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2.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deudeloitte-my.sharepoint.com/personal/ebrenneisen_deloitte_de/Documents/Desktop/BÜ/"/>
    </mc:Choice>
  </mc:AlternateContent>
  <xr:revisionPtr revIDLastSave="81" documentId="8_{294397CF-6583-4309-865F-1FA68C28346A}" xr6:coauthVersionLast="47" xr6:coauthVersionMax="47" xr10:uidLastSave="{F0753C34-9069-44FD-954F-94E7630A3308}"/>
  <bookViews>
    <workbookView xWindow="-120" yWindow="-120" windowWidth="38640" windowHeight="21120" xr2:uid="{00000000-000D-0000-FFFF-FFFF00000000}"/>
  </bookViews>
  <sheets>
    <sheet name="Cockpit" sheetId="1" r:id="rId1"/>
    <sheet name="PPT" sheetId="2" r:id="rId2"/>
    <sheet name="Anleitung" sheetId="3" r:id="rId3"/>
    <sheet name="Planung" sheetId="4" r:id="rId4"/>
    <sheet name="Mitarbeiter" sheetId="5" r:id="rId5"/>
    <sheet name="Verlauf" sheetId="6" r:id="rId6"/>
    <sheet name="KW" sheetId="7" r:id="rId7"/>
    <sheet name="Fakten" sheetId="8" r:id="rId8"/>
    <sheet name="Filter" sheetId="9" r:id="rId9"/>
    <sheet name="Konfiguration" sheetId="10" r:id="rId10"/>
    <sheet name="Ladeprotokoll" sheetId="11" r:id="rId11"/>
    <sheet name="Diagrammdaten" sheetId="12" r:id="rId12"/>
    <sheet name="Wirksam" sheetId="13" state="hidden" r:id="rId13"/>
    <sheet name="Snapshot_OPAG" sheetId="14" state="hidden" r:id="rId14"/>
    <sheet name="Snapshot_Verbund" sheetId="15" state="hidden" r:id="rId15"/>
  </sheets>
  <functionGroups builtInGroupCount="19"/>
  <definedNames>
    <definedName name="_xlnm._FilterDatabase" localSheetId="7" hidden="1">Fakten!$A$1:$P$2</definedName>
    <definedName name="BUESchluessel">Konfiguration!$D$11:$D$20</definedName>
    <definedName name="F_A0">Fakten!$L$2:$L$300000</definedName>
    <definedName name="F_A1">Fakten!$M$2:$M$300000</definedName>
    <definedName name="F_A2">Fakten!$N$2:$N$300000</definedName>
    <definedName name="F_A3">Fakten!$O$2:$O$300000</definedName>
    <definedName name="F_Abgang">Fakten!$K$2:$K$300000</definedName>
    <definedName name="F_Aktiv">Fakten!$P$2:$P$300000</definedName>
    <definedName name="F_Eingang">Fakten!$J$2:$J$300000</definedName>
    <definedName name="F_GevoNr">Fakten!$H$2:$H$300000</definedName>
    <definedName name="F_GevoTyp">Fakten!$G$2:$G$300000</definedName>
    <definedName name="F_Postkorb">Fakten!$E$2:$E$300000</definedName>
    <definedName name="F_Quelle">Fakten!$B$2:$B$300000</definedName>
    <definedName name="F_Rueckstand">Fakten!$I$2:$I$300000</definedName>
    <definedName name="F_Sparte">Fakten!$C$2:$C$300000</definedName>
    <definedName name="F_Stichtag">Fakten!$A$2:$A$300000</definedName>
    <definedName name="GV_Aktiv">Filter!$H$5:$H$17</definedName>
    <definedName name="GV_Liste">Filter!$G$5:$G$17</definedName>
    <definedName name="PK_Aktiv">Filter!$C$5:$C$44</definedName>
    <definedName name="PK_Liste">Filter!$B$5:$B$44</definedName>
    <definedName name="PresetAktiv">Konfiguration!$F$11:$F$30</definedName>
    <definedName name="_xlnm.Print_Area" localSheetId="0">Cockpit!$A$1:$BG$117</definedName>
    <definedName name="_xlnm.Print_Area" localSheetId="1">PPT!$A$1:$AY$41</definedName>
    <definedName name="SP_Aktiv">Filter!$T$5:$T$8</definedName>
    <definedName name="SP_Liste">Filter!$S$5:$S$8</definedName>
    <definedName name="SparteZuordnung">Konfiguration!$A$11:$B$40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291" i="8" l="1"/>
  <c r="P1292" i="8"/>
  <c r="P1293" i="8"/>
  <c r="P1294" i="8"/>
  <c r="P1295" i="8"/>
  <c r="P1296" i="8"/>
  <c r="P1297" i="8"/>
  <c r="P1298" i="8"/>
  <c r="P1299" i="8"/>
  <c r="P1300" i="8"/>
  <c r="P1301" i="8"/>
  <c r="P1302" i="8"/>
  <c r="P1303" i="8"/>
  <c r="P1304" i="8"/>
  <c r="P1305" i="8"/>
  <c r="P1306" i="8"/>
  <c r="P1307" i="8"/>
  <c r="P1308" i="8"/>
  <c r="P1309" i="8"/>
  <c r="P1310" i="8"/>
  <c r="P1311" i="8"/>
  <c r="P1312" i="8"/>
  <c r="P1313" i="8"/>
  <c r="P1314" i="8"/>
  <c r="P1315" i="8"/>
  <c r="P1316" i="8"/>
  <c r="P1317" i="8"/>
  <c r="P1318" i="8"/>
  <c r="P1319" i="8"/>
  <c r="P1320" i="8"/>
  <c r="P1321" i="8"/>
  <c r="P1322" i="8"/>
  <c r="P1323" i="8"/>
  <c r="P1324" i="8"/>
  <c r="P1325" i="8"/>
  <c r="P1326" i="8"/>
  <c r="P1327" i="8"/>
  <c r="P1328" i="8"/>
  <c r="P1329" i="8"/>
  <c r="P1330" i="8"/>
  <c r="P1331" i="8"/>
  <c r="P1332" i="8"/>
  <c r="P1333" i="8"/>
  <c r="P1334" i="8"/>
  <c r="P1335" i="8"/>
  <c r="P1336" i="8"/>
  <c r="P1337" i="8"/>
  <c r="P1338" i="8"/>
  <c r="P1339" i="8"/>
  <c r="P1340" i="8"/>
  <c r="P1341" i="8"/>
  <c r="P1342" i="8"/>
  <c r="P1343" i="8"/>
  <c r="P1344" i="8"/>
  <c r="P1345" i="8"/>
  <c r="P1346" i="8"/>
  <c r="P1347" i="8"/>
  <c r="P1348" i="8"/>
  <c r="P1349" i="8"/>
  <c r="P1350" i="8"/>
  <c r="P1351" i="8"/>
  <c r="P1352" i="8"/>
  <c r="P1353" i="8"/>
  <c r="P1354" i="8"/>
  <c r="P1355" i="8"/>
  <c r="P1356" i="8"/>
  <c r="P1357" i="8"/>
  <c r="P1358" i="8"/>
  <c r="P1359" i="8"/>
  <c r="P1360" i="8"/>
  <c r="P1361" i="8"/>
  <c r="P1362" i="8"/>
  <c r="P1363" i="8"/>
  <c r="P1364" i="8"/>
  <c r="P1365" i="8"/>
  <c r="P1366" i="8"/>
  <c r="P1367" i="8"/>
  <c r="P1368" i="8"/>
  <c r="P1369" i="8"/>
  <c r="P1370" i="8"/>
  <c r="P1371" i="8"/>
  <c r="P1372" i="8"/>
  <c r="P1373" i="8"/>
  <c r="P1374" i="8"/>
  <c r="P1375" i="8"/>
  <c r="P1376" i="8"/>
  <c r="P1377" i="8"/>
  <c r="P1378" i="8"/>
  <c r="P1379" i="8"/>
  <c r="P1380" i="8"/>
  <c r="P1381" i="8"/>
  <c r="P1382" i="8"/>
  <c r="P1383" i="8"/>
  <c r="P1384" i="8"/>
  <c r="P1385" i="8"/>
  <c r="P1386" i="8"/>
  <c r="P1387" i="8"/>
  <c r="P1388" i="8"/>
  <c r="P1389" i="8"/>
  <c r="P1390" i="8"/>
  <c r="P1391" i="8"/>
  <c r="P1392" i="8"/>
  <c r="P1393" i="8"/>
  <c r="P1394" i="8"/>
  <c r="P1395" i="8"/>
  <c r="P1396" i="8"/>
  <c r="P1397" i="8"/>
  <c r="P1398" i="8"/>
  <c r="P1399" i="8"/>
  <c r="P1400" i="8"/>
  <c r="P1401" i="8"/>
  <c r="P1402" i="8"/>
  <c r="P1403" i="8"/>
  <c r="P1404" i="8"/>
  <c r="P1405" i="8"/>
  <c r="P1406" i="8"/>
  <c r="P1407" i="8"/>
  <c r="P1408" i="8"/>
  <c r="P1409" i="8"/>
  <c r="P1410" i="8"/>
  <c r="P1411" i="8"/>
  <c r="P1412" i="8"/>
  <c r="P1413" i="8"/>
  <c r="P1414" i="8"/>
  <c r="P1415" i="8"/>
  <c r="P1416" i="8"/>
  <c r="P1417" i="8"/>
  <c r="P1418" i="8"/>
  <c r="P1419" i="8"/>
  <c r="P1420" i="8"/>
  <c r="P1421" i="8"/>
  <c r="P1422" i="8"/>
  <c r="P1423" i="8"/>
  <c r="P1424" i="8"/>
  <c r="P1425" i="8"/>
  <c r="P1426" i="8"/>
  <c r="P1427" i="8"/>
  <c r="P1428" i="8"/>
  <c r="P1429" i="8"/>
  <c r="P1430" i="8"/>
  <c r="P1431" i="8"/>
  <c r="P1432" i="8"/>
  <c r="P1433" i="8"/>
  <c r="P1434" i="8"/>
  <c r="P1435" i="8"/>
  <c r="P1436" i="8"/>
  <c r="P1437" i="8"/>
  <c r="P1438" i="8"/>
  <c r="P1439" i="8"/>
  <c r="P1440" i="8"/>
  <c r="P1441" i="8"/>
  <c r="P1442" i="8"/>
  <c r="P1443" i="8"/>
  <c r="P1444" i="8"/>
  <c r="P1445" i="8"/>
  <c r="P1446" i="8"/>
  <c r="P1447" i="8"/>
  <c r="P1448" i="8"/>
  <c r="P1449" i="8"/>
  <c r="P1450" i="8"/>
  <c r="P1451" i="8"/>
  <c r="P1452" i="8"/>
  <c r="P1453" i="8"/>
  <c r="P1454" i="8"/>
  <c r="P1455" i="8"/>
  <c r="P1456" i="8"/>
  <c r="P1457" i="8"/>
  <c r="P1458" i="8"/>
  <c r="P1459" i="8"/>
  <c r="P1460" i="8"/>
  <c r="P1461" i="8"/>
  <c r="P1462" i="8"/>
  <c r="P1463" i="8"/>
  <c r="P1464" i="8"/>
  <c r="P1465" i="8"/>
  <c r="P1466" i="8"/>
  <c r="P1467" i="8"/>
  <c r="P1468" i="8"/>
  <c r="P1469" i="8"/>
  <c r="P1470" i="8"/>
  <c r="P1471" i="8"/>
  <c r="P1472" i="8"/>
  <c r="P1473" i="8"/>
  <c r="P1474" i="8"/>
  <c r="P1475" i="8"/>
  <c r="P1476" i="8"/>
  <c r="P1477" i="8"/>
  <c r="P1478" i="8"/>
  <c r="P1479" i="8"/>
  <c r="P1480" i="8"/>
  <c r="P1481" i="8"/>
  <c r="P1482" i="8"/>
  <c r="P1483" i="8"/>
  <c r="P1484" i="8"/>
  <c r="P1485" i="8"/>
  <c r="P1486" i="8"/>
  <c r="P1487" i="8"/>
  <c r="P1488" i="8"/>
  <c r="P1489" i="8"/>
  <c r="P1490" i="8"/>
  <c r="P1491" i="8"/>
  <c r="P1492" i="8"/>
  <c r="P1493" i="8"/>
  <c r="P1494" i="8"/>
  <c r="P1495" i="8"/>
  <c r="P1496" i="8"/>
  <c r="P1497" i="8"/>
  <c r="P1498" i="8"/>
  <c r="P1499" i="8"/>
  <c r="P1500" i="8"/>
  <c r="P1501" i="8"/>
  <c r="P1502" i="8"/>
  <c r="P1503" i="8"/>
  <c r="P1504" i="8"/>
  <c r="P1505" i="8"/>
  <c r="P1506" i="8"/>
  <c r="P1507" i="8"/>
  <c r="P1508" i="8"/>
  <c r="P1509" i="8"/>
  <c r="P1510" i="8"/>
  <c r="P1511" i="8"/>
  <c r="P1512" i="8"/>
  <c r="P1513" i="8"/>
  <c r="P1514" i="8"/>
  <c r="P1515" i="8"/>
  <c r="P1516" i="8"/>
  <c r="P1517" i="8"/>
  <c r="P1518" i="8"/>
  <c r="P1519" i="8"/>
  <c r="P1520" i="8"/>
  <c r="P1521" i="8"/>
  <c r="P1522" i="8"/>
  <c r="P1523" i="8"/>
  <c r="P1524" i="8"/>
  <c r="P1525" i="8"/>
  <c r="P1526" i="8"/>
  <c r="P1527" i="8"/>
  <c r="P1528" i="8"/>
  <c r="P1529" i="8"/>
  <c r="P1530" i="8"/>
  <c r="P1531" i="8"/>
  <c r="P1532" i="8"/>
  <c r="P1533" i="8"/>
  <c r="P1534" i="8"/>
  <c r="P1535" i="8"/>
  <c r="P1536" i="8"/>
  <c r="P1537" i="8"/>
  <c r="P1538" i="8"/>
  <c r="P1539" i="8"/>
  <c r="P1540" i="8"/>
  <c r="P1541" i="8"/>
  <c r="P1542" i="8"/>
  <c r="P1543" i="8"/>
  <c r="P1544" i="8"/>
  <c r="P1545" i="8"/>
  <c r="P1546" i="8"/>
  <c r="P1547" i="8"/>
  <c r="P1548" i="8"/>
  <c r="P1549" i="8"/>
  <c r="P1550" i="8"/>
  <c r="P1551" i="8"/>
  <c r="P1552" i="8"/>
  <c r="P1553" i="8"/>
  <c r="P1554" i="8"/>
  <c r="P1555" i="8"/>
  <c r="P1556" i="8"/>
  <c r="P1557" i="8"/>
  <c r="P1558" i="8"/>
  <c r="P1559" i="8"/>
  <c r="P1560" i="8"/>
  <c r="P1561" i="8"/>
  <c r="P1562" i="8"/>
  <c r="P1563" i="8"/>
  <c r="P1564" i="8"/>
  <c r="P1565" i="8"/>
  <c r="P1566" i="8"/>
  <c r="P1567" i="8"/>
  <c r="P1568" i="8"/>
  <c r="P1569" i="8"/>
  <c r="P1570" i="8"/>
  <c r="P1571" i="8"/>
  <c r="P1572" i="8"/>
  <c r="P1573" i="8"/>
  <c r="P1574" i="8"/>
  <c r="P1575" i="8"/>
  <c r="Q7" i="6"/>
  <c r="G7" i="6"/>
  <c r="C7" i="6"/>
  <c r="B7" i="6"/>
  <c r="AC117" i="7" s="1"/>
  <c r="P756" i="8"/>
  <c r="P757" i="8"/>
  <c r="P758" i="8"/>
  <c r="P759" i="8"/>
  <c r="P760" i="8"/>
  <c r="P761" i="8"/>
  <c r="P762" i="8"/>
  <c r="P763" i="8"/>
  <c r="X7" i="6" s="1"/>
  <c r="P764" i="8"/>
  <c r="P765" i="8"/>
  <c r="P766" i="8"/>
  <c r="P767" i="8"/>
  <c r="P768" i="8"/>
  <c r="P769" i="8"/>
  <c r="P770" i="8"/>
  <c r="P771" i="8"/>
  <c r="P772" i="8"/>
  <c r="P773" i="8"/>
  <c r="P774" i="8"/>
  <c r="P775" i="8"/>
  <c r="P776" i="8"/>
  <c r="P777" i="8"/>
  <c r="P778" i="8"/>
  <c r="P779" i="8"/>
  <c r="P780" i="8"/>
  <c r="P781" i="8"/>
  <c r="P782" i="8"/>
  <c r="P783" i="8"/>
  <c r="P784" i="8"/>
  <c r="P785" i="8"/>
  <c r="P786" i="8"/>
  <c r="P787" i="8"/>
  <c r="P788" i="8"/>
  <c r="P789" i="8"/>
  <c r="P790" i="8"/>
  <c r="P791" i="8"/>
  <c r="P792" i="8"/>
  <c r="P793" i="8"/>
  <c r="P794" i="8"/>
  <c r="P795" i="8"/>
  <c r="P796" i="8"/>
  <c r="P797" i="8"/>
  <c r="P798" i="8"/>
  <c r="P799" i="8"/>
  <c r="P800" i="8"/>
  <c r="P801" i="8"/>
  <c r="P802" i="8"/>
  <c r="P803" i="8"/>
  <c r="P804" i="8"/>
  <c r="P805" i="8"/>
  <c r="P806" i="8"/>
  <c r="P807" i="8"/>
  <c r="P808" i="8"/>
  <c r="P809" i="8"/>
  <c r="P810" i="8"/>
  <c r="P811" i="8"/>
  <c r="P812" i="8"/>
  <c r="P813" i="8"/>
  <c r="P814" i="8"/>
  <c r="P815" i="8"/>
  <c r="P816" i="8"/>
  <c r="P817" i="8"/>
  <c r="P818" i="8"/>
  <c r="P819" i="8"/>
  <c r="P820" i="8"/>
  <c r="P821" i="8"/>
  <c r="P822" i="8"/>
  <c r="P823" i="8"/>
  <c r="P824" i="8"/>
  <c r="P825" i="8"/>
  <c r="P826" i="8"/>
  <c r="P827" i="8"/>
  <c r="P828" i="8"/>
  <c r="P829" i="8"/>
  <c r="P830" i="8"/>
  <c r="P831" i="8"/>
  <c r="P832" i="8"/>
  <c r="P833" i="8"/>
  <c r="P834" i="8"/>
  <c r="P835" i="8"/>
  <c r="P836" i="8"/>
  <c r="P837" i="8"/>
  <c r="P838" i="8"/>
  <c r="P839" i="8"/>
  <c r="P840" i="8"/>
  <c r="P841" i="8"/>
  <c r="P842" i="8"/>
  <c r="P843" i="8"/>
  <c r="P844" i="8"/>
  <c r="P845" i="8"/>
  <c r="P846" i="8"/>
  <c r="P847" i="8"/>
  <c r="P848" i="8"/>
  <c r="P849" i="8"/>
  <c r="P850" i="8"/>
  <c r="P851" i="8"/>
  <c r="P852" i="8"/>
  <c r="P853" i="8"/>
  <c r="P854" i="8"/>
  <c r="P855" i="8"/>
  <c r="P856" i="8"/>
  <c r="P857" i="8"/>
  <c r="P858" i="8"/>
  <c r="P859" i="8"/>
  <c r="P860" i="8"/>
  <c r="P861" i="8"/>
  <c r="P862" i="8"/>
  <c r="P863" i="8"/>
  <c r="P864" i="8"/>
  <c r="P865" i="8"/>
  <c r="P866" i="8"/>
  <c r="P867" i="8"/>
  <c r="P868" i="8"/>
  <c r="P869" i="8"/>
  <c r="P870" i="8"/>
  <c r="P871" i="8"/>
  <c r="P872" i="8"/>
  <c r="P873" i="8"/>
  <c r="P874" i="8"/>
  <c r="P875" i="8"/>
  <c r="P876" i="8"/>
  <c r="P877" i="8"/>
  <c r="P878" i="8"/>
  <c r="P879" i="8"/>
  <c r="P880" i="8"/>
  <c r="P881" i="8"/>
  <c r="P882" i="8"/>
  <c r="P883" i="8"/>
  <c r="P884" i="8"/>
  <c r="P885" i="8"/>
  <c r="P886" i="8"/>
  <c r="P887" i="8"/>
  <c r="P888" i="8"/>
  <c r="P889" i="8"/>
  <c r="P890" i="8"/>
  <c r="P891" i="8"/>
  <c r="P892" i="8"/>
  <c r="P893" i="8"/>
  <c r="P894" i="8"/>
  <c r="P895" i="8"/>
  <c r="P896" i="8"/>
  <c r="P897" i="8"/>
  <c r="P898" i="8"/>
  <c r="P899" i="8"/>
  <c r="P900" i="8"/>
  <c r="P901" i="8"/>
  <c r="P902" i="8"/>
  <c r="P903" i="8"/>
  <c r="P904" i="8"/>
  <c r="P905" i="8"/>
  <c r="P906" i="8"/>
  <c r="P907" i="8"/>
  <c r="P908" i="8"/>
  <c r="P909" i="8"/>
  <c r="P910" i="8"/>
  <c r="P911" i="8"/>
  <c r="P912" i="8"/>
  <c r="P913" i="8"/>
  <c r="P914" i="8"/>
  <c r="P915" i="8"/>
  <c r="P916" i="8"/>
  <c r="P917" i="8"/>
  <c r="P918" i="8"/>
  <c r="P919" i="8"/>
  <c r="P920" i="8"/>
  <c r="P921" i="8"/>
  <c r="P922" i="8"/>
  <c r="P923" i="8"/>
  <c r="P924" i="8"/>
  <c r="P925" i="8"/>
  <c r="P926" i="8"/>
  <c r="P927" i="8"/>
  <c r="P928" i="8"/>
  <c r="P929" i="8"/>
  <c r="P930" i="8"/>
  <c r="P931" i="8"/>
  <c r="P932" i="8"/>
  <c r="P933" i="8"/>
  <c r="P934" i="8"/>
  <c r="P935" i="8"/>
  <c r="P936" i="8"/>
  <c r="P937" i="8"/>
  <c r="P938" i="8"/>
  <c r="P939" i="8"/>
  <c r="P940" i="8"/>
  <c r="P941" i="8"/>
  <c r="P942" i="8"/>
  <c r="P943" i="8"/>
  <c r="P944" i="8"/>
  <c r="P945" i="8"/>
  <c r="P946" i="8"/>
  <c r="P947" i="8"/>
  <c r="P948" i="8"/>
  <c r="P949" i="8"/>
  <c r="P950" i="8"/>
  <c r="P951" i="8"/>
  <c r="P952" i="8"/>
  <c r="P953" i="8"/>
  <c r="P954" i="8"/>
  <c r="P955" i="8"/>
  <c r="P956" i="8"/>
  <c r="P957" i="8"/>
  <c r="P958" i="8"/>
  <c r="P959" i="8"/>
  <c r="P960" i="8"/>
  <c r="P961" i="8"/>
  <c r="P962" i="8"/>
  <c r="P963" i="8"/>
  <c r="P964" i="8"/>
  <c r="P965" i="8"/>
  <c r="P966" i="8"/>
  <c r="P967" i="8"/>
  <c r="P968" i="8"/>
  <c r="P969" i="8"/>
  <c r="P970" i="8"/>
  <c r="P971" i="8"/>
  <c r="P972" i="8"/>
  <c r="P973" i="8"/>
  <c r="P974" i="8"/>
  <c r="P975" i="8"/>
  <c r="P976" i="8"/>
  <c r="P977" i="8"/>
  <c r="P978" i="8"/>
  <c r="P979" i="8"/>
  <c r="P980" i="8"/>
  <c r="P981" i="8"/>
  <c r="P982" i="8"/>
  <c r="P983" i="8"/>
  <c r="P984" i="8"/>
  <c r="P985" i="8"/>
  <c r="P986" i="8"/>
  <c r="P987" i="8"/>
  <c r="P988" i="8"/>
  <c r="P989" i="8"/>
  <c r="P990" i="8"/>
  <c r="P991" i="8"/>
  <c r="P992" i="8"/>
  <c r="P993" i="8"/>
  <c r="P994" i="8"/>
  <c r="P995" i="8"/>
  <c r="P996" i="8"/>
  <c r="P997" i="8"/>
  <c r="P998" i="8"/>
  <c r="P999" i="8"/>
  <c r="P1000" i="8"/>
  <c r="P1001" i="8"/>
  <c r="P1002" i="8"/>
  <c r="P1003" i="8"/>
  <c r="P1004" i="8"/>
  <c r="P1005" i="8"/>
  <c r="P1006" i="8"/>
  <c r="P1007" i="8"/>
  <c r="P1008" i="8"/>
  <c r="P1009" i="8"/>
  <c r="P1010" i="8"/>
  <c r="P1011" i="8"/>
  <c r="P1012" i="8"/>
  <c r="P1013" i="8"/>
  <c r="P1014" i="8"/>
  <c r="P1015" i="8"/>
  <c r="P1016" i="8"/>
  <c r="P1017" i="8"/>
  <c r="P1018" i="8"/>
  <c r="P1019" i="8"/>
  <c r="P1020" i="8"/>
  <c r="P1021" i="8"/>
  <c r="P1022" i="8"/>
  <c r="P1023" i="8"/>
  <c r="P1024" i="8"/>
  <c r="P1025" i="8"/>
  <c r="P1026" i="8"/>
  <c r="P1027" i="8"/>
  <c r="P1028" i="8"/>
  <c r="P1029" i="8"/>
  <c r="P1030" i="8"/>
  <c r="P1031" i="8"/>
  <c r="P1032" i="8"/>
  <c r="P1033" i="8"/>
  <c r="P1034" i="8"/>
  <c r="P1035" i="8"/>
  <c r="P1036" i="8"/>
  <c r="P1037" i="8"/>
  <c r="P1038" i="8"/>
  <c r="P1039" i="8"/>
  <c r="P1040" i="8"/>
  <c r="P1041" i="8"/>
  <c r="P1042" i="8"/>
  <c r="P1043" i="8"/>
  <c r="P1044" i="8"/>
  <c r="P1045" i="8"/>
  <c r="P1046" i="8"/>
  <c r="P1047" i="8"/>
  <c r="P1048" i="8"/>
  <c r="P1049" i="8"/>
  <c r="P1050" i="8"/>
  <c r="P1051" i="8"/>
  <c r="P1052" i="8"/>
  <c r="P1053" i="8"/>
  <c r="P1054" i="8"/>
  <c r="P1055" i="8"/>
  <c r="P1056" i="8"/>
  <c r="P1057" i="8"/>
  <c r="P1058" i="8"/>
  <c r="P1059" i="8"/>
  <c r="P1060" i="8"/>
  <c r="P1061" i="8"/>
  <c r="P1062" i="8"/>
  <c r="P1063" i="8"/>
  <c r="P1064" i="8"/>
  <c r="P1065" i="8"/>
  <c r="P1066" i="8"/>
  <c r="P1067" i="8"/>
  <c r="P1068" i="8"/>
  <c r="P1069" i="8"/>
  <c r="P1070" i="8"/>
  <c r="P1071" i="8"/>
  <c r="P1072" i="8"/>
  <c r="P1073" i="8"/>
  <c r="P1074" i="8"/>
  <c r="P1075" i="8"/>
  <c r="P1076" i="8"/>
  <c r="P1077" i="8"/>
  <c r="P1078" i="8"/>
  <c r="P1079" i="8"/>
  <c r="P1080" i="8"/>
  <c r="P1081" i="8"/>
  <c r="P1082" i="8"/>
  <c r="P1083" i="8"/>
  <c r="P1084" i="8"/>
  <c r="P1085" i="8"/>
  <c r="P1086" i="8"/>
  <c r="P1087" i="8"/>
  <c r="P1088" i="8"/>
  <c r="P1089" i="8"/>
  <c r="P1090" i="8"/>
  <c r="P1091" i="8"/>
  <c r="P1092" i="8"/>
  <c r="P1093" i="8"/>
  <c r="P1094" i="8"/>
  <c r="P1095" i="8"/>
  <c r="P1096" i="8"/>
  <c r="P1097" i="8"/>
  <c r="P1098" i="8"/>
  <c r="P1099" i="8"/>
  <c r="P1100" i="8"/>
  <c r="P1101" i="8"/>
  <c r="P1102" i="8"/>
  <c r="P1103" i="8"/>
  <c r="P1104" i="8"/>
  <c r="P1105" i="8"/>
  <c r="P1106" i="8"/>
  <c r="P1107" i="8"/>
  <c r="P1108" i="8"/>
  <c r="P1109" i="8"/>
  <c r="P1110" i="8"/>
  <c r="P1111" i="8"/>
  <c r="P1112" i="8"/>
  <c r="P1113" i="8"/>
  <c r="P1114" i="8"/>
  <c r="P1115" i="8"/>
  <c r="P1116" i="8"/>
  <c r="P1117" i="8"/>
  <c r="P1118" i="8"/>
  <c r="P1119" i="8"/>
  <c r="P1120" i="8"/>
  <c r="P1121" i="8"/>
  <c r="P1122" i="8"/>
  <c r="P1123" i="8"/>
  <c r="P1124" i="8"/>
  <c r="P1125" i="8"/>
  <c r="P1126" i="8"/>
  <c r="P1127" i="8"/>
  <c r="P1128" i="8"/>
  <c r="P1129" i="8"/>
  <c r="P1130" i="8"/>
  <c r="P1131" i="8"/>
  <c r="P1132" i="8"/>
  <c r="P1133" i="8"/>
  <c r="P1134" i="8"/>
  <c r="P1135" i="8"/>
  <c r="P1136" i="8"/>
  <c r="P1137" i="8"/>
  <c r="P1138" i="8"/>
  <c r="P1139" i="8"/>
  <c r="P1140" i="8"/>
  <c r="P1141" i="8"/>
  <c r="P1142" i="8"/>
  <c r="P1143" i="8"/>
  <c r="P1144" i="8"/>
  <c r="P1145" i="8"/>
  <c r="P1146" i="8"/>
  <c r="P1147" i="8"/>
  <c r="P1148" i="8"/>
  <c r="P1149" i="8"/>
  <c r="P1150" i="8"/>
  <c r="P1151" i="8"/>
  <c r="P1152" i="8"/>
  <c r="P1153" i="8"/>
  <c r="P1154" i="8"/>
  <c r="P1155" i="8"/>
  <c r="P1156" i="8"/>
  <c r="P1157" i="8"/>
  <c r="P1158" i="8"/>
  <c r="P1159" i="8"/>
  <c r="P1160" i="8"/>
  <c r="P1161" i="8"/>
  <c r="P1162" i="8"/>
  <c r="P1163" i="8"/>
  <c r="P1164" i="8"/>
  <c r="P1165" i="8"/>
  <c r="P1166" i="8"/>
  <c r="P1167" i="8"/>
  <c r="P1168" i="8"/>
  <c r="P1169" i="8"/>
  <c r="P1170" i="8"/>
  <c r="P1171" i="8"/>
  <c r="P1172" i="8"/>
  <c r="P1173" i="8"/>
  <c r="P1174" i="8"/>
  <c r="P1175" i="8"/>
  <c r="P1176" i="8"/>
  <c r="P1177" i="8"/>
  <c r="P1178" i="8"/>
  <c r="P1179" i="8"/>
  <c r="P1180" i="8"/>
  <c r="P1181" i="8"/>
  <c r="P1182" i="8"/>
  <c r="P1183" i="8"/>
  <c r="P1184" i="8"/>
  <c r="P1185" i="8"/>
  <c r="P1186" i="8"/>
  <c r="P1187" i="8"/>
  <c r="P1188" i="8"/>
  <c r="P1189" i="8"/>
  <c r="P1190" i="8"/>
  <c r="P1191" i="8"/>
  <c r="P1192" i="8"/>
  <c r="P1193" i="8"/>
  <c r="P1194" i="8"/>
  <c r="P1195" i="8"/>
  <c r="P1196" i="8"/>
  <c r="P1197" i="8"/>
  <c r="P1198" i="8"/>
  <c r="P1199" i="8"/>
  <c r="P1200" i="8"/>
  <c r="P1201" i="8"/>
  <c r="P1202" i="8"/>
  <c r="P1203" i="8"/>
  <c r="P1204" i="8"/>
  <c r="P1205" i="8"/>
  <c r="P1206" i="8"/>
  <c r="P1207" i="8"/>
  <c r="P1208" i="8"/>
  <c r="P1209" i="8"/>
  <c r="P1210" i="8"/>
  <c r="P1211" i="8"/>
  <c r="P1212" i="8"/>
  <c r="P1213" i="8"/>
  <c r="P1214" i="8"/>
  <c r="P1215" i="8"/>
  <c r="P1216" i="8"/>
  <c r="P1217" i="8"/>
  <c r="P1218" i="8"/>
  <c r="P1219" i="8"/>
  <c r="P1220" i="8"/>
  <c r="P1221" i="8"/>
  <c r="P1222" i="8"/>
  <c r="P1223" i="8"/>
  <c r="P1224" i="8"/>
  <c r="P1225" i="8"/>
  <c r="P1226" i="8"/>
  <c r="P1227" i="8"/>
  <c r="P1228" i="8"/>
  <c r="P1229" i="8"/>
  <c r="P1230" i="8"/>
  <c r="P1231" i="8"/>
  <c r="P1232" i="8"/>
  <c r="P1233" i="8"/>
  <c r="P1234" i="8"/>
  <c r="P1235" i="8"/>
  <c r="P1236" i="8"/>
  <c r="P1237" i="8"/>
  <c r="P1238" i="8"/>
  <c r="P1239" i="8"/>
  <c r="P1240" i="8"/>
  <c r="P1241" i="8"/>
  <c r="P1242" i="8"/>
  <c r="P1243" i="8"/>
  <c r="P1244" i="8"/>
  <c r="P1245" i="8"/>
  <c r="P1246" i="8"/>
  <c r="P1247" i="8"/>
  <c r="P1248" i="8"/>
  <c r="P1249" i="8"/>
  <c r="P1250" i="8"/>
  <c r="P1251" i="8"/>
  <c r="P1252" i="8"/>
  <c r="P1253" i="8"/>
  <c r="P1254" i="8"/>
  <c r="P1255" i="8"/>
  <c r="P1256" i="8"/>
  <c r="P1257" i="8"/>
  <c r="P1258" i="8"/>
  <c r="P1259" i="8"/>
  <c r="P1260" i="8"/>
  <c r="P1261" i="8"/>
  <c r="P1262" i="8"/>
  <c r="P1263" i="8"/>
  <c r="P1264" i="8"/>
  <c r="P1265" i="8"/>
  <c r="P1266" i="8"/>
  <c r="P1267" i="8"/>
  <c r="P1268" i="8"/>
  <c r="P1269" i="8"/>
  <c r="P1270" i="8"/>
  <c r="P1271" i="8"/>
  <c r="P1272" i="8"/>
  <c r="P1273" i="8"/>
  <c r="P1274" i="8"/>
  <c r="P1275" i="8"/>
  <c r="P1276" i="8"/>
  <c r="P1277" i="8"/>
  <c r="P1278" i="8"/>
  <c r="P1279" i="8"/>
  <c r="P1280" i="8"/>
  <c r="P1281" i="8"/>
  <c r="P1282" i="8"/>
  <c r="P1283" i="8"/>
  <c r="P1284" i="8"/>
  <c r="P1285" i="8"/>
  <c r="P1286" i="8"/>
  <c r="P1287" i="8"/>
  <c r="P1288" i="8"/>
  <c r="P1289" i="8"/>
  <c r="P1290" i="8"/>
  <c r="P492" i="8"/>
  <c r="P493" i="8"/>
  <c r="P494" i="8"/>
  <c r="P495" i="8"/>
  <c r="N6" i="6" s="1"/>
  <c r="P496" i="8"/>
  <c r="P497" i="8"/>
  <c r="P498" i="8"/>
  <c r="P499" i="8"/>
  <c r="P500" i="8"/>
  <c r="P501" i="8"/>
  <c r="P502" i="8"/>
  <c r="P503" i="8"/>
  <c r="P504" i="8"/>
  <c r="P505" i="8"/>
  <c r="P506" i="8"/>
  <c r="P507" i="8"/>
  <c r="P508" i="8"/>
  <c r="P509" i="8"/>
  <c r="P510" i="8"/>
  <c r="P511" i="8"/>
  <c r="P512" i="8"/>
  <c r="P513" i="8"/>
  <c r="P514" i="8"/>
  <c r="P515" i="8"/>
  <c r="P516" i="8"/>
  <c r="P517" i="8"/>
  <c r="P518" i="8"/>
  <c r="P519" i="8"/>
  <c r="P520" i="8"/>
  <c r="P521" i="8"/>
  <c r="P522" i="8"/>
  <c r="P523" i="8"/>
  <c r="P524" i="8"/>
  <c r="P525" i="8"/>
  <c r="P526" i="8"/>
  <c r="P527" i="8"/>
  <c r="P528" i="8"/>
  <c r="P529" i="8"/>
  <c r="P530" i="8"/>
  <c r="P531" i="8"/>
  <c r="P532" i="8"/>
  <c r="P533" i="8"/>
  <c r="P534" i="8"/>
  <c r="P535" i="8"/>
  <c r="P536" i="8"/>
  <c r="P537" i="8"/>
  <c r="P538" i="8"/>
  <c r="P539" i="8"/>
  <c r="P540" i="8"/>
  <c r="P541" i="8"/>
  <c r="P542" i="8"/>
  <c r="P543" i="8"/>
  <c r="P544" i="8"/>
  <c r="P545" i="8"/>
  <c r="P546" i="8"/>
  <c r="P547" i="8"/>
  <c r="P548" i="8"/>
  <c r="P549" i="8"/>
  <c r="P550" i="8"/>
  <c r="P551" i="8"/>
  <c r="P552" i="8"/>
  <c r="P553" i="8"/>
  <c r="P554" i="8"/>
  <c r="P555" i="8"/>
  <c r="P556" i="8"/>
  <c r="P557" i="8"/>
  <c r="P558" i="8"/>
  <c r="P559" i="8"/>
  <c r="P560" i="8"/>
  <c r="P561" i="8"/>
  <c r="P562" i="8"/>
  <c r="P563" i="8"/>
  <c r="P564" i="8"/>
  <c r="P565" i="8"/>
  <c r="P566" i="8"/>
  <c r="P567" i="8"/>
  <c r="P568" i="8"/>
  <c r="P569" i="8"/>
  <c r="P570" i="8"/>
  <c r="P571" i="8"/>
  <c r="P572" i="8"/>
  <c r="P573" i="8"/>
  <c r="P574" i="8"/>
  <c r="P575" i="8"/>
  <c r="P576" i="8"/>
  <c r="P577" i="8"/>
  <c r="P578" i="8"/>
  <c r="P579" i="8"/>
  <c r="P580" i="8"/>
  <c r="P581" i="8"/>
  <c r="P582" i="8"/>
  <c r="P583" i="8"/>
  <c r="P584" i="8"/>
  <c r="P585" i="8"/>
  <c r="P586" i="8"/>
  <c r="P587" i="8"/>
  <c r="P588" i="8"/>
  <c r="P589" i="8"/>
  <c r="P590" i="8"/>
  <c r="P591" i="8"/>
  <c r="P592" i="8"/>
  <c r="P593" i="8"/>
  <c r="P594" i="8"/>
  <c r="P595" i="8"/>
  <c r="P596" i="8"/>
  <c r="P597" i="8"/>
  <c r="P598" i="8"/>
  <c r="P599" i="8"/>
  <c r="P600" i="8"/>
  <c r="P601" i="8"/>
  <c r="P602" i="8"/>
  <c r="P603" i="8"/>
  <c r="P604" i="8"/>
  <c r="P605" i="8"/>
  <c r="P606" i="8"/>
  <c r="P607" i="8"/>
  <c r="P608" i="8"/>
  <c r="P609" i="8"/>
  <c r="P610" i="8"/>
  <c r="P611" i="8"/>
  <c r="P612" i="8"/>
  <c r="P613" i="8"/>
  <c r="P614" i="8"/>
  <c r="P615" i="8"/>
  <c r="P616" i="8"/>
  <c r="P617" i="8"/>
  <c r="P618" i="8"/>
  <c r="P619" i="8"/>
  <c r="P620" i="8"/>
  <c r="P621" i="8"/>
  <c r="P622" i="8"/>
  <c r="P623" i="8"/>
  <c r="P624" i="8"/>
  <c r="P625" i="8"/>
  <c r="P626" i="8"/>
  <c r="P627" i="8"/>
  <c r="P628" i="8"/>
  <c r="P629" i="8"/>
  <c r="P630" i="8"/>
  <c r="P631" i="8"/>
  <c r="P632" i="8"/>
  <c r="P633" i="8"/>
  <c r="P634" i="8"/>
  <c r="P635" i="8"/>
  <c r="P636" i="8"/>
  <c r="P637" i="8"/>
  <c r="P638" i="8"/>
  <c r="P639" i="8"/>
  <c r="P640" i="8"/>
  <c r="P641" i="8"/>
  <c r="P642" i="8"/>
  <c r="P643" i="8"/>
  <c r="P644" i="8"/>
  <c r="P645" i="8"/>
  <c r="P646" i="8"/>
  <c r="P647" i="8"/>
  <c r="P648" i="8"/>
  <c r="P649" i="8"/>
  <c r="P650" i="8"/>
  <c r="P651" i="8"/>
  <c r="P652" i="8"/>
  <c r="P653" i="8"/>
  <c r="P654" i="8"/>
  <c r="P655" i="8"/>
  <c r="P656" i="8"/>
  <c r="P657" i="8"/>
  <c r="P658" i="8"/>
  <c r="P659" i="8"/>
  <c r="P660" i="8"/>
  <c r="P661" i="8"/>
  <c r="P662" i="8"/>
  <c r="P663" i="8"/>
  <c r="P664" i="8"/>
  <c r="P665" i="8"/>
  <c r="P666" i="8"/>
  <c r="P667" i="8"/>
  <c r="P668" i="8"/>
  <c r="P669" i="8"/>
  <c r="P670" i="8"/>
  <c r="P671" i="8"/>
  <c r="P672" i="8"/>
  <c r="P673" i="8"/>
  <c r="P674" i="8"/>
  <c r="P675" i="8"/>
  <c r="P676" i="8"/>
  <c r="P677" i="8"/>
  <c r="P678" i="8"/>
  <c r="P679" i="8"/>
  <c r="P680" i="8"/>
  <c r="P681" i="8"/>
  <c r="P682" i="8"/>
  <c r="P683" i="8"/>
  <c r="P684" i="8"/>
  <c r="P685" i="8"/>
  <c r="P686" i="8"/>
  <c r="P687" i="8"/>
  <c r="P688" i="8"/>
  <c r="P689" i="8"/>
  <c r="P690" i="8"/>
  <c r="P691" i="8"/>
  <c r="P692" i="8"/>
  <c r="P693" i="8"/>
  <c r="P694" i="8"/>
  <c r="P695" i="8"/>
  <c r="P696" i="8"/>
  <c r="P697" i="8"/>
  <c r="P698" i="8"/>
  <c r="P699" i="8"/>
  <c r="P700" i="8"/>
  <c r="P701" i="8"/>
  <c r="P702" i="8"/>
  <c r="P703" i="8"/>
  <c r="P704" i="8"/>
  <c r="P705" i="8"/>
  <c r="P706" i="8"/>
  <c r="P707" i="8"/>
  <c r="P708" i="8"/>
  <c r="P709" i="8"/>
  <c r="P710" i="8"/>
  <c r="P711" i="8"/>
  <c r="P712" i="8"/>
  <c r="P713" i="8"/>
  <c r="P714" i="8"/>
  <c r="P715" i="8"/>
  <c r="P716" i="8"/>
  <c r="P717" i="8"/>
  <c r="P718" i="8"/>
  <c r="P719" i="8"/>
  <c r="P720" i="8"/>
  <c r="P721" i="8"/>
  <c r="P722" i="8"/>
  <c r="P723" i="8"/>
  <c r="P724" i="8"/>
  <c r="P725" i="8"/>
  <c r="P726" i="8"/>
  <c r="P727" i="8"/>
  <c r="P728" i="8"/>
  <c r="P729" i="8"/>
  <c r="P730" i="8"/>
  <c r="P731" i="8"/>
  <c r="P732" i="8"/>
  <c r="P733" i="8"/>
  <c r="P734" i="8"/>
  <c r="P735" i="8"/>
  <c r="P736" i="8"/>
  <c r="P737" i="8"/>
  <c r="P738" i="8"/>
  <c r="P739" i="8"/>
  <c r="P740" i="8"/>
  <c r="P741" i="8"/>
  <c r="P742" i="8"/>
  <c r="P743" i="8"/>
  <c r="P744" i="8"/>
  <c r="P745" i="8"/>
  <c r="P746" i="8"/>
  <c r="P747" i="8"/>
  <c r="P748" i="8"/>
  <c r="P749" i="8"/>
  <c r="P750" i="8"/>
  <c r="P751" i="8"/>
  <c r="P752" i="8"/>
  <c r="P753" i="8"/>
  <c r="P754" i="8"/>
  <c r="P755" i="8"/>
  <c r="P2" i="8"/>
  <c r="P3" i="8"/>
  <c r="P4" i="8"/>
  <c r="P5" i="8"/>
  <c r="X6" i="6" s="1"/>
  <c r="P6" i="8"/>
  <c r="P7" i="8"/>
  <c r="P8" i="8"/>
  <c r="P9" i="8"/>
  <c r="P10" i="8"/>
  <c r="P11" i="8"/>
  <c r="P12" i="8"/>
  <c r="P13" i="8"/>
  <c r="P14" i="8"/>
  <c r="P15" i="8"/>
  <c r="K6" i="6" s="1"/>
  <c r="AD6" i="6" s="1"/>
  <c r="P16" i="8"/>
  <c r="P17" i="8"/>
  <c r="P18" i="8"/>
  <c r="P19" i="8"/>
  <c r="P20" i="8"/>
  <c r="P21" i="8"/>
  <c r="P22" i="8"/>
  <c r="P23" i="8"/>
  <c r="P24" i="8"/>
  <c r="P25" i="8"/>
  <c r="P26" i="8"/>
  <c r="P27" i="8"/>
  <c r="P28" i="8"/>
  <c r="P29" i="8"/>
  <c r="P30" i="8"/>
  <c r="P31" i="8"/>
  <c r="P32" i="8"/>
  <c r="P33" i="8"/>
  <c r="P34" i="8"/>
  <c r="P35" i="8"/>
  <c r="P36" i="8"/>
  <c r="P37" i="8"/>
  <c r="P38" i="8"/>
  <c r="P39" i="8"/>
  <c r="D6" i="6" s="1"/>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79" i="8"/>
  <c r="P80" i="8"/>
  <c r="P81" i="8"/>
  <c r="P82" i="8"/>
  <c r="P83" i="8"/>
  <c r="P84" i="8"/>
  <c r="P85" i="8"/>
  <c r="P86" i="8"/>
  <c r="P87" i="8"/>
  <c r="P88" i="8"/>
  <c r="P89" i="8"/>
  <c r="P90" i="8"/>
  <c r="P91" i="8"/>
  <c r="P92" i="8"/>
  <c r="P93" i="8"/>
  <c r="P94" i="8"/>
  <c r="P95" i="8"/>
  <c r="P96" i="8"/>
  <c r="P97" i="8"/>
  <c r="P98" i="8"/>
  <c r="P99" i="8"/>
  <c r="P100" i="8"/>
  <c r="P101" i="8"/>
  <c r="P102" i="8"/>
  <c r="P103" i="8"/>
  <c r="P104" i="8"/>
  <c r="P105" i="8"/>
  <c r="P106" i="8"/>
  <c r="P107" i="8"/>
  <c r="P108" i="8"/>
  <c r="P109" i="8"/>
  <c r="P110" i="8"/>
  <c r="P111" i="8"/>
  <c r="P112" i="8"/>
  <c r="P113" i="8"/>
  <c r="P114" i="8"/>
  <c r="P115" i="8"/>
  <c r="E6" i="6" s="1"/>
  <c r="P116" i="8"/>
  <c r="P117" i="8"/>
  <c r="P118" i="8"/>
  <c r="P119" i="8"/>
  <c r="P120" i="8"/>
  <c r="P121" i="8"/>
  <c r="P122" i="8"/>
  <c r="P123" i="8"/>
  <c r="P124" i="8"/>
  <c r="P125" i="8"/>
  <c r="P126" i="8"/>
  <c r="P127" i="8"/>
  <c r="P128" i="8"/>
  <c r="P129" i="8"/>
  <c r="P130" i="8"/>
  <c r="P131" i="8"/>
  <c r="P132" i="8"/>
  <c r="P133" i="8"/>
  <c r="P134" i="8"/>
  <c r="P135" i="8"/>
  <c r="P136" i="8"/>
  <c r="P137" i="8"/>
  <c r="P138" i="8"/>
  <c r="P139" i="8"/>
  <c r="P140" i="8"/>
  <c r="P141" i="8"/>
  <c r="P142" i="8"/>
  <c r="P143" i="8"/>
  <c r="P144" i="8"/>
  <c r="P145" i="8"/>
  <c r="P146" i="8"/>
  <c r="P147" i="8"/>
  <c r="P148" i="8"/>
  <c r="P149" i="8"/>
  <c r="P150" i="8"/>
  <c r="P151" i="8"/>
  <c r="P152" i="8"/>
  <c r="P153" i="8"/>
  <c r="P154" i="8"/>
  <c r="P155" i="8"/>
  <c r="P156" i="8"/>
  <c r="P157" i="8"/>
  <c r="P158" i="8"/>
  <c r="P159" i="8"/>
  <c r="P160" i="8"/>
  <c r="P161" i="8"/>
  <c r="P162" i="8"/>
  <c r="P163" i="8"/>
  <c r="P164" i="8"/>
  <c r="P165" i="8"/>
  <c r="P166" i="8"/>
  <c r="P167" i="8"/>
  <c r="P168" i="8"/>
  <c r="P169" i="8"/>
  <c r="P170" i="8"/>
  <c r="P171" i="8"/>
  <c r="P172" i="8"/>
  <c r="P173" i="8"/>
  <c r="P174" i="8"/>
  <c r="P175" i="8"/>
  <c r="P176" i="8"/>
  <c r="P177" i="8"/>
  <c r="P178" i="8"/>
  <c r="P179" i="8"/>
  <c r="P180" i="8"/>
  <c r="P181" i="8"/>
  <c r="P182" i="8"/>
  <c r="P183" i="8"/>
  <c r="P184" i="8"/>
  <c r="P185" i="8"/>
  <c r="P186" i="8"/>
  <c r="P187" i="8"/>
  <c r="P188" i="8"/>
  <c r="P189" i="8"/>
  <c r="P190" i="8"/>
  <c r="P191" i="8"/>
  <c r="P192" i="8"/>
  <c r="P193" i="8"/>
  <c r="P194" i="8"/>
  <c r="P195" i="8"/>
  <c r="P196" i="8"/>
  <c r="P197" i="8"/>
  <c r="P198" i="8"/>
  <c r="P199" i="8"/>
  <c r="P200" i="8"/>
  <c r="P201" i="8"/>
  <c r="P202" i="8"/>
  <c r="P203" i="8"/>
  <c r="P204" i="8"/>
  <c r="P205" i="8"/>
  <c r="P206" i="8"/>
  <c r="P207" i="8"/>
  <c r="P208" i="8"/>
  <c r="P209" i="8"/>
  <c r="P210" i="8"/>
  <c r="P211" i="8"/>
  <c r="P212" i="8"/>
  <c r="P213" i="8"/>
  <c r="P214" i="8"/>
  <c r="P215" i="8"/>
  <c r="P216" i="8"/>
  <c r="P217" i="8"/>
  <c r="P218" i="8"/>
  <c r="P219" i="8"/>
  <c r="P220" i="8"/>
  <c r="P221" i="8"/>
  <c r="P222" i="8"/>
  <c r="P223" i="8"/>
  <c r="P224" i="8"/>
  <c r="P225" i="8"/>
  <c r="P226" i="8"/>
  <c r="P227" i="8"/>
  <c r="P228" i="8"/>
  <c r="P229" i="8"/>
  <c r="P230" i="8"/>
  <c r="P231" i="8"/>
  <c r="P232" i="8"/>
  <c r="P233" i="8"/>
  <c r="P234" i="8"/>
  <c r="P235" i="8"/>
  <c r="P236" i="8"/>
  <c r="P237" i="8"/>
  <c r="P238" i="8"/>
  <c r="P239" i="8"/>
  <c r="P240" i="8"/>
  <c r="P241" i="8"/>
  <c r="P242" i="8"/>
  <c r="P243" i="8"/>
  <c r="P244" i="8"/>
  <c r="P245" i="8"/>
  <c r="P246" i="8"/>
  <c r="P247" i="8"/>
  <c r="P248" i="8"/>
  <c r="P249" i="8"/>
  <c r="P250" i="8"/>
  <c r="P251" i="8"/>
  <c r="P252" i="8"/>
  <c r="P253" i="8"/>
  <c r="P254" i="8"/>
  <c r="P255" i="8"/>
  <c r="P256" i="8"/>
  <c r="P257" i="8"/>
  <c r="P258" i="8"/>
  <c r="P259" i="8"/>
  <c r="P260" i="8"/>
  <c r="P261" i="8"/>
  <c r="P262" i="8"/>
  <c r="P263" i="8"/>
  <c r="P264" i="8"/>
  <c r="P265" i="8"/>
  <c r="P266" i="8"/>
  <c r="P267" i="8"/>
  <c r="P268" i="8"/>
  <c r="P269" i="8"/>
  <c r="P270" i="8"/>
  <c r="P271" i="8"/>
  <c r="P272" i="8"/>
  <c r="P273" i="8"/>
  <c r="P274" i="8"/>
  <c r="P275" i="8"/>
  <c r="P276" i="8"/>
  <c r="P277" i="8"/>
  <c r="P278" i="8"/>
  <c r="P279" i="8"/>
  <c r="P280" i="8"/>
  <c r="P281" i="8"/>
  <c r="P282" i="8"/>
  <c r="P283" i="8"/>
  <c r="P284" i="8"/>
  <c r="P285" i="8"/>
  <c r="P286" i="8"/>
  <c r="P287" i="8"/>
  <c r="P288" i="8"/>
  <c r="P289" i="8"/>
  <c r="P290" i="8"/>
  <c r="P291" i="8"/>
  <c r="P292" i="8"/>
  <c r="P293" i="8"/>
  <c r="P294" i="8"/>
  <c r="P295" i="8"/>
  <c r="P296" i="8"/>
  <c r="P297" i="8"/>
  <c r="P298" i="8"/>
  <c r="P299" i="8"/>
  <c r="P300" i="8"/>
  <c r="P301" i="8"/>
  <c r="P302" i="8"/>
  <c r="P303" i="8"/>
  <c r="P304" i="8"/>
  <c r="P305" i="8"/>
  <c r="P306" i="8"/>
  <c r="P307" i="8"/>
  <c r="P308" i="8"/>
  <c r="P309" i="8"/>
  <c r="P310" i="8"/>
  <c r="P311" i="8"/>
  <c r="P312" i="8"/>
  <c r="P313" i="8"/>
  <c r="P314" i="8"/>
  <c r="P315" i="8"/>
  <c r="P316" i="8"/>
  <c r="P317" i="8"/>
  <c r="P318" i="8"/>
  <c r="P319" i="8"/>
  <c r="P320" i="8"/>
  <c r="P321" i="8"/>
  <c r="P322" i="8"/>
  <c r="P323" i="8"/>
  <c r="P324" i="8"/>
  <c r="P325" i="8"/>
  <c r="P326" i="8"/>
  <c r="P327" i="8"/>
  <c r="P328" i="8"/>
  <c r="P329" i="8"/>
  <c r="P330" i="8"/>
  <c r="P331" i="8"/>
  <c r="P332" i="8"/>
  <c r="P333" i="8"/>
  <c r="P334" i="8"/>
  <c r="P335" i="8"/>
  <c r="P336" i="8"/>
  <c r="P337" i="8"/>
  <c r="P338" i="8"/>
  <c r="P339" i="8"/>
  <c r="P340" i="8"/>
  <c r="P341" i="8"/>
  <c r="P342" i="8"/>
  <c r="P343" i="8"/>
  <c r="P344" i="8"/>
  <c r="P345" i="8"/>
  <c r="P346" i="8"/>
  <c r="P347" i="8"/>
  <c r="P348" i="8"/>
  <c r="P349" i="8"/>
  <c r="P350" i="8"/>
  <c r="P351" i="8"/>
  <c r="P352" i="8"/>
  <c r="P353" i="8"/>
  <c r="P354" i="8"/>
  <c r="P355" i="8"/>
  <c r="P356" i="8"/>
  <c r="P357" i="8"/>
  <c r="P358" i="8"/>
  <c r="P359" i="8"/>
  <c r="P360" i="8"/>
  <c r="P361" i="8"/>
  <c r="P362" i="8"/>
  <c r="P363" i="8"/>
  <c r="P364" i="8"/>
  <c r="P365" i="8"/>
  <c r="P366" i="8"/>
  <c r="P367" i="8"/>
  <c r="P368" i="8"/>
  <c r="P369" i="8"/>
  <c r="P370" i="8"/>
  <c r="P371" i="8"/>
  <c r="P372" i="8"/>
  <c r="P373" i="8"/>
  <c r="P374" i="8"/>
  <c r="P375" i="8"/>
  <c r="P376" i="8"/>
  <c r="P377" i="8"/>
  <c r="P378" i="8"/>
  <c r="P379" i="8"/>
  <c r="P380" i="8"/>
  <c r="P381" i="8"/>
  <c r="P382" i="8"/>
  <c r="P383" i="8"/>
  <c r="P384" i="8"/>
  <c r="P385" i="8"/>
  <c r="P386" i="8"/>
  <c r="P387" i="8"/>
  <c r="P388" i="8"/>
  <c r="P389" i="8"/>
  <c r="P390" i="8"/>
  <c r="P391" i="8"/>
  <c r="P392" i="8"/>
  <c r="P393" i="8"/>
  <c r="P394" i="8"/>
  <c r="P395" i="8"/>
  <c r="P396" i="8"/>
  <c r="P397" i="8"/>
  <c r="P398" i="8"/>
  <c r="P399" i="8"/>
  <c r="P400" i="8"/>
  <c r="P401" i="8"/>
  <c r="P402" i="8"/>
  <c r="P403" i="8"/>
  <c r="P404" i="8"/>
  <c r="P405" i="8"/>
  <c r="P406" i="8"/>
  <c r="P407" i="8"/>
  <c r="P408" i="8"/>
  <c r="P409" i="8"/>
  <c r="P410" i="8"/>
  <c r="P411" i="8"/>
  <c r="P412" i="8"/>
  <c r="P413" i="8"/>
  <c r="P414" i="8"/>
  <c r="P415" i="8"/>
  <c r="P416" i="8"/>
  <c r="P417" i="8"/>
  <c r="P418" i="8"/>
  <c r="P419" i="8"/>
  <c r="P420" i="8"/>
  <c r="P421" i="8"/>
  <c r="P422" i="8"/>
  <c r="P423" i="8"/>
  <c r="P424" i="8"/>
  <c r="P425" i="8"/>
  <c r="P426" i="8"/>
  <c r="P427" i="8"/>
  <c r="P428" i="8"/>
  <c r="P429" i="8"/>
  <c r="P430" i="8"/>
  <c r="P431" i="8"/>
  <c r="P432" i="8"/>
  <c r="P433" i="8"/>
  <c r="P434" i="8"/>
  <c r="P435" i="8"/>
  <c r="P436" i="8"/>
  <c r="P437" i="8"/>
  <c r="P438" i="8"/>
  <c r="P439" i="8"/>
  <c r="P440" i="8"/>
  <c r="P441" i="8"/>
  <c r="P442" i="8"/>
  <c r="P443" i="8"/>
  <c r="P444" i="8"/>
  <c r="P445" i="8"/>
  <c r="P446" i="8"/>
  <c r="P447" i="8"/>
  <c r="P448" i="8"/>
  <c r="P449" i="8"/>
  <c r="P450" i="8"/>
  <c r="P451" i="8"/>
  <c r="P452" i="8"/>
  <c r="P453" i="8"/>
  <c r="P454" i="8"/>
  <c r="P455" i="8"/>
  <c r="P456" i="8"/>
  <c r="P457" i="8"/>
  <c r="P458" i="8"/>
  <c r="P459" i="8"/>
  <c r="P460" i="8"/>
  <c r="P461" i="8"/>
  <c r="P462" i="8"/>
  <c r="P463" i="8"/>
  <c r="P464" i="8"/>
  <c r="P465" i="8"/>
  <c r="P466" i="8"/>
  <c r="P467" i="8"/>
  <c r="P468" i="8"/>
  <c r="P469" i="8"/>
  <c r="P470" i="8"/>
  <c r="P471" i="8"/>
  <c r="P472" i="8"/>
  <c r="P473" i="8"/>
  <c r="P474" i="8"/>
  <c r="P475" i="8"/>
  <c r="P476" i="8"/>
  <c r="P477" i="8"/>
  <c r="P478" i="8"/>
  <c r="P479" i="8"/>
  <c r="P480" i="8"/>
  <c r="P481" i="8"/>
  <c r="P482" i="8"/>
  <c r="P483" i="8"/>
  <c r="P484" i="8"/>
  <c r="P485" i="8"/>
  <c r="P486" i="8"/>
  <c r="P487" i="8"/>
  <c r="P488" i="8"/>
  <c r="P489" i="8"/>
  <c r="P490" i="8"/>
  <c r="P491" i="8"/>
  <c r="C66" i="13"/>
  <c r="C65" i="13"/>
  <c r="C64" i="13"/>
  <c r="C63" i="13"/>
  <c r="C62" i="13"/>
  <c r="C61" i="13"/>
  <c r="HB60" i="13"/>
  <c r="C60" i="13"/>
  <c r="AN59" i="13"/>
  <c r="C59" i="13"/>
  <c r="C58" i="13"/>
  <c r="C57" i="13"/>
  <c r="AF56" i="13"/>
  <c r="C56" i="13"/>
  <c r="C55" i="13"/>
  <c r="C54" i="13"/>
  <c r="C53" i="13"/>
  <c r="EU52" i="13"/>
  <c r="C52" i="13"/>
  <c r="C51" i="13"/>
  <c r="C50" i="13"/>
  <c r="C49" i="13"/>
  <c r="C48" i="13"/>
  <c r="GQ47" i="13"/>
  <c r="C47" i="13"/>
  <c r="AI46" i="13"/>
  <c r="C46" i="13"/>
  <c r="GF45" i="13"/>
  <c r="EC45" i="13"/>
  <c r="AU45" i="13"/>
  <c r="C45" i="13"/>
  <c r="C44" i="13"/>
  <c r="C43" i="13"/>
  <c r="C42" i="13"/>
  <c r="CT41" i="13"/>
  <c r="C41" i="13"/>
  <c r="C40" i="13"/>
  <c r="HL39" i="13"/>
  <c r="FG39" i="13"/>
  <c r="C39" i="13"/>
  <c r="C38" i="13"/>
  <c r="HN37" i="13"/>
  <c r="GW37" i="13"/>
  <c r="FO37" i="13"/>
  <c r="AL37" i="13"/>
  <c r="N37" i="13"/>
  <c r="I37" i="13"/>
  <c r="C37" i="13"/>
  <c r="C36" i="13"/>
  <c r="FL35" i="13"/>
  <c r="C35" i="13"/>
  <c r="BX34" i="13"/>
  <c r="C34" i="13"/>
  <c r="C33" i="13"/>
  <c r="C32" i="13"/>
  <c r="C31" i="13"/>
  <c r="HF30" i="13"/>
  <c r="GJ30" i="13"/>
  <c r="FM30" i="13"/>
  <c r="FL30" i="13"/>
  <c r="CJ30" i="13"/>
  <c r="C30" i="13"/>
  <c r="C29" i="13"/>
  <c r="C28" i="13"/>
  <c r="FX27" i="13"/>
  <c r="FN27" i="13"/>
  <c r="C27" i="13"/>
  <c r="C26" i="13"/>
  <c r="C25" i="13"/>
  <c r="HX24" i="13"/>
  <c r="HF24" i="13"/>
  <c r="C24" i="13"/>
  <c r="C23" i="13"/>
  <c r="HJ23" i="13" s="1"/>
  <c r="EL22" i="13"/>
  <c r="EI22" i="13"/>
  <c r="BW22" i="13"/>
  <c r="BJ22" i="13"/>
  <c r="BI22" i="13"/>
  <c r="BH22" i="13"/>
  <c r="C22" i="13"/>
  <c r="C21" i="13"/>
  <c r="C20" i="13"/>
  <c r="C19" i="13"/>
  <c r="C18" i="13"/>
  <c r="FT17" i="13"/>
  <c r="FS17" i="13"/>
  <c r="C17" i="13"/>
  <c r="C16" i="13"/>
  <c r="GQ15" i="13"/>
  <c r="GB15" i="13"/>
  <c r="GA15" i="13"/>
  <c r="FZ15" i="13"/>
  <c r="FY15" i="13"/>
  <c r="DK15" i="13"/>
  <c r="CQ15" i="13"/>
  <c r="CJ15" i="13"/>
  <c r="C15" i="13"/>
  <c r="C14" i="13"/>
  <c r="C13" i="13"/>
  <c r="BF13" i="13" s="1"/>
  <c r="HS12" i="13"/>
  <c r="HO12" i="13"/>
  <c r="HJ12" i="13"/>
  <c r="HC12" i="13"/>
  <c r="HB12" i="13"/>
  <c r="GD12" i="13"/>
  <c r="GC12" i="13"/>
  <c r="DF12" i="13"/>
  <c r="C12" i="13"/>
  <c r="BB12" i="13" s="1"/>
  <c r="EE11" i="13"/>
  <c r="DG11" i="13"/>
  <c r="DF11" i="13"/>
  <c r="DE11" i="13"/>
  <c r="BY11" i="13"/>
  <c r="BS11" i="13"/>
  <c r="AJ11" i="13"/>
  <c r="C11" i="13"/>
  <c r="C10" i="13"/>
  <c r="C9" i="13"/>
  <c r="C8" i="13"/>
  <c r="EY7" i="13"/>
  <c r="EX7" i="13"/>
  <c r="EK7" i="13"/>
  <c r="EE7" i="13"/>
  <c r="ED7" i="13"/>
  <c r="CL7" i="13"/>
  <c r="C7" i="13"/>
  <c r="A44" i="12"/>
  <c r="AB43" i="12"/>
  <c r="AA43" i="12"/>
  <c r="AB42" i="12"/>
  <c r="AA42" i="12"/>
  <c r="AB41" i="12"/>
  <c r="AA41" i="12"/>
  <c r="AB40" i="12"/>
  <c r="AA40" i="12"/>
  <c r="AB39" i="12"/>
  <c r="AA39" i="12"/>
  <c r="AA33" i="12"/>
  <c r="Z33" i="12"/>
  <c r="V33" i="12"/>
  <c r="U33" i="12"/>
  <c r="T33" i="12"/>
  <c r="S33" i="12"/>
  <c r="R33" i="12"/>
  <c r="Q33" i="12"/>
  <c r="M33" i="12"/>
  <c r="L33" i="12"/>
  <c r="H33" i="12"/>
  <c r="G33" i="12"/>
  <c r="F33" i="12"/>
  <c r="E33" i="12"/>
  <c r="D33" i="12"/>
  <c r="C33" i="12"/>
  <c r="AD32" i="12"/>
  <c r="AC32" i="12"/>
  <c r="AB32" i="12"/>
  <c r="Z32" i="12"/>
  <c r="Y32" i="12"/>
  <c r="X32" i="12"/>
  <c r="W32" i="12"/>
  <c r="S32" i="12"/>
  <c r="R32" i="12"/>
  <c r="Q32" i="12"/>
  <c r="P32" i="12"/>
  <c r="O32" i="12"/>
  <c r="N32" i="12"/>
  <c r="L32" i="12"/>
  <c r="K32" i="12"/>
  <c r="J32" i="12"/>
  <c r="I32" i="12"/>
  <c r="E32" i="12"/>
  <c r="D32" i="12"/>
  <c r="C32" i="12"/>
  <c r="AD31" i="12"/>
  <c r="AC31" i="12"/>
  <c r="AB31" i="12"/>
  <c r="AA31" i="12"/>
  <c r="Y31" i="12"/>
  <c r="X31" i="12"/>
  <c r="W31" i="12"/>
  <c r="V31" i="12"/>
  <c r="U31" i="12"/>
  <c r="T31" i="12"/>
  <c r="P31" i="12"/>
  <c r="O31" i="12"/>
  <c r="N31" i="12"/>
  <c r="M31" i="12"/>
  <c r="K31" i="12"/>
  <c r="J31" i="12"/>
  <c r="I31" i="12"/>
  <c r="H31" i="12"/>
  <c r="G31" i="12"/>
  <c r="F31" i="12"/>
  <c r="AA30" i="12"/>
  <c r="Z30" i="12"/>
  <c r="V30" i="12"/>
  <c r="U30" i="12"/>
  <c r="T30" i="12"/>
  <c r="S30" i="12"/>
  <c r="R30" i="12"/>
  <c r="Q30" i="12"/>
  <c r="M30" i="12"/>
  <c r="L30" i="12"/>
  <c r="H30" i="12"/>
  <c r="G30" i="12"/>
  <c r="F30" i="12"/>
  <c r="E30" i="12"/>
  <c r="D30" i="12"/>
  <c r="C30" i="12"/>
  <c r="AD29" i="12"/>
  <c r="AC29" i="12"/>
  <c r="AB29" i="12"/>
  <c r="Z29" i="12"/>
  <c r="Y29" i="12"/>
  <c r="X29" i="12"/>
  <c r="W29" i="12"/>
  <c r="S29" i="12"/>
  <c r="R29" i="12"/>
  <c r="Q29" i="12"/>
  <c r="P29" i="12"/>
  <c r="O29" i="12"/>
  <c r="N29" i="12"/>
  <c r="L29" i="12"/>
  <c r="K29" i="12"/>
  <c r="J29" i="12"/>
  <c r="I29" i="12"/>
  <c r="E29" i="12"/>
  <c r="D29" i="12"/>
  <c r="C29" i="12"/>
  <c r="AD28" i="12"/>
  <c r="AC28" i="12"/>
  <c r="AB28" i="12"/>
  <c r="AA28" i="12"/>
  <c r="Y28" i="12"/>
  <c r="X28" i="12"/>
  <c r="W28" i="12"/>
  <c r="V28" i="12"/>
  <c r="U28" i="12"/>
  <c r="T28" i="12"/>
  <c r="P28" i="12"/>
  <c r="O28" i="12"/>
  <c r="N28" i="12"/>
  <c r="M28" i="12"/>
  <c r="K28" i="12"/>
  <c r="J28" i="12"/>
  <c r="I28" i="12"/>
  <c r="H28" i="12"/>
  <c r="G28" i="12"/>
  <c r="F28" i="12"/>
  <c r="AA27" i="12"/>
  <c r="Z27" i="12"/>
  <c r="V27" i="12"/>
  <c r="U27" i="12"/>
  <c r="T27" i="12"/>
  <c r="S27" i="12"/>
  <c r="R27" i="12"/>
  <c r="Q27" i="12"/>
  <c r="M27" i="12"/>
  <c r="L27" i="12"/>
  <c r="H27" i="12"/>
  <c r="G27" i="12"/>
  <c r="F27" i="12"/>
  <c r="E27" i="12"/>
  <c r="D27" i="12"/>
  <c r="C27" i="12"/>
  <c r="AD26" i="12"/>
  <c r="AC26" i="12"/>
  <c r="AB26" i="12"/>
  <c r="Z26" i="12"/>
  <c r="Y26" i="12"/>
  <c r="X26" i="12"/>
  <c r="W26" i="12"/>
  <c r="S26" i="12"/>
  <c r="R26" i="12"/>
  <c r="Q26" i="12"/>
  <c r="P26" i="12"/>
  <c r="O26" i="12"/>
  <c r="N26" i="12"/>
  <c r="L26" i="12"/>
  <c r="K26" i="12"/>
  <c r="J26" i="12"/>
  <c r="I26" i="12"/>
  <c r="E26" i="12"/>
  <c r="D26" i="12"/>
  <c r="C26" i="12"/>
  <c r="AD25" i="12"/>
  <c r="AC25" i="12"/>
  <c r="AB25" i="12"/>
  <c r="AA25" i="12"/>
  <c r="Y25" i="12"/>
  <c r="X25" i="12"/>
  <c r="W25" i="12"/>
  <c r="V25" i="12"/>
  <c r="U25" i="12"/>
  <c r="T25" i="12"/>
  <c r="P25" i="12"/>
  <c r="O25" i="12"/>
  <c r="N25" i="12"/>
  <c r="M25" i="12"/>
  <c r="K25" i="12"/>
  <c r="J25" i="12"/>
  <c r="I25" i="12"/>
  <c r="H25" i="12"/>
  <c r="G25" i="12"/>
  <c r="F25" i="12"/>
  <c r="AA24" i="12"/>
  <c r="Z24" i="12"/>
  <c r="V24" i="12"/>
  <c r="U24" i="12"/>
  <c r="T24" i="12"/>
  <c r="S24" i="12"/>
  <c r="R24" i="12"/>
  <c r="Q24" i="12"/>
  <c r="M24" i="12"/>
  <c r="L24" i="12"/>
  <c r="H24" i="12"/>
  <c r="G24" i="12"/>
  <c r="F24" i="12"/>
  <c r="E24" i="12"/>
  <c r="D24" i="12"/>
  <c r="C24" i="12"/>
  <c r="AD23" i="12"/>
  <c r="AC23" i="12"/>
  <c r="AB23" i="12"/>
  <c r="Z23" i="12"/>
  <c r="Y23" i="12"/>
  <c r="X23" i="12"/>
  <c r="W23" i="12"/>
  <c r="S23" i="12"/>
  <c r="R23" i="12"/>
  <c r="Q23" i="12"/>
  <c r="P23" i="12"/>
  <c r="O23" i="12"/>
  <c r="N23" i="12"/>
  <c r="L23" i="12"/>
  <c r="K23" i="12"/>
  <c r="J23" i="12"/>
  <c r="I23" i="12"/>
  <c r="E23" i="12"/>
  <c r="D23" i="12"/>
  <c r="C23" i="12"/>
  <c r="AD22" i="12"/>
  <c r="AC22" i="12"/>
  <c r="AB22" i="12"/>
  <c r="AA22" i="12"/>
  <c r="Y22" i="12"/>
  <c r="X22" i="12"/>
  <c r="W22" i="12"/>
  <c r="V22" i="12"/>
  <c r="U22" i="12"/>
  <c r="T22" i="12"/>
  <c r="P22" i="12"/>
  <c r="O22" i="12"/>
  <c r="N22" i="12"/>
  <c r="M22" i="12"/>
  <c r="K22" i="12"/>
  <c r="J22" i="12"/>
  <c r="I22" i="12"/>
  <c r="H22" i="12"/>
  <c r="G22" i="12"/>
  <c r="F22" i="12"/>
  <c r="AA21" i="12"/>
  <c r="Z21" i="12"/>
  <c r="V21" i="12"/>
  <c r="U21" i="12"/>
  <c r="T21" i="12"/>
  <c r="S21" i="12"/>
  <c r="R21" i="12"/>
  <c r="Q21" i="12"/>
  <c r="M21" i="12"/>
  <c r="L21" i="12"/>
  <c r="H21" i="12"/>
  <c r="G21" i="12"/>
  <c r="F21" i="12"/>
  <c r="E21" i="12"/>
  <c r="D21" i="12"/>
  <c r="C21" i="12"/>
  <c r="AD20" i="12"/>
  <c r="AC20" i="12"/>
  <c r="AB20" i="12"/>
  <c r="Z20" i="12"/>
  <c r="Y20" i="12"/>
  <c r="X20" i="12"/>
  <c r="W20" i="12"/>
  <c r="S20" i="12"/>
  <c r="R20" i="12"/>
  <c r="Q20" i="12"/>
  <c r="P20" i="12"/>
  <c r="O20" i="12"/>
  <c r="N20" i="12"/>
  <c r="L20" i="12"/>
  <c r="K20" i="12"/>
  <c r="J20" i="12"/>
  <c r="I20" i="12"/>
  <c r="E20" i="12"/>
  <c r="D20" i="12"/>
  <c r="C20" i="12"/>
  <c r="AD19" i="12"/>
  <c r="AC19" i="12"/>
  <c r="AB19" i="12"/>
  <c r="AA19" i="12"/>
  <c r="Y19" i="12"/>
  <c r="X19" i="12"/>
  <c r="W19" i="12"/>
  <c r="V19" i="12"/>
  <c r="U19" i="12"/>
  <c r="T19" i="12"/>
  <c r="P19" i="12"/>
  <c r="O19" i="12"/>
  <c r="N19" i="12"/>
  <c r="M19" i="12"/>
  <c r="K19" i="12"/>
  <c r="J19" i="12"/>
  <c r="I19" i="12"/>
  <c r="H19" i="12"/>
  <c r="G19" i="12"/>
  <c r="F19" i="12"/>
  <c r="AA18" i="12"/>
  <c r="Z18" i="12"/>
  <c r="V18" i="12"/>
  <c r="U18" i="12"/>
  <c r="T18" i="12"/>
  <c r="S18" i="12"/>
  <c r="R18" i="12"/>
  <c r="Q18" i="12"/>
  <c r="M18" i="12"/>
  <c r="L18" i="12"/>
  <c r="H18" i="12"/>
  <c r="G18" i="12"/>
  <c r="F18" i="12"/>
  <c r="E18" i="12"/>
  <c r="D18" i="12"/>
  <c r="C18" i="12"/>
  <c r="AD17" i="12"/>
  <c r="AC17" i="12"/>
  <c r="AB17" i="12"/>
  <c r="Z17" i="12"/>
  <c r="Y17" i="12"/>
  <c r="X17" i="12"/>
  <c r="W17" i="12"/>
  <c r="S17" i="12"/>
  <c r="R17" i="12"/>
  <c r="Q17" i="12"/>
  <c r="P17" i="12"/>
  <c r="O17" i="12"/>
  <c r="N17" i="12"/>
  <c r="L17" i="12"/>
  <c r="K17" i="12"/>
  <c r="J17" i="12"/>
  <c r="I17" i="12"/>
  <c r="E17" i="12"/>
  <c r="D17" i="12"/>
  <c r="C17" i="12"/>
  <c r="AD16" i="12"/>
  <c r="AC16" i="12"/>
  <c r="AB16" i="12"/>
  <c r="AA16" i="12"/>
  <c r="Y16" i="12"/>
  <c r="X16" i="12"/>
  <c r="W16" i="12"/>
  <c r="V16" i="12"/>
  <c r="U16" i="12"/>
  <c r="T16" i="12"/>
  <c r="P16" i="12"/>
  <c r="O16" i="12"/>
  <c r="N16" i="12"/>
  <c r="M16" i="12"/>
  <c r="K16" i="12"/>
  <c r="J16" i="12"/>
  <c r="I16" i="12"/>
  <c r="H16" i="12"/>
  <c r="G16" i="12"/>
  <c r="F16" i="12"/>
  <c r="AA15" i="12"/>
  <c r="Z15" i="12"/>
  <c r="V15" i="12"/>
  <c r="U15" i="12"/>
  <c r="T15" i="12"/>
  <c r="S15" i="12"/>
  <c r="R15" i="12"/>
  <c r="Q15" i="12"/>
  <c r="M15" i="12"/>
  <c r="L15" i="12"/>
  <c r="H15" i="12"/>
  <c r="G15" i="12"/>
  <c r="F15" i="12"/>
  <c r="E15" i="12"/>
  <c r="D15" i="12"/>
  <c r="C15" i="12"/>
  <c r="AD14" i="12"/>
  <c r="AC14" i="12"/>
  <c r="AB14" i="12"/>
  <c r="Z14" i="12"/>
  <c r="Y14" i="12"/>
  <c r="X14" i="12"/>
  <c r="W14" i="12"/>
  <c r="S14" i="12"/>
  <c r="R14" i="12"/>
  <c r="Q14" i="12"/>
  <c r="P14" i="12"/>
  <c r="O14" i="12"/>
  <c r="N14" i="12"/>
  <c r="L14" i="12"/>
  <c r="K14" i="12"/>
  <c r="J14" i="12"/>
  <c r="I14" i="12"/>
  <c r="E14" i="12"/>
  <c r="D14" i="12"/>
  <c r="C14" i="12"/>
  <c r="AD13" i="12"/>
  <c r="AC13" i="12"/>
  <c r="AB13" i="12"/>
  <c r="AA13" i="12"/>
  <c r="Y13" i="12"/>
  <c r="X13" i="12"/>
  <c r="W13" i="12"/>
  <c r="V13" i="12"/>
  <c r="U13" i="12"/>
  <c r="T13" i="12"/>
  <c r="P13" i="12"/>
  <c r="O13" i="12"/>
  <c r="N13" i="12"/>
  <c r="M13" i="12"/>
  <c r="K13" i="12"/>
  <c r="J13" i="12"/>
  <c r="I13" i="12"/>
  <c r="H13" i="12"/>
  <c r="G13" i="12"/>
  <c r="F13" i="12"/>
  <c r="AF2" i="12"/>
  <c r="E44" i="9"/>
  <c r="D44" i="9"/>
  <c r="E43" i="9"/>
  <c r="D43" i="9"/>
  <c r="E42" i="9"/>
  <c r="D42" i="9"/>
  <c r="E41" i="9"/>
  <c r="D41" i="9"/>
  <c r="E40" i="9"/>
  <c r="D40" i="9"/>
  <c r="E39" i="9"/>
  <c r="D39" i="9"/>
  <c r="E38" i="9"/>
  <c r="D38" i="9"/>
  <c r="E37" i="9"/>
  <c r="D37" i="9"/>
  <c r="E36" i="9"/>
  <c r="D36" i="9"/>
  <c r="E35" i="9"/>
  <c r="D35" i="9"/>
  <c r="E34" i="9"/>
  <c r="D34" i="9"/>
  <c r="E33" i="9"/>
  <c r="D33" i="9"/>
  <c r="E32" i="9"/>
  <c r="D32" i="9"/>
  <c r="E31" i="9"/>
  <c r="D31" i="9"/>
  <c r="E30" i="9"/>
  <c r="D30" i="9"/>
  <c r="E29" i="9"/>
  <c r="D29" i="9"/>
  <c r="E28" i="9"/>
  <c r="D28" i="9"/>
  <c r="E27" i="9"/>
  <c r="D27" i="9"/>
  <c r="E26" i="9"/>
  <c r="D26" i="9"/>
  <c r="O25" i="9"/>
  <c r="E25" i="9"/>
  <c r="D25" i="9"/>
  <c r="O24" i="9"/>
  <c r="E24" i="9"/>
  <c r="D24" i="9"/>
  <c r="E23" i="9"/>
  <c r="D23" i="9"/>
  <c r="E22" i="9"/>
  <c r="D22" i="9"/>
  <c r="E21" i="9"/>
  <c r="D21" i="9"/>
  <c r="E20" i="9"/>
  <c r="D20" i="9"/>
  <c r="E19" i="9"/>
  <c r="D19" i="9"/>
  <c r="I18" i="9"/>
  <c r="E18" i="9"/>
  <c r="D18" i="9"/>
  <c r="I17" i="9"/>
  <c r="E17" i="9"/>
  <c r="D17" i="9"/>
  <c r="I16" i="9"/>
  <c r="E16" i="9"/>
  <c r="D16" i="9"/>
  <c r="I15" i="9"/>
  <c r="E15" i="9"/>
  <c r="D15" i="9"/>
  <c r="I14" i="9"/>
  <c r="E14" i="9"/>
  <c r="D14" i="9"/>
  <c r="I13" i="9"/>
  <c r="I12" i="9"/>
  <c r="I11" i="9"/>
  <c r="I10" i="9"/>
  <c r="I9" i="9"/>
  <c r="I8" i="9"/>
  <c r="I7" i="9"/>
  <c r="O6" i="9"/>
  <c r="O8" i="9" s="1"/>
  <c r="I6" i="9"/>
  <c r="O5" i="9"/>
  <c r="I5" i="9"/>
  <c r="W237" i="7"/>
  <c r="C237" i="7"/>
  <c r="W236" i="7"/>
  <c r="C236" i="7"/>
  <c r="W235" i="7"/>
  <c r="E235" i="7"/>
  <c r="C235" i="7"/>
  <c r="W234" i="7"/>
  <c r="C234" i="7"/>
  <c r="W233" i="7"/>
  <c r="C233" i="7"/>
  <c r="W232" i="7"/>
  <c r="C232" i="7"/>
  <c r="W231" i="7"/>
  <c r="C231" i="7"/>
  <c r="W230" i="7"/>
  <c r="C230" i="7"/>
  <c r="W229" i="7"/>
  <c r="C229" i="7"/>
  <c r="W228" i="7"/>
  <c r="C228" i="7"/>
  <c r="W227" i="7"/>
  <c r="C227" i="7"/>
  <c r="Y226" i="7"/>
  <c r="W226" i="7"/>
  <c r="G226" i="7"/>
  <c r="C226" i="7"/>
  <c r="W225" i="7"/>
  <c r="C225" i="7"/>
  <c r="W224" i="7"/>
  <c r="C224" i="7"/>
  <c r="W223" i="7"/>
  <c r="C223" i="7"/>
  <c r="W222" i="7"/>
  <c r="C222" i="7"/>
  <c r="W221" i="7"/>
  <c r="C221" i="7"/>
  <c r="W220" i="7"/>
  <c r="C220" i="7"/>
  <c r="W219" i="7"/>
  <c r="C219" i="7"/>
  <c r="W218" i="7"/>
  <c r="J218" i="7"/>
  <c r="C218" i="7"/>
  <c r="W217" i="7"/>
  <c r="C217" i="7"/>
  <c r="W216" i="7"/>
  <c r="C216" i="7"/>
  <c r="AD215" i="7"/>
  <c r="W215" i="7"/>
  <c r="C215" i="7"/>
  <c r="W214" i="7"/>
  <c r="C214" i="7"/>
  <c r="W213" i="7"/>
  <c r="C213" i="7"/>
  <c r="X212" i="7"/>
  <c r="W212" i="7"/>
  <c r="C212" i="7"/>
  <c r="W211" i="7"/>
  <c r="C211" i="7"/>
  <c r="W210" i="7"/>
  <c r="C210" i="7"/>
  <c r="AB209" i="7"/>
  <c r="AA209" i="7"/>
  <c r="W209" i="7"/>
  <c r="C209" i="7"/>
  <c r="W208" i="7"/>
  <c r="C208" i="7"/>
  <c r="W207" i="7"/>
  <c r="C207" i="7"/>
  <c r="W206" i="7"/>
  <c r="C206" i="7"/>
  <c r="W205" i="7"/>
  <c r="C205" i="7"/>
  <c r="W204" i="7"/>
  <c r="C204" i="7"/>
  <c r="W203" i="7"/>
  <c r="C203" i="7"/>
  <c r="W202" i="7"/>
  <c r="C202" i="7"/>
  <c r="W201" i="7"/>
  <c r="C201" i="7"/>
  <c r="W200" i="7"/>
  <c r="C200" i="7"/>
  <c r="W199" i="7"/>
  <c r="C199" i="7"/>
  <c r="W198" i="7"/>
  <c r="C198" i="7"/>
  <c r="W197" i="7"/>
  <c r="C197" i="7"/>
  <c r="W196" i="7"/>
  <c r="C196" i="7"/>
  <c r="W195" i="7"/>
  <c r="C195" i="7"/>
  <c r="W194" i="7"/>
  <c r="C194" i="7"/>
  <c r="W193" i="7"/>
  <c r="C193" i="7"/>
  <c r="W192" i="7"/>
  <c r="C192" i="7"/>
  <c r="W191" i="7"/>
  <c r="C191" i="7"/>
  <c r="W190" i="7"/>
  <c r="C190" i="7"/>
  <c r="W189" i="7"/>
  <c r="C189" i="7"/>
  <c r="W188" i="7"/>
  <c r="C188" i="7"/>
  <c r="W187" i="7"/>
  <c r="C187" i="7"/>
  <c r="W186" i="7"/>
  <c r="C186" i="7"/>
  <c r="W185" i="7"/>
  <c r="C185" i="7"/>
  <c r="W184" i="7"/>
  <c r="C184" i="7"/>
  <c r="W183" i="7"/>
  <c r="C183" i="7"/>
  <c r="W182" i="7"/>
  <c r="C182" i="7"/>
  <c r="W181" i="7"/>
  <c r="C181" i="7"/>
  <c r="W180" i="7"/>
  <c r="C180" i="7"/>
  <c r="W179" i="7"/>
  <c r="C179" i="7"/>
  <c r="W178" i="7"/>
  <c r="C178" i="7"/>
  <c r="W177" i="7"/>
  <c r="C177" i="7"/>
  <c r="W176" i="7"/>
  <c r="C176" i="7"/>
  <c r="W175" i="7"/>
  <c r="C175" i="7"/>
  <c r="W174" i="7"/>
  <c r="C174" i="7"/>
  <c r="W173" i="7"/>
  <c r="C173" i="7"/>
  <c r="W172" i="7"/>
  <c r="C172" i="7"/>
  <c r="W171" i="7"/>
  <c r="C171" i="7"/>
  <c r="W170" i="7"/>
  <c r="C170" i="7"/>
  <c r="W169" i="7"/>
  <c r="C169" i="7"/>
  <c r="W168" i="7"/>
  <c r="C168" i="7"/>
  <c r="W167" i="7"/>
  <c r="C167" i="7"/>
  <c r="AB166" i="7"/>
  <c r="Y166" i="7"/>
  <c r="W166" i="7"/>
  <c r="C166" i="7"/>
  <c r="W165" i="7"/>
  <c r="C165" i="7"/>
  <c r="W164" i="7"/>
  <c r="C164" i="7"/>
  <c r="W163" i="7"/>
  <c r="C163" i="7"/>
  <c r="W162" i="7"/>
  <c r="C162" i="7"/>
  <c r="W161" i="7"/>
  <c r="C161" i="7"/>
  <c r="W160" i="7"/>
  <c r="C160" i="7"/>
  <c r="AC159" i="7"/>
  <c r="AB159" i="7"/>
  <c r="W159" i="7"/>
  <c r="G159" i="7"/>
  <c r="C159" i="7"/>
  <c r="W158" i="7"/>
  <c r="C158" i="7"/>
  <c r="W157" i="7"/>
  <c r="C157" i="7"/>
  <c r="W156" i="7"/>
  <c r="C156" i="7"/>
  <c r="W155" i="7"/>
  <c r="C155" i="7"/>
  <c r="AA154" i="7"/>
  <c r="W154" i="7"/>
  <c r="C154" i="7"/>
  <c r="W153" i="7"/>
  <c r="C153" i="7"/>
  <c r="W152" i="7"/>
  <c r="C152" i="7"/>
  <c r="W151" i="7"/>
  <c r="C151" i="7"/>
  <c r="W150" i="7"/>
  <c r="C150" i="7"/>
  <c r="W149" i="7"/>
  <c r="C149" i="7"/>
  <c r="W148" i="7"/>
  <c r="C148" i="7"/>
  <c r="W147" i="7"/>
  <c r="C147" i="7"/>
  <c r="W146" i="7"/>
  <c r="C146" i="7"/>
  <c r="W145" i="7"/>
  <c r="C145" i="7"/>
  <c r="W144" i="7"/>
  <c r="C144" i="7"/>
  <c r="W143" i="7"/>
  <c r="C143" i="7"/>
  <c r="W142" i="7"/>
  <c r="C142" i="7"/>
  <c r="W141" i="7"/>
  <c r="C141" i="7"/>
  <c r="W140" i="7"/>
  <c r="C140" i="7"/>
  <c r="Y139" i="7"/>
  <c r="W139" i="7"/>
  <c r="C139" i="7"/>
  <c r="W138" i="7"/>
  <c r="C138" i="7"/>
  <c r="W137" i="7"/>
  <c r="C137" i="7"/>
  <c r="W136" i="7"/>
  <c r="C136" i="7"/>
  <c r="W135" i="7"/>
  <c r="C135" i="7"/>
  <c r="W134" i="7"/>
  <c r="C134" i="7"/>
  <c r="W133" i="7"/>
  <c r="C133" i="7"/>
  <c r="W132" i="7"/>
  <c r="K132" i="7"/>
  <c r="I132" i="7"/>
  <c r="C132" i="7"/>
  <c r="W131" i="7"/>
  <c r="C131" i="7"/>
  <c r="X130" i="7"/>
  <c r="W130" i="7"/>
  <c r="C130" i="7"/>
  <c r="W129" i="7"/>
  <c r="C129" i="7"/>
  <c r="W128" i="7"/>
  <c r="C128" i="7"/>
  <c r="W127" i="7"/>
  <c r="C127" i="7"/>
  <c r="W126" i="7"/>
  <c r="C126" i="7"/>
  <c r="W125" i="7"/>
  <c r="C125" i="7"/>
  <c r="W124" i="7"/>
  <c r="C124" i="7"/>
  <c r="W123" i="7"/>
  <c r="J123" i="7"/>
  <c r="C123" i="7"/>
  <c r="W122" i="7"/>
  <c r="E122" i="7"/>
  <c r="C122" i="7"/>
  <c r="W121" i="7"/>
  <c r="C121" i="7"/>
  <c r="W120" i="7"/>
  <c r="C120" i="7"/>
  <c r="W119" i="7"/>
  <c r="C119" i="7"/>
  <c r="W118" i="7"/>
  <c r="C118" i="7"/>
  <c r="AE117" i="7"/>
  <c r="W117" i="7"/>
  <c r="C117" i="7"/>
  <c r="W116" i="7"/>
  <c r="G116" i="7"/>
  <c r="C116" i="7"/>
  <c r="W115" i="7"/>
  <c r="C115" i="7"/>
  <c r="W114" i="7"/>
  <c r="C114" i="7"/>
  <c r="W113" i="7"/>
  <c r="C113" i="7"/>
  <c r="W112" i="7"/>
  <c r="C112" i="7"/>
  <c r="W111" i="7"/>
  <c r="C111" i="7"/>
  <c r="W110" i="7"/>
  <c r="C110" i="7"/>
  <c r="W109" i="7"/>
  <c r="C109" i="7"/>
  <c r="W108" i="7"/>
  <c r="C108" i="7"/>
  <c r="W107" i="7"/>
  <c r="C107" i="7"/>
  <c r="W106" i="7"/>
  <c r="C106" i="7"/>
  <c r="W105" i="7"/>
  <c r="C105" i="7"/>
  <c r="W104" i="7"/>
  <c r="C104" i="7"/>
  <c r="W103" i="7"/>
  <c r="C103" i="7"/>
  <c r="W102" i="7"/>
  <c r="C102" i="7"/>
  <c r="W101" i="7"/>
  <c r="C101" i="7"/>
  <c r="W100" i="7"/>
  <c r="C100" i="7"/>
  <c r="W99" i="7"/>
  <c r="C99" i="7"/>
  <c r="W98" i="7"/>
  <c r="F98" i="7"/>
  <c r="D98" i="7"/>
  <c r="C98" i="7"/>
  <c r="AD97" i="7"/>
  <c r="W97" i="7"/>
  <c r="C97" i="7"/>
  <c r="W96" i="7"/>
  <c r="K96" i="7"/>
  <c r="C96" i="7"/>
  <c r="W95" i="7"/>
  <c r="C95" i="7"/>
  <c r="W94" i="7"/>
  <c r="C94" i="7"/>
  <c r="W93" i="7"/>
  <c r="C93" i="7"/>
  <c r="W92" i="7"/>
  <c r="C92" i="7"/>
  <c r="W91" i="7"/>
  <c r="C91" i="7"/>
  <c r="AE90" i="7"/>
  <c r="W90" i="7"/>
  <c r="C90" i="7"/>
  <c r="AE89" i="7"/>
  <c r="W89" i="7"/>
  <c r="C89" i="7"/>
  <c r="W88" i="7"/>
  <c r="C88" i="7"/>
  <c r="AC87" i="7"/>
  <c r="W87" i="7"/>
  <c r="C87" i="7"/>
  <c r="W86" i="7"/>
  <c r="C86" i="7"/>
  <c r="W85" i="7"/>
  <c r="I85" i="7"/>
  <c r="D85" i="7"/>
  <c r="C85" i="7"/>
  <c r="W84" i="7"/>
  <c r="C84" i="7"/>
  <c r="W83" i="7"/>
  <c r="C83" i="7"/>
  <c r="AA82" i="7"/>
  <c r="W82" i="7"/>
  <c r="C82" i="7"/>
  <c r="W81" i="7"/>
  <c r="C81" i="7"/>
  <c r="W80" i="7"/>
  <c r="H80" i="7"/>
  <c r="G80" i="7"/>
  <c r="C80" i="7"/>
  <c r="W79" i="7"/>
  <c r="C79" i="7"/>
  <c r="W78" i="7"/>
  <c r="C78" i="7"/>
  <c r="W77" i="7"/>
  <c r="C77" i="7"/>
  <c r="W76" i="7"/>
  <c r="C76" i="7"/>
  <c r="W75" i="7"/>
  <c r="C75" i="7"/>
  <c r="W74" i="7"/>
  <c r="C74" i="7"/>
  <c r="W73" i="7"/>
  <c r="H73" i="7"/>
  <c r="C73" i="7"/>
  <c r="AE72" i="7"/>
  <c r="W72" i="7"/>
  <c r="K72" i="7"/>
  <c r="C72" i="7"/>
  <c r="W71" i="7"/>
  <c r="C71" i="7"/>
  <c r="W70" i="7"/>
  <c r="C70" i="7"/>
  <c r="W69" i="7"/>
  <c r="C69" i="7"/>
  <c r="W68" i="7"/>
  <c r="C68" i="7"/>
  <c r="W67" i="7"/>
  <c r="C67" i="7"/>
  <c r="AA66" i="7"/>
  <c r="W66" i="7"/>
  <c r="C66" i="7"/>
  <c r="W65" i="7"/>
  <c r="C65" i="7"/>
  <c r="W64" i="7"/>
  <c r="C64" i="7"/>
  <c r="W63" i="7"/>
  <c r="C63" i="7"/>
  <c r="W62" i="7"/>
  <c r="C62" i="7"/>
  <c r="W61" i="7"/>
  <c r="C61" i="7"/>
  <c r="W60" i="7"/>
  <c r="C60" i="7"/>
  <c r="W59" i="7"/>
  <c r="C59" i="7"/>
  <c r="W58" i="7"/>
  <c r="C58" i="7"/>
  <c r="W57" i="7"/>
  <c r="C57" i="7"/>
  <c r="W56" i="7"/>
  <c r="C56" i="7"/>
  <c r="W55" i="7"/>
  <c r="C55" i="7"/>
  <c r="W54" i="7"/>
  <c r="C54" i="7"/>
  <c r="AD53" i="7"/>
  <c r="W53" i="7"/>
  <c r="C53" i="7"/>
  <c r="W52" i="7"/>
  <c r="C52" i="7"/>
  <c r="W51" i="7"/>
  <c r="C51" i="7"/>
  <c r="W50" i="7"/>
  <c r="C50" i="7"/>
  <c r="W49" i="7"/>
  <c r="K49" i="7"/>
  <c r="J49" i="7"/>
  <c r="C49" i="7"/>
  <c r="W48" i="7"/>
  <c r="K48" i="7"/>
  <c r="J48" i="7"/>
  <c r="I48" i="7"/>
  <c r="G48" i="7"/>
  <c r="C48" i="7"/>
  <c r="W47" i="7"/>
  <c r="C47" i="7"/>
  <c r="W46" i="7"/>
  <c r="C46" i="7"/>
  <c r="W45" i="7"/>
  <c r="C45" i="7"/>
  <c r="W44" i="7"/>
  <c r="C44" i="7"/>
  <c r="W43" i="7"/>
  <c r="C43" i="7"/>
  <c r="W42" i="7"/>
  <c r="C42" i="7"/>
  <c r="W41" i="7"/>
  <c r="C41" i="7"/>
  <c r="W40" i="7"/>
  <c r="C40" i="7"/>
  <c r="W39" i="7"/>
  <c r="C39" i="7"/>
  <c r="W38" i="7"/>
  <c r="C38" i="7"/>
  <c r="W37" i="7"/>
  <c r="C37" i="7"/>
  <c r="W36" i="7"/>
  <c r="C36" i="7"/>
  <c r="W35" i="7"/>
  <c r="C35" i="7"/>
  <c r="Y34" i="7"/>
  <c r="W34" i="7"/>
  <c r="C34" i="7"/>
  <c r="W33" i="7"/>
  <c r="J33" i="7"/>
  <c r="I33" i="7"/>
  <c r="C33" i="7"/>
  <c r="AE32" i="7"/>
  <c r="W32" i="7"/>
  <c r="C32" i="7"/>
  <c r="W31" i="7"/>
  <c r="C31" i="7"/>
  <c r="W30" i="7"/>
  <c r="C30" i="7"/>
  <c r="W29" i="7"/>
  <c r="C29" i="7"/>
  <c r="W28" i="7"/>
  <c r="C28" i="7"/>
  <c r="W27" i="7"/>
  <c r="C27" i="7"/>
  <c r="W26" i="7"/>
  <c r="C26" i="7"/>
  <c r="W25" i="7"/>
  <c r="C25" i="7"/>
  <c r="W24" i="7"/>
  <c r="C24" i="7"/>
  <c r="W23" i="7"/>
  <c r="C23" i="7"/>
  <c r="W22" i="7"/>
  <c r="C22" i="7"/>
  <c r="W21" i="7"/>
  <c r="C21" i="7"/>
  <c r="W20" i="7"/>
  <c r="C20" i="7"/>
  <c r="W19" i="7"/>
  <c r="C19" i="7"/>
  <c r="W18" i="7"/>
  <c r="F18" i="7"/>
  <c r="C18" i="7"/>
  <c r="W17" i="7"/>
  <c r="C17" i="7"/>
  <c r="W16" i="7"/>
  <c r="C16" i="7"/>
  <c r="W15" i="7"/>
  <c r="C15" i="7"/>
  <c r="W14" i="7"/>
  <c r="C14" i="7"/>
  <c r="W13" i="7"/>
  <c r="C13" i="7"/>
  <c r="W12" i="7"/>
  <c r="C12" i="7"/>
  <c r="W11" i="7"/>
  <c r="C11" i="7"/>
  <c r="W10" i="7"/>
  <c r="C10" i="7"/>
  <c r="W9" i="7"/>
  <c r="C9" i="7"/>
  <c r="W8" i="7"/>
  <c r="C8" i="7"/>
  <c r="W7" i="7"/>
  <c r="C7" i="7"/>
  <c r="W6" i="7"/>
  <c r="G6" i="7"/>
  <c r="F6" i="7"/>
  <c r="C6" i="7"/>
  <c r="AC6" i="6"/>
  <c r="AA6" i="6"/>
  <c r="Q6" i="6"/>
  <c r="G6" i="6"/>
  <c r="C6" i="6"/>
  <c r="G29" i="7" s="1"/>
  <c r="B6" i="6"/>
  <c r="C66" i="4"/>
  <c r="B66" i="4"/>
  <c r="B66" i="13" s="1"/>
  <c r="A66" i="4"/>
  <c r="A66" i="13" s="1"/>
  <c r="C65" i="4"/>
  <c r="B65" i="4"/>
  <c r="B65" i="13" s="1"/>
  <c r="A65" i="4"/>
  <c r="A65" i="13" s="1"/>
  <c r="C64" i="4"/>
  <c r="B64" i="4"/>
  <c r="B64" i="13" s="1"/>
  <c r="A64" i="4"/>
  <c r="A64" i="13" s="1"/>
  <c r="C63" i="4"/>
  <c r="B63" i="4"/>
  <c r="B63" i="13" s="1"/>
  <c r="A63" i="4"/>
  <c r="A63" i="13" s="1"/>
  <c r="C62" i="4"/>
  <c r="B62" i="4"/>
  <c r="B62" i="13" s="1"/>
  <c r="A62" i="4"/>
  <c r="A62" i="13" s="1"/>
  <c r="C61" i="4"/>
  <c r="B61" i="4"/>
  <c r="B61" i="13" s="1"/>
  <c r="A61" i="4"/>
  <c r="A61" i="13" s="1"/>
  <c r="C60" i="4"/>
  <c r="B60" i="4"/>
  <c r="B60" i="13" s="1"/>
  <c r="A60" i="4"/>
  <c r="A60" i="13" s="1"/>
  <c r="C59" i="4"/>
  <c r="B59" i="4"/>
  <c r="B59" i="13" s="1"/>
  <c r="A59" i="4"/>
  <c r="A59" i="13" s="1"/>
  <c r="C58" i="4"/>
  <c r="B58" i="4"/>
  <c r="B58" i="13" s="1"/>
  <c r="A58" i="4"/>
  <c r="A58" i="13" s="1"/>
  <c r="C57" i="4"/>
  <c r="B57" i="4"/>
  <c r="B57" i="13" s="1"/>
  <c r="A57" i="4"/>
  <c r="A57" i="13" s="1"/>
  <c r="C56" i="4"/>
  <c r="B56" i="4"/>
  <c r="B56" i="13" s="1"/>
  <c r="A56" i="4"/>
  <c r="A56" i="13" s="1"/>
  <c r="C55" i="4"/>
  <c r="B55" i="4"/>
  <c r="B55" i="13" s="1"/>
  <c r="A55" i="4"/>
  <c r="A55" i="13" s="1"/>
  <c r="C54" i="4"/>
  <c r="B54" i="4"/>
  <c r="B54" i="13" s="1"/>
  <c r="A54" i="4"/>
  <c r="A54" i="13" s="1"/>
  <c r="BH54" i="13" s="1"/>
  <c r="C53" i="4"/>
  <c r="B53" i="4"/>
  <c r="B53" i="13" s="1"/>
  <c r="A53" i="4"/>
  <c r="A53" i="13" s="1"/>
  <c r="C52" i="4"/>
  <c r="B52" i="4"/>
  <c r="B52" i="13" s="1"/>
  <c r="A52" i="4"/>
  <c r="A52" i="13" s="1"/>
  <c r="C51" i="4"/>
  <c r="B51" i="4"/>
  <c r="B51" i="13" s="1"/>
  <c r="A51" i="4"/>
  <c r="A51" i="13" s="1"/>
  <c r="C50" i="4"/>
  <c r="B50" i="4"/>
  <c r="B50" i="13" s="1"/>
  <c r="A50" i="4"/>
  <c r="A50" i="13" s="1"/>
  <c r="C49" i="4"/>
  <c r="B49" i="4"/>
  <c r="B49" i="13" s="1"/>
  <c r="A49" i="4"/>
  <c r="A49" i="13" s="1"/>
  <c r="AW49" i="13" s="1"/>
  <c r="C48" i="4"/>
  <c r="B48" i="4"/>
  <c r="B48" i="13" s="1"/>
  <c r="A48" i="4"/>
  <c r="A48" i="13" s="1"/>
  <c r="C47" i="4"/>
  <c r="B47" i="4"/>
  <c r="B47" i="13" s="1"/>
  <c r="A47" i="4"/>
  <c r="A47" i="13" s="1"/>
  <c r="GS47" i="13" s="1"/>
  <c r="C46" i="4"/>
  <c r="B46" i="4"/>
  <c r="B46" i="13" s="1"/>
  <c r="A46" i="4"/>
  <c r="A46" i="13" s="1"/>
  <c r="C45" i="4"/>
  <c r="B45" i="4"/>
  <c r="B45" i="13" s="1"/>
  <c r="A45" i="4"/>
  <c r="A45" i="13" s="1"/>
  <c r="C44" i="4"/>
  <c r="B44" i="4"/>
  <c r="B44" i="13" s="1"/>
  <c r="A44" i="4"/>
  <c r="A44" i="13" s="1"/>
  <c r="C43" i="4"/>
  <c r="B43" i="4"/>
  <c r="B43" i="13" s="1"/>
  <c r="A43" i="4"/>
  <c r="A43" i="13" s="1"/>
  <c r="C42" i="4"/>
  <c r="B42" i="4"/>
  <c r="B42" i="13" s="1"/>
  <c r="A42" i="4"/>
  <c r="A42" i="13" s="1"/>
  <c r="C41" i="4"/>
  <c r="B41" i="4"/>
  <c r="B41" i="13" s="1"/>
  <c r="A41" i="4"/>
  <c r="A41" i="13" s="1"/>
  <c r="C40" i="4"/>
  <c r="B40" i="4"/>
  <c r="B40" i="13" s="1"/>
  <c r="A40" i="4"/>
  <c r="A40" i="13" s="1"/>
  <c r="C39" i="4"/>
  <c r="B39" i="4"/>
  <c r="B39" i="13" s="1"/>
  <c r="A39" i="4"/>
  <c r="A39" i="13" s="1"/>
  <c r="AY39" i="13" s="1"/>
  <c r="C38" i="4"/>
  <c r="B38" i="4"/>
  <c r="B38" i="13" s="1"/>
  <c r="A38" i="4"/>
  <c r="A38" i="13" s="1"/>
  <c r="C37" i="4"/>
  <c r="B37" i="4"/>
  <c r="B37" i="13" s="1"/>
  <c r="A37" i="4"/>
  <c r="A37" i="13" s="1"/>
  <c r="C36" i="4"/>
  <c r="B36" i="4"/>
  <c r="B36" i="13" s="1"/>
  <c r="A36" i="4"/>
  <c r="A36" i="13" s="1"/>
  <c r="C35" i="4"/>
  <c r="B35" i="4"/>
  <c r="B35" i="13" s="1"/>
  <c r="A35" i="4"/>
  <c r="A35" i="13" s="1"/>
  <c r="HY35" i="13" s="1"/>
  <c r="C34" i="4"/>
  <c r="B34" i="4"/>
  <c r="B34" i="13" s="1"/>
  <c r="A34" i="4"/>
  <c r="A34" i="13" s="1"/>
  <c r="C33" i="4"/>
  <c r="B33" i="4"/>
  <c r="B33" i="13" s="1"/>
  <c r="A33" i="4"/>
  <c r="A33" i="13" s="1"/>
  <c r="HL33" i="13" s="1"/>
  <c r="C32" i="4"/>
  <c r="B32" i="4"/>
  <c r="B32" i="13" s="1"/>
  <c r="A32" i="4"/>
  <c r="A32" i="13" s="1"/>
  <c r="C31" i="4"/>
  <c r="B31" i="4"/>
  <c r="B31" i="13" s="1"/>
  <c r="A31" i="4"/>
  <c r="A31" i="13" s="1"/>
  <c r="C30" i="4"/>
  <c r="B30" i="4"/>
  <c r="B30" i="13" s="1"/>
  <c r="A30" i="4"/>
  <c r="A30" i="13" s="1"/>
  <c r="CL30" i="13" s="1"/>
  <c r="C29" i="4"/>
  <c r="B29" i="4"/>
  <c r="B29" i="13" s="1"/>
  <c r="A29" i="4"/>
  <c r="A29" i="13" s="1"/>
  <c r="HH29" i="13" s="1"/>
  <c r="C28" i="4"/>
  <c r="B28" i="4"/>
  <c r="B28" i="13" s="1"/>
  <c r="A28" i="4"/>
  <c r="A28" i="13" s="1"/>
  <c r="C27" i="4"/>
  <c r="B27" i="4"/>
  <c r="B27" i="13" s="1"/>
  <c r="A27" i="4"/>
  <c r="A27" i="13" s="1"/>
  <c r="C26" i="4"/>
  <c r="B26" i="4"/>
  <c r="B26" i="13" s="1"/>
  <c r="A26" i="4"/>
  <c r="A26" i="13" s="1"/>
  <c r="HA26" i="13" s="1"/>
  <c r="C25" i="4"/>
  <c r="B25" i="4"/>
  <c r="B25" i="13" s="1"/>
  <c r="A25" i="4"/>
  <c r="A25" i="13" s="1"/>
  <c r="C24" i="4"/>
  <c r="B24" i="4"/>
  <c r="B24" i="13" s="1"/>
  <c r="A24" i="4"/>
  <c r="A24" i="13" s="1"/>
  <c r="HY24" i="13" s="1"/>
  <c r="C23" i="4"/>
  <c r="B23" i="4"/>
  <c r="B23" i="13" s="1"/>
  <c r="A23" i="4"/>
  <c r="A23" i="13" s="1"/>
  <c r="HV23" i="13" s="1"/>
  <c r="C22" i="4"/>
  <c r="B22" i="4"/>
  <c r="B22" i="13" s="1"/>
  <c r="A22" i="4"/>
  <c r="A22" i="13" s="1"/>
  <c r="C21" i="4"/>
  <c r="B21" i="4"/>
  <c r="B21" i="13" s="1"/>
  <c r="A21" i="4"/>
  <c r="A21" i="13" s="1"/>
  <c r="C20" i="4"/>
  <c r="B20" i="4"/>
  <c r="B20" i="13" s="1"/>
  <c r="A20" i="4"/>
  <c r="A20" i="13" s="1"/>
  <c r="C19" i="4"/>
  <c r="B19" i="4"/>
  <c r="B19" i="13" s="1"/>
  <c r="A19" i="4"/>
  <c r="A19" i="13" s="1"/>
  <c r="CC19" i="13" s="1"/>
  <c r="C18" i="4"/>
  <c r="B18" i="4"/>
  <c r="B18" i="13" s="1"/>
  <c r="A18" i="4"/>
  <c r="A18" i="13" s="1"/>
  <c r="C17" i="4"/>
  <c r="B17" i="4"/>
  <c r="B17" i="13" s="1"/>
  <c r="A17" i="4"/>
  <c r="A17" i="13" s="1"/>
  <c r="CD17" i="13" s="1"/>
  <c r="C16" i="4"/>
  <c r="B16" i="4"/>
  <c r="B16" i="13" s="1"/>
  <c r="A16" i="4"/>
  <c r="A16" i="13" s="1"/>
  <c r="C15" i="4"/>
  <c r="B15" i="4"/>
  <c r="B15" i="13" s="1"/>
  <c r="A15" i="4"/>
  <c r="A15" i="13" s="1"/>
  <c r="AV15" i="13" s="1"/>
  <c r="C14" i="4"/>
  <c r="B14" i="4"/>
  <c r="B14" i="13" s="1"/>
  <c r="A14" i="4"/>
  <c r="A14" i="13" s="1"/>
  <c r="C13" i="4"/>
  <c r="B13" i="4"/>
  <c r="B13" i="13" s="1"/>
  <c r="A13" i="4"/>
  <c r="A13" i="13" s="1"/>
  <c r="C12" i="4"/>
  <c r="B12" i="4"/>
  <c r="B12" i="13" s="1"/>
  <c r="A12" i="4"/>
  <c r="A12" i="13" s="1"/>
  <c r="DD12" i="13" s="1"/>
  <c r="C11" i="4"/>
  <c r="B11" i="4"/>
  <c r="B11" i="13" s="1"/>
  <c r="A11" i="4"/>
  <c r="A11" i="13" s="1"/>
  <c r="FB11" i="13" s="1"/>
  <c r="C10" i="4"/>
  <c r="B10" i="4"/>
  <c r="B10" i="13" s="1"/>
  <c r="A10" i="4"/>
  <c r="A10" i="13" s="1"/>
  <c r="C9" i="4"/>
  <c r="B9" i="4"/>
  <c r="B9" i="13" s="1"/>
  <c r="A9" i="4"/>
  <c r="A9" i="13" s="1"/>
  <c r="C8" i="4"/>
  <c r="B8" i="4"/>
  <c r="B8" i="13" s="1"/>
  <c r="A8" i="4"/>
  <c r="A8" i="13" s="1"/>
  <c r="C7" i="4"/>
  <c r="B7" i="4"/>
  <c r="B7" i="13" s="1"/>
  <c r="A7" i="4"/>
  <c r="A7" i="13" s="1"/>
  <c r="BX7" i="13" s="1"/>
  <c r="BA12" i="2"/>
  <c r="BA1" i="2"/>
  <c r="B39" i="1"/>
  <c r="I32" i="1"/>
  <c r="AH15" i="1"/>
  <c r="I15" i="1"/>
  <c r="AT3" i="1"/>
  <c r="B46" i="1"/>
  <c r="B16" i="1"/>
  <c r="B45" i="1"/>
  <c r="B44" i="1"/>
  <c r="B43" i="1"/>
  <c r="B15" i="1"/>
  <c r="B42" i="1"/>
  <c r="B14" i="1"/>
  <c r="B41" i="1"/>
  <c r="B38" i="1"/>
  <c r="B31" i="1"/>
  <c r="B30" i="1"/>
  <c r="B29" i="1"/>
  <c r="B60" i="1"/>
  <c r="B28" i="1"/>
  <c r="B54" i="1"/>
  <c r="B53" i="1"/>
  <c r="B26" i="1"/>
  <c r="B25" i="1"/>
  <c r="B51" i="1"/>
  <c r="B50" i="1"/>
  <c r="B49" i="1"/>
  <c r="B40" i="1"/>
  <c r="B27" i="1"/>
  <c r="B52" i="1"/>
  <c r="B24" i="1"/>
  <c r="B48" i="1"/>
  <c r="B18" i="1"/>
  <c r="B47" i="1"/>
  <c r="B17" i="1"/>
  <c r="B23" i="1"/>
  <c r="B22" i="1"/>
  <c r="HR16" i="13" l="1"/>
  <c r="FV16" i="13"/>
  <c r="EZ16" i="13"/>
  <c r="GL16" i="13"/>
  <c r="FX16" i="13"/>
  <c r="FW16" i="13"/>
  <c r="EG16" i="13"/>
  <c r="EF16" i="13"/>
  <c r="ED16" i="13"/>
  <c r="CY16" i="13"/>
  <c r="CN16" i="13"/>
  <c r="BV16" i="13"/>
  <c r="BT16" i="13"/>
  <c r="BR16" i="13"/>
  <c r="BJ16" i="13"/>
  <c r="BI16" i="13"/>
  <c r="CN8" i="13"/>
  <c r="CO8" i="13"/>
  <c r="CO68" i="4" s="1"/>
  <c r="L95" i="7" s="1"/>
  <c r="BP8" i="13"/>
  <c r="BP68" i="4" s="1"/>
  <c r="BN8" i="13"/>
  <c r="BN68" i="4" s="1"/>
  <c r="L68" i="7" s="1"/>
  <c r="HS8" i="13"/>
  <c r="AN8" i="13"/>
  <c r="AN68" i="4" s="1"/>
  <c r="HR8" i="13"/>
  <c r="AM8" i="13"/>
  <c r="HQ8" i="13"/>
  <c r="AG8" i="13"/>
  <c r="HP8" i="13"/>
  <c r="AF8" i="13"/>
  <c r="GX8" i="13"/>
  <c r="AE8" i="13"/>
  <c r="AE68" i="4" s="1"/>
  <c r="L33" i="7" s="1"/>
  <c r="GV8" i="13"/>
  <c r="AA8" i="13"/>
  <c r="GQ8" i="13"/>
  <c r="Z8" i="13"/>
  <c r="GO8" i="13"/>
  <c r="Q8" i="13"/>
  <c r="FN9" i="13"/>
  <c r="BH9" i="13"/>
  <c r="BB9" i="13"/>
  <c r="BB68" i="4" s="1"/>
  <c r="L56" i="7" s="1"/>
  <c r="AZ9" i="13"/>
  <c r="AX9" i="13"/>
  <c r="BF9" i="13"/>
  <c r="BA9" i="13"/>
  <c r="EN9" i="13"/>
  <c r="HG9" i="13"/>
  <c r="GF9" i="13"/>
  <c r="GE9" i="13"/>
  <c r="GC9" i="13"/>
  <c r="GB9" i="13"/>
  <c r="FY9" i="13"/>
  <c r="EC9" i="13"/>
  <c r="EC68" i="4" s="1"/>
  <c r="DU9" i="13"/>
  <c r="DU68" i="4" s="1"/>
  <c r="GY31" i="13"/>
  <c r="DP31" i="13"/>
  <c r="CX31" i="13"/>
  <c r="CV31" i="13"/>
  <c r="CU31" i="13"/>
  <c r="EG8" i="13"/>
  <c r="EL8" i="13"/>
  <c r="ET8" i="13"/>
  <c r="ET68" i="4" s="1"/>
  <c r="GH10" i="13"/>
  <c r="FO10" i="13"/>
  <c r="FO69" i="4" s="1"/>
  <c r="M173" i="7" s="1"/>
  <c r="GD10" i="13"/>
  <c r="GD69" i="4" s="1"/>
  <c r="M188" i="7" s="1"/>
  <c r="CP32" i="13"/>
  <c r="EI32" i="13"/>
  <c r="EH32" i="13"/>
  <c r="DK32" i="13"/>
  <c r="DJ32" i="13"/>
  <c r="EU8" i="13"/>
  <c r="FU17" i="13"/>
  <c r="BK18" i="13"/>
  <c r="FX18" i="13"/>
  <c r="FT18" i="13"/>
  <c r="FD18" i="13"/>
  <c r="FB18" i="13"/>
  <c r="EN18" i="13"/>
  <c r="EM18" i="13"/>
  <c r="EG18" i="13"/>
  <c r="CT18" i="13"/>
  <c r="CD18" i="13"/>
  <c r="GA8" i="13"/>
  <c r="GA68" i="4" s="1"/>
  <c r="BI18" i="13"/>
  <c r="GN8" i="13"/>
  <c r="GN68" i="4" s="1"/>
  <c r="L198" i="7" s="1"/>
  <c r="BJ18" i="13"/>
  <c r="CE9" i="13"/>
  <c r="CN9" i="13"/>
  <c r="CO9" i="13"/>
  <c r="CT9" i="13"/>
  <c r="CU9" i="13"/>
  <c r="BF24" i="13"/>
  <c r="EP24" i="13"/>
  <c r="BA24" i="13"/>
  <c r="DB24" i="13"/>
  <c r="BX24" i="13"/>
  <c r="BS24" i="13"/>
  <c r="BD24" i="13"/>
  <c r="GU25" i="13"/>
  <c r="GR25" i="13"/>
  <c r="FZ25" i="13"/>
  <c r="FY25" i="13"/>
  <c r="FJ25" i="13"/>
  <c r="CX9" i="13"/>
  <c r="BM8" i="13"/>
  <c r="ES24" i="13"/>
  <c r="EW8" i="13"/>
  <c r="EW68" i="4" s="1"/>
  <c r="L155" i="7" s="1"/>
  <c r="ET24" i="13"/>
  <c r="EM11" i="13"/>
  <c r="AA23" i="13"/>
  <c r="HU12" i="13"/>
  <c r="AC23" i="13"/>
  <c r="R12" i="13"/>
  <c r="AH23" i="13"/>
  <c r="Z12" i="13"/>
  <c r="AI23" i="13"/>
  <c r="AA12" i="13"/>
  <c r="BH23" i="13"/>
  <c r="AF12" i="13"/>
  <c r="ES23" i="13"/>
  <c r="AK26" i="13"/>
  <c r="AM13" i="13"/>
  <c r="AH12" i="13"/>
  <c r="AW26" i="13"/>
  <c r="AZ12" i="13"/>
  <c r="AY15" i="13"/>
  <c r="DJ26" i="13"/>
  <c r="BA12" i="13"/>
  <c r="CI15" i="13"/>
  <c r="CI68" i="4" s="1"/>
  <c r="L89" i="7" s="1"/>
  <c r="FT19" i="13"/>
  <c r="BO33" i="13"/>
  <c r="GW19" i="13"/>
  <c r="DJ33" i="13"/>
  <c r="AJ7" i="13"/>
  <c r="AL7" i="13"/>
  <c r="BY12" i="13"/>
  <c r="FF15" i="13"/>
  <c r="GM8" i="13"/>
  <c r="BD7" i="13"/>
  <c r="CP8" i="13"/>
  <c r="DC12" i="13"/>
  <c r="FG15" i="13"/>
  <c r="AF7" i="13"/>
  <c r="BE12" i="13"/>
  <c r="BJ12" i="13"/>
  <c r="IA19" i="13"/>
  <c r="EP33" i="13"/>
  <c r="BI23" i="13"/>
  <c r="CQ8" i="13"/>
  <c r="AG11" i="13"/>
  <c r="AG69" i="4" s="1"/>
  <c r="M35" i="7" s="1"/>
  <c r="FH15" i="13"/>
  <c r="I6" i="7"/>
  <c r="I20" i="7"/>
  <c r="D28" i="7"/>
  <c r="O7" i="9"/>
  <c r="N5" i="9"/>
  <c r="BA2" i="2"/>
  <c r="J6" i="6"/>
  <c r="G15" i="7" s="1"/>
  <c r="E28" i="7"/>
  <c r="AB7" i="6"/>
  <c r="V7" i="6"/>
  <c r="AH7" i="6" s="1"/>
  <c r="U7" i="6"/>
  <c r="AG7" i="6" s="1"/>
  <c r="Y14" i="7"/>
  <c r="AD20" i="7"/>
  <c r="F28" i="7"/>
  <c r="Z34" i="7"/>
  <c r="K43" i="7"/>
  <c r="H116" i="7"/>
  <c r="I153" i="7"/>
  <c r="I201" i="7"/>
  <c r="AE20" i="7"/>
  <c r="X67" i="7"/>
  <c r="K153" i="7"/>
  <c r="AA14" i="7"/>
  <c r="I84" i="7"/>
  <c r="AA191" i="7"/>
  <c r="AB14" i="7"/>
  <c r="E29" i="7"/>
  <c r="J44" i="7"/>
  <c r="AC67" i="7"/>
  <c r="AA99" i="7"/>
  <c r="D144" i="7"/>
  <c r="AC201" i="7"/>
  <c r="P7" i="6"/>
  <c r="AC7" i="6"/>
  <c r="AD15" i="7" s="1"/>
  <c r="Z14" i="7"/>
  <c r="F91" i="7"/>
  <c r="J161" i="7"/>
  <c r="Y67" i="7"/>
  <c r="AB201" i="7"/>
  <c r="AC215" i="7"/>
  <c r="K44" i="7"/>
  <c r="AC59" i="7"/>
  <c r="U92" i="7"/>
  <c r="AN92" i="7" s="1"/>
  <c r="AF92" i="7" s="1"/>
  <c r="H109" i="7"/>
  <c r="L7" i="6"/>
  <c r="AE7" i="6" s="1"/>
  <c r="E7" i="6"/>
  <c r="Y7" i="6"/>
  <c r="X23" i="7"/>
  <c r="G20" i="7"/>
  <c r="I16" i="7"/>
  <c r="AB8" i="7"/>
  <c r="AC26" i="7"/>
  <c r="F20" i="7"/>
  <c r="AA8" i="7"/>
  <c r="U26" i="7"/>
  <c r="AN26" i="7" s="1"/>
  <c r="AF26" i="7" s="1"/>
  <c r="H18" i="7"/>
  <c r="K15" i="7"/>
  <c r="K26" i="7"/>
  <c r="G18" i="7"/>
  <c r="AD10" i="7"/>
  <c r="Z22" i="7"/>
  <c r="E18" i="7"/>
  <c r="G9" i="7"/>
  <c r="U17" i="7"/>
  <c r="AN17" i="7" s="1"/>
  <c r="AG17" i="7" s="1"/>
  <c r="AB26" i="7"/>
  <c r="AE21" i="7"/>
  <c r="G17" i="7"/>
  <c r="AE12" i="7"/>
  <c r="F8" i="7"/>
  <c r="Y26" i="7"/>
  <c r="AC21" i="7"/>
  <c r="Y22" i="7"/>
  <c r="AE13" i="7"/>
  <c r="F9" i="7"/>
  <c r="K27" i="7"/>
  <c r="AD21" i="7"/>
  <c r="Y12" i="7"/>
  <c r="Z26" i="7"/>
  <c r="F17" i="7"/>
  <c r="E8" i="7"/>
  <c r="E17" i="7"/>
  <c r="I21" i="7"/>
  <c r="AD11" i="7"/>
  <c r="K7" i="7"/>
  <c r="AB25" i="7"/>
  <c r="H21" i="7"/>
  <c r="AC11" i="7"/>
  <c r="AA25" i="7"/>
  <c r="G21" i="7"/>
  <c r="K16" i="7"/>
  <c r="X11" i="7"/>
  <c r="Z25" i="7"/>
  <c r="F21" i="7"/>
  <c r="J6" i="7"/>
  <c r="Y25" i="7"/>
  <c r="M7" i="6"/>
  <c r="AF7" i="6" s="1"/>
  <c r="J7" i="6"/>
  <c r="F7" i="6"/>
  <c r="Z7" i="6"/>
  <c r="Y15" i="7"/>
  <c r="G232" i="7"/>
  <c r="K225" i="7"/>
  <c r="AE196" i="7"/>
  <c r="I155" i="7"/>
  <c r="AD148" i="7"/>
  <c r="I111" i="7"/>
  <c r="X105" i="7"/>
  <c r="AD99" i="7"/>
  <c r="Y85" i="7"/>
  <c r="U81" i="7"/>
  <c r="AN81" i="7" s="1"/>
  <c r="AK81" i="7" s="1"/>
  <c r="AB75" i="7"/>
  <c r="AA70" i="7"/>
  <c r="X66" i="7"/>
  <c r="AA55" i="7"/>
  <c r="D47" i="7"/>
  <c r="I43" i="7"/>
  <c r="G31" i="7"/>
  <c r="F232" i="7"/>
  <c r="I225" i="7"/>
  <c r="J204" i="7"/>
  <c r="AC196" i="7"/>
  <c r="F188" i="7"/>
  <c r="K179" i="7"/>
  <c r="Y165" i="7"/>
  <c r="G155" i="7"/>
  <c r="AC148" i="7"/>
  <c r="AA116" i="7"/>
  <c r="H111" i="7"/>
  <c r="AC99" i="7"/>
  <c r="AC94" i="7"/>
  <c r="X85" i="7"/>
  <c r="AA75" i="7"/>
  <c r="Z70" i="7"/>
  <c r="Z55" i="7"/>
  <c r="E43" i="7"/>
  <c r="AC38" i="7"/>
  <c r="AE34" i="7"/>
  <c r="F31" i="7"/>
  <c r="G178" i="7"/>
  <c r="H171" i="7"/>
  <c r="AA133" i="7"/>
  <c r="H121" i="7"/>
  <c r="Y115" i="7"/>
  <c r="AE109" i="7"/>
  <c r="G99" i="7"/>
  <c r="AE93" i="7"/>
  <c r="AB74" i="7"/>
  <c r="D70" i="7"/>
  <c r="K65" i="7"/>
  <c r="E60" i="7"/>
  <c r="F50" i="7"/>
  <c r="I41" i="7"/>
  <c r="Y237" i="7"/>
  <c r="AD222" i="7"/>
  <c r="G171" i="7"/>
  <c r="H159" i="7"/>
  <c r="AD139" i="7"/>
  <c r="AD127" i="7"/>
  <c r="E99" i="7"/>
  <c r="H89" i="7"/>
  <c r="J84" i="7"/>
  <c r="D60" i="7"/>
  <c r="D34" i="7"/>
  <c r="I164" i="7"/>
  <c r="I89" i="7"/>
  <c r="Z229" i="7"/>
  <c r="D178" i="7"/>
  <c r="H164" i="7"/>
  <c r="U146" i="7"/>
  <c r="Z133" i="7"/>
  <c r="Z109" i="7"/>
  <c r="AD93" i="7"/>
  <c r="AE79" i="7"/>
  <c r="H65" i="7"/>
  <c r="AE45" i="7"/>
  <c r="H41" i="7"/>
  <c r="AC37" i="7"/>
  <c r="X214" i="7"/>
  <c r="AE207" i="7"/>
  <c r="Z191" i="7"/>
  <c r="E173" i="7"/>
  <c r="F159" i="7"/>
  <c r="AD143" i="7"/>
  <c r="E101" i="7"/>
  <c r="AD89" i="7"/>
  <c r="H84" i="7"/>
  <c r="AB71" i="7"/>
  <c r="AA37" i="7"/>
  <c r="F181" i="7"/>
  <c r="F164" i="7"/>
  <c r="X128" i="7"/>
  <c r="AB100" i="7"/>
  <c r="AA94" i="7"/>
  <c r="Y70" i="7"/>
  <c r="J58" i="7"/>
  <c r="I52" i="7"/>
  <c r="G41" i="7"/>
  <c r="U37" i="7"/>
  <c r="AN37" i="7" s="1"/>
  <c r="I32" i="7"/>
  <c r="AD206" i="7"/>
  <c r="I199" i="7"/>
  <c r="AB171" i="7"/>
  <c r="AE157" i="7"/>
  <c r="AB135" i="7"/>
  <c r="K114" i="7"/>
  <c r="F107" i="7"/>
  <c r="AA100" i="7"/>
  <c r="K88" i="7"/>
  <c r="I58" i="7"/>
  <c r="H52" i="7"/>
  <c r="F41" i="7"/>
  <c r="H32" i="7"/>
  <c r="AD87" i="7"/>
  <c r="E76" i="7"/>
  <c r="AA207" i="7"/>
  <c r="U152" i="7"/>
  <c r="AN152" i="7" s="1"/>
  <c r="AL152" i="7" s="1"/>
  <c r="Y143" i="7"/>
  <c r="AC121" i="7"/>
  <c r="AD107" i="7"/>
  <c r="D101" i="7"/>
  <c r="K78" i="7"/>
  <c r="AA52" i="7"/>
  <c r="AC47" i="7"/>
  <c r="Z37" i="7"/>
  <c r="K32" i="7"/>
  <c r="AC222" i="7"/>
  <c r="U214" i="7"/>
  <c r="AN214" i="7" s="1"/>
  <c r="AK214" i="7" s="1"/>
  <c r="D191" i="7"/>
  <c r="I152" i="7"/>
  <c r="X143" i="7"/>
  <c r="K136" i="7"/>
  <c r="Y128" i="7"/>
  <c r="Y114" i="7"/>
  <c r="Z107" i="7"/>
  <c r="AB94" i="7"/>
  <c r="X83" i="7"/>
  <c r="D65" i="7"/>
  <c r="U58" i="7"/>
  <c r="AN58" i="7" s="1"/>
  <c r="AG58" i="7" s="1"/>
  <c r="J32" i="7"/>
  <c r="Z171" i="7"/>
  <c r="AD157" i="7"/>
  <c r="F120" i="7"/>
  <c r="D114" i="7"/>
  <c r="AC82" i="7"/>
  <c r="G70" i="7"/>
  <c r="D52" i="7"/>
  <c r="K46" i="7"/>
  <c r="Y36" i="7"/>
  <c r="X40" i="7"/>
  <c r="Z163" i="7"/>
  <c r="H64" i="7"/>
  <c r="X229" i="7"/>
  <c r="AE212" i="7"/>
  <c r="U206" i="7"/>
  <c r="AN206" i="7" s="1"/>
  <c r="AF206" i="7" s="1"/>
  <c r="X163" i="7"/>
  <c r="AE150" i="7"/>
  <c r="G142" i="7"/>
  <c r="AB127" i="7"/>
  <c r="AC93" i="7"/>
  <c r="AB82" i="7"/>
  <c r="E64" i="7"/>
  <c r="I46" i="7"/>
  <c r="AD31" i="7"/>
  <c r="Z170" i="7"/>
  <c r="AE156" i="7"/>
  <c r="AA119" i="7"/>
  <c r="Z105" i="7"/>
  <c r="AB87" i="7"/>
  <c r="J69" i="7"/>
  <c r="X63" i="7"/>
  <c r="AD45" i="7"/>
  <c r="U40" i="7"/>
  <c r="AN40" i="7" s="1"/>
  <c r="AG40" i="7" s="1"/>
  <c r="AA35" i="7"/>
  <c r="AD219" i="7"/>
  <c r="J212" i="7"/>
  <c r="D188" i="7"/>
  <c r="AD178" i="7"/>
  <c r="AD156" i="7"/>
  <c r="AC133" i="7"/>
  <c r="Y126" i="7"/>
  <c r="X119" i="7"/>
  <c r="J99" i="7"/>
  <c r="U93" i="7"/>
  <c r="AN93" i="7" s="1"/>
  <c r="AA87" i="7"/>
  <c r="U82" i="7"/>
  <c r="AN82" i="7" s="1"/>
  <c r="AM82" i="7" s="1"/>
  <c r="J40" i="7"/>
  <c r="Z35" i="7"/>
  <c r="F237" i="7"/>
  <c r="U228" i="7"/>
  <c r="AN228" i="7" s="1"/>
  <c r="AF228" i="7" s="1"/>
  <c r="I212" i="7"/>
  <c r="AD204" i="7"/>
  <c r="E162" i="7"/>
  <c r="J112" i="7"/>
  <c r="AE74" i="7"/>
  <c r="U63" i="7"/>
  <c r="Y55" i="7"/>
  <c r="K50" i="7"/>
  <c r="H45" i="7"/>
  <c r="I40" i="7"/>
  <c r="H30" i="7"/>
  <c r="F196" i="7"/>
  <c r="D162" i="7"/>
  <c r="K140" i="7"/>
  <c r="H126" i="7"/>
  <c r="X92" i="7"/>
  <c r="Y81" i="7"/>
  <c r="G68" i="7"/>
  <c r="X55" i="7"/>
  <c r="J50" i="7"/>
  <c r="G45" i="7"/>
  <c r="H40" i="7"/>
  <c r="D204" i="7"/>
  <c r="F140" i="7"/>
  <c r="U104" i="7"/>
  <c r="AN104" i="7" s="1"/>
  <c r="K98" i="7"/>
  <c r="AE86" i="7"/>
  <c r="I74" i="7"/>
  <c r="D68" i="7"/>
  <c r="AD62" i="7"/>
  <c r="F45" i="7"/>
  <c r="G40" i="7"/>
  <c r="AA34" i="7"/>
  <c r="AB37" i="7"/>
  <c r="U101" i="7"/>
  <c r="AN101" i="7" s="1"/>
  <c r="AL101" i="7" s="1"/>
  <c r="P6" i="6"/>
  <c r="AE9" i="7"/>
  <c r="U86" i="7"/>
  <c r="AN86" i="7" s="1"/>
  <c r="AG86" i="7" s="1"/>
  <c r="AA137" i="7"/>
  <c r="K174" i="7"/>
  <c r="AD233" i="7"/>
  <c r="Z38" i="7"/>
  <c r="AA53" i="7"/>
  <c r="F102" i="7"/>
  <c r="K111" i="7"/>
  <c r="AB119" i="7"/>
  <c r="AB137" i="7"/>
  <c r="G185" i="7"/>
  <c r="I7" i="6"/>
  <c r="AJ7" i="6" s="1"/>
  <c r="M6" i="6"/>
  <c r="AF6" i="6" s="1"/>
  <c r="F6" i="6"/>
  <c r="H6" i="6" s="1"/>
  <c r="AA9" i="7"/>
  <c r="AB6" i="6"/>
  <c r="AC15" i="7" s="1"/>
  <c r="O6" i="6"/>
  <c r="AC9" i="7"/>
  <c r="Z15" i="7"/>
  <c r="F155" i="7"/>
  <c r="AA15" i="7"/>
  <c r="G53" i="7"/>
  <c r="X78" i="7"/>
  <c r="V6" i="6"/>
  <c r="AH6" i="6" s="1"/>
  <c r="AA38" i="7"/>
  <c r="AD79" i="7"/>
  <c r="O7" i="6"/>
  <c r="H29" i="7"/>
  <c r="I29" i="7"/>
  <c r="E45" i="7"/>
  <c r="T7" i="6"/>
  <c r="AD9" i="7"/>
  <c r="AA23" i="7"/>
  <c r="F61" i="7"/>
  <c r="Y93" i="7"/>
  <c r="AE110" i="7"/>
  <c r="G10" i="7"/>
  <c r="AD24" i="7"/>
  <c r="AB53" i="7"/>
  <c r="U102" i="7"/>
  <c r="X165" i="7"/>
  <c r="L6" i="6"/>
  <c r="AE6" i="6" s="1"/>
  <c r="AZ2" i="1"/>
  <c r="W6" i="6"/>
  <c r="AI6" i="6" s="1"/>
  <c r="U10" i="7"/>
  <c r="AN10" i="7" s="1"/>
  <c r="D17" i="7"/>
  <c r="AE24" i="7"/>
  <c r="AB38" i="7"/>
  <c r="AC53" i="7"/>
  <c r="AC71" i="7"/>
  <c r="G130" i="7"/>
  <c r="I6" i="6"/>
  <c r="S7" i="6"/>
  <c r="AK7" i="6" s="1"/>
  <c r="B7" i="12"/>
  <c r="N7" i="12" s="1"/>
  <c r="B5" i="12"/>
  <c r="A5" i="12" s="1"/>
  <c r="A38" i="12" s="1"/>
  <c r="Y6" i="6"/>
  <c r="W7" i="6"/>
  <c r="AI7" i="6" s="1"/>
  <c r="N7" i="6"/>
  <c r="Z6" i="6"/>
  <c r="T6" i="6"/>
  <c r="S6" i="6"/>
  <c r="AK6" i="6" s="1"/>
  <c r="AA7" i="6"/>
  <c r="AB15" i="7" s="1"/>
  <c r="U6" i="6"/>
  <c r="AG6" i="6" s="1"/>
  <c r="K7" i="6"/>
  <c r="AD7" i="6" s="1"/>
  <c r="D7" i="6"/>
  <c r="H7" i="6" s="1"/>
  <c r="D8" i="7"/>
  <c r="X15" i="7"/>
  <c r="X22" i="7"/>
  <c r="G30" i="7"/>
  <c r="X34" i="7"/>
  <c r="H46" i="7"/>
  <c r="I50" i="7"/>
  <c r="F60" i="7"/>
  <c r="U65" i="7"/>
  <c r="AN65" i="7" s="1"/>
  <c r="AF65" i="7" s="1"/>
  <c r="E70" i="7"/>
  <c r="AC74" i="7"/>
  <c r="F80" i="7"/>
  <c r="K89" i="7"/>
  <c r="H99" i="7"/>
  <c r="K128" i="7"/>
  <c r="AB133" i="7"/>
  <c r="E140" i="7"/>
  <c r="AA159" i="7"/>
  <c r="I178" i="7"/>
  <c r="E209" i="7"/>
  <c r="H233" i="7"/>
  <c r="AC8" i="7"/>
  <c r="X12" i="7"/>
  <c r="J16" i="7"/>
  <c r="H20" i="7"/>
  <c r="Y23" i="7"/>
  <c r="J27" i="7"/>
  <c r="D35" i="7"/>
  <c r="U39" i="7"/>
  <c r="AN39" i="7" s="1"/>
  <c r="AI39" i="7" s="1"/>
  <c r="J43" i="7"/>
  <c r="E47" i="7"/>
  <c r="K62" i="7"/>
  <c r="Y66" i="7"/>
  <c r="AC75" i="7"/>
  <c r="AC90" i="7"/>
  <c r="K95" i="7"/>
  <c r="AE99" i="7"/>
  <c r="Y105" i="7"/>
  <c r="J111" i="7"/>
  <c r="F123" i="7"/>
  <c r="AA129" i="7"/>
  <c r="AA135" i="7"/>
  <c r="I161" i="7"/>
  <c r="D173" i="7"/>
  <c r="AC204" i="7"/>
  <c r="D9" i="7"/>
  <c r="AD12" i="7"/>
  <c r="U16" i="7"/>
  <c r="AN16" i="7" s="1"/>
  <c r="AK16" i="7" s="1"/>
  <c r="AE23" i="7"/>
  <c r="U27" i="7"/>
  <c r="Y35" i="7"/>
  <c r="X39" i="7"/>
  <c r="AB47" i="7"/>
  <c r="G52" i="7"/>
  <c r="AE56" i="7"/>
  <c r="Y62" i="7"/>
  <c r="AA71" i="7"/>
  <c r="D76" i="7"/>
  <c r="AD117" i="7"/>
  <c r="F130" i="7"/>
  <c r="K161" i="7"/>
  <c r="Z166" i="7"/>
  <c r="G173" i="7"/>
  <c r="AE204" i="7"/>
  <c r="K218" i="7"/>
  <c r="F226" i="7"/>
  <c r="R6" i="6"/>
  <c r="DD69" i="4"/>
  <c r="M110" i="7" s="1"/>
  <c r="L57" i="7"/>
  <c r="FT69" i="4"/>
  <c r="M178" i="7" s="1"/>
  <c r="HK20" i="13"/>
  <c r="GO20" i="13"/>
  <c r="FS20" i="13"/>
  <c r="EW20" i="13"/>
  <c r="EA20" i="13"/>
  <c r="DE20" i="13"/>
  <c r="CI20" i="13"/>
  <c r="BM20" i="13"/>
  <c r="AQ20" i="13"/>
  <c r="U20" i="13"/>
  <c r="HJ20" i="13"/>
  <c r="GN20" i="13"/>
  <c r="FR20" i="13"/>
  <c r="EV20" i="13"/>
  <c r="DZ20" i="13"/>
  <c r="DD20" i="13"/>
  <c r="CH20" i="13"/>
  <c r="BL20" i="13"/>
  <c r="BL68" i="4" s="1"/>
  <c r="L66" i="7" s="1"/>
  <c r="AP20" i="13"/>
  <c r="T20" i="13"/>
  <c r="HI20" i="13"/>
  <c r="GM20" i="13"/>
  <c r="FQ20" i="13"/>
  <c r="EU20" i="13"/>
  <c r="DY20" i="13"/>
  <c r="DC20" i="13"/>
  <c r="CG20" i="13"/>
  <c r="BK20" i="13"/>
  <c r="AO20" i="13"/>
  <c r="S20" i="13"/>
  <c r="HH20" i="13"/>
  <c r="GL20" i="13"/>
  <c r="FP20" i="13"/>
  <c r="ET20" i="13"/>
  <c r="DX20" i="13"/>
  <c r="DB20" i="13"/>
  <c r="CF20" i="13"/>
  <c r="BJ20" i="13"/>
  <c r="AN20" i="13"/>
  <c r="R20" i="13"/>
  <c r="HF20" i="13"/>
  <c r="GJ20" i="13"/>
  <c r="FN20" i="13"/>
  <c r="ER20" i="13"/>
  <c r="DV20" i="13"/>
  <c r="CZ20" i="13"/>
  <c r="CD20" i="13"/>
  <c r="BH20" i="13"/>
  <c r="AL20" i="13"/>
  <c r="P20" i="13"/>
  <c r="HO20" i="13"/>
  <c r="GI20" i="13"/>
  <c r="FH20" i="13"/>
  <c r="EG20" i="13"/>
  <c r="DF20" i="13"/>
  <c r="BZ20" i="13"/>
  <c r="AY20" i="13"/>
  <c r="X20" i="13"/>
  <c r="HN20" i="13"/>
  <c r="GH20" i="13"/>
  <c r="FG20" i="13"/>
  <c r="EF20" i="13"/>
  <c r="DA20" i="13"/>
  <c r="BY20" i="13"/>
  <c r="AX20" i="13"/>
  <c r="W20" i="13"/>
  <c r="HM20" i="13"/>
  <c r="GG20" i="13"/>
  <c r="FF20" i="13"/>
  <c r="EE20" i="13"/>
  <c r="CY20" i="13"/>
  <c r="BX20" i="13"/>
  <c r="AW20" i="13"/>
  <c r="V20" i="13"/>
  <c r="HL20" i="13"/>
  <c r="GF20" i="13"/>
  <c r="FE20" i="13"/>
  <c r="ED20" i="13"/>
  <c r="CX20" i="13"/>
  <c r="BW20" i="13"/>
  <c r="AV20" i="13"/>
  <c r="Q20" i="13"/>
  <c r="HG20" i="13"/>
  <c r="GE20" i="13"/>
  <c r="FD20" i="13"/>
  <c r="EC20" i="13"/>
  <c r="CW20" i="13"/>
  <c r="BV20" i="13"/>
  <c r="AU20" i="13"/>
  <c r="O20" i="13"/>
  <c r="HV20" i="13"/>
  <c r="GU20" i="13"/>
  <c r="FT20" i="13"/>
  <c r="EN20" i="13"/>
  <c r="DM20" i="13"/>
  <c r="CL20" i="13"/>
  <c r="BF20" i="13"/>
  <c r="AE20" i="13"/>
  <c r="D20" i="13"/>
  <c r="HU20" i="13"/>
  <c r="GT20" i="13"/>
  <c r="FO20" i="13"/>
  <c r="EM20" i="13"/>
  <c r="DL20" i="13"/>
  <c r="CK20" i="13"/>
  <c r="BE20" i="13"/>
  <c r="AD20" i="13"/>
  <c r="GV20" i="13"/>
  <c r="FB20" i="13"/>
  <c r="DO20" i="13"/>
  <c r="BU20" i="13"/>
  <c r="AH20" i="13"/>
  <c r="GS20" i="13"/>
  <c r="FA20" i="13"/>
  <c r="DN20" i="13"/>
  <c r="BT20" i="13"/>
  <c r="AG20" i="13"/>
  <c r="GR20" i="13"/>
  <c r="EZ20" i="13"/>
  <c r="DK20" i="13"/>
  <c r="BS20" i="13"/>
  <c r="AF20" i="13"/>
  <c r="IA20" i="13"/>
  <c r="GQ20" i="13"/>
  <c r="EY20" i="13"/>
  <c r="DJ20" i="13"/>
  <c r="BR20" i="13"/>
  <c r="AC20" i="13"/>
  <c r="HZ20" i="13"/>
  <c r="GP20" i="13"/>
  <c r="EX20" i="13"/>
  <c r="DI20" i="13"/>
  <c r="BQ20" i="13"/>
  <c r="AB20" i="13"/>
  <c r="HC20" i="13"/>
  <c r="FU20" i="13"/>
  <c r="DW20" i="13"/>
  <c r="CN20" i="13"/>
  <c r="AT20" i="13"/>
  <c r="G20" i="13"/>
  <c r="HB20" i="13"/>
  <c r="FM20" i="13"/>
  <c r="DU20" i="13"/>
  <c r="CM20" i="13"/>
  <c r="AS20" i="13"/>
  <c r="F20" i="13"/>
  <c r="HW20" i="13"/>
  <c r="FV20" i="13"/>
  <c r="DG20" i="13"/>
  <c r="BA20" i="13"/>
  <c r="HT20" i="13"/>
  <c r="FL20" i="13"/>
  <c r="CV20" i="13"/>
  <c r="AZ20" i="13"/>
  <c r="HS20" i="13"/>
  <c r="FK20" i="13"/>
  <c r="CU20" i="13"/>
  <c r="AR20" i="13"/>
  <c r="HR20" i="13"/>
  <c r="FJ20" i="13"/>
  <c r="CT20" i="13"/>
  <c r="AM20" i="13"/>
  <c r="HQ20" i="13"/>
  <c r="FI20" i="13"/>
  <c r="CS20" i="13"/>
  <c r="AK20" i="13"/>
  <c r="HP20" i="13"/>
  <c r="FC20" i="13"/>
  <c r="CR20" i="13"/>
  <c r="AJ20" i="13"/>
  <c r="HE20" i="13"/>
  <c r="ES20" i="13"/>
  <c r="CQ20" i="13"/>
  <c r="AI20" i="13"/>
  <c r="GC20" i="13"/>
  <c r="EB20" i="13"/>
  <c r="BO20" i="13"/>
  <c r="I20" i="13"/>
  <c r="GB20" i="13"/>
  <c r="DT20" i="13"/>
  <c r="BN20" i="13"/>
  <c r="H20" i="13"/>
  <c r="EK20" i="13"/>
  <c r="AA20" i="13"/>
  <c r="EJ20" i="13"/>
  <c r="Z20" i="13"/>
  <c r="EI20" i="13"/>
  <c r="Y20" i="13"/>
  <c r="HY20" i="13"/>
  <c r="EH20" i="13"/>
  <c r="N20" i="13"/>
  <c r="HX20" i="13"/>
  <c r="DS20" i="13"/>
  <c r="M20" i="13"/>
  <c r="HD20" i="13"/>
  <c r="DR20" i="13"/>
  <c r="L20" i="13"/>
  <c r="FY20" i="13"/>
  <c r="CA20" i="13"/>
  <c r="GK20" i="13"/>
  <c r="BD20" i="13"/>
  <c r="GD20" i="13"/>
  <c r="BC20" i="13"/>
  <c r="GA20" i="13"/>
  <c r="BB20" i="13"/>
  <c r="FZ20" i="13"/>
  <c r="K20" i="13"/>
  <c r="FW20" i="13"/>
  <c r="E20" i="13"/>
  <c r="CJ20" i="13"/>
  <c r="CE20" i="13"/>
  <c r="GW20" i="13"/>
  <c r="FX20" i="13"/>
  <c r="EQ20" i="13"/>
  <c r="EP20" i="13"/>
  <c r="EL20" i="13"/>
  <c r="DH20" i="13"/>
  <c r="BG20" i="13"/>
  <c r="DQ20" i="13"/>
  <c r="DP20" i="13"/>
  <c r="CP20" i="13"/>
  <c r="CO20" i="13"/>
  <c r="BI20" i="13"/>
  <c r="CC20" i="13"/>
  <c r="CB20" i="13"/>
  <c r="BP20" i="13"/>
  <c r="HA20" i="13"/>
  <c r="GZ20" i="13"/>
  <c r="GY20" i="13"/>
  <c r="GX20" i="13"/>
  <c r="EO20" i="13"/>
  <c r="J20" i="13"/>
  <c r="HM64" i="13"/>
  <c r="GQ64" i="13"/>
  <c r="FU64" i="13"/>
  <c r="EY64" i="13"/>
  <c r="EC64" i="13"/>
  <c r="DG64" i="13"/>
  <c r="CK64" i="13"/>
  <c r="BO64" i="13"/>
  <c r="AS64" i="13"/>
  <c r="W64" i="13"/>
  <c r="HL64" i="13"/>
  <c r="GP64" i="13"/>
  <c r="FT64" i="13"/>
  <c r="EX64" i="13"/>
  <c r="EB64" i="13"/>
  <c r="DF64" i="13"/>
  <c r="CJ64" i="13"/>
  <c r="BN64" i="13"/>
  <c r="AR64" i="13"/>
  <c r="V64" i="13"/>
  <c r="HK64" i="13"/>
  <c r="GO64" i="13"/>
  <c r="FS64" i="13"/>
  <c r="EW64" i="13"/>
  <c r="EA64" i="13"/>
  <c r="DE64" i="13"/>
  <c r="CI64" i="13"/>
  <c r="BM64" i="13"/>
  <c r="AQ64" i="13"/>
  <c r="U64" i="13"/>
  <c r="IA64" i="13"/>
  <c r="HE64" i="13"/>
  <c r="GI64" i="13"/>
  <c r="FM64" i="13"/>
  <c r="EQ64" i="13"/>
  <c r="DU64" i="13"/>
  <c r="CY64" i="13"/>
  <c r="CC64" i="13"/>
  <c r="BG64" i="13"/>
  <c r="AK64" i="13"/>
  <c r="O64" i="13"/>
  <c r="HT64" i="13"/>
  <c r="GX64" i="13"/>
  <c r="GB64" i="13"/>
  <c r="FF64" i="13"/>
  <c r="EJ64" i="13"/>
  <c r="DN64" i="13"/>
  <c r="CR64" i="13"/>
  <c r="BV64" i="13"/>
  <c r="AZ64" i="13"/>
  <c r="AD64" i="13"/>
  <c r="H64" i="13"/>
  <c r="HJ64" i="13"/>
  <c r="GH64" i="13"/>
  <c r="FG64" i="13"/>
  <c r="EE64" i="13"/>
  <c r="DA64" i="13"/>
  <c r="BY64" i="13"/>
  <c r="AW64" i="13"/>
  <c r="S64" i="13"/>
  <c r="HI64" i="13"/>
  <c r="GG64" i="13"/>
  <c r="FE64" i="13"/>
  <c r="ED64" i="13"/>
  <c r="CZ64" i="13"/>
  <c r="BX64" i="13"/>
  <c r="AV64" i="13"/>
  <c r="R64" i="13"/>
  <c r="HH64" i="13"/>
  <c r="GF64" i="13"/>
  <c r="FD64" i="13"/>
  <c r="DZ64" i="13"/>
  <c r="CX64" i="13"/>
  <c r="BW64" i="13"/>
  <c r="AU64" i="13"/>
  <c r="Q64" i="13"/>
  <c r="HG64" i="13"/>
  <c r="GE64" i="13"/>
  <c r="FC64" i="13"/>
  <c r="DY64" i="13"/>
  <c r="CW64" i="13"/>
  <c r="BU64" i="13"/>
  <c r="AT64" i="13"/>
  <c r="P64" i="13"/>
  <c r="HF64" i="13"/>
  <c r="GD64" i="13"/>
  <c r="FB64" i="13"/>
  <c r="DX64" i="13"/>
  <c r="CV64" i="13"/>
  <c r="BT64" i="13"/>
  <c r="AP64" i="13"/>
  <c r="N64" i="13"/>
  <c r="HD64" i="13"/>
  <c r="GC64" i="13"/>
  <c r="FA64" i="13"/>
  <c r="DW64" i="13"/>
  <c r="CU64" i="13"/>
  <c r="BS64" i="13"/>
  <c r="AO64" i="13"/>
  <c r="M64" i="13"/>
  <c r="HA64" i="13"/>
  <c r="FY64" i="13"/>
  <c r="EU64" i="13"/>
  <c r="DS64" i="13"/>
  <c r="CQ64" i="13"/>
  <c r="BP64" i="13"/>
  <c r="AL64" i="13"/>
  <c r="J64" i="13"/>
  <c r="HU64" i="13"/>
  <c r="GS64" i="13"/>
  <c r="FO64" i="13"/>
  <c r="EM64" i="13"/>
  <c r="DK64" i="13"/>
  <c r="CG64" i="13"/>
  <c r="BE64" i="13"/>
  <c r="AC64" i="13"/>
  <c r="GY64" i="13"/>
  <c r="FJ64" i="13"/>
  <c r="DO64" i="13"/>
  <c r="BZ64" i="13"/>
  <c r="AE64" i="13"/>
  <c r="GW64" i="13"/>
  <c r="FI64" i="13"/>
  <c r="DM64" i="13"/>
  <c r="BR64" i="13"/>
  <c r="AB64" i="13"/>
  <c r="GV64" i="13"/>
  <c r="FH64" i="13"/>
  <c r="DL64" i="13"/>
  <c r="BQ64" i="13"/>
  <c r="AA64" i="13"/>
  <c r="GU64" i="13"/>
  <c r="EZ64" i="13"/>
  <c r="DJ64" i="13"/>
  <c r="BL64" i="13"/>
  <c r="Z64" i="13"/>
  <c r="GR64" i="13"/>
  <c r="ET64" i="13"/>
  <c r="DH64" i="13"/>
  <c r="BJ64" i="13"/>
  <c r="X64" i="13"/>
  <c r="HZ64" i="13"/>
  <c r="GL64" i="13"/>
  <c r="EP64" i="13"/>
  <c r="DB64" i="13"/>
  <c r="BF64" i="13"/>
  <c r="K64" i="13"/>
  <c r="HQ64" i="13"/>
  <c r="FV64" i="13"/>
  <c r="EG64" i="13"/>
  <c r="CL64" i="13"/>
  <c r="AN64" i="13"/>
  <c r="HY64" i="13"/>
  <c r="FQ64" i="13"/>
  <c r="DC64" i="13"/>
  <c r="AM64" i="13"/>
  <c r="HX64" i="13"/>
  <c r="FP64" i="13"/>
  <c r="CT64" i="13"/>
  <c r="AJ64" i="13"/>
  <c r="HW64" i="13"/>
  <c r="FN64" i="13"/>
  <c r="CS64" i="13"/>
  <c r="AI64" i="13"/>
  <c r="HV64" i="13"/>
  <c r="FL64" i="13"/>
  <c r="CP64" i="13"/>
  <c r="AH64" i="13"/>
  <c r="HS64" i="13"/>
  <c r="FK64" i="13"/>
  <c r="CO64" i="13"/>
  <c r="AG64" i="13"/>
  <c r="HR64" i="13"/>
  <c r="EV64" i="13"/>
  <c r="CN64" i="13"/>
  <c r="AF64" i="13"/>
  <c r="GK64" i="13"/>
  <c r="DV64" i="13"/>
  <c r="BH64" i="13"/>
  <c r="GZ64" i="13"/>
  <c r="DP64" i="13"/>
  <c r="G64" i="13"/>
  <c r="GT64" i="13"/>
  <c r="DI64" i="13"/>
  <c r="F64" i="13"/>
  <c r="GN64" i="13"/>
  <c r="DD64" i="13"/>
  <c r="E64" i="13"/>
  <c r="GM64" i="13"/>
  <c r="CM64" i="13"/>
  <c r="D64" i="13"/>
  <c r="GJ64" i="13"/>
  <c r="CH64" i="13"/>
  <c r="GA64" i="13"/>
  <c r="CF64" i="13"/>
  <c r="EN64" i="13"/>
  <c r="T64" i="13"/>
  <c r="EL64" i="13"/>
  <c r="L64" i="13"/>
  <c r="EK64" i="13"/>
  <c r="I64" i="13"/>
  <c r="EI64" i="13"/>
  <c r="EF64" i="13"/>
  <c r="FZ64" i="13"/>
  <c r="BD64" i="13"/>
  <c r="FX64" i="13"/>
  <c r="BC64" i="13"/>
  <c r="CB64" i="13"/>
  <c r="CA64" i="13"/>
  <c r="BK64" i="13"/>
  <c r="BI64" i="13"/>
  <c r="BB64" i="13"/>
  <c r="EO64" i="13"/>
  <c r="EH64" i="13"/>
  <c r="CE64" i="13"/>
  <c r="CD64" i="13"/>
  <c r="BA64" i="13"/>
  <c r="AY64" i="13"/>
  <c r="Y64" i="13"/>
  <c r="FW64" i="13"/>
  <c r="FR64" i="13"/>
  <c r="HN64" i="13"/>
  <c r="HC64" i="13"/>
  <c r="HB64" i="13"/>
  <c r="ES64" i="13"/>
  <c r="DT64" i="13"/>
  <c r="HO64" i="13"/>
  <c r="ER64" i="13"/>
  <c r="HP64" i="13"/>
  <c r="DR64" i="13"/>
  <c r="DQ64" i="13"/>
  <c r="AX64" i="13"/>
  <c r="HU14" i="13"/>
  <c r="GY14" i="13"/>
  <c r="GC14" i="13"/>
  <c r="FG14" i="13"/>
  <c r="EK14" i="13"/>
  <c r="DO14" i="13"/>
  <c r="CS14" i="13"/>
  <c r="BW14" i="13"/>
  <c r="BA14" i="13"/>
  <c r="AE14" i="13"/>
  <c r="I14" i="13"/>
  <c r="HT14" i="13"/>
  <c r="GX14" i="13"/>
  <c r="GB14" i="13"/>
  <c r="FF14" i="13"/>
  <c r="EJ14" i="13"/>
  <c r="DN14" i="13"/>
  <c r="CR14" i="13"/>
  <c r="BV14" i="13"/>
  <c r="AZ14" i="13"/>
  <c r="AD14" i="13"/>
  <c r="H14" i="13"/>
  <c r="HS14" i="13"/>
  <c r="GW14" i="13"/>
  <c r="GA14" i="13"/>
  <c r="FE14" i="13"/>
  <c r="EI14" i="13"/>
  <c r="DM14" i="13"/>
  <c r="CQ14" i="13"/>
  <c r="BU14" i="13"/>
  <c r="AY14" i="13"/>
  <c r="AC14" i="13"/>
  <c r="G14" i="13"/>
  <c r="HR14" i="13"/>
  <c r="GV14" i="13"/>
  <c r="FZ14" i="13"/>
  <c r="FD14" i="13"/>
  <c r="EH14" i="13"/>
  <c r="DL14" i="13"/>
  <c r="CP14" i="13"/>
  <c r="BT14" i="13"/>
  <c r="AX14" i="13"/>
  <c r="AB14" i="13"/>
  <c r="F14" i="13"/>
  <c r="HQ14" i="13"/>
  <c r="GU14" i="13"/>
  <c r="FY14" i="13"/>
  <c r="FC14" i="13"/>
  <c r="EG14" i="13"/>
  <c r="DK14" i="13"/>
  <c r="CO14" i="13"/>
  <c r="BS14" i="13"/>
  <c r="AW14" i="13"/>
  <c r="AA14" i="13"/>
  <c r="E14" i="13"/>
  <c r="HG14" i="13"/>
  <c r="GF14" i="13"/>
  <c r="EZ14" i="13"/>
  <c r="DY14" i="13"/>
  <c r="CX14" i="13"/>
  <c r="BR14" i="13"/>
  <c r="AQ14" i="13"/>
  <c r="P14" i="13"/>
  <c r="HF14" i="13"/>
  <c r="GE14" i="13"/>
  <c r="EY14" i="13"/>
  <c r="DX14" i="13"/>
  <c r="CW14" i="13"/>
  <c r="BQ14" i="13"/>
  <c r="AP14" i="13"/>
  <c r="O14" i="13"/>
  <c r="HE14" i="13"/>
  <c r="GD14" i="13"/>
  <c r="EX14" i="13"/>
  <c r="DW14" i="13"/>
  <c r="CV14" i="13"/>
  <c r="BP14" i="13"/>
  <c r="AO14" i="13"/>
  <c r="N14" i="13"/>
  <c r="HD14" i="13"/>
  <c r="FX14" i="13"/>
  <c r="EW14" i="13"/>
  <c r="DV14" i="13"/>
  <c r="CU14" i="13"/>
  <c r="BO14" i="13"/>
  <c r="BO68" i="4" s="1"/>
  <c r="L69" i="7" s="1"/>
  <c r="AN14" i="13"/>
  <c r="M14" i="13"/>
  <c r="HC14" i="13"/>
  <c r="FW14" i="13"/>
  <c r="EV14" i="13"/>
  <c r="DU14" i="13"/>
  <c r="CT14" i="13"/>
  <c r="BN14" i="13"/>
  <c r="AM14" i="13"/>
  <c r="L14" i="13"/>
  <c r="HN14" i="13"/>
  <c r="GM14" i="13"/>
  <c r="FL14" i="13"/>
  <c r="EF14" i="13"/>
  <c r="DE14" i="13"/>
  <c r="CD14" i="13"/>
  <c r="BC14" i="13"/>
  <c r="W14" i="13"/>
  <c r="HM14" i="13"/>
  <c r="GL14" i="13"/>
  <c r="FK14" i="13"/>
  <c r="EE14" i="13"/>
  <c r="EE68" i="4" s="1"/>
  <c r="L137" i="7" s="1"/>
  <c r="DD14" i="13"/>
  <c r="CC14" i="13"/>
  <c r="BB14" i="13"/>
  <c r="V14" i="13"/>
  <c r="HV14" i="13"/>
  <c r="GG14" i="13"/>
  <c r="EO14" i="13"/>
  <c r="CZ14" i="13"/>
  <c r="BH14" i="13"/>
  <c r="S14" i="13"/>
  <c r="HP14" i="13"/>
  <c r="FV14" i="13"/>
  <c r="EN14" i="13"/>
  <c r="CY14" i="13"/>
  <c r="BG14" i="13"/>
  <c r="R14" i="13"/>
  <c r="HO14" i="13"/>
  <c r="FU14" i="13"/>
  <c r="EM14" i="13"/>
  <c r="CN14" i="13"/>
  <c r="BF14" i="13"/>
  <c r="Q14" i="13"/>
  <c r="HL14" i="13"/>
  <c r="FT14" i="13"/>
  <c r="EL14" i="13"/>
  <c r="CM14" i="13"/>
  <c r="BE14" i="13"/>
  <c r="K14" i="13"/>
  <c r="HK14" i="13"/>
  <c r="FS14" i="13"/>
  <c r="ED14" i="13"/>
  <c r="CL14" i="13"/>
  <c r="BD14" i="13"/>
  <c r="J14" i="13"/>
  <c r="HJ14" i="13"/>
  <c r="FR14" i="13"/>
  <c r="EC14" i="13"/>
  <c r="CK14" i="13"/>
  <c r="AV14" i="13"/>
  <c r="D14" i="13"/>
  <c r="HI14" i="13"/>
  <c r="GP14" i="13"/>
  <c r="FA14" i="13"/>
  <c r="DI14" i="13"/>
  <c r="BY14" i="13"/>
  <c r="AG14" i="13"/>
  <c r="GO14" i="13"/>
  <c r="EU14" i="13"/>
  <c r="DH14" i="13"/>
  <c r="BX14" i="13"/>
  <c r="AF14" i="13"/>
  <c r="FQ14" i="13"/>
  <c r="DJ14" i="13"/>
  <c r="AS14" i="13"/>
  <c r="FP14" i="13"/>
  <c r="DG14" i="13"/>
  <c r="AR14" i="13"/>
  <c r="FO14" i="13"/>
  <c r="DF14" i="13"/>
  <c r="AL14" i="13"/>
  <c r="FN14" i="13"/>
  <c r="DC14" i="13"/>
  <c r="AK14" i="13"/>
  <c r="IA14" i="13"/>
  <c r="FM14" i="13"/>
  <c r="DB14" i="13"/>
  <c r="AJ14" i="13"/>
  <c r="HZ14" i="13"/>
  <c r="FJ14" i="13"/>
  <c r="DA14" i="13"/>
  <c r="AI14" i="13"/>
  <c r="GR14" i="13"/>
  <c r="EA14" i="13"/>
  <c r="BM14" i="13"/>
  <c r="GI14" i="13"/>
  <c r="CE14" i="13"/>
  <c r="GH14" i="13"/>
  <c r="CB14" i="13"/>
  <c r="FI14" i="13"/>
  <c r="CA14" i="13"/>
  <c r="FH14" i="13"/>
  <c r="BZ14" i="13"/>
  <c r="ET14" i="13"/>
  <c r="BK14" i="13"/>
  <c r="GZ14" i="13"/>
  <c r="DQ14" i="13"/>
  <c r="T14" i="13"/>
  <c r="GT14" i="13"/>
  <c r="GT68" i="4" s="1"/>
  <c r="DP14" i="13"/>
  <c r="DP68" i="4" s="1"/>
  <c r="HA14" i="13"/>
  <c r="BJ14" i="13"/>
  <c r="GS14" i="13"/>
  <c r="BI14" i="13"/>
  <c r="GQ14" i="13"/>
  <c r="AU14" i="13"/>
  <c r="GN14" i="13"/>
  <c r="AT14" i="13"/>
  <c r="GJ14" i="13"/>
  <c r="Z14" i="13"/>
  <c r="ER14" i="13"/>
  <c r="U14" i="13"/>
  <c r="DR14" i="13"/>
  <c r="CH14" i="13"/>
  <c r="CG14" i="13"/>
  <c r="CF14" i="13"/>
  <c r="BL14" i="13"/>
  <c r="X14" i="13"/>
  <c r="HX14" i="13"/>
  <c r="AH14" i="13"/>
  <c r="Y14" i="13"/>
  <c r="HY14" i="13"/>
  <c r="EP14" i="13"/>
  <c r="EB14" i="13"/>
  <c r="FB14" i="13"/>
  <c r="ES14" i="13"/>
  <c r="EQ14" i="13"/>
  <c r="DZ14" i="13"/>
  <c r="CI14" i="13"/>
  <c r="HB14" i="13"/>
  <c r="GK14" i="13"/>
  <c r="DT14" i="13"/>
  <c r="DS14" i="13"/>
  <c r="CJ14" i="13"/>
  <c r="HW14" i="13"/>
  <c r="HH14" i="13"/>
  <c r="HK42" i="13"/>
  <c r="GO42" i="13"/>
  <c r="FS42" i="13"/>
  <c r="EW42" i="13"/>
  <c r="EA42" i="13"/>
  <c r="DE42" i="13"/>
  <c r="CI42" i="13"/>
  <c r="BM42" i="13"/>
  <c r="AQ42" i="13"/>
  <c r="U42" i="13"/>
  <c r="HJ42" i="13"/>
  <c r="GN42" i="13"/>
  <c r="FR42" i="13"/>
  <c r="EV42" i="13"/>
  <c r="DZ42" i="13"/>
  <c r="DD42" i="13"/>
  <c r="CH42" i="13"/>
  <c r="BL42" i="13"/>
  <c r="AP42" i="13"/>
  <c r="T42" i="13"/>
  <c r="HI42" i="13"/>
  <c r="GM42" i="13"/>
  <c r="FQ42" i="13"/>
  <c r="EU42" i="13"/>
  <c r="DY42" i="13"/>
  <c r="DC42" i="13"/>
  <c r="CG42" i="13"/>
  <c r="BK42" i="13"/>
  <c r="AO42" i="13"/>
  <c r="S42" i="13"/>
  <c r="HH42" i="13"/>
  <c r="GL42" i="13"/>
  <c r="FP42" i="13"/>
  <c r="ET42" i="13"/>
  <c r="DX42" i="13"/>
  <c r="DB42" i="13"/>
  <c r="CF42" i="13"/>
  <c r="BJ42" i="13"/>
  <c r="AN42" i="13"/>
  <c r="R42" i="13"/>
  <c r="HF42" i="13"/>
  <c r="GJ42" i="13"/>
  <c r="FN42" i="13"/>
  <c r="ER42" i="13"/>
  <c r="DV42" i="13"/>
  <c r="CZ42" i="13"/>
  <c r="CD42" i="13"/>
  <c r="BH42" i="13"/>
  <c r="AL42" i="13"/>
  <c r="P42" i="13"/>
  <c r="HT42" i="13"/>
  <c r="GS42" i="13"/>
  <c r="FM42" i="13"/>
  <c r="EL42" i="13"/>
  <c r="DK42" i="13"/>
  <c r="CJ42" i="13"/>
  <c r="BD42" i="13"/>
  <c r="AC42" i="13"/>
  <c r="HQ42" i="13"/>
  <c r="GP42" i="13"/>
  <c r="FJ42" i="13"/>
  <c r="EI42" i="13"/>
  <c r="DH42" i="13"/>
  <c r="CB42" i="13"/>
  <c r="BA42" i="13"/>
  <c r="HA42" i="13"/>
  <c r="FX42" i="13"/>
  <c r="EP42" i="13"/>
  <c r="DM42" i="13"/>
  <c r="CE42" i="13"/>
  <c r="AZ42" i="13"/>
  <c r="X42" i="13"/>
  <c r="GZ42" i="13"/>
  <c r="FW42" i="13"/>
  <c r="EO42" i="13"/>
  <c r="DL42" i="13"/>
  <c r="CC42" i="13"/>
  <c r="AY42" i="13"/>
  <c r="W42" i="13"/>
  <c r="GY42" i="13"/>
  <c r="FV42" i="13"/>
  <c r="EN42" i="13"/>
  <c r="DJ42" i="13"/>
  <c r="CA42" i="13"/>
  <c r="AX42" i="13"/>
  <c r="V42" i="13"/>
  <c r="IA42" i="13"/>
  <c r="GX42" i="13"/>
  <c r="FU42" i="13"/>
  <c r="EM42" i="13"/>
  <c r="DI42" i="13"/>
  <c r="BZ42" i="13"/>
  <c r="AW42" i="13"/>
  <c r="Q42" i="13"/>
  <c r="HY42" i="13"/>
  <c r="GV42" i="13"/>
  <c r="FO42" i="13"/>
  <c r="EJ42" i="13"/>
  <c r="DF42" i="13"/>
  <c r="BX42" i="13"/>
  <c r="AU42" i="13"/>
  <c r="N42" i="13"/>
  <c r="HB42" i="13"/>
  <c r="FH42" i="13"/>
  <c r="DU42" i="13"/>
  <c r="CM42" i="13"/>
  <c r="AS42" i="13"/>
  <c r="G42" i="13"/>
  <c r="GW42" i="13"/>
  <c r="FG42" i="13"/>
  <c r="DT42" i="13"/>
  <c r="CL42" i="13"/>
  <c r="AR42" i="13"/>
  <c r="F42" i="13"/>
  <c r="GU42" i="13"/>
  <c r="FF42" i="13"/>
  <c r="DS42" i="13"/>
  <c r="CK42" i="13"/>
  <c r="AM42" i="13"/>
  <c r="E42" i="13"/>
  <c r="GT42" i="13"/>
  <c r="FE42" i="13"/>
  <c r="DR42" i="13"/>
  <c r="BY42" i="13"/>
  <c r="AK42" i="13"/>
  <c r="D42" i="13"/>
  <c r="GQ42" i="13"/>
  <c r="FC42" i="13"/>
  <c r="DP42" i="13"/>
  <c r="BV42" i="13"/>
  <c r="AI42" i="13"/>
  <c r="HN42" i="13"/>
  <c r="GA42" i="13"/>
  <c r="EG42" i="13"/>
  <c r="CT42" i="13"/>
  <c r="BG42" i="13"/>
  <c r="O42" i="13"/>
  <c r="HL42" i="13"/>
  <c r="FB42" i="13"/>
  <c r="CW42" i="13"/>
  <c r="BB42" i="13"/>
  <c r="HG42" i="13"/>
  <c r="FA42" i="13"/>
  <c r="CV42" i="13"/>
  <c r="AV42" i="13"/>
  <c r="HE42" i="13"/>
  <c r="EZ42" i="13"/>
  <c r="CU42" i="13"/>
  <c r="AT42" i="13"/>
  <c r="HD42" i="13"/>
  <c r="EY42" i="13"/>
  <c r="CS42" i="13"/>
  <c r="AJ42" i="13"/>
  <c r="GR42" i="13"/>
  <c r="ES42" i="13"/>
  <c r="CQ42" i="13"/>
  <c r="AG42" i="13"/>
  <c r="HV42" i="13"/>
  <c r="FZ42" i="13"/>
  <c r="DQ42" i="13"/>
  <c r="BP42" i="13"/>
  <c r="K42" i="13"/>
  <c r="HU42" i="13"/>
  <c r="FY42" i="13"/>
  <c r="DO42" i="13"/>
  <c r="BO42" i="13"/>
  <c r="J42" i="13"/>
  <c r="GD42" i="13"/>
  <c r="CX42" i="13"/>
  <c r="Z42" i="13"/>
  <c r="GC42" i="13"/>
  <c r="CR42" i="13"/>
  <c r="Y42" i="13"/>
  <c r="GB42" i="13"/>
  <c r="CP42" i="13"/>
  <c r="M42" i="13"/>
  <c r="FT42" i="13"/>
  <c r="CO42" i="13"/>
  <c r="L42" i="13"/>
  <c r="FL42" i="13"/>
  <c r="CN42" i="13"/>
  <c r="I42" i="13"/>
  <c r="FK42" i="13"/>
  <c r="BW42" i="13"/>
  <c r="H42" i="13"/>
  <c r="HC42" i="13"/>
  <c r="EC42" i="13"/>
  <c r="BC42" i="13"/>
  <c r="EK42" i="13"/>
  <c r="AE42" i="13"/>
  <c r="EH42" i="13"/>
  <c r="AD42" i="13"/>
  <c r="EF42" i="13"/>
  <c r="AB42" i="13"/>
  <c r="EE42" i="13"/>
  <c r="AA42" i="13"/>
  <c r="HX42" i="13"/>
  <c r="EB42" i="13"/>
  <c r="GG42" i="13"/>
  <c r="BQ42" i="13"/>
  <c r="GF42" i="13"/>
  <c r="BN42" i="13"/>
  <c r="DG42" i="13"/>
  <c r="DA42" i="13"/>
  <c r="CY42" i="13"/>
  <c r="BU42" i="13"/>
  <c r="HZ42" i="13"/>
  <c r="BT42" i="13"/>
  <c r="FI42" i="13"/>
  <c r="FD42" i="13"/>
  <c r="AF42" i="13"/>
  <c r="HW42" i="13"/>
  <c r="HS42" i="13"/>
  <c r="HR42" i="13"/>
  <c r="HP42" i="13"/>
  <c r="DN42" i="13"/>
  <c r="BS42" i="13"/>
  <c r="HO42" i="13"/>
  <c r="HM42" i="13"/>
  <c r="BR42" i="13"/>
  <c r="BI42" i="13"/>
  <c r="BF42" i="13"/>
  <c r="BE42" i="13"/>
  <c r="AH42" i="13"/>
  <c r="GI42" i="13"/>
  <c r="EQ42" i="13"/>
  <c r="ED42" i="13"/>
  <c r="EX42" i="13"/>
  <c r="DW42" i="13"/>
  <c r="GK42" i="13"/>
  <c r="GH42" i="13"/>
  <c r="GE42" i="13"/>
  <c r="HX28" i="13"/>
  <c r="HB28" i="13"/>
  <c r="GF28" i="13"/>
  <c r="FJ28" i="13"/>
  <c r="EN28" i="13"/>
  <c r="DR28" i="13"/>
  <c r="CV28" i="13"/>
  <c r="BZ28" i="13"/>
  <c r="BD28" i="13"/>
  <c r="AH28" i="13"/>
  <c r="L28" i="13"/>
  <c r="HV28" i="13"/>
  <c r="HV69" i="4" s="1"/>
  <c r="M232" i="7" s="1"/>
  <c r="GY28" i="13"/>
  <c r="GB28" i="13"/>
  <c r="FE28" i="13"/>
  <c r="EH28" i="13"/>
  <c r="DK28" i="13"/>
  <c r="CN28" i="13"/>
  <c r="BQ28" i="13"/>
  <c r="AT28" i="13"/>
  <c r="W28" i="13"/>
  <c r="HU28" i="13"/>
  <c r="GX28" i="13"/>
  <c r="GA28" i="13"/>
  <c r="FD28" i="13"/>
  <c r="EG28" i="13"/>
  <c r="DJ28" i="13"/>
  <c r="CM28" i="13"/>
  <c r="BP28" i="13"/>
  <c r="AS28" i="13"/>
  <c r="V28" i="13"/>
  <c r="HT28" i="13"/>
  <c r="GW28" i="13"/>
  <c r="FZ28" i="13"/>
  <c r="FC28" i="13"/>
  <c r="EF28" i="13"/>
  <c r="DI28" i="13"/>
  <c r="CL28" i="13"/>
  <c r="BO28" i="13"/>
  <c r="AR28" i="13"/>
  <c r="U28" i="13"/>
  <c r="HS28" i="13"/>
  <c r="GV28" i="13"/>
  <c r="FY28" i="13"/>
  <c r="FB28" i="13"/>
  <c r="EE28" i="13"/>
  <c r="DH28" i="13"/>
  <c r="CK28" i="13"/>
  <c r="BN28" i="13"/>
  <c r="AQ28" i="13"/>
  <c r="T28" i="13"/>
  <c r="HR28" i="13"/>
  <c r="GU28" i="13"/>
  <c r="FX28" i="13"/>
  <c r="FA28" i="13"/>
  <c r="ED28" i="13"/>
  <c r="DG28" i="13"/>
  <c r="CJ28" i="13"/>
  <c r="BM28" i="13"/>
  <c r="HQ28" i="13"/>
  <c r="GT28" i="13"/>
  <c r="FW28" i="13"/>
  <c r="EZ28" i="13"/>
  <c r="EC28" i="13"/>
  <c r="DF28" i="13"/>
  <c r="CI28" i="13"/>
  <c r="BL28" i="13"/>
  <c r="AO28" i="13"/>
  <c r="R28" i="13"/>
  <c r="HG28" i="13"/>
  <c r="GJ28" i="13"/>
  <c r="FM28" i="13"/>
  <c r="EP28" i="13"/>
  <c r="DS28" i="13"/>
  <c r="CU28" i="13"/>
  <c r="BX28" i="13"/>
  <c r="BA28" i="13"/>
  <c r="AD28" i="13"/>
  <c r="AD69" i="4" s="1"/>
  <c r="M32" i="7" s="1"/>
  <c r="G28" i="13"/>
  <c r="HN28" i="13"/>
  <c r="GI28" i="13"/>
  <c r="EX28" i="13"/>
  <c r="DT28" i="13"/>
  <c r="CH28" i="13"/>
  <c r="BC28" i="13"/>
  <c r="Y28" i="13"/>
  <c r="HM28" i="13"/>
  <c r="GH28" i="13"/>
  <c r="EW28" i="13"/>
  <c r="DQ28" i="13"/>
  <c r="CG28" i="13"/>
  <c r="BB28" i="13"/>
  <c r="X28" i="13"/>
  <c r="HL28" i="13"/>
  <c r="GG28" i="13"/>
  <c r="EV28" i="13"/>
  <c r="DP28" i="13"/>
  <c r="CF28" i="13"/>
  <c r="AZ28" i="13"/>
  <c r="S28" i="13"/>
  <c r="HK28" i="13"/>
  <c r="GE28" i="13"/>
  <c r="GE69" i="4" s="1"/>
  <c r="M189" i="7" s="1"/>
  <c r="EU28" i="13"/>
  <c r="DO28" i="13"/>
  <c r="CE28" i="13"/>
  <c r="AY28" i="13"/>
  <c r="Q28" i="13"/>
  <c r="HI28" i="13"/>
  <c r="GC28" i="13"/>
  <c r="ES28" i="13"/>
  <c r="DM28" i="13"/>
  <c r="CC28" i="13"/>
  <c r="AW28" i="13"/>
  <c r="O28" i="13"/>
  <c r="GQ28" i="13"/>
  <c r="FL28" i="13"/>
  <c r="EA28" i="13"/>
  <c r="CW28" i="13"/>
  <c r="BK28" i="13"/>
  <c r="AG28" i="13"/>
  <c r="IA28" i="13"/>
  <c r="GP28" i="13"/>
  <c r="FK28" i="13"/>
  <c r="DZ28" i="13"/>
  <c r="CT28" i="13"/>
  <c r="BJ28" i="13"/>
  <c r="AF28" i="13"/>
  <c r="HZ28" i="13"/>
  <c r="FU28" i="13"/>
  <c r="EB28" i="13"/>
  <c r="CB28" i="13"/>
  <c r="AJ28" i="13"/>
  <c r="HY28" i="13"/>
  <c r="FT28" i="13"/>
  <c r="DY28" i="13"/>
  <c r="CA28" i="13"/>
  <c r="AI28" i="13"/>
  <c r="HW28" i="13"/>
  <c r="FS28" i="13"/>
  <c r="DX28" i="13"/>
  <c r="BY28" i="13"/>
  <c r="AE28" i="13"/>
  <c r="HP28" i="13"/>
  <c r="FR28" i="13"/>
  <c r="DW28" i="13"/>
  <c r="DW69" i="4" s="1"/>
  <c r="M129" i="7" s="1"/>
  <c r="BW28" i="13"/>
  <c r="AC28" i="13"/>
  <c r="HO28" i="13"/>
  <c r="FQ28" i="13"/>
  <c r="DV28" i="13"/>
  <c r="BV28" i="13"/>
  <c r="AB28" i="13"/>
  <c r="GO28" i="13"/>
  <c r="EQ28" i="13"/>
  <c r="EQ69" i="4" s="1"/>
  <c r="M149" i="7" s="1"/>
  <c r="CX28" i="13"/>
  <c r="AV28" i="13"/>
  <c r="E28" i="13"/>
  <c r="GN28" i="13"/>
  <c r="EO28" i="13"/>
  <c r="CS28" i="13"/>
  <c r="AU28" i="13"/>
  <c r="D28" i="13"/>
  <c r="HD28" i="13"/>
  <c r="EL28" i="13"/>
  <c r="BR28" i="13"/>
  <c r="HC28" i="13"/>
  <c r="EK28" i="13"/>
  <c r="BI28" i="13"/>
  <c r="HA28" i="13"/>
  <c r="EJ28" i="13"/>
  <c r="BH28" i="13"/>
  <c r="GZ28" i="13"/>
  <c r="EI28" i="13"/>
  <c r="BG28" i="13"/>
  <c r="GS28" i="13"/>
  <c r="DU28" i="13"/>
  <c r="BF28" i="13"/>
  <c r="FH28" i="13"/>
  <c r="CQ28" i="13"/>
  <c r="N28" i="13"/>
  <c r="FG28" i="13"/>
  <c r="CP28" i="13"/>
  <c r="M28" i="13"/>
  <c r="GK28" i="13"/>
  <c r="CO28" i="13"/>
  <c r="GD28" i="13"/>
  <c r="CD28" i="13"/>
  <c r="FV28" i="13"/>
  <c r="BU28" i="13"/>
  <c r="FP28" i="13"/>
  <c r="BT28" i="13"/>
  <c r="FO28" i="13"/>
  <c r="BS28" i="13"/>
  <c r="FN28" i="13"/>
  <c r="BE28" i="13"/>
  <c r="FI28" i="13"/>
  <c r="AX28" i="13"/>
  <c r="HJ28" i="13"/>
  <c r="DD28" i="13"/>
  <c r="K28" i="13"/>
  <c r="HH28" i="13"/>
  <c r="DC28" i="13"/>
  <c r="J28" i="13"/>
  <c r="GM28" i="13"/>
  <c r="P28" i="13"/>
  <c r="GL28" i="13"/>
  <c r="I28" i="13"/>
  <c r="FF28" i="13"/>
  <c r="H28" i="13"/>
  <c r="EY28" i="13"/>
  <c r="F28" i="13"/>
  <c r="ET28" i="13"/>
  <c r="ER28" i="13"/>
  <c r="AP28" i="13"/>
  <c r="CY28" i="13"/>
  <c r="CR28" i="13"/>
  <c r="AN28" i="13"/>
  <c r="AM28" i="13"/>
  <c r="AK28" i="13"/>
  <c r="EM28" i="13"/>
  <c r="DN28" i="13"/>
  <c r="DE28" i="13"/>
  <c r="AL28" i="13"/>
  <c r="AA28" i="13"/>
  <c r="I5" i="12"/>
  <c r="B16" i="12"/>
  <c r="P5" i="12"/>
  <c r="J5" i="12"/>
  <c r="H5" i="12"/>
  <c r="B38" i="12"/>
  <c r="G5" i="12"/>
  <c r="F5" i="12"/>
  <c r="GE10" i="13"/>
  <c r="DX13" i="13"/>
  <c r="GQ35" i="13"/>
  <c r="HS21" i="13"/>
  <c r="GW21" i="13"/>
  <c r="GA21" i="13"/>
  <c r="FE21" i="13"/>
  <c r="EI21" i="13"/>
  <c r="DM21" i="13"/>
  <c r="CQ21" i="13"/>
  <c r="BU21" i="13"/>
  <c r="AY21" i="13"/>
  <c r="AY69" i="4" s="1"/>
  <c r="M53" i="7" s="1"/>
  <c r="AC21" i="13"/>
  <c r="HQ21" i="13"/>
  <c r="HE21" i="13"/>
  <c r="GH21" i="13"/>
  <c r="FK21" i="13"/>
  <c r="EN21" i="13"/>
  <c r="DQ21" i="13"/>
  <c r="CT21" i="13"/>
  <c r="BW21" i="13"/>
  <c r="AZ21" i="13"/>
  <c r="AB21" i="13"/>
  <c r="F21" i="13"/>
  <c r="HD21" i="13"/>
  <c r="GG21" i="13"/>
  <c r="FJ21" i="13"/>
  <c r="EM21" i="13"/>
  <c r="DP21" i="13"/>
  <c r="CS21" i="13"/>
  <c r="BV21" i="13"/>
  <c r="AX21" i="13"/>
  <c r="AA21" i="13"/>
  <c r="E21" i="13"/>
  <c r="IA21" i="13"/>
  <c r="HC21" i="13"/>
  <c r="GF21" i="13"/>
  <c r="FI21" i="13"/>
  <c r="EL21" i="13"/>
  <c r="DO21" i="13"/>
  <c r="CR21" i="13"/>
  <c r="BT21" i="13"/>
  <c r="AW21" i="13"/>
  <c r="Z21" i="13"/>
  <c r="D21" i="13"/>
  <c r="HZ21" i="13"/>
  <c r="HB21" i="13"/>
  <c r="GE21" i="13"/>
  <c r="FH21" i="13"/>
  <c r="EK21" i="13"/>
  <c r="DN21" i="13"/>
  <c r="CP21" i="13"/>
  <c r="BS21" i="13"/>
  <c r="AV21" i="13"/>
  <c r="Y21" i="13"/>
  <c r="HX21" i="13"/>
  <c r="GZ21" i="13"/>
  <c r="GC21" i="13"/>
  <c r="FF21" i="13"/>
  <c r="EH21" i="13"/>
  <c r="DK21" i="13"/>
  <c r="CN21" i="13"/>
  <c r="BQ21" i="13"/>
  <c r="AT21" i="13"/>
  <c r="W21" i="13"/>
  <c r="HK21" i="13"/>
  <c r="GN21" i="13"/>
  <c r="FQ21" i="13"/>
  <c r="ET21" i="13"/>
  <c r="DW21" i="13"/>
  <c r="CZ21" i="13"/>
  <c r="CC21" i="13"/>
  <c r="BF21" i="13"/>
  <c r="HY21" i="13"/>
  <c r="GS21" i="13"/>
  <c r="FO21" i="13"/>
  <c r="EF21" i="13"/>
  <c r="DC21" i="13"/>
  <c r="BY21" i="13"/>
  <c r="AP21" i="13"/>
  <c r="N21" i="13"/>
  <c r="HW21" i="13"/>
  <c r="GR21" i="13"/>
  <c r="FN21" i="13"/>
  <c r="EE21" i="13"/>
  <c r="EE69" i="4" s="1"/>
  <c r="M137" i="7" s="1"/>
  <c r="DB21" i="13"/>
  <c r="DB69" i="4" s="1"/>
  <c r="M108" i="7" s="1"/>
  <c r="BX21" i="13"/>
  <c r="AO21" i="13"/>
  <c r="M21" i="13"/>
  <c r="HV21" i="13"/>
  <c r="GQ21" i="13"/>
  <c r="FM21" i="13"/>
  <c r="ED21" i="13"/>
  <c r="DA21" i="13"/>
  <c r="BR21" i="13"/>
  <c r="AN21" i="13"/>
  <c r="L21" i="13"/>
  <c r="HU21" i="13"/>
  <c r="GP21" i="13"/>
  <c r="FL21" i="13"/>
  <c r="EC21" i="13"/>
  <c r="CY21" i="13"/>
  <c r="BP21" i="13"/>
  <c r="AM21" i="13"/>
  <c r="K21" i="13"/>
  <c r="HT21" i="13"/>
  <c r="GO21" i="13"/>
  <c r="FG21" i="13"/>
  <c r="EB21" i="13"/>
  <c r="CX21" i="13"/>
  <c r="BO21" i="13"/>
  <c r="AL21" i="13"/>
  <c r="J21" i="13"/>
  <c r="HF21" i="13"/>
  <c r="FW21" i="13"/>
  <c r="ES21" i="13"/>
  <c r="DJ21" i="13"/>
  <c r="CG21" i="13"/>
  <c r="BC21" i="13"/>
  <c r="U21" i="13"/>
  <c r="HA21" i="13"/>
  <c r="FV21" i="13"/>
  <c r="ER21" i="13"/>
  <c r="DI21" i="13"/>
  <c r="CF21" i="13"/>
  <c r="BB21" i="13"/>
  <c r="T21" i="13"/>
  <c r="GI21" i="13"/>
  <c r="EP21" i="13"/>
  <c r="CO21" i="13"/>
  <c r="BA21" i="13"/>
  <c r="G21" i="13"/>
  <c r="GD21" i="13"/>
  <c r="EO21" i="13"/>
  <c r="CM21" i="13"/>
  <c r="AU21" i="13"/>
  <c r="GB21" i="13"/>
  <c r="EJ21" i="13"/>
  <c r="CL21" i="13"/>
  <c r="AS21" i="13"/>
  <c r="HR21" i="13"/>
  <c r="FZ21" i="13"/>
  <c r="EG21" i="13"/>
  <c r="CK21" i="13"/>
  <c r="AR21" i="13"/>
  <c r="HP21" i="13"/>
  <c r="FY21" i="13"/>
  <c r="EA21" i="13"/>
  <c r="CJ21" i="13"/>
  <c r="AQ21" i="13"/>
  <c r="GV21" i="13"/>
  <c r="EZ21" i="13"/>
  <c r="DG21" i="13"/>
  <c r="BK21" i="13"/>
  <c r="S21" i="13"/>
  <c r="GU21" i="13"/>
  <c r="EY21" i="13"/>
  <c r="DF21" i="13"/>
  <c r="BJ21" i="13"/>
  <c r="R21" i="13"/>
  <c r="GL21" i="13"/>
  <c r="DU21" i="13"/>
  <c r="BH21" i="13"/>
  <c r="GK21" i="13"/>
  <c r="DT21" i="13"/>
  <c r="BG21" i="13"/>
  <c r="GJ21" i="13"/>
  <c r="DS21" i="13"/>
  <c r="BE21" i="13"/>
  <c r="FX21" i="13"/>
  <c r="DR21" i="13"/>
  <c r="BD21" i="13"/>
  <c r="FU21" i="13"/>
  <c r="DL21" i="13"/>
  <c r="AK21" i="13"/>
  <c r="FT21" i="13"/>
  <c r="DH21" i="13"/>
  <c r="AJ21" i="13"/>
  <c r="FS21" i="13"/>
  <c r="DE21" i="13"/>
  <c r="AI21" i="13"/>
  <c r="HI21" i="13"/>
  <c r="EV21" i="13"/>
  <c r="CB21" i="13"/>
  <c r="P21" i="13"/>
  <c r="HH21" i="13"/>
  <c r="EU21" i="13"/>
  <c r="CA21" i="13"/>
  <c r="O21" i="13"/>
  <c r="HO21" i="13"/>
  <c r="DV21" i="13"/>
  <c r="I21" i="13"/>
  <c r="HN21" i="13"/>
  <c r="DD21" i="13"/>
  <c r="H21" i="13"/>
  <c r="HM21" i="13"/>
  <c r="CW21" i="13"/>
  <c r="HL21" i="13"/>
  <c r="CV21" i="13"/>
  <c r="HJ21" i="13"/>
  <c r="CU21" i="13"/>
  <c r="HG21" i="13"/>
  <c r="CI21" i="13"/>
  <c r="FA21" i="13"/>
  <c r="AG21" i="13"/>
  <c r="DX21" i="13"/>
  <c r="CH21" i="13"/>
  <c r="CE21" i="13"/>
  <c r="CD21" i="13"/>
  <c r="BN21" i="13"/>
  <c r="FC21" i="13"/>
  <c r="Q21" i="13"/>
  <c r="FB21" i="13"/>
  <c r="FP21" i="13"/>
  <c r="FD21" i="13"/>
  <c r="EX21" i="13"/>
  <c r="EW21" i="13"/>
  <c r="DZ21" i="13"/>
  <c r="BM21" i="13"/>
  <c r="X21" i="13"/>
  <c r="GY21" i="13"/>
  <c r="GX21" i="13"/>
  <c r="GT21" i="13"/>
  <c r="DY21" i="13"/>
  <c r="GM21" i="13"/>
  <c r="FR21" i="13"/>
  <c r="EQ21" i="13"/>
  <c r="V21" i="13"/>
  <c r="HR43" i="13"/>
  <c r="GV43" i="13"/>
  <c r="FZ43" i="13"/>
  <c r="FD43" i="13"/>
  <c r="EH43" i="13"/>
  <c r="DL43" i="13"/>
  <c r="CP43" i="13"/>
  <c r="BT43" i="13"/>
  <c r="AX43" i="13"/>
  <c r="AB43" i="13"/>
  <c r="F43" i="13"/>
  <c r="HQ43" i="13"/>
  <c r="GU43" i="13"/>
  <c r="FY43" i="13"/>
  <c r="FC43" i="13"/>
  <c r="EG43" i="13"/>
  <c r="DK43" i="13"/>
  <c r="CO43" i="13"/>
  <c r="BS43" i="13"/>
  <c r="AW43" i="13"/>
  <c r="AA43" i="13"/>
  <c r="E43" i="13"/>
  <c r="HP43" i="13"/>
  <c r="GT43" i="13"/>
  <c r="FX43" i="13"/>
  <c r="FB43" i="13"/>
  <c r="EF43" i="13"/>
  <c r="DJ43" i="13"/>
  <c r="CN43" i="13"/>
  <c r="BR43" i="13"/>
  <c r="AV43" i="13"/>
  <c r="Z43" i="13"/>
  <c r="D43" i="13"/>
  <c r="HO43" i="13"/>
  <c r="GS43" i="13"/>
  <c r="FW43" i="13"/>
  <c r="FA43" i="13"/>
  <c r="EE43" i="13"/>
  <c r="DI43" i="13"/>
  <c r="CM43" i="13"/>
  <c r="BQ43" i="13"/>
  <c r="AU43" i="13"/>
  <c r="Y43" i="13"/>
  <c r="HM43" i="13"/>
  <c r="GQ43" i="13"/>
  <c r="FU43" i="13"/>
  <c r="EY43" i="13"/>
  <c r="EC43" i="13"/>
  <c r="DG43" i="13"/>
  <c r="CK43" i="13"/>
  <c r="BO43" i="13"/>
  <c r="AS43" i="13"/>
  <c r="W43" i="13"/>
  <c r="HJ43" i="13"/>
  <c r="GI43" i="13"/>
  <c r="FH43" i="13"/>
  <c r="EB43" i="13"/>
  <c r="DA43" i="13"/>
  <c r="BZ43" i="13"/>
  <c r="AY43" i="13"/>
  <c r="S43" i="13"/>
  <c r="HI43" i="13"/>
  <c r="GH43" i="13"/>
  <c r="FG43" i="13"/>
  <c r="EA43" i="13"/>
  <c r="HH43" i="13"/>
  <c r="GG43" i="13"/>
  <c r="FF43" i="13"/>
  <c r="DZ43" i="13"/>
  <c r="HG43" i="13"/>
  <c r="GF43" i="13"/>
  <c r="FE43" i="13"/>
  <c r="DY43" i="13"/>
  <c r="CX43" i="13"/>
  <c r="BW43" i="13"/>
  <c r="AQ43" i="13"/>
  <c r="P43" i="13"/>
  <c r="IA43" i="13"/>
  <c r="GR43" i="13"/>
  <c r="FL43" i="13"/>
  <c r="DX43" i="13"/>
  <c r="CU43" i="13"/>
  <c r="BM43" i="13"/>
  <c r="AJ43" i="13"/>
  <c r="G43" i="13"/>
  <c r="HZ43" i="13"/>
  <c r="GP43" i="13"/>
  <c r="FK43" i="13"/>
  <c r="DW43" i="13"/>
  <c r="CT43" i="13"/>
  <c r="BL43" i="13"/>
  <c r="AI43" i="13"/>
  <c r="HY43" i="13"/>
  <c r="GO43" i="13"/>
  <c r="FJ43" i="13"/>
  <c r="DV43" i="13"/>
  <c r="CS43" i="13"/>
  <c r="BK43" i="13"/>
  <c r="AH43" i="13"/>
  <c r="HX43" i="13"/>
  <c r="GN43" i="13"/>
  <c r="FI43" i="13"/>
  <c r="DU43" i="13"/>
  <c r="CR43" i="13"/>
  <c r="BJ43" i="13"/>
  <c r="AG43" i="13"/>
  <c r="HV43" i="13"/>
  <c r="GL43" i="13"/>
  <c r="EX43" i="13"/>
  <c r="DS43" i="13"/>
  <c r="CL43" i="13"/>
  <c r="BH43" i="13"/>
  <c r="AE43" i="13"/>
  <c r="HC43" i="13"/>
  <c r="HB43" i="13"/>
  <c r="HT43" i="13"/>
  <c r="FT43" i="13"/>
  <c r="EJ43" i="13"/>
  <c r="CI43" i="13"/>
  <c r="BA43" i="13"/>
  <c r="L43" i="13"/>
  <c r="HS43" i="13"/>
  <c r="FS43" i="13"/>
  <c r="EI43" i="13"/>
  <c r="CH43" i="13"/>
  <c r="AZ43" i="13"/>
  <c r="K43" i="13"/>
  <c r="HN43" i="13"/>
  <c r="FR43" i="13"/>
  <c r="ED43" i="13"/>
  <c r="CG43" i="13"/>
  <c r="AT43" i="13"/>
  <c r="J43" i="13"/>
  <c r="HL43" i="13"/>
  <c r="FQ43" i="13"/>
  <c r="DT43" i="13"/>
  <c r="CF43" i="13"/>
  <c r="AR43" i="13"/>
  <c r="I43" i="13"/>
  <c r="HF43" i="13"/>
  <c r="FO43" i="13"/>
  <c r="DQ43" i="13"/>
  <c r="CD43" i="13"/>
  <c r="AO43" i="13"/>
  <c r="GJ43" i="13"/>
  <c r="EQ43" i="13"/>
  <c r="DB43" i="13"/>
  <c r="BI43" i="13"/>
  <c r="U43" i="13"/>
  <c r="GZ43" i="13"/>
  <c r="EP43" i="13"/>
  <c r="CE43" i="13"/>
  <c r="AD43" i="13"/>
  <c r="GY43" i="13"/>
  <c r="EO43" i="13"/>
  <c r="CC43" i="13"/>
  <c r="AC43" i="13"/>
  <c r="GX43" i="13"/>
  <c r="EN43" i="13"/>
  <c r="CB43" i="13"/>
  <c r="X43" i="13"/>
  <c r="GW43" i="13"/>
  <c r="EM43" i="13"/>
  <c r="CA43" i="13"/>
  <c r="V43" i="13"/>
  <c r="GK43" i="13"/>
  <c r="EK43" i="13"/>
  <c r="BX43" i="13"/>
  <c r="R43" i="13"/>
  <c r="EZ43" i="13"/>
  <c r="DC43" i="13"/>
  <c r="BB43" i="13"/>
  <c r="HW43" i="13"/>
  <c r="EW43" i="13"/>
  <c r="CZ43" i="13"/>
  <c r="AP43" i="13"/>
  <c r="GE43" i="13"/>
  <c r="DE43" i="13"/>
  <c r="T43" i="13"/>
  <c r="GD43" i="13"/>
  <c r="DD43" i="13"/>
  <c r="Q43" i="13"/>
  <c r="GC43" i="13"/>
  <c r="CY43" i="13"/>
  <c r="O43" i="13"/>
  <c r="GB43" i="13"/>
  <c r="CW43" i="13"/>
  <c r="N43" i="13"/>
  <c r="GA43" i="13"/>
  <c r="CV43" i="13"/>
  <c r="M43" i="13"/>
  <c r="FV43" i="13"/>
  <c r="CQ43" i="13"/>
  <c r="H43" i="13"/>
  <c r="DR43" i="13"/>
  <c r="BD43" i="13"/>
  <c r="ET43" i="13"/>
  <c r="AL43" i="13"/>
  <c r="ES43" i="13"/>
  <c r="AK43" i="13"/>
  <c r="ER43" i="13"/>
  <c r="AF43" i="13"/>
  <c r="EL43" i="13"/>
  <c r="DO43" i="13"/>
  <c r="HA43" i="13"/>
  <c r="BN43" i="13"/>
  <c r="GM43" i="13"/>
  <c r="BG43" i="13"/>
  <c r="BC43" i="13"/>
  <c r="HU43" i="13"/>
  <c r="AN43" i="13"/>
  <c r="HK43" i="13"/>
  <c r="AM43" i="13"/>
  <c r="HE43" i="13"/>
  <c r="HD43" i="13"/>
  <c r="CJ43" i="13"/>
  <c r="BY43" i="13"/>
  <c r="DH43" i="13"/>
  <c r="DF43" i="13"/>
  <c r="BU43" i="13"/>
  <c r="BP43" i="13"/>
  <c r="BF43" i="13"/>
  <c r="BE43" i="13"/>
  <c r="FM43" i="13"/>
  <c r="EV43" i="13"/>
  <c r="FP43" i="13"/>
  <c r="EU43" i="13"/>
  <c r="DN43" i="13"/>
  <c r="FN43" i="13"/>
  <c r="BV43" i="13"/>
  <c r="DP43" i="13"/>
  <c r="DM43" i="13"/>
  <c r="HT65" i="13"/>
  <c r="GX65" i="13"/>
  <c r="GB65" i="13"/>
  <c r="FF65" i="13"/>
  <c r="EJ65" i="13"/>
  <c r="DN65" i="13"/>
  <c r="CR65" i="13"/>
  <c r="BV65" i="13"/>
  <c r="AZ65" i="13"/>
  <c r="AD65" i="13"/>
  <c r="H65" i="13"/>
  <c r="HS65" i="13"/>
  <c r="GW65" i="13"/>
  <c r="GA65" i="13"/>
  <c r="FE65" i="13"/>
  <c r="EI65" i="13"/>
  <c r="DM65" i="13"/>
  <c r="CQ65" i="13"/>
  <c r="BU65" i="13"/>
  <c r="AY65" i="13"/>
  <c r="AC65" i="13"/>
  <c r="G65" i="13"/>
  <c r="HR65" i="13"/>
  <c r="GV65" i="13"/>
  <c r="FZ65" i="13"/>
  <c r="FD65" i="13"/>
  <c r="EH65" i="13"/>
  <c r="DL65" i="13"/>
  <c r="CP65" i="13"/>
  <c r="BT65" i="13"/>
  <c r="AX65" i="13"/>
  <c r="AB65" i="13"/>
  <c r="F65" i="13"/>
  <c r="HL65" i="13"/>
  <c r="GP65" i="13"/>
  <c r="FT65" i="13"/>
  <c r="EX65" i="13"/>
  <c r="EB65" i="13"/>
  <c r="DF65" i="13"/>
  <c r="CJ65" i="13"/>
  <c r="BN65" i="13"/>
  <c r="AR65" i="13"/>
  <c r="V65" i="13"/>
  <c r="IA65" i="13"/>
  <c r="HE65" i="13"/>
  <c r="GI65" i="13"/>
  <c r="FM65" i="13"/>
  <c r="EQ65" i="13"/>
  <c r="DU65" i="13"/>
  <c r="CY65" i="13"/>
  <c r="CC65" i="13"/>
  <c r="BG65" i="13"/>
  <c r="AK65" i="13"/>
  <c r="O65" i="13"/>
  <c r="HD65" i="13"/>
  <c r="GC65" i="13"/>
  <c r="EY65" i="13"/>
  <c r="DW65" i="13"/>
  <c r="CU65" i="13"/>
  <c r="BQ65" i="13"/>
  <c r="AO65" i="13"/>
  <c r="M65" i="13"/>
  <c r="HC65" i="13"/>
  <c r="FY65" i="13"/>
  <c r="EW65" i="13"/>
  <c r="DV65" i="13"/>
  <c r="CT65" i="13"/>
  <c r="BP65" i="13"/>
  <c r="AN65" i="13"/>
  <c r="L65" i="13"/>
  <c r="HB65" i="13"/>
  <c r="FX65" i="13"/>
  <c r="EV65" i="13"/>
  <c r="DT65" i="13"/>
  <c r="CS65" i="13"/>
  <c r="BO65" i="13"/>
  <c r="AM65" i="13"/>
  <c r="K65" i="13"/>
  <c r="HA65" i="13"/>
  <c r="FW65" i="13"/>
  <c r="EU65" i="13"/>
  <c r="DS65" i="13"/>
  <c r="CO65" i="13"/>
  <c r="BM65" i="13"/>
  <c r="AL65" i="13"/>
  <c r="J65" i="13"/>
  <c r="GZ65" i="13"/>
  <c r="FV65" i="13"/>
  <c r="ET65" i="13"/>
  <c r="DR65" i="13"/>
  <c r="CN65" i="13"/>
  <c r="BL65" i="13"/>
  <c r="AJ65" i="13"/>
  <c r="I65" i="13"/>
  <c r="HZ65" i="13"/>
  <c r="GY65" i="13"/>
  <c r="FU65" i="13"/>
  <c r="ES65" i="13"/>
  <c r="DQ65" i="13"/>
  <c r="CM65" i="13"/>
  <c r="BK65" i="13"/>
  <c r="AI65" i="13"/>
  <c r="E65" i="13"/>
  <c r="HW65" i="13"/>
  <c r="GS65" i="13"/>
  <c r="FQ65" i="13"/>
  <c r="EO65" i="13"/>
  <c r="DK65" i="13"/>
  <c r="CI65" i="13"/>
  <c r="BH65" i="13"/>
  <c r="AF65" i="13"/>
  <c r="HM65" i="13"/>
  <c r="GK65" i="13"/>
  <c r="FI65" i="13"/>
  <c r="EE65" i="13"/>
  <c r="DC65" i="13"/>
  <c r="CA65" i="13"/>
  <c r="AW65" i="13"/>
  <c r="U65" i="13"/>
  <c r="GN65" i="13"/>
  <c r="EZ65" i="13"/>
  <c r="DD65" i="13"/>
  <c r="BI65" i="13"/>
  <c r="S65" i="13"/>
  <c r="GM65" i="13"/>
  <c r="ER65" i="13"/>
  <c r="DB65" i="13"/>
  <c r="BF65" i="13"/>
  <c r="R65" i="13"/>
  <c r="GL65" i="13"/>
  <c r="EP65" i="13"/>
  <c r="DA65" i="13"/>
  <c r="BE65" i="13"/>
  <c r="Q65" i="13"/>
  <c r="HY65" i="13"/>
  <c r="GJ65" i="13"/>
  <c r="EN65" i="13"/>
  <c r="CZ65" i="13"/>
  <c r="BD65" i="13"/>
  <c r="P65" i="13"/>
  <c r="HV65" i="13"/>
  <c r="GG65" i="13"/>
  <c r="EL65" i="13"/>
  <c r="CW65" i="13"/>
  <c r="BB65" i="13"/>
  <c r="D65" i="13"/>
  <c r="HP65" i="13"/>
  <c r="GD65" i="13"/>
  <c r="EF65" i="13"/>
  <c r="CK65" i="13"/>
  <c r="AU65" i="13"/>
  <c r="HG65" i="13"/>
  <c r="FK65" i="13"/>
  <c r="DP65" i="13"/>
  <c r="BZ65" i="13"/>
  <c r="AE65" i="13"/>
  <c r="GR65" i="13"/>
  <c r="EC65" i="13"/>
  <c r="BW65" i="13"/>
  <c r="GQ65" i="13"/>
  <c r="EA65" i="13"/>
  <c r="BS65" i="13"/>
  <c r="GO65" i="13"/>
  <c r="DZ65" i="13"/>
  <c r="BR65" i="13"/>
  <c r="GH65" i="13"/>
  <c r="DY65" i="13"/>
  <c r="BJ65" i="13"/>
  <c r="GF65" i="13"/>
  <c r="DX65" i="13"/>
  <c r="BC65" i="13"/>
  <c r="GE65" i="13"/>
  <c r="DO65" i="13"/>
  <c r="BA65" i="13"/>
  <c r="HK65" i="13"/>
  <c r="FC65" i="13"/>
  <c r="CG65" i="13"/>
  <c r="Y65" i="13"/>
  <c r="FJ65" i="13"/>
  <c r="BY65" i="13"/>
  <c r="FH65" i="13"/>
  <c r="BX65" i="13"/>
  <c r="FG65" i="13"/>
  <c r="AV65" i="13"/>
  <c r="FB65" i="13"/>
  <c r="AT65" i="13"/>
  <c r="FA65" i="13"/>
  <c r="AS65" i="13"/>
  <c r="HX65" i="13"/>
  <c r="EM65" i="13"/>
  <c r="AQ65" i="13"/>
  <c r="FR65" i="13"/>
  <c r="AH65" i="13"/>
  <c r="FP65" i="13"/>
  <c r="AG65" i="13"/>
  <c r="FO65" i="13"/>
  <c r="AA65" i="13"/>
  <c r="FN65" i="13"/>
  <c r="Z65" i="13"/>
  <c r="EK65" i="13"/>
  <c r="W65" i="13"/>
  <c r="HJ65" i="13"/>
  <c r="CL65" i="13"/>
  <c r="HI65" i="13"/>
  <c r="CH65" i="13"/>
  <c r="HQ65" i="13"/>
  <c r="AP65" i="13"/>
  <c r="HO65" i="13"/>
  <c r="X65" i="13"/>
  <c r="HN65" i="13"/>
  <c r="T65" i="13"/>
  <c r="HH65" i="13"/>
  <c r="N65" i="13"/>
  <c r="HF65" i="13"/>
  <c r="DE65" i="13"/>
  <c r="CX65" i="13"/>
  <c r="DI65" i="13"/>
  <c r="DH65" i="13"/>
  <c r="DG65" i="13"/>
  <c r="CV65" i="13"/>
  <c r="CE65" i="13"/>
  <c r="GU65" i="13"/>
  <c r="GT65" i="13"/>
  <c r="CF65" i="13"/>
  <c r="FS65" i="13"/>
  <c r="HU65" i="13"/>
  <c r="FL65" i="13"/>
  <c r="EG65" i="13"/>
  <c r="ED65" i="13"/>
  <c r="DJ65" i="13"/>
  <c r="CD65" i="13"/>
  <c r="CB65" i="13"/>
  <c r="AM26" i="7"/>
  <c r="AL26" i="7"/>
  <c r="AM37" i="7"/>
  <c r="AL37" i="7"/>
  <c r="AK37" i="7"/>
  <c r="AJ37" i="7"/>
  <c r="AI37" i="7"/>
  <c r="AH37" i="7"/>
  <c r="AN102" i="7"/>
  <c r="D5" i="12"/>
  <c r="EI13" i="13"/>
  <c r="Z28" i="13"/>
  <c r="HK36" i="13"/>
  <c r="GO36" i="13"/>
  <c r="FS36" i="13"/>
  <c r="EW36" i="13"/>
  <c r="EA36" i="13"/>
  <c r="HJ36" i="13"/>
  <c r="GN36" i="13"/>
  <c r="FR36" i="13"/>
  <c r="EV36" i="13"/>
  <c r="DZ36" i="13"/>
  <c r="HI36" i="13"/>
  <c r="GM36" i="13"/>
  <c r="FQ36" i="13"/>
  <c r="EU36" i="13"/>
  <c r="DY36" i="13"/>
  <c r="DC36" i="13"/>
  <c r="HH36" i="13"/>
  <c r="GL36" i="13"/>
  <c r="FP36" i="13"/>
  <c r="ET36" i="13"/>
  <c r="DX36" i="13"/>
  <c r="DB36" i="13"/>
  <c r="CF36" i="13"/>
  <c r="BJ36" i="13"/>
  <c r="AN36" i="13"/>
  <c r="R36" i="13"/>
  <c r="HF36" i="13"/>
  <c r="GJ36" i="13"/>
  <c r="FN36" i="13"/>
  <c r="ER36" i="13"/>
  <c r="DV36" i="13"/>
  <c r="CZ36" i="13"/>
  <c r="CD36" i="13"/>
  <c r="BH36" i="13"/>
  <c r="AL36" i="13"/>
  <c r="P36" i="13"/>
  <c r="HV36" i="13"/>
  <c r="GU36" i="13"/>
  <c r="FT36" i="13"/>
  <c r="EN36" i="13"/>
  <c r="DM36" i="13"/>
  <c r="CN36" i="13"/>
  <c r="BP36" i="13"/>
  <c r="AR36" i="13"/>
  <c r="T36" i="13"/>
  <c r="HU36" i="13"/>
  <c r="GT36" i="13"/>
  <c r="FO36" i="13"/>
  <c r="EM36" i="13"/>
  <c r="DL36" i="13"/>
  <c r="CM36" i="13"/>
  <c r="BO36" i="13"/>
  <c r="AQ36" i="13"/>
  <c r="S36" i="13"/>
  <c r="HT36" i="13"/>
  <c r="GS36" i="13"/>
  <c r="FM36" i="13"/>
  <c r="EL36" i="13"/>
  <c r="DK36" i="13"/>
  <c r="CL36" i="13"/>
  <c r="BN36" i="13"/>
  <c r="AP36" i="13"/>
  <c r="Q36" i="13"/>
  <c r="HS36" i="13"/>
  <c r="GR36" i="13"/>
  <c r="FL36" i="13"/>
  <c r="EK36" i="13"/>
  <c r="DJ36" i="13"/>
  <c r="CK36" i="13"/>
  <c r="BM36" i="13"/>
  <c r="AO36" i="13"/>
  <c r="O36" i="13"/>
  <c r="HQ36" i="13"/>
  <c r="GP36" i="13"/>
  <c r="FJ36" i="13"/>
  <c r="EI36" i="13"/>
  <c r="DH36" i="13"/>
  <c r="CI36" i="13"/>
  <c r="BK36" i="13"/>
  <c r="AK36" i="13"/>
  <c r="M36" i="13"/>
  <c r="HD36" i="13"/>
  <c r="FX36" i="13"/>
  <c r="EH36" i="13"/>
  <c r="CY36" i="13"/>
  <c r="BV36" i="13"/>
  <c r="AS36" i="13"/>
  <c r="I36" i="13"/>
  <c r="HC36" i="13"/>
  <c r="FW36" i="13"/>
  <c r="EG36" i="13"/>
  <c r="CX36" i="13"/>
  <c r="BU36" i="13"/>
  <c r="AM36" i="13"/>
  <c r="H36" i="13"/>
  <c r="HB36" i="13"/>
  <c r="FV36" i="13"/>
  <c r="EF36" i="13"/>
  <c r="CW36" i="13"/>
  <c r="BT36" i="13"/>
  <c r="AJ36" i="13"/>
  <c r="G36" i="13"/>
  <c r="HA36" i="13"/>
  <c r="FU36" i="13"/>
  <c r="EE36" i="13"/>
  <c r="CV36" i="13"/>
  <c r="BS36" i="13"/>
  <c r="AI36" i="13"/>
  <c r="F36" i="13"/>
  <c r="GY36" i="13"/>
  <c r="FI36" i="13"/>
  <c r="EC36" i="13"/>
  <c r="CT36" i="13"/>
  <c r="BQ36" i="13"/>
  <c r="AG36" i="13"/>
  <c r="D36" i="13"/>
  <c r="HP36" i="13"/>
  <c r="GE36" i="13"/>
  <c r="EY36" i="13"/>
  <c r="DN36" i="13"/>
  <c r="CC36" i="13"/>
  <c r="AZ36" i="13"/>
  <c r="W36" i="13"/>
  <c r="HO36" i="13"/>
  <c r="GD36" i="13"/>
  <c r="EX36" i="13"/>
  <c r="DI36" i="13"/>
  <c r="CB36" i="13"/>
  <c r="AY36" i="13"/>
  <c r="V36" i="13"/>
  <c r="GC36" i="13"/>
  <c r="DW36" i="13"/>
  <c r="CE36" i="13"/>
  <c r="AF36" i="13"/>
  <c r="IA36" i="13"/>
  <c r="GB36" i="13"/>
  <c r="DU36" i="13"/>
  <c r="CA36" i="13"/>
  <c r="AE36" i="13"/>
  <c r="HZ36" i="13"/>
  <c r="GA36" i="13"/>
  <c r="DT36" i="13"/>
  <c r="BZ36" i="13"/>
  <c r="AD36" i="13"/>
  <c r="HY36" i="13"/>
  <c r="FZ36" i="13"/>
  <c r="DS36" i="13"/>
  <c r="BY36" i="13"/>
  <c r="AC36" i="13"/>
  <c r="HX36" i="13"/>
  <c r="FY36" i="13"/>
  <c r="DR36" i="13"/>
  <c r="BX36" i="13"/>
  <c r="AB36" i="13"/>
  <c r="HW36" i="13"/>
  <c r="FK36" i="13"/>
  <c r="DQ36" i="13"/>
  <c r="BW36" i="13"/>
  <c r="AA36" i="13"/>
  <c r="GV36" i="13"/>
  <c r="ES36" i="13"/>
  <c r="CR36" i="13"/>
  <c r="BA36" i="13"/>
  <c r="GK36" i="13"/>
  <c r="DG36" i="13"/>
  <c r="AX36" i="13"/>
  <c r="GI36" i="13"/>
  <c r="DF36" i="13"/>
  <c r="AW36" i="13"/>
  <c r="GH36" i="13"/>
  <c r="DE36" i="13"/>
  <c r="AV36" i="13"/>
  <c r="GG36" i="13"/>
  <c r="DD36" i="13"/>
  <c r="AU36" i="13"/>
  <c r="FH36" i="13"/>
  <c r="CU36" i="13"/>
  <c r="AH36" i="13"/>
  <c r="HL36" i="13"/>
  <c r="EP36" i="13"/>
  <c r="BI36" i="13"/>
  <c r="HG36" i="13"/>
  <c r="EO36" i="13"/>
  <c r="BG36" i="13"/>
  <c r="FC36" i="13"/>
  <c r="BD36" i="13"/>
  <c r="FB36" i="13"/>
  <c r="BC36" i="13"/>
  <c r="FA36" i="13"/>
  <c r="BB36" i="13"/>
  <c r="EZ36" i="13"/>
  <c r="AT36" i="13"/>
  <c r="EQ36" i="13"/>
  <c r="Z36" i="13"/>
  <c r="GW36" i="13"/>
  <c r="CJ36" i="13"/>
  <c r="GQ36" i="13"/>
  <c r="CH36" i="13"/>
  <c r="GX36" i="13"/>
  <c r="X36" i="13"/>
  <c r="GF36" i="13"/>
  <c r="U36" i="13"/>
  <c r="FG36" i="13"/>
  <c r="N36" i="13"/>
  <c r="FF36" i="13"/>
  <c r="L36" i="13"/>
  <c r="FE36" i="13"/>
  <c r="K36" i="13"/>
  <c r="CO36" i="13"/>
  <c r="CG36" i="13"/>
  <c r="DO36" i="13"/>
  <c r="DA36" i="13"/>
  <c r="CS36" i="13"/>
  <c r="CQ36" i="13"/>
  <c r="CP36" i="13"/>
  <c r="BR36" i="13"/>
  <c r="BL36" i="13"/>
  <c r="HE36" i="13"/>
  <c r="GZ36" i="13"/>
  <c r="HM36" i="13"/>
  <c r="FD36" i="13"/>
  <c r="EJ36" i="13"/>
  <c r="ED36" i="13"/>
  <c r="EB36" i="13"/>
  <c r="DP36" i="13"/>
  <c r="HN36" i="13"/>
  <c r="BF36" i="13"/>
  <c r="BE36" i="13"/>
  <c r="Y36" i="13"/>
  <c r="E36" i="13"/>
  <c r="J36" i="13"/>
  <c r="HT58" i="13"/>
  <c r="GX58" i="13"/>
  <c r="GB58" i="13"/>
  <c r="FF58" i="13"/>
  <c r="EJ58" i="13"/>
  <c r="DN58" i="13"/>
  <c r="CR58" i="13"/>
  <c r="BV58" i="13"/>
  <c r="AZ58" i="13"/>
  <c r="AD58" i="13"/>
  <c r="H58" i="13"/>
  <c r="HS58" i="13"/>
  <c r="GW58" i="13"/>
  <c r="GA58" i="13"/>
  <c r="FE58" i="13"/>
  <c r="EI58" i="13"/>
  <c r="DM58" i="13"/>
  <c r="CQ58" i="13"/>
  <c r="BU58" i="13"/>
  <c r="AY58" i="13"/>
  <c r="AC58" i="13"/>
  <c r="G58" i="13"/>
  <c r="HY58" i="13"/>
  <c r="HA58" i="13"/>
  <c r="GC58" i="13"/>
  <c r="FC58" i="13"/>
  <c r="EE58" i="13"/>
  <c r="DG58" i="13"/>
  <c r="CI58" i="13"/>
  <c r="BK58" i="13"/>
  <c r="AM58" i="13"/>
  <c r="O58" i="13"/>
  <c r="HX58" i="13"/>
  <c r="GZ58" i="13"/>
  <c r="FZ58" i="13"/>
  <c r="FB58" i="13"/>
  <c r="ED58" i="13"/>
  <c r="DF58" i="13"/>
  <c r="CH58" i="13"/>
  <c r="BJ58" i="13"/>
  <c r="AL58" i="13"/>
  <c r="N58" i="13"/>
  <c r="HW58" i="13"/>
  <c r="GY58" i="13"/>
  <c r="FY58" i="13"/>
  <c r="FA58" i="13"/>
  <c r="EC58" i="13"/>
  <c r="DE58" i="13"/>
  <c r="CG58" i="13"/>
  <c r="BI58" i="13"/>
  <c r="AK58" i="13"/>
  <c r="M58" i="13"/>
  <c r="HV58" i="13"/>
  <c r="GV58" i="13"/>
  <c r="FX58" i="13"/>
  <c r="EZ58" i="13"/>
  <c r="EB58" i="13"/>
  <c r="DD58" i="13"/>
  <c r="CF58" i="13"/>
  <c r="BH58" i="13"/>
  <c r="AJ58" i="13"/>
  <c r="L58" i="13"/>
  <c r="HR58" i="13"/>
  <c r="GT58" i="13"/>
  <c r="FV58" i="13"/>
  <c r="EX58" i="13"/>
  <c r="DZ58" i="13"/>
  <c r="DB58" i="13"/>
  <c r="CD58" i="13"/>
  <c r="BF58" i="13"/>
  <c r="AH58" i="13"/>
  <c r="J58" i="13"/>
  <c r="HO58" i="13"/>
  <c r="GQ58" i="13"/>
  <c r="FS58" i="13"/>
  <c r="EU58" i="13"/>
  <c r="DW58" i="13"/>
  <c r="CY58" i="13"/>
  <c r="CA58" i="13"/>
  <c r="BC58" i="13"/>
  <c r="AE58" i="13"/>
  <c r="E58" i="13"/>
  <c r="HH58" i="13"/>
  <c r="GJ58" i="13"/>
  <c r="FL58" i="13"/>
  <c r="EN58" i="13"/>
  <c r="DP58" i="13"/>
  <c r="CP58" i="13"/>
  <c r="BR58" i="13"/>
  <c r="AT58" i="13"/>
  <c r="V58" i="13"/>
  <c r="HN58" i="13"/>
  <c r="GH58" i="13"/>
  <c r="EV58" i="13"/>
  <c r="DO58" i="13"/>
  <c r="CC58" i="13"/>
  <c r="AU58" i="13"/>
  <c r="K58" i="13"/>
  <c r="HM58" i="13"/>
  <c r="GG58" i="13"/>
  <c r="ET58" i="13"/>
  <c r="DL58" i="13"/>
  <c r="CB58" i="13"/>
  <c r="AS58" i="13"/>
  <c r="I58" i="13"/>
  <c r="HL58" i="13"/>
  <c r="GF58" i="13"/>
  <c r="ES58" i="13"/>
  <c r="DK58" i="13"/>
  <c r="BZ58" i="13"/>
  <c r="AR58" i="13"/>
  <c r="F58" i="13"/>
  <c r="HK58" i="13"/>
  <c r="GE58" i="13"/>
  <c r="ER58" i="13"/>
  <c r="DJ58" i="13"/>
  <c r="BY58" i="13"/>
  <c r="AQ58" i="13"/>
  <c r="D58" i="13"/>
  <c r="HI58" i="13"/>
  <c r="FW58" i="13"/>
  <c r="EP58" i="13"/>
  <c r="DH58" i="13"/>
  <c r="BW58" i="13"/>
  <c r="AO58" i="13"/>
  <c r="HG58" i="13"/>
  <c r="FO58" i="13"/>
  <c r="DV58" i="13"/>
  <c r="CE58" i="13"/>
  <c r="AF58" i="13"/>
  <c r="HF58" i="13"/>
  <c r="FN58" i="13"/>
  <c r="DU58" i="13"/>
  <c r="BX58" i="13"/>
  <c r="AB58" i="13"/>
  <c r="HE58" i="13"/>
  <c r="FM58" i="13"/>
  <c r="DT58" i="13"/>
  <c r="BT58" i="13"/>
  <c r="AA58" i="13"/>
  <c r="HD58" i="13"/>
  <c r="FK58" i="13"/>
  <c r="DS58" i="13"/>
  <c r="BS58" i="13"/>
  <c r="Z58" i="13"/>
  <c r="HC58" i="13"/>
  <c r="FJ58" i="13"/>
  <c r="DR58" i="13"/>
  <c r="BQ58" i="13"/>
  <c r="Y58" i="13"/>
  <c r="HB58" i="13"/>
  <c r="FI58" i="13"/>
  <c r="DQ58" i="13"/>
  <c r="BP58" i="13"/>
  <c r="X58" i="13"/>
  <c r="GI58" i="13"/>
  <c r="DX58" i="13"/>
  <c r="BE58" i="13"/>
  <c r="GD58" i="13"/>
  <c r="DI58" i="13"/>
  <c r="BD58" i="13"/>
  <c r="FU58" i="13"/>
  <c r="DC58" i="13"/>
  <c r="BB58" i="13"/>
  <c r="FT58" i="13"/>
  <c r="DA58" i="13"/>
  <c r="BA58" i="13"/>
  <c r="FQ58" i="13"/>
  <c r="CX58" i="13"/>
  <c r="AW58" i="13"/>
  <c r="GR58" i="13"/>
  <c r="EL58" i="13"/>
  <c r="CK58" i="13"/>
  <c r="R58" i="13"/>
  <c r="GP58" i="13"/>
  <c r="EK58" i="13"/>
  <c r="CJ58" i="13"/>
  <c r="Q58" i="13"/>
  <c r="HP58" i="13"/>
  <c r="EA58" i="13"/>
  <c r="AG58" i="13"/>
  <c r="HJ58" i="13"/>
  <c r="DY58" i="13"/>
  <c r="W58" i="13"/>
  <c r="GU58" i="13"/>
  <c r="CZ58" i="13"/>
  <c r="U58" i="13"/>
  <c r="GS58" i="13"/>
  <c r="CW58" i="13"/>
  <c r="T58" i="13"/>
  <c r="GO58" i="13"/>
  <c r="CV58" i="13"/>
  <c r="S58" i="13"/>
  <c r="EW58" i="13"/>
  <c r="BL58" i="13"/>
  <c r="EQ58" i="13"/>
  <c r="BG58" i="13"/>
  <c r="CT58" i="13"/>
  <c r="CS58" i="13"/>
  <c r="IA58" i="13"/>
  <c r="CO58" i="13"/>
  <c r="HZ58" i="13"/>
  <c r="CN58" i="13"/>
  <c r="HQ58" i="13"/>
  <c r="CL58" i="13"/>
  <c r="EY58" i="13"/>
  <c r="EO58" i="13"/>
  <c r="FD58" i="13"/>
  <c r="EM58" i="13"/>
  <c r="EH58" i="13"/>
  <c r="EG58" i="13"/>
  <c r="CU58" i="13"/>
  <c r="GM58" i="13"/>
  <c r="P58" i="13"/>
  <c r="HU58" i="13"/>
  <c r="GN58" i="13"/>
  <c r="GL58" i="13"/>
  <c r="FR58" i="13"/>
  <c r="AV58" i="13"/>
  <c r="AP58" i="13"/>
  <c r="FG58" i="13"/>
  <c r="EF58" i="13"/>
  <c r="CM58" i="13"/>
  <c r="BO58" i="13"/>
  <c r="BN58" i="13"/>
  <c r="BM58" i="13"/>
  <c r="GK58" i="13"/>
  <c r="FP58" i="13"/>
  <c r="FH58" i="13"/>
  <c r="AN58" i="13"/>
  <c r="AX58" i="13"/>
  <c r="K6" i="7"/>
  <c r="H7" i="7"/>
  <c r="AE10" i="7"/>
  <c r="Y11" i="7"/>
  <c r="Z12" i="7"/>
  <c r="H17" i="7"/>
  <c r="J18" i="7"/>
  <c r="AB23" i="7"/>
  <c r="U25" i="7"/>
  <c r="J29" i="7"/>
  <c r="I30" i="7"/>
  <c r="D32" i="7"/>
  <c r="AB34" i="7"/>
  <c r="AB35" i="7"/>
  <c r="U36" i="7"/>
  <c r="K40" i="7"/>
  <c r="D42" i="7"/>
  <c r="F43" i="7"/>
  <c r="G44" i="7"/>
  <c r="D46" i="7"/>
  <c r="K52" i="7"/>
  <c r="U53" i="7"/>
  <c r="AC55" i="7"/>
  <c r="Y63" i="7"/>
  <c r="E65" i="7"/>
  <c r="Z67" i="7"/>
  <c r="AD71" i="7"/>
  <c r="I73" i="7"/>
  <c r="J77" i="7"/>
  <c r="E85" i="7"/>
  <c r="AB86" i="7"/>
  <c r="Z93" i="7"/>
  <c r="K99" i="7"/>
  <c r="AE105" i="7"/>
  <c r="I109" i="7"/>
  <c r="U112" i="7"/>
  <c r="I116" i="7"/>
  <c r="AE119" i="7"/>
  <c r="X121" i="7"/>
  <c r="G123" i="7"/>
  <c r="AD133" i="7"/>
  <c r="AC137" i="7"/>
  <c r="AE139" i="7"/>
  <c r="D142" i="7"/>
  <c r="F148" i="7"/>
  <c r="X152" i="7"/>
  <c r="J159" i="7"/>
  <c r="AD168" i="7"/>
  <c r="J171" i="7"/>
  <c r="G181" i="7"/>
  <c r="AC209" i="7"/>
  <c r="AB214" i="7"/>
  <c r="U217" i="7"/>
  <c r="X228" i="7"/>
  <c r="E7" i="12"/>
  <c r="C7" i="12"/>
  <c r="L7" i="12"/>
  <c r="B22" i="12"/>
  <c r="M7" i="12"/>
  <c r="K7" i="12"/>
  <c r="T7" i="12"/>
  <c r="A7" i="12"/>
  <c r="A40" i="12" s="1"/>
  <c r="FX13" i="13"/>
  <c r="CZ28" i="13"/>
  <c r="HT7" i="13"/>
  <c r="HT69" i="4" s="1"/>
  <c r="M230" i="7" s="1"/>
  <c r="GX7" i="13"/>
  <c r="GB7" i="13"/>
  <c r="FF7" i="13"/>
  <c r="EJ7" i="13"/>
  <c r="DN7" i="13"/>
  <c r="CR7" i="13"/>
  <c r="BV7" i="13"/>
  <c r="BV69" i="4" s="1"/>
  <c r="M76" i="7" s="1"/>
  <c r="AZ7" i="13"/>
  <c r="AD7" i="13"/>
  <c r="H7" i="13"/>
  <c r="HS7" i="13"/>
  <c r="GW7" i="13"/>
  <c r="GA7" i="13"/>
  <c r="FE7" i="13"/>
  <c r="EI7" i="13"/>
  <c r="DM7" i="13"/>
  <c r="CQ7" i="13"/>
  <c r="BU7" i="13"/>
  <c r="AY7" i="13"/>
  <c r="AC7" i="13"/>
  <c r="G7" i="13"/>
  <c r="HR7" i="13"/>
  <c r="GV7" i="13"/>
  <c r="FZ7" i="13"/>
  <c r="FD7" i="13"/>
  <c r="EH7" i="13"/>
  <c r="DL7" i="13"/>
  <c r="CP7" i="13"/>
  <c r="BT7" i="13"/>
  <c r="AX7" i="13"/>
  <c r="AB7" i="13"/>
  <c r="F7" i="13"/>
  <c r="HQ7" i="13"/>
  <c r="GU7" i="13"/>
  <c r="FY7" i="13"/>
  <c r="FC7" i="13"/>
  <c r="EG7" i="13"/>
  <c r="DK7" i="13"/>
  <c r="CO7" i="13"/>
  <c r="BS7" i="13"/>
  <c r="AW7" i="13"/>
  <c r="AA7" i="13"/>
  <c r="E7" i="13"/>
  <c r="HX7" i="13"/>
  <c r="GT7" i="13"/>
  <c r="FT7" i="13"/>
  <c r="ET7" i="13"/>
  <c r="DT7" i="13"/>
  <c r="CT7" i="13"/>
  <c r="BP7" i="13"/>
  <c r="AP7" i="13"/>
  <c r="P7" i="13"/>
  <c r="HW7" i="13"/>
  <c r="GS7" i="13"/>
  <c r="FS7" i="13"/>
  <c r="ES7" i="13"/>
  <c r="DS7" i="13"/>
  <c r="CS7" i="13"/>
  <c r="BO7" i="13"/>
  <c r="AO7" i="13"/>
  <c r="O7" i="13"/>
  <c r="HV7" i="13"/>
  <c r="GR7" i="13"/>
  <c r="GR69" i="4" s="1"/>
  <c r="FR7" i="13"/>
  <c r="ER7" i="13"/>
  <c r="ER69" i="4" s="1"/>
  <c r="M150" i="7" s="1"/>
  <c r="DR7" i="13"/>
  <c r="CN7" i="13"/>
  <c r="BN7" i="13"/>
  <c r="AN7" i="13"/>
  <c r="N7" i="13"/>
  <c r="HU7" i="13"/>
  <c r="GQ7" i="13"/>
  <c r="FQ7" i="13"/>
  <c r="EQ7" i="13"/>
  <c r="DQ7" i="13"/>
  <c r="CM7" i="13"/>
  <c r="BM7" i="13"/>
  <c r="AM7" i="13"/>
  <c r="M7" i="13"/>
  <c r="HO7" i="13"/>
  <c r="GO7" i="13"/>
  <c r="FO7" i="13"/>
  <c r="EO7" i="13"/>
  <c r="DO7" i="13"/>
  <c r="CK7" i="13"/>
  <c r="BK7" i="13"/>
  <c r="AK7" i="13"/>
  <c r="K7" i="13"/>
  <c r="HE7" i="13"/>
  <c r="GE7" i="13"/>
  <c r="FA7" i="13"/>
  <c r="EA7" i="13"/>
  <c r="DA7" i="13"/>
  <c r="CA7" i="13"/>
  <c r="BA7" i="13"/>
  <c r="W7" i="13"/>
  <c r="HD7" i="13"/>
  <c r="GD7" i="13"/>
  <c r="EZ7" i="13"/>
  <c r="DZ7" i="13"/>
  <c r="CZ7" i="13"/>
  <c r="BZ7" i="13"/>
  <c r="AV7" i="13"/>
  <c r="V7" i="13"/>
  <c r="HB7" i="13"/>
  <c r="FL7" i="13"/>
  <c r="DY7" i="13"/>
  <c r="CI7" i="13"/>
  <c r="BB7" i="13"/>
  <c r="BB69" i="4" s="1"/>
  <c r="M56" i="7" s="1"/>
  <c r="J7" i="13"/>
  <c r="HA7" i="13"/>
  <c r="HA69" i="4" s="1"/>
  <c r="M211" i="7" s="1"/>
  <c r="FK7" i="13"/>
  <c r="DX7" i="13"/>
  <c r="CH7" i="13"/>
  <c r="AU7" i="13"/>
  <c r="I7" i="13"/>
  <c r="GZ7" i="13"/>
  <c r="FJ7" i="13"/>
  <c r="DW7" i="13"/>
  <c r="CG7" i="13"/>
  <c r="AT7" i="13"/>
  <c r="D7" i="13"/>
  <c r="GY7" i="13"/>
  <c r="FI7" i="13"/>
  <c r="DV7" i="13"/>
  <c r="CF7" i="13"/>
  <c r="AS7" i="13"/>
  <c r="GP7" i="13"/>
  <c r="FH7" i="13"/>
  <c r="DU7" i="13"/>
  <c r="CE7" i="13"/>
  <c r="AR7" i="13"/>
  <c r="GN7" i="13"/>
  <c r="FG7" i="13"/>
  <c r="DP7" i="13"/>
  <c r="CD7" i="13"/>
  <c r="AQ7" i="13"/>
  <c r="HK7" i="13"/>
  <c r="FX7" i="13"/>
  <c r="EL7" i="13"/>
  <c r="CY7" i="13"/>
  <c r="BI7" i="13"/>
  <c r="X7" i="13"/>
  <c r="GF7" i="13"/>
  <c r="EB7" i="13"/>
  <c r="BQ7" i="13"/>
  <c r="Q7" i="13"/>
  <c r="GC7" i="13"/>
  <c r="DJ7" i="13"/>
  <c r="BL7" i="13"/>
  <c r="L7" i="13"/>
  <c r="IA7" i="13"/>
  <c r="FW7" i="13"/>
  <c r="DI7" i="13"/>
  <c r="BJ7" i="13"/>
  <c r="HZ7" i="13"/>
  <c r="FV7" i="13"/>
  <c r="DH7" i="13"/>
  <c r="BH7" i="13"/>
  <c r="HP7" i="13"/>
  <c r="FP7" i="13"/>
  <c r="DF7" i="13"/>
  <c r="BF7" i="13"/>
  <c r="GM7" i="13"/>
  <c r="EN7" i="13"/>
  <c r="CJ7" i="13"/>
  <c r="AE7" i="13"/>
  <c r="GL7" i="13"/>
  <c r="EM7" i="13"/>
  <c r="CC7" i="13"/>
  <c r="Z7" i="13"/>
  <c r="EW7" i="13"/>
  <c r="BW7" i="13"/>
  <c r="HY7" i="13"/>
  <c r="EV7" i="13"/>
  <c r="BR7" i="13"/>
  <c r="HN7" i="13"/>
  <c r="EU7" i="13"/>
  <c r="BG7" i="13"/>
  <c r="HM7" i="13"/>
  <c r="EP7" i="13"/>
  <c r="BE7" i="13"/>
  <c r="HJ7" i="13"/>
  <c r="EF7" i="13"/>
  <c r="BC7" i="13"/>
  <c r="HG7" i="13"/>
  <c r="EC7" i="13"/>
  <c r="AI7" i="13"/>
  <c r="GG7" i="13"/>
  <c r="CW7" i="13"/>
  <c r="S7" i="13"/>
  <c r="DG7" i="13"/>
  <c r="DE7" i="13"/>
  <c r="CU7" i="13"/>
  <c r="DD7" i="13"/>
  <c r="DC7" i="13"/>
  <c r="CV7" i="13"/>
  <c r="HF7" i="13"/>
  <c r="HL7" i="13"/>
  <c r="DB7" i="13"/>
  <c r="HI7" i="13"/>
  <c r="CX7" i="13"/>
  <c r="HH7" i="13"/>
  <c r="FM7" i="13"/>
  <c r="AH7" i="13"/>
  <c r="FB7" i="13"/>
  <c r="FB69" i="4" s="1"/>
  <c r="M160" i="7" s="1"/>
  <c r="AG7" i="13"/>
  <c r="HL29" i="13"/>
  <c r="HK29" i="13"/>
  <c r="HJ29" i="13"/>
  <c r="HI29" i="13"/>
  <c r="GM29" i="13"/>
  <c r="FQ29" i="13"/>
  <c r="EU29" i="13"/>
  <c r="DY29" i="13"/>
  <c r="DC29" i="13"/>
  <c r="CG29" i="13"/>
  <c r="BK29" i="13"/>
  <c r="AO29" i="13"/>
  <c r="S29" i="13"/>
  <c r="HU29" i="13"/>
  <c r="GU29" i="13"/>
  <c r="FX29" i="13"/>
  <c r="FA29" i="13"/>
  <c r="ED29" i="13"/>
  <c r="DG29" i="13"/>
  <c r="CJ29" i="13"/>
  <c r="BM29" i="13"/>
  <c r="AP29" i="13"/>
  <c r="R29" i="13"/>
  <c r="HT29" i="13"/>
  <c r="GT29" i="13"/>
  <c r="FW29" i="13"/>
  <c r="EZ29" i="13"/>
  <c r="EC29" i="13"/>
  <c r="DF29" i="13"/>
  <c r="CI29" i="13"/>
  <c r="BL29" i="13"/>
  <c r="AN29" i="13"/>
  <c r="Q29" i="13"/>
  <c r="HS29" i="13"/>
  <c r="GS29" i="13"/>
  <c r="FV29" i="13"/>
  <c r="EY29" i="13"/>
  <c r="EB29" i="13"/>
  <c r="DE29" i="13"/>
  <c r="CH29" i="13"/>
  <c r="BJ29" i="13"/>
  <c r="AM29" i="13"/>
  <c r="P29" i="13"/>
  <c r="HR29" i="13"/>
  <c r="GR29" i="13"/>
  <c r="FU29" i="13"/>
  <c r="EX29" i="13"/>
  <c r="EA29" i="13"/>
  <c r="DD29" i="13"/>
  <c r="CF29" i="13"/>
  <c r="BI29" i="13"/>
  <c r="AL29" i="13"/>
  <c r="O29" i="13"/>
  <c r="HQ29" i="13"/>
  <c r="GQ29" i="13"/>
  <c r="FT29" i="13"/>
  <c r="EW29" i="13"/>
  <c r="DZ29" i="13"/>
  <c r="DB29" i="13"/>
  <c r="CE29" i="13"/>
  <c r="BH29" i="13"/>
  <c r="AK29" i="13"/>
  <c r="N29" i="13"/>
  <c r="HP29" i="13"/>
  <c r="GP29" i="13"/>
  <c r="FS29" i="13"/>
  <c r="EV29" i="13"/>
  <c r="DX29" i="13"/>
  <c r="DA29" i="13"/>
  <c r="CD29" i="13"/>
  <c r="BG29" i="13"/>
  <c r="AJ29" i="13"/>
  <c r="M29" i="13"/>
  <c r="HB29" i="13"/>
  <c r="GE29" i="13"/>
  <c r="FH29" i="13"/>
  <c r="EK29" i="13"/>
  <c r="DN29" i="13"/>
  <c r="CQ29" i="13"/>
  <c r="BT29" i="13"/>
  <c r="AW29" i="13"/>
  <c r="Z29" i="13"/>
  <c r="HV29" i="13"/>
  <c r="GH29" i="13"/>
  <c r="FC29" i="13"/>
  <c r="DR29" i="13"/>
  <c r="CM29" i="13"/>
  <c r="BB29" i="13"/>
  <c r="W29" i="13"/>
  <c r="HO29" i="13"/>
  <c r="GG29" i="13"/>
  <c r="FB29" i="13"/>
  <c r="DQ29" i="13"/>
  <c r="CL29" i="13"/>
  <c r="BA29" i="13"/>
  <c r="V29" i="13"/>
  <c r="HN29" i="13"/>
  <c r="GF29" i="13"/>
  <c r="ET29" i="13"/>
  <c r="DP29" i="13"/>
  <c r="CK29" i="13"/>
  <c r="AZ29" i="13"/>
  <c r="U29" i="13"/>
  <c r="HM29" i="13"/>
  <c r="GD29" i="13"/>
  <c r="ES29" i="13"/>
  <c r="DO29" i="13"/>
  <c r="CC29" i="13"/>
  <c r="AY29" i="13"/>
  <c r="T29" i="13"/>
  <c r="HG29" i="13"/>
  <c r="GB29" i="13"/>
  <c r="EQ29" i="13"/>
  <c r="DL29" i="13"/>
  <c r="CA29" i="13"/>
  <c r="AV29" i="13"/>
  <c r="K29" i="13"/>
  <c r="GV29" i="13"/>
  <c r="FK29" i="13"/>
  <c r="EF29" i="13"/>
  <c r="CU29" i="13"/>
  <c r="BP29" i="13"/>
  <c r="AE29" i="13"/>
  <c r="GO29" i="13"/>
  <c r="FJ29" i="13"/>
  <c r="EE29" i="13"/>
  <c r="CT29" i="13"/>
  <c r="BO29" i="13"/>
  <c r="AD29" i="13"/>
  <c r="GK29" i="13"/>
  <c r="EM29" i="13"/>
  <c r="CR29" i="13"/>
  <c r="AS29" i="13"/>
  <c r="GJ29" i="13"/>
  <c r="EL29" i="13"/>
  <c r="CP29" i="13"/>
  <c r="AR29" i="13"/>
  <c r="GI29" i="13"/>
  <c r="EJ29" i="13"/>
  <c r="CO29" i="13"/>
  <c r="AQ29" i="13"/>
  <c r="GC29" i="13"/>
  <c r="EI29" i="13"/>
  <c r="CN29" i="13"/>
  <c r="AI29" i="13"/>
  <c r="GA29" i="13"/>
  <c r="EH29" i="13"/>
  <c r="CB29" i="13"/>
  <c r="AH29" i="13"/>
  <c r="HA29" i="13"/>
  <c r="FF29" i="13"/>
  <c r="DH29" i="13"/>
  <c r="BF29" i="13"/>
  <c r="H29" i="13"/>
  <c r="GZ29" i="13"/>
  <c r="FE29" i="13"/>
  <c r="CZ29" i="13"/>
  <c r="BE29" i="13"/>
  <c r="G29" i="13"/>
  <c r="GN29" i="13"/>
  <c r="DS29" i="13"/>
  <c r="AX29" i="13"/>
  <c r="GL29" i="13"/>
  <c r="DM29" i="13"/>
  <c r="AU29" i="13"/>
  <c r="FZ29" i="13"/>
  <c r="DK29" i="13"/>
  <c r="AT29" i="13"/>
  <c r="FY29" i="13"/>
  <c r="DJ29" i="13"/>
  <c r="AG29" i="13"/>
  <c r="FR29" i="13"/>
  <c r="DI29" i="13"/>
  <c r="AF29" i="13"/>
  <c r="HF29" i="13"/>
  <c r="EO29" i="13"/>
  <c r="BU29" i="13"/>
  <c r="D29" i="13"/>
  <c r="HE29" i="13"/>
  <c r="EN29" i="13"/>
  <c r="BS29" i="13"/>
  <c r="FI29" i="13"/>
  <c r="BN29" i="13"/>
  <c r="FG29" i="13"/>
  <c r="BD29" i="13"/>
  <c r="FD29" i="13"/>
  <c r="BC29" i="13"/>
  <c r="ER29" i="13"/>
  <c r="AC29" i="13"/>
  <c r="EP29" i="13"/>
  <c r="AB29" i="13"/>
  <c r="EG29" i="13"/>
  <c r="AA29" i="13"/>
  <c r="IA29" i="13"/>
  <c r="DW29" i="13"/>
  <c r="Y29" i="13"/>
  <c r="GX29" i="13"/>
  <c r="BZ29" i="13"/>
  <c r="GW29" i="13"/>
  <c r="BY29" i="13"/>
  <c r="DT29" i="13"/>
  <c r="CY29" i="13"/>
  <c r="CX29" i="13"/>
  <c r="CW29" i="13"/>
  <c r="CV29" i="13"/>
  <c r="CS29" i="13"/>
  <c r="FP29" i="13"/>
  <c r="F29" i="13"/>
  <c r="BX29" i="13"/>
  <c r="BW29" i="13"/>
  <c r="BV29" i="13"/>
  <c r="BR29" i="13"/>
  <c r="X29" i="13"/>
  <c r="GY29" i="13"/>
  <c r="FO29" i="13"/>
  <c r="FM29" i="13"/>
  <c r="FL29" i="13"/>
  <c r="DV29" i="13"/>
  <c r="DU29" i="13"/>
  <c r="L29" i="13"/>
  <c r="E29" i="13"/>
  <c r="HY29" i="13"/>
  <c r="HD29" i="13"/>
  <c r="HC29" i="13"/>
  <c r="FN29" i="13"/>
  <c r="BQ29" i="13"/>
  <c r="J29" i="13"/>
  <c r="I29" i="13"/>
  <c r="HM51" i="13"/>
  <c r="GQ51" i="13"/>
  <c r="FU51" i="13"/>
  <c r="EY51" i="13"/>
  <c r="HL51" i="13"/>
  <c r="GP51" i="13"/>
  <c r="FT51" i="13"/>
  <c r="HK51" i="13"/>
  <c r="GO51" i="13"/>
  <c r="FS51" i="13"/>
  <c r="HJ51" i="13"/>
  <c r="GN51" i="13"/>
  <c r="FR51" i="13"/>
  <c r="EV51" i="13"/>
  <c r="DZ51" i="13"/>
  <c r="DD51" i="13"/>
  <c r="CH51" i="13"/>
  <c r="BL51" i="13"/>
  <c r="AP51" i="13"/>
  <c r="T51" i="13"/>
  <c r="HH51" i="13"/>
  <c r="GL51" i="13"/>
  <c r="FP51" i="13"/>
  <c r="ET51" i="13"/>
  <c r="DX51" i="13"/>
  <c r="DB51" i="13"/>
  <c r="HY51" i="13"/>
  <c r="GX51" i="13"/>
  <c r="FW51" i="13"/>
  <c r="ES51" i="13"/>
  <c r="DU51" i="13"/>
  <c r="CW51" i="13"/>
  <c r="BZ51" i="13"/>
  <c r="BC51" i="13"/>
  <c r="AF51" i="13"/>
  <c r="I51" i="13"/>
  <c r="HX51" i="13"/>
  <c r="GW51" i="13"/>
  <c r="FV51" i="13"/>
  <c r="ER51" i="13"/>
  <c r="DT51" i="13"/>
  <c r="CV51" i="13"/>
  <c r="BY51" i="13"/>
  <c r="BB51" i="13"/>
  <c r="AE51" i="13"/>
  <c r="H51" i="13"/>
  <c r="HW51" i="13"/>
  <c r="GV51" i="13"/>
  <c r="FQ51" i="13"/>
  <c r="EQ51" i="13"/>
  <c r="DS51" i="13"/>
  <c r="CU51" i="13"/>
  <c r="BX51" i="13"/>
  <c r="BA51" i="13"/>
  <c r="AD51" i="13"/>
  <c r="G51" i="13"/>
  <c r="HV51" i="13"/>
  <c r="GU51" i="13"/>
  <c r="FO51" i="13"/>
  <c r="EP51" i="13"/>
  <c r="DR51" i="13"/>
  <c r="CT51" i="13"/>
  <c r="BW51" i="13"/>
  <c r="AZ51" i="13"/>
  <c r="AC51" i="13"/>
  <c r="F51" i="13"/>
  <c r="HT51" i="13"/>
  <c r="GS51" i="13"/>
  <c r="FM51" i="13"/>
  <c r="EN51" i="13"/>
  <c r="DP51" i="13"/>
  <c r="CR51" i="13"/>
  <c r="BU51" i="13"/>
  <c r="AX51" i="13"/>
  <c r="AA51" i="13"/>
  <c r="D51" i="13"/>
  <c r="HE51" i="13"/>
  <c r="GD51" i="13"/>
  <c r="FC51" i="13"/>
  <c r="ED51" i="13"/>
  <c r="DF51" i="13"/>
  <c r="CG51" i="13"/>
  <c r="BJ51" i="13"/>
  <c r="AM51" i="13"/>
  <c r="P51" i="13"/>
  <c r="HD51" i="13"/>
  <c r="GC51" i="13"/>
  <c r="FB51" i="13"/>
  <c r="EC51" i="13"/>
  <c r="DE51" i="13"/>
  <c r="CF51" i="13"/>
  <c r="BI51" i="13"/>
  <c r="AL51" i="13"/>
  <c r="O51" i="13"/>
  <c r="HZ51" i="13"/>
  <c r="GH51" i="13"/>
  <c r="EW51" i="13"/>
  <c r="DK51" i="13"/>
  <c r="CC51" i="13"/>
  <c r="AT51" i="13"/>
  <c r="M51" i="13"/>
  <c r="HU51" i="13"/>
  <c r="GG51" i="13"/>
  <c r="EU51" i="13"/>
  <c r="DJ51" i="13"/>
  <c r="CB51" i="13"/>
  <c r="AS51" i="13"/>
  <c r="L51" i="13"/>
  <c r="HS51" i="13"/>
  <c r="GF51" i="13"/>
  <c r="EO51" i="13"/>
  <c r="DI51" i="13"/>
  <c r="CA51" i="13"/>
  <c r="AR51" i="13"/>
  <c r="K51" i="13"/>
  <c r="HR51" i="13"/>
  <c r="GE51" i="13"/>
  <c r="EM51" i="13"/>
  <c r="DH51" i="13"/>
  <c r="BV51" i="13"/>
  <c r="AQ51" i="13"/>
  <c r="J51" i="13"/>
  <c r="HQ51" i="13"/>
  <c r="GB51" i="13"/>
  <c r="EL51" i="13"/>
  <c r="DG51" i="13"/>
  <c r="BT51" i="13"/>
  <c r="AO51" i="13"/>
  <c r="E51" i="13"/>
  <c r="GY51" i="13"/>
  <c r="FG51" i="13"/>
  <c r="GT51" i="13"/>
  <c r="FL51" i="13"/>
  <c r="DV51" i="13"/>
  <c r="CD51" i="13"/>
  <c r="AH51" i="13"/>
  <c r="IA51" i="13"/>
  <c r="FK51" i="13"/>
  <c r="DQ51" i="13"/>
  <c r="BS51" i="13"/>
  <c r="AG51" i="13"/>
  <c r="HP51" i="13"/>
  <c r="FJ51" i="13"/>
  <c r="DO51" i="13"/>
  <c r="BR51" i="13"/>
  <c r="AB51" i="13"/>
  <c r="HO51" i="13"/>
  <c r="FI51" i="13"/>
  <c r="DN51" i="13"/>
  <c r="BQ51" i="13"/>
  <c r="Z51" i="13"/>
  <c r="HI51" i="13"/>
  <c r="FF51" i="13"/>
  <c r="DL51" i="13"/>
  <c r="BO51" i="13"/>
  <c r="X51" i="13"/>
  <c r="GJ51" i="13"/>
  <c r="EG51" i="13"/>
  <c r="CN51" i="13"/>
  <c r="AW51" i="13"/>
  <c r="GI51" i="13"/>
  <c r="EF51" i="13"/>
  <c r="CM51" i="13"/>
  <c r="AV51" i="13"/>
  <c r="FX51" i="13"/>
  <c r="CX51" i="13"/>
  <c r="AK51" i="13"/>
  <c r="FN51" i="13"/>
  <c r="CS51" i="13"/>
  <c r="AJ51" i="13"/>
  <c r="FH51" i="13"/>
  <c r="CQ51" i="13"/>
  <c r="AI51" i="13"/>
  <c r="FE51" i="13"/>
  <c r="CP51" i="13"/>
  <c r="Y51" i="13"/>
  <c r="FA51" i="13"/>
  <c r="CL51" i="13"/>
  <c r="V51" i="13"/>
  <c r="GZ51" i="13"/>
  <c r="DY51" i="13"/>
  <c r="BG51" i="13"/>
  <c r="EE51" i="13"/>
  <c r="AY51" i="13"/>
  <c r="EB51" i="13"/>
  <c r="AU51" i="13"/>
  <c r="EA51" i="13"/>
  <c r="AN51" i="13"/>
  <c r="HN51" i="13"/>
  <c r="DW51" i="13"/>
  <c r="W51" i="13"/>
  <c r="HF51" i="13"/>
  <c r="DC51" i="13"/>
  <c r="S51" i="13"/>
  <c r="FD51" i="13"/>
  <c r="BN51" i="13"/>
  <c r="EZ51" i="13"/>
  <c r="BM51" i="13"/>
  <c r="GM51" i="13"/>
  <c r="BF51" i="13"/>
  <c r="GK51" i="13"/>
  <c r="BE51" i="13"/>
  <c r="GA51" i="13"/>
  <c r="BD51" i="13"/>
  <c r="FZ51" i="13"/>
  <c r="U51" i="13"/>
  <c r="FY51" i="13"/>
  <c r="R51" i="13"/>
  <c r="EX51" i="13"/>
  <c r="Q51" i="13"/>
  <c r="CK51" i="13"/>
  <c r="HA51" i="13"/>
  <c r="GR51" i="13"/>
  <c r="EK51" i="13"/>
  <c r="EJ51" i="13"/>
  <c r="EH51" i="13"/>
  <c r="BK51" i="13"/>
  <c r="BH51" i="13"/>
  <c r="HB51" i="13"/>
  <c r="EI51" i="13"/>
  <c r="DM51" i="13"/>
  <c r="DA51" i="13"/>
  <c r="CZ51" i="13"/>
  <c r="N51" i="13"/>
  <c r="HC51" i="13"/>
  <c r="CY51" i="13"/>
  <c r="HG51" i="13"/>
  <c r="CE51" i="13"/>
  <c r="BP51" i="13"/>
  <c r="CO51" i="13"/>
  <c r="CJ51" i="13"/>
  <c r="CI51" i="13"/>
  <c r="I7" i="7"/>
  <c r="Z11" i="7"/>
  <c r="AA12" i="7"/>
  <c r="U13" i="7"/>
  <c r="U14" i="7"/>
  <c r="I17" i="7"/>
  <c r="K18" i="7"/>
  <c r="D20" i="7"/>
  <c r="D21" i="7"/>
  <c r="AC23" i="7"/>
  <c r="AB24" i="7"/>
  <c r="K29" i="7"/>
  <c r="K30" i="7"/>
  <c r="D31" i="7"/>
  <c r="E32" i="7"/>
  <c r="AC34" i="7"/>
  <c r="AC35" i="7"/>
  <c r="G43" i="7"/>
  <c r="H44" i="7"/>
  <c r="E46" i="7"/>
  <c r="D50" i="7"/>
  <c r="J51" i="7"/>
  <c r="U54" i="7"/>
  <c r="K57" i="7"/>
  <c r="D61" i="7"/>
  <c r="F65" i="7"/>
  <c r="AA67" i="7"/>
  <c r="H69" i="7"/>
  <c r="AE71" i="7"/>
  <c r="J73" i="7"/>
  <c r="K77" i="7"/>
  <c r="Y82" i="7"/>
  <c r="F85" i="7"/>
  <c r="AC86" i="7"/>
  <c r="D92" i="7"/>
  <c r="AA93" i="7"/>
  <c r="E95" i="7"/>
  <c r="U96" i="7"/>
  <c r="Y102" i="7"/>
  <c r="X107" i="7"/>
  <c r="J109" i="7"/>
  <c r="D111" i="7"/>
  <c r="J116" i="7"/>
  <c r="Y121" i="7"/>
  <c r="H123" i="7"/>
  <c r="D130" i="7"/>
  <c r="E142" i="7"/>
  <c r="G146" i="7"/>
  <c r="G148" i="7"/>
  <c r="Y152" i="7"/>
  <c r="K159" i="7"/>
  <c r="AE168" i="7"/>
  <c r="H181" i="7"/>
  <c r="D186" i="7"/>
  <c r="G199" i="7"/>
  <c r="AD209" i="7"/>
  <c r="G223" i="7"/>
  <c r="D226" i="7"/>
  <c r="AE228" i="7"/>
  <c r="D7" i="12"/>
  <c r="BY7" i="13"/>
  <c r="FY13" i="13"/>
  <c r="DA28" i="13"/>
  <c r="HR36" i="13"/>
  <c r="BD69" i="4"/>
  <c r="M58" i="7" s="1"/>
  <c r="ES69" i="4"/>
  <c r="M151" i="7" s="1"/>
  <c r="DA69" i="4"/>
  <c r="M107" i="7" s="1"/>
  <c r="GW68" i="4"/>
  <c r="FN69" i="4"/>
  <c r="M172" i="7" s="1"/>
  <c r="D68" i="4"/>
  <c r="AT68" i="4"/>
  <c r="M69" i="4"/>
  <c r="M15" i="7" s="1"/>
  <c r="HO68" i="4"/>
  <c r="DI68" i="4"/>
  <c r="CY68" i="4"/>
  <c r="CC68" i="4"/>
  <c r="HZ22" i="13"/>
  <c r="HD22" i="13"/>
  <c r="GH22" i="13"/>
  <c r="FL22" i="13"/>
  <c r="EP22" i="13"/>
  <c r="DT22" i="13"/>
  <c r="CX22" i="13"/>
  <c r="CB22" i="13"/>
  <c r="BF22" i="13"/>
  <c r="AJ22" i="13"/>
  <c r="N22" i="13"/>
  <c r="HX22" i="13"/>
  <c r="HB22" i="13"/>
  <c r="GF22" i="13"/>
  <c r="FJ22" i="13"/>
  <c r="EN22" i="13"/>
  <c r="DR22" i="13"/>
  <c r="CV22" i="13"/>
  <c r="BZ22" i="13"/>
  <c r="BD22" i="13"/>
  <c r="AH22" i="13"/>
  <c r="L22" i="13"/>
  <c r="HL22" i="13"/>
  <c r="GN22" i="13"/>
  <c r="FP22" i="13"/>
  <c r="ER22" i="13"/>
  <c r="DS22" i="13"/>
  <c r="CT22" i="13"/>
  <c r="BV22" i="13"/>
  <c r="AX22" i="13"/>
  <c r="Z22" i="13"/>
  <c r="HK22" i="13"/>
  <c r="GM22" i="13"/>
  <c r="FO22" i="13"/>
  <c r="EQ22" i="13"/>
  <c r="DQ22" i="13"/>
  <c r="CS22" i="13"/>
  <c r="BU22" i="13"/>
  <c r="AW22" i="13"/>
  <c r="AW69" i="4" s="1"/>
  <c r="M51" i="7" s="1"/>
  <c r="Y22" i="13"/>
  <c r="HJ22" i="13"/>
  <c r="GL22" i="13"/>
  <c r="FN22" i="13"/>
  <c r="EO22" i="13"/>
  <c r="DP22" i="13"/>
  <c r="CR22" i="13"/>
  <c r="BT22" i="13"/>
  <c r="AV22" i="13"/>
  <c r="X22" i="13"/>
  <c r="HI22" i="13"/>
  <c r="GK22" i="13"/>
  <c r="FM22" i="13"/>
  <c r="EM22" i="13"/>
  <c r="DO22" i="13"/>
  <c r="CQ22" i="13"/>
  <c r="BS22" i="13"/>
  <c r="AU22" i="13"/>
  <c r="W22" i="13"/>
  <c r="HG22" i="13"/>
  <c r="GI22" i="13"/>
  <c r="FI22" i="13"/>
  <c r="EK22" i="13"/>
  <c r="DM22" i="13"/>
  <c r="CO22" i="13"/>
  <c r="BQ22" i="13"/>
  <c r="AS22" i="13"/>
  <c r="U22" i="13"/>
  <c r="HS22" i="13"/>
  <c r="GU22" i="13"/>
  <c r="FW22" i="13"/>
  <c r="EY22" i="13"/>
  <c r="EA22" i="13"/>
  <c r="DC22" i="13"/>
  <c r="CE22" i="13"/>
  <c r="BG22" i="13"/>
  <c r="AG22" i="13"/>
  <c r="HR22" i="13"/>
  <c r="GT22" i="13"/>
  <c r="FV22" i="13"/>
  <c r="EX22" i="13"/>
  <c r="DZ22" i="13"/>
  <c r="DB22" i="13"/>
  <c r="CD22" i="13"/>
  <c r="BE22" i="13"/>
  <c r="AF22" i="13"/>
  <c r="H22" i="13"/>
  <c r="HA22" i="13"/>
  <c r="FT22" i="13"/>
  <c r="EH22" i="13"/>
  <c r="DA22" i="13"/>
  <c r="BO22" i="13"/>
  <c r="AI22" i="13"/>
  <c r="GZ22" i="13"/>
  <c r="FS22" i="13"/>
  <c r="EG22" i="13"/>
  <c r="CZ22" i="13"/>
  <c r="CZ69" i="4" s="1"/>
  <c r="M106" i="7" s="1"/>
  <c r="BN22" i="13"/>
  <c r="AE22" i="13"/>
  <c r="GY22" i="13"/>
  <c r="FR22" i="13"/>
  <c r="EF22" i="13"/>
  <c r="CY22" i="13"/>
  <c r="BM22" i="13"/>
  <c r="AD22" i="13"/>
  <c r="GX22" i="13"/>
  <c r="FQ22" i="13"/>
  <c r="EE22" i="13"/>
  <c r="CW22" i="13"/>
  <c r="BL22" i="13"/>
  <c r="AC22" i="13"/>
  <c r="GW22" i="13"/>
  <c r="FK22" i="13"/>
  <c r="ED22" i="13"/>
  <c r="CU22" i="13"/>
  <c r="BK22" i="13"/>
  <c r="AB22" i="13"/>
  <c r="HO22" i="13"/>
  <c r="GC22" i="13"/>
  <c r="EV22" i="13"/>
  <c r="DJ22" i="13"/>
  <c r="CC22" i="13"/>
  <c r="AQ22" i="13"/>
  <c r="J22" i="13"/>
  <c r="HN22" i="13"/>
  <c r="GB22" i="13"/>
  <c r="EU22" i="13"/>
  <c r="DI22" i="13"/>
  <c r="CA22" i="13"/>
  <c r="AP22" i="13"/>
  <c r="I22" i="13"/>
  <c r="HC22" i="13"/>
  <c r="FB22" i="13"/>
  <c r="DE22" i="13"/>
  <c r="BA22" i="13"/>
  <c r="E22" i="13"/>
  <c r="GV22" i="13"/>
  <c r="FA22" i="13"/>
  <c r="DD22" i="13"/>
  <c r="AZ22" i="13"/>
  <c r="D22" i="13"/>
  <c r="GS22" i="13"/>
  <c r="EZ22" i="13"/>
  <c r="CP22" i="13"/>
  <c r="AY22" i="13"/>
  <c r="GR22" i="13"/>
  <c r="EW22" i="13"/>
  <c r="CN22" i="13"/>
  <c r="AT22" i="13"/>
  <c r="GQ22" i="13"/>
  <c r="ET22" i="13"/>
  <c r="CM22" i="13"/>
  <c r="AR22" i="13"/>
  <c r="HT22" i="13"/>
  <c r="FU22" i="13"/>
  <c r="DU22" i="13"/>
  <c r="BR22" i="13"/>
  <c r="Q22" i="13"/>
  <c r="HQ22" i="13"/>
  <c r="FH22" i="13"/>
  <c r="DN22" i="13"/>
  <c r="BP22" i="13"/>
  <c r="P22" i="13"/>
  <c r="FZ22" i="13"/>
  <c r="DF22" i="13"/>
  <c r="V22" i="13"/>
  <c r="FY22" i="13"/>
  <c r="CL22" i="13"/>
  <c r="T22" i="13"/>
  <c r="FX22" i="13"/>
  <c r="CK22" i="13"/>
  <c r="S22" i="13"/>
  <c r="FG22" i="13"/>
  <c r="CJ22" i="13"/>
  <c r="R22" i="13"/>
  <c r="FF22" i="13"/>
  <c r="CI22" i="13"/>
  <c r="O22" i="13"/>
  <c r="IA22" i="13"/>
  <c r="FE22" i="13"/>
  <c r="CH22" i="13"/>
  <c r="M22" i="13"/>
  <c r="HY22" i="13"/>
  <c r="FD22" i="13"/>
  <c r="CG22" i="13"/>
  <c r="K22" i="13"/>
  <c r="GP22" i="13"/>
  <c r="DX22" i="13"/>
  <c r="BB22" i="13"/>
  <c r="GO22" i="13"/>
  <c r="DW22" i="13"/>
  <c r="AO22" i="13"/>
  <c r="DY22" i="13"/>
  <c r="DV22" i="13"/>
  <c r="HW22" i="13"/>
  <c r="DL22" i="13"/>
  <c r="HV22" i="13"/>
  <c r="DK22" i="13"/>
  <c r="HU22" i="13"/>
  <c r="DH22" i="13"/>
  <c r="HP22" i="13"/>
  <c r="DG22" i="13"/>
  <c r="FC22" i="13"/>
  <c r="AM22" i="13"/>
  <c r="HM22" i="13"/>
  <c r="BC22" i="13"/>
  <c r="HH22" i="13"/>
  <c r="AN22" i="13"/>
  <c r="HF22" i="13"/>
  <c r="AL22" i="13"/>
  <c r="HE22" i="13"/>
  <c r="AK22" i="13"/>
  <c r="GG22" i="13"/>
  <c r="G22" i="13"/>
  <c r="CF22" i="13"/>
  <c r="BY22" i="13"/>
  <c r="GE22" i="13"/>
  <c r="GD22" i="13"/>
  <c r="GA22" i="13"/>
  <c r="ES22" i="13"/>
  <c r="EJ22" i="13"/>
  <c r="EB22" i="13"/>
  <c r="F22" i="13"/>
  <c r="EC22" i="13"/>
  <c r="BX22" i="13"/>
  <c r="HY44" i="13"/>
  <c r="HC44" i="13"/>
  <c r="GG44" i="13"/>
  <c r="FK44" i="13"/>
  <c r="EO44" i="13"/>
  <c r="DS44" i="13"/>
  <c r="CW44" i="13"/>
  <c r="CA44" i="13"/>
  <c r="BE44" i="13"/>
  <c r="AI44" i="13"/>
  <c r="M44" i="13"/>
  <c r="HX44" i="13"/>
  <c r="HB44" i="13"/>
  <c r="GF44" i="13"/>
  <c r="FJ44" i="13"/>
  <c r="EN44" i="13"/>
  <c r="DR44" i="13"/>
  <c r="CV44" i="13"/>
  <c r="BZ44" i="13"/>
  <c r="BD44" i="13"/>
  <c r="AH44" i="13"/>
  <c r="L44" i="13"/>
  <c r="HW44" i="13"/>
  <c r="HA44" i="13"/>
  <c r="GE44" i="13"/>
  <c r="FI44" i="13"/>
  <c r="EM44" i="13"/>
  <c r="DQ44" i="13"/>
  <c r="CU44" i="13"/>
  <c r="BY44" i="13"/>
  <c r="BC44" i="13"/>
  <c r="AG44" i="13"/>
  <c r="K44" i="13"/>
  <c r="HV44" i="13"/>
  <c r="GZ44" i="13"/>
  <c r="GD44" i="13"/>
  <c r="FH44" i="13"/>
  <c r="EL44" i="13"/>
  <c r="DP44" i="13"/>
  <c r="CT44" i="13"/>
  <c r="BX44" i="13"/>
  <c r="BB44" i="13"/>
  <c r="AF44" i="13"/>
  <c r="J44" i="13"/>
  <c r="HT44" i="13"/>
  <c r="GX44" i="13"/>
  <c r="GB44" i="13"/>
  <c r="FF44" i="13"/>
  <c r="EJ44" i="13"/>
  <c r="DN44" i="13"/>
  <c r="CR44" i="13"/>
  <c r="BV44" i="13"/>
  <c r="AZ44" i="13"/>
  <c r="AD44" i="13"/>
  <c r="H44" i="13"/>
  <c r="HF44" i="13"/>
  <c r="FZ44" i="13"/>
  <c r="EY44" i="13"/>
  <c r="DX44" i="13"/>
  <c r="CS44" i="13"/>
  <c r="BQ44" i="13"/>
  <c r="AP44" i="13"/>
  <c r="O44" i="13"/>
  <c r="HE44" i="13"/>
  <c r="FY44" i="13"/>
  <c r="EX44" i="13"/>
  <c r="DW44" i="13"/>
  <c r="CQ44" i="13"/>
  <c r="BP44" i="13"/>
  <c r="AO44" i="13"/>
  <c r="N44" i="13"/>
  <c r="HD44" i="13"/>
  <c r="FX44" i="13"/>
  <c r="EW44" i="13"/>
  <c r="DV44" i="13"/>
  <c r="CP44" i="13"/>
  <c r="BO44" i="13"/>
  <c r="AN44" i="13"/>
  <c r="I44" i="13"/>
  <c r="GY44" i="13"/>
  <c r="FW44" i="13"/>
  <c r="EV44" i="13"/>
  <c r="DU44" i="13"/>
  <c r="CO44" i="13"/>
  <c r="BN44" i="13"/>
  <c r="AM44" i="13"/>
  <c r="G44" i="13"/>
  <c r="GW44" i="13"/>
  <c r="FR44" i="13"/>
  <c r="EH44" i="13"/>
  <c r="DC44" i="13"/>
  <c r="BS44" i="13"/>
  <c r="AJ44" i="13"/>
  <c r="GV44" i="13"/>
  <c r="FQ44" i="13"/>
  <c r="EG44" i="13"/>
  <c r="DB44" i="13"/>
  <c r="BR44" i="13"/>
  <c r="AE44" i="13"/>
  <c r="GU44" i="13"/>
  <c r="FP44" i="13"/>
  <c r="EF44" i="13"/>
  <c r="DA44" i="13"/>
  <c r="BM44" i="13"/>
  <c r="AC44" i="13"/>
  <c r="GT44" i="13"/>
  <c r="FO44" i="13"/>
  <c r="EE44" i="13"/>
  <c r="CZ44" i="13"/>
  <c r="BL44" i="13"/>
  <c r="AB44" i="13"/>
  <c r="GR44" i="13"/>
  <c r="FM44" i="13"/>
  <c r="EC44" i="13"/>
  <c r="CX44" i="13"/>
  <c r="BJ44" i="13"/>
  <c r="Z44" i="13"/>
  <c r="HM44" i="13"/>
  <c r="GH44" i="13"/>
  <c r="ET44" i="13"/>
  <c r="DJ44" i="13"/>
  <c r="CE44" i="13"/>
  <c r="AU44" i="13"/>
  <c r="P44" i="13"/>
  <c r="HL44" i="13"/>
  <c r="GC44" i="13"/>
  <c r="ES44" i="13"/>
  <c r="DI44" i="13"/>
  <c r="CD44" i="13"/>
  <c r="AT44" i="13"/>
  <c r="F44" i="13"/>
  <c r="GN44" i="13"/>
  <c r="EQ44" i="13"/>
  <c r="CL44" i="13"/>
  <c r="AS44" i="13"/>
  <c r="GM44" i="13"/>
  <c r="EP44" i="13"/>
  <c r="CK44" i="13"/>
  <c r="AR44" i="13"/>
  <c r="GL44" i="13"/>
  <c r="EK44" i="13"/>
  <c r="CJ44" i="13"/>
  <c r="AQ44" i="13"/>
  <c r="GK44" i="13"/>
  <c r="EI44" i="13"/>
  <c r="CI44" i="13"/>
  <c r="AL44" i="13"/>
  <c r="HZ44" i="13"/>
  <c r="GI44" i="13"/>
  <c r="EB44" i="13"/>
  <c r="CG44" i="13"/>
  <c r="AA44" i="13"/>
  <c r="HI44" i="13"/>
  <c r="FD44" i="13"/>
  <c r="DG44" i="13"/>
  <c r="BG44" i="13"/>
  <c r="E44" i="13"/>
  <c r="FV44" i="13"/>
  <c r="DK44" i="13"/>
  <c r="AW44" i="13"/>
  <c r="FU44" i="13"/>
  <c r="DH44" i="13"/>
  <c r="AV44" i="13"/>
  <c r="FT44" i="13"/>
  <c r="DF44" i="13"/>
  <c r="AK44" i="13"/>
  <c r="FS44" i="13"/>
  <c r="DE44" i="13"/>
  <c r="Y44" i="13"/>
  <c r="HU44" i="13"/>
  <c r="FL44" i="13"/>
  <c r="CY44" i="13"/>
  <c r="W44" i="13"/>
  <c r="HG44" i="13"/>
  <c r="EA44" i="13"/>
  <c r="BK44" i="13"/>
  <c r="GS44" i="13"/>
  <c r="DZ44" i="13"/>
  <c r="BI44" i="13"/>
  <c r="FE44" i="13"/>
  <c r="BT44" i="13"/>
  <c r="FC44" i="13"/>
  <c r="BH44" i="13"/>
  <c r="FB44" i="13"/>
  <c r="BF44" i="13"/>
  <c r="FA44" i="13"/>
  <c r="BA44" i="13"/>
  <c r="EZ44" i="13"/>
  <c r="AY44" i="13"/>
  <c r="IA44" i="13"/>
  <c r="EU44" i="13"/>
  <c r="AX44" i="13"/>
  <c r="GQ44" i="13"/>
  <c r="CM44" i="13"/>
  <c r="HK44" i="13"/>
  <c r="BW44" i="13"/>
  <c r="HJ44" i="13"/>
  <c r="BU44" i="13"/>
  <c r="HH44" i="13"/>
  <c r="X44" i="13"/>
  <c r="GP44" i="13"/>
  <c r="V44" i="13"/>
  <c r="GJ44" i="13"/>
  <c r="T44" i="13"/>
  <c r="DL44" i="13"/>
  <c r="HS44" i="13"/>
  <c r="DD44" i="13"/>
  <c r="HO44" i="13"/>
  <c r="HN44" i="13"/>
  <c r="GO44" i="13"/>
  <c r="GA44" i="13"/>
  <c r="FN44" i="13"/>
  <c r="CC44" i="13"/>
  <c r="CB44" i="13"/>
  <c r="CF44" i="13"/>
  <c r="U44" i="13"/>
  <c r="S44" i="13"/>
  <c r="R44" i="13"/>
  <c r="Q44" i="13"/>
  <c r="ED44" i="13"/>
  <c r="DY44" i="13"/>
  <c r="HR44" i="13"/>
  <c r="HQ44" i="13"/>
  <c r="HP44" i="13"/>
  <c r="FG44" i="13"/>
  <c r="ER44" i="13"/>
  <c r="DT44" i="13"/>
  <c r="DO44" i="13"/>
  <c r="DM44" i="13"/>
  <c r="CN44" i="13"/>
  <c r="CH44" i="13"/>
  <c r="D44" i="13"/>
  <c r="IA66" i="13"/>
  <c r="HE66" i="13"/>
  <c r="GI66" i="13"/>
  <c r="FM66" i="13"/>
  <c r="EQ66" i="13"/>
  <c r="DU66" i="13"/>
  <c r="CY66" i="13"/>
  <c r="CC66" i="13"/>
  <c r="BG66" i="13"/>
  <c r="AK66" i="13"/>
  <c r="O66" i="13"/>
  <c r="HZ66" i="13"/>
  <c r="HD66" i="13"/>
  <c r="GH66" i="13"/>
  <c r="FL66" i="13"/>
  <c r="EP66" i="13"/>
  <c r="DT66" i="13"/>
  <c r="CX66" i="13"/>
  <c r="CB66" i="13"/>
  <c r="BF66" i="13"/>
  <c r="AJ66" i="13"/>
  <c r="N66" i="13"/>
  <c r="HY66" i="13"/>
  <c r="HC66" i="13"/>
  <c r="GG66" i="13"/>
  <c r="FK66" i="13"/>
  <c r="EO66" i="13"/>
  <c r="DS66" i="13"/>
  <c r="CW66" i="13"/>
  <c r="CA66" i="13"/>
  <c r="BE66" i="13"/>
  <c r="AI66" i="13"/>
  <c r="M66" i="13"/>
  <c r="HS66" i="13"/>
  <c r="GW66" i="13"/>
  <c r="GA66" i="13"/>
  <c r="FE66" i="13"/>
  <c r="EI66" i="13"/>
  <c r="DM66" i="13"/>
  <c r="CQ66" i="13"/>
  <c r="BU66" i="13"/>
  <c r="AY66" i="13"/>
  <c r="AC66" i="13"/>
  <c r="G66" i="13"/>
  <c r="HL66" i="13"/>
  <c r="GP66" i="13"/>
  <c r="FT66" i="13"/>
  <c r="EX66" i="13"/>
  <c r="EB66" i="13"/>
  <c r="DF66" i="13"/>
  <c r="CJ66" i="13"/>
  <c r="BN66" i="13"/>
  <c r="AR66" i="13"/>
  <c r="V66" i="13"/>
  <c r="HX66" i="13"/>
  <c r="GV66" i="13"/>
  <c r="FU66" i="13"/>
  <c r="ES66" i="13"/>
  <c r="DO66" i="13"/>
  <c r="CM66" i="13"/>
  <c r="BK66" i="13"/>
  <c r="AG66" i="13"/>
  <c r="E66" i="13"/>
  <c r="HW66" i="13"/>
  <c r="GU66" i="13"/>
  <c r="FS66" i="13"/>
  <c r="ER66" i="13"/>
  <c r="DN66" i="13"/>
  <c r="CL66" i="13"/>
  <c r="BJ66" i="13"/>
  <c r="AF66" i="13"/>
  <c r="D66" i="13"/>
  <c r="HV66" i="13"/>
  <c r="GT66" i="13"/>
  <c r="FR66" i="13"/>
  <c r="EN66" i="13"/>
  <c r="DL66" i="13"/>
  <c r="CK66" i="13"/>
  <c r="BI66" i="13"/>
  <c r="AE66" i="13"/>
  <c r="HU66" i="13"/>
  <c r="GS66" i="13"/>
  <c r="FQ66" i="13"/>
  <c r="EM66" i="13"/>
  <c r="DK66" i="13"/>
  <c r="CI66" i="13"/>
  <c r="BH66" i="13"/>
  <c r="AD66" i="13"/>
  <c r="HT66" i="13"/>
  <c r="GR66" i="13"/>
  <c r="FP66" i="13"/>
  <c r="EL66" i="13"/>
  <c r="DJ66" i="13"/>
  <c r="CH66" i="13"/>
  <c r="BD66" i="13"/>
  <c r="AB66" i="13"/>
  <c r="HR66" i="13"/>
  <c r="GQ66" i="13"/>
  <c r="FO66" i="13"/>
  <c r="EK66" i="13"/>
  <c r="DI66" i="13"/>
  <c r="CG66" i="13"/>
  <c r="BC66" i="13"/>
  <c r="AA66" i="13"/>
  <c r="HO66" i="13"/>
  <c r="GM66" i="13"/>
  <c r="FI66" i="13"/>
  <c r="EG66" i="13"/>
  <c r="DE66" i="13"/>
  <c r="CD66" i="13"/>
  <c r="AZ66" i="13"/>
  <c r="X66" i="13"/>
  <c r="HG66" i="13"/>
  <c r="GC66" i="13"/>
  <c r="FA66" i="13"/>
  <c r="DY66" i="13"/>
  <c r="CU66" i="13"/>
  <c r="BS66" i="13"/>
  <c r="AQ66" i="13"/>
  <c r="P66" i="13"/>
  <c r="HQ66" i="13"/>
  <c r="GB66" i="13"/>
  <c r="EF66" i="13"/>
  <c r="CR66" i="13"/>
  <c r="AV66" i="13"/>
  <c r="H66" i="13"/>
  <c r="HP66" i="13"/>
  <c r="FZ66" i="13"/>
  <c r="EE66" i="13"/>
  <c r="CP66" i="13"/>
  <c r="AU66" i="13"/>
  <c r="F66" i="13"/>
  <c r="HN66" i="13"/>
  <c r="FY66" i="13"/>
  <c r="ED66" i="13"/>
  <c r="CO66" i="13"/>
  <c r="AT66" i="13"/>
  <c r="HM66" i="13"/>
  <c r="FX66" i="13"/>
  <c r="EC66" i="13"/>
  <c r="CN66" i="13"/>
  <c r="AS66" i="13"/>
  <c r="HJ66" i="13"/>
  <c r="FV66" i="13"/>
  <c r="DZ66" i="13"/>
  <c r="CE66" i="13"/>
  <c r="AO66" i="13"/>
  <c r="HF66" i="13"/>
  <c r="FH66" i="13"/>
  <c r="DV66" i="13"/>
  <c r="BX66" i="13"/>
  <c r="AL66" i="13"/>
  <c r="GN66" i="13"/>
  <c r="EY66" i="13"/>
  <c r="DC66" i="13"/>
  <c r="BO66" i="13"/>
  <c r="S66" i="13"/>
  <c r="HK66" i="13"/>
  <c r="FB66" i="13"/>
  <c r="CS66" i="13"/>
  <c r="W66" i="13"/>
  <c r="HI66" i="13"/>
  <c r="EZ66" i="13"/>
  <c r="CF66" i="13"/>
  <c r="U66" i="13"/>
  <c r="HH66" i="13"/>
  <c r="EW66" i="13"/>
  <c r="BZ66" i="13"/>
  <c r="T66" i="13"/>
  <c r="HB66" i="13"/>
  <c r="EV66" i="13"/>
  <c r="BY66" i="13"/>
  <c r="R66" i="13"/>
  <c r="HA66" i="13"/>
  <c r="EU66" i="13"/>
  <c r="BW66" i="13"/>
  <c r="Q66" i="13"/>
  <c r="GZ66" i="13"/>
  <c r="ET66" i="13"/>
  <c r="BV66" i="13"/>
  <c r="L66" i="13"/>
  <c r="FW66" i="13"/>
  <c r="DG66" i="13"/>
  <c r="AW66" i="13"/>
  <c r="GY66" i="13"/>
  <c r="DP66" i="13"/>
  <c r="Y66" i="13"/>
  <c r="GX66" i="13"/>
  <c r="DH66" i="13"/>
  <c r="K66" i="13"/>
  <c r="GO66" i="13"/>
  <c r="DD66" i="13"/>
  <c r="J66" i="13"/>
  <c r="GL66" i="13"/>
  <c r="DB66" i="13"/>
  <c r="I66" i="13"/>
  <c r="GK66" i="13"/>
  <c r="DA66" i="13"/>
  <c r="GJ66" i="13"/>
  <c r="CZ66" i="13"/>
  <c r="GF66" i="13"/>
  <c r="BM66" i="13"/>
  <c r="GE66" i="13"/>
  <c r="BL66" i="13"/>
  <c r="GD66" i="13"/>
  <c r="BB66" i="13"/>
  <c r="FN66" i="13"/>
  <c r="BA66" i="13"/>
  <c r="FG66" i="13"/>
  <c r="AP66" i="13"/>
  <c r="DQ66" i="13"/>
  <c r="CV66" i="13"/>
  <c r="FJ66" i="13"/>
  <c r="FF66" i="13"/>
  <c r="FD66" i="13"/>
  <c r="FC66" i="13"/>
  <c r="EJ66" i="13"/>
  <c r="AX66" i="13"/>
  <c r="AN66" i="13"/>
  <c r="EH66" i="13"/>
  <c r="EA66" i="13"/>
  <c r="DX66" i="13"/>
  <c r="DW66" i="13"/>
  <c r="CT66" i="13"/>
  <c r="DR66" i="13"/>
  <c r="BT66" i="13"/>
  <c r="BR66" i="13"/>
  <c r="BQ66" i="13"/>
  <c r="AM66" i="13"/>
  <c r="BP66" i="13"/>
  <c r="AH66" i="13"/>
  <c r="Z66" i="13"/>
  <c r="I69" i="4"/>
  <c r="M11" i="7" s="1"/>
  <c r="J7" i="7"/>
  <c r="AA11" i="7"/>
  <c r="AB12" i="7"/>
  <c r="K19" i="7"/>
  <c r="E20" i="7"/>
  <c r="E21" i="7"/>
  <c r="AD23" i="7"/>
  <c r="AC24" i="7"/>
  <c r="X26" i="7"/>
  <c r="E31" i="7"/>
  <c r="F32" i="7"/>
  <c r="AD34" i="7"/>
  <c r="AD35" i="7"/>
  <c r="Y37" i="7"/>
  <c r="H43" i="7"/>
  <c r="I44" i="7"/>
  <c r="D45" i="7"/>
  <c r="G46" i="7"/>
  <c r="D48" i="7"/>
  <c r="E50" i="7"/>
  <c r="K51" i="7"/>
  <c r="E61" i="7"/>
  <c r="U62" i="7"/>
  <c r="G65" i="7"/>
  <c r="U66" i="7"/>
  <c r="AB67" i="7"/>
  <c r="I69" i="7"/>
  <c r="X70" i="7"/>
  <c r="Z82" i="7"/>
  <c r="G85" i="7"/>
  <c r="AD86" i="7"/>
  <c r="E88" i="7"/>
  <c r="AB93" i="7"/>
  <c r="J95" i="7"/>
  <c r="Z99" i="7"/>
  <c r="AE102" i="7"/>
  <c r="Y107" i="7"/>
  <c r="K109" i="7"/>
  <c r="E111" i="7"/>
  <c r="K116" i="7"/>
  <c r="AA121" i="7"/>
  <c r="I123" i="7"/>
  <c r="U126" i="7"/>
  <c r="E130" i="7"/>
  <c r="E132" i="7"/>
  <c r="J138" i="7"/>
  <c r="F142" i="7"/>
  <c r="H148" i="7"/>
  <c r="Z152" i="7"/>
  <c r="E164" i="7"/>
  <c r="U173" i="7"/>
  <c r="AC178" i="7"/>
  <c r="I181" i="7"/>
  <c r="G186" i="7"/>
  <c r="K194" i="7"/>
  <c r="AB196" i="7"/>
  <c r="H199" i="7"/>
  <c r="AB204" i="7"/>
  <c r="AE209" i="7"/>
  <c r="U212" i="7"/>
  <c r="E226" i="7"/>
  <c r="CB7" i="13"/>
  <c r="AH11" i="13"/>
  <c r="GD13" i="13"/>
  <c r="GJ22" i="13"/>
  <c r="DB28" i="13"/>
  <c r="AM206" i="7"/>
  <c r="AL206" i="7"/>
  <c r="AK206" i="7"/>
  <c r="AJ206" i="7"/>
  <c r="AI206" i="7"/>
  <c r="AH206" i="7"/>
  <c r="HM57" i="13"/>
  <c r="GQ57" i="13"/>
  <c r="FU57" i="13"/>
  <c r="EY57" i="13"/>
  <c r="EC57" i="13"/>
  <c r="DG57" i="13"/>
  <c r="HL57" i="13"/>
  <c r="GP57" i="13"/>
  <c r="FT57" i="13"/>
  <c r="EX57" i="13"/>
  <c r="EB57" i="13"/>
  <c r="DF57" i="13"/>
  <c r="HR57" i="13"/>
  <c r="GT57" i="13"/>
  <c r="FV57" i="13"/>
  <c r="EV57" i="13"/>
  <c r="DX57" i="13"/>
  <c r="CZ57" i="13"/>
  <c r="CD57" i="13"/>
  <c r="BH57" i="13"/>
  <c r="AL57" i="13"/>
  <c r="P57" i="13"/>
  <c r="HQ57" i="13"/>
  <c r="GS57" i="13"/>
  <c r="FS57" i="13"/>
  <c r="EU57" i="13"/>
  <c r="DW57" i="13"/>
  <c r="CY57" i="13"/>
  <c r="CC57" i="13"/>
  <c r="BG57" i="13"/>
  <c r="AK57" i="13"/>
  <c r="O57" i="13"/>
  <c r="HP57" i="13"/>
  <c r="GR57" i="13"/>
  <c r="FR57" i="13"/>
  <c r="ET57" i="13"/>
  <c r="DV57" i="13"/>
  <c r="CX57" i="13"/>
  <c r="CB57" i="13"/>
  <c r="BF57" i="13"/>
  <c r="AJ57" i="13"/>
  <c r="N57" i="13"/>
  <c r="HO57" i="13"/>
  <c r="GO57" i="13"/>
  <c r="FQ57" i="13"/>
  <c r="ES57" i="13"/>
  <c r="DU57" i="13"/>
  <c r="CW57" i="13"/>
  <c r="CA57" i="13"/>
  <c r="BE57" i="13"/>
  <c r="AI57" i="13"/>
  <c r="M57" i="13"/>
  <c r="HK57" i="13"/>
  <c r="GM57" i="13"/>
  <c r="FO57" i="13"/>
  <c r="EQ57" i="13"/>
  <c r="DS57" i="13"/>
  <c r="CU57" i="13"/>
  <c r="BY57" i="13"/>
  <c r="BC57" i="13"/>
  <c r="AG57" i="13"/>
  <c r="K57" i="13"/>
  <c r="HH57" i="13"/>
  <c r="GJ57" i="13"/>
  <c r="FL57" i="13"/>
  <c r="EN57" i="13"/>
  <c r="DP57" i="13"/>
  <c r="CR57" i="13"/>
  <c r="BV57" i="13"/>
  <c r="AZ57" i="13"/>
  <c r="AD57" i="13"/>
  <c r="H57" i="13"/>
  <c r="HY57" i="13"/>
  <c r="HA57" i="13"/>
  <c r="GC57" i="13"/>
  <c r="FE57" i="13"/>
  <c r="EG57" i="13"/>
  <c r="DI57" i="13"/>
  <c r="CK57" i="13"/>
  <c r="BO57" i="13"/>
  <c r="AS57" i="13"/>
  <c r="HC57" i="13"/>
  <c r="FW57" i="13"/>
  <c r="EJ57" i="13"/>
  <c r="DB57" i="13"/>
  <c r="BS57" i="13"/>
  <c r="AO57" i="13"/>
  <c r="G57" i="13"/>
  <c r="HB57" i="13"/>
  <c r="FP57" i="13"/>
  <c r="EI57" i="13"/>
  <c r="DA57" i="13"/>
  <c r="BR57" i="13"/>
  <c r="AN57" i="13"/>
  <c r="F57" i="13"/>
  <c r="GZ57" i="13"/>
  <c r="FN57" i="13"/>
  <c r="EH57" i="13"/>
  <c r="CV57" i="13"/>
  <c r="BQ57" i="13"/>
  <c r="AM57" i="13"/>
  <c r="E57" i="13"/>
  <c r="GY57" i="13"/>
  <c r="FM57" i="13"/>
  <c r="EF57" i="13"/>
  <c r="CT57" i="13"/>
  <c r="BP57" i="13"/>
  <c r="AH57" i="13"/>
  <c r="D57" i="13"/>
  <c r="GW57" i="13"/>
  <c r="FJ57" i="13"/>
  <c r="ED57" i="13"/>
  <c r="CQ57" i="13"/>
  <c r="BM57" i="13"/>
  <c r="AE57" i="13"/>
  <c r="HS57" i="13"/>
  <c r="FZ57" i="13"/>
  <c r="DZ57" i="13"/>
  <c r="CI57" i="13"/>
  <c r="AU57" i="13"/>
  <c r="HN57" i="13"/>
  <c r="FY57" i="13"/>
  <c r="DY57" i="13"/>
  <c r="CH57" i="13"/>
  <c r="AT57" i="13"/>
  <c r="HJ57" i="13"/>
  <c r="FX57" i="13"/>
  <c r="DT57" i="13"/>
  <c r="CG57" i="13"/>
  <c r="AR57" i="13"/>
  <c r="HI57" i="13"/>
  <c r="FK57" i="13"/>
  <c r="DR57" i="13"/>
  <c r="CF57" i="13"/>
  <c r="AQ57" i="13"/>
  <c r="HG57" i="13"/>
  <c r="FI57" i="13"/>
  <c r="DQ57" i="13"/>
  <c r="CE57" i="13"/>
  <c r="AP57" i="13"/>
  <c r="HF57" i="13"/>
  <c r="FH57" i="13"/>
  <c r="DO57" i="13"/>
  <c r="BZ57" i="13"/>
  <c r="AF57" i="13"/>
  <c r="HX57" i="13"/>
  <c r="FF57" i="13"/>
  <c r="DD57" i="13"/>
  <c r="AX57" i="13"/>
  <c r="HW57" i="13"/>
  <c r="FD57" i="13"/>
  <c r="DC57" i="13"/>
  <c r="AW57" i="13"/>
  <c r="HV57" i="13"/>
  <c r="FC57" i="13"/>
  <c r="CS57" i="13"/>
  <c r="AV57" i="13"/>
  <c r="HU57" i="13"/>
  <c r="FB57" i="13"/>
  <c r="CP57" i="13"/>
  <c r="AC57" i="13"/>
  <c r="HE57" i="13"/>
  <c r="EZ57" i="13"/>
  <c r="CN57" i="13"/>
  <c r="AA57" i="13"/>
  <c r="GG57" i="13"/>
  <c r="DN57" i="13"/>
  <c r="BK57" i="13"/>
  <c r="Q57" i="13"/>
  <c r="GF57" i="13"/>
  <c r="DM57" i="13"/>
  <c r="BJ57" i="13"/>
  <c r="L57" i="13"/>
  <c r="GB57" i="13"/>
  <c r="BX57" i="13"/>
  <c r="I57" i="13"/>
  <c r="GA57" i="13"/>
  <c r="BW57" i="13"/>
  <c r="FG57" i="13"/>
  <c r="BU57" i="13"/>
  <c r="FA57" i="13"/>
  <c r="BT57" i="13"/>
  <c r="EW57" i="13"/>
  <c r="BN57" i="13"/>
  <c r="GN57" i="13"/>
  <c r="DJ57" i="13"/>
  <c r="W57" i="13"/>
  <c r="GL57" i="13"/>
  <c r="DH57" i="13"/>
  <c r="V57" i="13"/>
  <c r="GV57" i="13"/>
  <c r="BL57" i="13"/>
  <c r="GU57" i="13"/>
  <c r="BI57" i="13"/>
  <c r="GK57" i="13"/>
  <c r="BD57" i="13"/>
  <c r="GI57" i="13"/>
  <c r="BB57" i="13"/>
  <c r="GE57" i="13"/>
  <c r="AY57" i="13"/>
  <c r="DL57" i="13"/>
  <c r="DK57" i="13"/>
  <c r="GH57" i="13"/>
  <c r="S57" i="13"/>
  <c r="GD57" i="13"/>
  <c r="R57" i="13"/>
  <c r="ER57" i="13"/>
  <c r="J57" i="13"/>
  <c r="EP57" i="13"/>
  <c r="EM57" i="13"/>
  <c r="BA57" i="13"/>
  <c r="HT57" i="13"/>
  <c r="HD57" i="13"/>
  <c r="GX57" i="13"/>
  <c r="EO57" i="13"/>
  <c r="EK57" i="13"/>
  <c r="Y57" i="13"/>
  <c r="X57" i="13"/>
  <c r="U57" i="13"/>
  <c r="T57" i="13"/>
  <c r="DE57" i="13"/>
  <c r="CL57" i="13"/>
  <c r="CJ57" i="13"/>
  <c r="CM57" i="13"/>
  <c r="AB57" i="13"/>
  <c r="Z57" i="13"/>
  <c r="IA57" i="13"/>
  <c r="EL57" i="13"/>
  <c r="EE57" i="13"/>
  <c r="EA57" i="13"/>
  <c r="CO57" i="13"/>
  <c r="HZ57" i="13"/>
  <c r="AG92" i="7"/>
  <c r="HO10" i="13"/>
  <c r="GS10" i="13"/>
  <c r="FW10" i="13"/>
  <c r="FA10" i="13"/>
  <c r="EE10" i="13"/>
  <c r="DI10" i="13"/>
  <c r="CM10" i="13"/>
  <c r="HN10" i="13"/>
  <c r="GR10" i="13"/>
  <c r="HM10" i="13"/>
  <c r="GQ10" i="13"/>
  <c r="FU10" i="13"/>
  <c r="EY10" i="13"/>
  <c r="HL10" i="13"/>
  <c r="GP10" i="13"/>
  <c r="FT10" i="13"/>
  <c r="EX10" i="13"/>
  <c r="EB10" i="13"/>
  <c r="DF10" i="13"/>
  <c r="CJ10" i="13"/>
  <c r="HQ10" i="13"/>
  <c r="GM10" i="13"/>
  <c r="FN10" i="13"/>
  <c r="EO10" i="13"/>
  <c r="DQ10" i="13"/>
  <c r="DQ69" i="4" s="1"/>
  <c r="M123" i="7" s="1"/>
  <c r="CS10" i="13"/>
  <c r="BU10" i="13"/>
  <c r="AY10" i="13"/>
  <c r="AC10" i="13"/>
  <c r="G10" i="13"/>
  <c r="HP10" i="13"/>
  <c r="GL10" i="13"/>
  <c r="FM10" i="13"/>
  <c r="EN10" i="13"/>
  <c r="DP10" i="13"/>
  <c r="CR10" i="13"/>
  <c r="BT10" i="13"/>
  <c r="AX10" i="13"/>
  <c r="AB10" i="13"/>
  <c r="F10" i="13"/>
  <c r="HK10" i="13"/>
  <c r="GK10" i="13"/>
  <c r="FL10" i="13"/>
  <c r="EM10" i="13"/>
  <c r="DO10" i="13"/>
  <c r="CQ10" i="13"/>
  <c r="BS10" i="13"/>
  <c r="BS69" i="4" s="1"/>
  <c r="M73" i="7" s="1"/>
  <c r="AW10" i="13"/>
  <c r="AA10" i="13"/>
  <c r="E10" i="13"/>
  <c r="HJ10" i="13"/>
  <c r="GJ10" i="13"/>
  <c r="FK10" i="13"/>
  <c r="EL10" i="13"/>
  <c r="DN10" i="13"/>
  <c r="CP10" i="13"/>
  <c r="BR10" i="13"/>
  <c r="AV10" i="13"/>
  <c r="Z10" i="13"/>
  <c r="D10" i="13"/>
  <c r="HI10" i="13"/>
  <c r="GI10" i="13"/>
  <c r="FJ10" i="13"/>
  <c r="EK10" i="13"/>
  <c r="DM10" i="13"/>
  <c r="CO10" i="13"/>
  <c r="BQ10" i="13"/>
  <c r="AU10" i="13"/>
  <c r="Y10" i="13"/>
  <c r="HX10" i="13"/>
  <c r="GX10" i="13"/>
  <c r="FX10" i="13"/>
  <c r="EV10" i="13"/>
  <c r="DX10" i="13"/>
  <c r="CZ10" i="13"/>
  <c r="CB10" i="13"/>
  <c r="BF10" i="13"/>
  <c r="AJ10" i="13"/>
  <c r="N10" i="13"/>
  <c r="HW10" i="13"/>
  <c r="GW10" i="13"/>
  <c r="FV10" i="13"/>
  <c r="EU10" i="13"/>
  <c r="DW10" i="13"/>
  <c r="CY10" i="13"/>
  <c r="CA10" i="13"/>
  <c r="BE10" i="13"/>
  <c r="AI10" i="13"/>
  <c r="M10" i="13"/>
  <c r="GZ10" i="13"/>
  <c r="FI10" i="13"/>
  <c r="FI69" i="4" s="1"/>
  <c r="M167" i="7" s="1"/>
  <c r="EA10" i="13"/>
  <c r="CT10" i="13"/>
  <c r="BJ10" i="13"/>
  <c r="AE10" i="13"/>
  <c r="GY10" i="13"/>
  <c r="FH10" i="13"/>
  <c r="DZ10" i="13"/>
  <c r="CN10" i="13"/>
  <c r="BI10" i="13"/>
  <c r="AD10" i="13"/>
  <c r="GV10" i="13"/>
  <c r="FG10" i="13"/>
  <c r="DY10" i="13"/>
  <c r="CL10" i="13"/>
  <c r="CL69" i="4" s="1"/>
  <c r="M92" i="7" s="1"/>
  <c r="BH10" i="13"/>
  <c r="X10" i="13"/>
  <c r="GU10" i="13"/>
  <c r="FF10" i="13"/>
  <c r="DV10" i="13"/>
  <c r="CK10" i="13"/>
  <c r="BG10" i="13"/>
  <c r="W10" i="13"/>
  <c r="GT10" i="13"/>
  <c r="FE10" i="13"/>
  <c r="DU10" i="13"/>
  <c r="CI10" i="13"/>
  <c r="BD10" i="13"/>
  <c r="V10" i="13"/>
  <c r="GO10" i="13"/>
  <c r="FD10" i="13"/>
  <c r="DT10" i="13"/>
  <c r="CH10" i="13"/>
  <c r="BC10" i="13"/>
  <c r="U10" i="13"/>
  <c r="HG10" i="13"/>
  <c r="FZ10" i="13"/>
  <c r="EJ10" i="13"/>
  <c r="DC10" i="13"/>
  <c r="BV10" i="13"/>
  <c r="AN10" i="13"/>
  <c r="I10" i="13"/>
  <c r="HF10" i="13"/>
  <c r="FY10" i="13"/>
  <c r="EI10" i="13"/>
  <c r="EI69" i="4" s="1"/>
  <c r="M141" i="7" s="1"/>
  <c r="DB10" i="13"/>
  <c r="BP10" i="13"/>
  <c r="AM10" i="13"/>
  <c r="H10" i="13"/>
  <c r="GC10" i="13"/>
  <c r="DS10" i="13"/>
  <c r="BW10" i="13"/>
  <c r="R10" i="13"/>
  <c r="GB10" i="13"/>
  <c r="DR10" i="13"/>
  <c r="BO10" i="13"/>
  <c r="Q10" i="13"/>
  <c r="IA10" i="13"/>
  <c r="GA10" i="13"/>
  <c r="DL10" i="13"/>
  <c r="BN10" i="13"/>
  <c r="P10" i="13"/>
  <c r="HZ10" i="13"/>
  <c r="FS10" i="13"/>
  <c r="DK10" i="13"/>
  <c r="BM10" i="13"/>
  <c r="BM69" i="4" s="1"/>
  <c r="M67" i="7" s="1"/>
  <c r="O10" i="13"/>
  <c r="HY10" i="13"/>
  <c r="FR10" i="13"/>
  <c r="DJ10" i="13"/>
  <c r="BL10" i="13"/>
  <c r="L10" i="13"/>
  <c r="HV10" i="13"/>
  <c r="FQ10" i="13"/>
  <c r="DH10" i="13"/>
  <c r="BK10" i="13"/>
  <c r="K10" i="13"/>
  <c r="HA10" i="13"/>
  <c r="EQ10" i="13"/>
  <c r="CF10" i="13"/>
  <c r="AL10" i="13"/>
  <c r="AL69" i="4" s="1"/>
  <c r="M40" i="7" s="1"/>
  <c r="HD10" i="13"/>
  <c r="ED10" i="13"/>
  <c r="AR10" i="13"/>
  <c r="HC10" i="13"/>
  <c r="EC10" i="13"/>
  <c r="AQ10" i="13"/>
  <c r="HB10" i="13"/>
  <c r="HB69" i="4" s="1"/>
  <c r="M212" i="7" s="1"/>
  <c r="DG10" i="13"/>
  <c r="AP10" i="13"/>
  <c r="GN10" i="13"/>
  <c r="DE10" i="13"/>
  <c r="AO10" i="13"/>
  <c r="GG10" i="13"/>
  <c r="DA10" i="13"/>
  <c r="AH10" i="13"/>
  <c r="ET10" i="13"/>
  <c r="BY10" i="13"/>
  <c r="HU10" i="13"/>
  <c r="ES10" i="13"/>
  <c r="BX10" i="13"/>
  <c r="HS10" i="13"/>
  <c r="CV10" i="13"/>
  <c r="HR10" i="13"/>
  <c r="CU10" i="13"/>
  <c r="HH10" i="13"/>
  <c r="CG10" i="13"/>
  <c r="HE10" i="13"/>
  <c r="CE10" i="13"/>
  <c r="GF10" i="13"/>
  <c r="CC10" i="13"/>
  <c r="FP10" i="13"/>
  <c r="BA10" i="13"/>
  <c r="EP10" i="13"/>
  <c r="T10" i="13"/>
  <c r="CW10" i="13"/>
  <c r="AK10" i="13"/>
  <c r="CD10" i="13"/>
  <c r="HT10" i="13"/>
  <c r="BZ10" i="13"/>
  <c r="BB10" i="13"/>
  <c r="AZ10" i="13"/>
  <c r="AT10" i="13"/>
  <c r="AS10" i="13"/>
  <c r="EW10" i="13"/>
  <c r="ER10" i="13"/>
  <c r="DL28" i="13"/>
  <c r="HY13" i="13"/>
  <c r="HE28" i="13"/>
  <c r="DF68" i="4"/>
  <c r="AZ69" i="4"/>
  <c r="M54" i="7" s="1"/>
  <c r="H9" i="7"/>
  <c r="K21" i="7"/>
  <c r="X29" i="7"/>
  <c r="D56" i="7"/>
  <c r="AE62" i="7"/>
  <c r="Z81" i="7"/>
  <c r="G91" i="7"/>
  <c r="X104" i="7"/>
  <c r="AB116" i="7"/>
  <c r="I125" i="7"/>
  <c r="Y176" i="7"/>
  <c r="U202" i="7"/>
  <c r="D221" i="7"/>
  <c r="AI58" i="13"/>
  <c r="I10" i="7"/>
  <c r="Y28" i="7"/>
  <c r="AF37" i="7"/>
  <c r="H60" i="7"/>
  <c r="G122" i="7"/>
  <c r="AB146" i="7"/>
  <c r="Z6" i="7"/>
  <c r="AE27" i="7"/>
  <c r="G34" i="7"/>
  <c r="AH39" i="7"/>
  <c r="AA65" i="7"/>
  <c r="U88" i="7"/>
  <c r="AB104" i="7"/>
  <c r="AA118" i="7"/>
  <c r="AC132" i="7"/>
  <c r="I192" i="7"/>
  <c r="K10" i="7"/>
  <c r="AA28" i="7"/>
  <c r="AD40" i="7"/>
  <c r="D63" i="7"/>
  <c r="I79" i="7"/>
  <c r="Y101" i="7"/>
  <c r="I122" i="7"/>
  <c r="AE134" i="7"/>
  <c r="D145" i="7"/>
  <c r="X155" i="7"/>
  <c r="AA202" i="7"/>
  <c r="HF25" i="13"/>
  <c r="GJ25" i="13"/>
  <c r="FN25" i="13"/>
  <c r="ER25" i="13"/>
  <c r="DV25" i="13"/>
  <c r="CZ25" i="13"/>
  <c r="CD25" i="13"/>
  <c r="BH25" i="13"/>
  <c r="AL25" i="13"/>
  <c r="P25" i="13"/>
  <c r="IA25" i="13"/>
  <c r="HE25" i="13"/>
  <c r="GI25" i="13"/>
  <c r="FM25" i="13"/>
  <c r="EQ25" i="13"/>
  <c r="DU25" i="13"/>
  <c r="CY25" i="13"/>
  <c r="CC25" i="13"/>
  <c r="BG25" i="13"/>
  <c r="AK25" i="13"/>
  <c r="O25" i="13"/>
  <c r="HZ25" i="13"/>
  <c r="HD25" i="13"/>
  <c r="GH25" i="13"/>
  <c r="FL25" i="13"/>
  <c r="EP25" i="13"/>
  <c r="DT25" i="13"/>
  <c r="CX25" i="13"/>
  <c r="CB25" i="13"/>
  <c r="BF25" i="13"/>
  <c r="AJ25" i="13"/>
  <c r="N25" i="13"/>
  <c r="HY25" i="13"/>
  <c r="HC25" i="13"/>
  <c r="GG25" i="13"/>
  <c r="GG69" i="4" s="1"/>
  <c r="M191" i="7" s="1"/>
  <c r="FK25" i="13"/>
  <c r="EO25" i="13"/>
  <c r="DS25" i="13"/>
  <c r="CW25" i="13"/>
  <c r="CA25" i="13"/>
  <c r="BE25" i="13"/>
  <c r="AI25" i="13"/>
  <c r="M25" i="13"/>
  <c r="HW25" i="13"/>
  <c r="HA25" i="13"/>
  <c r="GE25" i="13"/>
  <c r="FI25" i="13"/>
  <c r="EM25" i="13"/>
  <c r="DQ25" i="13"/>
  <c r="CU25" i="13"/>
  <c r="BY25" i="13"/>
  <c r="BC25" i="13"/>
  <c r="AG25" i="13"/>
  <c r="K25" i="13"/>
  <c r="HN25" i="13"/>
  <c r="GM25" i="13"/>
  <c r="FG25" i="13"/>
  <c r="EF25" i="13"/>
  <c r="DE25" i="13"/>
  <c r="BZ25" i="13"/>
  <c r="AX25" i="13"/>
  <c r="W25" i="13"/>
  <c r="HM25" i="13"/>
  <c r="GL25" i="13"/>
  <c r="FF25" i="13"/>
  <c r="EE25" i="13"/>
  <c r="DD25" i="13"/>
  <c r="BX25" i="13"/>
  <c r="AW25" i="13"/>
  <c r="V25" i="13"/>
  <c r="HL25" i="13"/>
  <c r="GK25" i="13"/>
  <c r="FE25" i="13"/>
  <c r="ED25" i="13"/>
  <c r="DC25" i="13"/>
  <c r="BW25" i="13"/>
  <c r="AV25" i="13"/>
  <c r="U25" i="13"/>
  <c r="HK25" i="13"/>
  <c r="GF25" i="13"/>
  <c r="FD25" i="13"/>
  <c r="EC25" i="13"/>
  <c r="DB25" i="13"/>
  <c r="BV25" i="13"/>
  <c r="AU25" i="13"/>
  <c r="T25" i="13"/>
  <c r="HI25" i="13"/>
  <c r="GC25" i="13"/>
  <c r="FB25" i="13"/>
  <c r="EA25" i="13"/>
  <c r="CV25" i="13"/>
  <c r="BT25" i="13"/>
  <c r="AS25" i="13"/>
  <c r="R25" i="13"/>
  <c r="HU25" i="13"/>
  <c r="GT25" i="13"/>
  <c r="FS25" i="13"/>
  <c r="EN25" i="13"/>
  <c r="DL25" i="13"/>
  <c r="CK25" i="13"/>
  <c r="BJ25" i="13"/>
  <c r="AD25" i="13"/>
  <c r="HT25" i="13"/>
  <c r="GS25" i="13"/>
  <c r="FR25" i="13"/>
  <c r="EL25" i="13"/>
  <c r="DK25" i="13"/>
  <c r="CJ25" i="13"/>
  <c r="BI25" i="13"/>
  <c r="AC25" i="13"/>
  <c r="HJ25" i="13"/>
  <c r="FV25" i="13"/>
  <c r="EG25" i="13"/>
  <c r="CO25" i="13"/>
  <c r="AZ25" i="13"/>
  <c r="H25" i="13"/>
  <c r="HH25" i="13"/>
  <c r="FU25" i="13"/>
  <c r="EB25" i="13"/>
  <c r="CN25" i="13"/>
  <c r="AY25" i="13"/>
  <c r="G25" i="13"/>
  <c r="HG25" i="13"/>
  <c r="FT25" i="13"/>
  <c r="DZ25" i="13"/>
  <c r="CM25" i="13"/>
  <c r="AT25" i="13"/>
  <c r="F25" i="13"/>
  <c r="HB25" i="13"/>
  <c r="FQ25" i="13"/>
  <c r="DY25" i="13"/>
  <c r="CL25" i="13"/>
  <c r="AR25" i="13"/>
  <c r="E25" i="13"/>
  <c r="GZ25" i="13"/>
  <c r="FP25" i="13"/>
  <c r="DX25" i="13"/>
  <c r="CI25" i="13"/>
  <c r="AQ25" i="13"/>
  <c r="D25" i="13"/>
  <c r="HX25" i="13"/>
  <c r="GD25" i="13"/>
  <c r="EU25" i="13"/>
  <c r="DF25" i="13"/>
  <c r="BN25" i="13"/>
  <c r="Y25" i="13"/>
  <c r="HV25" i="13"/>
  <c r="GB25" i="13"/>
  <c r="ET25" i="13"/>
  <c r="DA25" i="13"/>
  <c r="BM25" i="13"/>
  <c r="X25" i="13"/>
  <c r="GQ25" i="13"/>
  <c r="EI25" i="13"/>
  <c r="BS25" i="13"/>
  <c r="L25" i="13"/>
  <c r="GP25" i="13"/>
  <c r="EH25" i="13"/>
  <c r="BR25" i="13"/>
  <c r="J25" i="13"/>
  <c r="GO25" i="13"/>
  <c r="DW25" i="13"/>
  <c r="BQ25" i="13"/>
  <c r="I25" i="13"/>
  <c r="GN25" i="13"/>
  <c r="DR25" i="13"/>
  <c r="BP25" i="13"/>
  <c r="GA25" i="13"/>
  <c r="DP25" i="13"/>
  <c r="BO25" i="13"/>
  <c r="HO25" i="13"/>
  <c r="EY25" i="13"/>
  <c r="CQ25" i="13"/>
  <c r="AF25" i="13"/>
  <c r="GY25" i="13"/>
  <c r="EX25" i="13"/>
  <c r="CP25" i="13"/>
  <c r="AE25" i="13"/>
  <c r="HS25" i="13"/>
  <c r="EK25" i="13"/>
  <c r="AP25" i="13"/>
  <c r="HR25" i="13"/>
  <c r="EJ25" i="13"/>
  <c r="AO25" i="13"/>
  <c r="HQ25" i="13"/>
  <c r="DO25" i="13"/>
  <c r="AN25" i="13"/>
  <c r="HP25" i="13"/>
  <c r="DN25" i="13"/>
  <c r="AM25" i="13"/>
  <c r="GX25" i="13"/>
  <c r="DM25" i="13"/>
  <c r="AH25" i="13"/>
  <c r="GW25" i="13"/>
  <c r="DJ25" i="13"/>
  <c r="AB25" i="13"/>
  <c r="GV25" i="13"/>
  <c r="DI25" i="13"/>
  <c r="AA25" i="13"/>
  <c r="FH25" i="13"/>
  <c r="CE25" i="13"/>
  <c r="FC25" i="13"/>
  <c r="BU25" i="13"/>
  <c r="CS25" i="13"/>
  <c r="CR25" i="13"/>
  <c r="CH25" i="13"/>
  <c r="CG25" i="13"/>
  <c r="CF25" i="13"/>
  <c r="BL25" i="13"/>
  <c r="EZ25" i="13"/>
  <c r="ES25" i="13"/>
  <c r="DH25" i="13"/>
  <c r="DG25" i="13"/>
  <c r="CT25" i="13"/>
  <c r="BD25" i="13"/>
  <c r="FX25" i="13"/>
  <c r="FW25" i="13"/>
  <c r="BA25" i="13"/>
  <c r="Z25" i="13"/>
  <c r="S25" i="13"/>
  <c r="Q25" i="13"/>
  <c r="FO25" i="13"/>
  <c r="FA25" i="13"/>
  <c r="EW25" i="13"/>
  <c r="EV25" i="13"/>
  <c r="BK25" i="13"/>
  <c r="BB25" i="13"/>
  <c r="AB18" i="7"/>
  <c r="H23" i="7"/>
  <c r="AI26" i="7"/>
  <c r="AJ39" i="7"/>
  <c r="X42" i="7"/>
  <c r="G59" i="7"/>
  <c r="AE61" i="7"/>
  <c r="F75" i="7"/>
  <c r="Y77" i="7"/>
  <c r="J79" i="7"/>
  <c r="AI81" i="7"/>
  <c r="J83" i="7"/>
  <c r="G90" i="7"/>
  <c r="K97" i="7"/>
  <c r="AA98" i="7"/>
  <c r="F100" i="7"/>
  <c r="AE104" i="7"/>
  <c r="I108" i="7"/>
  <c r="E110" i="7"/>
  <c r="AC120" i="7"/>
  <c r="J122" i="7"/>
  <c r="AE140" i="7"/>
  <c r="AB142" i="7"/>
  <c r="E145" i="7"/>
  <c r="AE153" i="7"/>
  <c r="E158" i="7"/>
  <c r="H172" i="7"/>
  <c r="AB174" i="7"/>
  <c r="AE179" i="7"/>
  <c r="Y184" i="7"/>
  <c r="AD197" i="7"/>
  <c r="E200" i="7"/>
  <c r="J216" i="7"/>
  <c r="X224" i="7"/>
  <c r="E227" i="7"/>
  <c r="F230" i="7"/>
  <c r="F233" i="7"/>
  <c r="GH7" i="13"/>
  <c r="DD10" i="13"/>
  <c r="EX11" i="13"/>
  <c r="BC17" i="13"/>
  <c r="AF21" i="13"/>
  <c r="HZ29" i="13"/>
  <c r="FI33" i="13"/>
  <c r="GR47" i="13"/>
  <c r="HS18" i="13"/>
  <c r="GW18" i="13"/>
  <c r="GA18" i="13"/>
  <c r="FE18" i="13"/>
  <c r="EI18" i="13"/>
  <c r="DM18" i="13"/>
  <c r="HQ18" i="13"/>
  <c r="GU18" i="13"/>
  <c r="FY18" i="13"/>
  <c r="HL18" i="13"/>
  <c r="GN18" i="13"/>
  <c r="FP18" i="13"/>
  <c r="ES18" i="13"/>
  <c r="DV18" i="13"/>
  <c r="CY18" i="13"/>
  <c r="CC18" i="13"/>
  <c r="BG18" i="13"/>
  <c r="AK18" i="13"/>
  <c r="O18" i="13"/>
  <c r="HK18" i="13"/>
  <c r="GM18" i="13"/>
  <c r="FO18" i="13"/>
  <c r="ER18" i="13"/>
  <c r="DU18" i="13"/>
  <c r="CX18" i="13"/>
  <c r="CB18" i="13"/>
  <c r="BF18" i="13"/>
  <c r="AJ18" i="13"/>
  <c r="N18" i="13"/>
  <c r="HJ18" i="13"/>
  <c r="GL18" i="13"/>
  <c r="FN18" i="13"/>
  <c r="EQ18" i="13"/>
  <c r="DT18" i="13"/>
  <c r="CW18" i="13"/>
  <c r="CA18" i="13"/>
  <c r="BE18" i="13"/>
  <c r="AI18" i="13"/>
  <c r="M18" i="13"/>
  <c r="HI18" i="13"/>
  <c r="GK18" i="13"/>
  <c r="FM18" i="13"/>
  <c r="FM69" i="4" s="1"/>
  <c r="M171" i="7" s="1"/>
  <c r="EP18" i="13"/>
  <c r="DS18" i="13"/>
  <c r="CV18" i="13"/>
  <c r="BZ18" i="13"/>
  <c r="BD18" i="13"/>
  <c r="AH18" i="13"/>
  <c r="L18" i="13"/>
  <c r="HH18" i="13"/>
  <c r="GJ18" i="13"/>
  <c r="FL18" i="13"/>
  <c r="EO18" i="13"/>
  <c r="DR18" i="13"/>
  <c r="CU18" i="13"/>
  <c r="BY18" i="13"/>
  <c r="BC18" i="13"/>
  <c r="AG18" i="13"/>
  <c r="K18" i="13"/>
  <c r="HU18" i="13"/>
  <c r="GV18" i="13"/>
  <c r="FW18" i="13"/>
  <c r="EZ18" i="13"/>
  <c r="EC18" i="13"/>
  <c r="DF18" i="13"/>
  <c r="DF69" i="4" s="1"/>
  <c r="M112" i="7" s="1"/>
  <c r="CJ18" i="13"/>
  <c r="BN18" i="13"/>
  <c r="AR18" i="13"/>
  <c r="V18" i="13"/>
  <c r="HT18" i="13"/>
  <c r="GT18" i="13"/>
  <c r="FV18" i="13"/>
  <c r="EY18" i="13"/>
  <c r="EB18" i="13"/>
  <c r="DE18" i="13"/>
  <c r="CI18" i="13"/>
  <c r="BM18" i="13"/>
  <c r="AQ18" i="13"/>
  <c r="U18" i="13"/>
  <c r="HR18" i="13"/>
  <c r="GG18" i="13"/>
  <c r="FA18" i="13"/>
  <c r="DP18" i="13"/>
  <c r="CL18" i="13"/>
  <c r="BB18" i="13"/>
  <c r="Y18" i="13"/>
  <c r="HP18" i="13"/>
  <c r="GF18" i="13"/>
  <c r="EX18" i="13"/>
  <c r="DO18" i="13"/>
  <c r="CK18" i="13"/>
  <c r="BA18" i="13"/>
  <c r="X18" i="13"/>
  <c r="HO18" i="13"/>
  <c r="GE18" i="13"/>
  <c r="EW18" i="13"/>
  <c r="DN18" i="13"/>
  <c r="CH18" i="13"/>
  <c r="AZ18" i="13"/>
  <c r="W18" i="13"/>
  <c r="HN18" i="13"/>
  <c r="GD18" i="13"/>
  <c r="EV18" i="13"/>
  <c r="DL18" i="13"/>
  <c r="CG18" i="13"/>
  <c r="AY18" i="13"/>
  <c r="T18" i="13"/>
  <c r="HM18" i="13"/>
  <c r="GC18" i="13"/>
  <c r="EU18" i="13"/>
  <c r="DK18" i="13"/>
  <c r="CF18" i="13"/>
  <c r="AX18" i="13"/>
  <c r="S18" i="13"/>
  <c r="GS18" i="13"/>
  <c r="FI18" i="13"/>
  <c r="ED18" i="13"/>
  <c r="CS18" i="13"/>
  <c r="BP18" i="13"/>
  <c r="AF18" i="13"/>
  <c r="IA18" i="13"/>
  <c r="GR18" i="13"/>
  <c r="FH18" i="13"/>
  <c r="EA18" i="13"/>
  <c r="CR18" i="13"/>
  <c r="BO18" i="13"/>
  <c r="AE18" i="13"/>
  <c r="HW18" i="13"/>
  <c r="FS18" i="13"/>
  <c r="DX18" i="13"/>
  <c r="BV18" i="13"/>
  <c r="AC18" i="13"/>
  <c r="HV18" i="13"/>
  <c r="FR18" i="13"/>
  <c r="DW18" i="13"/>
  <c r="BU18" i="13"/>
  <c r="AB18" i="13"/>
  <c r="HG18" i="13"/>
  <c r="FQ18" i="13"/>
  <c r="DQ18" i="13"/>
  <c r="BT18" i="13"/>
  <c r="AA18" i="13"/>
  <c r="HF18" i="13"/>
  <c r="FK18" i="13"/>
  <c r="DJ18" i="13"/>
  <c r="BS18" i="13"/>
  <c r="Z18" i="13"/>
  <c r="HE18" i="13"/>
  <c r="FJ18" i="13"/>
  <c r="DI18" i="13"/>
  <c r="BR18" i="13"/>
  <c r="R18" i="13"/>
  <c r="R69" i="4" s="1"/>
  <c r="M20" i="7" s="1"/>
  <c r="HD18" i="13"/>
  <c r="FG18" i="13"/>
  <c r="DH18" i="13"/>
  <c r="BQ18" i="13"/>
  <c r="Q18" i="13"/>
  <c r="HC18" i="13"/>
  <c r="FF18" i="13"/>
  <c r="DG18" i="13"/>
  <c r="BL18" i="13"/>
  <c r="P18" i="13"/>
  <c r="GI18" i="13"/>
  <c r="EJ18" i="13"/>
  <c r="CO18" i="13"/>
  <c r="AS18" i="13"/>
  <c r="GH18" i="13"/>
  <c r="EH18" i="13"/>
  <c r="CN18" i="13"/>
  <c r="AP18" i="13"/>
  <c r="HA18" i="13"/>
  <c r="EE18" i="13"/>
  <c r="AU18" i="13"/>
  <c r="GZ18" i="13"/>
  <c r="DZ18" i="13"/>
  <c r="AT18" i="13"/>
  <c r="GY18" i="13"/>
  <c r="DY18" i="13"/>
  <c r="AO18" i="13"/>
  <c r="AO69" i="4" s="1"/>
  <c r="M43" i="7" s="1"/>
  <c r="GX18" i="13"/>
  <c r="DD18" i="13"/>
  <c r="AN18" i="13"/>
  <c r="GQ18" i="13"/>
  <c r="DC18" i="13"/>
  <c r="AM18" i="13"/>
  <c r="GP18" i="13"/>
  <c r="DB18" i="13"/>
  <c r="AL18" i="13"/>
  <c r="ET18" i="13"/>
  <c r="BW18" i="13"/>
  <c r="HZ18" i="13"/>
  <c r="CQ18" i="13"/>
  <c r="HY18" i="13"/>
  <c r="CP18" i="13"/>
  <c r="HX18" i="13"/>
  <c r="CM18" i="13"/>
  <c r="HB18" i="13"/>
  <c r="CE18" i="13"/>
  <c r="GB18" i="13"/>
  <c r="BX18" i="13"/>
  <c r="EL18" i="13"/>
  <c r="H18" i="13"/>
  <c r="EK18" i="13"/>
  <c r="G18" i="13"/>
  <c r="AW18" i="13"/>
  <c r="AV18" i="13"/>
  <c r="GO18" i="13"/>
  <c r="AD18" i="13"/>
  <c r="FZ18" i="13"/>
  <c r="J18" i="13"/>
  <c r="FU18" i="13"/>
  <c r="F18" i="13"/>
  <c r="FC18" i="13"/>
  <c r="CZ18" i="13"/>
  <c r="BH18" i="13"/>
  <c r="I18" i="13"/>
  <c r="E18" i="13"/>
  <c r="D18" i="13"/>
  <c r="EF18" i="13"/>
  <c r="DA18" i="13"/>
  <c r="HQ40" i="13"/>
  <c r="GU40" i="13"/>
  <c r="FY40" i="13"/>
  <c r="FC40" i="13"/>
  <c r="EG40" i="13"/>
  <c r="DK40" i="13"/>
  <c r="CO40" i="13"/>
  <c r="BS40" i="13"/>
  <c r="AW40" i="13"/>
  <c r="AA40" i="13"/>
  <c r="E40" i="13"/>
  <c r="HP40" i="13"/>
  <c r="GT40" i="13"/>
  <c r="FX40" i="13"/>
  <c r="FB40" i="13"/>
  <c r="EF40" i="13"/>
  <c r="DJ40" i="13"/>
  <c r="CN40" i="13"/>
  <c r="BR40" i="13"/>
  <c r="AV40" i="13"/>
  <c r="Z40" i="13"/>
  <c r="D40" i="13"/>
  <c r="HO40" i="13"/>
  <c r="GS40" i="13"/>
  <c r="FW40" i="13"/>
  <c r="FA40" i="13"/>
  <c r="EE40" i="13"/>
  <c r="DI40" i="13"/>
  <c r="CM40" i="13"/>
  <c r="BQ40" i="13"/>
  <c r="AU40" i="13"/>
  <c r="Y40" i="13"/>
  <c r="HN40" i="13"/>
  <c r="GR40" i="13"/>
  <c r="FV40" i="13"/>
  <c r="EZ40" i="13"/>
  <c r="ED40" i="13"/>
  <c r="DH40" i="13"/>
  <c r="CL40" i="13"/>
  <c r="BP40" i="13"/>
  <c r="AT40" i="13"/>
  <c r="X40" i="13"/>
  <c r="HL40" i="13"/>
  <c r="GP40" i="13"/>
  <c r="FT40" i="13"/>
  <c r="EX40" i="13"/>
  <c r="EB40" i="13"/>
  <c r="DF40" i="13"/>
  <c r="CJ40" i="13"/>
  <c r="BN40" i="13"/>
  <c r="AR40" i="13"/>
  <c r="V40" i="13"/>
  <c r="HU40" i="13"/>
  <c r="GO40" i="13"/>
  <c r="FN40" i="13"/>
  <c r="EM40" i="13"/>
  <c r="DL40" i="13"/>
  <c r="CF40" i="13"/>
  <c r="BE40" i="13"/>
  <c r="AD40" i="13"/>
  <c r="HT40" i="13"/>
  <c r="GN40" i="13"/>
  <c r="FM40" i="13"/>
  <c r="EL40" i="13"/>
  <c r="DG40" i="13"/>
  <c r="CE40" i="13"/>
  <c r="BD40" i="13"/>
  <c r="AC40" i="13"/>
  <c r="HS40" i="13"/>
  <c r="GM40" i="13"/>
  <c r="FL40" i="13"/>
  <c r="EK40" i="13"/>
  <c r="DE40" i="13"/>
  <c r="CD40" i="13"/>
  <c r="BC40" i="13"/>
  <c r="AB40" i="13"/>
  <c r="HR40" i="13"/>
  <c r="GL40" i="13"/>
  <c r="FK40" i="13"/>
  <c r="EJ40" i="13"/>
  <c r="DD40" i="13"/>
  <c r="CC40" i="13"/>
  <c r="BB40" i="13"/>
  <c r="W40" i="13"/>
  <c r="HK40" i="13"/>
  <c r="GJ40" i="13"/>
  <c r="FI40" i="13"/>
  <c r="EH40" i="13"/>
  <c r="DB40" i="13"/>
  <c r="CA40" i="13"/>
  <c r="AZ40" i="13"/>
  <c r="T40" i="13"/>
  <c r="HA40" i="13"/>
  <c r="FZ40" i="13"/>
  <c r="ET40" i="13"/>
  <c r="DS40" i="13"/>
  <c r="CR40" i="13"/>
  <c r="BL40" i="13"/>
  <c r="AK40" i="13"/>
  <c r="J40" i="13"/>
  <c r="HD40" i="13"/>
  <c r="FQ40" i="13"/>
  <c r="DZ40" i="13"/>
  <c r="CS40" i="13"/>
  <c r="BF40" i="13"/>
  <c r="O40" i="13"/>
  <c r="HC40" i="13"/>
  <c r="FP40" i="13"/>
  <c r="DY40" i="13"/>
  <c r="CQ40" i="13"/>
  <c r="BA40" i="13"/>
  <c r="N40" i="13"/>
  <c r="HB40" i="13"/>
  <c r="FO40" i="13"/>
  <c r="DX40" i="13"/>
  <c r="CP40" i="13"/>
  <c r="AY40" i="13"/>
  <c r="M40" i="13"/>
  <c r="GZ40" i="13"/>
  <c r="FJ40" i="13"/>
  <c r="DW40" i="13"/>
  <c r="CK40" i="13"/>
  <c r="AX40" i="13"/>
  <c r="L40" i="13"/>
  <c r="GX40" i="13"/>
  <c r="FG40" i="13"/>
  <c r="DU40" i="13"/>
  <c r="CH40" i="13"/>
  <c r="AQ40" i="13"/>
  <c r="I40" i="13"/>
  <c r="HM40" i="13"/>
  <c r="GD40" i="13"/>
  <c r="EQ40" i="13"/>
  <c r="CZ40" i="13"/>
  <c r="BO40" i="13"/>
  <c r="AF40" i="13"/>
  <c r="HJ40" i="13"/>
  <c r="GC40" i="13"/>
  <c r="EP40" i="13"/>
  <c r="CY40" i="13"/>
  <c r="BM40" i="13"/>
  <c r="AE40" i="13"/>
  <c r="IA40" i="13"/>
  <c r="GA40" i="13"/>
  <c r="DQ40" i="13"/>
  <c r="BK40" i="13"/>
  <c r="G40" i="13"/>
  <c r="HZ40" i="13"/>
  <c r="FU40" i="13"/>
  <c r="DP40" i="13"/>
  <c r="BJ40" i="13"/>
  <c r="F40" i="13"/>
  <c r="HY40" i="13"/>
  <c r="FS40" i="13"/>
  <c r="DO40" i="13"/>
  <c r="BI40" i="13"/>
  <c r="HX40" i="13"/>
  <c r="FR40" i="13"/>
  <c r="DN40" i="13"/>
  <c r="BH40" i="13"/>
  <c r="HW40" i="13"/>
  <c r="FH40" i="13"/>
  <c r="DM40" i="13"/>
  <c r="BG40" i="13"/>
  <c r="HV40" i="13"/>
  <c r="FF40" i="13"/>
  <c r="DC40" i="13"/>
  <c r="AS40" i="13"/>
  <c r="GK40" i="13"/>
  <c r="EN40" i="13"/>
  <c r="BZ40" i="13"/>
  <c r="U40" i="13"/>
  <c r="HG40" i="13"/>
  <c r="EI40" i="13"/>
  <c r="AO40" i="13"/>
  <c r="HF40" i="13"/>
  <c r="EC40" i="13"/>
  <c r="AN40" i="13"/>
  <c r="HE40" i="13"/>
  <c r="EA40" i="13"/>
  <c r="AM40" i="13"/>
  <c r="GY40" i="13"/>
  <c r="DV40" i="13"/>
  <c r="AL40" i="13"/>
  <c r="GV40" i="13"/>
  <c r="DR40" i="13"/>
  <c r="AI40" i="13"/>
  <c r="EY40" i="13"/>
  <c r="BY40" i="13"/>
  <c r="EW40" i="13"/>
  <c r="BX40" i="13"/>
  <c r="FD40" i="13"/>
  <c r="AH40" i="13"/>
  <c r="EV40" i="13"/>
  <c r="AG40" i="13"/>
  <c r="EU40" i="13"/>
  <c r="S40" i="13"/>
  <c r="ES40" i="13"/>
  <c r="R40" i="13"/>
  <c r="ER40" i="13"/>
  <c r="Q40" i="13"/>
  <c r="GI40" i="13"/>
  <c r="CB40" i="13"/>
  <c r="GH40" i="13"/>
  <c r="BW40" i="13"/>
  <c r="CV40" i="13"/>
  <c r="CU40" i="13"/>
  <c r="CT40" i="13"/>
  <c r="CI40" i="13"/>
  <c r="CG40" i="13"/>
  <c r="GB40" i="13"/>
  <c r="FE40" i="13"/>
  <c r="GF40" i="13"/>
  <c r="GE40" i="13"/>
  <c r="EO40" i="13"/>
  <c r="DT40" i="13"/>
  <c r="DA40" i="13"/>
  <c r="CX40" i="13"/>
  <c r="CW40" i="13"/>
  <c r="AP40" i="13"/>
  <c r="AJ40" i="13"/>
  <c r="P40" i="13"/>
  <c r="K40" i="13"/>
  <c r="H40" i="13"/>
  <c r="HH40" i="13"/>
  <c r="HI40" i="13"/>
  <c r="GQ40" i="13"/>
  <c r="GG40" i="13"/>
  <c r="BV40" i="13"/>
  <c r="HU62" i="13"/>
  <c r="GY62" i="13"/>
  <c r="GC62" i="13"/>
  <c r="FG62" i="13"/>
  <c r="EK62" i="13"/>
  <c r="DO62" i="13"/>
  <c r="CS62" i="13"/>
  <c r="BW62" i="13"/>
  <c r="BA62" i="13"/>
  <c r="AE62" i="13"/>
  <c r="I62" i="13"/>
  <c r="HT62" i="13"/>
  <c r="GX62" i="13"/>
  <c r="GB62" i="13"/>
  <c r="FF62" i="13"/>
  <c r="EJ62" i="13"/>
  <c r="DN62" i="13"/>
  <c r="CR62" i="13"/>
  <c r="BV62" i="13"/>
  <c r="AZ62" i="13"/>
  <c r="AD62" i="13"/>
  <c r="H62" i="13"/>
  <c r="HS62" i="13"/>
  <c r="GW62" i="13"/>
  <c r="GA62" i="13"/>
  <c r="FE62" i="13"/>
  <c r="EI62" i="13"/>
  <c r="DM62" i="13"/>
  <c r="CQ62" i="13"/>
  <c r="BU62" i="13"/>
  <c r="AY62" i="13"/>
  <c r="AC62" i="13"/>
  <c r="G62" i="13"/>
  <c r="HM62" i="13"/>
  <c r="GQ62" i="13"/>
  <c r="FU62" i="13"/>
  <c r="EY62" i="13"/>
  <c r="EC62" i="13"/>
  <c r="DG62" i="13"/>
  <c r="CK62" i="13"/>
  <c r="BO62" i="13"/>
  <c r="AS62" i="13"/>
  <c r="W62" i="13"/>
  <c r="HF62" i="13"/>
  <c r="GJ62" i="13"/>
  <c r="FN62" i="13"/>
  <c r="ER62" i="13"/>
  <c r="DV62" i="13"/>
  <c r="CZ62" i="13"/>
  <c r="CD62" i="13"/>
  <c r="BH62" i="13"/>
  <c r="AL62" i="13"/>
  <c r="P62" i="13"/>
  <c r="HZ62" i="13"/>
  <c r="GV62" i="13"/>
  <c r="FT62" i="13"/>
  <c r="ES62" i="13"/>
  <c r="DQ62" i="13"/>
  <c r="CM62" i="13"/>
  <c r="BK62" i="13"/>
  <c r="AI62" i="13"/>
  <c r="E62" i="13"/>
  <c r="HY62" i="13"/>
  <c r="GU62" i="13"/>
  <c r="FS62" i="13"/>
  <c r="EQ62" i="13"/>
  <c r="DP62" i="13"/>
  <c r="CL62" i="13"/>
  <c r="BJ62" i="13"/>
  <c r="AH62" i="13"/>
  <c r="D62" i="13"/>
  <c r="HX62" i="13"/>
  <c r="GT62" i="13"/>
  <c r="FR62" i="13"/>
  <c r="EP62" i="13"/>
  <c r="DL62" i="13"/>
  <c r="CJ62" i="13"/>
  <c r="BI62" i="13"/>
  <c r="AG62" i="13"/>
  <c r="HW62" i="13"/>
  <c r="GS62" i="13"/>
  <c r="FQ62" i="13"/>
  <c r="EO62" i="13"/>
  <c r="DK62" i="13"/>
  <c r="CI62" i="13"/>
  <c r="BG62" i="13"/>
  <c r="AF62" i="13"/>
  <c r="HV62" i="13"/>
  <c r="GR62" i="13"/>
  <c r="FP62" i="13"/>
  <c r="EN62" i="13"/>
  <c r="DJ62" i="13"/>
  <c r="CH62" i="13"/>
  <c r="BF62" i="13"/>
  <c r="AB62" i="13"/>
  <c r="HR62" i="13"/>
  <c r="GP62" i="13"/>
  <c r="FO62" i="13"/>
  <c r="EM62" i="13"/>
  <c r="DI62" i="13"/>
  <c r="CG62" i="13"/>
  <c r="BE62" i="13"/>
  <c r="AA62" i="13"/>
  <c r="HO62" i="13"/>
  <c r="GM62" i="13"/>
  <c r="FK62" i="13"/>
  <c r="EG62" i="13"/>
  <c r="DE62" i="13"/>
  <c r="CC62" i="13"/>
  <c r="BB62" i="13"/>
  <c r="X62" i="13"/>
  <c r="HG62" i="13"/>
  <c r="GE62" i="13"/>
  <c r="FA62" i="13"/>
  <c r="DY62" i="13"/>
  <c r="CW62" i="13"/>
  <c r="BS62" i="13"/>
  <c r="IA62" i="13"/>
  <c r="GF62" i="13"/>
  <c r="EH62" i="13"/>
  <c r="CU62" i="13"/>
  <c r="AW62" i="13"/>
  <c r="M62" i="13"/>
  <c r="HQ62" i="13"/>
  <c r="GD62" i="13"/>
  <c r="EF62" i="13"/>
  <c r="CT62" i="13"/>
  <c r="AV62" i="13"/>
  <c r="L62" i="13"/>
  <c r="HP62" i="13"/>
  <c r="FZ62" i="13"/>
  <c r="EE62" i="13"/>
  <c r="CP62" i="13"/>
  <c r="AU62" i="13"/>
  <c r="K62" i="13"/>
  <c r="HN62" i="13"/>
  <c r="FY62" i="13"/>
  <c r="ED62" i="13"/>
  <c r="CO62" i="13"/>
  <c r="AT62" i="13"/>
  <c r="J62" i="13"/>
  <c r="HK62" i="13"/>
  <c r="FW62" i="13"/>
  <c r="EA62" i="13"/>
  <c r="CF62" i="13"/>
  <c r="AQ62" i="13"/>
  <c r="HH62" i="13"/>
  <c r="FL62" i="13"/>
  <c r="DW62" i="13"/>
  <c r="CA62" i="13"/>
  <c r="AN62" i="13"/>
  <c r="GO62" i="13"/>
  <c r="EZ62" i="13"/>
  <c r="DD62" i="13"/>
  <c r="BP62" i="13"/>
  <c r="U62" i="13"/>
  <c r="GG62" i="13"/>
  <c r="DR62" i="13"/>
  <c r="BC62" i="13"/>
  <c r="FX62" i="13"/>
  <c r="DH62" i="13"/>
  <c r="AX62" i="13"/>
  <c r="FV62" i="13"/>
  <c r="DF62" i="13"/>
  <c r="AR62" i="13"/>
  <c r="FM62" i="13"/>
  <c r="DC62" i="13"/>
  <c r="AP62" i="13"/>
  <c r="FJ62" i="13"/>
  <c r="DB62" i="13"/>
  <c r="AO62" i="13"/>
  <c r="FI62" i="13"/>
  <c r="DA62" i="13"/>
  <c r="AM62" i="13"/>
  <c r="HD62" i="13"/>
  <c r="DX62" i="13"/>
  <c r="Z62" i="13"/>
  <c r="HC62" i="13"/>
  <c r="DU62" i="13"/>
  <c r="Y62" i="13"/>
  <c r="HB62" i="13"/>
  <c r="DT62" i="13"/>
  <c r="V62" i="13"/>
  <c r="HA62" i="13"/>
  <c r="DS62" i="13"/>
  <c r="T62" i="13"/>
  <c r="GZ62" i="13"/>
  <c r="CY62" i="13"/>
  <c r="S62" i="13"/>
  <c r="GN62" i="13"/>
  <c r="CX62" i="13"/>
  <c r="R62" i="13"/>
  <c r="EB62" i="13"/>
  <c r="DZ62" i="13"/>
  <c r="CV62" i="13"/>
  <c r="CN62" i="13"/>
  <c r="HJ62" i="13"/>
  <c r="CB62" i="13"/>
  <c r="FB62" i="13"/>
  <c r="BD62" i="13"/>
  <c r="EX62" i="13"/>
  <c r="AK62" i="13"/>
  <c r="GL62" i="13"/>
  <c r="AJ62" i="13"/>
  <c r="GK62" i="13"/>
  <c r="Q62" i="13"/>
  <c r="GI62" i="13"/>
  <c r="O62" i="13"/>
  <c r="GH62" i="13"/>
  <c r="N62" i="13"/>
  <c r="FH62" i="13"/>
  <c r="F62" i="13"/>
  <c r="BX62" i="13"/>
  <c r="BT62" i="13"/>
  <c r="BN62" i="13"/>
  <c r="BM62" i="13"/>
  <c r="BL62" i="13"/>
  <c r="ET62" i="13"/>
  <c r="EL62" i="13"/>
  <c r="HL62" i="13"/>
  <c r="HE62" i="13"/>
  <c r="BQ62" i="13"/>
  <c r="EV62" i="13"/>
  <c r="EU62" i="13"/>
  <c r="HI62" i="13"/>
  <c r="FD62" i="13"/>
  <c r="FC62" i="13"/>
  <c r="EW62" i="13"/>
  <c r="CE62" i="13"/>
  <c r="BZ62" i="13"/>
  <c r="BY62" i="13"/>
  <c r="BR62" i="13"/>
  <c r="AC6" i="7"/>
  <c r="U7" i="7"/>
  <c r="G11" i="7"/>
  <c r="H12" i="7"/>
  <c r="H13" i="7"/>
  <c r="AC17" i="7"/>
  <c r="AC18" i="7"/>
  <c r="I23" i="7"/>
  <c r="I24" i="7"/>
  <c r="AC28" i="7"/>
  <c r="AE29" i="7"/>
  <c r="X31" i="7"/>
  <c r="X32" i="7"/>
  <c r="K35" i="7"/>
  <c r="J36" i="7"/>
  <c r="D37" i="7"/>
  <c r="E38" i="7"/>
  <c r="AK39" i="7"/>
  <c r="AF40" i="7"/>
  <c r="AD41" i="7"/>
  <c r="Y42" i="7"/>
  <c r="Z43" i="7"/>
  <c r="U44" i="7"/>
  <c r="U47" i="7"/>
  <c r="X48" i="7"/>
  <c r="U49" i="7"/>
  <c r="Y50" i="7"/>
  <c r="Y51" i="7"/>
  <c r="F54" i="7"/>
  <c r="J55" i="7"/>
  <c r="AE57" i="7"/>
  <c r="F63" i="7"/>
  <c r="AH65" i="7"/>
  <c r="E71" i="7"/>
  <c r="G75" i="7"/>
  <c r="AA77" i="7"/>
  <c r="K79" i="7"/>
  <c r="AB80" i="7"/>
  <c r="AJ81" i="7"/>
  <c r="X88" i="7"/>
  <c r="H90" i="7"/>
  <c r="AC98" i="7"/>
  <c r="G100" i="7"/>
  <c r="AJ101" i="7"/>
  <c r="G110" i="7"/>
  <c r="AD120" i="7"/>
  <c r="K122" i="7"/>
  <c r="F131" i="7"/>
  <c r="F133" i="7"/>
  <c r="F145" i="7"/>
  <c r="AB151" i="7"/>
  <c r="G156" i="7"/>
  <c r="G158" i="7"/>
  <c r="AB160" i="7"/>
  <c r="X162" i="7"/>
  <c r="J165" i="7"/>
  <c r="AD174" i="7"/>
  <c r="Z184" i="7"/>
  <c r="Z192" i="7"/>
  <c r="AE197" i="7"/>
  <c r="G200" i="7"/>
  <c r="D206" i="7"/>
  <c r="D211" i="7"/>
  <c r="AE213" i="7"/>
  <c r="K216" i="7"/>
  <c r="F219" i="7"/>
  <c r="AC221" i="7"/>
  <c r="Y224" i="7"/>
  <c r="H230" i="7"/>
  <c r="G233" i="7"/>
  <c r="GI7" i="13"/>
  <c r="EF10" i="13"/>
  <c r="BD17" i="13"/>
  <c r="AH21" i="13"/>
  <c r="FZ26" i="13"/>
  <c r="GT33" i="13"/>
  <c r="HW35" i="13"/>
  <c r="HA35" i="13"/>
  <c r="GE35" i="13"/>
  <c r="FI35" i="13"/>
  <c r="EM35" i="13"/>
  <c r="DQ35" i="13"/>
  <c r="CU35" i="13"/>
  <c r="BY35" i="13"/>
  <c r="BC35" i="13"/>
  <c r="AG35" i="13"/>
  <c r="K35" i="13"/>
  <c r="HU35" i="13"/>
  <c r="HV35" i="13"/>
  <c r="GX35" i="13"/>
  <c r="GA35" i="13"/>
  <c r="FD35" i="13"/>
  <c r="EG35" i="13"/>
  <c r="DJ35" i="13"/>
  <c r="CM35" i="13"/>
  <c r="BP35" i="13"/>
  <c r="AS35" i="13"/>
  <c r="V35" i="13"/>
  <c r="HT35" i="13"/>
  <c r="GW35" i="13"/>
  <c r="FZ35" i="13"/>
  <c r="FC35" i="13"/>
  <c r="EF35" i="13"/>
  <c r="DI35" i="13"/>
  <c r="CL35" i="13"/>
  <c r="BO35" i="13"/>
  <c r="AR35" i="13"/>
  <c r="U35" i="13"/>
  <c r="HS35" i="13"/>
  <c r="GV35" i="13"/>
  <c r="FY35" i="13"/>
  <c r="FB35" i="13"/>
  <c r="EE35" i="13"/>
  <c r="DH35" i="13"/>
  <c r="CK35" i="13"/>
  <c r="BN35" i="13"/>
  <c r="AQ35" i="13"/>
  <c r="T35" i="13"/>
  <c r="HR35" i="13"/>
  <c r="GU35" i="13"/>
  <c r="FX35" i="13"/>
  <c r="FA35" i="13"/>
  <c r="ED35" i="13"/>
  <c r="DG35" i="13"/>
  <c r="CJ35" i="13"/>
  <c r="BM35" i="13"/>
  <c r="AP35" i="13"/>
  <c r="S35" i="13"/>
  <c r="HP35" i="13"/>
  <c r="GS35" i="13"/>
  <c r="FV35" i="13"/>
  <c r="EY35" i="13"/>
  <c r="EB35" i="13"/>
  <c r="DE35" i="13"/>
  <c r="CH35" i="13"/>
  <c r="BK35" i="13"/>
  <c r="AN35" i="13"/>
  <c r="Q35" i="13"/>
  <c r="HG35" i="13"/>
  <c r="GD35" i="13"/>
  <c r="EW35" i="13"/>
  <c r="DU35" i="13"/>
  <c r="CR35" i="13"/>
  <c r="BL35" i="13"/>
  <c r="AI35" i="13"/>
  <c r="F35" i="13"/>
  <c r="HF35" i="13"/>
  <c r="GC35" i="13"/>
  <c r="EV35" i="13"/>
  <c r="DT35" i="13"/>
  <c r="CQ35" i="13"/>
  <c r="BJ35" i="13"/>
  <c r="AH35" i="13"/>
  <c r="E35" i="13"/>
  <c r="HE35" i="13"/>
  <c r="GB35" i="13"/>
  <c r="EU35" i="13"/>
  <c r="DS35" i="13"/>
  <c r="CP35" i="13"/>
  <c r="BI35" i="13"/>
  <c r="AF35" i="13"/>
  <c r="D35" i="13"/>
  <c r="HD35" i="13"/>
  <c r="FW35" i="13"/>
  <c r="ET35" i="13"/>
  <c r="DR35" i="13"/>
  <c r="CO35" i="13"/>
  <c r="BH35" i="13"/>
  <c r="AE35" i="13"/>
  <c r="HB35" i="13"/>
  <c r="FT35" i="13"/>
  <c r="ER35" i="13"/>
  <c r="DO35" i="13"/>
  <c r="CI35" i="13"/>
  <c r="BF35" i="13"/>
  <c r="AC35" i="13"/>
  <c r="HN35" i="13"/>
  <c r="GL35" i="13"/>
  <c r="HM35" i="13"/>
  <c r="HQ35" i="13"/>
  <c r="GF35" i="13"/>
  <c r="EN35" i="13"/>
  <c r="DA35" i="13"/>
  <c r="BS35" i="13"/>
  <c r="AA35" i="13"/>
  <c r="HO35" i="13"/>
  <c r="FU35" i="13"/>
  <c r="EL35" i="13"/>
  <c r="CZ35" i="13"/>
  <c r="BR35" i="13"/>
  <c r="Z35" i="13"/>
  <c r="HL35" i="13"/>
  <c r="FS35" i="13"/>
  <c r="EK35" i="13"/>
  <c r="CY35" i="13"/>
  <c r="BQ35" i="13"/>
  <c r="Y35" i="13"/>
  <c r="HK35" i="13"/>
  <c r="FR35" i="13"/>
  <c r="EJ35" i="13"/>
  <c r="CX35" i="13"/>
  <c r="BG35" i="13"/>
  <c r="X35" i="13"/>
  <c r="HJ35" i="13"/>
  <c r="FQ35" i="13"/>
  <c r="EI35" i="13"/>
  <c r="CW35" i="13"/>
  <c r="BE35" i="13"/>
  <c r="W35" i="13"/>
  <c r="HI35" i="13"/>
  <c r="FP35" i="13"/>
  <c r="EH35" i="13"/>
  <c r="CV35" i="13"/>
  <c r="BD35" i="13"/>
  <c r="R35" i="13"/>
  <c r="GN35" i="13"/>
  <c r="FE35" i="13"/>
  <c r="DM35" i="13"/>
  <c r="CA35" i="13"/>
  <c r="AO35" i="13"/>
  <c r="HH35" i="13"/>
  <c r="FG35" i="13"/>
  <c r="DB35" i="13"/>
  <c r="AV35" i="13"/>
  <c r="HC35" i="13"/>
  <c r="FF35" i="13"/>
  <c r="CT35" i="13"/>
  <c r="AU35" i="13"/>
  <c r="GZ35" i="13"/>
  <c r="EZ35" i="13"/>
  <c r="CS35" i="13"/>
  <c r="AT35" i="13"/>
  <c r="GY35" i="13"/>
  <c r="EX35" i="13"/>
  <c r="CN35" i="13"/>
  <c r="AM35" i="13"/>
  <c r="GR35" i="13"/>
  <c r="EQ35" i="13"/>
  <c r="CF35" i="13"/>
  <c r="AK35" i="13"/>
  <c r="FO35" i="13"/>
  <c r="DP35" i="13"/>
  <c r="BT35" i="13"/>
  <c r="I35" i="13"/>
  <c r="FN35" i="13"/>
  <c r="DN35" i="13"/>
  <c r="BB35" i="13"/>
  <c r="H35" i="13"/>
  <c r="GO35" i="13"/>
  <c r="DL35" i="13"/>
  <c r="AD35" i="13"/>
  <c r="GM35" i="13"/>
  <c r="DK35" i="13"/>
  <c r="AB35" i="13"/>
  <c r="GK35" i="13"/>
  <c r="DF35" i="13"/>
  <c r="P35" i="13"/>
  <c r="GJ35" i="13"/>
  <c r="DD35" i="13"/>
  <c r="O35" i="13"/>
  <c r="GI35" i="13"/>
  <c r="DC35" i="13"/>
  <c r="N35" i="13"/>
  <c r="IA35" i="13"/>
  <c r="EC35" i="13"/>
  <c r="BA35" i="13"/>
  <c r="HZ35" i="13"/>
  <c r="EA35" i="13"/>
  <c r="AZ35" i="13"/>
  <c r="EP35" i="13"/>
  <c r="M35" i="13"/>
  <c r="EO35" i="13"/>
  <c r="L35" i="13"/>
  <c r="DZ35" i="13"/>
  <c r="J35" i="13"/>
  <c r="DY35" i="13"/>
  <c r="G35" i="13"/>
  <c r="DX35" i="13"/>
  <c r="GG35" i="13"/>
  <c r="BV35" i="13"/>
  <c r="FM35" i="13"/>
  <c r="BU35" i="13"/>
  <c r="FJ35" i="13"/>
  <c r="FH35" i="13"/>
  <c r="ES35" i="13"/>
  <c r="DW35" i="13"/>
  <c r="DV35" i="13"/>
  <c r="CG35" i="13"/>
  <c r="CE35" i="13"/>
  <c r="HX35" i="13"/>
  <c r="AW35" i="13"/>
  <c r="GT35" i="13"/>
  <c r="AL35" i="13"/>
  <c r="BZ35" i="13"/>
  <c r="BX35" i="13"/>
  <c r="BW35" i="13"/>
  <c r="AY35" i="13"/>
  <c r="AX35" i="13"/>
  <c r="AJ35" i="13"/>
  <c r="GP35" i="13"/>
  <c r="CB35" i="13"/>
  <c r="FK35" i="13"/>
  <c r="CD35" i="13"/>
  <c r="CC35" i="13"/>
  <c r="AN63" i="7"/>
  <c r="X28" i="7"/>
  <c r="G120" i="7"/>
  <c r="D97" i="7"/>
  <c r="AE181" i="7"/>
  <c r="AA17" i="7"/>
  <c r="AE6" i="7"/>
  <c r="I12" i="7"/>
  <c r="I13" i="7"/>
  <c r="D14" i="7"/>
  <c r="AD17" i="7"/>
  <c r="AD18" i="7"/>
  <c r="X20" i="7"/>
  <c r="J23" i="7"/>
  <c r="J24" i="7"/>
  <c r="D25" i="7"/>
  <c r="E26" i="7"/>
  <c r="AD30" i="7"/>
  <c r="Y31" i="7"/>
  <c r="Y32" i="7"/>
  <c r="K36" i="7"/>
  <c r="E37" i="7"/>
  <c r="F38" i="7"/>
  <c r="AL39" i="7"/>
  <c r="AE41" i="7"/>
  <c r="Z42" i="7"/>
  <c r="AB43" i="7"/>
  <c r="Y45" i="7"/>
  <c r="Y48" i="7"/>
  <c r="Z50" i="7"/>
  <c r="AA51" i="7"/>
  <c r="G54" i="7"/>
  <c r="K55" i="7"/>
  <c r="X56" i="7"/>
  <c r="Y60" i="7"/>
  <c r="G63" i="7"/>
  <c r="H67" i="7"/>
  <c r="F71" i="7"/>
  <c r="X72" i="7"/>
  <c r="H75" i="7"/>
  <c r="Z76" i="7"/>
  <c r="AC80" i="7"/>
  <c r="AD84" i="7"/>
  <c r="I90" i="7"/>
  <c r="AB91" i="7"/>
  <c r="H100" i="7"/>
  <c r="AE106" i="7"/>
  <c r="X108" i="7"/>
  <c r="H110" i="7"/>
  <c r="U113" i="7"/>
  <c r="X125" i="7"/>
  <c r="H131" i="7"/>
  <c r="I133" i="7"/>
  <c r="D137" i="7"/>
  <c r="D141" i="7"/>
  <c r="E143" i="7"/>
  <c r="G145" i="7"/>
  <c r="AC151" i="7"/>
  <c r="I156" i="7"/>
  <c r="AC160" i="7"/>
  <c r="E170" i="7"/>
  <c r="Y177" i="7"/>
  <c r="X182" i="7"/>
  <c r="AA184" i="7"/>
  <c r="U187" i="7"/>
  <c r="F190" i="7"/>
  <c r="H200" i="7"/>
  <c r="E206" i="7"/>
  <c r="H219" i="7"/>
  <c r="AA224" i="7"/>
  <c r="AE227" i="7"/>
  <c r="GJ7" i="13"/>
  <c r="EG10" i="13"/>
  <c r="BV19" i="13"/>
  <c r="BI21" i="13"/>
  <c r="GU33" i="13"/>
  <c r="AG152" i="7"/>
  <c r="AF152" i="7"/>
  <c r="AK152" i="7"/>
  <c r="AK228" i="7"/>
  <c r="AG228" i="7"/>
  <c r="AH228" i="7"/>
  <c r="AI228" i="7"/>
  <c r="DW13" i="13"/>
  <c r="AM40" i="7"/>
  <c r="AL40" i="7"/>
  <c r="AI40" i="7"/>
  <c r="AK40" i="7"/>
  <c r="AJ40" i="7"/>
  <c r="GE13" i="13"/>
  <c r="AM68" i="4"/>
  <c r="DC68" i="4"/>
  <c r="HX13" i="13"/>
  <c r="AH86" i="7"/>
  <c r="J10" i="13"/>
  <c r="HZ13" i="13"/>
  <c r="CK69" i="4"/>
  <c r="M91" i="7" s="1"/>
  <c r="AC236" i="7"/>
  <c r="K237" i="7"/>
  <c r="AA236" i="7"/>
  <c r="E236" i="7"/>
  <c r="U235" i="7"/>
  <c r="AE233" i="7"/>
  <c r="I233" i="7"/>
  <c r="Y232" i="7"/>
  <c r="AC229" i="7"/>
  <c r="G229" i="7"/>
  <c r="K226" i="7"/>
  <c r="AA225" i="7"/>
  <c r="E225" i="7"/>
  <c r="U224" i="7"/>
  <c r="AE222" i="7"/>
  <c r="I222" i="7"/>
  <c r="Y221" i="7"/>
  <c r="AC218" i="7"/>
  <c r="G218" i="7"/>
  <c r="K215" i="7"/>
  <c r="AA214" i="7"/>
  <c r="E214" i="7"/>
  <c r="U213" i="7"/>
  <c r="AE211" i="7"/>
  <c r="I211" i="7"/>
  <c r="Y210" i="7"/>
  <c r="AC207" i="7"/>
  <c r="G207" i="7"/>
  <c r="K204" i="7"/>
  <c r="AA203" i="7"/>
  <c r="U237" i="7"/>
  <c r="AE235" i="7"/>
  <c r="I235" i="7"/>
  <c r="Y234" i="7"/>
  <c r="AD235" i="7"/>
  <c r="H235" i="7"/>
  <c r="X234" i="7"/>
  <c r="AB231" i="7"/>
  <c r="F231" i="7"/>
  <c r="AE237" i="7"/>
  <c r="E237" i="7"/>
  <c r="AB235" i="7"/>
  <c r="AC233" i="7"/>
  <c r="E233" i="7"/>
  <c r="J231" i="7"/>
  <c r="X230" i="7"/>
  <c r="AD228" i="7"/>
  <c r="H228" i="7"/>
  <c r="AD225" i="7"/>
  <c r="G225" i="7"/>
  <c r="AB222" i="7"/>
  <c r="E222" i="7"/>
  <c r="AB219" i="7"/>
  <c r="E219" i="7"/>
  <c r="AB216" i="7"/>
  <c r="E216" i="7"/>
  <c r="AA213" i="7"/>
  <c r="D213" i="7"/>
  <c r="K211" i="7"/>
  <c r="Z210" i="7"/>
  <c r="J208" i="7"/>
  <c r="Y207" i="7"/>
  <c r="J205" i="7"/>
  <c r="Y204" i="7"/>
  <c r="K202" i="7"/>
  <c r="AA201" i="7"/>
  <c r="E201" i="7"/>
  <c r="U200" i="7"/>
  <c r="AE198" i="7"/>
  <c r="I198" i="7"/>
  <c r="Y197" i="7"/>
  <c r="AC194" i="7"/>
  <c r="G194" i="7"/>
  <c r="K191" i="7"/>
  <c r="AA190" i="7"/>
  <c r="E190" i="7"/>
  <c r="U189" i="7"/>
  <c r="AE187" i="7"/>
  <c r="I187" i="7"/>
  <c r="Y186" i="7"/>
  <c r="AC183" i="7"/>
  <c r="G183" i="7"/>
  <c r="K180" i="7"/>
  <c r="AA179" i="7"/>
  <c r="E179" i="7"/>
  <c r="U178" i="7"/>
  <c r="AE176" i="7"/>
  <c r="I176" i="7"/>
  <c r="Y175" i="7"/>
  <c r="AC172" i="7"/>
  <c r="G172" i="7"/>
  <c r="K169" i="7"/>
  <c r="AA168" i="7"/>
  <c r="E168" i="7"/>
  <c r="U167" i="7"/>
  <c r="AE165" i="7"/>
  <c r="I165" i="7"/>
  <c r="Y164" i="7"/>
  <c r="AC161" i="7"/>
  <c r="G161" i="7"/>
  <c r="K158" i="7"/>
  <c r="AA157" i="7"/>
  <c r="E157" i="7"/>
  <c r="U156" i="7"/>
  <c r="AE154" i="7"/>
  <c r="I154" i="7"/>
  <c r="Y153" i="7"/>
  <c r="AC150" i="7"/>
  <c r="G150" i="7"/>
  <c r="K147" i="7"/>
  <c r="AA146" i="7"/>
  <c r="E146" i="7"/>
  <c r="U145" i="7"/>
  <c r="AE143" i="7"/>
  <c r="I143" i="7"/>
  <c r="Y142" i="7"/>
  <c r="AD237" i="7"/>
  <c r="D237" i="7"/>
  <c r="AA235" i="7"/>
  <c r="AB233" i="7"/>
  <c r="D233" i="7"/>
  <c r="I231" i="7"/>
  <c r="AC228" i="7"/>
  <c r="G228" i="7"/>
  <c r="AC225" i="7"/>
  <c r="F225" i="7"/>
  <c r="AA222" i="7"/>
  <c r="D222" i="7"/>
  <c r="AA219" i="7"/>
  <c r="D219" i="7"/>
  <c r="AA216" i="7"/>
  <c r="D216" i="7"/>
  <c r="K214" i="7"/>
  <c r="Z213" i="7"/>
  <c r="J211" i="7"/>
  <c r="X210" i="7"/>
  <c r="I208" i="7"/>
  <c r="X207" i="7"/>
  <c r="I205" i="7"/>
  <c r="X204" i="7"/>
  <c r="J202" i="7"/>
  <c r="Z201" i="7"/>
  <c r="D201" i="7"/>
  <c r="AD198" i="7"/>
  <c r="H198" i="7"/>
  <c r="X197" i="7"/>
  <c r="AB194" i="7"/>
  <c r="F194" i="7"/>
  <c r="J191" i="7"/>
  <c r="Z190" i="7"/>
  <c r="D190" i="7"/>
  <c r="AD187" i="7"/>
  <c r="H187" i="7"/>
  <c r="X186" i="7"/>
  <c r="AB183" i="7"/>
  <c r="F183" i="7"/>
  <c r="J180" i="7"/>
  <c r="Z179" i="7"/>
  <c r="D179" i="7"/>
  <c r="AD176" i="7"/>
  <c r="H176" i="7"/>
  <c r="X175" i="7"/>
  <c r="AB172" i="7"/>
  <c r="F172" i="7"/>
  <c r="J169" i="7"/>
  <c r="Z168" i="7"/>
  <c r="D168" i="7"/>
  <c r="AD165" i="7"/>
  <c r="H165" i="7"/>
  <c r="X164" i="7"/>
  <c r="AB161" i="7"/>
  <c r="F161" i="7"/>
  <c r="J158" i="7"/>
  <c r="Z157" i="7"/>
  <c r="D157" i="7"/>
  <c r="AD154" i="7"/>
  <c r="H154" i="7"/>
  <c r="X153" i="7"/>
  <c r="AB150" i="7"/>
  <c r="F150" i="7"/>
  <c r="J147" i="7"/>
  <c r="Z146" i="7"/>
  <c r="D146" i="7"/>
  <c r="AC237" i="7"/>
  <c r="Z235" i="7"/>
  <c r="AA233" i="7"/>
  <c r="H231" i="7"/>
  <c r="U230" i="7"/>
  <c r="AB228" i="7"/>
  <c r="F228" i="7"/>
  <c r="U227" i="7"/>
  <c r="AB225" i="7"/>
  <c r="D225" i="7"/>
  <c r="K223" i="7"/>
  <c r="Z222" i="7"/>
  <c r="K220" i="7"/>
  <c r="Z219" i="7"/>
  <c r="K217" i="7"/>
  <c r="Z216" i="7"/>
  <c r="J214" i="7"/>
  <c r="Y213" i="7"/>
  <c r="H211" i="7"/>
  <c r="AE208" i="7"/>
  <c r="H208" i="7"/>
  <c r="AE205" i="7"/>
  <c r="H205" i="7"/>
  <c r="AE202" i="7"/>
  <c r="I202" i="7"/>
  <c r="Y201" i="7"/>
  <c r="AC198" i="7"/>
  <c r="G198" i="7"/>
  <c r="K195" i="7"/>
  <c r="AA194" i="7"/>
  <c r="E194" i="7"/>
  <c r="U193" i="7"/>
  <c r="AE191" i="7"/>
  <c r="I191" i="7"/>
  <c r="Y190" i="7"/>
  <c r="AC187" i="7"/>
  <c r="G187" i="7"/>
  <c r="K184" i="7"/>
  <c r="AA183" i="7"/>
  <c r="E183" i="7"/>
  <c r="U182" i="7"/>
  <c r="AE180" i="7"/>
  <c r="I180" i="7"/>
  <c r="Y179" i="7"/>
  <c r="AC176" i="7"/>
  <c r="G176" i="7"/>
  <c r="K173" i="7"/>
  <c r="AA172" i="7"/>
  <c r="E172" i="7"/>
  <c r="U171" i="7"/>
  <c r="AE169" i="7"/>
  <c r="I169" i="7"/>
  <c r="Y168" i="7"/>
  <c r="AC165" i="7"/>
  <c r="G165" i="7"/>
  <c r="K162" i="7"/>
  <c r="AA161" i="7"/>
  <c r="E161" i="7"/>
  <c r="U160" i="7"/>
  <c r="AE158" i="7"/>
  <c r="I158" i="7"/>
  <c r="Y157" i="7"/>
  <c r="AC154" i="7"/>
  <c r="G154" i="7"/>
  <c r="K151" i="7"/>
  <c r="AA150" i="7"/>
  <c r="E150" i="7"/>
  <c r="U149" i="7"/>
  <c r="AE147" i="7"/>
  <c r="I147" i="7"/>
  <c r="Y146" i="7"/>
  <c r="AC143" i="7"/>
  <c r="G143" i="7"/>
  <c r="AB237" i="7"/>
  <c r="Y235" i="7"/>
  <c r="Z233" i="7"/>
  <c r="AE231" i="7"/>
  <c r="G231" i="7"/>
  <c r="AA228" i="7"/>
  <c r="E228" i="7"/>
  <c r="Z225" i="7"/>
  <c r="J223" i="7"/>
  <c r="Y222" i="7"/>
  <c r="J220" i="7"/>
  <c r="Y219" i="7"/>
  <c r="J217" i="7"/>
  <c r="Y216" i="7"/>
  <c r="I214" i="7"/>
  <c r="X213" i="7"/>
  <c r="AD211" i="7"/>
  <c r="G211" i="7"/>
  <c r="AD208" i="7"/>
  <c r="G208" i="7"/>
  <c r="AD205" i="7"/>
  <c r="G205" i="7"/>
  <c r="AD202" i="7"/>
  <c r="H202" i="7"/>
  <c r="X201" i="7"/>
  <c r="AB198" i="7"/>
  <c r="F198" i="7"/>
  <c r="J195" i="7"/>
  <c r="Z194" i="7"/>
  <c r="D194" i="7"/>
  <c r="AD191" i="7"/>
  <c r="H191" i="7"/>
  <c r="X190" i="7"/>
  <c r="AB187" i="7"/>
  <c r="F187" i="7"/>
  <c r="J184" i="7"/>
  <c r="Z183" i="7"/>
  <c r="D183" i="7"/>
  <c r="AD180" i="7"/>
  <c r="H180" i="7"/>
  <c r="X179" i="7"/>
  <c r="AB176" i="7"/>
  <c r="F176" i="7"/>
  <c r="J173" i="7"/>
  <c r="Z172" i="7"/>
  <c r="D172" i="7"/>
  <c r="AD169" i="7"/>
  <c r="H169" i="7"/>
  <c r="X168" i="7"/>
  <c r="AB165" i="7"/>
  <c r="F165" i="7"/>
  <c r="J162" i="7"/>
  <c r="Z161" i="7"/>
  <c r="D161" i="7"/>
  <c r="AD158" i="7"/>
  <c r="H158" i="7"/>
  <c r="X157" i="7"/>
  <c r="AB154" i="7"/>
  <c r="F154" i="7"/>
  <c r="J151" i="7"/>
  <c r="Z150" i="7"/>
  <c r="D150" i="7"/>
  <c r="AD147" i="7"/>
  <c r="H147" i="7"/>
  <c r="X146" i="7"/>
  <c r="AB143" i="7"/>
  <c r="F143" i="7"/>
  <c r="J140" i="7"/>
  <c r="Z139" i="7"/>
  <c r="D139" i="7"/>
  <c r="AD136" i="7"/>
  <c r="H136" i="7"/>
  <c r="X135" i="7"/>
  <c r="AB132" i="7"/>
  <c r="F132" i="7"/>
  <c r="J129" i="7"/>
  <c r="Z128" i="7"/>
  <c r="D128" i="7"/>
  <c r="AD125" i="7"/>
  <c r="H125" i="7"/>
  <c r="X124" i="7"/>
  <c r="AB121" i="7"/>
  <c r="F121" i="7"/>
  <c r="J118" i="7"/>
  <c r="Z117" i="7"/>
  <c r="D117" i="7"/>
  <c r="AD114" i="7"/>
  <c r="H114" i="7"/>
  <c r="X113" i="7"/>
  <c r="AB110" i="7"/>
  <c r="F110" i="7"/>
  <c r="J107" i="7"/>
  <c r="Z106" i="7"/>
  <c r="D106" i="7"/>
  <c r="AD103" i="7"/>
  <c r="H103" i="7"/>
  <c r="X102" i="7"/>
  <c r="AB99" i="7"/>
  <c r="F99" i="7"/>
  <c r="J96" i="7"/>
  <c r="Z95" i="7"/>
  <c r="D95" i="7"/>
  <c r="AA237" i="7"/>
  <c r="K236" i="7"/>
  <c r="X235" i="7"/>
  <c r="K234" i="7"/>
  <c r="Y233" i="7"/>
  <c r="AD231" i="7"/>
  <c r="E231" i="7"/>
  <c r="K229" i="7"/>
  <c r="Z228" i="7"/>
  <c r="D228" i="7"/>
  <c r="J226" i="7"/>
  <c r="Y225" i="7"/>
  <c r="I223" i="7"/>
  <c r="X222" i="7"/>
  <c r="I220" i="7"/>
  <c r="X219" i="7"/>
  <c r="AE217" i="7"/>
  <c r="I217" i="7"/>
  <c r="X216" i="7"/>
  <c r="AE214" i="7"/>
  <c r="H214" i="7"/>
  <c r="AC211" i="7"/>
  <c r="F211" i="7"/>
  <c r="U210" i="7"/>
  <c r="AC208" i="7"/>
  <c r="F208" i="7"/>
  <c r="U207" i="7"/>
  <c r="AC205" i="7"/>
  <c r="F205" i="7"/>
  <c r="U204" i="7"/>
  <c r="AC202" i="7"/>
  <c r="G202" i="7"/>
  <c r="K199" i="7"/>
  <c r="AA198" i="7"/>
  <c r="E198" i="7"/>
  <c r="U197" i="7"/>
  <c r="AE195" i="7"/>
  <c r="I195" i="7"/>
  <c r="Y194" i="7"/>
  <c r="AC191" i="7"/>
  <c r="G191" i="7"/>
  <c r="K188" i="7"/>
  <c r="AA187" i="7"/>
  <c r="E187" i="7"/>
  <c r="U186" i="7"/>
  <c r="AE184" i="7"/>
  <c r="I184" i="7"/>
  <c r="Y183" i="7"/>
  <c r="AC180" i="7"/>
  <c r="G180" i="7"/>
  <c r="K177" i="7"/>
  <c r="AA176" i="7"/>
  <c r="E176" i="7"/>
  <c r="U175" i="7"/>
  <c r="AE173" i="7"/>
  <c r="I173" i="7"/>
  <c r="Y172" i="7"/>
  <c r="AC169" i="7"/>
  <c r="G169" i="7"/>
  <c r="K166" i="7"/>
  <c r="AA165" i="7"/>
  <c r="E165" i="7"/>
  <c r="U164" i="7"/>
  <c r="Z237" i="7"/>
  <c r="J236" i="7"/>
  <c r="J234" i="7"/>
  <c r="X233" i="7"/>
  <c r="AC231" i="7"/>
  <c r="D231" i="7"/>
  <c r="J229" i="7"/>
  <c r="Y228" i="7"/>
  <c r="I226" i="7"/>
  <c r="X225" i="7"/>
  <c r="AE223" i="7"/>
  <c r="H223" i="7"/>
  <c r="AE220" i="7"/>
  <c r="H220" i="7"/>
  <c r="AD217" i="7"/>
  <c r="H217" i="7"/>
  <c r="AD214" i="7"/>
  <c r="G214" i="7"/>
  <c r="AB211" i="7"/>
  <c r="E211" i="7"/>
  <c r="AB208" i="7"/>
  <c r="E208" i="7"/>
  <c r="AB205" i="7"/>
  <c r="E205" i="7"/>
  <c r="AB202" i="7"/>
  <c r="F202" i="7"/>
  <c r="J199" i="7"/>
  <c r="Z198" i="7"/>
  <c r="D198" i="7"/>
  <c r="AD195" i="7"/>
  <c r="H195" i="7"/>
  <c r="X194" i="7"/>
  <c r="AB191" i="7"/>
  <c r="F191" i="7"/>
  <c r="J188" i="7"/>
  <c r="Z187" i="7"/>
  <c r="D187" i="7"/>
  <c r="AD184" i="7"/>
  <c r="H184" i="7"/>
  <c r="X183" i="7"/>
  <c r="AB180" i="7"/>
  <c r="F180" i="7"/>
  <c r="J177" i="7"/>
  <c r="Z176" i="7"/>
  <c r="D176" i="7"/>
  <c r="AD173" i="7"/>
  <c r="H173" i="7"/>
  <c r="X172" i="7"/>
  <c r="AB169" i="7"/>
  <c r="F169" i="7"/>
  <c r="J166" i="7"/>
  <c r="Z165" i="7"/>
  <c r="D165" i="7"/>
  <c r="AD162" i="7"/>
  <c r="H162" i="7"/>
  <c r="X161" i="7"/>
  <c r="AB158" i="7"/>
  <c r="F158" i="7"/>
  <c r="J155" i="7"/>
  <c r="Z154" i="7"/>
  <c r="D154" i="7"/>
  <c r="AD151" i="7"/>
  <c r="H151" i="7"/>
  <c r="X150" i="7"/>
  <c r="AB147" i="7"/>
  <c r="F147" i="7"/>
  <c r="J144" i="7"/>
  <c r="Z143" i="7"/>
  <c r="D143" i="7"/>
  <c r="AD140" i="7"/>
  <c r="H140" i="7"/>
  <c r="X139" i="7"/>
  <c r="AB136" i="7"/>
  <c r="F136" i="7"/>
  <c r="J133" i="7"/>
  <c r="Z132" i="7"/>
  <c r="D132" i="7"/>
  <c r="AD129" i="7"/>
  <c r="H129" i="7"/>
  <c r="X236" i="7"/>
  <c r="AA232" i="7"/>
  <c r="AE230" i="7"/>
  <c r="G230" i="7"/>
  <c r="AD227" i="7"/>
  <c r="G227" i="7"/>
  <c r="AC224" i="7"/>
  <c r="F224" i="7"/>
  <c r="U223" i="7"/>
  <c r="AB221" i="7"/>
  <c r="E221" i="7"/>
  <c r="U220" i="7"/>
  <c r="AA218" i="7"/>
  <c r="D218" i="7"/>
  <c r="AA215" i="7"/>
  <c r="D215" i="7"/>
  <c r="K213" i="7"/>
  <c r="Z212" i="7"/>
  <c r="J210" i="7"/>
  <c r="Z209" i="7"/>
  <c r="J207" i="7"/>
  <c r="Y206" i="7"/>
  <c r="I204" i="7"/>
  <c r="X203" i="7"/>
  <c r="AB200" i="7"/>
  <c r="F200" i="7"/>
  <c r="J197" i="7"/>
  <c r="Z196" i="7"/>
  <c r="D196" i="7"/>
  <c r="AD193" i="7"/>
  <c r="H193" i="7"/>
  <c r="X192" i="7"/>
  <c r="AB189" i="7"/>
  <c r="F189" i="7"/>
  <c r="J186" i="7"/>
  <c r="Z185" i="7"/>
  <c r="D185" i="7"/>
  <c r="AD182" i="7"/>
  <c r="H182" i="7"/>
  <c r="X181" i="7"/>
  <c r="AB178" i="7"/>
  <c r="F178" i="7"/>
  <c r="J175" i="7"/>
  <c r="Z174" i="7"/>
  <c r="D174" i="7"/>
  <c r="U234" i="7"/>
  <c r="U233" i="7"/>
  <c r="AB232" i="7"/>
  <c r="D229" i="7"/>
  <c r="J222" i="7"/>
  <c r="AE218" i="7"/>
  <c r="I216" i="7"/>
  <c r="AC212" i="7"/>
  <c r="H210" i="7"/>
  <c r="K209" i="7"/>
  <c r="Z207" i="7"/>
  <c r="AC206" i="7"/>
  <c r="H204" i="7"/>
  <c r="J203" i="7"/>
  <c r="E199" i="7"/>
  <c r="AA196" i="7"/>
  <c r="AC195" i="7"/>
  <c r="H194" i="7"/>
  <c r="U192" i="7"/>
  <c r="X191" i="7"/>
  <c r="H189" i="7"/>
  <c r="AA186" i="7"/>
  <c r="E184" i="7"/>
  <c r="AA181" i="7"/>
  <c r="I179" i="7"/>
  <c r="U177" i="7"/>
  <c r="X176" i="7"/>
  <c r="D175" i="7"/>
  <c r="H174" i="7"/>
  <c r="U172" i="7"/>
  <c r="E171" i="7"/>
  <c r="I170" i="7"/>
  <c r="AC168" i="7"/>
  <c r="G167" i="7"/>
  <c r="U165" i="7"/>
  <c r="AE164" i="7"/>
  <c r="D164" i="7"/>
  <c r="K163" i="7"/>
  <c r="X159" i="7"/>
  <c r="Z156" i="7"/>
  <c r="E155" i="7"/>
  <c r="AA153" i="7"/>
  <c r="H152" i="7"/>
  <c r="AD150" i="7"/>
  <c r="J149" i="7"/>
  <c r="U148" i="7"/>
  <c r="AA147" i="7"/>
  <c r="K146" i="7"/>
  <c r="AC144" i="7"/>
  <c r="AA142" i="7"/>
  <c r="Y140" i="7"/>
  <c r="AC138" i="7"/>
  <c r="E138" i="7"/>
  <c r="I136" i="7"/>
  <c r="U135" i="7"/>
  <c r="K134" i="7"/>
  <c r="Y133" i="7"/>
  <c r="AC131" i="7"/>
  <c r="E131" i="7"/>
  <c r="G129" i="7"/>
  <c r="AC126" i="7"/>
  <c r="F126" i="7"/>
  <c r="U125" i="7"/>
  <c r="AB123" i="7"/>
  <c r="E123" i="7"/>
  <c r="AA120" i="7"/>
  <c r="D120" i="7"/>
  <c r="K118" i="7"/>
  <c r="Y117" i="7"/>
  <c r="I115" i="7"/>
  <c r="X114" i="7"/>
  <c r="AE112" i="7"/>
  <c r="H112" i="7"/>
  <c r="AD109" i="7"/>
  <c r="G109" i="7"/>
  <c r="AC106" i="7"/>
  <c r="F106" i="7"/>
  <c r="U105" i="7"/>
  <c r="AA103" i="7"/>
  <c r="D103" i="7"/>
  <c r="K101" i="7"/>
  <c r="Z100" i="7"/>
  <c r="J98" i="7"/>
  <c r="Y97" i="7"/>
  <c r="I95" i="7"/>
  <c r="X94" i="7"/>
  <c r="K92" i="7"/>
  <c r="AA91" i="7"/>
  <c r="E91" i="7"/>
  <c r="U90" i="7"/>
  <c r="AE88" i="7"/>
  <c r="I88" i="7"/>
  <c r="Y87" i="7"/>
  <c r="AC84" i="7"/>
  <c r="G84" i="7"/>
  <c r="K81" i="7"/>
  <c r="AA80" i="7"/>
  <c r="E80" i="7"/>
  <c r="U79" i="7"/>
  <c r="AE77" i="7"/>
  <c r="I77" i="7"/>
  <c r="Y76" i="7"/>
  <c r="AC73" i="7"/>
  <c r="G73" i="7"/>
  <c r="K70" i="7"/>
  <c r="AA69" i="7"/>
  <c r="E69" i="7"/>
  <c r="U68" i="7"/>
  <c r="AE66" i="7"/>
  <c r="I66" i="7"/>
  <c r="Y65" i="7"/>
  <c r="AC62" i="7"/>
  <c r="G62" i="7"/>
  <c r="K59" i="7"/>
  <c r="AA58" i="7"/>
  <c r="E58" i="7"/>
  <c r="U57" i="7"/>
  <c r="AE55" i="7"/>
  <c r="I55" i="7"/>
  <c r="Y54" i="7"/>
  <c r="I236" i="7"/>
  <c r="Z232" i="7"/>
  <c r="AA231" i="7"/>
  <c r="K228" i="7"/>
  <c r="U226" i="7"/>
  <c r="AE224" i="7"/>
  <c r="H222" i="7"/>
  <c r="K221" i="7"/>
  <c r="U219" i="7"/>
  <c r="AD218" i="7"/>
  <c r="H216" i="7"/>
  <c r="J215" i="7"/>
  <c r="AB212" i="7"/>
  <c r="G210" i="7"/>
  <c r="J209" i="7"/>
  <c r="AB206" i="7"/>
  <c r="G204" i="7"/>
  <c r="I203" i="7"/>
  <c r="U201" i="7"/>
  <c r="AE200" i="7"/>
  <c r="D199" i="7"/>
  <c r="Y196" i="7"/>
  <c r="AB195" i="7"/>
  <c r="AE190" i="7"/>
  <c r="G189" i="7"/>
  <c r="I188" i="7"/>
  <c r="Z186" i="7"/>
  <c r="AE185" i="7"/>
  <c r="D184" i="7"/>
  <c r="Z181" i="7"/>
  <c r="H179" i="7"/>
  <c r="AE175" i="7"/>
  <c r="G174" i="7"/>
  <c r="AE171" i="7"/>
  <c r="D171" i="7"/>
  <c r="H170" i="7"/>
  <c r="AB168" i="7"/>
  <c r="F167" i="7"/>
  <c r="AD164" i="7"/>
  <c r="J163" i="7"/>
  <c r="U162" i="7"/>
  <c r="Y156" i="7"/>
  <c r="AE155" i="7"/>
  <c r="D155" i="7"/>
  <c r="Z153" i="7"/>
  <c r="G152" i="7"/>
  <c r="Y150" i="7"/>
  <c r="I149" i="7"/>
  <c r="Z147" i="7"/>
  <c r="J146" i="7"/>
  <c r="AB144" i="7"/>
  <c r="Z142" i="7"/>
  <c r="K141" i="7"/>
  <c r="X140" i="7"/>
  <c r="AB138" i="7"/>
  <c r="D138" i="7"/>
  <c r="G136" i="7"/>
  <c r="J134" i="7"/>
  <c r="X133" i="7"/>
  <c r="AB131" i="7"/>
  <c r="D131" i="7"/>
  <c r="AE129" i="7"/>
  <c r="F129" i="7"/>
  <c r="U128" i="7"/>
  <c r="AB126" i="7"/>
  <c r="E126" i="7"/>
  <c r="AA123" i="7"/>
  <c r="D123" i="7"/>
  <c r="K121" i="7"/>
  <c r="Z120" i="7"/>
  <c r="I118" i="7"/>
  <c r="X117" i="7"/>
  <c r="AE115" i="7"/>
  <c r="H115" i="7"/>
  <c r="AD112" i="7"/>
  <c r="G112" i="7"/>
  <c r="AC109" i="7"/>
  <c r="F109" i="7"/>
  <c r="U108" i="7"/>
  <c r="AB106" i="7"/>
  <c r="E106" i="7"/>
  <c r="K104" i="7"/>
  <c r="Z103" i="7"/>
  <c r="J101" i="7"/>
  <c r="Y100" i="7"/>
  <c r="I98" i="7"/>
  <c r="X97" i="7"/>
  <c r="AE95" i="7"/>
  <c r="H95" i="7"/>
  <c r="J92" i="7"/>
  <c r="Z91" i="7"/>
  <c r="D91" i="7"/>
  <c r="AD88" i="7"/>
  <c r="H88" i="7"/>
  <c r="X87" i="7"/>
  <c r="AB84" i="7"/>
  <c r="F84" i="7"/>
  <c r="J81" i="7"/>
  <c r="Z80" i="7"/>
  <c r="D80" i="7"/>
  <c r="AD77" i="7"/>
  <c r="H77" i="7"/>
  <c r="X76" i="7"/>
  <c r="AB73" i="7"/>
  <c r="F73" i="7"/>
  <c r="J70" i="7"/>
  <c r="Z69" i="7"/>
  <c r="D69" i="7"/>
  <c r="AD66" i="7"/>
  <c r="H66" i="7"/>
  <c r="X65" i="7"/>
  <c r="AB62" i="7"/>
  <c r="F62" i="7"/>
  <c r="J59" i="7"/>
  <c r="Z58" i="7"/>
  <c r="D58" i="7"/>
  <c r="AD55" i="7"/>
  <c r="H55" i="7"/>
  <c r="X54" i="7"/>
  <c r="AB51" i="7"/>
  <c r="F51" i="7"/>
  <c r="J237" i="7"/>
  <c r="H236" i="7"/>
  <c r="X232" i="7"/>
  <c r="Z231" i="7"/>
  <c r="J228" i="7"/>
  <c r="U225" i="7"/>
  <c r="AD224" i="7"/>
  <c r="AD223" i="7"/>
  <c r="G222" i="7"/>
  <c r="J221" i="7"/>
  <c r="AB218" i="7"/>
  <c r="AC217" i="7"/>
  <c r="G216" i="7"/>
  <c r="I215" i="7"/>
  <c r="AA212" i="7"/>
  <c r="F210" i="7"/>
  <c r="I209" i="7"/>
  <c r="AA206" i="7"/>
  <c r="F204" i="7"/>
  <c r="H203" i="7"/>
  <c r="AD200" i="7"/>
  <c r="K198" i="7"/>
  <c r="X196" i="7"/>
  <c r="AA195" i="7"/>
  <c r="K193" i="7"/>
  <c r="AD190" i="7"/>
  <c r="E189" i="7"/>
  <c r="H188" i="7"/>
  <c r="AD185" i="7"/>
  <c r="K183" i="7"/>
  <c r="Y181" i="7"/>
  <c r="AA180" i="7"/>
  <c r="G179" i="7"/>
  <c r="K178" i="7"/>
  <c r="AD175" i="7"/>
  <c r="F174" i="7"/>
  <c r="AD171" i="7"/>
  <c r="G170" i="7"/>
  <c r="E167" i="7"/>
  <c r="I166" i="7"/>
  <c r="AC164" i="7"/>
  <c r="I163" i="7"/>
  <c r="AE161" i="7"/>
  <c r="K160" i="7"/>
  <c r="AC158" i="7"/>
  <c r="X156" i="7"/>
  <c r="AD155" i="7"/>
  <c r="F152" i="7"/>
  <c r="H149" i="7"/>
  <c r="Y147" i="7"/>
  <c r="I146" i="7"/>
  <c r="AA144" i="7"/>
  <c r="X142" i="7"/>
  <c r="J141" i="7"/>
  <c r="AA138" i="7"/>
  <c r="AE136" i="7"/>
  <c r="E136" i="7"/>
  <c r="I134" i="7"/>
  <c r="AA131" i="7"/>
  <c r="AC129" i="7"/>
  <c r="E129" i="7"/>
  <c r="AA126" i="7"/>
  <c r="D126" i="7"/>
  <c r="K124" i="7"/>
  <c r="Z123" i="7"/>
  <c r="J121" i="7"/>
  <c r="Y120" i="7"/>
  <c r="AE118" i="7"/>
  <c r="H118" i="7"/>
  <c r="AD115" i="7"/>
  <c r="G115" i="7"/>
  <c r="AC112" i="7"/>
  <c r="F112" i="7"/>
  <c r="U111" i="7"/>
  <c r="AB109" i="7"/>
  <c r="E109" i="7"/>
  <c r="AA106" i="7"/>
  <c r="J104" i="7"/>
  <c r="Y103" i="7"/>
  <c r="I101" i="7"/>
  <c r="X100" i="7"/>
  <c r="AE98" i="7"/>
  <c r="H98" i="7"/>
  <c r="AD95" i="7"/>
  <c r="G95" i="7"/>
  <c r="AE92" i="7"/>
  <c r="I92" i="7"/>
  <c r="Y91" i="7"/>
  <c r="AC88" i="7"/>
  <c r="G88" i="7"/>
  <c r="K85" i="7"/>
  <c r="AA84" i="7"/>
  <c r="E84" i="7"/>
  <c r="U83" i="7"/>
  <c r="AE81" i="7"/>
  <c r="I81" i="7"/>
  <c r="Y80" i="7"/>
  <c r="AC77" i="7"/>
  <c r="G77" i="7"/>
  <c r="K74" i="7"/>
  <c r="AA73" i="7"/>
  <c r="E73" i="7"/>
  <c r="U72" i="7"/>
  <c r="AE70" i="7"/>
  <c r="I70" i="7"/>
  <c r="Y69" i="7"/>
  <c r="AC66" i="7"/>
  <c r="G66" i="7"/>
  <c r="K63" i="7"/>
  <c r="AA62" i="7"/>
  <c r="E62" i="7"/>
  <c r="U61" i="7"/>
  <c r="AE59" i="7"/>
  <c r="I59" i="7"/>
  <c r="Y58" i="7"/>
  <c r="I237" i="7"/>
  <c r="G236" i="7"/>
  <c r="Y231" i="7"/>
  <c r="AD230" i="7"/>
  <c r="I228" i="7"/>
  <c r="AB224" i="7"/>
  <c r="AC223" i="7"/>
  <c r="F222" i="7"/>
  <c r="I221" i="7"/>
  <c r="Z218" i="7"/>
  <c r="AB217" i="7"/>
  <c r="F216" i="7"/>
  <c r="H215" i="7"/>
  <c r="Y212" i="7"/>
  <c r="AA211" i="7"/>
  <c r="E210" i="7"/>
  <c r="H209" i="7"/>
  <c r="Z206" i="7"/>
  <c r="E204" i="7"/>
  <c r="G203" i="7"/>
  <c r="AC200" i="7"/>
  <c r="AE199" i="7"/>
  <c r="J198" i="7"/>
  <c r="Z195" i="7"/>
  <c r="J193" i="7"/>
  <c r="U191" i="7"/>
  <c r="AC190" i="7"/>
  <c r="D189" i="7"/>
  <c r="G188" i="7"/>
  <c r="AC185" i="7"/>
  <c r="J183" i="7"/>
  <c r="Z180" i="7"/>
  <c r="F179" i="7"/>
  <c r="J178" i="7"/>
  <c r="U176" i="7"/>
  <c r="AC175" i="7"/>
  <c r="E174" i="7"/>
  <c r="AC171" i="7"/>
  <c r="F170" i="7"/>
  <c r="U168" i="7"/>
  <c r="D167" i="7"/>
  <c r="H166" i="7"/>
  <c r="AB164" i="7"/>
  <c r="H163" i="7"/>
  <c r="AD161" i="7"/>
  <c r="J160" i="7"/>
  <c r="U159" i="7"/>
  <c r="AA158" i="7"/>
  <c r="K157" i="7"/>
  <c r="AC155" i="7"/>
  <c r="U153" i="7"/>
  <c r="E152" i="7"/>
  <c r="G149" i="7"/>
  <c r="X147" i="7"/>
  <c r="H146" i="7"/>
  <c r="Z144" i="7"/>
  <c r="I141" i="7"/>
  <c r="Z138" i="7"/>
  <c r="AC136" i="7"/>
  <c r="D136" i="7"/>
  <c r="H134" i="7"/>
  <c r="Z131" i="7"/>
  <c r="AB129" i="7"/>
  <c r="D129" i="7"/>
  <c r="K127" i="7"/>
  <c r="Z126" i="7"/>
  <c r="J124" i="7"/>
  <c r="Y123" i="7"/>
  <c r="I121" i="7"/>
  <c r="X120" i="7"/>
  <c r="AD118" i="7"/>
  <c r="G118" i="7"/>
  <c r="AC115" i="7"/>
  <c r="F115" i="7"/>
  <c r="U114" i="7"/>
  <c r="AB112" i="7"/>
  <c r="E112" i="7"/>
  <c r="AA109" i="7"/>
  <c r="D109" i="7"/>
  <c r="K107" i="7"/>
  <c r="Y106" i="7"/>
  <c r="I104" i="7"/>
  <c r="X103" i="7"/>
  <c r="AE101" i="7"/>
  <c r="H101" i="7"/>
  <c r="AD98" i="7"/>
  <c r="G98" i="7"/>
  <c r="AC95" i="7"/>
  <c r="F95" i="7"/>
  <c r="U94" i="7"/>
  <c r="AD92" i="7"/>
  <c r="H92" i="7"/>
  <c r="X91" i="7"/>
  <c r="AB88" i="7"/>
  <c r="F88" i="7"/>
  <c r="J85" i="7"/>
  <c r="Z84" i="7"/>
  <c r="D84" i="7"/>
  <c r="AD81" i="7"/>
  <c r="H81" i="7"/>
  <c r="X80" i="7"/>
  <c r="AB77" i="7"/>
  <c r="F77" i="7"/>
  <c r="J74" i="7"/>
  <c r="Z73" i="7"/>
  <c r="D73" i="7"/>
  <c r="AD70" i="7"/>
  <c r="H70" i="7"/>
  <c r="X69" i="7"/>
  <c r="AB66" i="7"/>
  <c r="F66" i="7"/>
  <c r="J63" i="7"/>
  <c r="Z62" i="7"/>
  <c r="D62" i="7"/>
  <c r="AD59" i="7"/>
  <c r="H59" i="7"/>
  <c r="X58" i="7"/>
  <c r="AB55" i="7"/>
  <c r="F55" i="7"/>
  <c r="J52" i="7"/>
  <c r="Z51" i="7"/>
  <c r="D51" i="7"/>
  <c r="AD48" i="7"/>
  <c r="H48" i="7"/>
  <c r="X47" i="7"/>
  <c r="AB44" i="7"/>
  <c r="F44" i="7"/>
  <c r="J41" i="7"/>
  <c r="Z40" i="7"/>
  <c r="D40" i="7"/>
  <c r="AD37" i="7"/>
  <c r="H37" i="7"/>
  <c r="X36" i="7"/>
  <c r="AB33" i="7"/>
  <c r="F33" i="7"/>
  <c r="J30" i="7"/>
  <c r="Z29" i="7"/>
  <c r="D29" i="7"/>
  <c r="AD26" i="7"/>
  <c r="H26" i="7"/>
  <c r="X25" i="7"/>
  <c r="AB22" i="7"/>
  <c r="F22" i="7"/>
  <c r="J19" i="7"/>
  <c r="Z18" i="7"/>
  <c r="D18" i="7"/>
  <c r="X14" i="7"/>
  <c r="AB11" i="7"/>
  <c r="F11" i="7"/>
  <c r="K8" i="7"/>
  <c r="AB7" i="7"/>
  <c r="F7" i="7"/>
  <c r="G237" i="7"/>
  <c r="D236" i="7"/>
  <c r="J235" i="7"/>
  <c r="I234" i="7"/>
  <c r="U232" i="7"/>
  <c r="AB230" i="7"/>
  <c r="AD229" i="7"/>
  <c r="J227" i="7"/>
  <c r="Z224" i="7"/>
  <c r="AA223" i="7"/>
  <c r="G221" i="7"/>
  <c r="X218" i="7"/>
  <c r="Z217" i="7"/>
  <c r="F215" i="7"/>
  <c r="Y211" i="7"/>
  <c r="F209" i="7"/>
  <c r="Z205" i="7"/>
  <c r="E203" i="7"/>
  <c r="Z200" i="7"/>
  <c r="AC199" i="7"/>
  <c r="U196" i="7"/>
  <c r="X195" i="7"/>
  <c r="G193" i="7"/>
  <c r="J192" i="7"/>
  <c r="E188" i="7"/>
  <c r="AA185" i="7"/>
  <c r="AC184" i="7"/>
  <c r="H183" i="7"/>
  <c r="U181" i="7"/>
  <c r="X180" i="7"/>
  <c r="H178" i="7"/>
  <c r="AA175" i="7"/>
  <c r="F173" i="7"/>
  <c r="AA171" i="7"/>
  <c r="D170" i="7"/>
  <c r="AD167" i="7"/>
  <c r="F166" i="7"/>
  <c r="Z164" i="7"/>
  <c r="F163" i="7"/>
  <c r="H160" i="7"/>
  <c r="Y158" i="7"/>
  <c r="I157" i="7"/>
  <c r="AA155" i="7"/>
  <c r="K154" i="7"/>
  <c r="AD152" i="7"/>
  <c r="AE149" i="7"/>
  <c r="E149" i="7"/>
  <c r="K148" i="7"/>
  <c r="F146" i="7"/>
  <c r="X144" i="7"/>
  <c r="J143" i="7"/>
  <c r="G141" i="7"/>
  <c r="J139" i="7"/>
  <c r="X138" i="7"/>
  <c r="Z136" i="7"/>
  <c r="AD134" i="7"/>
  <c r="F134" i="7"/>
  <c r="J132" i="7"/>
  <c r="X131" i="7"/>
  <c r="Z129" i="7"/>
  <c r="I127" i="7"/>
  <c r="X126" i="7"/>
  <c r="AE124" i="7"/>
  <c r="H124" i="7"/>
  <c r="AD121" i="7"/>
  <c r="G121" i="7"/>
  <c r="U120" i="7"/>
  <c r="AB118" i="7"/>
  <c r="E118" i="7"/>
  <c r="AA115" i="7"/>
  <c r="D115" i="7"/>
  <c r="K113" i="7"/>
  <c r="Z112" i="7"/>
  <c r="J110" i="7"/>
  <c r="Y109" i="7"/>
  <c r="AE107" i="7"/>
  <c r="H107" i="7"/>
  <c r="AD104" i="7"/>
  <c r="G104" i="7"/>
  <c r="AC101" i="7"/>
  <c r="F101" i="7"/>
  <c r="U100" i="7"/>
  <c r="AB98" i="7"/>
  <c r="E98" i="7"/>
  <c r="AA95" i="7"/>
  <c r="AB92" i="7"/>
  <c r="F92" i="7"/>
  <c r="J89" i="7"/>
  <c r="Z88" i="7"/>
  <c r="D88" i="7"/>
  <c r="AD85" i="7"/>
  <c r="H85" i="7"/>
  <c r="X84" i="7"/>
  <c r="AB81" i="7"/>
  <c r="F81" i="7"/>
  <c r="J78" i="7"/>
  <c r="Z77" i="7"/>
  <c r="D77" i="7"/>
  <c r="AD74" i="7"/>
  <c r="H74" i="7"/>
  <c r="X73" i="7"/>
  <c r="AB70" i="7"/>
  <c r="F70" i="7"/>
  <c r="J67" i="7"/>
  <c r="Z66" i="7"/>
  <c r="D66" i="7"/>
  <c r="AD63" i="7"/>
  <c r="H63" i="7"/>
  <c r="X62" i="7"/>
  <c r="AB59" i="7"/>
  <c r="F59" i="7"/>
  <c r="J56" i="7"/>
  <c r="X237" i="7"/>
  <c r="Z236" i="7"/>
  <c r="AC235" i="7"/>
  <c r="AD234" i="7"/>
  <c r="D232" i="7"/>
  <c r="K231" i="7"/>
  <c r="K230" i="7"/>
  <c r="AB227" i="7"/>
  <c r="AD226" i="7"/>
  <c r="I224" i="7"/>
  <c r="Z221" i="7"/>
  <c r="AB220" i="7"/>
  <c r="H218" i="7"/>
  <c r="Y215" i="7"/>
  <c r="Z214" i="7"/>
  <c r="F212" i="7"/>
  <c r="Y209" i="7"/>
  <c r="AA208" i="7"/>
  <c r="D207" i="7"/>
  <c r="G206" i="7"/>
  <c r="Z202" i="7"/>
  <c r="F201" i="7"/>
  <c r="J200" i="7"/>
  <c r="U198" i="7"/>
  <c r="AC197" i="7"/>
  <c r="E196" i="7"/>
  <c r="G195" i="7"/>
  <c r="Y193" i="7"/>
  <c r="AC192" i="7"/>
  <c r="K190" i="7"/>
  <c r="X188" i="7"/>
  <c r="F186" i="7"/>
  <c r="J185" i="7"/>
  <c r="U183" i="7"/>
  <c r="AE182" i="7"/>
  <c r="E181" i="7"/>
  <c r="Z178" i="7"/>
  <c r="AC177" i="7"/>
  <c r="U174" i="7"/>
  <c r="X173" i="7"/>
  <c r="Z169" i="7"/>
  <c r="I168" i="7"/>
  <c r="X166" i="7"/>
  <c r="K164" i="7"/>
  <c r="AC162" i="7"/>
  <c r="X160" i="7"/>
  <c r="AE159" i="7"/>
  <c r="D159" i="7"/>
  <c r="U157" i="7"/>
  <c r="F156" i="7"/>
  <c r="H153" i="7"/>
  <c r="Z151" i="7"/>
  <c r="J150" i="7"/>
  <c r="AB148" i="7"/>
  <c r="AD145" i="7"/>
  <c r="K144" i="7"/>
  <c r="I142" i="7"/>
  <c r="I140" i="7"/>
  <c r="Z137" i="7"/>
  <c r="AD135" i="7"/>
  <c r="F135" i="7"/>
  <c r="H133" i="7"/>
  <c r="Z130" i="7"/>
  <c r="AD128" i="7"/>
  <c r="G128" i="7"/>
  <c r="AB125" i="7"/>
  <c r="E125" i="7"/>
  <c r="AA122" i="7"/>
  <c r="D122" i="7"/>
  <c r="K120" i="7"/>
  <c r="Z119" i="7"/>
  <c r="J117" i="7"/>
  <c r="Y116" i="7"/>
  <c r="I114" i="7"/>
  <c r="AD111" i="7"/>
  <c r="G111" i="7"/>
  <c r="AC108" i="7"/>
  <c r="F108" i="7"/>
  <c r="U107" i="7"/>
  <c r="AB105" i="7"/>
  <c r="E105" i="7"/>
  <c r="AA102" i="7"/>
  <c r="D102" i="7"/>
  <c r="J100" i="7"/>
  <c r="Y99" i="7"/>
  <c r="I97" i="7"/>
  <c r="X96" i="7"/>
  <c r="AE94" i="7"/>
  <c r="H94" i="7"/>
  <c r="X93" i="7"/>
  <c r="AB90" i="7"/>
  <c r="F90" i="7"/>
  <c r="J87" i="7"/>
  <c r="Z86" i="7"/>
  <c r="D86" i="7"/>
  <c r="AD83" i="7"/>
  <c r="H83" i="7"/>
  <c r="X82" i="7"/>
  <c r="AB79" i="7"/>
  <c r="F79" i="7"/>
  <c r="J76" i="7"/>
  <c r="Z75" i="7"/>
  <c r="D75" i="7"/>
  <c r="AD72" i="7"/>
  <c r="H72" i="7"/>
  <c r="X71" i="7"/>
  <c r="AB68" i="7"/>
  <c r="F68" i="7"/>
  <c r="J65" i="7"/>
  <c r="Z64" i="7"/>
  <c r="D64" i="7"/>
  <c r="AD61" i="7"/>
  <c r="H61" i="7"/>
  <c r="X60" i="7"/>
  <c r="AB57" i="7"/>
  <c r="F57" i="7"/>
  <c r="J54" i="7"/>
  <c r="Z53" i="7"/>
  <c r="D53" i="7"/>
  <c r="AD50" i="7"/>
  <c r="H50" i="7"/>
  <c r="X49" i="7"/>
  <c r="AB46" i="7"/>
  <c r="F46" i="7"/>
  <c r="Y236" i="7"/>
  <c r="AC234" i="7"/>
  <c r="J230" i="7"/>
  <c r="AA227" i="7"/>
  <c r="AC226" i="7"/>
  <c r="H224" i="7"/>
  <c r="X221" i="7"/>
  <c r="AA220" i="7"/>
  <c r="F218" i="7"/>
  <c r="X215" i="7"/>
  <c r="Y214" i="7"/>
  <c r="E212" i="7"/>
  <c r="X209" i="7"/>
  <c r="Z208" i="7"/>
  <c r="F206" i="7"/>
  <c r="Y202" i="7"/>
  <c r="I200" i="7"/>
  <c r="AB197" i="7"/>
  <c r="F195" i="7"/>
  <c r="X193" i="7"/>
  <c r="AB192" i="7"/>
  <c r="J190" i="7"/>
  <c r="Y187" i="7"/>
  <c r="E186" i="7"/>
  <c r="I185" i="7"/>
  <c r="AC182" i="7"/>
  <c r="D181" i="7"/>
  <c r="Y178" i="7"/>
  <c r="AB177" i="7"/>
  <c r="K175" i="7"/>
  <c r="K171" i="7"/>
  <c r="U170" i="7"/>
  <c r="Y169" i="7"/>
  <c r="H168" i="7"/>
  <c r="J164" i="7"/>
  <c r="AB162" i="7"/>
  <c r="AD159" i="7"/>
  <c r="E156" i="7"/>
  <c r="G153" i="7"/>
  <c r="Y151" i="7"/>
  <c r="I150" i="7"/>
  <c r="AA148" i="7"/>
  <c r="G147" i="7"/>
  <c r="AC145" i="7"/>
  <c r="I144" i="7"/>
  <c r="U143" i="7"/>
  <c r="H142" i="7"/>
  <c r="U141" i="7"/>
  <c r="G140" i="7"/>
  <c r="U139" i="7"/>
  <c r="K138" i="7"/>
  <c r="Y137" i="7"/>
  <c r="AC135" i="7"/>
  <c r="E135" i="7"/>
  <c r="AE133" i="7"/>
  <c r="G133" i="7"/>
  <c r="U132" i="7"/>
  <c r="K131" i="7"/>
  <c r="Y130" i="7"/>
  <c r="AC128" i="7"/>
  <c r="F128" i="7"/>
  <c r="U127" i="7"/>
  <c r="AA125" i="7"/>
  <c r="D125" i="7"/>
  <c r="K123" i="7"/>
  <c r="Z122" i="7"/>
  <c r="J120" i="7"/>
  <c r="Y119" i="7"/>
  <c r="I117" i="7"/>
  <c r="X116" i="7"/>
  <c r="AE114" i="7"/>
  <c r="G114" i="7"/>
  <c r="AC111" i="7"/>
  <c r="F111" i="7"/>
  <c r="U110" i="7"/>
  <c r="AB108" i="7"/>
  <c r="E108" i="7"/>
  <c r="AA105" i="7"/>
  <c r="D105" i="7"/>
  <c r="K103" i="7"/>
  <c r="Z102" i="7"/>
  <c r="I100" i="7"/>
  <c r="X99" i="7"/>
  <c r="AE97" i="7"/>
  <c r="H97" i="7"/>
  <c r="AD94" i="7"/>
  <c r="G94" i="7"/>
  <c r="K91" i="7"/>
  <c r="AA90" i="7"/>
  <c r="E90" i="7"/>
  <c r="U89" i="7"/>
  <c r="AE87" i="7"/>
  <c r="I87" i="7"/>
  <c r="Y86" i="7"/>
  <c r="AC83" i="7"/>
  <c r="G83" i="7"/>
  <c r="K80" i="7"/>
  <c r="AA79" i="7"/>
  <c r="E79" i="7"/>
  <c r="U78" i="7"/>
  <c r="AE76" i="7"/>
  <c r="I76" i="7"/>
  <c r="Y75" i="7"/>
  <c r="AC72" i="7"/>
  <c r="G72" i="7"/>
  <c r="K69" i="7"/>
  <c r="AA68" i="7"/>
  <c r="E68" i="7"/>
  <c r="U67" i="7"/>
  <c r="AE65" i="7"/>
  <c r="I65" i="7"/>
  <c r="Y64" i="7"/>
  <c r="AC61" i="7"/>
  <c r="G61" i="7"/>
  <c r="K58" i="7"/>
  <c r="AA57" i="7"/>
  <c r="E57" i="7"/>
  <c r="U56" i="7"/>
  <c r="AE54" i="7"/>
  <c r="I54" i="7"/>
  <c r="Y53" i="7"/>
  <c r="AC50" i="7"/>
  <c r="G50" i="7"/>
  <c r="F234" i="7"/>
  <c r="X231" i="7"/>
  <c r="I229" i="7"/>
  <c r="AE226" i="7"/>
  <c r="E223" i="7"/>
  <c r="Y220" i="7"/>
  <c r="I218" i="7"/>
  <c r="AB215" i="7"/>
  <c r="G213" i="7"/>
  <c r="AB210" i="7"/>
  <c r="K208" i="7"/>
  <c r="F207" i="7"/>
  <c r="AA204" i="7"/>
  <c r="U203" i="7"/>
  <c r="E202" i="7"/>
  <c r="H201" i="7"/>
  <c r="Y191" i="7"/>
  <c r="AB185" i="7"/>
  <c r="I182" i="7"/>
  <c r="AD179" i="7"/>
  <c r="AA178" i="7"/>
  <c r="I177" i="7"/>
  <c r="K176" i="7"/>
  <c r="E175" i="7"/>
  <c r="AC173" i="7"/>
  <c r="AE172" i="7"/>
  <c r="X171" i="7"/>
  <c r="H167" i="7"/>
  <c r="AD163" i="7"/>
  <c r="AE162" i="7"/>
  <c r="AA160" i="7"/>
  <c r="Z159" i="7"/>
  <c r="I151" i="7"/>
  <c r="K149" i="7"/>
  <c r="E148" i="7"/>
  <c r="D140" i="7"/>
  <c r="F139" i="7"/>
  <c r="I138" i="7"/>
  <c r="J137" i="7"/>
  <c r="AA132" i="7"/>
  <c r="AE131" i="7"/>
  <c r="E128" i="7"/>
  <c r="G127" i="7"/>
  <c r="AC123" i="7"/>
  <c r="D121" i="7"/>
  <c r="AB117" i="7"/>
  <c r="AE116" i="7"/>
  <c r="J114" i="7"/>
  <c r="Y111" i="7"/>
  <c r="AC110" i="7"/>
  <c r="E234" i="7"/>
  <c r="H229" i="7"/>
  <c r="AB226" i="7"/>
  <c r="D223" i="7"/>
  <c r="X220" i="7"/>
  <c r="K219" i="7"/>
  <c r="E218" i="7"/>
  <c r="AE216" i="7"/>
  <c r="Z215" i="7"/>
  <c r="F214" i="7"/>
  <c r="F213" i="7"/>
  <c r="AA210" i="7"/>
  <c r="D208" i="7"/>
  <c r="E207" i="7"/>
  <c r="Z204" i="7"/>
  <c r="D202" i="7"/>
  <c r="G201" i="7"/>
  <c r="AD199" i="7"/>
  <c r="Y198" i="7"/>
  <c r="K196" i="7"/>
  <c r="E195" i="7"/>
  <c r="AE192" i="7"/>
  <c r="K189" i="7"/>
  <c r="Y185" i="7"/>
  <c r="U184" i="7"/>
  <c r="G182" i="7"/>
  <c r="AC179" i="7"/>
  <c r="X178" i="7"/>
  <c r="H177" i="7"/>
  <c r="J176" i="7"/>
  <c r="AB173" i="7"/>
  <c r="AD172" i="7"/>
  <c r="K168" i="7"/>
  <c r="AC163" i="7"/>
  <c r="AA162" i="7"/>
  <c r="Z160" i="7"/>
  <c r="Y159" i="7"/>
  <c r="U158" i="7"/>
  <c r="G151" i="7"/>
  <c r="F149" i="7"/>
  <c r="D148" i="7"/>
  <c r="E139" i="7"/>
  <c r="H138" i="7"/>
  <c r="I137" i="7"/>
  <c r="U134" i="7"/>
  <c r="U133" i="7"/>
  <c r="Y132" i="7"/>
  <c r="AD131" i="7"/>
  <c r="AE130" i="7"/>
  <c r="F127" i="7"/>
  <c r="K126" i="7"/>
  <c r="X123" i="7"/>
  <c r="I120" i="7"/>
  <c r="U118" i="7"/>
  <c r="AA117" i="7"/>
  <c r="AD116" i="7"/>
  <c r="F114" i="7"/>
  <c r="J113" i="7"/>
  <c r="X111" i="7"/>
  <c r="AA110" i="7"/>
  <c r="E107" i="7"/>
  <c r="AE236" i="7"/>
  <c r="D234" i="7"/>
  <c r="AE232" i="7"/>
  <c r="F229" i="7"/>
  <c r="AA226" i="7"/>
  <c r="AE221" i="7"/>
  <c r="J219" i="7"/>
  <c r="AD216" i="7"/>
  <c r="D214" i="7"/>
  <c r="E213" i="7"/>
  <c r="U209" i="7"/>
  <c r="AA205" i="7"/>
  <c r="AB199" i="7"/>
  <c r="X198" i="7"/>
  <c r="J196" i="7"/>
  <c r="D195" i="7"/>
  <c r="AD192" i="7"/>
  <c r="J189" i="7"/>
  <c r="AE186" i="7"/>
  <c r="X185" i="7"/>
  <c r="I183" i="7"/>
  <c r="F182" i="7"/>
  <c r="AB179" i="7"/>
  <c r="G177" i="7"/>
  <c r="AA173" i="7"/>
  <c r="E169" i="7"/>
  <c r="J168" i="7"/>
  <c r="AB163" i="7"/>
  <c r="Z162" i="7"/>
  <c r="U161" i="7"/>
  <c r="Y160" i="7"/>
  <c r="K152" i="7"/>
  <c r="F151" i="7"/>
  <c r="K150" i="7"/>
  <c r="D149" i="7"/>
  <c r="AE141" i="7"/>
  <c r="G138" i="7"/>
  <c r="H137" i="7"/>
  <c r="X132" i="7"/>
  <c r="Y131" i="7"/>
  <c r="AD130" i="7"/>
  <c r="E127" i="7"/>
  <c r="J126" i="7"/>
  <c r="U124" i="7"/>
  <c r="AE122" i="7"/>
  <c r="H120" i="7"/>
  <c r="K119" i="7"/>
  <c r="AC116" i="7"/>
  <c r="E114" i="7"/>
  <c r="I113" i="7"/>
  <c r="Z110" i="7"/>
  <c r="D107" i="7"/>
  <c r="K106" i="7"/>
  <c r="AD236" i="7"/>
  <c r="AD232" i="7"/>
  <c r="U231" i="7"/>
  <c r="E229" i="7"/>
  <c r="Z226" i="7"/>
  <c r="K224" i="7"/>
  <c r="AD221" i="7"/>
  <c r="I219" i="7"/>
  <c r="AC216" i="7"/>
  <c r="Z211" i="7"/>
  <c r="Y205" i="7"/>
  <c r="AA199" i="7"/>
  <c r="I196" i="7"/>
  <c r="AA192" i="7"/>
  <c r="I189" i="7"/>
  <c r="AD186" i="7"/>
  <c r="E182" i="7"/>
  <c r="F177" i="7"/>
  <c r="AE174" i="7"/>
  <c r="Z173" i="7"/>
  <c r="D169" i="7"/>
  <c r="G168" i="7"/>
  <c r="AA164" i="7"/>
  <c r="AA163" i="7"/>
  <c r="Y162" i="7"/>
  <c r="K155" i="7"/>
  <c r="J152" i="7"/>
  <c r="E151" i="7"/>
  <c r="G235" i="7"/>
  <c r="I230" i="7"/>
  <c r="X226" i="7"/>
  <c r="G224" i="7"/>
  <c r="AA221" i="7"/>
  <c r="G220" i="7"/>
  <c r="G219" i="7"/>
  <c r="G209" i="7"/>
  <c r="F203" i="7"/>
  <c r="Y199" i="7"/>
  <c r="I197" i="7"/>
  <c r="G196" i="7"/>
  <c r="AE193" i="7"/>
  <c r="Y192" i="7"/>
  <c r="AB186" i="7"/>
  <c r="U185" i="7"/>
  <c r="Y180" i="7"/>
  <c r="D177" i="7"/>
  <c r="AC174" i="7"/>
  <c r="J170" i="7"/>
  <c r="AD166" i="7"/>
  <c r="Y163" i="7"/>
  <c r="K156" i="7"/>
  <c r="H155" i="7"/>
  <c r="E154" i="7"/>
  <c r="J153" i="7"/>
  <c r="D152" i="7"/>
  <c r="AD146" i="7"/>
  <c r="AB145" i="7"/>
  <c r="Y144" i="7"/>
  <c r="AA143" i="7"/>
  <c r="AC142" i="7"/>
  <c r="AB141" i="7"/>
  <c r="AC140" i="7"/>
  <c r="E137" i="7"/>
  <c r="J136" i="7"/>
  <c r="J135" i="7"/>
  <c r="AA130" i="7"/>
  <c r="Y129" i="7"/>
  <c r="G126" i="7"/>
  <c r="K125" i="7"/>
  <c r="AB122" i="7"/>
  <c r="AE121" i="7"/>
  <c r="E120" i="7"/>
  <c r="H119" i="7"/>
  <c r="Z116" i="7"/>
  <c r="Z115" i="7"/>
  <c r="F113" i="7"/>
  <c r="K112" i="7"/>
  <c r="X109" i="7"/>
  <c r="AE108" i="7"/>
  <c r="H106" i="7"/>
  <c r="K105" i="7"/>
  <c r="AB102" i="7"/>
  <c r="AD101" i="7"/>
  <c r="E100" i="7"/>
  <c r="I99" i="7"/>
  <c r="Y96" i="7"/>
  <c r="AB95" i="7"/>
  <c r="D94" i="7"/>
  <c r="I93" i="7"/>
  <c r="AD90" i="7"/>
  <c r="J88" i="7"/>
  <c r="AB85" i="7"/>
  <c r="D235" i="7"/>
  <c r="E230" i="7"/>
  <c r="Z227" i="7"/>
  <c r="J225" i="7"/>
  <c r="U221" i="7"/>
  <c r="D220" i="7"/>
  <c r="X217" i="7"/>
  <c r="E215" i="7"/>
  <c r="AD212" i="7"/>
  <c r="X206" i="7"/>
  <c r="AA200" i="7"/>
  <c r="U199" i="7"/>
  <c r="F197" i="7"/>
  <c r="AD194" i="7"/>
  <c r="AA193" i="7"/>
  <c r="K192" i="7"/>
  <c r="G190" i="7"/>
  <c r="AD188" i="7"/>
  <c r="X187" i="7"/>
  <c r="AD181" i="7"/>
  <c r="U180" i="7"/>
  <c r="E178" i="7"/>
  <c r="AB175" i="7"/>
  <c r="Y174" i="7"/>
  <c r="I171" i="7"/>
  <c r="AE167" i="7"/>
  <c r="AA166" i="7"/>
  <c r="U163" i="7"/>
  <c r="I159" i="7"/>
  <c r="G157" i="7"/>
  <c r="H156" i="7"/>
  <c r="E153" i="7"/>
  <c r="AE148" i="7"/>
  <c r="AC147" i="7"/>
  <c r="Y145" i="7"/>
  <c r="U144" i="7"/>
  <c r="U142" i="7"/>
  <c r="Y141" i="7"/>
  <c r="Z140" i="7"/>
  <c r="AC139" i="7"/>
  <c r="G135" i="7"/>
  <c r="E134" i="7"/>
  <c r="AA128" i="7"/>
  <c r="AC127" i="7"/>
  <c r="G125" i="7"/>
  <c r="I124" i="7"/>
  <c r="Z121" i="7"/>
  <c r="E119" i="7"/>
  <c r="U116" i="7"/>
  <c r="AB114" i="7"/>
  <c r="D112" i="7"/>
  <c r="Z108" i="7"/>
  <c r="AB107" i="7"/>
  <c r="H105" i="7"/>
  <c r="Z101" i="7"/>
  <c r="AE100" i="7"/>
  <c r="AA234" i="7"/>
  <c r="K233" i="7"/>
  <c r="E232" i="7"/>
  <c r="Y229" i="7"/>
  <c r="H227" i="7"/>
  <c r="AE219" i="7"/>
  <c r="AC214" i="7"/>
  <c r="K212" i="7"/>
  <c r="Y208" i="7"/>
  <c r="K206" i="7"/>
  <c r="AE203" i="7"/>
  <c r="X202" i="7"/>
  <c r="F199" i="7"/>
  <c r="AD196" i="7"/>
  <c r="I193" i="7"/>
  <c r="AA189" i="7"/>
  <c r="U188" i="7"/>
  <c r="K187" i="7"/>
  <c r="H186" i="7"/>
  <c r="AE183" i="7"/>
  <c r="Y182" i="7"/>
  <c r="E180" i="7"/>
  <c r="AD177" i="7"/>
  <c r="J174" i="7"/>
  <c r="AD170" i="7"/>
  <c r="AA169" i="7"/>
  <c r="K165" i="7"/>
  <c r="G164" i="7"/>
  <c r="D163" i="7"/>
  <c r="AB155" i="7"/>
  <c r="AD153" i="7"/>
  <c r="AA152" i="7"/>
  <c r="AA151" i="7"/>
  <c r="U150" i="7"/>
  <c r="X149" i="7"/>
  <c r="I145" i="7"/>
  <c r="H144" i="7"/>
  <c r="H143" i="7"/>
  <c r="X137" i="7"/>
  <c r="X136" i="7"/>
  <c r="AE135" i="7"/>
  <c r="AC134" i="7"/>
  <c r="G131" i="7"/>
  <c r="H130" i="7"/>
  <c r="AE234" i="7"/>
  <c r="AC227" i="7"/>
  <c r="J224" i="7"/>
  <c r="U222" i="7"/>
  <c r="AD213" i="7"/>
  <c r="H212" i="7"/>
  <c r="Y200" i="7"/>
  <c r="J194" i="7"/>
  <c r="H192" i="7"/>
  <c r="J179" i="7"/>
  <c r="X177" i="7"/>
  <c r="Z175" i="7"/>
  <c r="I174" i="7"/>
  <c r="F171" i="7"/>
  <c r="U166" i="7"/>
  <c r="E159" i="7"/>
  <c r="AC157" i="7"/>
  <c r="D156" i="7"/>
  <c r="Y154" i="7"/>
  <c r="F153" i="7"/>
  <c r="X151" i="7"/>
  <c r="H150" i="7"/>
  <c r="Z148" i="7"/>
  <c r="AD141" i="7"/>
  <c r="F138" i="7"/>
  <c r="Z135" i="7"/>
  <c r="E133" i="7"/>
  <c r="J128" i="7"/>
  <c r="AD124" i="7"/>
  <c r="AE123" i="7"/>
  <c r="Y122" i="7"/>
  <c r="U119" i="7"/>
  <c r="K117" i="7"/>
  <c r="F116" i="7"/>
  <c r="AE113" i="7"/>
  <c r="AE111" i="7"/>
  <c r="Y110" i="7"/>
  <c r="U109" i="7"/>
  <c r="Y98" i="7"/>
  <c r="AC97" i="7"/>
  <c r="AE96" i="7"/>
  <c r="I94" i="7"/>
  <c r="K93" i="7"/>
  <c r="Z90" i="7"/>
  <c r="AC89" i="7"/>
  <c r="H87" i="7"/>
  <c r="Y84" i="7"/>
  <c r="H82" i="7"/>
  <c r="AC79" i="7"/>
  <c r="AE78" i="7"/>
  <c r="E77" i="7"/>
  <c r="AA74" i="7"/>
  <c r="J72" i="7"/>
  <c r="AC69" i="7"/>
  <c r="G67" i="7"/>
  <c r="AC64" i="7"/>
  <c r="J62" i="7"/>
  <c r="AA59" i="7"/>
  <c r="J57" i="7"/>
  <c r="E54" i="7"/>
  <c r="Z52" i="7"/>
  <c r="I51" i="7"/>
  <c r="U50" i="7"/>
  <c r="I49" i="7"/>
  <c r="Z46" i="7"/>
  <c r="AD44" i="7"/>
  <c r="E44" i="7"/>
  <c r="K42" i="7"/>
  <c r="Z41" i="7"/>
  <c r="J39" i="7"/>
  <c r="Y38" i="7"/>
  <c r="I36" i="7"/>
  <c r="X35" i="7"/>
  <c r="AE33" i="7"/>
  <c r="H33" i="7"/>
  <c r="AC30" i="7"/>
  <c r="F30" i="7"/>
  <c r="U29" i="7"/>
  <c r="AB27" i="7"/>
  <c r="E27" i="7"/>
  <c r="AA24" i="7"/>
  <c r="D24" i="7"/>
  <c r="K22" i="7"/>
  <c r="Z21" i="7"/>
  <c r="I19" i="7"/>
  <c r="X18" i="7"/>
  <c r="AE16" i="7"/>
  <c r="H16" i="7"/>
  <c r="AD13" i="7"/>
  <c r="G13" i="7"/>
  <c r="AC10" i="7"/>
  <c r="F10" i="7"/>
  <c r="U9" i="7"/>
  <c r="AD7" i="7"/>
  <c r="G7" i="7"/>
  <c r="Z193" i="7"/>
  <c r="I172" i="7"/>
  <c r="Y155" i="7"/>
  <c r="Z114" i="7"/>
  <c r="G101" i="7"/>
  <c r="E92" i="7"/>
  <c r="Y83" i="7"/>
  <c r="F76" i="7"/>
  <c r="G71" i="7"/>
  <c r="U64" i="7"/>
  <c r="U59" i="7"/>
  <c r="H53" i="7"/>
  <c r="AD47" i="7"/>
  <c r="AD28" i="7"/>
  <c r="Y16" i="7"/>
  <c r="AE11" i="7"/>
  <c r="J232" i="7"/>
  <c r="D205" i="7"/>
  <c r="AB234" i="7"/>
  <c r="U229" i="7"/>
  <c r="Y227" i="7"/>
  <c r="E224" i="7"/>
  <c r="AD220" i="7"/>
  <c r="G217" i="7"/>
  <c r="U215" i="7"/>
  <c r="AC213" i="7"/>
  <c r="G212" i="7"/>
  <c r="K207" i="7"/>
  <c r="U205" i="7"/>
  <c r="X200" i="7"/>
  <c r="K197" i="7"/>
  <c r="Y195" i="7"/>
  <c r="I194" i="7"/>
  <c r="G192" i="7"/>
  <c r="AB190" i="7"/>
  <c r="AE188" i="7"/>
  <c r="U169" i="7"/>
  <c r="AC167" i="7"/>
  <c r="AB157" i="7"/>
  <c r="X154" i="7"/>
  <c r="D153" i="7"/>
  <c r="Y148" i="7"/>
  <c r="AE145" i="7"/>
  <c r="AC141" i="7"/>
  <c r="K139" i="7"/>
  <c r="Y135" i="7"/>
  <c r="G134" i="7"/>
  <c r="D133" i="7"/>
  <c r="U130" i="7"/>
  <c r="I128" i="7"/>
  <c r="AC124" i="7"/>
  <c r="AD123" i="7"/>
  <c r="X122" i="7"/>
  <c r="F118" i="7"/>
  <c r="H117" i="7"/>
  <c r="E116" i="7"/>
  <c r="AD113" i="7"/>
  <c r="AB111" i="7"/>
  <c r="X110" i="7"/>
  <c r="H104" i="7"/>
  <c r="X98" i="7"/>
  <c r="AB97" i="7"/>
  <c r="AD96" i="7"/>
  <c r="F94" i="7"/>
  <c r="J93" i="7"/>
  <c r="Y90" i="7"/>
  <c r="AB89" i="7"/>
  <c r="G87" i="7"/>
  <c r="U85" i="7"/>
  <c r="G82" i="7"/>
  <c r="Z79" i="7"/>
  <c r="AD78" i="7"/>
  <c r="U75" i="7"/>
  <c r="Z74" i="7"/>
  <c r="I72" i="7"/>
  <c r="U70" i="7"/>
  <c r="AB69" i="7"/>
  <c r="F67" i="7"/>
  <c r="AB64" i="7"/>
  <c r="I62" i="7"/>
  <c r="Z59" i="7"/>
  <c r="I57" i="7"/>
  <c r="D54" i="7"/>
  <c r="Y52" i="7"/>
  <c r="H51" i="7"/>
  <c r="H49" i="7"/>
  <c r="K47" i="7"/>
  <c r="Y46" i="7"/>
  <c r="AC44" i="7"/>
  <c r="D44" i="7"/>
  <c r="J42" i="7"/>
  <c r="Y41" i="7"/>
  <c r="I39" i="7"/>
  <c r="X38" i="7"/>
  <c r="AE36" i="7"/>
  <c r="H36" i="7"/>
  <c r="AD33" i="7"/>
  <c r="G33" i="7"/>
  <c r="U32" i="7"/>
  <c r="AB30" i="7"/>
  <c r="E30" i="7"/>
  <c r="AA27" i="7"/>
  <c r="D27" i="7"/>
  <c r="K25" i="7"/>
  <c r="Z24" i="7"/>
  <c r="J22" i="7"/>
  <c r="Y21" i="7"/>
  <c r="AE19" i="7"/>
  <c r="H19" i="7"/>
  <c r="AD16" i="7"/>
  <c r="G16" i="7"/>
  <c r="AC13" i="7"/>
  <c r="F13" i="7"/>
  <c r="U12" i="7"/>
  <c r="AB10" i="7"/>
  <c r="E10" i="7"/>
  <c r="AC7" i="7"/>
  <c r="E7" i="7"/>
  <c r="F220" i="7"/>
  <c r="I148" i="7"/>
  <c r="I61" i="7"/>
  <c r="Z54" i="7"/>
  <c r="AA49" i="7"/>
  <c r="AA39" i="7"/>
  <c r="I34" i="7"/>
  <c r="F25" i="7"/>
  <c r="K20" i="7"/>
  <c r="I14" i="7"/>
  <c r="E220" i="7"/>
  <c r="Y203" i="7"/>
  <c r="U236" i="7"/>
  <c r="Z234" i="7"/>
  <c r="AC232" i="7"/>
  <c r="X227" i="7"/>
  <c r="D224" i="7"/>
  <c r="AC220" i="7"/>
  <c r="F217" i="7"/>
  <c r="AB213" i="7"/>
  <c r="D212" i="7"/>
  <c r="I207" i="7"/>
  <c r="H197" i="7"/>
  <c r="F192" i="7"/>
  <c r="AC188" i="7"/>
  <c r="J187" i="7"/>
  <c r="AB167" i="7"/>
  <c r="G163" i="7"/>
  <c r="X148" i="7"/>
  <c r="E147" i="7"/>
  <c r="AA145" i="7"/>
  <c r="AA141" i="7"/>
  <c r="I139" i="7"/>
  <c r="AA136" i="7"/>
  <c r="D134" i="7"/>
  <c r="H128" i="7"/>
  <c r="AB124" i="7"/>
  <c r="U121" i="7"/>
  <c r="J119" i="7"/>
  <c r="D118" i="7"/>
  <c r="G117" i="7"/>
  <c r="D116" i="7"/>
  <c r="AC113" i="7"/>
  <c r="AA112" i="7"/>
  <c r="AA111" i="7"/>
  <c r="J105" i="7"/>
  <c r="F104" i="7"/>
  <c r="J103" i="7"/>
  <c r="K102" i="7"/>
  <c r="U99" i="7"/>
  <c r="AA97" i="7"/>
  <c r="AC96" i="7"/>
  <c r="E94" i="7"/>
  <c r="H93" i="7"/>
  <c r="X90" i="7"/>
  <c r="AA89" i="7"/>
  <c r="F87" i="7"/>
  <c r="K86" i="7"/>
  <c r="AE83" i="7"/>
  <c r="F82" i="7"/>
  <c r="Y79" i="7"/>
  <c r="AC78" i="7"/>
  <c r="Y74" i="7"/>
  <c r="F72" i="7"/>
  <c r="K71" i="7"/>
  <c r="E67" i="7"/>
  <c r="AA64" i="7"/>
  <c r="AE63" i="7"/>
  <c r="H62" i="7"/>
  <c r="U60" i="7"/>
  <c r="Y59" i="7"/>
  <c r="H57" i="7"/>
  <c r="K56" i="7"/>
  <c r="U55" i="7"/>
  <c r="AD54" i="7"/>
  <c r="X52" i="7"/>
  <c r="G51" i="7"/>
  <c r="AE49" i="7"/>
  <c r="G49" i="7"/>
  <c r="U48" i="7"/>
  <c r="J47" i="7"/>
  <c r="X46" i="7"/>
  <c r="AA44" i="7"/>
  <c r="I42" i="7"/>
  <c r="X41" i="7"/>
  <c r="AE39" i="7"/>
  <c r="H39" i="7"/>
  <c r="AD36" i="7"/>
  <c r="G36" i="7"/>
  <c r="AC33" i="7"/>
  <c r="E33" i="7"/>
  <c r="AA30" i="7"/>
  <c r="D30" i="7"/>
  <c r="K28" i="7"/>
  <c r="Z27" i="7"/>
  <c r="J25" i="7"/>
  <c r="Y24" i="7"/>
  <c r="I22" i="7"/>
  <c r="X21" i="7"/>
  <c r="AD19" i="7"/>
  <c r="G19" i="7"/>
  <c r="AC16" i="7"/>
  <c r="F16" i="7"/>
  <c r="U15" i="7"/>
  <c r="AB13" i="7"/>
  <c r="E13" i="7"/>
  <c r="AA10" i="7"/>
  <c r="D10" i="7"/>
  <c r="AA7" i="7"/>
  <c r="D7" i="7"/>
  <c r="U6" i="7"/>
  <c r="AA170" i="7"/>
  <c r="AB152" i="7"/>
  <c r="I135" i="7"/>
  <c r="G106" i="7"/>
  <c r="D93" i="7"/>
  <c r="G86" i="7"/>
  <c r="AC51" i="7"/>
  <c r="F47" i="7"/>
  <c r="E42" i="7"/>
  <c r="K37" i="7"/>
  <c r="G28" i="7"/>
  <c r="AA22" i="7"/>
  <c r="U211" i="7"/>
  <c r="Z220" i="7"/>
  <c r="E217" i="7"/>
  <c r="G215" i="7"/>
  <c r="K210" i="7"/>
  <c r="H207" i="7"/>
  <c r="AD203" i="7"/>
  <c r="G197" i="7"/>
  <c r="U195" i="7"/>
  <c r="E192" i="7"/>
  <c r="U190" i="7"/>
  <c r="AB188" i="7"/>
  <c r="K182" i="7"/>
  <c r="E177" i="7"/>
  <c r="AE170" i="7"/>
  <c r="AA167" i="7"/>
  <c r="G166" i="7"/>
  <c r="E163" i="7"/>
  <c r="I160" i="7"/>
  <c r="U154" i="7"/>
  <c r="U151" i="7"/>
  <c r="D147" i="7"/>
  <c r="Z145" i="7"/>
  <c r="Z141" i="7"/>
  <c r="H139" i="7"/>
  <c r="Y136" i="7"/>
  <c r="K129" i="7"/>
  <c r="AA124" i="7"/>
  <c r="I119" i="7"/>
  <c r="F117" i="7"/>
  <c r="AB113" i="7"/>
  <c r="Y112" i="7"/>
  <c r="Z111" i="7"/>
  <c r="I105" i="7"/>
  <c r="E104" i="7"/>
  <c r="I103" i="7"/>
  <c r="J102" i="7"/>
  <c r="U98" i="7"/>
  <c r="Z97" i="7"/>
  <c r="AB96" i="7"/>
  <c r="G93" i="7"/>
  <c r="Z89" i="7"/>
  <c r="E87" i="7"/>
  <c r="J86" i="7"/>
  <c r="U84" i="7"/>
  <c r="AB83" i="7"/>
  <c r="E82" i="7"/>
  <c r="X79" i="7"/>
  <c r="AB78" i="7"/>
  <c r="K76" i="7"/>
  <c r="X74" i="7"/>
  <c r="AE73" i="7"/>
  <c r="E72" i="7"/>
  <c r="J71" i="7"/>
  <c r="U69" i="7"/>
  <c r="AE68" i="7"/>
  <c r="D67" i="7"/>
  <c r="K66" i="7"/>
  <c r="X64" i="7"/>
  <c r="AC63" i="7"/>
  <c r="X59" i="7"/>
  <c r="AE58" i="7"/>
  <c r="G57" i="7"/>
  <c r="I56" i="7"/>
  <c r="AC54" i="7"/>
  <c r="K53" i="7"/>
  <c r="E51" i="7"/>
  <c r="AD49" i="7"/>
  <c r="F49" i="7"/>
  <c r="I47" i="7"/>
  <c r="Z44" i="7"/>
  <c r="AE42" i="7"/>
  <c r="H42" i="7"/>
  <c r="AD39" i="7"/>
  <c r="G39" i="7"/>
  <c r="AC36" i="7"/>
  <c r="F36" i="7"/>
  <c r="U35" i="7"/>
  <c r="AA33" i="7"/>
  <c r="D33" i="7"/>
  <c r="K31" i="7"/>
  <c r="Z30" i="7"/>
  <c r="J28" i="7"/>
  <c r="Y27" i="7"/>
  <c r="I25" i="7"/>
  <c r="X24" i="7"/>
  <c r="AE22" i="7"/>
  <c r="H22" i="7"/>
  <c r="AC19" i="7"/>
  <c r="F19" i="7"/>
  <c r="U18" i="7"/>
  <c r="AB16" i="7"/>
  <c r="E16" i="7"/>
  <c r="AA13" i="7"/>
  <c r="D13" i="7"/>
  <c r="K11" i="7"/>
  <c r="Z10" i="7"/>
  <c r="J8" i="7"/>
  <c r="Z7" i="7"/>
  <c r="K232" i="7"/>
  <c r="K222" i="7"/>
  <c r="AE206" i="7"/>
  <c r="K205" i="7"/>
  <c r="Z203" i="7"/>
  <c r="AE201" i="7"/>
  <c r="H185" i="7"/>
  <c r="AE178" i="7"/>
  <c r="Y173" i="7"/>
  <c r="X167" i="7"/>
  <c r="E160" i="7"/>
  <c r="Z158" i="7"/>
  <c r="D151" i="7"/>
  <c r="AE146" i="7"/>
  <c r="AD142" i="7"/>
  <c r="U136" i="7"/>
  <c r="I130" i="7"/>
  <c r="AE127" i="7"/>
  <c r="AD126" i="7"/>
  <c r="AB115" i="7"/>
  <c r="Y113" i="7"/>
  <c r="G107" i="7"/>
  <c r="G102" i="7"/>
  <c r="Y88" i="7"/>
  <c r="AD82" i="7"/>
  <c r="D81" i="7"/>
  <c r="K75" i="7"/>
  <c r="Z68" i="7"/>
  <c r="Z63" i="7"/>
  <c r="F56" i="7"/>
  <c r="D39" i="7"/>
  <c r="Z36" i="7"/>
  <c r="X33" i="7"/>
  <c r="H31" i="7"/>
  <c r="AC25" i="7"/>
  <c r="D22" i="7"/>
  <c r="Z19" i="7"/>
  <c r="J17" i="7"/>
  <c r="X13" i="7"/>
  <c r="H11" i="7"/>
  <c r="AD8" i="7"/>
  <c r="G234" i="7"/>
  <c r="AC230" i="7"/>
  <c r="F227" i="7"/>
  <c r="Y223" i="7"/>
  <c r="U218" i="7"/>
  <c r="J213" i="7"/>
  <c r="U208" i="7"/>
  <c r="AD201" i="7"/>
  <c r="K200" i="7"/>
  <c r="F236" i="7"/>
  <c r="D217" i="7"/>
  <c r="X211" i="7"/>
  <c r="I210" i="7"/>
  <c r="X208" i="7"/>
  <c r="AC203" i="7"/>
  <c r="E197" i="7"/>
  <c r="AC193" i="7"/>
  <c r="D192" i="7"/>
  <c r="AA188" i="7"/>
  <c r="J182" i="7"/>
  <c r="K172" i="7"/>
  <c r="AC170" i="7"/>
  <c r="Z167" i="7"/>
  <c r="E166" i="7"/>
  <c r="Y161" i="7"/>
  <c r="G160" i="7"/>
  <c r="J157" i="7"/>
  <c r="AE152" i="7"/>
  <c r="AD149" i="7"/>
  <c r="X145" i="7"/>
  <c r="G144" i="7"/>
  <c r="X141" i="7"/>
  <c r="G139" i="7"/>
  <c r="U131" i="7"/>
  <c r="K130" i="7"/>
  <c r="I129" i="7"/>
  <c r="AE125" i="7"/>
  <c r="Z124" i="7"/>
  <c r="U123" i="7"/>
  <c r="U122" i="7"/>
  <c r="G119" i="7"/>
  <c r="E117" i="7"/>
  <c r="AC114" i="7"/>
  <c r="AA113" i="7"/>
  <c r="X112" i="7"/>
  <c r="J106" i="7"/>
  <c r="G105" i="7"/>
  <c r="D104" i="7"/>
  <c r="G103" i="7"/>
  <c r="I102" i="7"/>
  <c r="AA96" i="7"/>
  <c r="F93" i="7"/>
  <c r="Y89" i="7"/>
  <c r="D87" i="7"/>
  <c r="I86" i="7"/>
  <c r="AA83" i="7"/>
  <c r="D82" i="7"/>
  <c r="G81" i="7"/>
  <c r="AA78" i="7"/>
  <c r="H76" i="7"/>
  <c r="AD73" i="7"/>
  <c r="D72" i="7"/>
  <c r="I71" i="7"/>
  <c r="AD68" i="7"/>
  <c r="J66" i="7"/>
  <c r="AB63" i="7"/>
  <c r="K61" i="7"/>
  <c r="AD58" i="7"/>
  <c r="D57" i="7"/>
  <c r="H56" i="7"/>
  <c r="AB54" i="7"/>
  <c r="J53" i="7"/>
  <c r="AE51" i="7"/>
  <c r="AC49" i="7"/>
  <c r="E49" i="7"/>
  <c r="H47" i="7"/>
  <c r="K45" i="7"/>
  <c r="Y44" i="7"/>
  <c r="AD42" i="7"/>
  <c r="G42" i="7"/>
  <c r="AC39" i="7"/>
  <c r="F39" i="7"/>
  <c r="U38" i="7"/>
  <c r="AB36" i="7"/>
  <c r="E36" i="7"/>
  <c r="K34" i="7"/>
  <c r="Z33" i="7"/>
  <c r="J31" i="7"/>
  <c r="Y30" i="7"/>
  <c r="I28" i="7"/>
  <c r="X27" i="7"/>
  <c r="AE25" i="7"/>
  <c r="H25" i="7"/>
  <c r="AD22" i="7"/>
  <c r="G22" i="7"/>
  <c r="U21" i="7"/>
  <c r="AB19" i="7"/>
  <c r="E19" i="7"/>
  <c r="AA16" i="7"/>
  <c r="D16" i="7"/>
  <c r="K14" i="7"/>
  <c r="Z13" i="7"/>
  <c r="J11" i="7"/>
  <c r="Y10" i="7"/>
  <c r="I8" i="7"/>
  <c r="Y7" i="7"/>
  <c r="AE132" i="7"/>
  <c r="X95" i="7"/>
  <c r="AD67" i="7"/>
  <c r="AE31" i="7"/>
  <c r="K227" i="7"/>
  <c r="AE225" i="7"/>
  <c r="AB223" i="7"/>
  <c r="Y218" i="7"/>
  <c r="D210" i="7"/>
  <c r="AB203" i="7"/>
  <c r="D197" i="7"/>
  <c r="AB193" i="7"/>
  <c r="Z188" i="7"/>
  <c r="K185" i="7"/>
  <c r="AD183" i="7"/>
  <c r="D182" i="7"/>
  <c r="J172" i="7"/>
  <c r="AB170" i="7"/>
  <c r="Y167" i="7"/>
  <c r="D166" i="7"/>
  <c r="F160" i="7"/>
  <c r="H157" i="7"/>
  <c r="Z155" i="7"/>
  <c r="J154" i="7"/>
  <c r="AC152" i="7"/>
  <c r="AC149" i="7"/>
  <c r="J148" i="7"/>
  <c r="F144" i="7"/>
  <c r="AE142" i="7"/>
  <c r="AE137" i="7"/>
  <c r="K135" i="7"/>
  <c r="J130" i="7"/>
  <c r="AE126" i="7"/>
  <c r="AC125" i="7"/>
  <c r="Y124" i="7"/>
  <c r="F119" i="7"/>
  <c r="AA114" i="7"/>
  <c r="Z113" i="7"/>
  <c r="K108" i="7"/>
  <c r="I107" i="7"/>
  <c r="I106" i="7"/>
  <c r="F105" i="7"/>
  <c r="F103" i="7"/>
  <c r="H102" i="7"/>
  <c r="U97" i="7"/>
  <c r="Z96" i="7"/>
  <c r="Y95" i="7"/>
  <c r="E93" i="7"/>
  <c r="G92" i="7"/>
  <c r="X89" i="7"/>
  <c r="AA88" i="7"/>
  <c r="H86" i="7"/>
  <c r="Z83" i="7"/>
  <c r="AE82" i="7"/>
  <c r="E81" i="7"/>
  <c r="Z78" i="7"/>
  <c r="G76" i="7"/>
  <c r="Y73" i="7"/>
  <c r="H71" i="7"/>
  <c r="AC68" i="7"/>
  <c r="AE67" i="7"/>
  <c r="E66" i="7"/>
  <c r="AA63" i="7"/>
  <c r="J61" i="7"/>
  <c r="AC58" i="7"/>
  <c r="G56" i="7"/>
  <c r="AA54" i="7"/>
  <c r="I53" i="7"/>
  <c r="U52" i="7"/>
  <c r="AD51" i="7"/>
  <c r="AB49" i="7"/>
  <c r="D49" i="7"/>
  <c r="AE47" i="7"/>
  <c r="G47" i="7"/>
  <c r="U46" i="7"/>
  <c r="J45" i="7"/>
  <c r="X44" i="7"/>
  <c r="AC42" i="7"/>
  <c r="F42" i="7"/>
  <c r="U41" i="7"/>
  <c r="AB39" i="7"/>
  <c r="E39" i="7"/>
  <c r="AA36" i="7"/>
  <c r="D36" i="7"/>
  <c r="J34" i="7"/>
  <c r="Y33" i="7"/>
  <c r="I31" i="7"/>
  <c r="X30" i="7"/>
  <c r="AE28" i="7"/>
  <c r="H28" i="7"/>
  <c r="AD25" i="7"/>
  <c r="G25" i="7"/>
  <c r="AC22" i="7"/>
  <c r="E22" i="7"/>
  <c r="AA19" i="7"/>
  <c r="D19" i="7"/>
  <c r="K17" i="7"/>
  <c r="Z16" i="7"/>
  <c r="J14" i="7"/>
  <c r="Y13" i="7"/>
  <c r="I11" i="7"/>
  <c r="X10" i="7"/>
  <c r="AE8" i="7"/>
  <c r="H8" i="7"/>
  <c r="X7" i="7"/>
  <c r="H234" i="7"/>
  <c r="I227" i="7"/>
  <c r="Z223" i="7"/>
  <c r="Y188" i="7"/>
  <c r="F157" i="7"/>
  <c r="AB149" i="7"/>
  <c r="E144" i="7"/>
  <c r="AD137" i="7"/>
  <c r="Z125" i="7"/>
  <c r="D119" i="7"/>
  <c r="J108" i="7"/>
  <c r="E103" i="7"/>
  <c r="Y78" i="7"/>
  <c r="U74" i="7"/>
  <c r="AB58" i="7"/>
  <c r="I45" i="7"/>
  <c r="AB42" i="7"/>
  <c r="U24" i="7"/>
  <c r="G8" i="7"/>
  <c r="K235" i="7"/>
  <c r="D230" i="7"/>
  <c r="F223" i="7"/>
  <c r="AC219" i="7"/>
  <c r="AA217" i="7"/>
  <c r="AD207" i="7"/>
  <c r="I206" i="7"/>
  <c r="K201" i="7"/>
  <c r="U194" i="7"/>
  <c r="Z189" i="7"/>
  <c r="K186" i="7"/>
  <c r="X184" i="7"/>
  <c r="K181" i="7"/>
  <c r="AA174" i="7"/>
  <c r="Y171" i="7"/>
  <c r="AE166" i="7"/>
  <c r="I162" i="7"/>
  <c r="AB156" i="7"/>
  <c r="AB153" i="7"/>
  <c r="K142" i="7"/>
  <c r="AB139" i="7"/>
  <c r="U138" i="7"/>
  <c r="K137" i="7"/>
  <c r="AA134" i="7"/>
  <c r="H132" i="7"/>
  <c r="X129" i="7"/>
  <c r="F125" i="7"/>
  <c r="AD119" i="7"/>
  <c r="Z118" i="7"/>
  <c r="U117" i="7"/>
  <c r="E113" i="7"/>
  <c r="AC107" i="7"/>
  <c r="AD106" i="7"/>
  <c r="AD105" i="7"/>
  <c r="Z104" i="7"/>
  <c r="AB103" i="7"/>
  <c r="AD102" i="7"/>
  <c r="AB101" i="7"/>
  <c r="AD100" i="7"/>
  <c r="F97" i="7"/>
  <c r="H96" i="7"/>
  <c r="Z92" i="7"/>
  <c r="D90" i="7"/>
  <c r="G89" i="7"/>
  <c r="AA86" i="7"/>
  <c r="AE85" i="7"/>
  <c r="X81" i="7"/>
  <c r="AE80" i="7"/>
  <c r="G79" i="7"/>
  <c r="I78" i="7"/>
  <c r="AE75" i="7"/>
  <c r="E74" i="7"/>
  <c r="Z71" i="7"/>
  <c r="G69" i="7"/>
  <c r="AD65" i="7"/>
  <c r="G64" i="7"/>
  <c r="Z61" i="7"/>
  <c r="AE60" i="7"/>
  <c r="E59" i="7"/>
  <c r="Z56" i="7"/>
  <c r="X53" i="7"/>
  <c r="F52" i="7"/>
  <c r="AB50" i="7"/>
  <c r="AE48" i="7"/>
  <c r="F48" i="7"/>
  <c r="J46" i="7"/>
  <c r="X45" i="7"/>
  <c r="AA43" i="7"/>
  <c r="D43" i="7"/>
  <c r="K41" i="7"/>
  <c r="Y40" i="7"/>
  <c r="I38" i="7"/>
  <c r="X37" i="7"/>
  <c r="AE35" i="7"/>
  <c r="H35" i="7"/>
  <c r="AD32" i="7"/>
  <c r="G32" i="7"/>
  <c r="AC29" i="7"/>
  <c r="F29" i="7"/>
  <c r="U28" i="7"/>
  <c r="AA26" i="7"/>
  <c r="D26" i="7"/>
  <c r="K24" i="7"/>
  <c r="Z23" i="7"/>
  <c r="J21" i="7"/>
  <c r="Y20" i="7"/>
  <c r="I18" i="7"/>
  <c r="X17" i="7"/>
  <c r="AE15" i="7"/>
  <c r="AC12" i="7"/>
  <c r="F12" i="7"/>
  <c r="U11" i="7"/>
  <c r="AB9" i="7"/>
  <c r="E9" i="7"/>
  <c r="U8" i="7"/>
  <c r="AD6" i="7"/>
  <c r="H6" i="7"/>
  <c r="H237" i="7"/>
  <c r="F235" i="7"/>
  <c r="H226" i="7"/>
  <c r="H221" i="7"/>
  <c r="Y217" i="7"/>
  <c r="AB207" i="7"/>
  <c r="H206" i="7"/>
  <c r="J201" i="7"/>
  <c r="H196" i="7"/>
  <c r="E191" i="7"/>
  <c r="Y189" i="7"/>
  <c r="I186" i="7"/>
  <c r="J181" i="7"/>
  <c r="U179" i="7"/>
  <c r="X174" i="7"/>
  <c r="AC166" i="7"/>
  <c r="AE163" i="7"/>
  <c r="G162" i="7"/>
  <c r="AA156" i="7"/>
  <c r="U147" i="7"/>
  <c r="AE144" i="7"/>
  <c r="J142" i="7"/>
  <c r="AA139" i="7"/>
  <c r="G137" i="7"/>
  <c r="Z134" i="7"/>
  <c r="G132" i="7"/>
  <c r="I126" i="7"/>
  <c r="AE120" i="7"/>
  <c r="AC119" i="7"/>
  <c r="Y118" i="7"/>
  <c r="D113" i="7"/>
  <c r="AA107" i="7"/>
  <c r="X106" i="7"/>
  <c r="AC105" i="7"/>
  <c r="Y104" i="7"/>
  <c r="AC102" i="7"/>
  <c r="AA101" i="7"/>
  <c r="AC100" i="7"/>
  <c r="E97" i="7"/>
  <c r="G96" i="7"/>
  <c r="Y92" i="7"/>
  <c r="AE91" i="7"/>
  <c r="F89" i="7"/>
  <c r="X86" i="7"/>
  <c r="AC85" i="7"/>
  <c r="K83" i="7"/>
  <c r="AD80" i="7"/>
  <c r="D79" i="7"/>
  <c r="H78" i="7"/>
  <c r="U76" i="7"/>
  <c r="AD75" i="7"/>
  <c r="D74" i="7"/>
  <c r="K73" i="7"/>
  <c r="Y71" i="7"/>
  <c r="AC70" i="7"/>
  <c r="F69" i="7"/>
  <c r="K68" i="7"/>
  <c r="AC65" i="7"/>
  <c r="F64" i="7"/>
  <c r="Y61" i="7"/>
  <c r="AD60" i="7"/>
  <c r="D59" i="7"/>
  <c r="Y56" i="7"/>
  <c r="E52" i="7"/>
  <c r="AA50" i="7"/>
  <c r="AC48" i="7"/>
  <c r="E48" i="7"/>
  <c r="X6" i="7"/>
  <c r="H10" i="7"/>
  <c r="AC14" i="7"/>
  <c r="J20" i="7"/>
  <c r="D23" i="7"/>
  <c r="AC27" i="7"/>
  <c r="K33" i="7"/>
  <c r="AD38" i="7"/>
  <c r="AE53" i="7"/>
  <c r="X57" i="7"/>
  <c r="G60" i="7"/>
  <c r="D83" i="7"/>
  <c r="Z85" i="7"/>
  <c r="AA92" i="7"/>
  <c r="E115" i="7"/>
  <c r="F122" i="7"/>
  <c r="AB128" i="7"/>
  <c r="X134" i="7"/>
  <c r="U140" i="7"/>
  <c r="U155" i="7"/>
  <c r="F162" i="7"/>
  <c r="X169" i="7"/>
  <c r="F184" i="7"/>
  <c r="X199" i="7"/>
  <c r="X223" i="7"/>
  <c r="S10" i="13"/>
  <c r="Y6" i="7"/>
  <c r="E23" i="7"/>
  <c r="AD27" i="7"/>
  <c r="Y29" i="7"/>
  <c r="F34" i="7"/>
  <c r="AE38" i="7"/>
  <c r="AB40" i="7"/>
  <c r="U42" i="7"/>
  <c r="AC52" i="7"/>
  <c r="E56" i="7"/>
  <c r="E83" i="7"/>
  <c r="AA85" i="7"/>
  <c r="H91" i="7"/>
  <c r="AA104" i="7"/>
  <c r="D108" i="7"/>
  <c r="J115" i="7"/>
  <c r="X118" i="7"/>
  <c r="AE128" i="7"/>
  <c r="Y134" i="7"/>
  <c r="AD144" i="7"/>
  <c r="J167" i="7"/>
  <c r="AC189" i="7"/>
  <c r="HT17" i="13"/>
  <c r="GX17" i="13"/>
  <c r="GB17" i="13"/>
  <c r="FF17" i="13"/>
  <c r="EJ17" i="13"/>
  <c r="DN17" i="13"/>
  <c r="CR17" i="13"/>
  <c r="BV17" i="13"/>
  <c r="AZ17" i="13"/>
  <c r="AD17" i="13"/>
  <c r="H17" i="13"/>
  <c r="HS17" i="13"/>
  <c r="GW17" i="13"/>
  <c r="GA17" i="13"/>
  <c r="FE17" i="13"/>
  <c r="EI17" i="13"/>
  <c r="DM17" i="13"/>
  <c r="CQ17" i="13"/>
  <c r="BU17" i="13"/>
  <c r="BU69" i="4" s="1"/>
  <c r="M75" i="7" s="1"/>
  <c r="AY17" i="13"/>
  <c r="AC17" i="13"/>
  <c r="G17" i="13"/>
  <c r="HR17" i="13"/>
  <c r="GV17" i="13"/>
  <c r="FZ17" i="13"/>
  <c r="FD17" i="13"/>
  <c r="EH17" i="13"/>
  <c r="DL17" i="13"/>
  <c r="CP17" i="13"/>
  <c r="BT17" i="13"/>
  <c r="AX17" i="13"/>
  <c r="AB17" i="13"/>
  <c r="F17" i="13"/>
  <c r="HQ17" i="13"/>
  <c r="GU17" i="13"/>
  <c r="FY17" i="13"/>
  <c r="FC17" i="13"/>
  <c r="EG17" i="13"/>
  <c r="DK17" i="13"/>
  <c r="CO17" i="13"/>
  <c r="BS17" i="13"/>
  <c r="AW17" i="13"/>
  <c r="AA17" i="13"/>
  <c r="E17" i="13"/>
  <c r="HP17" i="13"/>
  <c r="GT17" i="13"/>
  <c r="FX17" i="13"/>
  <c r="FB17" i="13"/>
  <c r="EF17" i="13"/>
  <c r="DJ17" i="13"/>
  <c r="CN17" i="13"/>
  <c r="BR17" i="13"/>
  <c r="AV17" i="13"/>
  <c r="Z17" i="13"/>
  <c r="D17" i="13"/>
  <c r="IA17" i="13"/>
  <c r="IA69" i="4" s="1"/>
  <c r="M237" i="7" s="1"/>
  <c r="HE17" i="13"/>
  <c r="GI17" i="13"/>
  <c r="FM17" i="13"/>
  <c r="EQ17" i="13"/>
  <c r="DU17" i="13"/>
  <c r="CY17" i="13"/>
  <c r="CC17" i="13"/>
  <c r="BG17" i="13"/>
  <c r="AK17" i="13"/>
  <c r="O17" i="13"/>
  <c r="HZ17" i="13"/>
  <c r="HD17" i="13"/>
  <c r="GH17" i="13"/>
  <c r="FL17" i="13"/>
  <c r="EP17" i="13"/>
  <c r="DT17" i="13"/>
  <c r="CX17" i="13"/>
  <c r="CB17" i="13"/>
  <c r="BF17" i="13"/>
  <c r="AJ17" i="13"/>
  <c r="N17" i="13"/>
  <c r="HU17" i="13"/>
  <c r="GM17" i="13"/>
  <c r="FH17" i="13"/>
  <c r="DZ17" i="13"/>
  <c r="CU17" i="13"/>
  <c r="BM17" i="13"/>
  <c r="AH17" i="13"/>
  <c r="HO17" i="13"/>
  <c r="GL17" i="13"/>
  <c r="FG17" i="13"/>
  <c r="DY17" i="13"/>
  <c r="CT17" i="13"/>
  <c r="BL17" i="13"/>
  <c r="AG17" i="13"/>
  <c r="HN17" i="13"/>
  <c r="GK17" i="13"/>
  <c r="FA17" i="13"/>
  <c r="DX17" i="13"/>
  <c r="CS17" i="13"/>
  <c r="BK17" i="13"/>
  <c r="AF17" i="13"/>
  <c r="HM17" i="13"/>
  <c r="GJ17" i="13"/>
  <c r="EZ17" i="13"/>
  <c r="DW17" i="13"/>
  <c r="CM17" i="13"/>
  <c r="BJ17" i="13"/>
  <c r="AE17" i="13"/>
  <c r="HL17" i="13"/>
  <c r="HL69" i="4" s="1"/>
  <c r="M222" i="7" s="1"/>
  <c r="GG17" i="13"/>
  <c r="EY17" i="13"/>
  <c r="DV17" i="13"/>
  <c r="CL17" i="13"/>
  <c r="BI17" i="13"/>
  <c r="Y17" i="13"/>
  <c r="GY17" i="13"/>
  <c r="FQ17" i="13"/>
  <c r="EL17" i="13"/>
  <c r="DD17" i="13"/>
  <c r="BY17" i="13"/>
  <c r="AQ17" i="13"/>
  <c r="L17" i="13"/>
  <c r="GS17" i="13"/>
  <c r="FP17" i="13"/>
  <c r="EK17" i="13"/>
  <c r="EK69" i="4" s="1"/>
  <c r="M143" i="7" s="1"/>
  <c r="DC17" i="13"/>
  <c r="BX17" i="13"/>
  <c r="AP17" i="13"/>
  <c r="K17" i="13"/>
  <c r="HI17" i="13"/>
  <c r="FR17" i="13"/>
  <c r="DR17" i="13"/>
  <c r="CA17" i="13"/>
  <c r="X17" i="13"/>
  <c r="HH17" i="13"/>
  <c r="FO17" i="13"/>
  <c r="DQ17" i="13"/>
  <c r="BZ17" i="13"/>
  <c r="W17" i="13"/>
  <c r="HG17" i="13"/>
  <c r="FN17" i="13"/>
  <c r="DP17" i="13"/>
  <c r="BW17" i="13"/>
  <c r="V17" i="13"/>
  <c r="HF17" i="13"/>
  <c r="FK17" i="13"/>
  <c r="DO17" i="13"/>
  <c r="DO69" i="4" s="1"/>
  <c r="M121" i="7" s="1"/>
  <c r="BQ17" i="13"/>
  <c r="U17" i="13"/>
  <c r="HC17" i="13"/>
  <c r="FJ17" i="13"/>
  <c r="DI17" i="13"/>
  <c r="BP17" i="13"/>
  <c r="T17" i="13"/>
  <c r="HB17" i="13"/>
  <c r="FI17" i="13"/>
  <c r="DH17" i="13"/>
  <c r="BO17" i="13"/>
  <c r="S17" i="13"/>
  <c r="HA17" i="13"/>
  <c r="EX17" i="13"/>
  <c r="DG17" i="13"/>
  <c r="BN17" i="13"/>
  <c r="R17" i="13"/>
  <c r="GD17" i="13"/>
  <c r="EM17" i="13"/>
  <c r="CJ17" i="13"/>
  <c r="AS17" i="13"/>
  <c r="HY17" i="13"/>
  <c r="GC17" i="13"/>
  <c r="EE17" i="13"/>
  <c r="CI17" i="13"/>
  <c r="AR17" i="13"/>
  <c r="GQ17" i="13"/>
  <c r="EA17" i="13"/>
  <c r="AT17" i="13"/>
  <c r="GP17" i="13"/>
  <c r="GP69" i="4" s="1"/>
  <c r="M200" i="7" s="1"/>
  <c r="DS17" i="13"/>
  <c r="AO17" i="13"/>
  <c r="GO17" i="13"/>
  <c r="DF17" i="13"/>
  <c r="AN17" i="13"/>
  <c r="GN17" i="13"/>
  <c r="DE17" i="13"/>
  <c r="AM17" i="13"/>
  <c r="GF17" i="13"/>
  <c r="DB17" i="13"/>
  <c r="AL17" i="13"/>
  <c r="GE17" i="13"/>
  <c r="DA17" i="13"/>
  <c r="AI17" i="13"/>
  <c r="HX17" i="13"/>
  <c r="ES17" i="13"/>
  <c r="BH17" i="13"/>
  <c r="HV17" i="13"/>
  <c r="CV17" i="13"/>
  <c r="HK17" i="13"/>
  <c r="CK17" i="13"/>
  <c r="HJ17" i="13"/>
  <c r="CH17" i="13"/>
  <c r="GZ17" i="13"/>
  <c r="CG17" i="13"/>
  <c r="FW17" i="13"/>
  <c r="CE17" i="13"/>
  <c r="EO17" i="13"/>
  <c r="M17" i="13"/>
  <c r="EN17" i="13"/>
  <c r="J17" i="13"/>
  <c r="EB17" i="13"/>
  <c r="CZ17" i="13"/>
  <c r="CW17" i="13"/>
  <c r="CF17" i="13"/>
  <c r="BE17" i="13"/>
  <c r="BB17" i="13"/>
  <c r="EW17" i="13"/>
  <c r="Q17" i="13"/>
  <c r="P17" i="13"/>
  <c r="I17" i="13"/>
  <c r="FV17" i="13"/>
  <c r="HW17" i="13"/>
  <c r="GR17" i="13"/>
  <c r="ED17" i="13"/>
  <c r="EC17" i="13"/>
  <c r="J10" i="7"/>
  <c r="D12" i="7"/>
  <c r="AE14" i="7"/>
  <c r="X16" i="7"/>
  <c r="Y18" i="7"/>
  <c r="F24" i="7"/>
  <c r="AG26" i="7"/>
  <c r="Z28" i="7"/>
  <c r="AA29" i="7"/>
  <c r="AC40" i="7"/>
  <c r="AD52" i="7"/>
  <c r="Z57" i="7"/>
  <c r="AA61" i="7"/>
  <c r="K64" i="7"/>
  <c r="J68" i="7"/>
  <c r="AC81" i="7"/>
  <c r="F83" i="7"/>
  <c r="I91" i="7"/>
  <c r="K94" i="7"/>
  <c r="G97" i="7"/>
  <c r="X101" i="7"/>
  <c r="G108" i="7"/>
  <c r="H122" i="7"/>
  <c r="J127" i="7"/>
  <c r="AB134" i="7"/>
  <c r="AA140" i="7"/>
  <c r="AC146" i="7"/>
  <c r="K167" i="7"/>
  <c r="AC186" i="7"/>
  <c r="AE194" i="7"/>
  <c r="AE210" i="7"/>
  <c r="AG10" i="13"/>
  <c r="AU17" i="13"/>
  <c r="AD21" i="13"/>
  <c r="HY32" i="13"/>
  <c r="HC32" i="13"/>
  <c r="GG32" i="13"/>
  <c r="HX32" i="13"/>
  <c r="HB32" i="13"/>
  <c r="HW32" i="13"/>
  <c r="HA32" i="13"/>
  <c r="GE32" i="13"/>
  <c r="FI32" i="13"/>
  <c r="EM32" i="13"/>
  <c r="DQ32" i="13"/>
  <c r="CU32" i="13"/>
  <c r="BY32" i="13"/>
  <c r="BC32" i="13"/>
  <c r="AG32" i="13"/>
  <c r="K32" i="13"/>
  <c r="HU32" i="13"/>
  <c r="GY32" i="13"/>
  <c r="GC32" i="13"/>
  <c r="HO32" i="13"/>
  <c r="GO32" i="13"/>
  <c r="FP32" i="13"/>
  <c r="ES32" i="13"/>
  <c r="DV32" i="13"/>
  <c r="CY32" i="13"/>
  <c r="CB32" i="13"/>
  <c r="BE32" i="13"/>
  <c r="AH32" i="13"/>
  <c r="J32" i="13"/>
  <c r="HN32" i="13"/>
  <c r="GN32" i="13"/>
  <c r="FO32" i="13"/>
  <c r="ER32" i="13"/>
  <c r="DU32" i="13"/>
  <c r="CX32" i="13"/>
  <c r="CA32" i="13"/>
  <c r="BD32" i="13"/>
  <c r="AF32" i="13"/>
  <c r="I32" i="13"/>
  <c r="HM32" i="13"/>
  <c r="HM68" i="4" s="1"/>
  <c r="GM32" i="13"/>
  <c r="FN32" i="13"/>
  <c r="EQ32" i="13"/>
  <c r="DT32" i="13"/>
  <c r="DT68" i="4" s="1"/>
  <c r="CW32" i="13"/>
  <c r="CW68" i="4" s="1"/>
  <c r="L103" i="7" s="1"/>
  <c r="BZ32" i="13"/>
  <c r="BB32" i="13"/>
  <c r="AE32" i="13"/>
  <c r="H32" i="13"/>
  <c r="HL32" i="13"/>
  <c r="GL32" i="13"/>
  <c r="FM32" i="13"/>
  <c r="EP32" i="13"/>
  <c r="DS32" i="13"/>
  <c r="CV32" i="13"/>
  <c r="BX32" i="13"/>
  <c r="BA32" i="13"/>
  <c r="AD32" i="13"/>
  <c r="G32" i="13"/>
  <c r="HP32" i="13"/>
  <c r="GH32" i="13"/>
  <c r="FD32" i="13"/>
  <c r="EC32" i="13"/>
  <c r="DB32" i="13"/>
  <c r="BV32" i="13"/>
  <c r="AU32" i="13"/>
  <c r="T32" i="13"/>
  <c r="HK32" i="13"/>
  <c r="GF32" i="13"/>
  <c r="FC32" i="13"/>
  <c r="EB32" i="13"/>
  <c r="DA32" i="13"/>
  <c r="BU32" i="13"/>
  <c r="AT32" i="13"/>
  <c r="S32" i="13"/>
  <c r="HJ32" i="13"/>
  <c r="GD32" i="13"/>
  <c r="FB32" i="13"/>
  <c r="EA32" i="13"/>
  <c r="CZ32" i="13"/>
  <c r="BT32" i="13"/>
  <c r="AS32" i="13"/>
  <c r="R32" i="13"/>
  <c r="HI32" i="13"/>
  <c r="GB32" i="13"/>
  <c r="FA32" i="13"/>
  <c r="DZ32" i="13"/>
  <c r="CT32" i="13"/>
  <c r="BS32" i="13"/>
  <c r="BS68" i="4" s="1"/>
  <c r="L73" i="7" s="1"/>
  <c r="AR32" i="13"/>
  <c r="Q32" i="13"/>
  <c r="HH32" i="13"/>
  <c r="GA32" i="13"/>
  <c r="EZ32" i="13"/>
  <c r="DY32" i="13"/>
  <c r="CS32" i="13"/>
  <c r="BR32" i="13"/>
  <c r="AQ32" i="13"/>
  <c r="P32" i="13"/>
  <c r="HG32" i="13"/>
  <c r="FZ32" i="13"/>
  <c r="EY32" i="13"/>
  <c r="DX32" i="13"/>
  <c r="CR32" i="13"/>
  <c r="BQ32" i="13"/>
  <c r="AP32" i="13"/>
  <c r="O32" i="13"/>
  <c r="IA32" i="13"/>
  <c r="GS32" i="13"/>
  <c r="FL32" i="13"/>
  <c r="EJ32" i="13"/>
  <c r="DI32" i="13"/>
  <c r="CH32" i="13"/>
  <c r="BG32" i="13"/>
  <c r="AA32" i="13"/>
  <c r="HF32" i="13"/>
  <c r="FR32" i="13"/>
  <c r="ED32" i="13"/>
  <c r="CK32" i="13"/>
  <c r="AW32" i="13"/>
  <c r="D32" i="13"/>
  <c r="HE32" i="13"/>
  <c r="FQ32" i="13"/>
  <c r="DW32" i="13"/>
  <c r="CJ32" i="13"/>
  <c r="AV32" i="13"/>
  <c r="HD32" i="13"/>
  <c r="FK32" i="13"/>
  <c r="DR32" i="13"/>
  <c r="CI32" i="13"/>
  <c r="AO32" i="13"/>
  <c r="GZ32" i="13"/>
  <c r="FJ32" i="13"/>
  <c r="DP32" i="13"/>
  <c r="CG32" i="13"/>
  <c r="AN32" i="13"/>
  <c r="GW32" i="13"/>
  <c r="FG32" i="13"/>
  <c r="DN32" i="13"/>
  <c r="CE32" i="13"/>
  <c r="AL32" i="13"/>
  <c r="FY32" i="13"/>
  <c r="EL32" i="13"/>
  <c r="DC32" i="13"/>
  <c r="BJ32" i="13"/>
  <c r="V32" i="13"/>
  <c r="HZ32" i="13"/>
  <c r="FX32" i="13"/>
  <c r="EK32" i="13"/>
  <c r="CQ32" i="13"/>
  <c r="BI32" i="13"/>
  <c r="U32" i="13"/>
  <c r="GQ32" i="13"/>
  <c r="EG32" i="13"/>
  <c r="BP32" i="13"/>
  <c r="M32" i="13"/>
  <c r="GP32" i="13"/>
  <c r="EF32" i="13"/>
  <c r="BO32" i="13"/>
  <c r="L32" i="13"/>
  <c r="GK32" i="13"/>
  <c r="EE32" i="13"/>
  <c r="BN32" i="13"/>
  <c r="F32" i="13"/>
  <c r="GJ32" i="13"/>
  <c r="DO32" i="13"/>
  <c r="BM32" i="13"/>
  <c r="E32" i="13"/>
  <c r="GI32" i="13"/>
  <c r="DM32" i="13"/>
  <c r="BL32" i="13"/>
  <c r="HR32" i="13"/>
  <c r="EV32" i="13"/>
  <c r="CN32" i="13"/>
  <c r="AC32" i="13"/>
  <c r="HQ32" i="13"/>
  <c r="EU32" i="13"/>
  <c r="CM32" i="13"/>
  <c r="AB32" i="13"/>
  <c r="FH32" i="13"/>
  <c r="CD32" i="13"/>
  <c r="FF32" i="13"/>
  <c r="CC32" i="13"/>
  <c r="FE32" i="13"/>
  <c r="BW32" i="13"/>
  <c r="EX32" i="13"/>
  <c r="BK32" i="13"/>
  <c r="EW32" i="13"/>
  <c r="BH32" i="13"/>
  <c r="GT32" i="13"/>
  <c r="DF32" i="13"/>
  <c r="X32" i="13"/>
  <c r="GR32" i="13"/>
  <c r="DE32" i="13"/>
  <c r="W32" i="13"/>
  <c r="GV32" i="13"/>
  <c r="BF32" i="13"/>
  <c r="GU32" i="13"/>
  <c r="AZ32" i="13"/>
  <c r="FW32" i="13"/>
  <c r="AY32" i="13"/>
  <c r="FV32" i="13"/>
  <c r="AX32" i="13"/>
  <c r="FU32" i="13"/>
  <c r="AM32" i="13"/>
  <c r="FT32" i="13"/>
  <c r="AK32" i="13"/>
  <c r="FS32" i="13"/>
  <c r="AJ32" i="13"/>
  <c r="DH32" i="13"/>
  <c r="DG32" i="13"/>
  <c r="Y32" i="13"/>
  <c r="N32" i="13"/>
  <c r="HV32" i="13"/>
  <c r="HT32" i="13"/>
  <c r="HS32" i="13"/>
  <c r="DD32" i="13"/>
  <c r="ET32" i="13"/>
  <c r="CL32" i="13"/>
  <c r="CF32" i="13"/>
  <c r="GX32" i="13"/>
  <c r="EN32" i="13"/>
  <c r="DL32" i="13"/>
  <c r="CO32" i="13"/>
  <c r="AI32" i="13"/>
  <c r="Z32" i="13"/>
  <c r="EO32" i="13"/>
  <c r="K9" i="7"/>
  <c r="E12" i="7"/>
  <c r="AA18" i="7"/>
  <c r="U20" i="7"/>
  <c r="G24" i="7"/>
  <c r="AH26" i="7"/>
  <c r="U30" i="7"/>
  <c r="I35" i="7"/>
  <c r="AB41" i="7"/>
  <c r="AE52" i="7"/>
  <c r="E55" i="7"/>
  <c r="AC57" i="7"/>
  <c r="AB61" i="7"/>
  <c r="E75" i="7"/>
  <c r="X77" i="7"/>
  <c r="U80" i="7"/>
  <c r="J97" i="7"/>
  <c r="D100" i="7"/>
  <c r="U106" i="7"/>
  <c r="AD132" i="7"/>
  <c r="AB140" i="7"/>
  <c r="D158" i="7"/>
  <c r="D160" i="7"/>
  <c r="AE189" i="7"/>
  <c r="D200" i="7"/>
  <c r="X205" i="7"/>
  <c r="I213" i="7"/>
  <c r="CX10" i="13"/>
  <c r="BA17" i="13"/>
  <c r="AE21" i="13"/>
  <c r="AB6" i="7"/>
  <c r="G12" i="7"/>
  <c r="AB17" i="7"/>
  <c r="U19" i="7"/>
  <c r="H24" i="7"/>
  <c r="AD29" i="7"/>
  <c r="J35" i="7"/>
  <c r="D38" i="7"/>
  <c r="AE40" i="7"/>
  <c r="Y43" i="7"/>
  <c r="U45" i="7"/>
  <c r="X50" i="7"/>
  <c r="X51" i="7"/>
  <c r="AD57" i="7"/>
  <c r="K60" i="7"/>
  <c r="E63" i="7"/>
  <c r="AG65" i="7"/>
  <c r="HV11" i="13"/>
  <c r="GZ11" i="13"/>
  <c r="GD11" i="13"/>
  <c r="FH11" i="13"/>
  <c r="EL11" i="13"/>
  <c r="DP11" i="13"/>
  <c r="CT11" i="13"/>
  <c r="BX11" i="13"/>
  <c r="BB11" i="13"/>
  <c r="AF11" i="13"/>
  <c r="J11" i="13"/>
  <c r="HU11" i="13"/>
  <c r="GY11" i="13"/>
  <c r="GC11" i="13"/>
  <c r="FG11" i="13"/>
  <c r="EK11" i="13"/>
  <c r="DO11" i="13"/>
  <c r="CS11" i="13"/>
  <c r="BW11" i="13"/>
  <c r="BA11" i="13"/>
  <c r="AE11" i="13"/>
  <c r="I11" i="13"/>
  <c r="HT11" i="13"/>
  <c r="GX11" i="13"/>
  <c r="GB11" i="13"/>
  <c r="FF11" i="13"/>
  <c r="EJ11" i="13"/>
  <c r="DN11" i="13"/>
  <c r="CR11" i="13"/>
  <c r="BV11" i="13"/>
  <c r="AZ11" i="13"/>
  <c r="AD11" i="13"/>
  <c r="H11" i="13"/>
  <c r="HS11" i="13"/>
  <c r="GW11" i="13"/>
  <c r="GA11" i="13"/>
  <c r="FE11" i="13"/>
  <c r="EI11" i="13"/>
  <c r="DM11" i="13"/>
  <c r="CQ11" i="13"/>
  <c r="BU11" i="13"/>
  <c r="AY11" i="13"/>
  <c r="AC11" i="13"/>
  <c r="G11" i="13"/>
  <c r="HX11" i="13"/>
  <c r="GT11" i="13"/>
  <c r="FT11" i="13"/>
  <c r="ET11" i="13"/>
  <c r="DT11" i="13"/>
  <c r="CP11" i="13"/>
  <c r="BP11" i="13"/>
  <c r="AP11" i="13"/>
  <c r="P11" i="13"/>
  <c r="HW11" i="13"/>
  <c r="GS11" i="13"/>
  <c r="FS11" i="13"/>
  <c r="ES11" i="13"/>
  <c r="DS11" i="13"/>
  <c r="CO11" i="13"/>
  <c r="BO11" i="13"/>
  <c r="AO11" i="13"/>
  <c r="O11" i="13"/>
  <c r="HR11" i="13"/>
  <c r="GR11" i="13"/>
  <c r="FR11" i="13"/>
  <c r="ER11" i="13"/>
  <c r="DR11" i="13"/>
  <c r="CN11" i="13"/>
  <c r="BN11" i="13"/>
  <c r="AN11" i="13"/>
  <c r="N11" i="13"/>
  <c r="HQ11" i="13"/>
  <c r="GQ11" i="13"/>
  <c r="FQ11" i="13"/>
  <c r="EQ11" i="13"/>
  <c r="DQ11" i="13"/>
  <c r="CM11" i="13"/>
  <c r="BM11" i="13"/>
  <c r="AM11" i="13"/>
  <c r="M11" i="13"/>
  <c r="HP11" i="13"/>
  <c r="GP11" i="13"/>
  <c r="FP11" i="13"/>
  <c r="EP11" i="13"/>
  <c r="DL11" i="13"/>
  <c r="CL11" i="13"/>
  <c r="BL11" i="13"/>
  <c r="AL11" i="13"/>
  <c r="L11" i="13"/>
  <c r="L69" i="4" s="1"/>
  <c r="M14" i="7" s="1"/>
  <c r="HE11" i="13"/>
  <c r="GE11" i="13"/>
  <c r="FA11" i="13"/>
  <c r="EA11" i="13"/>
  <c r="DA11" i="13"/>
  <c r="CA11" i="13"/>
  <c r="AW11" i="13"/>
  <c r="W11" i="13"/>
  <c r="HD11" i="13"/>
  <c r="FZ11" i="13"/>
  <c r="EZ11" i="13"/>
  <c r="DZ11" i="13"/>
  <c r="CZ11" i="13"/>
  <c r="BZ11" i="13"/>
  <c r="AV11" i="13"/>
  <c r="V11" i="13"/>
  <c r="HB11" i="13"/>
  <c r="FL11" i="13"/>
  <c r="DY11" i="13"/>
  <c r="CI11" i="13"/>
  <c r="AX11" i="13"/>
  <c r="F11" i="13"/>
  <c r="HA11" i="13"/>
  <c r="FK11" i="13"/>
  <c r="DX11" i="13"/>
  <c r="CH11" i="13"/>
  <c r="AU11" i="13"/>
  <c r="E11" i="13"/>
  <c r="GV11" i="13"/>
  <c r="FJ11" i="13"/>
  <c r="DW11" i="13"/>
  <c r="CG11" i="13"/>
  <c r="AT11" i="13"/>
  <c r="D11" i="13"/>
  <c r="GU11" i="13"/>
  <c r="FI11" i="13"/>
  <c r="DV11" i="13"/>
  <c r="CF11" i="13"/>
  <c r="AS11" i="13"/>
  <c r="GO11" i="13"/>
  <c r="FD11" i="13"/>
  <c r="DU11" i="13"/>
  <c r="CE11" i="13"/>
  <c r="AR11" i="13"/>
  <c r="GN11" i="13"/>
  <c r="GN69" i="4" s="1"/>
  <c r="M198" i="7" s="1"/>
  <c r="FC11" i="13"/>
  <c r="DK11" i="13"/>
  <c r="CD11" i="13"/>
  <c r="AQ11" i="13"/>
  <c r="HK11" i="13"/>
  <c r="FX11" i="13"/>
  <c r="EH11" i="13"/>
  <c r="CY11" i="13"/>
  <c r="BI11" i="13"/>
  <c r="X11" i="13"/>
  <c r="HJ11" i="13"/>
  <c r="FW11" i="13"/>
  <c r="EG11" i="13"/>
  <c r="CX11" i="13"/>
  <c r="BH11" i="13"/>
  <c r="U11" i="13"/>
  <c r="GJ11" i="13"/>
  <c r="ED11" i="13"/>
  <c r="BR11" i="13"/>
  <c r="K11" i="13"/>
  <c r="GI11" i="13"/>
  <c r="EC11" i="13"/>
  <c r="BQ11" i="13"/>
  <c r="GH11" i="13"/>
  <c r="EB11" i="13"/>
  <c r="BK11" i="13"/>
  <c r="GG11" i="13"/>
  <c r="DJ11" i="13"/>
  <c r="BJ11" i="13"/>
  <c r="GF11" i="13"/>
  <c r="DI11" i="13"/>
  <c r="DI69" i="4" s="1"/>
  <c r="M115" i="7" s="1"/>
  <c r="BG11" i="13"/>
  <c r="FY11" i="13"/>
  <c r="DH11" i="13"/>
  <c r="BF11" i="13"/>
  <c r="HH11" i="13"/>
  <c r="EV11" i="13"/>
  <c r="CK11" i="13"/>
  <c r="AA11" i="13"/>
  <c r="IA11" i="13"/>
  <c r="EW11" i="13"/>
  <c r="BE11" i="13"/>
  <c r="HZ11" i="13"/>
  <c r="EU11" i="13"/>
  <c r="BD11" i="13"/>
  <c r="HY11" i="13"/>
  <c r="EO11" i="13"/>
  <c r="BC11" i="13"/>
  <c r="HO11" i="13"/>
  <c r="EN11" i="13"/>
  <c r="AK11" i="13"/>
  <c r="HM11" i="13"/>
  <c r="EF11" i="13"/>
  <c r="AI11" i="13"/>
  <c r="FU11" i="13"/>
  <c r="CU11" i="13"/>
  <c r="FO11" i="13"/>
  <c r="CJ11" i="13"/>
  <c r="DD11" i="13"/>
  <c r="DC11" i="13"/>
  <c r="HN11" i="13"/>
  <c r="DB11" i="13"/>
  <c r="HL11" i="13"/>
  <c r="CW11" i="13"/>
  <c r="HG11" i="13"/>
  <c r="CC11" i="13"/>
  <c r="GM11" i="13"/>
  <c r="BT11" i="13"/>
  <c r="EY11" i="13"/>
  <c r="Y11" i="13"/>
  <c r="HI11" i="13"/>
  <c r="AB11" i="13"/>
  <c r="HF11" i="13"/>
  <c r="HF69" i="4" s="1"/>
  <c r="M216" i="7" s="1"/>
  <c r="Z11" i="13"/>
  <c r="HC11" i="13"/>
  <c r="T11" i="13"/>
  <c r="GL11" i="13"/>
  <c r="GL69" i="4" s="1"/>
  <c r="M196" i="7" s="1"/>
  <c r="S11" i="13"/>
  <c r="FM11" i="13"/>
  <c r="GK11" i="13"/>
  <c r="R11" i="13"/>
  <c r="FV11" i="13"/>
  <c r="Q11" i="13"/>
  <c r="FN11" i="13"/>
  <c r="CV11" i="13"/>
  <c r="CB11" i="13"/>
  <c r="HN55" i="13"/>
  <c r="GR55" i="13"/>
  <c r="FV55" i="13"/>
  <c r="EZ55" i="13"/>
  <c r="ED55" i="13"/>
  <c r="DH55" i="13"/>
  <c r="CL55" i="13"/>
  <c r="BP55" i="13"/>
  <c r="AT55" i="13"/>
  <c r="HM55" i="13"/>
  <c r="HL55" i="13"/>
  <c r="GP55" i="13"/>
  <c r="FT55" i="13"/>
  <c r="EX55" i="13"/>
  <c r="EB55" i="13"/>
  <c r="DF55" i="13"/>
  <c r="CJ55" i="13"/>
  <c r="HK55" i="13"/>
  <c r="HY55" i="13"/>
  <c r="GY55" i="13"/>
  <c r="GA55" i="13"/>
  <c r="FC55" i="13"/>
  <c r="EE55" i="13"/>
  <c r="DE55" i="13"/>
  <c r="CG55" i="13"/>
  <c r="BJ55" i="13"/>
  <c r="AM55" i="13"/>
  <c r="Q55" i="13"/>
  <c r="HX55" i="13"/>
  <c r="GX55" i="13"/>
  <c r="FZ55" i="13"/>
  <c r="FB55" i="13"/>
  <c r="EC55" i="13"/>
  <c r="DD55" i="13"/>
  <c r="CF55" i="13"/>
  <c r="BI55" i="13"/>
  <c r="AL55" i="13"/>
  <c r="P55" i="13"/>
  <c r="HW55" i="13"/>
  <c r="GW55" i="13"/>
  <c r="FY55" i="13"/>
  <c r="FA55" i="13"/>
  <c r="EA55" i="13"/>
  <c r="DC55" i="13"/>
  <c r="CE55" i="13"/>
  <c r="BH55" i="13"/>
  <c r="AK55" i="13"/>
  <c r="O55" i="13"/>
  <c r="HV55" i="13"/>
  <c r="GV55" i="13"/>
  <c r="FX55" i="13"/>
  <c r="EY55" i="13"/>
  <c r="DZ55" i="13"/>
  <c r="DB55" i="13"/>
  <c r="CD55" i="13"/>
  <c r="BG55" i="13"/>
  <c r="AJ55" i="13"/>
  <c r="N55" i="13"/>
  <c r="GU55" i="13"/>
  <c r="FQ55" i="13"/>
  <c r="EO55" i="13"/>
  <c r="DM55" i="13"/>
  <c r="CI55" i="13"/>
  <c r="BD55" i="13"/>
  <c r="AC55" i="13"/>
  <c r="GT55" i="13"/>
  <c r="FP55" i="13"/>
  <c r="EN55" i="13"/>
  <c r="DL55" i="13"/>
  <c r="CH55" i="13"/>
  <c r="BC55" i="13"/>
  <c r="AB55" i="13"/>
  <c r="IA55" i="13"/>
  <c r="GS55" i="13"/>
  <c r="FO55" i="13"/>
  <c r="EM55" i="13"/>
  <c r="DK55" i="13"/>
  <c r="CC55" i="13"/>
  <c r="BB55" i="13"/>
  <c r="AA55" i="13"/>
  <c r="HZ55" i="13"/>
  <c r="GQ55" i="13"/>
  <c r="FN55" i="13"/>
  <c r="EL55" i="13"/>
  <c r="DJ55" i="13"/>
  <c r="CB55" i="13"/>
  <c r="BA55" i="13"/>
  <c r="Z55" i="13"/>
  <c r="HT55" i="13"/>
  <c r="GN55" i="13"/>
  <c r="FL55" i="13"/>
  <c r="EJ55" i="13"/>
  <c r="DG55" i="13"/>
  <c r="BZ55" i="13"/>
  <c r="AY55" i="13"/>
  <c r="X55" i="13"/>
  <c r="HA55" i="13"/>
  <c r="FI55" i="13"/>
  <c r="DV55" i="13"/>
  <c r="CO55" i="13"/>
  <c r="AX55" i="13"/>
  <c r="R55" i="13"/>
  <c r="GZ55" i="13"/>
  <c r="FH55" i="13"/>
  <c r="DU55" i="13"/>
  <c r="CN55" i="13"/>
  <c r="AW55" i="13"/>
  <c r="M55" i="13"/>
  <c r="GO55" i="13"/>
  <c r="FG55" i="13"/>
  <c r="DT55" i="13"/>
  <c r="CM55" i="13"/>
  <c r="AV55" i="13"/>
  <c r="L55" i="13"/>
  <c r="GM55" i="13"/>
  <c r="FF55" i="13"/>
  <c r="DS55" i="13"/>
  <c r="CK55" i="13"/>
  <c r="AU55" i="13"/>
  <c r="K55" i="13"/>
  <c r="GK55" i="13"/>
  <c r="FD55" i="13"/>
  <c r="DQ55" i="13"/>
  <c r="BY55" i="13"/>
  <c r="AR55" i="13"/>
  <c r="I55" i="13"/>
  <c r="HH55" i="13"/>
  <c r="FW55" i="13"/>
  <c r="EI55" i="13"/>
  <c r="CV55" i="13"/>
  <c r="BN55" i="13"/>
  <c r="AD55" i="13"/>
  <c r="HG55" i="13"/>
  <c r="FU55" i="13"/>
  <c r="EH55" i="13"/>
  <c r="CU55" i="13"/>
  <c r="BM55" i="13"/>
  <c r="Y55" i="13"/>
  <c r="HI55" i="13"/>
  <c r="EW55" i="13"/>
  <c r="CX55" i="13"/>
  <c r="AS55" i="13"/>
  <c r="HF55" i="13"/>
  <c r="EV55" i="13"/>
  <c r="CW55" i="13"/>
  <c r="AQ55" i="13"/>
  <c r="HE55" i="13"/>
  <c r="EU55" i="13"/>
  <c r="CT55" i="13"/>
  <c r="AP55" i="13"/>
  <c r="HD55" i="13"/>
  <c r="ET55" i="13"/>
  <c r="CS55" i="13"/>
  <c r="AO55" i="13"/>
  <c r="HC55" i="13"/>
  <c r="ES55" i="13"/>
  <c r="CR55" i="13"/>
  <c r="AN55" i="13"/>
  <c r="HU55" i="13"/>
  <c r="GB55" i="13"/>
  <c r="DP55" i="13"/>
  <c r="BQ55" i="13"/>
  <c r="J55" i="13"/>
  <c r="HS55" i="13"/>
  <c r="FS55" i="13"/>
  <c r="DO55" i="13"/>
  <c r="BO55" i="13"/>
  <c r="H55" i="13"/>
  <c r="FK55" i="13"/>
  <c r="BW55" i="13"/>
  <c r="F55" i="13"/>
  <c r="FJ55" i="13"/>
  <c r="BV55" i="13"/>
  <c r="E55" i="13"/>
  <c r="FE55" i="13"/>
  <c r="BU55" i="13"/>
  <c r="D55" i="13"/>
  <c r="ER55" i="13"/>
  <c r="BT55" i="13"/>
  <c r="HR55" i="13"/>
  <c r="EP55" i="13"/>
  <c r="BR55" i="13"/>
  <c r="GG55" i="13"/>
  <c r="DA55" i="13"/>
  <c r="AE55" i="13"/>
  <c r="GF55" i="13"/>
  <c r="CZ55" i="13"/>
  <c r="W55" i="13"/>
  <c r="HB55" i="13"/>
  <c r="CP55" i="13"/>
  <c r="GL55" i="13"/>
  <c r="CA55" i="13"/>
  <c r="GJ55" i="13"/>
  <c r="BX55" i="13"/>
  <c r="GI55" i="13"/>
  <c r="BS55" i="13"/>
  <c r="GE55" i="13"/>
  <c r="BK55" i="13"/>
  <c r="DX55" i="13"/>
  <c r="T55" i="13"/>
  <c r="CY55" i="13"/>
  <c r="CQ55" i="13"/>
  <c r="BL55" i="13"/>
  <c r="BF55" i="13"/>
  <c r="HP55" i="13"/>
  <c r="AZ55" i="13"/>
  <c r="EG55" i="13"/>
  <c r="EF55" i="13"/>
  <c r="HO55" i="13"/>
  <c r="G55" i="13"/>
  <c r="HJ55" i="13"/>
  <c r="GH55" i="13"/>
  <c r="GD55" i="13"/>
  <c r="GC55" i="13"/>
  <c r="FR55" i="13"/>
  <c r="AI55" i="13"/>
  <c r="AH55" i="13"/>
  <c r="AG55" i="13"/>
  <c r="AF55" i="13"/>
  <c r="V55" i="13"/>
  <c r="S55" i="13"/>
  <c r="EK55" i="13"/>
  <c r="DY55" i="13"/>
  <c r="EQ55" i="13"/>
  <c r="DW55" i="13"/>
  <c r="FM55" i="13"/>
  <c r="DR55" i="13"/>
  <c r="DN55" i="13"/>
  <c r="DI55" i="13"/>
  <c r="BE55" i="13"/>
  <c r="U55" i="13"/>
  <c r="HQ55" i="13"/>
  <c r="HM26" i="13"/>
  <c r="GQ26" i="13"/>
  <c r="FU26" i="13"/>
  <c r="EY26" i="13"/>
  <c r="EC26" i="13"/>
  <c r="DG26" i="13"/>
  <c r="CK26" i="13"/>
  <c r="BO26" i="13"/>
  <c r="AS26" i="13"/>
  <c r="W26" i="13"/>
  <c r="HL26" i="13"/>
  <c r="GP26" i="13"/>
  <c r="FT26" i="13"/>
  <c r="EX26" i="13"/>
  <c r="EB26" i="13"/>
  <c r="DF26" i="13"/>
  <c r="CJ26" i="13"/>
  <c r="BN26" i="13"/>
  <c r="AR26" i="13"/>
  <c r="V26" i="13"/>
  <c r="HK26" i="13"/>
  <c r="GO26" i="13"/>
  <c r="FS26" i="13"/>
  <c r="EW26" i="13"/>
  <c r="EA26" i="13"/>
  <c r="DE26" i="13"/>
  <c r="CI26" i="13"/>
  <c r="BM26" i="13"/>
  <c r="AQ26" i="13"/>
  <c r="U26" i="13"/>
  <c r="HJ26" i="13"/>
  <c r="GN26" i="13"/>
  <c r="FR26" i="13"/>
  <c r="EV26" i="13"/>
  <c r="DZ26" i="13"/>
  <c r="DD26" i="13"/>
  <c r="CH26" i="13"/>
  <c r="BL26" i="13"/>
  <c r="AP26" i="13"/>
  <c r="T26" i="13"/>
  <c r="HH26" i="13"/>
  <c r="GL26" i="13"/>
  <c r="FP26" i="13"/>
  <c r="ET26" i="13"/>
  <c r="DX26" i="13"/>
  <c r="DB26" i="13"/>
  <c r="CF26" i="13"/>
  <c r="BJ26" i="13"/>
  <c r="AN26" i="13"/>
  <c r="R26" i="13"/>
  <c r="HT26" i="13"/>
  <c r="HE26" i="13"/>
  <c r="GD26" i="13"/>
  <c r="FC26" i="13"/>
  <c r="DW26" i="13"/>
  <c r="CV26" i="13"/>
  <c r="BU26" i="13"/>
  <c r="AT26" i="13"/>
  <c r="N26" i="13"/>
  <c r="HD26" i="13"/>
  <c r="GC26" i="13"/>
  <c r="FB26" i="13"/>
  <c r="DV26" i="13"/>
  <c r="DV69" i="4" s="1"/>
  <c r="M128" i="7" s="1"/>
  <c r="CU26" i="13"/>
  <c r="CU69" i="4" s="1"/>
  <c r="M101" i="7" s="1"/>
  <c r="BT26" i="13"/>
  <c r="AO26" i="13"/>
  <c r="M26" i="13"/>
  <c r="HC26" i="13"/>
  <c r="GB26" i="13"/>
  <c r="FA26" i="13"/>
  <c r="DU26" i="13"/>
  <c r="CT26" i="13"/>
  <c r="BS26" i="13"/>
  <c r="AM26" i="13"/>
  <c r="L26" i="13"/>
  <c r="HB26" i="13"/>
  <c r="GA26" i="13"/>
  <c r="EZ26" i="13"/>
  <c r="DT26" i="13"/>
  <c r="CS26" i="13"/>
  <c r="BR26" i="13"/>
  <c r="AL26" i="13"/>
  <c r="K26" i="13"/>
  <c r="GZ26" i="13"/>
  <c r="FY26" i="13"/>
  <c r="ES26" i="13"/>
  <c r="DR26" i="13"/>
  <c r="CQ26" i="13"/>
  <c r="BP26" i="13"/>
  <c r="AJ26" i="13"/>
  <c r="I26" i="13"/>
  <c r="HQ26" i="13"/>
  <c r="GK26" i="13"/>
  <c r="FJ26" i="13"/>
  <c r="EI26" i="13"/>
  <c r="DH26" i="13"/>
  <c r="CB26" i="13"/>
  <c r="BA26" i="13"/>
  <c r="Z26" i="13"/>
  <c r="HP26" i="13"/>
  <c r="GJ26" i="13"/>
  <c r="FI26" i="13"/>
  <c r="EH26" i="13"/>
  <c r="DC26" i="13"/>
  <c r="CA26" i="13"/>
  <c r="AZ26" i="13"/>
  <c r="Y26" i="13"/>
  <c r="HY26" i="13"/>
  <c r="GI26" i="13"/>
  <c r="EQ26" i="13"/>
  <c r="DI26" i="13"/>
  <c r="BK26" i="13"/>
  <c r="AB26" i="13"/>
  <c r="HX26" i="13"/>
  <c r="GH26" i="13"/>
  <c r="EP26" i="13"/>
  <c r="DA26" i="13"/>
  <c r="BI26" i="13"/>
  <c r="AA26" i="13"/>
  <c r="HW26" i="13"/>
  <c r="GG26" i="13"/>
  <c r="EO26" i="13"/>
  <c r="CZ26" i="13"/>
  <c r="BH26" i="13"/>
  <c r="X26" i="13"/>
  <c r="HV26" i="13"/>
  <c r="GF26" i="13"/>
  <c r="EN26" i="13"/>
  <c r="CY26" i="13"/>
  <c r="BG26" i="13"/>
  <c r="S26" i="13"/>
  <c r="HU26" i="13"/>
  <c r="GE26" i="13"/>
  <c r="EM26" i="13"/>
  <c r="CX26" i="13"/>
  <c r="BF26" i="13"/>
  <c r="Q26" i="13"/>
  <c r="GW26" i="13"/>
  <c r="FH26" i="13"/>
  <c r="DP26" i="13"/>
  <c r="CC26" i="13"/>
  <c r="AI26" i="13"/>
  <c r="GV26" i="13"/>
  <c r="FG26" i="13"/>
  <c r="DO26" i="13"/>
  <c r="BZ26" i="13"/>
  <c r="AH26" i="13"/>
  <c r="GY26" i="13"/>
  <c r="EL26" i="13"/>
  <c r="CG26" i="13"/>
  <c r="AC26" i="13"/>
  <c r="GX26" i="13"/>
  <c r="EK26" i="13"/>
  <c r="CE26" i="13"/>
  <c r="P26" i="13"/>
  <c r="GU26" i="13"/>
  <c r="EJ26" i="13"/>
  <c r="CD26" i="13"/>
  <c r="O26" i="13"/>
  <c r="GT26" i="13"/>
  <c r="EG26" i="13"/>
  <c r="BY26" i="13"/>
  <c r="J26" i="13"/>
  <c r="GS26" i="13"/>
  <c r="EF26" i="13"/>
  <c r="BX26" i="13"/>
  <c r="H26" i="13"/>
  <c r="HR26" i="13"/>
  <c r="FL26" i="13"/>
  <c r="CW26" i="13"/>
  <c r="AV26" i="13"/>
  <c r="HO26" i="13"/>
  <c r="FK26" i="13"/>
  <c r="CR26" i="13"/>
  <c r="AU26" i="13"/>
  <c r="FO26" i="13"/>
  <c r="CL26" i="13"/>
  <c r="FN26" i="13"/>
  <c r="BW26" i="13"/>
  <c r="FM26" i="13"/>
  <c r="BV26" i="13"/>
  <c r="FF26" i="13"/>
  <c r="BQ26" i="13"/>
  <c r="FE26" i="13"/>
  <c r="BE26" i="13"/>
  <c r="FD26" i="13"/>
  <c r="BD26" i="13"/>
  <c r="EU26" i="13"/>
  <c r="BC26" i="13"/>
  <c r="GR26" i="13"/>
  <c r="DL26" i="13"/>
  <c r="AD26" i="13"/>
  <c r="GM26" i="13"/>
  <c r="DK26" i="13"/>
  <c r="G26" i="13"/>
  <c r="G69" i="4" s="1"/>
  <c r="M9" i="7" s="1"/>
  <c r="FV26" i="13"/>
  <c r="AE26" i="13"/>
  <c r="FQ26" i="13"/>
  <c r="F26" i="13"/>
  <c r="ER26" i="13"/>
  <c r="E26" i="13"/>
  <c r="EE26" i="13"/>
  <c r="D26" i="13"/>
  <c r="ED26" i="13"/>
  <c r="DY26" i="13"/>
  <c r="HI26" i="13"/>
  <c r="BB26" i="13"/>
  <c r="CP26" i="13"/>
  <c r="CO26" i="13"/>
  <c r="CN26" i="13"/>
  <c r="CM26" i="13"/>
  <c r="AX26" i="13"/>
  <c r="FX26" i="13"/>
  <c r="FW26" i="13"/>
  <c r="DS26" i="13"/>
  <c r="DQ26" i="13"/>
  <c r="DN26" i="13"/>
  <c r="DM26" i="13"/>
  <c r="AY26" i="13"/>
  <c r="AG26" i="13"/>
  <c r="HZ26" i="13"/>
  <c r="HN26" i="13"/>
  <c r="IA26" i="13"/>
  <c r="HS26" i="13"/>
  <c r="AF26" i="13"/>
  <c r="HI48" i="13"/>
  <c r="GM48" i="13"/>
  <c r="FQ48" i="13"/>
  <c r="EU48" i="13"/>
  <c r="DY48" i="13"/>
  <c r="DC48" i="13"/>
  <c r="CG48" i="13"/>
  <c r="BK48" i="13"/>
  <c r="AO48" i="13"/>
  <c r="S48" i="13"/>
  <c r="HH48" i="13"/>
  <c r="GL48" i="13"/>
  <c r="FP48" i="13"/>
  <c r="ET48" i="13"/>
  <c r="DX48" i="13"/>
  <c r="DB48" i="13"/>
  <c r="CF48" i="13"/>
  <c r="BJ48" i="13"/>
  <c r="AN48" i="13"/>
  <c r="R48" i="13"/>
  <c r="HG48" i="13"/>
  <c r="GK48" i="13"/>
  <c r="FO48" i="13"/>
  <c r="ES48" i="13"/>
  <c r="DW48" i="13"/>
  <c r="DA48" i="13"/>
  <c r="CE48" i="13"/>
  <c r="BI48" i="13"/>
  <c r="AM48" i="13"/>
  <c r="Q48" i="13"/>
  <c r="HF48" i="13"/>
  <c r="GJ48" i="13"/>
  <c r="FN48" i="13"/>
  <c r="ER48" i="13"/>
  <c r="DV48" i="13"/>
  <c r="CZ48" i="13"/>
  <c r="CD48" i="13"/>
  <c r="BH48" i="13"/>
  <c r="AL48" i="13"/>
  <c r="P48" i="13"/>
  <c r="HZ48" i="13"/>
  <c r="HD48" i="13"/>
  <c r="GH48" i="13"/>
  <c r="FL48" i="13"/>
  <c r="EP48" i="13"/>
  <c r="DT48" i="13"/>
  <c r="CX48" i="13"/>
  <c r="CB48" i="13"/>
  <c r="BF48" i="13"/>
  <c r="AJ48" i="13"/>
  <c r="N48" i="13"/>
  <c r="HA48" i="13"/>
  <c r="FZ48" i="13"/>
  <c r="EY48" i="13"/>
  <c r="DS48" i="13"/>
  <c r="CR48" i="13"/>
  <c r="BQ48" i="13"/>
  <c r="AP48" i="13"/>
  <c r="J48" i="13"/>
  <c r="GZ48" i="13"/>
  <c r="FY48" i="13"/>
  <c r="EX48" i="13"/>
  <c r="DR48" i="13"/>
  <c r="CQ48" i="13"/>
  <c r="BP48" i="13"/>
  <c r="AK48" i="13"/>
  <c r="I48" i="13"/>
  <c r="IA48" i="13"/>
  <c r="GY48" i="13"/>
  <c r="FX48" i="13"/>
  <c r="EW48" i="13"/>
  <c r="DQ48" i="13"/>
  <c r="CP48" i="13"/>
  <c r="BO48" i="13"/>
  <c r="AI48" i="13"/>
  <c r="H48" i="13"/>
  <c r="HY48" i="13"/>
  <c r="GX48" i="13"/>
  <c r="FW48" i="13"/>
  <c r="EV48" i="13"/>
  <c r="DP48" i="13"/>
  <c r="CO48" i="13"/>
  <c r="BN48" i="13"/>
  <c r="AH48" i="13"/>
  <c r="G48" i="13"/>
  <c r="HX48" i="13"/>
  <c r="GW48" i="13"/>
  <c r="FV48" i="13"/>
  <c r="EQ48" i="13"/>
  <c r="DO48" i="13"/>
  <c r="CN48" i="13"/>
  <c r="BM48" i="13"/>
  <c r="AG48" i="13"/>
  <c r="F48" i="13"/>
  <c r="GV48" i="13"/>
  <c r="FK48" i="13"/>
  <c r="EE48" i="13"/>
  <c r="CT48" i="13"/>
  <c r="BD48" i="13"/>
  <c r="X48" i="13"/>
  <c r="GU48" i="13"/>
  <c r="FJ48" i="13"/>
  <c r="ED48" i="13"/>
  <c r="CS48" i="13"/>
  <c r="BC48" i="13"/>
  <c r="W48" i="13"/>
  <c r="GT48" i="13"/>
  <c r="FI48" i="13"/>
  <c r="EC48" i="13"/>
  <c r="CM48" i="13"/>
  <c r="BB48" i="13"/>
  <c r="V48" i="13"/>
  <c r="GS48" i="13"/>
  <c r="FH48" i="13"/>
  <c r="EB48" i="13"/>
  <c r="CL48" i="13"/>
  <c r="BA48" i="13"/>
  <c r="U48" i="13"/>
  <c r="HW48" i="13"/>
  <c r="GQ48" i="13"/>
  <c r="FF48" i="13"/>
  <c r="DZ48" i="13"/>
  <c r="CJ48" i="13"/>
  <c r="AY48" i="13"/>
  <c r="O48" i="13"/>
  <c r="HM48" i="13"/>
  <c r="GB48" i="13"/>
  <c r="EL48" i="13"/>
  <c r="DF48" i="13"/>
  <c r="BU48" i="13"/>
  <c r="AE48" i="13"/>
  <c r="HL48" i="13"/>
  <c r="GA48" i="13"/>
  <c r="EK48" i="13"/>
  <c r="DE48" i="13"/>
  <c r="BT48" i="13"/>
  <c r="AD48" i="13"/>
  <c r="HB48" i="13"/>
  <c r="EZ48" i="13"/>
  <c r="CV48" i="13"/>
  <c r="AT48" i="13"/>
  <c r="GR48" i="13"/>
  <c r="EO48" i="13"/>
  <c r="CU48" i="13"/>
  <c r="AS48" i="13"/>
  <c r="GP48" i="13"/>
  <c r="EN48" i="13"/>
  <c r="CK48" i="13"/>
  <c r="AR48" i="13"/>
  <c r="GO48" i="13"/>
  <c r="EM48" i="13"/>
  <c r="CI48" i="13"/>
  <c r="AQ48" i="13"/>
  <c r="GI48" i="13"/>
  <c r="EI48" i="13"/>
  <c r="CC48" i="13"/>
  <c r="AC48" i="13"/>
  <c r="HP48" i="13"/>
  <c r="FM48" i="13"/>
  <c r="DJ48" i="13"/>
  <c r="BG48" i="13"/>
  <c r="D48" i="13"/>
  <c r="FU48" i="13"/>
  <c r="DG48" i="13"/>
  <c r="AA48" i="13"/>
  <c r="FT48" i="13"/>
  <c r="DD48" i="13"/>
  <c r="Z48" i="13"/>
  <c r="FS48" i="13"/>
  <c r="CY48" i="13"/>
  <c r="Y48" i="13"/>
  <c r="FR48" i="13"/>
  <c r="CW48" i="13"/>
  <c r="T48" i="13"/>
  <c r="HU48" i="13"/>
  <c r="FE48" i="13"/>
  <c r="CA48" i="13"/>
  <c r="L48" i="13"/>
  <c r="HC48" i="13"/>
  <c r="DU48" i="13"/>
  <c r="AZ48" i="13"/>
  <c r="GN48" i="13"/>
  <c r="DN48" i="13"/>
  <c r="AX48" i="13"/>
  <c r="FG48" i="13"/>
  <c r="BR48" i="13"/>
  <c r="FD48" i="13"/>
  <c r="BL48" i="13"/>
  <c r="FC48" i="13"/>
  <c r="BE48" i="13"/>
  <c r="FB48" i="13"/>
  <c r="AW48" i="13"/>
  <c r="FA48" i="13"/>
  <c r="AV48" i="13"/>
  <c r="EJ48" i="13"/>
  <c r="AU48" i="13"/>
  <c r="HJ48" i="13"/>
  <c r="CH48" i="13"/>
  <c r="GG48" i="13"/>
  <c r="M48" i="13"/>
  <c r="GF48" i="13"/>
  <c r="K48" i="13"/>
  <c r="GE48" i="13"/>
  <c r="E48" i="13"/>
  <c r="GD48" i="13"/>
  <c r="EH48" i="13"/>
  <c r="HS48" i="13"/>
  <c r="BY48" i="13"/>
  <c r="HR48" i="13"/>
  <c r="BX48" i="13"/>
  <c r="DM48" i="13"/>
  <c r="DL48" i="13"/>
  <c r="DK48" i="13"/>
  <c r="DI48" i="13"/>
  <c r="DH48" i="13"/>
  <c r="HN48" i="13"/>
  <c r="HK48" i="13"/>
  <c r="AB48" i="13"/>
  <c r="EF48" i="13"/>
  <c r="EA48" i="13"/>
  <c r="HO48" i="13"/>
  <c r="HE48" i="13"/>
  <c r="GC48" i="13"/>
  <c r="EG48" i="13"/>
  <c r="BZ48" i="13"/>
  <c r="BW48" i="13"/>
  <c r="BV48" i="13"/>
  <c r="HQ48" i="13"/>
  <c r="HV48" i="13"/>
  <c r="HT48" i="13"/>
  <c r="BS48" i="13"/>
  <c r="J12" i="7"/>
  <c r="J13" i="7"/>
  <c r="E14" i="7"/>
  <c r="E15" i="7"/>
  <c r="AE17" i="7"/>
  <c r="AE18" i="7"/>
  <c r="X19" i="7"/>
  <c r="Z20" i="7"/>
  <c r="K23" i="7"/>
  <c r="E25" i="7"/>
  <c r="F26" i="7"/>
  <c r="F27" i="7"/>
  <c r="AE30" i="7"/>
  <c r="Z31" i="7"/>
  <c r="Z32" i="7"/>
  <c r="F37" i="7"/>
  <c r="G38" i="7"/>
  <c r="AM39" i="7"/>
  <c r="AH40" i="7"/>
  <c r="AA42" i="7"/>
  <c r="AC43" i="7"/>
  <c r="Z45" i="7"/>
  <c r="AA46" i="7"/>
  <c r="Z48" i="7"/>
  <c r="AE50" i="7"/>
  <c r="H54" i="7"/>
  <c r="AA56" i="7"/>
  <c r="Z60" i="7"/>
  <c r="I63" i="7"/>
  <c r="I67" i="7"/>
  <c r="Y72" i="7"/>
  <c r="I75" i="7"/>
  <c r="AA76" i="7"/>
  <c r="D78" i="7"/>
  <c r="AE84" i="7"/>
  <c r="J90" i="7"/>
  <c r="AC91" i="7"/>
  <c r="D96" i="7"/>
  <c r="K100" i="7"/>
  <c r="U103" i="7"/>
  <c r="Y108" i="7"/>
  <c r="I110" i="7"/>
  <c r="U115" i="7"/>
  <c r="D124" i="7"/>
  <c r="Y125" i="7"/>
  <c r="X127" i="7"/>
  <c r="I131" i="7"/>
  <c r="K133" i="7"/>
  <c r="F137" i="7"/>
  <c r="E141" i="7"/>
  <c r="K143" i="7"/>
  <c r="H145" i="7"/>
  <c r="AE151" i="7"/>
  <c r="J156" i="7"/>
  <c r="AD160" i="7"/>
  <c r="K170" i="7"/>
  <c r="F175" i="7"/>
  <c r="Z177" i="7"/>
  <c r="Z182" i="7"/>
  <c r="AB184" i="7"/>
  <c r="H190" i="7"/>
  <c r="J206" i="7"/>
  <c r="J233" i="7"/>
  <c r="R7" i="13"/>
  <c r="GK7" i="13"/>
  <c r="EH10" i="13"/>
  <c r="ER17" i="13"/>
  <c r="BX19" i="13"/>
  <c r="BL21" i="13"/>
  <c r="HF26" i="13"/>
  <c r="BT40" i="13"/>
  <c r="AF48" i="13"/>
  <c r="AG81" i="7"/>
  <c r="AF81" i="7"/>
  <c r="AM81" i="7"/>
  <c r="AL81" i="7"/>
  <c r="AH101" i="7"/>
  <c r="AG101" i="7"/>
  <c r="AF101" i="7"/>
  <c r="AN146" i="7"/>
  <c r="E35" i="7"/>
  <c r="Y39" i="7"/>
  <c r="H68" i="7"/>
  <c r="I80" i="7"/>
  <c r="AB130" i="7"/>
  <c r="AE215" i="7"/>
  <c r="V69" i="4"/>
  <c r="M24" i="7" s="1"/>
  <c r="HS69" i="4"/>
  <c r="M229" i="7" s="1"/>
  <c r="I9" i="7"/>
  <c r="Z39" i="7"/>
  <c r="Y57" i="7"/>
  <c r="I68" i="7"/>
  <c r="AC92" i="7"/>
  <c r="AC130" i="7"/>
  <c r="AC181" i="7"/>
  <c r="I232" i="7"/>
  <c r="Z17" i="7"/>
  <c r="G35" i="7"/>
  <c r="D55" i="7"/>
  <c r="AH92" i="7"/>
  <c r="Z197" i="7"/>
  <c r="H213" i="7"/>
  <c r="HW29" i="13"/>
  <c r="HV54" i="13"/>
  <c r="GZ54" i="13"/>
  <c r="GD54" i="13"/>
  <c r="FH54" i="13"/>
  <c r="EL54" i="13"/>
  <c r="DP54" i="13"/>
  <c r="HU54" i="13"/>
  <c r="GY54" i="13"/>
  <c r="GC54" i="13"/>
  <c r="FG54" i="13"/>
  <c r="EK54" i="13"/>
  <c r="DO54" i="13"/>
  <c r="CS54" i="13"/>
  <c r="HT54" i="13"/>
  <c r="GX54" i="13"/>
  <c r="GB54" i="13"/>
  <c r="FF54" i="13"/>
  <c r="EJ54" i="13"/>
  <c r="DN54" i="13"/>
  <c r="CR54" i="13"/>
  <c r="HS54" i="13"/>
  <c r="GW54" i="13"/>
  <c r="GA54" i="13"/>
  <c r="FE54" i="13"/>
  <c r="EI54" i="13"/>
  <c r="DM54" i="13"/>
  <c r="CQ54" i="13"/>
  <c r="BU54" i="13"/>
  <c r="AY54" i="13"/>
  <c r="AC54" i="13"/>
  <c r="G54" i="13"/>
  <c r="HD54" i="13"/>
  <c r="FZ54" i="13"/>
  <c r="EZ54" i="13"/>
  <c r="DZ54" i="13"/>
  <c r="CZ54" i="13"/>
  <c r="CA54" i="13"/>
  <c r="BD54" i="13"/>
  <c r="AG54" i="13"/>
  <c r="J54" i="13"/>
  <c r="HC54" i="13"/>
  <c r="FY54" i="13"/>
  <c r="EY54" i="13"/>
  <c r="DY54" i="13"/>
  <c r="CY54" i="13"/>
  <c r="BZ54" i="13"/>
  <c r="BC54" i="13"/>
  <c r="AF54" i="13"/>
  <c r="I54" i="13"/>
  <c r="HB54" i="13"/>
  <c r="FX54" i="13"/>
  <c r="EX54" i="13"/>
  <c r="DX54" i="13"/>
  <c r="CX54" i="13"/>
  <c r="BY54" i="13"/>
  <c r="BB54" i="13"/>
  <c r="AE54" i="13"/>
  <c r="H54" i="13"/>
  <c r="IA54" i="13"/>
  <c r="HA54" i="13"/>
  <c r="FW54" i="13"/>
  <c r="EW54" i="13"/>
  <c r="DW54" i="13"/>
  <c r="CW54" i="13"/>
  <c r="BX54" i="13"/>
  <c r="BA54" i="13"/>
  <c r="AD54" i="13"/>
  <c r="F54" i="13"/>
  <c r="HY54" i="13"/>
  <c r="GU54" i="13"/>
  <c r="FU54" i="13"/>
  <c r="EU54" i="13"/>
  <c r="DU54" i="13"/>
  <c r="CU54" i="13"/>
  <c r="BV54" i="13"/>
  <c r="AX54" i="13"/>
  <c r="AA54" i="13"/>
  <c r="D54" i="13"/>
  <c r="HK54" i="13"/>
  <c r="GF54" i="13"/>
  <c r="ER54" i="13"/>
  <c r="DI54" i="13"/>
  <c r="CE54" i="13"/>
  <c r="AW54" i="13"/>
  <c r="U54" i="13"/>
  <c r="HJ54" i="13"/>
  <c r="GE54" i="13"/>
  <c r="EQ54" i="13"/>
  <c r="DH54" i="13"/>
  <c r="CD54" i="13"/>
  <c r="AV54" i="13"/>
  <c r="T54" i="13"/>
  <c r="HI54" i="13"/>
  <c r="FV54" i="13"/>
  <c r="EP54" i="13"/>
  <c r="DG54" i="13"/>
  <c r="CC54" i="13"/>
  <c r="AU54" i="13"/>
  <c r="S54" i="13"/>
  <c r="HH54" i="13"/>
  <c r="FT54" i="13"/>
  <c r="EO54" i="13"/>
  <c r="DF54" i="13"/>
  <c r="CB54" i="13"/>
  <c r="AT54" i="13"/>
  <c r="R54" i="13"/>
  <c r="HF54" i="13"/>
  <c r="FR54" i="13"/>
  <c r="EM54" i="13"/>
  <c r="DD54" i="13"/>
  <c r="BT54" i="13"/>
  <c r="AR54" i="13"/>
  <c r="P54" i="13"/>
  <c r="HR54" i="13"/>
  <c r="GM54" i="13"/>
  <c r="FD54" i="13"/>
  <c r="DT54" i="13"/>
  <c r="CL54" i="13"/>
  <c r="BJ54" i="13"/>
  <c r="AH54" i="13"/>
  <c r="HQ54" i="13"/>
  <c r="GL54" i="13"/>
  <c r="FC54" i="13"/>
  <c r="DS54" i="13"/>
  <c r="CK54" i="13"/>
  <c r="BI54" i="13"/>
  <c r="AB54" i="13"/>
  <c r="HZ54" i="13"/>
  <c r="GG54" i="13"/>
  <c r="EC54" i="13"/>
  <c r="CG54" i="13"/>
  <c r="AM54" i="13"/>
  <c r="HX54" i="13"/>
  <c r="FS54" i="13"/>
  <c r="EB54" i="13"/>
  <c r="CF54" i="13"/>
  <c r="AL54" i="13"/>
  <c r="HW54" i="13"/>
  <c r="FQ54" i="13"/>
  <c r="EA54" i="13"/>
  <c r="BW54" i="13"/>
  <c r="AK54" i="13"/>
  <c r="HP54" i="13"/>
  <c r="FP54" i="13"/>
  <c r="DV54" i="13"/>
  <c r="BS54" i="13"/>
  <c r="AJ54" i="13"/>
  <c r="HO54" i="13"/>
  <c r="FO54" i="13"/>
  <c r="DR54" i="13"/>
  <c r="BR54" i="13"/>
  <c r="AI54" i="13"/>
  <c r="GP54" i="13"/>
  <c r="ES54" i="13"/>
  <c r="CP54" i="13"/>
  <c r="BE54" i="13"/>
  <c r="K54" i="13"/>
  <c r="GO54" i="13"/>
  <c r="EN54" i="13"/>
  <c r="CO54" i="13"/>
  <c r="AZ54" i="13"/>
  <c r="E54" i="13"/>
  <c r="FK54" i="13"/>
  <c r="CN54" i="13"/>
  <c r="X54" i="13"/>
  <c r="FJ54" i="13"/>
  <c r="CM54" i="13"/>
  <c r="W54" i="13"/>
  <c r="FI54" i="13"/>
  <c r="CJ54" i="13"/>
  <c r="V54" i="13"/>
  <c r="FB54" i="13"/>
  <c r="CI54" i="13"/>
  <c r="Q54" i="13"/>
  <c r="HM54" i="13"/>
  <c r="EV54" i="13"/>
  <c r="BQ54" i="13"/>
  <c r="N54" i="13"/>
  <c r="GK54" i="13"/>
  <c r="DJ54" i="13"/>
  <c r="AS54" i="13"/>
  <c r="GJ54" i="13"/>
  <c r="DE54" i="13"/>
  <c r="AQ54" i="13"/>
  <c r="HE54" i="13"/>
  <c r="DC54" i="13"/>
  <c r="L54" i="13"/>
  <c r="GV54" i="13"/>
  <c r="DB54" i="13"/>
  <c r="GT54" i="13"/>
  <c r="DA54" i="13"/>
  <c r="GS54" i="13"/>
  <c r="CV54" i="13"/>
  <c r="GQ54" i="13"/>
  <c r="CH54" i="13"/>
  <c r="EG54" i="13"/>
  <c r="AP54" i="13"/>
  <c r="FN54" i="13"/>
  <c r="AO54" i="13"/>
  <c r="FM54" i="13"/>
  <c r="AN54" i="13"/>
  <c r="FL54" i="13"/>
  <c r="Z54" i="13"/>
  <c r="FA54" i="13"/>
  <c r="Y54" i="13"/>
  <c r="EH54" i="13"/>
  <c r="M54" i="13"/>
  <c r="HN54" i="13"/>
  <c r="BN54" i="13"/>
  <c r="HL54" i="13"/>
  <c r="BM54" i="13"/>
  <c r="O54" i="13"/>
  <c r="HG54" i="13"/>
  <c r="GR54" i="13"/>
  <c r="GN54" i="13"/>
  <c r="GI54" i="13"/>
  <c r="BP54" i="13"/>
  <c r="CT54" i="13"/>
  <c r="BO54" i="13"/>
  <c r="GH54" i="13"/>
  <c r="ET54" i="13"/>
  <c r="EF54" i="13"/>
  <c r="EE54" i="13"/>
  <c r="BF54" i="13"/>
  <c r="DQ54" i="13"/>
  <c r="DL54" i="13"/>
  <c r="ED54" i="13"/>
  <c r="DK54" i="13"/>
  <c r="BL54" i="13"/>
  <c r="BK54" i="13"/>
  <c r="BG54" i="13"/>
  <c r="AB29" i="7"/>
  <c r="AH81" i="7"/>
  <c r="AB120" i="7"/>
  <c r="E11" i="7"/>
  <c r="AE69" i="7"/>
  <c r="AE138" i="7"/>
  <c r="HK33" i="13"/>
  <c r="GO33" i="13"/>
  <c r="FS33" i="13"/>
  <c r="EW33" i="13"/>
  <c r="EA33" i="13"/>
  <c r="DE33" i="13"/>
  <c r="CI33" i="13"/>
  <c r="BM33" i="13"/>
  <c r="HJ33" i="13"/>
  <c r="GN33" i="13"/>
  <c r="FR33" i="13"/>
  <c r="EV33" i="13"/>
  <c r="DZ33" i="13"/>
  <c r="DD33" i="13"/>
  <c r="CH33" i="13"/>
  <c r="BL33" i="13"/>
  <c r="AP33" i="13"/>
  <c r="T33" i="13"/>
  <c r="HI33" i="13"/>
  <c r="GM33" i="13"/>
  <c r="FQ33" i="13"/>
  <c r="EU33" i="13"/>
  <c r="DY33" i="13"/>
  <c r="DC33" i="13"/>
  <c r="CG33" i="13"/>
  <c r="BK33" i="13"/>
  <c r="AO33" i="13"/>
  <c r="S33" i="13"/>
  <c r="HH33" i="13"/>
  <c r="GL33" i="13"/>
  <c r="FP33" i="13"/>
  <c r="ET33" i="13"/>
  <c r="DX33" i="13"/>
  <c r="DB33" i="13"/>
  <c r="CF33" i="13"/>
  <c r="BJ33" i="13"/>
  <c r="AN33" i="13"/>
  <c r="R33" i="13"/>
  <c r="HF33" i="13"/>
  <c r="GJ33" i="13"/>
  <c r="FN33" i="13"/>
  <c r="ER33" i="13"/>
  <c r="DV33" i="13"/>
  <c r="CZ33" i="13"/>
  <c r="CD33" i="13"/>
  <c r="BH33" i="13"/>
  <c r="AL33" i="13"/>
  <c r="P33" i="13"/>
  <c r="HC33" i="13"/>
  <c r="GB33" i="13"/>
  <c r="FA33" i="13"/>
  <c r="DU33" i="13"/>
  <c r="CT33" i="13"/>
  <c r="BS33" i="13"/>
  <c r="AR33" i="13"/>
  <c r="N33" i="13"/>
  <c r="HB33" i="13"/>
  <c r="GA33" i="13"/>
  <c r="EZ33" i="13"/>
  <c r="DT33" i="13"/>
  <c r="CS33" i="13"/>
  <c r="BR33" i="13"/>
  <c r="AQ33" i="13"/>
  <c r="M33" i="13"/>
  <c r="HA33" i="13"/>
  <c r="FZ33" i="13"/>
  <c r="EY33" i="13"/>
  <c r="DS33" i="13"/>
  <c r="CR33" i="13"/>
  <c r="BQ33" i="13"/>
  <c r="AM33" i="13"/>
  <c r="L33" i="13"/>
  <c r="IA33" i="13"/>
  <c r="GZ33" i="13"/>
  <c r="FY33" i="13"/>
  <c r="EX33" i="13"/>
  <c r="DR33" i="13"/>
  <c r="CQ33" i="13"/>
  <c r="BP33" i="13"/>
  <c r="AK33" i="13"/>
  <c r="K33" i="13"/>
  <c r="HY33" i="13"/>
  <c r="GX33" i="13"/>
  <c r="FW33" i="13"/>
  <c r="EQ33" i="13"/>
  <c r="DP33" i="13"/>
  <c r="CO33" i="13"/>
  <c r="HX33" i="13"/>
  <c r="GR33" i="13"/>
  <c r="FG33" i="13"/>
  <c r="DW33" i="13"/>
  <c r="CK33" i="13"/>
  <c r="BA33" i="13"/>
  <c r="W33" i="13"/>
  <c r="HW33" i="13"/>
  <c r="GQ33" i="13"/>
  <c r="FF33" i="13"/>
  <c r="DQ33" i="13"/>
  <c r="CJ33" i="13"/>
  <c r="AZ33" i="13"/>
  <c r="V33" i="13"/>
  <c r="HV33" i="13"/>
  <c r="GP33" i="13"/>
  <c r="FE33" i="13"/>
  <c r="DO33" i="13"/>
  <c r="CE33" i="13"/>
  <c r="AY33" i="13"/>
  <c r="U33" i="13"/>
  <c r="HU33" i="13"/>
  <c r="GK33" i="13"/>
  <c r="FD33" i="13"/>
  <c r="DN33" i="13"/>
  <c r="CC33" i="13"/>
  <c r="AX33" i="13"/>
  <c r="Q33" i="13"/>
  <c r="HT33" i="13"/>
  <c r="GI33" i="13"/>
  <c r="FC33" i="13"/>
  <c r="DM33" i="13"/>
  <c r="CB33" i="13"/>
  <c r="AW33" i="13"/>
  <c r="O33" i="13"/>
  <c r="HS33" i="13"/>
  <c r="GH33" i="13"/>
  <c r="FB33" i="13"/>
  <c r="DL33" i="13"/>
  <c r="CA33" i="13"/>
  <c r="AV33" i="13"/>
  <c r="J33" i="13"/>
  <c r="HD33" i="13"/>
  <c r="FO33" i="13"/>
  <c r="EH33" i="13"/>
  <c r="CW33" i="13"/>
  <c r="BI33" i="13"/>
  <c r="AD33" i="13"/>
  <c r="GE33" i="13"/>
  <c r="EG33" i="13"/>
  <c r="BY33" i="13"/>
  <c r="AE33" i="13"/>
  <c r="GD33" i="13"/>
  <c r="EF33" i="13"/>
  <c r="BX33" i="13"/>
  <c r="AC33" i="13"/>
  <c r="GC33" i="13"/>
  <c r="EE33" i="13"/>
  <c r="BW33" i="13"/>
  <c r="AB33" i="13"/>
  <c r="FX33" i="13"/>
  <c r="ED33" i="13"/>
  <c r="BV33" i="13"/>
  <c r="AA33" i="13"/>
  <c r="HR33" i="13"/>
  <c r="FU33" i="13"/>
  <c r="EB33" i="13"/>
  <c r="BT33" i="13"/>
  <c r="Y33" i="13"/>
  <c r="GW33" i="13"/>
  <c r="EO33" i="13"/>
  <c r="CV33" i="13"/>
  <c r="AT33" i="13"/>
  <c r="GV33" i="13"/>
  <c r="EN33" i="13"/>
  <c r="CU33" i="13"/>
  <c r="AS33" i="13"/>
  <c r="GF33" i="13"/>
  <c r="DF33" i="13"/>
  <c r="AG33" i="13"/>
  <c r="FV33" i="13"/>
  <c r="DA33" i="13"/>
  <c r="AF33" i="13"/>
  <c r="FT33" i="13"/>
  <c r="CY33" i="13"/>
  <c r="Z33" i="13"/>
  <c r="FM33" i="13"/>
  <c r="CX33" i="13"/>
  <c r="X33" i="13"/>
  <c r="FL33" i="13"/>
  <c r="CP33" i="13"/>
  <c r="I33" i="13"/>
  <c r="HG33" i="13"/>
  <c r="EI33" i="13"/>
  <c r="BD33" i="13"/>
  <c r="HE33" i="13"/>
  <c r="EC33" i="13"/>
  <c r="BC33" i="13"/>
  <c r="EM33" i="13"/>
  <c r="AI33" i="13"/>
  <c r="EL33" i="13"/>
  <c r="AH33" i="13"/>
  <c r="EK33" i="13"/>
  <c r="H33" i="13"/>
  <c r="EJ33" i="13"/>
  <c r="G33" i="13"/>
  <c r="HZ33" i="13"/>
  <c r="DK33" i="13"/>
  <c r="F33" i="13"/>
  <c r="GG33" i="13"/>
  <c r="BN33" i="13"/>
  <c r="FK33" i="13"/>
  <c r="BG33" i="13"/>
  <c r="DI33" i="13"/>
  <c r="DH33" i="13"/>
  <c r="DG33" i="13"/>
  <c r="CN33" i="13"/>
  <c r="CM33" i="13"/>
  <c r="CL33" i="13"/>
  <c r="HQ33" i="13"/>
  <c r="BZ33" i="13"/>
  <c r="GS33" i="13"/>
  <c r="D33" i="13"/>
  <c r="FJ33" i="13"/>
  <c r="E33" i="13"/>
  <c r="HP33" i="13"/>
  <c r="HO33" i="13"/>
  <c r="HN33" i="13"/>
  <c r="HM33" i="13"/>
  <c r="BU33" i="13"/>
  <c r="BB33" i="13"/>
  <c r="AU33" i="13"/>
  <c r="AJ33" i="13"/>
  <c r="FH33" i="13"/>
  <c r="ES33" i="13"/>
  <c r="BF33" i="13"/>
  <c r="BE33" i="13"/>
  <c r="GY33" i="13"/>
  <c r="HZ41" i="13"/>
  <c r="HD41" i="13"/>
  <c r="GH41" i="13"/>
  <c r="FL41" i="13"/>
  <c r="EP41" i="13"/>
  <c r="DT41" i="13"/>
  <c r="HX41" i="13"/>
  <c r="HB41" i="13"/>
  <c r="GF41" i="13"/>
  <c r="HU41" i="13"/>
  <c r="GY41" i="13"/>
  <c r="GC41" i="13"/>
  <c r="FG41" i="13"/>
  <c r="EK41" i="13"/>
  <c r="HC41" i="13"/>
  <c r="GB41" i="13"/>
  <c r="FD41" i="13"/>
  <c r="EF41" i="13"/>
  <c r="DI41" i="13"/>
  <c r="CM41" i="13"/>
  <c r="BQ41" i="13"/>
  <c r="HT41" i="13"/>
  <c r="GT41" i="13"/>
  <c r="FT41" i="13"/>
  <c r="EU41" i="13"/>
  <c r="DV41" i="13"/>
  <c r="CX41" i="13"/>
  <c r="CA41" i="13"/>
  <c r="BD41" i="13"/>
  <c r="AH41" i="13"/>
  <c r="L41" i="13"/>
  <c r="HS41" i="13"/>
  <c r="GS41" i="13"/>
  <c r="FS41" i="13"/>
  <c r="ET41" i="13"/>
  <c r="DU41" i="13"/>
  <c r="CW41" i="13"/>
  <c r="BZ41" i="13"/>
  <c r="BC41" i="13"/>
  <c r="AG41" i="13"/>
  <c r="K41" i="13"/>
  <c r="HR41" i="13"/>
  <c r="GR41" i="13"/>
  <c r="FR41" i="13"/>
  <c r="ES41" i="13"/>
  <c r="DS41" i="13"/>
  <c r="CV41" i="13"/>
  <c r="BY41" i="13"/>
  <c r="BB41" i="13"/>
  <c r="AF41" i="13"/>
  <c r="J41" i="13"/>
  <c r="HQ41" i="13"/>
  <c r="GQ41" i="13"/>
  <c r="FQ41" i="13"/>
  <c r="ER41" i="13"/>
  <c r="DR41" i="13"/>
  <c r="CU41" i="13"/>
  <c r="BX41" i="13"/>
  <c r="BA41" i="13"/>
  <c r="AE41" i="13"/>
  <c r="I41" i="13"/>
  <c r="HO41" i="13"/>
  <c r="GO41" i="13"/>
  <c r="FO41" i="13"/>
  <c r="EO41" i="13"/>
  <c r="DP41" i="13"/>
  <c r="CS41" i="13"/>
  <c r="BV41" i="13"/>
  <c r="AY41" i="13"/>
  <c r="AC41" i="13"/>
  <c r="G41" i="13"/>
  <c r="GZ41" i="13"/>
  <c r="FP41" i="13"/>
  <c r="EI41" i="13"/>
  <c r="DE41" i="13"/>
  <c r="CC41" i="13"/>
  <c r="AV41" i="13"/>
  <c r="U41" i="13"/>
  <c r="GX41" i="13"/>
  <c r="FN41" i="13"/>
  <c r="EH41" i="13"/>
  <c r="DD41" i="13"/>
  <c r="CB41" i="13"/>
  <c r="AU41" i="13"/>
  <c r="T41" i="13"/>
  <c r="GW41" i="13"/>
  <c r="FM41" i="13"/>
  <c r="EG41" i="13"/>
  <c r="DC41" i="13"/>
  <c r="BW41" i="13"/>
  <c r="AT41" i="13"/>
  <c r="S41" i="13"/>
  <c r="GV41" i="13"/>
  <c r="FK41" i="13"/>
  <c r="EE41" i="13"/>
  <c r="DB41" i="13"/>
  <c r="BU41" i="13"/>
  <c r="AS41" i="13"/>
  <c r="R41" i="13"/>
  <c r="GP41" i="13"/>
  <c r="FI41" i="13"/>
  <c r="EC41" i="13"/>
  <c r="CZ41" i="13"/>
  <c r="BS41" i="13"/>
  <c r="AQ41" i="13"/>
  <c r="P41" i="13"/>
  <c r="HJ41" i="13"/>
  <c r="GA41" i="13"/>
  <c r="EW41" i="13"/>
  <c r="DM41" i="13"/>
  <c r="CJ41" i="13"/>
  <c r="BH41" i="13"/>
  <c r="AB41" i="13"/>
  <c r="HW41" i="13"/>
  <c r="GD41" i="13"/>
  <c r="EJ41" i="13"/>
  <c r="CP41" i="13"/>
  <c r="BF41" i="13"/>
  <c r="O41" i="13"/>
  <c r="HV41" i="13"/>
  <c r="FZ41" i="13"/>
  <c r="ED41" i="13"/>
  <c r="CO41" i="13"/>
  <c r="BE41" i="13"/>
  <c r="N41" i="13"/>
  <c r="HP41" i="13"/>
  <c r="FY41" i="13"/>
  <c r="EB41" i="13"/>
  <c r="CN41" i="13"/>
  <c r="AZ41" i="13"/>
  <c r="M41" i="13"/>
  <c r="HN41" i="13"/>
  <c r="FX41" i="13"/>
  <c r="EA41" i="13"/>
  <c r="CL41" i="13"/>
  <c r="AX41" i="13"/>
  <c r="H41" i="13"/>
  <c r="HL41" i="13"/>
  <c r="FV41" i="13"/>
  <c r="DY41" i="13"/>
  <c r="CI41" i="13"/>
  <c r="AR41" i="13"/>
  <c r="E41" i="13"/>
  <c r="GM41" i="13"/>
  <c r="EY41" i="13"/>
  <c r="DG41" i="13"/>
  <c r="BN41" i="13"/>
  <c r="AA41" i="13"/>
  <c r="GL41" i="13"/>
  <c r="EX41" i="13"/>
  <c r="DF41" i="13"/>
  <c r="BM41" i="13"/>
  <c r="Z41" i="13"/>
  <c r="GG41" i="13"/>
  <c r="DN41" i="13"/>
  <c r="BJ41" i="13"/>
  <c r="GE41" i="13"/>
  <c r="DL41" i="13"/>
  <c r="BI41" i="13"/>
  <c r="FW41" i="13"/>
  <c r="DK41" i="13"/>
  <c r="BG41" i="13"/>
  <c r="FU41" i="13"/>
  <c r="DJ41" i="13"/>
  <c r="AW41" i="13"/>
  <c r="FJ41" i="13"/>
  <c r="DH41" i="13"/>
  <c r="AP41" i="13"/>
  <c r="FH41" i="13"/>
  <c r="DA41" i="13"/>
  <c r="AO41" i="13"/>
  <c r="HE41" i="13"/>
  <c r="EM41" i="13"/>
  <c r="CD41" i="13"/>
  <c r="W41" i="13"/>
  <c r="FB41" i="13"/>
  <c r="BR41" i="13"/>
  <c r="FA41" i="13"/>
  <c r="BP41" i="13"/>
  <c r="EZ41" i="13"/>
  <c r="BO41" i="13"/>
  <c r="EV41" i="13"/>
  <c r="BL41" i="13"/>
  <c r="IA41" i="13"/>
  <c r="EN41" i="13"/>
  <c r="AN41" i="13"/>
  <c r="GN41" i="13"/>
  <c r="CQ41" i="13"/>
  <c r="Q41" i="13"/>
  <c r="GK41" i="13"/>
  <c r="CK41" i="13"/>
  <c r="F41" i="13"/>
  <c r="GJ41" i="13"/>
  <c r="AL41" i="13"/>
  <c r="GI41" i="13"/>
  <c r="AK41" i="13"/>
  <c r="FF41" i="13"/>
  <c r="AJ41" i="13"/>
  <c r="FE41" i="13"/>
  <c r="AI41" i="13"/>
  <c r="FC41" i="13"/>
  <c r="AD41" i="13"/>
  <c r="HK41" i="13"/>
  <c r="CH41" i="13"/>
  <c r="HI41" i="13"/>
  <c r="CG41" i="13"/>
  <c r="BK41" i="13"/>
  <c r="AM41" i="13"/>
  <c r="HY41" i="13"/>
  <c r="Y41" i="13"/>
  <c r="HM41" i="13"/>
  <c r="X41" i="13"/>
  <c r="HH41" i="13"/>
  <c r="V41" i="13"/>
  <c r="DO41" i="13"/>
  <c r="CY41" i="13"/>
  <c r="HF41" i="13"/>
  <c r="HA41" i="13"/>
  <c r="GU41" i="13"/>
  <c r="EQ41" i="13"/>
  <c r="EL41" i="13"/>
  <c r="DZ41" i="13"/>
  <c r="DX41" i="13"/>
  <c r="HG41" i="13"/>
  <c r="DW41" i="13"/>
  <c r="CF41" i="13"/>
  <c r="CE41" i="13"/>
  <c r="BT41" i="13"/>
  <c r="D41" i="13"/>
  <c r="DQ41" i="13"/>
  <c r="CR41" i="13"/>
  <c r="HF63" i="13"/>
  <c r="GJ63" i="13"/>
  <c r="FN63" i="13"/>
  <c r="ER63" i="13"/>
  <c r="DV63" i="13"/>
  <c r="CZ63" i="13"/>
  <c r="CD63" i="13"/>
  <c r="BH63" i="13"/>
  <c r="AL63" i="13"/>
  <c r="P63" i="13"/>
  <c r="IA63" i="13"/>
  <c r="HE63" i="13"/>
  <c r="GI63" i="13"/>
  <c r="FM63" i="13"/>
  <c r="EQ63" i="13"/>
  <c r="DU63" i="13"/>
  <c r="CY63" i="13"/>
  <c r="CC63" i="13"/>
  <c r="BG63" i="13"/>
  <c r="AK63" i="13"/>
  <c r="O63" i="13"/>
  <c r="HZ63" i="13"/>
  <c r="HD63" i="13"/>
  <c r="GH63" i="13"/>
  <c r="FL63" i="13"/>
  <c r="EP63" i="13"/>
  <c r="DT63" i="13"/>
  <c r="CX63" i="13"/>
  <c r="CB63" i="13"/>
  <c r="BF63" i="13"/>
  <c r="AJ63" i="13"/>
  <c r="N63" i="13"/>
  <c r="HT63" i="13"/>
  <c r="GX63" i="13"/>
  <c r="GB63" i="13"/>
  <c r="FF63" i="13"/>
  <c r="EJ63" i="13"/>
  <c r="DN63" i="13"/>
  <c r="CR63" i="13"/>
  <c r="BV63" i="13"/>
  <c r="AZ63" i="13"/>
  <c r="AD63" i="13"/>
  <c r="H63" i="13"/>
  <c r="HM63" i="13"/>
  <c r="GQ63" i="13"/>
  <c r="FU63" i="13"/>
  <c r="EY63" i="13"/>
  <c r="EC63" i="13"/>
  <c r="DG63" i="13"/>
  <c r="CK63" i="13"/>
  <c r="BO63" i="13"/>
  <c r="AS63" i="13"/>
  <c r="W63" i="13"/>
  <c r="HR63" i="13"/>
  <c r="GP63" i="13"/>
  <c r="FO63" i="13"/>
  <c r="EK63" i="13"/>
  <c r="DI63" i="13"/>
  <c r="CG63" i="13"/>
  <c r="BC63" i="13"/>
  <c r="AA63" i="13"/>
  <c r="HQ63" i="13"/>
  <c r="GO63" i="13"/>
  <c r="FK63" i="13"/>
  <c r="EI63" i="13"/>
  <c r="DH63" i="13"/>
  <c r="CF63" i="13"/>
  <c r="BB63" i="13"/>
  <c r="Z63" i="13"/>
  <c r="HP63" i="13"/>
  <c r="GN63" i="13"/>
  <c r="FJ63" i="13"/>
  <c r="EH63" i="13"/>
  <c r="DF63" i="13"/>
  <c r="CE63" i="13"/>
  <c r="BA63" i="13"/>
  <c r="Y63" i="13"/>
  <c r="HO63" i="13"/>
  <c r="GM63" i="13"/>
  <c r="FI63" i="13"/>
  <c r="EG63" i="13"/>
  <c r="DE63" i="13"/>
  <c r="CA63" i="13"/>
  <c r="AY63" i="13"/>
  <c r="X63" i="13"/>
  <c r="HN63" i="13"/>
  <c r="GL63" i="13"/>
  <c r="FH63" i="13"/>
  <c r="EF63" i="13"/>
  <c r="DD63" i="13"/>
  <c r="BZ63" i="13"/>
  <c r="AX63" i="13"/>
  <c r="V63" i="13"/>
  <c r="HL63" i="13"/>
  <c r="GK63" i="13"/>
  <c r="FG63" i="13"/>
  <c r="EE63" i="13"/>
  <c r="DC63" i="13"/>
  <c r="BY63" i="13"/>
  <c r="AW63" i="13"/>
  <c r="U63" i="13"/>
  <c r="HI63" i="13"/>
  <c r="GE63" i="13"/>
  <c r="FC63" i="13"/>
  <c r="EA63" i="13"/>
  <c r="CW63" i="13"/>
  <c r="BU63" i="13"/>
  <c r="AT63" i="13"/>
  <c r="R63" i="13"/>
  <c r="GY63" i="13"/>
  <c r="FW63" i="13"/>
  <c r="EU63" i="13"/>
  <c r="DQ63" i="13"/>
  <c r="CO63" i="13"/>
  <c r="BM63" i="13"/>
  <c r="AI63" i="13"/>
  <c r="G63" i="13"/>
  <c r="HJ63" i="13"/>
  <c r="FT63" i="13"/>
  <c r="DY63" i="13"/>
  <c r="CJ63" i="13"/>
  <c r="AO63" i="13"/>
  <c r="HH63" i="13"/>
  <c r="FS63" i="13"/>
  <c r="DX63" i="13"/>
  <c r="CI63" i="13"/>
  <c r="AN63" i="13"/>
  <c r="HG63" i="13"/>
  <c r="FR63" i="13"/>
  <c r="DW63" i="13"/>
  <c r="CH63" i="13"/>
  <c r="AM63" i="13"/>
  <c r="HC63" i="13"/>
  <c r="FQ63" i="13"/>
  <c r="DS63" i="13"/>
  <c r="BX63" i="13"/>
  <c r="AH63" i="13"/>
  <c r="HA63" i="13"/>
  <c r="FE63" i="13"/>
  <c r="DP63" i="13"/>
  <c r="BT63" i="13"/>
  <c r="AF63" i="13"/>
  <c r="GV63" i="13"/>
  <c r="FA63" i="13"/>
  <c r="DL63" i="13"/>
  <c r="BQ63" i="13"/>
  <c r="AB63" i="13"/>
  <c r="HY63" i="13"/>
  <c r="GD63" i="13"/>
  <c r="EO63" i="13"/>
  <c r="CT63" i="13"/>
  <c r="BE63" i="13"/>
  <c r="J63" i="13"/>
  <c r="GZ63" i="13"/>
  <c r="ES63" i="13"/>
  <c r="BW63" i="13"/>
  <c r="L63" i="13"/>
  <c r="GW63" i="13"/>
  <c r="EN63" i="13"/>
  <c r="BS63" i="13"/>
  <c r="K63" i="13"/>
  <c r="GU63" i="13"/>
  <c r="EM63" i="13"/>
  <c r="BR63" i="13"/>
  <c r="I63" i="13"/>
  <c r="GT63" i="13"/>
  <c r="EL63" i="13"/>
  <c r="BP63" i="13"/>
  <c r="F63" i="13"/>
  <c r="GS63" i="13"/>
  <c r="ED63" i="13"/>
  <c r="BN63" i="13"/>
  <c r="E63" i="13"/>
  <c r="GR63" i="13"/>
  <c r="EB63" i="13"/>
  <c r="BL63" i="13"/>
  <c r="D63" i="13"/>
  <c r="FB63" i="13"/>
  <c r="BK63" i="13"/>
  <c r="EZ63" i="13"/>
  <c r="BJ63" i="13"/>
  <c r="EX63" i="13"/>
  <c r="BI63" i="13"/>
  <c r="EW63" i="13"/>
  <c r="BD63" i="13"/>
  <c r="EV63" i="13"/>
  <c r="AV63" i="13"/>
  <c r="HX63" i="13"/>
  <c r="ET63" i="13"/>
  <c r="AU63" i="13"/>
  <c r="DO63" i="13"/>
  <c r="Q63" i="13"/>
  <c r="DM63" i="13"/>
  <c r="M63" i="13"/>
  <c r="DK63" i="13"/>
  <c r="DJ63" i="13"/>
  <c r="HV63" i="13"/>
  <c r="DA63" i="13"/>
  <c r="FY63" i="13"/>
  <c r="AQ63" i="13"/>
  <c r="FX63" i="13"/>
  <c r="AP63" i="13"/>
  <c r="FD63" i="13"/>
  <c r="DZ63" i="13"/>
  <c r="DR63" i="13"/>
  <c r="DB63" i="13"/>
  <c r="CV63" i="13"/>
  <c r="GG63" i="13"/>
  <c r="AC63" i="13"/>
  <c r="GF63" i="13"/>
  <c r="T63" i="13"/>
  <c r="CM63" i="13"/>
  <c r="CL63" i="13"/>
  <c r="AR63" i="13"/>
  <c r="AG63" i="13"/>
  <c r="S63" i="13"/>
  <c r="FV63" i="13"/>
  <c r="FP63" i="13"/>
  <c r="CN63" i="13"/>
  <c r="AE63" i="13"/>
  <c r="GC63" i="13"/>
  <c r="HU63" i="13"/>
  <c r="HS63" i="13"/>
  <c r="HK63" i="13"/>
  <c r="HB63" i="13"/>
  <c r="FZ63" i="13"/>
  <c r="HW63" i="13"/>
  <c r="GA63" i="13"/>
  <c r="CU63" i="13"/>
  <c r="CS63" i="13"/>
  <c r="CQ63" i="13"/>
  <c r="CP63" i="13"/>
  <c r="FQ69" i="4"/>
  <c r="M175" i="7" s="1"/>
  <c r="GV69" i="4"/>
  <c r="M206" i="7" s="1"/>
  <c r="AE7" i="7"/>
  <c r="X8" i="7"/>
  <c r="X9" i="7"/>
  <c r="K12" i="7"/>
  <c r="K13" i="7"/>
  <c r="F14" i="7"/>
  <c r="F15" i="7"/>
  <c r="Y19" i="7"/>
  <c r="AA20" i="7"/>
  <c r="G26" i="7"/>
  <c r="G27" i="7"/>
  <c r="AA31" i="7"/>
  <c r="AA32" i="7"/>
  <c r="U34" i="7"/>
  <c r="G37" i="7"/>
  <c r="H38" i="7"/>
  <c r="AD43" i="7"/>
  <c r="AE44" i="7"/>
  <c r="AA45" i="7"/>
  <c r="AC46" i="7"/>
  <c r="Y47" i="7"/>
  <c r="AA48" i="7"/>
  <c r="Y49" i="7"/>
  <c r="K54" i="7"/>
  <c r="AB56" i="7"/>
  <c r="F58" i="7"/>
  <c r="AA60" i="7"/>
  <c r="AD64" i="7"/>
  <c r="K67" i="7"/>
  <c r="Z72" i="7"/>
  <c r="J75" i="7"/>
  <c r="AB76" i="7"/>
  <c r="E78" i="7"/>
  <c r="I82" i="7"/>
  <c r="E86" i="7"/>
  <c r="U87" i="7"/>
  <c r="K90" i="7"/>
  <c r="AD91" i="7"/>
  <c r="E96" i="7"/>
  <c r="AA108" i="7"/>
  <c r="K110" i="7"/>
  <c r="AC122" i="7"/>
  <c r="E124" i="7"/>
  <c r="Y127" i="7"/>
  <c r="J131" i="7"/>
  <c r="D135" i="7"/>
  <c r="F141" i="7"/>
  <c r="J145" i="7"/>
  <c r="Y149" i="7"/>
  <c r="AE160" i="7"/>
  <c r="G175" i="7"/>
  <c r="AA177" i="7"/>
  <c r="AA182" i="7"/>
  <c r="I190" i="7"/>
  <c r="D193" i="7"/>
  <c r="D203" i="7"/>
  <c r="Y230" i="7"/>
  <c r="C44" i="12"/>
  <c r="B9" i="12"/>
  <c r="B8" i="12"/>
  <c r="B4" i="12"/>
  <c r="B10" i="12"/>
  <c r="B6" i="12"/>
  <c r="T7" i="13"/>
  <c r="HC7" i="13"/>
  <c r="EZ10" i="13"/>
  <c r="ET17" i="13"/>
  <c r="BZ21" i="13"/>
  <c r="HG26" i="13"/>
  <c r="BU40" i="13"/>
  <c r="AH214" i="7"/>
  <c r="AG214" i="7"/>
  <c r="AF214" i="7"/>
  <c r="AL214" i="7"/>
  <c r="AM214" i="7"/>
  <c r="HN13" i="13"/>
  <c r="GR13" i="13"/>
  <c r="FV13" i="13"/>
  <c r="EZ13" i="13"/>
  <c r="ED13" i="13"/>
  <c r="DH13" i="13"/>
  <c r="CL13" i="13"/>
  <c r="BP13" i="13"/>
  <c r="AT13" i="13"/>
  <c r="X13" i="13"/>
  <c r="HM13" i="13"/>
  <c r="GQ13" i="13"/>
  <c r="FU13" i="13"/>
  <c r="EY13" i="13"/>
  <c r="EC13" i="13"/>
  <c r="EC69" i="4" s="1"/>
  <c r="M135" i="7" s="1"/>
  <c r="DG13" i="13"/>
  <c r="CK13" i="13"/>
  <c r="BO13" i="13"/>
  <c r="AS13" i="13"/>
  <c r="W13" i="13"/>
  <c r="HL13" i="13"/>
  <c r="GP13" i="13"/>
  <c r="FT13" i="13"/>
  <c r="EX13" i="13"/>
  <c r="EB13" i="13"/>
  <c r="DF13" i="13"/>
  <c r="CJ13" i="13"/>
  <c r="BN13" i="13"/>
  <c r="AR13" i="13"/>
  <c r="V13" i="13"/>
  <c r="HK13" i="13"/>
  <c r="HK69" i="4" s="1"/>
  <c r="M221" i="7" s="1"/>
  <c r="GO13" i="13"/>
  <c r="GO69" i="4" s="1"/>
  <c r="M199" i="7" s="1"/>
  <c r="FS13" i="13"/>
  <c r="EW13" i="13"/>
  <c r="EA13" i="13"/>
  <c r="DE13" i="13"/>
  <c r="DE69" i="4" s="1"/>
  <c r="M111" i="7" s="1"/>
  <c r="CI13" i="13"/>
  <c r="BM13" i="13"/>
  <c r="AQ13" i="13"/>
  <c r="U13" i="13"/>
  <c r="HJ13" i="13"/>
  <c r="GN13" i="13"/>
  <c r="FR13" i="13"/>
  <c r="EV13" i="13"/>
  <c r="HP13" i="13"/>
  <c r="GJ13" i="13"/>
  <c r="FI13" i="13"/>
  <c r="EH13" i="13"/>
  <c r="DD13" i="13"/>
  <c r="CD13" i="13"/>
  <c r="BD13" i="13"/>
  <c r="AD13" i="13"/>
  <c r="D13" i="13"/>
  <c r="HO13" i="13"/>
  <c r="GI13" i="13"/>
  <c r="FH13" i="13"/>
  <c r="EG13" i="13"/>
  <c r="DC13" i="13"/>
  <c r="CC13" i="13"/>
  <c r="BC13" i="13"/>
  <c r="AC13" i="13"/>
  <c r="HI13" i="13"/>
  <c r="GH13" i="13"/>
  <c r="FG13" i="13"/>
  <c r="EF13" i="13"/>
  <c r="DB13" i="13"/>
  <c r="CB13" i="13"/>
  <c r="BB13" i="13"/>
  <c r="AB13" i="13"/>
  <c r="HH13" i="13"/>
  <c r="GG13" i="13"/>
  <c r="FF13" i="13"/>
  <c r="EE13" i="13"/>
  <c r="DA13" i="13"/>
  <c r="CA13" i="13"/>
  <c r="BA13" i="13"/>
  <c r="AA13" i="13"/>
  <c r="HG13" i="13"/>
  <c r="GF13" i="13"/>
  <c r="FE13" i="13"/>
  <c r="DZ13" i="13"/>
  <c r="CZ13" i="13"/>
  <c r="BZ13" i="13"/>
  <c r="AZ13" i="13"/>
  <c r="Z13" i="13"/>
  <c r="HW13" i="13"/>
  <c r="GV13" i="13"/>
  <c r="FP13" i="13"/>
  <c r="EO13" i="13"/>
  <c r="DO13" i="13"/>
  <c r="CO13" i="13"/>
  <c r="BK13" i="13"/>
  <c r="AK13" i="13"/>
  <c r="K13" i="13"/>
  <c r="HV13" i="13"/>
  <c r="GU13" i="13"/>
  <c r="FO13" i="13"/>
  <c r="EN13" i="13"/>
  <c r="DN13" i="13"/>
  <c r="CN13" i="13"/>
  <c r="BJ13" i="13"/>
  <c r="AJ13" i="13"/>
  <c r="J13" i="13"/>
  <c r="HB13" i="13"/>
  <c r="FM13" i="13"/>
  <c r="DV13" i="13"/>
  <c r="CM13" i="13"/>
  <c r="AW13" i="13"/>
  <c r="L13" i="13"/>
  <c r="HA13" i="13"/>
  <c r="FL13" i="13"/>
  <c r="DU13" i="13"/>
  <c r="CH13" i="13"/>
  <c r="AV13" i="13"/>
  <c r="I13" i="13"/>
  <c r="GZ13" i="13"/>
  <c r="FK13" i="13"/>
  <c r="DT13" i="13"/>
  <c r="CG13" i="13"/>
  <c r="AU13" i="13"/>
  <c r="H13" i="13"/>
  <c r="GY13" i="13"/>
  <c r="FJ13" i="13"/>
  <c r="DS13" i="13"/>
  <c r="CF13" i="13"/>
  <c r="CF69" i="4" s="1"/>
  <c r="M86" i="7" s="1"/>
  <c r="AP13" i="13"/>
  <c r="G13" i="13"/>
  <c r="GX13" i="13"/>
  <c r="FD13" i="13"/>
  <c r="DR13" i="13"/>
  <c r="CE13" i="13"/>
  <c r="AO13" i="13"/>
  <c r="F13" i="13"/>
  <c r="GW13" i="13"/>
  <c r="FC13" i="13"/>
  <c r="DQ13" i="13"/>
  <c r="BY13" i="13"/>
  <c r="AN13" i="13"/>
  <c r="E13" i="13"/>
  <c r="HS13" i="13"/>
  <c r="GA13" i="13"/>
  <c r="EL13" i="13"/>
  <c r="CV13" i="13"/>
  <c r="BI13" i="13"/>
  <c r="S13" i="13"/>
  <c r="HR13" i="13"/>
  <c r="HR69" i="4" s="1"/>
  <c r="M228" i="7" s="1"/>
  <c r="FZ13" i="13"/>
  <c r="EK13" i="13"/>
  <c r="CU13" i="13"/>
  <c r="BH13" i="13"/>
  <c r="R13" i="13"/>
  <c r="HF13" i="13"/>
  <c r="ES13" i="13"/>
  <c r="CQ13" i="13"/>
  <c r="AE13" i="13"/>
  <c r="HE13" i="13"/>
  <c r="ER13" i="13"/>
  <c r="CP13" i="13"/>
  <c r="Y13" i="13"/>
  <c r="HD13" i="13"/>
  <c r="EQ13" i="13"/>
  <c r="BX13" i="13"/>
  <c r="T13" i="13"/>
  <c r="HC13" i="13"/>
  <c r="EP13" i="13"/>
  <c r="BW13" i="13"/>
  <c r="Q13" i="13"/>
  <c r="Q69" i="4" s="1"/>
  <c r="M19" i="7" s="1"/>
  <c r="GT13" i="13"/>
  <c r="GT69" i="4" s="1"/>
  <c r="M204" i="7" s="1"/>
  <c r="EM13" i="13"/>
  <c r="BV13" i="13"/>
  <c r="P13" i="13"/>
  <c r="GS13" i="13"/>
  <c r="EJ13" i="13"/>
  <c r="BU13" i="13"/>
  <c r="O13" i="13"/>
  <c r="IA13" i="13"/>
  <c r="FW13" i="13"/>
  <c r="DI13" i="13"/>
  <c r="AX13" i="13"/>
  <c r="HU13" i="13"/>
  <c r="DP13" i="13"/>
  <c r="AI13" i="13"/>
  <c r="HT13" i="13"/>
  <c r="DM13" i="13"/>
  <c r="AH13" i="13"/>
  <c r="AH69" i="4" s="1"/>
  <c r="M36" i="7" s="1"/>
  <c r="HQ13" i="13"/>
  <c r="DL13" i="13"/>
  <c r="AG13" i="13"/>
  <c r="GM13" i="13"/>
  <c r="GM69" i="4" s="1"/>
  <c r="M197" i="7" s="1"/>
  <c r="DK13" i="13"/>
  <c r="DK69" i="4" s="1"/>
  <c r="M117" i="7" s="1"/>
  <c r="AF13" i="13"/>
  <c r="GK13" i="13"/>
  <c r="CY13" i="13"/>
  <c r="M13" i="13"/>
  <c r="FA13" i="13"/>
  <c r="BL13" i="13"/>
  <c r="EU13" i="13"/>
  <c r="BG13" i="13"/>
  <c r="FQ13" i="13"/>
  <c r="AL13" i="13"/>
  <c r="FN13" i="13"/>
  <c r="N13" i="13"/>
  <c r="FB13" i="13"/>
  <c r="ET13" i="13"/>
  <c r="DY13" i="13"/>
  <c r="DJ13" i="13"/>
  <c r="GL13" i="13"/>
  <c r="BS13" i="13"/>
  <c r="CX13" i="13"/>
  <c r="CW13" i="13"/>
  <c r="CT13" i="13"/>
  <c r="CS13" i="13"/>
  <c r="BQ13" i="13"/>
  <c r="CR13" i="13"/>
  <c r="BT13" i="13"/>
  <c r="BR13" i="13"/>
  <c r="GC13" i="13"/>
  <c r="GB13" i="13"/>
  <c r="GH35" i="13"/>
  <c r="BY68" i="4"/>
  <c r="HF28" i="13"/>
  <c r="AE26" i="7"/>
  <c r="E34" i="7"/>
  <c r="AA40" i="7"/>
  <c r="K84" i="7"/>
  <c r="D127" i="7"/>
  <c r="I167" i="7"/>
  <c r="AB181" i="7"/>
  <c r="AC210" i="7"/>
  <c r="AA229" i="7"/>
  <c r="AD14" i="7"/>
  <c r="E24" i="7"/>
  <c r="X61" i="7"/>
  <c r="Z65" i="7"/>
  <c r="J80" i="7"/>
  <c r="J94" i="7"/>
  <c r="J125" i="7"/>
  <c r="G184" i="7"/>
  <c r="AB229" i="7"/>
  <c r="AF10" i="13"/>
  <c r="J9" i="7"/>
  <c r="F23" i="7"/>
  <c r="AA41" i="7"/>
  <c r="I60" i="7"/>
  <c r="H79" i="7"/>
  <c r="U95" i="7"/>
  <c r="K115" i="7"/>
  <c r="AD189" i="7"/>
  <c r="FN7" i="13"/>
  <c r="D11" i="7"/>
  <c r="U31" i="7"/>
  <c r="X43" i="7"/>
  <c r="J60" i="7"/>
  <c r="AD69" i="7"/>
  <c r="I83" i="7"/>
  <c r="J91" i="7"/>
  <c r="Z98" i="7"/>
  <c r="AC104" i="7"/>
  <c r="D110" i="7"/>
  <c r="AC118" i="7"/>
  <c r="AD138" i="7"/>
  <c r="AA197" i="7"/>
  <c r="D227" i="7"/>
  <c r="HX29" i="13"/>
  <c r="AB28" i="7"/>
  <c r="AC41" i="7"/>
  <c r="G55" i="7"/>
  <c r="D71" i="7"/>
  <c r="U91" i="7"/>
  <c r="HZ19" i="13"/>
  <c r="HD19" i="13"/>
  <c r="GH19" i="13"/>
  <c r="FL19" i="13"/>
  <c r="EP19" i="13"/>
  <c r="DT19" i="13"/>
  <c r="CX19" i="13"/>
  <c r="CB19" i="13"/>
  <c r="BF19" i="13"/>
  <c r="AJ19" i="13"/>
  <c r="N19" i="13"/>
  <c r="HY19" i="13"/>
  <c r="HC19" i="13"/>
  <c r="GG19" i="13"/>
  <c r="FK19" i="13"/>
  <c r="EO19" i="13"/>
  <c r="DS19" i="13"/>
  <c r="CW19" i="13"/>
  <c r="CA19" i="13"/>
  <c r="HX19" i="13"/>
  <c r="HB19" i="13"/>
  <c r="GF19" i="13"/>
  <c r="FJ19" i="13"/>
  <c r="EN19" i="13"/>
  <c r="DR19" i="13"/>
  <c r="CV19" i="13"/>
  <c r="BZ19" i="13"/>
  <c r="BD19" i="13"/>
  <c r="AH19" i="13"/>
  <c r="L19" i="13"/>
  <c r="HW19" i="13"/>
  <c r="HA19" i="13"/>
  <c r="GE19" i="13"/>
  <c r="FI19" i="13"/>
  <c r="EM19" i="13"/>
  <c r="DQ19" i="13"/>
  <c r="CU19" i="13"/>
  <c r="BY19" i="13"/>
  <c r="BC19" i="13"/>
  <c r="HU19" i="13"/>
  <c r="GY19" i="13"/>
  <c r="GC19" i="13"/>
  <c r="FG19" i="13"/>
  <c r="EK19" i="13"/>
  <c r="DO19" i="13"/>
  <c r="CS19" i="13"/>
  <c r="BW19" i="13"/>
  <c r="HS19" i="13"/>
  <c r="GR19" i="13"/>
  <c r="FQ19" i="13"/>
  <c r="EL19" i="13"/>
  <c r="DJ19" i="13"/>
  <c r="CI19" i="13"/>
  <c r="BH19" i="13"/>
  <c r="AG19" i="13"/>
  <c r="I19" i="13"/>
  <c r="HR19" i="13"/>
  <c r="GQ19" i="13"/>
  <c r="FP19" i="13"/>
  <c r="EJ19" i="13"/>
  <c r="DI19" i="13"/>
  <c r="CH19" i="13"/>
  <c r="BG19" i="13"/>
  <c r="AF19" i="13"/>
  <c r="H19" i="13"/>
  <c r="HQ19" i="13"/>
  <c r="GP19" i="13"/>
  <c r="FO19" i="13"/>
  <c r="EI19" i="13"/>
  <c r="DH19" i="13"/>
  <c r="CG19" i="13"/>
  <c r="BE19" i="13"/>
  <c r="AE19" i="13"/>
  <c r="G19" i="13"/>
  <c r="HP19" i="13"/>
  <c r="GO19" i="13"/>
  <c r="FN19" i="13"/>
  <c r="EH19" i="13"/>
  <c r="DG19" i="13"/>
  <c r="CF19" i="13"/>
  <c r="BB19" i="13"/>
  <c r="AD19" i="13"/>
  <c r="F19" i="13"/>
  <c r="HO19" i="13"/>
  <c r="GN19" i="13"/>
  <c r="FM19" i="13"/>
  <c r="EG19" i="13"/>
  <c r="DF19" i="13"/>
  <c r="CE19" i="13"/>
  <c r="BA19" i="13"/>
  <c r="AC19" i="13"/>
  <c r="E19" i="13"/>
  <c r="GZ19" i="13"/>
  <c r="FX19" i="13"/>
  <c r="EW19" i="13"/>
  <c r="DV19" i="13"/>
  <c r="CP19" i="13"/>
  <c r="BO19" i="13"/>
  <c r="AP19" i="13"/>
  <c r="R19" i="13"/>
  <c r="GX19" i="13"/>
  <c r="FW19" i="13"/>
  <c r="EV19" i="13"/>
  <c r="DU19" i="13"/>
  <c r="CO19" i="13"/>
  <c r="BN19" i="13"/>
  <c r="AO19" i="13"/>
  <c r="Q19" i="13"/>
  <c r="HV19" i="13"/>
  <c r="GD19" i="13"/>
  <c r="ES19" i="13"/>
  <c r="DA19" i="13"/>
  <c r="BL19" i="13"/>
  <c r="Y19" i="13"/>
  <c r="HT19" i="13"/>
  <c r="GB19" i="13"/>
  <c r="ER19" i="13"/>
  <c r="CZ19" i="13"/>
  <c r="BK19" i="13"/>
  <c r="X19" i="13"/>
  <c r="HN19" i="13"/>
  <c r="GA19" i="13"/>
  <c r="EQ19" i="13"/>
  <c r="CY19" i="13"/>
  <c r="BJ19" i="13"/>
  <c r="W19" i="13"/>
  <c r="HM19" i="13"/>
  <c r="FZ19" i="13"/>
  <c r="EF19" i="13"/>
  <c r="CT19" i="13"/>
  <c r="BI19" i="13"/>
  <c r="V19" i="13"/>
  <c r="HL19" i="13"/>
  <c r="FY19" i="13"/>
  <c r="EE19" i="13"/>
  <c r="CR19" i="13"/>
  <c r="AZ19" i="13"/>
  <c r="U19" i="13"/>
  <c r="GT19" i="13"/>
  <c r="FB19" i="13"/>
  <c r="DM19" i="13"/>
  <c r="BU19" i="13"/>
  <c r="AM19" i="13"/>
  <c r="GS19" i="13"/>
  <c r="FA19" i="13"/>
  <c r="DL19" i="13"/>
  <c r="BT19" i="13"/>
  <c r="AL19" i="13"/>
  <c r="HK19" i="13"/>
  <c r="FE19" i="13"/>
  <c r="DB19" i="13"/>
  <c r="AS19" i="13"/>
  <c r="HJ19" i="13"/>
  <c r="FD19" i="13"/>
  <c r="CQ19" i="13"/>
  <c r="AR19" i="13"/>
  <c r="HI19" i="13"/>
  <c r="FC19" i="13"/>
  <c r="CN19" i="13"/>
  <c r="AQ19" i="13"/>
  <c r="HH19" i="13"/>
  <c r="EZ19" i="13"/>
  <c r="CM19" i="13"/>
  <c r="AN19" i="13"/>
  <c r="HG19" i="13"/>
  <c r="EY19" i="13"/>
  <c r="CL19" i="13"/>
  <c r="AK19" i="13"/>
  <c r="HF19" i="13"/>
  <c r="EX19" i="13"/>
  <c r="CK19" i="13"/>
  <c r="AI19" i="13"/>
  <c r="HE19" i="13"/>
  <c r="EU19" i="13"/>
  <c r="CJ19" i="13"/>
  <c r="AB19" i="13"/>
  <c r="FV19" i="13"/>
  <c r="DW19" i="13"/>
  <c r="BM19" i="13"/>
  <c r="J19" i="13"/>
  <c r="FU19" i="13"/>
  <c r="FU68" i="4" s="1"/>
  <c r="DP19" i="13"/>
  <c r="AY19" i="13"/>
  <c r="D19" i="13"/>
  <c r="FS19" i="13"/>
  <c r="BR19" i="13"/>
  <c r="FR19" i="13"/>
  <c r="BQ19" i="13"/>
  <c r="FH19" i="13"/>
  <c r="BP19" i="13"/>
  <c r="FF19" i="13"/>
  <c r="AX19" i="13"/>
  <c r="ET19" i="13"/>
  <c r="AW19" i="13"/>
  <c r="ED19" i="13"/>
  <c r="AV19" i="13"/>
  <c r="GU19" i="13"/>
  <c r="DD19" i="13"/>
  <c r="K19" i="13"/>
  <c r="K68" i="4" s="1"/>
  <c r="L13" i="7" s="1"/>
  <c r="DY19" i="13"/>
  <c r="DX19" i="13"/>
  <c r="DN19" i="13"/>
  <c r="DK19" i="13"/>
  <c r="DK68" i="4" s="1"/>
  <c r="DC19" i="13"/>
  <c r="GJ19" i="13"/>
  <c r="T19" i="13"/>
  <c r="GI19" i="13"/>
  <c r="S19" i="13"/>
  <c r="GV19" i="13"/>
  <c r="GM19" i="13"/>
  <c r="GL19" i="13"/>
  <c r="GK19" i="13"/>
  <c r="EC19" i="13"/>
  <c r="DZ19" i="13"/>
  <c r="AU19" i="13"/>
  <c r="BS19" i="13"/>
  <c r="AT19" i="13"/>
  <c r="AA19" i="13"/>
  <c r="Z19" i="13"/>
  <c r="P19" i="13"/>
  <c r="O19" i="13"/>
  <c r="M19" i="13"/>
  <c r="EB19" i="13"/>
  <c r="EA19" i="13"/>
  <c r="U68" i="4"/>
  <c r="L23" i="7" s="1"/>
  <c r="D6" i="7"/>
  <c r="Y8" i="7"/>
  <c r="Y9" i="7"/>
  <c r="G14" i="7"/>
  <c r="AB20" i="7"/>
  <c r="AA21" i="7"/>
  <c r="U22" i="7"/>
  <c r="U23" i="7"/>
  <c r="I26" i="7"/>
  <c r="H27" i="7"/>
  <c r="AN27" i="7"/>
  <c r="AB31" i="7"/>
  <c r="AB32" i="7"/>
  <c r="U33" i="7"/>
  <c r="I37" i="7"/>
  <c r="J38" i="7"/>
  <c r="E40" i="7"/>
  <c r="D41" i="7"/>
  <c r="AE43" i="7"/>
  <c r="AB45" i="7"/>
  <c r="AD46" i="7"/>
  <c r="Z47" i="7"/>
  <c r="AB48" i="7"/>
  <c r="Z49" i="7"/>
  <c r="E53" i="7"/>
  <c r="AC56" i="7"/>
  <c r="G58" i="7"/>
  <c r="AB60" i="7"/>
  <c r="AE64" i="7"/>
  <c r="AL65" i="7"/>
  <c r="X68" i="7"/>
  <c r="U71" i="7"/>
  <c r="AA72" i="7"/>
  <c r="F74" i="7"/>
  <c r="AC76" i="7"/>
  <c r="F78" i="7"/>
  <c r="J82" i="7"/>
  <c r="F86" i="7"/>
  <c r="D89" i="7"/>
  <c r="Y94" i="7"/>
  <c r="F96" i="7"/>
  <c r="AC103" i="7"/>
  <c r="AD108" i="7"/>
  <c r="AD122" i="7"/>
  <c r="F124" i="7"/>
  <c r="Z127" i="7"/>
  <c r="H135" i="7"/>
  <c r="H141" i="7"/>
  <c r="K145" i="7"/>
  <c r="Z149" i="7"/>
  <c r="F168" i="7"/>
  <c r="X170" i="7"/>
  <c r="H175" i="7"/>
  <c r="AE177" i="7"/>
  <c r="D180" i="7"/>
  <c r="AB182" i="7"/>
  <c r="E185" i="7"/>
  <c r="E193" i="7"/>
  <c r="K203" i="7"/>
  <c r="Z230" i="7"/>
  <c r="AB236" i="7"/>
  <c r="U7" i="13"/>
  <c r="FB10" i="13"/>
  <c r="AY13" i="13"/>
  <c r="EU17" i="13"/>
  <c r="CD19" i="13"/>
  <c r="GW40" i="13"/>
  <c r="HY50" i="13"/>
  <c r="HC50" i="13"/>
  <c r="GG50" i="13"/>
  <c r="FK50" i="13"/>
  <c r="EO50" i="13"/>
  <c r="DS50" i="13"/>
  <c r="CW50" i="13"/>
  <c r="CA50" i="13"/>
  <c r="BE50" i="13"/>
  <c r="AI50" i="13"/>
  <c r="M50" i="13"/>
  <c r="HM50" i="13"/>
  <c r="GP50" i="13"/>
  <c r="FS50" i="13"/>
  <c r="EV50" i="13"/>
  <c r="DY50" i="13"/>
  <c r="DB50" i="13"/>
  <c r="CE50" i="13"/>
  <c r="BH50" i="13"/>
  <c r="AK50" i="13"/>
  <c r="N50" i="13"/>
  <c r="HL50" i="13"/>
  <c r="GO50" i="13"/>
  <c r="FR50" i="13"/>
  <c r="EU50" i="13"/>
  <c r="DX50" i="13"/>
  <c r="DA50" i="13"/>
  <c r="CD50" i="13"/>
  <c r="BG50" i="13"/>
  <c r="AJ50" i="13"/>
  <c r="L50" i="13"/>
  <c r="HK50" i="13"/>
  <c r="GN50" i="13"/>
  <c r="FQ50" i="13"/>
  <c r="ET50" i="13"/>
  <c r="DW50" i="13"/>
  <c r="CZ50" i="13"/>
  <c r="CC50" i="13"/>
  <c r="BF50" i="13"/>
  <c r="AH50" i="13"/>
  <c r="K50" i="13"/>
  <c r="HJ50" i="13"/>
  <c r="GM50" i="13"/>
  <c r="FP50" i="13"/>
  <c r="ES50" i="13"/>
  <c r="DV50" i="13"/>
  <c r="CY50" i="13"/>
  <c r="CB50" i="13"/>
  <c r="BD50" i="13"/>
  <c r="AG50" i="13"/>
  <c r="J50" i="13"/>
  <c r="HH50" i="13"/>
  <c r="GK50" i="13"/>
  <c r="FN50" i="13"/>
  <c r="EQ50" i="13"/>
  <c r="DT50" i="13"/>
  <c r="CV50" i="13"/>
  <c r="BY50" i="13"/>
  <c r="BB50" i="13"/>
  <c r="AE50" i="13"/>
  <c r="H50" i="13"/>
  <c r="HT50" i="13"/>
  <c r="GW50" i="13"/>
  <c r="FZ50" i="13"/>
  <c r="FC50" i="13"/>
  <c r="EF50" i="13"/>
  <c r="DI50" i="13"/>
  <c r="CL50" i="13"/>
  <c r="BO50" i="13"/>
  <c r="AR50" i="13"/>
  <c r="U50" i="13"/>
  <c r="HS50" i="13"/>
  <c r="GV50" i="13"/>
  <c r="FY50" i="13"/>
  <c r="FB50" i="13"/>
  <c r="EE50" i="13"/>
  <c r="DH50" i="13"/>
  <c r="CK50" i="13"/>
  <c r="BN50" i="13"/>
  <c r="AQ50" i="13"/>
  <c r="T50" i="13"/>
  <c r="HE50" i="13"/>
  <c r="FX50" i="13"/>
  <c r="EN50" i="13"/>
  <c r="DJ50" i="13"/>
  <c r="BX50" i="13"/>
  <c r="AT50" i="13"/>
  <c r="I50" i="13"/>
  <c r="HD50" i="13"/>
  <c r="FW50" i="13"/>
  <c r="EM50" i="13"/>
  <c r="DG50" i="13"/>
  <c r="BW50" i="13"/>
  <c r="AS50" i="13"/>
  <c r="G50" i="13"/>
  <c r="HB50" i="13"/>
  <c r="FV50" i="13"/>
  <c r="EL50" i="13"/>
  <c r="DF50" i="13"/>
  <c r="BV50" i="13"/>
  <c r="AP50" i="13"/>
  <c r="F50" i="13"/>
  <c r="HA50" i="13"/>
  <c r="FU50" i="13"/>
  <c r="EK50" i="13"/>
  <c r="DE50" i="13"/>
  <c r="BU50" i="13"/>
  <c r="AO50" i="13"/>
  <c r="E50" i="13"/>
  <c r="GZ50" i="13"/>
  <c r="FT50" i="13"/>
  <c r="EJ50" i="13"/>
  <c r="DD50" i="13"/>
  <c r="BT50" i="13"/>
  <c r="AN50" i="13"/>
  <c r="D50" i="13"/>
  <c r="HR50" i="13"/>
  <c r="GC50" i="13"/>
  <c r="EG50" i="13"/>
  <c r="CP50" i="13"/>
  <c r="AY50" i="13"/>
  <c r="HQ50" i="13"/>
  <c r="GB50" i="13"/>
  <c r="ED50" i="13"/>
  <c r="CO50" i="13"/>
  <c r="AX50" i="13"/>
  <c r="HP50" i="13"/>
  <c r="GA50" i="13"/>
  <c r="EC50" i="13"/>
  <c r="CN50" i="13"/>
  <c r="AW50" i="13"/>
  <c r="HO50" i="13"/>
  <c r="FO50" i="13"/>
  <c r="EB50" i="13"/>
  <c r="CM50" i="13"/>
  <c r="AV50" i="13"/>
  <c r="HI50" i="13"/>
  <c r="FL50" i="13"/>
  <c r="DZ50" i="13"/>
  <c r="CI50" i="13"/>
  <c r="AM50" i="13"/>
  <c r="GL50" i="13"/>
  <c r="EY50" i="13"/>
  <c r="DC50" i="13"/>
  <c r="BL50" i="13"/>
  <c r="W50" i="13"/>
  <c r="IA50" i="13"/>
  <c r="GJ50" i="13"/>
  <c r="EX50" i="13"/>
  <c r="CX50" i="13"/>
  <c r="BK50" i="13"/>
  <c r="V50" i="13"/>
  <c r="GX50" i="13"/>
  <c r="ER50" i="13"/>
  <c r="CF50" i="13"/>
  <c r="S50" i="13"/>
  <c r="GU50" i="13"/>
  <c r="EP50" i="13"/>
  <c r="BZ50" i="13"/>
  <c r="R50" i="13"/>
  <c r="GT50" i="13"/>
  <c r="EI50" i="13"/>
  <c r="BS50" i="13"/>
  <c r="Q50" i="13"/>
  <c r="GS50" i="13"/>
  <c r="EH50" i="13"/>
  <c r="BR50" i="13"/>
  <c r="P50" i="13"/>
  <c r="GQ50" i="13"/>
  <c r="DU50" i="13"/>
  <c r="BP50" i="13"/>
  <c r="HW50" i="13"/>
  <c r="FG50" i="13"/>
  <c r="CT50" i="13"/>
  <c r="AD50" i="13"/>
  <c r="GF50" i="13"/>
  <c r="CU50" i="13"/>
  <c r="X50" i="13"/>
  <c r="GE50" i="13"/>
  <c r="CS50" i="13"/>
  <c r="O50" i="13"/>
  <c r="GD50" i="13"/>
  <c r="CR50" i="13"/>
  <c r="FM50" i="13"/>
  <c r="CQ50" i="13"/>
  <c r="FI50" i="13"/>
  <c r="CH50" i="13"/>
  <c r="HN50" i="13"/>
  <c r="DQ50" i="13"/>
  <c r="AL50" i="13"/>
  <c r="HG50" i="13"/>
  <c r="DP50" i="13"/>
  <c r="AF50" i="13"/>
  <c r="FD50" i="13"/>
  <c r="AB50" i="13"/>
  <c r="FA50" i="13"/>
  <c r="AA50" i="13"/>
  <c r="EZ50" i="13"/>
  <c r="Z50" i="13"/>
  <c r="EW50" i="13"/>
  <c r="Y50" i="13"/>
  <c r="EA50" i="13"/>
  <c r="DR50" i="13"/>
  <c r="GR50" i="13"/>
  <c r="BJ50" i="13"/>
  <c r="HV50" i="13"/>
  <c r="AZ50" i="13"/>
  <c r="HU50" i="13"/>
  <c r="AU50" i="13"/>
  <c r="HF50" i="13"/>
  <c r="AC50" i="13"/>
  <c r="GY50" i="13"/>
  <c r="GH50" i="13"/>
  <c r="CJ50" i="13"/>
  <c r="CG50" i="13"/>
  <c r="DN50" i="13"/>
  <c r="DM50" i="13"/>
  <c r="DL50" i="13"/>
  <c r="DK50" i="13"/>
  <c r="BQ50" i="13"/>
  <c r="HX50" i="13"/>
  <c r="GI50" i="13"/>
  <c r="HZ50" i="13"/>
  <c r="FJ50" i="13"/>
  <c r="FH50" i="13"/>
  <c r="FF50" i="13"/>
  <c r="FE50" i="13"/>
  <c r="DO50" i="13"/>
  <c r="BM50" i="13"/>
  <c r="BI50" i="13"/>
  <c r="BC50" i="13"/>
  <c r="BA50" i="13"/>
  <c r="AL68" i="4"/>
  <c r="L40" i="7" s="1"/>
  <c r="AG39" i="7"/>
  <c r="AF39" i="7"/>
  <c r="GR28" i="13"/>
  <c r="EO68" i="4"/>
  <c r="HQ69" i="4"/>
  <c r="M227" i="7" s="1"/>
  <c r="AE37" i="7"/>
  <c r="AB52" i="7"/>
  <c r="I64" i="7"/>
  <c r="U77" i="7"/>
  <c r="G113" i="7"/>
  <c r="X189" i="7"/>
  <c r="H232" i="7"/>
  <c r="Y17" i="7"/>
  <c r="F35" i="7"/>
  <c r="U43" i="7"/>
  <c r="U51" i="7"/>
  <c r="J64" i="7"/>
  <c r="U73" i="7"/>
  <c r="AA81" i="7"/>
  <c r="H113" i="7"/>
  <c r="H127" i="7"/>
  <c r="Z199" i="7"/>
  <c r="AD210" i="7"/>
  <c r="F221" i="7"/>
  <c r="FD69" i="4"/>
  <c r="M162" i="7" s="1"/>
  <c r="AG37" i="7"/>
  <c r="K87" i="7"/>
  <c r="Y138" i="7"/>
  <c r="M202" i="7"/>
  <c r="AE229" i="7"/>
  <c r="AA6" i="7"/>
  <c r="G23" i="7"/>
  <c r="H34" i="7"/>
  <c r="AB65" i="7"/>
  <c r="H108" i="7"/>
  <c r="AC153" i="7"/>
  <c r="FU7" i="13"/>
  <c r="HX47" i="13"/>
  <c r="HB47" i="13"/>
  <c r="GF47" i="13"/>
  <c r="FJ47" i="13"/>
  <c r="EN47" i="13"/>
  <c r="DR47" i="13"/>
  <c r="CV47" i="13"/>
  <c r="BZ47" i="13"/>
  <c r="BD47" i="13"/>
  <c r="AH47" i="13"/>
  <c r="L47" i="13"/>
  <c r="HW47" i="13"/>
  <c r="HA47" i="13"/>
  <c r="GE47" i="13"/>
  <c r="FI47" i="13"/>
  <c r="EM47" i="13"/>
  <c r="DQ47" i="13"/>
  <c r="CU47" i="13"/>
  <c r="BY47" i="13"/>
  <c r="BC47" i="13"/>
  <c r="AG47" i="13"/>
  <c r="K47" i="13"/>
  <c r="HV47" i="13"/>
  <c r="GZ47" i="13"/>
  <c r="GD47" i="13"/>
  <c r="FH47" i="13"/>
  <c r="EL47" i="13"/>
  <c r="DP47" i="13"/>
  <c r="CT47" i="13"/>
  <c r="BX47" i="13"/>
  <c r="BB47" i="13"/>
  <c r="AF47" i="13"/>
  <c r="J47" i="13"/>
  <c r="HU47" i="13"/>
  <c r="GY47" i="13"/>
  <c r="GC47" i="13"/>
  <c r="FG47" i="13"/>
  <c r="EK47" i="13"/>
  <c r="DO47" i="13"/>
  <c r="CS47" i="13"/>
  <c r="BW47" i="13"/>
  <c r="BA47" i="13"/>
  <c r="AE47" i="13"/>
  <c r="I47" i="13"/>
  <c r="HS47" i="13"/>
  <c r="GW47" i="13"/>
  <c r="GA47" i="13"/>
  <c r="FE47" i="13"/>
  <c r="EI47" i="13"/>
  <c r="DM47" i="13"/>
  <c r="CQ47" i="13"/>
  <c r="BU47" i="13"/>
  <c r="AY47" i="13"/>
  <c r="AC47" i="13"/>
  <c r="G47" i="13"/>
  <c r="HJ47" i="13"/>
  <c r="GI47" i="13"/>
  <c r="FC47" i="13"/>
  <c r="EB47" i="13"/>
  <c r="DA47" i="13"/>
  <c r="BV47" i="13"/>
  <c r="AT47" i="13"/>
  <c r="S47" i="13"/>
  <c r="HI47" i="13"/>
  <c r="GH47" i="13"/>
  <c r="FB47" i="13"/>
  <c r="EA47" i="13"/>
  <c r="CZ47" i="13"/>
  <c r="BT47" i="13"/>
  <c r="AS47" i="13"/>
  <c r="R47" i="13"/>
  <c r="HH47" i="13"/>
  <c r="GG47" i="13"/>
  <c r="FA47" i="13"/>
  <c r="DZ47" i="13"/>
  <c r="CY47" i="13"/>
  <c r="BS47" i="13"/>
  <c r="AR47" i="13"/>
  <c r="Q47" i="13"/>
  <c r="HG47" i="13"/>
  <c r="GB47" i="13"/>
  <c r="EZ47" i="13"/>
  <c r="DY47" i="13"/>
  <c r="CX47" i="13"/>
  <c r="BR47" i="13"/>
  <c r="AQ47" i="13"/>
  <c r="P47" i="13"/>
  <c r="HF47" i="13"/>
  <c r="FZ47" i="13"/>
  <c r="EY47" i="13"/>
  <c r="DX47" i="13"/>
  <c r="CW47" i="13"/>
  <c r="BQ47" i="13"/>
  <c r="AP47" i="13"/>
  <c r="O47" i="13"/>
  <c r="HN47" i="13"/>
  <c r="FX47" i="13"/>
  <c r="ER47" i="13"/>
  <c r="DG47" i="13"/>
  <c r="CA47" i="13"/>
  <c r="AK47" i="13"/>
  <c r="HM47" i="13"/>
  <c r="FW47" i="13"/>
  <c r="EQ47" i="13"/>
  <c r="DF47" i="13"/>
  <c r="BP47" i="13"/>
  <c r="AJ47" i="13"/>
  <c r="HL47" i="13"/>
  <c r="FV47" i="13"/>
  <c r="EP47" i="13"/>
  <c r="DE47" i="13"/>
  <c r="BO47" i="13"/>
  <c r="AI47" i="13"/>
  <c r="HK47" i="13"/>
  <c r="FU47" i="13"/>
  <c r="EO47" i="13"/>
  <c r="DD47" i="13"/>
  <c r="BN47" i="13"/>
  <c r="AD47" i="13"/>
  <c r="HD47" i="13"/>
  <c r="FS47" i="13"/>
  <c r="EH47" i="13"/>
  <c r="DB47" i="13"/>
  <c r="BL47" i="13"/>
  <c r="AA47" i="13"/>
  <c r="HZ47" i="13"/>
  <c r="GO47" i="13"/>
  <c r="FD47" i="13"/>
  <c r="DS47" i="13"/>
  <c r="CH47" i="13"/>
  <c r="AW47" i="13"/>
  <c r="H47" i="13"/>
  <c r="HY47" i="13"/>
  <c r="GN47" i="13"/>
  <c r="EX47" i="13"/>
  <c r="DN47" i="13"/>
  <c r="CG47" i="13"/>
  <c r="AV47" i="13"/>
  <c r="F47" i="13"/>
  <c r="HQ47" i="13"/>
  <c r="FO47" i="13"/>
  <c r="DK47" i="13"/>
  <c r="BI47" i="13"/>
  <c r="E47" i="13"/>
  <c r="HP47" i="13"/>
  <c r="FN47" i="13"/>
  <c r="DJ47" i="13"/>
  <c r="BH47" i="13"/>
  <c r="D47" i="13"/>
  <c r="HO47" i="13"/>
  <c r="FM47" i="13"/>
  <c r="DI47" i="13"/>
  <c r="BG47" i="13"/>
  <c r="HE47" i="13"/>
  <c r="FL47" i="13"/>
  <c r="DH47" i="13"/>
  <c r="BF47" i="13"/>
  <c r="GX47" i="13"/>
  <c r="FF47" i="13"/>
  <c r="CR47" i="13"/>
  <c r="AZ47" i="13"/>
  <c r="GK47" i="13"/>
  <c r="ED47" i="13"/>
  <c r="CE47" i="13"/>
  <c r="X47" i="13"/>
  <c r="GM47" i="13"/>
  <c r="DT47" i="13"/>
  <c r="AN47" i="13"/>
  <c r="GL47" i="13"/>
  <c r="DL47" i="13"/>
  <c r="AM47" i="13"/>
  <c r="GJ47" i="13"/>
  <c r="DC47" i="13"/>
  <c r="AL47" i="13"/>
  <c r="FY47" i="13"/>
  <c r="CP47" i="13"/>
  <c r="AB47" i="13"/>
  <c r="FR47" i="13"/>
  <c r="CN47" i="13"/>
  <c r="Y47" i="13"/>
  <c r="GV47" i="13"/>
  <c r="EG47" i="13"/>
  <c r="BM47" i="13"/>
  <c r="GU47" i="13"/>
  <c r="EF47" i="13"/>
  <c r="BK47" i="13"/>
  <c r="GP47" i="13"/>
  <c r="CF47" i="13"/>
  <c r="FT47" i="13"/>
  <c r="CD47" i="13"/>
  <c r="FQ47" i="13"/>
  <c r="CC47" i="13"/>
  <c r="FP47" i="13"/>
  <c r="CB47" i="13"/>
  <c r="FK47" i="13"/>
  <c r="BJ47" i="13"/>
  <c r="EW47" i="13"/>
  <c r="BE47" i="13"/>
  <c r="HT47" i="13"/>
  <c r="DU47" i="13"/>
  <c r="M47" i="13"/>
  <c r="CO47" i="13"/>
  <c r="CM47" i="13"/>
  <c r="CL47" i="13"/>
  <c r="CK47" i="13"/>
  <c r="CI47" i="13"/>
  <c r="ET47" i="13"/>
  <c r="ES47" i="13"/>
  <c r="EJ47" i="13"/>
  <c r="EE47" i="13"/>
  <c r="EC47" i="13"/>
  <c r="DW47" i="13"/>
  <c r="DV47" i="13"/>
  <c r="HC47" i="13"/>
  <c r="GT47" i="13"/>
  <c r="IA47" i="13"/>
  <c r="HR47" i="13"/>
  <c r="W47" i="13"/>
  <c r="V47" i="13"/>
  <c r="N47" i="13"/>
  <c r="CJ47" i="13"/>
  <c r="AX47" i="13"/>
  <c r="EV47" i="13"/>
  <c r="EU47" i="13"/>
  <c r="AU47" i="13"/>
  <c r="AO47" i="13"/>
  <c r="Z47" i="13"/>
  <c r="U47" i="13"/>
  <c r="T47" i="13"/>
  <c r="HQ27" i="13"/>
  <c r="GU27" i="13"/>
  <c r="FY27" i="13"/>
  <c r="FC27" i="13"/>
  <c r="EG27" i="13"/>
  <c r="DK27" i="13"/>
  <c r="CO27" i="13"/>
  <c r="IA27" i="13"/>
  <c r="HD27" i="13"/>
  <c r="GG27" i="13"/>
  <c r="FJ27" i="13"/>
  <c r="EM27" i="13"/>
  <c r="DP27" i="13"/>
  <c r="CS27" i="13"/>
  <c r="BV27" i="13"/>
  <c r="AZ27" i="13"/>
  <c r="AD27" i="13"/>
  <c r="H27" i="13"/>
  <c r="HZ27" i="13"/>
  <c r="HC27" i="13"/>
  <c r="GF27" i="13"/>
  <c r="FI27" i="13"/>
  <c r="EL27" i="13"/>
  <c r="DO27" i="13"/>
  <c r="CR27" i="13"/>
  <c r="BU27" i="13"/>
  <c r="AY27" i="13"/>
  <c r="AC27" i="13"/>
  <c r="G27" i="13"/>
  <c r="HY27" i="13"/>
  <c r="HB27" i="13"/>
  <c r="GE27" i="13"/>
  <c r="FH27" i="13"/>
  <c r="EK27" i="13"/>
  <c r="DN27" i="13"/>
  <c r="CQ27" i="13"/>
  <c r="BT27" i="13"/>
  <c r="AX27" i="13"/>
  <c r="AB27" i="13"/>
  <c r="F27" i="13"/>
  <c r="HX27" i="13"/>
  <c r="HA27" i="13"/>
  <c r="GD27" i="13"/>
  <c r="FG27" i="13"/>
  <c r="EJ27" i="13"/>
  <c r="DM27" i="13"/>
  <c r="CP27" i="13"/>
  <c r="BS27" i="13"/>
  <c r="AW27" i="13"/>
  <c r="AA27" i="13"/>
  <c r="E27" i="13"/>
  <c r="HV27" i="13"/>
  <c r="GY27" i="13"/>
  <c r="GB27" i="13"/>
  <c r="FE27" i="13"/>
  <c r="EH27" i="13"/>
  <c r="DJ27" i="13"/>
  <c r="CM27" i="13"/>
  <c r="BQ27" i="13"/>
  <c r="AU27" i="13"/>
  <c r="Y27" i="13"/>
  <c r="HK27" i="13"/>
  <c r="GN27" i="13"/>
  <c r="FQ27" i="13"/>
  <c r="ET27" i="13"/>
  <c r="DW27" i="13"/>
  <c r="CZ27" i="13"/>
  <c r="CC27" i="13"/>
  <c r="BG27" i="13"/>
  <c r="AK27" i="13"/>
  <c r="O27" i="13"/>
  <c r="HR27" i="13"/>
  <c r="GM27" i="13"/>
  <c r="FF27" i="13"/>
  <c r="EA27" i="13"/>
  <c r="CW27" i="13"/>
  <c r="BO27" i="13"/>
  <c r="AM27" i="13"/>
  <c r="J27" i="13"/>
  <c r="HP27" i="13"/>
  <c r="GL27" i="13"/>
  <c r="FD27" i="13"/>
  <c r="DZ27" i="13"/>
  <c r="CV27" i="13"/>
  <c r="BN27" i="13"/>
  <c r="AL27" i="13"/>
  <c r="I27" i="13"/>
  <c r="HO27" i="13"/>
  <c r="GK27" i="13"/>
  <c r="FB27" i="13"/>
  <c r="DY27" i="13"/>
  <c r="CU27" i="13"/>
  <c r="BM27" i="13"/>
  <c r="AJ27" i="13"/>
  <c r="D27" i="13"/>
  <c r="HN27" i="13"/>
  <c r="GJ27" i="13"/>
  <c r="FA27" i="13"/>
  <c r="DX27" i="13"/>
  <c r="CT27" i="13"/>
  <c r="BL27" i="13"/>
  <c r="AI27" i="13"/>
  <c r="HL27" i="13"/>
  <c r="GH27" i="13"/>
  <c r="EY27" i="13"/>
  <c r="DU27" i="13"/>
  <c r="CL27" i="13"/>
  <c r="BJ27" i="13"/>
  <c r="AG27" i="13"/>
  <c r="GV27" i="13"/>
  <c r="FR27" i="13"/>
  <c r="EN27" i="13"/>
  <c r="DE27" i="13"/>
  <c r="CA27" i="13"/>
  <c r="AT27" i="13"/>
  <c r="R27" i="13"/>
  <c r="GT27" i="13"/>
  <c r="FP27" i="13"/>
  <c r="EI27" i="13"/>
  <c r="DD27" i="13"/>
  <c r="BZ27" i="13"/>
  <c r="AS27" i="13"/>
  <c r="Q27" i="13"/>
  <c r="HS27" i="13"/>
  <c r="FV27" i="13"/>
  <c r="EC27" i="13"/>
  <c r="CG27" i="13"/>
  <c r="AP27" i="13"/>
  <c r="HM27" i="13"/>
  <c r="FU27" i="13"/>
  <c r="EB27" i="13"/>
  <c r="CF27" i="13"/>
  <c r="AO27" i="13"/>
  <c r="HJ27" i="13"/>
  <c r="FT27" i="13"/>
  <c r="DV27" i="13"/>
  <c r="CE27" i="13"/>
  <c r="AN27" i="13"/>
  <c r="HI27" i="13"/>
  <c r="FS27" i="13"/>
  <c r="DT27" i="13"/>
  <c r="CD27" i="13"/>
  <c r="AH27" i="13"/>
  <c r="HH27" i="13"/>
  <c r="FO27" i="13"/>
  <c r="DS27" i="13"/>
  <c r="CB27" i="13"/>
  <c r="AF27" i="13"/>
  <c r="GO27" i="13"/>
  <c r="ER27" i="13"/>
  <c r="CY27" i="13"/>
  <c r="BD27" i="13"/>
  <c r="M27" i="13"/>
  <c r="GI27" i="13"/>
  <c r="EQ27" i="13"/>
  <c r="CX27" i="13"/>
  <c r="BC27" i="13"/>
  <c r="L27" i="13"/>
  <c r="FL27" i="13"/>
  <c r="DA27" i="13"/>
  <c r="Z27" i="13"/>
  <c r="FK27" i="13"/>
  <c r="CN27" i="13"/>
  <c r="X27" i="13"/>
  <c r="HW27" i="13"/>
  <c r="EZ27" i="13"/>
  <c r="CK27" i="13"/>
  <c r="W27" i="13"/>
  <c r="HU27" i="13"/>
  <c r="EX27" i="13"/>
  <c r="CJ27" i="13"/>
  <c r="V27" i="13"/>
  <c r="HT27" i="13"/>
  <c r="EW27" i="13"/>
  <c r="CI27" i="13"/>
  <c r="U27" i="13"/>
  <c r="GC27" i="13"/>
  <c r="DL27" i="13"/>
  <c r="BE27" i="13"/>
  <c r="GA27" i="13"/>
  <c r="DI27" i="13"/>
  <c r="BB27" i="13"/>
  <c r="HF27" i="13"/>
  <c r="DR27" i="13"/>
  <c r="T27" i="13"/>
  <c r="HE27" i="13"/>
  <c r="DQ27" i="13"/>
  <c r="S27" i="13"/>
  <c r="GZ27" i="13"/>
  <c r="DH27" i="13"/>
  <c r="P27" i="13"/>
  <c r="GX27" i="13"/>
  <c r="DG27" i="13"/>
  <c r="N27" i="13"/>
  <c r="GW27" i="13"/>
  <c r="DF27" i="13"/>
  <c r="K27" i="13"/>
  <c r="GS27" i="13"/>
  <c r="DC27" i="13"/>
  <c r="GR27" i="13"/>
  <c r="DB27" i="13"/>
  <c r="EU27" i="13"/>
  <c r="BH27" i="13"/>
  <c r="ES27" i="13"/>
  <c r="BF27" i="13"/>
  <c r="BW27" i="13"/>
  <c r="BR27" i="13"/>
  <c r="BP27" i="13"/>
  <c r="BK27" i="13"/>
  <c r="BI27" i="13"/>
  <c r="HG27" i="13"/>
  <c r="BA27" i="13"/>
  <c r="EO27" i="13"/>
  <c r="BY27" i="13"/>
  <c r="BX27" i="13"/>
  <c r="AV27" i="13"/>
  <c r="AR27" i="13"/>
  <c r="AE27" i="13"/>
  <c r="FM27" i="13"/>
  <c r="EV27" i="13"/>
  <c r="GQ27" i="13"/>
  <c r="GP27" i="13"/>
  <c r="FZ27" i="13"/>
  <c r="FW27" i="13"/>
  <c r="EF27" i="13"/>
  <c r="EE27" i="13"/>
  <c r="ED27" i="13"/>
  <c r="CH27" i="13"/>
  <c r="AQ27" i="13"/>
  <c r="HR49" i="13"/>
  <c r="GV49" i="13"/>
  <c r="HQ49" i="13"/>
  <c r="GT49" i="13"/>
  <c r="FX49" i="13"/>
  <c r="FB49" i="13"/>
  <c r="EF49" i="13"/>
  <c r="DJ49" i="13"/>
  <c r="CN49" i="13"/>
  <c r="BR49" i="13"/>
  <c r="AV49" i="13"/>
  <c r="Z49" i="13"/>
  <c r="D49" i="13"/>
  <c r="HP49" i="13"/>
  <c r="GS49" i="13"/>
  <c r="FW49" i="13"/>
  <c r="FA49" i="13"/>
  <c r="EE49" i="13"/>
  <c r="DI49" i="13"/>
  <c r="CM49" i="13"/>
  <c r="BQ49" i="13"/>
  <c r="AU49" i="13"/>
  <c r="Y49" i="13"/>
  <c r="HO49" i="13"/>
  <c r="GR49" i="13"/>
  <c r="FV49" i="13"/>
  <c r="EZ49" i="13"/>
  <c r="ED49" i="13"/>
  <c r="DH49" i="13"/>
  <c r="CL49" i="13"/>
  <c r="BP49" i="13"/>
  <c r="AT49" i="13"/>
  <c r="X49" i="13"/>
  <c r="HN49" i="13"/>
  <c r="GQ49" i="13"/>
  <c r="FU49" i="13"/>
  <c r="EY49" i="13"/>
  <c r="EC49" i="13"/>
  <c r="DG49" i="13"/>
  <c r="CK49" i="13"/>
  <c r="BO49" i="13"/>
  <c r="AS49" i="13"/>
  <c r="W49" i="13"/>
  <c r="HL49" i="13"/>
  <c r="GO49" i="13"/>
  <c r="FS49" i="13"/>
  <c r="EW49" i="13"/>
  <c r="EA49" i="13"/>
  <c r="DE49" i="13"/>
  <c r="CI49" i="13"/>
  <c r="BM49" i="13"/>
  <c r="AQ49" i="13"/>
  <c r="U49" i="13"/>
  <c r="HY49" i="13"/>
  <c r="HB49" i="13"/>
  <c r="GE49" i="13"/>
  <c r="FI49" i="13"/>
  <c r="EM49" i="13"/>
  <c r="HX49" i="13"/>
  <c r="HA49" i="13"/>
  <c r="GD49" i="13"/>
  <c r="FH49" i="13"/>
  <c r="EL49" i="13"/>
  <c r="HE49" i="13"/>
  <c r="FY49" i="13"/>
  <c r="EQ49" i="13"/>
  <c r="DN49" i="13"/>
  <c r="CH49" i="13"/>
  <c r="BG49" i="13"/>
  <c r="AF49" i="13"/>
  <c r="E49" i="13"/>
  <c r="HD49" i="13"/>
  <c r="FT49" i="13"/>
  <c r="EP49" i="13"/>
  <c r="DM49" i="13"/>
  <c r="CG49" i="13"/>
  <c r="BF49" i="13"/>
  <c r="AE49" i="13"/>
  <c r="HC49" i="13"/>
  <c r="FR49" i="13"/>
  <c r="EO49" i="13"/>
  <c r="DL49" i="13"/>
  <c r="CF49" i="13"/>
  <c r="BE49" i="13"/>
  <c r="AD49" i="13"/>
  <c r="GZ49" i="13"/>
  <c r="FQ49" i="13"/>
  <c r="EN49" i="13"/>
  <c r="DK49" i="13"/>
  <c r="CE49" i="13"/>
  <c r="BD49" i="13"/>
  <c r="AC49" i="13"/>
  <c r="GY49" i="13"/>
  <c r="FP49" i="13"/>
  <c r="EK49" i="13"/>
  <c r="DF49" i="13"/>
  <c r="CD49" i="13"/>
  <c r="BC49" i="13"/>
  <c r="AB49" i="13"/>
  <c r="GM49" i="13"/>
  <c r="FC49" i="13"/>
  <c r="DP49" i="13"/>
  <c r="BZ49" i="13"/>
  <c r="AO49" i="13"/>
  <c r="I49" i="13"/>
  <c r="GL49" i="13"/>
  <c r="EX49" i="13"/>
  <c r="DO49" i="13"/>
  <c r="BY49" i="13"/>
  <c r="AN49" i="13"/>
  <c r="H49" i="13"/>
  <c r="GK49" i="13"/>
  <c r="EV49" i="13"/>
  <c r="DD49" i="13"/>
  <c r="BX49" i="13"/>
  <c r="AM49" i="13"/>
  <c r="G49" i="13"/>
  <c r="IA49" i="13"/>
  <c r="GJ49" i="13"/>
  <c r="EU49" i="13"/>
  <c r="DC49" i="13"/>
  <c r="BW49" i="13"/>
  <c r="AL49" i="13"/>
  <c r="F49" i="13"/>
  <c r="HW49" i="13"/>
  <c r="GH49" i="13"/>
  <c r="ES49" i="13"/>
  <c r="DA49" i="13"/>
  <c r="BU49" i="13"/>
  <c r="AJ49" i="13"/>
  <c r="HG49" i="13"/>
  <c r="FL49" i="13"/>
  <c r="DW49" i="13"/>
  <c r="CQ49" i="13"/>
  <c r="BA49" i="13"/>
  <c r="P49" i="13"/>
  <c r="HF49" i="13"/>
  <c r="FK49" i="13"/>
  <c r="DV49" i="13"/>
  <c r="CP49" i="13"/>
  <c r="AZ49" i="13"/>
  <c r="O49" i="13"/>
  <c r="GG49" i="13"/>
  <c r="DY49" i="13"/>
  <c r="BV49" i="13"/>
  <c r="S49" i="13"/>
  <c r="GF49" i="13"/>
  <c r="DX49" i="13"/>
  <c r="BT49" i="13"/>
  <c r="R49" i="13"/>
  <c r="GC49" i="13"/>
  <c r="DU49" i="13"/>
  <c r="BS49" i="13"/>
  <c r="Q49" i="13"/>
  <c r="GB49" i="13"/>
  <c r="DT49" i="13"/>
  <c r="BN49" i="13"/>
  <c r="N49" i="13"/>
  <c r="FZ49" i="13"/>
  <c r="DR49" i="13"/>
  <c r="BK49" i="13"/>
  <c r="L49" i="13"/>
  <c r="HH49" i="13"/>
  <c r="ER49" i="13"/>
  <c r="CS49" i="13"/>
  <c r="AK49" i="13"/>
  <c r="FJ49" i="13"/>
  <c r="CR49" i="13"/>
  <c r="M49" i="13"/>
  <c r="FG49" i="13"/>
  <c r="CO49" i="13"/>
  <c r="K49" i="13"/>
  <c r="FF49" i="13"/>
  <c r="CJ49" i="13"/>
  <c r="J49" i="13"/>
  <c r="HZ49" i="13"/>
  <c r="FE49" i="13"/>
  <c r="CC49" i="13"/>
  <c r="HU49" i="13"/>
  <c r="ET49" i="13"/>
  <c r="CA49" i="13"/>
  <c r="GP49" i="13"/>
  <c r="CZ49" i="13"/>
  <c r="AP49" i="13"/>
  <c r="GN49" i="13"/>
  <c r="CY49" i="13"/>
  <c r="AI49" i="13"/>
  <c r="EI49" i="13"/>
  <c r="AR49" i="13"/>
  <c r="EH49" i="13"/>
  <c r="AH49" i="13"/>
  <c r="EG49" i="13"/>
  <c r="AG49" i="13"/>
  <c r="EB49" i="13"/>
  <c r="AA49" i="13"/>
  <c r="DZ49" i="13"/>
  <c r="V49" i="13"/>
  <c r="HV49" i="13"/>
  <c r="DS49" i="13"/>
  <c r="T49" i="13"/>
  <c r="GI49" i="13"/>
  <c r="BJ49" i="13"/>
  <c r="CW49" i="13"/>
  <c r="CV49" i="13"/>
  <c r="CU49" i="13"/>
  <c r="CT49" i="13"/>
  <c r="HS49" i="13"/>
  <c r="BL49" i="13"/>
  <c r="FN49" i="13"/>
  <c r="FM49" i="13"/>
  <c r="DQ49" i="13"/>
  <c r="DB49" i="13"/>
  <c r="CX49" i="13"/>
  <c r="CB49" i="13"/>
  <c r="BI49" i="13"/>
  <c r="GX49" i="13"/>
  <c r="GW49" i="13"/>
  <c r="FD49" i="13"/>
  <c r="EJ49" i="13"/>
  <c r="BH49" i="13"/>
  <c r="BB49" i="13"/>
  <c r="AY49" i="13"/>
  <c r="HM49" i="13"/>
  <c r="HK49" i="13"/>
  <c r="FO49" i="13"/>
  <c r="AX49" i="13"/>
  <c r="HT49" i="13"/>
  <c r="GU49" i="13"/>
  <c r="GA49" i="13"/>
  <c r="HJ49" i="13"/>
  <c r="HI49" i="13"/>
  <c r="FS69" i="4"/>
  <c r="M177" i="7" s="1"/>
  <c r="E6" i="7"/>
  <c r="Z8" i="7"/>
  <c r="Z9" i="7"/>
  <c r="H14" i="7"/>
  <c r="AC20" i="7"/>
  <c r="AB21" i="7"/>
  <c r="J26" i="7"/>
  <c r="I27" i="7"/>
  <c r="AC31" i="7"/>
  <c r="AC32" i="7"/>
  <c r="J37" i="7"/>
  <c r="K38" i="7"/>
  <c r="K39" i="7"/>
  <c r="F40" i="7"/>
  <c r="E41" i="7"/>
  <c r="AC45" i="7"/>
  <c r="AE46" i="7"/>
  <c r="AA47" i="7"/>
  <c r="F53" i="7"/>
  <c r="AD56" i="7"/>
  <c r="H58" i="7"/>
  <c r="AC60" i="7"/>
  <c r="AM65" i="7"/>
  <c r="Y68" i="7"/>
  <c r="AB72" i="7"/>
  <c r="G74" i="7"/>
  <c r="X75" i="7"/>
  <c r="AD76" i="7"/>
  <c r="G78" i="7"/>
  <c r="K82" i="7"/>
  <c r="Z87" i="7"/>
  <c r="E89" i="7"/>
  <c r="Z94" i="7"/>
  <c r="I96" i="7"/>
  <c r="D99" i="7"/>
  <c r="E102" i="7"/>
  <c r="AE103" i="7"/>
  <c r="AD110" i="7"/>
  <c r="I112" i="7"/>
  <c r="X115" i="7"/>
  <c r="E121" i="7"/>
  <c r="G124" i="7"/>
  <c r="AA127" i="7"/>
  <c r="U129" i="7"/>
  <c r="U137" i="7"/>
  <c r="AA149" i="7"/>
  <c r="AC156" i="7"/>
  <c r="X158" i="7"/>
  <c r="H161" i="7"/>
  <c r="Y170" i="7"/>
  <c r="I175" i="7"/>
  <c r="F185" i="7"/>
  <c r="F193" i="7"/>
  <c r="D209" i="7"/>
  <c r="U216" i="7"/>
  <c r="H225" i="7"/>
  <c r="AA230" i="7"/>
  <c r="Y7" i="13"/>
  <c r="FC10" i="13"/>
  <c r="BE13" i="13"/>
  <c r="EV17" i="13"/>
  <c r="DE19" i="13"/>
  <c r="AA22" i="13"/>
  <c r="EP27" i="13"/>
  <c r="DW15" i="13"/>
  <c r="HG12" i="13"/>
  <c r="GK12" i="13"/>
  <c r="FO12" i="13"/>
  <c r="ES12" i="13"/>
  <c r="DW12" i="13"/>
  <c r="DA12" i="13"/>
  <c r="CE12" i="13"/>
  <c r="BI12" i="13"/>
  <c r="AM12" i="13"/>
  <c r="Q12" i="13"/>
  <c r="Q68" i="4" s="1"/>
  <c r="HF12" i="13"/>
  <c r="GJ12" i="13"/>
  <c r="FN12" i="13"/>
  <c r="ER12" i="13"/>
  <c r="DV12" i="13"/>
  <c r="CZ12" i="13"/>
  <c r="CD12" i="13"/>
  <c r="BH12" i="13"/>
  <c r="AL12" i="13"/>
  <c r="P12" i="13"/>
  <c r="IA12" i="13"/>
  <c r="HE12" i="13"/>
  <c r="HE68" i="4" s="1"/>
  <c r="L215" i="7" s="1"/>
  <c r="GI12" i="13"/>
  <c r="GI68" i="4" s="1"/>
  <c r="FM12" i="13"/>
  <c r="EQ12" i="13"/>
  <c r="DU12" i="13"/>
  <c r="CY12" i="13"/>
  <c r="CC12" i="13"/>
  <c r="BG12" i="13"/>
  <c r="BG68" i="4" s="1"/>
  <c r="AK12" i="13"/>
  <c r="O12" i="13"/>
  <c r="HZ12" i="13"/>
  <c r="HD12" i="13"/>
  <c r="GH12" i="13"/>
  <c r="FL12" i="13"/>
  <c r="EP12" i="13"/>
  <c r="DT12" i="13"/>
  <c r="CX12" i="13"/>
  <c r="CB12" i="13"/>
  <c r="BF12" i="13"/>
  <c r="AJ12" i="13"/>
  <c r="N12" i="13"/>
  <c r="HA12" i="13"/>
  <c r="GA12" i="13"/>
  <c r="FA12" i="13"/>
  <c r="EA12" i="13"/>
  <c r="CW12" i="13"/>
  <c r="BW12" i="13"/>
  <c r="AW12" i="13"/>
  <c r="W12" i="13"/>
  <c r="GZ12" i="13"/>
  <c r="FZ12" i="13"/>
  <c r="EZ12" i="13"/>
  <c r="DZ12" i="13"/>
  <c r="CV12" i="13"/>
  <c r="BV12" i="13"/>
  <c r="AV12" i="13"/>
  <c r="V12" i="13"/>
  <c r="HY12" i="13"/>
  <c r="GY12" i="13"/>
  <c r="FY12" i="13"/>
  <c r="EY12" i="13"/>
  <c r="DY12" i="13"/>
  <c r="CU12" i="13"/>
  <c r="BU12" i="13"/>
  <c r="AU12" i="13"/>
  <c r="U12" i="13"/>
  <c r="HX12" i="13"/>
  <c r="GX12" i="13"/>
  <c r="FX12" i="13"/>
  <c r="EX12" i="13"/>
  <c r="DX12" i="13"/>
  <c r="CT12" i="13"/>
  <c r="BT12" i="13"/>
  <c r="AT12" i="13"/>
  <c r="T12" i="13"/>
  <c r="HW12" i="13"/>
  <c r="GW12" i="13"/>
  <c r="FW12" i="13"/>
  <c r="EW12" i="13"/>
  <c r="DS12" i="13"/>
  <c r="CS12" i="13"/>
  <c r="BS12" i="13"/>
  <c r="AS12" i="13"/>
  <c r="S12" i="13"/>
  <c r="HL12" i="13"/>
  <c r="GL12" i="13"/>
  <c r="FH12" i="13"/>
  <c r="EH12" i="13"/>
  <c r="DH12" i="13"/>
  <c r="CH12" i="13"/>
  <c r="BD12" i="13"/>
  <c r="AD12" i="13"/>
  <c r="D12" i="13"/>
  <c r="HK12" i="13"/>
  <c r="GG12" i="13"/>
  <c r="FG12" i="13"/>
  <c r="EG12" i="13"/>
  <c r="DG12" i="13"/>
  <c r="CG12" i="13"/>
  <c r="BC12" i="13"/>
  <c r="AC12" i="13"/>
  <c r="GV12" i="13"/>
  <c r="FK12" i="13"/>
  <c r="EB12" i="13"/>
  <c r="CL12" i="13"/>
  <c r="AY12" i="13"/>
  <c r="I12" i="13"/>
  <c r="GU12" i="13"/>
  <c r="FJ12" i="13"/>
  <c r="FJ68" i="4" s="1"/>
  <c r="DR12" i="13"/>
  <c r="DR68" i="4" s="1"/>
  <c r="CK12" i="13"/>
  <c r="AX12" i="13"/>
  <c r="H12" i="13"/>
  <c r="GT12" i="13"/>
  <c r="FI12" i="13"/>
  <c r="DQ12" i="13"/>
  <c r="CJ12" i="13"/>
  <c r="AR12" i="13"/>
  <c r="G12" i="13"/>
  <c r="GS12" i="13"/>
  <c r="FF12" i="13"/>
  <c r="DP12" i="13"/>
  <c r="CI12" i="13"/>
  <c r="AQ12" i="13"/>
  <c r="F12" i="13"/>
  <c r="GR12" i="13"/>
  <c r="FE12" i="13"/>
  <c r="DO12" i="13"/>
  <c r="CF12" i="13"/>
  <c r="AP12" i="13"/>
  <c r="E12" i="13"/>
  <c r="E68" i="4" s="1"/>
  <c r="GQ12" i="13"/>
  <c r="GQ68" i="4" s="1"/>
  <c r="FD12" i="13"/>
  <c r="DN12" i="13"/>
  <c r="CA12" i="13"/>
  <c r="AO12" i="13"/>
  <c r="HN12" i="13"/>
  <c r="FV12" i="13"/>
  <c r="EK12" i="13"/>
  <c r="DB12" i="13"/>
  <c r="BL12" i="13"/>
  <c r="Y12" i="13"/>
  <c r="HM12" i="13"/>
  <c r="FU12" i="13"/>
  <c r="EJ12" i="13"/>
  <c r="CR12" i="13"/>
  <c r="BK12" i="13"/>
  <c r="X12" i="13"/>
  <c r="GP12" i="13"/>
  <c r="EL12" i="13"/>
  <c r="BX12" i="13"/>
  <c r="M12" i="13"/>
  <c r="GO12" i="13"/>
  <c r="GO68" i="4" s="1"/>
  <c r="L199" i="7" s="1"/>
  <c r="EI12" i="13"/>
  <c r="BR12" i="13"/>
  <c r="L12" i="13"/>
  <c r="GN12" i="13"/>
  <c r="EF12" i="13"/>
  <c r="BQ12" i="13"/>
  <c r="K12" i="13"/>
  <c r="GM12" i="13"/>
  <c r="EE12" i="13"/>
  <c r="BP12" i="13"/>
  <c r="J12" i="13"/>
  <c r="GF12" i="13"/>
  <c r="ED12" i="13"/>
  <c r="BO12" i="13"/>
  <c r="GE12" i="13"/>
  <c r="EC12" i="13"/>
  <c r="BN12" i="13"/>
  <c r="HP12" i="13"/>
  <c r="FB12" i="13"/>
  <c r="CQ12" i="13"/>
  <c r="AG12" i="13"/>
  <c r="FT12" i="13"/>
  <c r="CO12" i="13"/>
  <c r="FS12" i="13"/>
  <c r="CN12" i="13"/>
  <c r="FR12" i="13"/>
  <c r="CM12" i="13"/>
  <c r="FQ12" i="13"/>
  <c r="BZ12" i="13"/>
  <c r="FC12" i="13"/>
  <c r="BM12" i="13"/>
  <c r="HI12" i="13"/>
  <c r="DJ12" i="13"/>
  <c r="AE12" i="13"/>
  <c r="HH12" i="13"/>
  <c r="DI12" i="13"/>
  <c r="AB12" i="13"/>
  <c r="EM12" i="13"/>
  <c r="DM12" i="13"/>
  <c r="DL12" i="13"/>
  <c r="HV12" i="13"/>
  <c r="DK12" i="13"/>
  <c r="HT12" i="13"/>
  <c r="DE12" i="13"/>
  <c r="HQ12" i="13"/>
  <c r="CP12" i="13"/>
  <c r="GB12" i="13"/>
  <c r="AN12" i="13"/>
  <c r="HP34" i="13"/>
  <c r="GT34" i="13"/>
  <c r="FX34" i="13"/>
  <c r="FB34" i="13"/>
  <c r="EF34" i="13"/>
  <c r="DJ34" i="13"/>
  <c r="CN34" i="13"/>
  <c r="BR34" i="13"/>
  <c r="HZ34" i="13"/>
  <c r="HC34" i="13"/>
  <c r="GF34" i="13"/>
  <c r="FI34" i="13"/>
  <c r="EL34" i="13"/>
  <c r="DO34" i="13"/>
  <c r="CR34" i="13"/>
  <c r="BU34" i="13"/>
  <c r="AX34" i="13"/>
  <c r="AB34" i="13"/>
  <c r="F34" i="13"/>
  <c r="HY34" i="13"/>
  <c r="HB34" i="13"/>
  <c r="GE34" i="13"/>
  <c r="FH34" i="13"/>
  <c r="EK34" i="13"/>
  <c r="DN34" i="13"/>
  <c r="CQ34" i="13"/>
  <c r="BT34" i="13"/>
  <c r="AW34" i="13"/>
  <c r="AA34" i="13"/>
  <c r="E34" i="13"/>
  <c r="HX34" i="13"/>
  <c r="HA34" i="13"/>
  <c r="GD34" i="13"/>
  <c r="FG34" i="13"/>
  <c r="EJ34" i="13"/>
  <c r="DM34" i="13"/>
  <c r="CP34" i="13"/>
  <c r="BS34" i="13"/>
  <c r="AV34" i="13"/>
  <c r="Z34" i="13"/>
  <c r="D34" i="13"/>
  <c r="HW34" i="13"/>
  <c r="GZ34" i="13"/>
  <c r="GC34" i="13"/>
  <c r="FF34" i="13"/>
  <c r="EI34" i="13"/>
  <c r="DL34" i="13"/>
  <c r="CO34" i="13"/>
  <c r="BQ34" i="13"/>
  <c r="AU34" i="13"/>
  <c r="Y34" i="13"/>
  <c r="HU34" i="13"/>
  <c r="GX34" i="13"/>
  <c r="GA34" i="13"/>
  <c r="FD34" i="13"/>
  <c r="EG34" i="13"/>
  <c r="DI34" i="13"/>
  <c r="CL34" i="13"/>
  <c r="BO34" i="13"/>
  <c r="AS34" i="13"/>
  <c r="W34" i="13"/>
  <c r="HE34" i="13"/>
  <c r="FW34" i="13"/>
  <c r="EU34" i="13"/>
  <c r="DS34" i="13"/>
  <c r="CK34" i="13"/>
  <c r="BI34" i="13"/>
  <c r="AH34" i="13"/>
  <c r="G34" i="13"/>
  <c r="HD34" i="13"/>
  <c r="FV34" i="13"/>
  <c r="ET34" i="13"/>
  <c r="DR34" i="13"/>
  <c r="CJ34" i="13"/>
  <c r="BH34" i="13"/>
  <c r="AG34" i="13"/>
  <c r="GY34" i="13"/>
  <c r="FU34" i="13"/>
  <c r="ES34" i="13"/>
  <c r="DQ34" i="13"/>
  <c r="CI34" i="13"/>
  <c r="BG34" i="13"/>
  <c r="AF34" i="13"/>
  <c r="GW34" i="13"/>
  <c r="FT34" i="13"/>
  <c r="ER34" i="13"/>
  <c r="DP34" i="13"/>
  <c r="CH34" i="13"/>
  <c r="BF34" i="13"/>
  <c r="AE34" i="13"/>
  <c r="GU34" i="13"/>
  <c r="FR34" i="13"/>
  <c r="EP34" i="13"/>
  <c r="DH34" i="13"/>
  <c r="CF34" i="13"/>
  <c r="BD34" i="13"/>
  <c r="AC34" i="13"/>
  <c r="HQ34" i="13"/>
  <c r="GI34" i="13"/>
  <c r="EV34" i="13"/>
  <c r="DD34" i="13"/>
  <c r="BW34" i="13"/>
  <c r="AK34" i="13"/>
  <c r="HO34" i="13"/>
  <c r="GH34" i="13"/>
  <c r="EQ34" i="13"/>
  <c r="DC34" i="13"/>
  <c r="BV34" i="13"/>
  <c r="AJ34" i="13"/>
  <c r="HN34" i="13"/>
  <c r="GG34" i="13"/>
  <c r="EO34" i="13"/>
  <c r="DB34" i="13"/>
  <c r="BP34" i="13"/>
  <c r="AI34" i="13"/>
  <c r="HM34" i="13"/>
  <c r="GB34" i="13"/>
  <c r="EN34" i="13"/>
  <c r="DA34" i="13"/>
  <c r="BN34" i="13"/>
  <c r="AD34" i="13"/>
  <c r="HL34" i="13"/>
  <c r="FZ34" i="13"/>
  <c r="EM34" i="13"/>
  <c r="CZ34" i="13"/>
  <c r="BM34" i="13"/>
  <c r="X34" i="13"/>
  <c r="HK34" i="13"/>
  <c r="FY34" i="13"/>
  <c r="EH34" i="13"/>
  <c r="CY34" i="13"/>
  <c r="BL34" i="13"/>
  <c r="V34" i="13"/>
  <c r="GP34" i="13"/>
  <c r="FE34" i="13"/>
  <c r="DV34" i="13"/>
  <c r="CD34" i="13"/>
  <c r="AR34" i="13"/>
  <c r="L34" i="13"/>
  <c r="HT34" i="13"/>
  <c r="FN34" i="13"/>
  <c r="DK34" i="13"/>
  <c r="BC34" i="13"/>
  <c r="J34" i="13"/>
  <c r="HS34" i="13"/>
  <c r="FM34" i="13"/>
  <c r="DG34" i="13"/>
  <c r="BB34" i="13"/>
  <c r="I34" i="13"/>
  <c r="HR34" i="13"/>
  <c r="FL34" i="13"/>
  <c r="DF34" i="13"/>
  <c r="BA34" i="13"/>
  <c r="H34" i="13"/>
  <c r="HJ34" i="13"/>
  <c r="FK34" i="13"/>
  <c r="DE34" i="13"/>
  <c r="AZ34" i="13"/>
  <c r="HH34" i="13"/>
  <c r="FC34" i="13"/>
  <c r="CW34" i="13"/>
  <c r="AT34" i="13"/>
  <c r="GL34" i="13"/>
  <c r="EA34" i="13"/>
  <c r="CA34" i="13"/>
  <c r="R34" i="13"/>
  <c r="GK34" i="13"/>
  <c r="DZ34" i="13"/>
  <c r="BZ34" i="13"/>
  <c r="Q34" i="13"/>
  <c r="GM34" i="13"/>
  <c r="CV34" i="13"/>
  <c r="T34" i="13"/>
  <c r="GJ34" i="13"/>
  <c r="CU34" i="13"/>
  <c r="S34" i="13"/>
  <c r="FS34" i="13"/>
  <c r="CT34" i="13"/>
  <c r="P34" i="13"/>
  <c r="FQ34" i="13"/>
  <c r="CS34" i="13"/>
  <c r="O34" i="13"/>
  <c r="FP34" i="13"/>
  <c r="CM34" i="13"/>
  <c r="N34" i="13"/>
  <c r="HF34" i="13"/>
  <c r="EB34" i="13"/>
  <c r="AQ34" i="13"/>
  <c r="GV34" i="13"/>
  <c r="DY34" i="13"/>
  <c r="AP34" i="13"/>
  <c r="EE34" i="13"/>
  <c r="U34" i="13"/>
  <c r="ED34" i="13"/>
  <c r="M34" i="13"/>
  <c r="EC34" i="13"/>
  <c r="K34" i="13"/>
  <c r="DX34" i="13"/>
  <c r="DW34" i="13"/>
  <c r="FO34" i="13"/>
  <c r="BJ34" i="13"/>
  <c r="FJ34" i="13"/>
  <c r="BE34" i="13"/>
  <c r="HI34" i="13"/>
  <c r="AY34" i="13"/>
  <c r="HG34" i="13"/>
  <c r="AO34" i="13"/>
  <c r="GS34" i="13"/>
  <c r="AN34" i="13"/>
  <c r="GR34" i="13"/>
  <c r="AM34" i="13"/>
  <c r="GQ34" i="13"/>
  <c r="AL34" i="13"/>
  <c r="GO34" i="13"/>
  <c r="GN34" i="13"/>
  <c r="CG34" i="13"/>
  <c r="CE34" i="13"/>
  <c r="BK34" i="13"/>
  <c r="DU34" i="13"/>
  <c r="EY34" i="13"/>
  <c r="EX34" i="13"/>
  <c r="EW34" i="13"/>
  <c r="DT34" i="13"/>
  <c r="CC34" i="13"/>
  <c r="IA34" i="13"/>
  <c r="EZ34" i="13"/>
  <c r="HU56" i="13"/>
  <c r="GY56" i="13"/>
  <c r="GC56" i="13"/>
  <c r="FG56" i="13"/>
  <c r="EK56" i="13"/>
  <c r="DO56" i="13"/>
  <c r="CS56" i="13"/>
  <c r="BW56" i="13"/>
  <c r="BA56" i="13"/>
  <c r="AE56" i="13"/>
  <c r="I56" i="13"/>
  <c r="HT56" i="13"/>
  <c r="GX56" i="13"/>
  <c r="GB56" i="13"/>
  <c r="FF56" i="13"/>
  <c r="EJ56" i="13"/>
  <c r="DN56" i="13"/>
  <c r="CR56" i="13"/>
  <c r="BV56" i="13"/>
  <c r="AZ56" i="13"/>
  <c r="AD56" i="13"/>
  <c r="H56" i="13"/>
  <c r="HS56" i="13"/>
  <c r="GW56" i="13"/>
  <c r="GA56" i="13"/>
  <c r="FE56" i="13"/>
  <c r="EI56" i="13"/>
  <c r="DM56" i="13"/>
  <c r="CQ56" i="13"/>
  <c r="BU56" i="13"/>
  <c r="AY56" i="13"/>
  <c r="AC56" i="13"/>
  <c r="G56" i="13"/>
  <c r="HR56" i="13"/>
  <c r="GV56" i="13"/>
  <c r="FZ56" i="13"/>
  <c r="FD56" i="13"/>
  <c r="EH56" i="13"/>
  <c r="DL56" i="13"/>
  <c r="CP56" i="13"/>
  <c r="BT56" i="13"/>
  <c r="AX56" i="13"/>
  <c r="AB56" i="13"/>
  <c r="F56" i="13"/>
  <c r="HP56" i="13"/>
  <c r="HM56" i="13"/>
  <c r="HF56" i="13"/>
  <c r="GF56" i="13"/>
  <c r="FB56" i="13"/>
  <c r="EB56" i="13"/>
  <c r="DB56" i="13"/>
  <c r="CB56" i="13"/>
  <c r="BB56" i="13"/>
  <c r="X56" i="13"/>
  <c r="HE56" i="13"/>
  <c r="GE56" i="13"/>
  <c r="FA56" i="13"/>
  <c r="EA56" i="13"/>
  <c r="DA56" i="13"/>
  <c r="CA56" i="13"/>
  <c r="AW56" i="13"/>
  <c r="W56" i="13"/>
  <c r="HD56" i="13"/>
  <c r="GD56" i="13"/>
  <c r="EZ56" i="13"/>
  <c r="DZ56" i="13"/>
  <c r="CZ56" i="13"/>
  <c r="BZ56" i="13"/>
  <c r="AV56" i="13"/>
  <c r="V56" i="13"/>
  <c r="HC56" i="13"/>
  <c r="FY56" i="13"/>
  <c r="EY56" i="13"/>
  <c r="DY56" i="13"/>
  <c r="CY56" i="13"/>
  <c r="BY56" i="13"/>
  <c r="AU56" i="13"/>
  <c r="U56" i="13"/>
  <c r="HA56" i="13"/>
  <c r="FW56" i="13"/>
  <c r="EW56" i="13"/>
  <c r="GR56" i="13"/>
  <c r="FM56" i="13"/>
  <c r="ED56" i="13"/>
  <c r="CV56" i="13"/>
  <c r="BN56" i="13"/>
  <c r="AJ56" i="13"/>
  <c r="GQ56" i="13"/>
  <c r="FL56" i="13"/>
  <c r="EC56" i="13"/>
  <c r="CU56" i="13"/>
  <c r="BM56" i="13"/>
  <c r="AI56" i="13"/>
  <c r="IA56" i="13"/>
  <c r="GP56" i="13"/>
  <c r="FK56" i="13"/>
  <c r="DX56" i="13"/>
  <c r="CT56" i="13"/>
  <c r="BL56" i="13"/>
  <c r="AH56" i="13"/>
  <c r="HZ56" i="13"/>
  <c r="GO56" i="13"/>
  <c r="FJ56" i="13"/>
  <c r="DW56" i="13"/>
  <c r="CO56" i="13"/>
  <c r="BK56" i="13"/>
  <c r="AG56" i="13"/>
  <c r="HX56" i="13"/>
  <c r="GM56" i="13"/>
  <c r="FH56" i="13"/>
  <c r="DU56" i="13"/>
  <c r="CM56" i="13"/>
  <c r="BI56" i="13"/>
  <c r="AA56" i="13"/>
  <c r="HV56" i="13"/>
  <c r="FX56" i="13"/>
  <c r="EM56" i="13"/>
  <c r="CN56" i="13"/>
  <c r="BD56" i="13"/>
  <c r="M56" i="13"/>
  <c r="HQ56" i="13"/>
  <c r="FV56" i="13"/>
  <c r="EL56" i="13"/>
  <c r="CL56" i="13"/>
  <c r="BC56" i="13"/>
  <c r="L56" i="13"/>
  <c r="HO56" i="13"/>
  <c r="FU56" i="13"/>
  <c r="EG56" i="13"/>
  <c r="CK56" i="13"/>
  <c r="AT56" i="13"/>
  <c r="K56" i="13"/>
  <c r="HN56" i="13"/>
  <c r="FT56" i="13"/>
  <c r="EF56" i="13"/>
  <c r="CJ56" i="13"/>
  <c r="AS56" i="13"/>
  <c r="J56" i="13"/>
  <c r="HK56" i="13"/>
  <c r="FR56" i="13"/>
  <c r="DV56" i="13"/>
  <c r="CH56" i="13"/>
  <c r="AQ56" i="13"/>
  <c r="D56" i="13"/>
  <c r="GN56" i="13"/>
  <c r="ET56" i="13"/>
  <c r="DG56" i="13"/>
  <c r="BP56" i="13"/>
  <c r="T56" i="13"/>
  <c r="GL56" i="13"/>
  <c r="ES56" i="13"/>
  <c r="DF56" i="13"/>
  <c r="BO56" i="13"/>
  <c r="S56" i="13"/>
  <c r="FO56" i="13"/>
  <c r="DE56" i="13"/>
  <c r="AO56" i="13"/>
  <c r="FN56" i="13"/>
  <c r="DD56" i="13"/>
  <c r="AN56" i="13"/>
  <c r="HY56" i="13"/>
  <c r="FI56" i="13"/>
  <c r="DC56" i="13"/>
  <c r="AM56" i="13"/>
  <c r="HW56" i="13"/>
  <c r="FC56" i="13"/>
  <c r="CX56" i="13"/>
  <c r="AL56" i="13"/>
  <c r="HL56" i="13"/>
  <c r="EX56" i="13"/>
  <c r="CW56" i="13"/>
  <c r="AK56" i="13"/>
  <c r="GJ56" i="13"/>
  <c r="DR56" i="13"/>
  <c r="BJ56" i="13"/>
  <c r="GI56" i="13"/>
  <c r="DQ56" i="13"/>
  <c r="BH56" i="13"/>
  <c r="GU56" i="13"/>
  <c r="DI56" i="13"/>
  <c r="P56" i="13"/>
  <c r="GT56" i="13"/>
  <c r="DH56" i="13"/>
  <c r="O56" i="13"/>
  <c r="GS56" i="13"/>
  <c r="CI56" i="13"/>
  <c r="N56" i="13"/>
  <c r="GK56" i="13"/>
  <c r="CG56" i="13"/>
  <c r="E56" i="13"/>
  <c r="GG56" i="13"/>
  <c r="CE56" i="13"/>
  <c r="EN56" i="13"/>
  <c r="AR56" i="13"/>
  <c r="HJ56" i="13"/>
  <c r="EE56" i="13"/>
  <c r="AP56" i="13"/>
  <c r="DK56" i="13"/>
  <c r="DJ56" i="13"/>
  <c r="CF56" i="13"/>
  <c r="CD56" i="13"/>
  <c r="HH56" i="13"/>
  <c r="BX56" i="13"/>
  <c r="ER56" i="13"/>
  <c r="R56" i="13"/>
  <c r="HB56" i="13"/>
  <c r="Z56" i="13"/>
  <c r="GZ56" i="13"/>
  <c r="Y56" i="13"/>
  <c r="GH56" i="13"/>
  <c r="Q56" i="13"/>
  <c r="FS56" i="13"/>
  <c r="FP56" i="13"/>
  <c r="BS56" i="13"/>
  <c r="BR56" i="13"/>
  <c r="HI56" i="13"/>
  <c r="HG56" i="13"/>
  <c r="FQ56" i="13"/>
  <c r="BQ56" i="13"/>
  <c r="EQ56" i="13"/>
  <c r="EP56" i="13"/>
  <c r="EO56" i="13"/>
  <c r="DT56" i="13"/>
  <c r="DP56" i="13"/>
  <c r="EV56" i="13"/>
  <c r="CC56" i="13"/>
  <c r="BG56" i="13"/>
  <c r="EU56" i="13"/>
  <c r="DS56" i="13"/>
  <c r="BF56" i="13"/>
  <c r="BE56" i="13"/>
  <c r="L147" i="7"/>
  <c r="AL8" i="13"/>
  <c r="CD9" i="13"/>
  <c r="IA9" i="13"/>
  <c r="AI12" i="13"/>
  <c r="HR12" i="13"/>
  <c r="FE15" i="13"/>
  <c r="CP16" i="13"/>
  <c r="GR15" i="13"/>
  <c r="IA8" i="13"/>
  <c r="HE8" i="13"/>
  <c r="GI8" i="13"/>
  <c r="FM8" i="13"/>
  <c r="EQ8" i="13"/>
  <c r="DU8" i="13"/>
  <c r="CY8" i="13"/>
  <c r="CC8" i="13"/>
  <c r="BG8" i="13"/>
  <c r="AK8" i="13"/>
  <c r="O8" i="13"/>
  <c r="O68" i="4" s="1"/>
  <c r="HZ8" i="13"/>
  <c r="HD8" i="13"/>
  <c r="GH8" i="13"/>
  <c r="FL8" i="13"/>
  <c r="EP8" i="13"/>
  <c r="DT8" i="13"/>
  <c r="CX8" i="13"/>
  <c r="CB8" i="13"/>
  <c r="BF8" i="13"/>
  <c r="AJ8" i="13"/>
  <c r="N8" i="13"/>
  <c r="HY8" i="13"/>
  <c r="HC8" i="13"/>
  <c r="GG8" i="13"/>
  <c r="FK8" i="13"/>
  <c r="EO8" i="13"/>
  <c r="DS8" i="13"/>
  <c r="CW8" i="13"/>
  <c r="CA8" i="13"/>
  <c r="BE8" i="13"/>
  <c r="AI8" i="13"/>
  <c r="M8" i="13"/>
  <c r="M68" i="4" s="1"/>
  <c r="HX8" i="13"/>
  <c r="HB8" i="13"/>
  <c r="GF8" i="13"/>
  <c r="FJ8" i="13"/>
  <c r="EN8" i="13"/>
  <c r="DR8" i="13"/>
  <c r="CV8" i="13"/>
  <c r="BZ8" i="13"/>
  <c r="BD8" i="13"/>
  <c r="AH8" i="13"/>
  <c r="L8" i="13"/>
  <c r="L68" i="4" s="1"/>
  <c r="L70" i="4" s="1"/>
  <c r="HW8" i="13"/>
  <c r="HA8" i="13"/>
  <c r="GE8" i="13"/>
  <c r="FI8" i="13"/>
  <c r="EM8" i="13"/>
  <c r="DQ8" i="13"/>
  <c r="HL8" i="13"/>
  <c r="GP8" i="13"/>
  <c r="FT8" i="13"/>
  <c r="EX8" i="13"/>
  <c r="EB8" i="13"/>
  <c r="EB68" i="4" s="1"/>
  <c r="L134" i="7" s="1"/>
  <c r="HO8" i="13"/>
  <c r="GL8" i="13"/>
  <c r="FE8" i="13"/>
  <c r="EC8" i="13"/>
  <c r="DA8" i="13"/>
  <c r="BW8" i="13"/>
  <c r="AW8" i="13"/>
  <c r="AW68" i="4" s="1"/>
  <c r="W8" i="13"/>
  <c r="HN8" i="13"/>
  <c r="GK8" i="13"/>
  <c r="GK68" i="4" s="1"/>
  <c r="FD8" i="13"/>
  <c r="EA8" i="13"/>
  <c r="CZ8" i="13"/>
  <c r="BV8" i="13"/>
  <c r="AV8" i="13"/>
  <c r="V8" i="13"/>
  <c r="HM8" i="13"/>
  <c r="GJ8" i="13"/>
  <c r="FC8" i="13"/>
  <c r="DZ8" i="13"/>
  <c r="CU8" i="13"/>
  <c r="BU8" i="13"/>
  <c r="BU68" i="4" s="1"/>
  <c r="L75" i="7" s="1"/>
  <c r="AU8" i="13"/>
  <c r="U8" i="13"/>
  <c r="HK8" i="13"/>
  <c r="GD8" i="13"/>
  <c r="FB8" i="13"/>
  <c r="DY8" i="13"/>
  <c r="DY68" i="4" s="1"/>
  <c r="CT8" i="13"/>
  <c r="BT8" i="13"/>
  <c r="AT8" i="13"/>
  <c r="T8" i="13"/>
  <c r="HI8" i="13"/>
  <c r="GB8" i="13"/>
  <c r="EZ8" i="13"/>
  <c r="DW8" i="13"/>
  <c r="CR8" i="13"/>
  <c r="BR8" i="13"/>
  <c r="AR8" i="13"/>
  <c r="R8" i="13"/>
  <c r="HV8" i="13"/>
  <c r="GT8" i="13"/>
  <c r="FQ8" i="13"/>
  <c r="EJ8" i="13"/>
  <c r="EJ68" i="4" s="1"/>
  <c r="DH8" i="13"/>
  <c r="DH68" i="4" s="1"/>
  <c r="CH8" i="13"/>
  <c r="BH8" i="13"/>
  <c r="AD8" i="13"/>
  <c r="D8" i="13"/>
  <c r="HU8" i="13"/>
  <c r="GS8" i="13"/>
  <c r="FP8" i="13"/>
  <c r="EI8" i="13"/>
  <c r="DG8" i="13"/>
  <c r="CG8" i="13"/>
  <c r="CG68" i="4" s="1"/>
  <c r="BC8" i="13"/>
  <c r="AC8" i="13"/>
  <c r="HJ8" i="13"/>
  <c r="FU8" i="13"/>
  <c r="ED8" i="13"/>
  <c r="CL8" i="13"/>
  <c r="AY8" i="13"/>
  <c r="I8" i="13"/>
  <c r="HH8" i="13"/>
  <c r="FS8" i="13"/>
  <c r="FS68" i="4" s="1"/>
  <c r="L177" i="7" s="1"/>
  <c r="DX8" i="13"/>
  <c r="DX68" i="4" s="1"/>
  <c r="CK8" i="13"/>
  <c r="AX8" i="13"/>
  <c r="H8" i="13"/>
  <c r="HG8" i="13"/>
  <c r="FR8" i="13"/>
  <c r="FR68" i="4" s="1"/>
  <c r="DV8" i="13"/>
  <c r="CJ8" i="13"/>
  <c r="AS8" i="13"/>
  <c r="G8" i="13"/>
  <c r="HF8" i="13"/>
  <c r="FO8" i="13"/>
  <c r="DP8" i="13"/>
  <c r="CI8" i="13"/>
  <c r="AQ8" i="13"/>
  <c r="F8" i="13"/>
  <c r="GZ8" i="13"/>
  <c r="FN8" i="13"/>
  <c r="DO8" i="13"/>
  <c r="CF8" i="13"/>
  <c r="AP8" i="13"/>
  <c r="E8" i="13"/>
  <c r="GY8" i="13"/>
  <c r="GY68" i="4" s="1"/>
  <c r="FH8" i="13"/>
  <c r="DN8" i="13"/>
  <c r="CE8" i="13"/>
  <c r="AO8" i="13"/>
  <c r="GC8" i="13"/>
  <c r="GC68" i="4" s="1"/>
  <c r="ER8" i="13"/>
  <c r="DB8" i="13"/>
  <c r="BL8" i="13"/>
  <c r="Y8" i="13"/>
  <c r="FZ8" i="13"/>
  <c r="FZ68" i="4" s="1"/>
  <c r="DK8" i="13"/>
  <c r="BK8" i="13"/>
  <c r="FY8" i="13"/>
  <c r="DJ8" i="13"/>
  <c r="BJ8" i="13"/>
  <c r="FX8" i="13"/>
  <c r="DI8" i="13"/>
  <c r="BI8" i="13"/>
  <c r="FW8" i="13"/>
  <c r="DF8" i="13"/>
  <c r="BB8" i="13"/>
  <c r="FG8" i="13"/>
  <c r="FG68" i="4" s="1"/>
  <c r="DD8" i="13"/>
  <c r="AZ8" i="13"/>
  <c r="GU8" i="13"/>
  <c r="EK8" i="13"/>
  <c r="BX8" i="13"/>
  <c r="X8" i="13"/>
  <c r="GR8" i="13"/>
  <c r="EH8" i="13"/>
  <c r="BS8" i="13"/>
  <c r="S8" i="13"/>
  <c r="FV8" i="13"/>
  <c r="FV68" i="4" s="1"/>
  <c r="CM8" i="13"/>
  <c r="FF8" i="13"/>
  <c r="CD8" i="13"/>
  <c r="FA8" i="13"/>
  <c r="BY8" i="13"/>
  <c r="EY8" i="13"/>
  <c r="BQ8" i="13"/>
  <c r="EV8" i="13"/>
  <c r="BO8" i="13"/>
  <c r="ES8" i="13"/>
  <c r="BA8" i="13"/>
  <c r="BA68" i="4" s="1"/>
  <c r="GW8" i="13"/>
  <c r="DE8" i="13"/>
  <c r="AB8" i="13"/>
  <c r="HS30" i="13"/>
  <c r="GW30" i="13"/>
  <c r="GA30" i="13"/>
  <c r="FE30" i="13"/>
  <c r="EI30" i="13"/>
  <c r="DM30" i="13"/>
  <c r="CQ30" i="13"/>
  <c r="BU30" i="13"/>
  <c r="AY30" i="13"/>
  <c r="AC30" i="13"/>
  <c r="G30" i="13"/>
  <c r="HR30" i="13"/>
  <c r="GV30" i="13"/>
  <c r="FZ30" i="13"/>
  <c r="FD30" i="13"/>
  <c r="EH30" i="13"/>
  <c r="DL30" i="13"/>
  <c r="CP30" i="13"/>
  <c r="BT30" i="13"/>
  <c r="AX30" i="13"/>
  <c r="AB30" i="13"/>
  <c r="F30" i="13"/>
  <c r="HQ30" i="13"/>
  <c r="GU30" i="13"/>
  <c r="FY30" i="13"/>
  <c r="FC30" i="13"/>
  <c r="EG30" i="13"/>
  <c r="DK30" i="13"/>
  <c r="CO30" i="13"/>
  <c r="BS30" i="13"/>
  <c r="AW30" i="13"/>
  <c r="AA30" i="13"/>
  <c r="E30" i="13"/>
  <c r="HP30" i="13"/>
  <c r="GT30" i="13"/>
  <c r="FX30" i="13"/>
  <c r="FB30" i="13"/>
  <c r="EF30" i="13"/>
  <c r="DJ30" i="13"/>
  <c r="CN30" i="13"/>
  <c r="BR30" i="13"/>
  <c r="BR69" i="4" s="1"/>
  <c r="M72" i="7" s="1"/>
  <c r="AV30" i="13"/>
  <c r="Z30" i="13"/>
  <c r="D30" i="13"/>
  <c r="HB30" i="13"/>
  <c r="GB30" i="13"/>
  <c r="EX30" i="13"/>
  <c r="DX30" i="13"/>
  <c r="CX30" i="13"/>
  <c r="BX30" i="13"/>
  <c r="AT30" i="13"/>
  <c r="T30" i="13"/>
  <c r="IA30" i="13"/>
  <c r="HA30" i="13"/>
  <c r="FW30" i="13"/>
  <c r="EW30" i="13"/>
  <c r="DW30" i="13"/>
  <c r="CW30" i="13"/>
  <c r="BW30" i="13"/>
  <c r="AS30" i="13"/>
  <c r="S30" i="13"/>
  <c r="HZ30" i="13"/>
  <c r="GZ30" i="13"/>
  <c r="FV30" i="13"/>
  <c r="EV30" i="13"/>
  <c r="DV30" i="13"/>
  <c r="CV30" i="13"/>
  <c r="BV30" i="13"/>
  <c r="AR30" i="13"/>
  <c r="R30" i="13"/>
  <c r="HY30" i="13"/>
  <c r="GY30" i="13"/>
  <c r="FU30" i="13"/>
  <c r="EU30" i="13"/>
  <c r="DU30" i="13"/>
  <c r="CU30" i="13"/>
  <c r="BQ30" i="13"/>
  <c r="AQ30" i="13"/>
  <c r="Q30" i="13"/>
  <c r="HX30" i="13"/>
  <c r="GX30" i="13"/>
  <c r="FT30" i="13"/>
  <c r="ET30" i="13"/>
  <c r="DT30" i="13"/>
  <c r="CT30" i="13"/>
  <c r="BP30" i="13"/>
  <c r="AP30" i="13"/>
  <c r="P30" i="13"/>
  <c r="HW30" i="13"/>
  <c r="GS30" i="13"/>
  <c r="FS30" i="13"/>
  <c r="ES30" i="13"/>
  <c r="DS30" i="13"/>
  <c r="CS30" i="13"/>
  <c r="BO30" i="13"/>
  <c r="AO30" i="13"/>
  <c r="O30" i="13"/>
  <c r="HI30" i="13"/>
  <c r="GI30" i="13"/>
  <c r="FI30" i="13"/>
  <c r="EE30" i="13"/>
  <c r="DE30" i="13"/>
  <c r="CE30" i="13"/>
  <c r="BE30" i="13"/>
  <c r="AE30" i="13"/>
  <c r="HT30" i="13"/>
  <c r="GH30" i="13"/>
  <c r="EQ30" i="13"/>
  <c r="DF30" i="13"/>
  <c r="BN30" i="13"/>
  <c r="AG30" i="13"/>
  <c r="HO30" i="13"/>
  <c r="GG30" i="13"/>
  <c r="EP30" i="13"/>
  <c r="DD30" i="13"/>
  <c r="BM30" i="13"/>
  <c r="AF30" i="13"/>
  <c r="HN30" i="13"/>
  <c r="GF30" i="13"/>
  <c r="EO30" i="13"/>
  <c r="DC30" i="13"/>
  <c r="BL30" i="13"/>
  <c r="AD30" i="13"/>
  <c r="HM30" i="13"/>
  <c r="GE30" i="13"/>
  <c r="EN30" i="13"/>
  <c r="DB30" i="13"/>
  <c r="BK30" i="13"/>
  <c r="Y30" i="13"/>
  <c r="HK30" i="13"/>
  <c r="GC30" i="13"/>
  <c r="EL30" i="13"/>
  <c r="CZ30" i="13"/>
  <c r="BI30" i="13"/>
  <c r="W30" i="13"/>
  <c r="GP30" i="13"/>
  <c r="FH30" i="13"/>
  <c r="DQ30" i="13"/>
  <c r="CF30" i="13"/>
  <c r="AN30" i="13"/>
  <c r="GO30" i="13"/>
  <c r="FG30" i="13"/>
  <c r="DP30" i="13"/>
  <c r="CD30" i="13"/>
  <c r="AM30" i="13"/>
  <c r="GD30" i="13"/>
  <c r="DZ30" i="13"/>
  <c r="BY30" i="13"/>
  <c r="K30" i="13"/>
  <c r="FR30" i="13"/>
  <c r="DY30" i="13"/>
  <c r="BJ30" i="13"/>
  <c r="J30" i="13"/>
  <c r="FQ30" i="13"/>
  <c r="DR30" i="13"/>
  <c r="BH30" i="13"/>
  <c r="I30" i="13"/>
  <c r="FP30" i="13"/>
  <c r="DO30" i="13"/>
  <c r="BG30" i="13"/>
  <c r="H30" i="13"/>
  <c r="FO30" i="13"/>
  <c r="DN30" i="13"/>
  <c r="BF30" i="13"/>
  <c r="GR30" i="13"/>
  <c r="EM30" i="13"/>
  <c r="CI30" i="13"/>
  <c r="AH30" i="13"/>
  <c r="GQ30" i="13"/>
  <c r="EK30" i="13"/>
  <c r="CH30" i="13"/>
  <c r="X30" i="13"/>
  <c r="HD30" i="13"/>
  <c r="HD69" i="4" s="1"/>
  <c r="M214" i="7" s="1"/>
  <c r="DI30" i="13"/>
  <c r="AK30" i="13"/>
  <c r="HC30" i="13"/>
  <c r="DH30" i="13"/>
  <c r="AJ30" i="13"/>
  <c r="GN30" i="13"/>
  <c r="DG30" i="13"/>
  <c r="AI30" i="13"/>
  <c r="GM30" i="13"/>
  <c r="DA30" i="13"/>
  <c r="V30" i="13"/>
  <c r="GL30" i="13"/>
  <c r="CY30" i="13"/>
  <c r="U30" i="13"/>
  <c r="HU30" i="13"/>
  <c r="EY30" i="13"/>
  <c r="BD30" i="13"/>
  <c r="HL30" i="13"/>
  <c r="ER30" i="13"/>
  <c r="BC30" i="13"/>
  <c r="FJ30" i="13"/>
  <c r="AU30" i="13"/>
  <c r="FF30" i="13"/>
  <c r="AL30" i="13"/>
  <c r="FA30" i="13"/>
  <c r="N30" i="13"/>
  <c r="EZ30" i="13"/>
  <c r="M30" i="13"/>
  <c r="EJ30" i="13"/>
  <c r="L30" i="13"/>
  <c r="ED30" i="13"/>
  <c r="EC30" i="13"/>
  <c r="HE30" i="13"/>
  <c r="CC30" i="13"/>
  <c r="GK30" i="13"/>
  <c r="CB30" i="13"/>
  <c r="CG30" i="13"/>
  <c r="CA30" i="13"/>
  <c r="BZ30" i="13"/>
  <c r="BB30" i="13"/>
  <c r="BA30" i="13"/>
  <c r="HV30" i="13"/>
  <c r="AZ30" i="13"/>
  <c r="EB30" i="13"/>
  <c r="FK30" i="13"/>
  <c r="EA30" i="13"/>
  <c r="CR30" i="13"/>
  <c r="CM30" i="13"/>
  <c r="CK30" i="13"/>
  <c r="HH30" i="13"/>
  <c r="HG30" i="13"/>
  <c r="HJ30" i="13"/>
  <c r="FN30" i="13"/>
  <c r="HT52" i="13"/>
  <c r="GX52" i="13"/>
  <c r="GB52" i="13"/>
  <c r="FF52" i="13"/>
  <c r="EJ52" i="13"/>
  <c r="DN52" i="13"/>
  <c r="CR52" i="13"/>
  <c r="BV52" i="13"/>
  <c r="AZ52" i="13"/>
  <c r="AD52" i="13"/>
  <c r="H52" i="13"/>
  <c r="HS52" i="13"/>
  <c r="GW52" i="13"/>
  <c r="GA52" i="13"/>
  <c r="FE52" i="13"/>
  <c r="EI52" i="13"/>
  <c r="DM52" i="13"/>
  <c r="CQ52" i="13"/>
  <c r="BU52" i="13"/>
  <c r="AY52" i="13"/>
  <c r="AC52" i="13"/>
  <c r="G52" i="13"/>
  <c r="HR52" i="13"/>
  <c r="GV52" i="13"/>
  <c r="FZ52" i="13"/>
  <c r="FD52" i="13"/>
  <c r="EH52" i="13"/>
  <c r="DL52" i="13"/>
  <c r="CP52" i="13"/>
  <c r="BT52" i="13"/>
  <c r="AX52" i="13"/>
  <c r="AB52" i="13"/>
  <c r="F52" i="13"/>
  <c r="HQ52" i="13"/>
  <c r="GU52" i="13"/>
  <c r="FY52" i="13"/>
  <c r="FC52" i="13"/>
  <c r="EG52" i="13"/>
  <c r="DK52" i="13"/>
  <c r="CO52" i="13"/>
  <c r="BS52" i="13"/>
  <c r="AW52" i="13"/>
  <c r="AA52" i="13"/>
  <c r="E52" i="13"/>
  <c r="HO52" i="13"/>
  <c r="GS52" i="13"/>
  <c r="FW52" i="13"/>
  <c r="FA52" i="13"/>
  <c r="EE52" i="13"/>
  <c r="DI52" i="13"/>
  <c r="CM52" i="13"/>
  <c r="BQ52" i="13"/>
  <c r="AU52" i="13"/>
  <c r="Y52" i="13"/>
  <c r="HP52" i="13"/>
  <c r="GN52" i="13"/>
  <c r="FM52" i="13"/>
  <c r="EL52" i="13"/>
  <c r="DF52" i="13"/>
  <c r="CE52" i="13"/>
  <c r="BD52" i="13"/>
  <c r="X52" i="13"/>
  <c r="HN52" i="13"/>
  <c r="GM52" i="13"/>
  <c r="FL52" i="13"/>
  <c r="EK52" i="13"/>
  <c r="DE52" i="13"/>
  <c r="CD52" i="13"/>
  <c r="BC52" i="13"/>
  <c r="W52" i="13"/>
  <c r="HM52" i="13"/>
  <c r="GL52" i="13"/>
  <c r="FK52" i="13"/>
  <c r="EF52" i="13"/>
  <c r="DD52" i="13"/>
  <c r="CC52" i="13"/>
  <c r="BB52" i="13"/>
  <c r="V52" i="13"/>
  <c r="HL52" i="13"/>
  <c r="GK52" i="13"/>
  <c r="FJ52" i="13"/>
  <c r="ED52" i="13"/>
  <c r="DC52" i="13"/>
  <c r="CB52" i="13"/>
  <c r="BA52" i="13"/>
  <c r="U52" i="13"/>
  <c r="HJ52" i="13"/>
  <c r="GI52" i="13"/>
  <c r="FH52" i="13"/>
  <c r="EB52" i="13"/>
  <c r="DA52" i="13"/>
  <c r="BZ52" i="13"/>
  <c r="AT52" i="13"/>
  <c r="S52" i="13"/>
  <c r="IA52" i="13"/>
  <c r="GZ52" i="13"/>
  <c r="FT52" i="13"/>
  <c r="ES52" i="13"/>
  <c r="DR52" i="13"/>
  <c r="CL52" i="13"/>
  <c r="BK52" i="13"/>
  <c r="AJ52" i="13"/>
  <c r="I52" i="13"/>
  <c r="HZ52" i="13"/>
  <c r="GY52" i="13"/>
  <c r="FS52" i="13"/>
  <c r="ER52" i="13"/>
  <c r="DQ52" i="13"/>
  <c r="CK52" i="13"/>
  <c r="BJ52" i="13"/>
  <c r="AI52" i="13"/>
  <c r="D52" i="13"/>
  <c r="HA52" i="13"/>
  <c r="FG52" i="13"/>
  <c r="DT52" i="13"/>
  <c r="CA52" i="13"/>
  <c r="AM52" i="13"/>
  <c r="GT52" i="13"/>
  <c r="FB52" i="13"/>
  <c r="DS52" i="13"/>
  <c r="BY52" i="13"/>
  <c r="AL52" i="13"/>
  <c r="GR52" i="13"/>
  <c r="EZ52" i="13"/>
  <c r="DP52" i="13"/>
  <c r="BX52" i="13"/>
  <c r="AK52" i="13"/>
  <c r="GQ52" i="13"/>
  <c r="EY52" i="13"/>
  <c r="DO52" i="13"/>
  <c r="BW52" i="13"/>
  <c r="AH52" i="13"/>
  <c r="GP52" i="13"/>
  <c r="EX52" i="13"/>
  <c r="DJ52" i="13"/>
  <c r="BR52" i="13"/>
  <c r="AG52" i="13"/>
  <c r="HH52" i="13"/>
  <c r="FU52" i="13"/>
  <c r="EA52" i="13"/>
  <c r="CS52" i="13"/>
  <c r="AV52" i="13"/>
  <c r="L52" i="13"/>
  <c r="HG52" i="13"/>
  <c r="FR52" i="13"/>
  <c r="DZ52" i="13"/>
  <c r="CN52" i="13"/>
  <c r="AS52" i="13"/>
  <c r="K52" i="13"/>
  <c r="GC52" i="13"/>
  <c r="DU52" i="13"/>
  <c r="BH52" i="13"/>
  <c r="FX52" i="13"/>
  <c r="DH52" i="13"/>
  <c r="BG52" i="13"/>
  <c r="FV52" i="13"/>
  <c r="DG52" i="13"/>
  <c r="BF52" i="13"/>
  <c r="HY52" i="13"/>
  <c r="FQ52" i="13"/>
  <c r="DB52" i="13"/>
  <c r="BE52" i="13"/>
  <c r="HW52" i="13"/>
  <c r="FO52" i="13"/>
  <c r="CY52" i="13"/>
  <c r="AQ52" i="13"/>
  <c r="GO52" i="13"/>
  <c r="EN52" i="13"/>
  <c r="CF52" i="13"/>
  <c r="P52" i="13"/>
  <c r="GJ52" i="13"/>
  <c r="EM52" i="13"/>
  <c r="BP52" i="13"/>
  <c r="O52" i="13"/>
  <c r="HD52" i="13"/>
  <c r="DV52" i="13"/>
  <c r="Z52" i="13"/>
  <c r="HC52" i="13"/>
  <c r="CZ52" i="13"/>
  <c r="T52" i="13"/>
  <c r="HB52" i="13"/>
  <c r="CX52" i="13"/>
  <c r="R52" i="13"/>
  <c r="GH52" i="13"/>
  <c r="CW52" i="13"/>
  <c r="Q52" i="13"/>
  <c r="GF52" i="13"/>
  <c r="CU52" i="13"/>
  <c r="M52" i="13"/>
  <c r="HX52" i="13"/>
  <c r="EQ52" i="13"/>
  <c r="BI52" i="13"/>
  <c r="EO52" i="13"/>
  <c r="J52" i="13"/>
  <c r="EC52" i="13"/>
  <c r="DY52" i="13"/>
  <c r="DX52" i="13"/>
  <c r="HV52" i="13"/>
  <c r="CV52" i="13"/>
  <c r="FN52" i="13"/>
  <c r="AR52" i="13"/>
  <c r="FI52" i="13"/>
  <c r="AP52" i="13"/>
  <c r="EP52" i="13"/>
  <c r="DW52" i="13"/>
  <c r="CT52" i="13"/>
  <c r="CJ52" i="13"/>
  <c r="CI52" i="13"/>
  <c r="CH52" i="13"/>
  <c r="GE52" i="13"/>
  <c r="N52" i="13"/>
  <c r="HF52" i="13"/>
  <c r="HE52" i="13"/>
  <c r="GG52" i="13"/>
  <c r="GD52" i="13"/>
  <c r="EW52" i="13"/>
  <c r="AN52" i="13"/>
  <c r="AF52" i="13"/>
  <c r="BM52" i="13"/>
  <c r="BL52" i="13"/>
  <c r="HU52" i="13"/>
  <c r="HK52" i="13"/>
  <c r="HI52" i="13"/>
  <c r="FP52" i="13"/>
  <c r="BN52" i="13"/>
  <c r="EV52" i="13"/>
  <c r="ET52" i="13"/>
  <c r="CG52" i="13"/>
  <c r="BO52" i="13"/>
  <c r="AO52" i="13"/>
  <c r="AE52" i="13"/>
  <c r="CS8" i="13"/>
  <c r="HT8" i="13"/>
  <c r="EO9" i="13"/>
  <c r="EN12" i="13"/>
  <c r="GY15" i="13"/>
  <c r="GX31" i="13"/>
  <c r="BY34" i="13"/>
  <c r="HR37" i="13"/>
  <c r="GV37" i="13"/>
  <c r="FZ37" i="13"/>
  <c r="FD37" i="13"/>
  <c r="EH37" i="13"/>
  <c r="DL37" i="13"/>
  <c r="CP37" i="13"/>
  <c r="BT37" i="13"/>
  <c r="AX37" i="13"/>
  <c r="AB37" i="13"/>
  <c r="F37" i="13"/>
  <c r="HQ37" i="13"/>
  <c r="GU37" i="13"/>
  <c r="FY37" i="13"/>
  <c r="FC37" i="13"/>
  <c r="EG37" i="13"/>
  <c r="DK37" i="13"/>
  <c r="CO37" i="13"/>
  <c r="BS37" i="13"/>
  <c r="AW37" i="13"/>
  <c r="AA37" i="13"/>
  <c r="E37" i="13"/>
  <c r="HP37" i="13"/>
  <c r="GT37" i="13"/>
  <c r="FX37" i="13"/>
  <c r="FB37" i="13"/>
  <c r="EF37" i="13"/>
  <c r="DJ37" i="13"/>
  <c r="CN37" i="13"/>
  <c r="BR37" i="13"/>
  <c r="AV37" i="13"/>
  <c r="Z37" i="13"/>
  <c r="D37" i="13"/>
  <c r="HO37" i="13"/>
  <c r="GS37" i="13"/>
  <c r="FW37" i="13"/>
  <c r="FA37" i="13"/>
  <c r="EE37" i="13"/>
  <c r="DI37" i="13"/>
  <c r="CM37" i="13"/>
  <c r="BQ37" i="13"/>
  <c r="AU37" i="13"/>
  <c r="Y37" i="13"/>
  <c r="HM37" i="13"/>
  <c r="GQ37" i="13"/>
  <c r="FU37" i="13"/>
  <c r="EY37" i="13"/>
  <c r="EC37" i="13"/>
  <c r="DG37" i="13"/>
  <c r="CK37" i="13"/>
  <c r="BO37" i="13"/>
  <c r="AS37" i="13"/>
  <c r="W37" i="13"/>
  <c r="HL37" i="13"/>
  <c r="GK37" i="13"/>
  <c r="FJ37" i="13"/>
  <c r="EI37" i="13"/>
  <c r="DC37" i="13"/>
  <c r="CB37" i="13"/>
  <c r="BA37" i="13"/>
  <c r="U37" i="13"/>
  <c r="HK37" i="13"/>
  <c r="GJ37" i="13"/>
  <c r="FI37" i="13"/>
  <c r="ED37" i="13"/>
  <c r="DB37" i="13"/>
  <c r="CA37" i="13"/>
  <c r="AZ37" i="13"/>
  <c r="T37" i="13"/>
  <c r="HJ37" i="13"/>
  <c r="GI37" i="13"/>
  <c r="FH37" i="13"/>
  <c r="EB37" i="13"/>
  <c r="DA37" i="13"/>
  <c r="BZ37" i="13"/>
  <c r="AY37" i="13"/>
  <c r="S37" i="13"/>
  <c r="HI37" i="13"/>
  <c r="GH37" i="13"/>
  <c r="FG37" i="13"/>
  <c r="EA37" i="13"/>
  <c r="CZ37" i="13"/>
  <c r="BY37" i="13"/>
  <c r="AT37" i="13"/>
  <c r="R37" i="13"/>
  <c r="HG37" i="13"/>
  <c r="GF37" i="13"/>
  <c r="FE37" i="13"/>
  <c r="DY37" i="13"/>
  <c r="CX37" i="13"/>
  <c r="BW37" i="13"/>
  <c r="AQ37" i="13"/>
  <c r="P37" i="13"/>
  <c r="IA37" i="13"/>
  <c r="GP37" i="13"/>
  <c r="FF37" i="13"/>
  <c r="DT37" i="13"/>
  <c r="CI37" i="13"/>
  <c r="BC37" i="13"/>
  <c r="M37" i="13"/>
  <c r="HZ37" i="13"/>
  <c r="GO37" i="13"/>
  <c r="EZ37" i="13"/>
  <c r="DS37" i="13"/>
  <c r="CH37" i="13"/>
  <c r="BB37" i="13"/>
  <c r="L37" i="13"/>
  <c r="HY37" i="13"/>
  <c r="GN37" i="13"/>
  <c r="EX37" i="13"/>
  <c r="DR37" i="13"/>
  <c r="CG37" i="13"/>
  <c r="AR37" i="13"/>
  <c r="K37" i="13"/>
  <c r="HX37" i="13"/>
  <c r="GM37" i="13"/>
  <c r="EW37" i="13"/>
  <c r="DQ37" i="13"/>
  <c r="CF37" i="13"/>
  <c r="AP37" i="13"/>
  <c r="J37" i="13"/>
  <c r="HV37" i="13"/>
  <c r="GG37" i="13"/>
  <c r="EU37" i="13"/>
  <c r="DO37" i="13"/>
  <c r="CD37" i="13"/>
  <c r="AN37" i="13"/>
  <c r="H37" i="13"/>
  <c r="HB37" i="13"/>
  <c r="FQ37" i="13"/>
  <c r="EK37" i="13"/>
  <c r="CU37" i="13"/>
  <c r="BJ37" i="13"/>
  <c r="AD37" i="13"/>
  <c r="HA37" i="13"/>
  <c r="FP37" i="13"/>
  <c r="EJ37" i="13"/>
  <c r="CT37" i="13"/>
  <c r="BI37" i="13"/>
  <c r="AC37" i="13"/>
  <c r="HH37" i="13"/>
  <c r="FM37" i="13"/>
  <c r="DF37" i="13"/>
  <c r="BG37" i="13"/>
  <c r="HF37" i="13"/>
  <c r="FL37" i="13"/>
  <c r="DE37" i="13"/>
  <c r="BF37" i="13"/>
  <c r="HE37" i="13"/>
  <c r="FK37" i="13"/>
  <c r="DD37" i="13"/>
  <c r="BE37" i="13"/>
  <c r="HD37" i="13"/>
  <c r="EV37" i="13"/>
  <c r="CY37" i="13"/>
  <c r="BD37" i="13"/>
  <c r="HC37" i="13"/>
  <c r="ET37" i="13"/>
  <c r="CW37" i="13"/>
  <c r="AO37" i="13"/>
  <c r="GZ37" i="13"/>
  <c r="ES37" i="13"/>
  <c r="CV37" i="13"/>
  <c r="AM37" i="13"/>
  <c r="GA37" i="13"/>
  <c r="DW37" i="13"/>
  <c r="BU37" i="13"/>
  <c r="V37" i="13"/>
  <c r="GL37" i="13"/>
  <c r="DP37" i="13"/>
  <c r="AI37" i="13"/>
  <c r="GE37" i="13"/>
  <c r="DN37" i="13"/>
  <c r="AH37" i="13"/>
  <c r="GD37" i="13"/>
  <c r="DM37" i="13"/>
  <c r="AG37" i="13"/>
  <c r="GC37" i="13"/>
  <c r="DH37" i="13"/>
  <c r="AF37" i="13"/>
  <c r="FV37" i="13"/>
  <c r="CR37" i="13"/>
  <c r="X37" i="13"/>
  <c r="HT37" i="13"/>
  <c r="EN37" i="13"/>
  <c r="BM37" i="13"/>
  <c r="HS37" i="13"/>
  <c r="EM37" i="13"/>
  <c r="BL37" i="13"/>
  <c r="ER37" i="13"/>
  <c r="AK37" i="13"/>
  <c r="EQ37" i="13"/>
  <c r="AJ37" i="13"/>
  <c r="EP37" i="13"/>
  <c r="AE37" i="13"/>
  <c r="EO37" i="13"/>
  <c r="Q37" i="13"/>
  <c r="EL37" i="13"/>
  <c r="O37" i="13"/>
  <c r="GR37" i="13"/>
  <c r="BX37" i="13"/>
  <c r="GB37" i="13"/>
  <c r="BV37" i="13"/>
  <c r="DV37" i="13"/>
  <c r="DU37" i="13"/>
  <c r="CS37" i="13"/>
  <c r="CQ37" i="13"/>
  <c r="CL37" i="13"/>
  <c r="FT37" i="13"/>
  <c r="G37" i="13"/>
  <c r="FS37" i="13"/>
  <c r="DX37" i="13"/>
  <c r="CJ37" i="13"/>
  <c r="CE37" i="13"/>
  <c r="CC37" i="13"/>
  <c r="BP37" i="13"/>
  <c r="BN37" i="13"/>
  <c r="BK37" i="13"/>
  <c r="GY37" i="13"/>
  <c r="GX37" i="13"/>
  <c r="BH37" i="13"/>
  <c r="FN37" i="13"/>
  <c r="DZ37" i="13"/>
  <c r="HU37" i="13"/>
  <c r="FR37" i="13"/>
  <c r="HM23" i="13"/>
  <c r="GQ23" i="13"/>
  <c r="FU23" i="13"/>
  <c r="EY23" i="13"/>
  <c r="EC23" i="13"/>
  <c r="DG23" i="13"/>
  <c r="CK23" i="13"/>
  <c r="HL23" i="13"/>
  <c r="GP23" i="13"/>
  <c r="FT23" i="13"/>
  <c r="EX23" i="13"/>
  <c r="EB23" i="13"/>
  <c r="DF23" i="13"/>
  <c r="CJ23" i="13"/>
  <c r="HK23" i="13"/>
  <c r="GO23" i="13"/>
  <c r="FS23" i="13"/>
  <c r="EW23" i="13"/>
  <c r="EA23" i="13"/>
  <c r="DE23" i="13"/>
  <c r="CI23" i="13"/>
  <c r="BM23" i="13"/>
  <c r="AQ23" i="13"/>
  <c r="U23" i="13"/>
  <c r="HI23" i="13"/>
  <c r="GM23" i="13"/>
  <c r="FQ23" i="13"/>
  <c r="EU23" i="13"/>
  <c r="DY23" i="13"/>
  <c r="DC23" i="13"/>
  <c r="CG23" i="13"/>
  <c r="BK23" i="13"/>
  <c r="AO23" i="13"/>
  <c r="S23" i="13"/>
  <c r="HG23" i="13"/>
  <c r="GG23" i="13"/>
  <c r="FG23" i="13"/>
  <c r="EG23" i="13"/>
  <c r="DD23" i="13"/>
  <c r="CC23" i="13"/>
  <c r="BE23" i="13"/>
  <c r="AG23" i="13"/>
  <c r="I23" i="13"/>
  <c r="HF23" i="13"/>
  <c r="GF23" i="13"/>
  <c r="FF23" i="13"/>
  <c r="EF23" i="13"/>
  <c r="DB23" i="13"/>
  <c r="CB23" i="13"/>
  <c r="BD23" i="13"/>
  <c r="AF23" i="13"/>
  <c r="H23" i="13"/>
  <c r="HE23" i="13"/>
  <c r="GE23" i="13"/>
  <c r="GE68" i="4" s="1"/>
  <c r="L189" i="7" s="1"/>
  <c r="FE23" i="13"/>
  <c r="EE23" i="13"/>
  <c r="DA23" i="13"/>
  <c r="CA23" i="13"/>
  <c r="BC23" i="13"/>
  <c r="BC68" i="4" s="1"/>
  <c r="AE23" i="13"/>
  <c r="G23" i="13"/>
  <c r="HD23" i="13"/>
  <c r="GD23" i="13"/>
  <c r="FD23" i="13"/>
  <c r="ED23" i="13"/>
  <c r="CZ23" i="13"/>
  <c r="BZ23" i="13"/>
  <c r="BB23" i="13"/>
  <c r="AD23" i="13"/>
  <c r="F23" i="13"/>
  <c r="HB23" i="13"/>
  <c r="GB23" i="13"/>
  <c r="FB23" i="13"/>
  <c r="DX23" i="13"/>
  <c r="CX23" i="13"/>
  <c r="BX23" i="13"/>
  <c r="AZ23" i="13"/>
  <c r="AB23" i="13"/>
  <c r="D23" i="13"/>
  <c r="HR23" i="13"/>
  <c r="GR23" i="13"/>
  <c r="FN23" i="13"/>
  <c r="EN23" i="13"/>
  <c r="DN23" i="13"/>
  <c r="CN23" i="13"/>
  <c r="BN23" i="13"/>
  <c r="AN23" i="13"/>
  <c r="P23" i="13"/>
  <c r="HQ23" i="13"/>
  <c r="GN23" i="13"/>
  <c r="FM23" i="13"/>
  <c r="EM23" i="13"/>
  <c r="DM23" i="13"/>
  <c r="CM23" i="13"/>
  <c r="BL23" i="13"/>
  <c r="AM23" i="13"/>
  <c r="O23" i="13"/>
  <c r="GU23" i="13"/>
  <c r="GU68" i="4" s="1"/>
  <c r="FH23" i="13"/>
  <c r="DR23" i="13"/>
  <c r="CE23" i="13"/>
  <c r="AU23" i="13"/>
  <c r="L23" i="13"/>
  <c r="IA23" i="13"/>
  <c r="GT23" i="13"/>
  <c r="FC23" i="13"/>
  <c r="DQ23" i="13"/>
  <c r="CD23" i="13"/>
  <c r="AT23" i="13"/>
  <c r="K23" i="13"/>
  <c r="HZ23" i="13"/>
  <c r="GS23" i="13"/>
  <c r="FA23" i="13"/>
  <c r="DP23" i="13"/>
  <c r="BY23" i="13"/>
  <c r="AS23" i="13"/>
  <c r="J23" i="13"/>
  <c r="HY23" i="13"/>
  <c r="GL23" i="13"/>
  <c r="GL68" i="4" s="1"/>
  <c r="EZ23" i="13"/>
  <c r="DO23" i="13"/>
  <c r="BW23" i="13"/>
  <c r="AR23" i="13"/>
  <c r="E23" i="13"/>
  <c r="HX23" i="13"/>
  <c r="GK23" i="13"/>
  <c r="EV23" i="13"/>
  <c r="DL23" i="13"/>
  <c r="BV23" i="13"/>
  <c r="AP23" i="13"/>
  <c r="HC23" i="13"/>
  <c r="FR23" i="13"/>
  <c r="EH23" i="13"/>
  <c r="CR23" i="13"/>
  <c r="BG23" i="13"/>
  <c r="W23" i="13"/>
  <c r="HA23" i="13"/>
  <c r="FP23" i="13"/>
  <c r="DZ23" i="13"/>
  <c r="CQ23" i="13"/>
  <c r="BF23" i="13"/>
  <c r="V23" i="13"/>
  <c r="GH23" i="13"/>
  <c r="EI23" i="13"/>
  <c r="BT23" i="13"/>
  <c r="Y23" i="13"/>
  <c r="GC23" i="13"/>
  <c r="DW23" i="13"/>
  <c r="BS23" i="13"/>
  <c r="X23" i="13"/>
  <c r="GA23" i="13"/>
  <c r="DV23" i="13"/>
  <c r="BR23" i="13"/>
  <c r="T23" i="13"/>
  <c r="FZ23" i="13"/>
  <c r="DU23" i="13"/>
  <c r="BQ23" i="13"/>
  <c r="R23" i="13"/>
  <c r="FY23" i="13"/>
  <c r="DT23" i="13"/>
  <c r="BP23" i="13"/>
  <c r="Q23" i="13"/>
  <c r="GZ23" i="13"/>
  <c r="ER23" i="13"/>
  <c r="CS23" i="13"/>
  <c r="AK23" i="13"/>
  <c r="GY23" i="13"/>
  <c r="EQ23" i="13"/>
  <c r="CP23" i="13"/>
  <c r="AJ23" i="13"/>
  <c r="FW23" i="13"/>
  <c r="CU23" i="13"/>
  <c r="N23" i="13"/>
  <c r="FV23" i="13"/>
  <c r="CT23" i="13"/>
  <c r="M23" i="13"/>
  <c r="FO23" i="13"/>
  <c r="CO23" i="13"/>
  <c r="FL23" i="13"/>
  <c r="CL23" i="13"/>
  <c r="FK23" i="13"/>
  <c r="CH23" i="13"/>
  <c r="FJ23" i="13"/>
  <c r="CF23" i="13"/>
  <c r="HW23" i="13"/>
  <c r="HW68" i="4" s="1"/>
  <c r="FI23" i="13"/>
  <c r="BU23" i="13"/>
  <c r="HH23" i="13"/>
  <c r="DK23" i="13"/>
  <c r="AV23" i="13"/>
  <c r="GX23" i="13"/>
  <c r="DJ23" i="13"/>
  <c r="AL23" i="13"/>
  <c r="EO23" i="13"/>
  <c r="Z23" i="13"/>
  <c r="EL23" i="13"/>
  <c r="EK23" i="13"/>
  <c r="EJ23" i="13"/>
  <c r="DS23" i="13"/>
  <c r="DI23" i="13"/>
  <c r="GV23" i="13"/>
  <c r="AY23" i="13"/>
  <c r="GJ23" i="13"/>
  <c r="GI23" i="13"/>
  <c r="FX23" i="13"/>
  <c r="ET23" i="13"/>
  <c r="EP23" i="13"/>
  <c r="HT23" i="13"/>
  <c r="AX23" i="13"/>
  <c r="HS23" i="13"/>
  <c r="AW23" i="13"/>
  <c r="HU23" i="13"/>
  <c r="HP23" i="13"/>
  <c r="HO23" i="13"/>
  <c r="HN23" i="13"/>
  <c r="GW23" i="13"/>
  <c r="CY23" i="13"/>
  <c r="BA23" i="13"/>
  <c r="DC8" i="13"/>
  <c r="ER9" i="13"/>
  <c r="EO12" i="13"/>
  <c r="Q15" i="13"/>
  <c r="HO15" i="13"/>
  <c r="BJ23" i="13"/>
  <c r="CB34" i="13"/>
  <c r="HM16" i="13"/>
  <c r="GQ16" i="13"/>
  <c r="FU16" i="13"/>
  <c r="EY16" i="13"/>
  <c r="EC16" i="13"/>
  <c r="DG16" i="13"/>
  <c r="CK16" i="13"/>
  <c r="BO16" i="13"/>
  <c r="AS16" i="13"/>
  <c r="W16" i="13"/>
  <c r="W68" i="4" s="1"/>
  <c r="L25" i="7" s="1"/>
  <c r="HL16" i="13"/>
  <c r="GP16" i="13"/>
  <c r="FT16" i="13"/>
  <c r="EX16" i="13"/>
  <c r="EB16" i="13"/>
  <c r="DF16" i="13"/>
  <c r="CJ16" i="13"/>
  <c r="BN16" i="13"/>
  <c r="AR16" i="13"/>
  <c r="V16" i="13"/>
  <c r="HK16" i="13"/>
  <c r="GO16" i="13"/>
  <c r="FS16" i="13"/>
  <c r="EW16" i="13"/>
  <c r="EA16" i="13"/>
  <c r="DE16" i="13"/>
  <c r="CI16" i="13"/>
  <c r="BM16" i="13"/>
  <c r="BM68" i="4" s="1"/>
  <c r="BM70" i="4" s="1"/>
  <c r="AQ16" i="13"/>
  <c r="U16" i="13"/>
  <c r="HJ16" i="13"/>
  <c r="GN16" i="13"/>
  <c r="FR16" i="13"/>
  <c r="EV16" i="13"/>
  <c r="DZ16" i="13"/>
  <c r="DD16" i="13"/>
  <c r="CH16" i="13"/>
  <c r="BL16" i="13"/>
  <c r="AP16" i="13"/>
  <c r="T16" i="13"/>
  <c r="HI16" i="13"/>
  <c r="GM16" i="13"/>
  <c r="FQ16" i="13"/>
  <c r="EU16" i="13"/>
  <c r="DY16" i="13"/>
  <c r="DC16" i="13"/>
  <c r="CG16" i="13"/>
  <c r="BK16" i="13"/>
  <c r="AO16" i="13"/>
  <c r="S16" i="13"/>
  <c r="HT16" i="13"/>
  <c r="GX16" i="13"/>
  <c r="GB16" i="13"/>
  <c r="HS16" i="13"/>
  <c r="GW16" i="13"/>
  <c r="GA16" i="13"/>
  <c r="IA16" i="13"/>
  <c r="GV16" i="13"/>
  <c r="FN16" i="13"/>
  <c r="EM16" i="13"/>
  <c r="DL16" i="13"/>
  <c r="CF16" i="13"/>
  <c r="BE16" i="13"/>
  <c r="AD16" i="13"/>
  <c r="HZ16" i="13"/>
  <c r="GU16" i="13"/>
  <c r="FM16" i="13"/>
  <c r="EL16" i="13"/>
  <c r="DK16" i="13"/>
  <c r="CE16" i="13"/>
  <c r="BD16" i="13"/>
  <c r="BD68" i="4" s="1"/>
  <c r="L58" i="7" s="1"/>
  <c r="AC16" i="13"/>
  <c r="HY16" i="13"/>
  <c r="GT16" i="13"/>
  <c r="FL16" i="13"/>
  <c r="EK16" i="13"/>
  <c r="DJ16" i="13"/>
  <c r="CD16" i="13"/>
  <c r="BC16" i="13"/>
  <c r="AB16" i="13"/>
  <c r="HX16" i="13"/>
  <c r="GS16" i="13"/>
  <c r="FK16" i="13"/>
  <c r="EJ16" i="13"/>
  <c r="DI16" i="13"/>
  <c r="CC16" i="13"/>
  <c r="BB16" i="13"/>
  <c r="AA16" i="13"/>
  <c r="HW16" i="13"/>
  <c r="GR16" i="13"/>
  <c r="FJ16" i="13"/>
  <c r="EI16" i="13"/>
  <c r="DH16" i="13"/>
  <c r="CB16" i="13"/>
  <c r="BA16" i="13"/>
  <c r="Z16" i="13"/>
  <c r="HE16" i="13"/>
  <c r="FZ16" i="13"/>
  <c r="ET16" i="13"/>
  <c r="DS16" i="13"/>
  <c r="CR16" i="13"/>
  <c r="BQ16" i="13"/>
  <c r="AK16" i="13"/>
  <c r="J16" i="13"/>
  <c r="HD16" i="13"/>
  <c r="FY16" i="13"/>
  <c r="ES16" i="13"/>
  <c r="DR16" i="13"/>
  <c r="CQ16" i="13"/>
  <c r="BP16" i="13"/>
  <c r="AJ16" i="13"/>
  <c r="I16" i="13"/>
  <c r="HH16" i="13"/>
  <c r="FO16" i="13"/>
  <c r="DW16" i="13"/>
  <c r="CM16" i="13"/>
  <c r="AU16" i="13"/>
  <c r="F16" i="13"/>
  <c r="HG16" i="13"/>
  <c r="FI16" i="13"/>
  <c r="DV16" i="13"/>
  <c r="CL16" i="13"/>
  <c r="AT16" i="13"/>
  <c r="E16" i="13"/>
  <c r="HF16" i="13"/>
  <c r="FH16" i="13"/>
  <c r="DU16" i="13"/>
  <c r="CA16" i="13"/>
  <c r="AN16" i="13"/>
  <c r="D16" i="13"/>
  <c r="HC16" i="13"/>
  <c r="FG16" i="13"/>
  <c r="DT16" i="13"/>
  <c r="BZ16" i="13"/>
  <c r="AM16" i="13"/>
  <c r="HB16" i="13"/>
  <c r="HB68" i="4" s="1"/>
  <c r="FF16" i="13"/>
  <c r="DQ16" i="13"/>
  <c r="BY16" i="13"/>
  <c r="AL16" i="13"/>
  <c r="HA16" i="13"/>
  <c r="FE16" i="13"/>
  <c r="FE68" i="4" s="1"/>
  <c r="DP16" i="13"/>
  <c r="BX16" i="13"/>
  <c r="AI16" i="13"/>
  <c r="GZ16" i="13"/>
  <c r="FD16" i="13"/>
  <c r="DO16" i="13"/>
  <c r="BW16" i="13"/>
  <c r="AH16" i="13"/>
  <c r="HV16" i="13"/>
  <c r="GE16" i="13"/>
  <c r="EN16" i="13"/>
  <c r="CV16" i="13"/>
  <c r="BG16" i="13"/>
  <c r="O16" i="13"/>
  <c r="HU16" i="13"/>
  <c r="GD16" i="13"/>
  <c r="EH16" i="13"/>
  <c r="CU16" i="13"/>
  <c r="BF16" i="13"/>
  <c r="N16" i="13"/>
  <c r="GJ16" i="13"/>
  <c r="DX16" i="13"/>
  <c r="AZ16" i="13"/>
  <c r="GI16" i="13"/>
  <c r="DN16" i="13"/>
  <c r="AY16" i="13"/>
  <c r="GH16" i="13"/>
  <c r="DM16" i="13"/>
  <c r="AX16" i="13"/>
  <c r="GG16" i="13"/>
  <c r="GG68" i="4" s="1"/>
  <c r="DB16" i="13"/>
  <c r="AW16" i="13"/>
  <c r="GF16" i="13"/>
  <c r="DA16" i="13"/>
  <c r="AV16" i="13"/>
  <c r="GC16" i="13"/>
  <c r="CZ16" i="13"/>
  <c r="AG16" i="13"/>
  <c r="HQ16" i="13"/>
  <c r="EQ16" i="13"/>
  <c r="EQ68" i="4" s="1"/>
  <c r="BU16" i="13"/>
  <c r="K16" i="13"/>
  <c r="HP16" i="13"/>
  <c r="CX16" i="13"/>
  <c r="L16" i="13"/>
  <c r="HO16" i="13"/>
  <c r="CW16" i="13"/>
  <c r="H16" i="13"/>
  <c r="HN16" i="13"/>
  <c r="CT16" i="13"/>
  <c r="G16" i="13"/>
  <c r="GY16" i="13"/>
  <c r="CS16" i="13"/>
  <c r="GK16" i="13"/>
  <c r="CO16" i="13"/>
  <c r="EP16" i="13"/>
  <c r="AE16" i="13"/>
  <c r="EO16" i="13"/>
  <c r="Y16" i="13"/>
  <c r="FP16" i="13"/>
  <c r="R16" i="13"/>
  <c r="R68" i="4" s="1"/>
  <c r="FC16" i="13"/>
  <c r="Q16" i="13"/>
  <c r="FB16" i="13"/>
  <c r="P16" i="13"/>
  <c r="FA16" i="13"/>
  <c r="M16" i="13"/>
  <c r="ER16" i="13"/>
  <c r="EE16" i="13"/>
  <c r="BS16" i="13"/>
  <c r="HY38" i="13"/>
  <c r="HC38" i="13"/>
  <c r="GG38" i="13"/>
  <c r="FK38" i="13"/>
  <c r="EO38" i="13"/>
  <c r="DS38" i="13"/>
  <c r="CW38" i="13"/>
  <c r="CA38" i="13"/>
  <c r="BE38" i="13"/>
  <c r="AI38" i="13"/>
  <c r="M38" i="13"/>
  <c r="HX38" i="13"/>
  <c r="HB38" i="13"/>
  <c r="GF38" i="13"/>
  <c r="FJ38" i="13"/>
  <c r="EN38" i="13"/>
  <c r="DR38" i="13"/>
  <c r="CV38" i="13"/>
  <c r="BZ38" i="13"/>
  <c r="BD38" i="13"/>
  <c r="AH38" i="13"/>
  <c r="L38" i="13"/>
  <c r="HW38" i="13"/>
  <c r="HA38" i="13"/>
  <c r="GE38" i="13"/>
  <c r="FI38" i="13"/>
  <c r="EM38" i="13"/>
  <c r="DQ38" i="13"/>
  <c r="CU38" i="13"/>
  <c r="BY38" i="13"/>
  <c r="BC38" i="13"/>
  <c r="AG38" i="13"/>
  <c r="K38" i="13"/>
  <c r="HV38" i="13"/>
  <c r="GZ38" i="13"/>
  <c r="GD38" i="13"/>
  <c r="FH38" i="13"/>
  <c r="EL38" i="13"/>
  <c r="DP38" i="13"/>
  <c r="CT38" i="13"/>
  <c r="BX38" i="13"/>
  <c r="BB38" i="13"/>
  <c r="AF38" i="13"/>
  <c r="J38" i="13"/>
  <c r="HT38" i="13"/>
  <c r="GX38" i="13"/>
  <c r="GB38" i="13"/>
  <c r="FF38" i="13"/>
  <c r="EJ38" i="13"/>
  <c r="DN38" i="13"/>
  <c r="CR38" i="13"/>
  <c r="BV38" i="13"/>
  <c r="AZ38" i="13"/>
  <c r="AD38" i="13"/>
  <c r="H38" i="13"/>
  <c r="HH38" i="13"/>
  <c r="GC38" i="13"/>
  <c r="FA38" i="13"/>
  <c r="DZ38" i="13"/>
  <c r="CY38" i="13"/>
  <c r="BS38" i="13"/>
  <c r="AR38" i="13"/>
  <c r="Q38" i="13"/>
  <c r="HG38" i="13"/>
  <c r="GA38" i="13"/>
  <c r="EZ38" i="13"/>
  <c r="DY38" i="13"/>
  <c r="CX38" i="13"/>
  <c r="BR38" i="13"/>
  <c r="AQ38" i="13"/>
  <c r="P38" i="13"/>
  <c r="HF38" i="13"/>
  <c r="FZ38" i="13"/>
  <c r="EY38" i="13"/>
  <c r="DX38" i="13"/>
  <c r="CS38" i="13"/>
  <c r="BQ38" i="13"/>
  <c r="AP38" i="13"/>
  <c r="O38" i="13"/>
  <c r="HE38" i="13"/>
  <c r="FY38" i="13"/>
  <c r="EX38" i="13"/>
  <c r="DW38" i="13"/>
  <c r="CQ38" i="13"/>
  <c r="BP38" i="13"/>
  <c r="AO38" i="13"/>
  <c r="N38" i="13"/>
  <c r="GY38" i="13"/>
  <c r="FW38" i="13"/>
  <c r="EV38" i="13"/>
  <c r="DU38" i="13"/>
  <c r="CO38" i="13"/>
  <c r="BN38" i="13"/>
  <c r="AM38" i="13"/>
  <c r="G38" i="13"/>
  <c r="HN38" i="13"/>
  <c r="GH38" i="13"/>
  <c r="ER38" i="13"/>
  <c r="DG38" i="13"/>
  <c r="BW38" i="13"/>
  <c r="AK38" i="13"/>
  <c r="HM38" i="13"/>
  <c r="FX38" i="13"/>
  <c r="EQ38" i="13"/>
  <c r="DF38" i="13"/>
  <c r="BU38" i="13"/>
  <c r="AJ38" i="13"/>
  <c r="HL38" i="13"/>
  <c r="FV38" i="13"/>
  <c r="EP38" i="13"/>
  <c r="DE38" i="13"/>
  <c r="BT38" i="13"/>
  <c r="AE38" i="13"/>
  <c r="HK38" i="13"/>
  <c r="FU38" i="13"/>
  <c r="EK38" i="13"/>
  <c r="DD38" i="13"/>
  <c r="BO38" i="13"/>
  <c r="AC38" i="13"/>
  <c r="HI38" i="13"/>
  <c r="FS38" i="13"/>
  <c r="EH38" i="13"/>
  <c r="DB38" i="13"/>
  <c r="BL38" i="13"/>
  <c r="AA38" i="13"/>
  <c r="HZ38" i="13"/>
  <c r="GO38" i="13"/>
  <c r="FD38" i="13"/>
  <c r="DO38" i="13"/>
  <c r="CH38" i="13"/>
  <c r="AW38" i="13"/>
  <c r="I38" i="13"/>
  <c r="HU38" i="13"/>
  <c r="GN38" i="13"/>
  <c r="FC38" i="13"/>
  <c r="DM38" i="13"/>
  <c r="CG38" i="13"/>
  <c r="AV38" i="13"/>
  <c r="F38" i="13"/>
  <c r="GR38" i="13"/>
  <c r="ES38" i="13"/>
  <c r="CL38" i="13"/>
  <c r="AN38" i="13"/>
  <c r="GQ38" i="13"/>
  <c r="EI38" i="13"/>
  <c r="CK38" i="13"/>
  <c r="AL38" i="13"/>
  <c r="GP38" i="13"/>
  <c r="EG38" i="13"/>
  <c r="CJ38" i="13"/>
  <c r="AB38" i="13"/>
  <c r="GM38" i="13"/>
  <c r="EF38" i="13"/>
  <c r="CI38" i="13"/>
  <c r="Z38" i="13"/>
  <c r="GL38" i="13"/>
  <c r="EE38" i="13"/>
  <c r="CF38" i="13"/>
  <c r="Y38" i="13"/>
  <c r="GK38" i="13"/>
  <c r="ED38" i="13"/>
  <c r="CE38" i="13"/>
  <c r="X38" i="13"/>
  <c r="HJ38" i="13"/>
  <c r="FL38" i="13"/>
  <c r="DH38" i="13"/>
  <c r="BF38" i="13"/>
  <c r="GT38" i="13"/>
  <c r="DL38" i="13"/>
  <c r="AU38" i="13"/>
  <c r="GS38" i="13"/>
  <c r="DK38" i="13"/>
  <c r="AT38" i="13"/>
  <c r="GJ38" i="13"/>
  <c r="DJ38" i="13"/>
  <c r="AS38" i="13"/>
  <c r="GI38" i="13"/>
  <c r="DI38" i="13"/>
  <c r="W38" i="13"/>
  <c r="FR38" i="13"/>
  <c r="DA38" i="13"/>
  <c r="U38" i="13"/>
  <c r="HQ38" i="13"/>
  <c r="EU38" i="13"/>
  <c r="BJ38" i="13"/>
  <c r="HP38" i="13"/>
  <c r="ET38" i="13"/>
  <c r="BI38" i="13"/>
  <c r="FE38" i="13"/>
  <c r="AX38" i="13"/>
  <c r="FB38" i="13"/>
  <c r="V38" i="13"/>
  <c r="EW38" i="13"/>
  <c r="T38" i="13"/>
  <c r="EC38" i="13"/>
  <c r="S38" i="13"/>
  <c r="EB38" i="13"/>
  <c r="R38" i="13"/>
  <c r="FT38" i="13"/>
  <c r="CB38" i="13"/>
  <c r="FQ38" i="13"/>
  <c r="BM38" i="13"/>
  <c r="HS38" i="13"/>
  <c r="BK38" i="13"/>
  <c r="HR38" i="13"/>
  <c r="BH38" i="13"/>
  <c r="HO38" i="13"/>
  <c r="BG38" i="13"/>
  <c r="HD38" i="13"/>
  <c r="BA38" i="13"/>
  <c r="GW38" i="13"/>
  <c r="AY38" i="13"/>
  <c r="DC38" i="13"/>
  <c r="CZ38" i="13"/>
  <c r="EA38" i="13"/>
  <c r="DV38" i="13"/>
  <c r="DT38" i="13"/>
  <c r="CP38" i="13"/>
  <c r="CN38" i="13"/>
  <c r="CM38" i="13"/>
  <c r="CD38" i="13"/>
  <c r="GV38" i="13"/>
  <c r="GU38" i="13"/>
  <c r="FM38" i="13"/>
  <c r="FG38" i="13"/>
  <c r="CC38" i="13"/>
  <c r="E38" i="13"/>
  <c r="D38" i="13"/>
  <c r="IA38" i="13"/>
  <c r="FO38" i="13"/>
  <c r="FP38" i="13"/>
  <c r="FN38" i="13"/>
  <c r="HG60" i="13"/>
  <c r="GK60" i="13"/>
  <c r="FO60" i="13"/>
  <c r="ES60" i="13"/>
  <c r="DW60" i="13"/>
  <c r="DA60" i="13"/>
  <c r="CE60" i="13"/>
  <c r="BI60" i="13"/>
  <c r="AM60" i="13"/>
  <c r="Q60" i="13"/>
  <c r="HF60" i="13"/>
  <c r="GJ60" i="13"/>
  <c r="FN60" i="13"/>
  <c r="ER60" i="13"/>
  <c r="DV60" i="13"/>
  <c r="CZ60" i="13"/>
  <c r="CD60" i="13"/>
  <c r="BH60" i="13"/>
  <c r="AL60" i="13"/>
  <c r="P60" i="13"/>
  <c r="IA60" i="13"/>
  <c r="HE60" i="13"/>
  <c r="GI60" i="13"/>
  <c r="FM60" i="13"/>
  <c r="EQ60" i="13"/>
  <c r="DU60" i="13"/>
  <c r="CY60" i="13"/>
  <c r="CC60" i="13"/>
  <c r="BG60" i="13"/>
  <c r="AK60" i="13"/>
  <c r="O60" i="13"/>
  <c r="HU60" i="13"/>
  <c r="GY60" i="13"/>
  <c r="GC60" i="13"/>
  <c r="FG60" i="13"/>
  <c r="EK60" i="13"/>
  <c r="DO60" i="13"/>
  <c r="CS60" i="13"/>
  <c r="BW60" i="13"/>
  <c r="BA60" i="13"/>
  <c r="AE60" i="13"/>
  <c r="I60" i="13"/>
  <c r="HN60" i="13"/>
  <c r="GR60" i="13"/>
  <c r="FV60" i="13"/>
  <c r="EZ60" i="13"/>
  <c r="ED60" i="13"/>
  <c r="DH60" i="13"/>
  <c r="CL60" i="13"/>
  <c r="BP60" i="13"/>
  <c r="AT60" i="13"/>
  <c r="X60" i="13"/>
  <c r="HL60" i="13"/>
  <c r="GH60" i="13"/>
  <c r="FF60" i="13"/>
  <c r="EE60" i="13"/>
  <c r="DC60" i="13"/>
  <c r="BY60" i="13"/>
  <c r="AW60" i="13"/>
  <c r="U60" i="13"/>
  <c r="HK60" i="13"/>
  <c r="GG60" i="13"/>
  <c r="FE60" i="13"/>
  <c r="EC60" i="13"/>
  <c r="DB60" i="13"/>
  <c r="BX60" i="13"/>
  <c r="AV60" i="13"/>
  <c r="T60" i="13"/>
  <c r="HJ60" i="13"/>
  <c r="HI60" i="13"/>
  <c r="GE60" i="13"/>
  <c r="FC60" i="13"/>
  <c r="EA60" i="13"/>
  <c r="CW60" i="13"/>
  <c r="BU60" i="13"/>
  <c r="AS60" i="13"/>
  <c r="R60" i="13"/>
  <c r="HD60" i="13"/>
  <c r="GB60" i="13"/>
  <c r="HA60" i="13"/>
  <c r="FY60" i="13"/>
  <c r="GT60" i="13"/>
  <c r="FJ60" i="13"/>
  <c r="EB60" i="13"/>
  <c r="CT60" i="13"/>
  <c r="BN60" i="13"/>
  <c r="AG60" i="13"/>
  <c r="GS60" i="13"/>
  <c r="FI60" i="13"/>
  <c r="DZ60" i="13"/>
  <c r="CR60" i="13"/>
  <c r="BM60" i="13"/>
  <c r="AF60" i="13"/>
  <c r="HZ60" i="13"/>
  <c r="GQ60" i="13"/>
  <c r="FH60" i="13"/>
  <c r="DY60" i="13"/>
  <c r="CQ60" i="13"/>
  <c r="BL60" i="13"/>
  <c r="AD60" i="13"/>
  <c r="HY60" i="13"/>
  <c r="GP60" i="13"/>
  <c r="FD60" i="13"/>
  <c r="DX60" i="13"/>
  <c r="CP60" i="13"/>
  <c r="BK60" i="13"/>
  <c r="AC60" i="13"/>
  <c r="HW60" i="13"/>
  <c r="GN60" i="13"/>
  <c r="FA60" i="13"/>
  <c r="DS60" i="13"/>
  <c r="CN60" i="13"/>
  <c r="BF60" i="13"/>
  <c r="AA60" i="13"/>
  <c r="HS60" i="13"/>
  <c r="GF60" i="13"/>
  <c r="EW60" i="13"/>
  <c r="DP60" i="13"/>
  <c r="CJ60" i="13"/>
  <c r="BC60" i="13"/>
  <c r="W60" i="13"/>
  <c r="HC60" i="13"/>
  <c r="FT60" i="13"/>
  <c r="EM60" i="13"/>
  <c r="DG60" i="13"/>
  <c r="BZ60" i="13"/>
  <c r="AQ60" i="13"/>
  <c r="J60" i="13"/>
  <c r="HV60" i="13"/>
  <c r="FU60" i="13"/>
  <c r="DT60" i="13"/>
  <c r="CB60" i="13"/>
  <c r="AH60" i="13"/>
  <c r="HT60" i="13"/>
  <c r="FS60" i="13"/>
  <c r="DR60" i="13"/>
  <c r="CA60" i="13"/>
  <c r="AB60" i="13"/>
  <c r="HR60" i="13"/>
  <c r="FR60" i="13"/>
  <c r="DQ60" i="13"/>
  <c r="BV60" i="13"/>
  <c r="Z60" i="13"/>
  <c r="HQ60" i="13"/>
  <c r="FQ60" i="13"/>
  <c r="DN60" i="13"/>
  <c r="BT60" i="13"/>
  <c r="Y60" i="13"/>
  <c r="HP60" i="13"/>
  <c r="FP60" i="13"/>
  <c r="HO60" i="13"/>
  <c r="FL60" i="13"/>
  <c r="DL60" i="13"/>
  <c r="BR60" i="13"/>
  <c r="S60" i="13"/>
  <c r="GL60" i="13"/>
  <c r="DM60" i="13"/>
  <c r="BD60" i="13"/>
  <c r="GD60" i="13"/>
  <c r="DK60" i="13"/>
  <c r="BB60" i="13"/>
  <c r="GA60" i="13"/>
  <c r="DJ60" i="13"/>
  <c r="AZ60" i="13"/>
  <c r="FZ60" i="13"/>
  <c r="DI60" i="13"/>
  <c r="AY60" i="13"/>
  <c r="FX60" i="13"/>
  <c r="DF60" i="13"/>
  <c r="AX60" i="13"/>
  <c r="FW60" i="13"/>
  <c r="DE60" i="13"/>
  <c r="AU60" i="13"/>
  <c r="ET60" i="13"/>
  <c r="BQ60" i="13"/>
  <c r="EP60" i="13"/>
  <c r="BO60" i="13"/>
  <c r="EO60" i="13"/>
  <c r="BJ60" i="13"/>
  <c r="EN60" i="13"/>
  <c r="BE60" i="13"/>
  <c r="HX60" i="13"/>
  <c r="EJ60" i="13"/>
  <c r="AP60" i="13"/>
  <c r="GM60" i="13"/>
  <c r="CM60" i="13"/>
  <c r="H60" i="13"/>
  <c r="FK60" i="13"/>
  <c r="CK60" i="13"/>
  <c r="G60" i="13"/>
  <c r="GU60" i="13"/>
  <c r="AR60" i="13"/>
  <c r="GO60" i="13"/>
  <c r="AO60" i="13"/>
  <c r="FB60" i="13"/>
  <c r="AN60" i="13"/>
  <c r="EY60" i="13"/>
  <c r="AJ60" i="13"/>
  <c r="EX60" i="13"/>
  <c r="AI60" i="13"/>
  <c r="HM60" i="13"/>
  <c r="CU60" i="13"/>
  <c r="HH60" i="13"/>
  <c r="CO60" i="13"/>
  <c r="CH60" i="13"/>
  <c r="CG60" i="13"/>
  <c r="CF60" i="13"/>
  <c r="BS60" i="13"/>
  <c r="N60" i="13"/>
  <c r="EH60" i="13"/>
  <c r="EG60" i="13"/>
  <c r="DD60" i="13"/>
  <c r="CX60" i="13"/>
  <c r="CV60" i="13"/>
  <c r="CI60" i="13"/>
  <c r="M60" i="13"/>
  <c r="GW60" i="13"/>
  <c r="L60" i="13"/>
  <c r="K60" i="13"/>
  <c r="F60" i="13"/>
  <c r="E60" i="13"/>
  <c r="GV60" i="13"/>
  <c r="EV60" i="13"/>
  <c r="EF60" i="13"/>
  <c r="V60" i="13"/>
  <c r="D60" i="13"/>
  <c r="GZ60" i="13"/>
  <c r="EL60" i="13"/>
  <c r="EI60" i="13"/>
  <c r="GX60" i="13"/>
  <c r="EU60" i="13"/>
  <c r="DL8" i="13"/>
  <c r="D9" i="13"/>
  <c r="ES9" i="13"/>
  <c r="ET12" i="13"/>
  <c r="U15" i="13"/>
  <c r="BO23" i="13"/>
  <c r="CX34" i="13"/>
  <c r="AT39" i="13"/>
  <c r="HV59" i="13"/>
  <c r="HU59" i="13"/>
  <c r="GY59" i="13"/>
  <c r="HT59" i="13"/>
  <c r="GX59" i="13"/>
  <c r="HN59" i="13"/>
  <c r="GR59" i="13"/>
  <c r="FV59" i="13"/>
  <c r="EZ59" i="13"/>
  <c r="ED59" i="13"/>
  <c r="DH59" i="13"/>
  <c r="CL59" i="13"/>
  <c r="BP59" i="13"/>
  <c r="AT59" i="13"/>
  <c r="X59" i="13"/>
  <c r="HG59" i="13"/>
  <c r="HR59" i="13"/>
  <c r="GQ59" i="13"/>
  <c r="FT59" i="13"/>
  <c r="EW59" i="13"/>
  <c r="DZ59" i="13"/>
  <c r="DC59" i="13"/>
  <c r="CF59" i="13"/>
  <c r="BI59" i="13"/>
  <c r="AL59" i="13"/>
  <c r="O59" i="13"/>
  <c r="HQ59" i="13"/>
  <c r="GP59" i="13"/>
  <c r="FS59" i="13"/>
  <c r="EV59" i="13"/>
  <c r="DY59" i="13"/>
  <c r="DB59" i="13"/>
  <c r="CE59" i="13"/>
  <c r="BH59" i="13"/>
  <c r="AK59" i="13"/>
  <c r="N59" i="13"/>
  <c r="HO59" i="13"/>
  <c r="GN59" i="13"/>
  <c r="FQ59" i="13"/>
  <c r="ET59" i="13"/>
  <c r="GV59" i="13"/>
  <c r="FU59" i="13"/>
  <c r="ER59" i="13"/>
  <c r="DS59" i="13"/>
  <c r="CT59" i="13"/>
  <c r="BU59" i="13"/>
  <c r="AV59" i="13"/>
  <c r="V59" i="13"/>
  <c r="IA59" i="13"/>
  <c r="GU59" i="13"/>
  <c r="FR59" i="13"/>
  <c r="EQ59" i="13"/>
  <c r="DR59" i="13"/>
  <c r="CS59" i="13"/>
  <c r="BT59" i="13"/>
  <c r="AU59" i="13"/>
  <c r="U59" i="13"/>
  <c r="HZ59" i="13"/>
  <c r="GT59" i="13"/>
  <c r="FP59" i="13"/>
  <c r="EP59" i="13"/>
  <c r="DQ59" i="13"/>
  <c r="CR59" i="13"/>
  <c r="BS59" i="13"/>
  <c r="AS59" i="13"/>
  <c r="T59" i="13"/>
  <c r="HY59" i="13"/>
  <c r="GS59" i="13"/>
  <c r="FO59" i="13"/>
  <c r="EO59" i="13"/>
  <c r="DP59" i="13"/>
  <c r="CQ59" i="13"/>
  <c r="BR59" i="13"/>
  <c r="AR59" i="13"/>
  <c r="S59" i="13"/>
  <c r="HW59" i="13"/>
  <c r="GM59" i="13"/>
  <c r="FM59" i="13"/>
  <c r="EM59" i="13"/>
  <c r="DN59" i="13"/>
  <c r="CO59" i="13"/>
  <c r="BO59" i="13"/>
  <c r="AP59" i="13"/>
  <c r="Q59" i="13"/>
  <c r="HM59" i="13"/>
  <c r="GJ59" i="13"/>
  <c r="FJ59" i="13"/>
  <c r="EJ59" i="13"/>
  <c r="DK59" i="13"/>
  <c r="CK59" i="13"/>
  <c r="BL59" i="13"/>
  <c r="AM59" i="13"/>
  <c r="L59" i="13"/>
  <c r="HE59" i="13"/>
  <c r="GC59" i="13"/>
  <c r="FC59" i="13"/>
  <c r="EB59" i="13"/>
  <c r="DA59" i="13"/>
  <c r="CB59" i="13"/>
  <c r="BC59" i="13"/>
  <c r="AD59" i="13"/>
  <c r="E59" i="13"/>
  <c r="HI59" i="13"/>
  <c r="FX59" i="13"/>
  <c r="EG59" i="13"/>
  <c r="CW59" i="13"/>
  <c r="BJ59" i="13"/>
  <c r="AA59" i="13"/>
  <c r="HH59" i="13"/>
  <c r="FW59" i="13"/>
  <c r="EF59" i="13"/>
  <c r="CV59" i="13"/>
  <c r="BG59" i="13"/>
  <c r="Z59" i="13"/>
  <c r="HF59" i="13"/>
  <c r="FN59" i="13"/>
  <c r="EE59" i="13"/>
  <c r="CU59" i="13"/>
  <c r="BF59" i="13"/>
  <c r="Y59" i="13"/>
  <c r="HD59" i="13"/>
  <c r="FL59" i="13"/>
  <c r="EC59" i="13"/>
  <c r="CP59" i="13"/>
  <c r="BE59" i="13"/>
  <c r="W59" i="13"/>
  <c r="HB59" i="13"/>
  <c r="FI59" i="13"/>
  <c r="DX59" i="13"/>
  <c r="CM59" i="13"/>
  <c r="BB59" i="13"/>
  <c r="P59" i="13"/>
  <c r="FZ59" i="13"/>
  <c r="DU59" i="13"/>
  <c r="BZ59" i="13"/>
  <c r="AF59" i="13"/>
  <c r="HX59" i="13"/>
  <c r="FY59" i="13"/>
  <c r="DT59" i="13"/>
  <c r="BY59" i="13"/>
  <c r="AE59" i="13"/>
  <c r="HS59" i="13"/>
  <c r="FK59" i="13"/>
  <c r="DO59" i="13"/>
  <c r="BX59" i="13"/>
  <c r="AC59" i="13"/>
  <c r="HP59" i="13"/>
  <c r="FH59" i="13"/>
  <c r="DM59" i="13"/>
  <c r="BW59" i="13"/>
  <c r="AB59" i="13"/>
  <c r="HL59" i="13"/>
  <c r="FG59" i="13"/>
  <c r="DL59" i="13"/>
  <c r="BV59" i="13"/>
  <c r="R59" i="13"/>
  <c r="HK59" i="13"/>
  <c r="FF59" i="13"/>
  <c r="DJ59" i="13"/>
  <c r="BQ59" i="13"/>
  <c r="M59" i="13"/>
  <c r="HC59" i="13"/>
  <c r="ES59" i="13"/>
  <c r="CD59" i="13"/>
  <c r="H59" i="13"/>
  <c r="HA59" i="13"/>
  <c r="EN59" i="13"/>
  <c r="CC59" i="13"/>
  <c r="G59" i="13"/>
  <c r="GZ59" i="13"/>
  <c r="EL59" i="13"/>
  <c r="CA59" i="13"/>
  <c r="F59" i="13"/>
  <c r="GW59" i="13"/>
  <c r="EK59" i="13"/>
  <c r="BN59" i="13"/>
  <c r="D59" i="13"/>
  <c r="GL59" i="13"/>
  <c r="EH59" i="13"/>
  <c r="BK59" i="13"/>
  <c r="FE59" i="13"/>
  <c r="CY59" i="13"/>
  <c r="AJ59" i="13"/>
  <c r="FD59" i="13"/>
  <c r="CX59" i="13"/>
  <c r="AI59" i="13"/>
  <c r="GD59" i="13"/>
  <c r="CG59" i="13"/>
  <c r="GB59" i="13"/>
  <c r="BM59" i="13"/>
  <c r="GA59" i="13"/>
  <c r="BD59" i="13"/>
  <c r="FB59" i="13"/>
  <c r="BA59" i="13"/>
  <c r="FA59" i="13"/>
  <c r="AZ59" i="13"/>
  <c r="GO59" i="13"/>
  <c r="DE59" i="13"/>
  <c r="I59" i="13"/>
  <c r="GK59" i="13"/>
  <c r="DD59" i="13"/>
  <c r="EI59" i="13"/>
  <c r="EA59" i="13"/>
  <c r="DW59" i="13"/>
  <c r="DV59" i="13"/>
  <c r="DG59" i="13"/>
  <c r="GH59" i="13"/>
  <c r="AQ59" i="13"/>
  <c r="GG59" i="13"/>
  <c r="AO59" i="13"/>
  <c r="CN59" i="13"/>
  <c r="CJ59" i="13"/>
  <c r="CI59" i="13"/>
  <c r="CH59" i="13"/>
  <c r="AX59" i="13"/>
  <c r="GE59" i="13"/>
  <c r="AY59" i="13"/>
  <c r="AW59" i="13"/>
  <c r="HJ59" i="13"/>
  <c r="GI59" i="13"/>
  <c r="AG59" i="13"/>
  <c r="DI59" i="13"/>
  <c r="DF59" i="13"/>
  <c r="GF59" i="13"/>
  <c r="EY59" i="13"/>
  <c r="AH59" i="13"/>
  <c r="K59" i="13"/>
  <c r="J59" i="13"/>
  <c r="EU59" i="13"/>
  <c r="CZ59" i="13"/>
  <c r="EX59" i="13"/>
  <c r="HP31" i="13"/>
  <c r="GT31" i="13"/>
  <c r="FX31" i="13"/>
  <c r="FB31" i="13"/>
  <c r="EF31" i="13"/>
  <c r="DJ31" i="13"/>
  <c r="CN31" i="13"/>
  <c r="BR31" i="13"/>
  <c r="AV31" i="13"/>
  <c r="Z31" i="13"/>
  <c r="D31" i="13"/>
  <c r="HN31" i="13"/>
  <c r="GQ31" i="13"/>
  <c r="FT31" i="13"/>
  <c r="EW31" i="13"/>
  <c r="DZ31" i="13"/>
  <c r="DC31" i="13"/>
  <c r="CF31" i="13"/>
  <c r="BI31" i="13"/>
  <c r="AL31" i="13"/>
  <c r="O31" i="13"/>
  <c r="HM31" i="13"/>
  <c r="GP31" i="13"/>
  <c r="FS31" i="13"/>
  <c r="EV31" i="13"/>
  <c r="DY31" i="13"/>
  <c r="DB31" i="13"/>
  <c r="CE31" i="13"/>
  <c r="BH31" i="13"/>
  <c r="AK31" i="13"/>
  <c r="N31" i="13"/>
  <c r="HL31" i="13"/>
  <c r="GO31" i="13"/>
  <c r="FR31" i="13"/>
  <c r="EU31" i="13"/>
  <c r="DX31" i="13"/>
  <c r="DA31" i="13"/>
  <c r="CD31" i="13"/>
  <c r="BG31" i="13"/>
  <c r="AJ31" i="13"/>
  <c r="M31" i="13"/>
  <c r="HK31" i="13"/>
  <c r="GN31" i="13"/>
  <c r="FQ31" i="13"/>
  <c r="ET31" i="13"/>
  <c r="DW31" i="13"/>
  <c r="CZ31" i="13"/>
  <c r="CC31" i="13"/>
  <c r="BF31" i="13"/>
  <c r="AI31" i="13"/>
  <c r="L31" i="13"/>
  <c r="HT31" i="13"/>
  <c r="GR31" i="13"/>
  <c r="FM31" i="13"/>
  <c r="EL31" i="13"/>
  <c r="DK31" i="13"/>
  <c r="CI31" i="13"/>
  <c r="BD31" i="13"/>
  <c r="AC31" i="13"/>
  <c r="HS31" i="13"/>
  <c r="GM31" i="13"/>
  <c r="FL31" i="13"/>
  <c r="EK31" i="13"/>
  <c r="DI31" i="13"/>
  <c r="CH31" i="13"/>
  <c r="BC31" i="13"/>
  <c r="AB31" i="13"/>
  <c r="HR31" i="13"/>
  <c r="GL31" i="13"/>
  <c r="FK31" i="13"/>
  <c r="EJ31" i="13"/>
  <c r="DH31" i="13"/>
  <c r="CG31" i="13"/>
  <c r="BB31" i="13"/>
  <c r="AA31" i="13"/>
  <c r="HQ31" i="13"/>
  <c r="GK31" i="13"/>
  <c r="FJ31" i="13"/>
  <c r="EI31" i="13"/>
  <c r="DG31" i="13"/>
  <c r="CB31" i="13"/>
  <c r="BA31" i="13"/>
  <c r="Y31" i="13"/>
  <c r="HO31" i="13"/>
  <c r="GJ31" i="13"/>
  <c r="FI31" i="13"/>
  <c r="EH31" i="13"/>
  <c r="DF31" i="13"/>
  <c r="CA31" i="13"/>
  <c r="AZ31" i="13"/>
  <c r="X31" i="13"/>
  <c r="HJ31" i="13"/>
  <c r="GI31" i="13"/>
  <c r="FH31" i="13"/>
  <c r="EG31" i="13"/>
  <c r="DE31" i="13"/>
  <c r="BZ31" i="13"/>
  <c r="AY31" i="13"/>
  <c r="W31" i="13"/>
  <c r="IA31" i="13"/>
  <c r="GZ31" i="13"/>
  <c r="FY31" i="13"/>
  <c r="ES31" i="13"/>
  <c r="DR31" i="13"/>
  <c r="CQ31" i="13"/>
  <c r="BO31" i="13"/>
  <c r="AN31" i="13"/>
  <c r="I31" i="13"/>
  <c r="GV31" i="13"/>
  <c r="FC31" i="13"/>
  <c r="DO31" i="13"/>
  <c r="BV31" i="13"/>
  <c r="AH31" i="13"/>
  <c r="GU31" i="13"/>
  <c r="FA31" i="13"/>
  <c r="DN31" i="13"/>
  <c r="BU31" i="13"/>
  <c r="AG31" i="13"/>
  <c r="GS31" i="13"/>
  <c r="EZ31" i="13"/>
  <c r="DM31" i="13"/>
  <c r="BT31" i="13"/>
  <c r="AF31" i="13"/>
  <c r="GH31" i="13"/>
  <c r="EY31" i="13"/>
  <c r="DL31" i="13"/>
  <c r="BS31" i="13"/>
  <c r="AE31" i="13"/>
  <c r="HY31" i="13"/>
  <c r="GF31" i="13"/>
  <c r="ER31" i="13"/>
  <c r="CY31" i="13"/>
  <c r="BP31" i="13"/>
  <c r="V31" i="13"/>
  <c r="HD31" i="13"/>
  <c r="FP31" i="13"/>
  <c r="EA31" i="13"/>
  <c r="CM31" i="13"/>
  <c r="AT31" i="13"/>
  <c r="G31" i="13"/>
  <c r="HC31" i="13"/>
  <c r="FO31" i="13"/>
  <c r="DV31" i="13"/>
  <c r="CL31" i="13"/>
  <c r="AS31" i="13"/>
  <c r="F31" i="13"/>
  <c r="GD31" i="13"/>
  <c r="EB31" i="13"/>
  <c r="BN31" i="13"/>
  <c r="J31" i="13"/>
  <c r="GC31" i="13"/>
  <c r="DU31" i="13"/>
  <c r="BM31" i="13"/>
  <c r="H31" i="13"/>
  <c r="GB31" i="13"/>
  <c r="GB68" i="4" s="1"/>
  <c r="DT31" i="13"/>
  <c r="BL31" i="13"/>
  <c r="E31" i="13"/>
  <c r="GA31" i="13"/>
  <c r="DS31" i="13"/>
  <c r="BK31" i="13"/>
  <c r="FZ31" i="13"/>
  <c r="DQ31" i="13"/>
  <c r="BJ31" i="13"/>
  <c r="HB31" i="13"/>
  <c r="EP31" i="13"/>
  <c r="CO31" i="13"/>
  <c r="U31" i="13"/>
  <c r="HA31" i="13"/>
  <c r="EO31" i="13"/>
  <c r="CK31" i="13"/>
  <c r="T31" i="13"/>
  <c r="HV31" i="13"/>
  <c r="EN31" i="13"/>
  <c r="AW31" i="13"/>
  <c r="HU31" i="13"/>
  <c r="EM31" i="13"/>
  <c r="AU31" i="13"/>
  <c r="HI31" i="13"/>
  <c r="EE31" i="13"/>
  <c r="AR31" i="13"/>
  <c r="HH31" i="13"/>
  <c r="ED31" i="13"/>
  <c r="ED68" i="4" s="1"/>
  <c r="AQ31" i="13"/>
  <c r="HG31" i="13"/>
  <c r="EC31" i="13"/>
  <c r="AP31" i="13"/>
  <c r="FN31" i="13"/>
  <c r="CJ31" i="13"/>
  <c r="FG31" i="13"/>
  <c r="BY31" i="13"/>
  <c r="FW31" i="13"/>
  <c r="AX31" i="13"/>
  <c r="FV31" i="13"/>
  <c r="AO31" i="13"/>
  <c r="FU31" i="13"/>
  <c r="AM31" i="13"/>
  <c r="FF31" i="13"/>
  <c r="AD31" i="13"/>
  <c r="FE31" i="13"/>
  <c r="S31" i="13"/>
  <c r="S68" i="4" s="1"/>
  <c r="FD31" i="13"/>
  <c r="R31" i="13"/>
  <c r="EX31" i="13"/>
  <c r="Q31" i="13"/>
  <c r="HF31" i="13"/>
  <c r="CS31" i="13"/>
  <c r="HE31" i="13"/>
  <c r="CR31" i="13"/>
  <c r="BQ31" i="13"/>
  <c r="BE31" i="13"/>
  <c r="P31" i="13"/>
  <c r="HZ31" i="13"/>
  <c r="K31" i="13"/>
  <c r="HX31" i="13"/>
  <c r="HW31" i="13"/>
  <c r="CW31" i="13"/>
  <c r="GW31" i="13"/>
  <c r="GG31" i="13"/>
  <c r="GE31" i="13"/>
  <c r="EQ31" i="13"/>
  <c r="DD31" i="13"/>
  <c r="CT31" i="13"/>
  <c r="CP31" i="13"/>
  <c r="BX31" i="13"/>
  <c r="BW31" i="13"/>
  <c r="HL53" i="13"/>
  <c r="GP53" i="13"/>
  <c r="FT53" i="13"/>
  <c r="EX53" i="13"/>
  <c r="EB53" i="13"/>
  <c r="DF53" i="13"/>
  <c r="CJ53" i="13"/>
  <c r="BN53" i="13"/>
  <c r="AR53" i="13"/>
  <c r="HN53" i="13"/>
  <c r="GQ53" i="13"/>
  <c r="FS53" i="13"/>
  <c r="EV53" i="13"/>
  <c r="DY53" i="13"/>
  <c r="DB53" i="13"/>
  <c r="CE53" i="13"/>
  <c r="BH53" i="13"/>
  <c r="AK53" i="13"/>
  <c r="O53" i="13"/>
  <c r="HM53" i="13"/>
  <c r="GO53" i="13"/>
  <c r="FR53" i="13"/>
  <c r="EU53" i="13"/>
  <c r="DX53" i="13"/>
  <c r="DA53" i="13"/>
  <c r="CD53" i="13"/>
  <c r="BG53" i="13"/>
  <c r="AJ53" i="13"/>
  <c r="N53" i="13"/>
  <c r="HK53" i="13"/>
  <c r="GN53" i="13"/>
  <c r="FQ53" i="13"/>
  <c r="ET53" i="13"/>
  <c r="DW53" i="13"/>
  <c r="CZ53" i="13"/>
  <c r="CC53" i="13"/>
  <c r="BF53" i="13"/>
  <c r="AI53" i="13"/>
  <c r="M53" i="13"/>
  <c r="HJ53" i="13"/>
  <c r="GM53" i="13"/>
  <c r="FP53" i="13"/>
  <c r="ES53" i="13"/>
  <c r="DV53" i="13"/>
  <c r="CY53" i="13"/>
  <c r="CB53" i="13"/>
  <c r="BE53" i="13"/>
  <c r="AH53" i="13"/>
  <c r="L53" i="13"/>
  <c r="HH53" i="13"/>
  <c r="GK53" i="13"/>
  <c r="FN53" i="13"/>
  <c r="EQ53" i="13"/>
  <c r="DT53" i="13"/>
  <c r="CW53" i="13"/>
  <c r="BZ53" i="13"/>
  <c r="BC53" i="13"/>
  <c r="AF53" i="13"/>
  <c r="J53" i="13"/>
  <c r="HT53" i="13"/>
  <c r="GR53" i="13"/>
  <c r="FJ53" i="13"/>
  <c r="EH53" i="13"/>
  <c r="DE53" i="13"/>
  <c r="BX53" i="13"/>
  <c r="AV53" i="13"/>
  <c r="T53" i="13"/>
  <c r="HS53" i="13"/>
  <c r="GL53" i="13"/>
  <c r="FI53" i="13"/>
  <c r="EG53" i="13"/>
  <c r="DD53" i="13"/>
  <c r="BW53" i="13"/>
  <c r="AU53" i="13"/>
  <c r="S53" i="13"/>
  <c r="HR53" i="13"/>
  <c r="GJ53" i="13"/>
  <c r="FH53" i="13"/>
  <c r="EF53" i="13"/>
  <c r="DC53" i="13"/>
  <c r="BV53" i="13"/>
  <c r="AT53" i="13"/>
  <c r="R53" i="13"/>
  <c r="HQ53" i="13"/>
  <c r="GI53" i="13"/>
  <c r="FG53" i="13"/>
  <c r="EE53" i="13"/>
  <c r="CX53" i="13"/>
  <c r="BU53" i="13"/>
  <c r="AS53" i="13"/>
  <c r="Q53" i="13"/>
  <c r="HO53" i="13"/>
  <c r="GG53" i="13"/>
  <c r="FE53" i="13"/>
  <c r="EC53" i="13"/>
  <c r="CU53" i="13"/>
  <c r="BS53" i="13"/>
  <c r="AP53" i="13"/>
  <c r="K53" i="13"/>
  <c r="IA53" i="13"/>
  <c r="GY53" i="13"/>
  <c r="FW53" i="13"/>
  <c r="EO53" i="13"/>
  <c r="DM53" i="13"/>
  <c r="CK53" i="13"/>
  <c r="BD53" i="13"/>
  <c r="AA53" i="13"/>
  <c r="HZ53" i="13"/>
  <c r="GX53" i="13"/>
  <c r="FV53" i="13"/>
  <c r="EN53" i="13"/>
  <c r="DL53" i="13"/>
  <c r="CI53" i="13"/>
  <c r="BB53" i="13"/>
  <c r="Z53" i="13"/>
  <c r="HW53" i="13"/>
  <c r="GC53" i="13"/>
  <c r="EL53" i="13"/>
  <c r="CR53" i="13"/>
  <c r="BA53" i="13"/>
  <c r="H53" i="13"/>
  <c r="HV53" i="13"/>
  <c r="GB53" i="13"/>
  <c r="EK53" i="13"/>
  <c r="CQ53" i="13"/>
  <c r="AZ53" i="13"/>
  <c r="G53" i="13"/>
  <c r="HU53" i="13"/>
  <c r="GA53" i="13"/>
  <c r="EJ53" i="13"/>
  <c r="CP53" i="13"/>
  <c r="AY53" i="13"/>
  <c r="F53" i="13"/>
  <c r="HP53" i="13"/>
  <c r="FZ53" i="13"/>
  <c r="EI53" i="13"/>
  <c r="CO53" i="13"/>
  <c r="AX53" i="13"/>
  <c r="E53" i="13"/>
  <c r="HI53" i="13"/>
  <c r="FY53" i="13"/>
  <c r="ED53" i="13"/>
  <c r="CN53" i="13"/>
  <c r="AW53" i="13"/>
  <c r="D53" i="13"/>
  <c r="GU53" i="13"/>
  <c r="FA53" i="13"/>
  <c r="DJ53" i="13"/>
  <c r="BP53" i="13"/>
  <c r="Y53" i="13"/>
  <c r="GT53" i="13"/>
  <c r="EZ53" i="13"/>
  <c r="DI53" i="13"/>
  <c r="BO53" i="13"/>
  <c r="X53" i="13"/>
  <c r="GV53" i="13"/>
  <c r="DZ53" i="13"/>
  <c r="BR53" i="13"/>
  <c r="GS53" i="13"/>
  <c r="DU53" i="13"/>
  <c r="BQ53" i="13"/>
  <c r="GH53" i="13"/>
  <c r="DS53" i="13"/>
  <c r="BM53" i="13"/>
  <c r="GF53" i="13"/>
  <c r="DR53" i="13"/>
  <c r="BL53" i="13"/>
  <c r="GD53" i="13"/>
  <c r="DP53" i="13"/>
  <c r="BJ53" i="13"/>
  <c r="HE53" i="13"/>
  <c r="FB53" i="13"/>
  <c r="CL53" i="13"/>
  <c r="AC53" i="13"/>
  <c r="HD53" i="13"/>
  <c r="EY53" i="13"/>
  <c r="CH53" i="13"/>
  <c r="AB53" i="13"/>
  <c r="FC53" i="13"/>
  <c r="BI53" i="13"/>
  <c r="EW53" i="13"/>
  <c r="AQ53" i="13"/>
  <c r="ER53" i="13"/>
  <c r="AO53" i="13"/>
  <c r="EP53" i="13"/>
  <c r="AN53" i="13"/>
  <c r="HX53" i="13"/>
  <c r="EA53" i="13"/>
  <c r="AL53" i="13"/>
  <c r="FU53" i="13"/>
  <c r="CM53" i="13"/>
  <c r="FD53" i="13"/>
  <c r="V53" i="13"/>
  <c r="EM53" i="13"/>
  <c r="U53" i="13"/>
  <c r="DQ53" i="13"/>
  <c r="P53" i="13"/>
  <c r="DO53" i="13"/>
  <c r="I53" i="13"/>
  <c r="DK53" i="13"/>
  <c r="GE53" i="13"/>
  <c r="BT53" i="13"/>
  <c r="FX53" i="13"/>
  <c r="BK53" i="13"/>
  <c r="CF53" i="13"/>
  <c r="CA53" i="13"/>
  <c r="HY53" i="13"/>
  <c r="BY53" i="13"/>
  <c r="HG53" i="13"/>
  <c r="AM53" i="13"/>
  <c r="HF53" i="13"/>
  <c r="AG53" i="13"/>
  <c r="HC53" i="13"/>
  <c r="AE53" i="13"/>
  <c r="DN53" i="13"/>
  <c r="HB53" i="13"/>
  <c r="HA53" i="13"/>
  <c r="GZ53" i="13"/>
  <c r="FO53" i="13"/>
  <c r="CG53" i="13"/>
  <c r="AD53" i="13"/>
  <c r="CV53" i="13"/>
  <c r="CT53" i="13"/>
  <c r="CS53" i="13"/>
  <c r="W53" i="13"/>
  <c r="GW53" i="13"/>
  <c r="FM53" i="13"/>
  <c r="FL53" i="13"/>
  <c r="FK53" i="13"/>
  <c r="FF53" i="13"/>
  <c r="DH53" i="13"/>
  <c r="DG53" i="13"/>
  <c r="J8" i="13"/>
  <c r="DM8" i="13"/>
  <c r="L9" i="13"/>
  <c r="EU12" i="13"/>
  <c r="X16" i="13"/>
  <c r="CV23" i="13"/>
  <c r="FA34" i="13"/>
  <c r="AW39" i="13"/>
  <c r="HF15" i="13"/>
  <c r="GJ15" i="13"/>
  <c r="FN15" i="13"/>
  <c r="ER15" i="13"/>
  <c r="DV15" i="13"/>
  <c r="CZ15" i="13"/>
  <c r="CZ68" i="4" s="1"/>
  <c r="L106" i="7" s="1"/>
  <c r="CD15" i="13"/>
  <c r="BH15" i="13"/>
  <c r="AL15" i="13"/>
  <c r="P15" i="13"/>
  <c r="IA15" i="13"/>
  <c r="HE15" i="13"/>
  <c r="GI15" i="13"/>
  <c r="FM15" i="13"/>
  <c r="EQ15" i="13"/>
  <c r="DU15" i="13"/>
  <c r="CY15" i="13"/>
  <c r="CC15" i="13"/>
  <c r="BG15" i="13"/>
  <c r="AK15" i="13"/>
  <c r="O15" i="13"/>
  <c r="HZ15" i="13"/>
  <c r="HD15" i="13"/>
  <c r="GH15" i="13"/>
  <c r="FL15" i="13"/>
  <c r="EP15" i="13"/>
  <c r="DT15" i="13"/>
  <c r="CX15" i="13"/>
  <c r="CX68" i="4" s="1"/>
  <c r="CB15" i="13"/>
  <c r="CB68" i="4" s="1"/>
  <c r="BF15" i="13"/>
  <c r="AJ15" i="13"/>
  <c r="N15" i="13"/>
  <c r="HY15" i="13"/>
  <c r="HC15" i="13"/>
  <c r="GG15" i="13"/>
  <c r="FK15" i="13"/>
  <c r="EO15" i="13"/>
  <c r="DS15" i="13"/>
  <c r="CW15" i="13"/>
  <c r="CA15" i="13"/>
  <c r="CA68" i="4" s="1"/>
  <c r="BE15" i="13"/>
  <c r="AI15" i="13"/>
  <c r="M15" i="13"/>
  <c r="HX15" i="13"/>
  <c r="HB15" i="13"/>
  <c r="GF15" i="13"/>
  <c r="FJ15" i="13"/>
  <c r="EN15" i="13"/>
  <c r="DR15" i="13"/>
  <c r="CV15" i="13"/>
  <c r="BZ15" i="13"/>
  <c r="BD15" i="13"/>
  <c r="AH15" i="13"/>
  <c r="L15" i="13"/>
  <c r="GX15" i="13"/>
  <c r="FW15" i="13"/>
  <c r="EV15" i="13"/>
  <c r="DP15" i="13"/>
  <c r="CO15" i="13"/>
  <c r="BN15" i="13"/>
  <c r="AM15" i="13"/>
  <c r="G15" i="13"/>
  <c r="GW15" i="13"/>
  <c r="FV15" i="13"/>
  <c r="EU15" i="13"/>
  <c r="DO15" i="13"/>
  <c r="CN15" i="13"/>
  <c r="BM15" i="13"/>
  <c r="AG15" i="13"/>
  <c r="F15" i="13"/>
  <c r="HW15" i="13"/>
  <c r="GV15" i="13"/>
  <c r="FU15" i="13"/>
  <c r="ET15" i="13"/>
  <c r="DN15" i="13"/>
  <c r="CM15" i="13"/>
  <c r="BL15" i="13"/>
  <c r="AF15" i="13"/>
  <c r="E15" i="13"/>
  <c r="HV15" i="13"/>
  <c r="GU15" i="13"/>
  <c r="FT15" i="13"/>
  <c r="ES15" i="13"/>
  <c r="DM15" i="13"/>
  <c r="CL15" i="13"/>
  <c r="BK15" i="13"/>
  <c r="AE15" i="13"/>
  <c r="D15" i="13"/>
  <c r="HU15" i="13"/>
  <c r="GT15" i="13"/>
  <c r="FS15" i="13"/>
  <c r="EM15" i="13"/>
  <c r="DL15" i="13"/>
  <c r="CK15" i="13"/>
  <c r="BJ15" i="13"/>
  <c r="AD15" i="13"/>
  <c r="HJ15" i="13"/>
  <c r="GD15" i="13"/>
  <c r="FC15" i="13"/>
  <c r="EB15" i="13"/>
  <c r="DA15" i="13"/>
  <c r="BU15" i="13"/>
  <c r="AT15" i="13"/>
  <c r="S15" i="13"/>
  <c r="HI15" i="13"/>
  <c r="GC15" i="13"/>
  <c r="FB15" i="13"/>
  <c r="EA15" i="13"/>
  <c r="CU15" i="13"/>
  <c r="BT15" i="13"/>
  <c r="AS15" i="13"/>
  <c r="R15" i="13"/>
  <c r="GP15" i="13"/>
  <c r="FA15" i="13"/>
  <c r="DI15" i="13"/>
  <c r="BV15" i="13"/>
  <c r="AB15" i="13"/>
  <c r="GO15" i="13"/>
  <c r="EZ15" i="13"/>
  <c r="DH15" i="13"/>
  <c r="BS15" i="13"/>
  <c r="AA15" i="13"/>
  <c r="GN15" i="13"/>
  <c r="EY15" i="13"/>
  <c r="DG15" i="13"/>
  <c r="BR15" i="13"/>
  <c r="Z15" i="13"/>
  <c r="GM15" i="13"/>
  <c r="EX15" i="13"/>
  <c r="DF15" i="13"/>
  <c r="BQ15" i="13"/>
  <c r="Y15" i="13"/>
  <c r="HT15" i="13"/>
  <c r="GL15" i="13"/>
  <c r="EW15" i="13"/>
  <c r="DE15" i="13"/>
  <c r="BP15" i="13"/>
  <c r="X15" i="13"/>
  <c r="HS15" i="13"/>
  <c r="GK15" i="13"/>
  <c r="EL15" i="13"/>
  <c r="DD15" i="13"/>
  <c r="BO15" i="13"/>
  <c r="W15" i="13"/>
  <c r="HR15" i="13"/>
  <c r="GE15" i="13"/>
  <c r="EK15" i="13"/>
  <c r="DC15" i="13"/>
  <c r="BI15" i="13"/>
  <c r="V15" i="13"/>
  <c r="HG15" i="13"/>
  <c r="FO15" i="13"/>
  <c r="DZ15" i="13"/>
  <c r="CH15" i="13"/>
  <c r="AU15" i="13"/>
  <c r="HA15" i="13"/>
  <c r="FI15" i="13"/>
  <c r="DY15" i="13"/>
  <c r="CG15" i="13"/>
  <c r="AR15" i="13"/>
  <c r="HN15" i="13"/>
  <c r="FD15" i="13"/>
  <c r="CF15" i="13"/>
  <c r="J15" i="13"/>
  <c r="HM15" i="13"/>
  <c r="EJ15" i="13"/>
  <c r="CE15" i="13"/>
  <c r="I15" i="13"/>
  <c r="HL15" i="13"/>
  <c r="EI15" i="13"/>
  <c r="BY15" i="13"/>
  <c r="H15" i="13"/>
  <c r="HK15" i="13"/>
  <c r="EH15" i="13"/>
  <c r="BX15" i="13"/>
  <c r="HH15" i="13"/>
  <c r="EG15" i="13"/>
  <c r="BW15" i="13"/>
  <c r="GZ15" i="13"/>
  <c r="EF15" i="13"/>
  <c r="BC15" i="13"/>
  <c r="FR15" i="13"/>
  <c r="CT15" i="13"/>
  <c r="AO15" i="13"/>
  <c r="EE15" i="13"/>
  <c r="AQ15" i="13"/>
  <c r="ED15" i="13"/>
  <c r="AP15" i="13"/>
  <c r="EC15" i="13"/>
  <c r="AN15" i="13"/>
  <c r="DX15" i="13"/>
  <c r="AC15" i="13"/>
  <c r="HP15" i="13"/>
  <c r="DQ15" i="13"/>
  <c r="T15" i="13"/>
  <c r="FX15" i="13"/>
  <c r="BB15" i="13"/>
  <c r="FQ15" i="13"/>
  <c r="BA15" i="13"/>
  <c r="DJ15" i="13"/>
  <c r="DB15" i="13"/>
  <c r="CS15" i="13"/>
  <c r="CR15" i="13"/>
  <c r="HQ15" i="13"/>
  <c r="HQ68" i="4" s="1"/>
  <c r="CP15" i="13"/>
  <c r="GS15" i="13"/>
  <c r="AZ15" i="13"/>
  <c r="FP15" i="13"/>
  <c r="K15" i="13"/>
  <c r="HW37" i="13"/>
  <c r="HJ45" i="13"/>
  <c r="GN45" i="13"/>
  <c r="FR45" i="13"/>
  <c r="EV45" i="13"/>
  <c r="DZ45" i="13"/>
  <c r="DD45" i="13"/>
  <c r="CH45" i="13"/>
  <c r="BL45" i="13"/>
  <c r="AP45" i="13"/>
  <c r="T45" i="13"/>
  <c r="HI45" i="13"/>
  <c r="GM45" i="13"/>
  <c r="FQ45" i="13"/>
  <c r="EU45" i="13"/>
  <c r="DY45" i="13"/>
  <c r="DC45" i="13"/>
  <c r="CG45" i="13"/>
  <c r="BK45" i="13"/>
  <c r="AO45" i="13"/>
  <c r="S45" i="13"/>
  <c r="HH45" i="13"/>
  <c r="GL45" i="13"/>
  <c r="FP45" i="13"/>
  <c r="ET45" i="13"/>
  <c r="DX45" i="13"/>
  <c r="DB45" i="13"/>
  <c r="CF45" i="13"/>
  <c r="BJ45" i="13"/>
  <c r="AN45" i="13"/>
  <c r="R45" i="13"/>
  <c r="HG45" i="13"/>
  <c r="GK45" i="13"/>
  <c r="FO45" i="13"/>
  <c r="ES45" i="13"/>
  <c r="DW45" i="13"/>
  <c r="DA45" i="13"/>
  <c r="CE45" i="13"/>
  <c r="BI45" i="13"/>
  <c r="AM45" i="13"/>
  <c r="Q45" i="13"/>
  <c r="IA45" i="13"/>
  <c r="HE45" i="13"/>
  <c r="GI45" i="13"/>
  <c r="FM45" i="13"/>
  <c r="EQ45" i="13"/>
  <c r="DU45" i="13"/>
  <c r="CY45" i="13"/>
  <c r="CC45" i="13"/>
  <c r="BG45" i="13"/>
  <c r="AK45" i="13"/>
  <c r="O45" i="13"/>
  <c r="HX45" i="13"/>
  <c r="GW45" i="13"/>
  <c r="FV45" i="13"/>
  <c r="EP45" i="13"/>
  <c r="DO45" i="13"/>
  <c r="CN45" i="13"/>
  <c r="BM45" i="13"/>
  <c r="AG45" i="13"/>
  <c r="F45" i="13"/>
  <c r="HW45" i="13"/>
  <c r="GV45" i="13"/>
  <c r="FU45" i="13"/>
  <c r="EO45" i="13"/>
  <c r="DN45" i="13"/>
  <c r="CM45" i="13"/>
  <c r="BH45" i="13"/>
  <c r="AF45" i="13"/>
  <c r="E45" i="13"/>
  <c r="HV45" i="13"/>
  <c r="GU45" i="13"/>
  <c r="FT45" i="13"/>
  <c r="EN45" i="13"/>
  <c r="DM45" i="13"/>
  <c r="CL45" i="13"/>
  <c r="BF45" i="13"/>
  <c r="AE45" i="13"/>
  <c r="D45" i="13"/>
  <c r="HU45" i="13"/>
  <c r="GT45" i="13"/>
  <c r="FS45" i="13"/>
  <c r="EM45" i="13"/>
  <c r="DL45" i="13"/>
  <c r="CK45" i="13"/>
  <c r="BE45" i="13"/>
  <c r="AD45" i="13"/>
  <c r="HK45" i="13"/>
  <c r="GA45" i="13"/>
  <c r="ER45" i="13"/>
  <c r="DH45" i="13"/>
  <c r="BX45" i="13"/>
  <c r="AS45" i="13"/>
  <c r="I45" i="13"/>
  <c r="HF45" i="13"/>
  <c r="FZ45" i="13"/>
  <c r="EL45" i="13"/>
  <c r="DG45" i="13"/>
  <c r="BW45" i="13"/>
  <c r="AR45" i="13"/>
  <c r="H45" i="13"/>
  <c r="HD45" i="13"/>
  <c r="FY45" i="13"/>
  <c r="EK45" i="13"/>
  <c r="DF45" i="13"/>
  <c r="BV45" i="13"/>
  <c r="AQ45" i="13"/>
  <c r="G45" i="13"/>
  <c r="HC45" i="13"/>
  <c r="FX45" i="13"/>
  <c r="EJ45" i="13"/>
  <c r="DE45" i="13"/>
  <c r="BU45" i="13"/>
  <c r="AL45" i="13"/>
  <c r="HA45" i="13"/>
  <c r="FN45" i="13"/>
  <c r="EH45" i="13"/>
  <c r="CX45" i="13"/>
  <c r="BS45" i="13"/>
  <c r="AI45" i="13"/>
  <c r="HR45" i="13"/>
  <c r="GH45" i="13"/>
  <c r="FC45" i="13"/>
  <c r="DS45" i="13"/>
  <c r="CJ45" i="13"/>
  <c r="AZ45" i="13"/>
  <c r="U45" i="13"/>
  <c r="HQ45" i="13"/>
  <c r="GG45" i="13"/>
  <c r="FB45" i="13"/>
  <c r="DR45" i="13"/>
  <c r="CI45" i="13"/>
  <c r="AY45" i="13"/>
  <c r="P45" i="13"/>
  <c r="HB45" i="13"/>
  <c r="FF45" i="13"/>
  <c r="DI45" i="13"/>
  <c r="BD45" i="13"/>
  <c r="K45" i="13"/>
  <c r="GZ45" i="13"/>
  <c r="FE45" i="13"/>
  <c r="CZ45" i="13"/>
  <c r="BC45" i="13"/>
  <c r="J45" i="13"/>
  <c r="GY45" i="13"/>
  <c r="FD45" i="13"/>
  <c r="CW45" i="13"/>
  <c r="BB45" i="13"/>
  <c r="GX45" i="13"/>
  <c r="FA45" i="13"/>
  <c r="CV45" i="13"/>
  <c r="BA45" i="13"/>
  <c r="GR45" i="13"/>
  <c r="EY45" i="13"/>
  <c r="CT45" i="13"/>
  <c r="AW45" i="13"/>
  <c r="HT45" i="13"/>
  <c r="FW45" i="13"/>
  <c r="EA45" i="13"/>
  <c r="BY45" i="13"/>
  <c r="Y45" i="13"/>
  <c r="HP45" i="13"/>
  <c r="EX45" i="13"/>
  <c r="CB45" i="13"/>
  <c r="N45" i="13"/>
  <c r="HO45" i="13"/>
  <c r="EW45" i="13"/>
  <c r="CA45" i="13"/>
  <c r="M45" i="13"/>
  <c r="HN45" i="13"/>
  <c r="EI45" i="13"/>
  <c r="BZ45" i="13"/>
  <c r="L45" i="13"/>
  <c r="HM45" i="13"/>
  <c r="EG45" i="13"/>
  <c r="BT45" i="13"/>
  <c r="GS45" i="13"/>
  <c r="EE45" i="13"/>
  <c r="BQ45" i="13"/>
  <c r="FL45" i="13"/>
  <c r="CU45" i="13"/>
  <c r="AC45" i="13"/>
  <c r="FK45" i="13"/>
  <c r="CS45" i="13"/>
  <c r="AB45" i="13"/>
  <c r="HZ45" i="13"/>
  <c r="DV45" i="13"/>
  <c r="Z45" i="13"/>
  <c r="HY45" i="13"/>
  <c r="DT45" i="13"/>
  <c r="X45" i="13"/>
  <c r="HS45" i="13"/>
  <c r="DQ45" i="13"/>
  <c r="W45" i="13"/>
  <c r="HL45" i="13"/>
  <c r="DP45" i="13"/>
  <c r="V45" i="13"/>
  <c r="GQ45" i="13"/>
  <c r="DK45" i="13"/>
  <c r="GP45" i="13"/>
  <c r="DJ45" i="13"/>
  <c r="FH45" i="13"/>
  <c r="AX45" i="13"/>
  <c r="CR45" i="13"/>
  <c r="CQ45" i="13"/>
  <c r="CP45" i="13"/>
  <c r="CO45" i="13"/>
  <c r="BR45" i="13"/>
  <c r="FI45" i="13"/>
  <c r="FG45" i="13"/>
  <c r="GC45" i="13"/>
  <c r="GB45" i="13"/>
  <c r="FJ45" i="13"/>
  <c r="EZ45" i="13"/>
  <c r="EF45" i="13"/>
  <c r="AJ45" i="13"/>
  <c r="AH45" i="13"/>
  <c r="EB45" i="13"/>
  <c r="CD45" i="13"/>
  <c r="BP45" i="13"/>
  <c r="BO45" i="13"/>
  <c r="BN45" i="13"/>
  <c r="GO45" i="13"/>
  <c r="GJ45" i="13"/>
  <c r="GD45" i="13"/>
  <c r="ED45" i="13"/>
  <c r="GE45" i="13"/>
  <c r="AA45" i="13"/>
  <c r="AV45" i="13"/>
  <c r="HL9" i="13"/>
  <c r="GP9" i="13"/>
  <c r="FT9" i="13"/>
  <c r="EX9" i="13"/>
  <c r="EB9" i="13"/>
  <c r="DF9" i="13"/>
  <c r="CJ9" i="13"/>
  <c r="BN9" i="13"/>
  <c r="AR9" i="13"/>
  <c r="V9" i="13"/>
  <c r="HK9" i="13"/>
  <c r="GO9" i="13"/>
  <c r="FS9" i="13"/>
  <c r="EW9" i="13"/>
  <c r="EA9" i="13"/>
  <c r="DE9" i="13"/>
  <c r="CI9" i="13"/>
  <c r="BM9" i="13"/>
  <c r="AQ9" i="13"/>
  <c r="AQ68" i="4" s="1"/>
  <c r="U9" i="13"/>
  <c r="HJ9" i="13"/>
  <c r="HJ68" i="4" s="1"/>
  <c r="GN9" i="13"/>
  <c r="FR9" i="13"/>
  <c r="EV9" i="13"/>
  <c r="DZ9" i="13"/>
  <c r="DD9" i="13"/>
  <c r="CH9" i="13"/>
  <c r="BL9" i="13"/>
  <c r="AP9" i="13"/>
  <c r="T9" i="13"/>
  <c r="HI9" i="13"/>
  <c r="GM9" i="13"/>
  <c r="FQ9" i="13"/>
  <c r="EU9" i="13"/>
  <c r="DY9" i="13"/>
  <c r="DC9" i="13"/>
  <c r="CG9" i="13"/>
  <c r="BK9" i="13"/>
  <c r="AO9" i="13"/>
  <c r="S9" i="13"/>
  <c r="HH9" i="13"/>
  <c r="GL9" i="13"/>
  <c r="FP9" i="13"/>
  <c r="ET9" i="13"/>
  <c r="DX9" i="13"/>
  <c r="DB9" i="13"/>
  <c r="CF9" i="13"/>
  <c r="BJ9" i="13"/>
  <c r="AN9" i="13"/>
  <c r="R9" i="13"/>
  <c r="HS9" i="13"/>
  <c r="GW9" i="13"/>
  <c r="GA9" i="13"/>
  <c r="FE9" i="13"/>
  <c r="EI9" i="13"/>
  <c r="DM9" i="13"/>
  <c r="CQ9" i="13"/>
  <c r="BU9" i="13"/>
  <c r="AY9" i="13"/>
  <c r="AC9" i="13"/>
  <c r="G9" i="13"/>
  <c r="HR9" i="13"/>
  <c r="GV9" i="13"/>
  <c r="FZ9" i="13"/>
  <c r="HY9" i="13"/>
  <c r="GT9" i="13"/>
  <c r="FL9" i="13"/>
  <c r="EJ9" i="13"/>
  <c r="DG9" i="13"/>
  <c r="BZ9" i="13"/>
  <c r="AW9" i="13"/>
  <c r="P9" i="13"/>
  <c r="HX9" i="13"/>
  <c r="GS9" i="13"/>
  <c r="FK9" i="13"/>
  <c r="FK68" i="4" s="1"/>
  <c r="EH9" i="13"/>
  <c r="DA9" i="13"/>
  <c r="BY9" i="13"/>
  <c r="AV9" i="13"/>
  <c r="O9" i="13"/>
  <c r="HW9" i="13"/>
  <c r="GR9" i="13"/>
  <c r="FJ9" i="13"/>
  <c r="EG9" i="13"/>
  <c r="CZ9" i="13"/>
  <c r="BX9" i="13"/>
  <c r="AU9" i="13"/>
  <c r="N9" i="13"/>
  <c r="HV9" i="13"/>
  <c r="GQ9" i="13"/>
  <c r="FI9" i="13"/>
  <c r="EF9" i="13"/>
  <c r="CY9" i="13"/>
  <c r="BW9" i="13"/>
  <c r="AT9" i="13"/>
  <c r="M9" i="13"/>
  <c r="HT9" i="13"/>
  <c r="GJ9" i="13"/>
  <c r="FG9" i="13"/>
  <c r="ED9" i="13"/>
  <c r="CW9" i="13"/>
  <c r="BT9" i="13"/>
  <c r="AM9" i="13"/>
  <c r="K9" i="13"/>
  <c r="HC9" i="13"/>
  <c r="HC68" i="4" s="1"/>
  <c r="FX9" i="13"/>
  <c r="EQ9" i="13"/>
  <c r="DO9" i="13"/>
  <c r="CL9" i="13"/>
  <c r="BE9" i="13"/>
  <c r="AB9" i="13"/>
  <c r="HB9" i="13"/>
  <c r="FW9" i="13"/>
  <c r="EP9" i="13"/>
  <c r="DN9" i="13"/>
  <c r="CK9" i="13"/>
  <c r="BD9" i="13"/>
  <c r="AA9" i="13"/>
  <c r="HA9" i="13"/>
  <c r="HA68" i="4" s="1"/>
  <c r="FD9" i="13"/>
  <c r="DP9" i="13"/>
  <c r="BS9" i="13"/>
  <c r="AE9" i="13"/>
  <c r="GZ9" i="13"/>
  <c r="FC9" i="13"/>
  <c r="DL9" i="13"/>
  <c r="BR9" i="13"/>
  <c r="AD9" i="13"/>
  <c r="GY9" i="13"/>
  <c r="FB9" i="13"/>
  <c r="DK9" i="13"/>
  <c r="BQ9" i="13"/>
  <c r="BQ68" i="4" s="1"/>
  <c r="Z9" i="13"/>
  <c r="GX9" i="13"/>
  <c r="FA9" i="13"/>
  <c r="DJ9" i="13"/>
  <c r="BP9" i="13"/>
  <c r="Y9" i="13"/>
  <c r="GU9" i="13"/>
  <c r="EZ9" i="13"/>
  <c r="EZ68" i="4" s="1"/>
  <c r="L158" i="7" s="1"/>
  <c r="DI9" i="13"/>
  <c r="BO9" i="13"/>
  <c r="X9" i="13"/>
  <c r="GK9" i="13"/>
  <c r="EY9" i="13"/>
  <c r="DH9" i="13"/>
  <c r="BI9" i="13"/>
  <c r="W9" i="13"/>
  <c r="HO9" i="13"/>
  <c r="FV9" i="13"/>
  <c r="DW9" i="13"/>
  <c r="CM9" i="13"/>
  <c r="CM68" i="4" s="1"/>
  <c r="AL9" i="13"/>
  <c r="HF9" i="13"/>
  <c r="EM9" i="13"/>
  <c r="CC9" i="13"/>
  <c r="I9" i="13"/>
  <c r="HE9" i="13"/>
  <c r="EL9" i="13"/>
  <c r="CB9" i="13"/>
  <c r="H9" i="13"/>
  <c r="HD9" i="13"/>
  <c r="HD68" i="4" s="1"/>
  <c r="EK9" i="13"/>
  <c r="CA9" i="13"/>
  <c r="F9" i="13"/>
  <c r="GI9" i="13"/>
  <c r="EE9" i="13"/>
  <c r="BV9" i="13"/>
  <c r="E9" i="13"/>
  <c r="GG9" i="13"/>
  <c r="DV9" i="13"/>
  <c r="BG9" i="13"/>
  <c r="HZ9" i="13"/>
  <c r="FM9" i="13"/>
  <c r="FM68" i="4" s="1"/>
  <c r="CS9" i="13"/>
  <c r="AI9" i="13"/>
  <c r="AI68" i="4" s="1"/>
  <c r="L37" i="7" s="1"/>
  <c r="HU9" i="13"/>
  <c r="FH9" i="13"/>
  <c r="CR9" i="13"/>
  <c r="AH9" i="13"/>
  <c r="HQ9" i="13"/>
  <c r="DT9" i="13"/>
  <c r="AJ9" i="13"/>
  <c r="HP9" i="13"/>
  <c r="DS9" i="13"/>
  <c r="DS68" i="4" s="1"/>
  <c r="AG9" i="13"/>
  <c r="HN9" i="13"/>
  <c r="DR9" i="13"/>
  <c r="AF9" i="13"/>
  <c r="HM9" i="13"/>
  <c r="DQ9" i="13"/>
  <c r="Q9" i="13"/>
  <c r="GH9" i="13"/>
  <c r="CV9" i="13"/>
  <c r="J9" i="13"/>
  <c r="GD9" i="13"/>
  <c r="CP9" i="13"/>
  <c r="FF9" i="13"/>
  <c r="BC9" i="13"/>
  <c r="HU24" i="13"/>
  <c r="GY24" i="13"/>
  <c r="GC24" i="13"/>
  <c r="FG24" i="13"/>
  <c r="EK24" i="13"/>
  <c r="HT24" i="13"/>
  <c r="GX24" i="13"/>
  <c r="GX69" i="4" s="1"/>
  <c r="M208" i="7" s="1"/>
  <c r="GB24" i="13"/>
  <c r="FF24" i="13"/>
  <c r="EJ24" i="13"/>
  <c r="DN24" i="13"/>
  <c r="CR24" i="13"/>
  <c r="BV24" i="13"/>
  <c r="AZ24" i="13"/>
  <c r="AD24" i="13"/>
  <c r="H24" i="13"/>
  <c r="HS24" i="13"/>
  <c r="GW24" i="13"/>
  <c r="GA24" i="13"/>
  <c r="FE24" i="13"/>
  <c r="EI24" i="13"/>
  <c r="DM24" i="13"/>
  <c r="CQ24" i="13"/>
  <c r="BU24" i="13"/>
  <c r="AY24" i="13"/>
  <c r="AC24" i="13"/>
  <c r="G24" i="13"/>
  <c r="HR24" i="13"/>
  <c r="GV24" i="13"/>
  <c r="FZ24" i="13"/>
  <c r="FD24" i="13"/>
  <c r="EH24" i="13"/>
  <c r="DL24" i="13"/>
  <c r="CP24" i="13"/>
  <c r="BT24" i="13"/>
  <c r="AX24" i="13"/>
  <c r="AB24" i="13"/>
  <c r="F24" i="13"/>
  <c r="HP24" i="13"/>
  <c r="GT24" i="13"/>
  <c r="FX24" i="13"/>
  <c r="FB24" i="13"/>
  <c r="EF24" i="13"/>
  <c r="DJ24" i="13"/>
  <c r="CN24" i="13"/>
  <c r="BR24" i="13"/>
  <c r="AV24" i="13"/>
  <c r="Z24" i="13"/>
  <c r="D24" i="13"/>
  <c r="HW24" i="13"/>
  <c r="GQ24" i="13"/>
  <c r="FP24" i="13"/>
  <c r="EO24" i="13"/>
  <c r="DK24" i="13"/>
  <c r="CJ24" i="13"/>
  <c r="BJ24" i="13"/>
  <c r="AJ24" i="13"/>
  <c r="J24" i="13"/>
  <c r="HV24" i="13"/>
  <c r="GP24" i="13"/>
  <c r="FO24" i="13"/>
  <c r="EN24" i="13"/>
  <c r="DI24" i="13"/>
  <c r="CI24" i="13"/>
  <c r="BI24" i="13"/>
  <c r="AI24" i="13"/>
  <c r="I24" i="13"/>
  <c r="HQ24" i="13"/>
  <c r="GO24" i="13"/>
  <c r="FN24" i="13"/>
  <c r="EM24" i="13"/>
  <c r="DH24" i="13"/>
  <c r="CH24" i="13"/>
  <c r="BH24" i="13"/>
  <c r="AH24" i="13"/>
  <c r="E24" i="13"/>
  <c r="HO24" i="13"/>
  <c r="GN24" i="13"/>
  <c r="FM24" i="13"/>
  <c r="EL24" i="13"/>
  <c r="DG24" i="13"/>
  <c r="CG24" i="13"/>
  <c r="BG24" i="13"/>
  <c r="AG24" i="13"/>
  <c r="HM24" i="13"/>
  <c r="GL24" i="13"/>
  <c r="FK24" i="13"/>
  <c r="EE24" i="13"/>
  <c r="DE24" i="13"/>
  <c r="CE24" i="13"/>
  <c r="BE24" i="13"/>
  <c r="AE24" i="13"/>
  <c r="HC24" i="13"/>
  <c r="FW24" i="13"/>
  <c r="EV24" i="13"/>
  <c r="EV69" i="4" s="1"/>
  <c r="M154" i="7" s="1"/>
  <c r="DU24" i="13"/>
  <c r="CU24" i="13"/>
  <c r="BQ24" i="13"/>
  <c r="AQ24" i="13"/>
  <c r="Q24" i="13"/>
  <c r="HB24" i="13"/>
  <c r="FV24" i="13"/>
  <c r="EU24" i="13"/>
  <c r="DT24" i="13"/>
  <c r="CT24" i="13"/>
  <c r="BP24" i="13"/>
  <c r="AP24" i="13"/>
  <c r="P24" i="13"/>
  <c r="GZ24" i="13"/>
  <c r="FH24" i="13"/>
  <c r="DS24" i="13"/>
  <c r="CC24" i="13"/>
  <c r="AR24" i="13"/>
  <c r="GU24" i="13"/>
  <c r="FC24" i="13"/>
  <c r="DR24" i="13"/>
  <c r="CB24" i="13"/>
  <c r="AO24" i="13"/>
  <c r="GS24" i="13"/>
  <c r="FA24" i="13"/>
  <c r="DQ24" i="13"/>
  <c r="CA24" i="13"/>
  <c r="AN24" i="13"/>
  <c r="GR24" i="13"/>
  <c r="EZ24" i="13"/>
  <c r="DP24" i="13"/>
  <c r="BZ24" i="13"/>
  <c r="AM24" i="13"/>
  <c r="GM24" i="13"/>
  <c r="EY24" i="13"/>
  <c r="DO24" i="13"/>
  <c r="BY24" i="13"/>
  <c r="AL24" i="13"/>
  <c r="HI24" i="13"/>
  <c r="FT24" i="13"/>
  <c r="EB24" i="13"/>
  <c r="CS24" i="13"/>
  <c r="BC24" i="13"/>
  <c r="R24" i="13"/>
  <c r="HH24" i="13"/>
  <c r="FS24" i="13"/>
  <c r="EA24" i="13"/>
  <c r="CO24" i="13"/>
  <c r="BB24" i="13"/>
  <c r="O24" i="13"/>
  <c r="GG24" i="13"/>
  <c r="DY24" i="13"/>
  <c r="BO24" i="13"/>
  <c r="N24" i="13"/>
  <c r="GF24" i="13"/>
  <c r="DX24" i="13"/>
  <c r="BN24" i="13"/>
  <c r="M24" i="13"/>
  <c r="GE24" i="13"/>
  <c r="DW24" i="13"/>
  <c r="BM24" i="13"/>
  <c r="L24" i="13"/>
  <c r="GD24" i="13"/>
  <c r="DV24" i="13"/>
  <c r="BL24" i="13"/>
  <c r="K24" i="13"/>
  <c r="FY24" i="13"/>
  <c r="DF24" i="13"/>
  <c r="BK24" i="13"/>
  <c r="HE24" i="13"/>
  <c r="ER24" i="13"/>
  <c r="CL24" i="13"/>
  <c r="Y24" i="13"/>
  <c r="HD24" i="13"/>
  <c r="EQ24" i="13"/>
  <c r="CK24" i="13"/>
  <c r="X24" i="13"/>
  <c r="GK24" i="13"/>
  <c r="DA24" i="13"/>
  <c r="W24" i="13"/>
  <c r="GJ24" i="13"/>
  <c r="CZ24" i="13"/>
  <c r="V24" i="13"/>
  <c r="GI24" i="13"/>
  <c r="CY24" i="13"/>
  <c r="U24" i="13"/>
  <c r="GH24" i="13"/>
  <c r="CX24" i="13"/>
  <c r="T24" i="13"/>
  <c r="FU24" i="13"/>
  <c r="CW24" i="13"/>
  <c r="S24" i="13"/>
  <c r="FR24" i="13"/>
  <c r="CV24" i="13"/>
  <c r="FQ24" i="13"/>
  <c r="CM24" i="13"/>
  <c r="HN24" i="13"/>
  <c r="EG24" i="13"/>
  <c r="AW24" i="13"/>
  <c r="HL24" i="13"/>
  <c r="ED24" i="13"/>
  <c r="AU24" i="13"/>
  <c r="HA24" i="13"/>
  <c r="AT24" i="13"/>
  <c r="FL24" i="13"/>
  <c r="AS24" i="13"/>
  <c r="FJ24" i="13"/>
  <c r="AK24" i="13"/>
  <c r="FI24" i="13"/>
  <c r="AF24" i="13"/>
  <c r="EX24" i="13"/>
  <c r="AA24" i="13"/>
  <c r="EW24" i="13"/>
  <c r="HZ24" i="13"/>
  <c r="CD24" i="13"/>
  <c r="EC24" i="13"/>
  <c r="DZ24" i="13"/>
  <c r="DD24" i="13"/>
  <c r="DC24" i="13"/>
  <c r="CF24" i="13"/>
  <c r="HK24" i="13"/>
  <c r="HJ24" i="13"/>
  <c r="IA24" i="13"/>
  <c r="HG24" i="13"/>
  <c r="BW24" i="13"/>
  <c r="HQ46" i="13"/>
  <c r="GU46" i="13"/>
  <c r="FY46" i="13"/>
  <c r="FC46" i="13"/>
  <c r="EG46" i="13"/>
  <c r="DK46" i="13"/>
  <c r="CO46" i="13"/>
  <c r="BS46" i="13"/>
  <c r="AW46" i="13"/>
  <c r="AA46" i="13"/>
  <c r="E46" i="13"/>
  <c r="HP46" i="13"/>
  <c r="GT46" i="13"/>
  <c r="FX46" i="13"/>
  <c r="FB46" i="13"/>
  <c r="EF46" i="13"/>
  <c r="DJ46" i="13"/>
  <c r="CN46" i="13"/>
  <c r="BR46" i="13"/>
  <c r="AV46" i="13"/>
  <c r="Z46" i="13"/>
  <c r="D46" i="13"/>
  <c r="HO46" i="13"/>
  <c r="GS46" i="13"/>
  <c r="FW46" i="13"/>
  <c r="FA46" i="13"/>
  <c r="EE46" i="13"/>
  <c r="DI46" i="13"/>
  <c r="CM46" i="13"/>
  <c r="BQ46" i="13"/>
  <c r="AU46" i="13"/>
  <c r="Y46" i="13"/>
  <c r="HN46" i="13"/>
  <c r="GR46" i="13"/>
  <c r="FV46" i="13"/>
  <c r="EZ46" i="13"/>
  <c r="ED46" i="13"/>
  <c r="DH46" i="13"/>
  <c r="CL46" i="13"/>
  <c r="BP46" i="13"/>
  <c r="AT46" i="13"/>
  <c r="X46" i="13"/>
  <c r="HL46" i="13"/>
  <c r="GP46" i="13"/>
  <c r="FT46" i="13"/>
  <c r="EX46" i="13"/>
  <c r="EB46" i="13"/>
  <c r="DF46" i="13"/>
  <c r="CJ46" i="13"/>
  <c r="BN46" i="13"/>
  <c r="AR46" i="13"/>
  <c r="V46" i="13"/>
  <c r="HS46" i="13"/>
  <c r="GM46" i="13"/>
  <c r="FL46" i="13"/>
  <c r="EK46" i="13"/>
  <c r="DE46" i="13"/>
  <c r="CD46" i="13"/>
  <c r="BC46" i="13"/>
  <c r="AB46" i="13"/>
  <c r="HR46" i="13"/>
  <c r="GL46" i="13"/>
  <c r="FK46" i="13"/>
  <c r="EJ46" i="13"/>
  <c r="DD46" i="13"/>
  <c r="CC46" i="13"/>
  <c r="BB46" i="13"/>
  <c r="W46" i="13"/>
  <c r="HM46" i="13"/>
  <c r="GK46" i="13"/>
  <c r="FJ46" i="13"/>
  <c r="EI46" i="13"/>
  <c r="DC46" i="13"/>
  <c r="CB46" i="13"/>
  <c r="BA46" i="13"/>
  <c r="U46" i="13"/>
  <c r="HK46" i="13"/>
  <c r="GJ46" i="13"/>
  <c r="FI46" i="13"/>
  <c r="EH46" i="13"/>
  <c r="DB46" i="13"/>
  <c r="CA46" i="13"/>
  <c r="AZ46" i="13"/>
  <c r="T46" i="13"/>
  <c r="HJ46" i="13"/>
  <c r="GI46" i="13"/>
  <c r="FH46" i="13"/>
  <c r="EC46" i="13"/>
  <c r="DA46" i="13"/>
  <c r="BZ46" i="13"/>
  <c r="AY46" i="13"/>
  <c r="IA46" i="13"/>
  <c r="GQ46" i="13"/>
  <c r="FE46" i="13"/>
  <c r="DT46" i="13"/>
  <c r="CI46" i="13"/>
  <c r="AX46" i="13"/>
  <c r="N46" i="13"/>
  <c r="HZ46" i="13"/>
  <c r="GO46" i="13"/>
  <c r="FD46" i="13"/>
  <c r="DS46" i="13"/>
  <c r="CH46" i="13"/>
  <c r="AS46" i="13"/>
  <c r="M46" i="13"/>
  <c r="HY46" i="13"/>
  <c r="GN46" i="13"/>
  <c r="EY46" i="13"/>
  <c r="DR46" i="13"/>
  <c r="CG46" i="13"/>
  <c r="AQ46" i="13"/>
  <c r="L46" i="13"/>
  <c r="HX46" i="13"/>
  <c r="GH46" i="13"/>
  <c r="EW46" i="13"/>
  <c r="DQ46" i="13"/>
  <c r="CF46" i="13"/>
  <c r="AP46" i="13"/>
  <c r="K46" i="13"/>
  <c r="HV46" i="13"/>
  <c r="GF46" i="13"/>
  <c r="EU46" i="13"/>
  <c r="DO46" i="13"/>
  <c r="BY46" i="13"/>
  <c r="AN46" i="13"/>
  <c r="I46" i="13"/>
  <c r="HB46" i="13"/>
  <c r="FQ46" i="13"/>
  <c r="EA46" i="13"/>
  <c r="CU46" i="13"/>
  <c r="BJ46" i="13"/>
  <c r="AD46" i="13"/>
  <c r="HA46" i="13"/>
  <c r="FP46" i="13"/>
  <c r="DZ46" i="13"/>
  <c r="CT46" i="13"/>
  <c r="BI46" i="13"/>
  <c r="AC46" i="13"/>
  <c r="GD46" i="13"/>
  <c r="EL46" i="13"/>
  <c r="BX46" i="13"/>
  <c r="AF46" i="13"/>
  <c r="GC46" i="13"/>
  <c r="DY46" i="13"/>
  <c r="BW46" i="13"/>
  <c r="AE46" i="13"/>
  <c r="GB46" i="13"/>
  <c r="DX46" i="13"/>
  <c r="BV46" i="13"/>
  <c r="S46" i="13"/>
  <c r="GA46" i="13"/>
  <c r="DW46" i="13"/>
  <c r="BU46" i="13"/>
  <c r="R46" i="13"/>
  <c r="HW46" i="13"/>
  <c r="FU46" i="13"/>
  <c r="DU46" i="13"/>
  <c r="BO46" i="13"/>
  <c r="P46" i="13"/>
  <c r="GZ46" i="13"/>
  <c r="ES46" i="13"/>
  <c r="CV46" i="13"/>
  <c r="AM46" i="13"/>
  <c r="HC46" i="13"/>
  <c r="EM46" i="13"/>
  <c r="BG46" i="13"/>
  <c r="GY46" i="13"/>
  <c r="DV46" i="13"/>
  <c r="BF46" i="13"/>
  <c r="GX46" i="13"/>
  <c r="DP46" i="13"/>
  <c r="BE46" i="13"/>
  <c r="GW46" i="13"/>
  <c r="DN46" i="13"/>
  <c r="BD46" i="13"/>
  <c r="GG46" i="13"/>
  <c r="DL46" i="13"/>
  <c r="AL46" i="13"/>
  <c r="HT46" i="13"/>
  <c r="EV46" i="13"/>
  <c r="CK46" i="13"/>
  <c r="G46" i="13"/>
  <c r="HI46" i="13"/>
  <c r="ET46" i="13"/>
  <c r="CE46" i="13"/>
  <c r="F46" i="13"/>
  <c r="HE46" i="13"/>
  <c r="CW46" i="13"/>
  <c r="HD46" i="13"/>
  <c r="CS46" i="13"/>
  <c r="GV46" i="13"/>
  <c r="CR46" i="13"/>
  <c r="GE46" i="13"/>
  <c r="CQ46" i="13"/>
  <c r="FZ46" i="13"/>
  <c r="CP46" i="13"/>
  <c r="FS46" i="13"/>
  <c r="BT46" i="13"/>
  <c r="EO46" i="13"/>
  <c r="AG46" i="13"/>
  <c r="FO46" i="13"/>
  <c r="AH46" i="13"/>
  <c r="FN46" i="13"/>
  <c r="Q46" i="13"/>
  <c r="FM46" i="13"/>
  <c r="O46" i="13"/>
  <c r="FG46" i="13"/>
  <c r="J46" i="13"/>
  <c r="ER46" i="13"/>
  <c r="BL46" i="13"/>
  <c r="BK46" i="13"/>
  <c r="EQ46" i="13"/>
  <c r="EP46" i="13"/>
  <c r="EN46" i="13"/>
  <c r="DM46" i="13"/>
  <c r="DG46" i="13"/>
  <c r="HU46" i="13"/>
  <c r="HG46" i="13"/>
  <c r="HF46" i="13"/>
  <c r="FR46" i="13"/>
  <c r="FF46" i="13"/>
  <c r="CZ46" i="13"/>
  <c r="HH46" i="13"/>
  <c r="CY46" i="13"/>
  <c r="CX46" i="13"/>
  <c r="BM46" i="13"/>
  <c r="BH46" i="13"/>
  <c r="H46" i="13"/>
  <c r="AO46" i="13"/>
  <c r="AK46" i="13"/>
  <c r="AJ46" i="13"/>
  <c r="K8" i="13"/>
  <c r="EE8" i="13"/>
  <c r="AK9" i="13"/>
  <c r="FO9" i="13"/>
  <c r="EV12" i="13"/>
  <c r="AW15" i="13"/>
  <c r="AF16" i="13"/>
  <c r="CW23" i="13"/>
  <c r="HV34" i="13"/>
  <c r="HJ39" i="13"/>
  <c r="GN39" i="13"/>
  <c r="FR39" i="13"/>
  <c r="EV39" i="13"/>
  <c r="DZ39" i="13"/>
  <c r="DD39" i="13"/>
  <c r="CH39" i="13"/>
  <c r="BL39" i="13"/>
  <c r="AP39" i="13"/>
  <c r="T39" i="13"/>
  <c r="HI39" i="13"/>
  <c r="GM39" i="13"/>
  <c r="FQ39" i="13"/>
  <c r="EU39" i="13"/>
  <c r="DY39" i="13"/>
  <c r="DC39" i="13"/>
  <c r="CG39" i="13"/>
  <c r="BK39" i="13"/>
  <c r="AO39" i="13"/>
  <c r="S39" i="13"/>
  <c r="HH39" i="13"/>
  <c r="GL39" i="13"/>
  <c r="FP39" i="13"/>
  <c r="ET39" i="13"/>
  <c r="DX39" i="13"/>
  <c r="DB39" i="13"/>
  <c r="CF39" i="13"/>
  <c r="BJ39" i="13"/>
  <c r="AN39" i="13"/>
  <c r="R39" i="13"/>
  <c r="HG39" i="13"/>
  <c r="GK39" i="13"/>
  <c r="FO39" i="13"/>
  <c r="ES39" i="13"/>
  <c r="DW39" i="13"/>
  <c r="DA39" i="13"/>
  <c r="CE39" i="13"/>
  <c r="BI39" i="13"/>
  <c r="AM39" i="13"/>
  <c r="Q39" i="13"/>
  <c r="IA39" i="13"/>
  <c r="HE39" i="13"/>
  <c r="GI39" i="13"/>
  <c r="FM39" i="13"/>
  <c r="EQ39" i="13"/>
  <c r="DU39" i="13"/>
  <c r="CY39" i="13"/>
  <c r="CC39" i="13"/>
  <c r="BG39" i="13"/>
  <c r="AK39" i="13"/>
  <c r="O39" i="13"/>
  <c r="HZ39" i="13"/>
  <c r="GY39" i="13"/>
  <c r="FX39" i="13"/>
  <c r="EW39" i="13"/>
  <c r="DQ39" i="13"/>
  <c r="CP39" i="13"/>
  <c r="BO39" i="13"/>
  <c r="AI39" i="13"/>
  <c r="H39" i="13"/>
  <c r="HY39" i="13"/>
  <c r="GX39" i="13"/>
  <c r="FW39" i="13"/>
  <c r="ER39" i="13"/>
  <c r="DP39" i="13"/>
  <c r="CO39" i="13"/>
  <c r="BN39" i="13"/>
  <c r="AH39" i="13"/>
  <c r="G39" i="13"/>
  <c r="HX39" i="13"/>
  <c r="GW39" i="13"/>
  <c r="FV39" i="13"/>
  <c r="EP39" i="13"/>
  <c r="DO39" i="13"/>
  <c r="CN39" i="13"/>
  <c r="BM39" i="13"/>
  <c r="AG39" i="13"/>
  <c r="F39" i="13"/>
  <c r="HW39" i="13"/>
  <c r="GV39" i="13"/>
  <c r="FU39" i="13"/>
  <c r="EO39" i="13"/>
  <c r="DN39" i="13"/>
  <c r="CM39" i="13"/>
  <c r="BH39" i="13"/>
  <c r="AF39" i="13"/>
  <c r="E39" i="13"/>
  <c r="HU39" i="13"/>
  <c r="GT39" i="13"/>
  <c r="FS39" i="13"/>
  <c r="EM39" i="13"/>
  <c r="DL39" i="13"/>
  <c r="CK39" i="13"/>
  <c r="BE39" i="13"/>
  <c r="AD39" i="13"/>
  <c r="HK39" i="13"/>
  <c r="GE39" i="13"/>
  <c r="FD39" i="13"/>
  <c r="EC39" i="13"/>
  <c r="CW39" i="13"/>
  <c r="HD39" i="13"/>
  <c r="FN39" i="13"/>
  <c r="EF39" i="13"/>
  <c r="CS39" i="13"/>
  <c r="BC39" i="13"/>
  <c r="W39" i="13"/>
  <c r="HC39" i="13"/>
  <c r="FL39" i="13"/>
  <c r="EE39" i="13"/>
  <c r="CR39" i="13"/>
  <c r="BB39" i="13"/>
  <c r="V39" i="13"/>
  <c r="HB39" i="13"/>
  <c r="FK39" i="13"/>
  <c r="ED39" i="13"/>
  <c r="CQ39" i="13"/>
  <c r="BA39" i="13"/>
  <c r="U39" i="13"/>
  <c r="HA39" i="13"/>
  <c r="FJ39" i="13"/>
  <c r="EB39" i="13"/>
  <c r="CL39" i="13"/>
  <c r="AZ39" i="13"/>
  <c r="P39" i="13"/>
  <c r="GU39" i="13"/>
  <c r="FH39" i="13"/>
  <c r="DV39" i="13"/>
  <c r="CI39" i="13"/>
  <c r="AX39" i="13"/>
  <c r="M39" i="13"/>
  <c r="HQ39" i="13"/>
  <c r="GD39" i="13"/>
  <c r="EN39" i="13"/>
  <c r="DF39" i="13"/>
  <c r="BT39" i="13"/>
  <c r="AE39" i="13"/>
  <c r="HP39" i="13"/>
  <c r="GC39" i="13"/>
  <c r="EL39" i="13"/>
  <c r="DE39" i="13"/>
  <c r="BS39" i="13"/>
  <c r="AC39" i="13"/>
  <c r="GF39" i="13"/>
  <c r="DT39" i="13"/>
  <c r="BV39" i="13"/>
  <c r="N39" i="13"/>
  <c r="GB39" i="13"/>
  <c r="DS39" i="13"/>
  <c r="BU39" i="13"/>
  <c r="L39" i="13"/>
  <c r="GA39" i="13"/>
  <c r="DR39" i="13"/>
  <c r="BR39" i="13"/>
  <c r="K39" i="13"/>
  <c r="FZ39" i="13"/>
  <c r="DM39" i="13"/>
  <c r="BQ39" i="13"/>
  <c r="J39" i="13"/>
  <c r="HV39" i="13"/>
  <c r="FY39" i="13"/>
  <c r="DK39" i="13"/>
  <c r="BP39" i="13"/>
  <c r="I39" i="13"/>
  <c r="HT39" i="13"/>
  <c r="FT39" i="13"/>
  <c r="DJ39" i="13"/>
  <c r="BF39" i="13"/>
  <c r="D39" i="13"/>
  <c r="GR39" i="13"/>
  <c r="EX39" i="13"/>
  <c r="CD39" i="13"/>
  <c r="AL39" i="13"/>
  <c r="GZ39" i="13"/>
  <c r="EA39" i="13"/>
  <c r="AS39" i="13"/>
  <c r="GS39" i="13"/>
  <c r="DI39" i="13"/>
  <c r="AR39" i="13"/>
  <c r="GQ39" i="13"/>
  <c r="DH39" i="13"/>
  <c r="AQ39" i="13"/>
  <c r="GP39" i="13"/>
  <c r="DG39" i="13"/>
  <c r="AJ39" i="13"/>
  <c r="GJ39" i="13"/>
  <c r="CX39" i="13"/>
  <c r="AA39" i="13"/>
  <c r="HS39" i="13"/>
  <c r="EZ39" i="13"/>
  <c r="BW39" i="13"/>
  <c r="HR39" i="13"/>
  <c r="EY39" i="13"/>
  <c r="BD39" i="13"/>
  <c r="FB39" i="13"/>
  <c r="AB39" i="13"/>
  <c r="FA39" i="13"/>
  <c r="Z39" i="13"/>
  <c r="EK39" i="13"/>
  <c r="Y39" i="13"/>
  <c r="EJ39" i="13"/>
  <c r="X39" i="13"/>
  <c r="EI39" i="13"/>
  <c r="GH39" i="13"/>
  <c r="BY39" i="13"/>
  <c r="GG39" i="13"/>
  <c r="BX39" i="13"/>
  <c r="FF39" i="13"/>
  <c r="FE39" i="13"/>
  <c r="FC39" i="13"/>
  <c r="EH39" i="13"/>
  <c r="EG39" i="13"/>
  <c r="HN39" i="13"/>
  <c r="AV39" i="13"/>
  <c r="HM39" i="13"/>
  <c r="AU39" i="13"/>
  <c r="CZ39" i="13"/>
  <c r="CV39" i="13"/>
  <c r="CU39" i="13"/>
  <c r="CT39" i="13"/>
  <c r="CJ39" i="13"/>
  <c r="CB39" i="13"/>
  <c r="CA39" i="13"/>
  <c r="HO39" i="13"/>
  <c r="GO39" i="13"/>
  <c r="FI39" i="13"/>
  <c r="HF39" i="13"/>
  <c r="HN61" i="13"/>
  <c r="GR61" i="13"/>
  <c r="FV61" i="13"/>
  <c r="EZ61" i="13"/>
  <c r="ED61" i="13"/>
  <c r="DH61" i="13"/>
  <c r="CL61" i="13"/>
  <c r="BP61" i="13"/>
  <c r="AT61" i="13"/>
  <c r="X61" i="13"/>
  <c r="HM61" i="13"/>
  <c r="GQ61" i="13"/>
  <c r="FU61" i="13"/>
  <c r="EY61" i="13"/>
  <c r="EC61" i="13"/>
  <c r="DG61" i="13"/>
  <c r="CK61" i="13"/>
  <c r="BO61" i="13"/>
  <c r="AS61" i="13"/>
  <c r="W61" i="13"/>
  <c r="HL61" i="13"/>
  <c r="GP61" i="13"/>
  <c r="FT61" i="13"/>
  <c r="EX61" i="13"/>
  <c r="EB61" i="13"/>
  <c r="DF61" i="13"/>
  <c r="CJ61" i="13"/>
  <c r="BN61" i="13"/>
  <c r="AR61" i="13"/>
  <c r="V61" i="13"/>
  <c r="HF61" i="13"/>
  <c r="GJ61" i="13"/>
  <c r="FN61" i="13"/>
  <c r="ER61" i="13"/>
  <c r="DV61" i="13"/>
  <c r="CZ61" i="13"/>
  <c r="CD61" i="13"/>
  <c r="BH61" i="13"/>
  <c r="AL61" i="13"/>
  <c r="P61" i="13"/>
  <c r="HU61" i="13"/>
  <c r="GY61" i="13"/>
  <c r="GC61" i="13"/>
  <c r="FG61" i="13"/>
  <c r="EK61" i="13"/>
  <c r="DO61" i="13"/>
  <c r="CS61" i="13"/>
  <c r="BW61" i="13"/>
  <c r="BA61" i="13"/>
  <c r="AE61" i="13"/>
  <c r="I61" i="13"/>
  <c r="HD61" i="13"/>
  <c r="GB61" i="13"/>
  <c r="FA61" i="13"/>
  <c r="DW61" i="13"/>
  <c r="CU61" i="13"/>
  <c r="BS61" i="13"/>
  <c r="AO61" i="13"/>
  <c r="M61" i="13"/>
  <c r="HC61" i="13"/>
  <c r="GA61" i="13"/>
  <c r="EW61" i="13"/>
  <c r="DU61" i="13"/>
  <c r="CT61" i="13"/>
  <c r="BR61" i="13"/>
  <c r="AN61" i="13"/>
  <c r="L61" i="13"/>
  <c r="HB61" i="13"/>
  <c r="FZ61" i="13"/>
  <c r="EV61" i="13"/>
  <c r="DT61" i="13"/>
  <c r="CR61" i="13"/>
  <c r="BQ61" i="13"/>
  <c r="AM61" i="13"/>
  <c r="K61" i="13"/>
  <c r="HA61" i="13"/>
  <c r="FY61" i="13"/>
  <c r="EU61" i="13"/>
  <c r="DS61" i="13"/>
  <c r="CQ61" i="13"/>
  <c r="BM61" i="13"/>
  <c r="AK61" i="13"/>
  <c r="J61" i="13"/>
  <c r="IA61" i="13"/>
  <c r="GZ61" i="13"/>
  <c r="FX61" i="13"/>
  <c r="ET61" i="13"/>
  <c r="HZ61" i="13"/>
  <c r="GX61" i="13"/>
  <c r="FW61" i="13"/>
  <c r="ES61" i="13"/>
  <c r="DQ61" i="13"/>
  <c r="CO61" i="13"/>
  <c r="BK61" i="13"/>
  <c r="AI61" i="13"/>
  <c r="G61" i="13"/>
  <c r="HW61" i="13"/>
  <c r="GU61" i="13"/>
  <c r="FQ61" i="13"/>
  <c r="EO61" i="13"/>
  <c r="DM61" i="13"/>
  <c r="CI61" i="13"/>
  <c r="BG61" i="13"/>
  <c r="AF61" i="13"/>
  <c r="D61" i="13"/>
  <c r="GV61" i="13"/>
  <c r="FI61" i="13"/>
  <c r="DR61" i="13"/>
  <c r="CE61" i="13"/>
  <c r="AV61" i="13"/>
  <c r="E61" i="13"/>
  <c r="GT61" i="13"/>
  <c r="FH61" i="13"/>
  <c r="DP61" i="13"/>
  <c r="CC61" i="13"/>
  <c r="AU61" i="13"/>
  <c r="GS61" i="13"/>
  <c r="FF61" i="13"/>
  <c r="DN61" i="13"/>
  <c r="CB61" i="13"/>
  <c r="AQ61" i="13"/>
  <c r="GO61" i="13"/>
  <c r="FE61" i="13"/>
  <c r="DL61" i="13"/>
  <c r="CA61" i="13"/>
  <c r="AP61" i="13"/>
  <c r="GM61" i="13"/>
  <c r="FC61" i="13"/>
  <c r="DJ61" i="13"/>
  <c r="BY61" i="13"/>
  <c r="AH61" i="13"/>
  <c r="HV61" i="13"/>
  <c r="GI61" i="13"/>
  <c r="EP61" i="13"/>
  <c r="DD61" i="13"/>
  <c r="BU61" i="13"/>
  <c r="AC61" i="13"/>
  <c r="HK61" i="13"/>
  <c r="FR61" i="13"/>
  <c r="EG61" i="13"/>
  <c r="CV61" i="13"/>
  <c r="BD61" i="13"/>
  <c r="S61" i="13"/>
  <c r="HS61" i="13"/>
  <c r="FM61" i="13"/>
  <c r="DC61" i="13"/>
  <c r="BB61" i="13"/>
  <c r="HR61" i="13"/>
  <c r="FL61" i="13"/>
  <c r="DB61" i="13"/>
  <c r="AZ61" i="13"/>
  <c r="HQ61" i="13"/>
  <c r="FK61" i="13"/>
  <c r="DA61" i="13"/>
  <c r="AY61" i="13"/>
  <c r="HP61" i="13"/>
  <c r="FJ61" i="13"/>
  <c r="CY61" i="13"/>
  <c r="AX61" i="13"/>
  <c r="HO61" i="13"/>
  <c r="FD61" i="13"/>
  <c r="CX61" i="13"/>
  <c r="AW61" i="13"/>
  <c r="HJ61" i="13"/>
  <c r="FB61" i="13"/>
  <c r="CW61" i="13"/>
  <c r="AJ61" i="13"/>
  <c r="GH61" i="13"/>
  <c r="DI61" i="13"/>
  <c r="Z61" i="13"/>
  <c r="GG61" i="13"/>
  <c r="DE61" i="13"/>
  <c r="Y61" i="13"/>
  <c r="GF61" i="13"/>
  <c r="CP61" i="13"/>
  <c r="U61" i="13"/>
  <c r="GE61" i="13"/>
  <c r="CN61" i="13"/>
  <c r="T61" i="13"/>
  <c r="GD61" i="13"/>
  <c r="CM61" i="13"/>
  <c r="R61" i="13"/>
  <c r="FS61" i="13"/>
  <c r="CH61" i="13"/>
  <c r="Q61" i="13"/>
  <c r="EE61" i="13"/>
  <c r="O61" i="13"/>
  <c r="HY61" i="13"/>
  <c r="EA61" i="13"/>
  <c r="N61" i="13"/>
  <c r="HX61" i="13"/>
  <c r="DZ61" i="13"/>
  <c r="H61" i="13"/>
  <c r="HT61" i="13"/>
  <c r="DY61" i="13"/>
  <c r="F61" i="13"/>
  <c r="HH61" i="13"/>
  <c r="DK61" i="13"/>
  <c r="EN61" i="13"/>
  <c r="BF61" i="13"/>
  <c r="EM61" i="13"/>
  <c r="BE61" i="13"/>
  <c r="CG61" i="13"/>
  <c r="CF61" i="13"/>
  <c r="BZ61" i="13"/>
  <c r="BX61" i="13"/>
  <c r="BV61" i="13"/>
  <c r="EQ61" i="13"/>
  <c r="EL61" i="13"/>
  <c r="BC61" i="13"/>
  <c r="AG61" i="13"/>
  <c r="AD61" i="13"/>
  <c r="AB61" i="13"/>
  <c r="HG61" i="13"/>
  <c r="EH61" i="13"/>
  <c r="EF61" i="13"/>
  <c r="GK61" i="13"/>
  <c r="FP61" i="13"/>
  <c r="FO61" i="13"/>
  <c r="EJ61" i="13"/>
  <c r="DX61" i="13"/>
  <c r="HI61" i="13"/>
  <c r="HE61" i="13"/>
  <c r="GW61" i="13"/>
  <c r="GN61" i="13"/>
  <c r="EI61" i="13"/>
  <c r="BJ61" i="13"/>
  <c r="BI61" i="13"/>
  <c r="AA61" i="13"/>
  <c r="GL61" i="13"/>
  <c r="BT61" i="13"/>
  <c r="BL61" i="13"/>
  <c r="P8" i="13"/>
  <c r="EF8" i="13"/>
  <c r="AS9" i="13"/>
  <c r="FU9" i="13"/>
  <c r="FP12" i="13"/>
  <c r="AX15" i="13"/>
  <c r="BH16" i="13"/>
  <c r="DH23" i="13"/>
  <c r="BZ39" i="13"/>
  <c r="AT45" i="13"/>
  <c r="CA70" i="4" l="1"/>
  <c r="L124" i="7"/>
  <c r="DU70" i="4"/>
  <c r="HD70" i="4"/>
  <c r="DX70" i="4"/>
  <c r="EZ69" i="4"/>
  <c r="M158" i="7" s="1"/>
  <c r="AA68" i="4"/>
  <c r="DG69" i="4"/>
  <c r="M113" i="7" s="1"/>
  <c r="P113" i="7" s="1"/>
  <c r="Y69" i="4"/>
  <c r="GP68" i="4"/>
  <c r="T69" i="4"/>
  <c r="M22" i="7" s="1"/>
  <c r="HO69" i="4"/>
  <c r="FK69" i="4"/>
  <c r="AT69" i="4"/>
  <c r="CQ68" i="4"/>
  <c r="CQ70" i="4" s="1"/>
  <c r="ET70" i="4"/>
  <c r="HI68" i="4"/>
  <c r="GA69" i="4"/>
  <c r="M185" i="7" s="1"/>
  <c r="FZ69" i="4"/>
  <c r="M184" i="7" s="1"/>
  <c r="AB69" i="4"/>
  <c r="M30" i="7" s="1"/>
  <c r="EX69" i="4"/>
  <c r="M156" i="7" s="1"/>
  <c r="BH69" i="4"/>
  <c r="M62" i="7" s="1"/>
  <c r="S62" i="7" s="1"/>
  <c r="AQ69" i="4"/>
  <c r="M45" i="7" s="1"/>
  <c r="HU69" i="4"/>
  <c r="M231" i="7" s="1"/>
  <c r="S231" i="7" s="1"/>
  <c r="L130" i="7"/>
  <c r="AF68" i="4"/>
  <c r="CP68" i="4"/>
  <c r="L96" i="7" s="1"/>
  <c r="CL68" i="4"/>
  <c r="L92" i="7" s="1"/>
  <c r="O92" i="7" s="1"/>
  <c r="HY68" i="4"/>
  <c r="L235" i="7" s="1"/>
  <c r="FZ70" i="4"/>
  <c r="HF68" i="4"/>
  <c r="DG68" i="4"/>
  <c r="T68" i="4"/>
  <c r="AH68" i="4"/>
  <c r="AJ68" i="4"/>
  <c r="GJ69" i="4"/>
  <c r="M194" i="7" s="1"/>
  <c r="DY69" i="4"/>
  <c r="EA69" i="4"/>
  <c r="M133" i="7" s="1"/>
  <c r="DO68" i="4"/>
  <c r="HN68" i="4"/>
  <c r="L224" i="7" s="1"/>
  <c r="BF68" i="4"/>
  <c r="HI69" i="4"/>
  <c r="M219" i="7" s="1"/>
  <c r="BG69" i="4"/>
  <c r="M61" i="7" s="1"/>
  <c r="FV69" i="4"/>
  <c r="M180" i="7" s="1"/>
  <c r="DP69" i="4"/>
  <c r="M122" i="7" s="1"/>
  <c r="S122" i="7" s="1"/>
  <c r="DX69" i="4"/>
  <c r="M130" i="7" s="1"/>
  <c r="FA69" i="4"/>
  <c r="M159" i="7" s="1"/>
  <c r="S159" i="7" s="1"/>
  <c r="AN69" i="4"/>
  <c r="M42" i="7" s="1"/>
  <c r="S42" i="7" s="1"/>
  <c r="ET69" i="4"/>
  <c r="M152" i="7" s="1"/>
  <c r="FF69" i="4"/>
  <c r="M164" i="7" s="1"/>
  <c r="HS68" i="4"/>
  <c r="HS70" i="4" s="1"/>
  <c r="CS69" i="4"/>
  <c r="HC69" i="4"/>
  <c r="M213" i="7" s="1"/>
  <c r="CC69" i="4"/>
  <c r="O69" i="4"/>
  <c r="FC69" i="4"/>
  <c r="M161" i="7" s="1"/>
  <c r="BQ69" i="4"/>
  <c r="CN68" i="4"/>
  <c r="CM69" i="4"/>
  <c r="M93" i="7" s="1"/>
  <c r="J69" i="4"/>
  <c r="M12" i="7" s="1"/>
  <c r="CB69" i="4"/>
  <c r="M82" i="7" s="1"/>
  <c r="DL68" i="4"/>
  <c r="FY68" i="4"/>
  <c r="L183" i="7" s="1"/>
  <c r="FU69" i="4"/>
  <c r="M179" i="7" s="1"/>
  <c r="HM70" i="4"/>
  <c r="L223" i="7"/>
  <c r="O223" i="7" s="1"/>
  <c r="DC70" i="4"/>
  <c r="P68" i="4"/>
  <c r="FF68" i="4"/>
  <c r="FF70" i="4" s="1"/>
  <c r="FO68" i="4"/>
  <c r="FD68" i="4"/>
  <c r="FD70" i="4" s="1"/>
  <c r="N68" i="4"/>
  <c r="DJ68" i="4"/>
  <c r="L116" i="7" s="1"/>
  <c r="EG69" i="4"/>
  <c r="M139" i="7" s="1"/>
  <c r="EW69" i="4"/>
  <c r="AQ70" i="4"/>
  <c r="L45" i="7"/>
  <c r="EU69" i="4"/>
  <c r="FG69" i="4"/>
  <c r="M165" i="7" s="1"/>
  <c r="BN69" i="4"/>
  <c r="GB69" i="4"/>
  <c r="GR68" i="4"/>
  <c r="CT68" i="4"/>
  <c r="DR69" i="4"/>
  <c r="M124" i="7" s="1"/>
  <c r="EY69" i="4"/>
  <c r="M157" i="7" s="1"/>
  <c r="HN69" i="4"/>
  <c r="M224" i="7" s="1"/>
  <c r="GX68" i="4"/>
  <c r="GX70" i="4" s="1"/>
  <c r="AK68" i="4"/>
  <c r="GH68" i="4"/>
  <c r="HE69" i="4"/>
  <c r="M215" i="7" s="1"/>
  <c r="P215" i="7" s="1"/>
  <c r="FL69" i="4"/>
  <c r="M170" i="7" s="1"/>
  <c r="P170" i="7" s="1"/>
  <c r="U69" i="4"/>
  <c r="M23" i="7" s="1"/>
  <c r="S23" i="7" s="1"/>
  <c r="BZ69" i="4"/>
  <c r="M80" i="7" s="1"/>
  <c r="P80" i="7" s="1"/>
  <c r="BY69" i="4"/>
  <c r="M79" i="7" s="1"/>
  <c r="BI69" i="4"/>
  <c r="M63" i="7" s="1"/>
  <c r="S63" i="7" s="1"/>
  <c r="AJ69" i="4"/>
  <c r="M38" i="7" s="1"/>
  <c r="EN69" i="4"/>
  <c r="M146" i="7" s="1"/>
  <c r="AR69" i="4"/>
  <c r="K69" i="4"/>
  <c r="M13" i="7" s="1"/>
  <c r="N13" i="7" s="1"/>
  <c r="EY68" i="4"/>
  <c r="L157" i="7" s="1"/>
  <c r="N157" i="7" s="1"/>
  <c r="BC70" i="4"/>
  <c r="BX68" i="4"/>
  <c r="BX70" i="4" s="1"/>
  <c r="FB68" i="4"/>
  <c r="DA68" i="4"/>
  <c r="L107" i="7" s="1"/>
  <c r="EN68" i="4"/>
  <c r="EP68" i="4"/>
  <c r="L148" i="7" s="1"/>
  <c r="IA68" i="4"/>
  <c r="L237" i="7" s="1"/>
  <c r="EX68" i="4"/>
  <c r="DW68" i="4"/>
  <c r="HZ69" i="4"/>
  <c r="F69" i="4"/>
  <c r="M8" i="7" s="1"/>
  <c r="HX69" i="4"/>
  <c r="M234" i="7" s="1"/>
  <c r="P234" i="7" s="1"/>
  <c r="CN69" i="4"/>
  <c r="M94" i="7" s="1"/>
  <c r="DN69" i="4"/>
  <c r="M120" i="7" s="1"/>
  <c r="S120" i="7" s="1"/>
  <c r="CV69" i="4"/>
  <c r="M102" i="7" s="1"/>
  <c r="P102" i="7" s="1"/>
  <c r="FW69" i="4"/>
  <c r="M181" i="7" s="1"/>
  <c r="CE69" i="4"/>
  <c r="M85" i="7" s="1"/>
  <c r="P85" i="7" s="1"/>
  <c r="AK69" i="4"/>
  <c r="M39" i="7" s="1"/>
  <c r="S39" i="7" s="1"/>
  <c r="E69" i="4"/>
  <c r="GM68" i="4"/>
  <c r="BI68" i="4"/>
  <c r="BI70" i="4" s="1"/>
  <c r="EK68" i="4"/>
  <c r="L143" i="7" s="1"/>
  <c r="AO68" i="4"/>
  <c r="AO70" i="4" s="1"/>
  <c r="CD68" i="4"/>
  <c r="L84" i="7" s="1"/>
  <c r="ES68" i="4"/>
  <c r="ES70" i="4" s="1"/>
  <c r="CD69" i="4"/>
  <c r="M84" i="7" s="1"/>
  <c r="HM69" i="4"/>
  <c r="M223" i="7" s="1"/>
  <c r="DC69" i="4"/>
  <c r="M109" i="7" s="1"/>
  <c r="HY69" i="4"/>
  <c r="M235" i="7" s="1"/>
  <c r="DU69" i="4"/>
  <c r="M127" i="7" s="1"/>
  <c r="CI69" i="4"/>
  <c r="M89" i="7" s="1"/>
  <c r="BK69" i="4"/>
  <c r="M65" i="7" s="1"/>
  <c r="FR69" i="4"/>
  <c r="M176" i="7" s="1"/>
  <c r="AA69" i="4"/>
  <c r="M29" i="7" s="1"/>
  <c r="AC69" i="4"/>
  <c r="M31" i="7" s="1"/>
  <c r="CE68" i="4"/>
  <c r="BW69" i="4"/>
  <c r="M77" i="7" s="1"/>
  <c r="P77" i="7" s="1"/>
  <c r="FH69" i="4"/>
  <c r="M166" i="7" s="1"/>
  <c r="P166" i="7" s="1"/>
  <c r="HP68" i="4"/>
  <c r="HP70" i="4" s="1"/>
  <c r="HT68" i="4"/>
  <c r="DE68" i="4"/>
  <c r="AZ68" i="4"/>
  <c r="DN68" i="4"/>
  <c r="AX68" i="4"/>
  <c r="CH68" i="4"/>
  <c r="L88" i="7" s="1"/>
  <c r="EA68" i="4"/>
  <c r="CJ69" i="4"/>
  <c r="M90" i="7" s="1"/>
  <c r="AG68" i="4"/>
  <c r="BT69" i="4"/>
  <c r="M74" i="7" s="1"/>
  <c r="CU68" i="4"/>
  <c r="CU70" i="4" s="1"/>
  <c r="CS68" i="4"/>
  <c r="DD68" i="4"/>
  <c r="L110" i="7" s="1"/>
  <c r="FH68" i="4"/>
  <c r="CK68" i="4"/>
  <c r="AU68" i="4"/>
  <c r="L49" i="7" s="1"/>
  <c r="HX68" i="4"/>
  <c r="HX70" i="4" s="1"/>
  <c r="HZ68" i="4"/>
  <c r="L236" i="7" s="1"/>
  <c r="O236" i="7" s="1"/>
  <c r="DP70" i="4"/>
  <c r="EL68" i="4"/>
  <c r="L144" i="7" s="1"/>
  <c r="DM69" i="4"/>
  <c r="M119" i="7" s="1"/>
  <c r="P119" i="7" s="1"/>
  <c r="EG68" i="4"/>
  <c r="Z68" i="4"/>
  <c r="CR68" i="4"/>
  <c r="CO69" i="4"/>
  <c r="FE69" i="4"/>
  <c r="V68" i="4"/>
  <c r="EO70" i="4"/>
  <c r="BJ68" i="4"/>
  <c r="L64" i="7" s="1"/>
  <c r="FN68" i="4"/>
  <c r="AR68" i="4"/>
  <c r="DQ68" i="4"/>
  <c r="GH69" i="4"/>
  <c r="M192" i="7" s="1"/>
  <c r="FA68" i="4"/>
  <c r="L159" i="7" s="1"/>
  <c r="CF68" i="4"/>
  <c r="DZ68" i="4"/>
  <c r="DZ70" i="4" s="1"/>
  <c r="FT68" i="4"/>
  <c r="FT70" i="4" s="1"/>
  <c r="BR68" i="4"/>
  <c r="BR70" i="4" s="1"/>
  <c r="EM68" i="4"/>
  <c r="ED69" i="4"/>
  <c r="M136" i="7" s="1"/>
  <c r="S136" i="7" s="1"/>
  <c r="S69" i="4"/>
  <c r="M21" i="7" s="1"/>
  <c r="P21" i="7" s="1"/>
  <c r="GI69" i="4"/>
  <c r="M193" i="7" s="1"/>
  <c r="S193" i="7" s="1"/>
  <c r="AF69" i="4"/>
  <c r="M34" i="7" s="1"/>
  <c r="P34" i="7" s="1"/>
  <c r="HH68" i="4"/>
  <c r="HH70" i="4" s="1"/>
  <c r="AV68" i="4"/>
  <c r="FI68" i="4"/>
  <c r="EF68" i="4"/>
  <c r="EF70" i="4" s="1"/>
  <c r="HV68" i="4"/>
  <c r="HV70" i="4" s="1"/>
  <c r="BV68" i="4"/>
  <c r="GC69" i="4"/>
  <c r="AM69" i="4"/>
  <c r="GU69" i="4"/>
  <c r="M205" i="7" s="1"/>
  <c r="F68" i="4"/>
  <c r="L8" i="7" s="1"/>
  <c r="BE69" i="4"/>
  <c r="M59" i="7" s="1"/>
  <c r="HP69" i="4"/>
  <c r="M226" i="7" s="1"/>
  <c r="CA69" i="4"/>
  <c r="M81" i="7" s="1"/>
  <c r="GQ69" i="4"/>
  <c r="M201" i="7" s="1"/>
  <c r="P201" i="7" s="1"/>
  <c r="BP69" i="4"/>
  <c r="M70" i="7" s="1"/>
  <c r="S70" i="7" s="1"/>
  <c r="CP69" i="4"/>
  <c r="M96" i="7" s="1"/>
  <c r="CR69" i="4"/>
  <c r="M98" i="7" s="1"/>
  <c r="HH69" i="4"/>
  <c r="M218" i="7" s="1"/>
  <c r="S218" i="7" s="1"/>
  <c r="EP69" i="4"/>
  <c r="M148" i="7" s="1"/>
  <c r="AU69" i="4"/>
  <c r="M49" i="7" s="1"/>
  <c r="CT69" i="4"/>
  <c r="M100" i="7" s="1"/>
  <c r="DL69" i="4"/>
  <c r="M118" i="7" s="1"/>
  <c r="S118" i="7" s="1"/>
  <c r="EF69" i="4"/>
  <c r="M138" i="7" s="1"/>
  <c r="EL69" i="4"/>
  <c r="M144" i="7" s="1"/>
  <c r="FJ69" i="4"/>
  <c r="M168" i="7" s="1"/>
  <c r="W69" i="4"/>
  <c r="P69" i="4"/>
  <c r="M18" i="7" s="1"/>
  <c r="AX69" i="4"/>
  <c r="M52" i="7" s="1"/>
  <c r="P52" i="7" s="1"/>
  <c r="HR68" i="4"/>
  <c r="DM68" i="4"/>
  <c r="L119" i="7" s="1"/>
  <c r="Y68" i="4"/>
  <c r="G68" i="4"/>
  <c r="EI68" i="4"/>
  <c r="BJ69" i="4"/>
  <c r="M64" i="7" s="1"/>
  <c r="EM69" i="4"/>
  <c r="M145" i="7" s="1"/>
  <c r="HJ69" i="4"/>
  <c r="M220" i="7" s="1"/>
  <c r="FP69" i="4"/>
  <c r="M174" i="7" s="1"/>
  <c r="FX69" i="4"/>
  <c r="M182" i="7" s="1"/>
  <c r="GZ69" i="4"/>
  <c r="M210" i="7" s="1"/>
  <c r="BA69" i="4"/>
  <c r="M55" i="7" s="1"/>
  <c r="S55" i="7" s="1"/>
  <c r="AP69" i="4"/>
  <c r="M44" i="7" s="1"/>
  <c r="J68" i="4"/>
  <c r="L12" i="7" s="1"/>
  <c r="EH68" i="4"/>
  <c r="L140" i="7" s="1"/>
  <c r="AS68" i="4"/>
  <c r="FP68" i="4"/>
  <c r="BT68" i="4"/>
  <c r="BZ68" i="4"/>
  <c r="AC68" i="4"/>
  <c r="AC70" i="4" s="1"/>
  <c r="BK68" i="4"/>
  <c r="DB68" i="4"/>
  <c r="CJ68" i="4"/>
  <c r="GS68" i="4"/>
  <c r="CV68" i="4"/>
  <c r="L102" i="7" s="1"/>
  <c r="GZ68" i="4"/>
  <c r="X68" i="4"/>
  <c r="X70" i="4" s="1"/>
  <c r="ER68" i="4"/>
  <c r="DV68" i="4"/>
  <c r="DV70" i="4" s="1"/>
  <c r="HU68" i="4"/>
  <c r="BW68" i="4"/>
  <c r="L77" i="7" s="1"/>
  <c r="R77" i="7" s="1"/>
  <c r="FQ68" i="4"/>
  <c r="L175" i="7" s="1"/>
  <c r="CX69" i="4"/>
  <c r="M104" i="7" s="1"/>
  <c r="P104" i="7" s="1"/>
  <c r="DH69" i="4"/>
  <c r="M114" i="7" s="1"/>
  <c r="P114" i="7" s="1"/>
  <c r="CH69" i="4"/>
  <c r="M88" i="7" s="1"/>
  <c r="N69" i="4"/>
  <c r="M16" i="7" s="1"/>
  <c r="S16" i="7" s="1"/>
  <c r="DT69" i="4"/>
  <c r="M126" i="7" s="1"/>
  <c r="P126" i="7" s="1"/>
  <c r="EH69" i="4"/>
  <c r="M140" i="7" s="1"/>
  <c r="EJ69" i="4"/>
  <c r="HG68" i="4"/>
  <c r="AD68" i="4"/>
  <c r="GD68" i="4"/>
  <c r="FL68" i="4"/>
  <c r="FX68" i="4"/>
  <c r="BX69" i="4"/>
  <c r="M78" i="7" s="1"/>
  <c r="P78" i="7" s="1"/>
  <c r="BL69" i="4"/>
  <c r="M66" i="7" s="1"/>
  <c r="EU68" i="4"/>
  <c r="AB68" i="4"/>
  <c r="H68" i="4"/>
  <c r="BH68" i="4"/>
  <c r="HK68" i="4"/>
  <c r="HK70" i="4" s="1"/>
  <c r="GF68" i="4"/>
  <c r="L190" i="7" s="1"/>
  <c r="BO69" i="4"/>
  <c r="M69" i="7" s="1"/>
  <c r="AV69" i="4"/>
  <c r="M50" i="7" s="1"/>
  <c r="P50" i="7" s="1"/>
  <c r="Z69" i="4"/>
  <c r="M28" i="7" s="1"/>
  <c r="AS69" i="4"/>
  <c r="M47" i="7" s="1"/>
  <c r="S47" i="7" s="1"/>
  <c r="EO69" i="4"/>
  <c r="M147" i="7" s="1"/>
  <c r="N147" i="7" s="1"/>
  <c r="V147" i="7" s="1"/>
  <c r="CQ69" i="4"/>
  <c r="M97" i="7" s="1"/>
  <c r="P97" i="7" s="1"/>
  <c r="GV68" i="4"/>
  <c r="AE69" i="4"/>
  <c r="EB69" i="4"/>
  <c r="GY69" i="4"/>
  <c r="DS69" i="4"/>
  <c r="FY69" i="4"/>
  <c r="AP68" i="4"/>
  <c r="AP70" i="4" s="1"/>
  <c r="BE68" i="4"/>
  <c r="GK69" i="4"/>
  <c r="M195" i="7" s="1"/>
  <c r="S195" i="7" s="1"/>
  <c r="AI69" i="4"/>
  <c r="M37" i="7" s="1"/>
  <c r="GF69" i="4"/>
  <c r="M190" i="7" s="1"/>
  <c r="D69" i="4"/>
  <c r="M6" i="7" s="1"/>
  <c r="DZ69" i="4"/>
  <c r="M132" i="7" s="1"/>
  <c r="GW69" i="4"/>
  <c r="M207" i="7" s="1"/>
  <c r="EV68" i="4"/>
  <c r="FW68" i="4"/>
  <c r="L181" i="7" s="1"/>
  <c r="I68" i="4"/>
  <c r="FC68" i="4"/>
  <c r="L161" i="7" s="1"/>
  <c r="CW69" i="4"/>
  <c r="M103" i="7" s="1"/>
  <c r="S103" i="7" s="1"/>
  <c r="X69" i="4"/>
  <c r="M26" i="7" s="1"/>
  <c r="S26" i="7" s="1"/>
  <c r="AY68" i="4"/>
  <c r="AY70" i="4" s="1"/>
  <c r="GJ68" i="4"/>
  <c r="HL68" i="4"/>
  <c r="HL70" i="4" s="1"/>
  <c r="HG69" i="4"/>
  <c r="M217" i="7" s="1"/>
  <c r="CG69" i="4"/>
  <c r="GS69" i="4"/>
  <c r="M203" i="7" s="1"/>
  <c r="H69" i="4"/>
  <c r="M10" i="7" s="1"/>
  <c r="P10" i="7" s="1"/>
  <c r="DJ69" i="4"/>
  <c r="M116" i="7" s="1"/>
  <c r="BC69" i="4"/>
  <c r="M57" i="7" s="1"/>
  <c r="S57" i="7" s="1"/>
  <c r="BF69" i="4"/>
  <c r="M60" i="7" s="1"/>
  <c r="CY69" i="4"/>
  <c r="HW69" i="4"/>
  <c r="M233" i="7" s="1"/>
  <c r="O20" i="9"/>
  <c r="Q7" i="1" s="1"/>
  <c r="AL92" i="7"/>
  <c r="AJ92" i="7"/>
  <c r="AK86" i="7"/>
  <c r="AM152" i="7"/>
  <c r="K5" i="12"/>
  <c r="AL86" i="7"/>
  <c r="B23" i="12"/>
  <c r="A23" i="12" s="1"/>
  <c r="B40" i="12"/>
  <c r="N5" i="12"/>
  <c r="AM58" i="7"/>
  <c r="I15" i="7"/>
  <c r="AK65" i="7"/>
  <c r="O7" i="12"/>
  <c r="B18" i="12"/>
  <c r="W18" i="12" s="1"/>
  <c r="AF17" i="7"/>
  <c r="AL58" i="7"/>
  <c r="AJ16" i="7"/>
  <c r="AK92" i="7"/>
  <c r="AH152" i="7"/>
  <c r="AI152" i="7"/>
  <c r="AJ152" i="7"/>
  <c r="AJ86" i="7"/>
  <c r="AI214" i="7"/>
  <c r="Y7" i="12"/>
  <c r="L5" i="12"/>
  <c r="AM86" i="7"/>
  <c r="AJ214" i="7"/>
  <c r="M5" i="12"/>
  <c r="AK58" i="7"/>
  <c r="AI65" i="7"/>
  <c r="J7" i="12"/>
  <c r="R7" i="6"/>
  <c r="J10" i="12" s="1"/>
  <c r="P7" i="12"/>
  <c r="AK26" i="7"/>
  <c r="O5" i="12"/>
  <c r="AH17" i="7"/>
  <c r="AF58" i="7"/>
  <c r="AI92" i="7"/>
  <c r="AI17" i="7"/>
  <c r="AI58" i="7"/>
  <c r="H7" i="12"/>
  <c r="AH82" i="7"/>
  <c r="AK17" i="7"/>
  <c r="AH58" i="7"/>
  <c r="AF16" i="7"/>
  <c r="O9" i="9"/>
  <c r="Q6" i="1"/>
  <c r="I6" i="1"/>
  <c r="O22" i="9"/>
  <c r="BA8" i="2"/>
  <c r="BA7" i="2"/>
  <c r="O23" i="9"/>
  <c r="AG7" i="1"/>
  <c r="Y7" i="1"/>
  <c r="AG6" i="1"/>
  <c r="O19" i="9"/>
  <c r="I7" i="1" s="1"/>
  <c r="O10" i="9"/>
  <c r="Y6" i="1"/>
  <c r="I7" i="12"/>
  <c r="AJ82" i="7"/>
  <c r="AL17" i="7"/>
  <c r="AL228" i="7"/>
  <c r="AJ26" i="7"/>
  <c r="G7" i="12"/>
  <c r="E5" i="12"/>
  <c r="AK82" i="7"/>
  <c r="AM17" i="7"/>
  <c r="AG16" i="7"/>
  <c r="AL16" i="7"/>
  <c r="J15" i="7"/>
  <c r="AF82" i="7"/>
  <c r="AJ17" i="7"/>
  <c r="AJ58" i="7"/>
  <c r="D15" i="7"/>
  <c r="AI101" i="7"/>
  <c r="AI82" i="7"/>
  <c r="B24" i="12"/>
  <c r="AD24" i="12" s="1"/>
  <c r="AJ6" i="6"/>
  <c r="AI86" i="7"/>
  <c r="H15" i="7"/>
  <c r="AJ228" i="7"/>
  <c r="AM92" i="7"/>
  <c r="AG206" i="7"/>
  <c r="T5" i="12"/>
  <c r="AL82" i="7"/>
  <c r="AI16" i="7"/>
  <c r="AM16" i="7"/>
  <c r="AG82" i="7"/>
  <c r="F7" i="12"/>
  <c r="R8" i="12" s="1"/>
  <c r="Y5" i="12"/>
  <c r="AJ65" i="7"/>
  <c r="C5" i="12"/>
  <c r="AH16" i="7"/>
  <c r="AM101" i="7"/>
  <c r="AM228" i="7"/>
  <c r="AK101" i="7"/>
  <c r="AF86" i="7"/>
  <c r="B17" i="12"/>
  <c r="H17" i="12" s="1"/>
  <c r="S184" i="7"/>
  <c r="P184" i="7"/>
  <c r="P181" i="7"/>
  <c r="S181" i="7"/>
  <c r="S81" i="7"/>
  <c r="P81" i="7"/>
  <c r="S162" i="7"/>
  <c r="P162" i="7"/>
  <c r="S75" i="7"/>
  <c r="P75" i="7"/>
  <c r="S157" i="7"/>
  <c r="P157" i="7"/>
  <c r="S233" i="7"/>
  <c r="P233" i="7"/>
  <c r="P40" i="7"/>
  <c r="S40" i="7"/>
  <c r="S212" i="7"/>
  <c r="P212" i="7"/>
  <c r="P110" i="7"/>
  <c r="S110" i="7"/>
  <c r="S200" i="7"/>
  <c r="P200" i="7"/>
  <c r="P56" i="7"/>
  <c r="S56" i="7"/>
  <c r="N73" i="7"/>
  <c r="V73" i="7" s="1"/>
  <c r="R73" i="7"/>
  <c r="O73" i="7"/>
  <c r="S89" i="7"/>
  <c r="P89" i="7"/>
  <c r="N137" i="7"/>
  <c r="V137" i="7" s="1"/>
  <c r="R137" i="7"/>
  <c r="O137" i="7"/>
  <c r="P9" i="7"/>
  <c r="S9" i="7"/>
  <c r="S177" i="7"/>
  <c r="P177" i="7"/>
  <c r="S14" i="7"/>
  <c r="P14" i="7"/>
  <c r="S170" i="7"/>
  <c r="S214" i="7"/>
  <c r="P214" i="7"/>
  <c r="P106" i="7"/>
  <c r="S106" i="7"/>
  <c r="O143" i="7"/>
  <c r="N143" i="7"/>
  <c r="R143" i="7"/>
  <c r="S109" i="7"/>
  <c r="P109" i="7"/>
  <c r="S67" i="7"/>
  <c r="P67" i="7"/>
  <c r="S229" i="7"/>
  <c r="P229" i="7"/>
  <c r="S220" i="7"/>
  <c r="P220" i="7"/>
  <c r="P31" i="7"/>
  <c r="S31" i="7"/>
  <c r="S28" i="7"/>
  <c r="P28" i="7"/>
  <c r="P88" i="7"/>
  <c r="S88" i="7"/>
  <c r="S152" i="7"/>
  <c r="P152" i="7"/>
  <c r="S101" i="7"/>
  <c r="P101" i="7"/>
  <c r="S230" i="7"/>
  <c r="P230" i="7"/>
  <c r="S58" i="7"/>
  <c r="P58" i="7"/>
  <c r="S22" i="7"/>
  <c r="P22" i="7"/>
  <c r="S137" i="7"/>
  <c r="P137" i="7"/>
  <c r="P37" i="7"/>
  <c r="S37" i="7"/>
  <c r="S221" i="7"/>
  <c r="P221" i="7"/>
  <c r="S143" i="7"/>
  <c r="P143" i="7"/>
  <c r="O198" i="7"/>
  <c r="N198" i="7"/>
  <c r="R198" i="7"/>
  <c r="O183" i="7"/>
  <c r="R183" i="7"/>
  <c r="O148" i="7"/>
  <c r="N148" i="7"/>
  <c r="V148" i="7" s="1"/>
  <c r="R148" i="7"/>
  <c r="L34" i="7"/>
  <c r="AN77" i="7"/>
  <c r="R68" i="7"/>
  <c r="O68" i="7"/>
  <c r="AN103" i="7"/>
  <c r="P44" i="7"/>
  <c r="S44" i="7"/>
  <c r="N8" i="7"/>
  <c r="V8" i="7" s="1"/>
  <c r="R8" i="7"/>
  <c r="O8" i="7"/>
  <c r="AN142" i="7"/>
  <c r="AN134" i="7"/>
  <c r="AN183" i="7"/>
  <c r="AN171" i="7"/>
  <c r="S85" i="7"/>
  <c r="L46" i="7"/>
  <c r="S90" i="7"/>
  <c r="P90" i="7"/>
  <c r="S38" i="7"/>
  <c r="P38" i="7"/>
  <c r="S61" i="7"/>
  <c r="P61" i="7"/>
  <c r="BU70" i="4"/>
  <c r="L32" i="7"/>
  <c r="AD70" i="4"/>
  <c r="S114" i="7"/>
  <c r="P173" i="7"/>
  <c r="S173" i="7"/>
  <c r="P198" i="7"/>
  <c r="S198" i="7"/>
  <c r="R69" i="7"/>
  <c r="O69" i="7"/>
  <c r="N69" i="7"/>
  <c r="L131" i="7"/>
  <c r="L184" i="7"/>
  <c r="S207" i="7"/>
  <c r="P207" i="7"/>
  <c r="N70" i="4"/>
  <c r="L16" i="7"/>
  <c r="S8" i="7"/>
  <c r="P8" i="7"/>
  <c r="AN138" i="7"/>
  <c r="AN41" i="7"/>
  <c r="AN144" i="7"/>
  <c r="AN176" i="7"/>
  <c r="AN230" i="7"/>
  <c r="AN44" i="7"/>
  <c r="P192" i="7"/>
  <c r="S192" i="7"/>
  <c r="AN88" i="7"/>
  <c r="AN126" i="7"/>
  <c r="AN62" i="7"/>
  <c r="P103" i="7"/>
  <c r="GV70" i="4"/>
  <c r="L206" i="7"/>
  <c r="N107" i="7"/>
  <c r="V107" i="7" s="1"/>
  <c r="R107" i="7"/>
  <c r="O107" i="7"/>
  <c r="L166" i="7"/>
  <c r="R236" i="7"/>
  <c r="O66" i="7"/>
  <c r="N66" i="7"/>
  <c r="R66" i="7"/>
  <c r="L81" i="7"/>
  <c r="P176" i="7"/>
  <c r="S176" i="7"/>
  <c r="N58" i="7"/>
  <c r="R58" i="7"/>
  <c r="O58" i="7"/>
  <c r="AN24" i="7"/>
  <c r="AN55" i="7"/>
  <c r="AN127" i="7"/>
  <c r="AN207" i="7"/>
  <c r="AN189" i="7"/>
  <c r="L127" i="7"/>
  <c r="L14" i="7"/>
  <c r="P82" i="7"/>
  <c r="S82" i="7"/>
  <c r="L228" i="7"/>
  <c r="HR70" i="4"/>
  <c r="DM70" i="4"/>
  <c r="L76" i="7"/>
  <c r="BV70" i="4"/>
  <c r="O37" i="7"/>
  <c r="N37" i="7"/>
  <c r="R37" i="7"/>
  <c r="S107" i="7"/>
  <c r="P107" i="7"/>
  <c r="R16" i="12"/>
  <c r="Q16" i="12"/>
  <c r="C16" i="12"/>
  <c r="L16" i="12"/>
  <c r="E16" i="12"/>
  <c r="D16" i="12"/>
  <c r="Z16" i="12"/>
  <c r="S16" i="12"/>
  <c r="A16" i="12"/>
  <c r="L63" i="7"/>
  <c r="P179" i="7"/>
  <c r="S179" i="7"/>
  <c r="R57" i="7"/>
  <c r="O57" i="7"/>
  <c r="N57" i="7"/>
  <c r="V57" i="7" s="1"/>
  <c r="L234" i="7"/>
  <c r="M236" i="7"/>
  <c r="S232" i="7"/>
  <c r="P232" i="7"/>
  <c r="P24" i="7"/>
  <c r="S24" i="7"/>
  <c r="R224" i="7"/>
  <c r="N224" i="7"/>
  <c r="V224" i="7" s="1"/>
  <c r="O224" i="7"/>
  <c r="AN30" i="7"/>
  <c r="AN21" i="7"/>
  <c r="AN98" i="7"/>
  <c r="AN169" i="7"/>
  <c r="AN199" i="7"/>
  <c r="AN226" i="7"/>
  <c r="S156" i="7"/>
  <c r="P156" i="7"/>
  <c r="S127" i="7"/>
  <c r="P127" i="7"/>
  <c r="AN7" i="7"/>
  <c r="S54" i="7"/>
  <c r="P54" i="7"/>
  <c r="AN96" i="7"/>
  <c r="AN217" i="7"/>
  <c r="AN36" i="7"/>
  <c r="AN185" i="7"/>
  <c r="S112" i="7"/>
  <c r="P112" i="7"/>
  <c r="S84" i="7"/>
  <c r="P84" i="7"/>
  <c r="P96" i="7"/>
  <c r="S96" i="7"/>
  <c r="AN184" i="7"/>
  <c r="AN179" i="7"/>
  <c r="AN175" i="7"/>
  <c r="P23" i="7"/>
  <c r="P20" i="7"/>
  <c r="S20" i="7"/>
  <c r="R189" i="7"/>
  <c r="O189" i="7"/>
  <c r="N189" i="7"/>
  <c r="V189" i="7" s="1"/>
  <c r="P115" i="7"/>
  <c r="S115" i="7"/>
  <c r="G70" i="4"/>
  <c r="L9" i="7"/>
  <c r="O77" i="7"/>
  <c r="P141" i="7"/>
  <c r="S141" i="7"/>
  <c r="O155" i="7"/>
  <c r="R155" i="7"/>
  <c r="AN91" i="7"/>
  <c r="AN151" i="7"/>
  <c r="AN9" i="7"/>
  <c r="AN227" i="7"/>
  <c r="R134" i="7"/>
  <c r="O134" i="7"/>
  <c r="O95" i="7"/>
  <c r="R95" i="7"/>
  <c r="L182" i="7"/>
  <c r="FX70" i="4"/>
  <c r="N103" i="7"/>
  <c r="O103" i="7"/>
  <c r="R103" i="7"/>
  <c r="AN133" i="7"/>
  <c r="AN107" i="7"/>
  <c r="AN125" i="7"/>
  <c r="AN224" i="7"/>
  <c r="S91" i="7"/>
  <c r="P91" i="7"/>
  <c r="S189" i="7"/>
  <c r="P189" i="7"/>
  <c r="S59" i="7"/>
  <c r="P59" i="7"/>
  <c r="L10" i="7"/>
  <c r="S219" i="7"/>
  <c r="P219" i="7"/>
  <c r="P55" i="7"/>
  <c r="AN208" i="7"/>
  <c r="AN99" i="7"/>
  <c r="R102" i="7"/>
  <c r="O102" i="7"/>
  <c r="S205" i="7"/>
  <c r="P205" i="7"/>
  <c r="AN42" i="7"/>
  <c r="S171" i="7"/>
  <c r="P171" i="7"/>
  <c r="L142" i="7"/>
  <c r="S226" i="7"/>
  <c r="P226" i="7"/>
  <c r="P147" i="7"/>
  <c r="S147" i="7"/>
  <c r="S208" i="7"/>
  <c r="P208" i="7"/>
  <c r="P154" i="7"/>
  <c r="S154" i="7"/>
  <c r="AN161" i="7"/>
  <c r="R23" i="7"/>
  <c r="O23" i="7"/>
  <c r="N23" i="7"/>
  <c r="V23" i="7" s="1"/>
  <c r="AN47" i="7"/>
  <c r="L86" i="7"/>
  <c r="CF70" i="4"/>
  <c r="BJ70" i="4"/>
  <c r="P188" i="7"/>
  <c r="S188" i="7"/>
  <c r="AN131" i="7"/>
  <c r="AN192" i="7"/>
  <c r="AN112" i="7"/>
  <c r="N130" i="7"/>
  <c r="V130" i="7" s="1"/>
  <c r="R130" i="7"/>
  <c r="O130" i="7"/>
  <c r="L191" i="7"/>
  <c r="GG70" i="4"/>
  <c r="L82" i="7"/>
  <c r="CB70" i="4"/>
  <c r="AN72" i="7"/>
  <c r="AN237" i="7"/>
  <c r="AN202" i="7"/>
  <c r="L114" i="7"/>
  <c r="P149" i="7"/>
  <c r="S149" i="7"/>
  <c r="L163" i="7"/>
  <c r="P210" i="7"/>
  <c r="S210" i="7"/>
  <c r="L226" i="7"/>
  <c r="AN129" i="7"/>
  <c r="AN95" i="7"/>
  <c r="AN114" i="7"/>
  <c r="AN165" i="7"/>
  <c r="AN210" i="7"/>
  <c r="S191" i="7"/>
  <c r="P191" i="7"/>
  <c r="S11" i="7"/>
  <c r="P11" i="7"/>
  <c r="S6" i="7"/>
  <c r="P6" i="7"/>
  <c r="P237" i="7"/>
  <c r="S237" i="7"/>
  <c r="S202" i="7"/>
  <c r="P202" i="7"/>
  <c r="W24" i="12"/>
  <c r="A24" i="12"/>
  <c r="P12" i="7"/>
  <c r="S12" i="7"/>
  <c r="AN236" i="7"/>
  <c r="AN156" i="7"/>
  <c r="S199" i="7"/>
  <c r="P199" i="7"/>
  <c r="S43" i="7"/>
  <c r="P43" i="7"/>
  <c r="AN229" i="7"/>
  <c r="AN100" i="7"/>
  <c r="S128" i="7"/>
  <c r="P128" i="7"/>
  <c r="P36" i="7"/>
  <c r="S36" i="7"/>
  <c r="S135" i="7"/>
  <c r="P135" i="7"/>
  <c r="R147" i="7"/>
  <c r="O147" i="7"/>
  <c r="AN154" i="7"/>
  <c r="AN222" i="7"/>
  <c r="AN219" i="7"/>
  <c r="P45" i="7"/>
  <c r="S45" i="7"/>
  <c r="AN66" i="7"/>
  <c r="S145" i="7"/>
  <c r="P145" i="7"/>
  <c r="AN137" i="7"/>
  <c r="L79" i="7"/>
  <c r="S224" i="7"/>
  <c r="P224" i="7"/>
  <c r="AN149" i="7"/>
  <c r="S53" i="7"/>
  <c r="P53" i="7"/>
  <c r="L210" i="7"/>
  <c r="GZ70" i="4"/>
  <c r="P13" i="7"/>
  <c r="S13" i="7"/>
  <c r="N106" i="7"/>
  <c r="V106" i="7" s="1"/>
  <c r="R106" i="7"/>
  <c r="O106" i="7"/>
  <c r="R75" i="7"/>
  <c r="N75" i="7"/>
  <c r="V75" i="7" s="1"/>
  <c r="O75" i="7"/>
  <c r="K6" i="12"/>
  <c r="L6" i="12"/>
  <c r="J6" i="12"/>
  <c r="I6" i="12"/>
  <c r="B39" i="12"/>
  <c r="H6" i="12"/>
  <c r="F6" i="12"/>
  <c r="S6" i="12"/>
  <c r="R6" i="12"/>
  <c r="Y6" i="12"/>
  <c r="B19" i="12"/>
  <c r="X6" i="12"/>
  <c r="W6" i="12"/>
  <c r="V6" i="12"/>
  <c r="U6" i="12"/>
  <c r="T6" i="12"/>
  <c r="Q6" i="12"/>
  <c r="P6" i="12"/>
  <c r="O6" i="12"/>
  <c r="N6" i="12"/>
  <c r="G6" i="12"/>
  <c r="M6" i="12"/>
  <c r="Z6" i="12"/>
  <c r="B21" i="12"/>
  <c r="E6" i="12"/>
  <c r="D6" i="12"/>
  <c r="B20" i="12"/>
  <c r="C6" i="12"/>
  <c r="A6" i="12"/>
  <c r="A39" i="12" s="1"/>
  <c r="FR70" i="4"/>
  <c r="L176" i="7"/>
  <c r="AN155" i="7"/>
  <c r="AN113" i="7"/>
  <c r="L39" i="7"/>
  <c r="AK70" i="4"/>
  <c r="P148" i="7"/>
  <c r="S148" i="7"/>
  <c r="L162" i="7"/>
  <c r="G10" i="12"/>
  <c r="F10" i="12"/>
  <c r="B32" i="12"/>
  <c r="P10" i="12"/>
  <c r="O10" i="12"/>
  <c r="N10" i="12"/>
  <c r="L10" i="12"/>
  <c r="B43" i="12"/>
  <c r="K10" i="12"/>
  <c r="I10" i="12"/>
  <c r="E10" i="12"/>
  <c r="D10" i="12"/>
  <c r="M10" i="12"/>
  <c r="H10" i="12"/>
  <c r="C10" i="12"/>
  <c r="A10" i="12"/>
  <c r="A43" i="12" s="1"/>
  <c r="B31" i="12"/>
  <c r="B33" i="12"/>
  <c r="AN46" i="7"/>
  <c r="AN50" i="7"/>
  <c r="AN124" i="7"/>
  <c r="AN105" i="7"/>
  <c r="AN167" i="7"/>
  <c r="L169" i="7"/>
  <c r="L135" i="7"/>
  <c r="EC70" i="4"/>
  <c r="AN59" i="7"/>
  <c r="AN181" i="7"/>
  <c r="AN135" i="7"/>
  <c r="L186" i="7"/>
  <c r="O110" i="7"/>
  <c r="N110" i="7"/>
  <c r="V110" i="7" s="1"/>
  <c r="R110" i="7"/>
  <c r="S74" i="7"/>
  <c r="P74" i="7"/>
  <c r="Y8" i="12"/>
  <c r="C8" i="12"/>
  <c r="F8" i="12"/>
  <c r="U9" i="12" s="1"/>
  <c r="E8" i="12"/>
  <c r="D8" i="12"/>
  <c r="Z8" i="12"/>
  <c r="W8" i="12"/>
  <c r="M8" i="12"/>
  <c r="B41" i="12"/>
  <c r="L8" i="12"/>
  <c r="I8" i="12"/>
  <c r="H8" i="12"/>
  <c r="G8" i="12"/>
  <c r="A8" i="12"/>
  <c r="A41" i="12" s="1"/>
  <c r="B27" i="12"/>
  <c r="B25" i="12"/>
  <c r="Q8" i="12"/>
  <c r="P8" i="12"/>
  <c r="O8" i="12"/>
  <c r="K8" i="12"/>
  <c r="N8" i="12"/>
  <c r="J8" i="12"/>
  <c r="Z9" i="12" s="1"/>
  <c r="B26" i="12"/>
  <c r="X8" i="12"/>
  <c r="V8" i="12"/>
  <c r="U8" i="12"/>
  <c r="T8" i="12"/>
  <c r="AN140" i="7"/>
  <c r="AN64" i="7"/>
  <c r="AN78" i="7"/>
  <c r="L41" i="7"/>
  <c r="BP70" i="4"/>
  <c r="L70" i="7"/>
  <c r="AN71" i="7"/>
  <c r="C9" i="12"/>
  <c r="A9" i="12"/>
  <c r="A42" i="12" s="1"/>
  <c r="J9" i="12"/>
  <c r="I9" i="12"/>
  <c r="B28" i="12"/>
  <c r="O9" i="12"/>
  <c r="N9" i="12"/>
  <c r="M9" i="12"/>
  <c r="L9" i="12"/>
  <c r="K9" i="12"/>
  <c r="H9" i="12"/>
  <c r="B29" i="12"/>
  <c r="F9" i="12"/>
  <c r="E9" i="12"/>
  <c r="P9" i="12"/>
  <c r="G9" i="12"/>
  <c r="D9" i="12"/>
  <c r="B30" i="12"/>
  <c r="B42" i="12"/>
  <c r="O33" i="7"/>
  <c r="R33" i="7"/>
  <c r="AN163" i="7"/>
  <c r="AN232" i="7"/>
  <c r="P204" i="7"/>
  <c r="S204" i="7"/>
  <c r="GR70" i="4"/>
  <c r="A22" i="12"/>
  <c r="R22" i="12"/>
  <c r="E22" i="12"/>
  <c r="D22" i="12"/>
  <c r="Z22" i="12"/>
  <c r="Q22" i="12"/>
  <c r="L22" i="12"/>
  <c r="C22" i="12"/>
  <c r="S22" i="12"/>
  <c r="S51" i="7"/>
  <c r="P51" i="7"/>
  <c r="P206" i="7"/>
  <c r="S206" i="7"/>
  <c r="L125" i="7"/>
  <c r="AN221" i="7"/>
  <c r="AN128" i="7"/>
  <c r="AN164" i="7"/>
  <c r="AN187" i="7"/>
  <c r="R40" i="7"/>
  <c r="O40" i="7"/>
  <c r="N40" i="7"/>
  <c r="S117" i="7"/>
  <c r="P117" i="7"/>
  <c r="S172" i="7"/>
  <c r="P172" i="7"/>
  <c r="P94" i="7"/>
  <c r="S94" i="7"/>
  <c r="S175" i="7"/>
  <c r="P175" i="7"/>
  <c r="AN205" i="7"/>
  <c r="AN111" i="7"/>
  <c r="AN162" i="7"/>
  <c r="AN200" i="7"/>
  <c r="L71" i="7"/>
  <c r="L122" i="7"/>
  <c r="CI70" i="4"/>
  <c r="AN52" i="7"/>
  <c r="AN213" i="7"/>
  <c r="L231" i="7"/>
  <c r="HU70" i="4"/>
  <c r="L193" i="7"/>
  <c r="P216" i="7"/>
  <c r="S216" i="7"/>
  <c r="S64" i="7"/>
  <c r="P64" i="7"/>
  <c r="L209" i="7"/>
  <c r="S124" i="7"/>
  <c r="P124" i="7"/>
  <c r="L180" i="7"/>
  <c r="GN70" i="4"/>
  <c r="AN73" i="7"/>
  <c r="AN22" i="7"/>
  <c r="U70" i="4"/>
  <c r="S100" i="7"/>
  <c r="P100" i="7"/>
  <c r="L154" i="7"/>
  <c r="EV70" i="4"/>
  <c r="BD70" i="4"/>
  <c r="AN106" i="7"/>
  <c r="L118" i="7"/>
  <c r="AN130" i="7"/>
  <c r="AN29" i="7"/>
  <c r="AN150" i="7"/>
  <c r="AN118" i="7"/>
  <c r="AN120" i="7"/>
  <c r="AN83" i="7"/>
  <c r="AN225" i="7"/>
  <c r="AN160" i="7"/>
  <c r="P197" i="7"/>
  <c r="S197" i="7"/>
  <c r="EX70" i="4"/>
  <c r="L156" i="7"/>
  <c r="L213" i="7"/>
  <c r="HC70" i="4"/>
  <c r="L31" i="7"/>
  <c r="L138" i="7"/>
  <c r="FS70" i="4"/>
  <c r="HE70" i="4"/>
  <c r="DI70" i="4"/>
  <c r="L115" i="7"/>
  <c r="L48" i="7"/>
  <c r="S86" i="7"/>
  <c r="P86" i="7"/>
  <c r="U23" i="12"/>
  <c r="H23" i="12"/>
  <c r="G23" i="12"/>
  <c r="F23" i="12"/>
  <c r="AA23" i="12"/>
  <c r="M23" i="12"/>
  <c r="V23" i="12"/>
  <c r="T23" i="12"/>
  <c r="L152" i="7"/>
  <c r="L172" i="7"/>
  <c r="FN70" i="4"/>
  <c r="L214" i="7"/>
  <c r="L17" i="7"/>
  <c r="AN74" i="7"/>
  <c r="AN186" i="7"/>
  <c r="L207" i="7"/>
  <c r="GW70" i="4"/>
  <c r="L211" i="7"/>
  <c r="HA70" i="4"/>
  <c r="L179" i="7"/>
  <c r="FU70" i="4"/>
  <c r="L146" i="7"/>
  <c r="AN32" i="7"/>
  <c r="AN153" i="7"/>
  <c r="O116" i="7"/>
  <c r="R116" i="7"/>
  <c r="L83" i="7"/>
  <c r="AN45" i="7"/>
  <c r="AN190" i="7"/>
  <c r="AN188" i="7"/>
  <c r="AN235" i="7"/>
  <c r="O159" i="7"/>
  <c r="N159" i="7"/>
  <c r="V159" i="7" s="1"/>
  <c r="R159" i="7"/>
  <c r="AN28" i="7"/>
  <c r="AN109" i="7"/>
  <c r="S150" i="7"/>
  <c r="P150" i="7"/>
  <c r="S76" i="7"/>
  <c r="P76" i="7"/>
  <c r="P72" i="7"/>
  <c r="S72" i="7"/>
  <c r="AN166" i="7"/>
  <c r="AN145" i="7"/>
  <c r="AN25" i="7"/>
  <c r="HJ70" i="4"/>
  <c r="AN159" i="7"/>
  <c r="AN201" i="7"/>
  <c r="AW70" i="4"/>
  <c r="L51" i="7"/>
  <c r="L185" i="7"/>
  <c r="L60" i="7"/>
  <c r="BF70" i="4"/>
  <c r="S201" i="7"/>
  <c r="S167" i="7"/>
  <c r="P167" i="7"/>
  <c r="L104" i="7"/>
  <c r="S69" i="7"/>
  <c r="P69" i="7"/>
  <c r="L21" i="7"/>
  <c r="S70" i="4"/>
  <c r="AN194" i="7"/>
  <c r="AN97" i="7"/>
  <c r="AN136" i="7"/>
  <c r="V12" i="7"/>
  <c r="AN12" i="7"/>
  <c r="AN139" i="7"/>
  <c r="V177" i="7"/>
  <c r="AN177" i="7"/>
  <c r="S21" i="7"/>
  <c r="HB70" i="4"/>
  <c r="L212" i="7"/>
  <c r="IA70" i="4"/>
  <c r="EE70" i="4"/>
  <c r="D70" i="4"/>
  <c r="L6" i="7"/>
  <c r="DK70" i="4"/>
  <c r="L117" i="7"/>
  <c r="F70" i="4"/>
  <c r="HN70" i="4"/>
  <c r="C40" i="12"/>
  <c r="V40" i="12"/>
  <c r="U40" i="12"/>
  <c r="J40" i="12"/>
  <c r="O40" i="12"/>
  <c r="I40" i="12"/>
  <c r="D40" i="12"/>
  <c r="P40" i="12"/>
  <c r="AN20" i="7"/>
  <c r="L61" i="7"/>
  <c r="S182" i="7"/>
  <c r="P182" i="7"/>
  <c r="AN76" i="7"/>
  <c r="V158" i="7"/>
  <c r="AN158" i="7"/>
  <c r="AN157" i="7"/>
  <c r="AN220" i="7"/>
  <c r="S222" i="7"/>
  <c r="P222" i="7"/>
  <c r="P235" i="7"/>
  <c r="S235" i="7"/>
  <c r="AN70" i="7"/>
  <c r="S158" i="7"/>
  <c r="P158" i="7"/>
  <c r="L216" i="7"/>
  <c r="HF70" i="4"/>
  <c r="S185" i="7"/>
  <c r="P185" i="7"/>
  <c r="AQ6" i="7"/>
  <c r="AN6" i="7"/>
  <c r="AQ5" i="7"/>
  <c r="P92" i="7"/>
  <c r="S92" i="7"/>
  <c r="L42" i="7"/>
  <c r="L27" i="7"/>
  <c r="L7" i="7"/>
  <c r="CZ70" i="4"/>
  <c r="X18" i="12"/>
  <c r="O89" i="7"/>
  <c r="N89" i="7"/>
  <c r="R89" i="7"/>
  <c r="EY70" i="4"/>
  <c r="AN195" i="7"/>
  <c r="AN116" i="7"/>
  <c r="AN198" i="7"/>
  <c r="AN191" i="7"/>
  <c r="AN223" i="7"/>
  <c r="P66" i="7"/>
  <c r="S66" i="7"/>
  <c r="L105" i="7"/>
  <c r="R70" i="4"/>
  <c r="AN75" i="7"/>
  <c r="AN110" i="7"/>
  <c r="AN57" i="7"/>
  <c r="P98" i="7"/>
  <c r="S98" i="7"/>
  <c r="S29" i="7"/>
  <c r="P29" i="7"/>
  <c r="M70" i="4"/>
  <c r="L15" i="7"/>
  <c r="S79" i="7"/>
  <c r="P79" i="7"/>
  <c r="L171" i="7"/>
  <c r="FM70" i="4"/>
  <c r="AI70" i="4"/>
  <c r="G17" i="12"/>
  <c r="N124" i="7"/>
  <c r="O124" i="7"/>
  <c r="R124" i="7"/>
  <c r="AN23" i="7"/>
  <c r="AL146" i="7"/>
  <c r="AK146" i="7"/>
  <c r="AJ146" i="7"/>
  <c r="AI146" i="7"/>
  <c r="AG146" i="7"/>
  <c r="AM146" i="7"/>
  <c r="AH146" i="7"/>
  <c r="AF146" i="7"/>
  <c r="CD70" i="4"/>
  <c r="AN56" i="7"/>
  <c r="AN94" i="7"/>
  <c r="AI63" i="7"/>
  <c r="AH63" i="7"/>
  <c r="AG63" i="7"/>
  <c r="AF63" i="7"/>
  <c r="AK63" i="7"/>
  <c r="AJ63" i="7"/>
  <c r="AM63" i="7"/>
  <c r="AL63" i="7"/>
  <c r="O56" i="7"/>
  <c r="N56" i="7"/>
  <c r="V56" i="7" s="1"/>
  <c r="R56" i="7"/>
  <c r="L93" i="7"/>
  <c r="O181" i="7"/>
  <c r="N181" i="7"/>
  <c r="V181" i="7" s="1"/>
  <c r="R181" i="7"/>
  <c r="P180" i="7"/>
  <c r="S180" i="7"/>
  <c r="L100" i="7"/>
  <c r="L220" i="7"/>
  <c r="O177" i="7"/>
  <c r="N177" i="7"/>
  <c r="R177" i="7"/>
  <c r="AN51" i="7"/>
  <c r="AL70" i="4"/>
  <c r="S228" i="7"/>
  <c r="P228" i="7"/>
  <c r="R12" i="7"/>
  <c r="N12" i="7"/>
  <c r="O12" i="7"/>
  <c r="AN87" i="7"/>
  <c r="S32" i="7"/>
  <c r="P32" i="7"/>
  <c r="AN19" i="7"/>
  <c r="AJ10" i="7"/>
  <c r="AM10" i="7"/>
  <c r="AI10" i="7"/>
  <c r="AK10" i="7"/>
  <c r="AL10" i="7"/>
  <c r="AH10" i="7"/>
  <c r="AG10" i="7"/>
  <c r="AF10" i="7"/>
  <c r="AN147" i="7"/>
  <c r="AN8" i="7"/>
  <c r="AN117" i="7"/>
  <c r="AN122" i="7"/>
  <c r="AN85" i="7"/>
  <c r="AN215" i="7"/>
  <c r="AN119" i="7"/>
  <c r="AN203" i="7"/>
  <c r="AN196" i="7"/>
  <c r="AN197" i="7"/>
  <c r="AN178" i="7"/>
  <c r="DD70" i="4"/>
  <c r="S164" i="7"/>
  <c r="P164" i="7"/>
  <c r="P108" i="7"/>
  <c r="S108" i="7"/>
  <c r="L101" i="7"/>
  <c r="AN173" i="7"/>
  <c r="FQ70" i="4"/>
  <c r="FA70" i="4"/>
  <c r="AB70" i="4"/>
  <c r="L30" i="7"/>
  <c r="P130" i="7"/>
  <c r="S130" i="7"/>
  <c r="CW70" i="4"/>
  <c r="AM93" i="7"/>
  <c r="AL93" i="7"/>
  <c r="AK93" i="7"/>
  <c r="AJ93" i="7"/>
  <c r="AH93" i="7"/>
  <c r="AG93" i="7"/>
  <c r="AI93" i="7"/>
  <c r="AF93" i="7"/>
  <c r="S133" i="7"/>
  <c r="P133" i="7"/>
  <c r="O199" i="7"/>
  <c r="N199" i="7"/>
  <c r="R199" i="7"/>
  <c r="S15" i="7"/>
  <c r="P15" i="7"/>
  <c r="AN67" i="7"/>
  <c r="R161" i="7"/>
  <c r="O161" i="7"/>
  <c r="N161" i="7"/>
  <c r="V161" i="7" s="1"/>
  <c r="GE70" i="4"/>
  <c r="O144" i="7"/>
  <c r="R144" i="7"/>
  <c r="N144" i="7"/>
  <c r="V144" i="7" s="1"/>
  <c r="AN35" i="7"/>
  <c r="AJ27" i="7"/>
  <c r="AI27" i="7"/>
  <c r="AM27" i="7"/>
  <c r="AL27" i="7"/>
  <c r="AG27" i="7"/>
  <c r="AF27" i="7"/>
  <c r="AK27" i="7"/>
  <c r="AH27" i="7"/>
  <c r="ED70" i="4"/>
  <c r="L136" i="7"/>
  <c r="R157" i="7"/>
  <c r="O157" i="7"/>
  <c r="AN172" i="7"/>
  <c r="L149" i="7"/>
  <c r="EQ70" i="4"/>
  <c r="AN216" i="7"/>
  <c r="L99" i="7"/>
  <c r="L153" i="7"/>
  <c r="AN43" i="7"/>
  <c r="L132" i="7"/>
  <c r="L187" i="7"/>
  <c r="HW70" i="4"/>
  <c r="L233" i="7"/>
  <c r="AN80" i="7"/>
  <c r="AN38" i="7"/>
  <c r="AN123" i="7"/>
  <c r="AN18" i="7"/>
  <c r="AN15" i="7"/>
  <c r="AN121" i="7"/>
  <c r="AN180" i="7"/>
  <c r="AN231" i="7"/>
  <c r="AN141" i="7"/>
  <c r="AN90" i="7"/>
  <c r="AN148" i="7"/>
  <c r="AN233" i="7"/>
  <c r="L150" i="7"/>
  <c r="ER70" i="4"/>
  <c r="P129" i="7"/>
  <c r="S129" i="7"/>
  <c r="L55" i="7"/>
  <c r="BA70" i="4"/>
  <c r="L67" i="7"/>
  <c r="L87" i="7"/>
  <c r="S160" i="7"/>
  <c r="P160" i="7"/>
  <c r="L145" i="7"/>
  <c r="EM70" i="4"/>
  <c r="EL70" i="4"/>
  <c r="P49" i="7"/>
  <c r="S49" i="7"/>
  <c r="AN14" i="7"/>
  <c r="L128" i="7"/>
  <c r="AM102" i="7"/>
  <c r="AK102" i="7"/>
  <c r="AG102" i="7"/>
  <c r="AL102" i="7"/>
  <c r="AF102" i="7"/>
  <c r="AJ102" i="7"/>
  <c r="AI102" i="7"/>
  <c r="AH102" i="7"/>
  <c r="BL70" i="4"/>
  <c r="O38" i="12"/>
  <c r="J38" i="12"/>
  <c r="I38" i="12"/>
  <c r="V38" i="12"/>
  <c r="U38" i="12"/>
  <c r="D38" i="12"/>
  <c r="C38" i="12"/>
  <c r="P38" i="12"/>
  <c r="P35" i="7"/>
  <c r="L227" i="7"/>
  <c r="HQ70" i="4"/>
  <c r="P223" i="7"/>
  <c r="S223" i="7"/>
  <c r="P190" i="7"/>
  <c r="S190" i="7"/>
  <c r="AN204" i="7"/>
  <c r="S211" i="7"/>
  <c r="P211" i="7"/>
  <c r="S227" i="7"/>
  <c r="P227" i="7"/>
  <c r="AN33" i="7"/>
  <c r="AN218" i="7"/>
  <c r="S4" i="12"/>
  <c r="Q4" i="12"/>
  <c r="P4" i="12"/>
  <c r="B15" i="12"/>
  <c r="O4" i="12"/>
  <c r="N4" i="12"/>
  <c r="L4" i="12"/>
  <c r="Y4" i="12"/>
  <c r="X4" i="12"/>
  <c r="A4" i="12"/>
  <c r="A37" i="12" s="1"/>
  <c r="I4" i="12"/>
  <c r="H4" i="12"/>
  <c r="G4" i="12"/>
  <c r="F4" i="12"/>
  <c r="T9" i="12" s="1"/>
  <c r="E4" i="12"/>
  <c r="D4" i="12"/>
  <c r="V4" i="12"/>
  <c r="Z4" i="12"/>
  <c r="W4" i="12"/>
  <c r="U4" i="12"/>
  <c r="T4" i="12"/>
  <c r="M4" i="12"/>
  <c r="B37" i="12"/>
  <c r="B14" i="12"/>
  <c r="B13" i="12"/>
  <c r="R4" i="12"/>
  <c r="J4" i="12"/>
  <c r="C4" i="12"/>
  <c r="K4" i="12"/>
  <c r="AN132" i="7"/>
  <c r="AN79" i="7"/>
  <c r="L109" i="7"/>
  <c r="O158" i="7"/>
  <c r="N158" i="7"/>
  <c r="R158" i="7"/>
  <c r="AJ104" i="7"/>
  <c r="AI104" i="7"/>
  <c r="AH104" i="7"/>
  <c r="AG104" i="7"/>
  <c r="AF104" i="7"/>
  <c r="AM104" i="7"/>
  <c r="AL104" i="7"/>
  <c r="AK104" i="7"/>
  <c r="AN170" i="7"/>
  <c r="BS70" i="4"/>
  <c r="R215" i="7"/>
  <c r="O215" i="7"/>
  <c r="N215" i="7"/>
  <c r="L151" i="7"/>
  <c r="BH70" i="4"/>
  <c r="L62" i="7"/>
  <c r="L194" i="7"/>
  <c r="S132" i="7"/>
  <c r="P132" i="7"/>
  <c r="K70" i="4"/>
  <c r="AN34" i="7"/>
  <c r="L196" i="7"/>
  <c r="GL70" i="4"/>
  <c r="S121" i="7"/>
  <c r="P121" i="7"/>
  <c r="P123" i="7"/>
  <c r="S123" i="7"/>
  <c r="AN209" i="7"/>
  <c r="AN89" i="7"/>
  <c r="AN174" i="7"/>
  <c r="AN61" i="7"/>
  <c r="AN108" i="7"/>
  <c r="AN234" i="7"/>
  <c r="BB70" i="4"/>
  <c r="DA70" i="4"/>
  <c r="L160" i="7"/>
  <c r="FB70" i="4"/>
  <c r="S174" i="7"/>
  <c r="P174" i="7"/>
  <c r="AN13" i="7"/>
  <c r="V13" i="7"/>
  <c r="AN53" i="7"/>
  <c r="L35" i="7"/>
  <c r="AG70" i="4"/>
  <c r="GO70" i="4"/>
  <c r="S35" i="7"/>
  <c r="S178" i="7"/>
  <c r="P178" i="7"/>
  <c r="S73" i="7"/>
  <c r="P73" i="7"/>
  <c r="AN68" i="7"/>
  <c r="L201" i="7"/>
  <c r="GQ70" i="4"/>
  <c r="AN60" i="7"/>
  <c r="AN212" i="7"/>
  <c r="N237" i="7"/>
  <c r="V237" i="7" s="1"/>
  <c r="O237" i="7"/>
  <c r="R237" i="7"/>
  <c r="V69" i="7"/>
  <c r="AN69" i="7"/>
  <c r="P19" i="7"/>
  <c r="S19" i="7"/>
  <c r="P30" i="7"/>
  <c r="S30" i="7"/>
  <c r="AN182" i="7"/>
  <c r="L204" i="7"/>
  <c r="GT70" i="4"/>
  <c r="S151" i="7"/>
  <c r="P151" i="7"/>
  <c r="L195" i="7"/>
  <c r="L202" i="7"/>
  <c r="R13" i="7"/>
  <c r="O13" i="7"/>
  <c r="AN31" i="7"/>
  <c r="L165" i="7"/>
  <c r="P57" i="7"/>
  <c r="EP70" i="4"/>
  <c r="AN115" i="7"/>
  <c r="L219" i="7"/>
  <c r="HI70" i="4"/>
  <c r="AN11" i="7"/>
  <c r="AN84" i="7"/>
  <c r="AN211" i="7"/>
  <c r="AN48" i="7"/>
  <c r="AN143" i="7"/>
  <c r="AN168" i="7"/>
  <c r="AN193" i="7"/>
  <c r="L126" i="7"/>
  <c r="AN49" i="7"/>
  <c r="L20" i="7"/>
  <c r="L19" i="7"/>
  <c r="Q70" i="4"/>
  <c r="L221" i="7"/>
  <c r="S65" i="7"/>
  <c r="P65" i="7"/>
  <c r="DF70" i="4"/>
  <c r="L112" i="7"/>
  <c r="O25" i="7"/>
  <c r="R25" i="7"/>
  <c r="L225" i="7"/>
  <c r="GU70" i="4"/>
  <c r="L205" i="7"/>
  <c r="CP70" i="4"/>
  <c r="EZ70" i="4"/>
  <c r="S196" i="7"/>
  <c r="P196" i="7"/>
  <c r="AN54" i="7"/>
  <c r="L168" i="7"/>
  <c r="P111" i="7"/>
  <c r="S111" i="7"/>
  <c r="EA70" i="4" l="1"/>
  <c r="L133" i="7"/>
  <c r="P194" i="7"/>
  <c r="S194" i="7"/>
  <c r="M71" i="7"/>
  <c r="N71" i="7" s="1"/>
  <c r="BQ70" i="4"/>
  <c r="S60" i="7"/>
  <c r="P60" i="7"/>
  <c r="P161" i="7"/>
  <c r="S161" i="7"/>
  <c r="S18" i="7"/>
  <c r="P18" i="7"/>
  <c r="L120" i="7"/>
  <c r="DN70" i="4"/>
  <c r="M17" i="7"/>
  <c r="O70" i="4"/>
  <c r="S78" i="7"/>
  <c r="GD70" i="4"/>
  <c r="L188" i="7"/>
  <c r="AZ70" i="4"/>
  <c r="L54" i="7"/>
  <c r="N54" i="7" s="1"/>
  <c r="M83" i="7"/>
  <c r="CC70" i="4"/>
  <c r="L232" i="7"/>
  <c r="S52" i="7"/>
  <c r="L97" i="7"/>
  <c r="M125" i="7"/>
  <c r="DS70" i="4"/>
  <c r="BZ70" i="4"/>
  <c r="L80" i="7"/>
  <c r="O80" i="7" s="1"/>
  <c r="S168" i="7"/>
  <c r="P168" i="7"/>
  <c r="FI70" i="4"/>
  <c r="L167" i="7"/>
  <c r="L98" i="7"/>
  <c r="CR70" i="4"/>
  <c r="DE70" i="4"/>
  <c r="L111" i="7"/>
  <c r="M7" i="7"/>
  <c r="E70" i="4"/>
  <c r="S146" i="7"/>
  <c r="P146" i="7"/>
  <c r="M155" i="7"/>
  <c r="EW70" i="4"/>
  <c r="P213" i="7"/>
  <c r="S213" i="7"/>
  <c r="L113" i="7"/>
  <c r="N113" i="7" s="1"/>
  <c r="DG70" i="4"/>
  <c r="L200" i="7"/>
  <c r="N200" i="7" s="1"/>
  <c r="GP70" i="4"/>
  <c r="L43" i="7"/>
  <c r="N43" i="7" s="1"/>
  <c r="P203" i="7"/>
  <c r="S203" i="7"/>
  <c r="M209" i="7"/>
  <c r="GY70" i="4"/>
  <c r="L217" i="7"/>
  <c r="N217" i="7" s="1"/>
  <c r="HG70" i="4"/>
  <c r="L74" i="7"/>
  <c r="BT70" i="4"/>
  <c r="P144" i="7"/>
  <c r="S144" i="7"/>
  <c r="AV70" i="4"/>
  <c r="L50" i="7"/>
  <c r="L28" i="7"/>
  <c r="Z70" i="4"/>
  <c r="L230" i="7"/>
  <c r="R230" i="7" s="1"/>
  <c r="HT70" i="4"/>
  <c r="S139" i="7"/>
  <c r="P139" i="7"/>
  <c r="M99" i="7"/>
  <c r="CS70" i="4"/>
  <c r="M27" i="7"/>
  <c r="N27" i="7" s="1"/>
  <c r="Y70" i="4"/>
  <c r="M186" i="7"/>
  <c r="GB70" i="4"/>
  <c r="M131" i="7"/>
  <c r="DY70" i="4"/>
  <c r="L203" i="7"/>
  <c r="GS70" i="4"/>
  <c r="CN70" i="4"/>
  <c r="L94" i="7"/>
  <c r="R94" i="7" s="1"/>
  <c r="M105" i="7"/>
  <c r="N105" i="7" s="1"/>
  <c r="CY70" i="4"/>
  <c r="CJ70" i="4"/>
  <c r="L90" i="7"/>
  <c r="O90" i="7" s="1"/>
  <c r="AJ70" i="4"/>
  <c r="L38" i="7"/>
  <c r="R38" i="7" s="1"/>
  <c r="DB70" i="4"/>
  <c r="L108" i="7"/>
  <c r="L36" i="7"/>
  <c r="AH70" i="4"/>
  <c r="L170" i="7"/>
  <c r="FL70" i="4"/>
  <c r="M163" i="7"/>
  <c r="FE70" i="4"/>
  <c r="O45" i="7"/>
  <c r="N45" i="7"/>
  <c r="R45" i="7"/>
  <c r="GK70" i="4"/>
  <c r="M183" i="7"/>
  <c r="FY70" i="4"/>
  <c r="W70" i="4"/>
  <c r="M25" i="7"/>
  <c r="GM70" i="4"/>
  <c r="L197" i="7"/>
  <c r="O197" i="7" s="1"/>
  <c r="FG70" i="4"/>
  <c r="GJ70" i="4"/>
  <c r="CM70" i="4"/>
  <c r="M134" i="7"/>
  <c r="EB70" i="4"/>
  <c r="L174" i="7"/>
  <c r="FP70" i="4"/>
  <c r="P63" i="7"/>
  <c r="S140" i="7"/>
  <c r="P140" i="7"/>
  <c r="L78" i="7"/>
  <c r="O78" i="7" s="1"/>
  <c r="P195" i="7"/>
  <c r="H70" i="4"/>
  <c r="P70" i="4"/>
  <c r="P93" i="7"/>
  <c r="S93" i="7"/>
  <c r="M41" i="7"/>
  <c r="AM70" i="4"/>
  <c r="M68" i="7"/>
  <c r="BN70" i="4"/>
  <c r="M187" i="7"/>
  <c r="GC70" i="4"/>
  <c r="S165" i="7"/>
  <c r="P165" i="7"/>
  <c r="M48" i="7"/>
  <c r="AT70" i="4"/>
  <c r="BE70" i="4"/>
  <c r="L59" i="7"/>
  <c r="L24" i="7"/>
  <c r="V70" i="4"/>
  <c r="L52" i="7"/>
  <c r="AX70" i="4"/>
  <c r="M153" i="7"/>
  <c r="N153" i="7" s="1"/>
  <c r="EU70" i="4"/>
  <c r="M169" i="7"/>
  <c r="FK70" i="4"/>
  <c r="L65" i="7"/>
  <c r="BK70" i="4"/>
  <c r="M225" i="7"/>
  <c r="HO70" i="4"/>
  <c r="P116" i="7"/>
  <c r="S116" i="7"/>
  <c r="M95" i="7"/>
  <c r="CO70" i="4"/>
  <c r="M46" i="7"/>
  <c r="AR70" i="4"/>
  <c r="L22" i="7"/>
  <c r="T70" i="4"/>
  <c r="M87" i="7"/>
  <c r="CG70" i="4"/>
  <c r="M142" i="7"/>
  <c r="EJ70" i="4"/>
  <c r="S138" i="7"/>
  <c r="P138" i="7"/>
  <c r="L139" i="7"/>
  <c r="EG70" i="4"/>
  <c r="EK70" i="4"/>
  <c r="P217" i="7"/>
  <c r="S217" i="7"/>
  <c r="M33" i="7"/>
  <c r="AE70" i="4"/>
  <c r="L218" i="7"/>
  <c r="R218" i="7" s="1"/>
  <c r="N116" i="7"/>
  <c r="V116" i="7" s="1"/>
  <c r="L44" i="7"/>
  <c r="N44" i="7" s="1"/>
  <c r="CH70" i="4"/>
  <c r="S10" i="7"/>
  <c r="FJ70" i="4"/>
  <c r="EN70" i="4"/>
  <c r="P39" i="7"/>
  <c r="L222" i="7"/>
  <c r="N222" i="7" s="1"/>
  <c r="S119" i="7"/>
  <c r="HY70" i="4"/>
  <c r="DT70" i="4"/>
  <c r="N236" i="7"/>
  <c r="AF70" i="4"/>
  <c r="GH70" i="4"/>
  <c r="L192" i="7"/>
  <c r="CX70" i="4"/>
  <c r="L164" i="7"/>
  <c r="R164" i="7" s="1"/>
  <c r="R92" i="7"/>
  <c r="DJ70" i="4"/>
  <c r="P26" i="7"/>
  <c r="S34" i="7"/>
  <c r="P193" i="7"/>
  <c r="AU70" i="4"/>
  <c r="L18" i="7"/>
  <c r="R18" i="7" s="1"/>
  <c r="S104" i="7"/>
  <c r="FH70" i="4"/>
  <c r="DW70" i="4"/>
  <c r="L129" i="7"/>
  <c r="P16" i="7"/>
  <c r="P218" i="7"/>
  <c r="S166" i="7"/>
  <c r="EH70" i="4"/>
  <c r="AN70" i="4"/>
  <c r="S113" i="7"/>
  <c r="N102" i="7"/>
  <c r="Q102" i="7" s="1"/>
  <c r="L26" i="7"/>
  <c r="P159" i="7"/>
  <c r="DR70" i="4"/>
  <c r="FO70" i="4"/>
  <c r="L173" i="7"/>
  <c r="S80" i="7"/>
  <c r="S102" i="7"/>
  <c r="S215" i="7"/>
  <c r="I70" i="4"/>
  <c r="L11" i="7"/>
  <c r="L178" i="7"/>
  <c r="R178" i="7" s="1"/>
  <c r="P136" i="7"/>
  <c r="P42" i="7"/>
  <c r="S50" i="7"/>
  <c r="BG70" i="4"/>
  <c r="FC70" i="4"/>
  <c r="S97" i="7"/>
  <c r="BY70" i="4"/>
  <c r="S77" i="7"/>
  <c r="P120" i="7"/>
  <c r="CE70" i="4"/>
  <c r="L85" i="7"/>
  <c r="AS70" i="4"/>
  <c r="L47" i="7"/>
  <c r="AA70" i="4"/>
  <c r="L29" i="7"/>
  <c r="BW70" i="4"/>
  <c r="S126" i="7"/>
  <c r="CL70" i="4"/>
  <c r="P118" i="7"/>
  <c r="P47" i="7"/>
  <c r="CK70" i="4"/>
  <c r="L91" i="7"/>
  <c r="DH70" i="4"/>
  <c r="P231" i="7"/>
  <c r="L72" i="7"/>
  <c r="O72" i="7" s="1"/>
  <c r="L208" i="7"/>
  <c r="R208" i="7" s="1"/>
  <c r="P122" i="7"/>
  <c r="S234" i="7"/>
  <c r="R223" i="7"/>
  <c r="GF70" i="4"/>
  <c r="P62" i="7"/>
  <c r="EI70" i="4"/>
  <c r="L141" i="7"/>
  <c r="DQ70" i="4"/>
  <c r="L123" i="7"/>
  <c r="DL70" i="4"/>
  <c r="BO70" i="4"/>
  <c r="GI70" i="4"/>
  <c r="P70" i="7"/>
  <c r="N223" i="7"/>
  <c r="N77" i="7"/>
  <c r="V77" i="7" s="1"/>
  <c r="CT70" i="4"/>
  <c r="DO70" i="4"/>
  <c r="L121" i="7"/>
  <c r="GA70" i="4"/>
  <c r="L229" i="7"/>
  <c r="O229" i="7" s="1"/>
  <c r="N92" i="7"/>
  <c r="Q92" i="7" s="1"/>
  <c r="CV70" i="4"/>
  <c r="HZ70" i="4"/>
  <c r="FW70" i="4"/>
  <c r="J70" i="4"/>
  <c r="L53" i="7"/>
  <c r="FV70" i="4"/>
  <c r="Y10" i="12"/>
  <c r="Y9" i="12"/>
  <c r="T10" i="12"/>
  <c r="O24" i="12"/>
  <c r="V17" i="12"/>
  <c r="J18" i="12"/>
  <c r="X9" i="12"/>
  <c r="S8" i="12"/>
  <c r="Y24" i="12"/>
  <c r="BA5" i="2"/>
  <c r="A17" i="12"/>
  <c r="K18" i="12"/>
  <c r="I24" i="12"/>
  <c r="BA6" i="2"/>
  <c r="O18" i="12"/>
  <c r="J24" i="12"/>
  <c r="Z10" i="12"/>
  <c r="P18" i="12"/>
  <c r="T17" i="12"/>
  <c r="Y18" i="12"/>
  <c r="W10" i="12"/>
  <c r="M17" i="12"/>
  <c r="F17" i="12"/>
  <c r="N18" i="12"/>
  <c r="AB24" i="12"/>
  <c r="U17" i="12"/>
  <c r="V10" i="12"/>
  <c r="AA17" i="12"/>
  <c r="AB18" i="12"/>
  <c r="K24" i="12"/>
  <c r="AC18" i="12"/>
  <c r="N24" i="12"/>
  <c r="E10" i="9"/>
  <c r="Q15" i="9"/>
  <c r="E11" i="9"/>
  <c r="D11" i="9"/>
  <c r="J10" i="9"/>
  <c r="D13" i="9"/>
  <c r="J15" i="9"/>
  <c r="D6" i="9"/>
  <c r="R16" i="9"/>
  <c r="E5" i="9"/>
  <c r="E9" i="9"/>
  <c r="E8" i="9"/>
  <c r="P16" i="9"/>
  <c r="E7" i="9"/>
  <c r="E6" i="9"/>
  <c r="O16" i="9"/>
  <c r="D5" i="9"/>
  <c r="J13" i="9"/>
  <c r="J12" i="9"/>
  <c r="Q16" i="9"/>
  <c r="D10" i="9"/>
  <c r="J5" i="9"/>
  <c r="J9" i="9"/>
  <c r="E13" i="9"/>
  <c r="D8" i="9"/>
  <c r="P15" i="9"/>
  <c r="O15" i="9"/>
  <c r="D12" i="9"/>
  <c r="R15" i="9"/>
  <c r="J6" i="9"/>
  <c r="J11" i="9"/>
  <c r="J8" i="9"/>
  <c r="J16" i="9"/>
  <c r="D9" i="9"/>
  <c r="E12" i="9"/>
  <c r="J14" i="9"/>
  <c r="D7" i="9"/>
  <c r="J17" i="9"/>
  <c r="J7" i="9"/>
  <c r="AD18" i="12"/>
  <c r="P24" i="12"/>
  <c r="I18" i="12"/>
  <c r="X24" i="12"/>
  <c r="A18" i="12"/>
  <c r="AC24" i="12"/>
  <c r="O21" i="9"/>
  <c r="I116" i="1" s="1"/>
  <c r="O11" i="9"/>
  <c r="S10" i="12"/>
  <c r="X10" i="12"/>
  <c r="R24" i="7"/>
  <c r="O24" i="7"/>
  <c r="N24" i="7"/>
  <c r="AL187" i="7"/>
  <c r="AF187" i="7"/>
  <c r="AM187" i="7"/>
  <c r="AK187" i="7"/>
  <c r="AI187" i="7"/>
  <c r="AJ187" i="7"/>
  <c r="AH187" i="7"/>
  <c r="AG187" i="7"/>
  <c r="AK212" i="7"/>
  <c r="AM212" i="7"/>
  <c r="AL212" i="7"/>
  <c r="AJ212" i="7"/>
  <c r="AI212" i="7"/>
  <c r="AG212" i="7"/>
  <c r="AH212" i="7"/>
  <c r="AF212" i="7"/>
  <c r="R186" i="7"/>
  <c r="O186" i="7"/>
  <c r="N186" i="7"/>
  <c r="T161" i="7"/>
  <c r="Q161" i="7"/>
  <c r="AI230" i="7"/>
  <c r="AH230" i="7"/>
  <c r="AG230" i="7"/>
  <c r="AF230" i="7"/>
  <c r="AK230" i="7"/>
  <c r="AM230" i="7"/>
  <c r="AL230" i="7"/>
  <c r="AJ230" i="7"/>
  <c r="O154" i="7"/>
  <c r="N154" i="7"/>
  <c r="R154" i="7"/>
  <c r="W33" i="12"/>
  <c r="AC33" i="12" s="1"/>
  <c r="Y33" i="12"/>
  <c r="I33" i="12"/>
  <c r="O33" i="12" s="1"/>
  <c r="K33" i="12"/>
  <c r="J33" i="12"/>
  <c r="X33" i="12"/>
  <c r="A33" i="12"/>
  <c r="Z7" i="12"/>
  <c r="W7" i="12"/>
  <c r="X7" i="12"/>
  <c r="V7" i="12"/>
  <c r="R114" i="7"/>
  <c r="O114" i="7"/>
  <c r="N114" i="7"/>
  <c r="AM192" i="7"/>
  <c r="AL192" i="7"/>
  <c r="AK192" i="7"/>
  <c r="AJ192" i="7"/>
  <c r="AI192" i="7"/>
  <c r="AH192" i="7"/>
  <c r="AF192" i="7"/>
  <c r="AG192" i="7"/>
  <c r="AI184" i="7"/>
  <c r="AH184" i="7"/>
  <c r="AG184" i="7"/>
  <c r="AF184" i="7"/>
  <c r="AM184" i="7"/>
  <c r="AL184" i="7"/>
  <c r="AK184" i="7"/>
  <c r="AJ184" i="7"/>
  <c r="R26" i="7"/>
  <c r="N26" i="7"/>
  <c r="O26" i="7"/>
  <c r="R206" i="7"/>
  <c r="O206" i="7"/>
  <c r="N206" i="7"/>
  <c r="AL176" i="7"/>
  <c r="AK176" i="7"/>
  <c r="AJ176" i="7"/>
  <c r="AM176" i="7"/>
  <c r="AI176" i="7"/>
  <c r="AG176" i="7"/>
  <c r="AH176" i="7"/>
  <c r="AF176" i="7"/>
  <c r="R201" i="7"/>
  <c r="O201" i="7"/>
  <c r="N201" i="7"/>
  <c r="L38" i="12"/>
  <c r="K38" i="12"/>
  <c r="N38" i="12"/>
  <c r="M38" i="12"/>
  <c r="AL90" i="7"/>
  <c r="AJ90" i="7"/>
  <c r="AI90" i="7"/>
  <c r="AM90" i="7"/>
  <c r="AK90" i="7"/>
  <c r="AH90" i="7"/>
  <c r="AG90" i="7"/>
  <c r="AF90" i="7"/>
  <c r="O132" i="7"/>
  <c r="N132" i="7"/>
  <c r="R132" i="7"/>
  <c r="AK67" i="7"/>
  <c r="AJ67" i="7"/>
  <c r="AI67" i="7"/>
  <c r="AH67" i="7"/>
  <c r="AF67" i="7"/>
  <c r="AM67" i="7"/>
  <c r="AL67" i="7"/>
  <c r="AG67" i="7"/>
  <c r="N30" i="7"/>
  <c r="O30" i="7"/>
  <c r="R30" i="7"/>
  <c r="AM116" i="7"/>
  <c r="AL116" i="7"/>
  <c r="AK116" i="7"/>
  <c r="AI116" i="7"/>
  <c r="AJ116" i="7"/>
  <c r="AF116" i="7"/>
  <c r="AH116" i="7"/>
  <c r="AG116" i="7"/>
  <c r="AH12" i="7"/>
  <c r="AM12" i="7"/>
  <c r="AL12" i="7"/>
  <c r="AI12" i="7"/>
  <c r="AG12" i="7"/>
  <c r="AF12" i="7"/>
  <c r="AJ12" i="7"/>
  <c r="AK12" i="7"/>
  <c r="O60" i="7"/>
  <c r="N60" i="7"/>
  <c r="R60" i="7"/>
  <c r="R133" i="7"/>
  <c r="O133" i="7"/>
  <c r="N133" i="7"/>
  <c r="AM160" i="7"/>
  <c r="AL160" i="7"/>
  <c r="AK160" i="7"/>
  <c r="AJ160" i="7"/>
  <c r="AH160" i="7"/>
  <c r="AI160" i="7"/>
  <c r="AG160" i="7"/>
  <c r="AF160" i="7"/>
  <c r="R231" i="7"/>
  <c r="N231" i="7"/>
  <c r="O231" i="7"/>
  <c r="AL135" i="7"/>
  <c r="AJ135" i="7"/>
  <c r="AI135" i="7"/>
  <c r="AM135" i="7"/>
  <c r="AK135" i="7"/>
  <c r="AH135" i="7"/>
  <c r="AG135" i="7"/>
  <c r="AF135" i="7"/>
  <c r="A31" i="12"/>
  <c r="E31" i="12"/>
  <c r="Q31" i="12"/>
  <c r="D31" i="12"/>
  <c r="C31" i="12"/>
  <c r="L31" i="12" s="1"/>
  <c r="S31" i="12"/>
  <c r="R31" i="12"/>
  <c r="Z31" i="12" s="1"/>
  <c r="R10" i="12"/>
  <c r="O21" i="12"/>
  <c r="X21" i="12"/>
  <c r="A21" i="12"/>
  <c r="W21" i="12"/>
  <c r="AD21" i="12"/>
  <c r="N21" i="12"/>
  <c r="K21" i="12"/>
  <c r="J21" i="12"/>
  <c r="I21" i="12"/>
  <c r="AB21" i="12"/>
  <c r="Y21" i="12"/>
  <c r="AC21" i="12"/>
  <c r="P21" i="12"/>
  <c r="R79" i="7"/>
  <c r="O79" i="7"/>
  <c r="N79" i="7"/>
  <c r="AL154" i="7"/>
  <c r="AF154" i="7"/>
  <c r="AM154" i="7"/>
  <c r="AK154" i="7"/>
  <c r="AJ154" i="7"/>
  <c r="AI154" i="7"/>
  <c r="AH154" i="7"/>
  <c r="AG154" i="7"/>
  <c r="AF114" i="7"/>
  <c r="AM114" i="7"/>
  <c r="AL114" i="7"/>
  <c r="AK114" i="7"/>
  <c r="AH114" i="7"/>
  <c r="AJ114" i="7"/>
  <c r="AI114" i="7"/>
  <c r="AG114" i="7"/>
  <c r="AJ131" i="7"/>
  <c r="AI131" i="7"/>
  <c r="AH131" i="7"/>
  <c r="AG131" i="7"/>
  <c r="AF131" i="7"/>
  <c r="AM131" i="7"/>
  <c r="AL131" i="7"/>
  <c r="AK131" i="7"/>
  <c r="R80" i="7"/>
  <c r="R81" i="7"/>
  <c r="O81" i="7"/>
  <c r="N81" i="7"/>
  <c r="R46" i="7"/>
  <c r="O46" i="7"/>
  <c r="AK11" i="7"/>
  <c r="AJ11" i="7"/>
  <c r="AI11" i="7"/>
  <c r="AH11" i="7"/>
  <c r="AG11" i="7"/>
  <c r="AF11" i="7"/>
  <c r="AL11" i="7"/>
  <c r="AM11" i="7"/>
  <c r="AM61" i="7"/>
  <c r="AL61" i="7"/>
  <c r="AK61" i="7"/>
  <c r="AJ61" i="7"/>
  <c r="AI61" i="7"/>
  <c r="AH61" i="7"/>
  <c r="AG61" i="7"/>
  <c r="AF61" i="7"/>
  <c r="N194" i="7"/>
  <c r="O194" i="7"/>
  <c r="R194" i="7"/>
  <c r="T158" i="7"/>
  <c r="Q158" i="7"/>
  <c r="AM178" i="7"/>
  <c r="AL178" i="7"/>
  <c r="AK178" i="7"/>
  <c r="AI178" i="7"/>
  <c r="AJ178" i="7"/>
  <c r="AH178" i="7"/>
  <c r="AG178" i="7"/>
  <c r="AF178" i="7"/>
  <c r="T124" i="7"/>
  <c r="Q124" i="7"/>
  <c r="O7" i="7"/>
  <c r="R7" i="7"/>
  <c r="AG70" i="7"/>
  <c r="AF70" i="7"/>
  <c r="AM70" i="7"/>
  <c r="AH70" i="7"/>
  <c r="AL70" i="7"/>
  <c r="AK70" i="7"/>
  <c r="AJ70" i="7"/>
  <c r="AI70" i="7"/>
  <c r="H40" i="12"/>
  <c r="G40" i="12"/>
  <c r="F40" i="12"/>
  <c r="E40" i="12"/>
  <c r="R185" i="7"/>
  <c r="O185" i="7"/>
  <c r="N185" i="7"/>
  <c r="AH190" i="7"/>
  <c r="AF190" i="7"/>
  <c r="AM190" i="7"/>
  <c r="AI190" i="7"/>
  <c r="AG190" i="7"/>
  <c r="AJ190" i="7"/>
  <c r="AK190" i="7"/>
  <c r="AL190" i="7"/>
  <c r="R207" i="7"/>
  <c r="O207" i="7"/>
  <c r="N207" i="7"/>
  <c r="AH213" i="7"/>
  <c r="AG213" i="7"/>
  <c r="AF213" i="7"/>
  <c r="AM213" i="7"/>
  <c r="AJ213" i="7"/>
  <c r="AL213" i="7"/>
  <c r="AK213" i="7"/>
  <c r="AI213" i="7"/>
  <c r="AM221" i="7"/>
  <c r="AL221" i="7"/>
  <c r="AK221" i="7"/>
  <c r="AG221" i="7"/>
  <c r="AF221" i="7"/>
  <c r="AJ221" i="7"/>
  <c r="AI221" i="7"/>
  <c r="AH221" i="7"/>
  <c r="AH232" i="7"/>
  <c r="AM232" i="7"/>
  <c r="AL232" i="7"/>
  <c r="AJ232" i="7"/>
  <c r="AI232" i="7"/>
  <c r="AG232" i="7"/>
  <c r="AF232" i="7"/>
  <c r="AK232" i="7"/>
  <c r="AM64" i="7"/>
  <c r="AL64" i="7"/>
  <c r="AJ64" i="7"/>
  <c r="AK64" i="7"/>
  <c r="AI64" i="7"/>
  <c r="AF64" i="7"/>
  <c r="AH64" i="7"/>
  <c r="AG64" i="7"/>
  <c r="T224" i="7"/>
  <c r="Q224" i="7"/>
  <c r="AH34" i="7"/>
  <c r="AM34" i="7"/>
  <c r="AL34" i="7"/>
  <c r="AK34" i="7"/>
  <c r="AJ34" i="7"/>
  <c r="AF34" i="7"/>
  <c r="AI34" i="7"/>
  <c r="AG34" i="7"/>
  <c r="AI219" i="7"/>
  <c r="AJ219" i="7"/>
  <c r="AH219" i="7"/>
  <c r="AG219" i="7"/>
  <c r="AF219" i="7"/>
  <c r="AM219" i="7"/>
  <c r="AL219" i="7"/>
  <c r="AK219" i="7"/>
  <c r="AK233" i="7"/>
  <c r="AI233" i="7"/>
  <c r="AH233" i="7"/>
  <c r="AL233" i="7"/>
  <c r="AF233" i="7"/>
  <c r="AG233" i="7"/>
  <c r="AM233" i="7"/>
  <c r="AJ233" i="7"/>
  <c r="AH23" i="7"/>
  <c r="AM23" i="7"/>
  <c r="AJ23" i="7"/>
  <c r="AL23" i="7"/>
  <c r="AK23" i="7"/>
  <c r="AG23" i="7"/>
  <c r="AI23" i="7"/>
  <c r="AF23" i="7"/>
  <c r="R156" i="7"/>
  <c r="O156" i="7"/>
  <c r="N156" i="7"/>
  <c r="AM148" i="7"/>
  <c r="AL148" i="7"/>
  <c r="AK148" i="7"/>
  <c r="AJ148" i="7"/>
  <c r="AH148" i="7"/>
  <c r="AI148" i="7"/>
  <c r="AG148" i="7"/>
  <c r="AF148" i="7"/>
  <c r="AF76" i="7"/>
  <c r="AM76" i="7"/>
  <c r="AJ76" i="7"/>
  <c r="AL76" i="7"/>
  <c r="AK76" i="7"/>
  <c r="AG76" i="7"/>
  <c r="AH76" i="7"/>
  <c r="AI76" i="7"/>
  <c r="I39" i="12"/>
  <c r="D39" i="12"/>
  <c r="C39" i="12"/>
  <c r="V39" i="12"/>
  <c r="J39" i="12"/>
  <c r="U39" i="12"/>
  <c r="P39" i="12"/>
  <c r="O39" i="12"/>
  <c r="Y38" i="12"/>
  <c r="X38" i="12"/>
  <c r="W38" i="12"/>
  <c r="Z38" i="12"/>
  <c r="O36" i="7"/>
  <c r="N36" i="7"/>
  <c r="R36" i="7"/>
  <c r="AK235" i="7"/>
  <c r="AJ235" i="7"/>
  <c r="AM235" i="7"/>
  <c r="AF235" i="7"/>
  <c r="AG235" i="7"/>
  <c r="AL235" i="7"/>
  <c r="AI235" i="7"/>
  <c r="AH235" i="7"/>
  <c r="O168" i="7"/>
  <c r="N168" i="7"/>
  <c r="R168" i="7"/>
  <c r="AG140" i="7"/>
  <c r="AF140" i="7"/>
  <c r="AI140" i="7"/>
  <c r="AH140" i="7"/>
  <c r="AM140" i="7"/>
  <c r="AL140" i="7"/>
  <c r="AK140" i="7"/>
  <c r="AJ140" i="7"/>
  <c r="N219" i="7"/>
  <c r="R219" i="7"/>
  <c r="O219" i="7"/>
  <c r="T177" i="7"/>
  <c r="Q177" i="7"/>
  <c r="R27" i="7"/>
  <c r="O27" i="7"/>
  <c r="AM174" i="7"/>
  <c r="AL174" i="7"/>
  <c r="AK174" i="7"/>
  <c r="AJ174" i="7"/>
  <c r="AI174" i="7"/>
  <c r="AH174" i="7"/>
  <c r="AF174" i="7"/>
  <c r="AG174" i="7"/>
  <c r="AF43" i="7"/>
  <c r="AK43" i="7"/>
  <c r="AM43" i="7"/>
  <c r="AL43" i="7"/>
  <c r="AG43" i="7"/>
  <c r="AI43" i="7"/>
  <c r="AH43" i="7"/>
  <c r="AJ43" i="7"/>
  <c r="R117" i="7"/>
  <c r="O117" i="7"/>
  <c r="N117" i="7"/>
  <c r="AG83" i="7"/>
  <c r="AF83" i="7"/>
  <c r="AM83" i="7"/>
  <c r="AL83" i="7"/>
  <c r="AK83" i="7"/>
  <c r="AJ83" i="7"/>
  <c r="AI83" i="7"/>
  <c r="AH83" i="7"/>
  <c r="AJ115" i="7"/>
  <c r="AF115" i="7"/>
  <c r="AM115" i="7"/>
  <c r="AK115" i="7"/>
  <c r="AI115" i="7"/>
  <c r="AH115" i="7"/>
  <c r="AL115" i="7"/>
  <c r="AG115" i="7"/>
  <c r="R145" i="7"/>
  <c r="O145" i="7"/>
  <c r="N145" i="7"/>
  <c r="AM196" i="7"/>
  <c r="AL196" i="7"/>
  <c r="AK196" i="7"/>
  <c r="AJ196" i="7"/>
  <c r="AH196" i="7"/>
  <c r="AG196" i="7"/>
  <c r="AI196" i="7"/>
  <c r="AF196" i="7"/>
  <c r="AK56" i="7"/>
  <c r="AJ56" i="7"/>
  <c r="AI56" i="7"/>
  <c r="AH56" i="7"/>
  <c r="AF56" i="7"/>
  <c r="AG56" i="7"/>
  <c r="AM56" i="7"/>
  <c r="AL56" i="7"/>
  <c r="R174" i="7"/>
  <c r="O174" i="7"/>
  <c r="N174" i="7"/>
  <c r="AK109" i="7"/>
  <c r="AJ109" i="7"/>
  <c r="AG109" i="7"/>
  <c r="AF109" i="7"/>
  <c r="AM109" i="7"/>
  <c r="AL109" i="7"/>
  <c r="AI109" i="7"/>
  <c r="AH109" i="7"/>
  <c r="AG59" i="7"/>
  <c r="AF59" i="7"/>
  <c r="AM59" i="7"/>
  <c r="AL59" i="7"/>
  <c r="AK59" i="7"/>
  <c r="AJ59" i="7"/>
  <c r="AI59" i="7"/>
  <c r="AH59" i="7"/>
  <c r="AJ137" i="7"/>
  <c r="AH137" i="7"/>
  <c r="AL137" i="7"/>
  <c r="AM137" i="7"/>
  <c r="AG137" i="7"/>
  <c r="AK137" i="7"/>
  <c r="AI137" i="7"/>
  <c r="AF137" i="7"/>
  <c r="R5" i="12"/>
  <c r="Q5" i="12"/>
  <c r="U5" i="12"/>
  <c r="S5" i="12"/>
  <c r="AG180" i="7"/>
  <c r="AF180" i="7"/>
  <c r="AI180" i="7"/>
  <c r="AH180" i="7"/>
  <c r="AM180" i="7"/>
  <c r="AL180" i="7"/>
  <c r="AK180" i="7"/>
  <c r="AJ180" i="7"/>
  <c r="R6" i="7"/>
  <c r="O6" i="7"/>
  <c r="N6" i="7"/>
  <c r="AF186" i="7"/>
  <c r="AI186" i="7"/>
  <c r="AH186" i="7"/>
  <c r="AJ186" i="7"/>
  <c r="AG186" i="7"/>
  <c r="AL186" i="7"/>
  <c r="AM186" i="7"/>
  <c r="AK186" i="7"/>
  <c r="AH120" i="7"/>
  <c r="AG120" i="7"/>
  <c r="AK120" i="7"/>
  <c r="AF120" i="7"/>
  <c r="AI120" i="7"/>
  <c r="AM120" i="7"/>
  <c r="AL120" i="7"/>
  <c r="AJ120" i="7"/>
  <c r="O162" i="7"/>
  <c r="N162" i="7"/>
  <c r="R162" i="7"/>
  <c r="Q236" i="7"/>
  <c r="T236" i="7"/>
  <c r="AJ138" i="7"/>
  <c r="AI138" i="7"/>
  <c r="AK138" i="7"/>
  <c r="AF138" i="7"/>
  <c r="AM138" i="7"/>
  <c r="AL138" i="7"/>
  <c r="AH138" i="7"/>
  <c r="AG138" i="7"/>
  <c r="AL77" i="7"/>
  <c r="AK77" i="7"/>
  <c r="AM77" i="7"/>
  <c r="AJ77" i="7"/>
  <c r="AF77" i="7"/>
  <c r="AI77" i="7"/>
  <c r="AH77" i="7"/>
  <c r="AG77" i="7"/>
  <c r="AH111" i="7"/>
  <c r="AM111" i="7"/>
  <c r="AL111" i="7"/>
  <c r="AK111" i="7"/>
  <c r="AF111" i="7"/>
  <c r="AJ111" i="7"/>
  <c r="AI111" i="7"/>
  <c r="AG111" i="7"/>
  <c r="H29" i="12"/>
  <c r="G29" i="12"/>
  <c r="F29" i="12"/>
  <c r="M29" i="12" s="1"/>
  <c r="T29" i="12"/>
  <c r="AA29" i="12" s="1"/>
  <c r="A29" i="12"/>
  <c r="V29" i="12"/>
  <c r="U29" i="12"/>
  <c r="N98" i="7"/>
  <c r="R98" i="7"/>
  <c r="O98" i="7"/>
  <c r="AM60" i="7"/>
  <c r="AL60" i="7"/>
  <c r="AK60" i="7"/>
  <c r="AJ60" i="7"/>
  <c r="AH60" i="7"/>
  <c r="AG60" i="7"/>
  <c r="AI60" i="7"/>
  <c r="AF60" i="7"/>
  <c r="T40" i="12"/>
  <c r="R40" i="12"/>
  <c r="S40" i="12"/>
  <c r="Q40" i="12"/>
  <c r="H32" i="12"/>
  <c r="G32" i="12"/>
  <c r="F32" i="12"/>
  <c r="M32" i="12" s="1"/>
  <c r="AA32" i="12"/>
  <c r="A32" i="12"/>
  <c r="V32" i="12"/>
  <c r="U32" i="12"/>
  <c r="T32" i="12"/>
  <c r="R65" i="7"/>
  <c r="O65" i="7"/>
  <c r="N65" i="7"/>
  <c r="O235" i="7"/>
  <c r="N235" i="7"/>
  <c r="R235" i="7"/>
  <c r="AM139" i="7"/>
  <c r="AL139" i="7"/>
  <c r="AK139" i="7"/>
  <c r="AJ139" i="7"/>
  <c r="AH139" i="7"/>
  <c r="AF139" i="7"/>
  <c r="AI139" i="7"/>
  <c r="AG139" i="7"/>
  <c r="AK128" i="7"/>
  <c r="AJ128" i="7"/>
  <c r="AI128" i="7"/>
  <c r="AF128" i="7"/>
  <c r="AM128" i="7"/>
  <c r="AH128" i="7"/>
  <c r="AG128" i="7"/>
  <c r="AL128" i="7"/>
  <c r="R211" i="7"/>
  <c r="N211" i="7"/>
  <c r="O211" i="7"/>
  <c r="AL33" i="7"/>
  <c r="AM33" i="7"/>
  <c r="AF33" i="7"/>
  <c r="AK33" i="7"/>
  <c r="AJ33" i="7"/>
  <c r="AI33" i="7"/>
  <c r="AH33" i="7"/>
  <c r="AG33" i="7"/>
  <c r="AF95" i="7"/>
  <c r="AM95" i="7"/>
  <c r="AL95" i="7"/>
  <c r="AK95" i="7"/>
  <c r="AJ95" i="7"/>
  <c r="AI95" i="7"/>
  <c r="AH95" i="7"/>
  <c r="AG95" i="7"/>
  <c r="AK144" i="7"/>
  <c r="AJ144" i="7"/>
  <c r="AI144" i="7"/>
  <c r="AH144" i="7"/>
  <c r="AF144" i="7"/>
  <c r="AM144" i="7"/>
  <c r="AL144" i="7"/>
  <c r="AG144" i="7"/>
  <c r="R221" i="7"/>
  <c r="O221" i="7"/>
  <c r="N221" i="7"/>
  <c r="O19" i="7"/>
  <c r="R19" i="7"/>
  <c r="N19" i="7"/>
  <c r="AK89" i="7"/>
  <c r="AJ89" i="7"/>
  <c r="AI89" i="7"/>
  <c r="AH89" i="7"/>
  <c r="AF89" i="7"/>
  <c r="AG89" i="7"/>
  <c r="AM89" i="7"/>
  <c r="AL89" i="7"/>
  <c r="T215" i="7"/>
  <c r="Q215" i="7"/>
  <c r="R220" i="7"/>
  <c r="N220" i="7"/>
  <c r="O220" i="7"/>
  <c r="T89" i="7"/>
  <c r="Q89" i="7"/>
  <c r="R42" i="7"/>
  <c r="O42" i="7"/>
  <c r="N42" i="7"/>
  <c r="AH201" i="7"/>
  <c r="AI201" i="7"/>
  <c r="AG201" i="7"/>
  <c r="AL201" i="7"/>
  <c r="AF201" i="7"/>
  <c r="AM201" i="7"/>
  <c r="AK201" i="7"/>
  <c r="AJ201" i="7"/>
  <c r="AJ73" i="7"/>
  <c r="AI73" i="7"/>
  <c r="AH73" i="7"/>
  <c r="AG73" i="7"/>
  <c r="AF73" i="7"/>
  <c r="AM73" i="7"/>
  <c r="AL73" i="7"/>
  <c r="AK73" i="7"/>
  <c r="Q10" i="12"/>
  <c r="T147" i="7"/>
  <c r="Q147" i="7"/>
  <c r="AL72" i="7"/>
  <c r="AK72" i="7"/>
  <c r="AJ72" i="7"/>
  <c r="AF72" i="7"/>
  <c r="AI72" i="7"/>
  <c r="AH72" i="7"/>
  <c r="AG72" i="7"/>
  <c r="AM72" i="7"/>
  <c r="R32" i="7"/>
  <c r="N32" i="7"/>
  <c r="O32" i="7"/>
  <c r="R20" i="7"/>
  <c r="O20" i="7"/>
  <c r="N20" i="7"/>
  <c r="AL68" i="7"/>
  <c r="AH68" i="7"/>
  <c r="AG68" i="7"/>
  <c r="AF68" i="7"/>
  <c r="AJ68" i="7"/>
  <c r="AM68" i="7"/>
  <c r="AK68" i="7"/>
  <c r="AI68" i="7"/>
  <c r="V89" i="7"/>
  <c r="R100" i="7"/>
  <c r="O100" i="7"/>
  <c r="N100" i="7"/>
  <c r="AJ194" i="7"/>
  <c r="AL194" i="7"/>
  <c r="AK194" i="7"/>
  <c r="AI194" i="7"/>
  <c r="AH194" i="7"/>
  <c r="AF194" i="7"/>
  <c r="AM194" i="7"/>
  <c r="AG194" i="7"/>
  <c r="R153" i="7"/>
  <c r="O153" i="7"/>
  <c r="Q199" i="7"/>
  <c r="T199" i="7"/>
  <c r="AM203" i="7"/>
  <c r="AL203" i="7"/>
  <c r="AK203" i="7"/>
  <c r="AJ203" i="7"/>
  <c r="AI203" i="7"/>
  <c r="AH203" i="7"/>
  <c r="AG203" i="7"/>
  <c r="AF203" i="7"/>
  <c r="N84" i="7"/>
  <c r="R84" i="7"/>
  <c r="O84" i="7"/>
  <c r="AM75" i="7"/>
  <c r="AL75" i="7"/>
  <c r="AJ75" i="7"/>
  <c r="AK75" i="7"/>
  <c r="AI75" i="7"/>
  <c r="AH75" i="7"/>
  <c r="AG75" i="7"/>
  <c r="AF75" i="7"/>
  <c r="AM159" i="7"/>
  <c r="AL159" i="7"/>
  <c r="AK159" i="7"/>
  <c r="AJ159" i="7"/>
  <c r="AH159" i="7"/>
  <c r="AF159" i="7"/>
  <c r="AI159" i="7"/>
  <c r="AG159" i="7"/>
  <c r="O42" i="12"/>
  <c r="J42" i="12"/>
  <c r="V42" i="12"/>
  <c r="U42" i="12"/>
  <c r="P42" i="12"/>
  <c r="I42" i="12"/>
  <c r="D42" i="12"/>
  <c r="C42" i="12"/>
  <c r="W9" i="12"/>
  <c r="Q106" i="7"/>
  <c r="T106" i="7"/>
  <c r="N38" i="7"/>
  <c r="O38" i="7"/>
  <c r="AF129" i="7"/>
  <c r="AG129" i="7"/>
  <c r="AM129" i="7"/>
  <c r="AK129" i="7"/>
  <c r="AJ129" i="7"/>
  <c r="AI129" i="7"/>
  <c r="AL129" i="7"/>
  <c r="AH129" i="7"/>
  <c r="AM224" i="7"/>
  <c r="AF224" i="7"/>
  <c r="AL224" i="7"/>
  <c r="AH224" i="7"/>
  <c r="AI224" i="7"/>
  <c r="AG224" i="7"/>
  <c r="AK224" i="7"/>
  <c r="AJ224" i="7"/>
  <c r="AL9" i="7"/>
  <c r="AK9" i="7"/>
  <c r="AM9" i="7"/>
  <c r="AJ9" i="7"/>
  <c r="AI9" i="7"/>
  <c r="AH9" i="7"/>
  <c r="AG9" i="7"/>
  <c r="AF9" i="7"/>
  <c r="AJ183" i="7"/>
  <c r="AL183" i="7"/>
  <c r="AK183" i="7"/>
  <c r="AI183" i="7"/>
  <c r="AH183" i="7"/>
  <c r="AG183" i="7"/>
  <c r="AF183" i="7"/>
  <c r="AM183" i="7"/>
  <c r="O34" i="7"/>
  <c r="N34" i="7"/>
  <c r="R34" i="7"/>
  <c r="S13" i="12"/>
  <c r="R13" i="12"/>
  <c r="Q13" i="12"/>
  <c r="Z13" i="12"/>
  <c r="D13" i="12"/>
  <c r="C13" i="12"/>
  <c r="E13" i="12"/>
  <c r="A13" i="12"/>
  <c r="L13" i="12"/>
  <c r="AG210" i="7"/>
  <c r="AL210" i="7"/>
  <c r="AK210" i="7"/>
  <c r="AJ210" i="7"/>
  <c r="AI210" i="7"/>
  <c r="AF210" i="7"/>
  <c r="AM210" i="7"/>
  <c r="AH210" i="7"/>
  <c r="AG21" i="7"/>
  <c r="AL21" i="7"/>
  <c r="AK21" i="7"/>
  <c r="AM21" i="7"/>
  <c r="AJ21" i="7"/>
  <c r="AI21" i="7"/>
  <c r="AH21" i="7"/>
  <c r="AF21" i="7"/>
  <c r="T198" i="7"/>
  <c r="Q198" i="7"/>
  <c r="O136" i="7"/>
  <c r="N136" i="7"/>
  <c r="R136" i="7"/>
  <c r="A20" i="12"/>
  <c r="H20" i="12"/>
  <c r="G20" i="12"/>
  <c r="F20" i="12"/>
  <c r="U20" i="12"/>
  <c r="T20" i="12"/>
  <c r="AA20" i="12"/>
  <c r="M20" i="12"/>
  <c r="V20" i="12"/>
  <c r="AK234" i="7"/>
  <c r="AM234" i="7"/>
  <c r="AL234" i="7"/>
  <c r="AJ234" i="7"/>
  <c r="AI234" i="7"/>
  <c r="AH234" i="7"/>
  <c r="AG234" i="7"/>
  <c r="AF234" i="7"/>
  <c r="AJ51" i="7"/>
  <c r="AI51" i="7"/>
  <c r="AK51" i="7"/>
  <c r="AH51" i="7"/>
  <c r="AG51" i="7"/>
  <c r="AF51" i="7"/>
  <c r="AM51" i="7"/>
  <c r="AL51" i="7"/>
  <c r="AF30" i="7"/>
  <c r="AK30" i="7"/>
  <c r="AI30" i="7"/>
  <c r="AH30" i="7"/>
  <c r="AG30" i="7"/>
  <c r="AJ30" i="7"/>
  <c r="AL30" i="7"/>
  <c r="AM30" i="7"/>
  <c r="AL108" i="7"/>
  <c r="AI108" i="7"/>
  <c r="AH108" i="7"/>
  <c r="AG108" i="7"/>
  <c r="AF108" i="7"/>
  <c r="AJ108" i="7"/>
  <c r="AK108" i="7"/>
  <c r="AM108" i="7"/>
  <c r="AM218" i="7"/>
  <c r="AL218" i="7"/>
  <c r="AK218" i="7"/>
  <c r="AJ218" i="7"/>
  <c r="AI218" i="7"/>
  <c r="AH218" i="7"/>
  <c r="AG218" i="7"/>
  <c r="AF218" i="7"/>
  <c r="AK188" i="7"/>
  <c r="AJ188" i="7"/>
  <c r="AI188" i="7"/>
  <c r="AH188" i="7"/>
  <c r="AG188" i="7"/>
  <c r="AF188" i="7"/>
  <c r="AM188" i="7"/>
  <c r="AL188" i="7"/>
  <c r="R38" i="12"/>
  <c r="Q38" i="12"/>
  <c r="T38" i="12"/>
  <c r="S38" i="12"/>
  <c r="T66" i="7"/>
  <c r="Q66" i="7"/>
  <c r="AL182" i="7"/>
  <c r="AI182" i="7"/>
  <c r="AH182" i="7"/>
  <c r="AG182" i="7"/>
  <c r="AF182" i="7"/>
  <c r="AK182" i="7"/>
  <c r="AJ182" i="7"/>
  <c r="AM182" i="7"/>
  <c r="AH45" i="7"/>
  <c r="AM45" i="7"/>
  <c r="AL45" i="7"/>
  <c r="AK45" i="7"/>
  <c r="AG45" i="7"/>
  <c r="AJ45" i="7"/>
  <c r="AI45" i="7"/>
  <c r="AF45" i="7"/>
  <c r="AL97" i="7"/>
  <c r="AF97" i="7"/>
  <c r="AM97" i="7"/>
  <c r="AK97" i="7"/>
  <c r="AG97" i="7"/>
  <c r="AJ97" i="7"/>
  <c r="AI97" i="7"/>
  <c r="AH97" i="7"/>
  <c r="AK7" i="7"/>
  <c r="AG7" i="7"/>
  <c r="AJ7" i="7"/>
  <c r="AF7" i="7"/>
  <c r="AI7" i="7"/>
  <c r="AM7" i="7"/>
  <c r="AL7" i="7"/>
  <c r="AH7" i="7"/>
  <c r="AJ49" i="7"/>
  <c r="AG49" i="7"/>
  <c r="AF49" i="7"/>
  <c r="AH49" i="7"/>
  <c r="AI49" i="7"/>
  <c r="AK49" i="7"/>
  <c r="AM49" i="7"/>
  <c r="AL49" i="7"/>
  <c r="R83" i="7"/>
  <c r="O83" i="7"/>
  <c r="AJ106" i="7"/>
  <c r="AI106" i="7"/>
  <c r="AM106" i="7"/>
  <c r="AH106" i="7"/>
  <c r="AL106" i="7"/>
  <c r="AK106" i="7"/>
  <c r="AG106" i="7"/>
  <c r="AF106" i="7"/>
  <c r="AL44" i="7"/>
  <c r="AK44" i="7"/>
  <c r="AG44" i="7"/>
  <c r="AF44" i="7"/>
  <c r="AI44" i="7"/>
  <c r="AM44" i="7"/>
  <c r="AJ44" i="7"/>
  <c r="AH44" i="7"/>
  <c r="AA14" i="12"/>
  <c r="H14" i="12"/>
  <c r="F14" i="12"/>
  <c r="U14" i="12"/>
  <c r="T14" i="12"/>
  <c r="V14" i="12"/>
  <c r="A14" i="12"/>
  <c r="M14" i="12"/>
  <c r="G14" i="12"/>
  <c r="L40" i="12"/>
  <c r="K40" i="12"/>
  <c r="M40" i="12"/>
  <c r="N40" i="12"/>
  <c r="AI195" i="7"/>
  <c r="AH195" i="7"/>
  <c r="AG195" i="7"/>
  <c r="AF195" i="7"/>
  <c r="AJ195" i="7"/>
  <c r="AL195" i="7"/>
  <c r="AK195" i="7"/>
  <c r="AM195" i="7"/>
  <c r="AK225" i="7"/>
  <c r="AL225" i="7"/>
  <c r="AJ225" i="7"/>
  <c r="AM225" i="7"/>
  <c r="AI225" i="7"/>
  <c r="AH225" i="7"/>
  <c r="AG225" i="7"/>
  <c r="AF225" i="7"/>
  <c r="N51" i="7"/>
  <c r="R51" i="7"/>
  <c r="O51" i="7"/>
  <c r="N109" i="7"/>
  <c r="R109" i="7"/>
  <c r="O109" i="7"/>
  <c r="AF19" i="7"/>
  <c r="AG19" i="7"/>
  <c r="AI19" i="7"/>
  <c r="AH19" i="7"/>
  <c r="AL19" i="7"/>
  <c r="AK19" i="7"/>
  <c r="AJ19" i="7"/>
  <c r="AM19" i="7"/>
  <c r="R146" i="7"/>
  <c r="N146" i="7"/>
  <c r="O146" i="7"/>
  <c r="R7" i="12"/>
  <c r="Q7" i="12"/>
  <c r="U7" i="12"/>
  <c r="S7" i="12"/>
  <c r="T103" i="7"/>
  <c r="Q103" i="7"/>
  <c r="R15" i="7"/>
  <c r="O15" i="7"/>
  <c r="N15" i="7"/>
  <c r="AK177" i="7"/>
  <c r="AJ177" i="7"/>
  <c r="AI177" i="7"/>
  <c r="AH177" i="7"/>
  <c r="AG177" i="7"/>
  <c r="AF177" i="7"/>
  <c r="AM177" i="7"/>
  <c r="AL177" i="7"/>
  <c r="K27" i="12"/>
  <c r="W27" i="12"/>
  <c r="AD27" i="12"/>
  <c r="AC27" i="12"/>
  <c r="AB27" i="12"/>
  <c r="Y27" i="12"/>
  <c r="A27" i="12"/>
  <c r="N27" i="12"/>
  <c r="P27" i="12"/>
  <c r="O27" i="12"/>
  <c r="I27" i="12"/>
  <c r="X27" i="12"/>
  <c r="J27" i="12"/>
  <c r="R10" i="7"/>
  <c r="O10" i="7"/>
  <c r="N10" i="7"/>
  <c r="O63" i="7"/>
  <c r="N63" i="7"/>
  <c r="R63" i="7"/>
  <c r="AK166" i="7"/>
  <c r="AJ166" i="7"/>
  <c r="AI166" i="7"/>
  <c r="AH166" i="7"/>
  <c r="AG166" i="7"/>
  <c r="AF166" i="7"/>
  <c r="AM166" i="7"/>
  <c r="AL166" i="7"/>
  <c r="AG161" i="7"/>
  <c r="AF161" i="7"/>
  <c r="AM161" i="7"/>
  <c r="AK161" i="7"/>
  <c r="AJ161" i="7"/>
  <c r="AI161" i="7"/>
  <c r="AH161" i="7"/>
  <c r="AL161" i="7"/>
  <c r="AG147" i="7"/>
  <c r="AF147" i="7"/>
  <c r="AM147" i="7"/>
  <c r="AL147" i="7"/>
  <c r="AJ147" i="7"/>
  <c r="AH147" i="7"/>
  <c r="AK147" i="7"/>
  <c r="AI147" i="7"/>
  <c r="AK78" i="7"/>
  <c r="AJ78" i="7"/>
  <c r="AI78" i="7"/>
  <c r="AH78" i="7"/>
  <c r="AF78" i="7"/>
  <c r="AM78" i="7"/>
  <c r="AL78" i="7"/>
  <c r="AG78" i="7"/>
  <c r="AH165" i="7"/>
  <c r="AG165" i="7"/>
  <c r="AM165" i="7"/>
  <c r="AL165" i="7"/>
  <c r="AK165" i="7"/>
  <c r="AJ165" i="7"/>
  <c r="AF165" i="7"/>
  <c r="AI165" i="7"/>
  <c r="O140" i="7"/>
  <c r="R140" i="7"/>
  <c r="N140" i="7"/>
  <c r="AG136" i="7"/>
  <c r="AF136" i="7"/>
  <c r="AM136" i="7"/>
  <c r="AL136" i="7"/>
  <c r="AI136" i="7"/>
  <c r="AH136" i="7"/>
  <c r="AJ136" i="7"/>
  <c r="AK136" i="7"/>
  <c r="AM227" i="7"/>
  <c r="AK227" i="7"/>
  <c r="AJ227" i="7"/>
  <c r="AI227" i="7"/>
  <c r="AH227" i="7"/>
  <c r="AF227" i="7"/>
  <c r="AL227" i="7"/>
  <c r="AG227" i="7"/>
  <c r="AI74" i="7"/>
  <c r="AH74" i="7"/>
  <c r="AG74" i="7"/>
  <c r="AF74" i="7"/>
  <c r="AM74" i="7"/>
  <c r="AL74" i="7"/>
  <c r="AK74" i="7"/>
  <c r="AJ74" i="7"/>
  <c r="T223" i="7"/>
  <c r="Q223" i="7"/>
  <c r="O166" i="7"/>
  <c r="N166" i="7"/>
  <c r="R166" i="7"/>
  <c r="Q137" i="7"/>
  <c r="T137" i="7"/>
  <c r="N126" i="7"/>
  <c r="O126" i="7"/>
  <c r="R126" i="7"/>
  <c r="R105" i="7"/>
  <c r="O105" i="7"/>
  <c r="R64" i="7"/>
  <c r="N64" i="7"/>
  <c r="O64" i="7"/>
  <c r="AM99" i="7"/>
  <c r="AL99" i="7"/>
  <c r="AJ99" i="7"/>
  <c r="AK99" i="7"/>
  <c r="AG99" i="7"/>
  <c r="AF99" i="7"/>
  <c r="AI99" i="7"/>
  <c r="AH99" i="7"/>
  <c r="AM185" i="7"/>
  <c r="AL185" i="7"/>
  <c r="AK185" i="7"/>
  <c r="AJ185" i="7"/>
  <c r="AF185" i="7"/>
  <c r="AG185" i="7"/>
  <c r="AI185" i="7"/>
  <c r="AH185" i="7"/>
  <c r="AM193" i="7"/>
  <c r="AL193" i="7"/>
  <c r="AJ193" i="7"/>
  <c r="AK193" i="7"/>
  <c r="AI193" i="7"/>
  <c r="AH193" i="7"/>
  <c r="AG193" i="7"/>
  <c r="AF193" i="7"/>
  <c r="AL79" i="7"/>
  <c r="AJ79" i="7"/>
  <c r="AI79" i="7"/>
  <c r="AM79" i="7"/>
  <c r="AK79" i="7"/>
  <c r="AH79" i="7"/>
  <c r="AG79" i="7"/>
  <c r="AF79" i="7"/>
  <c r="O67" i="7"/>
  <c r="N67" i="7"/>
  <c r="R67" i="7"/>
  <c r="AI173" i="7"/>
  <c r="AH173" i="7"/>
  <c r="AG173" i="7"/>
  <c r="AF173" i="7"/>
  <c r="AM173" i="7"/>
  <c r="AL173" i="7"/>
  <c r="AK173" i="7"/>
  <c r="AJ173" i="7"/>
  <c r="V215" i="7"/>
  <c r="Q181" i="7"/>
  <c r="T181" i="7"/>
  <c r="O212" i="7"/>
  <c r="R212" i="7"/>
  <c r="N212" i="7"/>
  <c r="Q159" i="7"/>
  <c r="T159" i="7"/>
  <c r="O17" i="7"/>
  <c r="R17" i="7"/>
  <c r="N115" i="7"/>
  <c r="O115" i="7"/>
  <c r="R115" i="7"/>
  <c r="AK150" i="7"/>
  <c r="AJ150" i="7"/>
  <c r="AL150" i="7"/>
  <c r="AH150" i="7"/>
  <c r="AF150" i="7"/>
  <c r="AM150" i="7"/>
  <c r="AI150" i="7"/>
  <c r="AG150" i="7"/>
  <c r="R169" i="7"/>
  <c r="N169" i="7"/>
  <c r="O169" i="7"/>
  <c r="R39" i="7"/>
  <c r="O39" i="7"/>
  <c r="N39" i="7"/>
  <c r="AL156" i="7"/>
  <c r="AG156" i="7"/>
  <c r="AF156" i="7"/>
  <c r="AH156" i="7"/>
  <c r="AM156" i="7"/>
  <c r="AK156" i="7"/>
  <c r="AJ156" i="7"/>
  <c r="AI156" i="7"/>
  <c r="R191" i="7"/>
  <c r="O191" i="7"/>
  <c r="N191" i="7"/>
  <c r="AI208" i="7"/>
  <c r="AG208" i="7"/>
  <c r="AF208" i="7"/>
  <c r="AL208" i="7"/>
  <c r="AK208" i="7"/>
  <c r="AJ208" i="7"/>
  <c r="AH208" i="7"/>
  <c r="AM208" i="7"/>
  <c r="AM125" i="7"/>
  <c r="AL125" i="7"/>
  <c r="AI125" i="7"/>
  <c r="AH125" i="7"/>
  <c r="AG125" i="7"/>
  <c r="AF125" i="7"/>
  <c r="AK125" i="7"/>
  <c r="AJ125" i="7"/>
  <c r="AH91" i="7"/>
  <c r="AG91" i="7"/>
  <c r="AF91" i="7"/>
  <c r="AJ91" i="7"/>
  <c r="AI91" i="7"/>
  <c r="AL91" i="7"/>
  <c r="AM91" i="7"/>
  <c r="AK91" i="7"/>
  <c r="AG226" i="7"/>
  <c r="AL226" i="7"/>
  <c r="AK226" i="7"/>
  <c r="AJ226" i="7"/>
  <c r="AI226" i="7"/>
  <c r="AH226" i="7"/>
  <c r="AF226" i="7"/>
  <c r="AM226" i="7"/>
  <c r="R53" i="7"/>
  <c r="N53" i="7"/>
  <c r="O53" i="7"/>
  <c r="AJ126" i="7"/>
  <c r="AK126" i="7"/>
  <c r="AI126" i="7"/>
  <c r="AH126" i="7"/>
  <c r="AM126" i="7"/>
  <c r="AL126" i="7"/>
  <c r="AG126" i="7"/>
  <c r="AF126" i="7"/>
  <c r="AH142" i="7"/>
  <c r="AG142" i="7"/>
  <c r="AJ142" i="7"/>
  <c r="AI142" i="7"/>
  <c r="AF142" i="7"/>
  <c r="AM142" i="7"/>
  <c r="AL142" i="7"/>
  <c r="AK142" i="7"/>
  <c r="AG158" i="7"/>
  <c r="AF158" i="7"/>
  <c r="AI158" i="7"/>
  <c r="AH158" i="7"/>
  <c r="AM158" i="7"/>
  <c r="AL158" i="7"/>
  <c r="AK158" i="7"/>
  <c r="AJ158" i="7"/>
  <c r="T157" i="7"/>
  <c r="Q157" i="7"/>
  <c r="AG191" i="7"/>
  <c r="AF191" i="7"/>
  <c r="AK191" i="7"/>
  <c r="AJ191" i="7"/>
  <c r="AM191" i="7"/>
  <c r="AH191" i="7"/>
  <c r="AI191" i="7"/>
  <c r="AL191" i="7"/>
  <c r="AL164" i="7"/>
  <c r="AK164" i="7"/>
  <c r="AH164" i="7"/>
  <c r="AG164" i="7"/>
  <c r="AF164" i="7"/>
  <c r="AJ164" i="7"/>
  <c r="AI164" i="7"/>
  <c r="AM164" i="7"/>
  <c r="AH179" i="7"/>
  <c r="AL179" i="7"/>
  <c r="AK179" i="7"/>
  <c r="AJ179" i="7"/>
  <c r="AI179" i="7"/>
  <c r="AF179" i="7"/>
  <c r="AM179" i="7"/>
  <c r="AG179" i="7"/>
  <c r="U37" i="12"/>
  <c r="O37" i="12"/>
  <c r="J37" i="12"/>
  <c r="V37" i="12"/>
  <c r="P37" i="12"/>
  <c r="C37" i="12"/>
  <c r="I37" i="12"/>
  <c r="D37" i="12"/>
  <c r="R216" i="7"/>
  <c r="O216" i="7"/>
  <c r="N216" i="7"/>
  <c r="R182" i="7"/>
  <c r="O182" i="7"/>
  <c r="N182" i="7"/>
  <c r="N9" i="7"/>
  <c r="R9" i="7"/>
  <c r="O9" i="7"/>
  <c r="O204" i="7"/>
  <c r="R204" i="7"/>
  <c r="N204" i="7"/>
  <c r="AL42" i="7"/>
  <c r="AH42" i="7"/>
  <c r="AG42" i="7"/>
  <c r="AF42" i="7"/>
  <c r="AK42" i="7"/>
  <c r="AJ42" i="7"/>
  <c r="AM42" i="7"/>
  <c r="AI42" i="7"/>
  <c r="O14" i="7"/>
  <c r="N14" i="7"/>
  <c r="R14" i="7"/>
  <c r="AF54" i="7"/>
  <c r="AH54" i="7"/>
  <c r="AG54" i="7"/>
  <c r="AM54" i="7"/>
  <c r="AL54" i="7"/>
  <c r="AK54" i="7"/>
  <c r="AJ54" i="7"/>
  <c r="AI54" i="7"/>
  <c r="AI52" i="7"/>
  <c r="AH52" i="7"/>
  <c r="AF52" i="7"/>
  <c r="AJ52" i="7"/>
  <c r="AG52" i="7"/>
  <c r="AM52" i="7"/>
  <c r="AL52" i="7"/>
  <c r="AK52" i="7"/>
  <c r="Q75" i="7"/>
  <c r="T75" i="7"/>
  <c r="AF41" i="7"/>
  <c r="AH41" i="7"/>
  <c r="AK41" i="7"/>
  <c r="AJ41" i="7"/>
  <c r="AI41" i="7"/>
  <c r="AG41" i="7"/>
  <c r="AL41" i="7"/>
  <c r="AM41" i="7"/>
  <c r="AJ28" i="7"/>
  <c r="AI28" i="7"/>
  <c r="AH28" i="7"/>
  <c r="AG28" i="7"/>
  <c r="AF28" i="7"/>
  <c r="AM28" i="7"/>
  <c r="AL28" i="7"/>
  <c r="AK28" i="7"/>
  <c r="R48" i="7"/>
  <c r="O48" i="7"/>
  <c r="H26" i="12"/>
  <c r="G26" i="12"/>
  <c r="F26" i="12"/>
  <c r="AA26" i="12"/>
  <c r="M26" i="12"/>
  <c r="T26" i="12"/>
  <c r="V26" i="12"/>
  <c r="U26" i="12"/>
  <c r="A26" i="12"/>
  <c r="R99" i="7"/>
  <c r="O99" i="7"/>
  <c r="N99" i="7"/>
  <c r="R21" i="7"/>
  <c r="O21" i="7"/>
  <c r="N21" i="7"/>
  <c r="I30" i="12"/>
  <c r="W30" i="12"/>
  <c r="AB30" i="12" s="1"/>
  <c r="N30" i="12"/>
  <c r="K30" i="12"/>
  <c r="J30" i="12"/>
  <c r="A30" i="12"/>
  <c r="P30" i="12"/>
  <c r="O30" i="12"/>
  <c r="X30" i="12"/>
  <c r="AD30" i="12" s="1"/>
  <c r="Y30" i="12"/>
  <c r="AC30" i="12" s="1"/>
  <c r="AF18" i="7"/>
  <c r="AI18" i="7"/>
  <c r="AH18" i="7"/>
  <c r="AG18" i="7"/>
  <c r="AL18" i="7"/>
  <c r="AK18" i="7"/>
  <c r="AM18" i="7"/>
  <c r="AJ18" i="7"/>
  <c r="AM216" i="7"/>
  <c r="AI216" i="7"/>
  <c r="AL216" i="7"/>
  <c r="AK216" i="7"/>
  <c r="AJ216" i="7"/>
  <c r="AG216" i="7"/>
  <c r="AF216" i="7"/>
  <c r="AH216" i="7"/>
  <c r="AG215" i="7"/>
  <c r="AM215" i="7"/>
  <c r="AL215" i="7"/>
  <c r="AK215" i="7"/>
  <c r="AJ215" i="7"/>
  <c r="AI215" i="7"/>
  <c r="AH215" i="7"/>
  <c r="AF215" i="7"/>
  <c r="R214" i="7"/>
  <c r="O214" i="7"/>
  <c r="N214" i="7"/>
  <c r="J43" i="12"/>
  <c r="I43" i="12"/>
  <c r="D43" i="12"/>
  <c r="U43" i="12"/>
  <c r="P43" i="12"/>
  <c r="O43" i="12"/>
  <c r="C43" i="12"/>
  <c r="V43" i="12"/>
  <c r="AM113" i="7"/>
  <c r="AL113" i="7"/>
  <c r="AK113" i="7"/>
  <c r="AJ113" i="7"/>
  <c r="AH113" i="7"/>
  <c r="AF113" i="7"/>
  <c r="AI113" i="7"/>
  <c r="AG113" i="7"/>
  <c r="O210" i="7"/>
  <c r="R210" i="7"/>
  <c r="N210" i="7"/>
  <c r="V66" i="7"/>
  <c r="V236" i="7"/>
  <c r="O226" i="7"/>
  <c r="N226" i="7"/>
  <c r="R226" i="7"/>
  <c r="AF175" i="7"/>
  <c r="AG175" i="7"/>
  <c r="AM175" i="7"/>
  <c r="AL175" i="7"/>
  <c r="AJ175" i="7"/>
  <c r="AK175" i="7"/>
  <c r="AI175" i="7"/>
  <c r="AH175" i="7"/>
  <c r="P236" i="7"/>
  <c r="S236" i="7"/>
  <c r="Q37" i="7"/>
  <c r="T37" i="7"/>
  <c r="V37" i="7"/>
  <c r="AK127" i="7"/>
  <c r="AJ127" i="7"/>
  <c r="AI127" i="7"/>
  <c r="AH127" i="7"/>
  <c r="AF127" i="7"/>
  <c r="AG127" i="7"/>
  <c r="AM127" i="7"/>
  <c r="AL127" i="7"/>
  <c r="AF48" i="7"/>
  <c r="AH48" i="7"/>
  <c r="AM48" i="7"/>
  <c r="AL48" i="7"/>
  <c r="AK48" i="7"/>
  <c r="AJ48" i="7"/>
  <c r="AI48" i="7"/>
  <c r="AG48" i="7"/>
  <c r="R213" i="7"/>
  <c r="O213" i="7"/>
  <c r="N213" i="7"/>
  <c r="O228" i="7"/>
  <c r="R228" i="7"/>
  <c r="N228" i="7"/>
  <c r="H38" i="12"/>
  <c r="G38" i="12"/>
  <c r="E38" i="12"/>
  <c r="F38" i="12"/>
  <c r="AG8" i="7"/>
  <c r="AK8" i="7"/>
  <c r="AJ8" i="7"/>
  <c r="AI8" i="7"/>
  <c r="AH8" i="7"/>
  <c r="AF8" i="7"/>
  <c r="AM8" i="7"/>
  <c r="AL8" i="7"/>
  <c r="R163" i="7"/>
  <c r="N163" i="7"/>
  <c r="O163" i="7"/>
  <c r="N195" i="7"/>
  <c r="R195" i="7"/>
  <c r="O195" i="7"/>
  <c r="O179" i="7"/>
  <c r="N179" i="7"/>
  <c r="R179" i="7"/>
  <c r="N142" i="7"/>
  <c r="R142" i="7"/>
  <c r="O142" i="7"/>
  <c r="AJ84" i="7"/>
  <c r="AI84" i="7"/>
  <c r="AL84" i="7"/>
  <c r="AK84" i="7"/>
  <c r="AH84" i="7"/>
  <c r="AM84" i="7"/>
  <c r="AG84" i="7"/>
  <c r="AF84" i="7"/>
  <c r="N218" i="7"/>
  <c r="R112" i="7"/>
  <c r="O112" i="7"/>
  <c r="N112" i="7"/>
  <c r="Y40" i="12"/>
  <c r="W40" i="12"/>
  <c r="Z40" i="12"/>
  <c r="X40" i="12"/>
  <c r="R160" i="7"/>
  <c r="N160" i="7"/>
  <c r="O160" i="7"/>
  <c r="AM141" i="7"/>
  <c r="AL141" i="7"/>
  <c r="AJ141" i="7"/>
  <c r="AK141" i="7"/>
  <c r="AI141" i="7"/>
  <c r="AH141" i="7"/>
  <c r="AF141" i="7"/>
  <c r="AG141" i="7"/>
  <c r="U10" i="12"/>
  <c r="AG202" i="7"/>
  <c r="AF202" i="7"/>
  <c r="AM202" i="7"/>
  <c r="AI202" i="7"/>
  <c r="AH202" i="7"/>
  <c r="AL202" i="7"/>
  <c r="AK202" i="7"/>
  <c r="AJ202" i="7"/>
  <c r="T189" i="7"/>
  <c r="Q189" i="7"/>
  <c r="AH231" i="7"/>
  <c r="AG231" i="7"/>
  <c r="AF231" i="7"/>
  <c r="AI231" i="7"/>
  <c r="AL231" i="7"/>
  <c r="AK231" i="7"/>
  <c r="AM231" i="7"/>
  <c r="AJ231" i="7"/>
  <c r="AM181" i="7"/>
  <c r="AL181" i="7"/>
  <c r="AK181" i="7"/>
  <c r="AJ181" i="7"/>
  <c r="AI181" i="7"/>
  <c r="AH181" i="7"/>
  <c r="AG181" i="7"/>
  <c r="AF181" i="7"/>
  <c r="N127" i="7"/>
  <c r="R127" i="7"/>
  <c r="O127" i="7"/>
  <c r="R151" i="7"/>
  <c r="N151" i="7"/>
  <c r="O151" i="7"/>
  <c r="AI237" i="7"/>
  <c r="AG237" i="7"/>
  <c r="AL237" i="7"/>
  <c r="AH237" i="7"/>
  <c r="AK237" i="7"/>
  <c r="AM237" i="7"/>
  <c r="AJ237" i="7"/>
  <c r="AF237" i="7"/>
  <c r="AF171" i="7"/>
  <c r="AM171" i="7"/>
  <c r="AL171" i="7"/>
  <c r="AJ171" i="7"/>
  <c r="AH171" i="7"/>
  <c r="AG171" i="7"/>
  <c r="AK171" i="7"/>
  <c r="AI171" i="7"/>
  <c r="R180" i="7"/>
  <c r="N180" i="7"/>
  <c r="O180" i="7"/>
  <c r="Q9" i="12"/>
  <c r="AI151" i="7"/>
  <c r="AH151" i="7"/>
  <c r="AG151" i="7"/>
  <c r="AF151" i="7"/>
  <c r="AM151" i="7"/>
  <c r="AL151" i="7"/>
  <c r="AK151" i="7"/>
  <c r="AJ151" i="7"/>
  <c r="AM189" i="7"/>
  <c r="AL189" i="7"/>
  <c r="AK189" i="7"/>
  <c r="AJ189" i="7"/>
  <c r="AI189" i="7"/>
  <c r="AH189" i="7"/>
  <c r="AF189" i="7"/>
  <c r="AG189" i="7"/>
  <c r="AH69" i="7"/>
  <c r="AG69" i="7"/>
  <c r="AL69" i="7"/>
  <c r="AK69" i="7"/>
  <c r="AM69" i="7"/>
  <c r="AJ69" i="7"/>
  <c r="AI69" i="7"/>
  <c r="AF69" i="7"/>
  <c r="O87" i="7"/>
  <c r="R87" i="7"/>
  <c r="AL119" i="7"/>
  <c r="AM119" i="7"/>
  <c r="AJ119" i="7"/>
  <c r="AI119" i="7"/>
  <c r="AK119" i="7"/>
  <c r="AH119" i="7"/>
  <c r="AG119" i="7"/>
  <c r="AF119" i="7"/>
  <c r="AF118" i="7"/>
  <c r="AH118" i="7"/>
  <c r="AG118" i="7"/>
  <c r="AM118" i="7"/>
  <c r="AL118" i="7"/>
  <c r="AK118" i="7"/>
  <c r="AJ118" i="7"/>
  <c r="AI118" i="7"/>
  <c r="AG207" i="7"/>
  <c r="AI207" i="7"/>
  <c r="AH207" i="7"/>
  <c r="AL207" i="7"/>
  <c r="AF207" i="7"/>
  <c r="AK207" i="7"/>
  <c r="AJ207" i="7"/>
  <c r="AM207" i="7"/>
  <c r="N16" i="7"/>
  <c r="R16" i="7"/>
  <c r="O16" i="7"/>
  <c r="AL134" i="7"/>
  <c r="AI134" i="7"/>
  <c r="AH134" i="7"/>
  <c r="AG134" i="7"/>
  <c r="AF134" i="7"/>
  <c r="AM134" i="7"/>
  <c r="AK134" i="7"/>
  <c r="AJ134" i="7"/>
  <c r="R165" i="7"/>
  <c r="N165" i="7"/>
  <c r="O165" i="7"/>
  <c r="AL31" i="7"/>
  <c r="AK31" i="7"/>
  <c r="AJ31" i="7"/>
  <c r="AI31" i="7"/>
  <c r="AH31" i="7"/>
  <c r="AG31" i="7"/>
  <c r="AF31" i="7"/>
  <c r="AM31" i="7"/>
  <c r="AM132" i="7"/>
  <c r="AL132" i="7"/>
  <c r="AK132" i="7"/>
  <c r="AJ132" i="7"/>
  <c r="AH132" i="7"/>
  <c r="AI132" i="7"/>
  <c r="AG132" i="7"/>
  <c r="AF132" i="7"/>
  <c r="O208" i="7"/>
  <c r="AJ168" i="7"/>
  <c r="AI168" i="7"/>
  <c r="AK168" i="7"/>
  <c r="AM168" i="7"/>
  <c r="AL168" i="7"/>
  <c r="AH168" i="7"/>
  <c r="AG168" i="7"/>
  <c r="AF168" i="7"/>
  <c r="R128" i="7"/>
  <c r="O128" i="7"/>
  <c r="N128" i="7"/>
  <c r="O55" i="7"/>
  <c r="R55" i="7"/>
  <c r="N55" i="7"/>
  <c r="AI85" i="7"/>
  <c r="AH85" i="7"/>
  <c r="AG85" i="7"/>
  <c r="AF85" i="7"/>
  <c r="AJ85" i="7"/>
  <c r="AM85" i="7"/>
  <c r="AL85" i="7"/>
  <c r="AK85" i="7"/>
  <c r="AF87" i="7"/>
  <c r="AM87" i="7"/>
  <c r="AL87" i="7"/>
  <c r="AK87" i="7"/>
  <c r="AJ87" i="7"/>
  <c r="AG87" i="7"/>
  <c r="AI87" i="7"/>
  <c r="AH87" i="7"/>
  <c r="AM6" i="7"/>
  <c r="AI6" i="7"/>
  <c r="AK6" i="7"/>
  <c r="AH6" i="7"/>
  <c r="AG6" i="7"/>
  <c r="AF6" i="7"/>
  <c r="AL6" i="7"/>
  <c r="AJ6" i="7"/>
  <c r="R61" i="7"/>
  <c r="O61" i="7"/>
  <c r="N61" i="7"/>
  <c r="AH153" i="7"/>
  <c r="AG153" i="7"/>
  <c r="AM153" i="7"/>
  <c r="AL153" i="7"/>
  <c r="AK153" i="7"/>
  <c r="AJ153" i="7"/>
  <c r="AI153" i="7"/>
  <c r="AF153" i="7"/>
  <c r="R209" i="7"/>
  <c r="O209" i="7"/>
  <c r="N209" i="7"/>
  <c r="O71" i="7"/>
  <c r="R71" i="7"/>
  <c r="V9" i="12"/>
  <c r="AM167" i="7"/>
  <c r="AL167" i="7"/>
  <c r="AI167" i="7"/>
  <c r="AH167" i="7"/>
  <c r="AG167" i="7"/>
  <c r="AF167" i="7"/>
  <c r="AJ167" i="7"/>
  <c r="AK167" i="7"/>
  <c r="AL66" i="7"/>
  <c r="AK66" i="7"/>
  <c r="AM66" i="7"/>
  <c r="AJ66" i="7"/>
  <c r="AI66" i="7"/>
  <c r="AH66" i="7"/>
  <c r="AG66" i="7"/>
  <c r="AF66" i="7"/>
  <c r="AK236" i="7"/>
  <c r="AJ236" i="7"/>
  <c r="AM236" i="7"/>
  <c r="AL236" i="7"/>
  <c r="AG236" i="7"/>
  <c r="AF236" i="7"/>
  <c r="AH236" i="7"/>
  <c r="AI236" i="7"/>
  <c r="R86" i="7"/>
  <c r="N86" i="7"/>
  <c r="O86" i="7"/>
  <c r="AF107" i="7"/>
  <c r="AK107" i="7"/>
  <c r="AJ107" i="7"/>
  <c r="AI107" i="7"/>
  <c r="AH107" i="7"/>
  <c r="AG107" i="7"/>
  <c r="AM107" i="7"/>
  <c r="AL107" i="7"/>
  <c r="AF36" i="7"/>
  <c r="AM36" i="7"/>
  <c r="AK36" i="7"/>
  <c r="AL36" i="7"/>
  <c r="AJ36" i="7"/>
  <c r="AI36" i="7"/>
  <c r="AH36" i="7"/>
  <c r="AG36" i="7"/>
  <c r="AK199" i="7"/>
  <c r="AJ199" i="7"/>
  <c r="AI199" i="7"/>
  <c r="AH199" i="7"/>
  <c r="AG199" i="7"/>
  <c r="AF199" i="7"/>
  <c r="AM199" i="7"/>
  <c r="AL199" i="7"/>
  <c r="O234" i="7"/>
  <c r="N234" i="7"/>
  <c r="R234" i="7"/>
  <c r="O217" i="7"/>
  <c r="E25" i="12"/>
  <c r="R25" i="12"/>
  <c r="Q25" i="12"/>
  <c r="S25" i="12"/>
  <c r="D25" i="12"/>
  <c r="C25" i="12"/>
  <c r="L25" i="12"/>
  <c r="Z25" i="12"/>
  <c r="A25" i="12"/>
  <c r="Q77" i="7"/>
  <c r="T77" i="7"/>
  <c r="AI103" i="7"/>
  <c r="AH103" i="7"/>
  <c r="AG103" i="7"/>
  <c r="AM103" i="7"/>
  <c r="AL103" i="7"/>
  <c r="AK103" i="7"/>
  <c r="AJ103" i="7"/>
  <c r="AF103" i="7"/>
  <c r="AM205" i="7"/>
  <c r="AG205" i="7"/>
  <c r="AF205" i="7"/>
  <c r="AK205" i="7"/>
  <c r="AJ205" i="7"/>
  <c r="AI205" i="7"/>
  <c r="AH205" i="7"/>
  <c r="AL205" i="7"/>
  <c r="AJ222" i="7"/>
  <c r="AM222" i="7"/>
  <c r="AL222" i="7"/>
  <c r="AK222" i="7"/>
  <c r="AH222" i="7"/>
  <c r="AI222" i="7"/>
  <c r="AF222" i="7"/>
  <c r="AG222" i="7"/>
  <c r="R97" i="7"/>
  <c r="O97" i="7"/>
  <c r="N97" i="7"/>
  <c r="R59" i="7"/>
  <c r="O59" i="7"/>
  <c r="N59" i="7"/>
  <c r="P41" i="12"/>
  <c r="O41" i="12"/>
  <c r="C41" i="12"/>
  <c r="D41" i="12"/>
  <c r="J41" i="12"/>
  <c r="I41" i="12"/>
  <c r="U41" i="12"/>
  <c r="V41" i="12"/>
  <c r="O88" i="7"/>
  <c r="N88" i="7"/>
  <c r="R88" i="7"/>
  <c r="AL110" i="7"/>
  <c r="AK110" i="7"/>
  <c r="AJ110" i="7"/>
  <c r="AI110" i="7"/>
  <c r="AG110" i="7"/>
  <c r="AF110" i="7"/>
  <c r="AM110" i="7"/>
  <c r="AH110" i="7"/>
  <c r="O82" i="7"/>
  <c r="N82" i="7"/>
  <c r="R82" i="7"/>
  <c r="AJ62" i="7"/>
  <c r="AI62" i="7"/>
  <c r="AG62" i="7"/>
  <c r="AM62" i="7"/>
  <c r="AL62" i="7"/>
  <c r="AK62" i="7"/>
  <c r="AH62" i="7"/>
  <c r="AF62" i="7"/>
  <c r="T143" i="7"/>
  <c r="Q143" i="7"/>
  <c r="AM15" i="7"/>
  <c r="AL15" i="7"/>
  <c r="AG15" i="7"/>
  <c r="AK15" i="7"/>
  <c r="AH15" i="7"/>
  <c r="AJ15" i="7"/>
  <c r="AI15" i="7"/>
  <c r="AF15" i="7"/>
  <c r="Q148" i="7"/>
  <c r="T148" i="7"/>
  <c r="AL14" i="7"/>
  <c r="AK14" i="7"/>
  <c r="AJ14" i="7"/>
  <c r="AF14" i="7"/>
  <c r="AI14" i="7"/>
  <c r="AH14" i="7"/>
  <c r="AG14" i="7"/>
  <c r="AM14" i="7"/>
  <c r="A19" i="12"/>
  <c r="C19" i="12"/>
  <c r="L19" i="12"/>
  <c r="E19" i="12"/>
  <c r="D19" i="12"/>
  <c r="Z19" i="12"/>
  <c r="S19" i="12"/>
  <c r="R19" i="12"/>
  <c r="Q19" i="12"/>
  <c r="Q130" i="7"/>
  <c r="T130" i="7"/>
  <c r="AH47" i="7"/>
  <c r="AK47" i="7"/>
  <c r="AJ47" i="7"/>
  <c r="AI47" i="7"/>
  <c r="AG47" i="7"/>
  <c r="AF47" i="7"/>
  <c r="AM47" i="7"/>
  <c r="AL47" i="7"/>
  <c r="AH133" i="7"/>
  <c r="AF133" i="7"/>
  <c r="AG133" i="7"/>
  <c r="AJ133" i="7"/>
  <c r="AL133" i="7"/>
  <c r="AM133" i="7"/>
  <c r="AK133" i="7"/>
  <c r="AI133" i="7"/>
  <c r="V199" i="7"/>
  <c r="T57" i="7"/>
  <c r="Q57" i="7"/>
  <c r="AL55" i="7"/>
  <c r="AK55" i="7"/>
  <c r="AG55" i="7"/>
  <c r="AF55" i="7"/>
  <c r="AJ55" i="7"/>
  <c r="AM55" i="7"/>
  <c r="AI55" i="7"/>
  <c r="AH55" i="7"/>
  <c r="R184" i="7"/>
  <c r="N184" i="7"/>
  <c r="O184" i="7"/>
  <c r="AM50" i="7"/>
  <c r="AH50" i="7"/>
  <c r="AG50" i="7"/>
  <c r="AI50" i="7"/>
  <c r="AF50" i="7"/>
  <c r="AL50" i="7"/>
  <c r="AK50" i="7"/>
  <c r="AJ50" i="7"/>
  <c r="R233" i="7"/>
  <c r="O233" i="7"/>
  <c r="N233" i="7"/>
  <c r="V198" i="7"/>
  <c r="R43" i="7"/>
  <c r="O43" i="7"/>
  <c r="AL57" i="7"/>
  <c r="AM57" i="7"/>
  <c r="AG57" i="7"/>
  <c r="AK57" i="7"/>
  <c r="AJ57" i="7"/>
  <c r="AI57" i="7"/>
  <c r="AH57" i="7"/>
  <c r="AF57" i="7"/>
  <c r="C28" i="12"/>
  <c r="L28" i="12" s="1"/>
  <c r="A28" i="12"/>
  <c r="S28" i="12"/>
  <c r="R28" i="12"/>
  <c r="Q28" i="12"/>
  <c r="Z28" i="12" s="1"/>
  <c r="E28" i="12"/>
  <c r="D28" i="12"/>
  <c r="R190" i="7"/>
  <c r="O190" i="7"/>
  <c r="N190" i="7"/>
  <c r="AI121" i="7"/>
  <c r="AH121" i="7"/>
  <c r="AG121" i="7"/>
  <c r="AF121" i="7"/>
  <c r="AM121" i="7"/>
  <c r="AL121" i="7"/>
  <c r="AK121" i="7"/>
  <c r="AJ121" i="7"/>
  <c r="O175" i="7"/>
  <c r="R175" i="7"/>
  <c r="N175" i="7"/>
  <c r="R122" i="7"/>
  <c r="O122" i="7"/>
  <c r="N122" i="7"/>
  <c r="O96" i="7"/>
  <c r="N96" i="7"/>
  <c r="R96" i="7"/>
  <c r="R135" i="7"/>
  <c r="O135" i="7"/>
  <c r="N135" i="7"/>
  <c r="N225" i="7"/>
  <c r="R225" i="7"/>
  <c r="O225" i="7"/>
  <c r="T237" i="7"/>
  <c r="Q237" i="7"/>
  <c r="AM170" i="7"/>
  <c r="AL170" i="7"/>
  <c r="AK170" i="7"/>
  <c r="AJ170" i="7"/>
  <c r="AI170" i="7"/>
  <c r="AH170" i="7"/>
  <c r="AF170" i="7"/>
  <c r="AG170" i="7"/>
  <c r="R149" i="7"/>
  <c r="O149" i="7"/>
  <c r="N149" i="7"/>
  <c r="R101" i="7"/>
  <c r="O101" i="7"/>
  <c r="N101" i="7"/>
  <c r="O93" i="7"/>
  <c r="N93" i="7"/>
  <c r="R93" i="7"/>
  <c r="AJ220" i="7"/>
  <c r="AI220" i="7"/>
  <c r="AH220" i="7"/>
  <c r="AG220" i="7"/>
  <c r="AF220" i="7"/>
  <c r="AK220" i="7"/>
  <c r="AL220" i="7"/>
  <c r="AM220" i="7"/>
  <c r="AM29" i="7"/>
  <c r="AL29" i="7"/>
  <c r="AJ29" i="7"/>
  <c r="AI29" i="7"/>
  <c r="AH29" i="7"/>
  <c r="AG29" i="7"/>
  <c r="AK29" i="7"/>
  <c r="AF29" i="7"/>
  <c r="Q40" i="7"/>
  <c r="T40" i="7"/>
  <c r="V40" i="7"/>
  <c r="S9" i="12"/>
  <c r="V143" i="7"/>
  <c r="R119" i="7"/>
  <c r="O119" i="7"/>
  <c r="N119" i="7"/>
  <c r="AH172" i="7"/>
  <c r="AG172" i="7"/>
  <c r="AM172" i="7"/>
  <c r="AL172" i="7"/>
  <c r="AK172" i="7"/>
  <c r="AJ172" i="7"/>
  <c r="AI172" i="7"/>
  <c r="AF172" i="7"/>
  <c r="N49" i="7"/>
  <c r="R49" i="7"/>
  <c r="O49" i="7"/>
  <c r="R152" i="7"/>
  <c r="N152" i="7"/>
  <c r="O152" i="7"/>
  <c r="R138" i="7"/>
  <c r="O138" i="7"/>
  <c r="N138" i="7"/>
  <c r="R9" i="12"/>
  <c r="T110" i="7"/>
  <c r="Q110" i="7"/>
  <c r="AL105" i="7"/>
  <c r="AM105" i="7"/>
  <c r="AH105" i="7"/>
  <c r="AJ105" i="7"/>
  <c r="AI105" i="7"/>
  <c r="AK105" i="7"/>
  <c r="AG105" i="7"/>
  <c r="AF105" i="7"/>
  <c r="AK155" i="7"/>
  <c r="AJ155" i="7"/>
  <c r="AI155" i="7"/>
  <c r="AH155" i="7"/>
  <c r="AF155" i="7"/>
  <c r="AG155" i="7"/>
  <c r="AM155" i="7"/>
  <c r="AL155" i="7"/>
  <c r="AH100" i="7"/>
  <c r="AG100" i="7"/>
  <c r="AF100" i="7"/>
  <c r="AK100" i="7"/>
  <c r="AM100" i="7"/>
  <c r="AL100" i="7"/>
  <c r="AJ100" i="7"/>
  <c r="AI100" i="7"/>
  <c r="O113" i="7"/>
  <c r="AI217" i="7"/>
  <c r="AH217" i="7"/>
  <c r="AG217" i="7"/>
  <c r="AF217" i="7"/>
  <c r="AK217" i="7"/>
  <c r="AJ217" i="7"/>
  <c r="AL217" i="7"/>
  <c r="AM217" i="7"/>
  <c r="N76" i="7"/>
  <c r="R76" i="7"/>
  <c r="O76" i="7"/>
  <c r="AL88" i="7"/>
  <c r="AK88" i="7"/>
  <c r="AJ88" i="7"/>
  <c r="AI88" i="7"/>
  <c r="AH88" i="7"/>
  <c r="AG88" i="7"/>
  <c r="AF88" i="7"/>
  <c r="AM88" i="7"/>
  <c r="R131" i="7"/>
  <c r="O131" i="7"/>
  <c r="Q8" i="7"/>
  <c r="T8" i="7"/>
  <c r="Q45" i="7"/>
  <c r="T45" i="7"/>
  <c r="AK13" i="7"/>
  <c r="AF13" i="7"/>
  <c r="AJ13" i="7"/>
  <c r="AI13" i="7"/>
  <c r="AM13" i="7"/>
  <c r="AL13" i="7"/>
  <c r="AH13" i="7"/>
  <c r="AG13" i="7"/>
  <c r="R193" i="7"/>
  <c r="O193" i="7"/>
  <c r="N193" i="7"/>
  <c r="AJ149" i="7"/>
  <c r="AI149" i="7"/>
  <c r="AH149" i="7"/>
  <c r="AG149" i="7"/>
  <c r="AM149" i="7"/>
  <c r="AF149" i="7"/>
  <c r="AL149" i="7"/>
  <c r="AK149" i="7"/>
  <c r="V103" i="7"/>
  <c r="AL198" i="7"/>
  <c r="AK198" i="7"/>
  <c r="AF198" i="7"/>
  <c r="AM198" i="7"/>
  <c r="AJ198" i="7"/>
  <c r="AI198" i="7"/>
  <c r="AH198" i="7"/>
  <c r="AG198" i="7"/>
  <c r="AH46" i="7"/>
  <c r="AG46" i="7"/>
  <c r="AF46" i="7"/>
  <c r="AM46" i="7"/>
  <c r="AL46" i="7"/>
  <c r="AK46" i="7"/>
  <c r="AJ46" i="7"/>
  <c r="AI46" i="7"/>
  <c r="R187" i="7"/>
  <c r="O187" i="7"/>
  <c r="N62" i="7"/>
  <c r="R62" i="7"/>
  <c r="O62" i="7"/>
  <c r="AI94" i="7"/>
  <c r="AM94" i="7"/>
  <c r="AL94" i="7"/>
  <c r="AK94" i="7"/>
  <c r="AJ94" i="7"/>
  <c r="AH94" i="7"/>
  <c r="AG94" i="7"/>
  <c r="AF94" i="7"/>
  <c r="AH22" i="7"/>
  <c r="AG22" i="7"/>
  <c r="AF22" i="7"/>
  <c r="AM22" i="7"/>
  <c r="AL22" i="7"/>
  <c r="AK22" i="7"/>
  <c r="AJ22" i="7"/>
  <c r="AI22" i="7"/>
  <c r="V45" i="7"/>
  <c r="AG204" i="7"/>
  <c r="AF204" i="7"/>
  <c r="AM204" i="7"/>
  <c r="AL204" i="7"/>
  <c r="AK204" i="7"/>
  <c r="AJ204" i="7"/>
  <c r="AH204" i="7"/>
  <c r="AI204" i="7"/>
  <c r="AI25" i="7"/>
  <c r="AH25" i="7"/>
  <c r="AG25" i="7"/>
  <c r="AF25" i="7"/>
  <c r="AK25" i="7"/>
  <c r="AM25" i="7"/>
  <c r="AL25" i="7"/>
  <c r="AJ25" i="7"/>
  <c r="R172" i="7"/>
  <c r="O172" i="7"/>
  <c r="N172" i="7"/>
  <c r="Q13" i="7"/>
  <c r="T13" i="7"/>
  <c r="R35" i="7"/>
  <c r="O35" i="7"/>
  <c r="N35" i="7"/>
  <c r="AI123" i="7"/>
  <c r="AH123" i="7"/>
  <c r="AM123" i="7"/>
  <c r="AJ123" i="7"/>
  <c r="AG123" i="7"/>
  <c r="AF123" i="7"/>
  <c r="AL123" i="7"/>
  <c r="AK123" i="7"/>
  <c r="AH35" i="7"/>
  <c r="AL35" i="7"/>
  <c r="AK35" i="7"/>
  <c r="AJ35" i="7"/>
  <c r="AI35" i="7"/>
  <c r="AG35" i="7"/>
  <c r="AM35" i="7"/>
  <c r="AF35" i="7"/>
  <c r="AL20" i="7"/>
  <c r="AM20" i="7"/>
  <c r="AK20" i="7"/>
  <c r="AH20" i="7"/>
  <c r="AJ20" i="7"/>
  <c r="AI20" i="7"/>
  <c r="AG20" i="7"/>
  <c r="AF20" i="7"/>
  <c r="R167" i="7"/>
  <c r="N167" i="7"/>
  <c r="O167" i="7"/>
  <c r="AM32" i="7"/>
  <c r="AF32" i="7"/>
  <c r="AL32" i="7"/>
  <c r="AK32" i="7"/>
  <c r="AJ32" i="7"/>
  <c r="AI32" i="7"/>
  <c r="AH32" i="7"/>
  <c r="AG32" i="7"/>
  <c r="AM200" i="7"/>
  <c r="AL200" i="7"/>
  <c r="AF200" i="7"/>
  <c r="AK200" i="7"/>
  <c r="AI200" i="7"/>
  <c r="AJ200" i="7"/>
  <c r="AH200" i="7"/>
  <c r="AG200" i="7"/>
  <c r="AM143" i="7"/>
  <c r="AL143" i="7"/>
  <c r="AJ143" i="7"/>
  <c r="AI143" i="7"/>
  <c r="AH143" i="7"/>
  <c r="AG143" i="7"/>
  <c r="AK143" i="7"/>
  <c r="AF143" i="7"/>
  <c r="Z5" i="12"/>
  <c r="X5" i="12"/>
  <c r="W5" i="12"/>
  <c r="V5" i="12"/>
  <c r="R227" i="7"/>
  <c r="O227" i="7"/>
  <c r="N227" i="7"/>
  <c r="R50" i="7"/>
  <c r="N50" i="7"/>
  <c r="O50" i="7"/>
  <c r="AJ38" i="7"/>
  <c r="AF38" i="7"/>
  <c r="AM38" i="7"/>
  <c r="AI38" i="7"/>
  <c r="AH38" i="7"/>
  <c r="AG38" i="7"/>
  <c r="AL38" i="7"/>
  <c r="AK38" i="7"/>
  <c r="Q144" i="7"/>
  <c r="T144" i="7"/>
  <c r="AH122" i="7"/>
  <c r="AL122" i="7"/>
  <c r="AG122" i="7"/>
  <c r="AF122" i="7"/>
  <c r="AM122" i="7"/>
  <c r="AI122" i="7"/>
  <c r="AJ122" i="7"/>
  <c r="AK122" i="7"/>
  <c r="T12" i="7"/>
  <c r="Q12" i="7"/>
  <c r="Q56" i="7"/>
  <c r="T56" i="7"/>
  <c r="R171" i="7"/>
  <c r="N171" i="7"/>
  <c r="O171" i="7"/>
  <c r="AK223" i="7"/>
  <c r="AJ223" i="7"/>
  <c r="AI223" i="7"/>
  <c r="AH223" i="7"/>
  <c r="AG223" i="7"/>
  <c r="AF223" i="7"/>
  <c r="AM223" i="7"/>
  <c r="AL223" i="7"/>
  <c r="AM157" i="7"/>
  <c r="AL157" i="7"/>
  <c r="AJ157" i="7"/>
  <c r="AH157" i="7"/>
  <c r="AK157" i="7"/>
  <c r="AF157" i="7"/>
  <c r="AG157" i="7"/>
  <c r="AI157" i="7"/>
  <c r="R108" i="7"/>
  <c r="O108" i="7"/>
  <c r="N108" i="7"/>
  <c r="N31" i="7"/>
  <c r="R31" i="7"/>
  <c r="O31" i="7"/>
  <c r="AL130" i="7"/>
  <c r="AJ130" i="7"/>
  <c r="AK130" i="7"/>
  <c r="AF130" i="7"/>
  <c r="AM130" i="7"/>
  <c r="AI130" i="7"/>
  <c r="AH130" i="7"/>
  <c r="AG130" i="7"/>
  <c r="AI162" i="7"/>
  <c r="AH162" i="7"/>
  <c r="AG162" i="7"/>
  <c r="AF162" i="7"/>
  <c r="AM162" i="7"/>
  <c r="AL162" i="7"/>
  <c r="AK162" i="7"/>
  <c r="AJ162" i="7"/>
  <c r="AM71" i="7"/>
  <c r="AL71" i="7"/>
  <c r="AK71" i="7"/>
  <c r="AJ71" i="7"/>
  <c r="AH71" i="7"/>
  <c r="AI71" i="7"/>
  <c r="AG71" i="7"/>
  <c r="AF71" i="7"/>
  <c r="AJ124" i="7"/>
  <c r="AI124" i="7"/>
  <c r="AH124" i="7"/>
  <c r="AG124" i="7"/>
  <c r="AL124" i="7"/>
  <c r="AM124" i="7"/>
  <c r="AK124" i="7"/>
  <c r="AF124" i="7"/>
  <c r="N176" i="7"/>
  <c r="O176" i="7"/>
  <c r="R176" i="7"/>
  <c r="AL112" i="7"/>
  <c r="AK112" i="7"/>
  <c r="AG112" i="7"/>
  <c r="AF112" i="7"/>
  <c r="AI112" i="7"/>
  <c r="AM112" i="7"/>
  <c r="AJ112" i="7"/>
  <c r="AH112" i="7"/>
  <c r="Q23" i="7"/>
  <c r="T23" i="7"/>
  <c r="AG169" i="7"/>
  <c r="AF169" i="7"/>
  <c r="AL169" i="7"/>
  <c r="AK169" i="7"/>
  <c r="AI169" i="7"/>
  <c r="AH169" i="7"/>
  <c r="AJ169" i="7"/>
  <c r="AM169" i="7"/>
  <c r="T69" i="7"/>
  <c r="Q69" i="7"/>
  <c r="T73" i="7"/>
  <c r="Q73" i="7"/>
  <c r="O44" i="7"/>
  <c r="R44" i="7"/>
  <c r="AH80" i="7"/>
  <c r="AG80" i="7"/>
  <c r="AK80" i="7"/>
  <c r="AJ80" i="7"/>
  <c r="AI80" i="7"/>
  <c r="AF80" i="7"/>
  <c r="AM80" i="7"/>
  <c r="AL80" i="7"/>
  <c r="AL145" i="7"/>
  <c r="AI145" i="7"/>
  <c r="AH145" i="7"/>
  <c r="AG145" i="7"/>
  <c r="AF145" i="7"/>
  <c r="AJ145" i="7"/>
  <c r="AM145" i="7"/>
  <c r="AK145" i="7"/>
  <c r="O41" i="7"/>
  <c r="R41" i="7"/>
  <c r="N41" i="7"/>
  <c r="AH211" i="7"/>
  <c r="AG211" i="7"/>
  <c r="AF211" i="7"/>
  <c r="AK211" i="7"/>
  <c r="AJ211" i="7"/>
  <c r="AI211" i="7"/>
  <c r="AM211" i="7"/>
  <c r="AL211" i="7"/>
  <c r="T58" i="7"/>
  <c r="Q58" i="7"/>
  <c r="V58" i="7"/>
  <c r="AF197" i="7"/>
  <c r="AI197" i="7"/>
  <c r="AJ197" i="7"/>
  <c r="AH197" i="7"/>
  <c r="AM197" i="7"/>
  <c r="AL197" i="7"/>
  <c r="AK197" i="7"/>
  <c r="AG197" i="7"/>
  <c r="R232" i="7"/>
  <c r="O232" i="7"/>
  <c r="N232" i="7"/>
  <c r="R125" i="7"/>
  <c r="O125" i="7"/>
  <c r="N125" i="7"/>
  <c r="R78" i="7"/>
  <c r="AM163" i="7"/>
  <c r="AL163" i="7"/>
  <c r="AJ163" i="7"/>
  <c r="AK163" i="7"/>
  <c r="AI163" i="7"/>
  <c r="AG163" i="7"/>
  <c r="AF163" i="7"/>
  <c r="AH163" i="7"/>
  <c r="AM209" i="7"/>
  <c r="AL209" i="7"/>
  <c r="AK209" i="7"/>
  <c r="AJ209" i="7"/>
  <c r="AG209" i="7"/>
  <c r="AI209" i="7"/>
  <c r="AH209" i="7"/>
  <c r="AF209" i="7"/>
  <c r="R205" i="7"/>
  <c r="N205" i="7"/>
  <c r="O205" i="7"/>
  <c r="R202" i="7"/>
  <c r="O202" i="7"/>
  <c r="N202" i="7"/>
  <c r="AL53" i="7"/>
  <c r="AM53" i="7"/>
  <c r="AK53" i="7"/>
  <c r="AJ53" i="7"/>
  <c r="AI53" i="7"/>
  <c r="AH53" i="7"/>
  <c r="AF53" i="7"/>
  <c r="AG53" i="7"/>
  <c r="R196" i="7"/>
  <c r="O196" i="7"/>
  <c r="N196" i="7"/>
  <c r="Y15" i="12"/>
  <c r="X15" i="12"/>
  <c r="W15" i="12"/>
  <c r="A15" i="12"/>
  <c r="K15" i="12"/>
  <c r="J15" i="12"/>
  <c r="P15" i="12"/>
  <c r="O15" i="12"/>
  <c r="N15" i="12"/>
  <c r="AB15" i="12"/>
  <c r="AD15" i="12"/>
  <c r="AC15" i="12"/>
  <c r="I15" i="12"/>
  <c r="N150" i="7"/>
  <c r="R150" i="7"/>
  <c r="O150" i="7"/>
  <c r="AG117" i="7"/>
  <c r="AF117" i="7"/>
  <c r="AL117" i="7"/>
  <c r="AM117" i="7"/>
  <c r="AK117" i="7"/>
  <c r="AJ117" i="7"/>
  <c r="AI117" i="7"/>
  <c r="AH117" i="7"/>
  <c r="V223" i="7"/>
  <c r="V157" i="7"/>
  <c r="N104" i="7"/>
  <c r="O104" i="7"/>
  <c r="R104" i="7"/>
  <c r="R118" i="7"/>
  <c r="O118" i="7"/>
  <c r="N118" i="7"/>
  <c r="R70" i="7"/>
  <c r="O70" i="7"/>
  <c r="N70" i="7"/>
  <c r="V124" i="7"/>
  <c r="AL229" i="7"/>
  <c r="AK229" i="7"/>
  <c r="AJ229" i="7"/>
  <c r="AI229" i="7"/>
  <c r="AH229" i="7"/>
  <c r="AG229" i="7"/>
  <c r="AM229" i="7"/>
  <c r="AF229" i="7"/>
  <c r="AF96" i="7"/>
  <c r="AM96" i="7"/>
  <c r="AL96" i="7"/>
  <c r="AK96" i="7"/>
  <c r="AI96" i="7"/>
  <c r="AH96" i="7"/>
  <c r="AJ96" i="7"/>
  <c r="AG96" i="7"/>
  <c r="AG98" i="7"/>
  <c r="AF98" i="7"/>
  <c r="AM98" i="7"/>
  <c r="AK98" i="7"/>
  <c r="AJ98" i="7"/>
  <c r="AL98" i="7"/>
  <c r="AI98" i="7"/>
  <c r="AH98" i="7"/>
  <c r="AH24" i="7"/>
  <c r="AI24" i="7"/>
  <c r="AM24" i="7"/>
  <c r="AJ24" i="7"/>
  <c r="AG24" i="7"/>
  <c r="AL24" i="7"/>
  <c r="AK24" i="7"/>
  <c r="AF24" i="7"/>
  <c r="T107" i="7"/>
  <c r="Q107" i="7"/>
  <c r="S83" i="7" l="1"/>
  <c r="P83" i="7"/>
  <c r="S134" i="7"/>
  <c r="P134" i="7"/>
  <c r="N134" i="7"/>
  <c r="P155" i="7"/>
  <c r="N155" i="7"/>
  <c r="S155" i="7"/>
  <c r="S48" i="7"/>
  <c r="P48" i="7"/>
  <c r="O129" i="7"/>
  <c r="N129" i="7"/>
  <c r="R129" i="7"/>
  <c r="N208" i="7"/>
  <c r="T208" i="7" s="1"/>
  <c r="R222" i="7"/>
  <c r="S7" i="7"/>
  <c r="P7" i="7"/>
  <c r="P187" i="7"/>
  <c r="S187" i="7"/>
  <c r="O111" i="7"/>
  <c r="R111" i="7"/>
  <c r="N111" i="7"/>
  <c r="N121" i="7"/>
  <c r="R121" i="7"/>
  <c r="O121" i="7"/>
  <c r="R90" i="7"/>
  <c r="N94" i="7"/>
  <c r="Q94" i="7" s="1"/>
  <c r="N11" i="7"/>
  <c r="R11" i="7"/>
  <c r="O11" i="7"/>
  <c r="N68" i="7"/>
  <c r="S68" i="7"/>
  <c r="P68" i="7"/>
  <c r="N74" i="7"/>
  <c r="R74" i="7"/>
  <c r="O74" i="7"/>
  <c r="V92" i="7"/>
  <c r="O164" i="7"/>
  <c r="O94" i="7"/>
  <c r="O178" i="7"/>
  <c r="R120" i="7"/>
  <c r="O120" i="7"/>
  <c r="N120" i="7"/>
  <c r="T92" i="7"/>
  <c r="O218" i="7"/>
  <c r="N164" i="7"/>
  <c r="R54" i="7"/>
  <c r="N178" i="7"/>
  <c r="P225" i="7"/>
  <c r="S225" i="7"/>
  <c r="S41" i="7"/>
  <c r="P41" i="7"/>
  <c r="P183" i="7"/>
  <c r="S183" i="7"/>
  <c r="N183" i="7"/>
  <c r="N203" i="7"/>
  <c r="O203" i="7"/>
  <c r="R203" i="7"/>
  <c r="N78" i="7"/>
  <c r="O54" i="7"/>
  <c r="S33" i="7"/>
  <c r="N33" i="7"/>
  <c r="P33" i="7"/>
  <c r="S131" i="7"/>
  <c r="P131" i="7"/>
  <c r="P209" i="7"/>
  <c r="S209" i="7"/>
  <c r="N18" i="7"/>
  <c r="N72" i="7"/>
  <c r="T72" i="7" s="1"/>
  <c r="R197" i="7"/>
  <c r="N173" i="7"/>
  <c r="R173" i="7"/>
  <c r="O173" i="7"/>
  <c r="N192" i="7"/>
  <c r="O192" i="7"/>
  <c r="R192" i="7"/>
  <c r="N85" i="7"/>
  <c r="R85" i="7"/>
  <c r="O85" i="7"/>
  <c r="R52" i="7"/>
  <c r="O52" i="7"/>
  <c r="N52" i="7"/>
  <c r="P99" i="7"/>
  <c r="S99" i="7"/>
  <c r="S87" i="7"/>
  <c r="P87" i="7"/>
  <c r="O222" i="7"/>
  <c r="R22" i="7"/>
  <c r="O22" i="7"/>
  <c r="N22" i="7"/>
  <c r="N48" i="7"/>
  <c r="R188" i="7"/>
  <c r="N188" i="7"/>
  <c r="O188" i="7"/>
  <c r="N230" i="7"/>
  <c r="P46" i="7"/>
  <c r="S46" i="7"/>
  <c r="N90" i="7"/>
  <c r="V90" i="7" s="1"/>
  <c r="P105" i="7"/>
  <c r="S105" i="7"/>
  <c r="R91" i="7"/>
  <c r="N91" i="7"/>
  <c r="O91" i="7"/>
  <c r="S25" i="7"/>
  <c r="P25" i="7"/>
  <c r="N25" i="7"/>
  <c r="O18" i="7"/>
  <c r="N197" i="7"/>
  <c r="T197" i="7" s="1"/>
  <c r="N29" i="7"/>
  <c r="O29" i="7"/>
  <c r="R29" i="7"/>
  <c r="S169" i="7"/>
  <c r="P169" i="7"/>
  <c r="S186" i="7"/>
  <c r="P186" i="7"/>
  <c r="R72" i="7"/>
  <c r="N229" i="7"/>
  <c r="Q229" i="7" s="1"/>
  <c r="R123" i="7"/>
  <c r="O123" i="7"/>
  <c r="N123" i="7"/>
  <c r="O139" i="7"/>
  <c r="R139" i="7"/>
  <c r="N139" i="7"/>
  <c r="S163" i="7"/>
  <c r="P163" i="7"/>
  <c r="P71" i="7"/>
  <c r="S71" i="7"/>
  <c r="T116" i="7"/>
  <c r="O170" i="7"/>
  <c r="N170" i="7"/>
  <c r="R170" i="7"/>
  <c r="N187" i="7"/>
  <c r="T187" i="7" s="1"/>
  <c r="V102" i="7"/>
  <c r="O200" i="7"/>
  <c r="R113" i="7"/>
  <c r="R217" i="7"/>
  <c r="T102" i="7"/>
  <c r="R200" i="7"/>
  <c r="N80" i="7"/>
  <c r="S142" i="7"/>
  <c r="P142" i="7"/>
  <c r="N28" i="7"/>
  <c r="R28" i="7"/>
  <c r="O28" i="7"/>
  <c r="O230" i="7"/>
  <c r="S95" i="7"/>
  <c r="N95" i="7"/>
  <c r="P95" i="7"/>
  <c r="P17" i="7"/>
  <c r="S17" i="7"/>
  <c r="R229" i="7"/>
  <c r="N17" i="7"/>
  <c r="V17" i="7" s="1"/>
  <c r="N46" i="7"/>
  <c r="T46" i="7" s="1"/>
  <c r="N87" i="7"/>
  <c r="T87" i="7" s="1"/>
  <c r="O47" i="7"/>
  <c r="R47" i="7"/>
  <c r="N47" i="7"/>
  <c r="P153" i="7"/>
  <c r="S153" i="7"/>
  <c r="P27" i="7"/>
  <c r="S27" i="7"/>
  <c r="Q116" i="7"/>
  <c r="P125" i="7"/>
  <c r="S125" i="7"/>
  <c r="N141" i="7"/>
  <c r="O141" i="7"/>
  <c r="R141" i="7"/>
  <c r="N131" i="7"/>
  <c r="N83" i="7"/>
  <c r="N7" i="7"/>
  <c r="Q7" i="7" s="1"/>
  <c r="N33" i="12"/>
  <c r="AW6" i="1"/>
  <c r="BA9" i="2"/>
  <c r="AO6" i="1"/>
  <c r="AW7" i="1"/>
  <c r="AO7" i="1"/>
  <c r="BA10" i="2"/>
  <c r="P33" i="12"/>
  <c r="J18" i="9"/>
  <c r="AB33" i="12"/>
  <c r="AD33" i="12"/>
  <c r="D46" i="12"/>
  <c r="T53" i="7"/>
  <c r="Q53" i="7"/>
  <c r="V53" i="7"/>
  <c r="T41" i="7"/>
  <c r="Q41" i="7"/>
  <c r="V41" i="7"/>
  <c r="T172" i="7"/>
  <c r="Q172" i="7"/>
  <c r="V172" i="7"/>
  <c r="Q231" i="7"/>
  <c r="T231" i="7"/>
  <c r="V231" i="7"/>
  <c r="T132" i="7"/>
  <c r="Q132" i="7"/>
  <c r="V132" i="7"/>
  <c r="Q70" i="7"/>
  <c r="T70" i="7"/>
  <c r="V70" i="7"/>
  <c r="T193" i="7"/>
  <c r="Q193" i="7"/>
  <c r="V193" i="7"/>
  <c r="T153" i="7"/>
  <c r="Q153" i="7"/>
  <c r="V153" i="7"/>
  <c r="T145" i="7"/>
  <c r="Q145" i="7"/>
  <c r="V145" i="7"/>
  <c r="Q194" i="7"/>
  <c r="T194" i="7"/>
  <c r="V194" i="7"/>
  <c r="Q81" i="7"/>
  <c r="T81" i="7"/>
  <c r="V81" i="7"/>
  <c r="Q93" i="7"/>
  <c r="T93" i="7"/>
  <c r="V93" i="7"/>
  <c r="T225" i="7"/>
  <c r="Q225" i="7"/>
  <c r="V225" i="7"/>
  <c r="Q82" i="7"/>
  <c r="T82" i="7"/>
  <c r="V82" i="7"/>
  <c r="T234" i="7"/>
  <c r="Q234" i="7"/>
  <c r="V234" i="7"/>
  <c r="Q179" i="7"/>
  <c r="T179" i="7"/>
  <c r="V179" i="7"/>
  <c r="Q212" i="7"/>
  <c r="T212" i="7"/>
  <c r="V212" i="7"/>
  <c r="Q166" i="7"/>
  <c r="T166" i="7"/>
  <c r="V166" i="7"/>
  <c r="Q146" i="7"/>
  <c r="T146" i="7"/>
  <c r="V146" i="7"/>
  <c r="T83" i="7"/>
  <c r="Q83" i="7"/>
  <c r="V83" i="7"/>
  <c r="Q136" i="7"/>
  <c r="T136" i="7"/>
  <c r="V136" i="7"/>
  <c r="T219" i="7"/>
  <c r="Q219" i="7"/>
  <c r="V219" i="7"/>
  <c r="T200" i="7"/>
  <c r="Q200" i="7"/>
  <c r="V200" i="7"/>
  <c r="Q113" i="7"/>
  <c r="T113" i="7"/>
  <c r="V113" i="7"/>
  <c r="Q151" i="7"/>
  <c r="T151" i="7"/>
  <c r="V151" i="7"/>
  <c r="T142" i="7"/>
  <c r="Q142" i="7"/>
  <c r="V142" i="7"/>
  <c r="T228" i="7"/>
  <c r="Q228" i="7"/>
  <c r="V228" i="7"/>
  <c r="T182" i="7"/>
  <c r="Q182" i="7"/>
  <c r="V182" i="7"/>
  <c r="T39" i="7"/>
  <c r="Q39" i="7"/>
  <c r="V39" i="7"/>
  <c r="Q227" i="7"/>
  <c r="T227" i="7"/>
  <c r="V227" i="7"/>
  <c r="Q190" i="7"/>
  <c r="T190" i="7"/>
  <c r="V190" i="7"/>
  <c r="Q59" i="7"/>
  <c r="T59" i="7"/>
  <c r="V59" i="7"/>
  <c r="T165" i="7"/>
  <c r="Q165" i="7"/>
  <c r="V165" i="7"/>
  <c r="T150" i="7"/>
  <c r="Q150" i="7"/>
  <c r="V150" i="7"/>
  <c r="T135" i="7"/>
  <c r="Q135" i="7"/>
  <c r="V135" i="7"/>
  <c r="T180" i="7"/>
  <c r="Q180" i="7"/>
  <c r="V180" i="7"/>
  <c r="Q112" i="7"/>
  <c r="T112" i="7"/>
  <c r="V112" i="7"/>
  <c r="T213" i="7"/>
  <c r="Q213" i="7"/>
  <c r="V213" i="7"/>
  <c r="Q216" i="7"/>
  <c r="T216" i="7"/>
  <c r="V216" i="7"/>
  <c r="T211" i="7"/>
  <c r="Q211" i="7"/>
  <c r="V211" i="7"/>
  <c r="T235" i="7"/>
  <c r="Q235" i="7"/>
  <c r="V235" i="7"/>
  <c r="Q36" i="7"/>
  <c r="T36" i="7"/>
  <c r="V36" i="7"/>
  <c r="T138" i="7"/>
  <c r="Q138" i="7"/>
  <c r="V138" i="7"/>
  <c r="Q169" i="7"/>
  <c r="T169" i="7"/>
  <c r="V169" i="7"/>
  <c r="T38" i="7"/>
  <c r="Q38" i="7"/>
  <c r="V38" i="7"/>
  <c r="Q20" i="7"/>
  <c r="T20" i="7"/>
  <c r="V20" i="7"/>
  <c r="Q174" i="7"/>
  <c r="T174" i="7"/>
  <c r="V174" i="7"/>
  <c r="Q80" i="7"/>
  <c r="T80" i="7"/>
  <c r="V80" i="7"/>
  <c r="Q101" i="7"/>
  <c r="T101" i="7"/>
  <c r="V101" i="7"/>
  <c r="T233" i="7"/>
  <c r="Q233" i="7"/>
  <c r="V233" i="7"/>
  <c r="T65" i="7"/>
  <c r="Q65" i="7"/>
  <c r="V65" i="7"/>
  <c r="Q202" i="7"/>
  <c r="T202" i="7"/>
  <c r="V202" i="7"/>
  <c r="T176" i="7"/>
  <c r="Q176" i="7"/>
  <c r="V176" i="7"/>
  <c r="T61" i="7"/>
  <c r="Q61" i="7"/>
  <c r="V61" i="7"/>
  <c r="T90" i="7"/>
  <c r="Q90" i="7"/>
  <c r="T195" i="7"/>
  <c r="Q195" i="7"/>
  <c r="V195" i="7"/>
  <c r="T48" i="7"/>
  <c r="Q48" i="7"/>
  <c r="V48" i="7"/>
  <c r="Q14" i="7"/>
  <c r="T14" i="7"/>
  <c r="V14" i="7"/>
  <c r="D45" i="12"/>
  <c r="Q222" i="7"/>
  <c r="T222" i="7"/>
  <c r="V222" i="7"/>
  <c r="T230" i="7"/>
  <c r="Q230" i="7"/>
  <c r="V230" i="7"/>
  <c r="T6" i="7"/>
  <c r="Q6" i="7"/>
  <c r="V6" i="7"/>
  <c r="Q163" i="7"/>
  <c r="T163" i="7"/>
  <c r="V163" i="7"/>
  <c r="H43" i="12"/>
  <c r="G43" i="12"/>
  <c r="F43" i="12"/>
  <c r="E43" i="12"/>
  <c r="T32" i="7"/>
  <c r="Q32" i="7"/>
  <c r="V32" i="7"/>
  <c r="Q185" i="7"/>
  <c r="T185" i="7"/>
  <c r="V185" i="7"/>
  <c r="Q206" i="7"/>
  <c r="T206" i="7"/>
  <c r="V206" i="7"/>
  <c r="T114" i="7"/>
  <c r="Q114" i="7"/>
  <c r="V114" i="7"/>
  <c r="T78" i="7"/>
  <c r="Q78" i="7"/>
  <c r="V78" i="7"/>
  <c r="T76" i="7"/>
  <c r="Q76" i="7"/>
  <c r="V76" i="7"/>
  <c r="T122" i="7"/>
  <c r="Q122" i="7"/>
  <c r="V122" i="7"/>
  <c r="T218" i="7"/>
  <c r="Q218" i="7"/>
  <c r="V218" i="7"/>
  <c r="R43" i="12"/>
  <c r="Q43" i="12"/>
  <c r="T43" i="12"/>
  <c r="S43" i="12"/>
  <c r="D47" i="12"/>
  <c r="Q98" i="7"/>
  <c r="T98" i="7"/>
  <c r="V98" i="7"/>
  <c r="T39" i="12"/>
  <c r="S39" i="12"/>
  <c r="Q39" i="12"/>
  <c r="R39" i="12"/>
  <c r="T79" i="7"/>
  <c r="Q79" i="7"/>
  <c r="V79" i="7"/>
  <c r="Q205" i="7"/>
  <c r="T205" i="7"/>
  <c r="V205" i="7"/>
  <c r="D48" i="12"/>
  <c r="Q64" i="7"/>
  <c r="T64" i="7"/>
  <c r="V64" i="7"/>
  <c r="T140" i="7"/>
  <c r="Q140" i="7"/>
  <c r="V140" i="7"/>
  <c r="T63" i="7"/>
  <c r="Q63" i="7"/>
  <c r="V63" i="7"/>
  <c r="T34" i="7"/>
  <c r="Q34" i="7"/>
  <c r="V34" i="7"/>
  <c r="N42" i="12"/>
  <c r="M42" i="12"/>
  <c r="L42" i="12"/>
  <c r="K42" i="12"/>
  <c r="T133" i="7"/>
  <c r="Q133" i="7"/>
  <c r="V133" i="7"/>
  <c r="T44" i="7"/>
  <c r="Q44" i="7"/>
  <c r="V44" i="7"/>
  <c r="T160" i="7"/>
  <c r="Q160" i="7"/>
  <c r="V160" i="7"/>
  <c r="T186" i="7"/>
  <c r="Q186" i="7"/>
  <c r="V186" i="7"/>
  <c r="T108" i="7"/>
  <c r="Q108" i="7"/>
  <c r="V108" i="7"/>
  <c r="Q51" i="7"/>
  <c r="T51" i="7"/>
  <c r="V51" i="7"/>
  <c r="T117" i="7"/>
  <c r="Q117" i="7"/>
  <c r="V117" i="7"/>
  <c r="T50" i="7"/>
  <c r="Q50" i="7"/>
  <c r="V50" i="7"/>
  <c r="Q119" i="7"/>
  <c r="T119" i="7"/>
  <c r="V119" i="7"/>
  <c r="T9" i="7"/>
  <c r="Q9" i="7"/>
  <c r="V9" i="7"/>
  <c r="Q118" i="7"/>
  <c r="T118" i="7"/>
  <c r="V118" i="7"/>
  <c r="Q152" i="7"/>
  <c r="T152" i="7"/>
  <c r="V152" i="7"/>
  <c r="T18" i="7"/>
  <c r="Q18" i="7"/>
  <c r="V18" i="7"/>
  <c r="T55" i="7"/>
  <c r="Q55" i="7"/>
  <c r="V55" i="7"/>
  <c r="T94" i="7"/>
  <c r="Q49" i="7"/>
  <c r="T49" i="7"/>
  <c r="V49" i="7"/>
  <c r="T175" i="7"/>
  <c r="Q175" i="7"/>
  <c r="V175" i="7"/>
  <c r="F47" i="12"/>
  <c r="T37" i="12"/>
  <c r="S37" i="12"/>
  <c r="R37" i="12"/>
  <c r="Q37" i="12"/>
  <c r="E47" i="12"/>
  <c r="C47" i="12"/>
  <c r="T105" i="7"/>
  <c r="Q105" i="7"/>
  <c r="V105" i="7"/>
  <c r="Q10" i="7"/>
  <c r="T10" i="7"/>
  <c r="V10" i="7"/>
  <c r="Y42" i="12"/>
  <c r="Z42" i="12"/>
  <c r="W42" i="12"/>
  <c r="X42" i="12"/>
  <c r="T84" i="7"/>
  <c r="Q84" i="7"/>
  <c r="V84" i="7"/>
  <c r="Q100" i="7"/>
  <c r="T100" i="7"/>
  <c r="V100" i="7"/>
  <c r="Q30" i="7"/>
  <c r="T30" i="7"/>
  <c r="V30" i="7"/>
  <c r="T26" i="7"/>
  <c r="Q26" i="7"/>
  <c r="V26" i="7"/>
  <c r="T167" i="7"/>
  <c r="Q167" i="7"/>
  <c r="V167" i="7"/>
  <c r="Q88" i="7"/>
  <c r="T88" i="7"/>
  <c r="V88" i="7"/>
  <c r="Q71" i="7"/>
  <c r="T71" i="7"/>
  <c r="V71" i="7"/>
  <c r="T16" i="7"/>
  <c r="Q16" i="7"/>
  <c r="V16" i="7"/>
  <c r="K43" i="12"/>
  <c r="N43" i="12"/>
  <c r="M43" i="12"/>
  <c r="L43" i="12"/>
  <c r="C48" i="12"/>
  <c r="W37" i="12"/>
  <c r="F48" i="12"/>
  <c r="E48" i="12"/>
  <c r="Z37" i="12"/>
  <c r="Y37" i="12"/>
  <c r="X37" i="12"/>
  <c r="T164" i="7"/>
  <c r="Q164" i="7"/>
  <c r="V164" i="7"/>
  <c r="T207" i="7"/>
  <c r="Q207" i="7"/>
  <c r="V207" i="7"/>
  <c r="T127" i="7"/>
  <c r="Q127" i="7"/>
  <c r="V127" i="7"/>
  <c r="Q96" i="7"/>
  <c r="T96" i="7"/>
  <c r="V96" i="7"/>
  <c r="Q86" i="7"/>
  <c r="T86" i="7"/>
  <c r="V86" i="7"/>
  <c r="C46" i="12"/>
  <c r="N37" i="12"/>
  <c r="M37" i="12"/>
  <c r="L37" i="12"/>
  <c r="K37" i="12"/>
  <c r="AA37" i="12"/>
  <c r="F46" i="12"/>
  <c r="E46" i="12"/>
  <c r="AA38" i="12"/>
  <c r="H42" i="12"/>
  <c r="G42" i="12"/>
  <c r="F42" i="12"/>
  <c r="E42" i="12"/>
  <c r="Q72" i="7"/>
  <c r="V72" i="7"/>
  <c r="Y43" i="12"/>
  <c r="X43" i="12"/>
  <c r="Z43" i="12"/>
  <c r="W43" i="12"/>
  <c r="T21" i="7"/>
  <c r="Q21" i="7"/>
  <c r="V21" i="7"/>
  <c r="T191" i="7"/>
  <c r="Q191" i="7"/>
  <c r="V191" i="7"/>
  <c r="T162" i="7"/>
  <c r="Q162" i="7"/>
  <c r="V162" i="7"/>
  <c r="T156" i="7"/>
  <c r="Q156" i="7"/>
  <c r="V156" i="7"/>
  <c r="T104" i="7"/>
  <c r="Q104" i="7"/>
  <c r="V104" i="7"/>
  <c r="T128" i="7"/>
  <c r="Q128" i="7"/>
  <c r="V128" i="7"/>
  <c r="Q19" i="7"/>
  <c r="T19" i="7"/>
  <c r="V19" i="7"/>
  <c r="Q209" i="7"/>
  <c r="T209" i="7"/>
  <c r="V209" i="7"/>
  <c r="Q214" i="7"/>
  <c r="T214" i="7"/>
  <c r="V214" i="7"/>
  <c r="T42" i="12"/>
  <c r="S42" i="12"/>
  <c r="R42" i="12"/>
  <c r="Q42" i="12"/>
  <c r="T42" i="7"/>
  <c r="Q42" i="7"/>
  <c r="V42" i="7"/>
  <c r="T131" i="7"/>
  <c r="Q131" i="7"/>
  <c r="V131" i="7"/>
  <c r="T220" i="7"/>
  <c r="Q220" i="7"/>
  <c r="V220" i="7"/>
  <c r="Z39" i="12"/>
  <c r="Y39" i="12"/>
  <c r="W39" i="12"/>
  <c r="X39" i="12"/>
  <c r="Z41" i="12"/>
  <c r="Y41" i="12"/>
  <c r="X41" i="12"/>
  <c r="W41" i="12"/>
  <c r="T204" i="7"/>
  <c r="Q204" i="7"/>
  <c r="V204" i="7"/>
  <c r="Q115" i="7"/>
  <c r="T115" i="7"/>
  <c r="V115" i="7"/>
  <c r="M39" i="12"/>
  <c r="L39" i="12"/>
  <c r="N39" i="12"/>
  <c r="K39" i="12"/>
  <c r="Q24" i="7"/>
  <c r="T24" i="7"/>
  <c r="V24" i="7"/>
  <c r="T149" i="7"/>
  <c r="Q149" i="7"/>
  <c r="V149" i="7"/>
  <c r="Q99" i="7"/>
  <c r="T99" i="7"/>
  <c r="V99" i="7"/>
  <c r="E39" i="12"/>
  <c r="G39" i="12"/>
  <c r="H39" i="12"/>
  <c r="F39" i="12"/>
  <c r="M41" i="12"/>
  <c r="L41" i="12"/>
  <c r="K41" i="12"/>
  <c r="N41" i="12"/>
  <c r="Q67" i="7"/>
  <c r="T67" i="7"/>
  <c r="V67" i="7"/>
  <c r="T109" i="7"/>
  <c r="Q109" i="7"/>
  <c r="V109" i="7"/>
  <c r="T221" i="7"/>
  <c r="Q221" i="7"/>
  <c r="V221" i="7"/>
  <c r="T31" i="7"/>
  <c r="Q31" i="7"/>
  <c r="V31" i="7"/>
  <c r="T184" i="7"/>
  <c r="Q184" i="7"/>
  <c r="V184" i="7"/>
  <c r="T27" i="7"/>
  <c r="Q27" i="7"/>
  <c r="V27" i="7"/>
  <c r="G41" i="12"/>
  <c r="F41" i="12"/>
  <c r="E41" i="12"/>
  <c r="H41" i="12"/>
  <c r="T126" i="7"/>
  <c r="Q126" i="7"/>
  <c r="V126" i="7"/>
  <c r="Q43" i="7"/>
  <c r="T43" i="7"/>
  <c r="V43" i="7"/>
  <c r="S41" i="12"/>
  <c r="R41" i="12"/>
  <c r="Q41" i="12"/>
  <c r="T41" i="12"/>
  <c r="T217" i="7"/>
  <c r="Q217" i="7"/>
  <c r="V217" i="7"/>
  <c r="T97" i="7"/>
  <c r="Q97" i="7"/>
  <c r="V97" i="7"/>
  <c r="Q154" i="7"/>
  <c r="T154" i="7"/>
  <c r="V154" i="7"/>
  <c r="C45" i="12"/>
  <c r="F45" i="12"/>
  <c r="E45" i="12"/>
  <c r="AB38" i="12"/>
  <c r="H37" i="12"/>
  <c r="G37" i="12"/>
  <c r="F37" i="12"/>
  <c r="E37" i="12"/>
  <c r="AB37" i="12"/>
  <c r="T125" i="7"/>
  <c r="Q125" i="7"/>
  <c r="V125" i="7"/>
  <c r="T226" i="7"/>
  <c r="Q226" i="7"/>
  <c r="V226" i="7"/>
  <c r="T15" i="7"/>
  <c r="AO8" i="1" s="1"/>
  <c r="Q15" i="7"/>
  <c r="V15" i="7"/>
  <c r="T168" i="7"/>
  <c r="Q168" i="7"/>
  <c r="V168" i="7"/>
  <c r="Q60" i="7"/>
  <c r="T60" i="7"/>
  <c r="V60" i="7"/>
  <c r="T201" i="7"/>
  <c r="Q201" i="7"/>
  <c r="V201" i="7"/>
  <c r="T62" i="7"/>
  <c r="Q62" i="7"/>
  <c r="V62" i="7"/>
  <c r="Q196" i="7"/>
  <c r="T196" i="7"/>
  <c r="V196" i="7"/>
  <c r="Q232" i="7"/>
  <c r="T232" i="7"/>
  <c r="V232" i="7"/>
  <c r="T35" i="7"/>
  <c r="Q35" i="7"/>
  <c r="V35" i="7"/>
  <c r="T171" i="7"/>
  <c r="Q171" i="7"/>
  <c r="V171" i="7"/>
  <c r="T210" i="7"/>
  <c r="Q210" i="7"/>
  <c r="V210" i="7"/>
  <c r="Q54" i="7"/>
  <c r="T54" i="7"/>
  <c r="V54" i="7"/>
  <c r="T178" i="7"/>
  <c r="Q178" i="7"/>
  <c r="V178" i="7"/>
  <c r="V187" i="7" l="1"/>
  <c r="V33" i="7"/>
  <c r="T33" i="7"/>
  <c r="Q33" i="7"/>
  <c r="T7" i="7"/>
  <c r="V68" i="7"/>
  <c r="T68" i="7"/>
  <c r="Q68" i="7"/>
  <c r="V29" i="7"/>
  <c r="T29" i="7"/>
  <c r="Q29" i="7"/>
  <c r="V170" i="7"/>
  <c r="Q170" i="7"/>
  <c r="T170" i="7"/>
  <c r="Q187" i="7"/>
  <c r="V95" i="7"/>
  <c r="T95" i="7"/>
  <c r="Q95" i="7"/>
  <c r="Q46" i="7"/>
  <c r="V208" i="7"/>
  <c r="V129" i="7"/>
  <c r="T129" i="7"/>
  <c r="Q129" i="7"/>
  <c r="Q208" i="7"/>
  <c r="V7" i="7"/>
  <c r="V141" i="7"/>
  <c r="Q141" i="7"/>
  <c r="T141" i="7"/>
  <c r="V183" i="7"/>
  <c r="T183" i="7"/>
  <c r="Q183" i="7"/>
  <c r="V28" i="7"/>
  <c r="T28" i="7"/>
  <c r="Q28" i="7"/>
  <c r="V192" i="7"/>
  <c r="Q192" i="7"/>
  <c r="T192" i="7"/>
  <c r="Q17" i="7"/>
  <c r="V188" i="7"/>
  <c r="T188" i="7"/>
  <c r="Q188" i="7"/>
  <c r="Q173" i="7"/>
  <c r="T173" i="7"/>
  <c r="V173" i="7"/>
  <c r="V134" i="7"/>
  <c r="T134" i="7"/>
  <c r="Q134" i="7"/>
  <c r="V197" i="7"/>
  <c r="V47" i="7"/>
  <c r="T47" i="7"/>
  <c r="Q47" i="7"/>
  <c r="V120" i="7"/>
  <c r="Q120" i="7"/>
  <c r="T120" i="7"/>
  <c r="V91" i="7"/>
  <c r="T91" i="7"/>
  <c r="Q91" i="7"/>
  <c r="Q87" i="7"/>
  <c r="V203" i="7"/>
  <c r="Q203" i="7"/>
  <c r="T203" i="7"/>
  <c r="T123" i="7"/>
  <c r="V123" i="7"/>
  <c r="Q123" i="7"/>
  <c r="T17" i="7"/>
  <c r="V94" i="7"/>
  <c r="V22" i="7"/>
  <c r="T22" i="7"/>
  <c r="Q22" i="7"/>
  <c r="V111" i="7"/>
  <c r="Q111" i="7"/>
  <c r="T111" i="7"/>
  <c r="T25" i="7"/>
  <c r="Q25" i="7"/>
  <c r="V25" i="7"/>
  <c r="V52" i="7"/>
  <c r="T52" i="7"/>
  <c r="Q52" i="7"/>
  <c r="V46" i="7"/>
  <c r="V87" i="7"/>
  <c r="V139" i="7"/>
  <c r="T139" i="7"/>
  <c r="Q139" i="7"/>
  <c r="V74" i="7"/>
  <c r="T74" i="7"/>
  <c r="Q74" i="7"/>
  <c r="T85" i="7"/>
  <c r="Q85" i="7"/>
  <c r="V85" i="7"/>
  <c r="V155" i="7"/>
  <c r="Q155" i="7"/>
  <c r="T155" i="7"/>
  <c r="V11" i="7"/>
  <c r="Q11" i="7"/>
  <c r="T11" i="7"/>
  <c r="V229" i="7"/>
  <c r="T229" i="7"/>
  <c r="Q197" i="7"/>
  <c r="V121" i="7"/>
  <c r="Q121" i="7"/>
  <c r="T121" i="7"/>
  <c r="AQ8" i="7"/>
  <c r="AQ7" i="7"/>
</calcChain>
</file>

<file path=xl/sharedStrings.xml><?xml version="1.0" encoding="utf-8"?>
<sst xmlns="http://schemas.openxmlformats.org/spreadsheetml/2006/main" count="227174" uniqueCount="44484">
  <si>
    <t>Konfiguration</t>
  </si>
  <si>
    <t>Gelbe Zellen mit blauer Schrift sind Eingabezellen. Alles andere wird vom Bericht gepflegt.</t>
  </si>
  <si>
    <t>Rohdaten-Ordner (relativ zur Master-Datei oder absolut)</t>
  </si>
  <si>
    <t>Rohdaten</t>
  </si>
  <si>
    <t>Ordner der Anwesenheitsliste</t>
  </si>
  <si>
    <t>Anwesenheit</t>
  </si>
  <si>
    <t>Jahr der Anwesenheitsliste</t>
  </si>
  <si>
    <t>Produktivität wird je Vorgang (Verbund) und je Arbeitsgut (OPAG) ausgewiesen; beide Sichten stehen im Blatt KW und im Cockpit.</t>
  </si>
  <si>
    <t>Lokaler Ordner der Master-Datei (nur nötig, wenn die Datei in OneDrive/SharePoint liegt und die automatische Zuordnung scheitert; sonst leer)</t>
  </si>
  <si>
    <t>Hover-Effekt der Chips im Cockpit (JA/NEIN; NEIN, falls Excel beim Überfahren der Chips instabil wird – Klick funktioniert weiter)</t>
  </si>
  <si>
    <t>JA</t>
  </si>
  <si>
    <t>Meldungen als Karte im Blatt (JA/NEIN; NEIN = klassisches Windows-Fenster, falls Excel beim Anzeigen der Karte instabil wird)</t>
  </si>
  <si>
    <t>Verwaltungssystemschlüssel</t>
  </si>
  <si>
    <t>Sparte (Komposit, Leben, KV)</t>
  </si>
  <si>
    <t>KV</t>
  </si>
  <si>
    <t>LV</t>
  </si>
  <si>
    <t>Leben</t>
  </si>
  <si>
    <t>LF</t>
  </si>
  <si>
    <t>LG</t>
  </si>
  <si>
    <t>SV</t>
  </si>
  <si>
    <t>Komposit</t>
  </si>
  <si>
    <t>KR</t>
  </si>
  <si>
    <t>DA</t>
  </si>
  <si>
    <t>HA</t>
  </si>
  <si>
    <t>AS</t>
  </si>
  <si>
    <t>UV</t>
  </si>
  <si>
    <t>GV</t>
  </si>
  <si>
    <t>TR</t>
  </si>
  <si>
    <t>IT</t>
  </si>
  <si>
    <t>Unbekannte Schlüssel laufen unter „Sonstige“. Zeilen 11–40 werden beim Laden gelesen.</t>
  </si>
  <si>
    <t>BÜ-Schlüssel (GeVo-Nummer)</t>
  </si>
  <si>
    <t>Grundlage: Fachkonzept BÜ-Reporting, bestätigt: Komposit/Leben 469 und 108, KV 2015 und 6065. Zeilen 11–20 werden gelesen.</t>
  </si>
  <si>
    <t>Vorauswahl „Aktive Bearbeitung“ (Themenpostkörbe)</t>
  </si>
  <si>
    <t>KO 23724</t>
  </si>
  <si>
    <t>MV 23724</t>
  </si>
  <si>
    <t>GR 23724</t>
  </si>
  <si>
    <t>Postkörbe, in denen die Sachbearbeitung selbst arbeitet (HSB4K KO, MV, GR). 72 (72-Stunden-BOT) und BÜ (Prüf-Bot) zählen nicht dazu; BE, WR, 00 und „ohne Postkorb“ sind fachlich zu klären. Zeilen 11–30 werden gelesen.</t>
  </si>
  <si>
    <t>Altersklassen des Rückstands (Tage seit Eingang)</t>
  </si>
  <si>
    <t>0–7 Tage</t>
  </si>
  <si>
    <t>8–30 Tage</t>
  </si>
  <si>
    <t>31–90 Tage</t>
  </si>
  <si>
    <t>über 90 Tage</t>
  </si>
  <si>
    <t>Eingänge = Schlüssel, die im neuen Stand erstmals vorkommen. Abgänge = Schlüssel des Vortagsstands, die im neuen Stand fehlen (abgearbeitet oder an die Sparte weitergeleitet, auch Übergabe an den 72-Stunden-BOT). Schlüssel Verbund: Verwaltungssystemschlüssel, Ordnungsbegriff, VORG_VERBU_LNR; OPAG zusätzlich OPS_AUFTR_ID und OPS_ARBGUT_LNR.</t>
  </si>
  <si>
    <t>Stichtag</t>
  </si>
  <si>
    <t>Quelle</t>
  </si>
  <si>
    <t>Sparte</t>
  </si>
  <si>
    <t>VSS</t>
  </si>
  <si>
    <t>Themenpostkorb</t>
  </si>
  <si>
    <t>GEVO_SL</t>
  </si>
  <si>
    <t>GeVo-Typ</t>
  </si>
  <si>
    <t>GeVo-Nr</t>
  </si>
  <si>
    <t>Rückstand</t>
  </si>
  <si>
    <t>Eingang</t>
  </si>
  <si>
    <t>Abgang</t>
  </si>
  <si>
    <t>Alter 0–7</t>
  </si>
  <si>
    <t>Alter 8–30</t>
  </si>
  <si>
    <t>Alter 31–90</t>
  </si>
  <si>
    <t>Alter &gt;90</t>
  </si>
  <si>
    <t>Aktiv</t>
  </si>
  <si>
    <t>Filter und Hilfsgrößen</t>
  </si>
  <si>
    <t>Die Chips im Cockpit schreiben WAHR/FALSCH in die Spalten C (Themenpostkörbe), H (GeVo-Typen) und T (Sparten). Die Spalten lassen sich auch direkt bearbeiten.</t>
  </si>
  <si>
    <t>Sonstige</t>
  </si>
  <si>
    <t>Rückstand Verbund</t>
  </si>
  <si>
    <t>Rückstand OPAG</t>
  </si>
  <si>
    <t>BE 23724</t>
  </si>
  <si>
    <t>WR 23724</t>
  </si>
  <si>
    <t>BÜ 23724</t>
  </si>
  <si>
    <t>72 23724</t>
  </si>
  <si>
    <t>00 23724</t>
  </si>
  <si>
    <t>(ohne Postkorb)</t>
  </si>
  <si>
    <t>Kästchen</t>
  </si>
  <si>
    <t>wirksam</t>
  </si>
  <si>
    <t>39 Telefonnotiz</t>
  </si>
  <si>
    <t>40 sonstige Korrespondenz</t>
  </si>
  <si>
    <t>67 Anfrage z. Vertragsumf.</t>
  </si>
  <si>
    <t>108 Bestandsübertragung</t>
  </si>
  <si>
    <t>131 Ablaufkündigung</t>
  </si>
  <si>
    <t>401 Maklervertrag</t>
  </si>
  <si>
    <t>413 Kopien von Unterlagen</t>
  </si>
  <si>
    <t>469 Bestandsübertragung</t>
  </si>
  <si>
    <t>472 sonstiger Schriftwechsel</t>
  </si>
  <si>
    <t>703 Rechte Dritter</t>
  </si>
  <si>
    <t>803 Eigentümer/Halter/Nutzung</t>
  </si>
  <si>
    <t>2015 Maklervollmacht</t>
  </si>
  <si>
    <t>6065 Anfrage Betreuung</t>
  </si>
  <si>
    <t>Alle übrigen GeVo-Typen</t>
  </si>
  <si>
    <t>GeVo-Modus</t>
  </si>
  <si>
    <t>Alle GeVo</t>
  </si>
  <si>
    <t>Alle GeVo: kein GeVo-Filter. Nur BÜ-Schlüssel: GeVo-Nummern aus Konfiguration. Manuelle Auswahl: Kästchen im Cockpit.</t>
  </si>
  <si>
    <t>Ansicht</t>
  </si>
  <si>
    <t>Tag</t>
  </si>
  <si>
    <t>Tag = letzte 7 Stichtage, Woche = letzte 7 Kalenderwochen (Rückstand zum Wochenende, Bewegungen als Wochensumme).</t>
  </si>
  <si>
    <t>Quelle Eingänge/Abgänge</t>
  </si>
  <si>
    <t>Verbund</t>
  </si>
  <si>
    <t>Bookmark-Chips der Kachel „Eingänge und Abgänge“ im Cockpit: Verbund (Vorgänge) oder OPAG (Arbeitsgüter).</t>
  </si>
  <si>
    <t>Chip unter dem Mauszeiger (Cockpit, Hover)</t>
  </si>
  <si>
    <t>Hilfsgrößen</t>
  </si>
  <si>
    <t>Wert</t>
  </si>
  <si>
    <t>Vorheriger Stichtag</t>
  </si>
  <si>
    <t>Zeile letzter Stichtag</t>
  </si>
  <si>
    <t>Zeile vorheriger Stichtag</t>
  </si>
  <si>
    <t>Jahr (ISO) letzter Stichtag</t>
  </si>
  <si>
    <t>KW letzter Stichtag</t>
  </si>
  <si>
    <t>Zeile in KW</t>
  </si>
  <si>
    <t>Δ Rückstand OPAG ggü. Vortag</t>
  </si>
  <si>
    <t>Δ Rückstand Verbund ggü. Vortag</t>
  </si>
  <si>
    <t>Altersstruktur (aktueller Stichtag, Filter aktiv)</t>
  </si>
  <si>
    <t>OPAG</t>
  </si>
  <si>
    <t>Erste Fakten-Zeile letzter Stichtag</t>
  </si>
  <si>
    <t>Letzte Fakten-Zeile letzter Stichtag</t>
  </si>
  <si>
    <t>Warnung Planungshorizont</t>
  </si>
  <si>
    <t>Heute: ISO-Schlüssel Jahr*100+KW</t>
  </si>
  <si>
    <t>Vergangen: Montag vor</t>
  </si>
  <si>
    <t>Verlauf je Stichtag</t>
  </si>
  <si>
    <t>Alle Werte nach dem aktiven Filter (Themenpostkörbe, GeVo). Zeilen werden beim Laden ergänzt; Formeln der letzten Zeile werden kopiert.</t>
  </si>
  <si>
    <t>OPAG (Arbeitsgüter)</t>
  </si>
  <si>
    <t>Verbund (Vorgänge)</t>
  </si>
  <si>
    <t>Hilfsspalten für die Diagramme „Eingänge und Abgänge nach Sparte“</t>
  </si>
  <si>
    <t>Jahr (ISO)</t>
  </si>
  <si>
    <t>KW</t>
  </si>
  <si>
    <t>Rückstand Komposit</t>
  </si>
  <si>
    <t>Rückstand Leben</t>
  </si>
  <si>
    <t>Rückstand KV</t>
  </si>
  <si>
    <t>Rückstand Sonstige</t>
  </si>
  <si>
    <t>Rückstand gesamt</t>
  </si>
  <si>
    <t>Eingänge</t>
  </si>
  <si>
    <t>Abgänge</t>
  </si>
  <si>
    <t>Abgänge Komposit</t>
  </si>
  <si>
    <t>Abgänge Leben</t>
  </si>
  <si>
    <t>Abgänge KV</t>
  </si>
  <si>
    <t>OPAG Eingänge Komposit</t>
  </si>
  <si>
    <t>OPAG Eingänge Leben</t>
  </si>
  <si>
    <t>OPAG Eingänge KV</t>
  </si>
  <si>
    <t>Verbund Eingänge Komposit</t>
  </si>
  <si>
    <t>Verbund Eingänge Leben</t>
  </si>
  <si>
    <t>Verbund Eingänge KV</t>
  </si>
  <si>
    <t>OPAG Abgänge Komposit (−)</t>
  </si>
  <si>
    <t>OPAG Abgänge Leben (−)</t>
  </si>
  <si>
    <t>OPAG Abgänge KV (−)</t>
  </si>
  <si>
    <t>Verbund Abgänge Komposit (−)</t>
  </si>
  <si>
    <t>Verbund Abgänge Leben (−)</t>
  </si>
  <si>
    <t>Verbund Abgänge KV (−)</t>
  </si>
  <si>
    <t>OPAG Netto</t>
  </si>
  <si>
    <t>Verbund Netto</t>
  </si>
  <si>
    <t>erste Fakten-Zeile (Position)</t>
  </si>
  <si>
    <t>letzte Fakten-Zeile (Position)</t>
  </si>
  <si>
    <t>Kalenderwochen: Abgänge, Kapazität (MAK) und Produktivität</t>
  </si>
  <si>
    <t>Produktivität = Abgänge je MAK in der Kalenderwoche, je Vorgang (Verbund) und je Arbeitsgut (OPAG). Eine laufende KW enthält nur die bereits geladenen Stichtage.</t>
  </si>
  <si>
    <t>Abgänge OPAG</t>
  </si>
  <si>
    <t>Abgänge Verbund</t>
  </si>
  <si>
    <t>MAK (Anwesenheit)</t>
  </si>
  <si>
    <t>Produktivität je Vorgang (Verbund-Abgänge je MAK)</t>
  </si>
  <si>
    <t>Produktivität je Arbeitsgut (OPAG-Abgänge je MAK)</t>
  </si>
  <si>
    <t>Jahr</t>
  </si>
  <si>
    <t>Bezeichnung</t>
  </si>
  <si>
    <t>Gesamt</t>
  </si>
  <si>
    <t>Gesundheit (KV)</t>
  </si>
  <si>
    <t>Komposit/Leben</t>
  </si>
  <si>
    <t>Stichtage</t>
  </si>
  <si>
    <t>Chart</t>
  </si>
  <si>
    <t>Schlüssel</t>
  </si>
  <si>
    <t>Eingänge OPAG</t>
  </si>
  <si>
    <t>Eingänge Verbund</t>
  </si>
  <si>
    <t>Rückstand OPAG zum Wochenende</t>
  </si>
  <si>
    <t>Rückstand Verbund zum Wochenende</t>
  </si>
  <si>
    <t>letzter Stichtag der KW</t>
  </si>
  <si>
    <t>Diagrammbereich</t>
  </si>
  <si>
    <t>erste Zeile (Stichtage)</t>
  </si>
  <si>
    <t>letzte Zeile (Stichtage)</t>
  </si>
  <si>
    <t>erste Zeile (MAK oder Stichtage)</t>
  </si>
  <si>
    <t>letzte Zeile (MAK oder Stichtage)</t>
  </si>
  <si>
    <t>Mitarbeiter (Stammdaten für Anwesenheit und Produktivität)</t>
  </si>
  <si>
    <t>Neue Mitarbeitende: nächste freie Zeile ausfüllen (Name, Sparte, Kapazität). Sie erscheinen sofort in der Planung. Austritt: Datum eintragen oder Aktiv = FALSCH. Kapazität = MAK je Woche bei voller Anwesenheit (1,0 = Vollzeit, 0,5 = halbe Stelle).</t>
  </si>
  <si>
    <t>Mitarbeiter</t>
  </si>
  <si>
    <t>Einheit</t>
  </si>
  <si>
    <t>Kapazität (MAK/Woche)</t>
  </si>
  <si>
    <t>Eintritt</t>
  </si>
  <si>
    <t>Austritt</t>
  </si>
  <si>
    <t>Aktiv (leer = ja)</t>
  </si>
  <si>
    <t>Bemerkung</t>
  </si>
  <si>
    <t>Import</t>
  </si>
  <si>
    <t>Letzte MAK-Liste</t>
  </si>
  <si>
    <t>Importiert am</t>
  </si>
  <si>
    <t>Anwesenheitsplan (MAK je Mitarbeiter und Kalenderwoche)</t>
  </si>
  <si>
    <t>Leer = anwesend mit Kapazität · U = Urlaub · K = krank · F = Fortbildung/sonstige Abwesenheit · H = halbe Woche · Zahl = MAK dieser Woche. Vergangene Wochen grau, aktuelle Woche hervorgehoben. Mitarbeitende werden im Blatt „Mitarbeiter“ gepflegt.</t>
  </si>
  <si>
    <t>Monat</t>
  </si>
  <si>
    <t>Kalenderwoche</t>
  </si>
  <si>
    <t>Montag</t>
  </si>
  <si>
    <t>Kap.</t>
  </si>
  <si>
    <t>Wirksame MAK je Mitarbeiter und KW (berechnet aus Mitarbeiter und Planung; Grundlage für KW!L:N)</t>
  </si>
  <si>
    <t>Schlüssel Jahr*100+KW</t>
  </si>
  <si>
    <t>Jul 26</t>
  </si>
  <si>
    <t>KW 30</t>
  </si>
  <si>
    <t>KW 31</t>
  </si>
  <si>
    <t>Aug 26</t>
  </si>
  <si>
    <t>KW 32</t>
  </si>
  <si>
    <t>KW 33</t>
  </si>
  <si>
    <t>KW 34</t>
  </si>
  <si>
    <t>KW 35</t>
  </si>
  <si>
    <t>KW 36</t>
  </si>
  <si>
    <t>Sep 26</t>
  </si>
  <si>
    <t>KW 37</t>
  </si>
  <si>
    <t>KW 38</t>
  </si>
  <si>
    <t>KW 39</t>
  </si>
  <si>
    <t>KW 40</t>
  </si>
  <si>
    <t>Okt 26</t>
  </si>
  <si>
    <t>KW 41</t>
  </si>
  <si>
    <t>KW 42</t>
  </si>
  <si>
    <t>KW 43</t>
  </si>
  <si>
    <t>KW 44</t>
  </si>
  <si>
    <t>Nov 26</t>
  </si>
  <si>
    <t>KW 45</t>
  </si>
  <si>
    <t>KW 46</t>
  </si>
  <si>
    <t>KW 47</t>
  </si>
  <si>
    <t>KW 48</t>
  </si>
  <si>
    <t>KW 49</t>
  </si>
  <si>
    <t>Dez 26</t>
  </si>
  <si>
    <t>KW 50</t>
  </si>
  <si>
    <t>KW 51</t>
  </si>
  <si>
    <t>KW 52</t>
  </si>
  <si>
    <t>KW 53</t>
  </si>
  <si>
    <t>Jan 27</t>
  </si>
  <si>
    <t>KW 1</t>
  </si>
  <si>
    <t>KW 2</t>
  </si>
  <si>
    <t>KW 3</t>
  </si>
  <si>
    <t>KW 4</t>
  </si>
  <si>
    <t>Feb 27</t>
  </si>
  <si>
    <t>KW 5</t>
  </si>
  <si>
    <t>KW 6</t>
  </si>
  <si>
    <t>KW 7</t>
  </si>
  <si>
    <t>KW 8</t>
  </si>
  <si>
    <t>Mär 27</t>
  </si>
  <si>
    <t>KW 9</t>
  </si>
  <si>
    <t>KW 10</t>
  </si>
  <si>
    <t>KW 11</t>
  </si>
  <si>
    <t>KW 12</t>
  </si>
  <si>
    <t>KW 13</t>
  </si>
  <si>
    <t>Apr 27</t>
  </si>
  <si>
    <t>KW 14</t>
  </si>
  <si>
    <t>KW 15</t>
  </si>
  <si>
    <t>KW 16</t>
  </si>
  <si>
    <t>KW 17</t>
  </si>
  <si>
    <t>Mai 27</t>
  </si>
  <si>
    <t>KW 18</t>
  </si>
  <si>
    <t>KW 19</t>
  </si>
  <si>
    <t>KW 20</t>
  </si>
  <si>
    <t>KW 21</t>
  </si>
  <si>
    <t>KW 22</t>
  </si>
  <si>
    <t>Jun 27</t>
  </si>
  <si>
    <t>KW 23</t>
  </si>
  <si>
    <t>KW 24</t>
  </si>
  <si>
    <t>KW 25</t>
  </si>
  <si>
    <t>KW 26</t>
  </si>
  <si>
    <t>Jul 27</t>
  </si>
  <si>
    <t>KW 27</t>
  </si>
  <si>
    <t>KW 28</t>
  </si>
  <si>
    <t>KW 29</t>
  </si>
  <si>
    <t>Aug 27</t>
  </si>
  <si>
    <t>Sep 27</t>
  </si>
  <si>
    <t>Okt 27</t>
  </si>
  <si>
    <t>Nov 27</t>
  </si>
  <si>
    <t>Dez 27</t>
  </si>
  <si>
    <t>Jan 28</t>
  </si>
  <si>
    <t>Feb 28</t>
  </si>
  <si>
    <t>Mär 28</t>
  </si>
  <si>
    <t>Apr 28</t>
  </si>
  <si>
    <t>Mai 28</t>
  </si>
  <si>
    <t>Jun 28</t>
  </si>
  <si>
    <t>Jul 28</t>
  </si>
  <si>
    <t>Aug 28</t>
  </si>
  <si>
    <t>Sep 28</t>
  </si>
  <si>
    <t>Okt 28</t>
  </si>
  <si>
    <t>Nov 28</t>
  </si>
  <si>
    <t>Dez 28</t>
  </si>
  <si>
    <t>Jan 29</t>
  </si>
  <si>
    <t>Feb 29</t>
  </si>
  <si>
    <t>Mär 29</t>
  </si>
  <si>
    <t>Apr 29</t>
  </si>
  <si>
    <t>Mai 29</t>
  </si>
  <si>
    <t>Jun 29</t>
  </si>
  <si>
    <t>Jul 29</t>
  </si>
  <si>
    <t>Aug 29</t>
  </si>
  <si>
    <t>Sep 29</t>
  </si>
  <si>
    <t>Okt 29</t>
  </si>
  <si>
    <t>Nov 29</t>
  </si>
  <si>
    <t>Dez 29</t>
  </si>
  <si>
    <t>Jan 30</t>
  </si>
  <si>
    <t>Feb 30</t>
  </si>
  <si>
    <t>Mär 30</t>
  </si>
  <si>
    <t>Apr 30</t>
  </si>
  <si>
    <t>Mai 30</t>
  </si>
  <si>
    <t>Jun 30</t>
  </si>
  <si>
    <t>Jul 30</t>
  </si>
  <si>
    <t>Aug 30</t>
  </si>
  <si>
    <t>Sep 30</t>
  </si>
  <si>
    <t>Okt 30</t>
  </si>
  <si>
    <t>Nov 30</t>
  </si>
  <si>
    <t>Dez 30</t>
  </si>
  <si>
    <t>MAK Gesundheit (KV)</t>
  </si>
  <si>
    <t>MAK Komposit/Leben</t>
  </si>
  <si>
    <t>MAK gesamt</t>
  </si>
  <si>
    <t>Ladeprotokoll</t>
  </si>
  <si>
    <t>Jeder geladene Stand (Quelle und Stichtag) steht hier genau einmal; erneutes Laden überspringt vorhandene Stände.</t>
  </si>
  <si>
    <t>Zeitpunkt</t>
  </si>
  <si>
    <t>Datei</t>
  </si>
  <si>
    <t>Blatt</t>
  </si>
  <si>
    <t>Zeilen</t>
  </si>
  <si>
    <t>Hinweis</t>
  </si>
  <si>
    <t>Diagrammdaten: die letzten 7 Perioden nach Ansicht (Filter!L9: Tag = Stichtage, Woche = Kalenderwochen), neueste Periode rechts, leere Slots als #NV (werden nicht gezeichnet, die Diagrammbreite bleibt). Block A Rückstand, Block B Eingänge (positiv), Abgänge (negativ), Delta (Reserve), Block C Kachel Eingänge/Abgänge je Zeile (Quelle Filter!L13) mit Summen ab Zeile 44.</t>
  </si>
  <si>
    <t>Perioden mit Daten</t>
  </si>
  <si>
    <t>Periode</t>
  </si>
  <si>
    <t>Index</t>
  </si>
  <si>
    <t>OPAG Komposit</t>
  </si>
  <si>
    <t>OPAG Leben</t>
  </si>
  <si>
    <t>OPAG KV</t>
  </si>
  <si>
    <t>OPAG Gesamt</t>
  </si>
  <si>
    <t>Verbund Komposit</t>
  </si>
  <si>
    <t>Verbund Leben</t>
  </si>
  <si>
    <t>Verbund KV</t>
  </si>
  <si>
    <t>Verbund Gesamt</t>
  </si>
  <si>
    <t>OPAG Ein Σ</t>
  </si>
  <si>
    <t>OPAG Abg Σ (neg.)</t>
  </si>
  <si>
    <t>OPAG Delta</t>
  </si>
  <si>
    <t>Verbund Ein Σ</t>
  </si>
  <si>
    <t>Verbund Abg Σ (neg.)</t>
  </si>
  <si>
    <t>Verbund Delta</t>
  </si>
  <si>
    <t>OPAG Δ weniger</t>
  </si>
  <si>
    <t>OPAG Δ mehr</t>
  </si>
  <si>
    <t>OPAG Δ gleich</t>
  </si>
  <si>
    <t>OPAG Achsenluft</t>
  </si>
  <si>
    <t>OPAG Δ Text</t>
  </si>
  <si>
    <t>Verbund Δ weniger</t>
  </si>
  <si>
    <t>Verbund Δ mehr</t>
  </si>
  <si>
    <t>Verbund Δ gleich</t>
  </si>
  <si>
    <t>Verbund Achsenluft</t>
  </si>
  <si>
    <t>Verbund Δ Text</t>
  </si>
  <si>
    <t>Periode · Art</t>
  </si>
  <si>
    <t>OPAG Ein Ko</t>
  </si>
  <si>
    <t>OPAG Ein Le</t>
  </si>
  <si>
    <t>OPAG Ein KV</t>
  </si>
  <si>
    <t>OPAG Abg Ko</t>
  </si>
  <si>
    <t>OPAG Abg Le</t>
  </si>
  <si>
    <t>OPAG Abg KV</t>
  </si>
  <si>
    <t>OPAG Delta Ko</t>
  </si>
  <si>
    <t>OPAG Delta Le</t>
  </si>
  <si>
    <t>OPAG Delta KV</t>
  </si>
  <si>
    <t>OPAG Abg Σ</t>
  </si>
  <si>
    <t>OPAG Delta Σ Position oben</t>
  </si>
  <si>
    <t>OPAG Delta Σ Position unten</t>
  </si>
  <si>
    <t>OPAG Delta Σ Text</t>
  </si>
  <si>
    <t>Verbund Ein Ko</t>
  </si>
  <si>
    <t>Verbund Ein Le</t>
  </si>
  <si>
    <t>Verbund Ein KV</t>
  </si>
  <si>
    <t>Verbund Abg Ko</t>
  </si>
  <si>
    <t>Verbund Abg Le</t>
  </si>
  <si>
    <t>Verbund Abg KV</t>
  </si>
  <si>
    <t>Verbund Delta Ko</t>
  </si>
  <si>
    <t>Verbund Delta Le</t>
  </si>
  <si>
    <t>Verbund Delta KV</t>
  </si>
  <si>
    <t>Verbund Abg Σ</t>
  </si>
  <si>
    <t>Verbund Delta Σ Position oben</t>
  </si>
  <si>
    <t>Verbund Delta Σ Position unten</t>
  </si>
  <si>
    <t>Verbund Delta Σ Text</t>
  </si>
  <si>
    <t>Block C: Eingänge und Abgänge je Zeile (Gesamt, Komposit, Leben, KV) für die Quelle aus Filter!L13 (Verbund oder OPAG); Eingänge positiv, Abgänge negativ, Delta als Punkt bei 0 mit Text; AA/AB Skala (unsichtbar).</t>
  </si>
  <si>
    <t>Gesamt Ein</t>
  </si>
  <si>
    <t>Gesamt Abg (neg.)</t>
  </si>
  <si>
    <t>Gesamt Δ weniger</t>
  </si>
  <si>
    <t>Gesamt Δ mehr</t>
  </si>
  <si>
    <t>Gesamt Δ gleich</t>
  </si>
  <si>
    <t>Gesamt Δ Text</t>
  </si>
  <si>
    <t>Komposit Ein</t>
  </si>
  <si>
    <t>Komposit Abg (neg.)</t>
  </si>
  <si>
    <t>Komposit Δ weniger</t>
  </si>
  <si>
    <t>Komposit Δ mehr</t>
  </si>
  <si>
    <t>Komposit Δ gleich</t>
  </si>
  <si>
    <t>Komposit Δ Text</t>
  </si>
  <si>
    <t>Leben Ein</t>
  </si>
  <si>
    <t>Leben Abg (neg.)</t>
  </si>
  <si>
    <t>Leben Δ weniger</t>
  </si>
  <si>
    <t>Leben Δ mehr</t>
  </si>
  <si>
    <t>Leben Δ gleich</t>
  </si>
  <si>
    <t>Leben Δ Text</t>
  </si>
  <si>
    <t>KV Ein</t>
  </si>
  <si>
    <t>KV Abg (neg.)</t>
  </si>
  <si>
    <t>KV Δ weniger</t>
  </si>
  <si>
    <t>KV Δ mehr</t>
  </si>
  <si>
    <t>KV Δ gleich</t>
  </si>
  <si>
    <t>KV Δ Text</t>
  </si>
  <si>
    <t>Skala Sparten</t>
  </si>
  <si>
    <t>Skala Gesamt</t>
  </si>
  <si>
    <t>Stichtag des Stands</t>
  </si>
  <si>
    <t>Anleitung: BÜ-Reporting HSB4 K</t>
  </si>
  <si>
    <t>Ordnerstruktur: Master-Datei · Rohdaten\ · Anwesenheit\ · Vorlage\ · Praesentationen\ – Stand der Anleitung: 30.09.2026</t>
  </si>
  <si>
    <t>Diese Arbeitsmappe ist die Master-Datei des tagesbasierten BÜ-Reportings. Sie liest die Rückstandsabzüge OPAG und Verbund aus einem Ordner, führt Rückstand, Eingänge, Abgänge und Produktivität fort und zeigt alles im Cockpit. Die Rohdaten selbst bleiben unverändert in ihrem Ordner.</t>
  </si>
  <si>
    <t>1. Ordner einrichten</t>
  </si>
  <si>
    <t>•</t>
  </si>
  <si>
    <t>Master-Datei (diese Datei) in einen eigenen Ordner legen, zum Beispiel „BÜ-Reporting“.</t>
  </si>
  <si>
    <t>Daneben den Unterordner „Rohdaten“ anlegen. Dort landen die Rückstandsabzüge. Der Name ist in Konfiguration!B3 änderbar (relativ zur Master-Datei oder absolut).</t>
  </si>
  <si>
    <t>Daneben den Unterordner „Anwesenheit“ anlegen. Dort liegt die MAK-Liste; die neueste Datei im Ordner wird gelesen (Konfiguration!B4).</t>
  </si>
  <si>
    <t>Beim ersten Öffnen die Makros aktivieren (gelbe Leiste „Inhalt aktivieren“). Ohne Makros funktionieren weder Laden noch Chips; die Filterzellen in „Filter“ und die Formeln bleiben nutzbar.</t>
  </si>
  <si>
    <t>Die Master-Datei kommt leer: Fakten, Verlauf, Ladeprotokoll und Anwesenheit sind unbefüllt, das Cockpit zeigt nur den Rahmen. Der erste Klick auf „Neue Daten laden“ füllt alles aus dem Ordner Rohdaten und lädt, wenn noch keine MAK-Liste da ist, gleich die Anwesenheit mit; „Anwesenheit laden“ aktualisiert sie später (MAK und Produktivität bleiben sonst leer). Neue Themenpostkörbe aus den Abzügen erscheinen in Filter!B mit WAHR.</t>
  </si>
  <si>
    <t>2. Täglicher Ablauf</t>
  </si>
  <si>
    <t>Abzug OPAG und Abzug Verbund aus MIS-O als Excel-Datei in „Rohdaten“ speichern. Der Dateiname ist egal: Beim Laden benennt das Makro jede erkannte Datei einheitlich um – JJJJMMTT_Rueckstand_OPAG_HSB4K.xlsx bzw. …_Verbund_…, Sammeldateien JJJJMMTT-JJJJMMTT_…; ein doppelter Name bekommt _2.</t>
  </si>
  <si>
    <t>Im Cockpit auf „Neue Daten laden“ klicken. Die Meldung nennt, wie viele Stände neu geladen und wie viele übersprungen wurden.</t>
  </si>
  <si>
    <t>Das Ladeprotokoll zeigt je Stand Datei, Blatt, Quelle, Stichtag, Zeilen, Rückstand, Eingänge und Abgänge. Steht in „Hinweis“ etwas, wurde der Stand nicht normal geladen.</t>
  </si>
  <si>
    <t>Alte Dateien dürfen im Ordner bleiben: Ein Stand (Quelle und Stichtag) wird nur einmal geladen. Aufräumen ist nicht nötig, macht das Laden aber schneller.</t>
  </si>
  <si>
    <t>3. Tagesdateien und Sammeldateien</t>
  </si>
  <si>
    <t>Beides funktioniert. Die Erkennung arbeitet je Blatt, nicht je Datei:</t>
  </si>
  <si>
    <t>Tagesdatei: eine Datei mit einem Blatt (ein Stichtag, eine Quelle) – der Normalfall.</t>
  </si>
  <si>
    <t>Sammeldatei: eine Datei mit mehreren Blättern, zum Beispiel „OPAG 22.09.“, „OPAG 23.09.“, „Verbund 22.09.“, „Verbund 23.09.“ – jedes Blatt wird einzeln erkannt und geladen.</t>
  </si>
  <si>
    <t>Erkennung des Stichtags: in den ersten 15 Zeilen eine Zelle mit „Rückstandsstichtag = Mittwoch, 23. September 2026“ (Wochentag beliebig, Monat ausgeschrieben).</t>
  </si>
  <si>
    <t>Erkennung der Quelle: die Kopfzeile enthält „Themenpostkorb“; steht dort auch „OPS_AUFTR_ID“, ist es OPAG, sonst Verbund.</t>
  </si>
  <si>
    <t>Pflichtspalten: Verwaltungssystemschlüssel, Ordnungsbegriff, VORG_VERBU_LNR, Themenpostkorb, Rückstandsalter_Tage, GEVO_SL; OPAG zusätzlich OPS_AUFTR_ID und OPS_ARBGUT_LNR. Reihenfolge egal, Summenzeile („Anzahl: 13.831“) wird übersprungen.</t>
  </si>
  <si>
    <t>Reihenfolge: Alle gefundenen Stände werden nach Stichtag sortiert und in dieser Reihenfolge verarbeitet. Ein Stand, der älter ist als der zuletzt geladene Stand seiner Quelle, wird übersprungen und im Protokoll vermerkt, weil Eingänge und Abgänge aus dem Vergleich mit dem jeweils letzten Stand entstehen.</t>
  </si>
  <si>
    <t>Lücken (Wochenende, fehlender Tag) sind erlaubt: Der Vergleich läuft immer gegen den letzten geladenen Stand, die Bewegungen werden dem neuen Stichtag zugerechnet.</t>
  </si>
  <si>
    <t>4. Anwesenheit: einmal importieren, dann im Tool pflegen</t>
  </si>
  <si>
    <t>Erster Schritt: Die MAK-Liste in „Anwesenheit“ ablegen (Kopfzeile mit „Mitarbeiter“, Spalten „Makler BÜ Gesundheit“ und „Makler BÜ Komposit“ für die Sparte, Wochenspalten „33 KW“, „34. KW“ …) und „Anwesenheit laden“ klicken (beim ersten „Neue Daten laden“ passiert das automatisch). Das Jahr der Liste steht in Konfiguration!B5.</t>
  </si>
  <si>
    <t>Der Import füllt das Blatt „Mitarbeiter“ (Name, Einheit, Sparte, Kapazität = größter Wochenwert der Liste) und trägt im Blatt „Planung“ nur die Abweichungen ein: „Urlaub“ wird U, sonstiger Text F, abweichende Zahlen bleiben Zahlen. Ein erneuter Import ergänzt neue Namen und überschreibt die importierten Wochen; eigene Einträge in anderen Wochen bleiben.</t>
  </si>
  <si>
    <t>Ab dann wird die Anwesenheit im Tool gepflegt. Blatt „Planung“ (Knopf „Anwesenheitsplan öffnen“): eine Zeile je Mitarbeiter, eine Spalte je Kalenderwoche bis Ende 2028. Leer = anwesend mit Kapazität, U = Urlaub, K = krank, F = Fortbildung/sonstige Abwesenheit, H = halbe Woche, Zahl = MAK dieser Woche. Vergangene Wochen sind grau, die aktuelle Woche ist rot markiert, „Zur aktuellen KW“ springt hin. Unter der Matrix stehen die wirksamen MAK je KW.</t>
  </si>
  <si>
    <t>Neue Mitarbeitende: im Blatt „Mitarbeiter“ die nächste freie Zeile ausfüllen (Name, Sparte, Kapazität; Eintritt optional). Die Person erscheint sofort in der Planung. Austritt: Datum in „Austritt“ oder Aktiv = FALSCH; ab dann zählt sie nicht mehr. Kapazität ist die MAK je Woche bei voller Anwesenheit (1,0 Vollzeit, 0,5 halbe Stelle).</t>
  </si>
  <si>
    <t>Gesundheit wird der Sparte KV zugeordnet, Komposit dem Block Komposit/Leben. Eine Trennung Komposit gegen Leben gibt die Planung nicht her; die Produktivität wird deshalb für KV und für Komposit/Leben zusammen ausgewiesen. Alles rechnet über Formeln (Blatt Wirksam, ausgeblendet), Änderungen wirken sofort auf MAK und Produktivität.</t>
  </si>
  <si>
    <t>5. PowerPoint-Folie</t>
  </si>
  <si>
    <t>„PowerPoint-Folie erzeugen“ (Cockpit) kopiert die sechs Kacheln des Blatts „PPT“ als Formen auf eine Folie der ERGO-Vorlage (Vorlage\ERGO_Vorlage.pptx neben der Master-Datei; fehlt sie, entsteht eine leere Präsentation). Titel „HS | BÜ-Reporting Makler-Bestandsübertragung“, Untertitel mit Stichtag, oben rechts „Vertraulich“. Die Kachelköpfe tragen die Kennzahlen (Rückstand mit Delta, Eingänge/Abgänge, MAK und Produktivität, Anteil über 90 Tage); OPAG rot, Verbund petrol.</t>
  </si>
  <si>
    <t>Die Formen bleiben in PowerPoint bearbeitbar (Diagramme als Diagramme, Texte in Arial). Eine Kopie wird im Ordner „Praesentationen“ neben der Master-Datei gesichert, PowerPoint bleibt mit der Folie offen. Die Kacheln zeigen immer den aktuellen Filter und die aktuelle Ansicht (Tag/Woche); die Fußnote der Kacheln nennt beides.</t>
  </si>
  <si>
    <t>6. Filter im Cockpit</t>
  </si>
  <si>
    <t>Themenpostkörbe: Chips per Klick an- oder abwählen (gefüllt = im Filter, weiß = ausgeblendet; beim Überfahren mit der Maus leuchtet der Chip auf – Excel merkt sich dabei eine Änderung, daher die Speichern-Nachfrage beim Schließen). „Alle“ wählt alles, „Aktive Bearbeitung“ die Vorauswahl aus Konfiguration!F11:F30 (Standard KO, MV, GR – ohne 72-Stunden-BOT und BÜ; BE, WR, 00 fachlich zu klären).</t>
  </si>
  <si>
    <t>GeVo-Typen: Modus „Alle GeVo“ (kein Filter), „Nur BÜ-Schlüssel“ (GeVo-Nummern aus Konfiguration!D11:D20: 108, 469, 2015, 6065) oder „Manuelle Auswahl“ über die Chips der 13 häufigsten GeVo-Typen (aufsteigend nach GeVo-Nummer) plus „Alle übrigen“. Ein Klick auf einen GeVo-Chip wechselt automatisch in die manuelle Auswahl.</t>
  </si>
  <si>
    <t>Die Filter wirken auf alle Kennzahlen und Diagramme sofort. Neue Postkörbe aus späteren Abzügen erscheinen in Filter!B5:B44 mit WAHR und lassen sich dort umschalten (ohne Chip).</t>
  </si>
  <si>
    <t>„Rückstand je Themenpostkorb“ unten rechts zeigt bewusst ohne Filter, was jedes Kästchen ein- oder ausschließt.</t>
  </si>
  <si>
    <t>Sparten: Die Chips Komposit, Leben, KV und Sonstige grenzen alle Kennzahlen und Diagramme auf die gewählten Sparten ein – so lässt sich in ein Einzelreporting je Sparte abtauchen. MAK und Produktivität folgen der Auswahl (KV rechnet gegen MAK Gesundheit, Komposit/Leben gegen MAK Komposit). „Alle Sparten“ hebt die Einschränkung auf.</t>
  </si>
  <si>
    <t>Veränderung zum vorherigen Stand: Die Kacheln Rückstand OPAG und Verbund zeigen das Delta gegenüber dem zuletzt geladenen Stand mit dessen Datum; über den Rückstandssäulen steht dasselbe je Periode als Badge (grün = weniger, gelb = mehr, grau = unverändert). Der Vergleich gilt immer gegenüber dem vorherigen geladenen Stand – ein Montagsstand nach einem Freitagsstand zeigt also die Veränderung über das Wochenende, und Eingänge/Abgänge sind die Bewegungen zwischen genau diesen beiden Ständen.</t>
  </si>
  <si>
    <t>Ansicht: „Tagessicht“ zeigt die letzten 7 Stichtage, „Wochensicht“ die letzten 7 Kalenderwochen (Rückstand zum letzten Stichtag der Woche, Eingänge/Abgänge/Delta als Wochensumme). Die Umschaltung wirkt auf die vier Verlaufs- und Bewegungsdiagramme; MAK und Produktivität sind immer je Kalenderwoche (Fenster von 7 KW bis zur KW des letzten Stichtags).</t>
  </si>
  <si>
    <t>Diagramme haben immer 7 Plätze, die neueste Periode steht rechts; solange weniger Stände vorliegen, bleiben die Plätze links frei – so ist die spätere Breite von Anfang an sichtbar. Werte, die nicht in ihr Segment passen, stehen wie in think-cell mit Führungslinie links oder rechts neben der Säule (in Excel setzt das Makro sie nach jeder Änderung neu).</t>
  </si>
  <si>
    <t>Eingänge und Abgänge: eine Kachel mit einer Zeile je Sparte und darüber der Gesamtzeile. Eingänge stehen über der Achse (Wert darüber), Abgänge darunter (Wert darunter), das Delta (Eingänge minus Abgänge) steht in der Box auf der Achse – grün = Abbau, gelb = Aufbau. Die Sparten teilen eine Skala und sind damit direkt vergleichbar, die Gesamtzeile hat eine eigene. Rechts stehen die Summen: in der Tagessicht über die letzten 7 Stichtage, in der Wochensicht für die letzte Kalenderwoche. Die Bookmark-Chips „Verbund“ und „OPAG“ oben rechts in der Kachel schalten die Quelle um (Filter!L13); die Kopfleiste wird dabei petrol bzw. rot.</t>
  </si>
  <si>
    <t>7. Kennzahlen</t>
  </si>
  <si>
    <t>Rückstand: Zeilen des Abzugs am Stichtag. OPAG zählt Arbeitsgüter (mehrere je Vorgang möglich), Verbund zählt Vorgänge. Sparte aus dem Verwaltungssystemschlüssel (Konfiguration!A11:B40).</t>
  </si>
  <si>
    <t>Eingänge: Schlüssel, die im neuen Stand erstmals vorkommen. Schlüssel Verbund = Verwaltungssystemschlüssel + Ordnungsbegriff + VORG_VERBU_LNR; OPAG zusätzlich OPS_AUFTR_ID + OPS_ARBGUT_LNR.</t>
  </si>
  <si>
    <t>Abgänge: Schlüssel des Vortagsstands, die im neuen Stand fehlen – abgearbeitet, weitergeleitet an die Sparte oder an den 72-Stunden-BOT übergeben. Sie werden dem Postkorb, GeVo und der Sparte des Vortags zugeordnet.</t>
  </si>
  <si>
    <t>Ein Vorgang, der nur den Postkorb wechselt (zum Beispiel MV nach KO), ist weder Eingang noch Abgang; er zählt am neuen Stichtag im neuen Postkorb.</t>
  </si>
  <si>
    <t>Altersstruktur: Rückstandsalter 0–7, 8–30, 31–90 und über 90 Tage am aktuellen Stichtag.</t>
  </si>
  <si>
    <t>Produktivität: Abgänge je MAK in der Kalenderwoche, ausgewiesen je Vorgang (Verbund) und je Arbeitsgut (OPAG), jeweils KV (gegen MAK Gesundheit), Komposit/Leben (gegen MAK Komposit) und Gesamt. Die laufende KW enthält nur die bereits geladenen Stichtage und ist erst am Wochenende vollständig.</t>
  </si>
  <si>
    <t>Der erste Stand je Quelle liefert nur den Rückstand; Eingänge und Abgänge gibt es ab dem zweiten Stand.</t>
  </si>
  <si>
    <t>8. Blätter</t>
  </si>
  <si>
    <t>Cockpit: Kennzahlen, Filter, Diagramme. Verlauf: eine Zeile je Stichtag (gefiltert). KW: Abgänge, MAK und Produktivität je Kalenderwoche. Fakten: verdichtete Sätze je Stichtag, Quelle, Sparte, VSS, Postkorb und GeVo mit Filterkennzeichen. Diagrammdaten: Hilfstabelle mit immer 7 Perioden für Rückstand und für die Säulen Eingänge (über der Achse), Abgänge (unter der Achse) und Delta.</t>
  </si>
  <si>
    <t>PPT: die Kacheln für die PowerPoint-Folie. Planung: Anwesenheitsmatrix je Mitarbeiter und KW. Mitarbeiter: Stammdaten. Filter: Zellen der Chips und Hilfsgrößen. Konfiguration: Pfade, Sparten, BÜ-Schlüssel, Vorauswahl. Ladeprotokoll: jeder geladene Stand. Wirksam (ausgeblendet): berechnete MAK je Mitarbeiter und KW.</t>
  </si>
  <si>
    <t>Snapshot_OPAG und Snapshot_Verbund (ausgeblendet): die Schlüssel des jeweils letzten Stands für den Vergleich am nächsten Tag. Nicht bearbeiten.</t>
  </si>
  <si>
    <t>9. Wenn etwas nicht klappt</t>
  </si>
  <si>
    <t>„Rohdaten-Ordner nicht gefunden“: Ordner neben der Master-Datei anlegen oder Pfad in Konfiguration!B3 setzen.</t>
  </si>
  <si>
    <t>„kein Rückstandsabzug erkannt“: Stichtag-Zeile oder Kopfzeile fehlt, oder das Blatt ist als Werte ohne die ersten Kopfzeilen gespeichert. Die Kopfzeilen des MIS-O-Abzugs müssen erhalten bleiben.</t>
  </si>
  <si>
    <t>„übersprungen: Stichtag liegt vor dem zuletzt geladenen Stand“: ein älterer Abzug kam nach einem neueren. Ältere Stände können nachträglich nicht eingeordnet werden; wenn nötig Fakten, Verlauf, Ladeprotokoll und Snapshots leeren und alle Abzüge in Reihenfolge neu laden.</t>
  </si>
  <si>
    <t>Eine Rohdatei ist noch in Excel geöffnet: schließen, dann erneut laden. Dateien, die mit „~$“ beginnen, werden ignoriert.</t>
  </si>
  <si>
    <t>Kennzahlen zeigen leer: Es ist noch kein Stand geladen, oder alle Kästchen sind abgewählt. „Zurücksetzen“ nimmt alle Filter zurück.</t>
  </si>
  <si>
    <t>Diagramme ohne Werte oder mit altem Bereich: „Aktualisieren“ klicken; die Makros setzen die Datenbereiche der Diagramme nach jedem Laden neu (immer 7 Perioden, neueste rechts; leere Slots bleiben frei) und legen Werte, die nicht in ihr Segment passen, mit Führungslinie neben die Säule.</t>
  </si>
  <si>
    <t>Während „Neue Daten laden“ und „Anwesenheit laden“ zeigt ein Overlay auf dem Blatt den Fortschritt (Datei, Stand, Prozent). Excel ist in der Zeit gesperrt; das Overlay verschwindet von selbst, auch bei einem Fehler.</t>
  </si>
  <si>
    <t>Excel stürzt beim Laden oder beim Überfahren der Chips ab: Die Datei Ladelog.txt neben der Master-Datei zeigt den letzten Schritt vor dem Absturz. Den Hover-Effekt der Chips in Konfiguration!B8 auf NEIN stellen (die Chips bleiben klickbar), dann erneut versuchen. Stürzt Excel erst bei der Abschlussmeldung ab, Konfiguration!B9 auf NEIN stellen: Meldungen kommen dann als klassisches Fenster.</t>
  </si>
  <si>
    <t>Laufzeitfehler 52 „Bad file name or number“ oder „Ordner nicht gefunden“ mit einer https-Adresse: Die Master-Datei liegt in OneDrive oder SharePoint. Das Makro bildet die Adresse auf den synchronisierten Ordner ab; klappt das nicht, fragt es den Ordner einmal ab und merkt ihn sich in Konfiguration!B7. Dort lässt sich der lokale Pfad auch direkt eintragen.</t>
  </si>
  <si>
    <t>10. Grenzen</t>
  </si>
  <si>
    <t>Die Fakten-Tabelle fasst je Stichtag rund 500 bis 600 Zeilen je Quelle; Platz ist für etwa 300 Stichtage je Quelle (300.000 Zeilen). Danach die Datei kopieren und neu beginnen oder alte Stichtage aus Fakten und Verlauf löschen.</t>
  </si>
  <si>
    <t>Die Schlüssel des letzten Stands (rund 30.000 OPAG, 14.000 Verbund) bleiben in der Datei; sie ist deshalb einige Megabyte groß.</t>
  </si>
  <si>
    <r>
      <rPr>
        <b/>
        <sz val="20"/>
        <color rgb="FFBF1528"/>
        <rFont val="Aptos"/>
        <family val="2"/>
      </rPr>
      <t>BÜ</t>
    </r>
    <r>
      <rPr>
        <b/>
        <sz val="20"/>
        <color rgb="FF1A1A1A"/>
        <rFont val="Aptos"/>
        <family val="2"/>
      </rPr>
      <t>-Reporting HSB4 K</t>
    </r>
  </si>
  <si>
    <t>Makler-Bestandsübertragung · Rückstand, Bewegungen und Produktivität · Quellen: Rückstandsabzüge OPAG und Verbund (MIS-O), Anwesenheitsliste</t>
  </si>
  <si>
    <t>Stand</t>
  </si>
  <si>
    <t>vorheriger Stichtag</t>
  </si>
  <si>
    <t>RÜCKSTAND OPAG</t>
  </si>
  <si>
    <t>Arbeitsgüter am Stichtag</t>
  </si>
  <si>
    <t>RÜCKSTAND VERBUND</t>
  </si>
  <si>
    <t>Vorgänge am Stichtag</t>
  </si>
  <si>
    <t>EINGÄNGE VERBUND</t>
  </si>
  <si>
    <t>neue Vorgänge am Stichtag</t>
  </si>
  <si>
    <t>ABGÄNGE VERBUND</t>
  </si>
  <si>
    <t>abgearbeitet oder weitergeleitet</t>
  </si>
  <si>
    <t>PRODUKTIVITÄT KW (VERBUND)</t>
  </si>
  <si>
    <t>MAK AKTUELLE KW</t>
  </si>
  <si>
    <t>laut Anwesenheitsplan</t>
  </si>
  <si>
    <t>DATEN</t>
  </si>
  <si>
    <t>Chips: gefüllt = im Filter, weiß = ausgeblendet. Klick schaltet um. Eingänge = neue Schlüssel gegenüber dem vorherigen Stand, Abgänge = Schlüssel, die fehlen (abgearbeitet oder weitergeleitet). Produktivität = Abgänge je MAK in der KW. Werte, die nicht in ihr Segment passen, stehen mit Führungslinie neben der Säule.</t>
  </si>
  <si>
    <t>Arbeitsgüter nach Sparte, Summe über der Säule · nach aktivem Filter · neueste Periode rechts</t>
  </si>
  <si>
    <t>Vorgänge nach Sparte, Summe über der Säule · nach aktivem Filter · neueste Periode rechts</t>
  </si>
  <si>
    <t>je Periode Eingänge über der Achse (Wert darüber), Abgänge darunter (Wert darunter), Delta = Eingänge minus Abgänge in der Box (grün = Abbau, gelb = Aufbau) · Sparten mit gemeinsamer Skala, Gesamt mit eigener · nach aktivem Filter · Umschalten Verbund/OPAG oben rechts</t>
  </si>
  <si>
    <t>Kapazität je Kalenderwoche (MAK)</t>
  </si>
  <si>
    <t>wirksame MAK laut Anwesenheitsplan (Blatt Planung) · Gesundheit und Komposit/Leben · letzte 7 KW bis zur KW des letzten Stichtags</t>
  </si>
  <si>
    <t>Altersstruktur des Rückstands</t>
  </si>
  <si>
    <t>Anteil je Altersklasse am aktuellen Stichtag · nach aktivem Filter</t>
  </si>
  <si>
    <t>Produktivität je Vorgang (Verbund)</t>
  </si>
  <si>
    <t>Abgänge je MAK in der KW: KV gegen MAK Gesundheit, Komposit/Leben gegen MAK Komposit, Gesamt als Linie</t>
  </si>
  <si>
    <t>Produktivität je Arbeitsgut (OPAG)</t>
  </si>
  <si>
    <t>gleiche Logik auf Ebene der Arbeitsgüter (mehrere je Vorgang möglich) · laufende KW bis zum letzten Stichtag</t>
  </si>
  <si>
    <t>Rückstand je Themenpostkorb</t>
  </si>
  <si>
    <t>aktueller Stichtag, ohne Filter · zeigt, was die Chips links ein- oder ausschließen</t>
  </si>
  <si>
    <t>PPT-Folie: Diese Kacheln kopiert „PowerPoint-Folie erzeugen“ (Cockpit) als Formen auf eine Folie der ERGO-Vorlage. Titel und Untertitel der Folie stehen in AZ1:AZ2, Werte in den Kachelköpfen sind mit Zellen verknüpft.</t>
  </si>
  <si>
    <t>Folientitel</t>
  </si>
  <si>
    <t>Untertitel</t>
  </si>
  <si>
    <t>Kachelwerte</t>
  </si>
  <si>
    <t>Filter</t>
  </si>
  <si>
    <t>20260922-20260923_Rueckstand_OPAG_Verbund_HSB4K.xlsx</t>
  </si>
  <si>
    <t>OPAG 22.09.</t>
  </si>
  <si>
    <t>erster Stand dieser Quelle – Eingänge und Abgänge ab dem nächsten Stichtag</t>
  </si>
  <si>
    <t>. Ohne Zuordnung</t>
  </si>
  <si>
    <t>Ohne Zuordnung</t>
  </si>
  <si>
    <t>LV 39 Telefonnotiz</t>
  </si>
  <si>
    <t>SV 202 KT-Vorgangseröffnung</t>
  </si>
  <si>
    <t>202 KT-Vorgangseröffnung</t>
  </si>
  <si>
    <t>SV 39 Telefonnotiz</t>
  </si>
  <si>
    <t>SV 86 AEV mit Erfolg</t>
  </si>
  <si>
    <t>86 AEV mit Erfolg</t>
  </si>
  <si>
    <t>LV 86 AEV mit Erfolg</t>
  </si>
  <si>
    <t>KR 39 Telefonnotiz</t>
  </si>
  <si>
    <t>KR 86 AEV mit Erfolg</t>
  </si>
  <si>
    <t>LF 86 AEV mit Erfolg</t>
  </si>
  <si>
    <t>KR 135 Überzahlung</t>
  </si>
  <si>
    <t>135 Überzahlung</t>
  </si>
  <si>
    <t>SV 151 Elektronischer Antrag KS - SV Ersatz</t>
  </si>
  <si>
    <t>151 Elektronischer Antrag KS - SV Ersatz</t>
  </si>
  <si>
    <t>SV 488 EVAN-Ersatzgeschäft</t>
  </si>
  <si>
    <t>488 EVAN-Ersatzgeschäft</t>
  </si>
  <si>
    <t>HA 39 Telefonnotiz</t>
  </si>
  <si>
    <t>DA 135 Überzahlung</t>
  </si>
  <si>
    <t>KV 6065 Anfrage Betreuung</t>
  </si>
  <si>
    <t>KV 5077 sonstiges Dokument Vertrag</t>
  </si>
  <si>
    <t>5077 sonstiges Dokument Vertrag</t>
  </si>
  <si>
    <t>KV 2015 Maklervollmacht</t>
  </si>
  <si>
    <t>SV 81 Adreßermittlung</t>
  </si>
  <si>
    <t>81 Adreßermittlung</t>
  </si>
  <si>
    <t>SV 131 Ablaufkündigung</t>
  </si>
  <si>
    <t>LF 404 Änderungswunsch manuell</t>
  </si>
  <si>
    <t>404 Änderungswunsch manuell</t>
  </si>
  <si>
    <t>SV 133 Prämienanp.Künd. - man.</t>
  </si>
  <si>
    <t>133 Prämienanp.Künd. - man.</t>
  </si>
  <si>
    <t>KR 97 Mandat/Kontoänderung</t>
  </si>
  <si>
    <t>97 Mandat/Kontoänderung</t>
  </si>
  <si>
    <t>SV 67 Anfrage z. Vertragsumf.</t>
  </si>
  <si>
    <t>SV 427 Vertragsänderung</t>
  </si>
  <si>
    <t>427 Vertragsänderung</t>
  </si>
  <si>
    <t>SV 108 Bestandsübertragung</t>
  </si>
  <si>
    <t>SV 800 Änderungsantrag</t>
  </si>
  <si>
    <t>800 Änderungsantrag</t>
  </si>
  <si>
    <t>DA 413 Kopien von Unterlagen</t>
  </si>
  <si>
    <t>KR 108 Bestandsübertragung</t>
  </si>
  <si>
    <t>SV 413 Kopien von Unterlagen</t>
  </si>
  <si>
    <t>SV 404 Vertragsdaten bearbeiten</t>
  </si>
  <si>
    <t>404 Vertragsdaten bearbeiten</t>
  </si>
  <si>
    <t>SV 815 Widerruf/Widerspruch</t>
  </si>
  <si>
    <t>815 Widerruf/Widerspruch</t>
  </si>
  <si>
    <t>KR 75 Mehrfachversicherung</t>
  </si>
  <si>
    <t>75 Mehrfachversicherung</t>
  </si>
  <si>
    <t>KR 821 Servicekarte (KVC)</t>
  </si>
  <si>
    <t>821 Servicekarte (KVC)</t>
  </si>
  <si>
    <t>SV 73 Reklamation Kdg.Bearb.</t>
  </si>
  <si>
    <t>73 Reklamation Kdg.Bearb.</t>
  </si>
  <si>
    <t>AS 73 Reklamation Kdg.Bearb.</t>
  </si>
  <si>
    <t>KR 73 Reklamation Kdg.Bearb.</t>
  </si>
  <si>
    <t>SV 601 Kündigung</t>
  </si>
  <si>
    <t>601 Kündigung</t>
  </si>
  <si>
    <t>SV 469 Bestandsübertragung</t>
  </si>
  <si>
    <t>SV 731 Pflegefall</t>
  </si>
  <si>
    <t>731 Pflegefall</t>
  </si>
  <si>
    <t>SV 158 Adressen-/Namensänd.VN</t>
  </si>
  <si>
    <t>158 Adressen-/Namensänd.VN</t>
  </si>
  <si>
    <t>LF 158 Adressen-/Namensänd.VN</t>
  </si>
  <si>
    <t>KR 131 Ablaufkündigung - man. (KVC)</t>
  </si>
  <si>
    <t>131 Ablaufkündigung - man. (KVC)</t>
  </si>
  <si>
    <t>LV 401 Maklervertrag</t>
  </si>
  <si>
    <t>SV 472 sonstiger Schriftwechsel</t>
  </si>
  <si>
    <t>SV 40 sonstige Korrespondenz</t>
  </si>
  <si>
    <t>KR 158 Adressen-/Namensänd.VN</t>
  </si>
  <si>
    <t>KR 643 Betreuung</t>
  </si>
  <si>
    <t>643 Betreuung</t>
  </si>
  <si>
    <t>DA 11 Angebot</t>
  </si>
  <si>
    <t>11 Angebot</t>
  </si>
  <si>
    <t>LF 97 Mandat/Kontoänderung</t>
  </si>
  <si>
    <t>KR 40 sonstige Korrespondenz</t>
  </si>
  <si>
    <t>LV 202 KT-Vorgangseröffnung</t>
  </si>
  <si>
    <t>SV 489 Anschriftenkorrektur</t>
  </si>
  <si>
    <t>489 Anschriftenkorrektur</t>
  </si>
  <si>
    <t>KR 768 eVB: Zul.änd. zu AKZ</t>
  </si>
  <si>
    <t>768 eVB: Zul.änd. zu AKZ</t>
  </si>
  <si>
    <t>LF 135 Überzahlung</t>
  </si>
  <si>
    <t>SV 216 KT Klärung Doppelvers.</t>
  </si>
  <si>
    <t>216 KT Klärung Doppelvers.</t>
  </si>
  <si>
    <t>SV 381 SSR-ELAN-Umstellungsantrag</t>
  </si>
  <si>
    <t>381 SSR-ELAN-Umstellungsantrag</t>
  </si>
  <si>
    <t>KR 413 Kopien von Unterlagen</t>
  </si>
  <si>
    <t>KR 67 Anfrage z. Vertragsumf.</t>
  </si>
  <si>
    <t>LF 987 Annahmeerklärung Bestandsangebot+</t>
  </si>
  <si>
    <t>987 Annahmeerklärung Bestandsangebot+</t>
  </si>
  <si>
    <t>SV 97 Mandat/Kontoänderung</t>
  </si>
  <si>
    <t>LV 130 Übertragung Rechte+Pfl.</t>
  </si>
  <si>
    <t>130 Übertragung Rechte+Pfl.</t>
  </si>
  <si>
    <t>LV 97 Mandat/Kontoänderung</t>
  </si>
  <si>
    <t>SV 809 Policenzweitschrift</t>
  </si>
  <si>
    <t>809 Policenzweitschrift</t>
  </si>
  <si>
    <t>SV 24 Antwort Vorversicherer</t>
  </si>
  <si>
    <t>24 Antwort Vorversicherer</t>
  </si>
  <si>
    <t>SV 814 Sonst. Kündigung</t>
  </si>
  <si>
    <t>814 Sonst. Kündigung</t>
  </si>
  <si>
    <t>SV 98 Inkassoschriftwechsel</t>
  </si>
  <si>
    <t>98 Inkassoschriftwechsel</t>
  </si>
  <si>
    <t>SV 610 Inkassoschriftwechsel</t>
  </si>
  <si>
    <t>610 Inkassoschriftwechsel</t>
  </si>
  <si>
    <t>SV 5 Widerruf Anpassung ohne Brief</t>
  </si>
  <si>
    <t>5 Widerruf Anpassung ohne Brief</t>
  </si>
  <si>
    <t>HA 469 Bestandsübertragung</t>
  </si>
  <si>
    <t>SV 20 Vertragsschriftwechsel</t>
  </si>
  <si>
    <t>20 Vertragsschriftwechsel</t>
  </si>
  <si>
    <t>KR 803 Eigentümer/Halter/Nutzung</t>
  </si>
  <si>
    <t>KR 374 Risikowegfall</t>
  </si>
  <si>
    <t>374 Risikowegfall</t>
  </si>
  <si>
    <t>AS 610 Inkassoschriftwechsel</t>
  </si>
  <si>
    <t>AS 48 Änderung Zahlungsweise</t>
  </si>
  <si>
    <t>48 Änderung Zahlungsweise</t>
  </si>
  <si>
    <t>AS 427 Vertragsänderung</t>
  </si>
  <si>
    <t>SV 803 Eigentümer/Halter/Nutzung</t>
  </si>
  <si>
    <t>SV 429 Vertragsänderung TV</t>
  </si>
  <si>
    <t>429 Vertragsänderung TV</t>
  </si>
  <si>
    <t>KR 399 sonstigen Anspruch</t>
  </si>
  <si>
    <t>399 sonstigen Anspruch</t>
  </si>
  <si>
    <t>LV 537 VgMV- Nichteinlösung Automatik</t>
  </si>
  <si>
    <t>537 VgMV- Nichteinlösung Automatik</t>
  </si>
  <si>
    <t>SV 516 GMV KOAV MBU (MB unterdrücken) besteht</t>
  </si>
  <si>
    <t>516 GMV KOAV MBU (MB unterdrücken) besteht</t>
  </si>
  <si>
    <t>KR 590 Mahnstufe § 25.1-Anzeige - bitte Anzeigenversand</t>
  </si>
  <si>
    <t>590 Mahnstufe § 25.1-Anzeige - bitte Anzeigenversand</t>
  </si>
  <si>
    <t>SV 510 Rechtsform prüfen</t>
  </si>
  <si>
    <t>510 Rechtsform prüfen</t>
  </si>
  <si>
    <t>SV 609 Inkassoänderung</t>
  </si>
  <si>
    <t>609 Inkassoänderung</t>
  </si>
  <si>
    <t>UV 39 Telefonnotiz</t>
  </si>
  <si>
    <t>LF 39 Telefonnotiz</t>
  </si>
  <si>
    <t>LV 108 Bestandsübertragung</t>
  </si>
  <si>
    <t>DA 108 Bestandsübertragung</t>
  </si>
  <si>
    <t>SV 175 Sonstiges</t>
  </si>
  <si>
    <t>175 Sonstiges</t>
  </si>
  <si>
    <t>LF 869 KT sonstiger Vorgang</t>
  </si>
  <si>
    <t>869 KT sonstiger Vorgang</t>
  </si>
  <si>
    <t>AS 39 Telefonnotiz</t>
  </si>
  <si>
    <t>KV 6077 Mitteilung Vertrieb</t>
  </si>
  <si>
    <t>6077 Mitteilung Vertrieb</t>
  </si>
  <si>
    <t>KV 5030 Anschreiben allg. Vertrag</t>
  </si>
  <si>
    <t>5030 Anschreiben allg. Vertrag</t>
  </si>
  <si>
    <t>KR 81 Adreßermittlung</t>
  </si>
  <si>
    <t>SV 384 Postrückläufer man.</t>
  </si>
  <si>
    <t>384 Postrückläufer man.</t>
  </si>
  <si>
    <t>SV 125 Widerruf Anpassung mit Brief</t>
  </si>
  <si>
    <t>125 Widerruf Anpassung mit Brief</t>
  </si>
  <si>
    <t>HA 131 Ablaufk}ndigung - man.</t>
  </si>
  <si>
    <t>131 Ablaufk}ndigung - man.</t>
  </si>
  <si>
    <t>LV 460 Lebensbescheinigung</t>
  </si>
  <si>
    <t>460 Lebensbescheinigung</t>
  </si>
  <si>
    <t>HA 108 Bestandsübertragung</t>
  </si>
  <si>
    <t>DA 131 Ablaufkündigung</t>
  </si>
  <si>
    <t>LF 193 EVS</t>
  </si>
  <si>
    <t>193 EVS</t>
  </si>
  <si>
    <t>LF 399 sonstigen Anspruch</t>
  </si>
  <si>
    <t>LF 401 Maklervertrag</t>
  </si>
  <si>
    <t>LV 8 Widerrufl. Bezugsrecht Teilung</t>
  </si>
  <si>
    <t>8 Widerrufl. Bezugsrecht Teilung</t>
  </si>
  <si>
    <t>LV 158 Adressen-/Namensänd.VN</t>
  </si>
  <si>
    <t>LV 414 Künd.ohne KD-Auftrag</t>
  </si>
  <si>
    <t>414 Künd.ohne KD-Auftrag</t>
  </si>
  <si>
    <t>LV 413 Kopien von Unterlagen</t>
  </si>
  <si>
    <t>LV 399 sonstigen Anspruch</t>
  </si>
  <si>
    <t>KR 146 VWB-Anfrage bearbeiten</t>
  </si>
  <si>
    <t>146 VWB-Anfrage bearbeiten</t>
  </si>
  <si>
    <t>KR 139 Teildatenerfassung: ELAN FZW</t>
  </si>
  <si>
    <t>139 Teildatenerfassung: ELAN FZW</t>
  </si>
  <si>
    <t>KR 949 Elektronischer Versicherungsantrag</t>
  </si>
  <si>
    <t>949 Elektronischer Versicherungsantrag</t>
  </si>
  <si>
    <t>LF 240 KT - Übertragung DV</t>
  </si>
  <si>
    <t>240 KT - Übertragung DV</t>
  </si>
  <si>
    <t>KR 365 Schaden: RGJ korrigieren</t>
  </si>
  <si>
    <t>365 Schaden: RGJ korrigieren</t>
  </si>
  <si>
    <t>SV 104 Sanierungsschriftwechel</t>
  </si>
  <si>
    <t>104 Sanierungsschriftwechel</t>
  </si>
  <si>
    <t>KV 1000 sonstiges Dokument Antrag</t>
  </si>
  <si>
    <t>1000 sonstiges Dokument Antrag</t>
  </si>
  <si>
    <t>KV 5023 Anfrage zu Trennung</t>
  </si>
  <si>
    <t>5023 Anfrage zu Trennung</t>
  </si>
  <si>
    <t>KV 6046 Trennung/Übergabe</t>
  </si>
  <si>
    <t>6046 Trennung/Übergabe</t>
  </si>
  <si>
    <t>KV 6098 Wechsel Beitragslinie</t>
  </si>
  <si>
    <t>6098 Wechsel Beitragslinie</t>
  </si>
  <si>
    <t>KV 6032 Kontoänderung</t>
  </si>
  <si>
    <t>6032 Kontoänderung</t>
  </si>
  <si>
    <t>KV 5025 Vertragsänderungswünsche</t>
  </si>
  <si>
    <t>5025 Vertragsänderungswünsche</t>
  </si>
  <si>
    <t>KR 4 Postrückläufer</t>
  </si>
  <si>
    <t>4 Postrückläufer</t>
  </si>
  <si>
    <t>KR 414 Moped-Versicherung</t>
  </si>
  <si>
    <t>414 Moped-Versicherung</t>
  </si>
  <si>
    <t>SV 492 Kündigungsbearbeitung</t>
  </si>
  <si>
    <t>492 Kündigungsbearbeitung</t>
  </si>
  <si>
    <t>SV 271 Verwalterwechsel</t>
  </si>
  <si>
    <t>271 Verwalterwechsel</t>
  </si>
  <si>
    <t>DA 67 Anfrage z. Vertragsumf.</t>
  </si>
  <si>
    <t>LV 179 laufende Rente</t>
  </si>
  <si>
    <t>179 laufende Rente</t>
  </si>
  <si>
    <t>LV 404 Änderungswunsch manuell</t>
  </si>
  <si>
    <t>KR 404 Änderungswunsch manuell</t>
  </si>
  <si>
    <t>AS 108 Bestandsübertragung</t>
  </si>
  <si>
    <t>AS 413 Kopien von Unterlagen</t>
  </si>
  <si>
    <t>AS 67 Anfrage z. Vertragsumf.</t>
  </si>
  <si>
    <t>SV 48 Änderung Zahlungsweise</t>
  </si>
  <si>
    <t>SV 68 Erbrecht</t>
  </si>
  <si>
    <t>68 Erbrecht</t>
  </si>
  <si>
    <t>SV 52 Umzugsmeldung</t>
  </si>
  <si>
    <t>52 Umzugsmeldung</t>
  </si>
  <si>
    <t>SV 399 sonstigen Anspruch</t>
  </si>
  <si>
    <t>UV 108 Bestandsübertragung</t>
  </si>
  <si>
    <t>LV 30 Informationswerte</t>
  </si>
  <si>
    <t>30 Informationswerte</t>
  </si>
  <si>
    <t>LV 5 Widerruf Anpassung ohne Brief</t>
  </si>
  <si>
    <t>UV 131 Ablaufk}ndigung - man.</t>
  </si>
  <si>
    <t>LV 716 sonstige Korrespondenz</t>
  </si>
  <si>
    <t>716 sonstige Korrespondenz</t>
  </si>
  <si>
    <t>KR 755 Dauer-eVB</t>
  </si>
  <si>
    <t>755 Dauer-eVB</t>
  </si>
  <si>
    <t>KR 145 VWB-Antwort erstellen</t>
  </si>
  <si>
    <t>145 VWB-Antwort erstellen</t>
  </si>
  <si>
    <t>KV 2011 Beratung Fremdbestand</t>
  </si>
  <si>
    <t>2011 Beratung Fremdbestand</t>
  </si>
  <si>
    <t>SV 56 Realrechtsbestätigung</t>
  </si>
  <si>
    <t>56 Realrechtsbestätigung</t>
  </si>
  <si>
    <t>LF 101 Erklärung Fortführung nach Dienstaustritt</t>
  </si>
  <si>
    <t>101 Erklärung Fortführung nach Dienstaustritt</t>
  </si>
  <si>
    <t>LV 40 sonstige Korrespondenz</t>
  </si>
  <si>
    <t>LV 183 Kapitalabfindung</t>
  </si>
  <si>
    <t>183 Kapitalabfindung</t>
  </si>
  <si>
    <t>LV 853 Steuer-ID</t>
  </si>
  <si>
    <t>853 Steuer-ID</t>
  </si>
  <si>
    <t>SV 53 Ein-/Ausschl. mitvers.Person</t>
  </si>
  <si>
    <t>53 Ein-/Ausschl. mitvers.Person</t>
  </si>
  <si>
    <t>LF 130 Übertragung Rechte+Pfl.</t>
  </si>
  <si>
    <t>LF 100 Erklärung Dienstaustritt</t>
  </si>
  <si>
    <t>100 Erklärung Dienstaustritt</t>
  </si>
  <si>
    <t>HA 472 sonstiger Schriftwechsel</t>
  </si>
  <si>
    <t>AS 472 sonstiger Schriftwechsel</t>
  </si>
  <si>
    <t>AS 469 Bestandsübertragung</t>
  </si>
  <si>
    <t>LF 351 Umfirmierung</t>
  </si>
  <si>
    <t>351 Umfirmierung</t>
  </si>
  <si>
    <t>HA 413 Kopien von Unterlagen</t>
  </si>
  <si>
    <t>HA 67 Anfrage z. Vertragsumf.</t>
  </si>
  <si>
    <t>LV 93 Akquiseerlaubnis /WAE</t>
  </si>
  <si>
    <t>93 Akquiseerlaubnis /WAE</t>
  </si>
  <si>
    <t>LV 694 Widerspr. Werb. / KuVoMa</t>
  </si>
  <si>
    <t>694 Widerspr. Werb. / KuVoMa</t>
  </si>
  <si>
    <t>LV 703 Rechte Dritter</t>
  </si>
  <si>
    <t>SV 428 sonstige Änderung</t>
  </si>
  <si>
    <t>428 sonstige Änderung</t>
  </si>
  <si>
    <t>SV 695 GMV</t>
  </si>
  <si>
    <t>695 GMV</t>
  </si>
  <si>
    <t>KR 296 KM-Abgleich</t>
  </si>
  <si>
    <t>296 KM-Abgleich</t>
  </si>
  <si>
    <t>KR 532 VgMV- Ist eine eVBzÜ zu versenden?</t>
  </si>
  <si>
    <t>532 VgMV- Ist eine eVBzÜ zu versenden?</t>
  </si>
  <si>
    <t>LF 138 RüCKSTAND / ÜBERZAHLUNG LKK - LEISTUNG</t>
  </si>
  <si>
    <t>138 RüCKSTAND / ÜBERZAHLUNG LKK - LEISTUNG</t>
  </si>
  <si>
    <t>SV 135 Überzahlung</t>
  </si>
  <si>
    <t>KV 6083 Vollmacht</t>
  </si>
  <si>
    <t>6083 Vollmacht</t>
  </si>
  <si>
    <t>KV 1060 Mitteilung von GS/FD</t>
  </si>
  <si>
    <t>1060 Mitteilung von GS/FD</t>
  </si>
  <si>
    <t>KV 6079 Nachweis</t>
  </si>
  <si>
    <t>6079 Nachweis</t>
  </si>
  <si>
    <t>KV 5001 Widerruf/Widerspruch</t>
  </si>
  <si>
    <t>5001 Widerruf/Widerspruch</t>
  </si>
  <si>
    <t>SV 632 Postrückläufer</t>
  </si>
  <si>
    <t>632 Postrückläufer</t>
  </si>
  <si>
    <t>LV 449 Ablauf, Z.Anw.</t>
  </si>
  <si>
    <t>449 Ablauf, Z.Anw.</t>
  </si>
  <si>
    <t>HA 158 Adressen-/Namensänd.VN</t>
  </si>
  <si>
    <t>HA 73 Reklamation Kdg.Bearb.</t>
  </si>
  <si>
    <t>SV 75 Mehrfachversicherung</t>
  </si>
  <si>
    <t>SV 11 Angebot</t>
  </si>
  <si>
    <t>KR 132 Schadenkündigung - man.</t>
  </si>
  <si>
    <t>132 Schadenkündigung - man.</t>
  </si>
  <si>
    <t>SV 478 Angebot</t>
  </si>
  <si>
    <t>478 Angebot</t>
  </si>
  <si>
    <t>KR 18 SFR-Bearbeitung</t>
  </si>
  <si>
    <t>18 SFR-Bearbeitung</t>
  </si>
  <si>
    <t>KR 152 KR-Vertragsänderung (KVC)</t>
  </si>
  <si>
    <t>152 KR-Vertragsänderung (KVC)</t>
  </si>
  <si>
    <t>SV 804 Ersatzrechnung</t>
  </si>
  <si>
    <t>804 Ersatzrechnung</t>
  </si>
  <si>
    <t>SV 823 Änd. Vertragsinhalt/Umfang</t>
  </si>
  <si>
    <t>823 Änd. Vertragsinhalt/Umfang</t>
  </si>
  <si>
    <t>SV 694 Widerspr. Werb. / KuVoMa</t>
  </si>
  <si>
    <t>SV 703 Rechte Dritter</t>
  </si>
  <si>
    <t>LV 42 Zulageantrag</t>
  </si>
  <si>
    <t>42 Zulageantrag</t>
  </si>
  <si>
    <t>KR 809 Policenzweitschrift (KVC)</t>
  </si>
  <si>
    <t>809 Policenzweitschrift (KVC)</t>
  </si>
  <si>
    <t>LV 823 Änd. Vertragsinhalt/Umfang</t>
  </si>
  <si>
    <t>KR 766 eVB: Zulassung zu AKZ</t>
  </si>
  <si>
    <t>766 eVB: Zulassung zu AKZ</t>
  </si>
  <si>
    <t>LV 675 Steuerbescheinigung (Rückkauf)</t>
  </si>
  <si>
    <t>675 Steuerbescheinigung (Rückkauf)</t>
  </si>
  <si>
    <t>LV 607 Fehler im Batch zum AZUR-Aufruf wegen ZfA-Anfrage</t>
  </si>
  <si>
    <t>607 Fehler im Batch zum AZUR-Aufruf wegen ZfA-Anfrage</t>
  </si>
  <si>
    <t>SV 465 SCHWEBEERINNERUNG VA250</t>
  </si>
  <si>
    <t>465 SCHWEBEERINNERUNG VA250</t>
  </si>
  <si>
    <t>KV 6050 Anforderung von Unterlagen</t>
  </si>
  <si>
    <t>6050 Anforderung von Unterlagen</t>
  </si>
  <si>
    <t>KV 6066 Werbewiderspruch</t>
  </si>
  <si>
    <t>6066 Werbewiderspruch</t>
  </si>
  <si>
    <t>SV 4 Postrückläufer</t>
  </si>
  <si>
    <t>HA 434 Risikoübersicht VH</t>
  </si>
  <si>
    <t>434 Risikoübersicht VH</t>
  </si>
  <si>
    <t>LV 4 Postrückläufer</t>
  </si>
  <si>
    <t>DA 93 Akquiseerlaubnis /WAE</t>
  </si>
  <si>
    <t>SV 93 Akquiseerlaubnis /WAE</t>
  </si>
  <si>
    <t>LV 181 Ablauf / Rentenübergang prüfen</t>
  </si>
  <si>
    <t>181 Ablauf / Rentenübergang prüfen</t>
  </si>
  <si>
    <t>LF 667 Internet-Zugang</t>
  </si>
  <si>
    <t>667 Internet-Zugang</t>
  </si>
  <si>
    <t>UV 413 Kopien von Unterlagen</t>
  </si>
  <si>
    <t>UV 67 Anfrage z. Vertragsumf.</t>
  </si>
  <si>
    <t>DA 259 Ausschluss von Risiken</t>
  </si>
  <si>
    <t>259 Ausschluss von Risiken</t>
  </si>
  <si>
    <t>LF 405 Angebot Vertragsänderung+</t>
  </si>
  <si>
    <t>405 Angebot Vertragsänderung+</t>
  </si>
  <si>
    <t>KR 98 Inkassoschriftwechsel</t>
  </si>
  <si>
    <t>SV 471 Policenkopie</t>
  </si>
  <si>
    <t>471 Policenkopie</t>
  </si>
  <si>
    <t>HA 98 Inkassoschriftwechsel</t>
  </si>
  <si>
    <t>KR 815 Widerruf/Widerspruch</t>
  </si>
  <si>
    <t>SV 83 Anford.Finanzamtsbesch.</t>
  </si>
  <si>
    <t>83 Anford.Finanzamtsbesch.</t>
  </si>
  <si>
    <t>KV 6069 Haftung/Provision</t>
  </si>
  <si>
    <t>6069 Haftung/Provision</t>
  </si>
  <si>
    <t>KV 5048 Anfrage Versicherungsschutz</t>
  </si>
  <si>
    <t>5048 Anfrage Versicherungsschutz</t>
  </si>
  <si>
    <t>DA 510 Rechtsform prüfen</t>
  </si>
  <si>
    <t>KV 6053 Anforderung Vertragsspiegel Makler</t>
  </si>
  <si>
    <t>6053 Anforderung Vertragsspiegel Makler</t>
  </si>
  <si>
    <t>KR 853 Steuer-ID</t>
  </si>
  <si>
    <t>LF 630 Sonstige Korrespondenz BU</t>
  </si>
  <si>
    <t>630 Sonstige Korrespondenz BU</t>
  </si>
  <si>
    <t>SV 41 Sterbefall ohne Leistung</t>
  </si>
  <si>
    <t>41 Sterbefall ohne Leistung</t>
  </si>
  <si>
    <t>LV 451 Kdg. mit KD mit Fax</t>
  </si>
  <si>
    <t>451 Kdg. mit KD mit Fax</t>
  </si>
  <si>
    <t>SV 12 Meldebogen RS/HP/GU</t>
  </si>
  <si>
    <t>12 Meldebogen RS/HP/GU</t>
  </si>
  <si>
    <t>LF 202 KT-Vorgangseröffnung</t>
  </si>
  <si>
    <t>SV 279 maschineller Sanierungsanstoß</t>
  </si>
  <si>
    <t>279 maschineller Sanierungsanstoß</t>
  </si>
  <si>
    <t>UV 399 sonstigen Anspruch</t>
  </si>
  <si>
    <t>LF 451 Kündigung+</t>
  </si>
  <si>
    <t>451 Kündigung+</t>
  </si>
  <si>
    <t>SV 606 Kündigungsfristverkürzung</t>
  </si>
  <si>
    <t>606 Kündigungsfristverkürzung</t>
  </si>
  <si>
    <t>KV 5000 Kündigung</t>
  </si>
  <si>
    <t>5000 Kündigung</t>
  </si>
  <si>
    <t>SV 398 Deckungsnote / Aufgabe</t>
  </si>
  <si>
    <t>398 Deckungsnote / Aufgabe</t>
  </si>
  <si>
    <t>KR 147 Information zur Zulassung</t>
  </si>
  <si>
    <t>147 Information zur Zulassung</t>
  </si>
  <si>
    <t>DA 377 Außerkraftsetzung</t>
  </si>
  <si>
    <t>377 Außerkraftsetzung</t>
  </si>
  <si>
    <t>SV 412 Berufsänderung</t>
  </si>
  <si>
    <t>412 Berufsänderung</t>
  </si>
  <si>
    <t>SV 342 Umstufung Flexi-SB offen</t>
  </si>
  <si>
    <t>342 Umstufung Flexi-SB offen</t>
  </si>
  <si>
    <t>KV 1014 Beratungsdokumentation</t>
  </si>
  <si>
    <t>1014 Beratungsdokumentation</t>
  </si>
  <si>
    <t>LV 639 Erhöhung</t>
  </si>
  <si>
    <t>639 Erhöhung</t>
  </si>
  <si>
    <t>SV 190 Herabsetzung</t>
  </si>
  <si>
    <t>190 Herabsetzung</t>
  </si>
  <si>
    <t>SV 643 Betreuung</t>
  </si>
  <si>
    <t>SV 484 Doppelversicherung, Klärung</t>
  </si>
  <si>
    <t>484 Doppelversicherung, Klärung</t>
  </si>
  <si>
    <t>KR 130 Ablaufkündigung - man. (ZD)</t>
  </si>
  <si>
    <t>130 Ablaufkündigung - man. (ZD)</t>
  </si>
  <si>
    <t>LV 467 Bfr. mit KD mit Fax</t>
  </si>
  <si>
    <t>467 Bfr. mit KD mit Fax</t>
  </si>
  <si>
    <t>SV 346 Sterbedatum</t>
  </si>
  <si>
    <t>346 Sterbedatum</t>
  </si>
  <si>
    <t>SV 22 Wiederinkraftsetzung</t>
  </si>
  <si>
    <t>22 Wiederinkraftsetzung</t>
  </si>
  <si>
    <t>SV 837 Kündigung Tod Versicherungsnehmer</t>
  </si>
  <si>
    <t>837 Kündigung Tod Versicherungsnehmer</t>
  </si>
  <si>
    <t>KR 100 SFR-Übertragung</t>
  </si>
  <si>
    <t>100 SFR-Übertragung</t>
  </si>
  <si>
    <t>LV 468 Bfr. mit KD ohne Fax</t>
  </si>
  <si>
    <t>468 Bfr. mit KD ohne Fax</t>
  </si>
  <si>
    <t>SV 716 sonstige Korrespondenz</t>
  </si>
  <si>
    <t>LV 693 Kundenvollmacht</t>
  </si>
  <si>
    <t>693 Kundenvollmacht</t>
  </si>
  <si>
    <t>SV 401 Maklervertrag</t>
  </si>
  <si>
    <t>KV 9000 Notiz Kunden-Center</t>
  </si>
  <si>
    <t>9000 Notiz Kunden-Center</t>
  </si>
  <si>
    <t>KR 30 VVG-N, PT-Abrechnung</t>
  </si>
  <si>
    <t>30 VVG-N, PT-Abrechnung</t>
  </si>
  <si>
    <t>KV 5044 Angebot unverbindlich</t>
  </si>
  <si>
    <t>5044 Angebot unverbindlich</t>
  </si>
  <si>
    <t>KV 6115 Begleitschreiben Angebot</t>
  </si>
  <si>
    <t>6115 Begleitschreiben Angebot</t>
  </si>
  <si>
    <t>KV 6093 Anfrage Einwohnermeldeamt</t>
  </si>
  <si>
    <t>6093 Anfrage Einwohnermeldeamt</t>
  </si>
  <si>
    <t>DA 97 Mandat/Kontoänderung</t>
  </si>
  <si>
    <t>SV 420 Kündigungsrückn.</t>
  </si>
  <si>
    <t>420 Kündigungsrückn.</t>
  </si>
  <si>
    <t>SV 374 Risikowegfall</t>
  </si>
  <si>
    <t>KR 420 Kündigungsrückn.</t>
  </si>
  <si>
    <t>HA 40 sonstige Korrespondenz</t>
  </si>
  <si>
    <t>LF 332 Fondswechsel</t>
  </si>
  <si>
    <t>332 Fondswechsel</t>
  </si>
  <si>
    <t>DA 40 sonstige Korrespondenz</t>
  </si>
  <si>
    <t>LF 467 Beitragsfreistellung / Beitragspause+</t>
  </si>
  <si>
    <t>467 Beitragsfreistellung / Beitragspause+</t>
  </si>
  <si>
    <t>SV 701 Sterbefall</t>
  </si>
  <si>
    <t>701 Sterbefall</t>
  </si>
  <si>
    <t>SV 535 VgMV- Zessionar anschreiben</t>
  </si>
  <si>
    <t>535 VgMV- Zessionar anschreiben</t>
  </si>
  <si>
    <t>LV 543 VgMV Kein maschinelles Mahnverfahren wg. KOAV SBM</t>
  </si>
  <si>
    <t>543 VgMV Kein maschinelles Mahnverfahren wg. KOAV SBM</t>
  </si>
  <si>
    <t>SV 370 Umzug - neue Risikoanschrift / Fachbereich</t>
  </si>
  <si>
    <t>370 Umzug - neue Risikoanschrift / Fachbereich</t>
  </si>
  <si>
    <t>SV 473 Bestätigung</t>
  </si>
  <si>
    <t>473 Bestätigung</t>
  </si>
  <si>
    <t>SV 491 Betriebsübergang</t>
  </si>
  <si>
    <t>491 Betriebsübergang</t>
  </si>
  <si>
    <t>DA 69 KNR-Zusammenlegung</t>
  </si>
  <si>
    <t>69 KNR-Zusammenlegung</t>
  </si>
  <si>
    <t>SV 101 Beginnverlegung</t>
  </si>
  <si>
    <t>101 Beginnverlegung</t>
  </si>
  <si>
    <t>LF 30 Informationswerte Vertrag+</t>
  </si>
  <si>
    <t>30 Informationswerte Vertrag+</t>
  </si>
  <si>
    <t>LV 701 Sterbefall</t>
  </si>
  <si>
    <t>GV 643 Betreuung</t>
  </si>
  <si>
    <t>SV 799 Policenzweitschrift Unfall</t>
  </si>
  <si>
    <t>799 Policenzweitschrift Unfall</t>
  </si>
  <si>
    <t>LV 38 Infowerte Ablaufleistung</t>
  </si>
  <si>
    <t>38 Infowerte Ablaufleistung</t>
  </si>
  <si>
    <t>LV 193 EVS</t>
  </si>
  <si>
    <t>LF 278 Abrechnungsfreigabe prüfen</t>
  </si>
  <si>
    <t>278 Abrechnungsfreigabe prüfen</t>
  </si>
  <si>
    <t>SV 349 Kunde wünscht keinen Kontakt</t>
  </si>
  <si>
    <t>349 Kunde wünscht keinen Kontakt</t>
  </si>
  <si>
    <t>KV 5054 Anfrage Erhöhung</t>
  </si>
  <si>
    <t>5054 Anfrage Erhöhung</t>
  </si>
  <si>
    <t>LV 83 Anford.Finanzamtsbesch.</t>
  </si>
  <si>
    <t>LV 731 Pflegefall</t>
  </si>
  <si>
    <t>SV 483 Klärung Vertragsumfang</t>
  </si>
  <si>
    <t>483 Klärung Vertragsumfang</t>
  </si>
  <si>
    <t>DA 73 Reklamation Kdg.Bearb.</t>
  </si>
  <si>
    <t>DA 800 Änderungsantrag</t>
  </si>
  <si>
    <t>DA 404 Vertragsdaten bearbeiten</t>
  </si>
  <si>
    <t>HA 427 Vertragsänderung</t>
  </si>
  <si>
    <t>SV 998 GeVo-Ablage SG ohne Bearbeitung</t>
  </si>
  <si>
    <t>998 GeVo-Ablage SG ohne Bearbeitung</t>
  </si>
  <si>
    <t>SV 935 Kontrolltermin erreicht</t>
  </si>
  <si>
    <t>935 Kontrolltermin erreicht</t>
  </si>
  <si>
    <t>SV 477 Vorversichereranfrage</t>
  </si>
  <si>
    <t>477 Vorversichereranfrage</t>
  </si>
  <si>
    <t>LF 253 Vollmacht</t>
  </si>
  <si>
    <t>253 Vollmacht</t>
  </si>
  <si>
    <t>SV 134 Dokumentenwiderspr. man</t>
  </si>
  <si>
    <t>134 Dokumentenwiderspr. man</t>
  </si>
  <si>
    <t>KV 1224 Bestandsantrag Voll ohne Ges-Ang</t>
  </si>
  <si>
    <t>1224 Bestandsantrag Voll ohne Ges-Ang</t>
  </si>
  <si>
    <t>KV 1011 Ergänzende Erklärung VN</t>
  </si>
  <si>
    <t>1011 Ergänzende Erklärung VN</t>
  </si>
  <si>
    <t>DA 809 Policenzweitschrift</t>
  </si>
  <si>
    <t>KV 5063 Anford. Bescheinigung</t>
  </si>
  <si>
    <t>5063 Anford. Bescheinigung</t>
  </si>
  <si>
    <t>KV 6014 Anwartschaft</t>
  </si>
  <si>
    <t>6014 Anwartschaft</t>
  </si>
  <si>
    <t>KR 31 Stichprobe SFR-Übertragungsformular</t>
  </si>
  <si>
    <t>31 Stichprobe SFR-Übertragungsformular</t>
  </si>
  <si>
    <t>SV 947 A-Widerruf</t>
  </si>
  <si>
    <t>947 A-Widerruf</t>
  </si>
  <si>
    <t>UV 97 Mandat/Kontoänderung</t>
  </si>
  <si>
    <t>SV 434 Risikoübersicht VH</t>
  </si>
  <si>
    <t>LV 420 Kündigungsrückn.</t>
  </si>
  <si>
    <t>LF 77 Ausweiskopie GWG</t>
  </si>
  <si>
    <t>77 Ausweiskopie GWG</t>
  </si>
  <si>
    <t>LG 118 Zahlungseingang_GV</t>
  </si>
  <si>
    <t>118 Zahlungseingang_GV</t>
  </si>
  <si>
    <t>SV 386 DSGVO Auskunftsersuchen</t>
  </si>
  <si>
    <t>386 DSGVO Auskunftsersuchen</t>
  </si>
  <si>
    <t>DA 378 Elektronischer Umstellungsantrag</t>
  </si>
  <si>
    <t>378 Elektronischer Umstellungsantrag</t>
  </si>
  <si>
    <t>SV 63 HuH/Dienstreise</t>
  </si>
  <si>
    <t>63 HuH/Dienstreise</t>
  </si>
  <si>
    <t>LF 684 Auskunftsvollmacht</t>
  </si>
  <si>
    <t>684 Auskunftsvollmacht</t>
  </si>
  <si>
    <t>KR 195 KWAD-Service Unfallbonus</t>
  </si>
  <si>
    <t>195 KWAD-Service Unfallbonus</t>
  </si>
  <si>
    <t>LF 98 Inkassoschriftwechsel</t>
  </si>
  <si>
    <t>SV 107 Provisionsklärungen</t>
  </si>
  <si>
    <t>107 Provisionsklärungen</t>
  </si>
  <si>
    <t>DA 823 Änd. Vertragsinhalt/Umfang</t>
  </si>
  <si>
    <t>LV 459 Programmfehler in der Batchverarbeitung</t>
  </si>
  <si>
    <t>459 Programmfehler in der Batchverarbeitung</t>
  </si>
  <si>
    <t>KR 770 eVB: Anzeigenrücklauf negativ zu AKZ</t>
  </si>
  <si>
    <t>770 eVB: Anzeigenrücklauf negativ zu AKZ</t>
  </si>
  <si>
    <t>LG 401 Maklervertrag</t>
  </si>
  <si>
    <t>IT 108 Bestandsübertragung</t>
  </si>
  <si>
    <t>SV 693 Kundenvollmacht</t>
  </si>
  <si>
    <t>TR 472 sonstiger Schriftwechsel</t>
  </si>
  <si>
    <t>TR 469 Bestandsübertragung</t>
  </si>
  <si>
    <t>KR 153 KR-Vertragsänderung (ZD)</t>
  </si>
  <si>
    <t>153 KR-Vertragsänderung (ZD)</t>
  </si>
  <si>
    <t>LV 869 KT sonstiger Vorgang</t>
  </si>
  <si>
    <t>AS 131 Ablaufk}ndigung - man.</t>
  </si>
  <si>
    <t>HA 999 Mitarbeiter-Besuch gewünscht</t>
  </si>
  <si>
    <t>999 Mitarbeiter-Besuch gewünscht</t>
  </si>
  <si>
    <t>KR 824 Servicekarte (Fachbereich)</t>
  </si>
  <si>
    <t>824 Servicekarte (Fachbereich)</t>
  </si>
  <si>
    <t>LF 114 Leistungsbearbeitung erforderlich (KT)</t>
  </si>
  <si>
    <t>114 Leistungsbearbeitung erforderlich (KT)</t>
  </si>
  <si>
    <t>KR 11 Angebot</t>
  </si>
  <si>
    <t>SV 130 Übertragung Rechte+Pfl.</t>
  </si>
  <si>
    <t>GV 1 GVV/SVV-Eröffnung</t>
  </si>
  <si>
    <t>1 GVV/SVV-Eröffnung</t>
  </si>
  <si>
    <t>SV 702 Vertragsänderung</t>
  </si>
  <si>
    <t>702 Vertragsänderung</t>
  </si>
  <si>
    <t>KR 998 GeVo-Ablage SG ohne Bearbeitung</t>
  </si>
  <si>
    <t>LF 93 Akquiseerlaubnis /WAE</t>
  </si>
  <si>
    <t>SV 305 doppeltes Image</t>
  </si>
  <si>
    <t>305 doppeltes Image</t>
  </si>
  <si>
    <t>LV 98 Inkassoschriftwechsel</t>
  </si>
  <si>
    <t>HA 610 Inkassoschriftwechsel</t>
  </si>
  <si>
    <t>SV 132 Schadenkündigung - man.</t>
  </si>
  <si>
    <t>KR 814 Sonst. Kündigung</t>
  </si>
  <si>
    <t>GV 401 Maklervertrag</t>
  </si>
  <si>
    <t>LV 487 VNR ohne Gegenposten AVDB/PDB</t>
  </si>
  <si>
    <t>487 VNR ohne Gegenposten AVDB/PDB</t>
  </si>
  <si>
    <t>LV 998 GeVo-Ablage SG ohne Bearbeitung</t>
  </si>
  <si>
    <t>SV 627 Widerruf</t>
  </si>
  <si>
    <t>627 Widerruf</t>
  </si>
  <si>
    <t>LV 652 Eingezahlte Beiträge</t>
  </si>
  <si>
    <t>652 Eingezahlte Beiträge</t>
  </si>
  <si>
    <t>AS 404 Vertragsdaten bearbeiten</t>
  </si>
  <si>
    <t>AS 11 Angebot</t>
  </si>
  <si>
    <t>LV 702 Vertragsänderung</t>
  </si>
  <si>
    <t>KR 140 Teildatenerfassung: Papierantrag FZW</t>
  </si>
  <si>
    <t>140 Teildatenerfassung: Papierantrag FZW</t>
  </si>
  <si>
    <t>SV 9 GMV: Schriftwechsel</t>
  </si>
  <si>
    <t>9 GMV: Schriftwechsel</t>
  </si>
  <si>
    <t>SV 822 Einschluss von Risiken</t>
  </si>
  <si>
    <t>822 Einschluss von Risiken</t>
  </si>
  <si>
    <t>DA 158 Adressen-/Namensänd.VN</t>
  </si>
  <si>
    <t>LF 439 Insolvenzverfahren</t>
  </si>
  <si>
    <t>439 Insolvenzverfahren</t>
  </si>
  <si>
    <t>DA 860 Tod Versicherungsnehmer Übernahme</t>
  </si>
  <si>
    <t>860 Tod Versicherungsnehmer Übernahme</t>
  </si>
  <si>
    <t>LF 108 Bestandsübertragung</t>
  </si>
  <si>
    <t>KR 104 Sanierungsschriftwechel</t>
  </si>
  <si>
    <t>SV 948 sonstige Antragskorrespondenz</t>
  </si>
  <si>
    <t>948 sonstige Antragskorrespondenz</t>
  </si>
  <si>
    <t>KV 6092 Anschriftsänderung</t>
  </si>
  <si>
    <t>6092 Anschriftsänderung</t>
  </si>
  <si>
    <t>KR 802 Auszahlung Rückbeiträge</t>
  </si>
  <si>
    <t>802 Auszahlung Rückbeiträge</t>
  </si>
  <si>
    <t>KV 2002 Produktionsblatt/Provisionsberichtigung</t>
  </si>
  <si>
    <t>2002 Produktionsblatt/Provisionsberichtigung</t>
  </si>
  <si>
    <t>SV|73840218|71|485380062|1</t>
  </si>
  <si>
    <t>SV|71918087|229|485379852|1</t>
  </si>
  <si>
    <t>SV|71553091|138|485379719|1</t>
  </si>
  <si>
    <t>LV|8152984|196|485378566|1</t>
  </si>
  <si>
    <t>LV|8152984|196|485378565|1</t>
  </si>
  <si>
    <t>KR|74504958|57|485373421|1</t>
  </si>
  <si>
    <t>KR|74288127|29|485372648|1</t>
  </si>
  <si>
    <t>LF|70402248|203|485372058|1</t>
  </si>
  <si>
    <t>KR|73796975|76|485371575|1</t>
  </si>
  <si>
    <t>KR|70678153|372|485369744|1</t>
  </si>
  <si>
    <t>SV|95075826|59|485368602|1</t>
  </si>
  <si>
    <t>SV|95072540|63|485368600|1</t>
  </si>
  <si>
    <t>SV|95071432|51|485368599|1</t>
  </si>
  <si>
    <t>SV|91082896|151|485367235|1</t>
  </si>
  <si>
    <t>SV|90959946|214|485367223|1</t>
  </si>
  <si>
    <t>DA|7132368|339|485366183|1</t>
  </si>
  <si>
    <t>KV|340362441|62|485361777|3</t>
  </si>
  <si>
    <t>KV|340362441|62|485361777|4</t>
  </si>
  <si>
    <t>KV|340362441|62|485361777|1</t>
  </si>
  <si>
    <t>KV|340362441|62|485361777|2</t>
  </si>
  <si>
    <t>KV|331462182|101|485343142|1</t>
  </si>
  <si>
    <t>KV|233639333|1219|485343138|1</t>
  </si>
  <si>
    <t>KV|303276314|844|485343110|1</t>
  </si>
  <si>
    <t>KV|303276314|844|485343110|2</t>
  </si>
  <si>
    <t>KV|342519518|14|485343061|1</t>
  </si>
  <si>
    <t>KV|342519518|14|485343061|2</t>
  </si>
  <si>
    <t>KV|329942207|168|485341980|1</t>
  </si>
  <si>
    <t>KV|209294511|3033|485341964|1</t>
  </si>
  <si>
    <t>KV|310547706|1020|485341782|1</t>
  </si>
  <si>
    <t>KV|216378364|789|485341403|1</t>
  </si>
  <si>
    <t>KV|216378364|789|485341403|2</t>
  </si>
  <si>
    <t>KV|330469221|18|485341402|2</t>
  </si>
  <si>
    <t>KV|330469221|18|485341402|1</t>
  </si>
  <si>
    <t>KV|331066835|75|485337250|3</t>
  </si>
  <si>
    <t>KV|331066835|75|485337250|2</t>
  </si>
  <si>
    <t>KV|331066835|75|485337250|1</t>
  </si>
  <si>
    <t>KV|332645922|193|485337116|3</t>
  </si>
  <si>
    <t>KV|332645922|193|485337116|1</t>
  </si>
  <si>
    <t>KV|332645922|193|485337116|2</t>
  </si>
  <si>
    <t>KV|222282131|6065|485336319|3</t>
  </si>
  <si>
    <t>KV|222282131|6065|485336319|1</t>
  </si>
  <si>
    <t>KV|222282131|6065|485336319|2</t>
  </si>
  <si>
    <t>SV|75678844|81|485335299|1</t>
  </si>
  <si>
    <t>SV|95364614|56|485333617|1</t>
  </si>
  <si>
    <t>SV|95933415|38|485333616|1</t>
  </si>
  <si>
    <t>LF|70383187|156|485333416|1</t>
  </si>
  <si>
    <t>SV|97978258|31|485333349|1</t>
  </si>
  <si>
    <t>SV|97232261|34|485333348|1</t>
  </si>
  <si>
    <t>KV|216378364|792|485328827|2</t>
  </si>
  <si>
    <t>KV|216378364|792|485328827|1</t>
  </si>
  <si>
    <t>SV|74283235|151|485328209|1</t>
  </si>
  <si>
    <t>SV|75106500|43|485327211|1</t>
  </si>
  <si>
    <t>SV|71879840|177|485326657|1</t>
  </si>
  <si>
    <t>SV|97302883|76|485324070|1</t>
  </si>
  <si>
    <t>DA|6668082|65|485324062|1</t>
  </si>
  <si>
    <t>KR|73784002|57|485323589|1</t>
  </si>
  <si>
    <t>SV|96550572|121|485317643|2</t>
  </si>
  <si>
    <t>SV|96550572|121|485317643|1</t>
  </si>
  <si>
    <t>SV|95634322|42|485316934|9</t>
  </si>
  <si>
    <t>SV|93147356|126|485316934|3</t>
  </si>
  <si>
    <t>SV|93700192|109|485316934|7</t>
  </si>
  <si>
    <t>SV|93157963|81|485316934|6</t>
  </si>
  <si>
    <t>SV|93147356|126|485316934|4</t>
  </si>
  <si>
    <t>SV|93700192|109|485316934|8</t>
  </si>
  <si>
    <t>SV|93147051|74|485316934|1</t>
  </si>
  <si>
    <t>SV|95634322|42|485316934|10</t>
  </si>
  <si>
    <t>SV|93157963|81|485316934|5</t>
  </si>
  <si>
    <t>SV|93147051|74|485316934|2</t>
  </si>
  <si>
    <t>SV|71879633|49|485316922|1</t>
  </si>
  <si>
    <t>SV|71879633|49|485316922|2</t>
  </si>
  <si>
    <t>SV|95564789|73|485316781|1</t>
  </si>
  <si>
    <t>SV|413779876|124|485316199|1</t>
  </si>
  <si>
    <t>SV|413779876|124|485316199|2</t>
  </si>
  <si>
    <t>SV|97302883|76|485315645|1</t>
  </si>
  <si>
    <t>SV|96550572|121|485314483|1</t>
  </si>
  <si>
    <t>SV|96550572|121|485314483|3</t>
  </si>
  <si>
    <t>SV|96550572|121|485314483|2</t>
  </si>
  <si>
    <t>SV|93976330|87|485313697|1</t>
  </si>
  <si>
    <t>SV|90390237|241|485313597|1</t>
  </si>
  <si>
    <t>KR|74504958|57|485312689|1</t>
  </si>
  <si>
    <t>SV|74458604|292|485312684|1</t>
  </si>
  <si>
    <t>SV|73359934|178|485312403|1</t>
  </si>
  <si>
    <t>SV|73359934|178|485312403|2</t>
  </si>
  <si>
    <t>KR|74026103|46|485312317|1</t>
  </si>
  <si>
    <t>SV|97435748|16|485311522|1</t>
  </si>
  <si>
    <t>SV|97904923|26|485311516|1</t>
  </si>
  <si>
    <t>AS|5669591|98|485311508|1</t>
  </si>
  <si>
    <t>SV|94907173|139|485311506|1</t>
  </si>
  <si>
    <t>KR|74071601|96|485311503|1</t>
  </si>
  <si>
    <t>SV|93924575|106|485311502|1</t>
  </si>
  <si>
    <t>SV|97307433|22|485311486|1</t>
  </si>
  <si>
    <t>SV|74847282|99|485310290|1</t>
  </si>
  <si>
    <t>SV|486060983|53|485309285|1</t>
  </si>
  <si>
    <t>SV|97756296|32|485309151|1</t>
  </si>
  <si>
    <t>SV|97756296|32|485309137|1</t>
  </si>
  <si>
    <t>SV|98072298|12|485309128|1</t>
  </si>
  <si>
    <t>LF|70772684|30|485309127|1</t>
  </si>
  <si>
    <t>KR|74276920|62|485308730|1</t>
  </si>
  <si>
    <t>SV|97427105|109|485308604|1</t>
  </si>
  <si>
    <t>SV|97427105|109|485308604|2</t>
  </si>
  <si>
    <t>KR|74302596|273|485308531|1</t>
  </si>
  <si>
    <t>SV|95550842|72|485308314|1</t>
  </si>
  <si>
    <t>SV|75457286|34|485306109|3</t>
  </si>
  <si>
    <t>SV|97249410|40|485306109|4</t>
  </si>
  <si>
    <t>SV|97252923|40|485306109|5</t>
  </si>
  <si>
    <t>SV|75457260|34|485306109|1</t>
  </si>
  <si>
    <t>SV|97258042|39|485306109|6</t>
  </si>
  <si>
    <t>SV|97261896|39|485306109|7</t>
  </si>
  <si>
    <t>SV|75457267|40|485306109|2</t>
  </si>
  <si>
    <t>SV|97192160|66|485306012|4</t>
  </si>
  <si>
    <t>SV|97259111|40|485306012|7</t>
  </si>
  <si>
    <t>SV|96299846|127|485306012|3</t>
  </si>
  <si>
    <t>SV|75463650|33|485306012|1</t>
  </si>
  <si>
    <t>SV|97200458|77|485306012|5</t>
  </si>
  <si>
    <t>SV|95502946|349|485306012|2</t>
  </si>
  <si>
    <t>SV|97252873|39|485306012|6</t>
  </si>
  <si>
    <t>SV|75457317|34|485305925|2</t>
  </si>
  <si>
    <t>SV|97261756|40|485305925|5</t>
  </si>
  <si>
    <t>SV|97643766|39|485305925|7</t>
  </si>
  <si>
    <t>SV|97628480|66|485305925|6</t>
  </si>
  <si>
    <t>SV|75164036|201|485305925|1</t>
  </si>
  <si>
    <t>SV|97257738|73|485305925|4</t>
  </si>
  <si>
    <t>SV|75536370|47|485305925|3</t>
  </si>
  <si>
    <t>SV|97645897|29|485305912|7</t>
  </si>
  <si>
    <t>SV|75457498|34|485305912|3</t>
  </si>
  <si>
    <t>SV|75536362|49|485305912|5</t>
  </si>
  <si>
    <t>SV|75456985|34|485305912|1</t>
  </si>
  <si>
    <t>SV|75456987|43|485305912|2</t>
  </si>
  <si>
    <t>SV|75463653|33|485305912|4</t>
  </si>
  <si>
    <t>SV|97257752|53|485305912|6</t>
  </si>
  <si>
    <t>SV|97263177|39|485305763|6</t>
  </si>
  <si>
    <t>SV|75457072|40|485305763|2</t>
  </si>
  <si>
    <t>SV|97279077|52|485305763|7</t>
  </si>
  <si>
    <t>SV|75457033|34|485305763|1</t>
  </si>
  <si>
    <t>SV|97257714|106|485305763|5</t>
  </si>
  <si>
    <t>SV|75457322|40|485305763|4</t>
  </si>
  <si>
    <t>SV|75457238|34|485305763|3</t>
  </si>
  <si>
    <t>SV|75536346|30|485305735|3</t>
  </si>
  <si>
    <t>SV|75457329|34|485305735|1</t>
  </si>
  <si>
    <t>SV|97444755|43|485305735|7</t>
  </si>
  <si>
    <t>SV|97273885|40|485305735|5</t>
  </si>
  <si>
    <t>SV|75495530|60|485305735|2</t>
  </si>
  <si>
    <t>SV|97268227|74|485305735|4</t>
  </si>
  <si>
    <t>SV|97311941|33|485305735|6</t>
  </si>
  <si>
    <t>SV|97620009|70|485305593|4</t>
  </si>
  <si>
    <t>SV|97277459|54|485305593|3</t>
  </si>
  <si>
    <t>SV|98010822|94|485305593|7</t>
  </si>
  <si>
    <t>SV|97257808|54|485305593|2</t>
  </si>
  <si>
    <t>SV|97659349|58|485305593|6</t>
  </si>
  <si>
    <t>SV|97640274|64|485305593|5</t>
  </si>
  <si>
    <t>SV|97249400|54|485305593|1</t>
  </si>
  <si>
    <t>KR|72992084|150|485304648|1</t>
  </si>
  <si>
    <t>SV|97261916|76|485302904|6</t>
  </si>
  <si>
    <t>SV|97257972|76|485302904|4</t>
  </si>
  <si>
    <t>SV|97258012|56|485302904|5</t>
  </si>
  <si>
    <t>SV|97249330|39|485302904|3</t>
  </si>
  <si>
    <t>SV|75457232|56|485302904|1</t>
  </si>
  <si>
    <t>SV|97261986|39|485302904|7</t>
  </si>
  <si>
    <t>SV|75457235|33|485302904|2</t>
  </si>
  <si>
    <t>SV|97257664|64|485302834|5</t>
  </si>
  <si>
    <t>SV|75457132|40|485302834|1</t>
  </si>
  <si>
    <t>SV|75457306|40|485302834|3</t>
  </si>
  <si>
    <t>SV|97258275|39|485302834|6</t>
  </si>
  <si>
    <t>SV|75457331|46|485302834|4</t>
  </si>
  <si>
    <t>SV|97259191|66|485302834|7</t>
  </si>
  <si>
    <t>SV|75457301|62|485302834|2</t>
  </si>
  <si>
    <t>SV|75624768|58|485302822|1</t>
  </si>
  <si>
    <t>SV|97257394|45|485302731|5</t>
  </si>
  <si>
    <t>SV|75457045|40|485302731|1</t>
  </si>
  <si>
    <t>SV|97249200|40|485302731|4</t>
  </si>
  <si>
    <t>SV|75457056|34|485302731|3</t>
  </si>
  <si>
    <t>SV|97258711|42|485302731|6</t>
  </si>
  <si>
    <t>SV|75457050|34|485302731|2</t>
  </si>
  <si>
    <t>SV|97277059|40|485302731|7</t>
  </si>
  <si>
    <t>SV|75536255|38|485302663|3</t>
  </si>
  <si>
    <t>SV|96294772|76|485302663|4</t>
  </si>
  <si>
    <t>SV|97268490|21|485302663|6</t>
  </si>
  <si>
    <t>SV|97261716|91|485302663|5</t>
  </si>
  <si>
    <t>SV|75457002|45|485302663|1</t>
  </si>
  <si>
    <t>SV|97642675|29|485302663|7</t>
  </si>
  <si>
    <t>SV|75536206|30|485302663|2</t>
  </si>
  <si>
    <t>SV|97253013|56|485302525|5</t>
  </si>
  <si>
    <t>SV|75456923|41|485302525|1</t>
  </si>
  <si>
    <t>SV|75456957|34|485302525|2</t>
  </si>
  <si>
    <t>SV|97258188|43|485302525|6</t>
  </si>
  <si>
    <t>SV|75457339|45|485302525|4</t>
  </si>
  <si>
    <t>SV|97394251|12|485302525|7</t>
  </si>
  <si>
    <t>SV|75457313|33|485302525|3</t>
  </si>
  <si>
    <t>SV|97268903|33|485302489|5</t>
  </si>
  <si>
    <t>SV|75457506|40|485302489|3</t>
  </si>
  <si>
    <t>SV|75457223|34|485302489|1</t>
  </si>
  <si>
    <t>SV|97292865|53|485302489|7</t>
  </si>
  <si>
    <t>SV|75463665|56|485302489|4</t>
  </si>
  <si>
    <t>SV|75457319|34|485302489|2</t>
  </si>
  <si>
    <t>SV|97272972|45|485302489|6</t>
  </si>
  <si>
    <t>SV|97277129|75|485302390|6</t>
  </si>
  <si>
    <t>SV|75457082|50|485302390|1</t>
  </si>
  <si>
    <t>SV|97268853|92|485302390|5</t>
  </si>
  <si>
    <t>SV|97263247|69|485302390|3</t>
  </si>
  <si>
    <t>SV|97628200|43|485302390|7</t>
  </si>
  <si>
    <t>SV|97263257|54|485302390|4</t>
  </si>
  <si>
    <t>SV|97252523|53|485302390|2</t>
  </si>
  <si>
    <t>SV|97277329|66|485302387|4</t>
  </si>
  <si>
    <t>SV|96202753|58|485302387|2</t>
  </si>
  <si>
    <t>SV|97927740|65|485302387|6</t>
  </si>
  <si>
    <t>SV|97988249|30|485302387|7</t>
  </si>
  <si>
    <t>SV|97698485|43|485302387|5</t>
  </si>
  <si>
    <t>SV|75174466|129|485302387|1</t>
  </si>
  <si>
    <t>SV|97263237|53|485302387|3</t>
  </si>
  <si>
    <t>KR|73983430|103|485301988|1</t>
  </si>
  <si>
    <t>DA|6668082|65|485301379|1</t>
  </si>
  <si>
    <t>KR|73983430|103|485300885|1</t>
  </si>
  <si>
    <t>KR|73983430|103|485300883|1</t>
  </si>
  <si>
    <t>SV|75457243|33|485300105|1</t>
  </si>
  <si>
    <t>SV|75610630|33|485300105|4</t>
  </si>
  <si>
    <t>SV|97249440|56|485300105|5</t>
  </si>
  <si>
    <t>SV|75457296|34|485300105|2</t>
  </si>
  <si>
    <t>SV|75457298|40|485300105|3</t>
  </si>
  <si>
    <t>SV|97249450|53|485300105|6</t>
  </si>
  <si>
    <t>SV|97259141|39|485300105|7</t>
  </si>
  <si>
    <t>SV|97257564|39|485300049|5</t>
  </si>
  <si>
    <t>SV|97252553|54|485300049|4</t>
  </si>
  <si>
    <t>SV|97262086|52|485300049|7</t>
  </si>
  <si>
    <t>SV|97257732|39|485300049|6</t>
  </si>
  <si>
    <t>SV|75456951|34|485300049|3</t>
  </si>
  <si>
    <t>SV|75456898|40|485300049|2</t>
  </si>
  <si>
    <t>SV|75456885|59|485300049|1</t>
  </si>
  <si>
    <t>SV|97978147|33|485299798|7</t>
  </si>
  <si>
    <t>SV|97643926|56|485299798|4</t>
  </si>
  <si>
    <t>SV|97643906|44|485299798|3</t>
  </si>
  <si>
    <t>SV|75629929|24|485299798|2</t>
  </si>
  <si>
    <t>SV|97974704|23|485299798|6</t>
  </si>
  <si>
    <t>SV|75536257|30|485299798|1</t>
  </si>
  <si>
    <t>SV|97766737|100|485299798|5</t>
  </si>
  <si>
    <t>LF|71335412|28|485299598|1</t>
  </si>
  <si>
    <t>SV|75457251|33|485297884|4</t>
  </si>
  <si>
    <t>SV|75457135|36|485297884|1</t>
  </si>
  <si>
    <t>SV|75457237|34|485297884|2</t>
  </si>
  <si>
    <t>SV|75457241|39|485297884|3</t>
  </si>
  <si>
    <t>SV|75457501|40|485297884|5</t>
  </si>
  <si>
    <t>SV|97252753|50|485297884|6</t>
  </si>
  <si>
    <t>SV|97277219|40|485297884|7</t>
  </si>
  <si>
    <t>SV|75536351|30|485297569|2</t>
  </si>
  <si>
    <t>SV|75536345|30|485297569|1</t>
  </si>
  <si>
    <t>SV|97640062|34|485297569|6</t>
  </si>
  <si>
    <t>SV|97262106|39|485297569|5</t>
  </si>
  <si>
    <t>SV|75536365|30|485297569|3</t>
  </si>
  <si>
    <t>SV|75536367|30|485297569|4</t>
  </si>
  <si>
    <t>SV|97659069|47|485297569|7</t>
  </si>
  <si>
    <t>SV|75536236|30|485297554|1</t>
  </si>
  <si>
    <t>SV|75536372|30|485297554|4</t>
  </si>
  <si>
    <t>SV|75613606|32|485297554|5</t>
  </si>
  <si>
    <t>SV|75536364|44|485297554|3</t>
  </si>
  <si>
    <t>SV|97967463|94|485297554|7</t>
  </si>
  <si>
    <t>SV|75536268|30|485297554|2</t>
  </si>
  <si>
    <t>SV|97642645|48|485297554|6</t>
  </si>
  <si>
    <t>LF|60060168|45|485297549|1</t>
  </si>
  <si>
    <t>SV|97260460|41|485297457|2</t>
  </si>
  <si>
    <t>SV|97267326|88|485297457|3</t>
  </si>
  <si>
    <t>SV|97279037|72|485297457|6</t>
  </si>
  <si>
    <t>SV|75457371|45|485297457|1</t>
  </si>
  <si>
    <t>SV|97277796|93|485297457|5</t>
  </si>
  <si>
    <t>SV|97274521|33|485297457|4</t>
  </si>
  <si>
    <t>SV|97714279|40|485297457|7</t>
  </si>
  <si>
    <t>SV|97257895|55|485295531|6</t>
  </si>
  <si>
    <t>SV|75456903|34|485295531|1</t>
  </si>
  <si>
    <t>SV|97261946|39|485295531|7</t>
  </si>
  <si>
    <t>SV|75457281|35|485295531|2</t>
  </si>
  <si>
    <t>SV|97252733|41|485295531|4</t>
  </si>
  <si>
    <t>SV|97257678|53|485295531|5</t>
  </si>
  <si>
    <t>SV|75457293|42|485295531|3</t>
  </si>
  <si>
    <t>KR|73961177|126|485295299|1</t>
  </si>
  <si>
    <t>KR|74271481|41|485295299|7</t>
  </si>
  <si>
    <t>KR|73961178|116|485295299|2</t>
  </si>
  <si>
    <t>KR|73961222|78|485295299|4</t>
  </si>
  <si>
    <t>KR|74270938|52|485295299|5</t>
  </si>
  <si>
    <t>KR|74271353|55|485295299|6</t>
  </si>
  <si>
    <t>KR|73961182|120|485295299|3</t>
  </si>
  <si>
    <t>SV|97640278|29|485295229|7</t>
  </si>
  <si>
    <t>SV|75457318|34|485295229|1</t>
  </si>
  <si>
    <t>SV|97262156|58|485295229|4</t>
  </si>
  <si>
    <t>SV|97273318|51|485295229|5</t>
  </si>
  <si>
    <t>SV|75466068|36|485295229|3</t>
  </si>
  <si>
    <t>SV|75457337|37|485295229|2</t>
  </si>
  <si>
    <t>SV|97634138|25|485295229|6</t>
  </si>
  <si>
    <t>SV|97640488|31|485295213|6</t>
  </si>
  <si>
    <t>SV|75457264|40|485295213|3</t>
  </si>
  <si>
    <t>SV|97642685|64|485295213|7</t>
  </si>
  <si>
    <t>SV|75457124|38|485295213|2</t>
  </si>
  <si>
    <t>SV|75536447|29|485295213|5</t>
  </si>
  <si>
    <t>SV|75457102|34|485295213|1</t>
  </si>
  <si>
    <t>SV|75535813|29|485295213|4</t>
  </si>
  <si>
    <t>SV|97643706|41|485295201|5</t>
  </si>
  <si>
    <t>SV|97974544|42|485295201|7</t>
  </si>
  <si>
    <t>SV|97262807|39|485295201|4</t>
  </si>
  <si>
    <t>SV|97659239|43|485295201|6</t>
  </si>
  <si>
    <t>SV|75637114|14|485295201|1</t>
  </si>
  <si>
    <t>SV|75639472|32|485295201|2</t>
  </si>
  <si>
    <t>SV|97262036|43|485295201|3</t>
  </si>
  <si>
    <t>KR|72992084|150|485295024|1</t>
  </si>
  <si>
    <t>SV|75457274|34|485293285|3</t>
  </si>
  <si>
    <t>SV|97258235|42|485293285|7</t>
  </si>
  <si>
    <t>SV|75463658|33|485293285|4</t>
  </si>
  <si>
    <t>SV|97249040|69|485293285|5</t>
  </si>
  <si>
    <t>SV|75456919|40|485293285|1</t>
  </si>
  <si>
    <t>SV|75456924|34|485293285|2</t>
  </si>
  <si>
    <t>SV|97258195|54|485293285|6</t>
  </si>
  <si>
    <t>SV|75457324|34|485293268|4</t>
  </si>
  <si>
    <t>SV|75457102|34|485293268|2</t>
  </si>
  <si>
    <t>SV|75457218|33|485293268|3</t>
  </si>
  <si>
    <t>SV|97252903|39|485293268|5</t>
  </si>
  <si>
    <t>SV|97262927|64|485293268|7</t>
  </si>
  <si>
    <t>SV|97258075|48|485293268|6</t>
  </si>
  <si>
    <t>SV|75164007|152|485293268|1</t>
  </si>
  <si>
    <t>SV|97257798|42|485293212|6</t>
  </si>
  <si>
    <t>SV|75456961|33|485293212|2</t>
  </si>
  <si>
    <t>SV|97262857|39|485293212|7</t>
  </si>
  <si>
    <t>SV|75456966|40|485293212|3</t>
  </si>
  <si>
    <t>SV|75456952|34|485293212|1</t>
  </si>
  <si>
    <t>SV|97257782|39|485293212|5</t>
  </si>
  <si>
    <t>SV|75457021|40|485293212|4</t>
  </si>
  <si>
    <t>KR|74562292|32|485293188|7</t>
  </si>
  <si>
    <t>KR|74394496|69|485293188|5</t>
  </si>
  <si>
    <t>KR|73961243|128|485293188|3</t>
  </si>
  <si>
    <t>SV|97642575|41|485293188|4</t>
  </si>
  <si>
    <t>KR|73961223|112|485293188|1</t>
  </si>
  <si>
    <t>KR|73961241|168|485293188|2</t>
  </si>
  <si>
    <t>SV|97972625|36|485293188|6</t>
  </si>
  <si>
    <t>SV|75536264|30|485293106|6</t>
  </si>
  <si>
    <t>SV|75536361|30|485293106|7</t>
  </si>
  <si>
    <t>SV|75457334|77|485293106|4</t>
  </si>
  <si>
    <t>SV|75456913|40|485293106|1</t>
  </si>
  <si>
    <t>SV|75457032|34|485293106|2</t>
  </si>
  <si>
    <t>SV|75457323|40|485293106|3</t>
  </si>
  <si>
    <t>SV|75457363|39|485293106|5</t>
  </si>
  <si>
    <t>SV|97252723|39|485291395|4</t>
  </si>
  <si>
    <t>SV|75457134|34|485291395|3</t>
  </si>
  <si>
    <t>SV|75457078|34|485291395|1</t>
  </si>
  <si>
    <t>SV|75457126|34|485291395|2</t>
  </si>
  <si>
    <t>SV|97257504|53|485291395|5</t>
  </si>
  <si>
    <t>SV|97257938|40|485291395|6</t>
  </si>
  <si>
    <t>SV|97277149|62|485291395|7</t>
  </si>
  <si>
    <t>SV|75457065|34|485291240|2</t>
  </si>
  <si>
    <t>SV|75457063|40|485291240|1</t>
  </si>
  <si>
    <t>SV|97276989|53|485291240|7</t>
  </si>
  <si>
    <t>SV|97257434|45|485291240|5</t>
  </si>
  <si>
    <t>SV|97257858|68|485291240|6</t>
  </si>
  <si>
    <t>SV|75457497|56|485291240|3</t>
  </si>
  <si>
    <t>SV|97252663|40|485291240|4</t>
  </si>
  <si>
    <t>SV|75456991|43|485291179|2</t>
  </si>
  <si>
    <t>SV|75456945|45|485291179|1</t>
  </si>
  <si>
    <t>SV|75457051|34|485291179|4</t>
  </si>
  <si>
    <t>SV|97257912|39|485291179|5</t>
  </si>
  <si>
    <t>SV|97277029|35|485291179|7</t>
  </si>
  <si>
    <t>SV|97258861|55|485291179|6</t>
  </si>
  <si>
    <t>SV|75457025|40|485291179|3</t>
  </si>
  <si>
    <t>SV|75536249|35|485291148|1</t>
  </si>
  <si>
    <t>SV|97628290|40|485291148|5</t>
  </si>
  <si>
    <t>SV|97642695|41|485291148|7</t>
  </si>
  <si>
    <t>SV|75536258|30|485291148|2</t>
  </si>
  <si>
    <t>SV|97261736|50|485291148|4</t>
  </si>
  <si>
    <t>SV|75536354|56|485291148|3</t>
  </si>
  <si>
    <t>SV|97641381|29|485291148|6</t>
  </si>
  <si>
    <t>SV|75536359|30|485291047|4</t>
  </si>
  <si>
    <t>SV|75536343|34|485291047|2</t>
  </si>
  <si>
    <t>SV|75536261|30|485291047|1</t>
  </si>
  <si>
    <t>SV|97784757|70|485291047|7</t>
  </si>
  <si>
    <t>SV|97640342|30|485291047|5</t>
  </si>
  <si>
    <t>SV|97640638|35|485291047|6</t>
  </si>
  <si>
    <t>SV|75536352|37|485291047|3</t>
  </si>
  <si>
    <t>SV|75457316|46|485290987|1</t>
  </si>
  <si>
    <t>SV|97265290|89|485290987|5</t>
  </si>
  <si>
    <t>SV|75536246|30|485290987|3</t>
  </si>
  <si>
    <t>SV|75535793|100|485290987|2</t>
  </si>
  <si>
    <t>SV|97863860|23|485290987|6</t>
  </si>
  <si>
    <t>SV|97864778|19|485290987|7</t>
  </si>
  <si>
    <t>SV|75582430|47|485290987|4</t>
  </si>
  <si>
    <t>SV|75457234|33|485289125|1</t>
  </si>
  <si>
    <t>KV|323949205|10868|485285368|1</t>
  </si>
  <si>
    <t>LV|431363212|198|485274050|1</t>
  </si>
  <si>
    <t>SV|98015998|40|485272653|1</t>
  </si>
  <si>
    <t>SV|97392531|27|485270787|1</t>
  </si>
  <si>
    <t>KR|74417545|70|485270075|1</t>
  </si>
  <si>
    <t>KR|74417545|70|485270073|1</t>
  </si>
  <si>
    <t>SV|96325208|239|485268054|1</t>
  </si>
  <si>
    <t>SV|95289154|224|485266367|1</t>
  </si>
  <si>
    <t>KR|72281096|156|485266323|1</t>
  </si>
  <si>
    <t>SV|92691327|201|485264263|1</t>
  </si>
  <si>
    <t>LF|70444872|73|485264198|1</t>
  </si>
  <si>
    <t>KR|3625877|150|485263446|1</t>
  </si>
  <si>
    <t>SV|75679211|47|485260915|1</t>
  </si>
  <si>
    <t>SV|72890273|383|485255066|1</t>
  </si>
  <si>
    <t>SV|71918083|233|485254305|1</t>
  </si>
  <si>
    <t>KV|49393549|842|485236862|1</t>
  </si>
  <si>
    <t>KV|332379572|367|485236813|4</t>
  </si>
  <si>
    <t>KV|332379572|367|485236813|3</t>
  </si>
  <si>
    <t>KV|332379572|367|485236813|1</t>
  </si>
  <si>
    <t>KV|332379572|367|485236813|2</t>
  </si>
  <si>
    <t>KV|347810091|21|485236155|1</t>
  </si>
  <si>
    <t>KV|267102371|3577|485236093|3</t>
  </si>
  <si>
    <t>KV|267102371|3577|485236093|1</t>
  </si>
  <si>
    <t>KV|267102371|3577|485236093|2</t>
  </si>
  <si>
    <t>KV|201677543|682|485236072|1</t>
  </si>
  <si>
    <t>KV|284345008|5|485235648|5</t>
  </si>
  <si>
    <t>KV|284345008|5|485235648|2</t>
  </si>
  <si>
    <t>KV|284345008|5|485235648|3</t>
  </si>
  <si>
    <t>KV|284345008|5|485235648|1</t>
  </si>
  <si>
    <t>KV|284345008|5|485235648|4</t>
  </si>
  <si>
    <t>KV|331531710|10|485235618|3</t>
  </si>
  <si>
    <t>KV|331531710|10|485235618|4</t>
  </si>
  <si>
    <t>KV|331531710|10|485235618|1</t>
  </si>
  <si>
    <t>KV|331531710|10|485235618|2</t>
  </si>
  <si>
    <t>KV|330326749|26|485235616|1</t>
  </si>
  <si>
    <t>KV|330326749|26|485235616|2</t>
  </si>
  <si>
    <t>KV|330326749|26|485235616|3</t>
  </si>
  <si>
    <t>KV|335162310|16|485235613|1</t>
  </si>
  <si>
    <t>KV|335162310|16|485235613|4</t>
  </si>
  <si>
    <t>KV|335162310|16|485235613|3</t>
  </si>
  <si>
    <t>KV|335162310|16|485235613|2</t>
  </si>
  <si>
    <t>KV|335162310|16|485235613|5</t>
  </si>
  <si>
    <t>KV|228986874|370|485234985|1</t>
  </si>
  <si>
    <t>KV|228986874|370|485234985|2</t>
  </si>
  <si>
    <t>KV|204870441|155|485234803|1</t>
  </si>
  <si>
    <t>KV|204870441|155|485234803|2</t>
  </si>
  <si>
    <t>KV|269711030|5604|485232771|1</t>
  </si>
  <si>
    <t>KV|269711030|5604|485232771|2</t>
  </si>
  <si>
    <t>KV|314910139|1095|485232523|2</t>
  </si>
  <si>
    <t>KV|333984429|98|485231120|2</t>
  </si>
  <si>
    <t>KV|331706782|585|485230835|2</t>
  </si>
  <si>
    <t>KV|331706782|585|485230835|3</t>
  </si>
  <si>
    <t>KV|331706782|585|485230835|1</t>
  </si>
  <si>
    <t>KV|202304716|2802|485230585|2</t>
  </si>
  <si>
    <t>KV|202304716|2802|485230585|1</t>
  </si>
  <si>
    <t>KV|223316013|3413|485229860|1</t>
  </si>
  <si>
    <t>KV|316258153|173|485229858|2</t>
  </si>
  <si>
    <t>KV|316258153|173|485229858|1</t>
  </si>
  <si>
    <t>KV|339679032|19|485229626|1</t>
  </si>
  <si>
    <t>KV|339679032|19|485229626|2</t>
  </si>
  <si>
    <t>KV|300768232|625|485229472|2</t>
  </si>
  <si>
    <t>KV|300768232|625|485229472|1</t>
  </si>
  <si>
    <t>KV|316178877|122|485229412|2</t>
  </si>
  <si>
    <t>KV|316178877|122|485229412|1</t>
  </si>
  <si>
    <t>KV|312972439|361|485229006|1</t>
  </si>
  <si>
    <t>KV|312972439|361|485229006|2</t>
  </si>
  <si>
    <t>KV|333017402|102|485228870|2</t>
  </si>
  <si>
    <t>KV|333017402|102|485228870|1</t>
  </si>
  <si>
    <t>KV|211574688|1091|485228599|4</t>
  </si>
  <si>
    <t>KV|211574688|1091|485228599|1</t>
  </si>
  <si>
    <t>KV|211574688|1091|485228599|2</t>
  </si>
  <si>
    <t>KV|211574688|1091|485228599|3</t>
  </si>
  <si>
    <t>KR|13129628|85|485227733|1</t>
  </si>
  <si>
    <t>KR|13129628|85|485227733|2</t>
  </si>
  <si>
    <t>KR|13129628|85|485227733|3</t>
  </si>
  <si>
    <t>SV|97340825|48|485227043|1</t>
  </si>
  <si>
    <t>LF|70383187|156|485226833|1</t>
  </si>
  <si>
    <t>SV|94343871|110|485226380|1</t>
  </si>
  <si>
    <t>SV|96131725|86|485226187|1</t>
  </si>
  <si>
    <t>KV|343494861|15|485220576|1</t>
  </si>
  <si>
    <t>SV|91006232|95|485220291|1</t>
  </si>
  <si>
    <t>SV|61144700|115|485219880|2</t>
  </si>
  <si>
    <t>SV|93911063|24|485219880|1</t>
  </si>
  <si>
    <t>LV|431991427|138|485217012|2</t>
  </si>
  <si>
    <t>LV|431991427|138|485217012|1</t>
  </si>
  <si>
    <t>SV|98458612|33|485216765|2</t>
  </si>
  <si>
    <t>SV|98470361|15|485216765|4</t>
  </si>
  <si>
    <t>SV|98467515|26|485216765|3</t>
  </si>
  <si>
    <t>SV|98457020|15|485216765|1</t>
  </si>
  <si>
    <t>SV|75457102|34|485216186|2</t>
  </si>
  <si>
    <t>SV|75457102|34|485216186|1</t>
  </si>
  <si>
    <t>SV|97249200|40|485216054|1</t>
  </si>
  <si>
    <t>SV|75685727|52|485215558|1</t>
  </si>
  <si>
    <t>SV|91524486|89|485215346|1</t>
  </si>
  <si>
    <t>SV|96798588|28|485214635|1</t>
  </si>
  <si>
    <t>SV|96456140|30|485214339|1</t>
  </si>
  <si>
    <t>SV|95896709|22|485214338|1</t>
  </si>
  <si>
    <t>SV|98191692|45|485214248|1</t>
  </si>
  <si>
    <t>SV|96575336|26|485213475|1</t>
  </si>
  <si>
    <t>SV|98383265|30|485213274|1</t>
  </si>
  <si>
    <t>SV|92095297|67|485213034|1</t>
  </si>
  <si>
    <t>SV|94941654|175|485213002|1</t>
  </si>
  <si>
    <t>SV|98246964|26|485212124|1</t>
  </si>
  <si>
    <t>SV|97262927|64|485212122|1</t>
  </si>
  <si>
    <t>SV|75164007|152|485212113|1</t>
  </si>
  <si>
    <t>SV|97192160|66|485212069|2</t>
  </si>
  <si>
    <t>SV|97192160|66|485212069|1</t>
  </si>
  <si>
    <t>SV|75457045|40|485212059|2</t>
  </si>
  <si>
    <t>SV|75457045|40|485212059|1</t>
  </si>
  <si>
    <t>SV|94894794|121|485211994|3</t>
  </si>
  <si>
    <t>SV|74700863|152|485211994|2</t>
  </si>
  <si>
    <t>SV|74700620|308|485211994|1</t>
  </si>
  <si>
    <t>SV|94983854|168|485211983|1</t>
  </si>
  <si>
    <t>SV|94981380|67|485211979|1</t>
  </si>
  <si>
    <t>SV|94984976|42|485211979|2</t>
  </si>
  <si>
    <t>SV|97258711|42|485211929|1</t>
  </si>
  <si>
    <t>SV|98151372|21|485211579|1</t>
  </si>
  <si>
    <t>SV|94821616|28|485210214|1</t>
  </si>
  <si>
    <t>SV|97576775|44|485210135|1</t>
  </si>
  <si>
    <t>SV|98133591|17|485209635|1</t>
  </si>
  <si>
    <t>SV|98133591|17|485209635|2</t>
  </si>
  <si>
    <t>SV|75457274|34|485209469|2</t>
  </si>
  <si>
    <t>SV|75457274|34|485209469|1</t>
  </si>
  <si>
    <t>SV|427171344|250|485209430|2</t>
  </si>
  <si>
    <t>SV|427171344|250|485209430|1</t>
  </si>
  <si>
    <t>SV|64046594|192|485209388|1</t>
  </si>
  <si>
    <t>SV|75457050|34|485209283|1</t>
  </si>
  <si>
    <t>KR|74155526|79|485209066|1</t>
  </si>
  <si>
    <t>SV|96500617|85|485209061|1</t>
  </si>
  <si>
    <t>KR|71853013|84|485209021|1</t>
  </si>
  <si>
    <t>SV|97632358|49|485208104|1</t>
  </si>
  <si>
    <t>SV|91691786|195|485208055|2</t>
  </si>
  <si>
    <t>SV|93068192|224|485208055|3</t>
  </si>
  <si>
    <t>SV|60922587|191|485208055|5</t>
  </si>
  <si>
    <t>SV|91690644|150|485208055|1</t>
  </si>
  <si>
    <t>SV|71663950|199|485207821|1</t>
  </si>
  <si>
    <t>SV|71663950|199|485207821|2</t>
  </si>
  <si>
    <t>SV|75463658|33|485207439|1</t>
  </si>
  <si>
    <t>SV|75463658|33|485207439|2</t>
  </si>
  <si>
    <t>SV|97252903|39|485207431|1</t>
  </si>
  <si>
    <t>SV|74387986|49|485207371|1</t>
  </si>
  <si>
    <t>SV|92050777|133|485206644|1</t>
  </si>
  <si>
    <t>SV|94093318|113|485206643|1</t>
  </si>
  <si>
    <t>SV|91988971|38|485206636|1</t>
  </si>
  <si>
    <t>SV|93062590|259|485206300|3</t>
  </si>
  <si>
    <t>SV|91691786|195|485206300|2</t>
  </si>
  <si>
    <t>SV|60922587|191|485206300|6</t>
  </si>
  <si>
    <t>SV|91690644|150|485206300|1</t>
  </si>
  <si>
    <t>SV|93068192|224|485206300|4</t>
  </si>
  <si>
    <t>SV|96816750|62|485206075|1</t>
  </si>
  <si>
    <t>SV|71472155|135|485205877|1</t>
  </si>
  <si>
    <t>SV|92010115|88|485205877|3</t>
  </si>
  <si>
    <t>SV|75463650|33|485205720|2</t>
  </si>
  <si>
    <t>SV|75463650|33|485205720|1</t>
  </si>
  <si>
    <t>SV|75536365|30|485205719|1</t>
  </si>
  <si>
    <t>SV|96299846|127|485205715|2</t>
  </si>
  <si>
    <t>SV|96299846|127|485205715|1</t>
  </si>
  <si>
    <t>SV|98032362|19|485205546|2</t>
  </si>
  <si>
    <t>SV|98032362|19|485205546|3</t>
  </si>
  <si>
    <t>SV|98032362|19|485205546|1</t>
  </si>
  <si>
    <t>SV|97644231|185|485205446|1</t>
  </si>
  <si>
    <t>SV|96500617|85|485205435|1</t>
  </si>
  <si>
    <t>SV|92502508|151|485204961|1</t>
  </si>
  <si>
    <t>SV|91407901|50|485204960|1</t>
  </si>
  <si>
    <t>SV|416367811|340|485204589|1</t>
  </si>
  <si>
    <t>SV|486080108|318|485204589|2</t>
  </si>
  <si>
    <t>SV|486080106|322|485204583|2</t>
  </si>
  <si>
    <t>SV|486080108|318|485204583|3</t>
  </si>
  <si>
    <t>SV|416367811|340|485204583|1</t>
  </si>
  <si>
    <t>KR|74011038|199|485204276|3</t>
  </si>
  <si>
    <t>KR|74141409|164|485204276|4</t>
  </si>
  <si>
    <t>KR|73534529|288|485204276|1</t>
  </si>
  <si>
    <t>KR|73646691|219|485204276|2</t>
  </si>
  <si>
    <t>SV|8585356|90|485204068|2</t>
  </si>
  <si>
    <t>SV|8585356|90|485204068|1</t>
  </si>
  <si>
    <t>KR|74150785|130|485203832|1</t>
  </si>
  <si>
    <t>HA|2088085|476|485203607|1</t>
  </si>
  <si>
    <t>KR|74558190|66|485203234|3</t>
  </si>
  <si>
    <t>KR|74558190|66|485203234|1</t>
  </si>
  <si>
    <t>KR|74558190|66|485203234|2</t>
  </si>
  <si>
    <t>SV|96492769|61|485202743|1</t>
  </si>
  <si>
    <t>SV|96492759|67|485202739|1</t>
  </si>
  <si>
    <t>SV|94321629|105|485199109|1</t>
  </si>
  <si>
    <t>SV|96917528|55|485198797|1</t>
  </si>
  <si>
    <t>SV|91507762|164|485196575|1</t>
  </si>
  <si>
    <t>SV|93683157|203|485194810|1</t>
  </si>
  <si>
    <t>KR|74417545|70|485194626|1</t>
  </si>
  <si>
    <t>KR|74417545|70|485194626|2</t>
  </si>
  <si>
    <t>AS|1118015|240|485193436|1</t>
  </si>
  <si>
    <t>AS|1118015|240|485193426|1</t>
  </si>
  <si>
    <t>AS|1118015|240|485193426|2</t>
  </si>
  <si>
    <t>AS|1118015|240|485188166|1</t>
  </si>
  <si>
    <t>SV|97756296|32|485185027|1</t>
  </si>
  <si>
    <t>SV|91816046|102|485184834|1</t>
  </si>
  <si>
    <t>SV|75639101|44|485184277|1</t>
  </si>
  <si>
    <t>SV|92692914|39|485181731|1</t>
  </si>
  <si>
    <t>LV|430022329|450|485178268|1</t>
  </si>
  <si>
    <t>SV|427344789|333|485177736|1</t>
  </si>
  <si>
    <t>KR|74516120|115|485177197|1</t>
  </si>
  <si>
    <t>KV|308537221|404|485176304|1</t>
  </si>
  <si>
    <t>KV|304146495|240|485170969|1</t>
  </si>
  <si>
    <t>KV|344825085|10|485170962|1</t>
  </si>
  <si>
    <t>KV|344825085|10|485170962|2</t>
  </si>
  <si>
    <t>KV|330529135|221|485169764|1</t>
  </si>
  <si>
    <t>KV|6789085|1769|485169106|1</t>
  </si>
  <si>
    <t>KV|218923823|217|485169071|1</t>
  </si>
  <si>
    <t>KV|218923823|217|485169071|2</t>
  </si>
  <si>
    <t>KV|313566065|4053|485165706|1</t>
  </si>
  <si>
    <t>SV|92379916|242|485162019|1</t>
  </si>
  <si>
    <t>SV|93229044|58|485161288|1</t>
  </si>
  <si>
    <t>AS|5176969|132|485161286|1</t>
  </si>
  <si>
    <t>SV|96769012|82|485161282|1</t>
  </si>
  <si>
    <t>SV|97761448|48|485161276|1</t>
  </si>
  <si>
    <t>SV|74941127|191|485161185|1</t>
  </si>
  <si>
    <t>SV|96053138|51|485160424|1</t>
  </si>
  <si>
    <t>LV|48766008|12|485155443|1</t>
  </si>
  <si>
    <t>SV|97472246|62|485153214|1</t>
  </si>
  <si>
    <t>KV|341006150|60|485153150|1</t>
  </si>
  <si>
    <t>KV|323615972|271|485151778|1</t>
  </si>
  <si>
    <t>KV|323615972|271|485151778|2</t>
  </si>
  <si>
    <t>KV|223260247|1634|485151643|1</t>
  </si>
  <si>
    <t>KV|223260247|1634|485151643|2</t>
  </si>
  <si>
    <t>KV|215901896|2118|485150920|1</t>
  </si>
  <si>
    <t>SV|96090578|26|485142998|1</t>
  </si>
  <si>
    <t>SV|95425853|78|485142625|1</t>
  </si>
  <si>
    <t>SV|96274609|170|485142510|2</t>
  </si>
  <si>
    <t>SV|96274609|170|485142510|1</t>
  </si>
  <si>
    <t>SV|96268336|164|485142508|2</t>
  </si>
  <si>
    <t>SV|96268336|164|485142508|1</t>
  </si>
  <si>
    <t>SV|96268336|164|485142508|3</t>
  </si>
  <si>
    <t>SV|96473598|118|485142506|1</t>
  </si>
  <si>
    <t>SV|486960086|226|485142270|1</t>
  </si>
  <si>
    <t>LV|482181943|137|485142269|1</t>
  </si>
  <si>
    <t>LV|430495735|85|485142268|1</t>
  </si>
  <si>
    <t>SV|90575957|148|485142234|1</t>
  </si>
  <si>
    <t>SV|97350737|47|485142201|3</t>
  </si>
  <si>
    <t>DA|5382661|44|485141515|1</t>
  </si>
  <si>
    <t>SV|71715450|170|485141480|1</t>
  </si>
  <si>
    <t>SV|92277118|188|485141477|1</t>
  </si>
  <si>
    <t>SV|92442047|88|485141229|5</t>
  </si>
  <si>
    <t>SV|92447154|84|485141229|6</t>
  </si>
  <si>
    <t>SV|95203093|24|485141229|7</t>
  </si>
  <si>
    <t>LV|431922528|53|485141229|11</t>
  </si>
  <si>
    <t>LV|430932517|58|485141229|10</t>
  </si>
  <si>
    <t>SV|92413021|55|485141229|3</t>
  </si>
  <si>
    <t>LV|486756018|54|485141229|1</t>
  </si>
  <si>
    <t>SV|92335772|173|485141229|2</t>
  </si>
  <si>
    <t>SV|92416716|64|485141229|4</t>
  </si>
  <si>
    <t>SV|97472246|62|485138272|1</t>
  </si>
  <si>
    <t>KV|327541434|519|485136052|1</t>
  </si>
  <si>
    <t>KV|239187558|3687|485131357|1</t>
  </si>
  <si>
    <t>SV|97756296|32|485126060|1</t>
  </si>
  <si>
    <t>LF|71335412|28|485124388|1</t>
  </si>
  <si>
    <t>LF|60139625|250|485121349|1</t>
  </si>
  <si>
    <t>SV|75554321|107|485120464|1</t>
  </si>
  <si>
    <t>SV|74231154|206|485119399|1</t>
  </si>
  <si>
    <t>SV|74076627|128|485119300|1</t>
  </si>
  <si>
    <t>AS|3878407|159|485118635|1</t>
  </si>
  <si>
    <t>KV|315653393|479|485115478|2</t>
  </si>
  <si>
    <t>KV|315653393|479|485115478|3</t>
  </si>
  <si>
    <t>KV|315653393|479|485115478|1</t>
  </si>
  <si>
    <t>KV|315653393|479|485115478|4</t>
  </si>
  <si>
    <t>KV|315653393|479|485115478|5</t>
  </si>
  <si>
    <t>KV|45762689|1063|485114063|3</t>
  </si>
  <si>
    <t>KV|45762689|1063|485114063|2</t>
  </si>
  <si>
    <t>KV|45762689|1063|485114063|1</t>
  </si>
  <si>
    <t>KV|231792797|1926|485113252|1</t>
  </si>
  <si>
    <t>KV|325907903|639|485112952|2</t>
  </si>
  <si>
    <t>KV|325907903|639|485112952|1</t>
  </si>
  <si>
    <t>KV|206765807|7838|485111776|4</t>
  </si>
  <si>
    <t>KV|206765807|7838|485111776|1</t>
  </si>
  <si>
    <t>KV|206765807|7838|485111776|3</t>
  </si>
  <si>
    <t>KV|206765807|7838|485111776|2</t>
  </si>
  <si>
    <t>KV|335328715|451|485111527|2</t>
  </si>
  <si>
    <t>KV|335328715|451|485111527|1</t>
  </si>
  <si>
    <t>KV|344898761|100|485110936|2</t>
  </si>
  <si>
    <t>KV|344898761|100|485110936|1</t>
  </si>
  <si>
    <t>KV|313191368|5875|485107472|2</t>
  </si>
  <si>
    <t>KV|313191368|5875|485107472|3</t>
  </si>
  <si>
    <t>KV|313191368|5875|485107472|1</t>
  </si>
  <si>
    <t>KV|344912748|117|485107471|2</t>
  </si>
  <si>
    <t>KV|344912748|117|485107471|3</t>
  </si>
  <si>
    <t>KV|344912748|117|485107471|1</t>
  </si>
  <si>
    <t>KV|202691183|455|485107470|2</t>
  </si>
  <si>
    <t>KV|202691183|455|485107470|3</t>
  </si>
  <si>
    <t>KV|202691183|455|485107470|1</t>
  </si>
  <si>
    <t>KV|304302319|737|485107116|2</t>
  </si>
  <si>
    <t>KV|304302319|737|485107116|1</t>
  </si>
  <si>
    <t>KV|206487041|396|485106741|2</t>
  </si>
  <si>
    <t>KV|206487041|396|485106741|1</t>
  </si>
  <si>
    <t>KV|346422373|39|485106733|2</t>
  </si>
  <si>
    <t>KV|346422373|39|485106733|1</t>
  </si>
  <si>
    <t>KV|46309746|628|485106591|1</t>
  </si>
  <si>
    <t>KV|335531693|235|485100895|2</t>
  </si>
  <si>
    <t>KV|335531693|235|485100895|1</t>
  </si>
  <si>
    <t>KV|207119909|2754|485100880|1</t>
  </si>
  <si>
    <t>KV|207119909|2754|485100880|2</t>
  </si>
  <si>
    <t>KV|233118155|3135|485100879|1</t>
  </si>
  <si>
    <t>KV|233118155|3135|485100879|2</t>
  </si>
  <si>
    <t>KV|223053012|643|485100847|1</t>
  </si>
  <si>
    <t>KV|223053012|643|485100847|2</t>
  </si>
  <si>
    <t>KV|46178703|1860|485100728|2</t>
  </si>
  <si>
    <t>KV|46178703|1860|485100728|1</t>
  </si>
  <si>
    <t>KV|46178703|1863|485100697|1</t>
  </si>
  <si>
    <t>KV|46178703|1863|485100697|2</t>
  </si>
  <si>
    <t>KV|218549077|3256|485100455|1</t>
  </si>
  <si>
    <t>KV|218549077|3256|485100455|2</t>
  </si>
  <si>
    <t>KV|334686200|80|485100446|2</t>
  </si>
  <si>
    <t>KV|334686200|80|485100446|1</t>
  </si>
  <si>
    <t>KV|46653267|1633|485100375|2</t>
  </si>
  <si>
    <t>KV|46653267|1633|485100375|1</t>
  </si>
  <si>
    <t>KV|225519736|958|485100271|3</t>
  </si>
  <si>
    <t>KV|225519736|958|485100271|2</t>
  </si>
  <si>
    <t>KV|225519736|958|485100271|1</t>
  </si>
  <si>
    <t>KV|342453789|29|485100188|1</t>
  </si>
  <si>
    <t>KV|333203419|2875|485099785|2</t>
  </si>
  <si>
    <t>KV|333203419|2875|485099785|3</t>
  </si>
  <si>
    <t>KV|246830598|262|485099381|1</t>
  </si>
  <si>
    <t>KV|220152966|246|485099305|1</t>
  </si>
  <si>
    <t>KV|220152966|246|485099305|3</t>
  </si>
  <si>
    <t>KV|220152966|246|485099305|2</t>
  </si>
  <si>
    <t>KV|42669986|378|485099158|1</t>
  </si>
  <si>
    <t>KV|42669986|378|485099158|2</t>
  </si>
  <si>
    <t>KV|206333265|84|485099139|2</t>
  </si>
  <si>
    <t>KV|206333265|84|485099139|1</t>
  </si>
  <si>
    <t>KV|334311967|201|485098844|3</t>
  </si>
  <si>
    <t>KV|334311967|201|485098844|2</t>
  </si>
  <si>
    <t>KV|334311967|201|485098844|1</t>
  </si>
  <si>
    <t>KV|227745229|8762|485098810|1</t>
  </si>
  <si>
    <t>KV|223806436|1167|485098693|1</t>
  </si>
  <si>
    <t>KV|219999505|11092|485098636|3</t>
  </si>
  <si>
    <t>KV|219999505|11092|485098636|1</t>
  </si>
  <si>
    <t>KV|219999505|11092|485098636|2</t>
  </si>
  <si>
    <t>KV|322896655|418|485098601|2</t>
  </si>
  <si>
    <t>KV|322896655|418|485098601|1</t>
  </si>
  <si>
    <t>KV|15024|2597|485098555|1</t>
  </si>
  <si>
    <t>KV|15024|2597|485098555|2</t>
  </si>
  <si>
    <t>KV|61033924|648|485098446|1</t>
  </si>
  <si>
    <t>KV|326363745|1012|485098424|8</t>
  </si>
  <si>
    <t>KV|326363745|1012|485098424|7</t>
  </si>
  <si>
    <t>KV|311116377|283|485098369|2</t>
  </si>
  <si>
    <t>KV|311116377|283|485098369|1</t>
  </si>
  <si>
    <t>KV|311116377|283|485098369|3</t>
  </si>
  <si>
    <t>KV|234370370|5600|485098302|2</t>
  </si>
  <si>
    <t>KV|234370370|5600|485098302|1</t>
  </si>
  <si>
    <t>KV|315160184|138|485097934|2</t>
  </si>
  <si>
    <t>KV|315160184|138|485097934|1</t>
  </si>
  <si>
    <t>KV|306095655|467|485097927|1</t>
  </si>
  <si>
    <t>KV|306095655|467|485097927|2</t>
  </si>
  <si>
    <t>KV|331669984|98|485097892|1</t>
  </si>
  <si>
    <t>KV|331669984|98|485097892|2</t>
  </si>
  <si>
    <t>KV|233428790|3102|485097763|2</t>
  </si>
  <si>
    <t>KV|233428790|3102|485097763|1</t>
  </si>
  <si>
    <t>KV|233428790|3102|485097763|3</t>
  </si>
  <si>
    <t>KV|309113484|384|485097748|2</t>
  </si>
  <si>
    <t>KV|309113484|384|485097748|1</t>
  </si>
  <si>
    <t>KV|321352087|197|485097742|2</t>
  </si>
  <si>
    <t>KV|321352087|197|485097742|1</t>
  </si>
  <si>
    <t>KV|304561764|232|485097613|2</t>
  </si>
  <si>
    <t>KV|304561764|232|485097613|1</t>
  </si>
  <si>
    <t>KV|304561764|232|485097613|3</t>
  </si>
  <si>
    <t>KV|41586231|2678|485097586|1</t>
  </si>
  <si>
    <t>KV|41586231|2678|485097586|2</t>
  </si>
  <si>
    <t>KV|311534565|218|485097453|1</t>
  </si>
  <si>
    <t>KV|311534565|218|485097453|2</t>
  </si>
  <si>
    <t>KV|260123861|2772|485097445|1</t>
  </si>
  <si>
    <t>KV|260123861|2772|485097445|2</t>
  </si>
  <si>
    <t>KV|313560169|262|485097421|1</t>
  </si>
  <si>
    <t>KV|313560169|262|485097421|2</t>
  </si>
  <si>
    <t>KV|43351477|2105|485097414|2</t>
  </si>
  <si>
    <t>KV|315521519|181|485097380|1</t>
  </si>
  <si>
    <t>KV|315521519|181|485097380|2</t>
  </si>
  <si>
    <t>KV|326564112|618|485097258|4</t>
  </si>
  <si>
    <t>KV|326564112|618|485097258|5</t>
  </si>
  <si>
    <t>KV|42696237|485|485097230|2</t>
  </si>
  <si>
    <t>KV|42696237|485|485097230|1</t>
  </si>
  <si>
    <t>KV|333973303|99|485097215|2</t>
  </si>
  <si>
    <t>KV|333973303|99|485097215|1</t>
  </si>
  <si>
    <t>KV|46508800|16218|485097175|1</t>
  </si>
  <si>
    <t>KV|46508800|16218|485097175|2</t>
  </si>
  <si>
    <t>KV|218670771|368|485096756|1</t>
  </si>
  <si>
    <t>KV|328714162|96|485096678|3</t>
  </si>
  <si>
    <t>KV|328714162|96|485096678|2</t>
  </si>
  <si>
    <t>KV|328714162|96|485096678|1</t>
  </si>
  <si>
    <t>KV|335214235|133|485096596|2</t>
  </si>
  <si>
    <t>KV|335214235|133|485096596|1</t>
  </si>
  <si>
    <t>KV|49393549|844|485096575|1</t>
  </si>
  <si>
    <t>KV|49393549|844|485096575|2</t>
  </si>
  <si>
    <t>KV|5364641|1901|485096449|3</t>
  </si>
  <si>
    <t>KV|314096512|1448|485096307|2</t>
  </si>
  <si>
    <t>KV|314096512|1448|485096307|1</t>
  </si>
  <si>
    <t>KV|314096512|1448|485096307|3</t>
  </si>
  <si>
    <t>KV|7038979|856|485096306|1</t>
  </si>
  <si>
    <t>KV|316503999|3107|485096285|3</t>
  </si>
  <si>
    <t>KV|332087784|180|485096170|1</t>
  </si>
  <si>
    <t>KV|311528152|441|485096105|2</t>
  </si>
  <si>
    <t>KV|311528152|441|485096105|3</t>
  </si>
  <si>
    <t>KV|311528152|441|485096105|1</t>
  </si>
  <si>
    <t>KV|302809564|172|485095788|1</t>
  </si>
  <si>
    <t>KV|223485001|321|485095666|2</t>
  </si>
  <si>
    <t>KV|223485001|321|485095666|1</t>
  </si>
  <si>
    <t>KV|60474574|902|485095605|7</t>
  </si>
  <si>
    <t>KV|60474574|902|485095605|8</t>
  </si>
  <si>
    <t>KV|60474574|902|485095605|9</t>
  </si>
  <si>
    <t>KV|325037852|48|485094976|2</t>
  </si>
  <si>
    <t>KV|325037852|48|485094976|1</t>
  </si>
  <si>
    <t>KV|348320977|33|485094757|2</t>
  </si>
  <si>
    <t>KV|348320977|33|485094757|1</t>
  </si>
  <si>
    <t>KV|313344016|23|485094105|2</t>
  </si>
  <si>
    <t>KV|313344016|23|485094105|1</t>
  </si>
  <si>
    <t>KV|46565305|426|485093669|2</t>
  </si>
  <si>
    <t>KV|46565305|426|485093669|1</t>
  </si>
  <si>
    <t>KV|327531965|87|485093635|2</t>
  </si>
  <si>
    <t>KV|327531965|87|485093635|1</t>
  </si>
  <si>
    <t>KV|327531965|87|485093635|3</t>
  </si>
  <si>
    <t>KV|322463451|491|485093005|2</t>
  </si>
  <si>
    <t>KV|322463451|491|485093005|1</t>
  </si>
  <si>
    <t>KV|330590225|89|485092345|1</t>
  </si>
  <si>
    <t>KV|330590225|89|485092345|2</t>
  </si>
  <si>
    <t>KV|288664949|7|485091807|2</t>
  </si>
  <si>
    <t>KV|288664949|7|485091807|1</t>
  </si>
  <si>
    <t>SV|90958679|369|485087665|1</t>
  </si>
  <si>
    <t>KR|73992565|210|485087560|1</t>
  </si>
  <si>
    <t>SV|94343871|110|485087492|1</t>
  </si>
  <si>
    <t>KR|1049869|245|485086953|1</t>
  </si>
  <si>
    <t>KR|1049869|245|485086953|2</t>
  </si>
  <si>
    <t>SV|413780595|279|485086705|1</t>
  </si>
  <si>
    <t>SV|70588953|70|485086490|3</t>
  </si>
  <si>
    <t>SV|75418267|87|485086473|2</t>
  </si>
  <si>
    <t>SV|72697365|390|485086473|1</t>
  </si>
  <si>
    <t>HA|4180335|175|485086236|1</t>
  </si>
  <si>
    <t>SV|92279641|178|485086235|1</t>
  </si>
  <si>
    <t>SV|97479621|62|485086121|1</t>
  </si>
  <si>
    <t>SV|73345831|150|485084819|1</t>
  </si>
  <si>
    <t>LV|425721271|206|485084302|1</t>
  </si>
  <si>
    <t>SV|70381949|78|485083845|1</t>
  </si>
  <si>
    <t>HA|1131689|94|485083843|1</t>
  </si>
  <si>
    <t>SV|91500855|73|485083355|2</t>
  </si>
  <si>
    <t>SV|91500855|73|485083355|1</t>
  </si>
  <si>
    <t>KR|74560281|85|485083055|2</t>
  </si>
  <si>
    <t>KR|74560281|85|485083055|1</t>
  </si>
  <si>
    <t>KR|74298343|118|485083053|2</t>
  </si>
  <si>
    <t>KR|74298343|118|485083053|1</t>
  </si>
  <si>
    <t>SV|92267306|421|485082891|1</t>
  </si>
  <si>
    <t>SV|92269303|127|485082891|2</t>
  </si>
  <si>
    <t>DA|1293623|244|485082678|1</t>
  </si>
  <si>
    <t>SV|95095507|123|485082167|1</t>
  </si>
  <si>
    <t>SV|95095507|123|485082167|2</t>
  </si>
  <si>
    <t>SV|8522644|92|485081910|1</t>
  </si>
  <si>
    <t>SV|8522644|92|485081910|2</t>
  </si>
  <si>
    <t>SV|73729886|164|485081783|1</t>
  </si>
  <si>
    <t>KR|74382055|44|485081364|1</t>
  </si>
  <si>
    <t>LF|71418611|55|485081362|1</t>
  </si>
  <si>
    <t>LF|70143043|166|485081361|1</t>
  </si>
  <si>
    <t>HA|1121792|120|485081278|1</t>
  </si>
  <si>
    <t>LF|70742424|33|485080846|1</t>
  </si>
  <si>
    <t>SV|95362876|46|485080260|2</t>
  </si>
  <si>
    <t>SV|95362876|46|485080260|1</t>
  </si>
  <si>
    <t>SV|95583072|87|485079899|1</t>
  </si>
  <si>
    <t>SV|97298335|29|485079895|1</t>
  </si>
  <si>
    <t>SV|97298335|29|485079894|1</t>
  </si>
  <si>
    <t>HA|6100279|138|485079709|3</t>
  </si>
  <si>
    <t>KR|3972039|406|485079709|4</t>
  </si>
  <si>
    <t>DA|6316098|176|485079709|2</t>
  </si>
  <si>
    <t>SV|73944716|109|485079709|1</t>
  </si>
  <si>
    <t>KR|72958774|68|485079709|9</t>
  </si>
  <si>
    <t>SV|98304906|30|485079709|11</t>
  </si>
  <si>
    <t>SV|70410986|120|485079709|10</t>
  </si>
  <si>
    <t>KR|72189982|174|485079709|8</t>
  </si>
  <si>
    <t>SV|94761117|45|485079709|6</t>
  </si>
  <si>
    <t>SV|94746294|53|485079709|5</t>
  </si>
  <si>
    <t>SV|94761127|111|485079709|7</t>
  </si>
  <si>
    <t>SV|97844312|56|485079252|1</t>
  </si>
  <si>
    <t>SV|8585356|90|485078984|3</t>
  </si>
  <si>
    <t>SV|8585356|90|485078984|1</t>
  </si>
  <si>
    <t>SV|8585356|90|485078984|2</t>
  </si>
  <si>
    <t>SV|92447447|167|485078629|2</t>
  </si>
  <si>
    <t>SV|92447447|167|485078629|1</t>
  </si>
  <si>
    <t>SV|96889075|159|485078247|1</t>
  </si>
  <si>
    <t>SV|97065166|90|485077785|4</t>
  </si>
  <si>
    <t>SV|96332405|116|485077785|2</t>
  </si>
  <si>
    <t>LF|70863894|50|485077785|1</t>
  </si>
  <si>
    <t>SV|96580247|87|485077785|3</t>
  </si>
  <si>
    <t>SV|92430770|153|485077772|2</t>
  </si>
  <si>
    <t>SV|92432306|145|485077772|3</t>
  </si>
  <si>
    <t>KR|74302596|273|485076968|1</t>
  </si>
  <si>
    <t>SV|95949091|48|485076586|4</t>
  </si>
  <si>
    <t>SV|95945810|37|485076586|3</t>
  </si>
  <si>
    <t>SV|96761246|21|485076586|6</t>
  </si>
  <si>
    <t>SV|96715501|47|485076586|5</t>
  </si>
  <si>
    <t>SV|95909474|46|485076586|2</t>
  </si>
  <si>
    <t>KR|73148844|170|485076586|1</t>
  </si>
  <si>
    <t>SV|97431694|27|485076229|2</t>
  </si>
  <si>
    <t>SV|97431082|26|485076229|1</t>
  </si>
  <si>
    <t>SV|98452219|21|485076007|1</t>
  </si>
  <si>
    <t>LF|71380265|17|485076006|1</t>
  </si>
  <si>
    <t>SV|96261228|71|485075268|2</t>
  </si>
  <si>
    <t>SV|96270419|75|485075268|3</t>
  </si>
  <si>
    <t>SV|64025874|473|485075268|4</t>
  </si>
  <si>
    <t>SV|96259914|88|485075268|1</t>
  </si>
  <si>
    <t>SV|72953999|216|485075264|2</t>
  </si>
  <si>
    <t>SV|72953999|216|485075264|1</t>
  </si>
  <si>
    <t>SV|97347327|24|485075037|2</t>
  </si>
  <si>
    <t>SV|97344001|14|485075037|1</t>
  </si>
  <si>
    <t>LV|431510770|64|485074225|1</t>
  </si>
  <si>
    <t>LV|431911428|55|485074225|2</t>
  </si>
  <si>
    <t>KR|74302596|273|485074208|1</t>
  </si>
  <si>
    <t>SV|97888623|18|485074091|1</t>
  </si>
  <si>
    <t>SV|97911579|16|485074090|1</t>
  </si>
  <si>
    <t>SV|98316620|14|485073898|1</t>
  </si>
  <si>
    <t>SV|98242623|20|485073622|1</t>
  </si>
  <si>
    <t>SV|98242623|20|485073622|2</t>
  </si>
  <si>
    <t>KR|74013383|60|485073502|1</t>
  </si>
  <si>
    <t>KR|16090535|33|485073499|1</t>
  </si>
  <si>
    <t>KR|74432282|27|485073499|2</t>
  </si>
  <si>
    <t>KR|73762269|124|485073498|1</t>
  </si>
  <si>
    <t>KR|73763844|102|485073497|1</t>
  </si>
  <si>
    <t>LF|71418605|58|485073490|1</t>
  </si>
  <si>
    <t>KR|73763760|51|485073488|1</t>
  </si>
  <si>
    <t>SV|96550572|121|485073120|1</t>
  </si>
  <si>
    <t>SV|413229777|186|485073051|1</t>
  </si>
  <si>
    <t>SV|413229777|186|485073051|2</t>
  </si>
  <si>
    <t>SV|8564390|157|485072486|1</t>
  </si>
  <si>
    <t>SV|8564390|157|485072486|2</t>
  </si>
  <si>
    <t>SV|69909881|282|485072463|3</t>
  </si>
  <si>
    <t>SV|416845233|270|485072463|4</t>
  </si>
  <si>
    <t>KR|74219118|30|485072463|2</t>
  </si>
  <si>
    <t>SV|92432696|77|485072459|1</t>
  </si>
  <si>
    <t>SV|97360450|30|485072140|3</t>
  </si>
  <si>
    <t>SV|92687298|172|485071815|3</t>
  </si>
  <si>
    <t>SV|92687298|172|485071815|1</t>
  </si>
  <si>
    <t>SV|92687298|172|485071815|2</t>
  </si>
  <si>
    <t>LV|431579050|256|485070946|1</t>
  </si>
  <si>
    <t>LV|431420192|199|485070341|1</t>
  </si>
  <si>
    <t>LV|10243861|86|485069392|1</t>
  </si>
  <si>
    <t>LV|10243861|86|485069389|1</t>
  </si>
  <si>
    <t>LV|431253333|47|485069053|3</t>
  </si>
  <si>
    <t>LV|431442711|313|485069053|5</t>
  </si>
  <si>
    <t>LV|431253322|45|485069053|2</t>
  </si>
  <si>
    <t>LV|431253349|63|485069053|4</t>
  </si>
  <si>
    <t>LV|431202726|237|485069053|1</t>
  </si>
  <si>
    <t>LV|450085790|57|485069046|1</t>
  </si>
  <si>
    <t>LV|431744069|255|485068937|1</t>
  </si>
  <si>
    <t>LV|431744069|255|485068937|2</t>
  </si>
  <si>
    <t>LV|10757266|118|485068900|1</t>
  </si>
  <si>
    <t>SV|98414101|24|485068512|1</t>
  </si>
  <si>
    <t>SV|98414101|24|485068512|2</t>
  </si>
  <si>
    <t>LV|480549105|53|485066842|1</t>
  </si>
  <si>
    <t>LV|9824711|74|485066765|1</t>
  </si>
  <si>
    <t>LV|9824711|74|485066765|2</t>
  </si>
  <si>
    <t>LV|480998489|87|485066461|1</t>
  </si>
  <si>
    <t>LV|480998489|87|485066461|2</t>
  </si>
  <si>
    <t>LV|10243861|86|485066458|1</t>
  </si>
  <si>
    <t>LF|70656786|41|485061059|1</t>
  </si>
  <si>
    <t>LV|480808048|154|485060960|1</t>
  </si>
  <si>
    <t>KR|74373677|73|485059622|1</t>
  </si>
  <si>
    <t>LV|431579050|256|485058208|1</t>
  </si>
  <si>
    <t>LV|431579050|256|485058206|1</t>
  </si>
  <si>
    <t>LV|431579050|256|485058203|1</t>
  </si>
  <si>
    <t>SV|92890895|88|485057708|1</t>
  </si>
  <si>
    <t>KV|207582846|5260|485052648|1</t>
  </si>
  <si>
    <t>KV|204892550|1994|485052406|1</t>
  </si>
  <si>
    <t>KV|227502334|9433|485050890|1</t>
  </si>
  <si>
    <t>KR|74625810|18|485042155|1</t>
  </si>
  <si>
    <t>LF|70618440|67|485038813|1</t>
  </si>
  <si>
    <t>LF|70618350|67|485038811|1</t>
  </si>
  <si>
    <t>LF|70614437|87|485038808|1</t>
  </si>
  <si>
    <t>LF|70614403|135|485038805|1</t>
  </si>
  <si>
    <t>LF|70611314|99|485038800|1</t>
  </si>
  <si>
    <t>KR|73047110|134|485038334|1</t>
  </si>
  <si>
    <t>KR|73047110|134|485038333|1</t>
  </si>
  <si>
    <t>LF|70333021|92|485038296|1</t>
  </si>
  <si>
    <t>KR|72479368|149|485038046|1</t>
  </si>
  <si>
    <t>KR|72275973|204|485037990|1</t>
  </si>
  <si>
    <t>LF|60262322|51|485036909|1</t>
  </si>
  <si>
    <t>LF|60258820|39|485036900|1</t>
  </si>
  <si>
    <t>LF|60256263|69|485036894|1</t>
  </si>
  <si>
    <t>LF|60233662|74|485036846|1</t>
  </si>
  <si>
    <t>LF|60229357|49|485036837|1</t>
  </si>
  <si>
    <t>LF|60229355|63|485036836|1</t>
  </si>
  <si>
    <t>LF|60229354|46|485036835|1</t>
  </si>
  <si>
    <t>LF|60226599|131|485036832|1</t>
  </si>
  <si>
    <t>KR|15908881|146|485036766|1</t>
  </si>
  <si>
    <t>KR|15908881|146|485036765|1</t>
  </si>
  <si>
    <t>LF|60180215|100|485036763|1</t>
  </si>
  <si>
    <t>LF|60158288|70|485036626|1</t>
  </si>
  <si>
    <t>LF|60158287|108|485036625|1</t>
  </si>
  <si>
    <t>LF|60158285|66|485036624|1</t>
  </si>
  <si>
    <t>LF|60158284|87|485036623|1</t>
  </si>
  <si>
    <t>LF|60158274|58|485036622|1</t>
  </si>
  <si>
    <t>LF|60158272|58|485036621|1</t>
  </si>
  <si>
    <t>LF|60158269|58|485036620|1</t>
  </si>
  <si>
    <t>LF|60156699|88|485036615|1</t>
  </si>
  <si>
    <t>LF|60156698|110|485036613|1</t>
  </si>
  <si>
    <t>LF|60156673|141|485036612|1</t>
  </si>
  <si>
    <t>SV|93391264|153|485034655|1</t>
  </si>
  <si>
    <t>SV|75500828|51|485031316|1</t>
  </si>
  <si>
    <t>KV|309064351|7461|485030324|1</t>
  </si>
  <si>
    <t>KV|331595565|377|485029643|1</t>
  </si>
  <si>
    <t>KV|216489557|7928|485028033|1</t>
  </si>
  <si>
    <t>KV|343918084|134|485027461|1</t>
  </si>
  <si>
    <t>KV|343918084|134|485027461|2</t>
  </si>
  <si>
    <t>KV|225082494|596|485026542|2</t>
  </si>
  <si>
    <t>KV|225082494|596|485026542|1</t>
  </si>
  <si>
    <t>KV|344122887|365|485026191|3</t>
  </si>
  <si>
    <t>KV|344122887|365|485026191|2</t>
  </si>
  <si>
    <t>KV|344122887|365|485026191|1</t>
  </si>
  <si>
    <t>KV|234393818|440|485026050|1</t>
  </si>
  <si>
    <t>KV|234393818|440|485026050|2</t>
  </si>
  <si>
    <t>KV|234393818|440|485026050|3</t>
  </si>
  <si>
    <t>KV|338539911|650|485025855|1</t>
  </si>
  <si>
    <t>KV|338539911|650|485025855|2</t>
  </si>
  <si>
    <t>KV|338539911|650|485025855|3</t>
  </si>
  <si>
    <t>KV|301950360|148|485025853|2</t>
  </si>
  <si>
    <t>KV|301950360|148|485025853|1</t>
  </si>
  <si>
    <t>KV|333232001|106|485025617|3</t>
  </si>
  <si>
    <t>KV|333232001|106|485025617|1</t>
  </si>
  <si>
    <t>KV|333232001|106|485025617|4</t>
  </si>
  <si>
    <t>KV|333232001|106|485025617|2</t>
  </si>
  <si>
    <t>KV|204684664|4182|485025616|2</t>
  </si>
  <si>
    <t>KV|204684664|4182|485025616|1</t>
  </si>
  <si>
    <t>KV|343155595|40|485025166|1</t>
  </si>
  <si>
    <t>KV|319011701|9|485025012|1</t>
  </si>
  <si>
    <t>KV|319011701|9|485025012|2</t>
  </si>
  <si>
    <t>KV|319011701|9|485025012|3</t>
  </si>
  <si>
    <t>KV|319011701|9|485025012|5</t>
  </si>
  <si>
    <t>KV|319011701|9|485025012|4</t>
  </si>
  <si>
    <t>KV|341434004|20|485025010|4</t>
  </si>
  <si>
    <t>KV|341434004|20|485025010|3</t>
  </si>
  <si>
    <t>KV|341434004|20|485025010|1</t>
  </si>
  <si>
    <t>KV|341434004|20|485025010|2</t>
  </si>
  <si>
    <t>KV|341434004|20|485025010|5</t>
  </si>
  <si>
    <t>KV|315887580|13|485025009|2</t>
  </si>
  <si>
    <t>KV|315887580|13|485025009|1</t>
  </si>
  <si>
    <t>KV|232403824|2589|485025007|1</t>
  </si>
  <si>
    <t>KV|232403824|2589|485025007|2</t>
  </si>
  <si>
    <t>KV|232403824|2589|485025007|3</t>
  </si>
  <si>
    <t>KV|226671949|645|485024996|1</t>
  </si>
  <si>
    <t>KV|226671949|645|485024996|2</t>
  </si>
  <si>
    <t>KV|334315585|147|485024407|1</t>
  </si>
  <si>
    <t>KV|334315585|147|485024407|3</t>
  </si>
  <si>
    <t>KV|334315585|147|485024407|4</t>
  </si>
  <si>
    <t>KV|334315585|147|485024407|2</t>
  </si>
  <si>
    <t>KV|208228191|85|485024119|1</t>
  </si>
  <si>
    <t>KV|45566411|786|485024118|1</t>
  </si>
  <si>
    <t>KV|319078237|112|485024117|1</t>
  </si>
  <si>
    <t>KV|319078237|112|485024117|2</t>
  </si>
  <si>
    <t>KV|322408108|226|485023876|1</t>
  </si>
  <si>
    <t>KV|322408108|226|485023876|2</t>
  </si>
  <si>
    <t>KV|43932938|289|485023158|2</t>
  </si>
  <si>
    <t>KV|43932938|289|485023158|1</t>
  </si>
  <si>
    <t>KV|43932938|289|485023158|3</t>
  </si>
  <si>
    <t>KV|43932938|289|485023158|4</t>
  </si>
  <si>
    <t>KV|43932938|289|485023158|5</t>
  </si>
  <si>
    <t>KV|334619341|71|485022845|1</t>
  </si>
  <si>
    <t>KV|334619341|71|485022845|2</t>
  </si>
  <si>
    <t>KV|48670285|486|485022813|2</t>
  </si>
  <si>
    <t>KV|48670285|486|485022813|1</t>
  </si>
  <si>
    <t>KV|348700672|55|485022380|3</t>
  </si>
  <si>
    <t>KV|348700672|55|485022380|2</t>
  </si>
  <si>
    <t>KV|348700672|55|485022380|1</t>
  </si>
  <si>
    <t>KV|206460267|9314|485022279|1</t>
  </si>
  <si>
    <t>KV|47711510|737|485022237|1</t>
  </si>
  <si>
    <t>KV|60504123|256|485022113|2</t>
  </si>
  <si>
    <t>KV|60504123|256|485022113|1</t>
  </si>
  <si>
    <t>KV|230031032|2035|485022112|1</t>
  </si>
  <si>
    <t>KV|230031032|2035|485022112|2</t>
  </si>
  <si>
    <t>KV|336375571|814|485022111|1</t>
  </si>
  <si>
    <t>KV|336375571|814|485022111|2</t>
  </si>
  <si>
    <t>KV|218753022|170|485022110|1</t>
  </si>
  <si>
    <t>KV|218753022|170|485022110|3</t>
  </si>
  <si>
    <t>KV|218753022|170|485022110|2</t>
  </si>
  <si>
    <t>KV|317386287|29|485022109|3</t>
  </si>
  <si>
    <t>KV|317386287|29|485022109|2</t>
  </si>
  <si>
    <t>KV|317386287|29|485022109|1</t>
  </si>
  <si>
    <t>KV|316681175|247|485021637|1</t>
  </si>
  <si>
    <t>KV|316681175|247|485021637|2</t>
  </si>
  <si>
    <t>KV|348565643|26|485021636|2</t>
  </si>
  <si>
    <t>KV|348565643|26|485021636|1</t>
  </si>
  <si>
    <t>KV|325356680|80|485021635|3</t>
  </si>
  <si>
    <t>KV|325356680|80|485021635|1</t>
  </si>
  <si>
    <t>KV|325356680|80|485021635|2</t>
  </si>
  <si>
    <t>KV|328130950|2060|485021344|1</t>
  </si>
  <si>
    <t>KV|215399287|1534|485021101|2</t>
  </si>
  <si>
    <t>KV|215399287|1534|485021101|1</t>
  </si>
  <si>
    <t>KV|326321945|265|485021097|1</t>
  </si>
  <si>
    <t>KV|326321945|265|485021097|2</t>
  </si>
  <si>
    <t>KV|344638778|51|485021093|2</t>
  </si>
  <si>
    <t>KV|344638778|51|485021093|1</t>
  </si>
  <si>
    <t>KV|250750000|8856|485020692|3</t>
  </si>
  <si>
    <t>KV|250750000|8856|485020692|2</t>
  </si>
  <si>
    <t>KV|250750000|8856|485020692|1</t>
  </si>
  <si>
    <t>KV|310960654|1157|485020690|1</t>
  </si>
  <si>
    <t>KV|310960654|1157|485020690|3</t>
  </si>
  <si>
    <t>KV|310960654|1157|485020690|2</t>
  </si>
  <si>
    <t>KV|338408221|91|485020605|1</t>
  </si>
  <si>
    <t>KV|338408221|91|485020605|2</t>
  </si>
  <si>
    <t>KV|139733|865|485020430|1</t>
  </si>
  <si>
    <t>KV|320262602|392|485020426|2</t>
  </si>
  <si>
    <t>KV|320262602|392|485020426|1</t>
  </si>
  <si>
    <t>KV|311264511|573|485020314|2</t>
  </si>
  <si>
    <t>KV|311264511|573|485020314|1</t>
  </si>
  <si>
    <t>KV|311544409|615|485019854|2</t>
  </si>
  <si>
    <t>KV|311544409|615|485019854|1</t>
  </si>
  <si>
    <t>KV|332045283|126|485019853|1</t>
  </si>
  <si>
    <t>KV|332045283|126|485019853|2</t>
  </si>
  <si>
    <t>KV|308904232|609|485019727|2</t>
  </si>
  <si>
    <t>KV|308904232|609|485019727|1</t>
  </si>
  <si>
    <t>KV|308184582|1113|485019726|4</t>
  </si>
  <si>
    <t>KV|308184582|1113|485019726|3</t>
  </si>
  <si>
    <t>KV|308184582|1113|485019726|1</t>
  </si>
  <si>
    <t>KV|308184582|1113|485019726|2</t>
  </si>
  <si>
    <t>KV|208461732|289|485019724|1</t>
  </si>
  <si>
    <t>KV|208461732|289|485019724|3</t>
  </si>
  <si>
    <t>KV|208461732|289|485019724|2</t>
  </si>
  <si>
    <t>KV|44760932|393|485019267|2</t>
  </si>
  <si>
    <t>KV|44760932|393|485019267|1</t>
  </si>
  <si>
    <t>KV|44760932|393|485019267|3</t>
  </si>
  <si>
    <t>KV|231978203|2347|485019265|2</t>
  </si>
  <si>
    <t>KV|231978203|2347|485019265|1</t>
  </si>
  <si>
    <t>KV|212657943|1313|485018927|2</t>
  </si>
  <si>
    <t>KV|212657943|1313|485018927|1</t>
  </si>
  <si>
    <t>KV|300618192|3869|485018827|1</t>
  </si>
  <si>
    <t>KV|300618192|3869|485018827|2</t>
  </si>
  <si>
    <t>KV|300618192|3869|485018827|3</t>
  </si>
  <si>
    <t>KV|335726095|54|485018745|2</t>
  </si>
  <si>
    <t>KV|335726095|54|485018745|1</t>
  </si>
  <si>
    <t>KV|345099579|93|485018742|1</t>
  </si>
  <si>
    <t>KV|345099579|93|485018742|3</t>
  </si>
  <si>
    <t>KV|345099579|93|485018742|2</t>
  </si>
  <si>
    <t>KV|265964384|2587|485018738|1</t>
  </si>
  <si>
    <t>KV|265964384|2587|485018738|2</t>
  </si>
  <si>
    <t>KV|328297812|416|485018469|2</t>
  </si>
  <si>
    <t>KV|328297812|416|485018469|1</t>
  </si>
  <si>
    <t>KV|337046601|349|485018468|2</t>
  </si>
  <si>
    <t>KV|337046601|349|485018468|3</t>
  </si>
  <si>
    <t>KV|337046601|349|485018468|1</t>
  </si>
  <si>
    <t>KV|326715331|49|485018337|1</t>
  </si>
  <si>
    <t>KV|326715331|49|485018337|2</t>
  </si>
  <si>
    <t>KV|326715331|49|485018337|3</t>
  </si>
  <si>
    <t>KV|326196393|495|485018336|1</t>
  </si>
  <si>
    <t>KV|305644698|1640|485018335|1</t>
  </si>
  <si>
    <t>KV|305644698|1640|485018335|3</t>
  </si>
  <si>
    <t>KV|305644698|1640|485018335|2</t>
  </si>
  <si>
    <t>KV|321901838|313|485018333|3</t>
  </si>
  <si>
    <t>KV|321901838|313|485018333|2</t>
  </si>
  <si>
    <t>KV|321901838|313|485018333|1</t>
  </si>
  <si>
    <t>KV|321899418|203|485018332|1</t>
  </si>
  <si>
    <t>KV|321899418|203|485018332|3</t>
  </si>
  <si>
    <t>KV|321899418|203|485018332|2</t>
  </si>
  <si>
    <t>KV|227476902|634|485018331|1</t>
  </si>
  <si>
    <t>KV|227476902|634|485018331|3</t>
  </si>
  <si>
    <t>KV|227476902|634|485018331|2</t>
  </si>
  <si>
    <t>KV|227987001|718|485018330|3</t>
  </si>
  <si>
    <t>KV|227987001|718|485018330|2</t>
  </si>
  <si>
    <t>KV|227987001|718|485018330|1</t>
  </si>
  <si>
    <t>KV|314966245|166|485018212|2</t>
  </si>
  <si>
    <t>KV|314966245|166|485018212|1</t>
  </si>
  <si>
    <t>KV|320236830|96|485018210|1</t>
  </si>
  <si>
    <t>KV|320236830|94|485018209|1</t>
  </si>
  <si>
    <t>KV|338215970|78|485018136|3</t>
  </si>
  <si>
    <t>KV|338215970|78|485018136|1</t>
  </si>
  <si>
    <t>KV|338215970|78|485018136|2</t>
  </si>
  <si>
    <t>KV|342171929|43|485018092|3</t>
  </si>
  <si>
    <t>KV|342171929|43|485018092|1</t>
  </si>
  <si>
    <t>KV|342171929|43|485018092|2</t>
  </si>
  <si>
    <t>KV|48175525|481|485018050|3</t>
  </si>
  <si>
    <t>KV|48175525|481|485018050|1</t>
  </si>
  <si>
    <t>KV|48175525|481|485018050|2</t>
  </si>
  <si>
    <t>KV|304742874|400|485017837|1</t>
  </si>
  <si>
    <t>KV|304742874|400|485017837|2</t>
  </si>
  <si>
    <t>KV|332733686|102|485017748|1</t>
  </si>
  <si>
    <t>KV|332733686|102|485017748|2</t>
  </si>
  <si>
    <t>KV|332733686|102|485017748|3</t>
  </si>
  <si>
    <t>KV|5405824|2986|485017747|2</t>
  </si>
  <si>
    <t>KV|5405824|2986|485017747|1</t>
  </si>
  <si>
    <t>KV|348199272|34|485017743|1</t>
  </si>
  <si>
    <t>KV|348199272|34|485017743|2</t>
  </si>
  <si>
    <t>KV|334369493|203|485017740|2</t>
  </si>
  <si>
    <t>KV|334369493|203|485017740|4</t>
  </si>
  <si>
    <t>KV|334369493|203|485017740|6</t>
  </si>
  <si>
    <t>KV|334369493|203|485017740|3</t>
  </si>
  <si>
    <t>KV|334369493|203|485017740|1</t>
  </si>
  <si>
    <t>KV|334369493|203|485017740|5</t>
  </si>
  <si>
    <t>KV|224957373|76|485016433|1</t>
  </si>
  <si>
    <t>KV|42620781|366|485012482|1</t>
  </si>
  <si>
    <t>KV|333845518|219|485012235|1</t>
  </si>
  <si>
    <t>KV|240404244|1047|485011622|2</t>
  </si>
  <si>
    <t>KV|240404244|1047|485011622|1</t>
  </si>
  <si>
    <t>KV|225211588|4137|485011590|1</t>
  </si>
  <si>
    <t>KV|205838649|289|485011525|1</t>
  </si>
  <si>
    <t>KV|205838649|289|485011525|2</t>
  </si>
  <si>
    <t>KV|325037852|44|485011381|1</t>
  </si>
  <si>
    <t>KV|325037852|44|485011381|3</t>
  </si>
  <si>
    <t>KV|325037852|44|485011381|2</t>
  </si>
  <si>
    <t>KV|343958531|43|485011344|2</t>
  </si>
  <si>
    <t>KV|343958531|43|485011344|1</t>
  </si>
  <si>
    <t>KV|40936445|1247|485010991|1</t>
  </si>
  <si>
    <t>KV|40936445|1247|485010991|2</t>
  </si>
  <si>
    <t>KV|303979927|285|485010862|1</t>
  </si>
  <si>
    <t>KV|303979927|285|485010862|2</t>
  </si>
  <si>
    <t>KV|228592558|2072|485010843|1</t>
  </si>
  <si>
    <t>KV|228592558|2072|485010843|2</t>
  </si>
  <si>
    <t>KV|6625727|4548|485010811|2</t>
  </si>
  <si>
    <t>KV|6625727|4548|485010811|1</t>
  </si>
  <si>
    <t>KV|45762689|1038|485010622|3</t>
  </si>
  <si>
    <t>KV|45762689|1038|485010622|1</t>
  </si>
  <si>
    <t>KV|45762689|1038|485010622|2</t>
  </si>
  <si>
    <t>KV|348254465|1107|485009862|4</t>
  </si>
  <si>
    <t>KV|348254465|1107|485009862|5</t>
  </si>
  <si>
    <t>KV|348254465|1107|485009862|1</t>
  </si>
  <si>
    <t>KV|348254465|1107|485009862|2</t>
  </si>
  <si>
    <t>KV|348254465|1107|485009862|3</t>
  </si>
  <si>
    <t>KV|348254465|1107|485009862|7</t>
  </si>
  <si>
    <t>KV|348254465|1107|485009862|6</t>
  </si>
  <si>
    <t>KV|310826540|578|485009627|1</t>
  </si>
  <si>
    <t>KV|310826540|578|485009627|2</t>
  </si>
  <si>
    <t>KV|310826540|578|485009627|4</t>
  </si>
  <si>
    <t>KV|310826540|578|485009627|3</t>
  </si>
  <si>
    <t>KV|207378874|2929|485009530|1</t>
  </si>
  <si>
    <t>KV|334920297|1070|485009192|1</t>
  </si>
  <si>
    <t>KV|334920297|1070|485009192|2</t>
  </si>
  <si>
    <t>KV|333104879|179|485008698|1</t>
  </si>
  <si>
    <t>KV|333104879|179|485008698|2</t>
  </si>
  <si>
    <t>KV|301950360|146|485008528|1</t>
  </si>
  <si>
    <t>KV|334920297|1068|485008305|1</t>
  </si>
  <si>
    <t>KV|224838951|784|485008303|1</t>
  </si>
  <si>
    <t>KV|216280143|844|485008137|1</t>
  </si>
  <si>
    <t>KV|216280143|844|485008137|2</t>
  </si>
  <si>
    <t>KV|337183927|42|485008086|1</t>
  </si>
  <si>
    <t>KV|337183927|42|485008086|2</t>
  </si>
  <si>
    <t>KV|286751100|8|485007993|2</t>
  </si>
  <si>
    <t>KV|286751100|8|485007993|1</t>
  </si>
  <si>
    <t>KV|343873021|154|485007848|2</t>
  </si>
  <si>
    <t>KV|343873021|154|485007848|1</t>
  </si>
  <si>
    <t>KV|222200941|5534|485007823|1</t>
  </si>
  <si>
    <t>KV|222200941|5534|485007823|2</t>
  </si>
  <si>
    <t>KV|301255625|513|485007550|2</t>
  </si>
  <si>
    <t>KV|301255625|513|485007550|1</t>
  </si>
  <si>
    <t>KV|344293266|46|485007540|3</t>
  </si>
  <si>
    <t>KV|344293266|46|485007540|2</t>
  </si>
  <si>
    <t>KV|344293266|46|485007540|1</t>
  </si>
  <si>
    <t>KV|234640165|5077|485007098|1</t>
  </si>
  <si>
    <t>KV|343648354|19|485007006|3</t>
  </si>
  <si>
    <t>KV|343648354|19|485007006|1</t>
  </si>
  <si>
    <t>KV|343648354|19|485007006|2</t>
  </si>
  <si>
    <t>KV|344756762|385|485006876|1</t>
  </si>
  <si>
    <t>KV|321903585|415|485006776|2</t>
  </si>
  <si>
    <t>KV|321903585|415|485006776|1</t>
  </si>
  <si>
    <t>KV|348378460|112|485006688|1</t>
  </si>
  <si>
    <t>KV|229132968|4955|485006537|3</t>
  </si>
  <si>
    <t>KV|229132968|4955|485006537|5</t>
  </si>
  <si>
    <t>KV|229132968|4955|485006537|4</t>
  </si>
  <si>
    <t>KV|229132968|4955|485006537|1</t>
  </si>
  <si>
    <t>KV|229132968|4955|485006537|6</t>
  </si>
  <si>
    <t>KV|229132968|4955|485006537|2</t>
  </si>
  <si>
    <t>KV|310472781|4367|485006481|1</t>
  </si>
  <si>
    <t>KV|223463784|703|485006445|2</t>
  </si>
  <si>
    <t>KV|223463784|703|485006445|1</t>
  </si>
  <si>
    <t>KV|320262602|395|485006144|2</t>
  </si>
  <si>
    <t>KV|320262602|395|485006144|3</t>
  </si>
  <si>
    <t>KV|320262602|395|485006144|1</t>
  </si>
  <si>
    <t>KV|328094679|68|485006002|4</t>
  </si>
  <si>
    <t>KV|328094679|68|485006002|3</t>
  </si>
  <si>
    <t>KV|328094679|68|485006002|1</t>
  </si>
  <si>
    <t>KV|328094679|68|485006002|2</t>
  </si>
  <si>
    <t>KV|328094679|68|485006002|6</t>
  </si>
  <si>
    <t>KV|328094679|68|485006002|5</t>
  </si>
  <si>
    <t>KV|329832695|95|485005951|2</t>
  </si>
  <si>
    <t>KV|329832695|95|485005951|1</t>
  </si>
  <si>
    <t>KV|41610924|2723|485005878|1</t>
  </si>
  <si>
    <t>KV|304458009|629|485005818|2</t>
  </si>
  <si>
    <t>KV|304458009|629|485005818|1</t>
  </si>
  <si>
    <t>KV|46348199|1269|485005753|6</t>
  </si>
  <si>
    <t>KV|46348199|1269|485005753|11</t>
  </si>
  <si>
    <t>KV|46348199|1269|485005753|5</t>
  </si>
  <si>
    <t>KV|46348199|1269|485005753|1</t>
  </si>
  <si>
    <t>KV|46348199|1269|485005753|8</t>
  </si>
  <si>
    <t>KV|46348199|1269|485005753|10</t>
  </si>
  <si>
    <t>KV|46348199|1269|485005753|4</t>
  </si>
  <si>
    <t>KV|46348199|1269|485005753|9</t>
  </si>
  <si>
    <t>KV|46348199|1269|485005753|3</t>
  </si>
  <si>
    <t>KV|46348199|1269|485005753|7</t>
  </si>
  <si>
    <t>KV|46348199|1269|485005753|2</t>
  </si>
  <si>
    <t>KV|221168130|1900|485005743|1</t>
  </si>
  <si>
    <t>KV|221168130|1900|485005743|2</t>
  </si>
  <si>
    <t>KV|211919715|2957|485005722|1</t>
  </si>
  <si>
    <t>KV|211919715|2957|485005722|2</t>
  </si>
  <si>
    <t>KV|211919715|2957|485005722|3</t>
  </si>
  <si>
    <t>KV|314966245|155|485005512|2</t>
  </si>
  <si>
    <t>KV|333017402|99|485005420|2</t>
  </si>
  <si>
    <t>KV|333017402|99|485005420|1</t>
  </si>
  <si>
    <t>KV|221824658|867|485005347|1</t>
  </si>
  <si>
    <t>KV|221824658|867|485005347|2</t>
  </si>
  <si>
    <t>KV|316563274|39|485005315|3</t>
  </si>
  <si>
    <t>KV|316563274|39|485005315|2</t>
  </si>
  <si>
    <t>KV|316563274|39|485005315|1</t>
  </si>
  <si>
    <t>KV|313975334|1686|485005306|1</t>
  </si>
  <si>
    <t>KV|313975334|1686|485005306|2</t>
  </si>
  <si>
    <t>KV|313975334|1686|485005306|3</t>
  </si>
  <si>
    <t>KV|322107795|817|485005182|5</t>
  </si>
  <si>
    <t>KV|348609977|25|485005090|2</t>
  </si>
  <si>
    <t>KV|348609977|25|485005090|1</t>
  </si>
  <si>
    <t>KV|222666908|653|485005067|2</t>
  </si>
  <si>
    <t>KV|222666908|653|485005067|1</t>
  </si>
  <si>
    <t>KV|232272568|473|485004951|1</t>
  </si>
  <si>
    <t>KV|232272568|473|485004951|2</t>
  </si>
  <si>
    <t>KV|47226345|1758|485004949|2</t>
  </si>
  <si>
    <t>KV|47226345|1758|485004949|1</t>
  </si>
  <si>
    <t>KV|348158843|83|485004737|3</t>
  </si>
  <si>
    <t>KV|348158843|83|485004737|1</t>
  </si>
  <si>
    <t>KV|348158843|83|485004737|2</t>
  </si>
  <si>
    <t>KV|49956576|363|485004638|1</t>
  </si>
  <si>
    <t>KV|49956576|363|485004638|2</t>
  </si>
  <si>
    <t>KV|348228027|34|485004637|1</t>
  </si>
  <si>
    <t>KV|300908166|4803|485004636|1</t>
  </si>
  <si>
    <t>KV|300908166|4803|485004636|2</t>
  </si>
  <si>
    <t>KV|314882097|882|485004513|3</t>
  </si>
  <si>
    <t>KV|314882097|882|485004513|1</t>
  </si>
  <si>
    <t>KV|314882097|882|485004513|2</t>
  </si>
  <si>
    <t>KV|344756762|383|485004313|1</t>
  </si>
  <si>
    <t>KV|287906574|15|485004245|2</t>
  </si>
  <si>
    <t>KV|287906574|15|485004245|1</t>
  </si>
  <si>
    <t>KV|341085174|324|485004051|3</t>
  </si>
  <si>
    <t>KV|341085174|324|485004051|2</t>
  </si>
  <si>
    <t>KV|341085174|324|485004051|1</t>
  </si>
  <si>
    <t>KV|337869225|125|485004050|3</t>
  </si>
  <si>
    <t>KV|337869225|125|485004050|2</t>
  </si>
  <si>
    <t>KV|337869225|125|485004050|1</t>
  </si>
  <si>
    <t>KV|324794161|281|485003933|1</t>
  </si>
  <si>
    <t>KV|324794161|281|485003933|2</t>
  </si>
  <si>
    <t>KV|328345795|211|485003932|3</t>
  </si>
  <si>
    <t>KV|328345795|211|485003932|1</t>
  </si>
  <si>
    <t>KV|328345795|211|485003932|2</t>
  </si>
  <si>
    <t>KV|317150666|3688|485003680|1</t>
  </si>
  <si>
    <t>KV|216066273|4694|485003668|1</t>
  </si>
  <si>
    <t>KV|216066273|4694|485003668|2</t>
  </si>
  <si>
    <t>KV|329044381|501|485003573|2</t>
  </si>
  <si>
    <t>KV|329044381|501|485003573|1</t>
  </si>
  <si>
    <t>KV|329044381|501|485003573|3</t>
  </si>
  <si>
    <t>KV|325823742|675|485003559|3</t>
  </si>
  <si>
    <t>KV|325823742|675|485003559|1</t>
  </si>
  <si>
    <t>KV|325823742|675|485003559|2</t>
  </si>
  <si>
    <t>KV|329104244|744|485003558|2</t>
  </si>
  <si>
    <t>KV|329104244|744|485003558|3</t>
  </si>
  <si>
    <t>KV|329104244|744|485003558|1</t>
  </si>
  <si>
    <t>KV|329104244|744|485003558|4</t>
  </si>
  <si>
    <t>KV|332527938|27|485003452|2</t>
  </si>
  <si>
    <t>KV|332527938|27|485003452|1</t>
  </si>
  <si>
    <t>KV|310187661|838|485003450|3</t>
  </si>
  <si>
    <t>KV|310187661|838|485003450|2</t>
  </si>
  <si>
    <t>KV|310187661|838|485003450|1</t>
  </si>
  <si>
    <t>KV|203098044|1396|485003247|2</t>
  </si>
  <si>
    <t>KV|203098044|1396|485003247|1</t>
  </si>
  <si>
    <t>KV|313215194|1647|485002939|5</t>
  </si>
  <si>
    <t>KV|313215194|1647|485002939|1</t>
  </si>
  <si>
    <t>KV|313215194|1647|485002939|2</t>
  </si>
  <si>
    <t>KV|313215194|1647|485002939|4</t>
  </si>
  <si>
    <t>KV|313215194|1647|485002939|3</t>
  </si>
  <si>
    <t>KV|308396342|859|485002938|3</t>
  </si>
  <si>
    <t>KV|308396342|859|485002938|2</t>
  </si>
  <si>
    <t>KV|308396342|859|485002938|1</t>
  </si>
  <si>
    <t>KV|343567079|469|485002724|1</t>
  </si>
  <si>
    <t>KV|343567079|469|485002724|2</t>
  </si>
  <si>
    <t>KV|329923717|620|485002722|3</t>
  </si>
  <si>
    <t>KV|329923717|620|485002722|2</t>
  </si>
  <si>
    <t>KV|329923717|620|485002722|1</t>
  </si>
  <si>
    <t>KV|327504814|159|485002675|2</t>
  </si>
  <si>
    <t>KV|327504814|159|485002675|1</t>
  </si>
  <si>
    <t>KV|327504814|159|485002675|4</t>
  </si>
  <si>
    <t>KV|327504814|159|485002675|5</t>
  </si>
  <si>
    <t>KV|327504814|159|485002675|6</t>
  </si>
  <si>
    <t>KV|327504814|159|485002675|7</t>
  </si>
  <si>
    <t>KV|327504814|159|485002675|3</t>
  </si>
  <si>
    <t>KV|344518209|290|485002523|1</t>
  </si>
  <si>
    <t>KV|344518209|290|485002523|2</t>
  </si>
  <si>
    <t>KV|328983651|213|485002522|2</t>
  </si>
  <si>
    <t>KV|328983651|213|485002522|1</t>
  </si>
  <si>
    <t>KV|327637229|249|485002521|2</t>
  </si>
  <si>
    <t>KV|327637229|249|485002521|1</t>
  </si>
  <si>
    <t>KV|315111744|8447|485002297|2</t>
  </si>
  <si>
    <t>KV|315111744|8447|485002297|1</t>
  </si>
  <si>
    <t>KV|269674410|920|485002295|2</t>
  </si>
  <si>
    <t>KV|269674410|920|485002295|1</t>
  </si>
  <si>
    <t>KV|346738745|33|485002262|1</t>
  </si>
  <si>
    <t>KV|302104722|149|485001984|2</t>
  </si>
  <si>
    <t>KV|302104722|149|485001984|5</t>
  </si>
  <si>
    <t>KV|302104722|149|485001984|3</t>
  </si>
  <si>
    <t>KV|302104722|149|485001984|4</t>
  </si>
  <si>
    <t>KV|302104722|149|485001984|1</t>
  </si>
  <si>
    <t>KV|226255147|4345|485001550|1</t>
  </si>
  <si>
    <t>KV|226255147|4345|485001550|2</t>
  </si>
  <si>
    <t>KV|325304222|254|485001415|2</t>
  </si>
  <si>
    <t>KV|325304222|254|485001415|1</t>
  </si>
  <si>
    <t>KV|344419987|75|485001387|3</t>
  </si>
  <si>
    <t>KV|344419987|75|485001387|1</t>
  </si>
  <si>
    <t>KV|344419987|75|485001387|2</t>
  </si>
  <si>
    <t>KV|342971364|130|485001385|1</t>
  </si>
  <si>
    <t>KV|342971364|130|485001385|2</t>
  </si>
  <si>
    <t>KV|342971364|130|485001385|3</t>
  </si>
  <si>
    <t>KV|342971364|126|485001384|3</t>
  </si>
  <si>
    <t>KV|342971364|126|485001384|1</t>
  </si>
  <si>
    <t>KV|342971364|126|485001384|2</t>
  </si>
  <si>
    <t>KV|1568757|344|485001383|1</t>
  </si>
  <si>
    <t>KV|1568757|344|485001383|3</t>
  </si>
  <si>
    <t>KV|1568757|344|485001383|2</t>
  </si>
  <si>
    <t>KV|219221849|123|485001018|2</t>
  </si>
  <si>
    <t>KV|219221849|123|485001018|3</t>
  </si>
  <si>
    <t>KV|219221849|123|485001018|1</t>
  </si>
  <si>
    <t>SV|96024152|34|485000887|1</t>
  </si>
  <si>
    <t>KV|344994582|66|484998392|2</t>
  </si>
  <si>
    <t>KV|344994582|66|484998392|1</t>
  </si>
  <si>
    <t>SV|95906399|36|484997484|1</t>
  </si>
  <si>
    <t>KR|74579599|33|484996961|1</t>
  </si>
  <si>
    <t>KV|5904677|679|484995079|2</t>
  </si>
  <si>
    <t>KV|5904677|679|484995079|1</t>
  </si>
  <si>
    <t>KR|678KPI26|7|484993311|4</t>
  </si>
  <si>
    <t>SV|73239616|157|484993311|1</t>
  </si>
  <si>
    <t>SV|92484218|109|484993311|2</t>
  </si>
  <si>
    <t>KR|72989088|137|484993311|6</t>
  </si>
  <si>
    <t>KR|71391553|219|484993311|5</t>
  </si>
  <si>
    <t>SV|97355281|41|484993311|8</t>
  </si>
  <si>
    <t>KR|73992001|29|484993311|7</t>
  </si>
  <si>
    <t>KR|399KPF26|8|484993311|3</t>
  </si>
  <si>
    <t>SV|92355603|91|484993163|1</t>
  </si>
  <si>
    <t>SV|92388037|38|484993163|3</t>
  </si>
  <si>
    <t>SV|92387848|59|484993163|2</t>
  </si>
  <si>
    <t>KR|74256946|25|484993102|1</t>
  </si>
  <si>
    <t>KR|74256946|25|484993100|1</t>
  </si>
  <si>
    <t>SV|97937125|32|484992981|1</t>
  </si>
  <si>
    <t>SV|98336336|26|484992090|1</t>
  </si>
  <si>
    <t>SV|74231154|206|484991945|1</t>
  </si>
  <si>
    <t>SV|96226559|244|484991587|1</t>
  </si>
  <si>
    <t>SV|96226559|244|484991587|2</t>
  </si>
  <si>
    <t>LF|70680757|25|484991476|1</t>
  </si>
  <si>
    <t>SV|93683928|190|484991271|1</t>
  </si>
  <si>
    <t>SV|94151478|210|484991265|1</t>
  </si>
  <si>
    <t>SV|96313947|30|484990917|1</t>
  </si>
  <si>
    <t>SV|94187480|72|484990856|1</t>
  </si>
  <si>
    <t>SV|97081127|36|484990852|1</t>
  </si>
  <si>
    <t>SV|74973626|29|484990835|2</t>
  </si>
  <si>
    <t>SV|74973626|29|484990835|1</t>
  </si>
  <si>
    <t>SV|93064303|496|484990645|4</t>
  </si>
  <si>
    <t>SV|93063754|495|484990645|1</t>
  </si>
  <si>
    <t>SV|93063754|495|484990645|2</t>
  </si>
  <si>
    <t>SV|93064303|496|484990645|3</t>
  </si>
  <si>
    <t>SV|92355603|91|484990537|1</t>
  </si>
  <si>
    <t>SV|92355603|91|484990537|2</t>
  </si>
  <si>
    <t>SV|92352460|50|484990536|2</t>
  </si>
  <si>
    <t>SV|92352460|50|484990536|1</t>
  </si>
  <si>
    <t>SV|92387848|59|484990535|2</t>
  </si>
  <si>
    <t>SV|92387848|59|484990535|1</t>
  </si>
  <si>
    <t>DA|6668082|65|484990446|1</t>
  </si>
  <si>
    <t>DA|6668082|65|484990446|2</t>
  </si>
  <si>
    <t>SV|95917323|107|484990257|2</t>
  </si>
  <si>
    <t>SV|95917323|107|484990257|3</t>
  </si>
  <si>
    <t>SV|95917323|107|484990257|1</t>
  </si>
  <si>
    <t>SV|427358174|185|484990256|3</t>
  </si>
  <si>
    <t>SV|69090926|208|484990256|2</t>
  </si>
  <si>
    <t>SV|8011392|214|484990254|1</t>
  </si>
  <si>
    <t>KR|74328458|114|484990139|1</t>
  </si>
  <si>
    <t>SV|74697957|124|484990063|2</t>
  </si>
  <si>
    <t>SV|74697957|124|484990063|1</t>
  </si>
  <si>
    <t>SV|97154705|39|484990060|2</t>
  </si>
  <si>
    <t>SV|97154705|39|484990060|1</t>
  </si>
  <si>
    <t>SV|97157111|28|484990059|1</t>
  </si>
  <si>
    <t>SV|97157111|28|484990059|2</t>
  </si>
  <si>
    <t>SV|95870950|183|484990003|1</t>
  </si>
  <si>
    <t>SV|98146920|10|484989914|1</t>
  </si>
  <si>
    <t>SV|97595155|32|484989912|1</t>
  </si>
  <si>
    <t>KR|74445555|47|484989836|1</t>
  </si>
  <si>
    <t>KR|73486927|87|484989796|7</t>
  </si>
  <si>
    <t>SV|96437936|20|484989796|3</t>
  </si>
  <si>
    <t>KR|73486927|87|484989796|8</t>
  </si>
  <si>
    <t>SV|96437946|25|484989796|6</t>
  </si>
  <si>
    <t>SV|96437946|25|484989796|5</t>
  </si>
  <si>
    <t>SV|94413224|79|484989796|2</t>
  </si>
  <si>
    <t>SV|96437936|20|484989796|4</t>
  </si>
  <si>
    <t>SV|94413224|79|484989796|1</t>
  </si>
  <si>
    <t>SV|98233388|17|484989794|2</t>
  </si>
  <si>
    <t>SV|98233388|17|484989794|1</t>
  </si>
  <si>
    <t>SV|98290445|14|484989793|3</t>
  </si>
  <si>
    <t>SV|98290445|14|484989793|1</t>
  </si>
  <si>
    <t>SV|98290445|14|484989793|2</t>
  </si>
  <si>
    <t>SV|97450268|22|484989790|3</t>
  </si>
  <si>
    <t>SV|97450268|22|484989790|1</t>
  </si>
  <si>
    <t>SV|97450268|22|484989790|2</t>
  </si>
  <si>
    <t>SV|96448714|28|484989789|2</t>
  </si>
  <si>
    <t>SV|96448714|28|484989789|1</t>
  </si>
  <si>
    <t>SV|96448714|28|484989789|3</t>
  </si>
  <si>
    <t>SV|96850244|68|484989777|1</t>
  </si>
  <si>
    <t>SV|96850244|68|484989777|2</t>
  </si>
  <si>
    <t>SV|418846470|106|484989741|2</t>
  </si>
  <si>
    <t>SV|418846470|106|484989741|1</t>
  </si>
  <si>
    <t>SV|418846470|106|484989741|3</t>
  </si>
  <si>
    <t>SV|96188480|42|484989566|1</t>
  </si>
  <si>
    <t>SV|97931674|12|484989563|2</t>
  </si>
  <si>
    <t>SV|97931674|12|484989563|1</t>
  </si>
  <si>
    <t>SV|90249521|187|484989458|3</t>
  </si>
  <si>
    <t>SV|90250519|166|484989458|4</t>
  </si>
  <si>
    <t>KR|72736634|157|484989458|5</t>
  </si>
  <si>
    <t>HA|2842133|118|484989458|2</t>
  </si>
  <si>
    <t>LV|450185715|32|484989458|6</t>
  </si>
  <si>
    <t>SV|95320684|68|484989328|3</t>
  </si>
  <si>
    <t>SV|95320684|68|484989328|2</t>
  </si>
  <si>
    <t>SV|95320684|68|484989328|1</t>
  </si>
  <si>
    <t>SV|486905123|212|484989325|1</t>
  </si>
  <si>
    <t>SV|486905123|212|484989325|2</t>
  </si>
  <si>
    <t>SV|96188480|42|484989211|1</t>
  </si>
  <si>
    <t>SV|98056942|14|484989177|1</t>
  </si>
  <si>
    <t>SV|98056942|14|484989177|2</t>
  </si>
  <si>
    <t>SV|428472736|16|484989175|2</t>
  </si>
  <si>
    <t>SV|428472736|16|484989175|1</t>
  </si>
  <si>
    <t>SV|97649823|25|484989172|1</t>
  </si>
  <si>
    <t>SV|97649823|25|484989172|2</t>
  </si>
  <si>
    <t>KR|68457533|209|484989140|1</t>
  </si>
  <si>
    <t>KR|68457533|209|484989140|2</t>
  </si>
  <si>
    <t>SV|69251701|113|484989137|2</t>
  </si>
  <si>
    <t>SV|69251701|113|484989137|1</t>
  </si>
  <si>
    <t>KR|67611915|299|484989136|1</t>
  </si>
  <si>
    <t>KR|67611915|299|484989136|2</t>
  </si>
  <si>
    <t>SV|61533043|87|484989135|1</t>
  </si>
  <si>
    <t>SV|61533043|87|484989135|2</t>
  </si>
  <si>
    <t>SV|95311693|40|484989134|2</t>
  </si>
  <si>
    <t>SV|95311693|40|484989134|1</t>
  </si>
  <si>
    <t>SV|95176122|65|484989133|1</t>
  </si>
  <si>
    <t>SV|95224494|106|484989133|2</t>
  </si>
  <si>
    <t>SV|96172380|103|484989133|4</t>
  </si>
  <si>
    <t>SV|95432238|49|484989133|3</t>
  </si>
  <si>
    <t>SV|97541702|23|484989133|5</t>
  </si>
  <si>
    <t>SV|70344236|50|484989104|1</t>
  </si>
  <si>
    <t>SV|70344236|50|484989104|2</t>
  </si>
  <si>
    <t>SV|66115115|67|484989103|1</t>
  </si>
  <si>
    <t>SV|66115115|67|484989103|2</t>
  </si>
  <si>
    <t>SV|66115114|67|484989102|1</t>
  </si>
  <si>
    <t>SV|66115114|67|484989102|2</t>
  </si>
  <si>
    <t>SV|74165524|289|484988733|1</t>
  </si>
  <si>
    <t>SV|92269303|127|484988070|2</t>
  </si>
  <si>
    <t>SV|73500847|140|484987187|1</t>
  </si>
  <si>
    <t>SV|94686424|57|484986837|1</t>
  </si>
  <si>
    <t>LV|482126364|67|484986779|1</t>
  </si>
  <si>
    <t>LV|482126364|67|484986779|2</t>
  </si>
  <si>
    <t>SV|91255838|82|484986738|1</t>
  </si>
  <si>
    <t>SV|95644327|131|484986712|1</t>
  </si>
  <si>
    <t>SV|95770325|90|484986658|1</t>
  </si>
  <si>
    <t>SV|95770325|90|484986658|2</t>
  </si>
  <si>
    <t>SV|92388037|38|484986650|2</t>
  </si>
  <si>
    <t>SV|92388037|38|484986650|1</t>
  </si>
  <si>
    <t>SV|97792325|57|484986617|2</t>
  </si>
  <si>
    <t>SV|97792325|57|484986617|3</t>
  </si>
  <si>
    <t>SV|97792325|57|484986617|1</t>
  </si>
  <si>
    <t>SV|71769966|92|484986615|1</t>
  </si>
  <si>
    <t>SV|71769966|92|484986615|2</t>
  </si>
  <si>
    <t>DA|5266048|60|484986610|2</t>
  </si>
  <si>
    <t>DA|5266048|60|484986610|1</t>
  </si>
  <si>
    <t>DA|6668082|65|484986515|1</t>
  </si>
  <si>
    <t>DA|1045406|144|484986432|2</t>
  </si>
  <si>
    <t>DA|1045406|144|484986432|1</t>
  </si>
  <si>
    <t>DA|1045406|144|484986432|3</t>
  </si>
  <si>
    <t>SV|410767095|203|484986197|1</t>
  </si>
  <si>
    <t>SV|93518118|37|484986192|1</t>
  </si>
  <si>
    <t>SV|94628500|47|484986190|1</t>
  </si>
  <si>
    <t>SV|94628500|47|484986190|2</t>
  </si>
  <si>
    <t>SV|94060699|63|484986189|2</t>
  </si>
  <si>
    <t>SV|94060699|63|484986189|1</t>
  </si>
  <si>
    <t>SV|95347514|96|484986188|1</t>
  </si>
  <si>
    <t>SV|97814470|13|484986187|2</t>
  </si>
  <si>
    <t>SV|97814470|13|484986187|1</t>
  </si>
  <si>
    <t>SV|94633078|94|484986186|1</t>
  </si>
  <si>
    <t>SV|94637697|129|484986185|1</t>
  </si>
  <si>
    <t>SV|94508394|100|484986184|1</t>
  </si>
  <si>
    <t>KR|72468929|174|484986183|2</t>
  </si>
  <si>
    <t>KR|72468929|174|484986183|1</t>
  </si>
  <si>
    <t>SV|416829014|179|484986180|1</t>
  </si>
  <si>
    <t>KR|73684370|64|484986179|2</t>
  </si>
  <si>
    <t>KR|73684370|64|484986179|1</t>
  </si>
  <si>
    <t>SV|96000042|124|484985827|1</t>
  </si>
  <si>
    <t>SV|75700783|17|484985644|1</t>
  </si>
  <si>
    <t>SV|75700783|17|484985644|3</t>
  </si>
  <si>
    <t>SV|75700783|17|484985644|2</t>
  </si>
  <si>
    <t>SV|75700783|17|484985640|3</t>
  </si>
  <si>
    <t>SV|75700783|17|484985640|1</t>
  </si>
  <si>
    <t>SV|75700783|17|484985640|2</t>
  </si>
  <si>
    <t>SV|72523844|142|484985568|1</t>
  </si>
  <si>
    <t>SV|486297801|152|484985464|1</t>
  </si>
  <si>
    <t>SV|486297801|152|484985464|2</t>
  </si>
  <si>
    <t>SV|97486386|25|484985463|1</t>
  </si>
  <si>
    <t>KR|74452479|131|484985141|1</t>
  </si>
  <si>
    <t>SV|5020084|41|484985137|1</t>
  </si>
  <si>
    <t>SV|5020084|41|484985137|2</t>
  </si>
  <si>
    <t>SV|74165524|289|484985136|1</t>
  </si>
  <si>
    <t>SV|428057380|124|484985133|1</t>
  </si>
  <si>
    <t>SV|428057380|124|484985133|2</t>
  </si>
  <si>
    <t>SV|61969225|105|484985131|1</t>
  </si>
  <si>
    <t>SV|61969225|105|484985131|2</t>
  </si>
  <si>
    <t>KR|73894008|97|484985128|1</t>
  </si>
  <si>
    <t>KR|73894008|97|484985128|2</t>
  </si>
  <si>
    <t>SV|97144145|15|484985126|1</t>
  </si>
  <si>
    <t>SV|97144145|15|484985126|2</t>
  </si>
  <si>
    <t>SV|97318857|15|484985101|1</t>
  </si>
  <si>
    <t>SV|97318857|15|484985101|2</t>
  </si>
  <si>
    <t>SV|97312628|19|484985099|1</t>
  </si>
  <si>
    <t>SV|97312628|19|484985099|2</t>
  </si>
  <si>
    <t>SV|97026153|40|484985074|2</t>
  </si>
  <si>
    <t>SV|97026153|40|484985074|1</t>
  </si>
  <si>
    <t>KR|73850863|69|484985073|2</t>
  </si>
  <si>
    <t>KR|73850863|69|484985073|1</t>
  </si>
  <si>
    <t>SV|97032831|31|484985072|1</t>
  </si>
  <si>
    <t>SV|97032831|31|484985072|2</t>
  </si>
  <si>
    <t>SV|97035596|41|484985071|1</t>
  </si>
  <si>
    <t>SV|97035596|41|484985071|2</t>
  </si>
  <si>
    <t>SV|416468350|29|484985058|1</t>
  </si>
  <si>
    <t>SV|95891408|66|484984480|1</t>
  </si>
  <si>
    <t>SV|96971518|98|484984301|1</t>
  </si>
  <si>
    <t>SV|96971518|98|484984301|2</t>
  </si>
  <si>
    <t>SV|97022958|58|484984240|2</t>
  </si>
  <si>
    <t>SV|97022958|58|484984240|1</t>
  </si>
  <si>
    <t>SV|96660518|158|484984161|2</t>
  </si>
  <si>
    <t>SV|96663401|86|484984161|3</t>
  </si>
  <si>
    <t>SV|96659305|113|484984161|1</t>
  </si>
  <si>
    <t>SV|94139545|428|484983942|1</t>
  </si>
  <si>
    <t>SV|94139545|428|484983942|2</t>
  </si>
  <si>
    <t>SV|93200996|71|484983886|1</t>
  </si>
  <si>
    <t>SV|93202647|49|484983886|2</t>
  </si>
  <si>
    <t>SV|93540452|38|484983886|3</t>
  </si>
  <si>
    <t>KR|71746096|352|484983744|1</t>
  </si>
  <si>
    <t>SV|95645877|53|484983730|2</t>
  </si>
  <si>
    <t>SV|95645877|53|484983730|1</t>
  </si>
  <si>
    <t>SV|95645877|53|484983730|3</t>
  </si>
  <si>
    <t>AS|7156565|186|484983505|3</t>
  </si>
  <si>
    <t>AS|7156565|186|484983505|2</t>
  </si>
  <si>
    <t>AS|7156565|186|484983505|1</t>
  </si>
  <si>
    <t>SV|74623981|34|484983474|2</t>
  </si>
  <si>
    <t>SV|74623981|34|484983474|1</t>
  </si>
  <si>
    <t>SV|98162409|88|484983472|2</t>
  </si>
  <si>
    <t>SV|98162409|88|484983472|1</t>
  </si>
  <si>
    <t>SV|94601963|82|484983427|1</t>
  </si>
  <si>
    <t>SV|91266550|113|484983314|3</t>
  </si>
  <si>
    <t>SV|91266550|113|484983314|4</t>
  </si>
  <si>
    <t>SV|91263696|127|484983314|2</t>
  </si>
  <si>
    <t>SV|91263696|127|484983314|1</t>
  </si>
  <si>
    <t>SV|418892057|307|484983313|2</t>
  </si>
  <si>
    <t>SV|418892057|307|484983313|3</t>
  </si>
  <si>
    <t>SV|418892057|307|484983313|1</t>
  </si>
  <si>
    <t>KR|13595176|151|484983274|1</t>
  </si>
  <si>
    <t>SV|95219711|113|484983070|2</t>
  </si>
  <si>
    <t>SV|95219711|113|484983070|1</t>
  </si>
  <si>
    <t>KR|74533130|61|484983067|2</t>
  </si>
  <si>
    <t>KR|74533075|58|484983067|1</t>
  </si>
  <si>
    <t>SV|95692343|47|484983064|1</t>
  </si>
  <si>
    <t>SV|95692343|47|484983064|2</t>
  </si>
  <si>
    <t>SV|95693666|41|484983063|1</t>
  </si>
  <si>
    <t>SV|95693666|41|484983063|2</t>
  </si>
  <si>
    <t>SV|95693656|33|484983061|1</t>
  </si>
  <si>
    <t>SV|95693656|33|484983061|2</t>
  </si>
  <si>
    <t>SV|94145302|208|484982619|1</t>
  </si>
  <si>
    <t>DA|9322063|86|484982461|1</t>
  </si>
  <si>
    <t>SV|487059282|214|484982407|1</t>
  </si>
  <si>
    <t>SV|487059282|214|484982407|2</t>
  </si>
  <si>
    <t>SV|60539777|138|484982298|1</t>
  </si>
  <si>
    <t>SV|60539777|138|484982298|2</t>
  </si>
  <si>
    <t>SV|96732685|17|484982253|1</t>
  </si>
  <si>
    <t>SV|486197151|210|484982252|3</t>
  </si>
  <si>
    <t>SV|486197151|210|484982252|2</t>
  </si>
  <si>
    <t>SV|486197151|210|484982252|1</t>
  </si>
  <si>
    <t>KR|73873941|99|484982249|2</t>
  </si>
  <si>
    <t>KR|73863853|81|484982249|1</t>
  </si>
  <si>
    <t>KR|74430944|32|484982249|3</t>
  </si>
  <si>
    <t>SV|73729886|164|484982171|2</t>
  </si>
  <si>
    <t>SV|73729886|164|484982171|1</t>
  </si>
  <si>
    <t>SV|98189117|51|484982167|1</t>
  </si>
  <si>
    <t>SV|74782672|46|484982057|2</t>
  </si>
  <si>
    <t>SV|98139382|35|484981968|1</t>
  </si>
  <si>
    <t>SV|95216805|111|484981801|1</t>
  </si>
  <si>
    <t>SV|95216805|111|484981801|2</t>
  </si>
  <si>
    <t>SV|98259377|39|484981795|1</t>
  </si>
  <si>
    <t>KR|74000066|89|484981793|1</t>
  </si>
  <si>
    <t>KR|74000066|89|484981793|2</t>
  </si>
  <si>
    <t>SV|96281600|46|484981792|1</t>
  </si>
  <si>
    <t>SV|96281600|46|484981792|2</t>
  </si>
  <si>
    <t>SV|96300089|31|484981790|1</t>
  </si>
  <si>
    <t>SV|97119806|30|484981788|2</t>
  </si>
  <si>
    <t>SV|97119806|30|484981788|1</t>
  </si>
  <si>
    <t>KR|74001464|88|484981787|1</t>
  </si>
  <si>
    <t>KR|74001464|88|484981787|2</t>
  </si>
  <si>
    <t>SV|97909118|25|484981736|1</t>
  </si>
  <si>
    <t>SV|97919716|25|484981733|1</t>
  </si>
  <si>
    <t>SV|8529814|125|484981730|1</t>
  </si>
  <si>
    <t>SV|69834559|59|484981724|1</t>
  </si>
  <si>
    <t>SV|97386315|31|484981562|1</t>
  </si>
  <si>
    <t>LF|71379894|20|484981561|1</t>
  </si>
  <si>
    <t>KR|74445554|34|484981517|1</t>
  </si>
  <si>
    <t>KR|74445556|40|484981514|1</t>
  </si>
  <si>
    <t>SV|98163097|11|484981508|1</t>
  </si>
  <si>
    <t>SV|97259228|45|484981447|1</t>
  </si>
  <si>
    <t>SV|97259228|45|484981447|2</t>
  </si>
  <si>
    <t>SV|92541410|53|484981355|1</t>
  </si>
  <si>
    <t>SV|428183565|143|484981350|1</t>
  </si>
  <si>
    <t>DA|2537245|230|484981242|2</t>
  </si>
  <si>
    <t>DA|2537245|230|484981242|1</t>
  </si>
  <si>
    <t>LV|440050229|25|484981106|2</t>
  </si>
  <si>
    <t>LV|440050229|25|484981106|1</t>
  </si>
  <si>
    <t>SV|97750949|37|484981105|2</t>
  </si>
  <si>
    <t>SV|97750949|37|484981105|1</t>
  </si>
  <si>
    <t>SV|97815637|27|484981103|2</t>
  </si>
  <si>
    <t>SV|97815637|27|484981103|1</t>
  </si>
  <si>
    <t>SV|97297873|64|484981066|2</t>
  </si>
  <si>
    <t>SV|97297873|64|484981066|1</t>
  </si>
  <si>
    <t>KR|74084888|46|484981065|2</t>
  </si>
  <si>
    <t>KR|74084888|46|484981065|1</t>
  </si>
  <si>
    <t>SV|97301368|32|484981064|2</t>
  </si>
  <si>
    <t>SV|97301368|32|484981064|1</t>
  </si>
  <si>
    <t>SV|97303311|43|484981060|2</t>
  </si>
  <si>
    <t>SV|97303311|43|484981060|1</t>
  </si>
  <si>
    <t>KR|72540141|122|484980966|1</t>
  </si>
  <si>
    <t>SV|96889075|159|484980864|1</t>
  </si>
  <si>
    <t>HA|9519337|103|484980589|2</t>
  </si>
  <si>
    <t>SV|95125940|36|484980491|1</t>
  </si>
  <si>
    <t>SV|95125940|36|484980491|2</t>
  </si>
  <si>
    <t>KR|74016678|34|484980486|2</t>
  </si>
  <si>
    <t>KR|74016678|34|484980486|1</t>
  </si>
  <si>
    <t>SV|94133168|47|484980385|2</t>
  </si>
  <si>
    <t>SV|94133168|47|484980385|1</t>
  </si>
  <si>
    <t>SV|94138837|37|484980385|3</t>
  </si>
  <si>
    <t>SV|94138837|37|484980385|4</t>
  </si>
  <si>
    <t>LV|431198229|134|484980328|1</t>
  </si>
  <si>
    <t>KR|74546370|27|484980061|2</t>
  </si>
  <si>
    <t>KR|74546370|27|484980061|3</t>
  </si>
  <si>
    <t>KR|74546370|27|484980061|1</t>
  </si>
  <si>
    <t>SV|96355345|24|484980060|2</t>
  </si>
  <si>
    <t>SV|91669786|58|484980060|1</t>
  </si>
  <si>
    <t>SV|74634172|517|484980059|1</t>
  </si>
  <si>
    <t>SV|74135258|365|484980058|2</t>
  </si>
  <si>
    <t>SV|74135258|365|484980058|3</t>
  </si>
  <si>
    <t>SV|74135258|365|484980058|1</t>
  </si>
  <si>
    <t>SV|92830488|115|484979921|1</t>
  </si>
  <si>
    <t>SV|92830488|115|484979921|2</t>
  </si>
  <si>
    <t>SV|95887384|160|484979752|1</t>
  </si>
  <si>
    <t>SV|96932889|52|484979711|1</t>
  </si>
  <si>
    <t>SV|70815527|118|484979651|2</t>
  </si>
  <si>
    <t>SV|70815527|118|484979651|3</t>
  </si>
  <si>
    <t>SV|70815527|118|484979651|4</t>
  </si>
  <si>
    <t>SV|70815527|118|484979651|1</t>
  </si>
  <si>
    <t>SV|96701809|122|484979585|1</t>
  </si>
  <si>
    <t>SV|96701809|122|484979585|2</t>
  </si>
  <si>
    <t>SV|96701809|122|484979585|3</t>
  </si>
  <si>
    <t>SV|69665733|213|484979473|1</t>
  </si>
  <si>
    <t>SV|69665733|213|484979473|3</t>
  </si>
  <si>
    <t>SV|69665733|213|484979473|2</t>
  </si>
  <si>
    <t>SV|75290301|229|484979430|2</t>
  </si>
  <si>
    <t>SV|75290301|229|484979430|1</t>
  </si>
  <si>
    <t>SV|92216716|123|484979298|2</t>
  </si>
  <si>
    <t>SV|92216716|123|484979298|1</t>
  </si>
  <si>
    <t>SV|75429553|53|484978992|1</t>
  </si>
  <si>
    <t>SV|97259228|45|484978968|1</t>
  </si>
  <si>
    <t>HA|1791635|106|484978940|1</t>
  </si>
  <si>
    <t>SV|93675370|174|484978707|1</t>
  </si>
  <si>
    <t>SV|95095507|123|484978705|3</t>
  </si>
  <si>
    <t>SV|95095507|123|484978705|2</t>
  </si>
  <si>
    <t>SV|95095507|123|484978705|1</t>
  </si>
  <si>
    <t>SV|93683447|195|484978700|1</t>
  </si>
  <si>
    <t>SV|92717039|32|484978695|1</t>
  </si>
  <si>
    <t>SV|93683157|203|484978693|1</t>
  </si>
  <si>
    <t>SV|97741387|124|484978315|1</t>
  </si>
  <si>
    <t>SV|97741397|37|484978314|1</t>
  </si>
  <si>
    <t>SV|97741397|37|484978314|2</t>
  </si>
  <si>
    <t>SV|97731143|28|484978313|2</t>
  </si>
  <si>
    <t>SV|97731143|28|484978313|1</t>
  </si>
  <si>
    <t>SV|75678844|81|484978117|1</t>
  </si>
  <si>
    <t>SV|97028538|56|484978080|2</t>
  </si>
  <si>
    <t>SV|97028538|56|484978080|1</t>
  </si>
  <si>
    <t>SV|96727214|25|484978079|2</t>
  </si>
  <si>
    <t>SV|96727214|25|484978079|1</t>
  </si>
  <si>
    <t>SV|70618458|50|484978007|1</t>
  </si>
  <si>
    <t>SV|94503537|59|484977951|1</t>
  </si>
  <si>
    <t>SV|94503537|59|484977951|2</t>
  </si>
  <si>
    <t>SV|70618458|50|484977943|2</t>
  </si>
  <si>
    <t>SV|70618458|50|484977943|3</t>
  </si>
  <si>
    <t>SV|70618458|50|484977943|1</t>
  </si>
  <si>
    <t>SV|8394302|137|484977918|1</t>
  </si>
  <si>
    <t>SV|90150936|349|484977902|1</t>
  </si>
  <si>
    <t>SV|98237521|26|484977891|19</t>
  </si>
  <si>
    <t>KR|74463336|68|484977891|18</t>
  </si>
  <si>
    <t>SV|97168981|21|484977891|8</t>
  </si>
  <si>
    <t>SV|98237521|26|484977891|20</t>
  </si>
  <si>
    <t>KR|74463336|68|484977891|17</t>
  </si>
  <si>
    <t>KR|74430944|32|484977891|15</t>
  </si>
  <si>
    <t>SV|97153372|40|484977891|4</t>
  </si>
  <si>
    <t>SV|97166608|42|484977891|6</t>
  </si>
  <si>
    <t>SV|97166608|42|484977891|5</t>
  </si>
  <si>
    <t>KR|73873963|59|484977891|13</t>
  </si>
  <si>
    <t>KR|73873941|99|484977891|11</t>
  </si>
  <si>
    <t>KR|73863853|81|484977891|10</t>
  </si>
  <si>
    <t>SV|97168981|21|484977891|7</t>
  </si>
  <si>
    <t>SV|97153372|40|484977891|3</t>
  </si>
  <si>
    <t>KR|74430944|32|484977891|16</t>
  </si>
  <si>
    <t>KR|73873963|59|484977891|14</t>
  </si>
  <si>
    <t>SV|97135639|51|484977891|1</t>
  </si>
  <si>
    <t>SV|97135639|51|484977891|2</t>
  </si>
  <si>
    <t>KR|73873941|99|484977891|12</t>
  </si>
  <si>
    <t>KR|73863853|81|484977891|9</t>
  </si>
  <si>
    <t>SV|97211339|57|484977856|1</t>
  </si>
  <si>
    <t>SV|96062318|62|484977644|2</t>
  </si>
  <si>
    <t>SV|96062318|62|484977644|1</t>
  </si>
  <si>
    <t>SV|96062318|62|484977644|3</t>
  </si>
  <si>
    <t>SV|90624279|318|484977642|2</t>
  </si>
  <si>
    <t>SV|90624279|318|484977642|1</t>
  </si>
  <si>
    <t>SV|94601963|82|484977623|1</t>
  </si>
  <si>
    <t>KR|74120612|61|484977614|2</t>
  </si>
  <si>
    <t>KR|74120612|61|484977614|1</t>
  </si>
  <si>
    <t>KR|74213003|43|484977614|4</t>
  </si>
  <si>
    <t>KR|74213003|43|484977614|3</t>
  </si>
  <si>
    <t>KR|74037187|53|484977611|3</t>
  </si>
  <si>
    <t>KR|74037187|53|484977611|2</t>
  </si>
  <si>
    <t>KR|74037187|53|484977611|1</t>
  </si>
  <si>
    <t>UV|2361900|15|484977608|1</t>
  </si>
  <si>
    <t>UV|2362002|13|484977607|1</t>
  </si>
  <si>
    <t>SV|96736187|31|484977560|2</t>
  </si>
  <si>
    <t>SV|97702574|16|484977560|3</t>
  </si>
  <si>
    <t>SV|96736187|31|484977560|1</t>
  </si>
  <si>
    <t>SV|97702574|16|484977560|4</t>
  </si>
  <si>
    <t>SV|96522353|63|484977459|1</t>
  </si>
  <si>
    <t>SV|97177003|69|484977458|1</t>
  </si>
  <si>
    <t>SV|96253311|64|484977450|2</t>
  </si>
  <si>
    <t>SV|96253311|64|484977450|1</t>
  </si>
  <si>
    <t>SV|97968653|21|484977445|1</t>
  </si>
  <si>
    <t>SV|92219563|142|484977424|1</t>
  </si>
  <si>
    <t>SV|92219563|142|484977424|2</t>
  </si>
  <si>
    <t>SV|75372973|34|484977406|1</t>
  </si>
  <si>
    <t>SV|75372973|34|484977406|2</t>
  </si>
  <si>
    <t>SV|97480386|23|484977361|1</t>
  </si>
  <si>
    <t>SV|97480386|23|484977361|2</t>
  </si>
  <si>
    <t>SV|97493839|18|484977360|2</t>
  </si>
  <si>
    <t>SV|97493839|18|484977360|1</t>
  </si>
  <si>
    <t>SV|97276972|15|484977359|2</t>
  </si>
  <si>
    <t>SV|97276972|15|484977359|1</t>
  </si>
  <si>
    <t>SV|97272843|27|484977358|1</t>
  </si>
  <si>
    <t>SV|97272843|27|484977358|2</t>
  </si>
  <si>
    <t>KR|71421002|177|484977329|2</t>
  </si>
  <si>
    <t>SV|95021664|88|484977329|1</t>
  </si>
  <si>
    <t>SV|96981049|78|484977312|9</t>
  </si>
  <si>
    <t>SV|97281322|109|484977312|12</t>
  </si>
  <si>
    <t>SV|95976158|151|484977312|5</t>
  </si>
  <si>
    <t>SV|97535083|61|484977312|13</t>
  </si>
  <si>
    <t>SV|95317190|222|484977312|3</t>
  </si>
  <si>
    <t>KR|73739094|181|484977312|11</t>
  </si>
  <si>
    <t>KR|73388537|178|484977312|7</t>
  </si>
  <si>
    <t>SV|96896778|81|484977312|8</t>
  </si>
  <si>
    <t>SV|95976168|66|484977312|6</t>
  </si>
  <si>
    <t>KR|16055096|100|484977312|4</t>
  </si>
  <si>
    <t>SV|75666928|33|484977312|2</t>
  </si>
  <si>
    <t>KR|73739087|99|484977312|10</t>
  </si>
  <si>
    <t>SV|75666926|33|484977312|1</t>
  </si>
  <si>
    <t>LV|431809344|148|484975994|2</t>
  </si>
  <si>
    <t>LV|431809344|148|484975994|1</t>
  </si>
  <si>
    <t>LV|430931071|82|484974983|3</t>
  </si>
  <si>
    <t>LV|430930951|104|484974983|1</t>
  </si>
  <si>
    <t>LV|430931071|82|484974983|4</t>
  </si>
  <si>
    <t>LV|430930951|104|484974983|2</t>
  </si>
  <si>
    <t>LV|431922787|135|484974877|2</t>
  </si>
  <si>
    <t>LV|431922787|135|484974877|1</t>
  </si>
  <si>
    <t>LV|8913073|303|484974730|4</t>
  </si>
  <si>
    <t>LV|8890749|121|484974730|1</t>
  </si>
  <si>
    <t>LV|8890749|121|484974730|2</t>
  </si>
  <si>
    <t>LV|8913073|303|484974730|3</t>
  </si>
  <si>
    <t>LV|481494796|237|484974725|1</t>
  </si>
  <si>
    <t>LV|481494796|237|484974725|2</t>
  </si>
  <si>
    <t>SV|97458107|36|484972329|1</t>
  </si>
  <si>
    <t>SV|97533416|63|484972329|8</t>
  </si>
  <si>
    <t>KR|74159697|142|484972329|3</t>
  </si>
  <si>
    <t>SV|97533416|63|484972329|7</t>
  </si>
  <si>
    <t>KR|74159697|142|484972329|4</t>
  </si>
  <si>
    <t>SV|97531581|75|484972329|6</t>
  </si>
  <si>
    <t>SV|97531581|75|484972329|5</t>
  </si>
  <si>
    <t>SV|97458107|36|484972329|2</t>
  </si>
  <si>
    <t>LV|9039862|238|484972067|1</t>
  </si>
  <si>
    <t>LV|431786218|176|484971991|2</t>
  </si>
  <si>
    <t>LV|431786218|176|484971991|1</t>
  </si>
  <si>
    <t>LV|431407737|360|484971726|2</t>
  </si>
  <si>
    <t>LV|431407737|360|484971726|1</t>
  </si>
  <si>
    <t>LV|481182562|85|484971724|2</t>
  </si>
  <si>
    <t>LV|481182562|85|484971724|1</t>
  </si>
  <si>
    <t>LV|481494796|237|484971556|1</t>
  </si>
  <si>
    <t>LV|481494796|237|484971556|2</t>
  </si>
  <si>
    <t>LV|431028558|126|484971554|1</t>
  </si>
  <si>
    <t>LV|431028558|126|484971554|3</t>
  </si>
  <si>
    <t>LV|431028558|126|484971554|2</t>
  </si>
  <si>
    <t>LV|482166198|172|484971478|2</t>
  </si>
  <si>
    <t>LV|482166198|172|484971478|1</t>
  </si>
  <si>
    <t>LV|9663294|187|484971402|1</t>
  </si>
  <si>
    <t>LV|9663294|187|484971402|2</t>
  </si>
  <si>
    <t>UV|4511369|110|484971025|1</t>
  </si>
  <si>
    <t>LV|48612999|19|484969862|1</t>
  </si>
  <si>
    <t>SV|91715504|422|484969324|1</t>
  </si>
  <si>
    <t>LV|430959715|162|484968295|1</t>
  </si>
  <si>
    <t>SV|97844412|29|484965316|1</t>
  </si>
  <si>
    <t>SV|98013975|66|484964592|1</t>
  </si>
  <si>
    <t>SV|97555191|60|484963933|1</t>
  </si>
  <si>
    <t>SV|96346947|111|484959419|1</t>
  </si>
  <si>
    <t>LV|480788851|239|484959223|1</t>
  </si>
  <si>
    <t>KV|225451430|6226|484953687|1</t>
  </si>
  <si>
    <t>KV|302602269|1837|484951485|1</t>
  </si>
  <si>
    <t>KV|239184400|2706|484949790|1</t>
  </si>
  <si>
    <t>KR|74615646|46|484946119|1</t>
  </si>
  <si>
    <t>KR|74543276|31|484945648|1</t>
  </si>
  <si>
    <t>KR|74543276|31|484945647|1</t>
  </si>
  <si>
    <t>SV|97547733|96|484944125|1</t>
  </si>
  <si>
    <t>KR|74271481|41|484944075|1</t>
  </si>
  <si>
    <t>KR|74271481|41|484944074|1</t>
  </si>
  <si>
    <t>KR|74271353|55|484944072|1</t>
  </si>
  <si>
    <t>KR|74271353|55|484944071|1</t>
  </si>
  <si>
    <t>KR|74221201|81|484943944|1</t>
  </si>
  <si>
    <t>SV|97302883|76|484943507|1</t>
  </si>
  <si>
    <t>KR|73961223|112|484943470|1</t>
  </si>
  <si>
    <t>KR|73961223|112|484943469|1</t>
  </si>
  <si>
    <t>KR|73961178|116|484943467|1</t>
  </si>
  <si>
    <t>KR|73961178|116|484943466|1</t>
  </si>
  <si>
    <t>KR|73873279|57|484943289|1</t>
  </si>
  <si>
    <t>LF|71379894|20|484943280|1</t>
  </si>
  <si>
    <t>KR|73410794|110|484942651|1</t>
  </si>
  <si>
    <t>SV|96709653|162|484942156|1</t>
  </si>
  <si>
    <t>KR|72733209|186|484942080|1</t>
  </si>
  <si>
    <t>LF|70235815|186|484940398|1</t>
  </si>
  <si>
    <t>SV|91761219|94|484938903|1</t>
  </si>
  <si>
    <t>SV|74184591|60|484936969|1</t>
  </si>
  <si>
    <t>KV|229012202|357|484936402|1</t>
  </si>
  <si>
    <t>SV|72305422|100|484936262|1</t>
  </si>
  <si>
    <t>SV|72305420|102|484936261|1</t>
  </si>
  <si>
    <t>SV|72305419|101|484936260|1</t>
  </si>
  <si>
    <t>SV|72305416|97|484936259|1</t>
  </si>
  <si>
    <t>KV|229380813|900|484935952|2</t>
  </si>
  <si>
    <t>KV|229380813|900|484935952|1</t>
  </si>
  <si>
    <t>KV|306485518|2444|484935364|3</t>
  </si>
  <si>
    <t>KV|306485518|2444|484935364|2</t>
  </si>
  <si>
    <t>KV|306485518|2444|484935364|1</t>
  </si>
  <si>
    <t>KV|6506653|716|484935363|3</t>
  </si>
  <si>
    <t>KV|6506653|716|484935363|2</t>
  </si>
  <si>
    <t>KV|6506653|716|484935363|1</t>
  </si>
  <si>
    <t>KV|331032552|767|484935362|2</t>
  </si>
  <si>
    <t>KV|331032552|767|484935362|1</t>
  </si>
  <si>
    <t>KV|347817452|31|484934999|1</t>
  </si>
  <si>
    <t>KV|347817452|31|484934999|2</t>
  </si>
  <si>
    <t>KV|233148100|3257|484934998|1</t>
  </si>
  <si>
    <t>KV|344533070|538|484934997|1</t>
  </si>
  <si>
    <t>KV|61150272|748|484934995|3</t>
  </si>
  <si>
    <t>KV|61150272|748|484934995|2</t>
  </si>
  <si>
    <t>KV|61150272|748|484934995|1</t>
  </si>
  <si>
    <t>KV|238099531|6850|484934992|2</t>
  </si>
  <si>
    <t>KV|238099531|6850|484934992|1</t>
  </si>
  <si>
    <t>KV|46425328|1325|484934379|2</t>
  </si>
  <si>
    <t>KV|46425328|1325|484934379|3</t>
  </si>
  <si>
    <t>KV|46425328|1325|484934379|1</t>
  </si>
  <si>
    <t>KV|251541707|11074|484934280|1</t>
  </si>
  <si>
    <t>KV|251541707|11074|484934280|2</t>
  </si>
  <si>
    <t>KV|325280056|730|484934279|1</t>
  </si>
  <si>
    <t>KV|325280056|730|484934279|3</t>
  </si>
  <si>
    <t>KV|325280056|730|484934279|2</t>
  </si>
  <si>
    <t>KV|344370643|88|484934161|2</t>
  </si>
  <si>
    <t>KV|344370643|88|484934161|3</t>
  </si>
  <si>
    <t>KV|344370643|88|484934161|1</t>
  </si>
  <si>
    <t>KV|201418319|2286|484934064|1</t>
  </si>
  <si>
    <t>KV|201418319|2286|484934064|2</t>
  </si>
  <si>
    <t>KV|216214493|1636|484933555|1</t>
  </si>
  <si>
    <t>KV|216214493|1636|484933555|2</t>
  </si>
  <si>
    <t>KV|334029757|87|484933519|6</t>
  </si>
  <si>
    <t>KV|334029757|87|484933519|4</t>
  </si>
  <si>
    <t>KV|334029757|87|484933519|3</t>
  </si>
  <si>
    <t>KV|334029757|87|484933519|5</t>
  </si>
  <si>
    <t>KV|334029757|87|484933519|2</t>
  </si>
  <si>
    <t>KV|334029757|87|484933519|1</t>
  </si>
  <si>
    <t>KV|325823742|671|484933518|1</t>
  </si>
  <si>
    <t>KV|325823742|671|484933518|3</t>
  </si>
  <si>
    <t>KV|325823742|671|484933518|2</t>
  </si>
  <si>
    <t>KV|347703317|173|484933514|2</t>
  </si>
  <si>
    <t>KV|347703317|173|484933514|3</t>
  </si>
  <si>
    <t>KV|347703317|173|484933514|1</t>
  </si>
  <si>
    <t>KV|327250782|307|484933238|2</t>
  </si>
  <si>
    <t>KV|327250782|307|484933238|1</t>
  </si>
  <si>
    <t>KV|327250782|307|484933238|3</t>
  </si>
  <si>
    <t>KV|325933556|157|484933237|2</t>
  </si>
  <si>
    <t>KV|325933556|157|484933237|1</t>
  </si>
  <si>
    <t>KV|343918084|130|484933236|1</t>
  </si>
  <si>
    <t>KV|343918084|130|484933236|2</t>
  </si>
  <si>
    <t>KV|206975909|193|484933080|2</t>
  </si>
  <si>
    <t>KV|206975909|193|484933080|1</t>
  </si>
  <si>
    <t>KV|206975909|193|484933080|3</t>
  </si>
  <si>
    <t>KV|343138941|26|484933079|1</t>
  </si>
  <si>
    <t>KV|343138941|26|484933079|2</t>
  </si>
  <si>
    <t>KV|341892245|291|484933078|2</t>
  </si>
  <si>
    <t>KV|341892245|291|484933078|1</t>
  </si>
  <si>
    <t>KV|342245345|30|484933077|1</t>
  </si>
  <si>
    <t>KV|342245345|30|484933077|2</t>
  </si>
  <si>
    <t>KV|344302583|23|484932977|3</t>
  </si>
  <si>
    <t>KV|344302583|23|484932977|1</t>
  </si>
  <si>
    <t>KV|344302583|23|484932977|2</t>
  </si>
  <si>
    <t>KV|47391230|100|484932976|1</t>
  </si>
  <si>
    <t>KV|47391230|100|484932976|2</t>
  </si>
  <si>
    <t>KV|347500985|39|484932975|1</t>
  </si>
  <si>
    <t>KV|347500985|39|484932975|2</t>
  </si>
  <si>
    <t>KV|347500985|39|484932975|3</t>
  </si>
  <si>
    <t>KV|202320088|3507|484932399|1</t>
  </si>
  <si>
    <t>KV|223764822|410|484931965|3</t>
  </si>
  <si>
    <t>KV|223764822|410|484931965|1</t>
  </si>
  <si>
    <t>KV|223764822|410|484931965|4</t>
  </si>
  <si>
    <t>KV|223764822|410|484931965|2</t>
  </si>
  <si>
    <t>KV|308202351|501|484931851|4</t>
  </si>
  <si>
    <t>KV|308202351|501|484931851|3</t>
  </si>
  <si>
    <t>KV|308202351|501|484931851|1</t>
  </si>
  <si>
    <t>KV|308202351|501|484931851|2</t>
  </si>
  <si>
    <t>KV|304927845|4136|484931849|1</t>
  </si>
  <si>
    <t>KV|301474992|343|484931310|1</t>
  </si>
  <si>
    <t>KV|301474992|343|484931310|2</t>
  </si>
  <si>
    <t>KV|307091971|1953|484931125|1</t>
  </si>
  <si>
    <t>KV|307091971|1953|484931125|2</t>
  </si>
  <si>
    <t>KV|348637776|16|484931119|2</t>
  </si>
  <si>
    <t>KV|348637776|16|484931119|1</t>
  </si>
  <si>
    <t>KV|315376748|346|484931118|2</t>
  </si>
  <si>
    <t>KV|315376748|346|484931118|1</t>
  </si>
  <si>
    <t>KV|315974365|303|484930989|1</t>
  </si>
  <si>
    <t>KV|315974365|303|484930989|2</t>
  </si>
  <si>
    <t>KV|348158843|80|484930286|2</t>
  </si>
  <si>
    <t>KV|348158843|80|484930286|1</t>
  </si>
  <si>
    <t>KV|41442096|532|484930282|3</t>
  </si>
  <si>
    <t>KV|41442096|532|484930282|2</t>
  </si>
  <si>
    <t>KV|41442096|532|484930282|1</t>
  </si>
  <si>
    <t>KV|334073497|173|484930278|1</t>
  </si>
  <si>
    <t>KV|327589720|236|484930175|2</t>
  </si>
  <si>
    <t>KV|327589720|236|484930175|3</t>
  </si>
  <si>
    <t>KV|327589720|236|484930175|1</t>
  </si>
  <si>
    <t>KV|314864153|271|484929749|2</t>
  </si>
  <si>
    <t>KV|314864153|271|484929749|3</t>
  </si>
  <si>
    <t>KV|314864153|271|484929749|1</t>
  </si>
  <si>
    <t>KV|327346364|825|484929677|1</t>
  </si>
  <si>
    <t>KV|338984222|78|484928573|2</t>
  </si>
  <si>
    <t>KV|338984222|78|484928573|1</t>
  </si>
  <si>
    <t>KV|216642010|203|484928540|1</t>
  </si>
  <si>
    <t>KV|329274069|90|484928538|2</t>
  </si>
  <si>
    <t>KV|329274069|90|484928538|1</t>
  </si>
  <si>
    <t>KV|329274069|90|484928538|3</t>
  </si>
  <si>
    <t>KV|61131496|1507|484928537|1</t>
  </si>
  <si>
    <t>KV|61131496|1507|484928537|2</t>
  </si>
  <si>
    <t>KV|331218966|394|484928260|1</t>
  </si>
  <si>
    <t>KV|331218966|394|484928260|2</t>
  </si>
  <si>
    <t>KV|332474451|131|484928258|2</t>
  </si>
  <si>
    <t>KV|332474451|131|484928258|1</t>
  </si>
  <si>
    <t>KV|343051175|287|484928256|2</t>
  </si>
  <si>
    <t>KV|343051175|287|484928256|1</t>
  </si>
  <si>
    <t>KV|343051175|287|484928256|3</t>
  </si>
  <si>
    <t>KV|42403691|1328|484928254|2</t>
  </si>
  <si>
    <t>KV|42403691|1328|484928254|1</t>
  </si>
  <si>
    <t>KV|337386747|206|484928253|1</t>
  </si>
  <si>
    <t>KV|337386747|206|484928253|3</t>
  </si>
  <si>
    <t>KV|337386747|206|484928253|2</t>
  </si>
  <si>
    <t>KV|338916915|27|484928252|3</t>
  </si>
  <si>
    <t>KV|338916915|27|484928252|1</t>
  </si>
  <si>
    <t>KV|338916915|27|484928252|2</t>
  </si>
  <si>
    <t>KV|326527241|70|484928251|3</t>
  </si>
  <si>
    <t>KV|326527241|70|484928251|1</t>
  </si>
  <si>
    <t>KV|326527241|70|484928251|2</t>
  </si>
  <si>
    <t>KV|309078964|1111|484928163|1</t>
  </si>
  <si>
    <t>KV|309078964|1111|484928163|3</t>
  </si>
  <si>
    <t>KV|309078964|1111|484928163|2</t>
  </si>
  <si>
    <t>KV|42169862|462|484928153|1</t>
  </si>
  <si>
    <t>KV|42169862|462|484928153|2</t>
  </si>
  <si>
    <t>KV|42169862|462|484928153|3</t>
  </si>
  <si>
    <t>KV|348465487|12|484927268|2</t>
  </si>
  <si>
    <t>KV|348465487|12|484927268|1</t>
  </si>
  <si>
    <t>KV|334725680|200|484927267|1</t>
  </si>
  <si>
    <t>KV|232009654|5449|484927261|1</t>
  </si>
  <si>
    <t>KV|232009654|5449|484927261|2</t>
  </si>
  <si>
    <t>KV|333491384|863|484927257|1</t>
  </si>
  <si>
    <t>KV|333491384|863|484927257|2</t>
  </si>
  <si>
    <t>KV|331967977|94|484927230|1</t>
  </si>
  <si>
    <t>KV|331967977|94|484927230|2</t>
  </si>
  <si>
    <t>KV|327504814|154|484922314|4</t>
  </si>
  <si>
    <t>KV|327504814|154|484922314|1</t>
  </si>
  <si>
    <t>KV|327504814|154|484922314|2</t>
  </si>
  <si>
    <t>KV|327504814|154|484922314|3</t>
  </si>
  <si>
    <t>KV|316972565|3813|484922277|2</t>
  </si>
  <si>
    <t>KV|316972565|3813|484922277|1</t>
  </si>
  <si>
    <t>KV|217755064|622|484922087|1</t>
  </si>
  <si>
    <t>KV|334505885|108|484921765|2</t>
  </si>
  <si>
    <t>KV|334505885|108|484921765|1</t>
  </si>
  <si>
    <t>KV|334505885|108|484921765|3</t>
  </si>
  <si>
    <t>KV|303201020|256|484921554|2</t>
  </si>
  <si>
    <t>KV|303201020|256|484921554|1</t>
  </si>
  <si>
    <t>KV|320173731|36|484921532|1</t>
  </si>
  <si>
    <t>KV|320173731|36|484921532|2</t>
  </si>
  <si>
    <t>KV|233294263|399|484921368|1</t>
  </si>
  <si>
    <t>KV|233294263|399|484921368|2</t>
  </si>
  <si>
    <t>KV|200357057|880|484921281|1</t>
  </si>
  <si>
    <t>KV|252009731|10068|484921229|2</t>
  </si>
  <si>
    <t>KV|252009731|10068|484921229|1</t>
  </si>
  <si>
    <t>KV|344304519|1452|484920944|1</t>
  </si>
  <si>
    <t>KV|218317346|2894|484920551|1</t>
  </si>
  <si>
    <t>KV|300306697|208|484920513|1</t>
  </si>
  <si>
    <t>KV|300306697|208|484920513|3</t>
  </si>
  <si>
    <t>KV|300306697|208|484920513|2</t>
  </si>
  <si>
    <t>KV|234068690|14912|484920288|1</t>
  </si>
  <si>
    <t>KV|234068690|14912|484920288|2</t>
  </si>
  <si>
    <t>KV|6123434|360|484920011|3</t>
  </si>
  <si>
    <t>KV|6123434|360|484920011|2</t>
  </si>
  <si>
    <t>KV|6123434|360|484920011|1</t>
  </si>
  <si>
    <t>KV|229632928|2508|484919992|2</t>
  </si>
  <si>
    <t>KV|229632928|2508|484919992|3</t>
  </si>
  <si>
    <t>KV|229632928|2508|484919992|1</t>
  </si>
  <si>
    <t>KV|309146552|587|484919847|3</t>
  </si>
  <si>
    <t>KV|309146552|587|484919847|2</t>
  </si>
  <si>
    <t>KV|309146552|587|484919847|1</t>
  </si>
  <si>
    <t>KV|335815004|178|484919802|2</t>
  </si>
  <si>
    <t>KV|335815004|178|484919802|1</t>
  </si>
  <si>
    <t>KV|321592142|765|484919483|2</t>
  </si>
  <si>
    <t>KV|321592142|765|484919483|1</t>
  </si>
  <si>
    <t>KV|321592142|765|484919483|3</t>
  </si>
  <si>
    <t>KV|304105985|276|484919346|2</t>
  </si>
  <si>
    <t>KV|304105985|276|484919346|1</t>
  </si>
  <si>
    <t>KV|220153512|444|484919297|2</t>
  </si>
  <si>
    <t>KV|220153512|444|484919297|1</t>
  </si>
  <si>
    <t>KV|322091309|811|484919074|1</t>
  </si>
  <si>
    <t>KV|322091309|811|484919074|2</t>
  </si>
  <si>
    <t>KV|44728657|394|484918746|2</t>
  </si>
  <si>
    <t>KV|44728657|394|484918746|1</t>
  </si>
  <si>
    <t>KV|49437247|857|484918567|3</t>
  </si>
  <si>
    <t>KV|49437247|857|484918567|1</t>
  </si>
  <si>
    <t>KV|49437247|857|484918567|2</t>
  </si>
  <si>
    <t>KV|314748684|290|484918455|2</t>
  </si>
  <si>
    <t>KV|314748684|290|484918455|1</t>
  </si>
  <si>
    <t>KV|330045308|87|484918327|2</t>
  </si>
  <si>
    <t>KV|344533070|540|484918240|1</t>
  </si>
  <si>
    <t>KV|223065886|502|484918162|1</t>
  </si>
  <si>
    <t>KV|223065886|502|484918162|2</t>
  </si>
  <si>
    <t>KV|334438711|1833|484918103|1</t>
  </si>
  <si>
    <t>KV|334438711|1833|484918103|2</t>
  </si>
  <si>
    <t>KV|47832431|357|484918077|2</t>
  </si>
  <si>
    <t>KV|47832431|357|484918077|1</t>
  </si>
  <si>
    <t>KV|341748238|263|484917946|1</t>
  </si>
  <si>
    <t>KV|324242415|139|484917840|2</t>
  </si>
  <si>
    <t>KV|324242415|139|484917840|1</t>
  </si>
  <si>
    <t>KV|336110926|29|484917819|2</t>
  </si>
  <si>
    <t>KV|336110926|29|484917819|1</t>
  </si>
  <si>
    <t>KV|221303631|4586|484917656|1</t>
  </si>
  <si>
    <t>KV|221303631|4586|484917656|2</t>
  </si>
  <si>
    <t>KV|221303631|4586|484917656|3</t>
  </si>
  <si>
    <t>KV|342865904|23|484917589|1</t>
  </si>
  <si>
    <t>KV|342865904|23|484917589|2</t>
  </si>
  <si>
    <t>KV|222254561|399|484917076|1</t>
  </si>
  <si>
    <t>KV|327242475|342|484916962|1</t>
  </si>
  <si>
    <t>KV|327242475|342|484916962|2</t>
  </si>
  <si>
    <t>KV|308291494|985|484916951|5</t>
  </si>
  <si>
    <t>KV|340258555|99|484916931|1</t>
  </si>
  <si>
    <t>KV|288994884|44|484916680|1</t>
  </si>
  <si>
    <t>KV|288994884|44|484916680|2</t>
  </si>
  <si>
    <t>KV|310323212|163|484916578|1</t>
  </si>
  <si>
    <t>KV|678789|866|484916424|1</t>
  </si>
  <si>
    <t>KV|678789|866|484916424|2</t>
  </si>
  <si>
    <t>KV|347662122|10|484916419|1</t>
  </si>
  <si>
    <t>KV|232861830|3668|484916393|1</t>
  </si>
  <si>
    <t>KV|218123436|2312|484916155|2</t>
  </si>
  <si>
    <t>KV|218123436|2312|484916155|1</t>
  </si>
  <si>
    <t>KV|338408221|88|484916077|1</t>
  </si>
  <si>
    <t>KV|338408221|88|484916077|2</t>
  </si>
  <si>
    <t>KV|331745788|364|484916071|1</t>
  </si>
  <si>
    <t>KV|344353110|644|484915947|5</t>
  </si>
  <si>
    <t>KV|344353110|631|484915935|5</t>
  </si>
  <si>
    <t>KV|220962984|1391|484915804|3</t>
  </si>
  <si>
    <t>KV|315188801|708|484915640|1</t>
  </si>
  <si>
    <t>KV|315188801|708|484915640|2</t>
  </si>
  <si>
    <t>KV|315188801|708|484915640|3</t>
  </si>
  <si>
    <t>KV|49006943|592|484915461|3</t>
  </si>
  <si>
    <t>KV|49006943|592|484915461|1</t>
  </si>
  <si>
    <t>KV|49006943|592|484915461|2</t>
  </si>
  <si>
    <t>KV|206293425|2802|484915196|4</t>
  </si>
  <si>
    <t>KV|321281937|23|484915079|2</t>
  </si>
  <si>
    <t>KV|321281937|23|484915079|1</t>
  </si>
  <si>
    <t>KV|215634871|424|484914969|1</t>
  </si>
  <si>
    <t>KV|215634871|424|484914969|2</t>
  </si>
  <si>
    <t>KV|202535084|1540|484914911|1</t>
  </si>
  <si>
    <t>KV|202535084|1540|484914911|2</t>
  </si>
  <si>
    <t>KV|230938119|556|484914848|2</t>
  </si>
  <si>
    <t>KV|230938119|556|484914848|1</t>
  </si>
  <si>
    <t>KV|308571624|1974|484914818|2</t>
  </si>
  <si>
    <t>KV|308571624|1974|484914818|1</t>
  </si>
  <si>
    <t>KV|308571624|1974|484914818|3</t>
  </si>
  <si>
    <t>KV|347500985|36|484914396|2</t>
  </si>
  <si>
    <t>KV|347500985|36|484914396|1</t>
  </si>
  <si>
    <t>KV|252852528|4922|484914163|2</t>
  </si>
  <si>
    <t>KV|252852528|4922|484914163|1</t>
  </si>
  <si>
    <t>KV|322445815|307|484914069|1</t>
  </si>
  <si>
    <t>KV|322445815|307|484914069|2</t>
  </si>
  <si>
    <t>KV|45307154|2426|484913966|3</t>
  </si>
  <si>
    <t>KV|45307154|2426|484913966|1</t>
  </si>
  <si>
    <t>KV|45307154|2426|484913966|2</t>
  </si>
  <si>
    <t>KV|324730929|266|484913870|3</t>
  </si>
  <si>
    <t>KV|324730929|266|484913870|2</t>
  </si>
  <si>
    <t>KV|324730929|266|484913870|1</t>
  </si>
  <si>
    <t>KV|314140953|8|484913828|1</t>
  </si>
  <si>
    <t>KV|314140953|8|484913828|2</t>
  </si>
  <si>
    <t>KV|324249066|1772|484913755|1</t>
  </si>
  <si>
    <t>KV|324249066|1772|484913755|2</t>
  </si>
  <si>
    <t>KV|336918834|189|484913754|2</t>
  </si>
  <si>
    <t>KV|336918834|189|484913754|1</t>
  </si>
  <si>
    <t>KV|337895285|66|484913753|2</t>
  </si>
  <si>
    <t>KV|337895285|66|484913753|3</t>
  </si>
  <si>
    <t>KV|337895285|66|484913753|1</t>
  </si>
  <si>
    <t>KV|48328728|490|484913752|2</t>
  </si>
  <si>
    <t>KV|48328728|490|484913752|1</t>
  </si>
  <si>
    <t>KV|215112247|455|484913751|2</t>
  </si>
  <si>
    <t>KV|215112247|455|484913751|1</t>
  </si>
  <si>
    <t>KV|333664203|137|484913532|1</t>
  </si>
  <si>
    <t>KV|333664203|137|484913532|2</t>
  </si>
  <si>
    <t>KV|333664203|137|484913532|3</t>
  </si>
  <si>
    <t>KV|200743119|788|484913528|1</t>
  </si>
  <si>
    <t>KV|346594972|15|484913138|2</t>
  </si>
  <si>
    <t>KV|346594972|15|484913138|3</t>
  </si>
  <si>
    <t>KV|346594972|15|484913138|1</t>
  </si>
  <si>
    <t>KV|346594972|15|484913138|4</t>
  </si>
  <si>
    <t>KV|306924635|890|484913137|1</t>
  </si>
  <si>
    <t>KV|306924635|890|484913137|2</t>
  </si>
  <si>
    <t>KV|200365343|1577|484913136|1</t>
  </si>
  <si>
    <t>KV|200365343|1577|484913136|2</t>
  </si>
  <si>
    <t>KV|348482543|39|484912880|1</t>
  </si>
  <si>
    <t>KV|348221170|13|484912879|2</t>
  </si>
  <si>
    <t>KV|348221170|13|484912879|1</t>
  </si>
  <si>
    <t>KV|348246955|13|484912877|2</t>
  </si>
  <si>
    <t>KV|348246955|13|484912877|1</t>
  </si>
  <si>
    <t>KV|345745403|21|484912680|1</t>
  </si>
  <si>
    <t>KV|345745403|21|484912680|2</t>
  </si>
  <si>
    <t>KV|345745403|21|484912680|3</t>
  </si>
  <si>
    <t>KV|345745403|21|484912680|4</t>
  </si>
  <si>
    <t>KV|321338696|30|484912559|2</t>
  </si>
  <si>
    <t>KV|321338696|30|484912559|1</t>
  </si>
  <si>
    <t>KV|341522981|298|484912008|1</t>
  </si>
  <si>
    <t>KV|341522981|298|484912008|2</t>
  </si>
  <si>
    <t>KV|41008137|292|484911349|3</t>
  </si>
  <si>
    <t>KV|41008137|292|484911349|1</t>
  </si>
  <si>
    <t>KV|41008137|292|484911349|2</t>
  </si>
  <si>
    <t>KV|313572116|132|484911242|2</t>
  </si>
  <si>
    <t>KV|313572116|132|484911242|1</t>
  </si>
  <si>
    <t>KV|308196157|570|484911236|1</t>
  </si>
  <si>
    <t>KV|328180613|1181|484911006|2</t>
  </si>
  <si>
    <t>KV|328180613|1181|484911006|3</t>
  </si>
  <si>
    <t>KV|328180613|1181|484911006|1</t>
  </si>
  <si>
    <t>KV|332939616|253|484909942|1</t>
  </si>
  <si>
    <t>KV|332939616|253|484909942|2</t>
  </si>
  <si>
    <t>KV|345954819|31|484908699|1</t>
  </si>
  <si>
    <t>KV|345954916|45|484908698|1</t>
  </si>
  <si>
    <t>KV|345954865|32|484908697|1</t>
  </si>
  <si>
    <t>KV|221992518|126|484908329|1</t>
  </si>
  <si>
    <t>KV|221992518|126|484908329|2</t>
  </si>
  <si>
    <t>KV|322463451|489|484907811|1</t>
  </si>
  <si>
    <t>KV|338783529|64|484907809|1</t>
  </si>
  <si>
    <t>KV|229632928|2512|484907402|2</t>
  </si>
  <si>
    <t>KV|229632928|2512|484907402|1</t>
  </si>
  <si>
    <t>KV|312889418|421|484904740|2</t>
  </si>
  <si>
    <t>KV|312889418|421|484904740|1</t>
  </si>
  <si>
    <t>KV|329055375|5394|484904739|1</t>
  </si>
  <si>
    <t>KV|329055375|5394|484904739|2</t>
  </si>
  <si>
    <t>SV|64046594|192|484904527|1</t>
  </si>
  <si>
    <t>KV|321592142|769|484904329|1</t>
  </si>
  <si>
    <t>KV|321592142|769|484904329|2</t>
  </si>
  <si>
    <t>KV|321592142|769|484904329|3</t>
  </si>
  <si>
    <t>KV|333052475|445|484904121|1</t>
  </si>
  <si>
    <t>KV|333052475|445|484904121|2</t>
  </si>
  <si>
    <t>KV|333052475|445|484904121|3</t>
  </si>
  <si>
    <t>KV|200293822|605|484903542|1</t>
  </si>
  <si>
    <t>KV|327340994|478|484903466|2</t>
  </si>
  <si>
    <t>KV|327340994|478|484903466|1</t>
  </si>
  <si>
    <t>KV|327340994|478|484903466|3</t>
  </si>
  <si>
    <t>KV|343143082|47|484903465|2</t>
  </si>
  <si>
    <t>KV|343143082|47|484903465|1</t>
  </si>
  <si>
    <t>KV|343143082|47|484903465|3</t>
  </si>
  <si>
    <t>KV|316036169|131|484902845|1</t>
  </si>
  <si>
    <t>KV|316036169|131|484902845|2</t>
  </si>
  <si>
    <t>KV|316036169|131|484902845|3</t>
  </si>
  <si>
    <t>KV|47324470|4760|484902098|4</t>
  </si>
  <si>
    <t>KV|47324470|4760|484902098|2</t>
  </si>
  <si>
    <t>KV|47324470|4760|484902098|1</t>
  </si>
  <si>
    <t>KV|47324470|4760|484902098|3</t>
  </si>
  <si>
    <t>SV|94971167|63|484902041|3</t>
  </si>
  <si>
    <t>LF|60093212|219|484902014|1</t>
  </si>
  <si>
    <t>KV|325330105|867|484901911|1</t>
  </si>
  <si>
    <t>KV|325330105|867|484901911|3</t>
  </si>
  <si>
    <t>KV|325330105|867|484901911|2</t>
  </si>
  <si>
    <t>KV|313040793|781|484901327|1</t>
  </si>
  <si>
    <t>KV|309387878|1620|484900849|1</t>
  </si>
  <si>
    <t>KV|309387878|1620|484900849|3</t>
  </si>
  <si>
    <t>KV|309387878|1620|484900849|4</t>
  </si>
  <si>
    <t>KV|309387878|1620|484900849|2</t>
  </si>
  <si>
    <t>KV|342247798|234|484900848|2</t>
  </si>
  <si>
    <t>KV|342247798|234|484900848|1</t>
  </si>
  <si>
    <t>KV|342247798|234|484900848|3</t>
  </si>
  <si>
    <t>KV|341692305|49|484900225|2</t>
  </si>
  <si>
    <t>KV|341692305|49|484900225|3</t>
  </si>
  <si>
    <t>KV|341692305|49|484900225|1</t>
  </si>
  <si>
    <t>KV|337710978|33|484899936|1</t>
  </si>
  <si>
    <t>KV|337710978|33|484899936|2</t>
  </si>
  <si>
    <t>KV|211262325|370|484899934|2</t>
  </si>
  <si>
    <t>KV|211262325|370|484899934|1</t>
  </si>
  <si>
    <t>KV|228579810|115|484899931|1</t>
  </si>
  <si>
    <t>KV|222849549|390|484899781|1</t>
  </si>
  <si>
    <t>KV|222849549|390|484899781|2</t>
  </si>
  <si>
    <t>KV|335579432|118|484899746|2</t>
  </si>
  <si>
    <t>KV|335579432|118|484899746|1</t>
  </si>
  <si>
    <t>KV|335579432|118|484899746|3</t>
  </si>
  <si>
    <t>KV|47324470|4744|484899487|4</t>
  </si>
  <si>
    <t>KV|47324470|4744|484899487|5</t>
  </si>
  <si>
    <t>KV|47324470|4744|484899487|2</t>
  </si>
  <si>
    <t>KV|47324470|4744|484899487|6</t>
  </si>
  <si>
    <t>KV|47324470|4744|484899487|3</t>
  </si>
  <si>
    <t>KV|47324470|4744|484899487|1</t>
  </si>
  <si>
    <t>KV|40744963|719|484899021|4</t>
  </si>
  <si>
    <t>KV|40744963|719|484899021|5</t>
  </si>
  <si>
    <t>KV|40744963|719|484899021|2</t>
  </si>
  <si>
    <t>KV|40744963|719|484899021|1</t>
  </si>
  <si>
    <t>KV|40744963|719|484899021|3</t>
  </si>
  <si>
    <t>KV|333083448|304|484898426|1</t>
  </si>
  <si>
    <t>KV|47832431|363|484897530|1</t>
  </si>
  <si>
    <t>KV|47832431|363|484897530|2</t>
  </si>
  <si>
    <t>KV|303326249|424|484897529|1</t>
  </si>
  <si>
    <t>KV|303326249|424|484897529|3</t>
  </si>
  <si>
    <t>KV|303326249|424|484897529|2</t>
  </si>
  <si>
    <t>LV|9788114|22|484896905|4</t>
  </si>
  <si>
    <t>LV|9190922|227|484896905|3</t>
  </si>
  <si>
    <t>LV|9190921|120|484896905|1</t>
  </si>
  <si>
    <t>LV|9190921|120|484896905|2</t>
  </si>
  <si>
    <t>SV|98247723|18|484895460|1</t>
  </si>
  <si>
    <t>SV|73852118|205|484895329|1</t>
  </si>
  <si>
    <t>SV|96741878|42|484895157|2</t>
  </si>
  <si>
    <t>SV|96741878|42|484895157|1</t>
  </si>
  <si>
    <t>SV|72234994|90|484895098|3</t>
  </si>
  <si>
    <t>SV|92946029|62|484895098|5</t>
  </si>
  <si>
    <t>KR|70748716|286|484895098|7</t>
  </si>
  <si>
    <t>SV|72026467|66|484895098|1</t>
  </si>
  <si>
    <t>SV|92946029|62|484895098|6</t>
  </si>
  <si>
    <t>SV|72234994|90|484895098|4</t>
  </si>
  <si>
    <t>KR|70748716|286|484895098|8</t>
  </si>
  <si>
    <t>SV|72026467|66|484895098|2</t>
  </si>
  <si>
    <t>SV|92303667|119|484895027|1</t>
  </si>
  <si>
    <t>SV|1448363|117|484895027|2</t>
  </si>
  <si>
    <t>SV|1448363|117|484895026|2</t>
  </si>
  <si>
    <t>SV|92303667|119|484895026|1</t>
  </si>
  <si>
    <t>KR|74452479|131|484894933|1</t>
  </si>
  <si>
    <t>SV|98168353|130|484894932|1</t>
  </si>
  <si>
    <t>SV|96917877|160|484894783|1</t>
  </si>
  <si>
    <t>SV|73894499|166|484894703|1</t>
  </si>
  <si>
    <t>SV|98222855|20|484894676|1</t>
  </si>
  <si>
    <t>SV|98222855|20|484894676|2</t>
  </si>
  <si>
    <t>SV|98212770|11|484894674|2</t>
  </si>
  <si>
    <t>SV|98212770|11|484894674|1</t>
  </si>
  <si>
    <t>SV|98222865|20|484894672|1</t>
  </si>
  <si>
    <t>SV|98222865|20|484894672|2</t>
  </si>
  <si>
    <t>SV|92415125|67|484894630|2</t>
  </si>
  <si>
    <t>SV|92415125|67|484894630|1</t>
  </si>
  <si>
    <t>SV|95277147|47|484894497|1</t>
  </si>
  <si>
    <t>SV|95277147|47|484894497|2</t>
  </si>
  <si>
    <t>SV|95738399|32|484894496|1</t>
  </si>
  <si>
    <t>SV|95726104|50|484894495|1</t>
  </si>
  <si>
    <t>SV|95726104|50|484894495|2</t>
  </si>
  <si>
    <t>SV|75641255|28|484894475|1</t>
  </si>
  <si>
    <t>SV|97531581|75|484894450|3</t>
  </si>
  <si>
    <t>SV|97458107|36|484894450|1</t>
  </si>
  <si>
    <t>KR|74159697|142|484894450|2</t>
  </si>
  <si>
    <t>SV|97533416|63|484894450|4</t>
  </si>
  <si>
    <t>SV|97439078|19|484894435|1</t>
  </si>
  <si>
    <t>SV|98079504|8|484894311|1</t>
  </si>
  <si>
    <t>SV|98079504|8|484894311|2</t>
  </si>
  <si>
    <t>KR|74406105|46|484894272|1</t>
  </si>
  <si>
    <t>KR|74406105|46|484894272|2</t>
  </si>
  <si>
    <t>SV|97782495|69|484894146|1</t>
  </si>
  <si>
    <t>SV|96942832|16|484894108|4</t>
  </si>
  <si>
    <t>SV|97214113|83|484894090|2</t>
  </si>
  <si>
    <t>SV|97214113|83|484894090|1</t>
  </si>
  <si>
    <t>LV|430826928|36|484894083|1</t>
  </si>
  <si>
    <t>SV|97438704|17|484893999|1</t>
  </si>
  <si>
    <t>SV|97604581|19|484893921|1</t>
  </si>
  <si>
    <t>DA|8466696|53|484893714|1</t>
  </si>
  <si>
    <t>SV|91960617|42|484893605|3</t>
  </si>
  <si>
    <t>SV|91960617|42|484893605|2</t>
  </si>
  <si>
    <t>SV|91960617|42|484893605|1</t>
  </si>
  <si>
    <t>SV|74926481|97|484893311|1</t>
  </si>
  <si>
    <t>SV|90972735|142|484893065|3</t>
  </si>
  <si>
    <t>SV|90972735|142|484893065|2</t>
  </si>
  <si>
    <t>SV|90972735|142|484893065|1</t>
  </si>
  <si>
    <t>SV|93283276|157|484893064|2</t>
  </si>
  <si>
    <t>SV|93283276|157|484893064|3</t>
  </si>
  <si>
    <t>SV|93283276|157|484893064|1</t>
  </si>
  <si>
    <t>SV|90998148|176|484892980|1</t>
  </si>
  <si>
    <t>SV|97897639|66|484892865|2</t>
  </si>
  <si>
    <t>SV|97897639|66|484892865|1</t>
  </si>
  <si>
    <t>SV|97866210|45|484892864|1</t>
  </si>
  <si>
    <t>SV|97866210|45|484892864|2</t>
  </si>
  <si>
    <t>KR|74500786|22|484892862|1</t>
  </si>
  <si>
    <t>KR|74500786|22|484892862|2</t>
  </si>
  <si>
    <t>SV|95099810|76|484892772|1</t>
  </si>
  <si>
    <t>SV|95099810|76|484892772|2</t>
  </si>
  <si>
    <t>LV|432004436|125|484892758|2</t>
  </si>
  <si>
    <t>LV|432154271|103|484892758|3</t>
  </si>
  <si>
    <t>LV|432004436|125|484892758|1</t>
  </si>
  <si>
    <t>LV|450100730|100|484892758|5</t>
  </si>
  <si>
    <t>LV|432154271|103|484892758|4</t>
  </si>
  <si>
    <t>LV|450100730|100|484892758|6</t>
  </si>
  <si>
    <t>SV|97606765|18|484892755|2</t>
  </si>
  <si>
    <t>SV|97606765|18|484892755|1</t>
  </si>
  <si>
    <t>DA|977453|665|484892588|1</t>
  </si>
  <si>
    <t>DA|7132594|488|484892588|2</t>
  </si>
  <si>
    <t>DA|2607109|54|484892512|1</t>
  </si>
  <si>
    <t>KR|73726990|142|484892507|4</t>
  </si>
  <si>
    <t>SV|96891882|80|484892507|1</t>
  </si>
  <si>
    <t>SV|97517104|53|484892507|6</t>
  </si>
  <si>
    <t>KR|73726987|146|484892507|3</t>
  </si>
  <si>
    <t>SV|97523757|75|484892507|8</t>
  </si>
  <si>
    <t>KR|73727203|73|484892507|5</t>
  </si>
  <si>
    <t>SV|96963188|57|484892507|2</t>
  </si>
  <si>
    <t>SV|97518248|51|484892507|7</t>
  </si>
  <si>
    <t>SV|97913400|34|484892445|1</t>
  </si>
  <si>
    <t>SV|97927474|32|484892444|1</t>
  </si>
  <si>
    <t>SV|91225053|133|484892389|2</t>
  </si>
  <si>
    <t>SV|91225053|133|484892389|1</t>
  </si>
  <si>
    <t>SV|70337784|191|484892386|2</t>
  </si>
  <si>
    <t>SV|70337784|191|484892386|1</t>
  </si>
  <si>
    <t>SV|98157859|32|484892337|1</t>
  </si>
  <si>
    <t>SV|98157859|32|484892337|2</t>
  </si>
  <si>
    <t>SV|98131710|38|484892336|1</t>
  </si>
  <si>
    <t>SV|98131710|38|484892336|2</t>
  </si>
  <si>
    <t>KR|14120589|87|484892139|4</t>
  </si>
  <si>
    <t>KR|72114585|140|484892139|8</t>
  </si>
  <si>
    <t>KR|72114585|140|484892139|7</t>
  </si>
  <si>
    <t>SV|90514438|91|484892139|1</t>
  </si>
  <si>
    <t>SV|94557197|33|484892139|5</t>
  </si>
  <si>
    <t>SV|90514438|91|484892139|2</t>
  </si>
  <si>
    <t>KR|14120589|87|484892139|3</t>
  </si>
  <si>
    <t>SV|94557197|33|484892139|6</t>
  </si>
  <si>
    <t>SV|69782696|63|484892138|1</t>
  </si>
  <si>
    <t>SV|69782696|63|484892138|2</t>
  </si>
  <si>
    <t>SV|69782696|63|484892138|3</t>
  </si>
  <si>
    <t>SV|95751941|56|484892134|1</t>
  </si>
  <si>
    <t>SV|95751941|56|484892134|2</t>
  </si>
  <si>
    <t>KR|74221567|70|484892132|6</t>
  </si>
  <si>
    <t>SV|95727351|90|484892132|1</t>
  </si>
  <si>
    <t>KR|74221567|70|484892132|5</t>
  </si>
  <si>
    <t>SV|95732388|123|484892132|4</t>
  </si>
  <si>
    <t>SV|95727351|90|484892132|2</t>
  </si>
  <si>
    <t>SV|95732388|123|484892132|3</t>
  </si>
  <si>
    <t>SV|98490900|8|484892128|1</t>
  </si>
  <si>
    <t>SV|98490900|8|484892128|2</t>
  </si>
  <si>
    <t>SV|98055111|16|484892126|3</t>
  </si>
  <si>
    <t>SV|98055111|16|484892126|2</t>
  </si>
  <si>
    <t>SV|98055111|16|484892126|1</t>
  </si>
  <si>
    <t>SV|61398303|106|484892124|6</t>
  </si>
  <si>
    <t>SV|61398301|89|484892124|2</t>
  </si>
  <si>
    <t>SV|61398302|114|484892124|4</t>
  </si>
  <si>
    <t>SV|61398301|89|484892124|1</t>
  </si>
  <si>
    <t>SV|61398303|106|484892124|5</t>
  </si>
  <si>
    <t>SV|61398302|114|484892124|3</t>
  </si>
  <si>
    <t>SV|97463244|15|484892122|5</t>
  </si>
  <si>
    <t>SV|97481149|38|484892122|7</t>
  </si>
  <si>
    <t>KR|73719346|95|484892122|2</t>
  </si>
  <si>
    <t>SV|97463244|15|484892122|6</t>
  </si>
  <si>
    <t>SV|97462872|18|484892122|3</t>
  </si>
  <si>
    <t>SV|97481149|38|484892122|8</t>
  </si>
  <si>
    <t>KR|73719346|95|484892122|1</t>
  </si>
  <si>
    <t>SV|97462872|18|484892122|4</t>
  </si>
  <si>
    <t>SV|98505324|8|484892041|1</t>
  </si>
  <si>
    <t>SV|98505324|8|484892041|2</t>
  </si>
  <si>
    <t>SV|70421563|124|484891933|2</t>
  </si>
  <si>
    <t>SV|97472246|62|484891688|1</t>
  </si>
  <si>
    <t>SV|97649823|25|484891559|1</t>
  </si>
  <si>
    <t>SV|97649823|25|484891559|2</t>
  </si>
  <si>
    <t>SV|67242411|93|484891523|1</t>
  </si>
  <si>
    <t>SV|97479621|62|484891520|2</t>
  </si>
  <si>
    <t>SV|97479621|62|484891520|1</t>
  </si>
  <si>
    <t>SV|97478161|33|484891473|1</t>
  </si>
  <si>
    <t>SV|97478161|33|484891473|2</t>
  </si>
  <si>
    <t>SV|97199487|24|484891441|1</t>
  </si>
  <si>
    <t>SV|97199487|24|484891441|2</t>
  </si>
  <si>
    <t>SV|97480526|20|484891440|1</t>
  </si>
  <si>
    <t>SV|97480526|20|484891440|2</t>
  </si>
  <si>
    <t>SV|97476198|40|484891439|2</t>
  </si>
  <si>
    <t>SV|97476198|40|484891439|1</t>
  </si>
  <si>
    <t>SV|97472283|23|484891438|2</t>
  </si>
  <si>
    <t>SV|97472283|23|484891438|1</t>
  </si>
  <si>
    <t>SV|97939000|55|484891286|2</t>
  </si>
  <si>
    <t>SV|94354242|35|484891286|1</t>
  </si>
  <si>
    <t>SV|97954321|36|484891286|3</t>
  </si>
  <si>
    <t>SV|90175477|65|484891199|1</t>
  </si>
  <si>
    <t>SV|90175780|58|484891199|2</t>
  </si>
  <si>
    <t>SV|90176654|52|484891199|3</t>
  </si>
  <si>
    <t>KR|72373660|72|484891199|5</t>
  </si>
  <si>
    <t>SV|486405850|107|484891199|6</t>
  </si>
  <si>
    <t>KR|67931044|218|484891199|4</t>
  </si>
  <si>
    <t>SV|94110505|70|484891183|1</t>
  </si>
  <si>
    <t>SV|97101744|52|484891058|1</t>
  </si>
  <si>
    <t>SV|95805005|16|484891053|1</t>
  </si>
  <si>
    <t>SV|95805005|16|484891053|2</t>
  </si>
  <si>
    <t>SV|90483119|90|484890817|1</t>
  </si>
  <si>
    <t>LF|71379894|20|484890758|1</t>
  </si>
  <si>
    <t>SV|90401327|116|484890672|2</t>
  </si>
  <si>
    <t>SV|90401327|116|484890672|3</t>
  </si>
  <si>
    <t>SV|90401327|116|484890672|1</t>
  </si>
  <si>
    <t>SV|91672154|66|484890671|1</t>
  </si>
  <si>
    <t>SV|91672154|66|484890671|2</t>
  </si>
  <si>
    <t>SV|91672154|66|484890671|3</t>
  </si>
  <si>
    <t>SV|61098193|62|484890670|2</t>
  </si>
  <si>
    <t>SV|61098193|62|484890670|3</t>
  </si>
  <si>
    <t>SV|61098193|62|484890670|1</t>
  </si>
  <si>
    <t>SV|61098194|55|484890669|2</t>
  </si>
  <si>
    <t>SV|61098194|55|484890669|1</t>
  </si>
  <si>
    <t>KR|74410324|55|484890650|2</t>
  </si>
  <si>
    <t>KR|74410324|55|484890650|1</t>
  </si>
  <si>
    <t>SV|97498585|53|484890649|1</t>
  </si>
  <si>
    <t>SV|97498585|53|484890649|2</t>
  </si>
  <si>
    <t>SV|94083070|58|484890647|1</t>
  </si>
  <si>
    <t>SV|94083070|58|484890647|2</t>
  </si>
  <si>
    <t>KR|74477245|24|484890557|2</t>
  </si>
  <si>
    <t>KR|74477245|24|484890557|1</t>
  </si>
  <si>
    <t>SV|97446136|17|484890351|1</t>
  </si>
  <si>
    <t>SV|8399168|77|484890048|2</t>
  </si>
  <si>
    <t>SV|97215007|100|484889960|1</t>
  </si>
  <si>
    <t>SV|97214997|94|484889958|1</t>
  </si>
  <si>
    <t>SV|96963168|70|484889957|1</t>
  </si>
  <si>
    <t>SV|96963168|70|484889957|2</t>
  </si>
  <si>
    <t>SV|97210801|61|484889956|1</t>
  </si>
  <si>
    <t>SV|97210801|61|484889956|2</t>
  </si>
  <si>
    <t>SV|97266239|84|484889955|1</t>
  </si>
  <si>
    <t>SV|97266239|84|484889955|2</t>
  </si>
  <si>
    <t>SV|75536801|73|484889811|1</t>
  </si>
  <si>
    <t>SV|97636793|24|484889807|1</t>
  </si>
  <si>
    <t>SV|95594489|103|484889796|1</t>
  </si>
  <si>
    <t>SV|95594489|103|484889796|2</t>
  </si>
  <si>
    <t>SV|75585230|28|484889794|2</t>
  </si>
  <si>
    <t>SV|96692270|61|484889793|2</t>
  </si>
  <si>
    <t>SV|94432847|94|484889684|3</t>
  </si>
  <si>
    <t>SV|93681984|219|484889684|2</t>
  </si>
  <si>
    <t>SV|94432847|94|484889684|4</t>
  </si>
  <si>
    <t>SV|93681984|219|484889684|1</t>
  </si>
  <si>
    <t>LF|71086206|15|484889672|1</t>
  </si>
  <si>
    <t>LF|70164359|44|484889633|1</t>
  </si>
  <si>
    <t>LF|60093212|219|484889520|1</t>
  </si>
  <si>
    <t>LF|60093212|219|484889503|1</t>
  </si>
  <si>
    <t>LF|60242820|130|484889503|2</t>
  </si>
  <si>
    <t>SV|486137010|154|484889377|1</t>
  </si>
  <si>
    <t>SV|486137010|154|484889377|2</t>
  </si>
  <si>
    <t>SV|73947718|104|484889284|2</t>
  </si>
  <si>
    <t>SV|73947718|104|484889284|1</t>
  </si>
  <si>
    <t>SV|72840013|121|484889283|1</t>
  </si>
  <si>
    <t>SV|72840013|121|484889283|2</t>
  </si>
  <si>
    <t>SV|72840013|121|484889283|3</t>
  </si>
  <si>
    <t>SV|72840023|95|484889217|1</t>
  </si>
  <si>
    <t>SV|72840023|95|484889217|3</t>
  </si>
  <si>
    <t>SV|72840023|95|484889217|2</t>
  </si>
  <si>
    <t>DA|6218425|99|484889196|2</t>
  </si>
  <si>
    <t>DA|621842|43|484889196|1</t>
  </si>
  <si>
    <t>SV|94359923|99|484889117|1</t>
  </si>
  <si>
    <t>SV|94359923|99|484889117|2</t>
  </si>
  <si>
    <t>SV|94430620|126|484889116|1</t>
  </si>
  <si>
    <t>SV|71407184|76|484889069|2</t>
  </si>
  <si>
    <t>SV|71407184|76|484889069|1</t>
  </si>
  <si>
    <t>SV|71407184|76|484889069|3</t>
  </si>
  <si>
    <t>KR|71186504|145|484889068|2</t>
  </si>
  <si>
    <t>KR|71186504|145|484889068|1</t>
  </si>
  <si>
    <t>KR|71186504|145|484889068|3</t>
  </si>
  <si>
    <t>SV|94675257|39|484888788|1</t>
  </si>
  <si>
    <t>SV|94675257|39|484888788|2</t>
  </si>
  <si>
    <t>SV|94673216|45|484888787|2</t>
  </si>
  <si>
    <t>SV|94673216|45|484888787|1</t>
  </si>
  <si>
    <t>SV|97379963|35|484888730|1</t>
  </si>
  <si>
    <t>SV|97379963|35|484888730|2</t>
  </si>
  <si>
    <t>DA|977453|665|484888528|2</t>
  </si>
  <si>
    <t>DA|7132594|488|484888528|4</t>
  </si>
  <si>
    <t>DA|977453|665|484888528|1</t>
  </si>
  <si>
    <t>DA|7132594|488|484888528|3</t>
  </si>
  <si>
    <t>SV|95723221|64|484888418|1</t>
  </si>
  <si>
    <t>SV|95723231|31|484888418|2</t>
  </si>
  <si>
    <t>SV|95961167|40|484888418|3</t>
  </si>
  <si>
    <t>HA|4053907|475|484888372|1</t>
  </si>
  <si>
    <t>HA|4053907|475|484888372|2</t>
  </si>
  <si>
    <t>AS|5589989|220|484888365|1</t>
  </si>
  <si>
    <t>AS|5589989|220|484888365|2</t>
  </si>
  <si>
    <t>SV|96018817|89|484888284|2</t>
  </si>
  <si>
    <t>SV|96018817|89|484888284|1</t>
  </si>
  <si>
    <t>SV|96324476|62|484888283|2</t>
  </si>
  <si>
    <t>SV|96324476|62|484888283|1</t>
  </si>
  <si>
    <t>SV|98138613|14|484888228|2</t>
  </si>
  <si>
    <t>SV|98138613|14|484888228|1</t>
  </si>
  <si>
    <t>KR|74386605|31|484888033|2</t>
  </si>
  <si>
    <t>SV|98022890|9|484888033|4</t>
  </si>
  <si>
    <t>SV|98039964|9|484888033|6</t>
  </si>
  <si>
    <t>SV|98039964|9|484888033|5</t>
  </si>
  <si>
    <t>KR|74386605|31|484888033|1</t>
  </si>
  <si>
    <t>SV|98022890|9|484888033|3</t>
  </si>
  <si>
    <t>SV|96539203|78|484888032|5</t>
  </si>
  <si>
    <t>SV|98020170|59|484888032|8</t>
  </si>
  <si>
    <t>KR|70111119|596|484888032|4</t>
  </si>
  <si>
    <t>SV|96539203|78|484888032|6</t>
  </si>
  <si>
    <t>KR|70111119|596|484888032|3</t>
  </si>
  <si>
    <t>SV|98020170|59|484888032|7</t>
  </si>
  <si>
    <t>SV|95608763|237|484888032|2</t>
  </si>
  <si>
    <t>SV|95608763|237|484888032|1</t>
  </si>
  <si>
    <t>SV|95564576|47|484888028|3</t>
  </si>
  <si>
    <t>SV|95564576|47|484888028|1</t>
  </si>
  <si>
    <t>SV|95564576|47|484888028|2</t>
  </si>
  <si>
    <t>SV|98341971|15|484888027|3</t>
  </si>
  <si>
    <t>SV|96549809|86|484888027|2</t>
  </si>
  <si>
    <t>SV|98341971|15|484888027|4</t>
  </si>
  <si>
    <t>SV|96549809|86|484888027|1</t>
  </si>
  <si>
    <t>SV|90604108|156|484888023|1</t>
  </si>
  <si>
    <t>SV|90604108|156|484888023|3</t>
  </si>
  <si>
    <t>SV|90604108|156|484888023|2</t>
  </si>
  <si>
    <t>KR|74306545|57|484888020|2</t>
  </si>
  <si>
    <t>KR|74306545|57|484888020|1</t>
  </si>
  <si>
    <t>KR|70398081|228|484887926|1</t>
  </si>
  <si>
    <t>KR|70398081|228|484887926|2</t>
  </si>
  <si>
    <t>SV|96297938|26|484887923|2</t>
  </si>
  <si>
    <t>SV|96297938|26|484887923|1</t>
  </si>
  <si>
    <t>SV|97765029|11|484887856|1</t>
  </si>
  <si>
    <t>SV|97765029|11|484887856|2</t>
  </si>
  <si>
    <t>SV|97743763|29|484887854|2</t>
  </si>
  <si>
    <t>SV|97743763|29|484887854|1</t>
  </si>
  <si>
    <t>SV|70421563|124|484887767|2</t>
  </si>
  <si>
    <t>SV|75623854|125|484887641|1</t>
  </si>
  <si>
    <t>SV|98020925|39|484887634|2</t>
  </si>
  <si>
    <t>SV|98020925|39|484887634|1</t>
  </si>
  <si>
    <t>SV|72794021|223|484887550|1</t>
  </si>
  <si>
    <t>SV|413779876|124|484887374|6</t>
  </si>
  <si>
    <t>KR|74056581|46|484887322|1</t>
  </si>
  <si>
    <t>KR|74056581|46|484887322|2</t>
  </si>
  <si>
    <t>KR|73888537|66|484887318|1</t>
  </si>
  <si>
    <t>KR|73888537|66|484887318|2</t>
  </si>
  <si>
    <t>SV|97478261|15|484887314|2</t>
  </si>
  <si>
    <t>SV|97478261|15|484887314|1</t>
  </si>
  <si>
    <t>KR|73888518|70|484887313|2</t>
  </si>
  <si>
    <t>KR|73888518|70|484887313|1</t>
  </si>
  <si>
    <t>SV|97564735|72|484887286|3</t>
  </si>
  <si>
    <t>SV|97564735|72|484887285|3</t>
  </si>
  <si>
    <t>SV|97564735|72|484887283|3</t>
  </si>
  <si>
    <t>SV|71669192|58|484887282|1</t>
  </si>
  <si>
    <t>SV|92918394|112|484887257|2</t>
  </si>
  <si>
    <t>SV|92918394|112|484887257|1</t>
  </si>
  <si>
    <t>SV|92397200|70|484887253|2</t>
  </si>
  <si>
    <t>SV|92397200|70|484887253|1</t>
  </si>
  <si>
    <t>SV|97896939|18|484887251|1</t>
  </si>
  <si>
    <t>SV|97896939|18|484887251|2</t>
  </si>
  <si>
    <t>SV|97861039|14|484887250|1</t>
  </si>
  <si>
    <t>SV|97861039|14|484887250|2</t>
  </si>
  <si>
    <t>SV|92400166|116|484887244|2</t>
  </si>
  <si>
    <t>SV|92400166|116|484887244|1</t>
  </si>
  <si>
    <t>SV|97896929|19|484887243|2</t>
  </si>
  <si>
    <t>SV|97896929|19|484887243|1</t>
  </si>
  <si>
    <t>SV|97879695|30|484887241|1</t>
  </si>
  <si>
    <t>SV|97879695|30|484887241|2</t>
  </si>
  <si>
    <t>SV|97896919|17|484887238|2</t>
  </si>
  <si>
    <t>SV|97896919|17|484887238|1</t>
  </si>
  <si>
    <t>SV|97590894|19|484887039|2</t>
  </si>
  <si>
    <t>SV|97590894|19|484887039|1</t>
  </si>
  <si>
    <t>SV|418969249|88|484886987|1</t>
  </si>
  <si>
    <t>SV|93698580|46|484886863|1</t>
  </si>
  <si>
    <t>KR|71589172|202|484886862|2</t>
  </si>
  <si>
    <t>SV|61894436|83|484886862|5</t>
  </si>
  <si>
    <t>SV|61894435|73|484886862|4</t>
  </si>
  <si>
    <t>SV|428773625|80|484886862|3</t>
  </si>
  <si>
    <t>KR|14394216|5|484886862|1</t>
  </si>
  <si>
    <t>SV|61908827|105|484886862|6</t>
  </si>
  <si>
    <t>SV|95728948|17|484886861|1</t>
  </si>
  <si>
    <t>SV|66011908|87|484886860|1</t>
  </si>
  <si>
    <t>SV|91290883|106|484886859|3</t>
  </si>
  <si>
    <t>KR|70176855|246|484886859|5</t>
  </si>
  <si>
    <t>KR|15120585|4|484886859|4</t>
  </si>
  <si>
    <t>SV|90025805|82|484886859|1</t>
  </si>
  <si>
    <t>SV|90655171|81|484886859|2</t>
  </si>
  <si>
    <t>SV|68247660|541|484886828|1</t>
  </si>
  <si>
    <t>SV|94248839|65|484886826|1</t>
  </si>
  <si>
    <t>SV|69029003|109|484886821|4</t>
  </si>
  <si>
    <t>KR|67388072|253|484886821|2</t>
  </si>
  <si>
    <t>SV|93843926|57|484886821|1</t>
  </si>
  <si>
    <t>SV|427718177|84|484886821|3</t>
  </si>
  <si>
    <t>SV|96240875|64|484886813|1</t>
  </si>
  <si>
    <t>LV|423844799|55|484886789|2</t>
  </si>
  <si>
    <t>LV|423844799|55|484886789|1</t>
  </si>
  <si>
    <t>SV|93814324|80|484886788|2</t>
  </si>
  <si>
    <t>SV|93814324|80|484886788|1</t>
  </si>
  <si>
    <t>SV|94093627|38|484886787|2</t>
  </si>
  <si>
    <t>SV|94093627|38|484886787|1</t>
  </si>
  <si>
    <t>SV|97134920|105|484886537|1</t>
  </si>
  <si>
    <t>LF|70235815|186|484886504|2</t>
  </si>
  <si>
    <t>LF|70235815|186|484886504|1</t>
  </si>
  <si>
    <t>SV|95584529|147|484886447|1</t>
  </si>
  <si>
    <t>SV|94005851|62|484886444|1</t>
  </si>
  <si>
    <t>KR|74147601|84|484886246|1</t>
  </si>
  <si>
    <t>KR|74147601|84|484886246|2</t>
  </si>
  <si>
    <t>AS|5018501|134|484886238|1</t>
  </si>
  <si>
    <t>HA|4099254|417|484885872|2</t>
  </si>
  <si>
    <t>HA|4099254|417|484885872|1</t>
  </si>
  <si>
    <t>SV|96927918|73|484885861|1</t>
  </si>
  <si>
    <t>SV|98200920|28|484885858|2</t>
  </si>
  <si>
    <t>SV|98200920|28|484885858|1</t>
  </si>
  <si>
    <t>AS|5281895|250|484885826|1</t>
  </si>
  <si>
    <t>SV|96438622|14|484885822|1</t>
  </si>
  <si>
    <t>SV|96438622|14|484885822|2</t>
  </si>
  <si>
    <t>SV|97123664|89|484885753|1</t>
  </si>
  <si>
    <t>SV|97123664|89|484885753|2</t>
  </si>
  <si>
    <t>SV|97213049|178|484885752|1</t>
  </si>
  <si>
    <t>SV|97213049|178|484885752|2</t>
  </si>
  <si>
    <t>KR|73166948|137|484885609|1</t>
  </si>
  <si>
    <t>SV|98147827|16|484885466|1</t>
  </si>
  <si>
    <t>SV|98147827|16|484885466|2</t>
  </si>
  <si>
    <t>SV|98138613|14|484885465|1</t>
  </si>
  <si>
    <t>SV|98138613|14|484885465|2</t>
  </si>
  <si>
    <t>KR|74437921|120|484885464|1</t>
  </si>
  <si>
    <t>KR|74437921|120|484885464|2</t>
  </si>
  <si>
    <t>DA|8637865|117|484885350|1</t>
  </si>
  <si>
    <t>DA|8637865|117|484885350|2</t>
  </si>
  <si>
    <t>SV|95735397|102|484885266|3</t>
  </si>
  <si>
    <t>SV|95735397|102|484885266|2</t>
  </si>
  <si>
    <t>SV|95735397|102|484885266|1</t>
  </si>
  <si>
    <t>KR|72396303|134|484885263|2</t>
  </si>
  <si>
    <t>KR|72396303|134|484885263|1</t>
  </si>
  <si>
    <t>KR|72901944|109|484885263|4</t>
  </si>
  <si>
    <t>KR|72901944|109|484885263|3</t>
  </si>
  <si>
    <t>SV|95752212|47|484885255|1</t>
  </si>
  <si>
    <t>SV|95752212|47|484885255|2</t>
  </si>
  <si>
    <t>SV|96643067|31|484885254|1</t>
  </si>
  <si>
    <t>SV|96781745|43|484885254|4</t>
  </si>
  <si>
    <t>SV|96780154|38|484885254|3</t>
  </si>
  <si>
    <t>SV|96775740|52|484885254|2</t>
  </si>
  <si>
    <t>KR|74574964|41|484885184|2</t>
  </si>
  <si>
    <t>SV|97210987|41|484885179|1</t>
  </si>
  <si>
    <t>SV|97210987|41|484885179|2</t>
  </si>
  <si>
    <t>SV|97723165|18|484885121|3</t>
  </si>
  <si>
    <t>SV|97723165|18|484885121|1</t>
  </si>
  <si>
    <t>SV|97723165|18|484885121|2</t>
  </si>
  <si>
    <t>SV|97071969|32|484885118|6</t>
  </si>
  <si>
    <t>SV|97008279|28|484885118|4</t>
  </si>
  <si>
    <t>SV|97008279|28|484885118|3</t>
  </si>
  <si>
    <t>KR|74140568|62|484885118|7</t>
  </si>
  <si>
    <t>SV|97071969|32|484885118|5</t>
  </si>
  <si>
    <t>SV|96992141|28|484885118|2</t>
  </si>
  <si>
    <t>SV|96992141|28|484885118|1</t>
  </si>
  <si>
    <t>KR|74140568|62|484885118|8</t>
  </si>
  <si>
    <t>SV|97606234|23|484885116|2</t>
  </si>
  <si>
    <t>SV|97606234|23|484885116|3</t>
  </si>
  <si>
    <t>SV|97606234|23|484885116|1</t>
  </si>
  <si>
    <t>SV|413554022|125|484885114|1</t>
  </si>
  <si>
    <t>SV|413554022|125|484885114|2</t>
  </si>
  <si>
    <t>SV|95107337|24|484885043|1</t>
  </si>
  <si>
    <t>SV|95097971|28|484885042|1</t>
  </si>
  <si>
    <t>SV|95107327|40|484885041|1</t>
  </si>
  <si>
    <t>KR|74225819|39|484885040|1</t>
  </si>
  <si>
    <t>SV|96193952|87|484885039|1</t>
  </si>
  <si>
    <t>KR|72658055|217|484885038|1</t>
  </si>
  <si>
    <t>SV|95916360|17|484885037|1</t>
  </si>
  <si>
    <t>SV|96104524|42|484885036|1</t>
  </si>
  <si>
    <t>SV|92281733|176|484885034|2</t>
  </si>
  <si>
    <t>SV|92281733|176|484885034|1</t>
  </si>
  <si>
    <t>KR|74382118|45|484885033|1</t>
  </si>
  <si>
    <t>SV|92281733|176|484885032|1</t>
  </si>
  <si>
    <t>SV|92281733|176|484885032|2</t>
  </si>
  <si>
    <t>KR|12502079|256|484885031|1</t>
  </si>
  <si>
    <t>KR|73993751|50|484885000|1</t>
  </si>
  <si>
    <t>SV|98015998|40|484884999|1</t>
  </si>
  <si>
    <t>SV|98015998|40|484884999|2</t>
  </si>
  <si>
    <t>KR|70587970|242|484884997|1</t>
  </si>
  <si>
    <t>SV|91103984|249|484884995|3</t>
  </si>
  <si>
    <t>SV|91103984|249|484884995|1</t>
  </si>
  <si>
    <t>SV|91103984|249|484884995|2</t>
  </si>
  <si>
    <t>SV|92320163|183|484884833|2</t>
  </si>
  <si>
    <t>SV|92320163|183|484884833|1</t>
  </si>
  <si>
    <t>SV|97479621|62|484884832|2</t>
  </si>
  <si>
    <t>SV|97479621|62|484884832|1</t>
  </si>
  <si>
    <t>AS|6249274|157|484884638|1</t>
  </si>
  <si>
    <t>SV|427165575|71|484884555|1</t>
  </si>
  <si>
    <t>SV|427165575|71|484884555|2</t>
  </si>
  <si>
    <t>SV|96650720|46|484884512|2</t>
  </si>
  <si>
    <t>SV|96650720|46|484884512|1</t>
  </si>
  <si>
    <t>SV|96658118|64|484884509|1</t>
  </si>
  <si>
    <t>SV|96658118|64|484884509|2</t>
  </si>
  <si>
    <t>KR|74315833|99|484884508|2</t>
  </si>
  <si>
    <t>KR|74315833|99|484884508|1</t>
  </si>
  <si>
    <t>DA|4686760|16|484884314|3</t>
  </si>
  <si>
    <t>DA|4686760|16|484884314|1</t>
  </si>
  <si>
    <t>DA|4686760|16|484884314|2</t>
  </si>
  <si>
    <t>SV|96825252|23|484883829|2</t>
  </si>
  <si>
    <t>SV|96825252|23|484883829|1</t>
  </si>
  <si>
    <t>SV|94853322|45|484883828|1</t>
  </si>
  <si>
    <t>SV|94853322|45|484883828|2</t>
  </si>
  <si>
    <t>SV|95171618|97|484883626|1</t>
  </si>
  <si>
    <t>SV|95171618|97|484883626|3</t>
  </si>
  <si>
    <t>SV|95171618|97|484883626|2</t>
  </si>
  <si>
    <t>SV|97215714|40|484883622|1</t>
  </si>
  <si>
    <t>SV|428961352|79|484883621|3</t>
  </si>
  <si>
    <t>SV|428961352|79|484883621|1</t>
  </si>
  <si>
    <t>SV|428961352|79|484883621|2</t>
  </si>
  <si>
    <t>SV|98157589|42|484883518|2</t>
  </si>
  <si>
    <t>SV|98157589|42|484883518|1</t>
  </si>
  <si>
    <t>SV|96605991|54|484883463|1</t>
  </si>
  <si>
    <t>SV|96605991|54|484883463|2</t>
  </si>
  <si>
    <t>SV|97572034|118|484883462|2</t>
  </si>
  <si>
    <t>SV|97572034|118|484883462|1</t>
  </si>
  <si>
    <t>SV|97125030|20|484883453|6</t>
  </si>
  <si>
    <t>KR|73871507|72|484883453|14</t>
  </si>
  <si>
    <t>SV|97723297|60|484883453|17</t>
  </si>
  <si>
    <t>SV|97125030|20|484883453|5</t>
  </si>
  <si>
    <t>SV|97160464|45|484883453|11</t>
  </si>
  <si>
    <t>SV|91050443|355|484883453|1</t>
  </si>
  <si>
    <t>SV|97134365|48|484883453|7</t>
  </si>
  <si>
    <t>SV|97134365|48|484883453|8</t>
  </si>
  <si>
    <t>SV|97160464|45|484883453|12</t>
  </si>
  <si>
    <t>KR|73871507|72|484883453|13</t>
  </si>
  <si>
    <t>SV|97226726|21|484883453|15</t>
  </si>
  <si>
    <t>SV|97154513|31|484883453|10</t>
  </si>
  <si>
    <t>SV|97154513|31|484883453|9</t>
  </si>
  <si>
    <t>SV|97723297|60|484883453|18</t>
  </si>
  <si>
    <t>SV|97226726|21|484883453|16</t>
  </si>
  <si>
    <t>SV|91050443|355|484883453|2</t>
  </si>
  <si>
    <t>KR|73857744|74|484883375|1</t>
  </si>
  <si>
    <t>KR|73633040|93|484883373|1</t>
  </si>
  <si>
    <t>KR|73669901|74|484883372|1</t>
  </si>
  <si>
    <t>KR|73669901|74|484883372|2</t>
  </si>
  <si>
    <t>KR|74087481|31|484883369|1</t>
  </si>
  <si>
    <t>KR|74087481|31|484883369|2</t>
  </si>
  <si>
    <t>SV|96907650|64|484883368|2</t>
  </si>
  <si>
    <t>SV|96907650|64|484883368|1</t>
  </si>
  <si>
    <t>SV|98517868|9|484883176|2</t>
  </si>
  <si>
    <t>SV|98517868|9|484883176|1</t>
  </si>
  <si>
    <t>SV|95750335|35|484883172|2</t>
  </si>
  <si>
    <t>SV|95750335|35|484883172|1</t>
  </si>
  <si>
    <t>LV|450160758|76|484883096|2</t>
  </si>
  <si>
    <t>LV|450160758|76|484883096|1</t>
  </si>
  <si>
    <t>KR|71798869|119|484883036|2</t>
  </si>
  <si>
    <t>KR|71798869|119|484883036|1</t>
  </si>
  <si>
    <t>SV|70888183|105|484883035|1</t>
  </si>
  <si>
    <t>SV|413534636|107|484883034|2</t>
  </si>
  <si>
    <t>SV|413534636|107|484883034|1</t>
  </si>
  <si>
    <t>SV|96526419|12|484883033|1</t>
  </si>
  <si>
    <t>SV|93410282|60|484883032|1</t>
  </si>
  <si>
    <t>SV|93410282|60|484883032|2</t>
  </si>
  <si>
    <t>SV|72787627|78|484883031|1</t>
  </si>
  <si>
    <t>KR|13386918|229|484883030|1</t>
  </si>
  <si>
    <t>SV|92727136|59|484883029|1</t>
  </si>
  <si>
    <t>SV|91111173|156|484882977|1</t>
  </si>
  <si>
    <t>SV|91111173|156|484882977|2</t>
  </si>
  <si>
    <t>KR|74579599|33|484882974|1</t>
  </si>
  <si>
    <t>SV|75360230|140|484882939|1</t>
  </si>
  <si>
    <t>SV|71718301|268|484882834|2</t>
  </si>
  <si>
    <t>SV|97298663|36|484882834|1</t>
  </si>
  <si>
    <t>SV|97866219|48|484882760|1</t>
  </si>
  <si>
    <t>SV|97866219|48|484882760|2</t>
  </si>
  <si>
    <t>SV|97288946|30|484882752|1</t>
  </si>
  <si>
    <t>SV|97288946|30|484882752|2</t>
  </si>
  <si>
    <t>SV|97284884|42|484882751|1</t>
  </si>
  <si>
    <t>SV|97284884|42|484882751|2</t>
  </si>
  <si>
    <t>SV|73597900|74|484882541|1</t>
  </si>
  <si>
    <t>SV|92606140|122|484882541|2</t>
  </si>
  <si>
    <t>SV|71079191|369|484882541|5</t>
  </si>
  <si>
    <t>SV|71020003|295|484882541|4</t>
  </si>
  <si>
    <t>SV|92606796|117|484882541|3</t>
  </si>
  <si>
    <t>SV|94596552|142|484882514|2</t>
  </si>
  <si>
    <t>SV|94596552|142|484882514|1</t>
  </si>
  <si>
    <t>SV|94596552|142|484882503|1</t>
  </si>
  <si>
    <t>SV|94596552|142|484882503|2</t>
  </si>
  <si>
    <t>LV|430838418|182|484882470|1</t>
  </si>
  <si>
    <t>LV|430838418|182|484882470|2</t>
  </si>
  <si>
    <t>KR|70815778|147|484882469|1</t>
  </si>
  <si>
    <t>KR|70815778|147|484882469|2</t>
  </si>
  <si>
    <t>KR|72640855|60|484882467|2</t>
  </si>
  <si>
    <t>KR|72640855|60|484882467|1</t>
  </si>
  <si>
    <t>KR|70224565|164|484882241|2</t>
  </si>
  <si>
    <t>KR|70224565|164|484882241|1</t>
  </si>
  <si>
    <t>KR|70224565|164|484882241|3</t>
  </si>
  <si>
    <t>SV|90911550|71|484882238|1</t>
  </si>
  <si>
    <t>SV|92917716|42|484882227|2</t>
  </si>
  <si>
    <t>SV|92917716|42|484882227|1</t>
  </si>
  <si>
    <t>SV|74810263|139|484882223|1</t>
  </si>
  <si>
    <t>SV|74810263|139|484882223|2</t>
  </si>
  <si>
    <t>SV|94986765|149|484882146|3</t>
  </si>
  <si>
    <t>SV|94986765|149|484882146|1</t>
  </si>
  <si>
    <t>SV|94986765|149|484882146|2</t>
  </si>
  <si>
    <t>SV|90465530|146|484882144|1</t>
  </si>
  <si>
    <t>SV|90465530|146|484882144|2</t>
  </si>
  <si>
    <t>SV|90465530|146|484882144|3</t>
  </si>
  <si>
    <t>KR|73279908|48|484882143|2</t>
  </si>
  <si>
    <t>KR|73279908|48|484882143|3</t>
  </si>
  <si>
    <t>KR|73279908|48|484882143|1</t>
  </si>
  <si>
    <t>KR|74419663|58|484882122|3</t>
  </si>
  <si>
    <t>KR|74419663|58|484882122|1</t>
  </si>
  <si>
    <t>KR|74419663|58|484882122|2</t>
  </si>
  <si>
    <t>SV|97122910|64|484882120|3</t>
  </si>
  <si>
    <t>SV|97122910|64|484882120|1</t>
  </si>
  <si>
    <t>SV|97122910|64|484882120|2</t>
  </si>
  <si>
    <t>SV|95917323|107|484882118|3</t>
  </si>
  <si>
    <t>SV|95917323|107|484882118|2</t>
  </si>
  <si>
    <t>SV|95917323|107|484882118|1</t>
  </si>
  <si>
    <t>SV|2933571|173|484882114|1</t>
  </si>
  <si>
    <t>SV|2933571|173|484882114|3</t>
  </si>
  <si>
    <t>SV|2933571|173|484882114|2</t>
  </si>
  <si>
    <t>KR|74650517|14|484882045|4</t>
  </si>
  <si>
    <t>SV|97866200|96|484881992|1</t>
  </si>
  <si>
    <t>SV|97866200|96|484881992|2</t>
  </si>
  <si>
    <t>SV|95101514|64|484881908|1</t>
  </si>
  <si>
    <t>SV|95101514|64|484881908|2</t>
  </si>
  <si>
    <t>SV|97747925|40|484881889|1</t>
  </si>
  <si>
    <t>SV|97747925|40|484881889|2</t>
  </si>
  <si>
    <t>SV|75623854|125|484881874|2</t>
  </si>
  <si>
    <t>SV|75623423|52|484881874|1</t>
  </si>
  <si>
    <t>SV|97885920|48|484881755|1</t>
  </si>
  <si>
    <t>KR|12107141|164|484881665|3</t>
  </si>
  <si>
    <t>KR|12107141|164|484881665|2</t>
  </si>
  <si>
    <t>KR|12107141|164|484881665|1</t>
  </si>
  <si>
    <t>DA|662865|138|484881664|1</t>
  </si>
  <si>
    <t>SV|70956049|89|484881657|1</t>
  </si>
  <si>
    <t>SV|94937108|34|484881656|1</t>
  </si>
  <si>
    <t>DA|8490597|313|484881608|2</t>
  </si>
  <si>
    <t>DA|8490597|313|484881608|3</t>
  </si>
  <si>
    <t>DA|8490597|313|484881608|1</t>
  </si>
  <si>
    <t>DA|8490597|313|484881607|1</t>
  </si>
  <si>
    <t>DA|8490597|313|484881607|2</t>
  </si>
  <si>
    <t>DA|8490597|313|484881607|3</t>
  </si>
  <si>
    <t>KR|72032550|124|484881539|1</t>
  </si>
  <si>
    <t>KR|3096993|288|484881538|1</t>
  </si>
  <si>
    <t>DA|8623086|126|484881537|1</t>
  </si>
  <si>
    <t>KR|72408086|45|484881536|1</t>
  </si>
  <si>
    <t>SV|95913796|42|484881260|1</t>
  </si>
  <si>
    <t>SV|95913796|42|484881260|2</t>
  </si>
  <si>
    <t>KR|73105511|96|484881176|1</t>
  </si>
  <si>
    <t>KR|73105511|96|484881176|2</t>
  </si>
  <si>
    <t>KR|73105511|96|484881176|3</t>
  </si>
  <si>
    <t>SV|413579566|137|484881173|3</t>
  </si>
  <si>
    <t>SV|413579566|137|484881173|2</t>
  </si>
  <si>
    <t>SV|413579566|137|484881173|1</t>
  </si>
  <si>
    <t>SV|90060968|127|484881113|2</t>
  </si>
  <si>
    <t>SV|90060968|127|484881113|1</t>
  </si>
  <si>
    <t>SV|70421563|124|484881082|2</t>
  </si>
  <si>
    <t>SV|98018945|35|484881064|1</t>
  </si>
  <si>
    <t>SV|98018945|35|484881064|2</t>
  </si>
  <si>
    <t>SV|74412167|123|484880888|3</t>
  </si>
  <si>
    <t>SV|74412167|123|484880888|2</t>
  </si>
  <si>
    <t>SV|74412167|123|484880888|1</t>
  </si>
  <si>
    <t>SV|95873134|28|484880875|5</t>
  </si>
  <si>
    <t>SV|95573252|54|484880875|1</t>
  </si>
  <si>
    <t>SV|95575703|60|484880875|2</t>
  </si>
  <si>
    <t>SV|95853091|25|484880875|4</t>
  </si>
  <si>
    <t>SV|95848831|52|484880875|3</t>
  </si>
  <si>
    <t>LV|9593869|260|484880870|2</t>
  </si>
  <si>
    <t>LV|9593869|260|484880870|1</t>
  </si>
  <si>
    <t>SV|91159183|91|484880829|1</t>
  </si>
  <si>
    <t>SV|69107970|103|484880829|6</t>
  </si>
  <si>
    <t>SV|61765806|67|484880829|5</t>
  </si>
  <si>
    <t>SV|61765805|82|484880829|4</t>
  </si>
  <si>
    <t>KR|67046856|176|484880829|2</t>
  </si>
  <si>
    <t>SV|428462307|86|484880829|3</t>
  </si>
  <si>
    <t>SV|98349770|11|484880828|2</t>
  </si>
  <si>
    <t>SV|98349770|11|484880828|1</t>
  </si>
  <si>
    <t>SV|97924171|31|484880822|1</t>
  </si>
  <si>
    <t>SV|97924171|31|484880822|2</t>
  </si>
  <si>
    <t>SV|95224494|106|484880798|1</t>
  </si>
  <si>
    <t>SV|95432238|49|484880796|1</t>
  </si>
  <si>
    <t>SV|96172380|103|484880794|1</t>
  </si>
  <si>
    <t>KR|73852167|77|484880793|1</t>
  </si>
  <si>
    <t>SV|95176122|65|484880792|1</t>
  </si>
  <si>
    <t>KR|73852169|49|484880791|1</t>
  </si>
  <si>
    <t>SV|97541702|23|484880790|1</t>
  </si>
  <si>
    <t>SV|98076095|8|484880778|1</t>
  </si>
  <si>
    <t>SV|98076095|8|484880778|2</t>
  </si>
  <si>
    <t>SV|98074228|15|484880777|1</t>
  </si>
  <si>
    <t>SV|98074228|15|484880777|2</t>
  </si>
  <si>
    <t>SV|98082226|11|484880776|1</t>
  </si>
  <si>
    <t>SV|98082226|11|484880776|2</t>
  </si>
  <si>
    <t>SV|98070383|11|484880775|1</t>
  </si>
  <si>
    <t>SV|98070383|11|484880775|2</t>
  </si>
  <si>
    <t>SV|97640251|35|484880660|2</t>
  </si>
  <si>
    <t>SV|97640251|35|484880660|1</t>
  </si>
  <si>
    <t>LF|71086206|15|484880609|1</t>
  </si>
  <si>
    <t>SV|94549037|109|484880478|1</t>
  </si>
  <si>
    <t>SV|95481465|117|484880476|1</t>
  </si>
  <si>
    <t>SV|74943175|216|484880322|1</t>
  </si>
  <si>
    <t>SV|96095128|66|484880287|1</t>
  </si>
  <si>
    <t>SV|96660957|48|484880287|3</t>
  </si>
  <si>
    <t>SV|97041471|27|484880211|2</t>
  </si>
  <si>
    <t>SV|97041471|27|484880211|1</t>
  </si>
  <si>
    <t>SV|97041471|27|484880211|3</t>
  </si>
  <si>
    <t>HA|1636053|151|484880208|3</t>
  </si>
  <si>
    <t>HA|1636053|151|484880208|2</t>
  </si>
  <si>
    <t>HA|1636053|151|484880208|1</t>
  </si>
  <si>
    <t>DA|8537655|129|484880193|2</t>
  </si>
  <si>
    <t>DA|8537655|129|484880193|1</t>
  </si>
  <si>
    <t>DA|8537655|129|484880193|3</t>
  </si>
  <si>
    <t>SV|8711404|111|484880192|3</t>
  </si>
  <si>
    <t>SV|8711404|111|484880192|2</t>
  </si>
  <si>
    <t>SV|8711404|111|484880192|1</t>
  </si>
  <si>
    <t>SV|93751622|76|484879972|2</t>
  </si>
  <si>
    <t>SV|93751622|76|484879972|1</t>
  </si>
  <si>
    <t>SV|98291534|17|484879969|1</t>
  </si>
  <si>
    <t>SV|70476378|188|484879922|2</t>
  </si>
  <si>
    <t>SV|70476378|188|484879922|1</t>
  </si>
  <si>
    <t>KR|73930600|79|484879919|2</t>
  </si>
  <si>
    <t>KR|73930600|79|484879919|1</t>
  </si>
  <si>
    <t>SV|70476326|212|484879918|1</t>
  </si>
  <si>
    <t>SV|70476326|212|484879918|2</t>
  </si>
  <si>
    <t>HA|7292467|157|484879823|1</t>
  </si>
  <si>
    <t>HA|7292467|157|484879823|2</t>
  </si>
  <si>
    <t>KR|1972382|236|484879819|2</t>
  </si>
  <si>
    <t>KR|1972382|236|484879819|1</t>
  </si>
  <si>
    <t>SV|90713079|110|484879817|1</t>
  </si>
  <si>
    <t>SV|90713079|110|484879817|2</t>
  </si>
  <si>
    <t>SV|72914896|78|484879816|2</t>
  </si>
  <si>
    <t>SV|72914896|78|484879816|1</t>
  </si>
  <si>
    <t>KR|590440|135|484879814|1</t>
  </si>
  <si>
    <t>KR|590440|135|484879814|2</t>
  </si>
  <si>
    <t>KR|73999514|36|484879793|3</t>
  </si>
  <si>
    <t>KR|73890754|49|484879793|2</t>
  </si>
  <si>
    <t>KR|73890745|59|484879793|1</t>
  </si>
  <si>
    <t>SV|95289154|224|484879715|1</t>
  </si>
  <si>
    <t>SV|97006735|25|484879622|2</t>
  </si>
  <si>
    <t>SV|97006735|25|484879622|1</t>
  </si>
  <si>
    <t>SV|91226679|79|484879616|2</t>
  </si>
  <si>
    <t>SV|91226679|79|484879616|1</t>
  </si>
  <si>
    <t>KR|73604112|44|484879613|1</t>
  </si>
  <si>
    <t>AS|4361473|102|484879611|1</t>
  </si>
  <si>
    <t>AS|4361473|102|484879611|2</t>
  </si>
  <si>
    <t>SV|9889318|88|484879610|1</t>
  </si>
  <si>
    <t>SV|9889318|88|484879610|2</t>
  </si>
  <si>
    <t>SV|8513377|156|484879608|1</t>
  </si>
  <si>
    <t>SV|8513377|156|484879608|2</t>
  </si>
  <si>
    <t>AS|4361469|111|484879607|1</t>
  </si>
  <si>
    <t>AS|4361469|111|484879607|2</t>
  </si>
  <si>
    <t>SV|95727231|113|484879380|3</t>
  </si>
  <si>
    <t>SV|95727231|113|484879380|2</t>
  </si>
  <si>
    <t>SV|95727231|113|484879380|1</t>
  </si>
  <si>
    <t>SV|91531202|36|484879379|4</t>
  </si>
  <si>
    <t>SV|91529531|122|484879379|1</t>
  </si>
  <si>
    <t>SV|91529531|122|484879379|2</t>
  </si>
  <si>
    <t>KR|73290395|82|484879379|6</t>
  </si>
  <si>
    <t>SV|91531202|36|484879379|3</t>
  </si>
  <si>
    <t>KR|73290395|82|484879379|5</t>
  </si>
  <si>
    <t>KR|70928046|239|484879378|5</t>
  </si>
  <si>
    <t>SV|92153045|27|484879378|2</t>
  </si>
  <si>
    <t>KR|70928046|239|484879378|6</t>
  </si>
  <si>
    <t>SV|92156443|36|484879378|3</t>
  </si>
  <si>
    <t>SV|92153045|27|484879378|1</t>
  </si>
  <si>
    <t>SV|92156443|36|484879378|4</t>
  </si>
  <si>
    <t>SV|95562673|37|484879375|3</t>
  </si>
  <si>
    <t>SV|95562673|37|484879375|1</t>
  </si>
  <si>
    <t>SV|95562673|37|484879375|2</t>
  </si>
  <si>
    <t>SV|427539858|150|484879373|3</t>
  </si>
  <si>
    <t>SV|427539858|150|484879373|2</t>
  </si>
  <si>
    <t>SV|427539858|150|484879373|1</t>
  </si>
  <si>
    <t>KR|73721954|82|484879303|2</t>
  </si>
  <si>
    <t>KR|73721954|82|484879303|1</t>
  </si>
  <si>
    <t>SV|97066874|48|484879246|1</t>
  </si>
  <si>
    <t>SV|97066874|48|484879246|2</t>
  </si>
  <si>
    <t>SV|97066874|48|484879246|3</t>
  </si>
  <si>
    <t>SV|97720618|20|484879241|1</t>
  </si>
  <si>
    <t>SV|97720618|20|484879241|2</t>
  </si>
  <si>
    <t>SV|97720618|20|484879241|3</t>
  </si>
  <si>
    <t>SV|97723515|30|484879236|2</t>
  </si>
  <si>
    <t>SV|97723515|30|484879236|1</t>
  </si>
  <si>
    <t>SV|96110197|58|484879202|1</t>
  </si>
  <si>
    <t>KR|2677436|179|484879201|1</t>
  </si>
  <si>
    <t>KR|74446291|34|484879200|1</t>
  </si>
  <si>
    <t>DA|7144566|101|484879199|2</t>
  </si>
  <si>
    <t>DA|7144566|101|484879199|1</t>
  </si>
  <si>
    <t>DA|7144566|101|484879199|3</t>
  </si>
  <si>
    <t>SV|96165819|14|484879198|1</t>
  </si>
  <si>
    <t>SV|961658|106|484879198|2</t>
  </si>
  <si>
    <t>SV|97614938|23|484879197|1</t>
  </si>
  <si>
    <t>SV|97826920|14|484879196|1</t>
  </si>
  <si>
    <t>DA|4753416|49|484879195|1</t>
  </si>
  <si>
    <t>SV|70758349|81|484879193|1</t>
  </si>
  <si>
    <t>KR|12500264|179|484879191|1</t>
  </si>
  <si>
    <t>SV|70758364|46|484879189|1</t>
  </si>
  <si>
    <t>SV|91101878|90|484879188|1</t>
  </si>
  <si>
    <t>SV|91126668|93|484879187|1</t>
  </si>
  <si>
    <t>LV|10282057|51|484879186|2</t>
  </si>
  <si>
    <t>LV|10282057|51|484879186|1</t>
  </si>
  <si>
    <t>SV|96893665|104|484879127|1</t>
  </si>
  <si>
    <t>SV|96893665|104|484879127|2</t>
  </si>
  <si>
    <t>SV|67990610|98|484879079|6</t>
  </si>
  <si>
    <t>KR|72812803|5|484879079|3</t>
  </si>
  <si>
    <t>SV|61794465|78|484879079|5</t>
  </si>
  <si>
    <t>KR|71553477|78|484879079|2</t>
  </si>
  <si>
    <t>SV|67990611|80|484879079|7</t>
  </si>
  <si>
    <t>KR|70686509|97|484879079|1</t>
  </si>
  <si>
    <t>SV|418976833|240|484879079|4</t>
  </si>
  <si>
    <t>SV|97972245|119|484878948|1</t>
  </si>
  <si>
    <t>SV|92280957|69|484878895|1</t>
  </si>
  <si>
    <t>SV|92280957|69|484878895|2</t>
  </si>
  <si>
    <t>SV|97772286|68|484878879|1</t>
  </si>
  <si>
    <t>SV|96608352|69|484878874|1</t>
  </si>
  <si>
    <t>SV|96111858|60|484878872|1</t>
  </si>
  <si>
    <t>SV|96120179|52|484878871|1</t>
  </si>
  <si>
    <t>SV|96120179|52|484878871|2</t>
  </si>
  <si>
    <t>SV|75380542|112|484878839|1</t>
  </si>
  <si>
    <t>SV|91183270|135|484878709|2</t>
  </si>
  <si>
    <t>SV|91183270|135|484878709|1</t>
  </si>
  <si>
    <t>SV|95938961|12|484878652|1</t>
  </si>
  <si>
    <t>SV|95938961|12|484878652|2</t>
  </si>
  <si>
    <t>SV|93681984|219|484878618|1</t>
  </si>
  <si>
    <t>SV|95946657|67|484878560|2</t>
  </si>
  <si>
    <t>SV|95946657|67|484878560|1</t>
  </si>
  <si>
    <t>SV|95953029|17|484878559|2</t>
  </si>
  <si>
    <t>SV|95953029|17|484878559|1</t>
  </si>
  <si>
    <t>SV|98246215|12|484878506|2</t>
  </si>
  <si>
    <t>SV|98246215|12|484878506|1</t>
  </si>
  <si>
    <t>KR|73625917|104|484877083|3</t>
  </si>
  <si>
    <t>KR|73625917|104|484877083|4</t>
  </si>
  <si>
    <t>SV|98085134|34|484875734|1</t>
  </si>
  <si>
    <t>LV|9177407|175|484873686|1</t>
  </si>
  <si>
    <t>LV|9177407|175|484873686|2</t>
  </si>
  <si>
    <t>SV|97726850|35|484873525|1</t>
  </si>
  <si>
    <t>SV|97757369|56|484873525|2</t>
  </si>
  <si>
    <t>LV|431682517|223|484872892|5</t>
  </si>
  <si>
    <t>LV|10726604|197|484872892|2</t>
  </si>
  <si>
    <t>LV|10726605|136|484872892|3</t>
  </si>
  <si>
    <t>LV|10726605|136|484872892|4</t>
  </si>
  <si>
    <t>LV|10726604|197|484872892|1</t>
  </si>
  <si>
    <t>LV|431682517|223|484872892|6</t>
  </si>
  <si>
    <t>LV|482166198|172|484872692|1</t>
  </si>
  <si>
    <t>LV|482166198|172|484872692|2</t>
  </si>
  <si>
    <t>SV|90491418|70|484872362|3</t>
  </si>
  <si>
    <t>SV|90491418|70|484872362|2</t>
  </si>
  <si>
    <t>LV|9678191|93|484872299|2</t>
  </si>
  <si>
    <t>LV|9678191|93|484872299|1</t>
  </si>
  <si>
    <t>LV|430179794|128|484870740|1</t>
  </si>
  <si>
    <t>LV|430179794|128|484870740|2</t>
  </si>
  <si>
    <t>SV|72703487|284|484868786|1</t>
  </si>
  <si>
    <t>SV|70267349|122|484868182|2</t>
  </si>
  <si>
    <t>LV|10113062|227|484865010|2</t>
  </si>
  <si>
    <t>LV|10113062|227|484865010|1</t>
  </si>
  <si>
    <t>LV|430501890|108|484864599|2</t>
  </si>
  <si>
    <t>LV|430501890|108|484864599|1</t>
  </si>
  <si>
    <t>LV|48769377|52|484864598|1</t>
  </si>
  <si>
    <t>SV|94910673|58|484862032|1</t>
  </si>
  <si>
    <t>SV|94910673|58|484862032|2</t>
  </si>
  <si>
    <t>SV|75537188|28|484861459|1</t>
  </si>
  <si>
    <t>LV|8109810|168|484860990|1</t>
  </si>
  <si>
    <t>LV|8109810|168|484860990|2</t>
  </si>
  <si>
    <t>LV|9619674|45|484860987|1</t>
  </si>
  <si>
    <t>LV|431954500|141|484860404|1</t>
  </si>
  <si>
    <t>KV|348424918|11|484859115|1</t>
  </si>
  <si>
    <t>KV|347723938|11|484858967|1</t>
  </si>
  <si>
    <t>KV|347491883|11|484858936|1</t>
  </si>
  <si>
    <t>KV|347092032|11|484858851|1</t>
  </si>
  <si>
    <t>KV|342527820|21|484858321|1</t>
  </si>
  <si>
    <t>KV|340562866|48|484858088|1</t>
  </si>
  <si>
    <t>KV|340547646|459|484858086|1</t>
  </si>
  <si>
    <t>KV|340541788|165|484858083|1</t>
  </si>
  <si>
    <t>KV|229473196|542|484849712|1</t>
  </si>
  <si>
    <t>LV|430353846|1847|484849166|1</t>
  </si>
  <si>
    <t>LV|45835542|57|484846819|1</t>
  </si>
  <si>
    <t>LV|33639803|23|484846636|1</t>
  </si>
  <si>
    <t>SV|98161997|21|484844281|1</t>
  </si>
  <si>
    <t>SV|97999694|65|484843856|1</t>
  </si>
  <si>
    <t>SV|97635068|54|484842352|1</t>
  </si>
  <si>
    <t>SV|97635068|54|484842351|1</t>
  </si>
  <si>
    <t>KR|74168163|50|484841893|1</t>
  </si>
  <si>
    <t>KR|73106527|230|484840056|1</t>
  </si>
  <si>
    <t>KR|16048529|37|484838441|1</t>
  </si>
  <si>
    <t>LF|70039126|749|484837893|1</t>
  </si>
  <si>
    <t>SV|95469401|69|484837558|1</t>
  </si>
  <si>
    <t>LF|60346140|40|484837417|1</t>
  </si>
  <si>
    <t>LF|60346138|42|484837416|1</t>
  </si>
  <si>
    <t>LF|60343774|43|484837412|1</t>
  </si>
  <si>
    <t>LF|60343772|41|484837411|1</t>
  </si>
  <si>
    <t>LF|60343771|41|484837410|1</t>
  </si>
  <si>
    <t>LF|60338351|33|484837400|1</t>
  </si>
  <si>
    <t>LF|60332826|47|484837375|1</t>
  </si>
  <si>
    <t>LF|60332821|52|484837374|1</t>
  </si>
  <si>
    <t>LF|60332804|55|484837373|1</t>
  </si>
  <si>
    <t>LF|60324017|47|484837360|1</t>
  </si>
  <si>
    <t>LF|60323919|41|484837359|1</t>
  </si>
  <si>
    <t>LF|60314846|62|484837140|1</t>
  </si>
  <si>
    <t>LF|60314837|64|484837139|1</t>
  </si>
  <si>
    <t>LF|60312302|58|484837131|1</t>
  </si>
  <si>
    <t>LF|60298611|66|484837103|1</t>
  </si>
  <si>
    <t>KV|214059334|13327|484835936|1</t>
  </si>
  <si>
    <t>KV|214059334|13327|484835936|3</t>
  </si>
  <si>
    <t>KV|214059334|13327|484835936|2</t>
  </si>
  <si>
    <t>KV|227325327|2804|484835610|1</t>
  </si>
  <si>
    <t>KV|227325327|2804|484835610|2</t>
  </si>
  <si>
    <t>KV|227325327|2804|484835610|3</t>
  </si>
  <si>
    <t>KV|217684191|1013|484835514|1</t>
  </si>
  <si>
    <t>KV|217684191|1013|484835514|2</t>
  </si>
  <si>
    <t>KV|217684191|1013|484835514|3</t>
  </si>
  <si>
    <t>KV|213713820|3514|484835282|1</t>
  </si>
  <si>
    <t>KV|232469132|6060|484834915|2</t>
  </si>
  <si>
    <t>KV|232469132|6060|484834915|3</t>
  </si>
  <si>
    <t>KV|232469132|6060|484834915|1</t>
  </si>
  <si>
    <t>KV|332379572|362|484834560|4</t>
  </si>
  <si>
    <t>KV|332379572|362|484834560|1</t>
  </si>
  <si>
    <t>KV|332379572|362|484834560|3</t>
  </si>
  <si>
    <t>KV|332379572|362|484834560|2</t>
  </si>
  <si>
    <t>KV|40175622|397|484834163|1</t>
  </si>
  <si>
    <t>KV|40175622|397|484834163|2</t>
  </si>
  <si>
    <t>KV|347239351|18|484833968|2</t>
  </si>
  <si>
    <t>KV|347239351|18|484833968|1</t>
  </si>
  <si>
    <t>KV|347239351|18|484833968|3</t>
  </si>
  <si>
    <t>KV|340788341|108|484833966|2</t>
  </si>
  <si>
    <t>KV|340788341|108|484833966|1</t>
  </si>
  <si>
    <t>KV|323741722|350|484833782|3</t>
  </si>
  <si>
    <t>KV|323741722|350|484833782|1</t>
  </si>
  <si>
    <t>KV|323741722|350|484833782|4</t>
  </si>
  <si>
    <t>KV|323741722|350|484833782|2</t>
  </si>
  <si>
    <t>KV|300330830|2322|484833620|1</t>
  </si>
  <si>
    <t>KV|300330830|2322|484833620|2</t>
  </si>
  <si>
    <t>KV|226064120|3209|484833618|1</t>
  </si>
  <si>
    <t>KV|226064120|3209|484833618|2</t>
  </si>
  <si>
    <t>KV|226064120|3209|484833618|3</t>
  </si>
  <si>
    <t>KV|326697112|63|484833441|4</t>
  </si>
  <si>
    <t>KV|326697112|63|484833441|2</t>
  </si>
  <si>
    <t>KV|326697112|63|484833441|3</t>
  </si>
  <si>
    <t>KV|326697112|63|484833441|1</t>
  </si>
  <si>
    <t>KV|345572177|16|484833440|1</t>
  </si>
  <si>
    <t>KV|345572177|16|484833440|2</t>
  </si>
  <si>
    <t>KV|341800855|70|484832841|2</t>
  </si>
  <si>
    <t>KV|341800855|70|484832841|4</t>
  </si>
  <si>
    <t>KV|341800855|70|484832841|3</t>
  </si>
  <si>
    <t>KV|341800855|70|484832841|1</t>
  </si>
  <si>
    <t>KV|337584455|53|484832344|2</t>
  </si>
  <si>
    <t>KV|337584455|53|484832344|1</t>
  </si>
  <si>
    <t>KV|348727147|48|484832342|2</t>
  </si>
  <si>
    <t>KV|348727147|48|484832342|1</t>
  </si>
  <si>
    <t>KV|348727147|48|484832342|3</t>
  </si>
  <si>
    <t>KV|325397765|111|484832317|1</t>
  </si>
  <si>
    <t>KV|325397765|111|484832317|2</t>
  </si>
  <si>
    <t>KV|325397765|111|484832317|3</t>
  </si>
  <si>
    <t>KV|47488499|2058|484831599|1</t>
  </si>
  <si>
    <t>KV|47488499|2058|484831599|2</t>
  </si>
  <si>
    <t>KV|227890369|1174|484831597|1</t>
  </si>
  <si>
    <t>KV|227890369|1174|484831597|2</t>
  </si>
  <si>
    <t>KV|326443102|165|484831201|2</t>
  </si>
  <si>
    <t>KV|326443102|165|484831201|1</t>
  </si>
  <si>
    <t>KV|326443102|165|484831201|3</t>
  </si>
  <si>
    <t>KV|211497853|11122|484830600|2</t>
  </si>
  <si>
    <t>KV|211497853|11122|484830600|1</t>
  </si>
  <si>
    <t>KV|211497853|11122|484830600|3</t>
  </si>
  <si>
    <t>KV|211175465|4112|484830596|3</t>
  </si>
  <si>
    <t>KV|211175465|4112|484830596|2</t>
  </si>
  <si>
    <t>KV|211175465|4112|484830596|1</t>
  </si>
  <si>
    <t>KV|301157423|752|484830595|1</t>
  </si>
  <si>
    <t>KV|301157423|752|484830595|2</t>
  </si>
  <si>
    <t>KV|301157423|752|484830595|3</t>
  </si>
  <si>
    <t>KV|332288003|81|484830594|2</t>
  </si>
  <si>
    <t>KV|332288003|81|484830594|3</t>
  </si>
  <si>
    <t>KV|332288003|81|484830594|1</t>
  </si>
  <si>
    <t>KV|202691183|451|484830586|3</t>
  </si>
  <si>
    <t>KV|202691183|451|484830586|2</t>
  </si>
  <si>
    <t>KV|202691183|451|484830586|1</t>
  </si>
  <si>
    <t>KV|320001620|354|484830402|1</t>
  </si>
  <si>
    <t>KV|320001620|354|484830402|2</t>
  </si>
  <si>
    <t>KV|209172408|2275|484830401|1</t>
  </si>
  <si>
    <t>KV|41348228|737|484830123|1</t>
  </si>
  <si>
    <t>KV|319007550|92|484830021|3</t>
  </si>
  <si>
    <t>KV|319007550|92|484830021|1</t>
  </si>
  <si>
    <t>KV|319007550|92|484830021|4</t>
  </si>
  <si>
    <t>KV|319007550|92|484830021|2</t>
  </si>
  <si>
    <t>KV|228459181|1427|484830020|2</t>
  </si>
  <si>
    <t>KV|228459181|1427|484830020|1</t>
  </si>
  <si>
    <t>KV|265400324|2821|484830018|1</t>
  </si>
  <si>
    <t>KV|265400324|2821|484830018|2</t>
  </si>
  <si>
    <t>KV|343584992|18|484829807|1</t>
  </si>
  <si>
    <t>KV|343584992|18|484829807|2</t>
  </si>
  <si>
    <t>KV|316968770|889|484829648|3</t>
  </si>
  <si>
    <t>KV|316968770|889|484829648|2</t>
  </si>
  <si>
    <t>KV|316968770|889|484829648|1</t>
  </si>
  <si>
    <t>KV|336159410|686|484829646|1</t>
  </si>
  <si>
    <t>KV|336159410|686|484829646|3</t>
  </si>
  <si>
    <t>KV|336159410|686|484829646|4</t>
  </si>
  <si>
    <t>KV|336159410|686|484829646|2</t>
  </si>
  <si>
    <t>KV|343180190|135|484829644|1</t>
  </si>
  <si>
    <t>KV|343180190|135|484829644|3</t>
  </si>
  <si>
    <t>KV|343180190|135|484829644|2</t>
  </si>
  <si>
    <t>KV|326419422|233|484829641|2</t>
  </si>
  <si>
    <t>KV|326419422|233|484829641|1</t>
  </si>
  <si>
    <t>KV|326419422|233|484829641|3</t>
  </si>
  <si>
    <t>KV|345595894|34|484829640|3</t>
  </si>
  <si>
    <t>KV|345595894|34|484829640|2</t>
  </si>
  <si>
    <t>KV|345595894|34|484829640|1</t>
  </si>
  <si>
    <t>KV|345729734|46|484829639|3</t>
  </si>
  <si>
    <t>KV|345729734|46|484829639|1</t>
  </si>
  <si>
    <t>KV|345729734|46|484829639|2</t>
  </si>
  <si>
    <t>KV|327468982|208|484829638|3</t>
  </si>
  <si>
    <t>KV|327468982|208|484829638|1</t>
  </si>
  <si>
    <t>KV|327468982|208|484829638|2</t>
  </si>
  <si>
    <t>KV|306447772|486|484829637|1</t>
  </si>
  <si>
    <t>KV|306447772|486|484829637|3</t>
  </si>
  <si>
    <t>KV|306447772|486|484829637|2</t>
  </si>
  <si>
    <t>KV|306854173|66|484829635|1</t>
  </si>
  <si>
    <t>KV|306854173|66|484829635|3</t>
  </si>
  <si>
    <t>KV|306854173|66|484829635|2</t>
  </si>
  <si>
    <t>KV|322264157|147|484829633|1</t>
  </si>
  <si>
    <t>KV|322264157|147|484829633|3</t>
  </si>
  <si>
    <t>KV|322264157|147|484829633|2</t>
  </si>
  <si>
    <t>SV|75045371|97|484829428|1</t>
  </si>
  <si>
    <t>KV|228618700|2130|484828855|2</t>
  </si>
  <si>
    <t>KV|228618700|2130|484828855|1</t>
  </si>
  <si>
    <t>KV|214540903|5699|484828851|2</t>
  </si>
  <si>
    <t>KV|214540903|5699|484828851|1</t>
  </si>
  <si>
    <t>KV|211443273|4233|484828741|3</t>
  </si>
  <si>
    <t>KV|211443273|4233|484828741|1</t>
  </si>
  <si>
    <t>KV|211443273|4233|484828741|2</t>
  </si>
  <si>
    <t>KV|33506|2933|484828739|1</t>
  </si>
  <si>
    <t>KV|33506|2933|484828739|3</t>
  </si>
  <si>
    <t>KV|33506|2933|484828739|2</t>
  </si>
  <si>
    <t>SV|74662987|520|484828505|1</t>
  </si>
  <si>
    <t>KV|41732009|2878|484828053|1</t>
  </si>
  <si>
    <t>KV|6938195|273|484826637|1</t>
  </si>
  <si>
    <t>KV|6938195|273|484826637|2</t>
  </si>
  <si>
    <t>KV|6938195|273|484826637|3</t>
  </si>
  <si>
    <t>KV|49305295|2045|484824158|1</t>
  </si>
  <si>
    <t>KV|49305295|2045|484824158|3</t>
  </si>
  <si>
    <t>KV|49305295|2045|484824158|2</t>
  </si>
  <si>
    <t>KV|40703803|1639|484822906|2</t>
  </si>
  <si>
    <t>KV|40703803|1639|484822906|1</t>
  </si>
  <si>
    <t>KV|220605758|778|484820646|2</t>
  </si>
  <si>
    <t>KV|220605758|778|484820646|1</t>
  </si>
  <si>
    <t>KV|214392114|748|484820359|1</t>
  </si>
  <si>
    <t>KV|214392114|748|484820359|2</t>
  </si>
  <si>
    <t>KV|326881843|434|484820305|3</t>
  </si>
  <si>
    <t>KV|231883253|7961|484820250|1</t>
  </si>
  <si>
    <t>KV|348356882|30|484820085|1</t>
  </si>
  <si>
    <t>KV|229692912|356|484819989|1</t>
  </si>
  <si>
    <t>KV|229692912|356|484819989|2</t>
  </si>
  <si>
    <t>KV|41443839|18089|484819947|4</t>
  </si>
  <si>
    <t>KV|265904314|3235|484819800|2</t>
  </si>
  <si>
    <t>KV|265904314|3235|484819800|1</t>
  </si>
  <si>
    <t>KV|317850676|677|484819776|1</t>
  </si>
  <si>
    <t>KV|317850676|677|484819776|2</t>
  </si>
  <si>
    <t>KV|223506793|3361|484819747|1</t>
  </si>
  <si>
    <t>KV|223506793|3361|484819747|2</t>
  </si>
  <si>
    <t>KV|333078415|172|484819741|1</t>
  </si>
  <si>
    <t>KV|204349334|2177|484819685|1</t>
  </si>
  <si>
    <t>KV|204349334|2177|484819685|2</t>
  </si>
  <si>
    <t>KV|222358634|1003|484819661|2</t>
  </si>
  <si>
    <t>KV|222358634|1003|484819661|1</t>
  </si>
  <si>
    <t>KV|318557115|320|484819656|1</t>
  </si>
  <si>
    <t>KV|318557115|320|484819656|2</t>
  </si>
  <si>
    <t>KV|329689374|29|484819655|1</t>
  </si>
  <si>
    <t>KV|329689374|29|484819655|2</t>
  </si>
  <si>
    <t>KV|44324192|789|484819626|1</t>
  </si>
  <si>
    <t>KV|44324192|789|484819626|2</t>
  </si>
  <si>
    <t>KV|44324192|789|484819626|3</t>
  </si>
  <si>
    <t>KV|210855608|65|484819624|2</t>
  </si>
  <si>
    <t>KV|210855608|65|484819624|3</t>
  </si>
  <si>
    <t>KV|210855608|65|484819624|1</t>
  </si>
  <si>
    <t>KV|345705800|81|484819614|1</t>
  </si>
  <si>
    <t>KV|47771514|511|484819578|3</t>
  </si>
  <si>
    <t>KV|47771514|511|484819578|1</t>
  </si>
  <si>
    <t>KV|47771514|511|484819578|2</t>
  </si>
  <si>
    <t>KV|334244488|5861|484819534|1</t>
  </si>
  <si>
    <t>KV|324317452|866|484819206|1</t>
  </si>
  <si>
    <t>KV|324317452|866|484819206|3</t>
  </si>
  <si>
    <t>KV|324317452|866|484819206|2</t>
  </si>
  <si>
    <t>KV|324317452|866|484819206|4</t>
  </si>
  <si>
    <t>KV|215389559|126|484819162|3</t>
  </si>
  <si>
    <t>KV|215389559|126|484819162|2</t>
  </si>
  <si>
    <t>KV|215389559|126|484819162|1</t>
  </si>
  <si>
    <t>KV|320604163|40|484818442|2</t>
  </si>
  <si>
    <t>KV|320604163|40|484818442|1</t>
  </si>
  <si>
    <t>KV|316358190|399|484818236|4</t>
  </si>
  <si>
    <t>KV|203109380|2840|484818223|1</t>
  </si>
  <si>
    <t>KV|226685877|2158|484817981|1</t>
  </si>
  <si>
    <t>KV|226685877|2158|484817981|2</t>
  </si>
  <si>
    <t>KV|43283779|1838|484817948|9</t>
  </si>
  <si>
    <t>KV|43283779|1838|484817948|8</t>
  </si>
  <si>
    <t>KV|43283779|1838|484817948|10</t>
  </si>
  <si>
    <t>KV|329365064|129|484817940|2</t>
  </si>
  <si>
    <t>KV|329365064|129|484817940|1</t>
  </si>
  <si>
    <t>KV|333984429|87|484817785|2</t>
  </si>
  <si>
    <t>KV|305646505|782|484817716|4</t>
  </si>
  <si>
    <t>KV|337659455|410|484817712|1</t>
  </si>
  <si>
    <t>KV|337659455|410|484817712|2</t>
  </si>
  <si>
    <t>KV|213229783|499|484817610|3</t>
  </si>
  <si>
    <t>KV|213229783|499|484817610|1</t>
  </si>
  <si>
    <t>KV|213229783|499|484817610|2</t>
  </si>
  <si>
    <t>KV|327445982|219|484817570|2</t>
  </si>
  <si>
    <t>KV|210461669|81|484817488|1</t>
  </si>
  <si>
    <t>KV|210461669|81|484817488|2</t>
  </si>
  <si>
    <t>KV|61046736|548|484817364|3</t>
  </si>
  <si>
    <t>KV|61046736|548|484817364|2</t>
  </si>
  <si>
    <t>KV|61046736|548|484817364|1</t>
  </si>
  <si>
    <t>KV|346914322|160|484817295|2</t>
  </si>
  <si>
    <t>KV|346914322|160|484817295|1</t>
  </si>
  <si>
    <t>KV|224213668|3200|484817030|1</t>
  </si>
  <si>
    <t>KV|224213668|3200|484817030|2</t>
  </si>
  <si>
    <t>KV|323390881|2160|484817014|2</t>
  </si>
  <si>
    <t>KV|323390881|2160|484817014|1</t>
  </si>
  <si>
    <t>KV|348625395|34|484816957|1</t>
  </si>
  <si>
    <t>KV|40918278|17724|484816890|1</t>
  </si>
  <si>
    <t>KV|40918278|17724|484816890|2</t>
  </si>
  <si>
    <t>KV|40918278|17724|484816890|3</t>
  </si>
  <si>
    <t>KV|203843610|4962|484816886|1</t>
  </si>
  <si>
    <t>KV|203843610|4962|484816886|2</t>
  </si>
  <si>
    <t>KV|203843610|4962|484816886|3</t>
  </si>
  <si>
    <t>KV|203843610|4962|484816886|4</t>
  </si>
  <si>
    <t>KV|326776829|1446|484816743|1</t>
  </si>
  <si>
    <t>KV|326776829|1446|484816743|2</t>
  </si>
  <si>
    <t>KV|348743401|78|484816682|1</t>
  </si>
  <si>
    <t>KV|308991100|575|484816607|1</t>
  </si>
  <si>
    <t>KV|308991100|575|484816607|2</t>
  </si>
  <si>
    <t>KV|309126284|828|484816597|2</t>
  </si>
  <si>
    <t>KV|309126284|828|484816597|1</t>
  </si>
  <si>
    <t>KV|209594116|6488|484816589|1</t>
  </si>
  <si>
    <t>KV|211241409|298|484816454|1</t>
  </si>
  <si>
    <t>KV|211241409|298|484816454|3</t>
  </si>
  <si>
    <t>KV|211241409|298|484816454|2</t>
  </si>
  <si>
    <t>KV|307486038|101|484816444|3</t>
  </si>
  <si>
    <t>KV|307486038|101|484816444|2</t>
  </si>
  <si>
    <t>KV|307486038|101|484816444|1</t>
  </si>
  <si>
    <t>KV|336808508|2095|484816284|1</t>
  </si>
  <si>
    <t>KV|336808508|2095|484816284|2</t>
  </si>
  <si>
    <t>KV|325399630|317|484816262|2</t>
  </si>
  <si>
    <t>KV|325399630|317|484816262|3</t>
  </si>
  <si>
    <t>KV|325399630|317|484816262|1</t>
  </si>
  <si>
    <t>KV|266619540|1136|484816177|1</t>
  </si>
  <si>
    <t>KV|266619540|1136|484816177|2</t>
  </si>
  <si>
    <t>KV|306355215|1842|484815884|2</t>
  </si>
  <si>
    <t>KV|306355215|1842|484815884|1</t>
  </si>
  <si>
    <t>KV|231469821|238|484815836|2</t>
  </si>
  <si>
    <t>KV|231469821|238|484815836|1</t>
  </si>
  <si>
    <t>KV|320189625|28|484815488|1</t>
  </si>
  <si>
    <t>KV|320189625|28|484815488|2</t>
  </si>
  <si>
    <t>KV|320189625|28|484815488|3</t>
  </si>
  <si>
    <t>KV|5134093|1047|484815343|4</t>
  </si>
  <si>
    <t>KV|229323453|1018|484815153|1</t>
  </si>
  <si>
    <t>KV|229323453|1018|484815153|2</t>
  </si>
  <si>
    <t>KV|231490421|734|484815112|2</t>
  </si>
  <si>
    <t>KV|47020615|492|484814998|1</t>
  </si>
  <si>
    <t>KV|47020615|492|484814998|2</t>
  </si>
  <si>
    <t>KV|47020615|492|484814998|3</t>
  </si>
  <si>
    <t>KV|266401111|2732|484814984|1</t>
  </si>
  <si>
    <t>KV|266401111|2732|484814984|2</t>
  </si>
  <si>
    <t>KV|7888621|11727|484814492|1</t>
  </si>
  <si>
    <t>KV|335517011|125|484814317|1</t>
  </si>
  <si>
    <t>KV|308654554|174|484814050|2</t>
  </si>
  <si>
    <t>KV|308654554|174|484814050|1</t>
  </si>
  <si>
    <t>KV|305584296|111|484813918|1</t>
  </si>
  <si>
    <t>KV|305584296|111|484813918|2</t>
  </si>
  <si>
    <t>KV|309896942|393|484813891|3</t>
  </si>
  <si>
    <t>KV|309896942|393|484813891|2</t>
  </si>
  <si>
    <t>KV|309896942|393|484813891|1</t>
  </si>
  <si>
    <t>KV|321902788|465|484813756|1</t>
  </si>
  <si>
    <t>KV|321902788|465|484813756|2</t>
  </si>
  <si>
    <t>KV|231285399|8129|484813754|1</t>
  </si>
  <si>
    <t>KV|60787074|287|484813269|2</t>
  </si>
  <si>
    <t>KV|60787074|287|484813269|1</t>
  </si>
  <si>
    <t>KV|319007429|99|484813268|1</t>
  </si>
  <si>
    <t>KV|201964089|3203|484813033|1</t>
  </si>
  <si>
    <t>KV|201964089|3203|484813033|2</t>
  </si>
  <si>
    <t>KV|47371331|1930|484813032|2</t>
  </si>
  <si>
    <t>KV|47371331|1930|484813032|1</t>
  </si>
  <si>
    <t>KV|347900163|59|484813031|1</t>
  </si>
  <si>
    <t>KV|347900163|59|484813031|2</t>
  </si>
  <si>
    <t>KV|309919284|1675|484813030|2</t>
  </si>
  <si>
    <t>KV|309919284|1675|484813030|3</t>
  </si>
  <si>
    <t>KV|309919284|1675|484813030|1</t>
  </si>
  <si>
    <t>KV|316201755|239|484812870|1</t>
  </si>
  <si>
    <t>KV|316201755|239|484812870|2</t>
  </si>
  <si>
    <t>KV|331039050|40|484812869|1</t>
  </si>
  <si>
    <t>KV|331039050|40|484812869|2</t>
  </si>
  <si>
    <t>KV|340668885|99|484812868|2</t>
  </si>
  <si>
    <t>KV|340668885|99|484812868|1</t>
  </si>
  <si>
    <t>KV|342666170|10|484812867|2</t>
  </si>
  <si>
    <t>KV|342666170|10|484812867|1</t>
  </si>
  <si>
    <t>KV|246150481|4550|484812838|1</t>
  </si>
  <si>
    <t>KV|43984236|487|484812752|1</t>
  </si>
  <si>
    <t>KV|43984236|487|484812752|2</t>
  </si>
  <si>
    <t>KV|43984236|487|484812752|3</t>
  </si>
  <si>
    <t>KV|43984236|487|484812752|4</t>
  </si>
  <si>
    <t>KV|221498181|298|484812751|2</t>
  </si>
  <si>
    <t>KV|221498181|298|484812751|1</t>
  </si>
  <si>
    <t>KV|325338372|146|484812541|2</t>
  </si>
  <si>
    <t>KV|325338372|146|484812541|1</t>
  </si>
  <si>
    <t>KV|338252205|59|484812402|2</t>
  </si>
  <si>
    <t>KV|338252205|59|484812402|1</t>
  </si>
  <si>
    <t>KV|219463311|1396|484812233|1</t>
  </si>
  <si>
    <t>KV|219463311|1396|484812233|2</t>
  </si>
  <si>
    <t>KV|307390456|432|484812151|1</t>
  </si>
  <si>
    <t>KV|307390456|432|484812151|2</t>
  </si>
  <si>
    <t>KV|307390456|432|484812151|3</t>
  </si>
  <si>
    <t>KV|223845318|3464|484812033|2</t>
  </si>
  <si>
    <t>KV|223845318|3464|484812033|1</t>
  </si>
  <si>
    <t>KV|346852564|15|484812028|1</t>
  </si>
  <si>
    <t>KV|346852564|15|484812028|2</t>
  </si>
  <si>
    <t>KV|330188699|84|484811848|3</t>
  </si>
  <si>
    <t>KV|330188699|84|484811848|1</t>
  </si>
  <si>
    <t>KV|330188699|84|484811848|2</t>
  </si>
  <si>
    <t>KV|323343131|243|484811694|3</t>
  </si>
  <si>
    <t>KV|323343131|243|484811694|1</t>
  </si>
  <si>
    <t>KV|323343131|243|484811694|2</t>
  </si>
  <si>
    <t>KV|40305211|2513|484811692|1</t>
  </si>
  <si>
    <t>KV|40305211|2513|484811692|2</t>
  </si>
  <si>
    <t>KV|341376586|37|484811631|1</t>
  </si>
  <si>
    <t>KV|341376586|37|484811631|4</t>
  </si>
  <si>
    <t>KV|341376586|37|484811631|2</t>
  </si>
  <si>
    <t>KV|341376586|37|484811631|3</t>
  </si>
  <si>
    <t>KV|328050299|96|484811630|2</t>
  </si>
  <si>
    <t>KV|328050299|96|484811630|3</t>
  </si>
  <si>
    <t>KV|328050299|96|484811630|1</t>
  </si>
  <si>
    <t>KV|46681557|2568|484811556|1</t>
  </si>
  <si>
    <t>KV|46681557|2568|484811556|2</t>
  </si>
  <si>
    <t>KV|328622179|1001|484811555|1</t>
  </si>
  <si>
    <t>KV|328622179|1001|484811555|2</t>
  </si>
  <si>
    <t>KV|8255069|14497|484811351|1</t>
  </si>
  <si>
    <t>KV|8255069|14497|484811351|2</t>
  </si>
  <si>
    <t>KV|335649937|262|484811350|2</t>
  </si>
  <si>
    <t>KV|335649937|262|484811350|1</t>
  </si>
  <si>
    <t>KV|336795759|43|484811188|1</t>
  </si>
  <si>
    <t>KV|336795759|43|484811188|3</t>
  </si>
  <si>
    <t>KV|336795759|43|484811188|2</t>
  </si>
  <si>
    <t>KV|324021200|60|484810323|2</t>
  </si>
  <si>
    <t>KV|324021200|60|484810323|1</t>
  </si>
  <si>
    <t>KV|305588755|603|484810053|1</t>
  </si>
  <si>
    <t>KV|305588755|603|484810053|2</t>
  </si>
  <si>
    <t>KV|305588755|603|484810053|3</t>
  </si>
  <si>
    <t>KV|327687137|232|484809119|1</t>
  </si>
  <si>
    <t>KV|327687137|232|484809119|2</t>
  </si>
  <si>
    <t>KV|305813600|324|484809118|2</t>
  </si>
  <si>
    <t>KV|305813600|324|484809118|1</t>
  </si>
  <si>
    <t>KV|312366261|109|484809085|2</t>
  </si>
  <si>
    <t>KV|312366261|109|484809085|1</t>
  </si>
  <si>
    <t>KV|312366261|109|484809085|3</t>
  </si>
  <si>
    <t>KV|334244488|5849|484809072|2</t>
  </si>
  <si>
    <t>KV|334244488|5849|484809072|1</t>
  </si>
  <si>
    <t>KV|334244488|5849|484809071|1</t>
  </si>
  <si>
    <t>KV|334244488|5849|484809071|2</t>
  </si>
  <si>
    <t>KV|323034090|317|484808947|2</t>
  </si>
  <si>
    <t>KV|323034090|317|484808947|1</t>
  </si>
  <si>
    <t>KV|345715369|49|484808946|1</t>
  </si>
  <si>
    <t>KV|345715369|49|484808946|2</t>
  </si>
  <si>
    <t>KV|325534201|120|484808824|3</t>
  </si>
  <si>
    <t>KV|325534201|120|484808824|2</t>
  </si>
  <si>
    <t>KV|325534201|120|484808824|1</t>
  </si>
  <si>
    <t>KV|222539671|223|484808761|1</t>
  </si>
  <si>
    <t>KV|222539671|223|484808761|3</t>
  </si>
  <si>
    <t>KV|222539671|223|484808761|2</t>
  </si>
  <si>
    <t>KV|346733595|40|484808710|3</t>
  </si>
  <si>
    <t>KV|346733595|40|484808710|1</t>
  </si>
  <si>
    <t>KV|346733595|40|484808710|4</t>
  </si>
  <si>
    <t>KV|346733595|40|484808710|2</t>
  </si>
  <si>
    <t>KV|218391023|3579|484808655|2</t>
  </si>
  <si>
    <t>KV|218391023|3579|484808655|1</t>
  </si>
  <si>
    <t>KV|269725597|2729|484808654|1</t>
  </si>
  <si>
    <t>KV|269725597|2729|484808654|2</t>
  </si>
  <si>
    <t>KV|322024601|758|484808653|1</t>
  </si>
  <si>
    <t>KV|322024601|758|484808653|2</t>
  </si>
  <si>
    <t>KV|207319304|537|484808002|2</t>
  </si>
  <si>
    <t>KV|207319304|537|484808002|1</t>
  </si>
  <si>
    <t>KV|340597066|40|484807868|1</t>
  </si>
  <si>
    <t>KV|340597066|40|484807868|2</t>
  </si>
  <si>
    <t>KV|330312756|249|484807638|1</t>
  </si>
  <si>
    <t>KV|330312756|249|484807638|2</t>
  </si>
  <si>
    <t>KV|330312756|249|484807638|3</t>
  </si>
  <si>
    <t>KV|334778431|99|484807539|2</t>
  </si>
  <si>
    <t>KV|334778431|99|484807539|3</t>
  </si>
  <si>
    <t>KV|334778431|99|484807539|1</t>
  </si>
  <si>
    <t>KV|212488084|3126|484807453|1</t>
  </si>
  <si>
    <t>KV|212488084|3126|484807453|2</t>
  </si>
  <si>
    <t>KV|223354950|345|484807138|1</t>
  </si>
  <si>
    <t>KV|223354950|345|484807138|2</t>
  </si>
  <si>
    <t>KV|223354950|345|484807138|3</t>
  </si>
  <si>
    <t>KV|266121895|3309|484807137|1</t>
  </si>
  <si>
    <t>KV|266121895|3309|484807137|2</t>
  </si>
  <si>
    <t>KV|221845213|2795|484806754|4</t>
  </si>
  <si>
    <t>KV|221845213|2795|484806754|2</t>
  </si>
  <si>
    <t>KV|221845213|2795|484806754|1</t>
  </si>
  <si>
    <t>KV|221845213|2795|484806754|3</t>
  </si>
  <si>
    <t>KV|304859453|690|484806753|1</t>
  </si>
  <si>
    <t>KV|304859453|690|484806753|2</t>
  </si>
  <si>
    <t>KV|304859453|690|484806753|3</t>
  </si>
  <si>
    <t>KV|304859453|690|484806753|4</t>
  </si>
  <si>
    <t>KV|320236830|92|484806752|1</t>
  </si>
  <si>
    <t>KV|302847946|260|484806580|2</t>
  </si>
  <si>
    <t>KV|302847946|260|484806580|3</t>
  </si>
  <si>
    <t>KV|302847946|260|484806580|1</t>
  </si>
  <si>
    <t>KV|225529723|620|484806086|1</t>
  </si>
  <si>
    <t>KV|225529723|620|484806086|2</t>
  </si>
  <si>
    <t>KV|42620781|368|484805998|1</t>
  </si>
  <si>
    <t>KV|332483620|20|484805540|1</t>
  </si>
  <si>
    <t>KV|332483620|20|484805540|2</t>
  </si>
  <si>
    <t>KV|343814705|38|484805539|2</t>
  </si>
  <si>
    <t>KV|343814705|38|484805539|1</t>
  </si>
  <si>
    <t>KV|328142991|64|484804970|1</t>
  </si>
  <si>
    <t>KV|328142991|64|484804970|2</t>
  </si>
  <si>
    <t>KV|221656828|5400|484804952|1</t>
  </si>
  <si>
    <t>KV|221656828|5400|484804952|3</t>
  </si>
  <si>
    <t>KV|221656828|5400|484804952|2</t>
  </si>
  <si>
    <t>KV|46222980|947|484804738|1</t>
  </si>
  <si>
    <t>KV|46222980|947|484804738|2</t>
  </si>
  <si>
    <t>KV|318336801|20|484803702|1</t>
  </si>
  <si>
    <t>KV|318336801|20|484803702|2</t>
  </si>
  <si>
    <t>KV|318336801|20|484803702|3</t>
  </si>
  <si>
    <t>KV|332995958|91|484803472|2</t>
  </si>
  <si>
    <t>KV|332995958|91|484803472|1</t>
  </si>
  <si>
    <t>KV|60044781|2111|484803257|1</t>
  </si>
  <si>
    <t>KV|60044781|2111|484803257|2</t>
  </si>
  <si>
    <t>KV|348628386|18|484803256|2</t>
  </si>
  <si>
    <t>KV|348628386|18|484803256|1</t>
  </si>
  <si>
    <t>KV|329528990|837|484803254|1</t>
  </si>
  <si>
    <t>KV|329528990|837|484803254|2</t>
  </si>
  <si>
    <t>KV|342398761|17|484803252|2</t>
  </si>
  <si>
    <t>KV|342398761|17|484803252|1</t>
  </si>
  <si>
    <t>KV|348664528|15|484802672|2</t>
  </si>
  <si>
    <t>KV|348664528|15|484802672|1</t>
  </si>
  <si>
    <t>KV|341136658|27|484802671|3</t>
  </si>
  <si>
    <t>KV|341136658|27|484802671|4</t>
  </si>
  <si>
    <t>KV|341136658|27|484802671|1</t>
  </si>
  <si>
    <t>KV|341136658|27|484802671|2</t>
  </si>
  <si>
    <t>KV|6152870|1137|484802528|2</t>
  </si>
  <si>
    <t>KV|6152870|1137|484802528|1</t>
  </si>
  <si>
    <t>KV|6152870|1137|484802528|3</t>
  </si>
  <si>
    <t>KV|319105749|30|484802410|1</t>
  </si>
  <si>
    <t>KV|319105749|30|484802410|2</t>
  </si>
  <si>
    <t>KV|321710285|32|484802255|3</t>
  </si>
  <si>
    <t>KV|321710285|32|484802255|1</t>
  </si>
  <si>
    <t>KV|321710285|32|484802255|2</t>
  </si>
  <si>
    <t>KV|321687518|29|484802166|1</t>
  </si>
  <si>
    <t>KV|321687518|29|484802166|2</t>
  </si>
  <si>
    <t>KV|313975385|563|484801637|1</t>
  </si>
  <si>
    <t>KV|313975385|563|484801637|2</t>
  </si>
  <si>
    <t>KV|313975385|563|484801637|3</t>
  </si>
  <si>
    <t>KV|200743275|263|484801636|4</t>
  </si>
  <si>
    <t>KV|200743275|263|484801636|3</t>
  </si>
  <si>
    <t>KV|200743275|263|484801636|2</t>
  </si>
  <si>
    <t>KV|200743275|263|484801636|1</t>
  </si>
  <si>
    <t>KV|337502542|17|484801375|2</t>
  </si>
  <si>
    <t>KV|337502542|17|484801375|3</t>
  </si>
  <si>
    <t>KV|337502542|17|484801375|4</t>
  </si>
  <si>
    <t>KV|337502542|17|484801375|1</t>
  </si>
  <si>
    <t>KV|328950540|72|484801372|1</t>
  </si>
  <si>
    <t>KV|328950540|72|484801372|2</t>
  </si>
  <si>
    <t>KV|328950540|72|484801372|3</t>
  </si>
  <si>
    <t>KV|40211583|4357|484800657|1</t>
  </si>
  <si>
    <t>KV|336961829|246|484800601|2</t>
  </si>
  <si>
    <t>KV|336961829|246|484800601|1</t>
  </si>
  <si>
    <t>KV|307057307|608|484800383|2</t>
  </si>
  <si>
    <t>KV|307057307|608|484800383|1</t>
  </si>
  <si>
    <t>KV|307057307|608|484800383|3</t>
  </si>
  <si>
    <t>KV|214498737|6193|484799626|1</t>
  </si>
  <si>
    <t>KV|306575703|1440|484799470|2</t>
  </si>
  <si>
    <t>KV|306575703|1440|484799470|1</t>
  </si>
  <si>
    <t>KV|328902767|144|484799468|2</t>
  </si>
  <si>
    <t>KV|328902767|144|484799468|1</t>
  </si>
  <si>
    <t>KV|328902767|144|484799468|3</t>
  </si>
  <si>
    <t>KV|46848891|231|484799467|3</t>
  </si>
  <si>
    <t>KV|46848891|231|484799467|1</t>
  </si>
  <si>
    <t>KV|46848891|231|484799467|2</t>
  </si>
  <si>
    <t>KV|233102321|5281|484799049|5</t>
  </si>
  <si>
    <t>KV|233102321|5281|484799049|2</t>
  </si>
  <si>
    <t>KV|233102321|5281|484799049|3</t>
  </si>
  <si>
    <t>KV|233102321|5281|484799049|4</t>
  </si>
  <si>
    <t>KV|233102321|5281|484799049|1</t>
  </si>
  <si>
    <t>KV|335991835|72|484799048|2</t>
  </si>
  <si>
    <t>KV|335991835|72|484799048|1</t>
  </si>
  <si>
    <t>KV|347988044|39|484799047|1</t>
  </si>
  <si>
    <t>KV|41135096|608|484798853|2</t>
  </si>
  <si>
    <t>KV|41135096|608|484798853|1</t>
  </si>
  <si>
    <t>KV|310263406|343|484798852|3</t>
  </si>
  <si>
    <t>KV|310263406|343|484798852|1</t>
  </si>
  <si>
    <t>KV|310263406|343|484798852|2</t>
  </si>
  <si>
    <t>KV|325253997|154|484798851|3</t>
  </si>
  <si>
    <t>KV|325253997|154|484798851|2</t>
  </si>
  <si>
    <t>KV|325253997|154|484798851|1</t>
  </si>
  <si>
    <t>KV|331885075|10|484798370|1</t>
  </si>
  <si>
    <t>KV|331885075|10|484798370|2</t>
  </si>
  <si>
    <t>KV|330476355|28|484798368|2</t>
  </si>
  <si>
    <t>KV|330476355|28|484798368|1</t>
  </si>
  <si>
    <t>KV|330476355|28|484798368|3</t>
  </si>
  <si>
    <t>KV|253527973|54978|484798147|1</t>
  </si>
  <si>
    <t>KV|253527973|54978|484798147|2</t>
  </si>
  <si>
    <t>KV|329933208|157|484798086|1</t>
  </si>
  <si>
    <t>KV|329933208|157|484798086|2</t>
  </si>
  <si>
    <t>SV|97317016|74|484797482|1</t>
  </si>
  <si>
    <t>SV|94686424|57|484796523|1</t>
  </si>
  <si>
    <t>SV|90486548|192|484796025|1</t>
  </si>
  <si>
    <t>SV|91616051|53|484795995|1</t>
  </si>
  <si>
    <t>SV|91619635|91|484795884|1</t>
  </si>
  <si>
    <t>SV|96248389|257|484795179|2</t>
  </si>
  <si>
    <t>SV|96239968|258|484795179|1</t>
  </si>
  <si>
    <t>LV|7862726|83|484793522|1</t>
  </si>
  <si>
    <t>SV|92161950|223|484792873|1</t>
  </si>
  <si>
    <t>SV|70919847|117|484792693|1</t>
  </si>
  <si>
    <t>SV|97479621|62|484792559|1</t>
  </si>
  <si>
    <t>SV|97907102|51|484792538|1</t>
  </si>
  <si>
    <t>SV|96625140|106|484792484|1</t>
  </si>
  <si>
    <t>SV|96638216|80|484792484|2</t>
  </si>
  <si>
    <t>KR|73344935|156|484792484|3</t>
  </si>
  <si>
    <t>SV|98236805|11|484792356|1</t>
  </si>
  <si>
    <t>SV|98236805|11|484792356|2</t>
  </si>
  <si>
    <t>SV|96942439|27|484792261|1</t>
  </si>
  <si>
    <t>SV|96942439|27|484792261|2</t>
  </si>
  <si>
    <t>SV|93264082|72|484792209|2</t>
  </si>
  <si>
    <t>SV|95319002|56|484792176|2</t>
  </si>
  <si>
    <t>SV|95319002|56|484792176|1</t>
  </si>
  <si>
    <t>SV|98108865|8|484792175|1</t>
  </si>
  <si>
    <t>SV|98108865|8|484792175|2</t>
  </si>
  <si>
    <t>SV|98111461|11|484792174|2</t>
  </si>
  <si>
    <t>SV|98111461|11|484792174|1</t>
  </si>
  <si>
    <t>SV|98103653|12|484792173|2</t>
  </si>
  <si>
    <t>SV|98103653|12|484792173|1</t>
  </si>
  <si>
    <t>SV|97451228|39|484792171|1</t>
  </si>
  <si>
    <t>SV|97451228|39|484792171|2</t>
  </si>
  <si>
    <t>SV|98166746|11|484792089|1</t>
  </si>
  <si>
    <t>SV|96708296|82|484792060|2</t>
  </si>
  <si>
    <t>SV|96708296|82|484792060|1</t>
  </si>
  <si>
    <t>SV|96704142|35|484792059|1</t>
  </si>
  <si>
    <t>SV|96704142|35|484792059|2</t>
  </si>
  <si>
    <t>SV|96701175|30|484792057|1</t>
  </si>
  <si>
    <t>SV|96701175|30|484792057|2</t>
  </si>
  <si>
    <t>SV|96700654|58|484792056|2</t>
  </si>
  <si>
    <t>SV|96700654|58|484792056|1</t>
  </si>
  <si>
    <t>SV|96704132|26|484792055|1</t>
  </si>
  <si>
    <t>SV|96704132|26|484792055|2</t>
  </si>
  <si>
    <t>SV|96693182|23|484792053|2</t>
  </si>
  <si>
    <t>SV|96693182|23|484792053|1</t>
  </si>
  <si>
    <t>SV|93984430|98|484791821|1</t>
  </si>
  <si>
    <t>KR|72100584|222|484791820|1</t>
  </si>
  <si>
    <t>SV|97437668|35|484791819|1</t>
  </si>
  <si>
    <t>KR|72475718|249|484791818|1</t>
  </si>
  <si>
    <t>SV|94589394|88|484791727|1</t>
  </si>
  <si>
    <t>SV|94589394|88|484791727|2</t>
  </si>
  <si>
    <t>SV|95878799|356|484791660|1</t>
  </si>
  <si>
    <t>SV|97702574|16|484791595|1</t>
  </si>
  <si>
    <t>SV|90491418|70|484791373|2</t>
  </si>
  <si>
    <t>HA|321788|122|484791339|1</t>
  </si>
  <si>
    <t>HA|321788|122|484791339|2</t>
  </si>
  <si>
    <t>SV|98470907|40|484791334|1</t>
  </si>
  <si>
    <t>KR|74092467|144|484791165|1</t>
  </si>
  <si>
    <t>KR|74092467|144|484791165|2</t>
  </si>
  <si>
    <t>SV|75141103|105|484791161|1</t>
  </si>
  <si>
    <t>SV|97810486|18|484791080|1</t>
  </si>
  <si>
    <t>SV|97810486|18|484791080|2</t>
  </si>
  <si>
    <t>SV|97806254|19|484791079|1</t>
  </si>
  <si>
    <t>SV|97806254|19|484791079|2</t>
  </si>
  <si>
    <t>SV|97793620|61|484791076|2</t>
  </si>
  <si>
    <t>SV|97793620|61|484791076|1</t>
  </si>
  <si>
    <t>SV|97801642|26|484791071|1</t>
  </si>
  <si>
    <t>SV|97801642|26|484791071|2</t>
  </si>
  <si>
    <t>KR|1091538|249|484790940|1</t>
  </si>
  <si>
    <t>DA|1725720|155|484790680|2</t>
  </si>
  <si>
    <t>DA|1725720|155|484790680|1</t>
  </si>
  <si>
    <t>SV|72903016|69|484790360|1</t>
  </si>
  <si>
    <t>SV|72903016|69|484790360|2</t>
  </si>
  <si>
    <t>SV|96338585|20|484790359|1</t>
  </si>
  <si>
    <t>SV|96338585|20|484790359|2</t>
  </si>
  <si>
    <t>SV|96353469|43|484790358|2</t>
  </si>
  <si>
    <t>SV|96353469|43|484790358|1</t>
  </si>
  <si>
    <t>SV|96343551|32|484790356|2</t>
  </si>
  <si>
    <t>SV|96343551|32|484790356|1</t>
  </si>
  <si>
    <t>DA|439016|148|484790355|1</t>
  </si>
  <si>
    <t>DA|439016|148|484790355|2</t>
  </si>
  <si>
    <t>SV|1073315|227|484790352|4</t>
  </si>
  <si>
    <t>SV|94963449|47|484790352|3</t>
  </si>
  <si>
    <t>SV|94076008|208|484790352|2</t>
  </si>
  <si>
    <t>KR|73246836|191|484790315|1</t>
  </si>
  <si>
    <t>SV|97512665|80|484790173|2</t>
  </si>
  <si>
    <t>SV|97512665|80|484790173|1</t>
  </si>
  <si>
    <t>SV|94182500|157|484790169|1</t>
  </si>
  <si>
    <t>SV|94182500|157|484790169|2</t>
  </si>
  <si>
    <t>SV|96844516|48|484790120|1</t>
  </si>
  <si>
    <t>SV|98069729|34|484789942|1</t>
  </si>
  <si>
    <t>SV|97471734|16|484789840|1</t>
  </si>
  <si>
    <t>SV|98041960|61|484789818|2</t>
  </si>
  <si>
    <t>SV|98041960|61|484789818|1</t>
  </si>
  <si>
    <t>SV|73741847|65|484789729|1</t>
  </si>
  <si>
    <t>SV|98230259|11|484789727|1</t>
  </si>
  <si>
    <t>SV|98230259|11|484789727|2</t>
  </si>
  <si>
    <t>KR|74226276|70|484789333|1</t>
  </si>
  <si>
    <t>SV|97588159|48|484789333|8</t>
  </si>
  <si>
    <t>SV|97588159|48|484789333|7</t>
  </si>
  <si>
    <t>SV|97563074|18|484789333|4</t>
  </si>
  <si>
    <t>KR|74226276|70|484789333|2</t>
  </si>
  <si>
    <t>SV|97569628|12|484789333|6</t>
  </si>
  <si>
    <t>SV|97563074|18|484789333|3</t>
  </si>
  <si>
    <t>SV|97569628|12|484789333|5</t>
  </si>
  <si>
    <t>KR|73187922|131|484789327|1</t>
  </si>
  <si>
    <t>KR|73187922|131|484789327|3</t>
  </si>
  <si>
    <t>KR|73187922|131|484789327|2</t>
  </si>
  <si>
    <t>SV|97853895|18|484789325|2</t>
  </si>
  <si>
    <t>SV|97853895|18|484789325|1</t>
  </si>
  <si>
    <t>SV|97853895|18|484789325|3</t>
  </si>
  <si>
    <t>SV|95954266|26|484789324|3</t>
  </si>
  <si>
    <t>SV|95954266|26|484789324|2</t>
  </si>
  <si>
    <t>SV|95954266|26|484789324|1</t>
  </si>
  <si>
    <t>DA|9103807|421|484789262|1</t>
  </si>
  <si>
    <t>DA|9103807|421|484789262|2</t>
  </si>
  <si>
    <t>SV|91535344|51|484789236|1</t>
  </si>
  <si>
    <t>SV|91535344|51|484789236|3</t>
  </si>
  <si>
    <t>SV|91535344|51|484789236|2</t>
  </si>
  <si>
    <t>KR|13208773|230|484789083|1</t>
  </si>
  <si>
    <t>KR|13989945|154|484789082|1</t>
  </si>
  <si>
    <t>KR|71547910|246|484789080|1</t>
  </si>
  <si>
    <t>DA|854868|258|484789078|1</t>
  </si>
  <si>
    <t>KR|73665179|90|484789076|1</t>
  </si>
  <si>
    <t>SV|73500584|30|484789075|1</t>
  </si>
  <si>
    <t>SV|73500584|30|484789075|2</t>
  </si>
  <si>
    <t>SV|73500588|43|484789072|2</t>
  </si>
  <si>
    <t>SV|73500588|43|484789072|1</t>
  </si>
  <si>
    <t>KR|74408230|62|484789070|1</t>
  </si>
  <si>
    <t>KR|74408230|62|484789070|2</t>
  </si>
  <si>
    <t>SV|97657202|50|484789004|1</t>
  </si>
  <si>
    <t>SV|60454416|50|484788866|1</t>
  </si>
  <si>
    <t>SV|60454416|50|484788866|2</t>
  </si>
  <si>
    <t>SV|428102282|75|484788865|1</t>
  </si>
  <si>
    <t>SV|428102282|75|484788865|2</t>
  </si>
  <si>
    <t>KR|74214620|35|484788832|4</t>
  </si>
  <si>
    <t>KR|74214620|35|484788832|1</t>
  </si>
  <si>
    <t>KR|74214620|35|484788832|3</t>
  </si>
  <si>
    <t>KR|74214620|35|484788832|2</t>
  </si>
  <si>
    <t>KR|74210724|153|484788830|1</t>
  </si>
  <si>
    <t>KR|74210724|153|484788830|3</t>
  </si>
  <si>
    <t>KR|74210724|153|484788830|2</t>
  </si>
  <si>
    <t>KR|74210724|153|484788830|4</t>
  </si>
  <si>
    <t>SV|5009115|207|484788660|1</t>
  </si>
  <si>
    <t>SV|5009115|207|484788660|2</t>
  </si>
  <si>
    <t>SV|74149931|67|484788659|1</t>
  </si>
  <si>
    <t>SV|74149931|67|484788659|2</t>
  </si>
  <si>
    <t>SV|95362876|46|484788638|2</t>
  </si>
  <si>
    <t>SV|95362876|46|484788638|3</t>
  </si>
  <si>
    <t>SV|95362876|46|484788638|1</t>
  </si>
  <si>
    <t>KR|73045387|96|484788637|1</t>
  </si>
  <si>
    <t>KR|73045387|96|484788637|2</t>
  </si>
  <si>
    <t>SV|95429607|49|484788582|1</t>
  </si>
  <si>
    <t>SV|95429607|49|484788568|1</t>
  </si>
  <si>
    <t>DA|2684693|168|484788512|1</t>
  </si>
  <si>
    <t>SV|91450436|154|484788512|2</t>
  </si>
  <si>
    <t>SV|1925290|165|484788512|3</t>
  </si>
  <si>
    <t>SV|97422554|15|484788499|1</t>
  </si>
  <si>
    <t>SV|97826274|57|484788442|1</t>
  </si>
  <si>
    <t>SV|97822303|73|484788441|1</t>
  </si>
  <si>
    <t>KR|72602307|281|484788300|1</t>
  </si>
  <si>
    <t>KR|72602307|281|484788300|2</t>
  </si>
  <si>
    <t>SV|97957295|18|484788271|1</t>
  </si>
  <si>
    <t>SV|97957295|18|484788271|2</t>
  </si>
  <si>
    <t>SV|97327367|63|484788143|1</t>
  </si>
  <si>
    <t>SV|97327367|63|484788143|2</t>
  </si>
  <si>
    <t>SV|97317943|109|484788142|1</t>
  </si>
  <si>
    <t>SV|97317943|109|484788142|2</t>
  </si>
  <si>
    <t>SV|98287066|9|484788141|1</t>
  </si>
  <si>
    <t>SV|98287066|9|484788141|2</t>
  </si>
  <si>
    <t>SV|98262284|11|484788140|2</t>
  </si>
  <si>
    <t>SV|98262284|11|484788140|1</t>
  </si>
  <si>
    <t>SV|90240210|366|484788126|2</t>
  </si>
  <si>
    <t>SV|90240210|366|484788126|1</t>
  </si>
  <si>
    <t>SV|71481893|187|484788125|1</t>
  </si>
  <si>
    <t>SV|71481893|187|484788125|2</t>
  </si>
  <si>
    <t>SV|95342825|115|484788123|2</t>
  </si>
  <si>
    <t>SV|95342825|115|484788123|1</t>
  </si>
  <si>
    <t>SV|97077872|19|484788005|1</t>
  </si>
  <si>
    <t>SV|97078371|65|484788001|1</t>
  </si>
  <si>
    <t>SV|98161854|13|484787988|1</t>
  </si>
  <si>
    <t>SV|98161854|13|484787988|2</t>
  </si>
  <si>
    <t>SV|98160028|8|484787977|1</t>
  </si>
  <si>
    <t>SV|93264082|72|484787976|1</t>
  </si>
  <si>
    <t>SV|93264082|72|484787976|2</t>
  </si>
  <si>
    <t>SV|93264072|104|484787975|2</t>
  </si>
  <si>
    <t>SV|93264072|104|484787975|1</t>
  </si>
  <si>
    <t>KR|73983430|103|484787974|1</t>
  </si>
  <si>
    <t>SV|98165297|21|484787937|1</t>
  </si>
  <si>
    <t>SV|98165297|21|484787937|2</t>
  </si>
  <si>
    <t>SV|75430910|77|484787911|2</t>
  </si>
  <si>
    <t>SV|75430910|77|484787911|1</t>
  </si>
  <si>
    <t>KR|73675566|75|484787908|2</t>
  </si>
  <si>
    <t>KR|73675566|75|484787908|1</t>
  </si>
  <si>
    <t>SV|96705339|55|484787907|1</t>
  </si>
  <si>
    <t>SV|96705339|55|484787907|2</t>
  </si>
  <si>
    <t>SV|96691418|55|484787906|1</t>
  </si>
  <si>
    <t>SV|96691418|55|484787906|2</t>
  </si>
  <si>
    <t>SV|97248335|31|484787905|1</t>
  </si>
  <si>
    <t>SV|97248335|31|484787905|2</t>
  </si>
  <si>
    <t>SV|94910673|58|484787397|2</t>
  </si>
  <si>
    <t>SV|94910673|58|484787397|1</t>
  </si>
  <si>
    <t>KR|74280460|75|484787320|2</t>
  </si>
  <si>
    <t>KR|74280460|75|484787320|1</t>
  </si>
  <si>
    <t>HA|6888569|141|484787283|1</t>
  </si>
  <si>
    <t>HA|6888569|141|484787283|2</t>
  </si>
  <si>
    <t>HA|6888569|141|484787283|3</t>
  </si>
  <si>
    <t>SV|97238650|22|484787236|1</t>
  </si>
  <si>
    <t>SV|97238650|22|484787236|2</t>
  </si>
  <si>
    <t>SV|73783146|98|484787204|1</t>
  </si>
  <si>
    <t>SV|73783146|98|484787204|2</t>
  </si>
  <si>
    <t>SV|97427105|109|484787154|1</t>
  </si>
  <si>
    <t>SV|97427105|109|484787154|2</t>
  </si>
  <si>
    <t>LV|482006280|69|484787146|1</t>
  </si>
  <si>
    <t>SV|73368059|46|484787110|1</t>
  </si>
  <si>
    <t>SV|73366342|130|484787109|1</t>
  </si>
  <si>
    <t>SV|73118605|59|484787107|1</t>
  </si>
  <si>
    <t>SV|91880883|100|484787048|2</t>
  </si>
  <si>
    <t>SV|73333944|114|484787048|4</t>
  </si>
  <si>
    <t>SV|91880883|100|484787048|1</t>
  </si>
  <si>
    <t>SV|73333944|114|484787048|3</t>
  </si>
  <si>
    <t>SV|97298663|36|484786667|2</t>
  </si>
  <si>
    <t>SV|96789082|298|484786540|1</t>
  </si>
  <si>
    <t>SV|96789082|298|484786540|2</t>
  </si>
  <si>
    <t>SV|96789082|298|484786539|1</t>
  </si>
  <si>
    <t>SV|96789082|298|484786539|2</t>
  </si>
  <si>
    <t>KR|73584739|118|484786357|2</t>
  </si>
  <si>
    <t>KR|73584739|118|484786357|1</t>
  </si>
  <si>
    <t>SV|96338595|51|484786261|2</t>
  </si>
  <si>
    <t>SV|96338595|51|484786261|1</t>
  </si>
  <si>
    <t>SV|418859806|137|484786033|3</t>
  </si>
  <si>
    <t>SV|418859806|137|484786033|1</t>
  </si>
  <si>
    <t>SV|418859806|137|484786033|2</t>
  </si>
  <si>
    <t>SV|71876981|216|484785905|1</t>
  </si>
  <si>
    <t>SV|71876981|216|484785905|2</t>
  </si>
  <si>
    <t>SV|93550803|66|484785887|1</t>
  </si>
  <si>
    <t>SV|93550803|66|484785887|2</t>
  </si>
  <si>
    <t>SV|93550803|66|484785887|3</t>
  </si>
  <si>
    <t>SV|93550803|66|484785887|4</t>
  </si>
  <si>
    <t>SV|93681984|219|484785836|1</t>
  </si>
  <si>
    <t>SV|93681984|219|484785836|2</t>
  </si>
  <si>
    <t>SV|94432847|94|484785836|3</t>
  </si>
  <si>
    <t>SV|94432847|94|484785836|4</t>
  </si>
  <si>
    <t>SV|75165464|99|484785563|2</t>
  </si>
  <si>
    <t>SV|96173593|139|484785563|5</t>
  </si>
  <si>
    <t>SV|75165464|99|484785563|1</t>
  </si>
  <si>
    <t>SV|96173593|139|484785563|4</t>
  </si>
  <si>
    <t>SV|96173593|139|484785563|3</t>
  </si>
  <si>
    <t>LF|60242820|130|484785504|1</t>
  </si>
  <si>
    <t>SV|94728549|72|484785448|1</t>
  </si>
  <si>
    <t>SV|94728549|72|484785448|2</t>
  </si>
  <si>
    <t>SV|92669937|86|484785443|2</t>
  </si>
  <si>
    <t>SV|92669937|86|484785443|1</t>
  </si>
  <si>
    <t>LV|9516700|137|484785429|1</t>
  </si>
  <si>
    <t>KR|74371053|48|484785380|2</t>
  </si>
  <si>
    <t>KR|73789245|129|484785113|1</t>
  </si>
  <si>
    <t>KR|73789245|129|484785113|3</t>
  </si>
  <si>
    <t>KR|73789245|129|484785113|2</t>
  </si>
  <si>
    <t>SV|95358687|43|484785040|2</t>
  </si>
  <si>
    <t>SV|95358687|43|484785040|1</t>
  </si>
  <si>
    <t>SV|73911240|121|484785039|1</t>
  </si>
  <si>
    <t>SV|73911240|121|484785039|2</t>
  </si>
  <si>
    <t>SV|98114116|187|484784970|1</t>
  </si>
  <si>
    <t>SV|98114116|187|484784970|2</t>
  </si>
  <si>
    <t>KR|73584754|111|484784966|2</t>
  </si>
  <si>
    <t>KR|73584754|111|484784966|1</t>
  </si>
  <si>
    <t>KR|73459319|137|484784964|2</t>
  </si>
  <si>
    <t>KR|73459319|137|484784964|1</t>
  </si>
  <si>
    <t>KR|71801117|236|484784789|1</t>
  </si>
  <si>
    <t>KR|73295602|115|484784788|1</t>
  </si>
  <si>
    <t>KR|74525368|15|484784787|1</t>
  </si>
  <si>
    <t>KR|74043007|29|484784786|1</t>
  </si>
  <si>
    <t>SV|92067770|117|484784785|1</t>
  </si>
  <si>
    <t>SV|70868249|118|484784784|1</t>
  </si>
  <si>
    <t>SV|92070523|87|484784783|1</t>
  </si>
  <si>
    <t>SV|96750322|41|484784665|2</t>
  </si>
  <si>
    <t>SV|96750322|41|484784665|1</t>
  </si>
  <si>
    <t>SV|96750312|41|484784664|1</t>
  </si>
  <si>
    <t>SV|96750312|41|484784664|2</t>
  </si>
  <si>
    <t>SV|96752567|72|484784663|2</t>
  </si>
  <si>
    <t>SV|96752567|72|484784663|1</t>
  </si>
  <si>
    <t>SV|97975407|40|484784633|1</t>
  </si>
  <si>
    <t>KR|74239553|84|484784568|2</t>
  </si>
  <si>
    <t>KR|74239553|84|484784568|1</t>
  </si>
  <si>
    <t>KR|74239553|84|484784568|3</t>
  </si>
  <si>
    <t>SV|94182500|157|484784490|1</t>
  </si>
  <si>
    <t>SV|1967241|196|484784460|1</t>
  </si>
  <si>
    <t>SV|1967356|121|484784460|2</t>
  </si>
  <si>
    <t>SV|90356564|36|484784419|1</t>
  </si>
  <si>
    <t>SV|90356564|36|484784419|2</t>
  </si>
  <si>
    <t>SV|97507878|72|484784395|1</t>
  </si>
  <si>
    <t>SV|94727430|189|484784389|4</t>
  </si>
  <si>
    <t>SV|94727430|189|484784389|1</t>
  </si>
  <si>
    <t>SV|94727430|189|484784389|2</t>
  </si>
  <si>
    <t>SV|94727430|189|484784389|3</t>
  </si>
  <si>
    <t>SV|96648052|43|484784381|1</t>
  </si>
  <si>
    <t>SV|96998841|28|484784360|2</t>
  </si>
  <si>
    <t>SV|96998841|28|484784360|1</t>
  </si>
  <si>
    <t>SV|97412270|67|484784343|1</t>
  </si>
  <si>
    <t>SV|97199378|13|484784290|1</t>
  </si>
  <si>
    <t>SV|97199378|13|484784290|2</t>
  </si>
  <si>
    <t>SV|75333764|67|484784289|3</t>
  </si>
  <si>
    <t>SV|94579624|84|484784288|2</t>
  </si>
  <si>
    <t>SV|94579624|84|484784288|1</t>
  </si>
  <si>
    <t>SV|93931954|50|484784286|2</t>
  </si>
  <si>
    <t>SV|93931954|50|484784286|1</t>
  </si>
  <si>
    <t>SV|94717115|184|484784285|1</t>
  </si>
  <si>
    <t>SV|94717115|184|484784285|2</t>
  </si>
  <si>
    <t>SV|94717115|184|484784284|1</t>
  </si>
  <si>
    <t>SV|94717115|184|484784284|2</t>
  </si>
  <si>
    <t>SV|94635868|29|484784233|2</t>
  </si>
  <si>
    <t>SV|94635868|29|484784233|1</t>
  </si>
  <si>
    <t>KR|74217697|56|484784164|2</t>
  </si>
  <si>
    <t>KR|74217697|56|484784164|1</t>
  </si>
  <si>
    <t>SV|96625273|22|484784163|2</t>
  </si>
  <si>
    <t>SV|96625273|22|484784163|1</t>
  </si>
  <si>
    <t>SV|96627611|14|484784162|2</t>
  </si>
  <si>
    <t>SV|96627611|14|484784162|1</t>
  </si>
  <si>
    <t>SV|93392608|110|484784137|1</t>
  </si>
  <si>
    <t>SV|93392608|110|484784137|2</t>
  </si>
  <si>
    <t>SV|93163098|158|484784019|1</t>
  </si>
  <si>
    <t>SV|93127863|90|484784018|1</t>
  </si>
  <si>
    <t>SV|92445463|81|484783993|1</t>
  </si>
  <si>
    <t>SV|96592528|99|484783980|1</t>
  </si>
  <si>
    <t>SV|98434792|8|484783917|2</t>
  </si>
  <si>
    <t>SV|98446461|10|484783917|3</t>
  </si>
  <si>
    <t>KR|74122640|156|484783911|1</t>
  </si>
  <si>
    <t>KR|74122640|156|484783911|2</t>
  </si>
  <si>
    <t>SV|96648191|33|484783893|1</t>
  </si>
  <si>
    <t>SV|96648191|33|484783893|2</t>
  </si>
  <si>
    <t>SV|90001321|33|484783892|2</t>
  </si>
  <si>
    <t>SV|90001321|33|484783892|1</t>
  </si>
  <si>
    <t>SV|95571540|47|484783891|1</t>
  </si>
  <si>
    <t>SV|95571540|47|484783891|2</t>
  </si>
  <si>
    <t>DA|1105637|89|484783888|2</t>
  </si>
  <si>
    <t>DA|1105637|89|484783888|1</t>
  </si>
  <si>
    <t>SV|90001301|51|484783884|1</t>
  </si>
  <si>
    <t>SV|90001301|51|484783884|2</t>
  </si>
  <si>
    <t>SV|97802173|22|484783881|1</t>
  </si>
  <si>
    <t>SV|97802173|22|484783881|2</t>
  </si>
  <si>
    <t>SV|97792510|32|484783880|2</t>
  </si>
  <si>
    <t>SV|97792510|32|484783880|1</t>
  </si>
  <si>
    <t>SV|74203892|170|484783606|1</t>
  </si>
  <si>
    <t>SV|729064|75|484783556|1</t>
  </si>
  <si>
    <t>SV|729064|75|484783556|2</t>
  </si>
  <si>
    <t>SV|96982799|20|484783554|1</t>
  </si>
  <si>
    <t>SV|97094946|85|484783331|2</t>
  </si>
  <si>
    <t>AS|2858574|165|484783179|2</t>
  </si>
  <si>
    <t>AS|2858574|165|484783179|1</t>
  </si>
  <si>
    <t>KR|74369464|60|484783062|1</t>
  </si>
  <si>
    <t>KR|74369464|60|484783062|2</t>
  </si>
  <si>
    <t>DA|993085|96|484782863|1</t>
  </si>
  <si>
    <t>SV|95577948|97|484782750|3</t>
  </si>
  <si>
    <t>SV|95577948|97|484782750|2</t>
  </si>
  <si>
    <t>SV|95577948|97|484782750|1</t>
  </si>
  <si>
    <t>SV|97565705|22|484782741|3</t>
  </si>
  <si>
    <t>SV|97565705|22|484782741|2</t>
  </si>
  <si>
    <t>SV|97565705|22|484782741|1</t>
  </si>
  <si>
    <t>LF|70883414|27|484782740|1</t>
  </si>
  <si>
    <t>KR|74112294|64|484782738|1</t>
  </si>
  <si>
    <t>SV|97663152|15|484782738|3</t>
  </si>
  <si>
    <t>KR|74112294|64|484782738|2</t>
  </si>
  <si>
    <t>SV|97663152|15|484782738|4</t>
  </si>
  <si>
    <t>SV|90136519|164|484782736|3</t>
  </si>
  <si>
    <t>SV|90136519|164|484782736|2</t>
  </si>
  <si>
    <t>SV|90136519|164|484782736|1</t>
  </si>
  <si>
    <t>KR|74506045|61|484782735|1</t>
  </si>
  <si>
    <t>KR|74506045|61|484782735|2</t>
  </si>
  <si>
    <t>KR|74589499|31|484782735|4</t>
  </si>
  <si>
    <t>KR|74589499|31|484782735|3</t>
  </si>
  <si>
    <t>SV|98318266|21|484782734|3</t>
  </si>
  <si>
    <t>SV|98318266|21|484782734|1</t>
  </si>
  <si>
    <t>SV|98318266|21|484782734|2</t>
  </si>
  <si>
    <t>SV|72678303|173|484782619|1</t>
  </si>
  <si>
    <t>SV|72678303|173|484782619|3</t>
  </si>
  <si>
    <t>SV|72678303|173|484782619|2</t>
  </si>
  <si>
    <t>KR|74648999|18|484782559|2</t>
  </si>
  <si>
    <t>SV|96300884|342|484782559|1</t>
  </si>
  <si>
    <t>SV|98532101|17|484782559|3</t>
  </si>
  <si>
    <t>SV|73903299|42|484782533|2</t>
  </si>
  <si>
    <t>SV|73903299|42|484782533|1</t>
  </si>
  <si>
    <t>SV|74599272|124|484782523|1</t>
  </si>
  <si>
    <t>KR|72602307|281|484782515|1</t>
  </si>
  <si>
    <t>KR|12848966|78|484782488|1</t>
  </si>
  <si>
    <t>SV|418912032|178|484782441|1</t>
  </si>
  <si>
    <t>SV|418912032|178|484782441|2</t>
  </si>
  <si>
    <t>KR|73662258|58|484782440|1</t>
  </si>
  <si>
    <t>KR|73662258|58|484782440|2</t>
  </si>
  <si>
    <t>SV|97420369|36|484782384|5</t>
  </si>
  <si>
    <t>SV|95114181|131|484782384|1</t>
  </si>
  <si>
    <t>SV|97400788|42|484782384|4</t>
  </si>
  <si>
    <t>KR|72665621|149|484782384|2</t>
  </si>
  <si>
    <t>KR|73862578|55|484782384|3</t>
  </si>
  <si>
    <t>SV|92197613|51|484782342|1</t>
  </si>
  <si>
    <t>SV|92197613|51|484782342|2</t>
  </si>
  <si>
    <t>SV|92197613|51|484782342|3</t>
  </si>
  <si>
    <t>SV|92195690|48|484782339|3</t>
  </si>
  <si>
    <t>SV|92195690|48|484782339|1</t>
  </si>
  <si>
    <t>SV|92195690|48|484782339|2</t>
  </si>
  <si>
    <t>SV|98143961|27|484782302|1</t>
  </si>
  <si>
    <t>SV|98147627|42|484782302|2</t>
  </si>
  <si>
    <t>SV|98093880|16|484782297|1</t>
  </si>
  <si>
    <t>SV|98105495|39|484782297|4</t>
  </si>
  <si>
    <t>SV|97881314|96|484782271|2</t>
  </si>
  <si>
    <t>SV|97881314|96|484782271|1</t>
  </si>
  <si>
    <t>SV|69687592|189|484782203|2</t>
  </si>
  <si>
    <t>SV|69687592|189|484782203|1</t>
  </si>
  <si>
    <t>SV|91223949|223|484782176|1</t>
  </si>
  <si>
    <t>SV|97567930|59|484781950|1</t>
  </si>
  <si>
    <t>SV|428472736|16|484781898|2</t>
  </si>
  <si>
    <t>SV|428472736|16|484781898|1</t>
  </si>
  <si>
    <t>KR|74260666|38|484781897|1</t>
  </si>
  <si>
    <t>KR|73577397|318|484781807|1</t>
  </si>
  <si>
    <t>KR|74413056|68|484781761|1</t>
  </si>
  <si>
    <t>KR|74413056|68|484781761|2</t>
  </si>
  <si>
    <t>KR|74496416|29|484781673|1</t>
  </si>
  <si>
    <t>KR|74496416|29|484781673|2</t>
  </si>
  <si>
    <t>SV|96283208|50|484781670|2</t>
  </si>
  <si>
    <t>SV|96283208|50|484781670|1</t>
  </si>
  <si>
    <t>SV|95602355|29|484781665|2</t>
  </si>
  <si>
    <t>SV|95602355|29|484781665|1</t>
  </si>
  <si>
    <t>SV|96710647|55|484781600|2</t>
  </si>
  <si>
    <t>SV|96710647|55|484781600|1</t>
  </si>
  <si>
    <t>SV|74097205|154|484781489|1</t>
  </si>
  <si>
    <t>SV|97691790|20|484781469|8</t>
  </si>
  <si>
    <t>SV|96618878|51|484781469|2</t>
  </si>
  <si>
    <t>SV|97585074|11|484781469|7</t>
  </si>
  <si>
    <t>SV|97495919|14|484781469|6</t>
  </si>
  <si>
    <t>KR|74050938|48|484781469|4</t>
  </si>
  <si>
    <t>SV|97474203|32|484781469|5</t>
  </si>
  <si>
    <t>LF|70561343|116|484781440|1</t>
  </si>
  <si>
    <t>LF|60144740|71|484781437|2</t>
  </si>
  <si>
    <t>LF|60146516|129|484781437|3</t>
  </si>
  <si>
    <t>LF|60144733|70|484781437|1</t>
  </si>
  <si>
    <t>LF|70561347|141|484781436|1</t>
  </si>
  <si>
    <t>KR|74391268|20|484781327|3</t>
  </si>
  <si>
    <t>LV|432176609|135|484781327|6</t>
  </si>
  <si>
    <t>SV|96461071|23|484781327|1</t>
  </si>
  <si>
    <t>SV|98473766|15|484781327|5</t>
  </si>
  <si>
    <t>SV|98448546|13|484781327|4</t>
  </si>
  <si>
    <t>SV|97945157|21|484781276|2</t>
  </si>
  <si>
    <t>SV|97945157|21|484781276|1</t>
  </si>
  <si>
    <t>SV|71097570|82|484781274|1</t>
  </si>
  <si>
    <t>SV|71097570|82|484781274|2</t>
  </si>
  <si>
    <t>LF|70563554|185|484781273|1</t>
  </si>
  <si>
    <t>KR|73614088|97|484781272|2</t>
  </si>
  <si>
    <t>KR|73614088|97|484781272|1</t>
  </si>
  <si>
    <t>SV|70761701|103|484781270|2</t>
  </si>
  <si>
    <t>SV|70761701|103|484781270|1</t>
  </si>
  <si>
    <t>SV|96110115|128|484781042|1</t>
  </si>
  <si>
    <t>SV|96110115|128|484781042|2</t>
  </si>
  <si>
    <t>SV|98015998|40|484781038|1</t>
  </si>
  <si>
    <t>SV|98015998|40|484781038|2</t>
  </si>
  <si>
    <t>HA|6584812|428|484780902|1</t>
  </si>
  <si>
    <t>KR|74610125|18|484780887|1</t>
  </si>
  <si>
    <t>SV|97699147|19|484780808|3</t>
  </si>
  <si>
    <t>SV|97699147|19|484780808|2</t>
  </si>
  <si>
    <t>SV|97699147|19|484780808|1</t>
  </si>
  <si>
    <t>KR|74473800|75|484780749|2</t>
  </si>
  <si>
    <t>KR|74473800|75|484780749|1</t>
  </si>
  <si>
    <t>SV|94435402|33|484780748|1</t>
  </si>
  <si>
    <t>SV|94435402|33|484780748|2</t>
  </si>
  <si>
    <t>KR|74239553|84|484780740|1</t>
  </si>
  <si>
    <t>SV|97386315|31|484780683|1</t>
  </si>
  <si>
    <t>SV|97386315|31|484780683|3</t>
  </si>
  <si>
    <t>SV|97386315|31|484780683|2</t>
  </si>
  <si>
    <t>SV|97386305|28|484780682|1</t>
  </si>
  <si>
    <t>SV|97386305|28|484780682|2</t>
  </si>
  <si>
    <t>SV|97386305|28|484780682|3</t>
  </si>
  <si>
    <t>KR|72689827|348|484780676|1</t>
  </si>
  <si>
    <t>SV|95905392|81|484780548|5</t>
  </si>
  <si>
    <t>SV|75074522|37|484780548|2</t>
  </si>
  <si>
    <t>SV|95910460|31|484780548|7</t>
  </si>
  <si>
    <t>SV|95913457|40|484780548|8</t>
  </si>
  <si>
    <t>SV|95910460|31|484780548|6</t>
  </si>
  <si>
    <t>SV|75074522|37|484780548|1</t>
  </si>
  <si>
    <t>SV|95905392|81|484780548|4</t>
  </si>
  <si>
    <t>SV|95913457|40|484780548|9</t>
  </si>
  <si>
    <t>SV|96045444|202|484780402|1</t>
  </si>
  <si>
    <t>SV|96047098|196|484780402|4</t>
  </si>
  <si>
    <t>SV|96047098|196|484780402|3</t>
  </si>
  <si>
    <t>SV|96045444|202|484780402|2</t>
  </si>
  <si>
    <t>SV|96045434|332|484780401|3</t>
  </si>
  <si>
    <t>SV|96045434|332|484780401|2</t>
  </si>
  <si>
    <t>SV|96045434|332|484780401|1</t>
  </si>
  <si>
    <t>SV|97923984|22|484780360|1</t>
  </si>
  <si>
    <t>SV|97765299|60|484780264|2</t>
  </si>
  <si>
    <t>SV|97765299|60|484780264|1</t>
  </si>
  <si>
    <t>SV|97747844|26|484780263|2</t>
  </si>
  <si>
    <t>SV|97747844|26|484780263|1</t>
  </si>
  <si>
    <t>SV|98291496|10|484780259|1</t>
  </si>
  <si>
    <t>SV|98291496|10|484780259|2</t>
  </si>
  <si>
    <t>KR|74267820|42|484780252|2</t>
  </si>
  <si>
    <t>KR|74267820|42|484780252|1</t>
  </si>
  <si>
    <t>SV|97765299|60|484780251|2</t>
  </si>
  <si>
    <t>SV|97765299|60|484780251|1</t>
  </si>
  <si>
    <t>SV|96651267|38|484780206|1</t>
  </si>
  <si>
    <t>SV|96651267|38|484780206|2</t>
  </si>
  <si>
    <t>AS|6536506|168|484780062|1</t>
  </si>
  <si>
    <t>KR|74276355|188|484780035|1</t>
  </si>
  <si>
    <t>SV|92360180|112|484779978|1</t>
  </si>
  <si>
    <t>SV|96316793|34|484779973|2</t>
  </si>
  <si>
    <t>SV|96316793|34|484779973|1</t>
  </si>
  <si>
    <t>KR|72746469|99|484779972|2</t>
  </si>
  <si>
    <t>KR|72746469|99|484779972|1</t>
  </si>
  <si>
    <t>SV|96141738|36|484779971|1</t>
  </si>
  <si>
    <t>SV|92363273|75|484779970|1</t>
  </si>
  <si>
    <t>SV|92439386|166|484779891|1</t>
  </si>
  <si>
    <t>SV|72638905|226|484779863|1</t>
  </si>
  <si>
    <t>SV|73391992|104|484779863|3</t>
  </si>
  <si>
    <t>SV|73387030|178|484779863|2</t>
  </si>
  <si>
    <t>SV|75116799|87|484779857|2</t>
  </si>
  <si>
    <t>SV|75116799|87|484779857|1</t>
  </si>
  <si>
    <t>KR|74286056|32|484779851|2</t>
  </si>
  <si>
    <t>KR|74286056|32|484779851|1</t>
  </si>
  <si>
    <t>SV|96329054|67|484779823|1</t>
  </si>
  <si>
    <t>KR|74302596|273|484779813|2</t>
  </si>
  <si>
    <t>KR|74302596|273|484779813|3</t>
  </si>
  <si>
    <t>KR|74302596|273|484779813|1</t>
  </si>
  <si>
    <t>HA|1425711|154|484779765|2</t>
  </si>
  <si>
    <t>HA|1425711|154|484779765|1</t>
  </si>
  <si>
    <t>SV|97383845|40|484779764|1</t>
  </si>
  <si>
    <t>DA|2219499|91|484779763|2</t>
  </si>
  <si>
    <t>DA|2219499|91|484779763|1</t>
  </si>
  <si>
    <t>SV|96454445|385|484779762|2</t>
  </si>
  <si>
    <t>SV|96454445|385|484779762|1</t>
  </si>
  <si>
    <t>SV|96454445|385|484779762|3</t>
  </si>
  <si>
    <t>SV|97853554|12|484779746|1</t>
  </si>
  <si>
    <t>SV|96285547|54|484779745|2</t>
  </si>
  <si>
    <t>SV|96285547|54|484779745|1</t>
  </si>
  <si>
    <t>SV|98060416|39|484779744|3</t>
  </si>
  <si>
    <t>SV|98069729|34|484779744|4</t>
  </si>
  <si>
    <t>KR|74496416|29|484779744|1</t>
  </si>
  <si>
    <t>SV|98230259|11|484779744|5</t>
  </si>
  <si>
    <t>SV|98041960|61|484779744|2</t>
  </si>
  <si>
    <t>SV|98069729|34|484779742|1</t>
  </si>
  <si>
    <t>KR|74004488|73|484779740|2</t>
  </si>
  <si>
    <t>KR|74004488|73|484779740|1</t>
  </si>
  <si>
    <t>SV|96509407|103|484779713|1</t>
  </si>
  <si>
    <t>SV|4961287|53|484779429|1</t>
  </si>
  <si>
    <t>SV|94432847|94|484779282|4</t>
  </si>
  <si>
    <t>SV|93681984|219|484779282|2</t>
  </si>
  <si>
    <t>SV|94432847|94|484779282|3</t>
  </si>
  <si>
    <t>SV|93681984|219|484779282|1</t>
  </si>
  <si>
    <t>SV|98393165|10|484779272|2</t>
  </si>
  <si>
    <t>SV|98393165|10|484779272|1</t>
  </si>
  <si>
    <t>SV|96648052|43|484779263|2</t>
  </si>
  <si>
    <t>SV|96648052|43|484779263|1</t>
  </si>
  <si>
    <t>SV|97722807|54|484779244|1</t>
  </si>
  <si>
    <t>SV|97722807|54|484779244|2</t>
  </si>
  <si>
    <t>SV|69545814|92|484779116|1</t>
  </si>
  <si>
    <t>SV|69545814|92|484779116|2</t>
  </si>
  <si>
    <t>SV|69545814|92|484779116|3</t>
  </si>
  <si>
    <t>SV|97838486|28|484779113|5</t>
  </si>
  <si>
    <t>SV|96945076|66|484779113|2</t>
  </si>
  <si>
    <t>SV|96945076|66|484779113|1</t>
  </si>
  <si>
    <t>SV|97837381|19|484779113|4</t>
  </si>
  <si>
    <t>SV|97886010|41|484779113|7</t>
  </si>
  <si>
    <t>SV|97837381|19|484779113|3</t>
  </si>
  <si>
    <t>SV|97838486|28|484779113|6</t>
  </si>
  <si>
    <t>SV|97886010|41|484779113|8</t>
  </si>
  <si>
    <t>SV|93555839|39|484779105|1</t>
  </si>
  <si>
    <t>SV|93555839|39|484779105|2</t>
  </si>
  <si>
    <t>KR|74168166|119|484778979|1</t>
  </si>
  <si>
    <t>KR|74168163|50|484778978|1</t>
  </si>
  <si>
    <t>SV|97516344|87|484778951|2</t>
  </si>
  <si>
    <t>SV|97516344|87|484778951|1</t>
  </si>
  <si>
    <t>SV|95872460|46|484778695|1</t>
  </si>
  <si>
    <t>LF|71380255|17|484778511|1</t>
  </si>
  <si>
    <t>LF|71086196|18|484778510|1</t>
  </si>
  <si>
    <t>SV|962935|58|484778397|1</t>
  </si>
  <si>
    <t>SV|98141554|13|484778372|1</t>
  </si>
  <si>
    <t>SV|98143727|18|484778372|4</t>
  </si>
  <si>
    <t>SV|98143727|18|484778372|3</t>
  </si>
  <si>
    <t>SV|98141554|13|484778372|2</t>
  </si>
  <si>
    <t>SV|98284043|8|484778215|2</t>
  </si>
  <si>
    <t>SV|98284043|8|484778215|1</t>
  </si>
  <si>
    <t>KR|74449855|82|484778214|1</t>
  </si>
  <si>
    <t>KR|74449855|82|484778214|2</t>
  </si>
  <si>
    <t>SV|4920899|153|484778097|1</t>
  </si>
  <si>
    <t>SV|97826274|57|484778095|2</t>
  </si>
  <si>
    <t>SV|97826274|57|484778095|1</t>
  </si>
  <si>
    <t>SV|95474453|48|484778094|1</t>
  </si>
  <si>
    <t>SV|95475916|84|484778093|2</t>
  </si>
  <si>
    <t>SV|95475916|84|484778093|1</t>
  </si>
  <si>
    <t>SV|97422554|15|484778091|1</t>
  </si>
  <si>
    <t>SV|97422554|15|484778091|2</t>
  </si>
  <si>
    <t>SV|97412270|67|484778088|2</t>
  </si>
  <si>
    <t>SV|97412270|67|484778088|1</t>
  </si>
  <si>
    <t>SV|97412270|67|484778088|3</t>
  </si>
  <si>
    <t>SV|72193248|97|484778087|2</t>
  </si>
  <si>
    <t>SV|72193248|97|484778087|3</t>
  </si>
  <si>
    <t>SV|72193248|97|484778087|1</t>
  </si>
  <si>
    <t>SV|97507878|72|484778086|1</t>
  </si>
  <si>
    <t>SV|97507878|72|484778086|2</t>
  </si>
  <si>
    <t>SV|97507878|72|484778086|3</t>
  </si>
  <si>
    <t>SV|92047948|42|484777990|2</t>
  </si>
  <si>
    <t>SV|92047948|42|484777990|1</t>
  </si>
  <si>
    <t>SV|97876063|105|484777968|1</t>
  </si>
  <si>
    <t>SV|97876063|105|484777968|2</t>
  </si>
  <si>
    <t>KR|71575403|234|484777950|1</t>
  </si>
  <si>
    <t>KR|72669247|81|484777948|1</t>
  </si>
  <si>
    <t>KR|13068249|251|484777947|1</t>
  </si>
  <si>
    <t>KR|12944113|289|484777946|1</t>
  </si>
  <si>
    <t>KR|73065554|64|484777945|1</t>
  </si>
  <si>
    <t>HA|9243047|109|484777944|2</t>
  </si>
  <si>
    <t>HA|9243047|109|484777944|1</t>
  </si>
  <si>
    <t>SV|75504436|58|484777943|1</t>
  </si>
  <si>
    <t>SV|75504436|58|484777943|2</t>
  </si>
  <si>
    <t>DA|8685064|111|484777941|2</t>
  </si>
  <si>
    <t>DA|8685064|111|484777941|1</t>
  </si>
  <si>
    <t>SV|71113404|97|484777940|2</t>
  </si>
  <si>
    <t>SV|71113404|97|484777940|1</t>
  </si>
  <si>
    <t>SV|98362600|12|484777937|2</t>
  </si>
  <si>
    <t>SV|98362600|12|484777937|1</t>
  </si>
  <si>
    <t>SV|428467107|64|484777930|1</t>
  </si>
  <si>
    <t>SV|428467107|64|484777930|2</t>
  </si>
  <si>
    <t>SV|486876731|79|484777926|1</t>
  </si>
  <si>
    <t>SV|486876731|79|484777926|2</t>
  </si>
  <si>
    <t>SV|61678597|70|484777925|1</t>
  </si>
  <si>
    <t>SV|61678597|70|484777925|2</t>
  </si>
  <si>
    <t>SV|90774937|77|484777920|1</t>
  </si>
  <si>
    <t>SV|90774937|77|484777920|2</t>
  </si>
  <si>
    <t>SV|95182314|41|484777909|1</t>
  </si>
  <si>
    <t>SV|74843762|31|484777877|1</t>
  </si>
  <si>
    <t>SV|74843762|31|484777877|2</t>
  </si>
  <si>
    <t>KR|73576546|185|484777617|2</t>
  </si>
  <si>
    <t>SV|97270063|31|484777617|3</t>
  </si>
  <si>
    <t>KR|15055998|28|484777617|1</t>
  </si>
  <si>
    <t>KR|73576546|185|484777616|2</t>
  </si>
  <si>
    <t>SV|97270063|31|484777616|3</t>
  </si>
  <si>
    <t>KR|15055998|28|484777616|1</t>
  </si>
  <si>
    <t>LV|431791430|178|484777550|1</t>
  </si>
  <si>
    <t>SV|92343362|40|484777263|1</t>
  </si>
  <si>
    <t>SV|97811381|54|484777237|3</t>
  </si>
  <si>
    <t>SV|96132571|72|484777237|1</t>
  </si>
  <si>
    <t>SV|96717912|76|484777237|2</t>
  </si>
  <si>
    <t>SV|93047295|25|484777233|1</t>
  </si>
  <si>
    <t>DA|936277|182|484777189|1</t>
  </si>
  <si>
    <t>HA|2054638|181|484777189|2</t>
  </si>
  <si>
    <t>KR|208494|300|484777189|3</t>
  </si>
  <si>
    <t>KR|74367658|46|484777183|2</t>
  </si>
  <si>
    <t>KR|74367658|46|484777183|1</t>
  </si>
  <si>
    <t>SV|97405303|59|484777175|1</t>
  </si>
  <si>
    <t>SV|97405303|59|484777175|2</t>
  </si>
  <si>
    <t>SV|96454445|385|484776986|2</t>
  </si>
  <si>
    <t>SV|96454445|385|484776986|1</t>
  </si>
  <si>
    <t>SV|74411049|221|484776900|1</t>
  </si>
  <si>
    <t>SV|74412167|123|484776900|2</t>
  </si>
  <si>
    <t>SV|96051954|70|484776897|1</t>
  </si>
  <si>
    <t>SV|96051954|70|484776897|2</t>
  </si>
  <si>
    <t>SV|70270502|136|484776872|2</t>
  </si>
  <si>
    <t>SV|70270502|136|484776872|1</t>
  </si>
  <si>
    <t>SV|95873881|49|484776823|1</t>
  </si>
  <si>
    <t>SV|95873512|49|484776822|1</t>
  </si>
  <si>
    <t>SV|97043757|53|484776643|1</t>
  </si>
  <si>
    <t>SV|97043757|53|484776643|2</t>
  </si>
  <si>
    <t>SV|97043757|53|484776643|3</t>
  </si>
  <si>
    <t>SV|95716881|153|484776639|2</t>
  </si>
  <si>
    <t>SV|95716881|153|484776639|1</t>
  </si>
  <si>
    <t>SV|98315704|19|484776637|6</t>
  </si>
  <si>
    <t>SV|98315714|21|484776637|8</t>
  </si>
  <si>
    <t>SV|98315714|21|484776637|7</t>
  </si>
  <si>
    <t>SV|98315704|19|484776637|5</t>
  </si>
  <si>
    <t>KR|74516196|67|484776637|3</t>
  </si>
  <si>
    <t>KR|74516120|115|484776637|2</t>
  </si>
  <si>
    <t>KR|74516196|67|484776637|4</t>
  </si>
  <si>
    <t>KR|74516120|115|484776637|1</t>
  </si>
  <si>
    <t>SV|94343871|110|484776578|1</t>
  </si>
  <si>
    <t>KR|72602307|281|484776400|1</t>
  </si>
  <si>
    <t>KR|72281096|156|484776372|1</t>
  </si>
  <si>
    <t>HA|6840587|488|484776365|1</t>
  </si>
  <si>
    <t>HA|6840587|488|484776365|2</t>
  </si>
  <si>
    <t>LF|71198660|19|484776223|1</t>
  </si>
  <si>
    <t>LF|71198650|31|484776221|1</t>
  </si>
  <si>
    <t>SV|96918809|98|484776219|2</t>
  </si>
  <si>
    <t>SV|96918809|98|484776219|1</t>
  </si>
  <si>
    <t>SV|97822303|73|484776191|2</t>
  </si>
  <si>
    <t>SV|97822303|73|484776191|1</t>
  </si>
  <si>
    <t>SV|97822303|73|484776191|3</t>
  </si>
  <si>
    <t>SV|96683775|60|484776189|1</t>
  </si>
  <si>
    <t>SV|71153178|165|484776188|2</t>
  </si>
  <si>
    <t>SV|71153178|165|484776188|1</t>
  </si>
  <si>
    <t>KR|13256735|111|484776187|13</t>
  </si>
  <si>
    <t>SV|93522067|84|484776187|11</t>
  </si>
  <si>
    <t>SV|91614008|178|484776187|10</t>
  </si>
  <si>
    <t>SV|91610344|126|484776187|9</t>
  </si>
  <si>
    <t>SV|93522077|57|484776187|12</t>
  </si>
  <si>
    <t>KR|74441108|40|484776140|1</t>
  </si>
  <si>
    <t>KR|74441108|40|484776140|2</t>
  </si>
  <si>
    <t>SV|96993232|39|484776133|1</t>
  </si>
  <si>
    <t>SV|96993232|39|484776133|2</t>
  </si>
  <si>
    <t>SV|96996196|37|484776131|1</t>
  </si>
  <si>
    <t>SV|96996196|37|484776131|2</t>
  </si>
  <si>
    <t>SV|97393492|15|484776130|2</t>
  </si>
  <si>
    <t>SV|97393492|15|484776130|1</t>
  </si>
  <si>
    <t>SV|98551709|7|484776028|2</t>
  </si>
  <si>
    <t>SV|98523543|11|484776028|1</t>
  </si>
  <si>
    <t>SV|97563185|49|484775649|2</t>
  </si>
  <si>
    <t>SV|97563185|49|484775649|1</t>
  </si>
  <si>
    <t>LV|440047289|102|484775230|1</t>
  </si>
  <si>
    <t>LV|431954500|141|484775088|1</t>
  </si>
  <si>
    <t>LV|8220819|111|484774941|1</t>
  </si>
  <si>
    <t>LV|8220819|111|484774941|2</t>
  </si>
  <si>
    <t>SV|97037066|39|484773897|1</t>
  </si>
  <si>
    <t>LV|482073351|230|484773741|1</t>
  </si>
  <si>
    <t>SV|96574192|82|484773493|1</t>
  </si>
  <si>
    <t>SV|96574192|82|484773493|2</t>
  </si>
  <si>
    <t>LV|431579050|256|484772819|1</t>
  </si>
  <si>
    <t>LV|31346965|24|484772511|1</t>
  </si>
  <si>
    <t>KR|74421976|24|484771393|3</t>
  </si>
  <si>
    <t>KR|73182526|24|484771393|1</t>
  </si>
  <si>
    <t>KR|73501867|102|484771393|2</t>
  </si>
  <si>
    <t>HA|535106|117|484771273|2</t>
  </si>
  <si>
    <t>AS|8480621|112|484771273|1</t>
  </si>
  <si>
    <t>SV|74604429|113|484771100|1</t>
  </si>
  <si>
    <t>DA|193326|164|484770817|2</t>
  </si>
  <si>
    <t>SV|4695960|70|484770817|6</t>
  </si>
  <si>
    <t>AS|5460943|112|484770817|1</t>
  </si>
  <si>
    <t>SV|94315491|50|484770817|4</t>
  </si>
  <si>
    <t>LV|440021485|20|484770817|3</t>
  </si>
  <si>
    <t>SV|94319184|58|484770817|5</t>
  </si>
  <si>
    <t>KR|72582435|286|484769906|1</t>
  </si>
  <si>
    <t>KR|72883911|127|484769905|1</t>
  </si>
  <si>
    <t>LV|780164001|60|484769896|2</t>
  </si>
  <si>
    <t>LV|780164001|60|484769896|1</t>
  </si>
  <si>
    <t>LV|9572420|214|484769852|2</t>
  </si>
  <si>
    <t>LV|9572420|214|484769852|1</t>
  </si>
  <si>
    <t>LV|481557146|279|484769750|1</t>
  </si>
  <si>
    <t>LV|482166198|172|484769749|2</t>
  </si>
  <si>
    <t>LV|482166198|172|484769749|1</t>
  </si>
  <si>
    <t>LV|431745812|50|484769705|2</t>
  </si>
  <si>
    <t>LV|431745808|137|484769705|1</t>
  </si>
  <si>
    <t>LV|482158141|167|484765655|1</t>
  </si>
  <si>
    <t>LV|431581893|208|484765654|1</t>
  </si>
  <si>
    <t>LV|431581893|208|484765653|1</t>
  </si>
  <si>
    <t>LF|70961001|49|484765507|1</t>
  </si>
  <si>
    <t>LV|423391337|154|484765156|2</t>
  </si>
  <si>
    <t>LV|423391337|154|484765156|1</t>
  </si>
  <si>
    <t>KR|72689827|348|484763272|1</t>
  </si>
  <si>
    <t>KR|72689827|348|484763272|2</t>
  </si>
  <si>
    <t>SV|92176154|271|484761340|1</t>
  </si>
  <si>
    <t>SV|92176154|271|484761336|1</t>
  </si>
  <si>
    <t>SV|92331474|182|484761336|2</t>
  </si>
  <si>
    <t>KR|70784399|125|484761113|1</t>
  </si>
  <si>
    <t>SV|1627051|133|484761102|3</t>
  </si>
  <si>
    <t>SV|1627051|133|484761102|1</t>
  </si>
  <si>
    <t>SV|1627051|133|484761102|2</t>
  </si>
  <si>
    <t>SV|98013975|66|484761035|1</t>
  </si>
  <si>
    <t>SV|69252073|95|484760425|2</t>
  </si>
  <si>
    <t>KR|12900250|463|484760425|1</t>
  </si>
  <si>
    <t>KR|72672535|150|484760378|1</t>
  </si>
  <si>
    <t>LV|411305802|91|484759510|1</t>
  </si>
  <si>
    <t>LV|431926613|119|484758514|1</t>
  </si>
  <si>
    <t>LV|431926613|119|484758514|2</t>
  </si>
  <si>
    <t>LV|431926613|119|484758514|3</t>
  </si>
  <si>
    <t>SV|97380430|13|484756732|1</t>
  </si>
  <si>
    <t>SV|97570436|19|484756732|4</t>
  </si>
  <si>
    <t>SV|97396297|37|484756732|3</t>
  </si>
  <si>
    <t>SV|97394496|19|484756732|2</t>
  </si>
  <si>
    <t>LV|9516700|137|484756713|1</t>
  </si>
  <si>
    <t>KV|313499524|138|484753952|1</t>
  </si>
  <si>
    <t>KV|221307890|5003|484753689|1</t>
  </si>
  <si>
    <t>KV|238054589|378|484753016|1</t>
  </si>
  <si>
    <t>LV|431990757|71|484750083|1</t>
  </si>
  <si>
    <t>SV|98259806|30|484749504|1</t>
  </si>
  <si>
    <t>KR|74540778|32|484748953|1</t>
  </si>
  <si>
    <t>SV|8575234|110|484748773|1</t>
  </si>
  <si>
    <t>SV|8417423|85|484748770|1</t>
  </si>
  <si>
    <t>KR|74479547|62|484748725|1</t>
  </si>
  <si>
    <t>LV|10135012|166|484748309|1</t>
  </si>
  <si>
    <t>LV|10135012|166|484748308|1</t>
  </si>
  <si>
    <t>KR|73737981|109|484747743|1</t>
  </si>
  <si>
    <t>KR|73371413|118|484747062|1</t>
  </si>
  <si>
    <t>KV|329660215|150|484745977|2</t>
  </si>
  <si>
    <t>KV|329660215|150|484745977|1</t>
  </si>
  <si>
    <t>KV|340768758|117|484745975|2</t>
  </si>
  <si>
    <t>KV|340768758|117|484745975|1</t>
  </si>
  <si>
    <t>KV|313082283|187|484745849|1</t>
  </si>
  <si>
    <t>KV|313082283|187|484745849|2</t>
  </si>
  <si>
    <t>KV|309944688|162|484745694|1</t>
  </si>
  <si>
    <t>KV|309944688|162|484745694|2</t>
  </si>
  <si>
    <t>KV|309944688|162|484745694|3</t>
  </si>
  <si>
    <t>KV|224586642|4898|484745313|2</t>
  </si>
  <si>
    <t>KV|224586642|4898|484745313|1</t>
  </si>
  <si>
    <t>SV|95610117|78|484744937|1</t>
  </si>
  <si>
    <t>KV|311337659|2372|484744713|1</t>
  </si>
  <si>
    <t>KV|311337659|2372|484744713|2</t>
  </si>
  <si>
    <t>KV|337435284|19|484744653|3</t>
  </si>
  <si>
    <t>KV|337435284|19|484744653|4</t>
  </si>
  <si>
    <t>KV|337435284|19|484744653|2</t>
  </si>
  <si>
    <t>KV|337435284|19|484744653|1</t>
  </si>
  <si>
    <t>KV|230328280|1879|484744000|1</t>
  </si>
  <si>
    <t>KV|230328280|1879|484744000|2</t>
  </si>
  <si>
    <t>SV|94213552|140|484743426|1</t>
  </si>
  <si>
    <t>KV|315893963|387|484743285|2</t>
  </si>
  <si>
    <t>KV|315893963|387|484743285|3</t>
  </si>
  <si>
    <t>KV|315893963|387|484743285|1</t>
  </si>
  <si>
    <t>KV|325903789|106|484743284|3</t>
  </si>
  <si>
    <t>KV|325903789|106|484743284|2</t>
  </si>
  <si>
    <t>KV|325903789|106|484743284|1</t>
  </si>
  <si>
    <t>KV|260627169|2392|484743283|1</t>
  </si>
  <si>
    <t>KV|260627169|2392|484743283|2</t>
  </si>
  <si>
    <t>KV|260627169|2392|484743283|4</t>
  </si>
  <si>
    <t>KV|260627169|2392|484743283|3</t>
  </si>
  <si>
    <t>KV|336531026|21|484742896|2</t>
  </si>
  <si>
    <t>KV|336531026|21|484742896|3</t>
  </si>
  <si>
    <t>KV|336531026|21|484742896|1</t>
  </si>
  <si>
    <t>KV|220989718|2737|484742895|1</t>
  </si>
  <si>
    <t>KV|220989718|2737|484742895|3</t>
  </si>
  <si>
    <t>KV|220989718|2737|484742895|4</t>
  </si>
  <si>
    <t>KV|220989718|2737|484742895|2</t>
  </si>
  <si>
    <t>KV|334807598|47|484742892|4</t>
  </si>
  <si>
    <t>KV|334807598|47|484742892|2</t>
  </si>
  <si>
    <t>KV|334807598|47|484742892|3</t>
  </si>
  <si>
    <t>KV|334807598|47|484742892|1</t>
  </si>
  <si>
    <t>SV|92961974|102|484742729|1</t>
  </si>
  <si>
    <t>LF|60292492|71|484742589|1</t>
  </si>
  <si>
    <t>LF|60276576|81|484742577|1</t>
  </si>
  <si>
    <t>LF|60208026|71|484742225|1</t>
  </si>
  <si>
    <t>LF|60185084|63|484742208|1</t>
  </si>
  <si>
    <t>LF|60177244|73|484742204|1</t>
  </si>
  <si>
    <t>LF|60137781|101|484742182|1</t>
  </si>
  <si>
    <t>LF|60137780|118|484742181|1</t>
  </si>
  <si>
    <t>LF|60137779|98|484742180|1</t>
  </si>
  <si>
    <t>LF|60137776|93|484742179|1</t>
  </si>
  <si>
    <t>LF|60133627|102|484742176|1</t>
  </si>
  <si>
    <t>LF|60120578|112|484742170|1</t>
  </si>
  <si>
    <t>LF|60120576|116|484742169|1</t>
  </si>
  <si>
    <t>LF|60120575|144|484742168|1</t>
  </si>
  <si>
    <t>LF|60116485|116|484742166|1</t>
  </si>
  <si>
    <t>LF|60096833|125|484742158|1</t>
  </si>
  <si>
    <t>LF|60091815|121|484742151|1</t>
  </si>
  <si>
    <t>LF|60083816|118|484742144|1</t>
  </si>
  <si>
    <t>SV|91921991|77|484742068|1</t>
  </si>
  <si>
    <t>KV|335262765|345|484741882|1</t>
  </si>
  <si>
    <t>KV|335262765|345|484741882|2</t>
  </si>
  <si>
    <t>KV|335799335|328|484739758|1</t>
  </si>
  <si>
    <t>KV|326080492|451|484739756|1</t>
  </si>
  <si>
    <t>KV|326080492|451|484739756|2</t>
  </si>
  <si>
    <t>KV|326080492|451|484739756|3</t>
  </si>
  <si>
    <t>KV|217003461|5858|484739439|3</t>
  </si>
  <si>
    <t>KV|217003461|5858|484739439|2</t>
  </si>
  <si>
    <t>KV|217003461|5858|484739439|1</t>
  </si>
  <si>
    <t>KV|341425439|33|484738915|2</t>
  </si>
  <si>
    <t>KV|341425439|33|484738915|1</t>
  </si>
  <si>
    <t>SV|74970083|395|484738089|1</t>
  </si>
  <si>
    <t>KV|200445738|259|484737516|1</t>
  </si>
  <si>
    <t>KV|200445738|259|484737516|2</t>
  </si>
  <si>
    <t>KV|200445738|259|484737516|3</t>
  </si>
  <si>
    <t>KV|324498945|445|484737515|1</t>
  </si>
  <si>
    <t>KV|324498945|445|484737515|2</t>
  </si>
  <si>
    <t>KV|317247813|991|484736770|1</t>
  </si>
  <si>
    <t>KV|317247813|991|484736770|3</t>
  </si>
  <si>
    <t>KV|317247813|991|484736770|2</t>
  </si>
  <si>
    <t>KV|345335302|229|484736769|2</t>
  </si>
  <si>
    <t>KV|345335302|229|484736769|1</t>
  </si>
  <si>
    <t>KV|345335302|229|484736769|3</t>
  </si>
  <si>
    <t>KV|345335302|229|484736769|4</t>
  </si>
  <si>
    <t>KV|344902645|227|484736768|1</t>
  </si>
  <si>
    <t>KV|344902645|227|484736768|2</t>
  </si>
  <si>
    <t>KV|266492915|1397|484736656|1</t>
  </si>
  <si>
    <t>KV|266492915|1397|484736656|2</t>
  </si>
  <si>
    <t>KV|307109366|689|484736582|3</t>
  </si>
  <si>
    <t>KV|307109366|689|484736582|2</t>
  </si>
  <si>
    <t>KV|307109366|689|484736582|1</t>
  </si>
  <si>
    <t>KV|219895408|2733|484736425|2</t>
  </si>
  <si>
    <t>KV|219895408|2733|484736425|1</t>
  </si>
  <si>
    <t>SV|73957069|68|484736335|1</t>
  </si>
  <si>
    <t>KV|223717301|307|484734994|3</t>
  </si>
  <si>
    <t>KV|223717301|307|484734994|1</t>
  </si>
  <si>
    <t>KV|223717301|307|484734994|2</t>
  </si>
  <si>
    <t>KV|337859939|314|484734944|1</t>
  </si>
  <si>
    <t>KV|337859939|314|484734944|2</t>
  </si>
  <si>
    <t>KV|347308116|14|484734783|1</t>
  </si>
  <si>
    <t>KV|347308116|14|484734783|2</t>
  </si>
  <si>
    <t>KV|211976301|600|484734684|2</t>
  </si>
  <si>
    <t>KV|211976301|600|484734684|1</t>
  </si>
  <si>
    <t>KV|211976301|600|484734684|3</t>
  </si>
  <si>
    <t>KV|220015047|9259|484734288|1</t>
  </si>
  <si>
    <t>KV|220015047|9259|484734288|2</t>
  </si>
  <si>
    <t>KV|43761360|258|484734113|2</t>
  </si>
  <si>
    <t>KV|43761360|258|484734113|1</t>
  </si>
  <si>
    <t>KV|43063320|112|484733871|1</t>
  </si>
  <si>
    <t>KV|43063320|112|484733871|2</t>
  </si>
  <si>
    <t>KV|220274107|4643|484733820|3</t>
  </si>
  <si>
    <t>KV|220274107|4643|484733820|4</t>
  </si>
  <si>
    <t>KV|220274107|4643|484733820|1</t>
  </si>
  <si>
    <t>KV|220274107|4643|484733820|2</t>
  </si>
  <si>
    <t>KV|220274107|4643|484733820|5</t>
  </si>
  <si>
    <t>KV|228231466|231|484733616|3</t>
  </si>
  <si>
    <t>KV|228231466|231|484733616|2</t>
  </si>
  <si>
    <t>KV|228231466|231|484733616|1</t>
  </si>
  <si>
    <t>KV|228542844|1575|484733614|2</t>
  </si>
  <si>
    <t>KV|228542844|1575|484733614|1</t>
  </si>
  <si>
    <t>KV|228542844|1575|484733614|3</t>
  </si>
  <si>
    <t>KV|206929990|577|484733612|3</t>
  </si>
  <si>
    <t>KV|206929990|577|484733612|1</t>
  </si>
  <si>
    <t>KV|206929990|577|484733612|4</t>
  </si>
  <si>
    <t>KV|206929990|577|484733612|2</t>
  </si>
  <si>
    <t>KV|220761288|3226|484733610|3</t>
  </si>
  <si>
    <t>KV|220761288|3226|484733610|2</t>
  </si>
  <si>
    <t>KV|220761288|3226|484733610|1</t>
  </si>
  <si>
    <t>KV|224167801|1163|484733609|3</t>
  </si>
  <si>
    <t>KV|224167801|1163|484733609|1</t>
  </si>
  <si>
    <t>KV|224167801|1163|484733609|2</t>
  </si>
  <si>
    <t>KV|223263521|651|484733608|3</t>
  </si>
  <si>
    <t>KV|223263521|651|484733608|1</t>
  </si>
  <si>
    <t>KV|223263521|651|484733608|2</t>
  </si>
  <si>
    <t>KV|5663794|498|484733534|3</t>
  </si>
  <si>
    <t>KV|5663794|498|484733534|2</t>
  </si>
  <si>
    <t>KV|5663794|498|484733534|1</t>
  </si>
  <si>
    <t>KV|224840425|8510|484733379|3</t>
  </si>
  <si>
    <t>KV|224840425|8510|484733379|1</t>
  </si>
  <si>
    <t>KV|224840425|8510|484733379|2</t>
  </si>
  <si>
    <t>KV|336808508|2084|484733239|4</t>
  </si>
  <si>
    <t>KV|336808508|2084|484733239|2</t>
  </si>
  <si>
    <t>KV|336808508|2084|484733239|1</t>
  </si>
  <si>
    <t>KV|336808508|2084|484733239|3</t>
  </si>
  <si>
    <t>KV|334878568|228|484733212|1</t>
  </si>
  <si>
    <t>KV|317147827|488|484733211|1</t>
  </si>
  <si>
    <t>KV|317147827|488|484733211|2</t>
  </si>
  <si>
    <t>KV|317147827|488|484733211|3</t>
  </si>
  <si>
    <t>KV|336282158|245|484733210|3</t>
  </si>
  <si>
    <t>KV|336282158|245|484733210|2</t>
  </si>
  <si>
    <t>KV|336282158|245|484733210|1</t>
  </si>
  <si>
    <t>KV|339524756|89|484732991|2</t>
  </si>
  <si>
    <t>KV|339524756|89|484732991|1</t>
  </si>
  <si>
    <t>KV|60206885|1039|484732881|3</t>
  </si>
  <si>
    <t>KV|60206885|1039|484732881|1</t>
  </si>
  <si>
    <t>KV|60206885|1039|484732881|2</t>
  </si>
  <si>
    <t>KV|333153470|262|484732880|2</t>
  </si>
  <si>
    <t>KV|333153470|262|484732880|3</t>
  </si>
  <si>
    <t>KV|333153470|262|484732880|1</t>
  </si>
  <si>
    <t>KV|335725965|739|484732879|3</t>
  </si>
  <si>
    <t>KV|335725965|739|484732879|2</t>
  </si>
  <si>
    <t>KV|335725965|739|484732879|1</t>
  </si>
  <si>
    <t>KV|335295280|98|484732878|4</t>
  </si>
  <si>
    <t>KV|335295280|98|484732878|1</t>
  </si>
  <si>
    <t>KV|335295280|98|484732878|3</t>
  </si>
  <si>
    <t>KV|335295280|98|484732878|2</t>
  </si>
  <si>
    <t>KV|335871044|26|484732877|2</t>
  </si>
  <si>
    <t>KV|335871044|26|484732877|1</t>
  </si>
  <si>
    <t>KV|335871044|26|484732877|3</t>
  </si>
  <si>
    <t>KV|319384931|7|484732876|1</t>
  </si>
  <si>
    <t>KV|253082041|9606|484732834|1</t>
  </si>
  <si>
    <t>KV|253082041|9606|484732834|2</t>
  </si>
  <si>
    <t>KV|253082041|9606|484732834|3</t>
  </si>
  <si>
    <t>KV|231889170|1264|484732831|2</t>
  </si>
  <si>
    <t>KV|231889170|1264|484732831|1</t>
  </si>
  <si>
    <t>KV|231889170|1264|484732831|3</t>
  </si>
  <si>
    <t>KV|243567896|832|484732830|2</t>
  </si>
  <si>
    <t>KV|243567896|832|484732830|1</t>
  </si>
  <si>
    <t>KV|243567896|832|484732830|3</t>
  </si>
  <si>
    <t>KV|200218685|203|484732829|3</t>
  </si>
  <si>
    <t>KV|200218685|203|484732829|1</t>
  </si>
  <si>
    <t>KV|200218685|203|484732829|2</t>
  </si>
  <si>
    <t>KV|231567580|4037|484732828|3</t>
  </si>
  <si>
    <t>KV|231567580|4037|484732828|1</t>
  </si>
  <si>
    <t>KV|231567580|4037|484732828|2</t>
  </si>
  <si>
    <t>KV|43469113|624|484732827|1</t>
  </si>
  <si>
    <t>KV|43469113|624|484732827|3</t>
  </si>
  <si>
    <t>KV|43469113|624|484732827|2</t>
  </si>
  <si>
    <t>KV|46234613|1168|484732826|1</t>
  </si>
  <si>
    <t>KV|46234613|1168|484732826|2</t>
  </si>
  <si>
    <t>KV|46234613|1168|484732826|3</t>
  </si>
  <si>
    <t>KV|345063167|94|484732825|3</t>
  </si>
  <si>
    <t>KV|345063167|94|484732825|2</t>
  </si>
  <si>
    <t>KV|345063167|94|484732825|1</t>
  </si>
  <si>
    <t>KV|305194633|3585|484732713|1</t>
  </si>
  <si>
    <t>KV|305194633|3585|484732713|3</t>
  </si>
  <si>
    <t>KV|305194633|3585|484732713|2</t>
  </si>
  <si>
    <t>KV|300963183|1746|484732712|2</t>
  </si>
  <si>
    <t>KV|300963183|1746|484732712|1</t>
  </si>
  <si>
    <t>KV|300963183|1746|484732712|3</t>
  </si>
  <si>
    <t>KV|342637605|54|484732711|2</t>
  </si>
  <si>
    <t>KV|342637605|54|484732711|1</t>
  </si>
  <si>
    <t>KV|342637605|54|484732711|3</t>
  </si>
  <si>
    <t>KV|300200929|267|484732710|3</t>
  </si>
  <si>
    <t>KV|300200929|267|484732710|2</t>
  </si>
  <si>
    <t>KV|300200929|267|484732710|1</t>
  </si>
  <si>
    <t>KV|847673|195|484732709|3</t>
  </si>
  <si>
    <t>KV|847673|195|484732709|1</t>
  </si>
  <si>
    <t>KV|847673|195|484732709|2</t>
  </si>
  <si>
    <t>KV|265510367|3918|484732708|2</t>
  </si>
  <si>
    <t>KV|265510367|3918|484732708|3</t>
  </si>
  <si>
    <t>KV|265510367|3918|484732708|1</t>
  </si>
  <si>
    <t>KV|345070791|343|484732707|2</t>
  </si>
  <si>
    <t>KV|345070791|343|484732707|3</t>
  </si>
  <si>
    <t>KV|345070791|343|484732707|1</t>
  </si>
  <si>
    <t>KV|300684586|233|484732706|2</t>
  </si>
  <si>
    <t>KV|300684586|233|484732706|3</t>
  </si>
  <si>
    <t>KV|300684586|233|484732706|1</t>
  </si>
  <si>
    <t>KV|336041983|21|484732705|3</t>
  </si>
  <si>
    <t>KV|336041983|21|484732705|2</t>
  </si>
  <si>
    <t>KV|336041983|21|484732705|1</t>
  </si>
  <si>
    <t>KV|317030318|171|484732694|4</t>
  </si>
  <si>
    <t>KV|317030318|171|484732694|1</t>
  </si>
  <si>
    <t>KV|317030318|171|484732694|2</t>
  </si>
  <si>
    <t>KV|317030318|171|484732694|3</t>
  </si>
  <si>
    <t>KV|325220614|227|484732692|4</t>
  </si>
  <si>
    <t>KV|325220614|227|484732692|6</t>
  </si>
  <si>
    <t>KV|325220614|227|484732692|1</t>
  </si>
  <si>
    <t>KV|325220614|227|484732692|3</t>
  </si>
  <si>
    <t>KV|325220614|227|484732692|2</t>
  </si>
  <si>
    <t>KV|325220614|227|484732692|5</t>
  </si>
  <si>
    <t>KV|307587905|1497|484732691|1</t>
  </si>
  <si>
    <t>KV|307587905|1497|484732691|2</t>
  </si>
  <si>
    <t>KV|307587905|1497|484732691|3</t>
  </si>
  <si>
    <t>KV|303018730|118|484732690|1</t>
  </si>
  <si>
    <t>KV|303018730|118|484732690|2</t>
  </si>
  <si>
    <t>KV|303018730|118|484732690|3</t>
  </si>
  <si>
    <t>KV|313260262|4316|484732689|1</t>
  </si>
  <si>
    <t>KV|313260262|4316|484732689|2</t>
  </si>
  <si>
    <t>KV|322295427|284|484732688|1</t>
  </si>
  <si>
    <t>KV|322295427|284|484732688|2</t>
  </si>
  <si>
    <t>KV|322295427|284|484732688|3</t>
  </si>
  <si>
    <t>KV|316499002|215|484732542|3</t>
  </si>
  <si>
    <t>KV|316499002|215|484732542|2</t>
  </si>
  <si>
    <t>KV|316499002|215|484732542|1</t>
  </si>
  <si>
    <t>KV|315412272|112|484732541|2</t>
  </si>
  <si>
    <t>KV|315412272|112|484732541|1</t>
  </si>
  <si>
    <t>KV|315412272|112|484732541|3</t>
  </si>
  <si>
    <t>KV|228930976|1687|484732540|2</t>
  </si>
  <si>
    <t>KV|228930976|1687|484732540|3</t>
  </si>
  <si>
    <t>KV|228930976|1687|484732540|1</t>
  </si>
  <si>
    <t>KV|228930976|1687|484732540|4</t>
  </si>
  <si>
    <t>KV|322091902|147|484732539|3</t>
  </si>
  <si>
    <t>KV|322091902|147|484732539|2</t>
  </si>
  <si>
    <t>KV|322091902|147|484732539|1</t>
  </si>
  <si>
    <t>KV|231382726|1122|484732537|3</t>
  </si>
  <si>
    <t>KV|231382726|1122|484732537|1</t>
  </si>
  <si>
    <t>KV|231382726|1122|484732537|2</t>
  </si>
  <si>
    <t>KV|324816777|299|484732457|2</t>
  </si>
  <si>
    <t>KV|324816777|299|484732457|1</t>
  </si>
  <si>
    <t>KV|324816777|299|484732457|3</t>
  </si>
  <si>
    <t>KV|325736535|277|484732456|1</t>
  </si>
  <si>
    <t>KV|325736535|277|484732456|3</t>
  </si>
  <si>
    <t>KV|325736535|277|484732456|2</t>
  </si>
  <si>
    <t>KV|227936830|380|484732454|2</t>
  </si>
  <si>
    <t>KV|227936830|380|484732454|3</t>
  </si>
  <si>
    <t>KV|227936830|380|484732454|1</t>
  </si>
  <si>
    <t>KV|233962452|547|484732453|2</t>
  </si>
  <si>
    <t>KV|233962452|547|484732453|3</t>
  </si>
  <si>
    <t>KV|233962452|547|484732453|1</t>
  </si>
  <si>
    <t>KV|323164512|259|484732452|3</t>
  </si>
  <si>
    <t>KV|323164512|259|484732452|1</t>
  </si>
  <si>
    <t>KV|323164512|259|484732452|2</t>
  </si>
  <si>
    <t>KV|180221515|104|484732451|3</t>
  </si>
  <si>
    <t>KV|180221515|104|484732451|1</t>
  </si>
  <si>
    <t>KV|180221515|104|484732451|2</t>
  </si>
  <si>
    <t>KV|328742360|546|484732348|1</t>
  </si>
  <si>
    <t>KV|328742360|546|484732348|3</t>
  </si>
  <si>
    <t>KV|328742360|546|484732348|4</t>
  </si>
  <si>
    <t>KV|328742360|546|484732348|2</t>
  </si>
  <si>
    <t>KV|41403189|244|484732347|3</t>
  </si>
  <si>
    <t>KV|41403189|244|484732347|2</t>
  </si>
  <si>
    <t>KV|41403189|244|484732347|1</t>
  </si>
  <si>
    <t>KV|41403189|244|484732347|4</t>
  </si>
  <si>
    <t>KV|325459439|147|484732346|1</t>
  </si>
  <si>
    <t>KV|325459439|147|484732346|2</t>
  </si>
  <si>
    <t>KV|325459439|147|484732346|3</t>
  </si>
  <si>
    <t>KV|46328449|1971|484732345|1</t>
  </si>
  <si>
    <t>KV|46328449|1971|484732345|2</t>
  </si>
  <si>
    <t>KV|46328449|1971|484732345|3</t>
  </si>
  <si>
    <t>KV|327825521|147|484732344|1</t>
  </si>
  <si>
    <t>KV|327825521|147|484732344|2</t>
  </si>
  <si>
    <t>KV|327825521|147|484732344|3</t>
  </si>
  <si>
    <t>KV|331233663|399|484732343|2</t>
  </si>
  <si>
    <t>KV|331233663|399|484732343|3</t>
  </si>
  <si>
    <t>KV|331233663|399|484732343|1</t>
  </si>
  <si>
    <t>KV|234389543|287|484732342|2</t>
  </si>
  <si>
    <t>KV|234389543|287|484732342|1</t>
  </si>
  <si>
    <t>KV|234389543|287|484732342|3</t>
  </si>
  <si>
    <t>KV|232214460|6556|484732341|2</t>
  </si>
  <si>
    <t>KV|232214460|6556|484732341|3</t>
  </si>
  <si>
    <t>KV|232214460|6556|484732341|1</t>
  </si>
  <si>
    <t>KV|338909077|24|484732217|2</t>
  </si>
  <si>
    <t>KV|338909077|24|484732217|1</t>
  </si>
  <si>
    <t>KV|338909077|24|484732217|3</t>
  </si>
  <si>
    <t>KV|339175654|486|484732216|3</t>
  </si>
  <si>
    <t>KV|339175654|486|484732216|1</t>
  </si>
  <si>
    <t>KV|339175654|486|484732216|2</t>
  </si>
  <si>
    <t>KV|338937356|20|484732215|3</t>
  </si>
  <si>
    <t>KV|338937356|20|484732215|2</t>
  </si>
  <si>
    <t>KV|338937356|20|484732215|1</t>
  </si>
  <si>
    <t>KV|44358018|143|484732115|3</t>
  </si>
  <si>
    <t>KV|44358018|143|484732115|1</t>
  </si>
  <si>
    <t>KV|44358018|143|484732115|2</t>
  </si>
  <si>
    <t>KV|347259646|19|484732114|1</t>
  </si>
  <si>
    <t>KV|347259646|19|484732114|2</t>
  </si>
  <si>
    <t>KV|347259646|19|484732114|3</t>
  </si>
  <si>
    <t>KV|312739467|109|484731927|3</t>
  </si>
  <si>
    <t>KV|312739467|109|484731927|4</t>
  </si>
  <si>
    <t>KV|312739467|109|484731927|5</t>
  </si>
  <si>
    <t>KV|312739467|109|484731927|1</t>
  </si>
  <si>
    <t>KV|312739467|109|484731927|2</t>
  </si>
  <si>
    <t>KV|341001957|146|484731834|1</t>
  </si>
  <si>
    <t>KV|341001957|146|484731834|3</t>
  </si>
  <si>
    <t>KV|341001957|146|484731834|2</t>
  </si>
  <si>
    <t>KV|339390814|57|484731832|3</t>
  </si>
  <si>
    <t>KV|339390814|57|484731832|1</t>
  </si>
  <si>
    <t>KV|339390814|57|484731832|2</t>
  </si>
  <si>
    <t>KV|343603253|83|484731831|3</t>
  </si>
  <si>
    <t>KV|343603253|83|484731831|2</t>
  </si>
  <si>
    <t>KV|343603253|83|484731831|1</t>
  </si>
  <si>
    <t>KV|343832716|95|484731829|2</t>
  </si>
  <si>
    <t>KV|343832716|95|484731829|1</t>
  </si>
  <si>
    <t>KV|343832716|95|484731829|3</t>
  </si>
  <si>
    <t>KV|42696377|384|484731828|2</t>
  </si>
  <si>
    <t>KV|42696377|384|484731828|1</t>
  </si>
  <si>
    <t>KV|282344608|21|484731826|2</t>
  </si>
  <si>
    <t>KV|282344608|21|484731826|1</t>
  </si>
  <si>
    <t>KV|341502751|207|484731768|2</t>
  </si>
  <si>
    <t>KV|341502751|207|484731768|1</t>
  </si>
  <si>
    <t>KV|346124313|59|484731767|3</t>
  </si>
  <si>
    <t>KV|346124313|59|484731767|2</t>
  </si>
  <si>
    <t>KV|346124313|59|484731767|1</t>
  </si>
  <si>
    <t>KV|346775691|23|484731766|2</t>
  </si>
  <si>
    <t>KV|346775691|23|484731766|1</t>
  </si>
  <si>
    <t>KV|346775691|23|484731766|3</t>
  </si>
  <si>
    <t>KV|323082559|326|484731765|2</t>
  </si>
  <si>
    <t>KV|323082559|326|484731765|3</t>
  </si>
  <si>
    <t>KV|323082559|326|484731765|1</t>
  </si>
  <si>
    <t>KV|345631203|54|484731764|1</t>
  </si>
  <si>
    <t>KV|341544829|94|484731761|2</t>
  </si>
  <si>
    <t>KV|341544829|94|484731761|1</t>
  </si>
  <si>
    <t>KV|341544829|94|484731761|3</t>
  </si>
  <si>
    <t>KV|300171406|5078|484731465|1</t>
  </si>
  <si>
    <t>KV|300171406|5078|484731465|2</t>
  </si>
  <si>
    <t>KV|300171406|5078|484731465|3</t>
  </si>
  <si>
    <t>KV|325710565|397|484731368|3</t>
  </si>
  <si>
    <t>KV|325710565|397|484731368|2</t>
  </si>
  <si>
    <t>KV|325710565|397|484731368|1</t>
  </si>
  <si>
    <t>KV|231067227|3755|484731356|1</t>
  </si>
  <si>
    <t>KV|231067227|3755|484731356|2</t>
  </si>
  <si>
    <t>KV|326319835|454|484731348|1</t>
  </si>
  <si>
    <t>KV|331807082|38|484728987|1</t>
  </si>
  <si>
    <t>KV|45102241|775|484727892|1</t>
  </si>
  <si>
    <t>KV|45102241|775|484727892|3</t>
  </si>
  <si>
    <t>KV|45102241|775|484727892|2</t>
  </si>
  <si>
    <t>KV|343298388|64|484727872|1</t>
  </si>
  <si>
    <t>KV|343298388|64|484727872|3</t>
  </si>
  <si>
    <t>KV|343298388|64|484727872|5</t>
  </si>
  <si>
    <t>KV|343298388|64|484727872|2</t>
  </si>
  <si>
    <t>KV|343298388|64|484727872|4</t>
  </si>
  <si>
    <t>KV|334135980|16|484727870|3</t>
  </si>
  <si>
    <t>KV|334135980|16|484727870|1</t>
  </si>
  <si>
    <t>KV|334135980|16|484727870|2</t>
  </si>
  <si>
    <t>KV|330990703|219|484727867|5</t>
  </si>
  <si>
    <t>KV|330990703|219|484727867|4</t>
  </si>
  <si>
    <t>KV|330990703|219|484727867|1</t>
  </si>
  <si>
    <t>KV|330990703|219|484727867|6</t>
  </si>
  <si>
    <t>KV|330990703|219|484727867|2</t>
  </si>
  <si>
    <t>KV|330990703|219|484727867|3</t>
  </si>
  <si>
    <t>KV|327149755|666|484727865|4</t>
  </si>
  <si>
    <t>KV|327149755|666|484727865|6</t>
  </si>
  <si>
    <t>KV|327149755|666|484727865|2</t>
  </si>
  <si>
    <t>KV|327149755|666|484727865|3</t>
  </si>
  <si>
    <t>KV|327149755|666|484727865|1</t>
  </si>
  <si>
    <t>KV|327149755|666|484727865|5</t>
  </si>
  <si>
    <t>KV|309670103|1007|484727863|1</t>
  </si>
  <si>
    <t>KV|309670103|1007|484727863|2</t>
  </si>
  <si>
    <t>KV|231578116|1673|484727771|1</t>
  </si>
  <si>
    <t>KV|231578116|1673|484727771|2</t>
  </si>
  <si>
    <t>KV|233118155|3130|484727770|1</t>
  </si>
  <si>
    <t>KV|233118155|3130|484727770|2</t>
  </si>
  <si>
    <t>KV|340369357|173|484727677|3</t>
  </si>
  <si>
    <t>KV|340369357|173|484727677|2</t>
  </si>
  <si>
    <t>KV|340369357|173|484727677|1</t>
  </si>
  <si>
    <t>KV|347141629|41|484727674|3</t>
  </si>
  <si>
    <t>KV|347141629|41|484727674|1</t>
  </si>
  <si>
    <t>KV|347141629|41|484727674|2</t>
  </si>
  <si>
    <t>KV|217282670|76|484727326|1</t>
  </si>
  <si>
    <t>KV|217282670|76|484727326|2</t>
  </si>
  <si>
    <t>KV|217282670|76|484727326|3</t>
  </si>
  <si>
    <t>KV|329902477|314|484726214|1</t>
  </si>
  <si>
    <t>KV|329902477|314|484726214|2</t>
  </si>
  <si>
    <t>KV|329902477|314|484726214|4</t>
  </si>
  <si>
    <t>KV|329902477|314|484726214|3</t>
  </si>
  <si>
    <t>KV|338920909|2542|484726162|1</t>
  </si>
  <si>
    <t>KV|344244338|33|484724292|2</t>
  </si>
  <si>
    <t>KV|344244338|33|484724292|1</t>
  </si>
  <si>
    <t>KV|341385097|57|484722340|1</t>
  </si>
  <si>
    <t>KV|303980089|796|484721998|2</t>
  </si>
  <si>
    <t>KV|303980089|796|484721998|1</t>
  </si>
  <si>
    <t>KV|303980089|796|484721998|3</t>
  </si>
  <si>
    <t>KV|210865263|28661|484721953|2</t>
  </si>
  <si>
    <t>KV|210865263|28661|484721953|1</t>
  </si>
  <si>
    <t>KV|207681313|808|484721903|2</t>
  </si>
  <si>
    <t>KV|207681313|808|484721903|1</t>
  </si>
  <si>
    <t>KV|202179768|402|484721727|1</t>
  </si>
  <si>
    <t>KV|202179768|402|484721727|2</t>
  </si>
  <si>
    <t>KV|341774743|96|484721693|1</t>
  </si>
  <si>
    <t>KV|341774743|96|484721693|2</t>
  </si>
  <si>
    <t>KV|5922158|316|484721691|2</t>
  </si>
  <si>
    <t>KV|5922158|316|484721691|1</t>
  </si>
  <si>
    <t>KV|348482918|47|484721585|1</t>
  </si>
  <si>
    <t>KV|348482918|47|484721585|2</t>
  </si>
  <si>
    <t>KV|343522135|18|484721362|2</t>
  </si>
  <si>
    <t>KV|343522135|18|484721362|1</t>
  </si>
  <si>
    <t>KV|228982194|336|484721361|2</t>
  </si>
  <si>
    <t>KV|228982194|336|484721361|1</t>
  </si>
  <si>
    <t>KV|220560541|1055|484721187|1</t>
  </si>
  <si>
    <t>KV|220560541|1055|484721187|2</t>
  </si>
  <si>
    <t>KV|332678030|24|484721186|3</t>
  </si>
  <si>
    <t>KV|332678030|24|484721186|1</t>
  </si>
  <si>
    <t>KV|332678030|24|484721186|2</t>
  </si>
  <si>
    <t>KV|342597179|120|484721062|1</t>
  </si>
  <si>
    <t>KV|342597179|120|484721062|2</t>
  </si>
  <si>
    <t>KV|201388169|520|484720832|2</t>
  </si>
  <si>
    <t>KV|201388169|520|484720832|1</t>
  </si>
  <si>
    <t>KV|228161816|243|484720753|1</t>
  </si>
  <si>
    <t>KV|228161816|243|484720753|2</t>
  </si>
  <si>
    <t>KV|43508621|685|484720750|3</t>
  </si>
  <si>
    <t>KV|43508621|685|484720750|1</t>
  </si>
  <si>
    <t>KV|49934532|2907|484719872|3</t>
  </si>
  <si>
    <t>KV|49934532|2907|484719872|2</t>
  </si>
  <si>
    <t>KV|49934532|2907|484719872|1</t>
  </si>
  <si>
    <t>KV|337584344|1679|484719248|3</t>
  </si>
  <si>
    <t>KV|337584344|1679|484719248|1</t>
  </si>
  <si>
    <t>KV|337584344|1679|484719248|2</t>
  </si>
  <si>
    <t>KV|314609692|3512|484718855|3</t>
  </si>
  <si>
    <t>KV|314609692|3512|484718855|4</t>
  </si>
  <si>
    <t>KV|314609692|3512|484718855|2</t>
  </si>
  <si>
    <t>KV|314609692|3512|484718855|1</t>
  </si>
  <si>
    <t>KV|252975921|4555|484718849|2</t>
  </si>
  <si>
    <t>KV|252975921|4555|484718849|1</t>
  </si>
  <si>
    <t>KV|334922044|107|484717973|2</t>
  </si>
  <si>
    <t>KV|334922044|107|484717973|1</t>
  </si>
  <si>
    <t>KV|336589741|52|484717969|1</t>
  </si>
  <si>
    <t>KV|336589741|52|484717969|2</t>
  </si>
  <si>
    <t>KV|348290695|51|484717776|2</t>
  </si>
  <si>
    <t>KV|348290695|51|484717776|1</t>
  </si>
  <si>
    <t>KV|345024862|33|484717734|2</t>
  </si>
  <si>
    <t>KV|345024862|33|484717734|1</t>
  </si>
  <si>
    <t>KV|337898721|21|484717727|1</t>
  </si>
  <si>
    <t>KV|337898721|21|484717727|2</t>
  </si>
  <si>
    <t>KV|337898594|23|484717679|1</t>
  </si>
  <si>
    <t>KV|337898594|23|484717679|2</t>
  </si>
  <si>
    <t>KV|43986207|1494|484717338|1</t>
  </si>
  <si>
    <t>KV|43986207|1494|484717338|2</t>
  </si>
  <si>
    <t>KV|348120345|10|484717315|1</t>
  </si>
  <si>
    <t>KV|348120345|10|484717315|2</t>
  </si>
  <si>
    <t>KV|234929769|5782|484717312|1</t>
  </si>
  <si>
    <t>KV|234929769|5782|484717312|2</t>
  </si>
  <si>
    <t>KV|333008896|3152|484717210|2</t>
  </si>
  <si>
    <t>KV|333008896|3152|484717210|1</t>
  </si>
  <si>
    <t>KV|333008896|3152|484717210|3</t>
  </si>
  <si>
    <t>KV|45416542|5430|484717073|1</t>
  </si>
  <si>
    <t>KV|225450132|1070|484716807|1</t>
  </si>
  <si>
    <t>KV|336829041|678|484716657|1</t>
  </si>
  <si>
    <t>KV|333735909|49|484716650|1</t>
  </si>
  <si>
    <t>KV|348752966|25|484716399|15</t>
  </si>
  <si>
    <t>KV|348752966|25|484716399|16</t>
  </si>
  <si>
    <t>KV|227306888|2825|484715676|1</t>
  </si>
  <si>
    <t>KV|333340769|197|484715618|2</t>
  </si>
  <si>
    <t>KV|333340769|197|484715618|1</t>
  </si>
  <si>
    <t>KV|325556396|554|484715617|2</t>
  </si>
  <si>
    <t>KV|325556396|554|484715617|1</t>
  </si>
  <si>
    <t>KV|308492139|4975|484715616|1</t>
  </si>
  <si>
    <t>KV|308492139|4975|484715616|2</t>
  </si>
  <si>
    <t>KV|331241739|5010|484715066|3</t>
  </si>
  <si>
    <t>KV|305776764|9753|484715024|1</t>
  </si>
  <si>
    <t>KV|344113551|59|484714306|3</t>
  </si>
  <si>
    <t>KV|209253890|12982|484714214|1</t>
  </si>
  <si>
    <t>KV|322606155|221|484713828|1</t>
  </si>
  <si>
    <t>KV|322606155|221|484713828|3</t>
  </si>
  <si>
    <t>KV|322606155|221|484713828|2</t>
  </si>
  <si>
    <t>KV|327632944|468|484713675|2</t>
  </si>
  <si>
    <t>KV|327632944|468|484713675|1</t>
  </si>
  <si>
    <t>KV|328587462|28|484713673|1</t>
  </si>
  <si>
    <t>KV|328587462|28|484713673|2</t>
  </si>
  <si>
    <t>KV|328587462|25|484713671|2</t>
  </si>
  <si>
    <t>KV|328587462|25|484713671|1</t>
  </si>
  <si>
    <t>KV|206821537|1922|484713144|1</t>
  </si>
  <si>
    <t>KV|320750836|67|484713028|2</t>
  </si>
  <si>
    <t>KV|320750836|67|484713028|6</t>
  </si>
  <si>
    <t>KV|320750836|67|484713028|1</t>
  </si>
  <si>
    <t>KV|320750836|67|484713028|3</t>
  </si>
  <si>
    <t>KV|320750836|67|484713028|4</t>
  </si>
  <si>
    <t>KV|320750836|67|484713028|5</t>
  </si>
  <si>
    <t>KV|320750836|67|484713028|7</t>
  </si>
  <si>
    <t>KV|207547943|1435|484712878|2</t>
  </si>
  <si>
    <t>KV|207547943|1435|484712878|1</t>
  </si>
  <si>
    <t>KV|207547943|1435|484712878|3</t>
  </si>
  <si>
    <t>KV|206075436|700|484712831|2</t>
  </si>
  <si>
    <t>KV|206075436|700|484712831|1</t>
  </si>
  <si>
    <t>KV|314148393|214|484712710|1</t>
  </si>
  <si>
    <t>KV|321765543|921|484712534|3</t>
  </si>
  <si>
    <t>KV|321765543|921|484712534|2</t>
  </si>
  <si>
    <t>KV|321765543|921|484712534|1</t>
  </si>
  <si>
    <t>KV|307305106|439|484712475|2</t>
  </si>
  <si>
    <t>KV|307305106|439|484712475|1</t>
  </si>
  <si>
    <t>KV|344244338|36|484712319|2</t>
  </si>
  <si>
    <t>KV|344244338|36|484712319|3</t>
  </si>
  <si>
    <t>KV|344244338|36|484712319|1</t>
  </si>
  <si>
    <t>KV|42788661|1208|484712295|1</t>
  </si>
  <si>
    <t>KV|42788661|1208|484712295|2</t>
  </si>
  <si>
    <t>KV|42788661|1208|484712295|3</t>
  </si>
  <si>
    <t>KV|230902092|1832|484712140|1</t>
  </si>
  <si>
    <t>KV|214911898|7049|484712040|1</t>
  </si>
  <si>
    <t>KV|214911898|7049|484712040|2</t>
  </si>
  <si>
    <t>KV|329139749|130|484712039|1</t>
  </si>
  <si>
    <t>KV|329139749|130|484712039|2</t>
  </si>
  <si>
    <t>KV|342571447|299|484712016|1</t>
  </si>
  <si>
    <t>KV|342571447|299|484712016|2</t>
  </si>
  <si>
    <t>KV|224815269|512|484711993|2</t>
  </si>
  <si>
    <t>KV|224815269|512|484711993|1</t>
  </si>
  <si>
    <t>KV|346135021|60|484711981|1</t>
  </si>
  <si>
    <t>KV|346135021|60|484711981|2</t>
  </si>
  <si>
    <t>KV|211985955|2484|484711844|1</t>
  </si>
  <si>
    <t>KV|207832850|1312|484711467|1</t>
  </si>
  <si>
    <t>KV|207832850|1312|484711467|2</t>
  </si>
  <si>
    <t>KV|260292280|837|484711465|1</t>
  </si>
  <si>
    <t>KV|260292280|837|484711465|2</t>
  </si>
  <si>
    <t>KV|260292280|837|484711465|3</t>
  </si>
  <si>
    <t>KV|301076865|199|484711456|2</t>
  </si>
  <si>
    <t>KV|301076865|199|484711456|1</t>
  </si>
  <si>
    <t>KV|866483|10584|484711442|1</t>
  </si>
  <si>
    <t>KV|304344127|260|484711437|1</t>
  </si>
  <si>
    <t>KV|48823488|544|484711267|6</t>
  </si>
  <si>
    <t>KV|235051228|137|484710611|2</t>
  </si>
  <si>
    <t>KV|235051228|137|484710611|1</t>
  </si>
  <si>
    <t>KV|48577738|4748|484710580|3</t>
  </si>
  <si>
    <t>KV|45827011|201|484710528|6</t>
  </si>
  <si>
    <t>KV|316038986|295|484710252|2</t>
  </si>
  <si>
    <t>KV|316038986|295|484710252|1</t>
  </si>
  <si>
    <t>KV|214663592|338|484710241|2</t>
  </si>
  <si>
    <t>KV|45033776|3235|484710225|1</t>
  </si>
  <si>
    <t>KV|45033776|3235|484710225|2</t>
  </si>
  <si>
    <t>KV|207214693|842|484710193|1</t>
  </si>
  <si>
    <t>KV|207214693|842|484710193|2</t>
  </si>
  <si>
    <t>KV|207214693|842|484710193|3</t>
  </si>
  <si>
    <t>SV|71143989|443|484709308|1</t>
  </si>
  <si>
    <t>SV|98414029|29|484709010|1</t>
  </si>
  <si>
    <t>KR|74493096|38|484708906|3</t>
  </si>
  <si>
    <t>SV|98002656|37|484708906|10</t>
  </si>
  <si>
    <t>SV|98011239|49|484708906|11</t>
  </si>
  <si>
    <t>KR|74394903|25|484708906|1</t>
  </si>
  <si>
    <t>KR|74394907|29|484708906|2</t>
  </si>
  <si>
    <t>SV|75423458|130|484708618|2</t>
  </si>
  <si>
    <t>SV|75315679|114|484708618|1</t>
  </si>
  <si>
    <t>HA|6510240|99|484707459|2</t>
  </si>
  <si>
    <t>HA|6510240|99|484707459|1</t>
  </si>
  <si>
    <t>KR|3985168|177|484707144|1</t>
  </si>
  <si>
    <t>HA|6193827|290|484707068|1</t>
  </si>
  <si>
    <t>KV|316708787|271|484706916|1</t>
  </si>
  <si>
    <t>KV|241427841|1092|484706537|1</t>
  </si>
  <si>
    <t>KV|241427841|1092|484706537|3</t>
  </si>
  <si>
    <t>KV|241427841|1092|484706537|2</t>
  </si>
  <si>
    <t>KV|312053123|142|484706536|1</t>
  </si>
  <si>
    <t>KV|344080580|733|484706535|3</t>
  </si>
  <si>
    <t>KV|344080580|733|484706535|2</t>
  </si>
  <si>
    <t>KV|344080580|733|484706535|1</t>
  </si>
  <si>
    <t>KV|315170355|536|484706534|2</t>
  </si>
  <si>
    <t>KV|315170355|536|484706534|1</t>
  </si>
  <si>
    <t>KV|315170355|536|484706534|3</t>
  </si>
  <si>
    <t>KV|345356547|100|484706515|4</t>
  </si>
  <si>
    <t>KV|345356547|100|484706515|2</t>
  </si>
  <si>
    <t>KV|345356547|100|484706515|3</t>
  </si>
  <si>
    <t>KV|345356547|100|484706515|1</t>
  </si>
  <si>
    <t>KV|329768606|123|484706514|1</t>
  </si>
  <si>
    <t>KV|329768606|123|484706514|3</t>
  </si>
  <si>
    <t>KV|329768606|123|484706514|2</t>
  </si>
  <si>
    <t>KV|308796391|2557|484706512|1</t>
  </si>
  <si>
    <t>KV|308796391|2557|484706512|2</t>
  </si>
  <si>
    <t>KV|308796391|2557|484706512|4</t>
  </si>
  <si>
    <t>KV|308796391|2557|484706512|3</t>
  </si>
  <si>
    <t>KV|229408319|385|484706510|2</t>
  </si>
  <si>
    <t>KV|229408319|385|484706510|1</t>
  </si>
  <si>
    <t>KV|229408319|385|484706510|3</t>
  </si>
  <si>
    <t>KV|312303251|4579|484706509|1</t>
  </si>
  <si>
    <t>KV|312303251|4579|484706509|2</t>
  </si>
  <si>
    <t>KV|312303251|4579|484706509|3</t>
  </si>
  <si>
    <t>KV|220500875|323|484706387|1</t>
  </si>
  <si>
    <t>KV|220500875|323|484706387|2</t>
  </si>
  <si>
    <t>LV|8152984|196|484706254|1</t>
  </si>
  <si>
    <t>KV|335946583|161|484705810|1</t>
  </si>
  <si>
    <t>KV|335946583|161|484705810|3</t>
  </si>
  <si>
    <t>KV|335946583|161|484705810|2</t>
  </si>
  <si>
    <t>KV|312723722|762|484705809|3</t>
  </si>
  <si>
    <t>KV|312723722|762|484705809|2</t>
  </si>
  <si>
    <t>KV|312723722|762|484705809|1</t>
  </si>
  <si>
    <t>KV|303123615|223|484705573|3</t>
  </si>
  <si>
    <t>KV|303123615|223|484705573|2</t>
  </si>
  <si>
    <t>KV|303123615|223|484705573|1</t>
  </si>
  <si>
    <t>KV|335827061|203|484705572|1</t>
  </si>
  <si>
    <t>KV|335827061|203|484705572|2</t>
  </si>
  <si>
    <t>KV|335827061|203|484705572|4</t>
  </si>
  <si>
    <t>KV|335827061|203|484705572|3</t>
  </si>
  <si>
    <t>KV|222936255|599|484705416|2</t>
  </si>
  <si>
    <t>KV|222936255|599|484705416|3</t>
  </si>
  <si>
    <t>KV|222936255|599|484705416|4</t>
  </si>
  <si>
    <t>KV|222936255|599|484705416|1</t>
  </si>
  <si>
    <t>KV|222936255|599|484705416|5</t>
  </si>
  <si>
    <t>KV|337964414|182|484705415|1</t>
  </si>
  <si>
    <t>KV|337964414|182|484705415|2</t>
  </si>
  <si>
    <t>KV|344634875|208|484705048|2</t>
  </si>
  <si>
    <t>KV|344634875|208|484705048|3</t>
  </si>
  <si>
    <t>KV|344634875|208|484705048|1</t>
  </si>
  <si>
    <t>KV|346595278|26|484705047|2</t>
  </si>
  <si>
    <t>KV|346595278|26|484705047|3</t>
  </si>
  <si>
    <t>KV|346595278|26|484705047|1</t>
  </si>
  <si>
    <t>KV|223262878|1232|484704841|2</t>
  </si>
  <si>
    <t>KV|223262878|1232|484704841|3</t>
  </si>
  <si>
    <t>KV|223262878|1232|484704841|1</t>
  </si>
  <si>
    <t>KV|340845663|41|484704816|3</t>
  </si>
  <si>
    <t>KV|340845663|41|484704816|4</t>
  </si>
  <si>
    <t>KV|340845663|41|484704816|1</t>
  </si>
  <si>
    <t>KV|340845663|41|484704816|2</t>
  </si>
  <si>
    <t>KV|60535150|234|484703808|1</t>
  </si>
  <si>
    <t>KV|60535150|234|484703808|2</t>
  </si>
  <si>
    <t>KV|312691529|5|484703558|1</t>
  </si>
  <si>
    <t>KV|312691529|5|484703558|2</t>
  </si>
  <si>
    <t>KV|329141697|10|484703555|1</t>
  </si>
  <si>
    <t>KV|329141697|10|484703555|2</t>
  </si>
  <si>
    <t>DA|2684693|168|484703533|2</t>
  </si>
  <si>
    <t>DA|2684693|168|484703533|1</t>
  </si>
  <si>
    <t>SV|1967241|196|484703532|1</t>
  </si>
  <si>
    <t>SV|1967241|196|484703532|2</t>
  </si>
  <si>
    <t>SV|1967356|121|484703531|1</t>
  </si>
  <si>
    <t>SV|1967356|121|484703531|2</t>
  </si>
  <si>
    <t>SV|96780154|38|484703084|1</t>
  </si>
  <si>
    <t>KV|335908363|159|484702794|1</t>
  </si>
  <si>
    <t>SV|97342722|116|484702713|2</t>
  </si>
  <si>
    <t>SV|97342722|116|484702713|1</t>
  </si>
  <si>
    <t>SV|96943993|28|484702695|1</t>
  </si>
  <si>
    <t>SV|96943993|28|484702695|2</t>
  </si>
  <si>
    <t>KR|74155389|88|484702694|2</t>
  </si>
  <si>
    <t>KR|74155389|88|484702694|1</t>
  </si>
  <si>
    <t>SV|96949438|61|484702693|2</t>
  </si>
  <si>
    <t>SV|96949438|61|484702693|1</t>
  </si>
  <si>
    <t>SV|96944033|39|484702692|2</t>
  </si>
  <si>
    <t>SV|96944033|39|484702692|1</t>
  </si>
  <si>
    <t>SV|413767127|207|484702689|1</t>
  </si>
  <si>
    <t>KV|316908077|422|484702518|2</t>
  </si>
  <si>
    <t>KV|316908077|422|484702518|1</t>
  </si>
  <si>
    <t>SV|98360143|8|484702292|1</t>
  </si>
  <si>
    <t>SV|98360143|8|484702292|2</t>
  </si>
  <si>
    <t>SV|98367416|10|484702291|1</t>
  </si>
  <si>
    <t>SV|98367416|10|484702291|2</t>
  </si>
  <si>
    <t>KV|307209891|15|484702228|1</t>
  </si>
  <si>
    <t>KV|307209891|15|484702228|2</t>
  </si>
  <si>
    <t>SV|97879057|40|484702021|1</t>
  </si>
  <si>
    <t>SV|97879057|40|484702021|2</t>
  </si>
  <si>
    <t>KV|323459555|326|484701897|1</t>
  </si>
  <si>
    <t>KV|324817175|1826|484701896|1</t>
  </si>
  <si>
    <t>KV|318600983|706|484701682|1</t>
  </si>
  <si>
    <t>KV|318600983|706|484701682|2</t>
  </si>
  <si>
    <t>KR|74631285|28|484701218|3</t>
  </si>
  <si>
    <t>SV|97480176|22|484701218|1</t>
  </si>
  <si>
    <t>SV|97675182|33|484701218|2</t>
  </si>
  <si>
    <t>SV|93785042|83|484701157|2</t>
  </si>
  <si>
    <t>SV|93785042|83|484701157|1</t>
  </si>
  <si>
    <t>SV|93823776|137|484701157|4</t>
  </si>
  <si>
    <t>SV|95688446|64|484701157|8</t>
  </si>
  <si>
    <t>SV|95688446|64|484701157|7</t>
  </si>
  <si>
    <t>SV|93823776|137|484701157|3</t>
  </si>
  <si>
    <t>KV|316256703|248|484701088|3</t>
  </si>
  <si>
    <t>KV|316256703|248|484701088|2</t>
  </si>
  <si>
    <t>KV|316256703|248|484701088|1</t>
  </si>
  <si>
    <t>SV|96346947|111|484700893|1</t>
  </si>
  <si>
    <t>SV|97975407|40|484700835|1</t>
  </si>
  <si>
    <t>SV|97975407|40|484700835|2</t>
  </si>
  <si>
    <t>DA|2684693|168|484700494|1</t>
  </si>
  <si>
    <t>SV|91450436|154|484700494|2</t>
  </si>
  <si>
    <t>SV|1925290|165|484700494|3</t>
  </si>
  <si>
    <t>SV|95901650|248|484699977|1</t>
  </si>
  <si>
    <t>LV|425721271|206|484699826|1</t>
  </si>
  <si>
    <t>LV|425721271|206|484699826|2</t>
  </si>
  <si>
    <t>SV|95166671|88|484699792|2</t>
  </si>
  <si>
    <t>SV|95166671|88|484699792|1</t>
  </si>
  <si>
    <t>SV|73471560|93|484699791|2</t>
  </si>
  <si>
    <t>SV|73471560|93|484699791|1</t>
  </si>
  <si>
    <t>SV|73953784|31|484699790|2</t>
  </si>
  <si>
    <t>SV|73953784|31|484699790|1</t>
  </si>
  <si>
    <t>SV|94973003|52|484699788|1</t>
  </si>
  <si>
    <t>SV|94973003|52|484699788|2</t>
  </si>
  <si>
    <t>SV|97384892|14|484699787|1</t>
  </si>
  <si>
    <t>SV|97404929|18|484699784|1</t>
  </si>
  <si>
    <t>SV|97383443|21|484699782|1</t>
  </si>
  <si>
    <t>SV|97540065|12|484699781|1</t>
  </si>
  <si>
    <t>SV|97627608|29|484699780|1</t>
  </si>
  <si>
    <t>KR|68348597|218|484699779|1</t>
  </si>
  <si>
    <t>SV|68312322|130|484699656|1</t>
  </si>
  <si>
    <t>SV|97957076|72|484699588|3</t>
  </si>
  <si>
    <t>SV|97946728|115|484699588|1</t>
  </si>
  <si>
    <t>SV|97957126|46|484699588|4</t>
  </si>
  <si>
    <t>SV|97955087|63|484699588|2</t>
  </si>
  <si>
    <t>SV|97104645|46|484699544|1</t>
  </si>
  <si>
    <t>SV|97104645|46|484699544|2</t>
  </si>
  <si>
    <t>SV|73037227|177|484699436|2</t>
  </si>
  <si>
    <t>SV|73037227|177|484699436|1</t>
  </si>
  <si>
    <t>SV|73037227|177|484699436|3</t>
  </si>
  <si>
    <t>KR|73186856|156|484699384|2</t>
  </si>
  <si>
    <t>KR|73186856|156|484699384|1</t>
  </si>
  <si>
    <t>SV|96880278|209|484698968|1</t>
  </si>
  <si>
    <t>SV|97372646|25|484698921|1</t>
  </si>
  <si>
    <t>SV|96330016|24|484698645|1</t>
  </si>
  <si>
    <t>SV|94774147|93|484698504|4</t>
  </si>
  <si>
    <t>SV|94774147|93|484698504|3</t>
  </si>
  <si>
    <t>SV|94770388|37|484698504|1</t>
  </si>
  <si>
    <t>SV|94770388|37|484698504|2</t>
  </si>
  <si>
    <t>SV|95184849|74|484698437|2</t>
  </si>
  <si>
    <t>SV|95174539|59|484698437|1</t>
  </si>
  <si>
    <t>LF|70354094|160|484698368|1</t>
  </si>
  <si>
    <t>LF|70354094|160|484698368|2</t>
  </si>
  <si>
    <t>KR|73602241|103|484698366|1</t>
  </si>
  <si>
    <t>SV|97818162|11|484698342|2</t>
  </si>
  <si>
    <t>SV|97818162|11|484698342|1</t>
  </si>
  <si>
    <t>SV|75608862|28|484698201|1</t>
  </si>
  <si>
    <t>SV|75608862|28|484698201|2</t>
  </si>
  <si>
    <t>UV|311746|70|484698134|2</t>
  </si>
  <si>
    <t>UV|311746|70|484698134|1</t>
  </si>
  <si>
    <t>SV|97501592|63|484698132|1</t>
  </si>
  <si>
    <t>DA|7075112|226|484698065|1</t>
  </si>
  <si>
    <t>DA|7075112|226|484698065|2</t>
  </si>
  <si>
    <t>SV|69867260|186|484698064|2</t>
  </si>
  <si>
    <t>SV|69867260|186|484698064|1</t>
  </si>
  <si>
    <t>SV|98448319|10|484697989|2</t>
  </si>
  <si>
    <t>SV|98448319|10|484697989|1</t>
  </si>
  <si>
    <t>SV|90195331|124|484697978|1</t>
  </si>
  <si>
    <t>SV|90195331|124|484697978|3</t>
  </si>
  <si>
    <t>SV|90195331|124|484697978|2</t>
  </si>
  <si>
    <t>SV|90197598|45|484697976|3</t>
  </si>
  <si>
    <t>SV|90197598|45|484697976|2</t>
  </si>
  <si>
    <t>SV|90197598|45|484697976|1</t>
  </si>
  <si>
    <t>SV|92018594|67|484697925|1</t>
  </si>
  <si>
    <t>SV|97336751|14|484697920|1</t>
  </si>
  <si>
    <t>LF|70666858|69|484697919|1</t>
  </si>
  <si>
    <t>SV|95843979|38|484697865|2</t>
  </si>
  <si>
    <t>SV|95843979|38|484697865|1</t>
  </si>
  <si>
    <t>UV|311746|70|484697861|2</t>
  </si>
  <si>
    <t>UV|311746|70|484697861|1</t>
  </si>
  <si>
    <t>SV|91638635|150|484697859|2</t>
  </si>
  <si>
    <t>SV|91638635|150|484697859|1</t>
  </si>
  <si>
    <t>SV|94232332|73|484697858|2</t>
  </si>
  <si>
    <t>SV|94232332|73|484697858|1</t>
  </si>
  <si>
    <t>SV|95358687|43|484697854|2</t>
  </si>
  <si>
    <t>SV|95358687|43|484697854|1</t>
  </si>
  <si>
    <t>KR|74204740|95|484697851|1</t>
  </si>
  <si>
    <t>SV|97362115|39|484697811|1</t>
  </si>
  <si>
    <t>SV|97362115|39|484697811|2</t>
  </si>
  <si>
    <t>SV|96349961|50|484697810|2</t>
  </si>
  <si>
    <t>SV|96349961|50|484697810|1</t>
  </si>
  <si>
    <t>SV|94833433|184|484697789|2</t>
  </si>
  <si>
    <t>SV|96873589|19|484697789|4</t>
  </si>
  <si>
    <t>KR|13485320|235|484697774|2</t>
  </si>
  <si>
    <t>KR|13485320|235|484697774|1</t>
  </si>
  <si>
    <t>SV|427611044|46|484697773|1</t>
  </si>
  <si>
    <t>SV|427611044|46|484697773|2</t>
  </si>
  <si>
    <t>SV|92613882|30|484697688|2</t>
  </si>
  <si>
    <t>SV|92613882|30|484697688|1</t>
  </si>
  <si>
    <t>SV|92612341|80|484697677|1</t>
  </si>
  <si>
    <t>SV|92612341|80|484697677|2</t>
  </si>
  <si>
    <t>LF|70789917|23|484697645|2</t>
  </si>
  <si>
    <t>SV|70902655|106|484697645|4</t>
  </si>
  <si>
    <t>LF|70000973|66|484697645|1</t>
  </si>
  <si>
    <t>SV|70902681|74|484697645|5</t>
  </si>
  <si>
    <t>SV|70902686|147|484697645|6</t>
  </si>
  <si>
    <t>SV|69756762|181|484697645|3</t>
  </si>
  <si>
    <t>SV|98333923|8|484697517|1</t>
  </si>
  <si>
    <t>SV|98078183|16|484697513|2</t>
  </si>
  <si>
    <t>SV|98078183|16|484697513|1</t>
  </si>
  <si>
    <t>SV|98088607|36|484697512|1</t>
  </si>
  <si>
    <t>SV|97607781|64|484697463|1</t>
  </si>
  <si>
    <t>LF|70627547|119|484697353|1</t>
  </si>
  <si>
    <t>LF|70779922|59|484697348|1</t>
  </si>
  <si>
    <t>SV|95594072|19|484697307|2</t>
  </si>
  <si>
    <t>SV|95594072|19|484697307|1</t>
  </si>
  <si>
    <t>KR|74046566|82|484697299|1</t>
  </si>
  <si>
    <t>KR|74046566|82|484697299|2</t>
  </si>
  <si>
    <t>SV|98100890|22|484697298|1</t>
  </si>
  <si>
    <t>SV|98100890|22|484697298|2</t>
  </si>
  <si>
    <t>SV|9849426|112|484697297|2</t>
  </si>
  <si>
    <t>SV|9849426|112|484697297|1</t>
  </si>
  <si>
    <t>SV|9850368|81|484697296|1</t>
  </si>
  <si>
    <t>SV|9850368|81|484697296|2</t>
  </si>
  <si>
    <t>DA|6471339|102|484697295|2</t>
  </si>
  <si>
    <t>DA|6471339|102|484697295|1</t>
  </si>
  <si>
    <t>SV|70434663|83|484697291|1</t>
  </si>
  <si>
    <t>SV|70434663|83|484697291|2</t>
  </si>
  <si>
    <t>SV|90339427|52|484697290|1</t>
  </si>
  <si>
    <t>SV|90339427|52|484697290|2</t>
  </si>
  <si>
    <t>KR|74045413|79|484697287|1</t>
  </si>
  <si>
    <t>KR|74045413|79|484697287|2</t>
  </si>
  <si>
    <t>SV|92095297|67|484696865|1</t>
  </si>
  <si>
    <t>SV|92095297|67|484696865|2</t>
  </si>
  <si>
    <t>SV|97068494|25|484696525|1</t>
  </si>
  <si>
    <t>DA|1321414|230|484696442|1</t>
  </si>
  <si>
    <t>SV|98000499|8|484696367|1</t>
  </si>
  <si>
    <t>SV|98000499|8|484696367|2</t>
  </si>
  <si>
    <t>SV|93321084|200|484696366|1</t>
  </si>
  <si>
    <t>SV|93321084|200|484696366|2</t>
  </si>
  <si>
    <t>SV|93324018|159|484696365|1</t>
  </si>
  <si>
    <t>SV|93324018|159|484696365|2</t>
  </si>
  <si>
    <t>LF|60332821|52|484696309|1</t>
  </si>
  <si>
    <t>SV|92612974|208|484696282|4</t>
  </si>
  <si>
    <t>SV|96671754|49|484696282|5</t>
  </si>
  <si>
    <t>SV|92216822|189|484696282|1</t>
  </si>
  <si>
    <t>SV|96671754|49|484696282|6</t>
  </si>
  <si>
    <t>SV|92612974|208|484696282|3</t>
  </si>
  <si>
    <t>SV|92216822|189|484696282|2</t>
  </si>
  <si>
    <t>SV|93785042|83|484696182|1</t>
  </si>
  <si>
    <t>SV|93823776|137|484696182|2</t>
  </si>
  <si>
    <t>SV|95688446|64|484696182|4</t>
  </si>
  <si>
    <t>SV|93823776|137|484696181|2</t>
  </si>
  <si>
    <t>SV|95688446|64|484696181|4</t>
  </si>
  <si>
    <t>SV|93785042|83|484696181|1</t>
  </si>
  <si>
    <t>AS|2858574|165|484696096|2</t>
  </si>
  <si>
    <t>AS|2858574|165|484696096|1</t>
  </si>
  <si>
    <t>SV|96648052|43|484695916|1</t>
  </si>
  <si>
    <t>SV|96651267|38|484695916|6</t>
  </si>
  <si>
    <t>SV|96648191|33|484695916|3</t>
  </si>
  <si>
    <t>SV|96648052|43|484695916|2</t>
  </si>
  <si>
    <t>SV|96651267|38|484695916|5</t>
  </si>
  <si>
    <t>SV|96648191|33|484695916|4</t>
  </si>
  <si>
    <t>KR|73614088|97|484695916|8</t>
  </si>
  <si>
    <t>KR|73614088|97|484695916|7</t>
  </si>
  <si>
    <t>SV|95692525|135|484695857|1</t>
  </si>
  <si>
    <t>SV|95692525|135|484695857|2</t>
  </si>
  <si>
    <t>DA|2684693|168|484695794|1</t>
  </si>
  <si>
    <t>SV|91450436|154|484695794|2</t>
  </si>
  <si>
    <t>SV|1925290|165|484695794|3</t>
  </si>
  <si>
    <t>SV|1925290|165|484695792|1</t>
  </si>
  <si>
    <t>SV|1925290|165|484695792|2</t>
  </si>
  <si>
    <t>SV|95392908|42|484695766|2</t>
  </si>
  <si>
    <t>SV|95392908|42|484695766|1</t>
  </si>
  <si>
    <t>KR|74383068|33|484695678|1</t>
  </si>
  <si>
    <t>SV|97866219|48|484695637|2</t>
  </si>
  <si>
    <t>SV|97866219|48|484695637|1</t>
  </si>
  <si>
    <t>DA|9123823|127|484695542|1</t>
  </si>
  <si>
    <t>SV|91116466|55|484695491|1</t>
  </si>
  <si>
    <t>SV|91116466|55|484695491|2</t>
  </si>
  <si>
    <t>SV|91116466|55|484695491|3</t>
  </si>
  <si>
    <t>SV|75639101|44|484695490|1</t>
  </si>
  <si>
    <t>SV|75639101|44|484695490|2</t>
  </si>
  <si>
    <t>SV|75639101|44|484695489|2</t>
  </si>
  <si>
    <t>SV|75639101|44|484695489|1</t>
  </si>
  <si>
    <t>KR|73761941|54|484695448|1</t>
  </si>
  <si>
    <t>KR|72619464|334|484695383|1</t>
  </si>
  <si>
    <t>SV|96410205|17|484695378|1</t>
  </si>
  <si>
    <t>SV|96410205|17|484695378|2</t>
  </si>
  <si>
    <t>SV|94720815|76|484695303|1</t>
  </si>
  <si>
    <t>SV|96795593|84|484695299|1</t>
  </si>
  <si>
    <t>SV|61949072|156|484695292|2</t>
  </si>
  <si>
    <t>SV|61949072|156|484695292|1</t>
  </si>
  <si>
    <t>SV|97102413|27|484695176|1</t>
  </si>
  <si>
    <t>SV|97111336|43|484695171|1</t>
  </si>
  <si>
    <t>KR|72119336|197|484695170|1</t>
  </si>
  <si>
    <t>KR|72119335|133|484695168|1</t>
  </si>
  <si>
    <t>SV|94050424|173|484695167|1</t>
  </si>
  <si>
    <t>DA|6498093|329|484695166|1</t>
  </si>
  <si>
    <t>KR|73592553|52|484694991|1</t>
  </si>
  <si>
    <t>KR|73592553|52|484694991|2</t>
  </si>
  <si>
    <t>SV|96599043|10|484694990|2</t>
  </si>
  <si>
    <t>SV|96599043|10|484694990|1</t>
  </si>
  <si>
    <t>SV|97703625|47|484694862|2</t>
  </si>
  <si>
    <t>SV|97703625|47|484694862|1</t>
  </si>
  <si>
    <t>KR|72479368|149|484694811|1</t>
  </si>
  <si>
    <t>SV|72573111|94|484694436|9</t>
  </si>
  <si>
    <t>KR|15352890|12|484694233|1</t>
  </si>
  <si>
    <t>SV|70815527|118|484694049|1</t>
  </si>
  <si>
    <t>SV|70815527|118|484694049|2</t>
  </si>
  <si>
    <t>SV|95348373|44|484694048|2</t>
  </si>
  <si>
    <t>SV|95348373|44|484694048|1</t>
  </si>
  <si>
    <t>SV|98378354|12|484694008|1</t>
  </si>
  <si>
    <t>SV|98378354|12|484694008|2</t>
  </si>
  <si>
    <t>SV|97220210|36|484694002|1</t>
  </si>
  <si>
    <t>SV|97220210|36|484694002|2</t>
  </si>
  <si>
    <t>SV|92113808|42|484694000|1</t>
  </si>
  <si>
    <t>SV|92113808|42|484694000|2</t>
  </si>
  <si>
    <t>SV|93074374|44|484693586|1</t>
  </si>
  <si>
    <t>SV|92016833|90|484693581|1</t>
  </si>
  <si>
    <t>SV|97501592|63|484693533|1</t>
  </si>
  <si>
    <t>SV|97501592|63|484693533|2</t>
  </si>
  <si>
    <t>SV|97377653|15|484693532|1</t>
  </si>
  <si>
    <t>SV|97377653|15|484693532|2</t>
  </si>
  <si>
    <t>DA|1280878|85|484693531|2</t>
  </si>
  <si>
    <t>DA|1280878|85|484693531|1</t>
  </si>
  <si>
    <t>SV|98041936|10|484693511|2</t>
  </si>
  <si>
    <t>SV|98041936|10|484693511|1</t>
  </si>
  <si>
    <t>SV|98448319|10|484693508|2</t>
  </si>
  <si>
    <t>SV|98448319|10|484693508|1</t>
  </si>
  <si>
    <t>SV|98031313|9|484693507|2</t>
  </si>
  <si>
    <t>SV|98031313|9|484693507|1</t>
  </si>
  <si>
    <t>SV|98337870|9|484693506|1</t>
  </si>
  <si>
    <t>SV|98337870|9|484693506|2</t>
  </si>
  <si>
    <t>SV|73903299|42|484693503|2</t>
  </si>
  <si>
    <t>SV|73903299|42|484693503|1</t>
  </si>
  <si>
    <t>SV|73911240|121|484693502|2</t>
  </si>
  <si>
    <t>SV|73911240|121|484693502|1</t>
  </si>
  <si>
    <t>SV|74273604|46|484693336|1</t>
  </si>
  <si>
    <t>SV|60489001|732|484693325|2</t>
  </si>
  <si>
    <t>SV|60489001|732|484693325|1</t>
  </si>
  <si>
    <t>DA|5291605|39|484693317|1</t>
  </si>
  <si>
    <t>SV|427372207|174|484693316|2</t>
  </si>
  <si>
    <t>SV|427372207|174|484693316|1</t>
  </si>
  <si>
    <t>SV|97505268|19|484693314|2</t>
  </si>
  <si>
    <t>SV|97505268|19|484693314|1</t>
  </si>
  <si>
    <t>SV|97491190|23|484693313|2</t>
  </si>
  <si>
    <t>SV|97491190|23|484693313|1</t>
  </si>
  <si>
    <t>SV|75294887|201|484693312|2</t>
  </si>
  <si>
    <t>SV|75294887|201|484693312|1</t>
  </si>
  <si>
    <t>SV|72446591|417|484693305|1</t>
  </si>
  <si>
    <t>SV|72446591|417|484693305|2</t>
  </si>
  <si>
    <t>SV|94259297|65|484693299|2</t>
  </si>
  <si>
    <t>SV|94259297|65|484693299|1</t>
  </si>
  <si>
    <t>SV|93090740|176|484693277|3</t>
  </si>
  <si>
    <t>SV|93090740|176|484693277|2</t>
  </si>
  <si>
    <t>SV|93090740|176|484693277|1</t>
  </si>
  <si>
    <t>LF|70834311|63|484693076|1</t>
  </si>
  <si>
    <t>SV|95518644|98|484693059|1</t>
  </si>
  <si>
    <t>SV|96509407|103|484692924|1</t>
  </si>
  <si>
    <t>SV|93785042|83|484692836|1</t>
  </si>
  <si>
    <t>SV|95688446|64|484692836|4</t>
  </si>
  <si>
    <t>SV|93823776|137|484692836|2</t>
  </si>
  <si>
    <t>SV|1925290|165|484692635|3</t>
  </si>
  <si>
    <t>DA|2684693|168|484692635|1</t>
  </si>
  <si>
    <t>SV|91450436|154|484692635|2</t>
  </si>
  <si>
    <t>SV|1925290|165|484692633|1</t>
  </si>
  <si>
    <t>SV|1925290|165|484692633|2</t>
  </si>
  <si>
    <t>SV|97423791|16|484692631|1</t>
  </si>
  <si>
    <t>SV|97423791|16|484692631|2</t>
  </si>
  <si>
    <t>SV|1925290|165|484692630|3</t>
  </si>
  <si>
    <t>SV|91450436|154|484692630|2</t>
  </si>
  <si>
    <t>DA|2684693|168|484692630|1</t>
  </si>
  <si>
    <t>SV|1967356|121|484692628|2</t>
  </si>
  <si>
    <t>SV|1967241|196|484692628|1</t>
  </si>
  <si>
    <t>SV|1967241|196|484692626|1</t>
  </si>
  <si>
    <t>SV|1967356|121|484692626|2</t>
  </si>
  <si>
    <t>SV|1967241|196|484692624|1</t>
  </si>
  <si>
    <t>SV|1967356|121|484692624|2</t>
  </si>
  <si>
    <t>SV|91034922|198|484692551|1</t>
  </si>
  <si>
    <t>DA|9123823|127|484692428|1</t>
  </si>
  <si>
    <t>SV|91302444|68|484692239|2</t>
  </si>
  <si>
    <t>SV|91302444|68|484692239|1</t>
  </si>
  <si>
    <t>SV|91302444|68|484692239|3</t>
  </si>
  <si>
    <t>KR|71988298|132|484692233|1</t>
  </si>
  <si>
    <t>KR|74146932|31|484692189|1</t>
  </si>
  <si>
    <t>KR|74146879|57|484692185|1</t>
  </si>
  <si>
    <t>KR|74321769|61|484692143|1</t>
  </si>
  <si>
    <t>SV|486469218|87|484692142|2</t>
  </si>
  <si>
    <t>SV|486469218|87|484692142|1</t>
  </si>
  <si>
    <t>SV|94055717|90|484692084|1</t>
  </si>
  <si>
    <t>SV|95317945|59|484692082|1</t>
  </si>
  <si>
    <t>SV|95324797|61|484692081|1</t>
  </si>
  <si>
    <t>SV|95317955|80|484692080|1</t>
  </si>
  <si>
    <t>DA|8304625|121|484692073|1</t>
  </si>
  <si>
    <t>SV|97920117|25|484691998|1</t>
  </si>
  <si>
    <t>SV|97920117|25|484691998|2</t>
  </si>
  <si>
    <t>KR|74179412|60|484691997|1</t>
  </si>
  <si>
    <t>KR|74179412|60|484691997|2</t>
  </si>
  <si>
    <t>SV|97915475|25|484691996|1</t>
  </si>
  <si>
    <t>SV|97915475|25|484691996|2</t>
  </si>
  <si>
    <t>SV|97921836|23|484691995|2</t>
  </si>
  <si>
    <t>SV|97921836|23|484691995|1</t>
  </si>
  <si>
    <t>SV|98409975|10|484691993|2</t>
  </si>
  <si>
    <t>SV|98409975|10|484691993|1</t>
  </si>
  <si>
    <t>SV|96325208|239|484691986|2</t>
  </si>
  <si>
    <t>SV|96325208|239|484691986|1</t>
  </si>
  <si>
    <t>SV|97104645|46|484691985|1</t>
  </si>
  <si>
    <t>SV|97492843|19|484691925|1</t>
  </si>
  <si>
    <t>SV|97492843|19|484691925|2</t>
  </si>
  <si>
    <t>SV|75020528|94|484691911|1</t>
  </si>
  <si>
    <t>SV|75020528|94|484691911|2</t>
  </si>
  <si>
    <t>SV|96624771|60|484691854|2</t>
  </si>
  <si>
    <t>SV|96624771|60|484691854|1</t>
  </si>
  <si>
    <t>SV|75428139|9|484691695|1</t>
  </si>
  <si>
    <t>SV|95941236|85|484691522|5</t>
  </si>
  <si>
    <t>SV|95930755|75|484691522|2</t>
  </si>
  <si>
    <t>SV|95936244|48|484691522|4</t>
  </si>
  <si>
    <t>SV|95930390|99|484691522|1</t>
  </si>
  <si>
    <t>SV|95933591|101|484691522|3</t>
  </si>
  <si>
    <t>SV|92334550|73|484691517|1</t>
  </si>
  <si>
    <t>SV|92334550|73|484691517|2</t>
  </si>
  <si>
    <t>SV|96560724|32|484691070|1</t>
  </si>
  <si>
    <t>SV|97076131|26|484690991|1</t>
  </si>
  <si>
    <t>SV|97076131|26|484690991|2</t>
  </si>
  <si>
    <t>KR|74288005|38|484690990|2</t>
  </si>
  <si>
    <t>KR|74288005|38|484690990|1</t>
  </si>
  <si>
    <t>KR|73732031|65|484690989|2</t>
  </si>
  <si>
    <t>KR|73732031|65|484690989|1</t>
  </si>
  <si>
    <t>SV|97071755|19|484690988|1</t>
  </si>
  <si>
    <t>SV|97071755|19|484690988|2</t>
  </si>
  <si>
    <t>SV|96869576|23|484690987|2</t>
  </si>
  <si>
    <t>SV|96869576|23|484690987|1</t>
  </si>
  <si>
    <t>SV|95392908|42|484690864|1</t>
  </si>
  <si>
    <t>SV|95392908|42|484690864|3</t>
  </si>
  <si>
    <t>SV|95392908|42|484690864|2</t>
  </si>
  <si>
    <t>SV|98337870|9|484690716|1</t>
  </si>
  <si>
    <t>SV|98337870|9|484690716|2</t>
  </si>
  <si>
    <t>SV|98031313|9|484690715|2</t>
  </si>
  <si>
    <t>SV|98031313|9|484690715|1</t>
  </si>
  <si>
    <t>SV|91638635|150|484690712|2</t>
  </si>
  <si>
    <t>SV|91638635|150|484690712|1</t>
  </si>
  <si>
    <t>SV|413780379|51|484690710|2</t>
  </si>
  <si>
    <t>SV|410167201|124|484690710|1</t>
  </si>
  <si>
    <t>SV|98393165|10|484690614|2</t>
  </si>
  <si>
    <t>SV|98393165|10|484690614|1</t>
  </si>
  <si>
    <t>SV|96107234|33|484690553|1</t>
  </si>
  <si>
    <t>SV|96107234|33|484690553|2</t>
  </si>
  <si>
    <t>KR|73164580|129|484690519|1</t>
  </si>
  <si>
    <t>SV|96593189|32|484690507|1</t>
  </si>
  <si>
    <t>SV|96581133|79|484690506|1</t>
  </si>
  <si>
    <t>SV|74172802|73|484690266|2</t>
  </si>
  <si>
    <t>SV|74172802|73|484690266|1</t>
  </si>
  <si>
    <t>SV|98294981|14|484690265|2</t>
  </si>
  <si>
    <t>SV|98294981|14|484690265|1</t>
  </si>
  <si>
    <t>SV|96621294|44|484690256|3</t>
  </si>
  <si>
    <t>SV|96621294|44|484690256|2</t>
  </si>
  <si>
    <t>SV|96621294|44|484690256|1</t>
  </si>
  <si>
    <t>SV|97932979|15|484690221|2</t>
  </si>
  <si>
    <t>SV|97932979|15|484690221|1</t>
  </si>
  <si>
    <t>SV|97937125|32|484690025|1</t>
  </si>
  <si>
    <t>SV|97937125|32|484690025|2</t>
  </si>
  <si>
    <t>KR|74582173|55|484689965|1</t>
  </si>
  <si>
    <t>SV|74164870|91|484689960|1</t>
  </si>
  <si>
    <t>KR|779TXH26|13|484689957|5</t>
  </si>
  <si>
    <t>KR|779TXH26|13|484689957|6</t>
  </si>
  <si>
    <t>SV|93391264|153|484689957|2</t>
  </si>
  <si>
    <t>SV|93391264|153|484689957|1</t>
  </si>
  <si>
    <t>KR|780TXH26|13|484689957|8</t>
  </si>
  <si>
    <t>KR|780TXH26|13|484689957|7</t>
  </si>
  <si>
    <t>SV|91149251|49|484689714|1</t>
  </si>
  <si>
    <t>LV|9705085|72|484689713|2</t>
  </si>
  <si>
    <t>LV|9705085|72|484689713|1</t>
  </si>
  <si>
    <t>KR|13050720|134|484689712|1</t>
  </si>
  <si>
    <t>SV|90632479|76|484689711|1</t>
  </si>
  <si>
    <t>SV|71644513|108|484689710|1</t>
  </si>
  <si>
    <t>SV|97028538|56|484689670|3</t>
  </si>
  <si>
    <t>SV|96727214|25|484689670|2</t>
  </si>
  <si>
    <t>SV|92979495|201|484689460|1</t>
  </si>
  <si>
    <t>SV|92979495|201|484689460|2</t>
  </si>
  <si>
    <t>SV|428292093|292|484689458|1</t>
  </si>
  <si>
    <t>SV|428292093|292|484689458|2</t>
  </si>
  <si>
    <t>SV|94196054|87|484689457|2</t>
  </si>
  <si>
    <t>SV|94196054|87|484689457|1</t>
  </si>
  <si>
    <t>SV|95885133|30|484689456|1</t>
  </si>
  <si>
    <t>SV|95885133|30|484689456|2</t>
  </si>
  <si>
    <t>SV|96817779|50|484689455|1</t>
  </si>
  <si>
    <t>SV|96817779|50|484689455|2</t>
  </si>
  <si>
    <t>KR|73701346|57|484689403|1</t>
  </si>
  <si>
    <t>KR|73701346|57|484689403|2</t>
  </si>
  <si>
    <t>SV|96997450|27|484689401|1</t>
  </si>
  <si>
    <t>SV|96230410|29|484689398|2</t>
  </si>
  <si>
    <t>SV|96230410|29|484689398|1</t>
  </si>
  <si>
    <t>DA|1280878|85|484689342|1</t>
  </si>
  <si>
    <t>SV|95843979|38|484689341|2</t>
  </si>
  <si>
    <t>SV|95843979|38|484689341|1</t>
  </si>
  <si>
    <t>SV|94232332|73|484689336|2</t>
  </si>
  <si>
    <t>SV|94232332|73|484689336|1</t>
  </si>
  <si>
    <t>KR|13485320|235|484689247|1</t>
  </si>
  <si>
    <t>KR|13485320|235|484689247|2</t>
  </si>
  <si>
    <t>SV|427611044|46|484689246|1</t>
  </si>
  <si>
    <t>SV|427611044|46|484689246|2</t>
  </si>
  <si>
    <t>AS|5389082|100|484689034|1</t>
  </si>
  <si>
    <t>AS|5389082|100|484689034|2</t>
  </si>
  <si>
    <t>SV|74984775|117|484689032|1</t>
  </si>
  <si>
    <t>SV|98041936|10|484688629|1</t>
  </si>
  <si>
    <t>SV|98041936|10|484688629|2</t>
  </si>
  <si>
    <t>KR|73165394|128|484688627|1</t>
  </si>
  <si>
    <t>SV|96784684|14|484688541|1</t>
  </si>
  <si>
    <t>SV|96788592|23|484688540|1</t>
  </si>
  <si>
    <t>SV|96780260|18|484688539|1</t>
  </si>
  <si>
    <t>HA|582492|109|484688497|2</t>
  </si>
  <si>
    <t>HA|582492|109|484688497|1</t>
  </si>
  <si>
    <t>SV|97711619|42|484688494|1</t>
  </si>
  <si>
    <t>SV|97690373|25|484688491|2</t>
  </si>
  <si>
    <t>SV|97690373|25|484688491|1</t>
  </si>
  <si>
    <t>SV|97709003|25|484688490|1</t>
  </si>
  <si>
    <t>SV|97709003|25|484688490|2</t>
  </si>
  <si>
    <t>SV|94476423|217|484688487|1</t>
  </si>
  <si>
    <t>SV|94476423|217|484688487|2</t>
  </si>
  <si>
    <t>SV|96113273|33|484688486|1</t>
  </si>
  <si>
    <t>SV|96808844|63|484688456|1</t>
  </si>
  <si>
    <t>KR|73609410|226|484688455|1</t>
  </si>
  <si>
    <t>SV|96808854|46|484688454|1</t>
  </si>
  <si>
    <t>SV|96803410|65|484688453|1</t>
  </si>
  <si>
    <t>UV|3344123|100|484688411|2</t>
  </si>
  <si>
    <t>UV|3344123|100|484688411|1</t>
  </si>
  <si>
    <t>SV|97941350|28|484688408|1</t>
  </si>
  <si>
    <t>SV|97941350|28|484688408|2</t>
  </si>
  <si>
    <t>KR|4352593|310|484688403|2</t>
  </si>
  <si>
    <t>KR|4352593|310|484688403|1</t>
  </si>
  <si>
    <t>HA|4032829|125|484688402|2</t>
  </si>
  <si>
    <t>HA|4032829|125|484688402|1</t>
  </si>
  <si>
    <t>SV|96077225|198|484688157|2</t>
  </si>
  <si>
    <t>SV|96077225|198|484688157|1</t>
  </si>
  <si>
    <t>DA|7152016|110|484687919|1</t>
  </si>
  <si>
    <t>DA|7152016|110|484687919|2</t>
  </si>
  <si>
    <t>HA|646578|98|484687917|1</t>
  </si>
  <si>
    <t>HA|646578|98|484687917|2</t>
  </si>
  <si>
    <t>HA|646578|98|484687917|3</t>
  </si>
  <si>
    <t>DA|5310963|34|484687867|1</t>
  </si>
  <si>
    <t>LV|8272332|57|484687864|2</t>
  </si>
  <si>
    <t>LV|8272332|57|484687864|1</t>
  </si>
  <si>
    <t>KR|6731572|354|484687861|1</t>
  </si>
  <si>
    <t>SV|96311848|28|484687806|1</t>
  </si>
  <si>
    <t>SV|92334550|73|484687802|1</t>
  </si>
  <si>
    <t>SV|96907757|15|484687793|4</t>
  </si>
  <si>
    <t>SV|96903761|17|484687793|3</t>
  </si>
  <si>
    <t>SV|98245238|10|484687793|5</t>
  </si>
  <si>
    <t>SV|94232332|73|484687464|2</t>
  </si>
  <si>
    <t>SV|94232332|73|484687464|1</t>
  </si>
  <si>
    <t>SV|97377653|15|484687434|2</t>
  </si>
  <si>
    <t>SV|97377653|15|484687434|1</t>
  </si>
  <si>
    <t>SV|98411701|15|484687430|2</t>
  </si>
  <si>
    <t>SV|98411701|15|484687430|1</t>
  </si>
  <si>
    <t>SV|92468990|80|484687429|1</t>
  </si>
  <si>
    <t>SV|61933825|248|484687429|2</t>
  </si>
  <si>
    <t>SV|61933826|221|484687429|3</t>
  </si>
  <si>
    <t>SV|8399168|77|484687422|2</t>
  </si>
  <si>
    <t>SV|8399168|77|484687422|1</t>
  </si>
  <si>
    <t>SV|98380488|23|484687417|1</t>
  </si>
  <si>
    <t>SV|98380488|23|484687417|2</t>
  </si>
  <si>
    <t>SV|97358694|21|484687353|2</t>
  </si>
  <si>
    <t>SV|97358694|21|484687353|1</t>
  </si>
  <si>
    <t>SV|97358128|23|484687352|1</t>
  </si>
  <si>
    <t>SV|97358128|23|484687352|2</t>
  </si>
  <si>
    <t>SV|96241418|59|484687349|2</t>
  </si>
  <si>
    <t>SV|96241418|59|484687349|1</t>
  </si>
  <si>
    <t>KR|73546481|135|484687348|2</t>
  </si>
  <si>
    <t>KR|73546481|135|484687348|1</t>
  </si>
  <si>
    <t>SV|97358118|18|484687346|1</t>
  </si>
  <si>
    <t>SV|97358118|18|484687346|2</t>
  </si>
  <si>
    <t>KR|73905294|78|484687282|1</t>
  </si>
  <si>
    <t>KR|73905294|78|484687282|2</t>
  </si>
  <si>
    <t>SV|97313736|8|484687244|1</t>
  </si>
  <si>
    <t>SV|97313736|8|484687244|2</t>
  </si>
  <si>
    <t>LV|430139416|78|484687241|1</t>
  </si>
  <si>
    <t>LV|430139416|78|484687241|2</t>
  </si>
  <si>
    <t>KR|73614088|97|484687145|2</t>
  </si>
  <si>
    <t>KR|73614088|97|484687145|1</t>
  </si>
  <si>
    <t>SV|95382128|68|484686967|1</t>
  </si>
  <si>
    <t>KR|74651321|12|484686817|2</t>
  </si>
  <si>
    <t>KR|74651239|12|484686817|1</t>
  </si>
  <si>
    <t>KR|61816160|253|484686812|1</t>
  </si>
  <si>
    <t>KR|72236106|123|484686734|1</t>
  </si>
  <si>
    <t>KR|71480684|86|484686733|2</t>
  </si>
  <si>
    <t>KR|71480684|86|484686733|1</t>
  </si>
  <si>
    <t>KR|73999729|150|484686731|1</t>
  </si>
  <si>
    <t>KR|73999729|150|484686731|2</t>
  </si>
  <si>
    <t>SV|75356335|36|484686730|1</t>
  </si>
  <si>
    <t>SV|75356335|36|484686730|2</t>
  </si>
  <si>
    <t>KR|70632315|224|484686653|1</t>
  </si>
  <si>
    <t>HA|2089465|87|484686652|2</t>
  </si>
  <si>
    <t>HA|2089465|87|484686652|1</t>
  </si>
  <si>
    <t>SV|98499988|14|484686615|1</t>
  </si>
  <si>
    <t>SV|98499988|14|484686615|2</t>
  </si>
  <si>
    <t>SV|98082371|25|484686612|2</t>
  </si>
  <si>
    <t>SV|98082371|25|484686612|1</t>
  </si>
  <si>
    <t>SV|97135922|67|484686471|2</t>
  </si>
  <si>
    <t>SV|97486854|62|484686469|1</t>
  </si>
  <si>
    <t>SV|97486854|62|484686469|2</t>
  </si>
  <si>
    <t>SV|97486844|26|484686467|2</t>
  </si>
  <si>
    <t>SV|97486844|26|484686467|1</t>
  </si>
  <si>
    <t>SV|98212552|50|484686465|1</t>
  </si>
  <si>
    <t>SV|97721507|50|484686350|1</t>
  </si>
  <si>
    <t>SV|97721507|50|484686350|2</t>
  </si>
  <si>
    <t>SV|97689100|34|484686348|1</t>
  </si>
  <si>
    <t>SV|97689100|34|484686348|2</t>
  </si>
  <si>
    <t>SV|97689110|15|484686332|1</t>
  </si>
  <si>
    <t>SV|97689110|15|484686332|2</t>
  </si>
  <si>
    <t>SV|410600757|66|484686273|1</t>
  </si>
  <si>
    <t>SV|97637483|20|484686184|1</t>
  </si>
  <si>
    <t>KR|73575449|155|484686133|4</t>
  </si>
  <si>
    <t>KR|73574935|100|484686133|2</t>
  </si>
  <si>
    <t>KR|73575187|133|484686133|3</t>
  </si>
  <si>
    <t>KR|73622578|117|484686133|5</t>
  </si>
  <si>
    <t>KR|15191158|3|484686133|1</t>
  </si>
  <si>
    <t>KR|72073239|151|484686127|4</t>
  </si>
  <si>
    <t>SV|486181745|206|484686127|8</t>
  </si>
  <si>
    <t>KR|70743819|175|484686127|3</t>
  </si>
  <si>
    <t>SV|486181679|163|484686127|7</t>
  </si>
  <si>
    <t>KR|67551834|270|484686127|2</t>
  </si>
  <si>
    <t>SV|68486862|169|484686127|5</t>
  </si>
  <si>
    <t>SV|68486863|141|484686127|6</t>
  </si>
  <si>
    <t>SV|90565704|132|484686127|1</t>
  </si>
  <si>
    <t>SV|95440340|263|484686124|1</t>
  </si>
  <si>
    <t>SV|97984195|20|484686122|1</t>
  </si>
  <si>
    <t>SV|97531581|75|484686114|2</t>
  </si>
  <si>
    <t>KR|74159697|142|484686114|4</t>
  </si>
  <si>
    <t>SV|97458107|36|484686114|1</t>
  </si>
  <si>
    <t>SV|97533416|63|484686114|3</t>
  </si>
  <si>
    <t>DA|9179087|86|484686011|1</t>
  </si>
  <si>
    <t>DA|9179087|86|484686011|2</t>
  </si>
  <si>
    <t>HA|1879891|82|484685908|1</t>
  </si>
  <si>
    <t>SV|96301280|14|484685839|1</t>
  </si>
  <si>
    <t>SV|96694279|9|484685837|1</t>
  </si>
  <si>
    <t>SV|96694279|9|484685837|2</t>
  </si>
  <si>
    <t>SV|73971691|112|484685805|1</t>
  </si>
  <si>
    <t>SV|72934925|407|484685805|2</t>
  </si>
  <si>
    <t>KR|2526694|84|484685755|1</t>
  </si>
  <si>
    <t>KR|2361991|221|484685750|1</t>
  </si>
  <si>
    <t>DA|677070|91|484685748|1</t>
  </si>
  <si>
    <t>SV|95786982|13|484685747|1</t>
  </si>
  <si>
    <t>SV|91748503|42|484685680|1</t>
  </si>
  <si>
    <t>KR|73170275|24|484685679|1</t>
  </si>
  <si>
    <t>SV|72134650|59|484685678|1</t>
  </si>
  <si>
    <t>SV|91766527|73|484685677|1</t>
  </si>
  <si>
    <t>SV|71881896|75|484685676|1</t>
  </si>
  <si>
    <t>SV|70316595|83|484685594|1</t>
  </si>
  <si>
    <t>DA|838811|204|484685593|2</t>
  </si>
  <si>
    <t>DA|838811|204|484685593|1</t>
  </si>
  <si>
    <t>SV|97322857|70|484685592|1</t>
  </si>
  <si>
    <t>SV|97316348|40|484685590|1</t>
  </si>
  <si>
    <t>KR|7846372|238|484685577|1</t>
  </si>
  <si>
    <t>LV|431363212|198|484685511|1</t>
  </si>
  <si>
    <t>DA|1280878|85|484685372|2</t>
  </si>
  <si>
    <t>DA|1280878|85|484685372|1</t>
  </si>
  <si>
    <t>SV|94232332|73|484685371|1</t>
  </si>
  <si>
    <t>SV|94232332|73|484685371|2</t>
  </si>
  <si>
    <t>SV|98411701|15|484685368|2</t>
  </si>
  <si>
    <t>SV|98411701|15|484685368|1</t>
  </si>
  <si>
    <t>SV|92279641|178|484685356|1</t>
  </si>
  <si>
    <t>SV|92279641|178|484685356|2</t>
  </si>
  <si>
    <t>SV|74611078|51|484685354|1</t>
  </si>
  <si>
    <t>SV|74611078|51|484685354|2</t>
  </si>
  <si>
    <t>HA|4180335|175|484685353|1</t>
  </si>
  <si>
    <t>HA|4180335|175|484685353|2</t>
  </si>
  <si>
    <t>SV|60489001|732|484685329|2</t>
  </si>
  <si>
    <t>SV|60489001|732|484685329|1</t>
  </si>
  <si>
    <t>SV|93259937|103|484684556|1</t>
  </si>
  <si>
    <t>SV|93259937|103|484684556|2</t>
  </si>
  <si>
    <t>LV|10278227|93|484683860|1</t>
  </si>
  <si>
    <t>LV|10278227|93|484683860|2</t>
  </si>
  <si>
    <t>KR|74417545|70|484683227|1</t>
  </si>
  <si>
    <t>LV|440053392|44|484682962|2</t>
  </si>
  <si>
    <t>LV|440053392|44|484682962|1</t>
  </si>
  <si>
    <t>LV|430069805|108|484682762|2</t>
  </si>
  <si>
    <t>LV|430069805|108|484682762|1</t>
  </si>
  <si>
    <t>KR|74449881|35|484682319|1</t>
  </si>
  <si>
    <t>LV|432016431|92|484681873|1</t>
  </si>
  <si>
    <t>LV|482166198|172|484680905|2</t>
  </si>
  <si>
    <t>LV|482166198|172|484680905|1</t>
  </si>
  <si>
    <t>LV|430923558|245|484679310|1</t>
  </si>
  <si>
    <t>LV|430923558|245|484679310|2</t>
  </si>
  <si>
    <t>SV|96140746|58|484677655|1</t>
  </si>
  <si>
    <t>LV|482126364|67|484675695|1</t>
  </si>
  <si>
    <t>LV|482126364|67|484675695|2</t>
  </si>
  <si>
    <t>LV|432240986|78|484674670|1</t>
  </si>
  <si>
    <t>SV|94804585|87|484673185|1</t>
  </si>
  <si>
    <t>LV|425601561|137|484672677|1</t>
  </si>
  <si>
    <t>LV|425601561|137|484672677|2</t>
  </si>
  <si>
    <t>LV|425601561|137|484672676|2</t>
  </si>
  <si>
    <t>LV|425601561|137|484672676|1</t>
  </si>
  <si>
    <t>SV|95601441|39|484672405|1</t>
  </si>
  <si>
    <t>SV|95608403|38|484672405|2</t>
  </si>
  <si>
    <t>SV|95600725|63|484672402|1</t>
  </si>
  <si>
    <t>SV|98304165|51|484671790|1</t>
  </si>
  <si>
    <t>KR|73443030|158|484671734|1</t>
  </si>
  <si>
    <t>SV|98304165|51|484668467|1</t>
  </si>
  <si>
    <t>KR|74449881|35|484667958|1</t>
  </si>
  <si>
    <t>KR|74417545|70|484667957|1</t>
  </si>
  <si>
    <t>KV|308862149|289|484663998|2</t>
  </si>
  <si>
    <t>KV|308862149|289|484663998|1</t>
  </si>
  <si>
    <t>KV|202299747|7042|484663997|1</t>
  </si>
  <si>
    <t>KV|202299747|7042|484663997|2</t>
  </si>
  <si>
    <t>KV|6440259|12146|484663988|1</t>
  </si>
  <si>
    <t>KV|6440259|12146|484663988|2</t>
  </si>
  <si>
    <t>KV|201459805|5927|484663987|2</t>
  </si>
  <si>
    <t>KV|201459805|5927|484663987|1</t>
  </si>
  <si>
    <t>KV|47203534|1095|484662620|1</t>
  </si>
  <si>
    <t>KV|47203534|1095|484662620|2</t>
  </si>
  <si>
    <t>KV|318702603|1059|484662618|2</t>
  </si>
  <si>
    <t>KV|318702603|1059|484662618|1</t>
  </si>
  <si>
    <t>KV|318702603|1059|484662618|3</t>
  </si>
  <si>
    <t>KV|337931419|237|484661882|2</t>
  </si>
  <si>
    <t>KV|337931419|237|484661882|1</t>
  </si>
  <si>
    <t>KV|229906238|436|484661854|3</t>
  </si>
  <si>
    <t>KV|229906238|436|484661854|1</t>
  </si>
  <si>
    <t>KV|229906238|436|484661854|4</t>
  </si>
  <si>
    <t>KV|229906238|436|484661854|2</t>
  </si>
  <si>
    <t>KV|341512366|26|484661853|2</t>
  </si>
  <si>
    <t>KV|341512366|26|484661853|1</t>
  </si>
  <si>
    <t>KV|333697608|154|484661852|2</t>
  </si>
  <si>
    <t>KV|333697608|154|484661852|1</t>
  </si>
  <si>
    <t>KV|346756069|46|484661851|1</t>
  </si>
  <si>
    <t>KV|346756069|46|484661851|3</t>
  </si>
  <si>
    <t>KV|346756069|46|484661851|2</t>
  </si>
  <si>
    <t>KV|341249584|16|484661850|1</t>
  </si>
  <si>
    <t>KV|341249584|16|484661850|2</t>
  </si>
  <si>
    <t>KV|347261748|111|484661849|2</t>
  </si>
  <si>
    <t>KV|347261748|111|484661849|1</t>
  </si>
  <si>
    <t>KV|345641454|71|484661848|1</t>
  </si>
  <si>
    <t>KV|345641454|71|484661848|2</t>
  </si>
  <si>
    <t>KV|345826977|97|484661847|5</t>
  </si>
  <si>
    <t>KV|345826977|97|484661847|2</t>
  </si>
  <si>
    <t>KV|345826977|97|484661847|6</t>
  </si>
  <si>
    <t>KV|345826977|97|484661847|4</t>
  </si>
  <si>
    <t>KV|345826977|97|484661847|1</t>
  </si>
  <si>
    <t>KV|345826977|97|484661847|7</t>
  </si>
  <si>
    <t>KV|345826977|97|484661847|3</t>
  </si>
  <si>
    <t>KV|332204802|289|484661440|1</t>
  </si>
  <si>
    <t>KV|332204802|289|484661440|2</t>
  </si>
  <si>
    <t>KV|348231680|27|484661439|2</t>
  </si>
  <si>
    <t>KV|348231680|27|484661439|1</t>
  </si>
  <si>
    <t>KV|6496087|504|484661438|2</t>
  </si>
  <si>
    <t>KV|6496087|504|484661438|1</t>
  </si>
  <si>
    <t>KV|346889999|13|484661437|1</t>
  </si>
  <si>
    <t>KV|346889999|13|484661437|2</t>
  </si>
  <si>
    <t>KV|344040376|195|484661436|1</t>
  </si>
  <si>
    <t>KV|344040376|195|484661436|2</t>
  </si>
  <si>
    <t>KV|344822781|8|484661435|1</t>
  </si>
  <si>
    <t>KV|344822781|8|484661435|2</t>
  </si>
  <si>
    <t>KV|314762075|72|484661434|2</t>
  </si>
  <si>
    <t>KV|314762075|72|484661434|7</t>
  </si>
  <si>
    <t>KV|314762075|72|484661434|6</t>
  </si>
  <si>
    <t>KV|314762075|72|484661434|4</t>
  </si>
  <si>
    <t>KV|314762075|72|484661434|1</t>
  </si>
  <si>
    <t>KV|314762075|72|484661434|5</t>
  </si>
  <si>
    <t>KV|314762075|72|484661434|3</t>
  </si>
  <si>
    <t>KV|41163965|247|484661043|3</t>
  </si>
  <si>
    <t>KV|41163965|247|484661043|2</t>
  </si>
  <si>
    <t>KV|41163965|247|484661043|1</t>
  </si>
  <si>
    <t>KV|316049821|260|484660784|1</t>
  </si>
  <si>
    <t>KV|316049821|260|484660784|3</t>
  </si>
  <si>
    <t>KV|316049821|260|484660784|2</t>
  </si>
  <si>
    <t>KV|307119817|260|484660783|3</t>
  </si>
  <si>
    <t>KV|307119817|260|484660783|1</t>
  </si>
  <si>
    <t>KV|307119817|260|484660783|2</t>
  </si>
  <si>
    <t>KV|204891988|7085|484660780|2</t>
  </si>
  <si>
    <t>KV|204891988|7085|484660780|1</t>
  </si>
  <si>
    <t>KV|204891988|7085|484660780|3</t>
  </si>
  <si>
    <t>KV|308268743|229|484660779|1</t>
  </si>
  <si>
    <t>KV|308268743|229|484660779|3</t>
  </si>
  <si>
    <t>KV|308268743|229|484660779|2</t>
  </si>
  <si>
    <t>KV|339005724|24|484660494|3</t>
  </si>
  <si>
    <t>KV|339005724|24|484660494|2</t>
  </si>
  <si>
    <t>KV|339005724|24|484660494|1</t>
  </si>
  <si>
    <t>KV|315228528|4|484660493|1</t>
  </si>
  <si>
    <t>KV|315228528|4|484660493|2</t>
  </si>
  <si>
    <t>KV|347400047|61|484660492|2</t>
  </si>
  <si>
    <t>KV|347400047|61|484660492|1</t>
  </si>
  <si>
    <t>KV|333990852|146|484660491|3</t>
  </si>
  <si>
    <t>KV|333990852|146|484660491|2</t>
  </si>
  <si>
    <t>KV|333990852|146|484660491|1</t>
  </si>
  <si>
    <t>KV|342987880|755|484660490|3</t>
  </si>
  <si>
    <t>KV|342987880|755|484660490|2</t>
  </si>
  <si>
    <t>KV|342987880|755|484660490|1</t>
  </si>
  <si>
    <t>KV|207315163|863|484660489|2</t>
  </si>
  <si>
    <t>KV|207315163|863|484660489|3</t>
  </si>
  <si>
    <t>KV|207315163|863|484660489|1</t>
  </si>
  <si>
    <t>KV|60449055|391|484660277|3</t>
  </si>
  <si>
    <t>KV|60449055|391|484660277|2</t>
  </si>
  <si>
    <t>KV|60449055|391|484660277|1</t>
  </si>
  <si>
    <t>KV|332946698|346|484660276|2</t>
  </si>
  <si>
    <t>KV|332946698|346|484660276|1</t>
  </si>
  <si>
    <t>KV|332946698|346|484660276|3</t>
  </si>
  <si>
    <t>KV|336805339|45|484660275|1</t>
  </si>
  <si>
    <t>KV|336805339|45|484660275|2</t>
  </si>
  <si>
    <t>KV|223604205|4910|484660274|2</t>
  </si>
  <si>
    <t>KV|223604205|4910|484660274|1</t>
  </si>
  <si>
    <t>KV|204334345|52|484659738|4</t>
  </si>
  <si>
    <t>KV|204334345|52|484659738|3</t>
  </si>
  <si>
    <t>KV|204334345|52|484659738|2</t>
  </si>
  <si>
    <t>KV|204334345|52|484659738|1</t>
  </si>
  <si>
    <t>KV|346378501|15|484658810|2</t>
  </si>
  <si>
    <t>KV|346378501|15|484658810|1</t>
  </si>
  <si>
    <t>KV|317381455|30|484658809|1</t>
  </si>
  <si>
    <t>KV|317381455|30|484658809|2</t>
  </si>
  <si>
    <t>KV|338783529|61|484658808|1</t>
  </si>
  <si>
    <t>KV|338783529|61|484658808|2</t>
  </si>
  <si>
    <t>KV|348187312|12|484658807|4</t>
  </si>
  <si>
    <t>KV|348187312|12|484658807|3</t>
  </si>
  <si>
    <t>KV|348187312|12|484658807|2</t>
  </si>
  <si>
    <t>KV|348187312|12|484658807|1</t>
  </si>
  <si>
    <t>KV|340283975|86|484658806|2</t>
  </si>
  <si>
    <t>KV|340283975|86|484658806|1</t>
  </si>
  <si>
    <t>KV|345313635|101|484658804|2</t>
  </si>
  <si>
    <t>KV|345313635|101|484658804|4</t>
  </si>
  <si>
    <t>KV|345313635|101|484658804|3</t>
  </si>
  <si>
    <t>KV|345313635|101|484658804|1</t>
  </si>
  <si>
    <t>KV|322463451|486|484658803|1</t>
  </si>
  <si>
    <t>KV|322463451|486|484658803|2</t>
  </si>
  <si>
    <t>KV|335712235|112|484658490|3</t>
  </si>
  <si>
    <t>KV|335712235|112|484658490|1</t>
  </si>
  <si>
    <t>KV|335712235|112|484658490|2</t>
  </si>
  <si>
    <t>KV|345465605|46|484658488|3</t>
  </si>
  <si>
    <t>KV|345465605|46|484658488|2</t>
  </si>
  <si>
    <t>KV|345465605|46|484658488|1</t>
  </si>
  <si>
    <t>KV|213420645|120|484658485|2</t>
  </si>
  <si>
    <t>KV|213420645|120|484658485|3</t>
  </si>
  <si>
    <t>KV|213420645|120|484658485|1</t>
  </si>
  <si>
    <t>KV|329051884|81|484657892|1</t>
  </si>
  <si>
    <t>KV|329051884|81|484657892|2</t>
  </si>
  <si>
    <t>KV|344754883|154|484657891|1</t>
  </si>
  <si>
    <t>KV|344754883|154|484657891|2</t>
  </si>
  <si>
    <t>KV|322306380|212|484657890|2</t>
  </si>
  <si>
    <t>KV|322306380|212|484657890|3</t>
  </si>
  <si>
    <t>KV|322306380|212|484657890|1</t>
  </si>
  <si>
    <t>KV|345388215|106|484657889|1</t>
  </si>
  <si>
    <t>KV|345388215|106|484657889|2</t>
  </si>
  <si>
    <t>KV|309377201|191|484657888|2</t>
  </si>
  <si>
    <t>KV|309377201|191|484657888|1</t>
  </si>
  <si>
    <t>KV|309377201|191|484657888|3</t>
  </si>
  <si>
    <t>KV|49532914|1125|484657426|3</t>
  </si>
  <si>
    <t>KV|49532914|1125|484657426|4</t>
  </si>
  <si>
    <t>KV|49532914|1125|484657426|2</t>
  </si>
  <si>
    <t>KV|49532914|1125|484657426|1</t>
  </si>
  <si>
    <t>KV|8301509|334|484657425|1</t>
  </si>
  <si>
    <t>KV|8301509|334|484657425|2</t>
  </si>
  <si>
    <t>KV|233010036|6340|484657424|3</t>
  </si>
  <si>
    <t>KV|233010036|6340|484657424|1</t>
  </si>
  <si>
    <t>KV|233010036|6340|484657424|2</t>
  </si>
  <si>
    <t>KV|347587767|34|484656916|1</t>
  </si>
  <si>
    <t>KV|347587767|34|484656916|2</t>
  </si>
  <si>
    <t>KV|347587767|34|484656916|3</t>
  </si>
  <si>
    <t>KV|326232926|121|484656915|1</t>
  </si>
  <si>
    <t>KV|314977764|1518|484656377|3</t>
  </si>
  <si>
    <t>KV|314977764|1518|484656377|1</t>
  </si>
  <si>
    <t>KV|314977764|1518|484656377|2</t>
  </si>
  <si>
    <t>KV|327637997|4439|484656372|1</t>
  </si>
  <si>
    <t>KV|327637997|4439|484656372|2</t>
  </si>
  <si>
    <t>KV|266691950|9096|484656371|1</t>
  </si>
  <si>
    <t>KV|266691950|9096|484656371|2</t>
  </si>
  <si>
    <t>KV|216972223|3087|484656370|1</t>
  </si>
  <si>
    <t>KV|216972223|3087|484656370|2</t>
  </si>
  <si>
    <t>KV|346424325|144|484655386|2</t>
  </si>
  <si>
    <t>KV|346424325|144|484655386|3</t>
  </si>
  <si>
    <t>KV|346424325|144|484655386|1</t>
  </si>
  <si>
    <t>KV|344368037|254|484655385|1</t>
  </si>
  <si>
    <t>KV|345507073|57|484655384|1</t>
  </si>
  <si>
    <t>KV|332018324|431|484654931|2</t>
  </si>
  <si>
    <t>KV|332018324|431|484654931|1</t>
  </si>
  <si>
    <t>KV|329750421|340|484654368|2</t>
  </si>
  <si>
    <t>KV|329750421|340|484654368|1</t>
  </si>
  <si>
    <t>KV|233897200|1083|484654366|2</t>
  </si>
  <si>
    <t>KV|233897200|1083|484654366|1</t>
  </si>
  <si>
    <t>KV|324140102|482|484654365|1</t>
  </si>
  <si>
    <t>KV|324140102|482|484654365|2</t>
  </si>
  <si>
    <t>KV|324140102|482|484654365|3</t>
  </si>
  <si>
    <t>KV|252635144|7213|484654363|1</t>
  </si>
  <si>
    <t>KV|60605821|870|484654362|1</t>
  </si>
  <si>
    <t>KV|60605821|870|484654362|2</t>
  </si>
  <si>
    <t>KV|333559922|1417|484653994|1</t>
  </si>
  <si>
    <t>KV|335940267|55|484653429|2</t>
  </si>
  <si>
    <t>KV|335940267|55|484653429|1</t>
  </si>
  <si>
    <t>KV|335593923|120|484652849|1</t>
  </si>
  <si>
    <t>KV|345566134|22|484652847|1</t>
  </si>
  <si>
    <t>KV|329871857|256|484652846|1</t>
  </si>
  <si>
    <t>KV|329871857|256|484652846|2</t>
  </si>
  <si>
    <t>KV|342547988|81|484652843|1</t>
  </si>
  <si>
    <t>KV|341363751|45|484652841|2</t>
  </si>
  <si>
    <t>KV|341363751|45|484652841|1</t>
  </si>
  <si>
    <t>KV|222696394|92|484652110|1</t>
  </si>
  <si>
    <t>KV|222696394|92|484652110|3</t>
  </si>
  <si>
    <t>KV|222696394|92|484652110|2</t>
  </si>
  <si>
    <t>KV|6180004|6463|484649721|2</t>
  </si>
  <si>
    <t>KV|6180004|6463|484649721|1</t>
  </si>
  <si>
    <t>KV|203191419|6689|484648852|1</t>
  </si>
  <si>
    <t>KV|218978121|696|484647686|1</t>
  </si>
  <si>
    <t>KV|345459635|143|484645754|1</t>
  </si>
  <si>
    <t>KV|348645094|21|484645465|1</t>
  </si>
  <si>
    <t>KV|348645094|21|484645465|2</t>
  </si>
  <si>
    <t>KV|339650832|180|484644895|1</t>
  </si>
  <si>
    <t>KV|335288381|367|484644867|4</t>
  </si>
  <si>
    <t>KV|335288381|367|484644867|1</t>
  </si>
  <si>
    <t>KV|335288381|367|484644867|2</t>
  </si>
  <si>
    <t>KV|335288381|367|484644867|3</t>
  </si>
  <si>
    <t>KV|304554628|420|484644577|3</t>
  </si>
  <si>
    <t>KV|266303071|1915|484644543|2</t>
  </si>
  <si>
    <t>KV|266303071|1915|484644543|1</t>
  </si>
  <si>
    <t>KV|41041062|932|484644152|2</t>
  </si>
  <si>
    <t>KV|41041062|932|484644152|3</t>
  </si>
  <si>
    <t>KV|41041062|932|484644152|1</t>
  </si>
  <si>
    <t>KV|331533837|159|484643840|2</t>
  </si>
  <si>
    <t>KV|331533837|159|484643840|1</t>
  </si>
  <si>
    <t>KV|331533837|159|484643840|3</t>
  </si>
  <si>
    <t>KV|230765397|1519|484643720|2</t>
  </si>
  <si>
    <t>KV|230765397|1519|484643720|1</t>
  </si>
  <si>
    <t>KV|340048860|178|484643674|1</t>
  </si>
  <si>
    <t>KV|342995158|115|484643610|2</t>
  </si>
  <si>
    <t>KV|342995158|115|484643610|1</t>
  </si>
  <si>
    <t>KV|347621248|63|484643523|2</t>
  </si>
  <si>
    <t>KV|347621248|63|484643523|1</t>
  </si>
  <si>
    <t>KV|206699995|164|484643321|2</t>
  </si>
  <si>
    <t>KV|206699995|164|484643321|1</t>
  </si>
  <si>
    <t>KV|321703165|21|484643319|1</t>
  </si>
  <si>
    <t>KV|321703165|21|484643319|2</t>
  </si>
  <si>
    <t>KV|48141329|1679|484643291|1</t>
  </si>
  <si>
    <t>KV|48141329|1679|484643291|2</t>
  </si>
  <si>
    <t>KV|307871969|178|484642976|1</t>
  </si>
  <si>
    <t>KV|213640637|250|484642427|2</t>
  </si>
  <si>
    <t>KV|213640637|250|484642427|1</t>
  </si>
  <si>
    <t>KV|329662026|132|484641231|3</t>
  </si>
  <si>
    <t>KV|329662026|132|484641231|2</t>
  </si>
  <si>
    <t>KV|329662026|132|484641231|1</t>
  </si>
  <si>
    <t>KV|317871096|1515|484641229|1</t>
  </si>
  <si>
    <t>KV|317871096|1515|484641229|2</t>
  </si>
  <si>
    <t>KV|329387769|236|484641227|1</t>
  </si>
  <si>
    <t>KV|329387769|236|484641227|2</t>
  </si>
  <si>
    <t>KV|334682876|504|484641225|2</t>
  </si>
  <si>
    <t>KV|334682876|504|484641225|1</t>
  </si>
  <si>
    <t>KV|348228027|30|484637159|3</t>
  </si>
  <si>
    <t>KV|348228027|30|484637159|1</t>
  </si>
  <si>
    <t>KV|348228027|30|484637159|2</t>
  </si>
  <si>
    <t>KV|325445489|127|484632888|2</t>
  </si>
  <si>
    <t>KV|325445489|127|484632888|1</t>
  </si>
  <si>
    <t>KV|325445489|127|484632888|3</t>
  </si>
  <si>
    <t>KV|334102667|205|484632887|3</t>
  </si>
  <si>
    <t>KV|334102667|205|484632887|1</t>
  </si>
  <si>
    <t>KV|334102667|205|484632887|2</t>
  </si>
  <si>
    <t>KV|208462313|413|484632775|1</t>
  </si>
  <si>
    <t>KV|346850227|34|484632634|1</t>
  </si>
  <si>
    <t>KV|346850227|34|484632634|2</t>
  </si>
  <si>
    <t>KV|346755100|84|484632633|2</t>
  </si>
  <si>
    <t>KV|346755100|84|484632633|1</t>
  </si>
  <si>
    <t>KV|307468064|96|484632632|2</t>
  </si>
  <si>
    <t>KV|307468064|96|484632632|1</t>
  </si>
  <si>
    <t>KV|337125795|136|484632630|1</t>
  </si>
  <si>
    <t>KV|337125795|136|484632630|2</t>
  </si>
  <si>
    <t>KV|348531161|38|484632629|1</t>
  </si>
  <si>
    <t>KV|348531161|38|484632629|2</t>
  </si>
  <si>
    <t>KV|346709540|40|484632627|2</t>
  </si>
  <si>
    <t>KV|346709540|40|484632627|1</t>
  </si>
  <si>
    <t>KV|343732398|20|484632626|2</t>
  </si>
  <si>
    <t>KV|343732398|20|484632626|1</t>
  </si>
  <si>
    <t>KV|339487699|138|484632625|2</t>
  </si>
  <si>
    <t>KV|339487699|138|484632625|1</t>
  </si>
  <si>
    <t>KV|200460737|541|484631297|1</t>
  </si>
  <si>
    <t>KV|323733415|142|484630894|1</t>
  </si>
  <si>
    <t>KV|323733415|142|484630894|2</t>
  </si>
  <si>
    <t>KV|344792769|66|484630893|1</t>
  </si>
  <si>
    <t>KV|344792769|66|484630893|4</t>
  </si>
  <si>
    <t>KV|344792769|66|484630893|3</t>
  </si>
  <si>
    <t>KV|344792769|66|484630893|2</t>
  </si>
  <si>
    <t>KV|343247562|31|484630892|1</t>
  </si>
  <si>
    <t>KV|343247562|31|484630892|2</t>
  </si>
  <si>
    <t>KV|345190576|593|484630155|2</t>
  </si>
  <si>
    <t>KV|345190576|593|484630155|1</t>
  </si>
  <si>
    <t>KV|214978364|130|484623846|1</t>
  </si>
  <si>
    <t>KV|343120252|39|484623837|2</t>
  </si>
  <si>
    <t>KV|343120252|39|484623837|1</t>
  </si>
  <si>
    <t>KV|307083154|5061|484622468|1</t>
  </si>
  <si>
    <t>KV|200543160|3358|484618990|4</t>
  </si>
  <si>
    <t>DA|9103807|421|484618571|1</t>
  </si>
  <si>
    <t>KV|217491946|104|484617574|1</t>
  </si>
  <si>
    <t>KV|217491946|104|484617574|2</t>
  </si>
  <si>
    <t>KV|210458315|2550|484613645|2</t>
  </si>
  <si>
    <t>KV|210458315|2550|484613645|1</t>
  </si>
  <si>
    <t>KV|215019255|1573|484613437|1</t>
  </si>
  <si>
    <t>KV|42929844|277|484612945|1</t>
  </si>
  <si>
    <t>KV|209172408|2266|484612825|1</t>
  </si>
  <si>
    <t>KV|209172408|2266|484612825|2</t>
  </si>
  <si>
    <t>KV|321699567|23|484611940|2</t>
  </si>
  <si>
    <t>KV|321699567|23|484611940|1</t>
  </si>
  <si>
    <t>KV|46432100|121|484611938|3</t>
  </si>
  <si>
    <t>KV|46432100|121|484611938|1</t>
  </si>
  <si>
    <t>KV|46432100|121|484611938|2</t>
  </si>
  <si>
    <t>KV|315763925|179|484611937|2</t>
  </si>
  <si>
    <t>KV|315763925|179|484611937|1</t>
  </si>
  <si>
    <t>KV|345622840|58|484611936|1</t>
  </si>
  <si>
    <t>KV|328455191|177|484610787|3</t>
  </si>
  <si>
    <t>KV|328455191|177|484610787|1</t>
  </si>
  <si>
    <t>KV|328455191|177|484610787|2</t>
  </si>
  <si>
    <t>KV|884957|3867|484610785|2</t>
  </si>
  <si>
    <t>KV|884957|3867|484610785|1</t>
  </si>
  <si>
    <t>SV|70237417|121|484609281|1</t>
  </si>
  <si>
    <t>KR|72582435|286|484608715|1</t>
  </si>
  <si>
    <t>KR|72883911|127|484608714|1</t>
  </si>
  <si>
    <t>KR|74154820|61|484608556|1</t>
  </si>
  <si>
    <t>KR|71703224|151|484608426|4</t>
  </si>
  <si>
    <t>DA|559049|84|484608426|1</t>
  </si>
  <si>
    <t>SV|90503388|154|484608426|2</t>
  </si>
  <si>
    <t>SV|90504053|108|484608426|3</t>
  </si>
  <si>
    <t>KR|74391131|50|484608417|1</t>
  </si>
  <si>
    <t>KR|74391131|50|484608417|2</t>
  </si>
  <si>
    <t>SV|75500828|51|484608404|1</t>
  </si>
  <si>
    <t>SV|71619617|153|484608404|4</t>
  </si>
  <si>
    <t>SV|72031128|106|484608404|5</t>
  </si>
  <si>
    <t>SV|92161776|259|484608404|2</t>
  </si>
  <si>
    <t>SV|410781660|251|484608325|1</t>
  </si>
  <si>
    <t>SV|73367191|53|484608161|1</t>
  </si>
  <si>
    <t>SV|73367191|53|484608161|2</t>
  </si>
  <si>
    <t>SV|98217323|12|484608029|2</t>
  </si>
  <si>
    <t>SV|98217323|12|484608029|1</t>
  </si>
  <si>
    <t>SV|98217323|12|484608027|1</t>
  </si>
  <si>
    <t>SV|9826617|146|484607831|1</t>
  </si>
  <si>
    <t>SV|97549574|60|484607807|2</t>
  </si>
  <si>
    <t>SV|97549574|60|484607807|1</t>
  </si>
  <si>
    <t>SV|97549564|24|484607806|1</t>
  </si>
  <si>
    <t>SV|97549574|60|484607806|4</t>
  </si>
  <si>
    <t>SV|97549564|24|484607806|2</t>
  </si>
  <si>
    <t>SV|97549574|60|484607806|3</t>
  </si>
  <si>
    <t>SV|97549564|24|484607804|1</t>
  </si>
  <si>
    <t>SV|97549564|24|484607804|2</t>
  </si>
  <si>
    <t>SV|94109514|67|484607802|1</t>
  </si>
  <si>
    <t>SV|94109514|67|484607802|2</t>
  </si>
  <si>
    <t>SV|98291936|8|484607771|1</t>
  </si>
  <si>
    <t>SV|98291936|8|484607771|2</t>
  </si>
  <si>
    <t>HA|4330475|428|484607770|1</t>
  </si>
  <si>
    <t>HA|4330475|428|484607770|2</t>
  </si>
  <si>
    <t>SV|94873400|23|484607769|1</t>
  </si>
  <si>
    <t>SV|94873400|23|484607769|2</t>
  </si>
  <si>
    <t>SV|92497038|100|484607768|2</t>
  </si>
  <si>
    <t>SV|92497038|100|484607768|1</t>
  </si>
  <si>
    <t>KR|71960678|86|484607767|2</t>
  </si>
  <si>
    <t>KR|71960678|86|484607767|1</t>
  </si>
  <si>
    <t>SV|97488401|11|484607554|1</t>
  </si>
  <si>
    <t>SV|96733168|117|484607542|1</t>
  </si>
  <si>
    <t>SV|96733168|117|484607542|2</t>
  </si>
  <si>
    <t>SV|96747599|47|484607541|2</t>
  </si>
  <si>
    <t>SV|96747599|47|484607541|1</t>
  </si>
  <si>
    <t>SV|98256413|10|484607540|1</t>
  </si>
  <si>
    <t>SV|98256413|10|484607540|2</t>
  </si>
  <si>
    <t>SV|98264087|10|484607539|2</t>
  </si>
  <si>
    <t>SV|98264087|10|484607539|1</t>
  </si>
  <si>
    <t>SV|98263484|8|484607538|2</t>
  </si>
  <si>
    <t>SV|98263484|8|484607538|1</t>
  </si>
  <si>
    <t>SV|97473486|38|484607534|1</t>
  </si>
  <si>
    <t>SV|97473486|38|484607534|2</t>
  </si>
  <si>
    <t>SV|97369651|46|484607461|2</t>
  </si>
  <si>
    <t>SV|97369651|46|484607461|1</t>
  </si>
  <si>
    <t>KR|73841822|158|484607460|2</t>
  </si>
  <si>
    <t>KR|73841822|158|484607460|1</t>
  </si>
  <si>
    <t>SV|97993560|35|484607459|1</t>
  </si>
  <si>
    <t>SV|97993560|35|484607459|2</t>
  </si>
  <si>
    <t>SV|98012917|26|484607458|2</t>
  </si>
  <si>
    <t>SV|98012917|26|484607458|1</t>
  </si>
  <si>
    <t>SV|97366458|39|484607457|1</t>
  </si>
  <si>
    <t>SV|97366458|39|484607457|2</t>
  </si>
  <si>
    <t>SV|75359172|38|484607455|1</t>
  </si>
  <si>
    <t>SV|75359172|38|484607455|2</t>
  </si>
  <si>
    <t>SV|96172380|103|484607452|2</t>
  </si>
  <si>
    <t>SV|96172380|103|484607452|1</t>
  </si>
  <si>
    <t>KR|73852169|49|484607451|2</t>
  </si>
  <si>
    <t>KR|73852169|49|484607451|1</t>
  </si>
  <si>
    <t>KR|73852167|77|484607448|2</t>
  </si>
  <si>
    <t>KR|73852167|77|484607448|1</t>
  </si>
  <si>
    <t>SV|97657049|25|484607447|2</t>
  </si>
  <si>
    <t>SV|97657049|25|484607447|1</t>
  </si>
  <si>
    <t>SV|97637912|13|484607446|2</t>
  </si>
  <si>
    <t>SV|97637912|13|484607446|1</t>
  </si>
  <si>
    <t>SV|97860679|21|484607445|1</t>
  </si>
  <si>
    <t>SV|97860679|21|484607445|2</t>
  </si>
  <si>
    <t>SV|97541702|23|484607444|2</t>
  </si>
  <si>
    <t>SV|97541702|23|484607444|1</t>
  </si>
  <si>
    <t>SV|70383846|55|484607374|1</t>
  </si>
  <si>
    <t>SV|427606307|80|484607370|1</t>
  </si>
  <si>
    <t>SV|427606307|80|484607370|2</t>
  </si>
  <si>
    <t>KR|74287693|105|484607285|1</t>
  </si>
  <si>
    <t>KR|74287693|105|484607285|2</t>
  </si>
  <si>
    <t>SV|70865089|80|484607284|2</t>
  </si>
  <si>
    <t>SV|70865089|80|484607284|1</t>
  </si>
  <si>
    <t>SV|73881167|153|484607279|1</t>
  </si>
  <si>
    <t>SV|73881167|153|484607279|2</t>
  </si>
  <si>
    <t>SV|68024685|107|484607209|4</t>
  </si>
  <si>
    <t>SV|68024685|107|484607209|3</t>
  </si>
  <si>
    <t>SV|68024687|82|484607209|8</t>
  </si>
  <si>
    <t>SV|68024686|104|484607209|6</t>
  </si>
  <si>
    <t>SV|68024687|82|484607209|7</t>
  </si>
  <si>
    <t>SV|68024686|104|484607209|5</t>
  </si>
  <si>
    <t>SV|91422940|95|484607209|1</t>
  </si>
  <si>
    <t>SV|91422940|95|484607209|2</t>
  </si>
  <si>
    <t>SV|98038968|21|484607136|1</t>
  </si>
  <si>
    <t>SV|92865931|70|484607132|1</t>
  </si>
  <si>
    <t>SV|92868105|49|484607131|1</t>
  </si>
  <si>
    <t>SV|95390401|46|484607105|1</t>
  </si>
  <si>
    <t>SV|95390401|46|484607105|2</t>
  </si>
  <si>
    <t>KR|73899601|73|484607104|2</t>
  </si>
  <si>
    <t>KR|73899601|73|484607104|1</t>
  </si>
  <si>
    <t>KR|73688191|170|484606996|1</t>
  </si>
  <si>
    <t>KR|73688191|170|484606996|2</t>
  </si>
  <si>
    <t>SV|97377853|43|484606995|1</t>
  </si>
  <si>
    <t>SV|97377853|43|484606995|2</t>
  </si>
  <si>
    <t>SV|97118684|47|484606994|2</t>
  </si>
  <si>
    <t>SV|97118684|47|484606994|1</t>
  </si>
  <si>
    <t>SV|97118734|99|484606993|1</t>
  </si>
  <si>
    <t>SV|97118734|99|484606993|2</t>
  </si>
  <si>
    <t>SV|93324018|159|484606918|1</t>
  </si>
  <si>
    <t>SV|94756335|80|484606889|1</t>
  </si>
  <si>
    <t>KR|14582416|7|484606886|4</t>
  </si>
  <si>
    <t>SV|94195259|78|484606886|2</t>
  </si>
  <si>
    <t>SV|94756335|80|484606886|3</t>
  </si>
  <si>
    <t>KR|74283415|121|484606886|6</t>
  </si>
  <si>
    <t>SV|74907646|216|484606880|2</t>
  </si>
  <si>
    <t>SV|74907646|216|484606880|1</t>
  </si>
  <si>
    <t>SV|73731808|80|484606880|11</t>
  </si>
  <si>
    <t>HA|6166351|470|484606880|5</t>
  </si>
  <si>
    <t>SV|73701736|113|484606880|9</t>
  </si>
  <si>
    <t>SV|95518644|98|484606880|8</t>
  </si>
  <si>
    <t>DA|1293633|79|484606880|4</t>
  </si>
  <si>
    <t>HA|6166351|470|484606880|6</t>
  </si>
  <si>
    <t>DA|1293623|244|484606880|3</t>
  </si>
  <si>
    <t>SV|73731808|80|484606880|12</t>
  </si>
  <si>
    <t>SV|95518644|98|484606880|7</t>
  </si>
  <si>
    <t>SV|73701736|113|484606880|10</t>
  </si>
  <si>
    <t>SV|93699332|124|484606876|1</t>
  </si>
  <si>
    <t>SV|93490991|81|484606858|1</t>
  </si>
  <si>
    <t>SV|93499603|55|484606858|2</t>
  </si>
  <si>
    <t>SV|93490991|81|484606855|1</t>
  </si>
  <si>
    <t>SV|95984219|101|484606825|1</t>
  </si>
  <si>
    <t>SV|95984219|101|484606825|2</t>
  </si>
  <si>
    <t>SV|94027981|30|484606824|2</t>
  </si>
  <si>
    <t>SV|94027981|30|484606824|1</t>
  </si>
  <si>
    <t>SV|71015030|111|484606823|2</t>
  </si>
  <si>
    <t>SV|71015030|111|484606823|1</t>
  </si>
  <si>
    <t>SV|96376986|60|484606822|2</t>
  </si>
  <si>
    <t>SV|97423697|61|484606822|5</t>
  </si>
  <si>
    <t>SV|97417088|39|484606822|4</t>
  </si>
  <si>
    <t>KR|73799317|141|484606822|3</t>
  </si>
  <si>
    <t>SV|97630929|24|484606808|4</t>
  </si>
  <si>
    <t>SV|97630929|24|484606808|3</t>
  </si>
  <si>
    <t>SV|98455676|8|484606768|2</t>
  </si>
  <si>
    <t>SV|98455676|8|484606768|1</t>
  </si>
  <si>
    <t>SV|98464159|10|484606767|2</t>
  </si>
  <si>
    <t>SV|98464159|10|484606767|1</t>
  </si>
  <si>
    <t>SV|98455666|9|484606766|1</t>
  </si>
  <si>
    <t>SV|98455666|9|484606766|2</t>
  </si>
  <si>
    <t>SV|92002680|99|484606725|1</t>
  </si>
  <si>
    <t>SV|92002680|99|484606725|2</t>
  </si>
  <si>
    <t>SV|75500828|51|484606665|1</t>
  </si>
  <si>
    <t>SV|92161776|259|484606665|2</t>
  </si>
  <si>
    <t>SV|71619617|153|484606665|4</t>
  </si>
  <si>
    <t>SV|72031128|106|484606665|5</t>
  </si>
  <si>
    <t>AS|3480597|139|484606510|1</t>
  </si>
  <si>
    <t>HA|1534920|113|484606510|2</t>
  </si>
  <si>
    <t>SV|8706043|124|484606510|3</t>
  </si>
  <si>
    <t>SV|97909795|46|484606492|1</t>
  </si>
  <si>
    <t>SV|98367317|31|484606421|1</t>
  </si>
  <si>
    <t>SV|98367317|31|484606421|2</t>
  </si>
  <si>
    <t>SV|98067645|15|484606417|1</t>
  </si>
  <si>
    <t>SV|98067645|15|484606417|2</t>
  </si>
  <si>
    <t>SV|92348151|549|484606372|1</t>
  </si>
  <si>
    <t>SV|97071755|19|484606337|1</t>
  </si>
  <si>
    <t>KR|74288005|38|484606336|1</t>
  </si>
  <si>
    <t>KR|73732031|65|484606335|1</t>
  </si>
  <si>
    <t>SV|97076131|26|484606334|1</t>
  </si>
  <si>
    <t>SV|75608862|28|484606333|1</t>
  </si>
  <si>
    <t>SV|96869576|23|484606332|1</t>
  </si>
  <si>
    <t>SV|97694801|29|484606314|1</t>
  </si>
  <si>
    <t>SV|97694801|29|484606314|2</t>
  </si>
  <si>
    <t>SV|96949156|24|484606311|1</t>
  </si>
  <si>
    <t>SV|96949156|24|484606311|2</t>
  </si>
  <si>
    <t>SV|93597537|76|484606310|1</t>
  </si>
  <si>
    <t>SV|93597537|76|484606310|2</t>
  </si>
  <si>
    <t>SV|96938783|22|484606309|1</t>
  </si>
  <si>
    <t>SV|96938783|22|484606309|2</t>
  </si>
  <si>
    <t>SV|97228713|21|484606129|2</t>
  </si>
  <si>
    <t>SV|97228713|21|484606129|1</t>
  </si>
  <si>
    <t>SV|97235741|20|484606126|2</t>
  </si>
  <si>
    <t>SV|97235741|20|484606126|1</t>
  </si>
  <si>
    <t>SV|97233328|26|484606125|2</t>
  </si>
  <si>
    <t>SV|97233328|26|484606125|1</t>
  </si>
  <si>
    <t>KR|74057913|36|484606114|3</t>
  </si>
  <si>
    <t>KR|74057913|36|484606114|2</t>
  </si>
  <si>
    <t>KR|74057913|36|484606114|1</t>
  </si>
  <si>
    <t>SV|427626717|67|484606113|3</t>
  </si>
  <si>
    <t>SV|427626717|67|484606113|2</t>
  </si>
  <si>
    <t>SV|427626717|67|484606113|1</t>
  </si>
  <si>
    <t>KR|73840574|65|484606112|7</t>
  </si>
  <si>
    <t>SV|93328980|36|484606112|3</t>
  </si>
  <si>
    <t>SV|93328980|36|484606112|4</t>
  </si>
  <si>
    <t>SV|92806218|122|484606112|1</t>
  </si>
  <si>
    <t>SV|93334657|44|484606112|5</t>
  </si>
  <si>
    <t>SV|93334657|44|484606112|6</t>
  </si>
  <si>
    <t>SV|92806218|122|484606112|2</t>
  </si>
  <si>
    <t>KR|73840574|65|484606112|8</t>
  </si>
  <si>
    <t>SV|96828854|14|484606111|1</t>
  </si>
  <si>
    <t>SV|96828854|14|484606111|2</t>
  </si>
  <si>
    <t>SV|96828864|42|484606110|2</t>
  </si>
  <si>
    <t>SV|96828864|42|484606110|1</t>
  </si>
  <si>
    <t>SV|97906432|11|484606106|2</t>
  </si>
  <si>
    <t>SV|97906432|11|484606106|1</t>
  </si>
  <si>
    <t>SV|97900075|22|484606105|1</t>
  </si>
  <si>
    <t>SV|97900075|22|484606105|2</t>
  </si>
  <si>
    <t>LF|70039126|749|484605834|1</t>
  </si>
  <si>
    <t>HA|6166351|470|484605807|1</t>
  </si>
  <si>
    <t>HA|6166351|470|484605807|2</t>
  </si>
  <si>
    <t>SV|74907646|216|484605806|1</t>
  </si>
  <si>
    <t>DA|1293623|244|484605803|1</t>
  </si>
  <si>
    <t>SV|73701736|113|484605802|1</t>
  </si>
  <si>
    <t>SV|73731808|80|484605801|1</t>
  </si>
  <si>
    <t>SV|93029464|100|484605723|2</t>
  </si>
  <si>
    <t>SV|93029464|100|484605723|1</t>
  </si>
  <si>
    <t>SV|97955304|76|484605720|1</t>
  </si>
  <si>
    <t>SV|97357175|123|484605633|2</t>
  </si>
  <si>
    <t>SV|97357175|123|484605633|3</t>
  </si>
  <si>
    <t>SV|97357175|123|484605633|1</t>
  </si>
  <si>
    <t>HA|8339996|132|484605536|1</t>
  </si>
  <si>
    <t>SV|428827389|116|484605534|1</t>
  </si>
  <si>
    <t>SV|95073515|144|484605533|2</t>
  </si>
  <si>
    <t>SV|95073515|144|484605533|1</t>
  </si>
  <si>
    <t>SV|97519952|18|484605435|2</t>
  </si>
  <si>
    <t>SV|97519952|18|484605435|1</t>
  </si>
  <si>
    <t>SV|95393772|28|484605433|2</t>
  </si>
  <si>
    <t>SV|95393772|28|484605433|1</t>
  </si>
  <si>
    <t>KR|74331116|79|484605432|2</t>
  </si>
  <si>
    <t>KR|74331116|79|484605432|1</t>
  </si>
  <si>
    <t>SV|97754473|25|484605431|1</t>
  </si>
  <si>
    <t>SV|97754473|25|484605431|2</t>
  </si>
  <si>
    <t>AS|5525737|124|484605429|1</t>
  </si>
  <si>
    <t>AS|5525737|124|484605429|2</t>
  </si>
  <si>
    <t>DA|9354014|69|484605339|2</t>
  </si>
  <si>
    <t>DA|9354014|69|484605339|1</t>
  </si>
  <si>
    <t>SV|96078454|30|484605338|1</t>
  </si>
  <si>
    <t>SV|72319955|439|484605183|1</t>
  </si>
  <si>
    <t>KR|74449881|35|484605119|1</t>
  </si>
  <si>
    <t>SV|96748938|41|484605058|2</t>
  </si>
  <si>
    <t>SV|96748938|41|484605058|1</t>
  </si>
  <si>
    <t>SV|97965527|14|484605057|2</t>
  </si>
  <si>
    <t>SV|97965527|14|484605057|1</t>
  </si>
  <si>
    <t>SV|427193731|31|484604901|1</t>
  </si>
  <si>
    <t>SV|427193731|31|484604901|2</t>
  </si>
  <si>
    <t>SV|72003006|217|484604877|1</t>
  </si>
  <si>
    <t>SV|96563606|23|484604859|6</t>
  </si>
  <si>
    <t>SV|96561887|34|484604859|4</t>
  </si>
  <si>
    <t>SV|96561887|34|484604859|3</t>
  </si>
  <si>
    <t>SV|96563606|23|484604859|7</t>
  </si>
  <si>
    <t>SV|94899788|115|484604859|2</t>
  </si>
  <si>
    <t>SV|94899788|115|484604859|1</t>
  </si>
  <si>
    <t>LV|8283573|96|484604857|1</t>
  </si>
  <si>
    <t>LV|8283573|96|484604857|2</t>
  </si>
  <si>
    <t>LV|9699545|94|484604857|3</t>
  </si>
  <si>
    <t>LV|9699545|94|484604857|4</t>
  </si>
  <si>
    <t>SV|66015176|423|484604854|2</t>
  </si>
  <si>
    <t>SV|66015176|423|484604854|1</t>
  </si>
  <si>
    <t>SV|97435414|18|484604853|3</t>
  </si>
  <si>
    <t>SV|97435414|18|484604853|4</t>
  </si>
  <si>
    <t>KR|74027037|183|484604853|1</t>
  </si>
  <si>
    <t>SV|97442167|18|484604853|5</t>
  </si>
  <si>
    <t>SV|98001269|50|484604853|8</t>
  </si>
  <si>
    <t>KR|74027037|183|484604853|2</t>
  </si>
  <si>
    <t>SV|98001269|50|484604853|7</t>
  </si>
  <si>
    <t>SV|97442167|18|484604853|6</t>
  </si>
  <si>
    <t>SV|90483119|90|484604852|1</t>
  </si>
  <si>
    <t>SV|90483119|90|484604852|2</t>
  </si>
  <si>
    <t>SV|69903582|200|484604849|3</t>
  </si>
  <si>
    <t>SV|69903582|200|484604849|1</t>
  </si>
  <si>
    <t>SV|69903582|200|484604849|2</t>
  </si>
  <si>
    <t>SV|61652949|82|484604848|3</t>
  </si>
  <si>
    <t>SV|61652949|82|484604848|2</t>
  </si>
  <si>
    <t>SV|61652949|82|484604848|1</t>
  </si>
  <si>
    <t>SV|97433044|28|484604847|3</t>
  </si>
  <si>
    <t>SV|97433044|28|484604847|1</t>
  </si>
  <si>
    <t>SV|97433044|28|484604847|2</t>
  </si>
  <si>
    <t>SV|97416845|34|484604846|2</t>
  </si>
  <si>
    <t>SV|97418446|25|484604846|4</t>
  </si>
  <si>
    <t>SV|97416845|34|484604846|1</t>
  </si>
  <si>
    <t>SV|97418446|25|484604846|3</t>
  </si>
  <si>
    <t>SV|95813249|84|484604844|2</t>
  </si>
  <si>
    <t>SV|95813249|84|484604844|1</t>
  </si>
  <si>
    <t>SV|95813249|84|484604844|3</t>
  </si>
  <si>
    <t>SV|96289223|17|484604818|2</t>
  </si>
  <si>
    <t>SV|96289223|17|484604818|1</t>
  </si>
  <si>
    <t>SV|98519645|13|484604817|1</t>
  </si>
  <si>
    <t>KR|74141899|50|484604811|2</t>
  </si>
  <si>
    <t>KR|74141899|50|484604811|1</t>
  </si>
  <si>
    <t>KR|73999480|39|484604810|1</t>
  </si>
  <si>
    <t>KR|73999480|39|484604810|2</t>
  </si>
  <si>
    <t>KR|74169117|60|484604809|1</t>
  </si>
  <si>
    <t>KR|74169117|60|484604809|2</t>
  </si>
  <si>
    <t>SV|94495345|81|484604808|1</t>
  </si>
  <si>
    <t>SV|94495345|81|484604808|2</t>
  </si>
  <si>
    <t>KR|73088161|183|484604805|1</t>
  </si>
  <si>
    <t>KR|73088161|183|484604805|2</t>
  </si>
  <si>
    <t>SV|95717652|22|484604804|2</t>
  </si>
  <si>
    <t>SV|95717652|22|484604804|1</t>
  </si>
  <si>
    <t>SV|96014074|10|484604803|2</t>
  </si>
  <si>
    <t>SV|96014074|10|484604803|1</t>
  </si>
  <si>
    <t>SV|95442999|28|484604801|2</t>
  </si>
  <si>
    <t>SV|95442999|28|484604801|1</t>
  </si>
  <si>
    <t>KR|73087488|105|484604800|2</t>
  </si>
  <si>
    <t>KR|73087488|105|484604800|1</t>
  </si>
  <si>
    <t>SV|98078183|16|484604645|2</t>
  </si>
  <si>
    <t>KR|74211350|38|484604561|2</t>
  </si>
  <si>
    <t>KR|74211350|38|484604561|1</t>
  </si>
  <si>
    <t>SV|74029127|15|484604286|1</t>
  </si>
  <si>
    <t>SV|97885325|34|484604213|1</t>
  </si>
  <si>
    <t>SV|96131725|86|484604187|1</t>
  </si>
  <si>
    <t>SV|96131725|86|484604187|2</t>
  </si>
  <si>
    <t>SV|73831788|60|484604175|5</t>
  </si>
  <si>
    <t>SV|96598531|66|484604175|4</t>
  </si>
  <si>
    <t>SV|91872865|151|484604175|1</t>
  </si>
  <si>
    <t>SV|92825294|86|484604175|3</t>
  </si>
  <si>
    <t>SV|92817066|92|484604175|2</t>
  </si>
  <si>
    <t>SV|93321084|200|484604008|1</t>
  </si>
  <si>
    <t>SV|98000499|8|484603904|1</t>
  </si>
  <si>
    <t>SV|92786002|78|484603841|2</t>
  </si>
  <si>
    <t>SV|92786002|78|484603841|1</t>
  </si>
  <si>
    <t>SV|92786002|78|484603840|2</t>
  </si>
  <si>
    <t>SV|92786002|78|484603840|1</t>
  </si>
  <si>
    <t>SV|428766184|160|484603834|1</t>
  </si>
  <si>
    <t>SV|428766184|160|484603834|2</t>
  </si>
  <si>
    <t>SV|97532247|20|484603557|1</t>
  </si>
  <si>
    <t>SV|97532247|20|484603557|2</t>
  </si>
  <si>
    <t>SV|96056217|53|484603556|1</t>
  </si>
  <si>
    <t>SV|96056217|53|484603556|2</t>
  </si>
  <si>
    <t>SV|97526582|39|484603555|2</t>
  </si>
  <si>
    <t>SV|97526582|39|484603555|1</t>
  </si>
  <si>
    <t>SV|97532237|29|484603554|2</t>
  </si>
  <si>
    <t>SV|97532237|29|484603554|1</t>
  </si>
  <si>
    <t>SV|95361350|33|484603553|1</t>
  </si>
  <si>
    <t>SV|95361350|33|484603553|2</t>
  </si>
  <si>
    <t>SV|95367616|31|484603552|2</t>
  </si>
  <si>
    <t>SV|95367616|31|484603552|1</t>
  </si>
  <si>
    <t>SV|95781558|68|484603549|1</t>
  </si>
  <si>
    <t>SV|95781558|68|484603549|2</t>
  </si>
  <si>
    <t>SV|96910154|50|484603548|2</t>
  </si>
  <si>
    <t>SV|96910154|50|484603548|1</t>
  </si>
  <si>
    <t>SV|95781583|53|484603546|2</t>
  </si>
  <si>
    <t>SV|95781583|53|484603546|1</t>
  </si>
  <si>
    <t>AS|2858574|165|484603217|2</t>
  </si>
  <si>
    <t>AS|2858574|165|484603217|1</t>
  </si>
  <si>
    <t>SV|98178886|44|484603126|1</t>
  </si>
  <si>
    <t>KR|73862565|59|484603113|1</t>
  </si>
  <si>
    <t>KR|73862565|59|484603113|2</t>
  </si>
  <si>
    <t>HA|4388336|818|484603112|2</t>
  </si>
  <si>
    <t>HA|4388336|818|484603112|1</t>
  </si>
  <si>
    <t>KR|74421976|24|484603036|2</t>
  </si>
  <si>
    <t>KR|74421976|24|484603036|1</t>
  </si>
  <si>
    <t>KR|73501867|102|484603033|2</t>
  </si>
  <si>
    <t>KR|73501867|102|484603033|1</t>
  </si>
  <si>
    <t>KR|73182526|24|484603032|2</t>
  </si>
  <si>
    <t>KR|73182526|24|484603032|1</t>
  </si>
  <si>
    <t>SV|98323200|11|484603024|1</t>
  </si>
  <si>
    <t>SV|97885325|34|484602923|1</t>
  </si>
  <si>
    <t>SV|97885325|34|484602923|2</t>
  </si>
  <si>
    <t>KR|74407745|44|484602737|1</t>
  </si>
  <si>
    <t>KR|74407745|44|484602737|2</t>
  </si>
  <si>
    <t>SV|95637916|32|484602736|1</t>
  </si>
  <si>
    <t>SV|95637916|32|484602736|2</t>
  </si>
  <si>
    <t>SV|97551401|37|484602735|1</t>
  </si>
  <si>
    <t>SV|97551401|37|484602735|2</t>
  </si>
  <si>
    <t>SV|97504004|12|484602734|2</t>
  </si>
  <si>
    <t>SV|97504004|12|484602734|1</t>
  </si>
  <si>
    <t>SV|97761596|24|484602733|2</t>
  </si>
  <si>
    <t>SV|97761596|24|484602733|1</t>
  </si>
  <si>
    <t>KR|72779402|168|484602492|1</t>
  </si>
  <si>
    <t>KR|72779402|168|484602492|2</t>
  </si>
  <si>
    <t>SV|95132482|102|484602490|1</t>
  </si>
  <si>
    <t>SV|95132482|102|484602490|2</t>
  </si>
  <si>
    <t>SV|92320324|66|484602487|2</t>
  </si>
  <si>
    <t>SV|92320324|66|484602487|1</t>
  </si>
  <si>
    <t>SV|96903119|26|484602486|1</t>
  </si>
  <si>
    <t>SV|96903119|26|484602486|2</t>
  </si>
  <si>
    <t>SV|92320314|119|484602485|2</t>
  </si>
  <si>
    <t>SV|92320314|119|484602485|1</t>
  </si>
  <si>
    <t>SV|72846181|90|484602448|2</t>
  </si>
  <si>
    <t>SV|72846181|90|484602448|1</t>
  </si>
  <si>
    <t>SV|96744545|47|484602447|1</t>
  </si>
  <si>
    <t>SV|96744545|47|484602447|2</t>
  </si>
  <si>
    <t>SV|97418769|43|484602446|2</t>
  </si>
  <si>
    <t>SV|97418769|43|484602446|1</t>
  </si>
  <si>
    <t>SV|97402665|46|484602444|2</t>
  </si>
  <si>
    <t>SV|97402665|46|484602444|1</t>
  </si>
  <si>
    <t>SV|96758586|90|484602443|2</t>
  </si>
  <si>
    <t>SV|96758586|90|484602443|1</t>
  </si>
  <si>
    <t>SV|97249710|29|484602442|1</t>
  </si>
  <si>
    <t>SV|97249710|29|484602442|2</t>
  </si>
  <si>
    <t>SV|96750267|45|484602441|1</t>
  </si>
  <si>
    <t>SV|96750267|45|484602441|2</t>
  </si>
  <si>
    <t>SV|90486548|192|484602417|1</t>
  </si>
  <si>
    <t>SV|97433912|33|484602240|1</t>
  </si>
  <si>
    <t>SV|97433912|33|484602239|1</t>
  </si>
  <si>
    <t>SV|97430425|25|484602223|1</t>
  </si>
  <si>
    <t>SV|97430425|25|484602223|3</t>
  </si>
  <si>
    <t>SV|97430425|25|484602223|2</t>
  </si>
  <si>
    <t>SV|96805206|31|484602211|2</t>
  </si>
  <si>
    <t>SV|96805206|31|484602211|1</t>
  </si>
  <si>
    <t>SV|92698939|98|484602209|2</t>
  </si>
  <si>
    <t>SV|92698939|98|484602209|1</t>
  </si>
  <si>
    <t>SV|92686811|124|484602208|2</t>
  </si>
  <si>
    <t>SV|92686811|124|484602208|1</t>
  </si>
  <si>
    <t>KR|73094601|266|484602207|2</t>
  </si>
  <si>
    <t>KR|73094601|266|484602207|1</t>
  </si>
  <si>
    <t>SV|93375055|140|484602206|2</t>
  </si>
  <si>
    <t>SV|93375055|140|484602206|1</t>
  </si>
  <si>
    <t>SV|93375045|118|484602204|1</t>
  </si>
  <si>
    <t>SV|93375045|118|484602204|2</t>
  </si>
  <si>
    <t>LF|70567899|57|484602128|1</t>
  </si>
  <si>
    <t>SV|97656221|14|484602125|2</t>
  </si>
  <si>
    <t>SV|97656221|14|484602125|1</t>
  </si>
  <si>
    <t>SV|97658616|14|484602124|2</t>
  </si>
  <si>
    <t>SV|97658616|14|484602124|1</t>
  </si>
  <si>
    <t>SV|98059433|19|484602122|1</t>
  </si>
  <si>
    <t>SV|98059433|19|484602122|2</t>
  </si>
  <si>
    <t>SV|97481638|29|484601908|1</t>
  </si>
  <si>
    <t>SV|97487745|18|484601904|1</t>
  </si>
  <si>
    <t>SV|97589955|38|484601888|1</t>
  </si>
  <si>
    <t>SV|97589955|38|484601888|2</t>
  </si>
  <si>
    <t>KR|74417545|70|484601882|1</t>
  </si>
  <si>
    <t>KR|74417545|70|484601882|2</t>
  </si>
  <si>
    <t>SV|98076763|8|484601808|2</t>
  </si>
  <si>
    <t>SV|98076763|8|484601808|1</t>
  </si>
  <si>
    <t>SV|97069845|26|484601807|1</t>
  </si>
  <si>
    <t>SV|97069845|26|484601807|2</t>
  </si>
  <si>
    <t>SV|98087486|8|484601806|1</t>
  </si>
  <si>
    <t>SV|98087486|8|484601806|2</t>
  </si>
  <si>
    <t>SV|95176122|65|484601802|2</t>
  </si>
  <si>
    <t>SV|95176122|65|484601802|1</t>
  </si>
  <si>
    <t>SV|95224494|106|484601801|3</t>
  </si>
  <si>
    <t>SV|95224494|106|484601801|2</t>
  </si>
  <si>
    <t>SV|95432238|49|484601800|2</t>
  </si>
  <si>
    <t>SV|95432238|49|484601800|1</t>
  </si>
  <si>
    <t>SV|98071524|20|484601798|2</t>
  </si>
  <si>
    <t>SV|98071524|20|484601798|1</t>
  </si>
  <si>
    <t>SV|98072776|22|484601797|1</t>
  </si>
  <si>
    <t>SV|98072776|22|484601797|2</t>
  </si>
  <si>
    <t>SV|98066048|13|484601796|1</t>
  </si>
  <si>
    <t>SV|98066048|13|484601796|2</t>
  </si>
  <si>
    <t>SV|98068741|15|484601795|1</t>
  </si>
  <si>
    <t>SV|98068741|15|484601795|2</t>
  </si>
  <si>
    <t>SV|97481693|36|484601794|1</t>
  </si>
  <si>
    <t>SV|97481693|36|484601794|2</t>
  </si>
  <si>
    <t>KR|73317657|160|484601715|2</t>
  </si>
  <si>
    <t>KR|73317657|160|484601715|1</t>
  </si>
  <si>
    <t>SV|98141433|20|484601711|1</t>
  </si>
  <si>
    <t>SV|98141433|20|484601711|2</t>
  </si>
  <si>
    <t>SV|98160679|15|484601710|1</t>
  </si>
  <si>
    <t>SV|98160679|15|484601710|2</t>
  </si>
  <si>
    <t>SV|95876247|32|484601702|1</t>
  </si>
  <si>
    <t>SV|95876247|32|484601702|2</t>
  </si>
  <si>
    <t>SV|95872553|81|484601701|2</t>
  </si>
  <si>
    <t>SV|95872553|81|484601701|1</t>
  </si>
  <si>
    <t>SV|98281681|8|484601626|1</t>
  </si>
  <si>
    <t>SV|98281681|8|484601626|2</t>
  </si>
  <si>
    <t>SV|98281691|8|484601624|2</t>
  </si>
  <si>
    <t>SV|98281691|8|484601624|1</t>
  </si>
  <si>
    <t>KR|74526244|38|484601623|1</t>
  </si>
  <si>
    <t>KR|74526244|38|484601623|2</t>
  </si>
  <si>
    <t>SV|98281671|11|484601620|2</t>
  </si>
  <si>
    <t>SV|98281671|11|484601620|1</t>
  </si>
  <si>
    <t>SV|98286497|11|484601612|1</t>
  </si>
  <si>
    <t>SV|98286497|11|484601612|2</t>
  </si>
  <si>
    <t>SV|75532012|38|484601513|1</t>
  </si>
  <si>
    <t>SV|75532012|38|484601513|2</t>
  </si>
  <si>
    <t>SV|68347985|95|484601177|1</t>
  </si>
  <si>
    <t>SV|92393673|110|484601069|2</t>
  </si>
  <si>
    <t>SV|92393673|110|484601069|1</t>
  </si>
  <si>
    <t>SV|93047295|25|484601065|2</t>
  </si>
  <si>
    <t>SV|93047295|25|484601065|1</t>
  </si>
  <si>
    <t>KR|73246836|191|484600790|7</t>
  </si>
  <si>
    <t>SV|96142902|110|484600790|6</t>
  </si>
  <si>
    <t>SV|95804017|86|484600790|3</t>
  </si>
  <si>
    <t>SV|96142902|110|484600790|5</t>
  </si>
  <si>
    <t>SV|95801758|65|484600790|2</t>
  </si>
  <si>
    <t>SV|95801758|65|484600790|1</t>
  </si>
  <si>
    <t>SV|95804017|86|484600790|4</t>
  </si>
  <si>
    <t>KR|73246836|191|484600790|8</t>
  </si>
  <si>
    <t>SV|97416835|52|484600789|3</t>
  </si>
  <si>
    <t>SV|97416835|52|484600789|2</t>
  </si>
  <si>
    <t>SV|97416835|52|484600789|1</t>
  </si>
  <si>
    <t>SV|98233333|8|484600787|1</t>
  </si>
  <si>
    <t>SV|98233343|21|484600787|3</t>
  </si>
  <si>
    <t>SV|98233333|8|484600787|2</t>
  </si>
  <si>
    <t>SV|98233343|21|484600787|4</t>
  </si>
  <si>
    <t>SV|95804027|87|484600784|1</t>
  </si>
  <si>
    <t>SV|95804027|87|484600784|3</t>
  </si>
  <si>
    <t>SV|95804027|87|484600784|2</t>
  </si>
  <si>
    <t>SV|98038968|21|484600783|1</t>
  </si>
  <si>
    <t>SV|98038968|21|484600783|2</t>
  </si>
  <si>
    <t>SV|98038968|21|484600782|2</t>
  </si>
  <si>
    <t>SV|98038968|21|484600782|3</t>
  </si>
  <si>
    <t>SV|98038968|21|484600782|1</t>
  </si>
  <si>
    <t>KR|15783839|152|484600780|1</t>
  </si>
  <si>
    <t>KR|15783839|152|484600780|2</t>
  </si>
  <si>
    <t>SV|96215118|72|484600772|2</t>
  </si>
  <si>
    <t>SV|96215118|72|484600772|3</t>
  </si>
  <si>
    <t>SV|96215118|72|484600772|1</t>
  </si>
  <si>
    <t>SV|97245150|98|484600771|6</t>
  </si>
  <si>
    <t>SV|97245150|98|484600771|5</t>
  </si>
  <si>
    <t>SV|91638026|213|484600771|2</t>
  </si>
  <si>
    <t>SV|92232656|136|484600771|3</t>
  </si>
  <si>
    <t>SV|92232656|136|484600771|4</t>
  </si>
  <si>
    <t>SV|91638026|213|484600771|1</t>
  </si>
  <si>
    <t>KR|74449881|35|484600714|1</t>
  </si>
  <si>
    <t>DA|2372610|138|484600458|1</t>
  </si>
  <si>
    <t>DA|2372610|138|484600458|2</t>
  </si>
  <si>
    <t>SV|97357175|123|484600450|2</t>
  </si>
  <si>
    <t>SV|97357175|123|484600450|1</t>
  </si>
  <si>
    <t>SV|97416340|23|484600370|1</t>
  </si>
  <si>
    <t>KR|74096557|66|484600369|1</t>
  </si>
  <si>
    <t>SV|97424823|37|484600368|1</t>
  </si>
  <si>
    <t>KR|73754714|83|484600276|2</t>
  </si>
  <si>
    <t>KR|73754714|83|484600276|1</t>
  </si>
  <si>
    <t>SV|97217013|11|484600275|2</t>
  </si>
  <si>
    <t>SV|97217013|11|484600275|1</t>
  </si>
  <si>
    <t>SV|96776138|56|484600269|2</t>
  </si>
  <si>
    <t>SV|96776138|56|484600269|1</t>
  </si>
  <si>
    <t>SV|428780653|117|484600207|3</t>
  </si>
  <si>
    <t>SV|95763903|49|484600071|1</t>
  </si>
  <si>
    <t>SV|73322992|133|484600069|2</t>
  </si>
  <si>
    <t>SV|94382359|165|484600069|1</t>
  </si>
  <si>
    <t>SV|91057392|88|484599988|2</t>
  </si>
  <si>
    <t>SV|91057392|88|484599988|1</t>
  </si>
  <si>
    <t>SV|97534266|51|484599982|1</t>
  </si>
  <si>
    <t>LF|70897369|64|484599916|2</t>
  </si>
  <si>
    <t>SV|92470686|98|484599911|2</t>
  </si>
  <si>
    <t>SV|92470686|98|484599911|1</t>
  </si>
  <si>
    <t>LV|426271284|137|484598895|1</t>
  </si>
  <si>
    <t>LV|426271284|137|484598895|2</t>
  </si>
  <si>
    <t>LV|9680772|133|484597176|1</t>
  </si>
  <si>
    <t>LV|432151942|236|484595811|2</t>
  </si>
  <si>
    <t>LV|432151942|236|484595811|1</t>
  </si>
  <si>
    <t>LF|71098706|36|484594118|1</t>
  </si>
  <si>
    <t>SV|98331631|21|484591910|1</t>
  </si>
  <si>
    <t>LV|48612999|19|484591255|1</t>
  </si>
  <si>
    <t>LV|46260584|30|484591254|1</t>
  </si>
  <si>
    <t>SV|73978977|55|484591034|2</t>
  </si>
  <si>
    <t>SV|73921280|30|484591034|1</t>
  </si>
  <si>
    <t>LV|430611703|101|484589779|1</t>
  </si>
  <si>
    <t>SV|95467067|112|484589776|6</t>
  </si>
  <si>
    <t>SV|73400968|190|484589776|10</t>
  </si>
  <si>
    <t>SV|90633742|123|484589776|2</t>
  </si>
  <si>
    <t>SV|90446733|168|484589776|1</t>
  </si>
  <si>
    <t>SV|70301319|183|484589776|9</t>
  </si>
  <si>
    <t>LV|10117411|236|484589776|8</t>
  </si>
  <si>
    <t>SV|91816046|102|484589776|4</t>
  </si>
  <si>
    <t>SV|95484644|70|484589776|7</t>
  </si>
  <si>
    <t>SV|91428938|191|484589776|3</t>
  </si>
  <si>
    <t>SV|94189082|63|484589776|5</t>
  </si>
  <si>
    <t>LV|430328288|255|484589772|1</t>
  </si>
  <si>
    <t>KV|322691004|812|484586979|1</t>
  </si>
  <si>
    <t>KV|322691004|812|484586979|2</t>
  </si>
  <si>
    <t>KV|43173558|720|484586974|1</t>
  </si>
  <si>
    <t>LV|481861294|40|484586378|1</t>
  </si>
  <si>
    <t>SV|97820248|26|484586354|1</t>
  </si>
  <si>
    <t>DA|6195574|136|484585852|1</t>
  </si>
  <si>
    <t>KV|327414076|3330|484584072|1</t>
  </si>
  <si>
    <t>KV|326054424|827|484583997|1</t>
  </si>
  <si>
    <t>KV|227595812|7404|484581714|1</t>
  </si>
  <si>
    <t>KR|73967732|67|484572564|1</t>
  </si>
  <si>
    <t>KR|73967732|67|484572563|1</t>
  </si>
  <si>
    <t>LF|70926607|59|484572039|1</t>
  </si>
  <si>
    <t>LF|70775617|149|484571714|1</t>
  </si>
  <si>
    <t>LF|70101575|90|484569862|1</t>
  </si>
  <si>
    <t>SV|75504496|149|484568481|1</t>
  </si>
  <si>
    <t>SV|75342282|65|484568357|1</t>
  </si>
  <si>
    <t>KV|334760427|154|484566296|3</t>
  </si>
  <si>
    <t>KV|334760427|154|484566296|1</t>
  </si>
  <si>
    <t>KV|334760427|154|484566296|2</t>
  </si>
  <si>
    <t>KV|333141219|45|484566295|1</t>
  </si>
  <si>
    <t>KV|329067985|98|484566271|1</t>
  </si>
  <si>
    <t>KV|329067985|98|484566271|2</t>
  </si>
  <si>
    <t>KV|330685811|97|484566270|2</t>
  </si>
  <si>
    <t>KV|330685811|97|484566270|1</t>
  </si>
  <si>
    <t>KV|204609611|738|484566268|1</t>
  </si>
  <si>
    <t>KV|204609611|738|484566268|2</t>
  </si>
  <si>
    <t>KV|341975293|108|484566266|1</t>
  </si>
  <si>
    <t>KV|340171468|34|484566265|2</t>
  </si>
  <si>
    <t>KV|340171468|34|484566265|1</t>
  </si>
  <si>
    <t>KV|233568622|3015|484566138|3</t>
  </si>
  <si>
    <t>KV|233568622|3015|484566138|1</t>
  </si>
  <si>
    <t>KV|233568622|3015|484566138|2</t>
  </si>
  <si>
    <t>KV|42492165|1333|484566072|3</t>
  </si>
  <si>
    <t>KV|42492165|1333|484566072|2</t>
  </si>
  <si>
    <t>KV|42492165|1333|484566072|1</t>
  </si>
  <si>
    <t>KV|42492165|1333|484566072|4</t>
  </si>
  <si>
    <t>KV|329754850|35|484566071|2</t>
  </si>
  <si>
    <t>KV|329754850|35|484566071|1</t>
  </si>
  <si>
    <t>KV|316365332|102|484566068|1</t>
  </si>
  <si>
    <t>KV|316365332|102|484566068|3</t>
  </si>
  <si>
    <t>KV|316365332|102|484566068|2</t>
  </si>
  <si>
    <t>KV|325922996|284|484566067|2</t>
  </si>
  <si>
    <t>KV|325922996|284|484566067|3</t>
  </si>
  <si>
    <t>KV|325922996|284|484566067|1</t>
  </si>
  <si>
    <t>KV|228472218|1219|484566064|2</t>
  </si>
  <si>
    <t>KV|228472218|1219|484566064|1</t>
  </si>
  <si>
    <t>KV|343988635|57|484566047|1</t>
  </si>
  <si>
    <t>KV|346158795|36|484566046|2</t>
  </si>
  <si>
    <t>KV|346158795|36|484566046|1</t>
  </si>
  <si>
    <t>KV|343472876|14|484566045|1</t>
  </si>
  <si>
    <t>KV|343472876|14|484566045|2</t>
  </si>
  <si>
    <t>KV|325445071|126|484566044|2</t>
  </si>
  <si>
    <t>KV|325445071|126|484566044|1</t>
  </si>
  <si>
    <t>KV|8073215|2484|484565990|2</t>
  </si>
  <si>
    <t>KV|8073215|2484|484565990|3</t>
  </si>
  <si>
    <t>KV|8073215|2484|484565990|1</t>
  </si>
  <si>
    <t>KV|347239365|81|484565940|2</t>
  </si>
  <si>
    <t>KV|347239365|81|484565940|1</t>
  </si>
  <si>
    <t>KV|348473196|39|484565774|1</t>
  </si>
  <si>
    <t>KV|348473196|39|484565774|3</t>
  </si>
  <si>
    <t>KV|348473196|39|484565774|2</t>
  </si>
  <si>
    <t>KV|333403531|1191|484565762|1</t>
  </si>
  <si>
    <t>KV|333403531|1191|484565762|2</t>
  </si>
  <si>
    <t>KV|249620292|5142|484565761|1</t>
  </si>
  <si>
    <t>KV|249620292|5142|484565761|3</t>
  </si>
  <si>
    <t>KV|249620292|5142|484565761|2</t>
  </si>
  <si>
    <t>KV|316721139|365|484565353|3</t>
  </si>
  <si>
    <t>KV|316721139|365|484565353|2</t>
  </si>
  <si>
    <t>KV|316721139|365|484565353|1</t>
  </si>
  <si>
    <t>KV|223738333|195|484565351|1</t>
  </si>
  <si>
    <t>KV|223738333|195|484565351|2</t>
  </si>
  <si>
    <t>KV|343561771|15|484565328|3</t>
  </si>
  <si>
    <t>KV|343561771|15|484565328|2</t>
  </si>
  <si>
    <t>KV|343561771|15|484565328|4</t>
  </si>
  <si>
    <t>KV|343561771|15|484565328|1</t>
  </si>
  <si>
    <t>KV|44536597|3493|484563439|1</t>
  </si>
  <si>
    <t>KV|343239918|140|484563437|1</t>
  </si>
  <si>
    <t>KV|252947898|6142|484562560|1</t>
  </si>
  <si>
    <t>KV|252947898|6142|484562560|2</t>
  </si>
  <si>
    <t>KV|339084357|86|484561932|5</t>
  </si>
  <si>
    <t>KV|339084357|86|484561932|4</t>
  </si>
  <si>
    <t>KV|339084357|86|484561932|2</t>
  </si>
  <si>
    <t>KV|339084357|86|484561932|3</t>
  </si>
  <si>
    <t>KV|339084357|86|484561932|1</t>
  </si>
  <si>
    <t>KV|338549305|32|484561601|2</t>
  </si>
  <si>
    <t>KV|338549305|32|484561601|1</t>
  </si>
  <si>
    <t>KV|346601278|27|484561600|2</t>
  </si>
  <si>
    <t>KV|346601278|27|484561600|1</t>
  </si>
  <si>
    <t>KV|347252889|19|484561599|2</t>
  </si>
  <si>
    <t>KV|347252889|19|484561599|1</t>
  </si>
  <si>
    <t>KV|338879852|126|484561598|2</t>
  </si>
  <si>
    <t>KV|338879852|126|484561598|1</t>
  </si>
  <si>
    <t>KV|342849828|31|484561597|2</t>
  </si>
  <si>
    <t>KV|342849828|31|484561597|1</t>
  </si>
  <si>
    <t>KV|301956938|581|484561039|2</t>
  </si>
  <si>
    <t>KV|301956938|581|484561039|1</t>
  </si>
  <si>
    <t>KV|343237109|105|484561038|1</t>
  </si>
  <si>
    <t>KV|303161878|759|484559617|2</t>
  </si>
  <si>
    <t>KV|303161878|759|484559617|1</t>
  </si>
  <si>
    <t>KV|332355959|25|484559607|1</t>
  </si>
  <si>
    <t>KV|322149722|121|484557712|1</t>
  </si>
  <si>
    <t>KV|322149722|121|484557712|2</t>
  </si>
  <si>
    <t>KV|347689314|10|484557710|2</t>
  </si>
  <si>
    <t>KV|347689314|10|484557710|1</t>
  </si>
  <si>
    <t>KV|221936685|447|484557708|1</t>
  </si>
  <si>
    <t>KV|307208569|190|484557707|1</t>
  </si>
  <si>
    <t>KV|307208569|190|484557707|2</t>
  </si>
  <si>
    <t>KV|328797386|1508|484557703|2</t>
  </si>
  <si>
    <t>KV|328797386|1508|484557703|1</t>
  </si>
  <si>
    <t>KV|5350897|559|484557551|1</t>
  </si>
  <si>
    <t>KV|5350897|559|484557551|2</t>
  </si>
  <si>
    <t>KV|200705179|48|484557549|2</t>
  </si>
  <si>
    <t>KV|200705179|48|484557549|1</t>
  </si>
  <si>
    <t>KV|334347975|354|484557528|2</t>
  </si>
  <si>
    <t>KV|334347975|354|484557528|1</t>
  </si>
  <si>
    <t>KV|344300599|137|484557524|1</t>
  </si>
  <si>
    <t>KV|266361659|1586|484557522|2</t>
  </si>
  <si>
    <t>KV|266361659|1586|484557522|1</t>
  </si>
  <si>
    <t>KV|47379722|3726|484557517|1</t>
  </si>
  <si>
    <t>KV|346715729|40|484557515|1</t>
  </si>
  <si>
    <t>KV|346715729|40|484557515|2</t>
  </si>
  <si>
    <t>KV|253760570|3879|484557459|2</t>
  </si>
  <si>
    <t>KV|253760570|3879|484557459|1</t>
  </si>
  <si>
    <t>KV|347746636|10|484557458|1</t>
  </si>
  <si>
    <t>KV|347746636|10|484557458|2</t>
  </si>
  <si>
    <t>KV|326054424|860|484557439|1</t>
  </si>
  <si>
    <t>KV|215996927|4667|484557438|1</t>
  </si>
  <si>
    <t>KV|215996927|4667|484557438|2</t>
  </si>
  <si>
    <t>KV|335539805|14|484557437|3</t>
  </si>
  <si>
    <t>KV|335539805|14|484557437|1</t>
  </si>
  <si>
    <t>KV|335539805|14|484557437|2</t>
  </si>
  <si>
    <t>KV|325670784|129|484557363|1</t>
  </si>
  <si>
    <t>KV|325670784|129|484557363|2</t>
  </si>
  <si>
    <t>KV|320285599|1438|484557361|1</t>
  </si>
  <si>
    <t>KV|320285599|1438|484557361|2</t>
  </si>
  <si>
    <t>KV|47515424|1023|484557360|2</t>
  </si>
  <si>
    <t>KV|47515424|1023|484557360|1</t>
  </si>
  <si>
    <t>KV|343263630|729|484557358|2</t>
  </si>
  <si>
    <t>KV|343263630|729|484557358|1</t>
  </si>
  <si>
    <t>KV|343263630|729|484557358|3</t>
  </si>
  <si>
    <t>KV|331056775|136|484557323|1</t>
  </si>
  <si>
    <t>KV|331605854|139|484557320|2</t>
  </si>
  <si>
    <t>KV|331605854|139|484557320|1</t>
  </si>
  <si>
    <t>KV|331605854|139|484557320|3</t>
  </si>
  <si>
    <t>KV|223798433|113|484557184|1</t>
  </si>
  <si>
    <t>KV|223798433|113|484557184|3</t>
  </si>
  <si>
    <t>KV|223798433|113|484557184|2</t>
  </si>
  <si>
    <t>KV|61104030|1233|484557183|2</t>
  </si>
  <si>
    <t>KV|61104030|1233|484557183|1</t>
  </si>
  <si>
    <t>KV|322087921|350|484557178|2</t>
  </si>
  <si>
    <t>KV|322087921|350|484557178|3</t>
  </si>
  <si>
    <t>KV|322087921|350|484557178|1</t>
  </si>
  <si>
    <t>KV|49356769|400|484557111|2</t>
  </si>
  <si>
    <t>KV|49356769|400|484557111|1</t>
  </si>
  <si>
    <t>KV|340033502|47|484557041|1</t>
  </si>
  <si>
    <t>KV|340033502|47|484557041|2</t>
  </si>
  <si>
    <t>KV|331737955|460|484557040|1</t>
  </si>
  <si>
    <t>KV|331737955|460|484557040|2</t>
  </si>
  <si>
    <t>KV|345176662|51|484557037|2</t>
  </si>
  <si>
    <t>KV|345176662|51|484557037|1</t>
  </si>
  <si>
    <t>KV|220337338|2720|484557035|2</t>
  </si>
  <si>
    <t>KV|220337338|2720|484557035|1</t>
  </si>
  <si>
    <t>KV|317362809|15|484557010|2</t>
  </si>
  <si>
    <t>KV|317362809|15|484557010|1</t>
  </si>
  <si>
    <t>KV|302430654|128|484556998|1</t>
  </si>
  <si>
    <t>KV|302430654|128|484556998|2</t>
  </si>
  <si>
    <t>KV|313667095|1043|484556997|1</t>
  </si>
  <si>
    <t>KV|313667095|1043|484556997|2</t>
  </si>
  <si>
    <t>KV|335069051|89|484556864|1</t>
  </si>
  <si>
    <t>KV|335069051|89|484556864|2</t>
  </si>
  <si>
    <t>KV|345872561|29|484556861|1</t>
  </si>
  <si>
    <t>KV|345872561|29|484556861|3</t>
  </si>
  <si>
    <t>KV|345872561|29|484556861|2</t>
  </si>
  <si>
    <t>KV|345872634|29|484556860|1</t>
  </si>
  <si>
    <t>KV|345872634|29|484556860|3</t>
  </si>
  <si>
    <t>KV|345872634|29|484556860|2</t>
  </si>
  <si>
    <t>KV|332274215|213|484556857|2</t>
  </si>
  <si>
    <t>KV|332274215|213|484556857|1</t>
  </si>
  <si>
    <t>KV|306736847|166|484556790|1</t>
  </si>
  <si>
    <t>KV|306736847|166|484556790|2</t>
  </si>
  <si>
    <t>KV|228839162|311|484556781|2</t>
  </si>
  <si>
    <t>KV|228839162|311|484556781|3</t>
  </si>
  <si>
    <t>KV|228839162|311|484556781|1</t>
  </si>
  <si>
    <t>KV|332004005|164|484556759|1</t>
  </si>
  <si>
    <t>KV|311515816|115|484556461|1</t>
  </si>
  <si>
    <t>KV|229335036|492|484556278|6</t>
  </si>
  <si>
    <t>KV|344840666|148|484556272|2</t>
  </si>
  <si>
    <t>KV|344840666|148|484556272|1</t>
  </si>
  <si>
    <t>KV|348350981|28|484556111|2</t>
  </si>
  <si>
    <t>KV|348350981|28|484556111|1</t>
  </si>
  <si>
    <t>KV|315590995|440|484555755|1</t>
  </si>
  <si>
    <t>KV|326522827|1286|484555669|1</t>
  </si>
  <si>
    <t>KV|326522827|1286|484555669|2</t>
  </si>
  <si>
    <t>KV|239116901|5339|484555344|2</t>
  </si>
  <si>
    <t>KV|239116901|5339|484555344|1</t>
  </si>
  <si>
    <t>KV|329131004|88|484555327|1</t>
  </si>
  <si>
    <t>KV|329131004|88|484555327|2</t>
  </si>
  <si>
    <t>KV|329131004|88|484555327|3</t>
  </si>
  <si>
    <t>KV|329464151|783|484555242|3</t>
  </si>
  <si>
    <t>KV|329464151|783|484555242|2</t>
  </si>
  <si>
    <t>KV|329464151|783|484555242|1</t>
  </si>
  <si>
    <t>KV|211849148|918|484554985|2</t>
  </si>
  <si>
    <t>KV|211849148|918|484554985|1</t>
  </si>
  <si>
    <t>KV|305352050|313|484554601|1</t>
  </si>
  <si>
    <t>KV|305352050|313|484554601|2</t>
  </si>
  <si>
    <t>KV|7647373|365|484554280|2</t>
  </si>
  <si>
    <t>KV|7647373|365|484554280|1</t>
  </si>
  <si>
    <t>KV|207344422|3786|484554196|1</t>
  </si>
  <si>
    <t>KV|207344422|3786|484554196|2</t>
  </si>
  <si>
    <t>KV|342995158|115|484554092|2</t>
  </si>
  <si>
    <t>KV|342995158|115|484554092|1</t>
  </si>
  <si>
    <t>KV|317601129|61|484553977|5</t>
  </si>
  <si>
    <t>KV|317601129|61|484553977|1</t>
  </si>
  <si>
    <t>KV|317601129|61|484553977|3</t>
  </si>
  <si>
    <t>KV|317601129|61|484553977|2</t>
  </si>
  <si>
    <t>KV|317601129|61|484553977|4</t>
  </si>
  <si>
    <t>KV|302224715|186|484553867|3</t>
  </si>
  <si>
    <t>KV|302224715|186|484553867|2</t>
  </si>
  <si>
    <t>KV|302224715|186|484553867|1</t>
  </si>
  <si>
    <t>KV|234280061|315|484553853|2</t>
  </si>
  <si>
    <t>KV|234280061|315|484553853|1</t>
  </si>
  <si>
    <t>KV|347529031|58|484553587|2</t>
  </si>
  <si>
    <t>KV|347529031|58|484553587|1</t>
  </si>
  <si>
    <t>KV|307375090|1398|484553554|1</t>
  </si>
  <si>
    <t>KV|307375090|1398|484553554|2</t>
  </si>
  <si>
    <t>SV|75112950|62|484553433|1</t>
  </si>
  <si>
    <t>SV|95622202|40|484553433|2</t>
  </si>
  <si>
    <t>SV|95625124|55|484553433|3</t>
  </si>
  <si>
    <t>SV|97547622|34|484552887|1</t>
  </si>
  <si>
    <t>LV|481780120|135|484550577|1</t>
  </si>
  <si>
    <t>SV|413780745|62|484549645|1</t>
  </si>
  <si>
    <t>SV|98455048|8|484549521|5</t>
  </si>
  <si>
    <t>KR|16063066|3|484549521|1</t>
  </si>
  <si>
    <t>SV|98387768|11|484549521|4</t>
  </si>
  <si>
    <t>KR|74093166|99|484549521|3</t>
  </si>
  <si>
    <t>SV|91428938|191|484549227|9</t>
  </si>
  <si>
    <t>SV|90633742|123|484549227|7</t>
  </si>
  <si>
    <t>SV|73400968|190|484549227|4</t>
  </si>
  <si>
    <t>SV|95484644|70|484549227|18</t>
  </si>
  <si>
    <t>SV|90633742|123|484549227|8</t>
  </si>
  <si>
    <t>SV|73400968|190|484549227|3</t>
  </si>
  <si>
    <t>SV|94189082|63|484549227|14</t>
  </si>
  <si>
    <t>SV|90446733|168|484549227|6</t>
  </si>
  <si>
    <t>SV|91428938|191|484549227|10</t>
  </si>
  <si>
    <t>SV|70301319|183|484549227|1</t>
  </si>
  <si>
    <t>SV|91816046|102|484549227|11</t>
  </si>
  <si>
    <t>SV|95484644|70|484549227|17</t>
  </si>
  <si>
    <t>SV|95467067|112|484549227|15</t>
  </si>
  <si>
    <t>SV|95467067|112|484549227|16</t>
  </si>
  <si>
    <t>SV|70301319|183|484549227|2</t>
  </si>
  <si>
    <t>SV|94189082|63|484549227|13</t>
  </si>
  <si>
    <t>SV|90446733|168|484549227|5</t>
  </si>
  <si>
    <t>SV|91816046|102|484549227|12</t>
  </si>
  <si>
    <t>SV|9850368|81|484549005|2</t>
  </si>
  <si>
    <t>DA|6471339|102|484549005|4</t>
  </si>
  <si>
    <t>SV|70434663|83|484549005|3</t>
  </si>
  <si>
    <t>SV|9849426|112|484549005|1</t>
  </si>
  <si>
    <t>SV|90339427|52|484549005|5</t>
  </si>
  <si>
    <t>SV|95172597|84|484549003|1</t>
  </si>
  <si>
    <t>SV|96918809|98|484548937|1</t>
  </si>
  <si>
    <t>SV|96922496|21|484548728|6</t>
  </si>
  <si>
    <t>SV|96920342|18|484548728|3</t>
  </si>
  <si>
    <t>KR|73721280|107|484548728|2</t>
  </si>
  <si>
    <t>SV|96922496|21|484548728|5</t>
  </si>
  <si>
    <t>SV|96920342|18|484548728|4</t>
  </si>
  <si>
    <t>KR|73721280|107|484548728|1</t>
  </si>
  <si>
    <t>SV|98091445|24|484548725|8</t>
  </si>
  <si>
    <t>SV|96106619|87|484548725|6</t>
  </si>
  <si>
    <t>SV|95471704|65|484548725|4</t>
  </si>
  <si>
    <t>SV|94324024|123|484548725|2</t>
  </si>
  <si>
    <t>SV|96106619|87|484548725|5</t>
  </si>
  <si>
    <t>SV|95471704|65|484548725|3</t>
  </si>
  <si>
    <t>SV|98091445|24|484548725|7</t>
  </si>
  <si>
    <t>SV|94324024|123|484548725|1</t>
  </si>
  <si>
    <t>SV|95360588|51|484548720|2</t>
  </si>
  <si>
    <t>SV|95360588|51|484548720|3</t>
  </si>
  <si>
    <t>SV|95360588|51|484548720|1</t>
  </si>
  <si>
    <t>SV|97624446|39|484548718|3</t>
  </si>
  <si>
    <t>SV|97624446|39|484548718|1</t>
  </si>
  <si>
    <t>SV|97624446|39|484548718|2</t>
  </si>
  <si>
    <t>SV|96355081|22|484548717|3</t>
  </si>
  <si>
    <t>SV|96355081|22|484548717|1</t>
  </si>
  <si>
    <t>SV|96355081|22|484548717|2</t>
  </si>
  <si>
    <t>SV|91731728|125|484548716|3</t>
  </si>
  <si>
    <t>SV|91731728|125|484548716|2</t>
  </si>
  <si>
    <t>SV|91731728|125|484548716|1</t>
  </si>
  <si>
    <t>SV|97583021|26|484548715|3</t>
  </si>
  <si>
    <t>SV|97583021|26|484548715|1</t>
  </si>
  <si>
    <t>SV|97583021|26|484548715|2</t>
  </si>
  <si>
    <t>KR|72153525|222|484548713|1</t>
  </si>
  <si>
    <t>KR|72153525|222|484548713|2</t>
  </si>
  <si>
    <t>KR|72153525|222|484548713|3</t>
  </si>
  <si>
    <t>SV|98112797|22|484548711|2</t>
  </si>
  <si>
    <t>SV|98112797|22|484548711|1</t>
  </si>
  <si>
    <t>SV|98112797|22|484548711|3</t>
  </si>
  <si>
    <t>SV|98329288|44|484548710|3</t>
  </si>
  <si>
    <t>SV|98329288|44|484548710|2</t>
  </si>
  <si>
    <t>SV|98329288|44|484548710|1</t>
  </si>
  <si>
    <t>SV|74444204|21|484548570|2</t>
  </si>
  <si>
    <t>SV|74444204|21|484548570|3</t>
  </si>
  <si>
    <t>SV|74444204|21|484548570|1</t>
  </si>
  <si>
    <t>SV|97581673|123|484548569|2</t>
  </si>
  <si>
    <t>SV|97581673|123|484548569|3</t>
  </si>
  <si>
    <t>SV|97581673|123|484548569|1</t>
  </si>
  <si>
    <t>SV|74776398|46|484548561|1</t>
  </si>
  <si>
    <t>SV|74776398|46|484548561|3</t>
  </si>
  <si>
    <t>SV|74776398|46|484548561|2</t>
  </si>
  <si>
    <t>SV|94821616|28|484548559|2</t>
  </si>
  <si>
    <t>SV|94821616|28|484548559|1</t>
  </si>
  <si>
    <t>SV|97921228|33|484548558|2</t>
  </si>
  <si>
    <t>SV|97921228|33|484548558|1</t>
  </si>
  <si>
    <t>SV|97932416|29|484548551|1</t>
  </si>
  <si>
    <t>SV|97932416|29|484548551|2</t>
  </si>
  <si>
    <t>SV|95682601|84|484548539|2</t>
  </si>
  <si>
    <t>SV|95683232|59|484548539|3</t>
  </si>
  <si>
    <t>SV|95683590|58|484548539|4</t>
  </si>
  <si>
    <t>SV|95682581|40|484548539|1</t>
  </si>
  <si>
    <t>SV|95688763|75|484548539|5</t>
  </si>
  <si>
    <t>SV|71366900|118|484548490|1</t>
  </si>
  <si>
    <t>SV|71366900|118|484548490|2</t>
  </si>
  <si>
    <t>SV|98260073|36|484548489|2</t>
  </si>
  <si>
    <t>SV|98260073|36|484548489|1</t>
  </si>
  <si>
    <t>SV|410878027|91|484548488|1</t>
  </si>
  <si>
    <t>SV|410878027|91|484548488|2</t>
  </si>
  <si>
    <t>SV|97578559|59|484548487|2</t>
  </si>
  <si>
    <t>SV|97578559|59|484548487|1</t>
  </si>
  <si>
    <t>UV|7118139|28|484548485|2</t>
  </si>
  <si>
    <t>UV|7118139|28|484548485|1</t>
  </si>
  <si>
    <t>LF|70834217|25|484548433|1</t>
  </si>
  <si>
    <t>KR|74221201|81|484548420|1</t>
  </si>
  <si>
    <t>SV|97704022|24|484548419|1</t>
  </si>
  <si>
    <t>SV|69867260|186|484548319|1</t>
  </si>
  <si>
    <t>SV|69867260|186|484548319|2</t>
  </si>
  <si>
    <t>DA|7075112|226|484548317|2</t>
  </si>
  <si>
    <t>DA|7075112|226|484548317|1</t>
  </si>
  <si>
    <t>SV|97100857|72|484548054|1</t>
  </si>
  <si>
    <t>SV|97100857|72|484548054|2</t>
  </si>
  <si>
    <t>SV|98388426|14|484548052|2</t>
  </si>
  <si>
    <t>SV|98388426|14|484548052|1</t>
  </si>
  <si>
    <t>SV|98423048|10|484547985|2</t>
  </si>
  <si>
    <t>SV|98423048|10|484547985|1</t>
  </si>
  <si>
    <t>SV|98337326|12|484547982|1</t>
  </si>
  <si>
    <t>SV|98337326|12|484547982|2</t>
  </si>
  <si>
    <t>SV|98337326|12|484547982|3</t>
  </si>
  <si>
    <t>SV|94667457|68|484547980|8</t>
  </si>
  <si>
    <t>KR|14187818|226|484547980|3</t>
  </si>
  <si>
    <t>KR|14187783|252|484547980|2</t>
  </si>
  <si>
    <t>SV|94879095|63|484547980|9</t>
  </si>
  <si>
    <t>SV|94883127|50|484547980|12</t>
  </si>
  <si>
    <t>SV|94883127|50|484547980|11</t>
  </si>
  <si>
    <t>KR|14187818|226|484547980|4</t>
  </si>
  <si>
    <t>KR|14187783|252|484547980|1</t>
  </si>
  <si>
    <t>SV|96881856|68|484547980|15</t>
  </si>
  <si>
    <t>SV|96876568|56|484547980|14</t>
  </si>
  <si>
    <t>SV|96881856|68|484547980|16</t>
  </si>
  <si>
    <t>SV|96876568|56|484547980|13</t>
  </si>
  <si>
    <t>SV|94879095|63|484547980|10</t>
  </si>
  <si>
    <t>SV|94538157|68|484547980|6</t>
  </si>
  <si>
    <t>SV|94667457|68|484547980|7</t>
  </si>
  <si>
    <t>SV|94538157|68|484547980|5</t>
  </si>
  <si>
    <t>SV|486823230|93|484547979|3</t>
  </si>
  <si>
    <t>SV|486823230|93|484547979|2</t>
  </si>
  <si>
    <t>SV|486823230|93|484547979|1</t>
  </si>
  <si>
    <t>LF|70399249|95|484547954|1</t>
  </si>
  <si>
    <t>SV|94073147|46|484547953|1</t>
  </si>
  <si>
    <t>SV|94073147|46|484547953|2</t>
  </si>
  <si>
    <t>SV|94073147|46|484547953|3</t>
  </si>
  <si>
    <t>SV|95728260|68|484547950|1</t>
  </si>
  <si>
    <t>SV|95734826|68|484547950|2</t>
  </si>
  <si>
    <t>KR|73607677|97|484547950|3</t>
  </si>
  <si>
    <t>SV|98257280|20|484547948|1</t>
  </si>
  <si>
    <t>SV|98260352|19|484547945|1</t>
  </si>
  <si>
    <t>SV|75554321|107|484547905|2</t>
  </si>
  <si>
    <t>SV|75554321|107|484547905|1</t>
  </si>
  <si>
    <t>SV|97844312|56|484547781|2</t>
  </si>
  <si>
    <t>SV|97844312|56|484547781|1</t>
  </si>
  <si>
    <t>SV|8741395|76|484547780|1</t>
  </si>
  <si>
    <t>SV|95260916|70|484547777|2</t>
  </si>
  <si>
    <t>SV|95260916|70|484547777|1</t>
  </si>
  <si>
    <t>SV|95542132|389|484547776|1</t>
  </si>
  <si>
    <t>KR|74594384|21|484547728|2</t>
  </si>
  <si>
    <t>KR|74594384|21|484547728|1</t>
  </si>
  <si>
    <t>SV|91613981|110|484547724|1</t>
  </si>
  <si>
    <t>SV|91613981|110|484547724|2</t>
  </si>
  <si>
    <t>LV|10142448|110|484547645|1</t>
  </si>
  <si>
    <t>SV|92140361|95|484547576|3</t>
  </si>
  <si>
    <t>SV|92140361|95|484547576|2</t>
  </si>
  <si>
    <t>SV|92140361|95|484547576|1</t>
  </si>
  <si>
    <t>SV|69048419|43|484547536|1</t>
  </si>
  <si>
    <t>SV|95453976|69|484547533|4</t>
  </si>
  <si>
    <t>SV|95453976|69|484547533|3</t>
  </si>
  <si>
    <t>SV|95169638|16|484547533|2</t>
  </si>
  <si>
    <t>SV|95169638|16|484547533|1</t>
  </si>
  <si>
    <t>SV|96387594|70|484547453|1</t>
  </si>
  <si>
    <t>SV|96387594|70|484547453|2</t>
  </si>
  <si>
    <t>SV|95453976|69|484547444|1</t>
  </si>
  <si>
    <t>SV|95453976|69|484547444|2</t>
  </si>
  <si>
    <t>SV|96386075|30|484547288|1</t>
  </si>
  <si>
    <t>SV|96386075|30|484547288|2</t>
  </si>
  <si>
    <t>SV|97199571|20|484547284|3</t>
  </si>
  <si>
    <t>SV|97196482|50|484547284|2</t>
  </si>
  <si>
    <t>SV|97199571|20|484547284|4</t>
  </si>
  <si>
    <t>SV|97196482|50|484547284|1</t>
  </si>
  <si>
    <t>SV|75355100|169|484547254|1</t>
  </si>
  <si>
    <t>SV|75355100|169|484547254|2</t>
  </si>
  <si>
    <t>SV|98065489|34|484547253|2</t>
  </si>
  <si>
    <t>SV|98065489|34|484547253|1</t>
  </si>
  <si>
    <t>SV|428362477|230|484547249|1</t>
  </si>
  <si>
    <t>SV|428362477|230|484547249|2</t>
  </si>
  <si>
    <t>SV|95673990|20|484547248|1</t>
  </si>
  <si>
    <t>SV|95673990|20|484547248|2</t>
  </si>
  <si>
    <t>SV|98056196|66|484547246|1</t>
  </si>
  <si>
    <t>SV|98056196|66|484547246|2</t>
  </si>
  <si>
    <t>SV|98065479|70|484547245|1</t>
  </si>
  <si>
    <t>SV|98065479|70|484547245|2</t>
  </si>
  <si>
    <t>SV|96340617|42|484547240|1</t>
  </si>
  <si>
    <t>SV|96340617|42|484547240|3</t>
  </si>
  <si>
    <t>SV|96340617|42|484547240|2</t>
  </si>
  <si>
    <t>SV|96386721|67|484547088|2</t>
  </si>
  <si>
    <t>SV|96386721|67|484547088|1</t>
  </si>
  <si>
    <t>SV|96391167|113|484547080|2</t>
  </si>
  <si>
    <t>SV|96391167|113|484547080|1</t>
  </si>
  <si>
    <t>SV|96959164|32|484547079|2</t>
  </si>
  <si>
    <t>SV|96959164|32|484547079|1</t>
  </si>
  <si>
    <t>SV|98137207|11|484547077|2</t>
  </si>
  <si>
    <t>SV|98137207|11|484547077|1</t>
  </si>
  <si>
    <t>SV|96024152|34|484547054|2</t>
  </si>
  <si>
    <t>SV|96024152|34|484547054|1</t>
  </si>
  <si>
    <t>SV|97401005|20|484547014|1</t>
  </si>
  <si>
    <t>SV|97402546|23|484547013|1</t>
  </si>
  <si>
    <t>SV|97387972|85|484547012|1</t>
  </si>
  <si>
    <t>SV|96262960|74|484547010|1</t>
  </si>
  <si>
    <t>SV|97392575|91|484547009|1</t>
  </si>
  <si>
    <t>SV|97455023|34|484547008|2</t>
  </si>
  <si>
    <t>SV|97455023|34|484547008|1</t>
  </si>
  <si>
    <t>SV|71630439|156|484546993|1</t>
  </si>
  <si>
    <t>SV|71630439|156|484546993|2</t>
  </si>
  <si>
    <t>KR|73303922|92|484546992|1</t>
  </si>
  <si>
    <t>SV|71633018|106|484546989|2</t>
  </si>
  <si>
    <t>SV|71633018|106|484546989|1</t>
  </si>
  <si>
    <t>SV|74907646|216|484546985|9</t>
  </si>
  <si>
    <t>SV|74907646|216|484546985|10</t>
  </si>
  <si>
    <t>SV|73731808|80|484546985|8</t>
  </si>
  <si>
    <t>SV|73701736|113|484546985|5</t>
  </si>
  <si>
    <t>SV|73701736|113|484546985|6</t>
  </si>
  <si>
    <t>DA|1293623|244|484546985|2</t>
  </si>
  <si>
    <t>HA|6166351|470|484546985|4</t>
  </si>
  <si>
    <t>SV|73731808|80|484546985|7</t>
  </si>
  <si>
    <t>SV|95518644|98|484546985|12</t>
  </si>
  <si>
    <t>SV|95518644|98|484546985|11</t>
  </si>
  <si>
    <t>DA|1293623|244|484546985|1</t>
  </si>
  <si>
    <t>HA|6166351|470|484546985|3</t>
  </si>
  <si>
    <t>SV|98512589|17|484546874|1</t>
  </si>
  <si>
    <t>SV|98512589|17|484546874|2</t>
  </si>
  <si>
    <t>SV|93998222|137|484546873|2</t>
  </si>
  <si>
    <t>SV|93998222|137|484546873|1</t>
  </si>
  <si>
    <t>SV|94001484|37|484546872|1</t>
  </si>
  <si>
    <t>SV|94001484|37|484546872|2</t>
  </si>
  <si>
    <t>SV|94001676|56|484546871|1</t>
  </si>
  <si>
    <t>SV|94001676|56|484546871|2</t>
  </si>
  <si>
    <t>SV|97093392|14|484546867|2</t>
  </si>
  <si>
    <t>SV|97093392|14|484546867|1</t>
  </si>
  <si>
    <t>DA|4004214|72|484546865|2</t>
  </si>
  <si>
    <t>DA|4004214|72|484546865|1</t>
  </si>
  <si>
    <t>SV|92850737|43|484546770|1</t>
  </si>
  <si>
    <t>SV|96144763|80|484546765|2</t>
  </si>
  <si>
    <t>SV|96144763|80|484546765|1</t>
  </si>
  <si>
    <t>SV|90025798|103|484546715|1</t>
  </si>
  <si>
    <t>SV|98389962|14|484546700|1</t>
  </si>
  <si>
    <t>SV|98389962|14|484546700|2</t>
  </si>
  <si>
    <t>SV|98123278|26|484546695|5</t>
  </si>
  <si>
    <t>LF|71062523|44|484546695|1</t>
  </si>
  <si>
    <t>SV|97769849|21|484546695|4</t>
  </si>
  <si>
    <t>LF|71257253|30|484546695|2</t>
  </si>
  <si>
    <t>SV|97749692|32|484546695|3</t>
  </si>
  <si>
    <t>AS|2858574|165|484546694|2</t>
  </si>
  <si>
    <t>AS|2858574|165|484546694|1</t>
  </si>
  <si>
    <t>SV|95257554|233|484546689|1</t>
  </si>
  <si>
    <t>SV|95257554|233|484546689|2</t>
  </si>
  <si>
    <t>SV|95453976|69|484546689|3</t>
  </si>
  <si>
    <t>KR|3972039|406|484546688|1</t>
  </si>
  <si>
    <t>SV|95254755|121|484546686|2</t>
  </si>
  <si>
    <t>SV|95254755|121|484546686|1</t>
  </si>
  <si>
    <t>SV|96904119|142|484546685|1</t>
  </si>
  <si>
    <t>SV|96904119|142|484546685|3</t>
  </si>
  <si>
    <t>SV|96904119|142|484546685|2</t>
  </si>
  <si>
    <t>SV|98400273|16|484546670|1</t>
  </si>
  <si>
    <t>SV|98400273|16|484546670|2</t>
  </si>
  <si>
    <t>SV|95453976|69|484546652|4</t>
  </si>
  <si>
    <t>SV|95453976|69|484546652|6</t>
  </si>
  <si>
    <t>SV|95422590|112|484546652|2</t>
  </si>
  <si>
    <t>SV|95453976|69|484546652|5</t>
  </si>
  <si>
    <t>SV|95422590|112|484546652|1</t>
  </si>
  <si>
    <t>SV|95422590|112|484546652|3</t>
  </si>
  <si>
    <t>HA|8339996|132|484546570|1</t>
  </si>
  <si>
    <t>HA|8339996|132|484546570|2</t>
  </si>
  <si>
    <t>KR|74384751|49|484546568|3</t>
  </si>
  <si>
    <t>SV|97986025|11|484546568|4</t>
  </si>
  <si>
    <t>SV|93132085|77|484546568|1</t>
  </si>
  <si>
    <t>SV|95237148|42|484546568|2</t>
  </si>
  <si>
    <t>SV|98197426|49|484546505|1</t>
  </si>
  <si>
    <t>SV|98197426|49|484546505|2</t>
  </si>
  <si>
    <t>SV|97983412|36|484546503|2</t>
  </si>
  <si>
    <t>SV|97983412|36|484546503|1</t>
  </si>
  <si>
    <t>LF|60145333|208|484546304|1</t>
  </si>
  <si>
    <t>SV|97452326|66|484545953|1</t>
  </si>
  <si>
    <t>SV|98122289|28|484545908|6</t>
  </si>
  <si>
    <t>SV|98109811|28|484545908|3</t>
  </si>
  <si>
    <t>SV|98122289|28|484545908|5</t>
  </si>
  <si>
    <t>KR|74408200|43|484545908|1</t>
  </si>
  <si>
    <t>KR|74408200|43|484545908|2</t>
  </si>
  <si>
    <t>SV|98109811|28|484545908|4</t>
  </si>
  <si>
    <t>SV|427679835|123|484545907|2</t>
  </si>
  <si>
    <t>SV|427679835|123|484545907|1</t>
  </si>
  <si>
    <t>SV|427679835|123|484545907|3</t>
  </si>
  <si>
    <t>KR|73100679|147|484545905|2</t>
  </si>
  <si>
    <t>KR|73107318|115|484545905|4</t>
  </si>
  <si>
    <t>KR|73107365|76|484545905|6</t>
  </si>
  <si>
    <t>KR|73100679|147|484545905|1</t>
  </si>
  <si>
    <t>KR|73107365|76|484545905|5</t>
  </si>
  <si>
    <t>KR|73107318|115|484545905|3</t>
  </si>
  <si>
    <t>SV|95823281|58|484545905|8</t>
  </si>
  <si>
    <t>SV|96006656|21|484545905|11</t>
  </si>
  <si>
    <t>SV|95997055|25|484545905|9</t>
  </si>
  <si>
    <t>SV|96006656|21|484545905|12</t>
  </si>
  <si>
    <t>SV|95997055|25|484545905|10</t>
  </si>
  <si>
    <t>SV|95823281|58|484545905|7</t>
  </si>
  <si>
    <t>SV|96006666|53|484545905|13</t>
  </si>
  <si>
    <t>SV|93328660|91|484545902|2</t>
  </si>
  <si>
    <t>SV|93339409|88|484545902|4</t>
  </si>
  <si>
    <t>SV|96290691|56|484545902|5</t>
  </si>
  <si>
    <t>SV|96290691|56|484545902|6</t>
  </si>
  <si>
    <t>SV|93328660|91|484545902|1</t>
  </si>
  <si>
    <t>SV|93339409|88|484545902|3</t>
  </si>
  <si>
    <t>SV|95822097|27|484545899|3</t>
  </si>
  <si>
    <t>SV|95822097|27|484545899|2</t>
  </si>
  <si>
    <t>SV|95822097|27|484545899|1</t>
  </si>
  <si>
    <t>KR|72405483|111|484545896|2</t>
  </si>
  <si>
    <t>KR|72405483|111|484545896|3</t>
  </si>
  <si>
    <t>KR|72405483|111|484545896|1</t>
  </si>
  <si>
    <t>SV|97693368|19|484545895|5</t>
  </si>
  <si>
    <t>KR|74116700|163|484545895|1</t>
  </si>
  <si>
    <t>KR|74116727|135|484545895|3</t>
  </si>
  <si>
    <t>SV|97693368|19|484545895|6</t>
  </si>
  <si>
    <t>KR|74116727|135|484545895|4</t>
  </si>
  <si>
    <t>KR|74116700|163|484545895|2</t>
  </si>
  <si>
    <t>SV|97699777|16|484545895|7</t>
  </si>
  <si>
    <t>SV|97699777|16|484545895|8</t>
  </si>
  <si>
    <t>SV|93543725|227|484545894|2</t>
  </si>
  <si>
    <t>SV|93543725|227|484545894|1</t>
  </si>
  <si>
    <t>SV|94129704|116|484545892|1</t>
  </si>
  <si>
    <t>SV|94129704|116|484545892|3</t>
  </si>
  <si>
    <t>SV|94129704|116|484545892|2</t>
  </si>
  <si>
    <t>SV|93818782|57|484545890|4</t>
  </si>
  <si>
    <t>SV|93817786|70|484545890|2</t>
  </si>
  <si>
    <t>SV|93818782|57|484545890|5</t>
  </si>
  <si>
    <t>SV|93817786|70|484545890|3</t>
  </si>
  <si>
    <t>SV|93817786|70|484545890|1</t>
  </si>
  <si>
    <t>SV|93818782|57|484545890|6</t>
  </si>
  <si>
    <t>SV|98230334|15|484545833|1</t>
  </si>
  <si>
    <t>SV|98230334|15|484545833|2</t>
  </si>
  <si>
    <t>SV|97400788|42|484545817|4</t>
  </si>
  <si>
    <t>KR|72665621|149|484545817|1</t>
  </si>
  <si>
    <t>SV|97420369|36|484545817|5</t>
  </si>
  <si>
    <t>SV|95114181|131|484545817|2</t>
  </si>
  <si>
    <t>KR|73862578|55|484545817|3</t>
  </si>
  <si>
    <t>SV|96966037|48|484545811|1</t>
  </si>
  <si>
    <t>SV|96966037|48|484545811|2</t>
  </si>
  <si>
    <t>SV|95759822|209|484545764|3</t>
  </si>
  <si>
    <t>SV|95759822|209|484545764|1</t>
  </si>
  <si>
    <t>SV|95759822|209|484545764|2</t>
  </si>
  <si>
    <t>SV|72091316|184|484545630|1</t>
  </si>
  <si>
    <t>KR|74307982|44|484545630|10</t>
  </si>
  <si>
    <t>KR|70265848|146|484545630|6</t>
  </si>
  <si>
    <t>KR|73002803|113|484545630|9</t>
  </si>
  <si>
    <t>KR|70265845|211|484545630|5</t>
  </si>
  <si>
    <t>KR|72413262|236|484545630|8</t>
  </si>
  <si>
    <t>KR|71555475|148|484545630|7</t>
  </si>
  <si>
    <t>SV|91152305|228|484545630|4</t>
  </si>
  <si>
    <t>SV|90913549|132|484545630|3</t>
  </si>
  <si>
    <t>SV|98103938|13|484545547|2</t>
  </si>
  <si>
    <t>SV|98103938|13|484545547|1</t>
  </si>
  <si>
    <t>SV|92674703|96|484545543|1</t>
  </si>
  <si>
    <t>SV|92674703|96|484545543|2</t>
  </si>
  <si>
    <t>SV|74882328|59|484545393|2</t>
  </si>
  <si>
    <t>SV|74882328|59|484545393|1</t>
  </si>
  <si>
    <t>SV|94982315|54|484545330|1</t>
  </si>
  <si>
    <t>SV|94982315|54|484545330|2</t>
  </si>
  <si>
    <t>SV|94983854|168|484545329|1</t>
  </si>
  <si>
    <t>SV|94983854|168|484545329|2</t>
  </si>
  <si>
    <t>SV|94981380|67|484545328|2</t>
  </si>
  <si>
    <t>SV|94981380|67|484545328|1</t>
  </si>
  <si>
    <t>SV|94984976|42|484545327|2</t>
  </si>
  <si>
    <t>SV|94984976|42|484545327|1</t>
  </si>
  <si>
    <t>SV|96082534|96|484545325|2</t>
  </si>
  <si>
    <t>SV|96082534|96|484545325|1</t>
  </si>
  <si>
    <t>SV|70402265|386|484545290|2</t>
  </si>
  <si>
    <t>HA|8167946|101|484545290|3</t>
  </si>
  <si>
    <t>SV|8268207|135|484545290|1</t>
  </si>
  <si>
    <t>SV|93955854|199|484545255|1</t>
  </si>
  <si>
    <t>SV|93966959|141|484545255|2</t>
  </si>
  <si>
    <t>KR|74417545|70|484545225|1</t>
  </si>
  <si>
    <t>SV|95570696|72|484545210|3</t>
  </si>
  <si>
    <t>SV|95570696|72|484545210|2</t>
  </si>
  <si>
    <t>SV|95570696|72|484545210|1</t>
  </si>
  <si>
    <t>SV|98312912|15|484545208|3</t>
  </si>
  <si>
    <t>SV|98312912|15|484545208|2</t>
  </si>
  <si>
    <t>SV|98312912|15|484545208|1</t>
  </si>
  <si>
    <t>SV|97722414|16|484545207|3</t>
  </si>
  <si>
    <t>SV|97720072|19|484545207|1</t>
  </si>
  <si>
    <t>SV|97722414|16|484545207|4</t>
  </si>
  <si>
    <t>SV|97720072|19|484545207|2</t>
  </si>
  <si>
    <t>SV|96153762|70|484545202|1</t>
  </si>
  <si>
    <t>SV|96153762|70|484545202|2</t>
  </si>
  <si>
    <t>SV|96153762|70|484545202|3</t>
  </si>
  <si>
    <t>SV|95953752|22|484545198|3</t>
  </si>
  <si>
    <t>SV|95953752|22|484545198|2</t>
  </si>
  <si>
    <t>SV|95953752|22|484545198|1</t>
  </si>
  <si>
    <t>SV|75355100|169|484545191|3</t>
  </si>
  <si>
    <t>SV|75355100|169|484545191|2</t>
  </si>
  <si>
    <t>SV|75355100|169|484545191|1</t>
  </si>
  <si>
    <t>SV|75355100|169|484545191|4</t>
  </si>
  <si>
    <t>LF|70618907|99|484545158|1</t>
  </si>
  <si>
    <t>LV|480843161|118|484545115|1</t>
  </si>
  <si>
    <t>LV|480843161|118|484545115|2</t>
  </si>
  <si>
    <t>SV|90025790|71|484545083|1</t>
  </si>
  <si>
    <t>SV|94870210|94|484545078|3</t>
  </si>
  <si>
    <t>KR|73835169|66|484545078|4</t>
  </si>
  <si>
    <t>SV|94866911|43|484545078|2</t>
  </si>
  <si>
    <t>SV|70090080|121|484545078|1</t>
  </si>
  <si>
    <t>SV|427642321|92|484545078|5</t>
  </si>
  <si>
    <t>SV|95945431|178|484545037|3</t>
  </si>
  <si>
    <t>SV|95945431|178|484545037|2</t>
  </si>
  <si>
    <t>LF|70966512|73|484545000|1</t>
  </si>
  <si>
    <t>LF|70966512|73|484544998|1</t>
  </si>
  <si>
    <t>LF|71310497|57|484544997|1</t>
  </si>
  <si>
    <t>LF|71310501|51|484544995|1</t>
  </si>
  <si>
    <t>LF|71310753|50|484544994|1</t>
  </si>
  <si>
    <t>SV|97123515|59|484544842|2</t>
  </si>
  <si>
    <t>SV|97123515|59|484544842|1</t>
  </si>
  <si>
    <t>SV|93699332|124|484544841|2</t>
  </si>
  <si>
    <t>SV|92756276|140|484544841|1</t>
  </si>
  <si>
    <t>SV|96537070|28|484544841|7</t>
  </si>
  <si>
    <t>SV|96222905|56|484544841|6</t>
  </si>
  <si>
    <t>SV|95681422|41|484544841|5</t>
  </si>
  <si>
    <t>SV|97619219|17|484544825|1</t>
  </si>
  <si>
    <t>SV|97619219|17|484544825|2</t>
  </si>
  <si>
    <t>SV|97261115|19|484544824|2</t>
  </si>
  <si>
    <t>SV|97261115|19|484544824|1</t>
  </si>
  <si>
    <t>KR|74126074|137|484544774|2</t>
  </si>
  <si>
    <t>KR|74398648|109|484544774|3</t>
  </si>
  <si>
    <t>SV|95923938|30|484544772|2</t>
  </si>
  <si>
    <t>SV|95923938|30|484544772|1</t>
  </si>
  <si>
    <t>SV|95908650|34|484544762|2</t>
  </si>
  <si>
    <t>SV|95908650|34|484544762|1</t>
  </si>
  <si>
    <t>SV|74984775|117|484544605|1</t>
  </si>
  <si>
    <t>SV|74757993|727|484544604|1</t>
  </si>
  <si>
    <t>SV|74757993|727|484544604|2</t>
  </si>
  <si>
    <t>UV|6043642|63|484544599|1</t>
  </si>
  <si>
    <t>UV|6043642|63|484544599|3</t>
  </si>
  <si>
    <t>UV|6043642|63|484544599|2</t>
  </si>
  <si>
    <t>SV|97886143|36|484544466|3</t>
  </si>
  <si>
    <t>SV|97886143|36|484544466|2</t>
  </si>
  <si>
    <t>SV|97886143|36|484544466|1</t>
  </si>
  <si>
    <t>SV|97886143|36|484544465|1</t>
  </si>
  <si>
    <t>SV|97886143|36|484544465|2</t>
  </si>
  <si>
    <t>AS|5672913|94|484544462|1</t>
  </si>
  <si>
    <t>AS|5672913|94|484544462|2</t>
  </si>
  <si>
    <t>SV|486645187|130|484544411|1</t>
  </si>
  <si>
    <t>SV|92949515|134|484544359|2</t>
  </si>
  <si>
    <t>SV|92949515|134|484544359|1</t>
  </si>
  <si>
    <t>SV|74761890|35|484544134|2</t>
  </si>
  <si>
    <t>SV|74761890|35|484544134|3</t>
  </si>
  <si>
    <t>SV|74761890|35|484544134|1</t>
  </si>
  <si>
    <t>SV|97316012|34|484544120|1</t>
  </si>
  <si>
    <t>SV|97412643|65|484544119|2</t>
  </si>
  <si>
    <t>SV|8399168|77|484543951|2</t>
  </si>
  <si>
    <t>SV|8399168|77|484543951|1</t>
  </si>
  <si>
    <t>SV|98380488|23|484543950|1</t>
  </si>
  <si>
    <t>SV|98380488|23|484543950|2</t>
  </si>
  <si>
    <t>SV|96513560|24|484543743|1</t>
  </si>
  <si>
    <t>SV|96513560|24|484543743|2</t>
  </si>
  <si>
    <t>KR|74405538|33|484543734|1</t>
  </si>
  <si>
    <t>SV|96335688|26|484543726|3</t>
  </si>
  <si>
    <t>SV|96279714|27|484543726|2</t>
  </si>
  <si>
    <t>SV|96340036|38|484543726|4</t>
  </si>
  <si>
    <t>SV|91057392|88|484543707|2</t>
  </si>
  <si>
    <t>SV|91057392|88|484543707|1</t>
  </si>
  <si>
    <t>SV|97362629|32|484543702|1</t>
  </si>
  <si>
    <t>SV|97362629|32|484543702|2</t>
  </si>
  <si>
    <t>SV|90220789|68|484543701|2</t>
  </si>
  <si>
    <t>SV|90220789|68|484543701|1</t>
  </si>
  <si>
    <t>SV|9826624|121|484543600|1</t>
  </si>
  <si>
    <t>SV|96703316|31|484543540|2</t>
  </si>
  <si>
    <t>SV|96703316|31|484543540|1</t>
  </si>
  <si>
    <t>SV|95743231|155|484543522|1</t>
  </si>
  <si>
    <t>SV|95743110|110|484543521|1</t>
  </si>
  <si>
    <t>SV|91535698|183|484543509|1</t>
  </si>
  <si>
    <t>SV|97839165|44|484543508|1</t>
  </si>
  <si>
    <t>SV|97687432|58|484543507|1</t>
  </si>
  <si>
    <t>SV|97875738|40|484543506|1</t>
  </si>
  <si>
    <t>SV|98075378|31|484543505|1</t>
  </si>
  <si>
    <t>SV|98078121|43|484543504|1</t>
  </si>
  <si>
    <t>SV|74926159|120|484543490|7</t>
  </si>
  <si>
    <t>SV|74913607|126|484543490|6</t>
  </si>
  <si>
    <t>HA|6153514|758|484543490|5</t>
  </si>
  <si>
    <t>DA|629581|388|484543490|4</t>
  </si>
  <si>
    <t>DA|604218|362|484543490|2</t>
  </si>
  <si>
    <t>DA|604251|301|484543490|3</t>
  </si>
  <si>
    <t>SV|95924129|80|484543284|1</t>
  </si>
  <si>
    <t>SV|95924129|80|484543284|2</t>
  </si>
  <si>
    <t>SV|95923843|44|484543283|1</t>
  </si>
  <si>
    <t>SV|95923843|44|484543283|2</t>
  </si>
  <si>
    <t>SV|95919662|52|484543281|2</t>
  </si>
  <si>
    <t>SV|95919662|52|484543281|1</t>
  </si>
  <si>
    <t>SV|97793109|21|484543277|2</t>
  </si>
  <si>
    <t>SV|97793109|21|484543277|1</t>
  </si>
  <si>
    <t>SV|95453976|69|484543114|1</t>
  </si>
  <si>
    <t>SV|95574027|102|484543114|2</t>
  </si>
  <si>
    <t>SV|73460282|79|484543072|1</t>
  </si>
  <si>
    <t>SV|73460282|79|484543072|2</t>
  </si>
  <si>
    <t>SV|95581849|69|484543019|1</t>
  </si>
  <si>
    <t>SV|95581849|69|484543019|2</t>
  </si>
  <si>
    <t>UV|6043642|63|484543018|2</t>
  </si>
  <si>
    <t>UV|6043642|63|484543018|3</t>
  </si>
  <si>
    <t>UV|6043642|63|484543018|1</t>
  </si>
  <si>
    <t>LF|70926607|59|484542895|1</t>
  </si>
  <si>
    <t>SV|96894427|154|484542813|1</t>
  </si>
  <si>
    <t>LV|430337243|178|484542787|1</t>
  </si>
  <si>
    <t>SV|427642321|92|484542596|2</t>
  </si>
  <si>
    <t>SV|90025790|71|484542596|1</t>
  </si>
  <si>
    <t>SV|91628467|120|484542568|2</t>
  </si>
  <si>
    <t>SV|91628467|120|484542568|1</t>
  </si>
  <si>
    <t>SV|97414644|66|484542497|2</t>
  </si>
  <si>
    <t>SV|416618254|387|484542396|2</t>
  </si>
  <si>
    <t>SV|416618254|387|484542396|1</t>
  </si>
  <si>
    <t>LF|70518531|118|484542367|1</t>
  </si>
  <si>
    <t>KR|73047854|137|484542345|2</t>
  </si>
  <si>
    <t>KR|65442674|114|484542345|1</t>
  </si>
  <si>
    <t>SV|93243444|83|484542340|5</t>
  </si>
  <si>
    <t>SV|92789024|81|484542340|3</t>
  </si>
  <si>
    <t>SV|93243444|83|484542340|6</t>
  </si>
  <si>
    <t>SV|95585859|24|484542340|7</t>
  </si>
  <si>
    <t>SV|95585859|24|484542340|8</t>
  </si>
  <si>
    <t>SV|92789024|81|484542340|4</t>
  </si>
  <si>
    <t>SV|96308360|84|484542309|2</t>
  </si>
  <si>
    <t>SV|96308360|84|484542309|1</t>
  </si>
  <si>
    <t>SV|97790745|18|484542279|1</t>
  </si>
  <si>
    <t>SV|97350826|56|484542172|1</t>
  </si>
  <si>
    <t>SV|97350826|56|484542172|2</t>
  </si>
  <si>
    <t>SV|97350826|56|484542171|1</t>
  </si>
  <si>
    <t>SV|97350826|56|484542171|2</t>
  </si>
  <si>
    <t>SV|70902681|74|484542059|3</t>
  </si>
  <si>
    <t>LF|70000973|66|484542059|5</t>
  </si>
  <si>
    <t>LF|70789917|23|484542059|6</t>
  </si>
  <si>
    <t>SV|70902655|106|484542059|2</t>
  </si>
  <si>
    <t>SV|69756762|181|484542059|1</t>
  </si>
  <si>
    <t>SV|70902686|147|484542059|4</t>
  </si>
  <si>
    <t>SV|94517055|128|484542001|2</t>
  </si>
  <si>
    <t>SV|94517055|128|484542001|1</t>
  </si>
  <si>
    <t>SV|96587788|155|484542000|2</t>
  </si>
  <si>
    <t>SV|96587788|155|484542000|3</t>
  </si>
  <si>
    <t>SV|75504496|149|484541984|1</t>
  </si>
  <si>
    <t>KR|70564861|114|484541965|1</t>
  </si>
  <si>
    <t>SV|74879349|21|484541618|1</t>
  </si>
  <si>
    <t>LF|70561347|141|484540495|2</t>
  </si>
  <si>
    <t>LF|70561343|116|484540495|1</t>
  </si>
  <si>
    <t>LV|431200937|206|484540432|1</t>
  </si>
  <si>
    <t>LV|431200937|206|484540432|2</t>
  </si>
  <si>
    <t>LV|7602613|75|484540430|1</t>
  </si>
  <si>
    <t>LV|7602613|75|484540430|2</t>
  </si>
  <si>
    <t>SV|98507650|11|484539279|1</t>
  </si>
  <si>
    <t>SV|96340036|38|484538521|4</t>
  </si>
  <si>
    <t>LV|430595530|78|484538521|1</t>
  </si>
  <si>
    <t>SV|96279714|27|484538521|2</t>
  </si>
  <si>
    <t>SV|96335688|26|484538521|3</t>
  </si>
  <si>
    <t>SV|97533416|63|484534295|1</t>
  </si>
  <si>
    <t>SV|96804632|75|484534023|1</t>
  </si>
  <si>
    <t>SV|75505136|47|484534021|1</t>
  </si>
  <si>
    <t>LV|9190922|227|484533996|2</t>
  </si>
  <si>
    <t>LV|9190921|120|484533996|1</t>
  </si>
  <si>
    <t>LV|440007993|148|484532778|1</t>
  </si>
  <si>
    <t>SV|486990771|109|484532697|1</t>
  </si>
  <si>
    <t>KR|74561228|28|484532336|1</t>
  </si>
  <si>
    <t>LV|432204258|115|484532229|1</t>
  </si>
  <si>
    <t>LV|432204258|115|484532229|2</t>
  </si>
  <si>
    <t>LV|431913198|138|484532228|4</t>
  </si>
  <si>
    <t>LV|431873986|176|484532228|2</t>
  </si>
  <si>
    <t>LV|431913198|138|484532228|3</t>
  </si>
  <si>
    <t>LV|431873986|176|484532228|1</t>
  </si>
  <si>
    <t>LV|481456463|244|484532037|1</t>
  </si>
  <si>
    <t>LV|481456463|244|484532037|2</t>
  </si>
  <si>
    <t>LF|60091163|135|484531958|1</t>
  </si>
  <si>
    <t>SV|74594107|31|484531814|1</t>
  </si>
  <si>
    <t>LV|10283402|97|484531484|1</t>
  </si>
  <si>
    <t>KV|325574777|55|484531335|1</t>
  </si>
  <si>
    <t>KV|325574777|55|484531335|3</t>
  </si>
  <si>
    <t>KV|325574777|55|484531335|2</t>
  </si>
  <si>
    <t>KV|339366948|90|484529694|1</t>
  </si>
  <si>
    <t>KV|202560836|3919|484527542|1</t>
  </si>
  <si>
    <t>KV|49205610|2017|484527159|1</t>
  </si>
  <si>
    <t>KV|7995335|2124|484526709|1</t>
  </si>
  <si>
    <t>KV|300246525|481|484523608|1</t>
  </si>
  <si>
    <t>SV|98051582|13|484520532|1</t>
  </si>
  <si>
    <t>SV|97863146|18|484520390|1</t>
  </si>
  <si>
    <t>SV|97857254|21|484520386|1</t>
  </si>
  <si>
    <t>SV|97852882|12|484520383|1</t>
  </si>
  <si>
    <t>SV|95415664|29|484516903|1</t>
  </si>
  <si>
    <t>SV|95398201|75|484516900|1</t>
  </si>
  <si>
    <t>KR|73966976|45|484514808|1</t>
  </si>
  <si>
    <t>AS|5111484|115|484508597|1</t>
  </si>
  <si>
    <t>AS|1118015|240|484508542|1</t>
  </si>
  <si>
    <t>KV|225400585|137|484508414|1</t>
  </si>
  <si>
    <t>KV|342744355|60|484508407|1</t>
  </si>
  <si>
    <t>KV|316127091|655|484505808|1</t>
  </si>
  <si>
    <t>KV|316127091|655|484505808|2</t>
  </si>
  <si>
    <t>KV|304284701|289|484503570|1</t>
  </si>
  <si>
    <t>KV|304284701|289|484503570|2</t>
  </si>
  <si>
    <t>KV|304284701|289|484503570|4</t>
  </si>
  <si>
    <t>KV|304284701|289|484503570|3</t>
  </si>
  <si>
    <t>KV|214337954|210|484503567|1</t>
  </si>
  <si>
    <t>KV|8367906|3370|484503566|1</t>
  </si>
  <si>
    <t>KV|47570510|2039|484503562|2</t>
  </si>
  <si>
    <t>KV|47570510|2039|484503562|1</t>
  </si>
  <si>
    <t>KV|47570510|2039|484503562|3</t>
  </si>
  <si>
    <t>KV|327653771|249|484503559|3</t>
  </si>
  <si>
    <t>KV|327653771|249|484503559|2</t>
  </si>
  <si>
    <t>KV|327653771|249|484503559|1</t>
  </si>
  <si>
    <t>KV|229501416|288|484503556|1</t>
  </si>
  <si>
    <t>KV|229501416|288|484503556|2</t>
  </si>
  <si>
    <t>KV|337933942|289|484503411|2</t>
  </si>
  <si>
    <t>KV|337933942|289|484503411|3</t>
  </si>
  <si>
    <t>KV|337933942|289|484503411|1</t>
  </si>
  <si>
    <t>KV|315906364|164|484503409|2</t>
  </si>
  <si>
    <t>KV|315906364|164|484503409|1</t>
  </si>
  <si>
    <t>KV|335222828|191|484503408|2</t>
  </si>
  <si>
    <t>KV|335222828|191|484503408|1</t>
  </si>
  <si>
    <t>KV|310589875|329|484503068|1</t>
  </si>
  <si>
    <t>KV|310589875|329|484503068|2</t>
  </si>
  <si>
    <t>KV|320960784|737|484503067|3</t>
  </si>
  <si>
    <t>KV|320960784|737|484503067|5</t>
  </si>
  <si>
    <t>KV|320960784|737|484503067|1</t>
  </si>
  <si>
    <t>KV|320960784|737|484503067|2</t>
  </si>
  <si>
    <t>KV|320960784|737|484503067|4</t>
  </si>
  <si>
    <t>KV|8477432|9018|484503065|4</t>
  </si>
  <si>
    <t>KV|8477432|9018|484503065|3</t>
  </si>
  <si>
    <t>KV|8477432|9018|484503065|2</t>
  </si>
  <si>
    <t>KV|8477432|9018|484503065|1</t>
  </si>
  <si>
    <t>KV|319992869|102|484503064|2</t>
  </si>
  <si>
    <t>KV|319992869|102|484503064|1</t>
  </si>
  <si>
    <t>KV|319992869|102|484503064|3</t>
  </si>
  <si>
    <t>KV|322912000|121|484503063|1</t>
  </si>
  <si>
    <t>KV|322912000|121|484503063|2</t>
  </si>
  <si>
    <t>KV|342435705|10|484503062|2</t>
  </si>
  <si>
    <t>KV|342435705|10|484503062|1</t>
  </si>
  <si>
    <t>KV|342435721|11|484503061|2</t>
  </si>
  <si>
    <t>KV|342435721|11|484503061|1</t>
  </si>
  <si>
    <t>KV|61272720|1030|484503060|2</t>
  </si>
  <si>
    <t>KV|61272720|1030|484503060|1</t>
  </si>
  <si>
    <t>KV|347890805|31|484502630|1</t>
  </si>
  <si>
    <t>KV|347890805|31|484502630|2</t>
  </si>
  <si>
    <t>KV|232365841|1661|484502629|1</t>
  </si>
  <si>
    <t>KV|232365841|1661|484502629|2</t>
  </si>
  <si>
    <t>KV|232365841|1661|484502629|5</t>
  </si>
  <si>
    <t>KV|232365841|1661|484502629|3</t>
  </si>
  <si>
    <t>KV|232365841|1661|484502629|4</t>
  </si>
  <si>
    <t>KV|280413424|16|484502495|2</t>
  </si>
  <si>
    <t>KV|280413424|16|484502495|1</t>
  </si>
  <si>
    <t>KV|344128508|89|484502493|1</t>
  </si>
  <si>
    <t>KV|344128508|89|484502493|3</t>
  </si>
  <si>
    <t>KV|344128508|89|484502493|2</t>
  </si>
  <si>
    <t>KV|253252834|3294|484502491|2</t>
  </si>
  <si>
    <t>KV|253252834|3294|484502491|1</t>
  </si>
  <si>
    <t>KV|260832358|2847|484502239|1</t>
  </si>
  <si>
    <t>KV|260832358|2847|484502239|2</t>
  </si>
  <si>
    <t>KV|206189059|359|484502221|2</t>
  </si>
  <si>
    <t>KV|206189059|359|484502221|1</t>
  </si>
  <si>
    <t>KV|41999632|1058|484502177|3</t>
  </si>
  <si>
    <t>KV|41999632|1058|484502177|2</t>
  </si>
  <si>
    <t>KV|41999632|1058|484502177|1</t>
  </si>
  <si>
    <t>KV|49574288|502|484502130|2</t>
  </si>
  <si>
    <t>KV|49574288|502|484502130|3</t>
  </si>
  <si>
    <t>KV|49574288|502|484502130|1</t>
  </si>
  <si>
    <t>KV|310941781|210|484502129|2</t>
  </si>
  <si>
    <t>KV|310941781|210|484502129|1</t>
  </si>
  <si>
    <t>KV|310941781|210|484502129|3</t>
  </si>
  <si>
    <t>KV|348139717|55|484502128|2</t>
  </si>
  <si>
    <t>KV|348139717|55|484502128|1</t>
  </si>
  <si>
    <t>KV|333008039|220|484502127|3</t>
  </si>
  <si>
    <t>KV|333008039|220|484502127|2</t>
  </si>
  <si>
    <t>KV|333008039|220|484502127|1</t>
  </si>
  <si>
    <t>KV|48104871|1039|484501414|3</t>
  </si>
  <si>
    <t>KV|48104871|1039|484501414|2</t>
  </si>
  <si>
    <t>KV|48104871|1039|484501414|1</t>
  </si>
  <si>
    <t>KV|239118513|4368|484501180|1</t>
  </si>
  <si>
    <t>KV|326125785|131|484500576|1</t>
  </si>
  <si>
    <t>KV|326125785|131|484500576|3</t>
  </si>
  <si>
    <t>KV|326125785|131|484500576|2</t>
  </si>
  <si>
    <t>KV|326125785|131|484500576|4</t>
  </si>
  <si>
    <t>KV|341676385|289|484500572|1</t>
  </si>
  <si>
    <t>KV|341676385|289|484500572|2</t>
  </si>
  <si>
    <t>KV|338683325|32|484499439|1</t>
  </si>
  <si>
    <t>KV|331753047|97|484499438|1</t>
  </si>
  <si>
    <t>KV|335199435|198|484498493|1</t>
  </si>
  <si>
    <t>KV|335199435|198|484498493|2</t>
  </si>
  <si>
    <t>KV|348171807|14|484498491|1</t>
  </si>
  <si>
    <t>KV|348171807|14|484498491|2</t>
  </si>
  <si>
    <t>KV|344471755|322|484498490|2</t>
  </si>
  <si>
    <t>KV|344471755|322|484498490|3</t>
  </si>
  <si>
    <t>KV|344471755|322|484498490|1</t>
  </si>
  <si>
    <t>KV|345902320|47|484498489|2</t>
  </si>
  <si>
    <t>KV|345902320|47|484498489|1</t>
  </si>
  <si>
    <t>KV|341307725|27|484498488|2</t>
  </si>
  <si>
    <t>KV|341307725|27|484498488|1</t>
  </si>
  <si>
    <t>KV|346473423|24|484498487|3</t>
  </si>
  <si>
    <t>KV|346473423|24|484498487|2</t>
  </si>
  <si>
    <t>KV|346473423|24|484498487|1</t>
  </si>
  <si>
    <t>KV|344359178|15|484498486|1</t>
  </si>
  <si>
    <t>KV|344359178|15|484498486|2</t>
  </si>
  <si>
    <t>KV|343196224|31|484498485|2</t>
  </si>
  <si>
    <t>KV|343196224|31|484498485|1</t>
  </si>
  <si>
    <t>KV|346346375|46|484498484|2</t>
  </si>
  <si>
    <t>KV|346346375|46|484498484|1</t>
  </si>
  <si>
    <t>KV|303859174|808|484498483|2</t>
  </si>
  <si>
    <t>KV|303859174|808|484498483|3</t>
  </si>
  <si>
    <t>KV|303859174|808|484498483|1</t>
  </si>
  <si>
    <t>KV|225556682|4049|484498482|1</t>
  </si>
  <si>
    <t>KV|225556682|4049|484498482|2</t>
  </si>
  <si>
    <t>KV|342886677|23|484498481|4</t>
  </si>
  <si>
    <t>KV|342886677|23|484498481|3</t>
  </si>
  <si>
    <t>KV|342886677|23|484498481|2</t>
  </si>
  <si>
    <t>KV|342886677|23|484498481|1</t>
  </si>
  <si>
    <t>KV|341140124|130|484498480|1</t>
  </si>
  <si>
    <t>KV|341140124|130|484498480|2</t>
  </si>
  <si>
    <t>KV|341140124|130|484498480|3</t>
  </si>
  <si>
    <t>KV|344429869|69|484498479|2</t>
  </si>
  <si>
    <t>KV|344429869|69|484498479|1</t>
  </si>
  <si>
    <t>KV|344429869|69|484498479|3</t>
  </si>
  <si>
    <t>KV|338365506|52|484498478|3</t>
  </si>
  <si>
    <t>KV|338365506|52|484498478|2</t>
  </si>
  <si>
    <t>KV|338365506|52|484498478|1</t>
  </si>
  <si>
    <t>KV|344662520|57|484498477|2</t>
  </si>
  <si>
    <t>KV|344662520|57|484498477|1</t>
  </si>
  <si>
    <t>KV|343088383|16|484498359|2</t>
  </si>
  <si>
    <t>KV|343088383|16|484498359|1</t>
  </si>
  <si>
    <t>KV|345177855|50|484498358|2</t>
  </si>
  <si>
    <t>KV|345177855|50|484498358|1</t>
  </si>
  <si>
    <t>KV|231254450|213|484498357|2</t>
  </si>
  <si>
    <t>KV|231254450|213|484498357|1</t>
  </si>
  <si>
    <t>KV|341573829|38|484498356|2</t>
  </si>
  <si>
    <t>KV|341573829|38|484498356|1</t>
  </si>
  <si>
    <t>KV|313528907|2957|484498353|2</t>
  </si>
  <si>
    <t>KV|313528907|2957|484498353|1</t>
  </si>
  <si>
    <t>KV|330069762|135|484498348|1</t>
  </si>
  <si>
    <t>KV|330069762|135|484498348|3</t>
  </si>
  <si>
    <t>KV|330069762|135|484498348|2</t>
  </si>
  <si>
    <t>KV|304436838|297|484498347|1</t>
  </si>
  <si>
    <t>KV|304436838|297|484498347|7</t>
  </si>
  <si>
    <t>KV|304436838|297|484498347|6</t>
  </si>
  <si>
    <t>KV|304436838|297|484498347|2</t>
  </si>
  <si>
    <t>KV|304436838|297|484498347|4</t>
  </si>
  <si>
    <t>KV|304436838|297|484498347|5</t>
  </si>
  <si>
    <t>KV|304436838|297|484498347|8</t>
  </si>
  <si>
    <t>KV|304436838|297|484498347|9</t>
  </si>
  <si>
    <t>KV|304436838|297|484498347|3</t>
  </si>
  <si>
    <t>KV|307582738|5035|484498346|2</t>
  </si>
  <si>
    <t>KV|307582738|5035|484498346|3</t>
  </si>
  <si>
    <t>KV|307582738|5035|484498346|1</t>
  </si>
  <si>
    <t>KV|313483385|529|484498344|1</t>
  </si>
  <si>
    <t>KV|313483385|529|484498344|2</t>
  </si>
  <si>
    <t>KV|313530575|177|484498343|2</t>
  </si>
  <si>
    <t>KV|313530575|177|484498343|1</t>
  </si>
  <si>
    <t>KV|208779465|2259|484498342|2</t>
  </si>
  <si>
    <t>KV|208779465|2259|484498342|1</t>
  </si>
  <si>
    <t>KV|332680426|1252|484498341|2</t>
  </si>
  <si>
    <t>KV|332680426|1252|484498341|1</t>
  </si>
  <si>
    <t>KV|204213815|221|484498330|1</t>
  </si>
  <si>
    <t>KV|338188876|18|484498015|2</t>
  </si>
  <si>
    <t>KV|338188876|18|484498015|1</t>
  </si>
  <si>
    <t>KV|339406818|97|484498014|2</t>
  </si>
  <si>
    <t>KV|339406818|97|484498014|1</t>
  </si>
  <si>
    <t>KV|345858917|23|484498013|2</t>
  </si>
  <si>
    <t>KV|345858917|23|484498013|1</t>
  </si>
  <si>
    <t>KV|338729869|57|484498012|1</t>
  </si>
  <si>
    <t>KV|338729869|57|484498012|2</t>
  </si>
  <si>
    <t>KV|331819595|24|484497999|2</t>
  </si>
  <si>
    <t>KV|331819595|24|484497999|1</t>
  </si>
  <si>
    <t>KV|348233527|9|484497998|1</t>
  </si>
  <si>
    <t>KV|348233527|9|484497998|2</t>
  </si>
  <si>
    <t>KV|45379468|335|484497997|1</t>
  </si>
  <si>
    <t>KV|45379468|335|484497997|2</t>
  </si>
  <si>
    <t>KV|328662995|121|484497996|2</t>
  </si>
  <si>
    <t>KV|328662995|121|484497996|1</t>
  </si>
  <si>
    <t>KV|326173563|63|484497965|3</t>
  </si>
  <si>
    <t>KV|326173563|63|484497965|2</t>
  </si>
  <si>
    <t>KV|326173563|63|484497965|1</t>
  </si>
  <si>
    <t>KV|326027788|488|484497938|2</t>
  </si>
  <si>
    <t>KV|326027788|488|484497938|1</t>
  </si>
  <si>
    <t>KV|324216869|82|484497918|2</t>
  </si>
  <si>
    <t>KV|324216869|82|484497918|1</t>
  </si>
  <si>
    <t>KV|201585738|7145|484497788|2</t>
  </si>
  <si>
    <t>KV|201585738|7145|484497788|1</t>
  </si>
  <si>
    <t>KV|334161736|281|484497774|1</t>
  </si>
  <si>
    <t>KV|347004044|165|484497763|2</t>
  </si>
  <si>
    <t>KV|347004044|165|484497763|1</t>
  </si>
  <si>
    <t>KV|347004044|165|484497763|3</t>
  </si>
  <si>
    <t>KV|347004044|165|484497763|4</t>
  </si>
  <si>
    <t>KV|332762066|147|484497679|2</t>
  </si>
  <si>
    <t>KV|332762066|147|484497679|1</t>
  </si>
  <si>
    <t>KV|338166422|43|484497533|2</t>
  </si>
  <si>
    <t>KV|338166422|43|484497533|1</t>
  </si>
  <si>
    <t>KV|266848744|28165|484497531|1</t>
  </si>
  <si>
    <t>KV|266848744|28165|484497531|2</t>
  </si>
  <si>
    <t>KV|316612335|573|484497528|1</t>
  </si>
  <si>
    <t>KV|316612335|573|484497528|2</t>
  </si>
  <si>
    <t>KV|320745123|136|484497525|1</t>
  </si>
  <si>
    <t>KV|320745123|136|484497525|2</t>
  </si>
  <si>
    <t>KV|346694233|18|484497501|2</t>
  </si>
  <si>
    <t>KV|346694233|18|484497501|4</t>
  </si>
  <si>
    <t>KV|346694233|18|484497501|3</t>
  </si>
  <si>
    <t>KV|346694233|18|484497501|1</t>
  </si>
  <si>
    <t>KV|48391965|808|484497500|2</t>
  </si>
  <si>
    <t>KV|48391965|808|484497500|1</t>
  </si>
  <si>
    <t>KV|48391965|808|484497500|3</t>
  </si>
  <si>
    <t>KV|213860157|236|484497499|1</t>
  </si>
  <si>
    <t>KV|213860157|236|484497499|3</t>
  </si>
  <si>
    <t>KV|213860157|236|484497499|2</t>
  </si>
  <si>
    <t>KV|344824024|10|484497315|2</t>
  </si>
  <si>
    <t>KV|344824024|10|484497315|1</t>
  </si>
  <si>
    <t>KV|305046227|13|484497314|1</t>
  </si>
  <si>
    <t>KV|305046227|13|484497314|2</t>
  </si>
  <si>
    <t>KV|215776218|140|484496921|8</t>
  </si>
  <si>
    <t>KV|215776218|140|484496921|3</t>
  </si>
  <si>
    <t>KV|215776218|140|484496921|9</t>
  </si>
  <si>
    <t>KV|215776218|140|484496921|7</t>
  </si>
  <si>
    <t>KV|215776218|140|484496921|6</t>
  </si>
  <si>
    <t>KV|215776218|140|484496921|5</t>
  </si>
  <si>
    <t>KV|215776218|140|484496921|4</t>
  </si>
  <si>
    <t>KV|215776218|140|484496921|2</t>
  </si>
  <si>
    <t>KV|215776218|140|484496921|1</t>
  </si>
  <si>
    <t>KV|217400347|10414|484496752|6</t>
  </si>
  <si>
    <t>KV|217400347|10414|484496752|2</t>
  </si>
  <si>
    <t>KV|217400347|10414|484496752|5</t>
  </si>
  <si>
    <t>KV|217400347|10414|484496752|1</t>
  </si>
  <si>
    <t>KV|217400347|10414|484496752|3</t>
  </si>
  <si>
    <t>KV|217400347|10414|484496752|4</t>
  </si>
  <si>
    <t>KV|211712142|5983|484496647|2</t>
  </si>
  <si>
    <t>KV|211712142|5983|484496647|1</t>
  </si>
  <si>
    <t>KV|211073891|979|484496614|1</t>
  </si>
  <si>
    <t>KV|309897272|421|484496208|2</t>
  </si>
  <si>
    <t>KV|309897272|421|484496208|1</t>
  </si>
  <si>
    <t>KV|302759125|142|484496042|3</t>
  </si>
  <si>
    <t>KV|302759125|142|484496042|1</t>
  </si>
  <si>
    <t>KV|302759125|142|484496042|2</t>
  </si>
  <si>
    <t>KV|230732847|308|484496005|1</t>
  </si>
  <si>
    <t>KV|335284432|316|484495916|1</t>
  </si>
  <si>
    <t>KV|331896595|207|484495903|3</t>
  </si>
  <si>
    <t>KV|331896595|207|484495903|2</t>
  </si>
  <si>
    <t>KV|331896595|207|484495903|1</t>
  </si>
  <si>
    <t>KV|310727992|191|484495864|1</t>
  </si>
  <si>
    <t>KV|336646805|352|484494842|2</t>
  </si>
  <si>
    <t>KV|336646805|352|484494842|1</t>
  </si>
  <si>
    <t>KV|225676572|231|484494617|1</t>
  </si>
  <si>
    <t>KV|334471182|131|484494447|2</t>
  </si>
  <si>
    <t>KV|334471182|131|484494447|1</t>
  </si>
  <si>
    <t>KV|320847740|21|484494289|1</t>
  </si>
  <si>
    <t>KV|320847740|21|484494289|2</t>
  </si>
  <si>
    <t>KV|7066756|506|484493995|1</t>
  </si>
  <si>
    <t>KV|318521366|20|484493857|1</t>
  </si>
  <si>
    <t>KV|318521366|20|484493857|2</t>
  </si>
  <si>
    <t>KV|313742151|222|484493851|1</t>
  </si>
  <si>
    <t>KV|313742151|222|484493851|2</t>
  </si>
  <si>
    <t>KV|280567294|8|484493797|1</t>
  </si>
  <si>
    <t>KV|280567294|8|484493797|2</t>
  </si>
  <si>
    <t>KV|329201371|184|484493603|2</t>
  </si>
  <si>
    <t>KV|329201371|184|484493603|1</t>
  </si>
  <si>
    <t>KV|325883303|750|484493498|1</t>
  </si>
  <si>
    <t>KV|47726617|565|484493346|2</t>
  </si>
  <si>
    <t>KV|344269063|36|484492844|2</t>
  </si>
  <si>
    <t>KV|344269063|36|484492844|1</t>
  </si>
  <si>
    <t>KV|347919247|30|484492640|2</t>
  </si>
  <si>
    <t>KV|347919247|30|484492640|3</t>
  </si>
  <si>
    <t>KV|347919247|30|484492640|1</t>
  </si>
  <si>
    <t>KV|322680185|856|484492097|3</t>
  </si>
  <si>
    <t>KV|322680185|856|484492097|2</t>
  </si>
  <si>
    <t>KV|322680185|856|484492097|1</t>
  </si>
  <si>
    <t>KV|47358544|1088|484492096|1</t>
  </si>
  <si>
    <t>KV|47358544|1088|484492096|2</t>
  </si>
  <si>
    <t>KV|47358544|1088|484492096|3</t>
  </si>
  <si>
    <t>KV|318728149|356|484492041|1</t>
  </si>
  <si>
    <t>KV|336846248|102|484492038|2</t>
  </si>
  <si>
    <t>KV|336846248|102|484492038|1</t>
  </si>
  <si>
    <t>KV|41052911|738|484492032|2</t>
  </si>
  <si>
    <t>KV|41052911|738|484492032|1</t>
  </si>
  <si>
    <t>KV|41052911|738|484492032|3</t>
  </si>
  <si>
    <t>KV|216335541|18283|484492024|1</t>
  </si>
  <si>
    <t>KV|216335541|18283|484492024|3</t>
  </si>
  <si>
    <t>KV|216335541|18283|484492024|2</t>
  </si>
  <si>
    <t>KV|311870047|6050|484492022|5</t>
  </si>
  <si>
    <t>KV|311870047|6050|484492022|4</t>
  </si>
  <si>
    <t>KV|311870047|6050|484492022|1</t>
  </si>
  <si>
    <t>KV|311870047|6050|484492022|3</t>
  </si>
  <si>
    <t>KV|311870047|6050|484492022|2</t>
  </si>
  <si>
    <t>KV|347221231|330|484491863|1</t>
  </si>
  <si>
    <t>KV|209624066|483|484491822|1</t>
  </si>
  <si>
    <t>KV|42567644|252|484491811|5</t>
  </si>
  <si>
    <t>KV|334710195|312|484491405|3</t>
  </si>
  <si>
    <t>KV|334710195|312|484491405|1</t>
  </si>
  <si>
    <t>KV|334710195|312|484491405|2</t>
  </si>
  <si>
    <t>KV|326293645|125|484491326|1</t>
  </si>
  <si>
    <t>KV|326293645|125|484491326|2</t>
  </si>
  <si>
    <t>KV|341816683|30|484491251|1</t>
  </si>
  <si>
    <t>KV|341816683|30|484491251|3</t>
  </si>
  <si>
    <t>KV|341816683|30|484491251|2</t>
  </si>
  <si>
    <t>KV|232981488|347|484491198|2</t>
  </si>
  <si>
    <t>KV|232981488|347|484491198|3</t>
  </si>
  <si>
    <t>KV|232981488|347|484491198|1</t>
  </si>
  <si>
    <t>KV|308629851|1031|484491065|2</t>
  </si>
  <si>
    <t>KV|308629851|1031|484491065|1</t>
  </si>
  <si>
    <t>KV|331775695|26|484490857|1</t>
  </si>
  <si>
    <t>KV|331775695|26|484490857|2</t>
  </si>
  <si>
    <t>KV|331775695|26|484490857|3</t>
  </si>
  <si>
    <t>KV|205769221|2588|484490786|6</t>
  </si>
  <si>
    <t>KV|205769221|2588|484490786|5</t>
  </si>
  <si>
    <t>KV|205769221|2588|484490786|4</t>
  </si>
  <si>
    <t>KV|205769221|2588|484490786|3</t>
  </si>
  <si>
    <t>KV|205769221|2588|484490786|2</t>
  </si>
  <si>
    <t>KV|205769221|2588|484490786|1</t>
  </si>
  <si>
    <t>KV|348038325|46|484490697|1</t>
  </si>
  <si>
    <t>KV|348038325|46|484490697|5</t>
  </si>
  <si>
    <t>KV|348038325|46|484490697|3</t>
  </si>
  <si>
    <t>KV|348038325|46|484490697|7</t>
  </si>
  <si>
    <t>KV|348038325|46|484490697|10</t>
  </si>
  <si>
    <t>KV|348038325|46|484490697|9</t>
  </si>
  <si>
    <t>KV|348038325|46|484490697|8</t>
  </si>
  <si>
    <t>KV|348038325|46|484490697|6</t>
  </si>
  <si>
    <t>KV|348038325|46|484490697|4</t>
  </si>
  <si>
    <t>KV|348038325|46|484490697|2</t>
  </si>
  <si>
    <t>KV|301082857|207|484490696|2</t>
  </si>
  <si>
    <t>KV|301082857|207|484490696|4</t>
  </si>
  <si>
    <t>KV|301082857|207|484490696|1</t>
  </si>
  <si>
    <t>KV|301082857|207|484490696|5</t>
  </si>
  <si>
    <t>KV|301082857|207|484490696|3</t>
  </si>
  <si>
    <t>KV|334730056|116|484490689|4</t>
  </si>
  <si>
    <t>KV|334730056|116|484490689|3</t>
  </si>
  <si>
    <t>KV|334730056|116|484490689|2</t>
  </si>
  <si>
    <t>KV|334730056|116|484490689|1</t>
  </si>
  <si>
    <t>KV|211138233|2727|484490679|1</t>
  </si>
  <si>
    <t>KV|211138233|2727|484490679|2</t>
  </si>
  <si>
    <t>KV|49760382|1897|484490667|3</t>
  </si>
  <si>
    <t>KV|49760382|1897|484490667|2</t>
  </si>
  <si>
    <t>KV|49760382|1897|484490667|1</t>
  </si>
  <si>
    <t>KV|202213036|4422|484490629|1</t>
  </si>
  <si>
    <t>KV|324692261|1054|484490623|1</t>
  </si>
  <si>
    <t>KV|324692261|1054|484490623|2</t>
  </si>
  <si>
    <t>KV|328405828|238|484490600|1</t>
  </si>
  <si>
    <t>KV|328405828|238|484490600|2</t>
  </si>
  <si>
    <t>KV|321321408|117|484490593|2</t>
  </si>
  <si>
    <t>KV|321321408|117|484490593|1</t>
  </si>
  <si>
    <t>KV|223793695|410|484490313|2</t>
  </si>
  <si>
    <t>KV|223793695|410|484490313|3</t>
  </si>
  <si>
    <t>KV|223793695|410|484490313|1</t>
  </si>
  <si>
    <t>KV|344487465|30|484490299|3</t>
  </si>
  <si>
    <t>KV|344487465|30|484490299|1</t>
  </si>
  <si>
    <t>KV|344487465|30|484490299|2</t>
  </si>
  <si>
    <t>KV|335944645|349|484490203|6</t>
  </si>
  <si>
    <t>KV|42640904|438|484490189|1</t>
  </si>
  <si>
    <t>KV|61277638|433|484490178|1</t>
  </si>
  <si>
    <t>KV|331300220|153|484489736|3</t>
  </si>
  <si>
    <t>KV|331300220|153|484489736|1</t>
  </si>
  <si>
    <t>KV|331300220|153|484489736|2</t>
  </si>
  <si>
    <t>KV|206163424|4038|484489724|2</t>
  </si>
  <si>
    <t>KV|206163424|4038|484489724|1</t>
  </si>
  <si>
    <t>KV|335378585|272|484489715|1</t>
  </si>
  <si>
    <t>KV|316498413|224|484489592|1</t>
  </si>
  <si>
    <t>KV|316498413|224|484489592|2</t>
  </si>
  <si>
    <t>KV|303218578|488|484489467|1</t>
  </si>
  <si>
    <t>KV|303218578|488|484489467|2</t>
  </si>
  <si>
    <t>KV|225517733|2420|484489358|3</t>
  </si>
  <si>
    <t>KV|239115328|8572|484489273|1</t>
  </si>
  <si>
    <t>KV|248021115|7267|484489255|1</t>
  </si>
  <si>
    <t>KV|248021115|7267|484489255|2</t>
  </si>
  <si>
    <t>KV|223589419|2835|484489227|2</t>
  </si>
  <si>
    <t>KV|223589419|2835|484489227|1</t>
  </si>
  <si>
    <t>KV|338560120|167|484489202|1</t>
  </si>
  <si>
    <t>KV|338560120|167|484489202|2</t>
  </si>
  <si>
    <t>KV|344519035|17|484489111|2</t>
  </si>
  <si>
    <t>KV|344519035|17|484489111|1</t>
  </si>
  <si>
    <t>KV|333371664|64|484489083|4</t>
  </si>
  <si>
    <t>KV|333371664|64|484489083|3</t>
  </si>
  <si>
    <t>KV|333371664|64|484489083|1</t>
  </si>
  <si>
    <t>KV|333371664|64|484489083|2</t>
  </si>
  <si>
    <t>KV|207267320|5967|484489076|2</t>
  </si>
  <si>
    <t>KV|207267320|5967|484489076|1</t>
  </si>
  <si>
    <t>KV|341074067|48|484488469|2</t>
  </si>
  <si>
    <t>KV|341074067|48|484488469|1</t>
  </si>
  <si>
    <t>KV|341074067|48|484488469|3</t>
  </si>
  <si>
    <t>KV|230532384|980|484488468|1</t>
  </si>
  <si>
    <t>KV|347506333|10|484488389|1</t>
  </si>
  <si>
    <t>KV|347506333|10|484488389|4</t>
  </si>
  <si>
    <t>KV|347506333|10|484488389|3</t>
  </si>
  <si>
    <t>KV|347506333|10|484488389|5</t>
  </si>
  <si>
    <t>KV|347506333|10|484488389|2</t>
  </si>
  <si>
    <t>KV|283561130|15|484488385|2</t>
  </si>
  <si>
    <t>KV|283561130|15|484488385|1</t>
  </si>
  <si>
    <t>KV|283561130|15|484488385|3</t>
  </si>
  <si>
    <t>KV|309203122|411|484488262|1</t>
  </si>
  <si>
    <t>KV|309203122|411|484488262|2</t>
  </si>
  <si>
    <t>KV|315897306|4940|484488261|1</t>
  </si>
  <si>
    <t>KV|315897306|4940|484488261|2</t>
  </si>
  <si>
    <t>KV|329714166|20|484488255|1</t>
  </si>
  <si>
    <t>KV|329714166|20|484488255|2</t>
  </si>
  <si>
    <t>KV|347209673|39|484488253|1</t>
  </si>
  <si>
    <t>KV|347209673|39|484488253|2</t>
  </si>
  <si>
    <t>KV|330075053|167|484488252|1</t>
  </si>
  <si>
    <t>KV|330075053|167|484488252|2</t>
  </si>
  <si>
    <t>KV|307840842|8285|484487834|1</t>
  </si>
  <si>
    <t>KV|307840842|8285|484487834|2</t>
  </si>
  <si>
    <t>KV|41558644|104|484487833|1</t>
  </si>
  <si>
    <t>KV|41558644|104|484487833|2</t>
  </si>
  <si>
    <t>KV|328206930|590|484487351|1</t>
  </si>
  <si>
    <t>KV|328206930|590|484487351|3</t>
  </si>
  <si>
    <t>KV|328206930|590|484487351|2</t>
  </si>
  <si>
    <t>KV|342974959|85|484487350|3</t>
  </si>
  <si>
    <t>KV|342974959|85|484487350|2</t>
  </si>
  <si>
    <t>KV|342974959|85|484487350|1</t>
  </si>
  <si>
    <t>KV|208611270|699|484487348|3</t>
  </si>
  <si>
    <t>KV|208611270|699|484487348|2</t>
  </si>
  <si>
    <t>KV|208611270|699|484487348|1</t>
  </si>
  <si>
    <t>KV|227872700|821|484487132|2</t>
  </si>
  <si>
    <t>KV|227872700|821|484487132|1</t>
  </si>
  <si>
    <t>KV|344412494|136|484487131|1</t>
  </si>
  <si>
    <t>KV|234918988|4244|484487059|1</t>
  </si>
  <si>
    <t>KV|234918988|4244|484487059|2</t>
  </si>
  <si>
    <t>KV|234918988|4244|484487059|3</t>
  </si>
  <si>
    <t>KV|323105775|141|484487058|1</t>
  </si>
  <si>
    <t>KV|334224555|702|484486978|2</t>
  </si>
  <si>
    <t>KV|334224555|702|484486978|1</t>
  </si>
  <si>
    <t>KV|344034430|112|484486951|2</t>
  </si>
  <si>
    <t>KV|344034430|112|484486951|1</t>
  </si>
  <si>
    <t>KV|341690558|63|484486590|2</t>
  </si>
  <si>
    <t>KV|341690558|63|484486590|1</t>
  </si>
  <si>
    <t>KV|331875312|170|484486589|3</t>
  </si>
  <si>
    <t>KV|331875312|170|484486589|2</t>
  </si>
  <si>
    <t>KV|331875312|170|484486589|1</t>
  </si>
  <si>
    <t>KV|209350675|1542|484486583|1</t>
  </si>
  <si>
    <t>KV|209350675|1542|484486583|2</t>
  </si>
  <si>
    <t>KV|209350675|1542|484486583|3</t>
  </si>
  <si>
    <t>KV|344372935|50|484486048|1</t>
  </si>
  <si>
    <t>KV|346634737|94|484486046|2</t>
  </si>
  <si>
    <t>KV|346634737|94|484486046|1</t>
  </si>
  <si>
    <t>KV|317911395|99|484485882|1</t>
  </si>
  <si>
    <t>KV|344471539|16|484485878|1</t>
  </si>
  <si>
    <t>KV|207792298|251|484485877|1</t>
  </si>
  <si>
    <t>KV|343558185|19|484485678|3</t>
  </si>
  <si>
    <t>KV|343558185|19|484485678|4</t>
  </si>
  <si>
    <t>KV|343558185|19|484485678|2</t>
  </si>
  <si>
    <t>KV|343558185|19|484485678|1</t>
  </si>
  <si>
    <t>KV|337915189|152|484485677|1</t>
  </si>
  <si>
    <t>KV|332866643|263|484485552|2</t>
  </si>
  <si>
    <t>KV|332866643|263|484485552|1</t>
  </si>
  <si>
    <t>KV|229417504|238|484485551|1</t>
  </si>
  <si>
    <t>KV|229417504|238|484485551|2</t>
  </si>
  <si>
    <t>KV|340706663|33|484485550|1</t>
  </si>
  <si>
    <t>KV|316854090|126|484485474|1</t>
  </si>
  <si>
    <t>KV|343758613|74|484485473|1</t>
  </si>
  <si>
    <t>KV|343758613|74|484485473|2</t>
  </si>
  <si>
    <t>KV|329406925|8|484485471|2</t>
  </si>
  <si>
    <t>KV|329406925|8|484485471|1</t>
  </si>
  <si>
    <t>KV|330642977|248|484485460|5</t>
  </si>
  <si>
    <t>KV|330642977|248|484485460|1</t>
  </si>
  <si>
    <t>KV|330642977|248|484485460|3</t>
  </si>
  <si>
    <t>KV|330642977|248|484485460|2</t>
  </si>
  <si>
    <t>KV|330642977|248|484485460|4</t>
  </si>
  <si>
    <t>KV|223678810|386|484484753|1</t>
  </si>
  <si>
    <t>KV|223678810|386|484484753|2</t>
  </si>
  <si>
    <t>KV|208168156|351|484484750|1</t>
  </si>
  <si>
    <t>KV|208168156|351|484484750|3</t>
  </si>
  <si>
    <t>KV|208168156|351|484484750|4</t>
  </si>
  <si>
    <t>KV|208168156|351|484484750|2</t>
  </si>
  <si>
    <t>KV|340258555|95|484484745|3</t>
  </si>
  <si>
    <t>KV|340258555|95|484484745|2</t>
  </si>
  <si>
    <t>KV|340258555|95|484484745|1</t>
  </si>
  <si>
    <t>KV|326391021|519|484484744|1</t>
  </si>
  <si>
    <t>KV|326391021|519|484484744|2</t>
  </si>
  <si>
    <t>KV|320299077|1903|484484332|1</t>
  </si>
  <si>
    <t>KV|320299077|1903|484484332|2</t>
  </si>
  <si>
    <t>KV|222733060|4504|484484330|2</t>
  </si>
  <si>
    <t>KV|222733060|4504|484484330|1</t>
  </si>
  <si>
    <t>KV|341202456|120|484484280|1</t>
  </si>
  <si>
    <t>KV|341202456|120|484484280|2</t>
  </si>
  <si>
    <t>KV|344829689|474|484484279|1</t>
  </si>
  <si>
    <t>KV|4979720|3673|484484278|2</t>
  </si>
  <si>
    <t>KV|4979720|3673|484484278|1</t>
  </si>
  <si>
    <t>KV|202215187|633|484484076|3</t>
  </si>
  <si>
    <t>KV|202215187|633|484484076|2</t>
  </si>
  <si>
    <t>KV|202215187|633|484484076|1</t>
  </si>
  <si>
    <t>KV|346307809|45|484484035|2</t>
  </si>
  <si>
    <t>KV|346307809|45|484484035|3</t>
  </si>
  <si>
    <t>KV|346307809|45|484484035|1</t>
  </si>
  <si>
    <t>KV|346307809|45|484484035|5</t>
  </si>
  <si>
    <t>KV|346307809|45|484484035|4</t>
  </si>
  <si>
    <t>KV|316239590|754|484484032|1</t>
  </si>
  <si>
    <t>KV|316239590|754|484484032|2</t>
  </si>
  <si>
    <t>KV|269658083|2136|484483817|3</t>
  </si>
  <si>
    <t>KV|269658083|2136|484483817|1</t>
  </si>
  <si>
    <t>KV|269658083|2136|484483817|4</t>
  </si>
  <si>
    <t>KV|269658083|2136|484483817|2</t>
  </si>
  <si>
    <t>KV|269658083|2136|484483817|5</t>
  </si>
  <si>
    <t>KV|303144981|886|484483816|1</t>
  </si>
  <si>
    <t>KV|303144981|886|484483816|2</t>
  </si>
  <si>
    <t>KV|339915046|63|484483815|2</t>
  </si>
  <si>
    <t>KV|339915046|63|484483815|1</t>
  </si>
  <si>
    <t>KV|313383335|348|484483814|1</t>
  </si>
  <si>
    <t>KV|313383335|348|484483814|3</t>
  </si>
  <si>
    <t>KV|313383335|348|484483814|2</t>
  </si>
  <si>
    <t>KV|319420997|360|484483810|1</t>
  </si>
  <si>
    <t>KV|345490480|15|484483806|2</t>
  </si>
  <si>
    <t>KV|345490480|15|484483806|1</t>
  </si>
  <si>
    <t>KV|335041637|40|484483644|2</t>
  </si>
  <si>
    <t>KV|335041637|40|484483644|1</t>
  </si>
  <si>
    <t>KV|335353566|5243|484483581|2</t>
  </si>
  <si>
    <t>KV|335353566|5243|484483581|3</t>
  </si>
  <si>
    <t>KV|335353566|5243|484483581|1</t>
  </si>
  <si>
    <t>KV|266666263|3491|484483579|2</t>
  </si>
  <si>
    <t>KV|266666263|3491|484483579|1</t>
  </si>
  <si>
    <t>KV|348696497|111|484483578|2</t>
  </si>
  <si>
    <t>KV|348696497|111|484483578|1</t>
  </si>
  <si>
    <t>KV|5210166|5175|484483573|1</t>
  </si>
  <si>
    <t>KV|5210166|5175|484483573|2</t>
  </si>
  <si>
    <t>KV|346819451|26|484483514|2</t>
  </si>
  <si>
    <t>KV|346819451|26|484483514|3</t>
  </si>
  <si>
    <t>KV|346819451|26|484483514|1</t>
  </si>
  <si>
    <t>KV|215012609|3790|484483508|2</t>
  </si>
  <si>
    <t>KV|215012609|3790|484483508|1</t>
  </si>
  <si>
    <t>KV|233640706|1988|484483401|1</t>
  </si>
  <si>
    <t>KV|233640706|1988|484483401|3</t>
  </si>
  <si>
    <t>KV|233640706|1988|484483401|2</t>
  </si>
  <si>
    <t>KV|341424580|620|484483400|3</t>
  </si>
  <si>
    <t>KV|341424580|620|484483400|2</t>
  </si>
  <si>
    <t>KV|341424580|620|484483400|1</t>
  </si>
  <si>
    <t>KV|337066939|61|484483399|3</t>
  </si>
  <si>
    <t>KV|337066939|61|484483399|1</t>
  </si>
  <si>
    <t>KV|337066939|61|484483399|2</t>
  </si>
  <si>
    <t>KV|342960532|75|484483398|3</t>
  </si>
  <si>
    <t>KV|342960532|75|484483398|2</t>
  </si>
  <si>
    <t>KV|342960532|75|484483398|1</t>
  </si>
  <si>
    <t>LV|9577920|119|484482462|1</t>
  </si>
  <si>
    <t>LV|9577920|119|484482462|2</t>
  </si>
  <si>
    <t>SV|67990661|64|484481208|1</t>
  </si>
  <si>
    <t>SV|94709287|180|484481208|3</t>
  </si>
  <si>
    <t>SV|75454638|84|484481208|2</t>
  </si>
  <si>
    <t>SV|410311848|108|484480048|2</t>
  </si>
  <si>
    <t>SV|70656786|129|484480048|1</t>
  </si>
  <si>
    <t>SV|75381523|50|484479778|1</t>
  </si>
  <si>
    <t>SV|93767860|107|484479778|2</t>
  </si>
  <si>
    <t>SV|95254196|68|484479778|4</t>
  </si>
  <si>
    <t>SV|95253843|36|484479778|3</t>
  </si>
  <si>
    <t>SV|95260659|67|484479778|5</t>
  </si>
  <si>
    <t>KR|3985168|177|484479040|2</t>
  </si>
  <si>
    <t>SV|95699290|28|484478887|1</t>
  </si>
  <si>
    <t>SV|804788|181|484478774|1</t>
  </si>
  <si>
    <t>HA|6510240|99|484478750|2</t>
  </si>
  <si>
    <t>SV|97199010|20|484478595|2</t>
  </si>
  <si>
    <t>SV|97199010|20|484478595|1</t>
  </si>
  <si>
    <t>SV|95103370|200|484478594|2</t>
  </si>
  <si>
    <t>SV|95103370|200|484478594|1</t>
  </si>
  <si>
    <t>SV|95108637|179|484478593|1</t>
  </si>
  <si>
    <t>SV|95108637|179|484478593|2</t>
  </si>
  <si>
    <t>SV|428579034|85|484478592|2</t>
  </si>
  <si>
    <t>SV|428579034|85|484478592|3</t>
  </si>
  <si>
    <t>SV|428579034|85|484478592|1</t>
  </si>
  <si>
    <t>SV|98149275|18|484478591|2</t>
  </si>
  <si>
    <t>SV|98149275|18|484478591|1</t>
  </si>
  <si>
    <t>SV|98149275|18|484478591|3</t>
  </si>
  <si>
    <t>SV|98364866|8|484478589|5</t>
  </si>
  <si>
    <t>SV|98348092|8|484478589|3</t>
  </si>
  <si>
    <t>SV|98364866|8|484478589|6</t>
  </si>
  <si>
    <t>SV|98348092|8|484478589|4</t>
  </si>
  <si>
    <t>KR|73745476|79|484478589|2</t>
  </si>
  <si>
    <t>KR|73745476|79|484478589|1</t>
  </si>
  <si>
    <t>SV|96335688|26|484478584|1</t>
  </si>
  <si>
    <t>SV|96279714|27|484478583|1</t>
  </si>
  <si>
    <t>SV|96335688|26|484478580|2</t>
  </si>
  <si>
    <t>SV|96279714|27|484478580|1</t>
  </si>
  <si>
    <t>SV|96340036|38|484478580|3</t>
  </si>
  <si>
    <t>SV|97560724|28|484478494|2</t>
  </si>
  <si>
    <t>SV|97560724|28|484478494|1</t>
  </si>
  <si>
    <t>SV|98351244|23|484478493|2</t>
  </si>
  <si>
    <t>SV|98351244|23|484478493|1</t>
  </si>
  <si>
    <t>SV|70069422|143|484478464|2</t>
  </si>
  <si>
    <t>SV|70069422|143|484478464|1</t>
  </si>
  <si>
    <t>SV|96812607|59|484478263|2</t>
  </si>
  <si>
    <t>SV|94641291|54|484478263|1</t>
  </si>
  <si>
    <t>SV|97691677|19|484478174|2</t>
  </si>
  <si>
    <t>SV|97691677|19|484478174|1</t>
  </si>
  <si>
    <t>SV|97831110|12|484478170|1</t>
  </si>
  <si>
    <t>SV|97831110|12|484478170|2</t>
  </si>
  <si>
    <t>SV|97960575|14|484478169|2</t>
  </si>
  <si>
    <t>SV|97960575|14|484478169|1</t>
  </si>
  <si>
    <t>SV|95275993|34|484478126|3</t>
  </si>
  <si>
    <t>SV|95275993|34|484478126|1</t>
  </si>
  <si>
    <t>SV|95275993|34|484478126|2</t>
  </si>
  <si>
    <t>SV|95274084|53|484478116|2</t>
  </si>
  <si>
    <t>SV|95274084|53|484478116|1</t>
  </si>
  <si>
    <t>SV|96248153|117|484478113|2</t>
  </si>
  <si>
    <t>SV|96248153|117|484478113|1</t>
  </si>
  <si>
    <t>DA|6765781|139|484478112|3</t>
  </si>
  <si>
    <t>DA|6765781|139|484478112|2</t>
  </si>
  <si>
    <t>DA|6765781|139|484478112|1</t>
  </si>
  <si>
    <t>LV|10236137|192|484477991|1</t>
  </si>
  <si>
    <t>LV|10236137|192|484477991|2</t>
  </si>
  <si>
    <t>SV|93043007|73|484477895|2</t>
  </si>
  <si>
    <t>SV|93043007|73|484477895|1</t>
  </si>
  <si>
    <t>SV|93049333|109|484477892|2</t>
  </si>
  <si>
    <t>SV|93049333|109|484477892|1</t>
  </si>
  <si>
    <t>SV|93165399|73|484477890|2</t>
  </si>
  <si>
    <t>SV|93165399|73|484477890|1</t>
  </si>
  <si>
    <t>SV|93049253|107|484477889|2</t>
  </si>
  <si>
    <t>SV|93049253|107|484477889|1</t>
  </si>
  <si>
    <t>SV|97475704|28|484477848|1</t>
  </si>
  <si>
    <t>SV|97475704|28|484477848|2</t>
  </si>
  <si>
    <t>SV|75624768|58|484477817|2</t>
  </si>
  <si>
    <t>SV|75624768|58|484477817|1</t>
  </si>
  <si>
    <t>SV|75573166|147|484477816|1</t>
  </si>
  <si>
    <t>SV|75573166|147|484477816|2</t>
  </si>
  <si>
    <t>SV|96718195|22|484477724|1</t>
  </si>
  <si>
    <t>SV|96732879|15|484477723|1</t>
  </si>
  <si>
    <t>SV|97056678|68|484477597|2</t>
  </si>
  <si>
    <t>SV|97056678|68|484477597|1</t>
  </si>
  <si>
    <t>KR|73121437|131|484477591|2</t>
  </si>
  <si>
    <t>KR|73121437|131|484477591|1</t>
  </si>
  <si>
    <t>KR|70216265|100|484477485|2</t>
  </si>
  <si>
    <t>KR|70216265|100|484477485|1</t>
  </si>
  <si>
    <t>KR|72439628|123|484477368|2</t>
  </si>
  <si>
    <t>KR|72439628|123|484477368|1</t>
  </si>
  <si>
    <t>SV|97870066|38|484477109|1</t>
  </si>
  <si>
    <t>SV|73718319|62|484476922|2</t>
  </si>
  <si>
    <t>SV|73718319|62|484476922|1</t>
  </si>
  <si>
    <t>SV|92940383|92|484476914|2</t>
  </si>
  <si>
    <t>SV|92940383|92|484476914|1</t>
  </si>
  <si>
    <t>SV|94313769|434|484476853|1</t>
  </si>
  <si>
    <t>SV|94313769|434|484476853|2</t>
  </si>
  <si>
    <t>SV|96426429|86|484476852|1</t>
  </si>
  <si>
    <t>SV|96426429|86|484476852|2</t>
  </si>
  <si>
    <t>SV|96010110|63|484476821|1</t>
  </si>
  <si>
    <t>SV|96010110|63|484476821|2</t>
  </si>
  <si>
    <t>SV|95412757|68|484476820|1</t>
  </si>
  <si>
    <t>SV|95412757|68|484476820|2</t>
  </si>
  <si>
    <t>SV|95410833|59|484476819|2</t>
  </si>
  <si>
    <t>SV|95410833|59|484476819|1</t>
  </si>
  <si>
    <t>SV|95404465|37|484476818|1</t>
  </si>
  <si>
    <t>SV|95404465|37|484476818|2</t>
  </si>
  <si>
    <t>SV|96605054|57|484476817|1</t>
  </si>
  <si>
    <t>SV|96605054|57|484476817|2</t>
  </si>
  <si>
    <t>SV|96606948|36|484476816|1</t>
  </si>
  <si>
    <t>SV|96606948|36|484476816|2</t>
  </si>
  <si>
    <t>SV|97225678|18|484476793|9</t>
  </si>
  <si>
    <t>SV|97508139|25|484476793|21</t>
  </si>
  <si>
    <t>SV|97225678|18|484476793|8</t>
  </si>
  <si>
    <t>SV|97508139|25|484476793|19</t>
  </si>
  <si>
    <t>SV|97508139|25|484476793|20</t>
  </si>
  <si>
    <t>SV|97495727|15|484476793|18</t>
  </si>
  <si>
    <t>KR|73906983|89|484476793|4</t>
  </si>
  <si>
    <t>SV|97301872|38|484476793|15</t>
  </si>
  <si>
    <t>SV|97301872|38|484476793|14</t>
  </si>
  <si>
    <t>SV|97495727|15|484476793|17</t>
  </si>
  <si>
    <t>SV|97297193|60|484476793|12</t>
  </si>
  <si>
    <t>SV|97297193|60|484476793|11</t>
  </si>
  <si>
    <t>SV|97225678|18|484476793|7</t>
  </si>
  <si>
    <t>KR|73906938|159|484476793|2</t>
  </si>
  <si>
    <t>KR|73906938|159|484476793|3</t>
  </si>
  <si>
    <t>SV|97297193|60|484476793|10</t>
  </si>
  <si>
    <t>KR|73906983|89|484476793|5</t>
  </si>
  <si>
    <t>KR|73906938|159|484476793|1</t>
  </si>
  <si>
    <t>SV|97495727|15|484476793|16</t>
  </si>
  <si>
    <t>SV|97301872|38|484476793|13</t>
  </si>
  <si>
    <t>KR|73906983|89|484476793|6</t>
  </si>
  <si>
    <t>KR|73329450|209|484476785|2</t>
  </si>
  <si>
    <t>KR|73329450|209|484476785|1</t>
  </si>
  <si>
    <t>KR|73329450|209|484476785|3</t>
  </si>
  <si>
    <t>SV|98318153|33|484476764|2</t>
  </si>
  <si>
    <t>SV|98318153|33|484476764|1</t>
  </si>
  <si>
    <t>KR|74446484|28|484476759|2</t>
  </si>
  <si>
    <t>KR|74446484|28|484476759|1</t>
  </si>
  <si>
    <t>KR|74446484|28|484476759|3</t>
  </si>
  <si>
    <t>KR|7432885|180|484476722|1</t>
  </si>
  <si>
    <t>KR|7432885|180|484476722|3</t>
  </si>
  <si>
    <t>KR|7432885|180|484476722|2</t>
  </si>
  <si>
    <t>SV|67856952|201|484476091|1</t>
  </si>
  <si>
    <t>SV|67856952|201|484476091|2</t>
  </si>
  <si>
    <t>SV|74616393|84|484475915|2</t>
  </si>
  <si>
    <t>SV|74616393|84|484475915|1</t>
  </si>
  <si>
    <t>KR|74516294|38|484475877|1</t>
  </si>
  <si>
    <t>SV|96560339|56|484475833|3</t>
  </si>
  <si>
    <t>SV|96414640|29|484475833|2</t>
  </si>
  <si>
    <t>SV|96801696|31|484475833|4</t>
  </si>
  <si>
    <t>SV|96801696|31|484475830|1</t>
  </si>
  <si>
    <t>SV|96801696|31|484475829|4</t>
  </si>
  <si>
    <t>SV|96560339|56|484475829|3</t>
  </si>
  <si>
    <t>SV|96414640|29|484475829|2</t>
  </si>
  <si>
    <t>SV|95463376|176|484475640|1</t>
  </si>
  <si>
    <t>SV|95463376|176|484475640|3</t>
  </si>
  <si>
    <t>SV|95463376|176|484475640|2</t>
  </si>
  <si>
    <t>SV|95260755|105|484475584|2</t>
  </si>
  <si>
    <t>SV|95260755|105|484475584|1</t>
  </si>
  <si>
    <t>SV|95260755|105|484475583|1</t>
  </si>
  <si>
    <t>SV|96643530|32|484475059|1</t>
  </si>
  <si>
    <t>SV|96537350|20|484475058|1</t>
  </si>
  <si>
    <t>DA|9653522|67|484475029|2</t>
  </si>
  <si>
    <t>DA|9653522|67|484475029|1</t>
  </si>
  <si>
    <t>SV|92687298|172|484475027|2</t>
  </si>
  <si>
    <t>SV|92687298|172|484475027|1</t>
  </si>
  <si>
    <t>SV|74481421|190|484475025|6</t>
  </si>
  <si>
    <t>SV|73195466|242|484475025|4</t>
  </si>
  <si>
    <t>SV|73195466|242|484475025|3</t>
  </si>
  <si>
    <t>SV|72982964|274|484475025|2</t>
  </si>
  <si>
    <t>SV|72982964|274|484475025|1</t>
  </si>
  <si>
    <t>SV|74481421|190|484475025|5</t>
  </si>
  <si>
    <t>SV|98013198|96|484475015|1</t>
  </si>
  <si>
    <t>SV|98013198|96|484475015|2</t>
  </si>
  <si>
    <t>SV|98331555|10|484475013|1</t>
  </si>
  <si>
    <t>SV|98331555|10|484475013|2</t>
  </si>
  <si>
    <t>SV|97578559|59|484474730|2</t>
  </si>
  <si>
    <t>SV|97578559|59|484474730|1</t>
  </si>
  <si>
    <t>LF|70789917|23|484474679|7</t>
  </si>
  <si>
    <t>SV|70902686|147|484474679|4</t>
  </si>
  <si>
    <t>SV|69756762|181|484474679|1</t>
  </si>
  <si>
    <t>LF|70000973|66|484474679|6</t>
  </si>
  <si>
    <t>SV|70902686|147|484474679|5</t>
  </si>
  <si>
    <t>SV|70902681|74|484474679|3</t>
  </si>
  <si>
    <t>SV|70902655|106|484474679|2</t>
  </si>
  <si>
    <t>KR|74530031|58|484474670|2</t>
  </si>
  <si>
    <t>KR|74530031|58|484474670|1</t>
  </si>
  <si>
    <t>SV|98365341|9|484474668|2</t>
  </si>
  <si>
    <t>SV|98365341|9|484474668|1</t>
  </si>
  <si>
    <t>SV|98139269|9|484474663|1</t>
  </si>
  <si>
    <t>SV|98139269|9|484474663|2</t>
  </si>
  <si>
    <t>SV|97572677|15|484474634|2</t>
  </si>
  <si>
    <t>SV|97572677|15|484474634|1</t>
  </si>
  <si>
    <t>SV|96623238|38|484474633|2</t>
  </si>
  <si>
    <t>SV|96623238|38|484474633|1</t>
  </si>
  <si>
    <t>HA|9811364|152|484474632|2</t>
  </si>
  <si>
    <t>HA|9811364|152|484474632|1</t>
  </si>
  <si>
    <t>DA|371412|116|484474631|1</t>
  </si>
  <si>
    <t>DA|371412|116|484474631|2</t>
  </si>
  <si>
    <t>SV|96014804|196|484474417|1</t>
  </si>
  <si>
    <t>SV|96014804|196|484474417|2</t>
  </si>
  <si>
    <t>SV|98493746|15|484474415|2</t>
  </si>
  <si>
    <t>SV|98493746|15|484474415|1</t>
  </si>
  <si>
    <t>SV|98493736|18|484474414|1</t>
  </si>
  <si>
    <t>SV|97954975|32|484474272|1</t>
  </si>
  <si>
    <t>SV|97136587|26|484474093|1</t>
  </si>
  <si>
    <t>KR|73166948|137|484474025|2</t>
  </si>
  <si>
    <t>KR|73166948|137|484474025|1</t>
  </si>
  <si>
    <t>LV|431973579|150|484474021|1</t>
  </si>
  <si>
    <t>LV|431973579|150|484474021|2</t>
  </si>
  <si>
    <t>SV|95190805|56|484473915|1</t>
  </si>
  <si>
    <t>SV|95190805|56|484473915|2</t>
  </si>
  <si>
    <t>SV|75245123|116|484473913|1</t>
  </si>
  <si>
    <t>SV|98361604|31|484473605|2</t>
  </si>
  <si>
    <t>SV|98361604|31|484473605|1</t>
  </si>
  <si>
    <t>SV|94910386|59|484473593|2</t>
  </si>
  <si>
    <t>SV|94910386|59|484473593|1</t>
  </si>
  <si>
    <t>SV|93755098|57|484473555|1</t>
  </si>
  <si>
    <t>SV|93755098|57|484473555|2</t>
  </si>
  <si>
    <t>SV|93754973|47|484473553|2</t>
  </si>
  <si>
    <t>SV|93754973|47|484473553|1</t>
  </si>
  <si>
    <t>SV|96650758|36|484473208|1</t>
  </si>
  <si>
    <t>SV|96655386|35|484473207|1</t>
  </si>
  <si>
    <t>KR|73588929|179|484473205|1</t>
  </si>
  <si>
    <t>KR|74537942|9|484473204|1</t>
  </si>
  <si>
    <t>SV|97628077|128|484473194|2</t>
  </si>
  <si>
    <t>SV|97624481|137|484473194|1</t>
  </si>
  <si>
    <t>SV|75674627|38|484473118|2</t>
  </si>
  <si>
    <t>SV|75674425|34|484473118|1</t>
  </si>
  <si>
    <t>SV|75289855|47|484472981|2</t>
  </si>
  <si>
    <t>KR|74219028|47|484472981|6</t>
  </si>
  <si>
    <t>KR|15671252|17|484472981|3</t>
  </si>
  <si>
    <t>KR|73855626|72|484472981|5</t>
  </si>
  <si>
    <t>KR|73034192|104|484472981|4</t>
  </si>
  <si>
    <t>LV|431988673|169|484472975|2</t>
  </si>
  <si>
    <t>LV|431988673|169|484472975|1</t>
  </si>
  <si>
    <t>SV|71366900|118|484472927|2</t>
  </si>
  <si>
    <t>SV|71366900|118|484472927|1</t>
  </si>
  <si>
    <t>LF|70354094|160|484472888|1</t>
  </si>
  <si>
    <t>KR|74620145|21|484472815|2</t>
  </si>
  <si>
    <t>KR|74620145|21|484472815|1</t>
  </si>
  <si>
    <t>SV|98440446|9|484472813|1</t>
  </si>
  <si>
    <t>SV|98440446|9|484472813|2</t>
  </si>
  <si>
    <t>SV|98220749|10|484472810|1</t>
  </si>
  <si>
    <t>SV|98220749|10|484472810|2</t>
  </si>
  <si>
    <t>SV|98193030|17|484472808|1</t>
  </si>
  <si>
    <t>SV|98193030|17|484472808|2</t>
  </si>
  <si>
    <t>SV|98431047|13|484472784|1</t>
  </si>
  <si>
    <t>SV|98431047|13|484472784|2</t>
  </si>
  <si>
    <t>SV|98431047|13|484472784|3</t>
  </si>
  <si>
    <t>KR|74559855|93|484472783|9</t>
  </si>
  <si>
    <t>KR|73538785|131|484472783|1</t>
  </si>
  <si>
    <t>SV|95892441|31|484472783|4</t>
  </si>
  <si>
    <t>SV|96223576|25|484472783|7</t>
  </si>
  <si>
    <t>SV|95892441|31|484472783|3</t>
  </si>
  <si>
    <t>SV|96210350|49|484472783|5</t>
  </si>
  <si>
    <t>SV|96210350|49|484472783|6</t>
  </si>
  <si>
    <t>KR|74559855|93|484472783|10</t>
  </si>
  <si>
    <t>KR|73538785|131|484472783|2</t>
  </si>
  <si>
    <t>SV|96223576|25|484472783|8</t>
  </si>
  <si>
    <t>SV|97508149|61|484472778|3</t>
  </si>
  <si>
    <t>SV|97508149|61|484472778|1</t>
  </si>
  <si>
    <t>SV|97508149|61|484472778|2</t>
  </si>
  <si>
    <t>SV|98364876|23|484472776|3</t>
  </si>
  <si>
    <t>SV|98364876|23|484472776|1</t>
  </si>
  <si>
    <t>SV|98364876|23|484472776|2</t>
  </si>
  <si>
    <t>KR|7432885|180|484472743|1</t>
  </si>
  <si>
    <t>SV|97005000|62|484472613|2</t>
  </si>
  <si>
    <t>SV|97005000|62|484472613|1</t>
  </si>
  <si>
    <t>SV|97254419|38|484472612|1</t>
  </si>
  <si>
    <t>SV|97254419|38|484472612|2</t>
  </si>
  <si>
    <t>LV|9571556|208|484472506|1</t>
  </si>
  <si>
    <t>SV|92717039|32|484472504|1</t>
  </si>
  <si>
    <t>SV|91809579|139|484472488|2</t>
  </si>
  <si>
    <t>SV|91809579|139|484472488|3</t>
  </si>
  <si>
    <t>SV|91809579|139|484472488|1</t>
  </si>
  <si>
    <t>SV|96442807|35|484472438|1</t>
  </si>
  <si>
    <t>SV|96442807|35|484472438|2</t>
  </si>
  <si>
    <t>KR|73365311|158|484472436|1</t>
  </si>
  <si>
    <t>KR|73365311|158|484472436|2</t>
  </si>
  <si>
    <t>SV|96431190|42|484472435|1</t>
  </si>
  <si>
    <t>SV|96431190|42|484472435|2</t>
  </si>
  <si>
    <t>SV|97571792|14|484472433|1</t>
  </si>
  <si>
    <t>SV|97571792|14|484472433|2</t>
  </si>
  <si>
    <t>KR|73295358|69|484472388|1</t>
  </si>
  <si>
    <t>LF|71059557|50|484472382|1</t>
  </si>
  <si>
    <t>SV|95242422|265|484472270|2</t>
  </si>
  <si>
    <t>SV|95242422|265|484472270|1</t>
  </si>
  <si>
    <t>SV|75700602|26|484472266|2</t>
  </si>
  <si>
    <t>SV|75700602|26|484472266|1</t>
  </si>
  <si>
    <t>SV|95879558|83|484472248|1</t>
  </si>
  <si>
    <t>SV|95879558|83|484472248|2</t>
  </si>
  <si>
    <t>SV|95428186|134|484472247|2</t>
  </si>
  <si>
    <t>SV|95428186|134|484472247|1</t>
  </si>
  <si>
    <t>LV|10209159|209|484472246|2</t>
  </si>
  <si>
    <t>LV|10209159|209|484472246|1</t>
  </si>
  <si>
    <t>SV|96338612|50|484472239|2</t>
  </si>
  <si>
    <t>SV|96338612|50|484472239|1</t>
  </si>
  <si>
    <t>SV|96788436|22|484472237|2</t>
  </si>
  <si>
    <t>SV|96788436|22|484472237|1</t>
  </si>
  <si>
    <t>SV|71941060|115|484472093|1</t>
  </si>
  <si>
    <t>SV|71941060|115|484472093|2</t>
  </si>
  <si>
    <t>SV|95270596|32|484472046|7</t>
  </si>
  <si>
    <t>SV|95270596|32|484472046|8</t>
  </si>
  <si>
    <t>SV|95199934|46|484472046|2</t>
  </si>
  <si>
    <t>SV|95200714|63|484472046|4</t>
  </si>
  <si>
    <t>SV|95266780|49|484472046|6</t>
  </si>
  <si>
    <t>SV|95266780|49|484472046|5</t>
  </si>
  <si>
    <t>SV|95200714|63|484472046|3</t>
  </si>
  <si>
    <t>SV|95199934|46|484472046|1</t>
  </si>
  <si>
    <t>SV|73397987|43|484472044|2</t>
  </si>
  <si>
    <t>SV|73397987|43|484472044|1</t>
  </si>
  <si>
    <t>SV|70852679|111|484472043|1</t>
  </si>
  <si>
    <t>SV|70852679|111|484472043|2</t>
  </si>
  <si>
    <t>SV|95463376|176|484471965|1</t>
  </si>
  <si>
    <t>SV|95463376|176|484471965|2</t>
  </si>
  <si>
    <t>SV|95463376|176|484471965|3</t>
  </si>
  <si>
    <t>KR|73106527|230|484471898|1</t>
  </si>
  <si>
    <t>KR|73088161|183|484471729|1</t>
  </si>
  <si>
    <t>SV|96014074|10|484471729|6</t>
  </si>
  <si>
    <t>SV|95717652|22|484471729|4</t>
  </si>
  <si>
    <t>SV|96727214|25|484471724|2</t>
  </si>
  <si>
    <t>SV|97028538|56|484471724|3</t>
  </si>
  <si>
    <t>SV|428102189|105|484471686|1</t>
  </si>
  <si>
    <t>SV|428102189|105|484471686|2</t>
  </si>
  <si>
    <t>SV|96912163|16|484471585|1</t>
  </si>
  <si>
    <t>SV|96948775|50|484471543|1</t>
  </si>
  <si>
    <t>KR|73615543|84|484471503|1</t>
  </si>
  <si>
    <t>KR|73615543|84|484471503|2</t>
  </si>
  <si>
    <t>KR|72475468|104|484471495|2</t>
  </si>
  <si>
    <t>KR|72475468|104|484471495|1</t>
  </si>
  <si>
    <t>SV|91684344|93|484471274|2</t>
  </si>
  <si>
    <t>KR|73603485|54|484471274|7</t>
  </si>
  <si>
    <t>SV|92883944|65|484471274|6</t>
  </si>
  <si>
    <t>SV|92875530|100|484471274|4</t>
  </si>
  <si>
    <t>SV|92883944|65|484471274|5</t>
  </si>
  <si>
    <t>SV|92875530|100|484471274|3</t>
  </si>
  <si>
    <t>KR|73603485|54|484471274|8</t>
  </si>
  <si>
    <t>SV|91684344|93|484471274|1</t>
  </si>
  <si>
    <t>SV|93984334|90|484471256|2</t>
  </si>
  <si>
    <t>SV|93984334|90|484471256|3</t>
  </si>
  <si>
    <t>SV|93984334|90|484471256|1</t>
  </si>
  <si>
    <t>SV|91442977|140|484471251|2</t>
  </si>
  <si>
    <t>SV|91442977|140|484471251|3</t>
  </si>
  <si>
    <t>SV|91442977|140|484471251|1</t>
  </si>
  <si>
    <t>SV|71900837|102|484471249|2</t>
  </si>
  <si>
    <t>SV|71900837|102|484471249|3</t>
  </si>
  <si>
    <t>SV|71900837|102|484471249|1</t>
  </si>
  <si>
    <t>LF|70437165|136|484471233|1</t>
  </si>
  <si>
    <t>LF|70422832|61|484471231|1</t>
  </si>
  <si>
    <t>SV|74392833|40|484471227|2</t>
  </si>
  <si>
    <t>SV|74392833|40|484471227|1</t>
  </si>
  <si>
    <t>SV|73572538|102|484471175|2</t>
  </si>
  <si>
    <t>SV|73572538|102|484471175|1</t>
  </si>
  <si>
    <t>SV|73004277|436|484471157|2</t>
  </si>
  <si>
    <t>SV|73004277|436|484471157|1</t>
  </si>
  <si>
    <t>SV|98348390|15|484471012|1</t>
  </si>
  <si>
    <t>SV|98348390|15|484471012|2</t>
  </si>
  <si>
    <t>KR|74593674|31|484471007|3</t>
  </si>
  <si>
    <t>KR|74593674|31|484471007|2</t>
  </si>
  <si>
    <t>KR|74593674|31|484471007|1</t>
  </si>
  <si>
    <t>SV|97364992|34|484471004|2</t>
  </si>
  <si>
    <t>SV|97364992|34|484471004|1</t>
  </si>
  <si>
    <t>SV|97364982|15|484471003|1</t>
  </si>
  <si>
    <t>SV|97364982|15|484471003|2</t>
  </si>
  <si>
    <t>SV|97084676|36|484470998|2</t>
  </si>
  <si>
    <t>SV|97084676|36|484470998|1</t>
  </si>
  <si>
    <t>KR|74006424|42|484470997|1</t>
  </si>
  <si>
    <t>KR|74006424|42|484470997|2</t>
  </si>
  <si>
    <t>SV|97726518|18|484470993|1</t>
  </si>
  <si>
    <t>SV|97726518|18|484470993|2</t>
  </si>
  <si>
    <t>SV|95452562|129|484470987|2</t>
  </si>
  <si>
    <t>SV|95452562|129|484470987|1</t>
  </si>
  <si>
    <t>SV|98149305|12|484470984|6</t>
  </si>
  <si>
    <t>SV|98149305|12|484470984|5</t>
  </si>
  <si>
    <t>KR|74486853|40|484470984|1</t>
  </si>
  <si>
    <t>SV|98138560|12|484470984|3</t>
  </si>
  <si>
    <t>SV|98138560|12|484470984|4</t>
  </si>
  <si>
    <t>KR|74486853|40|484470984|2</t>
  </si>
  <si>
    <t>SV|98435605|35|484470859|4</t>
  </si>
  <si>
    <t>SV|98523443|8|484470807|1</t>
  </si>
  <si>
    <t>SV|95633897|22|484470672|2</t>
  </si>
  <si>
    <t>SV|95633897|22|484470672|1</t>
  </si>
  <si>
    <t>SV|98416650|14|484470496|1</t>
  </si>
  <si>
    <t>SV|97164914|46|484470487|2</t>
  </si>
  <si>
    <t>SV|97164914|46|484470487|1</t>
  </si>
  <si>
    <t>SV|97182639|20|484470484|2</t>
  </si>
  <si>
    <t>SV|97182639|20|484470484|1</t>
  </si>
  <si>
    <t>SV|97166511|25|484470483|1</t>
  </si>
  <si>
    <t>SV|97166511|25|484470483|2</t>
  </si>
  <si>
    <t>HA|2911278|893|484470436|1</t>
  </si>
  <si>
    <t>SV|97287281|33|484470417|1</t>
  </si>
  <si>
    <t>SV|97287281|33|484470417|2</t>
  </si>
  <si>
    <t>SV|98416650|14|484470412|1</t>
  </si>
  <si>
    <t>SV|97556665|66|484470119|2</t>
  </si>
  <si>
    <t>SV|97556675|81|484470119|3</t>
  </si>
  <si>
    <t>SV|92300404|91|484470118|1</t>
  </si>
  <si>
    <t>SV|92300404|91|484470118|2</t>
  </si>
  <si>
    <t>KR|74615551|22|484470110|1</t>
  </si>
  <si>
    <t>SV|93687587|141|484470050|3</t>
  </si>
  <si>
    <t>SV|93687587|141|484470050|1</t>
  </si>
  <si>
    <t>SV|93687587|141|484470050|2</t>
  </si>
  <si>
    <t>SV|97672011|22|484469926|2</t>
  </si>
  <si>
    <t>SV|97672011|22|484469926|1</t>
  </si>
  <si>
    <t>SV|93750225|70|484469925|1</t>
  </si>
  <si>
    <t>SV|93750225|70|484469925|2</t>
  </si>
  <si>
    <t>SV|97672001|16|484469921|1</t>
  </si>
  <si>
    <t>SV|97672001|16|484469921|2</t>
  </si>
  <si>
    <t>KR|74559215|24|484469649|1</t>
  </si>
  <si>
    <t>SV|73330098|47|484469336|1</t>
  </si>
  <si>
    <t>SV|75499278|84|484469333|1</t>
  </si>
  <si>
    <t>SV|98329720|14|484469298|1</t>
  </si>
  <si>
    <t>SV|73553162|122|484469295|2</t>
  </si>
  <si>
    <t>SV|73553162|122|484469295|1</t>
  </si>
  <si>
    <t>SV|92933152|34|484469294|2</t>
  </si>
  <si>
    <t>SV|92933152|34|484469294|1</t>
  </si>
  <si>
    <t>SV|90384299|117|484469293|2</t>
  </si>
  <si>
    <t>SV|90384299|117|484469293|1</t>
  </si>
  <si>
    <t>SV|97058226|17|484469191|2</t>
  </si>
  <si>
    <t>SV|97058226|17|484469191|1</t>
  </si>
  <si>
    <t>SV|97785546|11|484469190|2</t>
  </si>
  <si>
    <t>SV|97785546|11|484469190|1</t>
  </si>
  <si>
    <t>KR|74069734|87|484469189|2</t>
  </si>
  <si>
    <t>KR|74069734|87|484469189|1</t>
  </si>
  <si>
    <t>SV|96605753|34|484469188|2</t>
  </si>
  <si>
    <t>SV|96605753|34|484469188|1</t>
  </si>
  <si>
    <t>SV|96610917|40|484469187|2</t>
  </si>
  <si>
    <t>SV|96610917|40|484469187|1</t>
  </si>
  <si>
    <t>KR|74034199|84|484468689|2</t>
  </si>
  <si>
    <t>KR|74034199|84|484468689|1</t>
  </si>
  <si>
    <t>SV|98124461|27|484468686|1</t>
  </si>
  <si>
    <t>SV|98124461|27|484468686|2</t>
  </si>
  <si>
    <t>SV|96652834|32|484468685|2</t>
  </si>
  <si>
    <t>SV|96652834|32|484468685|1</t>
  </si>
  <si>
    <t>SV|96305396|57|484468684|1</t>
  </si>
  <si>
    <t>SV|96305396|57|484468684|2</t>
  </si>
  <si>
    <t>SV|96299773|45|484468683|2</t>
  </si>
  <si>
    <t>SV|96299773|45|484468683|1</t>
  </si>
  <si>
    <t>SV|90679008|120|484468581|3</t>
  </si>
  <si>
    <t>SV|90679008|120|484468581|2</t>
  </si>
  <si>
    <t>SV|90679008|120|484468581|1</t>
  </si>
  <si>
    <t>SV|93596278|94|484468552|2</t>
  </si>
  <si>
    <t>SV|93596278|94|484468552|3</t>
  </si>
  <si>
    <t>SV|93596278|94|484468552|1</t>
  </si>
  <si>
    <t>SV|97136587|26|484468551|1</t>
  </si>
  <si>
    <t>SV|94680281|81|484468549|1</t>
  </si>
  <si>
    <t>SV|94680281|81|484468549|2</t>
  </si>
  <si>
    <t>DA|1889246|99|484468522|1</t>
  </si>
  <si>
    <t>SV|98127269|19|484468483|2</t>
  </si>
  <si>
    <t>SV|98127269|19|484468483|1</t>
  </si>
  <si>
    <t>SV|98114671|14|484468482|2</t>
  </si>
  <si>
    <t>SV|98114671|14|484468482|1</t>
  </si>
  <si>
    <t>SV|98115624|16|484468481|2</t>
  </si>
  <si>
    <t>SV|98115624|16|484468481|1</t>
  </si>
  <si>
    <t>SV|61113658|59|484468420|2</t>
  </si>
  <si>
    <t>SV|61113657|83|484468420|1</t>
  </si>
  <si>
    <t>SV|74616393|84|484468419|1</t>
  </si>
  <si>
    <t>SV|94426809|200|484468419|4</t>
  </si>
  <si>
    <t>SV|94426809|200|484468419|3</t>
  </si>
  <si>
    <t>SV|74616393|84|484468419|2</t>
  </si>
  <si>
    <t>SV|96071076|77|484468354|2</t>
  </si>
  <si>
    <t>SV|96071076|77|484468354|1</t>
  </si>
  <si>
    <t>AS|5635874|101|484468329|1</t>
  </si>
  <si>
    <t>AS|5635874|101|484468329|2</t>
  </si>
  <si>
    <t>SV|97061537|90|484468132|2</t>
  </si>
  <si>
    <t>SV|97061537|90|484468132|1</t>
  </si>
  <si>
    <t>SV|93746480|60|484468128|2</t>
  </si>
  <si>
    <t>SV|93746480|60|484468128|1</t>
  </si>
  <si>
    <t>SV|96916064|29|484467976|1</t>
  </si>
  <si>
    <t>SV|71928387|204|484467971|2</t>
  </si>
  <si>
    <t>SV|71442317|218|484467971|1</t>
  </si>
  <si>
    <t>SV|95743983|52|484467895|2</t>
  </si>
  <si>
    <t>SV|95743983|52|484467895|1</t>
  </si>
  <si>
    <t>KR|74537942|9|484467806|3</t>
  </si>
  <si>
    <t>SV|96537350|20|484467806|2</t>
  </si>
  <si>
    <t>KR|73588929|179|484467806|1</t>
  </si>
  <si>
    <t>SV|92825294|86|484467602|2</t>
  </si>
  <si>
    <t>SV|92825294|86|484467602|1</t>
  </si>
  <si>
    <t>SV|92817066|92|484467601|2</t>
  </si>
  <si>
    <t>SV|92817066|92|484467601|1</t>
  </si>
  <si>
    <t>SV|96598531|66|484467599|1</t>
  </si>
  <si>
    <t>SV|96598531|66|484467599|2</t>
  </si>
  <si>
    <t>SV|73831788|60|484467598|2</t>
  </si>
  <si>
    <t>SV|73831788|60|484467598|1</t>
  </si>
  <si>
    <t>SV|91872865|151|484467596|2</t>
  </si>
  <si>
    <t>SV|91872865|151|484467596|1</t>
  </si>
  <si>
    <t>SV|90175485|83|484467592|1</t>
  </si>
  <si>
    <t>DA|9678119|96|484467470|2</t>
  </si>
  <si>
    <t>DA|9678119|96|484467470|1</t>
  </si>
  <si>
    <t>SV|98070372|24|484467397|2</t>
  </si>
  <si>
    <t>SV|98062060|21|484467397|1</t>
  </si>
  <si>
    <t>SV|96547283|16|484467389|2</t>
  </si>
  <si>
    <t>SV|96547283|16|484467389|1</t>
  </si>
  <si>
    <t>SV|75579635|20|484467385|1</t>
  </si>
  <si>
    <t>SV|75579635|20|484467385|2</t>
  </si>
  <si>
    <t>DA|756269|173|484467383|3</t>
  </si>
  <si>
    <t>DA|756269|173|484467383|2</t>
  </si>
  <si>
    <t>DA|756269|173|484467383|1</t>
  </si>
  <si>
    <t>SV|94071528|89|484467303|2</t>
  </si>
  <si>
    <t>SV|94071528|89|484467303|1</t>
  </si>
  <si>
    <t>KR|74356776|54|484467302|2</t>
  </si>
  <si>
    <t>KR|74356776|54|484467302|1</t>
  </si>
  <si>
    <t>UV|4358969|10|484467301|1</t>
  </si>
  <si>
    <t>UV|4358969|10|484467301|2</t>
  </si>
  <si>
    <t>SV|486960086|226|484467186|1</t>
  </si>
  <si>
    <t>SV|95956610|20|484467052|2</t>
  </si>
  <si>
    <t>SV|95956610|20|484467052|1</t>
  </si>
  <si>
    <t>SV|70494505|78|484467035|1</t>
  </si>
  <si>
    <t>SV|96298638|169|484467010|1</t>
  </si>
  <si>
    <t>SV|96298638|169|484466974|1</t>
  </si>
  <si>
    <t>SV|97316012|34|484466971|1</t>
  </si>
  <si>
    <t>SV|97316012|34|484466971|2</t>
  </si>
  <si>
    <t>SV|91889480|293|484466931|2</t>
  </si>
  <si>
    <t>SV|91889480|293|484466931|1</t>
  </si>
  <si>
    <t>SV|97752209|29|484466922|1</t>
  </si>
  <si>
    <t>SV|97752209|29|484466922|2</t>
  </si>
  <si>
    <t>SV|97730913|21|484466920|1</t>
  </si>
  <si>
    <t>SV|97730913|21|484466920|2</t>
  </si>
  <si>
    <t>SV|98136817|11|484466914|1</t>
  </si>
  <si>
    <t>SV|98136817|11|484466914|2</t>
  </si>
  <si>
    <t>SV|98136777|14|484466913|2</t>
  </si>
  <si>
    <t>SV|98136777|14|484466913|1</t>
  </si>
  <si>
    <t>LF|70367115|108|484466896|1</t>
  </si>
  <si>
    <t>AS|8462591|140|484466892|1</t>
  </si>
  <si>
    <t>SV|428931070|103|484466891|1</t>
  </si>
  <si>
    <t>SV|428931070|103|484466891|2</t>
  </si>
  <si>
    <t>LV|481141175|51|484466889|3</t>
  </si>
  <si>
    <t>LV|481141175|51|484466889|2</t>
  </si>
  <si>
    <t>SV|70754497|178|484466887|1</t>
  </si>
  <si>
    <t>SV|70754497|178|484466887|2</t>
  </si>
  <si>
    <t>LV|425438624|206|484466783|2</t>
  </si>
  <si>
    <t>LV|425438624|206|484466783|1</t>
  </si>
  <si>
    <t>SV|96873589|19|484466705|1</t>
  </si>
  <si>
    <t>SV|94833433|184|484466703|1</t>
  </si>
  <si>
    <t>KR|71791413|219|484466700|1</t>
  </si>
  <si>
    <t>SV|90400616|124|484466557|3</t>
  </si>
  <si>
    <t>SV|90400616|124|484466557|2</t>
  </si>
  <si>
    <t>SV|90400616|124|484466557|1</t>
  </si>
  <si>
    <t>SV|410644299|55|484466528|2</t>
  </si>
  <si>
    <t>SV|410644299|55|484466528|1</t>
  </si>
  <si>
    <t>SV|98355779|15|484466462|2</t>
  </si>
  <si>
    <t>SV|98355779|15|484466462|3</t>
  </si>
  <si>
    <t>SV|98355779|15|484466462|1</t>
  </si>
  <si>
    <t>SV|95153655|119|484466427|8</t>
  </si>
  <si>
    <t>SV|95380519|121|484466427|14</t>
  </si>
  <si>
    <t>SV|95164180|106|484466427|10</t>
  </si>
  <si>
    <t>SV|95380519|121|484466427|15</t>
  </si>
  <si>
    <t>SV|95131568|115|484466427|6</t>
  </si>
  <si>
    <t>SV|95164180|106|484466427|12</t>
  </si>
  <si>
    <t>SV|95153655|119|484466427|7</t>
  </si>
  <si>
    <t>SV|95153655|119|484466427|9</t>
  </si>
  <si>
    <t>SV|95131568|115|484466427|5</t>
  </si>
  <si>
    <t>SV|90065388|165|484466427|2</t>
  </si>
  <si>
    <t>SV|95380519|121|484466427|13</t>
  </si>
  <si>
    <t>SV|95164180|106|484466427|11</t>
  </si>
  <si>
    <t>SV|95131568|115|484466427|4</t>
  </si>
  <si>
    <t>KR|73595989|102|484466427|16</t>
  </si>
  <si>
    <t>KR|73595989|102|484466427|18</t>
  </si>
  <si>
    <t>KR|73595989|102|484466427|17</t>
  </si>
  <si>
    <t>SV|90065388|165|484466427|3</t>
  </si>
  <si>
    <t>SV|90065388|165|484466427|1</t>
  </si>
  <si>
    <t>SV|98105139|52|484466383|1</t>
  </si>
  <si>
    <t>SV|98105139|52|484466383|2</t>
  </si>
  <si>
    <t>KR|74057804|48|484466378|2</t>
  </si>
  <si>
    <t>KR|74057804|48|484466378|1</t>
  </si>
  <si>
    <t>SV|98138460|20|484466334|1</t>
  </si>
  <si>
    <t>SV|98138460|20|484466334|2</t>
  </si>
  <si>
    <t>SV|98138460|20|484466334|3</t>
  </si>
  <si>
    <t>SV|73640029|441|484466333|1</t>
  </si>
  <si>
    <t>SV|92861295|196|484466333|2</t>
  </si>
  <si>
    <t>KR|73906918|90|484466307|3</t>
  </si>
  <si>
    <t>KR|73906918|90|484466307|2</t>
  </si>
  <si>
    <t>KR|73906918|90|484466307|1</t>
  </si>
  <si>
    <t>SV|96222498|40|484466306|3</t>
  </si>
  <si>
    <t>SV|96222498|40|484466306|2</t>
  </si>
  <si>
    <t>SV|96222498|40|484466306|1</t>
  </si>
  <si>
    <t>SV|97389141|78|484466278|3</t>
  </si>
  <si>
    <t>SV|97389141|78|484466278|2</t>
  </si>
  <si>
    <t>SV|97389141|78|484466278|1</t>
  </si>
  <si>
    <t>SV|487000650|96|484466171|1</t>
  </si>
  <si>
    <t>SV|97289162|35|484466158|1</t>
  </si>
  <si>
    <t>SV|96146619|26|484466157|4</t>
  </si>
  <si>
    <t>SV|91762936|59|484466157|3</t>
  </si>
  <si>
    <t>SV|91762936|59|484466157|2</t>
  </si>
  <si>
    <t>SV|91761219|94|484466157|1</t>
  </si>
  <si>
    <t>SV|74316517|116|484465765|2</t>
  </si>
  <si>
    <t>SV|74316517|116|484465765|1</t>
  </si>
  <si>
    <t>SV|74316517|116|484465765|3</t>
  </si>
  <si>
    <t>SV|97607446|87|484465598|2</t>
  </si>
  <si>
    <t>SV|97607446|87|484465598|1</t>
  </si>
  <si>
    <t>SV|92453158|111|484465595|1</t>
  </si>
  <si>
    <t>SV|93562163|157|484465444|1</t>
  </si>
  <si>
    <t>SV|90903970|93|484465368|3</t>
  </si>
  <si>
    <t>SV|90903970|93|484465368|2</t>
  </si>
  <si>
    <t>SV|90903970|93|484465368|1</t>
  </si>
  <si>
    <t>HA|5763570|102|484465321|1</t>
  </si>
  <si>
    <t>SV|8371438|125|484465121|2</t>
  </si>
  <si>
    <t>SV|8371438|125|484465121|1</t>
  </si>
  <si>
    <t>SV|96353490|36|484465111|1</t>
  </si>
  <si>
    <t>SV|96353490|36|484465111|2</t>
  </si>
  <si>
    <t>SV|98169071|15|484465108|4</t>
  </si>
  <si>
    <t>SV|95792157|178|484465108|3</t>
  </si>
  <si>
    <t>SV|95788723|22|484465108|2</t>
  </si>
  <si>
    <t>SV|98295987|10|484465108|5</t>
  </si>
  <si>
    <t>SV|98476351|12|484465081|1</t>
  </si>
  <si>
    <t>SV|97707920|33|484464990|4</t>
  </si>
  <si>
    <t>KR|74254667|45|484464906|1</t>
  </si>
  <si>
    <t>KR|74254667|45|484464906|2</t>
  </si>
  <si>
    <t>SV|96387269|44|484464905|1</t>
  </si>
  <si>
    <t>SV|97058141|68|484464733|2</t>
  </si>
  <si>
    <t>SV|97058141|68|484464733|1</t>
  </si>
  <si>
    <t>SV|92378375|164|484464715|2</t>
  </si>
  <si>
    <t>SV|92378375|164|484464715|1</t>
  </si>
  <si>
    <t>SV|94379513|213|484464503|2</t>
  </si>
  <si>
    <t>SV|94379513|213|484464503|1</t>
  </si>
  <si>
    <t>DA|2912653|72|484464348|1</t>
  </si>
  <si>
    <t>DA|2912653|72|484464348|2</t>
  </si>
  <si>
    <t>SV|97229125|36|484464342|1</t>
  </si>
  <si>
    <t>SV|97229125|36|484464342|2</t>
  </si>
  <si>
    <t>SV|418776910|93|484464341|1</t>
  </si>
  <si>
    <t>SV|418776910|93|484464341|2</t>
  </si>
  <si>
    <t>UV|7118139|28|484463820|2</t>
  </si>
  <si>
    <t>UV|7118139|28|484463820|1</t>
  </si>
  <si>
    <t>SV|61564438|86|484463602|7</t>
  </si>
  <si>
    <t>SV|69013431|87|484463602|3</t>
  </si>
  <si>
    <t>SV|61998532|83|484463602|2</t>
  </si>
  <si>
    <t>SV|61973655|64|484463602|1</t>
  </si>
  <si>
    <t>KR|71688331|145|484463602|4</t>
  </si>
  <si>
    <t>SV|427455524|96|484463602|6</t>
  </si>
  <si>
    <t>KR|72924615|57|484463602|5</t>
  </si>
  <si>
    <t>SV|94303832|234|484463537|1</t>
  </si>
  <si>
    <t>KR|74559215|24|484463327|2</t>
  </si>
  <si>
    <t>KR|74559215|24|484463327|1</t>
  </si>
  <si>
    <t>SV|96948278|40|484463326|2</t>
  </si>
  <si>
    <t>SV|96948278|40|484463326|1</t>
  </si>
  <si>
    <t>SV|96429950|36|484463325|1</t>
  </si>
  <si>
    <t>SV|96429950|36|484463325|2</t>
  </si>
  <si>
    <t>KR|74386005|80|484463324|1</t>
  </si>
  <si>
    <t>KR|74386005|80|484463324|2</t>
  </si>
  <si>
    <t>SV|98127051|9|484463323|2</t>
  </si>
  <si>
    <t>SV|98127051|9|484463323|1</t>
  </si>
  <si>
    <t>SV|96948775|50|484463322|2</t>
  </si>
  <si>
    <t>SV|96948775|50|484463322|1</t>
  </si>
  <si>
    <t>SV|97463498|60|484463321|1</t>
  </si>
  <si>
    <t>SV|97463498|60|484463321|2</t>
  </si>
  <si>
    <t>SV|93430596|102|484463251|1</t>
  </si>
  <si>
    <t>SV|93436583|114|484463248|1</t>
  </si>
  <si>
    <t>SV|93317527|211|484463240|2</t>
  </si>
  <si>
    <t>SV|93317527|211|484463240|1</t>
  </si>
  <si>
    <t>SV|98160484|27|484463232|1</t>
  </si>
  <si>
    <t>SV|98160484|27|484463232|2</t>
  </si>
  <si>
    <t>LV|430017483|96|484460437|1</t>
  </si>
  <si>
    <t>LV|430017483|96|484460437|2</t>
  </si>
  <si>
    <t>SV|98204900|20|484458444|1</t>
  </si>
  <si>
    <t>SV|90127692|135|484456796|2</t>
  </si>
  <si>
    <t>SV|73985202|64|484456796|1</t>
  </si>
  <si>
    <t>SV|98204900|20|484454848|1</t>
  </si>
  <si>
    <t>SV|70699701|128|484454445|1</t>
  </si>
  <si>
    <t>SV|97948735|27|484453589|1</t>
  </si>
  <si>
    <t>SV|62032075|345|484451314|3</t>
  </si>
  <si>
    <t>SV|62032075|345|484451314|2</t>
  </si>
  <si>
    <t>SV|62032075|345|484451314|1</t>
  </si>
  <si>
    <t>LV|431815132|169|484449960|1</t>
  </si>
  <si>
    <t>LV|431815132|169|484449960|2</t>
  </si>
  <si>
    <t>LV|10090201|98|484448335|1</t>
  </si>
  <si>
    <t>LV|9166261|245|484448295|2</t>
  </si>
  <si>
    <t>LV|9166261|245|484448295|1</t>
  </si>
  <si>
    <t>SV|96138808|49|484448059|1</t>
  </si>
  <si>
    <t>LV|481563703|151|484447231|1</t>
  </si>
  <si>
    <t>LV|481563703|151|484447231|2</t>
  </si>
  <si>
    <t>LV|481625355|174|484446618|1</t>
  </si>
  <si>
    <t>LV|481559082|327|484446162|2</t>
  </si>
  <si>
    <t>LV|481559082|327|484446162|1</t>
  </si>
  <si>
    <t>LV|431212834|182|484445923|2</t>
  </si>
  <si>
    <t>LV|431212834|182|484445923|1</t>
  </si>
  <si>
    <t>SV|94091205|144|484445187|3</t>
  </si>
  <si>
    <t>SV|94092704|150|484445187|4</t>
  </si>
  <si>
    <t>SV|94089272|117|484445187|2</t>
  </si>
  <si>
    <t>LV|481456279|339|484445187|1</t>
  </si>
  <si>
    <t>LV|7862726|83|484445185|1</t>
  </si>
  <si>
    <t>KR|7786835|80|484445036|2</t>
  </si>
  <si>
    <t>KR|74646998|14|484445036|3</t>
  </si>
  <si>
    <t>SV|69876441|104|484445036|1</t>
  </si>
  <si>
    <t>SV|98530074|13|484445036|7</t>
  </si>
  <si>
    <t>SV|98528203|14|484445036|6</t>
  </si>
  <si>
    <t>SV|98523328|13|484445036|5</t>
  </si>
  <si>
    <t>LF|70892386|56|484444747|1</t>
  </si>
  <si>
    <t>LV|430520005|98|484444271|1</t>
  </si>
  <si>
    <t>LV|430520005|98|484444271|2</t>
  </si>
  <si>
    <t>LV|440026129|312|484444263|1</t>
  </si>
  <si>
    <t>LV|440026129|312|484444261|1</t>
  </si>
  <si>
    <t>KV|341976486|51|484442398|1</t>
  </si>
  <si>
    <t>SV|8330146|164|484435191|1</t>
  </si>
  <si>
    <t>KV|233401914|2919|484431955|1</t>
  </si>
  <si>
    <t>KR|74620145|21|484430327|1</t>
  </si>
  <si>
    <t>SV|96357017|61|484427690|1</t>
  </si>
  <si>
    <t>SV|95500023|65|484426407|1</t>
  </si>
  <si>
    <t>SV|94547538|140|484425449|1</t>
  </si>
  <si>
    <t>LF|70198889|384|484425339|1</t>
  </si>
  <si>
    <t>LF|70186816|86|484425277|1</t>
  </si>
  <si>
    <t>DA|8569939|165|484422535|1</t>
  </si>
  <si>
    <t>SV|73571602|435|484421568|1</t>
  </si>
  <si>
    <t>AS|261230|132|484420968|1</t>
  </si>
  <si>
    <t>KV|340032301|225|484419882|2</t>
  </si>
  <si>
    <t>KV|340032301|225|484419882|3</t>
  </si>
  <si>
    <t>KV|340032301|225|484419882|1</t>
  </si>
  <si>
    <t>KV|254610017|549|484419587|1</t>
  </si>
  <si>
    <t>KV|254610017|549|484419587|4</t>
  </si>
  <si>
    <t>KV|254610017|549|484419587|3</t>
  </si>
  <si>
    <t>KV|254610017|549|484419587|2</t>
  </si>
  <si>
    <t>KV|342432965|202|484419586|1</t>
  </si>
  <si>
    <t>KV|342432965|202|484419586|3</t>
  </si>
  <si>
    <t>KV|342432965|202|484419586|2</t>
  </si>
  <si>
    <t>KV|334838213|1461|484418783|2</t>
  </si>
  <si>
    <t>KV|334838213|1461|484418783|1</t>
  </si>
  <si>
    <t>KV|325828736|92|484417687|3</t>
  </si>
  <si>
    <t>KV|325828736|92|484417687|2</t>
  </si>
  <si>
    <t>KV|325828736|92|484417687|1</t>
  </si>
  <si>
    <t>KV|307809759|3028|484417686|3</t>
  </si>
  <si>
    <t>KV|307809759|3028|484417686|1</t>
  </si>
  <si>
    <t>KV|307809759|3028|484417686|2</t>
  </si>
  <si>
    <t>KV|346655181|30|484417346|3</t>
  </si>
  <si>
    <t>KV|346655181|30|484417346|2</t>
  </si>
  <si>
    <t>KV|346655181|30|484417346|1</t>
  </si>
  <si>
    <t>KV|333159606|485|484417345|3</t>
  </si>
  <si>
    <t>KV|333159606|485|484417345|2</t>
  </si>
  <si>
    <t>KV|333159606|485|484417345|1</t>
  </si>
  <si>
    <t>KV|317675845|13|484416583|2</t>
  </si>
  <si>
    <t>KV|317675845|13|484416583|1</t>
  </si>
  <si>
    <t>KV|308236663|4061|484416572|1</t>
  </si>
  <si>
    <t>KV|331330812|239|484416312|2</t>
  </si>
  <si>
    <t>KV|331330812|239|484416312|1</t>
  </si>
  <si>
    <t>KV|328923764|260|484416311|3</t>
  </si>
  <si>
    <t>KV|328923764|260|484416311|2</t>
  </si>
  <si>
    <t>KV|328923764|260|484416311|1</t>
  </si>
  <si>
    <t>KV|344745167|1106|484416310|3</t>
  </si>
  <si>
    <t>KV|344745167|1106|484416310|2</t>
  </si>
  <si>
    <t>KV|344745167|1106|484416310|1</t>
  </si>
  <si>
    <t>KV|338907074|493|484416067|1</t>
  </si>
  <si>
    <t>KV|338907074|493|484416067|3</t>
  </si>
  <si>
    <t>KV|338907074|493|484416067|2</t>
  </si>
  <si>
    <t>KV|266849376|2317|484415039|1</t>
  </si>
  <si>
    <t>KV|266849376|2317|484415039|2</t>
  </si>
  <si>
    <t>KV|212887019|344|484415037|1</t>
  </si>
  <si>
    <t>KV|212887019|344|484415037|3</t>
  </si>
  <si>
    <t>KV|212887019|344|484415037|2</t>
  </si>
  <si>
    <t>KV|327916691|154|484414282|1</t>
  </si>
  <si>
    <t>KV|327916691|154|484414282|2</t>
  </si>
  <si>
    <t>KV|327916691|154|484414282|4</t>
  </si>
  <si>
    <t>KV|327916691|154|484414282|3</t>
  </si>
  <si>
    <t>KV|333516131|78|484414279|2</t>
  </si>
  <si>
    <t>KV|333516131|78|484414279|1</t>
  </si>
  <si>
    <t>KV|339885260|17|484414277|2</t>
  </si>
  <si>
    <t>KV|339885260|17|484414277|1</t>
  </si>
  <si>
    <t>KV|224826449|303|484414276|1</t>
  </si>
  <si>
    <t>KV|41689993|396|484414275|2</t>
  </si>
  <si>
    <t>KV|41689993|396|484414275|1</t>
  </si>
  <si>
    <t>KV|224892719|807|484413950|2</t>
  </si>
  <si>
    <t>KV|224892719|807|484413950|1</t>
  </si>
  <si>
    <t>KV|308934611|262|484413949|2</t>
  </si>
  <si>
    <t>KV|308934611|262|484413949|1</t>
  </si>
  <si>
    <t>KV|203263983|5872|484413947|2</t>
  </si>
  <si>
    <t>KV|203263983|5872|484413947|1</t>
  </si>
  <si>
    <t>KV|229145059|4492|484413259|2</t>
  </si>
  <si>
    <t>KV|229145059|4492|484413259|1</t>
  </si>
  <si>
    <t>KV|207619138|2960|484413258|2</t>
  </si>
  <si>
    <t>KV|207619138|2960|484413258|1</t>
  </si>
  <si>
    <t>KV|224568938|579|484412706|2</t>
  </si>
  <si>
    <t>KV|224568938|579|484412706|3</t>
  </si>
  <si>
    <t>KV|224568938|579|484412706|1</t>
  </si>
  <si>
    <t>KV|341325736|158|484412704|2</t>
  </si>
  <si>
    <t>KV|341325736|158|484412704|1</t>
  </si>
  <si>
    <t>KV|329044039|89|484412702|1</t>
  </si>
  <si>
    <t>KV|329044039|89|484412702|2</t>
  </si>
  <si>
    <t>KV|211510698|3065|484412700|3</t>
  </si>
  <si>
    <t>KV|211510698|3065|484412700|1</t>
  </si>
  <si>
    <t>KV|211510698|3065|484412700|2</t>
  </si>
  <si>
    <t>KV|266192865|432|484412699|2</t>
  </si>
  <si>
    <t>KV|266192865|432|484412699|1</t>
  </si>
  <si>
    <t>KV|333898387|74|484412357|2</t>
  </si>
  <si>
    <t>KV|333898387|74|484412357|1</t>
  </si>
  <si>
    <t>KV|225020464|3438|484412356|2</t>
  </si>
  <si>
    <t>KV|225020464|3438|484412356|1</t>
  </si>
  <si>
    <t>KV|308934611|259|484412352|2</t>
  </si>
  <si>
    <t>KV|308934611|259|484412352|1</t>
  </si>
  <si>
    <t>KV|334888563|144|484411955|2</t>
  </si>
  <si>
    <t>KV|334888563|144|484411955|1</t>
  </si>
  <si>
    <t>KV|307312986|3047|484411954|1</t>
  </si>
  <si>
    <t>KV|307312986|3047|484411954|2</t>
  </si>
  <si>
    <t>KV|221379158|7936|484411953|1</t>
  </si>
  <si>
    <t>KV|221379158|7936|484411953|2</t>
  </si>
  <si>
    <t>KV|329631392|14|484411947|1</t>
  </si>
  <si>
    <t>KV|329631392|14|484411947|3</t>
  </si>
  <si>
    <t>KV|329631392|14|484411947|2</t>
  </si>
  <si>
    <t>KV|314636725|745|484411643|3</t>
  </si>
  <si>
    <t>KV|314636725|745|484411643|1</t>
  </si>
  <si>
    <t>KV|314636725|745|484411643|2</t>
  </si>
  <si>
    <t>KV|314636725|745|484411643|4</t>
  </si>
  <si>
    <t>KV|315893742|518|484411639|3</t>
  </si>
  <si>
    <t>KV|315893742|518|484411639|1</t>
  </si>
  <si>
    <t>KV|315893742|518|484411639|2</t>
  </si>
  <si>
    <t>KV|300413787|600|484411347|2</t>
  </si>
  <si>
    <t>KV|300413787|600|484411347|1</t>
  </si>
  <si>
    <t>KV|304737175|401|484411339|3</t>
  </si>
  <si>
    <t>KV|304737175|401|484411339|2</t>
  </si>
  <si>
    <t>KV|304737175|401|484411339|4</t>
  </si>
  <si>
    <t>KV|304737175|401|484411339|1</t>
  </si>
  <si>
    <t>KV|325868088|189|484411336|2</t>
  </si>
  <si>
    <t>KV|325868088|189|484411336|1</t>
  </si>
  <si>
    <t>KV|1298983|561|484411335|3</t>
  </si>
  <si>
    <t>KV|1298983|561|484411335|1</t>
  </si>
  <si>
    <t>KV|1298983|561|484411335|2</t>
  </si>
  <si>
    <t>KV|346953956|117|484411334|2</t>
  </si>
  <si>
    <t>KV|346953956|117|484411334|1</t>
  </si>
  <si>
    <t>KV|48450316|1630|484410715|2</t>
  </si>
  <si>
    <t>KV|48450316|1630|484410715|1</t>
  </si>
  <si>
    <t>KV|208230870|5738|484410713|3</t>
  </si>
  <si>
    <t>KV|208230870|5738|484410713|2</t>
  </si>
  <si>
    <t>KV|208230870|5738|484410713|1</t>
  </si>
  <si>
    <t>KV|345622204|42|484410365|2</t>
  </si>
  <si>
    <t>KV|345622204|42|484410365|1</t>
  </si>
  <si>
    <t>KV|212687486|4634|484410364|4</t>
  </si>
  <si>
    <t>KV|212687486|4634|484410364|3</t>
  </si>
  <si>
    <t>KV|212687486|4634|484410364|2</t>
  </si>
  <si>
    <t>KV|212687486|4634|484410364|1</t>
  </si>
  <si>
    <t>KV|230013069|2957|484410362|3</t>
  </si>
  <si>
    <t>KV|230013069|2957|484410362|2</t>
  </si>
  <si>
    <t>KV|230013069|2957|484410362|1</t>
  </si>
  <si>
    <t>KV|331859732|354|484410256|3</t>
  </si>
  <si>
    <t>KV|331859732|354|484410256|2</t>
  </si>
  <si>
    <t>KV|331859732|354|484410256|1</t>
  </si>
  <si>
    <t>KV|318118472|53|484410255|1</t>
  </si>
  <si>
    <t>KV|318118472|53|484410255|3</t>
  </si>
  <si>
    <t>KV|318118472|53|484410255|2</t>
  </si>
  <si>
    <t>KV|340004952|33|484409140|1</t>
  </si>
  <si>
    <t>KV|340004952|33|484409140|2</t>
  </si>
  <si>
    <t>KV|205277116|976|484409138|2</t>
  </si>
  <si>
    <t>KV|205277116|976|484409138|3</t>
  </si>
  <si>
    <t>KV|205277116|976|484409138|1</t>
  </si>
  <si>
    <t>KV|345937604|46|484408764|1</t>
  </si>
  <si>
    <t>KV|345937604|46|484408764|2</t>
  </si>
  <si>
    <t>KV|331651880|161|484408763|3</t>
  </si>
  <si>
    <t>KV|331651880|161|484408763|2</t>
  </si>
  <si>
    <t>KV|331651880|161|484408763|1</t>
  </si>
  <si>
    <t>KV|341556576|53|484408755|1</t>
  </si>
  <si>
    <t>KV|341556576|53|484408755|2</t>
  </si>
  <si>
    <t>KV|344977637|95|484408663|3</t>
  </si>
  <si>
    <t>KV|344977637|95|484408663|2</t>
  </si>
  <si>
    <t>KV|344977637|95|484408663|1</t>
  </si>
  <si>
    <t>KV|342912074|145|484408661|2</t>
  </si>
  <si>
    <t>KV|342912074|145|484408661|1</t>
  </si>
  <si>
    <t>KV|319651425|35|484408660|1</t>
  </si>
  <si>
    <t>KV|319651425|35|484408660|2</t>
  </si>
  <si>
    <t>KV|319651425|35|484408660|3</t>
  </si>
  <si>
    <t>KV|322208583|803|484408657|3</t>
  </si>
  <si>
    <t>KV|322208583|803|484408657|1</t>
  </si>
  <si>
    <t>KV|322208583|803|484408657|2</t>
  </si>
  <si>
    <t>KV|341699415|32|484408563|3</t>
  </si>
  <si>
    <t>KV|341699415|32|484408563|2</t>
  </si>
  <si>
    <t>KV|341699415|32|484408563|1</t>
  </si>
  <si>
    <t>KV|344867610|115|484408561|2</t>
  </si>
  <si>
    <t>KV|344867610|115|484408561|1</t>
  </si>
  <si>
    <t>KV|49279771|723|484408535|2</t>
  </si>
  <si>
    <t>KV|49279771|723|484408535|1</t>
  </si>
  <si>
    <t>KV|328156372|1054|484407364|1</t>
  </si>
  <si>
    <t>KV|328156372|1054|484407364|2</t>
  </si>
  <si>
    <t>KV|46335865|3288|484407306|1</t>
  </si>
  <si>
    <t>KV|46335865|3288|484407306|3</t>
  </si>
  <si>
    <t>KV|46335865|3288|484407306|2</t>
  </si>
  <si>
    <t>KV|46335865|3288|484407306|4</t>
  </si>
  <si>
    <t>KV|206654649|5547|484406965|1</t>
  </si>
  <si>
    <t>KV|206654649|5547|484406965|3</t>
  </si>
  <si>
    <t>KV|206654649|5547|484406965|2</t>
  </si>
  <si>
    <t>KV|46051140|227|484406962|2</t>
  </si>
  <si>
    <t>KV|46051140|227|484406962|1</t>
  </si>
  <si>
    <t>KV|46051140|227|484406962|3</t>
  </si>
  <si>
    <t>KV|260615616|872|484406143|1</t>
  </si>
  <si>
    <t>KV|260615616|872|484406143|2</t>
  </si>
  <si>
    <t>KV|260615616|872|484406143|3</t>
  </si>
  <si>
    <t>KV|202551225|4088|484405829|2</t>
  </si>
  <si>
    <t>KV|202551225|4088|484405829|1</t>
  </si>
  <si>
    <t>KV|41096298|462|484405828|3</t>
  </si>
  <si>
    <t>KV|41096298|462|484405828|2</t>
  </si>
  <si>
    <t>KV|41096298|462|484405828|1</t>
  </si>
  <si>
    <t>KV|321081474|194|484405827|2</t>
  </si>
  <si>
    <t>KV|321081474|194|484405827|1</t>
  </si>
  <si>
    <t>KV|319438136|1025|484405826|2</t>
  </si>
  <si>
    <t>KV|319438136|1025|484405826|3</t>
  </si>
  <si>
    <t>KV|319438136|1025|484405826|1</t>
  </si>
  <si>
    <t>KV|339457927|32|484405823|3</t>
  </si>
  <si>
    <t>KV|339457927|32|484405823|1</t>
  </si>
  <si>
    <t>KV|339457927|32|484405823|2</t>
  </si>
  <si>
    <t>KV|313590467|190|484405820|2</t>
  </si>
  <si>
    <t>KV|313590467|190|484405820|1</t>
  </si>
  <si>
    <t>KV|313590467|190|484405820|3</t>
  </si>
  <si>
    <t>KV|205417414|531|484405639|1</t>
  </si>
  <si>
    <t>KV|346851649|10|484405380|2</t>
  </si>
  <si>
    <t>KV|346851649|10|484405380|1</t>
  </si>
  <si>
    <t>KV|331290918|116|484405379|2</t>
  </si>
  <si>
    <t>KV|331290918|116|484405379|1</t>
  </si>
  <si>
    <t>KV|329152028|408|484404914|1</t>
  </si>
  <si>
    <t>KV|331013235|176|484404894|2</t>
  </si>
  <si>
    <t>KV|331013235|176|484404894|3</t>
  </si>
  <si>
    <t>KV|331013235|176|484404894|1</t>
  </si>
  <si>
    <t>KV|331013235|176|484404894|4</t>
  </si>
  <si>
    <t>KV|347589654|13|484399552|3</t>
  </si>
  <si>
    <t>KV|347589654|13|484399552|2</t>
  </si>
  <si>
    <t>KV|347589654|13|484399552|1</t>
  </si>
  <si>
    <t>KV|269660355|3512|484399514|1</t>
  </si>
  <si>
    <t>KV|230552571|2593|484399481|2</t>
  </si>
  <si>
    <t>KV|230552571|2593|484399481|1</t>
  </si>
  <si>
    <t>KV|317116972|744|484399401|1</t>
  </si>
  <si>
    <t>KV|341717065|502|484398886|3</t>
  </si>
  <si>
    <t>KV|341717065|502|484398886|2</t>
  </si>
  <si>
    <t>KV|341717065|502|484398886|1</t>
  </si>
  <si>
    <t>KV|246820851|447|484398818|1</t>
  </si>
  <si>
    <t>KV|208069409|3736|484398613|2</t>
  </si>
  <si>
    <t>KV|208069409|3736|484398613|1</t>
  </si>
  <si>
    <t>KV|343121763|63|484398602|2</t>
  </si>
  <si>
    <t>KV|343121763|63|484398602|1</t>
  </si>
  <si>
    <t>KV|342416751|30|484398583|3</t>
  </si>
  <si>
    <t>KV|342416751|30|484398583|2</t>
  </si>
  <si>
    <t>KV|342416751|30|484398583|1</t>
  </si>
  <si>
    <t>KV|210576199|5800|484398579|3</t>
  </si>
  <si>
    <t>KV|210576199|5800|484398579|2</t>
  </si>
  <si>
    <t>KV|210576199|5800|484398579|4</t>
  </si>
  <si>
    <t>KV|210576199|5800|484398579|1</t>
  </si>
  <si>
    <t>KV|332244731|31|484398546|3</t>
  </si>
  <si>
    <t>KV|332244731|31|484398546|2</t>
  </si>
  <si>
    <t>KV|332244731|31|484398546|1</t>
  </si>
  <si>
    <t>KV|211375650|6264|484398541|2</t>
  </si>
  <si>
    <t>KV|211375650|6264|484398541|1</t>
  </si>
  <si>
    <t>KV|339261097|513|484398497|2</t>
  </si>
  <si>
    <t>KV|339261097|513|484398497|1</t>
  </si>
  <si>
    <t>KV|343096386|58|484398386|3</t>
  </si>
  <si>
    <t>KV|343096386|58|484398386|2</t>
  </si>
  <si>
    <t>KV|343096386|58|484398386|1</t>
  </si>
  <si>
    <t>KV|343332985|52|484398359|4</t>
  </si>
  <si>
    <t>KV|343332985|52|484398359|3</t>
  </si>
  <si>
    <t>KV|343332985|52|484398359|2</t>
  </si>
  <si>
    <t>KV|343332985|52|484398359|1</t>
  </si>
  <si>
    <t>KV|337906619|136|484398315|2</t>
  </si>
  <si>
    <t>KV|337906619|136|484398315|1</t>
  </si>
  <si>
    <t>KV|335278195|178|484398306|2</t>
  </si>
  <si>
    <t>KV|335278195|178|484398306|1</t>
  </si>
  <si>
    <t>KV|335278195|178|484398306|3</t>
  </si>
  <si>
    <t>KV|305957904|76|484398266|1</t>
  </si>
  <si>
    <t>KV|305957904|76|484398266|3</t>
  </si>
  <si>
    <t>KV|305957904|76|484398266|2</t>
  </si>
  <si>
    <t>KV|341290304|34|484398171|2</t>
  </si>
  <si>
    <t>KV|341290304|34|484398171|1</t>
  </si>
  <si>
    <t>KV|305585462|189|484398168|1</t>
  </si>
  <si>
    <t>KV|305585462|189|484398168|2</t>
  </si>
  <si>
    <t>KV|305585462|189|484398168|3</t>
  </si>
  <si>
    <t>KV|344940598|116|484398165|2</t>
  </si>
  <si>
    <t>KV|344940598|116|484398165|3</t>
  </si>
  <si>
    <t>KV|344940598|116|484398165|1</t>
  </si>
  <si>
    <t>KV|345027527|154|484398164|2</t>
  </si>
  <si>
    <t>KV|345027527|154|484398164|3</t>
  </si>
  <si>
    <t>KV|345027527|154|484398164|1</t>
  </si>
  <si>
    <t>KV|267009002|4049|484398145|6</t>
  </si>
  <si>
    <t>KV|267009002|4049|484398145|4</t>
  </si>
  <si>
    <t>KV|267009002|4049|484398145|5</t>
  </si>
  <si>
    <t>KV|213650454|4207|484398136|1</t>
  </si>
  <si>
    <t>KV|348099839|92|484398122|1</t>
  </si>
  <si>
    <t>KV|348099839|92|484398122|2</t>
  </si>
  <si>
    <t>KV|348099839|92|484398122|4</t>
  </si>
  <si>
    <t>KV|348099839|92|484398122|5</t>
  </si>
  <si>
    <t>KV|348099839|92|484398122|3</t>
  </si>
  <si>
    <t>KV|338197387|913|484398020|3</t>
  </si>
  <si>
    <t>KV|338197387|913|484398020|2</t>
  </si>
  <si>
    <t>KV|338197387|913|484398020|1</t>
  </si>
  <si>
    <t>KV|338796388|38|484398016|1</t>
  </si>
  <si>
    <t>KV|345167353|206|484397994|1</t>
  </si>
  <si>
    <t>KV|7759889|314|484397940|1</t>
  </si>
  <si>
    <t>KV|7759889|314|484397940|3</t>
  </si>
  <si>
    <t>KV|7759889|314|484397940|2</t>
  </si>
  <si>
    <t>KV|283689420|13|484397898|2</t>
  </si>
  <si>
    <t>KV|283689420|13|484397898|1</t>
  </si>
  <si>
    <t>KV|60153038|632|484397895|1</t>
  </si>
  <si>
    <t>KV|346949185|18|484397781|2</t>
  </si>
  <si>
    <t>KV|346949185|18|484397781|1</t>
  </si>
  <si>
    <t>KV|233544030|3919|484397771|2</t>
  </si>
  <si>
    <t>KV|233544030|3919|484397771|1</t>
  </si>
  <si>
    <t>KV|331968965|683|484397760|2</t>
  </si>
  <si>
    <t>KV|331968965|683|484397760|1</t>
  </si>
  <si>
    <t>KV|215822465|839|484397759|2</t>
  </si>
  <si>
    <t>KV|215822465|839|484397759|1</t>
  </si>
  <si>
    <t>KV|220436395|1356|484397121|4</t>
  </si>
  <si>
    <t>KV|220436395|1356|484397121|3</t>
  </si>
  <si>
    <t>KV|345932661|89|484397070|2</t>
  </si>
  <si>
    <t>KV|345932661|89|484397070|5</t>
  </si>
  <si>
    <t>KV|315045342|227|484396695|1</t>
  </si>
  <si>
    <t>KV|315045342|227|484396695|2</t>
  </si>
  <si>
    <t>KV|315045342|227|484396695|3</t>
  </si>
  <si>
    <t>KV|311625786|4754|484396635|1</t>
  </si>
  <si>
    <t>KV|322002756|1541|484396616|1</t>
  </si>
  <si>
    <t>KV|226679761|418|484396569|3</t>
  </si>
  <si>
    <t>KV|226679761|418|484396569|2</t>
  </si>
  <si>
    <t>KV|226679761|418|484396569|1</t>
  </si>
  <si>
    <t>KV|325528392|165|484396207|1</t>
  </si>
  <si>
    <t>KV|325528392|165|484396207|2</t>
  </si>
  <si>
    <t>KV|208958688|727|484396188|2</t>
  </si>
  <si>
    <t>KV|208958688|727|484396188|1</t>
  </si>
  <si>
    <t>KV|325715141|1255|484396173|1</t>
  </si>
  <si>
    <t>KV|325715141|1255|484396173|2</t>
  </si>
  <si>
    <t>KV|213011699|1531|484396098|1</t>
  </si>
  <si>
    <t>KV|213011699|1531|484396098|2</t>
  </si>
  <si>
    <t>KV|766733|686|484396097|2</t>
  </si>
  <si>
    <t>KV|766733|686|484396097|1</t>
  </si>
  <si>
    <t>KV|340021598|72|484396091|2</t>
  </si>
  <si>
    <t>KV|340021598|72|484396091|1</t>
  </si>
  <si>
    <t>KV|341103946|1337|484396089|2</t>
  </si>
  <si>
    <t>KV|341103946|1337|484396089|1</t>
  </si>
  <si>
    <t>KV|8118549|3092|484396088|2</t>
  </si>
  <si>
    <t>KV|8118549|3092|484396088|1</t>
  </si>
  <si>
    <t>KV|348399832|13|484396075|2</t>
  </si>
  <si>
    <t>KV|348399832|13|484396075|1</t>
  </si>
  <si>
    <t>KV|340463760|39|484395852|2</t>
  </si>
  <si>
    <t>KV|340463760|39|484395852|1</t>
  </si>
  <si>
    <t>KV|314997035|738|484395607|2</t>
  </si>
  <si>
    <t>KV|314997035|738|484395607|1</t>
  </si>
  <si>
    <t>KV|302605896|580|484395317|4</t>
  </si>
  <si>
    <t>KV|336621114|1016|484395254|2</t>
  </si>
  <si>
    <t>KV|336621114|1016|484395254|1</t>
  </si>
  <si>
    <t>KV|336621114|1016|484395254|3</t>
  </si>
  <si>
    <t>KV|347976011|111|484394967|15</t>
  </si>
  <si>
    <t>KV|337870363|499|484394891|1</t>
  </si>
  <si>
    <t>KV|204244028|1360|484394886|1</t>
  </si>
  <si>
    <t>KV|204244028|1360|484394886|2</t>
  </si>
  <si>
    <t>KV|304286955|125|484394826|1</t>
  </si>
  <si>
    <t>KV|304286955|125|484394826|2</t>
  </si>
  <si>
    <t>KV|342600846|24|484394756|2</t>
  </si>
  <si>
    <t>KV|342600846|24|484394756|1</t>
  </si>
  <si>
    <t>KV|342600838|28|484394726|1</t>
  </si>
  <si>
    <t>KV|342600838|28|484394726|2</t>
  </si>
  <si>
    <t>KV|216125229|2814|484394667|2</t>
  </si>
  <si>
    <t>KV|216125229|2814|484394667|1</t>
  </si>
  <si>
    <t>KV|326404980|99|484394666|1</t>
  </si>
  <si>
    <t>KV|208285357|3211|484394640|1</t>
  </si>
  <si>
    <t>KV|343154858|313|484394584|2</t>
  </si>
  <si>
    <t>KV|343154858|313|484394584|1</t>
  </si>
  <si>
    <t>KV|7252943|1789|484394339|2</t>
  </si>
  <si>
    <t>KV|7252943|1789|484394339|1</t>
  </si>
  <si>
    <t>KV|223533987|419|484394245|1</t>
  </si>
  <si>
    <t>KV|214567062|3827|484393938|1</t>
  </si>
  <si>
    <t>KV|215656492|1885|484393831|1</t>
  </si>
  <si>
    <t>KV|215656492|1885|484393831|2</t>
  </si>
  <si>
    <t>KV|328266739|203|484393793|2</t>
  </si>
  <si>
    <t>KV|328266739|203|484393793|1</t>
  </si>
  <si>
    <t>KV|230338480|310|484393719|1</t>
  </si>
  <si>
    <t>KV|230338480|310|484393719|2</t>
  </si>
  <si>
    <t>KV|342639025|231|484393573|2</t>
  </si>
  <si>
    <t>KV|342639025|231|484393573|1</t>
  </si>
  <si>
    <t>KV|309932612|597|484393543|1</t>
  </si>
  <si>
    <t>KV|309932612|597|484393543|2</t>
  </si>
  <si>
    <t>KV|309932612|597|484393543|3</t>
  </si>
  <si>
    <t>KV|347825919|72|484393199|2</t>
  </si>
  <si>
    <t>KV|347825919|72|484393199|1</t>
  </si>
  <si>
    <t>KV|326643497|21|484393032|1</t>
  </si>
  <si>
    <t>KV|303949815|786|484393030|2</t>
  </si>
  <si>
    <t>KV|342731010|248|484392960|1</t>
  </si>
  <si>
    <t>KV|206958486|3199|484392642|2</t>
  </si>
  <si>
    <t>KV|206958486|3199|484392642|1</t>
  </si>
  <si>
    <t>KV|348243328|17|484392580|2</t>
  </si>
  <si>
    <t>KV|348243328|17|484392580|1</t>
  </si>
  <si>
    <t>KV|316164375|288|484392549|2</t>
  </si>
  <si>
    <t>KV|316164375|288|484392549|1</t>
  </si>
  <si>
    <t>KV|43856442|400|484392415|1</t>
  </si>
  <si>
    <t>KV|43856442|400|484392415|3</t>
  </si>
  <si>
    <t>KV|43856442|400|484392415|2</t>
  </si>
  <si>
    <t>KV|335358878|179|484392372|3</t>
  </si>
  <si>
    <t>KV|48691638|266|484392356|10</t>
  </si>
  <si>
    <t>KV|316709589|679|484392181|1</t>
  </si>
  <si>
    <t>KV|316709589|679|484392181|3</t>
  </si>
  <si>
    <t>KV|316709589|679|484392181|4</t>
  </si>
  <si>
    <t>KV|316709589|679|484392181|2</t>
  </si>
  <si>
    <t>KV|327039305|124|484392091|2</t>
  </si>
  <si>
    <t>KV|327039305|124|484392091|3</t>
  </si>
  <si>
    <t>KV|327039305|124|484392091|1</t>
  </si>
  <si>
    <t>KV|327039305|124|484392091|4</t>
  </si>
  <si>
    <t>KV|269090605|179|484392090|2</t>
  </si>
  <si>
    <t>KV|269090605|179|484392090|1</t>
  </si>
  <si>
    <t>KV|337154269|127|484391707|1</t>
  </si>
  <si>
    <t>KV|337154269|127|484391707|2</t>
  </si>
  <si>
    <t>KV|337581191|423|484391704|1</t>
  </si>
  <si>
    <t>KV|326213786|829|484391702|1</t>
  </si>
  <si>
    <t>KV|326213786|829|484391702|2</t>
  </si>
  <si>
    <t>KV|226209382|101|484391679|2</t>
  </si>
  <si>
    <t>KV|226209382|101|484391679|1</t>
  </si>
  <si>
    <t>KV|341717065|506|484391677|1</t>
  </si>
  <si>
    <t>KV|341717065|506|484391677|3</t>
  </si>
  <si>
    <t>KV|341717065|506|484391677|2</t>
  </si>
  <si>
    <t>KV|333740724|279|484391397|2</t>
  </si>
  <si>
    <t>KV|333740724|279|484391397|1</t>
  </si>
  <si>
    <t>KV|313853255|589|484391384|2</t>
  </si>
  <si>
    <t>KV|313853255|589|484391384|1</t>
  </si>
  <si>
    <t>KV|344448332|82|484391246|2</t>
  </si>
  <si>
    <t>KV|344448332|82|484391246|4</t>
  </si>
  <si>
    <t>KV|344448332|82|484391246|3</t>
  </si>
  <si>
    <t>KV|344448332|82|484391246|1</t>
  </si>
  <si>
    <t>KV|348255970|43|484390501|1</t>
  </si>
  <si>
    <t>KV|348255970|43|484390501|2</t>
  </si>
  <si>
    <t>KV|341375806|965|484390498|2</t>
  </si>
  <si>
    <t>KV|341375806|965|484390498|1</t>
  </si>
  <si>
    <t>KV|334549734|358|484390190|1</t>
  </si>
  <si>
    <t>KV|204630459|274|484390189|1</t>
  </si>
  <si>
    <t>KV|204630459|274|484390189|3</t>
  </si>
  <si>
    <t>KV|204630459|274|484390189|2</t>
  </si>
  <si>
    <t>KV|348170851|14|484390035|2</t>
  </si>
  <si>
    <t>KV|348170851|14|484390035|1</t>
  </si>
  <si>
    <t>KV|308938293|254|484390034|1</t>
  </si>
  <si>
    <t>KV|308938293|254|484390034|2</t>
  </si>
  <si>
    <t>KV|233312806|3058|484390032|2</t>
  </si>
  <si>
    <t>KV|233312806|3058|484390032|1</t>
  </si>
  <si>
    <t>KV|316314835|878|484390031|2</t>
  </si>
  <si>
    <t>KV|316314835|878|484390031|1</t>
  </si>
  <si>
    <t>KV|328511253|38|484389738|2</t>
  </si>
  <si>
    <t>KV|328511253|38|484389738|1</t>
  </si>
  <si>
    <t>KV|328511253|38|484389738|3</t>
  </si>
  <si>
    <t>KV|338666204|30|484389622|2</t>
  </si>
  <si>
    <t>KV|338666204|30|484389622|1</t>
  </si>
  <si>
    <t>KV|317728099|98|484389538|2</t>
  </si>
  <si>
    <t>KV|317728099|98|484389538|1</t>
  </si>
  <si>
    <t>KV|330234321|552|484389277|1</t>
  </si>
  <si>
    <t>KV|330234321|552|484389277|2</t>
  </si>
  <si>
    <t>KV|328093001|148|484389108|2</t>
  </si>
  <si>
    <t>KV|328093001|148|484389108|1</t>
  </si>
  <si>
    <t>KV|328093001|148|484389108|3</t>
  </si>
  <si>
    <t>KV|249760035|5888|484388710|2</t>
  </si>
  <si>
    <t>KV|249760035|5888|484388710|1</t>
  </si>
  <si>
    <t>KV|329151811|140|484387908|1</t>
  </si>
  <si>
    <t>KV|343420426|98|484387292|1</t>
  </si>
  <si>
    <t>KV|343420426|98|484387292|2</t>
  </si>
  <si>
    <t>KV|254111118|20792|484387182|2</t>
  </si>
  <si>
    <t>KV|254111118|20792|484387182|1</t>
  </si>
  <si>
    <t>KV|227330339|246|484387181|1</t>
  </si>
  <si>
    <t>KV|227330339|246|484387181|3</t>
  </si>
  <si>
    <t>KV|227330339|246|484387181|2</t>
  </si>
  <si>
    <t>KV|345708834|37|484387180|2</t>
  </si>
  <si>
    <t>KV|345708834|37|484387180|1</t>
  </si>
  <si>
    <t>KV|317574135|92|484387179|2</t>
  </si>
  <si>
    <t>KV|317574135|92|484387179|1</t>
  </si>
  <si>
    <t>KV|344954777|397|484387178|1</t>
  </si>
  <si>
    <t>KV|344954777|397|484387178|2</t>
  </si>
  <si>
    <t>KV|46874756|1001|484386955|2</t>
  </si>
  <si>
    <t>KV|46874756|1001|484386955|1</t>
  </si>
  <si>
    <t>SV|98315322|16|484384396|2</t>
  </si>
  <si>
    <t>SV|98328075|10|484384396|3</t>
  </si>
  <si>
    <t>SV|418650620|161|484383489|1</t>
  </si>
  <si>
    <t>SV|95582556|40|484381831|1</t>
  </si>
  <si>
    <t>SV|74076627|128|484381719|1</t>
  </si>
  <si>
    <t>SV|68811263|269|484381717|2</t>
  </si>
  <si>
    <t>SV|68809528|253|484381716|2</t>
  </si>
  <si>
    <t>SV|96487532|52|484381714|2</t>
  </si>
  <si>
    <t>SV|93053064|37|484381356|1</t>
  </si>
  <si>
    <t>SV|93898774|41|484381356|2</t>
  </si>
  <si>
    <t>SV|98224675|12|484381353|1</t>
  </si>
  <si>
    <t>KR|74256946|25|484381331|1</t>
  </si>
  <si>
    <t>SV|75164007|152|484381292|1</t>
  </si>
  <si>
    <t>SV|97622817|37|484381269|2</t>
  </si>
  <si>
    <t>SV|97622817|37|484381269|1</t>
  </si>
  <si>
    <t>SV|96951121|119|484381260|2</t>
  </si>
  <si>
    <t>SV|72176845|58|484381259|2</t>
  </si>
  <si>
    <t>SV|72176845|58|484381259|1</t>
  </si>
  <si>
    <t>AS|2555858|100|484381257|2</t>
  </si>
  <si>
    <t>AS|2555858|100|484381257|1</t>
  </si>
  <si>
    <t>HA|2911278|893|484381256|1</t>
  </si>
  <si>
    <t>HA|2911278|893|484381256|2</t>
  </si>
  <si>
    <t>SV|71455579|63|484381189|1</t>
  </si>
  <si>
    <t>SV|73921486|102|484381185|1</t>
  </si>
  <si>
    <t>UV|622153|139|484381142|2</t>
  </si>
  <si>
    <t>SV|73921486|102|484381126|1</t>
  </si>
  <si>
    <t>SV|96400214|31|484381111|1</t>
  </si>
  <si>
    <t>SV|8015126|182|484380942|1</t>
  </si>
  <si>
    <t>SV|68906217|283|484380941|2</t>
  </si>
  <si>
    <t>SV|68906217|283|484380941|1</t>
  </si>
  <si>
    <t>SV|1049700|635|484380940|1</t>
  </si>
  <si>
    <t>SV|95534795|45|484380939|2</t>
  </si>
  <si>
    <t>SV|95534795|45|484380939|1</t>
  </si>
  <si>
    <t>SV|70642191|119|484380937|2</t>
  </si>
  <si>
    <t>SV|70642191|119|484380937|1</t>
  </si>
  <si>
    <t>SV|97752381|72|484380936|1</t>
  </si>
  <si>
    <t>AS|2524579|293|484380935|2</t>
  </si>
  <si>
    <t>AS|2524579|293|484380935|1</t>
  </si>
  <si>
    <t>SV|72262753|146|484380465|2</t>
  </si>
  <si>
    <t>SV|72262753|146|484380465|1</t>
  </si>
  <si>
    <t>SV|98215929|22|484380458|2</t>
  </si>
  <si>
    <t>SV|98215929|22|484380458|3</t>
  </si>
  <si>
    <t>SV|98215929|22|484380458|1</t>
  </si>
  <si>
    <t>SV|8094065|219|484380423|3</t>
  </si>
  <si>
    <t>SV|8094065|219|484380423|2</t>
  </si>
  <si>
    <t>SV|8094065|219|484380423|1</t>
  </si>
  <si>
    <t>SV|96883999|100|484380419|2</t>
  </si>
  <si>
    <t>SV|96883999|100|484380419|1</t>
  </si>
  <si>
    <t>SV|97731588|17|484380286|2</t>
  </si>
  <si>
    <t>SV|97731588|17|484380286|1</t>
  </si>
  <si>
    <t>SV|95932296|17|484380284|2</t>
  </si>
  <si>
    <t>SV|95932296|17|484380284|1</t>
  </si>
  <si>
    <t>SV|91343741|110|484380069|2</t>
  </si>
  <si>
    <t>SV|91343741|110|484380069|1</t>
  </si>
  <si>
    <t>SV|92286738|111|484380068|2</t>
  </si>
  <si>
    <t>SV|92286738|111|484380068|1</t>
  </si>
  <si>
    <t>SV|96982799|20|484379905|1</t>
  </si>
  <si>
    <t>SV|96982799|20|484379905|2</t>
  </si>
  <si>
    <t>LV|431587662|322|484379904|1</t>
  </si>
  <si>
    <t>KR|3625877|150|484379879|2</t>
  </si>
  <si>
    <t>KR|3625877|150|484379879|3</t>
  </si>
  <si>
    <t>KR|3625877|150|484379879|1</t>
  </si>
  <si>
    <t>SV|91724642|76|484379660|1</t>
  </si>
  <si>
    <t>SV|96346947|111|484379595|1</t>
  </si>
  <si>
    <t>SV|92381914|105|484379571|4</t>
  </si>
  <si>
    <t>SV|93388029|100|484379571|11</t>
  </si>
  <si>
    <t>SV|93388029|100|484379571|12</t>
  </si>
  <si>
    <t>SV|93446449|132|484379571|14</t>
  </si>
  <si>
    <t>SV|93446449|132|484379571|13</t>
  </si>
  <si>
    <t>SV|92394454|579|484379571|8</t>
  </si>
  <si>
    <t>SV|93377071|77|484379571|10</t>
  </si>
  <si>
    <t>SV|93377071|77|484379571|9</t>
  </si>
  <si>
    <t>SV|92394454|579|484379571|7</t>
  </si>
  <si>
    <t>SV|92382379|104|484379571|6</t>
  </si>
  <si>
    <t>SV|92382379|104|484379571|5</t>
  </si>
  <si>
    <t>SV|92381914|105|484379571|3</t>
  </si>
  <si>
    <t>SV|92373401|94|484379571|2</t>
  </si>
  <si>
    <t>SV|92373401|94|484379571|1</t>
  </si>
  <si>
    <t>DA|1492698|91|484379415|2</t>
  </si>
  <si>
    <t>DA|1492698|91|484379415|1</t>
  </si>
  <si>
    <t>SV|96333714|59|484379408|2</t>
  </si>
  <si>
    <t>SV|410878027|91|484379407|1</t>
  </si>
  <si>
    <t>SV|410878027|91|484379407|2</t>
  </si>
  <si>
    <t>SV|74213987|368|484379210|1</t>
  </si>
  <si>
    <t>SV|418490391|127|484379207|2</t>
  </si>
  <si>
    <t>SV|418490391|127|484379207|1</t>
  </si>
  <si>
    <t>DA|4658689|56|484379176|2</t>
  </si>
  <si>
    <t>DA|4658689|56|484379176|1</t>
  </si>
  <si>
    <t>HA|8610792|95|484379175|2</t>
  </si>
  <si>
    <t>HA|8610792|95|484379175|1</t>
  </si>
  <si>
    <t>SV|91442963|53|484379173|1</t>
  </si>
  <si>
    <t>SV|91442963|53|484379173|2</t>
  </si>
  <si>
    <t>SV|94645359|71|484379171|2</t>
  </si>
  <si>
    <t>SV|94645359|71|484379171|1</t>
  </si>
  <si>
    <t>SV|94645359|71|484379170|2</t>
  </si>
  <si>
    <t>SV|94645359|71|484379170|1</t>
  </si>
  <si>
    <t>DA|8649351|108|484379169|2</t>
  </si>
  <si>
    <t>DA|8649351|108|484379169|1</t>
  </si>
  <si>
    <t>AS|2821955|94|484379162|2</t>
  </si>
  <si>
    <t>AS|2821955|94|484379162|1</t>
  </si>
  <si>
    <t>UV|591407|147|484378979|2</t>
  </si>
  <si>
    <t>UV|591407|147|484378979|1</t>
  </si>
  <si>
    <t>KR|7786835|80|484378649|2</t>
  </si>
  <si>
    <t>KR|74646998|14|484378649|3</t>
  </si>
  <si>
    <t>SV|69876441|104|484378649|1</t>
  </si>
  <si>
    <t>SV|98528203|14|484378649|5</t>
  </si>
  <si>
    <t>SV|98523328|13|484378649|4</t>
  </si>
  <si>
    <t>SV|98530074|13|484378649|6</t>
  </si>
  <si>
    <t>SV|98119323|21|484378609|2</t>
  </si>
  <si>
    <t>SV|98129687|21|484378609|4</t>
  </si>
  <si>
    <t>SV|98129677|19|484378609|3</t>
  </si>
  <si>
    <t>SV|95284628|47|484378575|1</t>
  </si>
  <si>
    <t>SV|95284628|47|484378575|2</t>
  </si>
  <si>
    <t>SV|70878877|115|484378452|1</t>
  </si>
  <si>
    <t>SV|98142789|19|484378443|2</t>
  </si>
  <si>
    <t>SV|98142789|19|484378443|1</t>
  </si>
  <si>
    <t>SV|98142789|19|484378443|3</t>
  </si>
  <si>
    <t>SV|70878877|115|484378442|1</t>
  </si>
  <si>
    <t>KR|74488328|53|484378441|1</t>
  </si>
  <si>
    <t>KR|74488328|53|484378441|2</t>
  </si>
  <si>
    <t>KR|74488328|53|484378441|3</t>
  </si>
  <si>
    <t>SV|96144763|80|484378167|2</t>
  </si>
  <si>
    <t>SV|96144763|80|484378167|1</t>
  </si>
  <si>
    <t>SV|96328207|114|484378059|2</t>
  </si>
  <si>
    <t>SV|96328207|114|484378059|1</t>
  </si>
  <si>
    <t>SV|96328207|114|484378059|3</t>
  </si>
  <si>
    <t>SV|95210333|204|484378058|1</t>
  </si>
  <si>
    <t>SV|95032036|38|484378055|1</t>
  </si>
  <si>
    <t>SV|94609543|199|484378040|2</t>
  </si>
  <si>
    <t>SV|94609543|199|484378040|1</t>
  </si>
  <si>
    <t>SV|95032056|134|484378039|1</t>
  </si>
  <si>
    <t>SV|95054689|92|484378035|1</t>
  </si>
  <si>
    <t>SV|98140641|36|484378025|3</t>
  </si>
  <si>
    <t>SV|98140641|36|484378025|2</t>
  </si>
  <si>
    <t>SV|98140641|36|484378025|1</t>
  </si>
  <si>
    <t>LV|9692209|242|484378021|2</t>
  </si>
  <si>
    <t>LV|9692209|242|484378021|1</t>
  </si>
  <si>
    <t>SV|98232729|56|484377986|4</t>
  </si>
  <si>
    <t>SV|98232729|56|484377986|3</t>
  </si>
  <si>
    <t>SV|98204900|20|484377986|1</t>
  </si>
  <si>
    <t>SV|98204900|20|484377986|2</t>
  </si>
  <si>
    <t>SV|98140641|36|484377982|2</t>
  </si>
  <si>
    <t>SV|98140641|36|484377982|1</t>
  </si>
  <si>
    <t>KR|6676150|220|484377713|2</t>
  </si>
  <si>
    <t>KR|6676150|220|484377713|1</t>
  </si>
  <si>
    <t>SV|98280517|20|484377163|1</t>
  </si>
  <si>
    <t>SV|98280517|20|484377163|2</t>
  </si>
  <si>
    <t>SV|94821616|28|484377128|1</t>
  </si>
  <si>
    <t>KR|73943020|154|484377114|2</t>
  </si>
  <si>
    <t>KR|73943020|154|484377114|1</t>
  </si>
  <si>
    <t>KR|73943020|154|484377114|3</t>
  </si>
  <si>
    <t>SV|834809|177|484376988|3</t>
  </si>
  <si>
    <t>SV|834809|177|484376988|2</t>
  </si>
  <si>
    <t>SV|834809|177|484376988|1</t>
  </si>
  <si>
    <t>SV|93298245|64|484376925|1</t>
  </si>
  <si>
    <t>SV|93298245|64|484376925|2</t>
  </si>
  <si>
    <t>SV|91042340|21|484376906|2</t>
  </si>
  <si>
    <t>SV|91042340|21|484376906|1</t>
  </si>
  <si>
    <t>SV|98139269|9|484376755|2</t>
  </si>
  <si>
    <t>SV|98127051|9|484376755|1</t>
  </si>
  <si>
    <t>SV|92382379|104|484376710|1</t>
  </si>
  <si>
    <t>DA|6201973|63|484376700|3</t>
  </si>
  <si>
    <t>DA|6201973|63|484376700|1</t>
  </si>
  <si>
    <t>DA|6201973|63|484376700|2</t>
  </si>
  <si>
    <t>SV|93998473|60|484376674|1</t>
  </si>
  <si>
    <t>LF|71289127|14|484376651|2</t>
  </si>
  <si>
    <t>LF|71115778|34|484376651|1</t>
  </si>
  <si>
    <t>SV|95029904|68|484376650|1</t>
  </si>
  <si>
    <t>SV|96612186|40|484376018|1</t>
  </si>
  <si>
    <t>LF|71195005|52|484375380|1</t>
  </si>
  <si>
    <t>LF|71216403|41|484375321|1</t>
  </si>
  <si>
    <t>LF|71216396|32|484375320|1</t>
  </si>
  <si>
    <t>SV|90933523|109|484375299|1</t>
  </si>
  <si>
    <t>KR|7744248|197|484375297|1</t>
  </si>
  <si>
    <t>SV|98452219|21|484375295|2</t>
  </si>
  <si>
    <t>SV|98441337|23|484375295|1</t>
  </si>
  <si>
    <t>SV|98446461|10|484375247|3</t>
  </si>
  <si>
    <t>SV|98434792|8|484375247|2</t>
  </si>
  <si>
    <t>DA|6364266|178|484375222|1</t>
  </si>
  <si>
    <t>DA|6364266|178|484375222|2</t>
  </si>
  <si>
    <t>SV|96355194|123|484374917|1</t>
  </si>
  <si>
    <t>SV|94970820|55|484374914|2</t>
  </si>
  <si>
    <t>SV|94970820|55|484374914|1</t>
  </si>
  <si>
    <t>SV|96612186|40|484374912|1</t>
  </si>
  <si>
    <t>SV|96354373|80|484374910|1</t>
  </si>
  <si>
    <t>SV|96608572|27|484374909|1</t>
  </si>
  <si>
    <t>SV|94287956|130|484374898|3</t>
  </si>
  <si>
    <t>SV|95523903|103|484374898|5</t>
  </si>
  <si>
    <t>SV|95251541|156|484374898|4</t>
  </si>
  <si>
    <t>SV|93105812|23|484374898|2</t>
  </si>
  <si>
    <t>KR|73694534|63|484374838|2</t>
  </si>
  <si>
    <t>KR|73694534|63|484374838|1</t>
  </si>
  <si>
    <t>LV|480738864|111|484374566|1</t>
  </si>
  <si>
    <t>SV|413718947|155|484374547|2</t>
  </si>
  <si>
    <t>SV|413718947|155|484374547|1</t>
  </si>
  <si>
    <t>SV|98091269|33|484374407|1</t>
  </si>
  <si>
    <t>SV|98250210|12|484374406|3</t>
  </si>
  <si>
    <t>SV|98250210|12|484374406|1</t>
  </si>
  <si>
    <t>SV|98250210|12|484374406|2</t>
  </si>
  <si>
    <t>SV|97163293|34|484374405|1</t>
  </si>
  <si>
    <t>SV|97163293|34|484374405|2</t>
  </si>
  <si>
    <t>SV|97163293|34|484374405|3</t>
  </si>
  <si>
    <t>SV|97167718|50|484374404|3</t>
  </si>
  <si>
    <t>SV|97167718|50|484374404|2</t>
  </si>
  <si>
    <t>SV|97167718|50|484374404|1</t>
  </si>
  <si>
    <t>SV|92874997|209|484374403|3</t>
  </si>
  <si>
    <t>SV|92874997|209|484374403|2</t>
  </si>
  <si>
    <t>SV|92874997|209|484374403|1</t>
  </si>
  <si>
    <t>SV|72303567|296|484374379|1</t>
  </si>
  <si>
    <t>SV|72303567|296|484374379|2</t>
  </si>
  <si>
    <t>SV|95639623|68|484374308|1</t>
  </si>
  <si>
    <t>SV|95639623|68|484374308|2</t>
  </si>
  <si>
    <t>SV|68487753|175|484374307|1</t>
  </si>
  <si>
    <t>SV|68487753|175|484374307|2</t>
  </si>
  <si>
    <t>SV|95543818|108|484374001|3</t>
  </si>
  <si>
    <t>SV|95543818|108|484374001|2</t>
  </si>
  <si>
    <t>SV|95543818|108|484374001|1</t>
  </si>
  <si>
    <t>KR|74562731|72|484373991|1</t>
  </si>
  <si>
    <t>KR|72929517|138|484373843|1</t>
  </si>
  <si>
    <t>SV|98398413|13|484373840|1</t>
  </si>
  <si>
    <t>SV|98422846|15|484373757|2</t>
  </si>
  <si>
    <t>SV|98422846|15|484373757|1</t>
  </si>
  <si>
    <t>SV|60527260|40|484373410|2</t>
  </si>
  <si>
    <t>SV|60527260|40|484373410|1</t>
  </si>
  <si>
    <t>KR|72733209|186|484373321|1</t>
  </si>
  <si>
    <t>KR|74127168|79|484373318|1</t>
  </si>
  <si>
    <t>KR|74127168|79|484373318|2</t>
  </si>
  <si>
    <t>KR|7786835|80|484373036|2</t>
  </si>
  <si>
    <t>KR|74646998|14|484373036|3</t>
  </si>
  <si>
    <t>SV|98523328|13|484373036|5</t>
  </si>
  <si>
    <t>SV|69876441|104|484373036|1</t>
  </si>
  <si>
    <t>SV|98528203|14|484373036|6</t>
  </si>
  <si>
    <t>SV|98530074|13|484373036|7</t>
  </si>
  <si>
    <t>SV|96866035|51|484373024|3</t>
  </si>
  <si>
    <t>SV|96866035|51|484373024|1</t>
  </si>
  <si>
    <t>SV|96866035|51|484373024|2</t>
  </si>
  <si>
    <t>SV|98060795|32|484373023|1</t>
  </si>
  <si>
    <t>SV|98060795|32|484373023|3</t>
  </si>
  <si>
    <t>SV|98060795|32|484373023|2</t>
  </si>
  <si>
    <t>SV|97475932|30|484372892|1</t>
  </si>
  <si>
    <t>SV|97475932|30|484372892|2</t>
  </si>
  <si>
    <t>KR|74281682|37|484372850|2</t>
  </si>
  <si>
    <t>KR|74281682|37|484372850|1</t>
  </si>
  <si>
    <t>KR|74281682|37|484372850|3</t>
  </si>
  <si>
    <t>SV|96355567|67|484372806|1</t>
  </si>
  <si>
    <t>SV|96355567|67|484372806|2</t>
  </si>
  <si>
    <t>SV|96342150|24|484372804|1</t>
  </si>
  <si>
    <t>SV|96342150|24|484372804|2</t>
  </si>
  <si>
    <t>SV|93098546|103|484372799|1</t>
  </si>
  <si>
    <t>SV|93098546|103|484372799|3</t>
  </si>
  <si>
    <t>SV|93098546|103|484372799|2</t>
  </si>
  <si>
    <t>SV|71580882|234|484372355|2</t>
  </si>
  <si>
    <t>SV|71580882|234|484372355|1</t>
  </si>
  <si>
    <t>AS|5448337|100|484372354|1</t>
  </si>
  <si>
    <t>AS|5448337|100|484372354|2</t>
  </si>
  <si>
    <t>SV|98237905|18|484372278|1</t>
  </si>
  <si>
    <t>SV|98237905|18|484372278|2</t>
  </si>
  <si>
    <t>SV|95931212|58|484372259|1</t>
  </si>
  <si>
    <t>HA|8482756|112|484372258|1</t>
  </si>
  <si>
    <t>SV|1445324|134|484372257|1</t>
  </si>
  <si>
    <t>SV|96070909|29|484372173|1</t>
  </si>
  <si>
    <t>SV|96070919|14|484372173|2</t>
  </si>
  <si>
    <t>SV|96070919|14|484372157|2</t>
  </si>
  <si>
    <t>SV|96070909|29|484372157|1</t>
  </si>
  <si>
    <t>SV|96476608|59|484372102|1</t>
  </si>
  <si>
    <t>SV|96478683|27|484372102|2</t>
  </si>
  <si>
    <t>SV|96478683|27|484372101|2</t>
  </si>
  <si>
    <t>SV|96476608|59|484372101|1</t>
  </si>
  <si>
    <t>SV|486707470|117|484371954|1</t>
  </si>
  <si>
    <t>SV|98371166|7|484371918|2</t>
  </si>
  <si>
    <t>SV|98371166|7|484371918|1</t>
  </si>
  <si>
    <t>SV|98398413|13|484371757|1</t>
  </si>
  <si>
    <t>SV|98123148|14|484371587|2</t>
  </si>
  <si>
    <t>SV|98123148|14|484371587|1</t>
  </si>
  <si>
    <t>SV|96346947|111|484371490|3</t>
  </si>
  <si>
    <t>SV|96346947|111|484371490|1</t>
  </si>
  <si>
    <t>SV|96346947|111|484371490|2</t>
  </si>
  <si>
    <t>LV|430495737|90|484371333|1</t>
  </si>
  <si>
    <t>LV|430495737|90|484371333|2</t>
  </si>
  <si>
    <t>LV|482181943|137|484371330|3</t>
  </si>
  <si>
    <t>LV|482181943|137|484371330|2</t>
  </si>
  <si>
    <t>LV|482181943|137|484371330|1</t>
  </si>
  <si>
    <t>SV|95040379|36|484371241|2</t>
  </si>
  <si>
    <t>SV|95040379|36|484371241|1</t>
  </si>
  <si>
    <t>SV|95038648|41|484371239|2</t>
  </si>
  <si>
    <t>SV|95038648|41|484371239|1</t>
  </si>
  <si>
    <t>SV|98260073|36|484371111|1</t>
  </si>
  <si>
    <t>SV|98260073|36|484371111|2</t>
  </si>
  <si>
    <t>SV|93440604|117|484371076|3</t>
  </si>
  <si>
    <t>SV|93440604|117|484371076|2</t>
  </si>
  <si>
    <t>SV|93440604|117|484371076|1</t>
  </si>
  <si>
    <t>SV|97219984|29|484371040|2</t>
  </si>
  <si>
    <t>SV|97219984|29|484371040|1</t>
  </si>
  <si>
    <t>KR|73905292|79|484371039|2</t>
  </si>
  <si>
    <t>KR|73905292|79|484371039|1</t>
  </si>
  <si>
    <t>SV|98013975|66|484370883|5</t>
  </si>
  <si>
    <t>SV|98013975|66|484370883|4</t>
  </si>
  <si>
    <t>SV|97256887|130|484370707|3</t>
  </si>
  <si>
    <t>SV|97252015|85|484370707|2</t>
  </si>
  <si>
    <t>SV|97251334|138|484370707|1</t>
  </si>
  <si>
    <t>SV|96346947|111|484370471|2</t>
  </si>
  <si>
    <t>SV|96346947|111|484370471|1</t>
  </si>
  <si>
    <t>SV|91613981|110|484370388|3</t>
  </si>
  <si>
    <t>SV|91613981|110|484370388|2</t>
  </si>
  <si>
    <t>SV|91613981|110|484370388|1</t>
  </si>
  <si>
    <t>LV|430528229|116|484370358|2</t>
  </si>
  <si>
    <t>LV|430528229|116|484370358|1</t>
  </si>
  <si>
    <t>KR|73886316|71|484370269|2</t>
  </si>
  <si>
    <t>KR|73886316|71|484370269|1</t>
  </si>
  <si>
    <t>SV|96248389|257|484370265|2</t>
  </si>
  <si>
    <t>SV|96248389|257|484370265|1</t>
  </si>
  <si>
    <t>KR|74040542|57|484370098|1</t>
  </si>
  <si>
    <t>KR|74040542|57|484370098|2</t>
  </si>
  <si>
    <t>SV|67273680|211|484369867|2</t>
  </si>
  <si>
    <t>SV|67273680|211|484369867|1</t>
  </si>
  <si>
    <t>UV|6319599|14|484369440|2</t>
  </si>
  <si>
    <t>UV|6319599|14|484369440|1</t>
  </si>
  <si>
    <t>SV|91453884|198|484369435|1</t>
  </si>
  <si>
    <t>SV|97229125|36|484369392|2</t>
  </si>
  <si>
    <t>SV|97229125|36|484369392|1</t>
  </si>
  <si>
    <t>DA|2912653|72|484369386|2</t>
  </si>
  <si>
    <t>DA|2912653|72|484369386|1</t>
  </si>
  <si>
    <t>SV|70701510|460|484369264|2</t>
  </si>
  <si>
    <t>SV|70701510|460|484369264|1</t>
  </si>
  <si>
    <t>DA|671924|192|484369197|2</t>
  </si>
  <si>
    <t>DA|671924|192|484369197|1</t>
  </si>
  <si>
    <t>SV|91426399|99|484369157|2</t>
  </si>
  <si>
    <t>SV|91426399|99|484369157|1</t>
  </si>
  <si>
    <t>SV|94385829|97|484369156|2</t>
  </si>
  <si>
    <t>SV|94385829|97|484369156|1</t>
  </si>
  <si>
    <t>SV|95898500|106|484369155|1</t>
  </si>
  <si>
    <t>SV|95898500|106|484369155|2</t>
  </si>
  <si>
    <t>SV|74086916|158|484369154|1</t>
  </si>
  <si>
    <t>SV|74086916|158|484369154|2</t>
  </si>
  <si>
    <t>SV|96206799|66|484369153|2</t>
  </si>
  <si>
    <t>SV|96206799|66|484369153|1</t>
  </si>
  <si>
    <t>SV|4615688|165|484369152|2</t>
  </si>
  <si>
    <t>SV|4615688|165|484369152|1</t>
  </si>
  <si>
    <t>SV|97715400|11|484369145|2</t>
  </si>
  <si>
    <t>SV|97715400|11|484369145|1</t>
  </si>
  <si>
    <t>SV|95699290|28|484369118|2</t>
  </si>
  <si>
    <t>SV|95699290|28|484369118|1</t>
  </si>
  <si>
    <t>SV|98431506|12|484369117|2</t>
  </si>
  <si>
    <t>SV|98431506|12|484369117|1</t>
  </si>
  <si>
    <t>SV|98428834|7|484369116|1</t>
  </si>
  <si>
    <t>SV|98428834|7|484369116|2</t>
  </si>
  <si>
    <t>SV|70920811|135|484368997|1</t>
  </si>
  <si>
    <t>SV|70920811|135|484368997|2</t>
  </si>
  <si>
    <t>LV|481314888|132|484368853|2</t>
  </si>
  <si>
    <t>LV|481314888|132|484368853|1</t>
  </si>
  <si>
    <t>SV|97276871|24|484368680|1</t>
  </si>
  <si>
    <t>SV|74568043|96|484368556|2</t>
  </si>
  <si>
    <t>SV|74544175|80|484368556|1</t>
  </si>
  <si>
    <t>SV|75102749|89|484368556|3</t>
  </si>
  <si>
    <t>SV|75102749|89|484368555|3</t>
  </si>
  <si>
    <t>SV|74568043|96|484368555|2</t>
  </si>
  <si>
    <t>SV|74544175|80|484368555|1</t>
  </si>
  <si>
    <t>SV|75102749|89|484368554|3</t>
  </si>
  <si>
    <t>SV|74568043|96|484368554|2</t>
  </si>
  <si>
    <t>SV|74544175|80|484368554|1</t>
  </si>
  <si>
    <t>SV|97612008|61|484368453|1</t>
  </si>
  <si>
    <t>SV|75705700|36|484368321|1</t>
  </si>
  <si>
    <t>UV|104335|76|484367980|2</t>
  </si>
  <si>
    <t>UV|104335|76|484367980|1</t>
  </si>
  <si>
    <t>SV|486960086|226|484367886|2</t>
  </si>
  <si>
    <t>SV|486960086|226|484367886|1</t>
  </si>
  <si>
    <t>SV|486960086|226|484367886|3</t>
  </si>
  <si>
    <t>LV|430495735|85|484367852|1</t>
  </si>
  <si>
    <t>LV|430495735|85|484367852|2</t>
  </si>
  <si>
    <t>LV|481931105|113|484367851|1</t>
  </si>
  <si>
    <t>LV|481931105|113|484367851|2</t>
  </si>
  <si>
    <t>LV|430088657|110|484367850|1</t>
  </si>
  <si>
    <t>LV|430088657|110|484367850|2</t>
  </si>
  <si>
    <t>SV|75692779|9|484367513|2</t>
  </si>
  <si>
    <t>SV|75692779|9|484367513|1</t>
  </si>
  <si>
    <t>SV|74879138|51|484367321|4</t>
  </si>
  <si>
    <t>SV|74879138|51|484367321|3</t>
  </si>
  <si>
    <t>SV|74873607|93|484367321|2</t>
  </si>
  <si>
    <t>SV|74873607|93|484367321|1</t>
  </si>
  <si>
    <t>SV|97292173|169|484367320|1</t>
  </si>
  <si>
    <t>SV|61340394|54|484367240|1</t>
  </si>
  <si>
    <t>LV|430529236|127|484366890|2</t>
  </si>
  <si>
    <t>LV|430529236|127|484366890|1</t>
  </si>
  <si>
    <t>SV|96239968|258|484366802|2</t>
  </si>
  <si>
    <t>SV|96248389|257|484366802|5</t>
  </si>
  <si>
    <t>SV|96248389|257|484366802|4</t>
  </si>
  <si>
    <t>SV|96239968|258|484366802|3</t>
  </si>
  <si>
    <t>SV|96239968|258|484366802|1</t>
  </si>
  <si>
    <t>SV|96248389|257|484366802|6</t>
  </si>
  <si>
    <t>SV|91844487|79|484366776|1</t>
  </si>
  <si>
    <t>SV|91844558|104|484366776|2</t>
  </si>
  <si>
    <t>SV|92286370|84|484366398|2</t>
  </si>
  <si>
    <t>SV|92286370|84|484366398|1</t>
  </si>
  <si>
    <t>KR|315TZF26|7|484366393|2</t>
  </si>
  <si>
    <t>KR|315TZF26|7|484366393|1</t>
  </si>
  <si>
    <t>SV|418776910|93|484365918|2</t>
  </si>
  <si>
    <t>SV|418776910|93|484365918|1</t>
  </si>
  <si>
    <t>LV|9422037|61|484365917|1</t>
  </si>
  <si>
    <t>LV|9422037|61|484365917|2</t>
  </si>
  <si>
    <t>SV|97647419|28|484365910|2</t>
  </si>
  <si>
    <t>SV|97647419|28|484365910|1</t>
  </si>
  <si>
    <t>SV|73898749|96|484365789|2</t>
  </si>
  <si>
    <t>SV|73898749|96|484365789|1</t>
  </si>
  <si>
    <t>KR|74200582|28|484365722|1</t>
  </si>
  <si>
    <t>KR|74200582|28|484365722|2</t>
  </si>
  <si>
    <t>SV|95980606|27|484365721|2</t>
  </si>
  <si>
    <t>SV|95980606|27|484365721|1</t>
  </si>
  <si>
    <t>SV|70920699|86|484365674|1</t>
  </si>
  <si>
    <t>SV|413780595|279|484365669|1</t>
  </si>
  <si>
    <t>SV|97210079|27|484365668|1</t>
  </si>
  <si>
    <t>SV|97191082|31|484365666|1</t>
  </si>
  <si>
    <t>SV|95296536|215|484365665|1</t>
  </si>
  <si>
    <t>SV|867685|108|484365664|1</t>
  </si>
  <si>
    <t>SV|98226384|48|484365476|2</t>
  </si>
  <si>
    <t>SV|98226384|48|484365476|1</t>
  </si>
  <si>
    <t>SV|98238679|35|484365475|1</t>
  </si>
  <si>
    <t>SV|98238679|35|484365475|2</t>
  </si>
  <si>
    <t>KR|74476369|69|484365474|3</t>
  </si>
  <si>
    <t>KR|74476369|69|484365474|2</t>
  </si>
  <si>
    <t>SV|98238669|36|484365473|1</t>
  </si>
  <si>
    <t>SV|98238669|36|484365473|2</t>
  </si>
  <si>
    <t>KR|71173586|151|484364084|1</t>
  </si>
  <si>
    <t>KR|71819815|221|484364084|2</t>
  </si>
  <si>
    <t>SV|91391354|129|484364084|3</t>
  </si>
  <si>
    <t>LV|431983653|102|484362655|3</t>
  </si>
  <si>
    <t>LV|431983653|102|484362655|1</t>
  </si>
  <si>
    <t>LV|431983653|102|484362655|2</t>
  </si>
  <si>
    <t>LV|9578091|122|484362276|1</t>
  </si>
  <si>
    <t>LV|9726551|189|484362269|3</t>
  </si>
  <si>
    <t>LV|9726551|189|484362269|2</t>
  </si>
  <si>
    <t>LV|9140038|59|484362269|1</t>
  </si>
  <si>
    <t>LV|10796661|9|484360505|1</t>
  </si>
  <si>
    <t>LV|431325352|198|484360502|2</t>
  </si>
  <si>
    <t>LV|431325352|198|484360502|1</t>
  </si>
  <si>
    <t>LV|431397234|205|484360501|1</t>
  </si>
  <si>
    <t>LV|431575972|94|484359443|3</t>
  </si>
  <si>
    <t>LV|431575972|94|484359443|2</t>
  </si>
  <si>
    <t>LV|431575972|94|484359443|1</t>
  </si>
  <si>
    <t>SV|70902686|147|484358685|4</t>
  </si>
  <si>
    <t>SV|69756762|181|484358685|1</t>
  </si>
  <si>
    <t>LF|70000973|66|484358685|6</t>
  </si>
  <si>
    <t>SV|70902681|74|484358685|3</t>
  </si>
  <si>
    <t>SV|70902686|147|484358685|5</t>
  </si>
  <si>
    <t>LF|70789917|23|484358685|7</t>
  </si>
  <si>
    <t>SV|70902655|106|484358685|2</t>
  </si>
  <si>
    <t>SV|93068192|224|484355750|3</t>
  </si>
  <si>
    <t>SV|91691786|195|484355750|2</t>
  </si>
  <si>
    <t>SV|91690644|150|484355750|1</t>
  </si>
  <si>
    <t>SV|60922587|191|484355750|4</t>
  </si>
  <si>
    <t>LV|480863020|177|484355320|2</t>
  </si>
  <si>
    <t>LV|480863020|177|484355320|1</t>
  </si>
  <si>
    <t>LV|7847395|130|484355313|2</t>
  </si>
  <si>
    <t>LV|7847395|130|484355313|1</t>
  </si>
  <si>
    <t>SV|96925864|31|484354377|1</t>
  </si>
  <si>
    <t>LV|9683365|59|484353022|1</t>
  </si>
  <si>
    <t>LV|9683365|59|484353022|2</t>
  </si>
  <si>
    <t>LF|70148895|371|484351721|1</t>
  </si>
  <si>
    <t>LV|9158830|65|484351246|1</t>
  </si>
  <si>
    <t>LV|9158830|65|484351246|2</t>
  </si>
  <si>
    <t>LV|8680330|69|484351244|2</t>
  </si>
  <si>
    <t>LV|8680330|69|484351244|1</t>
  </si>
  <si>
    <t>LV|420110462|109|484349862|2</t>
  </si>
  <si>
    <t>LV|420110462|109|484349862|1</t>
  </si>
  <si>
    <t>SV|95600725|63|484349614|1</t>
  </si>
  <si>
    <t>SV|95610117|78|484349614|2</t>
  </si>
  <si>
    <t>LV|431330566|158|484348364|2</t>
  </si>
  <si>
    <t>LV|431330566|158|484348364|1</t>
  </si>
  <si>
    <t>LV|440021472|54|484347198|2</t>
  </si>
  <si>
    <t>LV|440021472|54|484347198|1</t>
  </si>
  <si>
    <t>KR|73981637|80|484347123|1</t>
  </si>
  <si>
    <t>SV|74590115|309|484346505|1</t>
  </si>
  <si>
    <t>SV|75531567|94|484346505|3</t>
  </si>
  <si>
    <t>SV|74777352|263|484346505|2</t>
  </si>
  <si>
    <t>LV|9726551|189|484346309|2</t>
  </si>
  <si>
    <t>LV|9140038|59|484346309|1</t>
  </si>
  <si>
    <t>SV|73985202|64|484346216|1</t>
  </si>
  <si>
    <t>SV|90127692|135|484346216|2</t>
  </si>
  <si>
    <t>LV|440050700|68|484346144|1</t>
  </si>
  <si>
    <t>LV|480845005|262|484345584|2</t>
  </si>
  <si>
    <t>LV|480845005|262|484345584|1</t>
  </si>
  <si>
    <t>KV|348715165|7|484345018|1</t>
  </si>
  <si>
    <t>KV|341422723|144|484343739|1</t>
  </si>
  <si>
    <t>KV|203406822|7952|484340878|1</t>
  </si>
  <si>
    <t>KV|222761536|4506|484338893|1</t>
  </si>
  <si>
    <t>SV|418744204|247|484335180|1</t>
  </si>
  <si>
    <t>SV|410951685|38|484335063|1</t>
  </si>
  <si>
    <t>SV|98196732|48|484332175|1</t>
  </si>
  <si>
    <t>SV|98177571|16|484332025|1</t>
  </si>
  <si>
    <t>SV|97971256|28|484331436|1</t>
  </si>
  <si>
    <t>SV|97966481|44|484331422|1</t>
  </si>
  <si>
    <t>SV|97960988|28|484331395|1</t>
  </si>
  <si>
    <t>SV|97960978|28|484331394|1</t>
  </si>
  <si>
    <t>SV|97960968|28|484331392|1</t>
  </si>
  <si>
    <t>SV|97960542|52|484331390|1</t>
  </si>
  <si>
    <t>SV|97960522|29|484331389|1</t>
  </si>
  <si>
    <t>SV|97960512|28|484331388|1</t>
  </si>
  <si>
    <t>SV|97396297|37|484329553|1</t>
  </si>
  <si>
    <t>KR|74363693|62|484328947|1</t>
  </si>
  <si>
    <t>KR|74212327|92|484328384|1</t>
  </si>
  <si>
    <t>KR|73748661|52|484327453|1</t>
  </si>
  <si>
    <t>SV|95625067|108|484326335|1</t>
  </si>
  <si>
    <t>LF|70092019|101|484324601|1</t>
  </si>
  <si>
    <t>SV|90797980|63|484323944|1</t>
  </si>
  <si>
    <t>KV|232409318|2349|484323558|1</t>
  </si>
  <si>
    <t>SV|75116306|39|484322421|1</t>
  </si>
  <si>
    <t>LV|431587662|322|484322245|1</t>
  </si>
  <si>
    <t>SV|74592013|52|484321914|1</t>
  </si>
  <si>
    <t>KV|317811765|96|484319961|2</t>
  </si>
  <si>
    <t>KV|317811765|96|484319961|1</t>
  </si>
  <si>
    <t>KV|238003453|647|484319960|2</t>
  </si>
  <si>
    <t>KV|238003453|647|484319960|1</t>
  </si>
  <si>
    <t>KV|317825973|96|484319954|2</t>
  </si>
  <si>
    <t>KV|317825973|96|484319954|1</t>
  </si>
  <si>
    <t>KV|330547486|163|484319907|1</t>
  </si>
  <si>
    <t>KV|330547486|163|484319907|3</t>
  </si>
  <si>
    <t>KV|330547486|163|484319907|2</t>
  </si>
  <si>
    <t>KV|315497480|495|484319906|2</t>
  </si>
  <si>
    <t>KV|315497480|495|484319906|1</t>
  </si>
  <si>
    <t>KV|207933894|491|484319905|2</t>
  </si>
  <si>
    <t>KV|207933894|491|484319905|1</t>
  </si>
  <si>
    <t>KV|342643219|34|484319904|2</t>
  </si>
  <si>
    <t>KV|342643219|34|484319904|1</t>
  </si>
  <si>
    <t>KV|344106431|323|484319903|2</t>
  </si>
  <si>
    <t>KV|344106431|323|484319903|1</t>
  </si>
  <si>
    <t>KV|313086300|1234|484319901|2</t>
  </si>
  <si>
    <t>KV|313086300|1234|484319901|1</t>
  </si>
  <si>
    <t>KV|329172673|466|484319900|2</t>
  </si>
  <si>
    <t>KV|329172673|466|484319900|1</t>
  </si>
  <si>
    <t>KV|212179146|179|484319899|2</t>
  </si>
  <si>
    <t>KV|212179146|179|484319899|1</t>
  </si>
  <si>
    <t>KV|340615161|108|484319898|1</t>
  </si>
  <si>
    <t>KV|340615161|108|484319898|2</t>
  </si>
  <si>
    <t>KV|320044036|33|484319872|2</t>
  </si>
  <si>
    <t>KV|320044036|33|484319872|1</t>
  </si>
  <si>
    <t>KV|345443830|250|484319869|2</t>
  </si>
  <si>
    <t>KV|345443830|250|484319869|1</t>
  </si>
  <si>
    <t>KV|329498277|428|484319868|2</t>
  </si>
  <si>
    <t>KV|329498277|428|484319868|1</t>
  </si>
  <si>
    <t>KV|212804792|155|484319867|2</t>
  </si>
  <si>
    <t>KV|212804792|155|484319867|1</t>
  </si>
  <si>
    <t>KV|317825973|93|484319866|1</t>
  </si>
  <si>
    <t>KV|317825973|93|484319866|2</t>
  </si>
  <si>
    <t>KV|212980256|988|484319829|2</t>
  </si>
  <si>
    <t>KV|212980256|988|484319829|1</t>
  </si>
  <si>
    <t>KV|60791704|242|484319824|2</t>
  </si>
  <si>
    <t>KV|60791704|242|484319824|1</t>
  </si>
  <si>
    <t>KV|344753577|71|484319822|2</t>
  </si>
  <si>
    <t>KV|344753577|71|484319822|1</t>
  </si>
  <si>
    <t>KV|43465020|563|484319821|1</t>
  </si>
  <si>
    <t>KV|227999255|317|484319779|1</t>
  </si>
  <si>
    <t>KV|227999255|317|484319779|2</t>
  </si>
  <si>
    <t>KV|41378696|310|484319778|2</t>
  </si>
  <si>
    <t>KV|41378696|310|484319778|1</t>
  </si>
  <si>
    <t>KV|335672165|170|484319776|1</t>
  </si>
  <si>
    <t>KV|335672165|170|484319776|2</t>
  </si>
  <si>
    <t>KV|310479735|236|484319775|1</t>
  </si>
  <si>
    <t>KV|310479735|236|484319775|2</t>
  </si>
  <si>
    <t>KV|212474849|446|484319774|2</t>
  </si>
  <si>
    <t>KV|212474849|446|484319774|1</t>
  </si>
  <si>
    <t>KV|222694901|390|484319773|1</t>
  </si>
  <si>
    <t>KV|222694901|390|484319773|2</t>
  </si>
  <si>
    <t>KV|344833112|18|484319771|2</t>
  </si>
  <si>
    <t>KV|344833112|18|484319771|1</t>
  </si>
  <si>
    <t>KV|339362047|112|484319613|2</t>
  </si>
  <si>
    <t>KV|339362047|112|484319613|3</t>
  </si>
  <si>
    <t>KV|339362047|112|484319613|1</t>
  </si>
  <si>
    <t>KV|330889298|283|484319609|1</t>
  </si>
  <si>
    <t>KV|330889298|283|484319609|2</t>
  </si>
  <si>
    <t>KV|346482023|27|484319596|2</t>
  </si>
  <si>
    <t>KV|346482023|27|484319596|1</t>
  </si>
  <si>
    <t>KV|42419226|295|484319585|2</t>
  </si>
  <si>
    <t>KV|42419226|295|484319585|1</t>
  </si>
  <si>
    <t>KV|343219569|72|484319584|2</t>
  </si>
  <si>
    <t>KV|343219569|72|484319584|1</t>
  </si>
  <si>
    <t>KV|44162246|278|484319580|1</t>
  </si>
  <si>
    <t>KV|44162246|278|484319580|2</t>
  </si>
  <si>
    <t>KV|329177535|124|484319579|1</t>
  </si>
  <si>
    <t>KV|329177535|124|484319579|2</t>
  </si>
  <si>
    <t>KV|212980256|985|484319578|2</t>
  </si>
  <si>
    <t>KV|212980256|985|484319578|1</t>
  </si>
  <si>
    <t>KV|45108271|162|484319576|1</t>
  </si>
  <si>
    <t>KV|45108271|162|484319576|2</t>
  </si>
  <si>
    <t>KV|342228092|96|484319428|2</t>
  </si>
  <si>
    <t>KV|342228092|96|484319428|1</t>
  </si>
  <si>
    <t>KV|326252269|842|484319426|1</t>
  </si>
  <si>
    <t>KV|326252269|842|484319426|2</t>
  </si>
  <si>
    <t>KV|60530318|323|484319352|2</t>
  </si>
  <si>
    <t>KV|60530318|323|484319352|1</t>
  </si>
  <si>
    <t>KV|341095390|27|484319349|2</t>
  </si>
  <si>
    <t>KV|341095390|27|484319349|1</t>
  </si>
  <si>
    <t>KV|222308254|108|484319346|2</t>
  </si>
  <si>
    <t>KV|222308254|108|484319346|1</t>
  </si>
  <si>
    <t>KV|213813108|154|484319345|2</t>
  </si>
  <si>
    <t>KV|213813108|154|484319345|1</t>
  </si>
  <si>
    <t>KV|212744218|98|484319344|1</t>
  </si>
  <si>
    <t>KV|212744218|98|484319344|2</t>
  </si>
  <si>
    <t>KV|329953594|142|484319343|2</t>
  </si>
  <si>
    <t>KV|329953594|142|484319343|1</t>
  </si>
  <si>
    <t>KV|60845815|847|484319164|2</t>
  </si>
  <si>
    <t>KV|60845815|847|484319164|1</t>
  </si>
  <si>
    <t>KV|346025021|18|484318906|2</t>
  </si>
  <si>
    <t>KV|346025021|18|484318906|1</t>
  </si>
  <si>
    <t>KV|346421822|39|484318899|1</t>
  </si>
  <si>
    <t>KV|346421822|39|484318899|2</t>
  </si>
  <si>
    <t>KV|343219569|75|484318856|2</t>
  </si>
  <si>
    <t>KV|343219569|75|484318856|1</t>
  </si>
  <si>
    <t>KV|212804792|152|484318855|1</t>
  </si>
  <si>
    <t>KV|212804792|152|484318855|2</t>
  </si>
  <si>
    <t>KV|218677563|73|484318854|2</t>
  </si>
  <si>
    <t>KV|218677563|73|484318854|1</t>
  </si>
  <si>
    <t>KV|322764648|168|484318850|1</t>
  </si>
  <si>
    <t>KV|322764648|168|484318850|2</t>
  </si>
  <si>
    <t>KV|238118498|1045|484318849|2</t>
  </si>
  <si>
    <t>KV|238118498|1045|484318849|1</t>
  </si>
  <si>
    <t>KV|233660197|6309|484318848|1</t>
  </si>
  <si>
    <t>KV|233660197|6309|484318848|2</t>
  </si>
  <si>
    <t>KV|344753577|68|484318847|2</t>
  </si>
  <si>
    <t>KV|344753577|68|484318847|1</t>
  </si>
  <si>
    <t>KV|43465020|560|484318801|2</t>
  </si>
  <si>
    <t>KV|43465020|560|484318801|1</t>
  </si>
  <si>
    <t>KV|317825973|90|484318799|1</t>
  </si>
  <si>
    <t>KV|317825973|90|484318799|2</t>
  </si>
  <si>
    <t>KV|321525992|30|484318736|2</t>
  </si>
  <si>
    <t>KV|321525992|30|484318736|1</t>
  </si>
  <si>
    <t>KV|320445944|21|484318734|2</t>
  </si>
  <si>
    <t>KV|320445944|21|484318734|1</t>
  </si>
  <si>
    <t>KV|227999255|320|484318731|2</t>
  </si>
  <si>
    <t>KV|227999255|320|484318731|1</t>
  </si>
  <si>
    <t>KV|329177535|127|484318729|2</t>
  </si>
  <si>
    <t>KV|329177535|127|484318729|1</t>
  </si>
  <si>
    <t>KV|334228571|156|484318636|2</t>
  </si>
  <si>
    <t>KV|334228571|156|484318636|1</t>
  </si>
  <si>
    <t>KV|326252269|839|484318634|2</t>
  </si>
  <si>
    <t>KV|326252269|839|484318634|1</t>
  </si>
  <si>
    <t>KV|334704875|21|484318628|2</t>
  </si>
  <si>
    <t>KV|334704875|21|484318628|1</t>
  </si>
  <si>
    <t>KV|222308254|111|484318544|2</t>
  </si>
  <si>
    <t>KV|222308254|111|484318544|1</t>
  </si>
  <si>
    <t>KV|212744218|101|484318541|1</t>
  </si>
  <si>
    <t>KV|212744218|101|484318541|2</t>
  </si>
  <si>
    <t>KV|341095390|30|484318539|2</t>
  </si>
  <si>
    <t>KV|341095390|30|484318539|1</t>
  </si>
  <si>
    <t>KV|213813108|157|484318535|1</t>
  </si>
  <si>
    <t>KV|213813108|157|484318535|2</t>
  </si>
  <si>
    <t>KV|327444102|203|484318514|2</t>
  </si>
  <si>
    <t>KV|327444102|203|484318514|3</t>
  </si>
  <si>
    <t>KV|327444102|203|484318514|1</t>
  </si>
  <si>
    <t>KV|60530318|326|484318512|1</t>
  </si>
  <si>
    <t>KV|346421822|42|484318511|1</t>
  </si>
  <si>
    <t>KV|346421822|42|484318511|2</t>
  </si>
  <si>
    <t>KV|60845815|844|484318507|2</t>
  </si>
  <si>
    <t>KV|60845815|844|484318507|1</t>
  </si>
  <si>
    <t>KV|238071653|312|484318506|1</t>
  </si>
  <si>
    <t>KV|238071653|312|484318506|2</t>
  </si>
  <si>
    <t>KV|206583733|3568|484318505|2</t>
  </si>
  <si>
    <t>KV|206583733|3568|484318505|1</t>
  </si>
  <si>
    <t>KV|346935869|141|484318282|3</t>
  </si>
  <si>
    <t>KV|346935869|141|484318282|2</t>
  </si>
  <si>
    <t>KV|346935869|141|484318282|1</t>
  </si>
  <si>
    <t>KV|201737384|1279|484318279|3</t>
  </si>
  <si>
    <t>KV|201737384|1279|484318279|1</t>
  </si>
  <si>
    <t>KV|201737384|1279|484318279|2</t>
  </si>
  <si>
    <t>KV|333162771|47|484318278|3</t>
  </si>
  <si>
    <t>KV|333162771|47|484318278|2</t>
  </si>
  <si>
    <t>KV|333162771|47|484318278|1</t>
  </si>
  <si>
    <t>KV|224236439|604|484317800|1</t>
  </si>
  <si>
    <t>KV|224236439|604|484317800|2</t>
  </si>
  <si>
    <t>KV|41074899|3951|484317796|2</t>
  </si>
  <si>
    <t>KV|41074899|3951|484317796|1</t>
  </si>
  <si>
    <t>KV|314224111|1423|484317795|2</t>
  </si>
  <si>
    <t>KV|314224111|1423|484317795|1</t>
  </si>
  <si>
    <t>KV|334119608|92|484317352|3</t>
  </si>
  <si>
    <t>KV|334119608|92|484317352|2</t>
  </si>
  <si>
    <t>KV|334119608|92|484317352|1</t>
  </si>
  <si>
    <t>KV|346098851|41|484317350|1</t>
  </si>
  <si>
    <t>KV|216151386|1591|484317348|5</t>
  </si>
  <si>
    <t>KV|216151386|1591|484317348|4</t>
  </si>
  <si>
    <t>KV|216151386|1591|484317348|3</t>
  </si>
  <si>
    <t>KV|216151386|1591|484317348|2</t>
  </si>
  <si>
    <t>KV|216151386|1591|484317348|1</t>
  </si>
  <si>
    <t>KV|340116033|201|484317346|2</t>
  </si>
  <si>
    <t>KV|340116033|201|484317346|1</t>
  </si>
  <si>
    <t>KV|314321052|1113|484317112|2</t>
  </si>
  <si>
    <t>KV|314321052|1113|484317112|1</t>
  </si>
  <si>
    <t>KV|221570192|2870|484316757|1</t>
  </si>
  <si>
    <t>KV|61267043|1002|484316322|1</t>
  </si>
  <si>
    <t>KV|228632568|6457|484316321|2</t>
  </si>
  <si>
    <t>KV|228632568|6457|484316321|1</t>
  </si>
  <si>
    <t>KV|309676519|1646|484316317|2</t>
  </si>
  <si>
    <t>KV|309676519|1646|484316317|3</t>
  </si>
  <si>
    <t>KV|309676519|1646|484316317|1</t>
  </si>
  <si>
    <t>KV|224568938|576|484316171|1</t>
  </si>
  <si>
    <t>KV|42065714|2475|484316118|2</t>
  </si>
  <si>
    <t>KV|42065714|2475|484316118|1</t>
  </si>
  <si>
    <t>KV|7991375|6452|484316117|2</t>
  </si>
  <si>
    <t>KV|7991375|6452|484316117|1</t>
  </si>
  <si>
    <t>KV|227468071|110|484316003|1</t>
  </si>
  <si>
    <t>KV|312475834|425|484316001|2</t>
  </si>
  <si>
    <t>KV|312475834|425|484316001|1</t>
  </si>
  <si>
    <t>KV|328549188|17|484315998|1</t>
  </si>
  <si>
    <t>KV|225564839|373|484315994|1</t>
  </si>
  <si>
    <t>KV|326974426|210|484315478|3</t>
  </si>
  <si>
    <t>KV|326974426|210|484315478|2</t>
  </si>
  <si>
    <t>KV|326974426|210|484315478|1</t>
  </si>
  <si>
    <t>KV|324363497|148|484315477|1</t>
  </si>
  <si>
    <t>KV|324363497|148|484315477|3</t>
  </si>
  <si>
    <t>KV|324363497|148|484315477|2</t>
  </si>
  <si>
    <t>KV|324363497|148|484315477|4</t>
  </si>
  <si>
    <t>KV|267009002|4049|484315465|1</t>
  </si>
  <si>
    <t>KV|267009002|4049|484315465|2</t>
  </si>
  <si>
    <t>KV|343739910|37|484314737|1</t>
  </si>
  <si>
    <t>KV|331137338|27|484314269|2</t>
  </si>
  <si>
    <t>KV|331137338|27|484314269|1</t>
  </si>
  <si>
    <t>KV|322864265|104|484314268|1</t>
  </si>
  <si>
    <t>KV|322864265|104|484314268|2</t>
  </si>
  <si>
    <t>KV|323829336|217|484314267|2</t>
  </si>
  <si>
    <t>KV|323829336|217|484314267|1</t>
  </si>
  <si>
    <t>KV|215858400|871|484314021|3</t>
  </si>
  <si>
    <t>KV|215858400|871|484314021|2</t>
  </si>
  <si>
    <t>KV|215858400|871|484314021|1</t>
  </si>
  <si>
    <t>KV|339643240|67|484314018|1</t>
  </si>
  <si>
    <t>KV|211555233|280|484314013|1</t>
  </si>
  <si>
    <t>KV|322099679|259|484313329|3</t>
  </si>
  <si>
    <t>KV|322099679|259|484313329|1</t>
  </si>
  <si>
    <t>KV|322099679|259|484313329|2</t>
  </si>
  <si>
    <t>KV|344555902|134|484313324|2</t>
  </si>
  <si>
    <t>KV|344555902|134|484313324|1</t>
  </si>
  <si>
    <t>KV|344555902|134|484313324|3</t>
  </si>
  <si>
    <t>KV|339976533|118|484312928|2</t>
  </si>
  <si>
    <t>KV|339976533|118|484312928|1</t>
  </si>
  <si>
    <t>KV|346012310|17|484312926|2</t>
  </si>
  <si>
    <t>KV|346012310|17|484312926|1</t>
  </si>
  <si>
    <t>KV|337071819|1431|484312923|2</t>
  </si>
  <si>
    <t>KV|337071819|1431|484312923|1</t>
  </si>
  <si>
    <t>KV|332245665|268|484312861|2</t>
  </si>
  <si>
    <t>KV|332245665|268|484312861|1</t>
  </si>
  <si>
    <t>KV|234956359|4646|484312860|1</t>
  </si>
  <si>
    <t>KV|234956359|4646|484312860|2</t>
  </si>
  <si>
    <t>KV|332667454|373|484312854|2</t>
  </si>
  <si>
    <t>KV|332667454|373|484312854|1</t>
  </si>
  <si>
    <t>KV|321556650|16|484312853|3</t>
  </si>
  <si>
    <t>KV|321556650|16|484312853|2</t>
  </si>
  <si>
    <t>KV|321556650|16|484312853|1</t>
  </si>
  <si>
    <t>KV|321556650|16|484312853|4</t>
  </si>
  <si>
    <t>KV|326557639|425|484312850|2</t>
  </si>
  <si>
    <t>KV|326557639|425|484312850|1</t>
  </si>
  <si>
    <t>KV|348700443|22|484312414|2</t>
  </si>
  <si>
    <t>KV|348700443|22|484312414|1</t>
  </si>
  <si>
    <t>KV|348700443|22|484312414|3</t>
  </si>
  <si>
    <t>KV|206180574|7060|484312409|3</t>
  </si>
  <si>
    <t>KV|206180574|7060|484312409|2</t>
  </si>
  <si>
    <t>KV|206180574|7060|484312409|1</t>
  </si>
  <si>
    <t>KV|224011747|2910|484312080|3</t>
  </si>
  <si>
    <t>KV|224011747|2910|484312080|1</t>
  </si>
  <si>
    <t>KV|224011747|2910|484312080|2</t>
  </si>
  <si>
    <t>KV|41251885|1940|484312030|2</t>
  </si>
  <si>
    <t>KV|41251885|1940|484312030|1</t>
  </si>
  <si>
    <t>KV|328417885|235|484311524|1</t>
  </si>
  <si>
    <t>KV|328417885|235|484311524|2</t>
  </si>
  <si>
    <t>KV|328417885|235|484311524|3</t>
  </si>
  <si>
    <t>KV|337544407|119|484311523|1</t>
  </si>
  <si>
    <t>KV|337544407|119|484311523|3</t>
  </si>
  <si>
    <t>KV|337544407|119|484311523|2</t>
  </si>
  <si>
    <t>KV|331044623|451|484311520|2</t>
  </si>
  <si>
    <t>KV|331044623|451|484311520|1</t>
  </si>
  <si>
    <t>KV|216317411|1102|484311517|2</t>
  </si>
  <si>
    <t>KV|216317411|1102|484311517|3</t>
  </si>
  <si>
    <t>KV|216317411|1102|484311517|1</t>
  </si>
  <si>
    <t>KV|332028591|23|484311021|2</t>
  </si>
  <si>
    <t>KV|332028591|23|484311021|1</t>
  </si>
  <si>
    <t>KV|347043260|10|484311006|1</t>
  </si>
  <si>
    <t>KV|346995225|75|484311005|2</t>
  </si>
  <si>
    <t>KV|346995225|75|484311005|1</t>
  </si>
  <si>
    <t>KV|330798594|297|484311004|2</t>
  </si>
  <si>
    <t>KV|330798594|297|484311004|1</t>
  </si>
  <si>
    <t>KV|344418247|72|484310638|3</t>
  </si>
  <si>
    <t>KV|344418247|72|484310638|2</t>
  </si>
  <si>
    <t>KV|344418247|72|484310638|1</t>
  </si>
  <si>
    <t>KV|303733944|229|484310636|1</t>
  </si>
  <si>
    <t>KV|305256973|1461|484310635|2</t>
  </si>
  <si>
    <t>KV|305256973|1461|484310635|1</t>
  </si>
  <si>
    <t>KV|224808599|572|484310633|2</t>
  </si>
  <si>
    <t>KV|224808599|572|484310633|1</t>
  </si>
  <si>
    <t>KV|332946590|80|484310631|2</t>
  </si>
  <si>
    <t>KV|332946590|80|484310631|1</t>
  </si>
  <si>
    <t>KV|230534255|5734|484310547|1</t>
  </si>
  <si>
    <t>KV|209950087|601|484310480|2</t>
  </si>
  <si>
    <t>KV|209950087|601|484310480|1</t>
  </si>
  <si>
    <t>KV|211229395|2669|484310155|3</t>
  </si>
  <si>
    <t>KV|211229395|2669|484310155|2</t>
  </si>
  <si>
    <t>KV|211229395|2669|484310155|1</t>
  </si>
  <si>
    <t>KV|341385097|54|484310154|2</t>
  </si>
  <si>
    <t>KV|341385097|54|484310154|1</t>
  </si>
  <si>
    <t>KV|347971265|34|484310153|1</t>
  </si>
  <si>
    <t>KV|234933081|237|484310152|2</t>
  </si>
  <si>
    <t>KV|234933081|237|484310152|1</t>
  </si>
  <si>
    <t>KV|209799281|1082|484310148|1</t>
  </si>
  <si>
    <t>KV|5076815|618|484310146|2</t>
  </si>
  <si>
    <t>KV|5076815|618|484310146|1</t>
  </si>
  <si>
    <t>KV|45079902|1051|484309624|2</t>
  </si>
  <si>
    <t>KV|45079902|1051|484309624|1</t>
  </si>
  <si>
    <t>KV|335464805|79|484309414|3</t>
  </si>
  <si>
    <t>KV|335464805|79|484309414|2</t>
  </si>
  <si>
    <t>KV|335464805|79|484309414|1</t>
  </si>
  <si>
    <t>KV|204486633|154|484309412|3</t>
  </si>
  <si>
    <t>KV|204486633|154|484309412|2</t>
  </si>
  <si>
    <t>KV|204486633|154|484309412|1</t>
  </si>
  <si>
    <t>KV|338604489|26|484309408|1</t>
  </si>
  <si>
    <t>KV|347271573|39|484309320|3</t>
  </si>
  <si>
    <t>KV|347271573|39|484309320|2</t>
  </si>
  <si>
    <t>KV|347271573|39|484309320|1</t>
  </si>
  <si>
    <t>KV|326725299|265|484309319|3</t>
  </si>
  <si>
    <t>KV|326725299|265|484309319|1</t>
  </si>
  <si>
    <t>KV|326725299|265|484309319|2</t>
  </si>
  <si>
    <t>KV|204536908|870|484309318|3</t>
  </si>
  <si>
    <t>KV|204536908|870|484309318|2</t>
  </si>
  <si>
    <t>KV|204536908|870|484309318|1</t>
  </si>
  <si>
    <t>KV|342563118|54|484309317|3</t>
  </si>
  <si>
    <t>KV|342563118|54|484309317|2</t>
  </si>
  <si>
    <t>KV|342563118|54|484309317|1</t>
  </si>
  <si>
    <t>KV|335849189|38|484309315|3</t>
  </si>
  <si>
    <t>KV|335849189|38|484309315|2</t>
  </si>
  <si>
    <t>KV|335849189|38|484309315|1</t>
  </si>
  <si>
    <t>KV|345159679|97|484309313|3</t>
  </si>
  <si>
    <t>KV|345159679|97|484309313|2</t>
  </si>
  <si>
    <t>KV|345159679|97|484309313|1</t>
  </si>
  <si>
    <t>KV|312559094|177|484309312|2</t>
  </si>
  <si>
    <t>KV|312559094|177|484309312|3</t>
  </si>
  <si>
    <t>KV|312559094|177|484309312|1</t>
  </si>
  <si>
    <t>KV|201062522|344|484309108|3</t>
  </si>
  <si>
    <t>KV|201062522|344|484309108|2</t>
  </si>
  <si>
    <t>KV|201062522|344|484309108|1</t>
  </si>
  <si>
    <t>KV|44047116|1301|484309107|1</t>
  </si>
  <si>
    <t>KV|44047116|1301|484309107|3</t>
  </si>
  <si>
    <t>KV|44047116|1301|484309107|2</t>
  </si>
  <si>
    <t>KV|289259096|20|484309106|3</t>
  </si>
  <si>
    <t>KV|289259096|20|484309106|5</t>
  </si>
  <si>
    <t>KV|289259096|20|484309106|2</t>
  </si>
  <si>
    <t>KV|289259096|20|484309106|1</t>
  </si>
  <si>
    <t>KV|289259096|20|484309106|4</t>
  </si>
  <si>
    <t>KV|344848810|296|484309105|3</t>
  </si>
  <si>
    <t>KV|344848810|296|484309105|2</t>
  </si>
  <si>
    <t>KV|344848810|296|484309105|1</t>
  </si>
  <si>
    <t>KV|332271645|329|484309101|3</t>
  </si>
  <si>
    <t>KV|332271645|329|484309101|2</t>
  </si>
  <si>
    <t>KV|332271645|329|484309101|1</t>
  </si>
  <si>
    <t>KV|40660821|4248|484309100|1</t>
  </si>
  <si>
    <t>KV|40660821|4248|484309100|2</t>
  </si>
  <si>
    <t>KV|338727734|99|484309096|3</t>
  </si>
  <si>
    <t>KV|338727734|99|484309096|2</t>
  </si>
  <si>
    <t>KV|338727734|99|484309096|1</t>
  </si>
  <si>
    <t>KV|315874462|415|484308614|1</t>
  </si>
  <si>
    <t>KV|315874462|415|484308614|3</t>
  </si>
  <si>
    <t>KV|315874462|415|484308614|2</t>
  </si>
  <si>
    <t>KV|231304210|1387|484304881|2</t>
  </si>
  <si>
    <t>KV|231304210|1387|484304881|1</t>
  </si>
  <si>
    <t>KV|244573903|717|484302047|1</t>
  </si>
  <si>
    <t>KV|331006101|268|484302019|1</t>
  </si>
  <si>
    <t>KV|316851407|137|484302012|1</t>
  </si>
  <si>
    <t>KV|243405306|392|484301973|1</t>
  </si>
  <si>
    <t>KV|201627252|2170|484301738|1</t>
  </si>
  <si>
    <t>KV|335675305|141|484301188|2</t>
  </si>
  <si>
    <t>KV|335675305|141|484301188|1</t>
  </si>
  <si>
    <t>KV|334796885|108|484300963|3</t>
  </si>
  <si>
    <t>KV|334796885|108|484300963|2</t>
  </si>
  <si>
    <t>KV|334796885|108|484300963|1</t>
  </si>
  <si>
    <t>KV|340493333|629|484300943|1</t>
  </si>
  <si>
    <t>KV|47359153|140|484300656|2</t>
  </si>
  <si>
    <t>KV|47359153|140|484300656|3</t>
  </si>
  <si>
    <t>KV|47359153|140|484300656|1</t>
  </si>
  <si>
    <t>KV|230269519|1363|484300432|1</t>
  </si>
  <si>
    <t>KV|331890400|1380|484300388|1</t>
  </si>
  <si>
    <t>KV|338546425|207|484300383|1</t>
  </si>
  <si>
    <t>KV|327352925|549|484299261|1</t>
  </si>
  <si>
    <t>KV|219223906|1155|484299200|1</t>
  </si>
  <si>
    <t>KV|230582829|5424|484298978|1</t>
  </si>
  <si>
    <t>KV|333192379|100|484298911|2</t>
  </si>
  <si>
    <t>KV|333192379|100|484298911|1</t>
  </si>
  <si>
    <t>KV|267009002|4049|484298839|2</t>
  </si>
  <si>
    <t>KV|323932978|61|484298838|2</t>
  </si>
  <si>
    <t>KV|329044039|85|484298779|3</t>
  </si>
  <si>
    <t>KV|329044039|85|484298779|1</t>
  </si>
  <si>
    <t>KV|329044039|85|484298779|2</t>
  </si>
  <si>
    <t>KV|323739027|817|484298728|4</t>
  </si>
  <si>
    <t>KV|323739027|817|484298728|3</t>
  </si>
  <si>
    <t>KV|323739027|817|484298728|1</t>
  </si>
  <si>
    <t>KV|323739027|817|484298728|7</t>
  </si>
  <si>
    <t>KV|323739027|817|484298728|2</t>
  </si>
  <si>
    <t>KV|323739027|817|484298728|8</t>
  </si>
  <si>
    <t>KV|323739027|817|484298728|5</t>
  </si>
  <si>
    <t>KV|323739027|817|484298728|6</t>
  </si>
  <si>
    <t>KV|46919148|1845|484298569|1</t>
  </si>
  <si>
    <t>KV|46919148|1845|484298569|2</t>
  </si>
  <si>
    <t>KV|341929674|200|484298559|2</t>
  </si>
  <si>
    <t>KV|341929674|200|484298559|1</t>
  </si>
  <si>
    <t>KV|337450607|104|484298271|2</t>
  </si>
  <si>
    <t>KV|337450607|104|484298271|1</t>
  </si>
  <si>
    <t>KV|335175129|124|484298263|1</t>
  </si>
  <si>
    <t>KV|252868270|6524|484298194|1</t>
  </si>
  <si>
    <t>KV|252868270|6524|484298194|2</t>
  </si>
  <si>
    <t>KV|339312538|136|484298149|1</t>
  </si>
  <si>
    <t>KV|226750393|232|484298147|1</t>
  </si>
  <si>
    <t>KV|329240121|61|484298144|1</t>
  </si>
  <si>
    <t>KV|329240121|61|484298144|2</t>
  </si>
  <si>
    <t>KV|48227912|168|484298019|1</t>
  </si>
  <si>
    <t>KV|48227912|168|484298019|2</t>
  </si>
  <si>
    <t>KV|44402956|156|484297649|1</t>
  </si>
  <si>
    <t>KV|301091546|183|484297511|1</t>
  </si>
  <si>
    <t>KV|301091546|183|484297511|2</t>
  </si>
  <si>
    <t>KV|316233320|639|484297444|1</t>
  </si>
  <si>
    <t>KV|316233320|639|484297444|2</t>
  </si>
  <si>
    <t>KV|331996004|71|484297143|2</t>
  </si>
  <si>
    <t>KV|331996004|71|484297143|1</t>
  </si>
  <si>
    <t>KV|310557884|8884|484297093|2</t>
  </si>
  <si>
    <t>KV|310557884|8884|484297093|1</t>
  </si>
  <si>
    <t>KV|307399933|210|484297087|1</t>
  </si>
  <si>
    <t>KV|348650373|70|484297071|4</t>
  </si>
  <si>
    <t>KV|313940042|235|484297062|3</t>
  </si>
  <si>
    <t>KV|313940042|235|484297062|2</t>
  </si>
  <si>
    <t>KV|221666092|388|484296453|2</t>
  </si>
  <si>
    <t>KV|221666092|388|484296453|1</t>
  </si>
  <si>
    <t>KV|5664529|1540|484296445|1</t>
  </si>
  <si>
    <t>KV|220035625|1942|484296438|3</t>
  </si>
  <si>
    <t>KV|220035625|1942|484296438|2</t>
  </si>
  <si>
    <t>KV|220035625|1942|484296438|1</t>
  </si>
  <si>
    <t>KV|207452519|28771|484296343|1</t>
  </si>
  <si>
    <t>KV|247423902|1853|484296256|2</t>
  </si>
  <si>
    <t>KV|247423902|1853|484296256|1</t>
  </si>
  <si>
    <t>KV|321937336|2657|484296251|1</t>
  </si>
  <si>
    <t>KV|321937336|2657|484296251|3</t>
  </si>
  <si>
    <t>KV|321937336|2657|484296251|2</t>
  </si>
  <si>
    <t>KV|337642735|196|484296236|2</t>
  </si>
  <si>
    <t>KV|337642735|196|484296236|1</t>
  </si>
  <si>
    <t>KV|218564866|1030|484296222|2</t>
  </si>
  <si>
    <t>KV|218564866|1030|484296222|1</t>
  </si>
  <si>
    <t>KV|322408671|1013|484296176|4</t>
  </si>
  <si>
    <t>KV|322408671|1013|484296176|2</t>
  </si>
  <si>
    <t>KV|224038505|1527|484296168|2</t>
  </si>
  <si>
    <t>KV|224038505|1527|484296168|1</t>
  </si>
  <si>
    <t>KV|315023942|260|484296085|3</t>
  </si>
  <si>
    <t>KV|201394665|214|484296030|3</t>
  </si>
  <si>
    <t>KV|225619161|430|484295897|1</t>
  </si>
  <si>
    <t>KV|48069256|566|484295878|2</t>
  </si>
  <si>
    <t>KV|48069256|566|484295878|1</t>
  </si>
  <si>
    <t>KV|42783548|368|484295822|1</t>
  </si>
  <si>
    <t>KV|309960500|3924|484295420|1</t>
  </si>
  <si>
    <t>KV|341535331|17|484295387|3</t>
  </si>
  <si>
    <t>KV|341535331|17|484295387|2</t>
  </si>
  <si>
    <t>KV|341535331|17|484295387|1</t>
  </si>
  <si>
    <t>KV|205266602|3250|484295345|7</t>
  </si>
  <si>
    <t>KV|205266602|3250|484295345|6</t>
  </si>
  <si>
    <t>KV|243405306|392|484295100|2</t>
  </si>
  <si>
    <t>KV|243405306|392|484295100|1</t>
  </si>
  <si>
    <t>KV|227875882|310|484294944|2</t>
  </si>
  <si>
    <t>KV|227875882|310|484294944|1</t>
  </si>
  <si>
    <t>KV|213097259|6793|484294910|1</t>
  </si>
  <si>
    <t>KV|341480278|93|484294894|5</t>
  </si>
  <si>
    <t>KV|341480278|93|484294894|4</t>
  </si>
  <si>
    <t>KV|341480278|93|484294894|3</t>
  </si>
  <si>
    <t>KV|341480278|93|484294894|2</t>
  </si>
  <si>
    <t>KV|341480278|93|484294894|1</t>
  </si>
  <si>
    <t>KV|330926142|174|484294874|4</t>
  </si>
  <si>
    <t>KV|330926142|174|484294874|3</t>
  </si>
  <si>
    <t>KV|330926142|174|484294874|2</t>
  </si>
  <si>
    <t>KV|330926142|174|484294874|1</t>
  </si>
  <si>
    <t>KV|209080031|5337|484294839|3</t>
  </si>
  <si>
    <t>KV|212783019|3829|484294514|3</t>
  </si>
  <si>
    <t>KV|212783019|3829|484294514|2</t>
  </si>
  <si>
    <t>KV|212783019|3829|484294514|1</t>
  </si>
  <si>
    <t>KV|308520655|852|484294504|1</t>
  </si>
  <si>
    <t>KV|308520655|852|484294504|3</t>
  </si>
  <si>
    <t>KV|308520655|852|484294504|2</t>
  </si>
  <si>
    <t>KV|227816525|1445|484294150|2</t>
  </si>
  <si>
    <t>KV|227816525|1445|484294150|1</t>
  </si>
  <si>
    <t>KV|233340664|1149|484294149|2</t>
  </si>
  <si>
    <t>KV|233340664|1149|484294149|1</t>
  </si>
  <si>
    <t>KV|347071760|33|484294148|4</t>
  </si>
  <si>
    <t>KV|347071760|33|484294148|3</t>
  </si>
  <si>
    <t>KV|347071760|33|484294148|2</t>
  </si>
  <si>
    <t>KV|347071760|33|484294148|1</t>
  </si>
  <si>
    <t>KV|260723591|1699|484294030|3</t>
  </si>
  <si>
    <t>KV|260723591|1699|484294030|2</t>
  </si>
  <si>
    <t>KV|260723591|1699|484294030|1</t>
  </si>
  <si>
    <t>KV|301677346|965|484294029|1</t>
  </si>
  <si>
    <t>KV|301677346|965|484294029|3</t>
  </si>
  <si>
    <t>KV|301677346|965|484294029|2</t>
  </si>
  <si>
    <t>KV|338109046|52|484294028|3</t>
  </si>
  <si>
    <t>KV|338109046|52|484294028|2</t>
  </si>
  <si>
    <t>KV|338109046|52|484294028|1</t>
  </si>
  <si>
    <t>KV|342045435|66|484294027|3</t>
  </si>
  <si>
    <t>KV|342045435|66|484294027|2</t>
  </si>
  <si>
    <t>KV|342045435|66|484294027|1</t>
  </si>
  <si>
    <t>KV|47130331|1469|484294023|2</t>
  </si>
  <si>
    <t>KV|47130331|1469|484294023|1</t>
  </si>
  <si>
    <t>KV|345268133|33|484294022|2</t>
  </si>
  <si>
    <t>KV|345268133|33|484294022|3</t>
  </si>
  <si>
    <t>KV|345268133|33|484294022|1</t>
  </si>
  <si>
    <t>KV|208979367|704|484293938|1</t>
  </si>
  <si>
    <t>KV|207215223|176|484293937|1</t>
  </si>
  <si>
    <t>KV|207215223|176|484293937|3</t>
  </si>
  <si>
    <t>KV|207215223|176|484293937|2</t>
  </si>
  <si>
    <t>KV|325117899|302|484293936|2</t>
  </si>
  <si>
    <t>KV|325117899|302|484293936|1</t>
  </si>
  <si>
    <t>KV|325117899|302|484293936|3</t>
  </si>
  <si>
    <t>KV|335059205|32|484293935|3</t>
  </si>
  <si>
    <t>KV|335059205|32|484293935|2</t>
  </si>
  <si>
    <t>KV|335059205|32|484293935|1</t>
  </si>
  <si>
    <t>KV|313943947|191|484293932|2</t>
  </si>
  <si>
    <t>KV|313943947|191|484293932|1</t>
  </si>
  <si>
    <t>KV|313943947|191|484293932|3</t>
  </si>
  <si>
    <t>KV|327436215|169|484293931|1</t>
  </si>
  <si>
    <t>KV|327436215|169|484293931|2</t>
  </si>
  <si>
    <t>KV|225882814|16935|484293814|2</t>
  </si>
  <si>
    <t>KV|225882814|16935|484293814|1</t>
  </si>
  <si>
    <t>KV|328155228|226|484293813|1</t>
  </si>
  <si>
    <t>KV|328155228|226|484293813|2</t>
  </si>
  <si>
    <t>KV|324683793|153|484293811|3</t>
  </si>
  <si>
    <t>KV|324683793|153|484293811|2</t>
  </si>
  <si>
    <t>KV|324683793|153|484293811|1</t>
  </si>
  <si>
    <t>KV|336582623|113|484293810|2</t>
  </si>
  <si>
    <t>KV|336582623|113|484293810|1</t>
  </si>
  <si>
    <t>KV|331346441|118|484293809|1</t>
  </si>
  <si>
    <t>KV|331346441|118|484293809|2</t>
  </si>
  <si>
    <t>KV|348043612|83|484293552|1</t>
  </si>
  <si>
    <t>KV|313676981|1968|484293365|1</t>
  </si>
  <si>
    <t>KV|285645331|6|484293364|1</t>
  </si>
  <si>
    <t>KV|285645331|6|484293364|2</t>
  </si>
  <si>
    <t>KV|303785014|1655|484293362|2</t>
  </si>
  <si>
    <t>KV|303785014|1655|484293362|1</t>
  </si>
  <si>
    <t>KV|306480168|245|484293359|2</t>
  </si>
  <si>
    <t>KV|306480168|245|484293359|1</t>
  </si>
  <si>
    <t>KV|306480168|245|484293359|3</t>
  </si>
  <si>
    <t>KV|336593536|35|484293110|2</t>
  </si>
  <si>
    <t>KV|336593536|35|484293110|1</t>
  </si>
  <si>
    <t>KV|224680746|2173|484293109|2</t>
  </si>
  <si>
    <t>KV|224680746|2173|484293109|1</t>
  </si>
  <si>
    <t>KV|230459903|8669|484293105|2</t>
  </si>
  <si>
    <t>KV|230459903|8669|484293105|1</t>
  </si>
  <si>
    <t>KV|44098978|1399|484292963|3</t>
  </si>
  <si>
    <t>KV|44098978|1399|484292963|2</t>
  </si>
  <si>
    <t>KV|44098978|1399|484292963|1</t>
  </si>
  <si>
    <t>KV|231380561|6703|484292959|1</t>
  </si>
  <si>
    <t>KV|339518454|113|484292927|2</t>
  </si>
  <si>
    <t>KV|339518454|113|484292927|1</t>
  </si>
  <si>
    <t>KV|336058436|241|484292717|2</t>
  </si>
  <si>
    <t>KV|336058436|241|484292717|1</t>
  </si>
  <si>
    <t>KV|209197389|4039|484292716|2</t>
  </si>
  <si>
    <t>KV|209197389|4039|484292716|1</t>
  </si>
  <si>
    <t>KV|328431085|92|484292584|2</t>
  </si>
  <si>
    <t>KV|328431085|92|484292584|3</t>
  </si>
  <si>
    <t>KV|328431085|92|484292584|1</t>
  </si>
  <si>
    <t>KV|205227674|4843|484292355|3</t>
  </si>
  <si>
    <t>KV|205227674|4843|484292355|2</t>
  </si>
  <si>
    <t>KV|205227674|4843|484292355|1</t>
  </si>
  <si>
    <t>KV|5426192|3557|484292177|1</t>
  </si>
  <si>
    <t>KV|5426192|3557|484292177|3</t>
  </si>
  <si>
    <t>KV|5426192|3557|484292177|2</t>
  </si>
  <si>
    <t>KV|332659869|203|484291624|2</t>
  </si>
  <si>
    <t>KV|332659869|203|484291624|1</t>
  </si>
  <si>
    <t>KV|45098076|2397|484291621|2</t>
  </si>
  <si>
    <t>KV|45098076|2397|484291621|1</t>
  </si>
  <si>
    <t>KV|345127475|88|484290476|2</t>
  </si>
  <si>
    <t>KV|345127475|88|484290476|1</t>
  </si>
  <si>
    <t>KV|331971945|22|484290474|2</t>
  </si>
  <si>
    <t>KV|331971945|22|484290474|1</t>
  </si>
  <si>
    <t>KV|232256783|2396|484289541|1</t>
  </si>
  <si>
    <t>KV|347729095|41|484289527|1</t>
  </si>
  <si>
    <t>KV|213693625|141|484289521|1</t>
  </si>
  <si>
    <t>KV|311081042|580|484289517|1</t>
  </si>
  <si>
    <t>KV|212388993|170|484289516|1</t>
  </si>
  <si>
    <t>KV|346730353|100|484289510|1</t>
  </si>
  <si>
    <t>KV|344582565|29|484289508|1</t>
  </si>
  <si>
    <t>KV|340909807|29|484289507|1</t>
  </si>
  <si>
    <t>KV|7389638|159|484289505|1</t>
  </si>
  <si>
    <t>KV|7847460|167|484289501|1</t>
  </si>
  <si>
    <t>KV|341492985|72|484289499|1</t>
  </si>
  <si>
    <t>KV|48418420|323|484289498|1</t>
  </si>
  <si>
    <t>KV|330726836|43|484289494|1</t>
  </si>
  <si>
    <t>KV|328918930|273|484289485|1</t>
  </si>
  <si>
    <t>KV|333777377|61|484289480|1</t>
  </si>
  <si>
    <t>KV|329060948|433|484289478|1</t>
  </si>
  <si>
    <t>KV|342996146|68|484289476|1</t>
  </si>
  <si>
    <t>KV|313357266|183|484289475|1</t>
  </si>
  <si>
    <t>KV|45161999|2107|484289473|3</t>
  </si>
  <si>
    <t>KV|45161999|2107|484289473|2</t>
  </si>
  <si>
    <t>KV|45161999|2107|484289473|1</t>
  </si>
  <si>
    <t>KV|305786646|2796|484289472|1</t>
  </si>
  <si>
    <t>KV|326371101|278|484289471|1</t>
  </si>
  <si>
    <t>KV|326371101|278|484289471|2</t>
  </si>
  <si>
    <t>KV|48047047|881|484289467|1</t>
  </si>
  <si>
    <t>KV|216399957|106|484289268|2</t>
  </si>
  <si>
    <t>KV|216399957|106|484289268|1</t>
  </si>
  <si>
    <t>KV|346053378|25|484288957|2</t>
  </si>
  <si>
    <t>KV|346053378|25|484288957|1</t>
  </si>
  <si>
    <t>KV|346973221|168|484288956|2</t>
  </si>
  <si>
    <t>KV|346973221|168|484288956|1</t>
  </si>
  <si>
    <t>KV|345866885|25|484288939|2</t>
  </si>
  <si>
    <t>KV|345866885|25|484288939|1</t>
  </si>
  <si>
    <t>KV|315394495|227|484288762|4</t>
  </si>
  <si>
    <t>KV|315394495|227|484288762|3</t>
  </si>
  <si>
    <t>KV|315394495|227|484288762|2</t>
  </si>
  <si>
    <t>KV|315394495|227|484288762|1</t>
  </si>
  <si>
    <t>KV|324794161|277|484288446|1</t>
  </si>
  <si>
    <t>KV|318964659|44|484288196|1</t>
  </si>
  <si>
    <t>KV|333644482|686|484288195|1</t>
  </si>
  <si>
    <t>KV|47410113|1021|484288194|1</t>
  </si>
  <si>
    <t>KV|47410113|1021|484288194|2</t>
  </si>
  <si>
    <t>KV|327364362|150|484288142|1</t>
  </si>
  <si>
    <t>KV|327364362|150|484288142|2</t>
  </si>
  <si>
    <t>KV|327364362|150|484288142|3</t>
  </si>
  <si>
    <t>KV|44049880|3301|484287845|2</t>
  </si>
  <si>
    <t>KV|44049880|3301|484287845|1</t>
  </si>
  <si>
    <t>KV|260217416|1132|484287655|1</t>
  </si>
  <si>
    <t>KV|260217416|1132|484287655|2</t>
  </si>
  <si>
    <t>KV|335607105|155|484287472|1</t>
  </si>
  <si>
    <t>KV|335607105|155|484287472|2</t>
  </si>
  <si>
    <t>KV|334952962|15|484287251|3</t>
  </si>
  <si>
    <t>KV|334952962|15|484287251|1</t>
  </si>
  <si>
    <t>KV|334952962|15|484287251|2</t>
  </si>
  <si>
    <t>KV|225141555|8425|484287177|2</t>
  </si>
  <si>
    <t>KV|225141555|8425|484287177|1</t>
  </si>
  <si>
    <t>KV|335228613|122|484286938|2</t>
  </si>
  <si>
    <t>KV|335228613|122|484286938|1</t>
  </si>
  <si>
    <t>KV|333905685|128|484286755|3</t>
  </si>
  <si>
    <t>KV|333905685|128|484286755|2</t>
  </si>
  <si>
    <t>KV|333905685|128|484286755|1</t>
  </si>
  <si>
    <t>KV|219781488|3932|484286633|2</t>
  </si>
  <si>
    <t>KV|219781488|3932|484286633|1</t>
  </si>
  <si>
    <t>KV|228183372|1779|484286360|2</t>
  </si>
  <si>
    <t>KV|228183372|1779|484286360|1</t>
  </si>
  <si>
    <t>KV|225548698|147|484285900|1</t>
  </si>
  <si>
    <t>KV|225548698|147|484285900|3</t>
  </si>
  <si>
    <t>KV|225548698|147|484285900|2</t>
  </si>
  <si>
    <t>KV|323705195|675|484285899|1</t>
  </si>
  <si>
    <t>KV|323705195|675|484285899|2</t>
  </si>
  <si>
    <t>KV|323705195|675|484285899|3</t>
  </si>
  <si>
    <t>KV|316183285|11|484284726|1</t>
  </si>
  <si>
    <t>KV|316183285|11|484284726|2</t>
  </si>
  <si>
    <t>KV|338074242|24|484284725|1</t>
  </si>
  <si>
    <t>KV|338074242|24|484284725|2</t>
  </si>
  <si>
    <t>KV|225352483|90|484284723|1</t>
  </si>
  <si>
    <t>KV|225352483|90|484284723|2</t>
  </si>
  <si>
    <t>KV|211532233|729|484284721|2</t>
  </si>
  <si>
    <t>KV|211532233|729|484284721|1</t>
  </si>
  <si>
    <t>KV|301951359|1745|484284710|2</t>
  </si>
  <si>
    <t>KV|301951359|1745|484284710|1</t>
  </si>
  <si>
    <t>KV|316093944|127|484284708|2</t>
  </si>
  <si>
    <t>KV|316093944|127|484284708|1</t>
  </si>
  <si>
    <t>KV|326562425|235|484284707|1</t>
  </si>
  <si>
    <t>KV|326562425|235|484284707|2</t>
  </si>
  <si>
    <t>KV|332133948|195|484284706|3</t>
  </si>
  <si>
    <t>KV|332133948|195|484284706|2</t>
  </si>
  <si>
    <t>KV|332133948|195|484284706|1</t>
  </si>
  <si>
    <t>KV|43916691|399|484284705|2</t>
  </si>
  <si>
    <t>KV|43916691|399|484284705|1</t>
  </si>
  <si>
    <t>KV|335060984|101|484284703|1</t>
  </si>
  <si>
    <t>KV|335060984|101|484284703|2</t>
  </si>
  <si>
    <t>KV|304782235|506|484284702|1</t>
  </si>
  <si>
    <t>KV|304782235|506|484284702|2</t>
  </si>
  <si>
    <t>KV|329953594|145|484284690|2</t>
  </si>
  <si>
    <t>KV|329953594|145|484284690|1</t>
  </si>
  <si>
    <t>KV|266729648|1658|484284685|1</t>
  </si>
  <si>
    <t>KV|266729648|1658|484284685|2</t>
  </si>
  <si>
    <t>KV|317811765|99|484284490|1</t>
  </si>
  <si>
    <t>KV|317811765|99|484284490|2</t>
  </si>
  <si>
    <t>KV|47546361|1347|484284489|2</t>
  </si>
  <si>
    <t>KV|47546361|1347|484284489|1</t>
  </si>
  <si>
    <t>KV|317825973|99|484284486|2</t>
  </si>
  <si>
    <t>KV|317825973|99|484284486|1</t>
  </si>
  <si>
    <t>KV|238003453|650|484284485|2</t>
  </si>
  <si>
    <t>KV|238003453|650|484284485|1</t>
  </si>
  <si>
    <t>KV|312643974|25|484284477|1</t>
  </si>
  <si>
    <t>KV|346025021|21|484284435|2</t>
  </si>
  <si>
    <t>KV|346025021|21|484284435|1</t>
  </si>
  <si>
    <t>KV|218677563|76|484284431|2</t>
  </si>
  <si>
    <t>KV|218677563|76|484284431|1</t>
  </si>
  <si>
    <t>KV|233660197|6312|484284423|2</t>
  </si>
  <si>
    <t>KV|233660197|6312|484284423|1</t>
  </si>
  <si>
    <t>KV|322764648|171|484284417|2</t>
  </si>
  <si>
    <t>KV|322764648|171|484284417|1</t>
  </si>
  <si>
    <t>KV|238118498|1048|484284415|2</t>
  </si>
  <si>
    <t>KV|238118498|1048|484284415|1</t>
  </si>
  <si>
    <t>SV|416221809|166|484281073|3</t>
  </si>
  <si>
    <t>LV|481537323|216|484281073|2</t>
  </si>
  <si>
    <t>LV|481537277|248|484281073|1</t>
  </si>
  <si>
    <t>SV|427936962|123|484281073|4</t>
  </si>
  <si>
    <t>SV|98093522|63|484280259|2</t>
  </si>
  <si>
    <t>SV|98100351|45|484280259|3</t>
  </si>
  <si>
    <t>SV|97543420|41|484280259|1</t>
  </si>
  <si>
    <t>SV|98103396|34|484280259|4</t>
  </si>
  <si>
    <t>SV|98103677|74|484280259|5</t>
  </si>
  <si>
    <t>LV|432187439|109|484279454|1</t>
  </si>
  <si>
    <t>SV|97574256|72|484277684|1</t>
  </si>
  <si>
    <t>SV|96226559|244|484277462|1</t>
  </si>
  <si>
    <t>SV|96568271|196|484277440|1</t>
  </si>
  <si>
    <t>KR|73880577|122|484277277|1</t>
  </si>
  <si>
    <t>SV|97515867|78|484277267|3</t>
  </si>
  <si>
    <t>SV|97514516|107|484277267|2</t>
  </si>
  <si>
    <t>SV|97514516|107|484277267|1</t>
  </si>
  <si>
    <t>SV|97515867|78|484277267|4</t>
  </si>
  <si>
    <t>SV|97538230|96|484277267|6</t>
  </si>
  <si>
    <t>SV|97538230|96|484277267|5</t>
  </si>
  <si>
    <t>SV|410922424|148|484277260|2</t>
  </si>
  <si>
    <t>SV|410922424|148|484277260|1</t>
  </si>
  <si>
    <t>SV|74029939|77|484277158|1</t>
  </si>
  <si>
    <t>SV|98450690|22|484277154|1</t>
  </si>
  <si>
    <t>SV|95864868|57|484277102|2</t>
  </si>
  <si>
    <t>SV|95864868|57|484277102|1</t>
  </si>
  <si>
    <t>SV|96794584|147|484277096|1</t>
  </si>
  <si>
    <t>SV|96794584|147|484277096|2</t>
  </si>
  <si>
    <t>SV|96305529|69|484277092|3</t>
  </si>
  <si>
    <t>SV|96267183|88|484277092|2</t>
  </si>
  <si>
    <t>SV|92699132|188|484277088|2</t>
  </si>
  <si>
    <t>SV|92699132|188|484277088|1</t>
  </si>
  <si>
    <t>SV|428175628|275|484277086|2</t>
  </si>
  <si>
    <t>SV|428175628|275|484277086|1</t>
  </si>
  <si>
    <t>SV|96946938|48|484277085|1</t>
  </si>
  <si>
    <t>SV|96946938|48|484277085|2</t>
  </si>
  <si>
    <t>SV|96568997|41|484277027|2</t>
  </si>
  <si>
    <t>SV|96568997|41|484277027|1</t>
  </si>
  <si>
    <t>SV|94904863|104|484276864|2</t>
  </si>
  <si>
    <t>SV|94904863|104|484276864|3</t>
  </si>
  <si>
    <t>SV|94904863|104|484276864|1</t>
  </si>
  <si>
    <t>SV|92827930|49|484276862|2</t>
  </si>
  <si>
    <t>SV|92827930|49|484276862|3</t>
  </si>
  <si>
    <t>SV|92827930|49|484276862|1</t>
  </si>
  <si>
    <t>LV|424808580|47|484276860|1</t>
  </si>
  <si>
    <t>SV|95352948|63|484276524|1</t>
  </si>
  <si>
    <t>SV|95352948|63|484276524|2</t>
  </si>
  <si>
    <t>SV|95352948|63|484276524|3</t>
  </si>
  <si>
    <t>SV|90540506|206|484276499|4</t>
  </si>
  <si>
    <t>SV|90540506|206|484276499|3</t>
  </si>
  <si>
    <t>SV|90540506|206|484276499|2</t>
  </si>
  <si>
    <t>SV|90540506|206|484276499|1</t>
  </si>
  <si>
    <t>SV|92430953|507|484276420|2</t>
  </si>
  <si>
    <t>SV|92430953|507|484276420|1</t>
  </si>
  <si>
    <t>SV|96883832|48|484276330|2</t>
  </si>
  <si>
    <t>SV|96883832|48|484276330|1</t>
  </si>
  <si>
    <t>SV|94817122|59|484276328|2</t>
  </si>
  <si>
    <t>SV|94817122|59|484276328|1</t>
  </si>
  <si>
    <t>SV|96886676|24|484276327|1</t>
  </si>
  <si>
    <t>SV|96886676|24|484276327|2</t>
  </si>
  <si>
    <t>SV|96883371|55|484276326|1</t>
  </si>
  <si>
    <t>SV|96883371|55|484276326|2</t>
  </si>
  <si>
    <t>SV|97788914|106|484276288|1</t>
  </si>
  <si>
    <t>SV|97788914|106|484276288|2</t>
  </si>
  <si>
    <t>SV|5097462|110|484276035|2</t>
  </si>
  <si>
    <t>SV|5097462|110|484276035|1</t>
  </si>
  <si>
    <t>SV|5097462|110|484276035|3</t>
  </si>
  <si>
    <t>SV|71666602|150|484275825|1</t>
  </si>
  <si>
    <t>SV|71666602|150|484275825|2</t>
  </si>
  <si>
    <t>KR|74562731|72|484275732|1</t>
  </si>
  <si>
    <t>KR|2072399|306|484275729|1</t>
  </si>
  <si>
    <t>SV|96681838|288|484275727|1</t>
  </si>
  <si>
    <t>SV|70047462|172|484275704|1</t>
  </si>
  <si>
    <t>LF|70511367|100|484275699|1</t>
  </si>
  <si>
    <t>LF|70504685|149|484275697|1</t>
  </si>
  <si>
    <t>SV|96101471|18|484275665|1</t>
  </si>
  <si>
    <t>SV|96614966|34|484275665|2</t>
  </si>
  <si>
    <t>KR|73734385|81|484275590|1</t>
  </si>
  <si>
    <t>SV|98259806|30|484275586|2</t>
  </si>
  <si>
    <t>SV|98259806|30|484275586|1</t>
  </si>
  <si>
    <t>SV|98255921|25|484275585|1</t>
  </si>
  <si>
    <t>SV|98255921|25|484275585|2</t>
  </si>
  <si>
    <t>SV|98246042|22|484275584|1</t>
  </si>
  <si>
    <t>SV|98246042|22|484275584|2</t>
  </si>
  <si>
    <t>KR|5129095|195|484275569|2</t>
  </si>
  <si>
    <t>KR|5129095|195|484275569|1</t>
  </si>
  <si>
    <t>SV|96390269|133|484275503|2</t>
  </si>
  <si>
    <t>SV|96390269|133|484275503|1</t>
  </si>
  <si>
    <t>SV|96390269|133|484275501|1</t>
  </si>
  <si>
    <t>SV|96390269|133|484275501|2</t>
  </si>
  <si>
    <t>DA|942701|117|484275437|2</t>
  </si>
  <si>
    <t>DA|942701|117|484275437|1</t>
  </si>
  <si>
    <t>SV|97883563|35|484275344|1</t>
  </si>
  <si>
    <t>SV|97883563|35|484275344|2</t>
  </si>
  <si>
    <t>SV|97883563|35|484275338|1</t>
  </si>
  <si>
    <t>SV|97883563|35|484275338|2</t>
  </si>
  <si>
    <t>KR|100005041|28|484275260|2</t>
  </si>
  <si>
    <t>KR|72832684|158|484275260|1</t>
  </si>
  <si>
    <t>HA|6026485|341|484275241|1</t>
  </si>
  <si>
    <t>SV|95469401|69|484275024|2</t>
  </si>
  <si>
    <t>SV|95469401|69|484275024|3</t>
  </si>
  <si>
    <t>SV|95469401|69|484275024|1</t>
  </si>
  <si>
    <t>SV|97555191|60|484275020|1</t>
  </si>
  <si>
    <t>SV|97913400|34|484274892|1</t>
  </si>
  <si>
    <t>SV|97913400|34|484274892|2</t>
  </si>
  <si>
    <t>SV|97927474|32|484274891|1</t>
  </si>
  <si>
    <t>SV|97927474|32|484274891|2</t>
  </si>
  <si>
    <t>SV|97788914|106|484274828|2</t>
  </si>
  <si>
    <t>SV|97788914|106|484274828|1</t>
  </si>
  <si>
    <t>SV|97763278|23|484274713|2</t>
  </si>
  <si>
    <t>SV|97763278|23|484274713|1</t>
  </si>
  <si>
    <t>SV|98015870|26|484274703|1</t>
  </si>
  <si>
    <t>SV|98015870|26|484274703|2</t>
  </si>
  <si>
    <t>KR|74496746|79|484274548|1</t>
  </si>
  <si>
    <t>KR|74496746|79|484274548|2</t>
  </si>
  <si>
    <t>KR|74496746|79|484274548|3</t>
  </si>
  <si>
    <t>KR|73981637|80|484274471|2</t>
  </si>
  <si>
    <t>KR|73981637|80|484274471|1</t>
  </si>
  <si>
    <t>SV|96020850|38|484274206|1</t>
  </si>
  <si>
    <t>SV|96020850|38|484274206|2</t>
  </si>
  <si>
    <t>KR|72711012|130|484274096|1</t>
  </si>
  <si>
    <t>KR|72711012|130|484274096|2</t>
  </si>
  <si>
    <t>SV|98258244|22|484274073|2</t>
  </si>
  <si>
    <t>SV|98258244|22|484274073|1</t>
  </si>
  <si>
    <t>SV|98259806|30|484274072|2</t>
  </si>
  <si>
    <t>SV|98259806|30|484274072|1</t>
  </si>
  <si>
    <t>SV|98255921|25|484274070|1</t>
  </si>
  <si>
    <t>SV|98255921|25|484274070|2</t>
  </si>
  <si>
    <t>SV|98246042|22|484274068|1</t>
  </si>
  <si>
    <t>SV|98246042|22|484274068|2</t>
  </si>
  <si>
    <t>SV|95864868|57|484274061|2</t>
  </si>
  <si>
    <t>SV|95864868|57|484274061|1</t>
  </si>
  <si>
    <t>SV|95498981|579|484274024|1</t>
  </si>
  <si>
    <t>SV|95498981|579|484274023|1</t>
  </si>
  <si>
    <t>SV|95498981|579|484274022|1</t>
  </si>
  <si>
    <t>KR|74077557|174|484274017|1</t>
  </si>
  <si>
    <t>KR|74077557|174|484274017|2</t>
  </si>
  <si>
    <t>SV|96386386|98|484274016|2</t>
  </si>
  <si>
    <t>SV|96386386|98|484274016|1</t>
  </si>
  <si>
    <t>SV|95498981|579|484273991|1</t>
  </si>
  <si>
    <t>SV|95498981|579|484273984|1</t>
  </si>
  <si>
    <t>SV|95498981|579|484273983|1</t>
  </si>
  <si>
    <t>SV|95498981|579|484273983|2</t>
  </si>
  <si>
    <t>SV|96485039|42|484273756|1</t>
  </si>
  <si>
    <t>SV|96485039|42|484273756|2</t>
  </si>
  <si>
    <t>SV|96484533|69|484273721|1</t>
  </si>
  <si>
    <t>SV|96484533|69|484273721|2</t>
  </si>
  <si>
    <t>SV|95069176|83|484273570|2</t>
  </si>
  <si>
    <t>SV|95069176|83|484273570|1</t>
  </si>
  <si>
    <t>LV|9574788|93|484273458|3</t>
  </si>
  <si>
    <t>SV|93846879|36|484273458|2</t>
  </si>
  <si>
    <t>SV|91258507|111|484273458|1</t>
  </si>
  <si>
    <t>SV|95135041|168|484273457|2</t>
  </si>
  <si>
    <t>SV|95135041|168|484273457|1</t>
  </si>
  <si>
    <t>SV|98015870|26|484273396|1</t>
  </si>
  <si>
    <t>SV|98095402|15|484273388|1</t>
  </si>
  <si>
    <t>SV|98095402|15|484273388|2</t>
  </si>
  <si>
    <t>DA|8535117|64|484273365|1</t>
  </si>
  <si>
    <t>KR|74377545|38|484273336|1</t>
  </si>
  <si>
    <t>SV|96270019|67|484273330|1</t>
  </si>
  <si>
    <t>SV|95361547|34|484273243|1</t>
  </si>
  <si>
    <t>SV|96376337|136|484273231|1</t>
  </si>
  <si>
    <t>KR|74374786|36|484273229|1</t>
  </si>
  <si>
    <t>SV|96056329|105|484273130|10</t>
  </si>
  <si>
    <t>SV|96017223|59|484273130|6</t>
  </si>
  <si>
    <t>SV|96014872|43|484273130|4</t>
  </si>
  <si>
    <t>SV|95981080|51|484273130|2</t>
  </si>
  <si>
    <t>SV|96049486|47|484273130|7</t>
  </si>
  <si>
    <t>SV|96049486|47|484273130|8</t>
  </si>
  <si>
    <t>SV|96056329|105|484273130|9</t>
  </si>
  <si>
    <t>SV|96017223|59|484273130|5</t>
  </si>
  <si>
    <t>SV|95981080|51|484273130|1</t>
  </si>
  <si>
    <t>SV|96014872|43|484273130|3</t>
  </si>
  <si>
    <t>SV|97018616|29|484273064|2</t>
  </si>
  <si>
    <t>SV|97018616|29|484273064|1</t>
  </si>
  <si>
    <t>SV|97018616|29|484273064|3</t>
  </si>
  <si>
    <t>SV|75595313|54|484273062|1</t>
  </si>
  <si>
    <t>SV|94787414|49|484273060|2</t>
  </si>
  <si>
    <t>SV|94787414|49|484273060|1</t>
  </si>
  <si>
    <t>SV|96964136|37|484273056|6</t>
  </si>
  <si>
    <t>SV|96957424|45|484273056|3</t>
  </si>
  <si>
    <t>SV|96957424|45|484273056|4</t>
  </si>
  <si>
    <t>SV|96922573|116|484273056|2</t>
  </si>
  <si>
    <t>SV|96922573|116|484273056|1</t>
  </si>
  <si>
    <t>SV|96964136|37|484273056|5</t>
  </si>
  <si>
    <t>SV|96958618|52|484273050|2</t>
  </si>
  <si>
    <t>SV|96958618|52|484273050|3</t>
  </si>
  <si>
    <t>SV|96958618|52|484273050|1</t>
  </si>
  <si>
    <t>KR|74489071|90|484273025|1</t>
  </si>
  <si>
    <t>SV|97085712|36|484273023|1</t>
  </si>
  <si>
    <t>SV|97867555|17|484272810|1</t>
  </si>
  <si>
    <t>SV|97867555|17|484272810|2</t>
  </si>
  <si>
    <t>SV|97148113|27|484272795|2</t>
  </si>
  <si>
    <t>SV|97148113|27|484272795|1</t>
  </si>
  <si>
    <t>SV|97863494|41|484272792|3</t>
  </si>
  <si>
    <t>SV|97859352|40|484272792|1</t>
  </si>
  <si>
    <t>SV|97867555|17|484272792|5</t>
  </si>
  <si>
    <t>SV|97863494|41|484272792|4</t>
  </si>
  <si>
    <t>SV|97859352|40|484272792|2</t>
  </si>
  <si>
    <t>SV|97867555|17|484272792|6</t>
  </si>
  <si>
    <t>KR|70784399|125|484272791|2</t>
  </si>
  <si>
    <t>KR|70784399|125|484272791|1</t>
  </si>
  <si>
    <t>SV|92247663|96|484272783|1</t>
  </si>
  <si>
    <t>SV|92247663|96|484272783|2</t>
  </si>
  <si>
    <t>SV|92814887|62|484272713|2</t>
  </si>
  <si>
    <t>SV|92814887|62|484272713|1</t>
  </si>
  <si>
    <t>SV|93298245|64|484272685|2</t>
  </si>
  <si>
    <t>SV|93298245|64|484272685|1</t>
  </si>
  <si>
    <t>KR|74383861|40|484272655|1</t>
  </si>
  <si>
    <t>UV|697532|144|484272653|1</t>
  </si>
  <si>
    <t>LF|71360598|42|484272635|1</t>
  </si>
  <si>
    <t>SV|97425342|42|484272628|1</t>
  </si>
  <si>
    <t>SV|73761310|98|484272625|1</t>
  </si>
  <si>
    <t>KR|74535816|38|484272473|2</t>
  </si>
  <si>
    <t>KR|74535816|38|484272473|1</t>
  </si>
  <si>
    <t>SV|428175628|275|484272467|2</t>
  </si>
  <si>
    <t>SV|428175628|275|484272467|1</t>
  </si>
  <si>
    <t>SV|92699132|188|484272465|2</t>
  </si>
  <si>
    <t>SV|92699132|188|484272465|1</t>
  </si>
  <si>
    <t>SV|91554850|169|484272408|2</t>
  </si>
  <si>
    <t>SV|91554850|169|484272408|1</t>
  </si>
  <si>
    <t>DA|1069343|274|484272407|2</t>
  </si>
  <si>
    <t>DA|1069343|274|484272407|1</t>
  </si>
  <si>
    <t>KR|70303383|254|484272406|2</t>
  </si>
  <si>
    <t>KR|70303383|254|484272406|1</t>
  </si>
  <si>
    <t>SV|90499794|217|484272405|2</t>
  </si>
  <si>
    <t>SV|90499794|217|484272405|1</t>
  </si>
  <si>
    <t>SV|91557408|154|484272403|2</t>
  </si>
  <si>
    <t>SV|91557408|154|484272403|1</t>
  </si>
  <si>
    <t>SV|91139917|154|484272401|2</t>
  </si>
  <si>
    <t>SV|91139917|154|484272401|1</t>
  </si>
  <si>
    <t>SV|98371351|11|484272378|1</t>
  </si>
  <si>
    <t>SV|92968144|115|484272376|1</t>
  </si>
  <si>
    <t>KR|74427433|27|484272374|1</t>
  </si>
  <si>
    <t>KR|74427433|27|484272374|2</t>
  </si>
  <si>
    <t>SV|75183824|115|484272373|1</t>
  </si>
  <si>
    <t>LV|423022294|45|484272249|2</t>
  </si>
  <si>
    <t>LV|422059047|63|484272249|1</t>
  </si>
  <si>
    <t>SV|96541698|21|484272168|2</t>
  </si>
  <si>
    <t>SV|96541698|21|484272168|1</t>
  </si>
  <si>
    <t>SV|96540474|133|484272165|2</t>
  </si>
  <si>
    <t>SV|96540474|133|484272165|1</t>
  </si>
  <si>
    <t>SV|96541703|26|484272164|1</t>
  </si>
  <si>
    <t>SV|96541703|26|484272164|2</t>
  </si>
  <si>
    <t>SV|97750647|21|484272125|1</t>
  </si>
  <si>
    <t>SV|97750647|21|484272125|2</t>
  </si>
  <si>
    <t>SV|95585859|24|484272088|6</t>
  </si>
  <si>
    <t>SV|95585859|24|484272088|5</t>
  </si>
  <si>
    <t>SV|93243444|83|484272088|4</t>
  </si>
  <si>
    <t>SV|93243444|83|484272088|3</t>
  </si>
  <si>
    <t>SV|92789024|81|484272088|2</t>
  </si>
  <si>
    <t>SV|92789024|81|484272088|1</t>
  </si>
  <si>
    <t>SV|97555191|60|484272072|1</t>
  </si>
  <si>
    <t>SV|9867064|140|484272013|3</t>
  </si>
  <si>
    <t>SV|9867064|140|484272013|1</t>
  </si>
  <si>
    <t>SV|9867064|140|484272013|2</t>
  </si>
  <si>
    <t>LF|70604476|28|484271974|1</t>
  </si>
  <si>
    <t>DA|9973133|143|484271953|2</t>
  </si>
  <si>
    <t>DA|9973133|143|484271953|1</t>
  </si>
  <si>
    <t>LF|70535267|90|484271740|1</t>
  </si>
  <si>
    <t>SV|95213582|35|484271739|2</t>
  </si>
  <si>
    <t>SV|95213582|35|484271739|1</t>
  </si>
  <si>
    <t>SV|73230228|604|484271735|1</t>
  </si>
  <si>
    <t>SV|73230228|604|484271735|2</t>
  </si>
  <si>
    <t>KR|74500258|27|484271588|1</t>
  </si>
  <si>
    <t>KR|74500258|27|484271588|2</t>
  </si>
  <si>
    <t>KR|72433325|96|484271547|3</t>
  </si>
  <si>
    <t>KR|72433325|96|484271547|2</t>
  </si>
  <si>
    <t>KR|72433325|96|484271547|1</t>
  </si>
  <si>
    <t>SV|72583175|75|484271501|2</t>
  </si>
  <si>
    <t>SV|72583175|75|484271501|1</t>
  </si>
  <si>
    <t>SV|97844698|58|484271355|2</t>
  </si>
  <si>
    <t>SV|97844698|58|484271355|1</t>
  </si>
  <si>
    <t>SV|98337914|37|484271353|2</t>
  </si>
  <si>
    <t>SV|98337914|37|484271353|1</t>
  </si>
  <si>
    <t>SV|98337914|37|484271353|3</t>
  </si>
  <si>
    <t>SV|94329502|290|484271352|2</t>
  </si>
  <si>
    <t>SV|94329502|290|484271352|1</t>
  </si>
  <si>
    <t>SV|97716724|95|484271348|3</t>
  </si>
  <si>
    <t>SV|97716724|95|484271348|1</t>
  </si>
  <si>
    <t>SV|97716724|95|484271348|2</t>
  </si>
  <si>
    <t>SV|97961208|31|484271346|9</t>
  </si>
  <si>
    <t>SV|97959283|40|484271346|7</t>
  </si>
  <si>
    <t>KR|74110123|82|484271346|2</t>
  </si>
  <si>
    <t>KR|74249745|22|484271346|5</t>
  </si>
  <si>
    <t>SV|97959283|40|484271346|8</t>
  </si>
  <si>
    <t>KR|74249745|22|484271346|6</t>
  </si>
  <si>
    <t>KR|74110141|52|484271346|4</t>
  </si>
  <si>
    <t>KR|74110141|52|484271346|3</t>
  </si>
  <si>
    <t>KR|74110123|82|484271346|1</t>
  </si>
  <si>
    <t>SV|97961208|31|484271346|10</t>
  </si>
  <si>
    <t>SV|98078111|37|484271336|1</t>
  </si>
  <si>
    <t>SV|98078111|37|484271336|2</t>
  </si>
  <si>
    <t>SV|95097016|45|484271198|2</t>
  </si>
  <si>
    <t>SV|95096773|53|484271198|1</t>
  </si>
  <si>
    <t>SV|75316812|34|484271101|1</t>
  </si>
  <si>
    <t>SV|97250134|34|484271023|1</t>
  </si>
  <si>
    <t>SV|96718094|19|484270949|1</t>
  </si>
  <si>
    <t>SV|96718094|19|484270949|2</t>
  </si>
  <si>
    <t>LV|430681791|87|484270906|1</t>
  </si>
  <si>
    <t>KR|6439704|140|484270904|2</t>
  </si>
  <si>
    <t>KR|6439704|140|484270904|1</t>
  </si>
  <si>
    <t>SV|95816261|41|484270862|1</t>
  </si>
  <si>
    <t>SV|97876649|26|484270831|1</t>
  </si>
  <si>
    <t>SV|96794584|147|484270797|1</t>
  </si>
  <si>
    <t>SV|96794584|147|484270797|2</t>
  </si>
  <si>
    <t>SV|91355898|108|484270723|1</t>
  </si>
  <si>
    <t>SV|91355898|108|484270723|2</t>
  </si>
  <si>
    <t>SV|91605668|94|484270722|1</t>
  </si>
  <si>
    <t>SV|91605668|94|484270722|2</t>
  </si>
  <si>
    <t>SV|91598971|116|484270720|2</t>
  </si>
  <si>
    <t>SV|91598971|116|484270720|1</t>
  </si>
  <si>
    <t>KR|74535816|38|484270711|2</t>
  </si>
  <si>
    <t>KR|74535816|38|484270711|1</t>
  </si>
  <si>
    <t>SV|97674718|46|484270698|2</t>
  </si>
  <si>
    <t>SV|97674718|46|484270698|1</t>
  </si>
  <si>
    <t>SV|94890537|61|484270628|1</t>
  </si>
  <si>
    <t>SV|427682344|46|484270623|2</t>
  </si>
  <si>
    <t>SV|427682344|46|484270623|1</t>
  </si>
  <si>
    <t>SV|96303250|75|484270502|2</t>
  </si>
  <si>
    <t>SV|96303250|75|484270502|1</t>
  </si>
  <si>
    <t>DA|5380097|55|484270388|1</t>
  </si>
  <si>
    <t>SV|95872949|75|484270388|2</t>
  </si>
  <si>
    <t>SV|70026690|163|484270388|5</t>
  </si>
  <si>
    <t>SV|8416843|127|484270388|3</t>
  </si>
  <si>
    <t>SV|8416862|184|484270388|4</t>
  </si>
  <si>
    <t>HA|4372652|101|484270380|2</t>
  </si>
  <si>
    <t>KR|74094630|50|484270380|3</t>
  </si>
  <si>
    <t>DA|8779098|136|484270380|1</t>
  </si>
  <si>
    <t>DA|8779098|136|484270369|2</t>
  </si>
  <si>
    <t>DA|8779098|136|484270369|1</t>
  </si>
  <si>
    <t>KR|74094630|50|484270368|2</t>
  </si>
  <si>
    <t>KR|74094630|50|484270368|1</t>
  </si>
  <si>
    <t>HA|4372652|101|484270366|2</t>
  </si>
  <si>
    <t>HA|4372652|101|484270366|1</t>
  </si>
  <si>
    <t>SV|8416843|127|484270363|3</t>
  </si>
  <si>
    <t>SV|8416862|184|484270363|4</t>
  </si>
  <si>
    <t>DA|5380097|55|484270363|1</t>
  </si>
  <si>
    <t>SV|70026690|163|484270363|5</t>
  </si>
  <si>
    <t>SV|95872949|75|484270363|2</t>
  </si>
  <si>
    <t>SV|95872949|75|484270362|2</t>
  </si>
  <si>
    <t>SV|70026690|163|484270362|5</t>
  </si>
  <si>
    <t>DA|5380097|55|484270362|1</t>
  </si>
  <si>
    <t>SV|8416862|184|484270362|4</t>
  </si>
  <si>
    <t>SV|8416843|127|484270362|3</t>
  </si>
  <si>
    <t>SV|8416843|127|484270361|3</t>
  </si>
  <si>
    <t>SV|70026690|163|484270361|5</t>
  </si>
  <si>
    <t>SV|95872949|75|484270361|2</t>
  </si>
  <si>
    <t>DA|5380097|55|484270361|1</t>
  </si>
  <si>
    <t>SV|8416862|184|484270361|4</t>
  </si>
  <si>
    <t>SV|70026690|163|484270360|5</t>
  </si>
  <si>
    <t>DA|5380097|55|484270360|1</t>
  </si>
  <si>
    <t>SV|95872949|75|484270360|2</t>
  </si>
  <si>
    <t>SV|8416862|184|484270360|4</t>
  </si>
  <si>
    <t>SV|8416843|127|484270360|3</t>
  </si>
  <si>
    <t>SV|72583143|94|484269835|1</t>
  </si>
  <si>
    <t>SV|72583143|94|484269835|2</t>
  </si>
  <si>
    <t>SV|96241966|249|484269633|1</t>
  </si>
  <si>
    <t>SV|96241966|249|484269633|2</t>
  </si>
  <si>
    <t>SV|98154821|15|484269632|3</t>
  </si>
  <si>
    <t>SV|98154821|15|484269632|4</t>
  </si>
  <si>
    <t>SV|98154811|12|484269632|2</t>
  </si>
  <si>
    <t>SV|98154811|12|484269632|1</t>
  </si>
  <si>
    <t>SV|97813884|25|484269631|3</t>
  </si>
  <si>
    <t>SV|97813884|25|484269631|1</t>
  </si>
  <si>
    <t>SV|97813884|25|484269631|2</t>
  </si>
  <si>
    <t>SV|98307710|47|484269629|3</t>
  </si>
  <si>
    <t>SV|98307710|47|484269629|2</t>
  </si>
  <si>
    <t>SV|98307710|47|484269629|1</t>
  </si>
  <si>
    <t>KR|73543419|48|484269621|4</t>
  </si>
  <si>
    <t>KR|74021733|59|484269621|12</t>
  </si>
  <si>
    <t>SV|97007977|55|484269621|16</t>
  </si>
  <si>
    <t>SV|96923767|54|484269621|14</t>
  </si>
  <si>
    <t>SV|96923767|54|484269621|13</t>
  </si>
  <si>
    <t>KR|74021733|59|484269621|11</t>
  </si>
  <si>
    <t>KR|73542623|90|484269621|1</t>
  </si>
  <si>
    <t>SV|97007977|55|484269621|15</t>
  </si>
  <si>
    <t>KR|73543448|68|484269621|10</t>
  </si>
  <si>
    <t>KR|73543448|68|484269621|9</t>
  </si>
  <si>
    <t>KR|73543441|109|484269621|8</t>
  </si>
  <si>
    <t>KR|73543441|109|484269621|7</t>
  </si>
  <si>
    <t>KR|73543430|88|484269621|6</t>
  </si>
  <si>
    <t>KR|73543430|88|484269621|5</t>
  </si>
  <si>
    <t>KR|73543419|48|484269621|3</t>
  </si>
  <si>
    <t>KR|73542623|90|484269621|2</t>
  </si>
  <si>
    <t>KR|73625542|91|484269616|2</t>
  </si>
  <si>
    <t>SV|98384376|15|484269616|3</t>
  </si>
  <si>
    <t>SV|98384376|15|484269616|4</t>
  </si>
  <si>
    <t>KR|73625542|91|484269616|1</t>
  </si>
  <si>
    <t>SV|97961508|47|484269614|2</t>
  </si>
  <si>
    <t>SV|97961508|47|484269614|1</t>
  </si>
  <si>
    <t>SV|97961508|47|484269614|3</t>
  </si>
  <si>
    <t>HA|1121804|219|484269539|1</t>
  </si>
  <si>
    <t>HA|1121804|219|484269539|2</t>
  </si>
  <si>
    <t>SV|94406496|93|484269539|4</t>
  </si>
  <si>
    <t>SV|94406496|93|484269539|3</t>
  </si>
  <si>
    <t>SV|92259428|161|484269538|3</t>
  </si>
  <si>
    <t>SV|92259428|161|484269538|2</t>
  </si>
  <si>
    <t>SV|92259428|161|484269538|1</t>
  </si>
  <si>
    <t>AS|5561878|240|484269536|1</t>
  </si>
  <si>
    <t>AS|5561878|240|484269536|2</t>
  </si>
  <si>
    <t>SV|97082046|36|484269451|2</t>
  </si>
  <si>
    <t>SV|97082046|36|484269451|1</t>
  </si>
  <si>
    <t>SV|97082787|92|484269450|2</t>
  </si>
  <si>
    <t>SV|97082787|92|484269450|1</t>
  </si>
  <si>
    <t>LV|10109077|213|484269423|2</t>
  </si>
  <si>
    <t>LV|10109077|213|484269423|1</t>
  </si>
  <si>
    <t>SV|91619635|91|484269360|2</t>
  </si>
  <si>
    <t>SV|91619635|91|484269360|1</t>
  </si>
  <si>
    <t>SV|95717756|117|484269359|2</t>
  </si>
  <si>
    <t>SV|95717756|117|484269359|1</t>
  </si>
  <si>
    <t>SV|97863494|41|484269356|1</t>
  </si>
  <si>
    <t>SV|97863494|41|484269356|2</t>
  </si>
  <si>
    <t>SV|70439256|363|484269271|1</t>
  </si>
  <si>
    <t>SV|98258244|22|484269097|2</t>
  </si>
  <si>
    <t>SV|98258244|22|484269097|1</t>
  </si>
  <si>
    <t>SV|97853982|19|484269096|1</t>
  </si>
  <si>
    <t>SV|93197579|139|484269075|1</t>
  </si>
  <si>
    <t>SV|93197579|139|484269075|2</t>
  </si>
  <si>
    <t>SV|95469401|69|484268992|3</t>
  </si>
  <si>
    <t>SV|95469401|69|484268992|2</t>
  </si>
  <si>
    <t>SV|95459401|37|484268992|1</t>
  </si>
  <si>
    <t>SV|95469401|69|484268991|3</t>
  </si>
  <si>
    <t>SV|95469401|69|484268991|2</t>
  </si>
  <si>
    <t>SV|95469401|69|484268991|1</t>
  </si>
  <si>
    <t>SV|90205801|61|484268990|2</t>
  </si>
  <si>
    <t>SV|90205801|61|484268990|1</t>
  </si>
  <si>
    <t>SV|91355898|108|484268988|2</t>
  </si>
  <si>
    <t>SV|91355898|108|484268988|1</t>
  </si>
  <si>
    <t>SV|91605668|94|484268987|2</t>
  </si>
  <si>
    <t>SV|91605668|94|484268987|1</t>
  </si>
  <si>
    <t>SV|91598971|116|484268986|2</t>
  </si>
  <si>
    <t>SV|91598971|116|484268986|1</t>
  </si>
  <si>
    <t>SV|74665720|223|484268982|1</t>
  </si>
  <si>
    <t>KR|74363693|62|484268965|1</t>
  </si>
  <si>
    <t>SV|97818259|32|484268832|1</t>
  </si>
  <si>
    <t>SV|97818259|32|484268832|2</t>
  </si>
  <si>
    <t>LF|70937109|24|484268828|1</t>
  </si>
  <si>
    <t>SV|94560464|23|484268826|1</t>
  </si>
  <si>
    <t>LF|70725818|24|484268778|1</t>
  </si>
  <si>
    <t>SV|418521967|90|484268648|1</t>
  </si>
  <si>
    <t>SV|96447567|37|484268496|1</t>
  </si>
  <si>
    <t>LV|431978748|159|484268470|1</t>
  </si>
  <si>
    <t>SV|95625067|108|484268294|1</t>
  </si>
  <si>
    <t>SV|97396297|37|484268294|2</t>
  </si>
  <si>
    <t>SV|98002988|11|484268259|4</t>
  </si>
  <si>
    <t>SV|98002988|11|484268259|3</t>
  </si>
  <si>
    <t>SV|94841008|54|484268114|1</t>
  </si>
  <si>
    <t>SV|94841008|54|484268114|2</t>
  </si>
  <si>
    <t>SV|8413265|119|484268113|2</t>
  </si>
  <si>
    <t>SV|8413265|119|484268113|1</t>
  </si>
  <si>
    <t>SV|98102644|14|484268108|2</t>
  </si>
  <si>
    <t>SV|98102644|14|484268108|1</t>
  </si>
  <si>
    <t>SV|98094533|12|484268107|2</t>
  </si>
  <si>
    <t>SV|98094533|12|484268107|1</t>
  </si>
  <si>
    <t>SV|95359585|40|484267958|1</t>
  </si>
  <si>
    <t>SV|1970738|143|484267952|1</t>
  </si>
  <si>
    <t>SV|1970738|143|484267952|2</t>
  </si>
  <si>
    <t>LV|9284243|109|484267885|1</t>
  </si>
  <si>
    <t>LV|9284243|109|484267885|2</t>
  </si>
  <si>
    <t>SV|97345585|36|484267868|1</t>
  </si>
  <si>
    <t>SV|97451176|24|484267868|2</t>
  </si>
  <si>
    <t>LV|10181634|276|484267802|2</t>
  </si>
  <si>
    <t>LV|10181634|276|484267802|1</t>
  </si>
  <si>
    <t>KR|73235644|129|484267796|2</t>
  </si>
  <si>
    <t>KR|73235644|129|484267796|1</t>
  </si>
  <si>
    <t>KR|73699209|134|484267796|4</t>
  </si>
  <si>
    <t>KR|73699209|134|484267796|3</t>
  </si>
  <si>
    <t>KR|74340869|174|484267795|1</t>
  </si>
  <si>
    <t>KR|74413914|62|484267795|4</t>
  </si>
  <si>
    <t>KR|74340869|174|484267795|2</t>
  </si>
  <si>
    <t>KR|74413914|62|484267795|3</t>
  </si>
  <si>
    <t>LF|71042362|155|484267793|1</t>
  </si>
  <si>
    <t>SV|95855955|224|484267792|2</t>
  </si>
  <si>
    <t>SV|95855955|224|484267792|1</t>
  </si>
  <si>
    <t>SV|96528644|93|484267788|4</t>
  </si>
  <si>
    <t>SV|96528644|93|484267788|3</t>
  </si>
  <si>
    <t>SV|96216571|113|484267788|1</t>
  </si>
  <si>
    <t>SV|96216571|113|484267788|2</t>
  </si>
  <si>
    <t>SV|97936069|44|484267787|2</t>
  </si>
  <si>
    <t>SV|97936069|44|484267787|1</t>
  </si>
  <si>
    <t>SV|96757033|72|484267751|1</t>
  </si>
  <si>
    <t>SV|72515301|202|484267717|1</t>
  </si>
  <si>
    <t>SV|72515301|202|484267717|3</t>
  </si>
  <si>
    <t>SV|72515301|202|484267717|2</t>
  </si>
  <si>
    <t>SV|97636548|85|484267709|1</t>
  </si>
  <si>
    <t>SV|98028386|16|484267684|1</t>
  </si>
  <si>
    <t>SV|98028386|16|484267684|2</t>
  </si>
  <si>
    <t>SV|97153774|25|484267597|2</t>
  </si>
  <si>
    <t>SV|97153774|25|484267597|1</t>
  </si>
  <si>
    <t>SV|97148123|32|484267595|1</t>
  </si>
  <si>
    <t>SV|97148123|32|484267595|2</t>
  </si>
  <si>
    <t>SV|97153135|23|484267591|1</t>
  </si>
  <si>
    <t>SV|97153135|23|484267591|2</t>
  </si>
  <si>
    <t>SV|91616051|53|484267582|2</t>
  </si>
  <si>
    <t>SV|91616051|53|484267582|1</t>
  </si>
  <si>
    <t>SV|96933249|32|484267463|1</t>
  </si>
  <si>
    <t>SV|96933249|32|484267463|2</t>
  </si>
  <si>
    <t>SV|97947787|42|484267426|1</t>
  </si>
  <si>
    <t>SV|97947787|42|484267426|2</t>
  </si>
  <si>
    <t>SV|98438318|15|484267421|1</t>
  </si>
  <si>
    <t>SV|98438318|15|484267421|2</t>
  </si>
  <si>
    <t>SV|97949806|14|484267420|1</t>
  </si>
  <si>
    <t>SV|97949806|14|484267420|2</t>
  </si>
  <si>
    <t>SV|96581563|42|484267334|2</t>
  </si>
  <si>
    <t>SV|96581563|42|484267334|1</t>
  </si>
  <si>
    <t>SV|96584561|92|484267333|2</t>
  </si>
  <si>
    <t>SV|96584561|92|484267333|1</t>
  </si>
  <si>
    <t>SV|96588226|44|484267332|2</t>
  </si>
  <si>
    <t>SV|96588226|44|484267332|1</t>
  </si>
  <si>
    <t>KR|73739428|100|484267218|1</t>
  </si>
  <si>
    <t>SV|96461071|23|484267217|1</t>
  </si>
  <si>
    <t>KR|74391268|20|484267216|1</t>
  </si>
  <si>
    <t>SV|97400296|118|484267159|2</t>
  </si>
  <si>
    <t>SV|97400296|118|484267159|3</t>
  </si>
  <si>
    <t>SV|97400296|118|484267159|1</t>
  </si>
  <si>
    <t>SV|98320646|25|484267137|1</t>
  </si>
  <si>
    <t>SV|94071528|89|484267126|2</t>
  </si>
  <si>
    <t>KR|13109036|324|484267117|2</t>
  </si>
  <si>
    <t>KR|13109036|324|484267117|1</t>
  </si>
  <si>
    <t>SV|97131555|105|484267083|2</t>
  </si>
  <si>
    <t>SV|97131555|105|484267083|1</t>
  </si>
  <si>
    <t>SV|98419870|10|484267080|2</t>
  </si>
  <si>
    <t>SV|98419870|10|484267080|1</t>
  </si>
  <si>
    <t>KR|74603069|15|484267079|2</t>
  </si>
  <si>
    <t>KR|74603069|15|484267079|1</t>
  </si>
  <si>
    <t>SV|97424823|37|484267076|1</t>
  </si>
  <si>
    <t>SV|97424823|37|484267076|2</t>
  </si>
  <si>
    <t>KR|74096557|66|484267075|1</t>
  </si>
  <si>
    <t>KR|74096557|66|484267075|2</t>
  </si>
  <si>
    <t>SV|97416340|23|484267074|1</t>
  </si>
  <si>
    <t>SV|97416340|23|484267074|2</t>
  </si>
  <si>
    <t>SV|90127692|135|484267039|1</t>
  </si>
  <si>
    <t>SV|90127692|135|484267039|2</t>
  </si>
  <si>
    <t>SV|97808712|19|484266952|2</t>
  </si>
  <si>
    <t>SV|97808712|19|484266952|1</t>
  </si>
  <si>
    <t>SV|97443375|29|484266939|2</t>
  </si>
  <si>
    <t>SV|97443375|29|484266939|1</t>
  </si>
  <si>
    <t>SV|96656748|35|484266936|2</t>
  </si>
  <si>
    <t>SV|96656748|35|484266936|1</t>
  </si>
  <si>
    <t>KR|15079652|64|484266934|2</t>
  </si>
  <si>
    <t>KR|15079652|64|484266934|1</t>
  </si>
  <si>
    <t>KR|73382491|82|484266920|2</t>
  </si>
  <si>
    <t>KR|73382491|82|484266920|1</t>
  </si>
  <si>
    <t>SV|97697133|45|484266805|1</t>
  </si>
  <si>
    <t>SV|97697133|45|484266805|2</t>
  </si>
  <si>
    <t>SV|96614966|34|484266721|2</t>
  </si>
  <si>
    <t>SV|96101471|18|484266721|1</t>
  </si>
  <si>
    <t>SV|70944932|61|484266667|1</t>
  </si>
  <si>
    <t>SV|97924754|47|484266590|3</t>
  </si>
  <si>
    <t>SV|97924754|47|484266590|4</t>
  </si>
  <si>
    <t>SV|95260755|105|484266530|1</t>
  </si>
  <si>
    <t>SV|95069713|72|484266370|2</t>
  </si>
  <si>
    <t>SV|95069713|72|484266370|1</t>
  </si>
  <si>
    <t>SV|95426268|109|484266368|1</t>
  </si>
  <si>
    <t>LV|10211326|108|484266366|2</t>
  </si>
  <si>
    <t>LV|10211326|108|484266366|1</t>
  </si>
  <si>
    <t>SV|93197579|139|484266363|2</t>
  </si>
  <si>
    <t>SV|93197579|139|484266363|1</t>
  </si>
  <si>
    <t>SV|94326899|164|484266361|2</t>
  </si>
  <si>
    <t>SV|94326899|164|484266361|1</t>
  </si>
  <si>
    <t>DA|2659703|307|484266360|1</t>
  </si>
  <si>
    <t>DA|2659703|307|484266360|2</t>
  </si>
  <si>
    <t>SV|91628648|295|484266359|2</t>
  </si>
  <si>
    <t>SV|91628648|295|484266359|1</t>
  </si>
  <si>
    <t>SV|91761891|202|484266357|2</t>
  </si>
  <si>
    <t>SV|91761891|202|484266357|1</t>
  </si>
  <si>
    <t>SV|96655084|19|484266293|2</t>
  </si>
  <si>
    <t>SV|96655084|19|484266293|1</t>
  </si>
  <si>
    <t>SV|96661706|29|484266290|2</t>
  </si>
  <si>
    <t>SV|96661706|29|484266290|1</t>
  </si>
  <si>
    <t>SV|96635950|30|484266224|2</t>
  </si>
  <si>
    <t>SV|96635950|30|484266224|1</t>
  </si>
  <si>
    <t>SV|96645711|25|484266223|1</t>
  </si>
  <si>
    <t>SV|96645711|25|484266223|2</t>
  </si>
  <si>
    <t>SV|96973063|64|484266221|2</t>
  </si>
  <si>
    <t>SV|96973063|64|484266221|1</t>
  </si>
  <si>
    <t>SV|93932986|61|484266169|1</t>
  </si>
  <si>
    <t>SV|90045140|166|484265972|2</t>
  </si>
  <si>
    <t>SV|90045140|166|484265972|1</t>
  </si>
  <si>
    <t>DA|1280164|352|484265971|2</t>
  </si>
  <si>
    <t>DA|1280164|352|484265971|1</t>
  </si>
  <si>
    <t>HA|1088218|106|484265969|2</t>
  </si>
  <si>
    <t>HA|1088218|106|484265969|1</t>
  </si>
  <si>
    <t>KR|73810449|63|484265967|1</t>
  </si>
  <si>
    <t>KR|73810449|63|484265967|2</t>
  </si>
  <si>
    <t>SV|70049245|183|484265966|1</t>
  </si>
  <si>
    <t>SV|70049245|183|484265966|2</t>
  </si>
  <si>
    <t>KR|72281096|156|484265914|2</t>
  </si>
  <si>
    <t>KR|72281096|156|484265914|1</t>
  </si>
  <si>
    <t>SV|70026690|163|484265826|5</t>
  </si>
  <si>
    <t>DA|5380097|55|484265826|1</t>
  </si>
  <si>
    <t>SV|95872949|75|484265826|2</t>
  </si>
  <si>
    <t>SV|8416862|184|484265826|4</t>
  </si>
  <si>
    <t>SV|8416843|127|484265826|3</t>
  </si>
  <si>
    <t>KR|73214509|142|484265748|1</t>
  </si>
  <si>
    <t>SV|96991797|17|484265687|1</t>
  </si>
  <si>
    <t>SV|96991797|17|484265687|2</t>
  </si>
  <si>
    <t>KR|74601198|15|484265686|2</t>
  </si>
  <si>
    <t>KR|74601198|15|484265686|1</t>
  </si>
  <si>
    <t>SV|413115235|59|484265666|2</t>
  </si>
  <si>
    <t>SV|413115235|59|484265666|1</t>
  </si>
  <si>
    <t>KR|74532094|42|484265665|1</t>
  </si>
  <si>
    <t>KR|74532094|42|484265665|2</t>
  </si>
  <si>
    <t>SV|95973335|64|484265613|2</t>
  </si>
  <si>
    <t>SV|95973335|64|484265613|1</t>
  </si>
  <si>
    <t>SV|95973335|64|484265613|3</t>
  </si>
  <si>
    <t>KR|74540303|51|484265567|1</t>
  </si>
  <si>
    <t>SV|98127694|17|484265567|3</t>
  </si>
  <si>
    <t>SV|98113530|13|484265567|2</t>
  </si>
  <si>
    <t>SV|95855987|108|484265430|3</t>
  </si>
  <si>
    <t>SV|95782047|42|484265430|2</t>
  </si>
  <si>
    <t>SV|95782047|42|484265430|1</t>
  </si>
  <si>
    <t>SV|95855987|108|484265430|4</t>
  </si>
  <si>
    <t>SV|96979351|142|484265132|3</t>
  </si>
  <si>
    <t>SV|96979351|142|484265132|1</t>
  </si>
  <si>
    <t>SV|96979351|142|484265132|2</t>
  </si>
  <si>
    <t>SV|95426553|92|484264985|10</t>
  </si>
  <si>
    <t>SV|95602997|43|484264873|1</t>
  </si>
  <si>
    <t>SV|96853839|28|484264872|1</t>
  </si>
  <si>
    <t>SV|96570928|35|484264870|1</t>
  </si>
  <si>
    <t>SV|95259419|29|484264869|2</t>
  </si>
  <si>
    <t>SV|95259419|29|484264869|1</t>
  </si>
  <si>
    <t>SV|94568713|80|484264868|1</t>
  </si>
  <si>
    <t>SV|97829230|16|484264624|6</t>
  </si>
  <si>
    <t>SV|95047260|92|484264624|3</t>
  </si>
  <si>
    <t>SV|95043668|93|484264624|1</t>
  </si>
  <si>
    <t>SV|95044084|90|484264624|2</t>
  </si>
  <si>
    <t>SV|95442947|39|484264594|2</t>
  </si>
  <si>
    <t>SV|95442947|39|484264594|1</t>
  </si>
  <si>
    <t>SV|91664316|140|484264551|2</t>
  </si>
  <si>
    <t>SV|91664316|140|484264551|1</t>
  </si>
  <si>
    <t>SV|97393083|70|484264548|1</t>
  </si>
  <si>
    <t>SV|97393083|70|484264548|3</t>
  </si>
  <si>
    <t>SV|97393083|70|484264548|2</t>
  </si>
  <si>
    <t>SV|92028700|223|484264434|2</t>
  </si>
  <si>
    <t>SV|92028700|223|484264434|1</t>
  </si>
  <si>
    <t>SV|74869137|92|484264232|1</t>
  </si>
  <si>
    <t>LF|70643599|33|484263993|1</t>
  </si>
  <si>
    <t>SV|70902681|74|484263967|5</t>
  </si>
  <si>
    <t>SV|70902655|106|484263967|4</t>
  </si>
  <si>
    <t>SV|69756762|181|484263967|3</t>
  </si>
  <si>
    <t>LF|70000973|66|484263967|1</t>
  </si>
  <si>
    <t>SV|70902686|147|484263967|6</t>
  </si>
  <si>
    <t>LF|70789917|23|484263967|2</t>
  </si>
  <si>
    <t>SV|97581535|32|484263801|1</t>
  </si>
  <si>
    <t>SV|97307433|22|484263798|1</t>
  </si>
  <si>
    <t>HA|4595683|150|484263783|1</t>
  </si>
  <si>
    <t>LF|70515053|108|484263780|1</t>
  </si>
  <si>
    <t>SV|97404296|71|484263482|2</t>
  </si>
  <si>
    <t>SV|97404296|71|484263482|1</t>
  </si>
  <si>
    <t>SV|97122300|18|484263375|2</t>
  </si>
  <si>
    <t>SV|97122300|18|484263375|1</t>
  </si>
  <si>
    <t>SV|97119328|38|484263374|2</t>
  </si>
  <si>
    <t>SV|97119328|38|484263374|1</t>
  </si>
  <si>
    <t>SV|96749331|17|484263313|1</t>
  </si>
  <si>
    <t>SV|96807811|14|484263313|2</t>
  </si>
  <si>
    <t>SV|73985202|64|484263260|2</t>
  </si>
  <si>
    <t>SV|73985202|64|484263260|1</t>
  </si>
  <si>
    <t>SV|4922185|74|484263254|3</t>
  </si>
  <si>
    <t>SV|4922185|74|484263254|2</t>
  </si>
  <si>
    <t>SV|4922185|74|484263254|1</t>
  </si>
  <si>
    <t>SV|90644885|87|484263253|3</t>
  </si>
  <si>
    <t>SV|90644885|87|484263253|2</t>
  </si>
  <si>
    <t>SV|90644885|87|484263253|1</t>
  </si>
  <si>
    <t>SV|98509238|11|484263250|1</t>
  </si>
  <si>
    <t>SV|96976225|29|484263249|2</t>
  </si>
  <si>
    <t>SV|96976225|29|484263249|3</t>
  </si>
  <si>
    <t>SV|96976225|29|484263249|1</t>
  </si>
  <si>
    <t>KR|74605496|56|484263089|1</t>
  </si>
  <si>
    <t>SV|97217548|34|484263057|1</t>
  </si>
  <si>
    <t>SV|97217548|34|484263057|2</t>
  </si>
  <si>
    <t>SV|97980827|22|484263039|2</t>
  </si>
  <si>
    <t>SV|97980827|22|484263039|1</t>
  </si>
  <si>
    <t>SV|98476008|11|484263032|2</t>
  </si>
  <si>
    <t>SV|98476008|11|484263032|1</t>
  </si>
  <si>
    <t>LF|71124951|34|484263031|1</t>
  </si>
  <si>
    <t>SV|418983904|120|484263002|2</t>
  </si>
  <si>
    <t>SV|418983904|120|484263002|1</t>
  </si>
  <si>
    <t>SV|97603612|36|484262891|1</t>
  </si>
  <si>
    <t>SV|95559237|190|484262769|2</t>
  </si>
  <si>
    <t>SV|95559237|190|484262769|1</t>
  </si>
  <si>
    <t>SV|95559237|190|484262769|3</t>
  </si>
  <si>
    <t>SV|96390269|133|484262711|2</t>
  </si>
  <si>
    <t>SV|96390269|133|484262711|1</t>
  </si>
  <si>
    <t>SV|96386386|98|484262709|1</t>
  </si>
  <si>
    <t>SV|96386386|98|484262709|2</t>
  </si>
  <si>
    <t>KR|74077557|174|484262708|2</t>
  </si>
  <si>
    <t>KR|74077557|174|484262708|1</t>
  </si>
  <si>
    <t>SV|90540506|206|484262616|4</t>
  </si>
  <si>
    <t>SV|90540506|206|484262616|3</t>
  </si>
  <si>
    <t>SV|90540506|206|484262616|2</t>
  </si>
  <si>
    <t>SV|90540506|206|484262616|1</t>
  </si>
  <si>
    <t>SV|90540506|206|484262614|4</t>
  </si>
  <si>
    <t>SV|90540506|206|484262614|3</t>
  </si>
  <si>
    <t>SV|90540506|206|484262614|2</t>
  </si>
  <si>
    <t>SV|90540506|206|484262614|1</t>
  </si>
  <si>
    <t>LF|70506595|163|484262573|1</t>
  </si>
  <si>
    <t>SV|98407715|13|484262321|2</t>
  </si>
  <si>
    <t>SV|98407715|13|484262321|1</t>
  </si>
  <si>
    <t>KR|73810454|105|484262205|2</t>
  </si>
  <si>
    <t>KR|73810454|105|484262205|1</t>
  </si>
  <si>
    <t>KR|73268617|110|484262082|3</t>
  </si>
  <si>
    <t>SV|72102285|30|484262082|1</t>
  </si>
  <si>
    <t>KR|71631195|297|484262082|2</t>
  </si>
  <si>
    <t>SV|97924485|63|484261952|3</t>
  </si>
  <si>
    <t>SV|97924485|63|484261952|4</t>
  </si>
  <si>
    <t>SV|97924754|47|484261952|5</t>
  </si>
  <si>
    <t>SV|97924754|47|484261952|6</t>
  </si>
  <si>
    <t>SV|96984545|25|484261922|1</t>
  </si>
  <si>
    <t>SV|96984545|25|484261922|2</t>
  </si>
  <si>
    <t>SV|95039439|66|484261887|2</t>
  </si>
  <si>
    <t>SV|95039439|66|484261887|1</t>
  </si>
  <si>
    <t>SV|97781826|132|484261798|1</t>
  </si>
  <si>
    <t>SV|97781826|132|484261798|2</t>
  </si>
  <si>
    <t>KR|73565137|77|484261546|1</t>
  </si>
  <si>
    <t>SV|93216512|36|484261357|2</t>
  </si>
  <si>
    <t>SV|93216512|36|484261357|1</t>
  </si>
  <si>
    <t>SV|98080861|20|484261356|1</t>
  </si>
  <si>
    <t>SV|98080861|20|484261356|2</t>
  </si>
  <si>
    <t>SV|93161078|118|484261353|2</t>
  </si>
  <si>
    <t>SV|93161078|118|484261353|1</t>
  </si>
  <si>
    <t>SV|93156387|54|484261351|2</t>
  </si>
  <si>
    <t>SV|93156387|54|484261351|1</t>
  </si>
  <si>
    <t>SV|96782067|91|484261159|2</t>
  </si>
  <si>
    <t>SV|96782067|91|484261159|1</t>
  </si>
  <si>
    <t>SV|97925516|89|484261116|1</t>
  </si>
  <si>
    <t>SV|97925516|89|484261116|2</t>
  </si>
  <si>
    <t>SV|97345380|155|484261115|1</t>
  </si>
  <si>
    <t>SV|97345380|155|484261115|2</t>
  </si>
  <si>
    <t>LF|71229055|39|484261114|2</t>
  </si>
  <si>
    <t>LF|70704601|45|484261114|1</t>
  </si>
  <si>
    <t>LF|71228568|40|484261108|2</t>
  </si>
  <si>
    <t>LF|70690742|38|484261108|1</t>
  </si>
  <si>
    <t>SV|98168689|31|484261103|1</t>
  </si>
  <si>
    <t>SV|98168689|31|484261103|2</t>
  </si>
  <si>
    <t>SV|98168689|31|484261103|3</t>
  </si>
  <si>
    <t>SV|96936096|28|484261102|3</t>
  </si>
  <si>
    <t>SV|96936096|28|484261102|2</t>
  </si>
  <si>
    <t>SV|96936096|28|484261102|1</t>
  </si>
  <si>
    <t>SV|95568410|59|484261101|2</t>
  </si>
  <si>
    <t>SV|95577617|39|484261101|4</t>
  </si>
  <si>
    <t>SV|95577617|39|484261101|3</t>
  </si>
  <si>
    <t>SV|95568410|59|484261101|1</t>
  </si>
  <si>
    <t>SV|96843271|31|484261100|2</t>
  </si>
  <si>
    <t>SV|96843271|31|484261100|3</t>
  </si>
  <si>
    <t>SV|96843271|31|484261100|1</t>
  </si>
  <si>
    <t>SV|96711764|51|484261019|2</t>
  </si>
  <si>
    <t>SV|96711764|51|484261019|1</t>
  </si>
  <si>
    <t>SV|97686715|25|484260936|1</t>
  </si>
  <si>
    <t>SV|94035237|90|484260742|1</t>
  </si>
  <si>
    <t>SV|70450213|186|484260738|1</t>
  </si>
  <si>
    <t>KR|74339910|123|484260620|2</t>
  </si>
  <si>
    <t>KR|74339910|123|484260620|1</t>
  </si>
  <si>
    <t>SV|73226877|128|484260490|1</t>
  </si>
  <si>
    <t>SV|93267979|91|484260490|4</t>
  </si>
  <si>
    <t>SV|93266433|96|484260490|3</t>
  </si>
  <si>
    <t>SV|93261682|109|484260490|2</t>
  </si>
  <si>
    <t>SV|72231753|114|484260443|2</t>
  </si>
  <si>
    <t>SV|72231753|114|484260443|1</t>
  </si>
  <si>
    <t>SV|98112838|83|484260383|6</t>
  </si>
  <si>
    <t>SV|75650795|35|484257240|2</t>
  </si>
  <si>
    <t>SV|75650795|35|484257240|1</t>
  </si>
  <si>
    <t>SV|98488785|13|484253678|2</t>
  </si>
  <si>
    <t>SV|98488785|13|484253678|1</t>
  </si>
  <si>
    <t>SV|98488785|13|484253678|3</t>
  </si>
  <si>
    <t>LV|481956509|212|484253542|1</t>
  </si>
  <si>
    <t>KR|74331375|82|484253227|1</t>
  </si>
  <si>
    <t>LV|431304525|290|484252637|1</t>
  </si>
  <si>
    <t>LV|431304525|290|484252637|2</t>
  </si>
  <si>
    <t>LV|9140038|59|484251800|2</t>
  </si>
  <si>
    <t>LV|9140038|59|484251800|1</t>
  </si>
  <si>
    <t>LV|9726551|189|484251800|4</t>
  </si>
  <si>
    <t>LV|9726551|189|484251800|3</t>
  </si>
  <si>
    <t>LV|431490112|172|484251534|2</t>
  </si>
  <si>
    <t>LV|431490112|172|484251534|1</t>
  </si>
  <si>
    <t>LV|431646102|107|484249758|1</t>
  </si>
  <si>
    <t>LV|431646102|107|484249758|2</t>
  </si>
  <si>
    <t>LF|71262323|39|484249009|1</t>
  </si>
  <si>
    <t>KR|74472545|164|484248880|1</t>
  </si>
  <si>
    <t>LV|482158141|167|484246401|1</t>
  </si>
  <si>
    <t>LV|430501890|108|484244762|1</t>
  </si>
  <si>
    <t>LV|9726551|189|484243693|4</t>
  </si>
  <si>
    <t>LV|9726551|189|484243693|3</t>
  </si>
  <si>
    <t>LV|9140038|59|484243693|2</t>
  </si>
  <si>
    <t>LV|9140038|59|484243693|1</t>
  </si>
  <si>
    <t>LV|431118780|402|484242571|2</t>
  </si>
  <si>
    <t>LV|431118780|402|484242571|1</t>
  </si>
  <si>
    <t>SV|75225277|8|484242325|1</t>
  </si>
  <si>
    <t>SV|75225282|7|484242318|1</t>
  </si>
  <si>
    <t>LV|9862725|88|484242198|1</t>
  </si>
  <si>
    <t>SV|71285693|55|484241575|1</t>
  </si>
  <si>
    <t>SV|96483087|125|484241542|10</t>
  </si>
  <si>
    <t>LV|431336705|116|484241117|1</t>
  </si>
  <si>
    <t>LV|431336705|116|484241117|2</t>
  </si>
  <si>
    <t>KV|345988306|165|484239577|1</t>
  </si>
  <si>
    <t>KV|209605525|3646|484236608|1</t>
  </si>
  <si>
    <t>KV|215317582|2245|484232439|1</t>
  </si>
  <si>
    <t>KV|212480350|303|484232021|1</t>
  </si>
  <si>
    <t>KV|231377668|5343|484229595|1</t>
  </si>
  <si>
    <t>LV|432195098|475|484228952|1</t>
  </si>
  <si>
    <t>KR|74557269|58|484222668|1</t>
  </si>
  <si>
    <t>KR|74448009|54|484222003|1</t>
  </si>
  <si>
    <t>KR|74296455|69|484220963|1</t>
  </si>
  <si>
    <t>KR|74276355|188|484220834|1</t>
  </si>
  <si>
    <t>SV|96605913|41|484217302|1</t>
  </si>
  <si>
    <t>LF|70813160|122|484217224|1</t>
  </si>
  <si>
    <t>KV|341434152|17|484215313|3</t>
  </si>
  <si>
    <t>KV|341434152|17|484215313|2</t>
  </si>
  <si>
    <t>KV|341434152|17|484215313|1</t>
  </si>
  <si>
    <t>KV|305466307|308|484215309|1</t>
  </si>
  <si>
    <t>KV|305466307|308|484215309|2</t>
  </si>
  <si>
    <t>LF|60257803|131|484214570|1</t>
  </si>
  <si>
    <t>KV|341809585|26|484214496|3</t>
  </si>
  <si>
    <t>KV|341809585|26|484214496|2</t>
  </si>
  <si>
    <t>KV|341809585|26|484214496|1</t>
  </si>
  <si>
    <t>KV|336992546|77|484214494|3</t>
  </si>
  <si>
    <t>KV|336992546|77|484214494|2</t>
  </si>
  <si>
    <t>KV|336992546|77|484214494|1</t>
  </si>
  <si>
    <t>KV|307741208|114|484214493|2</t>
  </si>
  <si>
    <t>KV|307741208|114|484214493|3</t>
  </si>
  <si>
    <t>KV|307741208|114|484214493|1</t>
  </si>
  <si>
    <t>KV|337959100|13|484214479|3</t>
  </si>
  <si>
    <t>KV|337959100|13|484214479|2</t>
  </si>
  <si>
    <t>KV|337959100|13|484214479|1</t>
  </si>
  <si>
    <t>KV|340166359|49|484214235|3</t>
  </si>
  <si>
    <t>KV|340166359|49|484214235|2</t>
  </si>
  <si>
    <t>KV|340166359|49|484214235|1</t>
  </si>
  <si>
    <t>KV|269731481|1749|484214232|2</t>
  </si>
  <si>
    <t>KV|269731481|1749|484214232|1</t>
  </si>
  <si>
    <t>KV|45568565|201|484213342|2</t>
  </si>
  <si>
    <t>KV|45568565|201|484213342|3</t>
  </si>
  <si>
    <t>KV|45568565|201|484213342|1</t>
  </si>
  <si>
    <t>KV|346531156|330|484213086|1</t>
  </si>
  <si>
    <t>KV|347944810|32|484213080|1</t>
  </si>
  <si>
    <t>KV|211052886|78|484213078|1</t>
  </si>
  <si>
    <t>KV|221285250|5545|484213074|2</t>
  </si>
  <si>
    <t>KV|221285250|5545|484213074|1</t>
  </si>
  <si>
    <t>KV|241526769|788|484212100|1</t>
  </si>
  <si>
    <t>KV|342697675|36|484212098|1</t>
  </si>
  <si>
    <t>KV|321191180|13|484212097|3</t>
  </si>
  <si>
    <t>KV|321191180|13|484212097|2</t>
  </si>
  <si>
    <t>KV|321191180|13|484212097|1</t>
  </si>
  <si>
    <t>KV|338274225|110|484212093|2</t>
  </si>
  <si>
    <t>KV|338274225|110|484212093|1</t>
  </si>
  <si>
    <t>KV|304436013|241|484212092|2</t>
  </si>
  <si>
    <t>KV|304436013|241|484212092|1</t>
  </si>
  <si>
    <t>KV|222704923|1412|484212090|1</t>
  </si>
  <si>
    <t>KV|345087600|56|484212089|3</t>
  </si>
  <si>
    <t>KV|345087600|56|484212089|2</t>
  </si>
  <si>
    <t>KV|345087600|56|484212089|1</t>
  </si>
  <si>
    <t>KV|331743025|130|484211082|2</t>
  </si>
  <si>
    <t>KV|331743025|130|484211082|1</t>
  </si>
  <si>
    <t>KV|343475220|14|484211080|3</t>
  </si>
  <si>
    <t>KV|343475220|14|484211080|2</t>
  </si>
  <si>
    <t>KV|343475220|14|484211080|1</t>
  </si>
  <si>
    <t>KV|326508220|254|484211078|1</t>
  </si>
  <si>
    <t>KV|326508220|254|484211078|2</t>
  </si>
  <si>
    <t>KV|326508220|254|484211078|3</t>
  </si>
  <si>
    <t>KV|326508220|254|484211078|4</t>
  </si>
  <si>
    <t>KV|331406347|533|484210626|3</t>
  </si>
  <si>
    <t>KV|331406347|533|484210626|1</t>
  </si>
  <si>
    <t>KV|331406347|533|484210626|2</t>
  </si>
  <si>
    <t>KV|342988399|34|484210619|2</t>
  </si>
  <si>
    <t>KV|342988399|34|484210619|1</t>
  </si>
  <si>
    <t>KV|327930511|92|484209988|2</t>
  </si>
  <si>
    <t>KV|327930511|92|484209988|1</t>
  </si>
  <si>
    <t>KV|327930511|92|484209988|3</t>
  </si>
  <si>
    <t>KV|320502735|20|484209765|3</t>
  </si>
  <si>
    <t>KV|320502735|20|484209765|1</t>
  </si>
  <si>
    <t>KV|320502735|20|484209765|2</t>
  </si>
  <si>
    <t>KV|46853651|98|484209760|3</t>
  </si>
  <si>
    <t>KV|46853651|98|484209760|2</t>
  </si>
  <si>
    <t>KV|46853651|98|484209760|1</t>
  </si>
  <si>
    <t>KV|313482540|303|484209759|2</t>
  </si>
  <si>
    <t>KV|313482540|303|484209759|1</t>
  </si>
  <si>
    <t>KV|324595312|211|484209757|2</t>
  </si>
  <si>
    <t>KV|324595312|211|484209757|1</t>
  </si>
  <si>
    <t>KV|204740467|148|484209394|2</t>
  </si>
  <si>
    <t>KV|204740467|148|484209394|1</t>
  </si>
  <si>
    <t>KV|323860425|83|484209392|1</t>
  </si>
  <si>
    <t>KV|323860425|83|484209392|2</t>
  </si>
  <si>
    <t>KV|327729042|432|484209009|3</t>
  </si>
  <si>
    <t>KV|327729042|432|484209009|2</t>
  </si>
  <si>
    <t>KV|327729042|432|484209009|1</t>
  </si>
  <si>
    <t>KV|344768582|82|484209007|4</t>
  </si>
  <si>
    <t>KV|344768582|82|484209007|3</t>
  </si>
  <si>
    <t>KV|344768582|82|484209007|2</t>
  </si>
  <si>
    <t>KV|344768582|82|484209007|1</t>
  </si>
  <si>
    <t>KV|340497444|18|484209005|2</t>
  </si>
  <si>
    <t>KV|340497444|18|484209005|1</t>
  </si>
  <si>
    <t>KV|7278898|5818|484209003|1</t>
  </si>
  <si>
    <t>KV|7278898|5818|484209003|2</t>
  </si>
  <si>
    <t>KV|326208095|66|484208168|1</t>
  </si>
  <si>
    <t>KV|228129157|229|484208166|2</t>
  </si>
  <si>
    <t>KV|228129157|229|484208166|1</t>
  </si>
  <si>
    <t>KV|343239918|137|484208162|2</t>
  </si>
  <si>
    <t>KV|343239918|137|484208162|1</t>
  </si>
  <si>
    <t>KV|339122925|355|484208161|1</t>
  </si>
  <si>
    <t>KV|250911438|2096|484208158|3</t>
  </si>
  <si>
    <t>KV|250911438|2096|484208158|2</t>
  </si>
  <si>
    <t>KV|250911438|2096|484208158|1</t>
  </si>
  <si>
    <t>KV|332699645|136|484207401|4</t>
  </si>
  <si>
    <t>KV|332699645|136|484207401|3</t>
  </si>
  <si>
    <t>KV|332699645|136|484207401|2</t>
  </si>
  <si>
    <t>KV|332699645|136|484207401|1</t>
  </si>
  <si>
    <t>KV|324774853|67|484207399|2</t>
  </si>
  <si>
    <t>KV|324774853|67|484207399|3</t>
  </si>
  <si>
    <t>KV|324774853|67|484207399|1</t>
  </si>
  <si>
    <t>KV|340417890|67|484206974|2</t>
  </si>
  <si>
    <t>KV|340417890|67|484206974|1</t>
  </si>
  <si>
    <t>KV|5432646|280|484206973|1</t>
  </si>
  <si>
    <t>KV|334449905|138|484206960|2</t>
  </si>
  <si>
    <t>KV|334449905|138|484206960|1</t>
  </si>
  <si>
    <t>SV|75527526|111|484206376|1</t>
  </si>
  <si>
    <t>KV|339351630|348|484205946|1</t>
  </si>
  <si>
    <t>KV|339351630|348|484205946|3</t>
  </si>
  <si>
    <t>KV|339351630|348|484205946|2</t>
  </si>
  <si>
    <t>KV|342114577|527|484205942|2</t>
  </si>
  <si>
    <t>KV|342114577|527|484205942|1</t>
  </si>
  <si>
    <t>KV|342114577|527|484205942|3</t>
  </si>
  <si>
    <t>KV|229479704|677|484205938|1</t>
  </si>
  <si>
    <t>KV|344478134|92|484205937|2</t>
  </si>
  <si>
    <t>KV|344478134|92|484205937|1</t>
  </si>
  <si>
    <t>KV|60844446|316|484205540|3</t>
  </si>
  <si>
    <t>KV|60844446|316|484205540|2</t>
  </si>
  <si>
    <t>KV|60844446|316|484205540|1</t>
  </si>
  <si>
    <t>KV|328343237|56|484205537|4</t>
  </si>
  <si>
    <t>KV|328343237|56|484205537|1</t>
  </si>
  <si>
    <t>KV|328343237|56|484205537|2</t>
  </si>
  <si>
    <t>KV|328343237|56|484205537|3</t>
  </si>
  <si>
    <t>KV|319413591|78|484205536|2</t>
  </si>
  <si>
    <t>KV|319413591|78|484205536|1</t>
  </si>
  <si>
    <t>KV|229818991|117|484205535|1</t>
  </si>
  <si>
    <t>KV|229818991|117|484205535|2</t>
  </si>
  <si>
    <t>KV|340895946|331|484205534|1</t>
  </si>
  <si>
    <t>KV|312934618|1676|484204549|2</t>
  </si>
  <si>
    <t>KV|312934618|1676|484204549|1</t>
  </si>
  <si>
    <t>KV|225031857|9106|484204459|1</t>
  </si>
  <si>
    <t>KV|335181795|493|484204455|2</t>
  </si>
  <si>
    <t>KV|335181795|493|484204455|1</t>
  </si>
  <si>
    <t>KV|326292694|713|484204321|3</t>
  </si>
  <si>
    <t>KV|326292694|713|484204321|2</t>
  </si>
  <si>
    <t>KV|326292694|713|484204321|1</t>
  </si>
  <si>
    <t>KV|211774962|5623|484204319|2</t>
  </si>
  <si>
    <t>KV|211774962|5623|484204319|1</t>
  </si>
  <si>
    <t>KV|222729586|749|484204317|2</t>
  </si>
  <si>
    <t>KV|222729586|749|484204317|1</t>
  </si>
  <si>
    <t>KV|206949339|334|484204315|2</t>
  </si>
  <si>
    <t>KV|206949339|334|484204315|1</t>
  </si>
  <si>
    <t>KV|312737435|5|484204312|1</t>
  </si>
  <si>
    <t>KV|312737435|5|484204312|2</t>
  </si>
  <si>
    <t>KV|308384697|526|484204311|2</t>
  </si>
  <si>
    <t>KV|308384697|526|484204311|1</t>
  </si>
  <si>
    <t>KV|328609377|20|484203785|1</t>
  </si>
  <si>
    <t>KV|328609377|20|484203785|2</t>
  </si>
  <si>
    <t>KV|336153358|19|484203781|3</t>
  </si>
  <si>
    <t>KV|336153358|19|484203781|2</t>
  </si>
  <si>
    <t>KV|336153358|19|484203781|1</t>
  </si>
  <si>
    <t>KV|332802195|513|484203780|2</t>
  </si>
  <si>
    <t>KV|332802195|513|484203780|1</t>
  </si>
  <si>
    <t>KV|308584335|1313|484203776|1</t>
  </si>
  <si>
    <t>KV|308584335|1313|484203776|2</t>
  </si>
  <si>
    <t>KV|45416542|5411|484203775|1</t>
  </si>
  <si>
    <t>KV|260261113|2081|484203774|3</t>
  </si>
  <si>
    <t>KV|260261113|2081|484203774|2</t>
  </si>
  <si>
    <t>KV|260261113|2081|484203774|1</t>
  </si>
  <si>
    <t>KV|228663552|9886|484203344|2</t>
  </si>
  <si>
    <t>KV|228663552|9886|484203344|1</t>
  </si>
  <si>
    <t>KV|225890280|570|484203341|2</t>
  </si>
  <si>
    <t>KV|225890280|570|484203341|1</t>
  </si>
  <si>
    <t>KV|43100320|840|484202787|4</t>
  </si>
  <si>
    <t>KV|43100320|840|484202787|3</t>
  </si>
  <si>
    <t>KV|43100320|840|484202787|2</t>
  </si>
  <si>
    <t>KV|43100320|840|484202787|1</t>
  </si>
  <si>
    <t>KV|284215074|43|484202193|1</t>
  </si>
  <si>
    <t>KV|284215074|43|484202193|2</t>
  </si>
  <si>
    <t>KV|331807384|283|484202192|2</t>
  </si>
  <si>
    <t>KV|331807384|283|484202192|1</t>
  </si>
  <si>
    <t>KV|344364600|50|484202021|2</t>
  </si>
  <si>
    <t>KV|344364600|50|484202021|1</t>
  </si>
  <si>
    <t>KV|1962497|1648|484202017|1</t>
  </si>
  <si>
    <t>KV|1962497|1648|484202017|2</t>
  </si>
  <si>
    <t>KV|347194811|95|484202016|2</t>
  </si>
  <si>
    <t>KV|347194811|95|484202016|1</t>
  </si>
  <si>
    <t>KV|322971929|163|484202014|2</t>
  </si>
  <si>
    <t>KV|322971929|163|484202014|1</t>
  </si>
  <si>
    <t>KV|328540660|140|484202013|1</t>
  </si>
  <si>
    <t>KV|328540660|140|484202013|2</t>
  </si>
  <si>
    <t>KV|344163710|110|484202012|2</t>
  </si>
  <si>
    <t>KV|344163710|110|484202012|1</t>
  </si>
  <si>
    <t>KV|337249265|124|484201858|2</t>
  </si>
  <si>
    <t>KV|337249265|124|484201858|1</t>
  </si>
  <si>
    <t>KV|342316579|41|484201853|2</t>
  </si>
  <si>
    <t>KV|342316579|41|484201853|1</t>
  </si>
  <si>
    <t>KV|344728998|84|484201341|3</t>
  </si>
  <si>
    <t>KV|344728998|84|484201341|2</t>
  </si>
  <si>
    <t>KV|344728998|84|484201341|1</t>
  </si>
  <si>
    <t>KV|307663385|777|484201189|4</t>
  </si>
  <si>
    <t>KV|307663385|777|484201189|1</t>
  </si>
  <si>
    <t>KV|307663385|777|484201189|2</t>
  </si>
  <si>
    <t>KV|307663385|777|484201189|3</t>
  </si>
  <si>
    <t>KV|332838070|144|484201188|2</t>
  </si>
  <si>
    <t>KV|332838070|144|484201188|1</t>
  </si>
  <si>
    <t>KV|310896935|564|484200508|2</t>
  </si>
  <si>
    <t>KV|310896935|564|484200508|1</t>
  </si>
  <si>
    <t>KV|61265898|308|484200284|3</t>
  </si>
  <si>
    <t>KV|61265898|308|484200284|2</t>
  </si>
  <si>
    <t>KV|61265898|308|484200284|1</t>
  </si>
  <si>
    <t>KV|269088783|87|484200100|2</t>
  </si>
  <si>
    <t>KV|269088783|87|484200100|1</t>
  </si>
  <si>
    <t>KV|334622288|45|484196811|1</t>
  </si>
  <si>
    <t>KV|314666351|185|484196210|1</t>
  </si>
  <si>
    <t>KV|303549302|857|484193949|2</t>
  </si>
  <si>
    <t>KV|303549302|857|484193949|1</t>
  </si>
  <si>
    <t>KV|48703359|774|484193549|1</t>
  </si>
  <si>
    <t>KV|45644739|533|484193320|3</t>
  </si>
  <si>
    <t>KV|301017192|390|484193264|1</t>
  </si>
  <si>
    <t>KV|213307962|4953|484193042|3</t>
  </si>
  <si>
    <t>KV|213307962|4953|484193042|2</t>
  </si>
  <si>
    <t>KV|339511050|236|484192948|2</t>
  </si>
  <si>
    <t>KV|339511050|236|484192948|1</t>
  </si>
  <si>
    <t>KV|48375752|1464|484192424|3</t>
  </si>
  <si>
    <t>KV|48375752|1464|484192424|2</t>
  </si>
  <si>
    <t>KV|7428253|13291|484192324|1</t>
  </si>
  <si>
    <t>KV|320642456|1187|484192254|1</t>
  </si>
  <si>
    <t>KV|347231253|104|484192183|1</t>
  </si>
  <si>
    <t>KV|347078935|45|484192182|1</t>
  </si>
  <si>
    <t>KV|337881101|28|484191976|1</t>
  </si>
  <si>
    <t>KV|233765002|1163|484191964|4</t>
  </si>
  <si>
    <t>KV|233765002|1163|484191964|3</t>
  </si>
  <si>
    <t>KV|233765002|1163|484191964|2</t>
  </si>
  <si>
    <t>KV|233765002|1163|484191964|1</t>
  </si>
  <si>
    <t>KV|339356799|74|484190595|2</t>
  </si>
  <si>
    <t>KV|228535767|1263|484190523|2</t>
  </si>
  <si>
    <t>KV|228535767|1263|484190523|1</t>
  </si>
  <si>
    <t>KV|302026896|441|484190299|2</t>
  </si>
  <si>
    <t>KV|302026896|441|484190299|3</t>
  </si>
  <si>
    <t>KV|302026896|441|484190299|1</t>
  </si>
  <si>
    <t>KV|311207437|266|484190200|3</t>
  </si>
  <si>
    <t>KV|345880513|160|484190004|2</t>
  </si>
  <si>
    <t>KV|345880513|160|484190004|1</t>
  </si>
  <si>
    <t>KV|345288622|127|484189996|3</t>
  </si>
  <si>
    <t>KV|345288622|127|484189996|2</t>
  </si>
  <si>
    <t>KV|345288622|127|484189996|1</t>
  </si>
  <si>
    <t>KV|225918762|9391|484189743|2</t>
  </si>
  <si>
    <t>KV|225918762|9391|484189743|1</t>
  </si>
  <si>
    <t>KV|204383311|1006|484189685|2</t>
  </si>
  <si>
    <t>KV|204383311|1006|484189685|1</t>
  </si>
  <si>
    <t>KV|300138050|242|484189584|3</t>
  </si>
  <si>
    <t>KV|300138050|242|484189584|2</t>
  </si>
  <si>
    <t>KV|329001488|305|484189552|5</t>
  </si>
  <si>
    <t>KV|334489125|227|484189460|2</t>
  </si>
  <si>
    <t>KV|302066790|308|484189134|1</t>
  </si>
  <si>
    <t>KV|44308567|5963|484188609|1</t>
  </si>
  <si>
    <t>KV|44308567|5963|484188609|2</t>
  </si>
  <si>
    <t>KV|228223811|2240|484188480|2</t>
  </si>
  <si>
    <t>KV|228223811|2240|484188480|1</t>
  </si>
  <si>
    <t>KV|324670500|445|484188444|1</t>
  </si>
  <si>
    <t>KV|320441728|12|484188335|1</t>
  </si>
  <si>
    <t>KV|320441728|12|484188335|2</t>
  </si>
  <si>
    <t>KV|213633398|261|484188224|4</t>
  </si>
  <si>
    <t>KV|213633398|261|484188224|2</t>
  </si>
  <si>
    <t>KV|48299705|262|484188021|2</t>
  </si>
  <si>
    <t>KV|48299705|262|484188021|1</t>
  </si>
  <si>
    <t>KV|223430142|175|484187915|2</t>
  </si>
  <si>
    <t>KV|223430142|175|484187915|1</t>
  </si>
  <si>
    <t>KV|332881915|68|484187635|2</t>
  </si>
  <si>
    <t>KV|332881915|68|484187635|1</t>
  </si>
  <si>
    <t>KV|338016331|84|484187621|3</t>
  </si>
  <si>
    <t>KV|228517424|1997|484187586|3</t>
  </si>
  <si>
    <t>KV|49232515|276|484187577|2</t>
  </si>
  <si>
    <t>KV|49232515|276|484187577|1</t>
  </si>
  <si>
    <t>KV|313945168|120|484187495|3</t>
  </si>
  <si>
    <t>KV|310944764|86|484187474|2</t>
  </si>
  <si>
    <t>KV|310944764|86|484187474|1</t>
  </si>
  <si>
    <t>KV|310944764|86|484187474|3</t>
  </si>
  <si>
    <t>KV|213326762|2015|484187209|1</t>
  </si>
  <si>
    <t>KV|326102992|2246|484187177|1</t>
  </si>
  <si>
    <t>KV|326102992|2246|484187177|2</t>
  </si>
  <si>
    <t>KV|331472528|958|484187115|2</t>
  </si>
  <si>
    <t>KV|331472528|958|484187115|1</t>
  </si>
  <si>
    <t>KV|231043530|3751|484187006|1</t>
  </si>
  <si>
    <t>KV|323080882|277|484186784|1</t>
  </si>
  <si>
    <t>KV|325729105|329|484186675|1</t>
  </si>
  <si>
    <t>KV|224878503|2921|484186612|2</t>
  </si>
  <si>
    <t>KV|224878503|2921|484186612|1</t>
  </si>
  <si>
    <t>KV|346426417|15|484186584|3</t>
  </si>
  <si>
    <t>KV|346426417|15|484186584|2</t>
  </si>
  <si>
    <t>KV|346426417|15|484186584|1</t>
  </si>
  <si>
    <t>KV|218114992|806|484186371|2</t>
  </si>
  <si>
    <t>KV|232668119|676|484186224|1</t>
  </si>
  <si>
    <t>KV|309832847|295|484186099|2</t>
  </si>
  <si>
    <t>KV|309832847|295|484186099|1</t>
  </si>
  <si>
    <t>KV|229300615|362|484185887|3</t>
  </si>
  <si>
    <t>KV|229300615|362|484185887|4</t>
  </si>
  <si>
    <t>KV|229300615|362|484185887|2</t>
  </si>
  <si>
    <t>KV|229300615|362|484185887|1</t>
  </si>
  <si>
    <t>KV|313885815|668|484185677|1</t>
  </si>
  <si>
    <t>KV|313885815|668|484185677|2</t>
  </si>
  <si>
    <t>KV|224068900|1075|484185424|2</t>
  </si>
  <si>
    <t>KV|224068900|1075|484185424|1</t>
  </si>
  <si>
    <t>KV|319402484|77|484185423|2</t>
  </si>
  <si>
    <t>KV|319402484|77|484185423|1</t>
  </si>
  <si>
    <t>KV|338760332|18|484185223|2</t>
  </si>
  <si>
    <t>KV|338760332|18|484185223|1</t>
  </si>
  <si>
    <t>KV|308719125|393|484185222|3</t>
  </si>
  <si>
    <t>KV|308719125|393|484185222|1</t>
  </si>
  <si>
    <t>KV|308719125|393|484185222|2</t>
  </si>
  <si>
    <t>KV|348406030|11|484185221|1</t>
  </si>
  <si>
    <t>KV|319619696|32|484185220|2</t>
  </si>
  <si>
    <t>KV|319619696|32|484185220|1</t>
  </si>
  <si>
    <t>KV|328607854|42|484185197|1</t>
  </si>
  <si>
    <t>KV|328607854|42|484185197|2</t>
  </si>
  <si>
    <t>KV|345341612|687|484184735|2</t>
  </si>
  <si>
    <t>KV|345341612|687|484184735|1</t>
  </si>
  <si>
    <t>KV|319962825|78|484184733|2</t>
  </si>
  <si>
    <t>KV|319962825|78|484184733|1</t>
  </si>
  <si>
    <t>KV|224771741|146|484184609|2</t>
  </si>
  <si>
    <t>KV|224771741|146|484184609|1</t>
  </si>
  <si>
    <t>KV|328945288|107|484184606|1</t>
  </si>
  <si>
    <t>KV|328945288|107|484184606|2</t>
  </si>
  <si>
    <t>KV|217754629|791|484184605|3</t>
  </si>
  <si>
    <t>KV|217754629|791|484184605|2</t>
  </si>
  <si>
    <t>KV|217754629|791|484184605|1</t>
  </si>
  <si>
    <t>KV|337097635|86|484184400|1</t>
  </si>
  <si>
    <t>KV|325921051|557|484184393|2</t>
  </si>
  <si>
    <t>KV|325921051|557|484184393|1</t>
  </si>
  <si>
    <t>KV|7807886|3273|484184392|2</t>
  </si>
  <si>
    <t>KV|7807886|3273|484184392|1</t>
  </si>
  <si>
    <t>KV|341276360|275|484184284|3</t>
  </si>
  <si>
    <t>KV|341276360|275|484184284|2</t>
  </si>
  <si>
    <t>KV|341276360|275|484184284|1</t>
  </si>
  <si>
    <t>KV|250407306|454|484184282|1</t>
  </si>
  <si>
    <t>KV|250407306|454|484184282|2</t>
  </si>
  <si>
    <t>KV|304992005|4218|484184281|1</t>
  </si>
  <si>
    <t>KV|252940494|16477|484184280|2</t>
  </si>
  <si>
    <t>KV|252940494|16477|484184280|1</t>
  </si>
  <si>
    <t>KV|346754678|76|484184279|2</t>
  </si>
  <si>
    <t>KV|346754678|76|484184279|1</t>
  </si>
  <si>
    <t>KV|860999|503|484184277|2</t>
  </si>
  <si>
    <t>KV|860999|503|484184277|1</t>
  </si>
  <si>
    <t>KV|206549195|2896|484184212|2</t>
  </si>
  <si>
    <t>KV|206549195|2896|484184212|1</t>
  </si>
  <si>
    <t>KV|46707188|90|484184196|2</t>
  </si>
  <si>
    <t>KV|46707188|90|484184196|1</t>
  </si>
  <si>
    <t>KV|60367877|1333|484184190|2</t>
  </si>
  <si>
    <t>KV|60367877|1333|484184190|1</t>
  </si>
  <si>
    <t>KV|1652700|650|484184188|1</t>
  </si>
  <si>
    <t>KV|312546332|2111|484184182|1</t>
  </si>
  <si>
    <t>KV|334776242|71|484184173|2</t>
  </si>
  <si>
    <t>KV|334776242|71|484184173|1</t>
  </si>
  <si>
    <t>KV|226192005|5431|484184172|1</t>
  </si>
  <si>
    <t>KV|226192005|5431|484184172|2</t>
  </si>
  <si>
    <t>KV|330676278|144|484184159|1</t>
  </si>
  <si>
    <t>KV|233015925|3955|484184149|3</t>
  </si>
  <si>
    <t>KV|233015925|3955|484184149|2</t>
  </si>
  <si>
    <t>KV|233015925|3955|484184149|1</t>
  </si>
  <si>
    <t>KV|343004481|1065|484184147|2</t>
  </si>
  <si>
    <t>KV|343004481|1065|484184147|1</t>
  </si>
  <si>
    <t>KV|342936933|44|484184146|2</t>
  </si>
  <si>
    <t>KV|342936933|44|484184146|1</t>
  </si>
  <si>
    <t>KV|226799937|632|484184145|2</t>
  </si>
  <si>
    <t>KV|226799937|632|484184145|1</t>
  </si>
  <si>
    <t>KV|331301650|351|484184144|2</t>
  </si>
  <si>
    <t>KV|331301650|351|484184144|1</t>
  </si>
  <si>
    <t>KV|228742517|282|484184143|3</t>
  </si>
  <si>
    <t>KV|228742517|282|484184143|2</t>
  </si>
  <si>
    <t>KV|228742517|282|484184143|1</t>
  </si>
  <si>
    <t>KV|47832159|1246|484184142|2</t>
  </si>
  <si>
    <t>KV|47832159|1246|484184142|1</t>
  </si>
  <si>
    <t>KV|43744218|396|484184141|2</t>
  </si>
  <si>
    <t>KV|43744218|396|484184141|1</t>
  </si>
  <si>
    <t>KV|313583584|420|484184140|1</t>
  </si>
  <si>
    <t>KV|232846130|5615|484184139|2</t>
  </si>
  <si>
    <t>KV|232846130|5615|484184139|1</t>
  </si>
  <si>
    <t>KV|328372733|17|484184137|2</t>
  </si>
  <si>
    <t>KV|328372733|17|484184137|1</t>
  </si>
  <si>
    <t>KV|341638705|45|484184134|2</t>
  </si>
  <si>
    <t>KV|341638705|45|484184134|1</t>
  </si>
  <si>
    <t>KV|304949725|222|484184133|2</t>
  </si>
  <si>
    <t>KV|304949725|222|484184133|1</t>
  </si>
  <si>
    <t>KV|322317307|3718|484184127|1</t>
  </si>
  <si>
    <t>KV|343738795|20|484183981|2</t>
  </si>
  <si>
    <t>KV|343738795|20|484183981|1</t>
  </si>
  <si>
    <t>KV|45551520|1091|484183978|2</t>
  </si>
  <si>
    <t>KV|45551520|1091|484183978|1</t>
  </si>
  <si>
    <t>KV|49217243|138|484183977|2</t>
  </si>
  <si>
    <t>KV|49217243|138|484183977|1</t>
  </si>
  <si>
    <t>KV|220435569|861|484183973|1</t>
  </si>
  <si>
    <t>KV|220435569|861|484183973|3</t>
  </si>
  <si>
    <t>KV|220435569|861|484183973|2</t>
  </si>
  <si>
    <t>KV|43062710|495|484183947|1</t>
  </si>
  <si>
    <t>KV|43062710|495|484183947|2</t>
  </si>
  <si>
    <t>KV|266889505|2181|484183946|2</t>
  </si>
  <si>
    <t>KV|266889505|2181|484183946|1</t>
  </si>
  <si>
    <t>KV|317071413|539|484183945|2</t>
  </si>
  <si>
    <t>KV|317071413|539|484183945|1</t>
  </si>
  <si>
    <t>KV|746917|16052|484183943|1</t>
  </si>
  <si>
    <t>KV|746917|16052|484183943|2</t>
  </si>
  <si>
    <t>KV|7926744|3975|484183938|2</t>
  </si>
  <si>
    <t>KV|7926744|3975|484183938|1</t>
  </si>
  <si>
    <t>KV|327281602|128|484183881|2</t>
  </si>
  <si>
    <t>KV|327281602|128|484183881|1</t>
  </si>
  <si>
    <t>KV|7158041|5533|484183880|1</t>
  </si>
  <si>
    <t>KV|7158041|5533|484183880|2</t>
  </si>
  <si>
    <t>KV|333427961|85|484183879|3</t>
  </si>
  <si>
    <t>KV|333427961|85|484183879|2</t>
  </si>
  <si>
    <t>KV|333427961|85|484183879|1</t>
  </si>
  <si>
    <t>KV|327472718|897|484183877|2</t>
  </si>
  <si>
    <t>KV|327472718|897|484183877|1</t>
  </si>
  <si>
    <t>KV|7342025|10640|484183876|1</t>
  </si>
  <si>
    <t>KV|326878907|85|484183833|1</t>
  </si>
  <si>
    <t>KV|326878907|85|484183833|2</t>
  </si>
  <si>
    <t>KV|310163385|2460|484183832|2</t>
  </si>
  <si>
    <t>KV|310163385|2460|484183832|1</t>
  </si>
  <si>
    <t>KV|303718961|60|484183831|1</t>
  </si>
  <si>
    <t>KV|303718961|60|484183831|2</t>
  </si>
  <si>
    <t>KV|41553371|587|484183829|2</t>
  </si>
  <si>
    <t>KV|41553371|587|484183829|1</t>
  </si>
  <si>
    <t>KV|266890058|5470|484183828|2</t>
  </si>
  <si>
    <t>KV|266890058|5470|484183828|1</t>
  </si>
  <si>
    <t>KV|339585828|161|484183826|1</t>
  </si>
  <si>
    <t>KV|44513513|2989|484183823|1</t>
  </si>
  <si>
    <t>KV|46697934|488|484183737|2</t>
  </si>
  <si>
    <t>KV|46697934|488|484183737|1</t>
  </si>
  <si>
    <t>KV|316785625|343|484183736|2</t>
  </si>
  <si>
    <t>KV|316785625|343|484183736|1</t>
  </si>
  <si>
    <t>KV|9942723|270|484183735|1</t>
  </si>
  <si>
    <t>KV|331038259|187|484183734|2</t>
  </si>
  <si>
    <t>KV|331038259|187|484183734|1</t>
  </si>
  <si>
    <t>KV|323750438|471|484183733|2</t>
  </si>
  <si>
    <t>KV|323750438|471|484183733|1</t>
  </si>
  <si>
    <t>KV|347031904|40|484183731|2</t>
  </si>
  <si>
    <t>KV|347031904|40|484183731|1</t>
  </si>
  <si>
    <t>KV|47394895|1515|484183730|2</t>
  </si>
  <si>
    <t>KV|47394895|1515|484183730|1</t>
  </si>
  <si>
    <t>KV|310352484|1160|484183729|1</t>
  </si>
  <si>
    <t>KV|211987060|3808|484183728|1</t>
  </si>
  <si>
    <t>KV|336845292|846|484183717|1</t>
  </si>
  <si>
    <t>KV|316760673|31|484183716|2</t>
  </si>
  <si>
    <t>KV|316760673|31|484183716|1</t>
  </si>
  <si>
    <t>KV|231755433|3490|484183715|1</t>
  </si>
  <si>
    <t>KV|339367227|234|484183714|2</t>
  </si>
  <si>
    <t>KV|339367227|234|484183714|1</t>
  </si>
  <si>
    <t>KV|339055403|108|484183713|2</t>
  </si>
  <si>
    <t>KV|339055403|108|484183713|1</t>
  </si>
  <si>
    <t>KV|329365439|114|484183712|1</t>
  </si>
  <si>
    <t>KV|329365439|114|484183712|2</t>
  </si>
  <si>
    <t>KV|320716069|17|484183711|1</t>
  </si>
  <si>
    <t>KV|320716069|17|484183711|2</t>
  </si>
  <si>
    <t>KV|47494224|566|484183710|1</t>
  </si>
  <si>
    <t>KV|47494224|566|484183710|2</t>
  </si>
  <si>
    <t>KV|329818832|126|484183599|2</t>
  </si>
  <si>
    <t>KV|329818832|126|484183599|1</t>
  </si>
  <si>
    <t>KV|229692688|2879|484183598|1</t>
  </si>
  <si>
    <t>KV|229692688|2879|484183598|2</t>
  </si>
  <si>
    <t>KV|316683989|909|484183597|2</t>
  </si>
  <si>
    <t>KV|316683989|909|484183597|1</t>
  </si>
  <si>
    <t>KV|246721462|4620|484183596|3</t>
  </si>
  <si>
    <t>KV|246721462|4620|484183596|2</t>
  </si>
  <si>
    <t>KV|246721462|4620|484183596|1</t>
  </si>
  <si>
    <t>KV|329083670|227|484183592|1</t>
  </si>
  <si>
    <t>KV|329083670|227|484183592|2</t>
  </si>
  <si>
    <t>KV|346607085|60|484183280|3</t>
  </si>
  <si>
    <t>KV|346607085|60|484183280|2</t>
  </si>
  <si>
    <t>KV|346607085|60|484183280|1</t>
  </si>
  <si>
    <t>KV|281476608|8|484183279|1</t>
  </si>
  <si>
    <t>KV|281476608|8|484183279|3</t>
  </si>
  <si>
    <t>KV|281476608|8|484183279|2</t>
  </si>
  <si>
    <t>KV|347423527|29|484183278|3</t>
  </si>
  <si>
    <t>KV|347423527|29|484183278|2</t>
  </si>
  <si>
    <t>KV|347423527|29|484183278|1</t>
  </si>
  <si>
    <t>KV|344596625|15|484183277|3</t>
  </si>
  <si>
    <t>KV|344596625|15|484183277|2</t>
  </si>
  <si>
    <t>KV|344596625|15|484183277|1</t>
  </si>
  <si>
    <t>KV|287501515|21|484183275|1</t>
  </si>
  <si>
    <t>KV|287501515|21|484183275|2</t>
  </si>
  <si>
    <t>KV|287501515|21|484183275|3</t>
  </si>
  <si>
    <t>KV|345266882|32|484183160|4</t>
  </si>
  <si>
    <t>KV|345266882|32|484183160|3</t>
  </si>
  <si>
    <t>KV|345266882|32|484183160|2</t>
  </si>
  <si>
    <t>KV|345266882|32|484183160|1</t>
  </si>
  <si>
    <t>KV|323726669|2415|484183149|1</t>
  </si>
  <si>
    <t>KV|48704498|504|484183148|2</t>
  </si>
  <si>
    <t>KV|48704498|504|484183148|1</t>
  </si>
  <si>
    <t>KV|331078501|240|484183013|2</t>
  </si>
  <si>
    <t>KV|331078501|240|484183013|1</t>
  </si>
  <si>
    <t>KV|346105734|120|484182989|5</t>
  </si>
  <si>
    <t>KV|346105734|120|484182989|4</t>
  </si>
  <si>
    <t>KV|346105734|120|484182989|3</t>
  </si>
  <si>
    <t>KV|346105734|120|484182989|2</t>
  </si>
  <si>
    <t>KV|346105734|120|484182989|1</t>
  </si>
  <si>
    <t>KV|43736065|507|484182967|1</t>
  </si>
  <si>
    <t>KV|316788905|104|484182737|1</t>
  </si>
  <si>
    <t>KV|316788905|104|484182737|3</t>
  </si>
  <si>
    <t>KV|316788905|104|484182737|5</t>
  </si>
  <si>
    <t>KV|316788905|104|484182737|4</t>
  </si>
  <si>
    <t>KV|316788905|104|484182737|2</t>
  </si>
  <si>
    <t>KV|307703395|346|484182736|1</t>
  </si>
  <si>
    <t>KV|327464537|636|484182735|1</t>
  </si>
  <si>
    <t>KV|335577642|1184|484182734|1</t>
  </si>
  <si>
    <t>KV|347220847|194|484182730|1</t>
  </si>
  <si>
    <t>KV|343392015|16|484182728|1</t>
  </si>
  <si>
    <t>KV|346574521|29|484182727|1</t>
  </si>
  <si>
    <t>KV|341623192|86|484182725|1</t>
  </si>
  <si>
    <t>KV|304738540|142|484182723|1</t>
  </si>
  <si>
    <t>KV|345743192|29|484182718|1</t>
  </si>
  <si>
    <t>KV|339133277|102|484182717|1</t>
  </si>
  <si>
    <t>KV|303533104|217|484182716|1</t>
  </si>
  <si>
    <t>KV|331336209|31|484182714|1</t>
  </si>
  <si>
    <t>KV|312959890|328|484182713|1</t>
  </si>
  <si>
    <t>KV|323242807|394|484182711|1</t>
  </si>
  <si>
    <t>KV|203546330|328|484182710|2</t>
  </si>
  <si>
    <t>KV|203546330|328|484182710|1</t>
  </si>
  <si>
    <t>KV|311751277|1130|484182708|1</t>
  </si>
  <si>
    <t>KV|227731651|296|484182707|1</t>
  </si>
  <si>
    <t>KV|334390875|24|484182703|1</t>
  </si>
  <si>
    <t>KV|347170343|37|484182701|1</t>
  </si>
  <si>
    <t>KV|343059898|37|484182636|3</t>
  </si>
  <si>
    <t>KV|343059898|37|484182636|2</t>
  </si>
  <si>
    <t>KV|343059898|37|484182636|1</t>
  </si>
  <si>
    <t>KV|231247799|10084|484182332|3</t>
  </si>
  <si>
    <t>KV|231247799|10084|484182332|2</t>
  </si>
  <si>
    <t>KV|231247799|10084|484182332|1</t>
  </si>
  <si>
    <t>KV|335170380|16|484182005|2</t>
  </si>
  <si>
    <t>KV|335170380|16|484182005|1</t>
  </si>
  <si>
    <t>KV|346093685|76|484181953|1</t>
  </si>
  <si>
    <t>KV|344905768|35|484181321|3</t>
  </si>
  <si>
    <t>KV|344905768|35|484181321|2</t>
  </si>
  <si>
    <t>KV|344905768|35|484181321|1</t>
  </si>
  <si>
    <t>KV|348247439|18|484181300|1</t>
  </si>
  <si>
    <t>KV|348247439|18|484181300|2</t>
  </si>
  <si>
    <t>KV|348247439|18|484181300|3</t>
  </si>
  <si>
    <t>KV|215078987|522|484180807|3</t>
  </si>
  <si>
    <t>KV|215078987|522|484180807|2</t>
  </si>
  <si>
    <t>KV|215078987|522|484180807|1</t>
  </si>
  <si>
    <t>KV|338441083|89|484180805|1</t>
  </si>
  <si>
    <t>KV|339635205|58|484180274|3</t>
  </si>
  <si>
    <t>KV|339635205|58|484180274|2</t>
  </si>
  <si>
    <t>KV|339635205|58|484180274|1</t>
  </si>
  <si>
    <t>KV|329698632|34|484180087|2</t>
  </si>
  <si>
    <t>KV|329698632|34|484180087|1</t>
  </si>
  <si>
    <t>KV|336982346|27|484180086|2</t>
  </si>
  <si>
    <t>KV|336982346|27|484180086|1</t>
  </si>
  <si>
    <t>KV|232278787|3984|484180085|1</t>
  </si>
  <si>
    <t>KV|232278787|3984|484180085|2</t>
  </si>
  <si>
    <t>KV|317251500|1095|484179970|2</t>
  </si>
  <si>
    <t>KV|317251500|1095|484179970|1</t>
  </si>
  <si>
    <t>KV|305058306|221|484179842|1</t>
  </si>
  <si>
    <t>KV|305058306|221|484179842|2</t>
  </si>
  <si>
    <t>KV|334983639|1914|484179841|3</t>
  </si>
  <si>
    <t>KV|334983639|1914|484179841|2</t>
  </si>
  <si>
    <t>KV|334983639|1914|484179841|1</t>
  </si>
  <si>
    <t>KV|5018189|4682|484178973|1</t>
  </si>
  <si>
    <t>KV|61242574|371|484178636|3</t>
  </si>
  <si>
    <t>KV|61242574|371|484178636|2</t>
  </si>
  <si>
    <t>KV|61242574|371|484178636|1</t>
  </si>
  <si>
    <t>KV|214130225|740|484178379|4</t>
  </si>
  <si>
    <t>KV|214130225|740|484178379|3</t>
  </si>
  <si>
    <t>KV|214130225|740|484178379|2</t>
  </si>
  <si>
    <t>KV|214130225|740|484178379|1</t>
  </si>
  <si>
    <t>KV|344264126|135|484177536|3</t>
  </si>
  <si>
    <t>KV|344264126|135|484177536|2</t>
  </si>
  <si>
    <t>KV|344264126|135|484177536|1</t>
  </si>
  <si>
    <t>KV|49638281|397|484177281|1</t>
  </si>
  <si>
    <t>KV|49638281|397|484177281|3</t>
  </si>
  <si>
    <t>KV|49638281|397|484177281|2</t>
  </si>
  <si>
    <t>KV|327722625|403|484177274|1</t>
  </si>
  <si>
    <t>KV|327722625|403|484177274|3</t>
  </si>
  <si>
    <t>KV|327722625|403|484177274|2</t>
  </si>
  <si>
    <t>SV|428064465|109|484175184|8</t>
  </si>
  <si>
    <t>SV|94795177|29|484175184|5</t>
  </si>
  <si>
    <t>SV|94783801|17|484175184|4</t>
  </si>
  <si>
    <t>SV|94535715|36|484175184|3</t>
  </si>
  <si>
    <t>SV|91367537|86|484175184|2</t>
  </si>
  <si>
    <t>KR|73120554|140|484175184|7</t>
  </si>
  <si>
    <t>SV|91365725|49|484175184|1</t>
  </si>
  <si>
    <t>KR|15695609|4|484175184|6</t>
  </si>
  <si>
    <t>DA|6320706|24|484175157|1</t>
  </si>
  <si>
    <t>SV|96412210|68|484174558|1</t>
  </si>
  <si>
    <t>SV|73650814|86|484174499|1</t>
  </si>
  <si>
    <t>LV|432187439|109|484171454|1</t>
  </si>
  <si>
    <t>SV|97447805|79|484171327|1</t>
  </si>
  <si>
    <t>SV|97447805|79|484171327|2</t>
  </si>
  <si>
    <t>SV|97990972|36|484171326|2</t>
  </si>
  <si>
    <t>SV|97990972|36|484171326|1</t>
  </si>
  <si>
    <t>SV|75457237|34|484171255|1</t>
  </si>
  <si>
    <t>SV|75457237|34|484171255|2</t>
  </si>
  <si>
    <t>SV|75457251|33|484171253|2</t>
  </si>
  <si>
    <t>SV|75457251|33|484171253|1</t>
  </si>
  <si>
    <t>SV|75457135|36|484171250|2</t>
  </si>
  <si>
    <t>SV|75457135|36|484171250|1</t>
  </si>
  <si>
    <t>SV|75457241|39|484171196|2</t>
  </si>
  <si>
    <t>SV|75457241|39|484171196|1</t>
  </si>
  <si>
    <t>SV|75457501|40|484171195|2</t>
  </si>
  <si>
    <t>SV|75457501|40|484171195|1</t>
  </si>
  <si>
    <t>SV|98011738|25|484171187|1</t>
  </si>
  <si>
    <t>SV|97832987|23|484171185|3</t>
  </si>
  <si>
    <t>SV|61665705|75|484171185|4</t>
  </si>
  <si>
    <t>SV|61668934|79|484171185|6</t>
  </si>
  <si>
    <t>KR|71236017|249|484171185|2</t>
  </si>
  <si>
    <t>SV|61665706|43|484171185|5</t>
  </si>
  <si>
    <t>SV|92005513|44|484171185|1</t>
  </si>
  <si>
    <t>SV|75457134|34|484171182|2</t>
  </si>
  <si>
    <t>SV|75457134|34|484171182|1</t>
  </si>
  <si>
    <t>SV|75457126|34|484171179|2</t>
  </si>
  <si>
    <t>SV|75457126|34|484171179|1</t>
  </si>
  <si>
    <t>SV|91507762|164|484171164|1</t>
  </si>
  <si>
    <t>SV|75457232|56|484171125|2</t>
  </si>
  <si>
    <t>SV|75457232|56|484171125|1</t>
  </si>
  <si>
    <t>SV|413779876|124|484171095|1</t>
  </si>
  <si>
    <t>SV|98019436|36|484171086|1</t>
  </si>
  <si>
    <t>SV|75457045|40|484171067|2</t>
  </si>
  <si>
    <t>SV|75457045|40|484171067|1</t>
  </si>
  <si>
    <t>LF|71272664|105|484170974|1</t>
  </si>
  <si>
    <t>SV|75457235|33|484170962|2</t>
  </si>
  <si>
    <t>SV|75457235|33|484170962|1</t>
  </si>
  <si>
    <t>SV|96832756|17|484170960|12</t>
  </si>
  <si>
    <t>SV|95385080|31|484170960|9</t>
  </si>
  <si>
    <t>HA|6501635|83|484170960|1</t>
  </si>
  <si>
    <t>KR|74276957|17|484170960|14</t>
  </si>
  <si>
    <t>KR|70308936|152|484170960|13</t>
  </si>
  <si>
    <t>SV|95103783|46|484170960|8</t>
  </si>
  <si>
    <t>SV|95103773|45|484170960|7</t>
  </si>
  <si>
    <t>SV|98106347|12|484170960|15</t>
  </si>
  <si>
    <t>SV|93821260|63|484170960|5</t>
  </si>
  <si>
    <t>SV|92106798|60|484170960|3</t>
  </si>
  <si>
    <t>SV|92033694|67|484170960|2</t>
  </si>
  <si>
    <t>SV|92160246|74|484170960|4</t>
  </si>
  <si>
    <t>SV|75457050|34|484170959|2</t>
  </si>
  <si>
    <t>SV|75457050|34|484170959|1</t>
  </si>
  <si>
    <t>SV|91923246|187|484170957|1</t>
  </si>
  <si>
    <t>SV|73027607|123|484170953|8</t>
  </si>
  <si>
    <t>SV|73027607|123|484170953|7</t>
  </si>
  <si>
    <t>SV|93943269|54|484170953|6</t>
  </si>
  <si>
    <t>SV|93943269|54|484170953|5</t>
  </si>
  <si>
    <t>SV|93930485|76|484170953|4</t>
  </si>
  <si>
    <t>SV|93930485|76|484170953|3</t>
  </si>
  <si>
    <t>SV|92739366|93|484170953|2</t>
  </si>
  <si>
    <t>SV|92739366|93|484170953|1</t>
  </si>
  <si>
    <t>SV|98351305|37|484170926|1</t>
  </si>
  <si>
    <t>SV|98351305|37|484170926|2</t>
  </si>
  <si>
    <t>SV|75457056|34|484170788|2</t>
  </si>
  <si>
    <t>SV|75457056|34|484170788|1</t>
  </si>
  <si>
    <t>SV|75457065|34|484170782|1</t>
  </si>
  <si>
    <t>SV|75457065|34|484170782|2</t>
  </si>
  <si>
    <t>SV|72319955|439|484170777|2</t>
  </si>
  <si>
    <t>SV|72319955|439|484170777|1</t>
  </si>
  <si>
    <t>SV|95920492|50|484170774|2</t>
  </si>
  <si>
    <t>SV|95920492|50|484170774|1</t>
  </si>
  <si>
    <t>SV|98327646|14|484170740|1</t>
  </si>
  <si>
    <t>SV|96166247|311|484170739|1</t>
  </si>
  <si>
    <t>SV|93966959|141|484170698|2</t>
  </si>
  <si>
    <t>SV|93955854|199|484170698|1</t>
  </si>
  <si>
    <t>SV|97533416|63|484170695|1</t>
  </si>
  <si>
    <t>SV|72951056|140|484170680|3</t>
  </si>
  <si>
    <t>SV|72951056|140|484170680|1</t>
  </si>
  <si>
    <t>SV|72951056|140|484170680|2</t>
  </si>
  <si>
    <t>SV|97956199|15|484170657|1</t>
  </si>
  <si>
    <t>SV|97956199|15|484170657|2</t>
  </si>
  <si>
    <t>LF|70707508|118|484170656|1</t>
  </si>
  <si>
    <t>SV|486706963|85|484170635|2</t>
  </si>
  <si>
    <t>SV|486706963|85|484170635|1</t>
  </si>
  <si>
    <t>SV|98209982|26|484170634|1</t>
  </si>
  <si>
    <t>SV|98209982|26|484170634|2</t>
  </si>
  <si>
    <t>SV|73382128|52|484170621|2</t>
  </si>
  <si>
    <t>SV|73382128|52|484170621|1</t>
  </si>
  <si>
    <t>SV|73382128|52|484170621|3</t>
  </si>
  <si>
    <t>DA|8681715|128|484170620|2</t>
  </si>
  <si>
    <t>DA|8681715|128|484170620|1</t>
  </si>
  <si>
    <t>SV|1970738|143|484170588|1</t>
  </si>
  <si>
    <t>KR|74412584|174|484170587|2</t>
  </si>
  <si>
    <t>KR|74412584|174|484170587|1</t>
  </si>
  <si>
    <t>KR|73870950|78|484170583|2</t>
  </si>
  <si>
    <t>KR|73870950|78|484170583|1</t>
  </si>
  <si>
    <t>SV|97195145|21|484170582|1</t>
  </si>
  <si>
    <t>SV|97195145|21|484170582|2</t>
  </si>
  <si>
    <t>SV|97195155|15|484170581|2</t>
  </si>
  <si>
    <t>SV|97195155|15|484170581|1</t>
  </si>
  <si>
    <t>SV|97681884|47|484170574|2</t>
  </si>
  <si>
    <t>SV|97681884|47|484170574|1</t>
  </si>
  <si>
    <t>SV|97681608|18|484170570|2</t>
  </si>
  <si>
    <t>SV|97681608|18|484170570|1</t>
  </si>
  <si>
    <t>SV|75457243|33|484170497|2</t>
  </si>
  <si>
    <t>SV|75457243|33|484170497|1</t>
  </si>
  <si>
    <t>SV|75457243|33|484170497|3</t>
  </si>
  <si>
    <t>KR|13654914|138|484170456|1</t>
  </si>
  <si>
    <t>KR|13654914|138|484170456|2</t>
  </si>
  <si>
    <t>SV|92460037|80|484170325|3</t>
  </si>
  <si>
    <t>SV|92460037|80|484170325|2</t>
  </si>
  <si>
    <t>SV|92460037|80|484170325|1</t>
  </si>
  <si>
    <t>SV|93054422|83|484170317|2</t>
  </si>
  <si>
    <t>SV|93054422|83|484170317|1</t>
  </si>
  <si>
    <t>SV|70898409|120|484170316|1</t>
  </si>
  <si>
    <t>SV|70898409|120|484170316|2</t>
  </si>
  <si>
    <t>SV|90064930|124|484170281|1</t>
  </si>
  <si>
    <t>KR|73862013|38|484170280|2</t>
  </si>
  <si>
    <t>KR|73862013|38|484170280|1</t>
  </si>
  <si>
    <t>SV|75679211|47|484170275|2</t>
  </si>
  <si>
    <t>SV|75679211|47|484170275|1</t>
  </si>
  <si>
    <t>SV|97037066|39|484170219|2</t>
  </si>
  <si>
    <t>SV|97037066|39|484170219|3</t>
  </si>
  <si>
    <t>SV|97396818|83|484170185|1</t>
  </si>
  <si>
    <t>SV|97396818|83|484170185|2</t>
  </si>
  <si>
    <t>KR|74422763|38|484170183|2</t>
  </si>
  <si>
    <t>KR|74422763|38|484170183|1</t>
  </si>
  <si>
    <t>KR|74564380|17|484170181|2</t>
  </si>
  <si>
    <t>KR|74564380|17|484170181|1</t>
  </si>
  <si>
    <t>SV|97667241|24|484170180|1</t>
  </si>
  <si>
    <t>SV|97667241|24|484170180|2</t>
  </si>
  <si>
    <t>SV|74700620|308|484170170|2</t>
  </si>
  <si>
    <t>SV|74700620|308|484170170|1</t>
  </si>
  <si>
    <t>LF|71385836|14|484170032|1</t>
  </si>
  <si>
    <t>SV|97261946|39|484169829|3</t>
  </si>
  <si>
    <t>SV|97261946|39|484169829|2</t>
  </si>
  <si>
    <t>SV|97261946|39|484169829|1</t>
  </si>
  <si>
    <t>SV|97862320|18|484169801|9</t>
  </si>
  <si>
    <t>SV|72664670|81|484169801|3</t>
  </si>
  <si>
    <t>SV|72664662|104|484169801|2</t>
  </si>
  <si>
    <t>SV|72664662|104|484169801|1</t>
  </si>
  <si>
    <t>SV|96679346|28|484169801|5</t>
  </si>
  <si>
    <t>SV|72664670|81|484169801|4</t>
  </si>
  <si>
    <t>SV|96679346|28|484169801|6</t>
  </si>
  <si>
    <t>SV|97862320|18|484169801|10</t>
  </si>
  <si>
    <t>SV|95906399|36|484169778|2</t>
  </si>
  <si>
    <t>SV|95906399|36|484169778|1</t>
  </si>
  <si>
    <t>SV|68749367|124|484169774|11</t>
  </si>
  <si>
    <t>SV|67840685|64|484169774|8</t>
  </si>
  <si>
    <t>SV|486990235|70|484169774|12</t>
  </si>
  <si>
    <t>KR|67674793|307|484169774|4</t>
  </si>
  <si>
    <t>SV|95055304|29|484169774|5</t>
  </si>
  <si>
    <t>SV|95937063|20|484169774|6</t>
  </si>
  <si>
    <t>SV|67840686|70|484169774|9</t>
  </si>
  <si>
    <t>SV|68025386|100|484169774|10</t>
  </si>
  <si>
    <t>SV|93751151|39|484169774|3</t>
  </si>
  <si>
    <t>SV|93144034|71|484169774|2</t>
  </si>
  <si>
    <t>SV|93134450|37|484169774|1</t>
  </si>
  <si>
    <t>SV|96692731|31|484169767|2</t>
  </si>
  <si>
    <t>SV|96692731|31|484169767|1</t>
  </si>
  <si>
    <t>SV|93602509|131|484169498|2</t>
  </si>
  <si>
    <t>SV|93602509|131|484169498|1</t>
  </si>
  <si>
    <t>SV|96007092|95|484169497|1</t>
  </si>
  <si>
    <t>SV|96007092|95|484169497|2</t>
  </si>
  <si>
    <t>SV|96007072|236|484169495|2</t>
  </si>
  <si>
    <t>SV|96007072|236|484169495|1</t>
  </si>
  <si>
    <t>SV|1453843|74|484169493|2</t>
  </si>
  <si>
    <t>SV|1453843|74|484169493|1</t>
  </si>
  <si>
    <t>SV|73340630|169|484169489|2</t>
  </si>
  <si>
    <t>SV|73340630|169|484169489|1</t>
  </si>
  <si>
    <t>KR|71445316|297|484169488|2</t>
  </si>
  <si>
    <t>KR|71445316|297|484169488|1</t>
  </si>
  <si>
    <t>SV|96635950|30|484169474|2</t>
  </si>
  <si>
    <t>SV|96635950|30|484169474|1</t>
  </si>
  <si>
    <t>SV|97258075|48|484169420|2</t>
  </si>
  <si>
    <t>SV|97258075|48|484169420|3</t>
  </si>
  <si>
    <t>SV|97258075|48|484169420|1</t>
  </si>
  <si>
    <t>SV|75164007|152|484169411|3</t>
  </si>
  <si>
    <t>SV|75164007|152|484169411|2</t>
  </si>
  <si>
    <t>SV|75164007|152|484169411|1</t>
  </si>
  <si>
    <t>SV|410922424|148|484169348|1</t>
  </si>
  <si>
    <t>SV|410922424|148|484169348|2</t>
  </si>
  <si>
    <t>SV|96782067|91|484169329|1</t>
  </si>
  <si>
    <t>SV|97742072|11|484169322|2</t>
  </si>
  <si>
    <t>SV|97742072|11|484169322|1</t>
  </si>
  <si>
    <t>SV|97257394|45|484169295|2</t>
  </si>
  <si>
    <t>SV|97257394|45|484169295|1</t>
  </si>
  <si>
    <t>SV|97257394|45|484169295|3</t>
  </si>
  <si>
    <t>SV|8797811|310|484169032|1</t>
  </si>
  <si>
    <t>LV|10771093|12|484169006|1</t>
  </si>
  <si>
    <t>LV|10771093|12|484169006|2</t>
  </si>
  <si>
    <t>SV|97688018|16|484168992|2</t>
  </si>
  <si>
    <t>SV|97688018|16|484168992|1</t>
  </si>
  <si>
    <t>SV|98331631|21|484168991|1</t>
  </si>
  <si>
    <t>SV|98331631|21|484168991|2</t>
  </si>
  <si>
    <t>SV|75610630|33|484168935|3</t>
  </si>
  <si>
    <t>SV|75610630|33|484168935|2</t>
  </si>
  <si>
    <t>SV|75610630|33|484168935|1</t>
  </si>
  <si>
    <t>SV|75329419|153|484168922|2</t>
  </si>
  <si>
    <t>SV|75329419|153|484168922|1</t>
  </si>
  <si>
    <t>SV|97368367|40|484168825|2</t>
  </si>
  <si>
    <t>SV|97368367|40|484168825|1</t>
  </si>
  <si>
    <t>KR|73166948|137|484168801|2</t>
  </si>
  <si>
    <t>KR|73166948|137|484168801|1</t>
  </si>
  <si>
    <t>KR|73166948|137|484168799|2</t>
  </si>
  <si>
    <t>KR|73166948|137|484168799|1</t>
  </si>
  <si>
    <t>SV|96650540|74|484168681|2</t>
  </si>
  <si>
    <t>SV|96650540|74|484168681|1</t>
  </si>
  <si>
    <t>SV|96650540|74|484168679|2</t>
  </si>
  <si>
    <t>SV|95416714|55|484168679|1</t>
  </si>
  <si>
    <t>SV|75457132|40|484168588|2</t>
  </si>
  <si>
    <t>SV|75457132|40|484168588|1</t>
  </si>
  <si>
    <t>SV|75457306|40|484168587|1</t>
  </si>
  <si>
    <t>SV|75457306|40|484168587|2</t>
  </si>
  <si>
    <t>SV|863268|249|484168573|2</t>
  </si>
  <si>
    <t>SV|863268|249|484168573|1</t>
  </si>
  <si>
    <t>LF|71248559|57|484168569|1</t>
  </si>
  <si>
    <t>SV|97491565|15|484168543|1</t>
  </si>
  <si>
    <t>SV|97485503|25|484168542|1</t>
  </si>
  <si>
    <t>DA|2452475|94|484168471|1</t>
  </si>
  <si>
    <t>DA|2452475|94|484168471|2</t>
  </si>
  <si>
    <t>LV|10246729|181|484168393|2</t>
  </si>
  <si>
    <t>LV|10246729|181|484168393|1</t>
  </si>
  <si>
    <t>LV|10246729|181|484168392|2</t>
  </si>
  <si>
    <t>LV|10246729|181|484168392|1</t>
  </si>
  <si>
    <t>SV|97601158|24|484168240|1</t>
  </si>
  <si>
    <t>SV|98240164|25|484168229|1</t>
  </si>
  <si>
    <t>SV|96464024|36|484168212|1</t>
  </si>
  <si>
    <t>SV|96464024|36|484168212|2</t>
  </si>
  <si>
    <t>SV|97580831|61|484168175|1</t>
  </si>
  <si>
    <t>SV|97252923|40|484168086|2</t>
  </si>
  <si>
    <t>SV|97252923|40|484168086|3</t>
  </si>
  <si>
    <t>SV|97252923|40|484168086|1</t>
  </si>
  <si>
    <t>HA|6358043|111|484168071|1</t>
  </si>
  <si>
    <t>SV|96594387|15|484167965|1</t>
  </si>
  <si>
    <t>SV|96594387|15|484167965|2</t>
  </si>
  <si>
    <t>KR|73356235|368|484167962|1</t>
  </si>
  <si>
    <t>SV|97260890|91|484167962|5</t>
  </si>
  <si>
    <t>SV|96166247|311|484167962|2</t>
  </si>
  <si>
    <t>SV|96174576|193|484167962|4</t>
  </si>
  <si>
    <t>SV|96170263|237|484167962|3</t>
  </si>
  <si>
    <t>SV|97258195|54|484167754|3</t>
  </si>
  <si>
    <t>SV|97258195|54|484167754|2</t>
  </si>
  <si>
    <t>SV|97258195|54|484167754|1</t>
  </si>
  <si>
    <t>SV|97249040|69|484167705|3</t>
  </si>
  <si>
    <t>SV|97249040|69|484167705|1</t>
  </si>
  <si>
    <t>SV|97249040|69|484167705|2</t>
  </si>
  <si>
    <t>SV|410922424|148|484167696|2</t>
  </si>
  <si>
    <t>SV|410922424|148|484167696|1</t>
  </si>
  <si>
    <t>DA|940232|35|484167695|2</t>
  </si>
  <si>
    <t>DA|940232|35|484167695|1</t>
  </si>
  <si>
    <t>SV|95625067|108|484167694|2</t>
  </si>
  <si>
    <t>SV|95625067|108|484167694|1</t>
  </si>
  <si>
    <t>SV|70775123|121|484167693|1</t>
  </si>
  <si>
    <t>SV|70775123|121|484167693|2</t>
  </si>
  <si>
    <t>SV|96645711|25|484167689|1</t>
  </si>
  <si>
    <t>SV|96645711|25|484167689|2</t>
  </si>
  <si>
    <t>SV|92850583|269|484167688|1</t>
  </si>
  <si>
    <t>SV|92850583|269|484167688|2</t>
  </si>
  <si>
    <t>DA|942701|117|484167684|2</t>
  </si>
  <si>
    <t>DA|942701|117|484167684|1</t>
  </si>
  <si>
    <t>KR|74544876|100|484167683|1</t>
  </si>
  <si>
    <t>LF|71130786|58|484167604|1</t>
  </si>
  <si>
    <t>SV|97732543|18|484167318|2</t>
  </si>
  <si>
    <t>SV|97732543|18|484167318|1</t>
  </si>
  <si>
    <t>SV|97901354|99|484167312|2</t>
  </si>
  <si>
    <t>SV|97901354|99|484167312|1</t>
  </si>
  <si>
    <t>SV|97901354|99|484167311|2</t>
  </si>
  <si>
    <t>SV|97901354|99|484167311|1</t>
  </si>
  <si>
    <t>AS|2852260|147|484167211|2</t>
  </si>
  <si>
    <t>AS|2852260|147|484167211|1</t>
  </si>
  <si>
    <t>KR|74467613|30|484167199|2</t>
  </si>
  <si>
    <t>KR|74467613|30|484167199|1</t>
  </si>
  <si>
    <t>SV|97258012|56|484167177|2</t>
  </si>
  <si>
    <t>SV|97258012|56|484167177|3</t>
  </si>
  <si>
    <t>SV|97258012|56|484167177|1</t>
  </si>
  <si>
    <t>SV|97261986|39|484167166|1</t>
  </si>
  <si>
    <t>SV|97261986|39|484167166|2</t>
  </si>
  <si>
    <t>SV|97257938|40|484167097|2</t>
  </si>
  <si>
    <t>SV|97257938|40|484167097|1</t>
  </si>
  <si>
    <t>SV|75685727|52|484167029|1</t>
  </si>
  <si>
    <t>SV|98034195|19|484166870|3</t>
  </si>
  <si>
    <t>SV|98034195|19|484166870|2</t>
  </si>
  <si>
    <t>SV|98034195|19|484166870|1</t>
  </si>
  <si>
    <t>SV|1083017|70|484166668|1</t>
  </si>
  <si>
    <t>SV|1083017|70|484166668|2</t>
  </si>
  <si>
    <t>SV|92394705|58|484166662|2</t>
  </si>
  <si>
    <t>SV|92394705|58|484166662|1</t>
  </si>
  <si>
    <t>SV|98314235|24|484166661|1</t>
  </si>
  <si>
    <t>SV|98314235|24|484166661|2</t>
  </si>
  <si>
    <t>LF|71099009|41|484166651|1</t>
  </si>
  <si>
    <t>SV|98440793|13|484166600|2</t>
  </si>
  <si>
    <t>SV|98440793|13|484166600|1</t>
  </si>
  <si>
    <t>SV|98540389|6|484166593|1</t>
  </si>
  <si>
    <t>SV|98540389|6|484166593|2</t>
  </si>
  <si>
    <t>SV|98304165|51|484166591|1</t>
  </si>
  <si>
    <t>SV|98304165|51|484166591|2</t>
  </si>
  <si>
    <t>DA|415445|294|484166588|2</t>
  </si>
  <si>
    <t>DA|415445|294|484166588|1</t>
  </si>
  <si>
    <t>LF|70310892|264|484166425|1</t>
  </si>
  <si>
    <t>SV|97261896|39|484166405|2</t>
  </si>
  <si>
    <t>SV|97261896|39|484166405|3</t>
  </si>
  <si>
    <t>SV|97261896|39|484166405|1</t>
  </si>
  <si>
    <t>SV|95936952|46|484166329|4</t>
  </si>
  <si>
    <t>SV|95937142|59|484166329|5</t>
  </si>
  <si>
    <t>SV|95940558|182|484166329|8</t>
  </si>
  <si>
    <t>SV|95940558|182|484166329|7</t>
  </si>
  <si>
    <t>SV|95937142|59|484166329|6</t>
  </si>
  <si>
    <t>SV|95936952|46|484166329|3</t>
  </si>
  <si>
    <t>SV|95935901|90|484166329|2</t>
  </si>
  <si>
    <t>SV|95935901|90|484166329|1</t>
  </si>
  <si>
    <t>SV|95937142|59|484166318|3</t>
  </si>
  <si>
    <t>SV|95937142|59|484166318|1</t>
  </si>
  <si>
    <t>SV|95937142|59|484166318|2</t>
  </si>
  <si>
    <t>SV|70237417|121|484166315|1</t>
  </si>
  <si>
    <t>SV|70237417|121|484166315|2</t>
  </si>
  <si>
    <t>SV|68091176|64|484166253|4</t>
  </si>
  <si>
    <t>SV|67887638|86|484166253|1</t>
  </si>
  <si>
    <t>SV|486516037|52|484166253|5</t>
  </si>
  <si>
    <t>SV|427359506|71|484166253|2</t>
  </si>
  <si>
    <t>SV|68091175|65|484166253|3</t>
  </si>
  <si>
    <t>SV|69685202|117|484166253|6</t>
  </si>
  <si>
    <t>SV|97433912|33|484166180|2</t>
  </si>
  <si>
    <t>SV|97433912|33|484166180|1</t>
  </si>
  <si>
    <t>SV|97257678|53|484166117|2</t>
  </si>
  <si>
    <t>SV|97257678|53|484166117|1</t>
  </si>
  <si>
    <t>SV|97257564|39|484165982|2</t>
  </si>
  <si>
    <t>SV|97257564|39|484165982|1</t>
  </si>
  <si>
    <t>SV|97257564|39|484165982|3</t>
  </si>
  <si>
    <t>SV|97262086|52|484165960|3</t>
  </si>
  <si>
    <t>SV|97262086|52|484165960|1</t>
  </si>
  <si>
    <t>SV|97262086|52|484165960|2</t>
  </si>
  <si>
    <t>SV|75456919|40|484165933|2</t>
  </si>
  <si>
    <t>SV|75456919|40|484165933|1</t>
  </si>
  <si>
    <t>SV|427682344|46|484165896|1</t>
  </si>
  <si>
    <t>SV|427682344|46|484165896|2</t>
  </si>
  <si>
    <t>SV|69190670|123|484165894|1</t>
  </si>
  <si>
    <t>SV|69190670|123|484165894|2</t>
  </si>
  <si>
    <t>SV|90272402|76|484165869|2</t>
  </si>
  <si>
    <t>SV|90272402|76|484165869|1</t>
  </si>
  <si>
    <t>SV|75457218|33|484165852|2</t>
  </si>
  <si>
    <t>SV|75457218|33|484165852|1</t>
  </si>
  <si>
    <t>SV|97262927|64|484165844|3</t>
  </si>
  <si>
    <t>SV|97262927|64|484165844|2</t>
  </si>
  <si>
    <t>SV|97262927|64|484165844|1</t>
  </si>
  <si>
    <t>SV|72951056|140|484165507|2</t>
  </si>
  <si>
    <t>SV|72951056|140|484165507|1</t>
  </si>
  <si>
    <t>SV|97687998|18|484165502|1</t>
  </si>
  <si>
    <t>SV|97687998|18|484165502|2</t>
  </si>
  <si>
    <t>SV|97688008|12|484165501|2</t>
  </si>
  <si>
    <t>SV|97688008|12|484165501|1</t>
  </si>
  <si>
    <t>SV|98488767|10|484165498|2</t>
  </si>
  <si>
    <t>SV|98488767|10|484165498|1</t>
  </si>
  <si>
    <t>LV|482027436|304|484165497|2</t>
  </si>
  <si>
    <t>LV|482027436|304|484165497|1</t>
  </si>
  <si>
    <t>KR|74559153|90|484165496|2</t>
  </si>
  <si>
    <t>KR|74559153|90|484165496|1</t>
  </si>
  <si>
    <t>KR|74627848|29|484165494|2</t>
  </si>
  <si>
    <t>KR|74627848|29|484165494|1</t>
  </si>
  <si>
    <t>SV|98345960|8|484165493|1</t>
  </si>
  <si>
    <t>SV|98345960|8|484165493|2</t>
  </si>
  <si>
    <t>SV|97249450|53|484165448|2</t>
  </si>
  <si>
    <t>SV|97249450|53|484165448|1</t>
  </si>
  <si>
    <t>SV|97249450|53|484165448|3</t>
  </si>
  <si>
    <t>SV|97748386|19|484165353|2</t>
  </si>
  <si>
    <t>KR|74239778|27|484165353|1</t>
  </si>
  <si>
    <t>SV|97363244|29|484165343|1</t>
  </si>
  <si>
    <t>SV|97363244|29|484165333|3</t>
  </si>
  <si>
    <t>SV|97363244|29|484165333|1</t>
  </si>
  <si>
    <t>SV|97363244|29|484165333|2</t>
  </si>
  <si>
    <t>SV|93755086|127|484165326|1</t>
  </si>
  <si>
    <t>SV|93755086|127|484165326|2</t>
  </si>
  <si>
    <t>SV|98034195|19|484165214|2</t>
  </si>
  <si>
    <t>SV|98034195|19|484165214|1</t>
  </si>
  <si>
    <t>SV|70450213|186|484165196|3</t>
  </si>
  <si>
    <t>SV|94035237|90|484165196|2</t>
  </si>
  <si>
    <t>SV|75721168|36|484165126|2</t>
  </si>
  <si>
    <t>SV|75721168|36|484165126|1</t>
  </si>
  <si>
    <t>SV|75457301|62|484164730|2</t>
  </si>
  <si>
    <t>SV|75457301|62|484164730|1</t>
  </si>
  <si>
    <t>SV|97249410|40|484164717|3</t>
  </si>
  <si>
    <t>SV|97249410|40|484164717|2</t>
  </si>
  <si>
    <t>SV|97249410|40|484164717|1</t>
  </si>
  <si>
    <t>SV|75457267|40|484164710|2</t>
  </si>
  <si>
    <t>SV|75457267|40|484164710|1</t>
  </si>
  <si>
    <t>SV|97555191|60|484164644|5</t>
  </si>
  <si>
    <t>SV|97555191|60|484164644|6</t>
  </si>
  <si>
    <t>KR|74089554|149|484164644|4</t>
  </si>
  <si>
    <t>KR|74089554|149|484164644|3</t>
  </si>
  <si>
    <t>KR|15820208|3|484164644|2</t>
  </si>
  <si>
    <t>KR|15820208|3|484164644|1</t>
  </si>
  <si>
    <t>SV|95940558|182|484164641|3</t>
  </si>
  <si>
    <t>SV|95940558|182|484164641|1</t>
  </si>
  <si>
    <t>SV|95940558|182|484164641|2</t>
  </si>
  <si>
    <t>SV|95935901|90|484164640|3</t>
  </si>
  <si>
    <t>SV|95935901|90|484164640|2</t>
  </si>
  <si>
    <t>SV|95935901|90|484164640|1</t>
  </si>
  <si>
    <t>SV|97862320|18|484164625|2</t>
  </si>
  <si>
    <t>SV|97862320|18|484164625|1</t>
  </si>
  <si>
    <t>SV|75457281|35|484164581|2</t>
  </si>
  <si>
    <t>SV|75457281|35|484164581|1</t>
  </si>
  <si>
    <t>SV|75457281|35|484164581|3</t>
  </si>
  <si>
    <t>SV|97257732|39|484164343|3</t>
  </si>
  <si>
    <t>SV|97257732|39|484164343|2</t>
  </si>
  <si>
    <t>SV|97257732|39|484164343|1</t>
  </si>
  <si>
    <t>SV|75457324|34|484164242|2</t>
  </si>
  <si>
    <t>SV|75457324|34|484164242|1</t>
  </si>
  <si>
    <t>DA|940232|35|484164226|2</t>
  </si>
  <si>
    <t>DA|940232|35|484164226|1</t>
  </si>
  <si>
    <t>SV|95305692|129|484164187|2</t>
  </si>
  <si>
    <t>SV|95305692|129|484164187|1</t>
  </si>
  <si>
    <t>SV|96851265|99|484164186|1</t>
  </si>
  <si>
    <t>SV|75686714|22|484164185|1</t>
  </si>
  <si>
    <t>DA|7191663|198|484164107|1</t>
  </si>
  <si>
    <t>SV|75672776|13|484163860|1</t>
  </si>
  <si>
    <t>SV|97277219|40|484163820|2</t>
  </si>
  <si>
    <t>SV|97277219|40|484163820|3</t>
  </si>
  <si>
    <t>SV|97277219|40|484163820|1</t>
  </si>
  <si>
    <t>SV|97252723|39|484163813|2</t>
  </si>
  <si>
    <t>SV|97252723|39|484163813|1</t>
  </si>
  <si>
    <t>SV|97252723|39|484163813|3</t>
  </si>
  <si>
    <t>SV|75457078|34|484163804|3</t>
  </si>
  <si>
    <t>SV|75457078|34|484163804|2</t>
  </si>
  <si>
    <t>SV|75457296|34|484163758|2</t>
  </si>
  <si>
    <t>SV|75457296|34|484163758|1</t>
  </si>
  <si>
    <t>SV|75457298|40|484163739|1</t>
  </si>
  <si>
    <t>SV|75457298|40|484163739|2</t>
  </si>
  <si>
    <t>AS|5537927|96|484163722|1</t>
  </si>
  <si>
    <t>SV|73843463|137|484163722|2</t>
  </si>
  <si>
    <t>SV|95182927|33|484163722|4</t>
  </si>
  <si>
    <t>SV|75726631|14|484163722|3</t>
  </si>
  <si>
    <t>SV|98011738|25|484163685|1</t>
  </si>
  <si>
    <t>SV|97748326|17|484163684|3</t>
  </si>
  <si>
    <t>KR|74239420|31|484163684|1</t>
  </si>
  <si>
    <t>SV|97742622|15|484163684|2</t>
  </si>
  <si>
    <t>SV|98292669|10|484163675|2</t>
  </si>
  <si>
    <t>SV|98292669|10|484163675|1</t>
  </si>
  <si>
    <t>SV|97368367|40|484163670|3</t>
  </si>
  <si>
    <t>SV|97368367|40|484163670|2</t>
  </si>
  <si>
    <t>SV|97368367|40|484163670|1</t>
  </si>
  <si>
    <t>SV|97258275|39|484163653|1</t>
  </si>
  <si>
    <t>LV|423022294|45|484163540|4</t>
  </si>
  <si>
    <t>LV|423022294|45|484163540|3</t>
  </si>
  <si>
    <t>LV|422059047|63|484163540|2</t>
  </si>
  <si>
    <t>LV|422059047|63|484163540|1</t>
  </si>
  <si>
    <t>SV|73348197|38|484163505|2</t>
  </si>
  <si>
    <t>SV|73348197|38|484163505|1</t>
  </si>
  <si>
    <t>SV|97840300|28|484163504|1</t>
  </si>
  <si>
    <t>SV|97840300|28|484163504|2</t>
  </si>
  <si>
    <t>SV|486406213|47|484163503|2</t>
  </si>
  <si>
    <t>SV|486406213|47|484163503|1</t>
  </si>
  <si>
    <t>SV|98334038|10|484163500|1</t>
  </si>
  <si>
    <t>SV|98334038|10|484163500|2</t>
  </si>
  <si>
    <t>SV|93373470|83|484163498|2</t>
  </si>
  <si>
    <t>SV|93373470|83|484163498|1</t>
  </si>
  <si>
    <t>SV|73348197|38|484163493|4</t>
  </si>
  <si>
    <t>SV|73348197|38|484163493|3</t>
  </si>
  <si>
    <t>SV|73348188|64|484163493|2</t>
  </si>
  <si>
    <t>SV|73348188|64|484163493|1</t>
  </si>
  <si>
    <t>SV|97840300|28|484163493|5</t>
  </si>
  <si>
    <t>SV|97840300|28|484163493|6</t>
  </si>
  <si>
    <t>SV|486406213|47|484163493|7</t>
  </si>
  <si>
    <t>SV|486406213|47|484163493|8</t>
  </si>
  <si>
    <t>SV|95999247|68|484163433|2</t>
  </si>
  <si>
    <t>SV|95999247|68|484163433|1</t>
  </si>
  <si>
    <t>SV|97488634|18|484163427|2</t>
  </si>
  <si>
    <t>SV|97488634|18|484163427|1</t>
  </si>
  <si>
    <t>SV|98304165|51|484163162|1</t>
  </si>
  <si>
    <t>SV|75457286|34|484162982|2</t>
  </si>
  <si>
    <t>SV|75457286|34|484162982|1</t>
  </si>
  <si>
    <t>SV|95896709|22|484162909|1</t>
  </si>
  <si>
    <t>SV|95896709|22|484162909|2</t>
  </si>
  <si>
    <t>SV|92668802|201|484162879|1</t>
  </si>
  <si>
    <t>SV|75456898|40|484162815|2</t>
  </si>
  <si>
    <t>SV|75456898|40|484162815|1</t>
  </si>
  <si>
    <t>SV|97258235|42|484162720|3</t>
  </si>
  <si>
    <t>SV|97258235|42|484162720|1</t>
  </si>
  <si>
    <t>SV|97258235|42|484162720|2</t>
  </si>
  <si>
    <t>SV|75456924|34|484162688|2</t>
  </si>
  <si>
    <t>SV|75456924|34|484162688|1</t>
  </si>
  <si>
    <t>SV|75457102|34|484162646|2</t>
  </si>
  <si>
    <t>SV|75457102|34|484162646|1</t>
  </si>
  <si>
    <t>SV|96973063|64|484162623|2</t>
  </si>
  <si>
    <t>SV|96973063|64|484162623|1</t>
  </si>
  <si>
    <t>SV|95819361|21|484162621|2</t>
  </si>
  <si>
    <t>SV|95819361|21|484162621|1</t>
  </si>
  <si>
    <t>SV|96208267|22|484162620|1</t>
  </si>
  <si>
    <t>SV|96208267|22|484162620|2</t>
  </si>
  <si>
    <t>SV|95824898|52|484162608|1</t>
  </si>
  <si>
    <t>SV|95824898|52|484162608|2</t>
  </si>
  <si>
    <t>SV|97044294|40|484162591|1</t>
  </si>
  <si>
    <t>SV|97910843|17|484162589|2</t>
  </si>
  <si>
    <t>SV|97910843|17|484162589|1</t>
  </si>
  <si>
    <t>SV|69077604|124|484162263|2</t>
  </si>
  <si>
    <t>SV|69077604|124|484162263|1</t>
  </si>
  <si>
    <t>SV|97257504|53|484162225|2</t>
  </si>
  <si>
    <t>SV|97257504|53|484162225|1</t>
  </si>
  <si>
    <t>SV|97257504|53|484162225|3</t>
  </si>
  <si>
    <t>SV|97277149|62|484162216|2</t>
  </si>
  <si>
    <t>SV|97277149|62|484162216|3</t>
  </si>
  <si>
    <t>SV|97277149|62|484162216|1</t>
  </si>
  <si>
    <t>KR|73166948|137|484162046|2</t>
  </si>
  <si>
    <t>KR|73166948|137|484162046|1</t>
  </si>
  <si>
    <t>KR|73166948|137|484162045|2</t>
  </si>
  <si>
    <t>KR|73166948|137|484162045|1</t>
  </si>
  <si>
    <t>SV|98037734|27|484162006|1</t>
  </si>
  <si>
    <t>SV|75457331|46|484162001|3</t>
  </si>
  <si>
    <t>SV|75457331|46|484162001|2</t>
  </si>
  <si>
    <t>SV|75457331|46|484162001|1</t>
  </si>
  <si>
    <t>LF|70754874|70|484161959|1</t>
  </si>
  <si>
    <t>SV|9884080|82|484161816|1</t>
  </si>
  <si>
    <t>SV|9884080|82|484161816|2</t>
  </si>
  <si>
    <t>SV|94894794|121|484161790|2</t>
  </si>
  <si>
    <t>SV|94894794|121|484161790|1</t>
  </si>
  <si>
    <t>SV|74700863|152|484161789|2</t>
  </si>
  <si>
    <t>SV|74700863|152|484161789|1</t>
  </si>
  <si>
    <t>SV|97927256|21|484161783|1</t>
  </si>
  <si>
    <t>SV|97927256|21|484161783|2</t>
  </si>
  <si>
    <t>SV|98075821|14|484161777|1</t>
  </si>
  <si>
    <t>SV|98075821|14|484161777|2</t>
  </si>
  <si>
    <t>SV|98080586|13|484161776|1</t>
  </si>
  <si>
    <t>SV|98080586|13|484161776|2</t>
  </si>
  <si>
    <t>SV|96917528|55|484161774|1</t>
  </si>
  <si>
    <t>SV|96917528|55|484161774|2</t>
  </si>
  <si>
    <t>SV|97367534|44|484161445|1</t>
  </si>
  <si>
    <t>SV|97257895|55|484161409|3</t>
  </si>
  <si>
    <t>SV|97257895|55|484161409|2</t>
  </si>
  <si>
    <t>SV|97257895|55|484161409|1</t>
  </si>
  <si>
    <t>SV|97252733|41|484161403|3</t>
  </si>
  <si>
    <t>SV|97252733|41|484161403|2</t>
  </si>
  <si>
    <t>SV|97252733|41|484161403|1</t>
  </si>
  <si>
    <t>SV|97252553|54|484161272|2</t>
  </si>
  <si>
    <t>SV|97252553|54|484161272|1</t>
  </si>
  <si>
    <t>SV|97252553|54|484161272|3</t>
  </si>
  <si>
    <t>SV|97669470|25|484161220|1</t>
  </si>
  <si>
    <t>SV|97669470|25|484161220|2</t>
  </si>
  <si>
    <t>SV|95013740|57|484161214|2</t>
  </si>
  <si>
    <t>SV|95013740|57|484161214|1</t>
  </si>
  <si>
    <t>SV|94495163|64|484161211|1</t>
  </si>
  <si>
    <t>SV|94495163|64|484161211|2</t>
  </si>
  <si>
    <t>SV|95014025|65|484161210|2</t>
  </si>
  <si>
    <t>SV|95014025|65|484161210|1</t>
  </si>
  <si>
    <t>SV|98002347|17|484161205|2</t>
  </si>
  <si>
    <t>SV|98002347|17|484161205|1</t>
  </si>
  <si>
    <t>SV|96299846|127|484161145|2</t>
  </si>
  <si>
    <t>SV|96299846|127|484161145|3</t>
  </si>
  <si>
    <t>SV|96299846|127|484161145|1</t>
  </si>
  <si>
    <t>KR|73578119|81|484161089|1</t>
  </si>
  <si>
    <t>KR|73578119|81|484161089|2</t>
  </si>
  <si>
    <t>SV|96687557|31|484161088|2</t>
  </si>
  <si>
    <t>SV|96687557|31|484161088|1</t>
  </si>
  <si>
    <t>KR|73546780|109|484161087|2</t>
  </si>
  <si>
    <t>KR|73546780|109|484161087|1</t>
  </si>
  <si>
    <t>HA|610368|132|484161086|2</t>
  </si>
  <si>
    <t>HA|610368|132|484161086|1</t>
  </si>
  <si>
    <t>SV|96938848|20|484160943|6</t>
  </si>
  <si>
    <t>SV|96941152|54|484160943|9</t>
  </si>
  <si>
    <t>SV|96941152|54|484160943|8</t>
  </si>
  <si>
    <t>SV|96941152|54|484160943|7</t>
  </si>
  <si>
    <t>SV|96938848|20|484160943|5</t>
  </si>
  <si>
    <t>SV|96938848|20|484160943|4</t>
  </si>
  <si>
    <t>KR|73780956|142|484160943|3</t>
  </si>
  <si>
    <t>KR|73780956|142|484160943|2</t>
  </si>
  <si>
    <t>KR|73780956|142|484160943|1</t>
  </si>
  <si>
    <t>SV|97750769|30|484160162|2</t>
  </si>
  <si>
    <t>SV|97750769|30|484160162|1</t>
  </si>
  <si>
    <t>KR|74618195|22|484160040|1</t>
  </si>
  <si>
    <t>SV|98394473|8|484159927|1</t>
  </si>
  <si>
    <t>SV|97449694|19|484159910|1</t>
  </si>
  <si>
    <t>SV|97449694|19|484159910|2</t>
  </si>
  <si>
    <t>SV|97453796|22|484159909|2</t>
  </si>
  <si>
    <t>SV|97453796|22|484159909|1</t>
  </si>
  <si>
    <t>SV|97434630|30|484159908|2</t>
  </si>
  <si>
    <t>SV|97434630|30|484159908|1</t>
  </si>
  <si>
    <t>SV|97252753|50|484159831|2</t>
  </si>
  <si>
    <t>SV|97252753|50|484159831|1</t>
  </si>
  <si>
    <t>SV|97252753|50|484159831|3</t>
  </si>
  <si>
    <t>LF|71263280|38|484159725|1</t>
  </si>
  <si>
    <t>SV|97249440|56|484159699|3</t>
  </si>
  <si>
    <t>SV|97249440|56|484159699|2</t>
  </si>
  <si>
    <t>SV|97249440|56|484159699|1</t>
  </si>
  <si>
    <t>SV|98037734|27|484159484|3</t>
  </si>
  <si>
    <t>SV|98037734|27|484159484|2</t>
  </si>
  <si>
    <t>SV|98037734|27|484159484|1</t>
  </si>
  <si>
    <t>SV|94151878|44|484159383|2</t>
  </si>
  <si>
    <t>SV|94151878|44|484159383|3</t>
  </si>
  <si>
    <t>SV|94151878|44|484159383|1</t>
  </si>
  <si>
    <t>SV|94153693|39|484159382|3</t>
  </si>
  <si>
    <t>SV|94153693|39|484159382|2</t>
  </si>
  <si>
    <t>SV|94153693|39|484159382|1</t>
  </si>
  <si>
    <t>SV|92401895|181|484159376|2</t>
  </si>
  <si>
    <t>SV|92401895|181|484159376|1</t>
  </si>
  <si>
    <t>KR|74303345|39|484159330|2</t>
  </si>
  <si>
    <t>KR|74303345|39|484159330|1</t>
  </si>
  <si>
    <t>SV|96053625|41|484159281|2</t>
  </si>
  <si>
    <t>SV|96053625|41|484159281|1</t>
  </si>
  <si>
    <t>SV|92668802|201|484158999|1</t>
  </si>
  <si>
    <t>SV|92668802|201|484158999|2</t>
  </si>
  <si>
    <t>SV|97433912|33|484158998|2</t>
  </si>
  <si>
    <t>SV|97433912|33|484158998|1</t>
  </si>
  <si>
    <t>SV|97509631|39|484158994|1</t>
  </si>
  <si>
    <t>SV|97509631|39|484158994|2</t>
  </si>
  <si>
    <t>SV|97657298|93|484158939|1</t>
  </si>
  <si>
    <t>SV|96464024|36|484158921|4</t>
  </si>
  <si>
    <t>SV|96456140|30|484158921|3</t>
  </si>
  <si>
    <t>SV|95896709|22|484158921|2</t>
  </si>
  <si>
    <t>SV|97258042|39|484158779|3</t>
  </si>
  <si>
    <t>SV|97258042|39|484158779|1</t>
  </si>
  <si>
    <t>SV|97258042|39|484158779|2</t>
  </si>
  <si>
    <t>SV|96176523|57|484158765|1</t>
  </si>
  <si>
    <t>SV|96176523|57|484158765|2</t>
  </si>
  <si>
    <t>SV|75457293|42|484158654|2</t>
  </si>
  <si>
    <t>SV|75457293|42|484158654|1</t>
  </si>
  <si>
    <t>SV|96679346|28|484158617|1</t>
  </si>
  <si>
    <t>SV|97862320|18|484158616|9</t>
  </si>
  <si>
    <t>SV|72664662|104|484158616|1</t>
  </si>
  <si>
    <t>SV|72664670|81|484158616|3</t>
  </si>
  <si>
    <t>SV|72664662|104|484158616|2</t>
  </si>
  <si>
    <t>SV|97862320|18|484158616|10</t>
  </si>
  <si>
    <t>SV|72664670|81|484158616|4</t>
  </si>
  <si>
    <t>SV|96679346|28|484158616|5</t>
  </si>
  <si>
    <t>SV|96679346|28|484158616|6</t>
  </si>
  <si>
    <t>SV|75456885|59|484158450|2</t>
  </si>
  <si>
    <t>SV|75456885|59|484158450|1</t>
  </si>
  <si>
    <t>SV|96851528|60|484158300|6</t>
  </si>
  <si>
    <t>SV|96849035|58|484158300|5</t>
  </si>
  <si>
    <t>SV|96844923|40|484158300|4</t>
  </si>
  <si>
    <t>SV|96861178|44|484158300|7</t>
  </si>
  <si>
    <t>SV|75457274|34|484158253|2</t>
  </si>
  <si>
    <t>SV|75457274|34|484158253|1</t>
  </si>
  <si>
    <t>SV|75463658|33|484158242|2</t>
  </si>
  <si>
    <t>SV|75463658|33|484158242|1</t>
  </si>
  <si>
    <t>KR|14716944|3|484158216|2</t>
  </si>
  <si>
    <t>SV|486080108|318|484158216|6</t>
  </si>
  <si>
    <t>SV|418516588|258|484158216|4</t>
  </si>
  <si>
    <t>SV|416367811|340|484158216|3</t>
  </si>
  <si>
    <t>SV|69673675|189|484158216|7</t>
  </si>
  <si>
    <t>SV|91521072|126|484158216|1</t>
  </si>
  <si>
    <t>SV|486080106|322|484158216|5</t>
  </si>
  <si>
    <t>SV|96239893|153|484158203|1</t>
  </si>
  <si>
    <t>SV|97252903|39|484158200|3</t>
  </si>
  <si>
    <t>SV|97252903|39|484158200|2</t>
  </si>
  <si>
    <t>SV|97252903|39|484158200|1</t>
  </si>
  <si>
    <t>SV|96194370|34|484158189|2</t>
  </si>
  <si>
    <t>SV|96194370|34|484158189|1</t>
  </si>
  <si>
    <t>SV|92850583|269|484158184|2</t>
  </si>
  <si>
    <t>SV|92850583|269|484158184|1</t>
  </si>
  <si>
    <t>SV|97045342|46|484158162|1</t>
  </si>
  <si>
    <t>SV|69190670|123|484158160|2</t>
  </si>
  <si>
    <t>SV|69190670|123|484158160|1</t>
  </si>
  <si>
    <t>SV|75463650|33|484158125|2</t>
  </si>
  <si>
    <t>SV|75463650|33|484158125|1</t>
  </si>
  <si>
    <t>SV|97200458|77|484158086|2</t>
  </si>
  <si>
    <t>SV|97200458|77|484158086|1</t>
  </si>
  <si>
    <t>SV|95554699|65|484158084|1</t>
  </si>
  <si>
    <t>SV|97252873|39|484158036|3</t>
  </si>
  <si>
    <t>SV|97252873|39|484158036|2</t>
  </si>
  <si>
    <t>SV|97252873|39|484158036|1</t>
  </si>
  <si>
    <t>SV|97277059|40|484158030|2</t>
  </si>
  <si>
    <t>SV|97277059|40|484158030|3</t>
  </si>
  <si>
    <t>SV|97277059|40|484158030|1</t>
  </si>
  <si>
    <t>SV|97249200|40|484157929|3</t>
  </si>
  <si>
    <t>SV|97249200|40|484157929|2</t>
  </si>
  <si>
    <t>SV|97249200|40|484157929|1</t>
  </si>
  <si>
    <t>SV|95015998|126|484157713|2</t>
  </si>
  <si>
    <t>SV|95015998|126|484157713|1</t>
  </si>
  <si>
    <t>SV|94954227|121|484157711|2</t>
  </si>
  <si>
    <t>SV|94954227|121|484157711|1</t>
  </si>
  <si>
    <t>SV|95016564|101|484157709|2</t>
  </si>
  <si>
    <t>SV|95016564|101|484157709|1</t>
  </si>
  <si>
    <t>LF|70523275|64|484157654|1</t>
  </si>
  <si>
    <t>SV|96802587|25|484157653|2</t>
  </si>
  <si>
    <t>SV|96802587|25|484157653|1</t>
  </si>
  <si>
    <t>SV|96928566|65|484157502|1</t>
  </si>
  <si>
    <t>LF|70635030|83|484157501|1</t>
  </si>
  <si>
    <t>LF|71110123|123|484157498|1</t>
  </si>
  <si>
    <t>SV|96526269|76|484157465|2</t>
  </si>
  <si>
    <t>SV|96526269|76|484157465|1</t>
  </si>
  <si>
    <t>KR|72685213|170|484157464|2</t>
  </si>
  <si>
    <t>KR|72685213|170|484157464|1</t>
  </si>
  <si>
    <t>SV|95083663|69|484157462|2</t>
  </si>
  <si>
    <t>SV|95083663|69|484157462|1</t>
  </si>
  <si>
    <t>SV|96299459|49|484157461|2</t>
  </si>
  <si>
    <t>SV|96299459|49|484157461|1</t>
  </si>
  <si>
    <t>SV|96356800|19|484157458|2</t>
  </si>
  <si>
    <t>SV|96356800|19|484157458|1</t>
  </si>
  <si>
    <t>SV|98071103|13|484157331|2</t>
  </si>
  <si>
    <t>SV|98071103|13|484157331|1</t>
  </si>
  <si>
    <t>SV|9859354|122|484157159|3</t>
  </si>
  <si>
    <t>SV|9859354|122|484157159|1</t>
  </si>
  <si>
    <t>SV|9859354|122|484157159|2</t>
  </si>
  <si>
    <t>SV|70332949|159|484157158|2</t>
  </si>
  <si>
    <t>SV|70332949|159|484157158|3</t>
  </si>
  <si>
    <t>SV|70332949|159|484157158|1</t>
  </si>
  <si>
    <t>SV|90092713|160|484157157|3</t>
  </si>
  <si>
    <t>SV|90092713|160|484157157|1</t>
  </si>
  <si>
    <t>SV|90092713|160|484157157|2</t>
  </si>
  <si>
    <t>SV|97084596|43|484157154|2</t>
  </si>
  <si>
    <t>SV|97084596|43|484157154|1</t>
  </si>
  <si>
    <t>SV|97080781|36|484157153|2</t>
  </si>
  <si>
    <t>SV|97080781|36|484157153|1</t>
  </si>
  <si>
    <t>SV|97189892|37|484157151|1</t>
  </si>
  <si>
    <t>SV|97189892|37|484157151|2</t>
  </si>
  <si>
    <t>SV|98159803|15|484157150|2</t>
  </si>
  <si>
    <t>SV|98159803|15|484157150|1</t>
  </si>
  <si>
    <t>SV|97486964|43|484157028|3</t>
  </si>
  <si>
    <t>SV|97486964|43|484157028|2</t>
  </si>
  <si>
    <t>SV|97486964|43|484157028|1</t>
  </si>
  <si>
    <t>SV|97488258|69|484157026|3</t>
  </si>
  <si>
    <t>SV|97488258|69|484157026|2</t>
  </si>
  <si>
    <t>SV|97488258|69|484157026|1</t>
  </si>
  <si>
    <t>SV|97493127|57|484157008|3</t>
  </si>
  <si>
    <t>SV|97493127|57|484157008|1</t>
  </si>
  <si>
    <t>SV|97493127|57|484157008|2</t>
  </si>
  <si>
    <t>SV|97505529|37|484157007|2</t>
  </si>
  <si>
    <t>SV|97505529|37|484157007|3</t>
  </si>
  <si>
    <t>SV|97505529|37|484157007|1</t>
  </si>
  <si>
    <t>SV|97136853|24|484156924|1</t>
  </si>
  <si>
    <t>SV|97136863|37|484156923|1</t>
  </si>
  <si>
    <t>KR|74092441|110|484156921|1</t>
  </si>
  <si>
    <t>SV|95470330|21|484156880|2</t>
  </si>
  <si>
    <t>SV|95470330|21|484156880|1</t>
  </si>
  <si>
    <t>SV|95468671|48|484156879|2</t>
  </si>
  <si>
    <t>SV|95468671|48|484156879|1</t>
  </si>
  <si>
    <t>KR|74006125|56|484156877|2</t>
  </si>
  <si>
    <t>KR|74006125|56|484156877|1</t>
  </si>
  <si>
    <t>SV|95084659|48|484156512|1</t>
  </si>
  <si>
    <t>SV|94760412|60|484156423|1</t>
  </si>
  <si>
    <t>HA|9693063|104|484156362|1</t>
  </si>
  <si>
    <t>HA|9693063|104|484156362|2</t>
  </si>
  <si>
    <t>SV|97249330|39|484156329|3</t>
  </si>
  <si>
    <t>SV|97249330|39|484156329|2</t>
  </si>
  <si>
    <t>SV|97249330|39|484156329|1</t>
  </si>
  <si>
    <t>SV|97549327|37|484156150|1</t>
  </si>
  <si>
    <t>SV|97259141|39|484156109|2</t>
  </si>
  <si>
    <t>SV|97259141|39|484156109|3</t>
  </si>
  <si>
    <t>SV|97259141|39|484156109|1</t>
  </si>
  <si>
    <t>SV|92752923|74|484156086|2</t>
  </si>
  <si>
    <t>SV|92752923|74|484156086|1</t>
  </si>
  <si>
    <t>SV|97259191|66|484155803|2</t>
  </si>
  <si>
    <t>SV|97259191|66|484155803|1</t>
  </si>
  <si>
    <t>SV|97259191|66|484155803|3</t>
  </si>
  <si>
    <t>SV|97209120|63|484155781|2</t>
  </si>
  <si>
    <t>SV|97209120|63|484155781|1</t>
  </si>
  <si>
    <t>SV|1981821|93|484155780|2</t>
  </si>
  <si>
    <t>SV|1981821|93|484155780|1</t>
  </si>
  <si>
    <t>SV|97315351|22|484155744|2</t>
  </si>
  <si>
    <t>SV|97315351|22|484155744|1</t>
  </si>
  <si>
    <t>UV|6319599|14|484155555|2</t>
  </si>
  <si>
    <t>UV|6319599|14|484155555|1</t>
  </si>
  <si>
    <t>SV|91453884|198|484155554|2</t>
  </si>
  <si>
    <t>SV|91453884|198|484155554|1</t>
  </si>
  <si>
    <t>SV|97387840|40|484155504|1</t>
  </si>
  <si>
    <t>SV|97387840|40|484155504|2</t>
  </si>
  <si>
    <t>KR|74161001|47|484155502|1</t>
  </si>
  <si>
    <t>KR|74161001|47|484155502|2</t>
  </si>
  <si>
    <t>SV|67570228|58|484155413|2</t>
  </si>
  <si>
    <t>SV|67570228|58|484155413|1</t>
  </si>
  <si>
    <t>UV|2796457|66|484155221|2</t>
  </si>
  <si>
    <t>UV|2796457|66|484155221|3</t>
  </si>
  <si>
    <t>SV|97257664|64|484155215|2</t>
  </si>
  <si>
    <t>SV|97257664|64|484155215|1</t>
  </si>
  <si>
    <t>SV|97257664|64|484155215|3</t>
  </si>
  <si>
    <t>SV|75457260|34|484155165|2</t>
  </si>
  <si>
    <t>SV|75457260|34|484155165|1</t>
  </si>
  <si>
    <t>SV|94532623|47|484155131|1</t>
  </si>
  <si>
    <t>SV|93088355|62|484155088|2</t>
  </si>
  <si>
    <t>SV|93088355|62|484155088|1</t>
  </si>
  <si>
    <t>SV|92755406|109|484155045|2</t>
  </si>
  <si>
    <t>SV|92755406|109|484155045|1</t>
  </si>
  <si>
    <t>SV|75456903|34|484154884|2</t>
  </si>
  <si>
    <t>SV|75456903|34|484154884|1</t>
  </si>
  <si>
    <t>SV|75456951|34|484154765|1</t>
  </si>
  <si>
    <t>SV|75456951|34|484154765|2</t>
  </si>
  <si>
    <t>SV|96438622|14|484154760|1</t>
  </si>
  <si>
    <t>SV|97525598|36|484154676|2</t>
  </si>
  <si>
    <t>SV|97525598|36|484154676|1</t>
  </si>
  <si>
    <t>KR|73469704|204|484154674|1</t>
  </si>
  <si>
    <t>SV|97396297|37|484154673|2</t>
  </si>
  <si>
    <t>SV|97396297|37|484154673|1</t>
  </si>
  <si>
    <t>SV|97396297|37|484154588|1</t>
  </si>
  <si>
    <t>SV|97396297|37|484154588|2</t>
  </si>
  <si>
    <t>SV|95625067|108|484154587|2</t>
  </si>
  <si>
    <t>SV|95625067|108|484154587|1</t>
  </si>
  <si>
    <t>SV|95835069|23|484154586|2</t>
  </si>
  <si>
    <t>SV|95835069|23|484154586|1</t>
  </si>
  <si>
    <t>SV|97525598|36|484154562|2</t>
  </si>
  <si>
    <t>SV|97525598|36|484154562|1</t>
  </si>
  <si>
    <t>SV|95502946|349|484154521|3</t>
  </si>
  <si>
    <t>SV|95502946|349|484154521|2</t>
  </si>
  <si>
    <t>SV|95502946|349|484154521|1</t>
  </si>
  <si>
    <t>KR|73602241|103|484154506|2</t>
  </si>
  <si>
    <t>KR|73602241|103|484154506|1</t>
  </si>
  <si>
    <t>SV|70775123|121|484154497|2</t>
  </si>
  <si>
    <t>SV|70775123|121|484154497|1</t>
  </si>
  <si>
    <t>SV|90486548|192|484154445|1</t>
  </si>
  <si>
    <t>SV|97192160|66|484154442|2</t>
  </si>
  <si>
    <t>SV|97192160|66|484154442|1</t>
  </si>
  <si>
    <t>SV|97259111|40|484154439|2</t>
  </si>
  <si>
    <t>SV|97259111|40|484154439|3</t>
  </si>
  <si>
    <t>SV|97259111|40|484154439|1</t>
  </si>
  <si>
    <t>SV|90855067|142|484154420|2</t>
  </si>
  <si>
    <t>SV|90855067|142|484154420|1</t>
  </si>
  <si>
    <t>SV|95652890|37|484154417|2</t>
  </si>
  <si>
    <t>SV|95652890|37|484154417|1</t>
  </si>
  <si>
    <t>SV|97258711|42|484154318|2</t>
  </si>
  <si>
    <t>SV|97258711|42|484154318|3</t>
  </si>
  <si>
    <t>SV|97258711|42|484154318|1</t>
  </si>
  <si>
    <t>SV|97257858|68|484154306|2</t>
  </si>
  <si>
    <t>SV|97257858|68|484154306|1</t>
  </si>
  <si>
    <t>SV|97666530|91|484154224|1</t>
  </si>
  <si>
    <t>SV|97257434|45|484154221|2</t>
  </si>
  <si>
    <t>SV|97257434|45|484154221|1</t>
  </si>
  <si>
    <t>SV|97257434|45|484154221|3</t>
  </si>
  <si>
    <t>SV|97252663|40|484154205|2</t>
  </si>
  <si>
    <t>SV|97252663|40|484154205|1</t>
  </si>
  <si>
    <t>SV|97252663|40|484154205|3</t>
  </si>
  <si>
    <t>SV|96903761|17|484151102|4</t>
  </si>
  <si>
    <t>SV|96907757|15|484151102|5</t>
  </si>
  <si>
    <t>SV|98245238|10|484151102|6</t>
  </si>
  <si>
    <t>KR|70097087|414|484151102|3</t>
  </si>
  <si>
    <t>LV|430808054|229|484150607|1</t>
  </si>
  <si>
    <t>SV|98331631|21|484146494|1</t>
  </si>
  <si>
    <t>LV|432085955|126|484145179|1</t>
  </si>
  <si>
    <t>LV|432085966|132|484145179|2</t>
  </si>
  <si>
    <t>SV|72592460|14|484145174|2</t>
  </si>
  <si>
    <t>SV|72592460|14|484145174|1</t>
  </si>
  <si>
    <t>LF|70813160|122|484144600|1</t>
  </si>
  <si>
    <t>LV|9046945|174|484144068|1</t>
  </si>
  <si>
    <t>LV|9046945|174|484144068|2</t>
  </si>
  <si>
    <t>LV|481456279|339|484141493|2</t>
  </si>
  <si>
    <t>LV|9727304|169|484141011|1</t>
  </si>
  <si>
    <t>LV|9727304|169|484141011|2</t>
  </si>
  <si>
    <t>SV|75138523|31|484140474|1</t>
  </si>
  <si>
    <t>LV|431362744|172|484139149|1</t>
  </si>
  <si>
    <t>LV|430014436|131|484139044|2</t>
  </si>
  <si>
    <t>LV|430014436|131|484139044|1</t>
  </si>
  <si>
    <t>LV|1919075|194|484138288|2</t>
  </si>
  <si>
    <t>LV|1919075|194|484138288|1</t>
  </si>
  <si>
    <t>SV|75069904|17|484137688|2</t>
  </si>
  <si>
    <t>LV|48859850|11|484137688|1</t>
  </si>
  <si>
    <t>LV|35072663|12|484137688|3</t>
  </si>
  <si>
    <t>LV|9727251|173|484136426|1</t>
  </si>
  <si>
    <t>LV|9727251|173|484136426|2</t>
  </si>
  <si>
    <t>LV|450106632|62|484136425|2</t>
  </si>
  <si>
    <t>LV|450106632|62|484136425|1</t>
  </si>
  <si>
    <t>LV|431198229|134|484136292|1</t>
  </si>
  <si>
    <t>LV|431198229|134|484136292|2</t>
  </si>
  <si>
    <t>LV|10135012|166|484135780|1</t>
  </si>
  <si>
    <t>LV|1921795|196|484135695|2</t>
  </si>
  <si>
    <t>LV|1921795|196|484135695|1</t>
  </si>
  <si>
    <t>KR|73322206|97|484135679|1</t>
  </si>
  <si>
    <t>SV|96144763|80|484135679|2</t>
  </si>
  <si>
    <t>SV|74461812|50|484134819|1</t>
  </si>
  <si>
    <t>KV|347765282|39|484133338|2</t>
  </si>
  <si>
    <t>KV|347765282|39|484133338|1</t>
  </si>
  <si>
    <t>KV|336980262|59|484133187|2</t>
  </si>
  <si>
    <t>KV|336980262|59|484133187|1</t>
  </si>
  <si>
    <t>KV|347716974|24|484133155|1</t>
  </si>
  <si>
    <t>KV|347716974|24|484133155|2</t>
  </si>
  <si>
    <t>KV|333927514|17|484131591|2</t>
  </si>
  <si>
    <t>KV|333927514|17|484131591|1</t>
  </si>
  <si>
    <t>KV|346337902|15|484131590|2</t>
  </si>
  <si>
    <t>KV|346337902|15|484131590|1</t>
  </si>
  <si>
    <t>KV|346337902|15|484131590|5</t>
  </si>
  <si>
    <t>KV|346337902|15|484131590|4</t>
  </si>
  <si>
    <t>KV|346337902|15|484131590|3</t>
  </si>
  <si>
    <t>KV|329907797|95|484131589|2</t>
  </si>
  <si>
    <t>KV|329907797|95|484131589|1</t>
  </si>
  <si>
    <t>SV|97714545|84|484130233|1</t>
  </si>
  <si>
    <t>LV|431991427|138|484129513|1</t>
  </si>
  <si>
    <t>KV|233622481|840|484129490|3</t>
  </si>
  <si>
    <t>KV|233622481|840|484129490|2</t>
  </si>
  <si>
    <t>KV|233622481|840|484129490|1</t>
  </si>
  <si>
    <t>KV|343831590|24|484129216|2</t>
  </si>
  <si>
    <t>KV|343831590|24|484129216|1</t>
  </si>
  <si>
    <t>KV|345871948|53|484128682|2</t>
  </si>
  <si>
    <t>KV|345871948|53|484128682|1</t>
  </si>
  <si>
    <t>KV|315582674|20|484127700|1</t>
  </si>
  <si>
    <t>KV|348592012|83|484126667|1</t>
  </si>
  <si>
    <t>KV|348707790|10|484126390|1</t>
  </si>
  <si>
    <t>KV|348707782|10|484126333|1</t>
  </si>
  <si>
    <t>KV|345320321|11|484124000|2</t>
  </si>
  <si>
    <t>KV|345320321|11|484124000|1</t>
  </si>
  <si>
    <t>KV|265151642|6150|484123816|1</t>
  </si>
  <si>
    <t>KV|329913363|234|484123739|1</t>
  </si>
  <si>
    <t>KV|340993921|167|484123737|1</t>
  </si>
  <si>
    <t>KV|336659235|191|484123735|1</t>
  </si>
  <si>
    <t>KV|340640913|25|484123733|1</t>
  </si>
  <si>
    <t>KV|216764108|119|484123732|1</t>
  </si>
  <si>
    <t>KV|346312632|17|484123731|1</t>
  </si>
  <si>
    <t>KV|346312608|19|484123730|1</t>
  </si>
  <si>
    <t>KV|345435528|28|484123728|1</t>
  </si>
  <si>
    <t>KV|300055384|163|484123727|1</t>
  </si>
  <si>
    <t>KV|232116256|3770|484123726|1</t>
  </si>
  <si>
    <t>KV|345595614|114|484123725|1</t>
  </si>
  <si>
    <t>KV|212788487|112|484123724|1</t>
  </si>
  <si>
    <t>KV|338559947|154|484123721|1</t>
  </si>
  <si>
    <t>KV|322541959|797|484123717|1</t>
  </si>
  <si>
    <t>KV|60009073|423|484123716|1</t>
  </si>
  <si>
    <t>KV|316028174|726|484123715|1</t>
  </si>
  <si>
    <t>KV|331267541|60|484123714|1</t>
  </si>
  <si>
    <t>KV|336756230|71|484123712|1</t>
  </si>
  <si>
    <t>KV|342280434|51|484123711|1</t>
  </si>
  <si>
    <t>KV|342084961|252|484123709|1</t>
  </si>
  <si>
    <t>KV|343124908|28|484123703|1</t>
  </si>
  <si>
    <t>KV|345321654|14|484123702|1</t>
  </si>
  <si>
    <t>KV|345290937|751|484123700|1</t>
  </si>
  <si>
    <t>KV|331590962|241|484123699|1</t>
  </si>
  <si>
    <t>KV|324678485|744|484123697|1</t>
  </si>
  <si>
    <t>KV|338025470|38|484123695|1</t>
  </si>
  <si>
    <t>KV|330365094|150|484123694|1</t>
  </si>
  <si>
    <t>KV|303488508|172|484123690|1</t>
  </si>
  <si>
    <t>KV|345070643|488|484123689|1</t>
  </si>
  <si>
    <t>KV|346110681|50|484123688|1</t>
  </si>
  <si>
    <t>KV|344662245|10|484123687|1</t>
  </si>
  <si>
    <t>KV|329634138|57|484123686|1</t>
  </si>
  <si>
    <t>KV|334608951|205|484123685|1</t>
  </si>
  <si>
    <t>KV|336592246|39|484123684|1</t>
  </si>
  <si>
    <t>KV|311319928|710|484123681|1</t>
  </si>
  <si>
    <t>KV|338912671|23|484122932|2</t>
  </si>
  <si>
    <t>KV|338912671|23|484122932|1</t>
  </si>
  <si>
    <t>KV|311422486|97|484122465|3</t>
  </si>
  <si>
    <t>KV|311422486|97|484122465|2</t>
  </si>
  <si>
    <t>KV|311422486|97|484122465|1</t>
  </si>
  <si>
    <t>KV|335589365|86|484122397|3</t>
  </si>
  <si>
    <t>KV|335589365|86|484122397|2</t>
  </si>
  <si>
    <t>KV|335589365|86|484122397|1</t>
  </si>
  <si>
    <t>KV|323281667|519|484121666|1</t>
  </si>
  <si>
    <t>KV|323281667|519|484121666|2</t>
  </si>
  <si>
    <t>KV|1370287|233|484121240|2</t>
  </si>
  <si>
    <t>KV|1370287|233|484121240|1</t>
  </si>
  <si>
    <t>KV|310334945|236|484120742|2</t>
  </si>
  <si>
    <t>KV|310334945|236|484120742|1</t>
  </si>
  <si>
    <t>KV|347748065|17|484120740|2</t>
  </si>
  <si>
    <t>KV|347748065|17|484120740|1</t>
  </si>
  <si>
    <t>SV|96166247|311|484119624|1</t>
  </si>
  <si>
    <t>HA|6358043|111|484119623|1</t>
  </si>
  <si>
    <t>SV|96166247|311|484119571|1</t>
  </si>
  <si>
    <t>KR|74283402|37|484119564|9</t>
  </si>
  <si>
    <t>SV|97466732|13|484119564|8</t>
  </si>
  <si>
    <t>SV|96200914|35|484119564|4</t>
  </si>
  <si>
    <t>SV|96206227|18|484119564|6</t>
  </si>
  <si>
    <t>SV|96445999|10|484119564|7</t>
  </si>
  <si>
    <t>SV|96201622|43|484119564|5</t>
  </si>
  <si>
    <t>SV|96193885|31|484119564|2</t>
  </si>
  <si>
    <t>SV|96200213|23|484119564|3</t>
  </si>
  <si>
    <t>HA|6358043|111|484119552|1</t>
  </si>
  <si>
    <t>KR|73757186|75|484119446|2</t>
  </si>
  <si>
    <t>KR|73757186|75|484119446|1</t>
  </si>
  <si>
    <t>KR|73735342|260|484119445|2</t>
  </si>
  <si>
    <t>KR|73735342|260|484119445|1</t>
  </si>
  <si>
    <t>SV|98227069|12|484119444|2</t>
  </si>
  <si>
    <t>SV|98227069|12|484119444|1</t>
  </si>
  <si>
    <t>SV|95916327|59|484119443|2</t>
  </si>
  <si>
    <t>SV|95916327|59|484119443|1</t>
  </si>
  <si>
    <t>SV|95916896|53|484119442|1</t>
  </si>
  <si>
    <t>SV|95916896|53|484119442|2</t>
  </si>
  <si>
    <t>SV|97624520|20|484119441|1</t>
  </si>
  <si>
    <t>SV|97624520|20|484119441|2</t>
  </si>
  <si>
    <t>SV|97594283|33|484119440|2</t>
  </si>
  <si>
    <t>SV|97594283|33|484119440|1</t>
  </si>
  <si>
    <t>SV|97585130|11|484119439|2</t>
  </si>
  <si>
    <t>SV|97585130|11|484119439|1</t>
  </si>
  <si>
    <t>KR|73537270|125|484119438|1</t>
  </si>
  <si>
    <t>KR|73537270|125|484119438|2</t>
  </si>
  <si>
    <t>KR|73214530|162|484119437|2</t>
  </si>
  <si>
    <t>KR|73214530|162|484119437|1</t>
  </si>
  <si>
    <t>KR|74566777|44|484119436|1</t>
  </si>
  <si>
    <t>KR|74570761|43|484119429|1</t>
  </si>
  <si>
    <t>SV|98472813|10|484119416|1</t>
  </si>
  <si>
    <t>SV|98472813|10|484119416|2</t>
  </si>
  <si>
    <t>SV|96917528|55|484119400|1</t>
  </si>
  <si>
    <t>SV|96933249|32|484119397|1</t>
  </si>
  <si>
    <t>SV|98140958|57|484119352|1</t>
  </si>
  <si>
    <t>SV|61649683|219|484119347|1</t>
  </si>
  <si>
    <t>LF|71350572|76|484119346|1</t>
  </si>
  <si>
    <t>LF|70593151|55|484119344|1</t>
  </si>
  <si>
    <t>SV|68092007|165|484119200|1</t>
  </si>
  <si>
    <t>SV|68092008|82|484119198|2</t>
  </si>
  <si>
    <t>SV|68092008|82|484119198|1</t>
  </si>
  <si>
    <t>SV|486458275|116|484119196|2</t>
  </si>
  <si>
    <t>SV|486458275|116|484119196|1</t>
  </si>
  <si>
    <t>SV|68092007|165|484119194|1</t>
  </si>
  <si>
    <t>SV|68092007|165|484119194|2</t>
  </si>
  <si>
    <t>LF|71099009|41|484119105|1</t>
  </si>
  <si>
    <t>SV|94321629|105|484119104|2</t>
  </si>
  <si>
    <t>SV|94321629|105|484119104|1</t>
  </si>
  <si>
    <t>SV|410714930|108|484119096|1</t>
  </si>
  <si>
    <t>SV|410714930|108|484119096|2</t>
  </si>
  <si>
    <t>SV|96464796|23|484118984|2</t>
  </si>
  <si>
    <t>SV|96464796|23|484118984|1</t>
  </si>
  <si>
    <t>SV|96459231|15|484118983|2</t>
  </si>
  <si>
    <t>SV|96459231|15|484118983|1</t>
  </si>
  <si>
    <t>SV|96453045|33|484118982|1</t>
  </si>
  <si>
    <t>SV|96453045|33|484118982|2</t>
  </si>
  <si>
    <t>SV|95775467|39|484118899|3</t>
  </si>
  <si>
    <t>SV|95769741|92|484118899|2</t>
  </si>
  <si>
    <t>KR|73072657|308|484118899|1</t>
  </si>
  <si>
    <t>KR|73072657|308|484118898|1</t>
  </si>
  <si>
    <t>SV|95775467|39|484118898|3</t>
  </si>
  <si>
    <t>SV|95769741|92|484118898|2</t>
  </si>
  <si>
    <t>SV|95775467|39|484118897|3</t>
  </si>
  <si>
    <t>SV|95769741|92|484118897|2</t>
  </si>
  <si>
    <t>KR|73072657|308|484118897|1</t>
  </si>
  <si>
    <t>KR|73072657|308|484118895|1</t>
  </si>
  <si>
    <t>SV|95775467|39|484118895|3</t>
  </si>
  <si>
    <t>SV|95769741|92|484118895|2</t>
  </si>
  <si>
    <t>SV|95984054|14|484118880|2</t>
  </si>
  <si>
    <t>SV|95984054|14|484118880|1</t>
  </si>
  <si>
    <t>SV|96131293|25|484118879|2</t>
  </si>
  <si>
    <t>SV|96131293|25|484118879|1</t>
  </si>
  <si>
    <t>SV|96124925|35|484118876|2</t>
  </si>
  <si>
    <t>SV|96124925|35|484118876|1</t>
  </si>
  <si>
    <t>SV|91225106|104|484118873|2</t>
  </si>
  <si>
    <t>SV|91225106|104|484118873|1</t>
  </si>
  <si>
    <t>KR|74604437|49|484118759|2</t>
  </si>
  <si>
    <t>KR|74604437|49|484118759|1</t>
  </si>
  <si>
    <t>SV|97580831|61|484118606|1</t>
  </si>
  <si>
    <t>KR|74274829|98|484118605|1</t>
  </si>
  <si>
    <t>KR|74274829|98|484118605|2</t>
  </si>
  <si>
    <t>SV|97536377|11|484118603|1</t>
  </si>
  <si>
    <t>SV|97536377|11|484118603|2</t>
  </si>
  <si>
    <t>SV|428333944|130|484118512|1</t>
  </si>
  <si>
    <t>SV|96820225|34|484118450|1</t>
  </si>
  <si>
    <t>SV|96820225|34|484118450|2</t>
  </si>
  <si>
    <t>SV|5097462|110|484118421|1</t>
  </si>
  <si>
    <t>SV|98444455|9|484118312|2</t>
  </si>
  <si>
    <t>SV|98444455|9|484118312|1</t>
  </si>
  <si>
    <t>SV|98140958|57|484118277|1</t>
  </si>
  <si>
    <t>SV|98140958|57|484118277|2</t>
  </si>
  <si>
    <t>SV|97987111|90|484118276|1</t>
  </si>
  <si>
    <t>SV|97454822|73|484118275|1</t>
  </si>
  <si>
    <t>SV|98317920|29|484118274|1</t>
  </si>
  <si>
    <t>LF|71026831|149|484118271|1</t>
  </si>
  <si>
    <t>SV|98440793|13|484118003|1</t>
  </si>
  <si>
    <t>SV|98438318|15|484118002|1</t>
  </si>
  <si>
    <t>LF|70954629|29|484117901|1</t>
  </si>
  <si>
    <t>SV|98335721|10|484117899|1</t>
  </si>
  <si>
    <t>SV|98335721|10|484117899|2</t>
  </si>
  <si>
    <t>SV|98540389|6|484117736|1</t>
  </si>
  <si>
    <t>DA|9935479|109|484117659|1</t>
  </si>
  <si>
    <t>LV|430588133|271|484117597|2</t>
  </si>
  <si>
    <t>LV|430588133|271|484117597|1</t>
  </si>
  <si>
    <t>SV|90886444|112|484117596|2</t>
  </si>
  <si>
    <t>SV|90886444|112|484117596|1</t>
  </si>
  <si>
    <t>SV|96888140|35|484117595|2</t>
  </si>
  <si>
    <t>SV|96888140|35|484117595|1</t>
  </si>
  <si>
    <t>SV|98296746|8|484117546|1</t>
  </si>
  <si>
    <t>SV|98296746|8|484117546|2</t>
  </si>
  <si>
    <t>SV|98331844|37|484117498|1</t>
  </si>
  <si>
    <t>SV|97844413|71|484117492|1</t>
  </si>
  <si>
    <t>SV|73831088|55|484117477|1</t>
  </si>
  <si>
    <t>SV|91559062|117|484117474|1</t>
  </si>
  <si>
    <t>SV|97456695|76|484117467|1</t>
  </si>
  <si>
    <t>LV|481277609|182|484117269|1</t>
  </si>
  <si>
    <t>SV|75361126|33|484116854|1</t>
  </si>
  <si>
    <t>LV|481277609|182|484116180|1</t>
  </si>
  <si>
    <t>LV|481277609|182|484116179|1</t>
  </si>
  <si>
    <t>LV|481277609|182|484116178|1</t>
  </si>
  <si>
    <t>LV|481277609|182|484116177|1</t>
  </si>
  <si>
    <t>LV|481277609|182|484116176|1</t>
  </si>
  <si>
    <t>LV|481277609|182|484116175|1</t>
  </si>
  <si>
    <t>LV|481277609|182|484116174|1</t>
  </si>
  <si>
    <t>LV|481277609|182|484116173|1</t>
  </si>
  <si>
    <t>LV|481277609|182|484116172|1</t>
  </si>
  <si>
    <t>KV|342308940|182|484113065|2</t>
  </si>
  <si>
    <t>KV|342308940|182|484113065|1</t>
  </si>
  <si>
    <t>KV|310329830|244|484113064|2</t>
  </si>
  <si>
    <t>KV|310329830|244|484113064|1</t>
  </si>
  <si>
    <t>KV|343869615|13|484113063|2</t>
  </si>
  <si>
    <t>KV|343869615|13|484113063|1</t>
  </si>
  <si>
    <t>KV|348389160|32|484113062|1</t>
  </si>
  <si>
    <t>KV|348389160|32|484113062|2</t>
  </si>
  <si>
    <t>KV|327179581|191|484113061|1</t>
  </si>
  <si>
    <t>KV|327179581|191|484113061|2</t>
  </si>
  <si>
    <t>KV|346829724|44|484112588|3</t>
  </si>
  <si>
    <t>KV|346829724|44|484112588|2</t>
  </si>
  <si>
    <t>KV|346829724|44|484112588|1</t>
  </si>
  <si>
    <t>KV|338806030|85|484111536|2</t>
  </si>
  <si>
    <t>KV|338806030|85|484111536|1</t>
  </si>
  <si>
    <t>KV|340787612|374|484111535|2</t>
  </si>
  <si>
    <t>KV|340787612|374|484111535|1</t>
  </si>
  <si>
    <t>KV|332399786|193|484110192|2</t>
  </si>
  <si>
    <t>KV|332399786|193|484110192|1</t>
  </si>
  <si>
    <t>KV|325899226|1450|484108488|3</t>
  </si>
  <si>
    <t>KV|325899226|1450|484108488|2</t>
  </si>
  <si>
    <t>KV|325899226|1450|484108488|1</t>
  </si>
  <si>
    <t>KV|348722579|4|484108471|6</t>
  </si>
  <si>
    <t>KV|343975398|66|484108351|2</t>
  </si>
  <si>
    <t>KV|343975398|66|484108351|1</t>
  </si>
  <si>
    <t>KV|307311580|2256|484107855|2</t>
  </si>
  <si>
    <t>KV|307311580|2256|484107855|1</t>
  </si>
  <si>
    <t>KV|230007859|4204|484107665|2</t>
  </si>
  <si>
    <t>KV|230007859|4204|484107665|1</t>
  </si>
  <si>
    <t>KV|336620924|417|484107489|2</t>
  </si>
  <si>
    <t>KV|336620924|417|484107489|1</t>
  </si>
  <si>
    <t>KV|206591019|286|484105799|3</t>
  </si>
  <si>
    <t>KV|206591019|286|484105799|2</t>
  </si>
  <si>
    <t>KV|206591019|286|484105799|1</t>
  </si>
  <si>
    <t>KV|341702521|114|484105717|3</t>
  </si>
  <si>
    <t>KV|341702521|114|484105717|2</t>
  </si>
  <si>
    <t>KV|341702521|114|484105717|1</t>
  </si>
  <si>
    <t>KV|220802472|3463|484105716|2</t>
  </si>
  <si>
    <t>KV|220802472|3463|484105716|1</t>
  </si>
  <si>
    <t>KV|344197475|75|484105715|3</t>
  </si>
  <si>
    <t>KV|344197475|75|484105715|2</t>
  </si>
  <si>
    <t>KV|344197475|75|484105715|1</t>
  </si>
  <si>
    <t>KV|323434795|245|484105617|1</t>
  </si>
  <si>
    <t>KV|221266221|1845|484105509|2</t>
  </si>
  <si>
    <t>KV|221266221|1845|484105509|1</t>
  </si>
  <si>
    <t>KV|340246212|109|484105508|2</t>
  </si>
  <si>
    <t>KV|340246212|109|484105508|1</t>
  </si>
  <si>
    <t>KV|336301292|35|484105507|2</t>
  </si>
  <si>
    <t>KV|336301292|35|484105507|1</t>
  </si>
  <si>
    <t>KV|341986600|19|484105505|2</t>
  </si>
  <si>
    <t>KV|341986600|19|484105505|1</t>
  </si>
  <si>
    <t>KV|43353630|238|484103902|2</t>
  </si>
  <si>
    <t>KV|43353630|238|484103902|1</t>
  </si>
  <si>
    <t>KV|347308760|10|484103900|2</t>
  </si>
  <si>
    <t>KV|347308760|10|484103900|1</t>
  </si>
  <si>
    <t>KV|347996802|16|484103899|2</t>
  </si>
  <si>
    <t>KV|347996802|16|484103899|1</t>
  </si>
  <si>
    <t>KV|320659200|169|484103898|2</t>
  </si>
  <si>
    <t>KV|320659200|169|484103898|1</t>
  </si>
  <si>
    <t>KV|49311400|1623|484103770|1</t>
  </si>
  <si>
    <t>KV|205943485|5343|484103271|2</t>
  </si>
  <si>
    <t>KV|205943485|5343|484103271|1</t>
  </si>
  <si>
    <t>KV|49416407|743|484103025|2</t>
  </si>
  <si>
    <t>KV|49416407|743|484103025|1</t>
  </si>
  <si>
    <t>KV|306057958|720|484103024|1</t>
  </si>
  <si>
    <t>KV|306057958|720|484103024|2</t>
  </si>
  <si>
    <t>KV|308706600|296|484103022|2</t>
  </si>
  <si>
    <t>KV|308706600|296|484103022|1</t>
  </si>
  <si>
    <t>KV|343155595|37|484103021|2</t>
  </si>
  <si>
    <t>KV|343155595|37|484103021|1</t>
  </si>
  <si>
    <t>KV|316873400|57|484103020|2</t>
  </si>
  <si>
    <t>KV|316873400|57|484103020|1</t>
  </si>
  <si>
    <t>KV|233970129|9028|484102907|2</t>
  </si>
  <si>
    <t>KV|233970129|9028|484102907|1</t>
  </si>
  <si>
    <t>KV|49604788|7670|484102906|2</t>
  </si>
  <si>
    <t>KV|49604788|7670|484102906|1</t>
  </si>
  <si>
    <t>KV|48501118|795|484102435|2</t>
  </si>
  <si>
    <t>KV|48501118|795|484102435|1</t>
  </si>
  <si>
    <t>KV|211108717|4104|484102434|2</t>
  </si>
  <si>
    <t>KV|211108717|4104|484102434|1</t>
  </si>
  <si>
    <t>KV|340696315|439|484101575|1</t>
  </si>
  <si>
    <t>KV|340696315|439|484101575|2</t>
  </si>
  <si>
    <t>KV|344629256|76|484101574|2</t>
  </si>
  <si>
    <t>KV|344629256|76|484101574|1</t>
  </si>
  <si>
    <t>KV|49680036|610|484101569|2</t>
  </si>
  <si>
    <t>KV|49680036|610|484101569|1</t>
  </si>
  <si>
    <t>KV|317520498|18|484101566|2</t>
  </si>
  <si>
    <t>KV|317520498|18|484101566|1</t>
  </si>
  <si>
    <t>KV|346993516|79|484101562|1</t>
  </si>
  <si>
    <t>KV|336228455|52|484101561|1</t>
  </si>
  <si>
    <t>KV|324133335|602|484101560|1</t>
  </si>
  <si>
    <t>KV|326477724|54|484101559|1</t>
  </si>
  <si>
    <t>KV|347658486|31|484101556|1</t>
  </si>
  <si>
    <t>KV|341827901|478|484101555|1</t>
  </si>
  <si>
    <t>KV|345458870|63|484101554|1</t>
  </si>
  <si>
    <t>KV|347337590|11|484101553|1</t>
  </si>
  <si>
    <t>KV|341425528|245|484101550|1</t>
  </si>
  <si>
    <t>KV|346806252|37|484101549|1</t>
  </si>
  <si>
    <t>KV|243335421|4143|484101548|1</t>
  </si>
  <si>
    <t>KV|345320216|11|484101545|1</t>
  </si>
  <si>
    <t>KV|347654715|11|484101544|1</t>
  </si>
  <si>
    <t>KV|340789844|27|484101543|1</t>
  </si>
  <si>
    <t>KV|346669557|17|484101542|1</t>
  </si>
  <si>
    <t>KV|323335341|295|484101541|1</t>
  </si>
  <si>
    <t>KV|6945364|1015|484101540|1</t>
  </si>
  <si>
    <t>KV|339127684|19|484101539|1</t>
  </si>
  <si>
    <t>KV|211973183|770|484101538|1</t>
  </si>
  <si>
    <t>KV|8554933|828|484101537|1</t>
  </si>
  <si>
    <t>KV|334498825|14|484101536|1</t>
  </si>
  <si>
    <t>KV|344452240|88|484101535|1</t>
  </si>
  <si>
    <t>KV|340613959|73|484101534|1</t>
  </si>
  <si>
    <t>KV|204258487|2490|484101533|1</t>
  </si>
  <si>
    <t>KV|338664724|15|484101532|1</t>
  </si>
  <si>
    <t>KV|335107271|206|484101531|1</t>
  </si>
  <si>
    <t>KV|335107271|206|484101531|2</t>
  </si>
  <si>
    <t>KV|342536706|42|484101295|2</t>
  </si>
  <si>
    <t>KV|342536706|42|484101295|1</t>
  </si>
  <si>
    <t>KV|326613563|61|484100713|2</t>
  </si>
  <si>
    <t>KV|326613563|61|484100713|1</t>
  </si>
  <si>
    <t>KV|317530620|13|484100712|2</t>
  </si>
  <si>
    <t>KV|317530620|13|484100712|1</t>
  </si>
  <si>
    <t>KV|337729717|124|484100711|2</t>
  </si>
  <si>
    <t>KV|337729717|124|484100711|1</t>
  </si>
  <si>
    <t>KV|347605366|51|484100710|2</t>
  </si>
  <si>
    <t>KV|347605366|51|484100710|1</t>
  </si>
  <si>
    <t>KV|344056051|49|484100709|2</t>
  </si>
  <si>
    <t>KV|344056051|49|484100709|1</t>
  </si>
  <si>
    <t>KV|340638965|174|484100101|3</t>
  </si>
  <si>
    <t>KV|340638965|174|484100101|2</t>
  </si>
  <si>
    <t>KV|340638965|174|484100101|1</t>
  </si>
  <si>
    <t>KV|303776570|373|484100100|2</t>
  </si>
  <si>
    <t>KV|303776570|373|484100100|1</t>
  </si>
  <si>
    <t>KV|303776570|373|484100100|3</t>
  </si>
  <si>
    <t>KV|343256901|55|484100099|2</t>
  </si>
  <si>
    <t>KV|343256901|55|484100099|3</t>
  </si>
  <si>
    <t>KV|343256901|55|484100099|1</t>
  </si>
  <si>
    <t>KV|60094497|329|484100098|2</t>
  </si>
  <si>
    <t>KV|60094497|329|484100098|1</t>
  </si>
  <si>
    <t>KV|60094497|329|484100098|3</t>
  </si>
  <si>
    <t>SV|96769012|82|484098903|1</t>
  </si>
  <si>
    <t>SV|97918177|84|484098902|1</t>
  </si>
  <si>
    <t>AS|5176969|132|484098897|1</t>
  </si>
  <si>
    <t>SV|70476888|87|484098870|1</t>
  </si>
  <si>
    <t>SV|96461086|53|484098828|1</t>
  </si>
  <si>
    <t>SV|97761448|48|484098816|1</t>
  </si>
  <si>
    <t>HA|6358043|111|484098814|1</t>
  </si>
  <si>
    <t>SV|97378071|20|484098813|1</t>
  </si>
  <si>
    <t>SV|97378071|20|484098813|2</t>
  </si>
  <si>
    <t>SV|97394179|59|484098812|2</t>
  </si>
  <si>
    <t>SV|97394179|59|484098812|1</t>
  </si>
  <si>
    <t>SV|96166247|311|484098770|1</t>
  </si>
  <si>
    <t>KR|74189773|189|484098768|2</t>
  </si>
  <si>
    <t>KR|74189773|189|484098768|3</t>
  </si>
  <si>
    <t>SV|92862170|153|484098763|2</t>
  </si>
  <si>
    <t>SV|92862170|153|484098763|1</t>
  </si>
  <si>
    <t>HA|6358043|111|484098748|1</t>
  </si>
  <si>
    <t>KR|74434501|55|484098713|1</t>
  </si>
  <si>
    <t>SV|98207509|41|484098700|1</t>
  </si>
  <si>
    <t>SV|93229044|58|484098697|1</t>
  </si>
  <si>
    <t>SV|96457527|135|484098664|3</t>
  </si>
  <si>
    <t>SV|96457527|135|484098664|2</t>
  </si>
  <si>
    <t>SV|96457527|135|484098664|1</t>
  </si>
  <si>
    <t>SV|97073894|26|484098649|3</t>
  </si>
  <si>
    <t>SV|97073894|26|484098649|1</t>
  </si>
  <si>
    <t>SV|97073894|26|484098649|2</t>
  </si>
  <si>
    <t>SV|97079937|30|484098648|2</t>
  </si>
  <si>
    <t>SV|97079937|30|484098648|3</t>
  </si>
  <si>
    <t>SV|97079937|30|484098648|1</t>
  </si>
  <si>
    <t>SV|97069383|44|484098647|3</t>
  </si>
  <si>
    <t>SV|97069383|44|484098647|2</t>
  </si>
  <si>
    <t>SV|97069383|44|484098647|1</t>
  </si>
  <si>
    <t>SV|96477923|52|484098645|2</t>
  </si>
  <si>
    <t>SV|96477923|52|484098645|3</t>
  </si>
  <si>
    <t>SV|96477923|52|484098645|1</t>
  </si>
  <si>
    <t>SV|97065820|49|484098641|3</t>
  </si>
  <si>
    <t>SV|97065820|49|484098641|2</t>
  </si>
  <si>
    <t>SV|97065820|49|484098641|1</t>
  </si>
  <si>
    <t>KR|74276781|145|484098603|1</t>
  </si>
  <si>
    <t>KR|74392197|135|484098601|1</t>
  </si>
  <si>
    <t>SV|94776271|26|484098566|2</t>
  </si>
  <si>
    <t>SV|94776271|26|484098566|1</t>
  </si>
  <si>
    <t>SV|1921997|223|484098565|1</t>
  </si>
  <si>
    <t>SV|1921997|223|484098565|2</t>
  </si>
  <si>
    <t>KR|73095573|119|484098564|1</t>
  </si>
  <si>
    <t>KR|73095573|119|484098564|2</t>
  </si>
  <si>
    <t>SV|95848809|59|484098563|2</t>
  </si>
  <si>
    <t>SV|95848809|59|484098563|1</t>
  </si>
  <si>
    <t>SV|96596224|26|484098562|2</t>
  </si>
  <si>
    <t>SV|96596224|26|484098562|1</t>
  </si>
  <si>
    <t>KR|74406263|50|484098560|2</t>
  </si>
  <si>
    <t>KR|74406263|50|484098560|1</t>
  </si>
  <si>
    <t>SV|73368059|46|484098559|2</t>
  </si>
  <si>
    <t>SV|73368059|46|484098559|1</t>
  </si>
  <si>
    <t>SV|73118605|59|484098558|2</t>
  </si>
  <si>
    <t>SV|73118605|59|484098558|1</t>
  </si>
  <si>
    <t>SV|73366342|130|484098557|2</t>
  </si>
  <si>
    <t>SV|73366342|130|484098557|1</t>
  </si>
  <si>
    <t>SV|68662536|147|484098552|2</t>
  </si>
  <si>
    <t>SV|68662536|147|484098552|1</t>
  </si>
  <si>
    <t>SV|486254283|168|484098551|2</t>
  </si>
  <si>
    <t>SV|486254283|168|484098551|1</t>
  </si>
  <si>
    <t>DA|9935479|109|484098519|1</t>
  </si>
  <si>
    <t>SV|72905584|202|484098514|3</t>
  </si>
  <si>
    <t>SV|72905584|202|484098514|1</t>
  </si>
  <si>
    <t>SV|72905584|202|484098514|2</t>
  </si>
  <si>
    <t>KR|74143333|58|484098378|2</t>
  </si>
  <si>
    <t>KR|74143333|58|484098378|1</t>
  </si>
  <si>
    <t>KR|73560343|101|484098244|2</t>
  </si>
  <si>
    <t>KR|73560343|101|484098244|1</t>
  </si>
  <si>
    <t>SV|97971449|15|484098242|2</t>
  </si>
  <si>
    <t>SV|97971449|15|484098242|1</t>
  </si>
  <si>
    <t>SV|96736597|41|484098232|2</t>
  </si>
  <si>
    <t>SV|96736597|41|484098232|1</t>
  </si>
  <si>
    <t>LF|70968994|16|484098231|1</t>
  </si>
  <si>
    <t>KR|74197464|20|484098099|2</t>
  </si>
  <si>
    <t>KR|74197464|20|484098099|1</t>
  </si>
  <si>
    <t>SV|95361547|34|484098096|2</t>
  </si>
  <si>
    <t>SV|95361547|34|484098096|1</t>
  </si>
  <si>
    <t>SV|95359585|40|484098095|2</t>
  </si>
  <si>
    <t>SV|95359585|40|484098095|1</t>
  </si>
  <si>
    <t>SV|418417232|108|484098093|2</t>
  </si>
  <si>
    <t>SV|418417232|108|484098093|1</t>
  </si>
  <si>
    <t>SV|418417232|108|484098093|3</t>
  </si>
  <si>
    <t>LF|60324185|31|484097948|1</t>
  </si>
  <si>
    <t>SV|98087990|13|484097946|2</t>
  </si>
  <si>
    <t>SV|98087990|13|484097946|1</t>
  </si>
  <si>
    <t>SV|96308324|41|484097945|2</t>
  </si>
  <si>
    <t>SV|96308324|41|484097945|1</t>
  </si>
  <si>
    <t>SV|96157507|74|484097845|2</t>
  </si>
  <si>
    <t>SV|96157507|74|484097845|1</t>
  </si>
  <si>
    <t>SV|96156038|114|484097844|1</t>
  </si>
  <si>
    <t>SV|95760321|88|484097843|1</t>
  </si>
  <si>
    <t>SV|95760321|88|484097843|2</t>
  </si>
  <si>
    <t>SV|96153474|85|484097842|2</t>
  </si>
  <si>
    <t>SV|96153474|85|484097842|1</t>
  </si>
  <si>
    <t>SV|96151513|89|484097841|2</t>
  </si>
  <si>
    <t>SV|96151513|89|484097841|1</t>
  </si>
  <si>
    <t>DA|9935479|109|484097787|1</t>
  </si>
  <si>
    <t>SV|97920469|13|484097671|5</t>
  </si>
  <si>
    <t>SV|97920469|13|484097671|6</t>
  </si>
  <si>
    <t>SV|97899232|40|484097671|1</t>
  </si>
  <si>
    <t>SV|97903574|8|484097671|4</t>
  </si>
  <si>
    <t>SV|97903574|8|484097671|3</t>
  </si>
  <si>
    <t>SV|97899232|40|484097671|2</t>
  </si>
  <si>
    <t>SV|97882636|18|484097670|3</t>
  </si>
  <si>
    <t>SV|97882636|18|484097670|1</t>
  </si>
  <si>
    <t>SV|97882636|18|484097670|2</t>
  </si>
  <si>
    <t>SV|97553864|20|484097653|3</t>
  </si>
  <si>
    <t>SV|97553864|20|484097653|4</t>
  </si>
  <si>
    <t>SV|96389540|45|484097653|2</t>
  </si>
  <si>
    <t>SV|96389540|45|484097653|1</t>
  </si>
  <si>
    <t>SV|96320439|26|484097651|2</t>
  </si>
  <si>
    <t>SV|96320439|26|484097651|1</t>
  </si>
  <si>
    <t>SV|96320439|26|484097651|3</t>
  </si>
  <si>
    <t>SV|97561104|53|484097650|2</t>
  </si>
  <si>
    <t>SV|97561104|53|484097650|1</t>
  </si>
  <si>
    <t>SV|97561104|53|484097650|3</t>
  </si>
  <si>
    <t>SV|96456557|34|484097648|6</t>
  </si>
  <si>
    <t>SV|96456557|34|484097648|4</t>
  </si>
  <si>
    <t>SV|95501671|20|484097648|3</t>
  </si>
  <si>
    <t>SV|95501671|20|484097648|2</t>
  </si>
  <si>
    <t>SV|95501671|20|484097648|1</t>
  </si>
  <si>
    <t>SV|96456557|34|484097648|5</t>
  </si>
  <si>
    <t>SV|98085807|28|484097647|3</t>
  </si>
  <si>
    <t>SV|98085807|28|484097647|2</t>
  </si>
  <si>
    <t>SV|98085807|28|484097647|1</t>
  </si>
  <si>
    <t>KR|73822770|162|484097456|2</t>
  </si>
  <si>
    <t>KR|73822770|162|484097456|1</t>
  </si>
  <si>
    <t>SV|97378101|29|484097453|2</t>
  </si>
  <si>
    <t>SV|97378101|29|484097453|1</t>
  </si>
  <si>
    <t>SV|96989975|79|484097380|2</t>
  </si>
  <si>
    <t>SV|96989975|79|484097380|1</t>
  </si>
  <si>
    <t>SV|97722671|74|484097379|1</t>
  </si>
  <si>
    <t>SV|97722671|74|484097379|2</t>
  </si>
  <si>
    <t>SV|98237655|37|484097336|1</t>
  </si>
  <si>
    <t>SV|97941250|13|484097186|2</t>
  </si>
  <si>
    <t>SV|97941250|13|484097186|1</t>
  </si>
  <si>
    <t>SV|95238455|61|484097184|2</t>
  </si>
  <si>
    <t>SV|95238455|61|484097184|1</t>
  </si>
  <si>
    <t>SV|94076118|92|484097183|2</t>
  </si>
  <si>
    <t>SV|94076118|92|484097183|1</t>
  </si>
  <si>
    <t>SV|94125724|108|484097182|2</t>
  </si>
  <si>
    <t>SV|94125724|108|484097182|1</t>
  </si>
  <si>
    <t>SV|97544641|144|484097179|2</t>
  </si>
  <si>
    <t>SV|97544641|144|484097179|1</t>
  </si>
  <si>
    <t>SV|97659277|22|484097178|1</t>
  </si>
  <si>
    <t>SV|97659277|22|484097178|2</t>
  </si>
  <si>
    <t>SV|97654761|16|484097177|1</t>
  </si>
  <si>
    <t>SV|97654761|16|484097177|2</t>
  </si>
  <si>
    <t>SV|92790023|65|484097172|2</t>
  </si>
  <si>
    <t>SV|92790023|65|484097172|1</t>
  </si>
  <si>
    <t>SV|97414197|26|484096936|1</t>
  </si>
  <si>
    <t>SV|92862972|209|484096809|1</t>
  </si>
  <si>
    <t>SV|487082541|269|484096777|1</t>
  </si>
  <si>
    <t>SV|92891157|161|484096770|1</t>
  </si>
  <si>
    <t>KR|74256946|25|484096690|3</t>
  </si>
  <si>
    <t>KR|74256946|25|484096690|2</t>
  </si>
  <si>
    <t>KR|74256946|25|484096690|1</t>
  </si>
  <si>
    <t>SV|98532396|11|484096595|1</t>
  </si>
  <si>
    <t>KR|74528041|35|484096574|1</t>
  </si>
  <si>
    <t>SV|97550573|44|484096516|1</t>
  </si>
  <si>
    <t>SV|97550573|44|484096516|3</t>
  </si>
  <si>
    <t>SV|97550573|44|484096516|2</t>
  </si>
  <si>
    <t>KR|74610125|18|484096512|2</t>
  </si>
  <si>
    <t>KR|74610125|18|484096512|1</t>
  </si>
  <si>
    <t>LF|70894216|52|484096396|1</t>
  </si>
  <si>
    <t>KR|74625810|18|484096361|2</t>
  </si>
  <si>
    <t>KR|74625810|18|484096361|1</t>
  </si>
  <si>
    <t>SV|97873525|13|484096360|1</t>
  </si>
  <si>
    <t>SV|97873525|13|484096360|2</t>
  </si>
  <si>
    <t>KR|71311776|396|484096358|2</t>
  </si>
  <si>
    <t>KR|71311776|396|484096358|1</t>
  </si>
  <si>
    <t>SV|94410570|103|484096356|2</t>
  </si>
  <si>
    <t>SV|94410570|103|484096356|1</t>
  </si>
  <si>
    <t>SV|73794915|125|484096354|2</t>
  </si>
  <si>
    <t>SV|73794915|125|484096354|1</t>
  </si>
  <si>
    <t>LF|70693405|17|484096353|1</t>
  </si>
  <si>
    <t>SV|98494696|7|484096351|2</t>
  </si>
  <si>
    <t>SV|98494696|7|484096351|1</t>
  </si>
  <si>
    <t>SV|98087591|35|484096323|1</t>
  </si>
  <si>
    <t>SV|97735060|16|484096082|3</t>
  </si>
  <si>
    <t>SV|96563870|30|484096082|2</t>
  </si>
  <si>
    <t>SV|95813238|52|484096082|1</t>
  </si>
  <si>
    <t>LV|422485289|113|484095851|2</t>
  </si>
  <si>
    <t>LV|422485289|113|484095851|1</t>
  </si>
  <si>
    <t>KV|204096215|1238|484090716|1</t>
  </si>
  <si>
    <t>LV|481639827|547|484086338|1</t>
  </si>
  <si>
    <t>LV|480708314|349|484086248|1</t>
  </si>
  <si>
    <t>LV|480708314|349|484086247|1</t>
  </si>
  <si>
    <t>KR|73895857|196|484082194|1</t>
  </si>
  <si>
    <t>SV|98434792|8|484081755|1</t>
  </si>
  <si>
    <t>KR|72770445|94|484080707|1</t>
  </si>
  <si>
    <t>SV|97562786|61|484078605|1</t>
  </si>
  <si>
    <t>SV|96650889|46|484077467|1</t>
  </si>
  <si>
    <t>SV|94856261|266|484076261|1</t>
  </si>
  <si>
    <t>SV|94238070|377|484075907|1</t>
  </si>
  <si>
    <t>SV|93876352|271|484075735|1</t>
  </si>
  <si>
    <t>SV|93554502|370|484075682|1</t>
  </si>
  <si>
    <t>SV|92188481|481|484075232|1</t>
  </si>
  <si>
    <t>KV|341186353|31|484073746|2</t>
  </si>
  <si>
    <t>KV|341186353|31|484073746|1</t>
  </si>
  <si>
    <t>KV|330404677|77|484072074|3</t>
  </si>
  <si>
    <t>KV|330404677|77|484072074|2</t>
  </si>
  <si>
    <t>KV|330404677|77|484072074|1</t>
  </si>
  <si>
    <t>KV|267102371|3540|484071425|1</t>
  </si>
  <si>
    <t>KV|267102371|3540|484071425|2</t>
  </si>
  <si>
    <t>KV|345924693|127|484071423|2</t>
  </si>
  <si>
    <t>KV|345924693|127|484071423|1</t>
  </si>
  <si>
    <t>KV|338658155|163|484071380|1</t>
  </si>
  <si>
    <t>KV|338799778|24|484071379|2</t>
  </si>
  <si>
    <t>KV|338799778|24|484071379|1</t>
  </si>
  <si>
    <t>KV|332329125|90|484071236|3</t>
  </si>
  <si>
    <t>KV|332329125|90|484071236|2</t>
  </si>
  <si>
    <t>KV|332329125|90|484071236|1</t>
  </si>
  <si>
    <t>KV|325416497|58|484071235|1</t>
  </si>
  <si>
    <t>KV|325416497|58|484071235|2</t>
  </si>
  <si>
    <t>KV|331406347|537|484071233|2</t>
  </si>
  <si>
    <t>KV|331406347|537|484071233|1</t>
  </si>
  <si>
    <t>KV|206634974|618|484071086|3</t>
  </si>
  <si>
    <t>KV|206634974|618|484071086|2</t>
  </si>
  <si>
    <t>KV|206634974|618|484071086|1</t>
  </si>
  <si>
    <t>KV|347260415|10|484071085|2</t>
  </si>
  <si>
    <t>KV|347260415|10|484071085|1</t>
  </si>
  <si>
    <t>KV|221470872|1111|484071084|2</t>
  </si>
  <si>
    <t>KV|221470872|1111|484071084|1</t>
  </si>
  <si>
    <t>KV|339078905|99|484070871|1</t>
  </si>
  <si>
    <t>KV|336275046|44|484070121|3</t>
  </si>
  <si>
    <t>KV|336275046|44|484070121|2</t>
  </si>
  <si>
    <t>KV|336275046|44|484070121|1</t>
  </si>
  <si>
    <t>KV|300289695|60|484070119|3</t>
  </si>
  <si>
    <t>KV|300289695|60|484070119|2</t>
  </si>
  <si>
    <t>KV|300289695|60|484070119|1</t>
  </si>
  <si>
    <t>KV|214792538|999|484069946|2</t>
  </si>
  <si>
    <t>KV|214792538|999|484069946|1</t>
  </si>
  <si>
    <t>KV|322795055|835|484069863|1</t>
  </si>
  <si>
    <t>KV|322795055|835|484069863|2</t>
  </si>
  <si>
    <t>KV|322795055|835|484069863|3</t>
  </si>
  <si>
    <t>KV|223990415|908|484069485|1</t>
  </si>
  <si>
    <t>KV|223990415|908|484069485|3</t>
  </si>
  <si>
    <t>KV|223990415|908|484069485|2</t>
  </si>
  <si>
    <t>KV|342090554|67|484069482|22</t>
  </si>
  <si>
    <t>KV|342090554|67|484069482|21</t>
  </si>
  <si>
    <t>KV|342090554|67|484069482|20</t>
  </si>
  <si>
    <t>KV|342090554|67|484069482|9</t>
  </si>
  <si>
    <t>KV|342090554|67|484069482|1</t>
  </si>
  <si>
    <t>KV|230991265|395|484068806|2</t>
  </si>
  <si>
    <t>KV|230991265|395|484068806|1</t>
  </si>
  <si>
    <t>KV|343035816|146|484068801|3</t>
  </si>
  <si>
    <t>KV|343035816|146|484068801|2</t>
  </si>
  <si>
    <t>KV|343035816|146|484068801|1</t>
  </si>
  <si>
    <t>KV|322803651|329|484068431|2</t>
  </si>
  <si>
    <t>KV|322803651|329|484068431|1</t>
  </si>
  <si>
    <t>KV|234635625|5095|484067874|3</t>
  </si>
  <si>
    <t>KV|234635625|5095|484067874|2</t>
  </si>
  <si>
    <t>KV|234635625|5095|484067874|1</t>
  </si>
  <si>
    <t>KV|307383573|14|484067871|2</t>
  </si>
  <si>
    <t>KV|307383573|14|484067871|1</t>
  </si>
  <si>
    <t>KV|201217526|1591|484067417|2</t>
  </si>
  <si>
    <t>KV|201217526|1591|484067417|1</t>
  </si>
  <si>
    <t>KV|344681932|41|484067414|2</t>
  </si>
  <si>
    <t>KV|344681932|41|484067414|1</t>
  </si>
  <si>
    <t>KV|330608205|37|484066505|2</t>
  </si>
  <si>
    <t>KV|330608205|37|484066505|1</t>
  </si>
  <si>
    <t>KV|345500427|22|484066502|4</t>
  </si>
  <si>
    <t>KV|345500427|22|484066502|3</t>
  </si>
  <si>
    <t>KV|345500427|22|484066502|2</t>
  </si>
  <si>
    <t>KV|345500427|22|484066502|1</t>
  </si>
  <si>
    <t>KV|322884082|503|484066498|1</t>
  </si>
  <si>
    <t>KV|322884082|503|484066498|2</t>
  </si>
  <si>
    <t>KV|329636424|413|484065994|2</t>
  </si>
  <si>
    <t>KV|329636424|413|484065994|1</t>
  </si>
  <si>
    <t>KV|329645237|75|484065993|10</t>
  </si>
  <si>
    <t>KV|329645237|75|484065993|6</t>
  </si>
  <si>
    <t>KV|329645237|75|484065993|8</t>
  </si>
  <si>
    <t>KV|329645237|75|484065993|4</t>
  </si>
  <si>
    <t>KV|329645237|75|484065993|1</t>
  </si>
  <si>
    <t>KV|329645237|75|484065993|3</t>
  </si>
  <si>
    <t>KV|329645237|75|484065993|9</t>
  </si>
  <si>
    <t>KV|329645237|75|484065993|5</t>
  </si>
  <si>
    <t>KV|329645237|75|484065993|7</t>
  </si>
  <si>
    <t>KV|329645237|75|484065993|2</t>
  </si>
  <si>
    <t>KV|332389667|114|484065240|3</t>
  </si>
  <si>
    <t>KV|332389667|114|484065240|2</t>
  </si>
  <si>
    <t>KV|332389667|114|484065240|1</t>
  </si>
  <si>
    <t>KV|302948742|1759|484065238|1</t>
  </si>
  <si>
    <t>KV|302948742|1759|484065238|2</t>
  </si>
  <si>
    <t>KV|344670183|13|484064725|4</t>
  </si>
  <si>
    <t>KV|344670183|13|484064725|3</t>
  </si>
  <si>
    <t>KV|344670183|13|484064725|2</t>
  </si>
  <si>
    <t>KV|344670183|13|484064725|1</t>
  </si>
  <si>
    <t>KV|336686585|127|484064720|4</t>
  </si>
  <si>
    <t>KV|336686585|127|484064720|3</t>
  </si>
  <si>
    <t>KV|336686585|127|484064720|2</t>
  </si>
  <si>
    <t>KV|336686585|127|484064720|1</t>
  </si>
  <si>
    <t>KV|220023996|176|484064707|2</t>
  </si>
  <si>
    <t>KV|220023996|176|484064707|1</t>
  </si>
  <si>
    <t>KV|332416168|593|484064703|3</t>
  </si>
  <si>
    <t>KV|332416168|593|484064703|2</t>
  </si>
  <si>
    <t>KV|332416168|593|484064703|1</t>
  </si>
  <si>
    <t>KV|208373485|3542|484064701|2</t>
  </si>
  <si>
    <t>KV|208373485|3542|484064701|1</t>
  </si>
  <si>
    <t>KV|332764581|91|484064006|1</t>
  </si>
  <si>
    <t>KV|60085750|1674|484062479|3</t>
  </si>
  <si>
    <t>KV|60085750|1674|484062479|2</t>
  </si>
  <si>
    <t>KV|60085750|1674|484062479|1</t>
  </si>
  <si>
    <t>KV|344937953|108|484062478|2</t>
  </si>
  <si>
    <t>KV|344937953|108|484062478|1</t>
  </si>
  <si>
    <t>KV|47498191|635|484062476|2</t>
  </si>
  <si>
    <t>KV|47498191|635|484062476|4</t>
  </si>
  <si>
    <t>KV|47498191|635|484062476|3</t>
  </si>
  <si>
    <t>KV|47498191|635|484062476|1</t>
  </si>
  <si>
    <t>KV|43992874|419|484062061|3</t>
  </si>
  <si>
    <t>KV|43992874|419|484062061|2</t>
  </si>
  <si>
    <t>KV|43992874|419|484062061|1</t>
  </si>
  <si>
    <t>KV|343204707|130|484062057|2</t>
  </si>
  <si>
    <t>KV|343204707|130|484062057|1</t>
  </si>
  <si>
    <t>KV|337829371|117|484062044|2</t>
  </si>
  <si>
    <t>KV|337829371|117|484062044|1</t>
  </si>
  <si>
    <t>KV|228746016|1212|484060901|2</t>
  </si>
  <si>
    <t>KV|228746016|1212|484060901|1</t>
  </si>
  <si>
    <t>KV|303014751|176|484060896|1</t>
  </si>
  <si>
    <t>KV|303014751|176|484060896|2</t>
  </si>
  <si>
    <t>KV|300889692|1170|484060889|2</t>
  </si>
  <si>
    <t>KV|300889692|1170|484060889|1</t>
  </si>
  <si>
    <t>KV|334889454|333|484060882|3</t>
  </si>
  <si>
    <t>KV|334889454|333|484060882|2</t>
  </si>
  <si>
    <t>KV|334889454|333|484060882|1</t>
  </si>
  <si>
    <t>KV|340684007|15|484060110|4</t>
  </si>
  <si>
    <t>KV|340684007|15|484060110|3</t>
  </si>
  <si>
    <t>KV|340684007|15|484060110|2</t>
  </si>
  <si>
    <t>KV|340684007|15|484060110|1</t>
  </si>
  <si>
    <t>KV|348039313|97|484059199|3</t>
  </si>
  <si>
    <t>KV|348039313|97|484059199|4</t>
  </si>
  <si>
    <t>KV|348039313|97|484059199|2</t>
  </si>
  <si>
    <t>KV|348039313|97|484059199|1</t>
  </si>
  <si>
    <t>KV|324005264|1052|484059193|1</t>
  </si>
  <si>
    <t>KV|225737393|2729|484059191|2</t>
  </si>
  <si>
    <t>KV|225737393|2729|484059191|1</t>
  </si>
  <si>
    <t>KV|342947382|36|484058814|5</t>
  </si>
  <si>
    <t>KV|342947382|36|484058814|4</t>
  </si>
  <si>
    <t>KV|342947382|36|484058814|3</t>
  </si>
  <si>
    <t>KV|342947382|36|484058814|2</t>
  </si>
  <si>
    <t>KV|342947382|36|484058814|1</t>
  </si>
  <si>
    <t>KV|322811492|322|484058802|3</t>
  </si>
  <si>
    <t>KV|322811492|322|484058802|1</t>
  </si>
  <si>
    <t>KV|322811492|322|484058802|2</t>
  </si>
  <si>
    <t>KV|342872668|159|484058798|1</t>
  </si>
  <si>
    <t>KV|327300151|195|484058796|2</t>
  </si>
  <si>
    <t>KV|327300151|195|484058796|1</t>
  </si>
  <si>
    <t>KV|333962005|16|484058363|2</t>
  </si>
  <si>
    <t>KV|333962005|16|484058363|1</t>
  </si>
  <si>
    <t>KV|335846045|272|484058362|2</t>
  </si>
  <si>
    <t>KV|335846045|272|484058362|1</t>
  </si>
  <si>
    <t>KV|335418315|111|484058358|2</t>
  </si>
  <si>
    <t>KV|335418315|111|484058358|1</t>
  </si>
  <si>
    <t>KV|340641235|70|484058354|2</t>
  </si>
  <si>
    <t>KV|340641235|70|484058354|1</t>
  </si>
  <si>
    <t>KV|348164398|35|484058353|2</t>
  </si>
  <si>
    <t>KV|348164398|35|484058353|1</t>
  </si>
  <si>
    <t>KV|334584521|19|484058351|2</t>
  </si>
  <si>
    <t>KV|334584521|19|484058351|1</t>
  </si>
  <si>
    <t>KV|339260791|72|484058342|2</t>
  </si>
  <si>
    <t>KV|339260791|72|484058342|1</t>
  </si>
  <si>
    <t>KV|338122625|15|484058341|3</t>
  </si>
  <si>
    <t>KV|338122625|15|484058341|2</t>
  </si>
  <si>
    <t>KV|338122625|15|484058341|1</t>
  </si>
  <si>
    <t>KV|221560200|3337|484058090|1</t>
  </si>
  <si>
    <t>KV|322201031|337|484057559|1</t>
  </si>
  <si>
    <t>KV|322201031|337|484057559|2</t>
  </si>
  <si>
    <t>KV|226238668|83|484057557|6</t>
  </si>
  <si>
    <t>KV|226238668|83|484057557|5</t>
  </si>
  <si>
    <t>KV|226238668|83|484057557|4</t>
  </si>
  <si>
    <t>KV|226238668|83|484057557|3</t>
  </si>
  <si>
    <t>KV|226238668|83|484057557|2</t>
  </si>
  <si>
    <t>KV|226238668|83|484057557|1</t>
  </si>
  <si>
    <t>KV|341342053|17|484057556|2</t>
  </si>
  <si>
    <t>KV|341342053|17|484057556|1</t>
  </si>
  <si>
    <t>KV|332946787|102|484056875|2</t>
  </si>
  <si>
    <t>KV|332946787|102|484056875|1</t>
  </si>
  <si>
    <t>KV|347567324|39|484056714|3</t>
  </si>
  <si>
    <t>KV|347567324|39|484056714|2</t>
  </si>
  <si>
    <t>KV|347567324|39|484056714|1</t>
  </si>
  <si>
    <t>KV|345622271|35|484056713|2</t>
  </si>
  <si>
    <t>KV|345622271|35|484056713|1</t>
  </si>
  <si>
    <t>KV|309708240|908|484056427|1</t>
  </si>
  <si>
    <t>KV|328035184|443|484056417|6</t>
  </si>
  <si>
    <t>KV|328035184|443|484056417|4</t>
  </si>
  <si>
    <t>KV|328035184|443|484056417|1</t>
  </si>
  <si>
    <t>KV|328035184|443|484056417|5</t>
  </si>
  <si>
    <t>KV|328035184|443|484056417|3</t>
  </si>
  <si>
    <t>KV|328035184|443|484056417|2</t>
  </si>
  <si>
    <t>KV|341401416|134|484056414|2</t>
  </si>
  <si>
    <t>KV|341401416|134|484056414|1</t>
  </si>
  <si>
    <t>KV|228577338|12984|484056384|2</t>
  </si>
  <si>
    <t>KV|228577338|12984|484056384|1</t>
  </si>
  <si>
    <t>KV|342214305|36|484055804|2</t>
  </si>
  <si>
    <t>KV|342214305|36|484055804|1</t>
  </si>
  <si>
    <t>KV|330439012|128|484055802|3</t>
  </si>
  <si>
    <t>KV|330439012|128|484055802|2</t>
  </si>
  <si>
    <t>KV|330439012|128|484055802|1</t>
  </si>
  <si>
    <t>KV|335221848|68|484055543|1</t>
  </si>
  <si>
    <t>KV|320463115|33|484055541|2</t>
  </si>
  <si>
    <t>KV|320463115|33|484055541|1</t>
  </si>
  <si>
    <t>KV|342553503|1071|484055535|1</t>
  </si>
  <si>
    <t>KV|222212435|781|484055531|2</t>
  </si>
  <si>
    <t>KV|222212435|781|484055531|1</t>
  </si>
  <si>
    <t>KV|61022174|1492|484055315|2</t>
  </si>
  <si>
    <t>KV|61022174|1492|484055315|1</t>
  </si>
  <si>
    <t>KV|317929612|89|484055307|1</t>
  </si>
  <si>
    <t>KV|317929612|89|484055307|2</t>
  </si>
  <si>
    <t>KV|337732985|59|484055194|2</t>
  </si>
  <si>
    <t>KV|337732985|59|484055194|1</t>
  </si>
  <si>
    <t>KV|307306005|3577|484055191|2</t>
  </si>
  <si>
    <t>KV|307306005|3577|484055191|1</t>
  </si>
  <si>
    <t>KV|228492596|793|484055145|3</t>
  </si>
  <si>
    <t>KV|228492596|793|484055145|2</t>
  </si>
  <si>
    <t>KV|228492596|793|484055145|1</t>
  </si>
  <si>
    <t>KV|230731387|5080|484055080|2</t>
  </si>
  <si>
    <t>KV|230731387|5080|484055080|1</t>
  </si>
  <si>
    <t>KV|343595420|5|484055078|3</t>
  </si>
  <si>
    <t>KV|343595420|5|484055078|2</t>
  </si>
  <si>
    <t>KV|343595420|5|484055078|1</t>
  </si>
  <si>
    <t>KV|47817572|755|484055072|1</t>
  </si>
  <si>
    <t>KV|348548145|51|484054684|1</t>
  </si>
  <si>
    <t>KV|232157203|1752|484054669|1</t>
  </si>
  <si>
    <t>KV|222530925|1437|484054662|2</t>
  </si>
  <si>
    <t>KV|222530925|1437|484054662|1</t>
  </si>
  <si>
    <t>KV|326169914|1837|484054084|2</t>
  </si>
  <si>
    <t>KV|326169914|1837|484054084|1</t>
  </si>
  <si>
    <t>KV|313939494|741|484053994|1</t>
  </si>
  <si>
    <t>KV|313939494|741|484053994|2</t>
  </si>
  <si>
    <t>KV|234451141|2549|484053885|3</t>
  </si>
  <si>
    <t>KV|234451141|2549|484053885|2</t>
  </si>
  <si>
    <t>KV|234451141|2549|484053885|5</t>
  </si>
  <si>
    <t>KV|234451141|2549|484053885|4</t>
  </si>
  <si>
    <t>KV|234451141|2549|484053885|1</t>
  </si>
  <si>
    <t>KV|200052515|8661|484053866|1</t>
  </si>
  <si>
    <t>KV|218357321|5077|484053721|2</t>
  </si>
  <si>
    <t>KV|218357321|5077|484053721|1</t>
  </si>
  <si>
    <t>KV|310856636|5379|484053687|1</t>
  </si>
  <si>
    <t>KV|316229226|900|484053159|1</t>
  </si>
  <si>
    <t>KV|269658083|2134|484052592|1</t>
  </si>
  <si>
    <t>KV|220268840|4136|484052325|2</t>
  </si>
  <si>
    <t>KV|220268840|4136|484052325|1</t>
  </si>
  <si>
    <t>KV|345421446|394|484052243|1</t>
  </si>
  <si>
    <t>KV|338014142|204|484052015|1</t>
  </si>
  <si>
    <t>KV|205770149|2838|484051903|2</t>
  </si>
  <si>
    <t>KV|205770149|2838|484051903|1</t>
  </si>
  <si>
    <t>KV|212651767|213|484051663|1</t>
  </si>
  <si>
    <t>KV|232166679|4189|484051233|3</t>
  </si>
  <si>
    <t>KV|232166679|4189|484051233|2</t>
  </si>
  <si>
    <t>KV|232166679|4189|484051233|1</t>
  </si>
  <si>
    <t>KV|221552038|531|484051221|2</t>
  </si>
  <si>
    <t>KV|313324597|114|484050776|3</t>
  </si>
  <si>
    <t>KV|313324597|114|484050776|2</t>
  </si>
  <si>
    <t>KV|313324597|114|484050776|1</t>
  </si>
  <si>
    <t>KV|94383|10321|484050629|2</t>
  </si>
  <si>
    <t>KV|94383|10321|484050629|1</t>
  </si>
  <si>
    <t>KV|205462738|278|484050436|2</t>
  </si>
  <si>
    <t>KV|205462738|278|484050436|1</t>
  </si>
  <si>
    <t>KV|225293258|86|484050358|2</t>
  </si>
  <si>
    <t>KV|225293258|86|484050358|1</t>
  </si>
  <si>
    <t>KV|314341185|331|484050349|2</t>
  </si>
  <si>
    <t>KV|314341185|331|484050349|3</t>
  </si>
  <si>
    <t>KV|314341185|331|484050349|1</t>
  </si>
  <si>
    <t>KV|251400224|8663|484050271|3</t>
  </si>
  <si>
    <t>KV|251400224|8663|484050271|2</t>
  </si>
  <si>
    <t>KV|337507404|422|484049807|3</t>
  </si>
  <si>
    <t>KV|337507404|422|484049807|2</t>
  </si>
  <si>
    <t>KV|337507404|422|484049807|1</t>
  </si>
  <si>
    <t>KV|210705053|130|484049748|2</t>
  </si>
  <si>
    <t>KV|210705053|130|484049748|1</t>
  </si>
  <si>
    <t>KV|336661078|94|484049382|1</t>
  </si>
  <si>
    <t>KV|233241585|1317|484049355|2</t>
  </si>
  <si>
    <t>KV|233241585|1317|484049355|1</t>
  </si>
  <si>
    <t>KV|229556598|533|484049072|1</t>
  </si>
  <si>
    <t>KV|8576662|1191|484049040|2</t>
  </si>
  <si>
    <t>KV|8576662|1191|484049040|1</t>
  </si>
  <si>
    <t>KV|219615154|3155|484048883|1</t>
  </si>
  <si>
    <t>KV|219615154|3155|484048883|2</t>
  </si>
  <si>
    <t>KV|318880765|58|484048697|2</t>
  </si>
  <si>
    <t>KV|318880765|58|484048697|3</t>
  </si>
  <si>
    <t>KV|318880765|58|484048697|1</t>
  </si>
  <si>
    <t>KV|317117278|361|484048673|4</t>
  </si>
  <si>
    <t>KV|303394759|1618|484048670|2</t>
  </si>
  <si>
    <t>KV|49572126|685|484048661|6</t>
  </si>
  <si>
    <t>KV|48860753|120|484048573|2</t>
  </si>
  <si>
    <t>KV|48860753|120|484048573|3</t>
  </si>
  <si>
    <t>KV|48860753|120|484048573|1</t>
  </si>
  <si>
    <t>KV|341953805|15|484048392|3</t>
  </si>
  <si>
    <t>KV|341953805|15|484048392|2</t>
  </si>
  <si>
    <t>KV|341953805|15|484048392|1</t>
  </si>
  <si>
    <t>KV|341887793|61|484048391|2</t>
  </si>
  <si>
    <t>KV|341887793|61|484048391|1</t>
  </si>
  <si>
    <t>KV|216936774|404|484048071|1</t>
  </si>
  <si>
    <t>KV|330281311|88|484048067|2</t>
  </si>
  <si>
    <t>KV|330281311|88|484048067|1</t>
  </si>
  <si>
    <t>KV|226041635|1039|484048063|3</t>
  </si>
  <si>
    <t>KV|226041635|1039|484048063|2</t>
  </si>
  <si>
    <t>KV|226041635|1039|484048063|1</t>
  </si>
  <si>
    <t>KV|328820280|395|484048062|1</t>
  </si>
  <si>
    <t>KV|251158202|2330|484047635|3</t>
  </si>
  <si>
    <t>KV|251158202|2330|484047635|4</t>
  </si>
  <si>
    <t>KV|251158202|2330|484047635|2</t>
  </si>
  <si>
    <t>KV|251158202|2330|484047635|1</t>
  </si>
  <si>
    <t>KV|229420602|3065|484047631|2</t>
  </si>
  <si>
    <t>KV|229420602|3065|484047631|3</t>
  </si>
  <si>
    <t>KV|229420602|3065|484047631|1</t>
  </si>
  <si>
    <t>KV|46065389|7157|484046968|4</t>
  </si>
  <si>
    <t>KV|46065389|7157|484046968|3</t>
  </si>
  <si>
    <t>KV|46065389|7157|484046968|2</t>
  </si>
  <si>
    <t>KV|46065389|7157|484046968|1</t>
  </si>
  <si>
    <t>KV|227187234|1517|484046411|3</t>
  </si>
  <si>
    <t>KV|227187234|1517|484046411|2</t>
  </si>
  <si>
    <t>KV|227187234|1517|484046411|1</t>
  </si>
  <si>
    <t>KV|333383158|70|484046409|1</t>
  </si>
  <si>
    <t>KV|333383158|68|484046406|1</t>
  </si>
  <si>
    <t>KV|340786411|91|484046228|2</t>
  </si>
  <si>
    <t>KV|340786411|91|484046228|1</t>
  </si>
  <si>
    <t>SV|98439890|14|484043891|2</t>
  </si>
  <si>
    <t>SV|98439850|14|484043891|1</t>
  </si>
  <si>
    <t>SV|70068525|61|484043887|2</t>
  </si>
  <si>
    <t>SV|70068583|74|484043887|3</t>
  </si>
  <si>
    <t>SV|92103029|65|484043887|1</t>
  </si>
  <si>
    <t>KV|347814046|8|484041922|2</t>
  </si>
  <si>
    <t>KV|347814046|8|484041922|1</t>
  </si>
  <si>
    <t>KV|312491309|748|484041921|1</t>
  </si>
  <si>
    <t>KV|312491309|748|484041921|3</t>
  </si>
  <si>
    <t>KV|312491309|748|484041921|2</t>
  </si>
  <si>
    <t>KV|210969271|778|484041920|2</t>
  </si>
  <si>
    <t>KV|210969271|778|484041920|1</t>
  </si>
  <si>
    <t>KV|312706402|498|484041919|1</t>
  </si>
  <si>
    <t>KV|312706402|498|484041919|2</t>
  </si>
  <si>
    <t>KV|308364807|408|484041916|3</t>
  </si>
  <si>
    <t>KV|308364807|408|484041916|2</t>
  </si>
  <si>
    <t>KV|308364807|408|484041916|1</t>
  </si>
  <si>
    <t>KV|339354737|33|484041915|3</t>
  </si>
  <si>
    <t>KV|339354737|33|484041915|2</t>
  </si>
  <si>
    <t>KV|339354737|33|484041915|1</t>
  </si>
  <si>
    <t>KV|216715557|1902|484041914|2</t>
  </si>
  <si>
    <t>KV|216715557|1902|484041914|1</t>
  </si>
  <si>
    <t>KV|335910147|349|484041905|1</t>
  </si>
  <si>
    <t>KV|328333827|393|484041904|1</t>
  </si>
  <si>
    <t>KV|331519443|185|484041903|1</t>
  </si>
  <si>
    <t>KV|335971642|37|484041901|1</t>
  </si>
  <si>
    <t>KV|348324263|38|484041900|3</t>
  </si>
  <si>
    <t>KV|348324263|38|484041900|2</t>
  </si>
  <si>
    <t>KV|348324263|38|484041900|1</t>
  </si>
  <si>
    <t>KV|211408818|5112|484041899|1</t>
  </si>
  <si>
    <t>KV|338391310|24|484041898|1</t>
  </si>
  <si>
    <t>KV|344365992|79|484041893|1</t>
  </si>
  <si>
    <t>KV|336561944|88|484041892|1</t>
  </si>
  <si>
    <t>KV|334844855|385|484041890|1</t>
  </si>
  <si>
    <t>KV|333014209|22|484041889|1</t>
  </si>
  <si>
    <t>KV|338543935|499|484041884|1</t>
  </si>
  <si>
    <t>KV|347613067|84|484041882|1</t>
  </si>
  <si>
    <t>KV|283601655|74|484041881|1</t>
  </si>
  <si>
    <t>KV|347368763|10|484041880|1</t>
  </si>
  <si>
    <t>KV|328747028|98|484041879|1</t>
  </si>
  <si>
    <t>KV|347697716|33|484041488|2</t>
  </si>
  <si>
    <t>KV|347697716|33|484041488|1</t>
  </si>
  <si>
    <t>KV|206709958|293|484041322|2</t>
  </si>
  <si>
    <t>KV|206709958|293|484041322|1</t>
  </si>
  <si>
    <t>KV|343543781|15|484041321|2</t>
  </si>
  <si>
    <t>KV|343543781|15|484041321|1</t>
  </si>
  <si>
    <t>KV|315653172|115|484041319|2</t>
  </si>
  <si>
    <t>KV|315653172|115|484041319|1</t>
  </si>
  <si>
    <t>KV|339562682|108|484041260|2</t>
  </si>
  <si>
    <t>KV|339562682|108|484041260|1</t>
  </si>
  <si>
    <t>SV|97740158|23|484041113|4</t>
  </si>
  <si>
    <t>SV|94001579|68|484041113|3</t>
  </si>
  <si>
    <t>SV|93997027|35|484041113|2</t>
  </si>
  <si>
    <t>SV|93990744|48|484041113|1</t>
  </si>
  <si>
    <t>KV|319682126|72|484040970|1</t>
  </si>
  <si>
    <t>KV|319682126|72|484040970|3</t>
  </si>
  <si>
    <t>KV|319682126|72|484040970|2</t>
  </si>
  <si>
    <t>KV|312664742|1058|484040628|2</t>
  </si>
  <si>
    <t>KV|312664742|1058|484040628|1</t>
  </si>
  <si>
    <t>KV|338524426|20|484040627|2</t>
  </si>
  <si>
    <t>KV|338524426|20|484040627|1</t>
  </si>
  <si>
    <t>KV|347975058|10|484040626|2</t>
  </si>
  <si>
    <t>KV|347975058|10|484040626|1</t>
  </si>
  <si>
    <t>KV|346711138|54|484040623|2</t>
  </si>
  <si>
    <t>KV|346711138|54|484040623|1</t>
  </si>
  <si>
    <t>SV|96061807|99|484039638|3</t>
  </si>
  <si>
    <t>SV|96061807|99|484039638|2</t>
  </si>
  <si>
    <t>SV|96061807|99|484039638|1</t>
  </si>
  <si>
    <t>LV|424881559|54|484039224|2</t>
  </si>
  <si>
    <t>LV|424881559|54|484039224|1</t>
  </si>
  <si>
    <t>SV|75536370|47|484038439|2</t>
  </si>
  <si>
    <t>SV|75536370|47|484038439|1</t>
  </si>
  <si>
    <t>SV|98067727|20|484038434|2</t>
  </si>
  <si>
    <t>SV|98067727|20|484038434|1</t>
  </si>
  <si>
    <t>SV|98070667|21|484038422|1</t>
  </si>
  <si>
    <t>SV|98070667|21|484038422|2</t>
  </si>
  <si>
    <t>SV|97142834|68|484038414|3</t>
  </si>
  <si>
    <t>SV|97113876|84|484038414|2</t>
  </si>
  <si>
    <t>SV|97109635|48|484038414|1</t>
  </si>
  <si>
    <t>SV|75536257|30|484038408|2</t>
  </si>
  <si>
    <t>SV|75536257|30|484038408|1</t>
  </si>
  <si>
    <t>SV|96917877|160|484038387|1</t>
  </si>
  <si>
    <t>SV|96917877|160|484038387|2</t>
  </si>
  <si>
    <t>SV|75629929|24|484038368|2</t>
  </si>
  <si>
    <t>SV|75629929|24|484038368|1</t>
  </si>
  <si>
    <t>SV|98371411|14|484038344|2</t>
  </si>
  <si>
    <t>SV|98371411|14|484038344|1</t>
  </si>
  <si>
    <t>SV|75613606|32|484038297|2</t>
  </si>
  <si>
    <t>SV|75613606|32|484038297|1</t>
  </si>
  <si>
    <t>SV|75536364|44|484038295|2</t>
  </si>
  <si>
    <t>SV|75536364|44|484038295|1</t>
  </si>
  <si>
    <t>SV|75457317|34|484038287|2</t>
  </si>
  <si>
    <t>SV|75457317|34|484038287|1</t>
  </si>
  <si>
    <t>SV|98059303|30|484038277|1</t>
  </si>
  <si>
    <t>SV|98059303|30|484038277|2</t>
  </si>
  <si>
    <t>SV|98228854|11|484038275|2</t>
  </si>
  <si>
    <t>SV|98228854|11|484038275|1</t>
  </si>
  <si>
    <t>SV|98228854|11|484038275|3</t>
  </si>
  <si>
    <t>SV|98012925|13|484038273|2</t>
  </si>
  <si>
    <t>SV|98012925|13|484038273|1</t>
  </si>
  <si>
    <t>SV|75536372|30|484038259|2</t>
  </si>
  <si>
    <t>SV|75536372|30|484038259|1</t>
  </si>
  <si>
    <t>SV|98151621|16|484038250|2</t>
  </si>
  <si>
    <t>SV|98151621|16|484038250|1</t>
  </si>
  <si>
    <t>SV|75457072|40|484038247|2</t>
  </si>
  <si>
    <t>SV|75457072|40|484038247|1</t>
  </si>
  <si>
    <t>SV|75457033|34|484038246|2</t>
  </si>
  <si>
    <t>SV|75457033|34|484038246|1</t>
  </si>
  <si>
    <t>SV|75536261|30|484038227|2</t>
  </si>
  <si>
    <t>SV|75536261|30|484038227|1</t>
  </si>
  <si>
    <t>SV|98066976|35|484038217|1</t>
  </si>
  <si>
    <t>SV|98066976|35|484038217|2</t>
  </si>
  <si>
    <t>SV|98070687|17|484038202|2</t>
  </si>
  <si>
    <t>SV|98070687|17|484038202|1</t>
  </si>
  <si>
    <t>KR|73085416|290|484038133|1</t>
  </si>
  <si>
    <t>KR|73085416|290|484038133|2</t>
  </si>
  <si>
    <t>SV|98096296|32|484038132|2</t>
  </si>
  <si>
    <t>SV|98096296|32|484038132|1</t>
  </si>
  <si>
    <t>SV|98196732|48|484038128|1</t>
  </si>
  <si>
    <t>SV|98196732|48|484038128|2</t>
  </si>
  <si>
    <t>SV|75457497|56|484038075|2</t>
  </si>
  <si>
    <t>SV|75457497|56|484038075|1</t>
  </si>
  <si>
    <t>SV|75456961|33|484038074|2</t>
  </si>
  <si>
    <t>SV|75456961|33|484038074|1</t>
  </si>
  <si>
    <t>SV|75456952|34|484038070|2</t>
  </si>
  <si>
    <t>SV|75456952|34|484038070|1</t>
  </si>
  <si>
    <t>SV|75457063|40|484038065|2</t>
  </si>
  <si>
    <t>SV|75457063|40|484038065|1</t>
  </si>
  <si>
    <t>SV|75457021|40|484038060|2</t>
  </si>
  <si>
    <t>SV|75457021|40|484038060|1</t>
  </si>
  <si>
    <t>SV|75456991|43|484038056|2</t>
  </si>
  <si>
    <t>SV|75456991|43|484038056|1</t>
  </si>
  <si>
    <t>SV|75619680|26|484038052|2</t>
  </si>
  <si>
    <t>SV|75619680|26|484038052|1</t>
  </si>
  <si>
    <t>SV|75536236|30|484038031|2</t>
  </si>
  <si>
    <t>SV|75536236|30|484038031|1</t>
  </si>
  <si>
    <t>SV|75536352|37|484038005|2</t>
  </si>
  <si>
    <t>SV|75536352|37|484038005|1</t>
  </si>
  <si>
    <t>SV|75536359|30|484038004|2</t>
  </si>
  <si>
    <t>SV|75536359|30|484038004|1</t>
  </si>
  <si>
    <t>SV|96927707|174|484037995|1</t>
  </si>
  <si>
    <t>SV|96927707|174|484037995|2</t>
  </si>
  <si>
    <t>SV|97305959|68|484037954|1</t>
  </si>
  <si>
    <t>SV|97940896|41|484037868|1</t>
  </si>
  <si>
    <t>SV|97146537|53|484037862|1</t>
  </si>
  <si>
    <t>SV|97286418|95|484037854|1</t>
  </si>
  <si>
    <t>SV|90575957|148|484037834|1</t>
  </si>
  <si>
    <t>SV|96831393|84|484037813|1</t>
  </si>
  <si>
    <t>SV|75083627|206|484037812|2</t>
  </si>
  <si>
    <t>SV|75083627|206|484037812|1</t>
  </si>
  <si>
    <t>SV|97225181|41|484037811|1</t>
  </si>
  <si>
    <t>SV|94323138|57|484037753|1</t>
  </si>
  <si>
    <t>SV|75456945|45|484037719|2</t>
  </si>
  <si>
    <t>SV|75456945|45|484037719|1</t>
  </si>
  <si>
    <t>SV|75456966|40|484037717|2</t>
  </si>
  <si>
    <t>SV|75456966|40|484037717|1</t>
  </si>
  <si>
    <t>SV|75457051|34|484037710|2</t>
  </si>
  <si>
    <t>SV|75457051|34|484037710|1</t>
  </si>
  <si>
    <t>SV|75457025|40|484037703|2</t>
  </si>
  <si>
    <t>SV|75457025|40|484037703|1</t>
  </si>
  <si>
    <t>SV|96072966|160|484037681|2</t>
  </si>
  <si>
    <t>SV|96072966|160|484037681|1</t>
  </si>
  <si>
    <t>SV|413779876|124|484037665|1</t>
  </si>
  <si>
    <t>LF|71364702|32|484037663|2</t>
  </si>
  <si>
    <t>LF|70909922|68|484037663|1</t>
  </si>
  <si>
    <t>SV|75536343|34|484037661|2</t>
  </si>
  <si>
    <t>SV|75536343|34|484037661|1</t>
  </si>
  <si>
    <t>SV|75457371|45|484037639|2</t>
  </si>
  <si>
    <t>SV|75457371|45|484037639|1</t>
  </si>
  <si>
    <t>SV|98165329|8|484037635|2</t>
  </si>
  <si>
    <t>SV|98165329|8|484037635|1</t>
  </si>
  <si>
    <t>SV|69077604|124|484037624|1</t>
  </si>
  <si>
    <t>SV|94554239|119|484037591|1</t>
  </si>
  <si>
    <t>SV|97643766|39|484037453|2</t>
  </si>
  <si>
    <t>SV|97643766|39|484037453|3</t>
  </si>
  <si>
    <t>SV|97643766|39|484037453|1</t>
  </si>
  <si>
    <t>SV|75456985|34|484037272|2</t>
  </si>
  <si>
    <t>SV|75456985|34|484037272|1</t>
  </si>
  <si>
    <t>SV|4938159|98|484037255|2</t>
  </si>
  <si>
    <t>SV|4938159|98|484037255|1</t>
  </si>
  <si>
    <t>KR|74212227|78|484037249|1</t>
  </si>
  <si>
    <t>KR|74212227|78|484037249|2</t>
  </si>
  <si>
    <t>KR|4852709|105|484037247|3</t>
  </si>
  <si>
    <t>KR|4852709|105|484037247|2</t>
  </si>
  <si>
    <t>KR|4852709|105|484037247|1</t>
  </si>
  <si>
    <t>SV|72328315|59|484037244|3</t>
  </si>
  <si>
    <t>SV|72328315|59|484037244|2</t>
  </si>
  <si>
    <t>SV|72328315|59|484037244|1</t>
  </si>
  <si>
    <t>SV|4955102|82|484037243|3</t>
  </si>
  <si>
    <t>SV|4955102|82|484037243|2</t>
  </si>
  <si>
    <t>SV|4955102|82|484037243|1</t>
  </si>
  <si>
    <t>HA|2740798|292|484037234|1</t>
  </si>
  <si>
    <t>HA|2740798|292|484037234|3</t>
  </si>
  <si>
    <t>HA|2740798|292|484037234|2</t>
  </si>
  <si>
    <t>AS|5226058|63|484037233|2</t>
  </si>
  <si>
    <t>AS|5226058|63|484037233|1</t>
  </si>
  <si>
    <t>SV|96180839|59|484037106|1</t>
  </si>
  <si>
    <t>SV|96180839|59|484037106|2</t>
  </si>
  <si>
    <t>SV|97601436|34|484037087|2</t>
  </si>
  <si>
    <t>SV|97601436|34|484037087|1</t>
  </si>
  <si>
    <t>SV|92160246|74|484037083|2</t>
  </si>
  <si>
    <t>SV|92160246|74|484037083|1</t>
  </si>
  <si>
    <t>SV|72681256|125|484037079|2</t>
  </si>
  <si>
    <t>SV|72681256|125|484037079|1</t>
  </si>
  <si>
    <t>SV|95385080|31|484037064|2</t>
  </si>
  <si>
    <t>SV|95385080|31|484037064|1</t>
  </si>
  <si>
    <t>SV|94480853|62|484036857|1</t>
  </si>
  <si>
    <t>SV|97518279|38|484036856|1</t>
  </si>
  <si>
    <t>SV|97628290|40|484036743|3</t>
  </si>
  <si>
    <t>SV|97628290|40|484036743|2</t>
  </si>
  <si>
    <t>SV|97628290|40|484036743|1</t>
  </si>
  <si>
    <t>SV|97948806|29|484036720|2</t>
  </si>
  <si>
    <t>SV|97948806|29|484036720|1</t>
  </si>
  <si>
    <t>SV|97642675|29|484036683|2</t>
  </si>
  <si>
    <t>SV|97642675|29|484036683|3</t>
  </si>
  <si>
    <t>SV|97642675|29|484036683|1</t>
  </si>
  <si>
    <t>SV|75536206|30|484036574|2</t>
  </si>
  <si>
    <t>SV|75536206|30|484036574|1</t>
  </si>
  <si>
    <t>DA|8082809|136|484036459|2</t>
  </si>
  <si>
    <t>DA|8082809|136|484036459|1</t>
  </si>
  <si>
    <t>SV|70857194|136|484036455|1</t>
  </si>
  <si>
    <t>SV|70857194|136|484036455|2</t>
  </si>
  <si>
    <t>SV|90087718|84|484036278|2</t>
  </si>
  <si>
    <t>SV|90087718|84|484036278|1</t>
  </si>
  <si>
    <t>SV|97628480|66|484036236|3</t>
  </si>
  <si>
    <t>SV|97628480|66|484036236|2</t>
  </si>
  <si>
    <t>SV|97628480|66|484036236|1</t>
  </si>
  <si>
    <t>SV|418316613|131|484036231|1</t>
  </si>
  <si>
    <t>SV|418316613|131|484036231|2</t>
  </si>
  <si>
    <t>SV|75456987|43|484036143|2</t>
  </si>
  <si>
    <t>SV|75456987|43|484036143|1</t>
  </si>
  <si>
    <t>SV|97526097|16|484036119|1</t>
  </si>
  <si>
    <t>SV|97526097|16|484036119|2</t>
  </si>
  <si>
    <t>SV|427559907|61|484036114|2</t>
  </si>
  <si>
    <t>SV|427559907|61|484036114|1</t>
  </si>
  <si>
    <t>SV|98245238|10|484036111|6</t>
  </si>
  <si>
    <t>SV|96907757|15|484036111|5</t>
  </si>
  <si>
    <t>KR|70097087|414|484036111|3</t>
  </si>
  <si>
    <t>SV|96903761|17|484036111|4</t>
  </si>
  <si>
    <t>KR|70097087|414|484036109|2</t>
  </si>
  <si>
    <t>KR|70097087|414|484036109|1</t>
  </si>
  <si>
    <t>SV|96903761|17|484036108|2</t>
  </si>
  <si>
    <t>SV|96903761|17|484036108|1</t>
  </si>
  <si>
    <t>SV|96907757|15|484036105|1</t>
  </si>
  <si>
    <t>SV|75536367|30|484036070|2</t>
  </si>
  <si>
    <t>SV|75536367|30|484036070|1</t>
  </si>
  <si>
    <t>SV|95851947|108|484036015|2</t>
  </si>
  <si>
    <t>SV|95851947|108|484036015|1</t>
  </si>
  <si>
    <t>SV|96764194|84|484036004|2</t>
  </si>
  <si>
    <t>SV|96764194|84|484036004|1</t>
  </si>
  <si>
    <t>SV|97899510|21|484036003|1</t>
  </si>
  <si>
    <t>SV|97899510|21|484036003|2</t>
  </si>
  <si>
    <t>SV|97920206|17|484035995|2</t>
  </si>
  <si>
    <t>SV|97920206|17|484035995|1</t>
  </si>
  <si>
    <t>LF|70383187|156|484035994|1</t>
  </si>
  <si>
    <t>SV|97918317|12|484035991|2</t>
  </si>
  <si>
    <t>SV|97918317|12|484035991|1</t>
  </si>
  <si>
    <t>SV|96309162|36|484035898|1</t>
  </si>
  <si>
    <t>SV|95690394|131|484035882|1</t>
  </si>
  <si>
    <t>SV|75367593|78|484035881|1</t>
  </si>
  <si>
    <t>SV|98161660|14|484035856|2</t>
  </si>
  <si>
    <t>SV|98161660|14|484035856|1</t>
  </si>
  <si>
    <t>KR|74495125|41|484035838|2</t>
  </si>
  <si>
    <t>KR|74495125|41|484035838|1</t>
  </si>
  <si>
    <t>SV|97261736|50|484035777|3</t>
  </si>
  <si>
    <t>SV|97261736|50|484035777|1</t>
  </si>
  <si>
    <t>SV|97261736|50|484035777|2</t>
  </si>
  <si>
    <t>SV|97642695|41|484035708|3</t>
  </si>
  <si>
    <t>SV|97642695|41|484035708|2</t>
  </si>
  <si>
    <t>SV|97642695|41|484035708|1</t>
  </si>
  <si>
    <t>SV|4908208|214|484035636|2</t>
  </si>
  <si>
    <t>SV|4908208|214|484035636|1</t>
  </si>
  <si>
    <t>SV|97628490|29|484035581|3</t>
  </si>
  <si>
    <t>SV|97628490|29|484035581|1</t>
  </si>
  <si>
    <t>SV|97628490|29|484035581|2</t>
  </si>
  <si>
    <t>SV|91431590|61|484035545|2</t>
  </si>
  <si>
    <t>SV|91431590|61|484035545|1</t>
  </si>
  <si>
    <t>SV|98525084|10|484035513|1</t>
  </si>
  <si>
    <t>SV|97642575|41|484035388|3</t>
  </si>
  <si>
    <t>SV|97642575|41|484035388|2</t>
  </si>
  <si>
    <t>SV|97642575|41|484035388|1</t>
  </si>
  <si>
    <t>SV|94495163|64|484035362|2</t>
  </si>
  <si>
    <t>SV|94495163|64|484035362|1</t>
  </si>
  <si>
    <t>SV|95013740|57|484035360|2</t>
  </si>
  <si>
    <t>SV|95013740|57|484035360|1</t>
  </si>
  <si>
    <t>KR|74377076|26|484035354|2</t>
  </si>
  <si>
    <t>KR|74377076|26|484035354|1</t>
  </si>
  <si>
    <t>SV|97601815|11|484035352|1</t>
  </si>
  <si>
    <t>SV|97601815|11|484035352|2</t>
  </si>
  <si>
    <t>SV|96444096|93|484035306|1</t>
  </si>
  <si>
    <t>SV|96446326|65|484035303|1</t>
  </si>
  <si>
    <t>SV|416861138|245|484035212|2</t>
  </si>
  <si>
    <t>SV|416861138|245|484035212|1</t>
  </si>
  <si>
    <t>SV|69195439|94|484035210|2</t>
  </si>
  <si>
    <t>SV|69195439|94|484035210|1</t>
  </si>
  <si>
    <t>SV|70361925|135|484035208|2</t>
  </si>
  <si>
    <t>SV|70361925|135|484035208|1</t>
  </si>
  <si>
    <t>SV|97262857|39|484035112|2</t>
  </si>
  <si>
    <t>SV|97262857|39|484035112|1</t>
  </si>
  <si>
    <t>SV|97262857|39|484035112|3</t>
  </si>
  <si>
    <t>SV|69014229|67|484035024|2</t>
  </si>
  <si>
    <t>SV|98245238|10|484034779|2</t>
  </si>
  <si>
    <t>SV|98245238|10|484034779|1</t>
  </si>
  <si>
    <t>KR|73909563|58|484034772|2</t>
  </si>
  <si>
    <t>KR|73909563|58|484034772|1</t>
  </si>
  <si>
    <t>SV|95946059|65|484034771|1</t>
  </si>
  <si>
    <t>SV|95946059|65|484034771|2</t>
  </si>
  <si>
    <t>KR|73898847|97|484034770|2</t>
  </si>
  <si>
    <t>KR|73898847|97|484034770|1</t>
  </si>
  <si>
    <t>KR|74477386|33|484034768|1</t>
  </si>
  <si>
    <t>KR|74477386|33|484034768|2</t>
  </si>
  <si>
    <t>SV|95937178|49|484034767|2</t>
  </si>
  <si>
    <t>SV|95937178|49|484034767|1</t>
  </si>
  <si>
    <t>SV|95946049|27|484034765|2</t>
  </si>
  <si>
    <t>SV|95946049|27|484034765|1</t>
  </si>
  <si>
    <t>SV|4938250|99|484034751|2</t>
  </si>
  <si>
    <t>SV|4938250|99|484034751|1</t>
  </si>
  <si>
    <t>SV|91168386|116|484034750|2</t>
  </si>
  <si>
    <t>SV|91168386|116|484034750|1</t>
  </si>
  <si>
    <t>SV|71065124|65|484034685|2</t>
  </si>
  <si>
    <t>SV|71065124|65|484034685|1</t>
  </si>
  <si>
    <t>SV|97179523|39|484034492|2</t>
  </si>
  <si>
    <t>SV|97179523|39|484034492|1</t>
  </si>
  <si>
    <t>SV|96732879|15|484034490|2</t>
  </si>
  <si>
    <t>SV|96732879|15|484034490|1</t>
  </si>
  <si>
    <t>SV|98255094|12|484034489|2</t>
  </si>
  <si>
    <t>SV|98255094|12|484034489|1</t>
  </si>
  <si>
    <t>LV|450146938|84|484034482|1</t>
  </si>
  <si>
    <t>SV|72592460|14|484034433|1</t>
  </si>
  <si>
    <t>SV|72592460|14|484034432|2</t>
  </si>
  <si>
    <t>SV|72592460|14|484034432|1</t>
  </si>
  <si>
    <t>SV|95189422|149|484034430|1</t>
  </si>
  <si>
    <t>KR|74339860|81|484034384|2</t>
  </si>
  <si>
    <t>KR|74339860|81|484034384|1</t>
  </si>
  <si>
    <t>SV|97274901|84|484034324|3</t>
  </si>
  <si>
    <t>SV|97274901|84|484034324|1</t>
  </si>
  <si>
    <t>SV|97274901|84|484034324|2</t>
  </si>
  <si>
    <t>DA|6663838|94|484034322|2</t>
  </si>
  <si>
    <t>DA|6663838|94|484034322|1</t>
  </si>
  <si>
    <t>DA|6663838|94|484034322|3</t>
  </si>
  <si>
    <t>SV|95732848|80|484034144|2</t>
  </si>
  <si>
    <t>SV|95732848|80|484034144|1</t>
  </si>
  <si>
    <t>SV|97766737|100|484034130|2</t>
  </si>
  <si>
    <t>SV|97766737|100|484034130|3</t>
  </si>
  <si>
    <t>SV|97766737|100|484034130|1</t>
  </si>
  <si>
    <t>SV|97643906|44|484034107|1</t>
  </si>
  <si>
    <t>SV|97643906|44|484034107|2</t>
  </si>
  <si>
    <t>SV|97643906|44|484034107|3</t>
  </si>
  <si>
    <t>SV|97640342|30|484034077|3</t>
  </si>
  <si>
    <t>SV|97640342|30|484034077|1</t>
  </si>
  <si>
    <t>SV|97640342|30|484034077|2</t>
  </si>
  <si>
    <t>SV|96952302|45|484034076|1</t>
  </si>
  <si>
    <t>SV|96952302|45|484034076|2</t>
  </si>
  <si>
    <t>SV|91073493|49|484033911|2</t>
  </si>
  <si>
    <t>SV|91073493|49|484033911|1</t>
  </si>
  <si>
    <t>LF|70578496|54|484033907|1</t>
  </si>
  <si>
    <t>SV|94995519|66|484033906|2</t>
  </si>
  <si>
    <t>SV|94995519|66|484033906|1</t>
  </si>
  <si>
    <t>KR|74400014|32|484033834|1</t>
  </si>
  <si>
    <t>KR|74400014|32|484033834|2</t>
  </si>
  <si>
    <t>KR|74507690|66|484033832|1</t>
  </si>
  <si>
    <t>KR|74507690|66|484033832|2</t>
  </si>
  <si>
    <t>SV|98066986|34|484033764|1</t>
  </si>
  <si>
    <t>SV|97645897|29|484033701|3</t>
  </si>
  <si>
    <t>SV|97645897|29|484033701|1</t>
  </si>
  <si>
    <t>SV|97645897|29|484033701|2</t>
  </si>
  <si>
    <t>SV|94351503|105|484033603|2</t>
  </si>
  <si>
    <t>SV|94351503|105|484033603|1</t>
  </si>
  <si>
    <t>SV|97598074|24|484033365|1</t>
  </si>
  <si>
    <t>SV|97598074|24|484033365|2</t>
  </si>
  <si>
    <t>KR|74615681|45|484033312|2</t>
  </si>
  <si>
    <t>KR|74615681|45|484033312|1</t>
  </si>
  <si>
    <t>DA|6861422|81|484033242|1</t>
  </si>
  <si>
    <t>DA|6861422|81|484033242|2</t>
  </si>
  <si>
    <t>KR|73745768|117|484033215|2</t>
  </si>
  <si>
    <t>KR|73745768|117|484033215|1</t>
  </si>
  <si>
    <t>SV|98255447|31|484033210|2</t>
  </si>
  <si>
    <t>SV|98255447|31|484033210|1</t>
  </si>
  <si>
    <t>SV|97659069|47|484033021|2</t>
  </si>
  <si>
    <t>SV|97659069|47|484033021|3</t>
  </si>
  <si>
    <t>SV|97659069|47|484033021|1</t>
  </si>
  <si>
    <t>SV|97937218|29|484032975|2</t>
  </si>
  <si>
    <t>SV|97937218|29|484032975|1</t>
  </si>
  <si>
    <t>KR|13567171|195|484032956|6</t>
  </si>
  <si>
    <t>KR|13477877|115|484032956|5</t>
  </si>
  <si>
    <t>KR|13477841|140|484032956|4</t>
  </si>
  <si>
    <t>KR|72329059|214|484032956|7</t>
  </si>
  <si>
    <t>KR|73465854|71|484032931|2</t>
  </si>
  <si>
    <t>KR|73465854|71|484032931|1</t>
  </si>
  <si>
    <t>SV|97936233|82|484032930|2</t>
  </si>
  <si>
    <t>SV|97936233|82|484032930|1</t>
  </si>
  <si>
    <t>SV|90087718|84|484032704|2</t>
  </si>
  <si>
    <t>SV|90087718|84|484032704|1</t>
  </si>
  <si>
    <t>SV|97267326|88|484032653|3</t>
  </si>
  <si>
    <t>SV|97267326|88|484032653|2</t>
  </si>
  <si>
    <t>SV|97267326|88|484032653|1</t>
  </si>
  <si>
    <t>LV|450146938|84|484032647|2</t>
  </si>
  <si>
    <t>LV|450146938|84|484032647|1</t>
  </si>
  <si>
    <t>KR|74516294|38|484032643|1</t>
  </si>
  <si>
    <t>KR|74516285|36|484032642|2</t>
  </si>
  <si>
    <t>KR|74516285|36|484032642|1</t>
  </si>
  <si>
    <t>SV|97071484|73|484032635|1</t>
  </si>
  <si>
    <t>SV|97493707|123|484032633|1</t>
  </si>
  <si>
    <t>SV|96372032|48|484032630|1</t>
  </si>
  <si>
    <t>SV|70972926|186|484032627|1</t>
  </si>
  <si>
    <t>SV|73055092|160|484032626|1</t>
  </si>
  <si>
    <t>KR|70621648|95|484032564|2</t>
  </si>
  <si>
    <t>KR|70621648|95|484032564|1</t>
  </si>
  <si>
    <t>SV|97235167|25|484032561|2</t>
  </si>
  <si>
    <t>SV|97235167|25|484032561|1</t>
  </si>
  <si>
    <t>LF|70083475|142|484032543|1</t>
  </si>
  <si>
    <t>SV|98237679|9|484032542|2</t>
  </si>
  <si>
    <t>SV|98237679|9|484032542|1</t>
  </si>
  <si>
    <t>SV|98226197|7|484032540|2</t>
  </si>
  <si>
    <t>SV|98226197|7|484032540|1</t>
  </si>
  <si>
    <t>SV|98227006|14|484032539|2</t>
  </si>
  <si>
    <t>SV|98227006|14|484032539|1</t>
  </si>
  <si>
    <t>SV|94427235|46|484032518|1</t>
  </si>
  <si>
    <t>SV|71254799|98|484032514|2</t>
  </si>
  <si>
    <t>SV|71254799|98|484032514|1</t>
  </si>
  <si>
    <t>SV|96976830|39|484032496|1</t>
  </si>
  <si>
    <t>SV|96976830|39|484032496|2</t>
  </si>
  <si>
    <t>SV|96976820|62|484032495|2</t>
  </si>
  <si>
    <t>SV|96976820|62|484032495|1</t>
  </si>
  <si>
    <t>SV|94426838|113|484032494|1</t>
  </si>
  <si>
    <t>SV|95383371|68|484032482|2</t>
  </si>
  <si>
    <t>SV|95383371|68|484032482|1</t>
  </si>
  <si>
    <t>SV|72979773|95|484032418|1</t>
  </si>
  <si>
    <t>KR|74507791|58|484032398|1</t>
  </si>
  <si>
    <t>KR|74507791|58|484032398|2</t>
  </si>
  <si>
    <t>SV|92195461|160|484032258|2</t>
  </si>
  <si>
    <t>SV|92195461|160|484032258|1</t>
  </si>
  <si>
    <t>KR|73643438|129|484032242|1</t>
  </si>
  <si>
    <t>SV|98002347|17|484032218|2</t>
  </si>
  <si>
    <t>SV|98002347|17|484032218|1</t>
  </si>
  <si>
    <t>SV|96500617|85|484032207|1</t>
  </si>
  <si>
    <t>SV|96500617|85|484031961|1</t>
  </si>
  <si>
    <t>SV|97942824|32|484031824|1</t>
  </si>
  <si>
    <t>SV|97942824|32|484031824|2</t>
  </si>
  <si>
    <t>SV|97261716|91|484031786|3</t>
  </si>
  <si>
    <t>SV|97261716|91|484031786|1</t>
  </si>
  <si>
    <t>SV|97261716|91|484031786|2</t>
  </si>
  <si>
    <t>SV|75536255|38|484031750|2</t>
  </si>
  <si>
    <t>SV|75536255|38|484031750|1</t>
  </si>
  <si>
    <t>SV|97261716|91|484031747|3</t>
  </si>
  <si>
    <t>SV|97261716|91|484031747|2</t>
  </si>
  <si>
    <t>SV|97261716|91|484031747|1</t>
  </si>
  <si>
    <t>SV|1922031|250|484031636|2</t>
  </si>
  <si>
    <t>SV|1922031|250|484031636|1</t>
  </si>
  <si>
    <t>SV|90232291|48|484031634|2</t>
  </si>
  <si>
    <t>SV|90232291|48|484031634|1</t>
  </si>
  <si>
    <t>SV|98255054|13|484031633|2</t>
  </si>
  <si>
    <t>SV|98255054|13|484031633|1</t>
  </si>
  <si>
    <t>KR|74466254|40|484031632|2</t>
  </si>
  <si>
    <t>KR|74466254|40|484031632|1</t>
  </si>
  <si>
    <t>SV|94665054|150|484031628|3</t>
  </si>
  <si>
    <t>LF|70199418|86|484031628|7</t>
  </si>
  <si>
    <t>SV|95670450|193|484031628|6</t>
  </si>
  <si>
    <t>SV|95670450|193|484031628|5</t>
  </si>
  <si>
    <t>SV|94665054|150|484031628|4</t>
  </si>
  <si>
    <t>SV|91289132|258|484031628|2</t>
  </si>
  <si>
    <t>SV|91289132|258|484031628|1</t>
  </si>
  <si>
    <t>SV|97508494|17|484031574|2</t>
  </si>
  <si>
    <t>SV|97508494|17|484031574|1</t>
  </si>
  <si>
    <t>SV|90885817|101|484031572|2</t>
  </si>
  <si>
    <t>SV|90885817|101|484031572|1</t>
  </si>
  <si>
    <t>SV|98061441|13|484031570|2</t>
  </si>
  <si>
    <t>SV|98061441|13|484031570|1</t>
  </si>
  <si>
    <t>SV|91005331|164|484031567|2</t>
  </si>
  <si>
    <t>SV|91005331|164|484031567|1</t>
  </si>
  <si>
    <t>LF|71251882|42|484031566|1</t>
  </si>
  <si>
    <t>SV|98422093|10|484031499|3</t>
  </si>
  <si>
    <t>SV|72336700|85|484031495|2</t>
  </si>
  <si>
    <t>SV|91517537|153|484031495|1</t>
  </si>
  <si>
    <t>SV|413147920|71|484031421|2</t>
  </si>
  <si>
    <t>SV|413147920|71|484031421|1</t>
  </si>
  <si>
    <t>SV|97784757|70|484031371|1</t>
  </si>
  <si>
    <t>SV|97784757|70|484031371|2</t>
  </si>
  <si>
    <t>KR|71544426|253|484031328|1</t>
  </si>
  <si>
    <t>KR|15001342|12|484031326|1</t>
  </si>
  <si>
    <t>KR|73129025|224|484031324|1</t>
  </si>
  <si>
    <t>SV|75527526|111|484031323|1</t>
  </si>
  <si>
    <t>LF|70637889|69|484031321|1</t>
  </si>
  <si>
    <t>LF|70775268|117|484031319|1</t>
  </si>
  <si>
    <t>KR|73906801|103|484031274|1</t>
  </si>
  <si>
    <t>SV|70569758|204|484031259|1</t>
  </si>
  <si>
    <t>SV|94164081|99|484031254|1</t>
  </si>
  <si>
    <t>LF|71031152|62|484031253|1</t>
  </si>
  <si>
    <t>SV|75360700|55|484031249|1</t>
  </si>
  <si>
    <t>SV|97257738|73|484031084|1</t>
  </si>
  <si>
    <t>SV|97257738|73|484031084|2</t>
  </si>
  <si>
    <t>SV|75457498|34|484031006|2</t>
  </si>
  <si>
    <t>SV|75457498|34|484031006|1</t>
  </si>
  <si>
    <t>SV|75536345|30|484030960|2</t>
  </si>
  <si>
    <t>SV|75536345|30|484030960|1</t>
  </si>
  <si>
    <t>SV|97640062|34|484030952|3</t>
  </si>
  <si>
    <t>SV|97640062|34|484030952|2</t>
  </si>
  <si>
    <t>SV|97640062|34|484030952|1</t>
  </si>
  <si>
    <t>SV|96085756|38|484030870|1</t>
  </si>
  <si>
    <t>SV|96085756|38|484030870|2</t>
  </si>
  <si>
    <t>SV|96917877|160|484030857|2</t>
  </si>
  <si>
    <t>SV|96917877|160|484030857|1</t>
  </si>
  <si>
    <t>SV|95046776|59|484030856|2</t>
  </si>
  <si>
    <t>SV|95046776|59|484030856|1</t>
  </si>
  <si>
    <t>SV|97120139|118|484030826|2</t>
  </si>
  <si>
    <t>SV|97120139|118|484030826|1</t>
  </si>
  <si>
    <t>SV|96675908|70|484030732|2</t>
  </si>
  <si>
    <t>SV|96675908|70|484030732|1</t>
  </si>
  <si>
    <t>SV|94935756|31|484030730|2</t>
  </si>
  <si>
    <t>SV|94935756|31|484030730|1</t>
  </si>
  <si>
    <t>DA|2696037|256|484030726|2</t>
  </si>
  <si>
    <t>DA|2696037|256|484030726|1</t>
  </si>
  <si>
    <t>SV|98103251|16|484030723|1</t>
  </si>
  <si>
    <t>SV|98103251|16|484030723|2</t>
  </si>
  <si>
    <t>KR|74276957|17|484030652|2</t>
  </si>
  <si>
    <t>KR|74276957|17|484030652|1</t>
  </si>
  <si>
    <t>SV|98106347|12|484030650|2</t>
  </si>
  <si>
    <t>SV|98106347|12|484030650|1</t>
  </si>
  <si>
    <t>KR|70308936|152|484030645|2</t>
  </si>
  <si>
    <t>KR|70308936|152|484030645|1</t>
  </si>
  <si>
    <t>SV|95103783|46|484030644|2</t>
  </si>
  <si>
    <t>SV|95103783|46|484030644|1</t>
  </si>
  <si>
    <t>SV|96832756|17|484030639|2</t>
  </si>
  <si>
    <t>SV|96832756|17|484030639|1</t>
  </si>
  <si>
    <t>SV|90403400|175|484030637|2</t>
  </si>
  <si>
    <t>SV|90403400|175|484030637|1</t>
  </si>
  <si>
    <t>SV|97858797|11|484030634|2</t>
  </si>
  <si>
    <t>SV|97858797|11|484030634|1</t>
  </si>
  <si>
    <t>DA|2534429|118|484030591|2</t>
  </si>
  <si>
    <t>DA|2534429|118|484030591|1</t>
  </si>
  <si>
    <t>SV|95037451|144|484030589|2</t>
  </si>
  <si>
    <t>SV|95037451|144|484030589|1</t>
  </si>
  <si>
    <t>KR|74565305|138|484030583|2</t>
  </si>
  <si>
    <t>KR|74565305|138|484030583|1</t>
  </si>
  <si>
    <t>KR|74339855|23|484030412|1</t>
  </si>
  <si>
    <t>KR|74339855|23|484030412|2</t>
  </si>
  <si>
    <t>SV|94458752|149|484030407|2</t>
  </si>
  <si>
    <t>SV|94458752|149|484030407|3</t>
  </si>
  <si>
    <t>SV|94458752|149|484030407|1</t>
  </si>
  <si>
    <t>SV|95891970|102|484030406|2</t>
  </si>
  <si>
    <t>SV|95890775|65|484030406|1</t>
  </si>
  <si>
    <t>KR|74339714|48|484030388|1</t>
  </si>
  <si>
    <t>KR|74339714|48|484030388|2</t>
  </si>
  <si>
    <t>SV|96127161|293|484030321|1</t>
  </si>
  <si>
    <t>SV|98035436|15|484030295|3</t>
  </si>
  <si>
    <t>SV|98035436|15|484030295|1</t>
  </si>
  <si>
    <t>SV|98035436|15|484030295|2</t>
  </si>
  <si>
    <t>SV|98079185|50|484030291|3</t>
  </si>
  <si>
    <t>SV|98079185|50|484030291|2</t>
  </si>
  <si>
    <t>SV|98079185|50|484030291|1</t>
  </si>
  <si>
    <t>SV|93874072|331|484030283|3</t>
  </si>
  <si>
    <t>SV|93874072|331|484030283|2</t>
  </si>
  <si>
    <t>SV|93874072|331|484030283|1</t>
  </si>
  <si>
    <t>SV|75329419|153|484030188|1</t>
  </si>
  <si>
    <t>SV|95014025|65|484030132|2</t>
  </si>
  <si>
    <t>SV|95014025|65|484030132|1</t>
  </si>
  <si>
    <t>SV|1453843|74|484030131|1</t>
  </si>
  <si>
    <t>SV|1453843|74|484030131|2</t>
  </si>
  <si>
    <t>LF|71440840|34|484030129|1</t>
  </si>
  <si>
    <t>SV|72299834|128|484030126|2</t>
  </si>
  <si>
    <t>SV|72303233|89|484030126|3</t>
  </si>
  <si>
    <t>SV|8452452|139|484030126|1</t>
  </si>
  <si>
    <t>SV|96952302|45|484030112|1</t>
  </si>
  <si>
    <t>LF|70807959|75|484030111|1</t>
  </si>
  <si>
    <t>KR|74027416|34|484030041|1</t>
  </si>
  <si>
    <t>SV|95448263|68|484030038|1</t>
  </si>
  <si>
    <t>SV|97507238|91|484030036|1</t>
  </si>
  <si>
    <t>SV|90626660|605|484030031|1</t>
  </si>
  <si>
    <t>KR|74322806|91|484029960|1</t>
  </si>
  <si>
    <t>SV|93069234|54|484029944|2</t>
  </si>
  <si>
    <t>SV|93069234|54|484029944|1</t>
  </si>
  <si>
    <t>SV|97234176|41|484029861|2</t>
  </si>
  <si>
    <t>SV|97234176|41|484029861|1</t>
  </si>
  <si>
    <t>KR|73913123|51|484029860|2</t>
  </si>
  <si>
    <t>KR|73913123|51|484029860|1</t>
  </si>
  <si>
    <t>SV|97224493|54|484029859|2</t>
  </si>
  <si>
    <t>SV|97224493|54|484029859|1</t>
  </si>
  <si>
    <t>SV|97234186|60|484029858|2</t>
  </si>
  <si>
    <t>SV|97234186|60|484029858|1</t>
  </si>
  <si>
    <t>KR|73841797|43|484029855|2</t>
  </si>
  <si>
    <t>KR|73841797|43|484029855|1</t>
  </si>
  <si>
    <t>KR|70564975|124|484029854|2</t>
  </si>
  <si>
    <t>KR|70564975|124|484029854|1</t>
  </si>
  <si>
    <t>SV|96692283|31|484029853|1</t>
  </si>
  <si>
    <t>SV|96692283|31|484029853|2</t>
  </si>
  <si>
    <t>SV|96692195|51|484029852|1</t>
  </si>
  <si>
    <t>SV|96692195|51|484029852|2</t>
  </si>
  <si>
    <t>SV|97232261|34|484029844|2</t>
  </si>
  <si>
    <t>SV|97232261|34|484029844|1</t>
  </si>
  <si>
    <t>KR|15638682|20|484029794|1</t>
  </si>
  <si>
    <t>LF|70083474|150|484029759|1</t>
  </si>
  <si>
    <t>LF|70627781|55|484029538|1</t>
  </si>
  <si>
    <t>SV|92439386|166|484029521|1</t>
  </si>
  <si>
    <t>SV|97074029|61|484029405|2</t>
  </si>
  <si>
    <t>SV|97074029|61|484029405|1</t>
  </si>
  <si>
    <t>SV|96464676|38|484029404|2</t>
  </si>
  <si>
    <t>SV|96464676|38|484029404|1</t>
  </si>
  <si>
    <t>SV|96499217|61|484029349|3</t>
  </si>
  <si>
    <t>SV|96499217|61|484029349|2</t>
  </si>
  <si>
    <t>SV|96499217|61|484029349|1</t>
  </si>
  <si>
    <t>SV|97276989|53|484029322|3</t>
  </si>
  <si>
    <t>SV|97276989|53|484029322|1</t>
  </si>
  <si>
    <t>SV|97276989|53|484029322|2</t>
  </si>
  <si>
    <t>SV|97257782|39|484029319|3</t>
  </si>
  <si>
    <t>SV|97257782|39|484029319|1</t>
  </si>
  <si>
    <t>SV|97257782|39|484029319|2</t>
  </si>
  <si>
    <t>SV|96489955|44|484029313|2</t>
  </si>
  <si>
    <t>SV|96489955|44|484029313|3</t>
  </si>
  <si>
    <t>SV|96489955|44|484029313|1</t>
  </si>
  <si>
    <t>SV|91077653|108|484029261|2</t>
  </si>
  <si>
    <t>SV|91077653|108|484029261|1</t>
  </si>
  <si>
    <t>SV|97277029|35|484029227|1</t>
  </si>
  <si>
    <t>SV|97277029|35|484029227|3</t>
  </si>
  <si>
    <t>SV|97277029|35|484029227|2</t>
  </si>
  <si>
    <t>DA|3235040|328|484029223|1</t>
  </si>
  <si>
    <t>DA|1594914|160|484029162|2</t>
  </si>
  <si>
    <t>DA|1594914|160|484029162|1</t>
  </si>
  <si>
    <t>SV|75164036|201|484029090|3</t>
  </si>
  <si>
    <t>SV|75164036|201|484029090|2</t>
  </si>
  <si>
    <t>SV|75164036|201|484029090|1</t>
  </si>
  <si>
    <t>SV|97258861|55|484029089|3</t>
  </si>
  <si>
    <t>SV|97258861|55|484029089|1</t>
  </si>
  <si>
    <t>SV|97258861|55|484029089|2</t>
  </si>
  <si>
    <t>SV|75463653|33|484028592|2</t>
  </si>
  <si>
    <t>SV|75463653|33|484028592|1</t>
  </si>
  <si>
    <t>SV|97813643|29|484028582|2</t>
  </si>
  <si>
    <t>SV|97813643|29|484028582|1</t>
  </si>
  <si>
    <t>LF|71300401|68|484028565|1</t>
  </si>
  <si>
    <t>SV|75536351|30|484028536|2</t>
  </si>
  <si>
    <t>SV|75536351|30|484028536|1</t>
  </si>
  <si>
    <t>SV|97262106|39|484028533|3</t>
  </si>
  <si>
    <t>SV|97262106|39|484028533|1</t>
  </si>
  <si>
    <t>SV|97262106|39|484028533|2</t>
  </si>
  <si>
    <t>SV|97285504|39|484028363|2</t>
  </si>
  <si>
    <t>SV|97285504|39|484028363|1</t>
  </si>
  <si>
    <t>SV|94632603|19|484028309|2</t>
  </si>
  <si>
    <t>SV|94632603|19|484028309|1</t>
  </si>
  <si>
    <t>SV|94432196|101|484028267|2</t>
  </si>
  <si>
    <t>SV|94432196|101|484028267|1</t>
  </si>
  <si>
    <t>SV|95103773|45|484028209|2</t>
  </si>
  <si>
    <t>SV|95103773|45|484028209|1</t>
  </si>
  <si>
    <t>SV|92033694|67|484028208|2</t>
  </si>
  <si>
    <t>SV|92033694|67|484028208|1</t>
  </si>
  <si>
    <t>HA|6501635|83|484028207|2</t>
  </si>
  <si>
    <t>HA|6501635|83|484028207|1</t>
  </si>
  <si>
    <t>SV|92106798|60|484028203|2</t>
  </si>
  <si>
    <t>SV|92106798|60|484028203|1</t>
  </si>
  <si>
    <t>SV|97254616|54|484028152|2</t>
  </si>
  <si>
    <t>SV|97254616|54|484028152|1</t>
  </si>
  <si>
    <t>SV|75367593|78|484028111|1</t>
  </si>
  <si>
    <t>SV|97134996|51|484028047|2</t>
  </si>
  <si>
    <t>SV|97134996|51|484028047|1</t>
  </si>
  <si>
    <t>SV|96718195|22|484028046|2</t>
  </si>
  <si>
    <t>SV|96718195|22|484028046|1</t>
  </si>
  <si>
    <t>SV|5065257|101|484028045|1</t>
  </si>
  <si>
    <t>SV|5065257|101|484028045|2</t>
  </si>
  <si>
    <t>SV|98252761|12|484028044|1</t>
  </si>
  <si>
    <t>SV|98252761|12|484028044|2</t>
  </si>
  <si>
    <t>SV|97717632|38|484028041|2</t>
  </si>
  <si>
    <t>SV|97717632|38|484028041|1</t>
  </si>
  <si>
    <t>SV|96500617|85|484028039|1</t>
  </si>
  <si>
    <t>SV|75536249|35|484027846|2</t>
  </si>
  <si>
    <t>SV|75536249|35|484027846|1</t>
  </si>
  <si>
    <t>SV|75536354|56|484027842|2</t>
  </si>
  <si>
    <t>SV|75536354|56|484027842|1</t>
  </si>
  <si>
    <t>SV|97641381|29|484027839|2</t>
  </si>
  <si>
    <t>SV|97641381|29|484027839|1</t>
  </si>
  <si>
    <t>SV|97641381|29|484027839|3</t>
  </si>
  <si>
    <t>SV|75457002|45|484027656|3</t>
  </si>
  <si>
    <t>SV|75457002|45|484027656|2</t>
  </si>
  <si>
    <t>SV|75457002|45|484027656|1</t>
  </si>
  <si>
    <t>SV|96294772|76|484027640|2</t>
  </si>
  <si>
    <t>SV|96294772|76|484027640|1</t>
  </si>
  <si>
    <t>SV|97669470|25|484027434|2</t>
  </si>
  <si>
    <t>SV|97669470|25|484027434|1</t>
  </si>
  <si>
    <t>SV|97967463|94|484027353|2</t>
  </si>
  <si>
    <t>SV|97967463|94|484027353|3</t>
  </si>
  <si>
    <t>SV|97967463|94|484027353|1</t>
  </si>
  <si>
    <t>SV|97972625|36|484027318|2</t>
  </si>
  <si>
    <t>SV|97972625|36|484027318|1</t>
  </si>
  <si>
    <t>SV|97972625|36|484027318|3</t>
  </si>
  <si>
    <t>SV|75329419|153|484027309|1</t>
  </si>
  <si>
    <t>SV|97978147|33|484027305|2</t>
  </si>
  <si>
    <t>SV|97978147|33|484027305|3</t>
  </si>
  <si>
    <t>SV|97978147|33|484027305|1</t>
  </si>
  <si>
    <t>LF|71276261|42|484027151|1</t>
  </si>
  <si>
    <t>LF|70780207|76|484027094|1</t>
  </si>
  <si>
    <t>SV|97714279|40|484027062|2</t>
  </si>
  <si>
    <t>SV|97714279|40|484027062|3</t>
  </si>
  <si>
    <t>SV|97714279|40|484027062|1</t>
  </si>
  <si>
    <t>SV|70902686|147|484026897|7</t>
  </si>
  <si>
    <t>SV|70902686|147|484026897|6</t>
  </si>
  <si>
    <t>SV|70902681|74|484026897|5</t>
  </si>
  <si>
    <t>SV|70902655|106|484026897|4</t>
  </si>
  <si>
    <t>SV|69756762|181|484026897|3</t>
  </si>
  <si>
    <t>LF|70789917|23|484026897|2</t>
  </si>
  <si>
    <t>LF|70000973|66|484026897|1</t>
  </si>
  <si>
    <t>SV|75245123|116|484026872|1</t>
  </si>
  <si>
    <t>LF|70559103|130|484026749|1</t>
  </si>
  <si>
    <t>KR|73532401|73|484026743|2</t>
  </si>
  <si>
    <t>KR|73532401|73|484026743|1</t>
  </si>
  <si>
    <t>KR|73552836|112|484026715|2</t>
  </si>
  <si>
    <t>KR|73552836|112|484026715|1</t>
  </si>
  <si>
    <t>KR|15739625|46|484026712|2</t>
  </si>
  <si>
    <t>KR|15739625|46|484026712|1</t>
  </si>
  <si>
    <t>SV|96756594|59|484026684|1</t>
  </si>
  <si>
    <t>SV|96372032|48|484026682|1</t>
  </si>
  <si>
    <t>SV|96952614|37|484026621|1</t>
  </si>
  <si>
    <t>SV|90626660|605|484026618|1</t>
  </si>
  <si>
    <t>SV|98011452|27|484026613|1</t>
  </si>
  <si>
    <t>SV|92210526|38|484026609|1</t>
  </si>
  <si>
    <t>SV|67525139|90|484026608|1</t>
  </si>
  <si>
    <t>SV|96016737|29|484026582|2</t>
  </si>
  <si>
    <t>SV|96016737|29|484026582|1</t>
  </si>
  <si>
    <t>KR|74408883|62|484026494|2</t>
  </si>
  <si>
    <t>KR|74408883|62|484026494|1</t>
  </si>
  <si>
    <t>SV|98234171|12|484026489|1</t>
  </si>
  <si>
    <t>SV|98234171|12|484026489|2</t>
  </si>
  <si>
    <t>LF|70739138|26|484026488|1</t>
  </si>
  <si>
    <t>SV|97341512|33|484026487|2</t>
  </si>
  <si>
    <t>SV|97341512|33|484026487|1</t>
  </si>
  <si>
    <t>SV|73685164|24|484026486|2</t>
  </si>
  <si>
    <t>SV|73685164|24|484026486|1</t>
  </si>
  <si>
    <t>LF|70957503|50|484026484|1</t>
  </si>
  <si>
    <t>LF|70799166|80|484026481|1</t>
  </si>
  <si>
    <t>KR|74540778|32|484026385|2</t>
  </si>
  <si>
    <t>KR|74540778|32|484026385|1</t>
  </si>
  <si>
    <t>SV|96452905|19|484025951|2</t>
  </si>
  <si>
    <t>SV|96452905|19|484025951|1</t>
  </si>
  <si>
    <t>SV|96504989|76|484025880|3</t>
  </si>
  <si>
    <t>SV|96504989|76|484025880|2</t>
  </si>
  <si>
    <t>SV|96504989|76|484025880|1</t>
  </si>
  <si>
    <t>SV|94427245|55|484025853|2</t>
  </si>
  <si>
    <t>SV|94427245|55|484025853|1</t>
  </si>
  <si>
    <t>SV|91071999|97|484025850|2</t>
  </si>
  <si>
    <t>SV|91071999|97|484025850|1</t>
  </si>
  <si>
    <t>SV|97001859|15|484025847|1</t>
  </si>
  <si>
    <t>SV|97001859|15|484025847|2</t>
  </si>
  <si>
    <t>SV|96986011|20|484025846|2</t>
  </si>
  <si>
    <t>SV|96986011|20|484025846|1</t>
  </si>
  <si>
    <t>SV|97277029|35|484025756|2</t>
  </si>
  <si>
    <t>SV|97277029|35|484025756|3</t>
  </si>
  <si>
    <t>SV|97277029|35|484025756|1</t>
  </si>
  <si>
    <t>SV|97261756|40|484025720|2</t>
  </si>
  <si>
    <t>SV|97261756|40|484025720|3</t>
  </si>
  <si>
    <t>SV|97261756|40|484025720|1</t>
  </si>
  <si>
    <t>SV|97257912|39|484025655|3</t>
  </si>
  <si>
    <t>SV|97257912|39|484025655|2</t>
  </si>
  <si>
    <t>SV|97257912|39|484025655|1</t>
  </si>
  <si>
    <t>SV|96483087|125|484025442|2</t>
  </si>
  <si>
    <t>SV|96483087|125|484025442|1</t>
  </si>
  <si>
    <t>SV|98063441|20|484025316|1</t>
  </si>
  <si>
    <t>SV|98063441|20|484025316|2</t>
  </si>
  <si>
    <t>SV|75536362|49|484025215|2</t>
  </si>
  <si>
    <t>SV|75536362|49|484025215|1</t>
  </si>
  <si>
    <t>SV|97257752|53|484025181|1</t>
  </si>
  <si>
    <t>SV|97257752|53|484025181|3</t>
  </si>
  <si>
    <t>SV|97257752|53|484025181|2</t>
  </si>
  <si>
    <t>SV|75536365|30|484025147|2</t>
  </si>
  <si>
    <t>SV|75536365|30|484025147|1</t>
  </si>
  <si>
    <t>SV|96500617|85|484025099|1</t>
  </si>
  <si>
    <t>SV|98255094|12|484024692|2</t>
  </si>
  <si>
    <t>SV|98255094|12|484024692|1</t>
  </si>
  <si>
    <t>SV|96500617|85|484024634|2</t>
  </si>
  <si>
    <t>SV|96500617|85|484024634|1</t>
  </si>
  <si>
    <t>SV|98378521|15|484024496|2</t>
  </si>
  <si>
    <t>SV|98378521|15|484024496|1</t>
  </si>
  <si>
    <t>SV|93331435|69|484024320|4</t>
  </si>
  <si>
    <t>SV|93331435|69|484024320|3</t>
  </si>
  <si>
    <t>SV|93328611|58|484024320|2</t>
  </si>
  <si>
    <t>SV|93328611|58|484024320|1</t>
  </si>
  <si>
    <t>SV|93252422|75|484024319|2</t>
  </si>
  <si>
    <t>SV|93252422|75|484024319|1</t>
  </si>
  <si>
    <t>SV|93252422|75|484024319|3</t>
  </si>
  <si>
    <t>SV|97407401|46|484024317|2</t>
  </si>
  <si>
    <t>SV|97407401|46|484024317|1</t>
  </si>
  <si>
    <t>SV|97407401|46|484024317|3</t>
  </si>
  <si>
    <t>SV|93485838|113|484024314|3</t>
  </si>
  <si>
    <t>SV|93485838|113|484024314|2</t>
  </si>
  <si>
    <t>SV|93485838|113|484024314|1</t>
  </si>
  <si>
    <t>KR|73384336|113|484024312|8</t>
  </si>
  <si>
    <t>KR|73639470|67|484024312|14</t>
  </si>
  <si>
    <t>KR|73591160|85|484024312|13</t>
  </si>
  <si>
    <t>KR|73591144|113|484024312|12</t>
  </si>
  <si>
    <t>KR|73591143|86|484024312|11</t>
  </si>
  <si>
    <t>KR|73591142|94|484024312|10</t>
  </si>
  <si>
    <t>KR|73591141|144|484024312|9</t>
  </si>
  <si>
    <t>KR|15605533|3|484024312|5</t>
  </si>
  <si>
    <t>KR|15585374|12|484024312|4</t>
  </si>
  <si>
    <t>KR|15508836|5|484024312|3</t>
  </si>
  <si>
    <t>KR|15372309|51|484024312|2</t>
  </si>
  <si>
    <t>KR|15219631|3|484024312|1</t>
  </si>
  <si>
    <t>HA|280048|112|484024307|3</t>
  </si>
  <si>
    <t>HA|280048|112|484024307|2</t>
  </si>
  <si>
    <t>HA|280048|112|484024307|1</t>
  </si>
  <si>
    <t>SV|75536268|30|484024253|2</t>
  </si>
  <si>
    <t>SV|75536268|30|484024253|1</t>
  </si>
  <si>
    <t>SV|97642645|48|484024059|3</t>
  </si>
  <si>
    <t>SV|97642645|48|484024059|2</t>
  </si>
  <si>
    <t>SV|97642645|48|484024059|1</t>
  </si>
  <si>
    <t>LV|432017962|113|484024040|2</t>
  </si>
  <si>
    <t>LV|432017962|113|484024040|1</t>
  </si>
  <si>
    <t>SV|97321905|83|484024008|12</t>
  </si>
  <si>
    <t>KR|74247301|33|484024008|16</t>
  </si>
  <si>
    <t>KR|74059858|46|484024008|15</t>
  </si>
  <si>
    <t>KR|74028241|41|484024008|14</t>
  </si>
  <si>
    <t>KR|73966976|45|484024008|13</t>
  </si>
  <si>
    <t>SV|95426553|92|484024008|10</t>
  </si>
  <si>
    <t>SV|97974704|23|484023978|3</t>
  </si>
  <si>
    <t>SV|97974704|23|484023978|2</t>
  </si>
  <si>
    <t>SV|97974704|23|484023978|1</t>
  </si>
  <si>
    <t>DA|972241|118|484023929|1</t>
  </si>
  <si>
    <t>SV|97643926|56|484023902|2</t>
  </si>
  <si>
    <t>SV|97643926|56|484023902|1</t>
  </si>
  <si>
    <t>SV|97643926|56|484023902|3</t>
  </si>
  <si>
    <t>DA|7152857|171|484023886|2</t>
  </si>
  <si>
    <t>DA|7152857|171|484023886|1</t>
  </si>
  <si>
    <t>SV|97640638|35|484023826|2</t>
  </si>
  <si>
    <t>SV|97640638|35|484023826|1</t>
  </si>
  <si>
    <t>SV|96127707|22|484023824|3</t>
  </si>
  <si>
    <t>SV|96121513|21|484023824|2</t>
  </si>
  <si>
    <t>SV|96114625|76|484023824|1</t>
  </si>
  <si>
    <t>LF|71353529|33|484023822|1</t>
  </si>
  <si>
    <t>SV|413779876|124|484023815|4</t>
  </si>
  <si>
    <t>SV|413779876|124|484023815|3</t>
  </si>
  <si>
    <t>SV|97260460|41|484023783|3</t>
  </si>
  <si>
    <t>SV|97260460|41|484023783|1</t>
  </si>
  <si>
    <t>SV|97260460|41|484023783|2</t>
  </si>
  <si>
    <t>SV|97618199|34|484023777|1</t>
  </si>
  <si>
    <t>SV|97618199|34|484023777|2</t>
  </si>
  <si>
    <t>SV|96092540|37|484023776|1</t>
  </si>
  <si>
    <t>SV|96092540|37|484023776|2</t>
  </si>
  <si>
    <t>SV|97599888|75|484023775|2</t>
  </si>
  <si>
    <t>SV|97599888|75|484023775|1</t>
  </si>
  <si>
    <t>LF|71024866|35|484023774|1</t>
  </si>
  <si>
    <t>KR|74130659|97|484023773|2</t>
  </si>
  <si>
    <t>KR|74130659|97|484023773|1</t>
  </si>
  <si>
    <t>LF|71024850|33|484023771|1</t>
  </si>
  <si>
    <t>SV|97279037|72|484023740|3</t>
  </si>
  <si>
    <t>SV|97279037|72|484023740|2</t>
  </si>
  <si>
    <t>SV|97279037|72|484023740|1</t>
  </si>
  <si>
    <t>SV|97274521|33|484023725|3</t>
  </si>
  <si>
    <t>SV|97274521|33|484023725|1</t>
  </si>
  <si>
    <t>SV|97274521|33|484023725|2</t>
  </si>
  <si>
    <t>SV|97277796|93|484023707|2</t>
  </si>
  <si>
    <t>SV|97277796|93|484023707|1</t>
  </si>
  <si>
    <t>SV|97277796|93|484023707|3</t>
  </si>
  <si>
    <t>SV|97257714|106|484023701|3</t>
  </si>
  <si>
    <t>SV|97257714|106|484023701|2</t>
  </si>
  <si>
    <t>SV|97257714|106|484023701|1</t>
  </si>
  <si>
    <t>SV|98532396|11|484023669|1</t>
  </si>
  <si>
    <t>KR|73395093|223|484023623|5</t>
  </si>
  <si>
    <t>KR|73962373|192|484023623|9</t>
  </si>
  <si>
    <t>KR|73886755|66|484023623|8</t>
  </si>
  <si>
    <t>KR|73886740|222|484023623|7</t>
  </si>
  <si>
    <t>KR|73886719|139|484023623|6</t>
  </si>
  <si>
    <t>KR|16037407|29|484023623|4</t>
  </si>
  <si>
    <t>KR|15598019|11|484023623|3</t>
  </si>
  <si>
    <t>SV|90497146|52|484023463|1</t>
  </si>
  <si>
    <t>SV|96438214|51|484023395|1</t>
  </si>
  <si>
    <t>KR|73082307|81|484023381|1</t>
  </si>
  <si>
    <t>KR|73532416|168|484023380|2</t>
  </si>
  <si>
    <t>KR|73532416|168|484023380|1</t>
  </si>
  <si>
    <t>KR|73532521|39|484023379|2</t>
  </si>
  <si>
    <t>KR|73532521|39|484023379|1</t>
  </si>
  <si>
    <t>KR|73537127|179|484023378|2</t>
  </si>
  <si>
    <t>KR|73537127|179|484023378|1</t>
  </si>
  <si>
    <t>KR|73540655|57|484023377|2</t>
  </si>
  <si>
    <t>KR|73540655|57|484023377|1</t>
  </si>
  <si>
    <t>KR|73566387|68|484023375|2</t>
  </si>
  <si>
    <t>KR|73566387|68|484023375|1</t>
  </si>
  <si>
    <t>SV|418344704|254|484023368|2</t>
  </si>
  <si>
    <t>SV|418344704|254|484023368|1</t>
  </si>
  <si>
    <t>KR|73322206|97|484022807|2</t>
  </si>
  <si>
    <t>SV|96144763|80|484022807|1</t>
  </si>
  <si>
    <t>SV|98173853|26|484022351|3</t>
  </si>
  <si>
    <t>SV|96461086|53|484022351|1</t>
  </si>
  <si>
    <t>LV|431745808|137|484021483|1</t>
  </si>
  <si>
    <t>LV|450171366|136|484021235|1</t>
  </si>
  <si>
    <t>SV|97088167|32|484020801|2</t>
  </si>
  <si>
    <t>SV|97084141|58|484020801|1</t>
  </si>
  <si>
    <t>SV|73840218|71|484020693|1</t>
  </si>
  <si>
    <t>SV|98524087|8|484018677|3</t>
  </si>
  <si>
    <t>SV|92854430|52|484018677|2</t>
  </si>
  <si>
    <t>SV|92247157|127|484018677|1</t>
  </si>
  <si>
    <t>LV|431572626|164|484018276|3</t>
  </si>
  <si>
    <t>LV|431572626|164|484018276|2</t>
  </si>
  <si>
    <t>SV|72864945|118|484018196|3</t>
  </si>
  <si>
    <t>SV|72864945|118|484018196|2</t>
  </si>
  <si>
    <t>SV|95774632|44|484018195|3</t>
  </si>
  <si>
    <t>SV|95774632|44|484018195|2</t>
  </si>
  <si>
    <t>LV|450146938|84|484015269|1</t>
  </si>
  <si>
    <t>KR|74374786|36|484013412|1</t>
  </si>
  <si>
    <t>SV|98313703|11|484012394|1</t>
  </si>
  <si>
    <t>LF|60063236|75|484011670|1</t>
  </si>
  <si>
    <t>SV|96802377|56|484011669|1</t>
  </si>
  <si>
    <t>SV|96802377|56|484011668|1</t>
  </si>
  <si>
    <t>SV|91708543|282|484011667|1</t>
  </si>
  <si>
    <t>SV|91708543|282|484011666|1</t>
  </si>
  <si>
    <t>LF|60063236|75|484011665|1</t>
  </si>
  <si>
    <t>LF|60063236|75|484011664|1</t>
  </si>
  <si>
    <t>KR|72810697|93|484011663|1</t>
  </si>
  <si>
    <t>KR|72810697|93|484011662|1</t>
  </si>
  <si>
    <t>KR|72810697|93|484011661|1</t>
  </si>
  <si>
    <t>LV|48499642|64|484010571|1</t>
  </si>
  <si>
    <t>SV|74461812|50|484010570|3</t>
  </si>
  <si>
    <t>LV|48499642|64|484010570|2</t>
  </si>
  <si>
    <t>LV|45835542|57|484010570|1</t>
  </si>
  <si>
    <t>LV|431860953|65|484009756|2</t>
  </si>
  <si>
    <t>LV|431860953|65|484009756|1</t>
  </si>
  <si>
    <t>LV|431584841|460|484009445|1</t>
  </si>
  <si>
    <t>LV|9242589|326|484009406|1</t>
  </si>
  <si>
    <t>LV|9242589|326|484009406|2</t>
  </si>
  <si>
    <t>SV|96802377|56|484009405|1</t>
  </si>
  <si>
    <t>SV|91708543|282|484009404|1</t>
  </si>
  <si>
    <t>LV|432258549|66|484009284|1</t>
  </si>
  <si>
    <t>LV|8756132|125|484009111|2</t>
  </si>
  <si>
    <t>LV|8756132|125|484009111|1</t>
  </si>
  <si>
    <t>LV|9495263|114|484009110|2</t>
  </si>
  <si>
    <t>LV|9495263|114|484009110|1</t>
  </si>
  <si>
    <t>LV|432063399|135|484008474|1</t>
  </si>
  <si>
    <t>LV|48148090|31|484008473|1</t>
  </si>
  <si>
    <t>LV|431318395|182|484008328|2</t>
  </si>
  <si>
    <t>LV|430345101|215|484008328|1</t>
  </si>
  <si>
    <t>LV|481861294|40|484008065|1</t>
  </si>
  <si>
    <t>SV|70090984|195|484007646|3</t>
  </si>
  <si>
    <t>HA|317587|193|484007646|1</t>
  </si>
  <si>
    <t>LV|10192256|204|484007575|2</t>
  </si>
  <si>
    <t>LV|10192256|204|484007575|1</t>
  </si>
  <si>
    <t>LV|430903105|162|484007574|1</t>
  </si>
  <si>
    <t>LV|430068722|34|484007513|1</t>
  </si>
  <si>
    <t>LV|430903105|162|484007306|1</t>
  </si>
  <si>
    <t>LV|430068722|34|484007305|1</t>
  </si>
  <si>
    <t>LV|430068722|34|484007305|2</t>
  </si>
  <si>
    <t>LV|450146938|84|484007301|2</t>
  </si>
  <si>
    <t>LV|450146938|84|484007301|1</t>
  </si>
  <si>
    <t>LV|422926652|162|484006912|1</t>
  </si>
  <si>
    <t>KV|342717212|171|484005505|1</t>
  </si>
  <si>
    <t>KV|325894402|371|484004345|1</t>
  </si>
  <si>
    <t>KV|7627102|7033|484002228|1</t>
  </si>
  <si>
    <t>KV|209840087|5666|484002087|2</t>
  </si>
  <si>
    <t>KV|209840087|5666|484002087|1</t>
  </si>
  <si>
    <t>KV|231195535|277|484002086|2</t>
  </si>
  <si>
    <t>KV|231195535|277|484002086|1</t>
  </si>
  <si>
    <t>SV|74382314|262|483994351|1</t>
  </si>
  <si>
    <t>KR|74391268|20|483993235|1</t>
  </si>
  <si>
    <t>KR|73926827|137|483992261|1</t>
  </si>
  <si>
    <t>KR|72935615|293|483990288|1</t>
  </si>
  <si>
    <t>LF|71333356|107|483989574|1</t>
  </si>
  <si>
    <t>LF|70791387|218|483987868|1</t>
  </si>
  <si>
    <t>SV|93723367|251|483985061|1</t>
  </si>
  <si>
    <t>KV|206913512|6534|483983210|1</t>
  </si>
  <si>
    <t>KV|252616603|2104|483982444|1</t>
  </si>
  <si>
    <t>KV|219171477|223|483981712|3</t>
  </si>
  <si>
    <t>KV|219171477|223|483981712|2</t>
  </si>
  <si>
    <t>KV|219171477|223|483981712|1</t>
  </si>
  <si>
    <t>KV|342289857|34|483981705|2</t>
  </si>
  <si>
    <t>KV|342289857|34|483981705|1</t>
  </si>
  <si>
    <t>KV|217029398|7486|483978343|1</t>
  </si>
  <si>
    <t>KV|340762415|69|483975774|3</t>
  </si>
  <si>
    <t>KV|340762415|69|483975774|2</t>
  </si>
  <si>
    <t>KV|340762415|69|483975774|1</t>
  </si>
  <si>
    <t>KV|342556073|106|483975683|2</t>
  </si>
  <si>
    <t>KV|342556073|106|483975683|1</t>
  </si>
  <si>
    <t>KV|334766018|217|483974562|4</t>
  </si>
  <si>
    <t>KV|334766018|217|483974562|3</t>
  </si>
  <si>
    <t>KV|334766018|217|483974562|2</t>
  </si>
  <si>
    <t>KV|334766018|217|483974562|1</t>
  </si>
  <si>
    <t>KV|330373313|75|483974554|3</t>
  </si>
  <si>
    <t>KV|330373313|75|483974554|2</t>
  </si>
  <si>
    <t>KV|330373313|75|483974554|1</t>
  </si>
  <si>
    <t>KV|246433610|1705|483974552|5</t>
  </si>
  <si>
    <t>KV|246433610|1705|483974552|4</t>
  </si>
  <si>
    <t>KV|246433610|1705|483974552|3</t>
  </si>
  <si>
    <t>KV|246433610|1705|483974552|2</t>
  </si>
  <si>
    <t>KV|246433610|1705|483974552|1</t>
  </si>
  <si>
    <t>KV|332967040|24|483973617|2</t>
  </si>
  <si>
    <t>KV|332967040|24|483973617|1</t>
  </si>
  <si>
    <t>KV|266539091|4935|483973048|1</t>
  </si>
  <si>
    <t>KV|266539091|4935|483973048|2</t>
  </si>
  <si>
    <t>KV|332731470|624|483972433|2</t>
  </si>
  <si>
    <t>KV|332731470|624|483972433|1</t>
  </si>
  <si>
    <t>KV|320839020|206|483972073|3</t>
  </si>
  <si>
    <t>KV|320839020|206|483972073|2</t>
  </si>
  <si>
    <t>KV|320839020|206|483972073|1</t>
  </si>
  <si>
    <t>KV|320839020|206|483972073|5</t>
  </si>
  <si>
    <t>KV|320839020|206|483972073|4</t>
  </si>
  <si>
    <t>KV|347412967|101|483971449|2</t>
  </si>
  <si>
    <t>KV|347412967|101|483971449|1</t>
  </si>
  <si>
    <t>KV|239104113|6735|483970838|1</t>
  </si>
  <si>
    <t>KV|239104113|6735|483970838|2</t>
  </si>
  <si>
    <t>KV|341318829|74|483970170|3</t>
  </si>
  <si>
    <t>KV|341318829|74|483970170|2</t>
  </si>
  <si>
    <t>KV|341318829|74|483970170|1</t>
  </si>
  <si>
    <t>KV|217899805|1275|483970166|2</t>
  </si>
  <si>
    <t>KV|217899805|1275|483970166|1</t>
  </si>
  <si>
    <t>KV|317445127|56|483969798|1</t>
  </si>
  <si>
    <t>KV|46475422|3373|483969794|2</t>
  </si>
  <si>
    <t>KV|46475422|3373|483969794|1</t>
  </si>
  <si>
    <t>KV|46475422|3373|483969792|2</t>
  </si>
  <si>
    <t>KV|46475422|3373|483969792|1</t>
  </si>
  <si>
    <t>KV|47632484|1445|483969233|2</t>
  </si>
  <si>
    <t>KV|47632484|1445|483969233|1</t>
  </si>
  <si>
    <t>KV|306718520|1326|483969229|2</t>
  </si>
  <si>
    <t>KV|306718520|1326|483969229|1</t>
  </si>
  <si>
    <t>KV|335408182|29|483969224|1</t>
  </si>
  <si>
    <t>KV|315749056|4220|483967893|2</t>
  </si>
  <si>
    <t>KV|315749056|4220|483967893|1</t>
  </si>
  <si>
    <t>KV|308623608|2794|483967886|2</t>
  </si>
  <si>
    <t>KV|308623608|2794|483967886|1</t>
  </si>
  <si>
    <t>KV|341804480|63|483967854|2</t>
  </si>
  <si>
    <t>KV|341804480|63|483967854|1</t>
  </si>
  <si>
    <t>KV|322199415|638|483967381|4</t>
  </si>
  <si>
    <t>KV|322199415|638|483967381|3</t>
  </si>
  <si>
    <t>KV|322199415|638|483967381|1</t>
  </si>
  <si>
    <t>KV|322199415|638|483967381|2</t>
  </si>
  <si>
    <t>KV|281623163|58|483967009|3</t>
  </si>
  <si>
    <t>KV|281623163|58|483967009|2</t>
  </si>
  <si>
    <t>KV|281623163|58|483967009|1</t>
  </si>
  <si>
    <t>KV|343333876|23|483967001|1</t>
  </si>
  <si>
    <t>KV|330710212|97|483966924|2</t>
  </si>
  <si>
    <t>KV|330710212|97|483966924|1</t>
  </si>
  <si>
    <t>KV|222804294|3508|483966787|2</t>
  </si>
  <si>
    <t>KV|222804294|3508|483966787|1</t>
  </si>
  <si>
    <t>KV|336939661|140|483966781|2</t>
  </si>
  <si>
    <t>KV|336939661|140|483966781|1</t>
  </si>
  <si>
    <t>KV|345117712|10|483966780|4</t>
  </si>
  <si>
    <t>KV|345117712|10|483966780|3</t>
  </si>
  <si>
    <t>KV|345117712|10|483966780|2</t>
  </si>
  <si>
    <t>KV|345117712|10|483966780|1</t>
  </si>
  <si>
    <t>KV|334512709|16|483966378|3</t>
  </si>
  <si>
    <t>KV|334512709|16|483966378|2</t>
  </si>
  <si>
    <t>KV|334512709|16|483966378|1</t>
  </si>
  <si>
    <t>KV|335456403|63|483966109|2</t>
  </si>
  <si>
    <t>KV|335456403|63|483966109|1</t>
  </si>
  <si>
    <t>KV|345111609|109|483966106|3</t>
  </si>
  <si>
    <t>KV|345111609|109|483966106|2</t>
  </si>
  <si>
    <t>KV|345111609|109|483966106|1</t>
  </si>
  <si>
    <t>KV|323726375|798|483965527|2</t>
  </si>
  <si>
    <t>KV|323726375|798|483965527|1</t>
  </si>
  <si>
    <t>KV|330988466|774|483965354|3</t>
  </si>
  <si>
    <t>KV|330988466|774|483965354|2</t>
  </si>
  <si>
    <t>KV|330988466|774|483965354|1</t>
  </si>
  <si>
    <t>KV|335696722|143|483965351|3</t>
  </si>
  <si>
    <t>KV|335696722|143|483965351|1</t>
  </si>
  <si>
    <t>KV|335696722|143|483965351|2</t>
  </si>
  <si>
    <t>KV|334100915|213|483965350|2</t>
  </si>
  <si>
    <t>KV|334100915|213|483965350|1</t>
  </si>
  <si>
    <t>KV|346625762|17|483965330|1</t>
  </si>
  <si>
    <t>KV|342524600|61|483965327|2</t>
  </si>
  <si>
    <t>KV|342524600|61|483965327|1</t>
  </si>
  <si>
    <t>KV|300903636|1162|483964620|1</t>
  </si>
  <si>
    <t>KV|300903636|1162|483964620|2</t>
  </si>
  <si>
    <t>KV|222185071|140|483964619|3</t>
  </si>
  <si>
    <t>KV|222185071|140|483964619|2</t>
  </si>
  <si>
    <t>KV|222185071|140|483964619|1</t>
  </si>
  <si>
    <t>KV|228358261|1101|483964617|1</t>
  </si>
  <si>
    <t>KV|330382673|56|483964612|2</t>
  </si>
  <si>
    <t>KV|330382673|56|483964612|1</t>
  </si>
  <si>
    <t>KV|338139379|156|483964384|3</t>
  </si>
  <si>
    <t>KV|338139379|156|483964384|2</t>
  </si>
  <si>
    <t>KV|338139379|156|483964384|1</t>
  </si>
  <si>
    <t>KV|303735610|413|483964383|2</t>
  </si>
  <si>
    <t>KV|303735610|413|483964383|1</t>
  </si>
  <si>
    <t>KV|307637710|332|483964382|1</t>
  </si>
  <si>
    <t>KV|337365014|25|483964381|2</t>
  </si>
  <si>
    <t>KV|337365014|25|483964381|1</t>
  </si>
  <si>
    <t>KV|310634515|217|483964378|2</t>
  </si>
  <si>
    <t>KV|310634515|217|483964378|1</t>
  </si>
  <si>
    <t>KV|334027673|130|483964277|2</t>
  </si>
  <si>
    <t>KV|334027673|130|483964277|1</t>
  </si>
  <si>
    <t>KV|331501846|138|483964276|2</t>
  </si>
  <si>
    <t>KV|331501846|138|483964276|1</t>
  </si>
  <si>
    <t>KV|205117119|1845|483963945|1</t>
  </si>
  <si>
    <t>KV|348205140|104|483963539|2</t>
  </si>
  <si>
    <t>KV|348205140|104|483963539|1</t>
  </si>
  <si>
    <t>KV|339037324|150|483963537|1</t>
  </si>
  <si>
    <t>KV|342070162|158|483963533|2</t>
  </si>
  <si>
    <t>KV|342070162|158|483963533|1</t>
  </si>
  <si>
    <t>KV|329493852|29|483963531|1</t>
  </si>
  <si>
    <t>KV|344818571|32|483963205|3</t>
  </si>
  <si>
    <t>KV|344818571|32|483963205|2</t>
  </si>
  <si>
    <t>KV|344818571|32|483963205|1</t>
  </si>
  <si>
    <t>KV|344479912|20|483963201|1</t>
  </si>
  <si>
    <t>KV|344479912|20|483963201|3</t>
  </si>
  <si>
    <t>KV|344479912|20|483963201|2</t>
  </si>
  <si>
    <t>KV|333310695|44|483963197|3</t>
  </si>
  <si>
    <t>KV|333310695|44|483963197|2</t>
  </si>
  <si>
    <t>KV|333310695|44|483963197|1</t>
  </si>
  <si>
    <t>KV|216412317|493|483963196|1</t>
  </si>
  <si>
    <t>KV|333120491|130|483963172|3</t>
  </si>
  <si>
    <t>KV|333120491|130|483963172|2</t>
  </si>
  <si>
    <t>KV|333120491|130|483963172|1</t>
  </si>
  <si>
    <t>KV|340388971|44|483963171|3</t>
  </si>
  <si>
    <t>KV|340388971|44|483963171|2</t>
  </si>
  <si>
    <t>KV|340388971|44|483963171|1</t>
  </si>
  <si>
    <t>KV|317640159|17|483963063|2</t>
  </si>
  <si>
    <t>KV|317640159|17|483963063|1</t>
  </si>
  <si>
    <t>KV|320471430|20|483963061|1</t>
  </si>
  <si>
    <t>KV|320471430|20|483963061|2</t>
  </si>
  <si>
    <t>KV|330223338|171|483963059|2</t>
  </si>
  <si>
    <t>KV|330223338|171|483963059|1</t>
  </si>
  <si>
    <t>KV|60527223|1520|483963057|2</t>
  </si>
  <si>
    <t>KV|60527223|1520|483963057|1</t>
  </si>
  <si>
    <t>KV|333882375|86|483962889|2</t>
  </si>
  <si>
    <t>KV|333882375|86|483962889|1</t>
  </si>
  <si>
    <t>KV|308840471|1875|483962888|2</t>
  </si>
  <si>
    <t>KV|308840471|1875|483962888|1</t>
  </si>
  <si>
    <t>DA|2465917|211|483961985|1</t>
  </si>
  <si>
    <t>LF|60146523|78|483959725|1</t>
  </si>
  <si>
    <t>SV|92161950|223|483959198|1</t>
  </si>
  <si>
    <t>LV|430745889|54|483958168|1</t>
  </si>
  <si>
    <t>SV|4943246|99|483957098|1</t>
  </si>
  <si>
    <t>SV|8417540|164|483957098|2</t>
  </si>
  <si>
    <t>SV|91929620|62|483956918|1</t>
  </si>
  <si>
    <t>SV|96273428|39|483956865|3</t>
  </si>
  <si>
    <t>SV|95357163|56|483956865|2</t>
  </si>
  <si>
    <t>SV|95353342|78|483956865|1</t>
  </si>
  <si>
    <t>SV|95113647|73|483956679|1</t>
  </si>
  <si>
    <t>SV|92161950|223|483956629|1</t>
  </si>
  <si>
    <t>LF|70415175|126|483956589|1</t>
  </si>
  <si>
    <t>SV|75457313|33|483956511|2</t>
  </si>
  <si>
    <t>SV|75457313|33|483956511|1</t>
  </si>
  <si>
    <t>SV|95774632|44|483956503|2</t>
  </si>
  <si>
    <t>SV|95774632|44|483956502|1</t>
  </si>
  <si>
    <t>SV|97641088|25|483956467|1</t>
  </si>
  <si>
    <t>SV|97641088|25|483956466|1</t>
  </si>
  <si>
    <t>SV|92934366|306|483956462|1</t>
  </si>
  <si>
    <t>SV|93813395|285|483956413|2</t>
  </si>
  <si>
    <t>SV|93813395|285|483956413|1</t>
  </si>
  <si>
    <t>KR|74482348|276|483956391|1</t>
  </si>
  <si>
    <t>SV|75456923|41|483956349|2</t>
  </si>
  <si>
    <t>SV|75456923|41|483956349|1</t>
  </si>
  <si>
    <t>SV|73808307|206|483956346|2</t>
  </si>
  <si>
    <t>SV|73808307|206|483956346|1</t>
  </si>
  <si>
    <t>SV|413779876|124|483956342|1</t>
  </si>
  <si>
    <t>SV|413779876|124|483956342|2</t>
  </si>
  <si>
    <t>SV|98183692|8|483956335|1</t>
  </si>
  <si>
    <t>SV|98183692|8|483956335|2</t>
  </si>
  <si>
    <t>SV|98250475|8|483956334|1</t>
  </si>
  <si>
    <t>SV|98250475|8|483956334|2</t>
  </si>
  <si>
    <t>SV|98242472|8|483956333|1</t>
  </si>
  <si>
    <t>SV|98242472|8|483956333|2</t>
  </si>
  <si>
    <t>SV|75457329|34|483956285|2</t>
  </si>
  <si>
    <t>SV|75457329|34|483956285|1</t>
  </si>
  <si>
    <t>SV|75495530|60|483956278|2</t>
  </si>
  <si>
    <t>SV|75495530|60|483956278|1</t>
  </si>
  <si>
    <t>SV|75457337|37|483956272|2</t>
  </si>
  <si>
    <t>SV|75457337|37|483956272|1</t>
  </si>
  <si>
    <t>SV|98248813|56|483956264|1</t>
  </si>
  <si>
    <t>KR|74482348|276|483956263|5</t>
  </si>
  <si>
    <t>SV|98248813|56|483956263|3</t>
  </si>
  <si>
    <t>SV|98235784|90|483956263|2</t>
  </si>
  <si>
    <t>SV|98251735|70|483956263|4</t>
  </si>
  <si>
    <t>SV|94495163|64|483956260|1</t>
  </si>
  <si>
    <t>SV|98129208|39|483956206|1</t>
  </si>
  <si>
    <t>SV|75628273|59|483956205|1</t>
  </si>
  <si>
    <t>SV|98145639|8|483956196|1</t>
  </si>
  <si>
    <t>SV|98145639|8|483956196|2</t>
  </si>
  <si>
    <t>SV|98242482|11|483956153|2</t>
  </si>
  <si>
    <t>SV|98242482|11|483956153|1</t>
  </si>
  <si>
    <t>SV|98256426|10|483956152|1</t>
  </si>
  <si>
    <t>SV|98256426|10|483956152|2</t>
  </si>
  <si>
    <t>SV|98388727|11|483956146|1</t>
  </si>
  <si>
    <t>SV|98388727|11|483956146|2</t>
  </si>
  <si>
    <t>SV|98137291|20|483956145|1</t>
  </si>
  <si>
    <t>SV|98137291|20|483956145|2</t>
  </si>
  <si>
    <t>SV|98140777|8|483956143|2</t>
  </si>
  <si>
    <t>SV|98140777|8|483956143|1</t>
  </si>
  <si>
    <t>SV|75457313|33|483956111|2</t>
  </si>
  <si>
    <t>SV|75457313|33|483956111|1</t>
  </si>
  <si>
    <t>KR|74276957|17|483956071|10</t>
  </si>
  <si>
    <t>HA|6501635|83|483956071|3</t>
  </si>
  <si>
    <t>SV|96832756|17|483956071|6</t>
  </si>
  <si>
    <t>SV|95385080|31|483956071|5</t>
  </si>
  <si>
    <t>KR|70308936|152|483956071|8</t>
  </si>
  <si>
    <t>SV|95103773|45|483956071|4</t>
  </si>
  <si>
    <t>SV|93821260|63|483956071|1</t>
  </si>
  <si>
    <t>SV|98106347|12|483956071|9</t>
  </si>
  <si>
    <t>SV|92160246|74|483956071|14</t>
  </si>
  <si>
    <t>SV|92106798|60|483956071|13</t>
  </si>
  <si>
    <t>SV|92033694|67|483956071|12</t>
  </si>
  <si>
    <t>SV|90403400|175|483956071|11</t>
  </si>
  <si>
    <t>SV|98413372|14|483956056|1</t>
  </si>
  <si>
    <t>SV|98413372|14|483956056|2</t>
  </si>
  <si>
    <t>SV|95221489|166|483956044|2</t>
  </si>
  <si>
    <t>SV|95221489|166|483956044|1</t>
  </si>
  <si>
    <t>SV|98180646|21|483956013|1</t>
  </si>
  <si>
    <t>SV|75457318|34|483956009|2</t>
  </si>
  <si>
    <t>SV|75457318|34|483956009|1</t>
  </si>
  <si>
    <t>SV|95729143|140|483955984|2</t>
  </si>
  <si>
    <t>SV|95729143|140|483955984|1</t>
  </si>
  <si>
    <t>SV|75457322|40|483955977|2</t>
  </si>
  <si>
    <t>SV|75457322|40|483955977|1</t>
  </si>
  <si>
    <t>SV|93587122|76|483955975|2</t>
  </si>
  <si>
    <t>SV|93587122|76|483955975|1</t>
  </si>
  <si>
    <t>SV|93502568|107|483955974|1</t>
  </si>
  <si>
    <t>SV|75457339|45|483955972|2</t>
  </si>
  <si>
    <t>SV|75457339|45|483955972|1</t>
  </si>
  <si>
    <t>SV|97394251|12|483955971|2</t>
  </si>
  <si>
    <t>SV|97394251|12|483955971|1</t>
  </si>
  <si>
    <t>HA|2733327|122|483955951|2</t>
  </si>
  <si>
    <t>HA|2733327|122|483955951|1</t>
  </si>
  <si>
    <t>SV|71392810|115|483955949|1</t>
  </si>
  <si>
    <t>SV|71392810|115|483955949|2</t>
  </si>
  <si>
    <t>HA|3919279|144|483955948|2</t>
  </si>
  <si>
    <t>HA|3919279|144|483955948|1</t>
  </si>
  <si>
    <t>SV|94895872|107|483955947|2</t>
  </si>
  <si>
    <t>SV|94895872|107|483955947|1</t>
  </si>
  <si>
    <t>SV|74857671|82|483955946|2</t>
  </si>
  <si>
    <t>SV|74857671|82|483955946|1</t>
  </si>
  <si>
    <t>SV|95810268|38|483955915|4</t>
  </si>
  <si>
    <t>SV|95810268|38|483955915|3</t>
  </si>
  <si>
    <t>SV|95805901|86|483955915|1</t>
  </si>
  <si>
    <t>SV|95805901|86|483955915|2</t>
  </si>
  <si>
    <t>SV|97110068|75|483955896|2</t>
  </si>
  <si>
    <t>SV|97110068|75|483955896|1</t>
  </si>
  <si>
    <t>SV|75457506|40|483955839|2</t>
  </si>
  <si>
    <t>SV|75457506|40|483955839|1</t>
  </si>
  <si>
    <t>SV|98388707|22|483955828|2</t>
  </si>
  <si>
    <t>SV|98388707|22|483955828|1</t>
  </si>
  <si>
    <t>SV|98267009|8|483955825|2</t>
  </si>
  <si>
    <t>SV|98267009|8|483955825|1</t>
  </si>
  <si>
    <t>SV|98256656|11|483955823|2</t>
  </si>
  <si>
    <t>SV|98256656|11|483955823|1</t>
  </si>
  <si>
    <t>SV|98239550|10|483955822|1</t>
  </si>
  <si>
    <t>SV|98239550|10|483955822|2</t>
  </si>
  <si>
    <t>SV|98135765|11|483955818|2</t>
  </si>
  <si>
    <t>SV|98135765|11|483955818|1</t>
  </si>
  <si>
    <t>SV|97811017|28|483955796|2</t>
  </si>
  <si>
    <t>SV|97811017|28|483955796|1</t>
  </si>
  <si>
    <t>SV|70665881|156|483955794|1</t>
  </si>
  <si>
    <t>SV|97518279|38|483955724|2</t>
  </si>
  <si>
    <t>SV|97518279|38|483955724|1</t>
  </si>
  <si>
    <t>SV|74833447|236|483955709|1</t>
  </si>
  <si>
    <t>SV|93558684|38|483955701|2</t>
  </si>
  <si>
    <t>SV|93558684|38|483955701|1</t>
  </si>
  <si>
    <t>SV|94736164|83|483955700|2</t>
  </si>
  <si>
    <t>SV|94736164|83|483955700|1</t>
  </si>
  <si>
    <t>SV|94738376|60|483955699|2</t>
  </si>
  <si>
    <t>SV|94738376|60|483955699|1</t>
  </si>
  <si>
    <t>SV|91730622|99|483955698|2</t>
  </si>
  <si>
    <t>SV|91730622|99|483955698|1</t>
  </si>
  <si>
    <t>SV|75457319|34|483955682|2</t>
  </si>
  <si>
    <t>SV|75457319|34|483955682|1</t>
  </si>
  <si>
    <t>UV|2918443|69|483955667|1</t>
  </si>
  <si>
    <t>SV|98115538|23|483955664|2</t>
  </si>
  <si>
    <t>SV|98115538|23|483955664|1</t>
  </si>
  <si>
    <t>SV|98388717|10|483955663|1</t>
  </si>
  <si>
    <t>SV|98388717|10|483955663|2</t>
  </si>
  <si>
    <t>LF|71263293|38|483955662|1</t>
  </si>
  <si>
    <t>SV|98129208|39|483955661|2</t>
  </si>
  <si>
    <t>SV|98129208|39|483955661|1</t>
  </si>
  <si>
    <t>SV|98193744|8|483955658|1</t>
  </si>
  <si>
    <t>SV|98193744|8|483955658|2</t>
  </si>
  <si>
    <t>SV|98223361|11|483955631|2</t>
  </si>
  <si>
    <t>SV|98223361|11|483955631|1</t>
  </si>
  <si>
    <t>SV|75536346|30|483955555|2</t>
  </si>
  <si>
    <t>SV|75536346|30|483955555|1</t>
  </si>
  <si>
    <t>SV|75098458|129|483955552|1</t>
  </si>
  <si>
    <t>SV|97611234|27|483955522|3</t>
  </si>
  <si>
    <t>SV|97606848|20|483955522|2</t>
  </si>
  <si>
    <t>SV|97606838|34|483955522|1</t>
  </si>
  <si>
    <t>SV|98044516|50|483955490|1</t>
  </si>
  <si>
    <t>KR|15908881|146|483955392|1</t>
  </si>
  <si>
    <t>SV|60260024|67|483955364|2</t>
  </si>
  <si>
    <t>SV|60260024|67|483955364|1</t>
  </si>
  <si>
    <t>SV|94458752|149|483955354|1</t>
  </si>
  <si>
    <t>SV|97617991|74|483955338|2</t>
  </si>
  <si>
    <t>SV|97617991|74|483955338|1</t>
  </si>
  <si>
    <t>SV|75537188|28|483955337|2</t>
  </si>
  <si>
    <t>SV|75537188|28|483955337|1</t>
  </si>
  <si>
    <t>SV|92367677|88|483955317|2</t>
  </si>
  <si>
    <t>SV|92367677|88|483955317|1</t>
  </si>
  <si>
    <t>SV|92365172|145|483955316|2</t>
  </si>
  <si>
    <t>SV|92365172|145|483955316|1</t>
  </si>
  <si>
    <t>SV|75457223|34|483955287|2</t>
  </si>
  <si>
    <t>SV|75457223|34|483955287|1</t>
  </si>
  <si>
    <t>SV|98183702|11|483955274|1</t>
  </si>
  <si>
    <t>SV|98183702|11|483955274|2</t>
  </si>
  <si>
    <t>SV|98477988|33|483955257|1</t>
  </si>
  <si>
    <t>SV|98477988|33|483955257|2</t>
  </si>
  <si>
    <t>SV|75463665|56|483955252|2</t>
  </si>
  <si>
    <t>SV|75463665|56|483955252|1</t>
  </si>
  <si>
    <t>SV|75536246|30|483955248|2</t>
  </si>
  <si>
    <t>SV|75536246|30|483955248|1</t>
  </si>
  <si>
    <t>SV|98143076|10|483955237|2</t>
  </si>
  <si>
    <t>SV|98143076|10|483955237|1</t>
  </si>
  <si>
    <t>SV|4677322|154|483955148|1</t>
  </si>
  <si>
    <t>SV|75541284|113|483955127|2</t>
  </si>
  <si>
    <t>SV|75541284|113|483955127|1</t>
  </si>
  <si>
    <t>SV|96404248|204|483955100|1</t>
  </si>
  <si>
    <t>SV|95352956|44|483955087|2</t>
  </si>
  <si>
    <t>SV|95352956|44|483955087|1</t>
  </si>
  <si>
    <t>SV|90527271|98|483955086|2</t>
  </si>
  <si>
    <t>SV|90527271|98|483955086|1</t>
  </si>
  <si>
    <t>SV|96003012|40|483955085|2</t>
  </si>
  <si>
    <t>SV|96003012|40|483955085|1</t>
  </si>
  <si>
    <t>KR|71799918|264|483955083|1</t>
  </si>
  <si>
    <t>KR|71799918|264|483955083|2</t>
  </si>
  <si>
    <t>SV|5057061|76|483955082|2</t>
  </si>
  <si>
    <t>SV|5057061|76|483955082|1</t>
  </si>
  <si>
    <t>KR|70148827|425|483955081|2</t>
  </si>
  <si>
    <t>KR|70148827|425|483955081|1</t>
  </si>
  <si>
    <t>KR|74318103|27|483955080|2</t>
  </si>
  <si>
    <t>KR|74318103|27|483955080|1</t>
  </si>
  <si>
    <t>KR|74613640|35|483955077|2</t>
  </si>
  <si>
    <t>KR|74613640|35|483955077|1</t>
  </si>
  <si>
    <t>SV|95969474|49|483955076|2</t>
  </si>
  <si>
    <t>SV|95969474|49|483955076|1</t>
  </si>
  <si>
    <t>SV|94685525|34|483955075|2</t>
  </si>
  <si>
    <t>SV|94685525|34|483955075|1</t>
  </si>
  <si>
    <t>SV|94916153|84|483955072|2</t>
  </si>
  <si>
    <t>SV|94916153|84|483955072|1</t>
  </si>
  <si>
    <t>KR|72434121|268|483955071|2</t>
  </si>
  <si>
    <t>KR|72434121|268|483955071|1</t>
  </si>
  <si>
    <t>LF|70971861|31|483955069|1</t>
  </si>
  <si>
    <t>SV|73650814|86|483954556|2</t>
  </si>
  <si>
    <t>SV|73650814|86|483954556|1</t>
  </si>
  <si>
    <t>UV|9613438|16|483954555|2</t>
  </si>
  <si>
    <t>UV|9613438|16|483954555|1</t>
  </si>
  <si>
    <t>SV|416351520|87|483954554|2</t>
  </si>
  <si>
    <t>SV|416351520|87|483954554|1</t>
  </si>
  <si>
    <t>KR|4632435|205|483954550|2</t>
  </si>
  <si>
    <t>KR|4632435|205|483954550|1</t>
  </si>
  <si>
    <t>KR|72603016|103|483954549|1</t>
  </si>
  <si>
    <t>KR|72603016|103|483954549|2</t>
  </si>
  <si>
    <t>KR|70766374|73|483954548|2</t>
  </si>
  <si>
    <t>KR|70766374|73|483954548|1</t>
  </si>
  <si>
    <t>LF|70091103|119|483954547|1</t>
  </si>
  <si>
    <t>DA|1592891|79|483954545|2</t>
  </si>
  <si>
    <t>DA|1592891|79|483954545|1</t>
  </si>
  <si>
    <t>KR|73801345|36|483954544|2</t>
  </si>
  <si>
    <t>KR|73801345|36|483954544|1</t>
  </si>
  <si>
    <t>SV|95288194|100|483954307|2</t>
  </si>
  <si>
    <t>SV|95288184|155|483954307|1</t>
  </si>
  <si>
    <t>SV|96064779|52|483954264|2</t>
  </si>
  <si>
    <t>SV|95779751|134|483954264|1</t>
  </si>
  <si>
    <t>KR|73961243|128|483954228|3</t>
  </si>
  <si>
    <t>KR|73961243|128|483954228|1</t>
  </si>
  <si>
    <t>KR|73961243|128|483954228|2</t>
  </si>
  <si>
    <t>SV|97432654|87|483954206|2</t>
  </si>
  <si>
    <t>SV|97431981|83|483954206|1</t>
  </si>
  <si>
    <t>KR|74271481|41|483954189|3</t>
  </si>
  <si>
    <t>KR|74271481|41|483954189|1</t>
  </si>
  <si>
    <t>KR|74271481|41|483954189|2</t>
  </si>
  <si>
    <t>SV|97273885|40|483954184|3</t>
  </si>
  <si>
    <t>SV|97273885|40|483954184|2</t>
  </si>
  <si>
    <t>SV|97273885|40|483954184|1</t>
  </si>
  <si>
    <t>SV|98314235|24|483954176|6</t>
  </si>
  <si>
    <t>SV|98254134|29|483954176|4</t>
  </si>
  <si>
    <t>SV|98255876|31|483954176|5</t>
  </si>
  <si>
    <t>SV|98248978|24|483954176|3</t>
  </si>
  <si>
    <t>LV|10218278|144|483953738|2</t>
  </si>
  <si>
    <t>LV|10218278|144|483953738|1</t>
  </si>
  <si>
    <t>DA|402293|127|483953403|2</t>
  </si>
  <si>
    <t>DA|402293|127|483953403|1</t>
  </si>
  <si>
    <t>SV|1919972|80|483953399|2</t>
  </si>
  <si>
    <t>SV|1919972|80|483953399|1</t>
  </si>
  <si>
    <t>SV|8707070|185|483953397|2</t>
  </si>
  <si>
    <t>SV|8707070|185|483953397|1</t>
  </si>
  <si>
    <t>HA|1872161|85|483953396|1</t>
  </si>
  <si>
    <t>HA|1872161|85|483953396|2</t>
  </si>
  <si>
    <t>SV|95932335|65|483953099|2</t>
  </si>
  <si>
    <t>SV|94509824|104|483953099|1</t>
  </si>
  <si>
    <t>SV|97941535|62|483952985|1</t>
  </si>
  <si>
    <t>SV|96143687|71|483952958|2</t>
  </si>
  <si>
    <t>SV|96137208|59|483952958|1</t>
  </si>
  <si>
    <t>SV|418431967|25|483952893|1</t>
  </si>
  <si>
    <t>SV|96873174|44|483952766|2</t>
  </si>
  <si>
    <t>SV|96873174|44|483952766|3</t>
  </si>
  <si>
    <t>SV|96873174|44|483952766|1</t>
  </si>
  <si>
    <t>KR|71123680|264|483952765|3</t>
  </si>
  <si>
    <t>KR|71123680|264|483952765|2</t>
  </si>
  <si>
    <t>KR|71123680|264|483952765|1</t>
  </si>
  <si>
    <t>KR|71172301|128|483952763|3</t>
  </si>
  <si>
    <t>KR|71172301|128|483952763|2</t>
  </si>
  <si>
    <t>KR|71172301|128|483952763|1</t>
  </si>
  <si>
    <t>KR|73090943|334|483952760|1</t>
  </si>
  <si>
    <t>KR|73090943|334|483952760|2</t>
  </si>
  <si>
    <t>KR|73090943|334|483952760|3</t>
  </si>
  <si>
    <t>LF|70901109|92|483952757|2</t>
  </si>
  <si>
    <t>LF|70515561|69|483952757|1</t>
  </si>
  <si>
    <t>LF|71195014|38|483952752|2</t>
  </si>
  <si>
    <t>LF|71195005|52|483952752|1</t>
  </si>
  <si>
    <t>SV|97687190|11|483952750|3</t>
  </si>
  <si>
    <t>SV|97687190|11|483952750|4</t>
  </si>
  <si>
    <t>AS|7441867|323|483952750|2</t>
  </si>
  <si>
    <t>AS|7441867|323|483952750|1</t>
  </si>
  <si>
    <t>SV|71397548|75|483952714|4</t>
  </si>
  <si>
    <t>SV|71397548|75|483952714|5</t>
  </si>
  <si>
    <t>LF|70222969|132|483952714|3</t>
  </si>
  <si>
    <t>SV|94066408|87|483952714|2</t>
  </si>
  <si>
    <t>SV|94066408|87|483952714|1</t>
  </si>
  <si>
    <t>SV|90994013|99|483952714|7</t>
  </si>
  <si>
    <t>SV|90994013|99|483952714|6</t>
  </si>
  <si>
    <t>SV|95806247|223|483952707|1</t>
  </si>
  <si>
    <t>SV|97634138|25|483952557|2</t>
  </si>
  <si>
    <t>SV|97634138|25|483952557|1</t>
  </si>
  <si>
    <t>SV|97867097|18|483952395|2</t>
  </si>
  <si>
    <t>SV|97867097|18|483952395|1</t>
  </si>
  <si>
    <t>SV|98400210|14|483952394|2</t>
  </si>
  <si>
    <t>SV|98400210|14|483952394|1</t>
  </si>
  <si>
    <t>SV|98251735|70|483952301|4</t>
  </si>
  <si>
    <t>SV|98248813|56|483952301|3</t>
  </si>
  <si>
    <t>SV|98235784|90|483952301|2</t>
  </si>
  <si>
    <t>SV|97834787|22|483952255|3</t>
  </si>
  <si>
    <t>SV|97834787|22|483952255|2</t>
  </si>
  <si>
    <t>SV|97834787|22|483952255|1</t>
  </si>
  <si>
    <t>SV|97833091|28|483952254|3</t>
  </si>
  <si>
    <t>SV|97833091|28|483952254|1</t>
  </si>
  <si>
    <t>SV|97833091|28|483952254|2</t>
  </si>
  <si>
    <t>SV|97824472|29|483952253|3</t>
  </si>
  <si>
    <t>SV|97824472|29|483952253|1</t>
  </si>
  <si>
    <t>SV|97824472|29|483952253|2</t>
  </si>
  <si>
    <t>SV|97829165|27|483952251|3</t>
  </si>
  <si>
    <t>SV|97829165|27|483952251|1</t>
  </si>
  <si>
    <t>SV|97829165|27|483952251|2</t>
  </si>
  <si>
    <t>SV|97608334|15|483952162|1</t>
  </si>
  <si>
    <t>SV|97079937|30|483952073|1</t>
  </si>
  <si>
    <t>SV|97530249|60|483952000|2</t>
  </si>
  <si>
    <t>SV|97530249|60|483952000|1</t>
  </si>
  <si>
    <t>SV|97511434|31|483951998|2</t>
  </si>
  <si>
    <t>SV|97511434|31|483951998|3</t>
  </si>
  <si>
    <t>SV|97511434|31|483951998|1</t>
  </si>
  <si>
    <t>SV|92360331|87|483951997|2</t>
  </si>
  <si>
    <t>SV|92360331|87|483951997|1</t>
  </si>
  <si>
    <t>LF|70065949|244|483951992|1</t>
  </si>
  <si>
    <t>SV|97575313|33|483951856|2</t>
  </si>
  <si>
    <t>SV|97575313|33|483951856|1</t>
  </si>
  <si>
    <t>SV|60539777|138|483951805|1</t>
  </si>
  <si>
    <t>SV|95932626|142|483951721|2</t>
  </si>
  <si>
    <t>SV|95859556|49|483951721|1</t>
  </si>
  <si>
    <t>SV|75685727|52|483951686|1</t>
  </si>
  <si>
    <t>SV|96323083|71|483951630|2</t>
  </si>
  <si>
    <t>SV|96283690|58|483951630|1</t>
  </si>
  <si>
    <t>LF|70820201|35|483951559|1</t>
  </si>
  <si>
    <t>LF|70820197|29|483951558|1</t>
  </si>
  <si>
    <t>SV|91046497|71|483951522|2</t>
  </si>
  <si>
    <t>SV|91046497|71|483951522|1</t>
  </si>
  <si>
    <t>SV|96221921|42|483951514|1</t>
  </si>
  <si>
    <t>SV|96221921|42|483951514|2</t>
  </si>
  <si>
    <t>LF|71356740|14|483951451|1</t>
  </si>
  <si>
    <t>SV|91251814|240|483951447|3</t>
  </si>
  <si>
    <t>SV|91251814|240|483951447|2</t>
  </si>
  <si>
    <t>SV|91251814|240|483951447|1</t>
  </si>
  <si>
    <t>SV|97549359|80|483951443|1</t>
  </si>
  <si>
    <t>SV|98329169|8|483951441|2</t>
  </si>
  <si>
    <t>SV|98329169|8|483951441|1</t>
  </si>
  <si>
    <t>SV|75466068|36|483951329|2</t>
  </si>
  <si>
    <t>SV|75466068|36|483951329|1</t>
  </si>
  <si>
    <t>KR|72223293|257|483951220|1</t>
  </si>
  <si>
    <t>KR|70795146|99|483951219|1</t>
  </si>
  <si>
    <t>KR|73258942|195|483951217|1</t>
  </si>
  <si>
    <t>KR|70385462|416|483951216|1</t>
  </si>
  <si>
    <t>SV|98396469|32|483951195|1</t>
  </si>
  <si>
    <t>SV|98039647|17|483951184|2</t>
  </si>
  <si>
    <t>SV|98039647|17|483951184|1</t>
  </si>
  <si>
    <t>SV|96810231|27|483951077|2</t>
  </si>
  <si>
    <t>SV|96808838|14|483951077|1</t>
  </si>
  <si>
    <t>LV|9703979|265|483950983|2</t>
  </si>
  <si>
    <t>LV|9703979|265|483950983|1</t>
  </si>
  <si>
    <t>LV|440015503|199|483950983|4</t>
  </si>
  <si>
    <t>LV|440015503|199|483950983|3</t>
  </si>
  <si>
    <t>SV|90236525|45|483950980|4</t>
  </si>
  <si>
    <t>SV|90236525|45|483950980|3</t>
  </si>
  <si>
    <t>SV|90235879|36|483950980|2</t>
  </si>
  <si>
    <t>SV|90235879|36|483950980|1</t>
  </si>
  <si>
    <t>SV|97258188|43|483950890|3</t>
  </si>
  <si>
    <t>SV|97258188|43|483950890|2</t>
  </si>
  <si>
    <t>SV|97258188|43|483950890|1</t>
  </si>
  <si>
    <t>SV|97268227|74|483950675|3</t>
  </si>
  <si>
    <t>SV|97268227|74|483950675|1</t>
  </si>
  <si>
    <t>SV|97268227|74|483950675|2</t>
  </si>
  <si>
    <t>SV|72383245|243|483950631|2</t>
  </si>
  <si>
    <t>SV|72383245|243|483950631|1</t>
  </si>
  <si>
    <t>SV|92630123|181|483950614|3</t>
  </si>
  <si>
    <t>SV|92630123|181|483950614|2</t>
  </si>
  <si>
    <t>SV|92630123|181|483950614|1</t>
  </si>
  <si>
    <t>SV|74859739|71|483950613|3</t>
  </si>
  <si>
    <t>SV|74859739|71|483950613|2</t>
  </si>
  <si>
    <t>SV|74859739|71|483950613|1</t>
  </si>
  <si>
    <t>SV|4936107|220|483950612|3</t>
  </si>
  <si>
    <t>SV|4936107|220|483950612|1</t>
  </si>
  <si>
    <t>SV|4936107|220|483950612|2</t>
  </si>
  <si>
    <t>SV|90973682|200|483950609|3</t>
  </si>
  <si>
    <t>SV|90973682|200|483950609|2</t>
  </si>
  <si>
    <t>SV|90973682|200|483950609|1</t>
  </si>
  <si>
    <t>SV|4929874|217|483950607|3</t>
  </si>
  <si>
    <t>SV|4929874|217|483950607|2</t>
  </si>
  <si>
    <t>SV|4929874|217|483950607|1</t>
  </si>
  <si>
    <t>SV|98467515|26|483950421|3</t>
  </si>
  <si>
    <t>SV|98458612|33|483950421|2</t>
  </si>
  <si>
    <t>SV|98457020|15|483950421|1</t>
  </si>
  <si>
    <t>SV|98470361|15|483950421|4</t>
  </si>
  <si>
    <t>SV|75194278|189|483950353|2</t>
  </si>
  <si>
    <t>SV|75194278|189|483950353|1</t>
  </si>
  <si>
    <t>SV|97311941|33|483950288|2</t>
  </si>
  <si>
    <t>SV|97311941|33|483950288|3</t>
  </si>
  <si>
    <t>SV|97311941|33|483950288|1</t>
  </si>
  <si>
    <t>SV|75672776|13|483950282|1</t>
  </si>
  <si>
    <t>KR|73961223|112|483950276|3</t>
  </si>
  <si>
    <t>KR|73961223|112|483950276|2</t>
  </si>
  <si>
    <t>KR|73961223|112|483950276|1</t>
  </si>
  <si>
    <t>KR|73961241|168|483950268|3</t>
  </si>
  <si>
    <t>KR|73961241|168|483950268|2</t>
  </si>
  <si>
    <t>KR|73961241|168|483950268|1</t>
  </si>
  <si>
    <t>KR|73961222|78|483950246|3</t>
  </si>
  <si>
    <t>KR|73961222|78|483950246|2</t>
  </si>
  <si>
    <t>KR|73961222|78|483950246|1</t>
  </si>
  <si>
    <t>KR|73961178|116|483950242|3</t>
  </si>
  <si>
    <t>KR|73961178|116|483950242|2</t>
  </si>
  <si>
    <t>KR|73961178|116|483950242|1</t>
  </si>
  <si>
    <t>KR|73023829|138|483950116|3</t>
  </si>
  <si>
    <t>KR|73023829|138|483950116|2</t>
  </si>
  <si>
    <t>KR|73023829|138|483950116|1</t>
  </si>
  <si>
    <t>SV|95806016|120|483950113|5</t>
  </si>
  <si>
    <t>SV|95801334|62|483950113|4</t>
  </si>
  <si>
    <t>SV|95801334|62|483950113|3</t>
  </si>
  <si>
    <t>SV|95276642|69|483950113|2</t>
  </si>
  <si>
    <t>SV|95276642|69|483950113|1</t>
  </si>
  <si>
    <t>SV|95806016|120|483950113|6</t>
  </si>
  <si>
    <t>SV|97085713|38|483950111|2</t>
  </si>
  <si>
    <t>SV|97173336|31|483950111|5</t>
  </si>
  <si>
    <t>SV|97159230|69|483950111|3</t>
  </si>
  <si>
    <t>SV|97173336|31|483950111|6</t>
  </si>
  <si>
    <t>SV|97085713|38|483950111|1</t>
  </si>
  <si>
    <t>SV|97159230|69|483950111|4</t>
  </si>
  <si>
    <t>KR|73872852|84|483950111|8</t>
  </si>
  <si>
    <t>KR|73872852|84|483950111|7</t>
  </si>
  <si>
    <t>SV|95807284|41|483950109|2</t>
  </si>
  <si>
    <t>SV|95807284|41|483950109|1</t>
  </si>
  <si>
    <t>SV|95807284|41|483950109|3</t>
  </si>
  <si>
    <t>SV|97711437|43|483950044|3</t>
  </si>
  <si>
    <t>SV|97711437|43|483950044|1</t>
  </si>
  <si>
    <t>SV|97711437|43|483950044|2</t>
  </si>
  <si>
    <t>SV|97378521|76|483950040|1</t>
  </si>
  <si>
    <t>SV|97378963|69|483950040|2</t>
  </si>
  <si>
    <t>SV|95196339|125|483949872|3</t>
  </si>
  <si>
    <t>SV|95196339|125|483949872|2</t>
  </si>
  <si>
    <t>SV|95196339|125|483949872|1</t>
  </si>
  <si>
    <t>SV|95694852|64|483949856|2</t>
  </si>
  <si>
    <t>SV|95694852|64|483949856|1</t>
  </si>
  <si>
    <t>SV|95030233|91|483949197|1</t>
  </si>
  <si>
    <t>SV|95538216|63|483949195|1</t>
  </si>
  <si>
    <t>SV|90236525|45|483948732|2</t>
  </si>
  <si>
    <t>SV|90236525|45|483948732|1</t>
  </si>
  <si>
    <t>SV|70175879|48|483948669|2</t>
  </si>
  <si>
    <t>SV|70175879|48|483948669|1</t>
  </si>
  <si>
    <t>KV|345252199|117|483948624|2</t>
  </si>
  <si>
    <t>KV|345252199|117|483948624|1</t>
  </si>
  <si>
    <t>KV|337633914|171|483948494|1</t>
  </si>
  <si>
    <t>KR|16083709|26|483947448|1</t>
  </si>
  <si>
    <t>SV|95344665|60|483946940|1</t>
  </si>
  <si>
    <t>SV|95113647|73|483946935|1</t>
  </si>
  <si>
    <t>SV|95108360|67|483946932|1</t>
  </si>
  <si>
    <t>SV|91560078|206|483946871|2</t>
  </si>
  <si>
    <t>SV|91560078|206|483946871|1</t>
  </si>
  <si>
    <t>KV|229219079|2437|483946677|1</t>
  </si>
  <si>
    <t>SV|68749367|124|483946198|10</t>
  </si>
  <si>
    <t>SV|67840686|70|483946198|8</t>
  </si>
  <si>
    <t>SV|67840685|64|483946198|7</t>
  </si>
  <si>
    <t>SV|486990235|70|483946198|12</t>
  </si>
  <si>
    <t>SV|95937063|20|483946198|5</t>
  </si>
  <si>
    <t>SV|95055304|29|483946198|4</t>
  </si>
  <si>
    <t>SV|68025386|100|483946198|9</t>
  </si>
  <si>
    <t>KR|67674793|307|483946198|11</t>
  </si>
  <si>
    <t>SV|93751151|39|483946198|3</t>
  </si>
  <si>
    <t>SV|93144034|71|483946198|2</t>
  </si>
  <si>
    <t>SV|93134450|37|483946198|1</t>
  </si>
  <si>
    <t>SV|68091175|65|483946195|2</t>
  </si>
  <si>
    <t>SV|486516037|52|483946195|5</t>
  </si>
  <si>
    <t>SV|69685202|117|483946195|4</t>
  </si>
  <si>
    <t>SV|67887638|86|483946195|1</t>
  </si>
  <si>
    <t>SV|68091176|64|483946195|3</t>
  </si>
  <si>
    <t>KR|74151674|85|483946174|2</t>
  </si>
  <si>
    <t>KR|74151674|85|483946174|1</t>
  </si>
  <si>
    <t>SV|98413342|16|483946173|2</t>
  </si>
  <si>
    <t>SV|98413342|16|483946173|1</t>
  </si>
  <si>
    <t>LF|70898939|54|483946172|1</t>
  </si>
  <si>
    <t>SV|96583008|26|483946158|2</t>
  </si>
  <si>
    <t>SV|96583008|26|483946158|1</t>
  </si>
  <si>
    <t>SV|96195596|42|483946157|2</t>
  </si>
  <si>
    <t>SV|96195596|42|483946157|1</t>
  </si>
  <si>
    <t>SV|96913728|40|483946156|2</t>
  </si>
  <si>
    <t>SV|96913728|40|483946156|1</t>
  </si>
  <si>
    <t>SV|96194688|80|483946155|2</t>
  </si>
  <si>
    <t>SV|96194688|80|483946155|1</t>
  </si>
  <si>
    <t>KV|225257294|276|483945425|1</t>
  </si>
  <si>
    <t>KV|225257294|276|483945425|3</t>
  </si>
  <si>
    <t>KV|225257294|276|483945425|2</t>
  </si>
  <si>
    <t>KV|214203095|299|483945311|3</t>
  </si>
  <si>
    <t>KV|214203095|299|483945311|2</t>
  </si>
  <si>
    <t>KV|214203095|299|483945311|1</t>
  </si>
  <si>
    <t>KV|348059373|56|483945071|2</t>
  </si>
  <si>
    <t>KV|348059373|56|483945071|1</t>
  </si>
  <si>
    <t>SV|95970715|29|483944986|2</t>
  </si>
  <si>
    <t>SV|95847975|63|483944986|1</t>
  </si>
  <si>
    <t>SV|97318675|32|483944984|3</t>
  </si>
  <si>
    <t>SV|96524470|36|483944984|2</t>
  </si>
  <si>
    <t>SV|96210502|92|483944984|1</t>
  </si>
  <si>
    <t>SV|97142063|68|483944977|3</t>
  </si>
  <si>
    <t>SV|95856369|21|483944977|2</t>
  </si>
  <si>
    <t>SV|95773914|42|483944977|1</t>
  </si>
  <si>
    <t>KV|7291438|2560|483944465|2</t>
  </si>
  <si>
    <t>KV|7291438|2560|483944465|1</t>
  </si>
  <si>
    <t>KR|74270938|52|483944355|3</t>
  </si>
  <si>
    <t>KR|74270938|52|483944355|1</t>
  </si>
  <si>
    <t>KR|74270938|52|483944355|2</t>
  </si>
  <si>
    <t>KR|74271353|55|483944352|3</t>
  </si>
  <si>
    <t>KR|74271353|55|483944352|2</t>
  </si>
  <si>
    <t>KR|74271353|55|483944352|1</t>
  </si>
  <si>
    <t>KV|341356909|33|483943939|3</t>
  </si>
  <si>
    <t>KV|341356909|33|483943939|2</t>
  </si>
  <si>
    <t>KV|341356909|33|483943939|1</t>
  </si>
  <si>
    <t>KR|74394496|69|483943730|3</t>
  </si>
  <si>
    <t>KR|74394496|69|483943730|1</t>
  </si>
  <si>
    <t>KR|74394496|69|483943730|2</t>
  </si>
  <si>
    <t>KR|73961177|126|483943728|3</t>
  </si>
  <si>
    <t>KR|73961177|126|483943728|2</t>
  </si>
  <si>
    <t>KR|73961177|126|483943728|1</t>
  </si>
  <si>
    <t>SV|94907907|179|483943691|1</t>
  </si>
  <si>
    <t>SV|97445916|38|483943691|3</t>
  </si>
  <si>
    <t>SV|97445896|30|483943691|2</t>
  </si>
  <si>
    <t>KV|348655537|16|483943398|2</t>
  </si>
  <si>
    <t>KV|287010406|14|483943299|2</t>
  </si>
  <si>
    <t>KV|287010406|14|483943299|1</t>
  </si>
  <si>
    <t>SV|96904584|26|483943221|2</t>
  </si>
  <si>
    <t>SV|96199955|116|483943221|1</t>
  </si>
  <si>
    <t>KR|72127881|172|483943179|4</t>
  </si>
  <si>
    <t>KR|72127881|172|483943179|3</t>
  </si>
  <si>
    <t>SV|96917669|24|483943179|2</t>
  </si>
  <si>
    <t>SV|96917669|24|483943179|1</t>
  </si>
  <si>
    <t>SV|91079650|126|483943179|8</t>
  </si>
  <si>
    <t>SV|91079650|126|483943179|7</t>
  </si>
  <si>
    <t>SV|91079640|151|483943179|6</t>
  </si>
  <si>
    <t>SV|91079640|151|483943179|5</t>
  </si>
  <si>
    <t>SV|428683382|204|483943177|2</t>
  </si>
  <si>
    <t>SV|428683382|204|483943177|3</t>
  </si>
  <si>
    <t>SV|428683382|204|483943177|1</t>
  </si>
  <si>
    <t>SV|96550396|74|483943171|3</t>
  </si>
  <si>
    <t>SV|96550396|74|483943171|2</t>
  </si>
  <si>
    <t>SV|96550396|74|483943171|1</t>
  </si>
  <si>
    <t>SV|96674030|19|483943170|3</t>
  </si>
  <si>
    <t>SV|96674030|19|483943170|1</t>
  </si>
  <si>
    <t>SV|96674030|19|483943170|2</t>
  </si>
  <si>
    <t>SV|93020402|93|483943167|6</t>
  </si>
  <si>
    <t>KR|73090901|215|483943167|8</t>
  </si>
  <si>
    <t>KR|73090901|215|483943167|7</t>
  </si>
  <si>
    <t>KR|74416404|44|483943167|9</t>
  </si>
  <si>
    <t>KR|74416404|44|483943167|10</t>
  </si>
  <si>
    <t>SV|93020402|93|483943167|5</t>
  </si>
  <si>
    <t>SV|93018755|76|483943167|4</t>
  </si>
  <si>
    <t>SV|93018755|76|483943167|3</t>
  </si>
  <si>
    <t>SV|92367638|96|483943167|2</t>
  </si>
  <si>
    <t>SV|92367638|96|483943167|1</t>
  </si>
  <si>
    <t>SV|94415315|127|483943164|3</t>
  </si>
  <si>
    <t>SV|94415315|127|483943164|2</t>
  </si>
  <si>
    <t>SV|94415315|127|483943164|1</t>
  </si>
  <si>
    <t>KR|74582902|21|483943162|3</t>
  </si>
  <si>
    <t>KR|74582902|21|483943162|2</t>
  </si>
  <si>
    <t>KR|74582902|21|483943162|1</t>
  </si>
  <si>
    <t>KV|344849752|331|483942925|1</t>
  </si>
  <si>
    <t>KV|229657742|587|483942538|2</t>
  </si>
  <si>
    <t>KV|229657742|587|483942538|1</t>
  </si>
  <si>
    <t>KR|72518755|122|483942329|1</t>
  </si>
  <si>
    <t>SV|97273318|51|483942290|1</t>
  </si>
  <si>
    <t>SV|97273318|51|483942290|2</t>
  </si>
  <si>
    <t>KV|233631707|569|483942229|2</t>
  </si>
  <si>
    <t>KV|233631707|569|483942229|1</t>
  </si>
  <si>
    <t>SV|94460750|59|483941941|1</t>
  </si>
  <si>
    <t>SV|93999730|74|483941935|2</t>
  </si>
  <si>
    <t>SV|93999730|74|483941935|1</t>
  </si>
  <si>
    <t>KV|344180666|32|483941690|2</t>
  </si>
  <si>
    <t>KV|344180666|32|483941690|1</t>
  </si>
  <si>
    <t>KV|337654059|31|483941683|2</t>
  </si>
  <si>
    <t>KV|337654059|31|483941683|1</t>
  </si>
  <si>
    <t>KV|338633071|99|483941674|1</t>
  </si>
  <si>
    <t>KV|330223575|293|483941357|5</t>
  </si>
  <si>
    <t>KV|231564638|4162|483941176|3</t>
  </si>
  <si>
    <t>KV|231564638|4162|483941176|2</t>
  </si>
  <si>
    <t>KV|231564638|4162|483941176|1</t>
  </si>
  <si>
    <t>KV|231564638|4162|483941176|4</t>
  </si>
  <si>
    <t>SV|96952353|74|483940536|1</t>
  </si>
  <si>
    <t>KR|73097106|160|483940535|1</t>
  </si>
  <si>
    <t>DA|640239|119|483940502|1</t>
  </si>
  <si>
    <t>UV|7677815|71|483940501|1</t>
  </si>
  <si>
    <t>KR|73157663|145|483940500|1</t>
  </si>
  <si>
    <t>KR|74070650|39|483940499|1</t>
  </si>
  <si>
    <t>SV|96217345|57|483940497|1</t>
  </si>
  <si>
    <t>SV|96222221|55|483940496|1</t>
  </si>
  <si>
    <t>SV|97279077|52|483940351|3</t>
  </si>
  <si>
    <t>SV|97279077|52|483940351|2</t>
  </si>
  <si>
    <t>SV|97279077|52|483940351|1</t>
  </si>
  <si>
    <t>SV|96160255|155|483940310|1</t>
  </si>
  <si>
    <t>SV|97253013|56|483940303|3</t>
  </si>
  <si>
    <t>SV|97253013|56|483940303|2</t>
  </si>
  <si>
    <t>SV|97253013|56|483940303|1</t>
  </si>
  <si>
    <t>AS|7484860|179|483940256|2</t>
  </si>
  <si>
    <t>AS|7484860|179|483940256|1</t>
  </si>
  <si>
    <t>SV|96603769|108|483940204|2</t>
  </si>
  <si>
    <t>SV|96603769|108|483940204|1</t>
  </si>
  <si>
    <t>SV|96603769|108|483940201|1</t>
  </si>
  <si>
    <t>SV|96603769|108|483940201|2</t>
  </si>
  <si>
    <t>SV|73050051|178|483940167|3</t>
  </si>
  <si>
    <t>SV|95729143|140|483940167|2</t>
  </si>
  <si>
    <t>SV|95727224|122|483940167|1</t>
  </si>
  <si>
    <t>SV|98247723|18|483940151|1</t>
  </si>
  <si>
    <t>SV|98063544|51|483940146|1</t>
  </si>
  <si>
    <t>SV|1045034|197|483940063|1</t>
  </si>
  <si>
    <t>SV|1045034|197|483940063|2</t>
  </si>
  <si>
    <t>SV|90023372|67|483940058|2</t>
  </si>
  <si>
    <t>SV|90023372|67|483940058|1</t>
  </si>
  <si>
    <t>SV|95348038|24|483940017|2</t>
  </si>
  <si>
    <t>SV|95348038|24|483940017|1</t>
  </si>
  <si>
    <t>SV|90098548|180|483939956|2</t>
  </si>
  <si>
    <t>SV|90098548|180|483939956|1</t>
  </si>
  <si>
    <t>SV|8718512|170|483939955|2</t>
  </si>
  <si>
    <t>SV|8718512|170|483939955|1</t>
  </si>
  <si>
    <t>KR|70987200|221|483939954|2</t>
  </si>
  <si>
    <t>KR|70987200|221|483939954|1</t>
  </si>
  <si>
    <t>HA|9521403|93|483939895|1</t>
  </si>
  <si>
    <t>HA|9521403|93|483939895|2</t>
  </si>
  <si>
    <t>SV|96091416|82|483939842|2</t>
  </si>
  <si>
    <t>SV|96091416|82|483939842|1</t>
  </si>
  <si>
    <t>SV|97591217|27|483939801|2</t>
  </si>
  <si>
    <t>SV|97591217|27|483939801|1</t>
  </si>
  <si>
    <t>SV|96762677|35|483939581|3</t>
  </si>
  <si>
    <t>SV|96762677|35|483939581|2</t>
  </si>
  <si>
    <t>SV|96762677|35|483939581|1</t>
  </si>
  <si>
    <t>SV|96699931|35|483939580|1</t>
  </si>
  <si>
    <t>SV|96699931|35|483939580|2</t>
  </si>
  <si>
    <t>SV|97518279|38|483939523|2</t>
  </si>
  <si>
    <t>SV|97518279|38|483939523|1</t>
  </si>
  <si>
    <t>SV|96235142|50|483939508|2</t>
  </si>
  <si>
    <t>SV|96235142|50|483939508|1</t>
  </si>
  <si>
    <t>SV|96233994|29|483939507|2</t>
  </si>
  <si>
    <t>SV|96233994|29|483939507|1</t>
  </si>
  <si>
    <t>KR|74511847|42|483939449|4</t>
  </si>
  <si>
    <t>SV|96246504|37|483939449|2</t>
  </si>
  <si>
    <t>LF|70350377|108|483939449|3</t>
  </si>
  <si>
    <t>SV|96246013|66|483939449|1</t>
  </si>
  <si>
    <t>SV|97292865|53|483939183|2</t>
  </si>
  <si>
    <t>SV|97292865|53|483939183|1</t>
  </si>
  <si>
    <t>SV|97292865|53|483939183|3</t>
  </si>
  <si>
    <t>DA|1714724|127|483939173|2</t>
  </si>
  <si>
    <t>DA|1714724|127|483939173|1</t>
  </si>
  <si>
    <t>SV|95583072|87|483939138|1</t>
  </si>
  <si>
    <t>SV|97298335|29|483939136|1</t>
  </si>
  <si>
    <t>SV|98350015|8|483939119|1</t>
  </si>
  <si>
    <t>SV|98350015|8|483939119|2</t>
  </si>
  <si>
    <t>KR|72684553|224|483939114|2</t>
  </si>
  <si>
    <t>KR|72684553|224|483939114|1</t>
  </si>
  <si>
    <t>SV|95860473|43|483939113|2</t>
  </si>
  <si>
    <t>SV|95860473|43|483939113|1</t>
  </si>
  <si>
    <t>SV|95853300|89|483939112|2</t>
  </si>
  <si>
    <t>SV|95853300|89|483939112|1</t>
  </si>
  <si>
    <t>DA|369952|116|483939047|2</t>
  </si>
  <si>
    <t>DA|369952|116|483939047|1</t>
  </si>
  <si>
    <t>SV|94286539|186|483939018|1</t>
  </si>
  <si>
    <t>SV|95990333|73|483939014|1</t>
  </si>
  <si>
    <t>SV|95531075|43|483939013|1</t>
  </si>
  <si>
    <t>SV|96048023|65|483939001|1</t>
  </si>
  <si>
    <t>SV|98510559|11|483938925|1</t>
  </si>
  <si>
    <t>SV|98510559|11|483938925|2</t>
  </si>
  <si>
    <t>HA|401399|106|483938921|2</t>
  </si>
  <si>
    <t>HA|401399|106|483938921|1</t>
  </si>
  <si>
    <t>KR|70214608|72|483938920|1</t>
  </si>
  <si>
    <t>KR|70214608|72|483938920|2</t>
  </si>
  <si>
    <t>LF|70789664|55|483938918|1</t>
  </si>
  <si>
    <t>SV|96274042|24|483938655|1</t>
  </si>
  <si>
    <t>SV|96274042|24|483938655|2</t>
  </si>
  <si>
    <t>SV|96274032|40|483938654|2</t>
  </si>
  <si>
    <t>SV|96274032|40|483938654|1</t>
  </si>
  <si>
    <t>LF|71273461|22|483938513|1</t>
  </si>
  <si>
    <t>KR|70357372|250|483938511|3</t>
  </si>
  <si>
    <t>KR|70357372|250|483938511|2</t>
  </si>
  <si>
    <t>KR|70357372|250|483938511|1</t>
  </si>
  <si>
    <t>SV|91736024|191|483938510|1</t>
  </si>
  <si>
    <t>SV|486757644|140|483938508|2</t>
  </si>
  <si>
    <t>SV|486757644|140|483938508|3</t>
  </si>
  <si>
    <t>SV|486757644|140|483938508|1</t>
  </si>
  <si>
    <t>SV|91736483|51|483938504|3</t>
  </si>
  <si>
    <t>SV|91736483|51|483938504|2</t>
  </si>
  <si>
    <t>SV|91736483|51|483938504|1</t>
  </si>
  <si>
    <t>KR|15387229|51|483938502|3</t>
  </si>
  <si>
    <t>KR|15387229|51|483938502|2</t>
  </si>
  <si>
    <t>KR|15387229|51|483938502|1</t>
  </si>
  <si>
    <t>SV|95027345|29|483938499|2</t>
  </si>
  <si>
    <t>SV|95027345|29|483938499|1</t>
  </si>
  <si>
    <t>SV|90642384|70|483938498|3</t>
  </si>
  <si>
    <t>SV|90642384|70|483938498|2</t>
  </si>
  <si>
    <t>SV|90642384|70|483938498|1</t>
  </si>
  <si>
    <t>KR|70506768|160|483938493|3</t>
  </si>
  <si>
    <t>KR|70506768|160|483938493|2</t>
  </si>
  <si>
    <t>KR|70506768|160|483938493|1</t>
  </si>
  <si>
    <t>KR|74435316|32|483938492|3</t>
  </si>
  <si>
    <t>KR|74435316|32|483938492|1</t>
  </si>
  <si>
    <t>KR|74435316|32|483938492|2</t>
  </si>
  <si>
    <t>SV|97212925|32|483938478|1</t>
  </si>
  <si>
    <t>SV|97212925|32|483938478|2</t>
  </si>
  <si>
    <t>SV|97217806|36|483938477|1</t>
  </si>
  <si>
    <t>SV|97217806|36|483938477|2</t>
  </si>
  <si>
    <t>SV|96412132|56|483938475|2</t>
  </si>
  <si>
    <t>SV|96412132|56|483938475|1</t>
  </si>
  <si>
    <t>SV|97639984|64|483938370|1</t>
  </si>
  <si>
    <t>SV|92124673|115|483938296|3</t>
  </si>
  <si>
    <t>SV|91309909|125|483938296|2</t>
  </si>
  <si>
    <t>SV|91309133|101|483938296|1</t>
  </si>
  <si>
    <t>SV|98039647|17|483938240|2</t>
  </si>
  <si>
    <t>SV|98039647|17|483938240|3</t>
  </si>
  <si>
    <t>SV|98039647|17|483938240|1</t>
  </si>
  <si>
    <t>SV|98039566|21|483938235|2</t>
  </si>
  <si>
    <t>SV|98039566|21|483938235|1</t>
  </si>
  <si>
    <t>SV|98039566|21|483938215|2</t>
  </si>
  <si>
    <t>SV|98039566|21|483938215|1</t>
  </si>
  <si>
    <t>SV|97678534|22|483938190|1</t>
  </si>
  <si>
    <t>SV|97678534|22|483938190|2</t>
  </si>
  <si>
    <t>KR|72770445|94|483937949|1</t>
  </si>
  <si>
    <t>SV|71524548|117|483937835|2</t>
  </si>
  <si>
    <t>SV|71524548|117|483937835|1</t>
  </si>
  <si>
    <t>SV|71524548|117|483937835|3</t>
  </si>
  <si>
    <t>SV|5089416|190|483937660|4</t>
  </si>
  <si>
    <t>LF|70740202|103|483937660|2</t>
  </si>
  <si>
    <t>SV|97425268|55|483937660|3</t>
  </si>
  <si>
    <t>SV|96928566|65|483937660|1</t>
  </si>
  <si>
    <t>LF|71424763|14|483937606|1</t>
  </si>
  <si>
    <t>LF|70484100|68|483937547|1</t>
  </si>
  <si>
    <t>SV|98256666|11|483937506|2</t>
  </si>
  <si>
    <t>SV|98256666|11|483937506|1</t>
  </si>
  <si>
    <t>SV|98047080|26|483937502|1</t>
  </si>
  <si>
    <t>SV|95106642|48|483937152|1</t>
  </si>
  <si>
    <t>SV|95086661|69|483937148|2</t>
  </si>
  <si>
    <t>SV|95086661|69|483937148|1</t>
  </si>
  <si>
    <t>SV|97425268|55|483936879|2</t>
  </si>
  <si>
    <t>SV|97425268|55|483936879|1</t>
  </si>
  <si>
    <t>SV|96573206|122|483936713|2</t>
  </si>
  <si>
    <t>SV|96547239|45|483936713|1</t>
  </si>
  <si>
    <t>SV|96743000|36|483936501|1</t>
  </si>
  <si>
    <t>SV|96950301|91|483936501|2</t>
  </si>
  <si>
    <t>SV|96057784|208|483936492|2</t>
  </si>
  <si>
    <t>SV|96051395|42|483936492|1</t>
  </si>
  <si>
    <t>KR|74373123|27|483936452|1</t>
  </si>
  <si>
    <t>KR|74373123|27|483936452|2</t>
  </si>
  <si>
    <t>SV|75120631|153|483936451|2</t>
  </si>
  <si>
    <t>SV|96044839|224|483936451|1</t>
  </si>
  <si>
    <t>SV|1011937|18|483936293|2</t>
  </si>
  <si>
    <t>SV|1011937|18|483936293|3</t>
  </si>
  <si>
    <t>SV|1011937|18|483936293|1</t>
  </si>
  <si>
    <t>LF|70830954|37|483936286|1</t>
  </si>
  <si>
    <t>SV|91602788|284|483936285|3</t>
  </si>
  <si>
    <t>SV|91602788|284|483936285|2</t>
  </si>
  <si>
    <t>SV|91602788|284|483936285|1</t>
  </si>
  <si>
    <t>SV|94503245|34|483936235|1</t>
  </si>
  <si>
    <t>SV|94503245|34|483936235|3</t>
  </si>
  <si>
    <t>SV|94503245|34|483936235|2</t>
  </si>
  <si>
    <t>SV|94792156|111|483936231|2</t>
  </si>
  <si>
    <t>SV|94790595|137|483936231|1</t>
  </si>
  <si>
    <t>LV|431531594|158|483936177|2</t>
  </si>
  <si>
    <t>LV|431531594|158|483936177|1</t>
  </si>
  <si>
    <t>SV|97262156|58|483936079|3</t>
  </si>
  <si>
    <t>SV|97262156|58|483936079|2</t>
  </si>
  <si>
    <t>SV|97262156|58|483936079|1</t>
  </si>
  <si>
    <t>SV|97640278|29|483936028|1</t>
  </si>
  <si>
    <t>SV|97640278|29|483936028|2</t>
  </si>
  <si>
    <t>SV|97298335|29|483935887|1</t>
  </si>
  <si>
    <t>LF|70539338|115|483935711|1</t>
  </si>
  <si>
    <t>SV|97268903|33|483935710|3</t>
  </si>
  <si>
    <t>SV|97268903|33|483935710|1</t>
  </si>
  <si>
    <t>SV|97268903|33|483935710|2</t>
  </si>
  <si>
    <t>SV|486415009|98|483935681|1</t>
  </si>
  <si>
    <t>KR|72755857|186|483935631|1</t>
  </si>
  <si>
    <t>SV|75582430|47|483935590|1</t>
  </si>
  <si>
    <t>SV|75457316|46|483935580|2</t>
  </si>
  <si>
    <t>SV|75457316|46|483935580|1</t>
  </si>
  <si>
    <t>HA|2082786|156|483935520|1</t>
  </si>
  <si>
    <t>HA|2082786|156|483935520|2</t>
  </si>
  <si>
    <t>SV|94432196|101|483935518|2</t>
  </si>
  <si>
    <t>SV|94432196|101|483935518|1</t>
  </si>
  <si>
    <t>DA|2696037|256|483935512|2</t>
  </si>
  <si>
    <t>DA|2696037|256|483935512|1</t>
  </si>
  <si>
    <t>SV|98052385|41|483935494|1</t>
  </si>
  <si>
    <t>SV|98057926|34|483935494|2</t>
  </si>
  <si>
    <t>LF|71165812|38|483935384|1</t>
  </si>
  <si>
    <t>KV|307660739|14|483935260|3</t>
  </si>
  <si>
    <t>KV|307660739|14|483935260|1</t>
  </si>
  <si>
    <t>KV|307660739|14|483935260|2</t>
  </si>
  <si>
    <t>KV|334890738|89|483935036|1</t>
  </si>
  <si>
    <t>KV|1525419|1072|483934275|2</t>
  </si>
  <si>
    <t>KV|1525419|1072|483934275|1</t>
  </si>
  <si>
    <t>KV|336753479|197|483934270|2</t>
  </si>
  <si>
    <t>KV|336753479|197|483934270|1</t>
  </si>
  <si>
    <t>KV|225841271|5869|483933532|2</t>
  </si>
  <si>
    <t>KV|225841271|5869|483933532|1</t>
  </si>
  <si>
    <t>SV|96405978|70|483932475|1</t>
  </si>
  <si>
    <t>SV|4687724|109|483932031|2</t>
  </si>
  <si>
    <t>SV|4687724|109|483932031|1</t>
  </si>
  <si>
    <t>SV|93216715|294|483932030|1</t>
  </si>
  <si>
    <t>SV|92877877|181|483932029|1</t>
  </si>
  <si>
    <t>SV|92098061|168|483932028|1</t>
  </si>
  <si>
    <t>SV|92870628|146|483932027|1</t>
  </si>
  <si>
    <t>SV|95267807|81|483932026|1</t>
  </si>
  <si>
    <t>SV|96514291|42|483932025|2</t>
  </si>
  <si>
    <t>SV|96514291|42|483932025|1</t>
  </si>
  <si>
    <t>HA|6915413|108|483932024|2</t>
  </si>
  <si>
    <t>HA|6915413|108|483932024|1</t>
  </si>
  <si>
    <t>SV|4927848|97|483932023|2</t>
  </si>
  <si>
    <t>SV|4927848|97|483932023|1</t>
  </si>
  <si>
    <t>SV|70857194|136|483932022|2</t>
  </si>
  <si>
    <t>SV|70857194|136|483932022|1</t>
  </si>
  <si>
    <t>SV|97570048|14|483932016|2</t>
  </si>
  <si>
    <t>SV|97570048|14|483932016|1</t>
  </si>
  <si>
    <t>SV|97580884|18|483931997|1</t>
  </si>
  <si>
    <t>SV|97580884|18|483931997|2</t>
  </si>
  <si>
    <t>SV|427950352|58|483931996|2</t>
  </si>
  <si>
    <t>SV|427950352|58|483931996|1</t>
  </si>
  <si>
    <t>KR|74540678|34|483931995|2</t>
  </si>
  <si>
    <t>KR|74540678|34|483931995|1</t>
  </si>
  <si>
    <t>SV|97570264|48|483931993|2</t>
  </si>
  <si>
    <t>SV|97570264|48|483931993|1</t>
  </si>
  <si>
    <t>KR|73809021|90|483931454|2</t>
  </si>
  <si>
    <t>KR|73809021|90|483931454|1</t>
  </si>
  <si>
    <t>LF|70620023|47|483931453|1</t>
  </si>
  <si>
    <t>SV|96829215|13|483931452|2</t>
  </si>
  <si>
    <t>SV|96829215|13|483931452|1</t>
  </si>
  <si>
    <t>LF|70455373|72|483931451|1</t>
  </si>
  <si>
    <t>SV|90204636|188|483931448|2</t>
  </si>
  <si>
    <t>SV|90204636|188|483931448|1</t>
  </si>
  <si>
    <t>LF|70393010|81|483931444|1</t>
  </si>
  <si>
    <t>SV|97796753|17|483931040|1</t>
  </si>
  <si>
    <t>SV|97796753|17|483931040|2</t>
  </si>
  <si>
    <t>SV|70469598|108|483931026|1</t>
  </si>
  <si>
    <t>SV|70469598|108|483931026|2</t>
  </si>
  <si>
    <t>SV|93151740|78|483931016|2</t>
  </si>
  <si>
    <t>SV|93151740|78|483931016|1</t>
  </si>
  <si>
    <t>LF|70222388|74|483931015|1</t>
  </si>
  <si>
    <t>SV|95949529|26|483931014|2</t>
  </si>
  <si>
    <t>SV|95949529|26|483931014|1</t>
  </si>
  <si>
    <t>SV|95933415|38|483931013|2</t>
  </si>
  <si>
    <t>SV|95933415|38|483931013|1</t>
  </si>
  <si>
    <t>KR|72822016|131|483931012|1</t>
  </si>
  <si>
    <t>KR|72822016|131|483931012|2</t>
  </si>
  <si>
    <t>SV|95364614|56|483931011|2</t>
  </si>
  <si>
    <t>SV|95364614|56|483931011|1</t>
  </si>
  <si>
    <t>LF|70116303|107|483931010|1</t>
  </si>
  <si>
    <t>SV|91062628|66|483931008|1</t>
  </si>
  <si>
    <t>SV|96080780|49|483931007|1</t>
  </si>
  <si>
    <t>KR|71070157|256|483931006|1</t>
  </si>
  <si>
    <t>KR|73806050|38|483931005|1</t>
  </si>
  <si>
    <t>SV|72610230|28|483931004|1</t>
  </si>
  <si>
    <t>KV|346467741|36|483930164|1</t>
  </si>
  <si>
    <t>SV|90646053|61|483930085|3</t>
  </si>
  <si>
    <t>SV|90646053|61|483930085|2</t>
  </si>
  <si>
    <t>SV|90646053|61|483930085|1</t>
  </si>
  <si>
    <t>SV|96621940|25|483930079|3</t>
  </si>
  <si>
    <t>SV|96621940|25|483930079|2</t>
  </si>
  <si>
    <t>SV|96621940|25|483930079|1</t>
  </si>
  <si>
    <t>KV|308480009|626|483929838|2</t>
  </si>
  <si>
    <t>KV|308480009|626|483929838|1</t>
  </si>
  <si>
    <t>KV|332181128|98|483929826|2</t>
  </si>
  <si>
    <t>KV|332181128|98|483929826|1</t>
  </si>
  <si>
    <t>KV|344812935|93|483929825|7</t>
  </si>
  <si>
    <t>KV|344812935|93|483929825|6</t>
  </si>
  <si>
    <t>KV|344812935|93|483929825|5</t>
  </si>
  <si>
    <t>KV|344812935|93|483929825|4</t>
  </si>
  <si>
    <t>KV|344812935|93|483929825|3</t>
  </si>
  <si>
    <t>KV|344812935|93|483929825|2</t>
  </si>
  <si>
    <t>KV|344812935|93|483929825|1</t>
  </si>
  <si>
    <t>KV|332181098|78|483929824|2</t>
  </si>
  <si>
    <t>KV|332181098|78|483929824|1</t>
  </si>
  <si>
    <t>KV|341050311|20|483929822|2</t>
  </si>
  <si>
    <t>KV|341050311|20|483929822|1</t>
  </si>
  <si>
    <t>KV|345748593|46|483929013|2</t>
  </si>
  <si>
    <t>KV|345748593|46|483929013|1</t>
  </si>
  <si>
    <t>KV|334435025|154|483929012|2</t>
  </si>
  <si>
    <t>KV|334435025|154|483929012|1</t>
  </si>
  <si>
    <t>KV|341625365|794|483928916|2</t>
  </si>
  <si>
    <t>KV|341625365|794|483928916|1</t>
  </si>
  <si>
    <t>KV|333673547|68|483928737|3</t>
  </si>
  <si>
    <t>KV|333673547|68|483928737|2</t>
  </si>
  <si>
    <t>KV|333673547|68|483928737|1</t>
  </si>
  <si>
    <t>SV|97680321|38|483928244|2</t>
  </si>
  <si>
    <t>SV|97680321|38|483928244|1</t>
  </si>
  <si>
    <t>SV|97680321|38|483928240|3</t>
  </si>
  <si>
    <t>SV|97680321|38|483928240|2</t>
  </si>
  <si>
    <t>SV|97680321|38|483928240|1</t>
  </si>
  <si>
    <t>SV|97678534|22|483928217|3</t>
  </si>
  <si>
    <t>SV|97678534|22|483928217|2</t>
  </si>
  <si>
    <t>SV|97678534|22|483928217|1</t>
  </si>
  <si>
    <t>SV|97263177|39|483927795|3</t>
  </si>
  <si>
    <t>SV|97263177|39|483927795|2</t>
  </si>
  <si>
    <t>SV|97263177|39|483927795|1</t>
  </si>
  <si>
    <t>SV|75457238|34|483927788|3</t>
  </si>
  <si>
    <t>SV|75457238|34|483927788|2</t>
  </si>
  <si>
    <t>SV|75457238|34|483927788|1</t>
  </si>
  <si>
    <t>SV|97444755|43|483927662|3</t>
  </si>
  <si>
    <t>SV|97444755|43|483927662|2</t>
  </si>
  <si>
    <t>SV|97444755|43|483927662|1</t>
  </si>
  <si>
    <t>LF|71422098|14|483927637|1</t>
  </si>
  <si>
    <t>SV|96535073|37|483927630|2</t>
  </si>
  <si>
    <t>SV|96535073|37|483927630|1</t>
  </si>
  <si>
    <t>SV|92827016|111|483927628|2</t>
  </si>
  <si>
    <t>SV|92827016|111|483927628|1</t>
  </si>
  <si>
    <t>LF|71246095|60|483927626|1</t>
  </si>
  <si>
    <t>SV|98383265|30|483927554|1</t>
  </si>
  <si>
    <t>SV|97511424|53|483927414|2</t>
  </si>
  <si>
    <t>SV|97511424|53|483927414|1</t>
  </si>
  <si>
    <t>SV|97516716|25|483927413|2</t>
  </si>
  <si>
    <t>SV|97516716|25|483927413|1</t>
  </si>
  <si>
    <t>LF|70276992|52|483927412|1</t>
  </si>
  <si>
    <t>LF|71262310|15|483927380|1</t>
  </si>
  <si>
    <t>SV|73650814|86|483927108|2</t>
  </si>
  <si>
    <t>SV|73650814|86|483927108|1</t>
  </si>
  <si>
    <t>SV|98142781|73|483927105|2</t>
  </si>
  <si>
    <t>SV|98142781|73|483927105|1</t>
  </si>
  <si>
    <t>KR|74562292|32|483926525|3</t>
  </si>
  <si>
    <t>KR|74562292|32|483926525|2</t>
  </si>
  <si>
    <t>KR|74562292|32|483926525|1</t>
  </si>
  <si>
    <t>KR|73961182|120|483926490|3</t>
  </si>
  <si>
    <t>KR|73961182|120|483926490|2</t>
  </si>
  <si>
    <t>KR|73961182|120|483926490|1</t>
  </si>
  <si>
    <t>SV|96828879|72|483926352|2</t>
  </si>
  <si>
    <t>SV|96752162|83|483926352|1</t>
  </si>
  <si>
    <t>SV|97384151|216|483926342|1</t>
  </si>
  <si>
    <t>SV|97394719|60|483926342|2</t>
  </si>
  <si>
    <t>SV|74847282|99|483926141|2</t>
  </si>
  <si>
    <t>KR|72518755|122|483925956|1</t>
  </si>
  <si>
    <t>KR|72518755|122|483925956|2</t>
  </si>
  <si>
    <t>SV|96881514|35|483925766|1</t>
  </si>
  <si>
    <t>SV|97272972|45|483925740|2</t>
  </si>
  <si>
    <t>SV|97272972|45|483925740|3</t>
  </si>
  <si>
    <t>SV|97272972|45|483925740|1</t>
  </si>
  <si>
    <t>SV|92360331|87|483925722|1</t>
  </si>
  <si>
    <t>SV|96522353|63|483925662|1</t>
  </si>
  <si>
    <t>SV|94460750|59|483925583|1</t>
  </si>
  <si>
    <t>SV|97863860|23|483925552|1</t>
  </si>
  <si>
    <t>SV|97863860|23|483925552|2</t>
  </si>
  <si>
    <t>LF|70976338|42|483925449|1</t>
  </si>
  <si>
    <t>SV|97177003|69|483925368|1</t>
  </si>
  <si>
    <t>LV|432011439|40|483924612|2</t>
  </si>
  <si>
    <t>LV|431928687|42|483924612|1</t>
  </si>
  <si>
    <t>LV|8703424|280|483924608|1</t>
  </si>
  <si>
    <t>SV|96298336|78|483924545|1</t>
  </si>
  <si>
    <t>LV|8703424|280|483924475|1</t>
  </si>
  <si>
    <t>LV|9495635|155|483922876|1</t>
  </si>
  <si>
    <t>SV|74587291|55|483922177|2</t>
  </si>
  <si>
    <t>SV|68506082|120|483922177|1</t>
  </si>
  <si>
    <t>SV|94354242|35|483920861|1</t>
  </si>
  <si>
    <t>SV|97198179|32|483919886|1</t>
  </si>
  <si>
    <t>LF|60063236|75|483919755|1</t>
  </si>
  <si>
    <t>KR|72810697|93|483919754|1</t>
  </si>
  <si>
    <t>LV|481501596|284|483918500|1</t>
  </si>
  <si>
    <t>LV|431711412|153|483917200|1</t>
  </si>
  <si>
    <t>LV|431711412|153|483917200|2</t>
  </si>
  <si>
    <t>SV|96802377|56|483916010|1</t>
  </si>
  <si>
    <t>SV|91708543|282|483916009|1</t>
  </si>
  <si>
    <t>SV|70043198|143|483914708|1</t>
  </si>
  <si>
    <t>LV|432203380|151|483913877|2</t>
  </si>
  <si>
    <t>LV|432203380|151|483913877|1</t>
  </si>
  <si>
    <t>LV|480386895|213|483913744|2</t>
  </si>
  <si>
    <t>LV|480386895|213|483913744|1</t>
  </si>
  <si>
    <t>LV|430930608|142|483913534|1</t>
  </si>
  <si>
    <t>LV|414605115|29|483913532|2</t>
  </si>
  <si>
    <t>LV|414605115|29|483913532|1</t>
  </si>
  <si>
    <t>LV|481856716|56|483913530|2</t>
  </si>
  <si>
    <t>LV|481856716|56|483913530|1</t>
  </si>
  <si>
    <t>SV|98418108|37|483913280|1</t>
  </si>
  <si>
    <t>LV|432151940|100|483913096|2</t>
  </si>
  <si>
    <t>LV|432151940|100|483913096|1</t>
  </si>
  <si>
    <t>LV|431808172|239|483909030|2</t>
  </si>
  <si>
    <t>LV|431808172|239|483909030|1</t>
  </si>
  <si>
    <t>LV|432074957|196|483909029|6</t>
  </si>
  <si>
    <t>LV|432074957|196|483909029|5</t>
  </si>
  <si>
    <t>LV|432005971|70|483909029|4</t>
  </si>
  <si>
    <t>LV|432005971|70|483909029|3</t>
  </si>
  <si>
    <t>LV|431882415|61|483909029|2</t>
  </si>
  <si>
    <t>LV|431882415|61|483909029|1</t>
  </si>
  <si>
    <t>LV|431621331|207|483909028|4</t>
  </si>
  <si>
    <t>LV|431621331|207|483909028|3</t>
  </si>
  <si>
    <t>LV|430253706|99|483909028|2</t>
  </si>
  <si>
    <t>LV|430253706|99|483909028|1</t>
  </si>
  <si>
    <t>LV|431638946|187|483909027|4</t>
  </si>
  <si>
    <t>LV|431638946|187|483909027|3</t>
  </si>
  <si>
    <t>LV|431107549|113|483909027|2</t>
  </si>
  <si>
    <t>LV|431107549|113|483909027|1</t>
  </si>
  <si>
    <t>SV|72380645|111|483908772|3</t>
  </si>
  <si>
    <t>SV|72380645|111|483908772|2</t>
  </si>
  <si>
    <t>KR|74288276|109|483908585|12</t>
  </si>
  <si>
    <t>KR|74288276|109|483908585|11</t>
  </si>
  <si>
    <t>SV|96262706|67|483908585|8</t>
  </si>
  <si>
    <t>SV|67443642|289|483908585|10</t>
  </si>
  <si>
    <t>SV|96262706|67|483908585|7</t>
  </si>
  <si>
    <t>SV|95741656|86|483908585|6</t>
  </si>
  <si>
    <t>SV|95741656|86|483908585|5</t>
  </si>
  <si>
    <t>SV|67443642|289|483908585|9</t>
  </si>
  <si>
    <t>SV|91831762|93|483908585|4</t>
  </si>
  <si>
    <t>SV|91831762|93|483908585|3</t>
  </si>
  <si>
    <t>SV|91831607|169|483908585|2</t>
  </si>
  <si>
    <t>SV|91831607|169|483908585|1</t>
  </si>
  <si>
    <t>LV|9062517|160|483908433|2</t>
  </si>
  <si>
    <t>LV|8256595|91|483908433|1</t>
  </si>
  <si>
    <t>LV|430774976|231|483908433|3</t>
  </si>
  <si>
    <t>LV|481455453|185|483908018|2</t>
  </si>
  <si>
    <t>LV|481455453|185|483908018|1</t>
  </si>
  <si>
    <t>LV|481434919|54|483908008|1</t>
  </si>
  <si>
    <t>LV|481434919|54|483908008|2</t>
  </si>
  <si>
    <t>LV|480963240|50|483908005|1</t>
  </si>
  <si>
    <t>KR|73926827|137|483907257|1</t>
  </si>
  <si>
    <t>LV|48366138|9|483907247|1</t>
  </si>
  <si>
    <t>LV|45399508|63|483907023|2</t>
  </si>
  <si>
    <t>LV|35142237|55|483907023|1</t>
  </si>
  <si>
    <t>KR|73197876|91|483906026|3</t>
  </si>
  <si>
    <t>SV|72321110|194|483906026|5</t>
  </si>
  <si>
    <t>LV|9062517|160|483906026|6</t>
  </si>
  <si>
    <t>LV|8256595|91|483906026|4</t>
  </si>
  <si>
    <t>LV|430772985|100|483906026|7</t>
  </si>
  <si>
    <t>LV|430774976|231|483906026|8</t>
  </si>
  <si>
    <t>SV|92976282|175|483906026|2</t>
  </si>
  <si>
    <t>SV|92942951|77|483906026|1</t>
  </si>
  <si>
    <t>SV|90296505|139|483906026|9</t>
  </si>
  <si>
    <t>KV|317116328|157|483902838|1</t>
  </si>
  <si>
    <t>KV|48231583|240|483901255|1</t>
  </si>
  <si>
    <t>KV|40540213|3002|483900881|1</t>
  </si>
  <si>
    <t>SV|90158621|168|483896343|1</t>
  </si>
  <si>
    <t>SV|75573222|87|483895445|1</t>
  </si>
  <si>
    <t>KR|74078155|79|483890207|1</t>
  </si>
  <si>
    <t>LV|8668294|105|483889290|1</t>
  </si>
  <si>
    <t>KR|72935615|293|483888984|1</t>
  </si>
  <si>
    <t>SV|96430660|137|483884840|1</t>
  </si>
  <si>
    <t>KV|260713456|3030|483877796|2</t>
  </si>
  <si>
    <t>KV|260713456|3030|483877796|1</t>
  </si>
  <si>
    <t>KV|228280572|191|483876993|2</t>
  </si>
  <si>
    <t>KV|228280572|191|483876993|1</t>
  </si>
  <si>
    <t>KV|49361637|1181|483876934|1</t>
  </si>
  <si>
    <t>KV|326736231|82|483875208|1</t>
  </si>
  <si>
    <t>KV|326736231|82|483875208|2</t>
  </si>
  <si>
    <t>KV|215591129|200|483874711|2</t>
  </si>
  <si>
    <t>KV|215591129|200|483874711|1</t>
  </si>
  <si>
    <t>KV|269925502|6810|483873774|1</t>
  </si>
  <si>
    <t>KV|219557642|5468|483873006|2</t>
  </si>
  <si>
    <t>KV|219557642|5468|483873006|1</t>
  </si>
  <si>
    <t>KV|327683867|329|483872800|2</t>
  </si>
  <si>
    <t>KV|327683867|329|483872800|1</t>
  </si>
  <si>
    <t>KV|314862555|322|483872137|3</t>
  </si>
  <si>
    <t>KV|314862555|322|483872137|1</t>
  </si>
  <si>
    <t>KV|314862555|322|483872137|2</t>
  </si>
  <si>
    <t>KV|317076059|75|483872136|2</t>
  </si>
  <si>
    <t>KV|317076059|75|483872136|1</t>
  </si>
  <si>
    <t>KV|337644355|129|483871960|2</t>
  </si>
  <si>
    <t>KV|337644355|129|483871960|1</t>
  </si>
  <si>
    <t>KV|321349957|379|483871957|2</t>
  </si>
  <si>
    <t>KV|321349957|379|483871957|1</t>
  </si>
  <si>
    <t>KV|321349957|379|483871957|3</t>
  </si>
  <si>
    <t>KV|205055946|13569|483871355|2</t>
  </si>
  <si>
    <t>KV|205055946|13569|483871355|1</t>
  </si>
  <si>
    <t>KV|211913040|11290|483870455|2</t>
  </si>
  <si>
    <t>KV|211913040|11290|483870455|1</t>
  </si>
  <si>
    <t>KV|216167800|4297|483870419|2</t>
  </si>
  <si>
    <t>KV|216167800|4297|483870419|1</t>
  </si>
  <si>
    <t>KV|60368818|1988|483870414|2</t>
  </si>
  <si>
    <t>KV|60368818|1988|483870414|1</t>
  </si>
  <si>
    <t>KV|334735495|1969|483869762|2</t>
  </si>
  <si>
    <t>KV|334735495|1969|483869762|1</t>
  </si>
  <si>
    <t>KV|305837739|1526|483869705|3</t>
  </si>
  <si>
    <t>KV|305837739|1526|483869705|5</t>
  </si>
  <si>
    <t>KV|305837739|1526|483869705|4</t>
  </si>
  <si>
    <t>KV|305837739|1526|483869705|1</t>
  </si>
  <si>
    <t>KV|305837739|1526|483869705|2</t>
  </si>
  <si>
    <t>KV|266538451|119|483868853|2</t>
  </si>
  <si>
    <t>KV|266538451|119|483868853|1</t>
  </si>
  <si>
    <t>KV|328918930|270|483868297|1</t>
  </si>
  <si>
    <t>KV|328918930|270|483868297|2</t>
  </si>
  <si>
    <t>KV|342996146|65|483868147|2</t>
  </si>
  <si>
    <t>KV|342996146|65|483868147|1</t>
  </si>
  <si>
    <t>KV|46953931|420|483867720|2</t>
  </si>
  <si>
    <t>KV|46953931|420|483867720|1</t>
  </si>
  <si>
    <t>KV|231269989|5611|483867204|2</t>
  </si>
  <si>
    <t>KV|231269989|5611|483867204|1</t>
  </si>
  <si>
    <t>KV|60034402|311|483866972|2</t>
  </si>
  <si>
    <t>KV|60034402|311|483866972|1</t>
  </si>
  <si>
    <t>KV|41864281|621|483866792|2</t>
  </si>
  <si>
    <t>KV|41864281|621|483866792|1</t>
  </si>
  <si>
    <t>KV|334108827|99|483863296|1</t>
  </si>
  <si>
    <t>KV|210081297|4169|483858926|3</t>
  </si>
  <si>
    <t>KV|210081297|4169|483858926|2</t>
  </si>
  <si>
    <t>KV|210081297|4169|483858926|1</t>
  </si>
  <si>
    <t>KV|328057137|464|483857713|3</t>
  </si>
  <si>
    <t>KV|328057137|464|483857713|1</t>
  </si>
  <si>
    <t>KV|328057137|464|483857713|2</t>
  </si>
  <si>
    <t>KV|315993569|582|483856735|2</t>
  </si>
  <si>
    <t>KV|315993569|582|483856735|1</t>
  </si>
  <si>
    <t>KV|346800173|43|483856000|2</t>
  </si>
  <si>
    <t>KV|346800173|43|483856000|1</t>
  </si>
  <si>
    <t>KV|43930452|859|483855102|2</t>
  </si>
  <si>
    <t>KV|43930452|859|483855102|1</t>
  </si>
  <si>
    <t>KV|203583139|4482|483854968|2</t>
  </si>
  <si>
    <t>KV|203583139|4482|483854968|1</t>
  </si>
  <si>
    <t>KV|333078415|179|483854867|3</t>
  </si>
  <si>
    <t>KV|333078415|179|483854867|1</t>
  </si>
  <si>
    <t>KV|324498945|445|483854564|1</t>
  </si>
  <si>
    <t>KV|209958894|129|483854084|1</t>
  </si>
  <si>
    <t>KV|209947191|683|483854041|1</t>
  </si>
  <si>
    <t>KV|46083713|780|483853730|1</t>
  </si>
  <si>
    <t>KV|344193925|17|483853158|3</t>
  </si>
  <si>
    <t>KV|344193925|17|483853158|2</t>
  </si>
  <si>
    <t>KV|344193925|17|483853158|1</t>
  </si>
  <si>
    <t>KV|222761412|106|483853088|2</t>
  </si>
  <si>
    <t>KV|222761412|106|483853088|1</t>
  </si>
  <si>
    <t>KV|224939626|3426|483852856|2</t>
  </si>
  <si>
    <t>KV|224939626|3426|483852856|1</t>
  </si>
  <si>
    <t>SV|60175065|109|483850310|1</t>
  </si>
  <si>
    <t>SV|97063682|32|483850196|1</t>
  </si>
  <si>
    <t>SV|97067206|22|483850196|2</t>
  </si>
  <si>
    <t>SV|75660210|33|483849693|2</t>
  </si>
  <si>
    <t>SV|75660208|33|483849693|1</t>
  </si>
  <si>
    <t>SV|97099263|79|483849530|5</t>
  </si>
  <si>
    <t>SV|96494166|83|483849530|4</t>
  </si>
  <si>
    <t>SV|96488861|44|483849530|3</t>
  </si>
  <si>
    <t>SV|96487308|60|483849530|2</t>
  </si>
  <si>
    <t>SV|96487298|57|483849530|1</t>
  </si>
  <si>
    <t>SV|96987736|128|483846916|1</t>
  </si>
  <si>
    <t>SV|97126595|124|483846911|2</t>
  </si>
  <si>
    <t>AS|2552933|163|483846911|1</t>
  </si>
  <si>
    <t>KR|74318872|22|483846864|1</t>
  </si>
  <si>
    <t>SV|75537188|28|483846855|3</t>
  </si>
  <si>
    <t>SV|75537188|28|483846855|2</t>
  </si>
  <si>
    <t>SV|75537188|28|483846855|1</t>
  </si>
  <si>
    <t>SV|97620009|70|483846809|1</t>
  </si>
  <si>
    <t>SV|97620009|70|483846809|2</t>
  </si>
  <si>
    <t>SV|90151538|290|483846792|2</t>
  </si>
  <si>
    <t>SV|90151538|290|483846792|1</t>
  </si>
  <si>
    <t>LF|70897369|64|483846729|1</t>
  </si>
  <si>
    <t>SV|75457082|50|483846726|2</t>
  </si>
  <si>
    <t>SV|75457082|50|483846726|1</t>
  </si>
  <si>
    <t>SV|75457234|33|483846686|2</t>
  </si>
  <si>
    <t>SV|75457234|33|483846686|1</t>
  </si>
  <si>
    <t>SV|96202753|58|483846577|2</t>
  </si>
  <si>
    <t>SV|96202753|58|483846577|1</t>
  </si>
  <si>
    <t>SV|427694027|205|483846443|1</t>
  </si>
  <si>
    <t>SV|427694027|205|483846443|2</t>
  </si>
  <si>
    <t>SV|95939237|42|483846442|2</t>
  </si>
  <si>
    <t>SV|95939237|42|483846442|1</t>
  </si>
  <si>
    <t>SV|95849173|30|483846441|2</t>
  </si>
  <si>
    <t>SV|95849173|30|483846441|1</t>
  </si>
  <si>
    <t>SV|95593510|81|483846440|2</t>
  </si>
  <si>
    <t>SV|95593510|81|483846440|1</t>
  </si>
  <si>
    <t>KR|74222728|120|483846439|2</t>
  </si>
  <si>
    <t>KR|74222728|120|483846439|1</t>
  </si>
  <si>
    <t>KR|74094282|37|483846436|2</t>
  </si>
  <si>
    <t>KR|74094282|37|483846436|1</t>
  </si>
  <si>
    <t>KR|74094283|161|483846434|2</t>
  </si>
  <si>
    <t>KR|74094283|161|483846434|1</t>
  </si>
  <si>
    <t>SV|98152010|46|483846270|2</t>
  </si>
  <si>
    <t>SV|97262036|43|483846120|3</t>
  </si>
  <si>
    <t>SV|97262036|43|483846120|2</t>
  </si>
  <si>
    <t>SV|97262036|43|483846120|1</t>
  </si>
  <si>
    <t>SV|91484058|91|483845973|2</t>
  </si>
  <si>
    <t>SV|91484058|91|483845973|1</t>
  </si>
  <si>
    <t>SV|97451461|36|483845972|2</t>
  </si>
  <si>
    <t>SV|97451461|36|483845972|1</t>
  </si>
  <si>
    <t>SV|97252523|53|483845942|3</t>
  </si>
  <si>
    <t>SV|97252523|53|483845942|2</t>
  </si>
  <si>
    <t>SV|97252523|53|483845942|1</t>
  </si>
  <si>
    <t>SV|97268853|92|483845938|2</t>
  </si>
  <si>
    <t>SV|97268853|92|483845938|1</t>
  </si>
  <si>
    <t>SV|94347820|20|483845837|3</t>
  </si>
  <si>
    <t>SV|94347820|20|483845837|2</t>
  </si>
  <si>
    <t>SV|94347820|20|483845837|1</t>
  </si>
  <si>
    <t>SV|92609718|128|483845835|1</t>
  </si>
  <si>
    <t>SV|90595599|209|483845830|1</t>
  </si>
  <si>
    <t>SV|93550220|107|483845829|1</t>
  </si>
  <si>
    <t>KR|74253007|74|483845774|2</t>
  </si>
  <si>
    <t>KR|74253007|74|483845774|1</t>
  </si>
  <si>
    <t>LF|70304102|45|483845769|1</t>
  </si>
  <si>
    <t>DA|9973133|143|483845700|1</t>
  </si>
  <si>
    <t>DA|9973133|143|483845700|2</t>
  </si>
  <si>
    <t>SV|94522978|65|483845646|1</t>
  </si>
  <si>
    <t>SV|98313703|11|483845439|1</t>
  </si>
  <si>
    <t>DA|8637865|117|483845410|3</t>
  </si>
  <si>
    <t>DA|8637865|117|483845410|2</t>
  </si>
  <si>
    <t>DA|8637865|117|483845410|1</t>
  </si>
  <si>
    <t>SV|97277129|75|483845286|3</t>
  </si>
  <si>
    <t>SV|97277129|75|483845286|2</t>
  </si>
  <si>
    <t>SV|97277129|75|483845286|1</t>
  </si>
  <si>
    <t>SV|97263257|54|483845270|3</t>
  </si>
  <si>
    <t>SV|97263257|54|483845270|1</t>
  </si>
  <si>
    <t>SV|97263257|54|483845270|2</t>
  </si>
  <si>
    <t>SV|97849701|19|483845205|1</t>
  </si>
  <si>
    <t>SV|97849701|19|483845205|2</t>
  </si>
  <si>
    <t>SV|74941127|191|483845199|2</t>
  </si>
  <si>
    <t>SV|74941127|191|483845199|1</t>
  </si>
  <si>
    <t>SV|97743926|11|483845060|3</t>
  </si>
  <si>
    <t>SV|97864778|19|483844825|1</t>
  </si>
  <si>
    <t>SV|97864778|19|483844825|2</t>
  </si>
  <si>
    <t>SV|75535793|100|483844800|2</t>
  </si>
  <si>
    <t>SV|75535793|100|483844800|1</t>
  </si>
  <si>
    <t>SV|75456913|40|483844685|2</t>
  </si>
  <si>
    <t>SV|75456913|40|483844685|1</t>
  </si>
  <si>
    <t>SV|75457264|40|483844527|3</t>
  </si>
  <si>
    <t>SV|75457264|40|483844527|2</t>
  </si>
  <si>
    <t>SV|75457264|40|483844527|1</t>
  </si>
  <si>
    <t>SV|91959501|68|483844513|2</t>
  </si>
  <si>
    <t>SV|91959501|68|483844513|1</t>
  </si>
  <si>
    <t>SV|91961480|74|483844508|2</t>
  </si>
  <si>
    <t>SV|91961480|74|483844508|1</t>
  </si>
  <si>
    <t>KR|73655516|171|483844486|2</t>
  </si>
  <si>
    <t>KR|73655516|171|483844486|1</t>
  </si>
  <si>
    <t>DA|1222189|71|483844484|2</t>
  </si>
  <si>
    <t>DA|1222189|71|483844484|1</t>
  </si>
  <si>
    <t>SV|96743927|23|483844483|2</t>
  </si>
  <si>
    <t>SV|96743927|23|483844483|1</t>
  </si>
  <si>
    <t>SV|98057926|34|483844407|2</t>
  </si>
  <si>
    <t>SV|98052385|41|483844407|1</t>
  </si>
  <si>
    <t>SV|97659239|43|483844360|3</t>
  </si>
  <si>
    <t>SV|97659239|43|483844360|2</t>
  </si>
  <si>
    <t>SV|97659239|43|483844360|1</t>
  </si>
  <si>
    <t>SV|97234921|60|483844353|1</t>
  </si>
  <si>
    <t>SV|97234921|60|483844353|2</t>
  </si>
  <si>
    <t>DA|327432|388|483844319|2</t>
  </si>
  <si>
    <t>DA|327432|388|483844319|1</t>
  </si>
  <si>
    <t>SV|94619067|662|483844318|2</t>
  </si>
  <si>
    <t>SV|94619067|662|483844318|1</t>
  </si>
  <si>
    <t>AS|2562021|130|483844317|2</t>
  </si>
  <si>
    <t>AS|2562021|130|483844317|1</t>
  </si>
  <si>
    <t>SV|8496751|49|483844316|3</t>
  </si>
  <si>
    <t>SV|8496751|49|483844316|2</t>
  </si>
  <si>
    <t>SV|8496751|49|483844316|1</t>
  </si>
  <si>
    <t>KR|74204240|30|483844315|2</t>
  </si>
  <si>
    <t>KR|74204240|30|483844315|1</t>
  </si>
  <si>
    <t>SV|92900217|50|483844262|2</t>
  </si>
  <si>
    <t>SV|92900217|50|483844262|1</t>
  </si>
  <si>
    <t>SV|410620714|59|483844205|3</t>
  </si>
  <si>
    <t>SV|410620714|59|483844205|1</t>
  </si>
  <si>
    <t>SV|410620714|59|483844205|2</t>
  </si>
  <si>
    <t>SV|97842865|14|483844070|1</t>
  </si>
  <si>
    <t>SV|97842865|14|483844070|2</t>
  </si>
  <si>
    <t>SV|97959565|16|483844067|2</t>
  </si>
  <si>
    <t>SV|97959565|16|483844067|1</t>
  </si>
  <si>
    <t>SV|97837692|23|483844066|1</t>
  </si>
  <si>
    <t>SV|97837692|23|483844066|2</t>
  </si>
  <si>
    <t>SV|96088765|47|483844060|3</t>
  </si>
  <si>
    <t>SV|486498091|119|483844060|9</t>
  </si>
  <si>
    <t>SV|486498091|119|483844060|10</t>
  </si>
  <si>
    <t>LF|70297615|92|483844060|8</t>
  </si>
  <si>
    <t>LF|70297589|91|483844060|7</t>
  </si>
  <si>
    <t>LF|70196246|73|483844060|6</t>
  </si>
  <si>
    <t>LF|70191952|83|483844060|5</t>
  </si>
  <si>
    <t>SV|95676562|53|483844060|2</t>
  </si>
  <si>
    <t>SV|95676562|53|483844060|1</t>
  </si>
  <si>
    <t>SV|96088765|47|483844060|4</t>
  </si>
  <si>
    <t>SV|75537188|28|483844059|2</t>
  </si>
  <si>
    <t>SV|75537188|28|483844059|1</t>
  </si>
  <si>
    <t>SV|95778555|219|483844058|3</t>
  </si>
  <si>
    <t>SV|95778555|219|483844058|2</t>
  </si>
  <si>
    <t>SV|95778555|219|483844058|1</t>
  </si>
  <si>
    <t>SV|95741302|76|483844057|3</t>
  </si>
  <si>
    <t>SV|95741302|76|483844057|2</t>
  </si>
  <si>
    <t>SV|95741302|76|483844057|1</t>
  </si>
  <si>
    <t>SV|73418222|198|483843977|1</t>
  </si>
  <si>
    <t>LV|432024495|135|483843724|2</t>
  </si>
  <si>
    <t>LV|432024495|135|483843724|1</t>
  </si>
  <si>
    <t>LF|71034126|58|483843721|1</t>
  </si>
  <si>
    <t>SV|97249400|54|483843677|3</t>
  </si>
  <si>
    <t>SV|97249400|54|483843677|2</t>
  </si>
  <si>
    <t>SV|97249400|54|483843677|1</t>
  </si>
  <si>
    <t>SV|97837692|23|483843611|1</t>
  </si>
  <si>
    <t>SV|97277459|54|483843609|3</t>
  </si>
  <si>
    <t>SV|97277459|54|483843609|2</t>
  </si>
  <si>
    <t>SV|97277459|54|483843609|1</t>
  </si>
  <si>
    <t>SV|97842865|14|483843576|1</t>
  </si>
  <si>
    <t>SV|97959565|16|483843573|1</t>
  </si>
  <si>
    <t>KR|74371053|48|483843533|2</t>
  </si>
  <si>
    <t>SV|96934876|44|483843475|2</t>
  </si>
  <si>
    <t>SV|96934876|44|483843475|1</t>
  </si>
  <si>
    <t>SV|97432909|32|483843474|1</t>
  </si>
  <si>
    <t>KR|74379215|24|483843473|2</t>
  </si>
  <si>
    <t>KR|74379215|24|483843473|1</t>
  </si>
  <si>
    <t>SV|96723350|31|483843472|2</t>
  </si>
  <si>
    <t>SV|96723350|31|483843472|1</t>
  </si>
  <si>
    <t>SV|73667317|129|483843471|2</t>
  </si>
  <si>
    <t>SV|73667317|129|483843471|1</t>
  </si>
  <si>
    <t>SV|96927900|24|483843469|1</t>
  </si>
  <si>
    <t>SV|96927900|24|483843469|2</t>
  </si>
  <si>
    <t>SV|96936258|26|483843468|1</t>
  </si>
  <si>
    <t>SV|96936258|26|483843468|2</t>
  </si>
  <si>
    <t>SV|91006232|95|483843450|1</t>
  </si>
  <si>
    <t>SV|70776798|79|483843424|3</t>
  </si>
  <si>
    <t>SV|72887156|117|483843422|1</t>
  </si>
  <si>
    <t>SV|97933424|23|483843366|1</t>
  </si>
  <si>
    <t>KR|74481171|55|483843363|1</t>
  </si>
  <si>
    <t>SV|98147871|17|483843350|1</t>
  </si>
  <si>
    <t>SV|94234418|125|483843286|2</t>
  </si>
  <si>
    <t>SV|94234418|125|483843286|1</t>
  </si>
  <si>
    <t>SV|94220718|47|483843285|2</t>
  </si>
  <si>
    <t>SV|94220718|47|483843285|1</t>
  </si>
  <si>
    <t>SV|70504821|135|483843276|1</t>
  </si>
  <si>
    <t>SV|96732685|17|483843270|1</t>
  </si>
  <si>
    <t>SV|97534910|151|483843249|3</t>
  </si>
  <si>
    <t>SV|97534910|151|483843249|2</t>
  </si>
  <si>
    <t>SV|97534910|151|483843249|1</t>
  </si>
  <si>
    <t>KR|74106880|120|483843248|2</t>
  </si>
  <si>
    <t>KR|74106880|120|483843248|1</t>
  </si>
  <si>
    <t>KR|74094300|164|483843247|2</t>
  </si>
  <si>
    <t>KR|74094300|164|483843247|1</t>
  </si>
  <si>
    <t>KR|74094259|43|483843246|2</t>
  </si>
  <si>
    <t>KR|74094259|43|483843246|1</t>
  </si>
  <si>
    <t>KR|74603234|15|483843240|2</t>
  </si>
  <si>
    <t>KR|74603234|15|483843240|1</t>
  </si>
  <si>
    <t>LF|70898729|51|483843235|1</t>
  </si>
  <si>
    <t>LF|70740391|51|483843233|1</t>
  </si>
  <si>
    <t>KR|74112257|110|483843232|2</t>
  </si>
  <si>
    <t>KR|74112257|110|483843232|1</t>
  </si>
  <si>
    <t>SV|96248389|257|483843230|3</t>
  </si>
  <si>
    <t>SV|96239968|258|483843230|2</t>
  </si>
  <si>
    <t>SV|96248389|257|483843230|4</t>
  </si>
  <si>
    <t>SV|96239968|258|483843230|1</t>
  </si>
  <si>
    <t>SV|98325613|24|483842929|1</t>
  </si>
  <si>
    <t>SV|75457102|34|483842928|3</t>
  </si>
  <si>
    <t>SV|75457102|34|483842928|2</t>
  </si>
  <si>
    <t>SV|75457102|34|483842928|1</t>
  </si>
  <si>
    <t>SV|97974544|42|483842858|3</t>
  </si>
  <si>
    <t>SV|97974544|42|483842858|1</t>
  </si>
  <si>
    <t>SV|97974544|42|483842858|2</t>
  </si>
  <si>
    <t>SV|75639472|32|483842689|2</t>
  </si>
  <si>
    <t>SV|75639472|32|483842689|1</t>
  </si>
  <si>
    <t>SV|74231154|206|483842682|1</t>
  </si>
  <si>
    <t>SV|74160106|458|483842665|2</t>
  </si>
  <si>
    <t>SV|74158694|363|483842665|1</t>
  </si>
  <si>
    <t>SV|74970083|395|483842658|1</t>
  </si>
  <si>
    <t>SV|75679068|18|483842652|2</t>
  </si>
  <si>
    <t>SV|75637332|8|483842652|1</t>
  </si>
  <si>
    <t>DA|1359397|99|483842592|2</t>
  </si>
  <si>
    <t>DA|1359397|99|483842592|1</t>
  </si>
  <si>
    <t>SV|71262881|67|483842569|1</t>
  </si>
  <si>
    <t>SV|71262881|67|483842569|2</t>
  </si>
  <si>
    <t>AS|5281199|104|483842567|1</t>
  </si>
  <si>
    <t>AS|5281199|104|483842567|2</t>
  </si>
  <si>
    <t>SV|97987666|19|483842563|1</t>
  </si>
  <si>
    <t>SV|97282445|62|483842481|1</t>
  </si>
  <si>
    <t>SV|98162409|88|483842393|3</t>
  </si>
  <si>
    <t>SV|98162409|88|483842393|1</t>
  </si>
  <si>
    <t>SV|98162409|88|483842393|2</t>
  </si>
  <si>
    <t>SV|98106620|45|483842392|2</t>
  </si>
  <si>
    <t>SV|97997784|23|483842392|1</t>
  </si>
  <si>
    <t>SV|98106620|45|483842389|2</t>
  </si>
  <si>
    <t>SV|97997784|23|483842389|1</t>
  </si>
  <si>
    <t>SV|98251735|70|483842370|1</t>
  </si>
  <si>
    <t>SV|98251735|70|483842370|2</t>
  </si>
  <si>
    <t>SV|97446136|17|483842367|2</t>
  </si>
  <si>
    <t>SV|97446136|17|483842367|1</t>
  </si>
  <si>
    <t>SV|97438714|29|483842365|2</t>
  </si>
  <si>
    <t>SV|97438714|29|483842365|1</t>
  </si>
  <si>
    <t>SV|97439078|19|483842362|1</t>
  </si>
  <si>
    <t>SV|97439078|19|483842362|2</t>
  </si>
  <si>
    <t>SV|97438704|17|483842361|2</t>
  </si>
  <si>
    <t>SV|97438704|17|483842361|1</t>
  </si>
  <si>
    <t>SV|97567257|31|483842222|1</t>
  </si>
  <si>
    <t>SV|94984976|42|483842173|8</t>
  </si>
  <si>
    <t>SV|94984976|42|483842173|7</t>
  </si>
  <si>
    <t>SV|94983854|168|483842173|6</t>
  </si>
  <si>
    <t>SV|94983854|168|483842173|5</t>
  </si>
  <si>
    <t>SV|94982315|54|483842173|4</t>
  </si>
  <si>
    <t>SV|94982315|54|483842173|3</t>
  </si>
  <si>
    <t>SV|94981380|67|483842173|2</t>
  </si>
  <si>
    <t>SV|94981380|67|483842173|1</t>
  </si>
  <si>
    <t>SV|97878134|68|483841952|2</t>
  </si>
  <si>
    <t>SV|97878134|68|483841952|1</t>
  </si>
  <si>
    <t>KR|74040542|57|483841951|2</t>
  </si>
  <si>
    <t>KR|74040542|57|483841951|1</t>
  </si>
  <si>
    <t>LV|431706843|138|483841934|2</t>
  </si>
  <si>
    <t>LV|431706843|138|483841934|1</t>
  </si>
  <si>
    <t>SV|97263247|69|483841905|3</t>
  </si>
  <si>
    <t>SV|97263247|69|483841905|2</t>
  </si>
  <si>
    <t>SV|97263247|69|483841905|1</t>
  </si>
  <si>
    <t>KR|73446296|80|483841856|3</t>
  </si>
  <si>
    <t>KR|73446296|80|483841856|2</t>
  </si>
  <si>
    <t>KR|73446296|80|483841856|1</t>
  </si>
  <si>
    <t>SV|97820932|15|483841811|2</t>
  </si>
  <si>
    <t>SV|97820932|15|483841811|1</t>
  </si>
  <si>
    <t>SV|97125216|44|483841624|1</t>
  </si>
  <si>
    <t>SV|97125216|44|483841624|2</t>
  </si>
  <si>
    <t>SV|68933493|189|483841553|3</t>
  </si>
  <si>
    <t>SV|68933493|189|483841553|1</t>
  </si>
  <si>
    <t>SV|68933493|189|483841553|2</t>
  </si>
  <si>
    <t>SV|68933493|189|483841539|3</t>
  </si>
  <si>
    <t>SV|68933493|189|483841539|2</t>
  </si>
  <si>
    <t>SV|68933493|189|483841539|1</t>
  </si>
  <si>
    <t>SV|97257972|76|483841399|3</t>
  </si>
  <si>
    <t>SV|97257972|76|483841399|2</t>
  </si>
  <si>
    <t>SV|97257972|76|483841399|1</t>
  </si>
  <si>
    <t>KR|74445554|34|483841395|2</t>
  </si>
  <si>
    <t>KR|74445554|34|483841395|1</t>
  </si>
  <si>
    <t>SV|97518676|37|483841391|2</t>
  </si>
  <si>
    <t>SV|97518676|37|483841391|1</t>
  </si>
  <si>
    <t>LF|70909830|40|483841390|1</t>
  </si>
  <si>
    <t>SV|95697887|66|483841385|2</t>
  </si>
  <si>
    <t>SV|95697887|66|483841385|1</t>
  </si>
  <si>
    <t>SV|74586978|45|483841383|2</t>
  </si>
  <si>
    <t>SV|74586978|45|483841383|1</t>
  </si>
  <si>
    <t>UV|5530382|20|483841380|1</t>
  </si>
  <si>
    <t>UV|5530382|20|483841380|2</t>
  </si>
  <si>
    <t>SV|75457334|77|483841322|2</t>
  </si>
  <si>
    <t>SV|75457334|77|483841322|1</t>
  </si>
  <si>
    <t>SV|75457323|40|483841313|2</t>
  </si>
  <si>
    <t>SV|75457323|40|483841313|1</t>
  </si>
  <si>
    <t>SV|97181811|69|483841290|4</t>
  </si>
  <si>
    <t>SV|97178875|98|483841290|2</t>
  </si>
  <si>
    <t>SV|97178875|98|483841290|1</t>
  </si>
  <si>
    <t>SV|97181811|69|483841290|3</t>
  </si>
  <si>
    <t>KR|73918077|42|483841225|2</t>
  </si>
  <si>
    <t>KR|73918077|42|483841225|1</t>
  </si>
  <si>
    <t>KR|73246020|175|483841224|2</t>
  </si>
  <si>
    <t>KR|73246020|175|483841224|1</t>
  </si>
  <si>
    <t>SV|70915529|171|483841017|6</t>
  </si>
  <si>
    <t>SV|95750429|143|483841017|2</t>
  </si>
  <si>
    <t>SV|95739498|138|483841017|5</t>
  </si>
  <si>
    <t>SV|75685727|52|483841017|7</t>
  </si>
  <si>
    <t>KR|74428771|39|483840963|3</t>
  </si>
  <si>
    <t>KR|74428771|39|483840963|1</t>
  </si>
  <si>
    <t>KR|74428771|39|483840963|2</t>
  </si>
  <si>
    <t>SV|96675908|70|483840957|2</t>
  </si>
  <si>
    <t>SV|96675908|70|483840957|1</t>
  </si>
  <si>
    <t>KR|71498060|175|483840953|3</t>
  </si>
  <si>
    <t>KR|71498060|175|483840953|2</t>
  </si>
  <si>
    <t>KR|71498060|175|483840953|1</t>
  </si>
  <si>
    <t>SV|70933175|181|483840948|1</t>
  </si>
  <si>
    <t>SV|61993114|92|483840588|10</t>
  </si>
  <si>
    <t>SV|61993114|92|483840588|9</t>
  </si>
  <si>
    <t>SV|61993113|101|483840588|8</t>
  </si>
  <si>
    <t>SV|61993113|101|483840588|7</t>
  </si>
  <si>
    <t>SV|61936968|89|483840588|6</t>
  </si>
  <si>
    <t>SV|61936968|89|483840588|5</t>
  </si>
  <si>
    <t>KR|67121978|341|483840588|4</t>
  </si>
  <si>
    <t>KR|67121978|341|483840588|3</t>
  </si>
  <si>
    <t>SV|93220784|39|483840588|2</t>
  </si>
  <si>
    <t>SV|93220784|39|483840588|1</t>
  </si>
  <si>
    <t>SV|91929620|62|483840533|2</t>
  </si>
  <si>
    <t>SV|91929620|62|483840533|1</t>
  </si>
  <si>
    <t>SV|97275669|37|483840531|3</t>
  </si>
  <si>
    <t>SV|97261817|23|483840531|2</t>
  </si>
  <si>
    <t>SV|97257165|51|483840531|1</t>
  </si>
  <si>
    <t>SV|97277329|66|483840525|3</t>
  </si>
  <si>
    <t>SV|97277329|66|483840525|2</t>
  </si>
  <si>
    <t>SV|97277329|66|483840525|1</t>
  </si>
  <si>
    <t>SV|97257808|54|483840032|3</t>
  </si>
  <si>
    <t>SV|97257808|54|483840032|2</t>
  </si>
  <si>
    <t>SV|97257808|54|483840032|1</t>
  </si>
  <si>
    <t>KR|74172586|64|483839983|1</t>
  </si>
  <si>
    <t>KR|74358049|55|483839981|1</t>
  </si>
  <si>
    <t>KR|74325252|166|483839980|1</t>
  </si>
  <si>
    <t>LF|70868778|49|483839969|1</t>
  </si>
  <si>
    <t>SV|95649739|104|483839950|2</t>
  </si>
  <si>
    <t>SV|95649739|104|483839950|1</t>
  </si>
  <si>
    <t>LF|71023901|50|483839949|2</t>
  </si>
  <si>
    <t>LF|70946138|75|483839949|1</t>
  </si>
  <si>
    <t>SV|73387030|178|483839727|1</t>
  </si>
  <si>
    <t>SV|75520274|164|483839499|2</t>
  </si>
  <si>
    <t>SV|75520274|164|483839499|1</t>
  </si>
  <si>
    <t>KR|74182238|132|483839498|2</t>
  </si>
  <si>
    <t>KR|74182238|132|483839498|1</t>
  </si>
  <si>
    <t>KR|74182237|194|483839497|1</t>
  </si>
  <si>
    <t>KR|74182237|194|483839497|2</t>
  </si>
  <si>
    <t>KR|74605291|14|483839496|2</t>
  </si>
  <si>
    <t>KR|74605291|14|483839496|1</t>
  </si>
  <si>
    <t>KR|74443104|18|483839495|2</t>
  </si>
  <si>
    <t>KR|74443104|18|483839495|1</t>
  </si>
  <si>
    <t>KR|74571871|22|483839494|2</t>
  </si>
  <si>
    <t>KR|74571871|22|483839494|1</t>
  </si>
  <si>
    <t>KR|74604434|20|483839493|2</t>
  </si>
  <si>
    <t>KR|74604434|20|483839493|1</t>
  </si>
  <si>
    <t>KR|74604378|20|483839492|2</t>
  </si>
  <si>
    <t>KR|74604378|20|483839492|1</t>
  </si>
  <si>
    <t>KR|74447466|22|483839491|1</t>
  </si>
  <si>
    <t>KR|74447466|22|483839491|2</t>
  </si>
  <si>
    <t>KR|74559865|14|483839490|2</t>
  </si>
  <si>
    <t>KR|74559865|14|483839490|1</t>
  </si>
  <si>
    <t>KR|74182240|110|483839489|2</t>
  </si>
  <si>
    <t>KR|74182240|110|483839489|1</t>
  </si>
  <si>
    <t>SV|98452219|21|483839486|2</t>
  </si>
  <si>
    <t>SV|98452219|21|483839486|1</t>
  </si>
  <si>
    <t>SV|96248389|257|483839309|3</t>
  </si>
  <si>
    <t>SV|96248389|257|483839309|2</t>
  </si>
  <si>
    <t>SV|96248389|257|483839309|1</t>
  </si>
  <si>
    <t>LF|70918049|75|483839129|1</t>
  </si>
  <si>
    <t>SV|75457124|38|483839059|2</t>
  </si>
  <si>
    <t>SV|75457124|38|483839059|1</t>
  </si>
  <si>
    <t>SV|91961576|154|483839045|2</t>
  </si>
  <si>
    <t>SV|91961576|154|483839045|1</t>
  </si>
  <si>
    <t>SV|91962018|94|483839043|2</t>
  </si>
  <si>
    <t>SV|91962018|94|483839043|1</t>
  </si>
  <si>
    <t>KV|269728871|3606|483838968|2</t>
  </si>
  <si>
    <t>KV|269728871|3606|483838968|1</t>
  </si>
  <si>
    <t>SV|98304088|25|483838940|1</t>
  </si>
  <si>
    <t>SV|98304088|25|483838940|2</t>
  </si>
  <si>
    <t>SV|75535813|29|483838910|2</t>
  </si>
  <si>
    <t>SV|75535813|29|483838910|1</t>
  </si>
  <si>
    <t>SV|97444156|43|483838710|2</t>
  </si>
  <si>
    <t>SV|97444156|43|483838710|1</t>
  </si>
  <si>
    <t>SV|97444156|43|483838710|3</t>
  </si>
  <si>
    <t>SV|75637114|14|483838694|2</t>
  </si>
  <si>
    <t>SV|75637114|14|483838694|1</t>
  </si>
  <si>
    <t>SV|97155470|101|483838679|1</t>
  </si>
  <si>
    <t>KV|328861033|318|483838259|2</t>
  </si>
  <si>
    <t>KV|328861033|318|483838259|1</t>
  </si>
  <si>
    <t>SV|98105495|39|483838012|1</t>
  </si>
  <si>
    <t>SV|97727055|100|483837972|2</t>
  </si>
  <si>
    <t>LF|71474533|12|483837972|4</t>
  </si>
  <si>
    <t>LF|71474525|12|483837972|3</t>
  </si>
  <si>
    <t>SV|97725204|61|483837972|1</t>
  </si>
  <si>
    <t>KR|74582173|55|483837319|1</t>
  </si>
  <si>
    <t>SV|95091283|54|483837264|3</t>
  </si>
  <si>
    <t>SV|95091283|54|483837264|2</t>
  </si>
  <si>
    <t>SV|95091283|54|483837264|1</t>
  </si>
  <si>
    <t>SV|97988249|30|483837106|2</t>
  </si>
  <si>
    <t>SV|97988249|30|483837106|1</t>
  </si>
  <si>
    <t>SV|97988249|30|483837106|3</t>
  </si>
  <si>
    <t>SV|97659349|58|483837079|3</t>
  </si>
  <si>
    <t>SV|97659349|58|483837079|2</t>
  </si>
  <si>
    <t>SV|97659349|58|483837079|1</t>
  </si>
  <si>
    <t>SV|95385158|91|483836891|2</t>
  </si>
  <si>
    <t>SV|95385158|91|483836891|1</t>
  </si>
  <si>
    <t>SV|95388577|161|483836889|1</t>
  </si>
  <si>
    <t>SV|96172826|76|483836120|1</t>
  </si>
  <si>
    <t>SV|97134290|48|483836107|1</t>
  </si>
  <si>
    <t>SV|98163097|11|483836064|1</t>
  </si>
  <si>
    <t>SV|98163097|11|483836064|2</t>
  </si>
  <si>
    <t>KR|74445556|40|483836063|1</t>
  </si>
  <si>
    <t>KR|74445556|40|483836063|2</t>
  </si>
  <si>
    <t>KR|74445555|47|483836062|2</t>
  </si>
  <si>
    <t>KR|74445555|47|483836062|1</t>
  </si>
  <si>
    <t>SV|98146920|10|483836061|3</t>
  </si>
  <si>
    <t>SV|98146920|10|483836061|1</t>
  </si>
  <si>
    <t>SV|98146920|10|483836061|2</t>
  </si>
  <si>
    <t>SV|97550935|55|483835822|2</t>
  </si>
  <si>
    <t>SV|97550935|55|483835822|1</t>
  </si>
  <si>
    <t>SV|75457363|39|483835787|2</t>
  </si>
  <si>
    <t>SV|75457363|39|483835787|1</t>
  </si>
  <si>
    <t>SV|75536447|29|483835485|2</t>
  </si>
  <si>
    <t>SV|75536447|29|483835485|1</t>
  </si>
  <si>
    <t>SV|97640488|31|483835150|1</t>
  </si>
  <si>
    <t>SV|97640488|31|483835150|3</t>
  </si>
  <si>
    <t>SV|97640488|31|483835150|2</t>
  </si>
  <si>
    <t>AS|2839897|161|483835013|1</t>
  </si>
  <si>
    <t>SV|96278688|96|483835010|4</t>
  </si>
  <si>
    <t>SV|96287039|96|483835010|5</t>
  </si>
  <si>
    <t>SV|96274831|74|483835010|3</t>
  </si>
  <si>
    <t>SV|96267720|123|483835010|1</t>
  </si>
  <si>
    <t>SV|74623981|34|483835004|3</t>
  </si>
  <si>
    <t>SV|74623981|34|483835004|2</t>
  </si>
  <si>
    <t>SV|74623981|34|483835004|1</t>
  </si>
  <si>
    <t>SV|74160106|458|483834953|2</t>
  </si>
  <si>
    <t>SV|74158694|363|483834953|1</t>
  </si>
  <si>
    <t>SV|97643706|41|483834645|2</t>
  </si>
  <si>
    <t>SV|97643706|41|483834645|3</t>
  </si>
  <si>
    <t>SV|97643706|41|483834645|1</t>
  </si>
  <si>
    <t>KR|74428771|39|483834206|3</t>
  </si>
  <si>
    <t>KR|74428771|39|483834206|1</t>
  </si>
  <si>
    <t>KR|74428771|39|483834206|2</t>
  </si>
  <si>
    <t>SV|97628200|43|483833561|3</t>
  </si>
  <si>
    <t>SV|97628200|43|483833561|2</t>
  </si>
  <si>
    <t>SV|97628200|43|483833561|1</t>
  </si>
  <si>
    <t>SV|93861898|88|483833558|1</t>
  </si>
  <si>
    <t>KV|346890717|964|483833326|1</t>
  </si>
  <si>
    <t>KR|74077986|63|483833232|2</t>
  </si>
  <si>
    <t>KR|74077986|63|483833232|1</t>
  </si>
  <si>
    <t>LV|430510241|108|483833202|3</t>
  </si>
  <si>
    <t>LV|430510241|108|483833202|2</t>
  </si>
  <si>
    <t>SV|97927740|65|483832934|1</t>
  </si>
  <si>
    <t>SV|97927740|65|483832934|3</t>
  </si>
  <si>
    <t>SV|97927740|65|483832934|2</t>
  </si>
  <si>
    <t>SV|96885586|38|483832919|2</t>
  </si>
  <si>
    <t>SV|96885586|38|483832919|1</t>
  </si>
  <si>
    <t>SV|98010822|94|483832865|2</t>
  </si>
  <si>
    <t>SV|98010822|94|483832865|1</t>
  </si>
  <si>
    <t>SV|98010822|94|483832865|3</t>
  </si>
  <si>
    <t>LF|71180192|33|483831418|1</t>
  </si>
  <si>
    <t>LV|432205735|68|483831415|1</t>
  </si>
  <si>
    <t>LF|71151468|40|483831384|1</t>
  </si>
  <si>
    <t>LF|70780875|51|483831383|1</t>
  </si>
  <si>
    <t>SV|72242040|63|483831371|1</t>
  </si>
  <si>
    <t>SV|72242040|63|483831371|2</t>
  </si>
  <si>
    <t>SV|98354322|12|483831369|2</t>
  </si>
  <si>
    <t>SV|98354322|12|483831369|1</t>
  </si>
  <si>
    <t>SV|97266580|26|483831368|2</t>
  </si>
  <si>
    <t>SV|97266580|26|483831368|1</t>
  </si>
  <si>
    <t>SV|97275265|32|483831367|2</t>
  </si>
  <si>
    <t>SV|97275265|32|483831367|1</t>
  </si>
  <si>
    <t>SV|73805358|120|483831365|2</t>
  </si>
  <si>
    <t>SV|73805358|120|483831365|1</t>
  </si>
  <si>
    <t>SV|94283418|144|483831364|2</t>
  </si>
  <si>
    <t>SV|94283418|144|483831364|1</t>
  </si>
  <si>
    <t>KR|74581824|16|483831178|2</t>
  </si>
  <si>
    <t>KR|74581824|16|483831178|1</t>
  </si>
  <si>
    <t>LF|70963390|86|483831132|1</t>
  </si>
  <si>
    <t>SV|70590435|47|483830788|1</t>
  </si>
  <si>
    <t>SV|90412209|46|483830788|4</t>
  </si>
  <si>
    <t>SV|90411946|68|483830788|3</t>
  </si>
  <si>
    <t>SV|90408680|45|483830788|2</t>
  </si>
  <si>
    <t>LV|431687874|172|483830519|2</t>
  </si>
  <si>
    <t>LV|431687874|172|483830519|1</t>
  </si>
  <si>
    <t>SV|98040330|23|483830516|1</t>
  </si>
  <si>
    <t>SV|98040330|23|483830516|2</t>
  </si>
  <si>
    <t>SV|71004483|151|483830515|2</t>
  </si>
  <si>
    <t>SV|71004483|151|483830515|1</t>
  </si>
  <si>
    <t>SV|90744720|186|483830514|2</t>
  </si>
  <si>
    <t>SV|90744720|186|483830514|1</t>
  </si>
  <si>
    <t>SV|98217648|26|483830463|1</t>
  </si>
  <si>
    <t>SV|97265290|89|483830296|3</t>
  </si>
  <si>
    <t>SV|97265290|89|483830296|2</t>
  </si>
  <si>
    <t>SV|97265290|89|483830296|1</t>
  </si>
  <si>
    <t>SV|74700247|83|483830293|2</t>
  </si>
  <si>
    <t>SV|96248389|257|483830233|1</t>
  </si>
  <si>
    <t>SV|75536361|30|483830210|2</t>
  </si>
  <si>
    <t>SV|75536361|30|483830210|1</t>
  </si>
  <si>
    <t>SV|98079542|44|483830093|1</t>
  </si>
  <si>
    <t>SV|75536264|30|483830046|3</t>
  </si>
  <si>
    <t>SV|75536264|30|483830046|2</t>
  </si>
  <si>
    <t>SV|75536264|30|483830046|1</t>
  </si>
  <si>
    <t>SV|97262807|39|483829915|3</t>
  </si>
  <si>
    <t>SV|97262807|39|483829915|2</t>
  </si>
  <si>
    <t>SV|97262807|39|483829915|1</t>
  </si>
  <si>
    <t>SV|74231154|206|483829553|1</t>
  </si>
  <si>
    <t>SV|74754130|96|483829518|12</t>
  </si>
  <si>
    <t>SV|74754130|96|483829518|11</t>
  </si>
  <si>
    <t>SV|74754125|68|483829518|10</t>
  </si>
  <si>
    <t>SV|74754125|68|483829518|9</t>
  </si>
  <si>
    <t>SV|74754113|8|483829518|8</t>
  </si>
  <si>
    <t>SV|74754113|8|483829518|7</t>
  </si>
  <si>
    <t>SV|74752550|160|483829518|6</t>
  </si>
  <si>
    <t>SV|74752550|160|483829518|5</t>
  </si>
  <si>
    <t>SV|93658514|130|483829518|4</t>
  </si>
  <si>
    <t>SV|93658514|130|483829518|3</t>
  </si>
  <si>
    <t>SV|93636472|155|483829518|2</t>
  </si>
  <si>
    <t>SV|93636472|155|483829518|1</t>
  </si>
  <si>
    <t>SV|97711437|43|483829453|1</t>
  </si>
  <si>
    <t>SV|97711437|43|483829453|2</t>
  </si>
  <si>
    <t>SV|92609753|119|483829446|1</t>
  </si>
  <si>
    <t>SV|92905203|85|483829300|3</t>
  </si>
  <si>
    <t>SV|92905203|85|483829300|2</t>
  </si>
  <si>
    <t>SV|92905203|85|483829300|1</t>
  </si>
  <si>
    <t>SV|97208039|53|483829134|2</t>
  </si>
  <si>
    <t>SV|97208039|53|483829134|1</t>
  </si>
  <si>
    <t>SV|96575811|31|483828985|5</t>
  </si>
  <si>
    <t>SV|95876165|58|483828985|4</t>
  </si>
  <si>
    <t>SV|95876155|48|483828985|3</t>
  </si>
  <si>
    <t>SV|94466356|41|483828985|2</t>
  </si>
  <si>
    <t>SV|94460750|59|483828985|1</t>
  </si>
  <si>
    <t>SV|97563031|43|483828984|2</t>
  </si>
  <si>
    <t>SV|97563031|43|483828984|1</t>
  </si>
  <si>
    <t>KR|71407971|129|483828968|1</t>
  </si>
  <si>
    <t>SV|97567257|31|483828966|2</t>
  </si>
  <si>
    <t>SV|97567257|31|483828966|1</t>
  </si>
  <si>
    <t>SV|69929529|119|483828864|3</t>
  </si>
  <si>
    <t>SV|69929529|119|483828864|2</t>
  </si>
  <si>
    <t>SV|69929529|119|483828864|1</t>
  </si>
  <si>
    <t>SV|97263237|53|483828836|3</t>
  </si>
  <si>
    <t>SV|97263237|53|483828836|2</t>
  </si>
  <si>
    <t>SV|97263237|53|483828836|1</t>
  </si>
  <si>
    <t>SV|427192350|130|483828822|3</t>
  </si>
  <si>
    <t>SV|427192350|130|483828822|2</t>
  </si>
  <si>
    <t>SV|427192350|130|483828822|1</t>
  </si>
  <si>
    <t>SV|95816028|34|483828820|4</t>
  </si>
  <si>
    <t>SV|95816028|34|483828820|3</t>
  </si>
  <si>
    <t>SV|95813614|30|483828820|2</t>
  </si>
  <si>
    <t>SV|95813614|30|483828820|1</t>
  </si>
  <si>
    <t>KR|73417875|87|483828816|3</t>
  </si>
  <si>
    <t>KR|73417875|87|483828816|2</t>
  </si>
  <si>
    <t>KR|73417875|87|483828816|1</t>
  </si>
  <si>
    <t>SV|97698485|43|483828781|3</t>
  </si>
  <si>
    <t>SV|97698485|43|483828781|2</t>
  </si>
  <si>
    <t>SV|97698485|43|483828781|1</t>
  </si>
  <si>
    <t>LV|838572907|43|483828636|3</t>
  </si>
  <si>
    <t>LF|70354094|160|483828268|1</t>
  </si>
  <si>
    <t>LF|70310892|264|483828240|1</t>
  </si>
  <si>
    <t>KR|72382712|163|483828143|1</t>
  </si>
  <si>
    <t>KR|72382712|163|483828143|2</t>
  </si>
  <si>
    <t>SV|97923258|22|483828141|2</t>
  </si>
  <si>
    <t>SV|97923258|22|483828141|1</t>
  </si>
  <si>
    <t>SV|97634816|30|483828123|3</t>
  </si>
  <si>
    <t>SV|97634806|24|483828123|2</t>
  </si>
  <si>
    <t>SV|97631498|50|483828123|1</t>
  </si>
  <si>
    <t>DA|992259|90|483828120|2</t>
  </si>
  <si>
    <t>DA|992259|90|483828120|1</t>
  </si>
  <si>
    <t>SV|97529456|14|483828118|2</t>
  </si>
  <si>
    <t>SV|97529456|14|483828118|1</t>
  </si>
  <si>
    <t>SV|70902686|147|483828077|6</t>
  </si>
  <si>
    <t>SV|70902655|106|483828077|4</t>
  </si>
  <si>
    <t>SV|69756762|181|483828077|3</t>
  </si>
  <si>
    <t>LF|70789917|23|483828077|2</t>
  </si>
  <si>
    <t>LF|70000973|66|483828077|1</t>
  </si>
  <si>
    <t>SV|70902681|74|483828077|5</t>
  </si>
  <si>
    <t>SV|95163756|53|483828053|2</t>
  </si>
  <si>
    <t>SV|95163756|53|483828053|1</t>
  </si>
  <si>
    <t>SV|95162784|73|483828052|2</t>
  </si>
  <si>
    <t>SV|95162784|73|483828052|1</t>
  </si>
  <si>
    <t>SV|93797470|85|483828051|2</t>
  </si>
  <si>
    <t>SV|93797470|85|483828051|1</t>
  </si>
  <si>
    <t>SV|95485095|33|483828050|2</t>
  </si>
  <si>
    <t>SV|95485095|33|483828050|1</t>
  </si>
  <si>
    <t>SV|75308134|31|483828022|4</t>
  </si>
  <si>
    <t>SV|75201619|125|483828022|3</t>
  </si>
  <si>
    <t>SV|96279613|61|483828022|2</t>
  </si>
  <si>
    <t>SV|72664670|81|483827933|1</t>
  </si>
  <si>
    <t>SV|72664662|104|483827930|1</t>
  </si>
  <si>
    <t>SV|96679346|28|483827929|1</t>
  </si>
  <si>
    <t>SV|97862320|18|483827928|1</t>
  </si>
  <si>
    <t>SV|72477905|257|483827748|1</t>
  </si>
  <si>
    <t>SV|95105959|88|483827650|2</t>
  </si>
  <si>
    <t>SV|95105959|88|483827650|1</t>
  </si>
  <si>
    <t>KR|74558419|72|483827648|1</t>
  </si>
  <si>
    <t>SV|98304825|12|483827639|2</t>
  </si>
  <si>
    <t>SV|98304825|12|483827639|1</t>
  </si>
  <si>
    <t>SV|97662886|11|483827638|1</t>
  </si>
  <si>
    <t>SV|97662886|11|483827638|2</t>
  </si>
  <si>
    <t>SV|98147745|18|483827590|3</t>
  </si>
  <si>
    <t>SV|96910153|43|483827590|2</t>
  </si>
  <si>
    <t>SV|95588861|27|483827590|1</t>
  </si>
  <si>
    <t>SV|98147745|18|483827589|3</t>
  </si>
  <si>
    <t>SV|96910153|43|483827589|2</t>
  </si>
  <si>
    <t>SV|95588861|27|483827589|1</t>
  </si>
  <si>
    <t>SV|98147745|18|483827588|3</t>
  </si>
  <si>
    <t>SV|96910153|43|483827588|2</t>
  </si>
  <si>
    <t>SV|95588861|27|483827588|1</t>
  </si>
  <si>
    <t>SV|98540389|6|483827528|1</t>
  </si>
  <si>
    <t>KR|74269062|51|483827248|1</t>
  </si>
  <si>
    <t>KR|74269062|51|483827248|2</t>
  </si>
  <si>
    <t>KR|67349731|267|483827247|2</t>
  </si>
  <si>
    <t>KR|67349731|267|483827247|1</t>
  </si>
  <si>
    <t>SV|66016535|77|483827246|1</t>
  </si>
  <si>
    <t>SV|66016535|77|483827246|2</t>
  </si>
  <si>
    <t>SV|97514393|11|483827244|1</t>
  </si>
  <si>
    <t>SV|62097242|153|483827194|2</t>
  </si>
  <si>
    <t>SV|62097242|153|483827194|1</t>
  </si>
  <si>
    <t>SV|62593706|156|483827193|1</t>
  </si>
  <si>
    <t>SV|62593706|156|483827193|2</t>
  </si>
  <si>
    <t>SV|94981658|184|483827153|1</t>
  </si>
  <si>
    <t>DA|9866025|141|483827109|1</t>
  </si>
  <si>
    <t>SV|97261916|76|483826859|3</t>
  </si>
  <si>
    <t>SV|97261916|76|483826859|2</t>
  </si>
  <si>
    <t>SV|97261916|76|483826859|1</t>
  </si>
  <si>
    <t>KR|70898686|232|483826789|2</t>
  </si>
  <si>
    <t>KR|70898686|232|483826789|1</t>
  </si>
  <si>
    <t>SV|93104235|16|483826788|2</t>
  </si>
  <si>
    <t>SV|93104235|16|483826788|1</t>
  </si>
  <si>
    <t>KR|74586706|32|483826630|2</t>
  </si>
  <si>
    <t>KR|74586706|32|483826630|1</t>
  </si>
  <si>
    <t>KR|74559805|14|483826628|2</t>
  </si>
  <si>
    <t>KR|74559805|14|483826628|1</t>
  </si>
  <si>
    <t>KR|74382253|19|483826627|1</t>
  </si>
  <si>
    <t>KR|74382253|19|483826627|2</t>
  </si>
  <si>
    <t>KR|74182241|110|483826626|2</t>
  </si>
  <si>
    <t>KR|74182241|110|483826626|1</t>
  </si>
  <si>
    <t>KR|74182939|140|483826625|2</t>
  </si>
  <si>
    <t>KR|74182939|140|483826625|1</t>
  </si>
  <si>
    <t>KR|74255623|58|483826624|2</t>
  </si>
  <si>
    <t>KR|74255623|58|483826624|1</t>
  </si>
  <si>
    <t>KR|74182239|108|483826622|2</t>
  </si>
  <si>
    <t>KR|74182239|108|483826622|1</t>
  </si>
  <si>
    <t>SV|96662075|82|483826543|2</t>
  </si>
  <si>
    <t>SV|96662075|82|483826543|1</t>
  </si>
  <si>
    <t>SV|96676429|154|483826541|2</t>
  </si>
  <si>
    <t>SV|96676429|154|483826541|1</t>
  </si>
  <si>
    <t>SV|96668057|105|483826540|2</t>
  </si>
  <si>
    <t>SV|96668057|105|483826540|1</t>
  </si>
  <si>
    <t>SV|96661484|104|483826539|2</t>
  </si>
  <si>
    <t>SV|96661484|104|483826539|1</t>
  </si>
  <si>
    <t>SV|96656220|106|483826538|2</t>
  </si>
  <si>
    <t>SV|96656220|106|483826538|1</t>
  </si>
  <si>
    <t>SV|75457032|34|483826442|2</t>
  </si>
  <si>
    <t>SV|75457032|34|483826442|1</t>
  </si>
  <si>
    <t>SV|74767305|181|483826385|1</t>
  </si>
  <si>
    <t>SV|97642685|64|483826295|2</t>
  </si>
  <si>
    <t>SV|97642685|64|483826295|3</t>
  </si>
  <si>
    <t>SV|97642685|64|483826295|1</t>
  </si>
  <si>
    <t>SV|96796362|120|483826032|1</t>
  </si>
  <si>
    <t>SV|98431885|10|483826028|1</t>
  </si>
  <si>
    <t>LF|70363787|96|483825966|4</t>
  </si>
  <si>
    <t>LF|70363760|88|483825966|3</t>
  </si>
  <si>
    <t>SV|74160106|458|483825952|2</t>
  </si>
  <si>
    <t>SV|74158694|363|483825952|1</t>
  </si>
  <si>
    <t>SV|91481614|75|483825895|2</t>
  </si>
  <si>
    <t>SV|91481614|75|483825895|1</t>
  </si>
  <si>
    <t>LF|71087025|69|483825679|1</t>
  </si>
  <si>
    <t>SV|97912597|62|483825647|1</t>
  </si>
  <si>
    <t>SV|94252746|30|483825570|1</t>
  </si>
  <si>
    <t>SV|96889075|159|483825483|4</t>
  </si>
  <si>
    <t>DA|534737|319|483825483|1</t>
  </si>
  <si>
    <t>HA|2766618|744|483825483|2</t>
  </si>
  <si>
    <t>SV|98195987|46|483825483|5</t>
  </si>
  <si>
    <t>KR|71312577|101|483825181|4</t>
  </si>
  <si>
    <t>KR|71312577|101|483825181|3</t>
  </si>
  <si>
    <t>KR|67253822|307|483825181|2</t>
  </si>
  <si>
    <t>KR|67253822|307|483825181|1</t>
  </si>
  <si>
    <t>SV|68241659|91|483825133|1</t>
  </si>
  <si>
    <t>SV|68241658|102|483825131|1</t>
  </si>
  <si>
    <t>LF|71117837|49|483825105|1</t>
  </si>
  <si>
    <t>SV|75174466|129|483825077|3</t>
  </si>
  <si>
    <t>SV|75174466|129|483825077|2</t>
  </si>
  <si>
    <t>SV|75174466|129|483825077|1</t>
  </si>
  <si>
    <t>SV|97849701|19|483825070|1</t>
  </si>
  <si>
    <t>SV|97849701|19|483825070|2</t>
  </si>
  <si>
    <t>SV|97144899|41|483825069|1</t>
  </si>
  <si>
    <t>SV|97144899|41|483825069|2</t>
  </si>
  <si>
    <t>SV|97841183|14|483825068|2</t>
  </si>
  <si>
    <t>SV|97841183|14|483825068|1</t>
  </si>
  <si>
    <t>LF|70765526|90|483825066|1</t>
  </si>
  <si>
    <t>SV|97640274|64|483824999|3</t>
  </si>
  <si>
    <t>SV|97640274|64|483824999|2</t>
  </si>
  <si>
    <t>SV|97640274|64|483824999|1</t>
  </si>
  <si>
    <t>LF|70986361|66|483824948|1</t>
  </si>
  <si>
    <t>SV|95381872|63|483824799|2</t>
  </si>
  <si>
    <t>SV|95381872|63|483824799|1</t>
  </si>
  <si>
    <t>UV|2918443|69|483824532|1</t>
  </si>
  <si>
    <t>SV|74272930|43|483824463|2</t>
  </si>
  <si>
    <t>SV|74272930|43|483824463|1</t>
  </si>
  <si>
    <t>SV|95885373|76|483824419|2</t>
  </si>
  <si>
    <t>SV|95885373|76|483824419|1</t>
  </si>
  <si>
    <t>SV|95895959|35|483824418|2</t>
  </si>
  <si>
    <t>SV|95895959|35|483824418|1</t>
  </si>
  <si>
    <t>SV|95895989|77|483824417|2</t>
  </si>
  <si>
    <t>SV|95895989|77|483824417|1</t>
  </si>
  <si>
    <t>SV|95886788|48|483824416|2</t>
  </si>
  <si>
    <t>SV|95886788|48|483824416|1</t>
  </si>
  <si>
    <t>SV|95878605|56|483824415|2</t>
  </si>
  <si>
    <t>SV|95878605|56|483824415|1</t>
  </si>
  <si>
    <t>SV|98002838|15|483824244|1</t>
  </si>
  <si>
    <t>SV|98002838|15|483824244|2</t>
  </si>
  <si>
    <t>LF|71390876|16|483824243|1</t>
  </si>
  <si>
    <t>LF|71390942|14|483824242|1</t>
  </si>
  <si>
    <t>LF|70873148|31|483824179|1</t>
  </si>
  <si>
    <t>SV|95799408|70|483824174|1</t>
  </si>
  <si>
    <t>SV|97379906|34|483824016|1</t>
  </si>
  <si>
    <t>LV|10241295|113|483822961|1</t>
  </si>
  <si>
    <t>SV|68486863|141|483821169|5</t>
  </si>
  <si>
    <t>SV|68486862|169|483821169|4</t>
  </si>
  <si>
    <t>SV|486181679|163|483821169|7</t>
  </si>
  <si>
    <t>SV|486181745|206|483821169|8</t>
  </si>
  <si>
    <t>LV|411305802|91|483821169|6</t>
  </si>
  <si>
    <t>KR|72073239|151|483821169|3</t>
  </si>
  <si>
    <t>KR|70743819|175|483821169|2</t>
  </si>
  <si>
    <t>KR|67551834|270|483821169|1</t>
  </si>
  <si>
    <t>SV|90565704|132|483821169|9</t>
  </si>
  <si>
    <t>LV|431569689|102|483820996|2</t>
  </si>
  <si>
    <t>LV|431569689|102|483820996|1</t>
  </si>
  <si>
    <t>KR|74481171|55|483819408|4</t>
  </si>
  <si>
    <t>LV|48859850|11|483819407|1</t>
  </si>
  <si>
    <t>SV|97231303|48|483817441|2</t>
  </si>
  <si>
    <t>KR|73919484|92|483817441|4</t>
  </si>
  <si>
    <t>SV|98401529|27|483817377|1</t>
  </si>
  <si>
    <t>SV|98495347|11|483816529|1</t>
  </si>
  <si>
    <t>LV|10105462|142|483814480|2</t>
  </si>
  <si>
    <t>LV|10105462|142|483814480|1</t>
  </si>
  <si>
    <t>SV|75537188|28|483814329|1</t>
  </si>
  <si>
    <t>SV|97567257|31|483814076|1</t>
  </si>
  <si>
    <t>LV|10117416|204|483811492|2</t>
  </si>
  <si>
    <t>LV|10117416|204|483811492|1</t>
  </si>
  <si>
    <t>LV|9867238|125|483811491|2</t>
  </si>
  <si>
    <t>LV|9867238|125|483811491|1</t>
  </si>
  <si>
    <t>SV|97831216|18|483810026|1</t>
  </si>
  <si>
    <t>KR|72770445|94|483809534|1</t>
  </si>
  <si>
    <t>LV|9495635|155|483809386|2</t>
  </si>
  <si>
    <t>LV|9495635|155|483809386|1</t>
  </si>
  <si>
    <t>LV|48699827|30|483808936|1</t>
  </si>
  <si>
    <t>LF|70533427|197|483808552|1</t>
  </si>
  <si>
    <t>LV|431720422|205|483808447|2</t>
  </si>
  <si>
    <t>LV|431720422|205|483808447|1</t>
  </si>
  <si>
    <t>LV|430224724|105|483807897|1</t>
  </si>
  <si>
    <t>LV|430224724|105|483807897|2</t>
  </si>
  <si>
    <t>LV|431883778|125|483807896|6</t>
  </si>
  <si>
    <t>LV|431883778|125|483807896|5</t>
  </si>
  <si>
    <t>LV|431372368|76|483807896|4</t>
  </si>
  <si>
    <t>LV|431372368|76|483807896|3</t>
  </si>
  <si>
    <t>LV|430224724|105|483807896|2</t>
  </si>
  <si>
    <t>LV|430224724|105|483807896|1</t>
  </si>
  <si>
    <t>LV|430494040|114|483807585|2</t>
  </si>
  <si>
    <t>LV|430494040|114|483807585|1</t>
  </si>
  <si>
    <t>LV|431990757|71|483807508|2</t>
  </si>
  <si>
    <t>LV|431990757|71|483807508|1</t>
  </si>
  <si>
    <t>SV|97667241|24|483807436|1</t>
  </si>
  <si>
    <t>LV|430214292|52|483807205|1</t>
  </si>
  <si>
    <t>SV|96676269|89|483805501|1</t>
  </si>
  <si>
    <t>LV|8811254|268|483805162|2</t>
  </si>
  <si>
    <t>LV|8811254|268|483805162|1</t>
  </si>
  <si>
    <t>LV|421811213|103|483805109|1</t>
  </si>
  <si>
    <t>KV|327694397|570|483802236|1</t>
  </si>
  <si>
    <t>KV|326853084|918|483802171|1</t>
  </si>
  <si>
    <t>KR|74636134|28|483794636|1</t>
  </si>
  <si>
    <t>SV|92201831|282|483794317|1</t>
  </si>
  <si>
    <t>KR|74276355|188|483792022|1</t>
  </si>
  <si>
    <t>KR|73266390|164|483789273|1</t>
  </si>
  <si>
    <t>SV|97940306|42|483785051|1</t>
  </si>
  <si>
    <t>SV|97940306|42|483785050|1</t>
  </si>
  <si>
    <t>KR|13595176|151|483784892|1</t>
  </si>
  <si>
    <t>LF|71333356|107|483784139|1</t>
  </si>
  <si>
    <t>SV|96856354|123|483782565|1</t>
  </si>
  <si>
    <t>SV|95949709|74|483781001|1</t>
  </si>
  <si>
    <t>SV|95504151|149|483780561|1</t>
  </si>
  <si>
    <t>KV|240808612|3998|483777342|1</t>
  </si>
  <si>
    <t>SV|97675139|59|483776651|1</t>
  </si>
  <si>
    <t>KR|74396598|60|483772467|1</t>
  </si>
  <si>
    <t>SV|74603992|50|483772461|1</t>
  </si>
  <si>
    <t>SV|71326679|71|483772457|1</t>
  </si>
  <si>
    <t>SV|97559144|37|483772454|1</t>
  </si>
  <si>
    <t>SV|97565497|35|483772452|1</t>
  </si>
  <si>
    <t>SV|98480893|17|483772448|1</t>
  </si>
  <si>
    <t>SV|97558532|61|483772444|1</t>
  </si>
  <si>
    <t>SV|96245224|91|483772177|11</t>
  </si>
  <si>
    <t>SV|96245224|91|483772177|10</t>
  </si>
  <si>
    <t>SV|95706597|77|483772177|9</t>
  </si>
  <si>
    <t>SV|95706597|77|483772177|8</t>
  </si>
  <si>
    <t>SV|94610023|78|483772177|7</t>
  </si>
  <si>
    <t>SV|94603846|124|483772177|4</t>
  </si>
  <si>
    <t>SV|94603846|124|483772177|3</t>
  </si>
  <si>
    <t>SV|97581535|32|483771816|2</t>
  </si>
  <si>
    <t>SV|97581535|32|483771816|1</t>
  </si>
  <si>
    <t>SV|98263261|29|483771782|1</t>
  </si>
  <si>
    <t>KR|73170592|133|483771765|2</t>
  </si>
  <si>
    <t>KR|73170592|133|483771765|1</t>
  </si>
  <si>
    <t>HA|3945804|86|483771738|1</t>
  </si>
  <si>
    <t>SV|75569383|117|483771721|1</t>
  </si>
  <si>
    <t>SV|413320456|47|483771653|1</t>
  </si>
  <si>
    <t>SV|486181745|206|483771595|6</t>
  </si>
  <si>
    <t>SV|68486863|141|483771595|5</t>
  </si>
  <si>
    <t>SV|68486862|169|483771595|4</t>
  </si>
  <si>
    <t>KR|72073239|151|483771595|3</t>
  </si>
  <si>
    <t>KR|70743819|175|483771595|2</t>
  </si>
  <si>
    <t>KR|67551834|270|483771595|1</t>
  </si>
  <si>
    <t>SV|90565704|132|483771595|7</t>
  </si>
  <si>
    <t>DA|1632071|197|483771563|1</t>
  </si>
  <si>
    <t>SV|96456140|30|483771472|1</t>
  </si>
  <si>
    <t>SV|95896709|22|483771468|4</t>
  </si>
  <si>
    <t>SV|96456140|30|483771468|6</t>
  </si>
  <si>
    <t>SV|96464024|36|483771468|8</t>
  </si>
  <si>
    <t>SV|96464024|36|483771468|7</t>
  </si>
  <si>
    <t>SV|96456140|30|483771468|5</t>
  </si>
  <si>
    <t>SV|95896709|22|483771468|3</t>
  </si>
  <si>
    <t>SV|96464024|36|483771467|4</t>
  </si>
  <si>
    <t>SV|96456140|30|483771467|3</t>
  </si>
  <si>
    <t>SV|95896709|22|483771467|2</t>
  </si>
  <si>
    <t>SV|98263261|29|483771379|1</t>
  </si>
  <si>
    <t>SV|93090917|85|483771327|1</t>
  </si>
  <si>
    <t>SV|98523366|15|483771098|5</t>
  </si>
  <si>
    <t>SV|98507650|11|483771098|4</t>
  </si>
  <si>
    <t>SV|96651372|31|483771098|1</t>
  </si>
  <si>
    <t>SV|97818788|28|483771098|3</t>
  </si>
  <si>
    <t>KR|73537106|99|483770986|1</t>
  </si>
  <si>
    <t>SV|94432857|70|483770977|2</t>
  </si>
  <si>
    <t>SV|94432857|70|483770977|1</t>
  </si>
  <si>
    <t>SV|94432867|67|483770976|3</t>
  </si>
  <si>
    <t>SV|94432867|67|483770976|2</t>
  </si>
  <si>
    <t>SV|94432867|67|483770976|1</t>
  </si>
  <si>
    <t>SV|94422952|68|483770974|2</t>
  </si>
  <si>
    <t>SV|94422952|68|483770974|1</t>
  </si>
  <si>
    <t>SV|95913898|52|483770972|2</t>
  </si>
  <si>
    <t>SV|95913898|52|483770972|1</t>
  </si>
  <si>
    <t>HA|2907018|92|483770952|2</t>
  </si>
  <si>
    <t>HA|2907018|92|483770952|1</t>
  </si>
  <si>
    <t>SV|95597880|71|483770949|2</t>
  </si>
  <si>
    <t>SV|95597880|71|483770949|1</t>
  </si>
  <si>
    <t>SV|94428623|107|483770947|3</t>
  </si>
  <si>
    <t>SV|94428623|107|483770947|2</t>
  </si>
  <si>
    <t>SV|94428623|107|483770947|1</t>
  </si>
  <si>
    <t>SV|95913434|25|483770943|3</t>
  </si>
  <si>
    <t>SV|95913434|25|483770943|2</t>
  </si>
  <si>
    <t>SV|95913434|25|483770943|1</t>
  </si>
  <si>
    <t>LF|70192288|81|483770940|1</t>
  </si>
  <si>
    <t>SV|98213182|19|483770936|2</t>
  </si>
  <si>
    <t>SV|98213182|19|483770936|1</t>
  </si>
  <si>
    <t>SV|98026514|23|483770892|2</t>
  </si>
  <si>
    <t>SV|98026514|23|483770892|1</t>
  </si>
  <si>
    <t>HA|6975266|149|483770888|3</t>
  </si>
  <si>
    <t>HA|6975266|149|483770888|2</t>
  </si>
  <si>
    <t>HA|6975266|149|483770888|1</t>
  </si>
  <si>
    <t>SV|97877227|39|483770771|4</t>
  </si>
  <si>
    <t>SV|97877227|39|483770771|2</t>
  </si>
  <si>
    <t>SV|97877227|39|483770771|1</t>
  </si>
  <si>
    <t>SV|97877227|39|483770771|3</t>
  </si>
  <si>
    <t>SV|93089630|51|483770712|1</t>
  </si>
  <si>
    <t>LF|70548568|75|483770588|1</t>
  </si>
  <si>
    <t>SV|97229155|59|483770554|2</t>
  </si>
  <si>
    <t>SV|97229155|59|483770554|3</t>
  </si>
  <si>
    <t>SV|97229155|59|483770554|4</t>
  </si>
  <si>
    <t>SV|97229155|59|483770554|1</t>
  </si>
  <si>
    <t>SV|96166486|108|483770553|2</t>
  </si>
  <si>
    <t>SV|96166486|108|483770553|4</t>
  </si>
  <si>
    <t>SV|96166486|108|483770553|3</t>
  </si>
  <si>
    <t>SV|96166486|108|483770553|1</t>
  </si>
  <si>
    <t>SV|97340825|48|483770549|2</t>
  </si>
  <si>
    <t>SV|97340825|48|483770549|1</t>
  </si>
  <si>
    <t>SV|98224473|13|483770548|2</t>
  </si>
  <si>
    <t>SV|98224473|13|483770548|1</t>
  </si>
  <si>
    <t>SV|96160461|100|483770546|4</t>
  </si>
  <si>
    <t>SV|96160461|100|483770546|3</t>
  </si>
  <si>
    <t>SV|96160461|100|483770546|2</t>
  </si>
  <si>
    <t>SV|96160461|100|483770546|1</t>
  </si>
  <si>
    <t>LF|70441964|95|483770493|2</t>
  </si>
  <si>
    <t>SV|91282920|130|483770461|2</t>
  </si>
  <si>
    <t>SV|91282920|130|483770461|1</t>
  </si>
  <si>
    <t>SV|97655388|25|483769924|2</t>
  </si>
  <si>
    <t>SV|97655388|25|483769924|1</t>
  </si>
  <si>
    <t>SV|97880239|19|483769920|1</t>
  </si>
  <si>
    <t>SV|97880239|19|483769920|2</t>
  </si>
  <si>
    <t>SV|97551193|15|483769913|2</t>
  </si>
  <si>
    <t>SV|97551193|15|483769913|1</t>
  </si>
  <si>
    <t>KR|74295482|83|483769911|2</t>
  </si>
  <si>
    <t>KR|74295482|83|483769911|1</t>
  </si>
  <si>
    <t>LF|70934104|53|483769910|1</t>
  </si>
  <si>
    <t>SV|94189259|56|483769852|2</t>
  </si>
  <si>
    <t>SV|94189259|56|483769852|1</t>
  </si>
  <si>
    <t>SV|98253144|17|483769808|2</t>
  </si>
  <si>
    <t>SV|98240732|44|483769808|1</t>
  </si>
  <si>
    <t>SV|98515573|10|483769808|3</t>
  </si>
  <si>
    <t>SV|96655576|39|483769763|2</t>
  </si>
  <si>
    <t>SV|98103396|34|483769758|2</t>
  </si>
  <si>
    <t>SV|98103396|34|483769758|1</t>
  </si>
  <si>
    <t>SV|92391298|43|483769581|1</t>
  </si>
  <si>
    <t>SV|8517561|174|483769472|2</t>
  </si>
  <si>
    <t>SV|8517561|174|483769472|1</t>
  </si>
  <si>
    <t>HA|9195735|95|483769417|2</t>
  </si>
  <si>
    <t>DA|1466898|119|483769417|1</t>
  </si>
  <si>
    <t>SV|90876221|83|483769417|3</t>
  </si>
  <si>
    <t>SV|69656588|187|483769260|1</t>
  </si>
  <si>
    <t>SV|69656588|187|483769260|2</t>
  </si>
  <si>
    <t>SV|96992865|21|483769259|2</t>
  </si>
  <si>
    <t>SV|96992865|21|483769259|1</t>
  </si>
  <si>
    <t>KR|72490851|147|483769258|1</t>
  </si>
  <si>
    <t>KR|72490851|147|483769258|2</t>
  </si>
  <si>
    <t>SV|60175065|109|483769256|2</t>
  </si>
  <si>
    <t>SV|60175065|109|483769256|1</t>
  </si>
  <si>
    <t>SV|74931843|70|483769088|2</t>
  </si>
  <si>
    <t>SV|95548279|90|483769088|1</t>
  </si>
  <si>
    <t>SV|97972594|14|483769008|3</t>
  </si>
  <si>
    <t>SV|97972594|14|483769008|2</t>
  </si>
  <si>
    <t>SV|97972594|14|483769008|1</t>
  </si>
  <si>
    <t>SV|95916797|93|483769007|3</t>
  </si>
  <si>
    <t>SV|95916797|93|483769007|2</t>
  </si>
  <si>
    <t>SV|95916797|93|483769007|1</t>
  </si>
  <si>
    <t>LF|70192288|81|483769006|1</t>
  </si>
  <si>
    <t>SV|97762181|25|483769004|2</t>
  </si>
  <si>
    <t>SV|97762181|25|483769004|1</t>
  </si>
  <si>
    <t>SV|95913434|25|483768998|2</t>
  </si>
  <si>
    <t>SV|95913434|25|483768998|1</t>
  </si>
  <si>
    <t>SV|98109723|35|483768978|2</t>
  </si>
  <si>
    <t>SV|98109723|35|483768978|1</t>
  </si>
  <si>
    <t>SV|98156285|28|483768971|2</t>
  </si>
  <si>
    <t>SV|98156285|28|483768971|1</t>
  </si>
  <si>
    <t>SV|96745353|33|483768970|2</t>
  </si>
  <si>
    <t>SV|96745353|33|483768970|1</t>
  </si>
  <si>
    <t>SV|95331936|62|483768964|2</t>
  </si>
  <si>
    <t>SV|95331936|62|483768964|1</t>
  </si>
  <si>
    <t>SV|74163645|52|483768962|2</t>
  </si>
  <si>
    <t>SV|74163645|52|483768962|1</t>
  </si>
  <si>
    <t>SV|97223393|53|483768961|2</t>
  </si>
  <si>
    <t>SV|97223393|53|483768961|1</t>
  </si>
  <si>
    <t>HA|2842236|166|483768957|3</t>
  </si>
  <si>
    <t>HA|2842236|166|483768957|2</t>
  </si>
  <si>
    <t>HA|2842236|166|483768957|1</t>
  </si>
  <si>
    <t>HA|6894981|163|483768955|3</t>
  </si>
  <si>
    <t>HA|6894981|163|483768955|2</t>
  </si>
  <si>
    <t>HA|6894981|163|483768955|1</t>
  </si>
  <si>
    <t>SV|97517231|26|483768954|5</t>
  </si>
  <si>
    <t>SV|95293805|22|483768954|4</t>
  </si>
  <si>
    <t>SV|93662648|46|483768954|3</t>
  </si>
  <si>
    <t>SV|93411540|32|483768954|2</t>
  </si>
  <si>
    <t>SV|93408695|56|483768954|1</t>
  </si>
  <si>
    <t>SV|97946843|15|483768936|2</t>
  </si>
  <si>
    <t>SV|97946843|15|483768936|1</t>
  </si>
  <si>
    <t>SV|97958836|11|483768934|1</t>
  </si>
  <si>
    <t>SV|97958836|11|483768934|2</t>
  </si>
  <si>
    <t>SV|97731252|19|483768933|2</t>
  </si>
  <si>
    <t>SV|97731252|19|483768933|1</t>
  </si>
  <si>
    <t>SV|92432696|77|483768900|2</t>
  </si>
  <si>
    <t>SV|8564390|157|483768900|1</t>
  </si>
  <si>
    <t>SV|96086502|75|483768892|1</t>
  </si>
  <si>
    <t>SV|94145302|208|483768828|4</t>
  </si>
  <si>
    <t>SV|94145302|208|483768828|3</t>
  </si>
  <si>
    <t>SV|94145302|208|483768828|2</t>
  </si>
  <si>
    <t>SV|94145302|208|483768828|1</t>
  </si>
  <si>
    <t>SV|94151478|210|483768826|4</t>
  </si>
  <si>
    <t>SV|94151478|210|483768826|3</t>
  </si>
  <si>
    <t>SV|94151478|210|483768826|2</t>
  </si>
  <si>
    <t>SV|94151478|210|483768826|1</t>
  </si>
  <si>
    <t>SV|98137528|64|483768823|2</t>
  </si>
  <si>
    <t>SV|98137528|64|483768823|1</t>
  </si>
  <si>
    <t>SV|93683447|195|483768822|4</t>
  </si>
  <si>
    <t>SV|93683447|195|483768822|3</t>
  </si>
  <si>
    <t>SV|93683447|195|483768822|2</t>
  </si>
  <si>
    <t>SV|93683447|195|483768822|1</t>
  </si>
  <si>
    <t>SV|93683157|203|483768821|4</t>
  </si>
  <si>
    <t>SV|93683157|203|483768821|3</t>
  </si>
  <si>
    <t>SV|93683157|203|483768821|2</t>
  </si>
  <si>
    <t>SV|93683157|203|483768821|1</t>
  </si>
  <si>
    <t>SV|93675370|174|483768820|4</t>
  </si>
  <si>
    <t>SV|93675370|174|483768820|3</t>
  </si>
  <si>
    <t>SV|93675370|174|483768820|2</t>
  </si>
  <si>
    <t>SV|93675370|174|483768820|1</t>
  </si>
  <si>
    <t>SV|93680914|168|483768813|4</t>
  </si>
  <si>
    <t>SV|93680914|168|483768813|3</t>
  </si>
  <si>
    <t>SV|93680914|168|483768813|2</t>
  </si>
  <si>
    <t>SV|93680914|168|483768813|1</t>
  </si>
  <si>
    <t>AS|1118015|240|483768811|2</t>
  </si>
  <si>
    <t>AS|1118015|240|483768811|1</t>
  </si>
  <si>
    <t>SV|4941089|225|483768719|3</t>
  </si>
  <si>
    <t>SV|4941089|225|483768719|4</t>
  </si>
  <si>
    <t>SV|4941089|225|483768719|2</t>
  </si>
  <si>
    <t>SV|4941089|225|483768719|1</t>
  </si>
  <si>
    <t>SV|4941089|225|483768718|4</t>
  </si>
  <si>
    <t>SV|4941089|225|483768718|3</t>
  </si>
  <si>
    <t>SV|4941089|225|483768718|2</t>
  </si>
  <si>
    <t>SV|4941089|225|483768718|1</t>
  </si>
  <si>
    <t>SV|75679445|39|483768681|4</t>
  </si>
  <si>
    <t>SV|75679445|39|483768681|3</t>
  </si>
  <si>
    <t>SV|75679445|39|483768681|2</t>
  </si>
  <si>
    <t>SV|75679445|39|483768681|1</t>
  </si>
  <si>
    <t>SV|97467380|64|483768678|4</t>
  </si>
  <si>
    <t>SV|97417728|44|483768678|3</t>
  </si>
  <si>
    <t>SV|95261383|66|483768678|2</t>
  </si>
  <si>
    <t>SV|95257538|23|483768678|1</t>
  </si>
  <si>
    <t>SV|98157741|35|483768674|4</t>
  </si>
  <si>
    <t>SV|98157741|35|483768674|2</t>
  </si>
  <si>
    <t>SV|98157741|35|483768674|1</t>
  </si>
  <si>
    <t>SV|98157741|35|483768674|3</t>
  </si>
  <si>
    <t>SV|98113348|40|483768672|4</t>
  </si>
  <si>
    <t>SV|98113348|40|483768672|2</t>
  </si>
  <si>
    <t>SV|98113348|40|483768672|3</t>
  </si>
  <si>
    <t>SV|98113348|40|483768672|1</t>
  </si>
  <si>
    <t>SV|1905621|286|483768651|2</t>
  </si>
  <si>
    <t>SV|1905621|286|483768651|1</t>
  </si>
  <si>
    <t>SV|97181389|46|483768644|4</t>
  </si>
  <si>
    <t>SV|97181389|46|483768644|2</t>
  </si>
  <si>
    <t>SV|97181389|46|483768644|1</t>
  </si>
  <si>
    <t>SV|97181389|46|483768644|3</t>
  </si>
  <si>
    <t>SV|4662329|467|483768639|2</t>
  </si>
  <si>
    <t>SV|4662329|467|483768639|4</t>
  </si>
  <si>
    <t>SV|4662329|467|483768639|3</t>
  </si>
  <si>
    <t>SV|4662329|467|483768639|1</t>
  </si>
  <si>
    <t>LF|71061107|164|483768637|1</t>
  </si>
  <si>
    <t>SV|4662376|241|483768632|1</t>
  </si>
  <si>
    <t>SV|4662376|241|483768632|4</t>
  </si>
  <si>
    <t>SV|4662376|241|483768632|2</t>
  </si>
  <si>
    <t>SV|4662376|241|483768632|3</t>
  </si>
  <si>
    <t>KR|73692102|79|483768326|1</t>
  </si>
  <si>
    <t>LF|70428445|74|483768298|2</t>
  </si>
  <si>
    <t>KR|71807102|141|483768295|2</t>
  </si>
  <si>
    <t>KR|71807102|141|483768295|1</t>
  </si>
  <si>
    <t>SV|97082787|92|483768274|2</t>
  </si>
  <si>
    <t>SV|97082046|36|483768274|1</t>
  </si>
  <si>
    <t>LV|481150652|71|483768180|2</t>
  </si>
  <si>
    <t>LV|481150652|71|483768180|1</t>
  </si>
  <si>
    <t>SV|97730976|40|483768143|2</t>
  </si>
  <si>
    <t>SV|97730976|40|483768143|1</t>
  </si>
  <si>
    <t>SV|97377468|138|483768120|1</t>
  </si>
  <si>
    <t>SV|97377468|138|483768120|2</t>
  </si>
  <si>
    <t>SV|97803445|66|483768119|2</t>
  </si>
  <si>
    <t>SV|96030448|52|483768119|1</t>
  </si>
  <si>
    <t>DA|1814453|133|483768071|1</t>
  </si>
  <si>
    <t>SV|98523443|8|483767627|1</t>
  </si>
  <si>
    <t>SV|98523443|8|483767627|2</t>
  </si>
  <si>
    <t>SV|96410761|45|483767609|2</t>
  </si>
  <si>
    <t>SV|96410761|45|483767609|1</t>
  </si>
  <si>
    <t>SV|96911951|72|483767487|1</t>
  </si>
  <si>
    <t>SV|96911951|72|483767487|2</t>
  </si>
  <si>
    <t>SV|858741|110|483767484|2</t>
  </si>
  <si>
    <t>SV|858741|110|483767484|1</t>
  </si>
  <si>
    <t>LF|70008309|180|483767483|1</t>
  </si>
  <si>
    <t>SV|96158297|49|483767482|2</t>
  </si>
  <si>
    <t>SV|96158297|49|483767482|1</t>
  </si>
  <si>
    <t>LV|430147151|65|483767448|2</t>
  </si>
  <si>
    <t>LV|430147151|65|483767448|1</t>
  </si>
  <si>
    <t>KR|73531996|117|483767323|1</t>
  </si>
  <si>
    <t>SV|94422942|42|483767321|2</t>
  </si>
  <si>
    <t>SV|94422942|42|483767321|1</t>
  </si>
  <si>
    <t>HA|4099899|122|483767317|2</t>
  </si>
  <si>
    <t>HA|4099899|122|483767317|1</t>
  </si>
  <si>
    <t>KR|73403473|73|483767315|3</t>
  </si>
  <si>
    <t>KR|73403473|73|483767315|2</t>
  </si>
  <si>
    <t>KR|73403473|73|483767315|1</t>
  </si>
  <si>
    <t>SV|73499079|59|483767241|3</t>
  </si>
  <si>
    <t>SV|73499079|59|483767241|2</t>
  </si>
  <si>
    <t>SV|73499079|59|483767241|1</t>
  </si>
  <si>
    <t>SV|95466177|45|483767236|2</t>
  </si>
  <si>
    <t>SV|95466177|45|483767236|1</t>
  </si>
  <si>
    <t>HA|2773213|190|483767234|1</t>
  </si>
  <si>
    <t>HA|2773213|190|483767234|2</t>
  </si>
  <si>
    <t>HA|2842239|141|483767233|1</t>
  </si>
  <si>
    <t>HA|2842239|141|483767233|2</t>
  </si>
  <si>
    <t>HA|6966216|174|483767230|2</t>
  </si>
  <si>
    <t>HA|6966216|174|483767230|1</t>
  </si>
  <si>
    <t>HA|2773206|116|483767229|2</t>
  </si>
  <si>
    <t>HA|2773206|116|483767229|1</t>
  </si>
  <si>
    <t>HA|2773199|168|483767227|3</t>
  </si>
  <si>
    <t>HA|2773199|168|483767227|2</t>
  </si>
  <si>
    <t>HA|2773199|168|483767227|1</t>
  </si>
  <si>
    <t>HA|2773175|152|483767224|3</t>
  </si>
  <si>
    <t>HA|2773175|152|483767224|1</t>
  </si>
  <si>
    <t>HA|2773175|152|483767224|2</t>
  </si>
  <si>
    <t>SV|4660693|312|483767034|4</t>
  </si>
  <si>
    <t>SV|4660693|312|483767034|3</t>
  </si>
  <si>
    <t>SV|4660693|312|483767034|2</t>
  </si>
  <si>
    <t>SV|4660693|312|483767034|1</t>
  </si>
  <si>
    <t>SV|4660645|245|483767033|2</t>
  </si>
  <si>
    <t>SV|4660645|245|483767033|1</t>
  </si>
  <si>
    <t>SV|4660645|245|483767033|4</t>
  </si>
  <si>
    <t>SV|4660645|245|483767033|3</t>
  </si>
  <si>
    <t>SV|74700247|83|483766984|1</t>
  </si>
  <si>
    <t>LF|71143495|35|483766725|2</t>
  </si>
  <si>
    <t>LF|71143494|43|483766725|1</t>
  </si>
  <si>
    <t>KR|74067552|64|483766703|1</t>
  </si>
  <si>
    <t>LF|70407407|80|483766694|1</t>
  </si>
  <si>
    <t>SV|92124617|159|483766651|2</t>
  </si>
  <si>
    <t>SV|92124617|159|483766651|1</t>
  </si>
  <si>
    <t>SV|91985295|127|483766642|3</t>
  </si>
  <si>
    <t>SV|91985295|127|483766642|2</t>
  </si>
  <si>
    <t>SV|91985295|127|483766642|1</t>
  </si>
  <si>
    <t>SV|97904923|26|483766639|1</t>
  </si>
  <si>
    <t>SV|97904923|26|483766639|2</t>
  </si>
  <si>
    <t>SV|97906332|86|483766638|2</t>
  </si>
  <si>
    <t>SV|97906332|86|483766638|1</t>
  </si>
  <si>
    <t>SV|97644858|104|483766637|2</t>
  </si>
  <si>
    <t>SV|97644858|104|483766637|1</t>
  </si>
  <si>
    <t>SV|73112513|128|483766625|2</t>
  </si>
  <si>
    <t>SV|73112513|128|483766625|1</t>
  </si>
  <si>
    <t>UV|208164|55|483766624|2</t>
  </si>
  <si>
    <t>UV|208164|55|483766624|1</t>
  </si>
  <si>
    <t>SV|90518273|143|483766623|2</t>
  </si>
  <si>
    <t>SV|90518273|143|483766623|1</t>
  </si>
  <si>
    <t>KR|72337996|188|483766617|1</t>
  </si>
  <si>
    <t>SV|71366888|244|483766591|1</t>
  </si>
  <si>
    <t>SV|98422282|8|483766587|1</t>
  </si>
  <si>
    <t>SV|98422282|8|483766587|2</t>
  </si>
  <si>
    <t>SV|98247772|20|483766530|2</t>
  </si>
  <si>
    <t>SV|98247772|20|483766530|1</t>
  </si>
  <si>
    <t>LV|10682166|104|483766374|2</t>
  </si>
  <si>
    <t>LV|10682166|104|483766374|1</t>
  </si>
  <si>
    <t>SV|97543420|41|483766305|2</t>
  </si>
  <si>
    <t>SV|97543420|41|483766305|1</t>
  </si>
  <si>
    <t>SV|95448572|99|483765917|1</t>
  </si>
  <si>
    <t>SV|94891785|70|483765913|1</t>
  </si>
  <si>
    <t>SV|91431980|201|483765912|1</t>
  </si>
  <si>
    <t>SV|1073315|227|483765911|1</t>
  </si>
  <si>
    <t>SV|98227606|31|483765909|1</t>
  </si>
  <si>
    <t>SV|73701960|139|483765871|1</t>
  </si>
  <si>
    <t>SV|94963449|47|483765870|1</t>
  </si>
  <si>
    <t>SV|95735152|172|483765868|1</t>
  </si>
  <si>
    <t>SV|94786398|147|483765867|1</t>
  </si>
  <si>
    <t>SV|90238126|151|483765865|1</t>
  </si>
  <si>
    <t>SV|93365635|125|483765862|1</t>
  </si>
  <si>
    <t>SV|94076008|208|483765861|1</t>
  </si>
  <si>
    <t>SV|94960116|82|483765855|2</t>
  </si>
  <si>
    <t>SV|94960116|82|483765855|1</t>
  </si>
  <si>
    <t>SV|96456618|51|483765852|1</t>
  </si>
  <si>
    <t>SV|96956118|46|483765851|1</t>
  </si>
  <si>
    <t>SV|96956118|46|483765851|2</t>
  </si>
  <si>
    <t>SV|8574252|159|483765850|3</t>
  </si>
  <si>
    <t>SV|8574252|159|483765850|2</t>
  </si>
  <si>
    <t>SV|8574252|159|483765850|1</t>
  </si>
  <si>
    <t>SV|96614557|139|483765849|2</t>
  </si>
  <si>
    <t>SV|96614557|139|483765849|1</t>
  </si>
  <si>
    <t>SV|95961175|82|483765834|2</t>
  </si>
  <si>
    <t>SV|95961175|82|483765834|1</t>
  </si>
  <si>
    <t>SV|98511731|11|483765777|1</t>
  </si>
  <si>
    <t>SV|98362600|12|483765658|1</t>
  </si>
  <si>
    <t>SV|90064930|124|483765649|1</t>
  </si>
  <si>
    <t>SV|97184458|92|483765644|1</t>
  </si>
  <si>
    <t>SV|97976247|14|483765549|2</t>
  </si>
  <si>
    <t>SV|97976247|14|483765549|1</t>
  </si>
  <si>
    <t>SV|97967242|14|483765546|2</t>
  </si>
  <si>
    <t>SV|97967242|14|483765546|1</t>
  </si>
  <si>
    <t>SV|97976237|14|483765544|3</t>
  </si>
  <si>
    <t>SV|97976237|14|483765544|2</t>
  </si>
  <si>
    <t>SV|97976237|14|483765544|1</t>
  </si>
  <si>
    <t>SV|96515572|82|483765519|2</t>
  </si>
  <si>
    <t>SV|96515572|82|483765519|1</t>
  </si>
  <si>
    <t>SV|96862273|32|483765517|2</t>
  </si>
  <si>
    <t>SV|96862273|32|483765517|1</t>
  </si>
  <si>
    <t>SV|96882719|58|483765514|3</t>
  </si>
  <si>
    <t>SV|96882719|58|483765514|2</t>
  </si>
  <si>
    <t>SV|96882719|58|483765514|1</t>
  </si>
  <si>
    <t>SV|98211037|31|483765512|2</t>
  </si>
  <si>
    <t>SV|98211037|31|483765512|1</t>
  </si>
  <si>
    <t>SV|95567304|51|483765482|1</t>
  </si>
  <si>
    <t>SV|97756232|31|483765410|3</t>
  </si>
  <si>
    <t>SV|97756232|31|483765410|2</t>
  </si>
  <si>
    <t>SV|97756232|31|483765410|1</t>
  </si>
  <si>
    <t>SV|96086148|51|483765408|4</t>
  </si>
  <si>
    <t>SV|96086148|51|483765408|3</t>
  </si>
  <si>
    <t>SV|96086148|51|483765408|1</t>
  </si>
  <si>
    <t>SV|96086148|51|483765408|2</t>
  </si>
  <si>
    <t>SV|97145640|64|483765405|4</t>
  </si>
  <si>
    <t>SV|97145640|64|483765405|2</t>
  </si>
  <si>
    <t>SV|97145640|64|483765405|1</t>
  </si>
  <si>
    <t>SV|97145640|64|483765405|3</t>
  </si>
  <si>
    <t>SV|96160694|58|483765401|3</t>
  </si>
  <si>
    <t>SV|96160694|58|483765401|2</t>
  </si>
  <si>
    <t>SV|96160694|58|483765401|1</t>
  </si>
  <si>
    <t>SV|96160694|58|483765401|4</t>
  </si>
  <si>
    <t>SV|75504496|149|483765367|1</t>
  </si>
  <si>
    <t>SV|95520345|143|483765353|4</t>
  </si>
  <si>
    <t>SV|95520345|143|483765353|3</t>
  </si>
  <si>
    <t>SV|95520345|143|483765353|2</t>
  </si>
  <si>
    <t>SV|95520345|143|483765353|1</t>
  </si>
  <si>
    <t>SV|95535659|170|483765349|4</t>
  </si>
  <si>
    <t>SV|95535659|170|483765349|3</t>
  </si>
  <si>
    <t>SV|95535659|170|483765349|2</t>
  </si>
  <si>
    <t>SV|95535659|170|483765349|1</t>
  </si>
  <si>
    <t>SV|95535629|160|483765347|1</t>
  </si>
  <si>
    <t>SV|95535629|160|483765347|4</t>
  </si>
  <si>
    <t>SV|95535629|160|483765347|3</t>
  </si>
  <si>
    <t>SV|95535629|160|483765347|2</t>
  </si>
  <si>
    <t>SV|95535599|157|483765346|4</t>
  </si>
  <si>
    <t>SV|95535599|157|483765346|3</t>
  </si>
  <si>
    <t>SV|95535599|157|483765346|2</t>
  </si>
  <si>
    <t>SV|95535599|157|483765346|1</t>
  </si>
  <si>
    <t>SV|95524778|167|483765344|4</t>
  </si>
  <si>
    <t>SV|95524778|167|483765344|3</t>
  </si>
  <si>
    <t>SV|95524778|167|483765344|2</t>
  </si>
  <si>
    <t>SV|95524778|167|483765344|1</t>
  </si>
  <si>
    <t>SV|94558166|159|483765343|4</t>
  </si>
  <si>
    <t>SV|94558166|159|483765343|3</t>
  </si>
  <si>
    <t>SV|94558166|159|483765343|2</t>
  </si>
  <si>
    <t>SV|94558166|159|483765343|1</t>
  </si>
  <si>
    <t>SV|95614229|96|483765341|4</t>
  </si>
  <si>
    <t>SV|95614229|96|483765341|2</t>
  </si>
  <si>
    <t>SV|95614229|96|483765341|3</t>
  </si>
  <si>
    <t>SV|95614229|96|483765341|1</t>
  </si>
  <si>
    <t>SV|98034511|49|483765260|3</t>
  </si>
  <si>
    <t>SV|98034511|49|483765260|2</t>
  </si>
  <si>
    <t>SV|98034511|49|483765260|1</t>
  </si>
  <si>
    <t>SV|98034511|49|483765260|4</t>
  </si>
  <si>
    <t>SV|4662395|409|483765255|4</t>
  </si>
  <si>
    <t>SV|4662395|409|483765255|3</t>
  </si>
  <si>
    <t>SV|4662395|409|483765255|2</t>
  </si>
  <si>
    <t>SV|4662395|409|483765255|1</t>
  </si>
  <si>
    <t>SV|1953462|222|483765245|3</t>
  </si>
  <si>
    <t>SV|1953462|222|483765245|2</t>
  </si>
  <si>
    <t>SV|1953462|222|483765245|1</t>
  </si>
  <si>
    <t>SV|4662049|329|483765244|4</t>
  </si>
  <si>
    <t>SV|4662049|329|483765244|3</t>
  </si>
  <si>
    <t>SV|4662049|329|483765244|2</t>
  </si>
  <si>
    <t>SV|4662049|329|483765244|1</t>
  </si>
  <si>
    <t>SV|98038019|38|483765243|4</t>
  </si>
  <si>
    <t>SV|98038019|38|483765243|2</t>
  </si>
  <si>
    <t>SV|98038019|38|483765243|1</t>
  </si>
  <si>
    <t>SV|98038019|38|483765243|3</t>
  </si>
  <si>
    <t>SV|94748021|153|483765242|4</t>
  </si>
  <si>
    <t>SV|94748021|153|483765242|3</t>
  </si>
  <si>
    <t>SV|94748021|153|483765242|2</t>
  </si>
  <si>
    <t>SV|94748021|153|483765242|1</t>
  </si>
  <si>
    <t>SV|61567992|82|483765134|2</t>
  </si>
  <si>
    <t>SV|61567993|68|483765134|4</t>
  </si>
  <si>
    <t>SV|1004225|86|483765006|1</t>
  </si>
  <si>
    <t>LF|70772684|30|483764853|1</t>
  </si>
  <si>
    <t>KR|74434501|55|483764852|1</t>
  </si>
  <si>
    <t>SV|96802129|43|483764784|1</t>
  </si>
  <si>
    <t>LV|431995501|208|483764780|1</t>
  </si>
  <si>
    <t>SV|90708964|173|483764775|2</t>
  </si>
  <si>
    <t>SV|90708964|173|483764775|1</t>
  </si>
  <si>
    <t>SV|97488724|74|483764610|4</t>
  </si>
  <si>
    <t>SV|96809065|205|483764610|2</t>
  </si>
  <si>
    <t>SV|96805603|182|483764610|1</t>
  </si>
  <si>
    <t>HA|9195735|95|483764534|2</t>
  </si>
  <si>
    <t>DA|1466898|119|483764534|1</t>
  </si>
  <si>
    <t>SV|90876221|83|483764534|3</t>
  </si>
  <si>
    <t>SV|96151265|36|483764522|1</t>
  </si>
  <si>
    <t>DA|9480184|70|483764446|1</t>
  </si>
  <si>
    <t>DA|9480184|70|483764446|2</t>
  </si>
  <si>
    <t>DA|1466898|119|483764371|1</t>
  </si>
  <si>
    <t>HA|9195735|95|483764371|2</t>
  </si>
  <si>
    <t>SV|90876221|83|483764371|3</t>
  </si>
  <si>
    <t>SV|91075732|349|483764291|1</t>
  </si>
  <si>
    <t>KR|74473305|202|483764286|1</t>
  </si>
  <si>
    <t>SV|97628077|128|483764285|1</t>
  </si>
  <si>
    <t>SV|95424091|110|483764266|1</t>
  </si>
  <si>
    <t>SV|91642146|116|483764265|1</t>
  </si>
  <si>
    <t>LF|71093027|116|483764257|1</t>
  </si>
  <si>
    <t>SV|98365555|33|483764234|1</t>
  </si>
  <si>
    <t>SV|96303250|75|483764233|1</t>
  </si>
  <si>
    <t>SV|96303250|75|483764233|2</t>
  </si>
  <si>
    <t>KR|73311157|160|483764229|2</t>
  </si>
  <si>
    <t>KR|73311157|160|483764229|1</t>
  </si>
  <si>
    <t>SV|94792940|118|483764226|2</t>
  </si>
  <si>
    <t>SV|94792940|118|483764226|1</t>
  </si>
  <si>
    <t>SV|98240144|47|483764222|1</t>
  </si>
  <si>
    <t>SV|91500855|73|483764218|1</t>
  </si>
  <si>
    <t>SV|98511731|11|483764088|1</t>
  </si>
  <si>
    <t>SV|840593|52|483763910|1</t>
  </si>
  <si>
    <t>SV|8302450|38|483763910|3</t>
  </si>
  <si>
    <t>SV|8082404|45|483763910|2</t>
  </si>
  <si>
    <t>SV|97537401|67|483763863|2</t>
  </si>
  <si>
    <t>SV|97365930|50|483763863|1</t>
  </si>
  <si>
    <t>SV|93683928|190|483763849|4</t>
  </si>
  <si>
    <t>SV|93683928|190|483763849|3</t>
  </si>
  <si>
    <t>SV|93683928|190|483763849|2</t>
  </si>
  <si>
    <t>SV|93683928|190|483763849|1</t>
  </si>
  <si>
    <t>SV|98025049|23|483763828|1</t>
  </si>
  <si>
    <t>SV|98025049|23|483763828|4</t>
  </si>
  <si>
    <t>SV|98025049|23|483763828|3</t>
  </si>
  <si>
    <t>SV|98025049|23|483763828|2</t>
  </si>
  <si>
    <t>KR|74495551|18|483763777|1</t>
  </si>
  <si>
    <t>KR|74495551|18|483763777|2</t>
  </si>
  <si>
    <t>SV|93405566|33|483763774|1</t>
  </si>
  <si>
    <t>SV|93089620|129|483763770|1</t>
  </si>
  <si>
    <t>SV|97388645|21|483763605|1</t>
  </si>
  <si>
    <t>SV|97388645|21|483763605|2</t>
  </si>
  <si>
    <t>SV|97384844|23|483763601|2</t>
  </si>
  <si>
    <t>SV|97384844|23|483763601|1</t>
  </si>
  <si>
    <t>SV|96903597|32|483763600|2</t>
  </si>
  <si>
    <t>SV|96903597|32|483763600|1</t>
  </si>
  <si>
    <t>SV|96898045|72|483763599|2</t>
  </si>
  <si>
    <t>SV|96898045|72|483763599|1</t>
  </si>
  <si>
    <t>SV|98085134|34|483763525|1</t>
  </si>
  <si>
    <t>SV|98085134|34|483763525|2</t>
  </si>
  <si>
    <t>SV|9085948|125|483763408|3</t>
  </si>
  <si>
    <t>SV|9085948|125|483763408|2</t>
  </si>
  <si>
    <t>SV|9085948|125|483763408|1</t>
  </si>
  <si>
    <t>SV|98186157|47|483763349|7</t>
  </si>
  <si>
    <t>SV|98183117|37|483763349|6</t>
  </si>
  <si>
    <t>SV|97368047|47|483763349|4</t>
  </si>
  <si>
    <t>SV|97368037|39|483763349|3</t>
  </si>
  <si>
    <t>SV|98171982|26|483763349|5</t>
  </si>
  <si>
    <t>SV|486231290|275|483763311|1</t>
  </si>
  <si>
    <t>SV|67798679|221|483763308|1</t>
  </si>
  <si>
    <t>SV|96217785|50|483763307|1</t>
  </si>
  <si>
    <t>KR|72280417|236|483763299|1</t>
  </si>
  <si>
    <t>LF|70742419|23|483763066|1</t>
  </si>
  <si>
    <t>SV|95704121|161|483762921|2</t>
  </si>
  <si>
    <t>SV|95704121|161|483762921|1</t>
  </si>
  <si>
    <t>SV|92814817|96|483762921|4</t>
  </si>
  <si>
    <t>SV|92814817|96|483762921|3</t>
  </si>
  <si>
    <t>SV|92819453|67|483762917|3</t>
  </si>
  <si>
    <t>SV|92819453|67|483762917|2</t>
  </si>
  <si>
    <t>SV|92819453|67|483762917|1</t>
  </si>
  <si>
    <t>SV|97775886|17|483762916|2</t>
  </si>
  <si>
    <t>SV|97775886|17|483762916|3</t>
  </si>
  <si>
    <t>SV|97775886|17|483762916|1</t>
  </si>
  <si>
    <t>SV|95290636|72|483762914|3</t>
  </si>
  <si>
    <t>SV|95290636|72|483762914|2</t>
  </si>
  <si>
    <t>SV|95290636|72|483762914|1</t>
  </si>
  <si>
    <t>SV|97742263|27|483762912|1</t>
  </si>
  <si>
    <t>SV|97742263|27|483762912|3</t>
  </si>
  <si>
    <t>SV|97742263|27|483762912|2</t>
  </si>
  <si>
    <t>KR|15893093|55|483762699|2</t>
  </si>
  <si>
    <t>KR|15893093|55|483762699|1</t>
  </si>
  <si>
    <t>SV|97853745|13|483762698|2</t>
  </si>
  <si>
    <t>SV|97853745|13|483762698|1</t>
  </si>
  <si>
    <t>SV|97848213|19|483762696|2</t>
  </si>
  <si>
    <t>SV|97848213|19|483762696|1</t>
  </si>
  <si>
    <t>SV|94788506|253|483762693|1</t>
  </si>
  <si>
    <t>SV|95916797|93|483762456|2</t>
  </si>
  <si>
    <t>SV|95916797|93|483762456|1</t>
  </si>
  <si>
    <t>SV|95913898|52|483762420|3</t>
  </si>
  <si>
    <t>SV|95913898|52|483762420|2</t>
  </si>
  <si>
    <t>SV|95913898|52|483762420|1</t>
  </si>
  <si>
    <t>SV|95496698|67|483762418|2</t>
  </si>
  <si>
    <t>SV|95496698|67|483762418|1</t>
  </si>
  <si>
    <t>LV|431001234|370|483762417|2</t>
  </si>
  <si>
    <t>LV|431001234|370|483762417|1</t>
  </si>
  <si>
    <t>SV|96180796|74|483762414|2</t>
  </si>
  <si>
    <t>SV|96180796|74|483762414|1</t>
  </si>
  <si>
    <t>LV|481484746|290|483762413|1</t>
  </si>
  <si>
    <t>AS|3906857|144|483762411|2</t>
  </si>
  <si>
    <t>AS|3906857|144|483762411|1</t>
  </si>
  <si>
    <t>SV|94490455|96|483762409|2</t>
  </si>
  <si>
    <t>SV|94490455|96|483762409|1</t>
  </si>
  <si>
    <t>SV|95746228|72|483762407|3</t>
  </si>
  <si>
    <t>SV|95746228|72|483762407|2</t>
  </si>
  <si>
    <t>SV|95746228|72|483762407|1</t>
  </si>
  <si>
    <t>SV|71006768|102|483762405|2</t>
  </si>
  <si>
    <t>SV|71006768|102|483762405|1</t>
  </si>
  <si>
    <t>SV|92320562|184|483762373|2</t>
  </si>
  <si>
    <t>SV|92320562|184|483762373|1</t>
  </si>
  <si>
    <t>HA|2078454|152|483762361|2</t>
  </si>
  <si>
    <t>HA|2078454|152|483762361|1</t>
  </si>
  <si>
    <t>HA|6966219|141|483762357|2</t>
  </si>
  <si>
    <t>HA|6966219|141|483762357|1</t>
  </si>
  <si>
    <t>HA|6977703|148|483762343|2</t>
  </si>
  <si>
    <t>HA|6977703|148|483762343|1</t>
  </si>
  <si>
    <t>HA|6999858|153|483762342|2</t>
  </si>
  <si>
    <t>HA|6999858|153|483762342|1</t>
  </si>
  <si>
    <t>HA|3317736|154|483762338|3</t>
  </si>
  <si>
    <t>HA|3317736|154|483762338|2</t>
  </si>
  <si>
    <t>HA|3317736|154|483762338|1</t>
  </si>
  <si>
    <t>HA|3317739|179|483762335|3</t>
  </si>
  <si>
    <t>HA|3317739|179|483762335|2</t>
  </si>
  <si>
    <t>HA|3317739|179|483762335|1</t>
  </si>
  <si>
    <t>SV|95428645|70|483762311|2</t>
  </si>
  <si>
    <t>SV|95428645|70|483762311|1</t>
  </si>
  <si>
    <t>SV|96008048|43|483762310|8</t>
  </si>
  <si>
    <t>SV|94504907|105|483762310|3</t>
  </si>
  <si>
    <t>LF|71263312|30|483762310|9</t>
  </si>
  <si>
    <t>SV|96008048|43|483762310|7</t>
  </si>
  <si>
    <t>SV|95567304|51|483762310|6</t>
  </si>
  <si>
    <t>SV|95567304|51|483762310|5</t>
  </si>
  <si>
    <t>SV|94504907|105|483762310|4</t>
  </si>
  <si>
    <t>SV|94498535|86|483762310|2</t>
  </si>
  <si>
    <t>SV|94498535|86|483762310|1</t>
  </si>
  <si>
    <t>SV|94498535|86|483762309|1</t>
  </si>
  <si>
    <t>LF|71263312|30|483762307|5</t>
  </si>
  <si>
    <t>SV|96008048|43|483762307|4</t>
  </si>
  <si>
    <t>SV|95567304|51|483762307|3</t>
  </si>
  <si>
    <t>SV|94504907|105|483762307|2</t>
  </si>
  <si>
    <t>SV|94498535|86|483762307|1</t>
  </si>
  <si>
    <t>SV|96008048|43|483762305|8</t>
  </si>
  <si>
    <t>SV|96008048|43|483762305|7</t>
  </si>
  <si>
    <t>SV|95567304|51|483762305|6</t>
  </si>
  <si>
    <t>SV|95567304|51|483762305|5</t>
  </si>
  <si>
    <t>SV|94504907|105|483762305|4</t>
  </si>
  <si>
    <t>SV|94504907|105|483762305|3</t>
  </si>
  <si>
    <t>SV|94498535|86|483762305|2</t>
  </si>
  <si>
    <t>SV|94498535|86|483762305|1</t>
  </si>
  <si>
    <t>SV|95510825|131|483762223|4</t>
  </si>
  <si>
    <t>SV|95510825|131|483762223|2</t>
  </si>
  <si>
    <t>SV|95510825|131|483762223|1</t>
  </si>
  <si>
    <t>SV|95510825|131|483762223|3</t>
  </si>
  <si>
    <t>SV|95515208|130|483762221|4</t>
  </si>
  <si>
    <t>SV|95515208|130|483762221|3</t>
  </si>
  <si>
    <t>SV|95515208|130|483762221|2</t>
  </si>
  <si>
    <t>SV|95515208|130|483762221|1</t>
  </si>
  <si>
    <t>SV|94590383|152|483762220|4</t>
  </si>
  <si>
    <t>SV|94590383|152|483762220|3</t>
  </si>
  <si>
    <t>SV|94590383|152|483762220|2</t>
  </si>
  <si>
    <t>SV|94590383|152|483762220|1</t>
  </si>
  <si>
    <t>SV|94579881|117|483762219|4</t>
  </si>
  <si>
    <t>SV|94579881|117|483762219|3</t>
  </si>
  <si>
    <t>SV|94579881|117|483762219|2</t>
  </si>
  <si>
    <t>SV|94579881|117|483762219|1</t>
  </si>
  <si>
    <t>SV|70439256|363|483762217|1</t>
  </si>
  <si>
    <t>SV|94431532|162|483762215|4</t>
  </si>
  <si>
    <t>SV|94431532|162|483762215|3</t>
  </si>
  <si>
    <t>SV|94431532|162|483762215|2</t>
  </si>
  <si>
    <t>SV|94431532|162|483762215|1</t>
  </si>
  <si>
    <t>SV|96505060|113|483762100|4</t>
  </si>
  <si>
    <t>SV|96505060|113|483762100|3</t>
  </si>
  <si>
    <t>SV|96505060|113|483762100|2</t>
  </si>
  <si>
    <t>SV|96505060|113|483762100|1</t>
  </si>
  <si>
    <t>SV|96871547|55|483762098|4</t>
  </si>
  <si>
    <t>SV|96871547|55|483762098|3</t>
  </si>
  <si>
    <t>SV|96871547|55|483762098|2</t>
  </si>
  <si>
    <t>SV|96871547|55|483762098|1</t>
  </si>
  <si>
    <t>SV|96872796|100|483762097|3</t>
  </si>
  <si>
    <t>SV|96872796|100|483762097|2</t>
  </si>
  <si>
    <t>SV|96872796|100|483762097|1</t>
  </si>
  <si>
    <t>SV|96872796|100|483762097|4</t>
  </si>
  <si>
    <t>SV|75660553|43|483762096|4</t>
  </si>
  <si>
    <t>SV|75660553|43|483762096|3</t>
  </si>
  <si>
    <t>SV|75660553|43|483762096|2</t>
  </si>
  <si>
    <t>SV|75660553|43|483762096|1</t>
  </si>
  <si>
    <t>SV|95831034|64|483761994|1</t>
  </si>
  <si>
    <t>SV|97790847|90|483761862|3</t>
  </si>
  <si>
    <t>SV|97790847|90|483761862|1</t>
  </si>
  <si>
    <t>SV|97790847|90|483761862|2</t>
  </si>
  <si>
    <t>KR|71865926|232|483761779|2</t>
  </si>
  <si>
    <t>KR|71865926|232|483761779|1</t>
  </si>
  <si>
    <t>SV|97600119|41|483761680|1</t>
  </si>
  <si>
    <t>SV|65245177|159|483761575|1</t>
  </si>
  <si>
    <t>SV|65609698|97|483761552|1</t>
  </si>
  <si>
    <t>SV|96208241|74|483761431|2</t>
  </si>
  <si>
    <t>SV|95562711|105|483761431|1</t>
  </si>
  <si>
    <t>KR|73170631|75|483761398|6</t>
  </si>
  <si>
    <t>KR|73170631|75|483761398|5</t>
  </si>
  <si>
    <t>SV|95809709|36|483761398|4</t>
  </si>
  <si>
    <t>SV|95809709|36|483761398|3</t>
  </si>
  <si>
    <t>SV|95685404|88|483761398|2</t>
  </si>
  <si>
    <t>SV|95685404|88|483761398|1</t>
  </si>
  <si>
    <t>SV|97753709|33|483761351|2</t>
  </si>
  <si>
    <t>SV|97753709|33|483761351|1</t>
  </si>
  <si>
    <t>SV|91552736|96|483761233|3</t>
  </si>
  <si>
    <t>SV|92812495|92|483761232|3</t>
  </si>
  <si>
    <t>SV|92812495|92|483761232|2</t>
  </si>
  <si>
    <t>SV|92812495|92|483761232|1</t>
  </si>
  <si>
    <t>SV|71504248|83|483761194|2</t>
  </si>
  <si>
    <t>SV|71504248|83|483761194|1</t>
  </si>
  <si>
    <t>LF|70317929|95|483761189|1</t>
  </si>
  <si>
    <t>SV|416937263|74|483761054|2</t>
  </si>
  <si>
    <t>SV|416937263|74|483761054|1</t>
  </si>
  <si>
    <t>SV|98523443|8|483761052|2</t>
  </si>
  <si>
    <t>SV|98523443|8|483761052|1</t>
  </si>
  <si>
    <t>SV|427859148|39|483761047|2</t>
  </si>
  <si>
    <t>SV|427859148|39|483761047|1</t>
  </si>
  <si>
    <t>SV|96401780|44|483761021|1</t>
  </si>
  <si>
    <t>SV|96401780|44|483761021|2</t>
  </si>
  <si>
    <t>SV|96419899|28|483761020|2</t>
  </si>
  <si>
    <t>SV|96419899|28|483761020|1</t>
  </si>
  <si>
    <t>SV|91080543|216|483760954|1</t>
  </si>
  <si>
    <t>SV|97294438|25|483760952|1</t>
  </si>
  <si>
    <t>SV|95908767|132|483760935|1</t>
  </si>
  <si>
    <t>SV|97624481|137|483760931|1</t>
  </si>
  <si>
    <t>SV|93374369|123|483760930|1</t>
  </si>
  <si>
    <t>SV|95119780|217|483760912|1</t>
  </si>
  <si>
    <t>SV|95454847|44|483760910|1</t>
  </si>
  <si>
    <t>SV|93917044|162|483760909|2</t>
  </si>
  <si>
    <t>SV|93917044|162|483760909|1</t>
  </si>
  <si>
    <t>HA|3945804|86|483760908|3</t>
  </si>
  <si>
    <t>HA|3945804|86|483760908|2</t>
  </si>
  <si>
    <t>HA|3945804|86|483760908|1</t>
  </si>
  <si>
    <t>SV|96305955|71|483760904|2</t>
  </si>
  <si>
    <t>SV|96305955|71|483760904|1</t>
  </si>
  <si>
    <t>SV|90153557|212|483760903|3</t>
  </si>
  <si>
    <t>SV|90153557|212|483760903|2</t>
  </si>
  <si>
    <t>SV|90153557|212|483760903|1</t>
  </si>
  <si>
    <t>SV|96112830|29|483760867|2</t>
  </si>
  <si>
    <t>SV|96112830|29|483760867|1</t>
  </si>
  <si>
    <t>SV|96112830|29|483760867|3</t>
  </si>
  <si>
    <t>KR|73702301|52|483760847|2</t>
  </si>
  <si>
    <t>KR|73702301|52|483760847|1</t>
  </si>
  <si>
    <t>SV|91855727|79|483760805|1</t>
  </si>
  <si>
    <t>KR|72368763|109|483760804|1</t>
  </si>
  <si>
    <t>SV|72892323|107|483760790|1</t>
  </si>
  <si>
    <t>SV|94820907|99|483760719|2</t>
  </si>
  <si>
    <t>SV|94816188|93|483760719|1</t>
  </si>
  <si>
    <t>SV|92250854|57|483760719|3</t>
  </si>
  <si>
    <t>KR|73113681|164|483760613|8</t>
  </si>
  <si>
    <t>SV|95075826|59|483760613|4</t>
  </si>
  <si>
    <t>SV|95072540|63|483760613|3</t>
  </si>
  <si>
    <t>SV|95071432|51|483760613|2</t>
  </si>
  <si>
    <t>KR|15866002|3|483760613|7</t>
  </si>
  <si>
    <t>KR|14997475|4|483760613|6</t>
  </si>
  <si>
    <t>SV|97469238|23|483760596|1</t>
  </si>
  <si>
    <t>SV|97469238|23|483760596|2</t>
  </si>
  <si>
    <t>SV|98448395|17|483760571|1</t>
  </si>
  <si>
    <t>SV|98448395|17|483760571|2</t>
  </si>
  <si>
    <t>SV|98439412|15|483760570|1</t>
  </si>
  <si>
    <t>SV|98439412|15|483760570|2</t>
  </si>
  <si>
    <t>SV|91988971|38|483760408|2</t>
  </si>
  <si>
    <t>SV|91988971|38|483760408|1</t>
  </si>
  <si>
    <t>SV|71803589|125|483760407|1</t>
  </si>
  <si>
    <t>SV|97536517|34|483760395|2</t>
  </si>
  <si>
    <t>SV|97536517|34|483760395|1</t>
  </si>
  <si>
    <t>SV|97581451|8|483760201|1</t>
  </si>
  <si>
    <t>SV|97067570|25|483760160|2</t>
  </si>
  <si>
    <t>SV|97067570|25|483760160|1</t>
  </si>
  <si>
    <t>LF|70737860|155|483760159|1</t>
  </si>
  <si>
    <t>KV|323792947|408|483758745|1</t>
  </si>
  <si>
    <t>KV|323792947|408|483758745|2</t>
  </si>
  <si>
    <t>SV|95951866|37|483758557|1</t>
  </si>
  <si>
    <t>KV|252896126|5390|483758285|1</t>
  </si>
  <si>
    <t>KV|213693625|138|483758113|2</t>
  </si>
  <si>
    <t>KV|213693625|138|483758113|1</t>
  </si>
  <si>
    <t>SV|95507959|82|483757800|3</t>
  </si>
  <si>
    <t>SV|95507959|82|483757800|2</t>
  </si>
  <si>
    <t>SV|95507959|82|483757800|1</t>
  </si>
  <si>
    <t>SV|92210944|160|483757799|1</t>
  </si>
  <si>
    <t>LV|431604741|134|483757797|2</t>
  </si>
  <si>
    <t>LV|431604741|134|483757797|1</t>
  </si>
  <si>
    <t>SV|96183057|71|483757796|2</t>
  </si>
  <si>
    <t>SV|96183057|71|483757796|1</t>
  </si>
  <si>
    <t>KV|309005010|22840|483757700|3</t>
  </si>
  <si>
    <t>KV|309005010|22840|483757700|1</t>
  </si>
  <si>
    <t>KV|309005010|22840|483757700|2</t>
  </si>
  <si>
    <t>SV|96226559|244|483757518|1</t>
  </si>
  <si>
    <t>SV|93675340|176|483757175|4</t>
  </si>
  <si>
    <t>SV|93675340|176|483757175|3</t>
  </si>
  <si>
    <t>SV|93675340|176|483757175|2</t>
  </si>
  <si>
    <t>SV|93675340|176|483757175|1</t>
  </si>
  <si>
    <t>SV|70249791|187|483757172|4</t>
  </si>
  <si>
    <t>SV|70249791|187|483757172|3</t>
  </si>
  <si>
    <t>SV|70249791|187|483757172|2</t>
  </si>
  <si>
    <t>SV|70249791|187|483757172|1</t>
  </si>
  <si>
    <t>SV|98015017|26|483757152|4</t>
  </si>
  <si>
    <t>SV|98015017|26|483757152|3</t>
  </si>
  <si>
    <t>SV|98015017|26|483757152|2</t>
  </si>
  <si>
    <t>SV|98015017|26|483757152|1</t>
  </si>
  <si>
    <t>SV|98237655|37|483756895|1</t>
  </si>
  <si>
    <t>SV|98157741|35|483756581|4</t>
  </si>
  <si>
    <t>SV|98157741|35|483756581|2</t>
  </si>
  <si>
    <t>SV|98157741|35|483756581|1</t>
  </si>
  <si>
    <t>SV|98157741|35|483756581|3</t>
  </si>
  <si>
    <t>SV|96882980|109|483756580|4</t>
  </si>
  <si>
    <t>SV|96882980|109|483756580|3</t>
  </si>
  <si>
    <t>SV|96882980|109|483756580|2</t>
  </si>
  <si>
    <t>SV|96882980|109|483756580|1</t>
  </si>
  <si>
    <t>SV|95940136|17|483756576|2</t>
  </si>
  <si>
    <t>SV|95940136|17|483756576|1</t>
  </si>
  <si>
    <t>SV|95326522|120|483756575|4</t>
  </si>
  <si>
    <t>SV|95326522|120|483756575|3</t>
  </si>
  <si>
    <t>SV|95326522|120|483756575|2</t>
  </si>
  <si>
    <t>SV|95326522|120|483756575|1</t>
  </si>
  <si>
    <t>KV|48418420|320|483756381|1</t>
  </si>
  <si>
    <t>KV|48418420|320|483756381|2</t>
  </si>
  <si>
    <t>SV|74244888|93|483756213|2</t>
  </si>
  <si>
    <t>SV|74244888|93|483756213|1</t>
  </si>
  <si>
    <t>SV|97783688|138|483755603|2</t>
  </si>
  <si>
    <t>SV|97783688|138|483755603|1</t>
  </si>
  <si>
    <t>SV|97786535|20|483755600|1</t>
  </si>
  <si>
    <t>SV|97379364|58|483755554|2</t>
  </si>
  <si>
    <t>SV|97378368|59|483755554|1</t>
  </si>
  <si>
    <t>KR|71881790|314|483754992|1</t>
  </si>
  <si>
    <t>SV|97857830|15|483754722|1</t>
  </si>
  <si>
    <t>SV|97857830|15|483754722|2</t>
  </si>
  <si>
    <t>SV|97888809|15|483754721|1</t>
  </si>
  <si>
    <t>SV|97888809|15|483754721|2</t>
  </si>
  <si>
    <t>LF|71298928|51|483754720|1</t>
  </si>
  <si>
    <t>LF|71298949|14|483754719|1</t>
  </si>
  <si>
    <t>SV|97870834|18|483754718|2</t>
  </si>
  <si>
    <t>SV|97870834|18|483754718|1</t>
  </si>
  <si>
    <t>SV|96604819|66|483754717|2</t>
  </si>
  <si>
    <t>SV|96604819|66|483754717|1</t>
  </si>
  <si>
    <t>KV|344803043|61|483754119|2</t>
  </si>
  <si>
    <t>KV|344803043|61|483754119|1</t>
  </si>
  <si>
    <t>KV|337895935|235|483753694|2</t>
  </si>
  <si>
    <t>KV|337895935|235|483753694|1</t>
  </si>
  <si>
    <t>KV|9938952|373|483753661|1</t>
  </si>
  <si>
    <t>SV|97381986|109|483753637|1</t>
  </si>
  <si>
    <t>SV|97381986|109|483753637|2</t>
  </si>
  <si>
    <t>KV|329780010|37|483753379|2</t>
  </si>
  <si>
    <t>KV|329780010|37|483753379|1</t>
  </si>
  <si>
    <t>SV|98103677|74|483753279|2</t>
  </si>
  <si>
    <t>SV|98103677|74|483753279|1</t>
  </si>
  <si>
    <t>SV|98100351|45|483753278|2</t>
  </si>
  <si>
    <t>SV|98100351|45|483753278|1</t>
  </si>
  <si>
    <t>LF|70742424|33|483753275|1</t>
  </si>
  <si>
    <t>SV|98002988|11|483753273|3</t>
  </si>
  <si>
    <t>SV|98002988|11|483753273|2</t>
  </si>
  <si>
    <t>SV|98002988|11|483753273|1</t>
  </si>
  <si>
    <t>SV|98093522|63|483753272|2</t>
  </si>
  <si>
    <t>SV|98093522|63|483753272|1</t>
  </si>
  <si>
    <t>KV|7389638|156|483753076|2</t>
  </si>
  <si>
    <t>KV|7389638|156|483753076|1</t>
  </si>
  <si>
    <t>KV|342280434|48|483752109|2</t>
  </si>
  <si>
    <t>KV|342280434|48|483752109|1</t>
  </si>
  <si>
    <t>KV|323242807|386|483751685|1</t>
  </si>
  <si>
    <t>KV|328627243|70|483751170|1</t>
  </si>
  <si>
    <t>KV|328627243|70|483751170|3</t>
  </si>
  <si>
    <t>KV|328627243|70|483751170|2</t>
  </si>
  <si>
    <t>KV|328050299|93|483751169|1</t>
  </si>
  <si>
    <t>KV|328050299|93|483751169|2</t>
  </si>
  <si>
    <t>KV|41131764|1658|483750712|2</t>
  </si>
  <si>
    <t>KV|41131764|1658|483750712|1</t>
  </si>
  <si>
    <t>SV|69915672|82|483750572|1</t>
  </si>
  <si>
    <t>KV|225234804|3028|483750130|1</t>
  </si>
  <si>
    <t>KV|341376586|31|483750082|5</t>
  </si>
  <si>
    <t>KV|341376586|31|483750082|4</t>
  </si>
  <si>
    <t>KV|341376586|31|483750082|3</t>
  </si>
  <si>
    <t>KV|341376586|31|483750082|2</t>
  </si>
  <si>
    <t>KV|341376586|31|483750082|1</t>
  </si>
  <si>
    <t>KR|72358211|260|483749518|1</t>
  </si>
  <si>
    <t>LF|71446182|13|483749491|1</t>
  </si>
  <si>
    <t>SV|93115539|110|483749443|1</t>
  </si>
  <si>
    <t>SV|91080543|216|483749442|1</t>
  </si>
  <si>
    <t>KV|341501658|15|483749311|2</t>
  </si>
  <si>
    <t>KV|341501658|15|483749311|1</t>
  </si>
  <si>
    <t>KV|340895946|331|483749310|1</t>
  </si>
  <si>
    <t>KV|300055384|160|483747938|2</t>
  </si>
  <si>
    <t>KV|300055384|160|483747938|1</t>
  </si>
  <si>
    <t>KV|304807089|690|483747062|4</t>
  </si>
  <si>
    <t>KV|304807089|690|483747062|3</t>
  </si>
  <si>
    <t>KV|304807089|690|483747062|2</t>
  </si>
  <si>
    <t>KV|304807089|690|483747062|1</t>
  </si>
  <si>
    <t>SV|95453353|41|483746640|1</t>
  </si>
  <si>
    <t>LF|70560185|77|483746637|1</t>
  </si>
  <si>
    <t>SV|93495782|124|483746635|1</t>
  </si>
  <si>
    <t>SV|93857225|237|483745856|1</t>
  </si>
  <si>
    <t>SV|98517143|6|483745842|1</t>
  </si>
  <si>
    <t>KR|73113681|164|483745723|5</t>
  </si>
  <si>
    <t>SV|95075826|59|483745723|4</t>
  </si>
  <si>
    <t>SV|95072540|63|483745723|3</t>
  </si>
  <si>
    <t>SV|95071432|51|483745723|2</t>
  </si>
  <si>
    <t>LF|71017565|30|483745711|1</t>
  </si>
  <si>
    <t>SV|96273428|39|483745709|2</t>
  </si>
  <si>
    <t>SV|96273428|39|483745709|1</t>
  </si>
  <si>
    <t>KR|73392796|64|483745708|2</t>
  </si>
  <si>
    <t>KR|73392796|64|483745708|1</t>
  </si>
  <si>
    <t>SV|95357163|56|483745707|2</t>
  </si>
  <si>
    <t>SV|95357163|56|483745707|1</t>
  </si>
  <si>
    <t>SV|95353342|78|483745706|2</t>
  </si>
  <si>
    <t>SV|95353342|78|483745706|1</t>
  </si>
  <si>
    <t>SV|98453737|12|483745705|2</t>
  </si>
  <si>
    <t>SV|98453737|12|483745705|1</t>
  </si>
  <si>
    <t>SV|96952921|85|483745692|2</t>
  </si>
  <si>
    <t>SV|96952921|85|483745692|1</t>
  </si>
  <si>
    <t>SV|94093318|113|483745646|3</t>
  </si>
  <si>
    <t>SV|94093318|113|483745646|2</t>
  </si>
  <si>
    <t>SV|94093318|113|483745646|1</t>
  </si>
  <si>
    <t>SV|92050777|133|483745644|3</t>
  </si>
  <si>
    <t>SV|92050777|133|483745644|2</t>
  </si>
  <si>
    <t>SV|92050777|133|483745644|1</t>
  </si>
  <si>
    <t>SV|71122429|317|483745641|2</t>
  </si>
  <si>
    <t>SV|71122429|317|483745641|1</t>
  </si>
  <si>
    <t>SV|91407901|50|483745640|3</t>
  </si>
  <si>
    <t>SV|91407901|50|483745640|2</t>
  </si>
  <si>
    <t>SV|91407901|50|483745640|1</t>
  </si>
  <si>
    <t>LV|9792897|141|483745639|2</t>
  </si>
  <si>
    <t>LV|9792897|141|483745639|1</t>
  </si>
  <si>
    <t>SV|92502508|151|483745637|3</t>
  </si>
  <si>
    <t>SV|92502508|151|483745637|2</t>
  </si>
  <si>
    <t>SV|92502508|151|483745637|1</t>
  </si>
  <si>
    <t>SV|93902832|47|483745633|3</t>
  </si>
  <si>
    <t>SV|93902832|47|483745633|2</t>
  </si>
  <si>
    <t>SV|93902832|47|483745633|1</t>
  </si>
  <si>
    <t>SV|74250069|146|483745632|3</t>
  </si>
  <si>
    <t>SV|74250069|146|483745632|2</t>
  </si>
  <si>
    <t>SV|74250069|146|483745632|1</t>
  </si>
  <si>
    <t>KR|71881790|314|483745631|3</t>
  </si>
  <si>
    <t>KR|71881790|314|483745631|1</t>
  </si>
  <si>
    <t>KR|71881790|314|483745631|2</t>
  </si>
  <si>
    <t>KR|1730153|608|483745630|3</t>
  </si>
  <si>
    <t>KR|1730153|608|483745630|2</t>
  </si>
  <si>
    <t>KR|1730153|608|483745630|1</t>
  </si>
  <si>
    <t>SV|93353960|212|483745625|2</t>
  </si>
  <si>
    <t>SV|93353960|212|483745625|1</t>
  </si>
  <si>
    <t>SV|68977320|245|483745624|1</t>
  </si>
  <si>
    <t>SV|68977320|245|483745624|2</t>
  </si>
  <si>
    <t>SV|73500556|157|483745169|1</t>
  </si>
  <si>
    <t>SV|71364006|58|483745091|1</t>
  </si>
  <si>
    <t>SV|71364006|58|483745091|2</t>
  </si>
  <si>
    <t>SV|98511731|11|483745007|1</t>
  </si>
  <si>
    <t>SV|97346170|26|483744918|3</t>
  </si>
  <si>
    <t>SV|97346170|26|483744918|2</t>
  </si>
  <si>
    <t>SV|97346170|26|483744918|1</t>
  </si>
  <si>
    <t>SV|96086148|51|483744915|2</t>
  </si>
  <si>
    <t>SV|96086148|51|483744915|1</t>
  </si>
  <si>
    <t>SV|97154072|32|483744909|2</t>
  </si>
  <si>
    <t>SV|97154072|32|483744909|1</t>
  </si>
  <si>
    <t>SV|95667192|76|483744907|2</t>
  </si>
  <si>
    <t>SV|95667192|76|483744907|1</t>
  </si>
  <si>
    <t>SV|95495224|52|483744903|2</t>
  </si>
  <si>
    <t>SV|95495224|52|483744903|1</t>
  </si>
  <si>
    <t>SV|95496678|78|483744899|2</t>
  </si>
  <si>
    <t>SV|95496678|78|483744899|1</t>
  </si>
  <si>
    <t>SV|96166396|65|483744841|3</t>
  </si>
  <si>
    <t>SV|96166396|65|483744841|2</t>
  </si>
  <si>
    <t>SV|96166396|65|483744841|1</t>
  </si>
  <si>
    <t>SV|96156405|64|483744834|2</t>
  </si>
  <si>
    <t>SV|96156405|64|483744834|1</t>
  </si>
  <si>
    <t>HA|2930597|170|483744832|2</t>
  </si>
  <si>
    <t>HA|2930597|170|483744832|1</t>
  </si>
  <si>
    <t>SV|97977696|20|483744550|4</t>
  </si>
  <si>
    <t>SV|97977696|20|483744550|3</t>
  </si>
  <si>
    <t>SV|97977696|20|483744550|2</t>
  </si>
  <si>
    <t>SV|97977696|20|483744550|1</t>
  </si>
  <si>
    <t>SV|75125525|33|483744546|1</t>
  </si>
  <si>
    <t>SV|95510010|117|483744123|4</t>
  </si>
  <si>
    <t>SV|95510010|117|483744123|3</t>
  </si>
  <si>
    <t>SV|95510010|117|483744123|2</t>
  </si>
  <si>
    <t>SV|95510010|117|483744123|1</t>
  </si>
  <si>
    <t>SV|95517686|138|483744122|4</t>
  </si>
  <si>
    <t>SV|95517686|138|483744122|3</t>
  </si>
  <si>
    <t>SV|95517686|138|483744122|2</t>
  </si>
  <si>
    <t>SV|95517686|138|483744122|1</t>
  </si>
  <si>
    <t>DA|9014211|88|483743693|1</t>
  </si>
  <si>
    <t>SV|98114541|73|483743691|1</t>
  </si>
  <si>
    <t>SV|95831034|64|483743682|1</t>
  </si>
  <si>
    <t>SV|98103251|16|483743315|2</t>
  </si>
  <si>
    <t>SV|98103251|16|483743315|1</t>
  </si>
  <si>
    <t>SV|96180839|59|483743314|2</t>
  </si>
  <si>
    <t>SV|96180839|59|483743314|1</t>
  </si>
  <si>
    <t>SV|98161997|21|483742839|2</t>
  </si>
  <si>
    <t>SV|98161997|21|483742839|1</t>
  </si>
  <si>
    <t>SV|95448735|80|483742319|2</t>
  </si>
  <si>
    <t>SV|95448735|80|483742319|1</t>
  </si>
  <si>
    <t>SV|93550220|107|483741890|1</t>
  </si>
  <si>
    <t>SV|92609753|119|483741890|5</t>
  </si>
  <si>
    <t>SV|92609718|128|483741890|4</t>
  </si>
  <si>
    <t>SV|90595599|209|483741890|3</t>
  </si>
  <si>
    <t>KR|74462371|54|483741847|2</t>
  </si>
  <si>
    <t>KR|74462371|54|483741847|1</t>
  </si>
  <si>
    <t>KV|228951396|2081|483741612|1</t>
  </si>
  <si>
    <t>SV|96785043|48|483740915|1</t>
  </si>
  <si>
    <t>SV|93380438|94|483740911|1</t>
  </si>
  <si>
    <t>SV|95310147|34|483740897|1</t>
  </si>
  <si>
    <t>LF|71237224|46|483738929|1</t>
  </si>
  <si>
    <t>SV|93438039|66|483738247|4</t>
  </si>
  <si>
    <t>SV|93434548|123|483738247|3</t>
  </si>
  <si>
    <t>SV|93432297|32|483738247|2</t>
  </si>
  <si>
    <t>LF|70740070|70|483737850|1</t>
  </si>
  <si>
    <t>SV|74981968|59|483736861|1</t>
  </si>
  <si>
    <t>SV|69656588|187|483736833|2</t>
  </si>
  <si>
    <t>SV|69656588|187|483736833|1</t>
  </si>
  <si>
    <t>KR|74112419|72|483736740|2</t>
  </si>
  <si>
    <t>KR|74112419|72|483736740|1</t>
  </si>
  <si>
    <t>LF|70189990|125|483736737|1</t>
  </si>
  <si>
    <t>LF|70189990|125|483736735|1</t>
  </si>
  <si>
    <t>SV|98065170|16|483736633|1</t>
  </si>
  <si>
    <t>SV|98065170|16|483736633|2</t>
  </si>
  <si>
    <t>SV|97875136|13|483736559|3</t>
  </si>
  <si>
    <t>SV|97875136|13|483736559|2</t>
  </si>
  <si>
    <t>SV|97875136|13|483736559|1</t>
  </si>
  <si>
    <t>LF|70571373|35|483736538|1</t>
  </si>
  <si>
    <t>LF|70577676|68|483736536|1</t>
  </si>
  <si>
    <t>LF|70588480|70|483736521|1</t>
  </si>
  <si>
    <t>SV|93946861|106|483736386|2</t>
  </si>
  <si>
    <t>SV|93946861|106|483736386|1</t>
  </si>
  <si>
    <t>SV|98072298|12|483736384|2</t>
  </si>
  <si>
    <t>SV|98072298|12|483736384|1</t>
  </si>
  <si>
    <t>SV|93916085|86|483736378|2</t>
  </si>
  <si>
    <t>SV|93916085|86|483736378|1</t>
  </si>
  <si>
    <t>SV|96303250|75|483736377|1</t>
  </si>
  <si>
    <t>SV|96303250|75|483736377|2</t>
  </si>
  <si>
    <t>SV|96158287|72|483736373|2</t>
  </si>
  <si>
    <t>SV|96158287|72|483736373|1</t>
  </si>
  <si>
    <t>LF|70986827|70|483736372|1</t>
  </si>
  <si>
    <t>LV|10110773|183|483735792|1</t>
  </si>
  <si>
    <t>LV|431587601|237|483735647|1</t>
  </si>
  <si>
    <t>LV|482082468|343|483735644|2</t>
  </si>
  <si>
    <t>LV|482082468|343|483735644|1</t>
  </si>
  <si>
    <t>KV|224011933|4017|483732642|3</t>
  </si>
  <si>
    <t>KV|224011933|4017|483732642|2</t>
  </si>
  <si>
    <t>KV|224011933|4017|483732642|1</t>
  </si>
  <si>
    <t>KV|348116199|75|483732262|2</t>
  </si>
  <si>
    <t>KV|348116199|75|483732262|1</t>
  </si>
  <si>
    <t>KV|47428461|1657|483732126|2</t>
  </si>
  <si>
    <t>KV|47428461|1657|483732126|1</t>
  </si>
  <si>
    <t>KV|308684917|3865|483731502|1</t>
  </si>
  <si>
    <t>KV|326133154|514|483729777|2</t>
  </si>
  <si>
    <t>KV|326133154|514|483729777|1</t>
  </si>
  <si>
    <t>KV|218279487|62|483729775|2</t>
  </si>
  <si>
    <t>KV|218279487|62|483729775|1</t>
  </si>
  <si>
    <t>KV|346985535|97|483729748|1</t>
  </si>
  <si>
    <t>KV|340362441|59|483729717|2</t>
  </si>
  <si>
    <t>KV|340362441|59|483729717|1</t>
  </si>
  <si>
    <t>KV|304277217|146|483729648|1</t>
  </si>
  <si>
    <t>KV|304277217|146|483729644|2</t>
  </si>
  <si>
    <t>KV|304277217|146|483729644|1</t>
  </si>
  <si>
    <t>KV|338493571|17|483729295|2</t>
  </si>
  <si>
    <t>KV|338493571|17|483729295|1</t>
  </si>
  <si>
    <t>KV|344597737|355|483728764|2</t>
  </si>
  <si>
    <t>KV|344597737|355|483728764|1</t>
  </si>
  <si>
    <t>KV|329666455|150|483728665|3</t>
  </si>
  <si>
    <t>KV|329666455|150|483728665|1</t>
  </si>
  <si>
    <t>KV|329666455|150|483728665|2</t>
  </si>
  <si>
    <t>KV|18960|2891|483728029|1</t>
  </si>
  <si>
    <t>KV|326612729|214|483727824|1</t>
  </si>
  <si>
    <t>KV|220492686|241|483727804|2</t>
  </si>
  <si>
    <t>KV|220492686|241|483727804|1</t>
  </si>
  <si>
    <t>KV|217533622|16391|483727746|2</t>
  </si>
  <si>
    <t>KV|217533622|16391|483727746|1</t>
  </si>
  <si>
    <t>KV|326133154|514|483727636|2</t>
  </si>
  <si>
    <t>KV|326133154|514|483727636|1</t>
  </si>
  <si>
    <t>KV|301409694|953|483727420|1</t>
  </si>
  <si>
    <t>KV|301409694|953|483727420|2</t>
  </si>
  <si>
    <t>KV|335539767|27|483727330|2</t>
  </si>
  <si>
    <t>KV|335539767|27|483727330|1</t>
  </si>
  <si>
    <t>KV|227210635|3863|483726920|2</t>
  </si>
  <si>
    <t>KV|227210635|3863|483726920|1</t>
  </si>
  <si>
    <t>KV|322644575|168|483726899|2</t>
  </si>
  <si>
    <t>KV|322644575|168|483726899|1</t>
  </si>
  <si>
    <t>KV|340895946|331|483725961|1</t>
  </si>
  <si>
    <t>LV|482158141|167|483725806|1</t>
  </si>
  <si>
    <t>KV|341501658|15|483725547|3</t>
  </si>
  <si>
    <t>KV|341501658|15|483725547|2</t>
  </si>
  <si>
    <t>KV|341501658|15|483725547|1</t>
  </si>
  <si>
    <t>KV|225227166|8234|483725416|1</t>
  </si>
  <si>
    <t>KV|327240914|190|483724171|2</t>
  </si>
  <si>
    <t>KV|327240914|190|483724171|1</t>
  </si>
  <si>
    <t>SV|92229791|493|483722775|1</t>
  </si>
  <si>
    <t>LV|482017084|385|483721695|1</t>
  </si>
  <si>
    <t>KV|233498098|6899|483718658|1</t>
  </si>
  <si>
    <t>KV|316911914|3435|483718432|1</t>
  </si>
  <si>
    <t>KV|316911914|3435|483718432|2</t>
  </si>
  <si>
    <t>KR|74407036|58|483717338|1</t>
  </si>
  <si>
    <t>KV|345370329|30|483715801|2</t>
  </si>
  <si>
    <t>KV|345370329|30|483715801|1</t>
  </si>
  <si>
    <t>KV|331563361|162|483712476|2</t>
  </si>
  <si>
    <t>KV|331563361|162|483712476|1</t>
  </si>
  <si>
    <t>KV|60291671|3287|483709606|3</t>
  </si>
  <si>
    <t>KV|60291671|3287|483709606|2</t>
  </si>
  <si>
    <t>KV|60291671|3287|483709606|1</t>
  </si>
  <si>
    <t>KV|341506485|63|483708977|3</t>
  </si>
  <si>
    <t>KV|341506485|63|483708977|2</t>
  </si>
  <si>
    <t>KV|341506485|63|483708977|1</t>
  </si>
  <si>
    <t>LV|431293155|51|483707192|1</t>
  </si>
  <si>
    <t>KV|314266892|283|483705565|2</t>
  </si>
  <si>
    <t>KV|314266892|283|483705565|1</t>
  </si>
  <si>
    <t>LV|481456279|339|483702269|2</t>
  </si>
  <si>
    <t>LV|450068227|160|483700672|2</t>
  </si>
  <si>
    <t>LV|450068227|160|483700672|1</t>
  </si>
  <si>
    <t>LV|48706607|51|483700439|1</t>
  </si>
  <si>
    <t>LV|481446174|302|483700277|1</t>
  </si>
  <si>
    <t>LV|431207220|128|483700022|1</t>
  </si>
  <si>
    <t>LV|431895285|192|483699121|2</t>
  </si>
  <si>
    <t>LV|431895285|192|483699121|1</t>
  </si>
  <si>
    <t>LV|450044549|193|483698507|1</t>
  </si>
  <si>
    <t>LV|480482505|76|483698425|1</t>
  </si>
  <si>
    <t>LV|481144801|87|483698417|2</t>
  </si>
  <si>
    <t>LV|481144801|87|483698417|1</t>
  </si>
  <si>
    <t>LF|70548568|75|483698204|1</t>
  </si>
  <si>
    <t>LV|48706607|51|483697124|1</t>
  </si>
  <si>
    <t>LF|70281342|328|483696826|1</t>
  </si>
  <si>
    <t>SV|98418948|32|483696370|1</t>
  </si>
  <si>
    <t>SV|1468778|105|483696228|4</t>
  </si>
  <si>
    <t>KR|74636134|28|483677913|1</t>
  </si>
  <si>
    <t>SV|97179508|30|483675391|1</t>
  </si>
  <si>
    <t>LF|70602058|115|483667050|1</t>
  </si>
  <si>
    <t>KV|323846753|213|483646450|4</t>
  </si>
  <si>
    <t>KV|323846753|213|483646450|3</t>
  </si>
  <si>
    <t>KV|323846753|213|483646450|2</t>
  </si>
  <si>
    <t>KV|323846753|213|483646450|1</t>
  </si>
  <si>
    <t>KV|348679223|14|483643496|4</t>
  </si>
  <si>
    <t>KV|348679223|14|483643496|3</t>
  </si>
  <si>
    <t>KV|348679223|14|483643496|2</t>
  </si>
  <si>
    <t>KV|348679223|14|483643496|1</t>
  </si>
  <si>
    <t>KV|336555472|216|483643288|2</t>
  </si>
  <si>
    <t>KV|336555472|216|483643288|1</t>
  </si>
  <si>
    <t>KV|336555472|216|483643241|2</t>
  </si>
  <si>
    <t>KV|336555472|216|483643241|1</t>
  </si>
  <si>
    <t>KV|230498615|261|483643056|2</t>
  </si>
  <si>
    <t>KV|230498615|261|483643056|1</t>
  </si>
  <si>
    <t>KV|229313180|737|483642643|1</t>
  </si>
  <si>
    <t>KV|229313180|737|483642643|2</t>
  </si>
  <si>
    <t>KV|215522615|6812|483640533|1</t>
  </si>
  <si>
    <t>KV|231179432|5027|483633973|1</t>
  </si>
  <si>
    <t>LF|70954798|60|483622496|1</t>
  </si>
  <si>
    <t>KR|74605496|56|483622220|3</t>
  </si>
  <si>
    <t>SV|96676269|89|483622220|2</t>
  </si>
  <si>
    <t>SV|95409799|166|483622220|1</t>
  </si>
  <si>
    <t>KR|73376649|75|483622167|4</t>
  </si>
  <si>
    <t>KR|73376649|75|483622167|3</t>
  </si>
  <si>
    <t>SV|96242278|33|483622167|2</t>
  </si>
  <si>
    <t>SV|96242278|33|483622167|1</t>
  </si>
  <si>
    <t>SV|418935608|207|483621994|3</t>
  </si>
  <si>
    <t>SV|90938435|117|483621994|4</t>
  </si>
  <si>
    <t>SV|97659520|62|483621649|1</t>
  </si>
  <si>
    <t>SV|93846000|24|483621648|1</t>
  </si>
  <si>
    <t>SV|93852222|30|483621647|1</t>
  </si>
  <si>
    <t>SV|61712522|143|483621446|1</t>
  </si>
  <si>
    <t>SV|61712524|116|483621444|1</t>
  </si>
  <si>
    <t>SV|95829730|29|483621443|1</t>
  </si>
  <si>
    <t>SV|486961977|164|483620896|3</t>
  </si>
  <si>
    <t>LV|430139872|75|483620896|2</t>
  </si>
  <si>
    <t>SV|92007405|68|483620896|1</t>
  </si>
  <si>
    <t>LF|70507258|37|483620887|1</t>
  </si>
  <si>
    <t>LF|70612382|48|483620885|1</t>
  </si>
  <si>
    <t>LF|70459162|95|483620880|1</t>
  </si>
  <si>
    <t>SV|98151126|35|483618300|1</t>
  </si>
  <si>
    <t>KR|74335292|59|483618282|1</t>
  </si>
  <si>
    <t>LV|432187439|109|483617923|1</t>
  </si>
  <si>
    <t>SV|97603771|22|483617879|2</t>
  </si>
  <si>
    <t>SV|97603771|22|483617879|1</t>
  </si>
  <si>
    <t>SV|97603771|22|483617878|2</t>
  </si>
  <si>
    <t>SV|97603771|22|483617878|1</t>
  </si>
  <si>
    <t>SV|97601232|15|483617876|2</t>
  </si>
  <si>
    <t>SV|97601232|15|483617876|1</t>
  </si>
  <si>
    <t>SV|97601232|15|483617875|2</t>
  </si>
  <si>
    <t>SV|97601232|15|483617875|1</t>
  </si>
  <si>
    <t>SV|97602078|23|483617868|1</t>
  </si>
  <si>
    <t>SV|97602078|23|483617868|2</t>
  </si>
  <si>
    <t>SV|97602078|23|483617868|3</t>
  </si>
  <si>
    <t>SV|97602078|23|483617867|3</t>
  </si>
  <si>
    <t>SV|97602078|23|483617867|2</t>
  </si>
  <si>
    <t>SV|97602078|23|483617867|1</t>
  </si>
  <si>
    <t>SV|97907102|51|483617797|1</t>
  </si>
  <si>
    <t>LF|70584723|74|483617621|1</t>
  </si>
  <si>
    <t>KR|73215912|96|483617598|5</t>
  </si>
  <si>
    <t>SV|5081045|39|483617598|3</t>
  </si>
  <si>
    <t>SV|95410724|64|483617598|2</t>
  </si>
  <si>
    <t>SV|95406872|30|483617598|1</t>
  </si>
  <si>
    <t>SV|90160728|192|483617598|7</t>
  </si>
  <si>
    <t>SV|90158621|168|483617598|6</t>
  </si>
  <si>
    <t>SV|96692039|47|483617568|2</t>
  </si>
  <si>
    <t>SV|96681661|30|483617568|1</t>
  </si>
  <si>
    <t>SV|98187215|75|483617543|7</t>
  </si>
  <si>
    <t>SV|97326755|32|483617543|6</t>
  </si>
  <si>
    <t>SV|97153341|77|483617543|5</t>
  </si>
  <si>
    <t>SV|97108705|189|483617543|4</t>
  </si>
  <si>
    <t>SV|96304869|49|483617543|3</t>
  </si>
  <si>
    <t>SV|96280099|153|483617543|2</t>
  </si>
  <si>
    <t>AS|5537927|96|483617524|2</t>
  </si>
  <si>
    <t>AS|5537927|96|483617524|1</t>
  </si>
  <si>
    <t>SV|95182927|33|483617519|2</t>
  </si>
  <si>
    <t>SV|95182927|33|483617519|1</t>
  </si>
  <si>
    <t>KR|73868699|42|483617416|3</t>
  </si>
  <si>
    <t>SV|68686250|95|483617102|3</t>
  </si>
  <si>
    <t>SV|68611326|155|483617102|1</t>
  </si>
  <si>
    <t>SV|68611327|88|483617102|2</t>
  </si>
  <si>
    <t>SV|69194007|98|483617102|4</t>
  </si>
  <si>
    <t>SV|94326552|121|483617100|2</t>
  </si>
  <si>
    <t>SV|94326552|121|483617100|1</t>
  </si>
  <si>
    <t>SV|93837512|180|483617099|2</t>
  </si>
  <si>
    <t>SV|93837512|180|483617099|1</t>
  </si>
  <si>
    <t>SV|95398201|75|483616803|1</t>
  </si>
  <si>
    <t>SV|74970147|152|483616781|1</t>
  </si>
  <si>
    <t>SV|97538697|39|483616738|4</t>
  </si>
  <si>
    <t>SV|97532742|20|483616738|3</t>
  </si>
  <si>
    <t>SV|97213718|38|483616738|2</t>
  </si>
  <si>
    <t>KR|74078155|79|483616738|1</t>
  </si>
  <si>
    <t>SV|4615268|134|483616659|1</t>
  </si>
  <si>
    <t>SV|97728686|22|483616439|1</t>
  </si>
  <si>
    <t>SV|97728686|22|483616439|2</t>
  </si>
  <si>
    <t>DA|9866025|141|483616280|1</t>
  </si>
  <si>
    <t>SV|98511731|11|483616177|2</t>
  </si>
  <si>
    <t>SV|98511731|11|483616177|1</t>
  </si>
  <si>
    <t>SV|98186965|114|483616080|3</t>
  </si>
  <si>
    <t>SV|98186965|114|483616080|2</t>
  </si>
  <si>
    <t>SV|98186965|114|483616080|1</t>
  </si>
  <si>
    <t>SV|98186965|114|483616080|4</t>
  </si>
  <si>
    <t>SV|98240144|47|483615837|2</t>
  </si>
  <si>
    <t>SV|98365555|33|483615837|3</t>
  </si>
  <si>
    <t>SV|96456618|51|483615837|1</t>
  </si>
  <si>
    <t>SV|97504779|165|483615764|1</t>
  </si>
  <si>
    <t>KR|73971618|59|483615763|2</t>
  </si>
  <si>
    <t>KR|73971618|59|483615763|1</t>
  </si>
  <si>
    <t>LF|70992169|62|483615758|1</t>
  </si>
  <si>
    <t>SV|73105493|155|483615700|3</t>
  </si>
  <si>
    <t>SV|73105493|155|483615700|2</t>
  </si>
  <si>
    <t>SV|73105493|155|483615700|1</t>
  </si>
  <si>
    <t>SV|92159658|43|483615699|3</t>
  </si>
  <si>
    <t>SV|92159658|43|483615699|2</t>
  </si>
  <si>
    <t>SV|92159658|43|483615699|1</t>
  </si>
  <si>
    <t>SV|73326438|78|483615698|3</t>
  </si>
  <si>
    <t>SV|73326438|78|483615698|2</t>
  </si>
  <si>
    <t>SV|73326438|78|483615698|1</t>
  </si>
  <si>
    <t>LV|9810239|302|483615675|2</t>
  </si>
  <si>
    <t>LV|9810239|302|483615675|1</t>
  </si>
  <si>
    <t>SV|92113127|105|483615422|3</t>
  </si>
  <si>
    <t>SV|92113127|105|483615422|2</t>
  </si>
  <si>
    <t>SV|92113127|105|483615422|1</t>
  </si>
  <si>
    <t>SV|68241659|91|483615320|1</t>
  </si>
  <si>
    <t>SV|68241659|91|483615320|2</t>
  </si>
  <si>
    <t>SV|68241658|102|483615316|2</t>
  </si>
  <si>
    <t>SV|68241658|102|483615316|1</t>
  </si>
  <si>
    <t>KR|13595176|151|483615272|1</t>
  </si>
  <si>
    <t>SV|98230909|47|483614963|1</t>
  </si>
  <si>
    <t>SV|97762661|14|483614923|1</t>
  </si>
  <si>
    <t>SV|95800774|136|483614487|1</t>
  </si>
  <si>
    <t>AS|3906857|144|483614485|1</t>
  </si>
  <si>
    <t>KR|74276355|188|483614450|1</t>
  </si>
  <si>
    <t>SV|95398201|75|483614350|2</t>
  </si>
  <si>
    <t>SV|95398201|75|483614350|1</t>
  </si>
  <si>
    <t>SV|95641838|56|483614349|2</t>
  </si>
  <si>
    <t>SV|95641838|56|483614349|1</t>
  </si>
  <si>
    <t>SV|95505034|52|483614348|2</t>
  </si>
  <si>
    <t>SV|95505034|52|483614348|1</t>
  </si>
  <si>
    <t>SV|95505024|58|483614347|2</t>
  </si>
  <si>
    <t>SV|95505024|58|483614347|1</t>
  </si>
  <si>
    <t>SV|97868590|51|483614317|1</t>
  </si>
  <si>
    <t>SV|97868590|51|483614317|2</t>
  </si>
  <si>
    <t>SV|97884674|64|483614316|1</t>
  </si>
  <si>
    <t>SV|97884674|64|483614316|2</t>
  </si>
  <si>
    <t>SV|98193019|10|483614315|2</t>
  </si>
  <si>
    <t>SV|98193019|10|483614315|1</t>
  </si>
  <si>
    <t>SV|97825211|34|483614285|3</t>
  </si>
  <si>
    <t>SV|96800611|62|483614285|2</t>
  </si>
  <si>
    <t>SV|96795593|84|483614285|1</t>
  </si>
  <si>
    <t>KR|74636134|28|483614284|2</t>
  </si>
  <si>
    <t>KR|74636134|28|483614284|1</t>
  </si>
  <si>
    <t>SV|98434677|7|483614242|1</t>
  </si>
  <si>
    <t>SV|70502859|127|483614188|2</t>
  </si>
  <si>
    <t>SV|70502859|127|483614188|3</t>
  </si>
  <si>
    <t>SV|70502859|127|483614188|4</t>
  </si>
  <si>
    <t>SV|70502859|127|483614188|1</t>
  </si>
  <si>
    <t>SV|95403823|56|483614183|4</t>
  </si>
  <si>
    <t>SV|95403823|56|483614183|3</t>
  </si>
  <si>
    <t>SV|95403823|56|483614183|2</t>
  </si>
  <si>
    <t>SV|95403823|56|483614183|1</t>
  </si>
  <si>
    <t>SV|1966226|127|483614000|2</t>
  </si>
  <si>
    <t>SV|1966226|127|483614000|1</t>
  </si>
  <si>
    <t>SV|72374493|168|483613992|2</t>
  </si>
  <si>
    <t>SV|72374493|168|483613992|1</t>
  </si>
  <si>
    <t>SV|97512335|25|483613942|1</t>
  </si>
  <si>
    <t>SV|91510331|28|483613938|2</t>
  </si>
  <si>
    <t>SV|91510331|28|483613938|1</t>
  </si>
  <si>
    <t>KR|74143905|117|483613717|2</t>
  </si>
  <si>
    <t>KR|74143905|117|483613717|1</t>
  </si>
  <si>
    <t>SV|94684315|178|483613716|2</t>
  </si>
  <si>
    <t>SV|94684315|178|483613716|1</t>
  </si>
  <si>
    <t>SV|94681172|163|483613714|2</t>
  </si>
  <si>
    <t>SV|94681172|163|483613714|1</t>
  </si>
  <si>
    <t>SV|96233747|98|483613713|2</t>
  </si>
  <si>
    <t>SV|96233747|98|483613713|1</t>
  </si>
  <si>
    <t>SV|96937892|69|483613472|2</t>
  </si>
  <si>
    <t>SV|96937892|69|483613472|1</t>
  </si>
  <si>
    <t>SV|97302883|76|483613469|1</t>
  </si>
  <si>
    <t>KR|74429968|39|483613461|20</t>
  </si>
  <si>
    <t>KR|74429968|39|483613461|19</t>
  </si>
  <si>
    <t>SV|96083295|64|483613461|6</t>
  </si>
  <si>
    <t>KR|74215326|57|483613461|18</t>
  </si>
  <si>
    <t>KR|74215326|57|483613461|17</t>
  </si>
  <si>
    <t>KR|74429969|23|483613461|21</t>
  </si>
  <si>
    <t>SV|96593632|37|483613461|12</t>
  </si>
  <si>
    <t>SV|96593632|37|483613461|11</t>
  </si>
  <si>
    <t>SV|96092408|38|483613461|10</t>
  </si>
  <si>
    <t>SV|96092408|38|483613461|9</t>
  </si>
  <si>
    <t>SV|96089824|56|483613461|8</t>
  </si>
  <si>
    <t>SV|96089824|56|483613461|7</t>
  </si>
  <si>
    <t>SV|96083295|64|483613461|5</t>
  </si>
  <si>
    <t>SV|96082850|28|483613461|4</t>
  </si>
  <si>
    <t>SV|96082850|28|483613461|3</t>
  </si>
  <si>
    <t>SV|96037352|70|483613461|2</t>
  </si>
  <si>
    <t>SV|96037352|70|483613461|1</t>
  </si>
  <si>
    <t>KR|74429969|23|483613461|22</t>
  </si>
  <si>
    <t>KR|73950379|66|483613461|16</t>
  </si>
  <si>
    <t>KR|73950379|66|483613461|15</t>
  </si>
  <si>
    <t>KR|73476094|42|483613461|14</t>
  </si>
  <si>
    <t>KR|73476094|42|483613461|13</t>
  </si>
  <si>
    <t>DA|1424444|70|483613442|2</t>
  </si>
  <si>
    <t>DA|1424444|70|483613442|1</t>
  </si>
  <si>
    <t>SV|70990674|114|483613343|2</t>
  </si>
  <si>
    <t>SV|70990674|114|483613343|1</t>
  </si>
  <si>
    <t>SV|97490313|39|483613340|1</t>
  </si>
  <si>
    <t>SV|97490313|39|483613340|2</t>
  </si>
  <si>
    <t>SV|97344999|82|483613307|2</t>
  </si>
  <si>
    <t>DA|9041903|169|483612904|1</t>
  </si>
  <si>
    <t>LV|10272922|98|483612862|2</t>
  </si>
  <si>
    <t>LV|10272922|98|483612862|1</t>
  </si>
  <si>
    <t>SV|95457616|95|483612782|3</t>
  </si>
  <si>
    <t>SV|95457616|95|483612782|2</t>
  </si>
  <si>
    <t>SV|95457616|95|483612782|1</t>
  </si>
  <si>
    <t>SV|9868422|142|483612765|1</t>
  </si>
  <si>
    <t>HA|1069106|99|483612629|2</t>
  </si>
  <si>
    <t>HA|1069106|99|483612629|1</t>
  </si>
  <si>
    <t>KR|74373677|73|483612626|1</t>
  </si>
  <si>
    <t>KR|74373677|73|483612626|2</t>
  </si>
  <si>
    <t>SV|71447538|143|483612587|2</t>
  </si>
  <si>
    <t>SV|71447538|143|483612587|1</t>
  </si>
  <si>
    <t>SV|94589253|28|483612332|2</t>
  </si>
  <si>
    <t>SV|94589253|28|483612332|1</t>
  </si>
  <si>
    <t>SV|92229083|46|483612329|2</t>
  </si>
  <si>
    <t>SV|92229083|46|483612329|1</t>
  </si>
  <si>
    <t>SV|94578671|24|483612320|2</t>
  </si>
  <si>
    <t>SV|94578671|24|483612320|1</t>
  </si>
  <si>
    <t>SV|94587244|71|483612319|1</t>
  </si>
  <si>
    <t>SV|94587244|71|483612319|2</t>
  </si>
  <si>
    <t>KR|74207644|97|483611883|2</t>
  </si>
  <si>
    <t>KR|74207644|97|483611883|1</t>
  </si>
  <si>
    <t>KR|74128812|50|483611878|1</t>
  </si>
  <si>
    <t>DA|9630624|171|483611864|2</t>
  </si>
  <si>
    <t>DA|9630624|171|483611864|1</t>
  </si>
  <si>
    <t>LF|71237225|45|483611860|1</t>
  </si>
  <si>
    <t>SV|95819401|98|483611380|4</t>
  </si>
  <si>
    <t>SV|95819401|98|483611380|3</t>
  </si>
  <si>
    <t>SV|95369709|267|483611380|2</t>
  </si>
  <si>
    <t>SV|95369709|267|483611380|1</t>
  </si>
  <si>
    <t>SV|94823284|85|483611359|2</t>
  </si>
  <si>
    <t>SV|94823284|85|483611359|1</t>
  </si>
  <si>
    <t>SV|96910582|52|483611358|1</t>
  </si>
  <si>
    <t>SV|95765556|258|483611356|1</t>
  </si>
  <si>
    <t>SV|70902686|147|483611351|6</t>
  </si>
  <si>
    <t>SV|70902681|74|483611351|5</t>
  </si>
  <si>
    <t>SV|70902655|106|483611351|4</t>
  </si>
  <si>
    <t>SV|69756762|181|483611351|3</t>
  </si>
  <si>
    <t>LF|70789917|23|483611351|2</t>
  </si>
  <si>
    <t>LF|70000973|66|483611351|1</t>
  </si>
  <si>
    <t>SV|96816281|43|483611349|2</t>
  </si>
  <si>
    <t>SV|96816281|43|483611349|1</t>
  </si>
  <si>
    <t>SV|95125756|124|483611347|1</t>
  </si>
  <si>
    <t>DA|9299018|49|483611128|1</t>
  </si>
  <si>
    <t>SV|413969248|65|483610906|2</t>
  </si>
  <si>
    <t>SV|96024673|39|483610886|1</t>
  </si>
  <si>
    <t>SV|96455610|70|483610879|1</t>
  </si>
  <si>
    <t>SV|97873175|20|483610829|2</t>
  </si>
  <si>
    <t>SV|97873175|20|483610829|1</t>
  </si>
  <si>
    <t>SV|94982569|66|483610718|2</t>
  </si>
  <si>
    <t>SV|94982569|66|483610718|1</t>
  </si>
  <si>
    <t>SV|75726631|14|483610660|2</t>
  </si>
  <si>
    <t>SV|75726631|14|483610660|1</t>
  </si>
  <si>
    <t>SV|73843463|137|483610658|2</t>
  </si>
  <si>
    <t>SV|73843463|137|483610658|1</t>
  </si>
  <si>
    <t>LF|71294720|70|483610615|1</t>
  </si>
  <si>
    <t>SV|91846677|66|483610522|2</t>
  </si>
  <si>
    <t>SV|91846677|66|483610522|1</t>
  </si>
  <si>
    <t>SV|91847415|70|483610513|2</t>
  </si>
  <si>
    <t>SV|91847415|70|483610513|1</t>
  </si>
  <si>
    <t>SV|91847855|106|483610512|2</t>
  </si>
  <si>
    <t>SV|91847855|106|483610512|1</t>
  </si>
  <si>
    <t>SV|97112676|178|483610452|4</t>
  </si>
  <si>
    <t>SV|97103873|166|483610452|3</t>
  </si>
  <si>
    <t>SV|97103873|166|483610452|1</t>
  </si>
  <si>
    <t>SV|4986937|158|483610287|1</t>
  </si>
  <si>
    <t>SV|4986937|158|483610285|2</t>
  </si>
  <si>
    <t>SV|74549185|41|483609960|3</t>
  </si>
  <si>
    <t>SV|74549185|41|483609960|2</t>
  </si>
  <si>
    <t>KR|73588929|179|483609944|2</t>
  </si>
  <si>
    <t>KR|73588929|179|483609944|1</t>
  </si>
  <si>
    <t>SV|96643530|32|483609943|2</t>
  </si>
  <si>
    <t>SV|96643530|32|483609943|1</t>
  </si>
  <si>
    <t>KR|74537942|9|483609942|2</t>
  </si>
  <si>
    <t>KR|74537942|9|483609942|1</t>
  </si>
  <si>
    <t>SV|96655386|35|483609940|2</t>
  </si>
  <si>
    <t>SV|96655386|35|483609940|1</t>
  </si>
  <si>
    <t>SV|72934925|407|483609754|1</t>
  </si>
  <si>
    <t>SV|94563036|147|483609693|2</t>
  </si>
  <si>
    <t>SV|94563036|147|483609693|1</t>
  </si>
  <si>
    <t>KR|74638960|29|483609691|4</t>
  </si>
  <si>
    <t>SV|97928129|14|483609691|3</t>
  </si>
  <si>
    <t>SV|96826395|51|483609691|1</t>
  </si>
  <si>
    <t>KR|73773235|70|483609682|2</t>
  </si>
  <si>
    <t>KR|73773235|70|483609682|1</t>
  </si>
  <si>
    <t>KR|74283551|21|483609673|2</t>
  </si>
  <si>
    <t>KR|74283551|21|483609673|1</t>
  </si>
  <si>
    <t>SV|97400240|24|483609542|1</t>
  </si>
  <si>
    <t>UV|673648|19|483609424|1</t>
  </si>
  <si>
    <t>SV|94092704|150|483609415|3</t>
  </si>
  <si>
    <t>SV|94091205|144|483609415|2</t>
  </si>
  <si>
    <t>SV|94089272|117|483609415|1</t>
  </si>
  <si>
    <t>SV|98076090|44|483609366|2</t>
  </si>
  <si>
    <t>SV|98076090|44|483609366|1</t>
  </si>
  <si>
    <t>SV|98076090|44|483609365|2</t>
  </si>
  <si>
    <t>SV|98076090|44|483609365|1</t>
  </si>
  <si>
    <t>SV|70569790|132|483609361|2</t>
  </si>
  <si>
    <t>SV|70569790|132|483609361|1</t>
  </si>
  <si>
    <t>KR|73643438|129|483609354|2</t>
  </si>
  <si>
    <t>KR|73643438|129|483609354|1</t>
  </si>
  <si>
    <t>SV|94171656|71|483609247|2</t>
  </si>
  <si>
    <t>SV|94171656|71|483609247|1</t>
  </si>
  <si>
    <t>SV|94589253|28|483608977|2</t>
  </si>
  <si>
    <t>SV|94589253|28|483608977|1</t>
  </si>
  <si>
    <t>SV|94587244|71|483608976|2</t>
  </si>
  <si>
    <t>SV|94587244|71|483608976|1</t>
  </si>
  <si>
    <t>SV|94982569|66|483608974|2</t>
  </si>
  <si>
    <t>SV|94982569|66|483608974|1</t>
  </si>
  <si>
    <t>SV|92071715|225|483608971|2</t>
  </si>
  <si>
    <t>SV|92071715|225|483608971|1</t>
  </si>
  <si>
    <t>LF|71240446|53|483608737|1</t>
  </si>
  <si>
    <t>SV|98336336|26|483608657|1</t>
  </si>
  <si>
    <t>SV|98334537|22|483608632|1</t>
  </si>
  <si>
    <t>SV|98318910|31|483608628|1</t>
  </si>
  <si>
    <t>SV|97393916|12|483608621|2</t>
  </si>
  <si>
    <t>SV|97393916|12|483608621|1</t>
  </si>
  <si>
    <t>SV|96409754|47|483608575|3</t>
  </si>
  <si>
    <t>SV|96490169|63|483608575|6</t>
  </si>
  <si>
    <t>SV|96490169|63|483608575|5</t>
  </si>
  <si>
    <t>SV|96409754|47|483608575|4</t>
  </si>
  <si>
    <t>SV|96163107|76|483608575|2</t>
  </si>
  <si>
    <t>SV|96163107|76|483608575|1</t>
  </si>
  <si>
    <t>SV|97603771|22|483608353|2</t>
  </si>
  <si>
    <t>SV|97603771|22|483608353|1</t>
  </si>
  <si>
    <t>SV|97601232|15|483608341|2</t>
  </si>
  <si>
    <t>SV|97601232|15|483608341|1</t>
  </si>
  <si>
    <t>SV|97602078|23|483608307|1</t>
  </si>
  <si>
    <t>SV|97602078|23|483608307|2</t>
  </si>
  <si>
    <t>KR|74605306|48|483608210|2</t>
  </si>
  <si>
    <t>KR|74605306|48|483608210|1</t>
  </si>
  <si>
    <t>KR|74638960|29|483608195|3</t>
  </si>
  <si>
    <t>SV|97928129|14|483608195|2</t>
  </si>
  <si>
    <t>SV|96826395|51|483608195|1</t>
  </si>
  <si>
    <t>SV|94833433|184|483608171|2</t>
  </si>
  <si>
    <t>SV|94833433|184|483608171|1</t>
  </si>
  <si>
    <t>KR|71791413|219|483608170|2</t>
  </si>
  <si>
    <t>KR|71791413|219|483608170|1</t>
  </si>
  <si>
    <t>SV|96873589|19|483608168|2</t>
  </si>
  <si>
    <t>SV|96873589|19|483608168|1</t>
  </si>
  <si>
    <t>SV|73772874|110|483608085|4</t>
  </si>
  <si>
    <t>SV|73772874|110|483608085|3</t>
  </si>
  <si>
    <t>LV|8852102|124|483608068|2</t>
  </si>
  <si>
    <t>LV|8852102|124|483608068|1</t>
  </si>
  <si>
    <t>DA|9041903|169|483608055|1</t>
  </si>
  <si>
    <t>SV|95641838|56|483608003|4</t>
  </si>
  <si>
    <t>SV|95505034|52|483608003|3</t>
  </si>
  <si>
    <t>SV|95505024|58|483608003|2</t>
  </si>
  <si>
    <t>SV|95398201|75|483608003|1</t>
  </si>
  <si>
    <t>SV|95463054|139|483607918|8</t>
  </si>
  <si>
    <t>SV|95463054|139|483607918|7</t>
  </si>
  <si>
    <t>SV|95289597|84|483607918|6</t>
  </si>
  <si>
    <t>SV|95289597|84|483607918|5</t>
  </si>
  <si>
    <t>SV|95284628|47|483607918|4</t>
  </si>
  <si>
    <t>SV|95284628|47|483607918|3</t>
  </si>
  <si>
    <t>SV|95284608|32|483607918|2</t>
  </si>
  <si>
    <t>SV|95284608|32|483607918|1</t>
  </si>
  <si>
    <t>KR|73829942|37|483607389|2</t>
  </si>
  <si>
    <t>KR|73829942|37|483607389|1</t>
  </si>
  <si>
    <t>AS|261230|132|483607322|3</t>
  </si>
  <si>
    <t>AS|261230|132|483607322|2</t>
  </si>
  <si>
    <t>AS|261230|132|483607322|1</t>
  </si>
  <si>
    <t>SV|97899802|20|483606992|1</t>
  </si>
  <si>
    <t>LF|71209138|31|483606762|1</t>
  </si>
  <si>
    <t>SV|71961329|68|483606738|5</t>
  </si>
  <si>
    <t>SV|95632767|77|483606738|3</t>
  </si>
  <si>
    <t>SV|95625460|78|483606738|2</t>
  </si>
  <si>
    <t>SV|71937912|135|483606738|4</t>
  </si>
  <si>
    <t>SV|93200127|100|483606738|1</t>
  </si>
  <si>
    <t>SV|92178458|71|483606738|7</t>
  </si>
  <si>
    <t>SV|92176415|131|483606738|6</t>
  </si>
  <si>
    <t>SV|97387866|37|483606391|3</t>
  </si>
  <si>
    <t>SV|97387866|37|483606391|2</t>
  </si>
  <si>
    <t>SV|97387866|37|483606391|1</t>
  </si>
  <si>
    <t>SV|96650758|36|483606240|2</t>
  </si>
  <si>
    <t>SV|96650758|36|483606240|1</t>
  </si>
  <si>
    <t>SV|96537350|20|483606239|2</t>
  </si>
  <si>
    <t>SV|96537350|20|483606239|1</t>
  </si>
  <si>
    <t>KR|73967732|67|483606134|2</t>
  </si>
  <si>
    <t>KR|73967732|67|483606134|1</t>
  </si>
  <si>
    <t>SV|97064745|25|483606133|2</t>
  </si>
  <si>
    <t>SV|97064745|25|483606133|1</t>
  </si>
  <si>
    <t>KR|73084555|150|483606099|1</t>
  </si>
  <si>
    <t>SV|71077256|91|483606089|1</t>
  </si>
  <si>
    <t>SV|97415887|27|483606084|2</t>
  </si>
  <si>
    <t>SV|97415887|27|483606084|1</t>
  </si>
  <si>
    <t>DA|9014211|88|483605978|1</t>
  </si>
  <si>
    <t>SV|70571925|84|483605854|2</t>
  </si>
  <si>
    <t>SV|70571925|84|483605854|1</t>
  </si>
  <si>
    <t>LF|71363156|35|483605693|1</t>
  </si>
  <si>
    <t>LF|71061107|164|483605690|1</t>
  </si>
  <si>
    <t>SV|94313605|34|483605689|3</t>
  </si>
  <si>
    <t>SV|94313605|34|483605689|2</t>
  </si>
  <si>
    <t>SV|94313605|34|483605689|1</t>
  </si>
  <si>
    <t>SV|73277852|110|483605575|1</t>
  </si>
  <si>
    <t>LV|431893488|48|483605451|2</t>
  </si>
  <si>
    <t>LV|431893488|48|483605451|1</t>
  </si>
  <si>
    <t>SV|93086301|97|483605447|2</t>
  </si>
  <si>
    <t>SV|93086301|97|483605447|1</t>
  </si>
  <si>
    <t>LV|481222566|113|483605267|1</t>
  </si>
  <si>
    <t>SV|92226546|31|483604887|2</t>
  </si>
  <si>
    <t>SV|92226546|31|483604887|1</t>
  </si>
  <si>
    <t>SV|98077026|13|483604837|2</t>
  </si>
  <si>
    <t>SV|98066792|11|483604837|1</t>
  </si>
  <si>
    <t>SV|91475694|79|483604546|2</t>
  </si>
  <si>
    <t>SV|91475694|79|483604546|1</t>
  </si>
  <si>
    <t>SV|71224217|92|483604455|5</t>
  </si>
  <si>
    <t>KR|72983049|153|483604455|9</t>
  </si>
  <si>
    <t>KR|72931318|90|483604455|8</t>
  </si>
  <si>
    <t>KR|74282909|89|483604455|11</t>
  </si>
  <si>
    <t>SV|95951077|155|483604455|2</t>
  </si>
  <si>
    <t>KR|73824938|66|483604455|10</t>
  </si>
  <si>
    <t>SV|92988687|59|483604455|1</t>
  </si>
  <si>
    <t>KR|16056678|40|483604455|7</t>
  </si>
  <si>
    <t>LV|431811530|222|483604310|1</t>
  </si>
  <si>
    <t>SV|965725|168|483604163|2</t>
  </si>
  <si>
    <t>SV|965725|168|483604163|1</t>
  </si>
  <si>
    <t>LF|60230350|119|483604071|1</t>
  </si>
  <si>
    <t>SV|98054524|36|483604053|1</t>
  </si>
  <si>
    <t>SV|98117191|11|483604004|2</t>
  </si>
  <si>
    <t>SV|98117191|11|483604004|1</t>
  </si>
  <si>
    <t>SV|98120196|11|483604004|6</t>
  </si>
  <si>
    <t>SV|98120196|11|483604004|5</t>
  </si>
  <si>
    <t>KR|74424812|79|483604004|8</t>
  </si>
  <si>
    <t>SV|98118454|8|483604004|3</t>
  </si>
  <si>
    <t>SV|98118454|8|483604004|4</t>
  </si>
  <si>
    <t>KR|74424812|79|483604004|7</t>
  </si>
  <si>
    <t>SV|95074471|47|483603960|2</t>
  </si>
  <si>
    <t>SV|95074471|47|483603960|1</t>
  </si>
  <si>
    <t>SV|97601436|34|483603910|2</t>
  </si>
  <si>
    <t>SV|97601436|34|483603910|1</t>
  </si>
  <si>
    <t>KR|74112419|72|483603899|2</t>
  </si>
  <si>
    <t>KR|74112419|72|483603899|1</t>
  </si>
  <si>
    <t>SV|72681256|125|483603836|2</t>
  </si>
  <si>
    <t>SV|72681256|125|483603836|1</t>
  </si>
  <si>
    <t>SV|91500855|73|483603466|2</t>
  </si>
  <si>
    <t>SV|91500855|73|483603466|1</t>
  </si>
  <si>
    <t>SV|97703279|32|483603205|4</t>
  </si>
  <si>
    <t>SV|97686985|26|483603205|3</t>
  </si>
  <si>
    <t>SV|97612008|61|483603205|2</t>
  </si>
  <si>
    <t>SV|97610642|16|483603205|1</t>
  </si>
  <si>
    <t>SV|75509662|210|483602625|2</t>
  </si>
  <si>
    <t>SV|97378990|184|483602525|1</t>
  </si>
  <si>
    <t>KR|73976017|71|483602494|2</t>
  </si>
  <si>
    <t>KR|73976017|71|483602494|1</t>
  </si>
  <si>
    <t>KR|73955722|158|483602492|2</t>
  </si>
  <si>
    <t>KR|73955722|158|483602492|1</t>
  </si>
  <si>
    <t>KR|73411384|202|483602117|9</t>
  </si>
  <si>
    <t>KR|73411384|202|483602117|8</t>
  </si>
  <si>
    <t>SV|97281101|74|483602117|5</t>
  </si>
  <si>
    <t>SV|96311373|20|483602117|2</t>
  </si>
  <si>
    <t>SV|96311373|20|483602117|1</t>
  </si>
  <si>
    <t>SV|97281101|74|483602117|6</t>
  </si>
  <si>
    <t>SV|92157830|96|483602113|3</t>
  </si>
  <si>
    <t>SV|92157830|96|483602113|2</t>
  </si>
  <si>
    <t>SV|92157830|96|483602113|1</t>
  </si>
  <si>
    <t>KR|73410794|110|483602112|7</t>
  </si>
  <si>
    <t>SV|98071828|38|483602112|6</t>
  </si>
  <si>
    <t>SV|95986322|84|483602112|2</t>
  </si>
  <si>
    <t>SV|95973601|117|483602112|1</t>
  </si>
  <si>
    <t>KR|73622607|130|483602112|8</t>
  </si>
  <si>
    <t>SV|95641838|56|483601928|2</t>
  </si>
  <si>
    <t>SV|96816184|40|483601881|1</t>
  </si>
  <si>
    <t>SV|72917709|195|483601851|1</t>
  </si>
  <si>
    <t>SV|96692039|47|483601480|2</t>
  </si>
  <si>
    <t>SV|96681661|30|483601480|1</t>
  </si>
  <si>
    <t>SV|96692039|47|483601478|2</t>
  </si>
  <si>
    <t>SV|96681661|30|483601478|1</t>
  </si>
  <si>
    <t>SV|96140120|45|483601351|1</t>
  </si>
  <si>
    <t>SV|98436468|40|483601094|1</t>
  </si>
  <si>
    <t>SV|98219248|26|483601037|1</t>
  </si>
  <si>
    <t>SV|98219248|26|483601037|2</t>
  </si>
  <si>
    <t>SV|75714781|14|483601036|1</t>
  </si>
  <si>
    <t>SV|96371372|101|483600980|2</t>
  </si>
  <si>
    <t>SV|96371372|101|483600980|1</t>
  </si>
  <si>
    <t>SV|96492769|61|483600979|2</t>
  </si>
  <si>
    <t>SV|96492769|61|483600979|1</t>
  </si>
  <si>
    <t>SV|96492759|67|483600978|2</t>
  </si>
  <si>
    <t>SV|96492759|67|483600978|1</t>
  </si>
  <si>
    <t>SV|95971051|180|483600658|2</t>
  </si>
  <si>
    <t>SV|95971051|180|483600658|1</t>
  </si>
  <si>
    <t>LF|70987821|36|483600485|1</t>
  </si>
  <si>
    <t>DA|450652|64|483600379|2</t>
  </si>
  <si>
    <t>DA|450652|64|483600379|1</t>
  </si>
  <si>
    <t>SV|91264632|80|483600362|2</t>
  </si>
  <si>
    <t>SV|91264632|80|483600362|1</t>
  </si>
  <si>
    <t>SV|97598074|24|483600250|2</t>
  </si>
  <si>
    <t>SV|97598074|24|483600250|1</t>
  </si>
  <si>
    <t>SV|98436448|24|483600134|2</t>
  </si>
  <si>
    <t>SV|98436448|24|483600134|1</t>
  </si>
  <si>
    <t>SV|74148350|689|483600132|1</t>
  </si>
  <si>
    <t>SV|95035523|210|483600129|1</t>
  </si>
  <si>
    <t>SV|98186157|47|483600093|1</t>
  </si>
  <si>
    <t>LF|71029055|79|483600045|1</t>
  </si>
  <si>
    <t>SV|98453929|27|483598252|1</t>
  </si>
  <si>
    <t>SV|95446566|16|483597811|1</t>
  </si>
  <si>
    <t>LV|430900953|426|483596760|2</t>
  </si>
  <si>
    <t>LV|430900953|426|483596760|1</t>
  </si>
  <si>
    <t>LV|430901216|163|483596759|2</t>
  </si>
  <si>
    <t>LV|430901216|163|483596759|1</t>
  </si>
  <si>
    <t>LV|48404255|83|483595393|1</t>
  </si>
  <si>
    <t>LV|431979288|171|483594024|2</t>
  </si>
  <si>
    <t>LV|431979288|171|483594024|1</t>
  </si>
  <si>
    <t>SV|4615688|165|483593767|1</t>
  </si>
  <si>
    <t>LV|430022252|53|483592669|2</t>
  </si>
  <si>
    <t>LV|430022252|53|483592669|1</t>
  </si>
  <si>
    <t>LV|482097097|217|483590950|1</t>
  </si>
  <si>
    <t>SV|96120876|239|483587600|1</t>
  </si>
  <si>
    <t>SV|75572703|81|483586782|1</t>
  </si>
  <si>
    <t>LV|430225902|88|483584233|2</t>
  </si>
  <si>
    <t>LV|430225902|88|483584233|1</t>
  </si>
  <si>
    <t>KR|74298794|47|483583032|6</t>
  </si>
  <si>
    <t>SV|96733357|27|483583032|4</t>
  </si>
  <si>
    <t>SV|96731622|57|483583032|3</t>
  </si>
  <si>
    <t>SV|96728638|33|483583032|2</t>
  </si>
  <si>
    <t>SV|96722550|44|483583032|1</t>
  </si>
  <si>
    <t>SV|427465527|168|483583032|5</t>
  </si>
  <si>
    <t>KR|73417613|91|483583003|6</t>
  </si>
  <si>
    <t>KR|73417613|91|483583003|5</t>
  </si>
  <si>
    <t>KR|7849639|377|483583003|4</t>
  </si>
  <si>
    <t>KR|7849639|377|483583003|3</t>
  </si>
  <si>
    <t>SV|2264168|139|483583003|2</t>
  </si>
  <si>
    <t>SV|2264168|139|483583003|1</t>
  </si>
  <si>
    <t>LV|432071818|51|483582764|3</t>
  </si>
  <si>
    <t>LV|431888167|63|483582764|2</t>
  </si>
  <si>
    <t>LV|431888166|66|483582764|1</t>
  </si>
  <si>
    <t>SV|487015138|80|483582735|1</t>
  </si>
  <si>
    <t>LV|10227692|260|483581492|1</t>
  </si>
  <si>
    <t>LV|431979288|171|483581485|1</t>
  </si>
  <si>
    <t>LV|432066613|145|483581393|8</t>
  </si>
  <si>
    <t>LV|432066613|145|483581393|7</t>
  </si>
  <si>
    <t>LV|432047944|30|483581393|6</t>
  </si>
  <si>
    <t>LV|432047944|30|483581393|5</t>
  </si>
  <si>
    <t>LV|431222584|53|483581393|4</t>
  </si>
  <si>
    <t>LV|431222584|53|483581393|3</t>
  </si>
  <si>
    <t>LV|430727887|39|483581393|2</t>
  </si>
  <si>
    <t>LV|430727887|39|483581393|1</t>
  </si>
  <si>
    <t>LV|10276489|37|483581387|2</t>
  </si>
  <si>
    <t>LV|10276489|37|483581387|1</t>
  </si>
  <si>
    <t>LV|10255136|105|483581385|2</t>
  </si>
  <si>
    <t>LV|10255136|105|483581385|1</t>
  </si>
  <si>
    <t>LV|48858653|31|483580383|3</t>
  </si>
  <si>
    <t>LV|48798897|27|483580383|2</t>
  </si>
  <si>
    <t>LV|48426306|28|483580383|1</t>
  </si>
  <si>
    <t>LV|424881559|54|483580102|2</t>
  </si>
  <si>
    <t>LV|424881559|54|483580102|1</t>
  </si>
  <si>
    <t>LV|33589358|12|483580099|1</t>
  </si>
  <si>
    <t>LV|431991427|138|483577618|1</t>
  </si>
  <si>
    <t>SV|95315440|68|483563198|1</t>
  </si>
  <si>
    <t>SV|95885720|146|483563195|1</t>
  </si>
  <si>
    <t>HA|230453|78|483563193|1</t>
  </si>
  <si>
    <t>SV|97885309|28|483563188|1</t>
  </si>
  <si>
    <t>LF|70936372|51|483563184|1</t>
  </si>
  <si>
    <t>SV|96640443|51|483563182|1</t>
  </si>
  <si>
    <t>KR|74309693|73|483563161|1</t>
  </si>
  <si>
    <t>KR|74298988|61|483563160|1</t>
  </si>
  <si>
    <t>KR|74446928|64|483563158|1</t>
  </si>
  <si>
    <t>LF|70707369|76|483563136|1</t>
  </si>
  <si>
    <t>SV|97542961|57|483563130|2</t>
  </si>
  <si>
    <t>SV|97542961|57|483563130|1</t>
  </si>
  <si>
    <t>SV|98258743|42|483563129|2</t>
  </si>
  <si>
    <t>SV|98258743|42|483563129|1</t>
  </si>
  <si>
    <t>UV|349453|158|483563112|2</t>
  </si>
  <si>
    <t>UV|349453|158|483563112|1</t>
  </si>
  <si>
    <t>SV|8573018|81|483563110|2</t>
  </si>
  <si>
    <t>SV|8573018|81|483563110|1</t>
  </si>
  <si>
    <t>SV|97274945|13|483563108|2</t>
  </si>
  <si>
    <t>SV|97274945|13|483563108|1</t>
  </si>
  <si>
    <t>LF|71453167|57|483563105|1</t>
  </si>
  <si>
    <t>LF|71344025|110|483563102|1</t>
  </si>
  <si>
    <t>KR|1904984|255|483563101|1</t>
  </si>
  <si>
    <t>KR|74543098|26|483563099|1</t>
  </si>
  <si>
    <t>UV|2602107|147|483563098|1</t>
  </si>
  <si>
    <t>SV|427755446|185|483563096|1</t>
  </si>
  <si>
    <t>SV|96536427|41|483563082|2</t>
  </si>
  <si>
    <t>SV|96536427|41|483563082|1</t>
  </si>
  <si>
    <t>SV|97916766|18|483563081|1</t>
  </si>
  <si>
    <t>SV|97916766|18|483563081|2</t>
  </si>
  <si>
    <t>SV|97927289|28|483563080|2</t>
  </si>
  <si>
    <t>SV|97927289|28|483563080|1</t>
  </si>
  <si>
    <t>SV|97553750|26|483563079|1</t>
  </si>
  <si>
    <t>SV|97553750|26|483563079|2</t>
  </si>
  <si>
    <t>KR|74318089|56|483563078|2</t>
  </si>
  <si>
    <t>KR|74318089|56|483563078|1</t>
  </si>
  <si>
    <t>SV|96522650|43|483563077|2</t>
  </si>
  <si>
    <t>SV|96522650|43|483563077|1</t>
  </si>
  <si>
    <t>SV|98167134|46|483563074|1</t>
  </si>
  <si>
    <t>SV|97839793|33|483563070|1</t>
  </si>
  <si>
    <t>SV|95313795|40|483563069|1</t>
  </si>
  <si>
    <t>KR|74543113|33|483563066|1</t>
  </si>
  <si>
    <t>SV|97843266|36|483563050|1</t>
  </si>
  <si>
    <t>SV|97317016|74|483563036|1</t>
  </si>
  <si>
    <t>SV|97317016|74|483563036|2</t>
  </si>
  <si>
    <t>SV|98108732|22|483562927|3</t>
  </si>
  <si>
    <t>SV|98108732|22|483562927|2</t>
  </si>
  <si>
    <t>SV|98108732|22|483562927|1</t>
  </si>
  <si>
    <t>SV|98110502|26|483562925|2</t>
  </si>
  <si>
    <t>SV|98110502|26|483562925|1</t>
  </si>
  <si>
    <t>SV|98110502|26|483562925|3</t>
  </si>
  <si>
    <t>LF|71255698|51|483562917|1</t>
  </si>
  <si>
    <t>SV|97323696|17|483562759|2</t>
  </si>
  <si>
    <t>SV|97323696|17|483562759|1</t>
  </si>
  <si>
    <t>LF|70854789|60|483562758|1</t>
  </si>
  <si>
    <t>SV|97392531|27|483562757|2</t>
  </si>
  <si>
    <t>SV|97392531|27|483562757|1</t>
  </si>
  <si>
    <t>SV|75109587|29|483562745|2</t>
  </si>
  <si>
    <t>SV|75109587|29|483562745|1</t>
  </si>
  <si>
    <t>LF|71093996|98|483562645|1</t>
  </si>
  <si>
    <t>LF|71434638|13|483562644|1</t>
  </si>
  <si>
    <t>KR|74128812|50|483562637|1</t>
  </si>
  <si>
    <t>SV|98511731|11|483562338|1</t>
  </si>
  <si>
    <t>LF|70834311|63|483562307|1</t>
  </si>
  <si>
    <t>LF|70779922|59|483562299|1</t>
  </si>
  <si>
    <t>SV|75573548|70|483562280|1</t>
  </si>
  <si>
    <t>AS|8883016|100|483562274|1</t>
  </si>
  <si>
    <t>SV|97857099|41|483562270|1</t>
  </si>
  <si>
    <t>SV|97796260|79|483562269|1</t>
  </si>
  <si>
    <t>SV|70439756|97|483562268|1</t>
  </si>
  <si>
    <t>SV|97870391|27|483562266|1</t>
  </si>
  <si>
    <t>LF|71358072|15|483562264|1</t>
  </si>
  <si>
    <t>SV|97904014|41|483562261|1</t>
  </si>
  <si>
    <t>SV|97235250|22|483562140|3</t>
  </si>
  <si>
    <t>SV|97235250|22|483562140|2</t>
  </si>
  <si>
    <t>SV|97235250|22|483562140|1</t>
  </si>
  <si>
    <t>KR|73930896|80|483562139|3</t>
  </si>
  <si>
    <t>KR|73930896|80|483562139|2</t>
  </si>
  <si>
    <t>KR|73930896|80|483562139|1</t>
  </si>
  <si>
    <t>LF|70924664|46|483562137|1</t>
  </si>
  <si>
    <t>SV|97248116|26|483562134|3</t>
  </si>
  <si>
    <t>SV|97248116|26|483562134|2</t>
  </si>
  <si>
    <t>SV|97248116|26|483562134|1</t>
  </si>
  <si>
    <t>LF|70952879|48|483562132|1</t>
  </si>
  <si>
    <t>KR|74320084|70|483562086|2</t>
  </si>
  <si>
    <t>KR|74320084|70|483562086|1</t>
  </si>
  <si>
    <t>SV|97409737|50|483561913|1</t>
  </si>
  <si>
    <t>SV|96305955|71|483561824|1</t>
  </si>
  <si>
    <t>KR|74207644|97|483561823|1</t>
  </si>
  <si>
    <t>SV|96303250|75|483561822|1</t>
  </si>
  <si>
    <t>SV|96303250|75|483561821|1</t>
  </si>
  <si>
    <t>LF|70939430|34|483561645|1</t>
  </si>
  <si>
    <t>LF|70939437|22|483561644|2</t>
  </si>
  <si>
    <t>LV|431593374|191|483561643|2</t>
  </si>
  <si>
    <t>LV|431593374|191|483561643|1</t>
  </si>
  <si>
    <t>SV|96669803|50|483561642|2</t>
  </si>
  <si>
    <t>SV|96669803|50|483561642|1</t>
  </si>
  <si>
    <t>SV|96683579|27|483561641|2</t>
  </si>
  <si>
    <t>SV|96683579|27|483561641|1</t>
  </si>
  <si>
    <t>LF|70584723|74|483561561|1</t>
  </si>
  <si>
    <t>LF|70560787|57|483561560|1</t>
  </si>
  <si>
    <t>SV|98518303|10|483561491|2</t>
  </si>
  <si>
    <t>SV|94657169|46|483561491|1</t>
  </si>
  <si>
    <t>SV|856217|134|483561457|1</t>
  </si>
  <si>
    <t>KR|70903810|247|483561453|2</t>
  </si>
  <si>
    <t>KR|70903810|247|483561453|1</t>
  </si>
  <si>
    <t>LV|431393150|168|483561450|1</t>
  </si>
  <si>
    <t>LV|431393150|168|483561450|2</t>
  </si>
  <si>
    <t>HA|245282|101|483561365|1</t>
  </si>
  <si>
    <t>SV|98317884|14|483561293|2</t>
  </si>
  <si>
    <t>SV|98317884|14|483561293|1</t>
  </si>
  <si>
    <t>SV|98305142|8|483561292|2</t>
  </si>
  <si>
    <t>SV|98305142|8|483561292|1</t>
  </si>
  <si>
    <t>LF|70627547|119|483561250|1</t>
  </si>
  <si>
    <t>SV|74310883|182|483560469|1</t>
  </si>
  <si>
    <t>KV|312924140|238|483552626|3</t>
  </si>
  <si>
    <t>KV|312924140|238|483552626|2</t>
  </si>
  <si>
    <t>KV|312924140|238|483552626|1</t>
  </si>
  <si>
    <t>SV|96750561|92|483544710|1</t>
  </si>
  <si>
    <t>SV|97694430|19|483544694|3</t>
  </si>
  <si>
    <t>SV|97694430|19|483544694|1</t>
  </si>
  <si>
    <t>SV|97694430|19|483544694|2</t>
  </si>
  <si>
    <t>KR|74154820|61|483544693|3</t>
  </si>
  <si>
    <t>KR|74154820|61|483544693|2</t>
  </si>
  <si>
    <t>KR|74154820|61|483544693|1</t>
  </si>
  <si>
    <t>SV|97736774|11|483544692|6</t>
  </si>
  <si>
    <t>SV|97736774|11|483544692|5</t>
  </si>
  <si>
    <t>SV|97734372|32|483544692|4</t>
  </si>
  <si>
    <t>SV|97733193|14|483544692|2</t>
  </si>
  <si>
    <t>SV|97733193|14|483544692|1</t>
  </si>
  <si>
    <t>SV|97734372|32|483544692|3</t>
  </si>
  <si>
    <t>SV|95328371|153|483544690|3</t>
  </si>
  <si>
    <t>SV|95328371|153|483544690|2</t>
  </si>
  <si>
    <t>SV|95328371|153|483544690|1</t>
  </si>
  <si>
    <t>SV|427360998|133|483544685|3</t>
  </si>
  <si>
    <t>SV|427360998|133|483544685|2</t>
  </si>
  <si>
    <t>SV|427360998|133|483544685|1</t>
  </si>
  <si>
    <t>LF|71195579|33|483544683|1</t>
  </si>
  <si>
    <t>SV|97693622|23|483544682|1</t>
  </si>
  <si>
    <t>SV|97693622|23|483544682|2</t>
  </si>
  <si>
    <t>SV|96819087|33|483544681|2</t>
  </si>
  <si>
    <t>SV|96819087|33|483544681|1</t>
  </si>
  <si>
    <t>KR|73690979|94|483544680|2</t>
  </si>
  <si>
    <t>KR|73690979|94|483544680|1</t>
  </si>
  <si>
    <t>KR|74380928|22|483544678|2</t>
  </si>
  <si>
    <t>KR|74380928|22|483544678|1</t>
  </si>
  <si>
    <t>KR|73917022|49|483544677|2</t>
  </si>
  <si>
    <t>KR|73917022|49|483544677|1</t>
  </si>
  <si>
    <t>SV|97228533|37|483544675|2</t>
  </si>
  <si>
    <t>SV|97228533|37|483544675|1</t>
  </si>
  <si>
    <t>SV|98090573|19|483544674|2</t>
  </si>
  <si>
    <t>SV|98090573|19|483544674|1</t>
  </si>
  <si>
    <t>SV|97546395|28|483544672|2</t>
  </si>
  <si>
    <t>SV|97546395|28|483544672|1</t>
  </si>
  <si>
    <t>LV|432063399|135|483544619|1</t>
  </si>
  <si>
    <t>LV|432063399|135|483544619|2</t>
  </si>
  <si>
    <t>SV|95521239|81|483544613|2</t>
  </si>
  <si>
    <t>SV|95521239|81|483544613|1</t>
  </si>
  <si>
    <t>SV|90506614|105|483544606|2</t>
  </si>
  <si>
    <t>SV|90506614|105|483544606|1</t>
  </si>
  <si>
    <t>SV|98227119|11|483544605|1</t>
  </si>
  <si>
    <t>SV|98227119|11|483544605|2</t>
  </si>
  <si>
    <t>KR|74610663|22|483544604|1</t>
  </si>
  <si>
    <t>SV|91024017|97|483544588|1</t>
  </si>
  <si>
    <t>SV|97461282|54|483544579|2</t>
  </si>
  <si>
    <t>SV|97461282|54|483544579|1</t>
  </si>
  <si>
    <t>DA|6954623|117|483544578|1</t>
  </si>
  <si>
    <t>SV|91024409|115|483544572|1</t>
  </si>
  <si>
    <t>SV|73673422|73|483544531|2</t>
  </si>
  <si>
    <t>SV|73673422|73|483544531|1</t>
  </si>
  <si>
    <t>SV|94178268|63|483544530|2</t>
  </si>
  <si>
    <t>SV|94178268|63|483544530|1</t>
  </si>
  <si>
    <t>KR|73772969|86|483544529|2</t>
  </si>
  <si>
    <t>KR|73772969|86|483544529|1</t>
  </si>
  <si>
    <t>LF|70510979|26|483544528|1</t>
  </si>
  <si>
    <t>SV|96589206|23|483544527|2</t>
  </si>
  <si>
    <t>SV|96589206|23|483544527|1</t>
  </si>
  <si>
    <t>SV|74240176|45|483544526|2</t>
  </si>
  <si>
    <t>SV|74240176|45|483544526|1</t>
  </si>
  <si>
    <t>SV|97214226|23|483544525|2</t>
  </si>
  <si>
    <t>SV|97214226|23|483544525|1</t>
  </si>
  <si>
    <t>KR|71154833|223|483544519|8</t>
  </si>
  <si>
    <t>KR|71154833|223|483544519|7</t>
  </si>
  <si>
    <t>SV|92765095|45|483544519|6</t>
  </si>
  <si>
    <t>SV|92765095|45|483544519|5</t>
  </si>
  <si>
    <t>SV|92760741|37|483544519|4</t>
  </si>
  <si>
    <t>SV|92760741|37|483544519|3</t>
  </si>
  <si>
    <t>SV|92505232|91|483544519|2</t>
  </si>
  <si>
    <t>SV|92505232|91|483544519|1</t>
  </si>
  <si>
    <t>KR|73545982|112|483544519|10</t>
  </si>
  <si>
    <t>KR|73545982|112|483544519|9</t>
  </si>
  <si>
    <t>SV|93688296|97|483544518|4</t>
  </si>
  <si>
    <t>SV|93688296|97|483544518|3</t>
  </si>
  <si>
    <t>SV|93413903|118|483544518|2</t>
  </si>
  <si>
    <t>SV|93413903|118|483544518|1</t>
  </si>
  <si>
    <t>SV|97981078|15|483544516|2</t>
  </si>
  <si>
    <t>SV|97981078|15|483544516|3</t>
  </si>
  <si>
    <t>SV|97981078|15|483544516|1</t>
  </si>
  <si>
    <t>SV|92685415|175|483544515|3</t>
  </si>
  <si>
    <t>SV|92685415|175|483544515|2</t>
  </si>
  <si>
    <t>SV|92685415|175|483544515|1</t>
  </si>
  <si>
    <t>SV|97981068|8|483544513|3</t>
  </si>
  <si>
    <t>SV|97981058|8|483544513|1</t>
  </si>
  <si>
    <t>SV|97981058|8|483544513|2</t>
  </si>
  <si>
    <t>SV|97981068|8|483544513|4</t>
  </si>
  <si>
    <t>SV|97449320|40|483544496|1</t>
  </si>
  <si>
    <t>SV|98347635|37|483544494|1</t>
  </si>
  <si>
    <t>SV|96095649|36|483544493|1</t>
  </si>
  <si>
    <t>SV|96083942|66|483544488|1</t>
  </si>
  <si>
    <t>LF|70911408|132|483544486|1</t>
  </si>
  <si>
    <t>SV|94921998|61|483544439|1</t>
  </si>
  <si>
    <t>DA|4702898|56|483544437|1</t>
  </si>
  <si>
    <t>LV|9762714|72|483544390|8</t>
  </si>
  <si>
    <t>LV|9762714|72|483544390|7</t>
  </si>
  <si>
    <t>LV|9762713|93|483544390|6</t>
  </si>
  <si>
    <t>LV|9762713|93|483544390|5</t>
  </si>
  <si>
    <t>SV|95421324|90|483544390|4</t>
  </si>
  <si>
    <t>SV|95421324|90|483544390|3</t>
  </si>
  <si>
    <t>SV|91907243|180|483544390|2</t>
  </si>
  <si>
    <t>SV|91907243|180|483544390|1</t>
  </si>
  <si>
    <t>SV|98454227|13|483544334|1</t>
  </si>
  <si>
    <t>SV|98454227|13|483544334|2</t>
  </si>
  <si>
    <t>SV|96755992|86|483544323|2</t>
  </si>
  <si>
    <t>SV|96755992|86|483544323|1</t>
  </si>
  <si>
    <t>SV|97490516|35|483544239|1</t>
  </si>
  <si>
    <t>LV|425438624|206|483544196|4</t>
  </si>
  <si>
    <t>LV|425438624|206|483544196|3</t>
  </si>
  <si>
    <t>LV|425438624|206|483544196|2</t>
  </si>
  <si>
    <t>SV|65041562|279|483543977|2</t>
  </si>
  <si>
    <t>SV|65041562|279|483543977|1</t>
  </si>
  <si>
    <t>SV|70285918|66|483543873|2</t>
  </si>
  <si>
    <t>SV|70285918|66|483543873|1</t>
  </si>
  <si>
    <t>SV|96792341|16|483543872|2</t>
  </si>
  <si>
    <t>SV|96792341|16|483543872|1</t>
  </si>
  <si>
    <t>SV|96792331|23|483543871|2</t>
  </si>
  <si>
    <t>SV|96792331|23|483543871|1</t>
  </si>
  <si>
    <t>SV|97103425|25|483543821|3</t>
  </si>
  <si>
    <t>SV|97103425|25|483543821|2</t>
  </si>
  <si>
    <t>SV|97103425|25|483543821|1</t>
  </si>
  <si>
    <t>SV|97103425|25|483543819|7</t>
  </si>
  <si>
    <t>SV|97087866|19|483543819|3</t>
  </si>
  <si>
    <t>SV|97074460|48|483543819|1</t>
  </si>
  <si>
    <t>SV|97038810|54|483543813|3</t>
  </si>
  <si>
    <t>SV|97038810|54|483543813|2</t>
  </si>
  <si>
    <t>SV|97038810|54|483543813|1</t>
  </si>
  <si>
    <t>SV|97090551|75|483543812|2</t>
  </si>
  <si>
    <t>SV|97602421|54|483543735|2</t>
  </si>
  <si>
    <t>SV|97602421|54|483543735|1</t>
  </si>
  <si>
    <t>KR|73403473|73|483543648|1</t>
  </si>
  <si>
    <t>SV|97133930|42|483543634|1</t>
  </si>
  <si>
    <t>SV|486980586|145|483543592|2</t>
  </si>
  <si>
    <t>LV|481955436|62|483543592|1</t>
  </si>
  <si>
    <t>SV|97960582|18|483543544|2</t>
  </si>
  <si>
    <t>SV|97960582|18|483543544|1</t>
  </si>
  <si>
    <t>SV|73857455|50|483543543|2</t>
  </si>
  <si>
    <t>SV|73857455|50|483543543|1</t>
  </si>
  <si>
    <t>SV|93338581|29|483543542|2</t>
  </si>
  <si>
    <t>SV|93338581|29|483543542|1</t>
  </si>
  <si>
    <t>SV|95500023|65|483543518|4</t>
  </si>
  <si>
    <t>SV|95500023|65|483543518|3</t>
  </si>
  <si>
    <t>SV|94547538|140|483543518|2</t>
  </si>
  <si>
    <t>SV|94547538|140|483543518|1</t>
  </si>
  <si>
    <t>SV|8330146|164|483543518|8</t>
  </si>
  <si>
    <t>SV|8330146|164|483543518|7</t>
  </si>
  <si>
    <t>SV|70989640|146|483543517|2</t>
  </si>
  <si>
    <t>SV|70989640|146|483543517|1</t>
  </si>
  <si>
    <t>KR|74525218|56|483543516|2</t>
  </si>
  <si>
    <t>KR|74525218|56|483543516|1</t>
  </si>
  <si>
    <t>SV|71051451|133|483543512|2</t>
  </si>
  <si>
    <t>SV|71051451|133|483543512|3</t>
  </si>
  <si>
    <t>SV|98177571|16|483543509|2</t>
  </si>
  <si>
    <t>SV|98177571|16|483543509|1</t>
  </si>
  <si>
    <t>SV|96313947|30|483543508|2</t>
  </si>
  <si>
    <t>SV|96313947|30|483543508|1</t>
  </si>
  <si>
    <t>SV|98267257|14|483543506|2</t>
  </si>
  <si>
    <t>SV|98267257|14|483543506|1</t>
  </si>
  <si>
    <t>SV|98277959|8|483543505|1</t>
  </si>
  <si>
    <t>SV|98277959|8|483543505|2</t>
  </si>
  <si>
    <t>SV|95769727|18|483543504|2</t>
  </si>
  <si>
    <t>SV|95769727|18|483543504|1</t>
  </si>
  <si>
    <t>SV|96708072|26|483543440|2</t>
  </si>
  <si>
    <t>SV|96708072|26|483543440|1</t>
  </si>
  <si>
    <t>LV|426305743|89|483543436|2</t>
  </si>
  <si>
    <t>LV|426305743|89|483543436|1</t>
  </si>
  <si>
    <t>SV|97591013|101|483543261|1</t>
  </si>
  <si>
    <t>KR|73656252|69|483543260|3</t>
  </si>
  <si>
    <t>KR|73656252|69|483543260|2</t>
  </si>
  <si>
    <t>KR|73656252|69|483543260|1</t>
  </si>
  <si>
    <t>SV|60922587|191|483543213|6</t>
  </si>
  <si>
    <t>SV|93068192|224|483543213|5</t>
  </si>
  <si>
    <t>SV|93062590|259|483543213|4</t>
  </si>
  <si>
    <t>SV|91691786|195|483543213|3</t>
  </si>
  <si>
    <t>SV|91690644|150|483543213|2</t>
  </si>
  <si>
    <t>SV|96411531|26|483543207|1</t>
  </si>
  <si>
    <t>LF|71188576|33|483543202|1</t>
  </si>
  <si>
    <t>SV|428919279|161|483543146|2</t>
  </si>
  <si>
    <t>SV|428919279|161|483543146|1</t>
  </si>
  <si>
    <t>KR|72475718|249|483542975|2</t>
  </si>
  <si>
    <t>KR|72475718|249|483542975|1</t>
  </si>
  <si>
    <t>KR|72795533|146|483542968|4</t>
  </si>
  <si>
    <t>KR|72795533|146|483542968|3</t>
  </si>
  <si>
    <t>SV|95325504|32|483542968|2</t>
  </si>
  <si>
    <t>SV|95325504|32|483542968|1</t>
  </si>
  <si>
    <t>SV|74978594|196|483542962|2</t>
  </si>
  <si>
    <t>SV|74978594|196|483542962|1</t>
  </si>
  <si>
    <t>SV|97744654|24|483542960|2</t>
  </si>
  <si>
    <t>SV|97744654|24|483542960|1</t>
  </si>
  <si>
    <t>KR|72160927|206|483542957|6</t>
  </si>
  <si>
    <t>KR|72160927|206|483542957|5</t>
  </si>
  <si>
    <t>SV|94418871|111|483542957|4</t>
  </si>
  <si>
    <t>SV|94418871|111|483542957|3</t>
  </si>
  <si>
    <t>SV|94203023|77|483542957|2</t>
  </si>
  <si>
    <t>SV|94203023|77|483542957|1</t>
  </si>
  <si>
    <t>SV|93029228|54|483542954|3</t>
  </si>
  <si>
    <t>SV|93029228|54|483542954|2</t>
  </si>
  <si>
    <t>SV|93029228|54|483542954|1</t>
  </si>
  <si>
    <t>KR|74055476|25|483542953|6</t>
  </si>
  <si>
    <t>KR|74055476|25|483542953|5</t>
  </si>
  <si>
    <t>KR|70507112|137|483542953|4</t>
  </si>
  <si>
    <t>KR|70507112|137|483542953|3</t>
  </si>
  <si>
    <t>SV|90931939|63|483542953|2</t>
  </si>
  <si>
    <t>SV|90931939|63|483542953|1</t>
  </si>
  <si>
    <t>SV|94323524|64|483542951|3</t>
  </si>
  <si>
    <t>SV|94323524|64|483542951|2</t>
  </si>
  <si>
    <t>SV|94323524|64|483542951|1</t>
  </si>
  <si>
    <t>SV|95298842|32|483542947|3</t>
  </si>
  <si>
    <t>SV|95298842|32|483542947|2</t>
  </si>
  <si>
    <t>SV|95298842|32|483542947|1</t>
  </si>
  <si>
    <t>SV|90978435|88|483542946|3</t>
  </si>
  <si>
    <t>SV|90978435|88|483542946|2</t>
  </si>
  <si>
    <t>SV|90978435|88|483542946|1</t>
  </si>
  <si>
    <t>SV|91293989|86|483542944|12</t>
  </si>
  <si>
    <t>SV|91293989|86|483542944|11</t>
  </si>
  <si>
    <t>SV|91293989|86|483542944|10</t>
  </si>
  <si>
    <t>SV|91292503|56|483542944|9</t>
  </si>
  <si>
    <t>SV|91292503|56|483542944|8</t>
  </si>
  <si>
    <t>SV|91292503|56|483542944|7</t>
  </si>
  <si>
    <t>SV|91045313|79|483542944|6</t>
  </si>
  <si>
    <t>SV|91045313|79|483542944|5</t>
  </si>
  <si>
    <t>SV|91045313|79|483542944|4</t>
  </si>
  <si>
    <t>SV|91039712|55|483542944|3</t>
  </si>
  <si>
    <t>SV|91039712|55|483542944|2</t>
  </si>
  <si>
    <t>SV|91039712|55|483542944|1</t>
  </si>
  <si>
    <t>SV|97023997|39|483542943|2</t>
  </si>
  <si>
    <t>SV|97023997|39|483542943|1</t>
  </si>
  <si>
    <t>SV|97023997|39|483542943|3</t>
  </si>
  <si>
    <t>SV|96906990|23|483542936|2</t>
  </si>
  <si>
    <t>SV|96906990|23|483542936|1</t>
  </si>
  <si>
    <t>SV|96906990|23|483542936|3</t>
  </si>
  <si>
    <t>SV|60922587|191|483542899|6</t>
  </si>
  <si>
    <t>SV|93068192|224|483542899|5</t>
  </si>
  <si>
    <t>SV|93062590|259|483542899|4</t>
  </si>
  <si>
    <t>SV|91691786|195|483542899|3</t>
  </si>
  <si>
    <t>SV|91690644|150|483542899|2</t>
  </si>
  <si>
    <t>SV|97909795|46|483542769|1</t>
  </si>
  <si>
    <t>SV|97235651|19|483542715|2</t>
  </si>
  <si>
    <t>SV|97235651|19|483542715|1</t>
  </si>
  <si>
    <t>SV|97252579|24|483542714|2</t>
  </si>
  <si>
    <t>SV|97252579|24|483542714|1</t>
  </si>
  <si>
    <t>KR|73916982|66|483542713|2</t>
  </si>
  <si>
    <t>KR|73916982|66|483542713|1</t>
  </si>
  <si>
    <t>SV|97449330|41|483542710|1</t>
  </si>
  <si>
    <t>SV|97944750|83|483542709|1</t>
  </si>
  <si>
    <t>SV|95593902|76|483542708|1</t>
  </si>
  <si>
    <t>LV|431331064|66|483540653|4</t>
  </si>
  <si>
    <t>LV|431331064|66|483540653|3</t>
  </si>
  <si>
    <t>LV|431258627|211|483540653|2</t>
  </si>
  <si>
    <t>LV|431258627|211|483540653|1</t>
  </si>
  <si>
    <t>KV|348660018|9|483539923|1</t>
  </si>
  <si>
    <t>LV|48859850|11|483530886|1</t>
  </si>
  <si>
    <t>SV|97909795|46|483528709|1</t>
  </si>
  <si>
    <t>LG|600348001|674|483528344|1</t>
  </si>
  <si>
    <t>KR|73737981|109|483526100|1</t>
  </si>
  <si>
    <t>SV|96470694|50|483525774|1</t>
  </si>
  <si>
    <t>LF|70864236|137|483525540|1</t>
  </si>
  <si>
    <t>SV|94004266|57|483523801|1</t>
  </si>
  <si>
    <t>SV|94004266|57|483523799|1</t>
  </si>
  <si>
    <t>KV|312924140|234|483508785|3</t>
  </si>
  <si>
    <t>KV|312924140|234|483508785|2</t>
  </si>
  <si>
    <t>KV|312924140|234|483508785|1</t>
  </si>
  <si>
    <t>SV|75450172|100|483487350|1</t>
  </si>
  <si>
    <t>SV|94446381|259|483487350|2</t>
  </si>
  <si>
    <t>SV|70022516|599|483486553|3</t>
  </si>
  <si>
    <t>SV|70022516|599|483486553|2</t>
  </si>
  <si>
    <t>SV|70022516|599|483486553|1</t>
  </si>
  <si>
    <t>SV|92876876|91|483484505|2</t>
  </si>
  <si>
    <t>DA|640239|119|483484026|2</t>
  </si>
  <si>
    <t>DA|640239|119|483484026|1</t>
  </si>
  <si>
    <t>SV|93644978|25|483484023|2</t>
  </si>
  <si>
    <t>SV|93644978|25|483484023|1</t>
  </si>
  <si>
    <t>SV|94028110|55|483484020|2</t>
  </si>
  <si>
    <t>SV|94028110|55|483484020|1</t>
  </si>
  <si>
    <t>SV|97712114|142|483483978|1</t>
  </si>
  <si>
    <t>SV|97750511|22|483483976|2</t>
  </si>
  <si>
    <t>SV|97750511|22|483483976|1</t>
  </si>
  <si>
    <t>SV|97603240|59|483483975|1</t>
  </si>
  <si>
    <t>SV|97603240|59|483483975|2</t>
  </si>
  <si>
    <t>SV|97552160|25|483483947|2</t>
  </si>
  <si>
    <t>SV|97552160|25|483483947|1</t>
  </si>
  <si>
    <t>SV|98214638|49|483483859|1</t>
  </si>
  <si>
    <t>SV|68777562|114|483483706|2</t>
  </si>
  <si>
    <t>SV|68777562|114|483483706|1</t>
  </si>
  <si>
    <t>SV|70770780|75|483483705|3</t>
  </si>
  <si>
    <t>SV|70770780|75|483483705|2</t>
  </si>
  <si>
    <t>SV|70770780|75|483483705|1</t>
  </si>
  <si>
    <t>SV|428877023|137|483483704|2</t>
  </si>
  <si>
    <t>SV|428877023|137|483483704|1</t>
  </si>
  <si>
    <t>KR|67625480|240|483483702|3</t>
  </si>
  <si>
    <t>KR|67625480|240|483483702|2</t>
  </si>
  <si>
    <t>KR|67625480|240|483483702|1</t>
  </si>
  <si>
    <t>SV|68777561|164|483483701|2</t>
  </si>
  <si>
    <t>SV|68777561|164|483483701|1</t>
  </si>
  <si>
    <t>SV|61701530|96|483483698|3</t>
  </si>
  <si>
    <t>SV|61701530|96|483483698|1</t>
  </si>
  <si>
    <t>SV|61701530|96|483483698|2</t>
  </si>
  <si>
    <t>KR|68872135|247|483483697|4</t>
  </si>
  <si>
    <t>KR|68872135|247|483483697|3</t>
  </si>
  <si>
    <t>KR|68872135|247|483483697|2</t>
  </si>
  <si>
    <t>KR|68872135|247|483483697|1</t>
  </si>
  <si>
    <t>SV|93002893|68|483483567|1</t>
  </si>
  <si>
    <t>SV|65041562|279|483483521|2</t>
  </si>
  <si>
    <t>SV|65041562|279|483483521|1</t>
  </si>
  <si>
    <t>SV|97813296|76|483483418|2</t>
  </si>
  <si>
    <t>SV|97813296|76|483483418|1</t>
  </si>
  <si>
    <t>SV|97808734|55|483483416|2</t>
  </si>
  <si>
    <t>SV|97808734|55|483483416|1</t>
  </si>
  <si>
    <t>SV|97628445|119|483483173|1</t>
  </si>
  <si>
    <t>KR|74543536|101|483483171|2</t>
  </si>
  <si>
    <t>KR|74543536|101|483483171|1</t>
  </si>
  <si>
    <t>SV|97354168|34|483482985|2</t>
  </si>
  <si>
    <t>SV|97354168|34|483482985|1</t>
  </si>
  <si>
    <t>SV|96289805|34|483482983|2</t>
  </si>
  <si>
    <t>SV|96289805|34|483482983|1</t>
  </si>
  <si>
    <t>SV|95060267|72|483482979|2</t>
  </si>
  <si>
    <t>SV|95060267|72|483482979|1</t>
  </si>
  <si>
    <t>SV|97083246|20|483482925|1</t>
  </si>
  <si>
    <t>SV|97083246|20|483482925|2</t>
  </si>
  <si>
    <t>SV|96512950|86|483482683|2</t>
  </si>
  <si>
    <t>SV|96512950|86|483482683|1</t>
  </si>
  <si>
    <t>SV|96063731|105|483482572|1</t>
  </si>
  <si>
    <t>SV|98480893|17|483482538|2</t>
  </si>
  <si>
    <t>SV|98480893|17|483482538|1</t>
  </si>
  <si>
    <t>SV|98248978|24|483482517|3</t>
  </si>
  <si>
    <t>SV|98314235|24|483482517|6</t>
  </si>
  <si>
    <t>SV|98255876|31|483482517|5</t>
  </si>
  <si>
    <t>SV|98254134|29|483482517|4</t>
  </si>
  <si>
    <t>SV|70383846|55|483482513|1</t>
  </si>
  <si>
    <t>SV|94820693|23|483482512|1</t>
  </si>
  <si>
    <t>SV|97565497|35|483482385|2</t>
  </si>
  <si>
    <t>SV|97565497|35|483482385|1</t>
  </si>
  <si>
    <t>SV|74528556|38|483482301|2</t>
  </si>
  <si>
    <t>SV|74528556|38|483482301|1</t>
  </si>
  <si>
    <t>KR|73914768|84|483482187|2</t>
  </si>
  <si>
    <t>KR|73914768|84|483482187|1</t>
  </si>
  <si>
    <t>KR|73266390|164|483482183|1</t>
  </si>
  <si>
    <t>SV|97004964|64|483482182|2</t>
  </si>
  <si>
    <t>SV|97004964|64|483482182|1</t>
  </si>
  <si>
    <t>SV|95442426|40|483482168|1</t>
  </si>
  <si>
    <t>SV|97344999|82|483481983|3</t>
  </si>
  <si>
    <t>SV|97063682|32|483481878|2</t>
  </si>
  <si>
    <t>SV|97063682|32|483481878|1</t>
  </si>
  <si>
    <t>SV|97067206|22|483481874|2</t>
  </si>
  <si>
    <t>SV|97067206|22|483481874|1</t>
  </si>
  <si>
    <t>KR|73456402|150|483481861|1</t>
  </si>
  <si>
    <t>SV|92485355|80|483481832|3</t>
  </si>
  <si>
    <t>SV|92485355|80|483481832|2</t>
  </si>
  <si>
    <t>SV|92485355|80|483481832|1</t>
  </si>
  <si>
    <t>SV|92965931|98|483481830|2</t>
  </si>
  <si>
    <t>SV|92965931|98|483481830|1</t>
  </si>
  <si>
    <t>SV|69174098|147|483481828|2</t>
  </si>
  <si>
    <t>SV|69174098|147|483481828|1</t>
  </si>
  <si>
    <t>SV|69174098|147|483481828|3</t>
  </si>
  <si>
    <t>SV|98077630|19|483481826|2</t>
  </si>
  <si>
    <t>SV|98077630|19|483481826|1</t>
  </si>
  <si>
    <t>SV|428821103|105|483481824|1</t>
  </si>
  <si>
    <t>SV|428821103|105|483481824|3</t>
  </si>
  <si>
    <t>SV|428821103|105|483481824|2</t>
  </si>
  <si>
    <t>KR|73575458|126|483481794|3</t>
  </si>
  <si>
    <t>KR|73575458|126|483481794|2</t>
  </si>
  <si>
    <t>KR|73575458|126|483481794|1</t>
  </si>
  <si>
    <t>SV|94141310|36|483481763|2</t>
  </si>
  <si>
    <t>SV|94141310|36|483481763|1</t>
  </si>
  <si>
    <t>SV|95023298|79|483481471|1</t>
  </si>
  <si>
    <t>SV|94045404|62|483481394|5</t>
  </si>
  <si>
    <t>SV|93304689|86|483481394|4</t>
  </si>
  <si>
    <t>SV|93301424|147|483481394|3</t>
  </si>
  <si>
    <t>SV|93102840|82|483481394|2</t>
  </si>
  <si>
    <t>SV|91299548|309|483481394|1</t>
  </si>
  <si>
    <t>SV|92348348|60|483481348|1</t>
  </si>
  <si>
    <t>SV|97558532|61|483481338|2</t>
  </si>
  <si>
    <t>SV|97558532|61|483481338|1</t>
  </si>
  <si>
    <t>SV|96684588|67|483481232|4</t>
  </si>
  <si>
    <t>SV|96684588|67|483481232|3</t>
  </si>
  <si>
    <t>KR|74543535|100|483481229|1</t>
  </si>
  <si>
    <t>SV|91507877|160|483481063|1</t>
  </si>
  <si>
    <t>HA|4056528|505|483481020|1</t>
  </si>
  <si>
    <t>SV|98187470|56|483480989|2</t>
  </si>
  <si>
    <t>SV|98187470|56|483480989|1</t>
  </si>
  <si>
    <t>SV|98097638|37|483480965|1</t>
  </si>
  <si>
    <t>SV|97143503|86|483480961|1</t>
  </si>
  <si>
    <t>LF|70736341|105|483480957|1</t>
  </si>
  <si>
    <t>KR|74079514|104|483480955|1</t>
  </si>
  <si>
    <t>KR|74562259|35|483480954|1</t>
  </si>
  <si>
    <t>SV|97995745|14|483480937|1</t>
  </si>
  <si>
    <t>SV|97995745|14|483480937|2</t>
  </si>
  <si>
    <t>SV|97992608|15|483480936|1</t>
  </si>
  <si>
    <t>SV|97992608|15|483480936|2</t>
  </si>
  <si>
    <t>LF|70529288|71|483480669|2</t>
  </si>
  <si>
    <t>SV|90184593|87|483480572|1</t>
  </si>
  <si>
    <t>SV|94820693|23|483480554|1</t>
  </si>
  <si>
    <t>SV|97302883|76|483480519|1</t>
  </si>
  <si>
    <t>SV|96896988|90|483480515|1</t>
  </si>
  <si>
    <t>SV|98412449|8|483480458|1</t>
  </si>
  <si>
    <t>SV|98412449|8|483480458|2</t>
  </si>
  <si>
    <t>SV|98398961|26|483480453|2</t>
  </si>
  <si>
    <t>SV|98398961|26|483480453|1</t>
  </si>
  <si>
    <t>SV|94374846|55|483480449|1</t>
  </si>
  <si>
    <t>SV|94381827|52|483480447|1</t>
  </si>
  <si>
    <t>SV|98439343|16|483480345|2</t>
  </si>
  <si>
    <t>SV|98439343|16|483480345|1</t>
  </si>
  <si>
    <t>KR|16048529|37|483480343|2</t>
  </si>
  <si>
    <t>KR|16048529|37|483480343|1</t>
  </si>
  <si>
    <t>SV|74009670|41|483480342|4</t>
  </si>
  <si>
    <t>SV|74009670|41|483480342|3</t>
  </si>
  <si>
    <t>SV|74009640|28|483480342|2</t>
  </si>
  <si>
    <t>SV|74009640|28|483480342|1</t>
  </si>
  <si>
    <t>SV|98430164|10|483480340|3</t>
  </si>
  <si>
    <t>SV|98430154|8|483480340|1</t>
  </si>
  <si>
    <t>SV|98430154|8|483480340|2</t>
  </si>
  <si>
    <t>SV|98430164|10|483480340|4</t>
  </si>
  <si>
    <t>SV|98423748|11|483480338|3</t>
  </si>
  <si>
    <t>SV|98423748|11|483480338|2</t>
  </si>
  <si>
    <t>SV|98423748|11|483480338|1</t>
  </si>
  <si>
    <t>KR|74543537|84|483480337|2</t>
  </si>
  <si>
    <t>KR|74543537|84|483480337|1</t>
  </si>
  <si>
    <t>KR|74543538|75|483480331|2</t>
  </si>
  <si>
    <t>KR|74543538|75|483480331|1</t>
  </si>
  <si>
    <t>KR|74543487|112|483480330|2</t>
  </si>
  <si>
    <t>KR|74543487|112|483480330|1</t>
  </si>
  <si>
    <t>SV|98424905|10|483480329|2</t>
  </si>
  <si>
    <t>SV|98424905|10|483480329|1</t>
  </si>
  <si>
    <t>SV|98424905|10|483480329|3</t>
  </si>
  <si>
    <t>SV|98470907|40|483480043|1</t>
  </si>
  <si>
    <t>SV|98470907|40|483480043|2</t>
  </si>
  <si>
    <t>SV|95439607|189|483480042|2</t>
  </si>
  <si>
    <t>SV|95439607|189|483480042|1</t>
  </si>
  <si>
    <t>KR|73456402|150|483479860|2</t>
  </si>
  <si>
    <t>KR|73456402|150|483479860|1</t>
  </si>
  <si>
    <t>SV|97067206|22|483479859|2</t>
  </si>
  <si>
    <t>SV|97067206|22|483479859|1</t>
  </si>
  <si>
    <t>KR|74258162|21|483479716|1</t>
  </si>
  <si>
    <t>SV|428249352|110|483479700|1</t>
  </si>
  <si>
    <t>SV|97667241|24|483479568|1</t>
  </si>
  <si>
    <t>SV|96896988|90|483479531|1</t>
  </si>
  <si>
    <t>HA|1069106|99|483479360|2</t>
  </si>
  <si>
    <t>HA|1069106|99|483479360|1</t>
  </si>
  <si>
    <t>SV|68132538|116|483479320|5</t>
  </si>
  <si>
    <t>SV|61990991|84|483479320|4</t>
  </si>
  <si>
    <t>SV|61990990|86|483479320|3</t>
  </si>
  <si>
    <t>SV|93591097|102|483479320|2</t>
  </si>
  <si>
    <t>SV|96050263|61|483479268|3</t>
  </si>
  <si>
    <t>SV|96043405|32|483479268|2</t>
  </si>
  <si>
    <t>SV|96042830|20|483479268|1</t>
  </si>
  <si>
    <t>SV|74603992|50|483479259|2</t>
  </si>
  <si>
    <t>SV|74603992|50|483479259|1</t>
  </si>
  <si>
    <t>SV|65487508|87|483479191|1</t>
  </si>
  <si>
    <t>KR|74371053|48|483479147|2</t>
  </si>
  <si>
    <t>SV|97576775|44|483479144|1</t>
  </si>
  <si>
    <t>SV|94964004|71|483479068|1</t>
  </si>
  <si>
    <t>SV|98098685|24|483479022|1</t>
  </si>
  <si>
    <t>SV|96881927|51|483479021|1</t>
  </si>
  <si>
    <t>DA|478039|223|483479019|1</t>
  </si>
  <si>
    <t>SV|97162879|53|483479017|1</t>
  </si>
  <si>
    <t>SV|97210774|64|483479016|1</t>
  </si>
  <si>
    <t>SV|97117938|48|483478936|3</t>
  </si>
  <si>
    <t>SV|97117552|33|483478936|2</t>
  </si>
  <si>
    <t>SV|72610230|28|483478933|2</t>
  </si>
  <si>
    <t>SV|72610230|28|483478933|1</t>
  </si>
  <si>
    <t>KR|71070157|256|483478931|2</t>
  </si>
  <si>
    <t>KR|71070157|256|483478931|1</t>
  </si>
  <si>
    <t>SV|96080780|49|483478930|2</t>
  </si>
  <si>
    <t>SV|96080780|49|483478930|1</t>
  </si>
  <si>
    <t>KR|74555863|18|483478886|2</t>
  </si>
  <si>
    <t>KR|74555863|18|483478886|1</t>
  </si>
  <si>
    <t>SV|75278762|301|483478867|1</t>
  </si>
  <si>
    <t>LV|431587662|322|483478818|2</t>
  </si>
  <si>
    <t>LV|431587662|322|483478818|1</t>
  </si>
  <si>
    <t>KR|74322806|91|483478639|3</t>
  </si>
  <si>
    <t>KR|74322806|91|483478639|2</t>
  </si>
  <si>
    <t>KR|74322806|91|483478639|1</t>
  </si>
  <si>
    <t>SV|92617077|65|483478636|1</t>
  </si>
  <si>
    <t>LF|71039247|50|483478635|1</t>
  </si>
  <si>
    <t>SV|96252628|19|483478556|2</t>
  </si>
  <si>
    <t>SV|92731420|63|483478473|1</t>
  </si>
  <si>
    <t>SV|98396188|8|483478283|2</t>
  </si>
  <si>
    <t>SV|98396188|8|483478283|1</t>
  </si>
  <si>
    <t>KR|74396598|60|483478202|2</t>
  </si>
  <si>
    <t>KR|74396598|60|483478202|1</t>
  </si>
  <si>
    <t>SV|71326679|71|483478195|1</t>
  </si>
  <si>
    <t>SV|97435748|16|483478190|2</t>
  </si>
  <si>
    <t>SV|97435748|16|483478190|1</t>
  </si>
  <si>
    <t>SV|97261805|32|483478188|2</t>
  </si>
  <si>
    <t>SV|97261805|32|483478188|1</t>
  </si>
  <si>
    <t>KR|74335292|59|483478154|3</t>
  </si>
  <si>
    <t>KR|74335292|59|483478154|2</t>
  </si>
  <si>
    <t>KR|74335292|59|483478154|1</t>
  </si>
  <si>
    <t>SV|97559144|37|483478153|2</t>
  </si>
  <si>
    <t>SV|97559144|37|483478153|1</t>
  </si>
  <si>
    <t>SV|91507877|160|483477953|1</t>
  </si>
  <si>
    <t>SV|98191692|45|483477949|1</t>
  </si>
  <si>
    <t>SV|1080431|121|483477947|1</t>
  </si>
  <si>
    <t>SV|1080431|121|483477947|2</t>
  </si>
  <si>
    <t>DA|6586862|108|483477945|2</t>
  </si>
  <si>
    <t>DA|6586862|108|483477945|1</t>
  </si>
  <si>
    <t>KR|7931490|250|483477938|2</t>
  </si>
  <si>
    <t>KR|7931490|250|483477938|1</t>
  </si>
  <si>
    <t>SV|91900876|149|483477901|1</t>
  </si>
  <si>
    <t>DA|6188589|67|483477888|1</t>
  </si>
  <si>
    <t>SV|91712742|351|483477857|2</t>
  </si>
  <si>
    <t>SV|91712742|351|483477857|1</t>
  </si>
  <si>
    <t>SV|91712742|351|483477856|2</t>
  </si>
  <si>
    <t>SV|91712742|351|483477856|1</t>
  </si>
  <si>
    <t>SV|93243310|317|483477724|2</t>
  </si>
  <si>
    <t>SV|93243310|317|483477724|1</t>
  </si>
  <si>
    <t>DA|1321414|230|483477671|3</t>
  </si>
  <si>
    <t>DA|1321414|230|483477671|2</t>
  </si>
  <si>
    <t>DA|1321414|230|483477671|1</t>
  </si>
  <si>
    <t>SV|96430660|137|483477646|2</t>
  </si>
  <si>
    <t>SV|96430660|137|483477646|1</t>
  </si>
  <si>
    <t>KR|74322806|91|483477639|1</t>
  </si>
  <si>
    <t>SV|96833631|50|483477499|1</t>
  </si>
  <si>
    <t>SV|75515388|28|483477407|2</t>
  </si>
  <si>
    <t>SV|75515388|28|483477407|1</t>
  </si>
  <si>
    <t>SV|98366019|9|483477378|1</t>
  </si>
  <si>
    <t>SV|93852222|30|483477275|3</t>
  </si>
  <si>
    <t>SV|93852222|30|483477275|2</t>
  </si>
  <si>
    <t>SV|93852222|30|483477275|1</t>
  </si>
  <si>
    <t>SV|93846000|24|483477273|3</t>
  </si>
  <si>
    <t>SV|93846000|24|483477273|2</t>
  </si>
  <si>
    <t>SV|93846000|24|483477273|1</t>
  </si>
  <si>
    <t>SV|97659520|62|483477272|3</t>
  </si>
  <si>
    <t>SV|97659520|62|483477272|2</t>
  </si>
  <si>
    <t>SV|97659520|62|483477272|1</t>
  </si>
  <si>
    <t>SV|97992598|46|483477214|2</t>
  </si>
  <si>
    <t>SV|97992598|46|483477214|1</t>
  </si>
  <si>
    <t>SV|92382379|104|483477155|1</t>
  </si>
  <si>
    <t>SV|97981040|25|483477010|2</t>
  </si>
  <si>
    <t>SV|97981040|25|483477010|1</t>
  </si>
  <si>
    <t>SV|75648167|48|483476865|1</t>
  </si>
  <si>
    <t>SV|96200359|59|483476860|2</t>
  </si>
  <si>
    <t>SV|96200359|59|483476860|1</t>
  </si>
  <si>
    <t>SV|98222812|18|483476825|1</t>
  </si>
  <si>
    <t>SV|97569167|87|483476712|2</t>
  </si>
  <si>
    <t>SV|97569167|87|483476712|1</t>
  </si>
  <si>
    <t>SV|96267030|65|483476657|1</t>
  </si>
  <si>
    <t>SV|97480813|22|483476615|2</t>
  </si>
  <si>
    <t>SV|97480813|22|483476615|1</t>
  </si>
  <si>
    <t>KR|74132192|152|483476614|2</t>
  </si>
  <si>
    <t>KR|74132192|152|483476614|1</t>
  </si>
  <si>
    <t>SV|97480823|17|483476613|2</t>
  </si>
  <si>
    <t>SV|97480823|17|483476613|1</t>
  </si>
  <si>
    <t>SV|97471650|12|483476610|2</t>
  </si>
  <si>
    <t>SV|97471650|12|483476610|1</t>
  </si>
  <si>
    <t>SV|95894426|31|483476507|1</t>
  </si>
  <si>
    <t>SV|97193069|21|483476505|1</t>
  </si>
  <si>
    <t>SV|95584410|64|483476504|1</t>
  </si>
  <si>
    <t>SV|97807611|49|483476470|1</t>
  </si>
  <si>
    <t>DA|631592|53|483476393|2</t>
  </si>
  <si>
    <t>DA|631592|53|483476393|1</t>
  </si>
  <si>
    <t>SV|91036810|42|483476393|4</t>
  </si>
  <si>
    <t>SV|91036810|42|483476393|3</t>
  </si>
  <si>
    <t>DA|9103807|421|483476355|1</t>
  </si>
  <si>
    <t>SV|95133305|116|483476295|2</t>
  </si>
  <si>
    <t>SV|95133305|116|483476295|1</t>
  </si>
  <si>
    <t>SV|98423611|8|483476292|2</t>
  </si>
  <si>
    <t>SV|90572202|90|483476109|3</t>
  </si>
  <si>
    <t>SV|90572202|90|483476109|2</t>
  </si>
  <si>
    <t>SV|90572202|90|483476109|1</t>
  </si>
  <si>
    <t>KR|73541716|101|483476024|1</t>
  </si>
  <si>
    <t>SV|74665720|223|483475767|1</t>
  </si>
  <si>
    <t>SV|98022185|11|483475712|1</t>
  </si>
  <si>
    <t>SV|95521239|81|483475711|2</t>
  </si>
  <si>
    <t>SV|95521239|81|483475711|1</t>
  </si>
  <si>
    <t>SV|97587703|54|483475705|1</t>
  </si>
  <si>
    <t>SV|97587703|54|483475705|2</t>
  </si>
  <si>
    <t>SV|97379906|34|483475197|2</t>
  </si>
  <si>
    <t>SV|97379906|34|483475197|1</t>
  </si>
  <si>
    <t>SV|428584203|102|483475024|2</t>
  </si>
  <si>
    <t>SV|428584203|102|483475024|1</t>
  </si>
  <si>
    <t>SV|91104149|76|483474775|2</t>
  </si>
  <si>
    <t>SV|91104149|76|483474775|1</t>
  </si>
  <si>
    <t>KR|13126676|167|483474774|2</t>
  </si>
  <si>
    <t>KR|13126676|167|483474774|1</t>
  </si>
  <si>
    <t>SV|91104483|63|483474773|2</t>
  </si>
  <si>
    <t>SV|91104483|63|483474773|1</t>
  </si>
  <si>
    <t>SV|74776398|46|483474663|3</t>
  </si>
  <si>
    <t>SV|74776398|46|483474663|2</t>
  </si>
  <si>
    <t>SV|74776398|46|483474663|1</t>
  </si>
  <si>
    <t>SV|74761890|35|483474661|3</t>
  </si>
  <si>
    <t>SV|74761890|35|483474661|2</t>
  </si>
  <si>
    <t>SV|74761890|35|483474661|1</t>
  </si>
  <si>
    <t>SV|74444204|21|483474657|3</t>
  </si>
  <si>
    <t>SV|74444204|21|483474657|2</t>
  </si>
  <si>
    <t>SV|74444204|21|483474657|1</t>
  </si>
  <si>
    <t>SV|70439256|363|483474621|1</t>
  </si>
  <si>
    <t>SV|96329088|62|483474563|2</t>
  </si>
  <si>
    <t>SV|96329088|62|483474563|1</t>
  </si>
  <si>
    <t>SV|96344951|151|483474551|1</t>
  </si>
  <si>
    <t>SV|96587508|113|483474516|2</t>
  </si>
  <si>
    <t>SV|96587508|113|483474516|1</t>
  </si>
  <si>
    <t>SV|75022303|143|483474503|3</t>
  </si>
  <si>
    <t>SV|75022303|143|483474503|2</t>
  </si>
  <si>
    <t>SV|75022303|143|483474503|1</t>
  </si>
  <si>
    <t>SV|72003006|217|483474375|1</t>
  </si>
  <si>
    <t>SV|96120876|239|483474356|1</t>
  </si>
  <si>
    <t>KR|74444864|27|483474215|1</t>
  </si>
  <si>
    <t>SV|98158191|15|483474215|2</t>
  </si>
  <si>
    <t>SV|96222221|55|483474207|2</t>
  </si>
  <si>
    <t>SV|96222221|55|483474207|1</t>
  </si>
  <si>
    <t>KR|73157663|145|483474205|2</t>
  </si>
  <si>
    <t>KR|73157663|145|483474205|1</t>
  </si>
  <si>
    <t>SV|96217345|57|483474204|2</t>
  </si>
  <si>
    <t>SV|96217345|57|483474204|1</t>
  </si>
  <si>
    <t>UV|7677815|71|483474203|1</t>
  </si>
  <si>
    <t>UV|7677815|71|483474203|2</t>
  </si>
  <si>
    <t>KR|74070650|39|483474202|2</t>
  </si>
  <si>
    <t>KR|74070650|39|483474202|1</t>
  </si>
  <si>
    <t>SV|96827693|82|483473972|1</t>
  </si>
  <si>
    <t>SV|427452237|52|483473927|1</t>
  </si>
  <si>
    <t>SV|98291085|7|483473858|3</t>
  </si>
  <si>
    <t>SV|98289348|9|483473858|2</t>
  </si>
  <si>
    <t>SV|9828934|160|483473858|1</t>
  </si>
  <si>
    <t>SV|9829108|173|483473854|1</t>
  </si>
  <si>
    <t>SV|98289348|9|483473854|2</t>
  </si>
  <si>
    <t>SV|98291085|7|483473854|3</t>
  </si>
  <si>
    <t>KR|74544876|100|483473691|1</t>
  </si>
  <si>
    <t>SV|93446449|132|483473666|1</t>
  </si>
  <si>
    <t>SV|92381914|105|483473661|1</t>
  </si>
  <si>
    <t>SV|94773665|165|483473558|2</t>
  </si>
  <si>
    <t>SV|94773665|165|483473558|1</t>
  </si>
  <si>
    <t>SV|860315|52|483473472|2</t>
  </si>
  <si>
    <t>SV|860315|52|483473472|1</t>
  </si>
  <si>
    <t>SV|98013385|20|483473459|2</t>
  </si>
  <si>
    <t>SV|98013385|20|483473459|1</t>
  </si>
  <si>
    <t>SV|93480075|140|483473458|2</t>
  </si>
  <si>
    <t>SV|93480075|140|483473458|1</t>
  </si>
  <si>
    <t>SV|95149646|49|483473457|2</t>
  </si>
  <si>
    <t>SV|95149646|49|483473457|1</t>
  </si>
  <si>
    <t>SV|97414197|26|483473456|2</t>
  </si>
  <si>
    <t>SV|97414197|26|483473456|1</t>
  </si>
  <si>
    <t>SV|91062628|66|483473455|2</t>
  </si>
  <si>
    <t>SV|91062628|66|483473455|1</t>
  </si>
  <si>
    <t>KR|73806050|38|483473454|2</t>
  </si>
  <si>
    <t>KR|73806050|38|483473454|1</t>
  </si>
  <si>
    <t>LV|450082802|170|483473453|2</t>
  </si>
  <si>
    <t>LV|450082802|170|483473453|1</t>
  </si>
  <si>
    <t>SV|93491805|21|483473452|2</t>
  </si>
  <si>
    <t>SV|93491805|21|483473452|1</t>
  </si>
  <si>
    <t>SV|96935627|102|483473451|2</t>
  </si>
  <si>
    <t>SV|96935627|102|483473451|1</t>
  </si>
  <si>
    <t>KR|74590101|14|483473450|2</t>
  </si>
  <si>
    <t>KR|74590101|14|483473450|1</t>
  </si>
  <si>
    <t>KR|74346384|26|483473340|3</t>
  </si>
  <si>
    <t>SV|427221113|39|483473340|4</t>
  </si>
  <si>
    <t>KR|68119540|123|483473340|2</t>
  </si>
  <si>
    <t>SV|92814755|38|483473340|1</t>
  </si>
  <si>
    <t>SV|74662987|520|483473285|2</t>
  </si>
  <si>
    <t>SV|74662987|520|483473285|1</t>
  </si>
  <si>
    <t>SV|97231230|18|483472646|1</t>
  </si>
  <si>
    <t>SV|97613243|11|483472623|3</t>
  </si>
  <si>
    <t>SV|96566446|48|483472623|2</t>
  </si>
  <si>
    <t>SV|97637096|16|483472623|4</t>
  </si>
  <si>
    <t>KR|73565137|77|483472623|1</t>
  </si>
  <si>
    <t>KR|74322806|91|483472618|2</t>
  </si>
  <si>
    <t>KR|74322806|91|483472618|1</t>
  </si>
  <si>
    <t>SV|92012508|95|483472384|2</t>
  </si>
  <si>
    <t>SV|92012508|95|483472384|1</t>
  </si>
  <si>
    <t>LV|450051672|127|483472220|1</t>
  </si>
  <si>
    <t>SV|97810135|74|483472199|2</t>
  </si>
  <si>
    <t>SV|97810135|74|483472199|1</t>
  </si>
  <si>
    <t>SV|97827109|71|483472198|2</t>
  </si>
  <si>
    <t>SV|97827109|71|483472198|1</t>
  </si>
  <si>
    <t>SV|97696828|252|483472089|3</t>
  </si>
  <si>
    <t>SV|97696828|252|483472089|2</t>
  </si>
  <si>
    <t>SV|98481541|12|483471947|2</t>
  </si>
  <si>
    <t>SV|98481541|12|483471947|1</t>
  </si>
  <si>
    <t>KR|74543538|75|483471850|12</t>
  </si>
  <si>
    <t>KR|74543538|75|483471850|11</t>
  </si>
  <si>
    <t>KR|74543537|84|483471850|10</t>
  </si>
  <si>
    <t>KR|74543537|84|483471850|9</t>
  </si>
  <si>
    <t>KR|74543536|101|483471850|8</t>
  </si>
  <si>
    <t>KR|74543536|101|483471850|7</t>
  </si>
  <si>
    <t>KR|74543535|100|483471850|6</t>
  </si>
  <si>
    <t>KR|74543535|100|483471850|5</t>
  </si>
  <si>
    <t>KR|74543487|112|483471850|4</t>
  </si>
  <si>
    <t>KR|74543487|112|483471850|3</t>
  </si>
  <si>
    <t>KR|16048529|37|483471850|2</t>
  </si>
  <si>
    <t>KR|16048529|37|483471850|1</t>
  </si>
  <si>
    <t>KR|74616087|26|483471843|10</t>
  </si>
  <si>
    <t>KR|73347539|228|483471843|5</t>
  </si>
  <si>
    <t>KR|74537034|42|483471843|9</t>
  </si>
  <si>
    <t>KR|74076161|41|483471843|8</t>
  </si>
  <si>
    <t>SV|96217146|18|483471843|4</t>
  </si>
  <si>
    <t>SV|96216228|65|483471843|3</t>
  </si>
  <si>
    <t>SV|96212984|48|483471843|2</t>
  </si>
  <si>
    <t>SV|96212974|38|483471843|1</t>
  </si>
  <si>
    <t>KR|73908382|112|483471843|7</t>
  </si>
  <si>
    <t>KR|73657585|45|483471843|6</t>
  </si>
  <si>
    <t>SV|95880727|66|483471709|2</t>
  </si>
  <si>
    <t>SV|97605001|37|483471586|2</t>
  </si>
  <si>
    <t>SV|97605001|37|483471586|1</t>
  </si>
  <si>
    <t>HA|5965050|98|483471550|2</t>
  </si>
  <si>
    <t>HA|5965050|98|483471550|1</t>
  </si>
  <si>
    <t>SV|71143916|104|483471549|2</t>
  </si>
  <si>
    <t>SV|71143916|104|483471549|1</t>
  </si>
  <si>
    <t>SV|71120059|101|483471548|2</t>
  </si>
  <si>
    <t>SV|71120059|101|483471548|1</t>
  </si>
  <si>
    <t>SV|98281580|24|483471483|2</t>
  </si>
  <si>
    <t>SV|98281580|24|483471483|1</t>
  </si>
  <si>
    <t>SV|486645187|130|483471463|1</t>
  </si>
  <si>
    <t>SV|98297420|21|483471195|1</t>
  </si>
  <si>
    <t>DA|291937|156|483470971|2</t>
  </si>
  <si>
    <t>DA|291937|156|483470971|1</t>
  </si>
  <si>
    <t>SV|75668712|92|483470959|1</t>
  </si>
  <si>
    <t>SV|95743231|155|483470926|1</t>
  </si>
  <si>
    <t>SV|95743110|110|483470925|1</t>
  </si>
  <si>
    <t>LF|70680757|25|483470904|1</t>
  </si>
  <si>
    <t>SV|70971578|91|483470903|2</t>
  </si>
  <si>
    <t>SV|70971578|91|483470903|1</t>
  </si>
  <si>
    <t>LV|431576813|217|483468747|2</t>
  </si>
  <si>
    <t>LV|431576813|217|483468747|1</t>
  </si>
  <si>
    <t>KR|72223177|171|483466321|6</t>
  </si>
  <si>
    <t>SV|95624791|41|483466321|5</t>
  </si>
  <si>
    <t>SV|95184901|61|483466321|4</t>
  </si>
  <si>
    <t>SV|94369878|53|483466321|3</t>
  </si>
  <si>
    <t>SV|94363111|94|483466321|2</t>
  </si>
  <si>
    <t>SV|94286247|107|483466321|1</t>
  </si>
  <si>
    <t>LV|430999963|83|483461417|4</t>
  </si>
  <si>
    <t>LV|430999963|83|483461417|3</t>
  </si>
  <si>
    <t>LV|430970481|62|483461417|2</t>
  </si>
  <si>
    <t>LV|430970481|62|483461417|1</t>
  </si>
  <si>
    <t>LF|71333356|107|483460738|1</t>
  </si>
  <si>
    <t>SV|98195259|8|483460082|1</t>
  </si>
  <si>
    <t>LV|10757266|118|483459049|1</t>
  </si>
  <si>
    <t>LV|9687036|102|483459008|2</t>
  </si>
  <si>
    <t>LV|9687036|102|483459008|1</t>
  </si>
  <si>
    <t>LV|8216919|202|483457846|2</t>
  </si>
  <si>
    <t>LV|8216919|202|483457846|1</t>
  </si>
  <si>
    <t>LV|450142706|65|483457577|14</t>
  </si>
  <si>
    <t>LV|10261701|100|483457577|13</t>
  </si>
  <si>
    <t>LV|10240664|98|483457577|12</t>
  </si>
  <si>
    <t>LV|10225091|55|483457577|11</t>
  </si>
  <si>
    <t>LV|10217025|60|483457577|10</t>
  </si>
  <si>
    <t>LV|10217021|98|483457577|9</t>
  </si>
  <si>
    <t>LV|10217009|75|483457577|8</t>
  </si>
  <si>
    <t>LV|10217005|53|483457577|7</t>
  </si>
  <si>
    <t>LV|10217002|64|483457577|6</t>
  </si>
  <si>
    <t>LV|10216999|70|483457577|5</t>
  </si>
  <si>
    <t>LV|10216997|88|483457577|4</t>
  </si>
  <si>
    <t>LV|10216995|99|483457577|3</t>
  </si>
  <si>
    <t>LV|10216991|102|483457577|2</t>
  </si>
  <si>
    <t>LV|10216987|58|483457577|1</t>
  </si>
  <si>
    <t>LV|10757266|118|483457311|3</t>
  </si>
  <si>
    <t>LV|10757266|118|483457311|2</t>
  </si>
  <si>
    <t>LV|1986708|108|483456381|2</t>
  </si>
  <si>
    <t>LV|1986708|108|483456381|1</t>
  </si>
  <si>
    <t>LV|8490708|232|483456330|2</t>
  </si>
  <si>
    <t>LV|8490708|232|483456330|1</t>
  </si>
  <si>
    <t>SV|98035821|62|483442134|1</t>
  </si>
  <si>
    <t>SV|98035456|75|483442131|1</t>
  </si>
  <si>
    <t>SV|98029562|58|483442122|1</t>
  </si>
  <si>
    <t>LF|70281342|328|483437316|1</t>
  </si>
  <si>
    <t>LF|70250205|116|483437275|1</t>
  </si>
  <si>
    <t>LF|70198889|384|483437203|1</t>
  </si>
  <si>
    <t>SV|75668712|92|483435209|1</t>
  </si>
  <si>
    <t>DA|6377666|134|483433894|1</t>
  </si>
  <si>
    <t>SV|93861117|65|483398973|4</t>
  </si>
  <si>
    <t>SV|93408634|48|483398973|3</t>
  </si>
  <si>
    <t>SV|92028702|104|483398973|2</t>
  </si>
  <si>
    <t>SV|92026685|136|483398973|1</t>
  </si>
  <si>
    <t>LV|481639827|547|483395849|3</t>
  </si>
  <si>
    <t>LV|481639814|245|483395849|2</t>
  </si>
  <si>
    <t>LV|481146699|53|483395849|1</t>
  </si>
  <si>
    <t>SV|98180646|21|483394636|1</t>
  </si>
  <si>
    <t>SV|95827690|17|483394078|2</t>
  </si>
  <si>
    <t>SV|95827690|17|483394078|1</t>
  </si>
  <si>
    <t>SV|93992113|105|483394076|1</t>
  </si>
  <si>
    <t>SV|91176801|103|483394071|1</t>
  </si>
  <si>
    <t>SV|71839791|116|483394070|1</t>
  </si>
  <si>
    <t>SV|73931452|31|483394069|2</t>
  </si>
  <si>
    <t>SV|73931452|31|483394069|1</t>
  </si>
  <si>
    <t>SV|75106500|43|483394037|2</t>
  </si>
  <si>
    <t>SV|75106500|43|483394037|1</t>
  </si>
  <si>
    <t>SV|96252628|19|483394021|1</t>
  </si>
  <si>
    <t>SV|93611171|30|483393953|2</t>
  </si>
  <si>
    <t>SV|93611171|30|483393953|1</t>
  </si>
  <si>
    <t>SV|90797980|63|483393952|2</t>
  </si>
  <si>
    <t>SV|90797980|63|483393952|1</t>
  </si>
  <si>
    <t>KR|74170622|31|483393946|3</t>
  </si>
  <si>
    <t>SV|96598729|113|483393455|1</t>
  </si>
  <si>
    <t>KR|74452479|131|483393437|1</t>
  </si>
  <si>
    <t>KR|74452479|131|483393434|1</t>
  </si>
  <si>
    <t>KR|74452479|131|483393434|2</t>
  </si>
  <si>
    <t>SV|98168353|130|483393433|2</t>
  </si>
  <si>
    <t>SV|98168353|130|483393433|1</t>
  </si>
  <si>
    <t>SV|73996542|220|483393403|2</t>
  </si>
  <si>
    <t>SV|73932497|102|483393403|1</t>
  </si>
  <si>
    <t>SV|96671919|128|483393403|3</t>
  </si>
  <si>
    <t>SV|95315030|40|483393326|3</t>
  </si>
  <si>
    <t>SV|95315030|40|483393326|2</t>
  </si>
  <si>
    <t>SV|95315030|40|483393326|1</t>
  </si>
  <si>
    <t>DA|8744035|108|483393296|2</t>
  </si>
  <si>
    <t>DA|8744035|108|483393296|1</t>
  </si>
  <si>
    <t>SV|2247231|92|483393295|2</t>
  </si>
  <si>
    <t>SV|2247231|92|483393295|1</t>
  </si>
  <si>
    <t>KR|73628454|125|483393293|2</t>
  </si>
  <si>
    <t>KR|73628454|125|483393293|1</t>
  </si>
  <si>
    <t>LV|431990757|71|483393283|1</t>
  </si>
  <si>
    <t>HA|7664242|156|483393240|1</t>
  </si>
  <si>
    <t>KR|74331375|82|483393240|2</t>
  </si>
  <si>
    <t>SV|97665249|71|483393240|3</t>
  </si>
  <si>
    <t>SV|807203|181|483393240|4</t>
  </si>
  <si>
    <t>SV|98035821|62|483393133|4</t>
  </si>
  <si>
    <t>SV|98035456|75|483393133|3</t>
  </si>
  <si>
    <t>SV|98029562|58|483393133|2</t>
  </si>
  <si>
    <t>SV|61701529|105|483393032|3</t>
  </si>
  <si>
    <t>SV|61701529|105|483393032|2</t>
  </si>
  <si>
    <t>SV|61701529|105|483393032|1</t>
  </si>
  <si>
    <t>KR|74195390|65|483393029|1</t>
  </si>
  <si>
    <t>SV|61562118|115|483393024|2</t>
  </si>
  <si>
    <t>SV|61562118|115|483393024|1</t>
  </si>
  <si>
    <t>LF|71145820|63|483393020|1</t>
  </si>
  <si>
    <t>LV|431587662|322|483393019|1</t>
  </si>
  <si>
    <t>SV|97776763|72|483393015|3</t>
  </si>
  <si>
    <t>SV|75428934|15|483392991|2</t>
  </si>
  <si>
    <t>SV|75428934|15|483392991|1</t>
  </si>
  <si>
    <t>LV|481521861|208|483392718|1</t>
  </si>
  <si>
    <t>SV|98337923|33|483392716|1</t>
  </si>
  <si>
    <t>SV|98338211|23|483392715|1</t>
  </si>
  <si>
    <t>SV|98338115|26|483392711|1</t>
  </si>
  <si>
    <t>SV|97218067|55|483392706|3</t>
  </si>
  <si>
    <t>SV|97218067|55|483392706|2</t>
  </si>
  <si>
    <t>SV|97218067|55|483392706|1</t>
  </si>
  <si>
    <t>SV|486231290|275|483392598|2</t>
  </si>
  <si>
    <t>SV|486231290|275|483392598|1</t>
  </si>
  <si>
    <t>SV|98434677|7|483392518|2</t>
  </si>
  <si>
    <t>SV|97143104|107|483392518|1</t>
  </si>
  <si>
    <t>SV|92596770|95|483392476|2</t>
  </si>
  <si>
    <t>SV|92596770|95|483392476|1</t>
  </si>
  <si>
    <t>KR|73811087|72|483392475|2</t>
  </si>
  <si>
    <t>KR|73811087|72|483392475|1</t>
  </si>
  <si>
    <t>SV|96612158|14|483392474|2</t>
  </si>
  <si>
    <t>SV|96612158|14|483392474|1</t>
  </si>
  <si>
    <t>KR|72747044|186|483392470|2</t>
  </si>
  <si>
    <t>KR|72747044|186|483392470|1</t>
  </si>
  <si>
    <t>SV|94899159|109|483392454|2</t>
  </si>
  <si>
    <t>SV|95271040|124|483392452|2</t>
  </si>
  <si>
    <t>SV|95271040|124|483392452|1</t>
  </si>
  <si>
    <t>SV|96802607|101|483392451|2</t>
  </si>
  <si>
    <t>SV|96802607|101|483392451|1</t>
  </si>
  <si>
    <t>SV|94520983|117|483392450|2</t>
  </si>
  <si>
    <t>SV|94520983|117|483392450|1</t>
  </si>
  <si>
    <t>SV|96758265|84|483392449|2</t>
  </si>
  <si>
    <t>SV|96758265|84|483392449|1</t>
  </si>
  <si>
    <t>SV|97019814|95|483392447|1</t>
  </si>
  <si>
    <t>SV|97019814|95|483392447|2</t>
  </si>
  <si>
    <t>SV|97612086|25|483392307|1</t>
  </si>
  <si>
    <t>SV|74975131|79|483392306|3</t>
  </si>
  <si>
    <t>SV|74969178|144|483392306|2</t>
  </si>
  <si>
    <t>SV|74968420|114|483392306|1</t>
  </si>
  <si>
    <t>SV|74975131|79|483392305|3</t>
  </si>
  <si>
    <t>SV|74969178|144|483392305|2</t>
  </si>
  <si>
    <t>SV|74968420|114|483392305|1</t>
  </si>
  <si>
    <t>SV|95901739|35|483391964|2</t>
  </si>
  <si>
    <t>SV|95901739|35|483391964|1</t>
  </si>
  <si>
    <t>SV|95157040|151|483391956|2</t>
  </si>
  <si>
    <t>SV|95157040|151|483391956|1</t>
  </si>
  <si>
    <t>SV|4923880|73|483391823|5</t>
  </si>
  <si>
    <t>SV|1016855|144|483391823|4</t>
  </si>
  <si>
    <t>KR|72498526|136|483391823|3</t>
  </si>
  <si>
    <t>SV|9847553|173|483391823|6</t>
  </si>
  <si>
    <t>DA|972241|118|483391823|1</t>
  </si>
  <si>
    <t>SV|90016275|106|483391823|2</t>
  </si>
  <si>
    <t>SV|97099979|19|483391747|2</t>
  </si>
  <si>
    <t>SV|97099979|19|483391747|1</t>
  </si>
  <si>
    <t>SV|96228159|55|483391745|1</t>
  </si>
  <si>
    <t>SV|98298018|69|483391495|3</t>
  </si>
  <si>
    <t>SV|98298018|69|483391495|1</t>
  </si>
  <si>
    <t>SV|98298018|69|483391495|2</t>
  </si>
  <si>
    <t>SV|95915578|31|483391402|2</t>
  </si>
  <si>
    <t>SV|95915578|31|483391402|1</t>
  </si>
  <si>
    <t>SV|95152028|70|483391249|1</t>
  </si>
  <si>
    <t>SV|97877006|36|483391242|2</t>
  </si>
  <si>
    <t>SV|97877006|36|483391242|1</t>
  </si>
  <si>
    <t>LF|71045883|37|483391232|2</t>
  </si>
  <si>
    <t>SV|8400479|91|483391230|2</t>
  </si>
  <si>
    <t>SV|8400479|91|483391230|1</t>
  </si>
  <si>
    <t>SV|98268353|12|483391227|1</t>
  </si>
  <si>
    <t>SV|98268353|12|483391227|2</t>
  </si>
  <si>
    <t>SV|98269118|15|483391225|2</t>
  </si>
  <si>
    <t>SV|98269118|15|483391225|1</t>
  </si>
  <si>
    <t>SV|98276316|19|483391224|2</t>
  </si>
  <si>
    <t>SV|98276316|19|483391224|1</t>
  </si>
  <si>
    <t>SV|91055142|75|483391175|1</t>
  </si>
  <si>
    <t>SV|97142288|44|483391145|1</t>
  </si>
  <si>
    <t>SV|96400874|118|483391059|3</t>
  </si>
  <si>
    <t>SV|96400853|59|483391059|2</t>
  </si>
  <si>
    <t>SV|96400841|95|483391059|1</t>
  </si>
  <si>
    <t>KR|13203282|258|483391016|8</t>
  </si>
  <si>
    <t>KR|13203268|217|483391016|7</t>
  </si>
  <si>
    <t>KR|13203250|295|483391016|6</t>
  </si>
  <si>
    <t>SV|72384216|301|483391016|4</t>
  </si>
  <si>
    <t>KR|73131296|223|483391016|11</t>
  </si>
  <si>
    <t>SV|71039992|149|483391016|3</t>
  </si>
  <si>
    <t>SV|70731504|213|483391016|2</t>
  </si>
  <si>
    <t>KR|74522916|21|483391016|14</t>
  </si>
  <si>
    <t>AS|5369806|197|483391016|1</t>
  </si>
  <si>
    <t>KR|74174508|69|483391016|13</t>
  </si>
  <si>
    <t>LF|70139354|84|483391016|10</t>
  </si>
  <si>
    <t>LF|70138451|154|483391016|9</t>
  </si>
  <si>
    <t>KR|2988027|243|483391016|5</t>
  </si>
  <si>
    <t>KR|73604301|108|483391016|12</t>
  </si>
  <si>
    <t>KR|14838688|146|483390964|1</t>
  </si>
  <si>
    <t>KR|15527950|49|483390956|1</t>
  </si>
  <si>
    <t>SV|97605673|11|483390929|2</t>
  </si>
  <si>
    <t>SV|97605673|11|483390929|1</t>
  </si>
  <si>
    <t>SV|97691948|35|483390891|2</t>
  </si>
  <si>
    <t>SV|97691948|35|483390891|1</t>
  </si>
  <si>
    <t>SV|96516836|66|483390890|2</t>
  </si>
  <si>
    <t>SV|96516836|66|483390890|1</t>
  </si>
  <si>
    <t>KR|72906454|173|483390862|2</t>
  </si>
  <si>
    <t>KR|72906454|173|483390862|1</t>
  </si>
  <si>
    <t>SV|96586164|100|483390755|1</t>
  </si>
  <si>
    <t>SV|96858524|28|483390750|1</t>
  </si>
  <si>
    <t>SV|96355102|205|483390745|1</t>
  </si>
  <si>
    <t>SV|95157050|28|483390682|2</t>
  </si>
  <si>
    <t>SV|95157050|28|483390682|1</t>
  </si>
  <si>
    <t>KR|72322459|319|483390526|3</t>
  </si>
  <si>
    <t>HA|9379705|539|483390526|1</t>
  </si>
  <si>
    <t>SV|92743340|803|483390526|2</t>
  </si>
  <si>
    <t>SV|74606286|96|483390467|4</t>
  </si>
  <si>
    <t>SV|74606286|96|483390467|3</t>
  </si>
  <si>
    <t>SV|74606285|116|483390467|2</t>
  </si>
  <si>
    <t>SV|74606285|116|483390467|1</t>
  </si>
  <si>
    <t>SV|94947227|78|483390467|8</t>
  </si>
  <si>
    <t>SV|94947227|78|483390467|7</t>
  </si>
  <si>
    <t>SV|94855239|115|483390467|6</t>
  </si>
  <si>
    <t>SV|94855239|115|483390467|5</t>
  </si>
  <si>
    <t>SV|74606286|96|483390466|4</t>
  </si>
  <si>
    <t>SV|74606286|96|483390466|3</t>
  </si>
  <si>
    <t>SV|74606285|116|483390466|2</t>
  </si>
  <si>
    <t>SV|74606285|116|483390466|1</t>
  </si>
  <si>
    <t>SV|94947227|78|483390466|10</t>
  </si>
  <si>
    <t>SV|94947227|78|483390466|9</t>
  </si>
  <si>
    <t>SV|94947227|78|483390466|8</t>
  </si>
  <si>
    <t>SV|94855239|115|483390466|7</t>
  </si>
  <si>
    <t>SV|94855239|115|483390466|6</t>
  </si>
  <si>
    <t>SV|94855239|115|483390466|5</t>
  </si>
  <si>
    <t>SV|97986025|11|483390397|7</t>
  </si>
  <si>
    <t>SV|97986025|11|483390397|8</t>
  </si>
  <si>
    <t>KR|74384751|49|483390397|6</t>
  </si>
  <si>
    <t>KR|74384751|49|483390397|5</t>
  </si>
  <si>
    <t>SV|95237148|42|483390397|4</t>
  </si>
  <si>
    <t>SV|95237148|42|483390397|3</t>
  </si>
  <si>
    <t>SV|93132085|77|483390397|2</t>
  </si>
  <si>
    <t>SV|93132085|77|483390397|1</t>
  </si>
  <si>
    <t>LF|71223650|16|483390320|1</t>
  </si>
  <si>
    <t>SV|98103356|8|483390318|2</t>
  </si>
  <si>
    <t>SV|98103356|8|483390318|1</t>
  </si>
  <si>
    <t>SV|98112879|15|483390314|2</t>
  </si>
  <si>
    <t>SV|98112879|15|483390314|1</t>
  </si>
  <si>
    <t>SV|75044369|84|483390312|2</t>
  </si>
  <si>
    <t>SV|75044369|84|483390312|1</t>
  </si>
  <si>
    <t>SV|97621382|50|483390205|3</t>
  </si>
  <si>
    <t>SV|97621382|50|483390205|2</t>
  </si>
  <si>
    <t>SV|97621382|50|483390205|1</t>
  </si>
  <si>
    <t>LF|70123818|60|483390204|1</t>
  </si>
  <si>
    <t>SV|95239896|51|483390199|3</t>
  </si>
  <si>
    <t>SV|95239896|51|483390199|2</t>
  </si>
  <si>
    <t>SV|95239896|51|483390199|1</t>
  </si>
  <si>
    <t>SV|96649074|39|483390195|3</t>
  </si>
  <si>
    <t>SV|96649074|39|483390195|2</t>
  </si>
  <si>
    <t>SV|96649074|39|483390195|1</t>
  </si>
  <si>
    <t>SV|96459515|108|483390193|3</t>
  </si>
  <si>
    <t>SV|96459515|108|483390193|2</t>
  </si>
  <si>
    <t>SV|96459515|108|483390193|1</t>
  </si>
  <si>
    <t>SV|96661945|72|483390192|4</t>
  </si>
  <si>
    <t>SV|96661945|72|483390192|3</t>
  </si>
  <si>
    <t>AS|9180041|190|483390192|2</t>
  </si>
  <si>
    <t>AS|9180041|190|483390192|1</t>
  </si>
  <si>
    <t>UV|7013052|74|483390187|3</t>
  </si>
  <si>
    <t>UV|7013052|74|483390187|2</t>
  </si>
  <si>
    <t>UV|7013052|74|483390187|1</t>
  </si>
  <si>
    <t>SV|98066793|27|483390186|3</t>
  </si>
  <si>
    <t>SV|98066793|27|483390186|2</t>
  </si>
  <si>
    <t>SV|98066793|27|483390186|1</t>
  </si>
  <si>
    <t>SV|93532668|105|483390076|3</t>
  </si>
  <si>
    <t>SV|93532668|105|483390076|2</t>
  </si>
  <si>
    <t>SV|93532668|105|483390076|1</t>
  </si>
  <si>
    <t>SV|418516883|134|483389974|2</t>
  </si>
  <si>
    <t>SV|418516883|134|483389974|1</t>
  </si>
  <si>
    <t>LF|70583585|38|483389896|1</t>
  </si>
  <si>
    <t>SV|97846984|22|483389895|1</t>
  </si>
  <si>
    <t>LF|70583606|51|483389894|1</t>
  </si>
  <si>
    <t>SV|73167454|75|483389891|1</t>
  </si>
  <si>
    <t>SV|97806797|19|483389867|2</t>
  </si>
  <si>
    <t>SV|97806797|19|483389867|1</t>
  </si>
  <si>
    <t>SV|94907173|139|483389852|2</t>
  </si>
  <si>
    <t>SV|94907173|139|483389852|1</t>
  </si>
  <si>
    <t>SV|98455142|10|483389738|2</t>
  </si>
  <si>
    <t>SV|98455142|10|483389738|1</t>
  </si>
  <si>
    <t>SV|97790745|18|483389692|2</t>
  </si>
  <si>
    <t>SV|97790745|18|483389692|1</t>
  </si>
  <si>
    <t>DA|2935358|129|483389353|2</t>
  </si>
  <si>
    <t>DA|2935358|129|483389353|1</t>
  </si>
  <si>
    <t>SV|97687794|95|483389147|3</t>
  </si>
  <si>
    <t>SV|97687794|95|483389147|2</t>
  </si>
  <si>
    <t>SV|97687794|95|483389147|1</t>
  </si>
  <si>
    <t>SV|95968034|59|483389058|2</t>
  </si>
  <si>
    <t>SV|95968034|59|483389058|1</t>
  </si>
  <si>
    <t>SV|97527632|167|483389051|1</t>
  </si>
  <si>
    <t>SV|98101144|11|483388850|1</t>
  </si>
  <si>
    <t>SV|98101144|11|483388850|2</t>
  </si>
  <si>
    <t>SV|71366888|244|483388661|2</t>
  </si>
  <si>
    <t>SV|71366888|244|483388661|1</t>
  </si>
  <si>
    <t>SV|98194665|23|483388653|1</t>
  </si>
  <si>
    <t>SV|93837410|274|483388470|1</t>
  </si>
  <si>
    <t>SV|73493067|172|483388461|1</t>
  </si>
  <si>
    <t>SV|74127351|115|483388460|1</t>
  </si>
  <si>
    <t>SV|96437642|86|483388457|1</t>
  </si>
  <si>
    <t>KR|74412829|27|483388352|1</t>
  </si>
  <si>
    <t>SV|95446396|166|483388342|1</t>
  </si>
  <si>
    <t>SV|95770866|89|483388338|2</t>
  </si>
  <si>
    <t>SV|95770866|89|483388338|1</t>
  </si>
  <si>
    <t>SV|98319812|10|483388159|5</t>
  </si>
  <si>
    <t>SV|98267639|8|483388159|4</t>
  </si>
  <si>
    <t>SV|98267629|27|483388159|3</t>
  </si>
  <si>
    <t>SV|98256167|11|483388159|2</t>
  </si>
  <si>
    <t>SV|98240170|8|483388159|1</t>
  </si>
  <si>
    <t>SV|73795905|80|483388113|1</t>
  </si>
  <si>
    <t>SV|95305937|61|483388108|2</t>
  </si>
  <si>
    <t>SV|95305937|61|483388108|1</t>
  </si>
  <si>
    <t>SV|96858524|28|483388099|2</t>
  </si>
  <si>
    <t>SV|96858524|28|483388099|1</t>
  </si>
  <si>
    <t>SV|94428695|56|483388097|2</t>
  </si>
  <si>
    <t>SV|94428695|56|483388097|1</t>
  </si>
  <si>
    <t>SV|2201524|90|483388095|2</t>
  </si>
  <si>
    <t>SV|2201524|90|483388095|1</t>
  </si>
  <si>
    <t>SV|90557473|150|483388094|2</t>
  </si>
  <si>
    <t>SV|90557473|150|483388094|1</t>
  </si>
  <si>
    <t>KR|72810697|93|483388070|2</t>
  </si>
  <si>
    <t>KR|72810697|93|483388070|1</t>
  </si>
  <si>
    <t>SV|91708543|282|483388069|2</t>
  </si>
  <si>
    <t>SV|91708543|282|483388069|1</t>
  </si>
  <si>
    <t>SV|95970078|72|483387879|2</t>
  </si>
  <si>
    <t>SV|95970078|72|483387879|1</t>
  </si>
  <si>
    <t>SV|96331628|10|483387688|3</t>
  </si>
  <si>
    <t>SV|96331628|10|483387688|2</t>
  </si>
  <si>
    <t>SV|96331628|10|483387688|1</t>
  </si>
  <si>
    <t>SV|97421140|15|483387686|4</t>
  </si>
  <si>
    <t>SV|97431484|18|483387686|6</t>
  </si>
  <si>
    <t>SV|97431484|18|483387686|5</t>
  </si>
  <si>
    <t>SV|97421140|15|483387686|3</t>
  </si>
  <si>
    <t>KR|74028728|101|483387686|2</t>
  </si>
  <si>
    <t>KR|74028728|101|483387686|1</t>
  </si>
  <si>
    <t>SV|97243488|40|483387654|5</t>
  </si>
  <si>
    <t>SV|97243488|40|483387654|6</t>
  </si>
  <si>
    <t>HA|387534|81|483387654|2</t>
  </si>
  <si>
    <t>HA|387534|81|483387654|1</t>
  </si>
  <si>
    <t>KR|73884820|97|483387654|4</t>
  </si>
  <si>
    <t>KR|73884820|97|483387654|3</t>
  </si>
  <si>
    <t>SV|98022053|53|483387648|6</t>
  </si>
  <si>
    <t>SV|98031184|71|483387648|7</t>
  </si>
  <si>
    <t>SV|98022053|53|483387648|5</t>
  </si>
  <si>
    <t>SV|97626907|57|483387648|4</t>
  </si>
  <si>
    <t>SV|97623035|20|483387648|2</t>
  </si>
  <si>
    <t>SV|97623035|20|483387648|1</t>
  </si>
  <si>
    <t>SV|97626907|57|483387648|3</t>
  </si>
  <si>
    <t>SV|98031184|71|483387648|8</t>
  </si>
  <si>
    <t>SV|96546057|37|483387644|10</t>
  </si>
  <si>
    <t>SV|96546057|37|483387644|9</t>
  </si>
  <si>
    <t>SV|96440886|77|483387644|8</t>
  </si>
  <si>
    <t>SV|96440886|77|483387644|7</t>
  </si>
  <si>
    <t>SV|96440876|77|483387644|6</t>
  </si>
  <si>
    <t>SV|96440876|77|483387644|5</t>
  </si>
  <si>
    <t>SV|96426270|31|483387644|4</t>
  </si>
  <si>
    <t>SV|96426270|31|483387644|3</t>
  </si>
  <si>
    <t>SV|92644971|407|483387644|2</t>
  </si>
  <si>
    <t>SV|92644971|407|483387644|1</t>
  </si>
  <si>
    <t>SV|71832944|177|483387643|3</t>
  </si>
  <si>
    <t>SV|71832944|177|483387643|2</t>
  </si>
  <si>
    <t>SV|71832944|177|483387643|1</t>
  </si>
  <si>
    <t>SV|93275417|50|483387639|3</t>
  </si>
  <si>
    <t>SV|93275417|50|483387639|2</t>
  </si>
  <si>
    <t>SV|93275417|50|483387639|1</t>
  </si>
  <si>
    <t>LF|70586889|107|483387590|1</t>
  </si>
  <si>
    <t>LF|71170176|46|483387509|1</t>
  </si>
  <si>
    <t>SV|98327718|11|483387473|1</t>
  </si>
  <si>
    <t>LV|430103767|164|483387411|2</t>
  </si>
  <si>
    <t>LV|430103767|164|483387411|1</t>
  </si>
  <si>
    <t>LF|71420836|13|483387410|1</t>
  </si>
  <si>
    <t>SV|730921|123|483387352|2</t>
  </si>
  <si>
    <t>SV|95782047|42|483387323|2</t>
  </si>
  <si>
    <t>SV|95782047|42|483387323|1</t>
  </si>
  <si>
    <t>SV|427860145|415|483387313|1</t>
  </si>
  <si>
    <t>SV|97407705|162|483387310|1</t>
  </si>
  <si>
    <t>SV|61997057|244|483387307|1</t>
  </si>
  <si>
    <t>SV|97407705|162|483387306|1</t>
  </si>
  <si>
    <t>SV|73098335|110|483387203|1</t>
  </si>
  <si>
    <t>SV|96406231|84|483387155|2</t>
  </si>
  <si>
    <t>SV|96406231|84|483387155|1</t>
  </si>
  <si>
    <t>SV|96400285|62|483387154|3</t>
  </si>
  <si>
    <t>SV|96400285|62|483387154|2</t>
  </si>
  <si>
    <t>SV|96400285|62|483387154|1</t>
  </si>
  <si>
    <t>SV|98462458|8|483387151|1</t>
  </si>
  <si>
    <t>SV|98462458|8|483387151|2</t>
  </si>
  <si>
    <t>SV|98229806|10|483387150|1</t>
  </si>
  <si>
    <t>SV|98229806|10|483387150|2</t>
  </si>
  <si>
    <t>KR|74553358|31|483387148|8</t>
  </si>
  <si>
    <t>SV|93979767|63|483387148|4</t>
  </si>
  <si>
    <t>SV|91854080|121|483387148|3</t>
  </si>
  <si>
    <t>SV|91790235|90|483387148|2</t>
  </si>
  <si>
    <t>UV|355887|68|483387147|2</t>
  </si>
  <si>
    <t>SV|90263838|105|483387147|1</t>
  </si>
  <si>
    <t>SV|98439890|14|483387031|2</t>
  </si>
  <si>
    <t>SV|98439850|14|483387031|1</t>
  </si>
  <si>
    <t>SV|97632041|35|483386989|1</t>
  </si>
  <si>
    <t>SV|97632041|35|483386989|2</t>
  </si>
  <si>
    <t>SV|75542297|122|483386927|2</t>
  </si>
  <si>
    <t>SV|75542297|122|483386927|1</t>
  </si>
  <si>
    <t>SV|90005150|121|483386753|2</t>
  </si>
  <si>
    <t>SV|90005150|121|483386753|1</t>
  </si>
  <si>
    <t>SV|94466923|67|483386752|2</t>
  </si>
  <si>
    <t>SV|94466923|67|483386752|1</t>
  </si>
  <si>
    <t>HA|4215237|111|483386751|2</t>
  </si>
  <si>
    <t>HA|4215237|111|483386751|1</t>
  </si>
  <si>
    <t>SV|96802377|56|483386668|2</t>
  </si>
  <si>
    <t>SV|96802377|56|483386668|1</t>
  </si>
  <si>
    <t>LF|60063236|75|483386667|1</t>
  </si>
  <si>
    <t>AS|2810930|137|483386548|3</t>
  </si>
  <si>
    <t>AS|2810930|137|483386548|2</t>
  </si>
  <si>
    <t>AS|2810930|137|483386548|1</t>
  </si>
  <si>
    <t>SV|75341177|364|483386460|1</t>
  </si>
  <si>
    <t>SV|416653916|523|483386432|1</t>
  </si>
  <si>
    <t>SV|96510952|24|483386347|2</t>
  </si>
  <si>
    <t>SV|96510952|24|483386347|1</t>
  </si>
  <si>
    <t>SV|93018412|58|483386282|1</t>
  </si>
  <si>
    <t>UV|4174277|62|483386223|1</t>
  </si>
  <si>
    <t>SV|97049376|38|483386166|4</t>
  </si>
  <si>
    <t>SV|95828638|75|483386166|2</t>
  </si>
  <si>
    <t>SV|95828638|75|483386166|1</t>
  </si>
  <si>
    <t>SV|97049376|38|483386166|3</t>
  </si>
  <si>
    <t>SV|90746686|97|483386164|3</t>
  </si>
  <si>
    <t>SV|90746686|97|483386164|2</t>
  </si>
  <si>
    <t>SV|90746686|97|483386164|1</t>
  </si>
  <si>
    <t>SV|68512955|52|483386162|1</t>
  </si>
  <si>
    <t>SV|68512955|52|483386162|2</t>
  </si>
  <si>
    <t>SV|91388058|116|483386160|4</t>
  </si>
  <si>
    <t>SV|91388058|116|483386160|3</t>
  </si>
  <si>
    <t>SV|91385874|102|483386160|2</t>
  </si>
  <si>
    <t>SV|91385874|102|483386160|1</t>
  </si>
  <si>
    <t>UV|4539049|183|483386156|2</t>
  </si>
  <si>
    <t>UV|4539049|183|483386156|1</t>
  </si>
  <si>
    <t>UV|4539049|183|483386156|3</t>
  </si>
  <si>
    <t>SV|427476288|134|483386155|3</t>
  </si>
  <si>
    <t>SV|427476288|134|483386155|2</t>
  </si>
  <si>
    <t>SV|427476288|134|483386155|1</t>
  </si>
  <si>
    <t>SV|95839119|48|483386150|9</t>
  </si>
  <si>
    <t>SV|95839119|48|483386150|8</t>
  </si>
  <si>
    <t>SV|95839119|48|483386150|7</t>
  </si>
  <si>
    <t>SV|94530529|61|483386150|6</t>
  </si>
  <si>
    <t>SV|94530529|61|483386150|5</t>
  </si>
  <si>
    <t>SV|94530529|61|483386150|4</t>
  </si>
  <si>
    <t>SV|94513084|76|483386150|3</t>
  </si>
  <si>
    <t>SV|94513084|76|483386150|2</t>
  </si>
  <si>
    <t>SV|94513084|76|483386150|1</t>
  </si>
  <si>
    <t>SV|97937731|18|483386143|2</t>
  </si>
  <si>
    <t>SV|97937731|18|483386143|3</t>
  </si>
  <si>
    <t>SV|97937731|18|483386143|1</t>
  </si>
  <si>
    <t>KR|74326083|108|483386142|1</t>
  </si>
  <si>
    <t>KR|74396429|52|483386142|9</t>
  </si>
  <si>
    <t>KR|74396429|52|483386142|7</t>
  </si>
  <si>
    <t>KR|74327016|78|483386142|6</t>
  </si>
  <si>
    <t>KR|74327016|78|483386142|5</t>
  </si>
  <si>
    <t>KR|74327016|78|483386142|4</t>
  </si>
  <si>
    <t>KR|74326083|108|483386142|3</t>
  </si>
  <si>
    <t>KR|74326083|108|483386142|2</t>
  </si>
  <si>
    <t>KR|74396429|52|483386142|8</t>
  </si>
  <si>
    <t>SV|97861123|44|483386140|3</t>
  </si>
  <si>
    <t>SV|97861123|44|483386140|2</t>
  </si>
  <si>
    <t>SV|97861123|44|483386140|1</t>
  </si>
  <si>
    <t>SV|97882977|74|483386138|3</t>
  </si>
  <si>
    <t>SV|97882977|74|483386138|1</t>
  </si>
  <si>
    <t>SV|97882977|74|483386138|2</t>
  </si>
  <si>
    <t>KR|73999119|183|483386137|12</t>
  </si>
  <si>
    <t>KR|73537925|240|483386137|7</t>
  </si>
  <si>
    <t>KR|73534751|223|483386137|6</t>
  </si>
  <si>
    <t>UV|4511369|110|483386092|5</t>
  </si>
  <si>
    <t>HA|3959280|106|483386092|2</t>
  </si>
  <si>
    <t>SV|92854753|124|483386092|3</t>
  </si>
  <si>
    <t>DA|8746476|86|483386092|1</t>
  </si>
  <si>
    <t>SV|8529459|103|483386092|4</t>
  </si>
  <si>
    <t>KR|73821328|217|483385931|2</t>
  </si>
  <si>
    <t>KR|73821328|217|483385931|1</t>
  </si>
  <si>
    <t>SV|95752144|218|483385930|2</t>
  </si>
  <si>
    <t>SV|95752144|218|483385930|1</t>
  </si>
  <si>
    <t>KR|71443876|637|483385928|2</t>
  </si>
  <si>
    <t>KR|71443876|637|483385928|1</t>
  </si>
  <si>
    <t>SV|93071759|202|483385927|2</t>
  </si>
  <si>
    <t>SV|93071759|202|483385927|1</t>
  </si>
  <si>
    <t>KR|72988929|162|483385926|2</t>
  </si>
  <si>
    <t>KR|72988929|162|483385926|1</t>
  </si>
  <si>
    <t>SV|96666177|114|483385910|2</t>
  </si>
  <si>
    <t>SV|96666177|114|483385910|1</t>
  </si>
  <si>
    <t>SV|98317237|26|483385908|2</t>
  </si>
  <si>
    <t>SV|98317237|26|483385908|1</t>
  </si>
  <si>
    <t>KR|72517322|90|483385907|2</t>
  </si>
  <si>
    <t>KR|72517322|90|483385907|1</t>
  </si>
  <si>
    <t>SV|97755746|42|483385792|2</t>
  </si>
  <si>
    <t>SV|97755746|42|483385792|1</t>
  </si>
  <si>
    <t>SV|92368920|156|483385628|2</t>
  </si>
  <si>
    <t>SV|92368920|156|483385628|1</t>
  </si>
  <si>
    <t>SV|486746971|254|483385627|2</t>
  </si>
  <si>
    <t>SV|486746971|254|483385627|1</t>
  </si>
  <si>
    <t>SV|97932078|15|483385626|2</t>
  </si>
  <si>
    <t>SV|97932078|15|483385626|1</t>
  </si>
  <si>
    <t>SV|428315155|246|483385621|2</t>
  </si>
  <si>
    <t>SV|428315155|246|483385621|1</t>
  </si>
  <si>
    <t>SV|74665720|223|483385379|1</t>
  </si>
  <si>
    <t>SV|91055142|75|483385175|1</t>
  </si>
  <si>
    <t>SV|95223023|186|483385111|2</t>
  </si>
  <si>
    <t>SV|95223023|186|483385111|1</t>
  </si>
  <si>
    <t>SV|97881746|34|483385109|1</t>
  </si>
  <si>
    <t>SV|97845378|15|483385106|1</t>
  </si>
  <si>
    <t>KR|74290359|28|483385105|2</t>
  </si>
  <si>
    <t>KR|74290359|28|483385105|1</t>
  </si>
  <si>
    <t>SV|96749354|34|483385104|1</t>
  </si>
  <si>
    <t>SV|73391992|104|483384815|3</t>
  </si>
  <si>
    <t>SV|73387030|178|483384815|2</t>
  </si>
  <si>
    <t>SV|72638905|226|483384815|1</t>
  </si>
  <si>
    <t>SV|92654041|83|483384815|4</t>
  </si>
  <si>
    <t>SV|75499341|57|483384729|8</t>
  </si>
  <si>
    <t>SV|74579103|339|483384729|7</t>
  </si>
  <si>
    <t>SV|74578948|153|483384729|6</t>
  </si>
  <si>
    <t>SV|73739454|69|483384729|4</t>
  </si>
  <si>
    <t>KR|73220515|61|483384729|14</t>
  </si>
  <si>
    <t>SV|73296797|251|483384729|3</t>
  </si>
  <si>
    <t>KR|72715658|326|483384729|12</t>
  </si>
  <si>
    <t>SV|11004298|109|483384729|1</t>
  </si>
  <si>
    <t>LV|440009424|143|483384729|2</t>
  </si>
  <si>
    <t>KR|74199800|76|483384729|18</t>
  </si>
  <si>
    <t>HA|3356296|165|483384729|5</t>
  </si>
  <si>
    <t>SV|96752269|44|483384729|15</t>
  </si>
  <si>
    <t>KR|73996195|96|483384729|17</t>
  </si>
  <si>
    <t>KR|74335109|47|483384729|19</t>
  </si>
  <si>
    <t>KR|73871740|56|483384729|16</t>
  </si>
  <si>
    <t>KR|73052589|102|483384729|13</t>
  </si>
  <si>
    <t>SV|92543425|124|483384729|11</t>
  </si>
  <si>
    <t>SV|90315940|251|483384729|10</t>
  </si>
  <si>
    <t>SV|75628273|59|483384729|9</t>
  </si>
  <si>
    <t>KR|74143575|73|483384646|1</t>
  </si>
  <si>
    <t>SV|98452219|21|483384402|1</t>
  </si>
  <si>
    <t>SV|96570572|147|483384328|1</t>
  </si>
  <si>
    <t>KR|74296430|83|483384326|2</t>
  </si>
  <si>
    <t>KR|74296430|83|483384326|1</t>
  </si>
  <si>
    <t>SV|97672029|45|483384110|1</t>
  </si>
  <si>
    <t>SV|93979971|60|483384097|2</t>
  </si>
  <si>
    <t>SV|93979971|60|483384097|1</t>
  </si>
  <si>
    <t>SV|95139150|59|483384082|2</t>
  </si>
  <si>
    <t>SV|95139150|59|483384082|1</t>
  </si>
  <si>
    <t>SV|90465091|155|483384006|1</t>
  </si>
  <si>
    <t>SV|72955614|168|483383741|2</t>
  </si>
  <si>
    <t>SV|72955614|168|483383741|1</t>
  </si>
  <si>
    <t>DA|9752673|118|483383557|2</t>
  </si>
  <si>
    <t>DA|9752673|118|483383557|1</t>
  </si>
  <si>
    <t>SV|97393264|19|483383551|2</t>
  </si>
  <si>
    <t>SV|97393264|19|483383551|1</t>
  </si>
  <si>
    <t>SV|93754862|45|483383543|3</t>
  </si>
  <si>
    <t>SV|93754862|45|483383543|2</t>
  </si>
  <si>
    <t>SV|93754862|45|483383543|1</t>
  </si>
  <si>
    <t>SV|73815852|97|483383408|2</t>
  </si>
  <si>
    <t>SV|73815852|97|483383408|1</t>
  </si>
  <si>
    <t>SV|96346144|19|483383401|3</t>
  </si>
  <si>
    <t>SV|96346144|19|483383401|2</t>
  </si>
  <si>
    <t>SV|96346144|19|483383401|1</t>
  </si>
  <si>
    <t>SV|96349457|15|483383399|4</t>
  </si>
  <si>
    <t>SV|96349457|15|483383399|3</t>
  </si>
  <si>
    <t>SV|96346292|29|483383399|2</t>
  </si>
  <si>
    <t>SV|96346292|29|483383399|1</t>
  </si>
  <si>
    <t>SV|97450299|39|483383394|2</t>
  </si>
  <si>
    <t>SV|97450299|39|483383394|1</t>
  </si>
  <si>
    <t>SV|97450299|39|483383394|3</t>
  </si>
  <si>
    <t>LV|10190193|276|483383146|2</t>
  </si>
  <si>
    <t>LV|10190193|276|483383146|1</t>
  </si>
  <si>
    <t>DA|8891701|122|483382985|2</t>
  </si>
  <si>
    <t>DA|8891701|122|483382985|1</t>
  </si>
  <si>
    <t>LV|8229663|98|483382822|2</t>
  </si>
  <si>
    <t>LV|431447002|155|483382822|1</t>
  </si>
  <si>
    <t>SV|486630154|120|483382801|12</t>
  </si>
  <si>
    <t>SV|486630154|120|483382801|11</t>
  </si>
  <si>
    <t>KR|72016718|151|483382801|10</t>
  </si>
  <si>
    <t>KR|72016718|151|483382801|9</t>
  </si>
  <si>
    <t>SV|93911085|61|483382801|8</t>
  </si>
  <si>
    <t>SV|93911085|61|483382801|7</t>
  </si>
  <si>
    <t>SV|93870227|21|483382801|6</t>
  </si>
  <si>
    <t>SV|93870227|21|483382801|5</t>
  </si>
  <si>
    <t>SV|93868603|42|483382801|4</t>
  </si>
  <si>
    <t>SV|93868603|42|483382801|3</t>
  </si>
  <si>
    <t>SV|93867448|29|483382801|2</t>
  </si>
  <si>
    <t>SV|93867448|29|483382801|1</t>
  </si>
  <si>
    <t>DA|1214460|94|483382766|2</t>
  </si>
  <si>
    <t>DA|1214460|94|483382766|1</t>
  </si>
  <si>
    <t>SV|98292769|10|483382765|2</t>
  </si>
  <si>
    <t>SV|98292769|10|483382765|1</t>
  </si>
  <si>
    <t>SV|96543029|26|483382759|2</t>
  </si>
  <si>
    <t>SV|96543029|26|483382759|1</t>
  </si>
  <si>
    <t>DA|6332637|17|483382758|2</t>
  </si>
  <si>
    <t>DA|6332637|17|483382758|1</t>
  </si>
  <si>
    <t>SV|90963156|305|483382757|2</t>
  </si>
  <si>
    <t>SV|90963156|305|483382757|1</t>
  </si>
  <si>
    <t>SV|75361126|33|483382755|1</t>
  </si>
  <si>
    <t>SV|97820248|26|483382751|1</t>
  </si>
  <si>
    <t>SV|97820248|26|483382751|2</t>
  </si>
  <si>
    <t>LF|70929138|29|483382633|1</t>
  </si>
  <si>
    <t>SV|92331824|265|483382581|2</t>
  </si>
  <si>
    <t>SV|92331824|265|483382581|1</t>
  </si>
  <si>
    <t>SV|98386702|10|483382451|3</t>
  </si>
  <si>
    <t>SV|98404766|9|483382451|5</t>
  </si>
  <si>
    <t>SV|98397073|7|483382451|4</t>
  </si>
  <si>
    <t>SV|98386010|7|483382451|2</t>
  </si>
  <si>
    <t>SV|98404766|9|483382450|2</t>
  </si>
  <si>
    <t>SV|98404766|9|483382450|1</t>
  </si>
  <si>
    <t>SV|98397073|7|483382449|4</t>
  </si>
  <si>
    <t>SV|98386702|10|483382449|3</t>
  </si>
  <si>
    <t>SV|98386010|7|483382449|2</t>
  </si>
  <si>
    <t>SV|98404766|9|483382449|5</t>
  </si>
  <si>
    <t>SV|98404766|9|483382441|9</t>
  </si>
  <si>
    <t>SV|98404766|9|483382441|8</t>
  </si>
  <si>
    <t>SV|98397073|7|483382441|7</t>
  </si>
  <si>
    <t>SV|98397073|7|483382441|6</t>
  </si>
  <si>
    <t>SV|98386702|10|483382441|5</t>
  </si>
  <si>
    <t>SV|98386702|10|483382441|4</t>
  </si>
  <si>
    <t>SV|98386010|7|483382441|3</t>
  </si>
  <si>
    <t>SV|98386010|7|483382441|2</t>
  </si>
  <si>
    <t>SV|96709653|162|483382221|3</t>
  </si>
  <si>
    <t>SV|96309162|36|483382014|2</t>
  </si>
  <si>
    <t>SV|96309162|36|483382014|1</t>
  </si>
  <si>
    <t>SV|98462458|8|483381162|2</t>
  </si>
  <si>
    <t>SV|98462458|8|483381162|1</t>
  </si>
  <si>
    <t>SV|98455142|10|483381158|2</t>
  </si>
  <si>
    <t>SV|98455142|10|483381158|1</t>
  </si>
  <si>
    <t>SV|96365122|73|483381076|2</t>
  </si>
  <si>
    <t>SV|96365122|73|483381076|1</t>
  </si>
  <si>
    <t>SV|96140746|58|483381074|2</t>
  </si>
  <si>
    <t>SV|96140746|58|483381074|1</t>
  </si>
  <si>
    <t>SV|70199996|29|483380918|2</t>
  </si>
  <si>
    <t>SV|70199996|29|483380918|1</t>
  </si>
  <si>
    <t>SV|96598729|113|483380912|1</t>
  </si>
  <si>
    <t>SV|98007267|15|483380850|2</t>
  </si>
  <si>
    <t>SV|98007267|15|483380850|1</t>
  </si>
  <si>
    <t>SV|97218067|55|483380825|5</t>
  </si>
  <si>
    <t>SV|95300440|66|483380684|2</t>
  </si>
  <si>
    <t>SV|95300440|66|483380684|1</t>
  </si>
  <si>
    <t>KR|12602392|177|483380487|1</t>
  </si>
  <si>
    <t>SV|97687794|95|483380359|3</t>
  </si>
  <si>
    <t>SV|97687794|95|483380359|2</t>
  </si>
  <si>
    <t>SV|97687794|95|483380359|1</t>
  </si>
  <si>
    <t>LV|482082468|343|483380341|2</t>
  </si>
  <si>
    <t>LV|482082468|343|483380341|1</t>
  </si>
  <si>
    <t>SV|97906346|16|483380215|2</t>
  </si>
  <si>
    <t>SV|97906346|16|483380215|1</t>
  </si>
  <si>
    <t>LV|432229250|126|483380214|2</t>
  </si>
  <si>
    <t>LV|432229250|126|483380214|1</t>
  </si>
  <si>
    <t>DA|1803226|334|483380184|1</t>
  </si>
  <si>
    <t>HA|4334906|495|483380184|2</t>
  </si>
  <si>
    <t>SV|96293949|33|483380184|5</t>
  </si>
  <si>
    <t>SV|95920016|136|483380184|4</t>
  </si>
  <si>
    <t>SV|97986025|11|483380102|2</t>
  </si>
  <si>
    <t>SV|95237148|42|483380102|1</t>
  </si>
  <si>
    <t>SV|95227959|53|483379888|4</t>
  </si>
  <si>
    <t>SV|95227959|53|483379888|3</t>
  </si>
  <si>
    <t>SV|95227949|58|483379888|2</t>
  </si>
  <si>
    <t>SV|95227949|58|483379888|1</t>
  </si>
  <si>
    <t>KR|70202042|103|483379885|3</t>
  </si>
  <si>
    <t>KR|70202042|103|483379885|2</t>
  </si>
  <si>
    <t>KR|70202042|103|483379885|1</t>
  </si>
  <si>
    <t>LF|70627942|97|483379239|1</t>
  </si>
  <si>
    <t>SV|96218879|58|483379175|2</t>
  </si>
  <si>
    <t>SV|96218879|58|483379175|1</t>
  </si>
  <si>
    <t>SV|97488182|25|483379111|2</t>
  </si>
  <si>
    <t>SV|97488182|25|483379111|1</t>
  </si>
  <si>
    <t>KR|73785397|45|483379017|2</t>
  </si>
  <si>
    <t>KR|73785397|45|483379017|1</t>
  </si>
  <si>
    <t>KR|72280417|236|483379013|1</t>
  </si>
  <si>
    <t>KR|72280417|236|483379013|2</t>
  </si>
  <si>
    <t>SV|67798679|221|483379008|1</t>
  </si>
  <si>
    <t>SV|67798679|221|483379008|2</t>
  </si>
  <si>
    <t>SV|96217785|50|483379006|2</t>
  </si>
  <si>
    <t>SV|96217785|50|483379006|1</t>
  </si>
  <si>
    <t>KR|72337996|188|483379005|2</t>
  </si>
  <si>
    <t>KR|72337996|188|483379005|1</t>
  </si>
  <si>
    <t>SV|96325997|93|483376962|2</t>
  </si>
  <si>
    <t>SV|96325997|93|483376962|1</t>
  </si>
  <si>
    <t>LV|423856411|99|483376480|2</t>
  </si>
  <si>
    <t>LV|423856411|99|483376480|1</t>
  </si>
  <si>
    <t>LF|71227644|28|483376113|1</t>
  </si>
  <si>
    <t>LV|9405695|155|483375118|2</t>
  </si>
  <si>
    <t>LV|9405695|155|483375118|1</t>
  </si>
  <si>
    <t>LV|431978748|159|483374977|2</t>
  </si>
  <si>
    <t>LV|431978748|159|483374977|1</t>
  </si>
  <si>
    <t>LF|71227648|28|483374541|1</t>
  </si>
  <si>
    <t>SV|68994733|172|483374293|1</t>
  </si>
  <si>
    <t>KR|73968935|237|483373676|1</t>
  </si>
  <si>
    <t>LV|8544486|154|483372251|2</t>
  </si>
  <si>
    <t>LV|8544486|154|483372251|1</t>
  </si>
  <si>
    <t>LV|430893577|241|483372139|2</t>
  </si>
  <si>
    <t>LV|430893577|241|483372139|1</t>
  </si>
  <si>
    <t>SV|98519401|7|483371305|3</t>
  </si>
  <si>
    <t>SV|97883563|35|483371305|2</t>
  </si>
  <si>
    <t>SV|97883563|35|483371305|1</t>
  </si>
  <si>
    <t>LV|430355680|116|483369851|1</t>
  </si>
  <si>
    <t>SV|75108665|56|483369070|1</t>
  </si>
  <si>
    <t>LV|481366531|73|483368920|2</t>
  </si>
  <si>
    <t>LV|481366531|73|483368920|1</t>
  </si>
  <si>
    <t>KR|74587731|16|483368882|1</t>
  </si>
  <si>
    <t>SV|98035821|62|483368797|4</t>
  </si>
  <si>
    <t>SV|98035456|75|483368797|3</t>
  </si>
  <si>
    <t>SV|98029562|58|483368797|2</t>
  </si>
  <si>
    <t>LV|480038697|107|483368792|2</t>
  </si>
  <si>
    <t>LV|480038697|107|483368792|1</t>
  </si>
  <si>
    <t>LV|480038697|107|483368787|2</t>
  </si>
  <si>
    <t>LV|480038697|107|483368787|1</t>
  </si>
  <si>
    <t>LV|8854604|240|483367178|2</t>
  </si>
  <si>
    <t>LV|8854604|240|483367178|1</t>
  </si>
  <si>
    <t>LV|9817862|205|483367176|2</t>
  </si>
  <si>
    <t>LV|9817862|205|483367176|1</t>
  </si>
  <si>
    <t>LV|425528403|117|483366830|2</t>
  </si>
  <si>
    <t>LV|425528403|117|483366830|1</t>
  </si>
  <si>
    <t>LV|7941751|148|483366827|2</t>
  </si>
  <si>
    <t>LV|9218035|197|483366827|4</t>
  </si>
  <si>
    <t>LV|9218035|197|483366827|3</t>
  </si>
  <si>
    <t>LV|7941751|148|483366827|1</t>
  </si>
  <si>
    <t>LV|450011056|165|483366715|2</t>
  </si>
  <si>
    <t>LV|450011056|165|483366715|1</t>
  </si>
  <si>
    <t>LV|838572907|43|483366349|1</t>
  </si>
  <si>
    <t>LV|450108692|362|483364634|2</t>
  </si>
  <si>
    <t>LV|450108692|362|483364634|1</t>
  </si>
  <si>
    <t>LV|430145489|47|483364606|1</t>
  </si>
  <si>
    <t>LV|430760504|92|483364605|2</t>
  </si>
  <si>
    <t>LV|430760504|92|483364605|1</t>
  </si>
  <si>
    <t>LV|431207530|159|483364601|2</t>
  </si>
  <si>
    <t>LV|431207530|159|483364601|1</t>
  </si>
  <si>
    <t>LV|481625380|52|483364115|1</t>
  </si>
  <si>
    <t>LV|431407737|360|483363966|1</t>
  </si>
  <si>
    <t>LV|8478455|25|483362666|2</t>
  </si>
  <si>
    <t>LV|8478455|25|483362666|1</t>
  </si>
  <si>
    <t>LV|430319376|270|483362569|2</t>
  </si>
  <si>
    <t>LV|430319376|270|483362569|1</t>
  </si>
  <si>
    <t>LV|48762094|13|483362373|1</t>
  </si>
  <si>
    <t>LV|481861294|40|483362123|2</t>
  </si>
  <si>
    <t>LV|481861294|40|483362123|1</t>
  </si>
  <si>
    <t>LV|426195878|148|483361884|2</t>
  </si>
  <si>
    <t>LV|426195878|148|483361884|1</t>
  </si>
  <si>
    <t>LV|430181482|82|483361692|1</t>
  </si>
  <si>
    <t>SV|98280517|20|483347376|1</t>
  </si>
  <si>
    <t>KR|74587241|30|483345718|1</t>
  </si>
  <si>
    <t>KR|74549830|67|483345582|1</t>
  </si>
  <si>
    <t>KR|73965821|69|483343296|1</t>
  </si>
  <si>
    <t>LF|71297654|40|483343015|1</t>
  </si>
  <si>
    <t>LF|60158547|69|483339185|1</t>
  </si>
  <si>
    <t>LF|60146601|101|483339178|1</t>
  </si>
  <si>
    <t>LF|60144731|83|483339176|1</t>
  </si>
  <si>
    <t>LF|60140436|104|483339172|1</t>
  </si>
  <si>
    <t>SV|97317016|74|483300510|1</t>
  </si>
  <si>
    <t>SV|97674860|25|483299397|1</t>
  </si>
  <si>
    <t>SV|95658704|83|483299179|3</t>
  </si>
  <si>
    <t>SV|95655582|74|483299179|2</t>
  </si>
  <si>
    <t>SV|92280482|92|483299179|1</t>
  </si>
  <si>
    <t>SV|96005333|40|483298901|1</t>
  </si>
  <si>
    <t>SV|91307710|168|483298900|1</t>
  </si>
  <si>
    <t>SV|97971256|28|483298747|16</t>
  </si>
  <si>
    <t>SV|97960968|28|483298747|12</t>
  </si>
  <si>
    <t>SV|97966481|44|483298747|15</t>
  </si>
  <si>
    <t>SV|97960978|28|483298747|13</t>
  </si>
  <si>
    <t>SV|97960542|52|483298747|11</t>
  </si>
  <si>
    <t>SV|97960522|29|483298747|10</t>
  </si>
  <si>
    <t>SV|97960512|28|483298747|9</t>
  </si>
  <si>
    <t>SV|97960988|28|483298747|14</t>
  </si>
  <si>
    <t>SV|91692961|122|483297568|1</t>
  </si>
  <si>
    <t>LF|60029792|156|483295561|1</t>
  </si>
  <si>
    <t>SV|71736766|55|483295342|2</t>
  </si>
  <si>
    <t>SV|71736766|55|483295342|1</t>
  </si>
  <si>
    <t>SV|860315|52|483295319|2</t>
  </si>
  <si>
    <t>SV|860315|52|483295319|1</t>
  </si>
  <si>
    <t>SV|71580882|234|483295235|2</t>
  </si>
  <si>
    <t>SV|71580882|234|483295235|1</t>
  </si>
  <si>
    <t>SV|71580882|234|483295232|2</t>
  </si>
  <si>
    <t>SV|71580882|234|483295232|1</t>
  </si>
  <si>
    <t>SV|97999694|65|483295224|2</t>
  </si>
  <si>
    <t>SV|97999694|65|483295224|1</t>
  </si>
  <si>
    <t>SV|98174481|57|483295198|1</t>
  </si>
  <si>
    <t>SV|71583809|89|483295169|2</t>
  </si>
  <si>
    <t>SV|71583809|89|483295169|1</t>
  </si>
  <si>
    <t>SV|96886112|80|483295016|2</t>
  </si>
  <si>
    <t>SV|96886112|80|483295016|1</t>
  </si>
  <si>
    <t>AS|1450946|120|483295005|1</t>
  </si>
  <si>
    <t>SV|97954321|36|483294985|3</t>
  </si>
  <si>
    <t>SV|97939000|55|483294985|2</t>
  </si>
  <si>
    <t>SV|94354242|35|483294985|1</t>
  </si>
  <si>
    <t>HA|3430916|89|483294982|2</t>
  </si>
  <si>
    <t>HA|3430916|89|483294982|1</t>
  </si>
  <si>
    <t>LF|70533427|197|483294947|1</t>
  </si>
  <si>
    <t>SV|94648041|118|483294431|2</t>
  </si>
  <si>
    <t>SV|94648041|118|483294431|1</t>
  </si>
  <si>
    <t>SV|92426750|105|483294373|3</t>
  </si>
  <si>
    <t>SV|91613783|66|483294373|2</t>
  </si>
  <si>
    <t>SV|91612096|70|483294373|1</t>
  </si>
  <si>
    <t>SV|94008561|59|483294166|2</t>
  </si>
  <si>
    <t>SV|94008561|59|483294166|1</t>
  </si>
  <si>
    <t>SV|95558028|83|483294165|2</t>
  </si>
  <si>
    <t>SV|95558028|83|483294165|1</t>
  </si>
  <si>
    <t>SV|91024812|126|483294164|3</t>
  </si>
  <si>
    <t>SV|91024812|126|483294164|2</t>
  </si>
  <si>
    <t>SV|91024812|126|483294164|1</t>
  </si>
  <si>
    <t>SV|93023016|35|483294058|2</t>
  </si>
  <si>
    <t>SV|93023016|35|483294058|1</t>
  </si>
  <si>
    <t>SV|94972533|30|483294057|2</t>
  </si>
  <si>
    <t>SV|94972533|30|483294057|1</t>
  </si>
  <si>
    <t>KR|74216542|89|483294054|2</t>
  </si>
  <si>
    <t>KR|74216542|89|483294054|1</t>
  </si>
  <si>
    <t>SV|98418948|32|483294042|1</t>
  </si>
  <si>
    <t>LF|70751428|77|483294041|1</t>
  </si>
  <si>
    <t>SV|97766476|21|483293984|1</t>
  </si>
  <si>
    <t>SV|97766476|21|483293984|2</t>
  </si>
  <si>
    <t>LF|70192123|79|483293955|1</t>
  </si>
  <si>
    <t>SV|94074400|105|483293953|2</t>
  </si>
  <si>
    <t>SV|94074400|105|483293953|1</t>
  </si>
  <si>
    <t>KR|74554393|55|483293944|6</t>
  </si>
  <si>
    <t>KR|74554393|55|483293944|5</t>
  </si>
  <si>
    <t>KR|74554393|55|483293944|4</t>
  </si>
  <si>
    <t>KR|74503648|28|483293944|3</t>
  </si>
  <si>
    <t>KR|74503648|28|483293944|2</t>
  </si>
  <si>
    <t>KR|74503648|28|483293944|1</t>
  </si>
  <si>
    <t>SV|98171240|41|483293858|2</t>
  </si>
  <si>
    <t>SV|98171240|41|483293858|1</t>
  </si>
  <si>
    <t>KR|74521942|44|483293845|1</t>
  </si>
  <si>
    <t>SV|94971544|39|483293843|2</t>
  </si>
  <si>
    <t>SV|94971544|39|483293843|1</t>
  </si>
  <si>
    <t>SV|97973727|47|483293840|2</t>
  </si>
  <si>
    <t>SV|97973727|47|483293840|1</t>
  </si>
  <si>
    <t>SV|96800115|47|483293757|3</t>
  </si>
  <si>
    <t>SV|96800115|47|483293757|2</t>
  </si>
  <si>
    <t>SV|96800115|47|483293757|1</t>
  </si>
  <si>
    <t>SV|97616191|25|483293751|3</t>
  </si>
  <si>
    <t>SV|97616191|25|483293751|2</t>
  </si>
  <si>
    <t>SV|97616191|25|483293751|1</t>
  </si>
  <si>
    <t>SV|97616191|25|483293698|1</t>
  </si>
  <si>
    <t>SV|93090917|85|483293680|2</t>
  </si>
  <si>
    <t>SV|93090917|85|483293680|1</t>
  </si>
  <si>
    <t>KR|15581651|168|483293672|2</t>
  </si>
  <si>
    <t>KR|15581651|168|483293672|1</t>
  </si>
  <si>
    <t>SV|95855987|108|483293581|2</t>
  </si>
  <si>
    <t>SV|95782047|42|483293581|1</t>
  </si>
  <si>
    <t>SV|97092179|62|483293578|2</t>
  </si>
  <si>
    <t>SV|97092179|62|483293578|1</t>
  </si>
  <si>
    <t>SV|97894562|16|483293471|2</t>
  </si>
  <si>
    <t>SV|97894562|16|483293471|1</t>
  </si>
  <si>
    <t>LF|71289403|23|483293359|1</t>
  </si>
  <si>
    <t>SV|98170266|16|483293354|1</t>
  </si>
  <si>
    <t>SV|97444330|38|483293352|2</t>
  </si>
  <si>
    <t>SV|97444330|38|483293352|1</t>
  </si>
  <si>
    <t>SV|97939000|55|483293345|1</t>
  </si>
  <si>
    <t>SV|97939000|55|483293345|2</t>
  </si>
  <si>
    <t>SV|1049700|635|483293344|1</t>
  </si>
  <si>
    <t>LF|71397106|49|483293149|1</t>
  </si>
  <si>
    <t>SV|97539370|17|483293143|1</t>
  </si>
  <si>
    <t>SV|97539370|17|483293143|2</t>
  </si>
  <si>
    <t>SV|97642122|107|483293110|3</t>
  </si>
  <si>
    <t>SV|97640572|79|483293110|2</t>
  </si>
  <si>
    <t>SV|97639984|64|483293110|1</t>
  </si>
  <si>
    <t>LF|70596562|95|483292814|1</t>
  </si>
  <si>
    <t>KR|73295358|69|483292704|1</t>
  </si>
  <si>
    <t>LF|71059557|50|483292702|1</t>
  </si>
  <si>
    <t>SV|95855987|108|483292628|2</t>
  </si>
  <si>
    <t>SV|95782047|42|483292628|1</t>
  </si>
  <si>
    <t>SV|75023296|102|483292569|3</t>
  </si>
  <si>
    <t>SV|75023296|102|483292569|2</t>
  </si>
  <si>
    <t>SV|75023296|102|483292569|1</t>
  </si>
  <si>
    <t>SV|97631931|11|483292554|2</t>
  </si>
  <si>
    <t>SV|97631931|11|483292554|1</t>
  </si>
  <si>
    <t>SV|97713896|32|483292505|1</t>
  </si>
  <si>
    <t>SV|97600244|24|483292495|1</t>
  </si>
  <si>
    <t>SV|97600244|24|483292475|3</t>
  </si>
  <si>
    <t>SV|97600244|24|483292475|2</t>
  </si>
  <si>
    <t>SV|97600244|24|483292475|1</t>
  </si>
  <si>
    <t>SV|96230458|36|483292468|3</t>
  </si>
  <si>
    <t>SV|96230458|36|483292468|2</t>
  </si>
  <si>
    <t>SV|96230458|36|483292468|1</t>
  </si>
  <si>
    <t>SV|75682887|54|483292402|2</t>
  </si>
  <si>
    <t>SV|75682887|54|483292402|1</t>
  </si>
  <si>
    <t>SV|98479344|7|483292397|2</t>
  </si>
  <si>
    <t>SV|98479344|7|483292397|1</t>
  </si>
  <si>
    <t>SV|97134996|51|483292321|2</t>
  </si>
  <si>
    <t>SV|97134996|51|483292321|1</t>
  </si>
  <si>
    <t>SV|97354930|34|483292250|2</t>
  </si>
  <si>
    <t>SV|97354930|34|483292250|1</t>
  </si>
  <si>
    <t>KR|74543632|22|483292248|8</t>
  </si>
  <si>
    <t>KR|74543632|22|483292248|7</t>
  </si>
  <si>
    <t>KR|74503748|20|483292248|6</t>
  </si>
  <si>
    <t>KR|74503748|20|483292248|5</t>
  </si>
  <si>
    <t>KR|74503692|27|483292248|2</t>
  </si>
  <si>
    <t>KR|74503692|27|483292248|1</t>
  </si>
  <si>
    <t>KR|74503716|44|483292248|4</t>
  </si>
  <si>
    <t>KR|74503716|44|483292248|3</t>
  </si>
  <si>
    <t>KR|74592897|43|483292241|3</t>
  </si>
  <si>
    <t>KR|74592897|43|483292241|2</t>
  </si>
  <si>
    <t>KR|74592897|43|483292241|1</t>
  </si>
  <si>
    <t>SV|98157202|12|483292139|2</t>
  </si>
  <si>
    <t>SV|98157202|12|483292139|1</t>
  </si>
  <si>
    <t>SV|91869757|102|483292136|1</t>
  </si>
  <si>
    <t>SV|92607169|66|483292135|2</t>
  </si>
  <si>
    <t>SV|92607169|66|483292135|1</t>
  </si>
  <si>
    <t>SV|70436031|181|483292047|1</t>
  </si>
  <si>
    <t>KR|74543276|31|483292043|2</t>
  </si>
  <si>
    <t>KR|74543276|31|483292043|1</t>
  </si>
  <si>
    <t>SV|94354242|35|483291951|1</t>
  </si>
  <si>
    <t>SV|91854899|126|483291950|5</t>
  </si>
  <si>
    <t>SV|91854899|126|483291950|4</t>
  </si>
  <si>
    <t>SV|91853804|104|483291950|2</t>
  </si>
  <si>
    <t>SV|91853804|104|483291950|1</t>
  </si>
  <si>
    <t>SV|94491901|86|483291949|3</t>
  </si>
  <si>
    <t>SV|94491901|86|483291949|2</t>
  </si>
  <si>
    <t>SV|94491901|86|483291949|1</t>
  </si>
  <si>
    <t>SV|92415956|58|483291770|1</t>
  </si>
  <si>
    <t>SV|98250367|22|483291750|1</t>
  </si>
  <si>
    <t>SV|98250367|22|483291750|2</t>
  </si>
  <si>
    <t>LF|71014728|30|483291745|1</t>
  </si>
  <si>
    <t>SV|92428420|183|483291744|2</t>
  </si>
  <si>
    <t>SV|92428420|183|483291744|1</t>
  </si>
  <si>
    <t>SV|95534795|45|483291671|1</t>
  </si>
  <si>
    <t>SV|72512295|56|483291634|2</t>
  </si>
  <si>
    <t>SV|72512295|56|483291634|1</t>
  </si>
  <si>
    <t>SV|70642191|119|483291579|2</t>
  </si>
  <si>
    <t>SV|70642191|119|483291579|1</t>
  </si>
  <si>
    <t>SV|98074266|17|483291574|1</t>
  </si>
  <si>
    <t>SV|97573950|22|483291556|2</t>
  </si>
  <si>
    <t>SV|97573950|22|483291556|1</t>
  </si>
  <si>
    <t>SV|413719147|210|483291553|2</t>
  </si>
  <si>
    <t>SV|413719147|210|483291553|1</t>
  </si>
  <si>
    <t>SV|1006985|191|483291548|1</t>
  </si>
  <si>
    <t>SV|97972709|11|483291486|2</t>
  </si>
  <si>
    <t>SV|97972709|11|483291486|1</t>
  </si>
  <si>
    <t>DA|2534429|118|483291461|2</t>
  </si>
  <si>
    <t>DA|2534429|118|483291461|1</t>
  </si>
  <si>
    <t>LF|71250130|20|483291329|1</t>
  </si>
  <si>
    <t>LF|70735484|66|483291328|1</t>
  </si>
  <si>
    <t>LF|71267284|59|483291326|1</t>
  </si>
  <si>
    <t>KR|71604431|137|483291204|1</t>
  </si>
  <si>
    <t>SV|70315695|34|483291110|3</t>
  </si>
  <si>
    <t>SV|70315695|34|483291110|2</t>
  </si>
  <si>
    <t>SV|70315695|34|483291110|1</t>
  </si>
  <si>
    <t>LF|70625818|77|483290996|1</t>
  </si>
  <si>
    <t>SV|97427105|109|483290881|2</t>
  </si>
  <si>
    <t>SV|97427105|109|483290881|1</t>
  </si>
  <si>
    <t>SV|95774639|87|483290857|2</t>
  </si>
  <si>
    <t>SV|94224272|57|483290857|1</t>
  </si>
  <si>
    <t>KR|73521852|118|483290857|3</t>
  </si>
  <si>
    <t>SV|95629757|16|483290775|1</t>
  </si>
  <si>
    <t>AS|6235444|125|483290699|2</t>
  </si>
  <si>
    <t>AS|6235444|125|483290699|1</t>
  </si>
  <si>
    <t>SV|74634172|517|483290695|2</t>
  </si>
  <si>
    <t>SV|74634172|517|483290695|1</t>
  </si>
  <si>
    <t>AS|5587717|132|483290693|1</t>
  </si>
  <si>
    <t>AS|5587717|132|483290693|2</t>
  </si>
  <si>
    <t>SV|94823811|35|483290544|1</t>
  </si>
  <si>
    <t>SV|71195793|87|483290515|2</t>
  </si>
  <si>
    <t>SV|71195793|87|483290515|1</t>
  </si>
  <si>
    <t>HA|4888669|113|483290512|2</t>
  </si>
  <si>
    <t>HA|4888669|113|483290512|1</t>
  </si>
  <si>
    <t>SV|71266525|60|483290410|5</t>
  </si>
  <si>
    <t>KR|74448235|33|483290402|2</t>
  </si>
  <si>
    <t>KR|74448235|33|483290402|1</t>
  </si>
  <si>
    <t>SV|91432424|66|483290309|2</t>
  </si>
  <si>
    <t>SV|91432424|66|483290309|1</t>
  </si>
  <si>
    <t>LF|71257253|30|483290308|1</t>
  </si>
  <si>
    <t>SV|91430181|91|483290307|1</t>
  </si>
  <si>
    <t>SV|97769849|21|483290305|2</t>
  </si>
  <si>
    <t>SV|97769849|21|483290305|1</t>
  </si>
  <si>
    <t>SV|97749692|32|483290302|1</t>
  </si>
  <si>
    <t>SV|97749692|32|483290302|2</t>
  </si>
  <si>
    <t>SV|98123278|26|483290300|2</t>
  </si>
  <si>
    <t>SV|98123278|26|483290300|1</t>
  </si>
  <si>
    <t>SV|1031411|18|483290125|2</t>
  </si>
  <si>
    <t>SV|1031411|18|483290125|1</t>
  </si>
  <si>
    <t>SV|72894988|70|483290051|1</t>
  </si>
  <si>
    <t>SV|73491897|105|483289953|2</t>
  </si>
  <si>
    <t>SV|73491897|105|483289953|1</t>
  </si>
  <si>
    <t>SV|96915927|178|483289949|2</t>
  </si>
  <si>
    <t>SV|96915927|178|483289949|1</t>
  </si>
  <si>
    <t>SV|98255876|31|483289855|2</t>
  </si>
  <si>
    <t>SV|98255876|31|483289855|1</t>
  </si>
  <si>
    <t>SV|98248978|24|483289851|2</t>
  </si>
  <si>
    <t>SV|98248978|24|483289851|1</t>
  </si>
  <si>
    <t>KR|74354126|24|483289758|2</t>
  </si>
  <si>
    <t>KR|74354126|24|483289758|1</t>
  </si>
  <si>
    <t>SV|93825100|81|483289757|2</t>
  </si>
  <si>
    <t>SV|93825100|81|483289757|1</t>
  </si>
  <si>
    <t>LV|440038360|135|483289679|1</t>
  </si>
  <si>
    <t>SV|95855987|108|483289662|2</t>
  </si>
  <si>
    <t>SV|95782047|42|483289662|1</t>
  </si>
  <si>
    <t>SV|96428225|65|483289656|1</t>
  </si>
  <si>
    <t>SV|98400086|9|483289655|1</t>
  </si>
  <si>
    <t>SV|98400086|9|483289655|2</t>
  </si>
  <si>
    <t>KR|73981219|63|483289654|2</t>
  </si>
  <si>
    <t>KR|73981219|63|483289654|1</t>
  </si>
  <si>
    <t>SV|97752381|72|483289647|1</t>
  </si>
  <si>
    <t>SV|75361126|33|483289557|2</t>
  </si>
  <si>
    <t>SV|75361126|33|483289557|1</t>
  </si>
  <si>
    <t>SV|94914137|126|483289556|2</t>
  </si>
  <si>
    <t>SV|94914137|126|483289556|1</t>
  </si>
  <si>
    <t>SV|94910354|94|483289554|2</t>
  </si>
  <si>
    <t>SV|94910354|94|483289554|1</t>
  </si>
  <si>
    <t>SV|95488397|339|483289547|1</t>
  </si>
  <si>
    <t>SV|68577160|103|483289492|2</t>
  </si>
  <si>
    <t>SV|68577160|103|483289492|1</t>
  </si>
  <si>
    <t>SV|96800115|47|483289490|2</t>
  </si>
  <si>
    <t>SV|96800115|47|483289490|1</t>
  </si>
  <si>
    <t>SV|98318049|7|483289435|2</t>
  </si>
  <si>
    <t>SV|98318049|7|483289435|1</t>
  </si>
  <si>
    <t>SV|70439256|363|483289080|1</t>
  </si>
  <si>
    <t>SV|90255094|90|483289075|2</t>
  </si>
  <si>
    <t>SV|90255094|90|483289075|1</t>
  </si>
  <si>
    <t>SV|94853031|75|483289007|2</t>
  </si>
  <si>
    <t>SV|94247332|38|483289007|1</t>
  </si>
  <si>
    <t>SV|413400879|123|483289003|2</t>
  </si>
  <si>
    <t>SV|94658943|102|483288931|2</t>
  </si>
  <si>
    <t>SV|94658943|102|483288931|1</t>
  </si>
  <si>
    <t>SV|94655065|100|483288927|2</t>
  </si>
  <si>
    <t>SV|94655065|100|483288927|1</t>
  </si>
  <si>
    <t>SV|90856257|278|483288925|2</t>
  </si>
  <si>
    <t>SV|90856257|278|483288925|1</t>
  </si>
  <si>
    <t>SV|97827234|21|483288783|1</t>
  </si>
  <si>
    <t>SV|96877145|82|483288685|7</t>
  </si>
  <si>
    <t>SV|93252847|130|483288685|4</t>
  </si>
  <si>
    <t>SV|93229601|77|483288685|3</t>
  </si>
  <si>
    <t>DA|1378111|179|483288675|1</t>
  </si>
  <si>
    <t>SV|94823811|35|483288674|3</t>
  </si>
  <si>
    <t>SV|94823811|35|483288674|2</t>
  </si>
  <si>
    <t>SV|94823811|35|483288674|1</t>
  </si>
  <si>
    <t>SV|96425052|68|483288621|1</t>
  </si>
  <si>
    <t>SV|98328777|9|483288591|2</t>
  </si>
  <si>
    <t>SV|98328777|9|483288591|1</t>
  </si>
  <si>
    <t>SV|98258137|7|483288590|2</t>
  </si>
  <si>
    <t>SV|98258137|7|483288590|1</t>
  </si>
  <si>
    <t>SV|98253195|11|483288589|2</t>
  </si>
  <si>
    <t>SV|98253195|11|483288589|1</t>
  </si>
  <si>
    <t>KR|74094764|289|483288585|2</t>
  </si>
  <si>
    <t>KR|74094764|289|483288585|1</t>
  </si>
  <si>
    <t>SV|1049700|635|483288580|4</t>
  </si>
  <si>
    <t>SV|1049700|635|483288580|3</t>
  </si>
  <si>
    <t>HA|2930343|106|483288580|2</t>
  </si>
  <si>
    <t>HA|2930343|106|483288580|1</t>
  </si>
  <si>
    <t>HA|2930343|106|483288532|2</t>
  </si>
  <si>
    <t>HA|2930343|106|483288532|1</t>
  </si>
  <si>
    <t>SV|96035396|63|483288530|1</t>
  </si>
  <si>
    <t>HA|1161652|59|483288506|2</t>
  </si>
  <si>
    <t>HA|1161652|59|483288506|1</t>
  </si>
  <si>
    <t>SV|92296683|47|483288506|4</t>
  </si>
  <si>
    <t>SV|92296683|47|483288506|3</t>
  </si>
  <si>
    <t>KR|67915494|194|483288503|2</t>
  </si>
  <si>
    <t>KR|67915494|194|483288503|1</t>
  </si>
  <si>
    <t>SV|96461071|23|483288494|2</t>
  </si>
  <si>
    <t>SV|96461071|23|483288494|1</t>
  </si>
  <si>
    <t>KR|74391268|20|483288492|2</t>
  </si>
  <si>
    <t>KR|74391268|20|483288492|1</t>
  </si>
  <si>
    <t>SV|98082794|11|483288413|2</t>
  </si>
  <si>
    <t>SV|98082794|11|483288413|1</t>
  </si>
  <si>
    <t>KR|72275973|204|483288409|2</t>
  </si>
  <si>
    <t>KR|72275973|204|483288409|1</t>
  </si>
  <si>
    <t>KR|74603973|25|483288406|2</t>
  </si>
  <si>
    <t>KR|74603973|25|483288406|1</t>
  </si>
  <si>
    <t>KR|74428503|48|483288404|2</t>
  </si>
  <si>
    <t>KR|74428503|48|483288404|1</t>
  </si>
  <si>
    <t>LF|71062523|44|483288402|1</t>
  </si>
  <si>
    <t>DA|4846670|15|483288345|1</t>
  </si>
  <si>
    <t>LF|71030170|38|483288321|1</t>
  </si>
  <si>
    <t>SV|97602078|23|483288314|1</t>
  </si>
  <si>
    <t>SV|97599077|37|483288312|1</t>
  </si>
  <si>
    <t>SV|97599077|37|483288312|2</t>
  </si>
  <si>
    <t>SV|97601232|15|483288309|1</t>
  </si>
  <si>
    <t>LF|70292443|89|483288225|1</t>
  </si>
  <si>
    <t>KR|71437392|174|483288224|2</t>
  </si>
  <si>
    <t>KR|71437392|174|483288224|1</t>
  </si>
  <si>
    <t>SV|68577160|103|483288148|1</t>
  </si>
  <si>
    <t>SV|96779195|145|483288121|1</t>
  </si>
  <si>
    <t>SV|67860264|160|483288117|8</t>
  </si>
  <si>
    <t>SV|428864333|61|483288117|9</t>
  </si>
  <si>
    <t>SV|94375932|39|483288117|5</t>
  </si>
  <si>
    <t>SV|91220487|58|483288117|2</t>
  </si>
  <si>
    <t>SV|90158133|64|483288117|1</t>
  </si>
  <si>
    <t>SV|8015126|182|483288041|1</t>
  </si>
  <si>
    <t>SV|73757921|112|483288018|1</t>
  </si>
  <si>
    <t>SV|96714916|28|483288018|6</t>
  </si>
  <si>
    <t>SV|96713121|15|483288018|5</t>
  </si>
  <si>
    <t>SV|96707425|54|483288018|4</t>
  </si>
  <si>
    <t>SV|95281550|73|483288018|2</t>
  </si>
  <si>
    <t>SV|95901650|248|483288011|3</t>
  </si>
  <si>
    <t>SV|95901650|248|483288011|2</t>
  </si>
  <si>
    <t>SV|95901650|248|483288011|1</t>
  </si>
  <si>
    <t>SV|97453749|33|483287941|2</t>
  </si>
  <si>
    <t>SV|97453749|33|483287941|1</t>
  </si>
  <si>
    <t>SV|97752381|72|483287869|1</t>
  </si>
  <si>
    <t>SV|95427429|344|483287836|2</t>
  </si>
  <si>
    <t>SV|95427429|344|483287836|1</t>
  </si>
  <si>
    <t>SV|95427429|344|483287835|2</t>
  </si>
  <si>
    <t>SV|95427429|344|483287835|1</t>
  </si>
  <si>
    <t>SV|95419136|214|483287834|2</t>
  </si>
  <si>
    <t>SV|95419136|214|483287834|1</t>
  </si>
  <si>
    <t>SV|95419136|214|483287832|2</t>
  </si>
  <si>
    <t>SV|95419136|214|483287832|1</t>
  </si>
  <si>
    <t>SV|70642191|119|483287772|1</t>
  </si>
  <si>
    <t>SV|70642191|119|483287742|1</t>
  </si>
  <si>
    <t>SV|93246938|138|483287739|2</t>
  </si>
  <si>
    <t>SV|93246938|138|483287739|1</t>
  </si>
  <si>
    <t>SV|427139717|81|483287630|1</t>
  </si>
  <si>
    <t>SV|427139717|81|483287630|2</t>
  </si>
  <si>
    <t>SV|65492147|96|483287599|2</t>
  </si>
  <si>
    <t>SV|65492147|96|483287599|1</t>
  </si>
  <si>
    <t>SV|97597678|20|483287598|2</t>
  </si>
  <si>
    <t>SV|97597678|20|483287598|1</t>
  </si>
  <si>
    <t>SV|97456298|45|483287597|2</t>
  </si>
  <si>
    <t>SV|97456298|45|483287597|1</t>
  </si>
  <si>
    <t>SV|410841887|133|483287596|2</t>
  </si>
  <si>
    <t>SV|410841887|133|483287596|1</t>
  </si>
  <si>
    <t>SV|97978258|31|483287595|2</t>
  </si>
  <si>
    <t>SV|97978258|31|483287595|1</t>
  </si>
  <si>
    <t>SV|97596912|27|483287594|2</t>
  </si>
  <si>
    <t>SV|97596912|27|483287594|1</t>
  </si>
  <si>
    <t>SV|97596902|25|483287593|2</t>
  </si>
  <si>
    <t>SV|97596902|25|483287593|1</t>
  </si>
  <si>
    <t>KR|74127698|90|483287592|2</t>
  </si>
  <si>
    <t>KR|74127698|90|483287592|1</t>
  </si>
  <si>
    <t>SV|95784613|56|483287458|1</t>
  </si>
  <si>
    <t>SV|95876860|99|483287457|1</t>
  </si>
  <si>
    <t>LF|60091138|137|483287317|1</t>
  </si>
  <si>
    <t>SV|97828364|53|483287186|2</t>
  </si>
  <si>
    <t>SV|97826358|42|483287186|1</t>
  </si>
  <si>
    <t>SV|97714545|84|483287179|2</t>
  </si>
  <si>
    <t>SV|97714545|84|483287179|1</t>
  </si>
  <si>
    <t>SV|97708703|56|483287178|2</t>
  </si>
  <si>
    <t>SV|97708703|56|483287178|1</t>
  </si>
  <si>
    <t>SV|97712114|142|483287176|3</t>
  </si>
  <si>
    <t>SV|97712114|142|483287176|2</t>
  </si>
  <si>
    <t>SV|97712114|142|483287176|1</t>
  </si>
  <si>
    <t>AS|4392859|56|483287107|2</t>
  </si>
  <si>
    <t>AS|4392859|56|483287107|1</t>
  </si>
  <si>
    <t>SV|96737886|67|483287094|4</t>
  </si>
  <si>
    <t>SV|96737886|67|483287094|3</t>
  </si>
  <si>
    <t>SV|96737886|67|483287094|2</t>
  </si>
  <si>
    <t>KR|73748661|52|483287093|3</t>
  </si>
  <si>
    <t>KR|73748661|52|483287093|2</t>
  </si>
  <si>
    <t>KR|73748661|52|483287093|1</t>
  </si>
  <si>
    <t>SV|72890273|383|483287020|2</t>
  </si>
  <si>
    <t>SV|95715820|125|483287019|1</t>
  </si>
  <si>
    <t>LV|8869218|366|483286939|2</t>
  </si>
  <si>
    <t>LV|8869218|366|483286939|1</t>
  </si>
  <si>
    <t>SV|97713896|32|483286861|3</t>
  </si>
  <si>
    <t>SV|97713896|32|483286861|2</t>
  </si>
  <si>
    <t>SV|97713896|32|483286861|1</t>
  </si>
  <si>
    <t>SV|97083085|38|483286773|2</t>
  </si>
  <si>
    <t>SV|97083085|38|483286773|1</t>
  </si>
  <si>
    <t>SV|94275770|54|483286772|2</t>
  </si>
  <si>
    <t>SV|94275770|54|483286772|1</t>
  </si>
  <si>
    <t>LF|70751793|90|483286771|2</t>
  </si>
  <si>
    <t>SV|98160525|45|483286682|1</t>
  </si>
  <si>
    <t>SV|97686569|42|483286679|1</t>
  </si>
  <si>
    <t>SV|95231452|34|483286678|1</t>
  </si>
  <si>
    <t>SV|98162051|34|483286676|1</t>
  </si>
  <si>
    <t>SV|98254134|29|483286672|2</t>
  </si>
  <si>
    <t>SV|98254134|29|483286672|1</t>
  </si>
  <si>
    <t>SV|95534795|45|483286666|1</t>
  </si>
  <si>
    <t>KR|73739428|100|483286664|2</t>
  </si>
  <si>
    <t>KR|73739428|100|483286664|1</t>
  </si>
  <si>
    <t>SV|94919217|174|483286593|4</t>
  </si>
  <si>
    <t>SV|94919217|174|483286593|3</t>
  </si>
  <si>
    <t>SV|94916445|64|483286593|2</t>
  </si>
  <si>
    <t>SV|94916445|64|483286593|1</t>
  </si>
  <si>
    <t>SV|97972709|11|483286592|1</t>
  </si>
  <si>
    <t>SV|97364158|19|483286590|2</t>
  </si>
  <si>
    <t>SV|97364158|19|483286590|1</t>
  </si>
  <si>
    <t>KR|74350403|41|483286589|2</t>
  </si>
  <si>
    <t>KR|74350403|41|483286589|1</t>
  </si>
  <si>
    <t>SV|98340502|14|483286587|2</t>
  </si>
  <si>
    <t>SV|98340502|14|483286587|1</t>
  </si>
  <si>
    <t>SV|98340502|14|483286587|3</t>
  </si>
  <si>
    <t>SV|96407607|27|483286581|2</t>
  </si>
  <si>
    <t>SV|96407607|27|483286581|1</t>
  </si>
  <si>
    <t>SV|95815589|19|483286513|2</t>
  </si>
  <si>
    <t>SV|95815589|19|483286513|1</t>
  </si>
  <si>
    <t>SV|94981489|53|483286512|2</t>
  </si>
  <si>
    <t>SV|94981489|53|483286512|1</t>
  </si>
  <si>
    <t>SV|92096642|106|483286430|2</t>
  </si>
  <si>
    <t>SV|92096642|106|483286430|1</t>
  </si>
  <si>
    <t>SV|96886112|80|483286420|1</t>
  </si>
  <si>
    <t>SV|97582364|32|483286327|1</t>
  </si>
  <si>
    <t>HA|3430916|89|483286324|2</t>
  </si>
  <si>
    <t>HA|3430916|89|483286324|1</t>
  </si>
  <si>
    <t>SV|95320986|32|483286316|1</t>
  </si>
  <si>
    <t>SV|75230183|204|483286259|1</t>
  </si>
  <si>
    <t>SV|95618810|237|483286259|2</t>
  </si>
  <si>
    <t>SV|72898640|279|483286249|2</t>
  </si>
  <si>
    <t>SV|72898640|279|483286249|1</t>
  </si>
  <si>
    <t>SV|97705151|26|483286236|1</t>
  </si>
  <si>
    <t>SV|97705151|26|483286236|2</t>
  </si>
  <si>
    <t>SV|97695397|21|483286235|2</t>
  </si>
  <si>
    <t>SV|97695397|21|483286235|1</t>
  </si>
  <si>
    <t>SV|72898640|279|483286226|1</t>
  </si>
  <si>
    <t>SV|92415956|58|483286222|2</t>
  </si>
  <si>
    <t>SV|92415956|58|483286222|1</t>
  </si>
  <si>
    <t>SV|97539380|24|483286126|2</t>
  </si>
  <si>
    <t>SV|97539380|24|483286126|1</t>
  </si>
  <si>
    <t>SV|94972693|41|483286122|2</t>
  </si>
  <si>
    <t>SV|94972693|41|483286122|1</t>
  </si>
  <si>
    <t>SV|97570909|23|483286118|2</t>
  </si>
  <si>
    <t>SV|97570909|23|483286118|1</t>
  </si>
  <si>
    <t>SV|97637098|43|483286117|1</t>
  </si>
  <si>
    <t>KR|74129333|62|483286114|2</t>
  </si>
  <si>
    <t>KR|74129333|62|483286114|1</t>
  </si>
  <si>
    <t>SV|97706526|40|483286108|2</t>
  </si>
  <si>
    <t>SV|97706526|40|483286108|1</t>
  </si>
  <si>
    <t>LF|70637952|90|483285955|1</t>
  </si>
  <si>
    <t>SV|94032773|202|483285948|1</t>
  </si>
  <si>
    <t>DA|6938235|99|483285859|1</t>
  </si>
  <si>
    <t>SV|1049700|635|483285796|1</t>
  </si>
  <si>
    <t>SV|72898640|279|483285791|1</t>
  </si>
  <si>
    <t>AS|2524579|293|483285790|1</t>
  </si>
  <si>
    <t>SV|97752381|72|483285784|1</t>
  </si>
  <si>
    <t>SV|92848871|48|483285760|1</t>
  </si>
  <si>
    <t>SV|97954321|36|483285733|1</t>
  </si>
  <si>
    <t>LF|71332068|15|483285280|1</t>
  </si>
  <si>
    <t>LF|71332055|17|483285276|1</t>
  </si>
  <si>
    <t>SV|96376337|136|483285273|1</t>
  </si>
  <si>
    <t>KR|74374786|36|483285272|2</t>
  </si>
  <si>
    <t>KR|74374786|36|483285272|1</t>
  </si>
  <si>
    <t>LF|70576862|92|483285270|1</t>
  </si>
  <si>
    <t>SV|96768935|57|483285269|2</t>
  </si>
  <si>
    <t>SV|96768935|57|483285269|1</t>
  </si>
  <si>
    <t>SV|96798918|157|483285267|1</t>
  </si>
  <si>
    <t>LF|71034845|40|483285265|1</t>
  </si>
  <si>
    <t>KR|73748706|116|483285264|3</t>
  </si>
  <si>
    <t>KR|73748706|116|483285264|2</t>
  </si>
  <si>
    <t>KR|73748706|116|483285264|1</t>
  </si>
  <si>
    <t>SV|96736597|41|483285263|4</t>
  </si>
  <si>
    <t>SV|96736597|41|483285263|3</t>
  </si>
  <si>
    <t>SV|96736597|41|483285263|2</t>
  </si>
  <si>
    <t>LV|9498818|69|483285120|2</t>
  </si>
  <si>
    <t>LV|9498818|69|483285120|1</t>
  </si>
  <si>
    <t>LF|71338493|14|483284958|1</t>
  </si>
  <si>
    <t>LF|71338482|14|483284957|1</t>
  </si>
  <si>
    <t>SV|94278044|46|483284952|2</t>
  </si>
  <si>
    <t>SV|94278044|46|483284952|1</t>
  </si>
  <si>
    <t>SV|98082157|33|483284869|1</t>
  </si>
  <si>
    <t>SV|75536519|50|483284866|1</t>
  </si>
  <si>
    <t>AS|5448337|100|483284859|1</t>
  </si>
  <si>
    <t>SV|98074266|17|483284854|3</t>
  </si>
  <si>
    <t>SV|98074266|17|483284854|2</t>
  </si>
  <si>
    <t>SV|98074266|17|483284854|1</t>
  </si>
  <si>
    <t>SV|95624485|27|483284766|3</t>
  </si>
  <si>
    <t>SV|95624485|27|483284766|2</t>
  </si>
  <si>
    <t>SV|95624485|27|483284766|1</t>
  </si>
  <si>
    <t>KR|74022371|47|483284765|3</t>
  </si>
  <si>
    <t>KR|74022371|47|483284765|2</t>
  </si>
  <si>
    <t>KR|74022371|47|483284765|1</t>
  </si>
  <si>
    <t>SV|98422307|9|483284763|2</t>
  </si>
  <si>
    <t>SV|98422307|9|483284763|1</t>
  </si>
  <si>
    <t>SV|75044369|84|483284762|2</t>
  </si>
  <si>
    <t>SV|75044369|84|483284762|1</t>
  </si>
  <si>
    <t>SV|97048395|52|483284623|1</t>
  </si>
  <si>
    <t>SV|97052097|61|483284617|1</t>
  </si>
  <si>
    <t>HA|4075847|473|483284615|1</t>
  </si>
  <si>
    <t>SV|70436053|150|483284613|1</t>
  </si>
  <si>
    <t>SV|97037984|71|483284519|1</t>
  </si>
  <si>
    <t>HA|6928110|77|483284517|1</t>
  </si>
  <si>
    <t>HA|6928110|77|483284517|2</t>
  </si>
  <si>
    <t>SV|73749716|107|483284509|1</t>
  </si>
  <si>
    <t>SV|69833151|101|483284507|8</t>
  </si>
  <si>
    <t>SV|61905766|105|483284507|7</t>
  </si>
  <si>
    <t>SV|61905765|85|483284507|6</t>
  </si>
  <si>
    <t>SV|61811442|173|483284507|5</t>
  </si>
  <si>
    <t>SV|427253675|105|483284507|9</t>
  </si>
  <si>
    <t>SV|94470853|48|483284507|3</t>
  </si>
  <si>
    <t>SV|94227407|17|483284507|2</t>
  </si>
  <si>
    <t>KR|61157519|258|483284507|4</t>
  </si>
  <si>
    <t>LF|70072972|131|483284505|1</t>
  </si>
  <si>
    <t>SV|72894988|70|483284440|1</t>
  </si>
  <si>
    <t>AS|2524579|293|483284136|2</t>
  </si>
  <si>
    <t>AS|2524579|293|483284136|1</t>
  </si>
  <si>
    <t>SV|98329720|14|483284124|1</t>
  </si>
  <si>
    <t>SV|98329720|14|483284124|2</t>
  </si>
  <si>
    <t>SV|91507762|164|483284116|1</t>
  </si>
  <si>
    <t>SV|97418993|35|483284038|6</t>
  </si>
  <si>
    <t>KR|73796975|76|483284038|5</t>
  </si>
  <si>
    <t>SV|93058363|133|483284038|4</t>
  </si>
  <si>
    <t>SV|90963282|127|483284038|3</t>
  </si>
  <si>
    <t>SV|90963272|209|483284038|2</t>
  </si>
  <si>
    <t>KR|73463965|82|483283898|2</t>
  </si>
  <si>
    <t>KR|73463965|82|483283898|1</t>
  </si>
  <si>
    <t>SV|96199625|45|483283897|2</t>
  </si>
  <si>
    <t>SV|96199625|45|483283897|1</t>
  </si>
  <si>
    <t>SV|96203691|42|483283896|2</t>
  </si>
  <si>
    <t>SV|96203691|42|483283896|1</t>
  </si>
  <si>
    <t>KR|73390142|148|483283895|2</t>
  </si>
  <si>
    <t>KR|73390142|148|483283895|1</t>
  </si>
  <si>
    <t>SV|96199655|48|483283894|2</t>
  </si>
  <si>
    <t>SV|96199655|48|483283894|1</t>
  </si>
  <si>
    <t>KR|73289088|164|483283893|2</t>
  </si>
  <si>
    <t>KR|73289088|164|483283893|1</t>
  </si>
  <si>
    <t>SV|96203631|101|483283892|2</t>
  </si>
  <si>
    <t>SV|96203631|101|483283892|1</t>
  </si>
  <si>
    <t>SV|97625658|23|483283865|2</t>
  </si>
  <si>
    <t>SV|97625658|23|483283865|1</t>
  </si>
  <si>
    <t>SV|97007281|160|483283864|2</t>
  </si>
  <si>
    <t>SV|97007281|160|483283864|1</t>
  </si>
  <si>
    <t>SV|97007271|121|483283863|2</t>
  </si>
  <si>
    <t>SV|97007271|121|483283863|1</t>
  </si>
  <si>
    <t>SV|486040553|97|483283862|2</t>
  </si>
  <si>
    <t>SV|486040553|97|483283862|1</t>
  </si>
  <si>
    <t>KR|73622578|117|483283799|5</t>
  </si>
  <si>
    <t>KR|73575449|155|483283799|4</t>
  </si>
  <si>
    <t>KR|73575187|133|483283799|3</t>
  </si>
  <si>
    <t>KR|73574935|100|483283799|2</t>
  </si>
  <si>
    <t>KR|15191158|3|483283799|1</t>
  </si>
  <si>
    <t>SV|69804867|120|483283762|4</t>
  </si>
  <si>
    <t>SV|68097442|34|483283762|3</t>
  </si>
  <si>
    <t>SV|61730714|65|483283762|2</t>
  </si>
  <si>
    <t>SV|61392256|63|483283762|1</t>
  </si>
  <si>
    <t>SV|427734060|82|483283762|5</t>
  </si>
  <si>
    <t>SV|70456668|78|483283715|6</t>
  </si>
  <si>
    <t>KR|71665289|78|483283715|5</t>
  </si>
  <si>
    <t>SV|95762107|30|483283715|3</t>
  </si>
  <si>
    <t>KR|68902991|202|483283715|4</t>
  </si>
  <si>
    <t>SV|90921027|57|483283715|2</t>
  </si>
  <si>
    <t>SV|90919186|53|483283715|1</t>
  </si>
  <si>
    <t>SV|487139277|90|483283688|7</t>
  </si>
  <si>
    <t>LF|70428230|58|483283688|5</t>
  </si>
  <si>
    <t>SV|94915610|63|483283688|4</t>
  </si>
  <si>
    <t>KR|67663614|325|483283688|6</t>
  </si>
  <si>
    <t>SV|91639509|55|483283688|3</t>
  </si>
  <si>
    <t>SV|91633735|63|483283688|2</t>
  </si>
  <si>
    <t>SV|90917634|113|483283688|1</t>
  </si>
  <si>
    <t>KR|73095196|149|483283644|13</t>
  </si>
  <si>
    <t>KR|73095196|149|483283644|12</t>
  </si>
  <si>
    <t>SV|487139277|90|483283644|15</t>
  </si>
  <si>
    <t>SV|487139277|90|483283644|14</t>
  </si>
  <si>
    <t>LF|70428230|58|483283644|9</t>
  </si>
  <si>
    <t>SV|94915610|63|483283644|8</t>
  </si>
  <si>
    <t>SV|94915610|63|483283644|7</t>
  </si>
  <si>
    <t>KR|67663614|325|483283644|11</t>
  </si>
  <si>
    <t>KR|67663614|325|483283644|10</t>
  </si>
  <si>
    <t>SV|91639509|55|483283644|6</t>
  </si>
  <si>
    <t>SV|91639509|55|483283644|5</t>
  </si>
  <si>
    <t>SV|91633735|63|483283644|4</t>
  </si>
  <si>
    <t>SV|91633735|63|483283644|3</t>
  </si>
  <si>
    <t>SV|90917634|113|483283644|2</t>
  </si>
  <si>
    <t>SV|90917634|113|483283644|1</t>
  </si>
  <si>
    <t>SV|69136265|212|483283591|4</t>
  </si>
  <si>
    <t>LV|8222966|138|483283591|3</t>
  </si>
  <si>
    <t>LV|431447002|155|483283591|1</t>
  </si>
  <si>
    <t>SV|92331824|265|483283591|2</t>
  </si>
  <si>
    <t>SV|69136265|212|483283589|2</t>
  </si>
  <si>
    <t>SV|69136265|212|483283589|1</t>
  </si>
  <si>
    <t>SV|69136265|212|483283588|4</t>
  </si>
  <si>
    <t>LV|8229663|98|483283588|3</t>
  </si>
  <si>
    <t>LV|431447002|155|483283588|1</t>
  </si>
  <si>
    <t>SV|92331824|265|483283588|2</t>
  </si>
  <si>
    <t>SV|90113201|90|483283560|1</t>
  </si>
  <si>
    <t>SV|92673439|74|483283559|2</t>
  </si>
  <si>
    <t>SV|92673439|74|483283559|1</t>
  </si>
  <si>
    <t>SV|91551121|61|483283403|1</t>
  </si>
  <si>
    <t>SV|96456933|98|483283227|2</t>
  </si>
  <si>
    <t>SV|96456933|98|483283227|1</t>
  </si>
  <si>
    <t>SV|97164541|71|483283226|2</t>
  </si>
  <si>
    <t>SV|97164541|71|483283226|1</t>
  </si>
  <si>
    <t>SV|97180479|48|483283225|2</t>
  </si>
  <si>
    <t>SV|97180479|48|483283225|1</t>
  </si>
  <si>
    <t>SV|97216716|56|483283222|2</t>
  </si>
  <si>
    <t>SV|97216716|56|483283222|1</t>
  </si>
  <si>
    <t>SV|93436583|114|483283148|1</t>
  </si>
  <si>
    <t>SV|93430596|102|483283146|1</t>
  </si>
  <si>
    <t>LV|430822611|267|483283069|1</t>
  </si>
  <si>
    <t>SV|96098274|30|483282879|1</t>
  </si>
  <si>
    <t>SV|93587122|76|483282878|2</t>
  </si>
  <si>
    <t>SV|93502568|107|483282878|1</t>
  </si>
  <si>
    <t>DA|508760|104|483282877|2</t>
  </si>
  <si>
    <t>DA|508760|104|483282877|1</t>
  </si>
  <si>
    <t>SV|95445646|22|483282800|2</t>
  </si>
  <si>
    <t>SV|95445646|22|483282800|1</t>
  </si>
  <si>
    <t>SV|75283885|49|483282790|1</t>
  </si>
  <si>
    <t>SV|96966857|27|483282787|2</t>
  </si>
  <si>
    <t>SV|96966857|27|483282787|1</t>
  </si>
  <si>
    <t>SV|95234175|20|483282786|2</t>
  </si>
  <si>
    <t>SV|95234175|20|483282786|1</t>
  </si>
  <si>
    <t>SV|94777701|111|483282785|2</t>
  </si>
  <si>
    <t>SV|94777701|111|483282785|1</t>
  </si>
  <si>
    <t>KR|71604431|137|483282716|1</t>
  </si>
  <si>
    <t>SV|97588535|15|483282697|1</t>
  </si>
  <si>
    <t>SV|97588535|15|483282697|2</t>
  </si>
  <si>
    <t>SV|97896213|58|483282691|1</t>
  </si>
  <si>
    <t>SV|97896213|58|483282691|2</t>
  </si>
  <si>
    <t>SV|96440443|60|483282689|1</t>
  </si>
  <si>
    <t>SV|410611743|34|483282596|3</t>
  </si>
  <si>
    <t>SV|410611743|34|483282596|2</t>
  </si>
  <si>
    <t>SV|410611743|34|483282596|1</t>
  </si>
  <si>
    <t>SV|96230458|36|483282529|1</t>
  </si>
  <si>
    <t>SV|94831608|75|483282519|1</t>
  </si>
  <si>
    <t>SV|94831608|75|483282501|3</t>
  </si>
  <si>
    <t>SV|94831608|75|483282501|2</t>
  </si>
  <si>
    <t>SV|94831608|75|483282501|1</t>
  </si>
  <si>
    <t>SV|93020118|83|483282488|2</t>
  </si>
  <si>
    <t>SV|93020118|83|483282488|1</t>
  </si>
  <si>
    <t>SV|73150811|87|483282487|2</t>
  </si>
  <si>
    <t>SV|73150811|87|483282487|1</t>
  </si>
  <si>
    <t>SV|97198179|32|483282387|2</t>
  </si>
  <si>
    <t>SV|97198179|32|483282387|1</t>
  </si>
  <si>
    <t>SV|97179952|23|483282385|2</t>
  </si>
  <si>
    <t>SV|97179952|23|483282385|1</t>
  </si>
  <si>
    <t>SV|97179508|30|483282384|2</t>
  </si>
  <si>
    <t>SV|97179508|30|483282384|1</t>
  </si>
  <si>
    <t>SV|73566236|28|483282290|2</t>
  </si>
  <si>
    <t>SV|73566236|28|483282290|1</t>
  </si>
  <si>
    <t>KR|74101185|67|483282285|2</t>
  </si>
  <si>
    <t>KR|74101185|67|483282285|1</t>
  </si>
  <si>
    <t>SV|95564789|73|483282281|2</t>
  </si>
  <si>
    <t>SV|95564789|73|483282281|1</t>
  </si>
  <si>
    <t>SV|91148009|206|483282278|2</t>
  </si>
  <si>
    <t>SV|91148009|206|483282278|1</t>
  </si>
  <si>
    <t>SV|97602981|34|483282277|2</t>
  </si>
  <si>
    <t>SV|97602981|34|483282277|1</t>
  </si>
  <si>
    <t>SV|75674627|38|483282189|2</t>
  </si>
  <si>
    <t>SV|75674425|34|483282189|1</t>
  </si>
  <si>
    <t>SV|97179523|39|483282188|2</t>
  </si>
  <si>
    <t>SV|97179523|39|483282188|1</t>
  </si>
  <si>
    <t>SV|96032760|118|483282180|1</t>
  </si>
  <si>
    <t>HA|6928110|77|483282129|4</t>
  </si>
  <si>
    <t>HA|6928110|77|483282129|3</t>
  </si>
  <si>
    <t>AS|5448337|100|483282129|2</t>
  </si>
  <si>
    <t>AS|5448337|100|483282129|1</t>
  </si>
  <si>
    <t>SV|98127694|17|483282097|2</t>
  </si>
  <si>
    <t>SV|98127694|17|483282097|1</t>
  </si>
  <si>
    <t>SV|98113530|13|483282093|2</t>
  </si>
  <si>
    <t>SV|98113530|13|483282093|1</t>
  </si>
  <si>
    <t>AS|2524579|293|483282085|1</t>
  </si>
  <si>
    <t>SV|68906217|283|483282006|1</t>
  </si>
  <si>
    <t>KR|72719215|168|483281994|1</t>
  </si>
  <si>
    <t>SV|68577160|103|483281988|1</t>
  </si>
  <si>
    <t>LV|9498823|56|483281975|2</t>
  </si>
  <si>
    <t>LV|9154753|65|483281975|1</t>
  </si>
  <si>
    <t>SV|68906217|283|483281887|1</t>
  </si>
  <si>
    <t>AS|5448337|100|483281809|3</t>
  </si>
  <si>
    <t>AS|5448337|100|483281809|2</t>
  </si>
  <si>
    <t>AS|5448337|100|483281809|1</t>
  </si>
  <si>
    <t>SV|8027290|93|483281777|2</t>
  </si>
  <si>
    <t>SV|8027290|93|483281777|1</t>
  </si>
  <si>
    <t>DA|1601001|306|483281774|1</t>
  </si>
  <si>
    <t>KR|70991598|180|483281693|2</t>
  </si>
  <si>
    <t>KR|70991598|180|483281693|1</t>
  </si>
  <si>
    <t>KR|74591681|17|483281690|2</t>
  </si>
  <si>
    <t>KR|74591681|17|483281690|1</t>
  </si>
  <si>
    <t>SV|92679437|43|483281685|2</t>
  </si>
  <si>
    <t>SV|92679437|43|483281685|1</t>
  </si>
  <si>
    <t>SV|68906217|283|483281614|2</t>
  </si>
  <si>
    <t>SV|68906217|283|483281614|1</t>
  </si>
  <si>
    <t>SV|97075708|63|483281568|2</t>
  </si>
  <si>
    <t>SV|97075708|63|483281568|1</t>
  </si>
  <si>
    <t>AS|5448337|100|483281384|1</t>
  </si>
  <si>
    <t>SV|75450172|100|483281222|1</t>
  </si>
  <si>
    <t>SV|94446381|259|483281222|2</t>
  </si>
  <si>
    <t>SV|97225074|27|483281086|1</t>
  </si>
  <si>
    <t>SV|97225074|27|483281086|2</t>
  </si>
  <si>
    <t>SV|97225064|112|483281084|2</t>
  </si>
  <si>
    <t>SV|97225064|112|483281084|1</t>
  </si>
  <si>
    <t>LF|71126727|24|483281018|1</t>
  </si>
  <si>
    <t>SV|90547477|105|483281017|2</t>
  </si>
  <si>
    <t>SV|90547477|105|483281017|1</t>
  </si>
  <si>
    <t>SV|67835030|104|483281016|2</t>
  </si>
  <si>
    <t>SV|67835030|104|483281016|1</t>
  </si>
  <si>
    <t>SV|427002391|133|483280849|2</t>
  </si>
  <si>
    <t>SV|73391992|104|483280819|3</t>
  </si>
  <si>
    <t>SV|73387030|178|483280819|2</t>
  </si>
  <si>
    <t>SV|72638905|226|483280819|1</t>
  </si>
  <si>
    <t>SV|92654041|83|483280819|4</t>
  </si>
  <si>
    <t>DA|6437763|90|483280779|2</t>
  </si>
  <si>
    <t>SV|96495322|51|483280673|2</t>
  </si>
  <si>
    <t>SV|96495322|51|483280673|1</t>
  </si>
  <si>
    <t>SV|96492768|36|483280672|2</t>
  </si>
  <si>
    <t>SV|96492768|36|483280672|1</t>
  </si>
  <si>
    <t>KR|74221384|74|483280384|1</t>
  </si>
  <si>
    <t>SV|94343871|110|483280298|1</t>
  </si>
  <si>
    <t>SV|97281449|21|483280257|2</t>
  </si>
  <si>
    <t>SV|97281449|21|483280257|1</t>
  </si>
  <si>
    <t>SV|97024958|18|483280256|2</t>
  </si>
  <si>
    <t>SV|97024958|18|483280256|1</t>
  </si>
  <si>
    <t>SV|93289913|61|483280255|1</t>
  </si>
  <si>
    <t>KR|72198322|149|483280253|2</t>
  </si>
  <si>
    <t>KR|72198322|149|483280253|1</t>
  </si>
  <si>
    <t>SV|90963156|305|483279880|2</t>
  </si>
  <si>
    <t>SV|90963156|305|483279880|1</t>
  </si>
  <si>
    <t>SV|92349205|65|483279875|3</t>
  </si>
  <si>
    <t>SV|92349205|65|483279875|2</t>
  </si>
  <si>
    <t>SV|92349205|65|483279875|1</t>
  </si>
  <si>
    <t>KR|73649170|122|483279791|2</t>
  </si>
  <si>
    <t>KR|73649170|122|483279791|1</t>
  </si>
  <si>
    <t>SV|97672512|19|483279782|2</t>
  </si>
  <si>
    <t>SV|97672512|19|483279782|1</t>
  </si>
  <si>
    <t>SV|97545958|34|483279781|2</t>
  </si>
  <si>
    <t>SV|97545958|34|483279781|1</t>
  </si>
  <si>
    <t>SV|97062263|53|483279779|2</t>
  </si>
  <si>
    <t>SV|97062263|53|483279779|1</t>
  </si>
  <si>
    <t>SV|98398220|15|483279778|2</t>
  </si>
  <si>
    <t>SV|98398220|15|483279778|1</t>
  </si>
  <si>
    <t>SV|71583809|89|483279711|2</t>
  </si>
  <si>
    <t>SV|71583809|89|483279711|1</t>
  </si>
  <si>
    <t>SV|96087232|137|483279688|1</t>
  </si>
  <si>
    <t>SV|8015126|182|483279679|1</t>
  </si>
  <si>
    <t>SV|97539380|24|483279678|1</t>
  </si>
  <si>
    <t>SV|97539380|24|483279678|2</t>
  </si>
  <si>
    <t>LF|71027169|71|483279677|1</t>
  </si>
  <si>
    <t>LF|70574009|26|483279671|1</t>
  </si>
  <si>
    <t>LF|70976832|125|483279606|1</t>
  </si>
  <si>
    <t>SV|97603771|22|483279604|1</t>
  </si>
  <si>
    <t>LF|70977020|27|483279602|1</t>
  </si>
  <si>
    <t>SV|98366019|9|483279597|2</t>
  </si>
  <si>
    <t>SV|98366019|9|483279597|1</t>
  </si>
  <si>
    <t>SV|75566312|30|483279595|2</t>
  </si>
  <si>
    <t>SV|75566312|30|483279595|1</t>
  </si>
  <si>
    <t>LV|450045047|93|483279591|2</t>
  </si>
  <si>
    <t>LV|450045047|93|483279591|1</t>
  </si>
  <si>
    <t>SV|98005747|29|483279587|2</t>
  </si>
  <si>
    <t>SV|98005747|29|483279587|1</t>
  </si>
  <si>
    <t>LF|70372955|28|483279532|1</t>
  </si>
  <si>
    <t>LF|71230784|18|483279497|1</t>
  </si>
  <si>
    <t>KR|74442031|58|483279489|1</t>
  </si>
  <si>
    <t>SV|418521967|90|483279485|2</t>
  </si>
  <si>
    <t>SV|418521967|90|483279485|1</t>
  </si>
  <si>
    <t>SV|95534795|45|483279428|2</t>
  </si>
  <si>
    <t>SV|95534795|45|483279428|1</t>
  </si>
  <si>
    <t>SV|98238268|8|483279415|2</t>
  </si>
  <si>
    <t>SV|98238268|8|483279415|1</t>
  </si>
  <si>
    <t>SV|97593014|65|483279414|2</t>
  </si>
  <si>
    <t>SV|97593014|65|483279414|1</t>
  </si>
  <si>
    <t>SV|95255055|90|483279411|2</t>
  </si>
  <si>
    <t>SV|95255055|90|483279411|1</t>
  </si>
  <si>
    <t>SV|97544120|46|483279406|2</t>
  </si>
  <si>
    <t>SV|97544120|46|483279406|1</t>
  </si>
  <si>
    <t>SV|95495064|34|483279404|1</t>
  </si>
  <si>
    <t>SV|95132005|137|483279308|2</t>
  </si>
  <si>
    <t>SV|98267221|26|483279166|2</t>
  </si>
  <si>
    <t>SV|98267221|26|483279166|1</t>
  </si>
  <si>
    <t>SV|93827645|170|483279053|2</t>
  </si>
  <si>
    <t>SV|93827645|170|483279053|1</t>
  </si>
  <si>
    <t>SV|93834733|115|483279052|2</t>
  </si>
  <si>
    <t>SV|93834733|115|483279052|1</t>
  </si>
  <si>
    <t>SV|8015126|182|483278986|2</t>
  </si>
  <si>
    <t>SV|8015126|182|483278986|1</t>
  </si>
  <si>
    <t>SV|1049700|635|483278971|1</t>
  </si>
  <si>
    <t>SV|97216577|31|483278939|3</t>
  </si>
  <si>
    <t>SV|97205703|38|483278939|2</t>
  </si>
  <si>
    <t>KR|73898646|56|483278939|1</t>
  </si>
  <si>
    <t>SV|91905211|239|483278852|2</t>
  </si>
  <si>
    <t>SV|91905211|239|483278852|1</t>
  </si>
  <si>
    <t>LV|9213394|208|483276776|1</t>
  </si>
  <si>
    <t>LV|9213394|208|483276774|2</t>
  </si>
  <si>
    <t>LV|9213394|208|483276774|1</t>
  </si>
  <si>
    <t>LV|440026008|161|483275322|2</t>
  </si>
  <si>
    <t>LV|440026008|161|483275322|1</t>
  </si>
  <si>
    <t>SV|97833426|40|483274232|7</t>
  </si>
  <si>
    <t>SV|96538231|45|483274232|6</t>
  </si>
  <si>
    <t>SV|94755651|151|483274232|4</t>
  </si>
  <si>
    <t>SV|92889268|137|483274232|3</t>
  </si>
  <si>
    <t>SV|92727154|163|483274232|2</t>
  </si>
  <si>
    <t>SV|92717862|109|483274232|1</t>
  </si>
  <si>
    <t>SV|96260963|95|483273642|1</t>
  </si>
  <si>
    <t>LV|481182899|106|483273122|2</t>
  </si>
  <si>
    <t>LV|481182899|106|483273122|1</t>
  </si>
  <si>
    <t>LV|430662415|109|483273122|6</t>
  </si>
  <si>
    <t>LV|430662415|109|483273122|5</t>
  </si>
  <si>
    <t>LV|430121757|117|483273122|4</t>
  </si>
  <si>
    <t>LV|430121757|117|483273122|3</t>
  </si>
  <si>
    <t>LV|431420192|199|483271258|2</t>
  </si>
  <si>
    <t>LV|431420192|199|483271258|1</t>
  </si>
  <si>
    <t>LV|6404034|117|483269849|2</t>
  </si>
  <si>
    <t>LV|6404034|117|483269849|1</t>
  </si>
  <si>
    <t>LV|481277609|182|483269847|1</t>
  </si>
  <si>
    <t>LV|48804365|13|483269322|1</t>
  </si>
  <si>
    <t>LV|48839291|19|483268015|3</t>
  </si>
  <si>
    <t>LV|48163957|23|483268015|2</t>
  </si>
  <si>
    <t>LV|48163956|26|483268015|1</t>
  </si>
  <si>
    <t>LV|440009424|143|483267003|2</t>
  </si>
  <si>
    <t>LV|440009424|143|483267003|1</t>
  </si>
  <si>
    <t>SV|95629757|16|483266732|1</t>
  </si>
  <si>
    <t>LV|431537244|220|483266552|2</t>
  </si>
  <si>
    <t>LV|431537244|220|483266552|1</t>
  </si>
  <si>
    <t>LV|48748284|10|483265969|2</t>
  </si>
  <si>
    <t>LV|48748283|11|483265969|1</t>
  </si>
  <si>
    <t>SV|68643919|151|483265847|6</t>
  </si>
  <si>
    <t>KR|72546340|85|483265847|3</t>
  </si>
  <si>
    <t>SV|416906686|151|483265847|7</t>
  </si>
  <si>
    <t>KR|74069908|67|483265847|4</t>
  </si>
  <si>
    <t>SV|92637304|77|483265847|2</t>
  </si>
  <si>
    <t>SV|92282566|150|483265847|1</t>
  </si>
  <si>
    <t>LV|48612999|19|483265033|1</t>
  </si>
  <si>
    <t>LV|48880558|11|483265032|1</t>
  </si>
  <si>
    <t>LV|481625355|174|483264809|1</t>
  </si>
  <si>
    <t>LV|450032736|65|483264661|2</t>
  </si>
  <si>
    <t>LV|450032736|65|483264661|1</t>
  </si>
  <si>
    <t>LV|430394897|119|483264576|2</t>
  </si>
  <si>
    <t>LV|430394897|119|483264576|1</t>
  </si>
  <si>
    <t>LV|48737759|16|483264480|1</t>
  </si>
  <si>
    <t>LV|46260584|30|483264096|1</t>
  </si>
  <si>
    <t>LV|48880557|16|483263924|1</t>
  </si>
  <si>
    <t>KR|71604431|137|483262057|1</t>
  </si>
  <si>
    <t>LV|430961756|139|483261861|2</t>
  </si>
  <si>
    <t>LV|430961756|139|483261861|1</t>
  </si>
  <si>
    <t>LV|431235488|435|483261614|2</t>
  </si>
  <si>
    <t>LV|431235488|435|483261614|1</t>
  </si>
  <si>
    <t>LV|9807392|181|483260838|2</t>
  </si>
  <si>
    <t>LV|9807392|181|483260838|1</t>
  </si>
  <si>
    <t>LV|431581107|206|483250642|1</t>
  </si>
  <si>
    <t>LV|431202726|237|483250560|1</t>
  </si>
  <si>
    <t>SV|74452622|93|483250239|1</t>
  </si>
  <si>
    <t>KR|74626032|19|483245745|1</t>
  </si>
  <si>
    <t>KR|74448009|54|483244460|1</t>
  </si>
  <si>
    <t>KR|72788780|113|483241066|1</t>
  </si>
  <si>
    <t>SV|95618810|237|483239578|1</t>
  </si>
  <si>
    <t>SV|75230183|204|483235596|1</t>
  </si>
  <si>
    <t>DA|2282362|83|483198819|2</t>
  </si>
  <si>
    <t>SV|97231303|48|483197645|2</t>
  </si>
  <si>
    <t>KR|73919484|92|483197645|1</t>
  </si>
  <si>
    <t>SV|428016517|121|483194916|1</t>
  </si>
  <si>
    <t>SV|70383846|55|483194884|1</t>
  </si>
  <si>
    <t>SV|97947934|16|483194529|2</t>
  </si>
  <si>
    <t>SV|96226559|244|483194289|1</t>
  </si>
  <si>
    <t>SV|93089620|129|483194232|1</t>
  </si>
  <si>
    <t>SV|410951685|38|483194212|2</t>
  </si>
  <si>
    <t>SV|410951685|38|483194212|1</t>
  </si>
  <si>
    <t>KR|72223179|188|483194207|2</t>
  </si>
  <si>
    <t>KR|72223179|188|483194207|1</t>
  </si>
  <si>
    <t>HA|4388336|818|483194118|1</t>
  </si>
  <si>
    <t>LF|70593043|75|483193971|2</t>
  </si>
  <si>
    <t>LF|70137064|108|483193971|1</t>
  </si>
  <si>
    <t>SV|93250443|184|483193944|5</t>
  </si>
  <si>
    <t>SV|93250443|184|483193944|4</t>
  </si>
  <si>
    <t>SV|93241020|231|483193944|3</t>
  </si>
  <si>
    <t>SV|93241020|231|483193944|2</t>
  </si>
  <si>
    <t>SV|93241020|231|483193944|1</t>
  </si>
  <si>
    <t>SV|96163357|37|483193904|2</t>
  </si>
  <si>
    <t>SV|96163357|37|483193904|1</t>
  </si>
  <si>
    <t>SV|98140958|57|483193864|1</t>
  </si>
  <si>
    <t>SV|97043225|61|483193830|2</t>
  </si>
  <si>
    <t>SV|97043225|61|483193830|1</t>
  </si>
  <si>
    <t>SV|98068310|37|483193825|5</t>
  </si>
  <si>
    <t>LF|71231685|45|483193825|2</t>
  </si>
  <si>
    <t>KR|74031352|124|483193825|4</t>
  </si>
  <si>
    <t>SV|96051222|70|483193825|1</t>
  </si>
  <si>
    <t>KR|73818876|172|483193825|3</t>
  </si>
  <si>
    <t>KR|73765200|73|483193821|2</t>
  </si>
  <si>
    <t>KR|73765200|73|483193821|1</t>
  </si>
  <si>
    <t>SV|96052804|30|483193766|1</t>
  </si>
  <si>
    <t>SV|64128018|77|483193668|1</t>
  </si>
  <si>
    <t>SV|97670309|34|483193480|2</t>
  </si>
  <si>
    <t>SV|97670309|34|483193480|1</t>
  </si>
  <si>
    <t>SV|96208539|36|483193312|3</t>
  </si>
  <si>
    <t>SV|96208539|36|483193312|2</t>
  </si>
  <si>
    <t>SV|96208539|36|483193312|1</t>
  </si>
  <si>
    <t>KR|74549084|64|483193260|9</t>
  </si>
  <si>
    <t>KR|74549084|64|483193260|8</t>
  </si>
  <si>
    <t>KR|74549084|64|483193260|7</t>
  </si>
  <si>
    <t>KR|74024307|69|483193260|6</t>
  </si>
  <si>
    <t>KR|74024307|69|483193260|5</t>
  </si>
  <si>
    <t>KR|74024307|69|483193260|4</t>
  </si>
  <si>
    <t>KR|74024301|49|483193260|3</t>
  </si>
  <si>
    <t>KR|74024301|49|483193260|2</t>
  </si>
  <si>
    <t>KR|74024301|49|483193260|1</t>
  </si>
  <si>
    <t>SV|69133226|72|483193221|2</t>
  </si>
  <si>
    <t>SV|69133226|72|483193221|1</t>
  </si>
  <si>
    <t>SV|98057926|34|483193220|2</t>
  </si>
  <si>
    <t>SV|98057926|34|483193220|1</t>
  </si>
  <si>
    <t>KR|72312901|120|483193216|2</t>
  </si>
  <si>
    <t>KR|72312901|120|483193216|1</t>
  </si>
  <si>
    <t>KR|4649690|270|483193204|3</t>
  </si>
  <si>
    <t>KR|4649690|270|483193204|2</t>
  </si>
  <si>
    <t>KR|4649690|270|483193204|1</t>
  </si>
  <si>
    <t>SV|98221967|21|483193162|1</t>
  </si>
  <si>
    <t>SV|98221967|21|483193162|2</t>
  </si>
  <si>
    <t>SV|96397238|64|483193127|4</t>
  </si>
  <si>
    <t>SV|96397238|64|483193127|3</t>
  </si>
  <si>
    <t>SV|96391345|14|483193127|2</t>
  </si>
  <si>
    <t>SV|96391345|14|483193127|1</t>
  </si>
  <si>
    <t>KR|74374826|61|483193082|1</t>
  </si>
  <si>
    <t>SV|8394302|137|483193050|3</t>
  </si>
  <si>
    <t>SV|8394302|137|483193050|2</t>
  </si>
  <si>
    <t>SV|8394302|137|483193050|1</t>
  </si>
  <si>
    <t>SV|427521026|112|483193049|2</t>
  </si>
  <si>
    <t>SV|427521026|112|483193049|1</t>
  </si>
  <si>
    <t>LF|71264143|19|483193048|1</t>
  </si>
  <si>
    <t>SV|97919716|25|483193044|1</t>
  </si>
  <si>
    <t>DA|1214460|94|483192930|2</t>
  </si>
  <si>
    <t>DA|1214460|94|483192930|1</t>
  </si>
  <si>
    <t>SV|95637229|120|483192928|2</t>
  </si>
  <si>
    <t>SV|95637229|120|483192928|1</t>
  </si>
  <si>
    <t>SV|96543029|26|483192744|2</t>
  </si>
  <si>
    <t>SV|96543029|26|483192744|1</t>
  </si>
  <si>
    <t>DA|6489340|44|483192528|3</t>
  </si>
  <si>
    <t>DA|6489340|44|483192528|2</t>
  </si>
  <si>
    <t>DA|6489340|44|483192528|1</t>
  </si>
  <si>
    <t>SV|97911525|32|483192525|3</t>
  </si>
  <si>
    <t>SV|97911525|32|483192525|2</t>
  </si>
  <si>
    <t>SV|97911525|32|483192525|1</t>
  </si>
  <si>
    <t>SV|93450009|115|483192524|2</t>
  </si>
  <si>
    <t>SV|93450009|115|483192524|1</t>
  </si>
  <si>
    <t>SV|74324715|76|483192377|2</t>
  </si>
  <si>
    <t>SV|74324715|76|483192377|1</t>
  </si>
  <si>
    <t>SV|96218879|58|483191817|2</t>
  </si>
  <si>
    <t>SV|96218879|58|483191817|1</t>
  </si>
  <si>
    <t>SV|9892202|215|483191816|1</t>
  </si>
  <si>
    <t>SV|9892202|215|483191816|2</t>
  </si>
  <si>
    <t>SV|958288|155|483191812|2</t>
  </si>
  <si>
    <t>SV|958288|155|483191812|1</t>
  </si>
  <si>
    <t>SV|93054641|112|483191693|1</t>
  </si>
  <si>
    <t>SV|97599328|33|483191692|1</t>
  </si>
  <si>
    <t>SV|97771002|28|483191691|2</t>
  </si>
  <si>
    <t>SV|97771002|28|483191691|1</t>
  </si>
  <si>
    <t>SV|91781977|102|483191684|2</t>
  </si>
  <si>
    <t>SV|91781977|102|483191684|1</t>
  </si>
  <si>
    <t>LF|71072237|37|483191680|1</t>
  </si>
  <si>
    <t>KR|74555471|29|483191635|1</t>
  </si>
  <si>
    <t>SV|91783624|101|483191633|1</t>
  </si>
  <si>
    <t>SV|91783614|134|483191631|1</t>
  </si>
  <si>
    <t>DA|9224927|239|483191593|1</t>
  </si>
  <si>
    <t>SV|65365814|92|483191556|1</t>
  </si>
  <si>
    <t>SV|97468876|11|483191262|2</t>
  </si>
  <si>
    <t>SV|97468876|11|483191262|1</t>
  </si>
  <si>
    <t>SV|91426541|68|483191135|2</t>
  </si>
  <si>
    <t>SV|91426541|68|483191135|1</t>
  </si>
  <si>
    <t>SV|75574094|29|483191121|3</t>
  </si>
  <si>
    <t>SV|75574094|29|483191121|2</t>
  </si>
  <si>
    <t>SV|75574094|29|483191121|1</t>
  </si>
  <si>
    <t>SV|416684649|93|483191120|3</t>
  </si>
  <si>
    <t>SV|416684649|93|483191120|2</t>
  </si>
  <si>
    <t>SV|416684649|93|483191120|1</t>
  </si>
  <si>
    <t>LF|71134434|94|483190963|1</t>
  </si>
  <si>
    <t>SV|90152303|72|483190879|2</t>
  </si>
  <si>
    <t>SV|90152303|72|483190879|1</t>
  </si>
  <si>
    <t>SV|98305303|29|483190878|1</t>
  </si>
  <si>
    <t>SV|97020023|15|483190877|2</t>
  </si>
  <si>
    <t>SV|97020023|15|483190877|1</t>
  </si>
  <si>
    <t>SV|94006085|121|483190876|2</t>
  </si>
  <si>
    <t>SV|94006085|121|483190876|1</t>
  </si>
  <si>
    <t>SV|97025802|30|483190875|2</t>
  </si>
  <si>
    <t>SV|97025802|30|483190875|1</t>
  </si>
  <si>
    <t>SV|96407607|27|483190871|2</t>
  </si>
  <si>
    <t>SV|96407607|27|483190871|1</t>
  </si>
  <si>
    <t>SV|97497731|38|483190870|2</t>
  </si>
  <si>
    <t>SV|97497731|38|483190870|1</t>
  </si>
  <si>
    <t>SV|96869163|69|483190801|3</t>
  </si>
  <si>
    <t>SV|96869163|69|483190801|2</t>
  </si>
  <si>
    <t>SV|96869163|69|483190801|1</t>
  </si>
  <si>
    <t>SV|98283873|11|483190532|1</t>
  </si>
  <si>
    <t>SV|98311897|10|483190531|1</t>
  </si>
  <si>
    <t>SV|90553667|98|483190400|1</t>
  </si>
  <si>
    <t>SV|96969697|42|483189930|3</t>
  </si>
  <si>
    <t>SV|96969687|70|483189930|2</t>
  </si>
  <si>
    <t>SV|96955930|41|483189930|1</t>
  </si>
  <si>
    <t>KR|73537106|99|483189858|3</t>
  </si>
  <si>
    <t>KR|73531996|117|483189858|2</t>
  </si>
  <si>
    <t>SV|98208750|20|483189806|1</t>
  </si>
  <si>
    <t>DA|6332637|17|483189655|2</t>
  </si>
  <si>
    <t>DA|6332637|17|483189655|1</t>
  </si>
  <si>
    <t>LF|71233596|27|483189590|1</t>
  </si>
  <si>
    <t>SV|98119323|21|483189535|2</t>
  </si>
  <si>
    <t>SV|98119323|21|483189535|1</t>
  </si>
  <si>
    <t>SV|98129677|19|483189529|2</t>
  </si>
  <si>
    <t>SV|98129677|19|483189529|1</t>
  </si>
  <si>
    <t>SV|98126481|23|483189527|1</t>
  </si>
  <si>
    <t>SV|98126481|23|483189527|2</t>
  </si>
  <si>
    <t>DA|1359623|117|483189138|2</t>
  </si>
  <si>
    <t>DA|1359623|117|483189138|1</t>
  </si>
  <si>
    <t>SV|93897743|61|483189136|2</t>
  </si>
  <si>
    <t>SV|93897743|61|483189136|1</t>
  </si>
  <si>
    <t>SV|97685771|24|483189102|1</t>
  </si>
  <si>
    <t>SV|94256667|39|483188985|1</t>
  </si>
  <si>
    <t>SV|91610708|135|483188841|3</t>
  </si>
  <si>
    <t>SV|91610708|135|483188841|2</t>
  </si>
  <si>
    <t>SV|91610708|135|483188841|1</t>
  </si>
  <si>
    <t>SV|96734225|36|483188731|2</t>
  </si>
  <si>
    <t>SV|96734225|36|483188731|1</t>
  </si>
  <si>
    <t>SV|97780075|38|483188730|1</t>
  </si>
  <si>
    <t>SV|71834167|74|483188556|2</t>
  </si>
  <si>
    <t>SV|95152028|70|483188556|1</t>
  </si>
  <si>
    <t>LF|71045392|34|483188521|1</t>
  </si>
  <si>
    <t>KR|74539095|90|483188351|1</t>
  </si>
  <si>
    <t>SV|97727378|229|483188315|1</t>
  </si>
  <si>
    <t>KR|72003134|107|483188310|2</t>
  </si>
  <si>
    <t>KR|72003134|107|483188310|1</t>
  </si>
  <si>
    <t>SV|95621796|76|483188309|2</t>
  </si>
  <si>
    <t>SV|95621796|76|483188309|1</t>
  </si>
  <si>
    <t>SV|96469968|53|483188307|1</t>
  </si>
  <si>
    <t>LV|480997247|112|483188301|2</t>
  </si>
  <si>
    <t>LV|480997247|112|483188301|1</t>
  </si>
  <si>
    <t>SV|97261153|107|483188205|2</t>
  </si>
  <si>
    <t>SV|97257310|131|483188205|1</t>
  </si>
  <si>
    <t>SV|418445590|126|483187879|2</t>
  </si>
  <si>
    <t>SV|418445590|126|483187879|1</t>
  </si>
  <si>
    <t>DA|6198720|138|483187755|2</t>
  </si>
  <si>
    <t>DA|6198720|138|483187755|1</t>
  </si>
  <si>
    <t>SV|97395937|32|483187568|2</t>
  </si>
  <si>
    <t>SV|97395937|32|483187568|1</t>
  </si>
  <si>
    <t>SV|97637642|93|483187559|1</t>
  </si>
  <si>
    <t>SV|97048166|160|483187549|1</t>
  </si>
  <si>
    <t>SV|8529814|125|483187522|2</t>
  </si>
  <si>
    <t>SV|8529814|125|483187522|1</t>
  </si>
  <si>
    <t>SV|73957069|68|483187516|1</t>
  </si>
  <si>
    <t>SV|94962764|46|483187516|4</t>
  </si>
  <si>
    <t>SV|92961974|102|483187516|3</t>
  </si>
  <si>
    <t>SV|91921991|77|483187516|2</t>
  </si>
  <si>
    <t>SV|8575234|110|483187516|8</t>
  </si>
  <si>
    <t>SV|8417423|85|483187516|7</t>
  </si>
  <si>
    <t>SV|97909118|25|483187506|1</t>
  </si>
  <si>
    <t>SV|96483551|83|483187468|1</t>
  </si>
  <si>
    <t>SV|97244741|20|483187467|2</t>
  </si>
  <si>
    <t>SV|97244741|20|483187467|1</t>
  </si>
  <si>
    <t>SV|97279861|19|483187466|2</t>
  </si>
  <si>
    <t>SV|97279861|19|483187466|1</t>
  </si>
  <si>
    <t>AS|5534248|282|483187338|2</t>
  </si>
  <si>
    <t>AS|5534248|282|483187338|1</t>
  </si>
  <si>
    <t>HA|2046237|162|483187338|4</t>
  </si>
  <si>
    <t>HA|2046237|162|483187338|3</t>
  </si>
  <si>
    <t>SV|95017502|161|483187338|6</t>
  </si>
  <si>
    <t>SV|95017502|161|483187338|5</t>
  </si>
  <si>
    <t>SV|96962551|18|483187336|2</t>
  </si>
  <si>
    <t>SV|96962551|18|483187336|1</t>
  </si>
  <si>
    <t>SV|75142580|37|483187225|2</t>
  </si>
  <si>
    <t>SV|75142580|37|483187225|1</t>
  </si>
  <si>
    <t>SV|60848507|103|483187093|2</t>
  </si>
  <si>
    <t>SV|60848507|103|483187093|1</t>
  </si>
  <si>
    <t>SV|60619362|120|483187092|2</t>
  </si>
  <si>
    <t>SV|60619362|120|483187092|1</t>
  </si>
  <si>
    <t>HA|4211393|73|483187079|2</t>
  </si>
  <si>
    <t>HA|4211393|73|483187079|1</t>
  </si>
  <si>
    <t>SV|71100963|57|483187072|2</t>
  </si>
  <si>
    <t>SV|71100963|57|483187072|1</t>
  </si>
  <si>
    <t>HA|4211393|73|483187071|2</t>
  </si>
  <si>
    <t>HA|4211393|73|483187071|1</t>
  </si>
  <si>
    <t>DA|7191663|198|483186900|2</t>
  </si>
  <si>
    <t>DA|7191663|198|483186900|1</t>
  </si>
  <si>
    <t>LF|70892386|56|483186893|1</t>
  </si>
  <si>
    <t>SV|97754442|62|483186766|1</t>
  </si>
  <si>
    <t>SV|98292769|10|483186632|1</t>
  </si>
  <si>
    <t>SV|98292769|10|483186632|2</t>
  </si>
  <si>
    <t>LF|60139625|250|483186542|1</t>
  </si>
  <si>
    <t>SV|97521391|26|483186340|2</t>
  </si>
  <si>
    <t>SV|97521391|26|483186340|1</t>
  </si>
  <si>
    <t>KR|74305586|43|483186339|3</t>
  </si>
  <si>
    <t>KR|74305586|43|483186339|2</t>
  </si>
  <si>
    <t>KR|74305586|43|483186339|1</t>
  </si>
  <si>
    <t>SV|95576993|29|483186322|3</t>
  </si>
  <si>
    <t>SV|95576993|29|483186322|2</t>
  </si>
  <si>
    <t>SV|95576993|29|483186322|1</t>
  </si>
  <si>
    <t>KR|73047877|161|483186320|9</t>
  </si>
  <si>
    <t>KR|73047877|161|483186320|8</t>
  </si>
  <si>
    <t>KR|73047877|161|483186320|7</t>
  </si>
  <si>
    <t>SV|95572964|20|483186320|6</t>
  </si>
  <si>
    <t>SV|95572964|20|483186320|5</t>
  </si>
  <si>
    <t>SV|95572964|20|483186320|4</t>
  </si>
  <si>
    <t>SV|95570511|37|483186320|3</t>
  </si>
  <si>
    <t>SV|95570511|37|483186320|2</t>
  </si>
  <si>
    <t>SV|95570511|37|483186320|1</t>
  </si>
  <si>
    <t>SV|70383846|55|483186292|2</t>
  </si>
  <si>
    <t>SV|70383846|55|483186292|1</t>
  </si>
  <si>
    <t>KR|5006975|206|483186254|2</t>
  </si>
  <si>
    <t>KR|5006975|206|483186254|1</t>
  </si>
  <si>
    <t>SV|8394302|137|483185991|1</t>
  </si>
  <si>
    <t>SV|97919716|25|483185986|1</t>
  </si>
  <si>
    <t>DA|2131764|86|483185592|2</t>
  </si>
  <si>
    <t>DA|2131764|86|483185592|1</t>
  </si>
  <si>
    <t>SV|98432080|7|483185570|2</t>
  </si>
  <si>
    <t>SV|98432080|7|483185570|1</t>
  </si>
  <si>
    <t>KR|74587731|16|483185539|1</t>
  </si>
  <si>
    <t>KR|72300484|166|483185476|1</t>
  </si>
  <si>
    <t>KR|73823862|44|483185476|2</t>
  </si>
  <si>
    <t>SV|98079118|25|483185369|7</t>
  </si>
  <si>
    <t>SV|98079108|27|483185369|6</t>
  </si>
  <si>
    <t>SV|98068310|37|483185369|5</t>
  </si>
  <si>
    <t>KR|74031352|124|483185369|4</t>
  </si>
  <si>
    <t>SV|96051222|70|483185369|1</t>
  </si>
  <si>
    <t>KR|73818876|172|483185369|3</t>
  </si>
  <si>
    <t>SV|93450009|115|483185343|2</t>
  </si>
  <si>
    <t>SV|93450009|115|483185343|1</t>
  </si>
  <si>
    <t>LG|600348001|674|483185339|1</t>
  </si>
  <si>
    <t>SV|8517310|227|483185334|2</t>
  </si>
  <si>
    <t>SV|8517310|227|483185334|1</t>
  </si>
  <si>
    <t>SV|98068310|37|483185289|2</t>
  </si>
  <si>
    <t>SV|98068310|37|483185289|1</t>
  </si>
  <si>
    <t>KR|73818876|172|483185288|2</t>
  </si>
  <si>
    <t>KR|73818876|172|483185288|1</t>
  </si>
  <si>
    <t>SV|98079118|25|483185286|7</t>
  </si>
  <si>
    <t>SV|98079108|27|483185286|6</t>
  </si>
  <si>
    <t>SV|98068310|37|483185286|5</t>
  </si>
  <si>
    <t>KR|74031352|124|483185286|4</t>
  </si>
  <si>
    <t>SV|96051222|70|483185286|1</t>
  </si>
  <si>
    <t>KR|73818876|172|483185286|3</t>
  </si>
  <si>
    <t>SV|98079118|25|483185285|7</t>
  </si>
  <si>
    <t>SV|98079108|27|483185285|6</t>
  </si>
  <si>
    <t>SV|98068310|37|483185285|5</t>
  </si>
  <si>
    <t>KR|74031352|124|483185285|4</t>
  </si>
  <si>
    <t>SV|96051222|70|483185285|1</t>
  </si>
  <si>
    <t>KR|73818876|172|483185285|3</t>
  </si>
  <si>
    <t>SV|96020850|38|483185274|2</t>
  </si>
  <si>
    <t>SV|96020850|38|483185274|1</t>
  </si>
  <si>
    <t>SV|97048526|19|483185272|2</t>
  </si>
  <si>
    <t>SV|97048526|19|483185272|1</t>
  </si>
  <si>
    <t>SV|486536186|122|483185247|2</t>
  </si>
  <si>
    <t>SV|486536186|122|483185247|1</t>
  </si>
  <si>
    <t>SV|92329939|107|483185244|2</t>
  </si>
  <si>
    <t>SV|92329939|107|483185200|3</t>
  </si>
  <si>
    <t>SV|92329939|107|483185200|2</t>
  </si>
  <si>
    <t>SV|62112263|109|483185156|1</t>
  </si>
  <si>
    <t>SV|97465305|15|483184775|2</t>
  </si>
  <si>
    <t>SV|97465305|15|483184775|1</t>
  </si>
  <si>
    <t>KR|3625863|270|483184693|3</t>
  </si>
  <si>
    <t>KR|3625863|270|483184693|2</t>
  </si>
  <si>
    <t>KR|3625863|270|483184693|1</t>
  </si>
  <si>
    <t>SV|92901282|80|483184689|1</t>
  </si>
  <si>
    <t>SV|75342282|65|483184688|2</t>
  </si>
  <si>
    <t>SV|75342282|65|483184688|1</t>
  </si>
  <si>
    <t>DA|1968453|81|483184676|3</t>
  </si>
  <si>
    <t>DA|1968453|81|483184676|2</t>
  </si>
  <si>
    <t>DA|1968453|81|483184676|1</t>
  </si>
  <si>
    <t>SV|96006305|48|483184667|2</t>
  </si>
  <si>
    <t>SV|96006305|48|483184667|1</t>
  </si>
  <si>
    <t>LF|70199050|159|483184637|1</t>
  </si>
  <si>
    <t>SV|65365814|92|483184300|1</t>
  </si>
  <si>
    <t>SV|97685771|24|483184247|2</t>
  </si>
  <si>
    <t>SV|97685771|24|483184247|1</t>
  </si>
  <si>
    <t>SV|97909118|25|483184216|1</t>
  </si>
  <si>
    <t>SV|97235001|13|483183999|2</t>
  </si>
  <si>
    <t>SV|97235001|13|483183999|1</t>
  </si>
  <si>
    <t>SV|97782786|11|483183829|2</t>
  </si>
  <si>
    <t>SV|97782786|11|483183829|1</t>
  </si>
  <si>
    <t>SV|70778906|99|483183807|8</t>
  </si>
  <si>
    <t>SV|95884746|63|483183807|6</t>
  </si>
  <si>
    <t>SV|90575608|65|483183807|4</t>
  </si>
  <si>
    <t>SV|90569922|121|483183807|2</t>
  </si>
  <si>
    <t>SV|73263922|192|483183724|2</t>
  </si>
  <si>
    <t>SV|73263922|192|483183724|1</t>
  </si>
  <si>
    <t>LF|70255242|45|483183723|1</t>
  </si>
  <si>
    <t>SV|92896814|111|483183722|2</t>
  </si>
  <si>
    <t>SV|92896814|111|483183722|1</t>
  </si>
  <si>
    <t>SV|90646920|107|483183683|2</t>
  </si>
  <si>
    <t>SV|90646920|107|483183683|1</t>
  </si>
  <si>
    <t>KR|73426027|29|483183676|2</t>
  </si>
  <si>
    <t>KR|73426027|29|483183676|1</t>
  </si>
  <si>
    <t>SV|97588276|19|483183674|2</t>
  </si>
  <si>
    <t>SV|97588276|19|483183674|1</t>
  </si>
  <si>
    <t>KR|74237161|74|483183643|1</t>
  </si>
  <si>
    <t>SV|69673675|189|483183523|2</t>
  </si>
  <si>
    <t>SV|486080108|318|483183523|5</t>
  </si>
  <si>
    <t>SV|486080106|322|483183523|4</t>
  </si>
  <si>
    <t>SV|416367811|340|483183523|3</t>
  </si>
  <si>
    <t>SV|91521072|126|483183523|1</t>
  </si>
  <si>
    <t>SV|96872347|42|483183494|2</t>
  </si>
  <si>
    <t>SV|96872347|42|483183494|1</t>
  </si>
  <si>
    <t>SV|98127302|14|483183136|1</t>
  </si>
  <si>
    <t>SV|97043265|34|483183069|2</t>
  </si>
  <si>
    <t>SV|97043265|34|483183069|1</t>
  </si>
  <si>
    <t>SV|95721509|69|483183064|4</t>
  </si>
  <si>
    <t>SV|95713046|64|483183064|3</t>
  </si>
  <si>
    <t>SV|95705691|48|483183064|2</t>
  </si>
  <si>
    <t>SV|95581243|63|483183064|1</t>
  </si>
  <si>
    <t>KR|74489490|109|483182816|4</t>
  </si>
  <si>
    <t>KR|74489190|27|483182816|2</t>
  </si>
  <si>
    <t>AS|5498987|257|483182576|2</t>
  </si>
  <si>
    <t>AS|5498987|257|483182576|1</t>
  </si>
  <si>
    <t>SV|95502443|60|483182573|1</t>
  </si>
  <si>
    <t>SV|71386815|123|483182385|2</t>
  </si>
  <si>
    <t>SV|71386815|123|483182385|1</t>
  </si>
  <si>
    <t>SV|98052385|41|483182378|2</t>
  </si>
  <si>
    <t>SV|98052385|41|483182378|1</t>
  </si>
  <si>
    <t>DA|441635|162|483182328|3</t>
  </si>
  <si>
    <t>DA|441635|162|483182328|2</t>
  </si>
  <si>
    <t>DA|441635|162|483182328|1</t>
  </si>
  <si>
    <t>SV|98263656|20|483182118|2</t>
  </si>
  <si>
    <t>SV|98263656|20|483182118|1</t>
  </si>
  <si>
    <t>SV|72319154|102|483182073|3</t>
  </si>
  <si>
    <t>SV|72319154|102|483182073|2</t>
  </si>
  <si>
    <t>SV|72319154|102|483182073|1</t>
  </si>
  <si>
    <t>LV|424808580|47|483181696|1</t>
  </si>
  <si>
    <t>SV|95855987|108|483181185|2</t>
  </si>
  <si>
    <t>SV|95782047|42|483181185|1</t>
  </si>
  <si>
    <t>KR|74254982|91|483181163|2</t>
  </si>
  <si>
    <t>KR|74254982|91|483181163|1</t>
  </si>
  <si>
    <t>SV|97919716|25|483181136|4</t>
  </si>
  <si>
    <t>SV|97909118|25|483181136|3</t>
  </si>
  <si>
    <t>SV|8529814|125|483181136|7</t>
  </si>
  <si>
    <t>SV|8529814|125|483181136|6</t>
  </si>
  <si>
    <t>SV|8394302|137|483181136|5</t>
  </si>
  <si>
    <t>SV|97919716|25|483180984|5</t>
  </si>
  <si>
    <t>SV|97909118|25|483180984|4</t>
  </si>
  <si>
    <t>SV|8529814|125|483180984|7</t>
  </si>
  <si>
    <t>SV|8394302|137|483180984|6</t>
  </si>
  <si>
    <t>DA|80395|114|483180833|1</t>
  </si>
  <si>
    <t>SV|97820248|26|483180571|2</t>
  </si>
  <si>
    <t>SV|97820248|26|483180571|1</t>
  </si>
  <si>
    <t>KR|74551825|33|483180569|2</t>
  </si>
  <si>
    <t>KR|74551825|33|483180569|1</t>
  </si>
  <si>
    <t>SV|96261754|40|483180507|1</t>
  </si>
  <si>
    <t>SV|91790805|124|483180506|1</t>
  </si>
  <si>
    <t>SV|91790805|124|483180503|1</t>
  </si>
  <si>
    <t>SV|97786748|21|483180502|1</t>
  </si>
  <si>
    <t>SV|75595955|65|483180255|2</t>
  </si>
  <si>
    <t>SV|75569383|117|483180255|1</t>
  </si>
  <si>
    <t>SV|75595955|65|483180251|2</t>
  </si>
  <si>
    <t>SV|75569383|117|483180251|1</t>
  </si>
  <si>
    <t>AS|5111484|115|483180221|1</t>
  </si>
  <si>
    <t>SV|97947934|16|483180119|3</t>
  </si>
  <si>
    <t>SV|97947934|16|483180119|2</t>
  </si>
  <si>
    <t>SV|97947934|16|483180119|1</t>
  </si>
  <si>
    <t>DA|1340440|112|483180069|2</t>
  </si>
  <si>
    <t>DA|1340440|112|483180069|1</t>
  </si>
  <si>
    <t>SV|8011605|159|483180068|2</t>
  </si>
  <si>
    <t>SV|8011605|159|483180068|1</t>
  </si>
  <si>
    <t>SV|96112830|29|483179962|3</t>
  </si>
  <si>
    <t>SV|96112830|29|483179962|2</t>
  </si>
  <si>
    <t>SV|96112830|29|483179962|1</t>
  </si>
  <si>
    <t>KR|73912959|226|483179918|2</t>
  </si>
  <si>
    <t>KR|73912959|226|483179918|1</t>
  </si>
  <si>
    <t>SV|98129687|21|483179894|2</t>
  </si>
  <si>
    <t>SV|98129687|21|483179894|1</t>
  </si>
  <si>
    <t>KR|74031352|124|483179886|1</t>
  </si>
  <si>
    <t>SV|70711847|369|483179792|2</t>
  </si>
  <si>
    <t>SV|70711847|369|483179792|1</t>
  </si>
  <si>
    <t>LF|71072266|43|483179790|1</t>
  </si>
  <si>
    <t>KR|74555471|29|483179701|1</t>
  </si>
  <si>
    <t>SV|95523430|56|483179240|6</t>
  </si>
  <si>
    <t>SV|95523430|56|483179240|5</t>
  </si>
  <si>
    <t>SV|95523430|56|483179240|4</t>
  </si>
  <si>
    <t>SV|95336531|24|483179240|3</t>
  </si>
  <si>
    <t>SV|95336531|24|483179240|2</t>
  </si>
  <si>
    <t>SV|95336531|24|483179240|1</t>
  </si>
  <si>
    <t>KR|74557269|58|483178866|3</t>
  </si>
  <si>
    <t>KR|73833828|77|483178866|2</t>
  </si>
  <si>
    <t>SV|94240893|85|483178866|1</t>
  </si>
  <si>
    <t>SV|74967426|32|483178688|2</t>
  </si>
  <si>
    <t>SV|74967426|32|483178688|1</t>
  </si>
  <si>
    <t>SV|96937340|47|483178624|2</t>
  </si>
  <si>
    <t>SV|96937340|47|483178624|1</t>
  </si>
  <si>
    <t>LV|430808054|229|483178526|1</t>
  </si>
  <si>
    <t>SV|97965898|46|483178338|1</t>
  </si>
  <si>
    <t>LF|71290925|60|483178325|1</t>
  </si>
  <si>
    <t>SV|97287401|14|483178312|2</t>
  </si>
  <si>
    <t>SV|97287401|14|483178312|1</t>
  </si>
  <si>
    <t>SV|94833584|46|483178311|2</t>
  </si>
  <si>
    <t>SV|94833584|46|483178311|1</t>
  </si>
  <si>
    <t>LF|70444872|73|483177712|1</t>
  </si>
  <si>
    <t>IT|3990701|177|483177031|1</t>
  </si>
  <si>
    <t>LV|9735600|266|483176981|2</t>
  </si>
  <si>
    <t>LV|9735600|266|483176981|1</t>
  </si>
  <si>
    <t>SV|97923214|62|483176604|1</t>
  </si>
  <si>
    <t>SV|96700007|84|483176470|1</t>
  </si>
  <si>
    <t>LF|71222964|58|483176468|1</t>
  </si>
  <si>
    <t>LF|70479700|107|483176463|1</t>
  </si>
  <si>
    <t>SV|96741289|54|483176351|1</t>
  </si>
  <si>
    <t>KR|73625506|153|483175440|1</t>
  </si>
  <si>
    <t>LV|48264549|33|483175429|1</t>
  </si>
  <si>
    <t>LV|46933081|30|483175427|1</t>
  </si>
  <si>
    <t>LV|48828643|30|483175425|1</t>
  </si>
  <si>
    <t>SV|95632270|22|483175362|1</t>
  </si>
  <si>
    <t>SV|97754442|62|483173871|1</t>
  </si>
  <si>
    <t>LV|48828642|29|483169823|1</t>
  </si>
  <si>
    <t>LV|48420801|31|483169822|1</t>
  </si>
  <si>
    <t>LV|46234638|29|483169820|1</t>
  </si>
  <si>
    <t>LV|430808054|229|483169661|3</t>
  </si>
  <si>
    <t>LV|430808054|229|483169661|2</t>
  </si>
  <si>
    <t>LV|430808027|189|483169661|1</t>
  </si>
  <si>
    <t>SV|96216312|23|483167964|1</t>
  </si>
  <si>
    <t>KR|72810697|93|483167152|2</t>
  </si>
  <si>
    <t>SV|96802377|56|483167152|3</t>
  </si>
  <si>
    <t>SV|91708543|282|483167152|1</t>
  </si>
  <si>
    <t>SV|95514420|216|483164425|1</t>
  </si>
  <si>
    <t>KR|73537106|99|483163113|3</t>
  </si>
  <si>
    <t>KR|73531996|117|483163113|2</t>
  </si>
  <si>
    <t>LV|430139330|65|483163032|2</t>
  </si>
  <si>
    <t>LV|430139330|65|483163032|1</t>
  </si>
  <si>
    <t>LV|430139330|65|483163031|1</t>
  </si>
  <si>
    <t>LV|432096259|78|483162547|2</t>
  </si>
  <si>
    <t>LV|432096259|78|483162547|1</t>
  </si>
  <si>
    <t>LV|432096259|78|483162546|2</t>
  </si>
  <si>
    <t>LV|432096259|78|483162546|1</t>
  </si>
  <si>
    <t>LV|431754878|234|483162353|1</t>
  </si>
  <si>
    <t>LV|9204904|180|483161674|2</t>
  </si>
  <si>
    <t>LV|9204904|180|483161674|1</t>
  </si>
  <si>
    <t>LV|431362744|172|483161649|2</t>
  </si>
  <si>
    <t>LV|425786265|80|483161649|1</t>
  </si>
  <si>
    <t>LV|431442711|313|483161381|6</t>
  </si>
  <si>
    <t>LV|431311222|46|483161381|5</t>
  </si>
  <si>
    <t>LV|431253349|63|483161381|4</t>
  </si>
  <si>
    <t>LV|431253333|47|483161381|3</t>
  </si>
  <si>
    <t>LV|431253322|45|483161381|2</t>
  </si>
  <si>
    <t>LV|431202726|237|483161381|1</t>
  </si>
  <si>
    <t>LV|431442711|313|483161378|6</t>
  </si>
  <si>
    <t>LV|431311222|46|483161378|5</t>
  </si>
  <si>
    <t>LV|431253349|63|483161378|4</t>
  </si>
  <si>
    <t>LV|431253333|47|483161378|3</t>
  </si>
  <si>
    <t>LV|431202726|237|483161378|1</t>
  </si>
  <si>
    <t>LV|431253322|45|483161378|2</t>
  </si>
  <si>
    <t>KR|770KPN26|7|483160971|3</t>
  </si>
  <si>
    <t>SV|95901739|35|483160971|2</t>
  </si>
  <si>
    <t>SV|95885680|95|483160971|1</t>
  </si>
  <si>
    <t>SV|98057926|34|483160968|1</t>
  </si>
  <si>
    <t>SV|98052385|41|483160967|1</t>
  </si>
  <si>
    <t>LF|70599223|80|483160957|1</t>
  </si>
  <si>
    <t>KR|74357559|44|483160955|1</t>
  </si>
  <si>
    <t>SV|97028808|148|483160954|1</t>
  </si>
  <si>
    <t>KR|74309131|128|483160726|2</t>
  </si>
  <si>
    <t>KR|74309131|128|483160726|1</t>
  </si>
  <si>
    <t>SV|71587354|666|483159629|1</t>
  </si>
  <si>
    <t>LV|10224479|374|483159534|1</t>
  </si>
  <si>
    <t>LV|430822611|267|483159367|3</t>
  </si>
  <si>
    <t>LV|430822611|267|483159367|2</t>
  </si>
  <si>
    <t>LV|430822611|267|483159367|1</t>
  </si>
  <si>
    <t>SV|75111139|36|483159115|1</t>
  </si>
  <si>
    <t>LV|48611220|23|483159115|3</t>
  </si>
  <si>
    <t>LV|48611219|28|483159115|2</t>
  </si>
  <si>
    <t>SV|73009503|52|483145367|1</t>
  </si>
  <si>
    <t>SV|73009359|44|483145366|1</t>
  </si>
  <si>
    <t>SV|71691018|50|483144863|1</t>
  </si>
  <si>
    <t>LF|60091138|137|483132414|1</t>
  </si>
  <si>
    <t>SV|91080543|216|483131594|1</t>
  </si>
  <si>
    <t>KV|328627243|70|483108004|1</t>
  </si>
  <si>
    <t>KV|213956863|2412|483101127|5</t>
  </si>
  <si>
    <t>KV|213956863|2412|483101127|4</t>
  </si>
  <si>
    <t>KV|213956863|2412|483101127|3</t>
  </si>
  <si>
    <t>KV|213956863|2412|483101127|2</t>
  </si>
  <si>
    <t>KV|213956863|2412|483101127|1</t>
  </si>
  <si>
    <t>SV|72890273|383|483092835|1</t>
  </si>
  <si>
    <t>SV|75688190|25|483090786|1</t>
  </si>
  <si>
    <t>SV|73836928|65|483090424|1</t>
  </si>
  <si>
    <t>SV|95189749|308|483087797|6</t>
  </si>
  <si>
    <t>SV|95184197|267|483087797|5</t>
  </si>
  <si>
    <t>SV|95182886|400|483087797|4</t>
  </si>
  <si>
    <t>SV|95180354|386|483087797|1</t>
  </si>
  <si>
    <t>SV|74283235|151|483087419|1</t>
  </si>
  <si>
    <t>SV|92700560|69|483087093|2</t>
  </si>
  <si>
    <t>SV|92700560|69|483087093|1</t>
  </si>
  <si>
    <t>SV|97024810|43|483087087|4</t>
  </si>
  <si>
    <t>KR|73690824|113|483087087|2</t>
  </si>
  <si>
    <t>HA|6819682|498|483087054|1</t>
  </si>
  <si>
    <t>HA|6819682|498|483087054|2</t>
  </si>
  <si>
    <t>AS|5419288|74|483087050|2</t>
  </si>
  <si>
    <t>AS|5419288|74|483087050|1</t>
  </si>
  <si>
    <t>SV|71879032|329|483087013|1</t>
  </si>
  <si>
    <t>SV|71879032|329|483087013|2</t>
  </si>
  <si>
    <t>SV|95408046|109|483086988|2</t>
  </si>
  <si>
    <t>SV|95408046|109|483086988|1</t>
  </si>
  <si>
    <t>SV|95401295|294|483086986|2</t>
  </si>
  <si>
    <t>SV|95401295|294|483086986|1</t>
  </si>
  <si>
    <t>SV|72575826|104|483086754|2</t>
  </si>
  <si>
    <t>SV|72575826|104|483086754|1</t>
  </si>
  <si>
    <t>SV|93234796|79|483086753|2</t>
  </si>
  <si>
    <t>SV|93234796|79|483086753|1</t>
  </si>
  <si>
    <t>SV|96894427|154|483086716|1</t>
  </si>
  <si>
    <t>SV|93115539|110|483086715|1</t>
  </si>
  <si>
    <t>SV|416653916|523|483086704|1</t>
  </si>
  <si>
    <t>SV|97024810|43|483086487|3</t>
  </si>
  <si>
    <t>KR|73690824|113|483086487|1</t>
  </si>
  <si>
    <t>SV|94154779|212|483086465|1</t>
  </si>
  <si>
    <t>LF|70863719|37|483086417|1</t>
  </si>
  <si>
    <t>SV|97816698|12|483086415|2</t>
  </si>
  <si>
    <t>SV|97816698|12|483086415|1</t>
  </si>
  <si>
    <t>SV|68343667|92|483086412|2</t>
  </si>
  <si>
    <t>SV|68343667|92|483086412|1</t>
  </si>
  <si>
    <t>SV|70360366|59|483086018|2</t>
  </si>
  <si>
    <t>SV|70360366|59|483086018|1</t>
  </si>
  <si>
    <t>SV|95260755|105|483086008|1</t>
  </si>
  <si>
    <t>SV|98044839|42|483085984|1</t>
  </si>
  <si>
    <t>SV|98044839|42|483085984|2</t>
  </si>
  <si>
    <t>SV|413501058|286|483085983|2</t>
  </si>
  <si>
    <t>SV|413501058|286|483085983|1</t>
  </si>
  <si>
    <t>SV|98016470|28|483085981|2</t>
  </si>
  <si>
    <t>SV|98016470|28|483085981|1</t>
  </si>
  <si>
    <t>SV|98158917|11|483085949|2</t>
  </si>
  <si>
    <t>SV|98158917|11|483085949|1</t>
  </si>
  <si>
    <t>SV|91883032|234|483085861|1</t>
  </si>
  <si>
    <t>SV|91882830|306|483085856|1</t>
  </si>
  <si>
    <t>SV|74184764|114|483085852|2</t>
  </si>
  <si>
    <t>SV|94303832|234|483085852|1</t>
  </si>
  <si>
    <t>SV|91883032|234|483085850|1</t>
  </si>
  <si>
    <t>SV|91882830|306|483085846|1</t>
  </si>
  <si>
    <t>LF|70204295|49|483085530|1</t>
  </si>
  <si>
    <t>SV|95267761|64|483085529|2</t>
  </si>
  <si>
    <t>SV|95267761|64|483085529|1</t>
  </si>
  <si>
    <t>SV|4998815|112|483085522|2</t>
  </si>
  <si>
    <t>SV|4998815|112|483085522|1</t>
  </si>
  <si>
    <t>SV|91716656|78|483085520|2</t>
  </si>
  <si>
    <t>SV|91716656|78|483085520|1</t>
  </si>
  <si>
    <t>KR|73153125|32|483085519|2</t>
  </si>
  <si>
    <t>KR|73153125|32|483085519|1</t>
  </si>
  <si>
    <t>SV|91717934|99|483085518|2</t>
  </si>
  <si>
    <t>SV|91717934|99|483085518|1</t>
  </si>
  <si>
    <t>KR|3938526|246|483085517|2</t>
  </si>
  <si>
    <t>KR|3938526|246|483085517|1</t>
  </si>
  <si>
    <t>KR|963TZF26|14|483085516|2</t>
  </si>
  <si>
    <t>KR|963TZF26|14|483085516|1</t>
  </si>
  <si>
    <t>SV|93198073|70|483085515|2</t>
  </si>
  <si>
    <t>SV|93198073|70|483085515|1</t>
  </si>
  <si>
    <t>SV|92673943|104|483085496|2</t>
  </si>
  <si>
    <t>SV|92673943|104|483085496|1</t>
  </si>
  <si>
    <t>HA|8461906|143|483085439|2</t>
  </si>
  <si>
    <t>HA|8461906|143|483085439|1</t>
  </si>
  <si>
    <t>KR|7843907|232|483085434|2</t>
  </si>
  <si>
    <t>KR|7843907|232|483085434|1</t>
  </si>
  <si>
    <t>KR|974558|95|483085433|2</t>
  </si>
  <si>
    <t>KR|974558|95|483085433|1</t>
  </si>
  <si>
    <t>KR|68289|116|483085430|2</t>
  </si>
  <si>
    <t>KR|68289|116|483085430|1</t>
  </si>
  <si>
    <t>KR|73753045|60|483085429|2</t>
  </si>
  <si>
    <t>KR|73753045|60|483085429|1</t>
  </si>
  <si>
    <t>KR|177073|348|483085424|2</t>
  </si>
  <si>
    <t>KR|177073|348|483085424|1</t>
  </si>
  <si>
    <t>SV|97885920|48|483085207|2</t>
  </si>
  <si>
    <t>SV|97885920|48|483085207|1</t>
  </si>
  <si>
    <t>SV|96640091|107|483085140|2</t>
  </si>
  <si>
    <t>SV|96640091|107|483085140|1</t>
  </si>
  <si>
    <t>SV|91656776|122|483085131|2</t>
  </si>
  <si>
    <t>SV|91656776|122|483085131|1</t>
  </si>
  <si>
    <t>KR|74406371|30|483085079|2</t>
  </si>
  <si>
    <t>KR|74406371|30|483085079|1</t>
  </si>
  <si>
    <t>SV|96691958|18|483085076|2</t>
  </si>
  <si>
    <t>SV|96691958|18|483085076|1</t>
  </si>
  <si>
    <t>KR|74383861|40|483084922|1</t>
  </si>
  <si>
    <t>LF|70925448|42|483084917|1</t>
  </si>
  <si>
    <t>SV|96447567|37|483084788|2</t>
  </si>
  <si>
    <t>SV|96447567|37|483084788|1</t>
  </si>
  <si>
    <t>KR|73214509|142|483084774|2</t>
  </si>
  <si>
    <t>KR|73214509|142|483084774|1</t>
  </si>
  <si>
    <t>SV|92010115|88|483084769|2</t>
  </si>
  <si>
    <t>SV|92010115|88|483084769|1</t>
  </si>
  <si>
    <t>SV|71472155|135|483084768|2</t>
  </si>
  <si>
    <t>SV|71472155|135|483084768|1</t>
  </si>
  <si>
    <t>SV|97488724|74|483084460|4</t>
  </si>
  <si>
    <t>SV|96809065|205|483084460|2</t>
  </si>
  <si>
    <t>SV|96805603|182|483084460|1</t>
  </si>
  <si>
    <t>SV|97480048|55|483084250|1</t>
  </si>
  <si>
    <t>SV|4667104|141|483084240|2</t>
  </si>
  <si>
    <t>SV|4667104|141|483084240|1</t>
  </si>
  <si>
    <t>KR|73152014|90|483084239|2</t>
  </si>
  <si>
    <t>KR|73152014|90|483084239|1</t>
  </si>
  <si>
    <t>KR|13405359|141|483084238|2</t>
  </si>
  <si>
    <t>KR|13405359|141|483084238|1</t>
  </si>
  <si>
    <t>TR|1121543|112|483084237|1</t>
  </si>
  <si>
    <t>TR|1121543|112|483084237|2</t>
  </si>
  <si>
    <t>KR|6621828|303|483084236|2</t>
  </si>
  <si>
    <t>KR|6621828|303|483084236|1</t>
  </si>
  <si>
    <t>DA|8569939|165|483084234|2</t>
  </si>
  <si>
    <t>DA|8569939|165|483084234|1</t>
  </si>
  <si>
    <t>SV|75355100|169|483084232|3</t>
  </si>
  <si>
    <t>SV|75355100|169|483084232|2</t>
  </si>
  <si>
    <t>SV|75355100|169|483084232|1</t>
  </si>
  <si>
    <t>SV|75367593|78|483084231|1</t>
  </si>
  <si>
    <t>SV|96252209|153|483084200|2</t>
  </si>
  <si>
    <t>SV|96252209|153|483084200|1</t>
  </si>
  <si>
    <t>SV|95911114|110|483084140|1</t>
  </si>
  <si>
    <t>KR|73269317|194|483084102|2</t>
  </si>
  <si>
    <t>KR|73269317|194|483084102|1</t>
  </si>
  <si>
    <t>SV|94016471|84|483084080|1</t>
  </si>
  <si>
    <t>SV|93562163|157|483084046|1</t>
  </si>
  <si>
    <t>DA|280890|79|483084039|2</t>
  </si>
  <si>
    <t>DA|280890|79|483084039|1</t>
  </si>
  <si>
    <t>SV|91883032|234|483084038|1</t>
  </si>
  <si>
    <t>SV|93365067|73|483084035|2</t>
  </si>
  <si>
    <t>SV|93365067|73|483084035|1</t>
  </si>
  <si>
    <t>SV|91883032|234|483084033|1</t>
  </si>
  <si>
    <t>SV|96638699|91|483084015|2</t>
  </si>
  <si>
    <t>SV|96638699|91|483084015|1</t>
  </si>
  <si>
    <t>SV|95800800|45|483083906|2</t>
  </si>
  <si>
    <t>SV|95800800|45|483083906|1</t>
  </si>
  <si>
    <t>KR|3558820|287|483083904|2</t>
  </si>
  <si>
    <t>KR|3558820|287|483083904|1</t>
  </si>
  <si>
    <t>SV|73450656|281|483083565|1</t>
  </si>
  <si>
    <t>AS|5669591|98|483083502|2</t>
  </si>
  <si>
    <t>AS|5669591|98|483083502|1</t>
  </si>
  <si>
    <t>AS|5357527|117|483083501|2</t>
  </si>
  <si>
    <t>AS|5357527|117|483083501|1</t>
  </si>
  <si>
    <t>SV|97738059|22|483083494|2</t>
  </si>
  <si>
    <t>SV|97738059|22|483083494|1</t>
  </si>
  <si>
    <t>DA|8500586|120|483083219|3</t>
  </si>
  <si>
    <t>DA|8500586|120|483083219|2</t>
  </si>
  <si>
    <t>DA|8500586|120|483083219|1</t>
  </si>
  <si>
    <t>SV|97959269|47|483083218|2</t>
  </si>
  <si>
    <t>SV|97959269|47|483083218|1</t>
  </si>
  <si>
    <t>SV|95400900|82|483083217|2</t>
  </si>
  <si>
    <t>SV|95400900|82|483083217|1</t>
  </si>
  <si>
    <t>SV|95407867|137|483083216|2</t>
  </si>
  <si>
    <t>SV|95407867|137|483083216|1</t>
  </si>
  <si>
    <t>DA|8500586|120|483083215|3</t>
  </si>
  <si>
    <t>DA|8500586|120|483083215|2</t>
  </si>
  <si>
    <t>DA|8500586|120|483083215|1</t>
  </si>
  <si>
    <t>SV|97674860|25|483083179|2</t>
  </si>
  <si>
    <t>SV|97674860|25|483083179|1</t>
  </si>
  <si>
    <t>LF|71425301|16|483083058|2</t>
  </si>
  <si>
    <t>SV|68343668|88|483083053|2</t>
  </si>
  <si>
    <t>SV|68343668|88|483083053|1</t>
  </si>
  <si>
    <t>KR|73870540|157|483083052|2</t>
  </si>
  <si>
    <t>KR|73870540|157|483083052|1</t>
  </si>
  <si>
    <t>SV|95852170|50|483083047|1</t>
  </si>
  <si>
    <t>SV|92654976|174|483082924|2</t>
  </si>
  <si>
    <t>SV|92654976|174|483082924|1</t>
  </si>
  <si>
    <t>SV|97228415|18|483082905|2</t>
  </si>
  <si>
    <t>SV|97228415|18|483082905|1</t>
  </si>
  <si>
    <t>SV|418935608|207|483082788|3</t>
  </si>
  <si>
    <t>SV|5017793|118|483082783|2</t>
  </si>
  <si>
    <t>SV|5017793|118|483082783|1</t>
  </si>
  <si>
    <t>SV|91034922|198|483082780|1</t>
  </si>
  <si>
    <t>KR|73558576|151|483082775|2</t>
  </si>
  <si>
    <t>KR|73558576|151|483082775|1</t>
  </si>
  <si>
    <t>KR|73371413|118|483082743|2</t>
  </si>
  <si>
    <t>KR|73371413|118|483082743|1</t>
  </si>
  <si>
    <t>DA|7132368|339|483082740|1</t>
  </si>
  <si>
    <t>KR|74396286|30|483082738|2</t>
  </si>
  <si>
    <t>KR|74396286|30|483082738|1</t>
  </si>
  <si>
    <t>DA|8079957|157|483082735|2</t>
  </si>
  <si>
    <t>DA|8079957|157|483082735|1</t>
  </si>
  <si>
    <t>LV|430492319|126|483082701|1</t>
  </si>
  <si>
    <t>SV|97640313|25|483082530|1</t>
  </si>
  <si>
    <t>SV|91883032|234|483082334|2</t>
  </si>
  <si>
    <t>SV|91883032|234|483082334|1</t>
  </si>
  <si>
    <t>LV|9690053|70|483082328|2</t>
  </si>
  <si>
    <t>LV|9690053|70|483082328|1</t>
  </si>
  <si>
    <t>SV|98354754|11|483082272|2</t>
  </si>
  <si>
    <t>SV|98354754|11|483082272|1</t>
  </si>
  <si>
    <t>SV|98350378|8|483082271|1</t>
  </si>
  <si>
    <t>SV|98350378|8|483082271|2</t>
  </si>
  <si>
    <t>SV|98366859|10|483082265|2</t>
  </si>
  <si>
    <t>SV|98366859|10|483082265|1</t>
  </si>
  <si>
    <t>SV|97960631|45|483082260|2</t>
  </si>
  <si>
    <t>SV|97960631|45|483082260|1</t>
  </si>
  <si>
    <t>KR|74539744|51|483082257|2</t>
  </si>
  <si>
    <t>KR|74539744|51|483082257|1</t>
  </si>
  <si>
    <t>KR|74071601|96|483082198|2</t>
  </si>
  <si>
    <t>KR|74071601|96|483082198|1</t>
  </si>
  <si>
    <t>SV|97101592|25|483082129|2</t>
  </si>
  <si>
    <t>SV|97101592|25|483082129|1</t>
  </si>
  <si>
    <t>SV|93315421|67|483082128|2</t>
  </si>
  <si>
    <t>SV|93315421|67|483082128|1</t>
  </si>
  <si>
    <t>SV|72965381|67|483082127|2</t>
  </si>
  <si>
    <t>SV|72965381|67|483082127|1</t>
  </si>
  <si>
    <t>SV|95267738|26|483082126|2</t>
  </si>
  <si>
    <t>SV|95267738|26|483082126|1</t>
  </si>
  <si>
    <t>KR|73243053|100|483082070|2</t>
  </si>
  <si>
    <t>KR|73243053|100|483082070|1</t>
  </si>
  <si>
    <t>SV|96263378|25|483082059|2</t>
  </si>
  <si>
    <t>SV|96263378|25|483082059|1</t>
  </si>
  <si>
    <t>SV|96253290|20|483082056|2</t>
  </si>
  <si>
    <t>SV|96253290|20|483082056|1</t>
  </si>
  <si>
    <t>KR|70524350|81|483082027|2</t>
  </si>
  <si>
    <t>KR|70524350|81|483082027|1</t>
  </si>
  <si>
    <t>HA|7891342|84|483082016|2</t>
  </si>
  <si>
    <t>HA|7891342|84|483082016|1</t>
  </si>
  <si>
    <t>SV|71879032|329|483081705|1</t>
  </si>
  <si>
    <t>LF|70561278|76|483081644|1</t>
  </si>
  <si>
    <t>SV|98305303|29|483081643|2</t>
  </si>
  <si>
    <t>SV|98305303|29|483081643|1</t>
  </si>
  <si>
    <t>SV|97020023|15|483081642|2</t>
  </si>
  <si>
    <t>SV|97020023|15|483081642|1</t>
  </si>
  <si>
    <t>KR|73269317|194|483081641|2</t>
  </si>
  <si>
    <t>KR|73269317|194|483081641|1</t>
  </si>
  <si>
    <t>SV|96252209|153|483081640|2</t>
  </si>
  <si>
    <t>SV|96252209|153|483081640|1</t>
  </si>
  <si>
    <t>SV|94006085|121|483081639|2</t>
  </si>
  <si>
    <t>SV|94006085|121|483081639|1</t>
  </si>
  <si>
    <t>SV|90152303|72|483081638|2</t>
  </si>
  <si>
    <t>SV|90152303|72|483081638|1</t>
  </si>
  <si>
    <t>SV|98365105|8|483081615|1</t>
  </si>
  <si>
    <t>KR|74010934|51|483081613|2</t>
  </si>
  <si>
    <t>KR|74010934|51|483081613|1</t>
  </si>
  <si>
    <t>SV|98365941|8|483081611|1</t>
  </si>
  <si>
    <t>LF|70925409|42|483081582|1</t>
  </si>
  <si>
    <t>LF|70925442|42|483081581|1</t>
  </si>
  <si>
    <t>LF|71360598|42|483081568|1</t>
  </si>
  <si>
    <t>LF|70683061|105|483081567|1</t>
  </si>
  <si>
    <t>SV|98263261|29|483081535|1</t>
  </si>
  <si>
    <t>KR|74467166|40|483081495|2</t>
  </si>
  <si>
    <t>KR|74467166|40|483081495|1</t>
  </si>
  <si>
    <t>SV|72636176|76|483081373|1</t>
  </si>
  <si>
    <t>SV|74273604|46|483081190|10</t>
  </si>
  <si>
    <t>SV|96904119|142|483080982|2</t>
  </si>
  <si>
    <t>SV|96904119|142|483080982|1</t>
  </si>
  <si>
    <t>SV|97790401|34|483080841|2</t>
  </si>
  <si>
    <t>SV|97790401|34|483080841|1</t>
  </si>
  <si>
    <t>SV|98099974|40|483080840|2</t>
  </si>
  <si>
    <t>SV|98099974|40|483080840|1</t>
  </si>
  <si>
    <t>SV|97792927|28|483080839|2</t>
  </si>
  <si>
    <t>SV|97792927|28|483080839|1</t>
  </si>
  <si>
    <t>SV|97773930|36|483080838|2</t>
  </si>
  <si>
    <t>SV|97773930|36|483080838|1</t>
  </si>
  <si>
    <t>KR|74305198|51|483080837|2</t>
  </si>
  <si>
    <t>KR|74305198|51|483080837|1</t>
  </si>
  <si>
    <t>KR|74389045|68|483080835|1</t>
  </si>
  <si>
    <t>SV|96729178|62|483080691|1</t>
  </si>
  <si>
    <t>SV|428746913|201|483080690|1</t>
  </si>
  <si>
    <t>SV|96144763|80|483080505|1</t>
  </si>
  <si>
    <t>SV|95142233|90|483080282|2</t>
  </si>
  <si>
    <t>SV|95142233|90|483080282|1</t>
  </si>
  <si>
    <t>SV|97495838|24|483080279|1</t>
  </si>
  <si>
    <t>SV|97371286|16|483080278|1</t>
  </si>
  <si>
    <t>SV|97371286|16|483080278|2</t>
  </si>
  <si>
    <t>SV|97385959|21|483080277|2</t>
  </si>
  <si>
    <t>SV|97385959|21|483080277|1</t>
  </si>
  <si>
    <t>SV|66060004|67|483080258|2</t>
  </si>
  <si>
    <t>SV|66060004|67|483080258|1</t>
  </si>
  <si>
    <t>SV|95129104|51|483080254|2</t>
  </si>
  <si>
    <t>SV|95129104|51|483080254|1</t>
  </si>
  <si>
    <t>SV|96602206|23|483080247|2</t>
  </si>
  <si>
    <t>SV|96602206|23|483080247|1</t>
  </si>
  <si>
    <t>SV|75355100|169|483080150|2</t>
  </si>
  <si>
    <t>SV|75355100|169|483080150|1</t>
  </si>
  <si>
    <t>LF|70649192|27|483080072|1</t>
  </si>
  <si>
    <t>KR|70703760|113|483080067|1</t>
  </si>
  <si>
    <t>SV|74596161|46|483080050|2</t>
  </si>
  <si>
    <t>SV|71876981|216|483080050|1</t>
  </si>
  <si>
    <t>KR|70703760|113|483080049|1</t>
  </si>
  <si>
    <t>SV|96877572|44|483080043|1</t>
  </si>
  <si>
    <t>SV|92857984|197|483079921|2</t>
  </si>
  <si>
    <t>SV|92857984|197|483079921|1</t>
  </si>
  <si>
    <t>SV|94577726|41|483079920|1</t>
  </si>
  <si>
    <t>SV|90553667|98|483079917|2</t>
  </si>
  <si>
    <t>SV|90553667|98|483079917|1</t>
  </si>
  <si>
    <t>SV|94577716|66|483079916|2</t>
  </si>
  <si>
    <t>SV|94577716|66|483079916|1</t>
  </si>
  <si>
    <t>SV|93644972|111|483079785|2</t>
  </si>
  <si>
    <t>SV|93644972|111|483079785|1</t>
  </si>
  <si>
    <t>LV|431718772|149|483079784|2</t>
  </si>
  <si>
    <t>LV|431718772|149|483079784|1</t>
  </si>
  <si>
    <t>SV|91882830|306|483079464|1</t>
  </si>
  <si>
    <t>SV|70575845|36|483079462|2</t>
  </si>
  <si>
    <t>SV|70575845|36|483079462|1</t>
  </si>
  <si>
    <t>SV|92689607|103|483079459|2</t>
  </si>
  <si>
    <t>SV|92689607|103|483079459|1</t>
  </si>
  <si>
    <t>SV|91882830|306|483079457|1</t>
  </si>
  <si>
    <t>SV|91882830|306|483079456|2</t>
  </si>
  <si>
    <t>SV|91882830|306|483079456|1</t>
  </si>
  <si>
    <t>SV|97727378|229|483079451|2</t>
  </si>
  <si>
    <t>SV|97727378|229|483079451|1</t>
  </si>
  <si>
    <t>DA|5297776|29|483079394|2</t>
  </si>
  <si>
    <t>DA|5297776|29|483079394|1</t>
  </si>
  <si>
    <t>SV|93309991|85|483079386|2</t>
  </si>
  <si>
    <t>SV|93309991|85|483079386|1</t>
  </si>
  <si>
    <t>KR|70703760|113|483079275|3</t>
  </si>
  <si>
    <t>KR|70703760|113|483079275|2</t>
  </si>
  <si>
    <t>KR|70703760|113|483079275|1</t>
  </si>
  <si>
    <t>SV|96253420|43|483079116|2</t>
  </si>
  <si>
    <t>SV|96253420|43|483079116|1</t>
  </si>
  <si>
    <t>SV|97307433|22|483078945|1</t>
  </si>
  <si>
    <t>SV|93278663|103|483078901|2</t>
  </si>
  <si>
    <t>SV|93278663|103|483078901|1</t>
  </si>
  <si>
    <t>SV|428397617|207|483078785|2</t>
  </si>
  <si>
    <t>SV|428397617|207|483078785|1</t>
  </si>
  <si>
    <t>SV|66060003|113|483078776|2</t>
  </si>
  <si>
    <t>SV|66060003|113|483078776|1</t>
  </si>
  <si>
    <t>SV|98182895|14|483078773|4</t>
  </si>
  <si>
    <t>SV|98182895|14|483078773|3</t>
  </si>
  <si>
    <t>SV|93080925|141|483078773|2</t>
  </si>
  <si>
    <t>SV|93080925|141|483078773|1</t>
  </si>
  <si>
    <t>SV|97262826|62|483078772|1</t>
  </si>
  <si>
    <t>SV|95088859|18|483078771|2</t>
  </si>
  <si>
    <t>SV|95088859|18|483078771|1</t>
  </si>
  <si>
    <t>SV|70907652|265|483078763|2</t>
  </si>
  <si>
    <t>SV|70907652|265|483078763|1</t>
  </si>
  <si>
    <t>SV|75074297|81|483078665|2</t>
  </si>
  <si>
    <t>SV|75074297|81|483078665|1</t>
  </si>
  <si>
    <t>SV|95401285|194|483078654|2</t>
  </si>
  <si>
    <t>SV|95401285|194|483078654|1</t>
  </si>
  <si>
    <t>SV|75074041|155|483078653|2</t>
  </si>
  <si>
    <t>SV|75074041|155|483078653|1</t>
  </si>
  <si>
    <t>LF|70618907|99|483078634|1</t>
  </si>
  <si>
    <t>KR|15352441|130|483078632|2</t>
  </si>
  <si>
    <t>KR|15352441|130|483078632|1</t>
  </si>
  <si>
    <t>LF|71066168|21|483078379|1</t>
  </si>
  <si>
    <t>SV|95911114|110|483078378|2</t>
  </si>
  <si>
    <t>SV|95911114|110|483078378|1</t>
  </si>
  <si>
    <t>KR|71544030|155|483078234|2</t>
  </si>
  <si>
    <t>KR|71544030|155|483078234|1</t>
  </si>
  <si>
    <t>KR|73032286|118|483078175|2</t>
  </si>
  <si>
    <t>KR|73032286|118|483078175|1</t>
  </si>
  <si>
    <t>KR|74402023|32|483078143|2</t>
  </si>
  <si>
    <t>KR|74402023|32|483078143|1</t>
  </si>
  <si>
    <t>KR|71544031|168|483078142|2</t>
  </si>
  <si>
    <t>KR|71544031|168|483078142|1</t>
  </si>
  <si>
    <t>SV|8097707|131|483078141|2</t>
  </si>
  <si>
    <t>SV|8097707|131|483078141|1</t>
  </si>
  <si>
    <t>SV|92672738|88|483078139|2</t>
  </si>
  <si>
    <t>SV|92672738|88|483078139|1</t>
  </si>
  <si>
    <t>LF|70934062|38|483078064|1</t>
  </si>
  <si>
    <t>SV|73500453|122|483078060|1</t>
  </si>
  <si>
    <t>SV|95447564|81|483078054|2</t>
  </si>
  <si>
    <t>SV|95447564|81|483078054|1</t>
  </si>
  <si>
    <t>SV|70983040|186|483078041|2</t>
  </si>
  <si>
    <t>SV|70983040|186|483078041|1</t>
  </si>
  <si>
    <t>HA|7337139|90|483078026|2</t>
  </si>
  <si>
    <t>HA|7337139|90|483078026|1</t>
  </si>
  <si>
    <t>SV|962935|58|483078025|2</t>
  </si>
  <si>
    <t>SV|962935|58|483078025|1</t>
  </si>
  <si>
    <t>KR|72387555|102|483078022|2</t>
  </si>
  <si>
    <t>KR|72387555|102|483078022|1</t>
  </si>
  <si>
    <t>UV|9691567|30|483078016|2</t>
  </si>
  <si>
    <t>UV|9691567|30|483078016|1</t>
  </si>
  <si>
    <t>SV|96398660|28|483077733|1</t>
  </si>
  <si>
    <t>SV|96411017|38|483077732|1</t>
  </si>
  <si>
    <t>SV|90583734|120|483077669|2</t>
  </si>
  <si>
    <t>SV|90583734|120|483077669|1</t>
  </si>
  <si>
    <t>SV|486873105|39|483077665|2</t>
  </si>
  <si>
    <t>SV|486873105|39|483077665|1</t>
  </si>
  <si>
    <t>SV|97848323|52|483077474|2</t>
  </si>
  <si>
    <t>SV|97848323|52|483077474|1</t>
  </si>
  <si>
    <t>SV|95877196|112|483077473|2</t>
  </si>
  <si>
    <t>SV|95877196|112|483077473|1</t>
  </si>
  <si>
    <t>SV|95813679|62|483077443|2</t>
  </si>
  <si>
    <t>SV|95813679|62|483077443|1</t>
  </si>
  <si>
    <t>SV|74869137|92|483077435|2</t>
  </si>
  <si>
    <t>SV|74869137|92|483077435|1</t>
  </si>
  <si>
    <t>SV|93117719|92|483077394|2</t>
  </si>
  <si>
    <t>SV|93117719|92|483077394|1</t>
  </si>
  <si>
    <t>SV|93114420|74|483077237|1</t>
  </si>
  <si>
    <t>SV|97609334|48|483077231|2</t>
  </si>
  <si>
    <t>SV|97609334|48|483077231|1</t>
  </si>
  <si>
    <t>SV|96771492|20|483077209|2</t>
  </si>
  <si>
    <t>SV|96771492|20|483077209|1</t>
  </si>
  <si>
    <t>KR|74100754|52|483077205|2</t>
  </si>
  <si>
    <t>KR|74100754|52|483077205|1</t>
  </si>
  <si>
    <t>SV|96555123|27|483077138|1</t>
  </si>
  <si>
    <t>SV|97858223|21|483076996|1</t>
  </si>
  <si>
    <t>SV|98473849|32|483076873|2</t>
  </si>
  <si>
    <t>SV|98462827|32|483076873|1</t>
  </si>
  <si>
    <t>SV|98365391|11|483076868|1</t>
  </si>
  <si>
    <t>SV|96566349|86|483076808|2</t>
  </si>
  <si>
    <t>SV|96566349|86|483076808|1</t>
  </si>
  <si>
    <t>SV|96552665|70|483076807|2</t>
  </si>
  <si>
    <t>SV|96552665|70|483076807|1</t>
  </si>
  <si>
    <t>SV|97195861|42|483076800|2</t>
  </si>
  <si>
    <t>SV|97195861|42|483076800|1</t>
  </si>
  <si>
    <t>SV|427471413|61|483076356|1</t>
  </si>
  <si>
    <t>SV|73324324|327|483076293|2</t>
  </si>
  <si>
    <t>SV|73324324|327|483076293|1</t>
  </si>
  <si>
    <t>KR|72133658|134|483076292|2</t>
  </si>
  <si>
    <t>KR|72133658|134|483076292|1</t>
  </si>
  <si>
    <t>SV|73323959|90|483076291|2</t>
  </si>
  <si>
    <t>SV|73323959|90|483076291|1</t>
  </si>
  <si>
    <t>SV|94997460|50|483076290|2</t>
  </si>
  <si>
    <t>SV|94997460|50|483076290|1</t>
  </si>
  <si>
    <t>SV|93110345|118|483076288|2</t>
  </si>
  <si>
    <t>SV|93110345|118|483076288|1</t>
  </si>
  <si>
    <t>SV|97196791|73|483075694|2</t>
  </si>
  <si>
    <t>SV|97196791|73|483075694|1</t>
  </si>
  <si>
    <t>SV|96738022|121|483075693|2</t>
  </si>
  <si>
    <t>SV|96738022|121|483075693|1</t>
  </si>
  <si>
    <t>SV|94973003|52|483075505|1</t>
  </si>
  <si>
    <t>SV|97182592|20|483075284|16</t>
  </si>
  <si>
    <t>SV|97182592|20|483075284|15</t>
  </si>
  <si>
    <t>SV|97169016|26|483075284|14</t>
  </si>
  <si>
    <t>SV|97169006|19|483075284|12</t>
  </si>
  <si>
    <t>SV|97169006|19|483075284|11</t>
  </si>
  <si>
    <t>SV|97165004|54|483075284|10</t>
  </si>
  <si>
    <t>SV|97165004|54|483075284|9</t>
  </si>
  <si>
    <t>SV|97154430|95|483075284|8</t>
  </si>
  <si>
    <t>SV|97154430|95|483075284|7</t>
  </si>
  <si>
    <t>SV|97169016|26|483075284|13</t>
  </si>
  <si>
    <t>KR|74106280|37|483075284|20</t>
  </si>
  <si>
    <t>KR|74106280|37|483075284|19</t>
  </si>
  <si>
    <t>KR|74100211|59|483075284|18</t>
  </si>
  <si>
    <t>KR|74100211|59|483075284|17</t>
  </si>
  <si>
    <t>KR|73736437|46|483075284|6</t>
  </si>
  <si>
    <t>KR|73736437|46|483075284|5</t>
  </si>
  <si>
    <t>KR|73703691|48|483075284|4</t>
  </si>
  <si>
    <t>KR|73703691|48|483075284|3</t>
  </si>
  <si>
    <t>KR|73703676|149|483075284|2</t>
  </si>
  <si>
    <t>KR|73703676|149|483075284|1</t>
  </si>
  <si>
    <t>SV|96395661|49|483075283|1</t>
  </si>
  <si>
    <t>SV|97786924|45|483075178|2</t>
  </si>
  <si>
    <t>SV|97786924|45|483075178|1</t>
  </si>
  <si>
    <t>SV|93924575|106|483075038|2</t>
  </si>
  <si>
    <t>SV|93924575|106|483075038|1</t>
  </si>
  <si>
    <t>SV|94709695|62|483074970|2</t>
  </si>
  <si>
    <t>SV|94709695|62|483074970|1</t>
  </si>
  <si>
    <t>SV|98467304|17|483074962|1</t>
  </si>
  <si>
    <t>SV|98467304|17|483074962|2</t>
  </si>
  <si>
    <t>SV|98154909|12|483074960|2</t>
  </si>
  <si>
    <t>SV|98154909|12|483074960|1</t>
  </si>
  <si>
    <t>KR|70477319|250|483074842|2</t>
  </si>
  <si>
    <t>KR|70477319|250|483074842|1</t>
  </si>
  <si>
    <t>KR|70975921|78|483074841|2</t>
  </si>
  <si>
    <t>KR|70975921|78|483074841|1</t>
  </si>
  <si>
    <t>LF|70282224|25|483074840|1</t>
  </si>
  <si>
    <t>KR|72769302|66|483074837|2</t>
  </si>
  <si>
    <t>KR|72769302|66|483074837|1</t>
  </si>
  <si>
    <t>SV|70342458|124|483074466|2</t>
  </si>
  <si>
    <t>SV|70342458|124|483074466|1</t>
  </si>
  <si>
    <t>SV|74592013|52|483074456|2</t>
  </si>
  <si>
    <t>SV|74592013|52|483074456|1</t>
  </si>
  <si>
    <t>LF|70150463|230|483074288|1</t>
  </si>
  <si>
    <t>SV|95142233|90|483074235|2</t>
  </si>
  <si>
    <t>SV|95142233|90|483074235|1</t>
  </si>
  <si>
    <t>SV|72775198|40|483074233|2</t>
  </si>
  <si>
    <t>SV|72775198|40|483074233|1</t>
  </si>
  <si>
    <t>SV|98010822|94|483074067|1</t>
  </si>
  <si>
    <t>SV|93330137|164|483073960|1</t>
  </si>
  <si>
    <t>SV|97542000|58|483073879|2</t>
  </si>
  <si>
    <t>SV|97542000|58|483073879|1</t>
  </si>
  <si>
    <t>SV|93675961|133|483073865|2</t>
  </si>
  <si>
    <t>SV|93675961|133|483073865|1</t>
  </si>
  <si>
    <t>LV|432098985|81|483073864|2</t>
  </si>
  <si>
    <t>LV|432098985|81|483073864|1</t>
  </si>
  <si>
    <t>SV|95807003|84|483073825|2</t>
  </si>
  <si>
    <t>SV|95807003|84|483073825|1</t>
  </si>
  <si>
    <t>SV|96681838|288|483073647|1</t>
  </si>
  <si>
    <t>SV|96826395|51|483073583|2</t>
  </si>
  <si>
    <t>SV|96826395|51|483073583|1</t>
  </si>
  <si>
    <t>SV|97928129|14|483073575|2</t>
  </si>
  <si>
    <t>SV|97928129|14|483073575|1</t>
  </si>
  <si>
    <t>SV|97728472|13|483073225|2</t>
  </si>
  <si>
    <t>SV|97728472|13|483073225|1</t>
  </si>
  <si>
    <t>SV|98169944|17|483073224|1</t>
  </si>
  <si>
    <t>SV|98169944|17|483073224|2</t>
  </si>
  <si>
    <t>SV|98155250|21|483073223|2</t>
  </si>
  <si>
    <t>SV|98155250|21|483073223|1</t>
  </si>
  <si>
    <t>LF|70733642|79|483073222|1</t>
  </si>
  <si>
    <t>SV|68848439|226|483073220|2</t>
  </si>
  <si>
    <t>SV|68848439|226|483073220|1</t>
  </si>
  <si>
    <t>SV|97736977|18|483073219|2</t>
  </si>
  <si>
    <t>SV|97736977|18|483073219|1</t>
  </si>
  <si>
    <t>SV|97728472|13|483073218|2</t>
  </si>
  <si>
    <t>SV|97728472|13|483073218|1</t>
  </si>
  <si>
    <t>SV|98162254|27|483072943|2</t>
  </si>
  <si>
    <t>SV|98162254|27|483072943|1</t>
  </si>
  <si>
    <t>SV|96711401|24|483072942|2</t>
  </si>
  <si>
    <t>SV|96711401|24|483072942|1</t>
  </si>
  <si>
    <t>LV|430572830|88|483072938|1</t>
  </si>
  <si>
    <t>SV|96019222|94|483072866|3</t>
  </si>
  <si>
    <t>SV|96016791|80|483072866|2</t>
  </si>
  <si>
    <t>SV|90537731|215|483072866|1</t>
  </si>
  <si>
    <t>SV|97818504|21|483072862|2</t>
  </si>
  <si>
    <t>SV|97818504|21|483072862|1</t>
  </si>
  <si>
    <t>SV|73009528|39|483072739|5</t>
  </si>
  <si>
    <t>SV|73009503|52|483072739|4</t>
  </si>
  <si>
    <t>SV|73009359|44|483072739|3</t>
  </si>
  <si>
    <t>SV|73009279|45|483072739|2</t>
  </si>
  <si>
    <t>SV|71691018|50|483072739|1</t>
  </si>
  <si>
    <t>SV|96877572|44|483072733|2</t>
  </si>
  <si>
    <t>SV|96877572|44|483072733|1</t>
  </si>
  <si>
    <t>SV|98518409|8|483072508|3</t>
  </si>
  <si>
    <t>SV|98365391|11|483072508|2</t>
  </si>
  <si>
    <t>SV|428333944|130|483072443|1</t>
  </si>
  <si>
    <t>SV|96739838|99|483072432|1</t>
  </si>
  <si>
    <t>SV|93090740|176|483072269|2</t>
  </si>
  <si>
    <t>SV|93090740|176|483072269|1</t>
  </si>
  <si>
    <t>SV|97580831|61|483072258|2</t>
  </si>
  <si>
    <t>SV|97580831|61|483072258|1</t>
  </si>
  <si>
    <t>SV|418368145|494|483071994|1</t>
  </si>
  <si>
    <t>SV|75375797|46|483071993|2</t>
  </si>
  <si>
    <t>SV|75375797|46|483071993|1</t>
  </si>
  <si>
    <t>SV|97992458|43|483071992|2</t>
  </si>
  <si>
    <t>SV|97992458|43|483071992|1</t>
  </si>
  <si>
    <t>SV|61496146|196|483071842|1</t>
  </si>
  <si>
    <t>KR|74593206|37|483071643|2</t>
  </si>
  <si>
    <t>KR|74593206|37|483071643|1</t>
  </si>
  <si>
    <t>LF|70475932|131|483071515|1</t>
  </si>
  <si>
    <t>SV|98141591|19|483071438|2</t>
  </si>
  <si>
    <t>SV|98141591|19|483071438|1</t>
  </si>
  <si>
    <t>SV|981145|164|483071321|2</t>
  </si>
  <si>
    <t>SV|981145|164|483071321|1</t>
  </si>
  <si>
    <t>SV|4612580|122|483071320|2</t>
  </si>
  <si>
    <t>SV|4612580|122|483071320|1</t>
  </si>
  <si>
    <t>DA|8650623|131|483071319|2</t>
  </si>
  <si>
    <t>DA|8650623|131|483071319|1</t>
  </si>
  <si>
    <t>SV|98219568|16|483071318|2</t>
  </si>
  <si>
    <t>SV|98219568|16|483071318|1</t>
  </si>
  <si>
    <t>SV|98208750|20|483071317|2</t>
  </si>
  <si>
    <t>SV|98208750|20|483071317|1</t>
  </si>
  <si>
    <t>KR|72456344|172|483071315|2</t>
  </si>
  <si>
    <t>KR|72456344|172|483071315|1</t>
  </si>
  <si>
    <t>SV|73826236|39|483071308|2</t>
  </si>
  <si>
    <t>SV|73826236|39|483071308|1</t>
  </si>
  <si>
    <t>KR|73948872|55|483071307|2</t>
  </si>
  <si>
    <t>KR|73948872|55|483071307|1</t>
  </si>
  <si>
    <t>KR|74067786|64|483071306|2</t>
  </si>
  <si>
    <t>KR|74067786|64|483071306|1</t>
  </si>
  <si>
    <t>SV|96400389|63|483071254|1</t>
  </si>
  <si>
    <t>SV|97484153|34|483071117|2</t>
  </si>
  <si>
    <t>SV|97484153|34|483071117|1</t>
  </si>
  <si>
    <t>SV|97490235|32|483071113|2</t>
  </si>
  <si>
    <t>SV|97490235|32|483071113|1</t>
  </si>
  <si>
    <t>SV|72775198|40|483070692|2</t>
  </si>
  <si>
    <t>SV|72775198|40|483070692|1</t>
  </si>
  <si>
    <t>SV|95789156|86|483070605|2</t>
  </si>
  <si>
    <t>SV|95789156|86|483070605|1</t>
  </si>
  <si>
    <t>SV|97364704|153|483070600|2</t>
  </si>
  <si>
    <t>SV|97364704|153|483070600|1</t>
  </si>
  <si>
    <t>LF|70203656|157|483070595|1</t>
  </si>
  <si>
    <t>LF|70895397|79|483070589|1</t>
  </si>
  <si>
    <t>SV|97025802|30|483070462|2</t>
  </si>
  <si>
    <t>SV|97025802|30|483070462|1</t>
  </si>
  <si>
    <t>SV|97497731|38|483070461|2</t>
  </si>
  <si>
    <t>SV|97497731|38|483070461|1</t>
  </si>
  <si>
    <t>SV|70907652|265|483070425|2</t>
  </si>
  <si>
    <t>SV|70907652|265|483070425|1</t>
  </si>
  <si>
    <t>SV|97928602|37|483070324|2</t>
  </si>
  <si>
    <t>SV|97928602|37|483070324|1</t>
  </si>
  <si>
    <t>SV|97927256|21|483070294|1</t>
  </si>
  <si>
    <t>SV|97515481|67|483070290|2</t>
  </si>
  <si>
    <t>SV|97515481|67|483070290|1</t>
  </si>
  <si>
    <t>SV|94583609|74|483070289|2</t>
  </si>
  <si>
    <t>SV|94583609|74|483070289|1</t>
  </si>
  <si>
    <t>SV|93682443|129|483070287|2</t>
  </si>
  <si>
    <t>SV|93682443|129|483070287|1</t>
  </si>
  <si>
    <t>LF|70927945|59|483070185|2</t>
  </si>
  <si>
    <t>SV|93530649|74|483070112|2</t>
  </si>
  <si>
    <t>SV|93530649|74|483070112|1</t>
  </si>
  <si>
    <t>SV|93530629|60|483070109|2</t>
  </si>
  <si>
    <t>SV|93530629|60|483070109|1</t>
  </si>
  <si>
    <t>SV|74848489|44|483070108|2</t>
  </si>
  <si>
    <t>SV|74848489|44|483070108|1</t>
  </si>
  <si>
    <t>SV|74167968|104|483070107|2</t>
  </si>
  <si>
    <t>SV|74167968|104|483070107|1</t>
  </si>
  <si>
    <t>LV|481277609|182|483069561|1</t>
  </si>
  <si>
    <t>SV|98192537|51|483068564|1</t>
  </si>
  <si>
    <t>SV|71281721|604|483068247|2</t>
  </si>
  <si>
    <t>SV|71281721|604|483068247|1</t>
  </si>
  <si>
    <t>LV|10283402|97|483063653|1</t>
  </si>
  <si>
    <t>LV|33616234|17|483063369|1</t>
  </si>
  <si>
    <t>SV|75278762|301|483063175|1</t>
  </si>
  <si>
    <t>SV|96267030|65|483063175|2</t>
  </si>
  <si>
    <t>SV|91034922|198|483062490|1</t>
  </si>
  <si>
    <t>SV|93863087|71|483060377|1</t>
  </si>
  <si>
    <t>LV|426407803|43|483060161|1</t>
  </si>
  <si>
    <t>SV|413621306|251|483058607|1</t>
  </si>
  <si>
    <t>LV|6127755|78|483058018|2</t>
  </si>
  <si>
    <t>LV|6127755|78|483058018|1</t>
  </si>
  <si>
    <t>LV|48811034|15|483057763|2</t>
  </si>
  <si>
    <t>LV|48580197|16|483057763|1</t>
  </si>
  <si>
    <t>SV|98057167|59|483057407|1</t>
  </si>
  <si>
    <t>LV|480708314|349|483055705|2</t>
  </si>
  <si>
    <t>LV|480708314|349|483055705|1</t>
  </si>
  <si>
    <t>LV|10775173|65|483055306|1</t>
  </si>
  <si>
    <t>SV|91034922|198|483055243|1</t>
  </si>
  <si>
    <t>LV|10105186|205|483054462|2</t>
  </si>
  <si>
    <t>LV|10105186|205|483054462|1</t>
  </si>
  <si>
    <t>LV|431489520|220|483053837|3</t>
  </si>
  <si>
    <t>LV|431489520|220|483053837|2</t>
  </si>
  <si>
    <t>LV|431489520|220|483053837|1</t>
  </si>
  <si>
    <t>LV|431833237|111|483053660|2</t>
  </si>
  <si>
    <t>LV|431833237|111|483053660|1</t>
  </si>
  <si>
    <t>LV|431325352|198|483052592|1</t>
  </si>
  <si>
    <t>LV|10105188|193|483051978|2</t>
  </si>
  <si>
    <t>LV|10105188|193|483051978|1</t>
  </si>
  <si>
    <t>LV|9620684|206|483051977|2</t>
  </si>
  <si>
    <t>LV|9620684|206|483051977|1</t>
  </si>
  <si>
    <t>SV|91987902|461|483051347|2</t>
  </si>
  <si>
    <t>SV|91987902|461|483051347|1</t>
  </si>
  <si>
    <t>SV|75436175|63|483051202|1</t>
  </si>
  <si>
    <t>LV|431991427|138|483051041|1</t>
  </si>
  <si>
    <t>SV|96822073|130|483034898|2</t>
  </si>
  <si>
    <t>SV|96822073|130|483034898|1</t>
  </si>
  <si>
    <t>KR|74148492|49|483034894|2</t>
  </si>
  <si>
    <t>KR|74148492|49|483034894|1</t>
  </si>
  <si>
    <t>KR|74148490|49|483034893|1</t>
  </si>
  <si>
    <t>SV|98425236|29|483034883|1</t>
  </si>
  <si>
    <t>SV|98425236|29|483034883|2</t>
  </si>
  <si>
    <t>SV|98124145|22|483034875|2</t>
  </si>
  <si>
    <t>SV|98124145|22|483034875|1</t>
  </si>
  <si>
    <t>LF|71054774|63|483034487|2</t>
  </si>
  <si>
    <t>SV|95784613|56|483034353|2</t>
  </si>
  <si>
    <t>SV|95784613|56|483034353|1</t>
  </si>
  <si>
    <t>SV|95876860|99|483034352|2</t>
  </si>
  <si>
    <t>SV|95876860|99|483034352|1</t>
  </si>
  <si>
    <t>SV|97065996|51|483034214|1</t>
  </si>
  <si>
    <t>SV|98465570|7|483033884|2</t>
  </si>
  <si>
    <t>SV|98465570|7|483033884|1</t>
  </si>
  <si>
    <t>SV|73369644|57|483033872|2</t>
  </si>
  <si>
    <t>SV|73369644|57|483033872|1</t>
  </si>
  <si>
    <t>SV|98419621|12|483033868|2</t>
  </si>
  <si>
    <t>SV|98419621|12|483033868|1</t>
  </si>
  <si>
    <t>SV|98422547|12|483033867|2</t>
  </si>
  <si>
    <t>SV|98422547|12|483033867|1</t>
  </si>
  <si>
    <t>SV|96446326|65|483033765|5</t>
  </si>
  <si>
    <t>SV|96444096|93|483033765|4</t>
  </si>
  <si>
    <t>SV|96438214|51|483033765|2</t>
  </si>
  <si>
    <t>SV|96176966|84|483033765|1</t>
  </si>
  <si>
    <t>SV|98056597|74|483033591|1</t>
  </si>
  <si>
    <t>SV|98056597|74|483033591|2</t>
  </si>
  <si>
    <t>SV|98056597|74|483033590|2</t>
  </si>
  <si>
    <t>SV|98056597|74|483033590|1</t>
  </si>
  <si>
    <t>SV|97575633|14|483033589|2</t>
  </si>
  <si>
    <t>SV|97575633|14|483033589|1</t>
  </si>
  <si>
    <t>SV|97596899|11|483033588|2</t>
  </si>
  <si>
    <t>SV|97596899|11|483033588|1</t>
  </si>
  <si>
    <t>SV|97881357|12|483033587|2</t>
  </si>
  <si>
    <t>SV|97881357|12|483033587|1</t>
  </si>
  <si>
    <t>SV|98056597|74|483033586|2</t>
  </si>
  <si>
    <t>SV|98056597|74|483033586|1</t>
  </si>
  <si>
    <t>LV|431938951|117|483033393|2</t>
  </si>
  <si>
    <t>LV|431938951|117|483033393|1</t>
  </si>
  <si>
    <t>LF|70150463|230|483033248|1</t>
  </si>
  <si>
    <t>LF|70485737|30|483033220|1</t>
  </si>
  <si>
    <t>SV|90677760|61|483033217|2</t>
  </si>
  <si>
    <t>SV|90677760|61|483033217|1</t>
  </si>
  <si>
    <t>SV|97215890|51|483033039|2</t>
  </si>
  <si>
    <t>SV|97215890|51|483033039|1</t>
  </si>
  <si>
    <t>KR|73439246|237|483015351|1</t>
  </si>
  <si>
    <t>SV|98399005|8|483015312|1</t>
  </si>
  <si>
    <t>SV|98399005|8|483015312|2</t>
  </si>
  <si>
    <t>LF|70840463|69|483015311|1</t>
  </si>
  <si>
    <t>LF|70840466|83|483015310|1</t>
  </si>
  <si>
    <t>SV|97844413|71|483015216|1</t>
  </si>
  <si>
    <t>SV|97454822|73|483015210|1</t>
  </si>
  <si>
    <t>SV|97456695|76|483015180|1</t>
  </si>
  <si>
    <t>SV|98140958|57|483015177|1</t>
  </si>
  <si>
    <t>SV|98066792|11|483015137|2</t>
  </si>
  <si>
    <t>SV|98066792|11|483015137|1</t>
  </si>
  <si>
    <t>SV|98077026|13|483015136|2</t>
  </si>
  <si>
    <t>SV|98077026|13|483015136|1</t>
  </si>
  <si>
    <t>SV|97151610|15|483015069|2</t>
  </si>
  <si>
    <t>SV|97151610|15|483015069|1</t>
  </si>
  <si>
    <t>SV|97199779|21|483015068|2</t>
  </si>
  <si>
    <t>SV|97199779|21|483015068|1</t>
  </si>
  <si>
    <t>SV|97716058|16|483015067|2</t>
  </si>
  <si>
    <t>SV|97716058|16|483015067|1</t>
  </si>
  <si>
    <t>LF|71030185|43|483015065|1</t>
  </si>
  <si>
    <t>SV|97160712|23|483015064|2</t>
  </si>
  <si>
    <t>SV|97160712|23|483015064|1</t>
  </si>
  <si>
    <t>SV|97165377|27|483015063|2</t>
  </si>
  <si>
    <t>SV|97165377|27|483015063|1</t>
  </si>
  <si>
    <t>SV|97716514|27|483015061|2</t>
  </si>
  <si>
    <t>SV|97716514|27|483015061|1</t>
  </si>
  <si>
    <t>KR|74259632|60|483015060|2</t>
  </si>
  <si>
    <t>KR|74259632|60|483015060|1</t>
  </si>
  <si>
    <t>LF|70990659|17|483015059|1</t>
  </si>
  <si>
    <t>SV|97036759|66|483015032|2</t>
  </si>
  <si>
    <t>SV|96714882|79|483015032|1</t>
  </si>
  <si>
    <t>SV|94236930|89|483015013|2</t>
  </si>
  <si>
    <t>SV|94236930|89|483015013|1</t>
  </si>
  <si>
    <t>DA|140909|117|483014636|2</t>
  </si>
  <si>
    <t>DA|140909|117|483014636|1</t>
  </si>
  <si>
    <t>SV|97826056|25|483014634|2</t>
  </si>
  <si>
    <t>SV|97826056|25|483014634|1</t>
  </si>
  <si>
    <t>SV|97821044|59|483014633|2</t>
  </si>
  <si>
    <t>SV|97821044|59|483014633|1</t>
  </si>
  <si>
    <t>SV|97840189|20|483014632|2</t>
  </si>
  <si>
    <t>SV|97840189|20|483014632|1</t>
  </si>
  <si>
    <t>SV|71520437|44|483014314|3</t>
  </si>
  <si>
    <t>SV|71520437|44|483014314|2</t>
  </si>
  <si>
    <t>SV|71520437|44|483014314|1</t>
  </si>
  <si>
    <t>SV|66630798|90|483014310|3</t>
  </si>
  <si>
    <t>SV|66630798|90|483014310|2</t>
  </si>
  <si>
    <t>SV|66630798|90|483014310|1</t>
  </si>
  <si>
    <t>SV|73656592|124|483014282|3</t>
  </si>
  <si>
    <t>SV|73656592|124|483014282|2</t>
  </si>
  <si>
    <t>SV|73656592|124|483014282|1</t>
  </si>
  <si>
    <t>KR|74202485|58|483014280|3</t>
  </si>
  <si>
    <t>KR|74202485|58|483014280|2</t>
  </si>
  <si>
    <t>KR|74202485|58|483014280|1</t>
  </si>
  <si>
    <t>KR|73325891|121|483014279|3</t>
  </si>
  <si>
    <t>KR|73325891|121|483014279|2</t>
  </si>
  <si>
    <t>KR|73325891|121|483014279|1</t>
  </si>
  <si>
    <t>SV|97240467|15|483014278|4</t>
  </si>
  <si>
    <t>SV|97240467|15|483014278|3</t>
  </si>
  <si>
    <t>SV|97226860|22|483014278|2</t>
  </si>
  <si>
    <t>SV|97226860|22|483014278|1</t>
  </si>
  <si>
    <t>SV|97727210|18|483014273|3</t>
  </si>
  <si>
    <t>SV|97727210|18|483014273|2</t>
  </si>
  <si>
    <t>SV|97727210|18|483014273|1</t>
  </si>
  <si>
    <t>SV|73823138|101|483014262|3</t>
  </si>
  <si>
    <t>SV|73823138|101|483014262|2</t>
  </si>
  <si>
    <t>SV|73823138|101|483014262|1</t>
  </si>
  <si>
    <t>SV|96178243|71|483014258|3</t>
  </si>
  <si>
    <t>SV|96178243|71|483014258|2</t>
  </si>
  <si>
    <t>SV|96178243|71|483014258|1</t>
  </si>
  <si>
    <t>SV|75159079|149|483014257|3</t>
  </si>
  <si>
    <t>SV|75159079|149|483014257|2</t>
  </si>
  <si>
    <t>SV|75159079|149|483014257|1</t>
  </si>
  <si>
    <t>SV|98022185|11|483014186|2</t>
  </si>
  <si>
    <t>SV|98022185|11|483014186|1</t>
  </si>
  <si>
    <t>SV|97101744|52|483014043|1</t>
  </si>
  <si>
    <t>SV|98140958|57|483014034|1</t>
  </si>
  <si>
    <t>KR|73504893|135|483013953|2</t>
  </si>
  <si>
    <t>KR|73504893|135|483013953|1</t>
  </si>
  <si>
    <t>SV|95354358|134|483013951|2</t>
  </si>
  <si>
    <t>SV|95354358|134|483013951|1</t>
  </si>
  <si>
    <t>LF|70447562|40|483013950|1</t>
  </si>
  <si>
    <t>SV|95365169|56|483013949|2</t>
  </si>
  <si>
    <t>SV|95365169|56|483013949|1</t>
  </si>
  <si>
    <t>SV|97155470|101|483013948|2</t>
  </si>
  <si>
    <t>SV|97155470|101|483013948|1</t>
  </si>
  <si>
    <t>SV|98189883|16|483013947|2</t>
  </si>
  <si>
    <t>SV|98189883|16|483013947|1</t>
  </si>
  <si>
    <t>SV|97231303|48|483013893|2</t>
  </si>
  <si>
    <t>KR|73919484|92|483013893|1</t>
  </si>
  <si>
    <t>KR|73106527|230|483013850|1</t>
  </si>
  <si>
    <t>SV|98148011|25|483013749|2</t>
  </si>
  <si>
    <t>SV|98148011|25|483013749|1</t>
  </si>
  <si>
    <t>KR|73493355|123|483013747|2</t>
  </si>
  <si>
    <t>KR|73493355|123|483013747|1</t>
  </si>
  <si>
    <t>SV|94100798|337|483013599|2</t>
  </si>
  <si>
    <t>SV|94100798|337|483013599|1</t>
  </si>
  <si>
    <t>SV|413780745|62|483013475|3</t>
  </si>
  <si>
    <t>SV|413780745|62|483013475|2</t>
  </si>
  <si>
    <t>SV|413780745|62|483013475|1</t>
  </si>
  <si>
    <t>SV|95762390|170|483013440|2</t>
  </si>
  <si>
    <t>SV|95762390|170|483013440|1</t>
  </si>
  <si>
    <t>SV|95770276|79|483013439|2</t>
  </si>
  <si>
    <t>SV|95770276|79|483013439|1</t>
  </si>
  <si>
    <t>LF|70380826|64|483013437|1</t>
  </si>
  <si>
    <t>LF|70380800|37|483013436|1</t>
  </si>
  <si>
    <t>SV|96010003|47|483013432|2</t>
  </si>
  <si>
    <t>SV|96010003|47|483013432|1</t>
  </si>
  <si>
    <t>SV|96004501|67|483013430|2</t>
  </si>
  <si>
    <t>SV|96004501|67|483013430|1</t>
  </si>
  <si>
    <t>SV|96009164|63|483013429|2</t>
  </si>
  <si>
    <t>SV|96009164|63|483013429|1</t>
  </si>
  <si>
    <t>SV|74382314|262|483013416|2</t>
  </si>
  <si>
    <t>SV|74382314|262|483013416|1</t>
  </si>
  <si>
    <t>LF|70770883|65|483013411|1</t>
  </si>
  <si>
    <t>SV|97360483|20|483013388|4</t>
  </si>
  <si>
    <t>SV|97360483|20|483013388|3</t>
  </si>
  <si>
    <t>KR|73992565|210|483013388|2</t>
  </si>
  <si>
    <t>KR|73992565|210|483013388|1</t>
  </si>
  <si>
    <t>LF|71176142|57|483013386|2</t>
  </si>
  <si>
    <t>LF|70948113|41|483013386|1</t>
  </si>
  <si>
    <t>SV|96987759|42|483013372|3</t>
  </si>
  <si>
    <t>SV|96987759|42|483013372|2</t>
  </si>
  <si>
    <t>SV|96987759|42|483013372|1</t>
  </si>
  <si>
    <t>SV|98324606|12|483013371|2</t>
  </si>
  <si>
    <t>SV|98324606|12|483013371|1</t>
  </si>
  <si>
    <t>SV|98324606|12|483013371|3</t>
  </si>
  <si>
    <t>KR|73475617|63|483013355|3</t>
  </si>
  <si>
    <t>KR|73475617|63|483013355|2</t>
  </si>
  <si>
    <t>KR|73475617|63|483013355|1</t>
  </si>
  <si>
    <t>SV|98443896|10|483013354|3</t>
  </si>
  <si>
    <t>SV|98443896|10|483013354|2</t>
  </si>
  <si>
    <t>SV|98443896|10|483013354|1</t>
  </si>
  <si>
    <t>SV|97728517|15|483013353|3</t>
  </si>
  <si>
    <t>SV|97728517|15|483013353|2</t>
  </si>
  <si>
    <t>SV|97728517|15|483013353|1</t>
  </si>
  <si>
    <t>SV|98180646|21|483013339|3</t>
  </si>
  <si>
    <t>SV|98180646|21|483013339|2</t>
  </si>
  <si>
    <t>SV|98180646|21|483013339|1</t>
  </si>
  <si>
    <t>SV|94066408|87|483013338|3</t>
  </si>
  <si>
    <t>SV|94066408|87|483013338|2</t>
  </si>
  <si>
    <t>SV|94066408|87|483013338|1</t>
  </si>
  <si>
    <t>SV|71397548|75|483013337|3</t>
  </si>
  <si>
    <t>SV|71397548|75|483013337|2</t>
  </si>
  <si>
    <t>SV|93998624|15|483013337|1</t>
  </si>
  <si>
    <t>LF|70222969|132|483013335|1</t>
  </si>
  <si>
    <t>SV|97828694|91|483013122|2</t>
  </si>
  <si>
    <t>SV|97828694|91|483013122|1</t>
  </si>
  <si>
    <t>SV|98237259|71|483013120|2</t>
  </si>
  <si>
    <t>SV|98237259|71|483013120|1</t>
  </si>
  <si>
    <t>SV|91865590|74|483013118|2</t>
  </si>
  <si>
    <t>SV|91865590|74|483013118|1</t>
  </si>
  <si>
    <t>SV|94589415|46|483013117|2</t>
  </si>
  <si>
    <t>SV|94589415|46|483013117|1</t>
  </si>
  <si>
    <t>SV|90883436|99|483013116|2</t>
  </si>
  <si>
    <t>SV|90883436|99|483013116|1</t>
  </si>
  <si>
    <t>KR|73047110|134|483013074|1</t>
  </si>
  <si>
    <t>LF|71026831|149|483013043|1</t>
  </si>
  <si>
    <t>LF|70663154|100|483012027|1</t>
  </si>
  <si>
    <t>LV|10777227|16|483011658|1</t>
  </si>
  <si>
    <t>LV|430680233|57|483011657|4</t>
  </si>
  <si>
    <t>LV|430680233|57|483011657|3</t>
  </si>
  <si>
    <t>LV|430157592|60|483011657|2</t>
  </si>
  <si>
    <t>LV|430157592|60|483011657|1</t>
  </si>
  <si>
    <t>SV|74828952|74|483011483|1</t>
  </si>
  <si>
    <t>SV|98504734|10|483011483|2</t>
  </si>
  <si>
    <t>LF|70715790|46|483010090|1</t>
  </si>
  <si>
    <t>LV|440026129|312|483002446|1</t>
  </si>
  <si>
    <t>LV|424872948|226|483000777|1</t>
  </si>
  <si>
    <t>LF|70039126|749|482993862|1</t>
  </si>
  <si>
    <t>LF|60170596|214|482993093|1</t>
  </si>
  <si>
    <t>LF|60158547|69|482993086|1</t>
  </si>
  <si>
    <t>LF|60146601|101|482993078|1</t>
  </si>
  <si>
    <t>LF|60144731|83|482993074|1</t>
  </si>
  <si>
    <t>LF|60140436|104|482993069|1</t>
  </si>
  <si>
    <t>SV|97058500|52|482955958|1</t>
  </si>
  <si>
    <t>SV|93363403|105|482955609|1</t>
  </si>
  <si>
    <t>SV|97058500|52|482955535|1</t>
  </si>
  <si>
    <t>SV|95562252|13|482955232|6</t>
  </si>
  <si>
    <t>SV|93912820|40|482955232|5</t>
  </si>
  <si>
    <t>SV|93912810|27|482955232|4</t>
  </si>
  <si>
    <t>SV|93577075|80|482955232|3</t>
  </si>
  <si>
    <t>SV|93571470|109|482955232|2</t>
  </si>
  <si>
    <t>SV|93571460|46|482955232|1</t>
  </si>
  <si>
    <t>LV|431385001|60|482955006|1</t>
  </si>
  <si>
    <t>SV|95782047|42|482953292|2</t>
  </si>
  <si>
    <t>SV|95782047|42|482953292|1</t>
  </si>
  <si>
    <t>LF|70090780|106|482953285|1</t>
  </si>
  <si>
    <t>SV|98379981|8|482953269|1</t>
  </si>
  <si>
    <t>SV|98179915|36|482953268|2</t>
  </si>
  <si>
    <t>SV|98179915|36|482953268|1</t>
  </si>
  <si>
    <t>SV|98101297|29|482953217|2</t>
  </si>
  <si>
    <t>SV|98101297|29|482953217|1</t>
  </si>
  <si>
    <t>SV|95855987|108|482952989|2</t>
  </si>
  <si>
    <t>SV|95855987|108|482952989|1</t>
  </si>
  <si>
    <t>SV|97596259|51|482952839|4</t>
  </si>
  <si>
    <t>SV|97500410|69|482952839|2</t>
  </si>
  <si>
    <t>LF|71087155|75|482952839|1</t>
  </si>
  <si>
    <t>SV|75367593|78|482952838|2</t>
  </si>
  <si>
    <t>SV|75367593|78|482952838|1</t>
  </si>
  <si>
    <t>SV|98187434|13|482952807|2</t>
  </si>
  <si>
    <t>SV|98187434|13|482952807|1</t>
  </si>
  <si>
    <t>SV|98179523|13|482952804|1</t>
  </si>
  <si>
    <t>SV|98179523|13|482952804|2</t>
  </si>
  <si>
    <t>SV|97983326|63|482952747|2</t>
  </si>
  <si>
    <t>SV|97983326|63|482952747|1</t>
  </si>
  <si>
    <t>KR|74046159|81|482952746|2</t>
  </si>
  <si>
    <t>KR|74046159|81|482952746|1</t>
  </si>
  <si>
    <t>KR|74479547|62|482952741|2</t>
  </si>
  <si>
    <t>KR|74479547|62|482952741|1</t>
  </si>
  <si>
    <t>KR|71129659|411|482952632|2</t>
  </si>
  <si>
    <t>KR|71129659|411|482952632|1</t>
  </si>
  <si>
    <t>SV|97888623|18|482952592|1</t>
  </si>
  <si>
    <t>SV|94079102|63|482952565|1</t>
  </si>
  <si>
    <t>SV|98182895|14|482952229|2</t>
  </si>
  <si>
    <t>SV|93080925|141|482952229|1</t>
  </si>
  <si>
    <t>KR|74558493|49|482952127|11</t>
  </si>
  <si>
    <t>KR|74535259|37|482952127|10</t>
  </si>
  <si>
    <t>KR|74231772|49|482952127|9</t>
  </si>
  <si>
    <t>KR|74214947|44|482952127|8</t>
  </si>
  <si>
    <t>KR|74214946|80|482952127|7</t>
  </si>
  <si>
    <t>KR|74197503|58|482952127|6</t>
  </si>
  <si>
    <t>KR|74009604|140|482952127|5</t>
  </si>
  <si>
    <t>KR|73780460|242|482952127|4</t>
  </si>
  <si>
    <t>KR|73780460|242|482952127|3</t>
  </si>
  <si>
    <t>KR|73780394|295|482952127|2</t>
  </si>
  <si>
    <t>KR|73780394|295|482952127|1</t>
  </si>
  <si>
    <t>SV|97802106|69|482951790|2</t>
  </si>
  <si>
    <t>SV|97802106|69|482951790|1</t>
  </si>
  <si>
    <t>SV|98418102|8|482951557|2</t>
  </si>
  <si>
    <t>SV|98418102|8|482951557|1</t>
  </si>
  <si>
    <t>AS|5624338|68|482951469|2</t>
  </si>
  <si>
    <t>AS|5624338|68|482951469|1</t>
  </si>
  <si>
    <t>SV|95774014|62|482951290|2</t>
  </si>
  <si>
    <t>SV|95774014|62|482951290|1</t>
  </si>
  <si>
    <t>KR|73774282|118|482951288|2</t>
  </si>
  <si>
    <t>KR|73774282|118|482951288|1</t>
  </si>
  <si>
    <t>SV|97590351|25|482951227|2</t>
  </si>
  <si>
    <t>SV|97590351|25|482951227|1</t>
  </si>
  <si>
    <t>SV|75112950|62|482951045|1</t>
  </si>
  <si>
    <t>SV|95625124|55|482951045|3</t>
  </si>
  <si>
    <t>SV|95622202|40|482951045|2</t>
  </si>
  <si>
    <t>SV|486871438|332|482951011|3</t>
  </si>
  <si>
    <t>SV|486871438|332|482951011|2</t>
  </si>
  <si>
    <t>SV|486871438|332|482951011|1</t>
  </si>
  <si>
    <t>LF|70206436|72|482950990|1</t>
  </si>
  <si>
    <t>SV|97510537|15|482950816|2</t>
  </si>
  <si>
    <t>SV|97510537|15|482950816|1</t>
  </si>
  <si>
    <t>SV|71342376|13|482950804|2</t>
  </si>
  <si>
    <t>SV|71342376|13|482950804|1</t>
  </si>
  <si>
    <t>LV|9495432|105|482950795|4</t>
  </si>
  <si>
    <t>LV|8738385|126|482950795|3</t>
  </si>
  <si>
    <t>LV|8296294|76|482950795|2</t>
  </si>
  <si>
    <t>LV|7749969|127|482950795|1</t>
  </si>
  <si>
    <t>KR|73663501|159|482950793|2</t>
  </si>
  <si>
    <t>KR|73663501|159|482950793|1</t>
  </si>
  <si>
    <t>SV|98442083|29|482950754|2</t>
  </si>
  <si>
    <t>SV|98442083|29|482950754|1</t>
  </si>
  <si>
    <t>SV|92550845|104|482950749|2</t>
  </si>
  <si>
    <t>SV|92550845|104|482950749|1</t>
  </si>
  <si>
    <t>LF|71297007|24|482950701|1</t>
  </si>
  <si>
    <t>LV|430880436|285|482950654|2</t>
  </si>
  <si>
    <t>LV|430880436|285|482950654|1</t>
  </si>
  <si>
    <t>LF|71069640|40|482950650|2</t>
  </si>
  <si>
    <t>LF|71373320|25|482950649|1</t>
  </si>
  <si>
    <t>LF|70562848|17|482950572|1</t>
  </si>
  <si>
    <t>KR|73710638|54|482950571|2</t>
  </si>
  <si>
    <t>KR|73710638|54|482950571|1</t>
  </si>
  <si>
    <t>KR|74059619|37|482950570|2</t>
  </si>
  <si>
    <t>KR|74059619|37|482950570|1</t>
  </si>
  <si>
    <t>SV|96904119|142|482950405|2</t>
  </si>
  <si>
    <t>SV|96904119|142|482950405|1</t>
  </si>
  <si>
    <t>KR|73972518|98|482950382|2</t>
  </si>
  <si>
    <t>KR|73972518|98|482950382|1</t>
  </si>
  <si>
    <t>SV|428942399|50|482950380|1</t>
  </si>
  <si>
    <t>SV|97911579|16|482950252|1</t>
  </si>
  <si>
    <t>SV|91310306|83|482950246|1</t>
  </si>
  <si>
    <t>SV|427760219|72|482950135|2</t>
  </si>
  <si>
    <t>SV|427760219|72|482950135|1</t>
  </si>
  <si>
    <t>SV|97860962|93|482950123|2</t>
  </si>
  <si>
    <t>SV|97860962|93|482950123|1</t>
  </si>
  <si>
    <t>SV|97792333|18|482950106|2</t>
  </si>
  <si>
    <t>SV|97792333|18|482950106|1</t>
  </si>
  <si>
    <t>SV|90246197|168|482950102|3</t>
  </si>
  <si>
    <t>SV|90246197|168|482950102|2</t>
  </si>
  <si>
    <t>SV|90246197|168|482950102|1</t>
  </si>
  <si>
    <t>HA|1434823|178|482950101|2</t>
  </si>
  <si>
    <t>HA|1434823|178|482950101|1</t>
  </si>
  <si>
    <t>SV|95637359|25|482950098|1</t>
  </si>
  <si>
    <t>SV|75553597|33|482950083|2</t>
  </si>
  <si>
    <t>SV|75553597|33|482950083|1</t>
  </si>
  <si>
    <t>SV|73140510|315|482950082|2</t>
  </si>
  <si>
    <t>SV|73140510|315|482950082|1</t>
  </si>
  <si>
    <t>SV|73140510|315|482950079|2</t>
  </si>
  <si>
    <t>SV|73140510|315|482950079|1</t>
  </si>
  <si>
    <t>SV|97510537|15|482949935|8</t>
  </si>
  <si>
    <t>SV|97510537|15|482949935|7</t>
  </si>
  <si>
    <t>SV|97296785|22|482949935|4</t>
  </si>
  <si>
    <t>SV|97296785|22|482949935|3</t>
  </si>
  <si>
    <t>SV|96971377|24|482949935|2</t>
  </si>
  <si>
    <t>SV|96971377|24|482949935|1</t>
  </si>
  <si>
    <t>AS|5018501|134|482949913|1</t>
  </si>
  <si>
    <t>SV|94005851|62|482949909|1</t>
  </si>
  <si>
    <t>LV|9516700|137|482949698|2</t>
  </si>
  <si>
    <t>LV|9516700|137|482949698|1</t>
  </si>
  <si>
    <t>LF|70444872|73|482949514|1</t>
  </si>
  <si>
    <t>SV|95183351|89|482949513|2</t>
  </si>
  <si>
    <t>SV|95183351|89|482949513|1</t>
  </si>
  <si>
    <t>SV|97798905|12|482949430|1</t>
  </si>
  <si>
    <t>SV|97798905|12|482949430|2</t>
  </si>
  <si>
    <t>SV|98235372|14|482949423|1</t>
  </si>
  <si>
    <t>SV|98235372|14|482949423|2</t>
  </si>
  <si>
    <t>LF|71245222|28|482949409|1</t>
  </si>
  <si>
    <t>SV|94430620|126|482949382|1</t>
  </si>
  <si>
    <t>SV|94359923|99|482949381|2</t>
  </si>
  <si>
    <t>SV|94359923|99|482949381|1</t>
  </si>
  <si>
    <t>SV|90911550|71|482949373|1</t>
  </si>
  <si>
    <t>SV|96747230|179|482949316|1</t>
  </si>
  <si>
    <t>SV|94092704|150|482949310|3</t>
  </si>
  <si>
    <t>SV|94091205|144|482949310|2</t>
  </si>
  <si>
    <t>SV|94089272|117|482949310|1</t>
  </si>
  <si>
    <t>SV|74926481|97|482949303|2</t>
  </si>
  <si>
    <t>SV|74926481|97|482949303|1</t>
  </si>
  <si>
    <t>SV|95584529|147|482949302|1</t>
  </si>
  <si>
    <t>SV|98195339|26|482949167|3</t>
  </si>
  <si>
    <t>SV|98195339|26|482949167|2</t>
  </si>
  <si>
    <t>SV|98195339|26|482949167|1</t>
  </si>
  <si>
    <t>SV|98160898|14|482949165|2</t>
  </si>
  <si>
    <t>SV|98160898|14|482949165|1</t>
  </si>
  <si>
    <t>SV|98160898|14|482949165|3</t>
  </si>
  <si>
    <t>SV|98161145|18|482949163|3</t>
  </si>
  <si>
    <t>SV|98161145|18|482949163|1</t>
  </si>
  <si>
    <t>SV|98161145|18|482949163|2</t>
  </si>
  <si>
    <t>SV|97990754|30|482949162|9</t>
  </si>
  <si>
    <t>SV|97990754|30|482949162|8</t>
  </si>
  <si>
    <t>SV|97990754|30|482949162|7</t>
  </si>
  <si>
    <t>SV|97989425|22|482949162|6</t>
  </si>
  <si>
    <t>SV|97989425|22|482949162|5</t>
  </si>
  <si>
    <t>SV|97989425|22|482949162|4</t>
  </si>
  <si>
    <t>KR|73707143|129|482949162|3</t>
  </si>
  <si>
    <t>KR|73707143|129|482949162|2</t>
  </si>
  <si>
    <t>KR|73707143|129|482949162|1</t>
  </si>
  <si>
    <t>LF|71196495|20|482949160|1</t>
  </si>
  <si>
    <t>SV|98440208|16|482949091|3</t>
  </si>
  <si>
    <t>SV|98440208|16|482949091|2</t>
  </si>
  <si>
    <t>SV|98440208|16|482949091|1</t>
  </si>
  <si>
    <t>SV|96470694|50|482949021|2</t>
  </si>
  <si>
    <t>SV|96470694|50|482949021|1</t>
  </si>
  <si>
    <t>SV|73820983|133|482949014|1</t>
  </si>
  <si>
    <t>KR|72210014|182|482949014|6</t>
  </si>
  <si>
    <t>KR|71932643|290|482949014|5</t>
  </si>
  <si>
    <t>KR|73995760|47|482949014|7</t>
  </si>
  <si>
    <t>SV|95763088|36|482949014|4</t>
  </si>
  <si>
    <t>SV|93294579|55|482949014|3</t>
  </si>
  <si>
    <t>SV|93244107|59|482949014|2</t>
  </si>
  <si>
    <t>LF|70178902|82|482948862|1</t>
  </si>
  <si>
    <t>LF|70422128|136|482948859|1</t>
  </si>
  <si>
    <t>SV|98169917|13|482948857|2</t>
  </si>
  <si>
    <t>SV|98169917|13|482948857|1</t>
  </si>
  <si>
    <t>SV|93861898|88|482948803|1</t>
  </si>
  <si>
    <t>SV|97125636|43|482948802|2</t>
  </si>
  <si>
    <t>SV|97125636|43|482948802|1</t>
  </si>
  <si>
    <t>SV|97255287|51|482948798|2</t>
  </si>
  <si>
    <t>SV|97255287|51|482948798|1</t>
  </si>
  <si>
    <t>SV|96958002|20|482948796|2</t>
  </si>
  <si>
    <t>SV|96958002|20|482948796|1</t>
  </si>
  <si>
    <t>LF|70567039|55|482948794|1</t>
  </si>
  <si>
    <t>SV|427871531|267|482948750|1</t>
  </si>
  <si>
    <t>SV|93878942|111|482948749|1</t>
  </si>
  <si>
    <t>SV|98198034|15|482948747|1</t>
  </si>
  <si>
    <t>SV|96894427|154|482948643|1</t>
  </si>
  <si>
    <t>SV|98136362|15|482948642|2</t>
  </si>
  <si>
    <t>SV|98087766|11|482948642|1</t>
  </si>
  <si>
    <t>SV|98087766|11|482948641|1</t>
  </si>
  <si>
    <t>SV|98136362|15|482948641|2</t>
  </si>
  <si>
    <t>SV|98136362|15|482948639|2</t>
  </si>
  <si>
    <t>SV|98087766|11|482948639|1</t>
  </si>
  <si>
    <t>SV|98297171|13|482948637|2</t>
  </si>
  <si>
    <t>SV|98297171|13|482948637|1</t>
  </si>
  <si>
    <t>SV|92120645|442|482948433|2</t>
  </si>
  <si>
    <t>SV|92120645|442|482948433|1</t>
  </si>
  <si>
    <t>KR|73366109|35|482948422|2</t>
  </si>
  <si>
    <t>KR|73366109|35|482948422|1</t>
  </si>
  <si>
    <t>SV|97033793|23|482948418|2</t>
  </si>
  <si>
    <t>SV|97033793|23|482948418|1</t>
  </si>
  <si>
    <t>SV|73009528|39|482948278|10</t>
  </si>
  <si>
    <t>SV|73009528|39|482948278|9</t>
  </si>
  <si>
    <t>SV|73009503|52|482948278|8</t>
  </si>
  <si>
    <t>SV|73009503|52|482948278|7</t>
  </si>
  <si>
    <t>SV|73009359|44|482948278|6</t>
  </si>
  <si>
    <t>SV|73009359|44|482948278|5</t>
  </si>
  <si>
    <t>SV|73009279|45|482948278|4</t>
  </si>
  <si>
    <t>SV|73009279|45|482948278|3</t>
  </si>
  <si>
    <t>SV|71691018|50|482948278|2</t>
  </si>
  <si>
    <t>SV|71691018|50|482948278|1</t>
  </si>
  <si>
    <t>KR|12978788|124|482948206|1</t>
  </si>
  <si>
    <t>SV|410904316|172|482948151|2</t>
  </si>
  <si>
    <t>SV|410904316|172|482948151|1</t>
  </si>
  <si>
    <t>DA|6396907|58|482948150|1</t>
  </si>
  <si>
    <t>KR|73873279|57|482948011|1</t>
  </si>
  <si>
    <t>KR|74328458|114|482947757|1</t>
  </si>
  <si>
    <t>LF|70133268|102|482947754|1</t>
  </si>
  <si>
    <t>KR|74532160|53|482947725|2</t>
  </si>
  <si>
    <t>KR|74532160|53|482947725|1</t>
  </si>
  <si>
    <t>SV|74843762|31|482947687|2</t>
  </si>
  <si>
    <t>SV|74843762|31|482947687|1</t>
  </si>
  <si>
    <t>LF|70666446|105|482947686|1</t>
  </si>
  <si>
    <t>SV|96680938|73|482947685|2</t>
  </si>
  <si>
    <t>SV|96680938|73|482947685|1</t>
  </si>
  <si>
    <t>KR|73988998|67|482947684|2</t>
  </si>
  <si>
    <t>KR|73988998|67|482947684|1</t>
  </si>
  <si>
    <t>SV|98167672|42|482947683|2</t>
  </si>
  <si>
    <t>SV|98167672|42|482947683|1</t>
  </si>
  <si>
    <t>SV|74979469|65|482947681|2</t>
  </si>
  <si>
    <t>SV|74979469|65|482947681|1</t>
  </si>
  <si>
    <t>SV|98167682|26|482947680|2</t>
  </si>
  <si>
    <t>SV|98167682|26|482947680|1</t>
  </si>
  <si>
    <t>SV|75050019|67|482947679|2</t>
  </si>
  <si>
    <t>SV|75050019|67|482947679|1</t>
  </si>
  <si>
    <t>SV|75360678|198|482947599|4</t>
  </si>
  <si>
    <t>SV|75360678|198|482947599|3</t>
  </si>
  <si>
    <t>SV|75355100|169|482947599|2</t>
  </si>
  <si>
    <t>SV|75355100|169|482947599|1</t>
  </si>
  <si>
    <t>SV|96830223|38|482947524|2</t>
  </si>
  <si>
    <t>SV|96830223|38|482947524|1</t>
  </si>
  <si>
    <t>SV|90530984|160|482947522|1</t>
  </si>
  <si>
    <t>SV|2236321|56|482947521|2</t>
  </si>
  <si>
    <t>SV|2236321|56|482947521|1</t>
  </si>
  <si>
    <t>SV|60050231|63|482947483|1</t>
  </si>
  <si>
    <t>SV|60742243|63|482947483|2</t>
  </si>
  <si>
    <t>SV|98121738|33|482947173|2</t>
  </si>
  <si>
    <t>SV|98121738|33|482947173|1</t>
  </si>
  <si>
    <t>SV|98138149|10|482947172|2</t>
  </si>
  <si>
    <t>SV|98138149|10|482947172|1</t>
  </si>
  <si>
    <t>SV|98118613|12|482947171|2</t>
  </si>
  <si>
    <t>SV|98118613|12|482947171|1</t>
  </si>
  <si>
    <t>SV|98123455|13|482947168|2</t>
  </si>
  <si>
    <t>SV|98123455|13|482947168|1</t>
  </si>
  <si>
    <t>LF|70883414|27|482947167|1</t>
  </si>
  <si>
    <t>SV|95687231|20|482947017|2</t>
  </si>
  <si>
    <t>SV|95687231|20|482947017|1</t>
  </si>
  <si>
    <t>SV|75572703|81|482946980|2</t>
  </si>
  <si>
    <t>SV|75182187|91|482946980|1</t>
  </si>
  <si>
    <t>SV|96078454|30|482946938|1</t>
  </si>
  <si>
    <t>SV|91312823|89|482946734|1</t>
  </si>
  <si>
    <t>SV|93212250|72|482946725|2</t>
  </si>
  <si>
    <t>SV|91312823|89|482946686|2</t>
  </si>
  <si>
    <t>SV|91310306|83|482946686|1</t>
  </si>
  <si>
    <t>SV|93212250|72|482946649|1</t>
  </si>
  <si>
    <t>SV|98044516|50|482946648|1</t>
  </si>
  <si>
    <t>DA|8211181|166|482946633|1</t>
  </si>
  <si>
    <t>SV|97860962|93|482946607|1</t>
  </si>
  <si>
    <t>SV|97792343|16|482946545|2</t>
  </si>
  <si>
    <t>SV|97792343|16|482946545|1</t>
  </si>
  <si>
    <t>KR|73202495|230|482946534|3</t>
  </si>
  <si>
    <t>KR|73202495|230|482946534|2</t>
  </si>
  <si>
    <t>KR|73202495|230|482946534|1</t>
  </si>
  <si>
    <t>LF|71081365|50|482946530|1</t>
  </si>
  <si>
    <t>SV|98104232|23|482946497|2</t>
  </si>
  <si>
    <t>SV|98104232|23|482946497|1</t>
  </si>
  <si>
    <t>KR|74280885|100|482946408|2</t>
  </si>
  <si>
    <t>KR|74280885|100|482946408|1</t>
  </si>
  <si>
    <t>SV|72618244|256|482946367|1</t>
  </si>
  <si>
    <t>SV|72618244|256|482946366|1</t>
  </si>
  <si>
    <t>SV|96020227|78|482946361|3</t>
  </si>
  <si>
    <t>SV|96020227|78|482946361|2</t>
  </si>
  <si>
    <t>SV|96020227|78|482946361|1</t>
  </si>
  <si>
    <t>SV|95827961|174|482945999|1</t>
  </si>
  <si>
    <t>SV|96542656|70|482945982|2</t>
  </si>
  <si>
    <t>SV|96542656|70|482945982|1</t>
  </si>
  <si>
    <t>SV|96454411|38|482945981|2</t>
  </si>
  <si>
    <t>SV|96454411|38|482945981|1</t>
  </si>
  <si>
    <t>SV|94307198|91|482945980|2</t>
  </si>
  <si>
    <t>SV|94307198|91|482945980|1</t>
  </si>
  <si>
    <t>SV|74408398|84|482945979|2</t>
  </si>
  <si>
    <t>SV|74408398|84|482945979|1</t>
  </si>
  <si>
    <t>KR|73362053|75|482945978|2</t>
  </si>
  <si>
    <t>KR|73362053|75|482945978|1</t>
  </si>
  <si>
    <t>SV|9899635|74|482945825|1</t>
  </si>
  <si>
    <t>SV|9899635|74|482945825|2</t>
  </si>
  <si>
    <t>HA|2837243|73|482945824|2</t>
  </si>
  <si>
    <t>HA|2837243|73|482945824|1</t>
  </si>
  <si>
    <t>AS|3859495|93|482945823|1</t>
  </si>
  <si>
    <t>SV|98183911|20|482945822|2</t>
  </si>
  <si>
    <t>SV|98183911|20|482945822|1</t>
  </si>
  <si>
    <t>SV|71611770|352|482945821|2</t>
  </si>
  <si>
    <t>SV|71611770|352|482945821|1</t>
  </si>
  <si>
    <t>LF|70622295|28|482945812|1</t>
  </si>
  <si>
    <t>KR|73715415|70|482945811|2</t>
  </si>
  <si>
    <t>KR|73715415|70|482945811|1</t>
  </si>
  <si>
    <t>SV|97314275|31|482945810|2</t>
  </si>
  <si>
    <t>SV|97314275|31|482945810|1</t>
  </si>
  <si>
    <t>SV|96024871|40|482945799|1</t>
  </si>
  <si>
    <t>SV|96024871|40|482945639|1</t>
  </si>
  <si>
    <t>LF|71102784|43|482945606|2</t>
  </si>
  <si>
    <t>LF|71014636|53|482945606|1</t>
  </si>
  <si>
    <t>DA|4326511|40|482945435|2</t>
  </si>
  <si>
    <t>DA|4326511|40|482945435|1</t>
  </si>
  <si>
    <t>SV|97018308|47|482945408|2</t>
  </si>
  <si>
    <t>SV|97018308|47|482945408|1</t>
  </si>
  <si>
    <t>SV|95182314|41|482945306|2</t>
  </si>
  <si>
    <t>SV|95182314|41|482945306|1</t>
  </si>
  <si>
    <t>SV|93861898|88|482945277|2</t>
  </si>
  <si>
    <t>SV|93861898|88|482945277|1</t>
  </si>
  <si>
    <t>SV|97465669|17|482945276|2</t>
  </si>
  <si>
    <t>SV|97465669|17|482945276|1</t>
  </si>
  <si>
    <t>SV|96318507|14|482945274|2</t>
  </si>
  <si>
    <t>SV|96318507|14|482945274|1</t>
  </si>
  <si>
    <t>KR|74036024|28|482945273|2</t>
  </si>
  <si>
    <t>KR|74036024|28|482945273|1</t>
  </si>
  <si>
    <t>LF|71125534|21|482945270|1</t>
  </si>
  <si>
    <t>SV|98185321|16|482945024|2</t>
  </si>
  <si>
    <t>SV|98185321|16|482945024|1</t>
  </si>
  <si>
    <t>SV|98034033|40|482944819|1</t>
  </si>
  <si>
    <t>SV|98280517|20|482944515|1</t>
  </si>
  <si>
    <t>SV|92120655|392|482944437|2</t>
  </si>
  <si>
    <t>SV|92120655|392|482944437|1</t>
  </si>
  <si>
    <t>SV|92124337|394|482944435|2</t>
  </si>
  <si>
    <t>SV|92124337|394|482944435|1</t>
  </si>
  <si>
    <t>SV|98280517|20|482944402|1</t>
  </si>
  <si>
    <t>SV|91310306|83|482944383|1</t>
  </si>
  <si>
    <t>SV|97899962|43|482944230|1</t>
  </si>
  <si>
    <t>SV|98004454|52|482944227|2</t>
  </si>
  <si>
    <t>SV|98004454|52|482944227|1</t>
  </si>
  <si>
    <t>SV|95637359|25|482944225|1</t>
  </si>
  <si>
    <t>SV|96005333|40|482944224|2</t>
  </si>
  <si>
    <t>SV|96005333|40|482944224|1</t>
  </si>
  <si>
    <t>SV|91307710|168|482944223|2</t>
  </si>
  <si>
    <t>SV|91307710|168|482944223|1</t>
  </si>
  <si>
    <t>KR|73311564|138|482944128|3</t>
  </si>
  <si>
    <t>KR|73311564|138|482944128|2</t>
  </si>
  <si>
    <t>KR|73311564|138|482944128|1</t>
  </si>
  <si>
    <t>SV|97374638|22|482944125|3</t>
  </si>
  <si>
    <t>SV|97374638|22|482944125|2</t>
  </si>
  <si>
    <t>SV|97374638|22|482944125|1</t>
  </si>
  <si>
    <t>SV|98109196|13|482944124|6</t>
  </si>
  <si>
    <t>SV|98109196|13|482944124|5</t>
  </si>
  <si>
    <t>SV|98109196|13|482944124|4</t>
  </si>
  <si>
    <t>KR|74001703|78|482944124|3</t>
  </si>
  <si>
    <t>KR|74001703|78|482944124|2</t>
  </si>
  <si>
    <t>KR|74001703|78|482944124|1</t>
  </si>
  <si>
    <t>SV|96410425|88|482943963|4</t>
  </si>
  <si>
    <t>SV|96410425|88|482943963|3</t>
  </si>
  <si>
    <t>SV|96410425|88|482943963|2</t>
  </si>
  <si>
    <t>SV|96410425|88|482943963|1</t>
  </si>
  <si>
    <t>SV|427363458|164|482943873|1</t>
  </si>
  <si>
    <t>SV|97296785|22|482943490|2</t>
  </si>
  <si>
    <t>SV|97296785|22|482943490|1</t>
  </si>
  <si>
    <t>SV|96971377|24|482943487|2</t>
  </si>
  <si>
    <t>SV|96971377|24|482943487|1</t>
  </si>
  <si>
    <t>LV|8548247|125|482943368|1</t>
  </si>
  <si>
    <t>LF|70439499|40|482943357|1</t>
  </si>
  <si>
    <t>LF|70608517|49|482943354|1</t>
  </si>
  <si>
    <t>SV|74591721|65|482942971|3</t>
  </si>
  <si>
    <t>LF|71033039|33|482942894|1</t>
  </si>
  <si>
    <t>SV|96380022|50|482942860|2</t>
  </si>
  <si>
    <t>SV|96380022|50|482942860|1</t>
  </si>
  <si>
    <t>SV|96063731|105|482942856|2</t>
  </si>
  <si>
    <t>SV|96063731|105|482942856|1</t>
  </si>
  <si>
    <t>KR|73444373|84|482942848|2</t>
  </si>
  <si>
    <t>KR|73444373|84|482942848|1</t>
  </si>
  <si>
    <t>LF|70899350|81|482942828|1</t>
  </si>
  <si>
    <t>KR|72660483|79|482942799|2</t>
  </si>
  <si>
    <t>KR|72660483|79|482942799|1</t>
  </si>
  <si>
    <t>SV|73773113|356|482942798|2</t>
  </si>
  <si>
    <t>SV|73773113|356|482942798|1</t>
  </si>
  <si>
    <t>SV|91120399|103|482942795|2</t>
  </si>
  <si>
    <t>SV|91120399|103|482942795|1</t>
  </si>
  <si>
    <t>SV|97344249|23|482942794|2</t>
  </si>
  <si>
    <t>SV|97344249|23|482942794|1</t>
  </si>
  <si>
    <t>KR|73705619|167|482942769|2</t>
  </si>
  <si>
    <t>KR|73705619|167|482942769|1</t>
  </si>
  <si>
    <t>SV|95023298|79|482942768|2</t>
  </si>
  <si>
    <t>SV|95023298|79|482942768|1</t>
  </si>
  <si>
    <t>LF|70509986|74|482942767|1</t>
  </si>
  <si>
    <t>SV|97582364|32|482942706|2</t>
  </si>
  <si>
    <t>SV|97582364|32|482942706|1</t>
  </si>
  <si>
    <t>KR|73341025|102|482942629|2</t>
  </si>
  <si>
    <t>KR|73341025|102|482942629|1</t>
  </si>
  <si>
    <t>LF|71330316|21|482942628|1</t>
  </si>
  <si>
    <t>SV|98248136|17|482942626|2</t>
  </si>
  <si>
    <t>SV|98248136|17|482942626|1</t>
  </si>
  <si>
    <t>SV|96725749|23|482942624|2</t>
  </si>
  <si>
    <t>SV|96725749|23|482942624|1</t>
  </si>
  <si>
    <t>SV|97439947|37|482942623|2</t>
  </si>
  <si>
    <t>SV|97439947|37|482942623|1</t>
  </si>
  <si>
    <t>SV|97431163|20|482942622|2</t>
  </si>
  <si>
    <t>SV|97431163|20|482942622|1</t>
  </si>
  <si>
    <t>SV|97505337|28|482942621|2</t>
  </si>
  <si>
    <t>SV|97505337|28|482942621|1</t>
  </si>
  <si>
    <t>SV|97422025|55|482942620|2</t>
  </si>
  <si>
    <t>SV|97422025|55|482942620|1</t>
  </si>
  <si>
    <t>KR|73518898|144|482942619|2</t>
  </si>
  <si>
    <t>KR|73518898|144|482942619|1</t>
  </si>
  <si>
    <t>SV|96725169|28|482942615|2</t>
  </si>
  <si>
    <t>SV|96725169|28|482942615|1</t>
  </si>
  <si>
    <t>SV|96502656|35|482942614|2</t>
  </si>
  <si>
    <t>SV|96502656|35|482942614|1</t>
  </si>
  <si>
    <t>SV|96487840|29|482942611|2</t>
  </si>
  <si>
    <t>SV|96487840|29|482942611|1</t>
  </si>
  <si>
    <t>LF|71289578|23|482942610|1</t>
  </si>
  <si>
    <t>SV|96495548|29|482942609|2</t>
  </si>
  <si>
    <t>SV|96495548|29|482942609|1</t>
  </si>
  <si>
    <t>SV|96711294|44|482942608|2</t>
  </si>
  <si>
    <t>SV|96711294|44|482942608|1</t>
  </si>
  <si>
    <t>SV|96710864|26|482942606|2</t>
  </si>
  <si>
    <t>SV|96710864|26|482942606|1</t>
  </si>
  <si>
    <t>SV|98357119|24|482942454|3</t>
  </si>
  <si>
    <t>SV|98346797|19|482942454|2</t>
  </si>
  <si>
    <t>SV|98342111|27|482942454|1</t>
  </si>
  <si>
    <t>SV|96697112|15|482942283|2</t>
  </si>
  <si>
    <t>SV|96697112|15|482942283|1</t>
  </si>
  <si>
    <t>DA|6377666|134|482942026|1</t>
  </si>
  <si>
    <t>SV|75360678|198|482942007|2</t>
  </si>
  <si>
    <t>SV|75355100|169|482942007|1</t>
  </si>
  <si>
    <t>SV|98136362|15|482941783|5</t>
  </si>
  <si>
    <t>SV|98136362|15|482941783|4</t>
  </si>
  <si>
    <t>SV|98087766|11|482941783|3</t>
  </si>
  <si>
    <t>LF|70202981|253|482941768|1</t>
  </si>
  <si>
    <t>SV|72480965|217|482941767|2</t>
  </si>
  <si>
    <t>SV|72480965|217|482941767|1</t>
  </si>
  <si>
    <t>SV|94875956|370|482941679|3</t>
  </si>
  <si>
    <t>SV|94875956|370|482941679|2</t>
  </si>
  <si>
    <t>SV|97832390|11|482941660|2</t>
  </si>
  <si>
    <t>SV|97832390|11|482941660|1</t>
  </si>
  <si>
    <t>SV|97832380|15|482941659|2</t>
  </si>
  <si>
    <t>SV|97832380|15|482941659|1</t>
  </si>
  <si>
    <t>SV|97843148|8|482941658|1</t>
  </si>
  <si>
    <t>SV|97843148|8|482941658|2</t>
  </si>
  <si>
    <t>DA|6533754|22|482941468|1</t>
  </si>
  <si>
    <t>SV|96602206|23|482940823|2</t>
  </si>
  <si>
    <t>SV|96602206|23|482940823|1</t>
  </si>
  <si>
    <t>SV|96836451|57|482940350|2</t>
  </si>
  <si>
    <t>SV|96836451|57|482940350|1</t>
  </si>
  <si>
    <t>SV|95975682|19|482940349|2</t>
  </si>
  <si>
    <t>SV|95975682|19|482940349|1</t>
  </si>
  <si>
    <t>SV|72979773|95|482940272|3</t>
  </si>
  <si>
    <t>SV|72979773|95|482940272|2</t>
  </si>
  <si>
    <t>SV|72979773|95|482940272|1</t>
  </si>
  <si>
    <t>SV|70665881|156|482940131|2</t>
  </si>
  <si>
    <t>SV|70665881|156|482940131|1</t>
  </si>
  <si>
    <t>SV|97704367|16|482939846|2</t>
  </si>
  <si>
    <t>SV|97704367|16|482939846|1</t>
  </si>
  <si>
    <t>KR|73461769|68|482939843|2</t>
  </si>
  <si>
    <t>KR|73461769|68|482939843|1</t>
  </si>
  <si>
    <t>SV|96798588|28|482939826|2</t>
  </si>
  <si>
    <t>SV|96798588|28|482939826|1</t>
  </si>
  <si>
    <t>KR|71983122|239|482939821|1</t>
  </si>
  <si>
    <t>LV|481456279|339|482938872|1</t>
  </si>
  <si>
    <t>LV|10805300|5|482938851|1</t>
  </si>
  <si>
    <t>SV|8710619|133|482937961|2</t>
  </si>
  <si>
    <t>SV|8710619|133|482937961|1</t>
  </si>
  <si>
    <t>LV|481456279|339|482937473|1</t>
  </si>
  <si>
    <t>LV|8957818|314|482936175|1</t>
  </si>
  <si>
    <t>LV|8957818|314|482936174|1</t>
  </si>
  <si>
    <t>LV|8957818|314|482936173|1</t>
  </si>
  <si>
    <t>LV|450106648|98|482933588|1</t>
  </si>
  <si>
    <t>LV|481456279|339|482930218|1</t>
  </si>
  <si>
    <t>LV|48886774|17|482929087|2</t>
  </si>
  <si>
    <t>LV|48057817|21|482929087|1</t>
  </si>
  <si>
    <t>LV|431249151|175|482929086|2</t>
  </si>
  <si>
    <t>LV|431249151|175|482929086|1</t>
  </si>
  <si>
    <t>SV|74195507|35|482928772|1</t>
  </si>
  <si>
    <t>SV|74946132|20|482928442|1</t>
  </si>
  <si>
    <t>LV|48670988|27|482927935|1</t>
  </si>
  <si>
    <t>LV|48313613|29|482927933|1</t>
  </si>
  <si>
    <t>LV|48825338|27|482927932|1</t>
  </si>
  <si>
    <t>LV|432060977|90|482926137|2</t>
  </si>
  <si>
    <t>SV|91332004|148|482926137|1</t>
  </si>
  <si>
    <t>LV|48918522|19|482925709|1</t>
  </si>
  <si>
    <t>LV|48918523|18|482925708|4</t>
  </si>
  <si>
    <t>LV|48918522|19|482925708|3</t>
  </si>
  <si>
    <t>LV|48804365|13|482925708|2</t>
  </si>
  <si>
    <t>LV|48804364|15|482925708|1</t>
  </si>
  <si>
    <t>LV|430514737|234|482924807|1</t>
  </si>
  <si>
    <t>LV|430514737|234|482924806|2</t>
  </si>
  <si>
    <t>LV|430167097|231|482924806|1</t>
  </si>
  <si>
    <t>SV|74946132|20|482924233|1</t>
  </si>
  <si>
    <t>SV|60951419|80|482923912|4</t>
  </si>
  <si>
    <t>SV|60951419|80|482923912|3</t>
  </si>
  <si>
    <t>SV|410964856|101|482923912|2</t>
  </si>
  <si>
    <t>SV|410964856|101|482923912|1</t>
  </si>
  <si>
    <t>LV|431991427|138|482914807|1</t>
  </si>
  <si>
    <t>LV|431978748|159|482914801|1</t>
  </si>
  <si>
    <t>SV|9874314|89|482913449|1</t>
  </si>
  <si>
    <t>KR|74587241|30|482912906|1</t>
  </si>
  <si>
    <t>KR|74587241|30|482912905|1</t>
  </si>
  <si>
    <t>KR|74587241|30|482912904|1</t>
  </si>
  <si>
    <t>KR|73630713|193|482909154|1</t>
  </si>
  <si>
    <t>LF|60247543|90|482901597|1</t>
  </si>
  <si>
    <t>LF|60247542|123|482901595|1</t>
  </si>
  <si>
    <t>LF|60247540|87|482901594|1</t>
  </si>
  <si>
    <t>LF|60146523|78|482901358|1</t>
  </si>
  <si>
    <t>LF|60146516|129|482901353|1</t>
  </si>
  <si>
    <t>LF|60144740|71|482901344|1</t>
  </si>
  <si>
    <t>LF|60144733|70|482901239|1</t>
  </si>
  <si>
    <t>SV|73776024|104|482864719|1</t>
  </si>
  <si>
    <t>SV|73704286|409|482864457|1</t>
  </si>
  <si>
    <t>SV|73990524|128|482862378|3</t>
  </si>
  <si>
    <t>SV|73990509|141|482862378|2</t>
  </si>
  <si>
    <t>SV|73990327|228|482862378|1</t>
  </si>
  <si>
    <t>SV|97678957|72|482862378|11</t>
  </si>
  <si>
    <t>SV|97381690|43|482862378|10</t>
  </si>
  <si>
    <t>SV|96106316|125|482862378|9</t>
  </si>
  <si>
    <t>SV|95345513|108|482862378|8</t>
  </si>
  <si>
    <t>SV|94844290|94|482862378|7</t>
  </si>
  <si>
    <t>SV|94457019|113|482862378|6</t>
  </si>
  <si>
    <t>SV|94141145|119|482862378|5</t>
  </si>
  <si>
    <t>SV|93685418|125|482862378|4</t>
  </si>
  <si>
    <t>SV|98059311|29|482861373|1</t>
  </si>
  <si>
    <t>SV|98044730|11|482861372|1</t>
  </si>
  <si>
    <t>SV|98057685|14|482861371|1</t>
  </si>
  <si>
    <t>LF|70596562|95|482861007|1</t>
  </si>
  <si>
    <t>SV|96376539|100|482860413|2</t>
  </si>
  <si>
    <t>SV|96376539|100|482860413|1</t>
  </si>
  <si>
    <t>SV|95763903|49|482860388|3</t>
  </si>
  <si>
    <t>SV|95763903|49|482860388|2</t>
  </si>
  <si>
    <t>SV|95763903|49|482860388|1</t>
  </si>
  <si>
    <t>LF|70266084|51|482860386|2</t>
  </si>
  <si>
    <t>LF|70266077|58|482860386|1</t>
  </si>
  <si>
    <t>SV|98230234|15|482860379|2</t>
  </si>
  <si>
    <t>SV|98230234|15|482860379|1</t>
  </si>
  <si>
    <t>SV|96188480|42|482860365|2</t>
  </si>
  <si>
    <t>SV|96188480|42|482860365|1</t>
  </si>
  <si>
    <t>KR|74549830|67|482860198|1</t>
  </si>
  <si>
    <t>SV|75030898|50|482860130|2</t>
  </si>
  <si>
    <t>SV|75030898|50|482860130|1</t>
  </si>
  <si>
    <t>SV|66645890|61|482860086|2</t>
  </si>
  <si>
    <t>SV|66645890|61|482860086|1</t>
  </si>
  <si>
    <t>SV|95763903|49|482860049|2</t>
  </si>
  <si>
    <t>SV|95763903|49|482860049|1</t>
  </si>
  <si>
    <t>SV|95088859|18|482859844|2</t>
  </si>
  <si>
    <t>SV|95088859|18|482859844|1</t>
  </si>
  <si>
    <t>SV|97495838|24|482859838|1</t>
  </si>
  <si>
    <t>SV|92381914|105|482859808|1</t>
  </si>
  <si>
    <t>SV|93446449|132|482859778|14</t>
  </si>
  <si>
    <t>SV|93446449|132|482859778|13</t>
  </si>
  <si>
    <t>SV|93388029|100|482859778|12</t>
  </si>
  <si>
    <t>SV|93388029|100|482859778|11</t>
  </si>
  <si>
    <t>SV|93377071|77|482859778|10</t>
  </si>
  <si>
    <t>SV|93377071|77|482859778|9</t>
  </si>
  <si>
    <t>SV|92394454|579|482859778|8</t>
  </si>
  <si>
    <t>SV|92394454|579|482859778|7</t>
  </si>
  <si>
    <t>SV|92382379|104|482859778|6</t>
  </si>
  <si>
    <t>SV|92382379|104|482859778|5</t>
  </si>
  <si>
    <t>SV|92381914|105|482859778|4</t>
  </si>
  <si>
    <t>SV|92381914|105|482859778|3</t>
  </si>
  <si>
    <t>SV|92373401|94|482859778|2</t>
  </si>
  <si>
    <t>SV|92373401|94|482859778|1</t>
  </si>
  <si>
    <t>SV|75668712|92|482859512|1</t>
  </si>
  <si>
    <t>SV|93723367|251|482859493|1</t>
  </si>
  <si>
    <t>SV|92682711|21|482859457|2</t>
  </si>
  <si>
    <t>SV|92682711|21|482859457|1</t>
  </si>
  <si>
    <t>KR|73571340|125|482859456|3</t>
  </si>
  <si>
    <t>KR|73571340|125|482859456|2</t>
  </si>
  <si>
    <t>KR|73571340|125|482859456|1</t>
  </si>
  <si>
    <t>SV|97425218|31|482859426|1</t>
  </si>
  <si>
    <t>SV|97425218|31|482859426|2</t>
  </si>
  <si>
    <t>SV|97378990|184|482859218|1</t>
  </si>
  <si>
    <t>SV|95320684|68|482859161|3</t>
  </si>
  <si>
    <t>SV|95320684|68|482859161|2</t>
  </si>
  <si>
    <t>SV|95320684|68|482859161|1</t>
  </si>
  <si>
    <t>DA|1889246|99|482859156|2</t>
  </si>
  <si>
    <t>DA|1889246|99|482859156|1</t>
  </si>
  <si>
    <t>SV|95524419|14|482859126|2</t>
  </si>
  <si>
    <t>SV|95524419|14|482859126|1</t>
  </si>
  <si>
    <t>KR|73451972|102|482859038|8</t>
  </si>
  <si>
    <t>KR|73451972|102|482859038|7</t>
  </si>
  <si>
    <t>SV|75029839|74|482859038|2</t>
  </si>
  <si>
    <t>SV|75029839|74|482859038|1</t>
  </si>
  <si>
    <t>KR|73105545|38|482859038|6</t>
  </si>
  <si>
    <t>KR|73105545|38|482859038|5</t>
  </si>
  <si>
    <t>KR|73105542|128|482859038|3</t>
  </si>
  <si>
    <t>KR|73105542|128|482859038|4</t>
  </si>
  <si>
    <t>SV|74601832|61|482859033|1</t>
  </si>
  <si>
    <t>SV|94546656|32|482859033|2</t>
  </si>
  <si>
    <t>SV|97059424|40|482859030|5</t>
  </si>
  <si>
    <t>SV|73098335|110|482858992|3</t>
  </si>
  <si>
    <t>SV|73098335|110|482858992|2</t>
  </si>
  <si>
    <t>SV|73098335|110|482858992|1</t>
  </si>
  <si>
    <t>SV|93408589|61|482858871|2</t>
  </si>
  <si>
    <t>SV|93408589|61|482858871|1</t>
  </si>
  <si>
    <t>SV|96991135|36|482858870|2</t>
  </si>
  <si>
    <t>SV|96991135|36|482858870|1</t>
  </si>
  <si>
    <t>LV|431991427|138|482858687|1</t>
  </si>
  <si>
    <t>SV|96491183|31|482858650|3</t>
  </si>
  <si>
    <t>SV|97843172|81|482858584|1</t>
  </si>
  <si>
    <t>SV|418808126|119|482858495|2</t>
  </si>
  <si>
    <t>SV|418808126|119|482858495|1</t>
  </si>
  <si>
    <t>LF|70893114|21|482858494|1</t>
  </si>
  <si>
    <t>SV|95326917|31|482858493|2</t>
  </si>
  <si>
    <t>SV|95326917|31|482858493|1</t>
  </si>
  <si>
    <t>SV|73951308|99|482858180|1</t>
  </si>
  <si>
    <t>AS|6498719|105|482858146|2</t>
  </si>
  <si>
    <t>AS|6498719|105|482858146|1</t>
  </si>
  <si>
    <t>SV|766434|59|482858057|1</t>
  </si>
  <si>
    <t>SV|97370838|47|482857852|3</t>
  </si>
  <si>
    <t>SV|97370838|47|482857852|2</t>
  </si>
  <si>
    <t>SV|97370838|47|482857852|1</t>
  </si>
  <si>
    <t>SV|98197458|15|482857851|5</t>
  </si>
  <si>
    <t>SV|97377107|24|482857851|4</t>
  </si>
  <si>
    <t>SV|97377107|24|482857851|3</t>
  </si>
  <si>
    <t>SV|97371954|42|482857851|2</t>
  </si>
  <si>
    <t>SV|97371954|42|482857851|1</t>
  </si>
  <si>
    <t>SV|98197458|15|482857851|6</t>
  </si>
  <si>
    <t>KR|73926592|140|482857851|8</t>
  </si>
  <si>
    <t>KR|73926592|140|482857851|7</t>
  </si>
  <si>
    <t>LF|70145370|224|482857842|1</t>
  </si>
  <si>
    <t>SV|96273627|65|482857808|3</t>
  </si>
  <si>
    <t>SV|96273627|65|482857808|2</t>
  </si>
  <si>
    <t>SV|96273627|65|482857808|1</t>
  </si>
  <si>
    <t>SV|97369063|27|482857805|3</t>
  </si>
  <si>
    <t>SV|97369063|27|482857805|2</t>
  </si>
  <si>
    <t>SV|97369063|27|482857805|1</t>
  </si>
  <si>
    <t>SV|93171929|85|482857525|1</t>
  </si>
  <si>
    <t>SV|70665881|156|482857524|2</t>
  </si>
  <si>
    <t>SV|70665881|156|482857524|1</t>
  </si>
  <si>
    <t>AS|5669591|98|482857510|1</t>
  </si>
  <si>
    <t>SV|92756605|133|482857433|2</t>
  </si>
  <si>
    <t>SV|92756605|133|482857433|1</t>
  </si>
  <si>
    <t>SV|95129104|51|482857373|2</t>
  </si>
  <si>
    <t>SV|95129104|51|482857373|1</t>
  </si>
  <si>
    <t>LF|71197926|115|482857371|1</t>
  </si>
  <si>
    <t>SV|486936535|149|482857366|2</t>
  </si>
  <si>
    <t>SV|486936535|149|482857366|1</t>
  </si>
  <si>
    <t>SV|96471511|63|482857286|2</t>
  </si>
  <si>
    <t>SV|96471511|63|482857286|1</t>
  </si>
  <si>
    <t>SV|96462580|65|482857285|2</t>
  </si>
  <si>
    <t>SV|96462580|65|482857285|1</t>
  </si>
  <si>
    <t>SV|96472072|73|482857284|2</t>
  </si>
  <si>
    <t>SV|96472072|73|482857284|1</t>
  </si>
  <si>
    <t>SV|96475067|59|482857283|3</t>
  </si>
  <si>
    <t>SV|96475067|59|482857283|2</t>
  </si>
  <si>
    <t>SV|96475067|59|482857283|1</t>
  </si>
  <si>
    <t>SV|97988649|14|482857282|2</t>
  </si>
  <si>
    <t>SV|97988649|14|482857282|1</t>
  </si>
  <si>
    <t>SV|96465335|65|482857281|2</t>
  </si>
  <si>
    <t>SV|96465335|65|482857281|1</t>
  </si>
  <si>
    <t>LF|71213905|39|482857202|1</t>
  </si>
  <si>
    <t>SV|91524486|89|482857016|1</t>
  </si>
  <si>
    <t>SV|91299040|55|482857012|1</t>
  </si>
  <si>
    <t>SV|72204866|417|482857008|2</t>
  </si>
  <si>
    <t>SV|96944994|31|482856851|2</t>
  </si>
  <si>
    <t>SV|96944994|31|482856851|1</t>
  </si>
  <si>
    <t>SV|70558622|99|482856850|2</t>
  </si>
  <si>
    <t>SV|70558622|99|482856850|1</t>
  </si>
  <si>
    <t>SV|97278275|106|482856848|3</t>
  </si>
  <si>
    <t>SV|97278275|106|482856848|2</t>
  </si>
  <si>
    <t>SV|97278275|106|482856848|1</t>
  </si>
  <si>
    <t>SV|97961134|23|482856832|2</t>
  </si>
  <si>
    <t>SV|97961134|23|482856832|1</t>
  </si>
  <si>
    <t>SV|74029585|26|482856830|2</t>
  </si>
  <si>
    <t>SV|74029585|26|482856830|1</t>
  </si>
  <si>
    <t>SV|95917805|23|482856695|3</t>
  </si>
  <si>
    <t>SV|95917805|23|482856695|2</t>
  </si>
  <si>
    <t>SV|95917805|23|482856695|1</t>
  </si>
  <si>
    <t>KR|72992084|150|482856493|3</t>
  </si>
  <si>
    <t>KR|72992084|150|482856493|2</t>
  </si>
  <si>
    <t>KR|72992084|150|482856493|1</t>
  </si>
  <si>
    <t>SV|97575169|51|482856379|3</t>
  </si>
  <si>
    <t>SV|97575169|51|482856379|2</t>
  </si>
  <si>
    <t>SV|97575169|51|482856379|1</t>
  </si>
  <si>
    <t>KR|73884405|220|482856378|3</t>
  </si>
  <si>
    <t>KR|73884405|220|482856378|2</t>
  </si>
  <si>
    <t>KR|73884405|220|482856378|1</t>
  </si>
  <si>
    <t>KR|73944854|170|482856377|3</t>
  </si>
  <si>
    <t>KR|73944854|170|482856377|2</t>
  </si>
  <si>
    <t>KR|73944854|170|482856377|1</t>
  </si>
  <si>
    <t>SV|94720801|40|482856375|3</t>
  </si>
  <si>
    <t>SV|94720801|40|482856375|2</t>
  </si>
  <si>
    <t>SV|94720801|40|482856375|1</t>
  </si>
  <si>
    <t>SV|97453703|18|482856365|1</t>
  </si>
  <si>
    <t>SV|94296650|115|482856364|2</t>
  </si>
  <si>
    <t>SV|94296650|115|482856364|1</t>
  </si>
  <si>
    <t>SV|93396260|149|482856361|2</t>
  </si>
  <si>
    <t>SV|93396260|149|482856361|1</t>
  </si>
  <si>
    <t>SV|66060003|113|482855899|2</t>
  </si>
  <si>
    <t>SV|66060003|113|482855899|1</t>
  </si>
  <si>
    <t>SV|96787815|97|482855898|1</t>
  </si>
  <si>
    <t>KR|73414674|58|482855897|2</t>
  </si>
  <si>
    <t>KR|73414674|58|482855897|1</t>
  </si>
  <si>
    <t>KR|73946400|80|482855896|2</t>
  </si>
  <si>
    <t>KR|73946400|80|482855896|1</t>
  </si>
  <si>
    <t>SV|72657970|57|482855895|1</t>
  </si>
  <si>
    <t>SV|66060004|67|482855893|2</t>
  </si>
  <si>
    <t>SV|66060004|67|482855893|1</t>
  </si>
  <si>
    <t>KR|73318745|103|482855892|2</t>
  </si>
  <si>
    <t>KR|73318745|103|482855892|1</t>
  </si>
  <si>
    <t>SV|96471511|63|482855764|2</t>
  </si>
  <si>
    <t>SV|96471511|63|482855764|1</t>
  </si>
  <si>
    <t>SV|74079343|186|482855603|3</t>
  </si>
  <si>
    <t>SV|74079343|186|482855603|2</t>
  </si>
  <si>
    <t>SV|74079343|186|482855603|1</t>
  </si>
  <si>
    <t>KR|74332839|60|482855553|1</t>
  </si>
  <si>
    <t>SV|93943611|98|482855468|1</t>
  </si>
  <si>
    <t>SV|75573222|87|482855364|1</t>
  </si>
  <si>
    <t>SV|71864660|309|482855225|2</t>
  </si>
  <si>
    <t>SV|71864660|309|482855225|1</t>
  </si>
  <si>
    <t>SV|97801267|44|482855184|1</t>
  </si>
  <si>
    <t>SV|97801267|44|482855184|2</t>
  </si>
  <si>
    <t>SV|94739721|153|482855133|1</t>
  </si>
  <si>
    <t>SV|97901681|15|482855040|5</t>
  </si>
  <si>
    <t>SV|97898835|11|482855040|4</t>
  </si>
  <si>
    <t>SV|97245790|31|482855040|2</t>
  </si>
  <si>
    <t>SV|97883830|15|482855040|3</t>
  </si>
  <si>
    <t>SV|94025397|98|482854980|3</t>
  </si>
  <si>
    <t>SV|94025397|98|482854980|2</t>
  </si>
  <si>
    <t>SV|74127351|115|482854775|2</t>
  </si>
  <si>
    <t>SV|74127351|115|482854775|1</t>
  </si>
  <si>
    <t>SV|96437642|86|482854775|4</t>
  </si>
  <si>
    <t>SV|96437642|86|482854775|3</t>
  </si>
  <si>
    <t>LF|70469625|104|482854774|1</t>
  </si>
  <si>
    <t>SV|73493067|172|482854772|3</t>
  </si>
  <si>
    <t>SV|73493067|172|482854772|2</t>
  </si>
  <si>
    <t>SV|73493067|172|482854772|1</t>
  </si>
  <si>
    <t>LF|70688458|136|482854734|2</t>
  </si>
  <si>
    <t>LF|70688446|153|482854734|1</t>
  </si>
  <si>
    <t>SV|94730266|46|482854615|3</t>
  </si>
  <si>
    <t>SV|94730266|46|482854615|2</t>
  </si>
  <si>
    <t>SV|94730266|46|482854615|1</t>
  </si>
  <si>
    <t>KR|74427995|55|482854614|3</t>
  </si>
  <si>
    <t>KR|74427995|55|482854614|2</t>
  </si>
  <si>
    <t>KR|74427995|55|482854614|1</t>
  </si>
  <si>
    <t>KR|74403483|60|482854613|2</t>
  </si>
  <si>
    <t>KR|74403483|60|482854613|1</t>
  </si>
  <si>
    <t>KR|74324587|104|482854612|2</t>
  </si>
  <si>
    <t>KR|74324587|104|482854612|1</t>
  </si>
  <si>
    <t>KR|74003746|161|482854611|3</t>
  </si>
  <si>
    <t>KR|74003746|161|482854611|2</t>
  </si>
  <si>
    <t>KR|74003746|161|482854611|1</t>
  </si>
  <si>
    <t>KR|74212088|61|482854610|3</t>
  </si>
  <si>
    <t>KR|74212088|61|482854610|2</t>
  </si>
  <si>
    <t>KR|74212088|61|482854610|1</t>
  </si>
  <si>
    <t>KR|74228783|32|482854529|2</t>
  </si>
  <si>
    <t>KR|74228783|32|482854529|1</t>
  </si>
  <si>
    <t>SV|97720932|11|482854526|2</t>
  </si>
  <si>
    <t>SV|97720932|11|482854526|1</t>
  </si>
  <si>
    <t>SV|92382379|104|482854376|1</t>
  </si>
  <si>
    <t>SV|93446449|132|482854373|1</t>
  </si>
  <si>
    <t>SV|74931843|70|482854323|4</t>
  </si>
  <si>
    <t>SV|74931843|70|482854323|3</t>
  </si>
  <si>
    <t>SV|74926995|20|482854323|2</t>
  </si>
  <si>
    <t>SV|74926995|20|482854323|1</t>
  </si>
  <si>
    <t>SV|95548279|90|482854323|10</t>
  </si>
  <si>
    <t>SV|95548279|90|482854323|9</t>
  </si>
  <si>
    <t>SV|97371286|16|482854322|2</t>
  </si>
  <si>
    <t>SV|97371286|16|482854322|1</t>
  </si>
  <si>
    <t>KR|7778804|262|482854267|1</t>
  </si>
  <si>
    <t>SV|96610100|18|482854266|1</t>
  </si>
  <si>
    <t>SV|96610100|18|482854265|2</t>
  </si>
  <si>
    <t>SV|96610100|18|482854265|1</t>
  </si>
  <si>
    <t>SV|75466528|101|482854263|1</t>
  </si>
  <si>
    <t>SV|96917599|64|482854247|1</t>
  </si>
  <si>
    <t>SV|96770837|49|482854246|2</t>
  </si>
  <si>
    <t>SV|96770837|49|482854246|1</t>
  </si>
  <si>
    <t>SV|97846677|45|482854245|2</t>
  </si>
  <si>
    <t>SV|97846677|45|482854245|1</t>
  </si>
  <si>
    <t>SV|96471693|48|482854244|2</t>
  </si>
  <si>
    <t>SV|96471693|48|482854244|1</t>
  </si>
  <si>
    <t>SV|96469768|72|482854243|3</t>
  </si>
  <si>
    <t>SV|96469768|72|482854243|2</t>
  </si>
  <si>
    <t>SV|96469768|72|482854243|1</t>
  </si>
  <si>
    <t>SV|96511029|50|482854242|2</t>
  </si>
  <si>
    <t>SV|96511029|50|482854242|1</t>
  </si>
  <si>
    <t>SV|96471263|111|482854240|2</t>
  </si>
  <si>
    <t>SV|96471263|111|482854240|1</t>
  </si>
  <si>
    <t>SV|97567057|44|482854129|2</t>
  </si>
  <si>
    <t>SV|97567057|44|482854129|1</t>
  </si>
  <si>
    <t>LF|71215767|18|482854121|1</t>
  </si>
  <si>
    <t>SV|97237010|25|482854079|1</t>
  </si>
  <si>
    <t>SV|75668712|92|482853857|1</t>
  </si>
  <si>
    <t>SV|75668712|92|482853854|1</t>
  </si>
  <si>
    <t>SV|97601815|11|482853708|2</t>
  </si>
  <si>
    <t>SV|97601815|11|482853708|1</t>
  </si>
  <si>
    <t>SV|96092540|37|482853707|2</t>
  </si>
  <si>
    <t>SV|96092540|37|482853707|1</t>
  </si>
  <si>
    <t>SV|766434|59|482853706|2</t>
  </si>
  <si>
    <t>SV|766434|59|482853706|1</t>
  </si>
  <si>
    <t>LF|71024866|35|482853701|1</t>
  </si>
  <si>
    <t>LF|71024850|33|482853700|1</t>
  </si>
  <si>
    <t>SV|72244788|315|482853696|1</t>
  </si>
  <si>
    <t>SV|97142288|44|482853641|2</t>
  </si>
  <si>
    <t>SV|97142288|44|482853641|1</t>
  </si>
  <si>
    <t>KR|73571340|125|482853619|1</t>
  </si>
  <si>
    <t>SV|96937892|69|482853514|1</t>
  </si>
  <si>
    <t>HA|6095369|104|482853505|2</t>
  </si>
  <si>
    <t>HA|6095369|104|482853505|1</t>
  </si>
  <si>
    <t>KR|14410746|3|482853463|4</t>
  </si>
  <si>
    <t>KR|72675063|4|482853463|6</t>
  </si>
  <si>
    <t>KR|72006142|137|482853463|5</t>
  </si>
  <si>
    <t>SV|96498757|33|482853463|3</t>
  </si>
  <si>
    <t>SV|95131450|31|482853463|2</t>
  </si>
  <si>
    <t>SV|95131440|21|482853463|1</t>
  </si>
  <si>
    <t>SV|96188480|42|482853331|2</t>
  </si>
  <si>
    <t>SV|96188480|42|482853331|1</t>
  </si>
  <si>
    <t>SV|97486386|25|482853187|2</t>
  </si>
  <si>
    <t>SV|97486386|25|482853187|1</t>
  </si>
  <si>
    <t>KR|74027416|34|482852983|1</t>
  </si>
  <si>
    <t>SV|75083627|206|482852981|1</t>
  </si>
  <si>
    <t>SV|97507238|91|482852976|1</t>
  </si>
  <si>
    <t>SV|90626660|605|482852966|2</t>
  </si>
  <si>
    <t>SV|98417476|31|482852878|1</t>
  </si>
  <si>
    <t>SV|98417476|31|482852878|2</t>
  </si>
  <si>
    <t>SV|98413202|8|482852816|5</t>
  </si>
  <si>
    <t>SV|97969983|32|482852816|4</t>
  </si>
  <si>
    <t>SV|95961167|40|482852816|3</t>
  </si>
  <si>
    <t>SV|95723231|31|482852816|2</t>
  </si>
  <si>
    <t>SV|95723221|64|482852816|1</t>
  </si>
  <si>
    <t>SV|60951686|95|482852813|1</t>
  </si>
  <si>
    <t>SV|97969983|32|482852811|4</t>
  </si>
  <si>
    <t>SV|98413202|8|482852811|5</t>
  </si>
  <si>
    <t>SV|95961167|40|482852811|3</t>
  </si>
  <si>
    <t>SV|95723231|31|482852811|2</t>
  </si>
  <si>
    <t>SV|95723221|64|482852811|1</t>
  </si>
  <si>
    <t>SV|98413202|8|482852810|1</t>
  </si>
  <si>
    <t>SV|94676427|60|482852664|2</t>
  </si>
  <si>
    <t>SV|94676427|60|482852664|1</t>
  </si>
  <si>
    <t>SV|95575450|123|482852661|1</t>
  </si>
  <si>
    <t>SV|97035352|65|482852615|3</t>
  </si>
  <si>
    <t>SV|96371989|58|482852615|2</t>
  </si>
  <si>
    <t>SV|96367167|88|482852615|1</t>
  </si>
  <si>
    <t>SV|97567077|26|482852581|2</t>
  </si>
  <si>
    <t>SV|97567077|26|482852581|1</t>
  </si>
  <si>
    <t>SV|95912509|22|482852579|2</t>
  </si>
  <si>
    <t>SV|95912509|22|482852579|1</t>
  </si>
  <si>
    <t>SV|95906796|17|482852578|2</t>
  </si>
  <si>
    <t>SV|95906796|17|482852578|1</t>
  </si>
  <si>
    <t>SV|96944994|31|482852223|2</t>
  </si>
  <si>
    <t>SV|96944994|31|482852223|1</t>
  </si>
  <si>
    <t>SV|70558622|99|482852222|2</t>
  </si>
  <si>
    <t>SV|70558622|99|482852222|1</t>
  </si>
  <si>
    <t>SV|91228876|122|482852209|2</t>
  </si>
  <si>
    <t>SV|91228876|122|482852209|1</t>
  </si>
  <si>
    <t>SV|90538621|133|482852208|2</t>
  </si>
  <si>
    <t>SV|90538621|133|482852208|1</t>
  </si>
  <si>
    <t>SV|91228876|122|482852207|2</t>
  </si>
  <si>
    <t>SV|91228876|122|482852207|1</t>
  </si>
  <si>
    <t>SV|97423233|26|482852202|2</t>
  </si>
  <si>
    <t>SV|97423233|26|482852202|1</t>
  </si>
  <si>
    <t>SV|96100525|97|482851966|1</t>
  </si>
  <si>
    <t>LV|10627369|40|482851962|2</t>
  </si>
  <si>
    <t>LV|10627369|40|482851962|1</t>
  </si>
  <si>
    <t>SV|93782488|99|482851942|1</t>
  </si>
  <si>
    <t>SV|94508156|83|482851939|1</t>
  </si>
  <si>
    <t>SV|71143989|443|482851851|3</t>
  </si>
  <si>
    <t>KR|72163352|126|482851616|8</t>
  </si>
  <si>
    <t>KR|72163352|126|482851616|7</t>
  </si>
  <si>
    <t>SV|90254773|141|482851616|6</t>
  </si>
  <si>
    <t>SV|90254773|141|482851616|5</t>
  </si>
  <si>
    <t>SV|90227416|106|482851616|4</t>
  </si>
  <si>
    <t>SV|90227416|106|482851616|3</t>
  </si>
  <si>
    <t>SV|90226534|74|482851616|2</t>
  </si>
  <si>
    <t>SV|90226534|74|482851616|1</t>
  </si>
  <si>
    <t>SV|93344585|110|482851401|3</t>
  </si>
  <si>
    <t>SV|93344585|110|482851401|2</t>
  </si>
  <si>
    <t>SV|93344585|110|482851401|1</t>
  </si>
  <si>
    <t>LF|70940871|35|482851400|1</t>
  </si>
  <si>
    <t>DA|687496|89|482851327|1</t>
  </si>
  <si>
    <t>KR|72701183|122|482851327|6</t>
  </si>
  <si>
    <t>KR|72701157|59|482851327|5</t>
  </si>
  <si>
    <t>DA|4982707|44|482851327|2</t>
  </si>
  <si>
    <t>SV|92942674|64|482851327|4</t>
  </si>
  <si>
    <t>SV|92935142|36|482851327|3</t>
  </si>
  <si>
    <t>SV|61712524|116|482851313|2</t>
  </si>
  <si>
    <t>SV|61712524|116|482851313|1</t>
  </si>
  <si>
    <t>SV|95829730|29|482851311|2</t>
  </si>
  <si>
    <t>SV|95829730|29|482851311|1</t>
  </si>
  <si>
    <t>SV|92952457|80|482851305|2</t>
  </si>
  <si>
    <t>SV|92952457|80|482851305|1</t>
  </si>
  <si>
    <t>SV|96831393|84|482851237|1</t>
  </si>
  <si>
    <t>SV|90626660|605|482851233|2</t>
  </si>
  <si>
    <t>SV|90626660|605|482851233|1</t>
  </si>
  <si>
    <t>SV|90626660|605|482851228|1</t>
  </si>
  <si>
    <t>SV|97507238|91|482851225|2</t>
  </si>
  <si>
    <t>SV|97507238|91|482851225|1</t>
  </si>
  <si>
    <t>SV|96682908|18|482851214|2</t>
  </si>
  <si>
    <t>SV|96682908|18|482851214|1</t>
  </si>
  <si>
    <t>SV|93670405|111|482850919|2</t>
  </si>
  <si>
    <t>SV|93670405|111|482850919|1</t>
  </si>
  <si>
    <t>SV|95516217|71|482850902|2</t>
  </si>
  <si>
    <t>SV|95516217|71|482850902|1</t>
  </si>
  <si>
    <t>SV|94323138|57|482850901|2</t>
  </si>
  <si>
    <t>SV|94323138|57|482850901|1</t>
  </si>
  <si>
    <t>SV|97227322|166|482850765|2</t>
  </si>
  <si>
    <t>SV|97227322|166|482850765|1</t>
  </si>
  <si>
    <t>SV|97662898|23|482850544|2</t>
  </si>
  <si>
    <t>SV|97662898|23|482850544|1</t>
  </si>
  <si>
    <t>SV|94922841|39|482850501|1</t>
  </si>
  <si>
    <t>SV|70622571|94|482850500|1</t>
  </si>
  <si>
    <t>SV|94926220|71|482850499|1</t>
  </si>
  <si>
    <t>SV|98413202|8|482850326|5</t>
  </si>
  <si>
    <t>SV|97969983|32|482850326|4</t>
  </si>
  <si>
    <t>SV|95961167|40|482850326|3</t>
  </si>
  <si>
    <t>SV|95723231|31|482850326|2</t>
  </si>
  <si>
    <t>SV|95723221|64|482850326|1</t>
  </si>
  <si>
    <t>SV|98413202|8|482850321|5</t>
  </si>
  <si>
    <t>SV|97969983|32|482850321|4</t>
  </si>
  <si>
    <t>SV|95961167|40|482850321|3</t>
  </si>
  <si>
    <t>SV|95723231|31|482850321|2</t>
  </si>
  <si>
    <t>SV|95723221|64|482850321|1</t>
  </si>
  <si>
    <t>KR|73908867|166|482850320|1</t>
  </si>
  <si>
    <t>SV|95261130|24|482850260|2</t>
  </si>
  <si>
    <t>SV|95261130|24|482850260|1</t>
  </si>
  <si>
    <t>SV|93637879|64|482850259|2</t>
  </si>
  <si>
    <t>SV|93637879|64|482850259|1</t>
  </si>
  <si>
    <t>SV|93081308|81|482850258|2</t>
  </si>
  <si>
    <t>SV|93081308|81|482850258|1</t>
  </si>
  <si>
    <t>SV|95265203|46|482850257|2</t>
  </si>
  <si>
    <t>SV|95265203|46|482850257|1</t>
  </si>
  <si>
    <t>SV|97800919|11|482850256|2</t>
  </si>
  <si>
    <t>SV|97800919|11|482850256|1</t>
  </si>
  <si>
    <t>SV|95263364|73|482850255|2</t>
  </si>
  <si>
    <t>SV|95263364|73|482850255|1</t>
  </si>
  <si>
    <t>SV|92756605|133|482850083|2</t>
  </si>
  <si>
    <t>SV|92756605|133|482850083|1</t>
  </si>
  <si>
    <t>SV|97786187|43|482849940|1</t>
  </si>
  <si>
    <t>SV|97786187|43|482849940|2</t>
  </si>
  <si>
    <t>DA|9306029|188|482849839|2</t>
  </si>
  <si>
    <t>DA|9306029|188|482849839|1</t>
  </si>
  <si>
    <t>SV|94343871|110|482849472|2</t>
  </si>
  <si>
    <t>SV|94343871|110|482849472|1</t>
  </si>
  <si>
    <t>SV|94609509|261|482849429|4</t>
  </si>
  <si>
    <t>SV|94609509|261|482849429|3</t>
  </si>
  <si>
    <t>SV|93723367|251|482849429|2</t>
  </si>
  <si>
    <t>SV|93723367|251|482849429|1</t>
  </si>
  <si>
    <t>KR|73674240|342|482849429|6</t>
  </si>
  <si>
    <t>KR|73674240|342|482849429|5</t>
  </si>
  <si>
    <t>KR|73674240|342|482849423|2</t>
  </si>
  <si>
    <t>KR|73674240|342|482849423|1</t>
  </si>
  <si>
    <t>SV|428174330|56|482849356|2</t>
  </si>
  <si>
    <t>SV|428174330|56|482849356|1</t>
  </si>
  <si>
    <t>SV|97303135|59|482849217|2</t>
  </si>
  <si>
    <t>SV|97303135|59|482849217|1</t>
  </si>
  <si>
    <t>KR|71785056|224|482849028|1</t>
  </si>
  <si>
    <t>SV|94729534|102|482849027|1</t>
  </si>
  <si>
    <t>SV|97177049|13|482848999|3</t>
  </si>
  <si>
    <t>SV|97177049|13|482848999|2</t>
  </si>
  <si>
    <t>SV|97177049|13|482848999|1</t>
  </si>
  <si>
    <t>SV|73226877|128|482848927|1</t>
  </si>
  <si>
    <t>SV|93267979|91|482848927|4</t>
  </si>
  <si>
    <t>SV|93266433|96|482848927|3</t>
  </si>
  <si>
    <t>SV|93261682|109|482848927|2</t>
  </si>
  <si>
    <t>SV|75028599|107|482848537|1</t>
  </si>
  <si>
    <t>SV|98330347|14|482848537|3</t>
  </si>
  <si>
    <t>SV|98328444|14|482848537|2</t>
  </si>
  <si>
    <t>SV|486301629|25|482848537|4</t>
  </si>
  <si>
    <t>SV|97058500|52|482848532|2</t>
  </si>
  <si>
    <t>SV|97058500|52|482848532|1</t>
  </si>
  <si>
    <t>SV|96397171|27|482848477|1</t>
  </si>
  <si>
    <t>SV|66113438|193|482848431|5</t>
  </si>
  <si>
    <t>SV|66113438|193|482848431|4</t>
  </si>
  <si>
    <t>SV|93502147|149|482848431|3</t>
  </si>
  <si>
    <t>SV|93502147|149|482848431|2</t>
  </si>
  <si>
    <t>SV|93502147|149|482848431|1</t>
  </si>
  <si>
    <t>KR|74324587|104|482848430|3</t>
  </si>
  <si>
    <t>KR|74324587|104|482848430|2</t>
  </si>
  <si>
    <t>KR|74324587|104|482848430|1</t>
  </si>
  <si>
    <t>KR|74212101|68|482848429|2</t>
  </si>
  <si>
    <t>KR|74212101|68|482848429|1</t>
  </si>
  <si>
    <t>LV|431563391|182|482848001|5</t>
  </si>
  <si>
    <t>SV|72538577|152|482848001|6</t>
  </si>
  <si>
    <t>LF|70335882|136|482848001|4</t>
  </si>
  <si>
    <t>SV|93860871|156|482848001|3</t>
  </si>
  <si>
    <t>SV|92119781|220|482848001|2</t>
  </si>
  <si>
    <t>SV|91791241|131|482848001|1</t>
  </si>
  <si>
    <t>SV|97616001|19|482847934|2</t>
  </si>
  <si>
    <t>SV|97616001|19|482847934|1</t>
  </si>
  <si>
    <t>SV|92431426|90|482847518|2</t>
  </si>
  <si>
    <t>SV|92431426|90|482847518|1</t>
  </si>
  <si>
    <t>KR|71926238|266|482847517|2</t>
  </si>
  <si>
    <t>KR|71926238|266|482847517|1</t>
  </si>
  <si>
    <t>SV|92429812|98|482847516|2</t>
  </si>
  <si>
    <t>SV|92429812|98|482847516|1</t>
  </si>
  <si>
    <t>SV|98169954|25|482847432|2</t>
  </si>
  <si>
    <t>SV|98169954|25|482847432|1</t>
  </si>
  <si>
    <t>SV|93932986|61|482847380|1</t>
  </si>
  <si>
    <t>DA|8844760|107|482847317|3</t>
  </si>
  <si>
    <t>DA|8844760|107|482847317|2</t>
  </si>
  <si>
    <t>DA|8844760|107|482847317|1</t>
  </si>
  <si>
    <t>KR|73099753|119|482847278|2</t>
  </si>
  <si>
    <t>KR|73099753|119|482847278|1</t>
  </si>
  <si>
    <t>LF|71026548|31|482847218|2</t>
  </si>
  <si>
    <t>LF|70741869|100|482847218|1</t>
  </si>
  <si>
    <t>SV|96039896|34|482847181|2</t>
  </si>
  <si>
    <t>SV|96039896|34|482847181|1</t>
  </si>
  <si>
    <t>SV|97660003|49|482847156|2</t>
  </si>
  <si>
    <t>SV|97660003|49|482847156|1</t>
  </si>
  <si>
    <t>SV|97657851|45|482847155|2</t>
  </si>
  <si>
    <t>SV|97657851|45|482847155|1</t>
  </si>
  <si>
    <t>SV|74931843|70|482846999|4</t>
  </si>
  <si>
    <t>SV|74931843|70|482846999|3</t>
  </si>
  <si>
    <t>SV|74926995|20|482846999|2</t>
  </si>
  <si>
    <t>SV|74926995|20|482846999|1</t>
  </si>
  <si>
    <t>SV|95548279|90|482846999|10</t>
  </si>
  <si>
    <t>SV|95548279|90|482846999|9</t>
  </si>
  <si>
    <t>KR|74057938|45|482846813|3</t>
  </si>
  <si>
    <t>KR|74057938|45|482846813|2</t>
  </si>
  <si>
    <t>KR|74057938|45|482846813|1</t>
  </si>
  <si>
    <t>SV|73609136|266|482846746|3</t>
  </si>
  <si>
    <t>SV|71087222|330|482846746|1</t>
  </si>
  <si>
    <t>SV|72239281|87|482846746|2</t>
  </si>
  <si>
    <t>SV|97262826|62|482846665|2</t>
  </si>
  <si>
    <t>SV|97262826|62|482846665|1</t>
  </si>
  <si>
    <t>SV|97385959|21|482846664|2</t>
  </si>
  <si>
    <t>SV|97385959|21|482846664|1</t>
  </si>
  <si>
    <t>SV|72434034|141|482846616|2</t>
  </si>
  <si>
    <t>SV|72434034|141|482846616|1</t>
  </si>
  <si>
    <t>SV|96469918|65|482846611|3</t>
  </si>
  <si>
    <t>SV|96469918|65|482846611|2</t>
  </si>
  <si>
    <t>SV|96469918|65|482846611|1</t>
  </si>
  <si>
    <t>SV|97968376|22|482846610|2</t>
  </si>
  <si>
    <t>SV|97968376|22|482846610|1</t>
  </si>
  <si>
    <t>SV|96491183|31|482846579|3</t>
  </si>
  <si>
    <t>SV|427662641|730|482846505|1</t>
  </si>
  <si>
    <t>LF|71215809|18|482846454|1</t>
  </si>
  <si>
    <t>SV|427662641|730|482846257|1</t>
  </si>
  <si>
    <t>SV|486873105|39|482846189|2</t>
  </si>
  <si>
    <t>SV|486873105|39|482846189|1</t>
  </si>
  <si>
    <t>SV|70180686|503|482846041|2</t>
  </si>
  <si>
    <t>SV|70180686|503|482846041|1</t>
  </si>
  <si>
    <t>KR|74377076|26|482845754|2</t>
  </si>
  <si>
    <t>KR|74377076|26|482845754|1</t>
  </si>
  <si>
    <t>KR|74130659|97|482845753|2</t>
  </si>
  <si>
    <t>KR|74130659|97|482845753|1</t>
  </si>
  <si>
    <t>SV|97618199|34|482845752|2</t>
  </si>
  <si>
    <t>SV|97618199|34|482845752|1</t>
  </si>
  <si>
    <t>SV|97599888|75|482845751|2</t>
  </si>
  <si>
    <t>SV|97599888|75|482845751|1</t>
  </si>
  <si>
    <t>LF|70895397|79|482845690|1</t>
  </si>
  <si>
    <t>SV|75499278|84|482845520|2</t>
  </si>
  <si>
    <t>SV|75499278|84|482845520|1</t>
  </si>
  <si>
    <t>SV|97833574|56|482845500|2</t>
  </si>
  <si>
    <t>SV|97829343|61|482845500|1</t>
  </si>
  <si>
    <t>SV|96736463|63|482845270|3</t>
  </si>
  <si>
    <t>SV|96736463|63|482845270|2</t>
  </si>
  <si>
    <t>SV|96736463|63|482845270|1</t>
  </si>
  <si>
    <t>HA|338902|75|482844941|2</t>
  </si>
  <si>
    <t>HA|338902|75|482844941|1</t>
  </si>
  <si>
    <t>SV|61712522|143|482844730|2</t>
  </si>
  <si>
    <t>SV|61712522|143|482844730|1</t>
  </si>
  <si>
    <t>SV|98442083|29|482844667|2</t>
  </si>
  <si>
    <t>SV|98442083|29|482844667|1</t>
  </si>
  <si>
    <t>SV|92550845|104|482844658|2</t>
  </si>
  <si>
    <t>SV|92550845|104|482844658|1</t>
  </si>
  <si>
    <t>SV|97613121|68|482844560|2</t>
  </si>
  <si>
    <t>SV|97613121|68|482844560|1</t>
  </si>
  <si>
    <t>HA|245282|101|482844496|1</t>
  </si>
  <si>
    <t>KR|73630713|193|482844259|1</t>
  </si>
  <si>
    <t>SV|98246964|26|482843590|1</t>
  </si>
  <si>
    <t>SV|92708927|87|482843566|1</t>
  </si>
  <si>
    <t>LV|48623357|16|482843223|1</t>
  </si>
  <si>
    <t>SV|92708927|87|482841449|1</t>
  </si>
  <si>
    <t>LV|48648882|20|482841232|1</t>
  </si>
  <si>
    <t>SV|74195507|35|482841228|1</t>
  </si>
  <si>
    <t>LV|481027164|231|482839958|2</t>
  </si>
  <si>
    <t>LV|481027164|231|482839958|1</t>
  </si>
  <si>
    <t>LF|60270315|110|482838454|7</t>
  </si>
  <si>
    <t>LF|60257803|131|482838454|6</t>
  </si>
  <si>
    <t>LF|60180130|131|482838454|5</t>
  </si>
  <si>
    <t>LF|60093214|292|482838454|4</t>
  </si>
  <si>
    <t>LF|60091169|141|482838454|3</t>
  </si>
  <si>
    <t>LF|60091163|135|482838454|2</t>
  </si>
  <si>
    <t>LF|60242820|130|482838447|7</t>
  </si>
  <si>
    <t>LF|60209543|159|482838447|6</t>
  </si>
  <si>
    <t>LF|60091166|96|482838447|4</t>
  </si>
  <si>
    <t>LF|60082545|138|482838447|3</t>
  </si>
  <si>
    <t>LF|60048609|130|482838447|2</t>
  </si>
  <si>
    <t>LF|60047315|87|482838447|1</t>
  </si>
  <si>
    <t>LV|431811530|222|482837701|2</t>
  </si>
  <si>
    <t>LV|431811530|222|482837701|1</t>
  </si>
  <si>
    <t>LV|48623358|13|482837485|1</t>
  </si>
  <si>
    <t>SV|96894437|154|482836255|1</t>
  </si>
  <si>
    <t>LV|423939583|92|482835543|2</t>
  </si>
  <si>
    <t>LV|423939583|92|482835543|1</t>
  </si>
  <si>
    <t>LF|60091164|124|482834701|3</t>
  </si>
  <si>
    <t>LF|60091157|119|482834701|2</t>
  </si>
  <si>
    <t>LF|60077535|141|482834701|1</t>
  </si>
  <si>
    <t>LV|481887425|188|482834573|2</t>
  </si>
  <si>
    <t>LV|481887425|188|482834573|1</t>
  </si>
  <si>
    <t>SV|70311835|68|482833244|2</t>
  </si>
  <si>
    <t>SV|75649720|83|482831401|1</t>
  </si>
  <si>
    <t>LV|48853101|12|482829090|1</t>
  </si>
  <si>
    <t>LV|10734658|102|482828958|1</t>
  </si>
  <si>
    <t>SV|96100525|97|482828655|1</t>
  </si>
  <si>
    <t>SV|92533952|54|482828647|2</t>
  </si>
  <si>
    <t>SV|92533952|54|482828647|1</t>
  </si>
  <si>
    <t>LV|480415010|127|482828188|2</t>
  </si>
  <si>
    <t>LV|480415010|127|482828188|1</t>
  </si>
  <si>
    <t>LV|48733690|14|482827976|3</t>
  </si>
  <si>
    <t>LV|48565307|15|482827976|2</t>
  </si>
  <si>
    <t>LV|48300702|23|482827976|1</t>
  </si>
  <si>
    <t>LV|431947841|238|482827523|1</t>
  </si>
  <si>
    <t>LV|430009495|74|482826941|1</t>
  </si>
  <si>
    <t>LV|432022325|155|482826373|1</t>
  </si>
  <si>
    <t>SV|68242933|160|482825547|2</t>
  </si>
  <si>
    <t>SV|427924877|188|482825547|1</t>
  </si>
  <si>
    <t>SV|75007907|10|482825307|1</t>
  </si>
  <si>
    <t>SV|75007906|11|482825307|5</t>
  </si>
  <si>
    <t>LV|48667047|18|482825307|4</t>
  </si>
  <si>
    <t>LV|48667046|15|482825307|6</t>
  </si>
  <si>
    <t>LV|48366138|9|482825307|2</t>
  </si>
  <si>
    <t>LF|71278744|63|482811443|1</t>
  </si>
  <si>
    <t>LF|71273229|82|482810931|1</t>
  </si>
  <si>
    <t>SV|93816329|95|482807300|1</t>
  </si>
  <si>
    <t>LF|60139625|250|482805022|1</t>
  </si>
  <si>
    <t>SV|74980631|25|482804414|1</t>
  </si>
  <si>
    <t>SV|70439256|363|482803293|1</t>
  </si>
  <si>
    <t>LV|48224457|26|482802709|1</t>
  </si>
  <si>
    <t>LV|31856069|16|482802643|1</t>
  </si>
  <si>
    <t>KR|7778804|262|482764804|1</t>
  </si>
  <si>
    <t>SV|75113201|200|482764369|1</t>
  </si>
  <si>
    <t>KR|74292679|37|482763766|2</t>
  </si>
  <si>
    <t>KR|74292679|37|482763766|1</t>
  </si>
  <si>
    <t>SV|97891505|31|482763765|2</t>
  </si>
  <si>
    <t>SV|97891505|31|482763765|1</t>
  </si>
  <si>
    <t>SV|97891505|31|482763765|3</t>
  </si>
  <si>
    <t>SV|95013410|70|482761624|2</t>
  </si>
  <si>
    <t>SV|95013410|70|482761624|1</t>
  </si>
  <si>
    <t>SV|75637332|8|482761547|1</t>
  </si>
  <si>
    <t>SV|93918111|136|482761536|2</t>
  </si>
  <si>
    <t>SV|93918111|136|482761536|1</t>
  </si>
  <si>
    <t>SV|75504436|58|482761529|1</t>
  </si>
  <si>
    <t>AS|5472412|179|482761487|2</t>
  </si>
  <si>
    <t>AS|5472412|179|482761487|1</t>
  </si>
  <si>
    <t>HA|6193827|290|482761485|2</t>
  </si>
  <si>
    <t>HA|6193827|290|482761485|1</t>
  </si>
  <si>
    <t>SV|97273853|73|482761483|2</t>
  </si>
  <si>
    <t>SV|97273853|73|482761483|1</t>
  </si>
  <si>
    <t>SV|98418108|37|482761428|1</t>
  </si>
  <si>
    <t>SV|97435748|16|482761382|1</t>
  </si>
  <si>
    <t>SV|97649586|43|482761374|1</t>
  </si>
  <si>
    <t>SV|97600743|90|482761370|2</t>
  </si>
  <si>
    <t>SV|97600743|90|482761370|1</t>
  </si>
  <si>
    <t>SV|95017406|255|482761309|2</t>
  </si>
  <si>
    <t>SV|95017406|255|482761309|1</t>
  </si>
  <si>
    <t>SV|95017416|80|482761308|2</t>
  </si>
  <si>
    <t>SV|95017416|80|482761308|1</t>
  </si>
  <si>
    <t>SV|98105495|39|482761303|1</t>
  </si>
  <si>
    <t>SV|97467303|34|482761295|6</t>
  </si>
  <si>
    <t>SV|97467303|34|482761295|5</t>
  </si>
  <si>
    <t>SV|97425246|34|482761295|4</t>
  </si>
  <si>
    <t>SV|97421023|81|482761295|2</t>
  </si>
  <si>
    <t>SV|97421023|81|482761295|1</t>
  </si>
  <si>
    <t>SV|97425246|34|482761295|3</t>
  </si>
  <si>
    <t>SV|96404248|204|482761281|1</t>
  </si>
  <si>
    <t>SV|73572989|56|482761258|1</t>
  </si>
  <si>
    <t>SV|72537780|29|482761162|2</t>
  </si>
  <si>
    <t>SV|72537780|29|482761162|1</t>
  </si>
  <si>
    <t>KR|74507988|34|482761041|2</t>
  </si>
  <si>
    <t>KR|74507988|34|482761041|1</t>
  </si>
  <si>
    <t>KR|74212327|92|482760924|1</t>
  </si>
  <si>
    <t>LF|70961001|49|482760890|1</t>
  </si>
  <si>
    <t>SV|74943175|216|482760805|2</t>
  </si>
  <si>
    <t>SV|74943175|216|482760805|1</t>
  </si>
  <si>
    <t>SV|95905345|114|482760762|1</t>
  </si>
  <si>
    <t>LV|8212413|127|482760720|2</t>
  </si>
  <si>
    <t>LV|8212413|127|482760720|1</t>
  </si>
  <si>
    <t>SV|1019101|128|482760719|2</t>
  </si>
  <si>
    <t>SV|1019101|128|482760719|1</t>
  </si>
  <si>
    <t>SV|1468778|105|482760680|1</t>
  </si>
  <si>
    <t>KR|74089672|38|482760233|2</t>
  </si>
  <si>
    <t>KR|74089672|38|482760233|1</t>
  </si>
  <si>
    <t>SV|96697278|25|482760232|2</t>
  </si>
  <si>
    <t>SV|96697278|25|482760232|1</t>
  </si>
  <si>
    <t>SV|96691490|39|482760231|2</t>
  </si>
  <si>
    <t>SV|96691490|39|482760231|1</t>
  </si>
  <si>
    <t>SV|97936999|12|482760229|2</t>
  </si>
  <si>
    <t>SV|97936999|12|482760229|1</t>
  </si>
  <si>
    <t>SV|97916712|15|482760228|2</t>
  </si>
  <si>
    <t>SV|97916712|15|482760228|1</t>
  </si>
  <si>
    <t>AS|5534248|282|482760142|1</t>
  </si>
  <si>
    <t>SV|95017502|161|482760142|2</t>
  </si>
  <si>
    <t>SV|97282991|23|482760141|2</t>
  </si>
  <si>
    <t>SV|97282991|23|482760141|1</t>
  </si>
  <si>
    <t>SV|96017916|50|482760095|2</t>
  </si>
  <si>
    <t>SV|96017916|50|482760095|1</t>
  </si>
  <si>
    <t>SV|95599818|71|482760057|3</t>
  </si>
  <si>
    <t>SV|95599818|71|482760057|2</t>
  </si>
  <si>
    <t>SV|95599818|71|482760057|1</t>
  </si>
  <si>
    <t>KR|73073025|274|482760056|2</t>
  </si>
  <si>
    <t>SV|97652536|43|482760056|6</t>
  </si>
  <si>
    <t>SV|97652536|43|482760056|5</t>
  </si>
  <si>
    <t>KR|73073025|274|482760056|1</t>
  </si>
  <si>
    <t>SV|96086090|83|482760056|4</t>
  </si>
  <si>
    <t>SV|96086090|83|482760056|3</t>
  </si>
  <si>
    <t>SV|95837218|92|482760055|3</t>
  </si>
  <si>
    <t>SV|95837218|92|482760055|2</t>
  </si>
  <si>
    <t>SV|95837218|92|482760055|1</t>
  </si>
  <si>
    <t>KR|72067110|125|482760052|3</t>
  </si>
  <si>
    <t>KR|72067110|125|482760052|2</t>
  </si>
  <si>
    <t>KR|72067110|125|482760052|1</t>
  </si>
  <si>
    <t>LF|71152796|61|482760045|1</t>
  </si>
  <si>
    <t>SV|70840663|227|482759985|1</t>
  </si>
  <si>
    <t>SV|96292030|145|482759814|1</t>
  </si>
  <si>
    <t>SV|74369794|64|482759335|2</t>
  </si>
  <si>
    <t>SV|74369794|64|482759335|1</t>
  </si>
  <si>
    <t>SV|94266219|51|482759335|6</t>
  </si>
  <si>
    <t>SV|94266219|51|482759335|5</t>
  </si>
  <si>
    <t>SV|94252746|30|482759335|4</t>
  </si>
  <si>
    <t>SV|94252746|30|482759335|3</t>
  </si>
  <si>
    <t>DA|9513150|97|482759233|1</t>
  </si>
  <si>
    <t>UV|2362002|13|482759105|2</t>
  </si>
  <si>
    <t>UV|2362002|13|482759105|1</t>
  </si>
  <si>
    <t>UV|2361900|15|482759100|2</t>
  </si>
  <si>
    <t>UV|2361900|15|482759100|1</t>
  </si>
  <si>
    <t>SV|96136984|20|482759035|2</t>
  </si>
  <si>
    <t>SV|96136984|20|482759035|1</t>
  </si>
  <si>
    <t>SV|70853479|87|482758784|3</t>
  </si>
  <si>
    <t>SV|70853479|87|482758784|2</t>
  </si>
  <si>
    <t>SV|70853479|87|482758784|1</t>
  </si>
  <si>
    <t>SV|92347372|67|482758773|3</t>
  </si>
  <si>
    <t>SV|92347372|67|482758773|2</t>
  </si>
  <si>
    <t>SV|92347372|67|482758773|1</t>
  </si>
  <si>
    <t>SV|97747865|36|482758491|1</t>
  </si>
  <si>
    <t>SV|96868858|59|482758406|4</t>
  </si>
  <si>
    <t>SV|96868858|59|482758406|3</t>
  </si>
  <si>
    <t>SV|96863053|53|482758406|2</t>
  </si>
  <si>
    <t>SV|96863053|53|482758406|1</t>
  </si>
  <si>
    <t>KR|71976250|231|482758403|3</t>
  </si>
  <si>
    <t>KR|71976250|231|482758403|2</t>
  </si>
  <si>
    <t>KR|71976250|231|482758403|1</t>
  </si>
  <si>
    <t>SV|96089904|93|482758402|3</t>
  </si>
  <si>
    <t>SV|96089904|93|482758402|2</t>
  </si>
  <si>
    <t>SV|96089904|93|482758402|1</t>
  </si>
  <si>
    <t>SV|733270|185|482758401|3</t>
  </si>
  <si>
    <t>SV|733270|185|482758401|2</t>
  </si>
  <si>
    <t>SV|733270|185|482758401|1</t>
  </si>
  <si>
    <t>LF|71310539|24|482758399|1</t>
  </si>
  <si>
    <t>KR|72114513|194|482758398|3</t>
  </si>
  <si>
    <t>KR|72114513|194|482758398|2</t>
  </si>
  <si>
    <t>KR|72114513|194|482758398|1</t>
  </si>
  <si>
    <t>SV|91262275|112|482758396|1</t>
  </si>
  <si>
    <t>SV|95578264|126|482758395|6</t>
  </si>
  <si>
    <t>SV|95578264|126|482758395|5</t>
  </si>
  <si>
    <t>KR|72071845|188|482758394|3</t>
  </si>
  <si>
    <t>KR|72071845|188|482758394|2</t>
  </si>
  <si>
    <t>KR|72071845|188|482758394|1</t>
  </si>
  <si>
    <t>SV|98323138|13|482758393|3</t>
  </si>
  <si>
    <t>SV|98323138|13|482758393|2</t>
  </si>
  <si>
    <t>SV|98323138|13|482758393|1</t>
  </si>
  <si>
    <t>SV|96103023|128|482758125|1</t>
  </si>
  <si>
    <t>KR|67228372|253|482758042|1</t>
  </si>
  <si>
    <t>KR|74033909|189|482757808|1</t>
  </si>
  <si>
    <t>KR|74212327|92|482757801|1</t>
  </si>
  <si>
    <t>SV|97879234|33|482757793|1</t>
  </si>
  <si>
    <t>SV|418783751|80|482757740|3</t>
  </si>
  <si>
    <t>SV|418783751|80|482757740|2</t>
  </si>
  <si>
    <t>SV|418783751|80|482757740|1</t>
  </si>
  <si>
    <t>SV|418821069|83|482757733|3</t>
  </si>
  <si>
    <t>SV|418821069|83|482757733|2</t>
  </si>
  <si>
    <t>SV|418821069|83|482757733|1</t>
  </si>
  <si>
    <t>SV|98168770|38|482757653|1</t>
  </si>
  <si>
    <t>SV|96136072|34|482757573|2</t>
  </si>
  <si>
    <t>SV|96136072|34|482757573|1</t>
  </si>
  <si>
    <t>SV|97073383|74|482757133|2</t>
  </si>
  <si>
    <t>SV|97073383|74|482757133|1</t>
  </si>
  <si>
    <t>SV|97077834|74|482757130|2</t>
  </si>
  <si>
    <t>SV|97077834|74|482757130|1</t>
  </si>
  <si>
    <t>HA|1126623|146|482757033|2</t>
  </si>
  <si>
    <t>HA|1126623|146|482757033|1</t>
  </si>
  <si>
    <t>SV|90999629|155|482757029|2</t>
  </si>
  <si>
    <t>SV|90999629|155|482757029|1</t>
  </si>
  <si>
    <t>SV|92121132|125|482757022|2</t>
  </si>
  <si>
    <t>SV|92121132|125|482757022|1</t>
  </si>
  <si>
    <t>SV|8701309|145|482756957|3</t>
  </si>
  <si>
    <t>SV|8701309|145|482756957|2</t>
  </si>
  <si>
    <t>SV|8701309|145|482756957|1</t>
  </si>
  <si>
    <t>KR|73966941|41|482756955|2</t>
  </si>
  <si>
    <t>KR|73966941|41|482756955|1</t>
  </si>
  <si>
    <t>LF|71142304|48|482756954|1</t>
  </si>
  <si>
    <t>KR|73883741|46|482756945|2</t>
  </si>
  <si>
    <t>KR|73883741|46|482756945|1</t>
  </si>
  <si>
    <t>LF|71316631|23|482756895|1</t>
  </si>
  <si>
    <t>LF|71157756|36|482756891|1</t>
  </si>
  <si>
    <t>LF|71157751|68|482756888|1</t>
  </si>
  <si>
    <t>SV|96461086|53|482756883|3</t>
  </si>
  <si>
    <t>SV|96461086|53|482756883|2</t>
  </si>
  <si>
    <t>SV|96461086|53|482756883|1</t>
  </si>
  <si>
    <t>LF|71291290|55|482756760|2</t>
  </si>
  <si>
    <t>LF|71237058|24|482756760|1</t>
  </si>
  <si>
    <t>LF|71291290|55|482756759|2</t>
  </si>
  <si>
    <t>LF|71237058|24|482756759|1</t>
  </si>
  <si>
    <t>LF|70923769|53|482756674|1</t>
  </si>
  <si>
    <t>SV|96411531|26|482756670|2</t>
  </si>
  <si>
    <t>SV|96411531|26|482756670|1</t>
  </si>
  <si>
    <t>KR|73097106|160|482756548|1</t>
  </si>
  <si>
    <t>SV|416846952|168|482756486|1</t>
  </si>
  <si>
    <t>SV|97041594|49|482756385|1</t>
  </si>
  <si>
    <t>SV|96849262|66|482756384|2</t>
  </si>
  <si>
    <t>SV|96849262|66|482756384|1</t>
  </si>
  <si>
    <t>SV|96798918|157|482756371|1</t>
  </si>
  <si>
    <t>SV|95693666|41|482756370|2</t>
  </si>
  <si>
    <t>SV|95693666|41|482756370|1</t>
  </si>
  <si>
    <t>SV|61570129|73|482756320|2</t>
  </si>
  <si>
    <t>SV|61570129|73|482756320|1</t>
  </si>
  <si>
    <t>SV|61570130|55|482756319|2</t>
  </si>
  <si>
    <t>SV|61570130|55|482756319|1</t>
  </si>
  <si>
    <t>SV|94718550|210|482756212|1</t>
  </si>
  <si>
    <t>SV|92229487|148|482756110|1</t>
  </si>
  <si>
    <t>DA|7132594|488|482755904|4</t>
  </si>
  <si>
    <t>DA|7132594|488|482755904|3</t>
  </si>
  <si>
    <t>DA|977453|665|482755904|2</t>
  </si>
  <si>
    <t>DA|977453|665|482755904|1</t>
  </si>
  <si>
    <t>DA|132936|108|482755853|3</t>
  </si>
  <si>
    <t>DA|132936|108|482755853|2</t>
  </si>
  <si>
    <t>DA|132936|108|482755853|1</t>
  </si>
  <si>
    <t>SV|98327718|11|482755847|1</t>
  </si>
  <si>
    <t>HA|617167|110|482755841|3</t>
  </si>
  <si>
    <t>HA|617167|110|482755841|2</t>
  </si>
  <si>
    <t>HA|617167|110|482755841|1</t>
  </si>
  <si>
    <t>SV|97630430|51|482755745|2</t>
  </si>
  <si>
    <t>SV|97630430|51|482755745|1</t>
  </si>
  <si>
    <t>HA|3919847|131|482755679|2</t>
  </si>
  <si>
    <t>HA|3919847|131|482755679|1</t>
  </si>
  <si>
    <t>KR|70815872|214|482755530|2</t>
  </si>
  <si>
    <t>KR|70815872|214|482755530|1</t>
  </si>
  <si>
    <t>SV|97281788|19|482755522|2</t>
  </si>
  <si>
    <t>SV|97281788|19|482755522|1</t>
  </si>
  <si>
    <t>SV|95443966|25|482755421|4</t>
  </si>
  <si>
    <t>SV|95443966|25|482755421|3</t>
  </si>
  <si>
    <t>KR|73474718|117|482755421|2</t>
  </si>
  <si>
    <t>KR|73474718|117|482755421|1</t>
  </si>
  <si>
    <t>SV|93517146|151|482755418|3</t>
  </si>
  <si>
    <t>SV|93517146|151|482755418|2</t>
  </si>
  <si>
    <t>SV|93517146|151|482755418|1</t>
  </si>
  <si>
    <t>LF|71214231|36|482755417|3</t>
  </si>
  <si>
    <t>LF|70055819|123|482755417|2</t>
  </si>
  <si>
    <t>LF|70020423|106|482755417|1</t>
  </si>
  <si>
    <t>SV|486062539|340|482755415|2</t>
  </si>
  <si>
    <t>SV|486062539|340|482755415|1</t>
  </si>
  <si>
    <t>SV|97151255|27|482755412|2</t>
  </si>
  <si>
    <t>SV|97151255|27|482755412|1</t>
  </si>
  <si>
    <t>SV|95604557|83|482755407|6</t>
  </si>
  <si>
    <t>SV|95604557|83|482755407|5</t>
  </si>
  <si>
    <t>SV|95602996|28|482755407|4</t>
  </si>
  <si>
    <t>SV|95602996|28|482755407|3</t>
  </si>
  <si>
    <t>SV|95595741|41|482755407|2</t>
  </si>
  <si>
    <t>SV|95595741|41|482755407|1</t>
  </si>
  <si>
    <t>SV|69185034|114|482754868|1</t>
  </si>
  <si>
    <t>SV|69185034|114|482754868|2</t>
  </si>
  <si>
    <t>SV|97917273|45|482754756|2</t>
  </si>
  <si>
    <t>SV|97917273|45|482754756|1</t>
  </si>
  <si>
    <t>SV|97183831|23|482754630|2</t>
  </si>
  <si>
    <t>SV|97183831|23|482754630|1</t>
  </si>
  <si>
    <t>LF|71400190|15|482754626|2</t>
  </si>
  <si>
    <t>KR|74332972|38|482754625|2</t>
  </si>
  <si>
    <t>KR|74332972|38|482754625|1</t>
  </si>
  <si>
    <t>SV|97181092|18|482754624|2</t>
  </si>
  <si>
    <t>SV|97181092|18|482754624|1</t>
  </si>
  <si>
    <t>SV|96967866|57|482754620|1</t>
  </si>
  <si>
    <t>DA|9513150|97|482754614|1</t>
  </si>
  <si>
    <t>SV|96307028|60|482754540|1</t>
  </si>
  <si>
    <t>SV|98415354|11|482754370|1</t>
  </si>
  <si>
    <t>SV|98415354|11|482754370|2</t>
  </si>
  <si>
    <t>LF|71380265|17|482754237|1</t>
  </si>
  <si>
    <t>SV|97452350|108|482754168|3</t>
  </si>
  <si>
    <t>SV|97452350|108|482754168|2</t>
  </si>
  <si>
    <t>LF|71149580|52|482753832|1</t>
  </si>
  <si>
    <t>DA|9322063|86|482753733|2</t>
  </si>
  <si>
    <t>DA|9322063|86|482753733|1</t>
  </si>
  <si>
    <t>LF|70887669|55|482753440|1</t>
  </si>
  <si>
    <t>SV|94286539|186|482753437|2</t>
  </si>
  <si>
    <t>SV|94286539|186|482753437|1</t>
  </si>
  <si>
    <t>SV|95990333|73|482753431|1</t>
  </si>
  <si>
    <t>SV|98025381|58|482753426|1</t>
  </si>
  <si>
    <t>SV|95030233|91|482753419|1</t>
  </si>
  <si>
    <t>SV|95538216|63|482753412|1</t>
  </si>
  <si>
    <t>SV|95531075|43|482753408|1</t>
  </si>
  <si>
    <t>SV|95459966|52|482753395|3</t>
  </si>
  <si>
    <t>SV|95459966|52|482753395|2</t>
  </si>
  <si>
    <t>SV|95459966|52|482753395|1</t>
  </si>
  <si>
    <t>LF|71102784|43|482753325|1</t>
  </si>
  <si>
    <t>SV|486832761|343|482753102|3</t>
  </si>
  <si>
    <t>SV|486832761|343|482753102|2</t>
  </si>
  <si>
    <t>SV|486832761|343|482753102|1</t>
  </si>
  <si>
    <t>SV|91223949|223|482753100|3</t>
  </si>
  <si>
    <t>SV|91223949|223|482753100|2</t>
  </si>
  <si>
    <t>SV|91223949|223|482753100|1</t>
  </si>
  <si>
    <t>SV|97131239|51|482753098|3</t>
  </si>
  <si>
    <t>SV|97131239|51|482753098|2</t>
  </si>
  <si>
    <t>SV|97131239|51|482753098|1</t>
  </si>
  <si>
    <t>SV|97510306|79|482752843|2</t>
  </si>
  <si>
    <t>SV|97510306|79|482752843|1</t>
  </si>
  <si>
    <t>SV|97515825|89|482752842|2</t>
  </si>
  <si>
    <t>SV|97515825|89|482752842|1</t>
  </si>
  <si>
    <t>LF|60083239|56|482752574|1</t>
  </si>
  <si>
    <t>SV|96522287|76|482752570|2</t>
  </si>
  <si>
    <t>SV|96522287|76|482752570|1</t>
  </si>
  <si>
    <t>SV|96515754|34|482752568|2</t>
  </si>
  <si>
    <t>SV|96515754|34|482752568|1</t>
  </si>
  <si>
    <t>SV|96509490|38|482752564|2</t>
  </si>
  <si>
    <t>SV|96509490|38|482752564|1</t>
  </si>
  <si>
    <t>LF|70465823|82|482752563|1</t>
  </si>
  <si>
    <t>SV|8717401|101|482752509|3</t>
  </si>
  <si>
    <t>SV|8717401|101|482752509|2</t>
  </si>
  <si>
    <t>SV|8717401|101|482752509|1</t>
  </si>
  <si>
    <t>SV|93732449|99|482752456|3</t>
  </si>
  <si>
    <t>SV|93732449|99|482752456|2</t>
  </si>
  <si>
    <t>SV|93732449|99|482752456|1</t>
  </si>
  <si>
    <t>LF|71152761|51|482752120|1</t>
  </si>
  <si>
    <t>SV|97356490|25|482752115|2</t>
  </si>
  <si>
    <t>SV|97356490|25|482752115|1</t>
  </si>
  <si>
    <t>DA|2243814|100|482752110|2</t>
  </si>
  <si>
    <t>DA|2243814|100|482752110|1</t>
  </si>
  <si>
    <t>SV|98093880|16|482752098|3</t>
  </si>
  <si>
    <t>SV|98093880|16|482752098|2</t>
  </si>
  <si>
    <t>SV|98093880|16|482752098|1</t>
  </si>
  <si>
    <t>SV|94232468|92|482752097|3</t>
  </si>
  <si>
    <t>SV|94232468|92|482752097|2</t>
  </si>
  <si>
    <t>SV|94232468|92|482752097|1</t>
  </si>
  <si>
    <t>AS|2953428|141|482752096|3</t>
  </si>
  <si>
    <t>AS|2953428|141|482752096|2</t>
  </si>
  <si>
    <t>AS|2953428|141|482752096|1</t>
  </si>
  <si>
    <t>HA|5919963|111|482752096|6</t>
  </si>
  <si>
    <t>HA|5919963|111|482752096|5</t>
  </si>
  <si>
    <t>HA|5919963|111|482752096|4</t>
  </si>
  <si>
    <t>SV|94749831|62|482752096|12</t>
  </si>
  <si>
    <t>SV|94749831|62|482752096|11</t>
  </si>
  <si>
    <t>SV|94749831|62|482752096|10</t>
  </si>
  <si>
    <t>KR|4995412|273|482752096|9</t>
  </si>
  <si>
    <t>KR|4995412|273|482752096|8</t>
  </si>
  <si>
    <t>KR|4995412|273|482752096|7</t>
  </si>
  <si>
    <t>LF|71199943|29|482752091|1</t>
  </si>
  <si>
    <t>SV|94759076|40|482752088|3</t>
  </si>
  <si>
    <t>SV|94759076|40|482752088|2</t>
  </si>
  <si>
    <t>SV|94759076|40|482752088|1</t>
  </si>
  <si>
    <t>KR|12626845|116|482752086|3</t>
  </si>
  <si>
    <t>KR|12626845|116|482752086|2</t>
  </si>
  <si>
    <t>KR|12626845|116|482752086|1</t>
  </si>
  <si>
    <t>DA|6147800|108|482752082|3</t>
  </si>
  <si>
    <t>DA|6147800|108|482752082|2</t>
  </si>
  <si>
    <t>DA|6147800|108|482752082|1</t>
  </si>
  <si>
    <t>SV|95554699|65|482751847|3</t>
  </si>
  <si>
    <t>SV|95554699|65|482751847|2</t>
  </si>
  <si>
    <t>SV|95554699|65|482751847|1</t>
  </si>
  <si>
    <t>AS|5146673|93|482751777|2</t>
  </si>
  <si>
    <t>AS|5135688|75|482751777|1</t>
  </si>
  <si>
    <t>LF|70698527|114|482751713|1</t>
  </si>
  <si>
    <t>LF|71120579|36|482751711|1</t>
  </si>
  <si>
    <t>LF|71255036|14|482751709|1</t>
  </si>
  <si>
    <t>SV|72538577|152|482751663|5</t>
  </si>
  <si>
    <t>LF|70335882|136|482751663|4</t>
  </si>
  <si>
    <t>SV|93860871|156|482751663|3</t>
  </si>
  <si>
    <t>SV|92119781|220|482751663|2</t>
  </si>
  <si>
    <t>SV|91791241|131|482751663|1</t>
  </si>
  <si>
    <t>SV|92119781|220|482751662|1</t>
  </si>
  <si>
    <t>SV|93860871|156|482751660|1</t>
  </si>
  <si>
    <t>LF|70335882|136|482751659|1</t>
  </si>
  <si>
    <t>SV|91791241|131|482751658|1</t>
  </si>
  <si>
    <t>SV|72538577|152|482751657|2</t>
  </si>
  <si>
    <t>SV|72538577|152|482751657|1</t>
  </si>
  <si>
    <t>SV|97442303|34|482751362|1</t>
  </si>
  <si>
    <t>SV|97852902|8|482751211|2</t>
  </si>
  <si>
    <t>SV|97852902|8|482751211|1</t>
  </si>
  <si>
    <t>LF|71086206|15|482751209|1</t>
  </si>
  <si>
    <t>SV|96245224|91|482751033|5</t>
  </si>
  <si>
    <t>SV|95706597|77|482751033|4</t>
  </si>
  <si>
    <t>SV|94610023|78|482751033|3</t>
  </si>
  <si>
    <t>SV|94603846|124|482751033|1</t>
  </si>
  <si>
    <t>SV|96858494|118|482750617|2</t>
  </si>
  <si>
    <t>SV|96858494|118|482750617|1</t>
  </si>
  <si>
    <t>SV|95692343|47|482750567|2</t>
  </si>
  <si>
    <t>SV|95692343|47|482750567|1</t>
  </si>
  <si>
    <t>SV|96894437|154|482750325|2</t>
  </si>
  <si>
    <t>SV|96894437|154|482750325|1</t>
  </si>
  <si>
    <t>SV|73011885|26|482750158|3</t>
  </si>
  <si>
    <t>SV|73011885|26|482750158|2</t>
  </si>
  <si>
    <t>SV|73011885|26|482750158|1</t>
  </si>
  <si>
    <t>SV|97519427|47|482750113|2</t>
  </si>
  <si>
    <t>SV|97519427|47|482750113|1</t>
  </si>
  <si>
    <t>SV|96515373|95|482749871|1</t>
  </si>
  <si>
    <t>SV|98507537|7|482749863|1</t>
  </si>
  <si>
    <t>SV|98507816|7|482749863|2</t>
  </si>
  <si>
    <t>LF|71380255|17|482749859|1</t>
  </si>
  <si>
    <t>SV|93720505|40|482749702|3</t>
  </si>
  <si>
    <t>SV|93720505|40|482749702|2</t>
  </si>
  <si>
    <t>SV|93720505|40|482749702|1</t>
  </si>
  <si>
    <t>LF|71232996|29|482749566|1</t>
  </si>
  <si>
    <t>SV|95443847|47|482749285|3</t>
  </si>
  <si>
    <t>SV|95443847|47|482749285|2</t>
  </si>
  <si>
    <t>SV|95443847|47|482749285|1</t>
  </si>
  <si>
    <t>SV|94225610|80|482749280|3</t>
  </si>
  <si>
    <t>SV|94225610|80|482749280|2</t>
  </si>
  <si>
    <t>SV|94225610|80|482749280|1</t>
  </si>
  <si>
    <t>SV|97746675|58|482749277|9</t>
  </si>
  <si>
    <t>SV|97746675|58|482749277|8</t>
  </si>
  <si>
    <t>SV|97746675|58|482749277|7</t>
  </si>
  <si>
    <t>SV|95708958|82|482749277|6</t>
  </si>
  <si>
    <t>SV|95708958|82|482749277|5</t>
  </si>
  <si>
    <t>SV|95708958|82|482749277|4</t>
  </si>
  <si>
    <t>SV|95704620|85|482749277|3</t>
  </si>
  <si>
    <t>SV|95704620|85|482749277|2</t>
  </si>
  <si>
    <t>SV|95704620|85|482749277|1</t>
  </si>
  <si>
    <t>SV|74826605|225|482749228|3</t>
  </si>
  <si>
    <t>SV|74826605|225|482749228|2</t>
  </si>
  <si>
    <t>SV|74826605|225|482749228|1</t>
  </si>
  <si>
    <t>SV|427890189|371|482749143|1</t>
  </si>
  <si>
    <t>SV|95517697|73|482749042|2</t>
  </si>
  <si>
    <t>SV|95512624|33|482749042|1</t>
  </si>
  <si>
    <t>LV|8829037|273|482748862|1</t>
  </si>
  <si>
    <t>SV|61570130|55|482748588|2</t>
  </si>
  <si>
    <t>SV|61570130|55|482748588|1</t>
  </si>
  <si>
    <t>LV|48190204|44|482748421|4</t>
  </si>
  <si>
    <t>LV|48190203|32|482748421|1</t>
  </si>
  <si>
    <t>LV|48190202|47|482748421|3</t>
  </si>
  <si>
    <t>LV|48190201|51|482748421|2</t>
  </si>
  <si>
    <t>SV|96048023|65|482748356|1</t>
  </si>
  <si>
    <t>SV|75278856|134|482748342|7</t>
  </si>
  <si>
    <t>SV|75278856|134|482748342|6</t>
  </si>
  <si>
    <t>SV|75278762|301|482748342|5</t>
  </si>
  <si>
    <t>SV|75217454|105|482748342|4</t>
  </si>
  <si>
    <t>SV|75217454|105|482748342|3</t>
  </si>
  <si>
    <t>KR|74557554|16|482748342|21</t>
  </si>
  <si>
    <t>KR|74557554|16|482748342|20</t>
  </si>
  <si>
    <t>SV|97964975|31|482748342|15</t>
  </si>
  <si>
    <t>SV|97964975|31|482748342|14</t>
  </si>
  <si>
    <t>SV|96267030|65|482748342|11</t>
  </si>
  <si>
    <t>SV|96267030|65|482748342|10</t>
  </si>
  <si>
    <t>SV|96206925|12|482748342|9</t>
  </si>
  <si>
    <t>SV|96206925|12|482748342|8</t>
  </si>
  <si>
    <t>KR|73893875|53|482748342|19</t>
  </si>
  <si>
    <t>KR|73893875|53|482748342|18</t>
  </si>
  <si>
    <t>KR|73534906|104|482748342|17</t>
  </si>
  <si>
    <t>KR|73534906|104|482748342|16</t>
  </si>
  <si>
    <t>SV|97530256|24|482748296|1</t>
  </si>
  <si>
    <t>SV|97276871|24|482748025|1</t>
  </si>
  <si>
    <t>SV|97276861|19|482748011|1</t>
  </si>
  <si>
    <t>SV|97834621|24|482747975|2</t>
  </si>
  <si>
    <t>SV|97834621|24|482747975|1</t>
  </si>
  <si>
    <t>SV|97818010|19|482747973|2</t>
  </si>
  <si>
    <t>SV|97818010|19|482747973|1</t>
  </si>
  <si>
    <t>SV|97777398|29|482747972|2</t>
  </si>
  <si>
    <t>SV|97777398|29|482747972|1</t>
  </si>
  <si>
    <t>LF|71086196|18|482747757|1</t>
  </si>
  <si>
    <t>LF|70954798|60|482747646|1</t>
  </si>
  <si>
    <t>SV|98042427|14|482747527|1</t>
  </si>
  <si>
    <t>SV|98042427|14|482747527|2</t>
  </si>
  <si>
    <t>SV|96852793|14|482747442|1</t>
  </si>
  <si>
    <t>SV|95693656|33|482747055|2</t>
  </si>
  <si>
    <t>SV|95693656|33|482747055|1</t>
  </si>
  <si>
    <t>SV|428088440|520|482746998|1</t>
  </si>
  <si>
    <t>SV|74029127|15|482746878|3</t>
  </si>
  <si>
    <t>SV|74029127|15|482746878|2</t>
  </si>
  <si>
    <t>SV|74029127|15|482746878|1</t>
  </si>
  <si>
    <t>SV|428174330|56|482746876|2</t>
  </si>
  <si>
    <t>SV|428174330|56|482746876|1</t>
  </si>
  <si>
    <t>SV|96706366|75|482746813|1</t>
  </si>
  <si>
    <t>AS|2552933|163|482746772|1</t>
  </si>
  <si>
    <t>LF|70456015|40|482746538|1</t>
  </si>
  <si>
    <t>SV|96491183|31|482746537|2</t>
  </si>
  <si>
    <t>SV|96491183|31|482746537|1</t>
  </si>
  <si>
    <t>LF|70456060|42|482746536|1</t>
  </si>
  <si>
    <t>LF|70685769|78|482746260|4</t>
  </si>
  <si>
    <t>SV|97365578|43|482745802|2</t>
  </si>
  <si>
    <t>SV|97365578|43|482745802|1</t>
  </si>
  <si>
    <t>SV|95415664|29|482745800|2</t>
  </si>
  <si>
    <t>SV|95415664|29|482745800|1</t>
  </si>
  <si>
    <t>KR|15593985|74|482745580|1</t>
  </si>
  <si>
    <t>SV|97077872|19|482745311|1</t>
  </si>
  <si>
    <t>SV|69594753|98|482745232|2</t>
  </si>
  <si>
    <t>SV|69594753|98|482745232|1</t>
  </si>
  <si>
    <t>DA|8192281|58|482745231|2</t>
  </si>
  <si>
    <t>DA|8192281|58|482745231|1</t>
  </si>
  <si>
    <t>SV|428177553|163|482745194|2</t>
  </si>
  <si>
    <t>SV|428177553|163|482745194|1</t>
  </si>
  <si>
    <t>LV|423489982|116|482745190|2</t>
  </si>
  <si>
    <t>LV|423489982|116|482745190|1</t>
  </si>
  <si>
    <t>SV|61570129|73|482745188|2</t>
  </si>
  <si>
    <t>SV|61570129|73|482745188|1</t>
  </si>
  <si>
    <t>LV|425465933|101|482745187|2</t>
  </si>
  <si>
    <t>LV|425465933|101|482745187|1</t>
  </si>
  <si>
    <t>SV|75179326|46|482745186|2</t>
  </si>
  <si>
    <t>SV|75179326|46|482745186|1</t>
  </si>
  <si>
    <t>KR|73871804|106|482745103|1</t>
  </si>
  <si>
    <t>LV|33103166|9|482744123|1</t>
  </si>
  <si>
    <t>LV|48741153|15|482743921|1</t>
  </si>
  <si>
    <t>SV|74461812|50|482743856|1</t>
  </si>
  <si>
    <t>KR|73630713|193|482742651|1</t>
  </si>
  <si>
    <t>LF|70988922|28|482742035|1</t>
  </si>
  <si>
    <t>KR|73630713|193|482738661|1</t>
  </si>
  <si>
    <t>SV|66113438|193|482735074|1</t>
  </si>
  <si>
    <t>SV|93502147|149|482735074|2</t>
  </si>
  <si>
    <t>LV|432140661|60|482732448|6</t>
  </si>
  <si>
    <t>LV|432140661|60|482732448|5</t>
  </si>
  <si>
    <t>LV|432140658|122|482732448|4</t>
  </si>
  <si>
    <t>LV|432140658|122|482732448|3</t>
  </si>
  <si>
    <t>LV|431776986|84|482732448|2</t>
  </si>
  <si>
    <t>LV|431776986|84|482732448|1</t>
  </si>
  <si>
    <t>SV|73707343|95|482732085|1</t>
  </si>
  <si>
    <t>LV|10681688|68|482728589|1</t>
  </si>
  <si>
    <t>SV|70385525|88|482728360|1</t>
  </si>
  <si>
    <t>LV|48741154|11|482728079|1</t>
  </si>
  <si>
    <t>LV|10283402|97|482726794|1</t>
  </si>
  <si>
    <t>LV|48843761|12|482726503|1</t>
  </si>
  <si>
    <t>LV|48888481|14|482726501|1</t>
  </si>
  <si>
    <t>KR|73047854|137|482725093|6</t>
  </si>
  <si>
    <t>KR|73047854|137|482725093|5</t>
  </si>
  <si>
    <t>KR|65442674|114|482725093|4</t>
  </si>
  <si>
    <t>KR|65442674|114|482725093|3</t>
  </si>
  <si>
    <t>LV|8829048|285|482724964|4</t>
  </si>
  <si>
    <t>LV|8829048|285|482724964|3</t>
  </si>
  <si>
    <t>LV|8481218|260|482724964|2</t>
  </si>
  <si>
    <t>LV|8481218|260|482724964|1</t>
  </si>
  <si>
    <t>KR|73965821|69|482707612|1</t>
  </si>
  <si>
    <t>LF|70284420|204|482704324|1</t>
  </si>
  <si>
    <t>SV|74283235|151|482702136|1</t>
  </si>
  <si>
    <t>SV|637315|137|482667637|1</t>
  </si>
  <si>
    <t>DA|5482096|64|482667637|5</t>
  </si>
  <si>
    <t>DA|5482094|33|482667637|4</t>
  </si>
  <si>
    <t>SV|70467151|48|482667637|3</t>
  </si>
  <si>
    <t>DA|1173449|127|482667637|2</t>
  </si>
  <si>
    <t>SV|91485502|76|482667637|6</t>
  </si>
  <si>
    <t>SV|97284865|33|482667126|1</t>
  </si>
  <si>
    <t>SV|96953482|57|482661119|1</t>
  </si>
  <si>
    <t>SV|1070847|209|482660761|1</t>
  </si>
  <si>
    <t>SV|95656482|53|482660761|6</t>
  </si>
  <si>
    <t>SV|93394537|80|482660761|3</t>
  </si>
  <si>
    <t>SV|90524876|157|482660761|2</t>
  </si>
  <si>
    <t>SV|486114349|460|482660621|2</t>
  </si>
  <si>
    <t>SV|9066281|77|482660621|3</t>
  </si>
  <si>
    <t>SV|90248654|106|482660590|2</t>
  </si>
  <si>
    <t>SV|90248654|106|482660590|1</t>
  </si>
  <si>
    <t>SV|97425268|55|482660554|1</t>
  </si>
  <si>
    <t>SV|98462827|32|482660366|1</t>
  </si>
  <si>
    <t>KR|73047854|137|482660361|5</t>
  </si>
  <si>
    <t>KR|73047854|137|482660361|4</t>
  </si>
  <si>
    <t>KR|65442674|114|482660361|3</t>
  </si>
  <si>
    <t>KR|65442674|114|482660361|2</t>
  </si>
  <si>
    <t>SV|74879349|21|482660343|1</t>
  </si>
  <si>
    <t>SV|96411824|74|482660120|1</t>
  </si>
  <si>
    <t>SV|73990130|21|482660102|1</t>
  </si>
  <si>
    <t>SV|97899802|20|482660049|2</t>
  </si>
  <si>
    <t>SV|97899802|20|482660049|1</t>
  </si>
  <si>
    <t>SV|413718947|155|482659924|2</t>
  </si>
  <si>
    <t>SV|413718947|155|482659924|1</t>
  </si>
  <si>
    <t>SV|75428139|9|482659709|1</t>
  </si>
  <si>
    <t>SV|97999761|22|482659205|1</t>
  </si>
  <si>
    <t>SV|97938336|80|482659200|3</t>
  </si>
  <si>
    <t>SV|97938336|80|482659200|2</t>
  </si>
  <si>
    <t>SV|97931395|79|482659200|1</t>
  </si>
  <si>
    <t>SV|97909927|32|482659189|1</t>
  </si>
  <si>
    <t>SV|95714123|283|482659164|2</t>
  </si>
  <si>
    <t>SV|95714123|283|482659164|1</t>
  </si>
  <si>
    <t>SV|428428079|143|482659019|2</t>
  </si>
  <si>
    <t>SV|428428079|143|482659019|1</t>
  </si>
  <si>
    <t>SV|410788366|245|482658976|2</t>
  </si>
  <si>
    <t>SV|94224291|356|482658825|2</t>
  </si>
  <si>
    <t>SV|94224291|356|482658825|1</t>
  </si>
  <si>
    <t>SV|70600333|71|482658811|1</t>
  </si>
  <si>
    <t>SV|70600333|71|482658811|2</t>
  </si>
  <si>
    <t>SV|98246964|26|482658772|1</t>
  </si>
  <si>
    <t>SV|97094946|85|482658542|1</t>
  </si>
  <si>
    <t>KR|74201712|67|482658393|1</t>
  </si>
  <si>
    <t>SV|92533952|54|482657916|2</t>
  </si>
  <si>
    <t>LF|71100551|14|482657910|1</t>
  </si>
  <si>
    <t>SV|72812605|327|482657892|1</t>
  </si>
  <si>
    <t>SV|96058698|67|482657892|2</t>
  </si>
  <si>
    <t>SV|95869788|57|482657882|2</t>
  </si>
  <si>
    <t>SV|95869788|57|482657882|1</t>
  </si>
  <si>
    <t>KR|73894008|97|482657724|2</t>
  </si>
  <si>
    <t>KR|73894008|97|482657724|1</t>
  </si>
  <si>
    <t>SV|73016495|100|482657397|1</t>
  </si>
  <si>
    <t>DA|230606|185|482657312|2</t>
  </si>
  <si>
    <t>DA|230606|185|482657312|1</t>
  </si>
  <si>
    <t>SV|96129763|29|482657275|3</t>
  </si>
  <si>
    <t>SV|96129763|29|482657275|2</t>
  </si>
  <si>
    <t>SV|96129763|29|482657275|1</t>
  </si>
  <si>
    <t>SV|96141849|13|482657269|3</t>
  </si>
  <si>
    <t>SV|96141849|13|482657269|2</t>
  </si>
  <si>
    <t>SV|96141849|13|482657269|1</t>
  </si>
  <si>
    <t>SV|75567850|143|482657123|2</t>
  </si>
  <si>
    <t>SV|96136865|63|482657106|2</t>
  </si>
  <si>
    <t>SV|96136865|63|482657106|1</t>
  </si>
  <si>
    <t>SV|96167764|56|482657098|2</t>
  </si>
  <si>
    <t>SV|96167764|56|482657098|1</t>
  </si>
  <si>
    <t>SV|95371064|66|482657087|3</t>
  </si>
  <si>
    <t>SV|95371064|66|482657087|2</t>
  </si>
  <si>
    <t>SV|98491158|8|482656688|5</t>
  </si>
  <si>
    <t>SV|98417339|8|482656688|4</t>
  </si>
  <si>
    <t>SV|98407727|22|482656688|3</t>
  </si>
  <si>
    <t>KR|74462106|111|482656688|2</t>
  </si>
  <si>
    <t>DA|8703553|129|482656688|1</t>
  </si>
  <si>
    <t>SV|97437594|28|482656551|1</t>
  </si>
  <si>
    <t>SV|98171622|19|482656550|2</t>
  </si>
  <si>
    <t>SV|98171622|19|482656550|1</t>
  </si>
  <si>
    <t>SV|94836309|121|482656547|2</t>
  </si>
  <si>
    <t>SV|94836309|121|482656547|1</t>
  </si>
  <si>
    <t>SV|97978347|14|482656433|2</t>
  </si>
  <si>
    <t>SV|97978347|14|482656433|1</t>
  </si>
  <si>
    <t>SV|98068846|29|482656432|2</t>
  </si>
  <si>
    <t>SV|98068846|29|482656432|1</t>
  </si>
  <si>
    <t>SV|90403567|120|482656231|2</t>
  </si>
  <si>
    <t>SV|90403567|120|482656231|1</t>
  </si>
  <si>
    <t>SV|95945311|26|482656228|2</t>
  </si>
  <si>
    <t>SV|95945311|26|482656228|1</t>
  </si>
  <si>
    <t>HA|1332702|87|482656227|2</t>
  </si>
  <si>
    <t>HA|1332702|87|482656227|1</t>
  </si>
  <si>
    <t>SV|92981069|52|482656226|2</t>
  </si>
  <si>
    <t>SV|92981069|52|482656226|1</t>
  </si>
  <si>
    <t>DA|8318016|101|482656225|2</t>
  </si>
  <si>
    <t>DA|8318016|101|482656225|1</t>
  </si>
  <si>
    <t>KR|73774734|46|482656224|2</t>
  </si>
  <si>
    <t>KR|73774734|46|482656224|1</t>
  </si>
  <si>
    <t>SV|97613243|11|482656143|2</t>
  </si>
  <si>
    <t>SV|97613243|11|482656143|1</t>
  </si>
  <si>
    <t>SV|94427742|167|482655910|3</t>
  </si>
  <si>
    <t>SV|94427742|167|482655910|2</t>
  </si>
  <si>
    <t>SV|94427742|167|482655910|1</t>
  </si>
  <si>
    <t>KR|72520273|238|482655906|3</t>
  </si>
  <si>
    <t>KR|72520273|238|482655906|2</t>
  </si>
  <si>
    <t>KR|72520273|238|482655906|1</t>
  </si>
  <si>
    <t>LF|70943534|73|482655905|1</t>
  </si>
  <si>
    <t>SV|97416204|42|482655676|1</t>
  </si>
  <si>
    <t>SV|74310883|182|482655642|1</t>
  </si>
  <si>
    <t>SV|98470907|40|482654830|1</t>
  </si>
  <si>
    <t>SV|98508565|8|482654810|2</t>
  </si>
  <si>
    <t>SV|97292173|169|482654810|1</t>
  </si>
  <si>
    <t>SV|95968162|32|482654188|2</t>
  </si>
  <si>
    <t>SV|95968162|32|482654188|1</t>
  </si>
  <si>
    <t>KR|70678153|372|482654018|2</t>
  </si>
  <si>
    <t>KR|70678153|372|482654018|1</t>
  </si>
  <si>
    <t>SV|91082896|151|482654017|2</t>
  </si>
  <si>
    <t>SV|91082896|151|482654017|1</t>
  </si>
  <si>
    <t>SV|90959946|214|482654016|2</t>
  </si>
  <si>
    <t>SV|90959946|214|482654016|1</t>
  </si>
  <si>
    <t>SV|71553091|138|482654015|2</t>
  </si>
  <si>
    <t>SV|71553091|138|482654015|1</t>
  </si>
  <si>
    <t>SV|72214120|54|482653690|2</t>
  </si>
  <si>
    <t>SV|72214120|54|482653690|1</t>
  </si>
  <si>
    <t>SV|94130457|164|482653068|1</t>
  </si>
  <si>
    <t>SV|97772286|68|482653061|3</t>
  </si>
  <si>
    <t>SV|97772286|68|482653061|2</t>
  </si>
  <si>
    <t>SV|97772286|68|482653061|1</t>
  </si>
  <si>
    <t>LF|71279420|17|482653052|1</t>
  </si>
  <si>
    <t>KR|74635323|20|482653009|1</t>
  </si>
  <si>
    <t>KR|74587241|30|482652963|1</t>
  </si>
  <si>
    <t>SV|98260507|7|482652963|4</t>
  </si>
  <si>
    <t>SV|98259954|10|482652963|3</t>
  </si>
  <si>
    <t>SV|98255365|36|482652963|2</t>
  </si>
  <si>
    <t>SV|98413599|10|482652963|5</t>
  </si>
  <si>
    <t>SV|98175854|22|482652835|2</t>
  </si>
  <si>
    <t>SV|93763159|74|482652654|2</t>
  </si>
  <si>
    <t>SV|93763159|74|482652654|1</t>
  </si>
  <si>
    <t>SV|72135985|161|482652639|2</t>
  </si>
  <si>
    <t>SV|72135985|161|482652639|1</t>
  </si>
  <si>
    <t>LF|71114281|17|482652599|1</t>
  </si>
  <si>
    <t>SV|97776604|60|482652568|2</t>
  </si>
  <si>
    <t>SV|97776604|60|482652568|1</t>
  </si>
  <si>
    <t>SV|96711949|89|482652561|2</t>
  </si>
  <si>
    <t>SV|96711949|89|482652561|1</t>
  </si>
  <si>
    <t>SV|95981897|90|482652524|2</t>
  </si>
  <si>
    <t>SV|95981897|90|482652524|1</t>
  </si>
  <si>
    <t>SV|73016495|100|482652153|1</t>
  </si>
  <si>
    <t>KR|14124483|142|482651702|2</t>
  </si>
  <si>
    <t>KR|14124483|142|482651702|1</t>
  </si>
  <si>
    <t>KR|72881945|82|482651702|6</t>
  </si>
  <si>
    <t>KR|72881945|82|482651702|5</t>
  </si>
  <si>
    <t>KR|71685528|164|482651702|4</t>
  </si>
  <si>
    <t>KR|71685528|164|482651702|3</t>
  </si>
  <si>
    <t>SV|72209007|45|482651103|2</t>
  </si>
  <si>
    <t>SV|72209007|45|482651103|1</t>
  </si>
  <si>
    <t>KR|71797256|360|482651092|3</t>
  </si>
  <si>
    <t>KR|71797256|360|482651092|2</t>
  </si>
  <si>
    <t>KR|71797256|360|482651092|1</t>
  </si>
  <si>
    <t>SV|94886488|78|482651089|3</t>
  </si>
  <si>
    <t>SV|94886488|78|482651089|2</t>
  </si>
  <si>
    <t>SV|94886488|78|482651089|1</t>
  </si>
  <si>
    <t>SV|95992416|47|482651057|2</t>
  </si>
  <si>
    <t>SV|95992416|47|482651057|1</t>
  </si>
  <si>
    <t>SV|416225458|101|482650942|3</t>
  </si>
  <si>
    <t>SV|416225458|101|482650942|2</t>
  </si>
  <si>
    <t>SV|416225458|101|482650942|1</t>
  </si>
  <si>
    <t>SV|71267807|98|482650812|3</t>
  </si>
  <si>
    <t>SV|71267807|98|482650812|2</t>
  </si>
  <si>
    <t>SV|71267807|98|482650812|1</t>
  </si>
  <si>
    <t>KR|15787390|36|482650716|2</t>
  </si>
  <si>
    <t>KR|15391500|90|482650716|1</t>
  </si>
  <si>
    <t>SV|92986023|116|482650699|2</t>
  </si>
  <si>
    <t>SV|92978616|76|482650699|1</t>
  </si>
  <si>
    <t>SV|97126909|36|482650693|2</t>
  </si>
  <si>
    <t>SV|97126909|36|482650693|1</t>
  </si>
  <si>
    <t>SV|61749745|177|482650692|1</t>
  </si>
  <si>
    <t>SV|61749745|177|482650692|2</t>
  </si>
  <si>
    <t>KR|73733266|77|482650639|2</t>
  </si>
  <si>
    <t>KR|73733266|77|482650639|1</t>
  </si>
  <si>
    <t>SV|97755213|19|482650638|2</t>
  </si>
  <si>
    <t>SV|97755213|19|482650638|1</t>
  </si>
  <si>
    <t>SV|96306808|42|482650637|2</t>
  </si>
  <si>
    <t>SV|96306808|42|482650637|1</t>
  </si>
  <si>
    <t>SV|97420994|48|482650636|2</t>
  </si>
  <si>
    <t>SV|97420994|48|482650636|1</t>
  </si>
  <si>
    <t>KR|13302606|285|482650635|2</t>
  </si>
  <si>
    <t>KR|13302606|285|482650635|1</t>
  </si>
  <si>
    <t>SV|94691008|29|482650633|2</t>
  </si>
  <si>
    <t>SV|94691008|29|482650633|1</t>
  </si>
  <si>
    <t>SV|98064590|27|482650632|2</t>
  </si>
  <si>
    <t>SV|98064590|27|482650632|1</t>
  </si>
  <si>
    <t>SV|92768464|27|482650631|2</t>
  </si>
  <si>
    <t>SV|92768464|27|482650631|1</t>
  </si>
  <si>
    <t>KR|73508230|109|482650630|2</t>
  </si>
  <si>
    <t>KR|73508230|109|482650630|1</t>
  </si>
  <si>
    <t>SV|97411468|24|482650628|2</t>
  </si>
  <si>
    <t>SV|97411468|24|482650628|1</t>
  </si>
  <si>
    <t>SV|96357756|30|482650627|2</t>
  </si>
  <si>
    <t>SV|96357756|30|482650627|1</t>
  </si>
  <si>
    <t>SV|96354048|42|482650626|2</t>
  </si>
  <si>
    <t>SV|96354048|42|482650626|1</t>
  </si>
  <si>
    <t>KR|73510253|79|482650625|2</t>
  </si>
  <si>
    <t>KR|73510253|79|482650625|1</t>
  </si>
  <si>
    <t>DA|1328369|133|482650357|2</t>
  </si>
  <si>
    <t>DA|1328369|133|482650357|1</t>
  </si>
  <si>
    <t>SV|96826830|38|482650343|2</t>
  </si>
  <si>
    <t>SV|96826830|38|482650343|1</t>
  </si>
  <si>
    <t>SV|70855284|85|482650259|2</t>
  </si>
  <si>
    <t>SV|70855284|85|482650259|1</t>
  </si>
  <si>
    <t>SV|93360321|69|482649770|1</t>
  </si>
  <si>
    <t>SV|97547636|32|482649544|6</t>
  </si>
  <si>
    <t>SV|97547636|32|482649544|5</t>
  </si>
  <si>
    <t>SV|92435560|141|482649461|2</t>
  </si>
  <si>
    <t>SV|92435560|141|482649461|1</t>
  </si>
  <si>
    <t>KR|70363312|218|482649331|2</t>
  </si>
  <si>
    <t>KR|70363312|218|482649331|1</t>
  </si>
  <si>
    <t>SV|98462827|32|482649311|1</t>
  </si>
  <si>
    <t>SV|98126803|17|482649131|1</t>
  </si>
  <si>
    <t>SV|98126803|17|482649131|2</t>
  </si>
  <si>
    <t>KR|74332839|60|482649128|1</t>
  </si>
  <si>
    <t>UV|6637243|81|482649127|2</t>
  </si>
  <si>
    <t>UV|6637243|81|482649127|1</t>
  </si>
  <si>
    <t>SV|98331100|20|482649120|3</t>
  </si>
  <si>
    <t>SV|98331100|20|482649120|2</t>
  </si>
  <si>
    <t>SV|98331100|20|482649120|1</t>
  </si>
  <si>
    <t>SV|95749242|24|482648760|1</t>
  </si>
  <si>
    <t>LF|70402248|203|482648759|1</t>
  </si>
  <si>
    <t>KR|74288127|29|482648756|2</t>
  </si>
  <si>
    <t>KR|74288127|29|482648756|1</t>
  </si>
  <si>
    <t>SV|90959946|214|482648754|2</t>
  </si>
  <si>
    <t>SV|90959946|214|482648754|1</t>
  </si>
  <si>
    <t>KR|74214620|35|482648652|3</t>
  </si>
  <si>
    <t>KR|74214620|35|482648652|2</t>
  </si>
  <si>
    <t>KR|74214620|35|482648652|1</t>
  </si>
  <si>
    <t>KR|74210724|153|482648651|3</t>
  </si>
  <si>
    <t>KR|74210724|153|482648651|2</t>
  </si>
  <si>
    <t>KR|74210724|153|482648651|1</t>
  </si>
  <si>
    <t>SV|96393811|68|482648282|2</t>
  </si>
  <si>
    <t>SV|96058758|101|482648282|1</t>
  </si>
  <si>
    <t>KR|74482348|276|482648178|1</t>
  </si>
  <si>
    <t>SV|98251735|70|482648178|5</t>
  </si>
  <si>
    <t>SV|98248813|56|482648178|4</t>
  </si>
  <si>
    <t>SV|98235784|90|482648178|3</t>
  </si>
  <si>
    <t>SV|5020084|41|482648049|2</t>
  </si>
  <si>
    <t>SV|5020084|41|482648049|1</t>
  </si>
  <si>
    <t>SV|97245790|31|482648048|2</t>
  </si>
  <si>
    <t>SV|97245790|31|482648048|1</t>
  </si>
  <si>
    <t>KR|74029927|80|482647991|3</t>
  </si>
  <si>
    <t>KR|74029927|80|482647991|2</t>
  </si>
  <si>
    <t>KR|74029927|80|482647991|1</t>
  </si>
  <si>
    <t>SV|92644896|104|482647988|1</t>
  </si>
  <si>
    <t>KR|7778804|262|482647937|1</t>
  </si>
  <si>
    <t>SV|97204492|51|482647615|2</t>
  </si>
  <si>
    <t>SV|97204482|21|482647615|1</t>
  </si>
  <si>
    <t>SV|97204492|51|482647613|2</t>
  </si>
  <si>
    <t>SV|97204482|21|482647613|1</t>
  </si>
  <si>
    <t>SV|92868105|49|482647536|2</t>
  </si>
  <si>
    <t>SV|92868105|49|482647536|1</t>
  </si>
  <si>
    <t>SV|94716631|204|482647535|3</t>
  </si>
  <si>
    <t>SV|94716631|204|482647535|2</t>
  </si>
  <si>
    <t>SV|94716631|204|482647535|1</t>
  </si>
  <si>
    <t>SV|71525230|154|482647528|1</t>
  </si>
  <si>
    <t>SV|92869886|78|482647509|2</t>
  </si>
  <si>
    <t>SV|92869886|78|482647509|1</t>
  </si>
  <si>
    <t>KR|74221201|81|482647358|1</t>
  </si>
  <si>
    <t>SV|95894436|64|482647353|1</t>
  </si>
  <si>
    <t>SV|486828189|39|482646950|3</t>
  </si>
  <si>
    <t>SV|486828189|39|482646950|2</t>
  </si>
  <si>
    <t>SV|486828189|39|482646950|1</t>
  </si>
  <si>
    <t>KR|73637343|72|482646622|2</t>
  </si>
  <si>
    <t>KR|73637343|72|482646622|1</t>
  </si>
  <si>
    <t>SV|96289914|68|482646620|3</t>
  </si>
  <si>
    <t>SV|96289914|68|482646620|2</t>
  </si>
  <si>
    <t>SV|96289914|68|482646620|1</t>
  </si>
  <si>
    <t>SV|97898835|11|482646407|2</t>
  </si>
  <si>
    <t>SV|97898835|11|482646407|1</t>
  </si>
  <si>
    <t>KR|73733244|75|482645927|2</t>
  </si>
  <si>
    <t>KR|73733244|75|482645927|1</t>
  </si>
  <si>
    <t>SV|73079118|52|482645925|2</t>
  </si>
  <si>
    <t>SV|73079118|52|482645925|1</t>
  </si>
  <si>
    <t>SV|92565000|155|482645923|2</t>
  </si>
  <si>
    <t>SV|92565000|155|482645923|1</t>
  </si>
  <si>
    <t>KR|73848366|85|482645922|2</t>
  </si>
  <si>
    <t>KR|73848366|85|482645922|1</t>
  </si>
  <si>
    <t>KR|73677081|75|482645921|2</t>
  </si>
  <si>
    <t>KR|73677081|75|482645921|1</t>
  </si>
  <si>
    <t>KR|74386184|128|482645919|2</t>
  </si>
  <si>
    <t>KR|74386184|128|482645919|1</t>
  </si>
  <si>
    <t>SV|97544264|65|482645918|2</t>
  </si>
  <si>
    <t>SV|97544264|65|482645918|1</t>
  </si>
  <si>
    <t>SV|98265154|19|482645649|1</t>
  </si>
  <si>
    <t>SV|97078371|65|482645619|2</t>
  </si>
  <si>
    <t>SV|97078371|65|482645619|1</t>
  </si>
  <si>
    <t>SV|96194876|45|482645568|2</t>
  </si>
  <si>
    <t>SV|96194876|45|482645568|1</t>
  </si>
  <si>
    <t>SV|97805779|25|482645562|2</t>
  </si>
  <si>
    <t>SV|97805779|25|482645562|1</t>
  </si>
  <si>
    <t>SV|98239493|14|482645559|2</t>
  </si>
  <si>
    <t>SV|98239493|14|482645559|1</t>
  </si>
  <si>
    <t>SV|97788434|18|482645558|2</t>
  </si>
  <si>
    <t>SV|97788434|18|482645558|1</t>
  </si>
  <si>
    <t>SV|98202003|15|482645524|2</t>
  </si>
  <si>
    <t>SV|98202003|15|482645524|1</t>
  </si>
  <si>
    <t>SV|98374226|13|482645523|2</t>
  </si>
  <si>
    <t>SV|98374226|13|482645523|1</t>
  </si>
  <si>
    <t>SV|96940172|32|482645469|4</t>
  </si>
  <si>
    <t>SV|96940172|32|482645469|3</t>
  </si>
  <si>
    <t>SV|95385574|60|482645469|2</t>
  </si>
  <si>
    <t>SV|95385574|60|482645469|1</t>
  </si>
  <si>
    <t>KR|73879192|52|482645229|1</t>
  </si>
  <si>
    <t>SV|8306678|181|482645049|4</t>
  </si>
  <si>
    <t>SV|8306678|181|482645049|3</t>
  </si>
  <si>
    <t>SV|8306678|181|482645049|2</t>
  </si>
  <si>
    <t>SV|8306678|181|482645049|1</t>
  </si>
  <si>
    <t>SV|70221412|253|482644882|3</t>
  </si>
  <si>
    <t>SV|70221412|253|482644882|2</t>
  </si>
  <si>
    <t>SV|70221412|253|482644882|1</t>
  </si>
  <si>
    <t>SV|92865931|70|482644879|2</t>
  </si>
  <si>
    <t>SV|92865931|70|482644879|1</t>
  </si>
  <si>
    <t>SV|94000762|301|482644850|3</t>
  </si>
  <si>
    <t>SV|94000762|301|482644850|2</t>
  </si>
  <si>
    <t>SV|94000762|301|482644850|1</t>
  </si>
  <si>
    <t>SV|75522331|46|482644752|3</t>
  </si>
  <si>
    <t>SV|75522331|46|482644752|2</t>
  </si>
  <si>
    <t>SV|75522331|46|482644752|1</t>
  </si>
  <si>
    <t>SV|97643818|16|482644752|6</t>
  </si>
  <si>
    <t>SV|97643818|16|482644752|5</t>
  </si>
  <si>
    <t>SV|97643818|16|482644752|4</t>
  </si>
  <si>
    <t>SV|75522331|46|482644747|2</t>
  </si>
  <si>
    <t>SV|75522331|46|482644747|1</t>
  </si>
  <si>
    <t>SV|97643818|16|482644747|4</t>
  </si>
  <si>
    <t>SV|97643818|16|482644747|3</t>
  </si>
  <si>
    <t>SV|73016495|100|482644745|1</t>
  </si>
  <si>
    <t>DA|9267601|91|482644744|2</t>
  </si>
  <si>
    <t>DA|9267601|91|482644744|1</t>
  </si>
  <si>
    <t>SV|428428079|143|482644741|1</t>
  </si>
  <si>
    <t>SV|97920236|29|482644692|2</t>
  </si>
  <si>
    <t>SV|97920236|29|482644692|1</t>
  </si>
  <si>
    <t>SV|72639788|86|482644637|2</t>
  </si>
  <si>
    <t>SV|72639788|86|482644637|1</t>
  </si>
  <si>
    <t>SV|97026419|56|482644636|2</t>
  </si>
  <si>
    <t>SV|97026419|56|482644636|1</t>
  </si>
  <si>
    <t>SV|95690689|35|482644634|1</t>
  </si>
  <si>
    <t>SV|74213987|368|482644631|1</t>
  </si>
  <si>
    <t>SV|98322549|13|482644596|2</t>
  </si>
  <si>
    <t>SV|98322549|13|482644596|1</t>
  </si>
  <si>
    <t>SV|95753773|239|482644510|2</t>
  </si>
  <si>
    <t>SV|95753773|239|482644510|1</t>
  </si>
  <si>
    <t>SV|95750381|33|482644507|1</t>
  </si>
  <si>
    <t>KR|74555471|29|482644447|2</t>
  </si>
  <si>
    <t>KR|74555471|29|482644447|1</t>
  </si>
  <si>
    <t>SV|98068846|29|482644306|3</t>
  </si>
  <si>
    <t>SV|98061688|10|482644306|2</t>
  </si>
  <si>
    <t>SV|97978347|14|482644306|1</t>
  </si>
  <si>
    <t>DA|330937|231|482644272|2</t>
  </si>
  <si>
    <t>AS|5664497|161|482644272|1</t>
  </si>
  <si>
    <t>SV|72214120|54|482644271|2</t>
  </si>
  <si>
    <t>SV|72214120|54|482644271|1</t>
  </si>
  <si>
    <t>SV|96149047|98|482644257|2</t>
  </si>
  <si>
    <t>SV|96149047|98|482644257|1</t>
  </si>
  <si>
    <t>KR|74557269|58|482644149|2</t>
  </si>
  <si>
    <t>SV|97193789|151|482643617|1</t>
  </si>
  <si>
    <t>KR|70276561|231|482643462|2</t>
  </si>
  <si>
    <t>KR|70276561|231|482643462|1</t>
  </si>
  <si>
    <t>SV|95952577|38|482643459|2</t>
  </si>
  <si>
    <t>SV|95952577|38|482643459|1</t>
  </si>
  <si>
    <t>AS|5813787|80|482643458|2</t>
  </si>
  <si>
    <t>AS|5813787|80|482643458|1</t>
  </si>
  <si>
    <t>SV|413478064|145|482643456|2</t>
  </si>
  <si>
    <t>SV|413478064|145|482643456|1</t>
  </si>
  <si>
    <t>KR|74484453|107|482643312|1</t>
  </si>
  <si>
    <t>SV|98250616|21|482643312|6</t>
  </si>
  <si>
    <t>SV|98249257|38|482643312|5</t>
  </si>
  <si>
    <t>SV|98248994|18|482643312|4</t>
  </si>
  <si>
    <t>SV|98244435|48|482643312|3</t>
  </si>
  <si>
    <t>SV|98241303|40|482643312|2</t>
  </si>
  <si>
    <t>SV|94554665|41|482643205|4</t>
  </si>
  <si>
    <t>SV|94554665|41|482643205|3</t>
  </si>
  <si>
    <t>SV|94547661|33|482643205|2</t>
  </si>
  <si>
    <t>SV|94547661|33|482643205|1</t>
  </si>
  <si>
    <t>SV|93774145|98|482642990|2</t>
  </si>
  <si>
    <t>SV|93774145|98|482642990|1</t>
  </si>
  <si>
    <t>SV|95370823|67|482642922|2</t>
  </si>
  <si>
    <t>SV|95370823|67|482642922|1</t>
  </si>
  <si>
    <t>SV|95379789|70|482642921|2</t>
  </si>
  <si>
    <t>SV|95379789|70|482642921|1</t>
  </si>
  <si>
    <t>SV|96278059|19|482642879|2</t>
  </si>
  <si>
    <t>SV|96278059|19|482642879|1</t>
  </si>
  <si>
    <t>SV|486324849|100|482642552|1</t>
  </si>
  <si>
    <t>KR|74586033|26|482642476|2</t>
  </si>
  <si>
    <t>KR|74586033|26|482642476|1</t>
  </si>
  <si>
    <t>SV|96867562|37|482642402|2</t>
  </si>
  <si>
    <t>SV|96867562|37|482642402|1</t>
  </si>
  <si>
    <t>SV|96860023|24|482642400|2</t>
  </si>
  <si>
    <t>SV|96860023|24|482642400|1</t>
  </si>
  <si>
    <t>KR|74284561|32|482642399|2</t>
  </si>
  <si>
    <t>KR|74284561|32|482642399|1</t>
  </si>
  <si>
    <t>KR|13649985|215|482642398|2</t>
  </si>
  <si>
    <t>KR|13649985|215|482642398|1</t>
  </si>
  <si>
    <t>SV|73105095|38|482642397|2</t>
  </si>
  <si>
    <t>SV|73105095|38|482642397|1</t>
  </si>
  <si>
    <t>KR|74279227|49|482642396|2</t>
  </si>
  <si>
    <t>KR|74279227|49|482642396|1</t>
  </si>
  <si>
    <t>KR|74364881|88|482642395|2</t>
  </si>
  <si>
    <t>KR|74364881|88|482642395|1</t>
  </si>
  <si>
    <t>SV|91252778|92|482642394|2</t>
  </si>
  <si>
    <t>SV|91252778|92|482642394|1</t>
  </si>
  <si>
    <t>SV|95331804|77|482642391|2</t>
  </si>
  <si>
    <t>SV|95331804|77|482642391|1</t>
  </si>
  <si>
    <t>SV|95424568|44|482642356|2</t>
  </si>
  <si>
    <t>SV|95424568|44|482642356|1</t>
  </si>
  <si>
    <t>SV|97919861|34|482642189|1</t>
  </si>
  <si>
    <t>SV|97784402|23|482642146|2</t>
  </si>
  <si>
    <t>SV|97784402|23|482642146|1</t>
  </si>
  <si>
    <t>SV|98114707|11|482642025|2</t>
  </si>
  <si>
    <t>KR|73667558|66|482642025|1</t>
  </si>
  <si>
    <t>SV|98114707|11|482642024|2</t>
  </si>
  <si>
    <t>KR|73667558|66|482642024|1</t>
  </si>
  <si>
    <t>KR|74158559|92|482641666|1</t>
  </si>
  <si>
    <t>SV|94000772|181|482641366|3</t>
  </si>
  <si>
    <t>SV|94000772|181|482641366|2</t>
  </si>
  <si>
    <t>SV|94000772|181|482641366|1</t>
  </si>
  <si>
    <t>SV|73016495|100|482641357|1</t>
  </si>
  <si>
    <t>SV|97704022|24|482641142|1</t>
  </si>
  <si>
    <t>SV|96808260|36|482641140|2</t>
  </si>
  <si>
    <t>SV|96808260|36|482641140|1</t>
  </si>
  <si>
    <t>SV|95678784|43|482641139|1</t>
  </si>
  <si>
    <t>SV|95750381|33|482641138|2</t>
  </si>
  <si>
    <t>SV|95750381|33|482641138|1</t>
  </si>
  <si>
    <t>DA|4725969|82|482640991|2</t>
  </si>
  <si>
    <t>DA|4725969|82|482640991|1</t>
  </si>
  <si>
    <t>KR|74210724|153|482640931|3</t>
  </si>
  <si>
    <t>KR|74210724|153|482640931|2</t>
  </si>
  <si>
    <t>KR|74210724|153|482640931|1</t>
  </si>
  <si>
    <t>KR|74214620|35|482640930|3</t>
  </si>
  <si>
    <t>KR|74214620|35|482640930|2</t>
  </si>
  <si>
    <t>KR|74214620|35|482640930|1</t>
  </si>
  <si>
    <t>LV|9739469|148|482640775|2</t>
  </si>
  <si>
    <t>LV|9608537|294|482640775|1</t>
  </si>
  <si>
    <t>LV|10710156|166|482640775|3</t>
  </si>
  <si>
    <t>LF|71214364|54|482640131|1</t>
  </si>
  <si>
    <t>SV|98061688|10|482640130|2</t>
  </si>
  <si>
    <t>SV|98061688|10|482640130|1</t>
  </si>
  <si>
    <t>SV|95652691|116|482640046|2</t>
  </si>
  <si>
    <t>SV|95652691|116|482640046|1</t>
  </si>
  <si>
    <t>SV|97883830|15|482639984|1</t>
  </si>
  <si>
    <t>SV|97883830|15|482639984|2</t>
  </si>
  <si>
    <t>SV|416846952|168|482639977|2</t>
  </si>
  <si>
    <t>SV|416846952|168|482639977|1</t>
  </si>
  <si>
    <t>SV|97901681|15|482639923|2</t>
  </si>
  <si>
    <t>SV|97901681|15|482639923|1</t>
  </si>
  <si>
    <t>SV|94021981|39|482639866|2</t>
  </si>
  <si>
    <t>SV|94021981|39|482639866|1</t>
  </si>
  <si>
    <t>SV|93754878|72|482639541|2</t>
  </si>
  <si>
    <t>SV|93754878|72|482639541|1</t>
  </si>
  <si>
    <t>SV|96658517|174|482639355|2</t>
  </si>
  <si>
    <t>SV|96658517|174|482639355|1</t>
  </si>
  <si>
    <t>SV|96898092|261|482639311|2</t>
  </si>
  <si>
    <t>SV|96898092|261|482639311|1</t>
  </si>
  <si>
    <t>DA|8192281|58|482639052|2</t>
  </si>
  <si>
    <t>DA|8192281|58|482639052|1</t>
  </si>
  <si>
    <t>SV|94191044|52|482638981|2</t>
  </si>
  <si>
    <t>SV|94191044|52|482638981|1</t>
  </si>
  <si>
    <t>SV|74879349|21|482637435|1</t>
  </si>
  <si>
    <t>SV|74879349|21|482636818|1</t>
  </si>
  <si>
    <t>LV|9504112|91|482633463|1</t>
  </si>
  <si>
    <t>LV|432187280|45|482633462|6</t>
  </si>
  <si>
    <t>LV|432062806|36|482633462|5</t>
  </si>
  <si>
    <t>LV|432059924|39|482633462|4</t>
  </si>
  <si>
    <t>LV|432059909|175|482633462|3</t>
  </si>
  <si>
    <t>LV|432059850|94|482633462|2</t>
  </si>
  <si>
    <t>LV|432059564|37|482633462|1</t>
  </si>
  <si>
    <t>KR|74587241|30|482632622|1</t>
  </si>
  <si>
    <t>LV|431325352|198|482629962|1</t>
  </si>
  <si>
    <t>LV|48528275|22|482629956|1</t>
  </si>
  <si>
    <t>SV|73571602|435|482629581|1</t>
  </si>
  <si>
    <t>LV|9504112|91|482626094|1</t>
  </si>
  <si>
    <t>LV|430750140|278|482624441|2</t>
  </si>
  <si>
    <t>LV|430750140|278|482624441|1</t>
  </si>
  <si>
    <t>LV|9707719|173|482623553|2</t>
  </si>
  <si>
    <t>LV|9707719|173|482623553|1</t>
  </si>
  <si>
    <t>LV|9696254|77|482622879|2</t>
  </si>
  <si>
    <t>LV|9696254|77|482622879|1</t>
  </si>
  <si>
    <t>LV|48358957|18|482622569|1</t>
  </si>
  <si>
    <t>SV|97102429|19|482621871|4</t>
  </si>
  <si>
    <t>SV|97102429|19|482621871|3</t>
  </si>
  <si>
    <t>SV|97085941|22|482621871|2</t>
  </si>
  <si>
    <t>SV|97085941|22|482621871|1</t>
  </si>
  <si>
    <t>LV|431489520|220|482621355|2</t>
  </si>
  <si>
    <t>LV|431489520|220|482621355|1</t>
  </si>
  <si>
    <t>LV|431601244|173|482620864|2</t>
  </si>
  <si>
    <t>LV|431601244|173|482620864|1</t>
  </si>
  <si>
    <t>LF|70804931|29|482620688|1</t>
  </si>
  <si>
    <t>LV|431021720|237|482618682|2</t>
  </si>
  <si>
    <t>LV|430444771|103|482618682|1</t>
  </si>
  <si>
    <t>SV|70662360|15|482618501|1</t>
  </si>
  <si>
    <t>LV|48188784|21|482618501|4</t>
  </si>
  <si>
    <t>LV|35266704|20|482618501|5</t>
  </si>
  <si>
    <t>LV|9792583|143|482618497|2</t>
  </si>
  <si>
    <t>LV|9792583|143|482618497|1</t>
  </si>
  <si>
    <t>SV|95570845|85|482596401|1</t>
  </si>
  <si>
    <t>KR|15787390|36|482594567|1</t>
  </si>
  <si>
    <t>SV|96827687|18|482556673|1</t>
  </si>
  <si>
    <t>SV|98142821|26|482554373|1</t>
  </si>
  <si>
    <t>SV|427971324|107|482552812|1</t>
  </si>
  <si>
    <t>SV|1942793|183|482552507|1</t>
  </si>
  <si>
    <t>SV|74413368|111|482552448|2</t>
  </si>
  <si>
    <t>SV|74413368|111|482552448|1</t>
  </si>
  <si>
    <t>SV|97292173|169|482552325|1</t>
  </si>
  <si>
    <t>SV|75668728|31|482552273|1</t>
  </si>
  <si>
    <t>SV|75659767|62|482552272|1</t>
  </si>
  <si>
    <t>SV|75623854|125|482552269|1</t>
  </si>
  <si>
    <t>SV|75668720|45|482552268|1</t>
  </si>
  <si>
    <t>SV|1468778|105|482552111|1</t>
  </si>
  <si>
    <t>SV|75429553|53|482552048|3</t>
  </si>
  <si>
    <t>SV|75429553|53|482552048|2</t>
  </si>
  <si>
    <t>SV|75429553|53|482552048|1</t>
  </si>
  <si>
    <t>SV|428144490|103|482551896|1</t>
  </si>
  <si>
    <t>SV|97547636|32|482551717|1</t>
  </si>
  <si>
    <t>SV|75668712|92|482551674|1</t>
  </si>
  <si>
    <t>SV|74700247|83|482551628|2</t>
  </si>
  <si>
    <t>SV|74700247|83|482551628|1</t>
  </si>
  <si>
    <t>KR|74327694|103|482551619|1</t>
  </si>
  <si>
    <t>SV|97757369|56|482551567|4</t>
  </si>
  <si>
    <t>SV|97726850|35|482551567|3</t>
  </si>
  <si>
    <t>SV|427207169|233|482551567|5</t>
  </si>
  <si>
    <t>SV|72179386|102|482551148|2</t>
  </si>
  <si>
    <t>SV|72179386|102|482551148|1</t>
  </si>
  <si>
    <t>SV|98498827|9|482550897|1</t>
  </si>
  <si>
    <t>SV|94016979|104|482550676|5</t>
  </si>
  <si>
    <t>SV|94005706|101|482550676|4</t>
  </si>
  <si>
    <t>SV|93626495|113|482550676|3</t>
  </si>
  <si>
    <t>SV|92962649|89|482550676|2</t>
  </si>
  <si>
    <t>SV|92953875|83|482550676|1</t>
  </si>
  <si>
    <t>SV|94016979|104|482550674|7</t>
  </si>
  <si>
    <t>SV|94005706|101|482550674|6</t>
  </si>
  <si>
    <t>SV|93626495|113|482550674|5</t>
  </si>
  <si>
    <t>SV|92962649|89|482550674|4</t>
  </si>
  <si>
    <t>SV|92962649|89|482550674|3</t>
  </si>
  <si>
    <t>SV|92953875|83|482550674|2</t>
  </si>
  <si>
    <t>SV|92953875|83|482550674|1</t>
  </si>
  <si>
    <t>KR|15593985|74|482550442|1</t>
  </si>
  <si>
    <t>HA|321788|122|482549803|1</t>
  </si>
  <si>
    <t>SV|95531255|66|482549800|2</t>
  </si>
  <si>
    <t>SV|97743069|21|482549774|3</t>
  </si>
  <si>
    <t>SV|97731487|11|482549774|2</t>
  </si>
  <si>
    <t>SV|97731437|99|482549774|1</t>
  </si>
  <si>
    <t>SV|74848819|199|482549501|2</t>
  </si>
  <si>
    <t>SV|74848819|199|482549501|1</t>
  </si>
  <si>
    <t>KR|74137632|76|482549500|2</t>
  </si>
  <si>
    <t>KR|74137632|76|482549500|1</t>
  </si>
  <si>
    <t>SV|98346997|26|482549336|2</t>
  </si>
  <si>
    <t>SV|98346997|26|482549336|1</t>
  </si>
  <si>
    <t>SV|98346997|26|482549336|3</t>
  </si>
  <si>
    <t>SV|96605913|41|482549335|1</t>
  </si>
  <si>
    <t>SV|94484250|238|482549334|2</t>
  </si>
  <si>
    <t>SV|94484250|238|482549334|1</t>
  </si>
  <si>
    <t>LF|70774493|80|482549115|1</t>
  </si>
  <si>
    <t>SV|97440755|45|482548703|1</t>
  </si>
  <si>
    <t>SV|9838178|104|482548486|2</t>
  </si>
  <si>
    <t>SV|9838178|104|482548486|1</t>
  </si>
  <si>
    <t>SV|98345314|29|482547911|3</t>
  </si>
  <si>
    <t>SV|98345314|29|482547911|2</t>
  </si>
  <si>
    <t>SV|98345314|29|482547911|1</t>
  </si>
  <si>
    <t>SV|60000823|116|482547488|2</t>
  </si>
  <si>
    <t>SV|60000823|116|482547488|1</t>
  </si>
  <si>
    <t>SV|96111858|60|482547166|2</t>
  </si>
  <si>
    <t>SV|96111858|60|482547166|1</t>
  </si>
  <si>
    <t>LF|71261662|54|482546298|1</t>
  </si>
  <si>
    <t>DA|687496|89|482545203|2</t>
  </si>
  <si>
    <t>DA|687496|89|482545203|1</t>
  </si>
  <si>
    <t>SV|96354584|46|482545201|2</t>
  </si>
  <si>
    <t>SV|96354584|46|482545201|1</t>
  </si>
  <si>
    <t>SV|97296402|140|482545200|2</t>
  </si>
  <si>
    <t>SV|97296402|140|482545200|1</t>
  </si>
  <si>
    <t>SV|95806281|37|482545158|2</t>
  </si>
  <si>
    <t>SV|95806281|37|482545158|1</t>
  </si>
  <si>
    <t>LF|70774493|80|482544627|1</t>
  </si>
  <si>
    <t>SV|92685707|66|482544555|2</t>
  </si>
  <si>
    <t>SV|92685707|66|482544555|1</t>
  </si>
  <si>
    <t>SV|91503709|205|482544099|1</t>
  </si>
  <si>
    <t>LF|70876894|62|482543628|1</t>
  </si>
  <si>
    <t>LF|70006555|174|482543627|1</t>
  </si>
  <si>
    <t>SV|97298183|18|482543626|2</t>
  </si>
  <si>
    <t>SV|97298183|18|482543626|1</t>
  </si>
  <si>
    <t>SV|96002138|47|482543625|2</t>
  </si>
  <si>
    <t>SV|96002138|47|482543625|1</t>
  </si>
  <si>
    <t>SV|95024884|35|482543624|2</t>
  </si>
  <si>
    <t>SV|95024884|35|482543624|1</t>
  </si>
  <si>
    <t>SV|97814736|142|482543622|1</t>
  </si>
  <si>
    <t>SV|94153580|106|482541682|1</t>
  </si>
  <si>
    <t>SV|97205703|38|482540882|1</t>
  </si>
  <si>
    <t>SV|97216577|31|482540881|1</t>
  </si>
  <si>
    <t>SV|71064968|82|482540880|2</t>
  </si>
  <si>
    <t>SV|71064968|82|482540880|1</t>
  </si>
  <si>
    <t>DA|687496|89|482540114|2</t>
  </si>
  <si>
    <t>DA|687496|89|482540114|1</t>
  </si>
  <si>
    <t>SV|90898365|160|482540084|3</t>
  </si>
  <si>
    <t>SV|90898365|160|482540084|2</t>
  </si>
  <si>
    <t>SV|90898365|160|482540084|1</t>
  </si>
  <si>
    <t>SV|90901558|244|482540083|3</t>
  </si>
  <si>
    <t>SV|90901558|244|482540083|2</t>
  </si>
  <si>
    <t>SV|90901558|244|482540083|1</t>
  </si>
  <si>
    <t>SV|90895481|239|482540082|3</t>
  </si>
  <si>
    <t>SV|90895481|239|482540082|2</t>
  </si>
  <si>
    <t>SV|90895481|239|482540082|1</t>
  </si>
  <si>
    <t>SV|486700976|75|482540081|3</t>
  </si>
  <si>
    <t>SV|486700976|75|482540081|2</t>
  </si>
  <si>
    <t>SV|486700976|75|482540081|1</t>
  </si>
  <si>
    <t>SV|95692525|135|482539619|2</t>
  </si>
  <si>
    <t>SV|95692525|135|482539619|1</t>
  </si>
  <si>
    <t>KR|73388537|178|482539113|5</t>
  </si>
  <si>
    <t>SV|97483168|238|482539113|14</t>
  </si>
  <si>
    <t>SV|97281322|109|482539113|13</t>
  </si>
  <si>
    <t>SV|96981049|78|482539113|12</t>
  </si>
  <si>
    <t>SV|95976168|66|482539113|10</t>
  </si>
  <si>
    <t>SV|95976158|151|482539113|9</t>
  </si>
  <si>
    <t>KR|73739094|181|482539113|7</t>
  </si>
  <si>
    <t>KR|73739087|99|482539113|6</t>
  </si>
  <si>
    <t>KR|16055096|100|482539113|4</t>
  </si>
  <si>
    <t>KR|16046638|69|482539113|3</t>
  </si>
  <si>
    <t>SV|75666928|33|482539113|2</t>
  </si>
  <si>
    <t>SV|75666926|33|482539113|1</t>
  </si>
  <si>
    <t>LV|431857081|115|482538989|2</t>
  </si>
  <si>
    <t>LV|431857080|128|482538989|1</t>
  </si>
  <si>
    <t>SV|98482168|8|482538981|2</t>
  </si>
  <si>
    <t>SV|98482168|8|482538981|1</t>
  </si>
  <si>
    <t>SV|96608352|69|482538719|3</t>
  </si>
  <si>
    <t>SV|96608352|69|482538719|2</t>
  </si>
  <si>
    <t>SV|96608352|69|482538719|1</t>
  </si>
  <si>
    <t>DA|6320706|24|482538561|1</t>
  </si>
  <si>
    <t>SV|95017502|161|482538545|2</t>
  </si>
  <si>
    <t>SV|95017502|161|482538545|1</t>
  </si>
  <si>
    <t>DA|5383262|39|482538544|2</t>
  </si>
  <si>
    <t>DA|5383262|39|482538544|1</t>
  </si>
  <si>
    <t>SV|96072787|46|482538072|2</t>
  </si>
  <si>
    <t>SV|96072787|46|482538072|1</t>
  </si>
  <si>
    <t>SV|986783|133|482538071|2</t>
  </si>
  <si>
    <t>SV|986783|133|482538071|1</t>
  </si>
  <si>
    <t>SV|96061654|34|482538070|2</t>
  </si>
  <si>
    <t>SV|96061654|34|482538070|1</t>
  </si>
  <si>
    <t>SV|95396083|217|482538068|2</t>
  </si>
  <si>
    <t>SV|95396083|217|482538068|1</t>
  </si>
  <si>
    <t>DA|2263046|71|482538061|2</t>
  </si>
  <si>
    <t>DA|2263046|71|482538061|1</t>
  </si>
  <si>
    <t>SV|71312521|265|482538054|1</t>
  </si>
  <si>
    <t>SV|96354584|46|482538038|2</t>
  </si>
  <si>
    <t>SV|96354584|46|482538038|1</t>
  </si>
  <si>
    <t>SV|91867624|133|482538030|2</t>
  </si>
  <si>
    <t>SV|91867624|133|482538030|1</t>
  </si>
  <si>
    <t>SV|93334344|118|482538002|2</t>
  </si>
  <si>
    <t>SV|93334344|118|482538002|1</t>
  </si>
  <si>
    <t>SV|486267196|84|482537999|2</t>
  </si>
  <si>
    <t>SV|486267196|84|482537999|1</t>
  </si>
  <si>
    <t>SV|96142718|32|482537997|2</t>
  </si>
  <si>
    <t>SV|96142718|32|482537997|1</t>
  </si>
  <si>
    <t>SV|96172735|37|482537996|2</t>
  </si>
  <si>
    <t>SV|96172735|37|482537996|1</t>
  </si>
  <si>
    <t>SV|96182826|21|482537995|2</t>
  </si>
  <si>
    <t>SV|96182826|21|482537995|1</t>
  </si>
  <si>
    <t>SV|97620285|18|482537942|2</t>
  </si>
  <si>
    <t>SV|97620285|18|482537942|1</t>
  </si>
  <si>
    <t>SV|98288821|12|482537941|2</t>
  </si>
  <si>
    <t>SV|98288821|12|482537941|1</t>
  </si>
  <si>
    <t>SV|98347227|21|482537939|3</t>
  </si>
  <si>
    <t>SV|98347227|21|482537939|2</t>
  </si>
  <si>
    <t>SV|98347227|21|482537939|1</t>
  </si>
  <si>
    <t>SV|97605970|12|482537937|2</t>
  </si>
  <si>
    <t>SV|97605970|12|482537937|1</t>
  </si>
  <si>
    <t>SV|97637096|16|482537839|2</t>
  </si>
  <si>
    <t>SV|97637096|16|482537839|1</t>
  </si>
  <si>
    <t>SV|97968653|21|482537834|1</t>
  </si>
  <si>
    <t>KR|74472545|164|482537747|1</t>
  </si>
  <si>
    <t>SV|97628077|128|482537747|4</t>
  </si>
  <si>
    <t>SV|97624481|137|482537747|3</t>
  </si>
  <si>
    <t>SV|97610480|69|482537747|2</t>
  </si>
  <si>
    <t>SV|70238684|117|482537740|1</t>
  </si>
  <si>
    <t>SV|69594753|98|482537735|2</t>
  </si>
  <si>
    <t>SV|69594753|98|482537735|1</t>
  </si>
  <si>
    <t>SV|96148779|38|482537586|2</t>
  </si>
  <si>
    <t>SV|96148779|38|482537586|1</t>
  </si>
  <si>
    <t>SV|96120179|52|482536984|2</t>
  </si>
  <si>
    <t>SV|96120179|52|482536984|1</t>
  </si>
  <si>
    <t>LF|70272915|55|482536928|1</t>
  </si>
  <si>
    <t>SV|93289308|268|482536621|1</t>
  </si>
  <si>
    <t>LF|71158422|27|482536570|3</t>
  </si>
  <si>
    <t>SV|8537948|151|482536378|2</t>
  </si>
  <si>
    <t>SV|8537948|151|482536378|1</t>
  </si>
  <si>
    <t>SV|91860261|132|482536347|2</t>
  </si>
  <si>
    <t>SV|91860261|132|482536347|1</t>
  </si>
  <si>
    <t>SV|95424091|110|482536312|1</t>
  </si>
  <si>
    <t>SV|95453353|41|482536310|1</t>
  </si>
  <si>
    <t>SV|95448572|99|482536307|1</t>
  </si>
  <si>
    <t>SV|94891785|70|482536304|1</t>
  </si>
  <si>
    <t>SV|93115539|110|482536295|1</t>
  </si>
  <si>
    <t>SV|95119780|217|482536288|1</t>
  </si>
  <si>
    <t>SV|95735152|172|482536285|1</t>
  </si>
  <si>
    <t>SV|94788506|253|482536277|1</t>
  </si>
  <si>
    <t>SV|95454847|44|482536271|1</t>
  </si>
  <si>
    <t>SV|95908767|132|482536270|1</t>
  </si>
  <si>
    <t>SV|97948551|73|482536235|2</t>
  </si>
  <si>
    <t>SV|98276986|33|482536235|9</t>
  </si>
  <si>
    <t>SV|98029467|27|482536235|8</t>
  </si>
  <si>
    <t>SV|98029467|27|482536235|7</t>
  </si>
  <si>
    <t>SV|98027264|20|482536235|5</t>
  </si>
  <si>
    <t>SV|97948561|74|482536235|4</t>
  </si>
  <si>
    <t>SV|97948561|74|482536235|3</t>
  </si>
  <si>
    <t>SV|98276986|33|482536235|10</t>
  </si>
  <si>
    <t>SV|98027264|20|482536235|6</t>
  </si>
  <si>
    <t>SV|97948551|73|482536235|1</t>
  </si>
  <si>
    <t>SV|98027264|20|482536234|1</t>
  </si>
  <si>
    <t>KR|74356782|69|482536230|1</t>
  </si>
  <si>
    <t>SV|98276986|33|482536227|12</t>
  </si>
  <si>
    <t>SV|98276986|33|482536227|11</t>
  </si>
  <si>
    <t>SV|98029467|27|482536227|10</t>
  </si>
  <si>
    <t>SV|98029467|27|482536227|9</t>
  </si>
  <si>
    <t>SV|98027264|20|482536227|8</t>
  </si>
  <si>
    <t>SV|98027264|20|482536227|7</t>
  </si>
  <si>
    <t>SV|97948561|74|482536227|6</t>
  </si>
  <si>
    <t>SV|97948561|74|482536227|5</t>
  </si>
  <si>
    <t>SV|97948551|73|482536227|4</t>
  </si>
  <si>
    <t>SV|97948551|73|482536227|3</t>
  </si>
  <si>
    <t>KR|74356782|69|482536227|2</t>
  </si>
  <si>
    <t>KR|74356782|69|482536227|1</t>
  </si>
  <si>
    <t>SV|95481465|117|482536219|1</t>
  </si>
  <si>
    <t>SV|97445173|20|482536193|2</t>
  </si>
  <si>
    <t>SV|96489248|40|482536151|1</t>
  </si>
  <si>
    <t>SV|97746490|63|482536095|2</t>
  </si>
  <si>
    <t>SV|97746490|63|482536095|1</t>
  </si>
  <si>
    <t>LF|70015297|188|482535995|1</t>
  </si>
  <si>
    <t>SV|98332912|29|482535781|3</t>
  </si>
  <si>
    <t>SV|98332912|29|482535781|2</t>
  </si>
  <si>
    <t>SV|98332912|29|482535781|1</t>
  </si>
  <si>
    <t>SV|96713776|27|482535712|2</t>
  </si>
  <si>
    <t>SV|96713776|27|482535711|2</t>
  </si>
  <si>
    <t>SV|75700783|17|482535678|1</t>
  </si>
  <si>
    <t>SV|75700783|17|482535674|2</t>
  </si>
  <si>
    <t>SV|75700783|17|482535674|1</t>
  </si>
  <si>
    <t>KR|15571704|153|482535343|1</t>
  </si>
  <si>
    <t>KR|73861620|46|482534716|2</t>
  </si>
  <si>
    <t>KR|73861620|46|482534716|1</t>
  </si>
  <si>
    <t>SV|91531233|109|482534710|2</t>
  </si>
  <si>
    <t>SV|91531233|109|482534710|1</t>
  </si>
  <si>
    <t>SV|94330369|100|482534707|2</t>
  </si>
  <si>
    <t>SV|94330369|100|482534707|1</t>
  </si>
  <si>
    <t>SV|97748162|19|482534689|2</t>
  </si>
  <si>
    <t>SV|97748162|19|482534689|1</t>
  </si>
  <si>
    <t>SV|91380059|100|482534686|3</t>
  </si>
  <si>
    <t>SV|91380059|100|482534686|2</t>
  </si>
  <si>
    <t>SV|91380059|100|482534686|1</t>
  </si>
  <si>
    <t>SV|94524765|47|482534684|3</t>
  </si>
  <si>
    <t>SV|94524765|47|482534684|2</t>
  </si>
  <si>
    <t>SV|94524765|47|482534684|1</t>
  </si>
  <si>
    <t>SV|93374369|123|482534676|1</t>
  </si>
  <si>
    <t>SV|93365635|125|482534675|1</t>
  </si>
  <si>
    <t>KR|74195390|65|482534336|1</t>
  </si>
  <si>
    <t>SV|70161536|95|482534332|1</t>
  </si>
  <si>
    <t>LF|70094581|84|482534301|1</t>
  </si>
  <si>
    <t>SV|92570221|209|482534296|1</t>
  </si>
  <si>
    <t>SV|96739838|99|482533839|1</t>
  </si>
  <si>
    <t>SV|92018594|67|482533609|2</t>
  </si>
  <si>
    <t>SV|92018594|67|482533609|1</t>
  </si>
  <si>
    <t>SV|92016833|90|482533607|2</t>
  </si>
  <si>
    <t>SV|92016833|90|482533607|1</t>
  </si>
  <si>
    <t>SV|60000823|116|482533160|2</t>
  </si>
  <si>
    <t>SV|60000823|116|482533160|1</t>
  </si>
  <si>
    <t>KR|72148355|117|482533156|2</t>
  </si>
  <si>
    <t>KR|72148355|117|482533156|1</t>
  </si>
  <si>
    <t>KR|70477626|295|482533155|3</t>
  </si>
  <si>
    <t>KR|70477626|295|482533155|2</t>
  </si>
  <si>
    <t>SV|486324849|100|482533154|1</t>
  </si>
  <si>
    <t>DA|1402322|105|482533133|2</t>
  </si>
  <si>
    <t>DA|1402322|105|482533133|1</t>
  </si>
  <si>
    <t>SV|97204059|52|482533132|2</t>
  </si>
  <si>
    <t>SV|97204059|52|482533132|1</t>
  </si>
  <si>
    <t>KR|74275913|43|482533131|2</t>
  </si>
  <si>
    <t>KR|74275913|43|482533131|1</t>
  </si>
  <si>
    <t>SV|97533093|33|482533130|2</t>
  </si>
  <si>
    <t>SV|97533093|33|482533130|1</t>
  </si>
  <si>
    <t>SV|71727071|61|482533129|2</t>
  </si>
  <si>
    <t>SV|71727071|61|482533129|1</t>
  </si>
  <si>
    <t>SV|94167111|71|482533126|2</t>
  </si>
  <si>
    <t>SV|94167111|71|482533126|1</t>
  </si>
  <si>
    <t>SV|91402545|124|482533123|2</t>
  </si>
  <si>
    <t>SV|91402545|124|482533123|1</t>
  </si>
  <si>
    <t>SV|93430618|155|482533116|2</t>
  </si>
  <si>
    <t>SV|93430618|155|482533116|1</t>
  </si>
  <si>
    <t>LF|71292753|31|482533102|1</t>
  </si>
  <si>
    <t>SV|486060983|53|482533076|2</t>
  </si>
  <si>
    <t>SV|486060983|53|482533076|1</t>
  </si>
  <si>
    <t>SV|486110847|54|482532899|10</t>
  </si>
  <si>
    <t>SV|486110847|54|482532899|9</t>
  </si>
  <si>
    <t>SV|94068385|88|482532899|8</t>
  </si>
  <si>
    <t>SV|94068385|88|482532899|7</t>
  </si>
  <si>
    <t>SV|94068375|72|482532899|6</t>
  </si>
  <si>
    <t>SV|94068375|72|482532899|5</t>
  </si>
  <si>
    <t>SV|94068365|56|482532899|4</t>
  </si>
  <si>
    <t>SV|94068365|56|482532899|3</t>
  </si>
  <si>
    <t>SV|93989067|55|482532899|2</t>
  </si>
  <si>
    <t>SV|93989067|55|482532899|1</t>
  </si>
  <si>
    <t>SV|98252212|80|482532648|3</t>
  </si>
  <si>
    <t>SV|97919861|34|482532648|2</t>
  </si>
  <si>
    <t>SV|98265154|19|482532648|4</t>
  </si>
  <si>
    <t>SV|98252212|80|482532646|1</t>
  </si>
  <si>
    <t>SV|97508545|30|482532572|2</t>
  </si>
  <si>
    <t>SV|97049289|33|482532572|1</t>
  </si>
  <si>
    <t>SV|98332912|29|482532542|3</t>
  </si>
  <si>
    <t>SV|98332912|29|482532542|2</t>
  </si>
  <si>
    <t>SV|98332912|29|482532542|1</t>
  </si>
  <si>
    <t>SV|98283920|45|482532514|4</t>
  </si>
  <si>
    <t>SV|97959087|20|482532514|3</t>
  </si>
  <si>
    <t>SV|97921041|26|482532514|2</t>
  </si>
  <si>
    <t>SV|75676296|30|482532514|1</t>
  </si>
  <si>
    <t>SV|98002958|14|482532508|2</t>
  </si>
  <si>
    <t>SV|98002958|14|482532508|1</t>
  </si>
  <si>
    <t>SV|97921041|26|482532506|1</t>
  </si>
  <si>
    <t>SV|98276986|33|482532505|1</t>
  </si>
  <si>
    <t>SV|97959087|20|482532493|1</t>
  </si>
  <si>
    <t>SV|97999683|14|482532491|2</t>
  </si>
  <si>
    <t>SV|97999683|14|482532491|1</t>
  </si>
  <si>
    <t>SV|94549037|109|482532405|2</t>
  </si>
  <si>
    <t>SV|94549037|109|482532405|1</t>
  </si>
  <si>
    <t>SV|74810123|34|482532361|1</t>
  </si>
  <si>
    <t>SV|92685707|66|482531907|3</t>
  </si>
  <si>
    <t>SV|92685707|66|482531907|2</t>
  </si>
  <si>
    <t>SV|92685707|66|482531907|1</t>
  </si>
  <si>
    <t>SV|74335164|87|482531823|1</t>
  </si>
  <si>
    <t>SV|94156641|55|482531823|2</t>
  </si>
  <si>
    <t>SV|95034141|49|482531643|1</t>
  </si>
  <si>
    <t>SV|95563282|49|482531641|1</t>
  </si>
  <si>
    <t>LV|450045531|109|482530593|2</t>
  </si>
  <si>
    <t>LV|450045531|109|482530593|1</t>
  </si>
  <si>
    <t>LV|450045516|135|482530592|2</t>
  </si>
  <si>
    <t>LV|450045516|135|482530592|1</t>
  </si>
  <si>
    <t>SV|97476565|175|482530580|2</t>
  </si>
  <si>
    <t>SV|97476565|175|482530580|1</t>
  </si>
  <si>
    <t>SV|97296402|140|482530116|2</t>
  </si>
  <si>
    <t>SV|97296402|140|482530116|1</t>
  </si>
  <si>
    <t>SV|70586500|59|482529936|2</t>
  </si>
  <si>
    <t>SV|70586500|59|482529936|1</t>
  </si>
  <si>
    <t>SV|92304595|46|482529935|2</t>
  </si>
  <si>
    <t>SV|92304595|46|482529935|1</t>
  </si>
  <si>
    <t>SV|92306046|71|482529934|2</t>
  </si>
  <si>
    <t>SV|92306046|71|482529934|1</t>
  </si>
  <si>
    <t>SV|92324204|102|482529931|2</t>
  </si>
  <si>
    <t>SV|92324204|102|482529931|1</t>
  </si>
  <si>
    <t>SV|96272504|21|482529930|2</t>
  </si>
  <si>
    <t>SV|96272504|21|482529930|1</t>
  </si>
  <si>
    <t>SV|96274018|27|482529929|2</t>
  </si>
  <si>
    <t>SV|96274018|27|482529929|1</t>
  </si>
  <si>
    <t>HA|7694210|103|482529773|1</t>
  </si>
  <si>
    <t>SV|97472037|56|482529599|2</t>
  </si>
  <si>
    <t>SV|97472037|56|482529599|1</t>
  </si>
  <si>
    <t>SV|97071411|55|482529558|2</t>
  </si>
  <si>
    <t>SV|97071411|55|482529558|1</t>
  </si>
  <si>
    <t>LF|70649346|82|482529376|1</t>
  </si>
  <si>
    <t>LF|70649350|84|482529375|1</t>
  </si>
  <si>
    <t>SV|96369074|89|482529353|2</t>
  </si>
  <si>
    <t>SV|96369074|89|482529353|1</t>
  </si>
  <si>
    <t>SV|95692780|51|482529352|2</t>
  </si>
  <si>
    <t>SV|95692780|51|482529352|1</t>
  </si>
  <si>
    <t>LF|70190478|64|482529351|1</t>
  </si>
  <si>
    <t>LF|70190474|62|482529350|1</t>
  </si>
  <si>
    <t>SV|98265154|19|482529246|6</t>
  </si>
  <si>
    <t>SV|98265154|19|482529246|5</t>
  </si>
  <si>
    <t>SV|98252212|80|482529246|4</t>
  </si>
  <si>
    <t>SV|98252212|80|482529246|3</t>
  </si>
  <si>
    <t>SV|97919861|34|482529246|2</t>
  </si>
  <si>
    <t>SV|97919861|34|482529246|1</t>
  </si>
  <si>
    <t>SV|96904846|61|482529147|2</t>
  </si>
  <si>
    <t>SV|96904846|61|482529147|1</t>
  </si>
  <si>
    <t>SV|98345314|29|482529052|3</t>
  </si>
  <si>
    <t>SV|98345314|29|482529052|2</t>
  </si>
  <si>
    <t>SV|98345314|29|482529052|1</t>
  </si>
  <si>
    <t>SV|96979351|142|482529022|2</t>
  </si>
  <si>
    <t>SV|96979351|142|482529022|1</t>
  </si>
  <si>
    <t>SV|97366533|16|482529006|2</t>
  </si>
  <si>
    <t>SV|97366533|16|482529006|1</t>
  </si>
  <si>
    <t>SV|98283920|45|482529005|1</t>
  </si>
  <si>
    <t>SV|486097590|186|482529000|2</t>
  </si>
  <si>
    <t>SV|486097590|186|482529000|1</t>
  </si>
  <si>
    <t>SV|60977223|114|482528999|2</t>
  </si>
  <si>
    <t>SV|60977223|114|482528999|1</t>
  </si>
  <si>
    <t>SV|60103725|157|482528998|2</t>
  </si>
  <si>
    <t>SV|60103725|157|482528998|1</t>
  </si>
  <si>
    <t>SV|97948551|73|482528984|1</t>
  </si>
  <si>
    <t>SV|94482664|72|482528830|1</t>
  </si>
  <si>
    <t>SV|90190450|43|482528827|1</t>
  </si>
  <si>
    <t>SV|96357017|61|482528645|1</t>
  </si>
  <si>
    <t>KR|74562259|35|482528481|1</t>
  </si>
  <si>
    <t>KR|74582455|59|482528119|4</t>
  </si>
  <si>
    <t>KR|74243569|19|482528119|3</t>
  </si>
  <si>
    <t>KR|73980381|58|482528119|2</t>
  </si>
  <si>
    <t>KR|73873279|57|482528119|1</t>
  </si>
  <si>
    <t>SV|91477202|115|482527910|3</t>
  </si>
  <si>
    <t>SV|91477202|115|482527910|2</t>
  </si>
  <si>
    <t>SV|91477202|115|482527910|1</t>
  </si>
  <si>
    <t>SV|92236232|177|482527738|2</t>
  </si>
  <si>
    <t>SV|92236232|177|482527738|1</t>
  </si>
  <si>
    <t>SV|95511043|188|482527493|1</t>
  </si>
  <si>
    <t>SV|93074374|44|482527418|2</t>
  </si>
  <si>
    <t>SV|93074374|44|482527418|1</t>
  </si>
  <si>
    <t>SV|96700010|29|482527005|2</t>
  </si>
  <si>
    <t>SV|96700010|29|482527005|1</t>
  </si>
  <si>
    <t>SV|93874691|99|482526836|2</t>
  </si>
  <si>
    <t>SV|93874691|99|482526836|1</t>
  </si>
  <si>
    <t>SV|97312628|19|482526684|2</t>
  </si>
  <si>
    <t>SV|97312628|19|482526684|1</t>
  </si>
  <si>
    <t>SV|96011223|45|482526683|2</t>
  </si>
  <si>
    <t>SV|96011223|45|482526683|1</t>
  </si>
  <si>
    <t>SV|94573945|30|482526608|2</t>
  </si>
  <si>
    <t>SV|94573945|30|482526608|1</t>
  </si>
  <si>
    <t>SV|93266145|75|482526607|3</t>
  </si>
  <si>
    <t>SV|93266145|75|482526607|2</t>
  </si>
  <si>
    <t>SV|93271863|43|482526606|3</t>
  </si>
  <si>
    <t>SV|93271863|43|482526606|2</t>
  </si>
  <si>
    <t>SV|91376578|59|482526605|2</t>
  </si>
  <si>
    <t>SV|91376578|59|482526605|1</t>
  </si>
  <si>
    <t>SV|91375975|77|482526604|2</t>
  </si>
  <si>
    <t>SV|91375975|77|482526604|1</t>
  </si>
  <si>
    <t>SV|66069207|114|482526603|2</t>
  </si>
  <si>
    <t>SV|66069207|114|482526603|1</t>
  </si>
  <si>
    <t>SV|68454482|114|482526602|2</t>
  </si>
  <si>
    <t>SV|68454482|114|482526602|1</t>
  </si>
  <si>
    <t>SV|68454483|91|482526601|2</t>
  </si>
  <si>
    <t>SV|68454483|91|482526601|1</t>
  </si>
  <si>
    <t>LF|70091042|139|482526576|1</t>
  </si>
  <si>
    <t>SV|486623445|138|482526575|2</t>
  </si>
  <si>
    <t>SV|486623445|138|482526575|1</t>
  </si>
  <si>
    <t>SV|67881592|160|482526573|2</t>
  </si>
  <si>
    <t>SV|67881592|160|482526573|1</t>
  </si>
  <si>
    <t>KR|71366605|113|482526571|1</t>
  </si>
  <si>
    <t>SV|93809592|89|482526570|2</t>
  </si>
  <si>
    <t>SV|93809592|89|482526570|1</t>
  </si>
  <si>
    <t>KR|73616935|36|482526565|3</t>
  </si>
  <si>
    <t>KR|73616935|36|482526565|2</t>
  </si>
  <si>
    <t>KR|73616935|36|482526565|1</t>
  </si>
  <si>
    <t>SV|487098994|99|482526532|3</t>
  </si>
  <si>
    <t>SV|487098994|99|482526532|2</t>
  </si>
  <si>
    <t>SV|487098994|99|482526532|1</t>
  </si>
  <si>
    <t>SV|90358425|82|482526530|3</t>
  </si>
  <si>
    <t>SV|90358425|82|482526530|2</t>
  </si>
  <si>
    <t>SV|90358425|82|482526530|1</t>
  </si>
  <si>
    <t>SV|70344236|50|482526493|8</t>
  </si>
  <si>
    <t>SV|70344236|50|482526493|7</t>
  </si>
  <si>
    <t>SV|70344236|50|482526493|6</t>
  </si>
  <si>
    <t>SV|66115115|67|482526493|5</t>
  </si>
  <si>
    <t>SV|66115115|67|482526493|4</t>
  </si>
  <si>
    <t>SV|66115115|67|482526493|3</t>
  </si>
  <si>
    <t>SV|66115114|67|482526493|2</t>
  </si>
  <si>
    <t>SV|66115114|67|482526493|1</t>
  </si>
  <si>
    <t>SV|97768299|26|482526479|2</t>
  </si>
  <si>
    <t>SV|97768299|26|482526479|1</t>
  </si>
  <si>
    <t>SV|97754421|21|482526478|2</t>
  </si>
  <si>
    <t>SV|97754421|21|482526478|1</t>
  </si>
  <si>
    <t>KR|74558419|72|482526299|2</t>
  </si>
  <si>
    <t>KR|74558419|72|482526299|1</t>
  </si>
  <si>
    <t>LF|70907900|96|482524474|1</t>
  </si>
  <si>
    <t>LV|431646102|107|482523972|2</t>
  </si>
  <si>
    <t>LV|431646102|107|482523972|1</t>
  </si>
  <si>
    <t>LV|432143012|185|482522543|2</t>
  </si>
  <si>
    <t>LV|432143012|185|482522543|1</t>
  </si>
  <si>
    <t>LV|10686661|52|482520334|2</t>
  </si>
  <si>
    <t>LV|10686661|52|482520334|1</t>
  </si>
  <si>
    <t>SV|97757369|56|482519974|4</t>
  </si>
  <si>
    <t>SV|97726850|35|482519974|3</t>
  </si>
  <si>
    <t>SV|427207169|233|482519974|5</t>
  </si>
  <si>
    <t>SV|75044369|84|482519661|1</t>
  </si>
  <si>
    <t>SV|74195144|52|482519310|1</t>
  </si>
  <si>
    <t>LV|481962330|137|482517405|4</t>
  </si>
  <si>
    <t>LV|481962330|137|482517405|3</t>
  </si>
  <si>
    <t>LV|431181747|116|482517405|2</t>
  </si>
  <si>
    <t>LV|431181747|116|482517405|1</t>
  </si>
  <si>
    <t>SV|75069904|17|482516884|1</t>
  </si>
  <si>
    <t>LV|48859850|11|482516884|2</t>
  </si>
  <si>
    <t>LV|431581893|208|482515241|1</t>
  </si>
  <si>
    <t>LV|431581893|208|482515236|1</t>
  </si>
  <si>
    <t>SV|74604429|113|482515141|1</t>
  </si>
  <si>
    <t>LV|432195098|475|482513258|1</t>
  </si>
  <si>
    <t>DA|945704|271|482512648|1</t>
  </si>
  <si>
    <t>LV|431983653|102|482509169|2</t>
  </si>
  <si>
    <t>LV|431983653|102|482509169|1</t>
  </si>
  <si>
    <t>LV|480845005|262|482508238|1</t>
  </si>
  <si>
    <t>LV|481277609|182|482508235|1</t>
  </si>
  <si>
    <t>LF|70907899|74|482508118|1</t>
  </si>
  <si>
    <t>LV|430400089|92|482507823|2</t>
  </si>
  <si>
    <t>LV|430400089|92|482507823|1</t>
  </si>
  <si>
    <t>LV|432102971|197|482507749|2</t>
  </si>
  <si>
    <t>LV|432102971|197|482507749|1</t>
  </si>
  <si>
    <t>LV|431601244|173|482507382|2</t>
  </si>
  <si>
    <t>LV|431601244|173|482507382|1</t>
  </si>
  <si>
    <t>LV|431890145|183|482507381|2</t>
  </si>
  <si>
    <t>LV|431890145|183|482507381|1</t>
  </si>
  <si>
    <t>SV|70311835|68|482505796|1</t>
  </si>
  <si>
    <t>SV|70311835|68|482505796|2</t>
  </si>
  <si>
    <t>SV|96644626|18|482504728|1</t>
  </si>
  <si>
    <t>SV|427344789|333|482502518|1</t>
  </si>
  <si>
    <t>SV|97098926|35|482489239|6</t>
  </si>
  <si>
    <t>SV|97098926|35|482489239|5</t>
  </si>
  <si>
    <t>SV|96741289|54|482489239|4</t>
  </si>
  <si>
    <t>SV|96741289|54|482489239|3</t>
  </si>
  <si>
    <t>SV|96656911|31|482489239|2</t>
  </si>
  <si>
    <t>SV|96656911|31|482489239|1</t>
  </si>
  <si>
    <t>SV|98318910|31|482489090|1</t>
  </si>
  <si>
    <t>SV|98183117|37|482489089|1</t>
  </si>
  <si>
    <t>SV|97368037|39|482489086|1</t>
  </si>
  <si>
    <t>SV|94922841|39|482489041|2</t>
  </si>
  <si>
    <t>SV|94922841|39|482489041|1</t>
  </si>
  <si>
    <t>SV|93878942|111|482489039|2</t>
  </si>
  <si>
    <t>SV|93878942|111|482489039|1</t>
  </si>
  <si>
    <t>SV|427871531|267|482489038|2</t>
  </si>
  <si>
    <t>SV|427871531|267|482489038|1</t>
  </si>
  <si>
    <t>KR|74455450|79|482489037|2</t>
  </si>
  <si>
    <t>KR|74455450|79|482489037|1</t>
  </si>
  <si>
    <t>SV|98174823|13|482489036|2</t>
  </si>
  <si>
    <t>SV|98174823|13|482489036|1</t>
  </si>
  <si>
    <t>SV|98167730|15|482489035|2</t>
  </si>
  <si>
    <t>SV|98167730|15|482489035|1</t>
  </si>
  <si>
    <t>KR|74626032|19|482489032|2</t>
  </si>
  <si>
    <t>KR|74626032|19|482489032|1</t>
  </si>
  <si>
    <t>SV|95935319|82|482489003|2</t>
  </si>
  <si>
    <t>SV|95935319|82|482489003|1</t>
  </si>
  <si>
    <t>SV|97416838|126|482488767|2</t>
  </si>
  <si>
    <t>SV|97416838|126|482488767|1</t>
  </si>
  <si>
    <t>SV|97416838|126|482488765|2</t>
  </si>
  <si>
    <t>SV|97416838|126|482488765|1</t>
  </si>
  <si>
    <t>SV|97416838|126|482488764|2</t>
  </si>
  <si>
    <t>SV|97416838|126|482488764|1</t>
  </si>
  <si>
    <t>LF|71246853|30|482488743|2</t>
  </si>
  <si>
    <t>LF|71246853|30|482488743|1</t>
  </si>
  <si>
    <t>SV|95609294|49|482488454|5</t>
  </si>
  <si>
    <t>SV|94308420|117|482488454|2</t>
  </si>
  <si>
    <t>SV|97113876|84|482488397|2</t>
  </si>
  <si>
    <t>SV|97113876|84|482488397|1</t>
  </si>
  <si>
    <t>SV|97109635|48|482488396|2</t>
  </si>
  <si>
    <t>SV|97109635|48|482488396|1</t>
  </si>
  <si>
    <t>SV|97142834|68|482488395|2</t>
  </si>
  <si>
    <t>SV|97142834|68|482488395|1</t>
  </si>
  <si>
    <t>SV|97890178|44|482488163|2</t>
  </si>
  <si>
    <t>SV|97890178|44|482488163|1</t>
  </si>
  <si>
    <t>SV|97879620|23|482488162|2</t>
  </si>
  <si>
    <t>SV|97879620|23|482488162|1</t>
  </si>
  <si>
    <t>SV|97893514|19|482488161|2</t>
  </si>
  <si>
    <t>SV|97893514|19|482488161|1</t>
  </si>
  <si>
    <t>SV|97887923|12|482488160|2</t>
  </si>
  <si>
    <t>SV|97887923|12|482488160|1</t>
  </si>
  <si>
    <t>SV|60975481|52|482488114|2</t>
  </si>
  <si>
    <t>SV|60975481|52|482488114|1</t>
  </si>
  <si>
    <t>SV|97656279|24|482488054|2</t>
  </si>
  <si>
    <t>SV|97656279|24|482488054|1</t>
  </si>
  <si>
    <t>SV|97656279|24|482488053|4</t>
  </si>
  <si>
    <t>SV|97656279|24|482488053|3</t>
  </si>
  <si>
    <t>SV|97638421|98|482488053|2</t>
  </si>
  <si>
    <t>SV|97638421|98|482488053|1</t>
  </si>
  <si>
    <t>SV|98170052|24|482488050|2</t>
  </si>
  <si>
    <t>SV|98170052|24|482488050|1</t>
  </si>
  <si>
    <t>SV|97637096|16|482487979|1</t>
  </si>
  <si>
    <t>SV|97613243|11|482487978|1</t>
  </si>
  <si>
    <t>LV|432188031|75|482487807|2</t>
  </si>
  <si>
    <t>LV|432187439|109|482487807|1</t>
  </si>
  <si>
    <t>LF|70995092|48|482487539|1</t>
  </si>
  <si>
    <t>SV|97844052|14|482487538|1</t>
  </si>
  <si>
    <t>SV|92358827|126|482487521|2</t>
  </si>
  <si>
    <t>SV|92358827|126|482487521|1</t>
  </si>
  <si>
    <t>SV|68576991|83|482487520|2</t>
  </si>
  <si>
    <t>SV|68576991|83|482487520|1</t>
  </si>
  <si>
    <t>LV|431761707|69|482487519|2</t>
  </si>
  <si>
    <t>LV|431761707|69|482487519|1</t>
  </si>
  <si>
    <t>LV|481513065|69|482487518|2</t>
  </si>
  <si>
    <t>LV|481513065|69|482487518|1</t>
  </si>
  <si>
    <t>SV|98195259|8|482487448|2</t>
  </si>
  <si>
    <t>SV|98195259|8|482487448|1</t>
  </si>
  <si>
    <t>SV|97678425|14|482487447|2</t>
  </si>
  <si>
    <t>SV|97678425|14|482487447|1</t>
  </si>
  <si>
    <t>SV|70622571|94|482487442|2</t>
  </si>
  <si>
    <t>SV|70622571|94|482487442|1</t>
  </si>
  <si>
    <t>SV|94926220|71|482487441|2</t>
  </si>
  <si>
    <t>SV|94926220|71|482487441|1</t>
  </si>
  <si>
    <t>SV|98198034|15|482487440|2</t>
  </si>
  <si>
    <t>SV|98198034|15|482487440|1</t>
  </si>
  <si>
    <t>KR|72888966|77|482487431|2</t>
  </si>
  <si>
    <t>KR|72888966|77|482487431|1</t>
  </si>
  <si>
    <t>SV|98186157|47|482487430|1</t>
  </si>
  <si>
    <t>SV|98186157|47|482487429|1</t>
  </si>
  <si>
    <t>SV|98336336|26|482487426|1</t>
  </si>
  <si>
    <t>SV|98334537|22|482487413|1</t>
  </si>
  <si>
    <t>SV|97368047|47|482487409|1</t>
  </si>
  <si>
    <t>LV|432188031|75|482485724|2</t>
  </si>
  <si>
    <t>LV|432187439|109|482485724|1</t>
  </si>
  <si>
    <t>DA|9103807|421|482482241|1</t>
  </si>
  <si>
    <t>LV|481513065|69|482470567|2</t>
  </si>
  <si>
    <t>LV|431761707|69|482470567|1</t>
  </si>
  <si>
    <t>KR|73359729|66|482470467|3</t>
  </si>
  <si>
    <t>KR|72458539|108|482470467|2</t>
  </si>
  <si>
    <t>SV|96743345|33|482470467|4</t>
  </si>
  <si>
    <t>SV|93752104|92|482470457|2</t>
  </si>
  <si>
    <t>SV|93752104|92|482470457|1</t>
  </si>
  <si>
    <t>SV|95927962|90|482470456|2</t>
  </si>
  <si>
    <t>SV|95927962|90|482470456|1</t>
  </si>
  <si>
    <t>SV|92729318|79|482470455|2</t>
  </si>
  <si>
    <t>SV|92729318|79|482470455|1</t>
  </si>
  <si>
    <t>SV|95931893|44|482470452|2</t>
  </si>
  <si>
    <t>SV|95931893|44|482470452|1</t>
  </si>
  <si>
    <t>SV|90607091|549|482470449|3</t>
  </si>
  <si>
    <t>SV|90607091|549|482470449|2</t>
  </si>
  <si>
    <t>SV|90607091|549|482470449|1</t>
  </si>
  <si>
    <t>SV|97421498|22|482470389|2</t>
  </si>
  <si>
    <t>SV|97421498|22|482470389|1</t>
  </si>
  <si>
    <t>LF|70627547|119|482470280|1</t>
  </si>
  <si>
    <t>LF|70779922|59|482470255|1</t>
  </si>
  <si>
    <t>KR|74557931|26|482470233|2</t>
  </si>
  <si>
    <t>KR|74557931|26|482470233|1</t>
  </si>
  <si>
    <t>SV|98127302|14|482470229|2</t>
  </si>
  <si>
    <t>SV|98127302|14|482470229|1</t>
  </si>
  <si>
    <t>LF|70834311|63|482470185|1</t>
  </si>
  <si>
    <t>SV|97237010|25|482470161|3</t>
  </si>
  <si>
    <t>SV|97237010|25|482470161|2</t>
  </si>
  <si>
    <t>SV|97237010|25|482470161|1</t>
  </si>
  <si>
    <t>SV|94797554|65|482470160|4</t>
  </si>
  <si>
    <t>SV|94797554|65|482470160|3</t>
  </si>
  <si>
    <t>SV|94444134|103|482470160|2</t>
  </si>
  <si>
    <t>SV|94444134|103|482470160|1</t>
  </si>
  <si>
    <t>KR|72345215|100|482470157|14</t>
  </si>
  <si>
    <t>KR|72345215|100|482470157|13</t>
  </si>
  <si>
    <t>KR|72314719|175|482470157|12</t>
  </si>
  <si>
    <t>KR|72314719|175|482470157|11</t>
  </si>
  <si>
    <t>KR|72314676|238|482470157|10</t>
  </si>
  <si>
    <t>KR|72314676|238|482470157|9</t>
  </si>
  <si>
    <t>SV|95593594|153|482470157|18</t>
  </si>
  <si>
    <t>SV|95593594|153|482470157|17</t>
  </si>
  <si>
    <t>SV|95590802|111|482470157|16</t>
  </si>
  <si>
    <t>SV|95590802|111|482470157|15</t>
  </si>
  <si>
    <t>KR|70457275|144|482470157|8</t>
  </si>
  <si>
    <t>KR|70457275|144|482470157|7</t>
  </si>
  <si>
    <t>KR|70101051|150|482470157|6</t>
  </si>
  <si>
    <t>KR|70101051|150|482470157|5</t>
  </si>
  <si>
    <t>SV|93962279|104|482470157|4</t>
  </si>
  <si>
    <t>SV|93962279|104|482470157|3</t>
  </si>
  <si>
    <t>SV|93944980|50|482470157|2</t>
  </si>
  <si>
    <t>SV|93944980|50|482470157|1</t>
  </si>
  <si>
    <t>KR|73652466|61|482470157|20</t>
  </si>
  <si>
    <t>KR|73652466|61|482470157|19</t>
  </si>
  <si>
    <t>LF|71262323|39|482470113|1</t>
  </si>
  <si>
    <t>SV|97829471|24|482470105|2</t>
  </si>
  <si>
    <t>SV|97829471|24|482470105|1</t>
  </si>
  <si>
    <t>SV|97825214|29|482470104|2</t>
  </si>
  <si>
    <t>SV|97825214|29|482470104|1</t>
  </si>
  <si>
    <t>SV|98040425|27|482470103|2</t>
  </si>
  <si>
    <t>SV|98040425|27|482470103|1</t>
  </si>
  <si>
    <t>LF|71143549|23|482470102|1</t>
  </si>
  <si>
    <t>SV|94804585|87|482470093|2</t>
  </si>
  <si>
    <t>SV|94804585|87|482470093|1</t>
  </si>
  <si>
    <t>SV|486744181|211|482470092|2</t>
  </si>
  <si>
    <t>SV|486744181|211|482470092|1</t>
  </si>
  <si>
    <t>SV|73307642|187|482470076|2</t>
  </si>
  <si>
    <t>SV|73307642|187|482470076|1</t>
  </si>
  <si>
    <t>SV|73307646|135|482470075|4</t>
  </si>
  <si>
    <t>SV|73307646|135|482470075|3</t>
  </si>
  <si>
    <t>SV|73307642|187|482470075|2</t>
  </si>
  <si>
    <t>SV|73307642|187|482470075|1</t>
  </si>
  <si>
    <t>SV|94655467|48|482470051|3</t>
  </si>
  <si>
    <t>SV|94655467|48|482470051|2</t>
  </si>
  <si>
    <t>SV|94655467|48|482470051|1</t>
  </si>
  <si>
    <t>SV|2235809|84|482470009|2</t>
  </si>
  <si>
    <t>SV|2235809|84|482470009|1</t>
  </si>
  <si>
    <t>SV|90108034|97|482470008|2</t>
  </si>
  <si>
    <t>SV|90108034|97|482470008|1</t>
  </si>
  <si>
    <t>DA|1219456|25|482470007|2</t>
  </si>
  <si>
    <t>DA|1219456|25|482470007|1</t>
  </si>
  <si>
    <t>LF|71314215|14|482469994|1</t>
  </si>
  <si>
    <t>KR|74417862|76|482469986|2</t>
  </si>
  <si>
    <t>KR|74417862|76|482469986|1</t>
  </si>
  <si>
    <t>KR|73821714|30|482469888|2</t>
  </si>
  <si>
    <t>KR|73821714|30|482469888|1</t>
  </si>
  <si>
    <t>SV|96705179|39|482469887|2</t>
  </si>
  <si>
    <t>SV|96705179|39|482469887|1</t>
  </si>
  <si>
    <t>KR|73327020|115|482469886|2</t>
  </si>
  <si>
    <t>KR|73327020|115|482469886|1</t>
  </si>
  <si>
    <t>KR|74593401|9|482469886|8</t>
  </si>
  <si>
    <t>KR|74593401|9|482469886|7</t>
  </si>
  <si>
    <t>SV|97871936|16|482469886|16</t>
  </si>
  <si>
    <t>SV|97871936|16|482469886|15</t>
  </si>
  <si>
    <t>SV|97861202|23|482469886|14</t>
  </si>
  <si>
    <t>SV|97861202|23|482469886|13</t>
  </si>
  <si>
    <t>SV|97421498|22|482469886|12</t>
  </si>
  <si>
    <t>SV|97421498|22|482469886|11</t>
  </si>
  <si>
    <t>SV|97057699|41|482469886|10</t>
  </si>
  <si>
    <t>SV|97057699|41|482469886|9</t>
  </si>
  <si>
    <t>SV|96705179|39|482469886|6</t>
  </si>
  <si>
    <t>SV|96705179|39|482469886|5</t>
  </si>
  <si>
    <t>KR|73821714|30|482469886|4</t>
  </si>
  <si>
    <t>KR|73821714|30|482469886|3</t>
  </si>
  <si>
    <t>KR|73327020|115|482469883|2</t>
  </si>
  <si>
    <t>KR|73327020|115|482469883|1</t>
  </si>
  <si>
    <t>SV|97501431|11|482469723|2</t>
  </si>
  <si>
    <t>SV|97501431|11|482469723|1</t>
  </si>
  <si>
    <t>SV|98417264|15|482469722|2</t>
  </si>
  <si>
    <t>SV|98417264|15|482469722|1</t>
  </si>
  <si>
    <t>SV|94308420|117|482469682|1</t>
  </si>
  <si>
    <t>SV|95609294|49|482469680|1</t>
  </si>
  <si>
    <t>SV|5087045|167|482469583|2</t>
  </si>
  <si>
    <t>SV|5087045|167|482469583|1</t>
  </si>
  <si>
    <t>SV|98178314|44|482469558|3</t>
  </si>
  <si>
    <t>SV|98178294|37|482469558|2</t>
  </si>
  <si>
    <t>SV|98176061|35|482469558|1</t>
  </si>
  <si>
    <t>KR|72368763|109|482469515|2</t>
  </si>
  <si>
    <t>KR|72368763|109|482469515|1</t>
  </si>
  <si>
    <t>SV|91855727|79|482469513|2</t>
  </si>
  <si>
    <t>SV|91855727|79|482469513|1</t>
  </si>
  <si>
    <t>SV|72892323|107|482469512|2</t>
  </si>
  <si>
    <t>SV|72892323|107|482469512|1</t>
  </si>
  <si>
    <t>SV|90598578|61|482469509|2</t>
  </si>
  <si>
    <t>SV|90598578|61|482469509|1</t>
  </si>
  <si>
    <t>LF|71272631|51|482469407|1</t>
  </si>
  <si>
    <t>LF|71412921|26|482469402|1</t>
  </si>
  <si>
    <t>LF|71412916|26|482469401|1</t>
  </si>
  <si>
    <t>LF|71178340|18|482469327|1</t>
  </si>
  <si>
    <t>KR|74141955|99|482469287|2</t>
  </si>
  <si>
    <t>KR|74141955|99|482469287|1</t>
  </si>
  <si>
    <t>SV|92320562|184|482469277|2</t>
  </si>
  <si>
    <t>SV|92320562|184|482469277|1</t>
  </si>
  <si>
    <t>SV|96413334|136|482469128|2</t>
  </si>
  <si>
    <t>SV|96413334|136|482469128|1</t>
  </si>
  <si>
    <t>SV|96418636|46|482469126|2</t>
  </si>
  <si>
    <t>SV|96418636|46|482469126|1</t>
  </si>
  <si>
    <t>KR|73006733|95|482469116|2</t>
  </si>
  <si>
    <t>KR|73006733|95|482469116|1</t>
  </si>
  <si>
    <t>SV|97852820|23|482469002|2</t>
  </si>
  <si>
    <t>SV|97852820|23|482469002|1</t>
  </si>
  <si>
    <t>SV|98272040|12|482469001|2</t>
  </si>
  <si>
    <t>SV|98272040|12|482469001|1</t>
  </si>
  <si>
    <t>LF|71453503|12|482468841|1</t>
  </si>
  <si>
    <t>LF|70192039|96|482468836|2</t>
  </si>
  <si>
    <t>LF|70080539|128|482468836|1</t>
  </si>
  <si>
    <t>LF|71164661|60|482468833|1</t>
  </si>
  <si>
    <t>SV|91293290|108|482468820|3</t>
  </si>
  <si>
    <t>SV|91293290|108|482468820|2</t>
  </si>
  <si>
    <t>SV|91293290|108|482468820|1</t>
  </si>
  <si>
    <t>SV|427266500|161|482468819|3</t>
  </si>
  <si>
    <t>SV|427266500|161|482468819|2</t>
  </si>
  <si>
    <t>SV|427266500|161|482468819|1</t>
  </si>
  <si>
    <t>SV|69235684|312|482468815|3</t>
  </si>
  <si>
    <t>SV|69235684|312|482468815|2</t>
  </si>
  <si>
    <t>SV|69235684|312|482468815|1</t>
  </si>
  <si>
    <t>SV|91470277|107|482468810|3</t>
  </si>
  <si>
    <t>SV|91470277|107|482468810|2</t>
  </si>
  <si>
    <t>SV|91470277|107|482468810|1</t>
  </si>
  <si>
    <t>AS|7463257|217|482468800|2</t>
  </si>
  <si>
    <t>AS|7463257|217|482468800|1</t>
  </si>
  <si>
    <t>SV|97843207|42|482451299|1</t>
  </si>
  <si>
    <t>SV|75113201|200|482444202|1</t>
  </si>
  <si>
    <t>KV|309651354|516|482423981|2</t>
  </si>
  <si>
    <t>KV|309651354|516|482423981|1</t>
  </si>
  <si>
    <t>SV|96798918|157|482412097|1</t>
  </si>
  <si>
    <t>SV|95601441|39|482412043|2</t>
  </si>
  <si>
    <t>SV|95600725|63|482412043|1</t>
  </si>
  <si>
    <t>KR|74084175|85|482411749|1</t>
  </si>
  <si>
    <t>SV|96683585|58|482411409|2</t>
  </si>
  <si>
    <t>SV|95336598|102|482411409|1</t>
  </si>
  <si>
    <t>SV|95618810|237|482409003|1</t>
  </si>
  <si>
    <t>SV|71087222|330|482408947|2</t>
  </si>
  <si>
    <t>SV|71087222|330|482408947|1</t>
  </si>
  <si>
    <t>SV|73609136|266|482408946|2</t>
  </si>
  <si>
    <t>SV|73609136|266|482408946|1</t>
  </si>
  <si>
    <t>LF|70154038|110|482408886|1</t>
  </si>
  <si>
    <t>KR|74370827|29|482408873|1</t>
  </si>
  <si>
    <t>SV|75429553|53|482408796|2</t>
  </si>
  <si>
    <t>SV|75429553|53|482408796|1</t>
  </si>
  <si>
    <t>SV|97133930|42|482408718|1</t>
  </si>
  <si>
    <t>SV|98225441|8|482408535|2</t>
  </si>
  <si>
    <t>SV|98225441|8|482408535|1</t>
  </si>
  <si>
    <t>SV|92404076|133|482408493|2</t>
  </si>
  <si>
    <t>SV|92404076|133|482408493|1</t>
  </si>
  <si>
    <t>LV|431768551|210|482408492|2</t>
  </si>
  <si>
    <t>LV|431768551|210|482408492|1</t>
  </si>
  <si>
    <t>SV|92400981|77|482408491|2</t>
  </si>
  <si>
    <t>SV|92400981|77|482408491|1</t>
  </si>
  <si>
    <t>SV|95190202|109|482408490|2</t>
  </si>
  <si>
    <t>SV|95190202|109|482408490|1</t>
  </si>
  <si>
    <t>SV|98009335|67|482408486|1</t>
  </si>
  <si>
    <t>SV|75623423|52|482408365|1</t>
  </si>
  <si>
    <t>SV|75667618|17|482408364|1</t>
  </si>
  <si>
    <t>SV|75667674|17|482408362|1</t>
  </si>
  <si>
    <t>SV|74238957|69|482408210|1</t>
  </si>
  <si>
    <t>SV|95285436|43|482408210|2</t>
  </si>
  <si>
    <t>KR|73293147|73|482408165|2</t>
  </si>
  <si>
    <t>KR|73293147|73|482408165|1</t>
  </si>
  <si>
    <t>SV|98391392|18|482408163|1</t>
  </si>
  <si>
    <t>LF|70762689|95|482408147|1</t>
  </si>
  <si>
    <t>KR|74470815|42|482408088|1</t>
  </si>
  <si>
    <t>KR|74470815|42|482408088|2</t>
  </si>
  <si>
    <t>SV|93138700|62|482408029|1</t>
  </si>
  <si>
    <t>SV|95459421|57|482408027|1</t>
  </si>
  <si>
    <t>SV|93142996|79|482408026|1</t>
  </si>
  <si>
    <t>SV|96880278|209|482408012|1</t>
  </si>
  <si>
    <t>SV|96827687|18|482408011|2</t>
  </si>
  <si>
    <t>SV|96827687|18|482408011|1</t>
  </si>
  <si>
    <t>LF|70907900|96|482407999|1</t>
  </si>
  <si>
    <t>SV|98343933|10|482407975|1</t>
  </si>
  <si>
    <t>SV|74244861|131|482407942|2</t>
  </si>
  <si>
    <t>SV|74244861|131|482407942|1</t>
  </si>
  <si>
    <t>SV|95766401|131|482407920|1</t>
  </si>
  <si>
    <t>SV|96584542|25|482407916|1</t>
  </si>
  <si>
    <t>SV|94677749|85|482407634|2</t>
  </si>
  <si>
    <t>SV|94677749|85|482407634|1</t>
  </si>
  <si>
    <t>SV|94819406|172|482407633|2</t>
  </si>
  <si>
    <t>SV|94819406|172|482407633|1</t>
  </si>
  <si>
    <t>SV|94821937|102|482407631|2</t>
  </si>
  <si>
    <t>SV|94821937|102|482407631|1</t>
  </si>
  <si>
    <t>KR|73531996|117|482407569|1</t>
  </si>
  <si>
    <t>KR|73537106|99|482407567|2</t>
  </si>
  <si>
    <t>SV|72551140|80|482407473|2</t>
  </si>
  <si>
    <t>SV|72551140|80|482407473|1</t>
  </si>
  <si>
    <t>SV|96307028|60|482407441|2</t>
  </si>
  <si>
    <t>SV|96307028|60|482407441|1</t>
  </si>
  <si>
    <t>SV|97413809|76|482407404|1</t>
  </si>
  <si>
    <t>SV|75667737|27|482407317|2</t>
  </si>
  <si>
    <t>SV|75667737|27|482407317|1</t>
  </si>
  <si>
    <t>SV|75667737|27|482407279|1</t>
  </si>
  <si>
    <t>SV|75659100|22|482407275|1</t>
  </si>
  <si>
    <t>SV|97539551|88|482407173|3</t>
  </si>
  <si>
    <t>SV|97539551|88|482407173|2</t>
  </si>
  <si>
    <t>SV|97539551|88|482407173|1</t>
  </si>
  <si>
    <t>SV|97549896|98|482407169|1</t>
  </si>
  <si>
    <t>SV|97292173|169|482407168|1</t>
  </si>
  <si>
    <t>SV|95126192|123|482407045|2</t>
  </si>
  <si>
    <t>SV|95126192|123|482407045|1</t>
  </si>
  <si>
    <t>SV|75026205|59|482406991|2</t>
  </si>
  <si>
    <t>KR|73034192|104|482406991|6</t>
  </si>
  <si>
    <t>KR|72922115|182|482406991|3</t>
  </si>
  <si>
    <t>KR|74219028|47|482406991|9</t>
  </si>
  <si>
    <t>SV|96748357|132|482406991|8</t>
  </si>
  <si>
    <t>SV|95747626|111|482406991|5</t>
  </si>
  <si>
    <t>SV|95740620|128|482406991|4</t>
  </si>
  <si>
    <t>KR|73855626|72|482406991|7</t>
  </si>
  <si>
    <t>SV|95578264|126|482406980|6</t>
  </si>
  <si>
    <t>SV|95578264|126|482406980|5</t>
  </si>
  <si>
    <t>SV|95578264|126|482406980|4</t>
  </si>
  <si>
    <t>SV|95575640|153|482406980|3</t>
  </si>
  <si>
    <t>SV|95575640|153|482406980|2</t>
  </si>
  <si>
    <t>SV|95575640|153|482406980|1</t>
  </si>
  <si>
    <t>SV|95462093|26|482406977|3</t>
  </si>
  <si>
    <t>SV|95462093|26|482406977|2</t>
  </si>
  <si>
    <t>SV|95462093|26|482406977|1</t>
  </si>
  <si>
    <t>LF|70907899|74|482406897|1</t>
  </si>
  <si>
    <t>SV|96326025|19|482406896|1</t>
  </si>
  <si>
    <t>SV|92644896|104|482406834|4</t>
  </si>
  <si>
    <t>SV|92644896|104|482406834|3</t>
  </si>
  <si>
    <t>SV|92640811|85|482406834|2</t>
  </si>
  <si>
    <t>SV|92640811|85|482406834|1</t>
  </si>
  <si>
    <t>SV|97505988|28|482406825|3</t>
  </si>
  <si>
    <t>SV|97505988|28|482406825|2</t>
  </si>
  <si>
    <t>SV|97505988|28|482406825|1</t>
  </si>
  <si>
    <t>LF|70834820|129|482406824|1</t>
  </si>
  <si>
    <t>KR|74527632|73|482406822|4</t>
  </si>
  <si>
    <t>KR|74527632|73|482406822|3</t>
  </si>
  <si>
    <t>KR|74509892|44|482406822|2</t>
  </si>
  <si>
    <t>KR|74509892|44|482406822|1</t>
  </si>
  <si>
    <t>SV|95131450|31|482406721|2</t>
  </si>
  <si>
    <t>SV|95131450|31|482406721|1</t>
  </si>
  <si>
    <t>SV|72561051|94|482406717|2</t>
  </si>
  <si>
    <t>SV|72561051|94|482406717|1</t>
  </si>
  <si>
    <t>SV|96498757|33|482406715|2</t>
  </si>
  <si>
    <t>SV|96498757|33|482406715|1</t>
  </si>
  <si>
    <t>SV|97710259|23|482406645|2</t>
  </si>
  <si>
    <t>SV|97710259|23|482406645|1</t>
  </si>
  <si>
    <t>SV|97747865|36|482406632|2</t>
  </si>
  <si>
    <t>SV|97747865|36|482406632|1</t>
  </si>
  <si>
    <t>SV|93142996|79|482406627|2</t>
  </si>
  <si>
    <t>SV|93142996|79|482406627|1</t>
  </si>
  <si>
    <t>SV|95459421|57|482406625|2</t>
  </si>
  <si>
    <t>SV|95459421|57|482406625|1</t>
  </si>
  <si>
    <t>SV|98224675|12|482406415|2</t>
  </si>
  <si>
    <t>SV|98224675|12|482406415|1</t>
  </si>
  <si>
    <t>SV|98057167|59|482406386|3</t>
  </si>
  <si>
    <t>SV|98057167|59|482406386|2</t>
  </si>
  <si>
    <t>SV|98057167|59|482406386|1</t>
  </si>
  <si>
    <t>SV|92229791|493|482406376|2</t>
  </si>
  <si>
    <t>SV|92229791|493|482406376|1</t>
  </si>
  <si>
    <t>SV|95561693|204|482406375|2</t>
  </si>
  <si>
    <t>SV|95561693|204|482406375|1</t>
  </si>
  <si>
    <t>SV|93229044|58|482406336|2</t>
  </si>
  <si>
    <t>SV|93229044|58|482406336|1</t>
  </si>
  <si>
    <t>LF|71178996|30|482406133|1</t>
  </si>
  <si>
    <t>HA|9602695|81|482406057|2</t>
  </si>
  <si>
    <t>HA|9602695|81|482406057|1</t>
  </si>
  <si>
    <t>KR|73360023|123|482406049|4</t>
  </si>
  <si>
    <t>KR|73360023|123|482406049|3</t>
  </si>
  <si>
    <t>KR|73155700|133|482406049|2</t>
  </si>
  <si>
    <t>KR|73155700|133|482406049|1</t>
  </si>
  <si>
    <t>UV|104335|76|482405762|2</t>
  </si>
  <si>
    <t>UV|104335|76|482405762|1</t>
  </si>
  <si>
    <t>SV|94305481|201|482405761|2</t>
  </si>
  <si>
    <t>SV|94305481|201|482405761|1</t>
  </si>
  <si>
    <t>HA|6405696|109|482405758|1</t>
  </si>
  <si>
    <t>SV|96295169|26|482405679|2</t>
  </si>
  <si>
    <t>SV|96295169|26|482405679|1</t>
  </si>
  <si>
    <t>KR|73508913|52|482405678|2</t>
  </si>
  <si>
    <t>KR|73508913|52|482405678|1</t>
  </si>
  <si>
    <t>DA|2263046|71|482405673|2</t>
  </si>
  <si>
    <t>DA|2263046|71|482405673|1</t>
  </si>
  <si>
    <t>SV|98192537|51|482405667|1</t>
  </si>
  <si>
    <t>SV|97498817|20|482405660|2</t>
  </si>
  <si>
    <t>SV|97498817|20|482405660|1</t>
  </si>
  <si>
    <t>SV|97161805|27|482405630|2</t>
  </si>
  <si>
    <t>SV|97161805|27|482405630|1</t>
  </si>
  <si>
    <t>SV|94827879|78|482405629|2</t>
  </si>
  <si>
    <t>SV|94827879|78|482405629|1</t>
  </si>
  <si>
    <t>SV|96016454|79|482405628|2</t>
  </si>
  <si>
    <t>SV|96016454|79|482405628|1</t>
  </si>
  <si>
    <t>SV|97595155|32|482405624|2</t>
  </si>
  <si>
    <t>SV|97595155|32|482405624|1</t>
  </si>
  <si>
    <t>KR|70564861|114|482405604|1</t>
  </si>
  <si>
    <t>SV|8741395|76|482405602|1</t>
  </si>
  <si>
    <t>SV|97402546|23|482405598|1</t>
  </si>
  <si>
    <t>SV|96367082|31|482405557|2</t>
  </si>
  <si>
    <t>SV|96367082|31|482405557|1</t>
  </si>
  <si>
    <t>SV|94579848|74|482405556|2</t>
  </si>
  <si>
    <t>SV|94579848|74|482405556|1</t>
  </si>
  <si>
    <t>LF|71058548|64|482405550|1</t>
  </si>
  <si>
    <t>SV|96560724|32|482405446|3</t>
  </si>
  <si>
    <t>SV|96560724|32|482405446|2</t>
  </si>
  <si>
    <t>SV|96560724|32|482405446|1</t>
  </si>
  <si>
    <t>SV|74273604|46|482405417|2</t>
  </si>
  <si>
    <t>SV|74273604|46|482405417|1</t>
  </si>
  <si>
    <t>SV|93685103|66|482405252|1</t>
  </si>
  <si>
    <t>SV|92420207|157|482405217|2</t>
  </si>
  <si>
    <t>SV|92420207|157|482405217|1</t>
  </si>
  <si>
    <t>SV|92359403|108|482405214|2</t>
  </si>
  <si>
    <t>SV|92359403|108|482405214|1</t>
  </si>
  <si>
    <t>SV|75623423|52|482405211|1</t>
  </si>
  <si>
    <t>DA|1016772|258|482405135|3</t>
  </si>
  <si>
    <t>DA|1016772|258|482405135|2</t>
  </si>
  <si>
    <t>DA|1016772|258|482405135|1</t>
  </si>
  <si>
    <t>SV|75026205|59|482404993|2</t>
  </si>
  <si>
    <t>SV|75026205|59|482404993|1</t>
  </si>
  <si>
    <t>KR|73034192|104|482404993|10</t>
  </si>
  <si>
    <t>KR|73034192|104|482404993|9</t>
  </si>
  <si>
    <t>KR|72922115|182|482404993|4</t>
  </si>
  <si>
    <t>KR|72922115|182|482404993|3</t>
  </si>
  <si>
    <t>KR|74219028|47|482404993|16</t>
  </si>
  <si>
    <t>KR|74219028|47|482404993|15</t>
  </si>
  <si>
    <t>SV|96748357|132|482404993|14</t>
  </si>
  <si>
    <t>SV|96748357|132|482404993|13</t>
  </si>
  <si>
    <t>SV|95747626|111|482404993|8</t>
  </si>
  <si>
    <t>SV|95747626|111|482404993|7</t>
  </si>
  <si>
    <t>SV|95740620|128|482404993|6</t>
  </si>
  <si>
    <t>SV|95740620|128|482404993|5</t>
  </si>
  <si>
    <t>KR|73855626|72|482404993|12</t>
  </si>
  <si>
    <t>KR|73855626|72|482404993|11</t>
  </si>
  <si>
    <t>SV|95126192|123|482404991|1</t>
  </si>
  <si>
    <t>SV|75026205|59|482404989|1</t>
  </si>
  <si>
    <t>SV|96748357|132|482404989|5</t>
  </si>
  <si>
    <t>SV|95747626|111|482404989|4</t>
  </si>
  <si>
    <t>SV|95740620|128|482404989|3</t>
  </si>
  <si>
    <t>SV|92908545|87|482404829|2</t>
  </si>
  <si>
    <t>SV|92908545|87|482404829|1</t>
  </si>
  <si>
    <t>KR|72210014|182|482404820|1</t>
  </si>
  <si>
    <t>SV|61736339|86|482404734|2</t>
  </si>
  <si>
    <t>SV|61736339|86|482404734|1</t>
  </si>
  <si>
    <t>SV|418486121|156|482404730|2</t>
  </si>
  <si>
    <t>SV|97973941|50|482404627|3</t>
  </si>
  <si>
    <t>SV|97973941|50|482404627|2</t>
  </si>
  <si>
    <t>SV|97973941|50|482404627|1</t>
  </si>
  <si>
    <t>SV|97202081|35|482404626|2</t>
  </si>
  <si>
    <t>SV|97202081|35|482404626|1</t>
  </si>
  <si>
    <t>SV|97202953|23|482404618|2</t>
  </si>
  <si>
    <t>SV|97202953|23|482404618|1</t>
  </si>
  <si>
    <t>SV|97202943|11|482404615|2</t>
  </si>
  <si>
    <t>SV|97202943|11|482404615|1</t>
  </si>
  <si>
    <t>SV|97207218|39|482404613|2</t>
  </si>
  <si>
    <t>SV|97207218|39|482404613|1</t>
  </si>
  <si>
    <t>SV|413923324|138|482404595|2</t>
  </si>
  <si>
    <t>SV|413923324|138|482404595|1</t>
  </si>
  <si>
    <t>SV|94416828|69|482404557|2</t>
  </si>
  <si>
    <t>SV|94416828|69|482404557|1</t>
  </si>
  <si>
    <t>HA|6405696|109|482404554|1</t>
  </si>
  <si>
    <t>KR|72006142|137|482404539|2</t>
  </si>
  <si>
    <t>KR|72006142|137|482404539|1</t>
  </si>
  <si>
    <t>SV|95131440|21|482404538|2</t>
  </si>
  <si>
    <t>SV|95131440|21|482404538|1</t>
  </si>
  <si>
    <t>LF|60243093|62|482404470|1</t>
  </si>
  <si>
    <t>LF|70966512|73|482404469|1</t>
  </si>
  <si>
    <t>LV|431372334|77|482404462|1</t>
  </si>
  <si>
    <t>SV|97797693|11|482404425|2</t>
  </si>
  <si>
    <t>SV|97797693|11|482404425|1</t>
  </si>
  <si>
    <t>KR|74470754|26|482404423|2</t>
  </si>
  <si>
    <t>KR|74470754|26|482404423|1</t>
  </si>
  <si>
    <t>SV|98078755|35|482404296|1</t>
  </si>
  <si>
    <t>SV|98468904|9|482404296|2</t>
  </si>
  <si>
    <t>SV|96800558|130|482404030|2</t>
  </si>
  <si>
    <t>SV|96800558|130|482404030|1</t>
  </si>
  <si>
    <t>SV|96570928|35|482403940|2</t>
  </si>
  <si>
    <t>SV|96570928|35|482403940|1</t>
  </si>
  <si>
    <t>SV|94568713|80|482403939|2</t>
  </si>
  <si>
    <t>SV|94568713|80|482403939|1</t>
  </si>
  <si>
    <t>SV|97190065|34|482403933|2</t>
  </si>
  <si>
    <t>SV|97190065|34|482403933|1</t>
  </si>
  <si>
    <t>SV|95602997|43|482403932|2</t>
  </si>
  <si>
    <t>SV|95602997|43|482403932|1</t>
  </si>
  <si>
    <t>SV|97767169|41|482403928|1</t>
  </si>
  <si>
    <t>SV|74195144|52|482403849|6</t>
  </si>
  <si>
    <t>SV|9877648|120|482403674|2</t>
  </si>
  <si>
    <t>SV|9877648|120|482403674|1</t>
  </si>
  <si>
    <t>SV|9877648|120|482403674|3</t>
  </si>
  <si>
    <t>KR|73268025|64|482403648|2</t>
  </si>
  <si>
    <t>KR|73268025|64|482403648|1</t>
  </si>
  <si>
    <t>SV|93582060|512|482403583|2</t>
  </si>
  <si>
    <t>SV|93582060|512|482403583|1</t>
  </si>
  <si>
    <t>SV|97786642|12|482403563|2</t>
  </si>
  <si>
    <t>SV|97786642|12|482403563|1</t>
  </si>
  <si>
    <t>LF|70177628|111|482403427|1</t>
  </si>
  <si>
    <t>SV|486681721|108|482403415|1</t>
  </si>
  <si>
    <t>HA|2059102|284|482403175|1</t>
  </si>
  <si>
    <t>SV|74991516|38|482402881|2</t>
  </si>
  <si>
    <t>SV|74991516|38|482402881|1</t>
  </si>
  <si>
    <t>SV|9826624|121|482402873|5</t>
  </si>
  <si>
    <t>SV|9826624|121|482402873|4</t>
  </si>
  <si>
    <t>SV|9826617|146|482402873|3</t>
  </si>
  <si>
    <t>SV|9826617|146|482402873|2</t>
  </si>
  <si>
    <t>SV|9826617|146|482402873|1</t>
  </si>
  <si>
    <t>SV|9826624|121|482402873|6</t>
  </si>
  <si>
    <t>KR|73498677|92|482402835|2</t>
  </si>
  <si>
    <t>KR|73498677|92|482402835|1</t>
  </si>
  <si>
    <t>SV|98050426|14|482402831|2</t>
  </si>
  <si>
    <t>SV|98050426|14|482402831|1</t>
  </si>
  <si>
    <t>SV|96183727|35|482402821|2</t>
  </si>
  <si>
    <t>SV|96183727|35|482402821|1</t>
  </si>
  <si>
    <t>SV|5061684|86|482402773|1</t>
  </si>
  <si>
    <t>SV|95284110|39|482402768|2</t>
  </si>
  <si>
    <t>SV|95284110|39|482402768|1</t>
  </si>
  <si>
    <t>HA|6405696|109|482402725|1</t>
  </si>
  <si>
    <t>HA|6405696|109|482402721|1</t>
  </si>
  <si>
    <t>KR|73736423|120|482402569|2</t>
  </si>
  <si>
    <t>KR|73736423|120|482402569|1</t>
  </si>
  <si>
    <t>KR|72501281|137|482402568|2</t>
  </si>
  <si>
    <t>KR|72501281|137|482402568|1</t>
  </si>
  <si>
    <t>SV|97401005|20|482402544|1</t>
  </si>
  <si>
    <t>SV|486688972|211|482402540|2</t>
  </si>
  <si>
    <t>SV|486688972|211|482402540|1</t>
  </si>
  <si>
    <t>LV|431722258|291|482402539|2</t>
  </si>
  <si>
    <t>LV|431722258|291|482402539|1</t>
  </si>
  <si>
    <t>LF|71174776|56|482402515|1</t>
  </si>
  <si>
    <t>SV|98027998|11|482402506|2</t>
  </si>
  <si>
    <t>SV|98027998|11|482402506|1</t>
  </si>
  <si>
    <t>KR|74381452|58|482402499|2</t>
  </si>
  <si>
    <t>KR|74381452|58|482402499|1</t>
  </si>
  <si>
    <t>LF|71218192|39|482402490|1</t>
  </si>
  <si>
    <t>SV|97865730|54|482402489|2</t>
  </si>
  <si>
    <t>SV|97865730|54|482402489|1</t>
  </si>
  <si>
    <t>SV|97858223|21|482402465|2</t>
  </si>
  <si>
    <t>SV|97858223|21|482402465|1</t>
  </si>
  <si>
    <t>SV|96454124|52|482402464|2</t>
  </si>
  <si>
    <t>SV|96454124|52|482402464|1</t>
  </si>
  <si>
    <t>SV|94694703|65|482402463|2</t>
  </si>
  <si>
    <t>SV|94694703|65|482402463|1</t>
  </si>
  <si>
    <t>LF|71084358|51|482402177|1</t>
  </si>
  <si>
    <t>SV|93324755|59|482402175|2</t>
  </si>
  <si>
    <t>SV|93321561|79|482402175|1</t>
  </si>
  <si>
    <t>SV|96210025|77|482401933|3</t>
  </si>
  <si>
    <t>SV|96210025|77|482401933|2</t>
  </si>
  <si>
    <t>KR|73942847|84|482401909|2</t>
  </si>
  <si>
    <t>KR|73942847|84|482401909|1</t>
  </si>
  <si>
    <t>LF|71198650|31|482401907|1</t>
  </si>
  <si>
    <t>LF|71198660|19|482401902|2</t>
  </si>
  <si>
    <t>SV|75542207|46|482401519|3</t>
  </si>
  <si>
    <t>SV|75542207|46|482401519|2</t>
  </si>
  <si>
    <t>SV|75542207|46|482401519|1</t>
  </si>
  <si>
    <t>SV|97831216|18|482401491|1</t>
  </si>
  <si>
    <t>SV|97938687|29|482401485|1</t>
  </si>
  <si>
    <t>SV|98238771|20|482401482|2</t>
  </si>
  <si>
    <t>SV|92229791|493|482401252|2</t>
  </si>
  <si>
    <t>SV|92229791|493|482401252|1</t>
  </si>
  <si>
    <t>SV|93857225|237|482401250|2</t>
  </si>
  <si>
    <t>SV|93857225|237|482401250|1</t>
  </si>
  <si>
    <t>SV|95561693|204|482401249|2</t>
  </si>
  <si>
    <t>SV|95561693|204|482401249|1</t>
  </si>
  <si>
    <t>SV|1468778|105|482401209|1</t>
  </si>
  <si>
    <t>SV|96880810|25|482401189|2</t>
  </si>
  <si>
    <t>SV|96880810|25|482401189|1</t>
  </si>
  <si>
    <t>SV|97260617|53|482400958|4</t>
  </si>
  <si>
    <t>SV|97255128|67|482400958|2</t>
  </si>
  <si>
    <t>SV|97255128|67|482400958|1</t>
  </si>
  <si>
    <t>SV|98047332|51|482400817|2</t>
  </si>
  <si>
    <t>SV|98047332|51|482400817|1</t>
  </si>
  <si>
    <t>SV|98047332|51|482400817|3</t>
  </si>
  <si>
    <t>SV|428334190|91|482400797|1</t>
  </si>
  <si>
    <t>SV|97890192|31|482400690|4</t>
  </si>
  <si>
    <t>SV|97522462|32|482400690|3</t>
  </si>
  <si>
    <t>SV|97522462|32|482400690|1</t>
  </si>
  <si>
    <t>AS|5176969|132|482400517|2</t>
  </si>
  <si>
    <t>AS|5176969|132|482400517|1</t>
  </si>
  <si>
    <t>SV|93408695|56|482400311|2</t>
  </si>
  <si>
    <t>SV|93408695|56|482400311|1</t>
  </si>
  <si>
    <t>SV|95293805|22|482400308|2</t>
  </si>
  <si>
    <t>SV|95293805|22|482400308|1</t>
  </si>
  <si>
    <t>SV|97517231|26|482400307|2</t>
  </si>
  <si>
    <t>SV|97517231|26|482400307|1</t>
  </si>
  <si>
    <t>SV|93662648|46|482400304|2</t>
  </si>
  <si>
    <t>SV|93662648|46|482400304|1</t>
  </si>
  <si>
    <t>SV|97517231|26|482400303|2</t>
  </si>
  <si>
    <t>SV|97517231|26|482400303|1</t>
  </si>
  <si>
    <t>KR|200204796|64|482400188|1</t>
  </si>
  <si>
    <t>SV|75026205|59|482400187|4</t>
  </si>
  <si>
    <t>SV|75026205|59|482400187|3</t>
  </si>
  <si>
    <t>KR|73034192|104|482400187|12</t>
  </si>
  <si>
    <t>KR|73034192|104|482400187|11</t>
  </si>
  <si>
    <t>KR|72922115|182|482400187|6</t>
  </si>
  <si>
    <t>KR|72922115|182|482400187|5</t>
  </si>
  <si>
    <t>KR|74219028|47|482400187|18</t>
  </si>
  <si>
    <t>KR|74219028|47|482400187|17</t>
  </si>
  <si>
    <t>SV|96748357|132|482400187|16</t>
  </si>
  <si>
    <t>SV|96748357|132|482400187|15</t>
  </si>
  <si>
    <t>SV|95747626|111|482400187|10</t>
  </si>
  <si>
    <t>SV|95747626|111|482400187|9</t>
  </si>
  <si>
    <t>SV|95740620|128|482400187|8</t>
  </si>
  <si>
    <t>SV|95740620|128|482400187|7</t>
  </si>
  <si>
    <t>KR|73855626|72|482400187|14</t>
  </si>
  <si>
    <t>KR|73855626|72|482400187|13</t>
  </si>
  <si>
    <t>HA|4365217|357|482400143|3</t>
  </si>
  <si>
    <t>HA|4365217|357|482400143|2</t>
  </si>
  <si>
    <t>HA|4365217|357|482400143|1</t>
  </si>
  <si>
    <t>KR|70944576|236|482399966|3</t>
  </si>
  <si>
    <t>KR|70944576|236|482399966|2</t>
  </si>
  <si>
    <t>KR|70944576|236|482399966|1</t>
  </si>
  <si>
    <t>SV|98074366|13|482399619|2</t>
  </si>
  <si>
    <t>SV|98074366|13|482399619|1</t>
  </si>
  <si>
    <t>SV|94116002|36|482399615|2</t>
  </si>
  <si>
    <t>SV|94116002|36|482399615|1</t>
  </si>
  <si>
    <t>SV|428189041|151|482399577|2</t>
  </si>
  <si>
    <t>SV|428189041|151|482399577|1</t>
  </si>
  <si>
    <t>SV|96101073|25|482399539|2</t>
  </si>
  <si>
    <t>SV|96101073|25|482399539|1</t>
  </si>
  <si>
    <t>SV|96100432|99|482399538|2</t>
  </si>
  <si>
    <t>SV|96100432|99|482399538|1</t>
  </si>
  <si>
    <t>KR|74379012|28|482399537|2</t>
  </si>
  <si>
    <t>KR|74379012|28|482399537|1</t>
  </si>
  <si>
    <t>SV|96097821|17|482399536|2</t>
  </si>
  <si>
    <t>SV|96097821|17|482399536|1</t>
  </si>
  <si>
    <t>LF|70813435|35|482399535|1</t>
  </si>
  <si>
    <t>SV|96139886|42|482399534|2</t>
  </si>
  <si>
    <t>SV|96139886|42|482399534|1</t>
  </si>
  <si>
    <t>SV|97915625|11|482399319|2</t>
  </si>
  <si>
    <t>SV|97915625|11|482399319|1</t>
  </si>
  <si>
    <t>SV|97688983|42|482399304|2</t>
  </si>
  <si>
    <t>SV|97688983|42|482399304|1</t>
  </si>
  <si>
    <t>LF|60145333|208|482399298|1</t>
  </si>
  <si>
    <t>LF|70966512|73|482399297|1</t>
  </si>
  <si>
    <t>KR|74168166|119|482399121|2</t>
  </si>
  <si>
    <t>KR|74168166|119|482399121|1</t>
  </si>
  <si>
    <t>KR|74168163|50|482399120|2</t>
  </si>
  <si>
    <t>KR|74168163|50|482399120|1</t>
  </si>
  <si>
    <t>SV|97471734|16|482399119|2</t>
  </si>
  <si>
    <t>SV|97471734|16|482399119|1</t>
  </si>
  <si>
    <t>SV|96987736|128|482399104|2</t>
  </si>
  <si>
    <t>SV|96987736|128|482399104|1</t>
  </si>
  <si>
    <t>SV|96750561|92|482398952|3</t>
  </si>
  <si>
    <t>SV|96750561|92|482398952|2</t>
  </si>
  <si>
    <t>SV|96750561|92|482398952|1</t>
  </si>
  <si>
    <t>SV|96524633|48|482398950|3</t>
  </si>
  <si>
    <t>SV|96524633|48|482398950|2</t>
  </si>
  <si>
    <t>SV|96524633|48|482398950|1</t>
  </si>
  <si>
    <t>SV|95978575|121|482398948|3</t>
  </si>
  <si>
    <t>SV|95978575|121|482398948|2</t>
  </si>
  <si>
    <t>SV|92237655|51|482398947|3</t>
  </si>
  <si>
    <t>SV|92237655|51|482398947|2</t>
  </si>
  <si>
    <t>SV|92237655|51|482398947|1</t>
  </si>
  <si>
    <t>SV|70270502|136|482398927|2</t>
  </si>
  <si>
    <t>SV|70270502|136|482398927|1</t>
  </si>
  <si>
    <t>SV|70069416|72|482398915|2</t>
  </si>
  <si>
    <t>SV|70069416|72|482398915|1</t>
  </si>
  <si>
    <t>KR|73942848|86|482398855|2</t>
  </si>
  <si>
    <t>KR|73942848|86|482398855|1</t>
  </si>
  <si>
    <t>LF|70539666|27|482398809|1</t>
  </si>
  <si>
    <t>SV|413749191|254|482398780|2</t>
  </si>
  <si>
    <t>SV|413749191|254|482398780|1</t>
  </si>
  <si>
    <t>SV|92910357|73|482398778|2</t>
  </si>
  <si>
    <t>SV|92910357|73|482398778|1</t>
  </si>
  <si>
    <t>SV|98093932|16|482398777|2</t>
  </si>
  <si>
    <t>SV|98093932|16|482398777|1</t>
  </si>
  <si>
    <t>SV|92904981|100|482398776|2</t>
  </si>
  <si>
    <t>SV|92904981|100|482398776|1</t>
  </si>
  <si>
    <t>LF|70539654|36|482398775|1</t>
  </si>
  <si>
    <t>SV|94554665|41|482398213|1</t>
  </si>
  <si>
    <t>SV|96890411|67|482398158|2</t>
  </si>
  <si>
    <t>SV|96890411|67|482398158|1</t>
  </si>
  <si>
    <t>SV|96890411|67|482398157|2</t>
  </si>
  <si>
    <t>SV|96890411|67|482398157|1</t>
  </si>
  <si>
    <t>SV|94087532|104|482397790|2</t>
  </si>
  <si>
    <t>SV|94087532|104|482397790|1</t>
  </si>
  <si>
    <t>SV|95247824|65|482397789|2</t>
  </si>
  <si>
    <t>SV|95247824|65|482397789|1</t>
  </si>
  <si>
    <t>SV|70466263|254|482397788|2</t>
  </si>
  <si>
    <t>SV|70466263|254|482397788|1</t>
  </si>
  <si>
    <t>SV|96874163|21|482397786|2</t>
  </si>
  <si>
    <t>SV|96874163|21|482397786|1</t>
  </si>
  <si>
    <t>SV|75667743|27|482397628|1</t>
  </si>
  <si>
    <t>SV|97563352|58|482397523|2</t>
  </si>
  <si>
    <t>SV|97563352|58|482397523|1</t>
  </si>
  <si>
    <t>SV|97566536|119|482397517|3</t>
  </si>
  <si>
    <t>SV|97566536|119|482397517|2</t>
  </si>
  <si>
    <t>SV|97566536|119|482397517|1</t>
  </si>
  <si>
    <t>SV|94779596|80|482397409|1</t>
  </si>
  <si>
    <t>SV|75549188|22|482397364|2</t>
  </si>
  <si>
    <t>SV|75549188|22|482397364|1</t>
  </si>
  <si>
    <t>SV|97041594|49|482397314|2</t>
  </si>
  <si>
    <t>SV|97041594|49|482397314|1</t>
  </si>
  <si>
    <t>SV|96853839|28|482397272|1</t>
  </si>
  <si>
    <t>LF|71093186|62|482397268|1</t>
  </si>
  <si>
    <t>HA|6405696|109|482396892|2</t>
  </si>
  <si>
    <t>HA|6405696|109|482396892|1</t>
  </si>
  <si>
    <t>HA|6405696|109|482396891|1</t>
  </si>
  <si>
    <t>HA|6405696|109|482396890|1</t>
  </si>
  <si>
    <t>LF|70631495|32|482396887|1</t>
  </si>
  <si>
    <t>LF|60060168|45|482396635|1</t>
  </si>
  <si>
    <t>SV|94624689|50|482396527|2</t>
  </si>
  <si>
    <t>SV|94624689|50|482396527|1</t>
  </si>
  <si>
    <t>KR|74100618|143|482396463|1</t>
  </si>
  <si>
    <t>LF|71158545|26|482396420|1</t>
  </si>
  <si>
    <t>SV|96261754|40|482396267|2</t>
  </si>
  <si>
    <t>SV|96261754|40|482396267|1</t>
  </si>
  <si>
    <t>SV|97786748|21|482396266|2</t>
  </si>
  <si>
    <t>SV|97786748|21|482396266|1</t>
  </si>
  <si>
    <t>SV|91790805|124|482396265|2</t>
  </si>
  <si>
    <t>SV|91790805|124|482396265|1</t>
  </si>
  <si>
    <t>SV|93138700|62|482396238|2</t>
  </si>
  <si>
    <t>SV|93138700|62|482396238|1</t>
  </si>
  <si>
    <t>SV|95970692|28|482396225|2</t>
  </si>
  <si>
    <t>SV|95970692|28|482396225|1</t>
  </si>
  <si>
    <t>SV|95972074|24|482396224|2</t>
  </si>
  <si>
    <t>SV|95972074|24|482396224|1</t>
  </si>
  <si>
    <t>SV|95972054|18|482396223|2</t>
  </si>
  <si>
    <t>SV|95972054|18|482396223|1</t>
  </si>
  <si>
    <t>SV|96697479|42|482391124|1</t>
  </si>
  <si>
    <t>SV|95408121|94|482390501|1</t>
  </si>
  <si>
    <t>LV|8342611|221|482383691|3</t>
  </si>
  <si>
    <t>LV|440014699|89|482383691|1</t>
  </si>
  <si>
    <t>GV|940591400|57|482383691|2</t>
  </si>
  <si>
    <t>SV|75116306|39|482383487|2</t>
  </si>
  <si>
    <t>SV|74594107|31|482383487|1</t>
  </si>
  <si>
    <t>LF|70888162|99|482383396|1</t>
  </si>
  <si>
    <t>LV|431218317|349|482382596|2</t>
  </si>
  <si>
    <t>LV|431218317|349|482382596|1</t>
  </si>
  <si>
    <t>SV|95714011|103|482381926|1</t>
  </si>
  <si>
    <t>SV|95714011|103|482381919|1</t>
  </si>
  <si>
    <t>LV|430061244|308|482381680|2</t>
  </si>
  <si>
    <t>LV|430061244|308|482381680|1</t>
  </si>
  <si>
    <t>LV|431023512|236|482380472|1</t>
  </si>
  <si>
    <t>LV|430504937|69|482380381|3</t>
  </si>
  <si>
    <t>LV|430504937|69|482380381|2</t>
  </si>
  <si>
    <t>LV|9889322|127|482367944|1</t>
  </si>
  <si>
    <t>SV|98195987|46|482367743|1</t>
  </si>
  <si>
    <t>KR|74360242|52|482363968|1</t>
  </si>
  <si>
    <t>SV|96889075|159|482363836|1</t>
  </si>
  <si>
    <t>LF|70794958|82|482362039|1</t>
  </si>
  <si>
    <t>SV|95267901|25|482361443|1</t>
  </si>
  <si>
    <t>SV|92376867|129|482359623|1</t>
  </si>
  <si>
    <t>LV|481574954|236|482357588|1</t>
  </si>
  <si>
    <t>KV|309651354|516|482326294|2</t>
  </si>
  <si>
    <t>KV|309651354|516|482326294|1</t>
  </si>
  <si>
    <t>SV|93359658|22|482320412|2</t>
  </si>
  <si>
    <t>SV|93359658|22|482320412|1</t>
  </si>
  <si>
    <t>SV|73861239|124|482317330|10</t>
  </si>
  <si>
    <t>SV|73861239|124|482317330|9</t>
  </si>
  <si>
    <t>DA|8580450|318|482317330|4</t>
  </si>
  <si>
    <t>DA|8580450|318|482317330|3</t>
  </si>
  <si>
    <t>SV|97232040|29|482316338|1</t>
  </si>
  <si>
    <t>SV|98133591|17|482316288|1</t>
  </si>
  <si>
    <t>SV|486408239|115|482316219|6</t>
  </si>
  <si>
    <t>SV|486408239|115|482316219|5</t>
  </si>
  <si>
    <t>SV|91249743|117|482316219|2</t>
  </si>
  <si>
    <t>SV|91249743|117|482316219|1</t>
  </si>
  <si>
    <t>SV|96812607|59|482316170|5</t>
  </si>
  <si>
    <t>SV|94641291|54|482316170|2</t>
  </si>
  <si>
    <t>SV|90390237|241|482316113|1</t>
  </si>
  <si>
    <t>SV|92376867|129|482315819|1</t>
  </si>
  <si>
    <t>SV|92500944|95|482315713|2</t>
  </si>
  <si>
    <t>SV|92500944|95|482315713|1</t>
  </si>
  <si>
    <t>SV|486408239|115|482315697|6</t>
  </si>
  <si>
    <t>SV|486408239|115|482315697|5</t>
  </si>
  <si>
    <t>SV|91249743|117|482315697|2</t>
  </si>
  <si>
    <t>SV|91249743|117|482315697|1</t>
  </si>
  <si>
    <t>SV|75230183|204|482315685|1</t>
  </si>
  <si>
    <t>SV|98135469|26|482315604|3</t>
  </si>
  <si>
    <t>SV|98122821|40|482315604|2</t>
  </si>
  <si>
    <t>SV|96120876|239|482315464|1</t>
  </si>
  <si>
    <t>SV|71087222|330|482315442|2</t>
  </si>
  <si>
    <t>SV|71087222|330|482315442|1</t>
  </si>
  <si>
    <t>SV|73609136|266|482315441|2</t>
  </si>
  <si>
    <t>SV|73609136|266|482315441|1</t>
  </si>
  <si>
    <t>SV|96239893|153|482315251|1</t>
  </si>
  <si>
    <t>SV|97454578|27|482315079|3</t>
  </si>
  <si>
    <t>SV|97454578|27|482315079|2</t>
  </si>
  <si>
    <t>SV|97454578|27|482315079|1</t>
  </si>
  <si>
    <t>SV|97011191|99|482314710|2</t>
  </si>
  <si>
    <t>SV|97011191|99|482314710|1</t>
  </si>
  <si>
    <t>SV|95743110|110|482314673|1</t>
  </si>
  <si>
    <t>SV|97296409|20|482314637|1</t>
  </si>
  <si>
    <t>SV|74600950|60|482314433|2</t>
  </si>
  <si>
    <t>SV|74600950|60|482314433|1</t>
  </si>
  <si>
    <t>SV|96859512|33|482314391|1</t>
  </si>
  <si>
    <t>SV|97013509|31|482314390|1</t>
  </si>
  <si>
    <t>SV|96995234|42|482314385|1</t>
  </si>
  <si>
    <t>SV|96856354|123|482314382|1</t>
  </si>
  <si>
    <t>KR|73727745|95|482314377|1</t>
  </si>
  <si>
    <t>SV|96871789|36|482314376|1</t>
  </si>
  <si>
    <t>SV|97017115|28|482313804|2</t>
  </si>
  <si>
    <t>SV|97017115|28|482313804|1</t>
  </si>
  <si>
    <t>SV|97034379|18|482313800|2</t>
  </si>
  <si>
    <t>SV|97034379|18|482313800|1</t>
  </si>
  <si>
    <t>LF|70548568|75|482313799|1</t>
  </si>
  <si>
    <t>SV|97009460|22|482313795|2</t>
  </si>
  <si>
    <t>SV|97009460|22|482313795|1</t>
  </si>
  <si>
    <t>KR|71823021|254|482313790|2</t>
  </si>
  <si>
    <t>KR|71823021|254|482313790|1</t>
  </si>
  <si>
    <t>LF|70415175|126|482313712|1</t>
  </si>
  <si>
    <t>SV|97475805|35|482313369|1</t>
  </si>
  <si>
    <t>LV|10681688|68|482313323|1</t>
  </si>
  <si>
    <t>LF|70942034|57|482313096|1</t>
  </si>
  <si>
    <t>SV|97512665|80|482313067|2</t>
  </si>
  <si>
    <t>SV|97512665|80|482313067|1</t>
  </si>
  <si>
    <t>LF|71109992|15|482313066|1</t>
  </si>
  <si>
    <t>KR|73531928|117|482313061|1</t>
  </si>
  <si>
    <t>SV|96995585|32|482313057|1</t>
  </si>
  <si>
    <t>SV|96871799|21|482313056|1</t>
  </si>
  <si>
    <t>SV|96859552|69|482313053|1</t>
  </si>
  <si>
    <t>SV|97001206|20|482313045|1</t>
  </si>
  <si>
    <t>KR|73727699|64|482313044|1</t>
  </si>
  <si>
    <t>SV|97697443|58|482313043|1</t>
  </si>
  <si>
    <t>SV|96997511|78|482313042|1</t>
  </si>
  <si>
    <t>SV|96072787|46|482313006|2</t>
  </si>
  <si>
    <t>SV|96072787|46|482313006|1</t>
  </si>
  <si>
    <t>SV|96061654|34|482313004|2</t>
  </si>
  <si>
    <t>SV|96061654|34|482313004|1</t>
  </si>
  <si>
    <t>SV|97272998|28|482312764|3</t>
  </si>
  <si>
    <t>SV|97272998|28|482312764|2</t>
  </si>
  <si>
    <t>SV|97272998|28|482312764|1</t>
  </si>
  <si>
    <t>SV|98419954|22|482312439|6</t>
  </si>
  <si>
    <t>SV|95080231|124|482312439|4</t>
  </si>
  <si>
    <t>SV|92695429|46|482312439|3</t>
  </si>
  <si>
    <t>SV|92694178|86|482312439|2</t>
  </si>
  <si>
    <t>SV|92686936|63|482312439|1</t>
  </si>
  <si>
    <t>LF|71418611|55|482312394|1</t>
  </si>
  <si>
    <t>KR|73763844|102|482312392|1</t>
  </si>
  <si>
    <t>KR|74382055|44|482312391|1</t>
  </si>
  <si>
    <t>LF|70143043|166|482312383|1</t>
  </si>
  <si>
    <t>KR|74201363|37|482312382|1</t>
  </si>
  <si>
    <t>KR|73763760|51|482312380|1</t>
  </si>
  <si>
    <t>LV|8882215|117|482312377|1</t>
  </si>
  <si>
    <t>SV|95612926|77|482312375|1</t>
  </si>
  <si>
    <t>LV|10272573|88|482312373|1</t>
  </si>
  <si>
    <t>SV|97336751|14|482312371|2</t>
  </si>
  <si>
    <t>SV|97336751|14|482312371|1</t>
  </si>
  <si>
    <t>SV|97554533|23|482312369|2</t>
  </si>
  <si>
    <t>SV|97554533|23|482312369|1</t>
  </si>
  <si>
    <t>SV|97561015|15|482312365|2</t>
  </si>
  <si>
    <t>SV|97561015|15|482312365|1</t>
  </si>
  <si>
    <t>SV|97263434|23|482311439|4</t>
  </si>
  <si>
    <t>SV|97263434|23|482311439|3</t>
  </si>
  <si>
    <t>KR|73937787|161|482311439|2</t>
  </si>
  <si>
    <t>KR|73937787|161|482311439|1</t>
  </si>
  <si>
    <t>SV|98366644|8|482311427|8</t>
  </si>
  <si>
    <t>SV|98366644|8|482311427|7</t>
  </si>
  <si>
    <t>LF|71404494|12|482311339|1</t>
  </si>
  <si>
    <t>KR|74501610|111|482311338|2</t>
  </si>
  <si>
    <t>KR|74501610|111|482311338|1</t>
  </si>
  <si>
    <t>SV|97984934|22|482311338|4</t>
  </si>
  <si>
    <t>SV|97984934|22|482311338|3</t>
  </si>
  <si>
    <t>SV|98419954|22|482311078|1</t>
  </si>
  <si>
    <t>KR|74030228|74|482310903|3</t>
  </si>
  <si>
    <t>KR|74030228|74|482310903|2</t>
  </si>
  <si>
    <t>KR|74030228|74|482310903|1</t>
  </si>
  <si>
    <t>SV|97453702|58|482310901|3</t>
  </si>
  <si>
    <t>SV|97453702|58|482310901|2</t>
  </si>
  <si>
    <t>SV|97453702|58|482310901|1</t>
  </si>
  <si>
    <t>SV|97450983|19|482310899|3</t>
  </si>
  <si>
    <t>SV|97450983|19|482310899|2</t>
  </si>
  <si>
    <t>SV|97450983|19|482310899|1</t>
  </si>
  <si>
    <t>SV|97450993|44|482310896|3</t>
  </si>
  <si>
    <t>SV|97450993|44|482310896|2</t>
  </si>
  <si>
    <t>SV|97450993|44|482310896|1</t>
  </si>
  <si>
    <t>LF|70596742|50|482310895|1</t>
  </si>
  <si>
    <t>SV|98210207|30|482310818|2</t>
  </si>
  <si>
    <t>SV|98210207|30|482310818|1</t>
  </si>
  <si>
    <t>SV|92386035|86|482310742|1</t>
  </si>
  <si>
    <t>SV|97379467|73|482310420|2</t>
  </si>
  <si>
    <t>SV|97379467|73|482310420|1</t>
  </si>
  <si>
    <t>SV|91446236|36|482310246|2</t>
  </si>
  <si>
    <t>SV|91446236|36|482310246|1</t>
  </si>
  <si>
    <t>SV|98161799|16|482309782|7</t>
  </si>
  <si>
    <t>SV|98144988|13|482309782|6</t>
  </si>
  <si>
    <t>SV|98122631|30|482309782|5</t>
  </si>
  <si>
    <t>SV|98161799|16|482309780|7</t>
  </si>
  <si>
    <t>SV|98144988|13|482309780|6</t>
  </si>
  <si>
    <t>SV|98122631|30|482309780|5</t>
  </si>
  <si>
    <t>SV|96814736|23|482309618|1</t>
  </si>
  <si>
    <t>LF|70736341|105|482309487|1</t>
  </si>
  <si>
    <t>LF|70834217|25|482309482|1</t>
  </si>
  <si>
    <t>KR|71400632|271|482309479|3</t>
  </si>
  <si>
    <t>KR|71400632|271|482309479|2</t>
  </si>
  <si>
    <t>KR|73762269|124|482309414|1</t>
  </si>
  <si>
    <t>SV|97065166|90|482309360|2</t>
  </si>
  <si>
    <t>SV|97065166|90|482309360|1</t>
  </si>
  <si>
    <t>LF|70957868|101|482309359|1</t>
  </si>
  <si>
    <t>LF|71083244|28|482309267|1</t>
  </si>
  <si>
    <t>LF|71083252|28|482309266|1</t>
  </si>
  <si>
    <t>SV|96827687|18|482309143|2</t>
  </si>
  <si>
    <t>SV|96827687|18|482309143|1</t>
  </si>
  <si>
    <t>KR|73980381|58|482309125|2</t>
  </si>
  <si>
    <t>KR|73980381|58|482309125|1</t>
  </si>
  <si>
    <t>KR|74243569|19|482309124|2</t>
  </si>
  <si>
    <t>KR|74243569|19|482309124|1</t>
  </si>
  <si>
    <t>KR|74243569|19|482309123|2</t>
  </si>
  <si>
    <t>KR|74243569|19|482309123|1</t>
  </si>
  <si>
    <t>KR|74582455|59|482309122|2</t>
  </si>
  <si>
    <t>KR|74582455|59|482309122|1</t>
  </si>
  <si>
    <t>KR|73873279|57|482309121|2</t>
  </si>
  <si>
    <t>KR|73873279|57|482309121|1</t>
  </si>
  <si>
    <t>KR|74582455|59|482309120|2</t>
  </si>
  <si>
    <t>KR|74582455|59|482309120|1</t>
  </si>
  <si>
    <t>KR|73873279|57|482309119|2</t>
  </si>
  <si>
    <t>KR|73873279|57|482309119|1</t>
  </si>
  <si>
    <t>SV|72748184|205|482308740|2</t>
  </si>
  <si>
    <t>SV|72748184|205|482308740|1</t>
  </si>
  <si>
    <t>LF|70940585|40|482308653|1</t>
  </si>
  <si>
    <t>SV|96917963|30|482308400|3</t>
  </si>
  <si>
    <t>SV|96917963|30|482308400|2</t>
  </si>
  <si>
    <t>SV|96917963|30|482308400|1</t>
  </si>
  <si>
    <t>SV|94163700|70|482308329|2</t>
  </si>
  <si>
    <t>SV|94163700|70|482308329|1</t>
  </si>
  <si>
    <t>DA|8163558|148|482308191|1</t>
  </si>
  <si>
    <t>SV|90416882|171|482308191|3</t>
  </si>
  <si>
    <t>SV|98335309|19|482307841|3</t>
  </si>
  <si>
    <t>SV|98335309|19|482307841|2</t>
  </si>
  <si>
    <t>SV|98335309|19|482307841|1</t>
  </si>
  <si>
    <t>SV|98326946|30|482307840|3</t>
  </si>
  <si>
    <t>SV|98326946|30|482307840|2</t>
  </si>
  <si>
    <t>SV|98326946|30|482307840|1</t>
  </si>
  <si>
    <t>SV|98325607|25|482307839|3</t>
  </si>
  <si>
    <t>SV|98325607|25|482307839|1</t>
  </si>
  <si>
    <t>SV|98325607|25|482307839|2</t>
  </si>
  <si>
    <t>SV|98326956|11|482307837|3</t>
  </si>
  <si>
    <t>SV|98326956|11|482307837|2</t>
  </si>
  <si>
    <t>SV|98326956|11|482307837|1</t>
  </si>
  <si>
    <t>LF|70863894|50|482307784|1</t>
  </si>
  <si>
    <t>SV|96332405|116|482307783|2</t>
  </si>
  <si>
    <t>SV|96332405|116|482307783|1</t>
  </si>
  <si>
    <t>SV|96580247|87|482307782|2</t>
  </si>
  <si>
    <t>SV|96580247|87|482307782|1</t>
  </si>
  <si>
    <t>SV|96520118|94|482307780|2</t>
  </si>
  <si>
    <t>SV|96520118|94|482307780|1</t>
  </si>
  <si>
    <t>SV|97783264|13|482307768|2</t>
  </si>
  <si>
    <t>SV|97783264|13|482307768|1</t>
  </si>
  <si>
    <t>SV|71181299|143|482307587|1</t>
  </si>
  <si>
    <t>SV|97690475|21|482307560|1</t>
  </si>
  <si>
    <t>SV|97851809|33|482307532|1</t>
  </si>
  <si>
    <t>SV|97838537|24|482307528|2</t>
  </si>
  <si>
    <t>SV|97851809|33|482307523|4</t>
  </si>
  <si>
    <t>SV|97838547|25|482307523|3</t>
  </si>
  <si>
    <t>SV|97838537|24|482307523|2</t>
  </si>
  <si>
    <t>SV|97624483|27|482307446|1</t>
  </si>
  <si>
    <t>KR|73679063|149|482307412|2</t>
  </si>
  <si>
    <t>KR|73679063|149|482307412|1</t>
  </si>
  <si>
    <t>KR|74223835|55|482307411|2</t>
  </si>
  <si>
    <t>KR|74223835|55|482307411|1</t>
  </si>
  <si>
    <t>KR|73683521|135|482307410|1</t>
  </si>
  <si>
    <t>SV|95646401|181|482307408|2</t>
  </si>
  <si>
    <t>SV|95646401|181|482307408|1</t>
  </si>
  <si>
    <t>KR|73745139|78|482307407|2</t>
  </si>
  <si>
    <t>KR|73745139|78|482307407|1</t>
  </si>
  <si>
    <t>SV|96997511|78|482307032|9</t>
  </si>
  <si>
    <t>SV|96871799|21|482307032|8</t>
  </si>
  <si>
    <t>SV|96871789|36|482307032|7</t>
  </si>
  <si>
    <t>SV|96859552|69|482307032|6</t>
  </si>
  <si>
    <t>SV|96856354|123|482307032|5</t>
  </si>
  <si>
    <t>KR|73727745|95|482307032|4</t>
  </si>
  <si>
    <t>KR|73727699|64|482307032|3</t>
  </si>
  <si>
    <t>KR|73531928|117|482307032|2</t>
  </si>
  <si>
    <t>SV|97009450|15|482306777|2</t>
  </si>
  <si>
    <t>SV|97009450|15|482306777|1</t>
  </si>
  <si>
    <t>SV|96003393|57|482306576|2</t>
  </si>
  <si>
    <t>SV|96003393|57|482306576|1</t>
  </si>
  <si>
    <t>KR|74001207|53|482306569|2</t>
  </si>
  <si>
    <t>KR|74001207|53|482306569|1</t>
  </si>
  <si>
    <t>SV|95517773|215|482306567|2</t>
  </si>
  <si>
    <t>SV|95517773|215|482306567|1</t>
  </si>
  <si>
    <t>SV|75459384|92|482306408|1</t>
  </si>
  <si>
    <t>SV|74440067|126|482306367|2</t>
  </si>
  <si>
    <t>SV|74440067|126|482306367|1</t>
  </si>
  <si>
    <t>SV|94131907|110|482306367|4</t>
  </si>
  <si>
    <t>SV|94131907|110|482306367|3</t>
  </si>
  <si>
    <t>LV|9646665|147|482306325|2</t>
  </si>
  <si>
    <t>LV|9646665|147|482306325|1</t>
  </si>
  <si>
    <t>SV|72775041|84|482306317|3</t>
  </si>
  <si>
    <t>SV|72775041|84|482306317|2</t>
  </si>
  <si>
    <t>SV|72775041|84|482306317|1</t>
  </si>
  <si>
    <t>LF|71200243|56|482306315|1</t>
  </si>
  <si>
    <t>KR|74251807|39|482306314|3</t>
  </si>
  <si>
    <t>KR|74251807|39|482306314|2</t>
  </si>
  <si>
    <t>KR|74251807|39|482306314|1</t>
  </si>
  <si>
    <t>LF|70436498|72|482306313|1</t>
  </si>
  <si>
    <t>LV|482076811|67|482305933|1</t>
  </si>
  <si>
    <t>LF|71418605|58|482305612|1</t>
  </si>
  <si>
    <t>SV|92391298|43|482305395|1</t>
  </si>
  <si>
    <t>SV|95743231|155|482305229|1</t>
  </si>
  <si>
    <t>SV|90390237|241|482305024|1</t>
  </si>
  <si>
    <t>KR|73447298|91|482304842|2</t>
  </si>
  <si>
    <t>KR|73447298|91|482304842|1</t>
  </si>
  <si>
    <t>SV|95396083|217|482304741|2</t>
  </si>
  <si>
    <t>SV|95396083|217|482304741|1</t>
  </si>
  <si>
    <t>SV|97663811|81|482304739|7</t>
  </si>
  <si>
    <t>KR|74201712|67|482304739|6</t>
  </si>
  <si>
    <t>KR|74067307|36|482304739|5</t>
  </si>
  <si>
    <t>SV|96440850|51|482304739|4</t>
  </si>
  <si>
    <t>SV|95540334|65|482304739|1</t>
  </si>
  <si>
    <t>KR|73682542|44|482304739|3</t>
  </si>
  <si>
    <t>KR|73472030|55|482304739|2</t>
  </si>
  <si>
    <t>SV|97978695|36|482304671|2</t>
  </si>
  <si>
    <t>SV|97978695|36|482304671|1</t>
  </si>
  <si>
    <t>LF|70660379|64|482304599|1</t>
  </si>
  <si>
    <t>SV|93905512|25|482304163|3</t>
  </si>
  <si>
    <t>SV|93905512|25|482304163|2</t>
  </si>
  <si>
    <t>SV|93905512|25|482304163|1</t>
  </si>
  <si>
    <t>SV|98382414|8|482303967|3</t>
  </si>
  <si>
    <t>SV|98382414|8|482303967|2</t>
  </si>
  <si>
    <t>SV|98382414|8|482303967|1</t>
  </si>
  <si>
    <t>SV|98367180|11|482303966|3</t>
  </si>
  <si>
    <t>SV|98367180|11|482303966|2</t>
  </si>
  <si>
    <t>SV|98367180|11|482303966|1</t>
  </si>
  <si>
    <t>SV|96455610|70|482303777|1</t>
  </si>
  <si>
    <t>SV|91788630|113|482303664|2</t>
  </si>
  <si>
    <t>SV|91788630|113|482303664|1</t>
  </si>
  <si>
    <t>LF|71219019|65|482302930|1</t>
  </si>
  <si>
    <t>LF|71136888|65|482302929|1</t>
  </si>
  <si>
    <t>LV|481250597|89|482302907|3</t>
  </si>
  <si>
    <t>LV|481250597|89|482302907|2</t>
  </si>
  <si>
    <t>LV|481250597|89|482302907|1</t>
  </si>
  <si>
    <t>SV|97786748|21|482302876|2</t>
  </si>
  <si>
    <t>SV|97786748|21|482302876|1</t>
  </si>
  <si>
    <t>SV|96261754|40|482302875|2</t>
  </si>
  <si>
    <t>SV|96261754|40|482302875|1</t>
  </si>
  <si>
    <t>SV|91790805|124|482302874|2</t>
  </si>
  <si>
    <t>SV|91790805|124|482302874|1</t>
  </si>
  <si>
    <t>SV|97710259|23|482302873|2</t>
  </si>
  <si>
    <t>SV|97710259|23|482302873|1</t>
  </si>
  <si>
    <t>SV|97688983|42|482302872|2</t>
  </si>
  <si>
    <t>SV|97688983|42|482302872|1</t>
  </si>
  <si>
    <t>SV|95972074|24|482302858|2</t>
  </si>
  <si>
    <t>SV|95972074|24|482302858|1</t>
  </si>
  <si>
    <t>SV|95972054|18|482302857|2</t>
  </si>
  <si>
    <t>SV|95972054|18|482302857|1</t>
  </si>
  <si>
    <t>SV|95970692|28|482302856|2</t>
  </si>
  <si>
    <t>SV|95970692|28|482302856|1</t>
  </si>
  <si>
    <t>SV|90645955|146|482302730|3</t>
  </si>
  <si>
    <t>SV|90645955|146|482302730|2</t>
  </si>
  <si>
    <t>SV|90645955|146|482302730|1</t>
  </si>
  <si>
    <t>SV|90841543|185|482302728|3</t>
  </si>
  <si>
    <t>SV|90841543|185|482302728|2</t>
  </si>
  <si>
    <t>SV|90841543|185|482302728|1</t>
  </si>
  <si>
    <t>SV|90643751|151|482302727|3</t>
  </si>
  <si>
    <t>SV|90643751|151|482302727|2</t>
  </si>
  <si>
    <t>SV|90643751|151|482302727|1</t>
  </si>
  <si>
    <t>KR|74339798|51|482302726|3</t>
  </si>
  <si>
    <t>KR|74339798|51|482302726|2</t>
  </si>
  <si>
    <t>KR|74339798|51|482302726|1</t>
  </si>
  <si>
    <t>SV|72775037|140|482302725|3</t>
  </si>
  <si>
    <t>SV|72775037|140|482302725|2</t>
  </si>
  <si>
    <t>SV|72775037|140|482302725|1</t>
  </si>
  <si>
    <t>SV|93797597|90|482302706|3</t>
  </si>
  <si>
    <t>SV|93797597|90|482302706|2</t>
  </si>
  <si>
    <t>SV|93797597|90|482302706|1</t>
  </si>
  <si>
    <t>SV|91134151|21|482302703|3</t>
  </si>
  <si>
    <t>SV|91134151|21|482302703|2</t>
  </si>
  <si>
    <t>SV|91134151|21|482302703|1</t>
  </si>
  <si>
    <t>SV|92558431|49|482302701|3</t>
  </si>
  <si>
    <t>SV|92558431|49|482302701|2</t>
  </si>
  <si>
    <t>SV|92558431|49|482302701|1</t>
  </si>
  <si>
    <t>SV|90399014|104|482302543|2</t>
  </si>
  <si>
    <t>SV|90399014|104|482302543|1</t>
  </si>
  <si>
    <t>SV|94468431|30|482302519|3</t>
  </si>
  <si>
    <t>SV|94468431|30|482302519|2</t>
  </si>
  <si>
    <t>SV|94468431|30|482302519|1</t>
  </si>
  <si>
    <t>SV|97379993|24|482302329|1</t>
  </si>
  <si>
    <t>KR|74432282|27|482302060|1</t>
  </si>
  <si>
    <t>KR|74013383|60|482302027|1</t>
  </si>
  <si>
    <t>SV|98375838|15|482301917|1</t>
  </si>
  <si>
    <t>LF|70666858|69|482301913|1</t>
  </si>
  <si>
    <t>SV|98099663|15|482301582|2</t>
  </si>
  <si>
    <t>SV|98099663|15|482301582|1</t>
  </si>
  <si>
    <t>KR|74424753|18|482301580|2</t>
  </si>
  <si>
    <t>KR|74424753|18|482301580|1</t>
  </si>
  <si>
    <t>SV|1982876|56|482300904|2</t>
  </si>
  <si>
    <t>SV|1982876|56|482300904|1</t>
  </si>
  <si>
    <t>SV|97263444|32|482300649|3</t>
  </si>
  <si>
    <t>SV|97263444|32|482300649|2</t>
  </si>
  <si>
    <t>SV|97263444|32|482300649|1</t>
  </si>
  <si>
    <t>SV|98384607|10|482300462|3</t>
  </si>
  <si>
    <t>SV|98384607|10|482300462|2</t>
  </si>
  <si>
    <t>SV|98384607|10|482300462|1</t>
  </si>
  <si>
    <t>KR|13278323|92|482300257|10</t>
  </si>
  <si>
    <t>KR|13278323|92|482300257|9</t>
  </si>
  <si>
    <t>KR|12927892|186|482300257|8</t>
  </si>
  <si>
    <t>KR|12927892|186|482300257|7</t>
  </si>
  <si>
    <t>KR|12927836|109|482300257|6</t>
  </si>
  <si>
    <t>KR|12927836|109|482300257|5</t>
  </si>
  <si>
    <t>SV|73776024|104|482300257|4</t>
  </si>
  <si>
    <t>SV|73776024|104|482300257|3</t>
  </si>
  <si>
    <t>SV|73704286|409|482300257|2</t>
  </si>
  <si>
    <t>SV|73704286|409|482300257|1</t>
  </si>
  <si>
    <t>SV|71708610|321|482300257|16</t>
  </si>
  <si>
    <t>SV|71708610|321|482300257|15</t>
  </si>
  <si>
    <t>KR|72650406|169|482300257|12</t>
  </si>
  <si>
    <t>KR|72650406|169|482300257|11</t>
  </si>
  <si>
    <t>KR|73624107|162|482300257|14</t>
  </si>
  <si>
    <t>KR|73624107|162|482300257|13</t>
  </si>
  <si>
    <t>KR|297256|196|482299872|2</t>
  </si>
  <si>
    <t>KR|297256|196|482299872|1</t>
  </si>
  <si>
    <t>LV|481431358|146|482299682|1</t>
  </si>
  <si>
    <t>LV|481431358|146|482299681|1</t>
  </si>
  <si>
    <t>LV|481431358|146|482299680|2</t>
  </si>
  <si>
    <t>LV|481431358|146|482299680|1</t>
  </si>
  <si>
    <t>LV|9824711|74|482299124|1</t>
  </si>
  <si>
    <t>LV|9657397|104|482298821|2</t>
  </si>
  <si>
    <t>LV|9657397|104|482298821|1</t>
  </si>
  <si>
    <t>LV|9489159|109|482298749|1</t>
  </si>
  <si>
    <t>LV|10020528|69|482297948|1</t>
  </si>
  <si>
    <t>LV|8782745|154|482296985|1</t>
  </si>
  <si>
    <t>LV|430480267|147|482296852|2</t>
  </si>
  <si>
    <t>LV|430480267|147|482296852|1</t>
  </si>
  <si>
    <t>LV|48738332|38|482295968|3</t>
  </si>
  <si>
    <t>LV|48738331|41|482295968|2</t>
  </si>
  <si>
    <t>LV|48661501|38|482295968|1</t>
  </si>
  <si>
    <t>LV|431630466|90|482294907|2</t>
  </si>
  <si>
    <t>LV|431630466|90|482294907|1</t>
  </si>
  <si>
    <t>LV|431630472|111|482294906|1</t>
  </si>
  <si>
    <t>SV|97117935|54|482293606|1</t>
  </si>
  <si>
    <t>LV|430811773|317|482293409|1</t>
  </si>
  <si>
    <t>LV|8789592|143|482293405|2</t>
  </si>
  <si>
    <t>LV|8789592|143|482293405|1</t>
  </si>
  <si>
    <t>LV|482006280|69|482293401|2</t>
  </si>
  <si>
    <t>LV|482006280|69|482293401|1</t>
  </si>
  <si>
    <t>LV|9889322|127|482293396|1</t>
  </si>
  <si>
    <t>LV|431916203|260|482292915|1</t>
  </si>
  <si>
    <t>LV|8250710|272|482292837|1</t>
  </si>
  <si>
    <t>SV|96798918|157|482290483|1</t>
  </si>
  <si>
    <t>LV|8107699|138|482287459|1</t>
  </si>
  <si>
    <t>LV|10121796|307|482287458|1</t>
  </si>
  <si>
    <t>LV|431989371|74|482287456|1</t>
  </si>
  <si>
    <t>SV|74926995|20|482285144|1</t>
  </si>
  <si>
    <t>SV|95548279|90|482285144|2</t>
  </si>
  <si>
    <t>SV|75055250|154|482285139|7</t>
  </si>
  <si>
    <t>SV|74931843|70|482285139|3</t>
  </si>
  <si>
    <t>LV|430877220|350|482284666|1</t>
  </si>
  <si>
    <t>LV|432080379|62|482284665|1</t>
  </si>
  <si>
    <t>LV|431530065|237|482283738|1</t>
  </si>
  <si>
    <t>LV|431665941|177|482282823|2</t>
  </si>
  <si>
    <t>LV|431665941|177|482282823|1</t>
  </si>
  <si>
    <t>LV|450051672|127|482282747|1</t>
  </si>
  <si>
    <t>LV|431368587|158|482282591|1</t>
  </si>
  <si>
    <t>LV|431987759|110|482282068|3</t>
  </si>
  <si>
    <t>LV|431987759|110|482282068|2</t>
  </si>
  <si>
    <t>LV|431987759|110|482282068|1</t>
  </si>
  <si>
    <t>SV|74461812|50|482281907|1</t>
  </si>
  <si>
    <t>SV|74461812|50|482281905|3</t>
  </si>
  <si>
    <t>LV|48499642|64|482281905|2</t>
  </si>
  <si>
    <t>LV|45835542|57|482281905|1</t>
  </si>
  <si>
    <t>LV|482006280|69|482281822|1</t>
  </si>
  <si>
    <t>LV|440053392|44|482280582|1</t>
  </si>
  <si>
    <t>SV|98470361|15|482264427|1</t>
  </si>
  <si>
    <t>SV|98467515|26|482264409|1</t>
  </si>
  <si>
    <t>SV|98458612|33|482264369|1</t>
  </si>
  <si>
    <t>SV|98457020|15|482264362|1</t>
  </si>
  <si>
    <t>KR|67228372|253|482262416|1</t>
  </si>
  <si>
    <t>KR|67228372|253|482262415|1</t>
  </si>
  <si>
    <t>SV|95897431|65|482259574|1</t>
  </si>
  <si>
    <t>LV|431581107|206|482218392|1</t>
  </si>
  <si>
    <t>SV|72618244|256|482216875|1</t>
  </si>
  <si>
    <t>SV|95827690|17|482216797|1</t>
  </si>
  <si>
    <t>SV|93992113|105|482216796|1</t>
  </si>
  <si>
    <t>SV|92908113|285|482216622|2</t>
  </si>
  <si>
    <t>SV|92908113|285|482216622|1</t>
  </si>
  <si>
    <t>SV|92376867|129|482216512|1</t>
  </si>
  <si>
    <t>SV|98467515|26|482216324|3</t>
  </si>
  <si>
    <t>SV|98458612|33|482216324|2</t>
  </si>
  <si>
    <t>SV|98457020|15|482216324|1</t>
  </si>
  <si>
    <t>SV|98470361|15|482216324|4</t>
  </si>
  <si>
    <t>SV|71083733|158|482216297|8</t>
  </si>
  <si>
    <t>SV|71083733|158|482216297|7</t>
  </si>
  <si>
    <t>SV|91498069|93|482216297|6</t>
  </si>
  <si>
    <t>SV|91498069|93|482216297|5</t>
  </si>
  <si>
    <t>SV|91315437|97|482216297|4</t>
  </si>
  <si>
    <t>SV|91315437|97|482216297|3</t>
  </si>
  <si>
    <t>SV|90596261|141|482216297|2</t>
  </si>
  <si>
    <t>SV|90596261|141|482216297|1</t>
  </si>
  <si>
    <t>LF|70410449|40|482216261|1</t>
  </si>
  <si>
    <t>LF|70410456|40|482216260|1</t>
  </si>
  <si>
    <t>SV|71839791|116|482216217|1</t>
  </si>
  <si>
    <t>SV|413969248|65|482216138|1</t>
  </si>
  <si>
    <t>SV|91176801|103|482215859|1</t>
  </si>
  <si>
    <t>AS|6536506|168|482215858|1</t>
  </si>
  <si>
    <t>SV|96838575|80|482215837|1</t>
  </si>
  <si>
    <t>SV|97323745|14|482215737|2</t>
  </si>
  <si>
    <t>SV|97323745|14|482215737|1</t>
  </si>
  <si>
    <t>LF|71112634|38|482215605|1</t>
  </si>
  <si>
    <t>LF|71112651|36|482215604|1</t>
  </si>
  <si>
    <t>LF|71112693|36|482215602|1</t>
  </si>
  <si>
    <t>SV|98464610|16|482215598|1</t>
  </si>
  <si>
    <t>SV|96600288|67|482215443|1</t>
  </si>
  <si>
    <t>LF|71159617|110|482215239|1</t>
  </si>
  <si>
    <t>SV|97044453|45|482215236|1</t>
  </si>
  <si>
    <t>KR|73370146|172|482215091|3</t>
  </si>
  <si>
    <t>KR|73302723|133|482215091|2</t>
  </si>
  <si>
    <t>KR|73288617|202|482215091|1</t>
  </si>
  <si>
    <t>SV|96077437|164|482215091|7</t>
  </si>
  <si>
    <t>KR|73548544|127|482215091|6</t>
  </si>
  <si>
    <t>KR|73548504|161|482215091|5</t>
  </si>
  <si>
    <t>KR|73482490|200|482215091|4</t>
  </si>
  <si>
    <t>SV|71083733|158|482215068|4</t>
  </si>
  <si>
    <t>SV|71083733|158|482215068|3</t>
  </si>
  <si>
    <t>SV|90596261|141|482215068|2</t>
  </si>
  <si>
    <t>SV|90596261|141|482215068|1</t>
  </si>
  <si>
    <t>AS|1126199|173|482214903|2</t>
  </si>
  <si>
    <t>AS|1126199|173|482214903|1</t>
  </si>
  <si>
    <t>LF|70635405|45|482214527|1</t>
  </si>
  <si>
    <t>SV|97372134|23|482214390|3</t>
  </si>
  <si>
    <t>SV|97372134|23|482214390|2</t>
  </si>
  <si>
    <t>SV|97372134|23|482214390|1</t>
  </si>
  <si>
    <t>SV|97999068|19|482214387|3</t>
  </si>
  <si>
    <t>SV|97999068|19|482214387|2</t>
  </si>
  <si>
    <t>SV|97999068|19|482214387|1</t>
  </si>
  <si>
    <t>SV|97386550|24|482214383|4</t>
  </si>
  <si>
    <t>SV|97386550|24|482214383|3</t>
  </si>
  <si>
    <t>SV|96691708|49|482214383|2</t>
  </si>
  <si>
    <t>SV|96691708|49|482214383|1</t>
  </si>
  <si>
    <t>SV|91357499|284|482214382|3</t>
  </si>
  <si>
    <t>SV|91357499|284|482214382|2</t>
  </si>
  <si>
    <t>SV|91357499|284|482214382|1</t>
  </si>
  <si>
    <t>SV|98399640|14|482214361|2</t>
  </si>
  <si>
    <t>SV|98399640|14|482214361|1</t>
  </si>
  <si>
    <t>SV|73781962|416|482214304|2</t>
  </si>
  <si>
    <t>SV|73781962|416|482214304|1</t>
  </si>
  <si>
    <t>SV|96767219|42|482214190|1</t>
  </si>
  <si>
    <t>SV|74078847|51|482214186|1</t>
  </si>
  <si>
    <t>SV|97379467|73|482214000|1</t>
  </si>
  <si>
    <t>SV|4986937|158|482213624|2</t>
  </si>
  <si>
    <t>LF|71288660|52|482213211|1</t>
  </si>
  <si>
    <t>SV|93696090|169|482213201|2</t>
  </si>
  <si>
    <t>SV|93696090|169|482213201|1</t>
  </si>
  <si>
    <t>LF|70539338|115|482213015|1</t>
  </si>
  <si>
    <t>SV|73781962|416|482212896|1</t>
  </si>
  <si>
    <t>SV|98426259|14|482212815|1</t>
  </si>
  <si>
    <t>SV|98426259|14|482212815|2</t>
  </si>
  <si>
    <t>SV|486586595|127|482212807|3</t>
  </si>
  <si>
    <t>SV|486586595|127|482212807|2</t>
  </si>
  <si>
    <t>SV|486586595|127|482212807|1</t>
  </si>
  <si>
    <t>SV|97229981|226|482212590|2</t>
  </si>
  <si>
    <t>SV|97229981|226|482212590|1</t>
  </si>
  <si>
    <t>SV|8027290|93|482212487|2</t>
  </si>
  <si>
    <t>SV|8027290|93|482212487|1</t>
  </si>
  <si>
    <t>SV|98509177|5|482212484|4</t>
  </si>
  <si>
    <t>SV|98504393|6|482212484|3</t>
  </si>
  <si>
    <t>SV|98501248|5|482212484|2</t>
  </si>
  <si>
    <t>SV|97571703|47|482212484|1</t>
  </si>
  <si>
    <t>KR|73443030|158|482212433|2</t>
  </si>
  <si>
    <t>KR|73443030|158|482212433|1</t>
  </si>
  <si>
    <t>SV|71455579|63|482212193|3</t>
  </si>
  <si>
    <t>SV|71455579|63|482212193|2</t>
  </si>
  <si>
    <t>SV|71455579|63|482212193|1</t>
  </si>
  <si>
    <t>LF|71244309|37|482211924|1</t>
  </si>
  <si>
    <t>SV|97718419|18|482211914|2</t>
  </si>
  <si>
    <t>SV|97718419|18|482211914|1</t>
  </si>
  <si>
    <t>SV|94079102|63|482211913|2</t>
  </si>
  <si>
    <t>SV|94079102|63|482211913|1</t>
  </si>
  <si>
    <t>KR|72652523|81|482211906|2</t>
  </si>
  <si>
    <t>KR|72652523|81|482211906|1</t>
  </si>
  <si>
    <t>LV|450106648|98|482211905|1</t>
  </si>
  <si>
    <t>KR|73602922|62|482211904|2</t>
  </si>
  <si>
    <t>KR|73602922|62|482211904|1</t>
  </si>
  <si>
    <t>KR|73508913|52|482211784|2</t>
  </si>
  <si>
    <t>KR|73508913|52|482211784|1</t>
  </si>
  <si>
    <t>SV|96295169|26|482211781|2</t>
  </si>
  <si>
    <t>SV|96295169|26|482211781|1</t>
  </si>
  <si>
    <t>KR|73682542|44|482211738|1</t>
  </si>
  <si>
    <t>SV|95540334|65|482211736|1</t>
  </si>
  <si>
    <t>SV|97663811|81|482211732|1</t>
  </si>
  <si>
    <t>SV|97663811|81|482211731|12</t>
  </si>
  <si>
    <t>SV|97663811|81|482211731|11</t>
  </si>
  <si>
    <t>KR|74201712|67|482211731|10</t>
  </si>
  <si>
    <t>KR|74201712|67|482211731|9</t>
  </si>
  <si>
    <t>KR|74067307|36|482211731|8</t>
  </si>
  <si>
    <t>KR|74067307|36|482211731|7</t>
  </si>
  <si>
    <t>SV|96440850|51|482211731|6</t>
  </si>
  <si>
    <t>SV|96440850|51|482211731|5</t>
  </si>
  <si>
    <t>KR|73682542|44|482211731|4</t>
  </si>
  <si>
    <t>KR|73682542|44|482211731|3</t>
  </si>
  <si>
    <t>KR|73472030|55|482211731|2</t>
  </si>
  <si>
    <t>KR|73472030|55|482211731|1</t>
  </si>
  <si>
    <t>SV|96440850|51|482211729|1</t>
  </si>
  <si>
    <t>KR|73472030|55|482211727|2</t>
  </si>
  <si>
    <t>KR|73472030|55|482211727|1</t>
  </si>
  <si>
    <t>LV|431509144|36|482211206|2</t>
  </si>
  <si>
    <t>LV|431509144|36|482211206|1</t>
  </si>
  <si>
    <t>SV|97692599|25|482211202|8</t>
  </si>
  <si>
    <t>SV|97692599|25|482211202|7</t>
  </si>
  <si>
    <t>SV|97676645|27|482211202|6</t>
  </si>
  <si>
    <t>SV|97676645|27|482211202|5</t>
  </si>
  <si>
    <t>SV|97659015|47|482211202|4</t>
  </si>
  <si>
    <t>SV|97659015|47|482211202|3</t>
  </si>
  <si>
    <t>KR|74215363|147|482211202|2</t>
  </si>
  <si>
    <t>KR|74215363|147|482211202|1</t>
  </si>
  <si>
    <t>SV|90212049|127|482211177|2</t>
  </si>
  <si>
    <t>SV|90212049|127|482211177|1</t>
  </si>
  <si>
    <t>SV|96798588|28|482211172|2</t>
  </si>
  <si>
    <t>SV|96798588|28|482211172|1</t>
  </si>
  <si>
    <t>LF|70336534|95|482211163|1</t>
  </si>
  <si>
    <t>KR|74584521|22|482211001|2</t>
  </si>
  <si>
    <t>KR|74584521|22|482211001|1</t>
  </si>
  <si>
    <t>SV|91919151|95|482210927|2</t>
  </si>
  <si>
    <t>SV|91919151|95|482210927|1</t>
  </si>
  <si>
    <t>SV|95862906|41|482210628|2</t>
  </si>
  <si>
    <t>SV|95862906|41|482210628|1</t>
  </si>
  <si>
    <t>SV|95853570|18|482210627|2</t>
  </si>
  <si>
    <t>SV|95853570|18|482210627|1</t>
  </si>
  <si>
    <t>SV|95858964|39|482210626|2</t>
  </si>
  <si>
    <t>SV|95858964|39|482210626|1</t>
  </si>
  <si>
    <t>SV|92033646|133|482210587|2</t>
  </si>
  <si>
    <t>SV|92033646|133|482210587|1</t>
  </si>
  <si>
    <t>SV|96600288|67|482210580|2</t>
  </si>
  <si>
    <t>SV|96600288|67|482210580|1</t>
  </si>
  <si>
    <t>LF|71387418|17|482210286|1</t>
  </si>
  <si>
    <t>LF|70027383|150|482209783|1</t>
  </si>
  <si>
    <t>SV|95400202|14|482209698|2</t>
  </si>
  <si>
    <t>SV|95400202|14|482209698|1</t>
  </si>
  <si>
    <t>SV|98260352|19|482209658|2</t>
  </si>
  <si>
    <t>SV|98260352|19|482209658|1</t>
  </si>
  <si>
    <t>LF|70571357|93|482209651|1</t>
  </si>
  <si>
    <t>SV|74979977|156|482209537|2</t>
  </si>
  <si>
    <t>SV|74979977|156|482209537|1</t>
  </si>
  <si>
    <t>KR|74450080|28|482209537|12</t>
  </si>
  <si>
    <t>KR|74450080|28|482209537|11</t>
  </si>
  <si>
    <t>KR|74161247|129|482209537|10</t>
  </si>
  <si>
    <t>KR|74161247|129|482209537|9</t>
  </si>
  <si>
    <t>SV|96301470|37|482209537|8</t>
  </si>
  <si>
    <t>SV|96301470|37|482209537|7</t>
  </si>
  <si>
    <t>SV|95712054|175|482209537|6</t>
  </si>
  <si>
    <t>SV|95712054|175|482209537|5</t>
  </si>
  <si>
    <t>SV|95666169|115|482209537|4</t>
  </si>
  <si>
    <t>SV|95666169|115|482209537|3</t>
  </si>
  <si>
    <t>SV|97359269|46|482209530|2</t>
  </si>
  <si>
    <t>SV|97359269|46|482209530|1</t>
  </si>
  <si>
    <t>SV|98059311|29|482209438|4</t>
  </si>
  <si>
    <t>SV|98059311|29|482209438|3</t>
  </si>
  <si>
    <t>SV|98044730|11|482209438|2</t>
  </si>
  <si>
    <t>SV|98044730|11|482209438|1</t>
  </si>
  <si>
    <t>SV|98057685|14|482209436|3</t>
  </si>
  <si>
    <t>SV|98057685|14|482209436|2</t>
  </si>
  <si>
    <t>SV|98057685|14|482209436|1</t>
  </si>
  <si>
    <t>SV|73781962|416|482209431|3</t>
  </si>
  <si>
    <t>SV|73781962|416|482209431|2</t>
  </si>
  <si>
    <t>SV|73781962|416|482209431|1</t>
  </si>
  <si>
    <t>SV|75257488|29|482209401|2</t>
  </si>
  <si>
    <t>SV|75257488|29|482209401|1</t>
  </si>
  <si>
    <t>SV|95873519|19|482209400|2</t>
  </si>
  <si>
    <t>SV|95873519|19|482209400|1</t>
  </si>
  <si>
    <t>LF|70573507|58|482209195|1</t>
  </si>
  <si>
    <t>LF|71112672|45|482209059|1</t>
  </si>
  <si>
    <t>HA|4037778|686|482208997|2</t>
  </si>
  <si>
    <t>HA|4037778|686|482208997|1</t>
  </si>
  <si>
    <t>SV|74975131|79|482208995|9</t>
  </si>
  <si>
    <t>SV|74975131|79|482208995|8</t>
  </si>
  <si>
    <t>SV|74975131|79|482208995|7</t>
  </si>
  <si>
    <t>SV|74969178|144|482208995|6</t>
  </si>
  <si>
    <t>SV|74969178|144|482208995|5</t>
  </si>
  <si>
    <t>SV|74969178|144|482208995|4</t>
  </si>
  <si>
    <t>SV|74968420|114|482208995|3</t>
  </si>
  <si>
    <t>SV|74968420|114|482208995|2</t>
  </si>
  <si>
    <t>SV|74968420|114|482208995|1</t>
  </si>
  <si>
    <t>SV|74975131|79|482208994|6</t>
  </si>
  <si>
    <t>SV|74975131|79|482208994|5</t>
  </si>
  <si>
    <t>SV|74969178|144|482208994|4</t>
  </si>
  <si>
    <t>SV|74969178|144|482208994|3</t>
  </si>
  <si>
    <t>SV|74968420|114|482208994|2</t>
  </si>
  <si>
    <t>SV|74968420|114|482208994|1</t>
  </si>
  <si>
    <t>SV|98492636|9|482208784|1</t>
  </si>
  <si>
    <t>SV|94031114|36|482208764|2</t>
  </si>
  <si>
    <t>SV|94031114|36|482208764|1</t>
  </si>
  <si>
    <t>SV|94024097|52|482208763|2</t>
  </si>
  <si>
    <t>SV|94024097|52|482208763|1</t>
  </si>
  <si>
    <t>SV|93212250|72|482208586|2</t>
  </si>
  <si>
    <t>SV|93212250|72|482208586|1</t>
  </si>
  <si>
    <t>SV|97229981|226|482208530|2</t>
  </si>
  <si>
    <t>SV|97229981|226|482208530|1</t>
  </si>
  <si>
    <t>LF|71259645|20|482208472|1</t>
  </si>
  <si>
    <t>KR|73528648|96|482208338|3</t>
  </si>
  <si>
    <t>KR|73528648|96|482208338|2</t>
  </si>
  <si>
    <t>KR|73528648|96|482208338|1</t>
  </si>
  <si>
    <t>SV|96650889|46|482208337|3</t>
  </si>
  <si>
    <t>SV|96650889|46|482208337|2</t>
  </si>
  <si>
    <t>SV|96650889|46|482208337|1</t>
  </si>
  <si>
    <t>KR|73610911|39|482208336|3</t>
  </si>
  <si>
    <t>KR|73610911|39|482208336|2</t>
  </si>
  <si>
    <t>KR|73610911|39|482208336|1</t>
  </si>
  <si>
    <t>LF|70941132|54|482208187|1</t>
  </si>
  <si>
    <t>SV|93700035|196|482208117|2</t>
  </si>
  <si>
    <t>SV|93700035|196|482208117|1</t>
  </si>
  <si>
    <t>SV|93359658|22|482208006|2</t>
  </si>
  <si>
    <t>SV|93359658|22|482208006|1</t>
  </si>
  <si>
    <t>LV|430357811|170|482207858|2</t>
  </si>
  <si>
    <t>LV|430357811|170|482207858|1</t>
  </si>
  <si>
    <t>SV|96798918|157|482207719|1</t>
  </si>
  <si>
    <t>SV|94004266|57|482207633|1</t>
  </si>
  <si>
    <t>SV|96771329|39|482207578|1</t>
  </si>
  <si>
    <t>SV|95634735|131|482207536|2</t>
  </si>
  <si>
    <t>SV|95634735|131|482207536|1</t>
  </si>
  <si>
    <t>SV|66113438|193|482207304|2</t>
  </si>
  <si>
    <t>SV|93502147|149|482207304|1</t>
  </si>
  <si>
    <t>KR|74625436|23|482207136|1</t>
  </si>
  <si>
    <t>SV|94300130|122|482207090|1</t>
  </si>
  <si>
    <t>SV|98455947|18|482207073|2</t>
  </si>
  <si>
    <t>SV|98455947|18|482207073|1</t>
  </si>
  <si>
    <t>SV|98450895|10|482207072|1</t>
  </si>
  <si>
    <t>SV|98450895|10|482207072|2</t>
  </si>
  <si>
    <t>SV|98451193|8|482207071|2</t>
  </si>
  <si>
    <t>SV|98451193|8|482207071|1</t>
  </si>
  <si>
    <t>SV|95928831|37|482207048|2</t>
  </si>
  <si>
    <t>SV|95928831|37|482207048|1</t>
  </si>
  <si>
    <t>SV|94051291|31|482207047|2</t>
  </si>
  <si>
    <t>SV|94051291|31|482207047|1</t>
  </si>
  <si>
    <t>SV|98042878|13|482207046|2</t>
  </si>
  <si>
    <t>SV|98042878|13|482207046|1</t>
  </si>
  <si>
    <t>SV|98050147|13|482207045|2</t>
  </si>
  <si>
    <t>SV|98050147|13|482207045|1</t>
  </si>
  <si>
    <t>SV|94297122|153|482206950|2</t>
  </si>
  <si>
    <t>SV|94297122|153|482206950|1</t>
  </si>
  <si>
    <t>LV|480496489|115|482206946|3</t>
  </si>
  <si>
    <t>LV|480496489|115|482206946|2</t>
  </si>
  <si>
    <t>LV|480496489|115|482206946|1</t>
  </si>
  <si>
    <t>LV|480481041|87|482206945|3</t>
  </si>
  <si>
    <t>LV|480481041|87|482206945|2</t>
  </si>
  <si>
    <t>LV|480481041|87|482206945|1</t>
  </si>
  <si>
    <t>SV|60267433|54|482206865|2</t>
  </si>
  <si>
    <t>SV|60267433|54|482206865|1</t>
  </si>
  <si>
    <t>SV|97518027|38|482206707|2</t>
  </si>
  <si>
    <t>SV|97518027|38|482206707|1</t>
  </si>
  <si>
    <t>SV|98257280|20|482206588|2</t>
  </si>
  <si>
    <t>SV|98257280|20|482206588|1</t>
  </si>
  <si>
    <t>KR|74360242|52|482206566|2</t>
  </si>
  <si>
    <t>KR|74360242|52|482206566|1</t>
  </si>
  <si>
    <t>SV|97175877|49|482206453|3</t>
  </si>
  <si>
    <t>SV|97175877|49|482206453|2</t>
  </si>
  <si>
    <t>SV|97175877|49|482206453|1</t>
  </si>
  <si>
    <t>SV|97981322|11|482206302|2</t>
  </si>
  <si>
    <t>SV|97981322|11|482206302|1</t>
  </si>
  <si>
    <t>KR|74468925|20|482206301|2</t>
  </si>
  <si>
    <t>KR|74468925|20|482206301|1</t>
  </si>
  <si>
    <t>SV|95010811|38|482206173|1</t>
  </si>
  <si>
    <t>LF|70570768|57|482206170|1</t>
  </si>
  <si>
    <t>SV|96344951|151|482206050|2</t>
  </si>
  <si>
    <t>SV|96344951|151|482206050|1</t>
  </si>
  <si>
    <t>SV|97919726|33|482205517|2</t>
  </si>
  <si>
    <t>SV|97919726|33|482205517|1</t>
  </si>
  <si>
    <t>LF|71277146|19|482205516|1</t>
  </si>
  <si>
    <t>LV|431250854|181|482205158|2</t>
  </si>
  <si>
    <t>LV|431250854|181|482205158|1</t>
  </si>
  <si>
    <t>LF|70127459|126|482204962|1</t>
  </si>
  <si>
    <t>SV|98462827|32|482204400|1</t>
  </si>
  <si>
    <t>SV|97931674|12|482204375|2</t>
  </si>
  <si>
    <t>LF|71168402|23|482204219|1</t>
  </si>
  <si>
    <t>SV|97843207|42|482204068|2</t>
  </si>
  <si>
    <t>SV|97837985|94|482204068|1</t>
  </si>
  <si>
    <t>SV|98175854|22|482203955|1</t>
  </si>
  <si>
    <t>SV|97390712|24|482203896|1</t>
  </si>
  <si>
    <t>SV|93476621|61|482203830|3</t>
  </si>
  <si>
    <t>SV|93476621|61|482203830|2</t>
  </si>
  <si>
    <t>SV|93476621|61|482203830|1</t>
  </si>
  <si>
    <t>LF|71106757|34|482203825|1</t>
  </si>
  <si>
    <t>LF|60279785|29|482203812|1</t>
  </si>
  <si>
    <t>SV|98137955|33|482203704|2</t>
  </si>
  <si>
    <t>SV|98137955|33|482203704|1</t>
  </si>
  <si>
    <t>LF|71229372|99|482203703|1</t>
  </si>
  <si>
    <t>SV|95564508|139|482203387|2</t>
  </si>
  <si>
    <t>SV|95564508|139|482203387|1</t>
  </si>
  <si>
    <t>SV|95582996|154|482203385|2</t>
  </si>
  <si>
    <t>SV|95582996|154|482203385|1</t>
  </si>
  <si>
    <t>KR|73458706|179|482203147|2</t>
  </si>
  <si>
    <t>KR|73458706|179|482203147|1</t>
  </si>
  <si>
    <t>SV|94084720|50|482203113|2</t>
  </si>
  <si>
    <t>SV|94084720|50|482203113|1</t>
  </si>
  <si>
    <t>SV|94066289|133|482203005|2</t>
  </si>
  <si>
    <t>SV|94066289|133|482203005|1</t>
  </si>
  <si>
    <t>SV|96942832|16|482202858|4</t>
  </si>
  <si>
    <t>SV|96942832|16|482202858|3</t>
  </si>
  <si>
    <t>SV|96338025|104|482202772|2</t>
  </si>
  <si>
    <t>SV|96338025|104|482202772|1</t>
  </si>
  <si>
    <t>LV|481431358|146|482202680|2</t>
  </si>
  <si>
    <t>LV|481431358|146|482202680|1</t>
  </si>
  <si>
    <t>LF|71333356|107|482202550|1</t>
  </si>
  <si>
    <t>SV|97918177|84|482202513|2</t>
  </si>
  <si>
    <t>SV|97918177|84|482202513|1</t>
  </si>
  <si>
    <t>KR|74295087|64|482202447|3</t>
  </si>
  <si>
    <t>KR|74295087|64|482202447|2</t>
  </si>
  <si>
    <t>KR|74295087|64|482202447|1</t>
  </si>
  <si>
    <t>SV|95165534|40|482202433|3</t>
  </si>
  <si>
    <t>SV|95165534|40|482202433|2</t>
  </si>
  <si>
    <t>SV|95165534|40|482202433|1</t>
  </si>
  <si>
    <t>KR|74298312|57|482202432|3</t>
  </si>
  <si>
    <t>KR|74298312|57|482202432|2</t>
  </si>
  <si>
    <t>KR|74298312|57|482202432|1</t>
  </si>
  <si>
    <t>SV|96083422|308|482202351|1</t>
  </si>
  <si>
    <t>SV|92923353|69|482201628|2</t>
  </si>
  <si>
    <t>SV|92923353|69|482201628|1</t>
  </si>
  <si>
    <t>SV|92360918|106|482201627|2</t>
  </si>
  <si>
    <t>SV|92360918|106|482201627|1</t>
  </si>
  <si>
    <t>SV|92644896|104|482201602|1</t>
  </si>
  <si>
    <t>LF|71387419|61|482201214|1</t>
  </si>
  <si>
    <t>SV|94636877|87|482201161|2</t>
  </si>
  <si>
    <t>SV|94636877|87|482201161|1</t>
  </si>
  <si>
    <t>SV|98466819|15|482201155|2</t>
  </si>
  <si>
    <t>SV|98466819|15|482201155|1</t>
  </si>
  <si>
    <t>SV|96498087|36|482200853|3</t>
  </si>
  <si>
    <t>SV|96498087|36|482200853|2</t>
  </si>
  <si>
    <t>SV|96498087|36|482200853|1</t>
  </si>
  <si>
    <t>KR|73449949|63|482200852|3</t>
  </si>
  <si>
    <t>KR|73449949|63|482200852|2</t>
  </si>
  <si>
    <t>KR|73449949|63|482200852|1</t>
  </si>
  <si>
    <t>SV|96468684|34|482200850|3</t>
  </si>
  <si>
    <t>SV|96468684|34|482200850|2</t>
  </si>
  <si>
    <t>SV|96468684|34|482200850|1</t>
  </si>
  <si>
    <t>DA|8380596|111|482200543|4</t>
  </si>
  <si>
    <t>DA|8380596|111|482200543|3</t>
  </si>
  <si>
    <t>AS|5570048|114|482200543|2</t>
  </si>
  <si>
    <t>AS|5570048|114|482200543|1</t>
  </si>
  <si>
    <t>SV|9886216|85|482200543|11</t>
  </si>
  <si>
    <t>SV|9886216|85|482200543|10</t>
  </si>
  <si>
    <t>SV|9883359|110|482200543|9</t>
  </si>
  <si>
    <t>SV|9883359|110|482200543|8</t>
  </si>
  <si>
    <t>SV|71245872|53|482200543|13</t>
  </si>
  <si>
    <t>SV|71245872|53|482200543|12</t>
  </si>
  <si>
    <t>SV|93514873|34|482200543|7</t>
  </si>
  <si>
    <t>KR|4170582|191|482200543|6</t>
  </si>
  <si>
    <t>KR|4170582|191|482200543|5</t>
  </si>
  <si>
    <t>SV|96315410|322|482200302|3</t>
  </si>
  <si>
    <t>SV|96315410|322|482200302|2</t>
  </si>
  <si>
    <t>SV|96315410|322|482200302|1</t>
  </si>
  <si>
    <t>SV|95400202|14|482200032|1</t>
  </si>
  <si>
    <t>SV|8011392|214|482199884|1</t>
  </si>
  <si>
    <t>LV|481265597|135|482198556|2</t>
  </si>
  <si>
    <t>LV|481265597|135|482198556|1</t>
  </si>
  <si>
    <t>LV|431936924|130|482198555|3</t>
  </si>
  <si>
    <t>LV|431936924|130|482198555|2</t>
  </si>
  <si>
    <t>LV|431936924|130|482198555|1</t>
  </si>
  <si>
    <t>LV|432120896|280|482196398|2</t>
  </si>
  <si>
    <t>LV|432115822|120|482196398|1</t>
  </si>
  <si>
    <t>LV|431195950|223|482196394|2</t>
  </si>
  <si>
    <t>LV|422467086|99|482196394|1</t>
  </si>
  <si>
    <t>LV|838572907|43|482195860|2</t>
  </si>
  <si>
    <t>LV|838572907|43|482195860|1</t>
  </si>
  <si>
    <t>LV|10798818|11|482195569|1</t>
  </si>
  <si>
    <t>LV|430345101|215|482195568|2</t>
  </si>
  <si>
    <t>LV|430345101|215|482195568|1</t>
  </si>
  <si>
    <t>SV|427845402|210|482191207|1</t>
  </si>
  <si>
    <t>LV|480209708|110|482191207|2</t>
  </si>
  <si>
    <t>SV|96240875|64|482187625|1</t>
  </si>
  <si>
    <t>KR|74407036|58|482186551|1</t>
  </si>
  <si>
    <t>LV|481759026|308|482185177|1</t>
  </si>
  <si>
    <t>LV|431855963|259|482184913|1</t>
  </si>
  <si>
    <t>LV|431318395|182|482184702|2</t>
  </si>
  <si>
    <t>LV|431318395|182|482184702|1</t>
  </si>
  <si>
    <t>LV|8548247|125|482184698|1</t>
  </si>
  <si>
    <t>LV|430353846|1847|482184596|2</t>
  </si>
  <si>
    <t>LV|430353846|1847|482184596|1</t>
  </si>
  <si>
    <t>LV|432195098|475|482184478|1</t>
  </si>
  <si>
    <t>LV|481675909|175|482184102|1</t>
  </si>
  <si>
    <t>LV|431325352|198|482182457|2</t>
  </si>
  <si>
    <t>LV|431325352|198|482182457|1</t>
  </si>
  <si>
    <t>LV|10796661|9|482182454|1</t>
  </si>
  <si>
    <t>LV|430572830|88|482182376|2</t>
  </si>
  <si>
    <t>LV|430572830|88|482182376|1</t>
  </si>
  <si>
    <t>LV|8548247|125|482182374|2</t>
  </si>
  <si>
    <t>LV|8548247|125|482182374|1</t>
  </si>
  <si>
    <t>KR|15924423|163|482154480|1</t>
  </si>
  <si>
    <t>SV|96175410|53|482105721|1</t>
  </si>
  <si>
    <t>SV|98016652|46|482105136|4</t>
  </si>
  <si>
    <t>SV|97448786|55|482105136|3</t>
  </si>
  <si>
    <t>SV|97443012|93|482105136|2</t>
  </si>
  <si>
    <t>SV|97443012|93|482105136|1</t>
  </si>
  <si>
    <t>AS|2839897|161|482102897|1</t>
  </si>
  <si>
    <t>SV|97326388|32|482102863|2</t>
  </si>
  <si>
    <t>SV|97326388|32|482102863|1</t>
  </si>
  <si>
    <t>SV|97391345|23|482102838|1</t>
  </si>
  <si>
    <t>SV|97416204|42|482102790|1</t>
  </si>
  <si>
    <t>SV|93808220|73|482102759|2</t>
  </si>
  <si>
    <t>SV|93808220|73|482102759|1</t>
  </si>
  <si>
    <t>SV|94643899|40|482102758|2</t>
  </si>
  <si>
    <t>SV|94643899|40|482102758|1</t>
  </si>
  <si>
    <t>SV|94633773|52|482102757|2</t>
  </si>
  <si>
    <t>SV|94633773|52|482102757|1</t>
  </si>
  <si>
    <t>SV|98469093|39|482102541|5</t>
  </si>
  <si>
    <t>SV|98467515|26|482102541|4</t>
  </si>
  <si>
    <t>SV|98458612|33|482102541|3</t>
  </si>
  <si>
    <t>SV|98457040|37|482102541|2</t>
  </si>
  <si>
    <t>SV|98457020|15|482102541|1</t>
  </si>
  <si>
    <t>SV|98472224|39|482102541|7</t>
  </si>
  <si>
    <t>SV|98470361|15|482102541|6</t>
  </si>
  <si>
    <t>SV|98274083|20|482102540|2</t>
  </si>
  <si>
    <t>SV|98274083|20|482102540|1</t>
  </si>
  <si>
    <t>SV|74383370|201|482102475|2</t>
  </si>
  <si>
    <t>SV|74383370|201|482102475|1</t>
  </si>
  <si>
    <t>SV|73927884|79|482102468|1</t>
  </si>
  <si>
    <t>SV|94168447|81|482102333|1</t>
  </si>
  <si>
    <t>SV|98492809|10|482102165|2</t>
  </si>
  <si>
    <t>SV|98492809|10|482102165|1</t>
  </si>
  <si>
    <t>SV|75009559|176|482102162|2</t>
  </si>
  <si>
    <t>SV|75009559|176|482102162|1</t>
  </si>
  <si>
    <t>LV|480706786|192|482102157|2</t>
  </si>
  <si>
    <t>LV|480706786|192|482102157|1</t>
  </si>
  <si>
    <t>SV|96844516|48|482102090|1</t>
  </si>
  <si>
    <t>SV|75372560|56|482102087|12</t>
  </si>
  <si>
    <t>SV|75372560|56|482102087|11</t>
  </si>
  <si>
    <t>SV|97278705|41|482102087|10</t>
  </si>
  <si>
    <t>SV|97278705|41|482102087|9</t>
  </si>
  <si>
    <t>SV|96932221|40|482102087|8</t>
  </si>
  <si>
    <t>SV|96932221|40|482102087|7</t>
  </si>
  <si>
    <t>SV|96825015|49|482102087|6</t>
  </si>
  <si>
    <t>SV|96825015|49|482102087|5</t>
  </si>
  <si>
    <t>SV|96817072|64|482102087|4</t>
  </si>
  <si>
    <t>SV|96817072|64|482102087|3</t>
  </si>
  <si>
    <t>SV|96684100|87|482102087|2</t>
  </si>
  <si>
    <t>SV|96684100|87|482102087|1</t>
  </si>
  <si>
    <t>SV|75166092|33|482102065|10</t>
  </si>
  <si>
    <t>SV|75166092|33|482102065|9</t>
  </si>
  <si>
    <t>SV|91593044|103|482102065|8</t>
  </si>
  <si>
    <t>SV|91593044|103|482102065|7</t>
  </si>
  <si>
    <t>SV|91592994|111|482102065|6</t>
  </si>
  <si>
    <t>SV|91592994|111|482102065|5</t>
  </si>
  <si>
    <t>SV|90711653|70|482102065|4</t>
  </si>
  <si>
    <t>SV|90711653|70|482102065|3</t>
  </si>
  <si>
    <t>SV|90191523|172|482102065|2</t>
  </si>
  <si>
    <t>SV|90191523|172|482102065|1</t>
  </si>
  <si>
    <t>SV|74227554|75|482101683|2</t>
  </si>
  <si>
    <t>SV|74227554|75|482101683|1</t>
  </si>
  <si>
    <t>SV|97857254|21|482101660|1</t>
  </si>
  <si>
    <t>UV|7645735|81|482101216|2</t>
  </si>
  <si>
    <t>UV|7645735|81|482101216|1</t>
  </si>
  <si>
    <t>SV|97448772|28|482101144|1</t>
  </si>
  <si>
    <t>SV|94623796|94|482101134|4</t>
  </si>
  <si>
    <t>SV|94623796|94|482101134|3</t>
  </si>
  <si>
    <t>SV|94623796|94|482101134|2</t>
  </si>
  <si>
    <t>KR|74553358|31|482100985|8</t>
  </si>
  <si>
    <t>SV|93979767|63|482100985|3</t>
  </si>
  <si>
    <t>SV|91854080|121|482100985|2</t>
  </si>
  <si>
    <t>SV|91790235|90|482100985|1</t>
  </si>
  <si>
    <t>SV|96023094|148|482100529|6</t>
  </si>
  <si>
    <t>SV|96023094|148|482100529|5</t>
  </si>
  <si>
    <t>SV|95340193|202|482100529|4</t>
  </si>
  <si>
    <t>SV|95340193|202|482100529|3</t>
  </si>
  <si>
    <t>SV|95338034|163|482100529|2</t>
  </si>
  <si>
    <t>SV|95338034|163|482100529|1</t>
  </si>
  <si>
    <t>LF|70107896|91|482100399|1</t>
  </si>
  <si>
    <t>KR|73874624|159|482100297|2</t>
  </si>
  <si>
    <t>KR|73874624|159|482100297|1</t>
  </si>
  <si>
    <t>KR|70914907|530|482100294|2</t>
  </si>
  <si>
    <t>KR|70914907|530|482100294|1</t>
  </si>
  <si>
    <t>SV|97566210|87|482099906|1</t>
  </si>
  <si>
    <t>SV|96798918|157|482099761|3</t>
  </si>
  <si>
    <t>SV|96798918|157|482099761|2</t>
  </si>
  <si>
    <t>SV|96798918|157|482099761|1</t>
  </si>
  <si>
    <t>SV|95705650|83|482099574|1</t>
  </si>
  <si>
    <t>SV|97991843|33|482099336|3</t>
  </si>
  <si>
    <t>SV|97991843|33|482099336|2</t>
  </si>
  <si>
    <t>SV|97991843|33|482099336|1</t>
  </si>
  <si>
    <t>SV|65365175|128|482099334|6</t>
  </si>
  <si>
    <t>SV|65365175|128|482099334|5</t>
  </si>
  <si>
    <t>SV|64108898|102|482099334|4</t>
  </si>
  <si>
    <t>SV|64108898|102|482099334|3</t>
  </si>
  <si>
    <t>SV|64108897|161|482099334|2</t>
  </si>
  <si>
    <t>SV|64108897|161|482099334|1</t>
  </si>
  <si>
    <t>SV|97999761|22|482099329|3</t>
  </si>
  <si>
    <t>SV|97999761|22|482099329|2</t>
  </si>
  <si>
    <t>SV|97999761|22|482099329|1</t>
  </si>
  <si>
    <t>LF|70251090|27|482099050|1</t>
  </si>
  <si>
    <t>SV|97432151|14|482099049|2</t>
  </si>
  <si>
    <t>SV|97432151|14|482099049|1</t>
  </si>
  <si>
    <t>SV|98173540|20|482099048|2</t>
  </si>
  <si>
    <t>SV|98173540|20|482099048|1</t>
  </si>
  <si>
    <t>SV|97644092|33|482098727|2</t>
  </si>
  <si>
    <t>SV|97644092|33|482098727|1</t>
  </si>
  <si>
    <t>SV|4994698|167|482098724|2</t>
  </si>
  <si>
    <t>SV|4994698|167|482098724|1</t>
  </si>
  <si>
    <t>SV|98104454|82|482098701|2</t>
  </si>
  <si>
    <t>SV|98104454|82|482098701|1</t>
  </si>
  <si>
    <t>SV|74810263|139|482098699|1</t>
  </si>
  <si>
    <t>SV|97872009|32|482098699|3</t>
  </si>
  <si>
    <t>SV|97849182|24|482098699|2</t>
  </si>
  <si>
    <t>KR|73435995|70|482098600|3</t>
  </si>
  <si>
    <t>KR|73435995|70|482098600|2</t>
  </si>
  <si>
    <t>KR|73435995|70|482098600|1</t>
  </si>
  <si>
    <t>SV|97391345|23|482098599|3</t>
  </si>
  <si>
    <t>SV|97391345|23|482098599|2</t>
  </si>
  <si>
    <t>SV|97391345|23|482098599|1</t>
  </si>
  <si>
    <t>DA|9103807|421|482098349|2</t>
  </si>
  <si>
    <t>DA|9103807|421|482098349|1</t>
  </si>
  <si>
    <t>LF|70535267|90|482098339|2</t>
  </si>
  <si>
    <t>LF|70535267|90|482098339|1</t>
  </si>
  <si>
    <t>SV|91532507|116|482098332|1</t>
  </si>
  <si>
    <t>KR|74535640|47|482098145|2</t>
  </si>
  <si>
    <t>KR|74535640|47|482098145|1</t>
  </si>
  <si>
    <t>SV|95764865|68|482098105|2</t>
  </si>
  <si>
    <t>SV|95764865|68|482098105|1</t>
  </si>
  <si>
    <t>KR|72287841|126|482098042|2</t>
  </si>
  <si>
    <t>KR|72287841|126|482098042|1</t>
  </si>
  <si>
    <t>SV|90175485|83|482097722|1</t>
  </si>
  <si>
    <t>SV|93614618|358|482097717|3</t>
  </si>
  <si>
    <t>SV|93614618|358|482097717|2</t>
  </si>
  <si>
    <t>SV|93614618|358|482097717|1</t>
  </si>
  <si>
    <t>SV|94018584|111|482097569|3</t>
  </si>
  <si>
    <t>SV|94018584|111|482097569|2</t>
  </si>
  <si>
    <t>SV|96120110|61|482097510|3</t>
  </si>
  <si>
    <t>SV|96120110|61|482097510|2</t>
  </si>
  <si>
    <t>SV|96120110|61|482097510|1</t>
  </si>
  <si>
    <t>SV|97871372|39|482097506|4</t>
  </si>
  <si>
    <t>SV|97871372|39|482097506|3</t>
  </si>
  <si>
    <t>SV|96545774|38|482097506|2</t>
  </si>
  <si>
    <t>SV|96545774|38|482097506|1</t>
  </si>
  <si>
    <t>SV|96027078|68|482097505|4</t>
  </si>
  <si>
    <t>SV|96027078|68|482097505|3</t>
  </si>
  <si>
    <t>SV|96022131|59|482097505|2</t>
  </si>
  <si>
    <t>SV|96022131|59|482097505|1</t>
  </si>
  <si>
    <t>SV|98240767|21|482097492|4</t>
  </si>
  <si>
    <t>SV|98240767|21|482097492|3</t>
  </si>
  <si>
    <t>SV|98240164|25|482097492|2</t>
  </si>
  <si>
    <t>SV|98240164|25|482097492|1</t>
  </si>
  <si>
    <t>SV|96161588|68|482097346|2</t>
  </si>
  <si>
    <t>SV|96161588|68|482097346|1</t>
  </si>
  <si>
    <t>SV|95248936|53|482097311|1</t>
  </si>
  <si>
    <t>SV|94066734|31|482097310|1</t>
  </si>
  <si>
    <t>LV|431023512|236|482097308|1</t>
  </si>
  <si>
    <t>SV|71611321|182|482097307|1</t>
  </si>
  <si>
    <t>SV|97950967|17|482097233|2</t>
  </si>
  <si>
    <t>SV|97950967|17|482097233|1</t>
  </si>
  <si>
    <t>SV|72523844|142|482097220|2</t>
  </si>
  <si>
    <t>SV|72523844|142|482097220|1</t>
  </si>
  <si>
    <t>LF|71216403|41|482097165|1</t>
  </si>
  <si>
    <t>LF|71216396|32|482097164|1</t>
  </si>
  <si>
    <t>LV|10643123|59|482097024|1</t>
  </si>
  <si>
    <t>LV|9291296|147|482097023|2</t>
  </si>
  <si>
    <t>LV|9291296|147|482097023|1</t>
  </si>
  <si>
    <t>SV|98051582|13|482097022|1</t>
  </si>
  <si>
    <t>SV|97794327|18|482097018|1</t>
  </si>
  <si>
    <t>SV|97852882|12|482097016|1</t>
  </si>
  <si>
    <t>DA|158483|145|482096998|3</t>
  </si>
  <si>
    <t>DA|158483|145|482096998|2</t>
  </si>
  <si>
    <t>DA|158483|145|482096998|1</t>
  </si>
  <si>
    <t>UV|9113112|104|482096964|1</t>
  </si>
  <si>
    <t>KR|297256|196|482096945|2</t>
  </si>
  <si>
    <t>KR|297256|196|482096945|1</t>
  </si>
  <si>
    <t>SV|427845402|210|482096665|2</t>
  </si>
  <si>
    <t>SV|427845402|210|482096665|1</t>
  </si>
  <si>
    <t>SV|95299988|99|482096631|2</t>
  </si>
  <si>
    <t>SV|95299988|99|482096631|1</t>
  </si>
  <si>
    <t>SV|97863146|18|482096585|1</t>
  </si>
  <si>
    <t>SV|98336626|11|482095584|1</t>
  </si>
  <si>
    <t>SV|73848482|102|482095502|2</t>
  </si>
  <si>
    <t>SV|73848482|102|482095502|1</t>
  </si>
  <si>
    <t>KR|74604701|20|482095390|2</t>
  </si>
  <si>
    <t>KR|74604701|20|482095390|1</t>
  </si>
  <si>
    <t>SV|95361892|69|482095361|4</t>
  </si>
  <si>
    <t>SV|95361892|69|482095361|3</t>
  </si>
  <si>
    <t>SV|95109382|278|482095361|2</t>
  </si>
  <si>
    <t>SV|95109382|278|482095361|1</t>
  </si>
  <si>
    <t>LV|10641869|35|482095356|2</t>
  </si>
  <si>
    <t>LV|10641869|35|482095356|1</t>
  </si>
  <si>
    <t>UV|9113112|104|482095271|1</t>
  </si>
  <si>
    <t>KR|73435995|70|482095107|1</t>
  </si>
  <si>
    <t>SV|75045371|97|482094865|2</t>
  </si>
  <si>
    <t>SV|75045371|97|482094865|1</t>
  </si>
  <si>
    <t>SV|8011392|214|482094856|2</t>
  </si>
  <si>
    <t>SV|8011392|214|482094856|1</t>
  </si>
  <si>
    <t>SV|97852882|12|482094742|1</t>
  </si>
  <si>
    <t>SV|72835416|138|482094180|1</t>
  </si>
  <si>
    <t>SV|98242166|41|482094147|3</t>
  </si>
  <si>
    <t>SV|98242166|41|482094147|2</t>
  </si>
  <si>
    <t>SV|98242166|41|482094147|1</t>
  </si>
  <si>
    <t>SV|75045371|97|482094134|1</t>
  </si>
  <si>
    <t>DA|9103807|421|482094131|1</t>
  </si>
  <si>
    <t>SV|96163357|37|482094009|1</t>
  </si>
  <si>
    <t>SV|96652930|19|482093954|2</t>
  </si>
  <si>
    <t>SV|96652930|19|482093954|1</t>
  </si>
  <si>
    <t>KR|74306939|70|482093636|1</t>
  </si>
  <si>
    <t>SV|98176904|46|482093595|1</t>
  </si>
  <si>
    <t>SV|98437578|9|482093018|3</t>
  </si>
  <si>
    <t>SV|98430002|7|482093018|2</t>
  </si>
  <si>
    <t>SV|98430002|7|482093017|1</t>
  </si>
  <si>
    <t>KR|74486731|61|482092862|2</t>
  </si>
  <si>
    <t>KR|74486731|61|482092862|1</t>
  </si>
  <si>
    <t>SV|96629181|23|482092798|3</t>
  </si>
  <si>
    <t>SV|96629181|23|482092798|2</t>
  </si>
  <si>
    <t>SV|96629181|23|482092798|1</t>
  </si>
  <si>
    <t>KR|74033909|189|482092649|1</t>
  </si>
  <si>
    <t>KR|73094094|65|482092539|2</t>
  </si>
  <si>
    <t>KR|73094094|65|482092539|1</t>
  </si>
  <si>
    <t>SV|97636548|85|482092538|3</t>
  </si>
  <si>
    <t>SV|97636548|85|482092538|2</t>
  </si>
  <si>
    <t>SV|97636548|85|482092538|1</t>
  </si>
  <si>
    <t>SV|418679684|30|482092472|3</t>
  </si>
  <si>
    <t>SV|418679684|30|482092472|2</t>
  </si>
  <si>
    <t>SV|94617990|50|482092460|1</t>
  </si>
  <si>
    <t>SV|9874314|89|482092370|2</t>
  </si>
  <si>
    <t>SV|98198854|13|482092368|3</t>
  </si>
  <si>
    <t>SV|98198854|13|482092368|2</t>
  </si>
  <si>
    <t>SV|98198854|13|482092368|1</t>
  </si>
  <si>
    <t>SV|428394865|116|482092363|3</t>
  </si>
  <si>
    <t>SV|428394865|116|482092363|2</t>
  </si>
  <si>
    <t>SV|428394865|116|482092363|1</t>
  </si>
  <si>
    <t>SV|75657857|20|482092362|3</t>
  </si>
  <si>
    <t>SV|75657857|20|482092362|2</t>
  </si>
  <si>
    <t>SV|75657857|20|482092362|1</t>
  </si>
  <si>
    <t>SV|97115213|37|482092358|3</t>
  </si>
  <si>
    <t>SV|97115213|37|482092358|2</t>
  </si>
  <si>
    <t>SV|97115213|37|482092358|1</t>
  </si>
  <si>
    <t>SV|73344249|353|482092357|3</t>
  </si>
  <si>
    <t>SV|73344249|353|482092357|2</t>
  </si>
  <si>
    <t>SV|73344249|353|482092357|1</t>
  </si>
  <si>
    <t>SV|98002457|12|482092242|8</t>
  </si>
  <si>
    <t>SV|98002457|12|482092242|7</t>
  </si>
  <si>
    <t>SV|97997715|32|482092242|6</t>
  </si>
  <si>
    <t>SV|97997715|32|482092242|5</t>
  </si>
  <si>
    <t>KR|74377552|42|482092242|4</t>
  </si>
  <si>
    <t>KR|74377552|42|482092242|3</t>
  </si>
  <si>
    <t>KR|74377545|38|482092242|2</t>
  </si>
  <si>
    <t>KR|74377545|38|482092242|1</t>
  </si>
  <si>
    <t>SV|98413599|10|482092211|2</t>
  </si>
  <si>
    <t>SV|98413599|10|482092211|1</t>
  </si>
  <si>
    <t>KR|74587241|30|482092210|2</t>
  </si>
  <si>
    <t>KR|74587241|30|482092210|1</t>
  </si>
  <si>
    <t>SV|98260507|7|482092207|2</t>
  </si>
  <si>
    <t>SV|98260507|7|482092207|1</t>
  </si>
  <si>
    <t>SV|61658108|136|482092172|2</t>
  </si>
  <si>
    <t>SV|61658108|136|482092172|1</t>
  </si>
  <si>
    <t>SV|93369814|205|482092114|1</t>
  </si>
  <si>
    <t>SV|97962669|41|482092066|2</t>
  </si>
  <si>
    <t>SV|97962669|41|482092066|1</t>
  </si>
  <si>
    <t>SV|97942008|22|482092063|2</t>
  </si>
  <si>
    <t>SV|97942008|22|482092063|1</t>
  </si>
  <si>
    <t>SV|92504717|68|482091909|2</t>
  </si>
  <si>
    <t>SV|92504717|68|482091909|1</t>
  </si>
  <si>
    <t>SV|96538043|45|482091802|1</t>
  </si>
  <si>
    <t>SV|96917785|42|482091801|1</t>
  </si>
  <si>
    <t>SV|96487874|34|482091800|2</t>
  </si>
  <si>
    <t>SV|96487874|34|482091800|1</t>
  </si>
  <si>
    <t>SV|95493686|60|482091770|2</t>
  </si>
  <si>
    <t>SV|95493686|60|482091770|1</t>
  </si>
  <si>
    <t>LF|70598412|55|482091769|1</t>
  </si>
  <si>
    <t>HA|6869415|50|482091402|2</t>
  </si>
  <si>
    <t>HA|6869415|50|482091402|1</t>
  </si>
  <si>
    <t>DA|76981|87|482091401|2</t>
  </si>
  <si>
    <t>DA|76981|87|482091401|1</t>
  </si>
  <si>
    <t>AS|2442665|59|482091400|2</t>
  </si>
  <si>
    <t>AS|2442665|59|482091400|1</t>
  </si>
  <si>
    <t>SV|96893260|65|482091399|2</t>
  </si>
  <si>
    <t>SV|96893260|65|482091399|1</t>
  </si>
  <si>
    <t>SV|97282250|161|482091333|1</t>
  </si>
  <si>
    <t>SV|97282250|161|482091331|1</t>
  </si>
  <si>
    <t>LF|70844587|32|482091294|1</t>
  </si>
  <si>
    <t>SV|62112263|109|482091151|1</t>
  </si>
  <si>
    <t>SV|65365814|92|482091150|2</t>
  </si>
  <si>
    <t>SV|65365814|92|482091150|1</t>
  </si>
  <si>
    <t>SV|64128018|77|482091149|1</t>
  </si>
  <si>
    <t>SV|94158055|77|482090976|1</t>
  </si>
  <si>
    <t>DA|1814637|31|482090214|1</t>
  </si>
  <si>
    <t>KR|73878109|36|482090167|3</t>
  </si>
  <si>
    <t>KR|73878109|36|482090167|2</t>
  </si>
  <si>
    <t>KR|73878109|36|482090167|1</t>
  </si>
  <si>
    <t>KR|74185550|40|482090166|3</t>
  </si>
  <si>
    <t>KR|74185550|40|482090166|2</t>
  </si>
  <si>
    <t>KR|74185550|40|482090166|1</t>
  </si>
  <si>
    <t>KR|74407036|58|482090162|2</t>
  </si>
  <si>
    <t>KR|74407036|58|482090162|1</t>
  </si>
  <si>
    <t>SV|97863146|18|482090117|1</t>
  </si>
  <si>
    <t>SV|98051582|13|482090116|1</t>
  </si>
  <si>
    <t>SV|96757033|72|482090035|2</t>
  </si>
  <si>
    <t>SV|96757033|72|482090035|1</t>
  </si>
  <si>
    <t>LF|71064318|44|482090033|1</t>
  </si>
  <si>
    <t>SV|74587335|144|482089903|4</t>
  </si>
  <si>
    <t>SV|75579960|74|482089753|2</t>
  </si>
  <si>
    <t>SV|75579960|74|482089753|1</t>
  </si>
  <si>
    <t>LF|70602058|115|482089749|1</t>
  </si>
  <si>
    <t>HA|9435586|111|482089668|2</t>
  </si>
  <si>
    <t>HA|9435586|111|482089668|1</t>
  </si>
  <si>
    <t>SV|94014061|37|482089484|3</t>
  </si>
  <si>
    <t>SV|94014061|37|482089484|2</t>
  </si>
  <si>
    <t>LV|432159384|135|482089288|2</t>
  </si>
  <si>
    <t>LV|432159384|135|482089288|1</t>
  </si>
  <si>
    <t>LF|70602058|115|482089287|1</t>
  </si>
  <si>
    <t>SV|416937214|196|482089284|3</t>
  </si>
  <si>
    <t>SV|416937214|196|482089284|2</t>
  </si>
  <si>
    <t>SV|416937214|196|482089284|1</t>
  </si>
  <si>
    <t>SV|74005880|40|482089209|1</t>
  </si>
  <si>
    <t>LF|70417384|95|482089068|1</t>
  </si>
  <si>
    <t>SV|74971517|107|482088926|1</t>
  </si>
  <si>
    <t>SV|413320456|47|482088710|1</t>
  </si>
  <si>
    <t>LF|70367200|265|482088654|1</t>
  </si>
  <si>
    <t>SV|98109068|12|482088596|1</t>
  </si>
  <si>
    <t>SV|97888623|18|482088423|2</t>
  </si>
  <si>
    <t>SV|97888623|18|482088423|1</t>
  </si>
  <si>
    <t>SV|97911579|16|482088421|2</t>
  </si>
  <si>
    <t>SV|97911579|16|482088421|1</t>
  </si>
  <si>
    <t>LF|70337816|73|482088274|1</t>
  </si>
  <si>
    <t>SV|97742088|15|482088269|2</t>
  </si>
  <si>
    <t>SV|97742088|15|482088269|1</t>
  </si>
  <si>
    <t>SV|97729220|22|482088265|2</t>
  </si>
  <si>
    <t>SV|97729220|22|482088265|1</t>
  </si>
  <si>
    <t>LF|70211317|85|482088003|2</t>
  </si>
  <si>
    <t>LF|70147983|137|482088003|1</t>
  </si>
  <si>
    <t>SV|416323691|130|482087913|2</t>
  </si>
  <si>
    <t>SV|416323691|130|482087913|1</t>
  </si>
  <si>
    <t>KR|72671383|198|482087860|2</t>
  </si>
  <si>
    <t>KR|72671383|198|482087860|1</t>
  </si>
  <si>
    <t>SV|96893250|32|482087859|2</t>
  </si>
  <si>
    <t>SV|96893250|32|482087859|1</t>
  </si>
  <si>
    <t>LV|431604670|84|482087827|2</t>
  </si>
  <si>
    <t>LV|431604670|84|482087827|1</t>
  </si>
  <si>
    <t>LV|481566192|194|482087823|3</t>
  </si>
  <si>
    <t>LV|481566192|194|482087823|2</t>
  </si>
  <si>
    <t>LV|481566192|194|482087823|1</t>
  </si>
  <si>
    <t>SV|97263444|32|482087453|1</t>
  </si>
  <si>
    <t>LV|430541006|85|482087417|2</t>
  </si>
  <si>
    <t>LV|430541006|85|482087417|1</t>
  </si>
  <si>
    <t>SV|97533416|63|482087375|6</t>
  </si>
  <si>
    <t>SV|97533416|63|482087375|5</t>
  </si>
  <si>
    <t>SV|97531581|75|482087375|4</t>
  </si>
  <si>
    <t>SV|97531581|75|482087375|3</t>
  </si>
  <si>
    <t>SV|97458107|36|482087375|2</t>
  </si>
  <si>
    <t>SV|97458107|36|482087375|1</t>
  </si>
  <si>
    <t>KR|74159697|142|482087375|8</t>
  </si>
  <si>
    <t>KR|74159697|142|482087375|7</t>
  </si>
  <si>
    <t>SV|98473849|32|482087214|1</t>
  </si>
  <si>
    <t>SV|93454838|90|482086752|3</t>
  </si>
  <si>
    <t>SV|93454838|90|482086752|2</t>
  </si>
  <si>
    <t>SV|93454838|90|482086752|1</t>
  </si>
  <si>
    <t>SV|97857254|21|482086471|1</t>
  </si>
  <si>
    <t>LF|70499189|37|482086395|1</t>
  </si>
  <si>
    <t>SV|95493224|73|482086312|1</t>
  </si>
  <si>
    <t>SV|98057926|34|482086266|8</t>
  </si>
  <si>
    <t>SV|98052385|41|482086266|7</t>
  </si>
  <si>
    <t>SV|96700007|84|482086266|2</t>
  </si>
  <si>
    <t>LF|71222964|58|482086266|6</t>
  </si>
  <si>
    <t>LF|71159617|110|482086266|5</t>
  </si>
  <si>
    <t>LF|70599223|80|482086266|4</t>
  </si>
  <si>
    <t>LF|70479700|107|482086266|3</t>
  </si>
  <si>
    <t>SV|97690475|21|482085946|1</t>
  </si>
  <si>
    <t>KR|73115871|103|482085894|3</t>
  </si>
  <si>
    <t>KR|73115871|103|482085894|2</t>
  </si>
  <si>
    <t>SV|96024673|39|482085892|2</t>
  </si>
  <si>
    <t>SV|96024673|39|482085892|1</t>
  </si>
  <si>
    <t>SV|97091170|18|482085796|1</t>
  </si>
  <si>
    <t>SV|97601158|24|482085783|4</t>
  </si>
  <si>
    <t>SV|97601158|24|482085783|3</t>
  </si>
  <si>
    <t>SV|97597903|30|482085783|2</t>
  </si>
  <si>
    <t>SV|97597903|30|482085783|1</t>
  </si>
  <si>
    <t>SV|97591320|46|482085782|3</t>
  </si>
  <si>
    <t>SV|97591320|46|482085782|2</t>
  </si>
  <si>
    <t>SV|97591320|46|482085782|1</t>
  </si>
  <si>
    <t>SV|93535542|159|482085781|3</t>
  </si>
  <si>
    <t>SV|93535542|159|482085781|2</t>
  </si>
  <si>
    <t>SV|93535542|159|482085781|1</t>
  </si>
  <si>
    <t>KR|72459844|196|482085774|6</t>
  </si>
  <si>
    <t>KR|72459844|196|482085774|5</t>
  </si>
  <si>
    <t>SV|95695351|22|482085774|4</t>
  </si>
  <si>
    <t>SV|95695351|22|482085774|3</t>
  </si>
  <si>
    <t>SV|93530230|80|482085774|2</t>
  </si>
  <si>
    <t>SV|93530230|80|482085774|1</t>
  </si>
  <si>
    <t>KR|74008722|74|482085773|4</t>
  </si>
  <si>
    <t>KR|74008722|74|482085773|3</t>
  </si>
  <si>
    <t>KR|73742580|88|482085773|2</t>
  </si>
  <si>
    <t>KR|73742580|88|482085773|1</t>
  </si>
  <si>
    <t>SV|93535552|112|482085771|3</t>
  </si>
  <si>
    <t>SV|93535552|112|482085771|2</t>
  </si>
  <si>
    <t>SV|93535552|112|482085771|1</t>
  </si>
  <si>
    <t>SV|97965933|42|482085769|3</t>
  </si>
  <si>
    <t>SV|97965933|42|482085769|2</t>
  </si>
  <si>
    <t>SV|97965933|42|482085769|1</t>
  </si>
  <si>
    <t>SV|97657298|93|482085767|3</t>
  </si>
  <si>
    <t>SV|97657298|93|482085767|2</t>
  </si>
  <si>
    <t>SV|97657298|93|482085767|1</t>
  </si>
  <si>
    <t>SV|98259954|10|482085649|2</t>
  </si>
  <si>
    <t>SV|98259954|10|482085649|1</t>
  </si>
  <si>
    <t>SV|96151265|36|482085633|1</t>
  </si>
  <si>
    <t>SV|75067551|103|482085359|1</t>
  </si>
  <si>
    <t>SV|65560259|47|482085357|2</t>
  </si>
  <si>
    <t>SV|65560259|47|482085357|1</t>
  </si>
  <si>
    <t>KR|74243431|26|482085175|2</t>
  </si>
  <si>
    <t>KR|74243431|26|482085175|1</t>
  </si>
  <si>
    <t>SV|91919151|95|482084939|1</t>
  </si>
  <si>
    <t>SV|72934925|407|482084359|1</t>
  </si>
  <si>
    <t>LV|431851490|29|482076885|1</t>
  </si>
  <si>
    <t>LV|409818523|43|482074548|1</t>
  </si>
  <si>
    <t>LV|48558561|31|482069309|1</t>
  </si>
  <si>
    <t>SV|74980631|25|482068782|1</t>
  </si>
  <si>
    <t>LV|431954500|141|482068517|2</t>
  </si>
  <si>
    <t>LV|431954500|141|482068517|1</t>
  </si>
  <si>
    <t>LV|426469086|125|482068515|1</t>
  </si>
  <si>
    <t>KR|73432609|101|482067576|2</t>
  </si>
  <si>
    <t>SV|67796639|189|482067576|7</t>
  </si>
  <si>
    <t>SV|67796638|171|482067576|6</t>
  </si>
  <si>
    <t>SV|67796638|171|482067576|5</t>
  </si>
  <si>
    <t>SV|97986755|30|482067576|4</t>
  </si>
  <si>
    <t>SV|486290369|227|482067576|8</t>
  </si>
  <si>
    <t>KR|73734720|94|482067576|3</t>
  </si>
  <si>
    <t>SV|90659868|165|482067576|1</t>
  </si>
  <si>
    <t>LV|48631353|21|482067095|1</t>
  </si>
  <si>
    <t>LV|8818126|157|482066830|1</t>
  </si>
  <si>
    <t>LV|9803743|174|482066640|2</t>
  </si>
  <si>
    <t>LV|9803743|174|482066640|1</t>
  </si>
  <si>
    <t>KR|74340920|126|482046909|1</t>
  </si>
  <si>
    <t>LF|60335814|57|482041094|1</t>
  </si>
  <si>
    <t>LF|60335812|29|482041093|1</t>
  </si>
  <si>
    <t>LF|60335811|52|482041092|1</t>
  </si>
  <si>
    <t>LF|60335807|29|482041091|1</t>
  </si>
  <si>
    <t>LF|60335805|19|482041090|1</t>
  </si>
  <si>
    <t>LF|60306696|68|482041003|1</t>
  </si>
  <si>
    <t>LF|60306084|69|482041002|1</t>
  </si>
  <si>
    <t>LF|60306082|41|482041001|1</t>
  </si>
  <si>
    <t>LF|60306081|41|482041000|1</t>
  </si>
  <si>
    <t>LF|60306079|49|482040999|1</t>
  </si>
  <si>
    <t>LF|60306074|43|482040997|1</t>
  </si>
  <si>
    <t>LF|60306066|55|482040994|1</t>
  </si>
  <si>
    <t>LF|60298987|48|482040967|1</t>
  </si>
  <si>
    <t>LF|60298986|43|482040965|1</t>
  </si>
  <si>
    <t>LF|60298977|47|482040964|1</t>
  </si>
  <si>
    <t>LF|60298975|45|482040963|1</t>
  </si>
  <si>
    <t>LF|60298974|45|482040962|1</t>
  </si>
  <si>
    <t>LF|60298973|47|482040961|1</t>
  </si>
  <si>
    <t>LF|60298969|45|482040960|1</t>
  </si>
  <si>
    <t>LF|60298968|49|482040959|1</t>
  </si>
  <si>
    <t>LF|60298966|48|482040957|1</t>
  </si>
  <si>
    <t>LF|60298962|58|482040953|1</t>
  </si>
  <si>
    <t>SV|98185919|17|482018952|1</t>
  </si>
  <si>
    <t>SV|96412210|68|482018071|1</t>
  </si>
  <si>
    <t>SV|427344789|333|482017354|1</t>
  </si>
  <si>
    <t>SV|97363484|68|482014540|2</t>
  </si>
  <si>
    <t>SV|97363484|68|482014540|1</t>
  </si>
  <si>
    <t>AS|3861473|163|482013577|1</t>
  </si>
  <si>
    <t>SV|96404248|204|482013405|2</t>
  </si>
  <si>
    <t>SV|96244307|93|482013405|1</t>
  </si>
  <si>
    <t>SV|91919151|95|482013348|2</t>
  </si>
  <si>
    <t>SV|91919151|95|482013348|1</t>
  </si>
  <si>
    <t>KR|73424549|47|482012779|2</t>
  </si>
  <si>
    <t>KR|73424549|47|482012779|1</t>
  </si>
  <si>
    <t>SV|92449636|78|482012778|2</t>
  </si>
  <si>
    <t>SV|92449636|78|482012778|1</t>
  </si>
  <si>
    <t>SV|92449512|109|482012777|2</t>
  </si>
  <si>
    <t>SV|92449512|109|482012777|1</t>
  </si>
  <si>
    <t>SV|92305708|113|482012776|2</t>
  </si>
  <si>
    <t>SV|92305708|113|482012776|1</t>
  </si>
  <si>
    <t>LV|10236137|192|482012775|2</t>
  </si>
  <si>
    <t>LV|10236137|192|482012775|1</t>
  </si>
  <si>
    <t>SV|92307223|129|482012773|2</t>
  </si>
  <si>
    <t>SV|92307223|129|482012773|1</t>
  </si>
  <si>
    <t>LF|71252385|86|482012522|1</t>
  </si>
  <si>
    <t>SV|72414479|140|482012365|1</t>
  </si>
  <si>
    <t>DA|726014|129|482012135|1</t>
  </si>
  <si>
    <t>KR|73540655|57|482011615|2</t>
  </si>
  <si>
    <t>KR|73540655|57|482011615|1</t>
  </si>
  <si>
    <t>KR|73532416|168|482011612|2</t>
  </si>
  <si>
    <t>KR|73532416|168|482011612|1</t>
  </si>
  <si>
    <t>KR|73537127|179|482011611|2</t>
  </si>
  <si>
    <t>KR|73537127|179|482011611|1</t>
  </si>
  <si>
    <t>DA|773372|260|482011285|1</t>
  </si>
  <si>
    <t>SV|96197984|70|482011282|1</t>
  </si>
  <si>
    <t>KR|74521031|66|482011006|2</t>
  </si>
  <si>
    <t>KR|74521031|66|482011006|1</t>
  </si>
  <si>
    <t>SV|97932525|25|482011002|2</t>
  </si>
  <si>
    <t>SV|97932525|25|482011002|1</t>
  </si>
  <si>
    <t>LF|70198547|108|482010909|1</t>
  </si>
  <si>
    <t>SV|97382083|20|482010863|2</t>
  </si>
  <si>
    <t>SV|97382083|20|482010863|1</t>
  </si>
  <si>
    <t>SV|97390837|15|482010862|2</t>
  </si>
  <si>
    <t>SV|97390837|15|482010862|1</t>
  </si>
  <si>
    <t>SV|97383422|36|482010861|2</t>
  </si>
  <si>
    <t>SV|97383422|36|482010861|1</t>
  </si>
  <si>
    <t>SV|97501896|18|482010860|2</t>
  </si>
  <si>
    <t>SV|97501896|18|482010860|1</t>
  </si>
  <si>
    <t>KR|71751136|211|482010564|2</t>
  </si>
  <si>
    <t>KR|71751136|211|482010564|1</t>
  </si>
  <si>
    <t>LF|70241242|38|482010182|1</t>
  </si>
  <si>
    <t>SV|98394943|39|482010166|2</t>
  </si>
  <si>
    <t>SV|92201831|282|482010166|1</t>
  </si>
  <si>
    <t>SV|97709717|11|482009995|2</t>
  </si>
  <si>
    <t>SV|97709717|11|482009995|1</t>
  </si>
  <si>
    <t>KR|74087950|44|482009994|2</t>
  </si>
  <si>
    <t>KR|74087950|44|482009994|1</t>
  </si>
  <si>
    <t>SV|97704641|68|482009993|2</t>
  </si>
  <si>
    <t>SV|97704641|68|482009993|1</t>
  </si>
  <si>
    <t>SV|61188338|75|482009947|2</t>
  </si>
  <si>
    <t>SV|61188338|75|482009947|1</t>
  </si>
  <si>
    <t>SV|97072524|64|482009945|2</t>
  </si>
  <si>
    <t>SV|97072524|64|482009945|1</t>
  </si>
  <si>
    <t>DA|188762|113|482009944|2</t>
  </si>
  <si>
    <t>DA|188762|113|482009944|1</t>
  </si>
  <si>
    <t>SV|92692914|39|482009943|2</t>
  </si>
  <si>
    <t>SV|92692914|39|482009943|1</t>
  </si>
  <si>
    <t>SV|427147415|166|482009942|2</t>
  </si>
  <si>
    <t>SV|427147415|166|482009942|1</t>
  </si>
  <si>
    <t>SV|70063454|153|482009829|2</t>
  </si>
  <si>
    <t>SV|70063454|153|482009829|1</t>
  </si>
  <si>
    <t>SV|95408081|125|482009828|2</t>
  </si>
  <si>
    <t>SV|95408081|125|482009828|1</t>
  </si>
  <si>
    <t>SV|71652962|76|482009773|3</t>
  </si>
  <si>
    <t>SV|71652962|76|482009773|2</t>
  </si>
  <si>
    <t>SV|71652962|76|482009773|1</t>
  </si>
  <si>
    <t>SV|98125485|17|482009592|1</t>
  </si>
  <si>
    <t>SV|72414479|140|482009378|2</t>
  </si>
  <si>
    <t>SV|72414479|140|482009378|1</t>
  </si>
  <si>
    <t>SV|74213987|368|482009026|1</t>
  </si>
  <si>
    <t>KR|74262517|141|482008787|3</t>
  </si>
  <si>
    <t>KR|74262517|141|482008787|2</t>
  </si>
  <si>
    <t>SV|416472711|105|482008161|2</t>
  </si>
  <si>
    <t>SV|416472711|105|482008161|1</t>
  </si>
  <si>
    <t>KR|73175493|120|482008154|2</t>
  </si>
  <si>
    <t>KR|73175493|120|482008154|1</t>
  </si>
  <si>
    <t>SV|74462328|135|482007996|1</t>
  </si>
  <si>
    <t>SV|72401811|172|482007624|2</t>
  </si>
  <si>
    <t>SV|72401811|172|482007624|1</t>
  </si>
  <si>
    <t>KR|74126449|47|482007620|3</t>
  </si>
  <si>
    <t>KR|74126449|47|482007620|2</t>
  </si>
  <si>
    <t>KR|74126449|47|482007620|1</t>
  </si>
  <si>
    <t>SV|91616829|200|482007619|2</t>
  </si>
  <si>
    <t>SV|91616829|200|482007619|1</t>
  </si>
  <si>
    <t>SV|427344789|333|482007007|3</t>
  </si>
  <si>
    <t>SV|427344789|333|482007007|2</t>
  </si>
  <si>
    <t>SV|97489856|67|482007005|2</t>
  </si>
  <si>
    <t>SV|97489856|67|482007005|1</t>
  </si>
  <si>
    <t>SV|90984761|59|482007004|2</t>
  </si>
  <si>
    <t>SV|90984761|59|482007004|1</t>
  </si>
  <si>
    <t>SV|90608982|93|482007001|2</t>
  </si>
  <si>
    <t>SV|90608982|93|482007001|1</t>
  </si>
  <si>
    <t>AS|2839330|139|482007000|1</t>
  </si>
  <si>
    <t>LF|71399486|24|482006836|1</t>
  </si>
  <si>
    <t>KR|74064105|34|482006835|2</t>
  </si>
  <si>
    <t>KR|74064105|34|482006835|1</t>
  </si>
  <si>
    <t>KR|74026103|46|482006834|2</t>
  </si>
  <si>
    <t>KR|74026103|46|482006834|1</t>
  </si>
  <si>
    <t>SV|71084088|46|482006831|2</t>
  </si>
  <si>
    <t>SV|71084088|46|482006831|1</t>
  </si>
  <si>
    <t>KR|73656976|94|482006830|2</t>
  </si>
  <si>
    <t>KR|73656976|94|482006830|1</t>
  </si>
  <si>
    <t>KR|73657226|51|482006829|2</t>
  </si>
  <si>
    <t>KR|73657226|51|482006829|1</t>
  </si>
  <si>
    <t>SV|94819805|54|482006828|2</t>
  </si>
  <si>
    <t>SV|94819805|54|482006828|1</t>
  </si>
  <si>
    <t>SV|71652956|80|482006825|3</t>
  </si>
  <si>
    <t>SV|71652956|80|482006825|2</t>
  </si>
  <si>
    <t>SV|71652956|80|482006825|1</t>
  </si>
  <si>
    <t>KR|74365606|33|482006093|1</t>
  </si>
  <si>
    <t>KR|74105784|83|482006084|3</t>
  </si>
  <si>
    <t>KR|74105784|83|482006084|2</t>
  </si>
  <si>
    <t>SV|97972801|21|482006083|1</t>
  </si>
  <si>
    <t>SV|97530818|22|482005923|2</t>
  </si>
  <si>
    <t>SV|97530818|22|482005923|1</t>
  </si>
  <si>
    <t>SV|74970143|160|482005877|1</t>
  </si>
  <si>
    <t>KR|15001342|12|482005869|1</t>
  </si>
  <si>
    <t>KR|71544426|253|482005868|1</t>
  </si>
  <si>
    <t>SV|97342722|116|482005733|2</t>
  </si>
  <si>
    <t>SV|97342722|116|482005733|1</t>
  </si>
  <si>
    <t>KR|73552836|112|482005726|2</t>
  </si>
  <si>
    <t>KR|73552836|112|482005726|1</t>
  </si>
  <si>
    <t>KR|73566387|68|482005723|2</t>
  </si>
  <si>
    <t>KR|73566387|68|482005723|1</t>
  </si>
  <si>
    <t>KR|15739625|46|482005721|2</t>
  </si>
  <si>
    <t>KR|15739625|46|482005721|1</t>
  </si>
  <si>
    <t>KR|73532401|73|482005719|2</t>
  </si>
  <si>
    <t>KR|73532401|73|482005719|1</t>
  </si>
  <si>
    <t>KR|73532521|39|482005718|2</t>
  </si>
  <si>
    <t>KR|73532521|39|482005718|1</t>
  </si>
  <si>
    <t>SV|96372032|48|482005711|1</t>
  </si>
  <si>
    <t>SV|96756594|59|482005708|1</t>
  </si>
  <si>
    <t>SV|71702959|123|482005537|1</t>
  </si>
  <si>
    <t>SV|93261051|89|482005527|2</t>
  </si>
  <si>
    <t>SV|93261051|89|482005527|1</t>
  </si>
  <si>
    <t>SV|428827389|116|482005473|3</t>
  </si>
  <si>
    <t>SV|428827389|116|482005473|2</t>
  </si>
  <si>
    <t>SV|428827389|116|482005473|1</t>
  </si>
  <si>
    <t>SV|97753443|27|482005393|4</t>
  </si>
  <si>
    <t>DA|773372|260|482005356|1</t>
  </si>
  <si>
    <t>SV|95349658|72|482005296|2</t>
  </si>
  <si>
    <t>SV|95349658|72|482005296|1</t>
  </si>
  <si>
    <t>SV|97094256|63|482005293|1</t>
  </si>
  <si>
    <t>SV|74326064|136|482004947|2</t>
  </si>
  <si>
    <t>SV|74326064|136|482004947|1</t>
  </si>
  <si>
    <t>KR|12929644|184|482004800|3</t>
  </si>
  <si>
    <t>KR|12929644|184|482004800|2</t>
  </si>
  <si>
    <t>KR|12929644|184|482004800|1</t>
  </si>
  <si>
    <t>KR|74126376|47|482004797|3</t>
  </si>
  <si>
    <t>KR|74126376|47|482004797|2</t>
  </si>
  <si>
    <t>KR|74126376|47|482004797|1</t>
  </si>
  <si>
    <t>SV|71652962|76|482003615|2</t>
  </si>
  <si>
    <t>SV|71652962|76|482003615|1</t>
  </si>
  <si>
    <t>SV|71652956|80|482003597|2</t>
  </si>
  <si>
    <t>SV|71652956|80|482003597|1</t>
  </si>
  <si>
    <t>SV|71993139|108|482002379|2</t>
  </si>
  <si>
    <t>SV|71993139|108|482002379|1</t>
  </si>
  <si>
    <t>SV|95878799|356|482002160|1</t>
  </si>
  <si>
    <t>KR|13293847|137|482002100|3</t>
  </si>
  <si>
    <t>KR|13293847|137|482002100|2</t>
  </si>
  <si>
    <t>KR|13293847|137|482002100|1</t>
  </si>
  <si>
    <t>KR|15603048|65|482002097|3</t>
  </si>
  <si>
    <t>KR|15603048|65|482002097|2</t>
  </si>
  <si>
    <t>KR|15603048|65|482002097|1</t>
  </si>
  <si>
    <t>SV|97852778|51|482001979|2</t>
  </si>
  <si>
    <t>SV|97852778|51|482001979|1</t>
  </si>
  <si>
    <t>SV|91461877|150|482001977|2</t>
  </si>
  <si>
    <t>SV|91461877|150|482001977|1</t>
  </si>
  <si>
    <t>SV|92045736|53|482001573|3</t>
  </si>
  <si>
    <t>SV|92045736|53|482001573|2</t>
  </si>
  <si>
    <t>SV|92045736|53|482001573|1</t>
  </si>
  <si>
    <t>SV|93261051|89|482001559|2</t>
  </si>
  <si>
    <t>SV|93261051|89|482001559|1</t>
  </si>
  <si>
    <t>LF|71073648|77|482001510|1</t>
  </si>
  <si>
    <t>SV|92641762|70|482001250|2</t>
  </si>
  <si>
    <t>SV|92641762|70|482001250|1</t>
  </si>
  <si>
    <t>SV|98142821|26|482001195|2</t>
  </si>
  <si>
    <t>SV|98142821|26|482001195|1</t>
  </si>
  <si>
    <t>SV|97950285|17|482001191|2</t>
  </si>
  <si>
    <t>SV|97950285|17|482001191|1</t>
  </si>
  <si>
    <t>SV|418344704|254|482000762|2</t>
  </si>
  <si>
    <t>SV|418344704|254|482000762|1</t>
  </si>
  <si>
    <t>SV|75527526|111|482000758|1</t>
  </si>
  <si>
    <t>SV|96372032|48|482000753|1</t>
  </si>
  <si>
    <t>SV|97493707|123|482000752|1</t>
  </si>
  <si>
    <t>LV|430683922|37|482000751|2</t>
  </si>
  <si>
    <t>LV|430683922|37|482000751|1</t>
  </si>
  <si>
    <t>AS|3144658|149|482000636|2</t>
  </si>
  <si>
    <t>AS|3144658|149|482000636|1</t>
  </si>
  <si>
    <t>SV|71451770|92|482000635|2</t>
  </si>
  <si>
    <t>SV|71451770|92|482000635|1</t>
  </si>
  <si>
    <t>SV|71451648|116|482000634|2</t>
  </si>
  <si>
    <t>SV|71451648|116|482000634|1</t>
  </si>
  <si>
    <t>SV|71351899|134|482000633|2</t>
  </si>
  <si>
    <t>SV|71351899|134|482000633|1</t>
  </si>
  <si>
    <t>AS|3143787|234|482000632|2</t>
  </si>
  <si>
    <t>AS|3143787|234|482000632|1</t>
  </si>
  <si>
    <t>SV|96769012|82|482000595|2</t>
  </si>
  <si>
    <t>SV|96769012|82|482000595|1</t>
  </si>
  <si>
    <t>SV|96738297|31|482000589|2</t>
  </si>
  <si>
    <t>SV|96738297|31|482000589|1</t>
  </si>
  <si>
    <t>LF|70246094|55|482000523|1</t>
  </si>
  <si>
    <t>SV|97484609|113|482000418|3</t>
  </si>
  <si>
    <t>SV|97484609|113|482000418|2</t>
  </si>
  <si>
    <t>SV|97484609|113|482000418|1</t>
  </si>
  <si>
    <t>SV|97824364|29|482000362|1</t>
  </si>
  <si>
    <t>SV|97098059|46|482000289|6</t>
  </si>
  <si>
    <t>SV|97085786|43|482000289|5</t>
  </si>
  <si>
    <t>SV|97085776|51|482000289|4</t>
  </si>
  <si>
    <t>SV|97085498|23|482000289|3</t>
  </si>
  <si>
    <t>SV|97081122|33|482000289|2</t>
  </si>
  <si>
    <t>LF|70462866|102|482000289|1</t>
  </si>
  <si>
    <t>SV|97098059|46|482000288|6</t>
  </si>
  <si>
    <t>SV|97085786|43|482000288|5</t>
  </si>
  <si>
    <t>SV|97085776|51|482000288|4</t>
  </si>
  <si>
    <t>SV|97085498|23|482000288|3</t>
  </si>
  <si>
    <t>SV|97081122|33|482000288|2</t>
  </si>
  <si>
    <t>LF|70462866|102|482000288|1</t>
  </si>
  <si>
    <t>DA|2036365|280|482000246|2</t>
  </si>
  <si>
    <t>KR|74137582|63|482000120|3</t>
  </si>
  <si>
    <t>KR|74137582|63|482000120|2</t>
  </si>
  <si>
    <t>KR|74137582|63|482000120|1</t>
  </si>
  <si>
    <t>SV|75044369|84|481999512|1</t>
  </si>
  <si>
    <t>SV|97494245|27|481999381|2</t>
  </si>
  <si>
    <t>SV|97494245|27|481999381|1</t>
  </si>
  <si>
    <t>LF|70403121|105|481999380|1</t>
  </si>
  <si>
    <t>LF|70410372|109|481999379|1</t>
  </si>
  <si>
    <t>SV|72386414|49|481999359|3</t>
  </si>
  <si>
    <t>SV|72386414|49|481999359|2</t>
  </si>
  <si>
    <t>SV|72386414|49|481999359|1</t>
  </si>
  <si>
    <t>SV|98209351|33|481999016|1</t>
  </si>
  <si>
    <t>SV|98206405|31|481999015|1</t>
  </si>
  <si>
    <t>SV|97571247|59|481998852|1</t>
  </si>
  <si>
    <t>SV|97565104|66|481998850|1</t>
  </si>
  <si>
    <t>KR|74103150|90|481998846|1</t>
  </si>
  <si>
    <t>SV|427770988|83|481998393|2</t>
  </si>
  <si>
    <t>SV|427770988|83|481998393|1</t>
  </si>
  <si>
    <t>LF|70367200|265|481998158|1</t>
  </si>
  <si>
    <t>KR|74363693|62|481997478|1</t>
  </si>
  <si>
    <t>KR|74582173|55|481997477|1</t>
  </si>
  <si>
    <t>SV|840608|38|481997435|6</t>
  </si>
  <si>
    <t>SV|840608|38|481997435|5</t>
  </si>
  <si>
    <t>SV|840604|38|481997435|4</t>
  </si>
  <si>
    <t>SV|840604|38|481997435|3</t>
  </si>
  <si>
    <t>SV|840593|52|481997435|2</t>
  </si>
  <si>
    <t>SV|840593|52|481997435|1</t>
  </si>
  <si>
    <t>SV|8302450|38|481997435|10</t>
  </si>
  <si>
    <t>SV|8302450|38|481997435|9</t>
  </si>
  <si>
    <t>SV|8082404|45|481997435|8</t>
  </si>
  <si>
    <t>SV|8082404|45|481997435|7</t>
  </si>
  <si>
    <t>SV|95409090|121|481997379|2</t>
  </si>
  <si>
    <t>SV|95409090|121|481997379|1</t>
  </si>
  <si>
    <t>KR|71743503|153|481997349|1</t>
  </si>
  <si>
    <t>SV|95555991|28|481997346|3</t>
  </si>
  <si>
    <t>SV|95555991|28|481997346|2</t>
  </si>
  <si>
    <t>SV|95149029|85|481997342|1</t>
  </si>
  <si>
    <t>KR|73269144|186|481997245|2</t>
  </si>
  <si>
    <t>KR|73269144|186|481997245|1</t>
  </si>
  <si>
    <t>SV|93029218|85|481997244|2</t>
  </si>
  <si>
    <t>SV|93029218|85|481997244|1</t>
  </si>
  <si>
    <t>KR|73655614|62|481997243|2</t>
  </si>
  <si>
    <t>KR|73655614|62|481997243|1</t>
  </si>
  <si>
    <t>SV|91842747|82|481997241|2</t>
  </si>
  <si>
    <t>SV|91842747|82|481997241|1</t>
  </si>
  <si>
    <t>KR|73655605|75|481997235|2</t>
  </si>
  <si>
    <t>KR|73655605|75|481997235|1</t>
  </si>
  <si>
    <t>SV|93041056|94|481997234|2</t>
  </si>
  <si>
    <t>SV|93041056|94|481997234|1</t>
  </si>
  <si>
    <t>SV|93041235|71|481997233|2</t>
  </si>
  <si>
    <t>SV|93041235|71|481997233|1</t>
  </si>
  <si>
    <t>SV|71255762|84|481997232|2</t>
  </si>
  <si>
    <t>SV|71255762|84|481997232|1</t>
  </si>
  <si>
    <t>SV|70758055|97|481997231|2</t>
  </si>
  <si>
    <t>SV|70758055|97|481997231|1</t>
  </si>
  <si>
    <t>SV|71255776|52|481997230|2</t>
  </si>
  <si>
    <t>SV|71255776|52|481997230|1</t>
  </si>
  <si>
    <t>KR|72517409|115|481997228|2</t>
  </si>
  <si>
    <t>KR|72517409|115|481997228|1</t>
  </si>
  <si>
    <t>SV|96254453|52|481997182|2</t>
  </si>
  <si>
    <t>SV|92376867|129|481997182|1</t>
  </si>
  <si>
    <t>SV|95099943|99|481997177|1</t>
  </si>
  <si>
    <t>SV|92367986|114|481997168|1</t>
  </si>
  <si>
    <t>SV|92577344|86|481997146|1</t>
  </si>
  <si>
    <t>SV|92568672|62|481997144|1</t>
  </si>
  <si>
    <t>SV|96444096|93|481996997|2</t>
  </si>
  <si>
    <t>SV|96444096|93|481996997|1</t>
  </si>
  <si>
    <t>SV|96446326|65|481996996|2</t>
  </si>
  <si>
    <t>SV|96446326|65|481996996|1</t>
  </si>
  <si>
    <t>SV|96438214|51|481996995|2</t>
  </si>
  <si>
    <t>SV|96438214|51|481996995|1</t>
  </si>
  <si>
    <t>SV|94037164|68|481996747|2</t>
  </si>
  <si>
    <t>SV|94037164|68|481996747|1</t>
  </si>
  <si>
    <t>SV|94049599|29|481996746|2</t>
  </si>
  <si>
    <t>SV|94049599|29|481996746|1</t>
  </si>
  <si>
    <t>SV|69238922|126|481996734|9</t>
  </si>
  <si>
    <t>SV|69238922|126|481996734|8</t>
  </si>
  <si>
    <t>SV|67714347|88|481996734|7</t>
  </si>
  <si>
    <t>SV|96540867|33|481996734|6</t>
  </si>
  <si>
    <t>SV|96540867|33|481996734|5</t>
  </si>
  <si>
    <t>SV|96535878|47|481996734|4</t>
  </si>
  <si>
    <t>SV|96535878|47|481996734|3</t>
  </si>
  <si>
    <t>SV|90320979|116|481996734|2</t>
  </si>
  <si>
    <t>SV|90320979|116|481996734|1</t>
  </si>
  <si>
    <t>SV|72386414|49|481996655|2</t>
  </si>
  <si>
    <t>SV|72386414|49|481996655|1</t>
  </si>
  <si>
    <t>SV|71652983|66|481996609|3</t>
  </si>
  <si>
    <t>SV|71652983|66|481996609|2</t>
  </si>
  <si>
    <t>SV|71652983|66|481996609|1</t>
  </si>
  <si>
    <t>SV|71627638|95|481996539|1</t>
  </si>
  <si>
    <t>UV|8895079|28|481996537|2</t>
  </si>
  <si>
    <t>UV|8895079|28|481996537|1</t>
  </si>
  <si>
    <t>SV|96870088|38|481996516|2</t>
  </si>
  <si>
    <t>SV|96870088|38|481996516|1</t>
  </si>
  <si>
    <t>SV|75524097|86|481996131|1</t>
  </si>
  <si>
    <t>DA|726014|129|481996063|1</t>
  </si>
  <si>
    <t>KR|73129025|224|481995712|1</t>
  </si>
  <si>
    <t>SV|71451748|108|481995566|2</t>
  </si>
  <si>
    <t>SV|71451748|108|481995566|1</t>
  </si>
  <si>
    <t>SV|71351880|139|481995565|2</t>
  </si>
  <si>
    <t>SV|71351880|139|481995565|1</t>
  </si>
  <si>
    <t>SV|71451796|99|481995564|2</t>
  </si>
  <si>
    <t>SV|71451796|99|481995564|1</t>
  </si>
  <si>
    <t>SV|94607973|96|481995390|2</t>
  </si>
  <si>
    <t>SV|94607973|96|481995390|1</t>
  </si>
  <si>
    <t>SV|95897431|65|481995324|3</t>
  </si>
  <si>
    <t>SV|95897431|65|481995324|1</t>
  </si>
  <si>
    <t>DA|796917|194|481994656|1</t>
  </si>
  <si>
    <t>SV|96432527|206|481994577|1</t>
  </si>
  <si>
    <t>SV|98322953|19|481994514|2</t>
  </si>
  <si>
    <t>SV|98322953|19|481994514|1</t>
  </si>
  <si>
    <t>SV|92955030|49|481994513|2</t>
  </si>
  <si>
    <t>SV|92955030|49|481994513|1</t>
  </si>
  <si>
    <t>SV|92773448|123|481994512|2</t>
  </si>
  <si>
    <t>SV|92773448|123|481994512|1</t>
  </si>
  <si>
    <t>KR|7872731|255|481994509|2</t>
  </si>
  <si>
    <t>KR|7872731|255|481994509|1</t>
  </si>
  <si>
    <t>SV|95511043|188|481994370|2</t>
  </si>
  <si>
    <t>SV|95511043|188|481994370|1</t>
  </si>
  <si>
    <t>SV|97614634|21|481994166|2</t>
  </si>
  <si>
    <t>SV|97614634|21|481994166|1</t>
  </si>
  <si>
    <t>SV|96884210|54|481994165|2</t>
  </si>
  <si>
    <t>SV|96884210|54|481994165|1</t>
  </si>
  <si>
    <t>SV|418874851|197|481994163|2</t>
  </si>
  <si>
    <t>SV|418874851|197|481994163|1</t>
  </si>
  <si>
    <t>SV|98415255|14|481994161|2</t>
  </si>
  <si>
    <t>SV|98415255|14|481994161|1</t>
  </si>
  <si>
    <t>SV|95410632|177|481994139|2</t>
  </si>
  <si>
    <t>SV|95410632|177|481994139|1</t>
  </si>
  <si>
    <t>SV|486682246|120|481993853|2</t>
  </si>
  <si>
    <t>SV|486682246|120|481993853|1</t>
  </si>
  <si>
    <t>SV|97854771|18|481993754|2</t>
  </si>
  <si>
    <t>SV|97854771|18|481993754|1</t>
  </si>
  <si>
    <t>SV|95693039|38|481993752|2</t>
  </si>
  <si>
    <t>SV|95693039|38|481993752|1</t>
  </si>
  <si>
    <t>SV|91590899|125|481993751|2</t>
  </si>
  <si>
    <t>SV|91590899|125|481993751|1</t>
  </si>
  <si>
    <t>SV|70564398|88|481993750|2</t>
  </si>
  <si>
    <t>SV|70564398|88|481993750|1</t>
  </si>
  <si>
    <t>SV|95831587|44|481993748|2</t>
  </si>
  <si>
    <t>SV|95831587|44|481993748|1</t>
  </si>
  <si>
    <t>SV|95693049|65|481993746|2</t>
  </si>
  <si>
    <t>SV|95693049|65|481993746|1</t>
  </si>
  <si>
    <t>SV|96666714|64|481993737|6</t>
  </si>
  <si>
    <t>SV|96666714|64|481993737|5</t>
  </si>
  <si>
    <t>SV|95601677|125|481993737|4</t>
  </si>
  <si>
    <t>SV|95601677|125|481993737|3</t>
  </si>
  <si>
    <t>SV|95593162|122|481993737|2</t>
  </si>
  <si>
    <t>SV|95593162|122|481993737|1</t>
  </si>
  <si>
    <t>SV|96666714|64|481993736|2</t>
  </si>
  <si>
    <t>SV|96666714|64|481993736|1</t>
  </si>
  <si>
    <t>SV|95593162|122|481993735|2</t>
  </si>
  <si>
    <t>SV|95593162|122|481993735|1</t>
  </si>
  <si>
    <t>SV|96666714|64|481993734|2</t>
  </si>
  <si>
    <t>SV|96666714|64|481993734|1</t>
  </si>
  <si>
    <t>SV|95593162|122|481993733|2</t>
  </si>
  <si>
    <t>SV|95593162|122|481993733|1</t>
  </si>
  <si>
    <t>SV|95601677|125|481993732|2</t>
  </si>
  <si>
    <t>SV|95601677|125|481993732|1</t>
  </si>
  <si>
    <t>SV|71652983|66|481993016|2</t>
  </si>
  <si>
    <t>SV|71652983|66|481993016|1</t>
  </si>
  <si>
    <t>SV|95441360|62|481992946|2</t>
  </si>
  <si>
    <t>SV|95441360|62|481992946|1</t>
  </si>
  <si>
    <t>SV|97541419|69|481992900|2</t>
  </si>
  <si>
    <t>SV|97541419|69|481992900|1</t>
  </si>
  <si>
    <t>SV|97155084|50|481992899|2</t>
  </si>
  <si>
    <t>SV|97155084|50|481992899|1</t>
  </si>
  <si>
    <t>LV|430554235|180|481992894|1</t>
  </si>
  <si>
    <t>SV|95741591|33|481992542|2</t>
  </si>
  <si>
    <t>SV|95741591|33|481992542|1</t>
  </si>
  <si>
    <t>KR|74569199|56|481992539|2</t>
  </si>
  <si>
    <t>KR|74569199|56|481992539|1</t>
  </si>
  <si>
    <t>SV|95748886|72|481992538|2</t>
  </si>
  <si>
    <t>SV|95748886|72|481992538|1</t>
  </si>
  <si>
    <t>SV|97812682|43|481992537|2</t>
  </si>
  <si>
    <t>SV|97812682|43|481992537|1</t>
  </si>
  <si>
    <t>SV|98208576|13|481992536|2</t>
  </si>
  <si>
    <t>SV|98208576|13|481992536|1</t>
  </si>
  <si>
    <t>SV|73055092|160|481992001|2</t>
  </si>
  <si>
    <t>SV|73055092|160|481992001|1</t>
  </si>
  <si>
    <t>SV|95101125|66|481991738|2</t>
  </si>
  <si>
    <t>SV|95101125|66|481991738|1</t>
  </si>
  <si>
    <t>SV|95888073|37|481991737|2</t>
  </si>
  <si>
    <t>SV|95888073|37|481991737|1</t>
  </si>
  <si>
    <t>LF|60121271|60|481991631|1</t>
  </si>
  <si>
    <t>SV|98131996|15|481991516|2</t>
  </si>
  <si>
    <t>SV|98131996|15|481991516|1</t>
  </si>
  <si>
    <t>KR|74571491|44|481991427|1</t>
  </si>
  <si>
    <t>SV|97854624|54|481991320|2</t>
  </si>
  <si>
    <t>SV|97854624|54|481991320|1</t>
  </si>
  <si>
    <t>KR|70633403|174|481991218|3</t>
  </si>
  <si>
    <t>KR|70633403|174|481991218|2</t>
  </si>
  <si>
    <t>KR|70633403|174|481991218|1</t>
  </si>
  <si>
    <t>DA|934307|122|481991208|1</t>
  </si>
  <si>
    <t>SV|98388572|35|481991175|2</t>
  </si>
  <si>
    <t>SV|98388572|35|481991175|1</t>
  </si>
  <si>
    <t>SV|97633522|23|481990954|2</t>
  </si>
  <si>
    <t>SV|97633522|23|481990954|1</t>
  </si>
  <si>
    <t>SV|95987831|28|481990951|2</t>
  </si>
  <si>
    <t>SV|95987831|28|481990951|1</t>
  </si>
  <si>
    <t>SV|95992673|43|481990949|2</t>
  </si>
  <si>
    <t>SV|95992673|43|481990949|1</t>
  </si>
  <si>
    <t>SV|93369814|205|481990909|1</t>
  </si>
  <si>
    <t>SV|95770607|148|481990633|1</t>
  </si>
  <si>
    <t>SV|90984761|59|481990487|2</t>
  </si>
  <si>
    <t>SV|90984761|59|481990487|1</t>
  </si>
  <si>
    <t>SV|90608982|93|481990437|2</t>
  </si>
  <si>
    <t>SV|90608982|93|481990437|1</t>
  </si>
  <si>
    <t>AS|2839330|139|481990435|1</t>
  </si>
  <si>
    <t>SV|94313769|434|481990385|2</t>
  </si>
  <si>
    <t>SV|94313769|434|481990385|1</t>
  </si>
  <si>
    <t>SV|96161588|68|481988891|1</t>
  </si>
  <si>
    <t>SV|96151265|36|481988884|1</t>
  </si>
  <si>
    <t>DA|796917|194|481983550|1</t>
  </si>
  <si>
    <t>SV|95481465|117|481980227|1</t>
  </si>
  <si>
    <t>LV|430674705|283|481979022|3</t>
  </si>
  <si>
    <t>LV|422926652|162|481978901|1</t>
  </si>
  <si>
    <t>SV|96880539|32|481978300|2</t>
  </si>
  <si>
    <t>SV|90411969|160|481978300|1</t>
  </si>
  <si>
    <t>LV|431694288|81|481976923|2</t>
  </si>
  <si>
    <t>LV|431694288|81|481976923|1</t>
  </si>
  <si>
    <t>SV|98422546|29|481974009|2</t>
  </si>
  <si>
    <t>SV|97547733|96|481974009|1</t>
  </si>
  <si>
    <t>LV|8880579|114|481973721|2</t>
  </si>
  <si>
    <t>LV|8880579|114|481973721|1</t>
  </si>
  <si>
    <t>LV|450010358|199|481973719|2</t>
  </si>
  <si>
    <t>LV|450010358|199|481973719|1</t>
  </si>
  <si>
    <t>LV|9694081|122|481973718|2</t>
  </si>
  <si>
    <t>LV|9694081|122|481973718|1</t>
  </si>
  <si>
    <t>LV|481277609|182|481973398|1</t>
  </si>
  <si>
    <t>LV|481277609|182|481973392|1</t>
  </si>
  <si>
    <t>LV|481277609|182|481973391|1</t>
  </si>
  <si>
    <t>SV|97641088|25|481973093|1</t>
  </si>
  <si>
    <t>LV|431699203|120|481972394|2</t>
  </si>
  <si>
    <t>LV|431699203|120|481972394|1</t>
  </si>
  <si>
    <t>LV|9517947|66|481972391|2</t>
  </si>
  <si>
    <t>LV|9517947|66|481972391|1</t>
  </si>
  <si>
    <t>LV|423815699|39|481971969|2</t>
  </si>
  <si>
    <t>LV|423815699|39|481971969|1</t>
  </si>
  <si>
    <t>LV|450006251|91|481971747|2</t>
  </si>
  <si>
    <t>LV|450006251|91|481971747|1</t>
  </si>
  <si>
    <t>SV|93475142|68|481957053|1</t>
  </si>
  <si>
    <t>SV|98160671|32|481957047|2</t>
  </si>
  <si>
    <t>SV|98160671|32|481957047|1</t>
  </si>
  <si>
    <t>SV|98120531|26|481956794|2</t>
  </si>
  <si>
    <t>SV|98120531|26|481956794|1</t>
  </si>
  <si>
    <t>SV|95570845|85|481956714|2</t>
  </si>
  <si>
    <t>SV|95570845|85|481956714|1</t>
  </si>
  <si>
    <t>KR|74434335|34|481956583|2</t>
  </si>
  <si>
    <t>KR|74434335|34|481956583|1</t>
  </si>
  <si>
    <t>SV|98220820|8|481956582|2</t>
  </si>
  <si>
    <t>SV|98220820|8|481956582|1</t>
  </si>
  <si>
    <t>SV|98434792|8|481956422|2</t>
  </si>
  <si>
    <t>KR|72929517|138|481956409|2</t>
  </si>
  <si>
    <t>KR|72929517|138|481956409|1</t>
  </si>
  <si>
    <t>LF|70336230|95|481956292|1</t>
  </si>
  <si>
    <t>SV|98207352|43|481956263|2</t>
  </si>
  <si>
    <t>SV|98207352|43|481956263|1</t>
  </si>
  <si>
    <t>KR|74618195|22|481956260|2</t>
  </si>
  <si>
    <t>KR|74618195|22|481956260|1</t>
  </si>
  <si>
    <t>LF|71153766|22|481956206|1</t>
  </si>
  <si>
    <t>DA|8381168|38|481956034|1</t>
  </si>
  <si>
    <t>DA|8381168|38|481956034|2</t>
  </si>
  <si>
    <t>SV|94478478|51|481955921|2</t>
  </si>
  <si>
    <t>SV|94478478|51|481955921|1</t>
  </si>
  <si>
    <t>LF|70043420|117|481955919|1</t>
  </si>
  <si>
    <t>LF|70467617|128|481955918|1</t>
  </si>
  <si>
    <t>SV|94470851|21|481955917|2</t>
  </si>
  <si>
    <t>SV|94470851|21|481955917|1</t>
  </si>
  <si>
    <t>LF|71444575|13|481955722|1</t>
  </si>
  <si>
    <t>KR|72563716|304|481955721|2</t>
  </si>
  <si>
    <t>KR|72563716|304|481955721|1</t>
  </si>
  <si>
    <t>LF|70565300|32|481955556|1</t>
  </si>
  <si>
    <t>LF|71352793|27|481955555|1</t>
  </si>
  <si>
    <t>LF|71352793|27|481955554|1</t>
  </si>
  <si>
    <t>SV|96318308|37|481955300|2</t>
  </si>
  <si>
    <t>SV|96318308|37|481955300|1</t>
  </si>
  <si>
    <t>SV|97491357|25|481937275|2</t>
  </si>
  <si>
    <t>SV|97491357|25|481937275|1</t>
  </si>
  <si>
    <t>LF|71327705|17|481937141|1</t>
  </si>
  <si>
    <t>SV|97405697|18|481937096|2</t>
  </si>
  <si>
    <t>SV|97405697|18|481937096|1</t>
  </si>
  <si>
    <t>SV|95870886|49|481937081|8</t>
  </si>
  <si>
    <t>SV|95870886|49|481937081|7</t>
  </si>
  <si>
    <t>KR|70643031|298|481937081|6</t>
  </si>
  <si>
    <t>KR|70643031|298|481937081|5</t>
  </si>
  <si>
    <t>SV|90464839|105|481937081|4</t>
  </si>
  <si>
    <t>SV|90464839|105|481937081|3</t>
  </si>
  <si>
    <t>SV|90464829|121|481937081|2</t>
  </si>
  <si>
    <t>SV|90464829|121|481937081|1</t>
  </si>
  <si>
    <t>SV|92062469|103|481937079|3</t>
  </si>
  <si>
    <t>SV|92062469|103|481937079|2</t>
  </si>
  <si>
    <t>SV|92062469|103|481937079|1</t>
  </si>
  <si>
    <t>SV|96394458|73|481937078|6</t>
  </si>
  <si>
    <t>SV|96394458|73|481937078|5</t>
  </si>
  <si>
    <t>SV|94550323|157|481937078|4</t>
  </si>
  <si>
    <t>SV|94550323|157|481937078|3</t>
  </si>
  <si>
    <t>SV|94531808|118|481937078|2</t>
  </si>
  <si>
    <t>SV|94531808|118|481937078|1</t>
  </si>
  <si>
    <t>SV|486019702|127|481937076|3</t>
  </si>
  <si>
    <t>SV|486019702|127|481937076|2</t>
  </si>
  <si>
    <t>SV|486019702|127|481937076|1</t>
  </si>
  <si>
    <t>SV|90532489|112|481937074|3</t>
  </si>
  <si>
    <t>SV|90532489|112|481937074|2</t>
  </si>
  <si>
    <t>SV|90532489|112|481937074|1</t>
  </si>
  <si>
    <t>SV|98343933|10|481936924|2</t>
  </si>
  <si>
    <t>SV|98343933|10|481936924|1</t>
  </si>
  <si>
    <t>SV|97032053|14|481936887|2</t>
  </si>
  <si>
    <t>SV|97032053|14|481936887|1</t>
  </si>
  <si>
    <t>KR|72689827|348|481936841|2</t>
  </si>
  <si>
    <t>KR|72689827|348|481936841|1</t>
  </si>
  <si>
    <t>SV|97160089|44|481936819|2</t>
  </si>
  <si>
    <t>SV|97160089|44|481936819|1</t>
  </si>
  <si>
    <t>SV|97160079|27|481936818|2</t>
  </si>
  <si>
    <t>SV|97160079|27|481936818|1</t>
  </si>
  <si>
    <t>SV|97142512|29|481936817|2</t>
  </si>
  <si>
    <t>SV|97142512|29|481936817|1</t>
  </si>
  <si>
    <t>SV|97942935|22|481936816|2</t>
  </si>
  <si>
    <t>SV|97942935|22|481936816|1</t>
  </si>
  <si>
    <t>KR|74335923|106|481936719|2</t>
  </si>
  <si>
    <t>KR|74335923|106|481936719|1</t>
  </si>
  <si>
    <t>KR|74321750|53|481936640|2</t>
  </si>
  <si>
    <t>KR|74321750|53|481936640|1</t>
  </si>
  <si>
    <t>SV|97490516|35|481936639|1</t>
  </si>
  <si>
    <t>LV|8241354|56|481936442|1</t>
  </si>
  <si>
    <t>SV|97425977|25|481936315|4</t>
  </si>
  <si>
    <t>SV|97425977|25|481936315|3</t>
  </si>
  <si>
    <t>SV|97419634|30|481936315|2</t>
  </si>
  <si>
    <t>SV|97419634|30|481936315|1</t>
  </si>
  <si>
    <t>SV|96825101|58|481936298|4</t>
  </si>
  <si>
    <t>SV|96825101|58|481936298|3</t>
  </si>
  <si>
    <t>SV|96713691|28|481936298|2</t>
  </si>
  <si>
    <t>SV|96713691|28|481936298|1</t>
  </si>
  <si>
    <t>SV|410770431|131|481936295|3</t>
  </si>
  <si>
    <t>SV|410770431|131|481936295|2</t>
  </si>
  <si>
    <t>SV|410770431|131|481936295|1</t>
  </si>
  <si>
    <t>SV|96714187|41|481936294|3</t>
  </si>
  <si>
    <t>SV|96714187|41|481936294|2</t>
  </si>
  <si>
    <t>SV|96714187|41|481936294|1</t>
  </si>
  <si>
    <t>SV|486707470|117|481936287|2</t>
  </si>
  <si>
    <t>SV|486707470|117|481936287|1</t>
  </si>
  <si>
    <t>SV|95446566|16|481936286|2</t>
  </si>
  <si>
    <t>SV|95446566|16|481936286|1</t>
  </si>
  <si>
    <t>SV|97012850|41|481936171|2</t>
  </si>
  <si>
    <t>SV|97012850|41|481936171|1</t>
  </si>
  <si>
    <t>SV|97012850|41|481936169|2</t>
  </si>
  <si>
    <t>SV|97012850|41|481936169|1</t>
  </si>
  <si>
    <t>SV|97016663|211|481936167|2</t>
  </si>
  <si>
    <t>SV|97016663|211|481936167|1</t>
  </si>
  <si>
    <t>KR|73452587|67|481936064|2</t>
  </si>
  <si>
    <t>KR|73452587|67|481936064|1</t>
  </si>
  <si>
    <t>LV|9649506|134|481936002|2</t>
  </si>
  <si>
    <t>LV|9649506|134|481936002|1</t>
  </si>
  <si>
    <t>LF|70475015|47|481936001|1</t>
  </si>
  <si>
    <t>LF|70568785|56|481936000|1</t>
  </si>
  <si>
    <t>AS|3878407|159|481935996|2</t>
  </si>
  <si>
    <t>AS|3878407|159|481935996|1</t>
  </si>
  <si>
    <t>SV|97713034|19|481935913|2</t>
  </si>
  <si>
    <t>SV|97713034|19|481935913|1</t>
  </si>
  <si>
    <t>SV|98121134|13|481935912|2</t>
  </si>
  <si>
    <t>SV|98121134|13|481935912|1</t>
  </si>
  <si>
    <t>LF|71424718|13|481935897|1</t>
  </si>
  <si>
    <t>SV|96737906|51|481935895|2</t>
  </si>
  <si>
    <t>SV|96737906|51|481935895|1</t>
  </si>
  <si>
    <t>LF|70970723|21|481935776|1</t>
  </si>
  <si>
    <t>SV|97734703|14|481935729|2</t>
  </si>
  <si>
    <t>SV|97734703|14|481935729|1</t>
  </si>
  <si>
    <t>SV|98327718|11|481935727|2</t>
  </si>
  <si>
    <t>SV|98327718|11|481935727|1</t>
  </si>
  <si>
    <t>SV|97591589|14|481935718|2</t>
  </si>
  <si>
    <t>SV|97591589|14|481935718|1</t>
  </si>
  <si>
    <t>LF|71050066|22|481935549|1</t>
  </si>
  <si>
    <t>KR|74222447|40|481935514|3</t>
  </si>
  <si>
    <t>KR|74222447|40|481935514|2</t>
  </si>
  <si>
    <t>KR|74222447|40|481935514|1</t>
  </si>
  <si>
    <t>SV|487000650|96|481935510|2</t>
  </si>
  <si>
    <t>SV|487000650|96|481935510|1</t>
  </si>
  <si>
    <t>SV|93457376|127|481935452|3</t>
  </si>
  <si>
    <t>SV|93457376|127|481935452|2</t>
  </si>
  <si>
    <t>SV|93457376|127|481935452|1</t>
  </si>
  <si>
    <t>KR|74374826|61|481935451|3</t>
  </si>
  <si>
    <t>KR|74374826|61|481935451|2</t>
  </si>
  <si>
    <t>KR|74374826|61|481935451|1</t>
  </si>
  <si>
    <t>SV|93699483|96|481935437|4</t>
  </si>
  <si>
    <t>SV|93699483|96|481935437|3</t>
  </si>
  <si>
    <t>SV|93483309|171|481935437|2</t>
  </si>
  <si>
    <t>SV|93483309|171|481935437|1</t>
  </si>
  <si>
    <t>LV|424662298|62|481935338|1</t>
  </si>
  <si>
    <t>GV|999199900|442|481934336|1</t>
  </si>
  <si>
    <t>LV|431000066|237|481934265|2</t>
  </si>
  <si>
    <t>LV|431000066|237|481934265|1</t>
  </si>
  <si>
    <t>LF|70878877|46|481933938|1</t>
  </si>
  <si>
    <t>LF|71046963|18|481933080|2</t>
  </si>
  <si>
    <t>KR|74340920|126|481919339|1</t>
  </si>
  <si>
    <t>SV|97117935|54|481917409|1</t>
  </si>
  <si>
    <t>LF|60146523|78|481915187|1</t>
  </si>
  <si>
    <t>LF|60146516|129|481915182|1</t>
  </si>
  <si>
    <t>LF|60144740|71|481915174|1</t>
  </si>
  <si>
    <t>LF|60144733|70|481915170|1</t>
  </si>
  <si>
    <t>KR|14551338|13|481881335|4</t>
  </si>
  <si>
    <t>KR|14551338|13|481881335|3</t>
  </si>
  <si>
    <t>SV|94555826|224|481881335|6</t>
  </si>
  <si>
    <t>SV|94555826|224|481881335|5</t>
  </si>
  <si>
    <t>LF|71375988|23|481879577|1</t>
  </si>
  <si>
    <t>SV|97363484|68|481877848|2</t>
  </si>
  <si>
    <t>SV|97363484|68|481877848|1</t>
  </si>
  <si>
    <t>HA|4097321|98|481876732|2</t>
  </si>
  <si>
    <t>HA|4097321|98|481876732|1</t>
  </si>
  <si>
    <t>HA|4327044|103|481876652|2</t>
  </si>
  <si>
    <t>HA|4327044|103|481876652|1</t>
  </si>
  <si>
    <t>SV|94373238|65|481876549|2</t>
  </si>
  <si>
    <t>SV|94373238|65|481876549|1</t>
  </si>
  <si>
    <t>SV|74615764|246|481876309|1</t>
  </si>
  <si>
    <t>SV|94718550|210|481876309|3</t>
  </si>
  <si>
    <t>SV|95408081|125|481876242|1</t>
  </si>
  <si>
    <t>LF|70090780|106|481875994|1</t>
  </si>
  <si>
    <t>SV|97209120|63|481875992|6</t>
  </si>
  <si>
    <t>SV|97209120|63|481875992|5</t>
  </si>
  <si>
    <t>SV|73598008|72|481875970|2</t>
  </si>
  <si>
    <t>SV|73598008|72|481875970|1</t>
  </si>
  <si>
    <t>SV|92385851|97|481875903|1</t>
  </si>
  <si>
    <t>SV|98450917|16|481875367|1</t>
  </si>
  <si>
    <t>SV|98450917|16|481875367|2</t>
  </si>
  <si>
    <t>LF|71379894|20|481875361|1</t>
  </si>
  <si>
    <t>DA|7132368|339|481875244|1</t>
  </si>
  <si>
    <t>SV|97059424|40|481875130|1</t>
  </si>
  <si>
    <t>SV|70880669|145|481874699|1</t>
  </si>
  <si>
    <t>SV|93554216|114|481874657|3</t>
  </si>
  <si>
    <t>SV|93554216|114|481874657|2</t>
  </si>
  <si>
    <t>SV|93554216|114|481874657|1</t>
  </si>
  <si>
    <t>SV|92909133|116|481873831|2</t>
  </si>
  <si>
    <t>SV|92909133|116|481873831|1</t>
  </si>
  <si>
    <t>LV|482175115|245|481873823|2</t>
  </si>
  <si>
    <t>LV|482175115|245|481873823|1</t>
  </si>
  <si>
    <t>SV|91459581|65|481873761|2</t>
  </si>
  <si>
    <t>SV|91459581|65|481873761|1</t>
  </si>
  <si>
    <t>KR|70927790|206|481873760|2</t>
  </si>
  <si>
    <t>KR|70927790|206|481873760|1</t>
  </si>
  <si>
    <t>SV|91418327|164|481873759|2</t>
  </si>
  <si>
    <t>SV|91418327|164|481873759|1</t>
  </si>
  <si>
    <t>LF|70869000|165|481873411|1</t>
  </si>
  <si>
    <t>SV|95508563|125|481873388|2</t>
  </si>
  <si>
    <t>SV|95508563|125|481873388|1</t>
  </si>
  <si>
    <t>SV|98170539|41|481873240|4</t>
  </si>
  <si>
    <t>SV|92425674|82|481873240|3</t>
  </si>
  <si>
    <t>SV|92421968|45|481873240|2</t>
  </si>
  <si>
    <t>SV|92415691|34|481873240|1</t>
  </si>
  <si>
    <t>SV|428536049|163|481873197|1</t>
  </si>
  <si>
    <t>SV|96747850|126|481872866|1</t>
  </si>
  <si>
    <t>SV|98411824|12|481872035|2</t>
  </si>
  <si>
    <t>SV|98411824|12|481872035|1</t>
  </si>
  <si>
    <t>KR|72619709|188|481871984|2</t>
  </si>
  <si>
    <t>KR|72619709|188|481871984|1</t>
  </si>
  <si>
    <t>KR|74269980|54|481871981|2</t>
  </si>
  <si>
    <t>KR|74269980|54|481871981|1</t>
  </si>
  <si>
    <t>SV|96779864|21|481871980|2</t>
  </si>
  <si>
    <t>SV|96779864|21|481871980|1</t>
  </si>
  <si>
    <t>KR|13092970|253|481871979|3</t>
  </si>
  <si>
    <t>KR|13092970|253|481871979|2</t>
  </si>
  <si>
    <t>KR|13092970|253|481871979|1</t>
  </si>
  <si>
    <t>SV|93125189|109|481871978|1</t>
  </si>
  <si>
    <t>SV|93124184|142|481871976|2</t>
  </si>
  <si>
    <t>SV|93124184|142|481871976|1</t>
  </si>
  <si>
    <t>KR|13572005|162|481871974|2</t>
  </si>
  <si>
    <t>KR|13572005|162|481871974|1</t>
  </si>
  <si>
    <t>SV|96952160|73|481871973|2</t>
  </si>
  <si>
    <t>SV|96952160|73|481871973|1</t>
  </si>
  <si>
    <t>SV|96995567|48|481871972|2</t>
  </si>
  <si>
    <t>SV|96995567|48|481871972|1</t>
  </si>
  <si>
    <t>DA|341154|66|481871971|2</t>
  </si>
  <si>
    <t>DA|341154|66|481871971|1</t>
  </si>
  <si>
    <t>HA|489947|80|481871970|2</t>
  </si>
  <si>
    <t>HA|489947|80|481871970|1</t>
  </si>
  <si>
    <t>KR|12441752|168|481871969|2</t>
  </si>
  <si>
    <t>KR|12441752|168|481871969|1</t>
  </si>
  <si>
    <t>SV|96955893|61|481871968|2</t>
  </si>
  <si>
    <t>SV|96955893|61|481871968|1</t>
  </si>
  <si>
    <t>SV|97440647|34|481871967|2</t>
  </si>
  <si>
    <t>SV|97440647|34|481871967|1</t>
  </si>
  <si>
    <t>KR|72885989|169|481871966|2</t>
  </si>
  <si>
    <t>KR|72885989|169|481871966|1</t>
  </si>
  <si>
    <t>LF|70334705|40|481871965|1</t>
  </si>
  <si>
    <t>SV|96951574|18|481871881|2</t>
  </si>
  <si>
    <t>SV|96951574|18|481871881|1</t>
  </si>
  <si>
    <t>SV|95417326|112|481871863|2</t>
  </si>
  <si>
    <t>SV|95417326|112|481871863|1</t>
  </si>
  <si>
    <t>SV|95416863|151|481871861|2</t>
  </si>
  <si>
    <t>SV|95416863|151|481871861|1</t>
  </si>
  <si>
    <t>SV|96898744|42|481871860|2</t>
  </si>
  <si>
    <t>SV|96898744|42|481871860|1</t>
  </si>
  <si>
    <t>SV|95414718|62|481871859|2</t>
  </si>
  <si>
    <t>SV|95414718|62|481871859|1</t>
  </si>
  <si>
    <t>SV|73350854|142|481871108|2</t>
  </si>
  <si>
    <t>SV|73350854|142|481871108|1</t>
  </si>
  <si>
    <t>KR|74527608|56|481871049|1</t>
  </si>
  <si>
    <t>SV|95046917|43|481870603|4</t>
  </si>
  <si>
    <t>SV|95046917|43|481870603|3</t>
  </si>
  <si>
    <t>SV|95046907|50|481870603|2</t>
  </si>
  <si>
    <t>SV|95046907|50|481870603|1</t>
  </si>
  <si>
    <t>LF|70085274|86|481870599|1</t>
  </si>
  <si>
    <t>SV|97790745|18|481870593|3</t>
  </si>
  <si>
    <t>SV|97790745|18|481870593|2</t>
  </si>
  <si>
    <t>SV|97790745|18|481870593|1</t>
  </si>
  <si>
    <t>SV|98236300|16|481870182|2</t>
  </si>
  <si>
    <t>SV|98236300|16|481870182|1</t>
  </si>
  <si>
    <t>SV|98236290|19|481870181|2</t>
  </si>
  <si>
    <t>SV|98236290|19|481870181|1</t>
  </si>
  <si>
    <t>SV|75355100|169|481870028|2</t>
  </si>
  <si>
    <t>SV|75355100|169|481870028|1</t>
  </si>
  <si>
    <t>SV|97489856|67|481869919|3</t>
  </si>
  <si>
    <t>SV|97489856|67|481869919|2</t>
  </si>
  <si>
    <t>SV|97489856|67|481869919|1</t>
  </si>
  <si>
    <t>AS|4441838|129|481869793|2</t>
  </si>
  <si>
    <t>AS|4441838|129|481869793|1</t>
  </si>
  <si>
    <t>SV|92006500|125|481869790|2</t>
  </si>
  <si>
    <t>SV|92006500|125|481869790|1</t>
  </si>
  <si>
    <t>SV|73463883|123|481869460|1</t>
  </si>
  <si>
    <t>AS|2839897|161|481869389|2</t>
  </si>
  <si>
    <t>AS|2839897|161|481869389|1</t>
  </si>
  <si>
    <t>SV|94381827|52|481869383|1</t>
  </si>
  <si>
    <t>SV|74005880|40|481869293|2</t>
  </si>
  <si>
    <t>SV|74005880|40|481869293|1</t>
  </si>
  <si>
    <t>SV|428534357|108|481869290|2</t>
  </si>
  <si>
    <t>SV|428534357|108|481869290|1</t>
  </si>
  <si>
    <t>SV|94372725|115|481869256|1</t>
  </si>
  <si>
    <t>SV|74444204|21|481869191|3</t>
  </si>
  <si>
    <t>SV|74444204|21|481869191|2</t>
  </si>
  <si>
    <t>SV|74444204|21|481869191|1</t>
  </si>
  <si>
    <t>LV|432195098|475|481869179|1</t>
  </si>
  <si>
    <t>LV|432195098|475|481869160|1</t>
  </si>
  <si>
    <t>SV|97142795|84|481868985|2</t>
  </si>
  <si>
    <t>SV|97142795|84|481868985|1</t>
  </si>
  <si>
    <t>SV|97142482|31|481868984|2</t>
  </si>
  <si>
    <t>SV|97142482|31|481868984|1</t>
  </si>
  <si>
    <t>SV|418874851|197|481868607|2</t>
  </si>
  <si>
    <t>SV|418874851|197|481868607|1</t>
  </si>
  <si>
    <t>SV|98415255|14|481868603|2</t>
  </si>
  <si>
    <t>SV|98415255|14|481868603|1</t>
  </si>
  <si>
    <t>AS|2839897|161|481868151|2</t>
  </si>
  <si>
    <t>AS|2839897|161|481868151|1</t>
  </si>
  <si>
    <t>SV|74776398|46|481868148|3</t>
  </si>
  <si>
    <t>SV|74776398|46|481868148|2</t>
  </si>
  <si>
    <t>SV|74776398|46|481868148|1</t>
  </si>
  <si>
    <t>SV|98073173|13|481868117|2</t>
  </si>
  <si>
    <t>SV|98073173|13|481868117|1</t>
  </si>
  <si>
    <t>SV|74761890|35|481868116|3</t>
  </si>
  <si>
    <t>SV|74761890|35|481868116|2</t>
  </si>
  <si>
    <t>SV|74761890|35|481868116|1</t>
  </si>
  <si>
    <t>SV|98171794|35|481868029|6</t>
  </si>
  <si>
    <t>SV|98171794|35|481868029|5</t>
  </si>
  <si>
    <t>SV|98169221|54|481868029|4</t>
  </si>
  <si>
    <t>SV|98169221|54|481868029|3</t>
  </si>
  <si>
    <t>SV|98161462|47|481868029|2</t>
  </si>
  <si>
    <t>SV|98161462|47|481868029|1</t>
  </si>
  <si>
    <t>SV|98161462|47|481868028|2</t>
  </si>
  <si>
    <t>SV|98161462|47|481868028|1</t>
  </si>
  <si>
    <t>SV|93117025|172|481868024|2</t>
  </si>
  <si>
    <t>SV|93117025|172|481868024|1</t>
  </si>
  <si>
    <t>SV|96216999|29|481868023|2</t>
  </si>
  <si>
    <t>SV|96216999|29|481868023|1</t>
  </si>
  <si>
    <t>SV|96809223|26|481868021|2</t>
  </si>
  <si>
    <t>SV|96809223|26|481868021|1</t>
  </si>
  <si>
    <t>UV|2178949|191|481868020|2</t>
  </si>
  <si>
    <t>UV|2178949|191|481868020|1</t>
  </si>
  <si>
    <t>SV|96965206|73|481868016|2</t>
  </si>
  <si>
    <t>SV|96965206|73|481868016|1</t>
  </si>
  <si>
    <t>DA|413123|71|481868014|2</t>
  </si>
  <si>
    <t>DA|413123|71|481868014|1</t>
  </si>
  <si>
    <t>KR|73102155|40|481868013|2</t>
  </si>
  <si>
    <t>KR|73102155|40|481868013|1</t>
  </si>
  <si>
    <t>SV|92570093|83|481868012|2</t>
  </si>
  <si>
    <t>SV|92570093|83|481868012|1</t>
  </si>
  <si>
    <t>SV|93636377|13|481868009|2</t>
  </si>
  <si>
    <t>SV|93636377|13|481868009|1</t>
  </si>
  <si>
    <t>SV|96211344|39|481868008|2</t>
  </si>
  <si>
    <t>SV|96211344|39|481868008|1</t>
  </si>
  <si>
    <t>SV|70626302|24|481868006|2</t>
  </si>
  <si>
    <t>SV|70626302|24|481868006|1</t>
  </si>
  <si>
    <t>SV|92238823|140|481867759|2</t>
  </si>
  <si>
    <t>SV|92238823|140|481867759|1</t>
  </si>
  <si>
    <t>SV|98157609|23|481867744|2</t>
  </si>
  <si>
    <t>SV|98157609|23|481867744|1</t>
  </si>
  <si>
    <t>SV|98124943|22|481867743|2</t>
  </si>
  <si>
    <t>SV|98124943|22|481867743|1</t>
  </si>
  <si>
    <t>KR|72236820|105|481867421|2</t>
  </si>
  <si>
    <t>KR|72236820|105|481867421|1</t>
  </si>
  <si>
    <t>KR|73785871|137|481867397|2</t>
  </si>
  <si>
    <t>KR|73785871|137|481867397|1</t>
  </si>
  <si>
    <t>LF|70567784|48|481867339|2</t>
  </si>
  <si>
    <t>SV|96534565|94|481867331|2</t>
  </si>
  <si>
    <t>SV|96534565|94|481867331|1</t>
  </si>
  <si>
    <t>SV|96548769|91|481867330|2</t>
  </si>
  <si>
    <t>SV|96548769|91|481867330|1</t>
  </si>
  <si>
    <t>SV|94947881|104|481867326|2</t>
  </si>
  <si>
    <t>SV|94947881|104|481867326|1</t>
  </si>
  <si>
    <t>SV|97194349|113|481867325|2</t>
  </si>
  <si>
    <t>SV|97194349|113|481867325|1</t>
  </si>
  <si>
    <t>SV|97761448|48|481867324|2</t>
  </si>
  <si>
    <t>SV|96544063|26|481867303|2</t>
  </si>
  <si>
    <t>SV|96544063|26|481867303|1</t>
  </si>
  <si>
    <t>SV|98388976|15|481866640|2</t>
  </si>
  <si>
    <t>SV|98388976|15|481866640|1</t>
  </si>
  <si>
    <t>SV|70699701|128|481866563|2</t>
  </si>
  <si>
    <t>SV|70699701|128|481866563|1</t>
  </si>
  <si>
    <t>SV|97121313|18|481866556|2</t>
  </si>
  <si>
    <t>SV|97121313|18|481866556|1</t>
  </si>
  <si>
    <t>SV|97378990|184|481866534|1</t>
  </si>
  <si>
    <t>SV|97131917|15|481866529|2</t>
  </si>
  <si>
    <t>SV|97131917|15|481866529|1</t>
  </si>
  <si>
    <t>SV|92013217|92|481866423|2</t>
  </si>
  <si>
    <t>SV|92013217|92|481866423|1</t>
  </si>
  <si>
    <t>LF|71073648|77|481866057|1</t>
  </si>
  <si>
    <t>SV|97342451|13|481865923|2</t>
  </si>
  <si>
    <t>SV|97342451|13|481865923|1</t>
  </si>
  <si>
    <t>SV|98148216|17|481865556|2</t>
  </si>
  <si>
    <t>SV|98148216|17|481865556|1</t>
  </si>
  <si>
    <t>SV|74879520|161|481865516|2</t>
  </si>
  <si>
    <t>SV|74879520|161|481865516|1</t>
  </si>
  <si>
    <t>KR|72894683|48|481865317|3</t>
  </si>
  <si>
    <t>KR|72537971|94|481865317|2</t>
  </si>
  <si>
    <t>SV|97379993|24|481865317|5</t>
  </si>
  <si>
    <t>SV|96254453|52|481865317|4</t>
  </si>
  <si>
    <t>SV|92376867|129|481865317|1</t>
  </si>
  <si>
    <t>KR|73859935|106|481865194|2</t>
  </si>
  <si>
    <t>KR|73859935|106|481865194|1</t>
  </si>
  <si>
    <t>SV|94374846|55|481865086|1</t>
  </si>
  <si>
    <t>KR|72583608|244|481865082|4</t>
  </si>
  <si>
    <t>KR|72583608|244|481865082|3</t>
  </si>
  <si>
    <t>SV|95000037|127|481865082|2</t>
  </si>
  <si>
    <t>SV|95000037|127|481865082|1</t>
  </si>
  <si>
    <t>SV|91997064|90|481865062|3</t>
  </si>
  <si>
    <t>SV|91997064|90|481865062|2</t>
  </si>
  <si>
    <t>SV|91997064|90|481865062|1</t>
  </si>
  <si>
    <t>LF|70086494|76|481865060|1</t>
  </si>
  <si>
    <t>DA|9287340|102|481864746|2</t>
  </si>
  <si>
    <t>KR|73659730|123|481864472|2</t>
  </si>
  <si>
    <t>KR|73659730|123|481864472|1</t>
  </si>
  <si>
    <t>SV|97114117|48|481864471|2</t>
  </si>
  <si>
    <t>SV|97114117|48|481864471|1</t>
  </si>
  <si>
    <t>SV|98133378|13|481864470|2</t>
  </si>
  <si>
    <t>SV|98133378|13|481864470|1</t>
  </si>
  <si>
    <t>SV|98130913|20|481864469|2</t>
  </si>
  <si>
    <t>SV|98130913|20|481864469|1</t>
  </si>
  <si>
    <t>SV|97593445|91|481864399|3</t>
  </si>
  <si>
    <t>SV|97593445|91|481864399|2</t>
  </si>
  <si>
    <t>SV|97547622|34|481864395|2</t>
  </si>
  <si>
    <t>SV|97547622|34|481864395|1</t>
  </si>
  <si>
    <t>LF|70257560|51|481864379|1</t>
  </si>
  <si>
    <t>SV|96735127|103|481864328|2</t>
  </si>
  <si>
    <t>SV|96735127|103|481864328|1</t>
  </si>
  <si>
    <t>SV|97072524|64|481864306|2</t>
  </si>
  <si>
    <t>SV|97072524|64|481864306|1</t>
  </si>
  <si>
    <t>SV|97614634|21|481864305|2</t>
  </si>
  <si>
    <t>SV|97614634|21|481864305|1</t>
  </si>
  <si>
    <t>SV|97266078|56|481864045|2</t>
  </si>
  <si>
    <t>SV|97266078|56|481864045|1</t>
  </si>
  <si>
    <t>SV|94953758|102|481864044|2</t>
  </si>
  <si>
    <t>SV|94953758|102|481864044|1</t>
  </si>
  <si>
    <t>SV|67739166|258|481864036|2</t>
  </si>
  <si>
    <t>SV|67739166|258|481864036|1</t>
  </si>
  <si>
    <t>SV|92810963|60|481864035|2</t>
  </si>
  <si>
    <t>SV|92810963|60|481864035|1</t>
  </si>
  <si>
    <t>SV|95645579|30|481863801|2</t>
  </si>
  <si>
    <t>SV|95645579|30|481863801|1</t>
  </si>
  <si>
    <t>SV|97525536|109|481863710|3</t>
  </si>
  <si>
    <t>SV|97517473|62|481863710|2</t>
  </si>
  <si>
    <t>SV|97507750|131|481863710|1</t>
  </si>
  <si>
    <t>SV|96848079|79|481863246|2</t>
  </si>
  <si>
    <t>SV|96831644|75|481863246|1</t>
  </si>
  <si>
    <t>SV|97667199|38|481863215|2</t>
  </si>
  <si>
    <t>SV|97667199|38|481863215|1</t>
  </si>
  <si>
    <t>SV|72613521|227|481863214|1</t>
  </si>
  <si>
    <t>SV|93115602|191|481862944|2</t>
  </si>
  <si>
    <t>SV|93115602|191|481862944|1</t>
  </si>
  <si>
    <t>SV|74879520|161|481862530|2</t>
  </si>
  <si>
    <t>SV|74879520|161|481862530|1</t>
  </si>
  <si>
    <t>LF|71340616|18|481862462|1</t>
  </si>
  <si>
    <t>SV|96083422|308|481862460|2</t>
  </si>
  <si>
    <t>SV|96083422|308|481862460|1</t>
  </si>
  <si>
    <t>KR|15787420|37|481862287|11</t>
  </si>
  <si>
    <t>KR|15787408|32|481862287|10</t>
  </si>
  <si>
    <t>KR|15787399|32|481862287|9</t>
  </si>
  <si>
    <t>KR|15787390|36|481862287|8</t>
  </si>
  <si>
    <t>KR|15787385|37|481862287|7</t>
  </si>
  <si>
    <t>KR|15783172|37|481862287|6</t>
  </si>
  <si>
    <t>KR|15783168|36|481862287|5</t>
  </si>
  <si>
    <t>KR|15783160|43|481862287|4</t>
  </si>
  <si>
    <t>KR|15569885|41|481862287|3</t>
  </si>
  <si>
    <t>KR|15429189|40|481862287|2</t>
  </si>
  <si>
    <t>KR|15391639|39|481862287|1</t>
  </si>
  <si>
    <t>KR|74527608|56|481861938|2</t>
  </si>
  <si>
    <t>KR|74527608|56|481861938|1</t>
  </si>
  <si>
    <t>SV|97895714|36|481861932|1</t>
  </si>
  <si>
    <t>SV|97895714|36|481861931|2</t>
  </si>
  <si>
    <t>SV|97895714|36|481861931|1</t>
  </si>
  <si>
    <t>SV|97206204|49|481861926|2</t>
  </si>
  <si>
    <t>SV|97206204|49|481861926|1</t>
  </si>
  <si>
    <t>KR|73895857|196|481861925|2</t>
  </si>
  <si>
    <t>KR|73895857|196|481861925|1</t>
  </si>
  <si>
    <t>SV|97206204|49|481861924|1</t>
  </si>
  <si>
    <t>SV|97805779|25|481861864|2</t>
  </si>
  <si>
    <t>SV|97805779|25|481861864|1</t>
  </si>
  <si>
    <t>KR|73332074|205|481861859|2</t>
  </si>
  <si>
    <t>KR|73332074|205|481861859|1</t>
  </si>
  <si>
    <t>SV|97739200|19|481861770|2</t>
  </si>
  <si>
    <t>SV|97739200|19|481861770|1</t>
  </si>
  <si>
    <t>SV|93285721|235|481861769|2</t>
  </si>
  <si>
    <t>SV|93285721|235|481861769|1</t>
  </si>
  <si>
    <t>SV|94966953|88|481861730|3</t>
  </si>
  <si>
    <t>SV|94966953|88|481861730|2</t>
  </si>
  <si>
    <t>SV|94966953|88|481861730|1</t>
  </si>
  <si>
    <t>SV|74922280|369|481861343|1</t>
  </si>
  <si>
    <t>SV|97863987|47|481861336|6</t>
  </si>
  <si>
    <t>SV|97717721|16|481861336|5</t>
  </si>
  <si>
    <t>SV|97015051|24|481861336|4</t>
  </si>
  <si>
    <t>SV|96222567|40|481861336|2</t>
  </si>
  <si>
    <t>SV|96210855|67|481861336|1</t>
  </si>
  <si>
    <t>SV|98406168|12|481861095|2</t>
  </si>
  <si>
    <t>SV|98406168|12|481861095|1</t>
  </si>
  <si>
    <t>SV|96884210|54|481860992|2</t>
  </si>
  <si>
    <t>SV|96884210|54|481860992|1</t>
  </si>
  <si>
    <t>SV|97716245|36|481860989|2</t>
  </si>
  <si>
    <t>SV|97716245|36|481860989|1</t>
  </si>
  <si>
    <t>KR|72788780|113|481860935|6</t>
  </si>
  <si>
    <t>DA|6485902|112|481860935|2</t>
  </si>
  <si>
    <t>DA|4517009|31|481860935|1</t>
  </si>
  <si>
    <t>SV|94186654|48|481860935|5</t>
  </si>
  <si>
    <t>SV|94186385|43|481860935|4</t>
  </si>
  <si>
    <t>SV|94185502|54|481860935|3</t>
  </si>
  <si>
    <t>LF|70271023|45|481860840|1</t>
  </si>
  <si>
    <t>SV|98179537|29|481860074|3</t>
  </si>
  <si>
    <t>SV|98178304|32|481860074|2</t>
  </si>
  <si>
    <t>SV|98174438|37|481860074|1</t>
  </si>
  <si>
    <t>LV|9578091|122|481857374|1</t>
  </si>
  <si>
    <t>SV|73348188|64|481854986|1</t>
  </si>
  <si>
    <t>LV|431104511|290|481853972|1</t>
  </si>
  <si>
    <t>LV|432026810|134|481853969|2</t>
  </si>
  <si>
    <t>LV|432026810|134|481853969|1</t>
  </si>
  <si>
    <t>LV|33575166|9|481850891|1</t>
  </si>
  <si>
    <t>SV|73348197|38|481849217|1</t>
  </si>
  <si>
    <t>SV|486406213|47|481849210|1</t>
  </si>
  <si>
    <t>LV|8344421|103|481848911|1</t>
  </si>
  <si>
    <t>LV|481469811|321|481848203|2</t>
  </si>
  <si>
    <t>LV|481469811|321|481848203|1</t>
  </si>
  <si>
    <t>SV|75113201|200|481847650|1</t>
  </si>
  <si>
    <t>LV|9473442|61|481847144|1</t>
  </si>
  <si>
    <t>LV|482032115|245|481846971|2</t>
  </si>
  <si>
    <t>LV|482032115|245|481846971|1</t>
  </si>
  <si>
    <t>LV|9242589|326|481846130|2</t>
  </si>
  <si>
    <t>LV|9242589|326|481846130|1</t>
  </si>
  <si>
    <t>KV|309683841|357|481803828|2</t>
  </si>
  <si>
    <t>KV|309683841|357|481803828|1</t>
  </si>
  <si>
    <t>SV|73344249|353|481789645|12</t>
  </si>
  <si>
    <t>SV|73344249|353|481789645|11</t>
  </si>
  <si>
    <t>LF|70371452|162|481786744|1</t>
  </si>
  <si>
    <t>SV|69141278|116|481786626|2</t>
  </si>
  <si>
    <t>SV|69141278|116|481786626|1</t>
  </si>
  <si>
    <t>SV|69141278|116|481786625|2</t>
  </si>
  <si>
    <t>SV|69141278|116|481786625|1</t>
  </si>
  <si>
    <t>SV|72994507|191|481786544|7</t>
  </si>
  <si>
    <t>SV|71467968|148|481786544|6</t>
  </si>
  <si>
    <t>SV|62074861|133|481786544|5</t>
  </si>
  <si>
    <t>SV|97275522|92|481786544|2</t>
  </si>
  <si>
    <t>LF|71310269|59|481786544|4</t>
  </si>
  <si>
    <t>SV|96306787|82|481786544|1</t>
  </si>
  <si>
    <t>KR|73773792|111|481786544|3</t>
  </si>
  <si>
    <t>SV|95857209|62|481786536|1</t>
  </si>
  <si>
    <t>SV|92909133|116|481786353|3</t>
  </si>
  <si>
    <t>SV|92909133|116|481786353|2</t>
  </si>
  <si>
    <t>SV|92909133|116|481786353|1</t>
  </si>
  <si>
    <t>SV|95311865|55|481786272|1</t>
  </si>
  <si>
    <t>SV|74148350|689|481786229|2</t>
  </si>
  <si>
    <t>SV|74148350|689|481786229|1</t>
  </si>
  <si>
    <t>SV|95035523|210|481786222|1</t>
  </si>
  <si>
    <t>SV|71728717|350|481786104|1</t>
  </si>
  <si>
    <t>DA|773372|260|481786045|1</t>
  </si>
  <si>
    <t>SV|97425859|46|481785947|1</t>
  </si>
  <si>
    <t>SV|70549557|104|481785840|1</t>
  </si>
  <si>
    <t>KR|73619653|44|481785657|2</t>
  </si>
  <si>
    <t>KR|73619653|44|481785657|1</t>
  </si>
  <si>
    <t>SV|96907755|26|481785592|2</t>
  </si>
  <si>
    <t>SV|96907755|26|481785592|1</t>
  </si>
  <si>
    <t>SV|4677322|154|481785406|5</t>
  </si>
  <si>
    <t>SV|91856818|143|481785406|1</t>
  </si>
  <si>
    <t>KR|74296455|69|481785390|4</t>
  </si>
  <si>
    <t>KR|74296455|69|481785390|3</t>
  </si>
  <si>
    <t>KR|74208384|180|481785390|2</t>
  </si>
  <si>
    <t>KR|74208384|180|481785390|1</t>
  </si>
  <si>
    <t>SV|72305420|102|481785228|3</t>
  </si>
  <si>
    <t>SV|72305420|102|481785228|2</t>
  </si>
  <si>
    <t>SV|72305420|102|481785228|1</t>
  </si>
  <si>
    <t>SV|93745040|155|481785138|2</t>
  </si>
  <si>
    <t>SV|93745040|155|481785138|1</t>
  </si>
  <si>
    <t>SV|93736971|73|481785137|2</t>
  </si>
  <si>
    <t>SV|93736971|73|481785137|1</t>
  </si>
  <si>
    <t>SV|95311865|55|481785127|3</t>
  </si>
  <si>
    <t>SV|95311865|55|481785127|2</t>
  </si>
  <si>
    <t>SV|95311865|55|481785127|1</t>
  </si>
  <si>
    <t>SV|94953035|77|481785052|2</t>
  </si>
  <si>
    <t>SV|94953035|77|481785052|1</t>
  </si>
  <si>
    <t>SV|94292130|132|481784849|2</t>
  </si>
  <si>
    <t>SV|94292130|132|481784849|1</t>
  </si>
  <si>
    <t>KR|74219118|30|481784848|3</t>
  </si>
  <si>
    <t>KR|74219118|30|481784848|2</t>
  </si>
  <si>
    <t>KR|74219118|30|481784848|1</t>
  </si>
  <si>
    <t>SV|69909881|282|481784847|2</t>
  </si>
  <si>
    <t>SV|69909881|282|481784847|1</t>
  </si>
  <si>
    <t>KR|72025818|213|481784846|1</t>
  </si>
  <si>
    <t>SV|416845233|270|481784845|3</t>
  </si>
  <si>
    <t>SV|416845233|270|481784845|2</t>
  </si>
  <si>
    <t>SV|416845233|270|481784845|1</t>
  </si>
  <si>
    <t>SV|98414029|29|481784479|2</t>
  </si>
  <si>
    <t>SV|98414029|29|481784479|1</t>
  </si>
  <si>
    <t>KR|74580900|63|481784102|1</t>
  </si>
  <si>
    <t>SV|95092877|104|481783880|2</t>
  </si>
  <si>
    <t>SV|95092877|104|481783880|1</t>
  </si>
  <si>
    <t>SV|72305419|101|481783826|3</t>
  </si>
  <si>
    <t>SV|72305419|101|481783826|2</t>
  </si>
  <si>
    <t>SV|72305419|101|481783826|1</t>
  </si>
  <si>
    <t>SV|72305416|97|481783819|2</t>
  </si>
  <si>
    <t>SV|72305416|97|481783819|1</t>
  </si>
  <si>
    <t>SV|72305420|102|481783817|3</t>
  </si>
  <si>
    <t>SV|72305420|102|481783817|2</t>
  </si>
  <si>
    <t>SV|72305420|102|481783817|1</t>
  </si>
  <si>
    <t>SV|92616744|127|481783783|2</t>
  </si>
  <si>
    <t>SV|92616744|127|481783783|1</t>
  </si>
  <si>
    <t>SV|92610787|119|481783778|2</t>
  </si>
  <si>
    <t>SV|92610787|119|481783778|1</t>
  </si>
  <si>
    <t>SV|95907680|88|481783777|2</t>
  </si>
  <si>
    <t>SV|95907680|88|481783777|1</t>
  </si>
  <si>
    <t>SV|95099943|99|481783774|2</t>
  </si>
  <si>
    <t>SV|95099943|99|481783774|1</t>
  </si>
  <si>
    <t>SV|93309653|43|481783387|3</t>
  </si>
  <si>
    <t>SV|93309653|43|481783387|2</t>
  </si>
  <si>
    <t>SV|93309653|43|481783387|1</t>
  </si>
  <si>
    <t>SV|95608403|38|481783228|2</t>
  </si>
  <si>
    <t>SV|95608403|38|481783228|1</t>
  </si>
  <si>
    <t>SV|95601441|39|481783196|2</t>
  </si>
  <si>
    <t>SV|95601441|39|481783196|1</t>
  </si>
  <si>
    <t>SV|95600725|63|481783167|2</t>
  </si>
  <si>
    <t>SV|95600725|63|481783167|1</t>
  </si>
  <si>
    <t>DA|603820|77|481783137|2</t>
  </si>
  <si>
    <t>DA|603820|77|481783137|1</t>
  </si>
  <si>
    <t>KR|73191925|56|481783131|2</t>
  </si>
  <si>
    <t>KR|73191925|56|481783131|1</t>
  </si>
  <si>
    <t>SV|73113081|113|481783123|2</t>
  </si>
  <si>
    <t>SV|73113081|113|481783123|1</t>
  </si>
  <si>
    <t>SV|96520209|60|481783121|2</t>
  </si>
  <si>
    <t>SV|96520209|60|481783121|1</t>
  </si>
  <si>
    <t>SV|95208024|57|481783119|2</t>
  </si>
  <si>
    <t>SV|95208024|57|481783119|1</t>
  </si>
  <si>
    <t>SV|97981892|11|481782922|2</t>
  </si>
  <si>
    <t>SV|97981892|11|481782922|1</t>
  </si>
  <si>
    <t>SV|427147415|166|481782697|2</t>
  </si>
  <si>
    <t>SV|427147415|166|481782697|1</t>
  </si>
  <si>
    <t>SV|92692914|39|481782696|2</t>
  </si>
  <si>
    <t>SV|92692914|39|481782696|1</t>
  </si>
  <si>
    <t>DA|188762|113|481782694|2</t>
  </si>
  <si>
    <t>DA|188762|113|481782694|1</t>
  </si>
  <si>
    <t>KR|74380372|90|481782523|17</t>
  </si>
  <si>
    <t>KR|74380372|90|481782523|16</t>
  </si>
  <si>
    <t>SV|97801917|25|481782523|9</t>
  </si>
  <si>
    <t>SV|97801917|25|481782523|8</t>
  </si>
  <si>
    <t>SV|97800911|44|481782523|7</t>
  </si>
  <si>
    <t>SV|97800911|44|481782523|6</t>
  </si>
  <si>
    <t>SV|97800026|35|481782523|5</t>
  </si>
  <si>
    <t>SV|97800026|35|481782523|4</t>
  </si>
  <si>
    <t>SV|97769171|69|481782523|3</t>
  </si>
  <si>
    <t>SV|97769171|69|481782523|2</t>
  </si>
  <si>
    <t>KR|74278270|72|481782523|15</t>
  </si>
  <si>
    <t>KR|74278270|72|481782523|14</t>
  </si>
  <si>
    <t>KR|74273733|80|481782523|13</t>
  </si>
  <si>
    <t>KR|74273733|80|481782523|12</t>
  </si>
  <si>
    <t>KR|74273712|91|481782523|11</t>
  </si>
  <si>
    <t>KR|74273712|91|481782523|10</t>
  </si>
  <si>
    <t>SV|98256285|22|481782466|2</t>
  </si>
  <si>
    <t>SV|98245420|21|481782466|1</t>
  </si>
  <si>
    <t>SV|92982679|207|481782457|4</t>
  </si>
  <si>
    <t>SV|92697984|127|481782457|3</t>
  </si>
  <si>
    <t>SV|92691327|201|481782457|2</t>
  </si>
  <si>
    <t>SV|92686911|182|481782457|1</t>
  </si>
  <si>
    <t>SV|95704566|61|481782108|2</t>
  </si>
  <si>
    <t>SV|95704566|61|481782108|1</t>
  </si>
  <si>
    <t>SV|92865460|44|481782107|2</t>
  </si>
  <si>
    <t>SV|92865460|44|481782107|1</t>
  </si>
  <si>
    <t>SV|75574289|58|481782105|1</t>
  </si>
  <si>
    <t>LF|70507258|37|481782104|1</t>
  </si>
  <si>
    <t>SV|95642839|47|481782102|2</t>
  </si>
  <si>
    <t>SV|95642839|47|481782102|1</t>
  </si>
  <si>
    <t>LF|70612382|48|481782100|1</t>
  </si>
  <si>
    <t>SV|72305422|100|481781488|3</t>
  </si>
  <si>
    <t>SV|72305422|100|481781488|2</t>
  </si>
  <si>
    <t>SV|72305422|100|481781488|1</t>
  </si>
  <si>
    <t>DA|773372|260|481781481|1</t>
  </si>
  <si>
    <t>SV|427174784|136|481780737|3</t>
  </si>
  <si>
    <t>SV|427174784|136|481780737|2</t>
  </si>
  <si>
    <t>SV|427174784|136|481780737|1</t>
  </si>
  <si>
    <t>SV|73483384|79|481780734|3</t>
  </si>
  <si>
    <t>SV|73483384|79|481780734|2</t>
  </si>
  <si>
    <t>SV|73483384|79|481780734|1</t>
  </si>
  <si>
    <t>SV|92013119|152|481780733|2</t>
  </si>
  <si>
    <t>SV|92013119|152|481780733|1</t>
  </si>
  <si>
    <t>SV|70920130|94|481780383|2</t>
  </si>
  <si>
    <t>SV|70920130|94|481780383|1</t>
  </si>
  <si>
    <t>LF|70812837|90|481780232|1</t>
  </si>
  <si>
    <t>SV|96925864|31|481780175|2</t>
  </si>
  <si>
    <t>SV|486408239|115|481779814|1</t>
  </si>
  <si>
    <t>SV|91249743|117|481779814|2</t>
  </si>
  <si>
    <t>KR|71646073|288|481778973|2</t>
  </si>
  <si>
    <t>KR|71646073|288|481778973|1</t>
  </si>
  <si>
    <t>SV|94943250|50|481778633|2</t>
  </si>
  <si>
    <t>SV|94943250|50|481778633|1</t>
  </si>
  <si>
    <t>SV|94956107|61|481778632|2</t>
  </si>
  <si>
    <t>SV|94956107|61|481778632|1</t>
  </si>
  <si>
    <t>SV|486042134|263|481778630|2</t>
  </si>
  <si>
    <t>SV|486042134|263|481778630|1</t>
  </si>
  <si>
    <t>SV|72190643|117|481778627|2</t>
  </si>
  <si>
    <t>SV|72190643|117|481778627|1</t>
  </si>
  <si>
    <t>SV|98124943|22|481778402|2</t>
  </si>
  <si>
    <t>SV|98124943|22|481778402|1</t>
  </si>
  <si>
    <t>SV|98157609|23|481778401|2</t>
  </si>
  <si>
    <t>SV|98157609|23|481778401|1</t>
  </si>
  <si>
    <t>SV|98148216|17|481778400|2</t>
  </si>
  <si>
    <t>SV|98148216|17|481778400|1</t>
  </si>
  <si>
    <t>SV|97918177|84|481778113|1</t>
  </si>
  <si>
    <t>KR|1122899|274|481777922|3</t>
  </si>
  <si>
    <t>KR|1122899|274|481777922|2</t>
  </si>
  <si>
    <t>KR|1122899|274|481777922|1</t>
  </si>
  <si>
    <t>SV|98104075|26|481777425|2</t>
  </si>
  <si>
    <t>SV|98104075|26|481777425|1</t>
  </si>
  <si>
    <t>SV|97324870|39|481776632|2</t>
  </si>
  <si>
    <t>SV|97324870|39|481776632|1</t>
  </si>
  <si>
    <t>LF|70693490|93|481776629|1</t>
  </si>
  <si>
    <t>SV|97611809|24|481776625|3</t>
  </si>
  <si>
    <t>SV|97611809|24|481776625|2</t>
  </si>
  <si>
    <t>SV|97611809|24|481776625|1</t>
  </si>
  <si>
    <t>SV|97787585|21|481776624|3</t>
  </si>
  <si>
    <t>SV|97787585|21|481776624|2</t>
  </si>
  <si>
    <t>SV|97787585|21|481776624|1</t>
  </si>
  <si>
    <t>SV|97594791|31|481776621|3</t>
  </si>
  <si>
    <t>SV|97594791|31|481776621|2</t>
  </si>
  <si>
    <t>SV|97594791|31|481776621|1</t>
  </si>
  <si>
    <t>SV|97789411|46|481776620|3</t>
  </si>
  <si>
    <t>SV|97789411|46|481776620|2</t>
  </si>
  <si>
    <t>SV|97789411|46|481776620|1</t>
  </si>
  <si>
    <t>SV|97179470|58|481776619|3</t>
  </si>
  <si>
    <t>SV|97179470|58|481776619|2</t>
  </si>
  <si>
    <t>SV|97179470|58|481776619|1</t>
  </si>
  <si>
    <t>SV|96711864|73|481776369|2</t>
  </si>
  <si>
    <t>SV|96711864|73|481776369|1</t>
  </si>
  <si>
    <t>SV|97036759|66|481776368|2</t>
  </si>
  <si>
    <t>SV|97036759|66|481776368|1</t>
  </si>
  <si>
    <t>SV|98374367|9|481776367|2</t>
  </si>
  <si>
    <t>SV|98374367|9|481776367|1</t>
  </si>
  <si>
    <t>SV|69909881|282|481775881|1</t>
  </si>
  <si>
    <t>SV|69909881|282|481775880|1</t>
  </si>
  <si>
    <t>SV|72305422|100|481775200|2</t>
  </si>
  <si>
    <t>SV|72305422|100|481775200|1</t>
  </si>
  <si>
    <t>SV|416406121|78|481774904|2</t>
  </si>
  <si>
    <t>SV|416406121|78|481774904|1</t>
  </si>
  <si>
    <t>SV|70798348|56|481774847|2</t>
  </si>
  <si>
    <t>DA|3239308|798|481774847|1</t>
  </si>
  <si>
    <t>SV|73226877|128|481774234|4</t>
  </si>
  <si>
    <t>SV|93267979|91|481774234|3</t>
  </si>
  <si>
    <t>SV|93266433|96|481774234|2</t>
  </si>
  <si>
    <t>SV|93261682|109|481774234|1</t>
  </si>
  <si>
    <t>SV|72325742|219|481774230|1</t>
  </si>
  <si>
    <t>SV|97172796|89|481773822|4</t>
  </si>
  <si>
    <t>SV|97172796|89|481773822|3</t>
  </si>
  <si>
    <t>SV|97170031|20|481773822|2</t>
  </si>
  <si>
    <t>SV|97170031|20|481773822|1</t>
  </si>
  <si>
    <t>SV|73101834|226|481773097|2</t>
  </si>
  <si>
    <t>SV|73101834|226|481773097|1</t>
  </si>
  <si>
    <t>SV|97772238|34|481771857|2</t>
  </si>
  <si>
    <t>SV|97772238|34|481771857|1</t>
  </si>
  <si>
    <t>SV|97392041|51|481771840|4</t>
  </si>
  <si>
    <t>SV|97388082|46|481771840|3</t>
  </si>
  <si>
    <t>SV|97220736|30|481771840|2</t>
  </si>
  <si>
    <t>SV|97206900|84|481771840|1</t>
  </si>
  <si>
    <t>DA|8395689|237|481771713|2</t>
  </si>
  <si>
    <t>DA|8395689|237|481771713|1</t>
  </si>
  <si>
    <t>SV|92509008|79|481771480|2</t>
  </si>
  <si>
    <t>SV|92509008|79|481771480|1</t>
  </si>
  <si>
    <t>SV|92504687|68|481771479|2</t>
  </si>
  <si>
    <t>SV|92504687|68|481771479|1</t>
  </si>
  <si>
    <t>SV|73387520|120|481771478|2</t>
  </si>
  <si>
    <t>SV|73387520|120|481771478|1</t>
  </si>
  <si>
    <t>SV|74308858|33|481771473|2</t>
  </si>
  <si>
    <t>SV|74308858|33|481771473|1</t>
  </si>
  <si>
    <t>SV|72305419|101|481771421|3</t>
  </si>
  <si>
    <t>SV|72305419|101|481771421|2</t>
  </si>
  <si>
    <t>SV|72305419|101|481771421|1</t>
  </si>
  <si>
    <t>KR|74582173|55|481771394|1</t>
  </si>
  <si>
    <t>SV|74674540|76|481771330|2</t>
  </si>
  <si>
    <t>SV|74674540|76|481771330|1</t>
  </si>
  <si>
    <t>SV|97756296|32|481771327|3</t>
  </si>
  <si>
    <t>SV|97756296|32|481771327|2</t>
  </si>
  <si>
    <t>SV|95221489|166|481771118|3</t>
  </si>
  <si>
    <t>SV|95221489|166|481771118|2</t>
  </si>
  <si>
    <t>SV|95221489|166|481771118|1</t>
  </si>
  <si>
    <t>SV|98185919|17|481771053|3</t>
  </si>
  <si>
    <t>SV|98185919|17|481771053|2</t>
  </si>
  <si>
    <t>SV|428780653|117|481770979|2</t>
  </si>
  <si>
    <t>SV|428780653|117|481770979|1</t>
  </si>
  <si>
    <t>LF|60029792|156|481770978|1</t>
  </si>
  <si>
    <t>SV|95610117|78|481770929|2</t>
  </si>
  <si>
    <t>SV|95610117|78|481770929|1</t>
  </si>
  <si>
    <t>DA|8188605|73|481770770|2</t>
  </si>
  <si>
    <t>DA|8188605|73|481770770|1</t>
  </si>
  <si>
    <t>SV|97316134|78|481770769|2</t>
  </si>
  <si>
    <t>SV|97316134|78|481770769|1</t>
  </si>
  <si>
    <t>SV|97316134|78|481770768|2</t>
  </si>
  <si>
    <t>SV|97316134|78|481770768|1</t>
  </si>
  <si>
    <t>AS|5722609|92|481770767|2</t>
  </si>
  <si>
    <t>AS|5722609|92|481770767|1</t>
  </si>
  <si>
    <t>KR|72429159|177|481770766|2</t>
  </si>
  <si>
    <t>KR|72429159|177|481770766|1</t>
  </si>
  <si>
    <t>KR|72364027|111|481770765|2</t>
  </si>
  <si>
    <t>KR|72364027|111|481770765|1</t>
  </si>
  <si>
    <t>SV|97316124|100|481770764|2</t>
  </si>
  <si>
    <t>SV|97316124|100|481770764|1</t>
  </si>
  <si>
    <t>LV|8343165|63|481770760|2</t>
  </si>
  <si>
    <t>LV|8343165|63|481770760|1</t>
  </si>
  <si>
    <t>SV|96181856|70|481770759|2</t>
  </si>
  <si>
    <t>SV|96181856|70|481770759|1</t>
  </si>
  <si>
    <t>SV|97544010|43|481770757|2</t>
  </si>
  <si>
    <t>SV|97544010|43|481770757|1</t>
  </si>
  <si>
    <t>SV|96184157|46|481770756|2</t>
  </si>
  <si>
    <t>SV|96184157|46|481770756|1</t>
  </si>
  <si>
    <t>SV|97657202|50|481770627|2</t>
  </si>
  <si>
    <t>SV|97657202|50|481770627|1</t>
  </si>
  <si>
    <t>SV|72003006|217|481770619|2</t>
  </si>
  <si>
    <t>SV|72003006|217|481770619|1</t>
  </si>
  <si>
    <t>SV|98281483|8|481770618|2</t>
  </si>
  <si>
    <t>SV|98281483|8|481770618|1</t>
  </si>
  <si>
    <t>SV|91696692|140|481770617|2</t>
  </si>
  <si>
    <t>SV|91696692|140|481770617|1</t>
  </si>
  <si>
    <t>SV|91287014|84|481770616|2</t>
  </si>
  <si>
    <t>SV|91287014|84|481770616|1</t>
  </si>
  <si>
    <t>KR|73910887|47|481770615|2</t>
  </si>
  <si>
    <t>KR|73910887|47|481770615|1</t>
  </si>
  <si>
    <t>SV|98281808|33|481770613|2</t>
  </si>
  <si>
    <t>SV|98281808|33|481770613|1</t>
  </si>
  <si>
    <t>SV|98281798|8|481770612|2</t>
  </si>
  <si>
    <t>SV|98281798|8|481770612|1</t>
  </si>
  <si>
    <t>SV|98461885|10|481770428|1</t>
  </si>
  <si>
    <t>SV|96637348|52|481770423|3</t>
  </si>
  <si>
    <t>SV|96636165|32|481770423|2</t>
  </si>
  <si>
    <t>SV|96629570|34|481770423|1</t>
  </si>
  <si>
    <t>SV|96637348|52|481770385|3</t>
  </si>
  <si>
    <t>SV|96636165|32|481770385|2</t>
  </si>
  <si>
    <t>SV|96629570|34|481770385|1</t>
  </si>
  <si>
    <t>SV|96637348|52|481770384|3</t>
  </si>
  <si>
    <t>SV|96636165|32|481770384|2</t>
  </si>
  <si>
    <t>SV|96629570|34|481770384|1</t>
  </si>
  <si>
    <t>SV|96637348|52|481770383|3</t>
  </si>
  <si>
    <t>SV|96636165|32|481770383|2</t>
  </si>
  <si>
    <t>SV|96629570|34|481770383|1</t>
  </si>
  <si>
    <t>KR|71524428|185|481770151|5</t>
  </si>
  <si>
    <t>SV|92577344|86|481770151|4</t>
  </si>
  <si>
    <t>SV|92568672|62|481770151|3</t>
  </si>
  <si>
    <t>SV|92385851|97|481770151|2</t>
  </si>
  <si>
    <t>SV|92367986|114|481770151|1</t>
  </si>
  <si>
    <t>KR|74136252|63|481770094|1</t>
  </si>
  <si>
    <t>SV|96960715|12|481769737|2</t>
  </si>
  <si>
    <t>SV|95952626|77|481769689|2</t>
  </si>
  <si>
    <t>SV|95945301|58|481769689|1</t>
  </si>
  <si>
    <t>LF|70533427|197|481769561|1</t>
  </si>
  <si>
    <t>SV|428348487|142|481769418|2</t>
  </si>
  <si>
    <t>SV|428348487|142|481769418|1</t>
  </si>
  <si>
    <t>LV|430984900|98|481769246|2</t>
  </si>
  <si>
    <t>LV|430984900|98|481769246|1</t>
  </si>
  <si>
    <t>SV|96788939|21|481769243|2</t>
  </si>
  <si>
    <t>SV|96788939|21|481769243|1</t>
  </si>
  <si>
    <t>SV|70285155|173|481769179|4</t>
  </si>
  <si>
    <t>SV|70284997|218|481769179|3</t>
  </si>
  <si>
    <t>KR|71630573|262|481769179|2</t>
  </si>
  <si>
    <t>SV|91216250|117|481769179|1</t>
  </si>
  <si>
    <t>KR|12602392|177|481769029|2</t>
  </si>
  <si>
    <t>KR|12602392|177|481769029|1</t>
  </si>
  <si>
    <t>SV|71839791|116|481769028|2</t>
  </si>
  <si>
    <t>SV|71839791|116|481769028|1</t>
  </si>
  <si>
    <t>SV|93992113|105|481769027|2</t>
  </si>
  <si>
    <t>SV|93992113|105|481769027|1</t>
  </si>
  <si>
    <t>SV|91176801|103|481769024|2</t>
  </si>
  <si>
    <t>SV|91176801|103|481769024|1</t>
  </si>
  <si>
    <t>AS|6536506|168|481769018|2</t>
  </si>
  <si>
    <t>AS|6536506|168|481769018|1</t>
  </si>
  <si>
    <t>SV|95827690|17|481769017|2</t>
  </si>
  <si>
    <t>SV|95827690|17|481769017|1</t>
  </si>
  <si>
    <t>LF|71269502|29|481768732|1</t>
  </si>
  <si>
    <t>DA|2607109|54|481768729|2</t>
  </si>
  <si>
    <t>DA|2607109|54|481768729|1</t>
  </si>
  <si>
    <t>SV|96960752|31|481768360|3</t>
  </si>
  <si>
    <t>SV|96960752|31|481768360|2</t>
  </si>
  <si>
    <t>SV|96960752|31|481768360|1</t>
  </si>
  <si>
    <t>SV|97038845|22|481768293|4</t>
  </si>
  <si>
    <t>SV|97038845|22|481768293|3</t>
  </si>
  <si>
    <t>SV|97031170|15|481768293|2</t>
  </si>
  <si>
    <t>SV|97031170|15|481768293|1</t>
  </si>
  <si>
    <t>SV|97055058|19|481768289|3</t>
  </si>
  <si>
    <t>SV|97055058|19|481768289|2</t>
  </si>
  <si>
    <t>SV|97055058|19|481768289|1</t>
  </si>
  <si>
    <t>SV|97716245|36|481767624|2</t>
  </si>
  <si>
    <t>SV|97716245|36|481767624|1</t>
  </si>
  <si>
    <t>SV|96735127|103|481767619|2</t>
  </si>
  <si>
    <t>SV|96735127|103|481767619|1</t>
  </si>
  <si>
    <t>LV|10110773|183|481767520|2</t>
  </si>
  <si>
    <t>LV|10110773|183|481767520|1</t>
  </si>
  <si>
    <t>SV|97758301|26|481767518|2</t>
  </si>
  <si>
    <t>SV|97758301|26|481767518|1</t>
  </si>
  <si>
    <t>SV|97635950|28|481767517|2</t>
  </si>
  <si>
    <t>SV|97635950|28|481767517|1</t>
  </si>
  <si>
    <t>KR|73949559|147|481767385|2</t>
  </si>
  <si>
    <t>KR|73949559|147|481767385|1</t>
  </si>
  <si>
    <t>KR|73949559|147|481767384|2</t>
  </si>
  <si>
    <t>KR|73949559|147|481767384|1</t>
  </si>
  <si>
    <t>SV|96958509|49|481767383|2</t>
  </si>
  <si>
    <t>SV|96958509|49|481767383|1</t>
  </si>
  <si>
    <t>LF|70655567|118|481767382|2</t>
  </si>
  <si>
    <t>LF|70606608|53|481767382|1</t>
  </si>
  <si>
    <t>SV|97292173|169|481767260|1</t>
  </si>
  <si>
    <t>SV|97565979|47|481767147|2</t>
  </si>
  <si>
    <t>SV|97565979|47|481767147|1</t>
  </si>
  <si>
    <t>SV|98018032|40|481766858|2</t>
  </si>
  <si>
    <t>SV|98018032|40|481766858|1</t>
  </si>
  <si>
    <t>LF|70591117|69|481766783|1</t>
  </si>
  <si>
    <t>SV|61188338|75|481766039|2</t>
  </si>
  <si>
    <t>SV|61188338|75|481766039|1</t>
  </si>
  <si>
    <t>HA|2040532|359|481765563|2</t>
  </si>
  <si>
    <t>HA|2040532|359|481765563|1</t>
  </si>
  <si>
    <t>SV|71918087|229|481765559|3</t>
  </si>
  <si>
    <t>SV|71918087|229|481765557|3</t>
  </si>
  <si>
    <t>LF|70390088|71|481765508|1</t>
  </si>
  <si>
    <t>SV|93749011|74|481765111|2</t>
  </si>
  <si>
    <t>SV|93749011|74|481765111|1</t>
  </si>
  <si>
    <t>LV|431142685|248|481764740|2</t>
  </si>
  <si>
    <t>LV|431142685|248|481764740|1</t>
  </si>
  <si>
    <t>KR|74591716|24|481764717|3</t>
  </si>
  <si>
    <t>KR|74591716|24|481764717|2</t>
  </si>
  <si>
    <t>KR|74591716|24|481764717|1</t>
  </si>
  <si>
    <t>LV|9467486|144|481764512|1</t>
  </si>
  <si>
    <t>SV|98488067|10|481764427|5</t>
  </si>
  <si>
    <t>SV|97843817|25|481764427|3</t>
  </si>
  <si>
    <t>SV|97677627|41|481764427|2</t>
  </si>
  <si>
    <t>SV|97671322|168|481764427|1</t>
  </si>
  <si>
    <t>KR|74285830|127|481764427|4</t>
  </si>
  <si>
    <t>SV|98419954|22|481763813|2</t>
  </si>
  <si>
    <t>SV|98419954|22|481763813|1</t>
  </si>
  <si>
    <t>LV|425084695|155|481759722|2</t>
  </si>
  <si>
    <t>LV|425084695|155|481759722|1</t>
  </si>
  <si>
    <t>LV|9751410|158|481759389|2</t>
  </si>
  <si>
    <t>LV|9751410|158|481759389|1</t>
  </si>
  <si>
    <t>LV|481310813|74|481759385|1</t>
  </si>
  <si>
    <t>LV|48281564|31|481757078|1</t>
  </si>
  <si>
    <t>LV|9136129|261|481755502|2</t>
  </si>
  <si>
    <t>LV|9136129|261|481755502|1</t>
  </si>
  <si>
    <t>SV|97752219|11|481754389|5</t>
  </si>
  <si>
    <t>SV|92241639|56|481754389|4</t>
  </si>
  <si>
    <t>SV|92237770|90|481754389|3</t>
  </si>
  <si>
    <t>SV|92233965|36|481754389|2</t>
  </si>
  <si>
    <t>SV|92233291|48|481754389|1</t>
  </si>
  <si>
    <t>SV|94856261|266|481752252|5</t>
  </si>
  <si>
    <t>SV|94238070|377|481752252|4</t>
  </si>
  <si>
    <t>SV|93876352|271|481752252|3</t>
  </si>
  <si>
    <t>SV|93554502|370|481752252|2</t>
  </si>
  <si>
    <t>SV|92921964|288|481752252|1</t>
  </si>
  <si>
    <t>SV|92188481|481|481752252|6</t>
  </si>
  <si>
    <t>SV|98152607|14|481752072|3</t>
  </si>
  <si>
    <t>SV|98149031|14|481752072|2</t>
  </si>
  <si>
    <t>LV|431673579|268|481752072|4</t>
  </si>
  <si>
    <t>SV|94303790|100|481752072|1</t>
  </si>
  <si>
    <t>LV|481522052|288|481751631|1</t>
  </si>
  <si>
    <t>LV|48588643|53|481750239|1</t>
  </si>
  <si>
    <t>LV|481586736|220|481748905|1</t>
  </si>
  <si>
    <t>LV|481700555|71|481748894|1</t>
  </si>
  <si>
    <t>LV|8326955|86|481748811|2</t>
  </si>
  <si>
    <t>LV|8326955|86|481748811|1</t>
  </si>
  <si>
    <t>SV|68486863|141|481748307|5</t>
  </si>
  <si>
    <t>SV|68486862|169|481748307|4</t>
  </si>
  <si>
    <t>SV|486181745|206|481748307|8</t>
  </si>
  <si>
    <t>SV|486181679|163|481748307|7</t>
  </si>
  <si>
    <t>KR|72073239|151|481748307|3</t>
  </si>
  <si>
    <t>LV|411305802|91|481748307|6</t>
  </si>
  <si>
    <t>KR|70743819|175|481748307|2</t>
  </si>
  <si>
    <t>KR|67551834|270|481748307|1</t>
  </si>
  <si>
    <t>SV|90565704|132|481748307|9</t>
  </si>
  <si>
    <t>SV|68486863|141|481747859|5</t>
  </si>
  <si>
    <t>SV|68486862|169|481747859|4</t>
  </si>
  <si>
    <t>SV|486181745|206|481747859|8</t>
  </si>
  <si>
    <t>SV|486181679|163|481747859|7</t>
  </si>
  <si>
    <t>KR|72073239|151|481747859|3</t>
  </si>
  <si>
    <t>LV|411305802|91|481747859|6</t>
  </si>
  <si>
    <t>KR|70743819|175|481747859|2</t>
  </si>
  <si>
    <t>KR|67551834|270|481747859|1</t>
  </si>
  <si>
    <t>SV|90565704|132|481747859|9</t>
  </si>
  <si>
    <t>LV|10117384|300|481747493|1</t>
  </si>
  <si>
    <t>LV|48588642|56|481745630|1</t>
  </si>
  <si>
    <t>LV|431511800|201|481745541|2</t>
  </si>
  <si>
    <t>LV|431511800|201|481745541|1</t>
  </si>
  <si>
    <t>LF|70277097|103|481744710|1</t>
  </si>
  <si>
    <t>SV|98450690|22|481681638|1</t>
  </si>
  <si>
    <t>SV|96369512|10|481680462|5</t>
  </si>
  <si>
    <t>SV|96359670|213|481680462|4</t>
  </si>
  <si>
    <t>SV|94916278|99|481680462|3</t>
  </si>
  <si>
    <t>SV|94916145|87|481680462|2</t>
  </si>
  <si>
    <t>SV|94915464|115|481680462|1</t>
  </si>
  <si>
    <t>LV|424046638|63|481678543|1</t>
  </si>
  <si>
    <t>KR|71524428|185|481677765|5</t>
  </si>
  <si>
    <t>SV|92577344|86|481677765|4</t>
  </si>
  <si>
    <t>SV|92568672|62|481677765|3</t>
  </si>
  <si>
    <t>SV|92385851|97|481677765|2</t>
  </si>
  <si>
    <t>SV|92367986|114|481677765|1</t>
  </si>
  <si>
    <t>KR|14713208|28|481677646|4</t>
  </si>
  <si>
    <t>KR|73226620|118|481677646|5</t>
  </si>
  <si>
    <t>SV|73200779|115|481677646|6</t>
  </si>
  <si>
    <t>SV|92712157|49|481677646|3</t>
  </si>
  <si>
    <t>SV|92358907|67|481677646|2</t>
  </si>
  <si>
    <t>SV|92358108|53|481677646|1</t>
  </si>
  <si>
    <t>SV|73200779|115|481677460|1</t>
  </si>
  <si>
    <t>SV|73297371|75|481677443|4</t>
  </si>
  <si>
    <t>SV|93335430|60|481677443|3</t>
  </si>
  <si>
    <t>SV|92496634|32|481677443|2</t>
  </si>
  <si>
    <t>SV|92447847|68|481677443|1</t>
  </si>
  <si>
    <t>SV|68486863|141|481677200|5</t>
  </si>
  <si>
    <t>SV|68486862|169|481677200|4</t>
  </si>
  <si>
    <t>SV|486181745|206|481677200|7</t>
  </si>
  <si>
    <t>SV|486181679|163|481677200|6</t>
  </si>
  <si>
    <t>KR|72073239|151|481677200|3</t>
  </si>
  <si>
    <t>KR|70743819|175|481677200|2</t>
  </si>
  <si>
    <t>KR|67551834|270|481677200|1</t>
  </si>
  <si>
    <t>SV|90565704|132|481677200|8</t>
  </si>
  <si>
    <t>SV|61772151|92|481677182|5</t>
  </si>
  <si>
    <t>SV|61772151|92|481677182|4</t>
  </si>
  <si>
    <t>KR|67228372|253|481677182|2</t>
  </si>
  <si>
    <t>KR|67228372|253|481677182|1</t>
  </si>
  <si>
    <t>HA|245282|101|481677078|1</t>
  </si>
  <si>
    <t>LF|70310892|264|481676542|1</t>
  </si>
  <si>
    <t>SV|71918102|229|481676316|2</t>
  </si>
  <si>
    <t>SV|97487053|11|481676187|1</t>
  </si>
  <si>
    <t>LF|70592248|63|481676185|1</t>
  </si>
  <si>
    <t>SV|96939568|43|481676182|1</t>
  </si>
  <si>
    <t>SV|97453703|18|481675738|2</t>
  </si>
  <si>
    <t>SV|97453703|18|481675738|1</t>
  </si>
  <si>
    <t>KR|73330934|92|481675351|4</t>
  </si>
  <si>
    <t>KR|73330934|92|481675351|3</t>
  </si>
  <si>
    <t>KR|73330934|92|481675351|2</t>
  </si>
  <si>
    <t>KR|73330934|92|481675351|1</t>
  </si>
  <si>
    <t>LF|70459162|95|481675350|1</t>
  </si>
  <si>
    <t>SV|70192277|119|481675307|2</t>
  </si>
  <si>
    <t>SV|70192277|119|481675307|1</t>
  </si>
  <si>
    <t>LF|70656786|41|481675274|1</t>
  </si>
  <si>
    <t>SV|74599272|124|481675222|1</t>
  </si>
  <si>
    <t>SV|95336598|102|481675219|2</t>
  </si>
  <si>
    <t>SV|95336598|102|481675219|1</t>
  </si>
  <si>
    <t>SV|1004225|86|481674761|2</t>
  </si>
  <si>
    <t>SV|1004225|86|481674761|1</t>
  </si>
  <si>
    <t>SV|71918083|233|481674600|3</t>
  </si>
  <si>
    <t>SV|71918083|233|481674600|1</t>
  </si>
  <si>
    <t>SV|71918105|237|481674592|3</t>
  </si>
  <si>
    <t>AS|5281895|250|481674321|2</t>
  </si>
  <si>
    <t>AS|5281895|250|481674321|1</t>
  </si>
  <si>
    <t>SV|92617373|54|481674026|3</t>
  </si>
  <si>
    <t>SV|92617373|54|481674026|2</t>
  </si>
  <si>
    <t>SV|92617373|54|481674026|1</t>
  </si>
  <si>
    <t>SV|74160106|458|481674022|2</t>
  </si>
  <si>
    <t>SV|74158694|363|481674022|1</t>
  </si>
  <si>
    <t>LF|71283393|21|481674010|2</t>
  </si>
  <si>
    <t>LF|71043999|15|481674010|1</t>
  </si>
  <si>
    <t>SV|74057282|237|481673929|1</t>
  </si>
  <si>
    <t>SV|93373470|83|481673822|2</t>
  </si>
  <si>
    <t>SV|93373470|83|481673822|1</t>
  </si>
  <si>
    <t>SV|91877169|109|481673709|2</t>
  </si>
  <si>
    <t>SV|91877169|109|481673709|1</t>
  </si>
  <si>
    <t>SV|97909877|31|481673686|2</t>
  </si>
  <si>
    <t>SV|97909877|31|481673686|1</t>
  </si>
  <si>
    <t>AS|5176969|132|481673480|1</t>
  </si>
  <si>
    <t>SV|97490702|36|481673052|1</t>
  </si>
  <si>
    <t>SV|4986937|158|481672864|2</t>
  </si>
  <si>
    <t>LV|9704564|93|481672489|1</t>
  </si>
  <si>
    <t>SV|97125216|44|481672473|2</t>
  </si>
  <si>
    <t>SV|97125216|44|481672473|1</t>
  </si>
  <si>
    <t>SV|96683585|58|481672246|2</t>
  </si>
  <si>
    <t>SV|96683585|58|481672246|1</t>
  </si>
  <si>
    <t>UV|2514822|146|481672241|2</t>
  </si>
  <si>
    <t>UV|2514822|146|481672241|1</t>
  </si>
  <si>
    <t>KR|71722375|130|481672238|2</t>
  </si>
  <si>
    <t>KR|71722375|130|481672238|1</t>
  </si>
  <si>
    <t>SV|93229044|58|481671819|1</t>
  </si>
  <si>
    <t>SV|71918102|229|481671385|3</t>
  </si>
  <si>
    <t>SV|93899327|267|481670924|2</t>
  </si>
  <si>
    <t>SV|93899327|267|481670924|1</t>
  </si>
  <si>
    <t>SV|71952333|290|481670922|2</t>
  </si>
  <si>
    <t>SV|71952333|290|481670922|1</t>
  </si>
  <si>
    <t>SV|93893924|93|481670921|2</t>
  </si>
  <si>
    <t>SV|93893924|93|481670921|1</t>
  </si>
  <si>
    <t>SV|75091453|35|481670920|2</t>
  </si>
  <si>
    <t>SV|75091453|35|481670920|1</t>
  </si>
  <si>
    <t>SV|74865493|84|481670679|3</t>
  </si>
  <si>
    <t>SV|74865493|84|481670679|2</t>
  </si>
  <si>
    <t>SV|74865493|84|481670679|1</t>
  </si>
  <si>
    <t>SV|74623981|34|481669857|3</t>
  </si>
  <si>
    <t>SV|74623981|34|481669857|2</t>
  </si>
  <si>
    <t>SV|74623981|34|481669857|1</t>
  </si>
  <si>
    <t>SV|94213552|140|481669854|2</t>
  </si>
  <si>
    <t>SV|94213552|140|481669854|1</t>
  </si>
  <si>
    <t>SV|75640740|76|481669615|2</t>
  </si>
  <si>
    <t>SV|75640740|76|481669615|1</t>
  </si>
  <si>
    <t>SV|75640740|76|481669613|2</t>
  </si>
  <si>
    <t>SV|75640740|76|481669613|1</t>
  </si>
  <si>
    <t>SV|97776392|25|481669612|2</t>
  </si>
  <si>
    <t>SV|97776392|25|481669612|1</t>
  </si>
  <si>
    <t>SV|97779774|14|481669611|2</t>
  </si>
  <si>
    <t>SV|97779774|14|481669611|1</t>
  </si>
  <si>
    <t>SV|4986937|158|481669533|3</t>
  </si>
  <si>
    <t>SV|90872279|165|481669324|2</t>
  </si>
  <si>
    <t>SV|90872279|165|481669324|1</t>
  </si>
  <si>
    <t>SV|68224676|133|481669030|2</t>
  </si>
  <si>
    <t>SV|68224676|133|481669030|1</t>
  </si>
  <si>
    <t>SV|97122941|43|481669028|3</t>
  </si>
  <si>
    <t>SV|97122941|43|481669028|2</t>
  </si>
  <si>
    <t>SV|97122941|43|481669028|1</t>
  </si>
  <si>
    <t>SV|95954958|43|481669026|3</t>
  </si>
  <si>
    <t>SV|95954958|43|481669026|2</t>
  </si>
  <si>
    <t>SV|95954958|43|481669026|1</t>
  </si>
  <si>
    <t>SV|71100443|89|481669020|2</t>
  </si>
  <si>
    <t>SV|71100443|89|481669020|1</t>
  </si>
  <si>
    <t>LF|71039261|43|481668691|2</t>
  </si>
  <si>
    <t>LF|71039247|50|481668691|1</t>
  </si>
  <si>
    <t>SV|73040753|62|481668621|1</t>
  </si>
  <si>
    <t>KR|74198324|46|481668582|2</t>
  </si>
  <si>
    <t>KR|74198324|46|481668582|1</t>
  </si>
  <si>
    <t>SV|95881087|54|481668580|2</t>
  </si>
  <si>
    <t>SV|95881087|54|481668580|1</t>
  </si>
  <si>
    <t>SV|92379629|80|481668579|2</t>
  </si>
  <si>
    <t>SV|92379629|80|481668579|1</t>
  </si>
  <si>
    <t>SV|73562015|95|481668577|2</t>
  </si>
  <si>
    <t>SV|73562015|95|481668577|1</t>
  </si>
  <si>
    <t>SV|95877363|77|481668574|1</t>
  </si>
  <si>
    <t>SV|92415116|95|481668573|2</t>
  </si>
  <si>
    <t>SV|92415116|95|481668573|1</t>
  </si>
  <si>
    <t>SV|72112387|121|481668537|3</t>
  </si>
  <si>
    <t>SV|72112387|121|481668537|2</t>
  </si>
  <si>
    <t>LF|71046963|18|481668533|1</t>
  </si>
  <si>
    <t>KR|74077688|62|481668532|3</t>
  </si>
  <si>
    <t>KR|74077688|62|481668532|2</t>
  </si>
  <si>
    <t>KR|3076175|366|481668396|1</t>
  </si>
  <si>
    <t>KR|74244606|104|481668235|2</t>
  </si>
  <si>
    <t>SV|73437541|84|481668043|2</t>
  </si>
  <si>
    <t>SV|73437541|84|481668043|1</t>
  </si>
  <si>
    <t>LF|70567899|57|481667607|1</t>
  </si>
  <si>
    <t>KR|71447518|217|481667391|3</t>
  </si>
  <si>
    <t>KR|71447518|217|481667391|2</t>
  </si>
  <si>
    <t>KR|71447518|217|481667391|1</t>
  </si>
  <si>
    <t>SV|95503547|104|481667275|2</t>
  </si>
  <si>
    <t>SV|97840300|28|481667168|2</t>
  </si>
  <si>
    <t>SV|97840300|28|481667168|1</t>
  </si>
  <si>
    <t>SV|74973626|29|481667000|2</t>
  </si>
  <si>
    <t>SV|74973626|29|481667000|1</t>
  </si>
  <si>
    <t>SV|98450690|22|481666749|2</t>
  </si>
  <si>
    <t>SV|98450690|22|481666749|1</t>
  </si>
  <si>
    <t>SV|97082275|209|481666699|2</t>
  </si>
  <si>
    <t>SV|97082275|209|481666699|1</t>
  </si>
  <si>
    <t>SV|94773317|35|481666697|2</t>
  </si>
  <si>
    <t>SV|94773317|35|481666697|1</t>
  </si>
  <si>
    <t>SV|97938365|37|481666483|3</t>
  </si>
  <si>
    <t>SV|97938365|37|481666483|2</t>
  </si>
  <si>
    <t>SV|97938365|37|481666483|1</t>
  </si>
  <si>
    <t>SV|97997591|18|481666290|3</t>
  </si>
  <si>
    <t>SV|97989983|28|481666290|2</t>
  </si>
  <si>
    <t>SV|97710042|15|481666290|1</t>
  </si>
  <si>
    <t>LV|431990757|71|481665679|1</t>
  </si>
  <si>
    <t>SV|98413312|10|481665378|2</t>
  </si>
  <si>
    <t>SV|98413312|10|481665378|1</t>
  </si>
  <si>
    <t>SV|71918083|233|481665263|3</t>
  </si>
  <si>
    <t>SV|71918083|233|481665263|1</t>
  </si>
  <si>
    <t>SV|71918105|237|481665248|3</t>
  </si>
  <si>
    <t>SV|71918087|229|481665246|2</t>
  </si>
  <si>
    <t>SV|73326006|154|481665204|2</t>
  </si>
  <si>
    <t>SV|73326006|154|481665204|1</t>
  </si>
  <si>
    <t>SV|73325993|209|481665190|2</t>
  </si>
  <si>
    <t>SV|73325993|209|481665190|1</t>
  </si>
  <si>
    <t>SV|95814453|57|481665136|1</t>
  </si>
  <si>
    <t>SV|73500847|140|481665004|2</t>
  </si>
  <si>
    <t>SV|73500847|140|481665004|1</t>
  </si>
  <si>
    <t>SV|97461383|83|481664632|3</t>
  </si>
  <si>
    <t>SV|97461383|83|481664632|2</t>
  </si>
  <si>
    <t>SV|97461383|83|481664632|1</t>
  </si>
  <si>
    <t>KR|74136252|63|481664492|3</t>
  </si>
  <si>
    <t>KR|74136252|63|481664492|2</t>
  </si>
  <si>
    <t>KR|74136252|63|481664492|1</t>
  </si>
  <si>
    <t>SV|96033073|98|481664489|2</t>
  </si>
  <si>
    <t>SV|96033073|98|481664489|1</t>
  </si>
  <si>
    <t>SV|487074134|148|481664380|1</t>
  </si>
  <si>
    <t>SV|95915336|143|481664378|1</t>
  </si>
  <si>
    <t>SV|70840663|227|481664328|1</t>
  </si>
  <si>
    <t>SV|94120285|30|481664094|2</t>
  </si>
  <si>
    <t>SV|94120285|30|481664094|1</t>
  </si>
  <si>
    <t>SV|98109068|12|481664093|2</t>
  </si>
  <si>
    <t>SV|98109068|12|481664093|1</t>
  </si>
  <si>
    <t>SV|94120285|30|481664013|1</t>
  </si>
  <si>
    <t>DA|9908988|57|481663834|2</t>
  </si>
  <si>
    <t>DA|9908988|57|481663834|1</t>
  </si>
  <si>
    <t>SV|97697501|100|481663444|2</t>
  </si>
  <si>
    <t>SV|97697501|100|481663444|1</t>
  </si>
  <si>
    <t>KR|74549830|67|481663152|2</t>
  </si>
  <si>
    <t>KR|74549830|67|481663152|1</t>
  </si>
  <si>
    <t>LF|70328916|63|481663042|1</t>
  </si>
  <si>
    <t>LV|9576230|191|481663005|2</t>
  </si>
  <si>
    <t>LV|9576230|191|481663005|1</t>
  </si>
  <si>
    <t>SV|427755446|185|481662980|1</t>
  </si>
  <si>
    <t>LF|70510045|100|481662611|1</t>
  </si>
  <si>
    <t>SV|71669192|58|481662064|2</t>
  </si>
  <si>
    <t>SV|71669192|58|481662064|1</t>
  </si>
  <si>
    <t>SV|91692961|122|481661664|1</t>
  </si>
  <si>
    <t>KR|73165240|77|481660753|12</t>
  </si>
  <si>
    <t>KR|73165240|77|481660753|11</t>
  </si>
  <si>
    <t>KR|73165240|77|481660753|10</t>
  </si>
  <si>
    <t>SV|97125216|44|481660687|2</t>
  </si>
  <si>
    <t>SV|97125216|44|481660687|1</t>
  </si>
  <si>
    <t>SV|428684951|33|481660518|2</t>
  </si>
  <si>
    <t>SV|428684951|33|481660518|1</t>
  </si>
  <si>
    <t>KR|12695696|254|481660517|2</t>
  </si>
  <si>
    <t>KR|12695696|254|481660517|1</t>
  </si>
  <si>
    <t>SV|96880278|209|481660455|1</t>
  </si>
  <si>
    <t>SV|91737896|76|481660446|2</t>
  </si>
  <si>
    <t>SV|91737896|76|481660446|1</t>
  </si>
  <si>
    <t>LF|71293891|15|481660229|1</t>
  </si>
  <si>
    <t>SV|97696563|23|481660106|1</t>
  </si>
  <si>
    <t>SV|96299054|15|481659939|2</t>
  </si>
  <si>
    <t>SV|96299054|15|481659939|1</t>
  </si>
  <si>
    <t>SV|98423961|13|481659674|2</t>
  </si>
  <si>
    <t>SV|98423961|13|481659674|1</t>
  </si>
  <si>
    <t>SV|96751568|81|481659673|2</t>
  </si>
  <si>
    <t>SV|96751568|81|481659673|1</t>
  </si>
  <si>
    <t>SV|96766429|31|481659672|2</t>
  </si>
  <si>
    <t>SV|96766429|31|481659672|1</t>
  </si>
  <si>
    <t>SV|98298851|18|481659660|1</t>
  </si>
  <si>
    <t>SV|98314389|26|481659659|1</t>
  </si>
  <si>
    <t>LV|10243861|86|481657478|1</t>
  </si>
  <si>
    <t>LV|9463241|101|481656976|2</t>
  </si>
  <si>
    <t>LV|9462657|107|481656976|1</t>
  </si>
  <si>
    <t>LV|10165150|88|481656976|3</t>
  </si>
  <si>
    <t>LV|431254693|399|481653469|3</t>
  </si>
  <si>
    <t>LV|431254693|399|481653469|2</t>
  </si>
  <si>
    <t>LV|431254693|399|481653469|1</t>
  </si>
  <si>
    <t>LV|9136129|261|481650847|2</t>
  </si>
  <si>
    <t>LV|9136129|261|481650847|1</t>
  </si>
  <si>
    <t>LV|431995501|208|481650796|2</t>
  </si>
  <si>
    <t>LV|431995501|208|481650796|1</t>
  </si>
  <si>
    <t>LV|430999963|83|481649936|2</t>
  </si>
  <si>
    <t>LV|430970481|62|481649936|1</t>
  </si>
  <si>
    <t>LV|48877088|35|481644376|1</t>
  </si>
  <si>
    <t>LF|70206436|72|481643699|1</t>
  </si>
  <si>
    <t>LF|70564758|77|481643178|1</t>
  </si>
  <si>
    <t>LV|8446009|159|481641693|1</t>
  </si>
  <si>
    <t>LV|431092931|50|481641088|2</t>
  </si>
  <si>
    <t>LV|431092931|50|481641088|1</t>
  </si>
  <si>
    <t>LV|431919704|200|481640757|1</t>
  </si>
  <si>
    <t>SV|427363458|164|481626585|1</t>
  </si>
  <si>
    <t>LF|70977238|71|481619223|1</t>
  </si>
  <si>
    <t>SV|97317016|74|481579856|1</t>
  </si>
  <si>
    <t>SV|486060983|53|481576758|2</t>
  </si>
  <si>
    <t>SV|486060983|53|481576758|1</t>
  </si>
  <si>
    <t>SV|68257253|294|481575263|1</t>
  </si>
  <si>
    <t>SV|96244356|33|481575239|2</t>
  </si>
  <si>
    <t>SV|96244356|33|481575239|1</t>
  </si>
  <si>
    <t>SV|96239893|153|481575238|2</t>
  </si>
  <si>
    <t>SV|96239893|153|481575238|1</t>
  </si>
  <si>
    <t>SV|96240294|38|481575083|2</t>
  </si>
  <si>
    <t>SV|96240294|38|481575083|1</t>
  </si>
  <si>
    <t>SV|73489265|95|481574986|3</t>
  </si>
  <si>
    <t>SV|74231154|206|481574383|1</t>
  </si>
  <si>
    <t>SV|98149031|14|481574274|1</t>
  </si>
  <si>
    <t>KR|72832684|158|481573969|1</t>
  </si>
  <si>
    <t>KR|74545987|63|481573889|2</t>
  </si>
  <si>
    <t>KR|74545987|63|481573889|1</t>
  </si>
  <si>
    <t>SV|8202200|169|481573517|3</t>
  </si>
  <si>
    <t>SV|8202200|169|481573517|2</t>
  </si>
  <si>
    <t>SV|8202200|169|481573517|1</t>
  </si>
  <si>
    <t>SV|97425859|46|481573316|2</t>
  </si>
  <si>
    <t>SV|97425859|46|481573316|1</t>
  </si>
  <si>
    <t>KR|72935615|293|481573245|2</t>
  </si>
  <si>
    <t>KR|72935615|293|481573245|1</t>
  </si>
  <si>
    <t>LF|70753494|101|481573119|2</t>
  </si>
  <si>
    <t>LF|70684082|152|481573119|1</t>
  </si>
  <si>
    <t>KR|73372676|31|481572900|3</t>
  </si>
  <si>
    <t>KR|70563823|165|481572900|2</t>
  </si>
  <si>
    <t>KR|73804201|49|481572900|7</t>
  </si>
  <si>
    <t>KR|73676249|52|481572900|6</t>
  </si>
  <si>
    <t>KR|73597378|35|481572900|5</t>
  </si>
  <si>
    <t>KR|73587056|51|481572900|4</t>
  </si>
  <si>
    <t>SV|96856354|123|481572813|2</t>
  </si>
  <si>
    <t>SV|96856354|123|481572813|1</t>
  </si>
  <si>
    <t>KR|73727745|95|481572812|2</t>
  </si>
  <si>
    <t>KR|73727745|95|481572812|1</t>
  </si>
  <si>
    <t>SV|96995585|32|481572811|2</t>
  </si>
  <si>
    <t>SV|96995585|32|481572811|1</t>
  </si>
  <si>
    <t>SV|96859512|33|481572810|2</t>
  </si>
  <si>
    <t>SV|96859512|33|481572810|1</t>
  </si>
  <si>
    <t>SV|97697443|58|481572809|2</t>
  </si>
  <si>
    <t>SV|97697443|58|481572809|1</t>
  </si>
  <si>
    <t>SV|97013509|31|481572808|2</t>
  </si>
  <si>
    <t>SV|97013509|31|481572808|1</t>
  </si>
  <si>
    <t>KR|73531928|117|481572807|2</t>
  </si>
  <si>
    <t>KR|73531928|117|481572807|1</t>
  </si>
  <si>
    <t>SV|96871799|21|481572806|2</t>
  </si>
  <si>
    <t>SV|96871799|21|481572806|1</t>
  </si>
  <si>
    <t>SV|96995234|42|481572805|2</t>
  </si>
  <si>
    <t>SV|96995234|42|481572805|1</t>
  </si>
  <si>
    <t>SV|96204827|59|481572758|1</t>
  </si>
  <si>
    <t>SV|97284865|33|481572372|3</t>
  </si>
  <si>
    <t>SV|97284865|33|481572372|2</t>
  </si>
  <si>
    <t>LF|70605839|102|481571829|1</t>
  </si>
  <si>
    <t>SV|97387757|52|481571693|3</t>
  </si>
  <si>
    <t>SV|97379133|49|481571693|2</t>
  </si>
  <si>
    <t>SV|97364620|47|481571693|1</t>
  </si>
  <si>
    <t>SV|96002577|53|481571448|1</t>
  </si>
  <si>
    <t>SV|75187090|82|481571379|2</t>
  </si>
  <si>
    <t>SV|75187090|82|481571379|1</t>
  </si>
  <si>
    <t>KR|72834305|132|481571313|6</t>
  </si>
  <si>
    <t>KR|72834305|132|481571313|5</t>
  </si>
  <si>
    <t>SV|97276063|33|481571313|4</t>
  </si>
  <si>
    <t>SV|97276063|33|481571313|3</t>
  </si>
  <si>
    <t>SV|96599618|18|481571313|2</t>
  </si>
  <si>
    <t>SV|96599618|18|481571313|1</t>
  </si>
  <si>
    <t>LF|71093644|24|481571308|2</t>
  </si>
  <si>
    <t>LF|70836996|40|481571308|1</t>
  </si>
  <si>
    <t>SV|97823068|20|481571300|4</t>
  </si>
  <si>
    <t>SV|97823068|20|481571300|3</t>
  </si>
  <si>
    <t>SV|95385234|33|481571300|2</t>
  </si>
  <si>
    <t>SV|95385234|33|481571300|1</t>
  </si>
  <si>
    <t>KR|74633131|12|481571045|3</t>
  </si>
  <si>
    <t>KR|15924423|163|481571045|1</t>
  </si>
  <si>
    <t>SV|96555123|27|481570675|2</t>
  </si>
  <si>
    <t>SV|96555123|27|481570675|1</t>
  </si>
  <si>
    <t>LF|70248417|82|481570353|2</t>
  </si>
  <si>
    <t>SV|94737292|260|481569429|1</t>
  </si>
  <si>
    <t>SV|73344249|353|481569381|9</t>
  </si>
  <si>
    <t>KR|72935615|293|481569282|1</t>
  </si>
  <si>
    <t>SV|93889515|83|481569126|4</t>
  </si>
  <si>
    <t>SV|93889515|83|481569126|3</t>
  </si>
  <si>
    <t>SV|93260313|48|481569126|2</t>
  </si>
  <si>
    <t>SV|93260313|48|481569126|1</t>
  </si>
  <si>
    <t>KR|74610813|45|481568673|3</t>
  </si>
  <si>
    <t>KR|74610813|45|481568673|2</t>
  </si>
  <si>
    <t>SV|96245711|73|481568451|1</t>
  </si>
  <si>
    <t>SV|72917709|195|481567862|2</t>
  </si>
  <si>
    <t>SV|72917709|195|481567862|1</t>
  </si>
  <si>
    <t>SV|96644626|18|481567857|2</t>
  </si>
  <si>
    <t>SV|96644626|18|481567857|1</t>
  </si>
  <si>
    <t>SV|97641088|25|481567345|2</t>
  </si>
  <si>
    <t>SV|97641088|25|481567345|1</t>
  </si>
  <si>
    <t>LV|10044124|86|481567038|1</t>
  </si>
  <si>
    <t>SV|68486863|141|481566884|6</t>
  </si>
  <si>
    <t>SV|68486862|169|481566884|5</t>
  </si>
  <si>
    <t>KR|72073239|151|481566884|2</t>
  </si>
  <si>
    <t>KR|67551834|270|481566884|1</t>
  </si>
  <si>
    <t>SV|90565704|132|481566884|7</t>
  </si>
  <si>
    <t>LV|431673579|268|481566805|1</t>
  </si>
  <si>
    <t>SV|94303790|100|481566804|1</t>
  </si>
  <si>
    <t>SV|97635068|54|481566406|2</t>
  </si>
  <si>
    <t>SV|97635068|54|481566406|1</t>
  </si>
  <si>
    <t>SV|97538777|57|481566401|2</t>
  </si>
  <si>
    <t>SV|97538777|57|481566401|1</t>
  </si>
  <si>
    <t>SV|93985174|74|481566397|4</t>
  </si>
  <si>
    <t>SV|93975676|23|481566397|2</t>
  </si>
  <si>
    <t>SV|93969280|17|481566397|1</t>
  </si>
  <si>
    <t>SV|75303251|35|481565837|2</t>
  </si>
  <si>
    <t>SV|75303251|35|481565837|1</t>
  </si>
  <si>
    <t>HA|3338070|53|481565274|3</t>
  </si>
  <si>
    <t>HA|3338070|53|481565274|2</t>
  </si>
  <si>
    <t>HA|3338070|53|481565274|1</t>
  </si>
  <si>
    <t>LF|70588252|45|481565264|1</t>
  </si>
  <si>
    <t>LF|70588237|48|481565264|2</t>
  </si>
  <si>
    <t>SV|9805248|87|481565260|3</t>
  </si>
  <si>
    <t>SV|9805248|87|481565260|2</t>
  </si>
  <si>
    <t>SV|9805248|87|481565260|1</t>
  </si>
  <si>
    <t>SV|98353971|13|481565256|3</t>
  </si>
  <si>
    <t>SV|98353971|13|481565256|2</t>
  </si>
  <si>
    <t>SV|98353971|13|481565256|1</t>
  </si>
  <si>
    <t>SV|97827574|40|481565162|1</t>
  </si>
  <si>
    <t>SV|97026283|28|481565161|1</t>
  </si>
  <si>
    <t>KR|74381041|61|481563766|2</t>
  </si>
  <si>
    <t>KR|74381041|61|481563766|1</t>
  </si>
  <si>
    <t>SV|96889889|30|481563765|2</t>
  </si>
  <si>
    <t>SV|96889889|30|481563765|1</t>
  </si>
  <si>
    <t>SV|96144319|53|481563764|2</t>
  </si>
  <si>
    <t>SV|96144319|53|481563764|1</t>
  </si>
  <si>
    <t>KR|74269280|40|481563763|2</t>
  </si>
  <si>
    <t>KR|74269280|40|481563763|1</t>
  </si>
  <si>
    <t>SV|97270035|27|481563762|2</t>
  </si>
  <si>
    <t>SV|97270035|27|481563762|1</t>
  </si>
  <si>
    <t>KR|74232627|50|481563761|2</t>
  </si>
  <si>
    <t>KR|74232627|50|481563761|1</t>
  </si>
  <si>
    <t>DA|8414116|78|481563760|2</t>
  </si>
  <si>
    <t>DA|8414116|78|481563760|1</t>
  </si>
  <si>
    <t>KR|73665792|44|481563752|2</t>
  </si>
  <si>
    <t>KR|73665792|44|481563752|1</t>
  </si>
  <si>
    <t>KR|73768096|117|481563750|2</t>
  </si>
  <si>
    <t>KR|73768096|117|481563750|1</t>
  </si>
  <si>
    <t>SV|95960785|40|481563749|2</t>
  </si>
  <si>
    <t>SV|95960785|40|481563749|1</t>
  </si>
  <si>
    <t>KR|73245855|60|481563748|2</t>
  </si>
  <si>
    <t>KR|73245855|60|481563748|1</t>
  </si>
  <si>
    <t>SV|92071105|65|481563747|2</t>
  </si>
  <si>
    <t>SV|92071105|65|481563747|1</t>
  </si>
  <si>
    <t>SV|96906377|33|481563746|2</t>
  </si>
  <si>
    <t>SV|96906377|33|481563746|1</t>
  </si>
  <si>
    <t>KR|74076452|110|481563745|2</t>
  </si>
  <si>
    <t>KR|74076452|110|481563745|1</t>
  </si>
  <si>
    <t>SV|96869773|22|481563744|2</t>
  </si>
  <si>
    <t>SV|96869773|22|481563744|1</t>
  </si>
  <si>
    <t>KR|71746096|352|481563743|2</t>
  </si>
  <si>
    <t>KR|71746096|352|481563743|1</t>
  </si>
  <si>
    <t>SV|98358431|18|481563624|3</t>
  </si>
  <si>
    <t>SV|98358431|18|481563624|2</t>
  </si>
  <si>
    <t>SV|98358431|18|481563624|1</t>
  </si>
  <si>
    <t>SV|98358501|10|481563623|3</t>
  </si>
  <si>
    <t>SV|98358501|10|481563623|2</t>
  </si>
  <si>
    <t>SV|98358501|10|481563623|1</t>
  </si>
  <si>
    <t>SV|98356348|7|481563622|3</t>
  </si>
  <si>
    <t>SV|98356348|7|481563622|2</t>
  </si>
  <si>
    <t>SV|98356348|7|481563622|1</t>
  </si>
  <si>
    <t>SV|96871789|36|481563568|2</t>
  </si>
  <si>
    <t>SV|96871789|36|481563568|1</t>
  </si>
  <si>
    <t>SV|97001206|20|481563567|2</t>
  </si>
  <si>
    <t>SV|97001206|20|481563567|1</t>
  </si>
  <si>
    <t>KR|73727699|64|481563565|2</t>
  </si>
  <si>
    <t>KR|73727699|64|481563565|1</t>
  </si>
  <si>
    <t>SV|96997511|78|481563564|2</t>
  </si>
  <si>
    <t>SV|96997511|78|481563564|1</t>
  </si>
  <si>
    <t>SV|96859552|69|481563563|2</t>
  </si>
  <si>
    <t>SV|96859552|69|481563563|1</t>
  </si>
  <si>
    <t>LF|70530269|89|481563298|1</t>
  </si>
  <si>
    <t>LV|10044124|86|481562457|2</t>
  </si>
  <si>
    <t>LV|10044124|86|481562457|1</t>
  </si>
  <si>
    <t>SV|98152607|14|481562282|1</t>
  </si>
  <si>
    <t>LV|431673579|268|481562277|1</t>
  </si>
  <si>
    <t>SV|8559300|138|481562100|3</t>
  </si>
  <si>
    <t>SV|8559300|138|481562100|2</t>
  </si>
  <si>
    <t>SV|8559300|138|481562100|1</t>
  </si>
  <si>
    <t>SV|73648743|102|481561967|3</t>
  </si>
  <si>
    <t>SV|73648743|102|481561967|2</t>
  </si>
  <si>
    <t>SV|73648743|102|481561967|1</t>
  </si>
  <si>
    <t>SV|90356564|36|481560579|2</t>
  </si>
  <si>
    <t>SV|90356564|36|481560579|1</t>
  </si>
  <si>
    <t>SV|73500453|122|481560387|2</t>
  </si>
  <si>
    <t>SV|73500453|122|481560387|1</t>
  </si>
  <si>
    <t>SV|428785801|31|481560385|1</t>
  </si>
  <si>
    <t>DA|9908988|57|481560358|2</t>
  </si>
  <si>
    <t>DA|9908988|57|481560358|1</t>
  </si>
  <si>
    <t>LF|70554934|88|481560066|1</t>
  </si>
  <si>
    <t>KR|73795773|153|481559967|2</t>
  </si>
  <si>
    <t>KR|73795773|153|481559967|1</t>
  </si>
  <si>
    <t>SV|8058062|178|481559904|2</t>
  </si>
  <si>
    <t>SV|8058062|178|481559904|1</t>
  </si>
  <si>
    <t>UV|6875750|15|481559805|2</t>
  </si>
  <si>
    <t>UV|6875750|15|481559805|1</t>
  </si>
  <si>
    <t>SV|8559300|138|481558646|3</t>
  </si>
  <si>
    <t>SV|8559300|138|481558646|2</t>
  </si>
  <si>
    <t>SV|8559300|138|481558646|1</t>
  </si>
  <si>
    <t>SV|71125309|331|481557809|5</t>
  </si>
  <si>
    <t>SV|96104865|124|481557809|3</t>
  </si>
  <si>
    <t>SV|96104630|129|481557809|2</t>
  </si>
  <si>
    <t>SV|96065608|145|481557809|1</t>
  </si>
  <si>
    <t>SV|97562786|61|481557168|6</t>
  </si>
  <si>
    <t>SV|97562786|61|481557168|5</t>
  </si>
  <si>
    <t>SV|97562031|52|481557168|4</t>
  </si>
  <si>
    <t>SV|97562031|52|481557168|3</t>
  </si>
  <si>
    <t>SV|91692961|122|481557087|1</t>
  </si>
  <si>
    <t>SV|74658001|66|481555402|1</t>
  </si>
  <si>
    <t>SV|70840663|227|481552784|2</t>
  </si>
  <si>
    <t>SV|70840663|227|481552784|1</t>
  </si>
  <si>
    <t>LV|46943626|27|481552110|2</t>
  </si>
  <si>
    <t>LV|46943625|27|481552110|1</t>
  </si>
  <si>
    <t>LV|431442608|137|481551701|2</t>
  </si>
  <si>
    <t>LV|10723483|79|481551701|1</t>
  </si>
  <si>
    <t>LV|440026129|312|481551063|2</t>
  </si>
  <si>
    <t>LV|440026129|312|481551063|1</t>
  </si>
  <si>
    <t>LV|30654342|36|481547476|1</t>
  </si>
  <si>
    <t>LV|10117384|300|481542012|3</t>
  </si>
  <si>
    <t>LV|10117384|300|481542012|2</t>
  </si>
  <si>
    <t>LV|10117384|300|481542012|1</t>
  </si>
  <si>
    <t>LV|8882515|254|481542011|1</t>
  </si>
  <si>
    <t>LV|48460165|20|481541954|1</t>
  </si>
  <si>
    <t>LV|48872319|17|481541953|1</t>
  </si>
  <si>
    <t>LV|481557146|279|481539596|2</t>
  </si>
  <si>
    <t>LV|481557146|279|481539596|1</t>
  </si>
  <si>
    <t>LV|430615803|102|481538834|2</t>
  </si>
  <si>
    <t>LV|430615803|102|481538834|1</t>
  </si>
  <si>
    <t>LV|8061338|62|481538739|2</t>
  </si>
  <si>
    <t>LV|8061338|62|481538739|1</t>
  </si>
  <si>
    <t>LV|450059089|142|481538739|4</t>
  </si>
  <si>
    <t>LV|450059089|142|481538739|3</t>
  </si>
  <si>
    <t>LV|481934586|84|481538297|1</t>
  </si>
  <si>
    <t>LF|70561343|116|481537370|1</t>
  </si>
  <si>
    <t>SV|96709653|162|481507562|1</t>
  </si>
  <si>
    <t>SV|97681913|30|481477015|3</t>
  </si>
  <si>
    <t>DA|1071603|160|481477015|1</t>
  </si>
  <si>
    <t>SV|95056571|29|481477015|2</t>
  </si>
  <si>
    <t>SV|70933168|107|481476811|1</t>
  </si>
  <si>
    <t>LF|70570064|97|481472179|1</t>
  </si>
  <si>
    <t>SV|93592299|123|481471541|2</t>
  </si>
  <si>
    <t>SV|93473752|161|481471541|1</t>
  </si>
  <si>
    <t>SV|71879032|329|481471482|2</t>
  </si>
  <si>
    <t>SV|71879032|329|481471482|1</t>
  </si>
  <si>
    <t>LF|71059557|50|481471425|1</t>
  </si>
  <si>
    <t>SV|96049413|99|481470346|1</t>
  </si>
  <si>
    <t>SV|94649687|40|481469730|2</t>
  </si>
  <si>
    <t>SV|94649687|40|481469730|1</t>
  </si>
  <si>
    <t>LF|71098706|36|481469025|1</t>
  </si>
  <si>
    <t>KR|73965821|69|481468601|1</t>
  </si>
  <si>
    <t>SV|95502443|60|481468063|2</t>
  </si>
  <si>
    <t>SV|95502443|60|481468063|1</t>
  </si>
  <si>
    <t>UV|673648|19|481467343|1</t>
  </si>
  <si>
    <t>SV|97440755|45|481466715|2</t>
  </si>
  <si>
    <t>SV|97440755|45|481466715|1</t>
  </si>
  <si>
    <t>SV|97738043|98|481466155|3</t>
  </si>
  <si>
    <t>SV|97738043|98|481466155|2</t>
  </si>
  <si>
    <t>LF|70715790|46|481465609|2</t>
  </si>
  <si>
    <t>LF|70715790|46|481465609|1</t>
  </si>
  <si>
    <t>SV|94032773|202|481465411|1</t>
  </si>
  <si>
    <t>SV|97649072|53|481465345|9</t>
  </si>
  <si>
    <t>SV|97649072|53|481465345|8</t>
  </si>
  <si>
    <t>SV|97371449|19|481465345|6</t>
  </si>
  <si>
    <t>SV|97371449|19|481465345|5</t>
  </si>
  <si>
    <t>LF|70993829|53|481465345|7</t>
  </si>
  <si>
    <t>KR|73846390|128|481465345|11</t>
  </si>
  <si>
    <t>KR|73846390|128|481465345|10</t>
  </si>
  <si>
    <t>KR|74116356|45|481464302|2</t>
  </si>
  <si>
    <t>KR|74116356|45|481464302|1</t>
  </si>
  <si>
    <t>SV|72014086|53|481463073|4</t>
  </si>
  <si>
    <t>SV|72014082|156|481463073|3</t>
  </si>
  <si>
    <t>SV|71695026|312|481463073|2</t>
  </si>
  <si>
    <t>DA|539014|194|481463073|1</t>
  </si>
  <si>
    <t>KR|74170622|31|481462852|1</t>
  </si>
  <si>
    <t>LF|70550714|124|481460626|1</t>
  </si>
  <si>
    <t>SV|97253538|97|481458982|6</t>
  </si>
  <si>
    <t>SV|97253538|97|481458982|5</t>
  </si>
  <si>
    <t>SV|97253462|70|481458982|4</t>
  </si>
  <si>
    <t>SV|97253462|70|481458982|3</t>
  </si>
  <si>
    <t>SV|96803393|56|481458649|2</t>
  </si>
  <si>
    <t>SV|96803393|56|481458649|1</t>
  </si>
  <si>
    <t>SV|97451176|24|481458323|2</t>
  </si>
  <si>
    <t>SV|97345585|36|481458323|1</t>
  </si>
  <si>
    <t>SV|98450690|22|481457623|2</t>
  </si>
  <si>
    <t>SV|98450690|22|481457623|1</t>
  </si>
  <si>
    <t>SV|92432446|286|481457203|1</t>
  </si>
  <si>
    <t>KR|72465619|68|481456875|2</t>
  </si>
  <si>
    <t>KR|72465619|68|481456875|1</t>
  </si>
  <si>
    <t>KR|74363693|62|481456857|1</t>
  </si>
  <si>
    <t>SV|97910843|17|481456739|2</t>
  </si>
  <si>
    <t>SV|97910843|17|481456739|1</t>
  </si>
  <si>
    <t>SV|97044294|40|481456738|2</t>
  </si>
  <si>
    <t>SV|97044294|40|481456738|1</t>
  </si>
  <si>
    <t>LF|70577057|71|481456675|1</t>
  </si>
  <si>
    <t>LF|70576624|220|481456497|1</t>
  </si>
  <si>
    <t>SV|98195987|46|481455048|2</t>
  </si>
  <si>
    <t>SV|96889075|159|481455048|1</t>
  </si>
  <si>
    <t>KR|74617406|16|481453992|2</t>
  </si>
  <si>
    <t>KR|74617406|16|481453992|1</t>
  </si>
  <si>
    <t>KR|74363693|62|481453766|1</t>
  </si>
  <si>
    <t>SV|96544855|51|481453604|2</t>
  </si>
  <si>
    <t>SV|96544855|51|481453604|1</t>
  </si>
  <si>
    <t>SV|97039513|55|481453534|2</t>
  </si>
  <si>
    <t>SV|97039513|55|481453534|1</t>
  </si>
  <si>
    <t>LF|71299625|17|481453200|1</t>
  </si>
  <si>
    <t>LF|70578353|111|481453170|1</t>
  </si>
  <si>
    <t>SV|96112830|29|481452986|3</t>
  </si>
  <si>
    <t>SV|96112830|29|481452986|2</t>
  </si>
  <si>
    <t>SV|96112830|29|481452986|1</t>
  </si>
  <si>
    <t>SV|96534824|33|481452951|2</t>
  </si>
  <si>
    <t>SV|96534824|33|481452951|1</t>
  </si>
  <si>
    <t>SV|9832650|61|481452861|6</t>
  </si>
  <si>
    <t>SV|9832650|61|481452861|5</t>
  </si>
  <si>
    <t>SV|70919847|117|481452861|8</t>
  </si>
  <si>
    <t>SV|70919847|117|481452861|7</t>
  </si>
  <si>
    <t>DA|5395817|75|481452861|2</t>
  </si>
  <si>
    <t>DA|5395817|75|481452861|1</t>
  </si>
  <si>
    <t>KR|71376310|193|481452861|4</t>
  </si>
  <si>
    <t>KR|71376310|193|481452861|3</t>
  </si>
  <si>
    <t>SV|92767246|147|481451984|2</t>
  </si>
  <si>
    <t>SV|92767246|147|481451984|1</t>
  </si>
  <si>
    <t>KR|74327694|103|481450120|2</t>
  </si>
  <si>
    <t>KR|74327694|103|481450120|1</t>
  </si>
  <si>
    <t>SV|96769012|82|481450010|1</t>
  </si>
  <si>
    <t>SV|98438558|24|481449996|2</t>
  </si>
  <si>
    <t>SV|98438558|24|481449996|1</t>
  </si>
  <si>
    <t>LV|430022329|450|481449779|2</t>
  </si>
  <si>
    <t>LV|430022329|450|481449779|1</t>
  </si>
  <si>
    <t>SV|93398678|43|481449682|1</t>
  </si>
  <si>
    <t>SV|92846256|166|481449681|1</t>
  </si>
  <si>
    <t>SV|93389790|30|481449680|1</t>
  </si>
  <si>
    <t>KR|72983049|153|481449243|2</t>
  </si>
  <si>
    <t>SV|95951077|155|481449243|1</t>
  </si>
  <si>
    <t>KR|73294469|70|481449100|1</t>
  </si>
  <si>
    <t>LF|70584723|74|481448354|1</t>
  </si>
  <si>
    <t>LF|70236101|62|481448117|1</t>
  </si>
  <si>
    <t>SV|97045342|46|481446949|2</t>
  </si>
  <si>
    <t>SV|97045342|46|481446949|1</t>
  </si>
  <si>
    <t>KR|13027781|126|481446728|2</t>
  </si>
  <si>
    <t>KR|13027781|126|481446728|1</t>
  </si>
  <si>
    <t>SV|428785801|31|481446466|3</t>
  </si>
  <si>
    <t>SV|428785801|31|481446466|2</t>
  </si>
  <si>
    <t>SV|75116306|39|481443348|1</t>
  </si>
  <si>
    <t>LV|9923459|176|481440084|2</t>
  </si>
  <si>
    <t>LV|9923459|176|481440084|1</t>
  </si>
  <si>
    <t>LV|8133825|71|481440082|2</t>
  </si>
  <si>
    <t>LV|8133825|71|481440082|1</t>
  </si>
  <si>
    <t>LV|431584841|460|481429946|1</t>
  </si>
  <si>
    <t>LV|431584841|460|481429945|1</t>
  </si>
  <si>
    <t>LV|10708994|125|481428786|1</t>
  </si>
  <si>
    <t>LV|431991427|138|481425485|1</t>
  </si>
  <si>
    <t>KR|74340920|126|481411123|2</t>
  </si>
  <si>
    <t>KR|74340920|126|481411123|1</t>
  </si>
  <si>
    <t>SV|72325742|219|481409970|2</t>
  </si>
  <si>
    <t>SV|72325742|219|481409970|1</t>
  </si>
  <si>
    <t>LF|70567899|57|481391469|3</t>
  </si>
  <si>
    <t>LF|70567899|57|481391469|2</t>
  </si>
  <si>
    <t>SV|75637332|8|481325291|1</t>
  </si>
  <si>
    <t>LV|8061338|62|481322637|3</t>
  </si>
  <si>
    <t>LV|8061338|62|481322637|2</t>
  </si>
  <si>
    <t>LV|8061338|62|481322637|1</t>
  </si>
  <si>
    <t>LV|450059089|142|481322637|6</t>
  </si>
  <si>
    <t>LV|450059089|142|481322637|5</t>
  </si>
  <si>
    <t>LV|450059089|142|481322637|4</t>
  </si>
  <si>
    <t>KR|74347357|71|481322289|1</t>
  </si>
  <si>
    <t>LF|70072972|131|481322067|1</t>
  </si>
  <si>
    <t>SV|98007195|20|481319143|2</t>
  </si>
  <si>
    <t>SV|98007195|20|481319143|1</t>
  </si>
  <si>
    <t>SV|98002522|36|481319142|2</t>
  </si>
  <si>
    <t>SV|98002522|36|481319142|1</t>
  </si>
  <si>
    <t>SV|97992130|25|481319141|2</t>
  </si>
  <si>
    <t>SV|97992130|25|481319141|1</t>
  </si>
  <si>
    <t>SV|97992140|32|481319140|2</t>
  </si>
  <si>
    <t>SV|97992140|32|481319140|1</t>
  </si>
  <si>
    <t>SV|72894522|99|481317279|1</t>
  </si>
  <si>
    <t>LF|70090780|106|481316691|1</t>
  </si>
  <si>
    <t>SV|93252847|130|481316040|2</t>
  </si>
  <si>
    <t>SV|93252847|130|481316040|1</t>
  </si>
  <si>
    <t>DA|444788|82|481314033|1</t>
  </si>
  <si>
    <t>KR|74318752|112|481313063|1</t>
  </si>
  <si>
    <t>KR|73737981|109|481312463|2</t>
  </si>
  <si>
    <t>LV|430165670|136|481299584|2</t>
  </si>
  <si>
    <t>LV|430165670|136|481299584|1</t>
  </si>
  <si>
    <t>LV|430601978|154|481299583|2</t>
  </si>
  <si>
    <t>LV|430601978|154|481299583|1</t>
  </si>
  <si>
    <t>LV|48766008|12|481296819|1</t>
  </si>
  <si>
    <t>KV|348506965|33|481293656|1</t>
  </si>
  <si>
    <t>SV|74599272|124|481231553|1</t>
  </si>
  <si>
    <t>SV|97133930|42|481231206|1</t>
  </si>
  <si>
    <t>SV|96747230|179|481229302|1</t>
  </si>
  <si>
    <t>SV|97563280|44|481228519|1</t>
  </si>
  <si>
    <t>SV|428284540|345|481226078|1</t>
  </si>
  <si>
    <t>LV|481934586|84|481224907|1</t>
  </si>
  <si>
    <t>LF|71335412|28|481224588|1</t>
  </si>
  <si>
    <t>LF|71237737|108|481222207|1</t>
  </si>
  <si>
    <t>SV|97965318|69|481218498|2</t>
  </si>
  <si>
    <t>SV|8335978|209|481218498|1</t>
  </si>
  <si>
    <t>LV|481277609|182|481199290|3</t>
  </si>
  <si>
    <t>LV|481277609|182|481199290|2</t>
  </si>
  <si>
    <t>LV|481277609|182|481199290|1</t>
  </si>
  <si>
    <t>LV|33639803|23|481198738|1</t>
  </si>
  <si>
    <t>SV|74303340|259|481130182|2</t>
  </si>
  <si>
    <t>SV|74303340|259|481130182|1</t>
  </si>
  <si>
    <t>SV|96287039|96|481129947|5</t>
  </si>
  <si>
    <t>SV|96278688|96|481129947|4</t>
  </si>
  <si>
    <t>SV|96274831|74|481129947|3</t>
  </si>
  <si>
    <t>SV|96267720|123|481129947|1</t>
  </si>
  <si>
    <t>KR|74152697|149|481129374|2</t>
  </si>
  <si>
    <t>SV|94208597|100|481128849|2</t>
  </si>
  <si>
    <t>SV|94208597|100|481128849|1</t>
  </si>
  <si>
    <t>SV|96914746|33|481128742|2</t>
  </si>
  <si>
    <t>SV|96914746|33|481128742|1</t>
  </si>
  <si>
    <t>SV|96914746|33|481128740|1</t>
  </si>
  <si>
    <t>LF|71015718|50|481128482|2</t>
  </si>
  <si>
    <t>KR|72770445|94|481128229|1</t>
  </si>
  <si>
    <t>SV|96120876|239|481120923|1</t>
  </si>
  <si>
    <t>SV|98170956|60|481119582|2</t>
  </si>
  <si>
    <t>SV|98167869|45|481119582|1</t>
  </si>
  <si>
    <t>SV|97675139|59|481023360|1</t>
  </si>
  <si>
    <t>SV|74369611|124|481020762|1</t>
  </si>
  <si>
    <t>SV|93827863|170|481012708|1</t>
  </si>
  <si>
    <t>SV|93475142|68|480994835|1</t>
  </si>
  <si>
    <t>SV|95387429|75|480908831|1</t>
  </si>
  <si>
    <t>LV|431991427|138|480867439|1</t>
  </si>
  <si>
    <t>SV|98160671|32|480832030|1</t>
  </si>
  <si>
    <t>LV|431991427|138|480770576|2</t>
  </si>
  <si>
    <t>LV|431991427|138|480770576|1</t>
  </si>
  <si>
    <t>SV|73586101|413|480655842|3</t>
  </si>
  <si>
    <t>SV|73586101|413|480655842|2</t>
  </si>
  <si>
    <t>SV|73586101|413|480655842|1</t>
  </si>
  <si>
    <t>SV|73586101|413|480560329|2</t>
  </si>
  <si>
    <t>SV|73586101|413|480560329|1</t>
  </si>
  <si>
    <t>DA|7191663|198|480446044|2</t>
  </si>
  <si>
    <t>DA|7191663|198|480446044|1</t>
  </si>
  <si>
    <t>SV|74461812|50|480422081|1</t>
  </si>
  <si>
    <t>LV|48499642|64|480422081|3</t>
  </si>
  <si>
    <t>LV|45835542|57|480422081|2</t>
  </si>
  <si>
    <t>KV|304924980|813|480361605|2</t>
  </si>
  <si>
    <t>KV|304924980|813|480361605|1</t>
  </si>
  <si>
    <t>SV|1467416|193|480344227|3</t>
  </si>
  <si>
    <t>SV|1467416|193|480344227|2</t>
  </si>
  <si>
    <t>SV|1467416|193|480344227|1</t>
  </si>
  <si>
    <t>KV|49279771|723|480144823|1</t>
  </si>
  <si>
    <t>SV|96252628|19|479976636|3</t>
  </si>
  <si>
    <t>LV|48224457|26|479941050|1</t>
  </si>
  <si>
    <t>LV|31856069|16|479936544|1</t>
  </si>
  <si>
    <t>DA|534737|319|479831123|1</t>
  </si>
  <si>
    <t>HA|2766618|744|479831123|3</t>
  </si>
  <si>
    <t>SV|74980631|25|479825120|1</t>
  </si>
  <si>
    <t>SV|74574608|208|479739568|2</t>
  </si>
  <si>
    <t>SV|74574608|208|479739568|1</t>
  </si>
  <si>
    <t>SV|74574608|208|479731410|1</t>
  </si>
  <si>
    <t>KV|252564891|3336|479482970|1</t>
  </si>
  <si>
    <t>SV|97317016|74|479418041|1</t>
  </si>
  <si>
    <t>SV|71840004|93|479297928|3</t>
  </si>
  <si>
    <t>SV|71840004|93|479297928|2</t>
  </si>
  <si>
    <t>SV|71840004|93|479297928|1</t>
  </si>
  <si>
    <t>KV|47103973|796|478719939|1</t>
  </si>
  <si>
    <t>SV|98201660|34|478167746|2</t>
  </si>
  <si>
    <t>KR|74448009|54|477607354|1</t>
  </si>
  <si>
    <t>KR|74448009|54|477505472|1</t>
  </si>
  <si>
    <t>KR|74448009|54|476921074|1</t>
  </si>
  <si>
    <t>KR|74448009|54|476515271|1</t>
  </si>
  <si>
    <t>SV|97542961|57|474871670|1</t>
  </si>
  <si>
    <t>SV|98258743|42|474871664|2</t>
  </si>
  <si>
    <t>SV|98258743|42|474871664|1</t>
  </si>
  <si>
    <t>SV|97317016|74|474512481|1</t>
  </si>
  <si>
    <t>KV|343223124|10|468979345|1</t>
  </si>
  <si>
    <t>KV|307379657|732|467755078|3</t>
  </si>
  <si>
    <t>KV|307379657|732|467755078|2</t>
  </si>
  <si>
    <t>KV|307379657|732|467755078|1</t>
  </si>
  <si>
    <t>KV|307379657|732|467404616|4</t>
  </si>
  <si>
    <t>KV|307379657|732|467404616|3</t>
  </si>
  <si>
    <t>KV|307379657|732|467404616|2</t>
  </si>
  <si>
    <t>KV|307379657|732|467404616|1</t>
  </si>
  <si>
    <t>Verbund 22.09.</t>
  </si>
  <si>
    <t>DA 12 Meldebogen RS/HP/GU</t>
  </si>
  <si>
    <t>KR 419 begleitetes Fahren</t>
  </si>
  <si>
    <t>419 begleitetes Fahren</t>
  </si>
  <si>
    <t>KV 99</t>
  </si>
  <si>
    <t>KV 5029 Änderungsantrag</t>
  </si>
  <si>
    <t>5029 Änderungsantrag</t>
  </si>
  <si>
    <t>KV 9015</t>
  </si>
  <si>
    <t>KV 7128</t>
  </si>
  <si>
    <t>KV 7153</t>
  </si>
  <si>
    <t>KV 2069</t>
  </si>
  <si>
    <t>SV 392 Akquisitionsbeschwerde</t>
  </si>
  <si>
    <t>392 Akquisitionsbeschwerde</t>
  </si>
  <si>
    <t>SV 808 Restdaten</t>
  </si>
  <si>
    <t>808 Restdaten</t>
  </si>
  <si>
    <t>SV 439 Insolvenzverfahren</t>
  </si>
  <si>
    <t>SV 363 Robotics Haftpficht-Bescheinigung</t>
  </si>
  <si>
    <t>363 Robotics Haftpficht-Bescheinigung</t>
  </si>
  <si>
    <t>AS|1126199|173</t>
  </si>
  <si>
    <t>AS|1450946|120</t>
  </si>
  <si>
    <t>AS|2442665|59</t>
  </si>
  <si>
    <t>AS|2524579|293</t>
  </si>
  <si>
    <t>AS|2552933|163</t>
  </si>
  <si>
    <t>AS|2555858|100</t>
  </si>
  <si>
    <t>AS|2562021|130</t>
  </si>
  <si>
    <t>AS|261230|132</t>
  </si>
  <si>
    <t>AS|2810930|137</t>
  </si>
  <si>
    <t>AS|2821955|94</t>
  </si>
  <si>
    <t>AS|2839330|139</t>
  </si>
  <si>
    <t>AS|2839897|161</t>
  </si>
  <si>
    <t>AS|2852260|147</t>
  </si>
  <si>
    <t>AS|2858574|165</t>
  </si>
  <si>
    <t>AS|2953428|141</t>
  </si>
  <si>
    <t>AS|3143787|234</t>
  </si>
  <si>
    <t>AS|3144658|149</t>
  </si>
  <si>
    <t>AS|3480597|139</t>
  </si>
  <si>
    <t>AS|3859495|93</t>
  </si>
  <si>
    <t>AS|3861473|163</t>
  </si>
  <si>
    <t>AS|3878407|159</t>
  </si>
  <si>
    <t>AS|3906857|144</t>
  </si>
  <si>
    <t>AS|4361469|111</t>
  </si>
  <si>
    <t>AS|4361473|102</t>
  </si>
  <si>
    <t>AS|4392859|56</t>
  </si>
  <si>
    <t>AS|4441838|129</t>
  </si>
  <si>
    <t>AS|5018501|134</t>
  </si>
  <si>
    <t>AS|5111484|115</t>
  </si>
  <si>
    <t>AS|5135688|75</t>
  </si>
  <si>
    <t>AS|5146673|93</t>
  </si>
  <si>
    <t>AS|5176969|132</t>
  </si>
  <si>
    <t>AS|5226058|63</t>
  </si>
  <si>
    <t>AS|5281199|104</t>
  </si>
  <si>
    <t>AS|5281895|250</t>
  </si>
  <si>
    <t>AS|5357527|117</t>
  </si>
  <si>
    <t>AS|5369806|197</t>
  </si>
  <si>
    <t>AS|5389082|100</t>
  </si>
  <si>
    <t>AS|5419288|74</t>
  </si>
  <si>
    <t>AS|5448337|100</t>
  </si>
  <si>
    <t>AS|5460943|112</t>
  </si>
  <si>
    <t>AS|5472412|179</t>
  </si>
  <si>
    <t>AS|5498987|257</t>
  </si>
  <si>
    <t>AS|5525737|124</t>
  </si>
  <si>
    <t>AS|5534248|282</t>
  </si>
  <si>
    <t>AS|5537927|96</t>
  </si>
  <si>
    <t>AS|5561878|240</t>
  </si>
  <si>
    <t>AS|5570048|114</t>
  </si>
  <si>
    <t>AS|5587717|132</t>
  </si>
  <si>
    <t>AS|5589989|220</t>
  </si>
  <si>
    <t>AS|5624338|68</t>
  </si>
  <si>
    <t>AS|5635874|101</t>
  </si>
  <si>
    <t>AS|5664497|161</t>
  </si>
  <si>
    <t>AS|5669591|98</t>
  </si>
  <si>
    <t>AS|5672913|94</t>
  </si>
  <si>
    <t>AS|5722609|92</t>
  </si>
  <si>
    <t>AS|5813787|80</t>
  </si>
  <si>
    <t>AS|6235444|125</t>
  </si>
  <si>
    <t>AS|6249274|157</t>
  </si>
  <si>
    <t>AS|6498719|105</t>
  </si>
  <si>
    <t>AS|6536506|168</t>
  </si>
  <si>
    <t>AS|7156565|186</t>
  </si>
  <si>
    <t>AS|7441867|323</t>
  </si>
  <si>
    <t>AS|7463257|217</t>
  </si>
  <si>
    <t>AS|7484860|179</t>
  </si>
  <si>
    <t>AS|8462591|140</t>
  </si>
  <si>
    <t>AS|8480621|112</t>
  </si>
  <si>
    <t>AS|8883016|100</t>
  </si>
  <si>
    <t>AS|9180041|190</t>
  </si>
  <si>
    <t>DA|1016772|258</t>
  </si>
  <si>
    <t>DA|1045406|144</t>
  </si>
  <si>
    <t>DA|1069343|274</t>
  </si>
  <si>
    <t>DA|1071603|160</t>
  </si>
  <si>
    <t>DA|1105637|89</t>
  </si>
  <si>
    <t>DA|1173449|127</t>
  </si>
  <si>
    <t>DA|1214460|94</t>
  </si>
  <si>
    <t>DA|1219456|25</t>
  </si>
  <si>
    <t>DA|1222189|71</t>
  </si>
  <si>
    <t>DA|1280164|352</t>
  </si>
  <si>
    <t>DA|1280878|85</t>
  </si>
  <si>
    <t>DA|1293623|244</t>
  </si>
  <si>
    <t>DA|1293633|79</t>
  </si>
  <si>
    <t>DA|1321414|230</t>
  </si>
  <si>
    <t>DA|1328369|133</t>
  </si>
  <si>
    <t>DA|132936|108</t>
  </si>
  <si>
    <t>DA|1340440|112</t>
  </si>
  <si>
    <t>DA|1359397|99</t>
  </si>
  <si>
    <t>DA|1359623|117</t>
  </si>
  <si>
    <t>DA|1378111|179</t>
  </si>
  <si>
    <t>DA|1402322|105</t>
  </si>
  <si>
    <t>DA|140909|117</t>
  </si>
  <si>
    <t>DA|1424444|70</t>
  </si>
  <si>
    <t>DA|1466898|119</t>
  </si>
  <si>
    <t>DA|1492698|91</t>
  </si>
  <si>
    <t>DA|158483|145</t>
  </si>
  <si>
    <t>DA|1592891|79</t>
  </si>
  <si>
    <t>DA|1594914|160</t>
  </si>
  <si>
    <t>DA|1601001|306</t>
  </si>
  <si>
    <t>DA|1632071|197</t>
  </si>
  <si>
    <t>DA|1714724|127</t>
  </si>
  <si>
    <t>DA|1725720|155</t>
  </si>
  <si>
    <t>DA|1803226|334</t>
  </si>
  <si>
    <t>DA|1814453|133</t>
  </si>
  <si>
    <t>DA|1814637|31</t>
  </si>
  <si>
    <t>DA|188762|113</t>
  </si>
  <si>
    <t>DA|1889246|99</t>
  </si>
  <si>
    <t>DA|193326|164</t>
  </si>
  <si>
    <t>DA|1968453|81</t>
  </si>
  <si>
    <t>DA|2036365|280</t>
  </si>
  <si>
    <t>DA|2131764|86</t>
  </si>
  <si>
    <t>DA|2219499|91</t>
  </si>
  <si>
    <t>DA|2243814|100</t>
  </si>
  <si>
    <t>DA|2263046|71</t>
  </si>
  <si>
    <t>DA|2282362|83</t>
  </si>
  <si>
    <t>DA|230606|185</t>
  </si>
  <si>
    <t>DA|2372610|138</t>
  </si>
  <si>
    <t>DA|2452475|94</t>
  </si>
  <si>
    <t>DA|2465917|211</t>
  </si>
  <si>
    <t>DA|2534429|118</t>
  </si>
  <si>
    <t>DA|2537245|230</t>
  </si>
  <si>
    <t>DA|2607109|54</t>
  </si>
  <si>
    <t>DA|2659703|307</t>
  </si>
  <si>
    <t>DA|2684693|168</t>
  </si>
  <si>
    <t>DA|2696037|256</t>
  </si>
  <si>
    <t>DA|280890|79</t>
  </si>
  <si>
    <t>DA|2912653|72</t>
  </si>
  <si>
    <t>DA|291937|156</t>
  </si>
  <si>
    <t>DA|2935358|129</t>
  </si>
  <si>
    <t>DA|3235040|328</t>
  </si>
  <si>
    <t>DA|3239308|798</t>
  </si>
  <si>
    <t>DA|327432|388</t>
  </si>
  <si>
    <t>DA|330937|231</t>
  </si>
  <si>
    <t>DA|341154|66</t>
  </si>
  <si>
    <t>DA|369952|116</t>
  </si>
  <si>
    <t>DA|371412|116</t>
  </si>
  <si>
    <t>DA|4004214|72</t>
  </si>
  <si>
    <t>DA|402293|127</t>
  </si>
  <si>
    <t>DA|413123|71</t>
  </si>
  <si>
    <t>DA|415445|294</t>
  </si>
  <si>
    <t>DA|4326511|40</t>
  </si>
  <si>
    <t>DA|439016|148</t>
  </si>
  <si>
    <t>DA|441635|162</t>
  </si>
  <si>
    <t>DA|444788|82</t>
  </si>
  <si>
    <t>DA|450652|64</t>
  </si>
  <si>
    <t>DA|4517009|31</t>
  </si>
  <si>
    <t>DA|4658689|56</t>
  </si>
  <si>
    <t>DA|4686760|16</t>
  </si>
  <si>
    <t>DA|4702898|56</t>
  </si>
  <si>
    <t>DA|4725969|82</t>
  </si>
  <si>
    <t>DA|4753416|49</t>
  </si>
  <si>
    <t>DA|478039|223</t>
  </si>
  <si>
    <t>DA|4846670|15</t>
  </si>
  <si>
    <t>DA|4982707|44</t>
  </si>
  <si>
    <t>DA|508760|104</t>
  </si>
  <si>
    <t>DA|5266048|60</t>
  </si>
  <si>
    <t>DA|5291605|39</t>
  </si>
  <si>
    <t>DA|5297776|29</t>
  </si>
  <si>
    <t>DA|5310963|34</t>
  </si>
  <si>
    <t>DA|534737|319</t>
  </si>
  <si>
    <t>DA|5380097|55</t>
  </si>
  <si>
    <t>DA|5382661|44</t>
  </si>
  <si>
    <t>DA|5383262|39</t>
  </si>
  <si>
    <t>DA|539014|194</t>
  </si>
  <si>
    <t>DA|5395817|75</t>
  </si>
  <si>
    <t>DA|5482094|33</t>
  </si>
  <si>
    <t>DA|5482096|64</t>
  </si>
  <si>
    <t>DA|559049|84</t>
  </si>
  <si>
    <t>DA|603820|77</t>
  </si>
  <si>
    <t>DA|604218|362</t>
  </si>
  <si>
    <t>DA|604251|301</t>
  </si>
  <si>
    <t>DA|6147800|108</t>
  </si>
  <si>
    <t>DA|6188589|67</t>
  </si>
  <si>
    <t>DA|6195574|136</t>
  </si>
  <si>
    <t>DA|6198720|138</t>
  </si>
  <si>
    <t>DA|6201973|63</t>
  </si>
  <si>
    <t>DA|621842|43</t>
  </si>
  <si>
    <t>DA|6218425|99</t>
  </si>
  <si>
    <t>DA|629581|388</t>
  </si>
  <si>
    <t>DA|631592|53</t>
  </si>
  <si>
    <t>DA|6316098|176</t>
  </si>
  <si>
    <t>DA|6320706|24</t>
  </si>
  <si>
    <t>DA|6332637|17</t>
  </si>
  <si>
    <t>DA|6364266|178</t>
  </si>
  <si>
    <t>DA|6377666|134</t>
  </si>
  <si>
    <t>DA|6396907|58</t>
  </si>
  <si>
    <t>DA|640239|119</t>
  </si>
  <si>
    <t>DA|6437763|90</t>
  </si>
  <si>
    <t>DA|6471339|102</t>
  </si>
  <si>
    <t>DA|6485902|112</t>
  </si>
  <si>
    <t>DA|6489340|44</t>
  </si>
  <si>
    <t>DA|6498093|329</t>
  </si>
  <si>
    <t>DA|6533754|22</t>
  </si>
  <si>
    <t>DA|6586862|108</t>
  </si>
  <si>
    <t>DA|662865|138</t>
  </si>
  <si>
    <t>DA|6663838|94</t>
  </si>
  <si>
    <t>DA|6668082|65</t>
  </si>
  <si>
    <t>DA|671924|192</t>
  </si>
  <si>
    <t>DA|6765781|139</t>
  </si>
  <si>
    <t>DA|677070|91</t>
  </si>
  <si>
    <t>DA|6861422|81</t>
  </si>
  <si>
    <t>DA|687496|89</t>
  </si>
  <si>
    <t>DA|6938235|99</t>
  </si>
  <si>
    <t>DA|6954623|117</t>
  </si>
  <si>
    <t>DA|7075112|226</t>
  </si>
  <si>
    <t>DA|7132368|339</t>
  </si>
  <si>
    <t>DA|7132594|488</t>
  </si>
  <si>
    <t>DA|7144566|101</t>
  </si>
  <si>
    <t>DA|7152016|110</t>
  </si>
  <si>
    <t>DA|7152857|171</t>
  </si>
  <si>
    <t>DA|7191663|198</t>
  </si>
  <si>
    <t>DA|726014|129</t>
  </si>
  <si>
    <t>DA|756269|173</t>
  </si>
  <si>
    <t>DA|76981|87</t>
  </si>
  <si>
    <t>DA|773372|260</t>
  </si>
  <si>
    <t>DA|796917|194</t>
  </si>
  <si>
    <t>DA|80395|114</t>
  </si>
  <si>
    <t>DA|8079957|157</t>
  </si>
  <si>
    <t>DA|8082809|136</t>
  </si>
  <si>
    <t>DA|8163558|148</t>
  </si>
  <si>
    <t>DA|8188605|73</t>
  </si>
  <si>
    <t>DA|8192281|58</t>
  </si>
  <si>
    <t>DA|8211181|166</t>
  </si>
  <si>
    <t>DA|8304625|121</t>
  </si>
  <si>
    <t>DA|8318016|101</t>
  </si>
  <si>
    <t>DA|8380596|111</t>
  </si>
  <si>
    <t>DA|8381168|38</t>
  </si>
  <si>
    <t>DA|838811|204</t>
  </si>
  <si>
    <t>DA|8395689|237</t>
  </si>
  <si>
    <t>DA|8414116|78</t>
  </si>
  <si>
    <t>DA|8466696|53</t>
  </si>
  <si>
    <t>DA|8490597|313</t>
  </si>
  <si>
    <t>DA|8500586|120</t>
  </si>
  <si>
    <t>DA|8535117|64</t>
  </si>
  <si>
    <t>DA|8537655|129</t>
  </si>
  <si>
    <t>DA|854868|258</t>
  </si>
  <si>
    <t>DA|8569939|165</t>
  </si>
  <si>
    <t>DA|8580450|318</t>
  </si>
  <si>
    <t>DA|8623086|126</t>
  </si>
  <si>
    <t>DA|8637865|117</t>
  </si>
  <si>
    <t>DA|8649351|108</t>
  </si>
  <si>
    <t>DA|8650623|131</t>
  </si>
  <si>
    <t>DA|8681715|128</t>
  </si>
  <si>
    <t>DA|8685064|111</t>
  </si>
  <si>
    <t>DA|8703553|129</t>
  </si>
  <si>
    <t>DA|8744035|108</t>
  </si>
  <si>
    <t>DA|8746476|86</t>
  </si>
  <si>
    <t>DA|8779098|136</t>
  </si>
  <si>
    <t>DA|8844760|107</t>
  </si>
  <si>
    <t>DA|8891701|122</t>
  </si>
  <si>
    <t>DA|9014211|88</t>
  </si>
  <si>
    <t>DA|9041903|169</t>
  </si>
  <si>
    <t>DA|9103807|421</t>
  </si>
  <si>
    <t>DA|9123823|127</t>
  </si>
  <si>
    <t>DA|9179087|86</t>
  </si>
  <si>
    <t>DA|9224927|239</t>
  </si>
  <si>
    <t>DA|9267601|91</t>
  </si>
  <si>
    <t>DA|9287340|102</t>
  </si>
  <si>
    <t>DA|9299018|49</t>
  </si>
  <si>
    <t>DA|9306029|188</t>
  </si>
  <si>
    <t>DA|9322063|86</t>
  </si>
  <si>
    <t>DA|934307|122</t>
  </si>
  <si>
    <t>DA|9354014|69</t>
  </si>
  <si>
    <t>DA|936277|182</t>
  </si>
  <si>
    <t>DA|940232|35</t>
  </si>
  <si>
    <t>DA|942701|117</t>
  </si>
  <si>
    <t>DA|945704|271</t>
  </si>
  <si>
    <t>DA|9480184|70</t>
  </si>
  <si>
    <t>DA|9513150|97</t>
  </si>
  <si>
    <t>DA|9630624|171</t>
  </si>
  <si>
    <t>DA|9653522|67</t>
  </si>
  <si>
    <t>DA|9678119|96</t>
  </si>
  <si>
    <t>DA|972241|118</t>
  </si>
  <si>
    <t>DA|9752673|118</t>
  </si>
  <si>
    <t>DA|977453|665</t>
  </si>
  <si>
    <t>DA|9866025|141</t>
  </si>
  <si>
    <t>DA|9908988|57</t>
  </si>
  <si>
    <t>DA|992259|90</t>
  </si>
  <si>
    <t>DA|993085|96</t>
  </si>
  <si>
    <t>DA|9935479|109</t>
  </si>
  <si>
    <t>DA|9973133|143</t>
  </si>
  <si>
    <t>GV|940591400|57</t>
  </si>
  <si>
    <t>GV|999199900|442</t>
  </si>
  <si>
    <t>HA|1069106|99</t>
  </si>
  <si>
    <t>HA|1088218|106</t>
  </si>
  <si>
    <t>HA|1121792|120</t>
  </si>
  <si>
    <t>HA|1121804|219</t>
  </si>
  <si>
    <t>HA|1126623|146</t>
  </si>
  <si>
    <t>HA|1131689|94</t>
  </si>
  <si>
    <t>HA|1161652|59</t>
  </si>
  <si>
    <t>HA|1332702|87</t>
  </si>
  <si>
    <t>HA|1425711|154</t>
  </si>
  <si>
    <t>HA|1434823|178</t>
  </si>
  <si>
    <t>HA|1534920|113</t>
  </si>
  <si>
    <t>HA|1636053|151</t>
  </si>
  <si>
    <t>HA|1791635|106</t>
  </si>
  <si>
    <t>HA|1872161|85</t>
  </si>
  <si>
    <t>HA|1879891|82</t>
  </si>
  <si>
    <t>HA|2040532|359</t>
  </si>
  <si>
    <t>HA|2046237|162</t>
  </si>
  <si>
    <t>HA|2054638|181</t>
  </si>
  <si>
    <t>HA|2059102|284</t>
  </si>
  <si>
    <t>HA|2078454|152</t>
  </si>
  <si>
    <t>HA|2082786|156</t>
  </si>
  <si>
    <t>HA|2088085|476</t>
  </si>
  <si>
    <t>HA|2089465|87</t>
  </si>
  <si>
    <t>HA|230453|78</t>
  </si>
  <si>
    <t>HA|245282|101</t>
  </si>
  <si>
    <t>HA|2733327|122</t>
  </si>
  <si>
    <t>HA|2740798|292</t>
  </si>
  <si>
    <t>HA|2766618|744</t>
  </si>
  <si>
    <t>HA|2773175|152</t>
  </si>
  <si>
    <t>HA|2773199|168</t>
  </si>
  <si>
    <t>HA|2773206|116</t>
  </si>
  <si>
    <t>HA|2773213|190</t>
  </si>
  <si>
    <t>HA|280048|112</t>
  </si>
  <si>
    <t>HA|2837243|73</t>
  </si>
  <si>
    <t>HA|2842133|118</t>
  </si>
  <si>
    <t>HA|2842236|166</t>
  </si>
  <si>
    <t>HA|2842239|141</t>
  </si>
  <si>
    <t>HA|2907018|92</t>
  </si>
  <si>
    <t>HA|2911278|893</t>
  </si>
  <si>
    <t>HA|2930343|106</t>
  </si>
  <si>
    <t>HA|2930597|170</t>
  </si>
  <si>
    <t>HA|317587|193</t>
  </si>
  <si>
    <t>HA|321788|122</t>
  </si>
  <si>
    <t>HA|3317736|154</t>
  </si>
  <si>
    <t>HA|3317739|179</t>
  </si>
  <si>
    <t>HA|3338070|53</t>
  </si>
  <si>
    <t>HA|3356296|165</t>
  </si>
  <si>
    <t>HA|338902|75</t>
  </si>
  <si>
    <t>HA|3430916|89</t>
  </si>
  <si>
    <t>HA|387534|81</t>
  </si>
  <si>
    <t>HA|3919279|144</t>
  </si>
  <si>
    <t>HA|3919847|131</t>
  </si>
  <si>
    <t>HA|3945804|86</t>
  </si>
  <si>
    <t>HA|3959280|106</t>
  </si>
  <si>
    <t>HA|401399|106</t>
  </si>
  <si>
    <t>HA|4032829|125</t>
  </si>
  <si>
    <t>HA|4037778|686</t>
  </si>
  <si>
    <t>HA|4053907|475</t>
  </si>
  <si>
    <t>HA|4056528|505</t>
  </si>
  <si>
    <t>HA|4075847|473</t>
  </si>
  <si>
    <t>HA|4097321|98</t>
  </si>
  <si>
    <t>HA|4099254|417</t>
  </si>
  <si>
    <t>HA|4099899|122</t>
  </si>
  <si>
    <t>HA|4180335|175</t>
  </si>
  <si>
    <t>HA|4211393|73</t>
  </si>
  <si>
    <t>HA|4215237|111</t>
  </si>
  <si>
    <t>HA|4327044|103</t>
  </si>
  <si>
    <t>HA|4330475|428</t>
  </si>
  <si>
    <t>HA|4334906|495</t>
  </si>
  <si>
    <t>HA|4365217|357</t>
  </si>
  <si>
    <t>HA|4372652|101</t>
  </si>
  <si>
    <t>HA|4388336|818</t>
  </si>
  <si>
    <t>HA|4595683|150</t>
  </si>
  <si>
    <t>HA|4888669|113</t>
  </si>
  <si>
    <t>HA|489947|80</t>
  </si>
  <si>
    <t>HA|535106|117</t>
  </si>
  <si>
    <t>HA|5763570|102</t>
  </si>
  <si>
    <t>HA|582492|109</t>
  </si>
  <si>
    <t>HA|5919963|111</t>
  </si>
  <si>
    <t>HA|5965050|98</t>
  </si>
  <si>
    <t>HA|6026485|341</t>
  </si>
  <si>
    <t>HA|6095369|104</t>
  </si>
  <si>
    <t>HA|6100279|138</t>
  </si>
  <si>
    <t>HA|610368|132</t>
  </si>
  <si>
    <t>HA|6153514|758</t>
  </si>
  <si>
    <t>HA|6166351|470</t>
  </si>
  <si>
    <t>HA|617167|110</t>
  </si>
  <si>
    <t>HA|6193827|290</t>
  </si>
  <si>
    <t>HA|6202401|187</t>
  </si>
  <si>
    <t>HA|6358043|111</t>
  </si>
  <si>
    <t>HA|6405696|109</t>
  </si>
  <si>
    <t>HA|646578|98</t>
  </si>
  <si>
    <t>HA|6501635|83</t>
  </si>
  <si>
    <t>HA|6510240|99</t>
  </si>
  <si>
    <t>HA|6584812|428</t>
  </si>
  <si>
    <t>HA|6819682|498</t>
  </si>
  <si>
    <t>HA|6840587|488</t>
  </si>
  <si>
    <t>HA|6869415|50</t>
  </si>
  <si>
    <t>HA|6888569|141</t>
  </si>
  <si>
    <t>HA|6894981|163</t>
  </si>
  <si>
    <t>HA|6915413|108</t>
  </si>
  <si>
    <t>HA|6928110|77</t>
  </si>
  <si>
    <t>HA|6966216|174</t>
  </si>
  <si>
    <t>HA|6966219|141</t>
  </si>
  <si>
    <t>HA|6975266|149</t>
  </si>
  <si>
    <t>HA|6977703|148</t>
  </si>
  <si>
    <t>HA|6999858|153</t>
  </si>
  <si>
    <t>HA|7292467|157</t>
  </si>
  <si>
    <t>HA|7337139|90</t>
  </si>
  <si>
    <t>HA|7664242|156</t>
  </si>
  <si>
    <t>HA|7694210|103</t>
  </si>
  <si>
    <t>HA|7891342|84</t>
  </si>
  <si>
    <t>HA|8167946|101</t>
  </si>
  <si>
    <t>HA|8339996|132</t>
  </si>
  <si>
    <t>HA|8461906|143</t>
  </si>
  <si>
    <t>HA|8482756|112</t>
  </si>
  <si>
    <t>HA|8610792|95</t>
  </si>
  <si>
    <t>HA|9195735|95</t>
  </si>
  <si>
    <t>HA|9243047|109</t>
  </si>
  <si>
    <t>HA|9379705|539</t>
  </si>
  <si>
    <t>HA|9435586|111</t>
  </si>
  <si>
    <t>HA|9519337|103</t>
  </si>
  <si>
    <t>HA|9521403|93</t>
  </si>
  <si>
    <t>HA|9602695|81</t>
  </si>
  <si>
    <t>HA|9693063|104</t>
  </si>
  <si>
    <t>HA|9811364|152</t>
  </si>
  <si>
    <t>IT|3990701|177</t>
  </si>
  <si>
    <t>KR|100005041|28</t>
  </si>
  <si>
    <t>KR|1049869|245</t>
  </si>
  <si>
    <t>KR|1091538|249</t>
  </si>
  <si>
    <t>KR|1122899|274</t>
  </si>
  <si>
    <t>KR|12107141|164</t>
  </si>
  <si>
    <t>KR|12441752|168</t>
  </si>
  <si>
    <t>KR|12500264|179</t>
  </si>
  <si>
    <t>KR|12502079|256</t>
  </si>
  <si>
    <t>KR|12602392|177</t>
  </si>
  <si>
    <t>KR|12626845|116</t>
  </si>
  <si>
    <t>KR|12695696|254</t>
  </si>
  <si>
    <t>KR|12848966|78</t>
  </si>
  <si>
    <t>KR|12900250|463</t>
  </si>
  <si>
    <t>KR|12927836|109</t>
  </si>
  <si>
    <t>KR|12927892|186</t>
  </si>
  <si>
    <t>KR|12929644|184</t>
  </si>
  <si>
    <t>KR|12944113|289</t>
  </si>
  <si>
    <t>KR|12978788|124</t>
  </si>
  <si>
    <t>KR|13027781|126</t>
  </si>
  <si>
    <t>KR|13050720|134</t>
  </si>
  <si>
    <t>KR|13068249|251</t>
  </si>
  <si>
    <t>KR|13092970|253</t>
  </si>
  <si>
    <t>KR|13109036|324</t>
  </si>
  <si>
    <t>KR|13126676|167</t>
  </si>
  <si>
    <t>KR|13129628|85</t>
  </si>
  <si>
    <t>KR|13203250|295</t>
  </si>
  <si>
    <t>KR|13203268|217</t>
  </si>
  <si>
    <t>KR|13203282|258</t>
  </si>
  <si>
    <t>KR|13208773|230</t>
  </si>
  <si>
    <t>KR|13256735|111</t>
  </si>
  <si>
    <t>KR|13278323|92</t>
  </si>
  <si>
    <t>KR|13293847|137</t>
  </si>
  <si>
    <t>KR|13302606|285</t>
  </si>
  <si>
    <t>KR|13386918|229</t>
  </si>
  <si>
    <t>KR|13405359|141</t>
  </si>
  <si>
    <t>KR|13477841|140</t>
  </si>
  <si>
    <t>KR|13477877|115</t>
  </si>
  <si>
    <t>KR|13485320|235</t>
  </si>
  <si>
    <t>KR|13567171|195</t>
  </si>
  <si>
    <t>KR|13572005|162</t>
  </si>
  <si>
    <t>KR|13595176|151</t>
  </si>
  <si>
    <t>KR|13649985|215</t>
  </si>
  <si>
    <t>KR|13654914|138</t>
  </si>
  <si>
    <t>KR|13989945|154</t>
  </si>
  <si>
    <t>KR|14120589|87</t>
  </si>
  <si>
    <t>KR|14124483|142</t>
  </si>
  <si>
    <t>KR|14187783|252</t>
  </si>
  <si>
    <t>KR|14187818|226</t>
  </si>
  <si>
    <t>KR|14394216|5</t>
  </si>
  <si>
    <t>KR|14410746|3</t>
  </si>
  <si>
    <t>KR|14551338|13</t>
  </si>
  <si>
    <t>KR|14582416|7</t>
  </si>
  <si>
    <t>KR|14713208|28</t>
  </si>
  <si>
    <t>KR|14716944|3</t>
  </si>
  <si>
    <t>KR|14838688|146</t>
  </si>
  <si>
    <t>KR|14997475|4</t>
  </si>
  <si>
    <t>KR|15001342|12</t>
  </si>
  <si>
    <t>KR|15055998|28</t>
  </si>
  <si>
    <t>KR|15079652|64</t>
  </si>
  <si>
    <t>KR|15120585|4</t>
  </si>
  <si>
    <t>KR|15191158|3</t>
  </si>
  <si>
    <t>KR|15219631|3</t>
  </si>
  <si>
    <t>KR|15352441|130</t>
  </si>
  <si>
    <t>KR|15352890|12</t>
  </si>
  <si>
    <t>KR|15372309|51</t>
  </si>
  <si>
    <t>KR|15387229|51</t>
  </si>
  <si>
    <t>KR|15391500|90</t>
  </si>
  <si>
    <t>KR|15391639|39</t>
  </si>
  <si>
    <t>KR|15429189|40</t>
  </si>
  <si>
    <t>KR|15508836|5</t>
  </si>
  <si>
    <t>KR|15527950|49</t>
  </si>
  <si>
    <t>KR|15569885|41</t>
  </si>
  <si>
    <t>KR|15571704|153</t>
  </si>
  <si>
    <t>KR|15581651|168</t>
  </si>
  <si>
    <t>KR|15585374|12</t>
  </si>
  <si>
    <t>KR|15593985|74</t>
  </si>
  <si>
    <t>KR|15598019|11</t>
  </si>
  <si>
    <t>KR|15603048|65</t>
  </si>
  <si>
    <t>KR|15605533|3</t>
  </si>
  <si>
    <t>KR|15638682|20</t>
  </si>
  <si>
    <t>KR|15671252|17</t>
  </si>
  <si>
    <t>KR|15695609|4</t>
  </si>
  <si>
    <t>KR|15739625|46</t>
  </si>
  <si>
    <t>KR|15768374|268</t>
  </si>
  <si>
    <t>KR|15783160|43</t>
  </si>
  <si>
    <t>KR|15783168|36</t>
  </si>
  <si>
    <t>KR|15783172|37</t>
  </si>
  <si>
    <t>KR|15783839|152</t>
  </si>
  <si>
    <t>KR|15787385|37</t>
  </si>
  <si>
    <t>KR|15787390|36</t>
  </si>
  <si>
    <t>KR|15787399|32</t>
  </si>
  <si>
    <t>KR|15787408|32</t>
  </si>
  <si>
    <t>KR|15787420|37</t>
  </si>
  <si>
    <t>KR|15820208|3</t>
  </si>
  <si>
    <t>KR|15866002|3</t>
  </si>
  <si>
    <t>KR|15893093|55</t>
  </si>
  <si>
    <t>KR|15908881|146</t>
  </si>
  <si>
    <t>KR|15924423|163</t>
  </si>
  <si>
    <t>KR|16037407|29</t>
  </si>
  <si>
    <t>KR|16046638|69</t>
  </si>
  <si>
    <t>KR|16048529|37</t>
  </si>
  <si>
    <t>KR|16055096|100</t>
  </si>
  <si>
    <t>KR|16056678|40</t>
  </si>
  <si>
    <t>KR|16063066|3</t>
  </si>
  <si>
    <t>KR|16083709|26</t>
  </si>
  <si>
    <t>KR|16090535|33</t>
  </si>
  <si>
    <t>KR|1730153|608</t>
  </si>
  <si>
    <t>KR|177073|348</t>
  </si>
  <si>
    <t>KR|1904984|255</t>
  </si>
  <si>
    <t>KR|1972382|236</t>
  </si>
  <si>
    <t>KR|200204796|64</t>
  </si>
  <si>
    <t>KR|2072399|306</t>
  </si>
  <si>
    <t>KR|208494|300</t>
  </si>
  <si>
    <t>KR|2361991|221</t>
  </si>
  <si>
    <t>KR|2526694|84</t>
  </si>
  <si>
    <t>KR|2677436|179</t>
  </si>
  <si>
    <t>KR|297256|196</t>
  </si>
  <si>
    <t>KR|2988027|243</t>
  </si>
  <si>
    <t>KR|3076175|366</t>
  </si>
  <si>
    <t>KR|3096993|288</t>
  </si>
  <si>
    <t>KR|315TZF26|7</t>
  </si>
  <si>
    <t>KR|3558820|287</t>
  </si>
  <si>
    <t>KR|3625863|270</t>
  </si>
  <si>
    <t>KR|3625877|150</t>
  </si>
  <si>
    <t>KR|3938526|246</t>
  </si>
  <si>
    <t>KR|3972039|406</t>
  </si>
  <si>
    <t>KR|3985168|177</t>
  </si>
  <si>
    <t>KR|399KPF26|8</t>
  </si>
  <si>
    <t>KR|4170582|191</t>
  </si>
  <si>
    <t>KR|4352593|310</t>
  </si>
  <si>
    <t>KR|4632435|205</t>
  </si>
  <si>
    <t>KR|4649690|270</t>
  </si>
  <si>
    <t>KR|4852709|105</t>
  </si>
  <si>
    <t>KR|4995412|273</t>
  </si>
  <si>
    <t>KR|5006975|206</t>
  </si>
  <si>
    <t>KR|5129095|195</t>
  </si>
  <si>
    <t>KR|590440|135</t>
  </si>
  <si>
    <t>KR|61157519|258</t>
  </si>
  <si>
    <t>KR|61816160|253</t>
  </si>
  <si>
    <t>KR|6439704|140</t>
  </si>
  <si>
    <t>KR|65442674|114</t>
  </si>
  <si>
    <t>KR|6621828|303</t>
  </si>
  <si>
    <t>KR|6676150|220</t>
  </si>
  <si>
    <t>KR|67046856|176</t>
  </si>
  <si>
    <t>KR|67121978|341</t>
  </si>
  <si>
    <t>KR|67228372|253</t>
  </si>
  <si>
    <t>KR|67253822|307</t>
  </si>
  <si>
    <t>KR|6731572|354</t>
  </si>
  <si>
    <t>KR|67349731|267</t>
  </si>
  <si>
    <t>KR|67388072|253</t>
  </si>
  <si>
    <t>KR|67551834|270</t>
  </si>
  <si>
    <t>KR|67611915|299</t>
  </si>
  <si>
    <t>KR|67625480|240</t>
  </si>
  <si>
    <t>KR|67663614|325</t>
  </si>
  <si>
    <t>KR|67674793|307</t>
  </si>
  <si>
    <t>KR|678KPI26|7</t>
  </si>
  <si>
    <t>KR|67915494|194</t>
  </si>
  <si>
    <t>KR|67931044|218</t>
  </si>
  <si>
    <t>KR|68119540|123</t>
  </si>
  <si>
    <t>KR|68289|116</t>
  </si>
  <si>
    <t>KR|68348597|218</t>
  </si>
  <si>
    <t>KR|68457533|209</t>
  </si>
  <si>
    <t>KR|68872135|247</t>
  </si>
  <si>
    <t>KR|68902991|202</t>
  </si>
  <si>
    <t>KR|70097087|414</t>
  </si>
  <si>
    <t>KR|70101051|150</t>
  </si>
  <si>
    <t>KR|70111119|596</t>
  </si>
  <si>
    <t>KR|70148827|425</t>
  </si>
  <si>
    <t>KR|70176855|246</t>
  </si>
  <si>
    <t>KR|70202042|103</t>
  </si>
  <si>
    <t>KR|70214608|72</t>
  </si>
  <si>
    <t>KR|70216265|100</t>
  </si>
  <si>
    <t>KR|70224565|164</t>
  </si>
  <si>
    <t>KR|70265845|211</t>
  </si>
  <si>
    <t>KR|70265848|146</t>
  </si>
  <si>
    <t>KR|70276561|231</t>
  </si>
  <si>
    <t>KR|70303383|254</t>
  </si>
  <si>
    <t>KR|70308936|152</t>
  </si>
  <si>
    <t>KR|70357372|250</t>
  </si>
  <si>
    <t>KR|70363312|218</t>
  </si>
  <si>
    <t>KR|70385462|416</t>
  </si>
  <si>
    <t>KR|70398081|228</t>
  </si>
  <si>
    <t>KR|70457275|144</t>
  </si>
  <si>
    <t>KR|70477319|250</t>
  </si>
  <si>
    <t>KR|70477626|295</t>
  </si>
  <si>
    <t>KR|70506768|160</t>
  </si>
  <si>
    <t>KR|70507112|137</t>
  </si>
  <si>
    <t>KR|70524350|81</t>
  </si>
  <si>
    <t>KR|70563823|165</t>
  </si>
  <si>
    <t>KR|70564861|114</t>
  </si>
  <si>
    <t>KR|70564975|124</t>
  </si>
  <si>
    <t>KR|70587970|242</t>
  </si>
  <si>
    <t>KR|70621648|95</t>
  </si>
  <si>
    <t>KR|70632315|224</t>
  </si>
  <si>
    <t>KR|70633403|174</t>
  </si>
  <si>
    <t>KR|70643031|298</t>
  </si>
  <si>
    <t>KR|70678153|372</t>
  </si>
  <si>
    <t>KR|70686509|97</t>
  </si>
  <si>
    <t>KR|70703760|113</t>
  </si>
  <si>
    <t>KR|70743819|175</t>
  </si>
  <si>
    <t>KR|70748716|286</t>
  </si>
  <si>
    <t>KR|70766374|73</t>
  </si>
  <si>
    <t>KR|70784399|125</t>
  </si>
  <si>
    <t>KR|70795146|99</t>
  </si>
  <si>
    <t>KR|70815778|147</t>
  </si>
  <si>
    <t>KR|70815872|214</t>
  </si>
  <si>
    <t>KR|70898686|232</t>
  </si>
  <si>
    <t>KR|70903810|247</t>
  </si>
  <si>
    <t>KR|70914907|530</t>
  </si>
  <si>
    <t>KR|70927790|206</t>
  </si>
  <si>
    <t>KR|70928046|239</t>
  </si>
  <si>
    <t>KR|70944576|236</t>
  </si>
  <si>
    <t>KR|70975921|78</t>
  </si>
  <si>
    <t>KR|70987200|221</t>
  </si>
  <si>
    <t>KR|70991598|180</t>
  </si>
  <si>
    <t>KR|71070157|256</t>
  </si>
  <si>
    <t>KR|71123680|264</t>
  </si>
  <si>
    <t>KR|71129659|411</t>
  </si>
  <si>
    <t>KR|71154833|223</t>
  </si>
  <si>
    <t>KR|71172301|128</t>
  </si>
  <si>
    <t>KR|71173586|151</t>
  </si>
  <si>
    <t>KR|71186504|145</t>
  </si>
  <si>
    <t>KR|71236017|249</t>
  </si>
  <si>
    <t>KR|71311776|396</t>
  </si>
  <si>
    <t>KR|71312577|101</t>
  </si>
  <si>
    <t>KR|71366605|113</t>
  </si>
  <si>
    <t>KR|71376310|193</t>
  </si>
  <si>
    <t>KR|71391553|219</t>
  </si>
  <si>
    <t>KR|71400632|271</t>
  </si>
  <si>
    <t>KR|71407971|129</t>
  </si>
  <si>
    <t>KR|71421002|177</t>
  </si>
  <si>
    <t>KR|71437392|174</t>
  </si>
  <si>
    <t>KR|71443876|637</t>
  </si>
  <si>
    <t>KR|71445316|297</t>
  </si>
  <si>
    <t>KR|71447518|217</t>
  </si>
  <si>
    <t>KR|71480684|86</t>
  </si>
  <si>
    <t>KR|71498060|175</t>
  </si>
  <si>
    <t>KR|71524428|185</t>
  </si>
  <si>
    <t>KR|71544030|155</t>
  </si>
  <si>
    <t>KR|71544031|168</t>
  </si>
  <si>
    <t>KR|71544426|253</t>
  </si>
  <si>
    <t>KR|71547910|246</t>
  </si>
  <si>
    <t>KR|71553477|78</t>
  </si>
  <si>
    <t>KR|71555475|148</t>
  </si>
  <si>
    <t>KR|71575403|234</t>
  </si>
  <si>
    <t>KR|71589172|202</t>
  </si>
  <si>
    <t>KR|71604431|137</t>
  </si>
  <si>
    <t>KR|71630573|262</t>
  </si>
  <si>
    <t>KR|71631195|297</t>
  </si>
  <si>
    <t>KR|71646073|288</t>
  </si>
  <si>
    <t>KR|71665289|78</t>
  </si>
  <si>
    <t>KR|71685528|164</t>
  </si>
  <si>
    <t>KR|71688331|145</t>
  </si>
  <si>
    <t>KR|71703224|151</t>
  </si>
  <si>
    <t>KR|71722375|130</t>
  </si>
  <si>
    <t>KR|71743503|153</t>
  </si>
  <si>
    <t>KR|71746096|352</t>
  </si>
  <si>
    <t>KR|71751136|211</t>
  </si>
  <si>
    <t>KR|71785056|224</t>
  </si>
  <si>
    <t>KR|71791413|219</t>
  </si>
  <si>
    <t>KR|71797256|360</t>
  </si>
  <si>
    <t>KR|71798869|119</t>
  </si>
  <si>
    <t>KR|71799918|264</t>
  </si>
  <si>
    <t>KR|71801117|236</t>
  </si>
  <si>
    <t>KR|71807102|141</t>
  </si>
  <si>
    <t>KR|71819815|221</t>
  </si>
  <si>
    <t>KR|71823021|254</t>
  </si>
  <si>
    <t>KR|71853013|84</t>
  </si>
  <si>
    <t>KR|71865926|232</t>
  </si>
  <si>
    <t>KR|71881790|314</t>
  </si>
  <si>
    <t>KR|71926238|266</t>
  </si>
  <si>
    <t>KR|71932643|290</t>
  </si>
  <si>
    <t>KR|71960678|86</t>
  </si>
  <si>
    <t>KR|71976250|231</t>
  </si>
  <si>
    <t>KR|71983122|239</t>
  </si>
  <si>
    <t>KR|71988298|132</t>
  </si>
  <si>
    <t>KR|72003134|107</t>
  </si>
  <si>
    <t>KR|72006142|137</t>
  </si>
  <si>
    <t>KR|72016718|151</t>
  </si>
  <si>
    <t>KR|72025818|213</t>
  </si>
  <si>
    <t>KR|72032550|124</t>
  </si>
  <si>
    <t>KR|72067110|125</t>
  </si>
  <si>
    <t>KR|72071845|188</t>
  </si>
  <si>
    <t>KR|72073239|151</t>
  </si>
  <si>
    <t>KR|72100584|222</t>
  </si>
  <si>
    <t>KR|72114513|194</t>
  </si>
  <si>
    <t>KR|72114585|140</t>
  </si>
  <si>
    <t>KR|72119335|133</t>
  </si>
  <si>
    <t>KR|72119336|197</t>
  </si>
  <si>
    <t>KR|72127881|172</t>
  </si>
  <si>
    <t>KR|72133658|134</t>
  </si>
  <si>
    <t>KR|72148355|117</t>
  </si>
  <si>
    <t>KR|72153525|222</t>
  </si>
  <si>
    <t>KR|72160927|206</t>
  </si>
  <si>
    <t>KR|72163352|126</t>
  </si>
  <si>
    <t>KR|72189982|174</t>
  </si>
  <si>
    <t>KR|72198322|149</t>
  </si>
  <si>
    <t>KR|72210014|182</t>
  </si>
  <si>
    <t>KR|72223177|171</t>
  </si>
  <si>
    <t>KR|72223179|188</t>
  </si>
  <si>
    <t>KR|72223293|257</t>
  </si>
  <si>
    <t>KR|72236106|123</t>
  </si>
  <si>
    <t>KR|72236820|105</t>
  </si>
  <si>
    <t>KR|72275973|204</t>
  </si>
  <si>
    <t>KR|72280417|236</t>
  </si>
  <si>
    <t>KR|72281096|156</t>
  </si>
  <si>
    <t>KR|72287841|126</t>
  </si>
  <si>
    <t>KR|72300484|166</t>
  </si>
  <si>
    <t>KR|72312901|120</t>
  </si>
  <si>
    <t>KR|72314676|238</t>
  </si>
  <si>
    <t>KR|72314719|175</t>
  </si>
  <si>
    <t>KR|72322459|319</t>
  </si>
  <si>
    <t>KR|72329059|214</t>
  </si>
  <si>
    <t>KR|72337996|188</t>
  </si>
  <si>
    <t>KR|72345215|100</t>
  </si>
  <si>
    <t>KR|72358211|260</t>
  </si>
  <si>
    <t>KR|72364027|111</t>
  </si>
  <si>
    <t>KR|72368763|109</t>
  </si>
  <si>
    <t>KR|72373660|72</t>
  </si>
  <si>
    <t>KR|72382712|163</t>
  </si>
  <si>
    <t>KR|72387555|102</t>
  </si>
  <si>
    <t>KR|72396303|134</t>
  </si>
  <si>
    <t>KR|72405483|111</t>
  </si>
  <si>
    <t>KR|72408086|45</t>
  </si>
  <si>
    <t>KR|72413262|236</t>
  </si>
  <si>
    <t>KR|72429159|177</t>
  </si>
  <si>
    <t>KR|72433325|96</t>
  </si>
  <si>
    <t>KR|72434121|268</t>
  </si>
  <si>
    <t>KR|72439628|123</t>
  </si>
  <si>
    <t>KR|72456344|172</t>
  </si>
  <si>
    <t>KR|72458539|108</t>
  </si>
  <si>
    <t>KR|72459844|196</t>
  </si>
  <si>
    <t>KR|72465619|68</t>
  </si>
  <si>
    <t>KR|72468929|174</t>
  </si>
  <si>
    <t>KR|72475468|104</t>
  </si>
  <si>
    <t>KR|72475718|249</t>
  </si>
  <si>
    <t>KR|72479368|149</t>
  </si>
  <si>
    <t>KR|72490851|147</t>
  </si>
  <si>
    <t>KR|72498526|136</t>
  </si>
  <si>
    <t>KR|72501281|137</t>
  </si>
  <si>
    <t>KR|72517322|90</t>
  </si>
  <si>
    <t>KR|72517409|115</t>
  </si>
  <si>
    <t>KR|72518755|122</t>
  </si>
  <si>
    <t>KR|72520273|238</t>
  </si>
  <si>
    <t>KR|72537971|94</t>
  </si>
  <si>
    <t>KR|72540141|122</t>
  </si>
  <si>
    <t>KR|72546340|85</t>
  </si>
  <si>
    <t>KR|72563716|304</t>
  </si>
  <si>
    <t>KR|72582435|286</t>
  </si>
  <si>
    <t>KR|72583608|244</t>
  </si>
  <si>
    <t>KR|72602307|281</t>
  </si>
  <si>
    <t>KR|72603016|103</t>
  </si>
  <si>
    <t>KR|72619464|334</t>
  </si>
  <si>
    <t>KR|72619709|188</t>
  </si>
  <si>
    <t>KR|72640855|60</t>
  </si>
  <si>
    <t>KR|72650406|169</t>
  </si>
  <si>
    <t>KR|72652523|81</t>
  </si>
  <si>
    <t>KR|72658055|217</t>
  </si>
  <si>
    <t>KR|72660483|79</t>
  </si>
  <si>
    <t>KR|72665621|149</t>
  </si>
  <si>
    <t>KR|72669247|81</t>
  </si>
  <si>
    <t>KR|72671383|198</t>
  </si>
  <si>
    <t>KR|72672535|150</t>
  </si>
  <si>
    <t>KR|72675063|4</t>
  </si>
  <si>
    <t>KR|72684553|224</t>
  </si>
  <si>
    <t>KR|72685213|170</t>
  </si>
  <si>
    <t>KR|72689827|348</t>
  </si>
  <si>
    <t>KR|72701157|59</t>
  </si>
  <si>
    <t>KR|72701183|122</t>
  </si>
  <si>
    <t>KR|72711012|130</t>
  </si>
  <si>
    <t>KR|72715658|326</t>
  </si>
  <si>
    <t>KR|72719215|168</t>
  </si>
  <si>
    <t>KR|72733209|186</t>
  </si>
  <si>
    <t>KR|72736634|157</t>
  </si>
  <si>
    <t>KR|72746469|99</t>
  </si>
  <si>
    <t>KR|72747044|186</t>
  </si>
  <si>
    <t>KR|72755857|186</t>
  </si>
  <si>
    <t>KR|72769302|66</t>
  </si>
  <si>
    <t>KR|72770445|94</t>
  </si>
  <si>
    <t>KR|72779402|168</t>
  </si>
  <si>
    <t>KR|72788780|113</t>
  </si>
  <si>
    <t>KR|72795533|146</t>
  </si>
  <si>
    <t>KR|72810697|93</t>
  </si>
  <si>
    <t>KR|72812803|5</t>
  </si>
  <si>
    <t>KR|72822016|131</t>
  </si>
  <si>
    <t>KR|72832684|158</t>
  </si>
  <si>
    <t>KR|72834305|132</t>
  </si>
  <si>
    <t>KR|72881945|82</t>
  </si>
  <si>
    <t>KR|72883911|127</t>
  </si>
  <si>
    <t>KR|72885989|169</t>
  </si>
  <si>
    <t>KR|72888966|77</t>
  </si>
  <si>
    <t>KR|72894683|48</t>
  </si>
  <si>
    <t>KR|72901944|109</t>
  </si>
  <si>
    <t>KR|72906454|173</t>
  </si>
  <si>
    <t>KR|72922115|182</t>
  </si>
  <si>
    <t>KR|72924615|57</t>
  </si>
  <si>
    <t>KR|72929517|138</t>
  </si>
  <si>
    <t>KR|72931318|90</t>
  </si>
  <si>
    <t>KR|72935615|293</t>
  </si>
  <si>
    <t>KR|72958774|68</t>
  </si>
  <si>
    <t>KR|72983049|153</t>
  </si>
  <si>
    <t>KR|72988929|162</t>
  </si>
  <si>
    <t>KR|72989088|137</t>
  </si>
  <si>
    <t>KR|72992084|150</t>
  </si>
  <si>
    <t>KR|73002803|113</t>
  </si>
  <si>
    <t>KR|73006733|95</t>
  </si>
  <si>
    <t>KR|73023829|138</t>
  </si>
  <si>
    <t>KR|73032286|118</t>
  </si>
  <si>
    <t>KR|73034192|104</t>
  </si>
  <si>
    <t>KR|73045387|96</t>
  </si>
  <si>
    <t>KR|73047110|134</t>
  </si>
  <si>
    <t>KR|73047854|137</t>
  </si>
  <si>
    <t>KR|73047877|161</t>
  </si>
  <si>
    <t>KR|73052589|102</t>
  </si>
  <si>
    <t>KR|73065554|64</t>
  </si>
  <si>
    <t>KR|73072657|308</t>
  </si>
  <si>
    <t>KR|73073025|274</t>
  </si>
  <si>
    <t>KR|73082307|81</t>
  </si>
  <si>
    <t>KR|73084555|150</t>
  </si>
  <si>
    <t>KR|73085416|290</t>
  </si>
  <si>
    <t>KR|73087488|105</t>
  </si>
  <si>
    <t>KR|73088161|183</t>
  </si>
  <si>
    <t>KR|73090901|215</t>
  </si>
  <si>
    <t>KR|73090943|334</t>
  </si>
  <si>
    <t>KR|73094094|65</t>
  </si>
  <si>
    <t>KR|73094601|266</t>
  </si>
  <si>
    <t>KR|73095196|149</t>
  </si>
  <si>
    <t>KR|73095573|119</t>
  </si>
  <si>
    <t>KR|73097106|160</t>
  </si>
  <si>
    <t>KR|73099753|119</t>
  </si>
  <si>
    <t>KR|73100679|147</t>
  </si>
  <si>
    <t>KR|73102155|40</t>
  </si>
  <si>
    <t>KR|73105511|96</t>
  </si>
  <si>
    <t>KR|73105542|128</t>
  </si>
  <si>
    <t>KR|73105545|38</t>
  </si>
  <si>
    <t>KR|73106527|230</t>
  </si>
  <si>
    <t>KR|73107318|115</t>
  </si>
  <si>
    <t>KR|73107365|76</t>
  </si>
  <si>
    <t>KR|73113681|164</t>
  </si>
  <si>
    <t>KR|73115871|103</t>
  </si>
  <si>
    <t>KR|73120554|140</t>
  </si>
  <si>
    <t>KR|73121437|131</t>
  </si>
  <si>
    <t>KR|73129025|224</t>
  </si>
  <si>
    <t>KR|73131296|223</t>
  </si>
  <si>
    <t>KR|73148844|170</t>
  </si>
  <si>
    <t>KR|73152014|90</t>
  </si>
  <si>
    <t>KR|73153125|32</t>
  </si>
  <si>
    <t>KR|73155700|133</t>
  </si>
  <si>
    <t>KR|73157663|145</t>
  </si>
  <si>
    <t>KR|73164580|129</t>
  </si>
  <si>
    <t>KR|73165240|77</t>
  </si>
  <si>
    <t>KR|73165394|128</t>
  </si>
  <si>
    <t>KR|73166948|137</t>
  </si>
  <si>
    <t>KR|73170275|24</t>
  </si>
  <si>
    <t>KR|73170592|133</t>
  </si>
  <si>
    <t>KR|73170631|75</t>
  </si>
  <si>
    <t>KR|73175493|120</t>
  </si>
  <si>
    <t>KR|73182526|24</t>
  </si>
  <si>
    <t>KR|73186856|156</t>
  </si>
  <si>
    <t>KR|73187922|131</t>
  </si>
  <si>
    <t>KR|73191925|56</t>
  </si>
  <si>
    <t>KR|73197876|91</t>
  </si>
  <si>
    <t>KR|73202495|230</t>
  </si>
  <si>
    <t>KR|73214509|142</t>
  </si>
  <si>
    <t>KR|73214530|162</t>
  </si>
  <si>
    <t>KR|73215912|96</t>
  </si>
  <si>
    <t>KR|73220515|61</t>
  </si>
  <si>
    <t>KR|73226620|118</t>
  </si>
  <si>
    <t>KR|73235644|129</t>
  </si>
  <si>
    <t>KR|73243053|100</t>
  </si>
  <si>
    <t>KR|73245855|60</t>
  </si>
  <si>
    <t>KR|73246020|175</t>
  </si>
  <si>
    <t>KR|73246836|191</t>
  </si>
  <si>
    <t>KR|73258942|195</t>
  </si>
  <si>
    <t>KR|73266390|164</t>
  </si>
  <si>
    <t>KR|73268025|64</t>
  </si>
  <si>
    <t>KR|73268617|110</t>
  </si>
  <si>
    <t>KR|73269144|186</t>
  </si>
  <si>
    <t>KR|73269317|194</t>
  </si>
  <si>
    <t>KR|73279908|48</t>
  </si>
  <si>
    <t>KR|73288617|202</t>
  </si>
  <si>
    <t>KR|73289088|164</t>
  </si>
  <si>
    <t>KR|73290395|82</t>
  </si>
  <si>
    <t>KR|73293147|73</t>
  </si>
  <si>
    <t>KR|73294469|70</t>
  </si>
  <si>
    <t>KR|73295358|69</t>
  </si>
  <si>
    <t>KR|73295602|115</t>
  </si>
  <si>
    <t>KR|73302723|133</t>
  </si>
  <si>
    <t>KR|73303922|92</t>
  </si>
  <si>
    <t>KR|73311157|160</t>
  </si>
  <si>
    <t>KR|73311564|138</t>
  </si>
  <si>
    <t>KR|73317657|160</t>
  </si>
  <si>
    <t>KR|73318745|103</t>
  </si>
  <si>
    <t>KR|73322206|97</t>
  </si>
  <si>
    <t>KR|73325891|121</t>
  </si>
  <si>
    <t>KR|73327020|115</t>
  </si>
  <si>
    <t>KR|73329450|209</t>
  </si>
  <si>
    <t>KR|73330934|92</t>
  </si>
  <si>
    <t>KR|73332074|205</t>
  </si>
  <si>
    <t>KR|73341025|102</t>
  </si>
  <si>
    <t>KR|73344935|156</t>
  </si>
  <si>
    <t>KR|73347539|228</t>
  </si>
  <si>
    <t>KR|73356235|368</t>
  </si>
  <si>
    <t>KR|73359729|66</t>
  </si>
  <si>
    <t>KR|73360023|123</t>
  </si>
  <si>
    <t>KR|73362053|75</t>
  </si>
  <si>
    <t>KR|73365311|158</t>
  </si>
  <si>
    <t>KR|73366109|35</t>
  </si>
  <si>
    <t>KR|73370146|172</t>
  </si>
  <si>
    <t>KR|73371413|118</t>
  </si>
  <si>
    <t>KR|73372676|31</t>
  </si>
  <si>
    <t>KR|73376649|75</t>
  </si>
  <si>
    <t>KR|73382491|82</t>
  </si>
  <si>
    <t>KR|73384336|113</t>
  </si>
  <si>
    <t>KR|73388537|178</t>
  </si>
  <si>
    <t>KR|73390142|148</t>
  </si>
  <si>
    <t>KR|73392796|64</t>
  </si>
  <si>
    <t>KR|73395093|223</t>
  </si>
  <si>
    <t>KR|73403473|73</t>
  </si>
  <si>
    <t>KR|73410794|110</t>
  </si>
  <si>
    <t>KR|73411384|202</t>
  </si>
  <si>
    <t>KR|73414674|58</t>
  </si>
  <si>
    <t>KR|73417613|91</t>
  </si>
  <si>
    <t>KR|73417875|87</t>
  </si>
  <si>
    <t>KR|73424549|47</t>
  </si>
  <si>
    <t>KR|73426027|29</t>
  </si>
  <si>
    <t>KR|73432609|101</t>
  </si>
  <si>
    <t>KR|73435995|70</t>
  </si>
  <si>
    <t>KR|73439246|237</t>
  </si>
  <si>
    <t>KR|73443030|158</t>
  </si>
  <si>
    <t>KR|73444373|84</t>
  </si>
  <si>
    <t>KR|73446296|80</t>
  </si>
  <si>
    <t>KR|73447298|91</t>
  </si>
  <si>
    <t>KR|73449949|63</t>
  </si>
  <si>
    <t>KR|73451972|102</t>
  </si>
  <si>
    <t>KR|73452587|67</t>
  </si>
  <si>
    <t>KR|73456402|150</t>
  </si>
  <si>
    <t>KR|73458706|179</t>
  </si>
  <si>
    <t>KR|73459319|137</t>
  </si>
  <si>
    <t>KR|73461769|68</t>
  </si>
  <si>
    <t>KR|73463965|82</t>
  </si>
  <si>
    <t>KR|73465854|71</t>
  </si>
  <si>
    <t>KR|73469704|204</t>
  </si>
  <si>
    <t>KR|73472030|55</t>
  </si>
  <si>
    <t>KR|73474718|117</t>
  </si>
  <si>
    <t>KR|73475617|63</t>
  </si>
  <si>
    <t>KR|73476094|42</t>
  </si>
  <si>
    <t>KR|73482490|200</t>
  </si>
  <si>
    <t>KR|73486927|87</t>
  </si>
  <si>
    <t>KR|73493355|123</t>
  </si>
  <si>
    <t>KR|73498677|92</t>
  </si>
  <si>
    <t>KR|73501867|102</t>
  </si>
  <si>
    <t>KR|73504893|135</t>
  </si>
  <si>
    <t>KR|73508230|109</t>
  </si>
  <si>
    <t>KR|73508913|52</t>
  </si>
  <si>
    <t>KR|73510253|79</t>
  </si>
  <si>
    <t>KR|73518898|144</t>
  </si>
  <si>
    <t>KR|73521852|118</t>
  </si>
  <si>
    <t>KR|73528648|96</t>
  </si>
  <si>
    <t>KR|73531928|117</t>
  </si>
  <si>
    <t>KR|73531996|117</t>
  </si>
  <si>
    <t>KR|73532401|73</t>
  </si>
  <si>
    <t>KR|73532416|168</t>
  </si>
  <si>
    <t>KR|73532521|39</t>
  </si>
  <si>
    <t>KR|73534529|288</t>
  </si>
  <si>
    <t>KR|73534549|265</t>
  </si>
  <si>
    <t>KR|73534632|193</t>
  </si>
  <si>
    <t>KR|73534748|248</t>
  </si>
  <si>
    <t>KR|73534751|223</t>
  </si>
  <si>
    <t>KR|73534906|104</t>
  </si>
  <si>
    <t>KR|73537106|99</t>
  </si>
  <si>
    <t>KR|73537127|179</t>
  </si>
  <si>
    <t>KR|73537270|125</t>
  </si>
  <si>
    <t>KR|73537925|240</t>
  </si>
  <si>
    <t>KR|73538785|131</t>
  </si>
  <si>
    <t>KR|73540655|57</t>
  </si>
  <si>
    <t>KR|73541716|101</t>
  </si>
  <si>
    <t>KR|73542623|90</t>
  </si>
  <si>
    <t>KR|73543419|48</t>
  </si>
  <si>
    <t>KR|73543430|88</t>
  </si>
  <si>
    <t>KR|73543441|109</t>
  </si>
  <si>
    <t>KR|73543448|68</t>
  </si>
  <si>
    <t>KR|73545982|112</t>
  </si>
  <si>
    <t>KR|73546481|135</t>
  </si>
  <si>
    <t>KR|73546780|109</t>
  </si>
  <si>
    <t>KR|73548504|161</t>
  </si>
  <si>
    <t>KR|73548544|127</t>
  </si>
  <si>
    <t>KR|73552836|112</t>
  </si>
  <si>
    <t>KR|73558576|151</t>
  </si>
  <si>
    <t>KR|73560343|101</t>
  </si>
  <si>
    <t>KR|73565137|77</t>
  </si>
  <si>
    <t>KR|73566387|68</t>
  </si>
  <si>
    <t>KR|73571340|125</t>
  </si>
  <si>
    <t>KR|73574935|100</t>
  </si>
  <si>
    <t>KR|73575187|133</t>
  </si>
  <si>
    <t>KR|73575449|155</t>
  </si>
  <si>
    <t>KR|73575458|126</t>
  </si>
  <si>
    <t>KR|73576546|185</t>
  </si>
  <si>
    <t>KR|73577397|318</t>
  </si>
  <si>
    <t>KR|73578119|81</t>
  </si>
  <si>
    <t>KR|73584739|118</t>
  </si>
  <si>
    <t>KR|73584754|111</t>
  </si>
  <si>
    <t>KR|73587056|51</t>
  </si>
  <si>
    <t>KR|73588929|179</t>
  </si>
  <si>
    <t>KR|73591141|144</t>
  </si>
  <si>
    <t>KR|73591142|94</t>
  </si>
  <si>
    <t>KR|73591143|86</t>
  </si>
  <si>
    <t>KR|73591144|113</t>
  </si>
  <si>
    <t>KR|73591160|85</t>
  </si>
  <si>
    <t>KR|73592553|52</t>
  </si>
  <si>
    <t>KR|73595989|102</t>
  </si>
  <si>
    <t>KR|73597378|35</t>
  </si>
  <si>
    <t>KR|73602241|103</t>
  </si>
  <si>
    <t>KR|73602922|62</t>
  </si>
  <si>
    <t>KR|73603485|54</t>
  </si>
  <si>
    <t>KR|73604112|44</t>
  </si>
  <si>
    <t>KR|73604301|108</t>
  </si>
  <si>
    <t>KR|73607677|97</t>
  </si>
  <si>
    <t>KR|73609410|226</t>
  </si>
  <si>
    <t>KR|73610911|39</t>
  </si>
  <si>
    <t>KR|73614088|97</t>
  </si>
  <si>
    <t>KR|73615543|84</t>
  </si>
  <si>
    <t>KR|73616935|36</t>
  </si>
  <si>
    <t>KR|73619653|44</t>
  </si>
  <si>
    <t>KR|73622578|117</t>
  </si>
  <si>
    <t>KR|73622607|130</t>
  </si>
  <si>
    <t>KR|73624107|162</t>
  </si>
  <si>
    <t>KR|73625506|153</t>
  </si>
  <si>
    <t>KR|73625542|91</t>
  </si>
  <si>
    <t>KR|73625917|104</t>
  </si>
  <si>
    <t>KR|73628454|125</t>
  </si>
  <si>
    <t>KR|73630713|193</t>
  </si>
  <si>
    <t>KR|73633040|93</t>
  </si>
  <si>
    <t>KR|73637343|72</t>
  </si>
  <si>
    <t>KR|73639470|67</t>
  </si>
  <si>
    <t>KR|73643438|129</t>
  </si>
  <si>
    <t>KR|73646691|219</t>
  </si>
  <si>
    <t>KR|73649170|122</t>
  </si>
  <si>
    <t>KR|73652466|61</t>
  </si>
  <si>
    <t>KR|73655516|171</t>
  </si>
  <si>
    <t>KR|73655605|75</t>
  </si>
  <si>
    <t>KR|73655614|62</t>
  </si>
  <si>
    <t>KR|73656252|69</t>
  </si>
  <si>
    <t>KR|73656976|94</t>
  </si>
  <si>
    <t>KR|73657226|51</t>
  </si>
  <si>
    <t>KR|73657585|45</t>
  </si>
  <si>
    <t>KR|73659730|123</t>
  </si>
  <si>
    <t>KR|73662258|58</t>
  </si>
  <si>
    <t>KR|73663501|159</t>
  </si>
  <si>
    <t>KR|73665179|90</t>
  </si>
  <si>
    <t>KR|73665792|44</t>
  </si>
  <si>
    <t>KR|73667558|66</t>
  </si>
  <si>
    <t>KR|73669901|74</t>
  </si>
  <si>
    <t>KR|73674240|342</t>
  </si>
  <si>
    <t>KR|73675566|75</t>
  </si>
  <si>
    <t>KR|73676249|52</t>
  </si>
  <si>
    <t>KR|73677081|75</t>
  </si>
  <si>
    <t>KR|73679063|149</t>
  </si>
  <si>
    <t>KR|73682542|44</t>
  </si>
  <si>
    <t>KR|73683521|135</t>
  </si>
  <si>
    <t>KR|73684370|64</t>
  </si>
  <si>
    <t>KR|73688191|170</t>
  </si>
  <si>
    <t>KR|73690824|113</t>
  </si>
  <si>
    <t>KR|73690979|94</t>
  </si>
  <si>
    <t>KR|73692102|79</t>
  </si>
  <si>
    <t>KR|73694534|63</t>
  </si>
  <si>
    <t>KR|73699209|134</t>
  </si>
  <si>
    <t>KR|73701346|57</t>
  </si>
  <si>
    <t>KR|73702301|52</t>
  </si>
  <si>
    <t>KR|73703676|149</t>
  </si>
  <si>
    <t>KR|73703691|48</t>
  </si>
  <si>
    <t>KR|73705619|167</t>
  </si>
  <si>
    <t>KR|73707143|129</t>
  </si>
  <si>
    <t>KR|73710638|54</t>
  </si>
  <si>
    <t>KR|73715415|70</t>
  </si>
  <si>
    <t>KR|73719346|95</t>
  </si>
  <si>
    <t>KR|73721280|107</t>
  </si>
  <si>
    <t>KR|73721954|82</t>
  </si>
  <si>
    <t>KR|73726987|146</t>
  </si>
  <si>
    <t>KR|73726990|142</t>
  </si>
  <si>
    <t>KR|73727203|73</t>
  </si>
  <si>
    <t>KR|73727699|64</t>
  </si>
  <si>
    <t>KR|73727745|95</t>
  </si>
  <si>
    <t>KR|73732031|65</t>
  </si>
  <si>
    <t>KR|73733244|75</t>
  </si>
  <si>
    <t>KR|73733266|77</t>
  </si>
  <si>
    <t>KR|73734385|81</t>
  </si>
  <si>
    <t>KR|73734720|94</t>
  </si>
  <si>
    <t>KR|73735342|260</t>
  </si>
  <si>
    <t>KR|73736423|120</t>
  </si>
  <si>
    <t>KR|73736437|46</t>
  </si>
  <si>
    <t>KR|73737981|109</t>
  </si>
  <si>
    <t>KR|73739087|99</t>
  </si>
  <si>
    <t>KR|73739094|181</t>
  </si>
  <si>
    <t>KR|73739428|100</t>
  </si>
  <si>
    <t>KR|73742580|88</t>
  </si>
  <si>
    <t>KR|73745139|78</t>
  </si>
  <si>
    <t>KR|73745476|79</t>
  </si>
  <si>
    <t>KR|73745768|117</t>
  </si>
  <si>
    <t>KR|73748661|52</t>
  </si>
  <si>
    <t>KR|73748706|116</t>
  </si>
  <si>
    <t>KR|73753045|60</t>
  </si>
  <si>
    <t>KR|73754714|83</t>
  </si>
  <si>
    <t>KR|73757186|75</t>
  </si>
  <si>
    <t>KR|73761941|54</t>
  </si>
  <si>
    <t>KR|73762269|124</t>
  </si>
  <si>
    <t>KR|73763760|51</t>
  </si>
  <si>
    <t>KR|73763844|102</t>
  </si>
  <si>
    <t>KR|73765200|73</t>
  </si>
  <si>
    <t>KR|73768096|117</t>
  </si>
  <si>
    <t>KR|73772969|86</t>
  </si>
  <si>
    <t>KR|73773235|70</t>
  </si>
  <si>
    <t>KR|73773792|111</t>
  </si>
  <si>
    <t>KR|73774282|118</t>
  </si>
  <si>
    <t>KR|73774734|46</t>
  </si>
  <si>
    <t>KR|73780394|295</t>
  </si>
  <si>
    <t>KR|73780460|242</t>
  </si>
  <si>
    <t>KR|73780956|142</t>
  </si>
  <si>
    <t>KR|73784002|57</t>
  </si>
  <si>
    <t>KR|73785397|45</t>
  </si>
  <si>
    <t>KR|73785871|137</t>
  </si>
  <si>
    <t>KR|73789245|129</t>
  </si>
  <si>
    <t>KR|73795773|153</t>
  </si>
  <si>
    <t>KR|73796975|76</t>
  </si>
  <si>
    <t>KR|73799317|141</t>
  </si>
  <si>
    <t>KR|73801345|36</t>
  </si>
  <si>
    <t>KR|73804201|49</t>
  </si>
  <si>
    <t>KR|73806050|38</t>
  </si>
  <si>
    <t>KR|73809021|90</t>
  </si>
  <si>
    <t>KR|73809820|221</t>
  </si>
  <si>
    <t>KR|73810449|63</t>
  </si>
  <si>
    <t>KR|73810454|105</t>
  </si>
  <si>
    <t>KR|73810568|188</t>
  </si>
  <si>
    <t>KR|73811087|72</t>
  </si>
  <si>
    <t>KR|73818876|172</t>
  </si>
  <si>
    <t>KR|73821328|217</t>
  </si>
  <si>
    <t>KR|73821714|30</t>
  </si>
  <si>
    <t>KR|73822770|162</t>
  </si>
  <si>
    <t>KR|73823862|44</t>
  </si>
  <si>
    <t>KR|73824938|66</t>
  </si>
  <si>
    <t>KR|73829942|37</t>
  </si>
  <si>
    <t>KR|73833828|77</t>
  </si>
  <si>
    <t>KR|73835169|66</t>
  </si>
  <si>
    <t>KR|73840574|65</t>
  </si>
  <si>
    <t>KR|73841797|43</t>
  </si>
  <si>
    <t>KR|73841822|158</t>
  </si>
  <si>
    <t>KR|73846390|128</t>
  </si>
  <si>
    <t>KR|73848366|85</t>
  </si>
  <si>
    <t>KR|73850863|69</t>
  </si>
  <si>
    <t>KR|73852167|77</t>
  </si>
  <si>
    <t>KR|73852169|49</t>
  </si>
  <si>
    <t>KR|73855626|72</t>
  </si>
  <si>
    <t>KR|73857744|74</t>
  </si>
  <si>
    <t>KR|73859935|106</t>
  </si>
  <si>
    <t>KR|73861620|46</t>
  </si>
  <si>
    <t>KR|73862013|38</t>
  </si>
  <si>
    <t>KR|73862565|59</t>
  </si>
  <si>
    <t>KR|73862578|55</t>
  </si>
  <si>
    <t>KR|73863853|81</t>
  </si>
  <si>
    <t>KR|73868699|42</t>
  </si>
  <si>
    <t>KR|73870540|157</t>
  </si>
  <si>
    <t>KR|73870950|78</t>
  </si>
  <si>
    <t>KR|73871507|72</t>
  </si>
  <si>
    <t>KR|73871740|56</t>
  </si>
  <si>
    <t>KR|73871804|106</t>
  </si>
  <si>
    <t>KR|73872852|84</t>
  </si>
  <si>
    <t>KR|73873279|57</t>
  </si>
  <si>
    <t>KR|73873941|99</t>
  </si>
  <si>
    <t>KR|73873963|59</t>
  </si>
  <si>
    <t>KR|73874624|159</t>
  </si>
  <si>
    <t>KR|73878109|36</t>
  </si>
  <si>
    <t>KR|73879192|52</t>
  </si>
  <si>
    <t>KR|73880577|122</t>
  </si>
  <si>
    <t>KR|73882884|200</t>
  </si>
  <si>
    <t>KR|73883741|46</t>
  </si>
  <si>
    <t>KR|73884405|220</t>
  </si>
  <si>
    <t>KR|73884820|97</t>
  </si>
  <si>
    <t>KR|73886316|71</t>
  </si>
  <si>
    <t>KR|73886719|139</t>
  </si>
  <si>
    <t>KR|73886740|222</t>
  </si>
  <si>
    <t>KR|73886755|66</t>
  </si>
  <si>
    <t>KR|73888518|70</t>
  </si>
  <si>
    <t>KR|73888537|66</t>
  </si>
  <si>
    <t>KR|73890745|59</t>
  </si>
  <si>
    <t>KR|73890754|49</t>
  </si>
  <si>
    <t>KR|73893875|53</t>
  </si>
  <si>
    <t>KR|73894008|97</t>
  </si>
  <si>
    <t>KR|73895857|196</t>
  </si>
  <si>
    <t>KR|73898646|56</t>
  </si>
  <si>
    <t>KR|73898847|97</t>
  </si>
  <si>
    <t>KR|73899601|73</t>
  </si>
  <si>
    <t>KR|73905292|79</t>
  </si>
  <si>
    <t>KR|73905294|78</t>
  </si>
  <si>
    <t>KR|73906801|103</t>
  </si>
  <si>
    <t>KR|73906918|90</t>
  </si>
  <si>
    <t>KR|73906938|159</t>
  </si>
  <si>
    <t>KR|73906983|89</t>
  </si>
  <si>
    <t>KR|73908382|112</t>
  </si>
  <si>
    <t>KR|73908867|166</t>
  </si>
  <si>
    <t>KR|73909563|58</t>
  </si>
  <si>
    <t>KR|73910887|47</t>
  </si>
  <si>
    <t>KR|73912959|226</t>
  </si>
  <si>
    <t>KR|73913123|51</t>
  </si>
  <si>
    <t>KR|73914768|84</t>
  </si>
  <si>
    <t>KR|73916982|66</t>
  </si>
  <si>
    <t>KR|73917022|49</t>
  </si>
  <si>
    <t>KR|73918077|42</t>
  </si>
  <si>
    <t>KR|73919484|92</t>
  </si>
  <si>
    <t>KR|73926592|140</t>
  </si>
  <si>
    <t>KR|73926827|137</t>
  </si>
  <si>
    <t>KR|73930600|79</t>
  </si>
  <si>
    <t>KR|73930896|80</t>
  </si>
  <si>
    <t>KR|73937787|161</t>
  </si>
  <si>
    <t>KR|73942847|84</t>
  </si>
  <si>
    <t>KR|73942848|86</t>
  </si>
  <si>
    <t>KR|73943020|154</t>
  </si>
  <si>
    <t>KR|73944854|170</t>
  </si>
  <si>
    <t>KR|73946400|80</t>
  </si>
  <si>
    <t>KR|73948872|55</t>
  </si>
  <si>
    <t>KR|73949559|147</t>
  </si>
  <si>
    <t>KR|73950379|66</t>
  </si>
  <si>
    <t>KR|73955722|158</t>
  </si>
  <si>
    <t>KR|73961177|126</t>
  </si>
  <si>
    <t>KR|73961178|116</t>
  </si>
  <si>
    <t>KR|73961182|120</t>
  </si>
  <si>
    <t>KR|73961222|78</t>
  </si>
  <si>
    <t>KR|73961223|112</t>
  </si>
  <si>
    <t>KR|73961241|168</t>
  </si>
  <si>
    <t>KR|73961243|128</t>
  </si>
  <si>
    <t>KR|73962373|192</t>
  </si>
  <si>
    <t>KR|73965821|69</t>
  </si>
  <si>
    <t>KR|73966941|41</t>
  </si>
  <si>
    <t>KR|73966976|45</t>
  </si>
  <si>
    <t>KR|73967732|67</t>
  </si>
  <si>
    <t>KR|73968935|237</t>
  </si>
  <si>
    <t>KR|73971618|59</t>
  </si>
  <si>
    <t>KR|73972518|98</t>
  </si>
  <si>
    <t>KR|73976017|71</t>
  </si>
  <si>
    <t>KR|73980381|58</t>
  </si>
  <si>
    <t>KR|73981219|63</t>
  </si>
  <si>
    <t>KR|73981637|80</t>
  </si>
  <si>
    <t>KR|73983430|103</t>
  </si>
  <si>
    <t>KR|73988998|67</t>
  </si>
  <si>
    <t>KR|73992001|29</t>
  </si>
  <si>
    <t>KR|73992565|210</t>
  </si>
  <si>
    <t>KR|73993751|50</t>
  </si>
  <si>
    <t>KR|73995760|47</t>
  </si>
  <si>
    <t>KR|73996195|96</t>
  </si>
  <si>
    <t>KR|73999119|183</t>
  </si>
  <si>
    <t>KR|73999480|39</t>
  </si>
  <si>
    <t>KR|73999514|36</t>
  </si>
  <si>
    <t>KR|73999729|150</t>
  </si>
  <si>
    <t>KR|74000066|89</t>
  </si>
  <si>
    <t>KR|74001207|53</t>
  </si>
  <si>
    <t>KR|74001464|88</t>
  </si>
  <si>
    <t>KR|74001703|78</t>
  </si>
  <si>
    <t>KR|74003746|161</t>
  </si>
  <si>
    <t>KR|74004488|73</t>
  </si>
  <si>
    <t>KR|74006125|56</t>
  </si>
  <si>
    <t>KR|74006424|42</t>
  </si>
  <si>
    <t>KR|74008722|74</t>
  </si>
  <si>
    <t>KR|74009604|140</t>
  </si>
  <si>
    <t>KR|74010934|51</t>
  </si>
  <si>
    <t>KR|74011038|199</t>
  </si>
  <si>
    <t>KR|74013383|60</t>
  </si>
  <si>
    <t>KR|74016678|34</t>
  </si>
  <si>
    <t>KR|74021733|59</t>
  </si>
  <si>
    <t>KR|74022371|47</t>
  </si>
  <si>
    <t>KR|74024301|49</t>
  </si>
  <si>
    <t>KR|74024307|69</t>
  </si>
  <si>
    <t>KR|74026103|46</t>
  </si>
  <si>
    <t>KR|74027037|183</t>
  </si>
  <si>
    <t>KR|74027416|34</t>
  </si>
  <si>
    <t>KR|74028241|41</t>
  </si>
  <si>
    <t>KR|74028728|101</t>
  </si>
  <si>
    <t>KR|74029927|80</t>
  </si>
  <si>
    <t>KR|74030228|74</t>
  </si>
  <si>
    <t>KR|74031352|124</t>
  </si>
  <si>
    <t>KR|74033909|189</t>
  </si>
  <si>
    <t>KR|74034199|84</t>
  </si>
  <si>
    <t>KR|74036024|28</t>
  </si>
  <si>
    <t>KR|74037187|53</t>
  </si>
  <si>
    <t>KR|74040542|57</t>
  </si>
  <si>
    <t>KR|74043007|29</t>
  </si>
  <si>
    <t>KR|74045413|79</t>
  </si>
  <si>
    <t>KR|74046159|81</t>
  </si>
  <si>
    <t>KR|74046566|82</t>
  </si>
  <si>
    <t>KR|74050938|48</t>
  </si>
  <si>
    <t>KR|74055476|25</t>
  </si>
  <si>
    <t>KR|74056581|46</t>
  </si>
  <si>
    <t>KR|74057804|48</t>
  </si>
  <si>
    <t>KR|74057913|36</t>
  </si>
  <si>
    <t>KR|74057938|45</t>
  </si>
  <si>
    <t>KR|74059619|37</t>
  </si>
  <si>
    <t>KR|74059858|46</t>
  </si>
  <si>
    <t>KR|74064105|34</t>
  </si>
  <si>
    <t>KR|74067307|36</t>
  </si>
  <si>
    <t>KR|74067552|64</t>
  </si>
  <si>
    <t>KR|74067786|64</t>
  </si>
  <si>
    <t>KR|74069734|87</t>
  </si>
  <si>
    <t>KR|74069908|67</t>
  </si>
  <si>
    <t>KR|74070650|39</t>
  </si>
  <si>
    <t>KR|74071601|96</t>
  </si>
  <si>
    <t>KR|74076161|41</t>
  </si>
  <si>
    <t>KR|74076452|110</t>
  </si>
  <si>
    <t>KR|74077557|174</t>
  </si>
  <si>
    <t>KR|74077688|62</t>
  </si>
  <si>
    <t>KR|74077986|63</t>
  </si>
  <si>
    <t>KR|74078155|79</t>
  </si>
  <si>
    <t>KR|74079514|104</t>
  </si>
  <si>
    <t>KR|74084175|85</t>
  </si>
  <si>
    <t>KR|74084888|46</t>
  </si>
  <si>
    <t>KR|74087481|31</t>
  </si>
  <si>
    <t>KR|74087950|44</t>
  </si>
  <si>
    <t>KR|74089554|149</t>
  </si>
  <si>
    <t>KR|74089672|38</t>
  </si>
  <si>
    <t>KR|74092441|110</t>
  </si>
  <si>
    <t>KR|74092467|144</t>
  </si>
  <si>
    <t>KR|74093166|99</t>
  </si>
  <si>
    <t>KR|74094259|43</t>
  </si>
  <si>
    <t>KR|74094282|37</t>
  </si>
  <si>
    <t>KR|74094283|161</t>
  </si>
  <si>
    <t>KR|74094300|164</t>
  </si>
  <si>
    <t>KR|74094630|50</t>
  </si>
  <si>
    <t>KR|74094764|289</t>
  </si>
  <si>
    <t>KR|74096557|66</t>
  </si>
  <si>
    <t>KR|74100211|59</t>
  </si>
  <si>
    <t>KR|74100618|143</t>
  </si>
  <si>
    <t>KR|74100754|52</t>
  </si>
  <si>
    <t>KR|74101185|67</t>
  </si>
  <si>
    <t>KR|74103150|90</t>
  </si>
  <si>
    <t>KR|74105784|83</t>
  </si>
  <si>
    <t>KR|74106280|37</t>
  </si>
  <si>
    <t>KR|74106880|120</t>
  </si>
  <si>
    <t>KR|74110123|82</t>
  </si>
  <si>
    <t>KR|74110141|52</t>
  </si>
  <si>
    <t>KR|74112257|110</t>
  </si>
  <si>
    <t>KR|74112294|64</t>
  </si>
  <si>
    <t>KR|74112419|72</t>
  </si>
  <si>
    <t>KR|74116356|45</t>
  </si>
  <si>
    <t>KR|74116700|163</t>
  </si>
  <si>
    <t>KR|74116727|135</t>
  </si>
  <si>
    <t>KR|74119695|87</t>
  </si>
  <si>
    <t>KR|74120612|61</t>
  </si>
  <si>
    <t>KR|74122640|156</t>
  </si>
  <si>
    <t>KR|74126074|137</t>
  </si>
  <si>
    <t>KR|74126376|47</t>
  </si>
  <si>
    <t>KR|74126449|47</t>
  </si>
  <si>
    <t>KR|74127168|79</t>
  </si>
  <si>
    <t>KR|74127698|90</t>
  </si>
  <si>
    <t>KR|74128812|50</t>
  </si>
  <si>
    <t>KR|74129333|62</t>
  </si>
  <si>
    <t>KR|74130659|97</t>
  </si>
  <si>
    <t>KR|74132192|152</t>
  </si>
  <si>
    <t>KR|74136252|63</t>
  </si>
  <si>
    <t>KR|74137582|63</t>
  </si>
  <si>
    <t>KR|74137632|76</t>
  </si>
  <si>
    <t>KR|74138402|191</t>
  </si>
  <si>
    <t>KR|74140568|62</t>
  </si>
  <si>
    <t>KR|74141409|164</t>
  </si>
  <si>
    <t>KR|74141899|50</t>
  </si>
  <si>
    <t>KR|74141955|99</t>
  </si>
  <si>
    <t>KR|74143333|58</t>
  </si>
  <si>
    <t>KR|74143575|73</t>
  </si>
  <si>
    <t>KR|74143905|117</t>
  </si>
  <si>
    <t>KR|74146879|57</t>
  </si>
  <si>
    <t>KR|74146932|31</t>
  </si>
  <si>
    <t>KR|74147601|84</t>
  </si>
  <si>
    <t>KR|74148490|49</t>
  </si>
  <si>
    <t>KR|74148492|49</t>
  </si>
  <si>
    <t>KR|74150785|130</t>
  </si>
  <si>
    <t>KR|74151674|85</t>
  </si>
  <si>
    <t>KR|74152697|149</t>
  </si>
  <si>
    <t>KR|74154820|61</t>
  </si>
  <si>
    <t>KR|74155389|88</t>
  </si>
  <si>
    <t>KR|74155526|79</t>
  </si>
  <si>
    <t>KR|74158559|92</t>
  </si>
  <si>
    <t>KR|74159697|142</t>
  </si>
  <si>
    <t>KR|74161001|47</t>
  </si>
  <si>
    <t>KR|74161247|129</t>
  </si>
  <si>
    <t>KR|74168163|50</t>
  </si>
  <si>
    <t>KR|74168166|119</t>
  </si>
  <si>
    <t>KR|74169117|60</t>
  </si>
  <si>
    <t>KR|74170622|31</t>
  </si>
  <si>
    <t>KR|74172586|64</t>
  </si>
  <si>
    <t>KR|74174508|69</t>
  </si>
  <si>
    <t>KR|74179412|60</t>
  </si>
  <si>
    <t>KR|74182237|194</t>
  </si>
  <si>
    <t>KR|74182238|132</t>
  </si>
  <si>
    <t>KR|74182239|108</t>
  </si>
  <si>
    <t>KR|74182240|110</t>
  </si>
  <si>
    <t>KR|74182241|110</t>
  </si>
  <si>
    <t>KR|74182939|140</t>
  </si>
  <si>
    <t>KR|74185550|40</t>
  </si>
  <si>
    <t>KR|74189773|189</t>
  </si>
  <si>
    <t>KR|74195390|65</t>
  </si>
  <si>
    <t>KR|74197464|20</t>
  </si>
  <si>
    <t>KR|74197503|58</t>
  </si>
  <si>
    <t>KR|74198324|46</t>
  </si>
  <si>
    <t>KR|74199800|76</t>
  </si>
  <si>
    <t>KR|74200582|28</t>
  </si>
  <si>
    <t>KR|74201363|37</t>
  </si>
  <si>
    <t>KR|74201712|67</t>
  </si>
  <si>
    <t>KR|74202485|58</t>
  </si>
  <si>
    <t>KR|74204240|30</t>
  </si>
  <si>
    <t>KR|74204740|95</t>
  </si>
  <si>
    <t>KR|74207644|97</t>
  </si>
  <si>
    <t>KR|74208384|180</t>
  </si>
  <si>
    <t>KR|74210724|153</t>
  </si>
  <si>
    <t>KR|74211350|38</t>
  </si>
  <si>
    <t>KR|74212088|61</t>
  </si>
  <si>
    <t>KR|74212101|68</t>
  </si>
  <si>
    <t>KR|74212227|78</t>
  </si>
  <si>
    <t>KR|74212327|92</t>
  </si>
  <si>
    <t>KR|74213003|43</t>
  </si>
  <si>
    <t>KR|74214620|35</t>
  </si>
  <si>
    <t>KR|74214946|80</t>
  </si>
  <si>
    <t>KR|74214947|44</t>
  </si>
  <si>
    <t>KR|74215326|57</t>
  </si>
  <si>
    <t>KR|74215363|147</t>
  </si>
  <si>
    <t>KR|74216542|89</t>
  </si>
  <si>
    <t>KR|74217697|56</t>
  </si>
  <si>
    <t>KR|74219028|47</t>
  </si>
  <si>
    <t>KR|74219118|30</t>
  </si>
  <si>
    <t>KR|74221201|81</t>
  </si>
  <si>
    <t>KR|74221384|74</t>
  </si>
  <si>
    <t>KR|74221567|70</t>
  </si>
  <si>
    <t>KR|74222447|40</t>
  </si>
  <si>
    <t>KR|74222728|120</t>
  </si>
  <si>
    <t>KR|74223835|55</t>
  </si>
  <si>
    <t>KR|74225819|39</t>
  </si>
  <si>
    <t>KR|74226276|70</t>
  </si>
  <si>
    <t>KR|74228783|32</t>
  </si>
  <si>
    <t>KR|74231772|49</t>
  </si>
  <si>
    <t>KR|74232627|50</t>
  </si>
  <si>
    <t>KR|74237161|74</t>
  </si>
  <si>
    <t>KR|74239420|31</t>
  </si>
  <si>
    <t>KR|74239553|84</t>
  </si>
  <si>
    <t>KR|74239778|27</t>
  </si>
  <si>
    <t>KR|74243431|26</t>
  </si>
  <si>
    <t>KR|74243569|19</t>
  </si>
  <si>
    <t>KR|74244606|104</t>
  </si>
  <si>
    <t>KR|74247301|33</t>
  </si>
  <si>
    <t>KR|74249745|22</t>
  </si>
  <si>
    <t>KR|74251807|39</t>
  </si>
  <si>
    <t>KR|74253007|74</t>
  </si>
  <si>
    <t>KR|74254667|45</t>
  </si>
  <si>
    <t>KR|74254982|91</t>
  </si>
  <si>
    <t>KR|74255623|58</t>
  </si>
  <si>
    <t>KR|74256946|25</t>
  </si>
  <si>
    <t>KR|74258162|21</t>
  </si>
  <si>
    <t>KR|74259632|60</t>
  </si>
  <si>
    <t>KR|74260666|38</t>
  </si>
  <si>
    <t>KR|74262517|141</t>
  </si>
  <si>
    <t>KR|74267820|42</t>
  </si>
  <si>
    <t>KR|74269062|51</t>
  </si>
  <si>
    <t>KR|74269280|40</t>
  </si>
  <si>
    <t>KR|74269980|54</t>
  </si>
  <si>
    <t>KR|74270938|52</t>
  </si>
  <si>
    <t>KR|74271353|55</t>
  </si>
  <si>
    <t>KR|74271481|41</t>
  </si>
  <si>
    <t>KR|74273712|91</t>
  </si>
  <si>
    <t>KR|74273733|80</t>
  </si>
  <si>
    <t>KR|74274829|98</t>
  </si>
  <si>
    <t>KR|74275913|43</t>
  </si>
  <si>
    <t>KR|74276355|188</t>
  </si>
  <si>
    <t>KR|74276781|145</t>
  </si>
  <si>
    <t>KR|74276920|62</t>
  </si>
  <si>
    <t>KR|74276957|17</t>
  </si>
  <si>
    <t>KR|74278270|72</t>
  </si>
  <si>
    <t>KR|74279227|49</t>
  </si>
  <si>
    <t>KR|74280460|75</t>
  </si>
  <si>
    <t>KR|74280885|100</t>
  </si>
  <si>
    <t>KR|74281682|37</t>
  </si>
  <si>
    <t>KR|74282909|89</t>
  </si>
  <si>
    <t>KR|74283402|37</t>
  </si>
  <si>
    <t>KR|74283415|121</t>
  </si>
  <si>
    <t>KR|74283551|21</t>
  </si>
  <si>
    <t>KR|74284561|32</t>
  </si>
  <si>
    <t>KR|74285830|127</t>
  </si>
  <si>
    <t>KR|74286056|32</t>
  </si>
  <si>
    <t>KR|74287693|105</t>
  </si>
  <si>
    <t>KR|74288005|38</t>
  </si>
  <si>
    <t>KR|74288127|29</t>
  </si>
  <si>
    <t>KR|74288276|109</t>
  </si>
  <si>
    <t>KR|74290359|28</t>
  </si>
  <si>
    <t>KR|74292679|37</t>
  </si>
  <si>
    <t>KR|74295087|64</t>
  </si>
  <si>
    <t>KR|74295482|83</t>
  </si>
  <si>
    <t>KR|74296430|83</t>
  </si>
  <si>
    <t>KR|74296455|69</t>
  </si>
  <si>
    <t>KR|74298312|57</t>
  </si>
  <si>
    <t>KR|74298343|118</t>
  </si>
  <si>
    <t>KR|74298794|47</t>
  </si>
  <si>
    <t>KR|74298988|61</t>
  </si>
  <si>
    <t>KR|74302596|273</t>
  </si>
  <si>
    <t>KR|74303345|39</t>
  </si>
  <si>
    <t>KR|74305198|51</t>
  </si>
  <si>
    <t>KR|74305586|43</t>
  </si>
  <si>
    <t>KR|74306545|57</t>
  </si>
  <si>
    <t>KR|74306939|70</t>
  </si>
  <si>
    <t>KR|74307982|44</t>
  </si>
  <si>
    <t>KR|74309131|128</t>
  </si>
  <si>
    <t>KR|74309693|73</t>
  </si>
  <si>
    <t>KR|74315833|99</t>
  </si>
  <si>
    <t>KR|74318089|56</t>
  </si>
  <si>
    <t>KR|74318103|27</t>
  </si>
  <si>
    <t>KR|74318752|112</t>
  </si>
  <si>
    <t>KR|74318872|22</t>
  </si>
  <si>
    <t>KR|74320084|70</t>
  </si>
  <si>
    <t>KR|74321750|53</t>
  </si>
  <si>
    <t>KR|74321769|61</t>
  </si>
  <si>
    <t>KR|74322806|91</t>
  </si>
  <si>
    <t>KR|74324587|104</t>
  </si>
  <si>
    <t>KR|74325252|166</t>
  </si>
  <si>
    <t>KR|74326083|108</t>
  </si>
  <si>
    <t>KR|74327016|78</t>
  </si>
  <si>
    <t>KR|74327694|103</t>
  </si>
  <si>
    <t>KR|74328458|114</t>
  </si>
  <si>
    <t>KR|7432885|180</t>
  </si>
  <si>
    <t>KR|74331116|79</t>
  </si>
  <si>
    <t>KR|74331375|82</t>
  </si>
  <si>
    <t>KR|74332839|60</t>
  </si>
  <si>
    <t>KR|74332972|38</t>
  </si>
  <si>
    <t>KR|74335109|47</t>
  </si>
  <si>
    <t>KR|74335292|59</t>
  </si>
  <si>
    <t>KR|74335923|106</t>
  </si>
  <si>
    <t>KR|74339714|48</t>
  </si>
  <si>
    <t>KR|74339798|51</t>
  </si>
  <si>
    <t>KR|74339855|23</t>
  </si>
  <si>
    <t>KR|74339860|81</t>
  </si>
  <si>
    <t>KR|74339910|123</t>
  </si>
  <si>
    <t>KR|74340869|174</t>
  </si>
  <si>
    <t>KR|74340920|126</t>
  </si>
  <si>
    <t>KR|74346384|26</t>
  </si>
  <si>
    <t>KR|74347357|71</t>
  </si>
  <si>
    <t>KR|74350403|41</t>
  </si>
  <si>
    <t>KR|74354126|24</t>
  </si>
  <si>
    <t>KR|74356776|54</t>
  </si>
  <si>
    <t>KR|74356782|69</t>
  </si>
  <si>
    <t>KR|74357559|44</t>
  </si>
  <si>
    <t>KR|74358049|55</t>
  </si>
  <si>
    <t>KR|74360242|52</t>
  </si>
  <si>
    <t>KR|74363693|62</t>
  </si>
  <si>
    <t>KR|74364881|88</t>
  </si>
  <si>
    <t>KR|74365606|33</t>
  </si>
  <si>
    <t>KR|74367658|46</t>
  </si>
  <si>
    <t>KR|74369464|60</t>
  </si>
  <si>
    <t>KR|74370827|29</t>
  </si>
  <si>
    <t>KR|74371053|48</t>
  </si>
  <si>
    <t>KR|74373123|27</t>
  </si>
  <si>
    <t>KR|74373677|73</t>
  </si>
  <si>
    <t>KR|74374786|36</t>
  </si>
  <si>
    <t>KR|74374826|61</t>
  </si>
  <si>
    <t>KR|74377076|26</t>
  </si>
  <si>
    <t>KR|74377545|38</t>
  </si>
  <si>
    <t>KR|74377552|42</t>
  </si>
  <si>
    <t>KR|74379012|28</t>
  </si>
  <si>
    <t>KR|74379215|24</t>
  </si>
  <si>
    <t>KR|74380372|90</t>
  </si>
  <si>
    <t>KR|74380928|22</t>
  </si>
  <si>
    <t>KR|74381041|61</t>
  </si>
  <si>
    <t>KR|74381452|58</t>
  </si>
  <si>
    <t>KR|74382055|44</t>
  </si>
  <si>
    <t>KR|74382118|45</t>
  </si>
  <si>
    <t>KR|74382253|19</t>
  </si>
  <si>
    <t>KR|74383068|33</t>
  </si>
  <si>
    <t>KR|74383861|40</t>
  </si>
  <si>
    <t>KR|74384751|49</t>
  </si>
  <si>
    <t>KR|74386005|80</t>
  </si>
  <si>
    <t>KR|74386184|128</t>
  </si>
  <si>
    <t>KR|74386605|31</t>
  </si>
  <si>
    <t>KR|74389019|81</t>
  </si>
  <si>
    <t>KR|74389045|68</t>
  </si>
  <si>
    <t>KR|74391131|50</t>
  </si>
  <si>
    <t>KR|74391268|20</t>
  </si>
  <si>
    <t>KR|74392197|135</t>
  </si>
  <si>
    <t>KR|74394496|69</t>
  </si>
  <si>
    <t>KR|74394903|25</t>
  </si>
  <si>
    <t>KR|74394907|29</t>
  </si>
  <si>
    <t>KR|74396286|30</t>
  </si>
  <si>
    <t>KR|74396429|52</t>
  </si>
  <si>
    <t>KR|74396598|60</t>
  </si>
  <si>
    <t>KR|74398648|109</t>
  </si>
  <si>
    <t>KR|74400014|32</t>
  </si>
  <si>
    <t>KR|74402023|32</t>
  </si>
  <si>
    <t>KR|74403483|60</t>
  </si>
  <si>
    <t>KR|74405538|33</t>
  </si>
  <si>
    <t>KR|74406105|46</t>
  </si>
  <si>
    <t>KR|74406263|50</t>
  </si>
  <si>
    <t>KR|74406371|30</t>
  </si>
  <si>
    <t>KR|74407036|58</t>
  </si>
  <si>
    <t>KR|74407745|44</t>
  </si>
  <si>
    <t>KR|74408200|43</t>
  </si>
  <si>
    <t>KR|74408230|62</t>
  </si>
  <si>
    <t>KR|74408883|62</t>
  </si>
  <si>
    <t>KR|74410324|55</t>
  </si>
  <si>
    <t>KR|74412584|174</t>
  </si>
  <si>
    <t>KR|74412829|27</t>
  </si>
  <si>
    <t>KR|74413056|68</t>
  </si>
  <si>
    <t>KR|74413914|62</t>
  </si>
  <si>
    <t>KR|74416404|44</t>
  </si>
  <si>
    <t>KR|74417545|70</t>
  </si>
  <si>
    <t>KR|74417862|76</t>
  </si>
  <si>
    <t>KR|74419663|58</t>
  </si>
  <si>
    <t>KR|74421976|24</t>
  </si>
  <si>
    <t>KR|74422763|38</t>
  </si>
  <si>
    <t>KR|74424753|18</t>
  </si>
  <si>
    <t>KR|74424812|79</t>
  </si>
  <si>
    <t>KR|74427433|27</t>
  </si>
  <si>
    <t>KR|74427995|55</t>
  </si>
  <si>
    <t>KR|74428503|48</t>
  </si>
  <si>
    <t>KR|74428771|39</t>
  </si>
  <si>
    <t>KR|74429968|39</t>
  </si>
  <si>
    <t>KR|74429969|23</t>
  </si>
  <si>
    <t>KR|74430944|32</t>
  </si>
  <si>
    <t>KR|74432282|27</t>
  </si>
  <si>
    <t>KR|74434335|34</t>
  </si>
  <si>
    <t>KR|74434501|55</t>
  </si>
  <si>
    <t>KR|74435316|32</t>
  </si>
  <si>
    <t>KR|74437921|120</t>
  </si>
  <si>
    <t>KR|74441108|40</t>
  </si>
  <si>
    <t>KR|74442031|58</t>
  </si>
  <si>
    <t>KR|74443104|18</t>
  </si>
  <si>
    <t>KR|74444864|27</t>
  </si>
  <si>
    <t>KR|74445554|34</t>
  </si>
  <si>
    <t>KR|74445555|47</t>
  </si>
  <si>
    <t>KR|74445556|40</t>
  </si>
  <si>
    <t>KR|74446291|34</t>
  </si>
  <si>
    <t>KR|74446484|28</t>
  </si>
  <si>
    <t>KR|74446928|64</t>
  </si>
  <si>
    <t>KR|74447466|22</t>
  </si>
  <si>
    <t>KR|74448009|54</t>
  </si>
  <si>
    <t>KR|74448235|33</t>
  </si>
  <si>
    <t>KR|74449855|82</t>
  </si>
  <si>
    <t>KR|74449881|35</t>
  </si>
  <si>
    <t>KR|74450080|28</t>
  </si>
  <si>
    <t>KR|74452479|131</t>
  </si>
  <si>
    <t>KR|74455450|79</t>
  </si>
  <si>
    <t>KR|74462106|111</t>
  </si>
  <si>
    <t>KR|74462371|54</t>
  </si>
  <si>
    <t>KR|74463336|68</t>
  </si>
  <si>
    <t>KR|74466254|40</t>
  </si>
  <si>
    <t>KR|74467166|40</t>
  </si>
  <si>
    <t>KR|74467613|30</t>
  </si>
  <si>
    <t>KR|74468925|20</t>
  </si>
  <si>
    <t>KR|74470754|26</t>
  </si>
  <si>
    <t>KR|74470815|42</t>
  </si>
  <si>
    <t>KR|74472545|164</t>
  </si>
  <si>
    <t>KR|74473305|202</t>
  </si>
  <si>
    <t>KR|74473800|75</t>
  </si>
  <si>
    <t>KR|74476369|69</t>
  </si>
  <si>
    <t>KR|74477245|24</t>
  </si>
  <si>
    <t>KR|74477386|33</t>
  </si>
  <si>
    <t>KR|74479547|62</t>
  </si>
  <si>
    <t>KR|74481171|55</t>
  </si>
  <si>
    <t>KR|74482348|276</t>
  </si>
  <si>
    <t>KR|74484453|107</t>
  </si>
  <si>
    <t>KR|74486731|61</t>
  </si>
  <si>
    <t>KR|74486853|40</t>
  </si>
  <si>
    <t>KR|74488328|53</t>
  </si>
  <si>
    <t>KR|74489071|90</t>
  </si>
  <si>
    <t>KR|74489190|27</t>
  </si>
  <si>
    <t>KR|74489490|109</t>
  </si>
  <si>
    <t>KR|74493096|38</t>
  </si>
  <si>
    <t>KR|74495125|41</t>
  </si>
  <si>
    <t>KR|74495551|18</t>
  </si>
  <si>
    <t>KR|74496416|29</t>
  </si>
  <si>
    <t>KR|74496746|79</t>
  </si>
  <si>
    <t>KR|74500258|27</t>
  </si>
  <si>
    <t>KR|74500786|22</t>
  </si>
  <si>
    <t>KR|74501610|111</t>
  </si>
  <si>
    <t>KR|74503648|28</t>
  </si>
  <si>
    <t>KR|74503692|27</t>
  </si>
  <si>
    <t>KR|74503716|44</t>
  </si>
  <si>
    <t>KR|74503748|20</t>
  </si>
  <si>
    <t>KR|74504958|57</t>
  </si>
  <si>
    <t>KR|74506045|61</t>
  </si>
  <si>
    <t>KR|74507690|66</t>
  </si>
  <si>
    <t>KR|74507791|58</t>
  </si>
  <si>
    <t>KR|74507988|34</t>
  </si>
  <si>
    <t>KR|74509892|44</t>
  </si>
  <si>
    <t>KR|74511847|42</t>
  </si>
  <si>
    <t>KR|74516120|115</t>
  </si>
  <si>
    <t>KR|74516196|67</t>
  </si>
  <si>
    <t>KR|74516285|36</t>
  </si>
  <si>
    <t>KR|74516294|38</t>
  </si>
  <si>
    <t>KR|74521031|66</t>
  </si>
  <si>
    <t>KR|74521942|44</t>
  </si>
  <si>
    <t>KR|74522916|21</t>
  </si>
  <si>
    <t>KR|74525218|56</t>
  </si>
  <si>
    <t>KR|74525368|15</t>
  </si>
  <si>
    <t>KR|74526244|38</t>
  </si>
  <si>
    <t>KR|74527608|56</t>
  </si>
  <si>
    <t>KR|74527632|73</t>
  </si>
  <si>
    <t>KR|74528041|35</t>
  </si>
  <si>
    <t>KR|74530031|58</t>
  </si>
  <si>
    <t>KR|74532094|42</t>
  </si>
  <si>
    <t>KR|74532160|53</t>
  </si>
  <si>
    <t>KR|74533075|58</t>
  </si>
  <si>
    <t>KR|74533130|61</t>
  </si>
  <si>
    <t>KR|74535259|37</t>
  </si>
  <si>
    <t>KR|74535640|47</t>
  </si>
  <si>
    <t>KR|74535816|38</t>
  </si>
  <si>
    <t>KR|74537034|42</t>
  </si>
  <si>
    <t>KR|74537942|9</t>
  </si>
  <si>
    <t>KR|74539095|90</t>
  </si>
  <si>
    <t>KR|74539744|51</t>
  </si>
  <si>
    <t>KR|74540303|51</t>
  </si>
  <si>
    <t>KR|74540678|34</t>
  </si>
  <si>
    <t>KR|74540778|32</t>
  </si>
  <si>
    <t>KR|74543098|26</t>
  </si>
  <si>
    <t>KR|74543113|33</t>
  </si>
  <si>
    <t>KR|74543276|31</t>
  </si>
  <si>
    <t>KR|74543487|112</t>
  </si>
  <si>
    <t>KR|74543535|100</t>
  </si>
  <si>
    <t>KR|74543536|101</t>
  </si>
  <si>
    <t>KR|74543537|84</t>
  </si>
  <si>
    <t>KR|74543538|75</t>
  </si>
  <si>
    <t>KR|74543632|22</t>
  </si>
  <si>
    <t>KR|74544876|100</t>
  </si>
  <si>
    <t>KR|74545987|63</t>
  </si>
  <si>
    <t>KR|74546370|27</t>
  </si>
  <si>
    <t>KR|74549084|64</t>
  </si>
  <si>
    <t>KR|74549830|67</t>
  </si>
  <si>
    <t>KR|74551825|33</t>
  </si>
  <si>
    <t>KR|74553358|31</t>
  </si>
  <si>
    <t>KR|74554393|55</t>
  </si>
  <si>
    <t>KR|74555471|29</t>
  </si>
  <si>
    <t>KR|74555863|18</t>
  </si>
  <si>
    <t>KR|74557269|58</t>
  </si>
  <si>
    <t>KR|74557554|16</t>
  </si>
  <si>
    <t>KR|74557931|26</t>
  </si>
  <si>
    <t>KR|74558190|66</t>
  </si>
  <si>
    <t>KR|74558419|72</t>
  </si>
  <si>
    <t>KR|74558493|49</t>
  </si>
  <si>
    <t>KR|74559153|90</t>
  </si>
  <si>
    <t>KR|74559215|24</t>
  </si>
  <si>
    <t>KR|74559805|14</t>
  </si>
  <si>
    <t>KR|74559855|93</t>
  </si>
  <si>
    <t>KR|74559865|14</t>
  </si>
  <si>
    <t>KR|74560281|85</t>
  </si>
  <si>
    <t>KR|74561228|28</t>
  </si>
  <si>
    <t>KR|74562259|35</t>
  </si>
  <si>
    <t>KR|74562292|32</t>
  </si>
  <si>
    <t>KR|74562731|72</t>
  </si>
  <si>
    <t>KR|74564380|17</t>
  </si>
  <si>
    <t>KR|74565305|138</t>
  </si>
  <si>
    <t>KR|74566777|44</t>
  </si>
  <si>
    <t>KR|74569199|56</t>
  </si>
  <si>
    <t>KR|74570761|43</t>
  </si>
  <si>
    <t>KR|74571491|44</t>
  </si>
  <si>
    <t>KR|74571871|22</t>
  </si>
  <si>
    <t>KR|74574964|41</t>
  </si>
  <si>
    <t>KR|74579599|33</t>
  </si>
  <si>
    <t>KR|74580883|34</t>
  </si>
  <si>
    <t>KR|74580900|63</t>
  </si>
  <si>
    <t>KR|74581824|16</t>
  </si>
  <si>
    <t>KR|74582173|55</t>
  </si>
  <si>
    <t>KR|74582455|59</t>
  </si>
  <si>
    <t>KR|74582902|21</t>
  </si>
  <si>
    <t>KR|74584521|22</t>
  </si>
  <si>
    <t>KR|74586033|26</t>
  </si>
  <si>
    <t>KR|74586706|32</t>
  </si>
  <si>
    <t>KR|74587241|30</t>
  </si>
  <si>
    <t>KR|74587731|16</t>
  </si>
  <si>
    <t>KR|74589499|31</t>
  </si>
  <si>
    <t>KR|74590101|14</t>
  </si>
  <si>
    <t>KR|74591681|17</t>
  </si>
  <si>
    <t>KR|74591716|24</t>
  </si>
  <si>
    <t>KR|74592897|43</t>
  </si>
  <si>
    <t>KR|74593206|37</t>
  </si>
  <si>
    <t>KR|74593401|9</t>
  </si>
  <si>
    <t>KR|74593674|31</t>
  </si>
  <si>
    <t>KR|74594384|21</t>
  </si>
  <si>
    <t>KR|74601198|15</t>
  </si>
  <si>
    <t>KR|74603069|15</t>
  </si>
  <si>
    <t>KR|74603234|15</t>
  </si>
  <si>
    <t>KR|74603973|25</t>
  </si>
  <si>
    <t>KR|74604378|20</t>
  </si>
  <si>
    <t>KR|74604434|20</t>
  </si>
  <si>
    <t>KR|74604437|49</t>
  </si>
  <si>
    <t>KR|74604701|20</t>
  </si>
  <si>
    <t>KR|74605291|14</t>
  </si>
  <si>
    <t>KR|74605306|48</t>
  </si>
  <si>
    <t>KR|74605496|56</t>
  </si>
  <si>
    <t>KR|74610125|18</t>
  </si>
  <si>
    <t>KR|74610663|22</t>
  </si>
  <si>
    <t>KR|74610813|45</t>
  </si>
  <si>
    <t>KR|74613640|35</t>
  </si>
  <si>
    <t>KR|74615551|22</t>
  </si>
  <si>
    <t>KR|74615646|46</t>
  </si>
  <si>
    <t>KR|74615681|45</t>
  </si>
  <si>
    <t>KR|74616087|26</t>
  </si>
  <si>
    <t>KR|74617406|16</t>
  </si>
  <si>
    <t>KR|74618195|22</t>
  </si>
  <si>
    <t>KR|74620145|21</t>
  </si>
  <si>
    <t>KR|74625436|23</t>
  </si>
  <si>
    <t>KR|74625810|18</t>
  </si>
  <si>
    <t>KR|74626032|19</t>
  </si>
  <si>
    <t>KR|74627848|29</t>
  </si>
  <si>
    <t>KR|74631285|28</t>
  </si>
  <si>
    <t>KR|74633131|12</t>
  </si>
  <si>
    <t>KR|74635323|20</t>
  </si>
  <si>
    <t>KR|74636134|28</t>
  </si>
  <si>
    <t>KR|74638960|29</t>
  </si>
  <si>
    <t>KR|74646998|14</t>
  </si>
  <si>
    <t>KR|74648999|18</t>
  </si>
  <si>
    <t>KR|74650517|14</t>
  </si>
  <si>
    <t>KR|74651239|12</t>
  </si>
  <si>
    <t>KR|74651321|12</t>
  </si>
  <si>
    <t>KR|770KPN26|7</t>
  </si>
  <si>
    <t>KR|7744248|197</t>
  </si>
  <si>
    <t>KR|7778804|262</t>
  </si>
  <si>
    <t>KR|7786835|80</t>
  </si>
  <si>
    <t>KR|779TXH26|13</t>
  </si>
  <si>
    <t>KR|780TXH26|13</t>
  </si>
  <si>
    <t>KR|7843907|232</t>
  </si>
  <si>
    <t>KR|7846372|238</t>
  </si>
  <si>
    <t>KR|7849639|377</t>
  </si>
  <si>
    <t>KR|7872731|255</t>
  </si>
  <si>
    <t>KR|7931490|250</t>
  </si>
  <si>
    <t>KR|963TZF26|14</t>
  </si>
  <si>
    <t>KR|974558|95</t>
  </si>
  <si>
    <t>KV|1298983|561</t>
  </si>
  <si>
    <t>KV|1370287|233</t>
  </si>
  <si>
    <t>KV|139733|865</t>
  </si>
  <si>
    <t>KV|15024|2597</t>
  </si>
  <si>
    <t>KV|1525419|1072</t>
  </si>
  <si>
    <t>KV|1568757|344</t>
  </si>
  <si>
    <t>KV|1652700|650</t>
  </si>
  <si>
    <t>KV|180221515|104</t>
  </si>
  <si>
    <t>KV|18960|2891</t>
  </si>
  <si>
    <t>KV|1962497|1648</t>
  </si>
  <si>
    <t>KV|200052515|8661</t>
  </si>
  <si>
    <t>KV|200218685|203</t>
  </si>
  <si>
    <t>KV|200293822|605</t>
  </si>
  <si>
    <t>KV|200357057|880</t>
  </si>
  <si>
    <t>KV|200365343|1577</t>
  </si>
  <si>
    <t>KV|200445738|259</t>
  </si>
  <si>
    <t>KV|200460737|541</t>
  </si>
  <si>
    <t>KV|200543160|3358</t>
  </si>
  <si>
    <t>KV|200705179|48</t>
  </si>
  <si>
    <t>KV|200743119|788</t>
  </si>
  <si>
    <t>KV|200743275|263</t>
  </si>
  <si>
    <t>KV|201062522|344</t>
  </si>
  <si>
    <t>KV|201217526|1591</t>
  </si>
  <si>
    <t>KV|201388169|520</t>
  </si>
  <si>
    <t>KV|201394665|214</t>
  </si>
  <si>
    <t>KV|201418319|2286</t>
  </si>
  <si>
    <t>KV|201459805|5927</t>
  </si>
  <si>
    <t>KV|201585738|7145</t>
  </si>
  <si>
    <t>KV|201627252|2170</t>
  </si>
  <si>
    <t>KV|201677543|682</t>
  </si>
  <si>
    <t>KV|201737384|1279</t>
  </si>
  <si>
    <t>KV|201964089|3203</t>
  </si>
  <si>
    <t>KV|202179768|402</t>
  </si>
  <si>
    <t>KV|202213036|4422</t>
  </si>
  <si>
    <t>KV|202215187|633</t>
  </si>
  <si>
    <t>KV|202299747|7042</t>
  </si>
  <si>
    <t>KV|202304716|2802</t>
  </si>
  <si>
    <t>KV|202320088|3507</t>
  </si>
  <si>
    <t>KV|202535084|1540</t>
  </si>
  <si>
    <t>KV|202551225|4088</t>
  </si>
  <si>
    <t>KV|202560836|3919</t>
  </si>
  <si>
    <t>KV|202691183|451</t>
  </si>
  <si>
    <t>KV|202691183|455</t>
  </si>
  <si>
    <t>KV|203098044|1396</t>
  </si>
  <si>
    <t>KV|203109380|2840</t>
  </si>
  <si>
    <t>KV|203191419|6689</t>
  </si>
  <si>
    <t>KV|203263983|5872</t>
  </si>
  <si>
    <t>KV|203406822|7952</t>
  </si>
  <si>
    <t>KV|203546330|328</t>
  </si>
  <si>
    <t>KV|203583139|4482</t>
  </si>
  <si>
    <t>KV|203843610|4962</t>
  </si>
  <si>
    <t>KV|204096215|1238</t>
  </si>
  <si>
    <t>KV|204213815|221</t>
  </si>
  <si>
    <t>KV|204244028|1360</t>
  </si>
  <si>
    <t>KV|204258487|2490</t>
  </si>
  <si>
    <t>KV|204334345|52</t>
  </si>
  <si>
    <t>KV|204349334|2177</t>
  </si>
  <si>
    <t>KV|204383311|1006</t>
  </si>
  <si>
    <t>KV|204486633|154</t>
  </si>
  <si>
    <t>KV|204536908|870</t>
  </si>
  <si>
    <t>KV|204609611|738</t>
  </si>
  <si>
    <t>KV|204630459|274</t>
  </si>
  <si>
    <t>KV|204684664|4182</t>
  </si>
  <si>
    <t>KV|204740467|148</t>
  </si>
  <si>
    <t>KV|204870441|155</t>
  </si>
  <si>
    <t>KV|204891988|7085</t>
  </si>
  <si>
    <t>KV|204892550|1994</t>
  </si>
  <si>
    <t>KV|205055946|13569</t>
  </si>
  <si>
    <t>KV|205117119|1845</t>
  </si>
  <si>
    <t>KV|205227674|4843</t>
  </si>
  <si>
    <t>KV|205266602|3250</t>
  </si>
  <si>
    <t>KV|205277116|976</t>
  </si>
  <si>
    <t>KV|205417414|531</t>
  </si>
  <si>
    <t>KV|205462738|278</t>
  </si>
  <si>
    <t>KV|205769221|2588</t>
  </si>
  <si>
    <t>KV|205770149|2838</t>
  </si>
  <si>
    <t>KV|205838649|289</t>
  </si>
  <si>
    <t>KV|205943485|5343</t>
  </si>
  <si>
    <t>KV|206075436|700</t>
  </si>
  <si>
    <t>KV|206163424|4038</t>
  </si>
  <si>
    <t>KV|206180574|7060</t>
  </si>
  <si>
    <t>KV|206189059|359</t>
  </si>
  <si>
    <t>KV|206293425|2802</t>
  </si>
  <si>
    <t>KV|206333265|84</t>
  </si>
  <si>
    <t>KV|206460267|9314</t>
  </si>
  <si>
    <t>KV|206487041|396</t>
  </si>
  <si>
    <t>KV|206549195|2896</t>
  </si>
  <si>
    <t>KV|206583733|3568</t>
  </si>
  <si>
    <t>KV|206591019|286</t>
  </si>
  <si>
    <t>KV|206634974|618</t>
  </si>
  <si>
    <t>KV|206654649|5547</t>
  </si>
  <si>
    <t>KV|206699995|164</t>
  </si>
  <si>
    <t>KV|206709958|293</t>
  </si>
  <si>
    <t>KV|206765807|7838</t>
  </si>
  <si>
    <t>KV|206821537|1922</t>
  </si>
  <si>
    <t>KV|206913512|6534</t>
  </si>
  <si>
    <t>KV|206929990|577</t>
  </si>
  <si>
    <t>KV|206949339|334</t>
  </si>
  <si>
    <t>KV|206958486|3199</t>
  </si>
  <si>
    <t>KV|206975909|193</t>
  </si>
  <si>
    <t>KV|207119909|2754</t>
  </si>
  <si>
    <t>KV|207214693|842</t>
  </si>
  <si>
    <t>KV|207215223|176</t>
  </si>
  <si>
    <t>KV|207267320|5967</t>
  </si>
  <si>
    <t>KV|207315163|863</t>
  </si>
  <si>
    <t>KV|207319304|537</t>
  </si>
  <si>
    <t>KV|207344422|3786</t>
  </si>
  <si>
    <t>KV|207378874|2929</t>
  </si>
  <si>
    <t>KV|207452519|28771</t>
  </si>
  <si>
    <t>KV|207547943|1435</t>
  </si>
  <si>
    <t>KV|207582846|5260</t>
  </si>
  <si>
    <t>KV|207619138|2960</t>
  </si>
  <si>
    <t>KV|207681313|808</t>
  </si>
  <si>
    <t>KV|207792298|251</t>
  </si>
  <si>
    <t>KV|207832850|1312</t>
  </si>
  <si>
    <t>KV|207933894|491</t>
  </si>
  <si>
    <t>KV|208069409|3736</t>
  </si>
  <si>
    <t>KV|208168156|351</t>
  </si>
  <si>
    <t>KV|208228191|85</t>
  </si>
  <si>
    <t>KV|208230870|5738</t>
  </si>
  <si>
    <t>KV|208285357|3211</t>
  </si>
  <si>
    <t>KV|208373485|3542</t>
  </si>
  <si>
    <t>KV|208461732|289</t>
  </si>
  <si>
    <t>KV|208462313|413</t>
  </si>
  <si>
    <t>KV|208611270|699</t>
  </si>
  <si>
    <t>KV|208779465|2259</t>
  </si>
  <si>
    <t>KV|208958688|727</t>
  </si>
  <si>
    <t>KV|208979367|704</t>
  </si>
  <si>
    <t>KV|209080031|5337</t>
  </si>
  <si>
    <t>KV|209172408|2266</t>
  </si>
  <si>
    <t>KV|209172408|2275</t>
  </si>
  <si>
    <t>KV|209197389|4039</t>
  </si>
  <si>
    <t>KV|209253890|12982</t>
  </si>
  <si>
    <t>KV|209294511|3033</t>
  </si>
  <si>
    <t>KV|209350675|1542</t>
  </si>
  <si>
    <t>KV|209594116|6488</t>
  </si>
  <si>
    <t>KV|209605525|3646</t>
  </si>
  <si>
    <t>KV|209624066|483</t>
  </si>
  <si>
    <t>KV|209799281|1082</t>
  </si>
  <si>
    <t>KV|209840087|5666</t>
  </si>
  <si>
    <t>KV|209947191|683</t>
  </si>
  <si>
    <t>KV|209950087|601</t>
  </si>
  <si>
    <t>KV|209958894|129</t>
  </si>
  <si>
    <t>KV|210081297|4169</t>
  </si>
  <si>
    <t>KV|210458315|2550</t>
  </si>
  <si>
    <t>KV|210461669|81</t>
  </si>
  <si>
    <t>KV|210576199|5800</t>
  </si>
  <si>
    <t>KV|210705053|130</t>
  </si>
  <si>
    <t>KV|210855608|65</t>
  </si>
  <si>
    <t>KV|210865263|28661</t>
  </si>
  <si>
    <t>KV|210969271|778</t>
  </si>
  <si>
    <t>KV|211052886|78</t>
  </si>
  <si>
    <t>KV|211073891|979</t>
  </si>
  <si>
    <t>KV|211108717|4104</t>
  </si>
  <si>
    <t>KV|211138233|2727</t>
  </si>
  <si>
    <t>KV|211175465|4112</t>
  </si>
  <si>
    <t>KV|211229395|2669</t>
  </si>
  <si>
    <t>KV|211241409|298</t>
  </si>
  <si>
    <t>KV|211262325|370</t>
  </si>
  <si>
    <t>KV|211375650|6264</t>
  </si>
  <si>
    <t>KV|211408818|5112</t>
  </si>
  <si>
    <t>KV|211443273|4233</t>
  </si>
  <si>
    <t>KV|211497853|11122</t>
  </si>
  <si>
    <t>KV|211510698|3065</t>
  </si>
  <si>
    <t>KV|211532233|729</t>
  </si>
  <si>
    <t>KV|211555233|280</t>
  </si>
  <si>
    <t>KV|211574688|1091</t>
  </si>
  <si>
    <t>KV|211712142|5983</t>
  </si>
  <si>
    <t>KV|211774962|5623</t>
  </si>
  <si>
    <t>KV|211849148|918</t>
  </si>
  <si>
    <t>KV|211913040|11290</t>
  </si>
  <si>
    <t>KV|211919715|2957</t>
  </si>
  <si>
    <t>KV|211973183|770</t>
  </si>
  <si>
    <t>KV|211976301|600</t>
  </si>
  <si>
    <t>KV|211985955|2484</t>
  </si>
  <si>
    <t>KV|211987060|3808</t>
  </si>
  <si>
    <t>KV|212179146|179</t>
  </si>
  <si>
    <t>KV|212388993|170</t>
  </si>
  <si>
    <t>KV|212474849|446</t>
  </si>
  <si>
    <t>KV|212480350|303</t>
  </si>
  <si>
    <t>KV|212488084|3126</t>
  </si>
  <si>
    <t>KV|212651767|213</t>
  </si>
  <si>
    <t>KV|212657943|1313</t>
  </si>
  <si>
    <t>KV|212687486|4634</t>
  </si>
  <si>
    <t>KV|212744218|98</t>
  </si>
  <si>
    <t>KV|212744218|101</t>
  </si>
  <si>
    <t>KV|212783019|3829</t>
  </si>
  <si>
    <t>KV|212788487|112</t>
  </si>
  <si>
    <t>KV|212804792|152</t>
  </si>
  <si>
    <t>KV|212804792|155</t>
  </si>
  <si>
    <t>KV|212887019|344</t>
  </si>
  <si>
    <t>KV|212980256|985</t>
  </si>
  <si>
    <t>KV|212980256|988</t>
  </si>
  <si>
    <t>KV|213011699|1531</t>
  </si>
  <si>
    <t>KV|213097259|6793</t>
  </si>
  <si>
    <t>KV|213229783|499</t>
  </si>
  <si>
    <t>KV|213307962|4953</t>
  </si>
  <si>
    <t>KV|213326762|2015</t>
  </si>
  <si>
    <t>KV|213420645|120</t>
  </si>
  <si>
    <t>KV|213633398|261</t>
  </si>
  <si>
    <t>KV|213640637|250</t>
  </si>
  <si>
    <t>KV|213650454|4207</t>
  </si>
  <si>
    <t>KV|213693625|138</t>
  </si>
  <si>
    <t>KV|213693625|141</t>
  </si>
  <si>
    <t>KV|213713820|3514</t>
  </si>
  <si>
    <t>KV|213813108|154</t>
  </si>
  <si>
    <t>KV|213813108|157</t>
  </si>
  <si>
    <t>KV|213860157|236</t>
  </si>
  <si>
    <t>KV|213956863|2412</t>
  </si>
  <si>
    <t>KV|214059334|13327</t>
  </si>
  <si>
    <t>KV|214130225|740</t>
  </si>
  <si>
    <t>KV|214203095|299</t>
  </si>
  <si>
    <t>KV|214337954|210</t>
  </si>
  <si>
    <t>KV|214392114|748</t>
  </si>
  <si>
    <t>KV|214498737|6193</t>
  </si>
  <si>
    <t>KV|214540903|5699</t>
  </si>
  <si>
    <t>KV|214567062|3827</t>
  </si>
  <si>
    <t>KV|214663592|338</t>
  </si>
  <si>
    <t>KV|214792538|999</t>
  </si>
  <si>
    <t>KV|214911898|7049</t>
  </si>
  <si>
    <t>KV|214978364|130</t>
  </si>
  <si>
    <t>KV|215012609|3790</t>
  </si>
  <si>
    <t>KV|215019255|1573</t>
  </si>
  <si>
    <t>KV|215078987|522</t>
  </si>
  <si>
    <t>KV|215112247|455</t>
  </si>
  <si>
    <t>KV|215317582|2245</t>
  </si>
  <si>
    <t>KV|215389559|126</t>
  </si>
  <si>
    <t>KV|215399287|1534</t>
  </si>
  <si>
    <t>KV|215522615|6812</t>
  </si>
  <si>
    <t>KV|215591129|200</t>
  </si>
  <si>
    <t>KV|215634871|424</t>
  </si>
  <si>
    <t>KV|215656492|1885</t>
  </si>
  <si>
    <t>KV|215776218|140</t>
  </si>
  <si>
    <t>KV|215822465|839</t>
  </si>
  <si>
    <t>KV|215858400|871</t>
  </si>
  <si>
    <t>KV|215901896|2118</t>
  </si>
  <si>
    <t>KV|215996927|4667</t>
  </si>
  <si>
    <t>KV|216066273|4694</t>
  </si>
  <si>
    <t>KV|216125229|2814</t>
  </si>
  <si>
    <t>KV|216151386|1591</t>
  </si>
  <si>
    <t>KV|216167800|4297</t>
  </si>
  <si>
    <t>KV|216214493|1636</t>
  </si>
  <si>
    <t>KV|216280143|844</t>
  </si>
  <si>
    <t>KV|216317411|1102</t>
  </si>
  <si>
    <t>KV|216335541|18283</t>
  </si>
  <si>
    <t>KV|216378364|789</t>
  </si>
  <si>
    <t>KV|216378364|792</t>
  </si>
  <si>
    <t>KV|216399957|106</t>
  </si>
  <si>
    <t>KV|216412317|493</t>
  </si>
  <si>
    <t>KV|216489557|7928</t>
  </si>
  <si>
    <t>KV|216642010|203</t>
  </si>
  <si>
    <t>KV|216715557|1902</t>
  </si>
  <si>
    <t>KV|216764108|119</t>
  </si>
  <si>
    <t>KV|216936774|404</t>
  </si>
  <si>
    <t>KV|216972223|3087</t>
  </si>
  <si>
    <t>KV|217003461|5858</t>
  </si>
  <si>
    <t>KV|217029398|7486</t>
  </si>
  <si>
    <t>KV|217282670|76</t>
  </si>
  <si>
    <t>KV|217400347|10414</t>
  </si>
  <si>
    <t>KV|217491946|104</t>
  </si>
  <si>
    <t>KV|217533622|16391</t>
  </si>
  <si>
    <t>KV|217684191|1013</t>
  </si>
  <si>
    <t>KV|217754629|791</t>
  </si>
  <si>
    <t>KV|217755064|622</t>
  </si>
  <si>
    <t>KV|217899805|1275</t>
  </si>
  <si>
    <t>KV|218114992|806</t>
  </si>
  <si>
    <t>KV|218123436|2312</t>
  </si>
  <si>
    <t>KV|218279487|62</t>
  </si>
  <si>
    <t>KV|218317346|2894</t>
  </si>
  <si>
    <t>KV|218357321|5077</t>
  </si>
  <si>
    <t>KV|218391023|3579</t>
  </si>
  <si>
    <t>KV|218549077|3256</t>
  </si>
  <si>
    <t>KV|218564866|1030</t>
  </si>
  <si>
    <t>KV|218670771|368</t>
  </si>
  <si>
    <t>KV|218677563|73</t>
  </si>
  <si>
    <t>KV|218677563|76</t>
  </si>
  <si>
    <t>KV|218753022|170</t>
  </si>
  <si>
    <t>KV|218923823|217</t>
  </si>
  <si>
    <t>KV|218978121|696</t>
  </si>
  <si>
    <t>KV|219171477|223</t>
  </si>
  <si>
    <t>KV|219221849|123</t>
  </si>
  <si>
    <t>KV|219223906|1155</t>
  </si>
  <si>
    <t>KV|219463311|1396</t>
  </si>
  <si>
    <t>KV|219557642|5468</t>
  </si>
  <si>
    <t>KV|219615154|3155</t>
  </si>
  <si>
    <t>KV|219781488|3932</t>
  </si>
  <si>
    <t>KV|219895408|2733</t>
  </si>
  <si>
    <t>KV|219999505|11092</t>
  </si>
  <si>
    <t>KV|220015047|9259</t>
  </si>
  <si>
    <t>KV|220023996|176</t>
  </si>
  <si>
    <t>KV|220035625|1942</t>
  </si>
  <si>
    <t>KV|220152966|246</t>
  </si>
  <si>
    <t>KV|220153512|444</t>
  </si>
  <si>
    <t>KV|220268840|4136</t>
  </si>
  <si>
    <t>KV|220274107|4643</t>
  </si>
  <si>
    <t>KV|220337338|2720</t>
  </si>
  <si>
    <t>KV|220435569|861</t>
  </si>
  <si>
    <t>KV|220436395|1356</t>
  </si>
  <si>
    <t>KV|220492686|241</t>
  </si>
  <si>
    <t>KV|220500875|323</t>
  </si>
  <si>
    <t>KV|220560541|1055</t>
  </si>
  <si>
    <t>KV|220605758|778</t>
  </si>
  <si>
    <t>KV|220761288|3226</t>
  </si>
  <si>
    <t>KV|220802472|3463</t>
  </si>
  <si>
    <t>KV|220962984|1391</t>
  </si>
  <si>
    <t>KV|220989718|2737</t>
  </si>
  <si>
    <t>KV|221168130|1900</t>
  </si>
  <si>
    <t>KV|221266221|1845</t>
  </si>
  <si>
    <t>KV|221285250|5545</t>
  </si>
  <si>
    <t>KV|221303631|4586</t>
  </si>
  <si>
    <t>KV|221307890|5003</t>
  </si>
  <si>
    <t>KV|221379158|7936</t>
  </si>
  <si>
    <t>KV|221470872|1111</t>
  </si>
  <si>
    <t>KV|221498181|298</t>
  </si>
  <si>
    <t>KV|221552038|531</t>
  </si>
  <si>
    <t>KV|221560200|3337</t>
  </si>
  <si>
    <t>KV|221570192|2870</t>
  </si>
  <si>
    <t>KV|221656828|5400</t>
  </si>
  <si>
    <t>KV|221666092|388</t>
  </si>
  <si>
    <t>KV|221824658|867</t>
  </si>
  <si>
    <t>KV|221845213|2795</t>
  </si>
  <si>
    <t>KV|221936685|447</t>
  </si>
  <si>
    <t>KV|221992518|126</t>
  </si>
  <si>
    <t>KV|222185071|140</t>
  </si>
  <si>
    <t>KV|222200941|5534</t>
  </si>
  <si>
    <t>KV|222212435|781</t>
  </si>
  <si>
    <t>KV|222254561|399</t>
  </si>
  <si>
    <t>KV|222282131|6065</t>
  </si>
  <si>
    <t>KV|222308254|108</t>
  </si>
  <si>
    <t>KV|222308254|111</t>
  </si>
  <si>
    <t>KV|222358634|1003</t>
  </si>
  <si>
    <t>KV|222530925|1437</t>
  </si>
  <si>
    <t>KV|222539671|223</t>
  </si>
  <si>
    <t>KV|222666908|653</t>
  </si>
  <si>
    <t>KV|222694901|390</t>
  </si>
  <si>
    <t>KV|222696394|92</t>
  </si>
  <si>
    <t>KV|222704923|1412</t>
  </si>
  <si>
    <t>KV|222729586|749</t>
  </si>
  <si>
    <t>KV|222733060|4504</t>
  </si>
  <si>
    <t>KV|222761412|106</t>
  </si>
  <si>
    <t>KV|222761536|4506</t>
  </si>
  <si>
    <t>KV|222804294|3508</t>
  </si>
  <si>
    <t>KV|222849549|390</t>
  </si>
  <si>
    <t>KV|222936255|599</t>
  </si>
  <si>
    <t>KV|223053012|643</t>
  </si>
  <si>
    <t>KV|223065886|502</t>
  </si>
  <si>
    <t>KV|223260247|1634</t>
  </si>
  <si>
    <t>KV|223262878|1232</t>
  </si>
  <si>
    <t>KV|223263521|651</t>
  </si>
  <si>
    <t>KV|223316013|3413</t>
  </si>
  <si>
    <t>KV|223354950|345</t>
  </si>
  <si>
    <t>KV|223430142|175</t>
  </si>
  <si>
    <t>KV|223463784|703</t>
  </si>
  <si>
    <t>KV|223485001|321</t>
  </si>
  <si>
    <t>KV|223506793|3361</t>
  </si>
  <si>
    <t>KV|223533987|419</t>
  </si>
  <si>
    <t>KV|223589419|2835</t>
  </si>
  <si>
    <t>KV|223604205|4910</t>
  </si>
  <si>
    <t>KV|223678810|386</t>
  </si>
  <si>
    <t>KV|223717301|307</t>
  </si>
  <si>
    <t>KV|223738333|195</t>
  </si>
  <si>
    <t>KV|223764822|410</t>
  </si>
  <si>
    <t>KV|223793695|410</t>
  </si>
  <si>
    <t>KV|223798433|113</t>
  </si>
  <si>
    <t>KV|223806436|1167</t>
  </si>
  <si>
    <t>KV|223845318|3464</t>
  </si>
  <si>
    <t>KV|223990415|908</t>
  </si>
  <si>
    <t>KV|224011747|2910</t>
  </si>
  <si>
    <t>KV|224011933|4017</t>
  </si>
  <si>
    <t>KV|224038505|1527</t>
  </si>
  <si>
    <t>KV|224068900|1075</t>
  </si>
  <si>
    <t>KV|224167801|1163</t>
  </si>
  <si>
    <t>KV|224213668|3200</t>
  </si>
  <si>
    <t>KV|224236439|604</t>
  </si>
  <si>
    <t>KV|224568938|576</t>
  </si>
  <si>
    <t>KV|224568938|579</t>
  </si>
  <si>
    <t>KV|224586642|4898</t>
  </si>
  <si>
    <t>KV|224680746|2173</t>
  </si>
  <si>
    <t>KV|224771741|146</t>
  </si>
  <si>
    <t>KV|224808599|572</t>
  </si>
  <si>
    <t>KV|224815269|512</t>
  </si>
  <si>
    <t>KV|224826449|303</t>
  </si>
  <si>
    <t>KV|224838951|784</t>
  </si>
  <si>
    <t>KV|224840425|8510</t>
  </si>
  <si>
    <t>KV|224878503|2921</t>
  </si>
  <si>
    <t>KV|224892719|807</t>
  </si>
  <si>
    <t>KV|224939626|3426</t>
  </si>
  <si>
    <t>KV|224957373|76</t>
  </si>
  <si>
    <t>KV|225020464|3438</t>
  </si>
  <si>
    <t>KV|225031857|9106</t>
  </si>
  <si>
    <t>KV|225082494|596</t>
  </si>
  <si>
    <t>KV|225141555|8425</t>
  </si>
  <si>
    <t>KV|225211588|4137</t>
  </si>
  <si>
    <t>KV|225227166|8234</t>
  </si>
  <si>
    <t>KV|225234804|3028</t>
  </si>
  <si>
    <t>KV|225257294|276</t>
  </si>
  <si>
    <t>KV|225293258|86</t>
  </si>
  <si>
    <t>KV|225352483|90</t>
  </si>
  <si>
    <t>KV|225400585|137</t>
  </si>
  <si>
    <t>KV|225450132|1070</t>
  </si>
  <si>
    <t>KV|225451430|6226</t>
  </si>
  <si>
    <t>KV|225517733|2420</t>
  </si>
  <si>
    <t>KV|225519736|958</t>
  </si>
  <si>
    <t>KV|225529723|620</t>
  </si>
  <si>
    <t>KV|225548698|147</t>
  </si>
  <si>
    <t>KV|225556682|4049</t>
  </si>
  <si>
    <t>KV|225564839|373</t>
  </si>
  <si>
    <t>KV|225619161|430</t>
  </si>
  <si>
    <t>KV|225676572|231</t>
  </si>
  <si>
    <t>KV|225737393|2729</t>
  </si>
  <si>
    <t>KV|225841271|5869</t>
  </si>
  <si>
    <t>KV|225882814|16935</t>
  </si>
  <si>
    <t>KV|225890280|570</t>
  </si>
  <si>
    <t>KV|225918762|9391</t>
  </si>
  <si>
    <t>KV|226041635|1039</t>
  </si>
  <si>
    <t>KV|226064120|3209</t>
  </si>
  <si>
    <t>KV|226192005|5431</t>
  </si>
  <si>
    <t>KV|226209382|101</t>
  </si>
  <si>
    <t>KV|226238668|83</t>
  </si>
  <si>
    <t>KV|226255147|4345</t>
  </si>
  <si>
    <t>KV|226671949|645</t>
  </si>
  <si>
    <t>KV|226679761|418</t>
  </si>
  <si>
    <t>KV|226685877|2158</t>
  </si>
  <si>
    <t>KV|226750393|232</t>
  </si>
  <si>
    <t>KV|226799937|632</t>
  </si>
  <si>
    <t>KV|227187234|1517</t>
  </si>
  <si>
    <t>KV|227210635|3863</t>
  </si>
  <si>
    <t>KV|227306888|2825</t>
  </si>
  <si>
    <t>KV|227325327|2804</t>
  </si>
  <si>
    <t>KV|227330339|246</t>
  </si>
  <si>
    <t>KV|227468071|110</t>
  </si>
  <si>
    <t>KV|227476902|634</t>
  </si>
  <si>
    <t>KV|227502334|9433</t>
  </si>
  <si>
    <t>KV|227595812|7404</t>
  </si>
  <si>
    <t>KV|227731651|296</t>
  </si>
  <si>
    <t>KV|227745229|8762</t>
  </si>
  <si>
    <t>KV|227816525|1445</t>
  </si>
  <si>
    <t>KV|227872700|821</t>
  </si>
  <si>
    <t>KV|227875882|310</t>
  </si>
  <si>
    <t>KV|227890369|1174</t>
  </si>
  <si>
    <t>KV|227936830|380</t>
  </si>
  <si>
    <t>KV|227987001|718</t>
  </si>
  <si>
    <t>KV|227999255|317</t>
  </si>
  <si>
    <t>KV|227999255|320</t>
  </si>
  <si>
    <t>KV|228129157|229</t>
  </si>
  <si>
    <t>KV|228161816|243</t>
  </si>
  <si>
    <t>KV|228183372|1779</t>
  </si>
  <si>
    <t>KV|228223811|2240</t>
  </si>
  <si>
    <t>KV|228231466|231</t>
  </si>
  <si>
    <t>KV|228280572|191</t>
  </si>
  <si>
    <t>KV|228358261|1101</t>
  </si>
  <si>
    <t>KV|228459181|1427</t>
  </si>
  <si>
    <t>KV|228472218|1219</t>
  </si>
  <si>
    <t>KV|228492596|793</t>
  </si>
  <si>
    <t>KV|228517424|1997</t>
  </si>
  <si>
    <t>KV|228535767|1263</t>
  </si>
  <si>
    <t>KV|228542844|1575</t>
  </si>
  <si>
    <t>KV|228577338|12984</t>
  </si>
  <si>
    <t>KV|228579810|115</t>
  </si>
  <si>
    <t>KV|228592558|2072</t>
  </si>
  <si>
    <t>KV|228618700|2130</t>
  </si>
  <si>
    <t>KV|228632568|6457</t>
  </si>
  <si>
    <t>KV|228663552|9886</t>
  </si>
  <si>
    <t>KV|228742517|282</t>
  </si>
  <si>
    <t>KV|228746016|1212</t>
  </si>
  <si>
    <t>KV|228839162|311</t>
  </si>
  <si>
    <t>KV|228930976|1687</t>
  </si>
  <si>
    <t>KV|228951396|2081</t>
  </si>
  <si>
    <t>KV|228982194|336</t>
  </si>
  <si>
    <t>KV|228986874|370</t>
  </si>
  <si>
    <t>KV|229012202|357</t>
  </si>
  <si>
    <t>KV|229132968|4955</t>
  </si>
  <si>
    <t>KV|229145059|4492</t>
  </si>
  <si>
    <t>KV|229219079|2437</t>
  </si>
  <si>
    <t>KV|229300615|362</t>
  </si>
  <si>
    <t>KV|229313180|737</t>
  </si>
  <si>
    <t>KV|229323453|1018</t>
  </si>
  <si>
    <t>KV|229335036|492</t>
  </si>
  <si>
    <t>KV|229380813|900</t>
  </si>
  <si>
    <t>KV|229408319|385</t>
  </si>
  <si>
    <t>KV|229417504|238</t>
  </si>
  <si>
    <t>KV|229420602|3065</t>
  </si>
  <si>
    <t>KV|229473196|542</t>
  </si>
  <si>
    <t>KV|229479704|677</t>
  </si>
  <si>
    <t>KV|229501416|288</t>
  </si>
  <si>
    <t>KV|229556598|533</t>
  </si>
  <si>
    <t>KV|229632928|2508</t>
  </si>
  <si>
    <t>KV|229632928|2512</t>
  </si>
  <si>
    <t>KV|229657742|587</t>
  </si>
  <si>
    <t>KV|229692688|2879</t>
  </si>
  <si>
    <t>KV|229692912|356</t>
  </si>
  <si>
    <t>KV|229818991|117</t>
  </si>
  <si>
    <t>KV|229906238|436</t>
  </si>
  <si>
    <t>KV|230007859|4204</t>
  </si>
  <si>
    <t>KV|230013069|2957</t>
  </si>
  <si>
    <t>KV|230031032|2035</t>
  </si>
  <si>
    <t>KV|230269519|1363</t>
  </si>
  <si>
    <t>KV|230328280|1879</t>
  </si>
  <si>
    <t>KV|230338480|310</t>
  </si>
  <si>
    <t>KV|230459903|8669</t>
  </si>
  <si>
    <t>KV|230498615|261</t>
  </si>
  <si>
    <t>KV|230532384|980</t>
  </si>
  <si>
    <t>KV|230534255|5734</t>
  </si>
  <si>
    <t>KV|230552571|2593</t>
  </si>
  <si>
    <t>KV|230582829|5424</t>
  </si>
  <si>
    <t>KV|230731387|5080</t>
  </si>
  <si>
    <t>KV|230732847|308</t>
  </si>
  <si>
    <t>KV|230765397|1519</t>
  </si>
  <si>
    <t>KV|230902092|1832</t>
  </si>
  <si>
    <t>KV|230938119|556</t>
  </si>
  <si>
    <t>KV|230991265|395</t>
  </si>
  <si>
    <t>KV|231043530|3751</t>
  </si>
  <si>
    <t>KV|231067227|3755</t>
  </si>
  <si>
    <t>KV|231179432|5027</t>
  </si>
  <si>
    <t>KV|231195535|277</t>
  </si>
  <si>
    <t>KV|231247799|10084</t>
  </si>
  <si>
    <t>KV|231254450|213</t>
  </si>
  <si>
    <t>KV|231269989|5611</t>
  </si>
  <si>
    <t>KV|231285399|8129</t>
  </si>
  <si>
    <t>KV|231304210|1387</t>
  </si>
  <si>
    <t>KV|231377668|5343</t>
  </si>
  <si>
    <t>KV|231380561|6703</t>
  </si>
  <si>
    <t>KV|231382726|1122</t>
  </si>
  <si>
    <t>KV|231469821|238</t>
  </si>
  <si>
    <t>KV|231490421|734</t>
  </si>
  <si>
    <t>KV|231564638|4162</t>
  </si>
  <si>
    <t>KV|231567580|4037</t>
  </si>
  <si>
    <t>KV|231578116|1673</t>
  </si>
  <si>
    <t>KV|231755433|3490</t>
  </si>
  <si>
    <t>KV|231792797|1926</t>
  </si>
  <si>
    <t>KV|231883253|7961</t>
  </si>
  <si>
    <t>KV|231889170|1264</t>
  </si>
  <si>
    <t>KV|231978203|2347</t>
  </si>
  <si>
    <t>KV|232009654|5449</t>
  </si>
  <si>
    <t>KV|232116256|3770</t>
  </si>
  <si>
    <t>KV|232157203|1752</t>
  </si>
  <si>
    <t>KV|232166679|4189</t>
  </si>
  <si>
    <t>KV|232214460|6556</t>
  </si>
  <si>
    <t>KV|232256783|2396</t>
  </si>
  <si>
    <t>KV|232272568|473</t>
  </si>
  <si>
    <t>KV|232278787|3984</t>
  </si>
  <si>
    <t>KV|232365841|1661</t>
  </si>
  <si>
    <t>KV|232403824|2589</t>
  </si>
  <si>
    <t>KV|232409318|2349</t>
  </si>
  <si>
    <t>KV|232469132|6060</t>
  </si>
  <si>
    <t>KV|232668119|676</t>
  </si>
  <si>
    <t>KV|232846130|5615</t>
  </si>
  <si>
    <t>KV|232861830|3668</t>
  </si>
  <si>
    <t>KV|232981488|347</t>
  </si>
  <si>
    <t>KV|233010036|6340</t>
  </si>
  <si>
    <t>KV|233015925|3955</t>
  </si>
  <si>
    <t>KV|233102321|5281</t>
  </si>
  <si>
    <t>KV|233118155|3130</t>
  </si>
  <si>
    <t>KV|233118155|3135</t>
  </si>
  <si>
    <t>KV|233148100|3257</t>
  </si>
  <si>
    <t>KV|233241585|1317</t>
  </si>
  <si>
    <t>KV|233294263|399</t>
  </si>
  <si>
    <t>KV|233312806|3058</t>
  </si>
  <si>
    <t>KV|233340664|1149</t>
  </si>
  <si>
    <t>KV|233401914|2919</t>
  </si>
  <si>
    <t>KV|233428790|3102</t>
  </si>
  <si>
    <t>KV|233498098|6899</t>
  </si>
  <si>
    <t>KV|233544030|3919</t>
  </si>
  <si>
    <t>KV|233568622|3015</t>
  </si>
  <si>
    <t>KV|233622481|840</t>
  </si>
  <si>
    <t>KV|233631707|569</t>
  </si>
  <si>
    <t>KV|233639333|1219</t>
  </si>
  <si>
    <t>KV|233640706|1988</t>
  </si>
  <si>
    <t>KV|233660197|6309</t>
  </si>
  <si>
    <t>KV|233660197|6312</t>
  </si>
  <si>
    <t>KV|233765002|1163</t>
  </si>
  <si>
    <t>KV|233897200|1083</t>
  </si>
  <si>
    <t>KV|233962452|547</t>
  </si>
  <si>
    <t>KV|233970129|9028</t>
  </si>
  <si>
    <t>KV|234068690|14912</t>
  </si>
  <si>
    <t>KV|234280061|315</t>
  </si>
  <si>
    <t>KV|234370370|5600</t>
  </si>
  <si>
    <t>KV|234389543|287</t>
  </si>
  <si>
    <t>KV|234393818|440</t>
  </si>
  <si>
    <t>KV|234451141|2549</t>
  </si>
  <si>
    <t>KV|234635625|5095</t>
  </si>
  <si>
    <t>KV|234640165|5077</t>
  </si>
  <si>
    <t>KV|234918988|4244</t>
  </si>
  <si>
    <t>KV|234929769|5782</t>
  </si>
  <si>
    <t>KV|234933081|237</t>
  </si>
  <si>
    <t>KV|234956359|4646</t>
  </si>
  <si>
    <t>KV|235051228|137</t>
  </si>
  <si>
    <t>KV|238003453|647</t>
  </si>
  <si>
    <t>KV|238003453|650</t>
  </si>
  <si>
    <t>KV|238054589|378</t>
  </si>
  <si>
    <t>KV|238071653|312</t>
  </si>
  <si>
    <t>KV|238099531|6850</t>
  </si>
  <si>
    <t>KV|238118498|1045</t>
  </si>
  <si>
    <t>KV|238118498|1048</t>
  </si>
  <si>
    <t>KV|239104113|6735</t>
  </si>
  <si>
    <t>KV|239115328|8572</t>
  </si>
  <si>
    <t>KV|239116901|5339</t>
  </si>
  <si>
    <t>KV|239118513|4368</t>
  </si>
  <si>
    <t>KV|239184400|2706</t>
  </si>
  <si>
    <t>KV|239187558|3687</t>
  </si>
  <si>
    <t>KV|240404244|1047</t>
  </si>
  <si>
    <t>KV|240808612|3998</t>
  </si>
  <si>
    <t>KV|241427841|1092</t>
  </si>
  <si>
    <t>KV|241526769|788</t>
  </si>
  <si>
    <t>KV|243335421|4143</t>
  </si>
  <si>
    <t>KV|243405306|392</t>
  </si>
  <si>
    <t>KV|243567896|832</t>
  </si>
  <si>
    <t>KV|244573903|717</t>
  </si>
  <si>
    <t>KV|246150481|4550</t>
  </si>
  <si>
    <t>KV|246433610|1705</t>
  </si>
  <si>
    <t>KV|246721462|4620</t>
  </si>
  <si>
    <t>KV|246820851|447</t>
  </si>
  <si>
    <t>KV|246830598|262</t>
  </si>
  <si>
    <t>KV|247423902|1853</t>
  </si>
  <si>
    <t>KV|248021115|7267</t>
  </si>
  <si>
    <t>KV|249620292|5142</t>
  </si>
  <si>
    <t>KV|249760035|5888</t>
  </si>
  <si>
    <t>KV|250407306|454</t>
  </si>
  <si>
    <t>KV|250750000|8856</t>
  </si>
  <si>
    <t>KV|250911438|2096</t>
  </si>
  <si>
    <t>KV|251158202|2330</t>
  </si>
  <si>
    <t>KV|251400224|8663</t>
  </si>
  <si>
    <t>KV|251541707|11074</t>
  </si>
  <si>
    <t>KV|252009731|10068</t>
  </si>
  <si>
    <t>KV|252564891|3336</t>
  </si>
  <si>
    <t>KV|252616603|2104</t>
  </si>
  <si>
    <t>KV|252635144|7213</t>
  </si>
  <si>
    <t>KV|252852528|4922</t>
  </si>
  <si>
    <t>KV|252868270|6524</t>
  </si>
  <si>
    <t>KV|252896126|5390</t>
  </si>
  <si>
    <t>KV|252940494|16477</t>
  </si>
  <si>
    <t>KV|252947898|6142</t>
  </si>
  <si>
    <t>KV|252975921|4555</t>
  </si>
  <si>
    <t>KV|253082041|9606</t>
  </si>
  <si>
    <t>KV|253252834|3294</t>
  </si>
  <si>
    <t>KV|253527973|54978</t>
  </si>
  <si>
    <t>KV|253760570|3879</t>
  </si>
  <si>
    <t>KV|254111118|20792</t>
  </si>
  <si>
    <t>KV|254610017|549</t>
  </si>
  <si>
    <t>KV|260123861|2772</t>
  </si>
  <si>
    <t>KV|260217416|1132</t>
  </si>
  <si>
    <t>KV|260261113|2081</t>
  </si>
  <si>
    <t>KV|260292280|837</t>
  </si>
  <si>
    <t>KV|260615616|872</t>
  </si>
  <si>
    <t>KV|260627169|2392</t>
  </si>
  <si>
    <t>KV|260713456|3030</t>
  </si>
  <si>
    <t>KV|260723591|1699</t>
  </si>
  <si>
    <t>KV|260832358|2847</t>
  </si>
  <si>
    <t>KV|265151642|6150</t>
  </si>
  <si>
    <t>KV|265400324|2821</t>
  </si>
  <si>
    <t>KV|265510367|3918</t>
  </si>
  <si>
    <t>KV|265904314|3235</t>
  </si>
  <si>
    <t>KV|265964384|2587</t>
  </si>
  <si>
    <t>KV|266121895|3309</t>
  </si>
  <si>
    <t>KV|266192865|432</t>
  </si>
  <si>
    <t>KV|266303071|1915</t>
  </si>
  <si>
    <t>KV|266361659|1586</t>
  </si>
  <si>
    <t>KV|266401111|2732</t>
  </si>
  <si>
    <t>KV|266492915|1397</t>
  </si>
  <si>
    <t>KV|266538451|119</t>
  </si>
  <si>
    <t>KV|266539091|4935</t>
  </si>
  <si>
    <t>KV|266619540|1136</t>
  </si>
  <si>
    <t>KV|266666263|3491</t>
  </si>
  <si>
    <t>KV|266691950|9096</t>
  </si>
  <si>
    <t>KV|266729648|1658</t>
  </si>
  <si>
    <t>KV|266848744|28165</t>
  </si>
  <si>
    <t>KV|266849376|2317</t>
  </si>
  <si>
    <t>KV|266889505|2181</t>
  </si>
  <si>
    <t>KV|266890058|5470</t>
  </si>
  <si>
    <t>KV|267009002|4049</t>
  </si>
  <si>
    <t>KV|267102371|3540</t>
  </si>
  <si>
    <t>KV|267102371|3577</t>
  </si>
  <si>
    <t>KV|269088783|87</t>
  </si>
  <si>
    <t>KV|269090605|179</t>
  </si>
  <si>
    <t>KV|269658083|2134</t>
  </si>
  <si>
    <t>KV|269658083|2136</t>
  </si>
  <si>
    <t>KV|269660355|3512</t>
  </si>
  <si>
    <t>KV|269674410|920</t>
  </si>
  <si>
    <t>KV|269711030|5604</t>
  </si>
  <si>
    <t>KV|269725597|2729</t>
  </si>
  <si>
    <t>KV|269728871|3606</t>
  </si>
  <si>
    <t>KV|269731481|1749</t>
  </si>
  <si>
    <t>KV|269925502|6810</t>
  </si>
  <si>
    <t>KV|280413424|16</t>
  </si>
  <si>
    <t>KV|280567294|8</t>
  </si>
  <si>
    <t>KV|281476608|8</t>
  </si>
  <si>
    <t>KV|281623163|58</t>
  </si>
  <si>
    <t>KV|282344608|21</t>
  </si>
  <si>
    <t>KV|283561130|15</t>
  </si>
  <si>
    <t>KV|283601655|74</t>
  </si>
  <si>
    <t>KV|283689420|13</t>
  </si>
  <si>
    <t>KV|284215074|43</t>
  </si>
  <si>
    <t>KV|284345008|5</t>
  </si>
  <si>
    <t>KV|285645331|6</t>
  </si>
  <si>
    <t>KV|286751100|8</t>
  </si>
  <si>
    <t>KV|287010406|14</t>
  </si>
  <si>
    <t>KV|287501515|21</t>
  </si>
  <si>
    <t>KV|287906574|15</t>
  </si>
  <si>
    <t>KV|288664949|7</t>
  </si>
  <si>
    <t>KV|288994884|44</t>
  </si>
  <si>
    <t>KV|289259096|20</t>
  </si>
  <si>
    <t>KV|300055384|160</t>
  </si>
  <si>
    <t>KV|300055384|163</t>
  </si>
  <si>
    <t>KV|300138050|242</t>
  </si>
  <si>
    <t>KV|300171406|5078</t>
  </si>
  <si>
    <t>KV|300200929|267</t>
  </si>
  <si>
    <t>KV|300246525|481</t>
  </si>
  <si>
    <t>KV|300289695|60</t>
  </si>
  <si>
    <t>KV|300306697|208</t>
  </si>
  <si>
    <t>KV|300330830|2322</t>
  </si>
  <si>
    <t>KV|300413787|600</t>
  </si>
  <si>
    <t>KV|300618192|3869</t>
  </si>
  <si>
    <t>KV|300684586|233</t>
  </si>
  <si>
    <t>KV|300768232|625</t>
  </si>
  <si>
    <t>KV|300889692|1170</t>
  </si>
  <si>
    <t>KV|300903636|1162</t>
  </si>
  <si>
    <t>KV|300908166|4803</t>
  </si>
  <si>
    <t>KV|300963183|1746</t>
  </si>
  <si>
    <t>KV|301017192|390</t>
  </si>
  <si>
    <t>KV|301076865|199</t>
  </si>
  <si>
    <t>KV|301082857|207</t>
  </si>
  <si>
    <t>KV|301091546|183</t>
  </si>
  <si>
    <t>KV|301157423|752</t>
  </si>
  <si>
    <t>KV|301255625|513</t>
  </si>
  <si>
    <t>KV|301409694|953</t>
  </si>
  <si>
    <t>KV|301474992|343</t>
  </si>
  <si>
    <t>KV|301677346|965</t>
  </si>
  <si>
    <t>KV|301950360|146</t>
  </si>
  <si>
    <t>KV|301950360|148</t>
  </si>
  <si>
    <t>KV|301951359|1745</t>
  </si>
  <si>
    <t>KV|301956938|581</t>
  </si>
  <si>
    <t>KV|302026896|441</t>
  </si>
  <si>
    <t>KV|302066790|308</t>
  </si>
  <si>
    <t>KV|302104722|149</t>
  </si>
  <si>
    <t>KV|302224715|186</t>
  </si>
  <si>
    <t>KV|302430654|128</t>
  </si>
  <si>
    <t>KV|302602269|1837</t>
  </si>
  <si>
    <t>KV|302605896|580</t>
  </si>
  <si>
    <t>KV|302759125|142</t>
  </si>
  <si>
    <t>KV|302809564|172</t>
  </si>
  <si>
    <t>KV|302847946|260</t>
  </si>
  <si>
    <t>KV|302948742|1759</t>
  </si>
  <si>
    <t>KV|303014751|176</t>
  </si>
  <si>
    <t>KV|303018730|118</t>
  </si>
  <si>
    <t>KV|303123615|223</t>
  </si>
  <si>
    <t>KV|303144981|886</t>
  </si>
  <si>
    <t>KV|303161878|759</t>
  </si>
  <si>
    <t>KV|303201020|256</t>
  </si>
  <si>
    <t>KV|303218578|488</t>
  </si>
  <si>
    <t>KV|303276314|844</t>
  </si>
  <si>
    <t>KV|303326249|424</t>
  </si>
  <si>
    <t>KV|303394759|1618</t>
  </si>
  <si>
    <t>KV|303488508|172</t>
  </si>
  <si>
    <t>KV|303533104|217</t>
  </si>
  <si>
    <t>KV|303549302|857</t>
  </si>
  <si>
    <t>KV|303718961|60</t>
  </si>
  <si>
    <t>KV|303733944|229</t>
  </si>
  <si>
    <t>KV|303735610|413</t>
  </si>
  <si>
    <t>KV|303776570|373</t>
  </si>
  <si>
    <t>KV|303785014|1655</t>
  </si>
  <si>
    <t>KV|303859174|808</t>
  </si>
  <si>
    <t>KV|303949815|786</t>
  </si>
  <si>
    <t>KV|303979927|285</t>
  </si>
  <si>
    <t>KV|303980089|796</t>
  </si>
  <si>
    <t>KV|304105985|276</t>
  </si>
  <si>
    <t>KV|304146495|240</t>
  </si>
  <si>
    <t>KV|304277217|146</t>
  </si>
  <si>
    <t>KV|304284701|289</t>
  </si>
  <si>
    <t>KV|304286955|125</t>
  </si>
  <si>
    <t>KV|304302319|737</t>
  </si>
  <si>
    <t>KV|304344127|260</t>
  </si>
  <si>
    <t>KV|304436013|241</t>
  </si>
  <si>
    <t>KV|304436838|297</t>
  </si>
  <si>
    <t>KV|304458009|629</t>
  </si>
  <si>
    <t>KV|304554628|420</t>
  </si>
  <si>
    <t>KV|304561764|232</t>
  </si>
  <si>
    <t>KV|304737175|401</t>
  </si>
  <si>
    <t>KV|304738540|142</t>
  </si>
  <si>
    <t>KV|304742874|400</t>
  </si>
  <si>
    <t>KV|304782235|506</t>
  </si>
  <si>
    <t>KV|304807089|690</t>
  </si>
  <si>
    <t>KV|304859453|690</t>
  </si>
  <si>
    <t>KV|304924980|813</t>
  </si>
  <si>
    <t>KV|304927845|4136</t>
  </si>
  <si>
    <t>KV|304949725|222</t>
  </si>
  <si>
    <t>KV|304992005|4218</t>
  </si>
  <si>
    <t>KV|305046227|13</t>
  </si>
  <si>
    <t>KV|305058306|221</t>
  </si>
  <si>
    <t>KV|305194633|3585</t>
  </si>
  <si>
    <t>KV|305256973|1461</t>
  </si>
  <si>
    <t>KV|305352050|313</t>
  </si>
  <si>
    <t>KV|305466307|308</t>
  </si>
  <si>
    <t>KV|305584296|111</t>
  </si>
  <si>
    <t>KV|305585462|189</t>
  </si>
  <si>
    <t>KV|305588755|603</t>
  </si>
  <si>
    <t>KV|305644698|1640</t>
  </si>
  <si>
    <t>KV|305646505|782</t>
  </si>
  <si>
    <t>KV|305776764|9753</t>
  </si>
  <si>
    <t>KV|305786646|2796</t>
  </si>
  <si>
    <t>KV|305813600|324</t>
  </si>
  <si>
    <t>KV|305957904|76</t>
  </si>
  <si>
    <t>KV|306057958|720</t>
  </si>
  <si>
    <t>KV|306095655|467</t>
  </si>
  <si>
    <t>KV|306355215|1842</t>
  </si>
  <si>
    <t>KV|306447772|486</t>
  </si>
  <si>
    <t>KV|306480168|245</t>
  </si>
  <si>
    <t>KV|306485518|2444</t>
  </si>
  <si>
    <t>KV|306575703|1440</t>
  </si>
  <si>
    <t>KV|306718520|1326</t>
  </si>
  <si>
    <t>KV|306736847|166</t>
  </si>
  <si>
    <t>KV|306854173|66</t>
  </si>
  <si>
    <t>KV|306924635|890</t>
  </si>
  <si>
    <t>KV|307057307|608</t>
  </si>
  <si>
    <t>KV|307083154|5061</t>
  </si>
  <si>
    <t>KV|307091971|1953</t>
  </si>
  <si>
    <t>KV|307109366|689</t>
  </si>
  <si>
    <t>KV|307119817|260</t>
  </si>
  <si>
    <t>KV|307208569|190</t>
  </si>
  <si>
    <t>KV|307209891|15</t>
  </si>
  <si>
    <t>KV|307305106|439</t>
  </si>
  <si>
    <t>KV|307306005|3577</t>
  </si>
  <si>
    <t>KV|307311580|2256</t>
  </si>
  <si>
    <t>KV|307312986|3047</t>
  </si>
  <si>
    <t>KV|307375090|1398</t>
  </si>
  <si>
    <t>KV|307379657|732</t>
  </si>
  <si>
    <t>KV|307383573|14</t>
  </si>
  <si>
    <t>KV|307390456|432</t>
  </si>
  <si>
    <t>KV|307399933|210</t>
  </si>
  <si>
    <t>KV|307468064|96</t>
  </si>
  <si>
    <t>KV|307486038|101</t>
  </si>
  <si>
    <t>KV|307582738|5035</t>
  </si>
  <si>
    <t>KV|307587905|1497</t>
  </si>
  <si>
    <t>KV|307637710|332</t>
  </si>
  <si>
    <t>KV|307660739|14</t>
  </si>
  <si>
    <t>KV|307663385|777</t>
  </si>
  <si>
    <t>KV|307703395|346</t>
  </si>
  <si>
    <t>KV|307741208|114</t>
  </si>
  <si>
    <t>KV|307809759|3028</t>
  </si>
  <si>
    <t>KV|307840842|8285</t>
  </si>
  <si>
    <t>KV|307871969|178</t>
  </si>
  <si>
    <t>KV|308184582|1113</t>
  </si>
  <si>
    <t>KV|308196157|570</t>
  </si>
  <si>
    <t>KV|308202351|501</t>
  </si>
  <si>
    <t>KV|308236663|4061</t>
  </si>
  <si>
    <t>KV|308268743|229</t>
  </si>
  <si>
    <t>KV|308291494|985</t>
  </si>
  <si>
    <t>KV|308364807|408</t>
  </si>
  <si>
    <t>KV|308384697|526</t>
  </si>
  <si>
    <t>KV|308396342|859</t>
  </si>
  <si>
    <t>KV|308480009|626</t>
  </si>
  <si>
    <t>KV|308492139|4975</t>
  </si>
  <si>
    <t>KV|308520655|852</t>
  </si>
  <si>
    <t>KV|308537221|404</t>
  </si>
  <si>
    <t>KV|308571624|1974</t>
  </si>
  <si>
    <t>KV|308584335|1313</t>
  </si>
  <si>
    <t>KV|308623608|2794</t>
  </si>
  <si>
    <t>KV|308629851|1031</t>
  </si>
  <si>
    <t>KV|308654554|174</t>
  </si>
  <si>
    <t>KV|308684917|3865</t>
  </si>
  <si>
    <t>KV|308706600|296</t>
  </si>
  <si>
    <t>KV|308719125|393</t>
  </si>
  <si>
    <t>KV|308796391|2557</t>
  </si>
  <si>
    <t>KV|308840471|1875</t>
  </si>
  <si>
    <t>KV|308862149|289</t>
  </si>
  <si>
    <t>KV|308904232|609</t>
  </si>
  <si>
    <t>KV|308934611|259</t>
  </si>
  <si>
    <t>KV|308934611|262</t>
  </si>
  <si>
    <t>KV|308938293|254</t>
  </si>
  <si>
    <t>KV|308991100|575</t>
  </si>
  <si>
    <t>KV|309005010|22840</t>
  </si>
  <si>
    <t>KV|309064351|7461</t>
  </si>
  <si>
    <t>KV|309078964|1111</t>
  </si>
  <si>
    <t>KV|309113484|384</t>
  </si>
  <si>
    <t>KV|309126284|828</t>
  </si>
  <si>
    <t>KV|309146552|587</t>
  </si>
  <si>
    <t>KV|309203122|411</t>
  </si>
  <si>
    <t>KV|309377201|191</t>
  </si>
  <si>
    <t>KV|309387878|1620</t>
  </si>
  <si>
    <t>KV|309651354|516</t>
  </si>
  <si>
    <t>KV|309670103|1007</t>
  </si>
  <si>
    <t>KV|309676519|1646</t>
  </si>
  <si>
    <t>KV|309683841|357</t>
  </si>
  <si>
    <t>KV|309708240|908</t>
  </si>
  <si>
    <t>KV|309832847|295</t>
  </si>
  <si>
    <t>KV|309896942|393</t>
  </si>
  <si>
    <t>KV|309897272|421</t>
  </si>
  <si>
    <t>KV|309919284|1675</t>
  </si>
  <si>
    <t>KV|309932612|597</t>
  </si>
  <si>
    <t>KV|309944688|162</t>
  </si>
  <si>
    <t>KV|309960500|3924</t>
  </si>
  <si>
    <t>KV|310163385|2460</t>
  </si>
  <si>
    <t>KV|310187661|838</t>
  </si>
  <si>
    <t>KV|310263406|343</t>
  </si>
  <si>
    <t>KV|310323212|163</t>
  </si>
  <si>
    <t>KV|310329830|244</t>
  </si>
  <si>
    <t>KV|310334945|236</t>
  </si>
  <si>
    <t>KV|310352484|1160</t>
  </si>
  <si>
    <t>KV|310472781|4367</t>
  </si>
  <si>
    <t>KV|310479735|236</t>
  </si>
  <si>
    <t>KV|310547706|1020</t>
  </si>
  <si>
    <t>KV|310557884|8884</t>
  </si>
  <si>
    <t>KV|310589875|329</t>
  </si>
  <si>
    <t>KV|310634515|217</t>
  </si>
  <si>
    <t>KV|310727992|191</t>
  </si>
  <si>
    <t>KV|310826540|578</t>
  </si>
  <si>
    <t>KV|310856636|5379</t>
  </si>
  <si>
    <t>KV|310896935|564</t>
  </si>
  <si>
    <t>KV|310941781|210</t>
  </si>
  <si>
    <t>KV|310944764|86</t>
  </si>
  <si>
    <t>KV|310960654|1157</t>
  </si>
  <si>
    <t>KV|311081042|580</t>
  </si>
  <si>
    <t>KV|311116377|283</t>
  </si>
  <si>
    <t>KV|311207437|266</t>
  </si>
  <si>
    <t>KV|311264511|573</t>
  </si>
  <si>
    <t>KV|311319928|710</t>
  </si>
  <si>
    <t>KV|311337659|2372</t>
  </si>
  <si>
    <t>KV|311422486|97</t>
  </si>
  <si>
    <t>KV|311515816|115</t>
  </si>
  <si>
    <t>KV|311528152|441</t>
  </si>
  <si>
    <t>KV|311534565|218</t>
  </si>
  <si>
    <t>KV|311544409|615</t>
  </si>
  <si>
    <t>KV|311625786|4754</t>
  </si>
  <si>
    <t>KV|311751277|1130</t>
  </si>
  <si>
    <t>KV|311870047|6050</t>
  </si>
  <si>
    <t>KV|312053123|142</t>
  </si>
  <si>
    <t>KV|312303251|4579</t>
  </si>
  <si>
    <t>KV|312366261|109</t>
  </si>
  <si>
    <t>KV|312475834|425</t>
  </si>
  <si>
    <t>KV|312491309|748</t>
  </si>
  <si>
    <t>KV|312546332|2111</t>
  </si>
  <si>
    <t>KV|312559094|177</t>
  </si>
  <si>
    <t>KV|312643974|25</t>
  </si>
  <si>
    <t>KV|312664742|1058</t>
  </si>
  <si>
    <t>KV|312691529|5</t>
  </si>
  <si>
    <t>KV|312706402|498</t>
  </si>
  <si>
    <t>KV|312723722|762</t>
  </si>
  <si>
    <t>KV|312737435|5</t>
  </si>
  <si>
    <t>KV|312739467|109</t>
  </si>
  <si>
    <t>KV|312889418|421</t>
  </si>
  <si>
    <t>KV|312924140|234</t>
  </si>
  <si>
    <t>KV|312924140|238</t>
  </si>
  <si>
    <t>KV|312934618|1676</t>
  </si>
  <si>
    <t>KV|312959890|328</t>
  </si>
  <si>
    <t>KV|312972439|361</t>
  </si>
  <si>
    <t>KV|313040793|781</t>
  </si>
  <si>
    <t>KV|313082283|187</t>
  </si>
  <si>
    <t>KV|313086300|1234</t>
  </si>
  <si>
    <t>KV|313191368|5875</t>
  </si>
  <si>
    <t>KV|313215194|1647</t>
  </si>
  <si>
    <t>KV|313260262|4316</t>
  </si>
  <si>
    <t>KV|313324597|114</t>
  </si>
  <si>
    <t>KV|313344016|23</t>
  </si>
  <si>
    <t>KV|313357266|183</t>
  </si>
  <si>
    <t>KV|313383335|348</t>
  </si>
  <si>
    <t>KV|313482540|303</t>
  </si>
  <si>
    <t>KV|313483385|529</t>
  </si>
  <si>
    <t>KV|313499524|138</t>
  </si>
  <si>
    <t>KV|313528907|2957</t>
  </si>
  <si>
    <t>KV|313530575|177</t>
  </si>
  <si>
    <t>KV|313560169|262</t>
  </si>
  <si>
    <t>KV|313566065|4053</t>
  </si>
  <si>
    <t>KV|313572116|132</t>
  </si>
  <si>
    <t>KV|313583584|420</t>
  </si>
  <si>
    <t>KV|313590467|190</t>
  </si>
  <si>
    <t>KV|313667095|1043</t>
  </si>
  <si>
    <t>KV|313676981|1968</t>
  </si>
  <si>
    <t>KV|313742151|222</t>
  </si>
  <si>
    <t>KV|313853255|589</t>
  </si>
  <si>
    <t>KV|313885815|668</t>
  </si>
  <si>
    <t>KV|313939494|741</t>
  </si>
  <si>
    <t>KV|313940042|235</t>
  </si>
  <si>
    <t>KV|313943947|191</t>
  </si>
  <si>
    <t>KV|313945168|120</t>
  </si>
  <si>
    <t>KV|313975334|1686</t>
  </si>
  <si>
    <t>KV|313975385|563</t>
  </si>
  <si>
    <t>KV|314096512|1448</t>
  </si>
  <si>
    <t>KV|314140953|8</t>
  </si>
  <si>
    <t>KV|314148393|214</t>
  </si>
  <si>
    <t>KV|314224111|1423</t>
  </si>
  <si>
    <t>KV|314266892|283</t>
  </si>
  <si>
    <t>KV|314321052|1113</t>
  </si>
  <si>
    <t>KV|314341185|331</t>
  </si>
  <si>
    <t>KV|314609692|3512</t>
  </si>
  <si>
    <t>KV|314636725|745</t>
  </si>
  <si>
    <t>KV|314666351|185</t>
  </si>
  <si>
    <t>KV|314748684|290</t>
  </si>
  <si>
    <t>KV|314762075|72</t>
  </si>
  <si>
    <t>KV|314862555|322</t>
  </si>
  <si>
    <t>KV|314864153|271</t>
  </si>
  <si>
    <t>KV|314882097|882</t>
  </si>
  <si>
    <t>KV|314910139|1095</t>
  </si>
  <si>
    <t>KV|314966245|155</t>
  </si>
  <si>
    <t>KV|314966245|166</t>
  </si>
  <si>
    <t>KV|314977764|1518</t>
  </si>
  <si>
    <t>KV|314997035|738</t>
  </si>
  <si>
    <t>KV|315023942|260</t>
  </si>
  <si>
    <t>KV|315045342|227</t>
  </si>
  <si>
    <t>KV|315111744|8447</t>
  </si>
  <si>
    <t>KV|315160184|138</t>
  </si>
  <si>
    <t>KV|315170355|536</t>
  </si>
  <si>
    <t>KV|315188801|708</t>
  </si>
  <si>
    <t>KV|315228528|4</t>
  </si>
  <si>
    <t>KV|315376748|346</t>
  </si>
  <si>
    <t>KV|315394495|227</t>
  </si>
  <si>
    <t>KV|315412272|112</t>
  </si>
  <si>
    <t>KV|315497480|495</t>
  </si>
  <si>
    <t>KV|315521519|181</t>
  </si>
  <si>
    <t>KV|315582674|20</t>
  </si>
  <si>
    <t>KV|315590995|440</t>
  </si>
  <si>
    <t>KV|315653172|115</t>
  </si>
  <si>
    <t>KV|315653393|479</t>
  </si>
  <si>
    <t>KV|315749056|4220</t>
  </si>
  <si>
    <t>KV|315763925|179</t>
  </si>
  <si>
    <t>KV|315874462|415</t>
  </si>
  <si>
    <t>KV|315887580|13</t>
  </si>
  <si>
    <t>KV|315893742|518</t>
  </si>
  <si>
    <t>KV|315893963|387</t>
  </si>
  <si>
    <t>KV|315897306|4940</t>
  </si>
  <si>
    <t>KV|315906364|164</t>
  </si>
  <si>
    <t>KV|315974365|303</t>
  </si>
  <si>
    <t>KV|315993569|582</t>
  </si>
  <si>
    <t>KV|316028174|726</t>
  </si>
  <si>
    <t>KV|316036169|131</t>
  </si>
  <si>
    <t>KV|316038986|295</t>
  </si>
  <si>
    <t>KV|316049821|260</t>
  </si>
  <si>
    <t>KV|316093944|127</t>
  </si>
  <si>
    <t>KV|316127091|655</t>
  </si>
  <si>
    <t>KV|316164375|288</t>
  </si>
  <si>
    <t>KV|316178877|122</t>
  </si>
  <si>
    <t>KV|316183285|11</t>
  </si>
  <si>
    <t>KV|316201755|239</t>
  </si>
  <si>
    <t>KV|316229226|900</t>
  </si>
  <si>
    <t>KV|316233320|639</t>
  </si>
  <si>
    <t>KV|316239590|754</t>
  </si>
  <si>
    <t>KV|316256703|248</t>
  </si>
  <si>
    <t>KV|316258153|173</t>
  </si>
  <si>
    <t>KV|316314835|878</t>
  </si>
  <si>
    <t>KV|316358190|399</t>
  </si>
  <si>
    <t>KV|316365332|102</t>
  </si>
  <si>
    <t>KV|316498413|224</t>
  </si>
  <si>
    <t>KV|316499002|215</t>
  </si>
  <si>
    <t>KV|316503999|3107</t>
  </si>
  <si>
    <t>KV|316563274|39</t>
  </si>
  <si>
    <t>KV|316612335|573</t>
  </si>
  <si>
    <t>KV|316681175|247</t>
  </si>
  <si>
    <t>KV|316683989|909</t>
  </si>
  <si>
    <t>KV|316708787|271</t>
  </si>
  <si>
    <t>KV|316709589|679</t>
  </si>
  <si>
    <t>KV|316721139|365</t>
  </si>
  <si>
    <t>KV|316760673|31</t>
  </si>
  <si>
    <t>KV|316785625|343</t>
  </si>
  <si>
    <t>KV|316788905|104</t>
  </si>
  <si>
    <t>KV|316851407|137</t>
  </si>
  <si>
    <t>KV|316854090|126</t>
  </si>
  <si>
    <t>KV|316873400|57</t>
  </si>
  <si>
    <t>KV|316908077|422</t>
  </si>
  <si>
    <t>KV|316911914|3435</t>
  </si>
  <si>
    <t>KV|316968770|889</t>
  </si>
  <si>
    <t>KV|316972565|3813</t>
  </si>
  <si>
    <t>KV|317030318|171</t>
  </si>
  <si>
    <t>KV|317071413|539</t>
  </si>
  <si>
    <t>KV|317076059|75</t>
  </si>
  <si>
    <t>KV|317116328|157</t>
  </si>
  <si>
    <t>KV|317116972|744</t>
  </si>
  <si>
    <t>KV|317117278|361</t>
  </si>
  <si>
    <t>KV|317147827|488</t>
  </si>
  <si>
    <t>KV|317150666|3688</t>
  </si>
  <si>
    <t>KV|317247813|991</t>
  </si>
  <si>
    <t>KV|317251500|1095</t>
  </si>
  <si>
    <t>KV|317362809|15</t>
  </si>
  <si>
    <t>KV|317381455|30</t>
  </si>
  <si>
    <t>KV|317386287|29</t>
  </si>
  <si>
    <t>KV|317445127|56</t>
  </si>
  <si>
    <t>KV|317520498|18</t>
  </si>
  <si>
    <t>KV|317530620|13</t>
  </si>
  <si>
    <t>KV|317574135|92</t>
  </si>
  <si>
    <t>KV|317601129|61</t>
  </si>
  <si>
    <t>KV|317640159|17</t>
  </si>
  <si>
    <t>KV|317675845|13</t>
  </si>
  <si>
    <t>KV|317728099|98</t>
  </si>
  <si>
    <t>KV|317811765|96</t>
  </si>
  <si>
    <t>KV|317811765|99</t>
  </si>
  <si>
    <t>KV|317825973|90</t>
  </si>
  <si>
    <t>KV|317825973|93</t>
  </si>
  <si>
    <t>KV|317825973|96</t>
  </si>
  <si>
    <t>KV|317825973|99</t>
  </si>
  <si>
    <t>KV|317850676|677</t>
  </si>
  <si>
    <t>KV|317871096|1515</t>
  </si>
  <si>
    <t>KV|317911395|99</t>
  </si>
  <si>
    <t>KV|317929612|89</t>
  </si>
  <si>
    <t>KV|318118472|53</t>
  </si>
  <si>
    <t>KV|318336801|20</t>
  </si>
  <si>
    <t>KV|318521366|20</t>
  </si>
  <si>
    <t>KV|318557115|320</t>
  </si>
  <si>
    <t>KV|318600983|706</t>
  </si>
  <si>
    <t>KV|318702603|1059</t>
  </si>
  <si>
    <t>KV|318728149|356</t>
  </si>
  <si>
    <t>KV|318880765|58</t>
  </si>
  <si>
    <t>KV|318964659|44</t>
  </si>
  <si>
    <t>KV|319007429|99</t>
  </si>
  <si>
    <t>KV|319007550|92</t>
  </si>
  <si>
    <t>KV|319011701|9</t>
  </si>
  <si>
    <t>KV|319078237|112</t>
  </si>
  <si>
    <t>KV|319105749|30</t>
  </si>
  <si>
    <t>KV|319384931|7</t>
  </si>
  <si>
    <t>KV|319402484|77</t>
  </si>
  <si>
    <t>KV|319413591|78</t>
  </si>
  <si>
    <t>KV|319420997|360</t>
  </si>
  <si>
    <t>KV|319438136|1025</t>
  </si>
  <si>
    <t>KV|319619696|32</t>
  </si>
  <si>
    <t>KV|319651425|35</t>
  </si>
  <si>
    <t>KV|319682126|72</t>
  </si>
  <si>
    <t>KV|319962825|78</t>
  </si>
  <si>
    <t>KV|319992869|102</t>
  </si>
  <si>
    <t>KV|320001620|354</t>
  </si>
  <si>
    <t>KV|320044036|33</t>
  </si>
  <si>
    <t>KV|320173731|36</t>
  </si>
  <si>
    <t>KV|320189625|28</t>
  </si>
  <si>
    <t>KV|320236830|92</t>
  </si>
  <si>
    <t>KV|320236830|94</t>
  </si>
  <si>
    <t>KV|320236830|96</t>
  </si>
  <si>
    <t>KV|320262602|392</t>
  </si>
  <si>
    <t>KV|320262602|395</t>
  </si>
  <si>
    <t>KV|320285599|1438</t>
  </si>
  <si>
    <t>KV|320299077|1903</t>
  </si>
  <si>
    <t>KV|320441728|12</t>
  </si>
  <si>
    <t>KV|320445944|21</t>
  </si>
  <si>
    <t>KV|320463115|33</t>
  </si>
  <si>
    <t>KV|320471430|20</t>
  </si>
  <si>
    <t>KV|320502735|20</t>
  </si>
  <si>
    <t>KV|320604163|40</t>
  </si>
  <si>
    <t>KV|320642456|1187</t>
  </si>
  <si>
    <t>KV|320659200|169</t>
  </si>
  <si>
    <t>KV|320716069|17</t>
  </si>
  <si>
    <t>KV|320745123|136</t>
  </si>
  <si>
    <t>KV|320750836|67</t>
  </si>
  <si>
    <t>KV|320839020|206</t>
  </si>
  <si>
    <t>KV|320847740|21</t>
  </si>
  <si>
    <t>KV|320960784|737</t>
  </si>
  <si>
    <t>KV|321081474|194</t>
  </si>
  <si>
    <t>KV|321191180|13</t>
  </si>
  <si>
    <t>KV|321281937|23</t>
  </si>
  <si>
    <t>KV|321321408|117</t>
  </si>
  <si>
    <t>KV|321338696|30</t>
  </si>
  <si>
    <t>KV|321349957|379</t>
  </si>
  <si>
    <t>KV|321352087|197</t>
  </si>
  <si>
    <t>KV|321525992|30</t>
  </si>
  <si>
    <t>KV|321556650|16</t>
  </si>
  <si>
    <t>KV|321592142|765</t>
  </si>
  <si>
    <t>KV|321592142|769</t>
  </si>
  <si>
    <t>KV|321687518|29</t>
  </si>
  <si>
    <t>KV|321699567|23</t>
  </si>
  <si>
    <t>KV|321703165|21</t>
  </si>
  <si>
    <t>KV|321710285|32</t>
  </si>
  <si>
    <t>KV|321765543|921</t>
  </si>
  <si>
    <t>KV|321899418|203</t>
  </si>
  <si>
    <t>KV|321901838|313</t>
  </si>
  <si>
    <t>KV|321902788|465</t>
  </si>
  <si>
    <t>KV|321903585|415</t>
  </si>
  <si>
    <t>KV|321937336|2657</t>
  </si>
  <si>
    <t>KV|322002756|1541</t>
  </si>
  <si>
    <t>KV|322024601|758</t>
  </si>
  <si>
    <t>KV|322087921|350</t>
  </si>
  <si>
    <t>KV|322091309|811</t>
  </si>
  <si>
    <t>KV|322091902|147</t>
  </si>
  <si>
    <t>KV|322099679|259</t>
  </si>
  <si>
    <t>KV|322107795|817</t>
  </si>
  <si>
    <t>KV|322149722|121</t>
  </si>
  <si>
    <t>KV|322199415|638</t>
  </si>
  <si>
    <t>KV|322201031|337</t>
  </si>
  <si>
    <t>KV|322208583|803</t>
  </si>
  <si>
    <t>KV|322264157|147</t>
  </si>
  <si>
    <t>KV|322295427|284</t>
  </si>
  <si>
    <t>KV|322306380|212</t>
  </si>
  <si>
    <t>KV|322317307|3718</t>
  </si>
  <si>
    <t>KV|322408108|226</t>
  </si>
  <si>
    <t>KV|322408671|1013</t>
  </si>
  <si>
    <t>KV|322445815|307</t>
  </si>
  <si>
    <t>KV|322463451|486</t>
  </si>
  <si>
    <t>KV|322463451|489</t>
  </si>
  <si>
    <t>KV|322463451|491</t>
  </si>
  <si>
    <t>KV|322541959|797</t>
  </si>
  <si>
    <t>KV|322606155|221</t>
  </si>
  <si>
    <t>KV|322644575|168</t>
  </si>
  <si>
    <t>KV|322680185|856</t>
  </si>
  <si>
    <t>KV|322691004|812</t>
  </si>
  <si>
    <t>KV|322764648|168</t>
  </si>
  <si>
    <t>KV|322764648|171</t>
  </si>
  <si>
    <t>KV|322795055|835</t>
  </si>
  <si>
    <t>KV|322803651|329</t>
  </si>
  <si>
    <t>KV|322811492|322</t>
  </si>
  <si>
    <t>KV|322864265|104</t>
  </si>
  <si>
    <t>KV|322884082|503</t>
  </si>
  <si>
    <t>KV|322896655|418</t>
  </si>
  <si>
    <t>KV|322912000|121</t>
  </si>
  <si>
    <t>KV|322971929|163</t>
  </si>
  <si>
    <t>KV|323034090|317</t>
  </si>
  <si>
    <t>KV|323080882|277</t>
  </si>
  <si>
    <t>KV|323082559|326</t>
  </si>
  <si>
    <t>KV|323105775|141</t>
  </si>
  <si>
    <t>KV|323164512|259</t>
  </si>
  <si>
    <t>KV|323242807|386</t>
  </si>
  <si>
    <t>KV|323242807|394</t>
  </si>
  <si>
    <t>KV|323281667|519</t>
  </si>
  <si>
    <t>KV|323335341|295</t>
  </si>
  <si>
    <t>KV|323343131|243</t>
  </si>
  <si>
    <t>KV|323390881|2160</t>
  </si>
  <si>
    <t>KV|323434795|245</t>
  </si>
  <si>
    <t>KV|323459555|326</t>
  </si>
  <si>
    <t>KV|323615972|271</t>
  </si>
  <si>
    <t>KV|323705195|675</t>
  </si>
  <si>
    <t>KV|323726375|798</t>
  </si>
  <si>
    <t>KV|323726669|2415</t>
  </si>
  <si>
    <t>KV|323733415|142</t>
  </si>
  <si>
    <t>KV|323739027|817</t>
  </si>
  <si>
    <t>KV|323741722|350</t>
  </si>
  <si>
    <t>KV|323750438|471</t>
  </si>
  <si>
    <t>KV|323792947|408</t>
  </si>
  <si>
    <t>KV|323829336|217</t>
  </si>
  <si>
    <t>KV|323846753|213</t>
  </si>
  <si>
    <t>KV|323860425|83</t>
  </si>
  <si>
    <t>KV|323932978|61</t>
  </si>
  <si>
    <t>KV|323949205|10868</t>
  </si>
  <si>
    <t>KV|324005264|1052</t>
  </si>
  <si>
    <t>KV|324021200|60</t>
  </si>
  <si>
    <t>KV|324133335|602</t>
  </si>
  <si>
    <t>KV|324140102|482</t>
  </si>
  <si>
    <t>KV|324216869|82</t>
  </si>
  <si>
    <t>KV|324242415|139</t>
  </si>
  <si>
    <t>KV|324249066|1772</t>
  </si>
  <si>
    <t>KV|324317452|866</t>
  </si>
  <si>
    <t>KV|324363497|148</t>
  </si>
  <si>
    <t>KV|324595312|211</t>
  </si>
  <si>
    <t>KV|324670500|445</t>
  </si>
  <si>
    <t>KV|324678485|744</t>
  </si>
  <si>
    <t>KV|324683793|153</t>
  </si>
  <si>
    <t>KV|324692261|1054</t>
  </si>
  <si>
    <t>KV|324730929|266</t>
  </si>
  <si>
    <t>KV|324774853|67</t>
  </si>
  <si>
    <t>KV|324794161|277</t>
  </si>
  <si>
    <t>KV|324794161|281</t>
  </si>
  <si>
    <t>KV|324816777|299</t>
  </si>
  <si>
    <t>KV|324817175|1826</t>
  </si>
  <si>
    <t>KV|325037852|44</t>
  </si>
  <si>
    <t>KV|325037852|48</t>
  </si>
  <si>
    <t>KV|325117899|302</t>
  </si>
  <si>
    <t>KV|325220614|227</t>
  </si>
  <si>
    <t>KV|325253997|154</t>
  </si>
  <si>
    <t>KV|325280056|730</t>
  </si>
  <si>
    <t>KV|325304222|254</t>
  </si>
  <si>
    <t>KV|325330105|867</t>
  </si>
  <si>
    <t>KV|325338372|146</t>
  </si>
  <si>
    <t>KV|325356680|80</t>
  </si>
  <si>
    <t>KV|325397765|111</t>
  </si>
  <si>
    <t>KV|325399630|317</t>
  </si>
  <si>
    <t>KV|325416497|58</t>
  </si>
  <si>
    <t>KV|325445071|126</t>
  </si>
  <si>
    <t>KV|325445489|127</t>
  </si>
  <si>
    <t>KV|325459439|147</t>
  </si>
  <si>
    <t>KV|325528392|165</t>
  </si>
  <si>
    <t>KV|325534201|120</t>
  </si>
  <si>
    <t>KV|325556396|554</t>
  </si>
  <si>
    <t>KV|325574777|55</t>
  </si>
  <si>
    <t>KV|325670784|129</t>
  </si>
  <si>
    <t>KV|325710565|397</t>
  </si>
  <si>
    <t>KV|325715141|1255</t>
  </si>
  <si>
    <t>KV|325729105|329</t>
  </si>
  <si>
    <t>KV|325736535|277</t>
  </si>
  <si>
    <t>KV|325823742|671</t>
  </si>
  <si>
    <t>KV|325823742|675</t>
  </si>
  <si>
    <t>KV|325828736|92</t>
  </si>
  <si>
    <t>KV|325868088|189</t>
  </si>
  <si>
    <t>KV|325883303|750</t>
  </si>
  <si>
    <t>KV|325894402|371</t>
  </si>
  <si>
    <t>KV|325899226|1450</t>
  </si>
  <si>
    <t>KV|325903789|106</t>
  </si>
  <si>
    <t>KV|325907903|639</t>
  </si>
  <si>
    <t>KV|325921051|557</t>
  </si>
  <si>
    <t>KV|325922996|284</t>
  </si>
  <si>
    <t>KV|325933556|157</t>
  </si>
  <si>
    <t>KV|326027788|488</t>
  </si>
  <si>
    <t>KV|326054424|827</t>
  </si>
  <si>
    <t>KV|326054424|860</t>
  </si>
  <si>
    <t>KV|326080492|451</t>
  </si>
  <si>
    <t>KV|326102992|2246</t>
  </si>
  <si>
    <t>KV|326125785|131</t>
  </si>
  <si>
    <t>KV|326133154|514</t>
  </si>
  <si>
    <t>KV|326169914|1837</t>
  </si>
  <si>
    <t>KV|326173563|63</t>
  </si>
  <si>
    <t>KV|326196393|495</t>
  </si>
  <si>
    <t>KV|326208095|66</t>
  </si>
  <si>
    <t>KV|326213786|829</t>
  </si>
  <si>
    <t>KV|326232926|121</t>
  </si>
  <si>
    <t>KV|326252269|839</t>
  </si>
  <si>
    <t>KV|326252269|842</t>
  </si>
  <si>
    <t>KV|326292694|713</t>
  </si>
  <si>
    <t>KV|326293645|125</t>
  </si>
  <si>
    <t>KV|326319835|454</t>
  </si>
  <si>
    <t>KV|326321945|265</t>
  </si>
  <si>
    <t>KV|326363745|1012</t>
  </si>
  <si>
    <t>KV|326371101|278</t>
  </si>
  <si>
    <t>KV|326391021|519</t>
  </si>
  <si>
    <t>KV|326404980|99</t>
  </si>
  <si>
    <t>KV|326419422|233</t>
  </si>
  <si>
    <t>KV|326443102|165</t>
  </si>
  <si>
    <t>KV|326477724|54</t>
  </si>
  <si>
    <t>KV|326508220|254</t>
  </si>
  <si>
    <t>KV|326522827|1286</t>
  </si>
  <si>
    <t>KV|326527241|70</t>
  </si>
  <si>
    <t>KV|326557639|425</t>
  </si>
  <si>
    <t>KV|326562425|235</t>
  </si>
  <si>
    <t>KV|326564112|618</t>
  </si>
  <si>
    <t>KV|326612729|214</t>
  </si>
  <si>
    <t>KV|326613563|61</t>
  </si>
  <si>
    <t>KV|326643497|21</t>
  </si>
  <si>
    <t>KV|326697112|63</t>
  </si>
  <si>
    <t>KV|326715331|49</t>
  </si>
  <si>
    <t>KV|326725299|265</t>
  </si>
  <si>
    <t>KV|326736231|82</t>
  </si>
  <si>
    <t>KV|326776829|1446</t>
  </si>
  <si>
    <t>KV|326853084|918</t>
  </si>
  <si>
    <t>KV|326878907|85</t>
  </si>
  <si>
    <t>KV|326881843|434</t>
  </si>
  <si>
    <t>KV|326974426|210</t>
  </si>
  <si>
    <t>KV|327039305|124</t>
  </si>
  <si>
    <t>KV|327149755|666</t>
  </si>
  <si>
    <t>KV|327179581|191</t>
  </si>
  <si>
    <t>KV|327240914|190</t>
  </si>
  <si>
    <t>KV|327242475|342</t>
  </si>
  <si>
    <t>KV|327250782|307</t>
  </si>
  <si>
    <t>KV|327281602|128</t>
  </si>
  <si>
    <t>KV|327300151|195</t>
  </si>
  <si>
    <t>KV|327340994|478</t>
  </si>
  <si>
    <t>KV|327346364|825</t>
  </si>
  <si>
    <t>KV|327352925|549</t>
  </si>
  <si>
    <t>KV|327364362|150</t>
  </si>
  <si>
    <t>KV|327414076|3330</t>
  </si>
  <si>
    <t>KV|327436215|169</t>
  </si>
  <si>
    <t>KV|327444102|203</t>
  </si>
  <si>
    <t>KV|327445982|219</t>
  </si>
  <si>
    <t>KV|327464537|636</t>
  </si>
  <si>
    <t>KV|327468982|208</t>
  </si>
  <si>
    <t>KV|327472718|897</t>
  </si>
  <si>
    <t>KV|327504814|154</t>
  </si>
  <si>
    <t>KV|327504814|159</t>
  </si>
  <si>
    <t>KV|327531965|87</t>
  </si>
  <si>
    <t>KV|327541434|519</t>
  </si>
  <si>
    <t>KV|327589720|236</t>
  </si>
  <si>
    <t>KV|327632944|468</t>
  </si>
  <si>
    <t>KV|327637229|249</t>
  </si>
  <si>
    <t>KV|327637997|4439</t>
  </si>
  <si>
    <t>KV|327653771|249</t>
  </si>
  <si>
    <t>KV|327683867|329</t>
  </si>
  <si>
    <t>KV|327687137|232</t>
  </si>
  <si>
    <t>KV|327694397|570</t>
  </si>
  <si>
    <t>KV|327722625|403</t>
  </si>
  <si>
    <t>KV|327729042|432</t>
  </si>
  <si>
    <t>KV|327825521|147</t>
  </si>
  <si>
    <t>KV|327916691|154</t>
  </si>
  <si>
    <t>KV|327930511|92</t>
  </si>
  <si>
    <t>KV|328035184|443</t>
  </si>
  <si>
    <t>KV|328050299|93</t>
  </si>
  <si>
    <t>KV|328050299|96</t>
  </si>
  <si>
    <t>KV|328057137|464</t>
  </si>
  <si>
    <t>KV|328093001|148</t>
  </si>
  <si>
    <t>KV|328094679|68</t>
  </si>
  <si>
    <t>KV|328130950|2060</t>
  </si>
  <si>
    <t>KV|328142991|64</t>
  </si>
  <si>
    <t>KV|328155228|226</t>
  </si>
  <si>
    <t>KV|328156372|1054</t>
  </si>
  <si>
    <t>KV|328180613|1181</t>
  </si>
  <si>
    <t>KV|328206930|590</t>
  </si>
  <si>
    <t>KV|328266739|203</t>
  </si>
  <si>
    <t>KV|328297812|416</t>
  </si>
  <si>
    <t>KV|328333827|393</t>
  </si>
  <si>
    <t>KV|328343237|56</t>
  </si>
  <si>
    <t>KV|328345795|211</t>
  </si>
  <si>
    <t>KV|328372733|17</t>
  </si>
  <si>
    <t>KV|328405828|238</t>
  </si>
  <si>
    <t>KV|328417885|235</t>
  </si>
  <si>
    <t>KV|328431085|92</t>
  </si>
  <si>
    <t>KV|328455191|177</t>
  </si>
  <si>
    <t>KV|328511253|38</t>
  </si>
  <si>
    <t>KV|328540660|140</t>
  </si>
  <si>
    <t>KV|328549188|17</t>
  </si>
  <si>
    <t>KV|328587462|25</t>
  </si>
  <si>
    <t>KV|328587462|28</t>
  </si>
  <si>
    <t>KV|328607854|42</t>
  </si>
  <si>
    <t>KV|328609377|20</t>
  </si>
  <si>
    <t>KV|328622179|1001</t>
  </si>
  <si>
    <t>KV|328627243|70</t>
  </si>
  <si>
    <t>KV|328662995|121</t>
  </si>
  <si>
    <t>KV|328714162|96</t>
  </si>
  <si>
    <t>KV|328742360|546</t>
  </si>
  <si>
    <t>KV|328747028|98</t>
  </si>
  <si>
    <t>KV|328797386|1508</t>
  </si>
  <si>
    <t>KV|328820280|395</t>
  </si>
  <si>
    <t>KV|328861033|318</t>
  </si>
  <si>
    <t>KV|328902767|144</t>
  </si>
  <si>
    <t>KV|328918930|270</t>
  </si>
  <si>
    <t>KV|328918930|273</t>
  </si>
  <si>
    <t>KV|328923764|260</t>
  </si>
  <si>
    <t>KV|328945288|107</t>
  </si>
  <si>
    <t>KV|328950540|72</t>
  </si>
  <si>
    <t>KV|328983651|213</t>
  </si>
  <si>
    <t>KV|329001488|305</t>
  </si>
  <si>
    <t>KV|329044039|85</t>
  </si>
  <si>
    <t>KV|329044039|89</t>
  </si>
  <si>
    <t>KV|329044381|501</t>
  </si>
  <si>
    <t>KV|329051884|81</t>
  </si>
  <si>
    <t>KV|329055375|5394</t>
  </si>
  <si>
    <t>KV|329060948|433</t>
  </si>
  <si>
    <t>KV|329067985|98</t>
  </si>
  <si>
    <t>KV|329083670|227</t>
  </si>
  <si>
    <t>KV|329104244|744</t>
  </si>
  <si>
    <t>KV|329131004|88</t>
  </si>
  <si>
    <t>KV|329139749|130</t>
  </si>
  <si>
    <t>KV|329141697|10</t>
  </si>
  <si>
    <t>KV|329151811|140</t>
  </si>
  <si>
    <t>KV|329152028|408</t>
  </si>
  <si>
    <t>KV|329172673|466</t>
  </si>
  <si>
    <t>KV|329177535|124</t>
  </si>
  <si>
    <t>KV|329177535|127</t>
  </si>
  <si>
    <t>KV|329201371|184</t>
  </si>
  <si>
    <t>KV|329240121|61</t>
  </si>
  <si>
    <t>KV|329274069|90</t>
  </si>
  <si>
    <t>KV|329365064|129</t>
  </si>
  <si>
    <t>KV|329365439|114</t>
  </si>
  <si>
    <t>KV|329387769|236</t>
  </si>
  <si>
    <t>KV|329406925|8</t>
  </si>
  <si>
    <t>KV|329464151|783</t>
  </si>
  <si>
    <t>KV|329493852|29</t>
  </si>
  <si>
    <t>KV|329498277|428</t>
  </si>
  <si>
    <t>KV|329528990|837</t>
  </si>
  <si>
    <t>KV|329631392|14</t>
  </si>
  <si>
    <t>KV|329634138|57</t>
  </si>
  <si>
    <t>KV|329636424|413</t>
  </si>
  <si>
    <t>KV|329645237|75</t>
  </si>
  <si>
    <t>KV|329660215|150</t>
  </si>
  <si>
    <t>KV|329662026|132</t>
  </si>
  <si>
    <t>KV|329666455|150</t>
  </si>
  <si>
    <t>KV|329689374|29</t>
  </si>
  <si>
    <t>KV|329698632|34</t>
  </si>
  <si>
    <t>KV|329714166|20</t>
  </si>
  <si>
    <t>KV|329750421|340</t>
  </si>
  <si>
    <t>KV|329754850|35</t>
  </si>
  <si>
    <t>KV|329768606|123</t>
  </si>
  <si>
    <t>KV|329780010|37</t>
  </si>
  <si>
    <t>KV|329818832|126</t>
  </si>
  <si>
    <t>KV|329832695|95</t>
  </si>
  <si>
    <t>KV|329871857|256</t>
  </si>
  <si>
    <t>KV|329902477|314</t>
  </si>
  <si>
    <t>KV|329907797|95</t>
  </si>
  <si>
    <t>KV|329913363|234</t>
  </si>
  <si>
    <t>KV|329923717|620</t>
  </si>
  <si>
    <t>KV|329933208|157</t>
  </si>
  <si>
    <t>KV|329942207|168</t>
  </si>
  <si>
    <t>KV|329953594|142</t>
  </si>
  <si>
    <t>KV|329953594|145</t>
  </si>
  <si>
    <t>KV|330045308|87</t>
  </si>
  <si>
    <t>KV|330069762|135</t>
  </si>
  <si>
    <t>KV|330075053|167</t>
  </si>
  <si>
    <t>KV|330188699|84</t>
  </si>
  <si>
    <t>KV|330223338|171</t>
  </si>
  <si>
    <t>KV|330223575|293</t>
  </si>
  <si>
    <t>KV|330234321|552</t>
  </si>
  <si>
    <t>KV|330281311|88</t>
  </si>
  <si>
    <t>KV|330312756|249</t>
  </si>
  <si>
    <t>KV|330326749|26</t>
  </si>
  <si>
    <t>KV|330365094|150</t>
  </si>
  <si>
    <t>KV|330373313|75</t>
  </si>
  <si>
    <t>KV|330382673|56</t>
  </si>
  <si>
    <t>KV|330404677|77</t>
  </si>
  <si>
    <t>KV|330439012|128</t>
  </si>
  <si>
    <t>KV|330469221|18</t>
  </si>
  <si>
    <t>KV|330476355|28</t>
  </si>
  <si>
    <t>KV|330529135|221</t>
  </si>
  <si>
    <t>KV|330547486|163</t>
  </si>
  <si>
    <t>KV|330590225|89</t>
  </si>
  <si>
    <t>KV|330608205|37</t>
  </si>
  <si>
    <t>KV|330642977|248</t>
  </si>
  <si>
    <t>KV|330676278|144</t>
  </si>
  <si>
    <t>KV|330685811|97</t>
  </si>
  <si>
    <t>KV|330710212|97</t>
  </si>
  <si>
    <t>KV|330726836|43</t>
  </si>
  <si>
    <t>KV|330798594|297</t>
  </si>
  <si>
    <t>KV|330889298|283</t>
  </si>
  <si>
    <t>KV|330926142|174</t>
  </si>
  <si>
    <t>KV|330988466|774</t>
  </si>
  <si>
    <t>KV|330990703|219</t>
  </si>
  <si>
    <t>KV|331006101|268</t>
  </si>
  <si>
    <t>KV|331013235|176</t>
  </si>
  <si>
    <t>KV|331032552|767</t>
  </si>
  <si>
    <t>KV|331038259|187</t>
  </si>
  <si>
    <t>KV|331039050|40</t>
  </si>
  <si>
    <t>KV|331044623|451</t>
  </si>
  <si>
    <t>KV|331056775|136</t>
  </si>
  <si>
    <t>KV|331066835|75</t>
  </si>
  <si>
    <t>KV|331078501|240</t>
  </si>
  <si>
    <t>KV|331137338|27</t>
  </si>
  <si>
    <t>KV|331218966|394</t>
  </si>
  <si>
    <t>KV|331233663|399</t>
  </si>
  <si>
    <t>KV|331241739|5010</t>
  </si>
  <si>
    <t>KV|331267541|60</t>
  </si>
  <si>
    <t>KV|331290918|116</t>
  </si>
  <si>
    <t>KV|331300220|153</t>
  </si>
  <si>
    <t>KV|331301650|351</t>
  </si>
  <si>
    <t>KV|331330812|239</t>
  </si>
  <si>
    <t>KV|331336209|31</t>
  </si>
  <si>
    <t>KV|331346441|118</t>
  </si>
  <si>
    <t>KV|331406347|533</t>
  </si>
  <si>
    <t>KV|331406347|537</t>
  </si>
  <si>
    <t>KV|331462182|101</t>
  </si>
  <si>
    <t>KV|331472528|958</t>
  </si>
  <si>
    <t>KV|331501846|138</t>
  </si>
  <si>
    <t>KV|331519443|185</t>
  </si>
  <si>
    <t>KV|331531710|10</t>
  </si>
  <si>
    <t>KV|331533837|159</t>
  </si>
  <si>
    <t>KV|331563361|162</t>
  </si>
  <si>
    <t>KV|331590962|241</t>
  </si>
  <si>
    <t>KV|331595565|377</t>
  </si>
  <si>
    <t>KV|331605854|139</t>
  </si>
  <si>
    <t>KV|331651880|161</t>
  </si>
  <si>
    <t>KV|331669984|98</t>
  </si>
  <si>
    <t>KV|331706782|585</t>
  </si>
  <si>
    <t>KV|331737955|460</t>
  </si>
  <si>
    <t>KV|331743025|130</t>
  </si>
  <si>
    <t>KV|331745788|364</t>
  </si>
  <si>
    <t>KV|331753047|97</t>
  </si>
  <si>
    <t>KV|331775695|26</t>
  </si>
  <si>
    <t>KV|331807082|38</t>
  </si>
  <si>
    <t>KV|331807384|283</t>
  </si>
  <si>
    <t>KV|331819595|24</t>
  </si>
  <si>
    <t>KV|331859732|354</t>
  </si>
  <si>
    <t>KV|331875312|170</t>
  </si>
  <si>
    <t>KV|331885075|10</t>
  </si>
  <si>
    <t>KV|331890400|1380</t>
  </si>
  <si>
    <t>KV|331896595|207</t>
  </si>
  <si>
    <t>KV|331967977|94</t>
  </si>
  <si>
    <t>KV|331968965|683</t>
  </si>
  <si>
    <t>KV|331971945|22</t>
  </si>
  <si>
    <t>KV|331996004|71</t>
  </si>
  <si>
    <t>KV|332004005|164</t>
  </si>
  <si>
    <t>KV|332018324|431</t>
  </si>
  <si>
    <t>KV|332028591|23</t>
  </si>
  <si>
    <t>KV|332045283|126</t>
  </si>
  <si>
    <t>KV|332087784|180</t>
  </si>
  <si>
    <t>KV|332133948|195</t>
  </si>
  <si>
    <t>KV|332181098|78</t>
  </si>
  <si>
    <t>KV|332181128|98</t>
  </si>
  <si>
    <t>KV|332204802|289</t>
  </si>
  <si>
    <t>KV|332244731|31</t>
  </si>
  <si>
    <t>KV|332245665|268</t>
  </si>
  <si>
    <t>KV|332271645|329</t>
  </si>
  <si>
    <t>KV|332274215|213</t>
  </si>
  <si>
    <t>KV|332288003|81</t>
  </si>
  <si>
    <t>KV|332329125|90</t>
  </si>
  <si>
    <t>KV|332355959|25</t>
  </si>
  <si>
    <t>KV|332379572|362</t>
  </si>
  <si>
    <t>KV|332379572|367</t>
  </si>
  <si>
    <t>KV|332389667|114</t>
  </si>
  <si>
    <t>KV|332399786|193</t>
  </si>
  <si>
    <t>KV|332416168|593</t>
  </si>
  <si>
    <t>KV|332474451|131</t>
  </si>
  <si>
    <t>KV|332483620|20</t>
  </si>
  <si>
    <t>KV|332527938|27</t>
  </si>
  <si>
    <t>KV|332645922|193</t>
  </si>
  <si>
    <t>KV|332659869|203</t>
  </si>
  <si>
    <t>KV|332667454|373</t>
  </si>
  <si>
    <t>KV|332678030|24</t>
  </si>
  <si>
    <t>KV|332680426|1252</t>
  </si>
  <si>
    <t>KV|332699645|136</t>
  </si>
  <si>
    <t>KV|332731470|624</t>
  </si>
  <si>
    <t>KV|332733686|102</t>
  </si>
  <si>
    <t>KV|332762066|147</t>
  </si>
  <si>
    <t>KV|332764581|91</t>
  </si>
  <si>
    <t>KV|332802195|513</t>
  </si>
  <si>
    <t>KV|332838070|144</t>
  </si>
  <si>
    <t>KV|332866643|263</t>
  </si>
  <si>
    <t>KV|332881915|68</t>
  </si>
  <si>
    <t>KV|332939616|253</t>
  </si>
  <si>
    <t>KV|332946590|80</t>
  </si>
  <si>
    <t>KV|332946698|346</t>
  </si>
  <si>
    <t>KV|332946787|102</t>
  </si>
  <si>
    <t>KV|332967040|24</t>
  </si>
  <si>
    <t>KV|332995958|91</t>
  </si>
  <si>
    <t>KV|333008039|220</t>
  </si>
  <si>
    <t>KV|333008896|3152</t>
  </si>
  <si>
    <t>KV|333014209|22</t>
  </si>
  <si>
    <t>KV|333017402|99</t>
  </si>
  <si>
    <t>KV|333017402|102</t>
  </si>
  <si>
    <t>KV|333052475|445</t>
  </si>
  <si>
    <t>KV|333078415|172</t>
  </si>
  <si>
    <t>KV|333078415|179</t>
  </si>
  <si>
    <t>KV|333083448|304</t>
  </si>
  <si>
    <t>KV|333104879|179</t>
  </si>
  <si>
    <t>KV|333120491|130</t>
  </si>
  <si>
    <t>KV|333141219|45</t>
  </si>
  <si>
    <t>KV|333153470|262</t>
  </si>
  <si>
    <t>KV|333159606|485</t>
  </si>
  <si>
    <t>KV|333162771|47</t>
  </si>
  <si>
    <t>KV|333192379|100</t>
  </si>
  <si>
    <t>KV|333203419|2875</t>
  </si>
  <si>
    <t>KV|333232001|106</t>
  </si>
  <si>
    <t>KV|333310695|44</t>
  </si>
  <si>
    <t>KV|333340769|197</t>
  </si>
  <si>
    <t>KV|333371664|64</t>
  </si>
  <si>
    <t>KV|333383158|68</t>
  </si>
  <si>
    <t>KV|333383158|70</t>
  </si>
  <si>
    <t>KV|333403531|1191</t>
  </si>
  <si>
    <t>KV|333427961|85</t>
  </si>
  <si>
    <t>KV|333491384|863</t>
  </si>
  <si>
    <t>KV|333516131|78</t>
  </si>
  <si>
    <t>KV|333559922|1417</t>
  </si>
  <si>
    <t>KV|333644482|686</t>
  </si>
  <si>
    <t>KV|333664203|137</t>
  </si>
  <si>
    <t>KV|333673547|68</t>
  </si>
  <si>
    <t>KV|333697608|154</t>
  </si>
  <si>
    <t>KV|333735909|49</t>
  </si>
  <si>
    <t>KV|333740724|279</t>
  </si>
  <si>
    <t>KV|333777377|61</t>
  </si>
  <si>
    <t>KV|333845518|219</t>
  </si>
  <si>
    <t>KV|333882375|86</t>
  </si>
  <si>
    <t>KV|333898387|74</t>
  </si>
  <si>
    <t>KV|333905685|128</t>
  </si>
  <si>
    <t>KV|333927514|17</t>
  </si>
  <si>
    <t>KV|333962005|16</t>
  </si>
  <si>
    <t>KV|333973303|99</t>
  </si>
  <si>
    <t>KV|333984429|87</t>
  </si>
  <si>
    <t>KV|333984429|98</t>
  </si>
  <si>
    <t>KV|333990852|146</t>
  </si>
  <si>
    <t>KV|334027673|130</t>
  </si>
  <si>
    <t>KV|334029757|87</t>
  </si>
  <si>
    <t>KV|334073497|173</t>
  </si>
  <si>
    <t>KV|334100915|213</t>
  </si>
  <si>
    <t>KV|334102667|205</t>
  </si>
  <si>
    <t>KV|334108827|99</t>
  </si>
  <si>
    <t>KV|334119608|92</t>
  </si>
  <si>
    <t>KV|334135980|16</t>
  </si>
  <si>
    <t>KV|334161736|281</t>
  </si>
  <si>
    <t>KV|334224555|702</t>
  </si>
  <si>
    <t>KV|334228571|156</t>
  </si>
  <si>
    <t>KV|334244488|5849</t>
  </si>
  <si>
    <t>KV|334244488|5861</t>
  </si>
  <si>
    <t>KV|334311967|201</t>
  </si>
  <si>
    <t>KV|334315585|147</t>
  </si>
  <si>
    <t>KV|334347975|354</t>
  </si>
  <si>
    <t>KV|334369493|203</t>
  </si>
  <si>
    <t>KV|334390875|24</t>
  </si>
  <si>
    <t>KV|334435025|154</t>
  </si>
  <si>
    <t>KV|334438711|1833</t>
  </si>
  <si>
    <t>KV|334449905|138</t>
  </si>
  <si>
    <t>KV|334471182|131</t>
  </si>
  <si>
    <t>KV|334489125|227</t>
  </si>
  <si>
    <t>KV|334498825|14</t>
  </si>
  <si>
    <t>KV|334505885|108</t>
  </si>
  <si>
    <t>KV|334512709|16</t>
  </si>
  <si>
    <t>KV|334549734|358</t>
  </si>
  <si>
    <t>KV|334584521|19</t>
  </si>
  <si>
    <t>KV|334608951|205</t>
  </si>
  <si>
    <t>KV|334619341|71</t>
  </si>
  <si>
    <t>KV|334622288|45</t>
  </si>
  <si>
    <t>KV|334682876|504</t>
  </si>
  <si>
    <t>KV|334686200|80</t>
  </si>
  <si>
    <t>KV|334704875|21</t>
  </si>
  <si>
    <t>KV|334710195|312</t>
  </si>
  <si>
    <t>KV|334725680|200</t>
  </si>
  <si>
    <t>KV|334730056|116</t>
  </si>
  <si>
    <t>KV|334735495|1969</t>
  </si>
  <si>
    <t>KV|334760427|154</t>
  </si>
  <si>
    <t>KV|334766018|217</t>
  </si>
  <si>
    <t>KV|334776242|71</t>
  </si>
  <si>
    <t>KV|334778431|99</t>
  </si>
  <si>
    <t>KV|334796885|108</t>
  </si>
  <si>
    <t>KV|334807598|47</t>
  </si>
  <si>
    <t>KV|334838213|1461</t>
  </si>
  <si>
    <t>KV|334844855|385</t>
  </si>
  <si>
    <t>KV|334878568|228</t>
  </si>
  <si>
    <t>KV|334888563|144</t>
  </si>
  <si>
    <t>KV|334889454|333</t>
  </si>
  <si>
    <t>KV|334890738|89</t>
  </si>
  <si>
    <t>KV|334920297|1068</t>
  </si>
  <si>
    <t>KV|334920297|1070</t>
  </si>
  <si>
    <t>KV|334922044|107</t>
  </si>
  <si>
    <t>KV|334952962|15</t>
  </si>
  <si>
    <t>KV|334983639|1914</t>
  </si>
  <si>
    <t>KV|335041637|40</t>
  </si>
  <si>
    <t>KV|335059205|32</t>
  </si>
  <si>
    <t>KV|33506|2933</t>
  </si>
  <si>
    <t>KV|335060984|101</t>
  </si>
  <si>
    <t>KV|335069051|89</t>
  </si>
  <si>
    <t>KV|335107271|206</t>
  </si>
  <si>
    <t>KV|335162310|16</t>
  </si>
  <si>
    <t>KV|335170380|16</t>
  </si>
  <si>
    <t>KV|335175129|124</t>
  </si>
  <si>
    <t>KV|335181795|493</t>
  </si>
  <si>
    <t>KV|335199435|198</t>
  </si>
  <si>
    <t>KV|335214235|133</t>
  </si>
  <si>
    <t>KV|335221848|68</t>
  </si>
  <si>
    <t>KV|335222828|191</t>
  </si>
  <si>
    <t>KV|335228613|122</t>
  </si>
  <si>
    <t>KV|335262765|345</t>
  </si>
  <si>
    <t>KV|335278195|178</t>
  </si>
  <si>
    <t>KV|335284432|316</t>
  </si>
  <si>
    <t>KV|335288381|367</t>
  </si>
  <si>
    <t>KV|335295280|98</t>
  </si>
  <si>
    <t>KV|335328715|451</t>
  </si>
  <si>
    <t>KV|335353566|5243</t>
  </si>
  <si>
    <t>KV|335358878|179</t>
  </si>
  <si>
    <t>KV|335378585|272</t>
  </si>
  <si>
    <t>KV|335408182|29</t>
  </si>
  <si>
    <t>KV|335418315|111</t>
  </si>
  <si>
    <t>KV|335456403|63</t>
  </si>
  <si>
    <t>KV|335464805|79</t>
  </si>
  <si>
    <t>KV|335517011|125</t>
  </si>
  <si>
    <t>KV|335531693|235</t>
  </si>
  <si>
    <t>KV|335539767|27</t>
  </si>
  <si>
    <t>KV|335539805|14</t>
  </si>
  <si>
    <t>KV|335577642|1184</t>
  </si>
  <si>
    <t>KV|335579432|118</t>
  </si>
  <si>
    <t>KV|335589365|86</t>
  </si>
  <si>
    <t>KV|335593923|120</t>
  </si>
  <si>
    <t>KV|335607105|155</t>
  </si>
  <si>
    <t>KV|335649937|262</t>
  </si>
  <si>
    <t>KV|335672165|170</t>
  </si>
  <si>
    <t>KV|335675305|141</t>
  </si>
  <si>
    <t>KV|335696722|143</t>
  </si>
  <si>
    <t>KV|335712235|112</t>
  </si>
  <si>
    <t>KV|335725965|739</t>
  </si>
  <si>
    <t>KV|335726095|54</t>
  </si>
  <si>
    <t>KV|335799335|328</t>
  </si>
  <si>
    <t>KV|335815004|178</t>
  </si>
  <si>
    <t>KV|335827061|203</t>
  </si>
  <si>
    <t>KV|335846045|272</t>
  </si>
  <si>
    <t>KV|335849189|38</t>
  </si>
  <si>
    <t>KV|335871044|26</t>
  </si>
  <si>
    <t>KV|335908363|159</t>
  </si>
  <si>
    <t>KV|335910147|349</t>
  </si>
  <si>
    <t>KV|335940267|55</t>
  </si>
  <si>
    <t>KV|335944645|349</t>
  </si>
  <si>
    <t>KV|335946583|161</t>
  </si>
  <si>
    <t>KV|335971642|37</t>
  </si>
  <si>
    <t>KV|335991835|72</t>
  </si>
  <si>
    <t>KV|336041983|21</t>
  </si>
  <si>
    <t>KV|336058436|241</t>
  </si>
  <si>
    <t>KV|336110926|29</t>
  </si>
  <si>
    <t>KV|336153358|19</t>
  </si>
  <si>
    <t>KV|336159410|686</t>
  </si>
  <si>
    <t>KV|336228455|52</t>
  </si>
  <si>
    <t>KV|336275046|44</t>
  </si>
  <si>
    <t>KV|336282158|245</t>
  </si>
  <si>
    <t>KV|336301292|35</t>
  </si>
  <si>
    <t>KV|336375571|814</t>
  </si>
  <si>
    <t>KV|336531026|21</t>
  </si>
  <si>
    <t>KV|336555472|216</t>
  </si>
  <si>
    <t>KV|336561944|88</t>
  </si>
  <si>
    <t>KV|336582623|113</t>
  </si>
  <si>
    <t>KV|336589741|52</t>
  </si>
  <si>
    <t>KV|336592246|39</t>
  </si>
  <si>
    <t>KV|336593536|35</t>
  </si>
  <si>
    <t>KV|336620924|417</t>
  </si>
  <si>
    <t>KV|336621114|1016</t>
  </si>
  <si>
    <t>KV|336646805|352</t>
  </si>
  <si>
    <t>KV|336659235|191</t>
  </si>
  <si>
    <t>KV|336661078|94</t>
  </si>
  <si>
    <t>KV|336686585|127</t>
  </si>
  <si>
    <t>KV|336753479|197</t>
  </si>
  <si>
    <t>KV|336756230|71</t>
  </si>
  <si>
    <t>KV|336795759|43</t>
  </si>
  <si>
    <t>KV|336805339|45</t>
  </si>
  <si>
    <t>KV|336808508|2084</t>
  </si>
  <si>
    <t>KV|336808508|2095</t>
  </si>
  <si>
    <t>KV|336829041|678</t>
  </si>
  <si>
    <t>KV|336845292|846</t>
  </si>
  <si>
    <t>KV|336846248|102</t>
  </si>
  <si>
    <t>KV|336918834|189</t>
  </si>
  <si>
    <t>KV|336939661|140</t>
  </si>
  <si>
    <t>KV|336961829|246</t>
  </si>
  <si>
    <t>KV|336980262|59</t>
  </si>
  <si>
    <t>KV|336982346|27</t>
  </si>
  <si>
    <t>KV|336992546|77</t>
  </si>
  <si>
    <t>KV|337046601|349</t>
  </si>
  <si>
    <t>KV|337066939|61</t>
  </si>
  <si>
    <t>KV|337071819|1431</t>
  </si>
  <si>
    <t>KV|337097635|86</t>
  </si>
  <si>
    <t>KV|337125795|136</t>
  </si>
  <si>
    <t>KV|337154269|127</t>
  </si>
  <si>
    <t>KV|337183927|42</t>
  </si>
  <si>
    <t>KV|337249265|124</t>
  </si>
  <si>
    <t>KV|337365014|25</t>
  </si>
  <si>
    <t>KV|337386747|206</t>
  </si>
  <si>
    <t>KV|337435284|19</t>
  </si>
  <si>
    <t>KV|337450607|104</t>
  </si>
  <si>
    <t>KV|337502542|17</t>
  </si>
  <si>
    <t>KV|337507404|422</t>
  </si>
  <si>
    <t>KV|337544407|119</t>
  </si>
  <si>
    <t>KV|337581191|423</t>
  </si>
  <si>
    <t>KV|337584344|1679</t>
  </si>
  <si>
    <t>KV|337584455|53</t>
  </si>
  <si>
    <t>KV|337633914|171</t>
  </si>
  <si>
    <t>KV|337642735|196</t>
  </si>
  <si>
    <t>KV|337644355|129</t>
  </si>
  <si>
    <t>KV|337654059|31</t>
  </si>
  <si>
    <t>KV|337659455|410</t>
  </si>
  <si>
    <t>KV|337710978|33</t>
  </si>
  <si>
    <t>KV|337729717|124</t>
  </si>
  <si>
    <t>KV|337732985|59</t>
  </si>
  <si>
    <t>KV|337829371|117</t>
  </si>
  <si>
    <t>KV|337859939|314</t>
  </si>
  <si>
    <t>KV|337869225|125</t>
  </si>
  <si>
    <t>KV|337870363|499</t>
  </si>
  <si>
    <t>KV|337881101|28</t>
  </si>
  <si>
    <t>KV|337895285|66</t>
  </si>
  <si>
    <t>KV|337895935|235</t>
  </si>
  <si>
    <t>KV|337898594|23</t>
  </si>
  <si>
    <t>KV|337898721|21</t>
  </si>
  <si>
    <t>KV|337906619|136</t>
  </si>
  <si>
    <t>KV|337915189|152</t>
  </si>
  <si>
    <t>KV|337931419|237</t>
  </si>
  <si>
    <t>KV|337933942|289</t>
  </si>
  <si>
    <t>KV|337959100|13</t>
  </si>
  <si>
    <t>KV|337964414|182</t>
  </si>
  <si>
    <t>KV|338014142|204</t>
  </si>
  <si>
    <t>KV|338016331|84</t>
  </si>
  <si>
    <t>KV|338025470|38</t>
  </si>
  <si>
    <t>KV|338074242|24</t>
  </si>
  <si>
    <t>KV|338109046|52</t>
  </si>
  <si>
    <t>KV|338122625|15</t>
  </si>
  <si>
    <t>KV|338139379|156</t>
  </si>
  <si>
    <t>KV|338166422|43</t>
  </si>
  <si>
    <t>KV|338188876|18</t>
  </si>
  <si>
    <t>KV|338197387|913</t>
  </si>
  <si>
    <t>KV|338215970|78</t>
  </si>
  <si>
    <t>KV|338252205|59</t>
  </si>
  <si>
    <t>KV|338274225|110</t>
  </si>
  <si>
    <t>KV|338365506|52</t>
  </si>
  <si>
    <t>KV|338391310|24</t>
  </si>
  <si>
    <t>KV|338408221|88</t>
  </si>
  <si>
    <t>KV|338408221|91</t>
  </si>
  <si>
    <t>KV|338441083|89</t>
  </si>
  <si>
    <t>KV|338493571|17</t>
  </si>
  <si>
    <t>KV|338524426|20</t>
  </si>
  <si>
    <t>KV|338539911|650</t>
  </si>
  <si>
    <t>KV|338543935|499</t>
  </si>
  <si>
    <t>KV|338546425|207</t>
  </si>
  <si>
    <t>KV|338549305|32</t>
  </si>
  <si>
    <t>KV|338559947|154</t>
  </si>
  <si>
    <t>KV|338560120|167</t>
  </si>
  <si>
    <t>KV|338604489|26</t>
  </si>
  <si>
    <t>KV|338633071|99</t>
  </si>
  <si>
    <t>KV|338658155|163</t>
  </si>
  <si>
    <t>KV|338664724|15</t>
  </si>
  <si>
    <t>KV|338666204|30</t>
  </si>
  <si>
    <t>KV|338683325|32</t>
  </si>
  <si>
    <t>KV|338727734|99</t>
  </si>
  <si>
    <t>KV|338729869|57</t>
  </si>
  <si>
    <t>KV|338760332|18</t>
  </si>
  <si>
    <t>KV|338783529|61</t>
  </si>
  <si>
    <t>KV|338783529|64</t>
  </si>
  <si>
    <t>KV|338796388|38</t>
  </si>
  <si>
    <t>KV|338799778|24</t>
  </si>
  <si>
    <t>KV|338806030|85</t>
  </si>
  <si>
    <t>KV|338879852|126</t>
  </si>
  <si>
    <t>KV|338907074|493</t>
  </si>
  <si>
    <t>KV|338909077|24</t>
  </si>
  <si>
    <t>KV|338912671|23</t>
  </si>
  <si>
    <t>KV|338916915|27</t>
  </si>
  <si>
    <t>KV|338920909|2542</t>
  </si>
  <si>
    <t>KV|338937356|20</t>
  </si>
  <si>
    <t>KV|338984222|78</t>
  </si>
  <si>
    <t>KV|339005724|24</t>
  </si>
  <si>
    <t>KV|339037324|150</t>
  </si>
  <si>
    <t>KV|339055403|108</t>
  </si>
  <si>
    <t>KV|339078905|99</t>
  </si>
  <si>
    <t>KV|339084357|86</t>
  </si>
  <si>
    <t>KV|339122925|355</t>
  </si>
  <si>
    <t>KV|339127684|19</t>
  </si>
  <si>
    <t>KV|339133277|102</t>
  </si>
  <si>
    <t>KV|339175654|486</t>
  </si>
  <si>
    <t>KV|339260791|72</t>
  </si>
  <si>
    <t>KV|339261097|513</t>
  </si>
  <si>
    <t>KV|339312538|136</t>
  </si>
  <si>
    <t>KV|339351630|348</t>
  </si>
  <si>
    <t>KV|339354737|33</t>
  </si>
  <si>
    <t>KV|339356799|74</t>
  </si>
  <si>
    <t>KV|339362047|112</t>
  </si>
  <si>
    <t>KV|339366948|90</t>
  </si>
  <si>
    <t>KV|339367227|234</t>
  </si>
  <si>
    <t>KV|339390814|57</t>
  </si>
  <si>
    <t>KV|339406818|97</t>
  </si>
  <si>
    <t>KV|339457927|32</t>
  </si>
  <si>
    <t>KV|339487699|138</t>
  </si>
  <si>
    <t>KV|339511050|236</t>
  </si>
  <si>
    <t>KV|339518454|113</t>
  </si>
  <si>
    <t>KV|339524756|89</t>
  </si>
  <si>
    <t>KV|339562682|108</t>
  </si>
  <si>
    <t>KV|339585828|161</t>
  </si>
  <si>
    <t>KV|339635205|58</t>
  </si>
  <si>
    <t>KV|339643240|67</t>
  </si>
  <si>
    <t>KV|339650832|180</t>
  </si>
  <si>
    <t>KV|339679032|19</t>
  </si>
  <si>
    <t>KV|339885260|17</t>
  </si>
  <si>
    <t>KV|339915046|63</t>
  </si>
  <si>
    <t>KV|339976533|118</t>
  </si>
  <si>
    <t>KV|340004952|33</t>
  </si>
  <si>
    <t>KV|340021598|72</t>
  </si>
  <si>
    <t>KV|340032301|225</t>
  </si>
  <si>
    <t>KV|340033502|47</t>
  </si>
  <si>
    <t>KV|340048860|178</t>
  </si>
  <si>
    <t>KV|340116033|201</t>
  </si>
  <si>
    <t>KV|340166359|49</t>
  </si>
  <si>
    <t>KV|340171468|34</t>
  </si>
  <si>
    <t>KV|340246212|109</t>
  </si>
  <si>
    <t>KV|340258555|95</t>
  </si>
  <si>
    <t>KV|340258555|99</t>
  </si>
  <si>
    <t>KV|340283975|86</t>
  </si>
  <si>
    <t>KV|340362441|59</t>
  </si>
  <si>
    <t>KV|340362441|62</t>
  </si>
  <si>
    <t>KV|340369357|173</t>
  </si>
  <si>
    <t>KV|340388971|44</t>
  </si>
  <si>
    <t>KV|340417890|67</t>
  </si>
  <si>
    <t>KV|340463760|39</t>
  </si>
  <si>
    <t>KV|340493333|629</t>
  </si>
  <si>
    <t>KV|340497444|18</t>
  </si>
  <si>
    <t>KV|340597066|40</t>
  </si>
  <si>
    <t>KV|340613959|73</t>
  </si>
  <si>
    <t>KV|340615161|108</t>
  </si>
  <si>
    <t>KV|340638965|174</t>
  </si>
  <si>
    <t>KV|340640913|25</t>
  </si>
  <si>
    <t>KV|340641235|70</t>
  </si>
  <si>
    <t>KV|340668885|99</t>
  </si>
  <si>
    <t>KV|340684007|15</t>
  </si>
  <si>
    <t>KV|340696315|439</t>
  </si>
  <si>
    <t>KV|340706663|33</t>
  </si>
  <si>
    <t>KV|340762415|69</t>
  </si>
  <si>
    <t>KV|340768758|117</t>
  </si>
  <si>
    <t>KV|340786411|91</t>
  </si>
  <si>
    <t>KV|340787612|374</t>
  </si>
  <si>
    <t>KV|340788341|108</t>
  </si>
  <si>
    <t>KV|340789844|27</t>
  </si>
  <si>
    <t>KV|340845663|41</t>
  </si>
  <si>
    <t>KV|340895946|331</t>
  </si>
  <si>
    <t>KV|340909807|29</t>
  </si>
  <si>
    <t>KV|340993921|167</t>
  </si>
  <si>
    <t>KV|341001957|146</t>
  </si>
  <si>
    <t>KV|341006150|60</t>
  </si>
  <si>
    <t>KV|341050311|20</t>
  </si>
  <si>
    <t>KV|341074067|48</t>
  </si>
  <si>
    <t>KV|341085174|324</t>
  </si>
  <si>
    <t>KV|341095390|27</t>
  </si>
  <si>
    <t>KV|341095390|30</t>
  </si>
  <si>
    <t>KV|341103946|1337</t>
  </si>
  <si>
    <t>KV|341136658|27</t>
  </si>
  <si>
    <t>KV|341140124|130</t>
  </si>
  <si>
    <t>KV|341186353|31</t>
  </si>
  <si>
    <t>KV|341202456|120</t>
  </si>
  <si>
    <t>KV|341249584|16</t>
  </si>
  <si>
    <t>KV|341276360|275</t>
  </si>
  <si>
    <t>KV|341290304|34</t>
  </si>
  <si>
    <t>KV|341307725|27</t>
  </si>
  <si>
    <t>KV|341318829|74</t>
  </si>
  <si>
    <t>KV|341325736|158</t>
  </si>
  <si>
    <t>KV|341342053|17</t>
  </si>
  <si>
    <t>KV|341356909|33</t>
  </si>
  <si>
    <t>KV|341363751|45</t>
  </si>
  <si>
    <t>KV|341375806|965</t>
  </si>
  <si>
    <t>KV|341376586|31</t>
  </si>
  <si>
    <t>KV|341376586|37</t>
  </si>
  <si>
    <t>KV|341385097|54</t>
  </si>
  <si>
    <t>KV|341385097|57</t>
  </si>
  <si>
    <t>KV|341401416|134</t>
  </si>
  <si>
    <t>KV|341422723|144</t>
  </si>
  <si>
    <t>KV|341424580|620</t>
  </si>
  <si>
    <t>KV|341425439|33</t>
  </si>
  <si>
    <t>KV|341425528|245</t>
  </si>
  <si>
    <t>KV|341434004|20</t>
  </si>
  <si>
    <t>KV|341434152|17</t>
  </si>
  <si>
    <t>KV|341480278|93</t>
  </si>
  <si>
    <t>KV|341492985|72</t>
  </si>
  <si>
    <t>KV|341501658|15</t>
  </si>
  <si>
    <t>KV|341502751|207</t>
  </si>
  <si>
    <t>KV|341506485|63</t>
  </si>
  <si>
    <t>KV|341512366|26</t>
  </si>
  <si>
    <t>KV|341522981|298</t>
  </si>
  <si>
    <t>KV|341535331|17</t>
  </si>
  <si>
    <t>KV|341544829|94</t>
  </si>
  <si>
    <t>KV|341556576|53</t>
  </si>
  <si>
    <t>KV|341573829|38</t>
  </si>
  <si>
    <t>KV|341623192|86</t>
  </si>
  <si>
    <t>KV|341625365|794</t>
  </si>
  <si>
    <t>KV|341638705|45</t>
  </si>
  <si>
    <t>KV|341676385|289</t>
  </si>
  <si>
    <t>KV|341690558|63</t>
  </si>
  <si>
    <t>KV|341692305|49</t>
  </si>
  <si>
    <t>KV|341699415|32</t>
  </si>
  <si>
    <t>KV|341702521|114</t>
  </si>
  <si>
    <t>KV|341717065|502</t>
  </si>
  <si>
    <t>KV|341717065|506</t>
  </si>
  <si>
    <t>KV|341748238|263</t>
  </si>
  <si>
    <t>KV|341774743|96</t>
  </si>
  <si>
    <t>KV|341800855|70</t>
  </si>
  <si>
    <t>KV|341804480|63</t>
  </si>
  <si>
    <t>KV|341809585|26</t>
  </si>
  <si>
    <t>KV|341816683|30</t>
  </si>
  <si>
    <t>KV|341827901|478</t>
  </si>
  <si>
    <t>KV|341887793|61</t>
  </si>
  <si>
    <t>KV|341892245|291</t>
  </si>
  <si>
    <t>KV|341929674|200</t>
  </si>
  <si>
    <t>KV|341953805|15</t>
  </si>
  <si>
    <t>KV|341975293|108</t>
  </si>
  <si>
    <t>KV|341976486|51</t>
  </si>
  <si>
    <t>KV|341986600|19</t>
  </si>
  <si>
    <t>KV|342045435|66</t>
  </si>
  <si>
    <t>KV|342070162|158</t>
  </si>
  <si>
    <t>KV|342084961|252</t>
  </si>
  <si>
    <t>KV|342090554|67</t>
  </si>
  <si>
    <t>KV|342114577|527</t>
  </si>
  <si>
    <t>KV|342171929|43</t>
  </si>
  <si>
    <t>KV|342214305|36</t>
  </si>
  <si>
    <t>KV|342228092|96</t>
  </si>
  <si>
    <t>KV|342245345|30</t>
  </si>
  <si>
    <t>KV|342247798|234</t>
  </si>
  <si>
    <t>KV|342280434|48</t>
  </si>
  <si>
    <t>KV|342280434|51</t>
  </si>
  <si>
    <t>KV|342289857|34</t>
  </si>
  <si>
    <t>KV|342308940|182</t>
  </si>
  <si>
    <t>KV|342316579|41</t>
  </si>
  <si>
    <t>KV|342398761|17</t>
  </si>
  <si>
    <t>KV|342416751|30</t>
  </si>
  <si>
    <t>KV|342432965|202</t>
  </si>
  <si>
    <t>KV|342435705|10</t>
  </si>
  <si>
    <t>KV|342435721|11</t>
  </si>
  <si>
    <t>KV|342453789|29</t>
  </si>
  <si>
    <t>KV|342519518|14</t>
  </si>
  <si>
    <t>KV|342524600|61</t>
  </si>
  <si>
    <t>KV|342536706|42</t>
  </si>
  <si>
    <t>KV|342547988|81</t>
  </si>
  <si>
    <t>KV|342553503|1071</t>
  </si>
  <si>
    <t>KV|342556073|106</t>
  </si>
  <si>
    <t>KV|342563118|54</t>
  </si>
  <si>
    <t>KV|342571447|299</t>
  </si>
  <si>
    <t>KV|342597179|120</t>
  </si>
  <si>
    <t>KV|342600838|28</t>
  </si>
  <si>
    <t>KV|342600846|24</t>
  </si>
  <si>
    <t>KV|342637605|54</t>
  </si>
  <si>
    <t>KV|342639025|231</t>
  </si>
  <si>
    <t>KV|342643219|34</t>
  </si>
  <si>
    <t>KV|342666170|10</t>
  </si>
  <si>
    <t>KV|342697675|36</t>
  </si>
  <si>
    <t>KV|342717212|171</t>
  </si>
  <si>
    <t>KV|342731010|248</t>
  </si>
  <si>
    <t>KV|342744355|60</t>
  </si>
  <si>
    <t>KV|342849828|31</t>
  </si>
  <si>
    <t>KV|342865904|23</t>
  </si>
  <si>
    <t>KV|342872668|159</t>
  </si>
  <si>
    <t>KV|342886677|23</t>
  </si>
  <si>
    <t>KV|342912074|145</t>
  </si>
  <si>
    <t>KV|342936933|44</t>
  </si>
  <si>
    <t>KV|342947382|36</t>
  </si>
  <si>
    <t>KV|342960532|75</t>
  </si>
  <si>
    <t>KV|342971364|126</t>
  </si>
  <si>
    <t>KV|342971364|130</t>
  </si>
  <si>
    <t>KV|342974959|85</t>
  </si>
  <si>
    <t>KV|342987880|755</t>
  </si>
  <si>
    <t>KV|342988399|34</t>
  </si>
  <si>
    <t>KV|342995158|115</t>
  </si>
  <si>
    <t>KV|342996146|65</t>
  </si>
  <si>
    <t>KV|342996146|68</t>
  </si>
  <si>
    <t>KV|343004481|1065</t>
  </si>
  <si>
    <t>KV|343035816|146</t>
  </si>
  <si>
    <t>KV|343051175|287</t>
  </si>
  <si>
    <t>KV|343059898|37</t>
  </si>
  <si>
    <t>KV|343088383|16</t>
  </si>
  <si>
    <t>KV|343096386|58</t>
  </si>
  <si>
    <t>KV|343120252|39</t>
  </si>
  <si>
    <t>KV|343121763|63</t>
  </si>
  <si>
    <t>KV|343124908|28</t>
  </si>
  <si>
    <t>KV|343138941|26</t>
  </si>
  <si>
    <t>KV|343143082|47</t>
  </si>
  <si>
    <t>KV|343154858|313</t>
  </si>
  <si>
    <t>KV|343155595|37</t>
  </si>
  <si>
    <t>KV|343155595|40</t>
  </si>
  <si>
    <t>KV|343180190|135</t>
  </si>
  <si>
    <t>KV|343196224|31</t>
  </si>
  <si>
    <t>KV|343204707|130</t>
  </si>
  <si>
    <t>KV|343219569|72</t>
  </si>
  <si>
    <t>KV|343219569|75</t>
  </si>
  <si>
    <t>KV|343223124|10</t>
  </si>
  <si>
    <t>KV|343237109|105</t>
  </si>
  <si>
    <t>KV|343239918|137</t>
  </si>
  <si>
    <t>KV|343239918|140</t>
  </si>
  <si>
    <t>KV|343247562|31</t>
  </si>
  <si>
    <t>KV|343256901|55</t>
  </si>
  <si>
    <t>KV|343263630|729</t>
  </si>
  <si>
    <t>KV|343298388|64</t>
  </si>
  <si>
    <t>KV|343332985|52</t>
  </si>
  <si>
    <t>KV|343333876|23</t>
  </si>
  <si>
    <t>KV|343392015|16</t>
  </si>
  <si>
    <t>KV|343420426|98</t>
  </si>
  <si>
    <t>KV|343472876|14</t>
  </si>
  <si>
    <t>KV|343475220|14</t>
  </si>
  <si>
    <t>KV|343494861|15</t>
  </si>
  <si>
    <t>KV|343522135|18</t>
  </si>
  <si>
    <t>KV|343543781|15</t>
  </si>
  <si>
    <t>KV|343558185|19</t>
  </si>
  <si>
    <t>KV|343561771|15</t>
  </si>
  <si>
    <t>KV|343567079|469</t>
  </si>
  <si>
    <t>KV|343584992|18</t>
  </si>
  <si>
    <t>KV|343595420|5</t>
  </si>
  <si>
    <t>KV|343603253|83</t>
  </si>
  <si>
    <t>KV|343648354|19</t>
  </si>
  <si>
    <t>KV|343732398|20</t>
  </si>
  <si>
    <t>KV|343738795|20</t>
  </si>
  <si>
    <t>KV|343739910|37</t>
  </si>
  <si>
    <t>KV|343758613|74</t>
  </si>
  <si>
    <t>KV|343814705|38</t>
  </si>
  <si>
    <t>KV|343831590|24</t>
  </si>
  <si>
    <t>KV|343832716|95</t>
  </si>
  <si>
    <t>KV|343869615|13</t>
  </si>
  <si>
    <t>KV|343873021|154</t>
  </si>
  <si>
    <t>KV|343918084|130</t>
  </si>
  <si>
    <t>KV|343918084|134</t>
  </si>
  <si>
    <t>KV|343958531|43</t>
  </si>
  <si>
    <t>KV|343975398|66</t>
  </si>
  <si>
    <t>KV|343988635|57</t>
  </si>
  <si>
    <t>KV|344034430|112</t>
  </si>
  <si>
    <t>KV|344040376|195</t>
  </si>
  <si>
    <t>KV|344056051|49</t>
  </si>
  <si>
    <t>KV|344080580|733</t>
  </si>
  <si>
    <t>KV|344106431|323</t>
  </si>
  <si>
    <t>KV|344113551|59</t>
  </si>
  <si>
    <t>KV|344122887|365</t>
  </si>
  <si>
    <t>KV|344128508|89</t>
  </si>
  <si>
    <t>KV|344163710|110</t>
  </si>
  <si>
    <t>KV|344180666|32</t>
  </si>
  <si>
    <t>KV|344193925|17</t>
  </si>
  <si>
    <t>KV|344197475|75</t>
  </si>
  <si>
    <t>KV|344244338|33</t>
  </si>
  <si>
    <t>KV|344244338|36</t>
  </si>
  <si>
    <t>KV|344264126|135</t>
  </si>
  <si>
    <t>KV|344269063|36</t>
  </si>
  <si>
    <t>KV|344293266|46</t>
  </si>
  <si>
    <t>KV|344300599|137</t>
  </si>
  <si>
    <t>KV|344302583|23</t>
  </si>
  <si>
    <t>KV|344304519|1452</t>
  </si>
  <si>
    <t>KV|344353110|631</t>
  </si>
  <si>
    <t>KV|344353110|644</t>
  </si>
  <si>
    <t>KV|344359178|15</t>
  </si>
  <si>
    <t>KV|344364600|50</t>
  </si>
  <si>
    <t>KV|344365992|79</t>
  </si>
  <si>
    <t>KV|344368037|254</t>
  </si>
  <si>
    <t>KV|344370643|88</t>
  </si>
  <si>
    <t>KV|344372935|50</t>
  </si>
  <si>
    <t>KV|344412494|136</t>
  </si>
  <si>
    <t>KV|344418247|72</t>
  </si>
  <si>
    <t>KV|344419987|75</t>
  </si>
  <si>
    <t>KV|344429869|69</t>
  </si>
  <si>
    <t>KV|344448332|82</t>
  </si>
  <si>
    <t>KV|344452240|88</t>
  </si>
  <si>
    <t>KV|344471539|16</t>
  </si>
  <si>
    <t>KV|344471755|322</t>
  </si>
  <si>
    <t>KV|344478134|92</t>
  </si>
  <si>
    <t>KV|344479912|20</t>
  </si>
  <si>
    <t>KV|344487465|30</t>
  </si>
  <si>
    <t>KV|344518209|290</t>
  </si>
  <si>
    <t>KV|344519035|17</t>
  </si>
  <si>
    <t>KV|344533070|538</t>
  </si>
  <si>
    <t>KV|344533070|540</t>
  </si>
  <si>
    <t>KV|344555902|134</t>
  </si>
  <si>
    <t>KV|344582565|29</t>
  </si>
  <si>
    <t>KV|344596625|15</t>
  </si>
  <si>
    <t>KV|344597737|355</t>
  </si>
  <si>
    <t>KV|344629256|76</t>
  </si>
  <si>
    <t>KV|344634875|208</t>
  </si>
  <si>
    <t>KV|344638778|51</t>
  </si>
  <si>
    <t>KV|344662245|10</t>
  </si>
  <si>
    <t>KV|344662520|57</t>
  </si>
  <si>
    <t>KV|344670183|13</t>
  </si>
  <si>
    <t>KV|344681932|41</t>
  </si>
  <si>
    <t>KV|344728998|84</t>
  </si>
  <si>
    <t>KV|344745167|1106</t>
  </si>
  <si>
    <t>KV|344753577|68</t>
  </si>
  <si>
    <t>KV|344753577|71</t>
  </si>
  <si>
    <t>KV|344754883|154</t>
  </si>
  <si>
    <t>KV|344756762|383</t>
  </si>
  <si>
    <t>KV|344756762|385</t>
  </si>
  <si>
    <t>KV|344768582|82</t>
  </si>
  <si>
    <t>KV|344792769|66</t>
  </si>
  <si>
    <t>KV|344803043|61</t>
  </si>
  <si>
    <t>KV|344812935|93</t>
  </si>
  <si>
    <t>KV|344818571|32</t>
  </si>
  <si>
    <t>KV|344822781|8</t>
  </si>
  <si>
    <t>KV|344824024|10</t>
  </si>
  <si>
    <t>KV|344825085|10</t>
  </si>
  <si>
    <t>KV|344829689|474</t>
  </si>
  <si>
    <t>KV|344833112|18</t>
  </si>
  <si>
    <t>KV|344840666|148</t>
  </si>
  <si>
    <t>KV|344848810|296</t>
  </si>
  <si>
    <t>KV|344849752|331</t>
  </si>
  <si>
    <t>KV|344867610|115</t>
  </si>
  <si>
    <t>KV|344898761|100</t>
  </si>
  <si>
    <t>KV|344902645|227</t>
  </si>
  <si>
    <t>KV|344905768|35</t>
  </si>
  <si>
    <t>KV|344912748|117</t>
  </si>
  <si>
    <t>KV|344937953|108</t>
  </si>
  <si>
    <t>KV|344940598|116</t>
  </si>
  <si>
    <t>KV|344954777|397</t>
  </si>
  <si>
    <t>KV|344977637|95</t>
  </si>
  <si>
    <t>KV|344994582|66</t>
  </si>
  <si>
    <t>KV|345024862|33</t>
  </si>
  <si>
    <t>KV|345027527|154</t>
  </si>
  <si>
    <t>KV|345063167|94</t>
  </si>
  <si>
    <t>KV|345070643|488</t>
  </si>
  <si>
    <t>KV|345070791|343</t>
  </si>
  <si>
    <t>KV|345087600|56</t>
  </si>
  <si>
    <t>KV|345099579|93</t>
  </si>
  <si>
    <t>KV|345111609|109</t>
  </si>
  <si>
    <t>KV|345117712|10</t>
  </si>
  <si>
    <t>KV|345127475|88</t>
  </si>
  <si>
    <t>KV|345159679|97</t>
  </si>
  <si>
    <t>KV|345167353|206</t>
  </si>
  <si>
    <t>KV|345176662|51</t>
  </si>
  <si>
    <t>KV|345177855|50</t>
  </si>
  <si>
    <t>KV|345190576|593</t>
  </si>
  <si>
    <t>KV|345252199|117</t>
  </si>
  <si>
    <t>KV|345266882|32</t>
  </si>
  <si>
    <t>KV|345268133|33</t>
  </si>
  <si>
    <t>KV|345288622|127</t>
  </si>
  <si>
    <t>KV|345290937|751</t>
  </si>
  <si>
    <t>KV|345313635|101</t>
  </si>
  <si>
    <t>KV|345320216|11</t>
  </si>
  <si>
    <t>KV|345320321|11</t>
  </si>
  <si>
    <t>KV|345321654|14</t>
  </si>
  <si>
    <t>KV|345335302|229</t>
  </si>
  <si>
    <t>KV|345341612|687</t>
  </si>
  <si>
    <t>KV|345356547|100</t>
  </si>
  <si>
    <t>KV|345370329|30</t>
  </si>
  <si>
    <t>KV|345388215|106</t>
  </si>
  <si>
    <t>KV|345421446|394</t>
  </si>
  <si>
    <t>KV|345435528|28</t>
  </si>
  <si>
    <t>KV|345443830|250</t>
  </si>
  <si>
    <t>KV|345458870|63</t>
  </si>
  <si>
    <t>KV|345459635|143</t>
  </si>
  <si>
    <t>KV|345465605|46</t>
  </si>
  <si>
    <t>KV|345490480|15</t>
  </si>
  <si>
    <t>KV|345500427|22</t>
  </si>
  <si>
    <t>KV|345507073|57</t>
  </si>
  <si>
    <t>KV|345566134|22</t>
  </si>
  <si>
    <t>KV|345572177|16</t>
  </si>
  <si>
    <t>KV|345595614|114</t>
  </si>
  <si>
    <t>KV|345595894|34</t>
  </si>
  <si>
    <t>KV|345622204|42</t>
  </si>
  <si>
    <t>KV|345622271|35</t>
  </si>
  <si>
    <t>KV|345622840|58</t>
  </si>
  <si>
    <t>KV|345631203|54</t>
  </si>
  <si>
    <t>KV|345641454|71</t>
  </si>
  <si>
    <t>KV|345705800|81</t>
  </si>
  <si>
    <t>KV|345708834|37</t>
  </si>
  <si>
    <t>KV|345715369|49</t>
  </si>
  <si>
    <t>KV|345729734|46</t>
  </si>
  <si>
    <t>KV|345743192|29</t>
  </si>
  <si>
    <t>KV|345745403|21</t>
  </si>
  <si>
    <t>KV|345748593|46</t>
  </si>
  <si>
    <t>KV|345826977|97</t>
  </si>
  <si>
    <t>KV|345858917|23</t>
  </si>
  <si>
    <t>KV|345866885|25</t>
  </si>
  <si>
    <t>KV|345871948|53</t>
  </si>
  <si>
    <t>KV|345872561|29</t>
  </si>
  <si>
    <t>KV|345872634|29</t>
  </si>
  <si>
    <t>KV|345880513|160</t>
  </si>
  <si>
    <t>KV|345902320|47</t>
  </si>
  <si>
    <t>KV|345924693|127</t>
  </si>
  <si>
    <t>KV|345932661|89</t>
  </si>
  <si>
    <t>KV|345937604|46</t>
  </si>
  <si>
    <t>KV|345954819|31</t>
  </si>
  <si>
    <t>KV|345954865|32</t>
  </si>
  <si>
    <t>KV|345954916|45</t>
  </si>
  <si>
    <t>KV|345988306|165</t>
  </si>
  <si>
    <t>KV|346012310|17</t>
  </si>
  <si>
    <t>KV|346025021|18</t>
  </si>
  <si>
    <t>KV|346025021|21</t>
  </si>
  <si>
    <t>KV|346053378|25</t>
  </si>
  <si>
    <t>KV|346093685|76</t>
  </si>
  <si>
    <t>KV|346098851|41</t>
  </si>
  <si>
    <t>KV|346105734|120</t>
  </si>
  <si>
    <t>KV|346110681|50</t>
  </si>
  <si>
    <t>KV|346124313|59</t>
  </si>
  <si>
    <t>KV|346135021|60</t>
  </si>
  <si>
    <t>KV|346158795|36</t>
  </si>
  <si>
    <t>KV|346307809|45</t>
  </si>
  <si>
    <t>KV|346312608|19</t>
  </si>
  <si>
    <t>KV|346312632|17</t>
  </si>
  <si>
    <t>KV|346337902|15</t>
  </si>
  <si>
    <t>KV|346346375|46</t>
  </si>
  <si>
    <t>KV|346378501|15</t>
  </si>
  <si>
    <t>KV|346421822|39</t>
  </si>
  <si>
    <t>KV|346421822|42</t>
  </si>
  <si>
    <t>KV|346422373|39</t>
  </si>
  <si>
    <t>KV|346424325|144</t>
  </si>
  <si>
    <t>KV|346426417|15</t>
  </si>
  <si>
    <t>KV|346467741|36</t>
  </si>
  <si>
    <t>KV|346473423|24</t>
  </si>
  <si>
    <t>KV|346482023|27</t>
  </si>
  <si>
    <t>KV|346531156|330</t>
  </si>
  <si>
    <t>KV|346574521|29</t>
  </si>
  <si>
    <t>KV|346594972|15</t>
  </si>
  <si>
    <t>KV|346595278|26</t>
  </si>
  <si>
    <t>KV|346601278|27</t>
  </si>
  <si>
    <t>KV|346607085|60</t>
  </si>
  <si>
    <t>KV|346625762|17</t>
  </si>
  <si>
    <t>KV|346634737|94</t>
  </si>
  <si>
    <t>KV|346655181|30</t>
  </si>
  <si>
    <t>KV|346669557|17</t>
  </si>
  <si>
    <t>KV|346694233|18</t>
  </si>
  <si>
    <t>KV|346709540|40</t>
  </si>
  <si>
    <t>KV|346711138|54</t>
  </si>
  <si>
    <t>KV|346715729|40</t>
  </si>
  <si>
    <t>KV|346730353|100</t>
  </si>
  <si>
    <t>KV|346733595|40</t>
  </si>
  <si>
    <t>KV|346738745|33</t>
  </si>
  <si>
    <t>KV|346754678|76</t>
  </si>
  <si>
    <t>KV|346755100|84</t>
  </si>
  <si>
    <t>KV|346756069|46</t>
  </si>
  <si>
    <t>KV|346775691|23</t>
  </si>
  <si>
    <t>KV|346800173|43</t>
  </si>
  <si>
    <t>KV|346806252|37</t>
  </si>
  <si>
    <t>KV|346819451|26</t>
  </si>
  <si>
    <t>KV|346829724|44</t>
  </si>
  <si>
    <t>KV|346850227|34</t>
  </si>
  <si>
    <t>KV|346851649|10</t>
  </si>
  <si>
    <t>KV|346852564|15</t>
  </si>
  <si>
    <t>KV|346889999|13</t>
  </si>
  <si>
    <t>KV|346890717|964</t>
  </si>
  <si>
    <t>KV|346914322|160</t>
  </si>
  <si>
    <t>KV|346935869|141</t>
  </si>
  <si>
    <t>KV|346949185|18</t>
  </si>
  <si>
    <t>KV|346953956|117</t>
  </si>
  <si>
    <t>KV|346973221|168</t>
  </si>
  <si>
    <t>KV|346985535|97</t>
  </si>
  <si>
    <t>KV|346993516|79</t>
  </si>
  <si>
    <t>KV|346995225|75</t>
  </si>
  <si>
    <t>KV|347004044|165</t>
  </si>
  <si>
    <t>KV|347031904|40</t>
  </si>
  <si>
    <t>KV|347043260|10</t>
  </si>
  <si>
    <t>KV|347071760|33</t>
  </si>
  <si>
    <t>KV|347078935|45</t>
  </si>
  <si>
    <t>KV|347141629|41</t>
  </si>
  <si>
    <t>KV|347170343|37</t>
  </si>
  <si>
    <t>KV|347194811|95</t>
  </si>
  <si>
    <t>KV|347209673|39</t>
  </si>
  <si>
    <t>KV|347220847|194</t>
  </si>
  <si>
    <t>KV|347221231|330</t>
  </si>
  <si>
    <t>KV|347231253|104</t>
  </si>
  <si>
    <t>KV|347239351|18</t>
  </si>
  <si>
    <t>KV|347239365|81</t>
  </si>
  <si>
    <t>KV|347252889|19</t>
  </si>
  <si>
    <t>KV|347259646|19</t>
  </si>
  <si>
    <t>KV|347260415|10</t>
  </si>
  <si>
    <t>KV|347261748|111</t>
  </si>
  <si>
    <t>KV|347271573|39</t>
  </si>
  <si>
    <t>KV|347308116|14</t>
  </si>
  <si>
    <t>KV|347308760|10</t>
  </si>
  <si>
    <t>KV|347337590|11</t>
  </si>
  <si>
    <t>KV|347368763|10</t>
  </si>
  <si>
    <t>KV|347400047|61</t>
  </si>
  <si>
    <t>KV|347412967|101</t>
  </si>
  <si>
    <t>KV|347423527|29</t>
  </si>
  <si>
    <t>KV|347500985|36</t>
  </si>
  <si>
    <t>KV|347500985|39</t>
  </si>
  <si>
    <t>KV|347506333|10</t>
  </si>
  <si>
    <t>KV|347529031|58</t>
  </si>
  <si>
    <t>KV|347567324|39</t>
  </si>
  <si>
    <t>KV|347587767|34</t>
  </si>
  <si>
    <t>KV|347589654|13</t>
  </si>
  <si>
    <t>KV|347605366|51</t>
  </si>
  <si>
    <t>KV|347613067|84</t>
  </si>
  <si>
    <t>KV|347621248|63</t>
  </si>
  <si>
    <t>KV|347654715|11</t>
  </si>
  <si>
    <t>KV|347658486|31</t>
  </si>
  <si>
    <t>KV|347662122|10</t>
  </si>
  <si>
    <t>KV|347689314|10</t>
  </si>
  <si>
    <t>KV|347697716|33</t>
  </si>
  <si>
    <t>KV|347703317|173</t>
  </si>
  <si>
    <t>KV|347716974|24</t>
  </si>
  <si>
    <t>KV|347729095|41</t>
  </si>
  <si>
    <t>KV|347746636|10</t>
  </si>
  <si>
    <t>KV|347748065|17</t>
  </si>
  <si>
    <t>KV|347765282|39</t>
  </si>
  <si>
    <t>KV|347810091|21</t>
  </si>
  <si>
    <t>KV|347814046|8</t>
  </si>
  <si>
    <t>KV|347817452|31</t>
  </si>
  <si>
    <t>KV|347825919|72</t>
  </si>
  <si>
    <t>KV|347890805|31</t>
  </si>
  <si>
    <t>KV|347900163|59</t>
  </si>
  <si>
    <t>KV|347919247|30</t>
  </si>
  <si>
    <t>KV|347944810|32</t>
  </si>
  <si>
    <t>KV|347971265|34</t>
  </si>
  <si>
    <t>KV|347975058|10</t>
  </si>
  <si>
    <t>KV|347976011|111</t>
  </si>
  <si>
    <t>KV|347988044|39</t>
  </si>
  <si>
    <t>KV|347996802|16</t>
  </si>
  <si>
    <t>KV|348038325|46</t>
  </si>
  <si>
    <t>KV|348039313|97</t>
  </si>
  <si>
    <t>KV|348043612|83</t>
  </si>
  <si>
    <t>KV|348059373|56</t>
  </si>
  <si>
    <t>KV|348099839|92</t>
  </si>
  <si>
    <t>KV|348116199|75</t>
  </si>
  <si>
    <t>KV|348120345|10</t>
  </si>
  <si>
    <t>KV|348139717|55</t>
  </si>
  <si>
    <t>KV|348158843|80</t>
  </si>
  <si>
    <t>KV|348158843|83</t>
  </si>
  <si>
    <t>KV|348164398|35</t>
  </si>
  <si>
    <t>KV|348170851|14</t>
  </si>
  <si>
    <t>KV|348171807|14</t>
  </si>
  <si>
    <t>KV|348187312|12</t>
  </si>
  <si>
    <t>KV|348199272|34</t>
  </si>
  <si>
    <t>KV|348205140|104</t>
  </si>
  <si>
    <t>KV|348221170|13</t>
  </si>
  <si>
    <t>KV|348228027|30</t>
  </si>
  <si>
    <t>KV|348228027|34</t>
  </si>
  <si>
    <t>KV|348231680|27</t>
  </si>
  <si>
    <t>KV|348233527|9</t>
  </si>
  <si>
    <t>KV|348243328|17</t>
  </si>
  <si>
    <t>KV|348246955|13</t>
  </si>
  <si>
    <t>KV|348247439|18</t>
  </si>
  <si>
    <t>KV|348254465|1107</t>
  </si>
  <si>
    <t>KV|348255970|43</t>
  </si>
  <si>
    <t>KV|348290695|51</t>
  </si>
  <si>
    <t>KV|348320977|33</t>
  </si>
  <si>
    <t>KV|348324263|38</t>
  </si>
  <si>
    <t>KV|348350981|28</t>
  </si>
  <si>
    <t>KV|348356882|30</t>
  </si>
  <si>
    <t>KV|348378460|112</t>
  </si>
  <si>
    <t>KV|348389160|32</t>
  </si>
  <si>
    <t>KV|348399832|13</t>
  </si>
  <si>
    <t>KV|348406030|11</t>
  </si>
  <si>
    <t>KV|348465487|12</t>
  </si>
  <si>
    <t>KV|348473196|39</t>
  </si>
  <si>
    <t>KV|348482543|39</t>
  </si>
  <si>
    <t>KV|348482918|47</t>
  </si>
  <si>
    <t>KV|348506965|33</t>
  </si>
  <si>
    <t>KV|348531161|38</t>
  </si>
  <si>
    <t>KV|348548145|51</t>
  </si>
  <si>
    <t>KV|348565643|26</t>
  </si>
  <si>
    <t>KV|348592012|83</t>
  </si>
  <si>
    <t>KV|348609977|25</t>
  </si>
  <si>
    <t>KV|348625395|34</t>
  </si>
  <si>
    <t>KV|348628386|18</t>
  </si>
  <si>
    <t>KV|348637776|16</t>
  </si>
  <si>
    <t>KV|348645094|21</t>
  </si>
  <si>
    <t>KV|348650373|70</t>
  </si>
  <si>
    <t>KV|348655537|16</t>
  </si>
  <si>
    <t>KV|348660018|9</t>
  </si>
  <si>
    <t>KV|348664528|15</t>
  </si>
  <si>
    <t>KV|348679223|14</t>
  </si>
  <si>
    <t>KV|348696497|111</t>
  </si>
  <si>
    <t>KV|348700443|22</t>
  </si>
  <si>
    <t>KV|348700672|55</t>
  </si>
  <si>
    <t>KV|348707782|10</t>
  </si>
  <si>
    <t>KV|348707790|10</t>
  </si>
  <si>
    <t>KV|348715165|7</t>
  </si>
  <si>
    <t>KV|348722579|4</t>
  </si>
  <si>
    <t>KV|348727147|48</t>
  </si>
  <si>
    <t>KV|348743401|78</t>
  </si>
  <si>
    <t>KV|348752966|25</t>
  </si>
  <si>
    <t>KV|40175622|397</t>
  </si>
  <si>
    <t>KV|40211583|4357</t>
  </si>
  <si>
    <t>KV|40305211|2513</t>
  </si>
  <si>
    <t>KV|40540213|3002</t>
  </si>
  <si>
    <t>KV|40660821|4248</t>
  </si>
  <si>
    <t>KV|40703803|1639</t>
  </si>
  <si>
    <t>KV|40744963|719</t>
  </si>
  <si>
    <t>KV|40918278|17724</t>
  </si>
  <si>
    <t>KV|40936445|1247</t>
  </si>
  <si>
    <t>KV|41008137|292</t>
  </si>
  <si>
    <t>KV|41041062|932</t>
  </si>
  <si>
    <t>KV|41052911|738</t>
  </si>
  <si>
    <t>KV|41074899|3951</t>
  </si>
  <si>
    <t>KV|41096298|462</t>
  </si>
  <si>
    <t>KV|41131764|1658</t>
  </si>
  <si>
    <t>KV|41135096|608</t>
  </si>
  <si>
    <t>KV|41163965|247</t>
  </si>
  <si>
    <t>KV|41251885|1940</t>
  </si>
  <si>
    <t>KV|41348228|737</t>
  </si>
  <si>
    <t>KV|41378696|310</t>
  </si>
  <si>
    <t>KV|41403189|244</t>
  </si>
  <si>
    <t>KV|41442096|532</t>
  </si>
  <si>
    <t>KV|41443839|18089</t>
  </si>
  <si>
    <t>KV|41553371|587</t>
  </si>
  <si>
    <t>KV|41558644|104</t>
  </si>
  <si>
    <t>KV|41586231|2678</t>
  </si>
  <si>
    <t>KV|41610924|2723</t>
  </si>
  <si>
    <t>KV|41689993|396</t>
  </si>
  <si>
    <t>KV|41732009|2878</t>
  </si>
  <si>
    <t>KV|41864281|621</t>
  </si>
  <si>
    <t>KV|41999632|1058</t>
  </si>
  <si>
    <t>KV|42065714|2475</t>
  </si>
  <si>
    <t>KV|42169862|462</t>
  </si>
  <si>
    <t>KV|42403691|1328</t>
  </si>
  <si>
    <t>KV|42419226|295</t>
  </si>
  <si>
    <t>KV|42492165|1333</t>
  </si>
  <si>
    <t>KV|42567644|252</t>
  </si>
  <si>
    <t>KV|42620781|366</t>
  </si>
  <si>
    <t>KV|42620781|368</t>
  </si>
  <si>
    <t>KV|42640904|438</t>
  </si>
  <si>
    <t>KV|42669986|378</t>
  </si>
  <si>
    <t>KV|42696237|485</t>
  </si>
  <si>
    <t>KV|42696377|384</t>
  </si>
  <si>
    <t>KV|42783548|368</t>
  </si>
  <si>
    <t>KV|42788661|1208</t>
  </si>
  <si>
    <t>KV|42929844|277</t>
  </si>
  <si>
    <t>KV|43062710|495</t>
  </si>
  <si>
    <t>KV|43063320|112</t>
  </si>
  <si>
    <t>KV|43100320|840</t>
  </si>
  <si>
    <t>KV|43173558|720</t>
  </si>
  <si>
    <t>KV|43283779|1838</t>
  </si>
  <si>
    <t>KV|43351477|2105</t>
  </si>
  <si>
    <t>KV|43353630|238</t>
  </si>
  <si>
    <t>KV|43465020|560</t>
  </si>
  <si>
    <t>KV|43465020|563</t>
  </si>
  <si>
    <t>KV|43469113|624</t>
  </si>
  <si>
    <t>KV|43508621|685</t>
  </si>
  <si>
    <t>KV|43736065|507</t>
  </si>
  <si>
    <t>KV|43744218|396</t>
  </si>
  <si>
    <t>KV|43761360|258</t>
  </si>
  <si>
    <t>KV|43856442|400</t>
  </si>
  <si>
    <t>KV|43916691|399</t>
  </si>
  <si>
    <t>KV|43930452|859</t>
  </si>
  <si>
    <t>KV|43932938|289</t>
  </si>
  <si>
    <t>KV|43984236|487</t>
  </si>
  <si>
    <t>KV|43986207|1494</t>
  </si>
  <si>
    <t>KV|43992874|419</t>
  </si>
  <si>
    <t>KV|44047116|1301</t>
  </si>
  <si>
    <t>KV|44049880|3301</t>
  </si>
  <si>
    <t>KV|44098978|1399</t>
  </si>
  <si>
    <t>KV|44162246|278</t>
  </si>
  <si>
    <t>KV|44308567|5963</t>
  </si>
  <si>
    <t>KV|44324192|789</t>
  </si>
  <si>
    <t>KV|44358018|143</t>
  </si>
  <si>
    <t>KV|44402956|156</t>
  </si>
  <si>
    <t>KV|44513513|2989</t>
  </si>
  <si>
    <t>KV|44536597|3493</t>
  </si>
  <si>
    <t>KV|44728657|394</t>
  </si>
  <si>
    <t>KV|44760932|393</t>
  </si>
  <si>
    <t>KV|45033776|3235</t>
  </si>
  <si>
    <t>KV|45079902|1051</t>
  </si>
  <si>
    <t>KV|45098076|2397</t>
  </si>
  <si>
    <t>KV|45102241|775</t>
  </si>
  <si>
    <t>KV|45108271|162</t>
  </si>
  <si>
    <t>KV|45161999|2107</t>
  </si>
  <si>
    <t>KV|45307154|2426</t>
  </si>
  <si>
    <t>KV|45379468|335</t>
  </si>
  <si>
    <t>KV|45416542|5411</t>
  </si>
  <si>
    <t>KV|45416542|5430</t>
  </si>
  <si>
    <t>KV|45551520|1091</t>
  </si>
  <si>
    <t>KV|45566411|786</t>
  </si>
  <si>
    <t>KV|45568565|201</t>
  </si>
  <si>
    <t>KV|45644739|533</t>
  </si>
  <si>
    <t>KV|45762689|1038</t>
  </si>
  <si>
    <t>KV|45762689|1063</t>
  </si>
  <si>
    <t>KV|45827011|201</t>
  </si>
  <si>
    <t>KV|46051140|227</t>
  </si>
  <si>
    <t>KV|46065389|7157</t>
  </si>
  <si>
    <t>KV|46083713|780</t>
  </si>
  <si>
    <t>KV|46178703|1860</t>
  </si>
  <si>
    <t>KV|46178703|1863</t>
  </si>
  <si>
    <t>KV|46222980|947</t>
  </si>
  <si>
    <t>KV|46234613|1168</t>
  </si>
  <si>
    <t>KV|46309746|628</t>
  </si>
  <si>
    <t>KV|46328449|1971</t>
  </si>
  <si>
    <t>KV|46335865|3288</t>
  </si>
  <si>
    <t>KV|46348199|1269</t>
  </si>
  <si>
    <t>KV|46425328|1325</t>
  </si>
  <si>
    <t>KV|46432100|121</t>
  </si>
  <si>
    <t>KV|46475422|3373</t>
  </si>
  <si>
    <t>KV|46508800|16218</t>
  </si>
  <si>
    <t>KV|46565305|426</t>
  </si>
  <si>
    <t>KV|46653267|1633</t>
  </si>
  <si>
    <t>KV|46681557|2568</t>
  </si>
  <si>
    <t>KV|46697934|488</t>
  </si>
  <si>
    <t>KV|46707188|90</t>
  </si>
  <si>
    <t>KV|46848891|231</t>
  </si>
  <si>
    <t>KV|46853651|98</t>
  </si>
  <si>
    <t>KV|46874756|1001</t>
  </si>
  <si>
    <t>KV|46919148|1845</t>
  </si>
  <si>
    <t>KV|46953931|420</t>
  </si>
  <si>
    <t>KV|47020615|492</t>
  </si>
  <si>
    <t>KV|47103973|796</t>
  </si>
  <si>
    <t>KV|47130331|1469</t>
  </si>
  <si>
    <t>KV|47203534|1095</t>
  </si>
  <si>
    <t>KV|47226345|1758</t>
  </si>
  <si>
    <t>KV|47324470|4744</t>
  </si>
  <si>
    <t>KV|47324470|4760</t>
  </si>
  <si>
    <t>KV|47358544|1088</t>
  </si>
  <si>
    <t>KV|47359153|140</t>
  </si>
  <si>
    <t>KV|47371331|1930</t>
  </si>
  <si>
    <t>KV|47379722|3726</t>
  </si>
  <si>
    <t>KV|47391230|100</t>
  </si>
  <si>
    <t>KV|47394895|1515</t>
  </si>
  <si>
    <t>KV|47410113|1021</t>
  </si>
  <si>
    <t>KV|47428461|1657</t>
  </si>
  <si>
    <t>KV|47488499|2058</t>
  </si>
  <si>
    <t>KV|47494224|566</t>
  </si>
  <si>
    <t>KV|47498191|635</t>
  </si>
  <si>
    <t>KV|47515424|1023</t>
  </si>
  <si>
    <t>KV|47546361|1347</t>
  </si>
  <si>
    <t>KV|47570510|2039</t>
  </si>
  <si>
    <t>KV|47632484|1445</t>
  </si>
  <si>
    <t>KV|47711510|737</t>
  </si>
  <si>
    <t>KV|47726617|565</t>
  </si>
  <si>
    <t>KV|47771514|511</t>
  </si>
  <si>
    <t>KV|47817572|755</t>
  </si>
  <si>
    <t>KV|47832159|1246</t>
  </si>
  <si>
    <t>KV|47832431|357</t>
  </si>
  <si>
    <t>KV|47832431|363</t>
  </si>
  <si>
    <t>KV|48047047|881</t>
  </si>
  <si>
    <t>KV|48069256|566</t>
  </si>
  <si>
    <t>KV|48104871|1039</t>
  </si>
  <si>
    <t>KV|48141329|1679</t>
  </si>
  <si>
    <t>KV|48175525|481</t>
  </si>
  <si>
    <t>KV|48227912|168</t>
  </si>
  <si>
    <t>KV|48231583|240</t>
  </si>
  <si>
    <t>KV|48299705|262</t>
  </si>
  <si>
    <t>KV|48328728|490</t>
  </si>
  <si>
    <t>KV|48375752|1464</t>
  </si>
  <si>
    <t>KV|48391965|808</t>
  </si>
  <si>
    <t>KV|48418420|320</t>
  </si>
  <si>
    <t>KV|48418420|323</t>
  </si>
  <si>
    <t>KV|48450316|1630</t>
  </si>
  <si>
    <t>KV|48501118|795</t>
  </si>
  <si>
    <t>KV|48577738|4748</t>
  </si>
  <si>
    <t>KV|48670285|486</t>
  </si>
  <si>
    <t>KV|48691638|266</t>
  </si>
  <si>
    <t>KV|48703359|774</t>
  </si>
  <si>
    <t>KV|48704498|504</t>
  </si>
  <si>
    <t>KV|48823488|544</t>
  </si>
  <si>
    <t>KV|48860753|120</t>
  </si>
  <si>
    <t>KV|49006943|592</t>
  </si>
  <si>
    <t>KV|49205610|2017</t>
  </si>
  <si>
    <t>KV|49217243|138</t>
  </si>
  <si>
    <t>KV|49232515|276</t>
  </si>
  <si>
    <t>KV|49279771|723</t>
  </si>
  <si>
    <t>KV|49305295|2045</t>
  </si>
  <si>
    <t>KV|49311400|1623</t>
  </si>
  <si>
    <t>KV|49356769|400</t>
  </si>
  <si>
    <t>KV|49361637|1181</t>
  </si>
  <si>
    <t>KV|49393549|842</t>
  </si>
  <si>
    <t>KV|49393549|844</t>
  </si>
  <si>
    <t>KV|49416407|743</t>
  </si>
  <si>
    <t>KV|49437247|857</t>
  </si>
  <si>
    <t>KV|49532914|1125</t>
  </si>
  <si>
    <t>KV|49572126|685</t>
  </si>
  <si>
    <t>KV|49574288|502</t>
  </si>
  <si>
    <t>KV|49604788|7670</t>
  </si>
  <si>
    <t>KV|49638281|397</t>
  </si>
  <si>
    <t>KV|49680036|610</t>
  </si>
  <si>
    <t>KV|49760382|1897</t>
  </si>
  <si>
    <t>KV|4979720|3673</t>
  </si>
  <si>
    <t>KV|49934532|2907</t>
  </si>
  <si>
    <t>KV|49956576|363</t>
  </si>
  <si>
    <t>KV|5018189|4682</t>
  </si>
  <si>
    <t>KV|5076815|618</t>
  </si>
  <si>
    <t>KV|5134093|1047</t>
  </si>
  <si>
    <t>KV|5210166|5175</t>
  </si>
  <si>
    <t>KV|5350897|559</t>
  </si>
  <si>
    <t>KV|5364641|1901</t>
  </si>
  <si>
    <t>KV|5405824|2986</t>
  </si>
  <si>
    <t>KV|5426192|3557</t>
  </si>
  <si>
    <t>KV|5432646|280</t>
  </si>
  <si>
    <t>KV|5663794|498</t>
  </si>
  <si>
    <t>KV|5664529|1540</t>
  </si>
  <si>
    <t>KV|5904677|679</t>
  </si>
  <si>
    <t>KV|5922158|316</t>
  </si>
  <si>
    <t>KV|60009073|423</t>
  </si>
  <si>
    <t>KV|60034402|311</t>
  </si>
  <si>
    <t>KV|60044781|2111</t>
  </si>
  <si>
    <t>KV|60085750|1674</t>
  </si>
  <si>
    <t>KV|60094497|329</t>
  </si>
  <si>
    <t>KV|60153038|632</t>
  </si>
  <si>
    <t>KV|60206885|1039</t>
  </si>
  <si>
    <t>KV|60291671|3287</t>
  </si>
  <si>
    <t>KV|60367877|1333</t>
  </si>
  <si>
    <t>KV|60368818|1988</t>
  </si>
  <si>
    <t>KV|60449055|391</t>
  </si>
  <si>
    <t>KV|60474574|902</t>
  </si>
  <si>
    <t>KV|60504123|256</t>
  </si>
  <si>
    <t>KV|60527223|1520</t>
  </si>
  <si>
    <t>KV|60530318|323</t>
  </si>
  <si>
    <t>KV|60530318|326</t>
  </si>
  <si>
    <t>KV|60535150|234</t>
  </si>
  <si>
    <t>KV|60605821|870</t>
  </si>
  <si>
    <t>KV|60787074|287</t>
  </si>
  <si>
    <t>KV|60791704|242</t>
  </si>
  <si>
    <t>KV|60844446|316</t>
  </si>
  <si>
    <t>KV|60845815|844</t>
  </si>
  <si>
    <t>KV|60845815|847</t>
  </si>
  <si>
    <t>KV|61022174|1492</t>
  </si>
  <si>
    <t>KV|61033924|648</t>
  </si>
  <si>
    <t>KV|61046736|548</t>
  </si>
  <si>
    <t>KV|61104030|1233</t>
  </si>
  <si>
    <t>KV|61131496|1507</t>
  </si>
  <si>
    <t>KV|61150272|748</t>
  </si>
  <si>
    <t>KV|6123434|360</t>
  </si>
  <si>
    <t>KV|61242574|371</t>
  </si>
  <si>
    <t>KV|61265898|308</t>
  </si>
  <si>
    <t>KV|61267043|1002</t>
  </si>
  <si>
    <t>KV|61272720|1030</t>
  </si>
  <si>
    <t>KV|61277638|433</t>
  </si>
  <si>
    <t>KV|6152870|1137</t>
  </si>
  <si>
    <t>KV|6180004|6463</t>
  </si>
  <si>
    <t>KV|6440259|12146</t>
  </si>
  <si>
    <t>KV|6496087|504</t>
  </si>
  <si>
    <t>KV|6506653|716</t>
  </si>
  <si>
    <t>KV|6625727|4548</t>
  </si>
  <si>
    <t>KV|678789|866</t>
  </si>
  <si>
    <t>KV|6789085|1769</t>
  </si>
  <si>
    <t>KV|6938195|273</t>
  </si>
  <si>
    <t>KV|6945364|1015</t>
  </si>
  <si>
    <t>KV|7038979|856</t>
  </si>
  <si>
    <t>KV|7066756|506</t>
  </si>
  <si>
    <t>KV|7158041|5533</t>
  </si>
  <si>
    <t>KV|7252943|1789</t>
  </si>
  <si>
    <t>KV|7278898|5818</t>
  </si>
  <si>
    <t>KV|7291438|2560</t>
  </si>
  <si>
    <t>KV|7342025|10640</t>
  </si>
  <si>
    <t>KV|7389638|156</t>
  </si>
  <si>
    <t>KV|7389638|159</t>
  </si>
  <si>
    <t>KV|7428253|13291</t>
  </si>
  <si>
    <t>KV|746917|16052</t>
  </si>
  <si>
    <t>KV|7627102|7033</t>
  </si>
  <si>
    <t>KV|7647373|365</t>
  </si>
  <si>
    <t>KV|766733|686</t>
  </si>
  <si>
    <t>KV|7759889|314</t>
  </si>
  <si>
    <t>KV|7807886|3273</t>
  </si>
  <si>
    <t>KV|7847460|167</t>
  </si>
  <si>
    <t>KV|7888621|11727</t>
  </si>
  <si>
    <t>KV|7926744|3975</t>
  </si>
  <si>
    <t>KV|7991375|6452</t>
  </si>
  <si>
    <t>KV|7995335|2124</t>
  </si>
  <si>
    <t>KV|8073215|2484</t>
  </si>
  <si>
    <t>KV|8118549|3092</t>
  </si>
  <si>
    <t>KV|8255069|14497</t>
  </si>
  <si>
    <t>KV|8301509|334</t>
  </si>
  <si>
    <t>KV|8367906|3370</t>
  </si>
  <si>
    <t>KV|847673|195</t>
  </si>
  <si>
    <t>KV|8477432|9018</t>
  </si>
  <si>
    <t>KV|8554933|828</t>
  </si>
  <si>
    <t>KV|8576662|1191</t>
  </si>
  <si>
    <t>KV|860999|503</t>
  </si>
  <si>
    <t>KV|866483|10584</t>
  </si>
  <si>
    <t>KV|884957|3867</t>
  </si>
  <si>
    <t>KV|94383|10321</t>
  </si>
  <si>
    <t>KV|9938952|373</t>
  </si>
  <si>
    <t>KV|9942723|270</t>
  </si>
  <si>
    <t>LF|60029792|156</t>
  </si>
  <si>
    <t>LF|60047315|87</t>
  </si>
  <si>
    <t>LF|60048609|130</t>
  </si>
  <si>
    <t>LF|60060168|45</t>
  </si>
  <si>
    <t>LF|60063236|75</t>
  </si>
  <si>
    <t>LF|60077535|141</t>
  </si>
  <si>
    <t>LF|60082545|138</t>
  </si>
  <si>
    <t>LF|60083239|56</t>
  </si>
  <si>
    <t>LF|60083816|118</t>
  </si>
  <si>
    <t>LF|60091138|137</t>
  </si>
  <si>
    <t>LF|60091157|119</t>
  </si>
  <si>
    <t>LF|60091163|135</t>
  </si>
  <si>
    <t>LF|60091164|124</t>
  </si>
  <si>
    <t>LF|60091166|96</t>
  </si>
  <si>
    <t>LF|60091169|141</t>
  </si>
  <si>
    <t>LF|60091815|121</t>
  </si>
  <si>
    <t>LF|60093212|219</t>
  </si>
  <si>
    <t>LF|60093214|292</t>
  </si>
  <si>
    <t>LF|60096833|125</t>
  </si>
  <si>
    <t>LF|60116485|116</t>
  </si>
  <si>
    <t>LF|60120575|144</t>
  </si>
  <si>
    <t>LF|60120576|116</t>
  </si>
  <si>
    <t>LF|60120578|112</t>
  </si>
  <si>
    <t>LF|60121271|60</t>
  </si>
  <si>
    <t>LF|60133627|102</t>
  </si>
  <si>
    <t>LF|60137776|93</t>
  </si>
  <si>
    <t>LF|60137779|98</t>
  </si>
  <si>
    <t>LF|60137780|118</t>
  </si>
  <si>
    <t>LF|60137781|101</t>
  </si>
  <si>
    <t>LF|60139625|250</t>
  </si>
  <si>
    <t>LF|60140436|104</t>
  </si>
  <si>
    <t>LF|60144731|83</t>
  </si>
  <si>
    <t>LF|60144733|70</t>
  </si>
  <si>
    <t>LF|60144740|71</t>
  </si>
  <si>
    <t>LF|60145333|208</t>
  </si>
  <si>
    <t>LF|60146516|129</t>
  </si>
  <si>
    <t>LF|60146523|78</t>
  </si>
  <si>
    <t>LF|60146601|101</t>
  </si>
  <si>
    <t>LF|60156673|141</t>
  </si>
  <si>
    <t>LF|60156698|110</t>
  </si>
  <si>
    <t>LF|60156699|88</t>
  </si>
  <si>
    <t>LF|60158269|58</t>
  </si>
  <si>
    <t>LF|60158272|58</t>
  </si>
  <si>
    <t>LF|60158274|58</t>
  </si>
  <si>
    <t>LF|60158284|87</t>
  </si>
  <si>
    <t>LF|60158285|66</t>
  </si>
  <si>
    <t>LF|60158287|108</t>
  </si>
  <si>
    <t>LF|60158288|70</t>
  </si>
  <si>
    <t>LF|60158547|69</t>
  </si>
  <si>
    <t>LF|60170596|214</t>
  </si>
  <si>
    <t>LF|60177244|73</t>
  </si>
  <si>
    <t>LF|60180130|131</t>
  </si>
  <si>
    <t>LF|60180215|100</t>
  </si>
  <si>
    <t>LF|60185084|63</t>
  </si>
  <si>
    <t>LF|60208026|71</t>
  </si>
  <si>
    <t>LF|60209543|159</t>
  </si>
  <si>
    <t>LF|60226599|131</t>
  </si>
  <si>
    <t>LF|60229354|46</t>
  </si>
  <si>
    <t>LF|60229355|63</t>
  </si>
  <si>
    <t>LF|60229357|49</t>
  </si>
  <si>
    <t>LF|60230350|119</t>
  </si>
  <si>
    <t>LF|60233662|74</t>
  </si>
  <si>
    <t>LF|60242820|130</t>
  </si>
  <si>
    <t>LF|60243093|62</t>
  </si>
  <si>
    <t>LF|60247540|87</t>
  </si>
  <si>
    <t>LF|60247542|123</t>
  </si>
  <si>
    <t>LF|60247543|90</t>
  </si>
  <si>
    <t>LF|60256263|69</t>
  </si>
  <si>
    <t>LF|60257803|131</t>
  </si>
  <si>
    <t>LF|60258820|39</t>
  </si>
  <si>
    <t>LF|60262322|51</t>
  </si>
  <si>
    <t>LF|60270315|110</t>
  </si>
  <si>
    <t>LF|60276576|81</t>
  </si>
  <si>
    <t>LF|60279785|29</t>
  </si>
  <si>
    <t>LF|60292492|71</t>
  </si>
  <si>
    <t>LF|60298611|66</t>
  </si>
  <si>
    <t>LF|60298962|58</t>
  </si>
  <si>
    <t>LF|60298966|48</t>
  </si>
  <si>
    <t>LF|60298968|49</t>
  </si>
  <si>
    <t>LF|60298969|45</t>
  </si>
  <si>
    <t>LF|60298973|47</t>
  </si>
  <si>
    <t>LF|60298974|45</t>
  </si>
  <si>
    <t>LF|60298975|45</t>
  </si>
  <si>
    <t>LF|60298977|47</t>
  </si>
  <si>
    <t>LF|60298986|43</t>
  </si>
  <si>
    <t>LF|60298987|48</t>
  </si>
  <si>
    <t>LF|60306066|55</t>
  </si>
  <si>
    <t>LF|60306074|43</t>
  </si>
  <si>
    <t>LF|60306079|49</t>
  </si>
  <si>
    <t>LF|60306081|41</t>
  </si>
  <si>
    <t>LF|60306082|41</t>
  </si>
  <si>
    <t>LF|60306084|69</t>
  </si>
  <si>
    <t>LF|60306696|68</t>
  </si>
  <si>
    <t>LF|60312302|58</t>
  </si>
  <si>
    <t>LF|60314837|64</t>
  </si>
  <si>
    <t>LF|60314846|62</t>
  </si>
  <si>
    <t>LF|60323919|41</t>
  </si>
  <si>
    <t>LF|60324017|47</t>
  </si>
  <si>
    <t>LF|60324185|31</t>
  </si>
  <si>
    <t>LF|60332804|55</t>
  </si>
  <si>
    <t>LF|60332821|52</t>
  </si>
  <si>
    <t>LF|60332826|47</t>
  </si>
  <si>
    <t>LF|60335805|19</t>
  </si>
  <si>
    <t>LF|60335807|29</t>
  </si>
  <si>
    <t>LF|60335811|52</t>
  </si>
  <si>
    <t>LF|60335812|29</t>
  </si>
  <si>
    <t>LF|60335814|57</t>
  </si>
  <si>
    <t>LF|60338351|33</t>
  </si>
  <si>
    <t>LF|60343771|41</t>
  </si>
  <si>
    <t>LF|60343772|41</t>
  </si>
  <si>
    <t>LF|60343774|43</t>
  </si>
  <si>
    <t>LF|60346138|42</t>
  </si>
  <si>
    <t>LF|60346140|40</t>
  </si>
  <si>
    <t>LF|70000973|66</t>
  </si>
  <si>
    <t>LF|70006555|174</t>
  </si>
  <si>
    <t>LF|70008309|180</t>
  </si>
  <si>
    <t>LF|70015297|188</t>
  </si>
  <si>
    <t>LF|70020423|106</t>
  </si>
  <si>
    <t>LF|70027383|150</t>
  </si>
  <si>
    <t>LF|70039126|749</t>
  </si>
  <si>
    <t>LF|70043420|117</t>
  </si>
  <si>
    <t>LF|70055819|123</t>
  </si>
  <si>
    <t>LF|70065949|244</t>
  </si>
  <si>
    <t>LF|70072972|131</t>
  </si>
  <si>
    <t>LF|70080539|128</t>
  </si>
  <si>
    <t>LF|70083474|150</t>
  </si>
  <si>
    <t>LF|70083475|142</t>
  </si>
  <si>
    <t>LF|70085274|86</t>
  </si>
  <si>
    <t>LF|70086494|76</t>
  </si>
  <si>
    <t>LF|70090780|106</t>
  </si>
  <si>
    <t>LF|70091042|139</t>
  </si>
  <si>
    <t>LF|70091103|119</t>
  </si>
  <si>
    <t>LF|70092019|101</t>
  </si>
  <si>
    <t>LF|70094581|84</t>
  </si>
  <si>
    <t>LF|70101575|90</t>
  </si>
  <si>
    <t>LF|70107896|91</t>
  </si>
  <si>
    <t>LF|70116303|107</t>
  </si>
  <si>
    <t>LF|70123818|60</t>
  </si>
  <si>
    <t>LF|70127459|126</t>
  </si>
  <si>
    <t>LF|70133268|102</t>
  </si>
  <si>
    <t>LF|70137064|108</t>
  </si>
  <si>
    <t>LF|70138451|154</t>
  </si>
  <si>
    <t>LF|70139354|84</t>
  </si>
  <si>
    <t>LF|70143043|166</t>
  </si>
  <si>
    <t>LF|70145370|224</t>
  </si>
  <si>
    <t>LF|70147983|137</t>
  </si>
  <si>
    <t>LF|70148895|371</t>
  </si>
  <si>
    <t>LF|70150463|230</t>
  </si>
  <si>
    <t>LF|70154038|110</t>
  </si>
  <si>
    <t>LF|70164359|44</t>
  </si>
  <si>
    <t>LF|70177628|111</t>
  </si>
  <si>
    <t>LF|70178902|82</t>
  </si>
  <si>
    <t>LF|70186816|86</t>
  </si>
  <si>
    <t>LF|70189990|125</t>
  </si>
  <si>
    <t>LF|70190474|62</t>
  </si>
  <si>
    <t>LF|70190478|64</t>
  </si>
  <si>
    <t>LF|70191952|83</t>
  </si>
  <si>
    <t>LF|70192039|96</t>
  </si>
  <si>
    <t>LF|70192123|79</t>
  </si>
  <si>
    <t>LF|70192288|81</t>
  </si>
  <si>
    <t>LF|70196246|73</t>
  </si>
  <si>
    <t>LF|70198547|108</t>
  </si>
  <si>
    <t>LF|70198889|384</t>
  </si>
  <si>
    <t>LF|70199050|159</t>
  </si>
  <si>
    <t>LF|70199418|86</t>
  </si>
  <si>
    <t>LF|70202981|253</t>
  </si>
  <si>
    <t>LF|70203656|157</t>
  </si>
  <si>
    <t>LF|70204295|49</t>
  </si>
  <si>
    <t>LF|70206436|72</t>
  </si>
  <si>
    <t>LF|70211317|85</t>
  </si>
  <si>
    <t>LF|70222388|74</t>
  </si>
  <si>
    <t>LF|70222969|132</t>
  </si>
  <si>
    <t>LF|70235815|186</t>
  </si>
  <si>
    <t>LF|70236101|62</t>
  </si>
  <si>
    <t>LF|70241242|38</t>
  </si>
  <si>
    <t>LF|70246094|55</t>
  </si>
  <si>
    <t>LF|70248417|82</t>
  </si>
  <si>
    <t>LF|70250205|116</t>
  </si>
  <si>
    <t>LF|70251090|27</t>
  </si>
  <si>
    <t>LF|70255242|45</t>
  </si>
  <si>
    <t>LF|70257560|51</t>
  </si>
  <si>
    <t>LF|70266077|58</t>
  </si>
  <si>
    <t>LF|70266084|51</t>
  </si>
  <si>
    <t>LF|70271023|45</t>
  </si>
  <si>
    <t>LF|70272915|55</t>
  </si>
  <si>
    <t>LF|70276992|52</t>
  </si>
  <si>
    <t>LF|70277097|103</t>
  </si>
  <si>
    <t>LF|70281342|328</t>
  </si>
  <si>
    <t>LF|70282224|25</t>
  </si>
  <si>
    <t>LF|70284420|204</t>
  </si>
  <si>
    <t>LF|70292443|89</t>
  </si>
  <si>
    <t>LF|70297589|91</t>
  </si>
  <si>
    <t>LF|70297615|92</t>
  </si>
  <si>
    <t>LF|70304102|45</t>
  </si>
  <si>
    <t>LF|70310892|264</t>
  </si>
  <si>
    <t>LF|70317929|95</t>
  </si>
  <si>
    <t>LF|70328916|63</t>
  </si>
  <si>
    <t>LF|70333021|92</t>
  </si>
  <si>
    <t>LF|70334705|40</t>
  </si>
  <si>
    <t>LF|70335882|136</t>
  </si>
  <si>
    <t>LF|70336230|95</t>
  </si>
  <si>
    <t>LF|70336534|95</t>
  </si>
  <si>
    <t>LF|70337816|73</t>
  </si>
  <si>
    <t>LF|70350377|108</t>
  </si>
  <si>
    <t>LF|70354094|160</t>
  </si>
  <si>
    <t>LF|70363760|88</t>
  </si>
  <si>
    <t>LF|70363787|96</t>
  </si>
  <si>
    <t>LF|70367115|108</t>
  </si>
  <si>
    <t>LF|70367200|265</t>
  </si>
  <si>
    <t>LF|70371452|162</t>
  </si>
  <si>
    <t>LF|70372955|28</t>
  </si>
  <si>
    <t>LF|70380800|37</t>
  </si>
  <si>
    <t>LF|70380826|64</t>
  </si>
  <si>
    <t>LF|70383187|156</t>
  </si>
  <si>
    <t>LF|70390088|71</t>
  </si>
  <si>
    <t>LF|70393010|81</t>
  </si>
  <si>
    <t>LF|70399249|95</t>
  </si>
  <si>
    <t>LF|70402248|203</t>
  </si>
  <si>
    <t>LF|70403121|105</t>
  </si>
  <si>
    <t>LF|70407407|80</t>
  </si>
  <si>
    <t>LF|70410372|109</t>
  </si>
  <si>
    <t>LF|70410449|40</t>
  </si>
  <si>
    <t>LF|70410456|40</t>
  </si>
  <si>
    <t>LF|70415175|126</t>
  </si>
  <si>
    <t>LF|70417384|95</t>
  </si>
  <si>
    <t>LF|70422128|136</t>
  </si>
  <si>
    <t>LF|70422832|61</t>
  </si>
  <si>
    <t>LF|70428230|58</t>
  </si>
  <si>
    <t>LF|70428445|74</t>
  </si>
  <si>
    <t>LF|70436498|72</t>
  </si>
  <si>
    <t>LF|70437165|136</t>
  </si>
  <si>
    <t>LF|70439499|40</t>
  </si>
  <si>
    <t>LF|70441964|95</t>
  </si>
  <si>
    <t>LF|70444872|73</t>
  </si>
  <si>
    <t>LF|70447562|40</t>
  </si>
  <si>
    <t>LF|70450681|127</t>
  </si>
  <si>
    <t>LF|70455373|72</t>
  </si>
  <si>
    <t>LF|70456015|40</t>
  </si>
  <si>
    <t>LF|70456060|42</t>
  </si>
  <si>
    <t>LF|70459162|95</t>
  </si>
  <si>
    <t>LF|70462866|102</t>
  </si>
  <si>
    <t>LF|70464972|182</t>
  </si>
  <si>
    <t>LF|70465823|82</t>
  </si>
  <si>
    <t>LF|70467617|128</t>
  </si>
  <si>
    <t>LF|70469625|104</t>
  </si>
  <si>
    <t>LF|70475015|47</t>
  </si>
  <si>
    <t>LF|70475932|131</t>
  </si>
  <si>
    <t>LF|70479700|107</t>
  </si>
  <si>
    <t>LF|70484100|68</t>
  </si>
  <si>
    <t>LF|70485737|30</t>
  </si>
  <si>
    <t>LF|70499189|37</t>
  </si>
  <si>
    <t>LF|70504685|149</t>
  </si>
  <si>
    <t>LF|70506595|163</t>
  </si>
  <si>
    <t>LF|70507258|37</t>
  </si>
  <si>
    <t>LF|70509986|74</t>
  </si>
  <si>
    <t>LF|70510045|100</t>
  </si>
  <si>
    <t>LF|70510979|26</t>
  </si>
  <si>
    <t>LF|70511367|100</t>
  </si>
  <si>
    <t>LF|70515053|108</t>
  </si>
  <si>
    <t>LF|70515561|69</t>
  </si>
  <si>
    <t>LF|70518531|118</t>
  </si>
  <si>
    <t>LF|70523275|64</t>
  </si>
  <si>
    <t>LF|70529288|71</t>
  </si>
  <si>
    <t>LF|70530269|89</t>
  </si>
  <si>
    <t>LF|70533427|197</t>
  </si>
  <si>
    <t>LF|70535267|90</t>
  </si>
  <si>
    <t>LF|70539338|115</t>
  </si>
  <si>
    <t>LF|70539654|36</t>
  </si>
  <si>
    <t>LF|70539666|27</t>
  </si>
  <si>
    <t>LF|70548568|75</t>
  </si>
  <si>
    <t>LF|70550714|124</t>
  </si>
  <si>
    <t>LF|70554934|88</t>
  </si>
  <si>
    <t>LF|70559103|130</t>
  </si>
  <si>
    <t>LF|70560185|77</t>
  </si>
  <si>
    <t>LF|70560787|57</t>
  </si>
  <si>
    <t>LF|70561278|76</t>
  </si>
  <si>
    <t>LF|70561343|116</t>
  </si>
  <si>
    <t>LF|70561347|141</t>
  </si>
  <si>
    <t>LF|70562848|17</t>
  </si>
  <si>
    <t>LF|70563554|185</t>
  </si>
  <si>
    <t>LF|70564758|77</t>
  </si>
  <si>
    <t>LF|70565300|32</t>
  </si>
  <si>
    <t>LF|70567039|55</t>
  </si>
  <si>
    <t>LF|70567784|48</t>
  </si>
  <si>
    <t>LF|70567899|57</t>
  </si>
  <si>
    <t>LF|70568785|56</t>
  </si>
  <si>
    <t>LF|70570064|97</t>
  </si>
  <si>
    <t>LF|70570768|57</t>
  </si>
  <si>
    <t>LF|70571357|93</t>
  </si>
  <si>
    <t>LF|70571373|35</t>
  </si>
  <si>
    <t>LF|70573507|58</t>
  </si>
  <si>
    <t>LF|70574009|26</t>
  </si>
  <si>
    <t>LF|70576624|220</t>
  </si>
  <si>
    <t>LF|70576862|92</t>
  </si>
  <si>
    <t>LF|70577057|71</t>
  </si>
  <si>
    <t>LF|70577676|68</t>
  </si>
  <si>
    <t>LF|70578353|111</t>
  </si>
  <si>
    <t>LF|70578496|54</t>
  </si>
  <si>
    <t>LF|70583585|38</t>
  </si>
  <si>
    <t>LF|70583606|51</t>
  </si>
  <si>
    <t>LF|70584723|74</t>
  </si>
  <si>
    <t>LF|70586889|107</t>
  </si>
  <si>
    <t>LF|70588237|48</t>
  </si>
  <si>
    <t>LF|70588252|45</t>
  </si>
  <si>
    <t>LF|70588480|70</t>
  </si>
  <si>
    <t>LF|70591117|69</t>
  </si>
  <si>
    <t>LF|70592248|63</t>
  </si>
  <si>
    <t>LF|70593043|75</t>
  </si>
  <si>
    <t>LF|70593151|55</t>
  </si>
  <si>
    <t>LF|70596562|95</t>
  </si>
  <si>
    <t>LF|70596742|50</t>
  </si>
  <si>
    <t>LF|70598412|55</t>
  </si>
  <si>
    <t>LF|70599223|80</t>
  </si>
  <si>
    <t>LF|70602058|115</t>
  </si>
  <si>
    <t>LF|70604476|28</t>
  </si>
  <si>
    <t>LF|70605839|102</t>
  </si>
  <si>
    <t>LF|70606608|53</t>
  </si>
  <si>
    <t>LF|70608517|49</t>
  </si>
  <si>
    <t>LF|70611314|99</t>
  </si>
  <si>
    <t>LF|70612382|48</t>
  </si>
  <si>
    <t>LF|70614403|135</t>
  </si>
  <si>
    <t>LF|70614437|87</t>
  </si>
  <si>
    <t>LF|70618350|67</t>
  </si>
  <si>
    <t>LF|70618440|67</t>
  </si>
  <si>
    <t>LF|70618907|99</t>
  </si>
  <si>
    <t>LF|70620023|47</t>
  </si>
  <si>
    <t>LF|70622295|28</t>
  </si>
  <si>
    <t>LF|70625818|77</t>
  </si>
  <si>
    <t>LF|70627547|119</t>
  </si>
  <si>
    <t>LF|70627781|55</t>
  </si>
  <si>
    <t>LF|70627942|97</t>
  </si>
  <si>
    <t>LF|70631495|32</t>
  </si>
  <si>
    <t>LF|70635030|83</t>
  </si>
  <si>
    <t>LF|70635405|45</t>
  </si>
  <si>
    <t>LF|70637889|69</t>
  </si>
  <si>
    <t>LF|70637952|90</t>
  </si>
  <si>
    <t>LF|70643599|33</t>
  </si>
  <si>
    <t>LF|70649192|27</t>
  </si>
  <si>
    <t>LF|70649346|82</t>
  </si>
  <si>
    <t>LF|70649350|84</t>
  </si>
  <si>
    <t>LF|70655567|118</t>
  </si>
  <si>
    <t>LF|70656786|41</t>
  </si>
  <si>
    <t>LF|70660379|64</t>
  </si>
  <si>
    <t>LF|70663154|100</t>
  </si>
  <si>
    <t>LF|70666446|105</t>
  </si>
  <si>
    <t>LF|70666858|69</t>
  </si>
  <si>
    <t>LF|70680757|25</t>
  </si>
  <si>
    <t>LF|70683061|105</t>
  </si>
  <si>
    <t>LF|70684082|152</t>
  </si>
  <si>
    <t>LF|70685769|78</t>
  </si>
  <si>
    <t>LF|70688446|153</t>
  </si>
  <si>
    <t>LF|70688458|136</t>
  </si>
  <si>
    <t>LF|70690742|38</t>
  </si>
  <si>
    <t>LF|70693405|17</t>
  </si>
  <si>
    <t>LF|70693490|93</t>
  </si>
  <si>
    <t>LF|70698527|114</t>
  </si>
  <si>
    <t>LF|70704601|45</t>
  </si>
  <si>
    <t>LF|70707369|76</t>
  </si>
  <si>
    <t>LF|70707508|118</t>
  </si>
  <si>
    <t>LF|70715790|46</t>
  </si>
  <si>
    <t>LF|70725818|24</t>
  </si>
  <si>
    <t>LF|70733642|79</t>
  </si>
  <si>
    <t>LF|70735484|66</t>
  </si>
  <si>
    <t>LF|70736341|105</t>
  </si>
  <si>
    <t>LF|70737860|155</t>
  </si>
  <si>
    <t>LF|70739138|26</t>
  </si>
  <si>
    <t>LF|70740070|70</t>
  </si>
  <si>
    <t>LF|70740202|103</t>
  </si>
  <si>
    <t>LF|70740391|51</t>
  </si>
  <si>
    <t>LF|70741869|100</t>
  </si>
  <si>
    <t>LF|70742419|23</t>
  </si>
  <si>
    <t>LF|70742424|33</t>
  </si>
  <si>
    <t>LF|70751428|77</t>
  </si>
  <si>
    <t>LF|70751793|90</t>
  </si>
  <si>
    <t>LF|70753494|101</t>
  </si>
  <si>
    <t>LF|70754874|70</t>
  </si>
  <si>
    <t>LF|70762689|95</t>
  </si>
  <si>
    <t>LF|70765526|90</t>
  </si>
  <si>
    <t>LF|70770883|65</t>
  </si>
  <si>
    <t>LF|70772684|30</t>
  </si>
  <si>
    <t>LF|70774493|80</t>
  </si>
  <si>
    <t>LF|70775268|117</t>
  </si>
  <si>
    <t>LF|70775617|149</t>
  </si>
  <si>
    <t>LF|70779922|59</t>
  </si>
  <si>
    <t>LF|70780207|76</t>
  </si>
  <si>
    <t>LF|70780875|51</t>
  </si>
  <si>
    <t>LF|70789664|55</t>
  </si>
  <si>
    <t>LF|70789917|23</t>
  </si>
  <si>
    <t>LF|70791387|218</t>
  </si>
  <si>
    <t>LF|70794958|82</t>
  </si>
  <si>
    <t>LF|70799166|80</t>
  </si>
  <si>
    <t>LF|70804931|29</t>
  </si>
  <si>
    <t>LF|70807959|75</t>
  </si>
  <si>
    <t>LF|70812837|90</t>
  </si>
  <si>
    <t>LF|70813160|122</t>
  </si>
  <si>
    <t>LF|70813435|35</t>
  </si>
  <si>
    <t>LF|70814323|147</t>
  </si>
  <si>
    <t>LF|70820197|29</t>
  </si>
  <si>
    <t>LF|70820201|35</t>
  </si>
  <si>
    <t>LF|70830954|37</t>
  </si>
  <si>
    <t>LF|70834217|25</t>
  </si>
  <si>
    <t>LF|70834311|63</t>
  </si>
  <si>
    <t>LF|70834820|129</t>
  </si>
  <si>
    <t>LF|70836996|40</t>
  </si>
  <si>
    <t>LF|70840463|69</t>
  </si>
  <si>
    <t>LF|70840466|83</t>
  </si>
  <si>
    <t>LF|70844587|32</t>
  </si>
  <si>
    <t>LF|70854789|60</t>
  </si>
  <si>
    <t>LF|70863719|37</t>
  </si>
  <si>
    <t>LF|70863894|50</t>
  </si>
  <si>
    <t>LF|70864236|137</t>
  </si>
  <si>
    <t>LF|70868778|49</t>
  </si>
  <si>
    <t>LF|70869000|165</t>
  </si>
  <si>
    <t>LF|70873148|31</t>
  </si>
  <si>
    <t>LF|70876894|62</t>
  </si>
  <si>
    <t>LF|70878877|46</t>
  </si>
  <si>
    <t>LF|70883414|27</t>
  </si>
  <si>
    <t>LF|70887669|55</t>
  </si>
  <si>
    <t>LF|70888162|99</t>
  </si>
  <si>
    <t>LF|70892386|56</t>
  </si>
  <si>
    <t>LF|70893114|21</t>
  </si>
  <si>
    <t>LF|70894216|52</t>
  </si>
  <si>
    <t>LF|70895397|79</t>
  </si>
  <si>
    <t>LF|70897369|64</t>
  </si>
  <si>
    <t>LF|70898729|51</t>
  </si>
  <si>
    <t>LF|70898939|54</t>
  </si>
  <si>
    <t>LF|70899350|81</t>
  </si>
  <si>
    <t>LF|70901109|92</t>
  </si>
  <si>
    <t>LF|70907899|74</t>
  </si>
  <si>
    <t>LF|70907900|96</t>
  </si>
  <si>
    <t>LF|70909830|40</t>
  </si>
  <si>
    <t>LF|70909922|68</t>
  </si>
  <si>
    <t>LF|70911408|132</t>
  </si>
  <si>
    <t>LF|70918049|75</t>
  </si>
  <si>
    <t>LF|70923769|53</t>
  </si>
  <si>
    <t>LF|70924664|46</t>
  </si>
  <si>
    <t>LF|70925409|42</t>
  </si>
  <si>
    <t>LF|70925442|42</t>
  </si>
  <si>
    <t>LF|70925448|42</t>
  </si>
  <si>
    <t>LF|70926607|59</t>
  </si>
  <si>
    <t>LF|70927945|59</t>
  </si>
  <si>
    <t>LF|70929138|29</t>
  </si>
  <si>
    <t>LF|70934062|38</t>
  </si>
  <si>
    <t>LF|70934104|53</t>
  </si>
  <si>
    <t>LF|70936372|51</t>
  </si>
  <si>
    <t>LF|70937109|24</t>
  </si>
  <si>
    <t>LF|70939430|34</t>
  </si>
  <si>
    <t>LF|70939437|22</t>
  </si>
  <si>
    <t>LF|70940585|40</t>
  </si>
  <si>
    <t>LF|70940871|35</t>
  </si>
  <si>
    <t>LF|70941132|54</t>
  </si>
  <si>
    <t>LF|70942034|57</t>
  </si>
  <si>
    <t>LF|70943534|73</t>
  </si>
  <si>
    <t>LF|70946138|75</t>
  </si>
  <si>
    <t>LF|70948113|41</t>
  </si>
  <si>
    <t>LF|70952879|48</t>
  </si>
  <si>
    <t>LF|70954629|29</t>
  </si>
  <si>
    <t>LF|70954798|60</t>
  </si>
  <si>
    <t>LF|70957503|50</t>
  </si>
  <si>
    <t>LF|70957868|101</t>
  </si>
  <si>
    <t>LF|70961001|49</t>
  </si>
  <si>
    <t>LF|70963390|86</t>
  </si>
  <si>
    <t>LF|70966512|73</t>
  </si>
  <si>
    <t>LF|70968994|16</t>
  </si>
  <si>
    <t>LF|70970723|21</t>
  </si>
  <si>
    <t>LF|70971861|31</t>
  </si>
  <si>
    <t>LF|70976338|42</t>
  </si>
  <si>
    <t>LF|70976832|125</t>
  </si>
  <si>
    <t>LF|70977020|27</t>
  </si>
  <si>
    <t>LF|70977238|71</t>
  </si>
  <si>
    <t>LF|70986361|66</t>
  </si>
  <si>
    <t>LF|70986827|70</t>
  </si>
  <si>
    <t>LF|70987821|36</t>
  </si>
  <si>
    <t>LF|70988922|28</t>
  </si>
  <si>
    <t>LF|70990659|17</t>
  </si>
  <si>
    <t>LF|70992169|62</t>
  </si>
  <si>
    <t>LF|70993829|53</t>
  </si>
  <si>
    <t>LF|70995092|48</t>
  </si>
  <si>
    <t>LF|71014636|53</t>
  </si>
  <si>
    <t>LF|71014728|30</t>
  </si>
  <si>
    <t>LF|71015718|50</t>
  </si>
  <si>
    <t>LF|71017565|30</t>
  </si>
  <si>
    <t>LF|71023901|50</t>
  </si>
  <si>
    <t>LF|71024850|33</t>
  </si>
  <si>
    <t>LF|71024866|35</t>
  </si>
  <si>
    <t>LF|71026548|31</t>
  </si>
  <si>
    <t>LF|71026831|149</t>
  </si>
  <si>
    <t>LF|71027169|71</t>
  </si>
  <si>
    <t>LF|71029055|79</t>
  </si>
  <si>
    <t>LF|71030170|38</t>
  </si>
  <si>
    <t>LF|71030185|43</t>
  </si>
  <si>
    <t>LF|71031152|62</t>
  </si>
  <si>
    <t>LF|71033039|33</t>
  </si>
  <si>
    <t>LF|71034126|58</t>
  </si>
  <si>
    <t>LF|71034845|40</t>
  </si>
  <si>
    <t>LF|71039247|50</t>
  </si>
  <si>
    <t>LF|71039261|43</t>
  </si>
  <si>
    <t>LF|71042362|155</t>
  </si>
  <si>
    <t>LF|71043999|15</t>
  </si>
  <si>
    <t>LF|71045392|34</t>
  </si>
  <si>
    <t>LF|71045883|37</t>
  </si>
  <si>
    <t>LF|71046963|18</t>
  </si>
  <si>
    <t>LF|71050066|22</t>
  </si>
  <si>
    <t>LF|71054774|63</t>
  </si>
  <si>
    <t>LF|71058548|64</t>
  </si>
  <si>
    <t>LF|71059557|50</t>
  </si>
  <si>
    <t>LF|71061107|164</t>
  </si>
  <si>
    <t>LF|71062523|44</t>
  </si>
  <si>
    <t>LF|71064318|44</t>
  </si>
  <si>
    <t>LF|71066168|21</t>
  </si>
  <si>
    <t>LF|71069640|40</t>
  </si>
  <si>
    <t>LF|71072237|37</t>
  </si>
  <si>
    <t>LF|71072266|43</t>
  </si>
  <si>
    <t>LF|71073648|77</t>
  </si>
  <si>
    <t>LF|71081365|50</t>
  </si>
  <si>
    <t>LF|71083244|28</t>
  </si>
  <si>
    <t>LF|71083252|28</t>
  </si>
  <si>
    <t>LF|71084358|51</t>
  </si>
  <si>
    <t>LF|71086196|18</t>
  </si>
  <si>
    <t>LF|71086206|15</t>
  </si>
  <si>
    <t>LF|71087025|69</t>
  </si>
  <si>
    <t>LF|71087155|75</t>
  </si>
  <si>
    <t>LF|71093027|116</t>
  </si>
  <si>
    <t>LF|71093186|62</t>
  </si>
  <si>
    <t>LF|71093644|24</t>
  </si>
  <si>
    <t>LF|71093996|98</t>
  </si>
  <si>
    <t>LF|71098706|36</t>
  </si>
  <si>
    <t>LF|71099009|41</t>
  </si>
  <si>
    <t>LF|71100551|14</t>
  </si>
  <si>
    <t>LF|71102784|43</t>
  </si>
  <si>
    <t>LF|71106757|34</t>
  </si>
  <si>
    <t>LF|71109992|15</t>
  </si>
  <si>
    <t>LF|71110123|123</t>
  </si>
  <si>
    <t>LF|71112634|38</t>
  </si>
  <si>
    <t>LF|71112651|36</t>
  </si>
  <si>
    <t>LF|71112672|45</t>
  </si>
  <si>
    <t>LF|71112693|36</t>
  </si>
  <si>
    <t>LF|71114281|17</t>
  </si>
  <si>
    <t>LF|71115778|34</t>
  </si>
  <si>
    <t>LF|71117837|49</t>
  </si>
  <si>
    <t>LF|71120579|36</t>
  </si>
  <si>
    <t>LF|71124951|34</t>
  </si>
  <si>
    <t>LF|71125534|21</t>
  </si>
  <si>
    <t>LF|71126727|24</t>
  </si>
  <si>
    <t>LF|71130786|58</t>
  </si>
  <si>
    <t>LF|71134434|94</t>
  </si>
  <si>
    <t>LF|71136888|65</t>
  </si>
  <si>
    <t>LF|71142304|48</t>
  </si>
  <si>
    <t>LF|71143494|43</t>
  </si>
  <si>
    <t>LF|71143495|35</t>
  </si>
  <si>
    <t>LF|71143549|23</t>
  </si>
  <si>
    <t>LF|71145820|63</t>
  </si>
  <si>
    <t>LF|71149580|52</t>
  </si>
  <si>
    <t>LF|71151468|40</t>
  </si>
  <si>
    <t>LF|71152761|51</t>
  </si>
  <si>
    <t>LF|71152796|61</t>
  </si>
  <si>
    <t>LF|71153766|22</t>
  </si>
  <si>
    <t>LF|71157751|68</t>
  </si>
  <si>
    <t>LF|71157756|36</t>
  </si>
  <si>
    <t>LF|71158422|27</t>
  </si>
  <si>
    <t>LF|71158545|26</t>
  </si>
  <si>
    <t>LF|71159617|110</t>
  </si>
  <si>
    <t>LF|71164661|60</t>
  </si>
  <si>
    <t>LF|71165812|38</t>
  </si>
  <si>
    <t>LF|71168402|23</t>
  </si>
  <si>
    <t>LF|71170176|46</t>
  </si>
  <si>
    <t>LF|71174776|56</t>
  </si>
  <si>
    <t>LF|71176142|57</t>
  </si>
  <si>
    <t>LF|71178340|18</t>
  </si>
  <si>
    <t>LF|71178996|30</t>
  </si>
  <si>
    <t>LF|71180192|33</t>
  </si>
  <si>
    <t>LF|71188576|33</t>
  </si>
  <si>
    <t>LF|71195005|52</t>
  </si>
  <si>
    <t>LF|71195014|38</t>
  </si>
  <si>
    <t>LF|71195579|33</t>
  </si>
  <si>
    <t>LF|71196495|20</t>
  </si>
  <si>
    <t>LF|71197926|115</t>
  </si>
  <si>
    <t>LF|71198650|31</t>
  </si>
  <si>
    <t>LF|71198660|19</t>
  </si>
  <si>
    <t>LF|71199943|29</t>
  </si>
  <si>
    <t>LF|71200243|56</t>
  </si>
  <si>
    <t>LF|71209138|31</t>
  </si>
  <si>
    <t>LF|71213905|39</t>
  </si>
  <si>
    <t>LF|71214231|36</t>
  </si>
  <si>
    <t>LF|71214364|54</t>
  </si>
  <si>
    <t>LF|71215767|18</t>
  </si>
  <si>
    <t>LF|71215809|18</t>
  </si>
  <si>
    <t>LF|71216396|32</t>
  </si>
  <si>
    <t>LF|71216403|41</t>
  </si>
  <si>
    <t>LF|71218192|39</t>
  </si>
  <si>
    <t>LF|71219019|65</t>
  </si>
  <si>
    <t>LF|71222964|58</t>
  </si>
  <si>
    <t>LF|71223650|16</t>
  </si>
  <si>
    <t>LF|71227644|28</t>
  </si>
  <si>
    <t>LF|71227648|28</t>
  </si>
  <si>
    <t>LF|71228568|40</t>
  </si>
  <si>
    <t>LF|71229055|39</t>
  </si>
  <si>
    <t>LF|71229372|99</t>
  </si>
  <si>
    <t>LF|71230784|18</t>
  </si>
  <si>
    <t>LF|71231685|45</t>
  </si>
  <si>
    <t>LF|71232996|29</t>
  </si>
  <si>
    <t>LF|71233596|27</t>
  </si>
  <si>
    <t>LF|71237058|24</t>
  </si>
  <si>
    <t>LF|71237224|46</t>
  </si>
  <si>
    <t>LF|71237225|45</t>
  </si>
  <si>
    <t>LF|71237737|108</t>
  </si>
  <si>
    <t>LF|71240446|53</t>
  </si>
  <si>
    <t>LF|71244309|37</t>
  </si>
  <si>
    <t>LF|71245222|28</t>
  </si>
  <si>
    <t>LF|71246095|60</t>
  </si>
  <si>
    <t>LF|71246853|30</t>
  </si>
  <si>
    <t>LF|71248559|57</t>
  </si>
  <si>
    <t>LF|71250130|20</t>
  </si>
  <si>
    <t>LF|71251882|42</t>
  </si>
  <si>
    <t>LF|71252385|86</t>
  </si>
  <si>
    <t>LF|71255036|14</t>
  </si>
  <si>
    <t>LF|71255698|51</t>
  </si>
  <si>
    <t>LF|71257253|30</t>
  </si>
  <si>
    <t>LF|71259645|20</t>
  </si>
  <si>
    <t>LF|71261662|54</t>
  </si>
  <si>
    <t>LF|71262310|15</t>
  </si>
  <si>
    <t>LF|71262323|39</t>
  </si>
  <si>
    <t>LF|71263280|38</t>
  </si>
  <si>
    <t>LF|71263293|38</t>
  </si>
  <si>
    <t>LF|71263312|30</t>
  </si>
  <si>
    <t>LF|71263314|18</t>
  </si>
  <si>
    <t>LF|71264143|19</t>
  </si>
  <si>
    <t>LF|71267284|59</t>
  </si>
  <si>
    <t>LF|71269502|29</t>
  </si>
  <si>
    <t>LF|71272631|51</t>
  </si>
  <si>
    <t>LF|71272664|105</t>
  </si>
  <si>
    <t>LF|71273229|82</t>
  </si>
  <si>
    <t>LF|71273461|22</t>
  </si>
  <si>
    <t>LF|71276261|42</t>
  </si>
  <si>
    <t>LF|71277146|19</t>
  </si>
  <si>
    <t>LF|71278744|63</t>
  </si>
  <si>
    <t>LF|71279420|17</t>
  </si>
  <si>
    <t>LF|71283393|21</t>
  </si>
  <si>
    <t>LF|71288660|52</t>
  </si>
  <si>
    <t>LF|71289127|14</t>
  </si>
  <si>
    <t>LF|71289403|23</t>
  </si>
  <si>
    <t>LF|71289578|23</t>
  </si>
  <si>
    <t>LF|71290925|60</t>
  </si>
  <si>
    <t>LF|71291290|55</t>
  </si>
  <si>
    <t>LF|71292753|31</t>
  </si>
  <si>
    <t>LF|71293891|15</t>
  </si>
  <si>
    <t>LF|71294720|70</t>
  </si>
  <si>
    <t>LF|71297007|24</t>
  </si>
  <si>
    <t>LF|71297654|40</t>
  </si>
  <si>
    <t>LF|71298928|51</t>
  </si>
  <si>
    <t>LF|71298949|14</t>
  </si>
  <si>
    <t>LF|71299625|17</t>
  </si>
  <si>
    <t>LF|71300401|68</t>
  </si>
  <si>
    <t>LF|71310269|59</t>
  </si>
  <si>
    <t>LF|71310497|57</t>
  </si>
  <si>
    <t>LF|71310501|51</t>
  </si>
  <si>
    <t>LF|71310539|24</t>
  </si>
  <si>
    <t>LF|71310753|50</t>
  </si>
  <si>
    <t>LF|71314215|14</t>
  </si>
  <si>
    <t>LF|71316631|23</t>
  </si>
  <si>
    <t>LF|71327705|17</t>
  </si>
  <si>
    <t>LF|71329612|55</t>
  </si>
  <si>
    <t>LF|71330316|21</t>
  </si>
  <si>
    <t>LF|71332055|17</t>
  </si>
  <si>
    <t>LF|71332068|15</t>
  </si>
  <si>
    <t>LF|71333356|107</t>
  </si>
  <si>
    <t>LF|71335412|28</t>
  </si>
  <si>
    <t>LF|71338482|14</t>
  </si>
  <si>
    <t>LF|71338493|14</t>
  </si>
  <si>
    <t>LF|71340616|18</t>
  </si>
  <si>
    <t>LF|71344025|110</t>
  </si>
  <si>
    <t>LF|71350572|76</t>
  </si>
  <si>
    <t>LF|71352793|27</t>
  </si>
  <si>
    <t>LF|71353529|33</t>
  </si>
  <si>
    <t>LF|71356740|14</t>
  </si>
  <si>
    <t>LF|71358072|15</t>
  </si>
  <si>
    <t>LF|71360598|42</t>
  </si>
  <si>
    <t>LF|71363156|35</t>
  </si>
  <si>
    <t>LF|71364702|32</t>
  </si>
  <si>
    <t>LF|71373320|25</t>
  </si>
  <si>
    <t>LF|71375988|23</t>
  </si>
  <si>
    <t>LF|71379894|20</t>
  </si>
  <si>
    <t>LF|71380255|17</t>
  </si>
  <si>
    <t>LF|71380265|17</t>
  </si>
  <si>
    <t>LF|71385836|14</t>
  </si>
  <si>
    <t>LF|71387418|17</t>
  </si>
  <si>
    <t>LF|71387419|61</t>
  </si>
  <si>
    <t>LF|71390876|16</t>
  </si>
  <si>
    <t>LF|71390942|14</t>
  </si>
  <si>
    <t>LF|71397106|49</t>
  </si>
  <si>
    <t>LF|71399486|24</t>
  </si>
  <si>
    <t>LF|71400190|15</t>
  </si>
  <si>
    <t>LF|71404494|12</t>
  </si>
  <si>
    <t>LF|71412916|26</t>
  </si>
  <si>
    <t>LF|71412921|26</t>
  </si>
  <si>
    <t>LF|71418605|58</t>
  </si>
  <si>
    <t>LF|71418611|55</t>
  </si>
  <si>
    <t>LF|71420836|13</t>
  </si>
  <si>
    <t>LF|71422098|14</t>
  </si>
  <si>
    <t>LF|71424718|13</t>
  </si>
  <si>
    <t>LF|71424763|14</t>
  </si>
  <si>
    <t>LF|71425301|16</t>
  </si>
  <si>
    <t>LF|71434638|13</t>
  </si>
  <si>
    <t>LF|71440840|34</t>
  </si>
  <si>
    <t>LF|71444575|13</t>
  </si>
  <si>
    <t>LF|71446182|13</t>
  </si>
  <si>
    <t>LF|71453167|57</t>
  </si>
  <si>
    <t>LF|71453503|12</t>
  </si>
  <si>
    <t>LF|71474525|12</t>
  </si>
  <si>
    <t>LF|71474533|12</t>
  </si>
  <si>
    <t>LG|600348001|674</t>
  </si>
  <si>
    <t>LV|10020528|69</t>
  </si>
  <si>
    <t>LV|10044124|86</t>
  </si>
  <si>
    <t>LV|10090201|98</t>
  </si>
  <si>
    <t>LV|10105186|205</t>
  </si>
  <si>
    <t>LV|10105188|193</t>
  </si>
  <si>
    <t>LV|10105462|142</t>
  </si>
  <si>
    <t>LV|10109077|213</t>
  </si>
  <si>
    <t>LV|10110773|183</t>
  </si>
  <si>
    <t>LV|10113062|227</t>
  </si>
  <si>
    <t>LV|10117384|300</t>
  </si>
  <si>
    <t>LV|10117411|236</t>
  </si>
  <si>
    <t>LV|10117416|204</t>
  </si>
  <si>
    <t>LV|10121796|307</t>
  </si>
  <si>
    <t>LV|10135012|166</t>
  </si>
  <si>
    <t>LV|10142448|110</t>
  </si>
  <si>
    <t>LV|10165150|88</t>
  </si>
  <si>
    <t>LV|10181634|276</t>
  </si>
  <si>
    <t>LV|10190193|276</t>
  </si>
  <si>
    <t>LV|10192256|204</t>
  </si>
  <si>
    <t>LV|10209159|209</t>
  </si>
  <si>
    <t>LV|10211326|108</t>
  </si>
  <si>
    <t>LV|10216987|58</t>
  </si>
  <si>
    <t>LV|10216991|102</t>
  </si>
  <si>
    <t>LV|10216995|99</t>
  </si>
  <si>
    <t>LV|10216997|88</t>
  </si>
  <si>
    <t>LV|10216999|70</t>
  </si>
  <si>
    <t>LV|10217002|64</t>
  </si>
  <si>
    <t>LV|10217005|53</t>
  </si>
  <si>
    <t>LV|10217009|75</t>
  </si>
  <si>
    <t>LV|10217021|98</t>
  </si>
  <si>
    <t>LV|10217025|60</t>
  </si>
  <si>
    <t>LV|10218278|144</t>
  </si>
  <si>
    <t>LV|10224479|374</t>
  </si>
  <si>
    <t>LV|10225091|55</t>
  </si>
  <si>
    <t>LV|10227692|260</t>
  </si>
  <si>
    <t>LV|10236137|192</t>
  </si>
  <si>
    <t>LV|10240664|98</t>
  </si>
  <si>
    <t>LV|10241295|113</t>
  </si>
  <si>
    <t>LV|10243861|86</t>
  </si>
  <si>
    <t>LV|10246729|181</t>
  </si>
  <si>
    <t>LV|10255136|105</t>
  </si>
  <si>
    <t>LV|10261701|100</t>
  </si>
  <si>
    <t>LV|10272573|88</t>
  </si>
  <si>
    <t>LV|10272922|98</t>
  </si>
  <si>
    <t>LV|10276489|37</t>
  </si>
  <si>
    <t>LV|10278227|93</t>
  </si>
  <si>
    <t>LV|10282057|51</t>
  </si>
  <si>
    <t>LV|10283402|97</t>
  </si>
  <si>
    <t>LV|10627369|40</t>
  </si>
  <si>
    <t>LV|10641869|35</t>
  </si>
  <si>
    <t>LV|10643123|59</t>
  </si>
  <si>
    <t>LV|10681688|68</t>
  </si>
  <si>
    <t>LV|10682166|104</t>
  </si>
  <si>
    <t>LV|10686661|52</t>
  </si>
  <si>
    <t>LV|10708994|125</t>
  </si>
  <si>
    <t>LV|10710156|166</t>
  </si>
  <si>
    <t>LV|10723483|79</t>
  </si>
  <si>
    <t>LV|10726604|197</t>
  </si>
  <si>
    <t>LV|10726605|136</t>
  </si>
  <si>
    <t>LV|10734658|102</t>
  </si>
  <si>
    <t>LV|10757266|118</t>
  </si>
  <si>
    <t>LV|10771093|12</t>
  </si>
  <si>
    <t>LV|10775173|65</t>
  </si>
  <si>
    <t>LV|10777227|16</t>
  </si>
  <si>
    <t>LV|10796661|9</t>
  </si>
  <si>
    <t>LV|10798818|11</t>
  </si>
  <si>
    <t>LV|10805300|5</t>
  </si>
  <si>
    <t>LV|1919075|194</t>
  </si>
  <si>
    <t>LV|1921795|196</t>
  </si>
  <si>
    <t>LV|1986708|108</t>
  </si>
  <si>
    <t>LV|30654342|36</t>
  </si>
  <si>
    <t>LV|31346965|24</t>
  </si>
  <si>
    <t>LV|31856069|16</t>
  </si>
  <si>
    <t>LV|33103166|9</t>
  </si>
  <si>
    <t>LV|33575166|9</t>
  </si>
  <si>
    <t>LV|33589358|12</t>
  </si>
  <si>
    <t>LV|33616234|17</t>
  </si>
  <si>
    <t>LV|33639803|23</t>
  </si>
  <si>
    <t>LV|35072663|12</t>
  </si>
  <si>
    <t>LV|35142237|55</t>
  </si>
  <si>
    <t>LV|35266704|20</t>
  </si>
  <si>
    <t>LV|409818523|43</t>
  </si>
  <si>
    <t>LV|411305802|91</t>
  </si>
  <si>
    <t>LV|414605115|29</t>
  </si>
  <si>
    <t>LV|420110462|109</t>
  </si>
  <si>
    <t>LV|421811213|103</t>
  </si>
  <si>
    <t>LV|422059047|63</t>
  </si>
  <si>
    <t>LV|422467086|99</t>
  </si>
  <si>
    <t>LV|422485289|113</t>
  </si>
  <si>
    <t>LV|422926652|162</t>
  </si>
  <si>
    <t>LV|423022294|45</t>
  </si>
  <si>
    <t>LV|423391337|154</t>
  </si>
  <si>
    <t>LV|423489982|116</t>
  </si>
  <si>
    <t>LV|423815699|39</t>
  </si>
  <si>
    <t>LV|423844799|55</t>
  </si>
  <si>
    <t>LV|423856411|99</t>
  </si>
  <si>
    <t>LV|423939583|92</t>
  </si>
  <si>
    <t>LV|424046638|63</t>
  </si>
  <si>
    <t>LV|424662298|62</t>
  </si>
  <si>
    <t>LV|424808580|47</t>
  </si>
  <si>
    <t>LV|424881559|54</t>
  </si>
  <si>
    <t>LV|425084695|155</t>
  </si>
  <si>
    <t>LV|425438624|206</t>
  </si>
  <si>
    <t>LV|425465933|101</t>
  </si>
  <si>
    <t>LV|425528403|117</t>
  </si>
  <si>
    <t>LV|425601561|137</t>
  </si>
  <si>
    <t>LV|425721271|206</t>
  </si>
  <si>
    <t>LV|425786265|80</t>
  </si>
  <si>
    <t>LV|426195878|148</t>
  </si>
  <si>
    <t>LV|426271284|137</t>
  </si>
  <si>
    <t>LV|426305743|89</t>
  </si>
  <si>
    <t>LV|426407803|43</t>
  </si>
  <si>
    <t>LV|426469086|125</t>
  </si>
  <si>
    <t>LV|430009495|74</t>
  </si>
  <si>
    <t>LV|430014436|131</t>
  </si>
  <si>
    <t>LV|430017483|96</t>
  </si>
  <si>
    <t>LV|430022252|53</t>
  </si>
  <si>
    <t>LV|430022329|450</t>
  </si>
  <si>
    <t>LV|430061244|308</t>
  </si>
  <si>
    <t>LV|430068722|34</t>
  </si>
  <si>
    <t>LV|430069805|108</t>
  </si>
  <si>
    <t>LV|430088657|110</t>
  </si>
  <si>
    <t>LV|430103767|164</t>
  </si>
  <si>
    <t>LV|430121757|117</t>
  </si>
  <si>
    <t>LV|430139330|65</t>
  </si>
  <si>
    <t>LV|430139416|78</t>
  </si>
  <si>
    <t>LV|430139872|75</t>
  </si>
  <si>
    <t>LV|430145489|47</t>
  </si>
  <si>
    <t>LV|430147151|65</t>
  </si>
  <si>
    <t>LV|430157592|60</t>
  </si>
  <si>
    <t>LV|430165670|136</t>
  </si>
  <si>
    <t>LV|430167097|231</t>
  </si>
  <si>
    <t>LV|430179794|128</t>
  </si>
  <si>
    <t>LV|430181482|82</t>
  </si>
  <si>
    <t>LV|430214292|52</t>
  </si>
  <si>
    <t>LV|430224724|105</t>
  </si>
  <si>
    <t>LV|430225902|88</t>
  </si>
  <si>
    <t>LV|430253706|99</t>
  </si>
  <si>
    <t>LV|430319376|270</t>
  </si>
  <si>
    <t>LV|430328288|255</t>
  </si>
  <si>
    <t>LV|430337243|178</t>
  </si>
  <si>
    <t>LV|430345101|215</t>
  </si>
  <si>
    <t>LV|430353846|1847</t>
  </si>
  <si>
    <t>LV|430355680|116</t>
  </si>
  <si>
    <t>LV|430357811|170</t>
  </si>
  <si>
    <t>LV|430394897|119</t>
  </si>
  <si>
    <t>LV|430400089|92</t>
  </si>
  <si>
    <t>LV|430444771|103</t>
  </si>
  <si>
    <t>LV|430480267|147</t>
  </si>
  <si>
    <t>LV|430492319|126</t>
  </si>
  <si>
    <t>LV|430494040|114</t>
  </si>
  <si>
    <t>LV|430495735|85</t>
  </si>
  <si>
    <t>LV|430495737|90</t>
  </si>
  <si>
    <t>LV|430501890|108</t>
  </si>
  <si>
    <t>LV|430504937|69</t>
  </si>
  <si>
    <t>LV|430510241|108</t>
  </si>
  <si>
    <t>LV|430514737|234</t>
  </si>
  <si>
    <t>LV|430520005|98</t>
  </si>
  <si>
    <t>LV|430528229|116</t>
  </si>
  <si>
    <t>LV|430529236|127</t>
  </si>
  <si>
    <t>LV|430541006|85</t>
  </si>
  <si>
    <t>LV|430554235|180</t>
  </si>
  <si>
    <t>LV|430572830|88</t>
  </si>
  <si>
    <t>LV|430588133|271</t>
  </si>
  <si>
    <t>LV|430595530|78</t>
  </si>
  <si>
    <t>LV|430601978|154</t>
  </si>
  <si>
    <t>LV|430611703|101</t>
  </si>
  <si>
    <t>LV|430615803|102</t>
  </si>
  <si>
    <t>LV|430662415|109</t>
  </si>
  <si>
    <t>LV|430674705|283</t>
  </si>
  <si>
    <t>LV|430680233|57</t>
  </si>
  <si>
    <t>LV|430681791|87</t>
  </si>
  <si>
    <t>LV|430683922|37</t>
  </si>
  <si>
    <t>LV|430727887|39</t>
  </si>
  <si>
    <t>LV|430750140|278</t>
  </si>
  <si>
    <t>LV|430760504|92</t>
  </si>
  <si>
    <t>LV|430774976|231</t>
  </si>
  <si>
    <t>LV|430808027|189</t>
  </si>
  <si>
    <t>LV|430808054|229</t>
  </si>
  <si>
    <t>LV|430811773|317</t>
  </si>
  <si>
    <t>LV|430822611|267</t>
  </si>
  <si>
    <t>LV|430838418|182</t>
  </si>
  <si>
    <t>LV|430877220|350</t>
  </si>
  <si>
    <t>LV|430880436|285</t>
  </si>
  <si>
    <t>LV|430893577|241</t>
  </si>
  <si>
    <t>LV|430900953|426</t>
  </si>
  <si>
    <t>LV|430901216|163</t>
  </si>
  <si>
    <t>LV|430903105|162</t>
  </si>
  <si>
    <t>LV|430923558|245</t>
  </si>
  <si>
    <t>LV|430930608|142</t>
  </si>
  <si>
    <t>LV|430930951|104</t>
  </si>
  <si>
    <t>LV|430931071|82</t>
  </si>
  <si>
    <t>LV|430932517|58</t>
  </si>
  <si>
    <t>LV|430959715|162</t>
  </si>
  <si>
    <t>LV|430961756|139</t>
  </si>
  <si>
    <t>LV|430970481|62</t>
  </si>
  <si>
    <t>LV|430984900|98</t>
  </si>
  <si>
    <t>LV|430999963|83</t>
  </si>
  <si>
    <t>LV|431000066|237</t>
  </si>
  <si>
    <t>LV|431001234|370</t>
  </si>
  <si>
    <t>LV|431021720|237</t>
  </si>
  <si>
    <t>LV|431023512|236</t>
  </si>
  <si>
    <t>LV|431028558|126</t>
  </si>
  <si>
    <t>LV|431092931|50</t>
  </si>
  <si>
    <t>LV|431104511|290</t>
  </si>
  <si>
    <t>LV|431107549|113</t>
  </si>
  <si>
    <t>LV|431118780|402</t>
  </si>
  <si>
    <t>LV|431142685|248</t>
  </si>
  <si>
    <t>LV|431181747|116</t>
  </si>
  <si>
    <t>LV|431195950|223</t>
  </si>
  <si>
    <t>LV|431198229|134</t>
  </si>
  <si>
    <t>LV|431200937|206</t>
  </si>
  <si>
    <t>LV|431202726|237</t>
  </si>
  <si>
    <t>LV|431207220|128</t>
  </si>
  <si>
    <t>LV|431207530|159</t>
  </si>
  <si>
    <t>LV|431212834|182</t>
  </si>
  <si>
    <t>LV|431218317|349</t>
  </si>
  <si>
    <t>LV|431222584|53</t>
  </si>
  <si>
    <t>LV|431235488|435</t>
  </si>
  <si>
    <t>LV|431249151|175</t>
  </si>
  <si>
    <t>LV|431250854|181</t>
  </si>
  <si>
    <t>LV|431253322|45</t>
  </si>
  <si>
    <t>LV|431253333|47</t>
  </si>
  <si>
    <t>LV|431253349|63</t>
  </si>
  <si>
    <t>LV|431254693|399</t>
  </si>
  <si>
    <t>LV|431258627|211</t>
  </si>
  <si>
    <t>LV|431304525|290</t>
  </si>
  <si>
    <t>LV|431311222|46</t>
  </si>
  <si>
    <t>LV|431318395|182</t>
  </si>
  <si>
    <t>LV|431325352|198</t>
  </si>
  <si>
    <t>LV|431330566|158</t>
  </si>
  <si>
    <t>LV|431331064|66</t>
  </si>
  <si>
    <t>LV|431336705|116</t>
  </si>
  <si>
    <t>LV|431362744|172</t>
  </si>
  <si>
    <t>LV|431363212|198</t>
  </si>
  <si>
    <t>LV|431368587|158</t>
  </si>
  <si>
    <t>LV|431372334|77</t>
  </si>
  <si>
    <t>LV|431372368|76</t>
  </si>
  <si>
    <t>LV|431393150|168</t>
  </si>
  <si>
    <t>LV|431397234|205</t>
  </si>
  <si>
    <t>LV|431407737|360</t>
  </si>
  <si>
    <t>LV|431420192|199</t>
  </si>
  <si>
    <t>LV|431442608|137</t>
  </si>
  <si>
    <t>LV|431442711|313</t>
  </si>
  <si>
    <t>LV|431447002|155</t>
  </si>
  <si>
    <t>LV|431489520|220</t>
  </si>
  <si>
    <t>LV|431490112|172</t>
  </si>
  <si>
    <t>LV|431509144|36</t>
  </si>
  <si>
    <t>LV|431510770|64</t>
  </si>
  <si>
    <t>LV|431511800|201</t>
  </si>
  <si>
    <t>LV|431530065|237</t>
  </si>
  <si>
    <t>LV|431531594|158</t>
  </si>
  <si>
    <t>LV|431537244|220</t>
  </si>
  <si>
    <t>LV|431563391|182</t>
  </si>
  <si>
    <t>LV|431569689|102</t>
  </si>
  <si>
    <t>LV|431572626|164</t>
  </si>
  <si>
    <t>LV|431575972|94</t>
  </si>
  <si>
    <t>LV|431576813|217</t>
  </si>
  <si>
    <t>LV|431579050|256</t>
  </si>
  <si>
    <t>LV|431581107|206</t>
  </si>
  <si>
    <t>LV|431581893|208</t>
  </si>
  <si>
    <t>LV|431584841|460</t>
  </si>
  <si>
    <t>LV|431587601|237</t>
  </si>
  <si>
    <t>LV|431587662|322</t>
  </si>
  <si>
    <t>LV|431593374|191</t>
  </si>
  <si>
    <t>LV|431601244|173</t>
  </si>
  <si>
    <t>LV|431604670|84</t>
  </si>
  <si>
    <t>LV|431604741|134</t>
  </si>
  <si>
    <t>LV|431621331|207</t>
  </si>
  <si>
    <t>LV|431630466|90</t>
  </si>
  <si>
    <t>LV|431630472|111</t>
  </si>
  <si>
    <t>LV|431638946|187</t>
  </si>
  <si>
    <t>LV|431646102|107</t>
  </si>
  <si>
    <t>LV|431665941|177</t>
  </si>
  <si>
    <t>LV|431673579|268</t>
  </si>
  <si>
    <t>LV|431682517|223</t>
  </si>
  <si>
    <t>LV|431687874|172</t>
  </si>
  <si>
    <t>LV|431694288|81</t>
  </si>
  <si>
    <t>LV|431699203|120</t>
  </si>
  <si>
    <t>LV|431706843|138</t>
  </si>
  <si>
    <t>LV|431711412|153</t>
  </si>
  <si>
    <t>LV|431718772|149</t>
  </si>
  <si>
    <t>LV|431720422|205</t>
  </si>
  <si>
    <t>LV|431722258|291</t>
  </si>
  <si>
    <t>LV|431744069|255</t>
  </si>
  <si>
    <t>LV|431745808|137</t>
  </si>
  <si>
    <t>LV|431745812|50</t>
  </si>
  <si>
    <t>LV|431754878|234</t>
  </si>
  <si>
    <t>LV|431761707|69</t>
  </si>
  <si>
    <t>LV|431768551|210</t>
  </si>
  <si>
    <t>LV|431776986|84</t>
  </si>
  <si>
    <t>LV|431786218|176</t>
  </si>
  <si>
    <t>LV|431791430|178</t>
  </si>
  <si>
    <t>LV|431808172|239</t>
  </si>
  <si>
    <t>LV|431809344|148</t>
  </si>
  <si>
    <t>LV|431811530|222</t>
  </si>
  <si>
    <t>LV|431815132|169</t>
  </si>
  <si>
    <t>LV|431833237|111</t>
  </si>
  <si>
    <t>LV|431851490|29</t>
  </si>
  <si>
    <t>LV|431855963|259</t>
  </si>
  <si>
    <t>LV|431857080|128</t>
  </si>
  <si>
    <t>LV|431857081|115</t>
  </si>
  <si>
    <t>LV|431860953|65</t>
  </si>
  <si>
    <t>LV|431873986|176</t>
  </si>
  <si>
    <t>LV|431882415|61</t>
  </si>
  <si>
    <t>LV|431883778|125</t>
  </si>
  <si>
    <t>LV|431888166|66</t>
  </si>
  <si>
    <t>LV|431888167|63</t>
  </si>
  <si>
    <t>LV|431890145|183</t>
  </si>
  <si>
    <t>LV|431893488|48</t>
  </si>
  <si>
    <t>LV|431895285|192</t>
  </si>
  <si>
    <t>LV|431911428|55</t>
  </si>
  <si>
    <t>LV|431913198|138</t>
  </si>
  <si>
    <t>LV|431916203|260</t>
  </si>
  <si>
    <t>LV|431919704|200</t>
  </si>
  <si>
    <t>LV|431922528|53</t>
  </si>
  <si>
    <t>LV|431922787|135</t>
  </si>
  <si>
    <t>LV|431926613|119</t>
  </si>
  <si>
    <t>LV|431928687|42</t>
  </si>
  <si>
    <t>LV|431936924|130</t>
  </si>
  <si>
    <t>LV|431938951|117</t>
  </si>
  <si>
    <t>LV|431947841|238</t>
  </si>
  <si>
    <t>LV|431954500|141</t>
  </si>
  <si>
    <t>LV|431973579|150</t>
  </si>
  <si>
    <t>LV|431978748|159</t>
  </si>
  <si>
    <t>LV|431979288|171</t>
  </si>
  <si>
    <t>LV|431983653|102</t>
  </si>
  <si>
    <t>LV|431987759|110</t>
  </si>
  <si>
    <t>LV|431988673|169</t>
  </si>
  <si>
    <t>LV|431989371|74</t>
  </si>
  <si>
    <t>LV|431990757|71</t>
  </si>
  <si>
    <t>LV|431991427|138</t>
  </si>
  <si>
    <t>LV|431995501|208</t>
  </si>
  <si>
    <t>LV|432004436|125</t>
  </si>
  <si>
    <t>LV|432005971|70</t>
  </si>
  <si>
    <t>LV|432011439|40</t>
  </si>
  <si>
    <t>LV|432016431|92</t>
  </si>
  <si>
    <t>LV|432017962|113</t>
  </si>
  <si>
    <t>LV|432022325|155</t>
  </si>
  <si>
    <t>LV|432024495|135</t>
  </si>
  <si>
    <t>LV|432026810|134</t>
  </si>
  <si>
    <t>LV|432047944|30</t>
  </si>
  <si>
    <t>LV|432059564|37</t>
  </si>
  <si>
    <t>LV|432059850|94</t>
  </si>
  <si>
    <t>LV|432059909|175</t>
  </si>
  <si>
    <t>LV|432059924|39</t>
  </si>
  <si>
    <t>LV|432060977|90</t>
  </si>
  <si>
    <t>LV|432062806|36</t>
  </si>
  <si>
    <t>LV|432063399|135</t>
  </si>
  <si>
    <t>LV|432066613|145</t>
  </si>
  <si>
    <t>LV|432071818|51</t>
  </si>
  <si>
    <t>LV|432074957|196</t>
  </si>
  <si>
    <t>LV|432080379|62</t>
  </si>
  <si>
    <t>LV|432085955|126</t>
  </si>
  <si>
    <t>LV|432085966|132</t>
  </si>
  <si>
    <t>LV|432096259|78</t>
  </si>
  <si>
    <t>LV|432098985|81</t>
  </si>
  <si>
    <t>LV|432102971|197</t>
  </si>
  <si>
    <t>LV|432115822|120</t>
  </si>
  <si>
    <t>LV|432120896|280</t>
  </si>
  <si>
    <t>LV|432140658|122</t>
  </si>
  <si>
    <t>LV|432140661|60</t>
  </si>
  <si>
    <t>LV|432143012|185</t>
  </si>
  <si>
    <t>LV|432151940|100</t>
  </si>
  <si>
    <t>LV|432151942|236</t>
  </si>
  <si>
    <t>LV|432154271|103</t>
  </si>
  <si>
    <t>LV|432159384|135</t>
  </si>
  <si>
    <t>LV|432187280|45</t>
  </si>
  <si>
    <t>LV|432187439|109</t>
  </si>
  <si>
    <t>LV|432188031|75</t>
  </si>
  <si>
    <t>LV|432195098|475</t>
  </si>
  <si>
    <t>LV|432203380|151</t>
  </si>
  <si>
    <t>LV|432204258|115</t>
  </si>
  <si>
    <t>LV|432205735|68</t>
  </si>
  <si>
    <t>LV|432229250|126</t>
  </si>
  <si>
    <t>LV|432240986|78</t>
  </si>
  <si>
    <t>LV|432258549|66</t>
  </si>
  <si>
    <t>LV|440007993|148</t>
  </si>
  <si>
    <t>LV|440009424|143</t>
  </si>
  <si>
    <t>LV|440014699|89</t>
  </si>
  <si>
    <t>LV|440015503|199</t>
  </si>
  <si>
    <t>LV|440021472|54</t>
  </si>
  <si>
    <t>LV|440021485|20</t>
  </si>
  <si>
    <t>LV|440026008|161</t>
  </si>
  <si>
    <t>LV|440026129|312</t>
  </si>
  <si>
    <t>LV|440038360|135</t>
  </si>
  <si>
    <t>LV|440047289|102</t>
  </si>
  <si>
    <t>LV|440050229|25</t>
  </si>
  <si>
    <t>LV|440050700|68</t>
  </si>
  <si>
    <t>LV|440053392|44</t>
  </si>
  <si>
    <t>LV|450006251|91</t>
  </si>
  <si>
    <t>LV|450010358|199</t>
  </si>
  <si>
    <t>LV|450011056|165</t>
  </si>
  <si>
    <t>LV|450032736|65</t>
  </si>
  <si>
    <t>LV|450044549|193</t>
  </si>
  <si>
    <t>LV|450045047|93</t>
  </si>
  <si>
    <t>LV|450045516|135</t>
  </si>
  <si>
    <t>LV|450045531|109</t>
  </si>
  <si>
    <t>LV|450051672|127</t>
  </si>
  <si>
    <t>LV|450059089|142</t>
  </si>
  <si>
    <t>LV|450068227|160</t>
  </si>
  <si>
    <t>LV|450082802|170</t>
  </si>
  <si>
    <t>LV|450085790|57</t>
  </si>
  <si>
    <t>LV|450100730|100</t>
  </si>
  <si>
    <t>LV|450106632|62</t>
  </si>
  <si>
    <t>LV|450106648|98</t>
  </si>
  <si>
    <t>LV|450108692|362</t>
  </si>
  <si>
    <t>LV|450142706|65</t>
  </si>
  <si>
    <t>LV|450146938|84</t>
  </si>
  <si>
    <t>LV|450160758|76</t>
  </si>
  <si>
    <t>LV|450171366|136</t>
  </si>
  <si>
    <t>LV|450185715|32</t>
  </si>
  <si>
    <t>LV|450190346|65</t>
  </si>
  <si>
    <t>LV|45399508|63</t>
  </si>
  <si>
    <t>LV|45835542|57</t>
  </si>
  <si>
    <t>LV|46234638|29</t>
  </si>
  <si>
    <t>LV|46260584|30</t>
  </si>
  <si>
    <t>LV|46933081|30</t>
  </si>
  <si>
    <t>LV|46943625|27</t>
  </si>
  <si>
    <t>LV|46943626|27</t>
  </si>
  <si>
    <t>LV|480038697|107</t>
  </si>
  <si>
    <t>LV|480209708|110</t>
  </si>
  <si>
    <t>LV|480386895|213</t>
  </si>
  <si>
    <t>LV|480415010|127</t>
  </si>
  <si>
    <t>LV|480481041|87</t>
  </si>
  <si>
    <t>LV|480482505|76</t>
  </si>
  <si>
    <t>LV|480496489|115</t>
  </si>
  <si>
    <t>LV|480549105|53</t>
  </si>
  <si>
    <t>LV|48057817|21</t>
  </si>
  <si>
    <t>LV|480706786|192</t>
  </si>
  <si>
    <t>LV|480708314|349</t>
  </si>
  <si>
    <t>LV|480738864|111</t>
  </si>
  <si>
    <t>LV|480788851|239</t>
  </si>
  <si>
    <t>LV|480808048|154</t>
  </si>
  <si>
    <t>LV|480843161|118</t>
  </si>
  <si>
    <t>LV|480845005|262</t>
  </si>
  <si>
    <t>LV|480863020|177</t>
  </si>
  <si>
    <t>LV|480963240|50</t>
  </si>
  <si>
    <t>LV|480997247|112</t>
  </si>
  <si>
    <t>LV|480998489|87</t>
  </si>
  <si>
    <t>LV|481027164|231</t>
  </si>
  <si>
    <t>LV|481141175|51</t>
  </si>
  <si>
    <t>LV|481144801|87</t>
  </si>
  <si>
    <t>LV|481146699|53</t>
  </si>
  <si>
    <t>LV|481150652|71</t>
  </si>
  <si>
    <t>LV|481182562|85</t>
  </si>
  <si>
    <t>LV|481182899|106</t>
  </si>
  <si>
    <t>LV|481222566|113</t>
  </si>
  <si>
    <t>LV|481250597|89</t>
  </si>
  <si>
    <t>LV|481265597|135</t>
  </si>
  <si>
    <t>LV|481277609|182</t>
  </si>
  <si>
    <t>LV|481310813|74</t>
  </si>
  <si>
    <t>LV|481314888|132</t>
  </si>
  <si>
    <t>LV|481366531|73</t>
  </si>
  <si>
    <t>LV|481431358|146</t>
  </si>
  <si>
    <t>LV|481434919|54</t>
  </si>
  <si>
    <t>LV|481446174|302</t>
  </si>
  <si>
    <t>LV|481455453|185</t>
  </si>
  <si>
    <t>LV|481456279|339</t>
  </si>
  <si>
    <t>LV|481456463|244</t>
  </si>
  <si>
    <t>LV|481469811|321</t>
  </si>
  <si>
    <t>LV|48148090|31</t>
  </si>
  <si>
    <t>LV|481484746|290</t>
  </si>
  <si>
    <t>LV|481494796|237</t>
  </si>
  <si>
    <t>LV|481501596|284</t>
  </si>
  <si>
    <t>LV|481513065|69</t>
  </si>
  <si>
    <t>LV|481521861|208</t>
  </si>
  <si>
    <t>LV|481522052|288</t>
  </si>
  <si>
    <t>LV|481537277|248</t>
  </si>
  <si>
    <t>LV|481537323|216</t>
  </si>
  <si>
    <t>LV|481557146|279</t>
  </si>
  <si>
    <t>LV|481559082|327</t>
  </si>
  <si>
    <t>LV|481563703|151</t>
  </si>
  <si>
    <t>LV|481566192|194</t>
  </si>
  <si>
    <t>LV|481574954|236</t>
  </si>
  <si>
    <t>LV|481586736|220</t>
  </si>
  <si>
    <t>LV|481625355|174</t>
  </si>
  <si>
    <t>LV|481625380|52</t>
  </si>
  <si>
    <t>LV|48163956|26</t>
  </si>
  <si>
    <t>LV|48163957|23</t>
  </si>
  <si>
    <t>LV|481639814|245</t>
  </si>
  <si>
    <t>LV|481639827|547</t>
  </si>
  <si>
    <t>LV|481675909|175</t>
  </si>
  <si>
    <t>LV|481700555|71</t>
  </si>
  <si>
    <t>LV|481759026|308</t>
  </si>
  <si>
    <t>LV|481780120|135</t>
  </si>
  <si>
    <t>LV|481856716|56</t>
  </si>
  <si>
    <t>LV|481861294|40</t>
  </si>
  <si>
    <t>LV|481887425|188</t>
  </si>
  <si>
    <t>LV|48188784|21</t>
  </si>
  <si>
    <t>LV|48190201|51</t>
  </si>
  <si>
    <t>LV|48190202|47</t>
  </si>
  <si>
    <t>LV|48190203|32</t>
  </si>
  <si>
    <t>LV|48190204|44</t>
  </si>
  <si>
    <t>LV|481931105|113</t>
  </si>
  <si>
    <t>LV|481934586|84</t>
  </si>
  <si>
    <t>LV|481955436|62</t>
  </si>
  <si>
    <t>LV|481956509|212</t>
  </si>
  <si>
    <t>LV|481962330|137</t>
  </si>
  <si>
    <t>LV|482006280|69</t>
  </si>
  <si>
    <t>LV|482017084|385</t>
  </si>
  <si>
    <t>LV|482027436|304</t>
  </si>
  <si>
    <t>LV|482032115|245</t>
  </si>
  <si>
    <t>LV|482073351|230</t>
  </si>
  <si>
    <t>LV|482076811|67</t>
  </si>
  <si>
    <t>LV|482082468|343</t>
  </si>
  <si>
    <t>LV|482097097|217</t>
  </si>
  <si>
    <t>LV|482126364|67</t>
  </si>
  <si>
    <t>LV|482158141|167</t>
  </si>
  <si>
    <t>LV|482166198|172</t>
  </si>
  <si>
    <t>LV|482175115|245</t>
  </si>
  <si>
    <t>LV|482181943|137</t>
  </si>
  <si>
    <t>LV|48224457|26</t>
  </si>
  <si>
    <t>LV|48264549|33</t>
  </si>
  <si>
    <t>LV|48281564|31</t>
  </si>
  <si>
    <t>LV|48300702|23</t>
  </si>
  <si>
    <t>LV|48313613|29</t>
  </si>
  <si>
    <t>LV|48358957|18</t>
  </si>
  <si>
    <t>LV|48366138|9</t>
  </si>
  <si>
    <t>LV|48366140|27</t>
  </si>
  <si>
    <t>LV|48404255|83</t>
  </si>
  <si>
    <t>LV|48420801|31</t>
  </si>
  <si>
    <t>LV|48426306|28</t>
  </si>
  <si>
    <t>LV|48460165|20</t>
  </si>
  <si>
    <t>LV|48499642|64</t>
  </si>
  <si>
    <t>LV|48528275|22</t>
  </si>
  <si>
    <t>LV|48558561|31</t>
  </si>
  <si>
    <t>LV|48565307|15</t>
  </si>
  <si>
    <t>LV|48580197|16</t>
  </si>
  <si>
    <t>LV|48588642|56</t>
  </si>
  <si>
    <t>LV|48588643|53</t>
  </si>
  <si>
    <t>LV|48611219|28</t>
  </si>
  <si>
    <t>LV|48611220|23</t>
  </si>
  <si>
    <t>LV|48612999|19</t>
  </si>
  <si>
    <t>LV|48623357|16</t>
  </si>
  <si>
    <t>LV|48623358|13</t>
  </si>
  <si>
    <t>LV|48631353|21</t>
  </si>
  <si>
    <t>LV|48648882|20</t>
  </si>
  <si>
    <t>LV|48661501|38</t>
  </si>
  <si>
    <t>LV|48667046|15</t>
  </si>
  <si>
    <t>LV|48667047|18</t>
  </si>
  <si>
    <t>LV|48670988|27</t>
  </si>
  <si>
    <t>LV|486756018|54</t>
  </si>
  <si>
    <t>LV|48699827|30</t>
  </si>
  <si>
    <t>LV|48706607|51</t>
  </si>
  <si>
    <t>LV|48733690|14</t>
  </si>
  <si>
    <t>LV|48737759|16</t>
  </si>
  <si>
    <t>LV|48738331|41</t>
  </si>
  <si>
    <t>LV|48738332|38</t>
  </si>
  <si>
    <t>LV|48741153|15</t>
  </si>
  <si>
    <t>LV|48741154|11</t>
  </si>
  <si>
    <t>LV|48748283|11</t>
  </si>
  <si>
    <t>LV|48748284|10</t>
  </si>
  <si>
    <t>LV|48762094|13</t>
  </si>
  <si>
    <t>LV|48766008|12</t>
  </si>
  <si>
    <t>LV|48769377|52</t>
  </si>
  <si>
    <t>LV|48798897|27</t>
  </si>
  <si>
    <t>LV|48804364|15</t>
  </si>
  <si>
    <t>LV|48804365|13</t>
  </si>
  <si>
    <t>LV|48811034|15</t>
  </si>
  <si>
    <t>LV|48825338|27</t>
  </si>
  <si>
    <t>LV|48828642|29</t>
  </si>
  <si>
    <t>LV|48828643|30</t>
  </si>
  <si>
    <t>LV|48839291|19</t>
  </si>
  <si>
    <t>LV|48843761|12</t>
  </si>
  <si>
    <t>LV|48850797|18</t>
  </si>
  <si>
    <t>LV|48853101|12</t>
  </si>
  <si>
    <t>LV|48858653|31</t>
  </si>
  <si>
    <t>LV|48859850|11</t>
  </si>
  <si>
    <t>LV|48872319|17</t>
  </si>
  <si>
    <t>LV|48877088|35</t>
  </si>
  <si>
    <t>LV|48880557|16</t>
  </si>
  <si>
    <t>LV|48880558|11</t>
  </si>
  <si>
    <t>LV|48886774|17</t>
  </si>
  <si>
    <t>LV|48888481|14</t>
  </si>
  <si>
    <t>LV|48918522|19</t>
  </si>
  <si>
    <t>LV|48918523|18</t>
  </si>
  <si>
    <t>LV|6127755|78</t>
  </si>
  <si>
    <t>LV|6404034|117</t>
  </si>
  <si>
    <t>LV|7602613|75</t>
  </si>
  <si>
    <t>LV|7749969|127</t>
  </si>
  <si>
    <t>LV|780164001|60</t>
  </si>
  <si>
    <t>LV|7847395|130</t>
  </si>
  <si>
    <t>LV|7862726|83</t>
  </si>
  <si>
    <t>LV|7941751|148</t>
  </si>
  <si>
    <t>LV|8061338|62</t>
  </si>
  <si>
    <t>LV|8107699|138</t>
  </si>
  <si>
    <t>LV|8109810|168</t>
  </si>
  <si>
    <t>LV|8133825|71</t>
  </si>
  <si>
    <t>LV|8212413|127</t>
  </si>
  <si>
    <t>LV|8216919|202</t>
  </si>
  <si>
    <t>LV|8220819|111</t>
  </si>
  <si>
    <t>LV|8222966|138</t>
  </si>
  <si>
    <t>LV|8229663|98</t>
  </si>
  <si>
    <t>LV|8241354|56</t>
  </si>
  <si>
    <t>LV|8250710|272</t>
  </si>
  <si>
    <t>LV|8256595|91</t>
  </si>
  <si>
    <t>LV|8272332|57</t>
  </si>
  <si>
    <t>LV|8283573|96</t>
  </si>
  <si>
    <t>LV|8296294|76</t>
  </si>
  <si>
    <t>LV|8326955|86</t>
  </si>
  <si>
    <t>LV|8342611|221</t>
  </si>
  <si>
    <t>LV|8343165|63</t>
  </si>
  <si>
    <t>LV|8344421|103</t>
  </si>
  <si>
    <t>LV|838572907|43</t>
  </si>
  <si>
    <t>LV|8446009|159</t>
  </si>
  <si>
    <t>LV|8478455|25</t>
  </si>
  <si>
    <t>LV|8481218|260</t>
  </si>
  <si>
    <t>LV|8490708|232</t>
  </si>
  <si>
    <t>LV|8544486|154</t>
  </si>
  <si>
    <t>LV|8548247|125</t>
  </si>
  <si>
    <t>LV|8680330|69</t>
  </si>
  <si>
    <t>LV|8703424|280</t>
  </si>
  <si>
    <t>LV|8738385|126</t>
  </si>
  <si>
    <t>LV|8756132|125</t>
  </si>
  <si>
    <t>LV|8782745|154</t>
  </si>
  <si>
    <t>LV|8789592|143</t>
  </si>
  <si>
    <t>LV|8811254|268</t>
  </si>
  <si>
    <t>LV|8818126|157</t>
  </si>
  <si>
    <t>LV|8829037|273</t>
  </si>
  <si>
    <t>LV|8829048|285</t>
  </si>
  <si>
    <t>LV|8852102|124</t>
  </si>
  <si>
    <t>LV|8854604|240</t>
  </si>
  <si>
    <t>LV|8869218|366</t>
  </si>
  <si>
    <t>LV|8880579|114</t>
  </si>
  <si>
    <t>LV|8882215|117</t>
  </si>
  <si>
    <t>LV|8882515|254</t>
  </si>
  <si>
    <t>LV|8890749|121</t>
  </si>
  <si>
    <t>LV|8913073|303</t>
  </si>
  <si>
    <t>LV|8957818|314</t>
  </si>
  <si>
    <t>LV|9039862|238</t>
  </si>
  <si>
    <t>LV|9046945|174</t>
  </si>
  <si>
    <t>LV|9062517|160</t>
  </si>
  <si>
    <t>LV|9136129|261</t>
  </si>
  <si>
    <t>LV|9140038|59</t>
  </si>
  <si>
    <t>LV|9154753|65</t>
  </si>
  <si>
    <t>LV|9158830|65</t>
  </si>
  <si>
    <t>LV|9166261|245</t>
  </si>
  <si>
    <t>LV|9177407|175</t>
  </si>
  <si>
    <t>LV|9190921|120</t>
  </si>
  <si>
    <t>LV|9190922|227</t>
  </si>
  <si>
    <t>LV|9204904|180</t>
  </si>
  <si>
    <t>LV|9213394|208</t>
  </si>
  <si>
    <t>LV|9218035|197</t>
  </si>
  <si>
    <t>LV|9242589|326</t>
  </si>
  <si>
    <t>LV|9284243|109</t>
  </si>
  <si>
    <t>LV|9291296|147</t>
  </si>
  <si>
    <t>LV|9405695|155</t>
  </si>
  <si>
    <t>LV|9422037|61</t>
  </si>
  <si>
    <t>LV|9462657|107</t>
  </si>
  <si>
    <t>LV|9463241|101</t>
  </si>
  <si>
    <t>LV|9467486|144</t>
  </si>
  <si>
    <t>LV|9473442|61</t>
  </si>
  <si>
    <t>LV|9489159|109</t>
  </si>
  <si>
    <t>LV|9495263|114</t>
  </si>
  <si>
    <t>LV|9495432|105</t>
  </si>
  <si>
    <t>LV|9495635|155</t>
  </si>
  <si>
    <t>LV|9498818|69</t>
  </si>
  <si>
    <t>LV|9498823|56</t>
  </si>
  <si>
    <t>LV|9504112|91</t>
  </si>
  <si>
    <t>LV|9516700|137</t>
  </si>
  <si>
    <t>LV|9517947|66</t>
  </si>
  <si>
    <t>LV|9571556|208</t>
  </si>
  <si>
    <t>LV|9572420|214</t>
  </si>
  <si>
    <t>LV|9574788|93</t>
  </si>
  <si>
    <t>LV|9576230|191</t>
  </si>
  <si>
    <t>LV|9577920|119</t>
  </si>
  <si>
    <t>LV|9578091|122</t>
  </si>
  <si>
    <t>LV|9593869|260</t>
  </si>
  <si>
    <t>LV|9608537|294</t>
  </si>
  <si>
    <t>LV|9619674|45</t>
  </si>
  <si>
    <t>LV|9620684|206</t>
  </si>
  <si>
    <t>LV|9646665|147</t>
  </si>
  <si>
    <t>LV|9649506|134</t>
  </si>
  <si>
    <t>LV|9657397|104</t>
  </si>
  <si>
    <t>LV|9663294|187</t>
  </si>
  <si>
    <t>LV|9678191|93</t>
  </si>
  <si>
    <t>LV|9680772|133</t>
  </si>
  <si>
    <t>LV|9683365|59</t>
  </si>
  <si>
    <t>LV|9687036|102</t>
  </si>
  <si>
    <t>LV|9690053|70</t>
  </si>
  <si>
    <t>LV|9692209|242</t>
  </si>
  <si>
    <t>LV|9694081|122</t>
  </si>
  <si>
    <t>LV|9696254|77</t>
  </si>
  <si>
    <t>LV|9699545|94</t>
  </si>
  <si>
    <t>LV|9703979|265</t>
  </si>
  <si>
    <t>LV|9704564|93</t>
  </si>
  <si>
    <t>LV|9705085|72</t>
  </si>
  <si>
    <t>LV|9707719|173</t>
  </si>
  <si>
    <t>LV|9726551|189</t>
  </si>
  <si>
    <t>LV|9727251|173</t>
  </si>
  <si>
    <t>LV|9727304|169</t>
  </si>
  <si>
    <t>LV|9735600|266</t>
  </si>
  <si>
    <t>LV|9739469|148</t>
  </si>
  <si>
    <t>LV|9751410|158</t>
  </si>
  <si>
    <t>LV|9762713|93</t>
  </si>
  <si>
    <t>LV|9762714|72</t>
  </si>
  <si>
    <t>LV|9788114|22</t>
  </si>
  <si>
    <t>LV|9792583|143</t>
  </si>
  <si>
    <t>LV|9792897|141</t>
  </si>
  <si>
    <t>LV|9803743|174</t>
  </si>
  <si>
    <t>LV|9807392|181</t>
  </si>
  <si>
    <t>LV|9810239|302</t>
  </si>
  <si>
    <t>LV|9817862|205</t>
  </si>
  <si>
    <t>LV|9824711|74</t>
  </si>
  <si>
    <t>LV|9862725|88</t>
  </si>
  <si>
    <t>LV|9867238|125</t>
  </si>
  <si>
    <t>LV|9889322|127</t>
  </si>
  <si>
    <t>LV|9923459|176</t>
  </si>
  <si>
    <t>SV|1004225|86</t>
  </si>
  <si>
    <t>SV|1006985|191</t>
  </si>
  <si>
    <t>SV|1011937|18</t>
  </si>
  <si>
    <t>SV|1016855|144</t>
  </si>
  <si>
    <t>SV|1019101|128</t>
  </si>
  <si>
    <t>SV|1031411|18</t>
  </si>
  <si>
    <t>SV|1045034|197</t>
  </si>
  <si>
    <t>SV|1049700|635</t>
  </si>
  <si>
    <t>SV|1070847|209</t>
  </si>
  <si>
    <t>SV|1073315|227</t>
  </si>
  <si>
    <t>SV|1080431|121</t>
  </si>
  <si>
    <t>SV|1083017|70</t>
  </si>
  <si>
    <t>SV|11004298|109</t>
  </si>
  <si>
    <t>SV|1445324|134</t>
  </si>
  <si>
    <t>SV|1448363|117</t>
  </si>
  <si>
    <t>SV|1453843|74</t>
  </si>
  <si>
    <t>SV|1467416|193</t>
  </si>
  <si>
    <t>SV|1468778|105</t>
  </si>
  <si>
    <t>SV|1627051|133</t>
  </si>
  <si>
    <t>SV|1905621|286</t>
  </si>
  <si>
    <t>SV|1919972|80</t>
  </si>
  <si>
    <t>SV|1921997|223</t>
  </si>
  <si>
    <t>SV|1922031|250</t>
  </si>
  <si>
    <t>SV|1925290|165</t>
  </si>
  <si>
    <t>SV|1942793|183</t>
  </si>
  <si>
    <t>SV|1953462|222</t>
  </si>
  <si>
    <t>SV|1966226|127</t>
  </si>
  <si>
    <t>SV|1967241|196</t>
  </si>
  <si>
    <t>SV|1967356|121</t>
  </si>
  <si>
    <t>SV|1970738|143</t>
  </si>
  <si>
    <t>SV|1981821|93</t>
  </si>
  <si>
    <t>SV|1982876|56</t>
  </si>
  <si>
    <t>SV|2201524|90</t>
  </si>
  <si>
    <t>SV|2235809|84</t>
  </si>
  <si>
    <t>SV|2236321|56</t>
  </si>
  <si>
    <t>SV|2247231|92</t>
  </si>
  <si>
    <t>SV|2264168|139</t>
  </si>
  <si>
    <t>SV|2933571|173</t>
  </si>
  <si>
    <t>SV|410167201|124</t>
  </si>
  <si>
    <t>SV|410311848|108</t>
  </si>
  <si>
    <t>SV|410600757|66</t>
  </si>
  <si>
    <t>SV|410611743|34</t>
  </si>
  <si>
    <t>SV|410620714|59</t>
  </si>
  <si>
    <t>SV|410644299|55</t>
  </si>
  <si>
    <t>SV|410714930|108</t>
  </si>
  <si>
    <t>SV|410767095|203</t>
  </si>
  <si>
    <t>SV|410770431|131</t>
  </si>
  <si>
    <t>SV|410781660|251</t>
  </si>
  <si>
    <t>SV|410788366|245</t>
  </si>
  <si>
    <t>SV|410841887|133</t>
  </si>
  <si>
    <t>SV|410878027|91</t>
  </si>
  <si>
    <t>SV|410904316|172</t>
  </si>
  <si>
    <t>SV|410922424|148</t>
  </si>
  <si>
    <t>SV|410951685|38</t>
  </si>
  <si>
    <t>SV|410964856|101</t>
  </si>
  <si>
    <t>SV|413115235|59</t>
  </si>
  <si>
    <t>SV|413147920|71</t>
  </si>
  <si>
    <t>SV|413229777|186</t>
  </si>
  <si>
    <t>SV|413320456|47</t>
  </si>
  <si>
    <t>SV|413400879|123</t>
  </si>
  <si>
    <t>SV|413478064|145</t>
  </si>
  <si>
    <t>SV|413501058|286</t>
  </si>
  <si>
    <t>SV|413534636|107</t>
  </si>
  <si>
    <t>SV|413554022|125</t>
  </si>
  <si>
    <t>SV|413579566|137</t>
  </si>
  <si>
    <t>SV|413621306|251</t>
  </si>
  <si>
    <t>SV|413718947|155</t>
  </si>
  <si>
    <t>SV|413719147|210</t>
  </si>
  <si>
    <t>SV|413749191|254</t>
  </si>
  <si>
    <t>SV|413767127|207</t>
  </si>
  <si>
    <t>SV|413779876|124</t>
  </si>
  <si>
    <t>SV|413780379|51</t>
  </si>
  <si>
    <t>SV|413780595|279</t>
  </si>
  <si>
    <t>SV|413780745|62</t>
  </si>
  <si>
    <t>SV|413923324|138</t>
  </si>
  <si>
    <t>SV|413969248|65</t>
  </si>
  <si>
    <t>SV|416221809|166</t>
  </si>
  <si>
    <t>SV|416225458|101</t>
  </si>
  <si>
    <t>SV|416323691|130</t>
  </si>
  <si>
    <t>SV|416351520|87</t>
  </si>
  <si>
    <t>SV|416367811|340</t>
  </si>
  <si>
    <t>SV|416406121|78</t>
  </si>
  <si>
    <t>SV|416468350|29</t>
  </si>
  <si>
    <t>SV|416472711|105</t>
  </si>
  <si>
    <t>SV|416618254|387</t>
  </si>
  <si>
    <t>SV|416653916|523</t>
  </si>
  <si>
    <t>SV|416684649|93</t>
  </si>
  <si>
    <t>SV|416829014|179</t>
  </si>
  <si>
    <t>SV|416845233|270</t>
  </si>
  <si>
    <t>SV|416846952|168</t>
  </si>
  <si>
    <t>SV|416861138|245</t>
  </si>
  <si>
    <t>SV|416906686|151</t>
  </si>
  <si>
    <t>SV|416937214|196</t>
  </si>
  <si>
    <t>SV|416937263|74</t>
  </si>
  <si>
    <t>SV|418316613|131</t>
  </si>
  <si>
    <t>SV|418344704|254</t>
  </si>
  <si>
    <t>SV|418368145|494</t>
  </si>
  <si>
    <t>SV|418417232|108</t>
  </si>
  <si>
    <t>SV|418431967|25</t>
  </si>
  <si>
    <t>SV|418445590|126</t>
  </si>
  <si>
    <t>SV|418486121|156</t>
  </si>
  <si>
    <t>SV|418490391|127</t>
  </si>
  <si>
    <t>SV|418516588|258</t>
  </si>
  <si>
    <t>SV|418516883|134</t>
  </si>
  <si>
    <t>SV|418521967|90</t>
  </si>
  <si>
    <t>SV|418650620|161</t>
  </si>
  <si>
    <t>SV|418679684|30</t>
  </si>
  <si>
    <t>SV|418744204|247</t>
  </si>
  <si>
    <t>SV|418776910|93</t>
  </si>
  <si>
    <t>SV|418783751|80</t>
  </si>
  <si>
    <t>SV|418808126|119</t>
  </si>
  <si>
    <t>SV|418821069|83</t>
  </si>
  <si>
    <t>SV|418846470|106</t>
  </si>
  <si>
    <t>SV|418859806|137</t>
  </si>
  <si>
    <t>SV|418874851|197</t>
  </si>
  <si>
    <t>SV|418892057|307</t>
  </si>
  <si>
    <t>SV|418912032|178</t>
  </si>
  <si>
    <t>SV|418935608|207</t>
  </si>
  <si>
    <t>SV|418969249|88</t>
  </si>
  <si>
    <t>SV|418976833|240</t>
  </si>
  <si>
    <t>SV|418983904|120</t>
  </si>
  <si>
    <t>SV|427002391|133</t>
  </si>
  <si>
    <t>SV|427139717|81</t>
  </si>
  <si>
    <t>SV|427147415|166</t>
  </si>
  <si>
    <t>SV|427165575|71</t>
  </si>
  <si>
    <t>SV|427171344|250</t>
  </si>
  <si>
    <t>SV|427174784|136</t>
  </si>
  <si>
    <t>SV|427192350|130</t>
  </si>
  <si>
    <t>SV|427193731|31</t>
  </si>
  <si>
    <t>SV|427207169|233</t>
  </si>
  <si>
    <t>SV|427221113|39</t>
  </si>
  <si>
    <t>SV|427253675|105</t>
  </si>
  <si>
    <t>SV|427266500|161</t>
  </si>
  <si>
    <t>SV|427344789|333</t>
  </si>
  <si>
    <t>SV|427358174|185</t>
  </si>
  <si>
    <t>SV|427359506|71</t>
  </si>
  <si>
    <t>SV|427360998|133</t>
  </si>
  <si>
    <t>SV|427363458|164</t>
  </si>
  <si>
    <t>SV|427372207|174</t>
  </si>
  <si>
    <t>SV|427452237|52</t>
  </si>
  <si>
    <t>SV|427455524|96</t>
  </si>
  <si>
    <t>SV|427465527|168</t>
  </si>
  <si>
    <t>SV|427471413|61</t>
  </si>
  <si>
    <t>SV|427476288|134</t>
  </si>
  <si>
    <t>SV|427521026|112</t>
  </si>
  <si>
    <t>SV|427539858|150</t>
  </si>
  <si>
    <t>SV|427559907|61</t>
  </si>
  <si>
    <t>SV|427606307|80</t>
  </si>
  <si>
    <t>SV|427611044|46</t>
  </si>
  <si>
    <t>SV|427626717|67</t>
  </si>
  <si>
    <t>SV|427642321|92</t>
  </si>
  <si>
    <t>SV|427662641|730</t>
  </si>
  <si>
    <t>SV|427679835|123</t>
  </si>
  <si>
    <t>SV|427682344|46</t>
  </si>
  <si>
    <t>SV|427694027|205</t>
  </si>
  <si>
    <t>SV|427718177|84</t>
  </si>
  <si>
    <t>SV|427734060|82</t>
  </si>
  <si>
    <t>SV|427755446|185</t>
  </si>
  <si>
    <t>SV|427760219|72</t>
  </si>
  <si>
    <t>SV|427770988|83</t>
  </si>
  <si>
    <t>SV|427845402|210</t>
  </si>
  <si>
    <t>SV|427859148|39</t>
  </si>
  <si>
    <t>SV|427860145|415</t>
  </si>
  <si>
    <t>SV|427871531|267</t>
  </si>
  <si>
    <t>SV|427890189|371</t>
  </si>
  <si>
    <t>SV|427924877|188</t>
  </si>
  <si>
    <t>SV|427936962|123</t>
  </si>
  <si>
    <t>SV|427950352|58</t>
  </si>
  <si>
    <t>SV|427971324|107</t>
  </si>
  <si>
    <t>SV|428016517|121</t>
  </si>
  <si>
    <t>SV|428057380|124</t>
  </si>
  <si>
    <t>SV|428064465|109</t>
  </si>
  <si>
    <t>SV|428088440|520</t>
  </si>
  <si>
    <t>SV|428102189|105</t>
  </si>
  <si>
    <t>SV|428102282|75</t>
  </si>
  <si>
    <t>SV|428144490|103</t>
  </si>
  <si>
    <t>SV|428174330|56</t>
  </si>
  <si>
    <t>SV|428175628|275</t>
  </si>
  <si>
    <t>SV|428177553|163</t>
  </si>
  <si>
    <t>SV|428183565|143</t>
  </si>
  <si>
    <t>SV|428189041|151</t>
  </si>
  <si>
    <t>SV|428249352|110</t>
  </si>
  <si>
    <t>SV|428284540|345</t>
  </si>
  <si>
    <t>SV|428292093|292</t>
  </si>
  <si>
    <t>SV|428315155|246</t>
  </si>
  <si>
    <t>SV|428333944|130</t>
  </si>
  <si>
    <t>SV|428334190|91</t>
  </si>
  <si>
    <t>SV|428348487|142</t>
  </si>
  <si>
    <t>SV|428362477|230</t>
  </si>
  <si>
    <t>SV|428394865|116</t>
  </si>
  <si>
    <t>SV|428397617|207</t>
  </si>
  <si>
    <t>SV|428428079|143</t>
  </si>
  <si>
    <t>SV|428462307|86</t>
  </si>
  <si>
    <t>SV|428467107|64</t>
  </si>
  <si>
    <t>SV|428472736|16</t>
  </si>
  <si>
    <t>SV|428534357|108</t>
  </si>
  <si>
    <t>SV|428536049|163</t>
  </si>
  <si>
    <t>SV|428579034|85</t>
  </si>
  <si>
    <t>SV|428584203|102</t>
  </si>
  <si>
    <t>SV|428683382|204</t>
  </si>
  <si>
    <t>SV|428684951|33</t>
  </si>
  <si>
    <t>SV|428746913|201</t>
  </si>
  <si>
    <t>SV|428766184|160</t>
  </si>
  <si>
    <t>SV|428773625|80</t>
  </si>
  <si>
    <t>SV|428780653|117</t>
  </si>
  <si>
    <t>SV|428785801|31</t>
  </si>
  <si>
    <t>SV|428821103|105</t>
  </si>
  <si>
    <t>SV|428827389|116</t>
  </si>
  <si>
    <t>SV|428864333|61</t>
  </si>
  <si>
    <t>SV|428877023|137</t>
  </si>
  <si>
    <t>SV|428919279|161</t>
  </si>
  <si>
    <t>SV|428931070|103</t>
  </si>
  <si>
    <t>SV|428942399|50</t>
  </si>
  <si>
    <t>SV|428961352|79</t>
  </si>
  <si>
    <t>SV|4612580|122</t>
  </si>
  <si>
    <t>SV|4615268|134</t>
  </si>
  <si>
    <t>SV|4615688|165</t>
  </si>
  <si>
    <t>SV|4660645|245</t>
  </si>
  <si>
    <t>SV|4660693|312</t>
  </si>
  <si>
    <t>SV|4662049|329</t>
  </si>
  <si>
    <t>SV|4662329|467</t>
  </si>
  <si>
    <t>SV|4662376|241</t>
  </si>
  <si>
    <t>SV|4662395|409</t>
  </si>
  <si>
    <t>SV|4667104|141</t>
  </si>
  <si>
    <t>SV|4677322|154</t>
  </si>
  <si>
    <t>SV|4687724|109</t>
  </si>
  <si>
    <t>SV|4695960|70</t>
  </si>
  <si>
    <t>SV|486019702|127</t>
  </si>
  <si>
    <t>SV|486040553|97</t>
  </si>
  <si>
    <t>SV|486042134|263</t>
  </si>
  <si>
    <t>SV|486060983|53</t>
  </si>
  <si>
    <t>SV|486062539|340</t>
  </si>
  <si>
    <t>SV|486080106|322</t>
  </si>
  <si>
    <t>SV|486080108|318</t>
  </si>
  <si>
    <t>SV|486097590|186</t>
  </si>
  <si>
    <t>SV|486110847|54</t>
  </si>
  <si>
    <t>SV|486114349|460</t>
  </si>
  <si>
    <t>SV|486137010|154</t>
  </si>
  <si>
    <t>SV|486181679|163</t>
  </si>
  <si>
    <t>SV|486181745|206</t>
  </si>
  <si>
    <t>SV|486197151|210</t>
  </si>
  <si>
    <t>SV|486231290|275</t>
  </si>
  <si>
    <t>SV|486254283|168</t>
  </si>
  <si>
    <t>SV|486267196|84</t>
  </si>
  <si>
    <t>SV|486290369|227</t>
  </si>
  <si>
    <t>SV|486297801|152</t>
  </si>
  <si>
    <t>SV|486301629|25</t>
  </si>
  <si>
    <t>SV|486324849|100</t>
  </si>
  <si>
    <t>SV|486405850|107</t>
  </si>
  <si>
    <t>SV|486406213|47</t>
  </si>
  <si>
    <t>SV|486408239|115</t>
  </si>
  <si>
    <t>SV|486415009|98</t>
  </si>
  <si>
    <t>SV|486458275|116</t>
  </si>
  <si>
    <t>SV|486469218|87</t>
  </si>
  <si>
    <t>SV|486498091|119</t>
  </si>
  <si>
    <t>SV|486516037|52</t>
  </si>
  <si>
    <t>SV|486536186|122</t>
  </si>
  <si>
    <t>SV|486586595|127</t>
  </si>
  <si>
    <t>SV|486623445|138</t>
  </si>
  <si>
    <t>SV|486630154|120</t>
  </si>
  <si>
    <t>SV|486645187|130</t>
  </si>
  <si>
    <t>SV|486681721|108</t>
  </si>
  <si>
    <t>SV|486682246|120</t>
  </si>
  <si>
    <t>SV|486688972|211</t>
  </si>
  <si>
    <t>SV|486700976|75</t>
  </si>
  <si>
    <t>SV|486706963|85</t>
  </si>
  <si>
    <t>SV|486707470|117</t>
  </si>
  <si>
    <t>SV|486744181|211</t>
  </si>
  <si>
    <t>SV|486746971|254</t>
  </si>
  <si>
    <t>SV|486757644|140</t>
  </si>
  <si>
    <t>SV|486823230|93</t>
  </si>
  <si>
    <t>SV|486828189|39</t>
  </si>
  <si>
    <t>SV|486832761|343</t>
  </si>
  <si>
    <t>SV|486871438|332</t>
  </si>
  <si>
    <t>SV|486873105|39</t>
  </si>
  <si>
    <t>SV|486876731|79</t>
  </si>
  <si>
    <t>SV|486905123|212</t>
  </si>
  <si>
    <t>SV|486936535|149</t>
  </si>
  <si>
    <t>SV|486960086|226</t>
  </si>
  <si>
    <t>SV|486961977|164</t>
  </si>
  <si>
    <t>SV|486980586|145</t>
  </si>
  <si>
    <t>SV|486990235|70</t>
  </si>
  <si>
    <t>SV|486990771|109</t>
  </si>
  <si>
    <t>SV|487000650|96</t>
  </si>
  <si>
    <t>SV|487015138|80</t>
  </si>
  <si>
    <t>SV|487059282|214</t>
  </si>
  <si>
    <t>SV|487074134|148</t>
  </si>
  <si>
    <t>SV|487082541|269</t>
  </si>
  <si>
    <t>SV|487098994|99</t>
  </si>
  <si>
    <t>SV|487139277|90</t>
  </si>
  <si>
    <t>SV|4908208|214</t>
  </si>
  <si>
    <t>SV|4920899|153</t>
  </si>
  <si>
    <t>SV|4922185|74</t>
  </si>
  <si>
    <t>SV|4923880|73</t>
  </si>
  <si>
    <t>SV|4927848|97</t>
  </si>
  <si>
    <t>SV|4929874|217</t>
  </si>
  <si>
    <t>SV|4936107|220</t>
  </si>
  <si>
    <t>SV|4938159|98</t>
  </si>
  <si>
    <t>SV|4938250|99</t>
  </si>
  <si>
    <t>SV|4941089|225</t>
  </si>
  <si>
    <t>SV|4943246|99</t>
  </si>
  <si>
    <t>SV|4955102|82</t>
  </si>
  <si>
    <t>SV|4961287|53</t>
  </si>
  <si>
    <t>SV|4986937|158</t>
  </si>
  <si>
    <t>SV|4994698|167</t>
  </si>
  <si>
    <t>SV|4998815|112</t>
  </si>
  <si>
    <t>SV|5009115|207</t>
  </si>
  <si>
    <t>SV|5017793|118</t>
  </si>
  <si>
    <t>SV|5020084|41</t>
  </si>
  <si>
    <t>SV|5057061|76</t>
  </si>
  <si>
    <t>SV|5061684|86</t>
  </si>
  <si>
    <t>SV|5065257|101</t>
  </si>
  <si>
    <t>SV|5081045|39</t>
  </si>
  <si>
    <t>SV|5087045|167</t>
  </si>
  <si>
    <t>SV|5089416|190</t>
  </si>
  <si>
    <t>SV|5097462|110</t>
  </si>
  <si>
    <t>SV|60000823|116</t>
  </si>
  <si>
    <t>SV|60050231|63</t>
  </si>
  <si>
    <t>SV|60103725|157</t>
  </si>
  <si>
    <t>SV|60175065|109</t>
  </si>
  <si>
    <t>SV|60260024|67</t>
  </si>
  <si>
    <t>SV|60267433|54</t>
  </si>
  <si>
    <t>SV|60454416|50</t>
  </si>
  <si>
    <t>SV|60489001|732</t>
  </si>
  <si>
    <t>SV|60527260|40</t>
  </si>
  <si>
    <t>SV|60539777|138</t>
  </si>
  <si>
    <t>SV|60619362|120</t>
  </si>
  <si>
    <t>SV|60742243|63</t>
  </si>
  <si>
    <t>SV|60848507|103</t>
  </si>
  <si>
    <t>SV|60922587|191</t>
  </si>
  <si>
    <t>SV|60951419|80</t>
  </si>
  <si>
    <t>SV|60951686|95</t>
  </si>
  <si>
    <t>SV|60975481|52</t>
  </si>
  <si>
    <t>SV|60977223|114</t>
  </si>
  <si>
    <t>SV|61098193|62</t>
  </si>
  <si>
    <t>SV|61098194|55</t>
  </si>
  <si>
    <t>SV|61113657|83</t>
  </si>
  <si>
    <t>SV|61113658|59</t>
  </si>
  <si>
    <t>SV|61144700|115</t>
  </si>
  <si>
    <t>SV|61188338|75</t>
  </si>
  <si>
    <t>SV|61340394|54</t>
  </si>
  <si>
    <t>SV|61392256|63</t>
  </si>
  <si>
    <t>SV|61398301|89</t>
  </si>
  <si>
    <t>SV|61398302|114</t>
  </si>
  <si>
    <t>SV|61398303|106</t>
  </si>
  <si>
    <t>SV|61496146|196</t>
  </si>
  <si>
    <t>SV|61533043|87</t>
  </si>
  <si>
    <t>SV|61562118|115</t>
  </si>
  <si>
    <t>SV|61564438|86</t>
  </si>
  <si>
    <t>SV|61567992|82</t>
  </si>
  <si>
    <t>SV|61567993|68</t>
  </si>
  <si>
    <t>SV|61570129|73</t>
  </si>
  <si>
    <t>SV|61570130|55</t>
  </si>
  <si>
    <t>SV|61649683|219</t>
  </si>
  <si>
    <t>SV|61652949|82</t>
  </si>
  <si>
    <t>SV|61658108|136</t>
  </si>
  <si>
    <t>SV|61665705|75</t>
  </si>
  <si>
    <t>SV|61665706|43</t>
  </si>
  <si>
    <t>SV|61668934|79</t>
  </si>
  <si>
    <t>SV|61678597|70</t>
  </si>
  <si>
    <t>SV|61701529|105</t>
  </si>
  <si>
    <t>SV|61701530|96</t>
  </si>
  <si>
    <t>SV|61712522|143</t>
  </si>
  <si>
    <t>SV|61712524|116</t>
  </si>
  <si>
    <t>SV|61730714|65</t>
  </si>
  <si>
    <t>SV|61736339|86</t>
  </si>
  <si>
    <t>SV|61749745|177</t>
  </si>
  <si>
    <t>SV|61765805|82</t>
  </si>
  <si>
    <t>SV|61765806|67</t>
  </si>
  <si>
    <t>SV|61772151|92</t>
  </si>
  <si>
    <t>SV|61794465|78</t>
  </si>
  <si>
    <t>SV|61811442|173</t>
  </si>
  <si>
    <t>SV|61894435|73</t>
  </si>
  <si>
    <t>SV|61894436|83</t>
  </si>
  <si>
    <t>SV|61905765|85</t>
  </si>
  <si>
    <t>SV|61905766|105</t>
  </si>
  <si>
    <t>SV|61908827|105</t>
  </si>
  <si>
    <t>SV|61933825|248</t>
  </si>
  <si>
    <t>SV|61933826|221</t>
  </si>
  <si>
    <t>SV|61936968|89</t>
  </si>
  <si>
    <t>SV|61949072|156</t>
  </si>
  <si>
    <t>SV|61969225|105</t>
  </si>
  <si>
    <t>SV|61973655|64</t>
  </si>
  <si>
    <t>SV|61990990|86</t>
  </si>
  <si>
    <t>SV|61990991|84</t>
  </si>
  <si>
    <t>SV|61993113|101</t>
  </si>
  <si>
    <t>SV|61993114|92</t>
  </si>
  <si>
    <t>SV|61997057|244</t>
  </si>
  <si>
    <t>SV|61998532|83</t>
  </si>
  <si>
    <t>SV|62032075|345</t>
  </si>
  <si>
    <t>SV|62074861|133</t>
  </si>
  <si>
    <t>SV|62097242|153</t>
  </si>
  <si>
    <t>SV|62112263|109</t>
  </si>
  <si>
    <t>SV|62593706|156</t>
  </si>
  <si>
    <t>SV|637315|137</t>
  </si>
  <si>
    <t>SV|64025874|473</t>
  </si>
  <si>
    <t>SV|64046594|192</t>
  </si>
  <si>
    <t>SV|64108897|161</t>
  </si>
  <si>
    <t>SV|64108898|102</t>
  </si>
  <si>
    <t>SV|64128018|77</t>
  </si>
  <si>
    <t>SV|65041562|279</t>
  </si>
  <si>
    <t>SV|65245177|159</t>
  </si>
  <si>
    <t>SV|65365175|128</t>
  </si>
  <si>
    <t>SV|65365814|92</t>
  </si>
  <si>
    <t>SV|65487508|87</t>
  </si>
  <si>
    <t>SV|65492147|96</t>
  </si>
  <si>
    <t>SV|65560259|47</t>
  </si>
  <si>
    <t>SV|65609698|97</t>
  </si>
  <si>
    <t>SV|66011908|87</t>
  </si>
  <si>
    <t>SV|66015176|423</t>
  </si>
  <si>
    <t>SV|66016535|77</t>
  </si>
  <si>
    <t>SV|66060003|113</t>
  </si>
  <si>
    <t>SV|66060004|67</t>
  </si>
  <si>
    <t>SV|66069207|114</t>
  </si>
  <si>
    <t>SV|66113438|193</t>
  </si>
  <si>
    <t>SV|66115114|67</t>
  </si>
  <si>
    <t>SV|66115115|67</t>
  </si>
  <si>
    <t>SV|66630798|90</t>
  </si>
  <si>
    <t>SV|66645890|61</t>
  </si>
  <si>
    <t>SV|67242411|93</t>
  </si>
  <si>
    <t>SV|67273680|211</t>
  </si>
  <si>
    <t>SV|67443642|289</t>
  </si>
  <si>
    <t>SV|67525139|90</t>
  </si>
  <si>
    <t>SV|67570228|58</t>
  </si>
  <si>
    <t>SV|67714347|88</t>
  </si>
  <si>
    <t>SV|67739166|258</t>
  </si>
  <si>
    <t>SV|67796638|171</t>
  </si>
  <si>
    <t>SV|67796639|189</t>
  </si>
  <si>
    <t>SV|67798679|221</t>
  </si>
  <si>
    <t>SV|67835030|104</t>
  </si>
  <si>
    <t>SV|67840685|64</t>
  </si>
  <si>
    <t>SV|67840686|70</t>
  </si>
  <si>
    <t>SV|67856952|201</t>
  </si>
  <si>
    <t>SV|67860264|160</t>
  </si>
  <si>
    <t>SV|67881592|160</t>
  </si>
  <si>
    <t>SV|67887638|86</t>
  </si>
  <si>
    <t>SV|67990610|98</t>
  </si>
  <si>
    <t>SV|67990611|80</t>
  </si>
  <si>
    <t>SV|67990661|64</t>
  </si>
  <si>
    <t>SV|68024685|107</t>
  </si>
  <si>
    <t>SV|68024686|104</t>
  </si>
  <si>
    <t>SV|68024687|82</t>
  </si>
  <si>
    <t>SV|68025386|100</t>
  </si>
  <si>
    <t>SV|68091175|65</t>
  </si>
  <si>
    <t>SV|68091176|64</t>
  </si>
  <si>
    <t>SV|68092007|165</t>
  </si>
  <si>
    <t>SV|68092008|82</t>
  </si>
  <si>
    <t>SV|68097442|34</t>
  </si>
  <si>
    <t>SV|68132538|116</t>
  </si>
  <si>
    <t>SV|68224676|133</t>
  </si>
  <si>
    <t>SV|68241658|102</t>
  </si>
  <si>
    <t>SV|68241659|91</t>
  </si>
  <si>
    <t>SV|68242933|160</t>
  </si>
  <si>
    <t>SV|68247660|541</t>
  </si>
  <si>
    <t>SV|68257253|294</t>
  </si>
  <si>
    <t>SV|68312322|130</t>
  </si>
  <si>
    <t>SV|68343667|92</t>
  </si>
  <si>
    <t>SV|68343668|88</t>
  </si>
  <si>
    <t>SV|68347985|95</t>
  </si>
  <si>
    <t>SV|68454482|114</t>
  </si>
  <si>
    <t>SV|68454483|91</t>
  </si>
  <si>
    <t>SV|68486862|169</t>
  </si>
  <si>
    <t>SV|68486863|141</t>
  </si>
  <si>
    <t>SV|68487753|175</t>
  </si>
  <si>
    <t>SV|68506082|120</t>
  </si>
  <si>
    <t>SV|68512955|52</t>
  </si>
  <si>
    <t>SV|68576991|83</t>
  </si>
  <si>
    <t>SV|68577160|103</t>
  </si>
  <si>
    <t>SV|68611326|155</t>
  </si>
  <si>
    <t>SV|68611327|88</t>
  </si>
  <si>
    <t>SV|68643919|151</t>
  </si>
  <si>
    <t>SV|68662536|147</t>
  </si>
  <si>
    <t>SV|68686250|95</t>
  </si>
  <si>
    <t>SV|68749367|124</t>
  </si>
  <si>
    <t>SV|68777561|164</t>
  </si>
  <si>
    <t>SV|68777562|114</t>
  </si>
  <si>
    <t>SV|68809528|253</t>
  </si>
  <si>
    <t>SV|68811263|269</t>
  </si>
  <si>
    <t>SV|68848439|226</t>
  </si>
  <si>
    <t>SV|68906217|283</t>
  </si>
  <si>
    <t>SV|68933493|189</t>
  </si>
  <si>
    <t>SV|68977320|245</t>
  </si>
  <si>
    <t>SV|68994733|172</t>
  </si>
  <si>
    <t>SV|69013431|87</t>
  </si>
  <si>
    <t>SV|69014229|67</t>
  </si>
  <si>
    <t>SV|69029003|109</t>
  </si>
  <si>
    <t>SV|69048419|43</t>
  </si>
  <si>
    <t>SV|69077604|124</t>
  </si>
  <si>
    <t>SV|69090926|208</t>
  </si>
  <si>
    <t>SV|69107970|103</t>
  </si>
  <si>
    <t>SV|69133226|72</t>
  </si>
  <si>
    <t>SV|69136265|212</t>
  </si>
  <si>
    <t>SV|69141278|116</t>
  </si>
  <si>
    <t>SV|69174098|147</t>
  </si>
  <si>
    <t>SV|69185034|114</t>
  </si>
  <si>
    <t>SV|69190670|123</t>
  </si>
  <si>
    <t>SV|69194007|98</t>
  </si>
  <si>
    <t>SV|69195439|94</t>
  </si>
  <si>
    <t>SV|69235684|312</t>
  </si>
  <si>
    <t>SV|69238922|126</t>
  </si>
  <si>
    <t>SV|69251701|113</t>
  </si>
  <si>
    <t>SV|69252073|95</t>
  </si>
  <si>
    <t>SV|69545814|92</t>
  </si>
  <si>
    <t>SV|69594753|98</t>
  </si>
  <si>
    <t>SV|69656588|187</t>
  </si>
  <si>
    <t>SV|69665733|213</t>
  </si>
  <si>
    <t>SV|69673675|189</t>
  </si>
  <si>
    <t>SV|69685202|117</t>
  </si>
  <si>
    <t>SV|69687592|189</t>
  </si>
  <si>
    <t>SV|69756762|181</t>
  </si>
  <si>
    <t>SV|69782696|63</t>
  </si>
  <si>
    <t>SV|69804867|120</t>
  </si>
  <si>
    <t>SV|69833151|101</t>
  </si>
  <si>
    <t>SV|69834559|59</t>
  </si>
  <si>
    <t>SV|69867260|186</t>
  </si>
  <si>
    <t>SV|69876441|104</t>
  </si>
  <si>
    <t>SV|69903582|200</t>
  </si>
  <si>
    <t>SV|69909881|282</t>
  </si>
  <si>
    <t>SV|69915672|82</t>
  </si>
  <si>
    <t>SV|69929529|119</t>
  </si>
  <si>
    <t>SV|70022516|599</t>
  </si>
  <si>
    <t>SV|70026690|163</t>
  </si>
  <si>
    <t>SV|70043198|143</t>
  </si>
  <si>
    <t>SV|70047462|172</t>
  </si>
  <si>
    <t>SV|70049245|183</t>
  </si>
  <si>
    <t>SV|70063454|153</t>
  </si>
  <si>
    <t>SV|70068525|61</t>
  </si>
  <si>
    <t>SV|70068583|74</t>
  </si>
  <si>
    <t>SV|70069416|72</t>
  </si>
  <si>
    <t>SV|70069422|143</t>
  </si>
  <si>
    <t>SV|70090080|121</t>
  </si>
  <si>
    <t>SV|70090984|195</t>
  </si>
  <si>
    <t>SV|70161536|95</t>
  </si>
  <si>
    <t>SV|70175879|48</t>
  </si>
  <si>
    <t>SV|70180686|503</t>
  </si>
  <si>
    <t>SV|70192277|119</t>
  </si>
  <si>
    <t>SV|70199996|29</t>
  </si>
  <si>
    <t>SV|70221412|253</t>
  </si>
  <si>
    <t>SV|70237417|121</t>
  </si>
  <si>
    <t>SV|70238684|117</t>
  </si>
  <si>
    <t>SV|70249791|187</t>
  </si>
  <si>
    <t>SV|70267349|122</t>
  </si>
  <si>
    <t>SV|70270502|136</t>
  </si>
  <si>
    <t>SV|70284997|218</t>
  </si>
  <si>
    <t>SV|70285155|173</t>
  </si>
  <si>
    <t>SV|70285918|66</t>
  </si>
  <si>
    <t>SV|70301319|183</t>
  </si>
  <si>
    <t>SV|70311835|68</t>
  </si>
  <si>
    <t>SV|70315695|34</t>
  </si>
  <si>
    <t>SV|70316595|83</t>
  </si>
  <si>
    <t>SV|70332949|159</t>
  </si>
  <si>
    <t>SV|70337784|191</t>
  </si>
  <si>
    <t>SV|70342458|124</t>
  </si>
  <si>
    <t>SV|70344236|50</t>
  </si>
  <si>
    <t>SV|70360366|59</t>
  </si>
  <si>
    <t>SV|70361925|135</t>
  </si>
  <si>
    <t>SV|70381949|78</t>
  </si>
  <si>
    <t>SV|70383846|55</t>
  </si>
  <si>
    <t>SV|70385525|88</t>
  </si>
  <si>
    <t>SV|70402265|386</t>
  </si>
  <si>
    <t>SV|70410986|120</t>
  </si>
  <si>
    <t>SV|70421563|124</t>
  </si>
  <si>
    <t>SV|70434663|83</t>
  </si>
  <si>
    <t>SV|70436031|181</t>
  </si>
  <si>
    <t>SV|70436053|150</t>
  </si>
  <si>
    <t>SV|70439256|363</t>
  </si>
  <si>
    <t>SV|70439756|97</t>
  </si>
  <si>
    <t>SV|70450213|186</t>
  </si>
  <si>
    <t>SV|70456668|78</t>
  </si>
  <si>
    <t>SV|70466263|254</t>
  </si>
  <si>
    <t>SV|70467151|48</t>
  </si>
  <si>
    <t>SV|70469598|108</t>
  </si>
  <si>
    <t>SV|70476326|212</t>
  </si>
  <si>
    <t>SV|70476378|188</t>
  </si>
  <si>
    <t>SV|70476888|87</t>
  </si>
  <si>
    <t>SV|70494505|78</t>
  </si>
  <si>
    <t>SV|70502859|127</t>
  </si>
  <si>
    <t>SV|70504821|135</t>
  </si>
  <si>
    <t>SV|70549557|104</t>
  </si>
  <si>
    <t>SV|70558622|99</t>
  </si>
  <si>
    <t>SV|70564398|88</t>
  </si>
  <si>
    <t>SV|70569758|204</t>
  </si>
  <si>
    <t>SV|70569790|132</t>
  </si>
  <si>
    <t>SV|70571925|84</t>
  </si>
  <si>
    <t>SV|70575845|36</t>
  </si>
  <si>
    <t>SV|70586500|59</t>
  </si>
  <si>
    <t>SV|70588953|70</t>
  </si>
  <si>
    <t>SV|70590435|47</t>
  </si>
  <si>
    <t>SV|70600333|71</t>
  </si>
  <si>
    <t>SV|70618458|50</t>
  </si>
  <si>
    <t>SV|70622571|94</t>
  </si>
  <si>
    <t>SV|70626302|24</t>
  </si>
  <si>
    <t>SV|70642191|119</t>
  </si>
  <si>
    <t>SV|70656786|129</t>
  </si>
  <si>
    <t>SV|70662360|15</t>
  </si>
  <si>
    <t>SV|70665881|156</t>
  </si>
  <si>
    <t>SV|70699701|128</t>
  </si>
  <si>
    <t>SV|70701510|460</t>
  </si>
  <si>
    <t>SV|70711847|369</t>
  </si>
  <si>
    <t>SV|70731504|213</t>
  </si>
  <si>
    <t>SV|70754497|178</t>
  </si>
  <si>
    <t>SV|70758055|97</t>
  </si>
  <si>
    <t>SV|70758349|81</t>
  </si>
  <si>
    <t>SV|70758364|46</t>
  </si>
  <si>
    <t>SV|70761701|103</t>
  </si>
  <si>
    <t>SV|70770780|75</t>
  </si>
  <si>
    <t>SV|70775123|121</t>
  </si>
  <si>
    <t>SV|70776798|79</t>
  </si>
  <si>
    <t>SV|70778906|99</t>
  </si>
  <si>
    <t>SV|70798348|56</t>
  </si>
  <si>
    <t>SV|70815527|118</t>
  </si>
  <si>
    <t>SV|70840663|227</t>
  </si>
  <si>
    <t>SV|70852679|111</t>
  </si>
  <si>
    <t>SV|70853479|87</t>
  </si>
  <si>
    <t>SV|70855284|85</t>
  </si>
  <si>
    <t>SV|70857194|136</t>
  </si>
  <si>
    <t>SV|70865089|80</t>
  </si>
  <si>
    <t>SV|70868249|118</t>
  </si>
  <si>
    <t>SV|70878877|115</t>
  </si>
  <si>
    <t>SV|70880669|145</t>
  </si>
  <si>
    <t>SV|70888183|105</t>
  </si>
  <si>
    <t>SV|70898409|120</t>
  </si>
  <si>
    <t>SV|70902655|106</t>
  </si>
  <si>
    <t>SV|70902681|74</t>
  </si>
  <si>
    <t>SV|70902686|147</t>
  </si>
  <si>
    <t>SV|70907652|265</t>
  </si>
  <si>
    <t>SV|70915529|171</t>
  </si>
  <si>
    <t>SV|70919847|117</t>
  </si>
  <si>
    <t>SV|70920130|94</t>
  </si>
  <si>
    <t>SV|70920699|86</t>
  </si>
  <si>
    <t>SV|70920811|135</t>
  </si>
  <si>
    <t>SV|70933168|107</t>
  </si>
  <si>
    <t>SV|70933175|181</t>
  </si>
  <si>
    <t>SV|70944932|61</t>
  </si>
  <si>
    <t>SV|70956049|89</t>
  </si>
  <si>
    <t>SV|70971578|91</t>
  </si>
  <si>
    <t>SV|70972926|186</t>
  </si>
  <si>
    <t>SV|70983040|186</t>
  </si>
  <si>
    <t>SV|70989640|146</t>
  </si>
  <si>
    <t>SV|70990674|114</t>
  </si>
  <si>
    <t>SV|71004483|151</t>
  </si>
  <si>
    <t>SV|71006768|102</t>
  </si>
  <si>
    <t>SV|71015030|111</t>
  </si>
  <si>
    <t>SV|71020003|295</t>
  </si>
  <si>
    <t>SV|71039992|149</t>
  </si>
  <si>
    <t>SV|71051451|133</t>
  </si>
  <si>
    <t>SV|71064968|82</t>
  </si>
  <si>
    <t>SV|71065124|65</t>
  </si>
  <si>
    <t>SV|71077256|91</t>
  </si>
  <si>
    <t>SV|71079191|369</t>
  </si>
  <si>
    <t>SV|71083733|158</t>
  </si>
  <si>
    <t>SV|71084088|46</t>
  </si>
  <si>
    <t>SV|71087222|330</t>
  </si>
  <si>
    <t>SV|71097570|82</t>
  </si>
  <si>
    <t>SV|71100443|89</t>
  </si>
  <si>
    <t>SV|71100963|57</t>
  </si>
  <si>
    <t>SV|71113404|97</t>
  </si>
  <si>
    <t>SV|71120059|101</t>
  </si>
  <si>
    <t>SV|71122429|317</t>
  </si>
  <si>
    <t>SV|71125309|331</t>
  </si>
  <si>
    <t>SV|71143916|104</t>
  </si>
  <si>
    <t>SV|71143989|443</t>
  </si>
  <si>
    <t>SV|71153178|165</t>
  </si>
  <si>
    <t>SV|71181299|143</t>
  </si>
  <si>
    <t>SV|71195793|87</t>
  </si>
  <si>
    <t>SV|71224217|92</t>
  </si>
  <si>
    <t>SV|71245872|53</t>
  </si>
  <si>
    <t>SV|71254799|98</t>
  </si>
  <si>
    <t>SV|71255762|84</t>
  </si>
  <si>
    <t>SV|71255776|52</t>
  </si>
  <si>
    <t>SV|71262881|67</t>
  </si>
  <si>
    <t>SV|71266525|60</t>
  </si>
  <si>
    <t>SV|71267807|98</t>
  </si>
  <si>
    <t>SV|71281721|604</t>
  </si>
  <si>
    <t>SV|71285693|55</t>
  </si>
  <si>
    <t>SV|71312521|265</t>
  </si>
  <si>
    <t>SV|71326679|71</t>
  </si>
  <si>
    <t>SV|71342376|13</t>
  </si>
  <si>
    <t>SV|71351880|139</t>
  </si>
  <si>
    <t>SV|71351899|134</t>
  </si>
  <si>
    <t>SV|71364006|58</t>
  </si>
  <si>
    <t>SV|71366888|244</t>
  </si>
  <si>
    <t>SV|71366900|118</t>
  </si>
  <si>
    <t>SV|71386815|123</t>
  </si>
  <si>
    <t>SV|71392810|115</t>
  </si>
  <si>
    <t>SV|71397548|75</t>
  </si>
  <si>
    <t>SV|71407184|76</t>
  </si>
  <si>
    <t>SV|71442317|218</t>
  </si>
  <si>
    <t>SV|71447538|143</t>
  </si>
  <si>
    <t>SV|71451648|116</t>
  </si>
  <si>
    <t>SV|71451748|108</t>
  </si>
  <si>
    <t>SV|71451770|92</t>
  </si>
  <si>
    <t>SV|71451796|99</t>
  </si>
  <si>
    <t>SV|71455579|63</t>
  </si>
  <si>
    <t>SV|71467968|148</t>
  </si>
  <si>
    <t>SV|71472155|135</t>
  </si>
  <si>
    <t>SV|71481893|187</t>
  </si>
  <si>
    <t>SV|71504248|83</t>
  </si>
  <si>
    <t>SV|71520437|44</t>
  </si>
  <si>
    <t>SV|71524548|117</t>
  </si>
  <si>
    <t>SV|71525230|154</t>
  </si>
  <si>
    <t>SV|71553091|138</t>
  </si>
  <si>
    <t>SV|71580882|234</t>
  </si>
  <si>
    <t>SV|71583809|89</t>
  </si>
  <si>
    <t>SV|71587354|666</t>
  </si>
  <si>
    <t>SV|71611321|182</t>
  </si>
  <si>
    <t>SV|71611770|352</t>
  </si>
  <si>
    <t>SV|71619617|153</t>
  </si>
  <si>
    <t>SV|71627638|95</t>
  </si>
  <si>
    <t>SV|71630439|156</t>
  </si>
  <si>
    <t>SV|71633018|106</t>
  </si>
  <si>
    <t>SV|71644513|108</t>
  </si>
  <si>
    <t>SV|71652956|80</t>
  </si>
  <si>
    <t>SV|71652962|76</t>
  </si>
  <si>
    <t>SV|71652983|66</t>
  </si>
  <si>
    <t>SV|71663950|199</t>
  </si>
  <si>
    <t>SV|71666602|150</t>
  </si>
  <si>
    <t>SV|71669192|58</t>
  </si>
  <si>
    <t>SV|71691018|50</t>
  </si>
  <si>
    <t>SV|71695026|312</t>
  </si>
  <si>
    <t>SV|71702959|123</t>
  </si>
  <si>
    <t>SV|71708610|321</t>
  </si>
  <si>
    <t>SV|71715450|170</t>
  </si>
  <si>
    <t>SV|71718301|268</t>
  </si>
  <si>
    <t>SV|71727071|61</t>
  </si>
  <si>
    <t>SV|71728717|350</t>
  </si>
  <si>
    <t>SV|71736766|55</t>
  </si>
  <si>
    <t>SV|71769966|92</t>
  </si>
  <si>
    <t>SV|71803589|125</t>
  </si>
  <si>
    <t>SV|71832944|177</t>
  </si>
  <si>
    <t>SV|71834167|74</t>
  </si>
  <si>
    <t>SV|71839791|116</t>
  </si>
  <si>
    <t>SV|71840004|93</t>
  </si>
  <si>
    <t>SV|71864660|309</t>
  </si>
  <si>
    <t>SV|71876981|216</t>
  </si>
  <si>
    <t>SV|71879032|329</t>
  </si>
  <si>
    <t>SV|71879633|49</t>
  </si>
  <si>
    <t>SV|71879840|177</t>
  </si>
  <si>
    <t>SV|71881896|75</t>
  </si>
  <si>
    <t>SV|71900837|102</t>
  </si>
  <si>
    <t>SV|71918083|233</t>
  </si>
  <si>
    <t>SV|71918087|229</t>
  </si>
  <si>
    <t>SV|71918102|229</t>
  </si>
  <si>
    <t>SV|71918105|237</t>
  </si>
  <si>
    <t>SV|71928387|204</t>
  </si>
  <si>
    <t>SV|71937912|135</t>
  </si>
  <si>
    <t>SV|71941060|115</t>
  </si>
  <si>
    <t>SV|71952333|290</t>
  </si>
  <si>
    <t>SV|71961329|68</t>
  </si>
  <si>
    <t>SV|71993139|108</t>
  </si>
  <si>
    <t>SV|72003006|217</t>
  </si>
  <si>
    <t>SV|72014082|156</t>
  </si>
  <si>
    <t>SV|72014086|53</t>
  </si>
  <si>
    <t>SV|72026467|66</t>
  </si>
  <si>
    <t>SV|72031128|106</t>
  </si>
  <si>
    <t>SV|72091316|184</t>
  </si>
  <si>
    <t>SV|72102285|30</t>
  </si>
  <si>
    <t>SV|72112387|121</t>
  </si>
  <si>
    <t>SV|72134650|59</t>
  </si>
  <si>
    <t>SV|72135985|161</t>
  </si>
  <si>
    <t>SV|72176845|58</t>
  </si>
  <si>
    <t>SV|72179386|102</t>
  </si>
  <si>
    <t>SV|72190643|117</t>
  </si>
  <si>
    <t>SV|72193248|97</t>
  </si>
  <si>
    <t>SV|72204866|417</t>
  </si>
  <si>
    <t>SV|72209007|45</t>
  </si>
  <si>
    <t>SV|72214120|54</t>
  </si>
  <si>
    <t>SV|72231753|114</t>
  </si>
  <si>
    <t>SV|72234994|90</t>
  </si>
  <si>
    <t>SV|72239281|87</t>
  </si>
  <si>
    <t>SV|72242040|63</t>
  </si>
  <si>
    <t>SV|72244788|315</t>
  </si>
  <si>
    <t>SV|72262753|146</t>
  </si>
  <si>
    <t>SV|72299834|128</t>
  </si>
  <si>
    <t>SV|72303233|89</t>
  </si>
  <si>
    <t>SV|72303567|296</t>
  </si>
  <si>
    <t>SV|72305416|97</t>
  </si>
  <si>
    <t>SV|72305419|101</t>
  </si>
  <si>
    <t>SV|72305420|102</t>
  </si>
  <si>
    <t>SV|72305422|100</t>
  </si>
  <si>
    <t>SV|72319154|102</t>
  </si>
  <si>
    <t>SV|72319955|439</t>
  </si>
  <si>
    <t>SV|72321110|194</t>
  </si>
  <si>
    <t>SV|72325742|219</t>
  </si>
  <si>
    <t>SV|72328315|59</t>
  </si>
  <si>
    <t>SV|72336700|85</t>
  </si>
  <si>
    <t>SV|72374493|168</t>
  </si>
  <si>
    <t>SV|72380645|111</t>
  </si>
  <si>
    <t>SV|72383245|243</t>
  </si>
  <si>
    <t>SV|72384216|301</t>
  </si>
  <si>
    <t>SV|72386414|49</t>
  </si>
  <si>
    <t>SV|72401811|172</t>
  </si>
  <si>
    <t>SV|72414479|140</t>
  </si>
  <si>
    <t>SV|72434034|141</t>
  </si>
  <si>
    <t>SV|72446591|417</t>
  </si>
  <si>
    <t>SV|72477905|257</t>
  </si>
  <si>
    <t>SV|72480965|217</t>
  </si>
  <si>
    <t>SV|72512295|56</t>
  </si>
  <si>
    <t>SV|72515301|202</t>
  </si>
  <si>
    <t>SV|72523844|142</t>
  </si>
  <si>
    <t>SV|72537780|29</t>
  </si>
  <si>
    <t>SV|72538577|152</t>
  </si>
  <si>
    <t>SV|72551140|80</t>
  </si>
  <si>
    <t>SV|72561051|94</t>
  </si>
  <si>
    <t>SV|72573111|94</t>
  </si>
  <si>
    <t>SV|72575826|104</t>
  </si>
  <si>
    <t>SV|72583143|94</t>
  </si>
  <si>
    <t>SV|72583175|75</t>
  </si>
  <si>
    <t>SV|72592460|14</t>
  </si>
  <si>
    <t>SV|72610230|28</t>
  </si>
  <si>
    <t>SV|72613521|227</t>
  </si>
  <si>
    <t>SV|72618244|256</t>
  </si>
  <si>
    <t>SV|72636176|76</t>
  </si>
  <si>
    <t>SV|72638905|226</t>
  </si>
  <si>
    <t>SV|72639788|86</t>
  </si>
  <si>
    <t>SV|72657970|57</t>
  </si>
  <si>
    <t>SV|72664662|104</t>
  </si>
  <si>
    <t>SV|72664670|81</t>
  </si>
  <si>
    <t>SV|72678303|173</t>
  </si>
  <si>
    <t>SV|72681256|125</t>
  </si>
  <si>
    <t>SV|72697365|390</t>
  </si>
  <si>
    <t>SV|72703487|284</t>
  </si>
  <si>
    <t>SV|72748184|205</t>
  </si>
  <si>
    <t>SV|72775037|140</t>
  </si>
  <si>
    <t>SV|72775041|84</t>
  </si>
  <si>
    <t>SV|72775198|40</t>
  </si>
  <si>
    <t>SV|72787627|78</t>
  </si>
  <si>
    <t>SV|72794021|223</t>
  </si>
  <si>
    <t>SV|72812605|327</t>
  </si>
  <si>
    <t>SV|72835416|138</t>
  </si>
  <si>
    <t>SV|72840013|121</t>
  </si>
  <si>
    <t>SV|72840023|95</t>
  </si>
  <si>
    <t>SV|72846181|90</t>
  </si>
  <si>
    <t>SV|72864945|118</t>
  </si>
  <si>
    <t>SV|72887156|117</t>
  </si>
  <si>
    <t>SV|72890273|383</t>
  </si>
  <si>
    <t>SV|72892323|107</t>
  </si>
  <si>
    <t>SV|72894522|99</t>
  </si>
  <si>
    <t>SV|72894988|70</t>
  </si>
  <si>
    <t>SV|72898640|279</t>
  </si>
  <si>
    <t>SV|72903016|69</t>
  </si>
  <si>
    <t>SV|72905584|202</t>
  </si>
  <si>
    <t>SV|729064|75</t>
  </si>
  <si>
    <t>SV|72914896|78</t>
  </si>
  <si>
    <t>SV|72917709|195</t>
  </si>
  <si>
    <t>SV|72934925|407</t>
  </si>
  <si>
    <t>SV|72951056|140</t>
  </si>
  <si>
    <t>SV|72953999|216</t>
  </si>
  <si>
    <t>SV|72955614|168</t>
  </si>
  <si>
    <t>SV|72965381|67</t>
  </si>
  <si>
    <t>SV|72979773|95</t>
  </si>
  <si>
    <t>SV|72982964|274</t>
  </si>
  <si>
    <t>SV|72994507|191</t>
  </si>
  <si>
    <t>SV|73004277|436</t>
  </si>
  <si>
    <t>SV|73009279|45</t>
  </si>
  <si>
    <t>SV|73009359|44</t>
  </si>
  <si>
    <t>SV|73009503|52</t>
  </si>
  <si>
    <t>SV|73009528|39</t>
  </si>
  <si>
    <t>SV|73011885|26</t>
  </si>
  <si>
    <t>SV|73016495|100</t>
  </si>
  <si>
    <t>SV|73027607|123</t>
  </si>
  <si>
    <t>SV|73037227|177</t>
  </si>
  <si>
    <t>SV|73040753|62</t>
  </si>
  <si>
    <t>SV|73050051|178</t>
  </si>
  <si>
    <t>SV|73055092|160</t>
  </si>
  <si>
    <t>SV|73079118|52</t>
  </si>
  <si>
    <t>SV|730921|123</t>
  </si>
  <si>
    <t>SV|73098335|110</t>
  </si>
  <si>
    <t>SV|73101834|226</t>
  </si>
  <si>
    <t>SV|73105095|38</t>
  </si>
  <si>
    <t>SV|73105493|155</t>
  </si>
  <si>
    <t>SV|73112513|128</t>
  </si>
  <si>
    <t>SV|73113081|113</t>
  </si>
  <si>
    <t>SV|73118605|59</t>
  </si>
  <si>
    <t>SV|73140510|315</t>
  </si>
  <si>
    <t>SV|73150811|87</t>
  </si>
  <si>
    <t>SV|73167454|75</t>
  </si>
  <si>
    <t>SV|73195466|242</t>
  </si>
  <si>
    <t>SV|73200779|115</t>
  </si>
  <si>
    <t>SV|73226877|128</t>
  </si>
  <si>
    <t>SV|73230228|604</t>
  </si>
  <si>
    <t>SV|73239616|157</t>
  </si>
  <si>
    <t>SV|73263922|192</t>
  </si>
  <si>
    <t>SV|73277852|110</t>
  </si>
  <si>
    <t>SV|73296797|251</t>
  </si>
  <si>
    <t>SV|73297371|75</t>
  </si>
  <si>
    <t>SV|73307642|187</t>
  </si>
  <si>
    <t>SV|73307646|135</t>
  </si>
  <si>
    <t>SV|73322992|133</t>
  </si>
  <si>
    <t>SV|73323959|90</t>
  </si>
  <si>
    <t>SV|73324324|327</t>
  </si>
  <si>
    <t>SV|73325993|209</t>
  </si>
  <si>
    <t>SV|73326006|154</t>
  </si>
  <si>
    <t>SV|73326438|78</t>
  </si>
  <si>
    <t>SV|733270|185</t>
  </si>
  <si>
    <t>SV|73330098|47</t>
  </si>
  <si>
    <t>SV|73333944|114</t>
  </si>
  <si>
    <t>SV|73340630|169</t>
  </si>
  <si>
    <t>SV|73344249|353</t>
  </si>
  <si>
    <t>SV|73345831|150</t>
  </si>
  <si>
    <t>SV|73348188|64</t>
  </si>
  <si>
    <t>SV|73348197|38</t>
  </si>
  <si>
    <t>SV|73350854|142</t>
  </si>
  <si>
    <t>SV|73359934|178</t>
  </si>
  <si>
    <t>SV|73366342|130</t>
  </si>
  <si>
    <t>SV|73367191|53</t>
  </si>
  <si>
    <t>SV|73368059|46</t>
  </si>
  <si>
    <t>SV|73369644|57</t>
  </si>
  <si>
    <t>SV|73382128|52</t>
  </si>
  <si>
    <t>SV|73387030|178</t>
  </si>
  <si>
    <t>SV|73387520|120</t>
  </si>
  <si>
    <t>SV|73391992|104</t>
  </si>
  <si>
    <t>SV|73397987|43</t>
  </si>
  <si>
    <t>SV|73400968|190</t>
  </si>
  <si>
    <t>SV|73418222|198</t>
  </si>
  <si>
    <t>SV|73437541|84</t>
  </si>
  <si>
    <t>SV|73450656|281</t>
  </si>
  <si>
    <t>SV|73460282|79</t>
  </si>
  <si>
    <t>SV|73463883|123</t>
  </si>
  <si>
    <t>SV|73471560|93</t>
  </si>
  <si>
    <t>SV|73483384|79</t>
  </si>
  <si>
    <t>SV|73489265|95</t>
  </si>
  <si>
    <t>SV|73491897|105</t>
  </si>
  <si>
    <t>SV|73493067|172</t>
  </si>
  <si>
    <t>SV|73499079|59</t>
  </si>
  <si>
    <t>SV|73500453|122</t>
  </si>
  <si>
    <t>SV|73500556|157</t>
  </si>
  <si>
    <t>SV|73500584|30</t>
  </si>
  <si>
    <t>SV|73500588|43</t>
  </si>
  <si>
    <t>SV|73500847|140</t>
  </si>
  <si>
    <t>SV|73553162|122</t>
  </si>
  <si>
    <t>SV|73562015|95</t>
  </si>
  <si>
    <t>SV|73566236|28</t>
  </si>
  <si>
    <t>SV|73571602|435</t>
  </si>
  <si>
    <t>SV|73572538|102</t>
  </si>
  <si>
    <t>SV|73572989|56</t>
  </si>
  <si>
    <t>SV|73586101|413</t>
  </si>
  <si>
    <t>SV|73597900|74</t>
  </si>
  <si>
    <t>SV|73598008|72</t>
  </si>
  <si>
    <t>SV|73609136|266</t>
  </si>
  <si>
    <t>SV|73640029|441</t>
  </si>
  <si>
    <t>SV|73648743|102</t>
  </si>
  <si>
    <t>SV|73650814|86</t>
  </si>
  <si>
    <t>SV|73656592|124</t>
  </si>
  <si>
    <t>SV|73667317|129</t>
  </si>
  <si>
    <t>SV|73673422|73</t>
  </si>
  <si>
    <t>SV|73685164|24</t>
  </si>
  <si>
    <t>SV|73701736|113</t>
  </si>
  <si>
    <t>SV|73701960|139</t>
  </si>
  <si>
    <t>SV|73704286|409</t>
  </si>
  <si>
    <t>SV|73707343|95</t>
  </si>
  <si>
    <t>SV|73718319|62</t>
  </si>
  <si>
    <t>SV|73729886|164</t>
  </si>
  <si>
    <t>SV|73731808|80</t>
  </si>
  <si>
    <t>SV|73739454|69</t>
  </si>
  <si>
    <t>SV|73741847|65</t>
  </si>
  <si>
    <t>SV|73749716|107</t>
  </si>
  <si>
    <t>SV|73757921|112</t>
  </si>
  <si>
    <t>SV|73761310|98</t>
  </si>
  <si>
    <t>SV|73772874|110</t>
  </si>
  <si>
    <t>SV|73773113|356</t>
  </si>
  <si>
    <t>SV|73776024|104</t>
  </si>
  <si>
    <t>SV|73781962|416</t>
  </si>
  <si>
    <t>SV|73783146|98</t>
  </si>
  <si>
    <t>SV|73794915|125</t>
  </si>
  <si>
    <t>SV|73795905|80</t>
  </si>
  <si>
    <t>SV|73805358|120</t>
  </si>
  <si>
    <t>SV|73808307|206</t>
  </si>
  <si>
    <t>SV|73815852|97</t>
  </si>
  <si>
    <t>SV|73820983|133</t>
  </si>
  <si>
    <t>SV|73823138|101</t>
  </si>
  <si>
    <t>SV|73826236|39</t>
  </si>
  <si>
    <t>SV|73831088|55</t>
  </si>
  <si>
    <t>SV|73831788|60</t>
  </si>
  <si>
    <t>SV|73836928|65</t>
  </si>
  <si>
    <t>SV|73840218|71</t>
  </si>
  <si>
    <t>SV|73843463|137</t>
  </si>
  <si>
    <t>SV|73848482|102</t>
  </si>
  <si>
    <t>SV|73852118|205</t>
  </si>
  <si>
    <t>SV|73857455|50</t>
  </si>
  <si>
    <t>SV|73861239|124</t>
  </si>
  <si>
    <t>SV|73881167|153</t>
  </si>
  <si>
    <t>SV|73894499|166</t>
  </si>
  <si>
    <t>SV|73898749|96</t>
  </si>
  <si>
    <t>SV|73903299|42</t>
  </si>
  <si>
    <t>SV|73911240|121</t>
  </si>
  <si>
    <t>SV|73921280|30</t>
  </si>
  <si>
    <t>SV|73921486|102</t>
  </si>
  <si>
    <t>SV|73927884|79</t>
  </si>
  <si>
    <t>SV|73931452|31</t>
  </si>
  <si>
    <t>SV|73932497|102</t>
  </si>
  <si>
    <t>SV|73944716|109</t>
  </si>
  <si>
    <t>SV|73947718|104</t>
  </si>
  <si>
    <t>SV|73951308|99</t>
  </si>
  <si>
    <t>SV|73953784|31</t>
  </si>
  <si>
    <t>SV|73957069|68</t>
  </si>
  <si>
    <t>SV|73971691|112</t>
  </si>
  <si>
    <t>SV|73978977|55</t>
  </si>
  <si>
    <t>SV|73985202|64</t>
  </si>
  <si>
    <t>SV|73990130|21</t>
  </si>
  <si>
    <t>SV|73990327|228</t>
  </si>
  <si>
    <t>SV|73990509|141</t>
  </si>
  <si>
    <t>SV|73990524|128</t>
  </si>
  <si>
    <t>SV|73996542|220</t>
  </si>
  <si>
    <t>SV|74005880|40</t>
  </si>
  <si>
    <t>SV|74009640|28</t>
  </si>
  <si>
    <t>SV|74009670|41</t>
  </si>
  <si>
    <t>SV|74029127|15</t>
  </si>
  <si>
    <t>SV|74029585|26</t>
  </si>
  <si>
    <t>SV|74029939|77</t>
  </si>
  <si>
    <t>SV|74057282|237</t>
  </si>
  <si>
    <t>SV|74076627|128</t>
  </si>
  <si>
    <t>SV|74078847|51</t>
  </si>
  <si>
    <t>SV|74079343|186</t>
  </si>
  <si>
    <t>SV|74086916|158</t>
  </si>
  <si>
    <t>SV|74097205|154</t>
  </si>
  <si>
    <t>SV|74127351|115</t>
  </si>
  <si>
    <t>SV|74135258|365</t>
  </si>
  <si>
    <t>SV|74148350|689</t>
  </si>
  <si>
    <t>SV|74149931|67</t>
  </si>
  <si>
    <t>SV|74158694|363</t>
  </si>
  <si>
    <t>SV|74160106|458</t>
  </si>
  <si>
    <t>SV|74163645|52</t>
  </si>
  <si>
    <t>SV|74164870|91</t>
  </si>
  <si>
    <t>SV|74165524|289</t>
  </si>
  <si>
    <t>SV|74167968|104</t>
  </si>
  <si>
    <t>SV|74172802|73</t>
  </si>
  <si>
    <t>SV|74184591|60</t>
  </si>
  <si>
    <t>SV|74184764|114</t>
  </si>
  <si>
    <t>SV|74195144|52</t>
  </si>
  <si>
    <t>SV|74195507|35</t>
  </si>
  <si>
    <t>SV|74203892|170</t>
  </si>
  <si>
    <t>SV|74213987|368</t>
  </si>
  <si>
    <t>SV|74227554|75</t>
  </si>
  <si>
    <t>SV|74231154|206</t>
  </si>
  <si>
    <t>SV|74238957|69</t>
  </si>
  <si>
    <t>SV|74240176|45</t>
  </si>
  <si>
    <t>SV|74244861|131</t>
  </si>
  <si>
    <t>SV|74244888|93</t>
  </si>
  <si>
    <t>SV|74250069|146</t>
  </si>
  <si>
    <t>SV|74272930|43</t>
  </si>
  <si>
    <t>SV|74273604|46</t>
  </si>
  <si>
    <t>SV|74283235|151</t>
  </si>
  <si>
    <t>SV|74303340|259</t>
  </si>
  <si>
    <t>SV|74308858|33</t>
  </si>
  <si>
    <t>SV|74310883|182</t>
  </si>
  <si>
    <t>SV|74316517|116</t>
  </si>
  <si>
    <t>SV|74324715|76</t>
  </si>
  <si>
    <t>SV|74326064|136</t>
  </si>
  <si>
    <t>SV|74335164|87</t>
  </si>
  <si>
    <t>SV|74369611|124</t>
  </si>
  <si>
    <t>SV|74369794|64</t>
  </si>
  <si>
    <t>SV|74382314|262</t>
  </si>
  <si>
    <t>SV|74383370|201</t>
  </si>
  <si>
    <t>SV|74387986|49</t>
  </si>
  <si>
    <t>SV|74392833|40</t>
  </si>
  <si>
    <t>SV|74408398|84</t>
  </si>
  <si>
    <t>SV|74411049|221</t>
  </si>
  <si>
    <t>SV|74412167|123</t>
  </si>
  <si>
    <t>SV|74413368|111</t>
  </si>
  <si>
    <t>SV|74440067|126</t>
  </si>
  <si>
    <t>SV|74444204|21</t>
  </si>
  <si>
    <t>SV|74452622|93</t>
  </si>
  <si>
    <t>SV|74458604|292</t>
  </si>
  <si>
    <t>SV|74461812|50</t>
  </si>
  <si>
    <t>SV|74462328|135</t>
  </si>
  <si>
    <t>SV|74481421|190</t>
  </si>
  <si>
    <t>SV|74528556|38</t>
  </si>
  <si>
    <t>SV|74544175|80</t>
  </si>
  <si>
    <t>SV|74549185|41</t>
  </si>
  <si>
    <t>SV|74568043|96</t>
  </si>
  <si>
    <t>SV|74574608|208</t>
  </si>
  <si>
    <t>SV|74578948|153</t>
  </si>
  <si>
    <t>SV|74579103|339</t>
  </si>
  <si>
    <t>SV|74586978|45</t>
  </si>
  <si>
    <t>SV|74587291|55</t>
  </si>
  <si>
    <t>SV|74587335|144</t>
  </si>
  <si>
    <t>SV|74590115|309</t>
  </si>
  <si>
    <t>SV|74591721|65</t>
  </si>
  <si>
    <t>SV|74592013|52</t>
  </si>
  <si>
    <t>SV|74594107|31</t>
  </si>
  <si>
    <t>SV|74596161|46</t>
  </si>
  <si>
    <t>SV|74599272|124</t>
  </si>
  <si>
    <t>SV|74600950|60</t>
  </si>
  <si>
    <t>SV|74601832|61</t>
  </si>
  <si>
    <t>SV|74603992|50</t>
  </si>
  <si>
    <t>SV|74604429|113</t>
  </si>
  <si>
    <t>SV|74606285|116</t>
  </si>
  <si>
    <t>SV|74606286|96</t>
  </si>
  <si>
    <t>SV|74611078|51</t>
  </si>
  <si>
    <t>SV|74615764|246</t>
  </si>
  <si>
    <t>SV|74616393|84</t>
  </si>
  <si>
    <t>SV|74623981|34</t>
  </si>
  <si>
    <t>SV|74634172|517</t>
  </si>
  <si>
    <t>SV|74658001|66</t>
  </si>
  <si>
    <t>SV|74662987|520</t>
  </si>
  <si>
    <t>SV|74665720|223</t>
  </si>
  <si>
    <t>SV|74674540|76</t>
  </si>
  <si>
    <t>SV|74697957|124</t>
  </si>
  <si>
    <t>SV|74700247|83</t>
  </si>
  <si>
    <t>SV|74700620|308</t>
  </si>
  <si>
    <t>SV|74700863|152</t>
  </si>
  <si>
    <t>SV|74752550|160</t>
  </si>
  <si>
    <t>SV|74754113|8</t>
  </si>
  <si>
    <t>SV|74754125|68</t>
  </si>
  <si>
    <t>SV|74754130|96</t>
  </si>
  <si>
    <t>SV|74757993|727</t>
  </si>
  <si>
    <t>SV|74761890|35</t>
  </si>
  <si>
    <t>SV|74767305|181</t>
  </si>
  <si>
    <t>SV|74776398|46</t>
  </si>
  <si>
    <t>SV|74777352|263</t>
  </si>
  <si>
    <t>SV|74782672|46</t>
  </si>
  <si>
    <t>SV|74810123|34</t>
  </si>
  <si>
    <t>SV|74810263|139</t>
  </si>
  <si>
    <t>SV|74826605|225</t>
  </si>
  <si>
    <t>SV|74828952|74</t>
  </si>
  <si>
    <t>SV|74833447|236</t>
  </si>
  <si>
    <t>SV|74843762|31</t>
  </si>
  <si>
    <t>SV|74847282|99</t>
  </si>
  <si>
    <t>SV|74848489|44</t>
  </si>
  <si>
    <t>SV|74848819|199</t>
  </si>
  <si>
    <t>SV|74857671|82</t>
  </si>
  <si>
    <t>SV|74859739|71</t>
  </si>
  <si>
    <t>SV|74865493|84</t>
  </si>
  <si>
    <t>SV|74869137|92</t>
  </si>
  <si>
    <t>SV|74873607|93</t>
  </si>
  <si>
    <t>SV|74879138|51</t>
  </si>
  <si>
    <t>SV|74879349|21</t>
  </si>
  <si>
    <t>SV|74879520|161</t>
  </si>
  <si>
    <t>SV|74882328|59</t>
  </si>
  <si>
    <t>SV|74907646|216</t>
  </si>
  <si>
    <t>SV|74913607|126</t>
  </si>
  <si>
    <t>SV|74922280|369</t>
  </si>
  <si>
    <t>SV|74926159|120</t>
  </si>
  <si>
    <t>SV|74926481|97</t>
  </si>
  <si>
    <t>SV|74926995|20</t>
  </si>
  <si>
    <t>SV|74931843|70</t>
  </si>
  <si>
    <t>SV|74941127|191</t>
  </si>
  <si>
    <t>SV|74943175|216</t>
  </si>
  <si>
    <t>SV|74946132|20</t>
  </si>
  <si>
    <t>SV|74967426|32</t>
  </si>
  <si>
    <t>SV|74968420|114</t>
  </si>
  <si>
    <t>SV|74969178|144</t>
  </si>
  <si>
    <t>SV|74970083|395</t>
  </si>
  <si>
    <t>SV|74970143|160</t>
  </si>
  <si>
    <t>SV|74970147|152</t>
  </si>
  <si>
    <t>SV|74971517|107</t>
  </si>
  <si>
    <t>SV|74973626|29</t>
  </si>
  <si>
    <t>SV|74975131|79</t>
  </si>
  <si>
    <t>SV|74978594|196</t>
  </si>
  <si>
    <t>SV|74979469|65</t>
  </si>
  <si>
    <t>SV|74979977|156</t>
  </si>
  <si>
    <t>SV|74980631|25</t>
  </si>
  <si>
    <t>SV|74981968|59</t>
  </si>
  <si>
    <t>SV|74984775|117</t>
  </si>
  <si>
    <t>SV|74991516|38</t>
  </si>
  <si>
    <t>SV|75007906|11</t>
  </si>
  <si>
    <t>SV|75007907|10</t>
  </si>
  <si>
    <t>SV|75009559|176</t>
  </si>
  <si>
    <t>SV|75020528|94</t>
  </si>
  <si>
    <t>SV|75022303|143</t>
  </si>
  <si>
    <t>SV|75023296|102</t>
  </si>
  <si>
    <t>SV|75026205|59</t>
  </si>
  <si>
    <t>SV|75028599|107</t>
  </si>
  <si>
    <t>SV|75029839|74</t>
  </si>
  <si>
    <t>SV|75030898|50</t>
  </si>
  <si>
    <t>SV|75044369|84</t>
  </si>
  <si>
    <t>SV|75045371|97</t>
  </si>
  <si>
    <t>SV|75050019|67</t>
  </si>
  <si>
    <t>SV|75055250|154</t>
  </si>
  <si>
    <t>SV|75067551|103</t>
  </si>
  <si>
    <t>SV|75069904|17</t>
  </si>
  <si>
    <t>SV|75074041|155</t>
  </si>
  <si>
    <t>SV|75074297|81</t>
  </si>
  <si>
    <t>SV|75074522|37</t>
  </si>
  <si>
    <t>SV|75083627|206</t>
  </si>
  <si>
    <t>SV|75091453|35</t>
  </si>
  <si>
    <t>SV|75098458|129</t>
  </si>
  <si>
    <t>SV|75102749|89</t>
  </si>
  <si>
    <t>SV|75106500|43</t>
  </si>
  <si>
    <t>SV|75108665|56</t>
  </si>
  <si>
    <t>SV|75109587|29</t>
  </si>
  <si>
    <t>SV|75111139|36</t>
  </si>
  <si>
    <t>SV|75112950|62</t>
  </si>
  <si>
    <t>SV|75113201|200</t>
  </si>
  <si>
    <t>SV|75116306|39</t>
  </si>
  <si>
    <t>SV|75116799|87</t>
  </si>
  <si>
    <t>SV|75120631|153</t>
  </si>
  <si>
    <t>SV|75125525|33</t>
  </si>
  <si>
    <t>SV|75138523|31</t>
  </si>
  <si>
    <t>SV|75141103|105</t>
  </si>
  <si>
    <t>SV|75142580|37</t>
  </si>
  <si>
    <t>SV|75159079|149</t>
  </si>
  <si>
    <t>SV|75164007|152</t>
  </si>
  <si>
    <t>SV|75164036|201</t>
  </si>
  <si>
    <t>SV|75165464|99</t>
  </si>
  <si>
    <t>SV|75166092|33</t>
  </si>
  <si>
    <t>SV|75174466|129</t>
  </si>
  <si>
    <t>SV|75179326|46</t>
  </si>
  <si>
    <t>SV|75182187|91</t>
  </si>
  <si>
    <t>SV|75183824|115</t>
  </si>
  <si>
    <t>SV|75187090|82</t>
  </si>
  <si>
    <t>SV|75194278|189</t>
  </si>
  <si>
    <t>SV|75201619|125</t>
  </si>
  <si>
    <t>SV|75217454|105</t>
  </si>
  <si>
    <t>SV|75225277|8</t>
  </si>
  <si>
    <t>SV|75225282|7</t>
  </si>
  <si>
    <t>SV|75230183|204</t>
  </si>
  <si>
    <t>SV|75245123|116</t>
  </si>
  <si>
    <t>SV|75257488|29</t>
  </si>
  <si>
    <t>SV|75278762|301</t>
  </si>
  <si>
    <t>SV|75278856|134</t>
  </si>
  <si>
    <t>SV|75283885|49</t>
  </si>
  <si>
    <t>SV|75289855|47</t>
  </si>
  <si>
    <t>SV|75290301|229</t>
  </si>
  <si>
    <t>SV|75294887|201</t>
  </si>
  <si>
    <t>SV|75303251|35</t>
  </si>
  <si>
    <t>SV|75308134|31</t>
  </si>
  <si>
    <t>SV|75315679|114</t>
  </si>
  <si>
    <t>SV|75316812|34</t>
  </si>
  <si>
    <t>SV|75329419|153</t>
  </si>
  <si>
    <t>SV|75333764|67</t>
  </si>
  <si>
    <t>SV|75341177|364</t>
  </si>
  <si>
    <t>SV|75342282|65</t>
  </si>
  <si>
    <t>SV|75355100|169</t>
  </si>
  <si>
    <t>SV|75356335|36</t>
  </si>
  <si>
    <t>SV|75359172|38</t>
  </si>
  <si>
    <t>SV|75360230|140</t>
  </si>
  <si>
    <t>SV|75360678|198</t>
  </si>
  <si>
    <t>SV|75360700|55</t>
  </si>
  <si>
    <t>SV|75361126|33</t>
  </si>
  <si>
    <t>SV|75367593|78</t>
  </si>
  <si>
    <t>SV|75372560|56</t>
  </si>
  <si>
    <t>SV|75372973|34</t>
  </si>
  <si>
    <t>SV|75375797|46</t>
  </si>
  <si>
    <t>SV|75380542|112</t>
  </si>
  <si>
    <t>SV|75381523|50</t>
  </si>
  <si>
    <t>SV|75418267|87</t>
  </si>
  <si>
    <t>SV|75423458|130</t>
  </si>
  <si>
    <t>SV|75428139|9</t>
  </si>
  <si>
    <t>SV|75428934|15</t>
  </si>
  <si>
    <t>SV|75429553|53</t>
  </si>
  <si>
    <t>SV|75430910|77</t>
  </si>
  <si>
    <t>SV|75436175|63</t>
  </si>
  <si>
    <t>SV|75450172|100</t>
  </si>
  <si>
    <t>SV|75454638|84</t>
  </si>
  <si>
    <t>SV|75456885|59</t>
  </si>
  <si>
    <t>SV|75456898|40</t>
  </si>
  <si>
    <t>SV|75456903|34</t>
  </si>
  <si>
    <t>SV|75456913|40</t>
  </si>
  <si>
    <t>SV|75456919|40</t>
  </si>
  <si>
    <t>SV|75456923|41</t>
  </si>
  <si>
    <t>SV|75456924|34</t>
  </si>
  <si>
    <t>SV|75456945|45</t>
  </si>
  <si>
    <t>SV|75456951|34</t>
  </si>
  <si>
    <t>SV|75456952|34</t>
  </si>
  <si>
    <t>SV|75456957|34</t>
  </si>
  <si>
    <t>SV|75456961|33</t>
  </si>
  <si>
    <t>SV|75456966|40</t>
  </si>
  <si>
    <t>SV|75456985|34</t>
  </si>
  <si>
    <t>SV|75456987|43</t>
  </si>
  <si>
    <t>SV|75456991|43</t>
  </si>
  <si>
    <t>SV|75457002|45</t>
  </si>
  <si>
    <t>SV|75457021|40</t>
  </si>
  <si>
    <t>SV|75457025|40</t>
  </si>
  <si>
    <t>SV|75457032|34</t>
  </si>
  <si>
    <t>SV|75457033|34</t>
  </si>
  <si>
    <t>SV|75457045|40</t>
  </si>
  <si>
    <t>SV|75457050|34</t>
  </si>
  <si>
    <t>SV|75457051|34</t>
  </si>
  <si>
    <t>SV|75457056|34</t>
  </si>
  <si>
    <t>SV|75457063|40</t>
  </si>
  <si>
    <t>SV|75457065|34</t>
  </si>
  <si>
    <t>SV|75457072|40</t>
  </si>
  <si>
    <t>SV|75457078|34</t>
  </si>
  <si>
    <t>SV|75457082|50</t>
  </si>
  <si>
    <t>SV|75457102|34</t>
  </si>
  <si>
    <t>SV|75457124|38</t>
  </si>
  <si>
    <t>SV|75457126|34</t>
  </si>
  <si>
    <t>SV|75457132|40</t>
  </si>
  <si>
    <t>SV|75457134|34</t>
  </si>
  <si>
    <t>SV|75457135|36</t>
  </si>
  <si>
    <t>SV|75457218|33</t>
  </si>
  <si>
    <t>SV|75457223|34</t>
  </si>
  <si>
    <t>SV|75457232|56</t>
  </si>
  <si>
    <t>SV|75457234|33</t>
  </si>
  <si>
    <t>SV|75457235|33</t>
  </si>
  <si>
    <t>SV|75457237|34</t>
  </si>
  <si>
    <t>SV|75457238|34</t>
  </si>
  <si>
    <t>SV|75457241|39</t>
  </si>
  <si>
    <t>SV|75457243|33</t>
  </si>
  <si>
    <t>SV|75457251|33</t>
  </si>
  <si>
    <t>SV|75457260|34</t>
  </si>
  <si>
    <t>SV|75457264|40</t>
  </si>
  <si>
    <t>SV|75457267|40</t>
  </si>
  <si>
    <t>SV|75457274|34</t>
  </si>
  <si>
    <t>SV|75457281|35</t>
  </si>
  <si>
    <t>SV|75457286|34</t>
  </si>
  <si>
    <t>SV|75457293|42</t>
  </si>
  <si>
    <t>SV|75457296|34</t>
  </si>
  <si>
    <t>SV|75457298|40</t>
  </si>
  <si>
    <t>SV|75457301|62</t>
  </si>
  <si>
    <t>SV|75457306|40</t>
  </si>
  <si>
    <t>SV|75457313|33</t>
  </si>
  <si>
    <t>SV|75457316|46</t>
  </si>
  <si>
    <t>SV|75457317|34</t>
  </si>
  <si>
    <t>SV|75457318|34</t>
  </si>
  <si>
    <t>SV|75457319|34</t>
  </si>
  <si>
    <t>SV|75457322|40</t>
  </si>
  <si>
    <t>SV|75457323|40</t>
  </si>
  <si>
    <t>SV|75457324|34</t>
  </si>
  <si>
    <t>SV|75457329|34</t>
  </si>
  <si>
    <t>SV|75457331|46</t>
  </si>
  <si>
    <t>SV|75457334|77</t>
  </si>
  <si>
    <t>SV|75457337|37</t>
  </si>
  <si>
    <t>SV|75457339|45</t>
  </si>
  <si>
    <t>SV|75457363|39</t>
  </si>
  <si>
    <t>SV|75457371|45</t>
  </si>
  <si>
    <t>SV|75457497|56</t>
  </si>
  <si>
    <t>SV|75457498|34</t>
  </si>
  <si>
    <t>SV|75457501|40</t>
  </si>
  <si>
    <t>SV|75457506|40</t>
  </si>
  <si>
    <t>SV|75459384|92</t>
  </si>
  <si>
    <t>SV|75463650|33</t>
  </si>
  <si>
    <t>SV|75463653|33</t>
  </si>
  <si>
    <t>SV|75463658|33</t>
  </si>
  <si>
    <t>SV|75463665|56</t>
  </si>
  <si>
    <t>SV|75466068|36</t>
  </si>
  <si>
    <t>SV|75466528|101</t>
  </si>
  <si>
    <t>SV|75495530|60</t>
  </si>
  <si>
    <t>SV|75499278|84</t>
  </si>
  <si>
    <t>SV|75499341|57</t>
  </si>
  <si>
    <t>SV|75500828|51</t>
  </si>
  <si>
    <t>SV|75504436|58</t>
  </si>
  <si>
    <t>SV|75504496|149</t>
  </si>
  <si>
    <t>SV|75505136|47</t>
  </si>
  <si>
    <t>SV|75509662|210</t>
  </si>
  <si>
    <t>SV|75515388|28</t>
  </si>
  <si>
    <t>SV|75520274|164</t>
  </si>
  <si>
    <t>SV|75522331|46</t>
  </si>
  <si>
    <t>SV|75524097|86</t>
  </si>
  <si>
    <t>SV|75527526|111</t>
  </si>
  <si>
    <t>SV|75531567|94</t>
  </si>
  <si>
    <t>SV|75532012|38</t>
  </si>
  <si>
    <t>SV|75535793|100</t>
  </si>
  <si>
    <t>SV|75535813|29</t>
  </si>
  <si>
    <t>SV|75536206|30</t>
  </si>
  <si>
    <t>SV|75536236|30</t>
  </si>
  <si>
    <t>SV|75536246|30</t>
  </si>
  <si>
    <t>SV|75536249|35</t>
  </si>
  <si>
    <t>SV|75536255|38</t>
  </si>
  <si>
    <t>SV|75536257|30</t>
  </si>
  <si>
    <t>SV|75536258|30</t>
  </si>
  <si>
    <t>SV|75536261|30</t>
  </si>
  <si>
    <t>SV|75536264|30</t>
  </si>
  <si>
    <t>SV|75536268|30</t>
  </si>
  <si>
    <t>SV|75536343|34</t>
  </si>
  <si>
    <t>SV|75536345|30</t>
  </si>
  <si>
    <t>SV|75536346|30</t>
  </si>
  <si>
    <t>SV|75536351|30</t>
  </si>
  <si>
    <t>SV|75536352|37</t>
  </si>
  <si>
    <t>SV|75536354|56</t>
  </si>
  <si>
    <t>SV|75536359|30</t>
  </si>
  <si>
    <t>SV|75536361|30</t>
  </si>
  <si>
    <t>SV|75536362|49</t>
  </si>
  <si>
    <t>SV|75536364|44</t>
  </si>
  <si>
    <t>SV|75536365|30</t>
  </si>
  <si>
    <t>SV|75536367|30</t>
  </si>
  <si>
    <t>SV|75536370|47</t>
  </si>
  <si>
    <t>SV|75536372|30</t>
  </si>
  <si>
    <t>SV|75536447|29</t>
  </si>
  <si>
    <t>SV|75536519|50</t>
  </si>
  <si>
    <t>SV|75536801|73</t>
  </si>
  <si>
    <t>SV|75537188|28</t>
  </si>
  <si>
    <t>SV|75541284|113</t>
  </si>
  <si>
    <t>SV|75542207|46</t>
  </si>
  <si>
    <t>SV|75542297|122</t>
  </si>
  <si>
    <t>SV|75549188|22</t>
  </si>
  <si>
    <t>SV|75553597|33</t>
  </si>
  <si>
    <t>SV|75554321|107</t>
  </si>
  <si>
    <t>SV|75566312|30</t>
  </si>
  <si>
    <t>SV|75567850|143</t>
  </si>
  <si>
    <t>SV|75569383|117</t>
  </si>
  <si>
    <t>SV|75572703|81</t>
  </si>
  <si>
    <t>SV|75573166|147</t>
  </si>
  <si>
    <t>SV|75573222|87</t>
  </si>
  <si>
    <t>SV|75573548|70</t>
  </si>
  <si>
    <t>SV|75574094|29</t>
  </si>
  <si>
    <t>SV|75574289|58</t>
  </si>
  <si>
    <t>SV|75579635|20</t>
  </si>
  <si>
    <t>SV|75579960|74</t>
  </si>
  <si>
    <t>SV|75582430|47</t>
  </si>
  <si>
    <t>SV|75585230|28</t>
  </si>
  <si>
    <t>SV|75595313|54</t>
  </si>
  <si>
    <t>SV|75595955|65</t>
  </si>
  <si>
    <t>SV|75608862|28</t>
  </si>
  <si>
    <t>SV|75610630|33</t>
  </si>
  <si>
    <t>SV|75613606|32</t>
  </si>
  <si>
    <t>SV|75619680|26</t>
  </si>
  <si>
    <t>SV|75623423|52</t>
  </si>
  <si>
    <t>SV|75623854|125</t>
  </si>
  <si>
    <t>SV|75624768|58</t>
  </si>
  <si>
    <t>SV|75628273|59</t>
  </si>
  <si>
    <t>SV|75629929|24</t>
  </si>
  <si>
    <t>SV|75637114|14</t>
  </si>
  <si>
    <t>SV|75637332|8</t>
  </si>
  <si>
    <t>SV|75639101|44</t>
  </si>
  <si>
    <t>SV|75639472|32</t>
  </si>
  <si>
    <t>SV|75640740|76</t>
  </si>
  <si>
    <t>SV|75641255|28</t>
  </si>
  <si>
    <t>SV|75648167|48</t>
  </si>
  <si>
    <t>SV|75649720|83</t>
  </si>
  <si>
    <t>SV|75650795|35</t>
  </si>
  <si>
    <t>SV|75657857|20</t>
  </si>
  <si>
    <t>SV|75659100|22</t>
  </si>
  <si>
    <t>SV|75659767|62</t>
  </si>
  <si>
    <t>SV|75660208|33</t>
  </si>
  <si>
    <t>SV|75660210|33</t>
  </si>
  <si>
    <t>SV|75660553|43</t>
  </si>
  <si>
    <t>SV|75666926|33</t>
  </si>
  <si>
    <t>SV|75666928|33</t>
  </si>
  <si>
    <t>SV|75667618|17</t>
  </si>
  <si>
    <t>SV|75667674|17</t>
  </si>
  <si>
    <t>SV|75667737|27</t>
  </si>
  <si>
    <t>SV|75667743|27</t>
  </si>
  <si>
    <t>SV|75668712|92</t>
  </si>
  <si>
    <t>SV|75668720|45</t>
  </si>
  <si>
    <t>SV|75668728|31</t>
  </si>
  <si>
    <t>SV|75672776|13</t>
  </si>
  <si>
    <t>SV|75674425|34</t>
  </si>
  <si>
    <t>SV|75674627|38</t>
  </si>
  <si>
    <t>SV|75676296|30</t>
  </si>
  <si>
    <t>SV|75678844|81</t>
  </si>
  <si>
    <t>SV|75679068|18</t>
  </si>
  <si>
    <t>SV|75679211|47</t>
  </si>
  <si>
    <t>SV|75679445|39</t>
  </si>
  <si>
    <t>SV|75680179|15</t>
  </si>
  <si>
    <t>SV|75682887|54</t>
  </si>
  <si>
    <t>SV|75684419|22</t>
  </si>
  <si>
    <t>SV|75685727|52</t>
  </si>
  <si>
    <t>SV|75686714|22</t>
  </si>
  <si>
    <t>SV|75688190|25</t>
  </si>
  <si>
    <t>SV|75692779|9</t>
  </si>
  <si>
    <t>SV|75700602|26</t>
  </si>
  <si>
    <t>SV|75700783|17</t>
  </si>
  <si>
    <t>SV|75705700|36</t>
  </si>
  <si>
    <t>SV|75713490|23</t>
  </si>
  <si>
    <t>SV|75714781|14</t>
  </si>
  <si>
    <t>SV|75721168|36</t>
  </si>
  <si>
    <t>SV|75726631|14</t>
  </si>
  <si>
    <t>SV|766434|59</t>
  </si>
  <si>
    <t>SV|8011392|214</t>
  </si>
  <si>
    <t>SV|8011605|159</t>
  </si>
  <si>
    <t>SV|8015126|182</t>
  </si>
  <si>
    <t>SV|8027290|93</t>
  </si>
  <si>
    <t>SV|804788|181</t>
  </si>
  <si>
    <t>SV|8058062|178</t>
  </si>
  <si>
    <t>SV|807203|181</t>
  </si>
  <si>
    <t>SV|8082404|45</t>
  </si>
  <si>
    <t>SV|8094065|219</t>
  </si>
  <si>
    <t>SV|8097707|131</t>
  </si>
  <si>
    <t>SV|8202200|169</t>
  </si>
  <si>
    <t>SV|8268207|135</t>
  </si>
  <si>
    <t>SV|8302450|38</t>
  </si>
  <si>
    <t>SV|8306678|181</t>
  </si>
  <si>
    <t>SV|8330146|164</t>
  </si>
  <si>
    <t>SV|8335978|209</t>
  </si>
  <si>
    <t>SV|834809|177</t>
  </si>
  <si>
    <t>SV|8371438|125</t>
  </si>
  <si>
    <t>SV|8394302|137</t>
  </si>
  <si>
    <t>SV|8399168|77</t>
  </si>
  <si>
    <t>SV|8400479|91</t>
  </si>
  <si>
    <t>SV|840593|52</t>
  </si>
  <si>
    <t>SV|840604|38</t>
  </si>
  <si>
    <t>SV|840608|38</t>
  </si>
  <si>
    <t>SV|8413265|119</t>
  </si>
  <si>
    <t>SV|8416843|127</t>
  </si>
  <si>
    <t>SV|8416862|184</t>
  </si>
  <si>
    <t>SV|8417423|85</t>
  </si>
  <si>
    <t>SV|8417540|164</t>
  </si>
  <si>
    <t>SV|8452452|139</t>
  </si>
  <si>
    <t>SV|8496751|49</t>
  </si>
  <si>
    <t>SV|8513377|156</t>
  </si>
  <si>
    <t>SV|8517310|227</t>
  </si>
  <si>
    <t>SV|8517561|174</t>
  </si>
  <si>
    <t>SV|8522644|92</t>
  </si>
  <si>
    <t>SV|8529459|103</t>
  </si>
  <si>
    <t>SV|8529814|125</t>
  </si>
  <si>
    <t>SV|8537948|151</t>
  </si>
  <si>
    <t>SV|8559300|138</t>
  </si>
  <si>
    <t>SV|856217|134</t>
  </si>
  <si>
    <t>SV|8564390|157</t>
  </si>
  <si>
    <t>SV|8573018|81</t>
  </si>
  <si>
    <t>SV|8574252|159</t>
  </si>
  <si>
    <t>SV|8575234|110</t>
  </si>
  <si>
    <t>SV|8585356|90</t>
  </si>
  <si>
    <t>SV|858741|110</t>
  </si>
  <si>
    <t>SV|860315|52</t>
  </si>
  <si>
    <t>SV|863268|249</t>
  </si>
  <si>
    <t>SV|867685|108</t>
  </si>
  <si>
    <t>SV|8701309|145</t>
  </si>
  <si>
    <t>SV|8706043|124</t>
  </si>
  <si>
    <t>SV|8707070|185</t>
  </si>
  <si>
    <t>SV|8710619|133</t>
  </si>
  <si>
    <t>SV|8711404|111</t>
  </si>
  <si>
    <t>SV|8717401|101</t>
  </si>
  <si>
    <t>SV|8718512|170</t>
  </si>
  <si>
    <t>SV|8741395|76</t>
  </si>
  <si>
    <t>SV|8797811|310</t>
  </si>
  <si>
    <t>SV|90001301|51</t>
  </si>
  <si>
    <t>SV|90001321|33</t>
  </si>
  <si>
    <t>SV|90005150|121</t>
  </si>
  <si>
    <t>SV|90016275|106</t>
  </si>
  <si>
    <t>SV|90023372|67</t>
  </si>
  <si>
    <t>SV|90025790|71</t>
  </si>
  <si>
    <t>SV|90025798|103</t>
  </si>
  <si>
    <t>SV|90025805|82</t>
  </si>
  <si>
    <t>SV|90045140|166</t>
  </si>
  <si>
    <t>SV|90060968|127</t>
  </si>
  <si>
    <t>SV|90064930|124</t>
  </si>
  <si>
    <t>SV|90065388|165</t>
  </si>
  <si>
    <t>SV|90087718|84</t>
  </si>
  <si>
    <t>SV|90092713|160</t>
  </si>
  <si>
    <t>SV|90098548|180</t>
  </si>
  <si>
    <t>SV|90108034|97</t>
  </si>
  <si>
    <t>SV|90113201|90</t>
  </si>
  <si>
    <t>SV|90127692|135</t>
  </si>
  <si>
    <t>SV|90136519|164</t>
  </si>
  <si>
    <t>SV|90150936|349</t>
  </si>
  <si>
    <t>SV|90151538|290</t>
  </si>
  <si>
    <t>SV|90152303|72</t>
  </si>
  <si>
    <t>SV|90153557|212</t>
  </si>
  <si>
    <t>SV|90158133|64</t>
  </si>
  <si>
    <t>SV|90158621|168</t>
  </si>
  <si>
    <t>SV|90160728|192</t>
  </si>
  <si>
    <t>SV|90175477|65</t>
  </si>
  <si>
    <t>SV|90175485|83</t>
  </si>
  <si>
    <t>SV|90175780|58</t>
  </si>
  <si>
    <t>SV|90176654|52</t>
  </si>
  <si>
    <t>SV|90184593|87</t>
  </si>
  <si>
    <t>SV|90190450|43</t>
  </si>
  <si>
    <t>SV|90191523|172</t>
  </si>
  <si>
    <t>SV|90195331|124</t>
  </si>
  <si>
    <t>SV|90197598|45</t>
  </si>
  <si>
    <t>SV|90204636|188</t>
  </si>
  <si>
    <t>SV|90205801|61</t>
  </si>
  <si>
    <t>SV|90212049|127</t>
  </si>
  <si>
    <t>SV|90220789|68</t>
  </si>
  <si>
    <t>SV|90226534|74</t>
  </si>
  <si>
    <t>SV|90227416|106</t>
  </si>
  <si>
    <t>SV|90232291|48</t>
  </si>
  <si>
    <t>SV|90235879|36</t>
  </si>
  <si>
    <t>SV|90236525|45</t>
  </si>
  <si>
    <t>SV|90238126|151</t>
  </si>
  <si>
    <t>SV|90240210|366</t>
  </si>
  <si>
    <t>SV|90246197|168</t>
  </si>
  <si>
    <t>SV|90248654|106</t>
  </si>
  <si>
    <t>SV|90249521|187</t>
  </si>
  <si>
    <t>SV|90250519|166</t>
  </si>
  <si>
    <t>SV|90254773|141</t>
  </si>
  <si>
    <t>SV|90255094|90</t>
  </si>
  <si>
    <t>SV|90263838|105</t>
  </si>
  <si>
    <t>SV|90272402|76</t>
  </si>
  <si>
    <t>SV|90296505|139</t>
  </si>
  <si>
    <t>SV|90315940|251</t>
  </si>
  <si>
    <t>SV|90320979|116</t>
  </si>
  <si>
    <t>SV|90339427|52</t>
  </si>
  <si>
    <t>SV|90356564|36</t>
  </si>
  <si>
    <t>SV|90358425|82</t>
  </si>
  <si>
    <t>SV|90384299|117</t>
  </si>
  <si>
    <t>SV|90390237|241</t>
  </si>
  <si>
    <t>SV|90399014|104</t>
  </si>
  <si>
    <t>SV|90400616|124</t>
  </si>
  <si>
    <t>SV|90401327|116</t>
  </si>
  <si>
    <t>SV|90403400|175</t>
  </si>
  <si>
    <t>SV|90403567|120</t>
  </si>
  <si>
    <t>SV|90408680|45</t>
  </si>
  <si>
    <t>SV|90411946|68</t>
  </si>
  <si>
    <t>SV|90411969|160</t>
  </si>
  <si>
    <t>SV|90412209|46</t>
  </si>
  <si>
    <t>SV|90416882|171</t>
  </si>
  <si>
    <t>SV|90446733|168</t>
  </si>
  <si>
    <t>SV|90464829|121</t>
  </si>
  <si>
    <t>SV|90464839|105</t>
  </si>
  <si>
    <t>SV|90465091|155</t>
  </si>
  <si>
    <t>SV|90465530|146</t>
  </si>
  <si>
    <t>SV|90483119|90</t>
  </si>
  <si>
    <t>SV|90486548|192</t>
  </si>
  <si>
    <t>SV|90491418|70</t>
  </si>
  <si>
    <t>SV|90497146|52</t>
  </si>
  <si>
    <t>SV|90499794|217</t>
  </si>
  <si>
    <t>SV|90503388|154</t>
  </si>
  <si>
    <t>SV|90504053|108</t>
  </si>
  <si>
    <t>SV|90506614|105</t>
  </si>
  <si>
    <t>SV|90514438|91</t>
  </si>
  <si>
    <t>SV|90518273|143</t>
  </si>
  <si>
    <t>SV|90524876|157</t>
  </si>
  <si>
    <t>SV|90527271|98</t>
  </si>
  <si>
    <t>SV|90530984|160</t>
  </si>
  <si>
    <t>SV|90532489|112</t>
  </si>
  <si>
    <t>SV|90537731|215</t>
  </si>
  <si>
    <t>SV|90538621|133</t>
  </si>
  <si>
    <t>SV|90540506|206</t>
  </si>
  <si>
    <t>SV|90547477|105</t>
  </si>
  <si>
    <t>SV|90553667|98</t>
  </si>
  <si>
    <t>SV|90557473|150</t>
  </si>
  <si>
    <t>SV|90565704|132</t>
  </si>
  <si>
    <t>SV|90569922|121</t>
  </si>
  <si>
    <t>SV|90572202|90</t>
  </si>
  <si>
    <t>SV|90575608|65</t>
  </si>
  <si>
    <t>SV|90575957|148</t>
  </si>
  <si>
    <t>SV|90583734|120</t>
  </si>
  <si>
    <t>SV|90595599|209</t>
  </si>
  <si>
    <t>SV|90596261|141</t>
  </si>
  <si>
    <t>SV|90598578|61</t>
  </si>
  <si>
    <t>SV|90604108|156</t>
  </si>
  <si>
    <t>SV|90607091|549</t>
  </si>
  <si>
    <t>SV|90608982|93</t>
  </si>
  <si>
    <t>SV|90624279|318</t>
  </si>
  <si>
    <t>SV|90626660|605</t>
  </si>
  <si>
    <t>SV|90632479|76</t>
  </si>
  <si>
    <t>SV|90633742|123</t>
  </si>
  <si>
    <t>SV|90642384|70</t>
  </si>
  <si>
    <t>SV|90643751|151</t>
  </si>
  <si>
    <t>SV|90644885|87</t>
  </si>
  <si>
    <t>SV|90645955|146</t>
  </si>
  <si>
    <t>SV|90646053|61</t>
  </si>
  <si>
    <t>SV|90646920|107</t>
  </si>
  <si>
    <t>SV|90655171|81</t>
  </si>
  <si>
    <t>SV|90659868|165</t>
  </si>
  <si>
    <t>SV|9066281|77</t>
  </si>
  <si>
    <t>SV|90677760|61</t>
  </si>
  <si>
    <t>SV|90679008|120</t>
  </si>
  <si>
    <t>SV|90708964|173</t>
  </si>
  <si>
    <t>SV|90711653|70</t>
  </si>
  <si>
    <t>SV|90713079|110</t>
  </si>
  <si>
    <t>SV|90744720|186</t>
  </si>
  <si>
    <t>SV|90746686|97</t>
  </si>
  <si>
    <t>SV|90774937|77</t>
  </si>
  <si>
    <t>SV|90797980|63</t>
  </si>
  <si>
    <t>SV|90841543|185</t>
  </si>
  <si>
    <t>SV|90855067|142</t>
  </si>
  <si>
    <t>SV|90856257|278</t>
  </si>
  <si>
    <t>SV|9085948|125</t>
  </si>
  <si>
    <t>SV|90872279|165</t>
  </si>
  <si>
    <t>SV|90876221|83</t>
  </si>
  <si>
    <t>SV|90883436|99</t>
  </si>
  <si>
    <t>SV|90885817|101</t>
  </si>
  <si>
    <t>SV|90886444|112</t>
  </si>
  <si>
    <t>SV|90895481|239</t>
  </si>
  <si>
    <t>SV|90898365|160</t>
  </si>
  <si>
    <t>SV|90901558|244</t>
  </si>
  <si>
    <t>SV|90903970|93</t>
  </si>
  <si>
    <t>SV|90911550|71</t>
  </si>
  <si>
    <t>SV|90913549|132</t>
  </si>
  <si>
    <t>SV|90917634|113</t>
  </si>
  <si>
    <t>SV|90919186|53</t>
  </si>
  <si>
    <t>SV|90921027|57</t>
  </si>
  <si>
    <t>SV|90931939|63</t>
  </si>
  <si>
    <t>SV|90933523|109</t>
  </si>
  <si>
    <t>SV|90938435|117</t>
  </si>
  <si>
    <t>SV|90958679|369</t>
  </si>
  <si>
    <t>SV|90959946|214</t>
  </si>
  <si>
    <t>SV|90963156|305</t>
  </si>
  <si>
    <t>SV|90963272|209</t>
  </si>
  <si>
    <t>SV|90963282|127</t>
  </si>
  <si>
    <t>SV|90972735|142</t>
  </si>
  <si>
    <t>SV|90973682|200</t>
  </si>
  <si>
    <t>SV|90978435|88</t>
  </si>
  <si>
    <t>SV|90984761|59</t>
  </si>
  <si>
    <t>SV|90994013|99</t>
  </si>
  <si>
    <t>SV|90998148|176</t>
  </si>
  <si>
    <t>SV|90999629|155</t>
  </si>
  <si>
    <t>SV|91005331|164</t>
  </si>
  <si>
    <t>SV|91006232|95</t>
  </si>
  <si>
    <t>SV|91024017|97</t>
  </si>
  <si>
    <t>SV|91024409|115</t>
  </si>
  <si>
    <t>SV|91024812|126</t>
  </si>
  <si>
    <t>SV|91034922|198</t>
  </si>
  <si>
    <t>SV|91036810|42</t>
  </si>
  <si>
    <t>SV|91039712|55</t>
  </si>
  <si>
    <t>SV|91042340|21</t>
  </si>
  <si>
    <t>SV|91045313|79</t>
  </si>
  <si>
    <t>SV|91046497|71</t>
  </si>
  <si>
    <t>SV|91050443|355</t>
  </si>
  <si>
    <t>SV|91055142|75</t>
  </si>
  <si>
    <t>SV|91057392|88</t>
  </si>
  <si>
    <t>SV|91062628|66</t>
  </si>
  <si>
    <t>SV|91071999|97</t>
  </si>
  <si>
    <t>SV|91073493|49</t>
  </si>
  <si>
    <t>SV|91075732|349</t>
  </si>
  <si>
    <t>SV|91077653|108</t>
  </si>
  <si>
    <t>SV|91079640|151</t>
  </si>
  <si>
    <t>SV|91079650|126</t>
  </si>
  <si>
    <t>SV|91080543|216</t>
  </si>
  <si>
    <t>SV|91082896|151</t>
  </si>
  <si>
    <t>SV|91101878|90</t>
  </si>
  <si>
    <t>SV|91103984|249</t>
  </si>
  <si>
    <t>SV|91104149|76</t>
  </si>
  <si>
    <t>SV|91104483|63</t>
  </si>
  <si>
    <t>SV|91111173|156</t>
  </si>
  <si>
    <t>SV|91116466|55</t>
  </si>
  <si>
    <t>SV|91120399|103</t>
  </si>
  <si>
    <t>SV|91126668|93</t>
  </si>
  <si>
    <t>SV|91134151|21</t>
  </si>
  <si>
    <t>SV|91139917|154</t>
  </si>
  <si>
    <t>SV|91148009|206</t>
  </si>
  <si>
    <t>SV|91149251|49</t>
  </si>
  <si>
    <t>SV|91152305|228</t>
  </si>
  <si>
    <t>SV|91159183|91</t>
  </si>
  <si>
    <t>SV|91168386|116</t>
  </si>
  <si>
    <t>SV|91176801|103</t>
  </si>
  <si>
    <t>SV|91183270|135</t>
  </si>
  <si>
    <t>SV|91216250|117</t>
  </si>
  <si>
    <t>SV|91220487|58</t>
  </si>
  <si>
    <t>SV|91223949|223</t>
  </si>
  <si>
    <t>SV|91225053|133</t>
  </si>
  <si>
    <t>SV|91225106|104</t>
  </si>
  <si>
    <t>SV|91226679|79</t>
  </si>
  <si>
    <t>SV|91228876|122</t>
  </si>
  <si>
    <t>SV|91249743|117</t>
  </si>
  <si>
    <t>SV|91251814|240</t>
  </si>
  <si>
    <t>SV|91252778|92</t>
  </si>
  <si>
    <t>SV|91255838|82</t>
  </si>
  <si>
    <t>SV|91258507|111</t>
  </si>
  <si>
    <t>SV|91262275|112</t>
  </si>
  <si>
    <t>SV|91263696|127</t>
  </si>
  <si>
    <t>SV|91264632|80</t>
  </si>
  <si>
    <t>SV|91266550|113</t>
  </si>
  <si>
    <t>SV|91282920|130</t>
  </si>
  <si>
    <t>SV|91287014|84</t>
  </si>
  <si>
    <t>SV|91289132|258</t>
  </si>
  <si>
    <t>SV|91290883|106</t>
  </si>
  <si>
    <t>SV|91292503|56</t>
  </si>
  <si>
    <t>SV|91293290|108</t>
  </si>
  <si>
    <t>SV|91293989|86</t>
  </si>
  <si>
    <t>SV|91299040|55</t>
  </si>
  <si>
    <t>SV|91299548|309</t>
  </si>
  <si>
    <t>SV|91302444|68</t>
  </si>
  <si>
    <t>SV|91307710|168</t>
  </si>
  <si>
    <t>SV|91309133|101</t>
  </si>
  <si>
    <t>SV|91309909|125</t>
  </si>
  <si>
    <t>SV|91310306|83</t>
  </si>
  <si>
    <t>SV|91312823|89</t>
  </si>
  <si>
    <t>SV|91315437|97</t>
  </si>
  <si>
    <t>SV|91332004|148</t>
  </si>
  <si>
    <t>SV|91343741|110</t>
  </si>
  <si>
    <t>SV|91355898|108</t>
  </si>
  <si>
    <t>SV|91357499|284</t>
  </si>
  <si>
    <t>SV|91365725|49</t>
  </si>
  <si>
    <t>SV|91367537|86</t>
  </si>
  <si>
    <t>SV|91375975|77</t>
  </si>
  <si>
    <t>SV|91376578|59</t>
  </si>
  <si>
    <t>SV|91380059|100</t>
  </si>
  <si>
    <t>SV|91385874|102</t>
  </si>
  <si>
    <t>SV|91388058|116</t>
  </si>
  <si>
    <t>SV|91391354|129</t>
  </si>
  <si>
    <t>SV|91402545|124</t>
  </si>
  <si>
    <t>SV|91407901|50</t>
  </si>
  <si>
    <t>SV|91418327|164</t>
  </si>
  <si>
    <t>SV|91422940|95</t>
  </si>
  <si>
    <t>SV|91426399|99</t>
  </si>
  <si>
    <t>SV|91426541|68</t>
  </si>
  <si>
    <t>SV|91428938|191</t>
  </si>
  <si>
    <t>SV|91430181|91</t>
  </si>
  <si>
    <t>SV|91431590|61</t>
  </si>
  <si>
    <t>SV|91431980|201</t>
  </si>
  <si>
    <t>SV|91432424|66</t>
  </si>
  <si>
    <t>SV|91442963|53</t>
  </si>
  <si>
    <t>SV|91442977|140</t>
  </si>
  <si>
    <t>SV|91446236|36</t>
  </si>
  <si>
    <t>SV|91450436|154</t>
  </si>
  <si>
    <t>SV|91453884|198</t>
  </si>
  <si>
    <t>SV|91459581|65</t>
  </si>
  <si>
    <t>SV|91461877|150</t>
  </si>
  <si>
    <t>SV|91470277|107</t>
  </si>
  <si>
    <t>SV|91475694|79</t>
  </si>
  <si>
    <t>SV|91477202|115</t>
  </si>
  <si>
    <t>SV|91481614|75</t>
  </si>
  <si>
    <t>SV|91484058|91</t>
  </si>
  <si>
    <t>SV|91485502|76</t>
  </si>
  <si>
    <t>SV|91498069|93</t>
  </si>
  <si>
    <t>SV|91500855|73</t>
  </si>
  <si>
    <t>SV|91503709|205</t>
  </si>
  <si>
    <t>SV|91507762|164</t>
  </si>
  <si>
    <t>SV|91507877|160</t>
  </si>
  <si>
    <t>SV|91510331|28</t>
  </si>
  <si>
    <t>SV|91517537|153</t>
  </si>
  <si>
    <t>SV|91521072|126</t>
  </si>
  <si>
    <t>SV|91524486|89</t>
  </si>
  <si>
    <t>SV|91529531|122</t>
  </si>
  <si>
    <t>SV|91531202|36</t>
  </si>
  <si>
    <t>SV|91531233|109</t>
  </si>
  <si>
    <t>SV|91532507|116</t>
  </si>
  <si>
    <t>SV|91535344|51</t>
  </si>
  <si>
    <t>SV|91535698|183</t>
  </si>
  <si>
    <t>SV|91551121|61</t>
  </si>
  <si>
    <t>SV|91552736|96</t>
  </si>
  <si>
    <t>SV|91554850|169</t>
  </si>
  <si>
    <t>SV|91557408|154</t>
  </si>
  <si>
    <t>SV|91559062|117</t>
  </si>
  <si>
    <t>SV|91560078|206</t>
  </si>
  <si>
    <t>SV|91590899|125</t>
  </si>
  <si>
    <t>SV|91592994|111</t>
  </si>
  <si>
    <t>SV|91593044|103</t>
  </si>
  <si>
    <t>SV|91598971|116</t>
  </si>
  <si>
    <t>SV|91602788|284</t>
  </si>
  <si>
    <t>SV|91605668|94</t>
  </si>
  <si>
    <t>SV|91610344|126</t>
  </si>
  <si>
    <t>SV|91610708|135</t>
  </si>
  <si>
    <t>SV|91612096|70</t>
  </si>
  <si>
    <t>SV|91613783|66</t>
  </si>
  <si>
    <t>SV|91613981|110</t>
  </si>
  <si>
    <t>SV|91614008|178</t>
  </si>
  <si>
    <t>SV|91616051|53</t>
  </si>
  <si>
    <t>SV|91616829|200</t>
  </si>
  <si>
    <t>SV|91619635|91</t>
  </si>
  <si>
    <t>SV|91628467|120</t>
  </si>
  <si>
    <t>SV|91628648|295</t>
  </si>
  <si>
    <t>SV|91633735|63</t>
  </si>
  <si>
    <t>SV|91638026|213</t>
  </si>
  <si>
    <t>SV|91638635|150</t>
  </si>
  <si>
    <t>SV|91639509|55</t>
  </si>
  <si>
    <t>SV|91642146|116</t>
  </si>
  <si>
    <t>SV|91656776|122</t>
  </si>
  <si>
    <t>SV|91664316|140</t>
  </si>
  <si>
    <t>SV|91669786|58</t>
  </si>
  <si>
    <t>SV|91672154|66</t>
  </si>
  <si>
    <t>SV|91684344|93</t>
  </si>
  <si>
    <t>SV|91690644|150</t>
  </si>
  <si>
    <t>SV|91691786|195</t>
  </si>
  <si>
    <t>SV|91692961|122</t>
  </si>
  <si>
    <t>SV|91696692|140</t>
  </si>
  <si>
    <t>SV|91708543|282</t>
  </si>
  <si>
    <t>SV|91712742|351</t>
  </si>
  <si>
    <t>SV|91715504|422</t>
  </si>
  <si>
    <t>SV|91716656|78</t>
  </si>
  <si>
    <t>SV|91717934|99</t>
  </si>
  <si>
    <t>SV|91724642|76</t>
  </si>
  <si>
    <t>SV|91730622|99</t>
  </si>
  <si>
    <t>SV|91731728|125</t>
  </si>
  <si>
    <t>SV|91736024|191</t>
  </si>
  <si>
    <t>SV|91736483|51</t>
  </si>
  <si>
    <t>SV|91737896|76</t>
  </si>
  <si>
    <t>SV|91748503|42</t>
  </si>
  <si>
    <t>SV|91761219|94</t>
  </si>
  <si>
    <t>SV|91761891|202</t>
  </si>
  <si>
    <t>SV|91762936|59</t>
  </si>
  <si>
    <t>SV|91766527|73</t>
  </si>
  <si>
    <t>SV|91781977|102</t>
  </si>
  <si>
    <t>SV|91783614|134</t>
  </si>
  <si>
    <t>SV|91783624|101</t>
  </si>
  <si>
    <t>SV|91788630|113</t>
  </si>
  <si>
    <t>SV|91790235|90</t>
  </si>
  <si>
    <t>SV|91790805|124</t>
  </si>
  <si>
    <t>SV|91791241|131</t>
  </si>
  <si>
    <t>SV|91809579|139</t>
  </si>
  <si>
    <t>SV|91816046|102</t>
  </si>
  <si>
    <t>SV|91831607|169</t>
  </si>
  <si>
    <t>SV|91831762|93</t>
  </si>
  <si>
    <t>SV|91842747|82</t>
  </si>
  <si>
    <t>SV|91844487|79</t>
  </si>
  <si>
    <t>SV|91844558|104</t>
  </si>
  <si>
    <t>SV|91846677|66</t>
  </si>
  <si>
    <t>SV|91847415|70</t>
  </si>
  <si>
    <t>SV|91847855|106</t>
  </si>
  <si>
    <t>SV|91853804|104</t>
  </si>
  <si>
    <t>SV|91854080|121</t>
  </si>
  <si>
    <t>SV|91854899|126</t>
  </si>
  <si>
    <t>SV|91855727|79</t>
  </si>
  <si>
    <t>SV|91856818|143</t>
  </si>
  <si>
    <t>SV|91860261|132</t>
  </si>
  <si>
    <t>SV|91865590|74</t>
  </si>
  <si>
    <t>SV|91867624|133</t>
  </si>
  <si>
    <t>SV|91869757|102</t>
  </si>
  <si>
    <t>SV|91872865|151</t>
  </si>
  <si>
    <t>SV|91877169|109</t>
  </si>
  <si>
    <t>SV|91880883|100</t>
  </si>
  <si>
    <t>SV|91882830|306</t>
  </si>
  <si>
    <t>SV|91883032|234</t>
  </si>
  <si>
    <t>SV|91889480|293</t>
  </si>
  <si>
    <t>SV|91900876|149</t>
  </si>
  <si>
    <t>SV|91905211|239</t>
  </si>
  <si>
    <t>SV|91907243|180</t>
  </si>
  <si>
    <t>SV|91919151|95</t>
  </si>
  <si>
    <t>SV|91921991|77</t>
  </si>
  <si>
    <t>SV|91923246|187</t>
  </si>
  <si>
    <t>SV|91929620|62</t>
  </si>
  <si>
    <t>SV|91959501|68</t>
  </si>
  <si>
    <t>SV|91960617|42</t>
  </si>
  <si>
    <t>SV|91961480|74</t>
  </si>
  <si>
    <t>SV|91961576|154</t>
  </si>
  <si>
    <t>SV|91962018|94</t>
  </si>
  <si>
    <t>SV|91985295|127</t>
  </si>
  <si>
    <t>SV|91987902|461</t>
  </si>
  <si>
    <t>SV|91988971|38</t>
  </si>
  <si>
    <t>SV|91997064|90</t>
  </si>
  <si>
    <t>SV|92002680|99</t>
  </si>
  <si>
    <t>SV|92005513|44</t>
  </si>
  <si>
    <t>SV|92006500|125</t>
  </si>
  <si>
    <t>SV|92007405|68</t>
  </si>
  <si>
    <t>SV|92010115|88</t>
  </si>
  <si>
    <t>SV|92012508|95</t>
  </si>
  <si>
    <t>SV|92013119|152</t>
  </si>
  <si>
    <t>SV|92013217|92</t>
  </si>
  <si>
    <t>SV|92016833|90</t>
  </si>
  <si>
    <t>SV|92018594|67</t>
  </si>
  <si>
    <t>SV|92026685|136</t>
  </si>
  <si>
    <t>SV|92028700|223</t>
  </si>
  <si>
    <t>SV|92028702|104</t>
  </si>
  <si>
    <t>SV|92033646|133</t>
  </si>
  <si>
    <t>SV|92033694|67</t>
  </si>
  <si>
    <t>SV|92045736|53</t>
  </si>
  <si>
    <t>SV|92047948|42</t>
  </si>
  <si>
    <t>SV|92050777|133</t>
  </si>
  <si>
    <t>SV|92062469|103</t>
  </si>
  <si>
    <t>SV|92067770|117</t>
  </si>
  <si>
    <t>SV|92070523|87</t>
  </si>
  <si>
    <t>SV|92071105|65</t>
  </si>
  <si>
    <t>SV|92071715|225</t>
  </si>
  <si>
    <t>SV|92095297|67</t>
  </si>
  <si>
    <t>SV|92096642|106</t>
  </si>
  <si>
    <t>SV|92098061|168</t>
  </si>
  <si>
    <t>SV|92103029|65</t>
  </si>
  <si>
    <t>SV|92106798|60</t>
  </si>
  <si>
    <t>SV|92113127|105</t>
  </si>
  <si>
    <t>SV|92113808|42</t>
  </si>
  <si>
    <t>SV|92119781|220</t>
  </si>
  <si>
    <t>SV|92120645|442</t>
  </si>
  <si>
    <t>SV|92120655|392</t>
  </si>
  <si>
    <t>SV|92121132|125</t>
  </si>
  <si>
    <t>SV|92124337|394</t>
  </si>
  <si>
    <t>SV|92124617|159</t>
  </si>
  <si>
    <t>SV|92124673|115</t>
  </si>
  <si>
    <t>SV|92140361|95</t>
  </si>
  <si>
    <t>SV|92153045|27</t>
  </si>
  <si>
    <t>SV|92156443|36</t>
  </si>
  <si>
    <t>SV|92157830|96</t>
  </si>
  <si>
    <t>SV|92159658|43</t>
  </si>
  <si>
    <t>SV|92160246|74</t>
  </si>
  <si>
    <t>SV|92161776|259</t>
  </si>
  <si>
    <t>SV|92161950|223</t>
  </si>
  <si>
    <t>SV|92176154|271</t>
  </si>
  <si>
    <t>SV|92176415|131</t>
  </si>
  <si>
    <t>SV|92178458|71</t>
  </si>
  <si>
    <t>SV|92188481|481</t>
  </si>
  <si>
    <t>SV|92195461|160</t>
  </si>
  <si>
    <t>SV|92195690|48</t>
  </si>
  <si>
    <t>SV|92197613|51</t>
  </si>
  <si>
    <t>SV|92201831|282</t>
  </si>
  <si>
    <t>SV|92210526|38</t>
  </si>
  <si>
    <t>SV|92210944|160</t>
  </si>
  <si>
    <t>SV|92216716|123</t>
  </si>
  <si>
    <t>SV|92216822|189</t>
  </si>
  <si>
    <t>SV|92219563|142</t>
  </si>
  <si>
    <t>SV|92226546|31</t>
  </si>
  <si>
    <t>SV|92229083|46</t>
  </si>
  <si>
    <t>SV|92229487|148</t>
  </si>
  <si>
    <t>SV|92229791|493</t>
  </si>
  <si>
    <t>SV|92232656|136</t>
  </si>
  <si>
    <t>SV|92233291|48</t>
  </si>
  <si>
    <t>SV|92233965|36</t>
  </si>
  <si>
    <t>SV|92236232|177</t>
  </si>
  <si>
    <t>SV|92237655|51</t>
  </si>
  <si>
    <t>SV|92237770|90</t>
  </si>
  <si>
    <t>SV|92238823|140</t>
  </si>
  <si>
    <t>SV|92241639|56</t>
  </si>
  <si>
    <t>SV|92247157|127</t>
  </si>
  <si>
    <t>SV|92247663|96</t>
  </si>
  <si>
    <t>SV|92250854|57</t>
  </si>
  <si>
    <t>SV|92259428|161</t>
  </si>
  <si>
    <t>SV|92267306|421</t>
  </si>
  <si>
    <t>SV|92269303|127</t>
  </si>
  <si>
    <t>SV|92277118|188</t>
  </si>
  <si>
    <t>SV|92279641|178</t>
  </si>
  <si>
    <t>SV|92280482|92</t>
  </si>
  <si>
    <t>SV|92280957|69</t>
  </si>
  <si>
    <t>SV|92281733|176</t>
  </si>
  <si>
    <t>SV|92282566|150</t>
  </si>
  <si>
    <t>SV|92286370|84</t>
  </si>
  <si>
    <t>SV|92286738|111</t>
  </si>
  <si>
    <t>SV|92296683|47</t>
  </si>
  <si>
    <t>SV|92300404|91</t>
  </si>
  <si>
    <t>SV|92303667|119</t>
  </si>
  <si>
    <t>SV|92304595|46</t>
  </si>
  <si>
    <t>SV|92305708|113</t>
  </si>
  <si>
    <t>SV|92306046|71</t>
  </si>
  <si>
    <t>SV|92307223|129</t>
  </si>
  <si>
    <t>SV|92320163|183</t>
  </si>
  <si>
    <t>SV|92320314|119</t>
  </si>
  <si>
    <t>SV|92320324|66</t>
  </si>
  <si>
    <t>SV|92320562|184</t>
  </si>
  <si>
    <t>SV|92324204|102</t>
  </si>
  <si>
    <t>SV|92329939|107</t>
  </si>
  <si>
    <t>SV|92331474|182</t>
  </si>
  <si>
    <t>SV|92331824|265</t>
  </si>
  <si>
    <t>SV|92334550|73</t>
  </si>
  <si>
    <t>SV|92335772|173</t>
  </si>
  <si>
    <t>SV|92343362|40</t>
  </si>
  <si>
    <t>SV|92347372|67</t>
  </si>
  <si>
    <t>SV|92348151|549</t>
  </si>
  <si>
    <t>SV|92348348|60</t>
  </si>
  <si>
    <t>SV|92349205|65</t>
  </si>
  <si>
    <t>SV|92352460|50</t>
  </si>
  <si>
    <t>SV|92355603|91</t>
  </si>
  <si>
    <t>SV|92358108|53</t>
  </si>
  <si>
    <t>SV|92358827|126</t>
  </si>
  <si>
    <t>SV|92358907|67</t>
  </si>
  <si>
    <t>SV|92359403|108</t>
  </si>
  <si>
    <t>SV|92360180|112</t>
  </si>
  <si>
    <t>SV|92360331|87</t>
  </si>
  <si>
    <t>SV|92360918|106</t>
  </si>
  <si>
    <t>SV|92363273|75</t>
  </si>
  <si>
    <t>SV|92365172|145</t>
  </si>
  <si>
    <t>SV|92367638|96</t>
  </si>
  <si>
    <t>SV|92367677|88</t>
  </si>
  <si>
    <t>SV|92367986|114</t>
  </si>
  <si>
    <t>SV|92368920|156</t>
  </si>
  <si>
    <t>SV|92373401|94</t>
  </si>
  <si>
    <t>SV|92376867|129</t>
  </si>
  <si>
    <t>SV|92378375|164</t>
  </si>
  <si>
    <t>SV|92379629|80</t>
  </si>
  <si>
    <t>SV|92379916|242</t>
  </si>
  <si>
    <t>SV|92381914|105</t>
  </si>
  <si>
    <t>SV|92382379|104</t>
  </si>
  <si>
    <t>SV|92385851|97</t>
  </si>
  <si>
    <t>SV|92386035|86</t>
  </si>
  <si>
    <t>SV|92387848|59</t>
  </si>
  <si>
    <t>SV|92388037|38</t>
  </si>
  <si>
    <t>SV|92391298|43</t>
  </si>
  <si>
    <t>SV|92393673|110</t>
  </si>
  <si>
    <t>SV|92394454|579</t>
  </si>
  <si>
    <t>SV|92394705|58</t>
  </si>
  <si>
    <t>SV|92397200|70</t>
  </si>
  <si>
    <t>SV|92400166|116</t>
  </si>
  <si>
    <t>SV|92400981|77</t>
  </si>
  <si>
    <t>SV|92401895|181</t>
  </si>
  <si>
    <t>SV|92404076|133</t>
  </si>
  <si>
    <t>SV|92413021|55</t>
  </si>
  <si>
    <t>SV|92415116|95</t>
  </si>
  <si>
    <t>SV|92415125|67</t>
  </si>
  <si>
    <t>SV|92415691|34</t>
  </si>
  <si>
    <t>SV|92415956|58</t>
  </si>
  <si>
    <t>SV|92416716|64</t>
  </si>
  <si>
    <t>SV|92420207|157</t>
  </si>
  <si>
    <t>SV|92421968|45</t>
  </si>
  <si>
    <t>SV|92425674|82</t>
  </si>
  <si>
    <t>SV|92426750|105</t>
  </si>
  <si>
    <t>SV|92428420|183</t>
  </si>
  <si>
    <t>SV|92429812|98</t>
  </si>
  <si>
    <t>SV|92430770|153</t>
  </si>
  <si>
    <t>SV|92430953|507</t>
  </si>
  <si>
    <t>SV|92431426|90</t>
  </si>
  <si>
    <t>SV|92432306|145</t>
  </si>
  <si>
    <t>SV|92432446|286</t>
  </si>
  <si>
    <t>SV|92432696|77</t>
  </si>
  <si>
    <t>SV|92435560|141</t>
  </si>
  <si>
    <t>SV|92439386|166</t>
  </si>
  <si>
    <t>SV|92442047|88</t>
  </si>
  <si>
    <t>SV|92445463|81</t>
  </si>
  <si>
    <t>SV|92447154|84</t>
  </si>
  <si>
    <t>SV|92447447|167</t>
  </si>
  <si>
    <t>SV|92447847|68</t>
  </si>
  <si>
    <t>SV|92449512|109</t>
  </si>
  <si>
    <t>SV|92449636|78</t>
  </si>
  <si>
    <t>SV|92453158|111</t>
  </si>
  <si>
    <t>SV|92460037|80</t>
  </si>
  <si>
    <t>SV|92468990|80</t>
  </si>
  <si>
    <t>SV|92470686|98</t>
  </si>
  <si>
    <t>SV|92484218|109</t>
  </si>
  <si>
    <t>SV|92485355|80</t>
  </si>
  <si>
    <t>SV|92496634|32</t>
  </si>
  <si>
    <t>SV|92497038|100</t>
  </si>
  <si>
    <t>SV|92500944|95</t>
  </si>
  <si>
    <t>SV|92502508|151</t>
  </si>
  <si>
    <t>SV|92504687|68</t>
  </si>
  <si>
    <t>SV|92504717|68</t>
  </si>
  <si>
    <t>SV|92505232|91</t>
  </si>
  <si>
    <t>SV|92509008|79</t>
  </si>
  <si>
    <t>SV|92533952|54</t>
  </si>
  <si>
    <t>SV|92541410|53</t>
  </si>
  <si>
    <t>SV|92543425|124</t>
  </si>
  <si>
    <t>SV|92550845|104</t>
  </si>
  <si>
    <t>SV|92558431|49</t>
  </si>
  <si>
    <t>SV|92565000|155</t>
  </si>
  <si>
    <t>SV|92568672|62</t>
  </si>
  <si>
    <t>SV|92570093|83</t>
  </si>
  <si>
    <t>SV|92570221|209</t>
  </si>
  <si>
    <t>SV|92577344|86</t>
  </si>
  <si>
    <t>SV|92596770|95</t>
  </si>
  <si>
    <t>SV|92606140|122</t>
  </si>
  <si>
    <t>SV|92606796|117</t>
  </si>
  <si>
    <t>SV|92607169|66</t>
  </si>
  <si>
    <t>SV|92609718|128</t>
  </si>
  <si>
    <t>SV|92609753|119</t>
  </si>
  <si>
    <t>SV|92610787|119</t>
  </si>
  <si>
    <t>SV|92612341|80</t>
  </si>
  <si>
    <t>SV|92612974|208</t>
  </si>
  <si>
    <t>SV|92613882|30</t>
  </si>
  <si>
    <t>SV|92616744|127</t>
  </si>
  <si>
    <t>SV|92617077|65</t>
  </si>
  <si>
    <t>SV|92617373|54</t>
  </si>
  <si>
    <t>SV|92630123|181</t>
  </si>
  <si>
    <t>SV|92637304|77</t>
  </si>
  <si>
    <t>SV|92640811|85</t>
  </si>
  <si>
    <t>SV|92641762|70</t>
  </si>
  <si>
    <t>SV|92644896|104</t>
  </si>
  <si>
    <t>SV|92644971|407</t>
  </si>
  <si>
    <t>SV|92654041|83</t>
  </si>
  <si>
    <t>SV|92654976|174</t>
  </si>
  <si>
    <t>SV|92668802|201</t>
  </si>
  <si>
    <t>SV|92669937|86</t>
  </si>
  <si>
    <t>SV|92672738|88</t>
  </si>
  <si>
    <t>SV|92673439|74</t>
  </si>
  <si>
    <t>SV|92673943|104</t>
  </si>
  <si>
    <t>SV|92674703|96</t>
  </si>
  <si>
    <t>SV|92679437|43</t>
  </si>
  <si>
    <t>SV|92682711|21</t>
  </si>
  <si>
    <t>SV|92685415|175</t>
  </si>
  <si>
    <t>SV|92685707|66</t>
  </si>
  <si>
    <t>SV|92686811|124</t>
  </si>
  <si>
    <t>SV|92686911|182</t>
  </si>
  <si>
    <t>SV|92686936|63</t>
  </si>
  <si>
    <t>SV|92687298|172</t>
  </si>
  <si>
    <t>SV|92689607|103</t>
  </si>
  <si>
    <t>SV|92691327|201</t>
  </si>
  <si>
    <t>SV|92692914|39</t>
  </si>
  <si>
    <t>SV|92694178|86</t>
  </si>
  <si>
    <t>SV|92695429|46</t>
  </si>
  <si>
    <t>SV|92697984|127</t>
  </si>
  <si>
    <t>SV|92698939|98</t>
  </si>
  <si>
    <t>SV|92699132|188</t>
  </si>
  <si>
    <t>SV|92700560|69</t>
  </si>
  <si>
    <t>SV|92708927|87</t>
  </si>
  <si>
    <t>SV|92712157|49</t>
  </si>
  <si>
    <t>SV|92717039|32</t>
  </si>
  <si>
    <t>SV|92717862|109</t>
  </si>
  <si>
    <t>SV|92727136|59</t>
  </si>
  <si>
    <t>SV|92727154|163</t>
  </si>
  <si>
    <t>SV|92729318|79</t>
  </si>
  <si>
    <t>SV|92731420|63</t>
  </si>
  <si>
    <t>SV|92739366|93</t>
  </si>
  <si>
    <t>SV|92743340|803</t>
  </si>
  <si>
    <t>SV|92752923|74</t>
  </si>
  <si>
    <t>SV|92755406|109</t>
  </si>
  <si>
    <t>SV|92756276|140</t>
  </si>
  <si>
    <t>SV|92756605|133</t>
  </si>
  <si>
    <t>SV|92760741|37</t>
  </si>
  <si>
    <t>SV|92765095|45</t>
  </si>
  <si>
    <t>SV|92767246|147</t>
  </si>
  <si>
    <t>SV|92768464|27</t>
  </si>
  <si>
    <t>SV|92773448|123</t>
  </si>
  <si>
    <t>SV|92786002|78</t>
  </si>
  <si>
    <t>SV|92789024|81</t>
  </si>
  <si>
    <t>SV|92790023|65</t>
  </si>
  <si>
    <t>SV|92806218|122</t>
  </si>
  <si>
    <t>SV|92810963|60</t>
  </si>
  <si>
    <t>SV|92812495|92</t>
  </si>
  <si>
    <t>SV|92814755|38</t>
  </si>
  <si>
    <t>SV|92814817|96</t>
  </si>
  <si>
    <t>SV|92814887|62</t>
  </si>
  <si>
    <t>SV|92817066|92</t>
  </si>
  <si>
    <t>SV|92819453|67</t>
  </si>
  <si>
    <t>SV|92825294|86</t>
  </si>
  <si>
    <t>SV|92827016|111</t>
  </si>
  <si>
    <t>SV|92827930|49</t>
  </si>
  <si>
    <t>SV|92830488|115</t>
  </si>
  <si>
    <t>SV|92846256|166</t>
  </si>
  <si>
    <t>SV|92848871|48</t>
  </si>
  <si>
    <t>SV|92850583|269</t>
  </si>
  <si>
    <t>SV|92850737|43</t>
  </si>
  <si>
    <t>SV|92854430|52</t>
  </si>
  <si>
    <t>SV|92854753|124</t>
  </si>
  <si>
    <t>SV|92857984|197</t>
  </si>
  <si>
    <t>SV|92861295|196</t>
  </si>
  <si>
    <t>SV|92862170|153</t>
  </si>
  <si>
    <t>SV|92862972|209</t>
  </si>
  <si>
    <t>SV|92865460|44</t>
  </si>
  <si>
    <t>SV|92865931|70</t>
  </si>
  <si>
    <t>SV|92868105|49</t>
  </si>
  <si>
    <t>SV|92869886|78</t>
  </si>
  <si>
    <t>SV|92870628|146</t>
  </si>
  <si>
    <t>SV|92874997|209</t>
  </si>
  <si>
    <t>SV|92875530|100</t>
  </si>
  <si>
    <t>SV|92876876|91</t>
  </si>
  <si>
    <t>SV|92877877|181</t>
  </si>
  <si>
    <t>SV|92883944|65</t>
  </si>
  <si>
    <t>SV|92889268|137</t>
  </si>
  <si>
    <t>SV|92890895|88</t>
  </si>
  <si>
    <t>SV|92891157|161</t>
  </si>
  <si>
    <t>SV|92896814|111</t>
  </si>
  <si>
    <t>SV|92900217|50</t>
  </si>
  <si>
    <t>SV|92901282|80</t>
  </si>
  <si>
    <t>SV|92904981|100</t>
  </si>
  <si>
    <t>SV|92905203|85</t>
  </si>
  <si>
    <t>SV|92908113|285</t>
  </si>
  <si>
    <t>SV|92908545|87</t>
  </si>
  <si>
    <t>SV|92909133|116</t>
  </si>
  <si>
    <t>SV|92910357|73</t>
  </si>
  <si>
    <t>SV|92917716|42</t>
  </si>
  <si>
    <t>SV|92918394|112</t>
  </si>
  <si>
    <t>SV|92921964|288</t>
  </si>
  <si>
    <t>SV|92923353|69</t>
  </si>
  <si>
    <t>SV|92933152|34</t>
  </si>
  <si>
    <t>SV|92934366|306</t>
  </si>
  <si>
    <t>SV|92935142|36</t>
  </si>
  <si>
    <t>SV|92940383|92</t>
  </si>
  <si>
    <t>SV|92942674|64</t>
  </si>
  <si>
    <t>SV|92942951|77</t>
  </si>
  <si>
    <t>SV|92946029|62</t>
  </si>
  <si>
    <t>SV|92949515|134</t>
  </si>
  <si>
    <t>SV|92952457|80</t>
  </si>
  <si>
    <t>SV|92953875|83</t>
  </si>
  <si>
    <t>SV|92955030|49</t>
  </si>
  <si>
    <t>SV|92961974|102</t>
  </si>
  <si>
    <t>SV|92962649|89</t>
  </si>
  <si>
    <t>SV|92965931|98</t>
  </si>
  <si>
    <t>SV|92968144|115</t>
  </si>
  <si>
    <t>SV|92976282|175</t>
  </si>
  <si>
    <t>SV|92978616|76</t>
  </si>
  <si>
    <t>SV|92979495|201</t>
  </si>
  <si>
    <t>SV|92981069|52</t>
  </si>
  <si>
    <t>SV|92982679|207</t>
  </si>
  <si>
    <t>SV|92986023|116</t>
  </si>
  <si>
    <t>SV|92988687|59</t>
  </si>
  <si>
    <t>SV|93002893|68</t>
  </si>
  <si>
    <t>SV|93018412|58</t>
  </si>
  <si>
    <t>SV|93018755|76</t>
  </si>
  <si>
    <t>SV|93020118|83</t>
  </si>
  <si>
    <t>SV|93020402|93</t>
  </si>
  <si>
    <t>SV|93023016|35</t>
  </si>
  <si>
    <t>SV|93029218|85</t>
  </si>
  <si>
    <t>SV|93029228|54</t>
  </si>
  <si>
    <t>SV|93029464|100</t>
  </si>
  <si>
    <t>SV|93041056|94</t>
  </si>
  <si>
    <t>SV|93041235|71</t>
  </si>
  <si>
    <t>SV|93043007|73</t>
  </si>
  <si>
    <t>SV|93047295|25</t>
  </si>
  <si>
    <t>SV|93049253|107</t>
  </si>
  <si>
    <t>SV|93049333|109</t>
  </si>
  <si>
    <t>SV|93053064|37</t>
  </si>
  <si>
    <t>SV|93054422|83</t>
  </si>
  <si>
    <t>SV|93054641|112</t>
  </si>
  <si>
    <t>SV|93058363|133</t>
  </si>
  <si>
    <t>SV|93062590|259</t>
  </si>
  <si>
    <t>SV|93063754|495</t>
  </si>
  <si>
    <t>SV|93064303|496</t>
  </si>
  <si>
    <t>SV|93068192|224</t>
  </si>
  <si>
    <t>SV|93069234|54</t>
  </si>
  <si>
    <t>SV|93071759|202</t>
  </si>
  <si>
    <t>SV|93074374|44</t>
  </si>
  <si>
    <t>SV|93080925|141</t>
  </si>
  <si>
    <t>SV|93081308|81</t>
  </si>
  <si>
    <t>SV|93086301|97</t>
  </si>
  <si>
    <t>SV|93088355|62</t>
  </si>
  <si>
    <t>SV|93089620|129</t>
  </si>
  <si>
    <t>SV|93089630|51</t>
  </si>
  <si>
    <t>SV|93090740|176</t>
  </si>
  <si>
    <t>SV|93090917|85</t>
  </si>
  <si>
    <t>SV|93098546|103</t>
  </si>
  <si>
    <t>SV|93102840|82</t>
  </si>
  <si>
    <t>SV|93104235|16</t>
  </si>
  <si>
    <t>SV|93105812|23</t>
  </si>
  <si>
    <t>SV|93110345|118</t>
  </si>
  <si>
    <t>SV|93114420|74</t>
  </si>
  <si>
    <t>SV|93115539|110</t>
  </si>
  <si>
    <t>SV|93115602|191</t>
  </si>
  <si>
    <t>SV|93117025|172</t>
  </si>
  <si>
    <t>SV|93117719|92</t>
  </si>
  <si>
    <t>SV|93124184|142</t>
  </si>
  <si>
    <t>SV|93125189|109</t>
  </si>
  <si>
    <t>SV|93127863|90</t>
  </si>
  <si>
    <t>SV|93132085|77</t>
  </si>
  <si>
    <t>SV|93134450|37</t>
  </si>
  <si>
    <t>SV|93138700|62</t>
  </si>
  <si>
    <t>SV|93142996|79</t>
  </si>
  <si>
    <t>SV|93144034|71</t>
  </si>
  <si>
    <t>SV|93147051|74</t>
  </si>
  <si>
    <t>SV|93147356|126</t>
  </si>
  <si>
    <t>SV|93151740|78</t>
  </si>
  <si>
    <t>SV|93156387|54</t>
  </si>
  <si>
    <t>SV|93157963|81</t>
  </si>
  <si>
    <t>SV|93161078|118</t>
  </si>
  <si>
    <t>SV|93163098|158</t>
  </si>
  <si>
    <t>SV|93165399|73</t>
  </si>
  <si>
    <t>SV|93171929|85</t>
  </si>
  <si>
    <t>SV|93197579|139</t>
  </si>
  <si>
    <t>SV|93198073|70</t>
  </si>
  <si>
    <t>SV|93200127|100</t>
  </si>
  <si>
    <t>SV|93200996|71</t>
  </si>
  <si>
    <t>SV|93202647|49</t>
  </si>
  <si>
    <t>SV|93212250|72</t>
  </si>
  <si>
    <t>SV|93216512|36</t>
  </si>
  <si>
    <t>SV|93216715|294</t>
  </si>
  <si>
    <t>SV|93220784|39</t>
  </si>
  <si>
    <t>SV|93229044|58</t>
  </si>
  <si>
    <t>SV|93229601|77</t>
  </si>
  <si>
    <t>SV|93234796|79</t>
  </si>
  <si>
    <t>SV|93241020|231</t>
  </si>
  <si>
    <t>SV|93243310|317</t>
  </si>
  <si>
    <t>SV|93243444|83</t>
  </si>
  <si>
    <t>SV|93244107|59</t>
  </si>
  <si>
    <t>SV|93246938|138</t>
  </si>
  <si>
    <t>SV|93250443|184</t>
  </si>
  <si>
    <t>SV|93252422|75</t>
  </si>
  <si>
    <t>SV|93252847|130</t>
  </si>
  <si>
    <t>SV|93259937|103</t>
  </si>
  <si>
    <t>SV|93260313|48</t>
  </si>
  <si>
    <t>SV|93261051|89</t>
  </si>
  <si>
    <t>SV|93261682|109</t>
  </si>
  <si>
    <t>SV|93264072|104</t>
  </si>
  <si>
    <t>SV|93264082|72</t>
  </si>
  <si>
    <t>SV|93266145|75</t>
  </si>
  <si>
    <t>SV|93266433|96</t>
  </si>
  <si>
    <t>SV|93267979|91</t>
  </si>
  <si>
    <t>SV|93271863|43</t>
  </si>
  <si>
    <t>SV|93275417|50</t>
  </si>
  <si>
    <t>SV|93278663|103</t>
  </si>
  <si>
    <t>SV|93283276|157</t>
  </si>
  <si>
    <t>SV|93285721|235</t>
  </si>
  <si>
    <t>SV|93289308|268</t>
  </si>
  <si>
    <t>SV|93289913|61</t>
  </si>
  <si>
    <t>SV|93294579|55</t>
  </si>
  <si>
    <t>SV|93298245|64</t>
  </si>
  <si>
    <t>SV|93301424|147</t>
  </si>
  <si>
    <t>SV|93304689|86</t>
  </si>
  <si>
    <t>SV|93309653|43</t>
  </si>
  <si>
    <t>SV|93309991|85</t>
  </si>
  <si>
    <t>SV|93315421|67</t>
  </si>
  <si>
    <t>SV|93317527|211</t>
  </si>
  <si>
    <t>SV|93321084|200</t>
  </si>
  <si>
    <t>SV|93321561|79</t>
  </si>
  <si>
    <t>SV|93324018|159</t>
  </si>
  <si>
    <t>SV|93324755|59</t>
  </si>
  <si>
    <t>SV|93328611|58</t>
  </si>
  <si>
    <t>SV|93328660|91</t>
  </si>
  <si>
    <t>SV|93328980|36</t>
  </si>
  <si>
    <t>SV|93330137|164</t>
  </si>
  <si>
    <t>SV|93331435|69</t>
  </si>
  <si>
    <t>SV|93334344|118</t>
  </si>
  <si>
    <t>SV|93334657|44</t>
  </si>
  <si>
    <t>SV|93335430|60</t>
  </si>
  <si>
    <t>SV|93338581|29</t>
  </si>
  <si>
    <t>SV|93339409|88</t>
  </si>
  <si>
    <t>SV|93344585|110</t>
  </si>
  <si>
    <t>SV|93353960|212</t>
  </si>
  <si>
    <t>SV|93359658|22</t>
  </si>
  <si>
    <t>SV|93360321|69</t>
  </si>
  <si>
    <t>SV|93363403|105</t>
  </si>
  <si>
    <t>SV|93365067|73</t>
  </si>
  <si>
    <t>SV|93365635|125</t>
  </si>
  <si>
    <t>SV|93369814|205</t>
  </si>
  <si>
    <t>SV|93373470|83</t>
  </si>
  <si>
    <t>SV|93374369|123</t>
  </si>
  <si>
    <t>SV|93375045|118</t>
  </si>
  <si>
    <t>SV|93375055|140</t>
  </si>
  <si>
    <t>SV|93377071|77</t>
  </si>
  <si>
    <t>SV|93380438|94</t>
  </si>
  <si>
    <t>SV|93388029|100</t>
  </si>
  <si>
    <t>SV|93389790|30</t>
  </si>
  <si>
    <t>SV|93391264|153</t>
  </si>
  <si>
    <t>SV|93392608|110</t>
  </si>
  <si>
    <t>SV|93394537|80</t>
  </si>
  <si>
    <t>SV|93396260|149</t>
  </si>
  <si>
    <t>SV|93398678|43</t>
  </si>
  <si>
    <t>SV|93405566|33</t>
  </si>
  <si>
    <t>SV|93408589|61</t>
  </si>
  <si>
    <t>SV|93408634|48</t>
  </si>
  <si>
    <t>SV|93408695|56</t>
  </si>
  <si>
    <t>SV|93410282|60</t>
  </si>
  <si>
    <t>SV|93411540|32</t>
  </si>
  <si>
    <t>SV|93413903|118</t>
  </si>
  <si>
    <t>SV|93430596|102</t>
  </si>
  <si>
    <t>SV|93430618|155</t>
  </si>
  <si>
    <t>SV|93432297|32</t>
  </si>
  <si>
    <t>SV|93434548|123</t>
  </si>
  <si>
    <t>SV|93436583|114</t>
  </si>
  <si>
    <t>SV|93438039|66</t>
  </si>
  <si>
    <t>SV|93440604|117</t>
  </si>
  <si>
    <t>SV|93446449|132</t>
  </si>
  <si>
    <t>SV|93450009|115</t>
  </si>
  <si>
    <t>SV|93454838|90</t>
  </si>
  <si>
    <t>SV|93457376|127</t>
  </si>
  <si>
    <t>SV|93473752|161</t>
  </si>
  <si>
    <t>SV|93475142|68</t>
  </si>
  <si>
    <t>SV|93476621|61</t>
  </si>
  <si>
    <t>SV|93480075|140</t>
  </si>
  <si>
    <t>SV|93483309|171</t>
  </si>
  <si>
    <t>SV|93485838|113</t>
  </si>
  <si>
    <t>SV|93490991|81</t>
  </si>
  <si>
    <t>SV|93491805|21</t>
  </si>
  <si>
    <t>SV|93495782|124</t>
  </si>
  <si>
    <t>SV|93499603|55</t>
  </si>
  <si>
    <t>SV|93502147|149</t>
  </si>
  <si>
    <t>SV|93502568|107</t>
  </si>
  <si>
    <t>SV|93514873|34</t>
  </si>
  <si>
    <t>SV|93517146|151</t>
  </si>
  <si>
    <t>SV|93518118|37</t>
  </si>
  <si>
    <t>SV|93522067|84</t>
  </si>
  <si>
    <t>SV|93522077|57</t>
  </si>
  <si>
    <t>SV|93530230|80</t>
  </si>
  <si>
    <t>SV|93530629|60</t>
  </si>
  <si>
    <t>SV|93530649|74</t>
  </si>
  <si>
    <t>SV|93532668|105</t>
  </si>
  <si>
    <t>SV|93535542|159</t>
  </si>
  <si>
    <t>SV|93535552|112</t>
  </si>
  <si>
    <t>SV|93540452|38</t>
  </si>
  <si>
    <t>SV|93543725|227</t>
  </si>
  <si>
    <t>SV|93550220|107</t>
  </si>
  <si>
    <t>SV|93550803|66</t>
  </si>
  <si>
    <t>SV|93554216|114</t>
  </si>
  <si>
    <t>SV|93554502|370</t>
  </si>
  <si>
    <t>SV|93555839|39</t>
  </si>
  <si>
    <t>SV|93558684|38</t>
  </si>
  <si>
    <t>SV|93562163|157</t>
  </si>
  <si>
    <t>SV|93571460|46</t>
  </si>
  <si>
    <t>SV|93571470|109</t>
  </si>
  <si>
    <t>SV|93577075|80</t>
  </si>
  <si>
    <t>SV|93582060|512</t>
  </si>
  <si>
    <t>SV|93587122|76</t>
  </si>
  <si>
    <t>SV|93591097|102</t>
  </si>
  <si>
    <t>SV|93592299|123</t>
  </si>
  <si>
    <t>SV|93596278|94</t>
  </si>
  <si>
    <t>SV|93597537|76</t>
  </si>
  <si>
    <t>SV|93602509|131</t>
  </si>
  <si>
    <t>SV|93611171|30</t>
  </si>
  <si>
    <t>SV|93614618|358</t>
  </si>
  <si>
    <t>SV|93626495|113</t>
  </si>
  <si>
    <t>SV|93636377|13</t>
  </si>
  <si>
    <t>SV|93636472|155</t>
  </si>
  <si>
    <t>SV|93637879|64</t>
  </si>
  <si>
    <t>SV|93644972|111</t>
  </si>
  <si>
    <t>SV|93644978|25</t>
  </si>
  <si>
    <t>SV|93658514|130</t>
  </si>
  <si>
    <t>SV|93662648|46</t>
  </si>
  <si>
    <t>SV|93670405|111</t>
  </si>
  <si>
    <t>SV|93675340|176</t>
  </si>
  <si>
    <t>SV|93675370|174</t>
  </si>
  <si>
    <t>SV|93675961|133</t>
  </si>
  <si>
    <t>SV|93680914|168</t>
  </si>
  <si>
    <t>SV|93681984|219</t>
  </si>
  <si>
    <t>SV|93682443|129</t>
  </si>
  <si>
    <t>SV|93683157|203</t>
  </si>
  <si>
    <t>SV|93683447|195</t>
  </si>
  <si>
    <t>SV|93683928|190</t>
  </si>
  <si>
    <t>SV|93685103|66</t>
  </si>
  <si>
    <t>SV|93685418|125</t>
  </si>
  <si>
    <t>SV|93687587|141</t>
  </si>
  <si>
    <t>SV|93688296|97</t>
  </si>
  <si>
    <t>SV|93696090|169</t>
  </si>
  <si>
    <t>SV|93698580|46</t>
  </si>
  <si>
    <t>SV|93699332|124</t>
  </si>
  <si>
    <t>SV|93699483|96</t>
  </si>
  <si>
    <t>SV|93700035|196</t>
  </si>
  <si>
    <t>SV|93700192|109</t>
  </si>
  <si>
    <t>SV|93720505|40</t>
  </si>
  <si>
    <t>SV|93723367|251</t>
  </si>
  <si>
    <t>SV|93732449|99</t>
  </si>
  <si>
    <t>SV|93736971|73</t>
  </si>
  <si>
    <t>SV|93745040|155</t>
  </si>
  <si>
    <t>SV|93746480|60</t>
  </si>
  <si>
    <t>SV|93749011|74</t>
  </si>
  <si>
    <t>SV|93750225|70</t>
  </si>
  <si>
    <t>SV|93751151|39</t>
  </si>
  <si>
    <t>SV|93751622|76</t>
  </si>
  <si>
    <t>SV|93752104|92</t>
  </si>
  <si>
    <t>SV|93754862|45</t>
  </si>
  <si>
    <t>SV|93754878|72</t>
  </si>
  <si>
    <t>SV|93754973|47</t>
  </si>
  <si>
    <t>SV|93755086|127</t>
  </si>
  <si>
    <t>SV|93755098|57</t>
  </si>
  <si>
    <t>SV|93763159|74</t>
  </si>
  <si>
    <t>SV|93767860|107</t>
  </si>
  <si>
    <t>SV|93774145|98</t>
  </si>
  <si>
    <t>SV|93782488|99</t>
  </si>
  <si>
    <t>SV|93785042|83</t>
  </si>
  <si>
    <t>SV|93797470|85</t>
  </si>
  <si>
    <t>SV|93797597|90</t>
  </si>
  <si>
    <t>SV|93808220|73</t>
  </si>
  <si>
    <t>SV|93809592|89</t>
  </si>
  <si>
    <t>SV|93813395|285</t>
  </si>
  <si>
    <t>SV|93814324|80</t>
  </si>
  <si>
    <t>SV|93816329|95</t>
  </si>
  <si>
    <t>SV|93817786|70</t>
  </si>
  <si>
    <t>SV|93818782|57</t>
  </si>
  <si>
    <t>SV|93821260|63</t>
  </si>
  <si>
    <t>SV|93823776|137</t>
  </si>
  <si>
    <t>SV|93825100|81</t>
  </si>
  <si>
    <t>SV|93827645|170</t>
  </si>
  <si>
    <t>SV|93827863|170</t>
  </si>
  <si>
    <t>SV|93834733|115</t>
  </si>
  <si>
    <t>SV|93837410|274</t>
  </si>
  <si>
    <t>SV|93837512|180</t>
  </si>
  <si>
    <t>SV|93843926|57</t>
  </si>
  <si>
    <t>SV|93846000|24</t>
  </si>
  <si>
    <t>SV|93846879|36</t>
  </si>
  <si>
    <t>SV|93852222|30</t>
  </si>
  <si>
    <t>SV|93857225|237</t>
  </si>
  <si>
    <t>SV|93860871|156</t>
  </si>
  <si>
    <t>SV|93861117|65</t>
  </si>
  <si>
    <t>SV|93861898|88</t>
  </si>
  <si>
    <t>SV|93863087|71</t>
  </si>
  <si>
    <t>SV|93867448|29</t>
  </si>
  <si>
    <t>SV|93868603|42</t>
  </si>
  <si>
    <t>SV|93870227|21</t>
  </si>
  <si>
    <t>SV|93874072|331</t>
  </si>
  <si>
    <t>SV|93874691|99</t>
  </si>
  <si>
    <t>SV|93876352|271</t>
  </si>
  <si>
    <t>SV|93878942|111</t>
  </si>
  <si>
    <t>SV|93889515|83</t>
  </si>
  <si>
    <t>SV|93893924|93</t>
  </si>
  <si>
    <t>SV|93897743|61</t>
  </si>
  <si>
    <t>SV|93898774|41</t>
  </si>
  <si>
    <t>SV|93899327|267</t>
  </si>
  <si>
    <t>SV|93902832|47</t>
  </si>
  <si>
    <t>SV|93905512|25</t>
  </si>
  <si>
    <t>SV|93911063|24</t>
  </si>
  <si>
    <t>SV|93911085|61</t>
  </si>
  <si>
    <t>SV|93912810|27</t>
  </si>
  <si>
    <t>SV|93912820|40</t>
  </si>
  <si>
    <t>SV|93916085|86</t>
  </si>
  <si>
    <t>SV|93917044|162</t>
  </si>
  <si>
    <t>SV|93918111|136</t>
  </si>
  <si>
    <t>SV|93924575|106</t>
  </si>
  <si>
    <t>SV|93930485|76</t>
  </si>
  <si>
    <t>SV|93931954|50</t>
  </si>
  <si>
    <t>SV|93932986|61</t>
  </si>
  <si>
    <t>SV|93943269|54</t>
  </si>
  <si>
    <t>SV|93943611|98</t>
  </si>
  <si>
    <t>SV|93944980|50</t>
  </si>
  <si>
    <t>SV|93946861|106</t>
  </si>
  <si>
    <t>SV|93955854|199</t>
  </si>
  <si>
    <t>SV|93962279|104</t>
  </si>
  <si>
    <t>SV|93966959|141</t>
  </si>
  <si>
    <t>SV|93969280|17</t>
  </si>
  <si>
    <t>SV|93975676|23</t>
  </si>
  <si>
    <t>SV|93976330|87</t>
  </si>
  <si>
    <t>SV|93979767|63</t>
  </si>
  <si>
    <t>SV|93979971|60</t>
  </si>
  <si>
    <t>SV|93984334|90</t>
  </si>
  <si>
    <t>SV|93984430|98</t>
  </si>
  <si>
    <t>SV|93985174|74</t>
  </si>
  <si>
    <t>SV|93989067|55</t>
  </si>
  <si>
    <t>SV|93990744|48</t>
  </si>
  <si>
    <t>SV|93992113|105</t>
  </si>
  <si>
    <t>SV|93997027|35</t>
  </si>
  <si>
    <t>SV|93998222|137</t>
  </si>
  <si>
    <t>SV|93998473|60</t>
  </si>
  <si>
    <t>SV|93998624|15</t>
  </si>
  <si>
    <t>SV|93999730|74</t>
  </si>
  <si>
    <t>SV|94000762|301</t>
  </si>
  <si>
    <t>SV|94000772|181</t>
  </si>
  <si>
    <t>SV|94001484|37</t>
  </si>
  <si>
    <t>SV|94001579|68</t>
  </si>
  <si>
    <t>SV|94001676|56</t>
  </si>
  <si>
    <t>SV|94004266|57</t>
  </si>
  <si>
    <t>SV|94005706|101</t>
  </si>
  <si>
    <t>SV|94005851|62</t>
  </si>
  <si>
    <t>SV|94006085|121</t>
  </si>
  <si>
    <t>SV|94008561|59</t>
  </si>
  <si>
    <t>SV|94014061|37</t>
  </si>
  <si>
    <t>SV|94016471|84</t>
  </si>
  <si>
    <t>SV|94016979|104</t>
  </si>
  <si>
    <t>SV|94018584|111</t>
  </si>
  <si>
    <t>SV|94021981|39</t>
  </si>
  <si>
    <t>SV|94024097|52</t>
  </si>
  <si>
    <t>SV|94025397|98</t>
  </si>
  <si>
    <t>SV|94027981|30</t>
  </si>
  <si>
    <t>SV|94028110|55</t>
  </si>
  <si>
    <t>SV|94031114|36</t>
  </si>
  <si>
    <t>SV|94032773|202</t>
  </si>
  <si>
    <t>SV|94035237|90</t>
  </si>
  <si>
    <t>SV|94037164|68</t>
  </si>
  <si>
    <t>SV|94045404|62</t>
  </si>
  <si>
    <t>SV|94049599|29</t>
  </si>
  <si>
    <t>SV|94050424|173</t>
  </si>
  <si>
    <t>SV|94051291|31</t>
  </si>
  <si>
    <t>SV|94055717|90</t>
  </si>
  <si>
    <t>SV|94060699|63</t>
  </si>
  <si>
    <t>SV|94066289|133</t>
  </si>
  <si>
    <t>SV|94066408|87</t>
  </si>
  <si>
    <t>SV|94066734|31</t>
  </si>
  <si>
    <t>SV|94068365|56</t>
  </si>
  <si>
    <t>SV|94068375|72</t>
  </si>
  <si>
    <t>SV|94068385|88</t>
  </si>
  <si>
    <t>SV|94071528|89</t>
  </si>
  <si>
    <t>SV|94073147|46</t>
  </si>
  <si>
    <t>SV|94074400|105</t>
  </si>
  <si>
    <t>SV|94076008|208</t>
  </si>
  <si>
    <t>SV|94076118|92</t>
  </si>
  <si>
    <t>SV|94079102|63</t>
  </si>
  <si>
    <t>SV|94083070|58</t>
  </si>
  <si>
    <t>SV|94084720|50</t>
  </si>
  <si>
    <t>SV|94087532|104</t>
  </si>
  <si>
    <t>SV|94089272|117</t>
  </si>
  <si>
    <t>SV|94091205|144</t>
  </si>
  <si>
    <t>SV|94092704|150</t>
  </si>
  <si>
    <t>SV|94093318|113</t>
  </si>
  <si>
    <t>SV|94093627|38</t>
  </si>
  <si>
    <t>SV|94100798|337</t>
  </si>
  <si>
    <t>SV|94109514|67</t>
  </si>
  <si>
    <t>SV|94110505|70</t>
  </si>
  <si>
    <t>SV|94116002|36</t>
  </si>
  <si>
    <t>SV|94120285|30</t>
  </si>
  <si>
    <t>SV|94125724|108</t>
  </si>
  <si>
    <t>SV|94129704|116</t>
  </si>
  <si>
    <t>SV|94130457|164</t>
  </si>
  <si>
    <t>SV|94131907|110</t>
  </si>
  <si>
    <t>SV|94133168|47</t>
  </si>
  <si>
    <t>SV|94138837|37</t>
  </si>
  <si>
    <t>SV|94139545|428</t>
  </si>
  <si>
    <t>SV|94141145|119</t>
  </si>
  <si>
    <t>SV|94141310|36</t>
  </si>
  <si>
    <t>SV|94145302|208</t>
  </si>
  <si>
    <t>SV|94151478|210</t>
  </si>
  <si>
    <t>SV|94151878|44</t>
  </si>
  <si>
    <t>SV|94153580|106</t>
  </si>
  <si>
    <t>SV|94153693|39</t>
  </si>
  <si>
    <t>SV|94154779|212</t>
  </si>
  <si>
    <t>SV|94156641|55</t>
  </si>
  <si>
    <t>SV|94158055|77</t>
  </si>
  <si>
    <t>SV|94163700|70</t>
  </si>
  <si>
    <t>SV|94164081|99</t>
  </si>
  <si>
    <t>SV|94167111|71</t>
  </si>
  <si>
    <t>SV|94168447|81</t>
  </si>
  <si>
    <t>SV|94171656|71</t>
  </si>
  <si>
    <t>SV|94178268|63</t>
  </si>
  <si>
    <t>SV|94182500|157</t>
  </si>
  <si>
    <t>SV|94185502|54</t>
  </si>
  <si>
    <t>SV|94186385|43</t>
  </si>
  <si>
    <t>SV|94186654|48</t>
  </si>
  <si>
    <t>SV|94187480|72</t>
  </si>
  <si>
    <t>SV|94189082|63</t>
  </si>
  <si>
    <t>SV|94189259|56</t>
  </si>
  <si>
    <t>SV|94191044|52</t>
  </si>
  <si>
    <t>SV|94195259|78</t>
  </si>
  <si>
    <t>SV|94196054|87</t>
  </si>
  <si>
    <t>SV|94203023|77</t>
  </si>
  <si>
    <t>SV|94208597|100</t>
  </si>
  <si>
    <t>SV|94213552|140</t>
  </si>
  <si>
    <t>SV|94220718|47</t>
  </si>
  <si>
    <t>SV|94224272|57</t>
  </si>
  <si>
    <t>SV|94224291|356</t>
  </si>
  <si>
    <t>SV|94225610|80</t>
  </si>
  <si>
    <t>SV|94227407|17</t>
  </si>
  <si>
    <t>SV|94232332|73</t>
  </si>
  <si>
    <t>SV|94232468|92</t>
  </si>
  <si>
    <t>SV|94234418|125</t>
  </si>
  <si>
    <t>SV|94236930|89</t>
  </si>
  <si>
    <t>SV|94238070|377</t>
  </si>
  <si>
    <t>SV|94240893|85</t>
  </si>
  <si>
    <t>SV|94247332|38</t>
  </si>
  <si>
    <t>SV|94248839|65</t>
  </si>
  <si>
    <t>SV|94252746|30</t>
  </si>
  <si>
    <t>SV|94256667|39</t>
  </si>
  <si>
    <t>SV|94259297|65</t>
  </si>
  <si>
    <t>SV|94266219|51</t>
  </si>
  <si>
    <t>SV|94275770|54</t>
  </si>
  <si>
    <t>SV|94278044|46</t>
  </si>
  <si>
    <t>SV|94283418|144</t>
  </si>
  <si>
    <t>SV|94286247|107</t>
  </si>
  <si>
    <t>SV|94286539|186</t>
  </si>
  <si>
    <t>SV|94287956|130</t>
  </si>
  <si>
    <t>SV|94292130|132</t>
  </si>
  <si>
    <t>SV|94296650|115</t>
  </si>
  <si>
    <t>SV|94297122|153</t>
  </si>
  <si>
    <t>SV|94300130|122</t>
  </si>
  <si>
    <t>SV|94303790|100</t>
  </si>
  <si>
    <t>SV|94303832|234</t>
  </si>
  <si>
    <t>SV|94305481|201</t>
  </si>
  <si>
    <t>SV|94307198|91</t>
  </si>
  <si>
    <t>SV|94308420|117</t>
  </si>
  <si>
    <t>SV|94313605|34</t>
  </si>
  <si>
    <t>SV|94313769|434</t>
  </si>
  <si>
    <t>SV|94315491|50</t>
  </si>
  <si>
    <t>SV|94319184|58</t>
  </si>
  <si>
    <t>SV|94321629|105</t>
  </si>
  <si>
    <t>SV|94323138|57</t>
  </si>
  <si>
    <t>SV|94323524|64</t>
  </si>
  <si>
    <t>SV|94324024|123</t>
  </si>
  <si>
    <t>SV|94326552|121</t>
  </si>
  <si>
    <t>SV|94326899|164</t>
  </si>
  <si>
    <t>SV|94329502|290</t>
  </si>
  <si>
    <t>SV|94330369|100</t>
  </si>
  <si>
    <t>SV|94343871|110</t>
  </si>
  <si>
    <t>SV|94347820|20</t>
  </si>
  <si>
    <t>SV|94351503|105</t>
  </si>
  <si>
    <t>SV|94354242|35</t>
  </si>
  <si>
    <t>SV|94359923|99</t>
  </si>
  <si>
    <t>SV|94363111|94</t>
  </si>
  <si>
    <t>SV|94369878|53</t>
  </si>
  <si>
    <t>SV|94372725|115</t>
  </si>
  <si>
    <t>SV|94373238|65</t>
  </si>
  <si>
    <t>SV|94374846|55</t>
  </si>
  <si>
    <t>SV|94375932|39</t>
  </si>
  <si>
    <t>SV|94379513|213</t>
  </si>
  <si>
    <t>SV|94381827|52</t>
  </si>
  <si>
    <t>SV|94382359|165</t>
  </si>
  <si>
    <t>SV|94385829|97</t>
  </si>
  <si>
    <t>SV|94406496|93</t>
  </si>
  <si>
    <t>SV|94410570|103</t>
  </si>
  <si>
    <t>SV|94413224|79</t>
  </si>
  <si>
    <t>SV|94415315|127</t>
  </si>
  <si>
    <t>SV|94416828|69</t>
  </si>
  <si>
    <t>SV|94418871|111</t>
  </si>
  <si>
    <t>SV|94422942|42</t>
  </si>
  <si>
    <t>SV|94422952|68</t>
  </si>
  <si>
    <t>SV|94426809|200</t>
  </si>
  <si>
    <t>SV|94426838|113</t>
  </si>
  <si>
    <t>SV|94427235|46</t>
  </si>
  <si>
    <t>SV|94427245|55</t>
  </si>
  <si>
    <t>SV|94427742|167</t>
  </si>
  <si>
    <t>SV|94428623|107</t>
  </si>
  <si>
    <t>SV|94428695|56</t>
  </si>
  <si>
    <t>SV|94430620|126</t>
  </si>
  <si>
    <t>SV|94431532|162</t>
  </si>
  <si>
    <t>SV|94432196|101</t>
  </si>
  <si>
    <t>SV|94432847|94</t>
  </si>
  <si>
    <t>SV|94432857|70</t>
  </si>
  <si>
    <t>SV|94432867|67</t>
  </si>
  <si>
    <t>SV|94435402|33</t>
  </si>
  <si>
    <t>SV|94444134|103</t>
  </si>
  <si>
    <t>SV|94446381|259</t>
  </si>
  <si>
    <t>SV|94457019|113</t>
  </si>
  <si>
    <t>SV|94458752|149</t>
  </si>
  <si>
    <t>SV|94460750|59</t>
  </si>
  <si>
    <t>SV|94466356|41</t>
  </si>
  <si>
    <t>SV|94466923|67</t>
  </si>
  <si>
    <t>SV|94468431|30</t>
  </si>
  <si>
    <t>SV|94470851|21</t>
  </si>
  <si>
    <t>SV|94470853|48</t>
  </si>
  <si>
    <t>SV|94476423|217</t>
  </si>
  <si>
    <t>SV|94478478|51</t>
  </si>
  <si>
    <t>SV|94480853|62</t>
  </si>
  <si>
    <t>SV|94482664|72</t>
  </si>
  <si>
    <t>SV|94484250|238</t>
  </si>
  <si>
    <t>SV|94490455|96</t>
  </si>
  <si>
    <t>SV|94491901|86</t>
  </si>
  <si>
    <t>SV|94495163|64</t>
  </si>
  <si>
    <t>SV|94495345|81</t>
  </si>
  <si>
    <t>SV|94498535|86</t>
  </si>
  <si>
    <t>SV|94503245|34</t>
  </si>
  <si>
    <t>SV|94503537|59</t>
  </si>
  <si>
    <t>SV|94504907|105</t>
  </si>
  <si>
    <t>SV|94508156|83</t>
  </si>
  <si>
    <t>SV|94508394|100</t>
  </si>
  <si>
    <t>SV|94509824|104</t>
  </si>
  <si>
    <t>SV|94513084|76</t>
  </si>
  <si>
    <t>SV|94517055|128</t>
  </si>
  <si>
    <t>SV|94520983|117</t>
  </si>
  <si>
    <t>SV|94522978|65</t>
  </si>
  <si>
    <t>SV|94524765|47</t>
  </si>
  <si>
    <t>SV|94530529|61</t>
  </si>
  <si>
    <t>SV|94531808|118</t>
  </si>
  <si>
    <t>SV|94532623|47</t>
  </si>
  <si>
    <t>SV|94535715|36</t>
  </si>
  <si>
    <t>SV|94538157|68</t>
  </si>
  <si>
    <t>SV|94546656|32</t>
  </si>
  <si>
    <t>SV|94547538|140</t>
  </si>
  <si>
    <t>SV|94547661|33</t>
  </si>
  <si>
    <t>SV|94549037|109</t>
  </si>
  <si>
    <t>SV|94550323|157</t>
  </si>
  <si>
    <t>SV|94554239|119</t>
  </si>
  <si>
    <t>SV|94554665|41</t>
  </si>
  <si>
    <t>SV|94555826|224</t>
  </si>
  <si>
    <t>SV|94557197|33</t>
  </si>
  <si>
    <t>SV|94558166|159</t>
  </si>
  <si>
    <t>SV|94560464|23</t>
  </si>
  <si>
    <t>SV|94563036|147</t>
  </si>
  <si>
    <t>SV|94568713|80</t>
  </si>
  <si>
    <t>SV|94573945|30</t>
  </si>
  <si>
    <t>SV|94577716|66</t>
  </si>
  <si>
    <t>SV|94577726|41</t>
  </si>
  <si>
    <t>SV|94578671|24</t>
  </si>
  <si>
    <t>SV|94579624|84</t>
  </si>
  <si>
    <t>SV|94579848|74</t>
  </si>
  <si>
    <t>SV|94579881|117</t>
  </si>
  <si>
    <t>SV|94583609|74</t>
  </si>
  <si>
    <t>SV|94587244|71</t>
  </si>
  <si>
    <t>SV|94589253|28</t>
  </si>
  <si>
    <t>SV|94589394|88</t>
  </si>
  <si>
    <t>SV|94589415|46</t>
  </si>
  <si>
    <t>SV|94590383|152</t>
  </si>
  <si>
    <t>SV|94596552|142</t>
  </si>
  <si>
    <t>SV|94601963|82</t>
  </si>
  <si>
    <t>SV|94603846|124</t>
  </si>
  <si>
    <t>SV|94607973|96</t>
  </si>
  <si>
    <t>SV|94609509|261</t>
  </si>
  <si>
    <t>SV|94609543|199</t>
  </si>
  <si>
    <t>SV|94610023|78</t>
  </si>
  <si>
    <t>SV|94617990|50</t>
  </si>
  <si>
    <t>SV|94619067|662</t>
  </si>
  <si>
    <t>SV|94623796|94</t>
  </si>
  <si>
    <t>SV|94624689|50</t>
  </si>
  <si>
    <t>SV|94628500|47</t>
  </si>
  <si>
    <t>SV|94632603|19</t>
  </si>
  <si>
    <t>SV|94633078|94</t>
  </si>
  <si>
    <t>SV|94633773|52</t>
  </si>
  <si>
    <t>SV|94635868|29</t>
  </si>
  <si>
    <t>SV|94636877|87</t>
  </si>
  <si>
    <t>SV|94637697|129</t>
  </si>
  <si>
    <t>SV|94641291|54</t>
  </si>
  <si>
    <t>SV|94643899|40</t>
  </si>
  <si>
    <t>SV|94645359|71</t>
  </si>
  <si>
    <t>SV|94648041|118</t>
  </si>
  <si>
    <t>SV|94649687|40</t>
  </si>
  <si>
    <t>SV|94655065|100</t>
  </si>
  <si>
    <t>SV|94655467|48</t>
  </si>
  <si>
    <t>SV|94657169|46</t>
  </si>
  <si>
    <t>SV|94658943|102</t>
  </si>
  <si>
    <t>SV|94665054|150</t>
  </si>
  <si>
    <t>SV|94667457|68</t>
  </si>
  <si>
    <t>SV|94673216|45</t>
  </si>
  <si>
    <t>SV|94675257|39</t>
  </si>
  <si>
    <t>SV|94676427|60</t>
  </si>
  <si>
    <t>SV|94677749|85</t>
  </si>
  <si>
    <t>SV|94680281|81</t>
  </si>
  <si>
    <t>SV|94681172|163</t>
  </si>
  <si>
    <t>SV|94684315|178</t>
  </si>
  <si>
    <t>SV|94685525|34</t>
  </si>
  <si>
    <t>SV|94686424|57</t>
  </si>
  <si>
    <t>SV|94691008|29</t>
  </si>
  <si>
    <t>SV|94694703|65</t>
  </si>
  <si>
    <t>SV|94709287|180</t>
  </si>
  <si>
    <t>SV|94709695|62</t>
  </si>
  <si>
    <t>SV|94716631|204</t>
  </si>
  <si>
    <t>SV|94717115|184</t>
  </si>
  <si>
    <t>SV|94718550|210</t>
  </si>
  <si>
    <t>SV|94720801|40</t>
  </si>
  <si>
    <t>SV|94720815|76</t>
  </si>
  <si>
    <t>SV|94727430|189</t>
  </si>
  <si>
    <t>SV|94728549|72</t>
  </si>
  <si>
    <t>SV|94729534|102</t>
  </si>
  <si>
    <t>SV|94730266|46</t>
  </si>
  <si>
    <t>SV|94736164|83</t>
  </si>
  <si>
    <t>SV|94737292|260</t>
  </si>
  <si>
    <t>SV|94738376|60</t>
  </si>
  <si>
    <t>SV|94739721|153</t>
  </si>
  <si>
    <t>SV|94746294|53</t>
  </si>
  <si>
    <t>SV|94748021|153</t>
  </si>
  <si>
    <t>SV|94749831|62</t>
  </si>
  <si>
    <t>SV|94755651|151</t>
  </si>
  <si>
    <t>SV|94756335|80</t>
  </si>
  <si>
    <t>SV|94759076|40</t>
  </si>
  <si>
    <t>SV|94760412|60</t>
  </si>
  <si>
    <t>SV|94761117|45</t>
  </si>
  <si>
    <t>SV|94761127|111</t>
  </si>
  <si>
    <t>SV|94770388|37</t>
  </si>
  <si>
    <t>SV|94773317|35</t>
  </si>
  <si>
    <t>SV|94773665|165</t>
  </si>
  <si>
    <t>SV|94774147|93</t>
  </si>
  <si>
    <t>SV|94776271|26</t>
  </si>
  <si>
    <t>SV|94777701|111</t>
  </si>
  <si>
    <t>SV|94779596|80</t>
  </si>
  <si>
    <t>SV|94783801|17</t>
  </si>
  <si>
    <t>SV|94786398|147</t>
  </si>
  <si>
    <t>SV|94787414|49</t>
  </si>
  <si>
    <t>SV|94788506|253</t>
  </si>
  <si>
    <t>SV|94790595|137</t>
  </si>
  <si>
    <t>SV|94792156|111</t>
  </si>
  <si>
    <t>SV|94792940|118</t>
  </si>
  <si>
    <t>SV|94795177|29</t>
  </si>
  <si>
    <t>SV|94797554|65</t>
  </si>
  <si>
    <t>SV|94804585|87</t>
  </si>
  <si>
    <t>SV|94816188|93</t>
  </si>
  <si>
    <t>SV|94817122|59</t>
  </si>
  <si>
    <t>SV|94819406|172</t>
  </si>
  <si>
    <t>SV|94819805|54</t>
  </si>
  <si>
    <t>SV|94820693|23</t>
  </si>
  <si>
    <t>SV|94820907|99</t>
  </si>
  <si>
    <t>SV|94821616|28</t>
  </si>
  <si>
    <t>SV|94821937|102</t>
  </si>
  <si>
    <t>SV|94823284|85</t>
  </si>
  <si>
    <t>SV|94823811|35</t>
  </si>
  <si>
    <t>SV|94827879|78</t>
  </si>
  <si>
    <t>SV|94831608|75</t>
  </si>
  <si>
    <t>SV|94833433|184</t>
  </si>
  <si>
    <t>SV|94833584|46</t>
  </si>
  <si>
    <t>SV|94836309|121</t>
  </si>
  <si>
    <t>SV|94841008|54</t>
  </si>
  <si>
    <t>SV|94844290|94</t>
  </si>
  <si>
    <t>SV|94853031|75</t>
  </si>
  <si>
    <t>SV|94853322|45</t>
  </si>
  <si>
    <t>SV|94855239|115</t>
  </si>
  <si>
    <t>SV|94856261|266</t>
  </si>
  <si>
    <t>SV|94866911|43</t>
  </si>
  <si>
    <t>SV|94870210|94</t>
  </si>
  <si>
    <t>SV|94873400|23</t>
  </si>
  <si>
    <t>SV|94875956|370</t>
  </si>
  <si>
    <t>SV|94879095|63</t>
  </si>
  <si>
    <t>SV|94883127|50</t>
  </si>
  <si>
    <t>SV|94886488|78</t>
  </si>
  <si>
    <t>SV|94890537|61</t>
  </si>
  <si>
    <t>SV|94891785|70</t>
  </si>
  <si>
    <t>SV|94894794|121</t>
  </si>
  <si>
    <t>SV|94895872|107</t>
  </si>
  <si>
    <t>SV|94899159|109</t>
  </si>
  <si>
    <t>SV|94899788|115</t>
  </si>
  <si>
    <t>SV|94904863|104</t>
  </si>
  <si>
    <t>SV|94907173|139</t>
  </si>
  <si>
    <t>SV|94907907|179</t>
  </si>
  <si>
    <t>SV|94910354|94</t>
  </si>
  <si>
    <t>SV|94910386|59</t>
  </si>
  <si>
    <t>SV|94910673|58</t>
  </si>
  <si>
    <t>SV|94913482|162</t>
  </si>
  <si>
    <t>SV|94913700|194</t>
  </si>
  <si>
    <t>SV|94914137|126</t>
  </si>
  <si>
    <t>SV|94915464|115</t>
  </si>
  <si>
    <t>SV|94915610|63</t>
  </si>
  <si>
    <t>SV|94916145|87</t>
  </si>
  <si>
    <t>SV|94916153|84</t>
  </si>
  <si>
    <t>SV|94916278|99</t>
  </si>
  <si>
    <t>SV|94916445|64</t>
  </si>
  <si>
    <t>SV|94917866|88</t>
  </si>
  <si>
    <t>SV|94918403|298</t>
  </si>
  <si>
    <t>SV|94919217|174</t>
  </si>
  <si>
    <t>SV|94921998|61</t>
  </si>
  <si>
    <t>SV|94922841|39</t>
  </si>
  <si>
    <t>SV|94926220|71</t>
  </si>
  <si>
    <t>SV|94935756|31</t>
  </si>
  <si>
    <t>SV|94937108|34</t>
  </si>
  <si>
    <t>SV|94941654|175</t>
  </si>
  <si>
    <t>SV|94943250|50</t>
  </si>
  <si>
    <t>SV|94945574|223</t>
  </si>
  <si>
    <t>SV|94947227|78</t>
  </si>
  <si>
    <t>SV|94947881|104</t>
  </si>
  <si>
    <t>SV|94953035|77</t>
  </si>
  <si>
    <t>SV|94953758|102</t>
  </si>
  <si>
    <t>SV|94954227|121</t>
  </si>
  <si>
    <t>SV|94956107|61</t>
  </si>
  <si>
    <t>SV|94960116|82</t>
  </si>
  <si>
    <t>SV|94962764|46</t>
  </si>
  <si>
    <t>SV|94963449|47</t>
  </si>
  <si>
    <t>SV|94964004|71</t>
  </si>
  <si>
    <t>SV|94966953|88</t>
  </si>
  <si>
    <t>SV|94970820|55</t>
  </si>
  <si>
    <t>SV|94971167|63</t>
  </si>
  <si>
    <t>SV|94971544|39</t>
  </si>
  <si>
    <t>SV|94972533|30</t>
  </si>
  <si>
    <t>SV|94972693|41</t>
  </si>
  <si>
    <t>SV|94973003|52</t>
  </si>
  <si>
    <t>SV|94981380|67</t>
  </si>
  <si>
    <t>SV|94981489|53</t>
  </si>
  <si>
    <t>SV|94981658|184</t>
  </si>
  <si>
    <t>SV|94982315|54</t>
  </si>
  <si>
    <t>SV|94982569|66</t>
  </si>
  <si>
    <t>SV|94983854|168</t>
  </si>
  <si>
    <t>SV|94984976|42</t>
  </si>
  <si>
    <t>SV|94986765|149</t>
  </si>
  <si>
    <t>SV|94995519|66</t>
  </si>
  <si>
    <t>SV|94997460|50</t>
  </si>
  <si>
    <t>SV|95000037|127</t>
  </si>
  <si>
    <t>SV|95010811|38</t>
  </si>
  <si>
    <t>SV|95013410|70</t>
  </si>
  <si>
    <t>SV|95013740|57</t>
  </si>
  <si>
    <t>SV|95014025|65</t>
  </si>
  <si>
    <t>SV|95015998|126</t>
  </si>
  <si>
    <t>SV|95016564|101</t>
  </si>
  <si>
    <t>SV|95017406|255</t>
  </si>
  <si>
    <t>SV|95017416|80</t>
  </si>
  <si>
    <t>SV|95017502|161</t>
  </si>
  <si>
    <t>SV|95021664|88</t>
  </si>
  <si>
    <t>SV|95023298|79</t>
  </si>
  <si>
    <t>SV|95024884|35</t>
  </si>
  <si>
    <t>SV|95027345|29</t>
  </si>
  <si>
    <t>SV|95029904|68</t>
  </si>
  <si>
    <t>SV|95030233|91</t>
  </si>
  <si>
    <t>SV|95032036|38</t>
  </si>
  <si>
    <t>SV|95032056|134</t>
  </si>
  <si>
    <t>SV|95034141|49</t>
  </si>
  <si>
    <t>SV|95035523|210</t>
  </si>
  <si>
    <t>SV|95037451|144</t>
  </si>
  <si>
    <t>SV|95038648|41</t>
  </si>
  <si>
    <t>SV|95039439|66</t>
  </si>
  <si>
    <t>SV|95040379|36</t>
  </si>
  <si>
    <t>SV|95043668|93</t>
  </si>
  <si>
    <t>SV|95044084|90</t>
  </si>
  <si>
    <t>SV|95046776|59</t>
  </si>
  <si>
    <t>SV|95046907|50</t>
  </si>
  <si>
    <t>SV|95046917|43</t>
  </si>
  <si>
    <t>SV|95047260|92</t>
  </si>
  <si>
    <t>SV|95054689|92</t>
  </si>
  <si>
    <t>SV|95055304|29</t>
  </si>
  <si>
    <t>SV|95056571|29</t>
  </si>
  <si>
    <t>SV|95060267|72</t>
  </si>
  <si>
    <t>SV|95069176|83</t>
  </si>
  <si>
    <t>SV|95069713|72</t>
  </si>
  <si>
    <t>SV|95071432|51</t>
  </si>
  <si>
    <t>SV|95072540|63</t>
  </si>
  <si>
    <t>SV|95073515|144</t>
  </si>
  <si>
    <t>SV|95074471|47</t>
  </si>
  <si>
    <t>SV|95075826|59</t>
  </si>
  <si>
    <t>SV|95080231|124</t>
  </si>
  <si>
    <t>SV|95083663|69</t>
  </si>
  <si>
    <t>SV|95084659|48</t>
  </si>
  <si>
    <t>SV|95086661|69</t>
  </si>
  <si>
    <t>SV|95088859|18</t>
  </si>
  <si>
    <t>SV|95091283|54</t>
  </si>
  <si>
    <t>SV|95092877|104</t>
  </si>
  <si>
    <t>SV|95095507|123</t>
  </si>
  <si>
    <t>SV|95096773|53</t>
  </si>
  <si>
    <t>SV|95097016|45</t>
  </si>
  <si>
    <t>SV|95097971|28</t>
  </si>
  <si>
    <t>SV|95099810|76</t>
  </si>
  <si>
    <t>SV|95099943|99</t>
  </si>
  <si>
    <t>SV|95101125|66</t>
  </si>
  <si>
    <t>SV|95101514|64</t>
  </si>
  <si>
    <t>SV|95103370|200</t>
  </si>
  <si>
    <t>SV|95103773|45</t>
  </si>
  <si>
    <t>SV|95103783|46</t>
  </si>
  <si>
    <t>SV|95105959|88</t>
  </si>
  <si>
    <t>SV|95106642|48</t>
  </si>
  <si>
    <t>SV|95107327|40</t>
  </si>
  <si>
    <t>SV|95107337|24</t>
  </si>
  <si>
    <t>SV|95108360|67</t>
  </si>
  <si>
    <t>SV|95108637|179</t>
  </si>
  <si>
    <t>SV|95109382|278</t>
  </si>
  <si>
    <t>SV|95113647|73</t>
  </si>
  <si>
    <t>SV|95114181|131</t>
  </si>
  <si>
    <t>SV|95119780|217</t>
  </si>
  <si>
    <t>SV|95125756|124</t>
  </si>
  <si>
    <t>SV|95125940|36</t>
  </si>
  <si>
    <t>SV|95126192|123</t>
  </si>
  <si>
    <t>SV|95129104|51</t>
  </si>
  <si>
    <t>SV|95131440|21</t>
  </si>
  <si>
    <t>SV|95131450|31</t>
  </si>
  <si>
    <t>SV|95131568|115</t>
  </si>
  <si>
    <t>SV|95132005|137</t>
  </si>
  <si>
    <t>SV|95132482|102</t>
  </si>
  <si>
    <t>SV|95133305|116</t>
  </si>
  <si>
    <t>SV|95135041|168</t>
  </si>
  <si>
    <t>SV|95139150|59</t>
  </si>
  <si>
    <t>SV|95142233|90</t>
  </si>
  <si>
    <t>SV|95149029|85</t>
  </si>
  <si>
    <t>SV|95149646|49</t>
  </si>
  <si>
    <t>SV|95152028|70</t>
  </si>
  <si>
    <t>SV|95153655|119</t>
  </si>
  <si>
    <t>SV|95157040|151</t>
  </si>
  <si>
    <t>SV|95157050|28</t>
  </si>
  <si>
    <t>SV|95162784|73</t>
  </si>
  <si>
    <t>SV|95163756|53</t>
  </si>
  <si>
    <t>SV|95164180|106</t>
  </si>
  <si>
    <t>SV|95165534|40</t>
  </si>
  <si>
    <t>SV|95166671|88</t>
  </si>
  <si>
    <t>SV|95169638|16</t>
  </si>
  <si>
    <t>SV|95171618|97</t>
  </si>
  <si>
    <t>SV|95172597|84</t>
  </si>
  <si>
    <t>SV|95174539|59</t>
  </si>
  <si>
    <t>SV|95176122|65</t>
  </si>
  <si>
    <t>SV|95180354|386</t>
  </si>
  <si>
    <t>SV|95182314|41</t>
  </si>
  <si>
    <t>SV|95182886|400</t>
  </si>
  <si>
    <t>SV|95182927|33</t>
  </si>
  <si>
    <t>SV|95183351|89</t>
  </si>
  <si>
    <t>SV|95184197|267</t>
  </si>
  <si>
    <t>SV|95184849|74</t>
  </si>
  <si>
    <t>SV|95184901|61</t>
  </si>
  <si>
    <t>SV|95189422|149</t>
  </si>
  <si>
    <t>SV|95189749|308</t>
  </si>
  <si>
    <t>SV|95190202|109</t>
  </si>
  <si>
    <t>SV|95190805|56</t>
  </si>
  <si>
    <t>SV|95196339|125</t>
  </si>
  <si>
    <t>SV|95199934|46</t>
  </si>
  <si>
    <t>SV|95200714|63</t>
  </si>
  <si>
    <t>SV|95203093|24</t>
  </si>
  <si>
    <t>SV|95208024|57</t>
  </si>
  <si>
    <t>SV|95210333|204</t>
  </si>
  <si>
    <t>SV|95213582|35</t>
  </si>
  <si>
    <t>SV|95216805|111</t>
  </si>
  <si>
    <t>SV|95219711|113</t>
  </si>
  <si>
    <t>SV|95221489|166</t>
  </si>
  <si>
    <t>SV|95223023|186</t>
  </si>
  <si>
    <t>SV|95224494|106</t>
  </si>
  <si>
    <t>SV|95227949|58</t>
  </si>
  <si>
    <t>SV|95227959|53</t>
  </si>
  <si>
    <t>SV|95231452|34</t>
  </si>
  <si>
    <t>SV|95234175|20</t>
  </si>
  <si>
    <t>SV|95237148|42</t>
  </si>
  <si>
    <t>SV|95238455|61</t>
  </si>
  <si>
    <t>SV|95239896|51</t>
  </si>
  <si>
    <t>SV|95242422|265</t>
  </si>
  <si>
    <t>SV|95247824|65</t>
  </si>
  <si>
    <t>SV|95248936|53</t>
  </si>
  <si>
    <t>SV|95251541|156</t>
  </si>
  <si>
    <t>SV|95253843|36</t>
  </si>
  <si>
    <t>SV|95254196|68</t>
  </si>
  <si>
    <t>SV|95254755|121</t>
  </si>
  <si>
    <t>SV|95255055|90</t>
  </si>
  <si>
    <t>SV|95257538|23</t>
  </si>
  <si>
    <t>SV|95257554|233</t>
  </si>
  <si>
    <t>SV|95259419|29</t>
  </si>
  <si>
    <t>SV|95260659|67</t>
  </si>
  <si>
    <t>SV|95260755|105</t>
  </si>
  <si>
    <t>SV|95260916|70</t>
  </si>
  <si>
    <t>SV|95261130|24</t>
  </si>
  <si>
    <t>SV|95261383|66</t>
  </si>
  <si>
    <t>SV|95263364|73</t>
  </si>
  <si>
    <t>SV|95265203|46</t>
  </si>
  <si>
    <t>SV|95266780|49</t>
  </si>
  <si>
    <t>SV|95267738|26</t>
  </si>
  <si>
    <t>SV|95267761|64</t>
  </si>
  <si>
    <t>SV|95267807|81</t>
  </si>
  <si>
    <t>SV|95267901|25</t>
  </si>
  <si>
    <t>SV|95270596|32</t>
  </si>
  <si>
    <t>SV|95271040|124</t>
  </si>
  <si>
    <t>SV|95274084|53</t>
  </si>
  <si>
    <t>SV|95275993|34</t>
  </si>
  <si>
    <t>SV|95276642|69</t>
  </si>
  <si>
    <t>SV|95277147|47</t>
  </si>
  <si>
    <t>SV|95281550|73</t>
  </si>
  <si>
    <t>SV|95284110|39</t>
  </si>
  <si>
    <t>SV|95284608|32</t>
  </si>
  <si>
    <t>SV|95284628|47</t>
  </si>
  <si>
    <t>SV|95285436|43</t>
  </si>
  <si>
    <t>SV|95288184|155</t>
  </si>
  <si>
    <t>SV|95288194|100</t>
  </si>
  <si>
    <t>SV|95289154|224</t>
  </si>
  <si>
    <t>SV|95289597|84</t>
  </si>
  <si>
    <t>SV|95290636|72</t>
  </si>
  <si>
    <t>SV|95293805|22</t>
  </si>
  <si>
    <t>SV|95296536|215</t>
  </si>
  <si>
    <t>SV|95298842|32</t>
  </si>
  <si>
    <t>SV|95299988|99</t>
  </si>
  <si>
    <t>SV|95300440|66</t>
  </si>
  <si>
    <t>SV|95305692|129</t>
  </si>
  <si>
    <t>SV|95305937|61</t>
  </si>
  <si>
    <t>SV|95310147|34</t>
  </si>
  <si>
    <t>SV|95311693|40</t>
  </si>
  <si>
    <t>SV|95311865|55</t>
  </si>
  <si>
    <t>SV|95313795|40</t>
  </si>
  <si>
    <t>SV|95315030|40</t>
  </si>
  <si>
    <t>SV|95315440|68</t>
  </si>
  <si>
    <t>SV|95317190|222</t>
  </si>
  <si>
    <t>SV|95317945|59</t>
  </si>
  <si>
    <t>SV|95317955|80</t>
  </si>
  <si>
    <t>SV|95319002|56</t>
  </si>
  <si>
    <t>SV|95320684|68</t>
  </si>
  <si>
    <t>SV|95320986|32</t>
  </si>
  <si>
    <t>SV|95324797|61</t>
  </si>
  <si>
    <t>SV|95325504|32</t>
  </si>
  <si>
    <t>SV|95326522|120</t>
  </si>
  <si>
    <t>SV|95326917|31</t>
  </si>
  <si>
    <t>SV|95328371|153</t>
  </si>
  <si>
    <t>SV|95331804|77</t>
  </si>
  <si>
    <t>SV|95331936|62</t>
  </si>
  <si>
    <t>SV|95336531|24</t>
  </si>
  <si>
    <t>SV|95336598|102</t>
  </si>
  <si>
    <t>SV|95338034|163</t>
  </si>
  <si>
    <t>SV|95340193|202</t>
  </si>
  <si>
    <t>SV|95342825|115</t>
  </si>
  <si>
    <t>SV|95344665|60</t>
  </si>
  <si>
    <t>SV|95345513|108</t>
  </si>
  <si>
    <t>SV|95347514|96</t>
  </si>
  <si>
    <t>SV|95348038|24</t>
  </si>
  <si>
    <t>SV|95348373|44</t>
  </si>
  <si>
    <t>SV|95349658|72</t>
  </si>
  <si>
    <t>SV|95352948|63</t>
  </si>
  <si>
    <t>SV|95352956|44</t>
  </si>
  <si>
    <t>SV|95353342|78</t>
  </si>
  <si>
    <t>SV|95354358|134</t>
  </si>
  <si>
    <t>SV|95357163|56</t>
  </si>
  <si>
    <t>SV|95358687|43</t>
  </si>
  <si>
    <t>SV|95359585|40</t>
  </si>
  <si>
    <t>SV|95360588|51</t>
  </si>
  <si>
    <t>SV|95361350|33</t>
  </si>
  <si>
    <t>SV|95361547|34</t>
  </si>
  <si>
    <t>SV|95361892|69</t>
  </si>
  <si>
    <t>SV|95362876|46</t>
  </si>
  <si>
    <t>SV|95364614|56</t>
  </si>
  <si>
    <t>SV|95365169|56</t>
  </si>
  <si>
    <t>SV|95367616|31</t>
  </si>
  <si>
    <t>SV|95369709|267</t>
  </si>
  <si>
    <t>SV|95370823|67</t>
  </si>
  <si>
    <t>SV|95371064|66</t>
  </si>
  <si>
    <t>SV|95379789|70</t>
  </si>
  <si>
    <t>SV|95380519|121</t>
  </si>
  <si>
    <t>SV|95381872|63</t>
  </si>
  <si>
    <t>SV|95382128|68</t>
  </si>
  <si>
    <t>SV|95383371|68</t>
  </si>
  <si>
    <t>SV|95385080|31</t>
  </si>
  <si>
    <t>SV|95385158|91</t>
  </si>
  <si>
    <t>SV|95385234|33</t>
  </si>
  <si>
    <t>SV|95385574|60</t>
  </si>
  <si>
    <t>SV|95387429|75</t>
  </si>
  <si>
    <t>SV|95388577|161</t>
  </si>
  <si>
    <t>SV|95390401|46</t>
  </si>
  <si>
    <t>SV|95392908|42</t>
  </si>
  <si>
    <t>SV|95393772|28</t>
  </si>
  <si>
    <t>SV|95396083|217</t>
  </si>
  <si>
    <t>SV|95398201|75</t>
  </si>
  <si>
    <t>SV|95400202|14</t>
  </si>
  <si>
    <t>SV|95400900|82</t>
  </si>
  <si>
    <t>SV|95401285|194</t>
  </si>
  <si>
    <t>SV|95401295|294</t>
  </si>
  <si>
    <t>SV|95403823|56</t>
  </si>
  <si>
    <t>SV|95404465|37</t>
  </si>
  <si>
    <t>SV|95406872|30</t>
  </si>
  <si>
    <t>SV|95407867|137</t>
  </si>
  <si>
    <t>SV|95408046|109</t>
  </si>
  <si>
    <t>SV|95408081|125</t>
  </si>
  <si>
    <t>SV|95408121|94</t>
  </si>
  <si>
    <t>SV|95409090|121</t>
  </si>
  <si>
    <t>SV|95409799|166</t>
  </si>
  <si>
    <t>SV|95410632|177</t>
  </si>
  <si>
    <t>SV|95410724|64</t>
  </si>
  <si>
    <t>SV|95410833|59</t>
  </si>
  <si>
    <t>SV|95412757|68</t>
  </si>
  <si>
    <t>SV|95414718|62</t>
  </si>
  <si>
    <t>SV|95415664|29</t>
  </si>
  <si>
    <t>SV|95416714|55</t>
  </si>
  <si>
    <t>SV|95416863|151</t>
  </si>
  <si>
    <t>SV|95417326|112</t>
  </si>
  <si>
    <t>SV|95419136|214</t>
  </si>
  <si>
    <t>SV|95421324|90</t>
  </si>
  <si>
    <t>SV|95422590|112</t>
  </si>
  <si>
    <t>SV|95424091|110</t>
  </si>
  <si>
    <t>SV|95424568|44</t>
  </si>
  <si>
    <t>SV|95425853|78</t>
  </si>
  <si>
    <t>SV|95426268|109</t>
  </si>
  <si>
    <t>SV|95426553|92</t>
  </si>
  <si>
    <t>SV|95427429|344</t>
  </si>
  <si>
    <t>SV|95428186|134</t>
  </si>
  <si>
    <t>SV|95428645|70</t>
  </si>
  <si>
    <t>SV|95429607|49</t>
  </si>
  <si>
    <t>SV|95432238|49</t>
  </si>
  <si>
    <t>SV|95439607|189</t>
  </si>
  <si>
    <t>SV|95440340|263</t>
  </si>
  <si>
    <t>SV|95441360|62</t>
  </si>
  <si>
    <t>SV|95442426|40</t>
  </si>
  <si>
    <t>SV|95442947|39</t>
  </si>
  <si>
    <t>SV|95442999|28</t>
  </si>
  <si>
    <t>SV|95443847|47</t>
  </si>
  <si>
    <t>SV|95443966|25</t>
  </si>
  <si>
    <t>SV|95445646|22</t>
  </si>
  <si>
    <t>SV|95446396|166</t>
  </si>
  <si>
    <t>SV|95446566|16</t>
  </si>
  <si>
    <t>SV|95447564|81</t>
  </si>
  <si>
    <t>SV|95448263|68</t>
  </si>
  <si>
    <t>SV|95448572|99</t>
  </si>
  <si>
    <t>SV|95448735|80</t>
  </si>
  <si>
    <t>SV|95452562|129</t>
  </si>
  <si>
    <t>SV|95453353|41</t>
  </si>
  <si>
    <t>SV|95453976|69</t>
  </si>
  <si>
    <t>SV|95454847|44</t>
  </si>
  <si>
    <t>SV|95457616|95</t>
  </si>
  <si>
    <t>SV|95459401|37</t>
  </si>
  <si>
    <t>SV|95459421|57</t>
  </si>
  <si>
    <t>SV|95459966|52</t>
  </si>
  <si>
    <t>SV|95462093|26</t>
  </si>
  <si>
    <t>SV|95463054|139</t>
  </si>
  <si>
    <t>SV|95463376|176</t>
  </si>
  <si>
    <t>SV|95466177|45</t>
  </si>
  <si>
    <t>SV|95467067|112</t>
  </si>
  <si>
    <t>SV|95468671|48</t>
  </si>
  <si>
    <t>SV|95469401|69</t>
  </si>
  <si>
    <t>SV|95470330|21</t>
  </si>
  <si>
    <t>SV|95471704|65</t>
  </si>
  <si>
    <t>SV|95474453|48</t>
  </si>
  <si>
    <t>SV|95475916|84</t>
  </si>
  <si>
    <t>SV|95481465|117</t>
  </si>
  <si>
    <t>SV|95484644|70</t>
  </si>
  <si>
    <t>SV|95485095|33</t>
  </si>
  <si>
    <t>SV|95488397|339</t>
  </si>
  <si>
    <t>SV|95493224|73</t>
  </si>
  <si>
    <t>SV|95493686|60</t>
  </si>
  <si>
    <t>SV|95495064|34</t>
  </si>
  <si>
    <t>SV|95495224|52</t>
  </si>
  <si>
    <t>SV|95496678|78</t>
  </si>
  <si>
    <t>SV|95496698|67</t>
  </si>
  <si>
    <t>SV|95498981|579</t>
  </si>
  <si>
    <t>SV|95500023|65</t>
  </si>
  <si>
    <t>SV|95501671|20</t>
  </si>
  <si>
    <t>SV|95502443|60</t>
  </si>
  <si>
    <t>SV|95502946|349</t>
  </si>
  <si>
    <t>SV|95503547|104</t>
  </si>
  <si>
    <t>SV|95504151|149</t>
  </si>
  <si>
    <t>SV|95505024|58</t>
  </si>
  <si>
    <t>SV|95505034|52</t>
  </si>
  <si>
    <t>SV|95507959|82</t>
  </si>
  <si>
    <t>SV|95508563|125</t>
  </si>
  <si>
    <t>SV|95510010|117</t>
  </si>
  <si>
    <t>SV|95510825|131</t>
  </si>
  <si>
    <t>SV|95511043|188</t>
  </si>
  <si>
    <t>SV|95512624|33</t>
  </si>
  <si>
    <t>SV|95514420|216</t>
  </si>
  <si>
    <t>SV|95515208|130</t>
  </si>
  <si>
    <t>SV|95516217|71</t>
  </si>
  <si>
    <t>SV|95517686|138</t>
  </si>
  <si>
    <t>SV|95517697|73</t>
  </si>
  <si>
    <t>SV|95517773|215</t>
  </si>
  <si>
    <t>SV|95518644|98</t>
  </si>
  <si>
    <t>SV|95520345|143</t>
  </si>
  <si>
    <t>SV|95521239|81</t>
  </si>
  <si>
    <t>SV|95523430|56</t>
  </si>
  <si>
    <t>SV|95523903|103</t>
  </si>
  <si>
    <t>SV|95524419|14</t>
  </si>
  <si>
    <t>SV|95524778|167</t>
  </si>
  <si>
    <t>SV|95531075|43</t>
  </si>
  <si>
    <t>SV|95531255|66</t>
  </si>
  <si>
    <t>SV|95534795|45</t>
  </si>
  <si>
    <t>SV|95535599|157</t>
  </si>
  <si>
    <t>SV|95535629|160</t>
  </si>
  <si>
    <t>SV|95535659|170</t>
  </si>
  <si>
    <t>SV|95538216|63</t>
  </si>
  <si>
    <t>SV|95540334|65</t>
  </si>
  <si>
    <t>SV|95542132|389</t>
  </si>
  <si>
    <t>SV|95543818|108</t>
  </si>
  <si>
    <t>SV|95548279|90</t>
  </si>
  <si>
    <t>SV|95550842|72</t>
  </si>
  <si>
    <t>SV|95554699|65</t>
  </si>
  <si>
    <t>SV|95555991|28</t>
  </si>
  <si>
    <t>SV|95558028|83</t>
  </si>
  <si>
    <t>SV|95559237|190</t>
  </si>
  <si>
    <t>SV|95561693|204</t>
  </si>
  <si>
    <t>SV|95562252|13</t>
  </si>
  <si>
    <t>SV|95562673|37</t>
  </si>
  <si>
    <t>SV|95562711|105</t>
  </si>
  <si>
    <t>SV|95563282|49</t>
  </si>
  <si>
    <t>SV|95564508|139</t>
  </si>
  <si>
    <t>SV|95564576|47</t>
  </si>
  <si>
    <t>SV|95564789|73</t>
  </si>
  <si>
    <t>SV|95567304|51</t>
  </si>
  <si>
    <t>SV|95568410|59</t>
  </si>
  <si>
    <t>SV|95570511|37</t>
  </si>
  <si>
    <t>SV|95570696|72</t>
  </si>
  <si>
    <t>SV|95570845|85</t>
  </si>
  <si>
    <t>SV|95571540|47</t>
  </si>
  <si>
    <t>SV|95572964|20</t>
  </si>
  <si>
    <t>SV|95573252|54</t>
  </si>
  <si>
    <t>SV|95574027|102</t>
  </si>
  <si>
    <t>SV|95575450|123</t>
  </si>
  <si>
    <t>SV|95575640|153</t>
  </si>
  <si>
    <t>SV|95575703|60</t>
  </si>
  <si>
    <t>SV|95576993|29</t>
  </si>
  <si>
    <t>SV|95577617|39</t>
  </si>
  <si>
    <t>SV|95577948|97</t>
  </si>
  <si>
    <t>SV|95578264|126</t>
  </si>
  <si>
    <t>SV|95581243|63</t>
  </si>
  <si>
    <t>SV|95581849|69</t>
  </si>
  <si>
    <t>SV|95582556|40</t>
  </si>
  <si>
    <t>SV|95582996|154</t>
  </si>
  <si>
    <t>SV|95583072|87</t>
  </si>
  <si>
    <t>SV|95584410|64</t>
  </si>
  <si>
    <t>SV|95584529|147</t>
  </si>
  <si>
    <t>SV|95585859|24</t>
  </si>
  <si>
    <t>SV|95588861|27</t>
  </si>
  <si>
    <t>SV|95590802|111</t>
  </si>
  <si>
    <t>SV|95593162|122</t>
  </si>
  <si>
    <t>SV|95593510|81</t>
  </si>
  <si>
    <t>SV|95593594|153</t>
  </si>
  <si>
    <t>SV|95593902|76</t>
  </si>
  <si>
    <t>SV|95594072|19</t>
  </si>
  <si>
    <t>SV|95594489|103</t>
  </si>
  <si>
    <t>SV|95595741|41</t>
  </si>
  <si>
    <t>SV|95597880|71</t>
  </si>
  <si>
    <t>SV|95599818|71</t>
  </si>
  <si>
    <t>SV|95600725|63</t>
  </si>
  <si>
    <t>SV|95601441|39</t>
  </si>
  <si>
    <t>SV|95601677|125</t>
  </si>
  <si>
    <t>SV|95602355|29</t>
  </si>
  <si>
    <t>SV|95602996|28</t>
  </si>
  <si>
    <t>SV|95602997|43</t>
  </si>
  <si>
    <t>SV|95604557|83</t>
  </si>
  <si>
    <t>SV|95608403|38</t>
  </si>
  <si>
    <t>SV|95608763|237</t>
  </si>
  <si>
    <t>SV|95609294|49</t>
  </si>
  <si>
    <t>SV|95610117|78</t>
  </si>
  <si>
    <t>SV|95612926|77</t>
  </si>
  <si>
    <t>SV|95614229|96</t>
  </si>
  <si>
    <t>SV|95618810|237</t>
  </si>
  <si>
    <t>SV|95621796|76</t>
  </si>
  <si>
    <t>SV|95622202|40</t>
  </si>
  <si>
    <t>SV|95624485|27</t>
  </si>
  <si>
    <t>SV|95624791|41</t>
  </si>
  <si>
    <t>SV|95625067|108</t>
  </si>
  <si>
    <t>SV|95625124|55</t>
  </si>
  <si>
    <t>SV|95625460|78</t>
  </si>
  <si>
    <t>SV|95629757|16</t>
  </si>
  <si>
    <t>SV|95632270|22</t>
  </si>
  <si>
    <t>SV|95632767|77</t>
  </si>
  <si>
    <t>SV|95633897|22</t>
  </si>
  <si>
    <t>SV|95634322|42</t>
  </si>
  <si>
    <t>SV|95634735|131</t>
  </si>
  <si>
    <t>SV|95637229|120</t>
  </si>
  <si>
    <t>SV|95637359|25</t>
  </si>
  <si>
    <t>SV|95637916|32</t>
  </si>
  <si>
    <t>SV|95639623|68</t>
  </si>
  <si>
    <t>SV|95641838|56</t>
  </si>
  <si>
    <t>SV|95642839|47</t>
  </si>
  <si>
    <t>SV|95644327|131</t>
  </si>
  <si>
    <t>SV|95645579|30</t>
  </si>
  <si>
    <t>SV|95645877|53</t>
  </si>
  <si>
    <t>SV|95646401|181</t>
  </si>
  <si>
    <t>SV|95649739|104</t>
  </si>
  <si>
    <t>SV|95652691|116</t>
  </si>
  <si>
    <t>SV|95652890|37</t>
  </si>
  <si>
    <t>SV|95655582|74</t>
  </si>
  <si>
    <t>SV|95656482|53</t>
  </si>
  <si>
    <t>SV|95658704|83</t>
  </si>
  <si>
    <t>SV|95666169|115</t>
  </si>
  <si>
    <t>SV|95667192|76</t>
  </si>
  <si>
    <t>SV|95670450|193</t>
  </si>
  <si>
    <t>SV|95673990|20</t>
  </si>
  <si>
    <t>SV|95676562|53</t>
  </si>
  <si>
    <t>SV|95678784|43</t>
  </si>
  <si>
    <t>SV|95681422|41</t>
  </si>
  <si>
    <t>SV|95682581|40</t>
  </si>
  <si>
    <t>SV|95682601|84</t>
  </si>
  <si>
    <t>SV|95683232|59</t>
  </si>
  <si>
    <t>SV|95683590|58</t>
  </si>
  <si>
    <t>SV|95685404|88</t>
  </si>
  <si>
    <t>SV|95687231|20</t>
  </si>
  <si>
    <t>SV|95688446|64</t>
  </si>
  <si>
    <t>SV|95688763|75</t>
  </si>
  <si>
    <t>SV|95690394|131</t>
  </si>
  <si>
    <t>SV|95690689|35</t>
  </si>
  <si>
    <t>SV|95692343|47</t>
  </si>
  <si>
    <t>SV|95692525|135</t>
  </si>
  <si>
    <t>SV|95692780|51</t>
  </si>
  <si>
    <t>SV|95693039|38</t>
  </si>
  <si>
    <t>SV|95693049|65</t>
  </si>
  <si>
    <t>SV|95693656|33</t>
  </si>
  <si>
    <t>SV|95693666|41</t>
  </si>
  <si>
    <t>SV|95694852|64</t>
  </si>
  <si>
    <t>SV|95695351|22</t>
  </si>
  <si>
    <t>SV|95697887|66</t>
  </si>
  <si>
    <t>SV|95699290|28</t>
  </si>
  <si>
    <t>SV|95704121|161</t>
  </si>
  <si>
    <t>SV|95704566|61</t>
  </si>
  <si>
    <t>SV|95704620|85</t>
  </si>
  <si>
    <t>SV|95705650|83</t>
  </si>
  <si>
    <t>SV|95705691|48</t>
  </si>
  <si>
    <t>SV|95706597|77</t>
  </si>
  <si>
    <t>SV|95708958|82</t>
  </si>
  <si>
    <t>SV|95712054|175</t>
  </si>
  <si>
    <t>SV|95713046|64</t>
  </si>
  <si>
    <t>SV|95714011|103</t>
  </si>
  <si>
    <t>SV|95714123|283</t>
  </si>
  <si>
    <t>SV|95715820|125</t>
  </si>
  <si>
    <t>SV|95716881|153</t>
  </si>
  <si>
    <t>SV|95717652|22</t>
  </si>
  <si>
    <t>SV|95717756|117</t>
  </si>
  <si>
    <t>SV|95721509|69</t>
  </si>
  <si>
    <t>SV|95723221|64</t>
  </si>
  <si>
    <t>SV|95723231|31</t>
  </si>
  <si>
    <t>SV|95726104|50</t>
  </si>
  <si>
    <t>SV|95727224|122</t>
  </si>
  <si>
    <t>SV|95727231|113</t>
  </si>
  <si>
    <t>SV|95727351|90</t>
  </si>
  <si>
    <t>SV|95728260|68</t>
  </si>
  <si>
    <t>SV|95728948|17</t>
  </si>
  <si>
    <t>SV|95729143|140</t>
  </si>
  <si>
    <t>SV|95732388|123</t>
  </si>
  <si>
    <t>SV|95732848|80</t>
  </si>
  <si>
    <t>SV|95734826|68</t>
  </si>
  <si>
    <t>SV|95735152|172</t>
  </si>
  <si>
    <t>SV|95735397|102</t>
  </si>
  <si>
    <t>SV|95738399|32</t>
  </si>
  <si>
    <t>SV|95739498|138</t>
  </si>
  <si>
    <t>SV|95740620|128</t>
  </si>
  <si>
    <t>SV|95741302|76</t>
  </si>
  <si>
    <t>SV|95741591|33</t>
  </si>
  <si>
    <t>SV|95741656|86</t>
  </si>
  <si>
    <t>SV|95743110|110</t>
  </si>
  <si>
    <t>SV|95743231|155</t>
  </si>
  <si>
    <t>SV|95743983|52</t>
  </si>
  <si>
    <t>SV|95746228|72</t>
  </si>
  <si>
    <t>SV|95747626|111</t>
  </si>
  <si>
    <t>SV|95748886|72</t>
  </si>
  <si>
    <t>SV|95749242|24</t>
  </si>
  <si>
    <t>SV|95750335|35</t>
  </si>
  <si>
    <t>SV|95750381|33</t>
  </si>
  <si>
    <t>SV|95750429|143</t>
  </si>
  <si>
    <t>SV|95751941|56</t>
  </si>
  <si>
    <t>SV|95752144|218</t>
  </si>
  <si>
    <t>SV|95752212|47</t>
  </si>
  <si>
    <t>SV|95753773|239</t>
  </si>
  <si>
    <t>SV|95759822|209</t>
  </si>
  <si>
    <t>SV|95760321|88</t>
  </si>
  <si>
    <t>SV|95762107|30</t>
  </si>
  <si>
    <t>SV|95762390|170</t>
  </si>
  <si>
    <t>SV|95763088|36</t>
  </si>
  <si>
    <t>SV|95763903|49</t>
  </si>
  <si>
    <t>SV|95764865|68</t>
  </si>
  <si>
    <t>SV|95765556|258</t>
  </si>
  <si>
    <t>SV|95766401|131</t>
  </si>
  <si>
    <t>SV|95769727|18</t>
  </si>
  <si>
    <t>SV|95769741|92</t>
  </si>
  <si>
    <t>SV|95770276|79</t>
  </si>
  <si>
    <t>SV|95770325|90</t>
  </si>
  <si>
    <t>SV|95770607|148</t>
  </si>
  <si>
    <t>SV|95770866|89</t>
  </si>
  <si>
    <t>SV|95773914|42</t>
  </si>
  <si>
    <t>SV|95774014|62</t>
  </si>
  <si>
    <t>SV|95774632|44</t>
  </si>
  <si>
    <t>SV|95774639|87</t>
  </si>
  <si>
    <t>SV|95775467|39</t>
  </si>
  <si>
    <t>SV|95778555|219</t>
  </si>
  <si>
    <t>SV|95779751|134</t>
  </si>
  <si>
    <t>SV|95781558|68</t>
  </si>
  <si>
    <t>SV|95781583|53</t>
  </si>
  <si>
    <t>SV|95782047|42</t>
  </si>
  <si>
    <t>SV|95784613|56</t>
  </si>
  <si>
    <t>SV|95786982|13</t>
  </si>
  <si>
    <t>SV|95788723|22</t>
  </si>
  <si>
    <t>SV|95789156|86</t>
  </si>
  <si>
    <t>SV|95792157|178</t>
  </si>
  <si>
    <t>SV|95799408|70</t>
  </si>
  <si>
    <t>SV|95800774|136</t>
  </si>
  <si>
    <t>SV|95800800|45</t>
  </si>
  <si>
    <t>SV|95801334|62</t>
  </si>
  <si>
    <t>SV|95801758|65</t>
  </si>
  <si>
    <t>SV|95804017|86</t>
  </si>
  <si>
    <t>SV|95804027|87</t>
  </si>
  <si>
    <t>SV|95805005|16</t>
  </si>
  <si>
    <t>SV|95805901|86</t>
  </si>
  <si>
    <t>SV|95806016|120</t>
  </si>
  <si>
    <t>SV|95806247|223</t>
  </si>
  <si>
    <t>SV|95806281|37</t>
  </si>
  <si>
    <t>SV|95807003|84</t>
  </si>
  <si>
    <t>SV|95807284|41</t>
  </si>
  <si>
    <t>SV|95809709|36</t>
  </si>
  <si>
    <t>SV|95810268|38</t>
  </si>
  <si>
    <t>SV|95813238|52</t>
  </si>
  <si>
    <t>SV|95813249|84</t>
  </si>
  <si>
    <t>SV|95813614|30</t>
  </si>
  <si>
    <t>SV|95813679|62</t>
  </si>
  <si>
    <t>SV|95814453|57</t>
  </si>
  <si>
    <t>SV|95815589|19</t>
  </si>
  <si>
    <t>SV|95816028|34</t>
  </si>
  <si>
    <t>SV|95816261|41</t>
  </si>
  <si>
    <t>SV|95819361|21</t>
  </si>
  <si>
    <t>SV|95819401|98</t>
  </si>
  <si>
    <t>SV|95822097|27</t>
  </si>
  <si>
    <t>SV|95823281|58</t>
  </si>
  <si>
    <t>SV|95824898|52</t>
  </si>
  <si>
    <t>SV|95827690|17</t>
  </si>
  <si>
    <t>SV|95827961|174</t>
  </si>
  <si>
    <t>SV|95828638|75</t>
  </si>
  <si>
    <t>SV|958288|155</t>
  </si>
  <si>
    <t>SV|95829730|29</t>
  </si>
  <si>
    <t>SV|95831034|64</t>
  </si>
  <si>
    <t>SV|95831587|44</t>
  </si>
  <si>
    <t>SV|95835069|23</t>
  </si>
  <si>
    <t>SV|95837218|92</t>
  </si>
  <si>
    <t>SV|95839119|48</t>
  </si>
  <si>
    <t>SV|95843979|38</t>
  </si>
  <si>
    <t>SV|95847975|63</t>
  </si>
  <si>
    <t>SV|95848809|59</t>
  </si>
  <si>
    <t>SV|95848831|52</t>
  </si>
  <si>
    <t>SV|95849173|30</t>
  </si>
  <si>
    <t>SV|95851947|108</t>
  </si>
  <si>
    <t>SV|95852170|50</t>
  </si>
  <si>
    <t>SV|95853091|25</t>
  </si>
  <si>
    <t>SV|95853300|89</t>
  </si>
  <si>
    <t>SV|95853570|18</t>
  </si>
  <si>
    <t>SV|95855955|224</t>
  </si>
  <si>
    <t>SV|95855987|108</t>
  </si>
  <si>
    <t>SV|95856369|21</t>
  </si>
  <si>
    <t>SV|95857209|62</t>
  </si>
  <si>
    <t>SV|95858964|39</t>
  </si>
  <si>
    <t>SV|95859556|49</t>
  </si>
  <si>
    <t>SV|95860473|43</t>
  </si>
  <si>
    <t>SV|95862906|41</t>
  </si>
  <si>
    <t>SV|95864868|57</t>
  </si>
  <si>
    <t>SV|95869788|57</t>
  </si>
  <si>
    <t>SV|95870886|49</t>
  </si>
  <si>
    <t>SV|95870950|183</t>
  </si>
  <si>
    <t>SV|95872460|46</t>
  </si>
  <si>
    <t>SV|95872553|81</t>
  </si>
  <si>
    <t>SV|95872949|75</t>
  </si>
  <si>
    <t>SV|95873134|28</t>
  </si>
  <si>
    <t>SV|95873512|49</t>
  </si>
  <si>
    <t>SV|95873519|19</t>
  </si>
  <si>
    <t>SV|95873881|49</t>
  </si>
  <si>
    <t>SV|95876155|48</t>
  </si>
  <si>
    <t>SV|95876165|58</t>
  </si>
  <si>
    <t>SV|95876247|32</t>
  </si>
  <si>
    <t>SV|95876860|99</t>
  </si>
  <si>
    <t>SV|95877196|112</t>
  </si>
  <si>
    <t>SV|95877363|77</t>
  </si>
  <si>
    <t>SV|95878605|56</t>
  </si>
  <si>
    <t>SV|95878799|356</t>
  </si>
  <si>
    <t>SV|95879558|83</t>
  </si>
  <si>
    <t>SV|95880727|66</t>
  </si>
  <si>
    <t>SV|95881087|54</t>
  </si>
  <si>
    <t>SV|95884746|63</t>
  </si>
  <si>
    <t>SV|95885133|30</t>
  </si>
  <si>
    <t>SV|95885373|76</t>
  </si>
  <si>
    <t>SV|95885680|95</t>
  </si>
  <si>
    <t>SV|95885720|146</t>
  </si>
  <si>
    <t>SV|95886788|48</t>
  </si>
  <si>
    <t>SV|95887384|160</t>
  </si>
  <si>
    <t>SV|95888073|37</t>
  </si>
  <si>
    <t>SV|95890775|65</t>
  </si>
  <si>
    <t>SV|95891408|66</t>
  </si>
  <si>
    <t>SV|95891970|102</t>
  </si>
  <si>
    <t>SV|95892441|31</t>
  </si>
  <si>
    <t>SV|95894426|31</t>
  </si>
  <si>
    <t>SV|95894436|64</t>
  </si>
  <si>
    <t>SV|95895959|35</t>
  </si>
  <si>
    <t>SV|95895989|77</t>
  </si>
  <si>
    <t>SV|95896709|22</t>
  </si>
  <si>
    <t>SV|95897431|65</t>
  </si>
  <si>
    <t>SV|95898500|106</t>
  </si>
  <si>
    <t>SV|95901650|248</t>
  </si>
  <si>
    <t>SV|95901739|35</t>
  </si>
  <si>
    <t>SV|95905345|114</t>
  </si>
  <si>
    <t>SV|95905392|81</t>
  </si>
  <si>
    <t>SV|95906399|36</t>
  </si>
  <si>
    <t>SV|95906796|17</t>
  </si>
  <si>
    <t>SV|95907680|88</t>
  </si>
  <si>
    <t>SV|95908650|34</t>
  </si>
  <si>
    <t>SV|95908767|132</t>
  </si>
  <si>
    <t>SV|95909474|46</t>
  </si>
  <si>
    <t>SV|95910460|31</t>
  </si>
  <si>
    <t>SV|95911114|110</t>
  </si>
  <si>
    <t>SV|95912509|22</t>
  </si>
  <si>
    <t>SV|95913434|25</t>
  </si>
  <si>
    <t>SV|95913457|40</t>
  </si>
  <si>
    <t>SV|95913796|42</t>
  </si>
  <si>
    <t>SV|95913898|52</t>
  </si>
  <si>
    <t>SV|95915336|143</t>
  </si>
  <si>
    <t>SV|95915578|31</t>
  </si>
  <si>
    <t>SV|95916327|59</t>
  </si>
  <si>
    <t>SV|95916360|17</t>
  </si>
  <si>
    <t>SV|95916797|93</t>
  </si>
  <si>
    <t>SV|95916896|53</t>
  </si>
  <si>
    <t>SV|95917323|107</t>
  </si>
  <si>
    <t>SV|95917805|23</t>
  </si>
  <si>
    <t>SV|95919662|52</t>
  </si>
  <si>
    <t>SV|95920016|136</t>
  </si>
  <si>
    <t>SV|95920492|50</t>
  </si>
  <si>
    <t>SV|95923843|44</t>
  </si>
  <si>
    <t>SV|95923938|30</t>
  </si>
  <si>
    <t>SV|95924129|80</t>
  </si>
  <si>
    <t>SV|95927962|90</t>
  </si>
  <si>
    <t>SV|95928831|37</t>
  </si>
  <si>
    <t>SV|95930390|99</t>
  </si>
  <si>
    <t>SV|95930755|75</t>
  </si>
  <si>
    <t>SV|95931212|58</t>
  </si>
  <si>
    <t>SV|95931893|44</t>
  </si>
  <si>
    <t>SV|95932296|17</t>
  </si>
  <si>
    <t>SV|95932335|65</t>
  </si>
  <si>
    <t>SV|95932626|142</t>
  </si>
  <si>
    <t>SV|95933415|38</t>
  </si>
  <si>
    <t>SV|95933591|101</t>
  </si>
  <si>
    <t>SV|95935319|82</t>
  </si>
  <si>
    <t>SV|95935901|90</t>
  </si>
  <si>
    <t>SV|95936244|48</t>
  </si>
  <si>
    <t>SV|95936952|46</t>
  </si>
  <si>
    <t>SV|95937063|20</t>
  </si>
  <si>
    <t>SV|95937142|59</t>
  </si>
  <si>
    <t>SV|95937178|49</t>
  </si>
  <si>
    <t>SV|95938961|12</t>
  </si>
  <si>
    <t>SV|95939237|42</t>
  </si>
  <si>
    <t>SV|95940136|17</t>
  </si>
  <si>
    <t>SV|95940558|182</t>
  </si>
  <si>
    <t>SV|95941236|85</t>
  </si>
  <si>
    <t>SV|95945301|58</t>
  </si>
  <si>
    <t>SV|95945311|26</t>
  </si>
  <si>
    <t>SV|95945431|178</t>
  </si>
  <si>
    <t>SV|95945810|37</t>
  </si>
  <si>
    <t>SV|95946049|27</t>
  </si>
  <si>
    <t>SV|95946059|65</t>
  </si>
  <si>
    <t>SV|95946657|67</t>
  </si>
  <si>
    <t>SV|95949091|48</t>
  </si>
  <si>
    <t>SV|95949529|26</t>
  </si>
  <si>
    <t>SV|95949709|74</t>
  </si>
  <si>
    <t>SV|95951077|155</t>
  </si>
  <si>
    <t>SV|95951866|37</t>
  </si>
  <si>
    <t>SV|95952577|38</t>
  </si>
  <si>
    <t>SV|95952626|77</t>
  </si>
  <si>
    <t>SV|95953029|17</t>
  </si>
  <si>
    <t>SV|95953752|22</t>
  </si>
  <si>
    <t>SV|95954266|26</t>
  </si>
  <si>
    <t>SV|95954958|43</t>
  </si>
  <si>
    <t>SV|95956610|20</t>
  </si>
  <si>
    <t>SV|95960785|40</t>
  </si>
  <si>
    <t>SV|95961167|40</t>
  </si>
  <si>
    <t>SV|95961175|82</t>
  </si>
  <si>
    <t>SV|95968034|59</t>
  </si>
  <si>
    <t>SV|95968162|32</t>
  </si>
  <si>
    <t>SV|95969474|49</t>
  </si>
  <si>
    <t>SV|95970078|72</t>
  </si>
  <si>
    <t>SV|95970692|28</t>
  </si>
  <si>
    <t>SV|95970715|29</t>
  </si>
  <si>
    <t>SV|95971051|180</t>
  </si>
  <si>
    <t>SV|95972054|18</t>
  </si>
  <si>
    <t>SV|95972074|24</t>
  </si>
  <si>
    <t>SV|95973335|64</t>
  </si>
  <si>
    <t>SV|95973601|117</t>
  </si>
  <si>
    <t>SV|95975682|19</t>
  </si>
  <si>
    <t>SV|95976158|151</t>
  </si>
  <si>
    <t>SV|95976168|66</t>
  </si>
  <si>
    <t>SV|95978575|121</t>
  </si>
  <si>
    <t>SV|95980606|27</t>
  </si>
  <si>
    <t>SV|95981080|51</t>
  </si>
  <si>
    <t>SV|95981897|90</t>
  </si>
  <si>
    <t>SV|95984054|14</t>
  </si>
  <si>
    <t>SV|95984219|101</t>
  </si>
  <si>
    <t>SV|95986322|84</t>
  </si>
  <si>
    <t>SV|95987831|28</t>
  </si>
  <si>
    <t>SV|95990333|73</t>
  </si>
  <si>
    <t>SV|95992416|47</t>
  </si>
  <si>
    <t>SV|95992673|43</t>
  </si>
  <si>
    <t>SV|95997055|25</t>
  </si>
  <si>
    <t>SV|95999247|68</t>
  </si>
  <si>
    <t>SV|96000042|124</t>
  </si>
  <si>
    <t>SV|96002138|47</t>
  </si>
  <si>
    <t>SV|96002577|53</t>
  </si>
  <si>
    <t>SV|96003012|40</t>
  </si>
  <si>
    <t>SV|96003393|57</t>
  </si>
  <si>
    <t>SV|96004501|67</t>
  </si>
  <si>
    <t>SV|96005333|40</t>
  </si>
  <si>
    <t>SV|96006305|48</t>
  </si>
  <si>
    <t>SV|96006656|21</t>
  </si>
  <si>
    <t>SV|96006666|53</t>
  </si>
  <si>
    <t>SV|96007072|236</t>
  </si>
  <si>
    <t>SV|96007092|95</t>
  </si>
  <si>
    <t>SV|96008048|43</t>
  </si>
  <si>
    <t>SV|96009164|63</t>
  </si>
  <si>
    <t>SV|96010003|47</t>
  </si>
  <si>
    <t>SV|96010110|63</t>
  </si>
  <si>
    <t>SV|96011223|45</t>
  </si>
  <si>
    <t>SV|96014074|10</t>
  </si>
  <si>
    <t>SV|96014804|196</t>
  </si>
  <si>
    <t>SV|96014872|43</t>
  </si>
  <si>
    <t>SV|96016454|79</t>
  </si>
  <si>
    <t>SV|96016737|29</t>
  </si>
  <si>
    <t>SV|96016791|80</t>
  </si>
  <si>
    <t>SV|96017223|59</t>
  </si>
  <si>
    <t>SV|96017916|50</t>
  </si>
  <si>
    <t>SV|96018817|89</t>
  </si>
  <si>
    <t>SV|96019222|94</t>
  </si>
  <si>
    <t>SV|96020227|78</t>
  </si>
  <si>
    <t>SV|96020850|38</t>
  </si>
  <si>
    <t>SV|96022131|59</t>
  </si>
  <si>
    <t>SV|96023094|148</t>
  </si>
  <si>
    <t>SV|96024152|34</t>
  </si>
  <si>
    <t>SV|96024673|39</t>
  </si>
  <si>
    <t>SV|96024871|40</t>
  </si>
  <si>
    <t>SV|96027078|68</t>
  </si>
  <si>
    <t>SV|96030448|52</t>
  </si>
  <si>
    <t>SV|96032760|118</t>
  </si>
  <si>
    <t>SV|96033073|98</t>
  </si>
  <si>
    <t>SV|96035396|63</t>
  </si>
  <si>
    <t>SV|96037352|70</t>
  </si>
  <si>
    <t>SV|96039896|34</t>
  </si>
  <si>
    <t>SV|96042830|20</t>
  </si>
  <si>
    <t>SV|96043405|32</t>
  </si>
  <si>
    <t>SV|96044839|224</t>
  </si>
  <si>
    <t>SV|96045434|332</t>
  </si>
  <si>
    <t>SV|96045444|202</t>
  </si>
  <si>
    <t>SV|96047098|196</t>
  </si>
  <si>
    <t>SV|96048023|65</t>
  </si>
  <si>
    <t>SV|96049413|99</t>
  </si>
  <si>
    <t>SV|96049486|47</t>
  </si>
  <si>
    <t>SV|96050263|61</t>
  </si>
  <si>
    <t>SV|96051222|70</t>
  </si>
  <si>
    <t>SV|96051395|42</t>
  </si>
  <si>
    <t>SV|96051954|70</t>
  </si>
  <si>
    <t>SV|96052804|30</t>
  </si>
  <si>
    <t>SV|96053138|51</t>
  </si>
  <si>
    <t>SV|96053625|41</t>
  </si>
  <si>
    <t>SV|96056217|53</t>
  </si>
  <si>
    <t>SV|96056329|105</t>
  </si>
  <si>
    <t>SV|96057784|208</t>
  </si>
  <si>
    <t>SV|96058698|67</t>
  </si>
  <si>
    <t>SV|96058758|101</t>
  </si>
  <si>
    <t>SV|96061654|34</t>
  </si>
  <si>
    <t>SV|96061807|99</t>
  </si>
  <si>
    <t>SV|96062318|62</t>
  </si>
  <si>
    <t>SV|96063731|105</t>
  </si>
  <si>
    <t>SV|96064779|52</t>
  </si>
  <si>
    <t>SV|96065608|145</t>
  </si>
  <si>
    <t>SV|96070909|29</t>
  </si>
  <si>
    <t>SV|96070919|14</t>
  </si>
  <si>
    <t>SV|96071076|77</t>
  </si>
  <si>
    <t>SV|96072787|46</t>
  </si>
  <si>
    <t>SV|96072966|160</t>
  </si>
  <si>
    <t>SV|96077225|198</t>
  </si>
  <si>
    <t>SV|96077437|164</t>
  </si>
  <si>
    <t>SV|96078454|30</t>
  </si>
  <si>
    <t>SV|96080780|49</t>
  </si>
  <si>
    <t>SV|96082534|96</t>
  </si>
  <si>
    <t>SV|96082850|28</t>
  </si>
  <si>
    <t>SV|96083295|64</t>
  </si>
  <si>
    <t>SV|96083422|308</t>
  </si>
  <si>
    <t>SV|96083942|66</t>
  </si>
  <si>
    <t>SV|96085756|38</t>
  </si>
  <si>
    <t>SV|96086090|83</t>
  </si>
  <si>
    <t>SV|96086148|51</t>
  </si>
  <si>
    <t>SV|96086502|75</t>
  </si>
  <si>
    <t>SV|96087232|137</t>
  </si>
  <si>
    <t>SV|96088765|47</t>
  </si>
  <si>
    <t>SV|96089824|56</t>
  </si>
  <si>
    <t>SV|96089904|93</t>
  </si>
  <si>
    <t>SV|96090578|26</t>
  </si>
  <si>
    <t>SV|96091416|82</t>
  </si>
  <si>
    <t>SV|96092408|38</t>
  </si>
  <si>
    <t>SV|96092540|37</t>
  </si>
  <si>
    <t>SV|96095128|66</t>
  </si>
  <si>
    <t>SV|96095649|36</t>
  </si>
  <si>
    <t>SV|96097821|17</t>
  </si>
  <si>
    <t>SV|96098274|30</t>
  </si>
  <si>
    <t>SV|96100432|99</t>
  </si>
  <si>
    <t>SV|96100525|97</t>
  </si>
  <si>
    <t>SV|96101073|25</t>
  </si>
  <si>
    <t>SV|96101471|18</t>
  </si>
  <si>
    <t>SV|96103023|128</t>
  </si>
  <si>
    <t>SV|96104524|42</t>
  </si>
  <si>
    <t>SV|96104630|129</t>
  </si>
  <si>
    <t>SV|96104865|124</t>
  </si>
  <si>
    <t>SV|96106316|125</t>
  </si>
  <si>
    <t>SV|96106619|87</t>
  </si>
  <si>
    <t>SV|96107234|33</t>
  </si>
  <si>
    <t>SV|96110115|128</t>
  </si>
  <si>
    <t>SV|96110197|58</t>
  </si>
  <si>
    <t>SV|96111858|60</t>
  </si>
  <si>
    <t>SV|96112830|29</t>
  </si>
  <si>
    <t>SV|96113273|33</t>
  </si>
  <si>
    <t>SV|96114625|76</t>
  </si>
  <si>
    <t>SV|96120110|61</t>
  </si>
  <si>
    <t>SV|96120179|52</t>
  </si>
  <si>
    <t>SV|96120876|239</t>
  </si>
  <si>
    <t>SV|96121513|21</t>
  </si>
  <si>
    <t>SV|96124925|35</t>
  </si>
  <si>
    <t>SV|96127161|293</t>
  </si>
  <si>
    <t>SV|96127707|22</t>
  </si>
  <si>
    <t>SV|96129763|29</t>
  </si>
  <si>
    <t>SV|96131293|25</t>
  </si>
  <si>
    <t>SV|96131725|86</t>
  </si>
  <si>
    <t>SV|96132571|72</t>
  </si>
  <si>
    <t>SV|96136072|34</t>
  </si>
  <si>
    <t>SV|96136865|63</t>
  </si>
  <si>
    <t>SV|96136984|20</t>
  </si>
  <si>
    <t>SV|96137208|59</t>
  </si>
  <si>
    <t>SV|96138808|49</t>
  </si>
  <si>
    <t>SV|96139886|42</t>
  </si>
  <si>
    <t>SV|96140120|45</t>
  </si>
  <si>
    <t>SV|96140746|58</t>
  </si>
  <si>
    <t>SV|96141738|36</t>
  </si>
  <si>
    <t>SV|96141849|13</t>
  </si>
  <si>
    <t>SV|96142718|32</t>
  </si>
  <si>
    <t>SV|96142902|110</t>
  </si>
  <si>
    <t>SV|96143687|71</t>
  </si>
  <si>
    <t>SV|96144319|53</t>
  </si>
  <si>
    <t>SV|96144763|80</t>
  </si>
  <si>
    <t>SV|96146619|26</t>
  </si>
  <si>
    <t>SV|96148779|38</t>
  </si>
  <si>
    <t>SV|96149047|98</t>
  </si>
  <si>
    <t>SV|96151265|36</t>
  </si>
  <si>
    <t>SV|96151513|89</t>
  </si>
  <si>
    <t>SV|96153474|85</t>
  </si>
  <si>
    <t>SV|96153762|70</t>
  </si>
  <si>
    <t>SV|96156038|114</t>
  </si>
  <si>
    <t>SV|96156405|64</t>
  </si>
  <si>
    <t>SV|96157507|74</t>
  </si>
  <si>
    <t>SV|96158287|72</t>
  </si>
  <si>
    <t>SV|96158297|49</t>
  </si>
  <si>
    <t>SV|96160255|155</t>
  </si>
  <si>
    <t>SV|96160461|100</t>
  </si>
  <si>
    <t>SV|96160694|58</t>
  </si>
  <si>
    <t>SV|96161588|68</t>
  </si>
  <si>
    <t>SV|96163107|76</t>
  </si>
  <si>
    <t>SV|96163357|37</t>
  </si>
  <si>
    <t>SV|961658|106</t>
  </si>
  <si>
    <t>SV|96165819|14</t>
  </si>
  <si>
    <t>SV|96166247|311</t>
  </si>
  <si>
    <t>SV|96166396|65</t>
  </si>
  <si>
    <t>SV|96166486|108</t>
  </si>
  <si>
    <t>SV|96167764|56</t>
  </si>
  <si>
    <t>SV|96170263|237</t>
  </si>
  <si>
    <t>SV|96172380|103</t>
  </si>
  <si>
    <t>SV|96172735|37</t>
  </si>
  <si>
    <t>SV|96172826|76</t>
  </si>
  <si>
    <t>SV|96173593|139</t>
  </si>
  <si>
    <t>SV|96174576|193</t>
  </si>
  <si>
    <t>SV|96175410|53</t>
  </si>
  <si>
    <t>SV|96176523|57</t>
  </si>
  <si>
    <t>SV|96176966|84</t>
  </si>
  <si>
    <t>SV|96178243|71</t>
  </si>
  <si>
    <t>SV|96180796|74</t>
  </si>
  <si>
    <t>SV|96180839|59</t>
  </si>
  <si>
    <t>SV|96181856|70</t>
  </si>
  <si>
    <t>SV|96182826|21</t>
  </si>
  <si>
    <t>SV|96183057|71</t>
  </si>
  <si>
    <t>SV|96183727|35</t>
  </si>
  <si>
    <t>SV|96184157|46</t>
  </si>
  <si>
    <t>SV|96188480|42</t>
  </si>
  <si>
    <t>SV|96193885|31</t>
  </si>
  <si>
    <t>SV|96193952|87</t>
  </si>
  <si>
    <t>SV|96194370|34</t>
  </si>
  <si>
    <t>SV|96194688|80</t>
  </si>
  <si>
    <t>SV|96194876|45</t>
  </si>
  <si>
    <t>SV|96195596|42</t>
  </si>
  <si>
    <t>SV|96197984|70</t>
  </si>
  <si>
    <t>SV|96199625|45</t>
  </si>
  <si>
    <t>SV|96199655|48</t>
  </si>
  <si>
    <t>SV|96199955|116</t>
  </si>
  <si>
    <t>SV|96200213|23</t>
  </si>
  <si>
    <t>SV|96200359|59</t>
  </si>
  <si>
    <t>SV|96200720|151</t>
  </si>
  <si>
    <t>SV|96200914|35</t>
  </si>
  <si>
    <t>SV|96201622|43</t>
  </si>
  <si>
    <t>SV|96202753|58</t>
  </si>
  <si>
    <t>SV|96203631|101</t>
  </si>
  <si>
    <t>SV|96203691|42</t>
  </si>
  <si>
    <t>SV|96204827|59</t>
  </si>
  <si>
    <t>SV|96206227|18</t>
  </si>
  <si>
    <t>SV|96206799|66</t>
  </si>
  <si>
    <t>SV|96206925|12</t>
  </si>
  <si>
    <t>SV|96208241|74</t>
  </si>
  <si>
    <t>SV|96208267|22</t>
  </si>
  <si>
    <t>SV|96208539|36</t>
  </si>
  <si>
    <t>SV|96210025|77</t>
  </si>
  <si>
    <t>SV|96210350|49</t>
  </si>
  <si>
    <t>SV|96210502|92</t>
  </si>
  <si>
    <t>SV|96210855|67</t>
  </si>
  <si>
    <t>SV|96211344|39</t>
  </si>
  <si>
    <t>SV|96212974|38</t>
  </si>
  <si>
    <t>SV|96212984|48</t>
  </si>
  <si>
    <t>SV|96215118|72</t>
  </si>
  <si>
    <t>SV|96216228|65</t>
  </si>
  <si>
    <t>SV|96216312|23</t>
  </si>
  <si>
    <t>SV|96216571|113</t>
  </si>
  <si>
    <t>SV|96216999|29</t>
  </si>
  <si>
    <t>SV|96217146|18</t>
  </si>
  <si>
    <t>SV|96217345|57</t>
  </si>
  <si>
    <t>SV|96217785|50</t>
  </si>
  <si>
    <t>SV|96218879|58</t>
  </si>
  <si>
    <t>SV|96221921|42</t>
  </si>
  <si>
    <t>SV|96222221|55</t>
  </si>
  <si>
    <t>SV|96222498|40</t>
  </si>
  <si>
    <t>SV|96222567|40</t>
  </si>
  <si>
    <t>SV|96222905|56</t>
  </si>
  <si>
    <t>SV|96223576|25</t>
  </si>
  <si>
    <t>SV|96226559|244</t>
  </si>
  <si>
    <t>SV|96228159|55</t>
  </si>
  <si>
    <t>SV|96230410|29</t>
  </si>
  <si>
    <t>SV|96230458|36</t>
  </si>
  <si>
    <t>SV|96233747|98</t>
  </si>
  <si>
    <t>SV|96233994|29</t>
  </si>
  <si>
    <t>SV|96235142|50</t>
  </si>
  <si>
    <t>SV|96239893|153</t>
  </si>
  <si>
    <t>SV|96239968|258</t>
  </si>
  <si>
    <t>SV|96240294|38</t>
  </si>
  <si>
    <t>SV|96240875|64</t>
  </si>
  <si>
    <t>SV|96241418|59</t>
  </si>
  <si>
    <t>SV|96241966|249</t>
  </si>
  <si>
    <t>SV|96242278|33</t>
  </si>
  <si>
    <t>SV|96244307|93</t>
  </si>
  <si>
    <t>SV|96244356|33</t>
  </si>
  <si>
    <t>SV|96245224|91</t>
  </si>
  <si>
    <t>SV|96245711|73</t>
  </si>
  <si>
    <t>SV|96246013|66</t>
  </si>
  <si>
    <t>SV|96246504|37</t>
  </si>
  <si>
    <t>SV|96248153|117</t>
  </si>
  <si>
    <t>SV|96248389|257</t>
  </si>
  <si>
    <t>SV|96252209|153</t>
  </si>
  <si>
    <t>SV|96252628|19</t>
  </si>
  <si>
    <t>SV|96253290|20</t>
  </si>
  <si>
    <t>SV|96253311|64</t>
  </si>
  <si>
    <t>SV|96253420|43</t>
  </si>
  <si>
    <t>SV|96254453|52</t>
  </si>
  <si>
    <t>SV|96259914|88</t>
  </si>
  <si>
    <t>SV|96260963|95</t>
  </si>
  <si>
    <t>SV|96261228|71</t>
  </si>
  <si>
    <t>SV|96261754|40</t>
  </si>
  <si>
    <t>SV|96262706|67</t>
  </si>
  <si>
    <t>SV|96262960|74</t>
  </si>
  <si>
    <t>SV|96263378|25</t>
  </si>
  <si>
    <t>SV|96267030|65</t>
  </si>
  <si>
    <t>SV|96267183|88</t>
  </si>
  <si>
    <t>SV|96267720|123</t>
  </si>
  <si>
    <t>SV|96268336|164</t>
  </si>
  <si>
    <t>SV|96270019|67</t>
  </si>
  <si>
    <t>SV|96270419|75</t>
  </si>
  <si>
    <t>SV|96272504|21</t>
  </si>
  <si>
    <t>SV|96273428|39</t>
  </si>
  <si>
    <t>SV|96273627|65</t>
  </si>
  <si>
    <t>SV|96274018|27</t>
  </si>
  <si>
    <t>SV|96274032|40</t>
  </si>
  <si>
    <t>SV|96274042|24</t>
  </si>
  <si>
    <t>SV|96274609|170</t>
  </si>
  <si>
    <t>SV|96274831|74</t>
  </si>
  <si>
    <t>SV|96278059|19</t>
  </si>
  <si>
    <t>SV|96278688|96</t>
  </si>
  <si>
    <t>SV|96279613|61</t>
  </si>
  <si>
    <t>SV|96279714|27</t>
  </si>
  <si>
    <t>SV|96280099|153</t>
  </si>
  <si>
    <t>SV|96281600|46</t>
  </si>
  <si>
    <t>SV|96283208|50</t>
  </si>
  <si>
    <t>SV|96283690|58</t>
  </si>
  <si>
    <t>SV|96285547|54</t>
  </si>
  <si>
    <t>SV|96287039|96</t>
  </si>
  <si>
    <t>SV|96289223|17</t>
  </si>
  <si>
    <t>SV|96289805|34</t>
  </si>
  <si>
    <t>SV|96289914|68</t>
  </si>
  <si>
    <t>SV|96290691|56</t>
  </si>
  <si>
    <t>SV|96292030|145</t>
  </si>
  <si>
    <t>SV|962935|58</t>
  </si>
  <si>
    <t>SV|96293949|33</t>
  </si>
  <si>
    <t>SV|96294772|76</t>
  </si>
  <si>
    <t>SV|96295169|26</t>
  </si>
  <si>
    <t>SV|96297938|26</t>
  </si>
  <si>
    <t>SV|96298336|78</t>
  </si>
  <si>
    <t>SV|96298638|169</t>
  </si>
  <si>
    <t>SV|96299054|15</t>
  </si>
  <si>
    <t>SV|96299459|49</t>
  </si>
  <si>
    <t>SV|96299773|45</t>
  </si>
  <si>
    <t>SV|96299846|127</t>
  </si>
  <si>
    <t>SV|96300089|31</t>
  </si>
  <si>
    <t>SV|96300884|342</t>
  </si>
  <si>
    <t>SV|96301280|14</t>
  </si>
  <si>
    <t>SV|96301470|37</t>
  </si>
  <si>
    <t>SV|96303250|75</t>
  </si>
  <si>
    <t>SV|96304869|49</t>
  </si>
  <si>
    <t>SV|96305396|57</t>
  </si>
  <si>
    <t>SV|96305529|69</t>
  </si>
  <si>
    <t>SV|96305955|71</t>
  </si>
  <si>
    <t>SV|96306787|82</t>
  </si>
  <si>
    <t>SV|96306808|42</t>
  </si>
  <si>
    <t>SV|96307028|60</t>
  </si>
  <si>
    <t>SV|96308324|41</t>
  </si>
  <si>
    <t>SV|96308360|84</t>
  </si>
  <si>
    <t>SV|96309162|36</t>
  </si>
  <si>
    <t>SV|96311373|20</t>
  </si>
  <si>
    <t>SV|96311848|28</t>
  </si>
  <si>
    <t>SV|96313947|30</t>
  </si>
  <si>
    <t>SV|96315410|322</t>
  </si>
  <si>
    <t>SV|96316793|34</t>
  </si>
  <si>
    <t>SV|96318308|37</t>
  </si>
  <si>
    <t>SV|96318507|14</t>
  </si>
  <si>
    <t>SV|96320439|26</t>
  </si>
  <si>
    <t>SV|96323083|71</t>
  </si>
  <si>
    <t>SV|96324476|62</t>
  </si>
  <si>
    <t>SV|96325208|239</t>
  </si>
  <si>
    <t>SV|96325997|93</t>
  </si>
  <si>
    <t>SV|96326025|19</t>
  </si>
  <si>
    <t>SV|96328207|114</t>
  </si>
  <si>
    <t>SV|96329054|67</t>
  </si>
  <si>
    <t>SV|96329088|62</t>
  </si>
  <si>
    <t>SV|96330016|24</t>
  </si>
  <si>
    <t>SV|96331628|10</t>
  </si>
  <si>
    <t>SV|96332405|116</t>
  </si>
  <si>
    <t>SV|96333714|59</t>
  </si>
  <si>
    <t>SV|96335688|26</t>
  </si>
  <si>
    <t>SV|96338025|104</t>
  </si>
  <si>
    <t>SV|96338585|20</t>
  </si>
  <si>
    <t>SV|96338595|51</t>
  </si>
  <si>
    <t>SV|96338612|50</t>
  </si>
  <si>
    <t>SV|96340036|38</t>
  </si>
  <si>
    <t>SV|96340617|42</t>
  </si>
  <si>
    <t>SV|96342150|24</t>
  </si>
  <si>
    <t>SV|96343551|32</t>
  </si>
  <si>
    <t>SV|96344951|151</t>
  </si>
  <si>
    <t>SV|96346144|19</t>
  </si>
  <si>
    <t>SV|96346292|29</t>
  </si>
  <si>
    <t>SV|96346947|111</t>
  </si>
  <si>
    <t>SV|96349457|15</t>
  </si>
  <si>
    <t>SV|96349961|50</t>
  </si>
  <si>
    <t>SV|96353469|43</t>
  </si>
  <si>
    <t>SV|96353490|36</t>
  </si>
  <si>
    <t>SV|96354048|42</t>
  </si>
  <si>
    <t>SV|96354373|80</t>
  </si>
  <si>
    <t>SV|96354584|46</t>
  </si>
  <si>
    <t>SV|96355081|22</t>
  </si>
  <si>
    <t>SV|96355102|205</t>
  </si>
  <si>
    <t>SV|96355194|123</t>
  </si>
  <si>
    <t>SV|96355345|24</t>
  </si>
  <si>
    <t>SV|96355567|67</t>
  </si>
  <si>
    <t>SV|96356800|19</t>
  </si>
  <si>
    <t>SV|96357017|61</t>
  </si>
  <si>
    <t>SV|96357756|30</t>
  </si>
  <si>
    <t>SV|96359670|213</t>
  </si>
  <si>
    <t>SV|96365122|73</t>
  </si>
  <si>
    <t>SV|96367082|31</t>
  </si>
  <si>
    <t>SV|96367167|88</t>
  </si>
  <si>
    <t>SV|96369074|89</t>
  </si>
  <si>
    <t>SV|96369512|10</t>
  </si>
  <si>
    <t>SV|96371372|101</t>
  </si>
  <si>
    <t>SV|96371813|34</t>
  </si>
  <si>
    <t>SV|96371989|58</t>
  </si>
  <si>
    <t>SV|96372032|48</t>
  </si>
  <si>
    <t>SV|96376337|136</t>
  </si>
  <si>
    <t>SV|96376539|100</t>
  </si>
  <si>
    <t>SV|96376986|60</t>
  </si>
  <si>
    <t>SV|96380022|50</t>
  </si>
  <si>
    <t>SV|96386075|30</t>
  </si>
  <si>
    <t>SV|96386386|98</t>
  </si>
  <si>
    <t>SV|96386721|67</t>
  </si>
  <si>
    <t>SV|96387269|44</t>
  </si>
  <si>
    <t>SV|96387594|70</t>
  </si>
  <si>
    <t>SV|96389540|45</t>
  </si>
  <si>
    <t>SV|96390269|133</t>
  </si>
  <si>
    <t>SV|96391167|113</t>
  </si>
  <si>
    <t>SV|96391345|14</t>
  </si>
  <si>
    <t>SV|96393811|68</t>
  </si>
  <si>
    <t>SV|96394458|73</t>
  </si>
  <si>
    <t>SV|96395661|49</t>
  </si>
  <si>
    <t>SV|96397171|27</t>
  </si>
  <si>
    <t>SV|96397238|64</t>
  </si>
  <si>
    <t>SV|96398660|28</t>
  </si>
  <si>
    <t>SV|96400214|31</t>
  </si>
  <si>
    <t>SV|96400285|62</t>
  </si>
  <si>
    <t>SV|96400389|63</t>
  </si>
  <si>
    <t>SV|96400841|95</t>
  </si>
  <si>
    <t>SV|96400853|59</t>
  </si>
  <si>
    <t>SV|96400874|118</t>
  </si>
  <si>
    <t>SV|96401780|44</t>
  </si>
  <si>
    <t>SV|96404248|204</t>
  </si>
  <si>
    <t>SV|96405978|70</t>
  </si>
  <si>
    <t>SV|96406231|84</t>
  </si>
  <si>
    <t>SV|96407607|27</t>
  </si>
  <si>
    <t>SV|96409754|47</t>
  </si>
  <si>
    <t>SV|96410205|17</t>
  </si>
  <si>
    <t>SV|96410425|88</t>
  </si>
  <si>
    <t>SV|96410761|45</t>
  </si>
  <si>
    <t>SV|96411017|38</t>
  </si>
  <si>
    <t>SV|96411531|26</t>
  </si>
  <si>
    <t>SV|96411824|74</t>
  </si>
  <si>
    <t>SV|96412132|56</t>
  </si>
  <si>
    <t>SV|96412210|68</t>
  </si>
  <si>
    <t>SV|96413334|136</t>
  </si>
  <si>
    <t>SV|96414640|29</t>
  </si>
  <si>
    <t>SV|96418636|46</t>
  </si>
  <si>
    <t>SV|96419899|28</t>
  </si>
  <si>
    <t>SV|96425052|68</t>
  </si>
  <si>
    <t>SV|96426270|31</t>
  </si>
  <si>
    <t>SV|96426429|86</t>
  </si>
  <si>
    <t>SV|96428225|65</t>
  </si>
  <si>
    <t>SV|96429950|36</t>
  </si>
  <si>
    <t>SV|96430660|137</t>
  </si>
  <si>
    <t>SV|96431190|42</t>
  </si>
  <si>
    <t>SV|96432527|206</t>
  </si>
  <si>
    <t>SV|96437642|86</t>
  </si>
  <si>
    <t>SV|96437936|20</t>
  </si>
  <si>
    <t>SV|96437946|25</t>
  </si>
  <si>
    <t>SV|96438214|51</t>
  </si>
  <si>
    <t>SV|96438622|14</t>
  </si>
  <si>
    <t>SV|96440443|60</t>
  </si>
  <si>
    <t>SV|96440850|51</t>
  </si>
  <si>
    <t>SV|96440876|77</t>
  </si>
  <si>
    <t>SV|96440886|77</t>
  </si>
  <si>
    <t>SV|96442807|35</t>
  </si>
  <si>
    <t>SV|96444096|93</t>
  </si>
  <si>
    <t>SV|96445999|10</t>
  </si>
  <si>
    <t>SV|96446326|65</t>
  </si>
  <si>
    <t>SV|96447567|37</t>
  </si>
  <si>
    <t>SV|96448714|28</t>
  </si>
  <si>
    <t>SV|96452905|19</t>
  </si>
  <si>
    <t>SV|96453045|33</t>
  </si>
  <si>
    <t>SV|96454124|52</t>
  </si>
  <si>
    <t>SV|96454411|38</t>
  </si>
  <si>
    <t>SV|96454445|385</t>
  </si>
  <si>
    <t>SV|96455610|70</t>
  </si>
  <si>
    <t>SV|96456140|30</t>
  </si>
  <si>
    <t>SV|96456557|34</t>
  </si>
  <si>
    <t>SV|96456618|51</t>
  </si>
  <si>
    <t>SV|96456933|98</t>
  </si>
  <si>
    <t>SV|96457527|135</t>
  </si>
  <si>
    <t>SV|96459231|15</t>
  </si>
  <si>
    <t>SV|96459515|108</t>
  </si>
  <si>
    <t>SV|96461071|23</t>
  </si>
  <si>
    <t>SV|96461086|53</t>
  </si>
  <si>
    <t>SV|96462580|65</t>
  </si>
  <si>
    <t>SV|96464024|36</t>
  </si>
  <si>
    <t>SV|96464676|38</t>
  </si>
  <si>
    <t>SV|96464796|23</t>
  </si>
  <si>
    <t>SV|96465335|65</t>
  </si>
  <si>
    <t>SV|96468684|34</t>
  </si>
  <si>
    <t>SV|96469768|72</t>
  </si>
  <si>
    <t>SV|96469918|65</t>
  </si>
  <si>
    <t>SV|96469968|53</t>
  </si>
  <si>
    <t>SV|96470694|50</t>
  </si>
  <si>
    <t>SV|96471263|111</t>
  </si>
  <si>
    <t>SV|96471511|63</t>
  </si>
  <si>
    <t>SV|96471693|48</t>
  </si>
  <si>
    <t>SV|96472072|73</t>
  </si>
  <si>
    <t>SV|96473598|118</t>
  </si>
  <si>
    <t>SV|96475067|59</t>
  </si>
  <si>
    <t>SV|96476608|59</t>
  </si>
  <si>
    <t>SV|96477923|52</t>
  </si>
  <si>
    <t>SV|96478683|27</t>
  </si>
  <si>
    <t>SV|96483087|125</t>
  </si>
  <si>
    <t>SV|96483551|83</t>
  </si>
  <si>
    <t>SV|96484533|69</t>
  </si>
  <si>
    <t>SV|96485039|42</t>
  </si>
  <si>
    <t>SV|96487298|57</t>
  </si>
  <si>
    <t>SV|96487308|60</t>
  </si>
  <si>
    <t>SV|96487532|52</t>
  </si>
  <si>
    <t>SV|96487840|29</t>
  </si>
  <si>
    <t>SV|96487874|34</t>
  </si>
  <si>
    <t>SV|96488861|44</t>
  </si>
  <si>
    <t>SV|96489248|40</t>
  </si>
  <si>
    <t>SV|96489955|44</t>
  </si>
  <si>
    <t>SV|96490169|63</t>
  </si>
  <si>
    <t>SV|96491183|31</t>
  </si>
  <si>
    <t>SV|96492759|67</t>
  </si>
  <si>
    <t>SV|96492768|36</t>
  </si>
  <si>
    <t>SV|96492769|61</t>
  </si>
  <si>
    <t>SV|96494166|83</t>
  </si>
  <si>
    <t>SV|96495322|51</t>
  </si>
  <si>
    <t>SV|96495548|29</t>
  </si>
  <si>
    <t>SV|96498087|36</t>
  </si>
  <si>
    <t>SV|96498757|33</t>
  </si>
  <si>
    <t>SV|96499217|61</t>
  </si>
  <si>
    <t>SV|96500617|85</t>
  </si>
  <si>
    <t>SV|96502656|35</t>
  </si>
  <si>
    <t>SV|96504989|76</t>
  </si>
  <si>
    <t>SV|96505060|113</t>
  </si>
  <si>
    <t>SV|96509407|103</t>
  </si>
  <si>
    <t>SV|96509490|38</t>
  </si>
  <si>
    <t>SV|96510952|24</t>
  </si>
  <si>
    <t>SV|96511029|50</t>
  </si>
  <si>
    <t>SV|96512950|86</t>
  </si>
  <si>
    <t>SV|96513560|24</t>
  </si>
  <si>
    <t>SV|96514291|42</t>
  </si>
  <si>
    <t>SV|96515373|95</t>
  </si>
  <si>
    <t>SV|96515572|82</t>
  </si>
  <si>
    <t>SV|96515754|34</t>
  </si>
  <si>
    <t>SV|96516836|66</t>
  </si>
  <si>
    <t>SV|96520118|94</t>
  </si>
  <si>
    <t>SV|96520209|60</t>
  </si>
  <si>
    <t>SV|96522287|76</t>
  </si>
  <si>
    <t>SV|96522353|63</t>
  </si>
  <si>
    <t>SV|96522650|43</t>
  </si>
  <si>
    <t>SV|96524470|36</t>
  </si>
  <si>
    <t>SV|96524633|48</t>
  </si>
  <si>
    <t>SV|96526269|76</t>
  </si>
  <si>
    <t>SV|96526419|12</t>
  </si>
  <si>
    <t>SV|96528644|93</t>
  </si>
  <si>
    <t>SV|96534565|94</t>
  </si>
  <si>
    <t>SV|96534824|33</t>
  </si>
  <si>
    <t>SV|96535073|37</t>
  </si>
  <si>
    <t>SV|96535878|47</t>
  </si>
  <si>
    <t>SV|96536427|41</t>
  </si>
  <si>
    <t>SV|96537070|28</t>
  </si>
  <si>
    <t>SV|96537350|20</t>
  </si>
  <si>
    <t>SV|96538043|45</t>
  </si>
  <si>
    <t>SV|96538231|45</t>
  </si>
  <si>
    <t>SV|96539203|78</t>
  </si>
  <si>
    <t>SV|96540474|133</t>
  </si>
  <si>
    <t>SV|96540867|33</t>
  </si>
  <si>
    <t>SV|96541698|21</t>
  </si>
  <si>
    <t>SV|96541703|26</t>
  </si>
  <si>
    <t>SV|96542656|70</t>
  </si>
  <si>
    <t>SV|96543029|26</t>
  </si>
  <si>
    <t>SV|96544063|26</t>
  </si>
  <si>
    <t>SV|96544855|51</t>
  </si>
  <si>
    <t>SV|96545774|38</t>
  </si>
  <si>
    <t>SV|96546057|37</t>
  </si>
  <si>
    <t>SV|96547239|45</t>
  </si>
  <si>
    <t>SV|96547283|16</t>
  </si>
  <si>
    <t>SV|96548769|91</t>
  </si>
  <si>
    <t>SV|96549809|86</t>
  </si>
  <si>
    <t>SV|96550396|74</t>
  </si>
  <si>
    <t>SV|96550572|121</t>
  </si>
  <si>
    <t>SV|96552665|70</t>
  </si>
  <si>
    <t>SV|96555123|27</t>
  </si>
  <si>
    <t>SV|96560339|56</t>
  </si>
  <si>
    <t>SV|96560724|32</t>
  </si>
  <si>
    <t>SV|96561887|34</t>
  </si>
  <si>
    <t>SV|96563606|23</t>
  </si>
  <si>
    <t>SV|96563870|30</t>
  </si>
  <si>
    <t>SV|96566349|86</t>
  </si>
  <si>
    <t>SV|96566446|48</t>
  </si>
  <si>
    <t>SV|96568271|196</t>
  </si>
  <si>
    <t>SV|96568997|41</t>
  </si>
  <si>
    <t>SV|96570572|147</t>
  </si>
  <si>
    <t>SV|96570928|35</t>
  </si>
  <si>
    <t>SV|965725|168</t>
  </si>
  <si>
    <t>SV|96573206|122</t>
  </si>
  <si>
    <t>SV|96574192|82</t>
  </si>
  <si>
    <t>SV|96575336|26</t>
  </si>
  <si>
    <t>SV|96575811|31</t>
  </si>
  <si>
    <t>SV|96580247|87</t>
  </si>
  <si>
    <t>SV|96581133|79</t>
  </si>
  <si>
    <t>SV|96581563|42</t>
  </si>
  <si>
    <t>SV|96583008|26</t>
  </si>
  <si>
    <t>SV|96584542|25</t>
  </si>
  <si>
    <t>SV|96584561|92</t>
  </si>
  <si>
    <t>SV|96586164|100</t>
  </si>
  <si>
    <t>SV|96587508|113</t>
  </si>
  <si>
    <t>SV|96587788|155</t>
  </si>
  <si>
    <t>SV|96588226|44</t>
  </si>
  <si>
    <t>SV|96589206|23</t>
  </si>
  <si>
    <t>SV|96592528|99</t>
  </si>
  <si>
    <t>SV|96593189|32</t>
  </si>
  <si>
    <t>SV|96593632|37</t>
  </si>
  <si>
    <t>SV|96594387|15</t>
  </si>
  <si>
    <t>SV|96596224|26</t>
  </si>
  <si>
    <t>SV|96598531|66</t>
  </si>
  <si>
    <t>SV|96598729|113</t>
  </si>
  <si>
    <t>SV|96599043|10</t>
  </si>
  <si>
    <t>SV|96599618|18</t>
  </si>
  <si>
    <t>SV|96600288|67</t>
  </si>
  <si>
    <t>SV|96602206|23</t>
  </si>
  <si>
    <t>SV|96603769|108</t>
  </si>
  <si>
    <t>SV|96604819|66</t>
  </si>
  <si>
    <t>SV|96605054|57</t>
  </si>
  <si>
    <t>SV|96605753|34</t>
  </si>
  <si>
    <t>SV|96605913|41</t>
  </si>
  <si>
    <t>SV|96605991|54</t>
  </si>
  <si>
    <t>SV|96606948|36</t>
  </si>
  <si>
    <t>SV|96608352|69</t>
  </si>
  <si>
    <t>SV|96608572|27</t>
  </si>
  <si>
    <t>SV|96610100|18</t>
  </si>
  <si>
    <t>SV|96610917|40</t>
  </si>
  <si>
    <t>SV|96612158|14</t>
  </si>
  <si>
    <t>SV|96612186|40</t>
  </si>
  <si>
    <t>SV|96614557|139</t>
  </si>
  <si>
    <t>SV|96614966|34</t>
  </si>
  <si>
    <t>SV|96618878|51</t>
  </si>
  <si>
    <t>SV|96621294|44</t>
  </si>
  <si>
    <t>SV|96621940|25</t>
  </si>
  <si>
    <t>SV|96623238|38</t>
  </si>
  <si>
    <t>SV|96624771|60</t>
  </si>
  <si>
    <t>SV|96625140|106</t>
  </si>
  <si>
    <t>SV|96625273|22</t>
  </si>
  <si>
    <t>SV|96627611|14</t>
  </si>
  <si>
    <t>SV|96628121|106</t>
  </si>
  <si>
    <t>SV|96629181|23</t>
  </si>
  <si>
    <t>SV|96629570|34</t>
  </si>
  <si>
    <t>SV|96635950|30</t>
  </si>
  <si>
    <t>SV|96636165|32</t>
  </si>
  <si>
    <t>SV|96637348|52</t>
  </si>
  <si>
    <t>SV|96638216|80</t>
  </si>
  <si>
    <t>SV|96638699|91</t>
  </si>
  <si>
    <t>SV|96640091|107</t>
  </si>
  <si>
    <t>SV|96640443|51</t>
  </si>
  <si>
    <t>SV|96643067|31</t>
  </si>
  <si>
    <t>SV|96643530|32</t>
  </si>
  <si>
    <t>SV|96644626|18</t>
  </si>
  <si>
    <t>SV|96645711|25</t>
  </si>
  <si>
    <t>SV|96648052|43</t>
  </si>
  <si>
    <t>SV|96648191|33</t>
  </si>
  <si>
    <t>SV|96649074|39</t>
  </si>
  <si>
    <t>SV|96650540|74</t>
  </si>
  <si>
    <t>SV|96650720|46</t>
  </si>
  <si>
    <t>SV|96650758|36</t>
  </si>
  <si>
    <t>SV|96650889|46</t>
  </si>
  <si>
    <t>SV|96651267|38</t>
  </si>
  <si>
    <t>SV|96651372|31</t>
  </si>
  <si>
    <t>SV|96652834|32</t>
  </si>
  <si>
    <t>SV|96652930|19</t>
  </si>
  <si>
    <t>SV|96655084|19</t>
  </si>
  <si>
    <t>SV|96655386|35</t>
  </si>
  <si>
    <t>SV|96655576|39</t>
  </si>
  <si>
    <t>SV|96656220|106</t>
  </si>
  <si>
    <t>SV|96656748|35</t>
  </si>
  <si>
    <t>SV|96656911|31</t>
  </si>
  <si>
    <t>SV|96658118|64</t>
  </si>
  <si>
    <t>SV|96658517|174</t>
  </si>
  <si>
    <t>SV|96659305|113</t>
  </si>
  <si>
    <t>SV|96660518|158</t>
  </si>
  <si>
    <t>SV|96660957|48</t>
  </si>
  <si>
    <t>SV|96661484|104</t>
  </si>
  <si>
    <t>SV|96661706|29</t>
  </si>
  <si>
    <t>SV|96661945|72</t>
  </si>
  <si>
    <t>SV|96662075|82</t>
  </si>
  <si>
    <t>SV|96663401|86</t>
  </si>
  <si>
    <t>SV|96666177|114</t>
  </si>
  <si>
    <t>SV|96666714|64</t>
  </si>
  <si>
    <t>SV|96668057|105</t>
  </si>
  <si>
    <t>SV|96669803|50</t>
  </si>
  <si>
    <t>SV|96671754|49</t>
  </si>
  <si>
    <t>SV|96671919|128</t>
  </si>
  <si>
    <t>SV|96674030|19</t>
  </si>
  <si>
    <t>SV|96675908|70</t>
  </si>
  <si>
    <t>SV|96676269|89</t>
  </si>
  <si>
    <t>SV|96676429|154</t>
  </si>
  <si>
    <t>SV|96679346|28</t>
  </si>
  <si>
    <t>SV|96680938|73</t>
  </si>
  <si>
    <t>SV|96681661|30</t>
  </si>
  <si>
    <t>SV|96681838|288</t>
  </si>
  <si>
    <t>SV|96682908|18</t>
  </si>
  <si>
    <t>SV|96683579|27</t>
  </si>
  <si>
    <t>SV|96683585|58</t>
  </si>
  <si>
    <t>SV|96683775|60</t>
  </si>
  <si>
    <t>SV|96684100|87</t>
  </si>
  <si>
    <t>SV|96684588|67</t>
  </si>
  <si>
    <t>SV|96687557|31</t>
  </si>
  <si>
    <t>SV|96691418|55</t>
  </si>
  <si>
    <t>SV|96691490|39</t>
  </si>
  <si>
    <t>SV|96691708|49</t>
  </si>
  <si>
    <t>SV|96691958|18</t>
  </si>
  <si>
    <t>SV|96692039|47</t>
  </si>
  <si>
    <t>SV|96692195|51</t>
  </si>
  <si>
    <t>SV|96692270|61</t>
  </si>
  <si>
    <t>SV|96692283|31</t>
  </si>
  <si>
    <t>SV|96692731|31</t>
  </si>
  <si>
    <t>SV|96693182|23</t>
  </si>
  <si>
    <t>SV|96694279|9</t>
  </si>
  <si>
    <t>SV|96697112|15</t>
  </si>
  <si>
    <t>SV|96697278|25</t>
  </si>
  <si>
    <t>SV|96697479|42</t>
  </si>
  <si>
    <t>SV|96699931|35</t>
  </si>
  <si>
    <t>SV|96700007|84</t>
  </si>
  <si>
    <t>SV|96700010|29</t>
  </si>
  <si>
    <t>SV|96700654|58</t>
  </si>
  <si>
    <t>SV|96701175|30</t>
  </si>
  <si>
    <t>SV|96701809|122</t>
  </si>
  <si>
    <t>SV|96703316|31</t>
  </si>
  <si>
    <t>SV|96704132|26</t>
  </si>
  <si>
    <t>SV|96704142|35</t>
  </si>
  <si>
    <t>SV|96705179|39</t>
  </si>
  <si>
    <t>SV|96705339|55</t>
  </si>
  <si>
    <t>SV|96706366|75</t>
  </si>
  <si>
    <t>SV|96707425|54</t>
  </si>
  <si>
    <t>SV|96708072|26</t>
  </si>
  <si>
    <t>SV|96708296|82</t>
  </si>
  <si>
    <t>SV|96709653|162</t>
  </si>
  <si>
    <t>SV|96710647|55</t>
  </si>
  <si>
    <t>SV|96710864|26</t>
  </si>
  <si>
    <t>SV|96711294|44</t>
  </si>
  <si>
    <t>SV|96711401|24</t>
  </si>
  <si>
    <t>SV|96711764|51</t>
  </si>
  <si>
    <t>SV|96711864|73</t>
  </si>
  <si>
    <t>SV|96711949|89</t>
  </si>
  <si>
    <t>SV|96713121|15</t>
  </si>
  <si>
    <t>SV|96713691|28</t>
  </si>
  <si>
    <t>SV|96713776|27</t>
  </si>
  <si>
    <t>SV|96714187|41</t>
  </si>
  <si>
    <t>SV|96714882|79</t>
  </si>
  <si>
    <t>SV|96714916|28</t>
  </si>
  <si>
    <t>SV|96715501|47</t>
  </si>
  <si>
    <t>SV|96717912|76</t>
  </si>
  <si>
    <t>SV|96718094|19</t>
  </si>
  <si>
    <t>SV|96718195|22</t>
  </si>
  <si>
    <t>SV|96722550|44</t>
  </si>
  <si>
    <t>SV|96723350|31</t>
  </si>
  <si>
    <t>SV|96725169|28</t>
  </si>
  <si>
    <t>SV|96725749|23</t>
  </si>
  <si>
    <t>SV|96727214|25</t>
  </si>
  <si>
    <t>SV|96728638|33</t>
  </si>
  <si>
    <t>SV|96729178|62</t>
  </si>
  <si>
    <t>SV|96731622|57</t>
  </si>
  <si>
    <t>SV|96732685|17</t>
  </si>
  <si>
    <t>SV|96732879|15</t>
  </si>
  <si>
    <t>SV|96733168|117</t>
  </si>
  <si>
    <t>SV|96733357|27</t>
  </si>
  <si>
    <t>SV|96734225|36</t>
  </si>
  <si>
    <t>SV|96735127|103</t>
  </si>
  <si>
    <t>SV|96736187|31</t>
  </si>
  <si>
    <t>SV|96736463|63</t>
  </si>
  <si>
    <t>SV|96736597|41</t>
  </si>
  <si>
    <t>SV|96737886|67</t>
  </si>
  <si>
    <t>SV|96737906|51</t>
  </si>
  <si>
    <t>SV|96738022|121</t>
  </si>
  <si>
    <t>SV|96738297|31</t>
  </si>
  <si>
    <t>SV|96739838|99</t>
  </si>
  <si>
    <t>SV|96741289|54</t>
  </si>
  <si>
    <t>SV|96741878|42</t>
  </si>
  <si>
    <t>SV|96743000|36</t>
  </si>
  <si>
    <t>SV|96743345|33</t>
  </si>
  <si>
    <t>SV|96743927|23</t>
  </si>
  <si>
    <t>SV|96744545|47</t>
  </si>
  <si>
    <t>SV|96745353|33</t>
  </si>
  <si>
    <t>SV|96747230|179</t>
  </si>
  <si>
    <t>SV|96747599|47</t>
  </si>
  <si>
    <t>SV|96747850|126</t>
  </si>
  <si>
    <t>SV|96748357|132</t>
  </si>
  <si>
    <t>SV|96748938|41</t>
  </si>
  <si>
    <t>SV|96749331|17</t>
  </si>
  <si>
    <t>SV|96749354|34</t>
  </si>
  <si>
    <t>SV|96750267|45</t>
  </si>
  <si>
    <t>SV|96750312|41</t>
  </si>
  <si>
    <t>SV|96750322|41</t>
  </si>
  <si>
    <t>SV|96750561|92</t>
  </si>
  <si>
    <t>SV|96751568|81</t>
  </si>
  <si>
    <t>SV|96752162|83</t>
  </si>
  <si>
    <t>SV|96752269|44</t>
  </si>
  <si>
    <t>SV|96752567|72</t>
  </si>
  <si>
    <t>SV|96755992|86</t>
  </si>
  <si>
    <t>SV|96756594|59</t>
  </si>
  <si>
    <t>SV|96757033|72</t>
  </si>
  <si>
    <t>SV|96758265|84</t>
  </si>
  <si>
    <t>SV|96758586|90</t>
  </si>
  <si>
    <t>SV|96761246|21</t>
  </si>
  <si>
    <t>SV|96762677|35</t>
  </si>
  <si>
    <t>SV|96764194|84</t>
  </si>
  <si>
    <t>SV|96766429|31</t>
  </si>
  <si>
    <t>SV|96767219|42</t>
  </si>
  <si>
    <t>SV|96768935|57</t>
  </si>
  <si>
    <t>SV|96769012|82</t>
  </si>
  <si>
    <t>SV|96770837|49</t>
  </si>
  <si>
    <t>SV|96771329|39</t>
  </si>
  <si>
    <t>SV|96771492|20</t>
  </si>
  <si>
    <t>SV|96775740|52</t>
  </si>
  <si>
    <t>SV|96776138|56</t>
  </si>
  <si>
    <t>SV|96779195|145</t>
  </si>
  <si>
    <t>SV|96779864|21</t>
  </si>
  <si>
    <t>SV|96780154|38</t>
  </si>
  <si>
    <t>SV|96780260|18</t>
  </si>
  <si>
    <t>SV|96781745|43</t>
  </si>
  <si>
    <t>SV|96782067|91</t>
  </si>
  <si>
    <t>SV|96784684|14</t>
  </si>
  <si>
    <t>SV|96785043|48</t>
  </si>
  <si>
    <t>SV|96787815|97</t>
  </si>
  <si>
    <t>SV|96788436|22</t>
  </si>
  <si>
    <t>SV|96788592|23</t>
  </si>
  <si>
    <t>SV|96788939|21</t>
  </si>
  <si>
    <t>SV|96789082|298</t>
  </si>
  <si>
    <t>SV|96792331|23</t>
  </si>
  <si>
    <t>SV|96792341|16</t>
  </si>
  <si>
    <t>SV|96794584|147</t>
  </si>
  <si>
    <t>SV|96795593|84</t>
  </si>
  <si>
    <t>SV|96796362|120</t>
  </si>
  <si>
    <t>SV|96798588|28</t>
  </si>
  <si>
    <t>SV|96798918|157</t>
  </si>
  <si>
    <t>SV|96800115|47</t>
  </si>
  <si>
    <t>SV|96800558|130</t>
  </si>
  <si>
    <t>SV|96800611|62</t>
  </si>
  <si>
    <t>SV|96801696|31</t>
  </si>
  <si>
    <t>SV|96802129|43</t>
  </si>
  <si>
    <t>SV|96802377|56</t>
  </si>
  <si>
    <t>SV|96802587|25</t>
  </si>
  <si>
    <t>SV|96802607|101</t>
  </si>
  <si>
    <t>SV|96803393|56</t>
  </si>
  <si>
    <t>SV|96803410|65</t>
  </si>
  <si>
    <t>SV|96804632|75</t>
  </si>
  <si>
    <t>SV|96805206|31</t>
  </si>
  <si>
    <t>SV|96805603|182</t>
  </si>
  <si>
    <t>SV|96807811|14</t>
  </si>
  <si>
    <t>SV|96808260|36</t>
  </si>
  <si>
    <t>SV|96808838|14</t>
  </si>
  <si>
    <t>SV|96808844|63</t>
  </si>
  <si>
    <t>SV|96808854|46</t>
  </si>
  <si>
    <t>SV|96809065|205</t>
  </si>
  <si>
    <t>SV|96809223|26</t>
  </si>
  <si>
    <t>SV|96810231|27</t>
  </si>
  <si>
    <t>SV|96812607|59</t>
  </si>
  <si>
    <t>SV|96814736|23</t>
  </si>
  <si>
    <t>SV|96816184|40</t>
  </si>
  <si>
    <t>SV|96816281|43</t>
  </si>
  <si>
    <t>SV|96816750|62</t>
  </si>
  <si>
    <t>SV|96817072|64</t>
  </si>
  <si>
    <t>SV|96817779|50</t>
  </si>
  <si>
    <t>SV|96819087|33</t>
  </si>
  <si>
    <t>SV|96820225|34</t>
  </si>
  <si>
    <t>SV|96822073|130</t>
  </si>
  <si>
    <t>SV|96825015|49</t>
  </si>
  <si>
    <t>SV|96825101|58</t>
  </si>
  <si>
    <t>SV|96825252|23</t>
  </si>
  <si>
    <t>SV|96826395|51</t>
  </si>
  <si>
    <t>SV|96826830|38</t>
  </si>
  <si>
    <t>SV|96827687|18</t>
  </si>
  <si>
    <t>SV|96827693|82</t>
  </si>
  <si>
    <t>SV|96828854|14</t>
  </si>
  <si>
    <t>SV|96828864|42</t>
  </si>
  <si>
    <t>SV|96828879|72</t>
  </si>
  <si>
    <t>SV|96829215|13</t>
  </si>
  <si>
    <t>SV|96830223|38</t>
  </si>
  <si>
    <t>SV|96831393|84</t>
  </si>
  <si>
    <t>SV|96831644|75</t>
  </si>
  <si>
    <t>SV|96832756|17</t>
  </si>
  <si>
    <t>SV|96833631|50</t>
  </si>
  <si>
    <t>SV|96836451|57</t>
  </si>
  <si>
    <t>SV|96838575|80</t>
  </si>
  <si>
    <t>SV|96843271|31</t>
  </si>
  <si>
    <t>SV|96844516|48</t>
  </si>
  <si>
    <t>SV|96844923|40</t>
  </si>
  <si>
    <t>SV|96848079|79</t>
  </si>
  <si>
    <t>SV|96849035|58</t>
  </si>
  <si>
    <t>SV|96849262|66</t>
  </si>
  <si>
    <t>SV|96850244|68</t>
  </si>
  <si>
    <t>SV|96851265|99</t>
  </si>
  <si>
    <t>SV|96851528|60</t>
  </si>
  <si>
    <t>SV|96852793|14</t>
  </si>
  <si>
    <t>SV|96853839|28</t>
  </si>
  <si>
    <t>SV|96856354|123</t>
  </si>
  <si>
    <t>SV|96858494|118</t>
  </si>
  <si>
    <t>SV|96858524|28</t>
  </si>
  <si>
    <t>SV|96859512|33</t>
  </si>
  <si>
    <t>SV|96859552|69</t>
  </si>
  <si>
    <t>SV|96860023|24</t>
  </si>
  <si>
    <t>SV|96861178|44</t>
  </si>
  <si>
    <t>SV|96862273|32</t>
  </si>
  <si>
    <t>SV|96863053|53</t>
  </si>
  <si>
    <t>SV|96866035|51</t>
  </si>
  <si>
    <t>SV|96867562|37</t>
  </si>
  <si>
    <t>SV|96868858|59</t>
  </si>
  <si>
    <t>SV|96869163|69</t>
  </si>
  <si>
    <t>SV|96869576|23</t>
  </si>
  <si>
    <t>SV|96869773|22</t>
  </si>
  <si>
    <t>SV|96870088|38</t>
  </si>
  <si>
    <t>SV|96870718|20</t>
  </si>
  <si>
    <t>SV|96871547|55</t>
  </si>
  <si>
    <t>SV|96871789|36</t>
  </si>
  <si>
    <t>SV|96871799|21</t>
  </si>
  <si>
    <t>SV|96872347|42</t>
  </si>
  <si>
    <t>SV|96872796|100</t>
  </si>
  <si>
    <t>SV|96873174|44</t>
  </si>
  <si>
    <t>SV|96873589|19</t>
  </si>
  <si>
    <t>SV|96874163|21</t>
  </si>
  <si>
    <t>SV|96876568|56</t>
  </si>
  <si>
    <t>SV|96877145|82</t>
  </si>
  <si>
    <t>SV|96877572|44</t>
  </si>
  <si>
    <t>SV|96880278|209</t>
  </si>
  <si>
    <t>SV|96880539|32</t>
  </si>
  <si>
    <t>SV|96880810|25</t>
  </si>
  <si>
    <t>SV|96881514|35</t>
  </si>
  <si>
    <t>SV|96881856|68</t>
  </si>
  <si>
    <t>SV|96881927|51</t>
  </si>
  <si>
    <t>SV|96882719|58</t>
  </si>
  <si>
    <t>SV|96882980|109</t>
  </si>
  <si>
    <t>SV|96883371|55</t>
  </si>
  <si>
    <t>SV|96883832|48</t>
  </si>
  <si>
    <t>SV|96883999|100</t>
  </si>
  <si>
    <t>SV|96884210|54</t>
  </si>
  <si>
    <t>SV|96885586|38</t>
  </si>
  <si>
    <t>SV|96885589|71</t>
  </si>
  <si>
    <t>SV|96886112|80</t>
  </si>
  <si>
    <t>SV|96886676|24</t>
  </si>
  <si>
    <t>SV|96888140|35</t>
  </si>
  <si>
    <t>SV|96889075|159</t>
  </si>
  <si>
    <t>SV|96889889|30</t>
  </si>
  <si>
    <t>SV|96890411|67</t>
  </si>
  <si>
    <t>SV|96891882|80</t>
  </si>
  <si>
    <t>SV|96893250|32</t>
  </si>
  <si>
    <t>SV|96893260|65</t>
  </si>
  <si>
    <t>SV|96893665|104</t>
  </si>
  <si>
    <t>SV|96894427|154</t>
  </si>
  <si>
    <t>SV|96894437|154</t>
  </si>
  <si>
    <t>SV|96896778|81</t>
  </si>
  <si>
    <t>SV|96896988|90</t>
  </si>
  <si>
    <t>SV|96898045|72</t>
  </si>
  <si>
    <t>SV|96898092|261</t>
  </si>
  <si>
    <t>SV|96898744|42</t>
  </si>
  <si>
    <t>SV|96903119|26</t>
  </si>
  <si>
    <t>SV|96903597|32</t>
  </si>
  <si>
    <t>SV|96903761|17</t>
  </si>
  <si>
    <t>SV|96904119|142</t>
  </si>
  <si>
    <t>SV|96904584|26</t>
  </si>
  <si>
    <t>SV|96904846|61</t>
  </si>
  <si>
    <t>SV|96906377|33</t>
  </si>
  <si>
    <t>SV|96906990|23</t>
  </si>
  <si>
    <t>SV|96907650|64</t>
  </si>
  <si>
    <t>SV|96907755|26</t>
  </si>
  <si>
    <t>SV|96907757|15</t>
  </si>
  <si>
    <t>SV|96910153|43</t>
  </si>
  <si>
    <t>SV|96910154|50</t>
  </si>
  <si>
    <t>SV|96910582|52</t>
  </si>
  <si>
    <t>SV|96911951|72</t>
  </si>
  <si>
    <t>SV|96912163|16</t>
  </si>
  <si>
    <t>SV|96913728|40</t>
  </si>
  <si>
    <t>SV|96914746|33</t>
  </si>
  <si>
    <t>SV|96915927|178</t>
  </si>
  <si>
    <t>SV|96916064|29</t>
  </si>
  <si>
    <t>SV|96917528|55</t>
  </si>
  <si>
    <t>SV|96917599|64</t>
  </si>
  <si>
    <t>SV|96917669|24</t>
  </si>
  <si>
    <t>SV|96917785|42</t>
  </si>
  <si>
    <t>SV|96917877|160</t>
  </si>
  <si>
    <t>SV|96917963|30</t>
  </si>
  <si>
    <t>SV|96918809|98</t>
  </si>
  <si>
    <t>SV|96920342|18</t>
  </si>
  <si>
    <t>SV|96922496|21</t>
  </si>
  <si>
    <t>SV|96922573|116</t>
  </si>
  <si>
    <t>SV|96923767|54</t>
  </si>
  <si>
    <t>SV|96925864|31</t>
  </si>
  <si>
    <t>SV|96927707|174</t>
  </si>
  <si>
    <t>SV|96927900|24</t>
  </si>
  <si>
    <t>SV|96927918|73</t>
  </si>
  <si>
    <t>SV|96928566|65</t>
  </si>
  <si>
    <t>SV|96932221|40</t>
  </si>
  <si>
    <t>SV|96932889|52</t>
  </si>
  <si>
    <t>SV|96933249|32</t>
  </si>
  <si>
    <t>SV|96934876|44</t>
  </si>
  <si>
    <t>SV|96935627|102</t>
  </si>
  <si>
    <t>SV|96936096|28</t>
  </si>
  <si>
    <t>SV|96936258|26</t>
  </si>
  <si>
    <t>SV|96937340|47</t>
  </si>
  <si>
    <t>SV|96937892|69</t>
  </si>
  <si>
    <t>SV|96938783|22</t>
  </si>
  <si>
    <t>SV|96938848|20</t>
  </si>
  <si>
    <t>SV|96939568|43</t>
  </si>
  <si>
    <t>SV|96940172|32</t>
  </si>
  <si>
    <t>SV|96941152|54</t>
  </si>
  <si>
    <t>SV|96942439|27</t>
  </si>
  <si>
    <t>SV|96942832|16</t>
  </si>
  <si>
    <t>SV|96943993|28</t>
  </si>
  <si>
    <t>SV|96944033|39</t>
  </si>
  <si>
    <t>SV|96944994|31</t>
  </si>
  <si>
    <t>SV|96945076|66</t>
  </si>
  <si>
    <t>SV|96946938|48</t>
  </si>
  <si>
    <t>SV|96948278|40</t>
  </si>
  <si>
    <t>SV|96948775|50</t>
  </si>
  <si>
    <t>SV|96949156|24</t>
  </si>
  <si>
    <t>SV|96949438|61</t>
  </si>
  <si>
    <t>SV|96950301|91</t>
  </si>
  <si>
    <t>SV|96951121|119</t>
  </si>
  <si>
    <t>SV|96951574|18</t>
  </si>
  <si>
    <t>SV|96952160|73</t>
  </si>
  <si>
    <t>SV|96952302|45</t>
  </si>
  <si>
    <t>SV|96952353|74</t>
  </si>
  <si>
    <t>SV|96952614|37</t>
  </si>
  <si>
    <t>SV|96952921|85</t>
  </si>
  <si>
    <t>SV|96953482|57</t>
  </si>
  <si>
    <t>SV|96955893|61</t>
  </si>
  <si>
    <t>SV|96955930|41</t>
  </si>
  <si>
    <t>SV|96956118|46</t>
  </si>
  <si>
    <t>SV|96957424|45</t>
  </si>
  <si>
    <t>SV|96958002|20</t>
  </si>
  <si>
    <t>SV|96958509|49</t>
  </si>
  <si>
    <t>SV|96958618|52</t>
  </si>
  <si>
    <t>SV|96959164|32</t>
  </si>
  <si>
    <t>SV|96960715|12</t>
  </si>
  <si>
    <t>SV|96960752|31</t>
  </si>
  <si>
    <t>SV|96962551|18</t>
  </si>
  <si>
    <t>SV|96963168|70</t>
  </si>
  <si>
    <t>SV|96963188|57</t>
  </si>
  <si>
    <t>SV|96964136|37</t>
  </si>
  <si>
    <t>SV|96965206|73</t>
  </si>
  <si>
    <t>SV|96966037|48</t>
  </si>
  <si>
    <t>SV|96966857|27</t>
  </si>
  <si>
    <t>SV|96967866|57</t>
  </si>
  <si>
    <t>SV|96969687|70</t>
  </si>
  <si>
    <t>SV|96969697|42</t>
  </si>
  <si>
    <t>SV|96971377|24</t>
  </si>
  <si>
    <t>SV|96971518|98</t>
  </si>
  <si>
    <t>SV|96973063|64</t>
  </si>
  <si>
    <t>SV|96976225|29</t>
  </si>
  <si>
    <t>SV|96976820|62</t>
  </si>
  <si>
    <t>SV|96976830|39</t>
  </si>
  <si>
    <t>SV|96979351|142</t>
  </si>
  <si>
    <t>SV|96981049|78</t>
  </si>
  <si>
    <t>SV|96982799|20</t>
  </si>
  <si>
    <t>SV|96984545|25</t>
  </si>
  <si>
    <t>SV|96986011|20</t>
  </si>
  <si>
    <t>SV|96987736|128</t>
  </si>
  <si>
    <t>SV|96987759|42</t>
  </si>
  <si>
    <t>SV|96989975|79</t>
  </si>
  <si>
    <t>SV|96991135|36</t>
  </si>
  <si>
    <t>SV|96991797|17</t>
  </si>
  <si>
    <t>SV|96992141|28</t>
  </si>
  <si>
    <t>SV|96992865|21</t>
  </si>
  <si>
    <t>SV|96993232|39</t>
  </si>
  <si>
    <t>SV|96995234|42</t>
  </si>
  <si>
    <t>SV|96995567|48</t>
  </si>
  <si>
    <t>SV|96995585|32</t>
  </si>
  <si>
    <t>SV|96996196|37</t>
  </si>
  <si>
    <t>SV|96997450|27</t>
  </si>
  <si>
    <t>SV|96997511|78</t>
  </si>
  <si>
    <t>SV|96998841|28</t>
  </si>
  <si>
    <t>SV|97001206|20</t>
  </si>
  <si>
    <t>SV|97001859|15</t>
  </si>
  <si>
    <t>SV|97004964|64</t>
  </si>
  <si>
    <t>SV|97005000|62</t>
  </si>
  <si>
    <t>SV|97006735|25</t>
  </si>
  <si>
    <t>SV|97007271|121</t>
  </si>
  <si>
    <t>SV|97007281|160</t>
  </si>
  <si>
    <t>SV|97007977|55</t>
  </si>
  <si>
    <t>SV|97008279|28</t>
  </si>
  <si>
    <t>SV|97009450|15</t>
  </si>
  <si>
    <t>SV|97009460|22</t>
  </si>
  <si>
    <t>SV|97011191|99</t>
  </si>
  <si>
    <t>SV|97012850|41</t>
  </si>
  <si>
    <t>SV|97013509|31</t>
  </si>
  <si>
    <t>SV|97015051|24</t>
  </si>
  <si>
    <t>SV|97016663|211</t>
  </si>
  <si>
    <t>SV|97017115|28</t>
  </si>
  <si>
    <t>SV|97018308|47</t>
  </si>
  <si>
    <t>SV|97018616|29</t>
  </si>
  <si>
    <t>SV|97019814|95</t>
  </si>
  <si>
    <t>SV|97020023|15</t>
  </si>
  <si>
    <t>SV|97022958|58</t>
  </si>
  <si>
    <t>SV|97023997|39</t>
  </si>
  <si>
    <t>SV|97024810|43</t>
  </si>
  <si>
    <t>SV|97024958|18</t>
  </si>
  <si>
    <t>SV|97025802|30</t>
  </si>
  <si>
    <t>SV|97026153|40</t>
  </si>
  <si>
    <t>SV|97026283|28</t>
  </si>
  <si>
    <t>SV|97026419|56</t>
  </si>
  <si>
    <t>SV|97028538|56</t>
  </si>
  <si>
    <t>SV|97028808|148</t>
  </si>
  <si>
    <t>SV|97031170|15</t>
  </si>
  <si>
    <t>SV|97032053|14</t>
  </si>
  <si>
    <t>SV|97032831|31</t>
  </si>
  <si>
    <t>SV|97033793|23</t>
  </si>
  <si>
    <t>SV|97034379|18</t>
  </si>
  <si>
    <t>SV|97035352|65</t>
  </si>
  <si>
    <t>SV|97035596|41</t>
  </si>
  <si>
    <t>SV|97036759|66</t>
  </si>
  <si>
    <t>SV|97037066|39</t>
  </si>
  <si>
    <t>SV|97037984|71</t>
  </si>
  <si>
    <t>SV|97038810|54</t>
  </si>
  <si>
    <t>SV|97038845|22</t>
  </si>
  <si>
    <t>SV|97039513|55</t>
  </si>
  <si>
    <t>SV|97041471|27</t>
  </si>
  <si>
    <t>SV|97041594|49</t>
  </si>
  <si>
    <t>SV|97043225|61</t>
  </si>
  <si>
    <t>SV|97043265|34</t>
  </si>
  <si>
    <t>SV|97043757|53</t>
  </si>
  <si>
    <t>SV|97044294|40</t>
  </si>
  <si>
    <t>SV|97044453|45</t>
  </si>
  <si>
    <t>SV|97045342|46</t>
  </si>
  <si>
    <t>SV|97048166|160</t>
  </si>
  <si>
    <t>SV|97048395|52</t>
  </si>
  <si>
    <t>SV|97048526|19</t>
  </si>
  <si>
    <t>SV|97049289|33</t>
  </si>
  <si>
    <t>SV|97049376|38</t>
  </si>
  <si>
    <t>SV|97052097|61</t>
  </si>
  <si>
    <t>SV|97055058|19</t>
  </si>
  <si>
    <t>SV|97056678|68</t>
  </si>
  <si>
    <t>SV|97057699|41</t>
  </si>
  <si>
    <t>SV|97058141|68</t>
  </si>
  <si>
    <t>SV|97058226|17</t>
  </si>
  <si>
    <t>SV|97058500|52</t>
  </si>
  <si>
    <t>SV|97059424|40</t>
  </si>
  <si>
    <t>SV|97061537|90</t>
  </si>
  <si>
    <t>SV|97062263|53</t>
  </si>
  <si>
    <t>SV|97063682|32</t>
  </si>
  <si>
    <t>SV|97064745|25</t>
  </si>
  <si>
    <t>SV|97065166|90</t>
  </si>
  <si>
    <t>SV|97065820|49</t>
  </si>
  <si>
    <t>SV|97065996|51</t>
  </si>
  <si>
    <t>SV|97066874|48</t>
  </si>
  <si>
    <t>SV|97067206|22</t>
  </si>
  <si>
    <t>SV|97067570|25</t>
  </si>
  <si>
    <t>SV|97068494|25</t>
  </si>
  <si>
    <t>SV|97069383|44</t>
  </si>
  <si>
    <t>SV|97069845|26</t>
  </si>
  <si>
    <t>SV|97071411|55</t>
  </si>
  <si>
    <t>SV|97071484|73</t>
  </si>
  <si>
    <t>SV|97071755|19</t>
  </si>
  <si>
    <t>SV|97071969|32</t>
  </si>
  <si>
    <t>SV|97072524|64</t>
  </si>
  <si>
    <t>SV|97073383|74</t>
  </si>
  <si>
    <t>SV|97073894|26</t>
  </si>
  <si>
    <t>SV|97074029|61</t>
  </si>
  <si>
    <t>SV|97074460|48</t>
  </si>
  <si>
    <t>SV|97075708|63</t>
  </si>
  <si>
    <t>SV|97076131|26</t>
  </si>
  <si>
    <t>SV|97077834|74</t>
  </si>
  <si>
    <t>SV|97077872|19</t>
  </si>
  <si>
    <t>SV|97078371|65</t>
  </si>
  <si>
    <t>SV|97079937|30</t>
  </si>
  <si>
    <t>SV|97080781|36</t>
  </si>
  <si>
    <t>SV|97081122|33</t>
  </si>
  <si>
    <t>SV|97081127|36</t>
  </si>
  <si>
    <t>SV|97082046|36</t>
  </si>
  <si>
    <t>SV|97082275|209</t>
  </si>
  <si>
    <t>SV|97082787|92</t>
  </si>
  <si>
    <t>SV|97083085|38</t>
  </si>
  <si>
    <t>SV|97083246|20</t>
  </si>
  <si>
    <t>SV|97084141|58</t>
  </si>
  <si>
    <t>SV|97084596|43</t>
  </si>
  <si>
    <t>SV|97084676|36</t>
  </si>
  <si>
    <t>SV|97085498|23</t>
  </si>
  <si>
    <t>SV|97085712|36</t>
  </si>
  <si>
    <t>SV|97085713|38</t>
  </si>
  <si>
    <t>SV|97085776|51</t>
  </si>
  <si>
    <t>SV|97085786|43</t>
  </si>
  <si>
    <t>SV|97085941|22</t>
  </si>
  <si>
    <t>SV|97087866|19</t>
  </si>
  <si>
    <t>SV|97088167|32</t>
  </si>
  <si>
    <t>SV|97090551|75</t>
  </si>
  <si>
    <t>SV|97091170|18</t>
  </si>
  <si>
    <t>SV|97092179|62</t>
  </si>
  <si>
    <t>SV|97093392|14</t>
  </si>
  <si>
    <t>SV|97094256|63</t>
  </si>
  <si>
    <t>SV|97094946|85</t>
  </si>
  <si>
    <t>SV|97098059|46</t>
  </si>
  <si>
    <t>SV|97098926|35</t>
  </si>
  <si>
    <t>SV|97099263|79</t>
  </si>
  <si>
    <t>SV|97099979|19</t>
  </si>
  <si>
    <t>SV|97100857|72</t>
  </si>
  <si>
    <t>SV|97101592|25</t>
  </si>
  <si>
    <t>SV|97101744|52</t>
  </si>
  <si>
    <t>SV|97102413|27</t>
  </si>
  <si>
    <t>SV|97102429|19</t>
  </si>
  <si>
    <t>SV|97103425|25</t>
  </si>
  <si>
    <t>SV|97103873|166</t>
  </si>
  <si>
    <t>SV|97104645|46</t>
  </si>
  <si>
    <t>SV|97108705|189</t>
  </si>
  <si>
    <t>SV|97109635|48</t>
  </si>
  <si>
    <t>SV|97110068|75</t>
  </si>
  <si>
    <t>SV|97111336|43</t>
  </si>
  <si>
    <t>SV|97112676|178</t>
  </si>
  <si>
    <t>SV|97113876|84</t>
  </si>
  <si>
    <t>SV|97114117|48</t>
  </si>
  <si>
    <t>SV|97115213|37</t>
  </si>
  <si>
    <t>SV|97117552|33</t>
  </si>
  <si>
    <t>SV|97117935|54</t>
  </si>
  <si>
    <t>SV|97117938|48</t>
  </si>
  <si>
    <t>SV|97118684|47</t>
  </si>
  <si>
    <t>SV|97118734|99</t>
  </si>
  <si>
    <t>SV|97119328|38</t>
  </si>
  <si>
    <t>SV|97119806|30</t>
  </si>
  <si>
    <t>SV|97120139|118</t>
  </si>
  <si>
    <t>SV|97121313|18</t>
  </si>
  <si>
    <t>SV|97122300|18</t>
  </si>
  <si>
    <t>SV|97122910|64</t>
  </si>
  <si>
    <t>SV|97122941|43</t>
  </si>
  <si>
    <t>SV|97123515|59</t>
  </si>
  <si>
    <t>SV|97123664|89</t>
  </si>
  <si>
    <t>SV|97125030|20</t>
  </si>
  <si>
    <t>SV|97125216|44</t>
  </si>
  <si>
    <t>SV|97125636|43</t>
  </si>
  <si>
    <t>SV|97126595|124</t>
  </si>
  <si>
    <t>SV|97126909|36</t>
  </si>
  <si>
    <t>SV|97131239|51</t>
  </si>
  <si>
    <t>SV|97131555|105</t>
  </si>
  <si>
    <t>SV|97131917|15</t>
  </si>
  <si>
    <t>SV|97133930|42</t>
  </si>
  <si>
    <t>SV|97134290|48</t>
  </si>
  <si>
    <t>SV|97134365|48</t>
  </si>
  <si>
    <t>SV|97134920|105</t>
  </si>
  <si>
    <t>SV|97134996|51</t>
  </si>
  <si>
    <t>SV|97135639|51</t>
  </si>
  <si>
    <t>SV|97135922|67</t>
  </si>
  <si>
    <t>SV|97136587|26</t>
  </si>
  <si>
    <t>SV|97136853|24</t>
  </si>
  <si>
    <t>SV|97136863|37</t>
  </si>
  <si>
    <t>SV|97142063|68</t>
  </si>
  <si>
    <t>SV|97142288|44</t>
  </si>
  <si>
    <t>SV|97142482|31</t>
  </si>
  <si>
    <t>SV|97142512|29</t>
  </si>
  <si>
    <t>SV|97142795|84</t>
  </si>
  <si>
    <t>SV|97142834|68</t>
  </si>
  <si>
    <t>SV|97143104|107</t>
  </si>
  <si>
    <t>SV|97143503|86</t>
  </si>
  <si>
    <t>SV|97144145|15</t>
  </si>
  <si>
    <t>SV|97144899|41</t>
  </si>
  <si>
    <t>SV|97145640|64</t>
  </si>
  <si>
    <t>SV|97146537|53</t>
  </si>
  <si>
    <t>SV|97148113|27</t>
  </si>
  <si>
    <t>SV|97148123|32</t>
  </si>
  <si>
    <t>SV|97151255|27</t>
  </si>
  <si>
    <t>SV|97151610|15</t>
  </si>
  <si>
    <t>SV|97153135|23</t>
  </si>
  <si>
    <t>SV|97153341|77</t>
  </si>
  <si>
    <t>SV|97153372|40</t>
  </si>
  <si>
    <t>SV|97153774|25</t>
  </si>
  <si>
    <t>SV|97154072|32</t>
  </si>
  <si>
    <t>SV|97154430|95</t>
  </si>
  <si>
    <t>SV|97154513|31</t>
  </si>
  <si>
    <t>SV|97154705|39</t>
  </si>
  <si>
    <t>SV|97155084|50</t>
  </si>
  <si>
    <t>SV|97155470|101</t>
  </si>
  <si>
    <t>SV|97157111|28</t>
  </si>
  <si>
    <t>SV|97159230|69</t>
  </si>
  <si>
    <t>SV|97160079|27</t>
  </si>
  <si>
    <t>SV|97160089|44</t>
  </si>
  <si>
    <t>SV|97160464|45</t>
  </si>
  <si>
    <t>SV|97160712|23</t>
  </si>
  <si>
    <t>SV|97161805|27</t>
  </si>
  <si>
    <t>SV|97162879|53</t>
  </si>
  <si>
    <t>SV|97163293|34</t>
  </si>
  <si>
    <t>SV|97164541|71</t>
  </si>
  <si>
    <t>SV|97164914|46</t>
  </si>
  <si>
    <t>SV|97165004|54</t>
  </si>
  <si>
    <t>SV|97165377|27</t>
  </si>
  <si>
    <t>SV|97166511|25</t>
  </si>
  <si>
    <t>SV|97166608|42</t>
  </si>
  <si>
    <t>SV|97167718|50</t>
  </si>
  <si>
    <t>SV|97168981|21</t>
  </si>
  <si>
    <t>SV|97169006|19</t>
  </si>
  <si>
    <t>SV|97169016|26</t>
  </si>
  <si>
    <t>SV|97170031|20</t>
  </si>
  <si>
    <t>SV|97172796|89</t>
  </si>
  <si>
    <t>SV|97173336|31</t>
  </si>
  <si>
    <t>SV|97175877|49</t>
  </si>
  <si>
    <t>SV|97177003|69</t>
  </si>
  <si>
    <t>SV|97177049|13</t>
  </si>
  <si>
    <t>SV|97178875|98</t>
  </si>
  <si>
    <t>SV|97179470|58</t>
  </si>
  <si>
    <t>SV|97179508|30</t>
  </si>
  <si>
    <t>SV|97179523|39</t>
  </si>
  <si>
    <t>SV|97179952|23</t>
  </si>
  <si>
    <t>SV|97180479|48</t>
  </si>
  <si>
    <t>SV|97181092|18</t>
  </si>
  <si>
    <t>SV|97181389|46</t>
  </si>
  <si>
    <t>SV|97181811|69</t>
  </si>
  <si>
    <t>SV|97182592|20</t>
  </si>
  <si>
    <t>SV|97182639|20</t>
  </si>
  <si>
    <t>SV|97183831|23</t>
  </si>
  <si>
    <t>SV|97184458|92</t>
  </si>
  <si>
    <t>SV|97189892|37</t>
  </si>
  <si>
    <t>SV|97190065|34</t>
  </si>
  <si>
    <t>SV|97191082|31</t>
  </si>
  <si>
    <t>SV|97192160|66</t>
  </si>
  <si>
    <t>SV|97193069|21</t>
  </si>
  <si>
    <t>SV|97193789|151</t>
  </si>
  <si>
    <t>SV|97194349|113</t>
  </si>
  <si>
    <t>SV|97195145|21</t>
  </si>
  <si>
    <t>SV|97195155|15</t>
  </si>
  <si>
    <t>SV|97195861|42</t>
  </si>
  <si>
    <t>SV|97196482|50</t>
  </si>
  <si>
    <t>SV|97196791|73</t>
  </si>
  <si>
    <t>SV|97198179|32</t>
  </si>
  <si>
    <t>SV|97199010|20</t>
  </si>
  <si>
    <t>SV|97199378|13</t>
  </si>
  <si>
    <t>SV|97199487|24</t>
  </si>
  <si>
    <t>SV|97199571|20</t>
  </si>
  <si>
    <t>SV|97199779|21</t>
  </si>
  <si>
    <t>SV|97200458|77</t>
  </si>
  <si>
    <t>SV|97202081|35</t>
  </si>
  <si>
    <t>SV|97202943|11</t>
  </si>
  <si>
    <t>SV|97202953|23</t>
  </si>
  <si>
    <t>SV|97204059|52</t>
  </si>
  <si>
    <t>SV|97204482|21</t>
  </si>
  <si>
    <t>SV|97204492|51</t>
  </si>
  <si>
    <t>SV|97205703|38</t>
  </si>
  <si>
    <t>SV|97206204|49</t>
  </si>
  <si>
    <t>SV|97206900|84</t>
  </si>
  <si>
    <t>SV|97207218|39</t>
  </si>
  <si>
    <t>SV|97208039|53</t>
  </si>
  <si>
    <t>SV|97209120|63</t>
  </si>
  <si>
    <t>SV|97210079|27</t>
  </si>
  <si>
    <t>SV|97210774|64</t>
  </si>
  <si>
    <t>SV|97210801|61</t>
  </si>
  <si>
    <t>SV|97210987|41</t>
  </si>
  <si>
    <t>SV|97211339|57</t>
  </si>
  <si>
    <t>SV|97212925|32</t>
  </si>
  <si>
    <t>SV|97213049|178</t>
  </si>
  <si>
    <t>SV|97213718|38</t>
  </si>
  <si>
    <t>SV|97214113|83</t>
  </si>
  <si>
    <t>SV|97214226|23</t>
  </si>
  <si>
    <t>SV|97214997|94</t>
  </si>
  <si>
    <t>SV|97215007|100</t>
  </si>
  <si>
    <t>SV|97215714|40</t>
  </si>
  <si>
    <t>SV|97215890|51</t>
  </si>
  <si>
    <t>SV|97216577|31</t>
  </si>
  <si>
    <t>SV|97216716|56</t>
  </si>
  <si>
    <t>SV|97217013|11</t>
  </si>
  <si>
    <t>SV|97217548|34</t>
  </si>
  <si>
    <t>SV|97217806|36</t>
  </si>
  <si>
    <t>SV|97218067|55</t>
  </si>
  <si>
    <t>SV|97219984|29</t>
  </si>
  <si>
    <t>SV|97220210|36</t>
  </si>
  <si>
    <t>SV|97220736|30</t>
  </si>
  <si>
    <t>SV|97223393|53</t>
  </si>
  <si>
    <t>SV|97224493|54</t>
  </si>
  <si>
    <t>SV|97225064|112</t>
  </si>
  <si>
    <t>SV|97225074|27</t>
  </si>
  <si>
    <t>SV|97225181|41</t>
  </si>
  <si>
    <t>SV|97225678|18</t>
  </si>
  <si>
    <t>SV|97226726|21</t>
  </si>
  <si>
    <t>SV|97226860|22</t>
  </si>
  <si>
    <t>SV|97227322|166</t>
  </si>
  <si>
    <t>SV|97228415|18</t>
  </si>
  <si>
    <t>SV|97228533|37</t>
  </si>
  <si>
    <t>SV|97228713|21</t>
  </si>
  <si>
    <t>SV|97229125|36</t>
  </si>
  <si>
    <t>SV|97229155|59</t>
  </si>
  <si>
    <t>SV|97229981|226</t>
  </si>
  <si>
    <t>SV|97231230|18</t>
  </si>
  <si>
    <t>SV|97231303|48</t>
  </si>
  <si>
    <t>SV|97232040|29</t>
  </si>
  <si>
    <t>SV|97232261|34</t>
  </si>
  <si>
    <t>SV|97233328|26</t>
  </si>
  <si>
    <t>SV|97234176|41</t>
  </si>
  <si>
    <t>SV|97234186|60</t>
  </si>
  <si>
    <t>SV|97234921|60</t>
  </si>
  <si>
    <t>SV|97235001|13</t>
  </si>
  <si>
    <t>SV|97235167|25</t>
  </si>
  <si>
    <t>SV|97235250|22</t>
  </si>
  <si>
    <t>SV|97235651|19</t>
  </si>
  <si>
    <t>SV|97235741|20</t>
  </si>
  <si>
    <t>SV|97237010|25</t>
  </si>
  <si>
    <t>SV|97238650|22</t>
  </si>
  <si>
    <t>SV|97240467|15</t>
  </si>
  <si>
    <t>SV|97243488|40</t>
  </si>
  <si>
    <t>SV|97244741|20</t>
  </si>
  <si>
    <t>SV|97245150|98</t>
  </si>
  <si>
    <t>SV|97245790|31</t>
  </si>
  <si>
    <t>SV|97248116|26</t>
  </si>
  <si>
    <t>SV|97248335|31</t>
  </si>
  <si>
    <t>SV|97249040|69</t>
  </si>
  <si>
    <t>SV|97249200|40</t>
  </si>
  <si>
    <t>SV|97249330|39</t>
  </si>
  <si>
    <t>SV|97249400|54</t>
  </si>
  <si>
    <t>SV|97249410|40</t>
  </si>
  <si>
    <t>SV|97249440|56</t>
  </si>
  <si>
    <t>SV|97249450|53</t>
  </si>
  <si>
    <t>SV|97249710|29</t>
  </si>
  <si>
    <t>SV|97250134|34</t>
  </si>
  <si>
    <t>SV|97251334|138</t>
  </si>
  <si>
    <t>SV|97252015|85</t>
  </si>
  <si>
    <t>SV|97252523|53</t>
  </si>
  <si>
    <t>SV|97252553|54</t>
  </si>
  <si>
    <t>SV|97252579|24</t>
  </si>
  <si>
    <t>SV|97252663|40</t>
  </si>
  <si>
    <t>SV|97252723|39</t>
  </si>
  <si>
    <t>SV|97252733|41</t>
  </si>
  <si>
    <t>SV|97252753|50</t>
  </si>
  <si>
    <t>SV|97252873|39</t>
  </si>
  <si>
    <t>SV|97252903|39</t>
  </si>
  <si>
    <t>SV|97252923|40</t>
  </si>
  <si>
    <t>SV|97253013|56</t>
  </si>
  <si>
    <t>SV|97253462|70</t>
  </si>
  <si>
    <t>SV|97253538|97</t>
  </si>
  <si>
    <t>SV|97254419|38</t>
  </si>
  <si>
    <t>SV|97254616|54</t>
  </si>
  <si>
    <t>SV|97255128|67</t>
  </si>
  <si>
    <t>SV|97255287|51</t>
  </si>
  <si>
    <t>SV|97256887|130</t>
  </si>
  <si>
    <t>SV|97257165|51</t>
  </si>
  <si>
    <t>SV|97257310|131</t>
  </si>
  <si>
    <t>SV|97257394|45</t>
  </si>
  <si>
    <t>SV|97257434|45</t>
  </si>
  <si>
    <t>SV|97257504|53</t>
  </si>
  <si>
    <t>SV|97257564|39</t>
  </si>
  <si>
    <t>SV|97257664|64</t>
  </si>
  <si>
    <t>SV|97257678|53</t>
  </si>
  <si>
    <t>SV|97257714|106</t>
  </si>
  <si>
    <t>SV|97257732|39</t>
  </si>
  <si>
    <t>SV|97257738|73</t>
  </si>
  <si>
    <t>SV|97257752|53</t>
  </si>
  <si>
    <t>SV|97257782|39</t>
  </si>
  <si>
    <t>SV|97257798|42</t>
  </si>
  <si>
    <t>SV|97257808|54</t>
  </si>
  <si>
    <t>SV|97257858|68</t>
  </si>
  <si>
    <t>SV|97257895|55</t>
  </si>
  <si>
    <t>SV|97257912|39</t>
  </si>
  <si>
    <t>SV|97257938|40</t>
  </si>
  <si>
    <t>SV|97257972|76</t>
  </si>
  <si>
    <t>SV|97258012|56</t>
  </si>
  <si>
    <t>SV|97258042|39</t>
  </si>
  <si>
    <t>SV|97258075|48</t>
  </si>
  <si>
    <t>SV|97258188|43</t>
  </si>
  <si>
    <t>SV|97258195|54</t>
  </si>
  <si>
    <t>SV|97258235|42</t>
  </si>
  <si>
    <t>SV|97258275|39</t>
  </si>
  <si>
    <t>SV|97258711|42</t>
  </si>
  <si>
    <t>SV|97258861|55</t>
  </si>
  <si>
    <t>SV|97259111|40</t>
  </si>
  <si>
    <t>SV|97259141|39</t>
  </si>
  <si>
    <t>SV|97259191|66</t>
  </si>
  <si>
    <t>SV|97259228|45</t>
  </si>
  <si>
    <t>SV|97260460|41</t>
  </si>
  <si>
    <t>SV|97260617|53</t>
  </si>
  <si>
    <t>SV|97260890|91</t>
  </si>
  <si>
    <t>SV|97261115|19</t>
  </si>
  <si>
    <t>SV|97261153|107</t>
  </si>
  <si>
    <t>SV|97261716|91</t>
  </si>
  <si>
    <t>SV|97261736|50</t>
  </si>
  <si>
    <t>SV|97261756|40</t>
  </si>
  <si>
    <t>SV|97261805|32</t>
  </si>
  <si>
    <t>SV|97261817|23</t>
  </si>
  <si>
    <t>SV|97261896|39</t>
  </si>
  <si>
    <t>SV|97261916|76</t>
  </si>
  <si>
    <t>SV|97261946|39</t>
  </si>
  <si>
    <t>SV|97261986|39</t>
  </si>
  <si>
    <t>SV|97262036|43</t>
  </si>
  <si>
    <t>SV|97262086|52</t>
  </si>
  <si>
    <t>SV|97262106|39</t>
  </si>
  <si>
    <t>SV|97262156|58</t>
  </si>
  <si>
    <t>SV|97262807|39</t>
  </si>
  <si>
    <t>SV|97262826|62</t>
  </si>
  <si>
    <t>SV|97262857|39</t>
  </si>
  <si>
    <t>SV|97262927|64</t>
  </si>
  <si>
    <t>SV|97263177|39</t>
  </si>
  <si>
    <t>SV|97263237|53</t>
  </si>
  <si>
    <t>SV|97263247|69</t>
  </si>
  <si>
    <t>SV|97263257|54</t>
  </si>
  <si>
    <t>SV|97263434|23</t>
  </si>
  <si>
    <t>SV|97263444|32</t>
  </si>
  <si>
    <t>SV|97265290|89</t>
  </si>
  <si>
    <t>SV|97266078|56</t>
  </si>
  <si>
    <t>SV|97266239|84</t>
  </si>
  <si>
    <t>SV|97266580|26</t>
  </si>
  <si>
    <t>SV|97267326|88</t>
  </si>
  <si>
    <t>SV|97268227|74</t>
  </si>
  <si>
    <t>SV|97268490|21</t>
  </si>
  <si>
    <t>SV|97268853|92</t>
  </si>
  <si>
    <t>SV|97268903|33</t>
  </si>
  <si>
    <t>SV|97270035|27</t>
  </si>
  <si>
    <t>SV|97270063|31</t>
  </si>
  <si>
    <t>SV|97272843|27</t>
  </si>
  <si>
    <t>SV|97272972|45</t>
  </si>
  <si>
    <t>SV|97272998|28</t>
  </si>
  <si>
    <t>SV|97273318|51</t>
  </si>
  <si>
    <t>SV|97273853|73</t>
  </si>
  <si>
    <t>SV|97273885|40</t>
  </si>
  <si>
    <t>SV|97274521|33</t>
  </si>
  <si>
    <t>SV|97274901|84</t>
  </si>
  <si>
    <t>SV|97274945|13</t>
  </si>
  <si>
    <t>SV|97275265|32</t>
  </si>
  <si>
    <t>SV|97275522|92</t>
  </si>
  <si>
    <t>SV|97275669|37</t>
  </si>
  <si>
    <t>SV|97276063|33</t>
  </si>
  <si>
    <t>SV|97276861|19</t>
  </si>
  <si>
    <t>SV|97276871|24</t>
  </si>
  <si>
    <t>SV|97276972|15</t>
  </si>
  <si>
    <t>SV|97276989|53</t>
  </si>
  <si>
    <t>SV|97277029|35</t>
  </si>
  <si>
    <t>SV|97277059|40</t>
  </si>
  <si>
    <t>SV|97277129|75</t>
  </si>
  <si>
    <t>SV|97277149|62</t>
  </si>
  <si>
    <t>SV|97277219|40</t>
  </si>
  <si>
    <t>SV|97277329|66</t>
  </si>
  <si>
    <t>SV|97277459|54</t>
  </si>
  <si>
    <t>SV|97277796|93</t>
  </si>
  <si>
    <t>SV|97278275|106</t>
  </si>
  <si>
    <t>SV|97278705|41</t>
  </si>
  <si>
    <t>SV|97279037|72</t>
  </si>
  <si>
    <t>SV|97279077|52</t>
  </si>
  <si>
    <t>SV|97279861|19</t>
  </si>
  <si>
    <t>SV|97281101|74</t>
  </si>
  <si>
    <t>SV|97281322|109</t>
  </si>
  <si>
    <t>SV|97281449|21</t>
  </si>
  <si>
    <t>SV|97281788|19</t>
  </si>
  <si>
    <t>SV|97282250|161</t>
  </si>
  <si>
    <t>SV|97282445|62</t>
  </si>
  <si>
    <t>SV|97282991|23</t>
  </si>
  <si>
    <t>SV|97284865|33</t>
  </si>
  <si>
    <t>SV|97284884|42</t>
  </si>
  <si>
    <t>SV|97285504|39</t>
  </si>
  <si>
    <t>SV|97286418|95</t>
  </si>
  <si>
    <t>SV|97287281|33</t>
  </si>
  <si>
    <t>SV|97287401|14</t>
  </si>
  <si>
    <t>SV|97288946|30</t>
  </si>
  <si>
    <t>SV|97289162|35</t>
  </si>
  <si>
    <t>SV|97292173|169</t>
  </si>
  <si>
    <t>SV|97292865|53</t>
  </si>
  <si>
    <t>SV|97294438|25</t>
  </si>
  <si>
    <t>SV|97296402|140</t>
  </si>
  <si>
    <t>SV|97296409|20</t>
  </si>
  <si>
    <t>SV|97296785|22</t>
  </si>
  <si>
    <t>SV|97297193|60</t>
  </si>
  <si>
    <t>SV|97297873|64</t>
  </si>
  <si>
    <t>SV|97298183|18</t>
  </si>
  <si>
    <t>SV|97298335|29</t>
  </si>
  <si>
    <t>SV|97298663|36</t>
  </si>
  <si>
    <t>SV|97301368|32</t>
  </si>
  <si>
    <t>SV|97301872|38</t>
  </si>
  <si>
    <t>SV|97302883|76</t>
  </si>
  <si>
    <t>SV|97303135|59</t>
  </si>
  <si>
    <t>SV|97303311|43</t>
  </si>
  <si>
    <t>SV|97305959|68</t>
  </si>
  <si>
    <t>SV|97307433|22</t>
  </si>
  <si>
    <t>SV|97311941|33</t>
  </si>
  <si>
    <t>SV|97312628|19</t>
  </si>
  <si>
    <t>SV|97313736|8</t>
  </si>
  <si>
    <t>SV|97314275|31</t>
  </si>
  <si>
    <t>SV|97315351|22</t>
  </si>
  <si>
    <t>SV|97316012|34</t>
  </si>
  <si>
    <t>SV|97316124|100</t>
  </si>
  <si>
    <t>SV|97316134|78</t>
  </si>
  <si>
    <t>SV|97316348|40</t>
  </si>
  <si>
    <t>SV|97317016|74</t>
  </si>
  <si>
    <t>SV|97317943|109</t>
  </si>
  <si>
    <t>SV|97318675|32</t>
  </si>
  <si>
    <t>SV|97318857|15</t>
  </si>
  <si>
    <t>SV|97321905|83</t>
  </si>
  <si>
    <t>SV|97322857|70</t>
  </si>
  <si>
    <t>SV|97323696|17</t>
  </si>
  <si>
    <t>SV|97323745|14</t>
  </si>
  <si>
    <t>SV|97324870|39</t>
  </si>
  <si>
    <t>SV|97326388|32</t>
  </si>
  <si>
    <t>SV|97326755|32</t>
  </si>
  <si>
    <t>SV|97327367|63</t>
  </si>
  <si>
    <t>SV|97336751|14</t>
  </si>
  <si>
    <t>SV|97340825|48</t>
  </si>
  <si>
    <t>SV|97341512|33</t>
  </si>
  <si>
    <t>SV|97342451|13</t>
  </si>
  <si>
    <t>SV|97342722|116</t>
  </si>
  <si>
    <t>SV|97344001|14</t>
  </si>
  <si>
    <t>SV|97344249|23</t>
  </si>
  <si>
    <t>SV|97344999|82</t>
  </si>
  <si>
    <t>SV|97345380|155</t>
  </si>
  <si>
    <t>SV|97345585|36</t>
  </si>
  <si>
    <t>SV|97346170|26</t>
  </si>
  <si>
    <t>SV|97347327|24</t>
  </si>
  <si>
    <t>SV|97350737|47</t>
  </si>
  <si>
    <t>SV|97350826|56</t>
  </si>
  <si>
    <t>SV|97354168|34</t>
  </si>
  <si>
    <t>SV|97354930|34</t>
  </si>
  <si>
    <t>SV|97355281|41</t>
  </si>
  <si>
    <t>SV|97356490|25</t>
  </si>
  <si>
    <t>SV|97357175|123</t>
  </si>
  <si>
    <t>SV|97358118|18</t>
  </si>
  <si>
    <t>SV|97358128|23</t>
  </si>
  <si>
    <t>SV|97358694|21</t>
  </si>
  <si>
    <t>SV|97359269|46</t>
  </si>
  <si>
    <t>SV|97360450|30</t>
  </si>
  <si>
    <t>SV|97360483|20</t>
  </si>
  <si>
    <t>SV|97362115|39</t>
  </si>
  <si>
    <t>SV|97362629|32</t>
  </si>
  <si>
    <t>SV|97363244|29</t>
  </si>
  <si>
    <t>SV|97363484|68</t>
  </si>
  <si>
    <t>SV|97364158|19</t>
  </si>
  <si>
    <t>SV|97364620|47</t>
  </si>
  <si>
    <t>SV|97364704|153</t>
  </si>
  <si>
    <t>SV|97364982|15</t>
  </si>
  <si>
    <t>SV|97364992|34</t>
  </si>
  <si>
    <t>SV|97365578|43</t>
  </si>
  <si>
    <t>SV|97365930|50</t>
  </si>
  <si>
    <t>SV|97366458|39</t>
  </si>
  <si>
    <t>SV|97366533|16</t>
  </si>
  <si>
    <t>SV|97367534|44</t>
  </si>
  <si>
    <t>SV|97368037|39</t>
  </si>
  <si>
    <t>SV|97368047|47</t>
  </si>
  <si>
    <t>SV|97368367|40</t>
  </si>
  <si>
    <t>SV|97369063|27</t>
  </si>
  <si>
    <t>SV|97369651|46</t>
  </si>
  <si>
    <t>SV|97370838|47</t>
  </si>
  <si>
    <t>SV|97371286|16</t>
  </si>
  <si>
    <t>SV|97371449|19</t>
  </si>
  <si>
    <t>SV|97371954|42</t>
  </si>
  <si>
    <t>SV|97372134|23</t>
  </si>
  <si>
    <t>SV|97372646|25</t>
  </si>
  <si>
    <t>SV|97374638|22</t>
  </si>
  <si>
    <t>SV|97377107|24</t>
  </si>
  <si>
    <t>SV|97377468|138</t>
  </si>
  <si>
    <t>SV|97377653|15</t>
  </si>
  <si>
    <t>SV|97377853|43</t>
  </si>
  <si>
    <t>SV|97378071|20</t>
  </si>
  <si>
    <t>SV|97378101|29</t>
  </si>
  <si>
    <t>SV|97378368|59</t>
  </si>
  <si>
    <t>SV|97378521|76</t>
  </si>
  <si>
    <t>SV|97378963|69</t>
  </si>
  <si>
    <t>SV|97378990|184</t>
  </si>
  <si>
    <t>SV|97379133|49</t>
  </si>
  <si>
    <t>SV|97379364|58</t>
  </si>
  <si>
    <t>SV|97379467|73</t>
  </si>
  <si>
    <t>SV|97379906|34</t>
  </si>
  <si>
    <t>SV|97379963|35</t>
  </si>
  <si>
    <t>SV|97379993|24</t>
  </si>
  <si>
    <t>SV|97380430|13</t>
  </si>
  <si>
    <t>SV|97381690|43</t>
  </si>
  <si>
    <t>SV|97381986|109</t>
  </si>
  <si>
    <t>SV|97382083|20</t>
  </si>
  <si>
    <t>SV|97383422|36</t>
  </si>
  <si>
    <t>SV|97383443|21</t>
  </si>
  <si>
    <t>SV|97383845|40</t>
  </si>
  <si>
    <t>SV|97384151|216</t>
  </si>
  <si>
    <t>SV|97384844|23</t>
  </si>
  <si>
    <t>SV|97384892|14</t>
  </si>
  <si>
    <t>SV|97385959|21</t>
  </si>
  <si>
    <t>SV|97386305|28</t>
  </si>
  <si>
    <t>SV|97386315|31</t>
  </si>
  <si>
    <t>SV|97386550|24</t>
  </si>
  <si>
    <t>SV|97387757|52</t>
  </si>
  <si>
    <t>SV|97387840|40</t>
  </si>
  <si>
    <t>SV|97387866|37</t>
  </si>
  <si>
    <t>SV|97387972|85</t>
  </si>
  <si>
    <t>SV|97388082|46</t>
  </si>
  <si>
    <t>SV|97388645|21</t>
  </si>
  <si>
    <t>SV|97389141|78</t>
  </si>
  <si>
    <t>SV|97390712|24</t>
  </si>
  <si>
    <t>SV|97390837|15</t>
  </si>
  <si>
    <t>SV|97391345|23</t>
  </si>
  <si>
    <t>SV|97392041|51</t>
  </si>
  <si>
    <t>SV|97392531|27</t>
  </si>
  <si>
    <t>SV|97392575|91</t>
  </si>
  <si>
    <t>SV|97393083|70</t>
  </si>
  <si>
    <t>SV|97393264|19</t>
  </si>
  <si>
    <t>SV|97393492|15</t>
  </si>
  <si>
    <t>SV|97393916|12</t>
  </si>
  <si>
    <t>SV|97394179|59</t>
  </si>
  <si>
    <t>SV|97394251|12</t>
  </si>
  <si>
    <t>SV|97394496|19</t>
  </si>
  <si>
    <t>SV|97394719|60</t>
  </si>
  <si>
    <t>SV|97395937|32</t>
  </si>
  <si>
    <t>SV|97396297|37</t>
  </si>
  <si>
    <t>SV|97396818|83</t>
  </si>
  <si>
    <t>SV|97400240|24</t>
  </si>
  <si>
    <t>SV|97400296|118</t>
  </si>
  <si>
    <t>SV|97400788|42</t>
  </si>
  <si>
    <t>SV|97401005|20</t>
  </si>
  <si>
    <t>SV|97402546|23</t>
  </si>
  <si>
    <t>SV|97402665|46</t>
  </si>
  <si>
    <t>SV|97404296|71</t>
  </si>
  <si>
    <t>SV|97404929|18</t>
  </si>
  <si>
    <t>SV|97405303|59</t>
  </si>
  <si>
    <t>SV|97405697|18</t>
  </si>
  <si>
    <t>SV|97407401|46</t>
  </si>
  <si>
    <t>SV|97407705|162</t>
  </si>
  <si>
    <t>SV|97409737|50</t>
  </si>
  <si>
    <t>SV|97411468|24</t>
  </si>
  <si>
    <t>SV|97412270|67</t>
  </si>
  <si>
    <t>SV|97412643|65</t>
  </si>
  <si>
    <t>SV|97413809|76</t>
  </si>
  <si>
    <t>SV|97414197|26</t>
  </si>
  <si>
    <t>SV|97414644|66</t>
  </si>
  <si>
    <t>SV|97415887|27</t>
  </si>
  <si>
    <t>SV|97416204|42</t>
  </si>
  <si>
    <t>SV|97416340|23</t>
  </si>
  <si>
    <t>SV|97416835|52</t>
  </si>
  <si>
    <t>SV|97416838|126</t>
  </si>
  <si>
    <t>SV|97416845|34</t>
  </si>
  <si>
    <t>SV|97417088|39</t>
  </si>
  <si>
    <t>SV|97417728|44</t>
  </si>
  <si>
    <t>SV|97418446|25</t>
  </si>
  <si>
    <t>SV|97418769|43</t>
  </si>
  <si>
    <t>SV|97418993|35</t>
  </si>
  <si>
    <t>SV|97419634|30</t>
  </si>
  <si>
    <t>SV|97420369|36</t>
  </si>
  <si>
    <t>SV|97420994|48</t>
  </si>
  <si>
    <t>SV|97421023|81</t>
  </si>
  <si>
    <t>SV|97421140|15</t>
  </si>
  <si>
    <t>SV|97421498|22</t>
  </si>
  <si>
    <t>SV|97422025|55</t>
  </si>
  <si>
    <t>SV|97422554|15</t>
  </si>
  <si>
    <t>SV|97423233|26</t>
  </si>
  <si>
    <t>SV|97423697|61</t>
  </si>
  <si>
    <t>SV|97423791|16</t>
  </si>
  <si>
    <t>SV|97424823|37</t>
  </si>
  <si>
    <t>SV|97425218|31</t>
  </si>
  <si>
    <t>SV|97425246|34</t>
  </si>
  <si>
    <t>SV|97425268|55</t>
  </si>
  <si>
    <t>SV|97425342|42</t>
  </si>
  <si>
    <t>SV|97425859|46</t>
  </si>
  <si>
    <t>SV|97425977|25</t>
  </si>
  <si>
    <t>SV|97427105|109</t>
  </si>
  <si>
    <t>SV|97430425|25</t>
  </si>
  <si>
    <t>SV|97431082|26</t>
  </si>
  <si>
    <t>SV|97431163|20</t>
  </si>
  <si>
    <t>SV|97431484|18</t>
  </si>
  <si>
    <t>SV|97431694|27</t>
  </si>
  <si>
    <t>SV|97431981|83</t>
  </si>
  <si>
    <t>SV|97432151|14</t>
  </si>
  <si>
    <t>SV|97432654|87</t>
  </si>
  <si>
    <t>SV|97432909|32</t>
  </si>
  <si>
    <t>SV|97433044|28</t>
  </si>
  <si>
    <t>SV|97433912|33</t>
  </si>
  <si>
    <t>SV|97434630|30</t>
  </si>
  <si>
    <t>SV|97435414|18</t>
  </si>
  <si>
    <t>SV|97435748|16</t>
  </si>
  <si>
    <t>SV|97437594|28</t>
  </si>
  <si>
    <t>SV|97437668|35</t>
  </si>
  <si>
    <t>SV|97438704|17</t>
  </si>
  <si>
    <t>SV|97438714|29</t>
  </si>
  <si>
    <t>SV|97439078|19</t>
  </si>
  <si>
    <t>SV|97439947|37</t>
  </si>
  <si>
    <t>SV|97440647|34</t>
  </si>
  <si>
    <t>SV|97440755|45</t>
  </si>
  <si>
    <t>SV|97442167|18</t>
  </si>
  <si>
    <t>SV|97442303|34</t>
  </si>
  <si>
    <t>SV|97443012|93</t>
  </si>
  <si>
    <t>SV|97443375|29</t>
  </si>
  <si>
    <t>SV|97444156|43</t>
  </si>
  <si>
    <t>SV|97444330|38</t>
  </si>
  <si>
    <t>SV|97444755|43</t>
  </si>
  <si>
    <t>SV|97445173|20</t>
  </si>
  <si>
    <t>SV|97445896|30</t>
  </si>
  <si>
    <t>SV|97445916|38</t>
  </si>
  <si>
    <t>SV|97446136|17</t>
  </si>
  <si>
    <t>SV|97447805|79</t>
  </si>
  <si>
    <t>SV|97448772|28</t>
  </si>
  <si>
    <t>SV|97448786|55</t>
  </si>
  <si>
    <t>SV|97449320|40</t>
  </si>
  <si>
    <t>SV|97449330|41</t>
  </si>
  <si>
    <t>SV|97449694|19</t>
  </si>
  <si>
    <t>SV|97450268|22</t>
  </si>
  <si>
    <t>SV|97450299|39</t>
  </si>
  <si>
    <t>SV|97450983|19</t>
  </si>
  <si>
    <t>SV|97450993|44</t>
  </si>
  <si>
    <t>SV|97451176|24</t>
  </si>
  <si>
    <t>SV|97451228|39</t>
  </si>
  <si>
    <t>SV|97451461|36</t>
  </si>
  <si>
    <t>SV|97452326|66</t>
  </si>
  <si>
    <t>SV|97452350|108</t>
  </si>
  <si>
    <t>SV|97453702|58</t>
  </si>
  <si>
    <t>SV|97453703|18</t>
  </si>
  <si>
    <t>SV|97453749|33</t>
  </si>
  <si>
    <t>SV|97453796|22</t>
  </si>
  <si>
    <t>SV|97454578|27</t>
  </si>
  <si>
    <t>SV|97454822|73</t>
  </si>
  <si>
    <t>SV|97455023|34</t>
  </si>
  <si>
    <t>SV|97456298|45</t>
  </si>
  <si>
    <t>SV|97456695|76</t>
  </si>
  <si>
    <t>SV|97458107|36</t>
  </si>
  <si>
    <t>SV|97461282|54</t>
  </si>
  <si>
    <t>SV|97461383|83</t>
  </si>
  <si>
    <t>SV|97462872|18</t>
  </si>
  <si>
    <t>SV|97463244|15</t>
  </si>
  <si>
    <t>SV|97463498|60</t>
  </si>
  <si>
    <t>SV|97465305|15</t>
  </si>
  <si>
    <t>SV|97465669|17</t>
  </si>
  <si>
    <t>SV|97466732|13</t>
  </si>
  <si>
    <t>SV|97467303|34</t>
  </si>
  <si>
    <t>SV|97467380|64</t>
  </si>
  <si>
    <t>SV|97468876|11</t>
  </si>
  <si>
    <t>SV|97469238|23</t>
  </si>
  <si>
    <t>SV|97471650|12</t>
  </si>
  <si>
    <t>SV|97471734|16</t>
  </si>
  <si>
    <t>SV|97472037|56</t>
  </si>
  <si>
    <t>SV|97472246|62</t>
  </si>
  <si>
    <t>SV|97472283|23</t>
  </si>
  <si>
    <t>SV|97473486|38</t>
  </si>
  <si>
    <t>SV|97474203|32</t>
  </si>
  <si>
    <t>SV|97475704|28</t>
  </si>
  <si>
    <t>SV|97475805|35</t>
  </si>
  <si>
    <t>SV|97475932|30</t>
  </si>
  <si>
    <t>SV|97476198|40</t>
  </si>
  <si>
    <t>SV|97476565|175</t>
  </si>
  <si>
    <t>SV|97478161|33</t>
  </si>
  <si>
    <t>SV|97478261|15</t>
  </si>
  <si>
    <t>SV|97479621|62</t>
  </si>
  <si>
    <t>SV|97480048|55</t>
  </si>
  <si>
    <t>SV|97480176|22</t>
  </si>
  <si>
    <t>SV|97480386|23</t>
  </si>
  <si>
    <t>SV|97480526|20</t>
  </si>
  <si>
    <t>SV|97480813|22</t>
  </si>
  <si>
    <t>SV|97480823|17</t>
  </si>
  <si>
    <t>SV|97481149|38</t>
  </si>
  <si>
    <t>SV|97481638|29</t>
  </si>
  <si>
    <t>SV|97481693|36</t>
  </si>
  <si>
    <t>SV|97483168|238</t>
  </si>
  <si>
    <t>SV|97484153|34</t>
  </si>
  <si>
    <t>SV|97484609|113</t>
  </si>
  <si>
    <t>SV|97485503|25</t>
  </si>
  <si>
    <t>SV|97486386|25</t>
  </si>
  <si>
    <t>SV|97486844|26</t>
  </si>
  <si>
    <t>SV|97486854|62</t>
  </si>
  <si>
    <t>SV|97486964|43</t>
  </si>
  <si>
    <t>SV|97487053|11</t>
  </si>
  <si>
    <t>SV|97487745|18</t>
  </si>
  <si>
    <t>SV|97488182|25</t>
  </si>
  <si>
    <t>SV|97488258|69</t>
  </si>
  <si>
    <t>SV|97488401|11</t>
  </si>
  <si>
    <t>SV|97488634|18</t>
  </si>
  <si>
    <t>SV|97488724|74</t>
  </si>
  <si>
    <t>SV|97489856|67</t>
  </si>
  <si>
    <t>SV|97490235|32</t>
  </si>
  <si>
    <t>SV|97490313|39</t>
  </si>
  <si>
    <t>SV|97490516|35</t>
  </si>
  <si>
    <t>SV|97490702|36</t>
  </si>
  <si>
    <t>SV|97491190|23</t>
  </si>
  <si>
    <t>SV|97491357|25</t>
  </si>
  <si>
    <t>SV|97491565|15</t>
  </si>
  <si>
    <t>SV|97492843|19</t>
  </si>
  <si>
    <t>SV|97493127|57</t>
  </si>
  <si>
    <t>SV|97493707|123</t>
  </si>
  <si>
    <t>SV|97493839|18</t>
  </si>
  <si>
    <t>SV|97494245|27</t>
  </si>
  <si>
    <t>SV|97495727|15</t>
  </si>
  <si>
    <t>SV|97495838|24</t>
  </si>
  <si>
    <t>SV|97495919|14</t>
  </si>
  <si>
    <t>SV|97497731|38</t>
  </si>
  <si>
    <t>SV|97498585|53</t>
  </si>
  <si>
    <t>SV|97498817|20</t>
  </si>
  <si>
    <t>SV|97500410|69</t>
  </si>
  <si>
    <t>SV|97501431|11</t>
  </si>
  <si>
    <t>SV|97501592|63</t>
  </si>
  <si>
    <t>SV|97501896|18</t>
  </si>
  <si>
    <t>SV|97504004|12</t>
  </si>
  <si>
    <t>SV|97504779|165</t>
  </si>
  <si>
    <t>SV|97505268|19</t>
  </si>
  <si>
    <t>SV|97505337|28</t>
  </si>
  <si>
    <t>SV|97505529|37</t>
  </si>
  <si>
    <t>SV|97505988|28</t>
  </si>
  <si>
    <t>SV|97507238|91</t>
  </si>
  <si>
    <t>SV|97507750|131</t>
  </si>
  <si>
    <t>SV|97507878|72</t>
  </si>
  <si>
    <t>SV|97508139|25</t>
  </si>
  <si>
    <t>SV|97508149|61</t>
  </si>
  <si>
    <t>SV|97508494|17</t>
  </si>
  <si>
    <t>SV|97508545|30</t>
  </si>
  <si>
    <t>SV|97509631|39</t>
  </si>
  <si>
    <t>SV|97510306|79</t>
  </si>
  <si>
    <t>SV|97510537|15</t>
  </si>
  <si>
    <t>SV|97511424|53</t>
  </si>
  <si>
    <t>SV|97511434|31</t>
  </si>
  <si>
    <t>SV|97512335|25</t>
  </si>
  <si>
    <t>SV|97512665|80</t>
  </si>
  <si>
    <t>SV|97514393|11</t>
  </si>
  <si>
    <t>SV|97514516|107</t>
  </si>
  <si>
    <t>SV|97515481|67</t>
  </si>
  <si>
    <t>SV|97515825|89</t>
  </si>
  <si>
    <t>SV|97515867|78</t>
  </si>
  <si>
    <t>SV|97516344|87</t>
  </si>
  <si>
    <t>SV|97516716|25</t>
  </si>
  <si>
    <t>SV|97517104|53</t>
  </si>
  <si>
    <t>SV|97517231|26</t>
  </si>
  <si>
    <t>SV|97517473|62</t>
  </si>
  <si>
    <t>SV|97518027|38</t>
  </si>
  <si>
    <t>SV|97518248|51</t>
  </si>
  <si>
    <t>SV|97518279|38</t>
  </si>
  <si>
    <t>SV|97518676|37</t>
  </si>
  <si>
    <t>SV|97519427|47</t>
  </si>
  <si>
    <t>SV|97519952|18</t>
  </si>
  <si>
    <t>SV|97521391|26</t>
  </si>
  <si>
    <t>SV|97522462|32</t>
  </si>
  <si>
    <t>SV|97523757|75</t>
  </si>
  <si>
    <t>SV|97525536|109</t>
  </si>
  <si>
    <t>SV|97525598|36</t>
  </si>
  <si>
    <t>SV|97526097|16</t>
  </si>
  <si>
    <t>SV|97526582|39</t>
  </si>
  <si>
    <t>SV|97527632|167</t>
  </si>
  <si>
    <t>SV|97529456|14</t>
  </si>
  <si>
    <t>SV|97530249|60</t>
  </si>
  <si>
    <t>SV|97530256|24</t>
  </si>
  <si>
    <t>SV|97530818|22</t>
  </si>
  <si>
    <t>SV|97531581|75</t>
  </si>
  <si>
    <t>SV|97532237|29</t>
  </si>
  <si>
    <t>SV|97532247|20</t>
  </si>
  <si>
    <t>SV|97532742|20</t>
  </si>
  <si>
    <t>SV|97533093|33</t>
  </si>
  <si>
    <t>SV|97533416|63</t>
  </si>
  <si>
    <t>SV|97534266|51</t>
  </si>
  <si>
    <t>SV|97534910|151</t>
  </si>
  <si>
    <t>SV|97535083|61</t>
  </si>
  <si>
    <t>SV|97536377|11</t>
  </si>
  <si>
    <t>SV|97536517|34</t>
  </si>
  <si>
    <t>SV|97537401|67</t>
  </si>
  <si>
    <t>SV|97538172|24</t>
  </si>
  <si>
    <t>SV|97538230|96</t>
  </si>
  <si>
    <t>SV|97538697|39</t>
  </si>
  <si>
    <t>SV|97538777|57</t>
  </si>
  <si>
    <t>SV|97539370|17</t>
  </si>
  <si>
    <t>SV|97539380|24</t>
  </si>
  <si>
    <t>SV|97539551|88</t>
  </si>
  <si>
    <t>SV|97540065|12</t>
  </si>
  <si>
    <t>SV|97541419|69</t>
  </si>
  <si>
    <t>SV|97541702|23</t>
  </si>
  <si>
    <t>SV|97542000|58</t>
  </si>
  <si>
    <t>SV|97542961|57</t>
  </si>
  <si>
    <t>SV|97543420|41</t>
  </si>
  <si>
    <t>SV|97544010|43</t>
  </si>
  <si>
    <t>SV|97544120|46</t>
  </si>
  <si>
    <t>SV|97544264|65</t>
  </si>
  <si>
    <t>SV|97544641|144</t>
  </si>
  <si>
    <t>SV|97545958|34</t>
  </si>
  <si>
    <t>SV|97546395|28</t>
  </si>
  <si>
    <t>SV|97547622|34</t>
  </si>
  <si>
    <t>SV|97547636|32</t>
  </si>
  <si>
    <t>SV|97547733|96</t>
  </si>
  <si>
    <t>SV|97549327|37</t>
  </si>
  <si>
    <t>SV|97549359|80</t>
  </si>
  <si>
    <t>SV|97549564|24</t>
  </si>
  <si>
    <t>SV|97549574|60</t>
  </si>
  <si>
    <t>SV|97549896|98</t>
  </si>
  <si>
    <t>SV|97550573|44</t>
  </si>
  <si>
    <t>SV|97550935|55</t>
  </si>
  <si>
    <t>SV|97551193|15</t>
  </si>
  <si>
    <t>SV|97551401|37</t>
  </si>
  <si>
    <t>SV|97552160|25</t>
  </si>
  <si>
    <t>SV|97553750|26</t>
  </si>
  <si>
    <t>SV|97553864|20</t>
  </si>
  <si>
    <t>SV|97554533|23</t>
  </si>
  <si>
    <t>SV|97555191|60</t>
  </si>
  <si>
    <t>SV|97556665|66</t>
  </si>
  <si>
    <t>SV|97556675|81</t>
  </si>
  <si>
    <t>SV|97558532|61</t>
  </si>
  <si>
    <t>SV|97559144|37</t>
  </si>
  <si>
    <t>SV|97560724|28</t>
  </si>
  <si>
    <t>SV|97561015|15</t>
  </si>
  <si>
    <t>SV|97561104|53</t>
  </si>
  <si>
    <t>SV|97562031|52</t>
  </si>
  <si>
    <t>SV|97562786|61</t>
  </si>
  <si>
    <t>SV|97563031|43</t>
  </si>
  <si>
    <t>SV|97563074|18</t>
  </si>
  <si>
    <t>SV|97563185|49</t>
  </si>
  <si>
    <t>SV|97563280|44</t>
  </si>
  <si>
    <t>SV|97563352|58</t>
  </si>
  <si>
    <t>SV|97564735|72</t>
  </si>
  <si>
    <t>SV|97565104|66</t>
  </si>
  <si>
    <t>SV|97565497|35</t>
  </si>
  <si>
    <t>SV|97565705|22</t>
  </si>
  <si>
    <t>SV|97565979|47</t>
  </si>
  <si>
    <t>SV|97566210|87</t>
  </si>
  <si>
    <t>SV|97566536|119</t>
  </si>
  <si>
    <t>SV|97567057|44</t>
  </si>
  <si>
    <t>SV|97567077|26</t>
  </si>
  <si>
    <t>SV|97567257|31</t>
  </si>
  <si>
    <t>SV|97567930|59</t>
  </si>
  <si>
    <t>SV|97569167|87</t>
  </si>
  <si>
    <t>SV|97569628|12</t>
  </si>
  <si>
    <t>SV|97570048|14</t>
  </si>
  <si>
    <t>SV|97570264|48</t>
  </si>
  <si>
    <t>SV|97570436|19</t>
  </si>
  <si>
    <t>SV|97570909|23</t>
  </si>
  <si>
    <t>SV|97571247|59</t>
  </si>
  <si>
    <t>SV|97571703|47</t>
  </si>
  <si>
    <t>SV|97571792|14</t>
  </si>
  <si>
    <t>SV|97572034|118</t>
  </si>
  <si>
    <t>SV|97572677|15</t>
  </si>
  <si>
    <t>SV|97573950|22</t>
  </si>
  <si>
    <t>SV|97574256|72</t>
  </si>
  <si>
    <t>SV|97575169|51</t>
  </si>
  <si>
    <t>SV|97575313|33</t>
  </si>
  <si>
    <t>SV|97575633|14</t>
  </si>
  <si>
    <t>SV|97576775|44</t>
  </si>
  <si>
    <t>SV|97578559|59</t>
  </si>
  <si>
    <t>SV|97580831|61</t>
  </si>
  <si>
    <t>SV|97580884|18</t>
  </si>
  <si>
    <t>SV|97581451|8</t>
  </si>
  <si>
    <t>SV|97581535|32</t>
  </si>
  <si>
    <t>SV|97581673|123</t>
  </si>
  <si>
    <t>SV|97582364|32</t>
  </si>
  <si>
    <t>SV|97583021|26</t>
  </si>
  <si>
    <t>SV|97585074|11</t>
  </si>
  <si>
    <t>SV|97585130|11</t>
  </si>
  <si>
    <t>SV|97587703|54</t>
  </si>
  <si>
    <t>SV|97588159|48</t>
  </si>
  <si>
    <t>SV|97588276|19</t>
  </si>
  <si>
    <t>SV|97588535|15</t>
  </si>
  <si>
    <t>SV|97589955|38</t>
  </si>
  <si>
    <t>SV|97590351|25</t>
  </si>
  <si>
    <t>SV|97590894|19</t>
  </si>
  <si>
    <t>SV|97591013|101</t>
  </si>
  <si>
    <t>SV|97591217|27</t>
  </si>
  <si>
    <t>SV|97591320|46</t>
  </si>
  <si>
    <t>SV|97591589|14</t>
  </si>
  <si>
    <t>SV|97593014|65</t>
  </si>
  <si>
    <t>SV|97593445|91</t>
  </si>
  <si>
    <t>SV|97594283|33</t>
  </si>
  <si>
    <t>SV|97594791|31</t>
  </si>
  <si>
    <t>SV|97595155|32</t>
  </si>
  <si>
    <t>SV|97596259|51</t>
  </si>
  <si>
    <t>SV|97596899|11</t>
  </si>
  <si>
    <t>SV|97596902|25</t>
  </si>
  <si>
    <t>SV|97596912|27</t>
  </si>
  <si>
    <t>SV|97597678|20</t>
  </si>
  <si>
    <t>SV|97597903|30</t>
  </si>
  <si>
    <t>SV|97598074|24</t>
  </si>
  <si>
    <t>SV|97599077|37</t>
  </si>
  <si>
    <t>SV|97599328|33</t>
  </si>
  <si>
    <t>SV|97599888|75</t>
  </si>
  <si>
    <t>SV|97600119|41</t>
  </si>
  <si>
    <t>SV|97600244|24</t>
  </si>
  <si>
    <t>SV|97600743|90</t>
  </si>
  <si>
    <t>SV|97601158|24</t>
  </si>
  <si>
    <t>SV|97601232|15</t>
  </si>
  <si>
    <t>SV|97601436|34</t>
  </si>
  <si>
    <t>SV|97601815|11</t>
  </si>
  <si>
    <t>SV|97602078|23</t>
  </si>
  <si>
    <t>SV|97602421|54</t>
  </si>
  <si>
    <t>SV|97602981|34</t>
  </si>
  <si>
    <t>SV|97603240|59</t>
  </si>
  <si>
    <t>SV|97603612|36</t>
  </si>
  <si>
    <t>SV|97603771|22</t>
  </si>
  <si>
    <t>SV|97604581|19</t>
  </si>
  <si>
    <t>SV|97605001|37</t>
  </si>
  <si>
    <t>SV|97605673|11</t>
  </si>
  <si>
    <t>SV|97605970|12</t>
  </si>
  <si>
    <t>SV|97606234|23</t>
  </si>
  <si>
    <t>SV|97606765|18</t>
  </si>
  <si>
    <t>SV|97606838|34</t>
  </si>
  <si>
    <t>SV|97606848|20</t>
  </si>
  <si>
    <t>SV|97607446|87</t>
  </si>
  <si>
    <t>SV|97607781|64</t>
  </si>
  <si>
    <t>SV|97608334|15</t>
  </si>
  <si>
    <t>SV|97609334|48</t>
  </si>
  <si>
    <t>SV|97610480|69</t>
  </si>
  <si>
    <t>SV|97610642|16</t>
  </si>
  <si>
    <t>SV|97611234|27</t>
  </si>
  <si>
    <t>SV|97611809|24</t>
  </si>
  <si>
    <t>SV|97612008|61</t>
  </si>
  <si>
    <t>SV|97612086|25</t>
  </si>
  <si>
    <t>SV|97613121|68</t>
  </si>
  <si>
    <t>SV|97613243|11</t>
  </si>
  <si>
    <t>SV|97614634|21</t>
  </si>
  <si>
    <t>SV|97614938|23</t>
  </si>
  <si>
    <t>SV|97616001|19</t>
  </si>
  <si>
    <t>SV|97616191|25</t>
  </si>
  <si>
    <t>SV|97617991|74</t>
  </si>
  <si>
    <t>SV|97618199|34</t>
  </si>
  <si>
    <t>SV|97619219|17</t>
  </si>
  <si>
    <t>SV|97620009|70</t>
  </si>
  <si>
    <t>SV|97620285|18</t>
  </si>
  <si>
    <t>SV|97621382|50</t>
  </si>
  <si>
    <t>SV|97622817|37</t>
  </si>
  <si>
    <t>SV|97623035|20</t>
  </si>
  <si>
    <t>SV|97624446|39</t>
  </si>
  <si>
    <t>SV|97624481|137</t>
  </si>
  <si>
    <t>SV|97624483|27</t>
  </si>
  <si>
    <t>SV|97624520|20</t>
  </si>
  <si>
    <t>SV|97625658|23</t>
  </si>
  <si>
    <t>SV|97626907|57</t>
  </si>
  <si>
    <t>SV|97627608|29</t>
  </si>
  <si>
    <t>SV|97628077|128</t>
  </si>
  <si>
    <t>SV|97628200|43</t>
  </si>
  <si>
    <t>SV|97628290|40</t>
  </si>
  <si>
    <t>SV|97628445|119</t>
  </si>
  <si>
    <t>SV|97628480|66</t>
  </si>
  <si>
    <t>SV|97628490|29</t>
  </si>
  <si>
    <t>SV|97630430|51</t>
  </si>
  <si>
    <t>SV|97630929|24</t>
  </si>
  <si>
    <t>SV|97631498|50</t>
  </si>
  <si>
    <t>SV|97631931|11</t>
  </si>
  <si>
    <t>SV|97632041|35</t>
  </si>
  <si>
    <t>SV|97632358|49</t>
  </si>
  <si>
    <t>SV|97633522|23</t>
  </si>
  <si>
    <t>SV|97634138|25</t>
  </si>
  <si>
    <t>SV|97634806|24</t>
  </si>
  <si>
    <t>SV|97634816|30</t>
  </si>
  <si>
    <t>SV|97635068|54</t>
  </si>
  <si>
    <t>SV|97635950|28</t>
  </si>
  <si>
    <t>SV|97636548|85</t>
  </si>
  <si>
    <t>SV|97636793|24</t>
  </si>
  <si>
    <t>SV|97637096|16</t>
  </si>
  <si>
    <t>SV|97637098|43</t>
  </si>
  <si>
    <t>SV|97637483|20</t>
  </si>
  <si>
    <t>SV|97637642|93</t>
  </si>
  <si>
    <t>SV|97637912|13</t>
  </si>
  <si>
    <t>SV|97638421|98</t>
  </si>
  <si>
    <t>SV|97639984|64</t>
  </si>
  <si>
    <t>SV|97640062|34</t>
  </si>
  <si>
    <t>SV|97640251|35</t>
  </si>
  <si>
    <t>SV|97640274|64</t>
  </si>
  <si>
    <t>SV|97640278|29</t>
  </si>
  <si>
    <t>SV|97640313|25</t>
  </si>
  <si>
    <t>SV|97640342|30</t>
  </si>
  <si>
    <t>SV|97640488|31</t>
  </si>
  <si>
    <t>SV|97640572|79</t>
  </si>
  <si>
    <t>SV|97640638|35</t>
  </si>
  <si>
    <t>SV|97641088|25</t>
  </si>
  <si>
    <t>SV|97641381|29</t>
  </si>
  <si>
    <t>SV|97642122|107</t>
  </si>
  <si>
    <t>SV|97642575|41</t>
  </si>
  <si>
    <t>SV|97642645|48</t>
  </si>
  <si>
    <t>SV|97642675|29</t>
  </si>
  <si>
    <t>SV|97642685|64</t>
  </si>
  <si>
    <t>SV|97642695|41</t>
  </si>
  <si>
    <t>SV|97643706|41</t>
  </si>
  <si>
    <t>SV|97643766|39</t>
  </si>
  <si>
    <t>SV|97643818|16</t>
  </si>
  <si>
    <t>SV|97643906|44</t>
  </si>
  <si>
    <t>SV|97643926|56</t>
  </si>
  <si>
    <t>SV|97644092|33</t>
  </si>
  <si>
    <t>SV|97644231|185</t>
  </si>
  <si>
    <t>SV|97644858|104</t>
  </si>
  <si>
    <t>SV|97645897|29</t>
  </si>
  <si>
    <t>SV|97647419|28</t>
  </si>
  <si>
    <t>SV|97649072|53</t>
  </si>
  <si>
    <t>SV|97649586|43</t>
  </si>
  <si>
    <t>SV|97649823|25</t>
  </si>
  <si>
    <t>SV|97652536|43</t>
  </si>
  <si>
    <t>SV|97654761|16</t>
  </si>
  <si>
    <t>SV|97655388|25</t>
  </si>
  <si>
    <t>SV|97656221|14</t>
  </si>
  <si>
    <t>SV|97656279|24</t>
  </si>
  <si>
    <t>SV|97657049|25</t>
  </si>
  <si>
    <t>SV|97657202|50</t>
  </si>
  <si>
    <t>SV|97657298|93</t>
  </si>
  <si>
    <t>SV|97657851|45</t>
  </si>
  <si>
    <t>SV|97658616|14</t>
  </si>
  <si>
    <t>SV|97659015|47</t>
  </si>
  <si>
    <t>SV|97659069|47</t>
  </si>
  <si>
    <t>SV|97659239|43</t>
  </si>
  <si>
    <t>SV|97659277|22</t>
  </si>
  <si>
    <t>SV|97659349|58</t>
  </si>
  <si>
    <t>SV|97659520|62</t>
  </si>
  <si>
    <t>SV|97660003|49</t>
  </si>
  <si>
    <t>SV|97662886|11</t>
  </si>
  <si>
    <t>SV|97662898|23</t>
  </si>
  <si>
    <t>SV|97663152|15</t>
  </si>
  <si>
    <t>SV|97663811|81</t>
  </si>
  <si>
    <t>SV|97665249|71</t>
  </si>
  <si>
    <t>SV|97666530|91</t>
  </si>
  <si>
    <t>SV|97667199|38</t>
  </si>
  <si>
    <t>SV|97667241|24</t>
  </si>
  <si>
    <t>SV|97669470|25</t>
  </si>
  <si>
    <t>SV|97670309|34</t>
  </si>
  <si>
    <t>SV|97671322|168</t>
  </si>
  <si>
    <t>SV|97672001|16</t>
  </si>
  <si>
    <t>SV|97672011|22</t>
  </si>
  <si>
    <t>SV|97672029|45</t>
  </si>
  <si>
    <t>SV|97672512|19</t>
  </si>
  <si>
    <t>SV|97674718|46</t>
  </si>
  <si>
    <t>SV|97674860|25</t>
  </si>
  <si>
    <t>SV|97675139|59</t>
  </si>
  <si>
    <t>SV|97675182|33</t>
  </si>
  <si>
    <t>SV|97676645|27</t>
  </si>
  <si>
    <t>SV|97677627|41</t>
  </si>
  <si>
    <t>SV|97678425|14</t>
  </si>
  <si>
    <t>SV|97678534|22</t>
  </si>
  <si>
    <t>SV|97678957|72</t>
  </si>
  <si>
    <t>SV|97680321|38</t>
  </si>
  <si>
    <t>SV|97681608|18</t>
  </si>
  <si>
    <t>SV|97681884|47</t>
  </si>
  <si>
    <t>SV|97681913|30</t>
  </si>
  <si>
    <t>SV|97685771|24</t>
  </si>
  <si>
    <t>SV|97686569|42</t>
  </si>
  <si>
    <t>SV|97686715|25</t>
  </si>
  <si>
    <t>SV|97686985|26</t>
  </si>
  <si>
    <t>SV|97687190|11</t>
  </si>
  <si>
    <t>SV|97687432|58</t>
  </si>
  <si>
    <t>SV|97687794|95</t>
  </si>
  <si>
    <t>SV|97687998|18</t>
  </si>
  <si>
    <t>SV|97688008|12</t>
  </si>
  <si>
    <t>SV|97688018|16</t>
  </si>
  <si>
    <t>SV|97688983|42</t>
  </si>
  <si>
    <t>SV|97689100|34</t>
  </si>
  <si>
    <t>SV|97689110|15</t>
  </si>
  <si>
    <t>SV|97690373|25</t>
  </si>
  <si>
    <t>SV|97690475|21</t>
  </si>
  <si>
    <t>SV|97691677|19</t>
  </si>
  <si>
    <t>SV|97691790|20</t>
  </si>
  <si>
    <t>SV|97691948|35</t>
  </si>
  <si>
    <t>SV|97692599|25</t>
  </si>
  <si>
    <t>SV|97693368|19</t>
  </si>
  <si>
    <t>SV|97693622|23</t>
  </si>
  <si>
    <t>SV|97694430|19</t>
  </si>
  <si>
    <t>SV|97694801|29</t>
  </si>
  <si>
    <t>SV|97695397|21</t>
  </si>
  <si>
    <t>SV|97696563|23</t>
  </si>
  <si>
    <t>SV|97696828|252</t>
  </si>
  <si>
    <t>SV|97697133|45</t>
  </si>
  <si>
    <t>SV|97697443|58</t>
  </si>
  <si>
    <t>SV|97697501|100</t>
  </si>
  <si>
    <t>SV|97698485|43</t>
  </si>
  <si>
    <t>SV|97699147|19</t>
  </si>
  <si>
    <t>SV|97699777|16</t>
  </si>
  <si>
    <t>SV|97702574|16</t>
  </si>
  <si>
    <t>SV|97703279|32</t>
  </si>
  <si>
    <t>SV|97703625|47</t>
  </si>
  <si>
    <t>SV|97704022|24</t>
  </si>
  <si>
    <t>SV|97704367|16</t>
  </si>
  <si>
    <t>SV|97704641|68</t>
  </si>
  <si>
    <t>SV|97705151|26</t>
  </si>
  <si>
    <t>SV|97706526|40</t>
  </si>
  <si>
    <t>SV|97707920|33</t>
  </si>
  <si>
    <t>SV|97708703|56</t>
  </si>
  <si>
    <t>SV|97709003|25</t>
  </si>
  <si>
    <t>SV|97709717|11</t>
  </si>
  <si>
    <t>SV|97710042|15</t>
  </si>
  <si>
    <t>SV|97710259|23</t>
  </si>
  <si>
    <t>SV|97711437|43</t>
  </si>
  <si>
    <t>SV|97711619|42</t>
  </si>
  <si>
    <t>SV|97712114|142</t>
  </si>
  <si>
    <t>SV|97713034|19</t>
  </si>
  <si>
    <t>SV|97713896|32</t>
  </si>
  <si>
    <t>SV|97714279|40</t>
  </si>
  <si>
    <t>SV|97714545|84</t>
  </si>
  <si>
    <t>SV|97715400|11</t>
  </si>
  <si>
    <t>SV|97716058|16</t>
  </si>
  <si>
    <t>SV|97716245|36</t>
  </si>
  <si>
    <t>SV|97716514|27</t>
  </si>
  <si>
    <t>SV|97716724|95</t>
  </si>
  <si>
    <t>SV|97717632|38</t>
  </si>
  <si>
    <t>SV|97717721|16</t>
  </si>
  <si>
    <t>SV|97718419|18</t>
  </si>
  <si>
    <t>SV|97720072|19</t>
  </si>
  <si>
    <t>SV|97720618|20</t>
  </si>
  <si>
    <t>SV|97720932|11</t>
  </si>
  <si>
    <t>SV|97721507|50</t>
  </si>
  <si>
    <t>SV|97722414|16</t>
  </si>
  <si>
    <t>SV|97722651|26</t>
  </si>
  <si>
    <t>SV|97722671|74</t>
  </si>
  <si>
    <t>SV|97722807|54</t>
  </si>
  <si>
    <t>SV|97723165|18</t>
  </si>
  <si>
    <t>SV|97723297|60</t>
  </si>
  <si>
    <t>SV|97723515|30</t>
  </si>
  <si>
    <t>SV|97725204|61</t>
  </si>
  <si>
    <t>SV|97726518|18</t>
  </si>
  <si>
    <t>SV|97726850|35</t>
  </si>
  <si>
    <t>SV|97727055|100</t>
  </si>
  <si>
    <t>SV|97727210|18</t>
  </si>
  <si>
    <t>SV|97727378|229</t>
  </si>
  <si>
    <t>SV|97728472|13</t>
  </si>
  <si>
    <t>SV|97728517|15</t>
  </si>
  <si>
    <t>SV|97728686|22</t>
  </si>
  <si>
    <t>SV|97729220|22</t>
  </si>
  <si>
    <t>SV|97730913|21</t>
  </si>
  <si>
    <t>SV|97730976|40</t>
  </si>
  <si>
    <t>SV|97731143|28</t>
  </si>
  <si>
    <t>SV|97731252|19</t>
  </si>
  <si>
    <t>SV|97731437|99</t>
  </si>
  <si>
    <t>SV|97731487|11</t>
  </si>
  <si>
    <t>SV|97731588|17</t>
  </si>
  <si>
    <t>SV|97732543|18</t>
  </si>
  <si>
    <t>SV|97733193|14</t>
  </si>
  <si>
    <t>SV|97734372|32</t>
  </si>
  <si>
    <t>SV|97734703|14</t>
  </si>
  <si>
    <t>SV|97735060|16</t>
  </si>
  <si>
    <t>SV|97736774|11</t>
  </si>
  <si>
    <t>SV|97736977|18</t>
  </si>
  <si>
    <t>SV|97738043|98</t>
  </si>
  <si>
    <t>SV|97738059|22</t>
  </si>
  <si>
    <t>SV|97739200|19</t>
  </si>
  <si>
    <t>SV|97740158|23</t>
  </si>
  <si>
    <t>SV|97741387|124</t>
  </si>
  <si>
    <t>SV|97741397|37</t>
  </si>
  <si>
    <t>SV|97742072|11</t>
  </si>
  <si>
    <t>SV|97742088|15</t>
  </si>
  <si>
    <t>SV|97742263|27</t>
  </si>
  <si>
    <t>SV|97742622|15</t>
  </si>
  <si>
    <t>SV|97743069|21</t>
  </si>
  <si>
    <t>SV|97743763|29</t>
  </si>
  <si>
    <t>SV|97743926|11</t>
  </si>
  <si>
    <t>SV|97744654|24</t>
  </si>
  <si>
    <t>SV|97746490|63</t>
  </si>
  <si>
    <t>SV|97746675|58</t>
  </si>
  <si>
    <t>SV|97747844|26</t>
  </si>
  <si>
    <t>SV|97747865|36</t>
  </si>
  <si>
    <t>SV|97747925|40</t>
  </si>
  <si>
    <t>SV|97748162|19</t>
  </si>
  <si>
    <t>SV|97748326|17</t>
  </si>
  <si>
    <t>SV|97748386|19</t>
  </si>
  <si>
    <t>SV|97749692|32</t>
  </si>
  <si>
    <t>SV|97750511|22</t>
  </si>
  <si>
    <t>SV|97750647|21</t>
  </si>
  <si>
    <t>SV|97750769|30</t>
  </si>
  <si>
    <t>SV|97750949|37</t>
  </si>
  <si>
    <t>SV|97752209|29</t>
  </si>
  <si>
    <t>SV|97752219|11</t>
  </si>
  <si>
    <t>SV|97752381|72</t>
  </si>
  <si>
    <t>SV|97753443|27</t>
  </si>
  <si>
    <t>SV|97753709|33</t>
  </si>
  <si>
    <t>SV|97754421|21</t>
  </si>
  <si>
    <t>SV|97754442|62</t>
  </si>
  <si>
    <t>SV|97754473|25</t>
  </si>
  <si>
    <t>SV|97755213|19</t>
  </si>
  <si>
    <t>SV|97755746|42</t>
  </si>
  <si>
    <t>SV|97756232|31</t>
  </si>
  <si>
    <t>SV|97756296|32</t>
  </si>
  <si>
    <t>SV|97757369|56</t>
  </si>
  <si>
    <t>SV|97758301|26</t>
  </si>
  <si>
    <t>SV|97761448|48</t>
  </si>
  <si>
    <t>SV|97761596|24</t>
  </si>
  <si>
    <t>SV|97762181|25</t>
  </si>
  <si>
    <t>SV|97762661|14</t>
  </si>
  <si>
    <t>SV|97763278|23</t>
  </si>
  <si>
    <t>SV|97765029|11</t>
  </si>
  <si>
    <t>SV|97765299|60</t>
  </si>
  <si>
    <t>SV|97766476|21</t>
  </si>
  <si>
    <t>SV|97766737|100</t>
  </si>
  <si>
    <t>SV|97767169|41</t>
  </si>
  <si>
    <t>SV|97768299|26</t>
  </si>
  <si>
    <t>SV|97769171|69</t>
  </si>
  <si>
    <t>SV|97769849|21</t>
  </si>
  <si>
    <t>SV|97771002|28</t>
  </si>
  <si>
    <t>SV|97772238|34</t>
  </si>
  <si>
    <t>SV|97772286|68</t>
  </si>
  <si>
    <t>SV|97773930|36</t>
  </si>
  <si>
    <t>SV|97775886|17</t>
  </si>
  <si>
    <t>SV|97776392|25</t>
  </si>
  <si>
    <t>SV|97776604|60</t>
  </si>
  <si>
    <t>SV|97776763|72</t>
  </si>
  <si>
    <t>SV|97777398|29</t>
  </si>
  <si>
    <t>SV|97779774|14</t>
  </si>
  <si>
    <t>SV|97780075|38</t>
  </si>
  <si>
    <t>SV|97781826|132</t>
  </si>
  <si>
    <t>SV|97782495|69</t>
  </si>
  <si>
    <t>SV|97782786|11</t>
  </si>
  <si>
    <t>SV|97783264|13</t>
  </si>
  <si>
    <t>SV|97783688|138</t>
  </si>
  <si>
    <t>SV|97784402|23</t>
  </si>
  <si>
    <t>SV|97784757|70</t>
  </si>
  <si>
    <t>SV|97785546|11</t>
  </si>
  <si>
    <t>SV|97786187|43</t>
  </si>
  <si>
    <t>SV|97786535|20</t>
  </si>
  <si>
    <t>SV|97786642|12</t>
  </si>
  <si>
    <t>SV|97786748|21</t>
  </si>
  <si>
    <t>SV|97786924|45</t>
  </si>
  <si>
    <t>SV|97787585|21</t>
  </si>
  <si>
    <t>SV|97788434|18</t>
  </si>
  <si>
    <t>SV|97788914|106</t>
  </si>
  <si>
    <t>SV|97789411|46</t>
  </si>
  <si>
    <t>SV|97790401|34</t>
  </si>
  <si>
    <t>SV|97790745|18</t>
  </si>
  <si>
    <t>SV|97790847|90</t>
  </si>
  <si>
    <t>SV|97792325|57</t>
  </si>
  <si>
    <t>SV|97792333|18</t>
  </si>
  <si>
    <t>SV|97792343|16</t>
  </si>
  <si>
    <t>SV|97792510|32</t>
  </si>
  <si>
    <t>SV|97792927|28</t>
  </si>
  <si>
    <t>SV|97793109|21</t>
  </si>
  <si>
    <t>SV|97793620|61</t>
  </si>
  <si>
    <t>SV|97794327|18</t>
  </si>
  <si>
    <t>SV|97796260|79</t>
  </si>
  <si>
    <t>SV|97796753|17</t>
  </si>
  <si>
    <t>SV|97797693|11</t>
  </si>
  <si>
    <t>SV|97798905|12</t>
  </si>
  <si>
    <t>SV|97800026|35</t>
  </si>
  <si>
    <t>SV|97800911|44</t>
  </si>
  <si>
    <t>SV|97800919|11</t>
  </si>
  <si>
    <t>SV|97801267|44</t>
  </si>
  <si>
    <t>SV|97801642|26</t>
  </si>
  <si>
    <t>SV|97801917|25</t>
  </si>
  <si>
    <t>SV|97802106|69</t>
  </si>
  <si>
    <t>SV|97802173|22</t>
  </si>
  <si>
    <t>SV|97803445|66</t>
  </si>
  <si>
    <t>SV|97805779|25</t>
  </si>
  <si>
    <t>SV|97806254|19</t>
  </si>
  <si>
    <t>SV|97806797|19</t>
  </si>
  <si>
    <t>SV|97807611|49</t>
  </si>
  <si>
    <t>SV|97808712|19</t>
  </si>
  <si>
    <t>SV|97808734|55</t>
  </si>
  <si>
    <t>SV|97810135|74</t>
  </si>
  <si>
    <t>SV|97810486|18</t>
  </si>
  <si>
    <t>SV|97811017|28</t>
  </si>
  <si>
    <t>SV|97811381|54</t>
  </si>
  <si>
    <t>SV|97812682|43</t>
  </si>
  <si>
    <t>SV|97813296|76</t>
  </si>
  <si>
    <t>SV|97813643|29</t>
  </si>
  <si>
    <t>SV|97813884|25</t>
  </si>
  <si>
    <t>SV|97814470|13</t>
  </si>
  <si>
    <t>SV|97814736|142</t>
  </si>
  <si>
    <t>SV|97815637|27</t>
  </si>
  <si>
    <t>SV|97816698|12</t>
  </si>
  <si>
    <t>SV|97818010|19</t>
  </si>
  <si>
    <t>SV|97818162|11</t>
  </si>
  <si>
    <t>SV|97818259|32</t>
  </si>
  <si>
    <t>SV|97818504|21</t>
  </si>
  <si>
    <t>SV|97818788|28</t>
  </si>
  <si>
    <t>SV|97820248|26</t>
  </si>
  <si>
    <t>SV|97820932|15</t>
  </si>
  <si>
    <t>SV|97821044|59</t>
  </si>
  <si>
    <t>SV|97822303|73</t>
  </si>
  <si>
    <t>SV|97823068|20</t>
  </si>
  <si>
    <t>SV|97824364|29</t>
  </si>
  <si>
    <t>SV|97824472|29</t>
  </si>
  <si>
    <t>SV|97825211|34</t>
  </si>
  <si>
    <t>SV|97825214|29</t>
  </si>
  <si>
    <t>SV|97826056|25</t>
  </si>
  <si>
    <t>SV|97826274|57</t>
  </si>
  <si>
    <t>SV|97826358|42</t>
  </si>
  <si>
    <t>SV|97826920|14</t>
  </si>
  <si>
    <t>SV|97827109|71</t>
  </si>
  <si>
    <t>SV|97827234|21</t>
  </si>
  <si>
    <t>SV|97827574|40</t>
  </si>
  <si>
    <t>SV|97828364|53</t>
  </si>
  <si>
    <t>SV|97828694|91</t>
  </si>
  <si>
    <t>SV|97829165|27</t>
  </si>
  <si>
    <t>SV|97829230|16</t>
  </si>
  <si>
    <t>SV|97829343|61</t>
  </si>
  <si>
    <t>SV|97829471|24</t>
  </si>
  <si>
    <t>SV|97831110|12</t>
  </si>
  <si>
    <t>SV|97831216|18</t>
  </si>
  <si>
    <t>SV|97832380|15</t>
  </si>
  <si>
    <t>SV|97832390|11</t>
  </si>
  <si>
    <t>SV|97832987|23</t>
  </si>
  <si>
    <t>SV|97833091|28</t>
  </si>
  <si>
    <t>SV|97833426|40</t>
  </si>
  <si>
    <t>SV|97833574|56</t>
  </si>
  <si>
    <t>SV|97834621|24</t>
  </si>
  <si>
    <t>SV|97834787|22</t>
  </si>
  <si>
    <t>SV|97837381|19</t>
  </si>
  <si>
    <t>SV|97837692|23</t>
  </si>
  <si>
    <t>SV|97837985|94</t>
  </si>
  <si>
    <t>SV|97838486|28</t>
  </si>
  <si>
    <t>SV|97838537|24</t>
  </si>
  <si>
    <t>SV|97838547|25</t>
  </si>
  <si>
    <t>SV|97839165|44</t>
  </si>
  <si>
    <t>SV|97839793|33</t>
  </si>
  <si>
    <t>SV|97840189|20</t>
  </si>
  <si>
    <t>SV|97840300|28</t>
  </si>
  <si>
    <t>SV|97841183|14</t>
  </si>
  <si>
    <t>SV|97842865|14</t>
  </si>
  <si>
    <t>SV|97843148|8</t>
  </si>
  <si>
    <t>SV|97843172|81</t>
  </si>
  <si>
    <t>SV|97843207|42</t>
  </si>
  <si>
    <t>SV|97843266|36</t>
  </si>
  <si>
    <t>SV|97843817|25</t>
  </si>
  <si>
    <t>SV|97844052|14</t>
  </si>
  <si>
    <t>SV|97844312|56</t>
  </si>
  <si>
    <t>SV|97844412|29</t>
  </si>
  <si>
    <t>SV|97844413|71</t>
  </si>
  <si>
    <t>SV|97844698|58</t>
  </si>
  <si>
    <t>SV|97845378|15</t>
  </si>
  <si>
    <t>SV|97846677|45</t>
  </si>
  <si>
    <t>SV|97846984|22</t>
  </si>
  <si>
    <t>SV|97848213|19</t>
  </si>
  <si>
    <t>SV|97848323|52</t>
  </si>
  <si>
    <t>SV|97849182|24</t>
  </si>
  <si>
    <t>SV|97849701|19</t>
  </si>
  <si>
    <t>SV|97851809|33</t>
  </si>
  <si>
    <t>SV|97852778|51</t>
  </si>
  <si>
    <t>SV|97852820|23</t>
  </si>
  <si>
    <t>SV|97852882|12</t>
  </si>
  <si>
    <t>SV|97852902|8</t>
  </si>
  <si>
    <t>SV|97853554|12</t>
  </si>
  <si>
    <t>SV|97853745|13</t>
  </si>
  <si>
    <t>SV|97853895|18</t>
  </si>
  <si>
    <t>SV|97853982|19</t>
  </si>
  <si>
    <t>SV|97854624|54</t>
  </si>
  <si>
    <t>SV|97854771|18</t>
  </si>
  <si>
    <t>SV|97857099|41</t>
  </si>
  <si>
    <t>SV|97857254|21</t>
  </si>
  <si>
    <t>SV|97857830|15</t>
  </si>
  <si>
    <t>SV|97858223|21</t>
  </si>
  <si>
    <t>SV|97858797|11</t>
  </si>
  <si>
    <t>SV|97859352|40</t>
  </si>
  <si>
    <t>SV|97860679|21</t>
  </si>
  <si>
    <t>SV|97860962|93</t>
  </si>
  <si>
    <t>SV|97861039|14</t>
  </si>
  <si>
    <t>SV|97861123|44</t>
  </si>
  <si>
    <t>SV|97861202|23</t>
  </si>
  <si>
    <t>SV|97862320|18</t>
  </si>
  <si>
    <t>SV|97863146|18</t>
  </si>
  <si>
    <t>SV|97863494|41</t>
  </si>
  <si>
    <t>SV|97863860|23</t>
  </si>
  <si>
    <t>SV|97863987|47</t>
  </si>
  <si>
    <t>SV|97864778|19</t>
  </si>
  <si>
    <t>SV|97865730|54</t>
  </si>
  <si>
    <t>SV|97866200|96</t>
  </si>
  <si>
    <t>SV|97866210|45</t>
  </si>
  <si>
    <t>SV|97866219|48</t>
  </si>
  <si>
    <t>SV|97867097|18</t>
  </si>
  <si>
    <t>SV|97867555|17</t>
  </si>
  <si>
    <t>SV|97868590|51</t>
  </si>
  <si>
    <t>SV|97870066|38</t>
  </si>
  <si>
    <t>SV|97870391|27</t>
  </si>
  <si>
    <t>SV|97870834|18</t>
  </si>
  <si>
    <t>SV|97871372|39</t>
  </si>
  <si>
    <t>SV|97871936|16</t>
  </si>
  <si>
    <t>SV|97872009|32</t>
  </si>
  <si>
    <t>SV|97873175|20</t>
  </si>
  <si>
    <t>SV|97873525|13</t>
  </si>
  <si>
    <t>SV|97875136|13</t>
  </si>
  <si>
    <t>SV|97875738|40</t>
  </si>
  <si>
    <t>SV|97876063|105</t>
  </si>
  <si>
    <t>SV|97876649|26</t>
  </si>
  <si>
    <t>SV|97877006|36</t>
  </si>
  <si>
    <t>SV|97877227|39</t>
  </si>
  <si>
    <t>SV|97878134|68</t>
  </si>
  <si>
    <t>SV|97879057|40</t>
  </si>
  <si>
    <t>SV|97879234|33</t>
  </si>
  <si>
    <t>SV|97879620|23</t>
  </si>
  <si>
    <t>SV|97879695|30</t>
  </si>
  <si>
    <t>SV|97880239|19</t>
  </si>
  <si>
    <t>SV|97881314|96</t>
  </si>
  <si>
    <t>SV|97881357|12</t>
  </si>
  <si>
    <t>SV|97881746|34</t>
  </si>
  <si>
    <t>SV|97882636|18</t>
  </si>
  <si>
    <t>SV|97882977|74</t>
  </si>
  <si>
    <t>SV|97883563|35</t>
  </si>
  <si>
    <t>SV|97883830|15</t>
  </si>
  <si>
    <t>SV|97884674|64</t>
  </si>
  <si>
    <t>SV|97885309|28</t>
  </si>
  <si>
    <t>SV|97885325|34</t>
  </si>
  <si>
    <t>SV|97885920|48</t>
  </si>
  <si>
    <t>SV|97886010|41</t>
  </si>
  <si>
    <t>SV|97886143|36</t>
  </si>
  <si>
    <t>SV|97887923|12</t>
  </si>
  <si>
    <t>SV|97888623|18</t>
  </si>
  <si>
    <t>SV|97888809|15</t>
  </si>
  <si>
    <t>SV|97890178|44</t>
  </si>
  <si>
    <t>SV|97890192|31</t>
  </si>
  <si>
    <t>SV|97891505|31</t>
  </si>
  <si>
    <t>SV|97893514|19</t>
  </si>
  <si>
    <t>SV|97894562|16</t>
  </si>
  <si>
    <t>SV|97895714|36</t>
  </si>
  <si>
    <t>SV|97896213|58</t>
  </si>
  <si>
    <t>SV|97896919|17</t>
  </si>
  <si>
    <t>SV|97896929|19</t>
  </si>
  <si>
    <t>SV|97896939|18</t>
  </si>
  <si>
    <t>SV|97897639|66</t>
  </si>
  <si>
    <t>SV|97898835|11</t>
  </si>
  <si>
    <t>SV|97899232|40</t>
  </si>
  <si>
    <t>SV|97899510|21</t>
  </si>
  <si>
    <t>SV|97899802|20</t>
  </si>
  <si>
    <t>SV|97899962|43</t>
  </si>
  <si>
    <t>SV|97900075|22</t>
  </si>
  <si>
    <t>SV|97901354|99</t>
  </si>
  <si>
    <t>SV|97901681|15</t>
  </si>
  <si>
    <t>SV|97903574|8</t>
  </si>
  <si>
    <t>SV|97904014|41</t>
  </si>
  <si>
    <t>SV|97904923|26</t>
  </si>
  <si>
    <t>SV|97906332|86</t>
  </si>
  <si>
    <t>SV|97906346|16</t>
  </si>
  <si>
    <t>SV|97906432|11</t>
  </si>
  <si>
    <t>SV|97907102|51</t>
  </si>
  <si>
    <t>SV|97909118|25</t>
  </si>
  <si>
    <t>SV|97909795|46</t>
  </si>
  <si>
    <t>SV|97909877|31</t>
  </si>
  <si>
    <t>SV|97909927|32</t>
  </si>
  <si>
    <t>SV|97910843|17</t>
  </si>
  <si>
    <t>SV|97911525|32</t>
  </si>
  <si>
    <t>SV|97911579|16</t>
  </si>
  <si>
    <t>SV|97912597|62</t>
  </si>
  <si>
    <t>SV|97913400|34</t>
  </si>
  <si>
    <t>SV|97915475|25</t>
  </si>
  <si>
    <t>SV|97915625|11</t>
  </si>
  <si>
    <t>SV|97916712|15</t>
  </si>
  <si>
    <t>SV|97916766|18</t>
  </si>
  <si>
    <t>SV|97917273|45</t>
  </si>
  <si>
    <t>SV|97918177|84</t>
  </si>
  <si>
    <t>SV|97918317|12</t>
  </si>
  <si>
    <t>SV|97919716|25</t>
  </si>
  <si>
    <t>SV|97919726|33</t>
  </si>
  <si>
    <t>SV|97919861|34</t>
  </si>
  <si>
    <t>SV|97920117|25</t>
  </si>
  <si>
    <t>SV|97920206|17</t>
  </si>
  <si>
    <t>SV|97920236|29</t>
  </si>
  <si>
    <t>SV|97920469|13</t>
  </si>
  <si>
    <t>SV|97921041|26</t>
  </si>
  <si>
    <t>SV|97921228|33</t>
  </si>
  <si>
    <t>SV|97921836|23</t>
  </si>
  <si>
    <t>SV|97923214|62</t>
  </si>
  <si>
    <t>SV|97923258|22</t>
  </si>
  <si>
    <t>SV|97923984|22</t>
  </si>
  <si>
    <t>SV|97924171|31</t>
  </si>
  <si>
    <t>SV|97924485|63</t>
  </si>
  <si>
    <t>SV|97924754|47</t>
  </si>
  <si>
    <t>SV|97925516|89</t>
  </si>
  <si>
    <t>SV|97927256|21</t>
  </si>
  <si>
    <t>SV|97927289|28</t>
  </si>
  <si>
    <t>SV|97927474|32</t>
  </si>
  <si>
    <t>SV|97927740|65</t>
  </si>
  <si>
    <t>SV|97928129|14</t>
  </si>
  <si>
    <t>SV|97928602|37</t>
  </si>
  <si>
    <t>SV|97931395|79</t>
  </si>
  <si>
    <t>SV|97931674|12</t>
  </si>
  <si>
    <t>SV|97932078|15</t>
  </si>
  <si>
    <t>SV|97932416|29</t>
  </si>
  <si>
    <t>SV|97932525|25</t>
  </si>
  <si>
    <t>SV|97932979|15</t>
  </si>
  <si>
    <t>SV|97933424|23</t>
  </si>
  <si>
    <t>SV|97936069|44</t>
  </si>
  <si>
    <t>SV|97936233|82</t>
  </si>
  <si>
    <t>SV|97936999|12</t>
  </si>
  <si>
    <t>SV|97937125|32</t>
  </si>
  <si>
    <t>SV|97937218|29</t>
  </si>
  <si>
    <t>SV|97937731|18</t>
  </si>
  <si>
    <t>SV|97938336|80</t>
  </si>
  <si>
    <t>SV|97938365|37</t>
  </si>
  <si>
    <t>SV|97938687|29</t>
  </si>
  <si>
    <t>SV|97939000|55</t>
  </si>
  <si>
    <t>SV|97940306|42</t>
  </si>
  <si>
    <t>SV|97940896|41</t>
  </si>
  <si>
    <t>SV|97941250|13</t>
  </si>
  <si>
    <t>SV|97941350|28</t>
  </si>
  <si>
    <t>SV|97941535|62</t>
  </si>
  <si>
    <t>SV|97942008|22</t>
  </si>
  <si>
    <t>SV|97942824|32</t>
  </si>
  <si>
    <t>SV|97942935|22</t>
  </si>
  <si>
    <t>SV|97944750|83</t>
  </si>
  <si>
    <t>SV|97945157|21</t>
  </si>
  <si>
    <t>SV|97946728|115</t>
  </si>
  <si>
    <t>SV|97946843|15</t>
  </si>
  <si>
    <t>SV|97947787|42</t>
  </si>
  <si>
    <t>SV|97947934|16</t>
  </si>
  <si>
    <t>SV|97948551|73</t>
  </si>
  <si>
    <t>SV|97948561|74</t>
  </si>
  <si>
    <t>SV|97948735|27</t>
  </si>
  <si>
    <t>SV|97948806|29</t>
  </si>
  <si>
    <t>SV|97949806|14</t>
  </si>
  <si>
    <t>SV|97950285|17</t>
  </si>
  <si>
    <t>SV|97950967|17</t>
  </si>
  <si>
    <t>SV|97954321|36</t>
  </si>
  <si>
    <t>SV|97954975|32</t>
  </si>
  <si>
    <t>SV|97955087|63</t>
  </si>
  <si>
    <t>SV|97955304|76</t>
  </si>
  <si>
    <t>SV|97956199|15</t>
  </si>
  <si>
    <t>SV|97957076|72</t>
  </si>
  <si>
    <t>SV|97957126|46</t>
  </si>
  <si>
    <t>SV|97957295|18</t>
  </si>
  <si>
    <t>SV|97958836|11</t>
  </si>
  <si>
    <t>SV|97959087|20</t>
  </si>
  <si>
    <t>SV|97959269|47</t>
  </si>
  <si>
    <t>SV|97959283|40</t>
  </si>
  <si>
    <t>SV|97959565|16</t>
  </si>
  <si>
    <t>SV|97960512|28</t>
  </si>
  <si>
    <t>SV|97960522|29</t>
  </si>
  <si>
    <t>SV|97960542|52</t>
  </si>
  <si>
    <t>SV|97960575|14</t>
  </si>
  <si>
    <t>SV|97960582|18</t>
  </si>
  <si>
    <t>SV|97960631|45</t>
  </si>
  <si>
    <t>SV|97960968|28</t>
  </si>
  <si>
    <t>SV|97960978|28</t>
  </si>
  <si>
    <t>SV|97960988|28</t>
  </si>
  <si>
    <t>SV|97961134|23</t>
  </si>
  <si>
    <t>SV|97961208|31</t>
  </si>
  <si>
    <t>SV|97961508|47</t>
  </si>
  <si>
    <t>SV|97962669|41</t>
  </si>
  <si>
    <t>SV|97964975|31</t>
  </si>
  <si>
    <t>SV|97965318|69</t>
  </si>
  <si>
    <t>SV|97965527|14</t>
  </si>
  <si>
    <t>SV|97965898|46</t>
  </si>
  <si>
    <t>SV|97965933|42</t>
  </si>
  <si>
    <t>SV|97966481|44</t>
  </si>
  <si>
    <t>SV|97967242|14</t>
  </si>
  <si>
    <t>SV|97967463|94</t>
  </si>
  <si>
    <t>SV|97968376|22</t>
  </si>
  <si>
    <t>SV|97968653|21</t>
  </si>
  <si>
    <t>SV|97969983|32</t>
  </si>
  <si>
    <t>SV|97971256|28</t>
  </si>
  <si>
    <t>SV|97971449|15</t>
  </si>
  <si>
    <t>SV|97972245|119</t>
  </si>
  <si>
    <t>SV|97972594|14</t>
  </si>
  <si>
    <t>SV|97972625|36</t>
  </si>
  <si>
    <t>SV|97972709|11</t>
  </si>
  <si>
    <t>SV|97972801|21</t>
  </si>
  <si>
    <t>SV|97973727|47</t>
  </si>
  <si>
    <t>SV|97973941|50</t>
  </si>
  <si>
    <t>SV|97974544|42</t>
  </si>
  <si>
    <t>SV|97974704|23</t>
  </si>
  <si>
    <t>SV|97975407|40</t>
  </si>
  <si>
    <t>SV|97976237|14</t>
  </si>
  <si>
    <t>SV|97976247|14</t>
  </si>
  <si>
    <t>SV|97977696|20</t>
  </si>
  <si>
    <t>SV|97978147|33</t>
  </si>
  <si>
    <t>SV|97978258|31</t>
  </si>
  <si>
    <t>SV|97978347|14</t>
  </si>
  <si>
    <t>SV|97978695|36</t>
  </si>
  <si>
    <t>SV|97980827|22</t>
  </si>
  <si>
    <t>SV|97981040|25</t>
  </si>
  <si>
    <t>SV|97981058|8</t>
  </si>
  <si>
    <t>SV|97981068|8</t>
  </si>
  <si>
    <t>SV|97981078|15</t>
  </si>
  <si>
    <t>SV|97981322|11</t>
  </si>
  <si>
    <t>SV|97981892|11</t>
  </si>
  <si>
    <t>SV|97983326|63</t>
  </si>
  <si>
    <t>SV|97983412|36</t>
  </si>
  <si>
    <t>SV|97984195|20</t>
  </si>
  <si>
    <t>SV|97984934|22</t>
  </si>
  <si>
    <t>SV|97986025|11</t>
  </si>
  <si>
    <t>SV|97986755|30</t>
  </si>
  <si>
    <t>SV|97987111|90</t>
  </si>
  <si>
    <t>SV|97987666|19</t>
  </si>
  <si>
    <t>SV|97988249|30</t>
  </si>
  <si>
    <t>SV|97988649|14</t>
  </si>
  <si>
    <t>SV|97989425|22</t>
  </si>
  <si>
    <t>SV|97989983|28</t>
  </si>
  <si>
    <t>SV|97990754|30</t>
  </si>
  <si>
    <t>SV|97990972|36</t>
  </si>
  <si>
    <t>SV|97991843|33</t>
  </si>
  <si>
    <t>SV|97992130|25</t>
  </si>
  <si>
    <t>SV|97992140|32</t>
  </si>
  <si>
    <t>SV|97992458|43</t>
  </si>
  <si>
    <t>SV|97992598|46</t>
  </si>
  <si>
    <t>SV|97992608|15</t>
  </si>
  <si>
    <t>SV|97993560|35</t>
  </si>
  <si>
    <t>SV|97995745|14</t>
  </si>
  <si>
    <t>SV|97997591|18</t>
  </si>
  <si>
    <t>SV|97997715|32</t>
  </si>
  <si>
    <t>SV|97997784|23</t>
  </si>
  <si>
    <t>SV|97999068|19</t>
  </si>
  <si>
    <t>SV|97999683|14</t>
  </si>
  <si>
    <t>SV|97999694|65</t>
  </si>
  <si>
    <t>SV|97999761|22</t>
  </si>
  <si>
    <t>SV|98000499|8</t>
  </si>
  <si>
    <t>SV|98001269|50</t>
  </si>
  <si>
    <t>SV|98002347|17</t>
  </si>
  <si>
    <t>SV|98002457|12</t>
  </si>
  <si>
    <t>SV|98002522|36</t>
  </si>
  <si>
    <t>SV|98002656|37</t>
  </si>
  <si>
    <t>SV|98002838|15</t>
  </si>
  <si>
    <t>SV|98002958|14</t>
  </si>
  <si>
    <t>SV|98002988|11</t>
  </si>
  <si>
    <t>SV|98004454|52</t>
  </si>
  <si>
    <t>SV|98005747|29</t>
  </si>
  <si>
    <t>SV|98007195|20</t>
  </si>
  <si>
    <t>SV|98007267|15</t>
  </si>
  <si>
    <t>SV|98009335|67</t>
  </si>
  <si>
    <t>SV|98010822|94</t>
  </si>
  <si>
    <t>SV|98011239|49</t>
  </si>
  <si>
    <t>SV|98011452|27</t>
  </si>
  <si>
    <t>SV|98011738|25</t>
  </si>
  <si>
    <t>SV|98012917|26</t>
  </si>
  <si>
    <t>SV|98012925|13</t>
  </si>
  <si>
    <t>SV|98013198|96</t>
  </si>
  <si>
    <t>SV|98013385|20</t>
  </si>
  <si>
    <t>SV|98013975|66</t>
  </si>
  <si>
    <t>SV|98015017|26</t>
  </si>
  <si>
    <t>SV|98015870|26</t>
  </si>
  <si>
    <t>SV|98015998|40</t>
  </si>
  <si>
    <t>SV|98016470|28</t>
  </si>
  <si>
    <t>SV|98016652|46</t>
  </si>
  <si>
    <t>SV|98018032|40</t>
  </si>
  <si>
    <t>SV|98018945|35</t>
  </si>
  <si>
    <t>SV|98019436|36</t>
  </si>
  <si>
    <t>SV|98020170|59</t>
  </si>
  <si>
    <t>SV|98020925|39</t>
  </si>
  <si>
    <t>SV|98022053|53</t>
  </si>
  <si>
    <t>SV|98022185|11</t>
  </si>
  <si>
    <t>SV|98022890|9</t>
  </si>
  <si>
    <t>SV|98025049|23</t>
  </si>
  <si>
    <t>SV|98025381|58</t>
  </si>
  <si>
    <t>SV|98026514|23</t>
  </si>
  <si>
    <t>SV|98027264|20</t>
  </si>
  <si>
    <t>SV|98027998|11</t>
  </si>
  <si>
    <t>SV|98028386|16</t>
  </si>
  <si>
    <t>SV|98029467|27</t>
  </si>
  <si>
    <t>SV|98029562|58</t>
  </si>
  <si>
    <t>SV|98031184|71</t>
  </si>
  <si>
    <t>SV|98031313|9</t>
  </si>
  <si>
    <t>SV|98032362|19</t>
  </si>
  <si>
    <t>SV|98034033|40</t>
  </si>
  <si>
    <t>SV|98034195|19</t>
  </si>
  <si>
    <t>SV|98034511|49</t>
  </si>
  <si>
    <t>SV|98035436|15</t>
  </si>
  <si>
    <t>SV|98035456|75</t>
  </si>
  <si>
    <t>SV|98035821|62</t>
  </si>
  <si>
    <t>SV|98037734|27</t>
  </si>
  <si>
    <t>SV|98038019|38</t>
  </si>
  <si>
    <t>SV|98038968|21</t>
  </si>
  <si>
    <t>SV|98039566|21</t>
  </si>
  <si>
    <t>SV|98039647|17</t>
  </si>
  <si>
    <t>SV|98039964|9</t>
  </si>
  <si>
    <t>SV|98040330|23</t>
  </si>
  <si>
    <t>SV|98040425|27</t>
  </si>
  <si>
    <t>SV|98041936|10</t>
  </si>
  <si>
    <t>SV|98041960|61</t>
  </si>
  <si>
    <t>SV|98042427|14</t>
  </si>
  <si>
    <t>SV|98042878|13</t>
  </si>
  <si>
    <t>SV|98044516|50</t>
  </si>
  <si>
    <t>SV|98044730|11</t>
  </si>
  <si>
    <t>SV|98044839|42</t>
  </si>
  <si>
    <t>SV|98047080|26</t>
  </si>
  <si>
    <t>SV|98047332|51</t>
  </si>
  <si>
    <t>SV|98050147|13</t>
  </si>
  <si>
    <t>SV|98050426|14</t>
  </si>
  <si>
    <t>SV|98051582|13</t>
  </si>
  <si>
    <t>SV|98052385|41</t>
  </si>
  <si>
    <t>SV|9805248|87</t>
  </si>
  <si>
    <t>SV|98054524|36</t>
  </si>
  <si>
    <t>SV|98055111|16</t>
  </si>
  <si>
    <t>SV|98056196|66</t>
  </si>
  <si>
    <t>SV|98056597|74</t>
  </si>
  <si>
    <t>SV|98056942|14</t>
  </si>
  <si>
    <t>SV|98057167|59</t>
  </si>
  <si>
    <t>SV|98057685|14</t>
  </si>
  <si>
    <t>SV|98057926|34</t>
  </si>
  <si>
    <t>SV|98059303|30</t>
  </si>
  <si>
    <t>SV|98059311|29</t>
  </si>
  <si>
    <t>SV|98059433|19</t>
  </si>
  <si>
    <t>SV|98060416|39</t>
  </si>
  <si>
    <t>SV|98060795|32</t>
  </si>
  <si>
    <t>SV|98061441|13</t>
  </si>
  <si>
    <t>SV|98061688|10</t>
  </si>
  <si>
    <t>SV|98062060|21</t>
  </si>
  <si>
    <t>SV|98063441|20</t>
  </si>
  <si>
    <t>SV|98063544|51</t>
  </si>
  <si>
    <t>SV|98064590|27</t>
  </si>
  <si>
    <t>SV|98065170|16</t>
  </si>
  <si>
    <t>SV|98065479|70</t>
  </si>
  <si>
    <t>SV|98065489|34</t>
  </si>
  <si>
    <t>SV|98066048|13</t>
  </si>
  <si>
    <t>SV|98066792|11</t>
  </si>
  <si>
    <t>SV|98066793|27</t>
  </si>
  <si>
    <t>SV|98066976|35</t>
  </si>
  <si>
    <t>SV|98066986|34</t>
  </si>
  <si>
    <t>SV|98067645|15</t>
  </si>
  <si>
    <t>SV|98067727|20</t>
  </si>
  <si>
    <t>SV|98068310|37</t>
  </si>
  <si>
    <t>SV|98068741|15</t>
  </si>
  <si>
    <t>SV|98068846|29</t>
  </si>
  <si>
    <t>SV|98069729|34</t>
  </si>
  <si>
    <t>SV|98070372|24</t>
  </si>
  <si>
    <t>SV|98070383|11</t>
  </si>
  <si>
    <t>SV|98070667|21</t>
  </si>
  <si>
    <t>SV|98070687|17</t>
  </si>
  <si>
    <t>SV|98071103|13</t>
  </si>
  <si>
    <t>SV|98071524|20</t>
  </si>
  <si>
    <t>SV|98071828|38</t>
  </si>
  <si>
    <t>SV|98072298|12</t>
  </si>
  <si>
    <t>SV|98072776|22</t>
  </si>
  <si>
    <t>SV|98073173|13</t>
  </si>
  <si>
    <t>SV|98074228|15</t>
  </si>
  <si>
    <t>SV|98074266|17</t>
  </si>
  <si>
    <t>SV|98074366|13</t>
  </si>
  <si>
    <t>SV|98075378|31</t>
  </si>
  <si>
    <t>SV|98075821|14</t>
  </si>
  <si>
    <t>SV|98076090|44</t>
  </si>
  <si>
    <t>SV|98076095|8</t>
  </si>
  <si>
    <t>SV|98076763|8</t>
  </si>
  <si>
    <t>SV|98077026|13</t>
  </si>
  <si>
    <t>SV|98077630|19</t>
  </si>
  <si>
    <t>SV|98078111|37</t>
  </si>
  <si>
    <t>SV|98078121|43</t>
  </si>
  <si>
    <t>SV|98078183|16</t>
  </si>
  <si>
    <t>SV|98078755|35</t>
  </si>
  <si>
    <t>SV|98079108|27</t>
  </si>
  <si>
    <t>SV|98079118|25</t>
  </si>
  <si>
    <t>SV|98079185|50</t>
  </si>
  <si>
    <t>SV|98079504|8</t>
  </si>
  <si>
    <t>SV|98079542|44</t>
  </si>
  <si>
    <t>SV|98080586|13</t>
  </si>
  <si>
    <t>SV|98080861|20</t>
  </si>
  <si>
    <t>SV|98082157|33</t>
  </si>
  <si>
    <t>SV|98082226|11</t>
  </si>
  <si>
    <t>SV|98082371|25</t>
  </si>
  <si>
    <t>SV|98082794|11</t>
  </si>
  <si>
    <t>SV|98085134|34</t>
  </si>
  <si>
    <t>SV|98085807|28</t>
  </si>
  <si>
    <t>SV|98087486|8</t>
  </si>
  <si>
    <t>SV|98087591|35</t>
  </si>
  <si>
    <t>SV|98087766|11</t>
  </si>
  <si>
    <t>SV|98087990|13</t>
  </si>
  <si>
    <t>SV|98088607|36</t>
  </si>
  <si>
    <t>SV|98090573|19</t>
  </si>
  <si>
    <t>SV|98091269|33</t>
  </si>
  <si>
    <t>SV|98091445|24</t>
  </si>
  <si>
    <t>SV|98093522|63</t>
  </si>
  <si>
    <t>SV|98093880|16</t>
  </si>
  <si>
    <t>SV|98093932|16</t>
  </si>
  <si>
    <t>SV|98094533|12</t>
  </si>
  <si>
    <t>SV|98095402|15</t>
  </si>
  <si>
    <t>SV|98096296|32</t>
  </si>
  <si>
    <t>SV|98097638|37</t>
  </si>
  <si>
    <t>SV|98098685|24</t>
  </si>
  <si>
    <t>SV|98099663|15</t>
  </si>
  <si>
    <t>SV|98099974|40</t>
  </si>
  <si>
    <t>SV|98100351|45</t>
  </si>
  <si>
    <t>SV|98100890|22</t>
  </si>
  <si>
    <t>SV|98101144|11</t>
  </si>
  <si>
    <t>SV|98101297|29</t>
  </si>
  <si>
    <t>SV|98102644|14</t>
  </si>
  <si>
    <t>SV|98103251|16</t>
  </si>
  <si>
    <t>SV|98103356|8</t>
  </si>
  <si>
    <t>SV|98103396|34</t>
  </si>
  <si>
    <t>SV|98103653|12</t>
  </si>
  <si>
    <t>SV|98103677|74</t>
  </si>
  <si>
    <t>SV|98103938|13</t>
  </si>
  <si>
    <t>SV|98104075|26</t>
  </si>
  <si>
    <t>SV|98104232|23</t>
  </si>
  <si>
    <t>SV|98104454|82</t>
  </si>
  <si>
    <t>SV|98105139|52</t>
  </si>
  <si>
    <t>SV|98105495|39</t>
  </si>
  <si>
    <t>SV|98106347|12</t>
  </si>
  <si>
    <t>SV|98106620|45</t>
  </si>
  <si>
    <t>SV|98108732|22</t>
  </si>
  <si>
    <t>SV|98108865|8</t>
  </si>
  <si>
    <t>SV|98109068|12</t>
  </si>
  <si>
    <t>SV|98109196|13</t>
  </si>
  <si>
    <t>SV|98109723|35</t>
  </si>
  <si>
    <t>SV|98109811|28</t>
  </si>
  <si>
    <t>SV|98110502|26</t>
  </si>
  <si>
    <t>SV|98111461|11</t>
  </si>
  <si>
    <t>SV|98112797|22</t>
  </si>
  <si>
    <t>SV|98112838|83</t>
  </si>
  <si>
    <t>SV|98112879|15</t>
  </si>
  <si>
    <t>SV|98113348|40</t>
  </si>
  <si>
    <t>SV|98113530|13</t>
  </si>
  <si>
    <t>SV|98114116|187</t>
  </si>
  <si>
    <t>SV|981145|164</t>
  </si>
  <si>
    <t>SV|98114541|73</t>
  </si>
  <si>
    <t>SV|98114671|14</t>
  </si>
  <si>
    <t>SV|98114707|11</t>
  </si>
  <si>
    <t>SV|98115538|23</t>
  </si>
  <si>
    <t>SV|98115624|16</t>
  </si>
  <si>
    <t>SV|98117191|11</t>
  </si>
  <si>
    <t>SV|98118454|8</t>
  </si>
  <si>
    <t>SV|98118613|12</t>
  </si>
  <si>
    <t>SV|98119323|21</t>
  </si>
  <si>
    <t>SV|98120196|11</t>
  </si>
  <si>
    <t>SV|98120531|26</t>
  </si>
  <si>
    <t>SV|98121134|13</t>
  </si>
  <si>
    <t>SV|98121738|33</t>
  </si>
  <si>
    <t>SV|98122289|28</t>
  </si>
  <si>
    <t>SV|98122631|30</t>
  </si>
  <si>
    <t>SV|98122821|40</t>
  </si>
  <si>
    <t>SV|98123148|14</t>
  </si>
  <si>
    <t>SV|98123278|26</t>
  </si>
  <si>
    <t>SV|98123455|13</t>
  </si>
  <si>
    <t>SV|98124145|22</t>
  </si>
  <si>
    <t>SV|98124461|27</t>
  </si>
  <si>
    <t>SV|98124943|22</t>
  </si>
  <si>
    <t>SV|98125485|17</t>
  </si>
  <si>
    <t>SV|98126481|23</t>
  </si>
  <si>
    <t>SV|98126803|17</t>
  </si>
  <si>
    <t>SV|98127051|9</t>
  </si>
  <si>
    <t>SV|98127269|19</t>
  </si>
  <si>
    <t>SV|98127302|14</t>
  </si>
  <si>
    <t>SV|98127694|17</t>
  </si>
  <si>
    <t>SV|98129208|39</t>
  </si>
  <si>
    <t>SV|98129677|19</t>
  </si>
  <si>
    <t>SV|98129687|21</t>
  </si>
  <si>
    <t>SV|98130913|20</t>
  </si>
  <si>
    <t>SV|98131710|38</t>
  </si>
  <si>
    <t>SV|98131996|15</t>
  </si>
  <si>
    <t>SV|98133378|13</t>
  </si>
  <si>
    <t>SV|98133591|17</t>
  </si>
  <si>
    <t>SV|98135469|26</t>
  </si>
  <si>
    <t>SV|98135765|11</t>
  </si>
  <si>
    <t>SV|98136362|15</t>
  </si>
  <si>
    <t>SV|98136777|14</t>
  </si>
  <si>
    <t>SV|98136817|11</t>
  </si>
  <si>
    <t>SV|98137207|11</t>
  </si>
  <si>
    <t>SV|98137291|20</t>
  </si>
  <si>
    <t>SV|98137528|64</t>
  </si>
  <si>
    <t>SV|98137955|33</t>
  </si>
  <si>
    <t>SV|98138149|10</t>
  </si>
  <si>
    <t>SV|98138460|20</t>
  </si>
  <si>
    <t>SV|98138560|12</t>
  </si>
  <si>
    <t>SV|98138613|14</t>
  </si>
  <si>
    <t>SV|98139269|9</t>
  </si>
  <si>
    <t>SV|98139382|35</t>
  </si>
  <si>
    <t>SV|98140641|36</t>
  </si>
  <si>
    <t>SV|98140777|8</t>
  </si>
  <si>
    <t>SV|98140958|57</t>
  </si>
  <si>
    <t>SV|98141433|20</t>
  </si>
  <si>
    <t>SV|98141554|13</t>
  </si>
  <si>
    <t>SV|98141591|19</t>
  </si>
  <si>
    <t>SV|98142781|73</t>
  </si>
  <si>
    <t>SV|98142789|19</t>
  </si>
  <si>
    <t>SV|98142821|26</t>
  </si>
  <si>
    <t>SV|98143076|10</t>
  </si>
  <si>
    <t>SV|98143727|18</t>
  </si>
  <si>
    <t>SV|98143961|27</t>
  </si>
  <si>
    <t>SV|98144988|13</t>
  </si>
  <si>
    <t>SV|98145639|8</t>
  </si>
  <si>
    <t>SV|98146920|10</t>
  </si>
  <si>
    <t>SV|98147627|42</t>
  </si>
  <si>
    <t>SV|98147745|18</t>
  </si>
  <si>
    <t>SV|98147827|16</t>
  </si>
  <si>
    <t>SV|98147871|17</t>
  </si>
  <si>
    <t>SV|98148011|25</t>
  </si>
  <si>
    <t>SV|98148216|17</t>
  </si>
  <si>
    <t>SV|98149031|14</t>
  </si>
  <si>
    <t>SV|98149275|18</t>
  </si>
  <si>
    <t>SV|98149305|12</t>
  </si>
  <si>
    <t>SV|98151126|35</t>
  </si>
  <si>
    <t>SV|98151372|21</t>
  </si>
  <si>
    <t>SV|98151621|16</t>
  </si>
  <si>
    <t>SV|98152010|46</t>
  </si>
  <si>
    <t>SV|98152607|14</t>
  </si>
  <si>
    <t>SV|98154811|12</t>
  </si>
  <si>
    <t>SV|98154821|15</t>
  </si>
  <si>
    <t>SV|98154909|12</t>
  </si>
  <si>
    <t>SV|98155250|21</t>
  </si>
  <si>
    <t>SV|98156285|28</t>
  </si>
  <si>
    <t>SV|98157202|12</t>
  </si>
  <si>
    <t>SV|98157589|42</t>
  </si>
  <si>
    <t>SV|98157609|23</t>
  </si>
  <si>
    <t>SV|98157741|35</t>
  </si>
  <si>
    <t>SV|98157859|32</t>
  </si>
  <si>
    <t>SV|98158191|15</t>
  </si>
  <si>
    <t>SV|98158917|11</t>
  </si>
  <si>
    <t>SV|98159803|15</t>
  </si>
  <si>
    <t>SV|98160028|8</t>
  </si>
  <si>
    <t>SV|98160484|27</t>
  </si>
  <si>
    <t>SV|98160525|45</t>
  </si>
  <si>
    <t>SV|98160671|32</t>
  </si>
  <si>
    <t>SV|98160679|15</t>
  </si>
  <si>
    <t>SV|98160898|14</t>
  </si>
  <si>
    <t>SV|98161145|18</t>
  </si>
  <si>
    <t>SV|98161462|47</t>
  </si>
  <si>
    <t>SV|98161660|14</t>
  </si>
  <si>
    <t>SV|98161799|16</t>
  </si>
  <si>
    <t>SV|98161854|13</t>
  </si>
  <si>
    <t>SV|98161997|21</t>
  </si>
  <si>
    <t>SV|98162051|34</t>
  </si>
  <si>
    <t>SV|98162254|27</t>
  </si>
  <si>
    <t>SV|98162409|88</t>
  </si>
  <si>
    <t>SV|98163097|11</t>
  </si>
  <si>
    <t>SV|98165297|21</t>
  </si>
  <si>
    <t>SV|98165329|8</t>
  </si>
  <si>
    <t>SV|98166746|11</t>
  </si>
  <si>
    <t>SV|98167134|46</t>
  </si>
  <si>
    <t>SV|98167672|42</t>
  </si>
  <si>
    <t>SV|98167682|26</t>
  </si>
  <si>
    <t>SV|98167730|15</t>
  </si>
  <si>
    <t>SV|98167869|45</t>
  </si>
  <si>
    <t>SV|98168353|130</t>
  </si>
  <si>
    <t>SV|98168689|31</t>
  </si>
  <si>
    <t>SV|98168770|38</t>
  </si>
  <si>
    <t>SV|98169071|15</t>
  </si>
  <si>
    <t>SV|98169221|54</t>
  </si>
  <si>
    <t>SV|98169917|13</t>
  </si>
  <si>
    <t>SV|98169944|17</t>
  </si>
  <si>
    <t>SV|98169954|25</t>
  </si>
  <si>
    <t>SV|98170052|24</t>
  </si>
  <si>
    <t>SV|98170266|16</t>
  </si>
  <si>
    <t>SV|98170539|41</t>
  </si>
  <si>
    <t>SV|98170956|60</t>
  </si>
  <si>
    <t>SV|98171240|41</t>
  </si>
  <si>
    <t>SV|98171622|19</t>
  </si>
  <si>
    <t>SV|98171794|35</t>
  </si>
  <si>
    <t>SV|98171982|26</t>
  </si>
  <si>
    <t>SV|98173540|20</t>
  </si>
  <si>
    <t>SV|98173853|26</t>
  </si>
  <si>
    <t>SV|98174438|37</t>
  </si>
  <si>
    <t>SV|98174481|57</t>
  </si>
  <si>
    <t>SV|98174823|13</t>
  </si>
  <si>
    <t>SV|98175854|22</t>
  </si>
  <si>
    <t>SV|98176061|35</t>
  </si>
  <si>
    <t>SV|98176904|46</t>
  </si>
  <si>
    <t>SV|98177571|16</t>
  </si>
  <si>
    <t>SV|98178294|37</t>
  </si>
  <si>
    <t>SV|98178304|32</t>
  </si>
  <si>
    <t>SV|98178314|44</t>
  </si>
  <si>
    <t>SV|98178886|44</t>
  </si>
  <si>
    <t>SV|98179523|13</t>
  </si>
  <si>
    <t>SV|98179537|29</t>
  </si>
  <si>
    <t>SV|98179915|36</t>
  </si>
  <si>
    <t>SV|98180646|21</t>
  </si>
  <si>
    <t>SV|98182895|14</t>
  </si>
  <si>
    <t>SV|98183117|37</t>
  </si>
  <si>
    <t>SV|98183692|8</t>
  </si>
  <si>
    <t>SV|98183702|11</t>
  </si>
  <si>
    <t>SV|98183911|20</t>
  </si>
  <si>
    <t>SV|98185321|16</t>
  </si>
  <si>
    <t>SV|98185919|17</t>
  </si>
  <si>
    <t>SV|98186157|47</t>
  </si>
  <si>
    <t>SV|98186965|114</t>
  </si>
  <si>
    <t>SV|98187215|75</t>
  </si>
  <si>
    <t>SV|98187434|13</t>
  </si>
  <si>
    <t>SV|98187470|56</t>
  </si>
  <si>
    <t>SV|98189117|51</t>
  </si>
  <si>
    <t>SV|98189883|16</t>
  </si>
  <si>
    <t>SV|98191692|45</t>
  </si>
  <si>
    <t>SV|98192537|51</t>
  </si>
  <si>
    <t>SV|98193019|10</t>
  </si>
  <si>
    <t>SV|98193030|17</t>
  </si>
  <si>
    <t>SV|98193744|8</t>
  </si>
  <si>
    <t>SV|98194665|23</t>
  </si>
  <si>
    <t>SV|98195259|8</t>
  </si>
  <si>
    <t>SV|98195339|26</t>
  </si>
  <si>
    <t>SV|98195987|46</t>
  </si>
  <si>
    <t>SV|98196732|48</t>
  </si>
  <si>
    <t>SV|98197426|49</t>
  </si>
  <si>
    <t>SV|98197458|15</t>
  </si>
  <si>
    <t>SV|98198034|15</t>
  </si>
  <si>
    <t>SV|98198854|13</t>
  </si>
  <si>
    <t>SV|98200920|28</t>
  </si>
  <si>
    <t>SV|98201660|34</t>
  </si>
  <si>
    <t>SV|98202003|15</t>
  </si>
  <si>
    <t>SV|98204900|20</t>
  </si>
  <si>
    <t>SV|98206405|31</t>
  </si>
  <si>
    <t>SV|98207352|43</t>
  </si>
  <si>
    <t>SV|98207509|41</t>
  </si>
  <si>
    <t>SV|98208576|13</t>
  </si>
  <si>
    <t>SV|98208750|20</t>
  </si>
  <si>
    <t>SV|98209351|33</t>
  </si>
  <si>
    <t>SV|98209982|26</t>
  </si>
  <si>
    <t>SV|98210207|30</t>
  </si>
  <si>
    <t>SV|98211037|31</t>
  </si>
  <si>
    <t>SV|98212552|50</t>
  </si>
  <si>
    <t>SV|98212770|11</t>
  </si>
  <si>
    <t>SV|98213182|19</t>
  </si>
  <si>
    <t>SV|98214638|49</t>
  </si>
  <si>
    <t>SV|98215929|22</t>
  </si>
  <si>
    <t>SV|98217323|12</t>
  </si>
  <si>
    <t>SV|98217648|26</t>
  </si>
  <si>
    <t>SV|98219248|26</t>
  </si>
  <si>
    <t>SV|98219568|16</t>
  </si>
  <si>
    <t>SV|98220749|10</t>
  </si>
  <si>
    <t>SV|98220820|8</t>
  </si>
  <si>
    <t>SV|98221967|21</t>
  </si>
  <si>
    <t>SV|98222812|18</t>
  </si>
  <si>
    <t>SV|98222855|20</t>
  </si>
  <si>
    <t>SV|98222865|20</t>
  </si>
  <si>
    <t>SV|98223361|11</t>
  </si>
  <si>
    <t>SV|98224473|13</t>
  </si>
  <si>
    <t>SV|98224675|12</t>
  </si>
  <si>
    <t>SV|98225441|8</t>
  </si>
  <si>
    <t>SV|98226197|7</t>
  </si>
  <si>
    <t>SV|98226384|48</t>
  </si>
  <si>
    <t>SV|98227006|14</t>
  </si>
  <si>
    <t>SV|98227069|12</t>
  </si>
  <si>
    <t>SV|98227119|11</t>
  </si>
  <si>
    <t>SV|98227606|31</t>
  </si>
  <si>
    <t>SV|98228854|11</t>
  </si>
  <si>
    <t>SV|98229806|10</t>
  </si>
  <si>
    <t>SV|98230234|15</t>
  </si>
  <si>
    <t>SV|98230259|11</t>
  </si>
  <si>
    <t>SV|98230334|15</t>
  </si>
  <si>
    <t>SV|98230909|47</t>
  </si>
  <si>
    <t>SV|98232729|56</t>
  </si>
  <si>
    <t>SV|98233333|8</t>
  </si>
  <si>
    <t>SV|98233343|21</t>
  </si>
  <si>
    <t>SV|98233388|17</t>
  </si>
  <si>
    <t>SV|98234171|12</t>
  </si>
  <si>
    <t>SV|98235372|14</t>
  </si>
  <si>
    <t>SV|98235784|90</t>
  </si>
  <si>
    <t>SV|98236290|19</t>
  </si>
  <si>
    <t>SV|98236300|16</t>
  </si>
  <si>
    <t>SV|98236805|11</t>
  </si>
  <si>
    <t>SV|98237259|71</t>
  </si>
  <si>
    <t>SV|98237521|26</t>
  </si>
  <si>
    <t>SV|98237655|37</t>
  </si>
  <si>
    <t>SV|98237679|9</t>
  </si>
  <si>
    <t>SV|98237905|18</t>
  </si>
  <si>
    <t>SV|98238268|8</t>
  </si>
  <si>
    <t>SV|98238669|36</t>
  </si>
  <si>
    <t>SV|98238679|35</t>
  </si>
  <si>
    <t>SV|98238771|20</t>
  </si>
  <si>
    <t>SV|98239493|14</t>
  </si>
  <si>
    <t>SV|98239550|10</t>
  </si>
  <si>
    <t>SV|98240144|47</t>
  </si>
  <si>
    <t>SV|98240164|25</t>
  </si>
  <si>
    <t>SV|98240170|8</t>
  </si>
  <si>
    <t>SV|98240732|44</t>
  </si>
  <si>
    <t>SV|98240767|21</t>
  </si>
  <si>
    <t>SV|98241303|40</t>
  </si>
  <si>
    <t>SV|98242166|41</t>
  </si>
  <si>
    <t>SV|98242472|8</t>
  </si>
  <si>
    <t>SV|98242482|11</t>
  </si>
  <si>
    <t>SV|98242623|20</t>
  </si>
  <si>
    <t>SV|98244435|48</t>
  </si>
  <si>
    <t>SV|98245238|10</t>
  </si>
  <si>
    <t>SV|98245420|21</t>
  </si>
  <si>
    <t>SV|98246042|22</t>
  </si>
  <si>
    <t>SV|98246215|12</t>
  </si>
  <si>
    <t>SV|98246964|26</t>
  </si>
  <si>
    <t>SV|98247723|18</t>
  </si>
  <si>
    <t>SV|98247772|20</t>
  </si>
  <si>
    <t>SV|98248136|17</t>
  </si>
  <si>
    <t>SV|98248813|56</t>
  </si>
  <si>
    <t>SV|98248978|24</t>
  </si>
  <si>
    <t>SV|98248994|18</t>
  </si>
  <si>
    <t>SV|98249257|38</t>
  </si>
  <si>
    <t>SV|98250210|12</t>
  </si>
  <si>
    <t>SV|98250367|22</t>
  </si>
  <si>
    <t>SV|98250475|8</t>
  </si>
  <si>
    <t>SV|98250616|21</t>
  </si>
  <si>
    <t>SV|98251735|70</t>
  </si>
  <si>
    <t>SV|98252212|80</t>
  </si>
  <si>
    <t>SV|98252761|12</t>
  </si>
  <si>
    <t>SV|98253144|17</t>
  </si>
  <si>
    <t>SV|98253195|11</t>
  </si>
  <si>
    <t>SV|98254134|29</t>
  </si>
  <si>
    <t>SV|98255054|13</t>
  </si>
  <si>
    <t>SV|98255094|12</t>
  </si>
  <si>
    <t>SV|98255365|36</t>
  </si>
  <si>
    <t>SV|98255447|31</t>
  </si>
  <si>
    <t>SV|98255876|31</t>
  </si>
  <si>
    <t>SV|98255921|25</t>
  </si>
  <si>
    <t>SV|98256167|11</t>
  </si>
  <si>
    <t>SV|98256285|22</t>
  </si>
  <si>
    <t>SV|98256413|10</t>
  </si>
  <si>
    <t>SV|98256426|10</t>
  </si>
  <si>
    <t>SV|98256656|11</t>
  </si>
  <si>
    <t>SV|98256666|11</t>
  </si>
  <si>
    <t>SV|98257280|20</t>
  </si>
  <si>
    <t>SV|98258137|7</t>
  </si>
  <si>
    <t>SV|98258244|22</t>
  </si>
  <si>
    <t>SV|98258743|42</t>
  </si>
  <si>
    <t>SV|98259377|39</t>
  </si>
  <si>
    <t>SV|98259806|30</t>
  </si>
  <si>
    <t>SV|98259954|10</t>
  </si>
  <si>
    <t>SV|98260073|36</t>
  </si>
  <si>
    <t>SV|98260352|19</t>
  </si>
  <si>
    <t>SV|98260507|7</t>
  </si>
  <si>
    <t>SV|98262284|11</t>
  </si>
  <si>
    <t>SV|98263261|29</t>
  </si>
  <si>
    <t>SV|98263484|8</t>
  </si>
  <si>
    <t>SV|98263656|20</t>
  </si>
  <si>
    <t>SV|98264087|10</t>
  </si>
  <si>
    <t>SV|98265154|19</t>
  </si>
  <si>
    <t>SV|9826617|146</t>
  </si>
  <si>
    <t>SV|9826624|121</t>
  </si>
  <si>
    <t>SV|98267009|8</t>
  </si>
  <si>
    <t>SV|98267221|26</t>
  </si>
  <si>
    <t>SV|98267257|14</t>
  </si>
  <si>
    <t>SV|98267629|27</t>
  </si>
  <si>
    <t>SV|98267639|8</t>
  </si>
  <si>
    <t>SV|98268353|12</t>
  </si>
  <si>
    <t>SV|98269118|15</t>
  </si>
  <si>
    <t>SV|98272040|12</t>
  </si>
  <si>
    <t>SV|98274083|20</t>
  </si>
  <si>
    <t>SV|98276316|19</t>
  </si>
  <si>
    <t>SV|98276986|33</t>
  </si>
  <si>
    <t>SV|98277959|8</t>
  </si>
  <si>
    <t>SV|98280517|20</t>
  </si>
  <si>
    <t>SV|98281483|8</t>
  </si>
  <si>
    <t>SV|98281580|24</t>
  </si>
  <si>
    <t>SV|98281671|11</t>
  </si>
  <si>
    <t>SV|98281681|8</t>
  </si>
  <si>
    <t>SV|98281691|8</t>
  </si>
  <si>
    <t>SV|98281798|8</t>
  </si>
  <si>
    <t>SV|98281808|33</t>
  </si>
  <si>
    <t>SV|98283873|11</t>
  </si>
  <si>
    <t>SV|98283920|45</t>
  </si>
  <si>
    <t>SV|98284043|8</t>
  </si>
  <si>
    <t>SV|98286497|11</t>
  </si>
  <si>
    <t>SV|98287066|9</t>
  </si>
  <si>
    <t>SV|98288821|12</t>
  </si>
  <si>
    <t>SV|9828934|160</t>
  </si>
  <si>
    <t>SV|98289348|9</t>
  </si>
  <si>
    <t>SV|98290445|14</t>
  </si>
  <si>
    <t>SV|9829108|173</t>
  </si>
  <si>
    <t>SV|98291085|7</t>
  </si>
  <si>
    <t>SV|98291496|10</t>
  </si>
  <si>
    <t>SV|98291534|17</t>
  </si>
  <si>
    <t>SV|98291936|8</t>
  </si>
  <si>
    <t>SV|98292669|10</t>
  </si>
  <si>
    <t>SV|98292769|10</t>
  </si>
  <si>
    <t>SV|98294981|14</t>
  </si>
  <si>
    <t>SV|98295987|10</t>
  </si>
  <si>
    <t>SV|98296746|8</t>
  </si>
  <si>
    <t>SV|98297171|13</t>
  </si>
  <si>
    <t>SV|98297420|21</t>
  </si>
  <si>
    <t>SV|98298018|69</t>
  </si>
  <si>
    <t>SV|98298851|18</t>
  </si>
  <si>
    <t>SV|98304088|25</t>
  </si>
  <si>
    <t>SV|98304165|51</t>
  </si>
  <si>
    <t>SV|98304825|12</t>
  </si>
  <si>
    <t>SV|98304906|30</t>
  </si>
  <si>
    <t>SV|98305142|8</t>
  </si>
  <si>
    <t>SV|98305303|29</t>
  </si>
  <si>
    <t>SV|98307710|47</t>
  </si>
  <si>
    <t>SV|98311897|10</t>
  </si>
  <si>
    <t>SV|98312912|15</t>
  </si>
  <si>
    <t>SV|98313703|11</t>
  </si>
  <si>
    <t>SV|98314235|24</t>
  </si>
  <si>
    <t>SV|98314389|26</t>
  </si>
  <si>
    <t>SV|98315322|16</t>
  </si>
  <si>
    <t>SV|98315704|19</t>
  </si>
  <si>
    <t>SV|98315714|21</t>
  </si>
  <si>
    <t>SV|98316620|14</t>
  </si>
  <si>
    <t>SV|98317237|26</t>
  </si>
  <si>
    <t>SV|98317884|14</t>
  </si>
  <si>
    <t>SV|98317920|29</t>
  </si>
  <si>
    <t>SV|98318049|7</t>
  </si>
  <si>
    <t>SV|98318153|33</t>
  </si>
  <si>
    <t>SV|98318266|21</t>
  </si>
  <si>
    <t>SV|98318910|31</t>
  </si>
  <si>
    <t>SV|98319812|10</t>
  </si>
  <si>
    <t>SV|98320646|25</t>
  </si>
  <si>
    <t>SV|98322549|13</t>
  </si>
  <si>
    <t>SV|98322953|19</t>
  </si>
  <si>
    <t>SV|98323138|13</t>
  </si>
  <si>
    <t>SV|98323200|11</t>
  </si>
  <si>
    <t>SV|98324606|12</t>
  </si>
  <si>
    <t>SV|98325607|25</t>
  </si>
  <si>
    <t>SV|98325613|24</t>
  </si>
  <si>
    <t>SV|9832650|61</t>
  </si>
  <si>
    <t>SV|98326946|30</t>
  </si>
  <si>
    <t>SV|98326956|11</t>
  </si>
  <si>
    <t>SV|98327646|14</t>
  </si>
  <si>
    <t>SV|98327718|11</t>
  </si>
  <si>
    <t>SV|98328075|10</t>
  </si>
  <si>
    <t>SV|98328444|14</t>
  </si>
  <si>
    <t>SV|98328777|9</t>
  </si>
  <si>
    <t>SV|98329169|8</t>
  </si>
  <si>
    <t>SV|98329288|44</t>
  </si>
  <si>
    <t>SV|98329720|14</t>
  </si>
  <si>
    <t>SV|98330347|14</t>
  </si>
  <si>
    <t>SV|98331100|20</t>
  </si>
  <si>
    <t>SV|98331555|10</t>
  </si>
  <si>
    <t>SV|98331631|21</t>
  </si>
  <si>
    <t>SV|98331844|37</t>
  </si>
  <si>
    <t>SV|98332912|29</t>
  </si>
  <si>
    <t>SV|98333923|8</t>
  </si>
  <si>
    <t>SV|98334038|10</t>
  </si>
  <si>
    <t>SV|98334537|22</t>
  </si>
  <si>
    <t>SV|98335309|19</t>
  </si>
  <si>
    <t>SV|98335721|10</t>
  </si>
  <si>
    <t>SV|98336336|26</t>
  </si>
  <si>
    <t>SV|98336626|11</t>
  </si>
  <si>
    <t>SV|98337326|12</t>
  </si>
  <si>
    <t>SV|98337870|9</t>
  </si>
  <si>
    <t>SV|98337914|37</t>
  </si>
  <si>
    <t>SV|98337923|33</t>
  </si>
  <si>
    <t>SV|98338115|26</t>
  </si>
  <si>
    <t>SV|98338211|23</t>
  </si>
  <si>
    <t>SV|98340502|14</t>
  </si>
  <si>
    <t>SV|98341971|15</t>
  </si>
  <si>
    <t>SV|98342111|27</t>
  </si>
  <si>
    <t>SV|98343933|10</t>
  </si>
  <si>
    <t>SV|98345314|29</t>
  </si>
  <si>
    <t>SV|98345960|8</t>
  </si>
  <si>
    <t>SV|98346797|19</t>
  </si>
  <si>
    <t>SV|98346997|26</t>
  </si>
  <si>
    <t>SV|98347227|21</t>
  </si>
  <si>
    <t>SV|98347635|37</t>
  </si>
  <si>
    <t>SV|98348092|8</t>
  </si>
  <si>
    <t>SV|98348390|15</t>
  </si>
  <si>
    <t>SV|98349770|11</t>
  </si>
  <si>
    <t>SV|98350015|8</t>
  </si>
  <si>
    <t>SV|98350378|8</t>
  </si>
  <si>
    <t>SV|98351244|23</t>
  </si>
  <si>
    <t>SV|98351305|37</t>
  </si>
  <si>
    <t>SV|98353971|13</t>
  </si>
  <si>
    <t>SV|98354322|12</t>
  </si>
  <si>
    <t>SV|98354754|11</t>
  </si>
  <si>
    <t>SV|98355779|15</t>
  </si>
  <si>
    <t>SV|98356348|7</t>
  </si>
  <si>
    <t>SV|98357119|24</t>
  </si>
  <si>
    <t>SV|98358431|18</t>
  </si>
  <si>
    <t>SV|98358501|10</t>
  </si>
  <si>
    <t>SV|98360143|8</t>
  </si>
  <si>
    <t>SV|98361604|31</t>
  </si>
  <si>
    <t>SV|98362600|12</t>
  </si>
  <si>
    <t>SV|98364866|8</t>
  </si>
  <si>
    <t>SV|98364876|23</t>
  </si>
  <si>
    <t>SV|98365105|8</t>
  </si>
  <si>
    <t>SV|98365341|9</t>
  </si>
  <si>
    <t>SV|98365391|11</t>
  </si>
  <si>
    <t>SV|98365555|33</t>
  </si>
  <si>
    <t>SV|98365941|8</t>
  </si>
  <si>
    <t>SV|98366019|9</t>
  </si>
  <si>
    <t>SV|98366644|8</t>
  </si>
  <si>
    <t>SV|98366859|10</t>
  </si>
  <si>
    <t>SV|98367180|11</t>
  </si>
  <si>
    <t>SV|98367317|31</t>
  </si>
  <si>
    <t>SV|98367416|10</t>
  </si>
  <si>
    <t>SV|98371166|7</t>
  </si>
  <si>
    <t>SV|98371351|11</t>
  </si>
  <si>
    <t>SV|98371411|14</t>
  </si>
  <si>
    <t>SV|98374226|13</t>
  </si>
  <si>
    <t>SV|98374367|9</t>
  </si>
  <si>
    <t>SV|98375838|15</t>
  </si>
  <si>
    <t>SV|98378354|12</t>
  </si>
  <si>
    <t>SV|98378521|15</t>
  </si>
  <si>
    <t>SV|98379981|8</t>
  </si>
  <si>
    <t>SV|98380488|23</t>
  </si>
  <si>
    <t>SV|9838178|104</t>
  </si>
  <si>
    <t>SV|98382414|8</t>
  </si>
  <si>
    <t>SV|98383265|30</t>
  </si>
  <si>
    <t>SV|98384376|15</t>
  </si>
  <si>
    <t>SV|98384607|10</t>
  </si>
  <si>
    <t>SV|98386010|7</t>
  </si>
  <si>
    <t>SV|98386702|10</t>
  </si>
  <si>
    <t>SV|98387768|11</t>
  </si>
  <si>
    <t>SV|98388426|14</t>
  </si>
  <si>
    <t>SV|98388572|35</t>
  </si>
  <si>
    <t>SV|98388707|22</t>
  </si>
  <si>
    <t>SV|98388717|10</t>
  </si>
  <si>
    <t>SV|98388727|11</t>
  </si>
  <si>
    <t>SV|98388976|15</t>
  </si>
  <si>
    <t>SV|98389962|14</t>
  </si>
  <si>
    <t>SV|98391392|18</t>
  </si>
  <si>
    <t>SV|98393165|10</t>
  </si>
  <si>
    <t>SV|98394473|8</t>
  </si>
  <si>
    <t>SV|98394943|39</t>
  </si>
  <si>
    <t>SV|98396188|8</t>
  </si>
  <si>
    <t>SV|98396469|32</t>
  </si>
  <si>
    <t>SV|98397073|7</t>
  </si>
  <si>
    <t>SV|98398220|15</t>
  </si>
  <si>
    <t>SV|98398413|13</t>
  </si>
  <si>
    <t>SV|98398961|26</t>
  </si>
  <si>
    <t>SV|98399005|8</t>
  </si>
  <si>
    <t>SV|98399640|14</t>
  </si>
  <si>
    <t>SV|98400086|9</t>
  </si>
  <si>
    <t>SV|98400210|14</t>
  </si>
  <si>
    <t>SV|98400273|16</t>
  </si>
  <si>
    <t>SV|98401529|27</t>
  </si>
  <si>
    <t>SV|98404766|9</t>
  </si>
  <si>
    <t>SV|98406168|12</t>
  </si>
  <si>
    <t>SV|98407715|13</t>
  </si>
  <si>
    <t>SV|98407727|22</t>
  </si>
  <si>
    <t>SV|98409975|10</t>
  </si>
  <si>
    <t>SV|98411701|15</t>
  </si>
  <si>
    <t>SV|98411824|12</t>
  </si>
  <si>
    <t>SV|98412449|8</t>
  </si>
  <si>
    <t>SV|98413202|8</t>
  </si>
  <si>
    <t>SV|98413312|10</t>
  </si>
  <si>
    <t>SV|98413342|16</t>
  </si>
  <si>
    <t>SV|98413372|14</t>
  </si>
  <si>
    <t>SV|98413599|10</t>
  </si>
  <si>
    <t>SV|98414029|29</t>
  </si>
  <si>
    <t>SV|98414101|24</t>
  </si>
  <si>
    <t>SV|98415255|14</t>
  </si>
  <si>
    <t>SV|98415354|11</t>
  </si>
  <si>
    <t>SV|98416650|14</t>
  </si>
  <si>
    <t>SV|98417264|15</t>
  </si>
  <si>
    <t>SV|98417339|8</t>
  </si>
  <si>
    <t>SV|98417476|31</t>
  </si>
  <si>
    <t>SV|98418102|8</t>
  </si>
  <si>
    <t>SV|98418108|37</t>
  </si>
  <si>
    <t>SV|98418948|32</t>
  </si>
  <si>
    <t>SV|98419621|12</t>
  </si>
  <si>
    <t>SV|98419870|10</t>
  </si>
  <si>
    <t>SV|98419954|22</t>
  </si>
  <si>
    <t>SV|98422093|10</t>
  </si>
  <si>
    <t>SV|98422282|8</t>
  </si>
  <si>
    <t>SV|98422307|9</t>
  </si>
  <si>
    <t>SV|98422546|29</t>
  </si>
  <si>
    <t>SV|98422547|12</t>
  </si>
  <si>
    <t>SV|98422846|15</t>
  </si>
  <si>
    <t>SV|98423048|10</t>
  </si>
  <si>
    <t>SV|98423611|8</t>
  </si>
  <si>
    <t>SV|98423748|11</t>
  </si>
  <si>
    <t>SV|98423961|13</t>
  </si>
  <si>
    <t>SV|98424905|10</t>
  </si>
  <si>
    <t>SV|98425236|29</t>
  </si>
  <si>
    <t>SV|98426259|14</t>
  </si>
  <si>
    <t>SV|98428834|7</t>
  </si>
  <si>
    <t>SV|98430002|7</t>
  </si>
  <si>
    <t>SV|98430154|8</t>
  </si>
  <si>
    <t>SV|98430164|10</t>
  </si>
  <si>
    <t>SV|98431047|13</t>
  </si>
  <si>
    <t>SV|98431506|12</t>
  </si>
  <si>
    <t>SV|98431885|10</t>
  </si>
  <si>
    <t>SV|98432080|7</t>
  </si>
  <si>
    <t>SV|98434677|7</t>
  </si>
  <si>
    <t>SV|98434792|8</t>
  </si>
  <si>
    <t>SV|98435605|35</t>
  </si>
  <si>
    <t>SV|98436448|24</t>
  </si>
  <si>
    <t>SV|98436468|40</t>
  </si>
  <si>
    <t>SV|98437578|9</t>
  </si>
  <si>
    <t>SV|98438318|15</t>
  </si>
  <si>
    <t>SV|98438558|24</t>
  </si>
  <si>
    <t>SV|98439343|16</t>
  </si>
  <si>
    <t>SV|98439412|15</t>
  </si>
  <si>
    <t>SV|98439850|14</t>
  </si>
  <si>
    <t>SV|98439890|14</t>
  </si>
  <si>
    <t>SV|98440208|16</t>
  </si>
  <si>
    <t>SV|98440446|9</t>
  </si>
  <si>
    <t>SV|98440793|13</t>
  </si>
  <si>
    <t>SV|98441337|23</t>
  </si>
  <si>
    <t>SV|98442083|29</t>
  </si>
  <si>
    <t>SV|98443896|10</t>
  </si>
  <si>
    <t>SV|98444455|9</t>
  </si>
  <si>
    <t>SV|98446461|10</t>
  </si>
  <si>
    <t>SV|98448319|10</t>
  </si>
  <si>
    <t>SV|98448395|17</t>
  </si>
  <si>
    <t>SV|98448546|13</t>
  </si>
  <si>
    <t>SV|98450690|22</t>
  </si>
  <si>
    <t>SV|98450895|10</t>
  </si>
  <si>
    <t>SV|98450917|16</t>
  </si>
  <si>
    <t>SV|98451193|8</t>
  </si>
  <si>
    <t>SV|98452219|21</t>
  </si>
  <si>
    <t>SV|98453737|12</t>
  </si>
  <si>
    <t>SV|98453929|27</t>
  </si>
  <si>
    <t>SV|98454227|13</t>
  </si>
  <si>
    <t>SV|98455048|8</t>
  </si>
  <si>
    <t>SV|98455142|10</t>
  </si>
  <si>
    <t>SV|98455666|9</t>
  </si>
  <si>
    <t>SV|98455676|8</t>
  </si>
  <si>
    <t>SV|98455947|18</t>
  </si>
  <si>
    <t>SV|98457020|15</t>
  </si>
  <si>
    <t>SV|98457040|37</t>
  </si>
  <si>
    <t>SV|98458612|33</t>
  </si>
  <si>
    <t>SV|98461885|10</t>
  </si>
  <si>
    <t>SV|98462458|8</t>
  </si>
  <si>
    <t>SV|98462827|32</t>
  </si>
  <si>
    <t>SV|98464159|10</t>
  </si>
  <si>
    <t>SV|98464610|16</t>
  </si>
  <si>
    <t>SV|98465570|7</t>
  </si>
  <si>
    <t>SV|98466819|15</t>
  </si>
  <si>
    <t>SV|98467304|17</t>
  </si>
  <si>
    <t>SV|98467515|26</t>
  </si>
  <si>
    <t>SV|98468904|9</t>
  </si>
  <si>
    <t>SV|98469093|39</t>
  </si>
  <si>
    <t>SV|98470361|15</t>
  </si>
  <si>
    <t>SV|98470907|40</t>
  </si>
  <si>
    <t>SV|98472224|39</t>
  </si>
  <si>
    <t>SV|98472813|10</t>
  </si>
  <si>
    <t>SV|98473766|15</t>
  </si>
  <si>
    <t>SV|98473849|32</t>
  </si>
  <si>
    <t>SV|9847553|173</t>
  </si>
  <si>
    <t>SV|98476008|11</t>
  </si>
  <si>
    <t>SV|98476351|12</t>
  </si>
  <si>
    <t>SV|98477988|33</t>
  </si>
  <si>
    <t>SV|98479344|7</t>
  </si>
  <si>
    <t>SV|98480893|17</t>
  </si>
  <si>
    <t>SV|98481541|12</t>
  </si>
  <si>
    <t>SV|98482168|8</t>
  </si>
  <si>
    <t>SV|98488067|10</t>
  </si>
  <si>
    <t>SV|98488767|10</t>
  </si>
  <si>
    <t>SV|98488785|13</t>
  </si>
  <si>
    <t>SV|98490900|8</t>
  </si>
  <si>
    <t>SV|98491158|8</t>
  </si>
  <si>
    <t>SV|98492636|9</t>
  </si>
  <si>
    <t>SV|98492809|10</t>
  </si>
  <si>
    <t>SV|98493736|18</t>
  </si>
  <si>
    <t>SV|98493746|15</t>
  </si>
  <si>
    <t>SV|9849426|112</t>
  </si>
  <si>
    <t>SV|98494696|7</t>
  </si>
  <si>
    <t>SV|98495347|11</t>
  </si>
  <si>
    <t>SV|98498827|9</t>
  </si>
  <si>
    <t>SV|98499988|14</t>
  </si>
  <si>
    <t>SV|98501248|5</t>
  </si>
  <si>
    <t>SV|9850368|81</t>
  </si>
  <si>
    <t>SV|98504393|6</t>
  </si>
  <si>
    <t>SV|98504734|10</t>
  </si>
  <si>
    <t>SV|98505324|8</t>
  </si>
  <si>
    <t>SV|98507537|7</t>
  </si>
  <si>
    <t>SV|98507650|11</t>
  </si>
  <si>
    <t>SV|98507816|7</t>
  </si>
  <si>
    <t>SV|98508565|8</t>
  </si>
  <si>
    <t>SV|98509177|5</t>
  </si>
  <si>
    <t>SV|98509238|11</t>
  </si>
  <si>
    <t>SV|98510559|11</t>
  </si>
  <si>
    <t>SV|98511731|11</t>
  </si>
  <si>
    <t>SV|98512589|17</t>
  </si>
  <si>
    <t>SV|98515573|10</t>
  </si>
  <si>
    <t>SV|98517143|6</t>
  </si>
  <si>
    <t>SV|98517868|9</t>
  </si>
  <si>
    <t>SV|98518303|10</t>
  </si>
  <si>
    <t>SV|98518409|8</t>
  </si>
  <si>
    <t>SV|98519401|7</t>
  </si>
  <si>
    <t>SV|98519645|13</t>
  </si>
  <si>
    <t>SV|98523328|13</t>
  </si>
  <si>
    <t>SV|98523366|15</t>
  </si>
  <si>
    <t>SV|98523443|8</t>
  </si>
  <si>
    <t>SV|98523543|11</t>
  </si>
  <si>
    <t>SV|98524087|8</t>
  </si>
  <si>
    <t>SV|98525084|10</t>
  </si>
  <si>
    <t>SV|98528203|14</t>
  </si>
  <si>
    <t>SV|98530074|13</t>
  </si>
  <si>
    <t>SV|98532101|17</t>
  </si>
  <si>
    <t>SV|98532396|11</t>
  </si>
  <si>
    <t>SV|98540389|6</t>
  </si>
  <si>
    <t>SV|98551709|7</t>
  </si>
  <si>
    <t>SV|9859354|122</t>
  </si>
  <si>
    <t>SV|9867064|140</t>
  </si>
  <si>
    <t>SV|986783|133</t>
  </si>
  <si>
    <t>SV|9868422|142</t>
  </si>
  <si>
    <t>SV|9874314|89</t>
  </si>
  <si>
    <t>SV|9877648|120</t>
  </si>
  <si>
    <t>SV|9883359|110</t>
  </si>
  <si>
    <t>SV|9884080|82</t>
  </si>
  <si>
    <t>SV|9886216|85</t>
  </si>
  <si>
    <t>SV|9889318|88</t>
  </si>
  <si>
    <t>SV|9892202|215</t>
  </si>
  <si>
    <t>SV|9899635|74</t>
  </si>
  <si>
    <t>TR|1121543|112</t>
  </si>
  <si>
    <t>UV|104335|76</t>
  </si>
  <si>
    <t>UV|208164|55</t>
  </si>
  <si>
    <t>UV|2178949|191</t>
  </si>
  <si>
    <t>UV|2361900|15</t>
  </si>
  <si>
    <t>UV|2362002|13</t>
  </si>
  <si>
    <t>UV|2514822|146</t>
  </si>
  <si>
    <t>UV|2602107|147</t>
  </si>
  <si>
    <t>UV|2796457|66</t>
  </si>
  <si>
    <t>UV|2918443|69</t>
  </si>
  <si>
    <t>UV|311746|70</t>
  </si>
  <si>
    <t>UV|3344123|100</t>
  </si>
  <si>
    <t>UV|349453|158</t>
  </si>
  <si>
    <t>UV|355887|68</t>
  </si>
  <si>
    <t>UV|4174277|62</t>
  </si>
  <si>
    <t>UV|4358969|10</t>
  </si>
  <si>
    <t>UV|4511369|110</t>
  </si>
  <si>
    <t>UV|4539049|183</t>
  </si>
  <si>
    <t>UV|5530382|20</t>
  </si>
  <si>
    <t>UV|591407|147</t>
  </si>
  <si>
    <t>UV|6043642|63</t>
  </si>
  <si>
    <t>UV|622153|139</t>
  </si>
  <si>
    <t>UV|6319599|14</t>
  </si>
  <si>
    <t>UV|6637243|81</t>
  </si>
  <si>
    <t>UV|673648|19</t>
  </si>
  <si>
    <t>UV|6875750|15</t>
  </si>
  <si>
    <t>UV|697532|144</t>
  </si>
  <si>
    <t>UV|7013052|74</t>
  </si>
  <si>
    <t>UV|7118139|28</t>
  </si>
  <si>
    <t>UV|7645735|81</t>
  </si>
  <si>
    <t>UV|7677815|71</t>
  </si>
  <si>
    <t>UV|8895079|28</t>
  </si>
  <si>
    <t>UV|9113112|104</t>
  </si>
  <si>
    <t>UV|9613438|16</t>
  </si>
  <si>
    <t>UV|9691567|30</t>
  </si>
  <si>
    <t>AS|1118015|240</t>
  </si>
  <si>
    <t>OPAG 23.09.</t>
  </si>
  <si>
    <t>LV 458 Einträge in der Vorgangsdatenba</t>
  </si>
  <si>
    <t>458 Einträge in der Vorgangsdatenba</t>
  </si>
  <si>
    <t>DA 39 Telefonnotiz</t>
  </si>
  <si>
    <t>LV 937 GWG Daten PAE durch Dritte</t>
  </si>
  <si>
    <t>937 GWG Daten PAE durch Dritte</t>
  </si>
  <si>
    <t>LV 481 Abtretung</t>
  </si>
  <si>
    <t>481 Abtretung</t>
  </si>
  <si>
    <t>KV 6091 Namensänderung</t>
  </si>
  <si>
    <t>6091 Namensänderung</t>
  </si>
  <si>
    <t>SV 6 Widerruf Anpassung aus SE</t>
  </si>
  <si>
    <t>6 Widerruf Anpassung aus SE</t>
  </si>
  <si>
    <t>KV 6023 Beitragszahlung</t>
  </si>
  <si>
    <t>6023 Beitragszahlung</t>
  </si>
  <si>
    <t>KV|204570138|5122|485480464|1</t>
  </si>
  <si>
    <t>KV|204383311|1010|485480443|1</t>
  </si>
  <si>
    <t>KV|47986815|2320|485479741|1</t>
  </si>
  <si>
    <t>KV|45926334|1690|485479659|1</t>
  </si>
  <si>
    <t>KV|44416964|697|485479571|1</t>
  </si>
  <si>
    <t>KV|218321742|2144|485478092|1</t>
  </si>
  <si>
    <t>LV|450051672|127|485473616|1</t>
  </si>
  <si>
    <t>LV|432241323|55|485473329|1</t>
  </si>
  <si>
    <t>SV|98466015|13|485473195|1</t>
  </si>
  <si>
    <t>LV|431905352|256|485473135|1</t>
  </si>
  <si>
    <t>LV|431747144|149|485473104|1</t>
  </si>
  <si>
    <t>SV|97886232|55|485472014|1</t>
  </si>
  <si>
    <t>SV|97133502|54|485470246|1</t>
  </si>
  <si>
    <t>LV|9786468|174|485470165|1</t>
  </si>
  <si>
    <t>LV|9612704|119|485470072|1</t>
  </si>
  <si>
    <t>LV|9340031|173|485469839|1</t>
  </si>
  <si>
    <t>LV|9182733|57|485469754|1</t>
  </si>
  <si>
    <t>LV|9027573|349|485469703|1</t>
  </si>
  <si>
    <t>LV|8760648|170|485469480|1</t>
  </si>
  <si>
    <t>LV|8734465|146|485469471|1</t>
  </si>
  <si>
    <t>KR|74617406|16|485469418|1</t>
  </si>
  <si>
    <t>SV|96544855|51|485468532|1</t>
  </si>
  <si>
    <t>SV|96464900|90|485468489|1</t>
  </si>
  <si>
    <t>SV|96375591|75|485468456|1</t>
  </si>
  <si>
    <t>SV|95938791|274|485467673|1</t>
  </si>
  <si>
    <t>SV|95838118|236|485467643|1</t>
  </si>
  <si>
    <t>SV|95438334|78|485467001|1</t>
  </si>
  <si>
    <t>SV|95131524|127|485466677|1</t>
  </si>
  <si>
    <t>LF|71267233|47|485466635|1</t>
  </si>
  <si>
    <t>SV|94545570|121|485465901|1</t>
  </si>
  <si>
    <t>KR|72935615|293|485465771|1</t>
  </si>
  <si>
    <t>KR|72479368|149|485465578|1</t>
  </si>
  <si>
    <t>SV|92741328|116|485464660|1</t>
  </si>
  <si>
    <t>LF|70550714|124|485464579|1</t>
  </si>
  <si>
    <t>KR|15595087|40|485464396|1</t>
  </si>
  <si>
    <t>LF|70236101|62|485464066|1</t>
  </si>
  <si>
    <t>KV|340046205|132|485463083|2</t>
  </si>
  <si>
    <t>KV|340046205|132|485463083|1</t>
  </si>
  <si>
    <t>SV|75666657|68|485463060|1</t>
  </si>
  <si>
    <t>LF|60144738|82|485462492|1</t>
  </si>
  <si>
    <t>SV|75535793|100|485462430|1</t>
  </si>
  <si>
    <t>SV|75474049|31|485462275|1</t>
  </si>
  <si>
    <t>SV|75194333|99|485461570|1</t>
  </si>
  <si>
    <t>SV|75194265|192|485461568|1</t>
  </si>
  <si>
    <t>SV|75194264|130|485461565|1</t>
  </si>
  <si>
    <t>SV|75194261|141|485461562|1</t>
  </si>
  <si>
    <t>SV|75026681|153|485461204|1</t>
  </si>
  <si>
    <t>SV|74717391|48|485460637|1</t>
  </si>
  <si>
    <t>HA|6292683|124|485460269|1</t>
  </si>
  <si>
    <t>DA|6013055|51|485459302|1</t>
  </si>
  <si>
    <t>DA|5468006|111|485459301|1</t>
  </si>
  <si>
    <t>SV|73501491|106|485459119|1</t>
  </si>
  <si>
    <t>DA|844118|128|485458897|1</t>
  </si>
  <si>
    <t>SV|73083331|68|485458793|1</t>
  </si>
  <si>
    <t>SV|72851108|157|485458644|1</t>
  </si>
  <si>
    <t>SV|72637909|48|485458505|1</t>
  </si>
  <si>
    <t>SV|72533017|322|485458331|1</t>
  </si>
  <si>
    <t>LV|480808048|154|485458314|1</t>
  </si>
  <si>
    <t>KV|322593304|136|485456438|1</t>
  </si>
  <si>
    <t>KV|322593304|136|485456438|2</t>
  </si>
  <si>
    <t>KV|329515171|299|485449463|1</t>
  </si>
  <si>
    <t>KV|347709501|10|485449456|1</t>
  </si>
  <si>
    <t>KV|347709501|10|485449456|2</t>
  </si>
  <si>
    <t>KV|346588557|75|485449410|2</t>
  </si>
  <si>
    <t>KV|346588557|75|485449410|1</t>
  </si>
  <si>
    <t>KV|303365791|175|485449402|1</t>
  </si>
  <si>
    <t>KV|303365791|175|485449402|2</t>
  </si>
  <si>
    <t>KV|225354451|2672|485448560|2</t>
  </si>
  <si>
    <t>KV|225354451|2672|485448560|1</t>
  </si>
  <si>
    <t>KV|333545018|69|485447928|1</t>
  </si>
  <si>
    <t>KV|224065596|116|485445125|2</t>
  </si>
  <si>
    <t>KV|224065596|116|485445125|1</t>
  </si>
  <si>
    <t>KV|225195868|219|485445049|2</t>
  </si>
  <si>
    <t>KV|225195868|219|485445049|1</t>
  </si>
  <si>
    <t>KV|316631474|221|485442586|3</t>
  </si>
  <si>
    <t>KV|316631474|221|485442586|2</t>
  </si>
  <si>
    <t>KV|316631474|221|485442586|1</t>
  </si>
  <si>
    <t>KV|343397365|73|485442241|1</t>
  </si>
  <si>
    <t>KV|343397365|73|485442241|2</t>
  </si>
  <si>
    <t>KV|305880596|184|485441366|1</t>
  </si>
  <si>
    <t>KV|305880596|184|485441366|2</t>
  </si>
  <si>
    <t>KV|307011722|579|485440929|1</t>
  </si>
  <si>
    <t>KV|307011722|579|485440929|2</t>
  </si>
  <si>
    <t>KV|342405113|69|485440271|1</t>
  </si>
  <si>
    <t>KV|342405113|69|485440271|2</t>
  </si>
  <si>
    <t>LV|431569689|102|485425680|1</t>
  </si>
  <si>
    <t>LV|9704564|93|485425249|1</t>
  </si>
  <si>
    <t>SV|96775740|52|485423381|1</t>
  </si>
  <si>
    <t>SV|96775740|52|485422851|1</t>
  </si>
  <si>
    <t>LF|70235815|186|485416682|2</t>
  </si>
  <si>
    <t>SV|94900369|52|485415182|2</t>
  </si>
  <si>
    <t>SV|94900369|52|485415182|1</t>
  </si>
  <si>
    <t>SV|74659285|140|485415181|1</t>
  </si>
  <si>
    <t>KR|74472545|164|485414649|1</t>
  </si>
  <si>
    <t>SV|98450690|22|485414644|1</t>
  </si>
  <si>
    <t>SV|97078458|69|485414586|2</t>
  </si>
  <si>
    <t>SV|97078458|69|485414586|1</t>
  </si>
  <si>
    <t>LF|70235815|186|485413751|1</t>
  </si>
  <si>
    <t>SV|96945076|66|485413666|1</t>
  </si>
  <si>
    <t>SV|96775740|52|485411487|2</t>
  </si>
  <si>
    <t>SV|96643067|31|485411487|1</t>
  </si>
  <si>
    <t>SV|96781745|43|485411487|4</t>
  </si>
  <si>
    <t>SV|96780154|38|485411487|3</t>
  </si>
  <si>
    <t>KR|74004488|73|485410783|1</t>
  </si>
  <si>
    <t>LF|71066168|21|485409847|1</t>
  </si>
  <si>
    <t>SV|96573559|121|485408003|1</t>
  </si>
  <si>
    <t>SV|70285074|171|485407195|1</t>
  </si>
  <si>
    <t>SV|94941654|175|485403465|1</t>
  </si>
  <si>
    <t>SV|93089620|129|485400667|1</t>
  </si>
  <si>
    <t>DA|1045406|144|485398504|1</t>
  </si>
  <si>
    <t>SV|95289154|224|485394979|1</t>
  </si>
  <si>
    <t>SV|75554321|107|485390731|1</t>
  </si>
  <si>
    <t>SV|97928602|37|485389790|6</t>
  </si>
  <si>
    <t>SV|97542000|58|485389790|5</t>
  </si>
  <si>
    <t>SV|93675961|133|485389790|1</t>
  </si>
  <si>
    <t>SV|97515481|67|485389790|4</t>
  </si>
  <si>
    <t>SV|94583609|74|485389790|3</t>
  </si>
  <si>
    <t>SV|93682443|129|485389790|2</t>
  </si>
  <si>
    <t>KV|269887376|1903|485364172|1</t>
  </si>
  <si>
    <t>KV|302323912|1326|485363689|2</t>
  </si>
  <si>
    <t>KV|302323912|1326|485363689|1</t>
  </si>
  <si>
    <t>KV|325142044|539|485356107|1</t>
  </si>
  <si>
    <t>KV|325142044|539|485356107|2</t>
  </si>
  <si>
    <t>KV|215368977|490|485351081|2</t>
  </si>
  <si>
    <t>KV|215368977|490|485351081|1</t>
  </si>
  <si>
    <t>KV|304135463|572|485350534|2</t>
  </si>
  <si>
    <t>KV|304135463|572|485350534|1</t>
  </si>
  <si>
    <t>KV|317052508|914|485350145|1</t>
  </si>
  <si>
    <t>KV|317052508|914|485350145|2</t>
  </si>
  <si>
    <t>KV|339870654|213|485342888|1</t>
  </si>
  <si>
    <t>KV|325241042|342|485342700|1</t>
  </si>
  <si>
    <t>KV|44157741|898|485342240|6</t>
  </si>
  <si>
    <t>KV|44157741|898|485342240|5</t>
  </si>
  <si>
    <t>KV|60897832|1936|485342132|1</t>
  </si>
  <si>
    <t>KV|317092645|249|485342045|5</t>
  </si>
  <si>
    <t>KV|322050394|528|485341990|1</t>
  </si>
  <si>
    <t>KV|48735732|1047|485341979|1</t>
  </si>
  <si>
    <t>KV|342130130|1643|485341707|1</t>
  </si>
  <si>
    <t>KV|342130130|1643|485341707|2</t>
  </si>
  <si>
    <t>KV|44402956|158|485341609|1</t>
  </si>
  <si>
    <t>KV|209568395|1898|485341580|3</t>
  </si>
  <si>
    <t>KV|209568395|1898|485341580|1</t>
  </si>
  <si>
    <t>KV|209568395|1898|485341580|4</t>
  </si>
  <si>
    <t>KV|209568395|1898|485341580|2</t>
  </si>
  <si>
    <t>KV|327464472|90|485341392|1</t>
  </si>
  <si>
    <t>KV|327464472|90|485341392|2</t>
  </si>
  <si>
    <t>KV|327464472|90|485341392|4</t>
  </si>
  <si>
    <t>KV|327464472|90|485341392|3</t>
  </si>
  <si>
    <t>KV|225294297|766|485341388|3</t>
  </si>
  <si>
    <t>KV|225294297|766|485341388|1</t>
  </si>
  <si>
    <t>KV|225294297|766|485341388|2</t>
  </si>
  <si>
    <t>KV|225294297|766|485341388|4</t>
  </si>
  <si>
    <t>KV|336086278|233|485340829|2</t>
  </si>
  <si>
    <t>KV|336086278|233|485340829|1</t>
  </si>
  <si>
    <t>KV|226556155|544|485340788|1</t>
  </si>
  <si>
    <t>KV|226556155|544|485340788|3</t>
  </si>
  <si>
    <t>KV|226556155|544|485340788|2</t>
  </si>
  <si>
    <t>KV|228903650|5973|485339268|2</t>
  </si>
  <si>
    <t>KV|228903650|5973|485339268|1</t>
  </si>
  <si>
    <t>KV|309192953|2840|485339155|2</t>
  </si>
  <si>
    <t>KV|309192953|2840|485339155|1</t>
  </si>
  <si>
    <t>KV|341947295|268|485338615|1</t>
  </si>
  <si>
    <t>KV|341947295|268|485338615|2</t>
  </si>
  <si>
    <t>KV|228417594|6494|485338443|1</t>
  </si>
  <si>
    <t>KV|228417594|6494|485338443|3</t>
  </si>
  <si>
    <t>KV|228417594|6494|485338443|2</t>
  </si>
  <si>
    <t>KV|231988780|114|485338154|1</t>
  </si>
  <si>
    <t>KV|231988780|114|485338154|2</t>
  </si>
  <si>
    <t>KV|339205278|39|485337971|1</t>
  </si>
  <si>
    <t>KV|339205278|39|485337971|2</t>
  </si>
  <si>
    <t>KV|325066348|30|485337936|1</t>
  </si>
  <si>
    <t>KV|325066348|30|485337936|2</t>
  </si>
  <si>
    <t>KV|307011722|576|485337926|1</t>
  </si>
  <si>
    <t>KV|307011722|576|485337926|2</t>
  </si>
  <si>
    <t>KV|329509686|136|485337850|2</t>
  </si>
  <si>
    <t>KV|329509686|136|485337850|1</t>
  </si>
  <si>
    <t>KV|322180530|2628|485337789|1</t>
  </si>
  <si>
    <t>KV|334787465|104|485337316|1</t>
  </si>
  <si>
    <t>KV|347709420|22|485337082|1</t>
  </si>
  <si>
    <t>KV|347709420|22|485337082|2</t>
  </si>
  <si>
    <t>KV|215427965|18742|485336648|1</t>
  </si>
  <si>
    <t>KV|324060435|300|485336534|5</t>
  </si>
  <si>
    <t>KV|222282131|6069|485336311|1</t>
  </si>
  <si>
    <t>KV|222282131|6069|485336311|2</t>
  </si>
  <si>
    <t>KV|222282131|6069|485336311|3</t>
  </si>
  <si>
    <t>KV|209348948|658|485336277|2</t>
  </si>
  <si>
    <t>KV|209348948|658|485336277|1</t>
  </si>
  <si>
    <t>KV|6037584|4594|485336234|2</t>
  </si>
  <si>
    <t>KV|6037584|4594|485336234|1</t>
  </si>
  <si>
    <t>KV|6037584|4594|485336234|3</t>
  </si>
  <si>
    <t>KV|304135463|575|485335900|2</t>
  </si>
  <si>
    <t>KV|304135463|575|485335900|1</t>
  </si>
  <si>
    <t>KV|250752674|1878|485335870|1</t>
  </si>
  <si>
    <t>KV|250752674|1878|485335870|2</t>
  </si>
  <si>
    <t>KV|223777606|83|485335828|2</t>
  </si>
  <si>
    <t>KV|223777606|83|485335828|1</t>
  </si>
  <si>
    <t>KV|338533034|238|485335553|1</t>
  </si>
  <si>
    <t>SV|96705349|74|485333356|3</t>
  </si>
  <si>
    <t>SV|96693182|23|485333356|1</t>
  </si>
  <si>
    <t>SV|96705339|55|485333356|2</t>
  </si>
  <si>
    <t>SV|98259806|30|485329261|1</t>
  </si>
  <si>
    <t>SV|96509407|103|485329022|1</t>
  </si>
  <si>
    <t>KV|233639333|1223|485326886|1</t>
  </si>
  <si>
    <t>KV|233639333|1221|485326885|1</t>
  </si>
  <si>
    <t>KV|342040220|103|485326883|1</t>
  </si>
  <si>
    <t>KV|342040220|103|485326883|2</t>
  </si>
  <si>
    <t>KV|342040220|103|485326883|4</t>
  </si>
  <si>
    <t>KV|342040220|103|485326883|3</t>
  </si>
  <si>
    <t>SV|75638813|34|485323759|1</t>
  </si>
  <si>
    <t>SV|97285324|19|485321063|1</t>
  </si>
  <si>
    <t>SV|75106500|43|485317094|1</t>
  </si>
  <si>
    <t>SV|75638812|103|485315440|1</t>
  </si>
  <si>
    <t>SV|90527401|350|485314757|1</t>
  </si>
  <si>
    <t>SV|90390237|241|485313382|1</t>
  </si>
  <si>
    <t>SV|97756296|32|485312786|1</t>
  </si>
  <si>
    <t>SV|96550572|121|485312209|1</t>
  </si>
  <si>
    <t>LF|71024850|33|485311980|2</t>
  </si>
  <si>
    <t>LF|71024866|35|485311980|3</t>
  </si>
  <si>
    <t>KR|70394246|254|485310979|11</t>
  </si>
  <si>
    <t>SV|69115773|115|485310979|5</t>
  </si>
  <si>
    <t>SV|68049592|145|485310979|2</t>
  </si>
  <si>
    <t>SV|68600747|185|485310979|4</t>
  </si>
  <si>
    <t>KR|67008887|316|485310979|9</t>
  </si>
  <si>
    <t>SV|71245872|53|485310936|1</t>
  </si>
  <si>
    <t>SV|97756296|32|485309201|1</t>
  </si>
  <si>
    <t>KV|223702142|4390|485263779|1</t>
  </si>
  <si>
    <t>KV|347193971|80|485251321|2</t>
  </si>
  <si>
    <t>KV|347193971|80|485251321|1</t>
  </si>
  <si>
    <t>KV|302568559|684|485251247|1</t>
  </si>
  <si>
    <t>KV|302568559|684|485251247|2</t>
  </si>
  <si>
    <t>KV|231431107|6935|485250525|2</t>
  </si>
  <si>
    <t>KV|231431107|6935|485250525|1</t>
  </si>
  <si>
    <t>KV|43011915|568|485248389|3</t>
  </si>
  <si>
    <t>KV|43011915|568|485248389|2</t>
  </si>
  <si>
    <t>KV|43011915|568|485248389|1</t>
  </si>
  <si>
    <t>KV|208291543|552|485248146|2</t>
  </si>
  <si>
    <t>KV|208291543|552|485248146|1</t>
  </si>
  <si>
    <t>KV|208291543|552|485248146|3</t>
  </si>
  <si>
    <t>KV|43614221|460|485246351|2</t>
  </si>
  <si>
    <t>KV|1211747|5740|485246090|1</t>
  </si>
  <si>
    <t>KV|234778922|1738|485243213|1</t>
  </si>
  <si>
    <t>KV|340662720|175|485241091|1</t>
  </si>
  <si>
    <t>KV|340662720|175|485241091|2</t>
  </si>
  <si>
    <t>KV|205087899|541|485239373|1</t>
  </si>
  <si>
    <t>KV|335943415|219|485239165|1</t>
  </si>
  <si>
    <t>KV|320185985|16|485236809|2</t>
  </si>
  <si>
    <t>KV|320185985|16|485236809|1</t>
  </si>
  <si>
    <t>KV|320185985|16|485236809|3</t>
  </si>
  <si>
    <t>KV|309835692|857|485236192|2</t>
  </si>
  <si>
    <t>KV|309835692|857|485236192|5</t>
  </si>
  <si>
    <t>KV|332329125|106|485236172|2</t>
  </si>
  <si>
    <t>KV|332329125|106|485236172|3</t>
  </si>
  <si>
    <t>KV|332329125|106|485236172|1</t>
  </si>
  <si>
    <t>KV|332329125|106|485236172|4</t>
  </si>
  <si>
    <t>KV|212366906|1748|485235693|3</t>
  </si>
  <si>
    <t>KV|212366906|1748|485235693|1</t>
  </si>
  <si>
    <t>KV|212366906|1748|485235693|2</t>
  </si>
  <si>
    <t>KV|310507003|8104|485235045|2</t>
  </si>
  <si>
    <t>KV|310507003|8104|485235045|1</t>
  </si>
  <si>
    <t>KV|221434876|7487|485234943|1</t>
  </si>
  <si>
    <t>KV|221434876|7487|485234943|2</t>
  </si>
  <si>
    <t>KV|221434876|7487|485234943|3</t>
  </si>
  <si>
    <t>KV|340390542|44|485234923|3</t>
  </si>
  <si>
    <t>KV|340390542|44|485234923|1</t>
  </si>
  <si>
    <t>KV|340390542|44|485234923|2</t>
  </si>
  <si>
    <t>KV|339551850|2335|485234140|3</t>
  </si>
  <si>
    <t>KV|339551850|2335|485234140|2</t>
  </si>
  <si>
    <t>KV|339551850|2335|485234140|1</t>
  </si>
  <si>
    <t>KV|339551850|2335|485234140|4</t>
  </si>
  <si>
    <t>KV|344958519|185|485234045|2</t>
  </si>
  <si>
    <t>KV|344958519|185|485234045|1</t>
  </si>
  <si>
    <t>KV|344958519|185|485234045|3</t>
  </si>
  <si>
    <t>KV|61101101|534|485233924|1</t>
  </si>
  <si>
    <t>KV|61101101|534|485233924|2</t>
  </si>
  <si>
    <t>KV|229352763|2475|485233314|1</t>
  </si>
  <si>
    <t>KV|335943415|221|485233306|3</t>
  </si>
  <si>
    <t>KV|335943415|221|485233306|2</t>
  </si>
  <si>
    <t>KV|335943415|221|485233306|1</t>
  </si>
  <si>
    <t>KV|49154768|1983|485233222|1</t>
  </si>
  <si>
    <t>KV|329726407|596|485232758|2</t>
  </si>
  <si>
    <t>KV|329726407|596|485232758|1</t>
  </si>
  <si>
    <t>KV|329726407|596|485232758|3</t>
  </si>
  <si>
    <t>KV|310507003|8216|485232402|2</t>
  </si>
  <si>
    <t>KV|310507003|8216|485232402|1</t>
  </si>
  <si>
    <t>KV|243213040|2830|485232382|1</t>
  </si>
  <si>
    <t>KV|243213040|2830|485232382|3</t>
  </si>
  <si>
    <t>KV|243213040|2830|485232382|2</t>
  </si>
  <si>
    <t>KV|347668511|114|485232295|2</t>
  </si>
  <si>
    <t>KV|347668511|114|485232295|1</t>
  </si>
  <si>
    <t>KV|200896942|1003|485232076|1</t>
  </si>
  <si>
    <t>KV|200896942|1003|485232076|2</t>
  </si>
  <si>
    <t>KV|45751989|19451|485232013|5</t>
  </si>
  <si>
    <t>KV|45751989|19451|485232013|3</t>
  </si>
  <si>
    <t>KV|45751989|19451|485232013|1</t>
  </si>
  <si>
    <t>KV|45751989|19451|485232013|4</t>
  </si>
  <si>
    <t>KV|45751989|19451|485232013|2</t>
  </si>
  <si>
    <t>KV|342391215|24|485231997|3</t>
  </si>
  <si>
    <t>KV|342391215|24|485231997|2</t>
  </si>
  <si>
    <t>KV|342391215|24|485231997|1</t>
  </si>
  <si>
    <t>KV|342391228|31|485231996|2</t>
  </si>
  <si>
    <t>KV|342391228|31|485231996|3</t>
  </si>
  <si>
    <t>KV|342391228|31|485231996|1</t>
  </si>
  <si>
    <t>KV|342391228|31|485231996|4</t>
  </si>
  <si>
    <t>KV|321525437|24|485231946|2</t>
  </si>
  <si>
    <t>KV|321525437|24|485231946|1</t>
  </si>
  <si>
    <t>KV|3292042|5807|485231534|1</t>
  </si>
  <si>
    <t>KV|3292042|5807|485231534|2</t>
  </si>
  <si>
    <t>KV|213017158|10828|485231402|2</t>
  </si>
  <si>
    <t>KV|213017158|10828|485231402|1</t>
  </si>
  <si>
    <t>KV|210705053|133|485231196|2</t>
  </si>
  <si>
    <t>KV|210705053|133|485231196|1</t>
  </si>
  <si>
    <t>KV|260647038|3290|485231046|1</t>
  </si>
  <si>
    <t>KV|260647038|3290|485231046|2</t>
  </si>
  <si>
    <t>KV|347621248|96|485231019|4</t>
  </si>
  <si>
    <t>KV|243580329|1524|485230970|1</t>
  </si>
  <si>
    <t>KV|243580329|1524|485230970|2</t>
  </si>
  <si>
    <t>KV|8043481|2010|485230560|1</t>
  </si>
  <si>
    <t>KV|330605265|39|485230184|2</t>
  </si>
  <si>
    <t>KV|330605265|39|485230184|3</t>
  </si>
  <si>
    <t>KV|330605265|39|485230184|1</t>
  </si>
  <si>
    <t>KV|348587469|14|485230138|3</t>
  </si>
  <si>
    <t>KV|348587469|14|485230138|1</t>
  </si>
  <si>
    <t>KV|348587469|14|485230138|2</t>
  </si>
  <si>
    <t>KV|339145895|58|485230065|2</t>
  </si>
  <si>
    <t>KV|347922299|52|485230019|2</t>
  </si>
  <si>
    <t>KV|347922299|52|485230019|1</t>
  </si>
  <si>
    <t>KV|224390098|89|485229869|2</t>
  </si>
  <si>
    <t>KV|224390098|89|485229869|1</t>
  </si>
  <si>
    <t>KV|327948348|99|485229528|1</t>
  </si>
  <si>
    <t>KV|327948348|99|485229528|2</t>
  </si>
  <si>
    <t>KV|60525060|1440|485229526|3</t>
  </si>
  <si>
    <t>KV|305952988|143|485229175|1</t>
  </si>
  <si>
    <t>KV|305952988|143|485229175|3</t>
  </si>
  <si>
    <t>KV|305952988|143|485229175|2</t>
  </si>
  <si>
    <t>KV|333332383|151|485229167|1</t>
  </si>
  <si>
    <t>KV|333332383|151|485229167|2</t>
  </si>
  <si>
    <t>KV|266420612|445|485229163|1</t>
  </si>
  <si>
    <t>KV|266420612|445|485229163|2</t>
  </si>
  <si>
    <t>KV|204449894|2013|485228676|1</t>
  </si>
  <si>
    <t>KV|204449894|2013|485228676|2</t>
  </si>
  <si>
    <t>KV|7759889|318|485228666|1</t>
  </si>
  <si>
    <t>KV|7759889|318|485228666|2</t>
  </si>
  <si>
    <t>KV|61284667|766|485222458|1</t>
  </si>
  <si>
    <t>KV|61284667|766|485222458|2</t>
  </si>
  <si>
    <t>KV|223766159|15419|485221575|2</t>
  </si>
  <si>
    <t>KV|223766159|15419|485221575|1</t>
  </si>
  <si>
    <t>DA|136875|103|485416397|3</t>
  </si>
  <si>
    <t>LV|767735112|33|485199838|3</t>
  </si>
  <si>
    <t>LV|767735113|24|485199838|4</t>
  </si>
  <si>
    <t>LV|767735102|31|485199838|1</t>
  </si>
  <si>
    <t>LV|767735109|45|485199838|2</t>
  </si>
  <si>
    <t>LV|884887626|45|485199836|1</t>
  </si>
  <si>
    <t>LV|868463116|33|485199834|1</t>
  </si>
  <si>
    <t>LV|868462716|51|485199631|1</t>
  </si>
  <si>
    <t>LV|868462720|30|485199631|2</t>
  </si>
  <si>
    <t>LV|836102908|33|485199628|3</t>
  </si>
  <si>
    <t>LV|836102910|65|485199628|4</t>
  </si>
  <si>
    <t>LV|836102905|47|485199628|1</t>
  </si>
  <si>
    <t>LV|836102924|92|485199628|5</t>
  </si>
  <si>
    <t>LV|836102906|38|485199628|2</t>
  </si>
  <si>
    <t>LV|868461616|41|485199602|1</t>
  </si>
  <si>
    <t>LV|868461620|36|485199602|2</t>
  </si>
  <si>
    <t>LV|842648407|42|485199600|1</t>
  </si>
  <si>
    <t>LV|431228059|85|485199069|1</t>
  </si>
  <si>
    <t>LV|767736102|50|485196561|1</t>
  </si>
  <si>
    <t>LV|767736109|28|485196561|2</t>
  </si>
  <si>
    <t>LV|767736113|23|485196561|4</t>
  </si>
  <si>
    <t>LV|767736112|32|485196561|3</t>
  </si>
  <si>
    <t>LV|858102115|52|485196368|1</t>
  </si>
  <si>
    <t>LV|858102126|44|485196368|2</t>
  </si>
  <si>
    <t>LV|767767913|24|485196340|4</t>
  </si>
  <si>
    <t>LV|767767902|61|485196340|1</t>
  </si>
  <si>
    <t>LV|767767912|38|485196340|3</t>
  </si>
  <si>
    <t>LV|767767909|57|485196340|2</t>
  </si>
  <si>
    <t>LV|868462916|51|485196338|1</t>
  </si>
  <si>
    <t>LV|836102706|85|485196281|1</t>
  </si>
  <si>
    <t>LV|767767513|47|485196252|3</t>
  </si>
  <si>
    <t>LV|767767502|138|485196252|1</t>
  </si>
  <si>
    <t>LV|767767512|59|485196252|2</t>
  </si>
  <si>
    <t>LV|767767305|68|485196248|2</t>
  </si>
  <si>
    <t>LV|767767312|76|485196248|4</t>
  </si>
  <si>
    <t>LV|767767320|99|485196248|6</t>
  </si>
  <si>
    <t>LV|767767302|120|485196248|1</t>
  </si>
  <si>
    <t>LV|767767309|73|485196248|3</t>
  </si>
  <si>
    <t>LV|767767313|61|485196248|5</t>
  </si>
  <si>
    <t>LV|875861723|75|485196247|1</t>
  </si>
  <si>
    <t>LV|881740124|53|485190880|1</t>
  </si>
  <si>
    <t>LV|767735402|41|485190879|1</t>
  </si>
  <si>
    <t>LV|767735409|35|485190879|2</t>
  </si>
  <si>
    <t>LV|767735412|32|485190879|3</t>
  </si>
  <si>
    <t>LV|767735413|23|485190879|4</t>
  </si>
  <si>
    <t>LV|767735509|35|485190875|2</t>
  </si>
  <si>
    <t>LV|767735502|41|485190875|1</t>
  </si>
  <si>
    <t>LV|767735513|30|485190875|4</t>
  </si>
  <si>
    <t>LV|767735512|42|485190875|3</t>
  </si>
  <si>
    <t>LV|858102415|43|485190872|1</t>
  </si>
  <si>
    <t>LV|836103306|43|485190764|1</t>
  </si>
  <si>
    <t>LV|836103226|52|485190763|2</t>
  </si>
  <si>
    <t>LV|836103206|53|485190763|1</t>
  </si>
  <si>
    <t>LV|33575166|9|485188563|1</t>
  </si>
  <si>
    <t>LV|767768413|23|485188157|4</t>
  </si>
  <si>
    <t>LV|767768405|37|485188157|2</t>
  </si>
  <si>
    <t>LV|767768412|37|485188157|3</t>
  </si>
  <si>
    <t>LV|767768402|51|485188157|1</t>
  </si>
  <si>
    <t>LV|878944923|32|485188156|1</t>
  </si>
  <si>
    <t>LV|767736709|54|485185624|2</t>
  </si>
  <si>
    <t>LV|767736702|37|485185624|1</t>
  </si>
  <si>
    <t>LV|767736712|39|485185624|3</t>
  </si>
  <si>
    <t>LV|767736713|30|485185624|4</t>
  </si>
  <si>
    <t>LV|767736412|37|485185617|3</t>
  </si>
  <si>
    <t>LV|767736409|48|485185617|2</t>
  </si>
  <si>
    <t>LV|767736402|35|485185617|1</t>
  </si>
  <si>
    <t>LV|767736413|28|485185617|4</t>
  </si>
  <si>
    <t>LV|880730924|49|485182955|1</t>
  </si>
  <si>
    <t>LV|878947924|108|485182951|1</t>
  </si>
  <si>
    <t>LV|875861224|57|485182949|1</t>
  </si>
  <si>
    <t>LV|842648507|88|485180289|1</t>
  </si>
  <si>
    <t>LV|767736009|28|485180283|2</t>
  </si>
  <si>
    <t>LV|767736012|32|485180283|3</t>
  </si>
  <si>
    <t>LV|767736013|24|485180283|4</t>
  </si>
  <si>
    <t>LV|767736002|45|485180283|1</t>
  </si>
  <si>
    <t>LV|836103006|41|485180136|1</t>
  </si>
  <si>
    <t>LV|767767009|42|485180007|2</t>
  </si>
  <si>
    <t>LV|767767013|35|485180007|4</t>
  </si>
  <si>
    <t>LV|767767002|56|485180007|1</t>
  </si>
  <si>
    <t>LV|767767012|50|485180007|3</t>
  </si>
  <si>
    <t>LV|858099315|39|485180006|1</t>
  </si>
  <si>
    <t>KV|245330079|3195|485170961|2</t>
  </si>
  <si>
    <t>KV|245330079|3195|485170961|1</t>
  </si>
  <si>
    <t>LF|71178005|108|485141096|1</t>
  </si>
  <si>
    <t>KV|226204208|3752|485100890|1</t>
  </si>
  <si>
    <t>KV|321959165|177|485100597|1</t>
  </si>
  <si>
    <t>KV|204407512|5542|485099654|1</t>
  </si>
  <si>
    <t>KV|243098152|3773|485099450|1</t>
  </si>
  <si>
    <t>KV|336376446|1582|485099334|1</t>
  </si>
  <si>
    <t>KV|336376446|1582|485099334|2</t>
  </si>
  <si>
    <t>KV|47703285|3406|485094210|2</t>
  </si>
  <si>
    <t>KV|47703285|3406|485094210|1</t>
  </si>
  <si>
    <t>KV|284283843|12|485093641|1</t>
  </si>
  <si>
    <t>KV|284283843|12|485093641|3</t>
  </si>
  <si>
    <t>KV|284283843|12|485093641|4</t>
  </si>
  <si>
    <t>KV|284283843|12|485093641|2</t>
  </si>
  <si>
    <t>KV|335430447|1913|485090607|1</t>
  </si>
  <si>
    <t>KR|15595087|40|484160161|1</t>
  </si>
  <si>
    <t>HA|1836949|153|485412859|1</t>
  </si>
  <si>
    <t>SV|1947480|224|485412859|7</t>
  </si>
  <si>
    <t>SV|1947535|178|485412859|8</t>
  </si>
  <si>
    <t>KV|46348199|1266|485019619|2</t>
  </si>
  <si>
    <t>KV|46348199|1266|485019619|1</t>
  </si>
  <si>
    <t>KV|49956576|382|485005189|3</t>
  </si>
  <si>
    <t>KV|49956576|382|485005189|2</t>
  </si>
  <si>
    <t>LF|71011051|43|484993101|1</t>
  </si>
  <si>
    <t>SV|93069377|129|484990665|1</t>
  </si>
  <si>
    <t>AS|2723875|104|485415619|1</t>
  </si>
  <si>
    <t>AS|2766164|220|484030858|1</t>
  </si>
  <si>
    <t>LF|60095729|240|484982015|1</t>
  </si>
  <si>
    <t>LF|60095729|240|484982015|2</t>
  </si>
  <si>
    <t>SV|72637909|48|484981085|1</t>
  </si>
  <si>
    <t>SV|72637909|48|484981085|2</t>
  </si>
  <si>
    <t>LF|70822603|31|484979191|1</t>
  </si>
  <si>
    <t>KR|4170582|191|485310936|4</t>
  </si>
  <si>
    <t>LF|70957039|12|484977291|1</t>
  </si>
  <si>
    <t>SV|74717391|48|484892710|1</t>
  </si>
  <si>
    <t>SV|93111277|61|484891038|1</t>
  </si>
  <si>
    <t>SV|93112662|96|484891034|1</t>
  </si>
  <si>
    <t>KR|74412148|130|484891002|1</t>
  </si>
  <si>
    <t>SV|428475428|141|485415470|4</t>
  </si>
  <si>
    <t>SV|428790956|134|485305321|2</t>
  </si>
  <si>
    <t>LF|70190355|88|484888729|1</t>
  </si>
  <si>
    <t>SV|72533017|322|484887139|1</t>
  </si>
  <si>
    <t>KR|72777366|77|484886882|1</t>
  </si>
  <si>
    <t>KR|73090402|171|484886868|1</t>
  </si>
  <si>
    <t>SV|93110576|53|484886818|1</t>
  </si>
  <si>
    <t>SV|74717391|48|484885782|1</t>
  </si>
  <si>
    <t>LF|71099675|54|484885264|2</t>
  </si>
  <si>
    <t>LF|70430832|62|484885264|1</t>
  </si>
  <si>
    <t>LF|71377921|27|484885264|3</t>
  </si>
  <si>
    <t>LV|431228059|85|485199069|2</t>
  </si>
  <si>
    <t>SV|95438334|78|484883827|1</t>
  </si>
  <si>
    <t>SV|75454269|88|484882399|1</t>
  </si>
  <si>
    <t>LV|431714259|52|484889404|1</t>
  </si>
  <si>
    <t>LV|431714271|51|484889404|2</t>
  </si>
  <si>
    <t>SV|74717391|48|484879820|1</t>
  </si>
  <si>
    <t>LV|48769377|52|484870924|1</t>
  </si>
  <si>
    <t>SV|73924640|39|484864471|1</t>
  </si>
  <si>
    <t>SV|73924639|26|484864469|1</t>
  </si>
  <si>
    <t>LV|48784595|38|484864469|3</t>
  </si>
  <si>
    <t>LV|48784594|33|484864469|2</t>
  </si>
  <si>
    <t>KV|318528980|206|484835612|1</t>
  </si>
  <si>
    <t>KV|318528980|206|484835612|4</t>
  </si>
  <si>
    <t>KV|318528980|206|484835612|5</t>
  </si>
  <si>
    <t>KV|318528980|206|484835612|6</t>
  </si>
  <si>
    <t>KV|318528980|206|484835612|2</t>
  </si>
  <si>
    <t>KV|318528980|206|484835612|8</t>
  </si>
  <si>
    <t>KV|318528980|206|484835612|3</t>
  </si>
  <si>
    <t>KV|318528980|206|484835612|7</t>
  </si>
  <si>
    <t>KV|42071647|2516|484829454|1</t>
  </si>
  <si>
    <t>KV|42071647|2516|484829454|2</t>
  </si>
  <si>
    <t>KV|42071647|2516|484829454|3</t>
  </si>
  <si>
    <t>SV|1573551|170|484790939|1</t>
  </si>
  <si>
    <t>KR|4569081|450|485412859|3</t>
  </si>
  <si>
    <t>LF|70603678|24|484788144|1</t>
  </si>
  <si>
    <t>SV|486337989|228|485321276|3</t>
  </si>
  <si>
    <t>SV|4904227|100|484028211|1</t>
  </si>
  <si>
    <t>SV|4980270|107|485416397|8</t>
  </si>
  <si>
    <t>UV|518766|102|482642234|2</t>
  </si>
  <si>
    <t>DA|5468006|111|484164124|1</t>
  </si>
  <si>
    <t>AS|5570048|114|485310936|2</t>
  </si>
  <si>
    <t>DA|6013055|51|484162676|2</t>
  </si>
  <si>
    <t>KR|74129734|90|484776477|1</t>
  </si>
  <si>
    <t>KR|74129734|90|484776477|2</t>
  </si>
  <si>
    <t>LF|60144738|82|484742189|1</t>
  </si>
  <si>
    <t>HA|6212583|452|485412859|2</t>
  </si>
  <si>
    <t>HA|6292683|124|484027621|3</t>
  </si>
  <si>
    <t>LF|60037248|115|484697789|1</t>
  </si>
  <si>
    <t>LF|70640354|63|484697789|3</t>
  </si>
  <si>
    <t>KR|67008887|316|485310979|8</t>
  </si>
  <si>
    <t>SV|67960773|103|485321276|1</t>
  </si>
  <si>
    <t>SV|68049592|145|485310979|1</t>
  </si>
  <si>
    <t>SV|68600747|185|485310979|3</t>
  </si>
  <si>
    <t>SV|69115773|115|485310979|6</t>
  </si>
  <si>
    <t>LF|70139562|86|484687793|2</t>
  </si>
  <si>
    <t>LF|60041627|53|484687793|1</t>
  </si>
  <si>
    <t>SV|70037575|127|485416397|1</t>
  </si>
  <si>
    <t>LV|9182733|57|484683002|2</t>
  </si>
  <si>
    <t>LF|70235815|186|485416682|1</t>
  </si>
  <si>
    <t>LF|70242440|44|481312463|1</t>
  </si>
  <si>
    <t>LF|71443770|18|484675635|1</t>
  </si>
  <si>
    <t>SV|70285074|171|485407195|2</t>
  </si>
  <si>
    <t>KR|70394246|254|485310979|10</t>
  </si>
  <si>
    <t>SV|70667382|117|485416397|2</t>
  </si>
  <si>
    <t>LF|70353505|80|484543611|1</t>
  </si>
  <si>
    <t>SV|72533017|322|484887139|2</t>
  </si>
  <si>
    <t>KR|74346698|61|484543490|16</t>
  </si>
  <si>
    <t>KR|74181287|130|484543490|12</t>
  </si>
  <si>
    <t>KR|74181290|85|484543490|15</t>
  </si>
  <si>
    <t>KR|74181288|100|484543490|13</t>
  </si>
  <si>
    <t>KR|74181254|97|484543490|10</t>
  </si>
  <si>
    <t>KR|74181255|151|484543490|11</t>
  </si>
  <si>
    <t>KR|74181289|155|484543490|14</t>
  </si>
  <si>
    <t>SV|72637909|48|484981085|3</t>
  </si>
  <si>
    <t>KR|72653876|187|485412859|4</t>
  </si>
  <si>
    <t>LV|8734465|146|484531656|2</t>
  </si>
  <si>
    <t>KV|243360698|7764|484493434|2</t>
  </si>
  <si>
    <t>SV|72851108|157|484016846|1</t>
  </si>
  <si>
    <t>SV|98047893|41|484475024|1</t>
  </si>
  <si>
    <t>KR|73121144|152|485319720|1</t>
  </si>
  <si>
    <t>KR|73134301|94|485319720|2</t>
  </si>
  <si>
    <t>LF|70560736|74|484470983|1</t>
  </si>
  <si>
    <t>LF|60037248|115|484466699|1</t>
  </si>
  <si>
    <t>LF|70386103|92|484465994|1</t>
  </si>
  <si>
    <t>SV|95131524|127|484465114|1</t>
  </si>
  <si>
    <t>LV|9340031|173|484460433|1</t>
  </si>
  <si>
    <t>LF|71011051|43|484453597|1</t>
  </si>
  <si>
    <t>SV|74772914|60|484449957|1</t>
  </si>
  <si>
    <t>LV|9182733|57|484449871|3</t>
  </si>
  <si>
    <t>LV|9182733|57|484449871|1</t>
  </si>
  <si>
    <t>LV|9612704|119|484446291|2</t>
  </si>
  <si>
    <t>LF|60144738|82|484423570|1</t>
  </si>
  <si>
    <t>KV|218858509|2255|484393285|2</t>
  </si>
  <si>
    <t>KV|218858509|2255|484393285|1</t>
  </si>
  <si>
    <t>SV|97928599|37|484380174|2</t>
  </si>
  <si>
    <t>SV|92741328|116|484379830|1</t>
  </si>
  <si>
    <t>SV|92741328|116|484379830|2</t>
  </si>
  <si>
    <t>LF|70881311|124|484379619|1</t>
  </si>
  <si>
    <t>LF|71064151|108|484379618|2</t>
  </si>
  <si>
    <t>LF|71064151|108|484379618|1</t>
  </si>
  <si>
    <t>LF|71011051|43|484375986|1</t>
  </si>
  <si>
    <t>KR|73411905|292|484374916|1</t>
  </si>
  <si>
    <t>KR|73506196|135|484374915|1</t>
  </si>
  <si>
    <t>SV|92100693|81|484374900|9</t>
  </si>
  <si>
    <t>SV|91685891|163|484374900|7</t>
  </si>
  <si>
    <t>LF|60019398|64|484374837|1</t>
  </si>
  <si>
    <t>SV|92741328|116|484372650|2</t>
  </si>
  <si>
    <t>SV|92741328|116|484372650|1</t>
  </si>
  <si>
    <t>KR|73734385|81|485418681|1</t>
  </si>
  <si>
    <t>LF|71267233|47|484369621|1</t>
  </si>
  <si>
    <t>SV|92741328|116|484369335|2</t>
  </si>
  <si>
    <t>SV|92741328|116|484369335|1</t>
  </si>
  <si>
    <t>LF|70359979|97|484277092|1</t>
  </si>
  <si>
    <t>LF|71443770|18|484275944|1</t>
  </si>
  <si>
    <t>DA|6013055|51|484275442|1</t>
  </si>
  <si>
    <t>KR|74001796|77|485412859|5</t>
  </si>
  <si>
    <t>SV|74029939|77|485414641|1</t>
  </si>
  <si>
    <t>SV|74043386|76|484028211|3</t>
  </si>
  <si>
    <t>KR|74044955|103|485411712|1</t>
  </si>
  <si>
    <t>LF|71295746|20|484269628|4</t>
  </si>
  <si>
    <t>LF|70656577|108|484269628|2</t>
  </si>
  <si>
    <t>LF|70802650|167|484269628|3</t>
  </si>
  <si>
    <t>LF|70281749|99|484269628|1</t>
  </si>
  <si>
    <t>KR|74130659|97|485311980|4</t>
  </si>
  <si>
    <t>LF|60019398|64|484266818|1</t>
  </si>
  <si>
    <t>LF|70948179|101|484265189|1</t>
  </si>
  <si>
    <t>LF|71444428|14|484264624|7</t>
  </si>
  <si>
    <t>LF|71200736|44|484264624|5</t>
  </si>
  <si>
    <t>LV|9786468|174|484259193|2</t>
  </si>
  <si>
    <t>KR|74275598|51|485411712|2</t>
  </si>
  <si>
    <t>KV|308314699|366|484200105|2</t>
  </si>
  <si>
    <t>KV|308314699|366|484200105|3</t>
  </si>
  <si>
    <t>KV|308314699|366|484200105|1</t>
  </si>
  <si>
    <t>KV|7961188|8810|484183830|2</t>
  </si>
  <si>
    <t>KV|7961188|8810|484183830|1</t>
  </si>
  <si>
    <t>KV|324203376|8060|484183732|1</t>
  </si>
  <si>
    <t>KV|324203376|8060|484183732|2</t>
  </si>
  <si>
    <t>KV|231591422|2856|484183595|3</t>
  </si>
  <si>
    <t>KV|231591422|2856|484183595|2</t>
  </si>
  <si>
    <t>KV|231591422|2856|484183595|1</t>
  </si>
  <si>
    <t>LF|70189712|124|484170571|1</t>
  </si>
  <si>
    <t>LF|71305769|28|484170283|1</t>
  </si>
  <si>
    <t>LF|60080151|126|484169589|1</t>
  </si>
  <si>
    <t>LF|71060846|50|484169351|2</t>
  </si>
  <si>
    <t>LF|71060848|50|484169351|3</t>
  </si>
  <si>
    <t>LF|71060844|54|484169351|1</t>
  </si>
  <si>
    <t>KR|74377076|26|485311980|5</t>
  </si>
  <si>
    <t>LF|71239725|33|484167214|1</t>
  </si>
  <si>
    <t>LF|71235273|34|484167213|1</t>
  </si>
  <si>
    <t>KR|74403934|48|485315460|1</t>
  </si>
  <si>
    <t>KR|74403934|48|484379886|1</t>
  </si>
  <si>
    <t>KR|74403934|48|484377987|1</t>
  </si>
  <si>
    <t>LF|70978362|21|484166404|1</t>
  </si>
  <si>
    <t>SV|93069377|129|484165705|1</t>
  </si>
  <si>
    <t>DA|6013055|51|484162676|1</t>
  </si>
  <si>
    <t>KR|74489769|42|484784130|2</t>
  </si>
  <si>
    <t>KR|74516576|80|484158545|1</t>
  </si>
  <si>
    <t>KR|74516601|46|484158545|2</t>
  </si>
  <si>
    <t>KR|74555861|30|485415470|2</t>
  </si>
  <si>
    <t>LF|70421707|179|484156917|1</t>
  </si>
  <si>
    <t>LF|60044790|134|484156876|1</t>
  </si>
  <si>
    <t>LF|70846002|71|484155783|1</t>
  </si>
  <si>
    <t>KR|74590361|66|485414584|1</t>
  </si>
  <si>
    <t>LF|70139562|86|484151102|2</t>
  </si>
  <si>
    <t>LF|60041627|53|484151102|1</t>
  </si>
  <si>
    <t>LF|70948179|101|484118957|1</t>
  </si>
  <si>
    <t>KR|74656186|15|485412859|6</t>
  </si>
  <si>
    <t>SV|74659285|140|485415181|2</t>
  </si>
  <si>
    <t>SV|74717391|48|484885782|2</t>
  </si>
  <si>
    <t>SV|74717391|48|484879820|2</t>
  </si>
  <si>
    <t>LF|71175264|47|484118601|1</t>
  </si>
  <si>
    <t>SV|74783694|67|483926141|1</t>
  </si>
  <si>
    <t>LF|71148523|34|484098561|1</t>
  </si>
  <si>
    <t>LF|71459090|19|484098555|1</t>
  </si>
  <si>
    <t>LF|70195796|91|484097944|2</t>
  </si>
  <si>
    <t>LF|71262383|14|484097451|1</t>
  </si>
  <si>
    <t>LF|71126049|17|484097381|1</t>
  </si>
  <si>
    <t>LF|71011051|43|484096689|1</t>
  </si>
  <si>
    <t>KV|300597845|989|484055192|1</t>
  </si>
  <si>
    <t>KV|300597845|989|484055192|3</t>
  </si>
  <si>
    <t>KV|300597845|989|484055192|2</t>
  </si>
  <si>
    <t>KV|218728958|4443|484052183|7</t>
  </si>
  <si>
    <t>KV|324377035|155|484051021|2</t>
  </si>
  <si>
    <t>KV|324377035|155|484051021|1</t>
  </si>
  <si>
    <t>KV|304849741|1848|484049997|2</t>
  </si>
  <si>
    <t>KV|304849741|1848|484049997|1</t>
  </si>
  <si>
    <t>LF|71191450|56|484038453|1</t>
  </si>
  <si>
    <t>SV|75194261|141|483939519|2</t>
  </si>
  <si>
    <t>LF|71191430|66|484038389|1</t>
  </si>
  <si>
    <t>SV|75194264|130|483939584|2</t>
  </si>
  <si>
    <t>SV|75194265|192|483936607|2</t>
  </si>
  <si>
    <t>SV|75194333|99|483926649|2</t>
  </si>
  <si>
    <t>SV|75199237|42|482096755|1</t>
  </si>
  <si>
    <t>SV|75296580|72|484991779|1</t>
  </si>
  <si>
    <t>SV|75454269|88|484882399|2</t>
  </si>
  <si>
    <t>LF|70974002|21|484037062|1</t>
  </si>
  <si>
    <t>LF|70252802|76|484036460|1</t>
  </si>
  <si>
    <t>LF|71452032|42|484036115|1</t>
  </si>
  <si>
    <t>LF|70139562|86|484036111|2</t>
  </si>
  <si>
    <t>LF|60041627|53|484036111|1</t>
  </si>
  <si>
    <t>LF|60041627|53|484036106|1</t>
  </si>
  <si>
    <t>LF|70189600|143|484035990|1</t>
  </si>
  <si>
    <t>LF|71131750|40|484035989|1</t>
  </si>
  <si>
    <t>LF|71178005|108|484035262|1</t>
  </si>
  <si>
    <t>LF|71008363|31|484034766|1</t>
  </si>
  <si>
    <t>LF|70526701|49|484033220|2</t>
  </si>
  <si>
    <t>SV|75474049|31|483952075|1</t>
  </si>
  <si>
    <t>LF|70927847|53|484032565|1</t>
  </si>
  <si>
    <t>DA|844118|128|484031507|1</t>
  </si>
  <si>
    <t>LF|60063138|53|484031317|1</t>
  </si>
  <si>
    <t>LF|71115868|72|484031313|1</t>
  </si>
  <si>
    <t>HA|7554055|115|485416397|4</t>
  </si>
  <si>
    <t>LF|70807330|88|484030603|1</t>
  </si>
  <si>
    <t>LF|71436042|45|484030127|1</t>
  </si>
  <si>
    <t>SV|75638812|103|485315440|2</t>
  </si>
  <si>
    <t>SV|75638813|34|485323759|2</t>
  </si>
  <si>
    <t>SV|75641405|96|485080917|1</t>
  </si>
  <si>
    <t>SV|75666657|68|484261726|1</t>
  </si>
  <si>
    <t>LF|70948179|101|484029016|1</t>
  </si>
  <si>
    <t>HA|6292683|124|484027621|4</t>
  </si>
  <si>
    <t>LF|71027950|54|484026485|2</t>
  </si>
  <si>
    <t>LF|71027950|54|484026485|1</t>
  </si>
  <si>
    <t>LF|71245816|57|484026199|1</t>
  </si>
  <si>
    <t>SV|95938791|274|484024049|4</t>
  </si>
  <si>
    <t>SV|95938791|274|484024049|3</t>
  </si>
  <si>
    <t>DA|8380596|111|485310936|3</t>
  </si>
  <si>
    <t>SV|75718876|30|484011869|4</t>
  </si>
  <si>
    <t>SV|75426875|111|484011869|3</t>
  </si>
  <si>
    <t>SV|75056001|117|484011869|2</t>
  </si>
  <si>
    <t>SV|75026681|153|484011869|1</t>
  </si>
  <si>
    <t>DA|844118|128|484031507|2</t>
  </si>
  <si>
    <t>LF|70044074|87|484007646|2</t>
  </si>
  <si>
    <t>KV|234582653|1997|483975772|3</t>
  </si>
  <si>
    <t>KV|234582653|1997|483975772|2</t>
  </si>
  <si>
    <t>KV|234582653|1997|483975772|1</t>
  </si>
  <si>
    <t>KV|300452545|187|483969225|1</t>
  </si>
  <si>
    <t>KV|300452545|187|483969225|2</t>
  </si>
  <si>
    <t>KV|335419281|432|483966108|2</t>
  </si>
  <si>
    <t>KV|335419281|432|483966108|1</t>
  </si>
  <si>
    <t>KV|284215074|37|483963202|2</t>
  </si>
  <si>
    <t>KV|284215074|37|483963202|1</t>
  </si>
  <si>
    <t>LF|70838004|57|483960390|1</t>
  </si>
  <si>
    <t>LV|8734465|146|484531656|1</t>
  </si>
  <si>
    <t>DA|8828026|157|485315915|1</t>
  </si>
  <si>
    <t>LV|9027573|349|483166571|1</t>
  </si>
  <si>
    <t>SV|90527401|350|485314757|2</t>
  </si>
  <si>
    <t>KV|338437469|100|483943503|1</t>
  </si>
  <si>
    <t>KV|224202771|1179|483941832|3</t>
  </si>
  <si>
    <t>KV|301346234|655|483941624|3</t>
  </si>
  <si>
    <t>SV|75194264|130|483939584|1</t>
  </si>
  <si>
    <t>SV|75194261|141|483939519|1</t>
  </si>
  <si>
    <t>LF|71018509|28|483938507|1</t>
  </si>
  <si>
    <t>SV|75194265|192|483936607|1</t>
  </si>
  <si>
    <t>SV|75194333|99|483926649|1</t>
  </si>
  <si>
    <t>SV|93069377|129|483926555|2</t>
  </si>
  <si>
    <t>SV|93069377|129|483926555|1</t>
  </si>
  <si>
    <t>LF|71436042|45|483926473|1</t>
  </si>
  <si>
    <t>LF|70810904|89|483926064|1</t>
  </si>
  <si>
    <t>SV|91685891|163|484374900|8</t>
  </si>
  <si>
    <t>KV|287055906|34|483853876|3</t>
  </si>
  <si>
    <t>KV|287055906|34|483853876|2</t>
  </si>
  <si>
    <t>KV|287055906|34|483853876|1</t>
  </si>
  <si>
    <t>LF|71056677|42|483845060|1</t>
  </si>
  <si>
    <t>LV|9182733|57|484683002|1</t>
  </si>
  <si>
    <t>LV|9182733|57|484449871|2</t>
  </si>
  <si>
    <t>SV|92100693|81|484374900|10</t>
  </si>
  <si>
    <t>SV|92568247|84|484476739|1</t>
  </si>
  <si>
    <t>SV|92741328|116|484379830|3</t>
  </si>
  <si>
    <t>SV|92741328|116|484372650|3</t>
  </si>
  <si>
    <t>SV|92741328|116|484369335|3</t>
  </si>
  <si>
    <t>UV|518766|102|483792351|1</t>
  </si>
  <si>
    <t>LF|70125138|131|483770711|1</t>
  </si>
  <si>
    <t>LF|70334764|114|483769772|1</t>
  </si>
  <si>
    <t>SV|93069377|129|483926555|3</t>
  </si>
  <si>
    <t>SV|93110576|53|484367084|2</t>
  </si>
  <si>
    <t>SV|93111267|109|484367084|3</t>
  </si>
  <si>
    <t>SV|93111277|61|484367084|4</t>
  </si>
  <si>
    <t>SV|93112662|96|484367084|5</t>
  </si>
  <si>
    <t>LV|9340031|173|484460433|2</t>
  </si>
  <si>
    <t>SV|93514873|34|485310936|5</t>
  </si>
  <si>
    <t>SV|93571618|127|483188316|1</t>
  </si>
  <si>
    <t>LF|70239590|56|483757794|1</t>
  </si>
  <si>
    <t>KV|331336209|24|483751475|2</t>
  </si>
  <si>
    <t>KV|331336209|24|483751475|1</t>
  </si>
  <si>
    <t>KV|42172734|2382|483749312|3</t>
  </si>
  <si>
    <t>KV|42172734|2382|483749312|2</t>
  </si>
  <si>
    <t>KV|42172734|2382|483749312|1</t>
  </si>
  <si>
    <t>KV|310028415|252|483741683|2</t>
  </si>
  <si>
    <t>KV|331929536|1227|483729311|2</t>
  </si>
  <si>
    <t>KV|331929536|1227|483729311|1</t>
  </si>
  <si>
    <t>KV|324844770|46|483703819|3</t>
  </si>
  <si>
    <t>KV|324844770|46|483703819|1</t>
  </si>
  <si>
    <t>KV|324844770|46|483703819|2</t>
  </si>
  <si>
    <t>LF|60037248|115|483609687|1</t>
  </si>
  <si>
    <t>LF|70055603|85|483608085|2</t>
  </si>
  <si>
    <t>LF|70045912|102|483608085|1</t>
  </si>
  <si>
    <t>SV|94545570|121|484444291|1</t>
  </si>
  <si>
    <t>LF|71108355|75|483563144|1</t>
  </si>
  <si>
    <t>LF|71167537|15|483563076|1</t>
  </si>
  <si>
    <t>SV|94900369|52|485415182|3</t>
  </si>
  <si>
    <t>SV|94920412|95|484367084|7</t>
  </si>
  <si>
    <t>SV|95705476|238|483481418|2</t>
  </si>
  <si>
    <t>SV|95705476|238|483481418|1</t>
  </si>
  <si>
    <t>SV|95131524|127|484465114|2</t>
  </si>
  <si>
    <t>LF|60234810|44|483475000|1</t>
  </si>
  <si>
    <t>SV|95438334|78|484883827|2</t>
  </si>
  <si>
    <t>LF|70650199|162|483391244|1</t>
  </si>
  <si>
    <t>SV|97285294|36|483390317|1</t>
  </si>
  <si>
    <t>SV|97285324|19|483390315|1</t>
  </si>
  <si>
    <t>SV|97285324|19|483390311|1</t>
  </si>
  <si>
    <t>SV|95648602|41|484277599|1</t>
  </si>
  <si>
    <t>SV|95648602|41|484272263|1</t>
  </si>
  <si>
    <t>SV|95705476|238|485408708|1</t>
  </si>
  <si>
    <t>SV|95705476|238|484889502|1</t>
  </si>
  <si>
    <t>SV|95705476|238|484277383|1</t>
  </si>
  <si>
    <t>SV|97285324|19|483294050|1</t>
  </si>
  <si>
    <t>SV|95834953|24|484272263|3</t>
  </si>
  <si>
    <t>SV|95938791|274|484024049|5</t>
  </si>
  <si>
    <t>SV|96092540|37|485311980|6</t>
  </si>
  <si>
    <t>SV|97285324|19|483281771|1</t>
  </si>
  <si>
    <t>LV|9612704|119|484446291|1</t>
  </si>
  <si>
    <t>SV|96142575|68|484037648|1</t>
  </si>
  <si>
    <t>SV|96142575|68|483928163|1</t>
  </si>
  <si>
    <t>SV|96142575|68|483928118|1</t>
  </si>
  <si>
    <t>SV|97285324|19|483194105|1</t>
  </si>
  <si>
    <t>LV|9027573|349|483166571|3</t>
  </si>
  <si>
    <t>LV|9027573|349|483166571|2</t>
  </si>
  <si>
    <t>SV|96365423|92|485415470|1</t>
  </si>
  <si>
    <t>SV|96375591|75|484473375|1</t>
  </si>
  <si>
    <t>LF|71247287|49|483086867|1</t>
  </si>
  <si>
    <t>SV|96464900|90|484377056|1</t>
  </si>
  <si>
    <t>LF|70923243|176|483081868|1</t>
  </si>
  <si>
    <t>LF|71066176|21|483080836|1</t>
  </si>
  <si>
    <t>SV|96509985|170|484033049|1</t>
  </si>
  <si>
    <t>LF|71311694|25|483074961|1</t>
  </si>
  <si>
    <t>SV|96573559|121|485408003|2</t>
  </si>
  <si>
    <t>LF|71304301|14|483034952|1</t>
  </si>
  <si>
    <t>SV|96867516|171|485297465|2</t>
  </si>
  <si>
    <t>SV|96875422|121|482661248|1</t>
  </si>
  <si>
    <t>SV|96875422|121|482653418|2</t>
  </si>
  <si>
    <t>SV|96978885|34|485330403|1</t>
  </si>
  <si>
    <t>SV|97078458|69|485414586|3</t>
  </si>
  <si>
    <t>SV|97133502|54|484464492|1</t>
  </si>
  <si>
    <t>SV|96509985|170|482757883|1</t>
  </si>
  <si>
    <t>SV|97196862|16|485411712|3</t>
  </si>
  <si>
    <t>SV|96875422|121|482653418|1</t>
  </si>
  <si>
    <t>SV|96875422|121|482652191|3</t>
  </si>
  <si>
    <t>SV|96875422|121|482652191|1</t>
  </si>
  <si>
    <t>SV|97285294|36|483390317|2</t>
  </si>
  <si>
    <t>SV|97285294|36|482519661|2</t>
  </si>
  <si>
    <t>SV|97285294|36|481999512|2</t>
  </si>
  <si>
    <t>SV|97285294|36|481453360|2</t>
  </si>
  <si>
    <t>SV|97285324|19|483390315|2</t>
  </si>
  <si>
    <t>SV|97285324|19|483390311|2</t>
  </si>
  <si>
    <t>SV|97285324|19|483294050|2</t>
  </si>
  <si>
    <t>SV|97285324|19|483281771|2</t>
  </si>
  <si>
    <t>SV|97285324|19|482519661|3</t>
  </si>
  <si>
    <t>SV|97285324|19|481999512|3</t>
  </si>
  <si>
    <t>SV|97285324|19|481453359|2</t>
  </si>
  <si>
    <t>SV|97338029|15|482519661|4</t>
  </si>
  <si>
    <t>SV|97338029|15|481999512|4</t>
  </si>
  <si>
    <t>UV|518766|102|482642234|1</t>
  </si>
  <si>
    <t>SV|97465180|39|485410628|1</t>
  </si>
  <si>
    <t>LF|70863217|54|482529247|1</t>
  </si>
  <si>
    <t>SV|97491763|123|485321276|2</t>
  </si>
  <si>
    <t>SV|97495509|34|485410628|2</t>
  </si>
  <si>
    <t>SV|97561015|15|485413971|1</t>
  </si>
  <si>
    <t>SV|97563366|82|484031499|1</t>
  </si>
  <si>
    <t>SV|97599888|75|485311980|7</t>
  </si>
  <si>
    <t>SV|97601815|11|485311980|8</t>
  </si>
  <si>
    <t>SV|97618199|34|485311980|9</t>
  </si>
  <si>
    <t>SV|97623170|34|485415470|3</t>
  </si>
  <si>
    <t>SV|97630194|87|485080917|2</t>
  </si>
  <si>
    <t>SV|97675139|59|485393747|1</t>
  </si>
  <si>
    <t>LV|9786468|174|484259193|1</t>
  </si>
  <si>
    <t>SV|97886232|55|484471961|1</t>
  </si>
  <si>
    <t>SV|97907402|38|485080917|3</t>
  </si>
  <si>
    <t>SV|97907452|90|485080917|4</t>
  </si>
  <si>
    <t>SV|97907452|90|484380171|1</t>
  </si>
  <si>
    <t>SV|97907508|20|485080917|5</t>
  </si>
  <si>
    <t>SV|97911565|37|485080917|6</t>
  </si>
  <si>
    <t>SV|97911565|37|484374370|1</t>
  </si>
  <si>
    <t>SV|97912194|20|485080917|7</t>
  </si>
  <si>
    <t>SV|97914083|17|485315460|2</t>
  </si>
  <si>
    <t>SV|97914083|17|484379886|2</t>
  </si>
  <si>
    <t>SV|97914083|17|484377987|2</t>
  </si>
  <si>
    <t>SV|97915782|25|485315460|3</t>
  </si>
  <si>
    <t>SV|97916117|20|485080917|8</t>
  </si>
  <si>
    <t>SV|97916307|29|485080917|9</t>
  </si>
  <si>
    <t>SV|97920394|14|485315460|4</t>
  </si>
  <si>
    <t>SV|97920394|14|484379886|3</t>
  </si>
  <si>
    <t>SV|97920394|14|484377987|3</t>
  </si>
  <si>
    <t>SV|97924327|11|485315460|5</t>
  </si>
  <si>
    <t>SV|97924327|11|484379886|4</t>
  </si>
  <si>
    <t>SV|97924327|11|484377987|4</t>
  </si>
  <si>
    <t>SV|97928429|58|485080917|11</t>
  </si>
  <si>
    <t>SV|97928599|37|485080917|12</t>
  </si>
  <si>
    <t>SV|97928599|37|484380174|1</t>
  </si>
  <si>
    <t>SV|98047893|41|484475024|2</t>
  </si>
  <si>
    <t>SV|98085121|44|484468346|1</t>
  </si>
  <si>
    <t>SV|98098088|16|485080917|13</t>
  </si>
  <si>
    <t>SV|98098218|33|485080917|14</t>
  </si>
  <si>
    <t>SV|98098218|33|484380170|1</t>
  </si>
  <si>
    <t>SV|98099125|33|485080917|15</t>
  </si>
  <si>
    <t>SV|98099125|33|484374356|1</t>
  </si>
  <si>
    <t>SV|98163547|10|485315460|6</t>
  </si>
  <si>
    <t>SV|98163547|10|484379886|5</t>
  </si>
  <si>
    <t>SV|98163547|10|484377987|5</t>
  </si>
  <si>
    <t>SV|98175264|23|484789012|1</t>
  </si>
  <si>
    <t>SV|98175264|23|484789011|1</t>
  </si>
  <si>
    <t>SV|98175264|23|484698434|1</t>
  </si>
  <si>
    <t>SV|98195175|34|485080917|16</t>
  </si>
  <si>
    <t>SV|98195175|34|484374357|1</t>
  </si>
  <si>
    <t>SV|98196308|33|485080917|17</t>
  </si>
  <si>
    <t>SV|98198641|33|485080917|18</t>
  </si>
  <si>
    <t>SV|98199604|28|485080917|19</t>
  </si>
  <si>
    <t>SV|98201517|43|485080917|20</t>
  </si>
  <si>
    <t>SV|98246424|38|485413850|1</t>
  </si>
  <si>
    <t>SV|98308033|8|484161445|2</t>
  </si>
  <si>
    <t>SV|98308033|8|483393977|2</t>
  </si>
  <si>
    <t>SV|98308033|8|483383655|2</t>
  </si>
  <si>
    <t>SV|97338029|15|481744916|2</t>
  </si>
  <si>
    <t>SV|97285324|19|481744916|1</t>
  </si>
  <si>
    <t>SV|98175264|23|481675361|1</t>
  </si>
  <si>
    <t>SV|98382066|10|484270574|2</t>
  </si>
  <si>
    <t>SV|98382066|10|483480227|2</t>
  </si>
  <si>
    <t>SV|98390309|8|484270574|3</t>
  </si>
  <si>
    <t>SV|98390309|8|483480227|3</t>
  </si>
  <si>
    <t>SV|98411010|7|484031499|2</t>
  </si>
  <si>
    <t>SV|97338029|15|481554568|3</t>
  </si>
  <si>
    <t>SV|97285324|19|481554568|2</t>
  </si>
  <si>
    <t>SV|97285294|36|481554568|1</t>
  </si>
  <si>
    <t>SV|98501916|8|481571045|2</t>
  </si>
  <si>
    <t>SV|97285294|36|481453360|1</t>
  </si>
  <si>
    <t>SV|97285324|19|481453359|1</t>
  </si>
  <si>
    <t>SV|97338029|15|481322028|2</t>
  </si>
  <si>
    <t>SV|97285324|19|481322028|1</t>
  </si>
  <si>
    <t>SV|98530194|7|484028211|2</t>
  </si>
  <si>
    <t>SV|96142575|68|481226337|1</t>
  </si>
  <si>
    <t>SV|9883359|110|485310936|6</t>
  </si>
  <si>
    <t>SV|9886216|85|485310936|7</t>
  </si>
  <si>
    <t>SV|95705476|238|481117153|2</t>
  </si>
  <si>
    <t>SV|95705476|238|481117153|1</t>
  </si>
  <si>
    <t>SV|95834953|24|481018048|1</t>
  </si>
  <si>
    <t>SV|95648602|41|481008122|1</t>
  </si>
  <si>
    <t>SV|98390309|8|480885413|2</t>
  </si>
  <si>
    <t>SV|98382066|10|480885413|1</t>
  </si>
  <si>
    <t>SV|98047893|41|480831758|1</t>
  </si>
  <si>
    <t>SV|97920394|14|480764899|1</t>
  </si>
  <si>
    <t>SV|97924327|11|480764897|1</t>
  </si>
  <si>
    <t>SV|98163547|10|480764896|1</t>
  </si>
  <si>
    <t>SV|97914083|17|480764895|1</t>
  </si>
  <si>
    <t>SV|98308033|8|480172940|1</t>
  </si>
  <si>
    <t>Verbund 23.09.</t>
  </si>
  <si>
    <t>KV 5047 Beihilfe</t>
  </si>
  <si>
    <t>5047 Beihilfe</t>
  </si>
  <si>
    <t>LF 40 sonstige Korrespondenz</t>
  </si>
  <si>
    <t>AS|2723875|104</t>
  </si>
  <si>
    <t>AS|2766164|220</t>
  </si>
  <si>
    <t>DA|136875|103</t>
  </si>
  <si>
    <t>DA|5468006|111</t>
  </si>
  <si>
    <t>DA|6013055|51</t>
  </si>
  <si>
    <t>DA|844118|128</t>
  </si>
  <si>
    <t>DA|8828026|157</t>
  </si>
  <si>
    <t>HA|1836949|153</t>
  </si>
  <si>
    <t>HA|6212583|452</t>
  </si>
  <si>
    <t>HA|6292683|124</t>
  </si>
  <si>
    <t>HA|7554055|115</t>
  </si>
  <si>
    <t>KR|15595087|40</t>
  </si>
  <si>
    <t>KR|4569081|450</t>
  </si>
  <si>
    <t>KR|67008887|316</t>
  </si>
  <si>
    <t>KR|70394246|254</t>
  </si>
  <si>
    <t>KR|72653876|187</t>
  </si>
  <si>
    <t>KR|72777366|77</t>
  </si>
  <si>
    <t>KR|73090402|171</t>
  </si>
  <si>
    <t>KR|73121144|152</t>
  </si>
  <si>
    <t>KR|73134301|94</t>
  </si>
  <si>
    <t>KR|73411905|292</t>
  </si>
  <si>
    <t>KR|73506196|135</t>
  </si>
  <si>
    <t>KR|74001796|77</t>
  </si>
  <si>
    <t>KR|74044955|103</t>
  </si>
  <si>
    <t>KR|74129734|90</t>
  </si>
  <si>
    <t>KR|74181254|97</t>
  </si>
  <si>
    <t>KR|74181255|151</t>
  </si>
  <si>
    <t>KR|74181287|130</t>
  </si>
  <si>
    <t>KR|74181288|100</t>
  </si>
  <si>
    <t>KR|74181289|155</t>
  </si>
  <si>
    <t>KR|74181290|85</t>
  </si>
  <si>
    <t>KR|74275598|51</t>
  </si>
  <si>
    <t>KR|74346698|61</t>
  </si>
  <si>
    <t>KR|74403934|48</t>
  </si>
  <si>
    <t>KR|74412148|130</t>
  </si>
  <si>
    <t>KR|74489769|42</t>
  </si>
  <si>
    <t>KR|74516576|80</t>
  </si>
  <si>
    <t>KR|74516601|46</t>
  </si>
  <si>
    <t>KR|74555861|30</t>
  </si>
  <si>
    <t>KR|74590361|66</t>
  </si>
  <si>
    <t>KR|74656186|15</t>
  </si>
  <si>
    <t>KV|1211747|5740</t>
  </si>
  <si>
    <t>KV|200896942|1003</t>
  </si>
  <si>
    <t>KV|204383311|1010</t>
  </si>
  <si>
    <t>KV|204407512|5542</t>
  </si>
  <si>
    <t>KV|204449894|2013</t>
  </si>
  <si>
    <t>KV|204570138|5122</t>
  </si>
  <si>
    <t>KV|205087899|541</t>
  </si>
  <si>
    <t>KV|208291543|552</t>
  </si>
  <si>
    <t>KV|209348948|658</t>
  </si>
  <si>
    <t>KV|209568395|1898</t>
  </si>
  <si>
    <t>KV|210705053|133</t>
  </si>
  <si>
    <t>KV|212366906|1748</t>
  </si>
  <si>
    <t>KV|213017158|10828</t>
  </si>
  <si>
    <t>KV|215368977|490</t>
  </si>
  <si>
    <t>KV|215427965|18742</t>
  </si>
  <si>
    <t>KV|218321742|2144</t>
  </si>
  <si>
    <t>KV|218728958|4443</t>
  </si>
  <si>
    <t>KV|218858509|2255</t>
  </si>
  <si>
    <t>KV|221434876|7487</t>
  </si>
  <si>
    <t>KV|222282131|6069</t>
  </si>
  <si>
    <t>KV|223702142|4390</t>
  </si>
  <si>
    <t>KV|223766159|15419</t>
  </si>
  <si>
    <t>KV|223777606|83</t>
  </si>
  <si>
    <t>KV|224065596|116</t>
  </si>
  <si>
    <t>KV|224202771|1179</t>
  </si>
  <si>
    <t>KV|224390098|89</t>
  </si>
  <si>
    <t>KV|225195868|219</t>
  </si>
  <si>
    <t>KV|225294297|766</t>
  </si>
  <si>
    <t>KV|225354451|2672</t>
  </si>
  <si>
    <t>KV|226204208|3752</t>
  </si>
  <si>
    <t>KV|226556155|544</t>
  </si>
  <si>
    <t>KV|228417594|6494</t>
  </si>
  <si>
    <t>KV|228903650|5973</t>
  </si>
  <si>
    <t>KV|229352763|2475</t>
  </si>
  <si>
    <t>KV|231431107|6935</t>
  </si>
  <si>
    <t>KV|231591422|2856</t>
  </si>
  <si>
    <t>KV|231988780|114</t>
  </si>
  <si>
    <t>KV|233639333|1221</t>
  </si>
  <si>
    <t>KV|233639333|1223</t>
  </si>
  <si>
    <t>KV|234582653|1997</t>
  </si>
  <si>
    <t>KV|234778922|1738</t>
  </si>
  <si>
    <t>KV|243098152|3773</t>
  </si>
  <si>
    <t>KV|243213040|2830</t>
  </si>
  <si>
    <t>KV|243360698|7764</t>
  </si>
  <si>
    <t>KV|243580329|1524</t>
  </si>
  <si>
    <t>KV|245330079|3195</t>
  </si>
  <si>
    <t>KV|250752674|1878</t>
  </si>
  <si>
    <t>KV|260647038|3290</t>
  </si>
  <si>
    <t>KV|266420612|445</t>
  </si>
  <si>
    <t>KV|269887376|1903</t>
  </si>
  <si>
    <t>KV|284215074|37</t>
  </si>
  <si>
    <t>KV|284283843|12</t>
  </si>
  <si>
    <t>KV|287055906|34</t>
  </si>
  <si>
    <t>KV|300452545|187</t>
  </si>
  <si>
    <t>KV|300597845|989</t>
  </si>
  <si>
    <t>KV|301346234|655</t>
  </si>
  <si>
    <t>KV|302323912|1326</t>
  </si>
  <si>
    <t>KV|302568559|684</t>
  </si>
  <si>
    <t>KV|303365791|175</t>
  </si>
  <si>
    <t>KV|304135463|572</t>
  </si>
  <si>
    <t>KV|304135463|575</t>
  </si>
  <si>
    <t>KV|304849741|1848</t>
  </si>
  <si>
    <t>KV|305837739|1526</t>
  </si>
  <si>
    <t>KV|305880596|184</t>
  </si>
  <si>
    <t>KV|305952988|143</t>
  </si>
  <si>
    <t>KV|307011722|576</t>
  </si>
  <si>
    <t>KV|307011722|579</t>
  </si>
  <si>
    <t>KV|308314699|366</t>
  </si>
  <si>
    <t>KV|309192953|2840</t>
  </si>
  <si>
    <t>KV|309835692|857</t>
  </si>
  <si>
    <t>KV|310028415|252</t>
  </si>
  <si>
    <t>KV|310507003|8104</t>
  </si>
  <si>
    <t>KV|310507003|8216</t>
  </si>
  <si>
    <t>KV|316631474|221</t>
  </si>
  <si>
    <t>KV|317052508|914</t>
  </si>
  <si>
    <t>KV|317092645|249</t>
  </si>
  <si>
    <t>KV|318528980|206</t>
  </si>
  <si>
    <t>KV|320185985|16</t>
  </si>
  <si>
    <t>KV|321525437|24</t>
  </si>
  <si>
    <t>KV|321959165|177</t>
  </si>
  <si>
    <t>KV|322050394|528</t>
  </si>
  <si>
    <t>KV|322180530|2628</t>
  </si>
  <si>
    <t>KV|322593304|136</t>
  </si>
  <si>
    <t>KV|324060435|300</t>
  </si>
  <si>
    <t>KV|324203376|8060</t>
  </si>
  <si>
    <t>KV|324377035|155</t>
  </si>
  <si>
    <t>KV|324498945|445</t>
  </si>
  <si>
    <t>KV|324844770|46</t>
  </si>
  <si>
    <t>KV|325066348|30</t>
  </si>
  <si>
    <t>KV|325142044|539</t>
  </si>
  <si>
    <t>KV|325241042|342</t>
  </si>
  <si>
    <t>KV|327464472|90</t>
  </si>
  <si>
    <t>KV|327948348|99</t>
  </si>
  <si>
    <t>KV|3292042|5807</t>
  </si>
  <si>
    <t>KV|329509686|136</t>
  </si>
  <si>
    <t>KV|329515171|299</t>
  </si>
  <si>
    <t>KV|329726407|596</t>
  </si>
  <si>
    <t>KV|330605265|39</t>
  </si>
  <si>
    <t>KV|331336209|24</t>
  </si>
  <si>
    <t>KV|331929536|1227</t>
  </si>
  <si>
    <t>KV|332329125|106</t>
  </si>
  <si>
    <t>KV|333332383|151</t>
  </si>
  <si>
    <t>KV|333545018|69</t>
  </si>
  <si>
    <t>KV|334787465|104</t>
  </si>
  <si>
    <t>KV|335419281|432</t>
  </si>
  <si>
    <t>KV|335430447|1913</t>
  </si>
  <si>
    <t>KV|335943415|219</t>
  </si>
  <si>
    <t>KV|335943415|221</t>
  </si>
  <si>
    <t>KV|336086278|233</t>
  </si>
  <si>
    <t>KV|336376446|1582</t>
  </si>
  <si>
    <t>KV|338437469|100</t>
  </si>
  <si>
    <t>KV|338533034|238</t>
  </si>
  <si>
    <t>KV|339145895|58</t>
  </si>
  <si>
    <t>KV|339205278|39</t>
  </si>
  <si>
    <t>KV|339551850|2335</t>
  </si>
  <si>
    <t>KV|339870654|213</t>
  </si>
  <si>
    <t>KV|340046205|132</t>
  </si>
  <si>
    <t>KV|340390542|44</t>
  </si>
  <si>
    <t>KV|340541788|165</t>
  </si>
  <si>
    <t>KV|340547646|459</t>
  </si>
  <si>
    <t>KV|340562866|48</t>
  </si>
  <si>
    <t>KV|340662720|175</t>
  </si>
  <si>
    <t>KV|341947295|268</t>
  </si>
  <si>
    <t>KV|342040220|103</t>
  </si>
  <si>
    <t>KV|342130130|1643</t>
  </si>
  <si>
    <t>KV|342391215|24</t>
  </si>
  <si>
    <t>KV|342391228|31</t>
  </si>
  <si>
    <t>KV|342405113|69</t>
  </si>
  <si>
    <t>KV|342527820|21</t>
  </si>
  <si>
    <t>KV|343397365|73</t>
  </si>
  <si>
    <t>KV|344958519|185</t>
  </si>
  <si>
    <t>KV|346588557|75</t>
  </si>
  <si>
    <t>KV|347092032|11</t>
  </si>
  <si>
    <t>KV|347193971|80</t>
  </si>
  <si>
    <t>KV|347491883|11</t>
  </si>
  <si>
    <t>KV|347621248|96</t>
  </si>
  <si>
    <t>KV|347668511|114</t>
  </si>
  <si>
    <t>KV|347709420|22</t>
  </si>
  <si>
    <t>KV|347709501|10</t>
  </si>
  <si>
    <t>KV|347723938|11</t>
  </si>
  <si>
    <t>KV|347922299|52</t>
  </si>
  <si>
    <t>KV|348424918|11</t>
  </si>
  <si>
    <t>KV|348587469|14</t>
  </si>
  <si>
    <t>KV|42071647|2516</t>
  </si>
  <si>
    <t>KV|42172734|2382</t>
  </si>
  <si>
    <t>KV|43011915|568</t>
  </si>
  <si>
    <t>KV|43614221|460</t>
  </si>
  <si>
    <t>KV|44157741|898</t>
  </si>
  <si>
    <t>KV|44402956|158</t>
  </si>
  <si>
    <t>KV|44416964|697</t>
  </si>
  <si>
    <t>KV|45751989|19451</t>
  </si>
  <si>
    <t>KV|45926334|1690</t>
  </si>
  <si>
    <t>KV|46348199|1266</t>
  </si>
  <si>
    <t>KV|47703285|3406</t>
  </si>
  <si>
    <t>KV|47986815|2320</t>
  </si>
  <si>
    <t>KV|48735732|1047</t>
  </si>
  <si>
    <t>KV|49154768|1983</t>
  </si>
  <si>
    <t>KV|49956576|382</t>
  </si>
  <si>
    <t>KV|6037584|4594</t>
  </si>
  <si>
    <t>KV|60525060|1440</t>
  </si>
  <si>
    <t>KV|60897832|1936</t>
  </si>
  <si>
    <t>KV|61101101|534</t>
  </si>
  <si>
    <t>KV|61284667|766</t>
  </si>
  <si>
    <t>KV|7759889|318</t>
  </si>
  <si>
    <t>KV|7961188|8810</t>
  </si>
  <si>
    <t>KV|8043481|2010</t>
  </si>
  <si>
    <t>LF|60019398|64</t>
  </si>
  <si>
    <t>LF|60037248|115</t>
  </si>
  <si>
    <t>LF|60041627|53</t>
  </si>
  <si>
    <t>LF|60044790|134</t>
  </si>
  <si>
    <t>LF|60063138|53</t>
  </si>
  <si>
    <t>LF|60080151|126</t>
  </si>
  <si>
    <t>LF|60095729|240</t>
  </si>
  <si>
    <t>LF|60144738|82</t>
  </si>
  <si>
    <t>LF|60234810|44</t>
  </si>
  <si>
    <t>LF|70044074|87</t>
  </si>
  <si>
    <t>LF|70045912|102</t>
  </si>
  <si>
    <t>LF|70055603|85</t>
  </si>
  <si>
    <t>LF|70125138|131</t>
  </si>
  <si>
    <t>LF|70139562|86</t>
  </si>
  <si>
    <t>LF|70189600|143</t>
  </si>
  <si>
    <t>LF|70189712|124</t>
  </si>
  <si>
    <t>LF|70190355|88</t>
  </si>
  <si>
    <t>LF|70195796|91</t>
  </si>
  <si>
    <t>LF|70239590|56</t>
  </si>
  <si>
    <t>LF|70242440|44</t>
  </si>
  <si>
    <t>LF|70252802|76</t>
  </si>
  <si>
    <t>LF|70281749|99</t>
  </si>
  <si>
    <t>LF|70334764|114</t>
  </si>
  <si>
    <t>LF|70353505|80</t>
  </si>
  <si>
    <t>LF|70359979|97</t>
  </si>
  <si>
    <t>LF|70386103|92</t>
  </si>
  <si>
    <t>LF|70421707|179</t>
  </si>
  <si>
    <t>LF|70430832|62</t>
  </si>
  <si>
    <t>LF|70526701|49</t>
  </si>
  <si>
    <t>LF|70560736|74</t>
  </si>
  <si>
    <t>LF|70603678|24</t>
  </si>
  <si>
    <t>LF|70640354|63</t>
  </si>
  <si>
    <t>LF|70650199|162</t>
  </si>
  <si>
    <t>LF|70656577|108</t>
  </si>
  <si>
    <t>LF|70802650|167</t>
  </si>
  <si>
    <t>LF|70807330|88</t>
  </si>
  <si>
    <t>LF|70810904|89</t>
  </si>
  <si>
    <t>LF|70822603|31</t>
  </si>
  <si>
    <t>LF|70838004|57</t>
  </si>
  <si>
    <t>LF|70846002|71</t>
  </si>
  <si>
    <t>LF|70863217|54</t>
  </si>
  <si>
    <t>LF|70881311|124</t>
  </si>
  <si>
    <t>LF|70923243|176</t>
  </si>
  <si>
    <t>LF|70927847|53</t>
  </si>
  <si>
    <t>LF|70948179|101</t>
  </si>
  <si>
    <t>LF|70957039|12</t>
  </si>
  <si>
    <t>LF|70974002|21</t>
  </si>
  <si>
    <t>LF|70978362|21</t>
  </si>
  <si>
    <t>LF|71008363|31</t>
  </si>
  <si>
    <t>LF|71011051|43</t>
  </si>
  <si>
    <t>LF|71018509|28</t>
  </si>
  <si>
    <t>LF|71027950|54</t>
  </si>
  <si>
    <t>LF|71056677|42</t>
  </si>
  <si>
    <t>LF|71060844|54</t>
  </si>
  <si>
    <t>LF|71060846|50</t>
  </si>
  <si>
    <t>LF|71060848|50</t>
  </si>
  <si>
    <t>LF|71064151|108</t>
  </si>
  <si>
    <t>LF|71066176|21</t>
  </si>
  <si>
    <t>LF|71099675|54</t>
  </si>
  <si>
    <t>LF|71108355|75</t>
  </si>
  <si>
    <t>LF|71115868|72</t>
  </si>
  <si>
    <t>LF|71126049|17</t>
  </si>
  <si>
    <t>LF|71131750|40</t>
  </si>
  <si>
    <t>LF|71148523|34</t>
  </si>
  <si>
    <t>LF|71167537|15</t>
  </si>
  <si>
    <t>LF|71175264|47</t>
  </si>
  <si>
    <t>LF|71178005|108</t>
  </si>
  <si>
    <t>LF|71191430|66</t>
  </si>
  <si>
    <t>LF|71191450|56</t>
  </si>
  <si>
    <t>LF|71200736|44</t>
  </si>
  <si>
    <t>LF|71235273|34</t>
  </si>
  <si>
    <t>LF|71239725|33</t>
  </si>
  <si>
    <t>LF|71245816|57</t>
  </si>
  <si>
    <t>LF|71247287|49</t>
  </si>
  <si>
    <t>LF|71262383|14</t>
  </si>
  <si>
    <t>LF|71267233|47</t>
  </si>
  <si>
    <t>LF|71295746|20</t>
  </si>
  <si>
    <t>LF|71304301|14</t>
  </si>
  <si>
    <t>LF|71305769|28</t>
  </si>
  <si>
    <t>LF|71311694|25</t>
  </si>
  <si>
    <t>LF|71377921|27</t>
  </si>
  <si>
    <t>LF|71436042|45</t>
  </si>
  <si>
    <t>LF|71443770|18</t>
  </si>
  <si>
    <t>LF|71444428|14</t>
  </si>
  <si>
    <t>LF|71452032|42</t>
  </si>
  <si>
    <t>LF|71459090|19</t>
  </si>
  <si>
    <t>LV|431228059|85</t>
  </si>
  <si>
    <t>LV|431714259|52</t>
  </si>
  <si>
    <t>LV|431714271|51</t>
  </si>
  <si>
    <t>LV|431905352|256</t>
  </si>
  <si>
    <t>LV|48784594|33</t>
  </si>
  <si>
    <t>LV|48784595|38</t>
  </si>
  <si>
    <t>LV|767735102|31</t>
  </si>
  <si>
    <t>LV|767735109|45</t>
  </si>
  <si>
    <t>LV|767735112|33</t>
  </si>
  <si>
    <t>LV|767735113|24</t>
  </si>
  <si>
    <t>LV|767735402|41</t>
  </si>
  <si>
    <t>LV|767735409|35</t>
  </si>
  <si>
    <t>LV|767735412|32</t>
  </si>
  <si>
    <t>LV|767735413|23</t>
  </si>
  <si>
    <t>LV|767735502|41</t>
  </si>
  <si>
    <t>LV|767735509|35</t>
  </si>
  <si>
    <t>LV|767735512|42</t>
  </si>
  <si>
    <t>LV|767735513|30</t>
  </si>
  <si>
    <t>LV|767736002|45</t>
  </si>
  <si>
    <t>LV|767736009|28</t>
  </si>
  <si>
    <t>LV|767736012|32</t>
  </si>
  <si>
    <t>LV|767736013|24</t>
  </si>
  <si>
    <t>LV|767736102|50</t>
  </si>
  <si>
    <t>LV|767736109|28</t>
  </si>
  <si>
    <t>LV|767736112|32</t>
  </si>
  <si>
    <t>LV|767736113|23</t>
  </si>
  <si>
    <t>LV|767736402|35</t>
  </si>
  <si>
    <t>LV|767736409|48</t>
  </si>
  <si>
    <t>LV|767736412|37</t>
  </si>
  <si>
    <t>LV|767736413|28</t>
  </si>
  <si>
    <t>LV|767736702|37</t>
  </si>
  <si>
    <t>LV|767736709|54</t>
  </si>
  <si>
    <t>LV|767736712|39</t>
  </si>
  <si>
    <t>LV|767736713|30</t>
  </si>
  <si>
    <t>LV|767767002|56</t>
  </si>
  <si>
    <t>LV|767767009|42</t>
  </si>
  <si>
    <t>LV|767767012|50</t>
  </si>
  <si>
    <t>LV|767767013|35</t>
  </si>
  <si>
    <t>LV|767767302|120</t>
  </si>
  <si>
    <t>LV|767767305|68</t>
  </si>
  <si>
    <t>LV|767767309|73</t>
  </si>
  <si>
    <t>LV|767767312|76</t>
  </si>
  <si>
    <t>LV|767767313|61</t>
  </si>
  <si>
    <t>LV|767767320|99</t>
  </si>
  <si>
    <t>LV|767767502|138</t>
  </si>
  <si>
    <t>LV|767767512|59</t>
  </si>
  <si>
    <t>LV|767767513|47</t>
  </si>
  <si>
    <t>LV|767767902|61</t>
  </si>
  <si>
    <t>LV|767767909|57</t>
  </si>
  <si>
    <t>LV|767767912|38</t>
  </si>
  <si>
    <t>LV|767767913|24</t>
  </si>
  <si>
    <t>LV|767768402|51</t>
  </si>
  <si>
    <t>LV|767768405|37</t>
  </si>
  <si>
    <t>LV|767768412|37</t>
  </si>
  <si>
    <t>LV|767768413|23</t>
  </si>
  <si>
    <t>LV|836102706|85</t>
  </si>
  <si>
    <t>LV|836102905|47</t>
  </si>
  <si>
    <t>LV|836102906|38</t>
  </si>
  <si>
    <t>LV|836102908|33</t>
  </si>
  <si>
    <t>LV|836102910|65</t>
  </si>
  <si>
    <t>LV|836102924|92</t>
  </si>
  <si>
    <t>LV|836103006|41</t>
  </si>
  <si>
    <t>LV|836103206|53</t>
  </si>
  <si>
    <t>LV|836103226|52</t>
  </si>
  <si>
    <t>LV|836103306|43</t>
  </si>
  <si>
    <t>LV|842648407|42</t>
  </si>
  <si>
    <t>LV|842648507|88</t>
  </si>
  <si>
    <t>LV|858099315|39</t>
  </si>
  <si>
    <t>LV|858102115|52</t>
  </si>
  <si>
    <t>LV|858102126|44</t>
  </si>
  <si>
    <t>LV|858102415|43</t>
  </si>
  <si>
    <t>LV|868461616|41</t>
  </si>
  <si>
    <t>LV|868461620|36</t>
  </si>
  <si>
    <t>LV|868462716|51</t>
  </si>
  <si>
    <t>LV|868462720|30</t>
  </si>
  <si>
    <t>LV|868462916|51</t>
  </si>
  <si>
    <t>LV|868463116|33</t>
  </si>
  <si>
    <t>LV|8734465|146</t>
  </si>
  <si>
    <t>LV|875861224|57</t>
  </si>
  <si>
    <t>LV|875861723|75</t>
  </si>
  <si>
    <t>LV|878944923|32</t>
  </si>
  <si>
    <t>LV|878947924|108</t>
  </si>
  <si>
    <t>LV|880730924|49</t>
  </si>
  <si>
    <t>LV|881740124|53</t>
  </si>
  <si>
    <t>LV|884887626|45</t>
  </si>
  <si>
    <t>LV|9027573|349</t>
  </si>
  <si>
    <t>LV|9182733|57</t>
  </si>
  <si>
    <t>LV|9340031|173</t>
  </si>
  <si>
    <t>LV|9612704|119</t>
  </si>
  <si>
    <t>LV|9786468|174</t>
  </si>
  <si>
    <t>SV|1573551|170</t>
  </si>
  <si>
    <t>SV|1947480|224</t>
  </si>
  <si>
    <t>SV|1947535|178</t>
  </si>
  <si>
    <t>SV|428475428|141</t>
  </si>
  <si>
    <t>SV|428790956|134</t>
  </si>
  <si>
    <t>SV|486337989|228</t>
  </si>
  <si>
    <t>SV|4904227|100</t>
  </si>
  <si>
    <t>SV|4980270|107</t>
  </si>
  <si>
    <t>SV|67960773|103</t>
  </si>
  <si>
    <t>SV|68049592|145</t>
  </si>
  <si>
    <t>SV|68600747|185</t>
  </si>
  <si>
    <t>SV|69115773|115</t>
  </si>
  <si>
    <t>SV|70037575|127</t>
  </si>
  <si>
    <t>SV|70285074|171</t>
  </si>
  <si>
    <t>SV|70667382|117</t>
  </si>
  <si>
    <t>SV|72533017|322</t>
  </si>
  <si>
    <t>SV|72637909|48</t>
  </si>
  <si>
    <t>SV|72851108|157</t>
  </si>
  <si>
    <t>SV|73083331|68</t>
  </si>
  <si>
    <t>SV|73501491|106</t>
  </si>
  <si>
    <t>SV|73924639|26</t>
  </si>
  <si>
    <t>SV|73924640|39</t>
  </si>
  <si>
    <t>SV|74043386|76</t>
  </si>
  <si>
    <t>SV|74659285|140</t>
  </si>
  <si>
    <t>SV|74717391|48</t>
  </si>
  <si>
    <t>SV|74772914|60</t>
  </si>
  <si>
    <t>SV|74783694|67</t>
  </si>
  <si>
    <t>SV|75026681|153</t>
  </si>
  <si>
    <t>SV|75056001|117</t>
  </si>
  <si>
    <t>SV|75194261|141</t>
  </si>
  <si>
    <t>SV|75194264|130</t>
  </si>
  <si>
    <t>SV|75194265|192</t>
  </si>
  <si>
    <t>SV|75194333|99</t>
  </si>
  <si>
    <t>SV|75199237|42</t>
  </si>
  <si>
    <t>SV|75296580|72</t>
  </si>
  <si>
    <t>SV|75426875|111</t>
  </si>
  <si>
    <t>SV|75454269|88</t>
  </si>
  <si>
    <t>SV|75474049|31</t>
  </si>
  <si>
    <t>SV|75638812|103</t>
  </si>
  <si>
    <t>SV|75638813|34</t>
  </si>
  <si>
    <t>SV|75641405|96</t>
  </si>
  <si>
    <t>SV|75666657|68</t>
  </si>
  <si>
    <t>SV|75718876|30</t>
  </si>
  <si>
    <t>SV|90527401|350</t>
  </si>
  <si>
    <t>SV|91685891|163</t>
  </si>
  <si>
    <t>SV|92100693|81</t>
  </si>
  <si>
    <t>SV|92568247|84</t>
  </si>
  <si>
    <t>SV|92741328|116</t>
  </si>
  <si>
    <t>SV|93069377|129</t>
  </si>
  <si>
    <t>SV|93110576|53</t>
  </si>
  <si>
    <t>SV|93111267|109</t>
  </si>
  <si>
    <t>SV|93111277|61</t>
  </si>
  <si>
    <t>SV|93112662|96</t>
  </si>
  <si>
    <t>SV|93571618|127</t>
  </si>
  <si>
    <t>SV|94545570|121</t>
  </si>
  <si>
    <t>SV|94900369|52</t>
  </si>
  <si>
    <t>SV|94920412|95</t>
  </si>
  <si>
    <t>SV|95131524|127</t>
  </si>
  <si>
    <t>SV|95438334|78</t>
  </si>
  <si>
    <t>SV|95648602|41</t>
  </si>
  <si>
    <t>SV|95705476|238</t>
  </si>
  <si>
    <t>SV|95834953|24</t>
  </si>
  <si>
    <t>SV|95838118|236</t>
  </si>
  <si>
    <t>SV|95938791|274</t>
  </si>
  <si>
    <t>SV|96142575|68</t>
  </si>
  <si>
    <t>SV|96365423|92</t>
  </si>
  <si>
    <t>SV|96375591|75</t>
  </si>
  <si>
    <t>SV|96464900|90</t>
  </si>
  <si>
    <t>SV|96509985|170</t>
  </si>
  <si>
    <t>SV|96573559|121</t>
  </si>
  <si>
    <t>SV|96705349|74</t>
  </si>
  <si>
    <t>SV|96867516|171</t>
  </si>
  <si>
    <t>SV|96875422|121</t>
  </si>
  <si>
    <t>SV|96978885|34</t>
  </si>
  <si>
    <t>SV|97078458|69</t>
  </si>
  <si>
    <t>SV|97133502|54</t>
  </si>
  <si>
    <t>SV|97196862|16</t>
  </si>
  <si>
    <t>SV|97285294|36</t>
  </si>
  <si>
    <t>SV|97285324|19</t>
  </si>
  <si>
    <t>SV|97338029|15</t>
  </si>
  <si>
    <t>SV|97465180|39</t>
  </si>
  <si>
    <t>SV|97491763|123</t>
  </si>
  <si>
    <t>SV|97495509|34</t>
  </si>
  <si>
    <t>SV|97563366|82</t>
  </si>
  <si>
    <t>SV|97623170|34</t>
  </si>
  <si>
    <t>SV|97630194|87</t>
  </si>
  <si>
    <t>SV|97886232|55</t>
  </si>
  <si>
    <t>SV|97907402|38</t>
  </si>
  <si>
    <t>SV|97907452|90</t>
  </si>
  <si>
    <t>SV|97907508|20</t>
  </si>
  <si>
    <t>SV|97911565|37</t>
  </si>
  <si>
    <t>SV|97912194|20</t>
  </si>
  <si>
    <t>SV|97914083|17</t>
  </si>
  <si>
    <t>SV|97915782|25</t>
  </si>
  <si>
    <t>SV|97916117|20</t>
  </si>
  <si>
    <t>SV|97916307|29</t>
  </si>
  <si>
    <t>SV|97920394|14</t>
  </si>
  <si>
    <t>SV|97924327|11</t>
  </si>
  <si>
    <t>SV|97928429|58</t>
  </si>
  <si>
    <t>SV|97928599|37</t>
  </si>
  <si>
    <t>SV|98047893|41</t>
  </si>
  <si>
    <t>SV|98085121|44</t>
  </si>
  <si>
    <t>SV|98098088|16</t>
  </si>
  <si>
    <t>SV|98098218|33</t>
  </si>
  <si>
    <t>SV|98099125|33</t>
  </si>
  <si>
    <t>SV|98163547|10</t>
  </si>
  <si>
    <t>SV|98175264|23</t>
  </si>
  <si>
    <t>SV|98195175|34</t>
  </si>
  <si>
    <t>SV|98196308|33</t>
  </si>
  <si>
    <t>SV|98198641|33</t>
  </si>
  <si>
    <t>SV|98199604|28</t>
  </si>
  <si>
    <t>SV|98201517|43</t>
  </si>
  <si>
    <t>SV|98246424|38</t>
  </si>
  <si>
    <t>SV|98308033|8</t>
  </si>
  <si>
    <t>SV|98382066|10</t>
  </si>
  <si>
    <t>SV|98390309|8</t>
  </si>
  <si>
    <t>SV|98411010|7</t>
  </si>
  <si>
    <t>SV|98466015|13</t>
  </si>
  <si>
    <t>SV|98501916|8</t>
  </si>
  <si>
    <t>SV|98530194|7</t>
  </si>
  <si>
    <t>UV|518766|102</t>
  </si>
  <si>
    <t>Amend</t>
  </si>
  <si>
    <t>HSB 4 K</t>
  </si>
  <si>
    <t>U</t>
  </si>
  <si>
    <t>Lorusso</t>
  </si>
  <si>
    <t>Gesundheit</t>
  </si>
  <si>
    <t>Gran</t>
  </si>
  <si>
    <t>Abbas</t>
  </si>
  <si>
    <t>Mathes</t>
  </si>
  <si>
    <t>Holz</t>
  </si>
  <si>
    <t>Haverkamp</t>
  </si>
  <si>
    <t>Lütke</t>
  </si>
  <si>
    <t>Riedle</t>
  </si>
  <si>
    <t>Trappen</t>
  </si>
  <si>
    <t>Bastian</t>
  </si>
  <si>
    <t>Wesche</t>
  </si>
  <si>
    <t>Strehl</t>
  </si>
  <si>
    <t>Sprute</t>
  </si>
  <si>
    <t>Nass-Kluske</t>
  </si>
  <si>
    <t>Witt</t>
  </si>
  <si>
    <t>Seksendört</t>
  </si>
  <si>
    <t>Mai</t>
  </si>
  <si>
    <t>Mazin</t>
  </si>
  <si>
    <t>Hocheder</t>
  </si>
  <si>
    <t>RD MA</t>
  </si>
  <si>
    <t>Hoffmann</t>
  </si>
  <si>
    <t>Wordl</t>
  </si>
  <si>
    <t>Schreck</t>
  </si>
  <si>
    <t>Stamouidis</t>
  </si>
  <si>
    <t>Thoma</t>
  </si>
  <si>
    <t>Lehmann</t>
  </si>
  <si>
    <t>Hartl</t>
  </si>
  <si>
    <t>VUZI</t>
  </si>
  <si>
    <t>HSB 4 K incl. RD Kollegen Anwensenheit bis Oktober 2026.xlsx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</si>
</sst>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yyyy"/>
    <numFmt numFmtId="165" formatCode="#,##0.0"/>
    <numFmt numFmtId="166" formatCode="dd\.mm\."/>
    <numFmt numFmtId="167" formatCode="0.0"/>
    <numFmt numFmtId="168" formatCode="dd\.mm\.yyyy\ hh:mm"/>
  </numFmts>
  <fonts count="26" x14ac:knownFonts="1">
    <font>
      <sz val="10"/>
      <color theme="1"/>
      <name val="Aptos"/>
      <family val="2"/>
    </font>
    <font>
      <b/>
      <sz val="20"/>
      <color rgb="FF1A1A1A"/>
      <name val="Aptos"/>
      <family val="2"/>
    </font>
    <font>
      <sz val="9"/>
      <color rgb="FF6B6B6B"/>
      <name val="Aptos"/>
      <family val="2"/>
    </font>
    <font>
      <b/>
      <sz val="11"/>
      <color rgb="FF1A1A1A"/>
      <name val="Aptos"/>
      <family val="2"/>
    </font>
    <font>
      <b/>
      <sz val="8"/>
      <color rgb="FF6B6B6B"/>
      <name val="Aptos"/>
      <family val="2"/>
    </font>
    <font>
      <b/>
      <sz val="24"/>
      <color rgb="FF1A1A1A"/>
      <name val="Aptos"/>
      <family val="2"/>
    </font>
    <font>
      <sz val="8"/>
      <color rgb="FF6B6B6B"/>
      <name val="Aptos"/>
      <family val="2"/>
    </font>
    <font>
      <sz val="10"/>
      <color rgb="FF1A1A1A"/>
      <name val="Aptos"/>
      <family val="2"/>
    </font>
    <font>
      <sz val="6"/>
      <color rgb="FFFFFFFF"/>
      <name val="Calibri"/>
      <family val="2"/>
      <scheme val="minor"/>
    </font>
    <font>
      <sz val="8.5"/>
      <color rgb="FF6B6B6B"/>
      <name val="Aptos"/>
      <family val="2"/>
    </font>
    <font>
      <b/>
      <sz val="11"/>
      <color rgb="FFFFFFFF"/>
      <name val="Aptos"/>
      <family val="2"/>
    </font>
    <font>
      <b/>
      <sz val="9"/>
      <color rgb="FF0B6F7D"/>
      <name val="Aptos"/>
      <family val="2"/>
    </font>
    <font>
      <i/>
      <sz val="8"/>
      <color rgb="FF6B6B6B"/>
      <name val="Aptos"/>
      <family val="2"/>
    </font>
    <font>
      <sz val="9"/>
      <color rgb="FF1A1A1A"/>
      <name val="Aptos"/>
      <family val="2"/>
    </font>
    <font>
      <b/>
      <sz val="12"/>
      <color rgb="FFBF1528"/>
      <name val="Aptos"/>
      <family val="2"/>
    </font>
    <font>
      <b/>
      <sz val="10"/>
      <color rgb="FFBF1528"/>
      <name val="Aptos"/>
      <family val="2"/>
    </font>
    <font>
      <b/>
      <sz val="9"/>
      <color rgb="FF4A4A4A"/>
      <name val="Aptos"/>
      <family val="2"/>
    </font>
    <font>
      <sz val="9"/>
      <color theme="1"/>
      <name val="Aptos"/>
      <family val="2"/>
    </font>
    <font>
      <b/>
      <sz val="9"/>
      <color rgb="FFFFFFFF"/>
      <name val="Aptos"/>
      <family val="2"/>
    </font>
    <font>
      <sz val="7"/>
      <color rgb="FF6B6B6B"/>
      <name val="Aptos"/>
      <family val="2"/>
    </font>
    <font>
      <b/>
      <sz val="9"/>
      <color theme="1"/>
      <name val="Aptos"/>
      <family val="2"/>
    </font>
    <font>
      <b/>
      <sz val="10"/>
      <color rgb="FFFFFFFF"/>
      <name val="Aptos"/>
      <family val="2"/>
    </font>
    <font>
      <sz val="9"/>
      <color rgb="FF0000FF"/>
      <name val="Aptos"/>
      <family val="2"/>
    </font>
    <font>
      <b/>
      <sz val="10"/>
      <color rgb="FF4A4A4A"/>
      <name val="Aptos"/>
      <family val="2"/>
    </font>
    <font>
      <sz val="10"/>
      <color rgb="FF0000FF"/>
      <name val="Aptos"/>
      <family val="2"/>
    </font>
    <font>
      <b/>
      <sz val="20"/>
      <color rgb="FFBF1528"/>
      <name val="Aptos"/>
      <family val="2"/>
    </font>
  </fonts>
  <fills count="10">
    <fill>
      <patternFill patternType="none"/>
    </fill>
    <fill>
      <patternFill patternType="gray125"/>
    </fill>
    <fill>
      <patternFill patternType="solid">
        <fgColor rgb="FFF3F4F6"/>
        <bgColor indexed="64"/>
      </patternFill>
    </fill>
    <fill>
      <patternFill patternType="solid">
        <fgColor rgb="FFFFFFFF"/>
        <bgColor indexed="64"/>
      </patternFill>
    </fill>
    <fill>
      <patternFill patternType="solid">
        <fgColor rgb="FF8E0F1E"/>
        <bgColor indexed="64"/>
      </patternFill>
    </fill>
    <fill>
      <patternFill patternType="solid">
        <fgColor rgb="FF0B6F7D"/>
        <bgColor indexed="64"/>
      </patternFill>
    </fill>
    <fill>
      <patternFill patternType="solid">
        <fgColor rgb="FFEEF6F7"/>
        <bgColor indexed="64"/>
      </patternFill>
    </fill>
    <fill>
      <patternFill patternType="solid">
        <fgColor rgb="FF4A4A4A"/>
        <bgColor indexed="64"/>
      </patternFill>
    </fill>
    <fill>
      <patternFill patternType="solid">
        <fgColor rgb="FFFFF9DB"/>
        <bgColor indexed="64"/>
      </patternFill>
    </fill>
    <fill>
      <patternFill patternType="solid">
        <fgColor rgb="FFBF1528"/>
        <bgColor indexed="64"/>
      </patternFill>
    </fill>
  </fills>
  <borders count="7">
    <border>
      <left/>
      <right/>
      <top/>
      <bottom/>
      <diagonal/>
    </border>
    <border>
      <left/>
      <right/>
      <top style="thin">
        <color rgb="FFD0D5DA"/>
      </top>
      <bottom/>
      <diagonal/>
    </border>
    <border>
      <left style="thin">
        <color rgb="FFD0D5DA"/>
      </left>
      <right style="thin">
        <color rgb="FFD0D5DA"/>
      </right>
      <top style="thin">
        <color rgb="FFD0D5DA"/>
      </top>
      <bottom style="thin">
        <color rgb="FFD0D5DA"/>
      </bottom>
      <diagonal/>
    </border>
    <border>
      <left style="thin">
        <color rgb="FFCCEBED"/>
      </left>
      <right style="thin">
        <color rgb="FFCCEBED"/>
      </right>
      <top style="thin">
        <color rgb="FFCCEBED"/>
      </top>
      <bottom style="thin">
        <color rgb="FFCCEBED"/>
      </bottom>
      <diagonal/>
    </border>
    <border>
      <left style="thin">
        <color rgb="FFD0D5DA"/>
      </left>
      <right/>
      <top/>
      <bottom/>
      <diagonal/>
    </border>
    <border>
      <left style="thin">
        <color rgb="FFF3F4F6"/>
      </left>
      <right style="thin">
        <color rgb="FFF3F4F6"/>
      </right>
      <top style="thin">
        <color rgb="FFF3F4F6"/>
      </top>
      <bottom style="thin">
        <color rgb="FFF3F4F6"/>
      </bottom>
      <diagonal/>
    </border>
    <border>
      <left/>
      <right/>
      <top/>
      <bottom style="thin">
        <color rgb="FFD0D5DA"/>
      </bottom>
      <diagonal/>
    </border>
  </borders>
  <cellStyleXfs count="1">
    <xf numFmtId="0" fontId="0" fillId="0" borderId="0"/>
  </cellStyleXfs>
  <cellXfs count="55">
    <xf numFmtId="0" fontId="0" fillId="0" borderId="0" xfId="0"/>
    <xf numFmtId="0" fontId="1" fillId="0" borderId="0" xfId="0" applyFont="1" applyAlignment="1">
      <alignment vertical="center"/>
    </xf>
    <xf numFmtId="0" fontId="2" fillId="0" borderId="0" xfId="0" applyFont="1" applyAlignment="1">
      <alignment vertical="center"/>
    </xf>
    <xf numFmtId="0" fontId="8" fillId="0" borderId="0" xfId="0" applyFont="1"/>
    <xf numFmtId="0" fontId="11" fillId="6" borderId="3" xfId="0" applyFont="1" applyFill="1" applyBorder="1" applyAlignment="1">
      <alignment vertical="center"/>
    </xf>
    <xf numFmtId="0" fontId="12" fillId="0" borderId="0" xfId="0" applyFont="1" applyAlignment="1">
      <alignment vertical="top" wrapText="1"/>
    </xf>
    <xf numFmtId="0" fontId="4" fillId="0" borderId="0" xfId="0" applyFont="1" applyAlignment="1">
      <alignment vertical="center"/>
    </xf>
    <xf numFmtId="0" fontId="13" fillId="0" borderId="0" xfId="0" applyFont="1" applyAlignment="1">
      <alignment vertical="center"/>
    </xf>
    <xf numFmtId="0" fontId="7" fillId="0" borderId="0" xfId="0" applyFont="1" applyAlignment="1">
      <alignment vertical="top" wrapText="1"/>
    </xf>
    <xf numFmtId="0" fontId="14" fillId="0" borderId="0" xfId="0" applyFont="1"/>
    <xf numFmtId="0" fontId="15" fillId="0" borderId="0" xfId="0" applyFont="1" applyAlignment="1">
      <alignment horizontal="center" vertical="top"/>
    </xf>
    <xf numFmtId="0" fontId="16" fillId="2" borderId="4" xfId="0" applyFont="1" applyFill="1" applyBorder="1" applyAlignment="1">
      <alignment vertical="center"/>
    </xf>
    <xf numFmtId="0" fontId="17" fillId="2" borderId="0" xfId="0" applyFont="1" applyFill="1" applyAlignment="1">
      <alignment vertical="center"/>
    </xf>
    <xf numFmtId="0" fontId="18" fillId="7" borderId="0" xfId="0" applyFont="1" applyFill="1" applyAlignment="1">
      <alignment horizontal="center" vertical="center"/>
    </xf>
    <xf numFmtId="166" fontId="19" fillId="2" borderId="0" xfId="0" applyNumberFormat="1" applyFont="1" applyFill="1" applyAlignment="1">
      <alignment horizontal="center" vertical="center"/>
    </xf>
    <xf numFmtId="0" fontId="20" fillId="0" borderId="0" xfId="0" applyFont="1" applyAlignment="1">
      <alignment vertical="center"/>
    </xf>
    <xf numFmtId="167" fontId="2" fillId="0" borderId="0" xfId="0" applyNumberFormat="1" applyFont="1" applyAlignment="1">
      <alignment horizontal="center" vertical="center"/>
    </xf>
    <xf numFmtId="167" fontId="17" fillId="0" borderId="5" xfId="0" applyNumberFormat="1" applyFont="1" applyBorder="1" applyAlignment="1">
      <alignment horizontal="center" vertical="center"/>
    </xf>
    <xf numFmtId="0" fontId="20" fillId="0" borderId="1" xfId="0" applyFont="1" applyBorder="1" applyAlignment="1">
      <alignment vertical="center"/>
    </xf>
    <xf numFmtId="167" fontId="20" fillId="0" borderId="1" xfId="0" applyNumberFormat="1" applyFont="1" applyBorder="1" applyAlignment="1">
      <alignment horizontal="center" vertical="center"/>
    </xf>
    <xf numFmtId="0" fontId="21" fillId="7" borderId="0" xfId="0" applyFont="1" applyFill="1" applyAlignment="1">
      <alignment vertical="center" wrapText="1"/>
    </xf>
    <xf numFmtId="0" fontId="22" fillId="8" borderId="2" xfId="0" applyFont="1" applyFill="1" applyBorder="1" applyAlignment="1">
      <alignment vertical="center"/>
    </xf>
    <xf numFmtId="167" fontId="22" fillId="8" borderId="2" xfId="0" applyNumberFormat="1" applyFont="1" applyFill="1" applyBorder="1" applyAlignment="1">
      <alignment horizontal="center" vertical="center"/>
    </xf>
    <xf numFmtId="164" fontId="22" fillId="8" borderId="2" xfId="0" applyNumberFormat="1" applyFont="1" applyFill="1" applyBorder="1" applyAlignment="1">
      <alignment horizontal="center" vertical="center"/>
    </xf>
    <xf numFmtId="0" fontId="22" fillId="8" borderId="2" xfId="0" applyFont="1" applyFill="1" applyBorder="1" applyAlignment="1">
      <alignment horizontal="center" vertical="center"/>
    </xf>
    <xf numFmtId="0" fontId="23" fillId="2" borderId="6" xfId="0" applyFont="1" applyFill="1" applyBorder="1" applyAlignment="1">
      <alignment vertical="center" wrapText="1"/>
    </xf>
    <xf numFmtId="3" fontId="13" fillId="0" borderId="0" xfId="0" applyNumberFormat="1" applyFont="1" applyAlignment="1">
      <alignment vertical="center"/>
    </xf>
    <xf numFmtId="165" fontId="13" fillId="0" borderId="0" xfId="0" applyNumberFormat="1" applyFont="1" applyAlignment="1">
      <alignment vertical="center"/>
    </xf>
    <xf numFmtId="164" fontId="13" fillId="0" borderId="0" xfId="0" applyNumberFormat="1" applyFont="1" applyAlignment="1">
      <alignment vertical="center"/>
    </xf>
    <xf numFmtId="0" fontId="13" fillId="0" borderId="0" xfId="0" applyFont="1" applyAlignment="1">
      <alignment horizontal="center" vertical="center"/>
    </xf>
    <xf numFmtId="0" fontId="24" fillId="8" borderId="2" xfId="0" applyFont="1" applyFill="1" applyBorder="1" applyAlignment="1">
      <alignment vertical="center"/>
    </xf>
    <xf numFmtId="0" fontId="3" fillId="0" borderId="0" xfId="0" applyFont="1" applyAlignment="1">
      <alignment vertical="center"/>
    </xf>
    <xf numFmtId="0" fontId="7" fillId="2" borderId="0" xfId="0" applyFont="1" applyFill="1" applyAlignment="1">
      <alignment vertical="center"/>
    </xf>
    <xf numFmtId="0" fontId="12" fillId="0" borderId="0" xfId="0" applyFont="1" applyAlignment="1">
      <alignment vertical="top" wrapText="1"/>
    </xf>
    <xf numFmtId="0" fontId="10" fillId="7" borderId="0" xfId="0" applyFont="1" applyFill="1" applyAlignment="1">
      <alignment horizontal="left" vertical="center" indent="1"/>
    </xf>
    <xf numFmtId="0" fontId="6" fillId="2" borderId="0" xfId="0" applyFont="1" applyFill="1" applyAlignment="1">
      <alignment horizontal="left" vertical="center" indent="1"/>
    </xf>
    <xf numFmtId="0" fontId="10" fillId="5" borderId="0" xfId="0" applyFont="1" applyFill="1" applyAlignment="1">
      <alignment horizontal="left" vertical="center" indent="1"/>
    </xf>
    <xf numFmtId="0" fontId="9" fillId="3" borderId="2" xfId="0" applyFont="1" applyFill="1" applyBorder="1" applyAlignment="1">
      <alignment horizontal="left" vertical="center" indent="1"/>
    </xf>
    <xf numFmtId="0" fontId="10" fillId="4" borderId="0" xfId="0" applyFont="1" applyFill="1" applyAlignment="1">
      <alignment horizontal="left" vertical="center" indent="1"/>
    </xf>
    <xf numFmtId="0" fontId="4" fillId="0" borderId="1" xfId="0" applyFont="1" applyBorder="1" applyAlignment="1">
      <alignment vertical="center"/>
    </xf>
    <xf numFmtId="0" fontId="11" fillId="6" borderId="3" xfId="0" applyFont="1" applyFill="1" applyBorder="1" applyAlignment="1">
      <alignment vertical="center"/>
    </xf>
    <xf numFmtId="0" fontId="4" fillId="2" borderId="0" xfId="0" applyFont="1" applyFill="1" applyAlignment="1">
      <alignment indent="1"/>
    </xf>
    <xf numFmtId="165" fontId="5" fillId="2" borderId="0" xfId="0" applyNumberFormat="1" applyFont="1" applyFill="1" applyAlignment="1">
      <alignment horizontal="left" vertical="center" indent="1"/>
    </xf>
    <xf numFmtId="0" fontId="2" fillId="0" borderId="0" xfId="0" applyFont="1" applyAlignment="1">
      <alignment horizontal="right" vertical="center"/>
    </xf>
    <xf numFmtId="164" fontId="3" fillId="0" borderId="0" xfId="0" applyNumberFormat="1" applyFont="1" applyAlignment="1">
      <alignment horizontal="right" vertical="center"/>
    </xf>
    <xf numFmtId="164" fontId="2" fillId="0" borderId="0" xfId="0" applyNumberFormat="1" applyFont="1" applyAlignment="1">
      <alignment horizontal="right"/>
    </xf>
    <xf numFmtId="0" fontId="2" fillId="0" borderId="0" xfId="0" applyFont="1" applyAlignment="1">
      <alignment vertical="center"/>
    </xf>
    <xf numFmtId="3" fontId="5" fillId="2" borderId="0" xfId="0" applyNumberFormat="1" applyFont="1" applyFill="1" applyAlignment="1">
      <alignment horizontal="left" vertical="center" indent="1"/>
    </xf>
    <xf numFmtId="0" fontId="7" fillId="0" borderId="0" xfId="0" applyFont="1" applyAlignment="1">
      <alignment vertical="top" wrapText="1"/>
    </xf>
    <xf numFmtId="0" fontId="21" fillId="9" borderId="0" xfId="0" applyFont="1" applyFill="1" applyAlignment="1">
      <alignment vertical="center" wrapText="1"/>
    </xf>
    <xf numFmtId="0" fontId="21" fillId="7" borderId="0" xfId="0" applyFont="1" applyFill="1" applyAlignment="1">
      <alignment vertical="center" wrapText="1"/>
    </xf>
    <xf numFmtId="0" fontId="23" fillId="2" borderId="6" xfId="0" applyFont="1" applyFill="1" applyBorder="1" applyAlignment="1">
      <alignment vertical="center" wrapText="1"/>
    </xf>
    <xf numFmtId="14" fontId="0" fillId="0" borderId="0" xfId="0" applyNumberFormat="1"/>
    <xf numFmtId="168" fontId="0" fillId="0" borderId="0" xfId="0" applyNumberFormat="1"/>
    <xf numFmtId="164" fontId="0" fillId="0" borderId="0" xfId="0" applyNumberFormat="1"/>
  </cellXfs>
  <cellStyles count="1">
    <cellStyle name="Normal" xfId="0" builtinId="0"/>
  </cellStyles>
  <dxfs count="96">
    <dxf>
      <font>
        <color rgb="FF9AA3AD"/>
      </font>
      <fill>
        <patternFill>
          <bgColor rgb="FFF7F7F7"/>
        </patternFill>
      </fill>
    </dxf>
    <dxf>
      <border>
        <left style="medium">
          <color rgb="FFBF1528"/>
        </left>
        <right style="medium">
          <color rgb="FFBF1528"/>
        </right>
        <top/>
        <bottom/>
        <vertical/>
        <horizontal/>
      </border>
    </dxf>
    <dxf>
      <font>
        <color rgb="FF9AA3AD"/>
      </font>
    </dxf>
    <dxf>
      <font>
        <b/>
        <color rgb="FFFFFFFF"/>
      </font>
      <fill>
        <patternFill>
          <bgColor rgb="FFBF1528"/>
        </patternFill>
      </fill>
    </dxf>
    <dxf>
      <fill>
        <patternFill>
          <bgColor rgb="FFFFFFFF"/>
        </patternFill>
      </fill>
    </dxf>
    <dxf>
      <font>
        <b/>
        <color rgb="FF1F4E79"/>
      </font>
      <fill>
        <patternFill>
          <bgColor rgb="FFDDEBF7"/>
        </patternFill>
      </fill>
    </dxf>
    <dxf>
      <font>
        <b/>
        <color rgb="FF0B6F7D"/>
      </font>
      <fill>
        <patternFill>
          <bgColor rgb="FFCCEBED"/>
        </patternFill>
      </fill>
    </dxf>
    <dxf>
      <font>
        <b/>
        <color rgb="FF4A4A4A"/>
      </font>
      <fill>
        <patternFill>
          <bgColor rgb="FFD0D5DA"/>
        </patternFill>
      </fill>
    </dxf>
    <dxf>
      <font>
        <b/>
        <color rgb="FF8E0F1E"/>
      </font>
      <fill>
        <patternFill>
          <bgColor rgb="FFFBE9EB"/>
        </patternFill>
      </fill>
    </dxf>
    <dxf>
      <font>
        <b/>
        <color rgb="FF7F6000"/>
      </font>
      <fill>
        <patternFill>
          <bgColor rgb="FFFFE699"/>
        </patternFill>
      </fill>
    </dxf>
    <dxf>
      <font>
        <b/>
        <color rgb="FF1E7F4F"/>
      </font>
      <fill>
        <patternFill>
          <bgColor rgb="FFDDF3E4"/>
        </patternFill>
      </fill>
    </dxf>
    <dxf>
      <font>
        <b/>
        <color rgb="FF8A5A00"/>
      </font>
      <fill>
        <patternFill>
          <bgColor rgb="FFFBEFC7"/>
        </patternFill>
      </fill>
    </dxf>
    <dxf>
      <font>
        <b/>
        <color rgb="FF1E7F4F"/>
      </font>
      <fill>
        <patternFill>
          <bgColor rgb="FFDDF3E4"/>
        </patternFill>
      </fill>
    </dxf>
    <dxf>
      <font>
        <b/>
        <color rgb="FF8A5A00"/>
      </font>
      <fill>
        <patternFill>
          <bgColor rgb="FFFBEFC7"/>
        </patternFill>
      </fill>
    </dxf>
    <dxf>
      <fill>
        <patternFill>
          <bgColor rgb="FF8E0F1E"/>
        </patternFill>
      </fill>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9AA3AD"/>
        </patternFill>
      </fill>
      <border>
        <left style="thin">
          <color rgb="FF9AA3AD"/>
        </left>
        <right style="thin">
          <color rgb="FF9AA3AD"/>
        </right>
        <top style="thin">
          <color rgb="FF9AA3AD"/>
        </top>
        <bottom style="thin">
          <color rgb="FF9AA3AD"/>
        </bottom>
        <vertical/>
        <horizontal/>
      </border>
    </dxf>
    <dxf>
      <font>
        <b/>
        <color rgb="FF9AA3AD"/>
      </font>
      <fill>
        <patternFill>
          <bgColor rgb="FFF3F4F6"/>
        </patternFill>
      </fill>
      <border>
        <left style="thin">
          <color rgb="FF9AA3AD"/>
        </left>
        <right style="thin">
          <color rgb="FF9AA3AD"/>
        </right>
        <top style="thin">
          <color rgb="FF9AA3AD"/>
        </top>
        <bottom style="thin">
          <color rgb="FF9AA3AD"/>
        </bottom>
        <vertical/>
        <horizontal/>
      </border>
    </dxf>
    <dxf>
      <font>
        <b/>
        <color rgb="FFFFFFFF"/>
      </font>
      <fill>
        <patternFill>
          <bgColor rgb="FF9AA3AD"/>
        </patternFill>
      </fill>
      <border>
        <left style="medium">
          <color rgb="FF4A4A4A"/>
        </left>
        <right style="medium">
          <color rgb="FF4A4A4A"/>
        </right>
        <top style="medium">
          <color rgb="FF4A4A4A"/>
        </top>
        <bottom style="medium">
          <color rgb="FF4A4A4A"/>
        </bottom>
        <vertical/>
        <horizontal/>
      </border>
    </dxf>
    <dxf>
      <font>
        <b/>
        <color rgb="FFFFFFFF"/>
      </font>
      <fill>
        <patternFill>
          <bgColor rgb="FFBF1528"/>
        </patternFill>
      </fill>
      <border>
        <left style="thin">
          <color rgb="FFBF1528"/>
        </left>
        <right style="thin">
          <color rgb="FFBF1528"/>
        </right>
        <top style="thin">
          <color rgb="FFBF1528"/>
        </top>
        <bottom style="thin">
          <color rgb="FFBF1528"/>
        </bottom>
        <vertical/>
        <horizontal/>
      </border>
    </dxf>
    <dxf>
      <font>
        <b/>
        <color rgb="FFBF1528"/>
      </font>
      <fill>
        <patternFill>
          <bgColor rgb="FFF3F4F6"/>
        </patternFill>
      </fill>
      <border>
        <left style="thin">
          <color rgb="FFBF1528"/>
        </left>
        <right style="thin">
          <color rgb="FFBF1528"/>
        </right>
        <top style="thin">
          <color rgb="FFBF1528"/>
        </top>
        <bottom style="thin">
          <color rgb="FFBF1528"/>
        </bottom>
        <vertical/>
        <horizontal/>
      </border>
    </dxf>
    <dxf>
      <font>
        <b/>
        <color rgb="FFFFFFFF"/>
      </font>
      <fill>
        <patternFill>
          <bgColor rgb="FFBF1528"/>
        </patternFill>
      </fill>
      <border>
        <left style="medium">
          <color rgb="FF4A4A4A"/>
        </left>
        <right style="medium">
          <color rgb="FF4A4A4A"/>
        </right>
        <top style="medium">
          <color rgb="FF4A4A4A"/>
        </top>
        <bottom style="medium">
          <color rgb="FF4A4A4A"/>
        </bottom>
        <vertical/>
        <horizontal/>
      </border>
    </dxf>
    <dxf>
      <font>
        <b/>
        <color rgb="FFFFFFFF"/>
      </font>
      <fill>
        <patternFill>
          <bgColor rgb="FF3B4F8A"/>
        </patternFill>
      </fill>
      <border>
        <left style="thin">
          <color rgb="FF3B4F8A"/>
        </left>
        <right style="thin">
          <color rgb="FF3B4F8A"/>
        </right>
        <top style="thin">
          <color rgb="FF3B4F8A"/>
        </top>
        <bottom style="thin">
          <color rgb="FF3B4F8A"/>
        </bottom>
        <vertical/>
        <horizontal/>
      </border>
    </dxf>
    <dxf>
      <font>
        <b/>
        <color rgb="FF3B4F8A"/>
      </font>
      <fill>
        <patternFill>
          <bgColor rgb="FFF3F4F6"/>
        </patternFill>
      </fill>
      <border>
        <left style="thin">
          <color rgb="FF3B4F8A"/>
        </left>
        <right style="thin">
          <color rgb="FF3B4F8A"/>
        </right>
        <top style="thin">
          <color rgb="FF3B4F8A"/>
        </top>
        <bottom style="thin">
          <color rgb="FF3B4F8A"/>
        </bottom>
        <vertical/>
        <horizontal/>
      </border>
    </dxf>
    <dxf>
      <font>
        <b/>
        <color rgb="FFFFFFFF"/>
      </font>
      <fill>
        <patternFill>
          <bgColor rgb="FF3B4F8A"/>
        </patternFill>
      </fill>
      <border>
        <left style="medium">
          <color rgb="FF4A4A4A"/>
        </left>
        <right style="medium">
          <color rgb="FF4A4A4A"/>
        </right>
        <top style="medium">
          <color rgb="FF4A4A4A"/>
        </top>
        <bottom style="medium">
          <color rgb="FF4A4A4A"/>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F94A7"/>
      </font>
      <fill>
        <patternFill>
          <bgColor rgb="FFF3F4F6"/>
        </patternFill>
      </fill>
      <border>
        <left style="thin">
          <color rgb="FF0F94A7"/>
        </left>
        <right style="thin">
          <color rgb="FF0F94A7"/>
        </right>
        <top style="thin">
          <color rgb="FF0F94A7"/>
        </top>
        <bottom style="thin">
          <color rgb="FF0F94A7"/>
        </bottom>
        <vertical/>
        <horizontal/>
      </border>
    </dxf>
    <dxf>
      <font>
        <b/>
        <color rgb="FFFFFFFF"/>
      </font>
      <fill>
        <patternFill>
          <bgColor rgb="FF0F94A7"/>
        </patternFill>
      </fill>
      <border>
        <left style="medium">
          <color rgb="FF4A4A4A"/>
        </left>
        <right style="medium">
          <color rgb="FF4A4A4A"/>
        </right>
        <top style="medium">
          <color rgb="FF4A4A4A"/>
        </top>
        <bottom style="medium">
          <color rgb="FF4A4A4A"/>
        </bottom>
        <vertical/>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4999999999999999E-2"/>
          <c:y val="0.1"/>
          <c:w val="0.97"/>
          <c:h val="0.76"/>
        </c:manualLayout>
      </c:layout>
      <c:barChart>
        <c:barDir val="col"/>
        <c:grouping val="stacked"/>
        <c:varyColors val="0"/>
        <c:ser>
          <c:idx val="0"/>
          <c:order val="0"/>
          <c:tx>
            <c:v>Komposit</c:v>
          </c:tx>
          <c:spPr>
            <a:solidFill>
              <a:srgbClr val="0F94A7"/>
            </a:solidFill>
            <a:ln w="9525">
              <a:solidFill>
                <a:srgbClr val="FFFFFF"/>
              </a:solidFill>
            </a:ln>
          </c:spPr>
          <c:invertIfNegative val="0"/>
          <c:dLbls>
            <c:dLbl>
              <c:idx val="5"/>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0-B3B1-4571-BAD8-D96C91E5FEA4}"/>
                </c:ext>
              </c:extLst>
            </c:dLbl>
            <c:dLbl>
              <c:idx val="6"/>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3-B3B1-4571-BAD8-D96C91E5FEA4}"/>
                </c:ext>
              </c:extLst>
            </c:dLbl>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Diagrammdaten!$C$4:$C$10</c:f>
              <c:numCache>
                <c:formatCode>#,##0</c:formatCode>
                <c:ptCount val="7"/>
                <c:pt idx="0">
                  <c:v>#N/A</c:v>
                </c:pt>
                <c:pt idx="1">
                  <c:v>#N/A</c:v>
                </c:pt>
                <c:pt idx="2">
                  <c:v>#N/A</c:v>
                </c:pt>
                <c:pt idx="3">
                  <c:v>#N/A</c:v>
                </c:pt>
                <c:pt idx="4">
                  <c:v>#N/A</c:v>
                </c:pt>
                <c:pt idx="5">
                  <c:v>19900</c:v>
                </c:pt>
                <c:pt idx="6">
                  <c:v>19765</c:v>
                </c:pt>
              </c:numCache>
            </c:numRef>
          </c:val>
          <c:extLst>
            <c:ext xmlns:c16="http://schemas.microsoft.com/office/drawing/2014/chart" uri="{C3380CC4-5D6E-409C-BE32-E72D297353CC}">
              <c16:uniqueId val="{00000000-C73F-493B-A2B7-C028024C97F2}"/>
            </c:ext>
          </c:extLst>
        </c:ser>
        <c:ser>
          <c:idx val="1"/>
          <c:order val="1"/>
          <c:tx>
            <c:v>Leben</c:v>
          </c:tx>
          <c:spPr>
            <a:solidFill>
              <a:srgbClr val="3B4F8A"/>
            </a:solidFill>
            <a:ln w="9525">
              <a:solidFill>
                <a:srgbClr val="FFFFFF"/>
              </a:solidFill>
            </a:ln>
          </c:spPr>
          <c:invertIfNegative val="0"/>
          <c:dLbls>
            <c:dLbl>
              <c:idx val="5"/>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1-B3B1-4571-BAD8-D96C91E5FEA4}"/>
                </c:ext>
              </c:extLst>
            </c:dLbl>
            <c:dLbl>
              <c:idx val="6"/>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4-B3B1-4571-BAD8-D96C91E5FEA4}"/>
                </c:ext>
              </c:extLst>
            </c:dLbl>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Diagrammdaten!$D$4:$D$10</c:f>
              <c:numCache>
                <c:formatCode>#,##0</c:formatCode>
                <c:ptCount val="7"/>
                <c:pt idx="0">
                  <c:v>#N/A</c:v>
                </c:pt>
                <c:pt idx="1">
                  <c:v>#N/A</c:v>
                </c:pt>
                <c:pt idx="2">
                  <c:v>#N/A</c:v>
                </c:pt>
                <c:pt idx="3">
                  <c:v>#N/A</c:v>
                </c:pt>
                <c:pt idx="4">
                  <c:v>#N/A</c:v>
                </c:pt>
                <c:pt idx="5">
                  <c:v>2621</c:v>
                </c:pt>
                <c:pt idx="6">
                  <c:v>2389</c:v>
                </c:pt>
              </c:numCache>
            </c:numRef>
          </c:val>
          <c:extLst>
            <c:ext xmlns:c16="http://schemas.microsoft.com/office/drawing/2014/chart" uri="{C3380CC4-5D6E-409C-BE32-E72D297353CC}">
              <c16:uniqueId val="{00000001-C73F-493B-A2B7-C028024C97F2}"/>
            </c:ext>
          </c:extLst>
        </c:ser>
        <c:ser>
          <c:idx val="2"/>
          <c:order val="2"/>
          <c:tx>
            <c:v>KV</c:v>
          </c:tx>
          <c:spPr>
            <a:solidFill>
              <a:srgbClr val="BF1528"/>
            </a:solidFill>
            <a:ln w="9525">
              <a:solidFill>
                <a:srgbClr val="FFFFFF"/>
              </a:solidFill>
            </a:ln>
          </c:spPr>
          <c:invertIfNegative val="0"/>
          <c:dLbls>
            <c:dLbl>
              <c:idx val="5"/>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2-B3B1-4571-BAD8-D96C91E5FEA4}"/>
                </c:ext>
              </c:extLst>
            </c:dLbl>
            <c:dLbl>
              <c:idx val="6"/>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5-B3B1-4571-BAD8-D96C91E5FEA4}"/>
                </c:ext>
              </c:extLst>
            </c:dLbl>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Diagrammdaten!$E$4:$E$10</c:f>
              <c:numCache>
                <c:formatCode>#,##0</c:formatCode>
                <c:ptCount val="7"/>
                <c:pt idx="0">
                  <c:v>#N/A</c:v>
                </c:pt>
                <c:pt idx="1">
                  <c:v>#N/A</c:v>
                </c:pt>
                <c:pt idx="2">
                  <c:v>#N/A</c:v>
                </c:pt>
                <c:pt idx="3">
                  <c:v>#N/A</c:v>
                </c:pt>
                <c:pt idx="4">
                  <c:v>#N/A</c:v>
                </c:pt>
                <c:pt idx="5">
                  <c:v>4905</c:v>
                </c:pt>
                <c:pt idx="6">
                  <c:v>4951</c:v>
                </c:pt>
              </c:numCache>
            </c:numRef>
          </c:val>
          <c:extLst>
            <c:ext xmlns:c16="http://schemas.microsoft.com/office/drawing/2014/chart" uri="{C3380CC4-5D6E-409C-BE32-E72D297353CC}">
              <c16:uniqueId val="{00000002-C73F-493B-A2B7-C028024C97F2}"/>
            </c:ext>
          </c:extLst>
        </c:ser>
        <c:dLbls>
          <c:showLegendKey val="0"/>
          <c:showVal val="0"/>
          <c:showCatName val="0"/>
          <c:showSerName val="0"/>
          <c:showPercent val="0"/>
          <c:showBubbleSize val="0"/>
        </c:dLbls>
        <c:gapWidth val="100"/>
        <c:overlap val="100"/>
        <c:axId val="50010001"/>
        <c:axId val="50010002"/>
      </c:barChart>
      <c:lineChart>
        <c:grouping val="standard"/>
        <c:varyColors val="0"/>
        <c:ser>
          <c:idx val="3"/>
          <c:order val="3"/>
          <c:tx>
            <c:v>Gesamt</c:v>
          </c:tx>
          <c:spPr>
            <a:ln>
              <a:noFill/>
            </a:ln>
          </c:spPr>
          <c:marker>
            <c:symbol val="none"/>
          </c:marker>
          <c:dLbls>
            <c:numFmt formatCode="#,##0;#,##0;" sourceLinked="0"/>
            <c:spPr>
              <a:noFill/>
              <a:ln>
                <a:noFill/>
              </a:ln>
              <a:effectLst/>
            </c:spPr>
            <c:txPr>
              <a:bodyPr/>
              <a:lstStyle/>
              <a:p>
                <a:pPr>
                  <a:defRPr sz="800" b="1" baseline="0">
                    <a:solidFill>
                      <a:srgbClr val="4A4A4A"/>
                    </a:solidFill>
                    <a:latin typeface="Apto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Diagrammdaten!$F$4:$F$10</c:f>
              <c:numCache>
                <c:formatCode>#,##0</c:formatCode>
                <c:ptCount val="7"/>
                <c:pt idx="0">
                  <c:v>#N/A</c:v>
                </c:pt>
                <c:pt idx="1">
                  <c:v>#N/A</c:v>
                </c:pt>
                <c:pt idx="2">
                  <c:v>#N/A</c:v>
                </c:pt>
                <c:pt idx="3">
                  <c:v>#N/A</c:v>
                </c:pt>
                <c:pt idx="4">
                  <c:v>#N/A</c:v>
                </c:pt>
                <c:pt idx="5">
                  <c:v>27426</c:v>
                </c:pt>
                <c:pt idx="6">
                  <c:v>27105</c:v>
                </c:pt>
              </c:numCache>
            </c:numRef>
          </c:val>
          <c:smooth val="0"/>
          <c:extLst>
            <c:ext xmlns:c16="http://schemas.microsoft.com/office/drawing/2014/chart" uri="{C3380CC4-5D6E-409C-BE32-E72D297353CC}">
              <c16:uniqueId val="{00000003-C73F-493B-A2B7-C028024C97F2}"/>
            </c:ext>
          </c:extLst>
        </c:ser>
        <c:ser>
          <c:idx val="4"/>
          <c:order val="4"/>
          <c:tx>
            <c:v>Delta weniger</c:v>
          </c:tx>
          <c:spPr>
            <a:ln>
              <a:noFill/>
            </a:ln>
          </c:spPr>
          <c:marker>
            <c:symbol val="none"/>
          </c:marker>
          <c:dLbls>
            <c:dLbl>
              <c:idx val="0"/>
              <c:tx>
                <c:strRef>
                  <c:f>Diagrammdaten!$U$4</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{6F14045E-B821-4693-87C3-292AE0FAF677}</c15:txfldGUID>
                      <c15:f>Diagrammdaten!$U$4</c15:f>
                      <c15:dlblFieldTableCache>
                        <c:ptCount val="1"/>
                      </c15:dlblFieldTableCache>
                    </c15:dlblFTEntry>
                  </c15:dlblFieldTable>
                  <c15:showDataLabelsRange val="0"/>
                </c:ext>
                <c:ext xmlns:c16="http://schemas.microsoft.com/office/drawing/2014/chart" uri="{C3380CC4-5D6E-409C-BE32-E72D297353CC}">
                  <c16:uniqueId val="{00000004-C73F-493B-A2B7-C028024C97F2}"/>
                </c:ext>
              </c:extLst>
            </c:dLbl>
            <c:dLbl>
              <c:idx val="1"/>
              <c:tx>
                <c:strRef>
                  <c:f>Diagrammdaten!$U$5</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{4DF0DBC1-4292-458F-BD7B-FE3CA9792FA9}</c15:txfldGUID>
                      <c15:f>Diagrammdaten!$U$5</c15:f>
                      <c15:dlblFieldTableCache>
                        <c:ptCount val="1"/>
                      </c15:dlblFieldTableCache>
                    </c15:dlblFTEntry>
                  </c15:dlblFieldTable>
                  <c15:showDataLabelsRange val="0"/>
                </c:ext>
                <c:ext xmlns:c16="http://schemas.microsoft.com/office/drawing/2014/chart" uri="{C3380CC4-5D6E-409C-BE32-E72D297353CC}">
                  <c16:uniqueId val="{00000005-C73F-493B-A2B7-C028024C97F2}"/>
                </c:ext>
              </c:extLst>
            </c:dLbl>
            <c:dLbl>
              <c:idx val="2"/>
              <c:tx>
                <c:strRef>
                  <c:f>Diagrammdaten!$U$6</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{673F12D6-4ECC-4021-A1AD-EDEC0E5130D1}</c15:txfldGUID>
                      <c15:f>Diagrammdaten!$U$6</c15:f>
                      <c15:dlblFieldTableCache>
                        <c:ptCount val="1"/>
                      </c15:dlblFieldTableCache>
                    </c15:dlblFTEntry>
                  </c15:dlblFieldTable>
                  <c15:showDataLabelsRange val="0"/>
                </c:ext>
                <c:ext xmlns:c16="http://schemas.microsoft.com/office/drawing/2014/chart" uri="{C3380CC4-5D6E-409C-BE32-E72D297353CC}">
                  <c16:uniqueId val="{00000006-C73F-493B-A2B7-C028024C97F2}"/>
                </c:ext>
              </c:extLst>
            </c:dLbl>
            <c:dLbl>
              <c:idx val="3"/>
              <c:tx>
                <c:strRef>
                  <c:f>Diagrammdaten!$U$7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{DF3667C7-98AA-43DD-910A-362384C7458A}</c15:txfldGUID>
                      <c15:f>Diagrammdaten!$U$7</c15:f>
                      <c15:dlblFieldTableCache>
                        <c:ptCount val="1"/>
                      </c15:dlblFieldTableCache>
                    </c15:dlblFTEntry>
                  </c15:dlblFieldTable>
                  <c15:showDataLabelsRange val="0"/>
                </c:ext>
                <c:ext xmlns:c16="http://schemas.microsoft.com/office/drawing/2014/chart" uri="{C3380CC4-5D6E-409C-BE32-E72D297353CC}">
                  <c16:uniqueId val="{00000007-C73F-493B-A2B7-C028024C97F2}"/>
                </c:ext>
              </c:extLst>
            </c:dLbl>
            <c:dLbl>
              <c:idx val="4"/>
              <c:tx>
                <c:strRef>
                  <c:f>Diagrammdaten!$U$8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{746A74AB-B0BD-48EB-BEF9-6DBC7209F4F9}</c15:txfldGUID>
                      <c15:f>Diagrammdaten!$U$8</c15:f>
                      <c15:dlblFieldTableCache>
                        <c:ptCount val="1"/>
                      </c15:dlblFieldTableCache>
                    </c15:dlblFTEntry>
                  </c15:dlblFieldTable>
                  <c15:showDataLabelsRange val="0"/>
                </c:ext>
                <c:ext xmlns:c16="http://schemas.microsoft.com/office/drawing/2014/chart" uri="{C3380CC4-5D6E-409C-BE32-E72D297353CC}">
                  <c16:uniqueId val="{00000008-C73F-493B-A2B7-C028024C97F2}"/>
                </c:ext>
              </c:extLst>
            </c:dLbl>
            <c:dLbl>
              <c:idx val="5"/>
              <c:tx>
                <c:strRef>
                  <c:f>Diagrammdaten!$U$9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{DF12705A-CAD7-4D15-87A5-F08DC3FC328B}</c15:txfldGUID>
                      <c15:f>Diagrammdaten!$U$9</c15:f>
                      <c15:dlblFieldTableCache>
                        <c:ptCount val="1"/>
                      </c15:dlblFieldTableCache>
                    </c15:dlblFTEntry>
                  </c15:dlblFieldTable>
                  <c15:showDataLabelsRange val="0"/>
                </c:ext>
                <c:ext xmlns:c16="http://schemas.microsoft.com/office/drawing/2014/chart" uri="{C3380CC4-5D6E-409C-BE32-E72D297353CC}">
                  <c16:uniqueId val="{00000009-C73F-493B-A2B7-C028024C97F2}"/>
                </c:ext>
              </c:extLst>
            </c:dLbl>
            <c:dLbl>
              <c:idx val="6"/>
              <c:tx>
                <c:strRef>
                  <c:f>Diagrammdaten!$U$10</c:f>
                  <c:strCache>
                    <c:ptCount val="1"/>
                    <c:pt idx="0">
                      <c:v>-321</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{567BACD2-574B-4223-BA26-23BC18971647}</c15:txfldGUID>
                      <c15:f>Diagrammdaten!$U$10</c15:f>
                      <c15:dlblFieldTableCache>
                        <c:ptCount val="1"/>
                        <c:pt idx="0">
                          <c:v>-321</c:v>
                        </c:pt>
                      </c15:dlblFieldTableCache>
                    </c15:dlblFTEntry>
                  </c15:dlblFieldTable>
                  <c15:showDataLabelsRange val="0"/>
                </c:ext>
                <c:ext xmlns:c16="http://schemas.microsoft.com/office/drawing/2014/chart" uri="{C3380CC4-5D6E-409C-BE32-E72D297353CC}">
                  <c16:uniqueId val="{0000000A-C73F-493B-A2B7-C028024C97F2}"/>
                </c:ext>
              </c:extLst>
            </c:dLbl>
            <c:spPr>
              <a:solidFill>
                <a:srgbClr val="DDF3E4"/>
              </a:solidFill>
              <a:ln>
                <a:noFill/>
              </a:ln>
            </c:spPr>
            <c:txPr>
              <a:bodyPr/>
              <a:lstStyle/>
              <a:p>
                <a:pPr>
                  <a:defRPr sz="800" b="1" baseline="0">
                    <a:solidFill>
                      <a:srgbClr val="1E7F4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Diagrammdaten!$Q$4:$Q$10</c:f>
              <c:numCache>
                <c:formatCode>#,##0</c:formatCode>
                <c:ptCount val="7"/>
                <c:pt idx="0">
                  <c:v>#N/A</c:v>
                </c:pt>
                <c:pt idx="1">
                  <c:v>#N/A</c:v>
                </c:pt>
                <c:pt idx="2">
                  <c:v>#N/A</c:v>
                </c:pt>
                <c:pt idx="3">
                  <c:v>#N/A</c:v>
                </c:pt>
                <c:pt idx="4">
                  <c:v>#N/A</c:v>
                </c:pt>
                <c:pt idx="5">
                  <c:v>#N/A</c:v>
                </c:pt>
                <c:pt idx="6">
                  <c:v>33138.720000000001</c:v>
                </c:pt>
              </c:numCache>
            </c:numRef>
          </c:val>
          <c:smooth val="0"/>
          <c:extLst>
            <c:ext xmlns:c16="http://schemas.microsoft.com/office/drawing/2014/chart" uri="{C3380CC4-5D6E-409C-BE32-E72D297353CC}">
              <c16:uniqueId val="{0000000B-C73F-493B-A2B7-C028024C97F2}"/>
            </c:ext>
          </c:extLst>
        </c:ser>
        <c:ser>
          <c:idx val="5"/>
          <c:order val="5"/>
          <c:tx>
            <c:v>Delta mehr</c:v>
          </c:tx>
          <c:spPr>
            <a:ln>
              <a:noFill/>
            </a:ln>
          </c:spPr>
          <c:marker>
            <c:symbol val="none"/>
          </c:marker>
          <c:dLbls>
            <c:dLbl>
              <c:idx val="0"/>
              <c:tx>
                <c:strRef>
                  <c:f>Diagrammdaten!$U$4</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{7A4D14C0-2D3D-4B56-B6C2-BC44F2E11D52}</c15:txfldGUID>
                      <c15:f>Diagrammdaten!$U$4</c15:f>
                      <c15:dlblFieldTableCache>
                        <c:ptCount val="1"/>
                      </c15:dlblFieldTableCache>
                    </c15:dlblFTEntry>
                  </c15:dlblFieldTable>
                  <c15:showDataLabelsRange val="0"/>
                </c:ext>
                <c:ext xmlns:c16="http://schemas.microsoft.com/office/drawing/2014/chart" uri="{C3380CC4-5D6E-409C-BE32-E72D297353CC}">
                  <c16:uniqueId val="{0000000C-C73F-493B-A2B7-C028024C97F2}"/>
                </c:ext>
              </c:extLst>
            </c:dLbl>
            <c:dLbl>
              <c:idx val="1"/>
              <c:tx>
                <c:strRef>
                  <c:f>Diagrammdaten!$U$5</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{D7C275C6-57B8-454B-942C-95FD770D1EEB}</c15:txfldGUID>
                      <c15:f>Diagrammdaten!$U$5</c15:f>
                      <c15:dlblFieldTableCache>
                        <c:ptCount val="1"/>
                      </c15:dlblFieldTableCache>
                    </c15:dlblFTEntry>
                  </c15:dlblFieldTable>
                  <c15:showDataLabelsRange val="0"/>
                </c:ext>
                <c:ext xmlns:c16="http://schemas.microsoft.com/office/drawing/2014/chart" uri="{C3380CC4-5D6E-409C-BE32-E72D297353CC}">
                  <c16:uniqueId val="{0000000D-C73F-493B-A2B7-C028024C97F2}"/>
                </c:ext>
              </c:extLst>
            </c:dLbl>
            <c:dLbl>
              <c:idx val="2"/>
              <c:tx>
                <c:strRef>
                  <c:f>Diagrammdaten!$U$6</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{2E73E191-11D0-49BC-9A8E-F9BFCA4C55F7}</c15:txfldGUID>
                      <c15:f>Diagrammdaten!$U$6</c15:f>
                      <c15:dlblFieldTableCache>
                        <c:ptCount val="1"/>
                      </c15:dlblFieldTableCache>
                    </c15:dlblFTEntry>
                  </c15:dlblFieldTable>
                  <c15:showDataLabelsRange val="0"/>
                </c:ext>
                <c:ext xmlns:c16="http://schemas.microsoft.com/office/drawing/2014/chart" uri="{C3380CC4-5D6E-409C-BE32-E72D297353CC}">
                  <c16:uniqueId val="{0000000E-C73F-493B-A2B7-C028024C97F2}"/>
                </c:ext>
              </c:extLst>
            </c:dLbl>
            <c:dLbl>
              <c:idx val="3"/>
              <c:tx>
                <c:strRef>
                  <c:f>Diagrammdaten!$U$7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{6E82FE85-8551-459D-B050-5233FE110927}</c15:txfldGUID>
                      <c15:f>Diagrammdaten!$U$7</c15:f>
                      <c15:dlblFieldTableCache>
                        <c:ptCount val="1"/>
                      </c15:dlblFieldTableCache>
                    </c15:dlblFTEntry>
                  </c15:dlblFieldTable>
                  <c15:showDataLabelsRange val="0"/>
                </c:ext>
                <c:ext xmlns:c16="http://schemas.microsoft.com/office/drawing/2014/chart" uri="{C3380CC4-5D6E-409C-BE32-E72D297353CC}">
                  <c16:uniqueId val="{0000000F-C73F-493B-A2B7-C028024C97F2}"/>
                </c:ext>
              </c:extLst>
            </c:dLbl>
            <c:dLbl>
              <c:idx val="4"/>
              <c:tx>
                <c:strRef>
                  <c:f>Diagrammdaten!$U$8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{8E87D66A-9647-4D81-82B2-2EB8F02233CB}</c15:txfldGUID>
                      <c15:f>Diagrammdaten!$U$8</c15:f>
                      <c15:dlblFieldTableCache>
                        <c:ptCount val="1"/>
                      </c15:dlblFieldTableCache>
                    </c15:dlblFTEntry>
                  </c15:dlblFieldTable>
                  <c15:showDataLabelsRange val="0"/>
                </c:ext>
                <c:ext xmlns:c16="http://schemas.microsoft.com/office/drawing/2014/chart" uri="{C3380CC4-5D6E-409C-BE32-E72D297353CC}">
                  <c16:uniqueId val="{00000010-C73F-493B-A2B7-C028024C97F2}"/>
                </c:ext>
              </c:extLst>
            </c:dLbl>
            <c:dLbl>
              <c:idx val="5"/>
              <c:tx>
                <c:strRef>
                  <c:f>Diagrammdaten!$U$9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{C4AF5E60-7005-44C1-9C81-C4AE6C2CAA6B}</c15:txfldGUID>
                      <c15:f>Diagrammdaten!$U$9</c15:f>
                      <c15:dlblFieldTableCache>
                        <c:ptCount val="1"/>
                      </c15:dlblFieldTableCache>
                    </c15:dlblFTEntry>
                  </c15:dlblFieldTable>
                  <c15:showDataLabelsRange val="0"/>
                </c:ext>
                <c:ext xmlns:c16="http://schemas.microsoft.com/office/drawing/2014/chart" uri="{C3380CC4-5D6E-409C-BE32-E72D297353CC}">
                  <c16:uniqueId val="{00000011-C73F-493B-A2B7-C028024C97F2}"/>
                </c:ext>
              </c:extLst>
            </c:dLbl>
            <c:dLbl>
              <c:idx val="6"/>
              <c:tx>
                <c:strRef>
                  <c:f>Diagrammdaten!$U$10</c:f>
                  <c:strCache>
                    <c:ptCount val="1"/>
                    <c:pt idx="0">
                      <c:v>-321</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{730223A3-E752-4D5A-9EAE-531C23F33BDB}</c15:txfldGUID>
                      <c15:f>Diagrammdaten!$U$10</c15:f>
                      <c15:dlblFieldTableCache>
                        <c:ptCount val="1"/>
                        <c:pt idx="0">
                          <c:v>-321</c:v>
                        </c:pt>
                      </c15:dlblFieldTableCache>
                    </c15:dlblFTEntry>
                  </c15:dlblFieldTable>
                  <c15:showDataLabelsRange val="0"/>
                </c:ext>
                <c:ext xmlns:c16="http://schemas.microsoft.com/office/drawing/2014/chart" uri="{C3380CC4-5D6E-409C-BE32-E72D297353CC}">
                  <c16:uniqueId val="{00000012-C73F-493B-A2B7-C028024C97F2}"/>
                </c:ext>
              </c:extLst>
            </c:dLbl>
            <c:spPr>
              <a:solidFill>
                <a:srgbClr val="FBEFC7"/>
              </a:solidFill>
              <a:ln>
                <a:noFill/>
              </a:ln>
            </c:spPr>
            <c:txPr>
              <a:bodyPr/>
              <a:lstStyle/>
              <a:p>
                <a:pPr>
                  <a:defRPr sz="800" b="1" baseline="0">
                    <a:solidFill>
                      <a:srgbClr val="8A5A00"/>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Diagrammdaten!$R$4:$R$10</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3-C73F-493B-A2B7-C028024C97F2}"/>
            </c:ext>
          </c:extLst>
        </c:ser>
        <c:ser>
          <c:idx val="6"/>
          <c:order val="6"/>
          <c:tx>
            <c:v>Delta gleich</c:v>
          </c:tx>
          <c:spPr>
            <a:ln>
              <a:noFill/>
            </a:ln>
          </c:spPr>
          <c:marker>
            <c:symbol val="none"/>
          </c:marker>
          <c:dLbls>
            <c:dLbl>
              <c:idx val="0"/>
              <c:tx>
                <c:strRef>
                  <c:f>Diagrammdaten!$U$4</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{E98106D9-B00B-45A6-8BF4-EFC9D7EF3E6C}</c15:txfldGUID>
                      <c15:f>Diagrammdaten!$U$4</c15:f>
                      <c15:dlblFieldTableCache>
                        <c:ptCount val="1"/>
                      </c15:dlblFieldTableCache>
                    </c15:dlblFTEntry>
                  </c15:dlblFieldTable>
                  <c15:showDataLabelsRange val="0"/>
                </c:ext>
                <c:ext xmlns:c16="http://schemas.microsoft.com/office/drawing/2014/chart" uri="{C3380CC4-5D6E-409C-BE32-E72D297353CC}">
                  <c16:uniqueId val="{00000014-C73F-493B-A2B7-C028024C97F2}"/>
                </c:ext>
              </c:extLst>
            </c:dLbl>
            <c:dLbl>
              <c:idx val="1"/>
              <c:tx>
                <c:strRef>
                  <c:f>Diagrammdaten!$U$5</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{6DB781C7-FABF-48FC-AB90-B815B6A3C13D}</c15:txfldGUID>
                      <c15:f>Diagrammdaten!$U$5</c15:f>
                      <c15:dlblFieldTableCache>
                        <c:ptCount val="1"/>
                      </c15:dlblFieldTableCache>
                    </c15:dlblFTEntry>
                  </c15:dlblFieldTable>
                  <c15:showDataLabelsRange val="0"/>
                </c:ext>
                <c:ext xmlns:c16="http://schemas.microsoft.com/office/drawing/2014/chart" uri="{C3380CC4-5D6E-409C-BE32-E72D297353CC}">
                  <c16:uniqueId val="{00000015-C73F-493B-A2B7-C028024C97F2}"/>
                </c:ext>
              </c:extLst>
            </c:dLbl>
            <c:dLbl>
              <c:idx val="2"/>
              <c:tx>
                <c:strRef>
                  <c:f>Diagrammdaten!$U$6</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{9B38B885-500D-4E44-A62A-39653AEE9862}</c15:txfldGUID>
                      <c15:f>Diagrammdaten!$U$6</c15:f>
                      <c15:dlblFieldTableCache>
                        <c:ptCount val="1"/>
                      </c15:dlblFieldTableCache>
                    </c15:dlblFTEntry>
                  </c15:dlblFieldTable>
                  <c15:showDataLabelsRange val="0"/>
                </c:ext>
                <c:ext xmlns:c16="http://schemas.microsoft.com/office/drawing/2014/chart" uri="{C3380CC4-5D6E-409C-BE32-E72D297353CC}">
                  <c16:uniqueId val="{00000016-C73F-493B-A2B7-C028024C97F2}"/>
                </c:ext>
              </c:extLst>
            </c:dLbl>
            <c:dLbl>
              <c:idx val="3"/>
              <c:tx>
                <c:strRef>
                  <c:f>Diagrammdaten!$U$7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{3690466E-A659-4348-8A87-EB229FE17EE6}</c15:txfldGUID>
                      <c15:f>Diagrammdaten!$U$7</c15:f>
                      <c15:dlblFieldTableCache>
                        <c:ptCount val="1"/>
                      </c15:dlblFieldTableCache>
                    </c15:dlblFTEntry>
                  </c15:dlblFieldTable>
                  <c15:showDataLabelsRange val="0"/>
                </c:ext>
                <c:ext xmlns:c16="http://schemas.microsoft.com/office/drawing/2014/chart" uri="{C3380CC4-5D6E-409C-BE32-E72D297353CC}">
                  <c16:uniqueId val="{00000017-C73F-493B-A2B7-C028024C97F2}"/>
                </c:ext>
              </c:extLst>
            </c:dLbl>
            <c:dLbl>
              <c:idx val="4"/>
              <c:tx>
                <c:strRef>
                  <c:f>Diagrammdaten!$U$8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{443BE8C5-EDA9-48E8-BE42-036A9618159D}</c15:txfldGUID>
                      <c15:f>Diagrammdaten!$U$8</c15:f>
                      <c15:dlblFieldTableCache>
                        <c:ptCount val="1"/>
                      </c15:dlblFieldTableCache>
                    </c15:dlblFTEntry>
                  </c15:dlblFieldTable>
                  <c15:showDataLabelsRange val="0"/>
                </c:ext>
                <c:ext xmlns:c16="http://schemas.microsoft.com/office/drawing/2014/chart" uri="{C3380CC4-5D6E-409C-BE32-E72D297353CC}">
                  <c16:uniqueId val="{00000018-C73F-493B-A2B7-C028024C97F2}"/>
                </c:ext>
              </c:extLst>
            </c:dLbl>
            <c:dLbl>
              <c:idx val="5"/>
              <c:tx>
                <c:strRef>
                  <c:f>Diagrammdaten!$U$9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{43544969-1CA7-4BD6-BA6A-8A53EEBD7D86}</c15:txfldGUID>
                      <c15:f>Diagrammdaten!$U$9</c15:f>
                      <c15:dlblFieldTableCache>
                        <c:ptCount val="1"/>
                      </c15:dlblFieldTableCache>
                    </c15:dlblFTEntry>
                  </c15:dlblFieldTable>
                  <c15:showDataLabelsRange val="0"/>
                </c:ext>
                <c:ext xmlns:c16="http://schemas.microsoft.com/office/drawing/2014/chart" uri="{C3380CC4-5D6E-409C-BE32-E72D297353CC}">
                  <c16:uniqueId val="{00000019-C73F-493B-A2B7-C028024C97F2}"/>
                </c:ext>
              </c:extLst>
            </c:dLbl>
            <c:dLbl>
              <c:idx val="6"/>
              <c:tx>
                <c:strRef>
                  <c:f>Diagrammdaten!$U$10</c:f>
                  <c:strCache>
                    <c:ptCount val="1"/>
                    <c:pt idx="0">
                      <c:v>-321</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{78FC6354-B698-49DC-9A4D-45400CF81D48}</c15:txfldGUID>
                      <c15:f>Diagrammdaten!$U$10</c15:f>
                      <c15:dlblFieldTableCache>
                        <c:ptCount val="1"/>
                        <c:pt idx="0">
                          <c:v>-321</c:v>
                        </c:pt>
                      </c15:dlblFieldTableCache>
                    </c15:dlblFTEntry>
                  </c15:dlblFieldTable>
                  <c15:showDataLabelsRange val="0"/>
                </c:ext>
                <c:ext xmlns:c16="http://schemas.microsoft.com/office/drawing/2014/chart" uri="{C3380CC4-5D6E-409C-BE32-E72D297353CC}">
                  <c16:uniqueId val="{0000001A-C73F-493B-A2B7-C028024C97F2}"/>
                </c:ext>
              </c:extLst>
            </c:dLbl>
            <c:spPr>
              <a:solidFill>
                <a:srgbClr val="F3F4F6"/>
              </a:solidFill>
              <a:ln>
                <a:noFill/>
              </a:ln>
            </c:spPr>
            <c:txPr>
              <a:bodyPr/>
              <a:lstStyle/>
              <a:p>
                <a:pPr>
                  <a:defRPr sz="800" b="1" baseline="0">
                    <a:solidFill>
                      <a:srgbClr val="4A4A4A"/>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Diagrammdaten!$S$4:$S$10</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B-C73F-493B-A2B7-C028024C97F2}"/>
            </c:ext>
          </c:extLst>
        </c:ser>
        <c:ser>
          <c:idx val="7"/>
          <c:order val="7"/>
          <c:tx>
            <c:v>Achsenluft</c:v>
          </c:tx>
          <c:spPr>
            <a:ln>
              <a:noFill/>
            </a:ln>
          </c:spPr>
          <c:marker>
            <c:symbol val="none"/>
          </c:marker>
          <c:cat>
            <c:strRef>
              <c:f>Diagrammdaten!$A$4:$A$10</c:f>
              <c:strCache>
                <c:ptCount val="7"/>
                <c:pt idx="5">
                  <c:v>22.09.</c:v>
                </c:pt>
                <c:pt idx="6">
                  <c:v>23.09.</c:v>
                </c:pt>
              </c:strCache>
            </c:strRef>
          </c:cat>
          <c:val>
            <c:numRef>
              <c:f>Diagrammdaten!$T$4:$T$10</c:f>
              <c:numCache>
                <c:formatCode>#,##0</c:formatCode>
                <c:ptCount val="7"/>
                <c:pt idx="0">
                  <c:v>#N/A</c:v>
                </c:pt>
                <c:pt idx="1">
                  <c:v>#N/A</c:v>
                </c:pt>
                <c:pt idx="2">
                  <c:v>#N/A</c:v>
                </c:pt>
                <c:pt idx="3">
                  <c:v>#N/A</c:v>
                </c:pt>
                <c:pt idx="4">
                  <c:v>#N/A</c:v>
                </c:pt>
                <c:pt idx="5">
                  <c:v>38944.92</c:v>
                </c:pt>
                <c:pt idx="6">
                  <c:v>38944.92</c:v>
                </c:pt>
              </c:numCache>
            </c:numRef>
          </c:val>
          <c:smooth val="0"/>
          <c:extLst>
            <c:ext xmlns:c16="http://schemas.microsoft.com/office/drawing/2014/chart" uri="{C3380CC4-5D6E-409C-BE32-E72D297353CC}">
              <c16:uniqueId val="{0000001C-C73F-493B-A2B7-C028024C97F2}"/>
            </c:ext>
          </c:extLst>
        </c:ser>
        <c:dLbls>
          <c:showLegendKey val="0"/>
          <c:showVal val="0"/>
          <c:showCatName val="0"/>
          <c:showSerName val="0"/>
          <c:showPercent val="0"/>
          <c:showBubbleSize val="0"/>
        </c:dLbls>
        <c:marker val="1"/>
        <c:smooth val="0"/>
        <c:axId val="50010001"/>
        <c:axId val="50010002"/>
      </c:lineChart>
      <c:catAx>
        <c:axId val="50010001"/>
        <c:scaling>
          <c:orientation val="minMax"/>
        </c:scaling>
        <c:delete val="0"/>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10002"/>
        <c:crosses val="autoZero"/>
        <c:auto val="1"/>
        <c:lblAlgn val="ctr"/>
        <c:lblOffset val="100"/>
        <c:noMultiLvlLbl val="0"/>
      </c:catAx>
      <c:valAx>
        <c:axId val="50010002"/>
        <c:scaling>
          <c:orientation val="minMax"/>
        </c:scaling>
        <c:delete val="1"/>
        <c:axPos val="l"/>
        <c:numFmt formatCode="#,##0" sourceLinked="1"/>
        <c:majorTickMark val="out"/>
        <c:minorTickMark val="none"/>
        <c:tickLblPos val="nextTo"/>
        <c:crossAx val="50010001"/>
        <c:crosses val="autoZero"/>
        <c:crossBetween val="between"/>
      </c:valAx>
      <c:spPr>
        <a:noFill/>
        <a:ln>
          <a:noFill/>
        </a:ln>
      </c:spPr>
    </c:plotArea>
    <c:legend>
      <c:legendPos val="t"/>
      <c:legendEntry>
        <c:idx val="4"/>
        <c:delete val="1"/>
      </c:legendEntry>
      <c:legendEntry>
        <c:idx val="5"/>
        <c:delete val="1"/>
      </c:legendEntry>
      <c:legendEntry>
        <c:idx val="6"/>
        <c:delete val="1"/>
      </c:legendEntry>
      <c:legendEntry>
        <c:idx val="7"/>
        <c:delete val="1"/>
      </c:legendEntry>
      <c:overlay val="0"/>
      <c:txPr>
        <a:bodyPr/>
        <a:lstStyle/>
        <a:p>
          <a:pPr>
            <a:defRPr sz="800" baseline="0">
              <a:solidFill>
                <a:srgbClr val="4A4A4A"/>
              </a:solidFill>
              <a:latin typeface="Aptos"/>
            </a:defRPr>
          </a:pPr>
          <a:endParaRPr lang="en-US"/>
        </a:p>
      </c:txPr>
    </c:legend>
    <c:plotVisOnly val="1"/>
    <c:dispBlanksAs val="gap"/>
    <c:showDLblsOverMax val="0"/>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4999999999999999E-2"/>
          <c:y val="0.1"/>
          <c:w val="0.97"/>
          <c:h val="0.76"/>
        </c:manualLayout>
      </c:layout>
      <c:barChart>
        <c:barDir val="col"/>
        <c:grouping val="stacked"/>
        <c:varyColors val="0"/>
        <c:ser>
          <c:idx val="0"/>
          <c:order val="0"/>
          <c:tx>
            <c:v>Komposit</c:v>
          </c:tx>
          <c:spPr>
            <a:solidFill>
              <a:srgbClr val="0F94A7"/>
            </a:solidFill>
            <a:ln w="9525">
              <a:solidFill>
                <a:srgbClr val="FFFFFF"/>
              </a:solidFill>
            </a:ln>
          </c:spPr>
          <c:invertIfNegative val="0"/>
          <c:dLbls>
            <c:dLbl>
              <c:idx val="5"/>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0-117D-4DED-89BD-A17B6D35912B}"/>
                </c:ext>
              </c:extLst>
            </c:dLbl>
            <c:dLbl>
              <c:idx val="6"/>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3-117D-4DED-89BD-A17B6D35912B}"/>
                </c:ext>
              </c:extLst>
            </c:dLbl>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Diagrammdaten!$G$4:$G$10</c:f>
              <c:numCache>
                <c:formatCode>#,##0</c:formatCode>
                <c:ptCount val="7"/>
                <c:pt idx="0">
                  <c:v>#N/A</c:v>
                </c:pt>
                <c:pt idx="1">
                  <c:v>#N/A</c:v>
                </c:pt>
                <c:pt idx="2">
                  <c:v>#N/A</c:v>
                </c:pt>
                <c:pt idx="3">
                  <c:v>#N/A</c:v>
                </c:pt>
                <c:pt idx="4">
                  <c:v>#N/A</c:v>
                </c:pt>
                <c:pt idx="5">
                  <c:v>8918</c:v>
                </c:pt>
                <c:pt idx="6">
                  <c:v>8882</c:v>
                </c:pt>
              </c:numCache>
            </c:numRef>
          </c:val>
          <c:extLst>
            <c:ext xmlns:c16="http://schemas.microsoft.com/office/drawing/2014/chart" uri="{C3380CC4-5D6E-409C-BE32-E72D297353CC}">
              <c16:uniqueId val="{00000000-5741-4C81-BF08-1B3570335DAE}"/>
            </c:ext>
          </c:extLst>
        </c:ser>
        <c:ser>
          <c:idx val="1"/>
          <c:order val="1"/>
          <c:tx>
            <c:v>Leben</c:v>
          </c:tx>
          <c:spPr>
            <a:solidFill>
              <a:srgbClr val="3B4F8A"/>
            </a:solidFill>
            <a:ln w="9525">
              <a:solidFill>
                <a:srgbClr val="FFFFFF"/>
              </a:solidFill>
            </a:ln>
          </c:spPr>
          <c:invertIfNegative val="0"/>
          <c:dLbls>
            <c:dLbl>
              <c:idx val="5"/>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1-117D-4DED-89BD-A17B6D35912B}"/>
                </c:ext>
              </c:extLst>
            </c:dLbl>
            <c:dLbl>
              <c:idx val="6"/>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4-117D-4DED-89BD-A17B6D35912B}"/>
                </c:ext>
              </c:extLst>
            </c:dLbl>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Diagrammdaten!$H$4:$H$10</c:f>
              <c:numCache>
                <c:formatCode>#,##0</c:formatCode>
                <c:ptCount val="7"/>
                <c:pt idx="0">
                  <c:v>#N/A</c:v>
                </c:pt>
                <c:pt idx="1">
                  <c:v>#N/A</c:v>
                </c:pt>
                <c:pt idx="2">
                  <c:v>#N/A</c:v>
                </c:pt>
                <c:pt idx="3">
                  <c:v>#N/A</c:v>
                </c:pt>
                <c:pt idx="4">
                  <c:v>#N/A</c:v>
                </c:pt>
                <c:pt idx="5">
                  <c:v>1583</c:v>
                </c:pt>
                <c:pt idx="6">
                  <c:v>1565</c:v>
                </c:pt>
              </c:numCache>
            </c:numRef>
          </c:val>
          <c:extLst>
            <c:ext xmlns:c16="http://schemas.microsoft.com/office/drawing/2014/chart" uri="{C3380CC4-5D6E-409C-BE32-E72D297353CC}">
              <c16:uniqueId val="{00000001-5741-4C81-BF08-1B3570335DAE}"/>
            </c:ext>
          </c:extLst>
        </c:ser>
        <c:ser>
          <c:idx val="2"/>
          <c:order val="2"/>
          <c:tx>
            <c:v>KV</c:v>
          </c:tx>
          <c:spPr>
            <a:solidFill>
              <a:srgbClr val="BF1528"/>
            </a:solidFill>
            <a:ln w="9525">
              <a:solidFill>
                <a:srgbClr val="FFFFFF"/>
              </a:solidFill>
            </a:ln>
          </c:spPr>
          <c:invertIfNegative val="0"/>
          <c:dLbls>
            <c:dLbl>
              <c:idx val="5"/>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2-117D-4DED-89BD-A17B6D35912B}"/>
                </c:ext>
              </c:extLst>
            </c:dLbl>
            <c:dLbl>
              <c:idx val="6"/>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5-117D-4DED-89BD-A17B6D35912B}"/>
                </c:ext>
              </c:extLst>
            </c:dLbl>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Diagrammdaten!$I$4:$I$10</c:f>
              <c:numCache>
                <c:formatCode>#,##0</c:formatCode>
                <c:ptCount val="7"/>
                <c:pt idx="0">
                  <c:v>#N/A</c:v>
                </c:pt>
                <c:pt idx="1">
                  <c:v>#N/A</c:v>
                </c:pt>
                <c:pt idx="2">
                  <c:v>#N/A</c:v>
                </c:pt>
                <c:pt idx="3">
                  <c:v>#N/A</c:v>
                </c:pt>
                <c:pt idx="4">
                  <c:v>#N/A</c:v>
                </c:pt>
                <c:pt idx="5">
                  <c:v>2138</c:v>
                </c:pt>
                <c:pt idx="6">
                  <c:v>2163</c:v>
                </c:pt>
              </c:numCache>
            </c:numRef>
          </c:val>
          <c:extLst>
            <c:ext xmlns:c16="http://schemas.microsoft.com/office/drawing/2014/chart" uri="{C3380CC4-5D6E-409C-BE32-E72D297353CC}">
              <c16:uniqueId val="{00000002-5741-4C81-BF08-1B3570335DAE}"/>
            </c:ext>
          </c:extLst>
        </c:ser>
        <c:dLbls>
          <c:showLegendKey val="0"/>
          <c:showVal val="0"/>
          <c:showCatName val="0"/>
          <c:showSerName val="0"/>
          <c:showPercent val="0"/>
          <c:showBubbleSize val="0"/>
        </c:dLbls>
        <c:gapWidth val="100"/>
        <c:overlap val="100"/>
        <c:axId val="50020001"/>
        <c:axId val="50020002"/>
      </c:barChart>
      <c:lineChart>
        <c:grouping val="standard"/>
        <c:varyColors val="0"/>
        <c:ser>
          <c:idx val="3"/>
          <c:order val="3"/>
          <c:tx>
            <c:v>Gesamt</c:v>
          </c:tx>
          <c:spPr>
            <a:ln>
              <a:noFill/>
            </a:ln>
          </c:spPr>
          <c:marker>
            <c:symbol val="none"/>
          </c:marker>
          <c:dLbls>
            <c:numFmt formatCode="#,##0;#,##0;" sourceLinked="0"/>
            <c:spPr>
              <a:noFill/>
              <a:ln>
                <a:noFill/>
              </a:ln>
              <a:effectLst/>
            </c:spPr>
            <c:txPr>
              <a:bodyPr/>
              <a:lstStyle/>
              <a:p>
                <a:pPr>
                  <a:defRPr sz="800" b="1" baseline="0">
                    <a:solidFill>
                      <a:srgbClr val="4A4A4A"/>
                    </a:solidFill>
                    <a:latin typeface="Apto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Diagrammdaten!$J$4:$J$10</c:f>
              <c:numCache>
                <c:formatCode>#,##0</c:formatCode>
                <c:ptCount val="7"/>
                <c:pt idx="0">
                  <c:v>#N/A</c:v>
                </c:pt>
                <c:pt idx="1">
                  <c:v>#N/A</c:v>
                </c:pt>
                <c:pt idx="2">
                  <c:v>#N/A</c:v>
                </c:pt>
                <c:pt idx="3">
                  <c:v>#N/A</c:v>
                </c:pt>
                <c:pt idx="4">
                  <c:v>#N/A</c:v>
                </c:pt>
                <c:pt idx="5">
                  <c:v>12639</c:v>
                </c:pt>
                <c:pt idx="6">
                  <c:v>12610</c:v>
                </c:pt>
              </c:numCache>
            </c:numRef>
          </c:val>
          <c:smooth val="0"/>
          <c:extLst>
            <c:ext xmlns:c16="http://schemas.microsoft.com/office/drawing/2014/chart" uri="{C3380CC4-5D6E-409C-BE32-E72D297353CC}">
              <c16:uniqueId val="{00000003-5741-4C81-BF08-1B3570335DAE}"/>
            </c:ext>
          </c:extLst>
        </c:ser>
        <c:ser>
          <c:idx val="4"/>
          <c:order val="4"/>
          <c:tx>
            <c:v>Delta weniger</c:v>
          </c:tx>
          <c:spPr>
            <a:ln>
              <a:noFill/>
            </a:ln>
          </c:spPr>
          <c:marker>
            <c:symbol val="none"/>
          </c:marker>
          <c:dLbls>
            <c:dLbl>
              <c:idx val="0"/>
              <c:tx>
                <c:strRef>
                  <c:f>Diagrammdaten!$Z$4</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{4F2E271F-7989-466E-A3C6-276EF3498F9B}</c15:txfldGUID>
                      <c15:f>Diagrammdaten!$Z$4</c15:f>
                      <c15:dlblFieldTableCache>
                        <c:ptCount val="1"/>
                      </c15:dlblFieldTableCache>
                    </c15:dlblFTEntry>
                  </c15:dlblFieldTable>
                  <c15:showDataLabelsRange val="0"/>
                </c:ext>
                <c:ext xmlns:c16="http://schemas.microsoft.com/office/drawing/2014/chart" uri="{C3380CC4-5D6E-409C-BE32-E72D297353CC}">
                  <c16:uniqueId val="{00000004-5741-4C81-BF08-1B3570335DAE}"/>
                </c:ext>
              </c:extLst>
            </c:dLbl>
            <c:dLbl>
              <c:idx val="1"/>
              <c:tx>
                <c:strRef>
                  <c:f>Diagrammdaten!$Z$5</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{5528057D-C909-4577-AD77-B42609F13C98}</c15:txfldGUID>
                      <c15:f>Diagrammdaten!$Z$5</c15:f>
                      <c15:dlblFieldTableCache>
                        <c:ptCount val="1"/>
                      </c15:dlblFieldTableCache>
                    </c15:dlblFTEntry>
                  </c15:dlblFieldTable>
                  <c15:showDataLabelsRange val="0"/>
                </c:ext>
                <c:ext xmlns:c16="http://schemas.microsoft.com/office/drawing/2014/chart" uri="{C3380CC4-5D6E-409C-BE32-E72D297353CC}">
                  <c16:uniqueId val="{00000005-5741-4C81-BF08-1B3570335DAE}"/>
                </c:ext>
              </c:extLst>
            </c:dLbl>
            <c:dLbl>
              <c:idx val="2"/>
              <c:tx>
                <c:strRef>
                  <c:f>Diagrammdaten!$Z$6</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{3D1C7329-7A8C-4796-BB6D-29E86D6190D2}</c15:txfldGUID>
                      <c15:f>Diagrammdaten!$Z$6</c15:f>
                      <c15:dlblFieldTableCache>
                        <c:ptCount val="1"/>
                      </c15:dlblFieldTableCache>
                    </c15:dlblFTEntry>
                  </c15:dlblFieldTable>
                  <c15:showDataLabelsRange val="0"/>
                </c:ext>
                <c:ext xmlns:c16="http://schemas.microsoft.com/office/drawing/2014/chart" uri="{C3380CC4-5D6E-409C-BE32-E72D297353CC}">
                  <c16:uniqueId val="{00000006-5741-4C81-BF08-1B3570335DAE}"/>
                </c:ext>
              </c:extLst>
            </c:dLbl>
            <c:dLbl>
              <c:idx val="3"/>
              <c:tx>
                <c:strRef>
                  <c:f>Diagrammdaten!$Z$7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{5A476D1F-57CA-4951-8000-D56FF1D01D25}</c15:txfldGUID>
                      <c15:f>Diagrammdaten!$Z$7</c15:f>
                      <c15:dlblFieldTableCache>
                        <c:ptCount val="1"/>
                      </c15:dlblFieldTableCache>
                    </c15:dlblFTEntry>
                  </c15:dlblFieldTable>
                  <c15:showDataLabelsRange val="0"/>
                </c:ext>
                <c:ext xmlns:c16="http://schemas.microsoft.com/office/drawing/2014/chart" uri="{C3380CC4-5D6E-409C-BE32-E72D297353CC}">
                  <c16:uniqueId val="{00000007-5741-4C81-BF08-1B3570335DAE}"/>
                </c:ext>
              </c:extLst>
            </c:dLbl>
            <c:dLbl>
              <c:idx val="4"/>
              <c:tx>
                <c:strRef>
                  <c:f>Diagrammdaten!$Z$8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{A584B3FA-643F-4366-8145-93BF18737942}</c15:txfldGUID>
                      <c15:f>Diagrammdaten!$Z$8</c15:f>
                      <c15:dlblFieldTableCache>
                        <c:ptCount val="1"/>
                      </c15:dlblFieldTableCache>
                    </c15:dlblFTEntry>
                  </c15:dlblFieldTable>
                  <c15:showDataLabelsRange val="0"/>
                </c:ext>
                <c:ext xmlns:c16="http://schemas.microsoft.com/office/drawing/2014/chart" uri="{C3380CC4-5D6E-409C-BE32-E72D297353CC}">
                  <c16:uniqueId val="{00000008-5741-4C81-BF08-1B3570335DAE}"/>
                </c:ext>
              </c:extLst>
            </c:dLbl>
            <c:dLbl>
              <c:idx val="5"/>
              <c:tx>
                <c:strRef>
                  <c:f>Diagrammdaten!$Z$9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{081AC283-FE0F-4EDB-A28B-5C2CB5E29214}</c15:txfldGUID>
                      <c15:f>Diagrammdaten!$Z$9</c15:f>
                      <c15:dlblFieldTableCache>
                        <c:ptCount val="1"/>
                      </c15:dlblFieldTableCache>
                    </c15:dlblFTEntry>
                  </c15:dlblFieldTable>
                  <c15:showDataLabelsRange val="0"/>
                </c:ext>
                <c:ext xmlns:c16="http://schemas.microsoft.com/office/drawing/2014/chart" uri="{C3380CC4-5D6E-409C-BE32-E72D297353CC}">
                  <c16:uniqueId val="{00000009-5741-4C81-BF08-1B3570335DAE}"/>
                </c:ext>
              </c:extLst>
            </c:dLbl>
            <c:dLbl>
              <c:idx val="6"/>
              <c:tx>
                <c:strRef>
                  <c:f>Diagrammdaten!$Z$10</c:f>
                  <c:strCache>
                    <c:ptCount val="1"/>
                    <c:pt idx="0">
                      <c:v>-29</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{D35AF6CA-5F25-4743-814A-762B6D147298}</c15:txfldGUID>
                      <c15:f>Diagrammdaten!$Z$10</c15:f>
                      <c15:dlblFieldTableCache>
                        <c:ptCount val="1"/>
                        <c:pt idx="0">
                          <c:v>-29</c:v>
                        </c:pt>
                      </c15:dlblFieldTableCache>
                    </c15:dlblFTEntry>
                  </c15:dlblFieldTable>
                  <c15:showDataLabelsRange val="0"/>
                </c:ext>
                <c:ext xmlns:c16="http://schemas.microsoft.com/office/drawing/2014/chart" uri="{C3380CC4-5D6E-409C-BE32-E72D297353CC}">
                  <c16:uniqueId val="{0000000A-5741-4C81-BF08-1B3570335DAE}"/>
                </c:ext>
              </c:extLst>
            </c:dLbl>
            <c:spPr>
              <a:solidFill>
                <a:srgbClr val="DDF3E4"/>
              </a:solidFill>
              <a:ln>
                <a:noFill/>
              </a:ln>
            </c:spPr>
            <c:txPr>
              <a:bodyPr/>
              <a:lstStyle/>
              <a:p>
                <a:pPr>
                  <a:defRPr sz="800" b="1" baseline="0">
                    <a:solidFill>
                      <a:srgbClr val="1E7F4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Diagrammdaten!$V$4:$V$10</c:f>
              <c:numCache>
                <c:formatCode>#,##0</c:formatCode>
                <c:ptCount val="7"/>
                <c:pt idx="0">
                  <c:v>#N/A</c:v>
                </c:pt>
                <c:pt idx="1">
                  <c:v>#N/A</c:v>
                </c:pt>
                <c:pt idx="2">
                  <c:v>#N/A</c:v>
                </c:pt>
                <c:pt idx="3">
                  <c:v>#N/A</c:v>
                </c:pt>
                <c:pt idx="4">
                  <c:v>#N/A</c:v>
                </c:pt>
                <c:pt idx="5">
                  <c:v>#N/A</c:v>
                </c:pt>
                <c:pt idx="6">
                  <c:v>15390.58</c:v>
                </c:pt>
              </c:numCache>
            </c:numRef>
          </c:val>
          <c:smooth val="0"/>
          <c:extLst>
            <c:ext xmlns:c16="http://schemas.microsoft.com/office/drawing/2014/chart" uri="{C3380CC4-5D6E-409C-BE32-E72D297353CC}">
              <c16:uniqueId val="{0000000B-5741-4C81-BF08-1B3570335DAE}"/>
            </c:ext>
          </c:extLst>
        </c:ser>
        <c:ser>
          <c:idx val="5"/>
          <c:order val="5"/>
          <c:tx>
            <c:v>Delta mehr</c:v>
          </c:tx>
          <c:spPr>
            <a:ln>
              <a:noFill/>
            </a:ln>
          </c:spPr>
          <c:marker>
            <c:symbol val="none"/>
          </c:marker>
          <c:dLbls>
            <c:dLbl>
              <c:idx val="0"/>
              <c:tx>
                <c:strRef>
                  <c:f>Diagrammdaten!$Z$4</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{A70F3C74-2400-4C67-9B1E-344F5B69F027}</c15:txfldGUID>
                      <c15:f>Diagrammdaten!$Z$4</c15:f>
                      <c15:dlblFieldTableCache>
                        <c:ptCount val="1"/>
                      </c15:dlblFieldTableCache>
                    </c15:dlblFTEntry>
                  </c15:dlblFieldTable>
                  <c15:showDataLabelsRange val="0"/>
                </c:ext>
                <c:ext xmlns:c16="http://schemas.microsoft.com/office/drawing/2014/chart" uri="{C3380CC4-5D6E-409C-BE32-E72D297353CC}">
                  <c16:uniqueId val="{0000000C-5741-4C81-BF08-1B3570335DAE}"/>
                </c:ext>
              </c:extLst>
            </c:dLbl>
            <c:dLbl>
              <c:idx val="1"/>
              <c:tx>
                <c:strRef>
                  <c:f>Diagrammdaten!$Z$5</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{2FE5FDB2-A1E0-40E5-892C-F4CB99947B25}</c15:txfldGUID>
                      <c15:f>Diagrammdaten!$Z$5</c15:f>
                      <c15:dlblFieldTableCache>
                        <c:ptCount val="1"/>
                      </c15:dlblFieldTableCache>
                    </c15:dlblFTEntry>
                  </c15:dlblFieldTable>
                  <c15:showDataLabelsRange val="0"/>
                </c:ext>
                <c:ext xmlns:c16="http://schemas.microsoft.com/office/drawing/2014/chart" uri="{C3380CC4-5D6E-409C-BE32-E72D297353CC}">
                  <c16:uniqueId val="{0000000D-5741-4C81-BF08-1B3570335DAE}"/>
                </c:ext>
              </c:extLst>
            </c:dLbl>
            <c:dLbl>
              <c:idx val="2"/>
              <c:tx>
                <c:strRef>
                  <c:f>Diagrammdaten!$Z$6</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{205EFAFE-DB82-4C7E-BE33-0A59E14F1CED}</c15:txfldGUID>
                      <c15:f>Diagrammdaten!$Z$6</c15:f>
                      <c15:dlblFieldTableCache>
                        <c:ptCount val="1"/>
                      </c15:dlblFieldTableCache>
                    </c15:dlblFTEntry>
                  </c15:dlblFieldTable>
                  <c15:showDataLabelsRange val="0"/>
                </c:ext>
                <c:ext xmlns:c16="http://schemas.microsoft.com/office/drawing/2014/chart" uri="{C3380CC4-5D6E-409C-BE32-E72D297353CC}">
                  <c16:uniqueId val="{0000000E-5741-4C81-BF08-1B3570335DAE}"/>
                </c:ext>
              </c:extLst>
            </c:dLbl>
            <c:dLbl>
              <c:idx val="3"/>
              <c:tx>
                <c:strRef>
                  <c:f>Diagrammdaten!$Z$7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{314A5954-FADE-4DBC-ADA2-1036BC0F5551}</c15:txfldGUID>
                      <c15:f>Diagrammdaten!$Z$7</c15:f>
                      <c15:dlblFieldTableCache>
                        <c:ptCount val="1"/>
                      </c15:dlblFieldTableCache>
                    </c15:dlblFTEntry>
                  </c15:dlblFieldTable>
                  <c15:showDataLabelsRange val="0"/>
                </c:ext>
                <c:ext xmlns:c16="http://schemas.microsoft.com/office/drawing/2014/chart" uri="{C3380CC4-5D6E-409C-BE32-E72D297353CC}">
                  <c16:uniqueId val="{0000000F-5741-4C81-BF08-1B3570335DAE}"/>
                </c:ext>
              </c:extLst>
            </c:dLbl>
            <c:dLbl>
              <c:idx val="4"/>
              <c:tx>
                <c:strRef>
                  <c:f>Diagrammdaten!$Z$8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{1536B4A5-5408-4904-BD8C-EEA062B0C5F4}</c15:txfldGUID>
                      <c15:f>Diagrammdaten!$Z$8</c15:f>
                      <c15:dlblFieldTableCache>
                        <c:ptCount val="1"/>
                      </c15:dlblFieldTableCache>
                    </c15:dlblFTEntry>
                  </c15:dlblFieldTable>
                  <c15:showDataLabelsRange val="0"/>
                </c:ext>
                <c:ext xmlns:c16="http://schemas.microsoft.com/office/drawing/2014/chart" uri="{C3380CC4-5D6E-409C-BE32-E72D297353CC}">
                  <c16:uniqueId val="{00000010-5741-4C81-BF08-1B3570335DAE}"/>
                </c:ext>
              </c:extLst>
            </c:dLbl>
            <c:dLbl>
              <c:idx val="5"/>
              <c:tx>
                <c:strRef>
                  <c:f>Diagrammdaten!$Z$9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{2B8209BD-7787-449D-A4E1-1B4D8BB592B7}</c15:txfldGUID>
                      <c15:f>Diagrammdaten!$Z$9</c15:f>
                      <c15:dlblFieldTableCache>
                        <c:ptCount val="1"/>
                      </c15:dlblFieldTableCache>
                    </c15:dlblFTEntry>
                  </c15:dlblFieldTable>
                  <c15:showDataLabelsRange val="0"/>
                </c:ext>
                <c:ext xmlns:c16="http://schemas.microsoft.com/office/drawing/2014/chart" uri="{C3380CC4-5D6E-409C-BE32-E72D297353CC}">
                  <c16:uniqueId val="{00000011-5741-4C81-BF08-1B3570335DAE}"/>
                </c:ext>
              </c:extLst>
            </c:dLbl>
            <c:dLbl>
              <c:idx val="6"/>
              <c:tx>
                <c:strRef>
                  <c:f>Diagrammdaten!$Z$10</c:f>
                  <c:strCache>
                    <c:ptCount val="1"/>
                    <c:pt idx="0">
                      <c:v>-29</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{41A4268C-97A6-486D-8C6E-DB21762710B1}</c15:txfldGUID>
                      <c15:f>Diagrammdaten!$Z$10</c15:f>
                      <c15:dlblFieldTableCache>
                        <c:ptCount val="1"/>
                        <c:pt idx="0">
                          <c:v>-29</c:v>
                        </c:pt>
                      </c15:dlblFieldTableCache>
                    </c15:dlblFTEntry>
                  </c15:dlblFieldTable>
                  <c15:showDataLabelsRange val="0"/>
                </c:ext>
                <c:ext xmlns:c16="http://schemas.microsoft.com/office/drawing/2014/chart" uri="{C3380CC4-5D6E-409C-BE32-E72D297353CC}">
                  <c16:uniqueId val="{00000012-5741-4C81-BF08-1B3570335DAE}"/>
                </c:ext>
              </c:extLst>
            </c:dLbl>
            <c:spPr>
              <a:solidFill>
                <a:srgbClr val="FBEFC7"/>
              </a:solidFill>
              <a:ln>
                <a:noFill/>
              </a:ln>
            </c:spPr>
            <c:txPr>
              <a:bodyPr/>
              <a:lstStyle/>
              <a:p>
                <a:pPr>
                  <a:defRPr sz="800" b="1" baseline="0">
                    <a:solidFill>
                      <a:srgbClr val="8A5A00"/>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Diagrammdaten!$W$4:$W$10</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3-5741-4C81-BF08-1B3570335DAE}"/>
            </c:ext>
          </c:extLst>
        </c:ser>
        <c:ser>
          <c:idx val="6"/>
          <c:order val="6"/>
          <c:tx>
            <c:v>Delta gleich</c:v>
          </c:tx>
          <c:spPr>
            <a:ln>
              <a:noFill/>
            </a:ln>
          </c:spPr>
          <c:marker>
            <c:symbol val="none"/>
          </c:marker>
          <c:dLbls>
            <c:dLbl>
              <c:idx val="0"/>
              <c:tx>
                <c:strRef>
                  <c:f>Diagrammdaten!$Z$4</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{5CB38FB1-DD24-4C6E-B32F-8030C44612E6}</c15:txfldGUID>
                      <c15:f>Diagrammdaten!$Z$4</c15:f>
                      <c15:dlblFieldTableCache>
                        <c:ptCount val="1"/>
                      </c15:dlblFieldTableCache>
                    </c15:dlblFTEntry>
                  </c15:dlblFieldTable>
                  <c15:showDataLabelsRange val="0"/>
                </c:ext>
                <c:ext xmlns:c16="http://schemas.microsoft.com/office/drawing/2014/chart" uri="{C3380CC4-5D6E-409C-BE32-E72D297353CC}">
                  <c16:uniqueId val="{00000014-5741-4C81-BF08-1B3570335DAE}"/>
                </c:ext>
              </c:extLst>
            </c:dLbl>
            <c:dLbl>
              <c:idx val="1"/>
              <c:tx>
                <c:strRef>
                  <c:f>Diagrammdaten!$Z$5</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{805DC70B-DC48-4CB0-A832-D82E18F27C11}</c15:txfldGUID>
                      <c15:f>Diagrammdaten!$Z$5</c15:f>
                      <c15:dlblFieldTableCache>
                        <c:ptCount val="1"/>
                      </c15:dlblFieldTableCache>
                    </c15:dlblFTEntry>
                  </c15:dlblFieldTable>
                  <c15:showDataLabelsRange val="0"/>
                </c:ext>
                <c:ext xmlns:c16="http://schemas.microsoft.com/office/drawing/2014/chart" uri="{C3380CC4-5D6E-409C-BE32-E72D297353CC}">
                  <c16:uniqueId val="{00000015-5741-4C81-BF08-1B3570335DAE}"/>
                </c:ext>
              </c:extLst>
            </c:dLbl>
            <c:dLbl>
              <c:idx val="2"/>
              <c:tx>
                <c:strRef>
                  <c:f>Diagrammdaten!$Z$6</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{8EC79368-FFC2-41C2-9CA3-918C641AEA25}</c15:txfldGUID>
                      <c15:f>Diagrammdaten!$Z$6</c15:f>
                      <c15:dlblFieldTableCache>
                        <c:ptCount val="1"/>
                      </c15:dlblFieldTableCache>
                    </c15:dlblFTEntry>
                  </c15:dlblFieldTable>
                  <c15:showDataLabelsRange val="0"/>
                </c:ext>
                <c:ext xmlns:c16="http://schemas.microsoft.com/office/drawing/2014/chart" uri="{C3380CC4-5D6E-409C-BE32-E72D297353CC}">
                  <c16:uniqueId val="{00000016-5741-4C81-BF08-1B3570335DAE}"/>
                </c:ext>
              </c:extLst>
            </c:dLbl>
            <c:dLbl>
              <c:idx val="3"/>
              <c:tx>
                <c:strRef>
                  <c:f>Diagrammdaten!$Z$7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{FBD07C4D-75E1-4F59-9D93-7F33BD34739D}</c15:txfldGUID>
                      <c15:f>Diagrammdaten!$Z$7</c15:f>
                      <c15:dlblFieldTableCache>
                        <c:ptCount val="1"/>
                      </c15:dlblFieldTableCache>
                    </c15:dlblFTEntry>
                  </c15:dlblFieldTable>
                  <c15:showDataLabelsRange val="0"/>
                </c:ext>
                <c:ext xmlns:c16="http://schemas.microsoft.com/office/drawing/2014/chart" uri="{C3380CC4-5D6E-409C-BE32-E72D297353CC}">
                  <c16:uniqueId val="{00000017-5741-4C81-BF08-1B3570335DAE}"/>
                </c:ext>
              </c:extLst>
            </c:dLbl>
            <c:dLbl>
              <c:idx val="4"/>
              <c:tx>
                <c:strRef>
                  <c:f>Diagrammdaten!$Z$8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{9379624C-B4FE-4F8C-84EE-82B8B3973F28}</c15:txfldGUID>
                      <c15:f>Diagrammdaten!$Z$8</c15:f>
                      <c15:dlblFieldTableCache>
                        <c:ptCount val="1"/>
                      </c15:dlblFieldTableCache>
                    </c15:dlblFTEntry>
                  </c15:dlblFieldTable>
                  <c15:showDataLabelsRange val="0"/>
                </c:ext>
                <c:ext xmlns:c16="http://schemas.microsoft.com/office/drawing/2014/chart" uri="{C3380CC4-5D6E-409C-BE32-E72D297353CC}">
                  <c16:uniqueId val="{00000018-5741-4C81-BF08-1B3570335DAE}"/>
                </c:ext>
              </c:extLst>
            </c:dLbl>
            <c:dLbl>
              <c:idx val="5"/>
              <c:tx>
                <c:strRef>
                  <c:f>Diagrammdaten!$Z$9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{491A1F07-0C0B-42F7-B38C-BA63CA36B521}</c15:txfldGUID>
                      <c15:f>Diagrammdaten!$Z$9</c15:f>
                      <c15:dlblFieldTableCache>
                        <c:ptCount val="1"/>
                      </c15:dlblFieldTableCache>
                    </c15:dlblFTEntry>
                  </c15:dlblFieldTable>
                  <c15:showDataLabelsRange val="0"/>
                </c:ext>
                <c:ext xmlns:c16="http://schemas.microsoft.com/office/drawing/2014/chart" uri="{C3380CC4-5D6E-409C-BE32-E72D297353CC}">
                  <c16:uniqueId val="{00000019-5741-4C81-BF08-1B3570335DAE}"/>
                </c:ext>
              </c:extLst>
            </c:dLbl>
            <c:dLbl>
              <c:idx val="6"/>
              <c:tx>
                <c:strRef>
                  <c:f>Diagrammdaten!$Z$10</c:f>
                  <c:strCache>
                    <c:ptCount val="1"/>
                    <c:pt idx="0">
                      <c:v>-29</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{8522C2BD-80E7-4F55-82E1-E5BB89F60BA0}</c15:txfldGUID>
                      <c15:f>Diagrammdaten!$Z$10</c15:f>
                      <c15:dlblFieldTableCache>
                        <c:ptCount val="1"/>
                        <c:pt idx="0">
                          <c:v>-29</c:v>
                        </c:pt>
                      </c15:dlblFieldTableCache>
                    </c15:dlblFTEntry>
                  </c15:dlblFieldTable>
                  <c15:showDataLabelsRange val="0"/>
                </c:ext>
                <c:ext xmlns:c16="http://schemas.microsoft.com/office/drawing/2014/chart" uri="{C3380CC4-5D6E-409C-BE32-E72D297353CC}">
                  <c16:uniqueId val="{0000001A-5741-4C81-BF08-1B3570335DAE}"/>
                </c:ext>
              </c:extLst>
            </c:dLbl>
            <c:spPr>
              <a:solidFill>
                <a:srgbClr val="F3F4F6"/>
              </a:solidFill>
              <a:ln>
                <a:noFill/>
              </a:ln>
            </c:spPr>
            <c:txPr>
              <a:bodyPr/>
              <a:lstStyle/>
              <a:p>
                <a:pPr>
                  <a:defRPr sz="800" b="1" baseline="0">
                    <a:solidFill>
                      <a:srgbClr val="4A4A4A"/>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Diagrammdaten!$X$4:$X$10</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B-5741-4C81-BF08-1B3570335DAE}"/>
            </c:ext>
          </c:extLst>
        </c:ser>
        <c:ser>
          <c:idx val="7"/>
          <c:order val="7"/>
          <c:tx>
            <c:v>Achsenluft</c:v>
          </c:tx>
          <c:spPr>
            <a:ln>
              <a:noFill/>
            </a:ln>
          </c:spPr>
          <c:marker>
            <c:symbol val="none"/>
          </c:marker>
          <c:cat>
            <c:strRef>
              <c:f>Diagrammdaten!$A$4:$A$10</c:f>
              <c:strCache>
                <c:ptCount val="7"/>
                <c:pt idx="5">
                  <c:v>22.09.</c:v>
                </c:pt>
                <c:pt idx="6">
                  <c:v>23.09.</c:v>
                </c:pt>
              </c:strCache>
            </c:strRef>
          </c:cat>
          <c:val>
            <c:numRef>
              <c:f>Diagrammdaten!$Y$4:$Y$10</c:f>
              <c:numCache>
                <c:formatCode>#,##0</c:formatCode>
                <c:ptCount val="7"/>
                <c:pt idx="0">
                  <c:v>#N/A</c:v>
                </c:pt>
                <c:pt idx="1">
                  <c:v>#N/A</c:v>
                </c:pt>
                <c:pt idx="2">
                  <c:v>#N/A</c:v>
                </c:pt>
                <c:pt idx="3">
                  <c:v>#N/A</c:v>
                </c:pt>
                <c:pt idx="4">
                  <c:v>#N/A</c:v>
                </c:pt>
                <c:pt idx="5">
                  <c:v>17947.379999999997</c:v>
                </c:pt>
                <c:pt idx="6">
                  <c:v>17947.379999999997</c:v>
                </c:pt>
              </c:numCache>
            </c:numRef>
          </c:val>
          <c:smooth val="0"/>
          <c:extLst>
            <c:ext xmlns:c16="http://schemas.microsoft.com/office/drawing/2014/chart" uri="{C3380CC4-5D6E-409C-BE32-E72D297353CC}">
              <c16:uniqueId val="{0000001C-5741-4C81-BF08-1B3570335DAE}"/>
            </c:ext>
          </c:extLst>
        </c:ser>
        <c:dLbls>
          <c:showLegendKey val="0"/>
          <c:showVal val="0"/>
          <c:showCatName val="0"/>
          <c:showSerName val="0"/>
          <c:showPercent val="0"/>
          <c:showBubbleSize val="0"/>
        </c:dLbls>
        <c:marker val="1"/>
        <c:smooth val="0"/>
        <c:axId val="50020001"/>
        <c:axId val="50020002"/>
      </c:lineChart>
      <c:catAx>
        <c:axId val="50020001"/>
        <c:scaling>
          <c:orientation val="minMax"/>
        </c:scaling>
        <c:delete val="0"/>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20002"/>
        <c:crosses val="autoZero"/>
        <c:auto val="1"/>
        <c:lblAlgn val="ctr"/>
        <c:lblOffset val="100"/>
        <c:noMultiLvlLbl val="0"/>
      </c:catAx>
      <c:valAx>
        <c:axId val="50020002"/>
        <c:scaling>
          <c:orientation val="minMax"/>
        </c:scaling>
        <c:delete val="1"/>
        <c:axPos val="l"/>
        <c:numFmt formatCode="#,##0" sourceLinked="1"/>
        <c:majorTickMark val="out"/>
        <c:minorTickMark val="none"/>
        <c:tickLblPos val="nextTo"/>
        <c:crossAx val="50020001"/>
        <c:crosses val="autoZero"/>
        <c:crossBetween val="between"/>
      </c:valAx>
      <c:spPr>
        <a:noFill/>
        <a:ln>
          <a:noFill/>
        </a:ln>
      </c:spPr>
    </c:plotArea>
    <c:legend>
      <c:legendPos val="t"/>
      <c:legendEntry>
        <c:idx val="4"/>
        <c:delete val="1"/>
      </c:legendEntry>
      <c:legendEntry>
        <c:idx val="5"/>
        <c:delete val="1"/>
      </c:legendEntry>
      <c:legendEntry>
        <c:idx val="6"/>
        <c:delete val="1"/>
      </c:legendEntry>
      <c:legendEntry>
        <c:idx val="7"/>
        <c:delete val="1"/>
      </c:legendEntry>
      <c:overlay val="0"/>
      <c:txPr>
        <a:bodyPr/>
        <a:lstStyle/>
        <a:p>
          <a:pPr>
            <a:defRPr sz="800" baseline="0">
              <a:solidFill>
                <a:srgbClr val="4A4A4A"/>
              </a:solidFill>
              <a:latin typeface="Aptos"/>
            </a:defRPr>
          </a:pPr>
          <a:endParaRPr lang="en-US"/>
        </a:p>
      </c:txPr>
    </c:legend>
    <c:plotVisOnly val="1"/>
    <c:dispBlanksAs val="gap"/>
    <c:showDLblsOverMax val="0"/>
  </c:chart>
  <c:spPr>
    <a:solidFill>
      <a:srgbClr val="FFFFFF"/>
    </a:solid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
          <c:y val="0.15"/>
          <c:w val="0.71"/>
          <c:h val="0.7"/>
        </c:manualLayout>
      </c:layout>
      <c:barChart>
        <c:barDir val="col"/>
        <c:grouping val="clustered"/>
        <c:varyColors val="0"/>
        <c:ser>
          <c:idx val="0"/>
          <c:order val="0"/>
          <c:tx>
            <c:v>Eingänge</c:v>
          </c:tx>
          <c:spPr>
            <a:prstGeom prst="roundRect">
              <a:avLst/>
            </a:prstGeom>
            <a:solidFill>
              <a:srgbClr val="4A4A4A"/>
            </a:solidFill>
            <a:ln>
              <a:noFill/>
            </a:ln>
          </c:spPr>
          <c:invertIfNegative val="0"/>
          <c:dLbls>
            <c:numFmt formatCode="#,##0;#,##0;" sourceLinked="0"/>
            <c:spPr>
              <a:noFill/>
              <a:ln>
                <a:noFill/>
              </a:ln>
              <a:effectLst/>
            </c:spPr>
            <c:txPr>
              <a:bodyPr wrap="none" lIns="38100" tIns="19050" rIns="38100" bIns="19050" anchor="ctr" anchorCtr="1">
                <a:spAutoFit/>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Diagrammdaten!$A$37:$A$43</c:f>
              <c:strCache>
                <c:ptCount val="7"/>
                <c:pt idx="5">
                  <c:v>22.09.</c:v>
                </c:pt>
                <c:pt idx="6">
                  <c:v>23.09.</c:v>
                </c:pt>
              </c:strCache>
            </c:strRef>
          </c:cat>
          <c:val>
            <c:numRef>
              <c:f>Diagrammdaten!$C$37:$C$43</c:f>
              <c:numCache>
                <c:formatCode>#,##0</c:formatCode>
                <c:ptCount val="7"/>
                <c:pt idx="0">
                  <c:v>#N/A</c:v>
                </c:pt>
                <c:pt idx="1">
                  <c:v>#N/A</c:v>
                </c:pt>
                <c:pt idx="2">
                  <c:v>#N/A</c:v>
                </c:pt>
                <c:pt idx="3">
                  <c:v>#N/A</c:v>
                </c:pt>
                <c:pt idx="4">
                  <c:v>#N/A</c:v>
                </c:pt>
                <c:pt idx="5">
                  <c:v>0</c:v>
                </c:pt>
                <c:pt idx="6">
                  <c:v>333</c:v>
                </c:pt>
              </c:numCache>
            </c:numRef>
          </c:val>
          <c:extLst>
            <c:ext xmlns:c16="http://schemas.microsoft.com/office/drawing/2014/chart" uri="{C3380CC4-5D6E-409C-BE32-E72D297353CC}">
              <c16:uniqueId val="{00000000-0A43-4DDC-9254-B187D333B3B0}"/>
            </c:ext>
          </c:extLst>
        </c:ser>
        <c:ser>
          <c:idx val="1"/>
          <c:order val="1"/>
          <c:tx>
            <c:v>Abgänge</c:v>
          </c:tx>
          <c:spPr>
            <a:prstGeom prst="roundRect">
              <a:avLst/>
            </a:prstGeom>
            <a:solidFill>
              <a:srgbClr val="B9BFC6"/>
            </a:solidFill>
            <a:ln>
              <a:noFill/>
            </a:ln>
          </c:spPr>
          <c:invertIfNegative val="0"/>
          <c:dLbls>
            <c:numFmt formatCode="#,##0;#,##0;" sourceLinked="0"/>
            <c:spPr>
              <a:noFill/>
              <a:ln>
                <a:noFill/>
              </a:ln>
              <a:effectLst/>
            </c:spPr>
            <c:txPr>
              <a:bodyPr wrap="none" lIns="38100" tIns="19050" rIns="38100" bIns="19050" anchor="ctr" anchorCtr="1">
                <a:spAutoFit/>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Diagrammdaten!$A$37:$A$43</c:f>
              <c:strCache>
                <c:ptCount val="7"/>
                <c:pt idx="5">
                  <c:v>22.09.</c:v>
                </c:pt>
                <c:pt idx="6">
                  <c:v>23.09.</c:v>
                </c:pt>
              </c:strCache>
            </c:strRef>
          </c:cat>
          <c:val>
            <c:numRef>
              <c:f>Diagrammdaten!$D$37:$D$43</c:f>
              <c:numCache>
                <c:formatCode>#,##0</c:formatCode>
                <c:ptCount val="7"/>
                <c:pt idx="0">
                  <c:v>#N/A</c:v>
                </c:pt>
                <c:pt idx="1">
                  <c:v>#N/A</c:v>
                </c:pt>
                <c:pt idx="2">
                  <c:v>#N/A</c:v>
                </c:pt>
                <c:pt idx="3">
                  <c:v>#N/A</c:v>
                </c:pt>
                <c:pt idx="4">
                  <c:v>#N/A</c:v>
                </c:pt>
                <c:pt idx="5">
                  <c:v>0</c:v>
                </c:pt>
                <c:pt idx="6">
                  <c:v>-345</c:v>
                </c:pt>
              </c:numCache>
            </c:numRef>
          </c:val>
          <c:extLst>
            <c:ext xmlns:c16="http://schemas.microsoft.com/office/drawing/2014/chart" uri="{C3380CC4-5D6E-409C-BE32-E72D297353CC}">
              <c16:uniqueId val="{00000001-0A43-4DDC-9254-B187D333B3B0}"/>
            </c:ext>
          </c:extLst>
        </c:ser>
        <c:dLbls>
          <c:showLegendKey val="0"/>
          <c:showVal val="0"/>
          <c:showCatName val="0"/>
          <c:showSerName val="0"/>
          <c:showPercent val="0"/>
          <c:showBubbleSize val="0"/>
        </c:dLbls>
        <c:gapWidth val="70"/>
        <c:overlap val="100"/>
        <c:axId val="50030001"/>
        <c:axId val="50030002"/>
      </c:barChart>
      <c:lineChart>
        <c:grouping val="standard"/>
        <c:varyColors val="0"/>
        <c:ser>
          <c:idx val="2"/>
          <c:order val="2"/>
          <c:tx>
            <c:v>Delta weniger</c:v>
          </c:tx>
          <c:spPr>
            <a:ln>
              <a:noFill/>
            </a:ln>
          </c:spPr>
          <c:marker>
            <c:symbol val="none"/>
          </c:marker>
          <c:dLbls>
            <c:dLbl>
              <c:idx val="0"/>
              <c:tx>
                <c:strRef>
                  <c:f>Diagrammdaten!$H$37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{F96C0F8A-C68A-4E22-A172-D981A8FE8AAC}</c15:txfldGUID>
                      <c15:f>Diagrammdaten!$H$37</c15:f>
                      <c15:dlblFieldTableCache>
                        <c:ptCount val="1"/>
                      </c15:dlblFieldTableCache>
                    </c15:dlblFTEntry>
                  </c15:dlblFieldTable>
                  <c15:showDataLabelsRange val="0"/>
                </c:ext>
                <c:ext xmlns:c16="http://schemas.microsoft.com/office/drawing/2014/chart" uri="{C3380CC4-5D6E-409C-BE32-E72D297353CC}">
                  <c16:uniqueId val="{00000002-0A43-4DDC-9254-B187D333B3B0}"/>
                </c:ext>
              </c:extLst>
            </c:dLbl>
            <c:dLbl>
              <c:idx val="1"/>
              <c:tx>
                <c:strRef>
                  <c:f>Diagrammdaten!$H$38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{F167E3F0-C630-4649-894C-451339FBF3B3}</c15:txfldGUID>
                      <c15:f>Diagrammdaten!$H$38</c15:f>
                      <c15:dlblFieldTableCache>
                        <c:ptCount val="1"/>
                      </c15:dlblFieldTableCache>
                    </c15:dlblFTEntry>
                  </c15:dlblFieldTable>
                  <c15:showDataLabelsRange val="0"/>
                </c:ext>
                <c:ext xmlns:c16="http://schemas.microsoft.com/office/drawing/2014/chart" uri="{C3380CC4-5D6E-409C-BE32-E72D297353CC}">
                  <c16:uniqueId val="{00000003-0A43-4DDC-9254-B187D333B3B0}"/>
                </c:ext>
              </c:extLst>
            </c:dLbl>
            <c:dLbl>
              <c:idx val="2"/>
              <c:tx>
                <c:strRef>
                  <c:f>Diagrammdaten!$H$39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{FCFF2899-5F69-462B-B5B9-4BEF8FABB3E2}</c15:txfldGUID>
                      <c15:f>Diagrammdaten!$H$39</c15:f>
                      <c15:dlblFieldTableCache>
                        <c:ptCount val="1"/>
                      </c15:dlblFieldTableCache>
                    </c15:dlblFTEntry>
                  </c15:dlblFieldTable>
                  <c15:showDataLabelsRange val="0"/>
                </c:ext>
                <c:ext xmlns:c16="http://schemas.microsoft.com/office/drawing/2014/chart" uri="{C3380CC4-5D6E-409C-BE32-E72D297353CC}">
                  <c16:uniqueId val="{00000004-0A43-4DDC-9254-B187D333B3B0}"/>
                </c:ext>
              </c:extLst>
            </c:dLbl>
            <c:dLbl>
              <c:idx val="3"/>
              <c:tx>
                <c:strRef>
                  <c:f>Diagrammdaten!$H$40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{ADF0C80C-E516-47BA-A65F-37BD0063216B}</c15:txfldGUID>
                      <c15:f>Diagrammdaten!$H$40</c15:f>
                      <c15:dlblFieldTableCache>
                        <c:ptCount val="1"/>
                      </c15:dlblFieldTableCache>
                    </c15:dlblFTEntry>
                  </c15:dlblFieldTable>
                  <c15:showDataLabelsRange val="0"/>
                </c:ext>
                <c:ext xmlns:c16="http://schemas.microsoft.com/office/drawing/2014/chart" uri="{C3380CC4-5D6E-409C-BE32-E72D297353CC}">
                  <c16:uniqueId val="{00000005-0A43-4DDC-9254-B187D333B3B0}"/>
                </c:ext>
              </c:extLst>
            </c:dLbl>
            <c:dLbl>
              <c:idx val="4"/>
              <c:tx>
                <c:strRef>
                  <c:f>Diagrammdaten!$H$41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{E3F7D8C8-683C-46BF-858D-B3F806E3A612}</c15:txfldGUID>
                      <c15:f>Diagrammdaten!$H$41</c15:f>
                      <c15:dlblFieldTableCache>
                        <c:ptCount val="1"/>
                      </c15:dlblFieldTableCache>
                    </c15:dlblFTEntry>
                  </c15:dlblFieldTable>
                  <c15:showDataLabelsRange val="0"/>
                </c:ext>
                <c:ext xmlns:c16="http://schemas.microsoft.com/office/drawing/2014/chart" uri="{C3380CC4-5D6E-409C-BE32-E72D297353CC}">
                  <c16:uniqueId val="{00000006-0A43-4DDC-9254-B187D333B3B0}"/>
                </c:ext>
              </c:extLst>
            </c:dLbl>
            <c:dLbl>
              <c:idx val="5"/>
              <c:tx>
                <c:strRef>
                  <c:f>Diagrammdaten!$H$42</c:f>
                  <c:strCache>
                    <c:ptCount val="1"/>
                    <c:pt idx="0">
                      <c:v>±0</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{BF90C129-12CC-441E-A877-685E1158B6A0}</c15:txfldGUID>
                      <c15:f>Diagrammdaten!$H$42</c15:f>
                      <c15:dlblFieldTableCache>
                        <c:ptCount val="1"/>
                        <c:pt idx="0">
                          <c:v>±0</c:v>
                        </c:pt>
                      </c15:dlblFieldTableCache>
                    </c15:dlblFTEntry>
                  </c15:dlblFieldTable>
                  <c15:showDataLabelsRange val="0"/>
                </c:ext>
                <c:ext xmlns:c16="http://schemas.microsoft.com/office/drawing/2014/chart" uri="{C3380CC4-5D6E-409C-BE32-E72D297353CC}">
                  <c16:uniqueId val="{00000007-0A43-4DDC-9254-B187D333B3B0}"/>
                </c:ext>
              </c:extLst>
            </c:dLbl>
            <c:dLbl>
              <c:idx val="6"/>
              <c:tx>
                <c:strRef>
                  <c:f>Diagrammdaten!$H$43</c:f>
                  <c:strCache>
                    <c:ptCount val="1"/>
                    <c:pt idx="0">
                      <c:v>-12</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{E8E708FA-3354-4452-9CEC-F64631A686DC}</c15:txfldGUID>
                      <c15:f>Diagrammdaten!$H$43</c15:f>
                      <c15:dlblFieldTableCache>
                        <c:ptCount val="1"/>
                        <c:pt idx="0">
                          <c:v>-12</c:v>
                        </c:pt>
                      </c15:dlblFieldTableCache>
                    </c15:dlblFTEntry>
                  </c15:dlblFieldTable>
                  <c15:showDataLabelsRange val="0"/>
                </c:ext>
                <c:ext xmlns:c16="http://schemas.microsoft.com/office/drawing/2014/chart" uri="{C3380CC4-5D6E-409C-BE32-E72D297353CC}">
                  <c16:uniqueId val="{00000008-0A43-4DDC-9254-B187D333B3B0}"/>
                </c:ext>
              </c:extLst>
            </c:dLbl>
            <c:spPr>
              <a:solidFill>
                <a:srgbClr val="DDF3E4"/>
              </a:solidFill>
              <a:ln w="19050">
                <a:solidFill>
                  <a:srgbClr val="FFFFFF"/>
                </a:solidFill>
              </a:ln>
            </c:spPr>
            <c:txPr>
              <a:bodyPr vertOverflow="overflow" horzOverflow="overflow" wrap="none" lIns="38100" tIns="19050" rIns="38100" bIns="19050" anchor="ctr" anchorCtr="1">
                <a:spAutoFit/>
              </a:bodyPr>
              <a:lstStyle/>
              <a:p>
                <a:pPr>
                  <a:defRPr sz="800" b="1" baseline="0">
                    <a:solidFill>
                      <a:srgbClr val="1E7F4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strRef>
              <c:f>Diagrammdaten!$A$37:$A$43</c:f>
              <c:strCache>
                <c:ptCount val="7"/>
                <c:pt idx="5">
                  <c:v>22.09.</c:v>
                </c:pt>
                <c:pt idx="6">
                  <c:v>23.09.</c:v>
                </c:pt>
              </c:strCache>
            </c:strRef>
          </c:cat>
          <c:val>
            <c:numRef>
              <c:f>Diagrammdaten!$E$37:$E$43</c:f>
              <c:numCache>
                <c:formatCode>#,##0</c:formatCode>
                <c:ptCount val="7"/>
                <c:pt idx="0">
                  <c:v>#N/A</c:v>
                </c:pt>
                <c:pt idx="1">
                  <c:v>#N/A</c:v>
                </c:pt>
                <c:pt idx="2">
                  <c:v>#N/A</c:v>
                </c:pt>
                <c:pt idx="3">
                  <c:v>#N/A</c:v>
                </c:pt>
                <c:pt idx="4">
                  <c:v>#N/A</c:v>
                </c:pt>
                <c:pt idx="5">
                  <c:v>#N/A</c:v>
                </c:pt>
                <c:pt idx="6">
                  <c:v>0</c:v>
                </c:pt>
              </c:numCache>
            </c:numRef>
          </c:val>
          <c:smooth val="0"/>
          <c:extLst>
            <c:ext xmlns:c16="http://schemas.microsoft.com/office/drawing/2014/chart" uri="{C3380CC4-5D6E-409C-BE32-E72D297353CC}">
              <c16:uniqueId val="{00000009-0A43-4DDC-9254-B187D333B3B0}"/>
            </c:ext>
          </c:extLst>
        </c:ser>
        <c:ser>
          <c:idx val="3"/>
          <c:order val="3"/>
          <c:tx>
            <c:v>Delta mehr</c:v>
          </c:tx>
          <c:spPr>
            <a:ln>
              <a:noFill/>
            </a:ln>
          </c:spPr>
          <c:marker>
            <c:symbol val="none"/>
          </c:marker>
          <c:dLbls>
            <c:dLbl>
              <c:idx val="0"/>
              <c:tx>
                <c:strRef>
                  <c:f>Diagrammdaten!$H$37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{6C934ED9-DC6A-4D56-981E-451CD9D1BF57}</c15:txfldGUID>
                      <c15:f>Diagrammdaten!$H$37</c15:f>
                      <c15:dlblFieldTableCache>
                        <c:ptCount val="1"/>
                      </c15:dlblFieldTableCache>
                    </c15:dlblFTEntry>
                  </c15:dlblFieldTable>
                  <c15:showDataLabelsRange val="0"/>
                </c:ext>
                <c:ext xmlns:c16="http://schemas.microsoft.com/office/drawing/2014/chart" uri="{C3380CC4-5D6E-409C-BE32-E72D297353CC}">
                  <c16:uniqueId val="{0000000A-0A43-4DDC-9254-B187D333B3B0}"/>
                </c:ext>
              </c:extLst>
            </c:dLbl>
            <c:dLbl>
              <c:idx val="1"/>
              <c:tx>
                <c:strRef>
                  <c:f>Diagrammdaten!$H$38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{E88F4526-7286-4C3C-A0CF-7D7BB52DA83C}</c15:txfldGUID>
                      <c15:f>Diagrammdaten!$H$38</c15:f>
                      <c15:dlblFieldTableCache>
                        <c:ptCount val="1"/>
                      </c15:dlblFieldTableCache>
                    </c15:dlblFTEntry>
                  </c15:dlblFieldTable>
                  <c15:showDataLabelsRange val="0"/>
                </c:ext>
                <c:ext xmlns:c16="http://schemas.microsoft.com/office/drawing/2014/chart" uri="{C3380CC4-5D6E-409C-BE32-E72D297353CC}">
                  <c16:uniqueId val="{0000000B-0A43-4DDC-9254-B187D333B3B0}"/>
                </c:ext>
              </c:extLst>
            </c:dLbl>
            <c:dLbl>
              <c:idx val="2"/>
              <c:tx>
                <c:strRef>
                  <c:f>Diagrammdaten!$H$39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{5DA31DCF-D0ED-4083-81C2-C7994A48A054}</c15:txfldGUID>
                      <c15:f>Diagrammdaten!$H$39</c15:f>
                      <c15:dlblFieldTableCache>
                        <c:ptCount val="1"/>
                      </c15:dlblFieldTableCache>
                    </c15:dlblFTEntry>
                  </c15:dlblFieldTable>
                  <c15:showDataLabelsRange val="0"/>
                </c:ext>
                <c:ext xmlns:c16="http://schemas.microsoft.com/office/drawing/2014/chart" uri="{C3380CC4-5D6E-409C-BE32-E72D297353CC}">
                  <c16:uniqueId val="{0000000C-0A43-4DDC-9254-B187D333B3B0}"/>
                </c:ext>
              </c:extLst>
            </c:dLbl>
            <c:dLbl>
              <c:idx val="3"/>
              <c:tx>
                <c:strRef>
                  <c:f>Diagrammdaten!$H$40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{8BFF1775-4388-467B-87E4-1827582E0D6B}</c15:txfldGUID>
                      <c15:f>Diagrammdaten!$H$40</c15:f>
                      <c15:dlblFieldTableCache>
                        <c:ptCount val="1"/>
                      </c15:dlblFieldTableCache>
                    </c15:dlblFTEntry>
                  </c15:dlblFieldTable>
                  <c15:showDataLabelsRange val="0"/>
                </c:ext>
                <c:ext xmlns:c16="http://schemas.microsoft.com/office/drawing/2014/chart" uri="{C3380CC4-5D6E-409C-BE32-E72D297353CC}">
                  <c16:uniqueId val="{0000000D-0A43-4DDC-9254-B187D333B3B0}"/>
                </c:ext>
              </c:extLst>
            </c:dLbl>
            <c:dLbl>
              <c:idx val="4"/>
              <c:tx>
                <c:strRef>
                  <c:f>Diagrammdaten!$H$41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{9570C88D-80D9-4BAE-8C8E-90EF3E06FD55}</c15:txfldGUID>
                      <c15:f>Diagrammdaten!$H$41</c15:f>
                      <c15:dlblFieldTableCache>
                        <c:ptCount val="1"/>
                      </c15:dlblFieldTableCache>
                    </c15:dlblFTEntry>
                  </c15:dlblFieldTable>
                  <c15:showDataLabelsRange val="0"/>
                </c:ext>
                <c:ext xmlns:c16="http://schemas.microsoft.com/office/drawing/2014/chart" uri="{C3380CC4-5D6E-409C-BE32-E72D297353CC}">
                  <c16:uniqueId val="{0000000E-0A43-4DDC-9254-B187D333B3B0}"/>
                </c:ext>
              </c:extLst>
            </c:dLbl>
            <c:dLbl>
              <c:idx val="5"/>
              <c:tx>
                <c:strRef>
                  <c:f>Diagrammdaten!$H$42</c:f>
                  <c:strCache>
                    <c:ptCount val="1"/>
                    <c:pt idx="0">
                      <c:v>±0</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{ABA3CE1B-49B5-493C-B767-F6458F382F61}</c15:txfldGUID>
                      <c15:f>Diagrammdaten!$H$42</c15:f>
                      <c15:dlblFieldTableCache>
                        <c:ptCount val="1"/>
                        <c:pt idx="0">
                          <c:v>±0</c:v>
                        </c:pt>
                      </c15:dlblFieldTableCache>
                    </c15:dlblFTEntry>
                  </c15:dlblFieldTable>
                  <c15:showDataLabelsRange val="0"/>
                </c:ext>
                <c:ext xmlns:c16="http://schemas.microsoft.com/office/drawing/2014/chart" uri="{C3380CC4-5D6E-409C-BE32-E72D297353CC}">
                  <c16:uniqueId val="{0000000F-0A43-4DDC-9254-B187D333B3B0}"/>
                </c:ext>
              </c:extLst>
            </c:dLbl>
            <c:dLbl>
              <c:idx val="6"/>
              <c:tx>
                <c:strRef>
                  <c:f>Diagrammdaten!$H$43</c:f>
                  <c:strCache>
                    <c:ptCount val="1"/>
                    <c:pt idx="0">
                      <c:v>-12</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{DCE3393A-8D6E-409F-9893-0D47B773C08C}</c15:txfldGUID>
                      <c15:f>Diagrammdaten!$H$43</c15:f>
                      <c15:dlblFieldTableCache>
                        <c:ptCount val="1"/>
                        <c:pt idx="0">
                          <c:v>-12</c:v>
                        </c:pt>
                      </c15:dlblFieldTableCache>
                    </c15:dlblFTEntry>
                  </c15:dlblFieldTable>
                  <c15:showDataLabelsRange val="0"/>
                </c:ext>
                <c:ext xmlns:c16="http://schemas.microsoft.com/office/drawing/2014/chart" uri="{C3380CC4-5D6E-409C-BE32-E72D297353CC}">
                  <c16:uniqueId val="{00000010-0A43-4DDC-9254-B187D333B3B0}"/>
                </c:ext>
              </c:extLst>
            </c:dLbl>
            <c:spPr>
              <a:solidFill>
                <a:srgbClr val="FBEFC7"/>
              </a:solidFill>
              <a:ln w="19050">
                <a:solidFill>
                  <a:srgbClr val="FFFFFF"/>
                </a:solidFill>
              </a:ln>
            </c:spPr>
            <c:txPr>
              <a:bodyPr vertOverflow="overflow" horzOverflow="overflow" wrap="none" lIns="38100" tIns="19050" rIns="38100" bIns="19050" anchor="ctr" anchorCtr="1">
                <a:spAutoFit/>
              </a:bodyPr>
              <a:lstStyle/>
              <a:p>
                <a:pPr>
                  <a:defRPr sz="800" b="1" baseline="0">
                    <a:solidFill>
                      <a:srgbClr val="8A5A00"/>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strRef>
              <c:f>Diagrammdaten!$A$37:$A$43</c:f>
              <c:strCache>
                <c:ptCount val="7"/>
                <c:pt idx="5">
                  <c:v>22.09.</c:v>
                </c:pt>
                <c:pt idx="6">
                  <c:v>23.09.</c:v>
                </c:pt>
              </c:strCache>
            </c:strRef>
          </c:cat>
          <c:val>
            <c:numRef>
              <c:f>Diagrammdaten!$F$37:$F$43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1-0A43-4DDC-9254-B187D333B3B0}"/>
            </c:ext>
          </c:extLst>
        </c:ser>
        <c:ser>
          <c:idx val="4"/>
          <c:order val="4"/>
          <c:tx>
            <c:v>Delta gleich</c:v>
          </c:tx>
          <c:spPr>
            <a:ln>
              <a:noFill/>
            </a:ln>
          </c:spPr>
          <c:marker>
            <c:symbol val="none"/>
          </c:marker>
          <c:dLbls>
            <c:dLbl>
              <c:idx val="0"/>
              <c:tx>
                <c:strRef>
                  <c:f>Diagrammdaten!$H$37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{DF299661-53D6-4C66-82E1-85AB39A289F6}</c15:txfldGUID>
                      <c15:f>Diagrammdaten!$H$37</c15:f>
                      <c15:dlblFieldTableCache>
                        <c:ptCount val="1"/>
                      </c15:dlblFieldTableCache>
                    </c15:dlblFTEntry>
                  </c15:dlblFieldTable>
                  <c15:showDataLabelsRange val="0"/>
                </c:ext>
                <c:ext xmlns:c16="http://schemas.microsoft.com/office/drawing/2014/chart" uri="{C3380CC4-5D6E-409C-BE32-E72D297353CC}">
                  <c16:uniqueId val="{00000012-0A43-4DDC-9254-B187D333B3B0}"/>
                </c:ext>
              </c:extLst>
            </c:dLbl>
            <c:dLbl>
              <c:idx val="1"/>
              <c:tx>
                <c:strRef>
                  <c:f>Diagrammdaten!$H$38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{AEC7AFDE-BBCE-4037-942C-B89BB3C51F54}</c15:txfldGUID>
                      <c15:f>Diagrammdaten!$H$38</c15:f>
                      <c15:dlblFieldTableCache>
                        <c:ptCount val="1"/>
                      </c15:dlblFieldTableCache>
                    </c15:dlblFTEntry>
                  </c15:dlblFieldTable>
                  <c15:showDataLabelsRange val="0"/>
                </c:ext>
                <c:ext xmlns:c16="http://schemas.microsoft.com/office/drawing/2014/chart" uri="{C3380CC4-5D6E-409C-BE32-E72D297353CC}">
                  <c16:uniqueId val="{00000013-0A43-4DDC-9254-B187D333B3B0}"/>
                </c:ext>
              </c:extLst>
            </c:dLbl>
            <c:dLbl>
              <c:idx val="2"/>
              <c:tx>
                <c:strRef>
                  <c:f>Diagrammdaten!$H$39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{86086B37-D72D-4F06-A4C4-08CD61902A5D}</c15:txfldGUID>
                      <c15:f>Diagrammdaten!$H$39</c15:f>
                      <c15:dlblFieldTableCache>
                        <c:ptCount val="1"/>
                      </c15:dlblFieldTableCache>
                    </c15:dlblFTEntry>
                  </c15:dlblFieldTable>
                  <c15:showDataLabelsRange val="0"/>
                </c:ext>
                <c:ext xmlns:c16="http://schemas.microsoft.com/office/drawing/2014/chart" uri="{C3380CC4-5D6E-409C-BE32-E72D297353CC}">
                  <c16:uniqueId val="{00000014-0A43-4DDC-9254-B187D333B3B0}"/>
                </c:ext>
              </c:extLst>
            </c:dLbl>
            <c:dLbl>
              <c:idx val="3"/>
              <c:tx>
                <c:strRef>
                  <c:f>Diagrammdaten!$H$40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{82455965-8F61-4DB0-8F65-9C9CFCC64D4F}</c15:txfldGUID>
                      <c15:f>Diagrammdaten!$H$40</c15:f>
                      <c15:dlblFieldTableCache>
                        <c:ptCount val="1"/>
                      </c15:dlblFieldTableCache>
                    </c15:dlblFTEntry>
                  </c15:dlblFieldTable>
                  <c15:showDataLabelsRange val="0"/>
                </c:ext>
                <c:ext xmlns:c16="http://schemas.microsoft.com/office/drawing/2014/chart" uri="{C3380CC4-5D6E-409C-BE32-E72D297353CC}">
                  <c16:uniqueId val="{00000015-0A43-4DDC-9254-B187D333B3B0}"/>
                </c:ext>
              </c:extLst>
            </c:dLbl>
            <c:dLbl>
              <c:idx val="4"/>
              <c:tx>
                <c:strRef>
                  <c:f>Diagrammdaten!$H$41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{2EFB7138-9FB4-4029-8C35-D0464F8990D9}</c15:txfldGUID>
                      <c15:f>Diagrammdaten!$H$41</c15:f>
                      <c15:dlblFieldTableCache>
                        <c:ptCount val="1"/>
                      </c15:dlblFieldTableCache>
                    </c15:dlblFTEntry>
                  </c15:dlblFieldTable>
                  <c15:showDataLabelsRange val="0"/>
                </c:ext>
                <c:ext xmlns:c16="http://schemas.microsoft.com/office/drawing/2014/chart" uri="{C3380CC4-5D6E-409C-BE32-E72D297353CC}">
                  <c16:uniqueId val="{00000016-0A43-4DDC-9254-B187D333B3B0}"/>
                </c:ext>
              </c:extLst>
            </c:dLbl>
            <c:dLbl>
              <c:idx val="5"/>
              <c:tx>
                <c:strRef>
                  <c:f>Diagrammdaten!$H$42</c:f>
                  <c:strCache>
                    <c:ptCount val="1"/>
                    <c:pt idx="0">
                      <c:v>±0</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{C777C23B-3885-4820-A779-CE3FC7F84496}</c15:txfldGUID>
                      <c15:f>Diagrammdaten!$H$42</c15:f>
                      <c15:dlblFieldTableCache>
                        <c:ptCount val="1"/>
                        <c:pt idx="0">
                          <c:v>±0</c:v>
                        </c:pt>
                      </c15:dlblFieldTableCache>
                    </c15:dlblFTEntry>
                  </c15:dlblFieldTable>
                  <c15:showDataLabelsRange val="0"/>
                </c:ext>
                <c:ext xmlns:c16="http://schemas.microsoft.com/office/drawing/2014/chart" uri="{C3380CC4-5D6E-409C-BE32-E72D297353CC}">
                  <c16:uniqueId val="{00000017-0A43-4DDC-9254-B187D333B3B0}"/>
                </c:ext>
              </c:extLst>
            </c:dLbl>
            <c:dLbl>
              <c:idx val="6"/>
              <c:tx>
                <c:strRef>
                  <c:f>Diagrammdaten!$H$43</c:f>
                  <c:strCache>
                    <c:ptCount val="1"/>
                    <c:pt idx="0">
                      <c:v>-12</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{9CA73714-79F3-4BB8-B011-82F4149A869C}</c15:txfldGUID>
                      <c15:f>Diagrammdaten!$H$43</c15:f>
                      <c15:dlblFieldTableCache>
                        <c:ptCount val="1"/>
                        <c:pt idx="0">
                          <c:v>-12</c:v>
                        </c:pt>
                      </c15:dlblFieldTableCache>
                    </c15:dlblFTEntry>
                  </c15:dlblFieldTable>
                  <c15:showDataLabelsRange val="0"/>
                </c:ext>
                <c:ext xmlns:c16="http://schemas.microsoft.com/office/drawing/2014/chart" uri="{C3380CC4-5D6E-409C-BE32-E72D297353CC}">
                  <c16:uniqueId val="{00000018-0A43-4DDC-9254-B187D333B3B0}"/>
                </c:ext>
              </c:extLst>
            </c:dLbl>
            <c:spPr>
              <a:solidFill>
                <a:srgbClr val="F3F4F6"/>
              </a:solidFill>
              <a:ln w="19050">
                <a:solidFill>
                  <a:srgbClr val="FFFFFF"/>
                </a:solidFill>
              </a:ln>
            </c:spPr>
            <c:txPr>
              <a:bodyPr vertOverflow="overflow" horzOverflow="overflow" wrap="none" lIns="38100" tIns="19050" rIns="38100" bIns="19050" anchor="ctr" anchorCtr="1">
                <a:spAutoFit/>
              </a:bodyPr>
              <a:lstStyle/>
              <a:p>
                <a:pPr>
                  <a:defRPr sz="800" b="1" baseline="0">
                    <a:solidFill>
                      <a:srgbClr val="4A4A4A"/>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strRef>
              <c:f>Diagrammdaten!$A$37:$A$43</c:f>
              <c:strCache>
                <c:ptCount val="7"/>
                <c:pt idx="5">
                  <c:v>22.09.</c:v>
                </c:pt>
                <c:pt idx="6">
                  <c:v>23.09.</c:v>
                </c:pt>
              </c:strCache>
            </c:strRef>
          </c:cat>
          <c:val>
            <c:numRef>
              <c:f>Diagrammdaten!$G$37:$G$43</c:f>
              <c:numCache>
                <c:formatCode>#,##0</c:formatCode>
                <c:ptCount val="7"/>
                <c:pt idx="0">
                  <c:v>#N/A</c:v>
                </c:pt>
                <c:pt idx="1">
                  <c:v>#N/A</c:v>
                </c:pt>
                <c:pt idx="2">
                  <c:v>#N/A</c:v>
                </c:pt>
                <c:pt idx="3">
                  <c:v>#N/A</c:v>
                </c:pt>
                <c:pt idx="4">
                  <c:v>#N/A</c:v>
                </c:pt>
                <c:pt idx="5">
                  <c:v>0</c:v>
                </c:pt>
                <c:pt idx="6">
                  <c:v>#N/A</c:v>
                </c:pt>
              </c:numCache>
            </c:numRef>
          </c:val>
          <c:smooth val="0"/>
          <c:extLst>
            <c:ext xmlns:c16="http://schemas.microsoft.com/office/drawing/2014/chart" uri="{C3380CC4-5D6E-409C-BE32-E72D297353CC}">
              <c16:uniqueId val="{00000019-0A43-4DDC-9254-B187D333B3B0}"/>
            </c:ext>
          </c:extLst>
        </c:ser>
        <c:ser>
          <c:idx val="5"/>
          <c:order val="5"/>
          <c:tx>
            <c:v>Skala</c:v>
          </c:tx>
          <c:spPr>
            <a:ln>
              <a:noFill/>
            </a:ln>
          </c:spPr>
          <c:marker>
            <c:symbol val="none"/>
          </c:marker>
          <c:cat>
            <c:strRef>
              <c:f>Diagrammdaten!$A$37:$A$43</c:f>
              <c:strCache>
                <c:ptCount val="7"/>
                <c:pt idx="5">
                  <c:v>22.09.</c:v>
                </c:pt>
                <c:pt idx="6">
                  <c:v>23.09.</c:v>
                </c:pt>
              </c:strCache>
            </c:strRef>
          </c:cat>
          <c:val>
            <c:numRef>
              <c:f>Diagrammdaten!$AB$37:$AB$43</c:f>
              <c:numCache>
                <c:formatCode>#,##0</c:formatCode>
                <c:ptCount val="7"/>
                <c:pt idx="0">
                  <c:v>448.5</c:v>
                </c:pt>
                <c:pt idx="1">
                  <c:v>-448.5</c:v>
                </c:pt>
                <c:pt idx="2">
                  <c:v>#N/A</c:v>
                </c:pt>
                <c:pt idx="3">
                  <c:v>#N/A</c:v>
                </c:pt>
                <c:pt idx="4">
                  <c:v>#N/A</c:v>
                </c:pt>
                <c:pt idx="5">
                  <c:v>#N/A</c:v>
                </c:pt>
                <c:pt idx="6">
                  <c:v>#N/A</c:v>
                </c:pt>
              </c:numCache>
            </c:numRef>
          </c:val>
          <c:smooth val="0"/>
          <c:extLst>
            <c:ext xmlns:c16="http://schemas.microsoft.com/office/drawing/2014/chart" uri="{C3380CC4-5D6E-409C-BE32-E72D297353CC}">
              <c16:uniqueId val="{0000001A-0A43-4DDC-9254-B187D333B3B0}"/>
            </c:ext>
          </c:extLst>
        </c:ser>
        <c:dLbls>
          <c:showLegendKey val="0"/>
          <c:showVal val="0"/>
          <c:showCatName val="0"/>
          <c:showSerName val="0"/>
          <c:showPercent val="0"/>
          <c:showBubbleSize val="0"/>
        </c:dLbls>
        <c:marker val="1"/>
        <c:smooth val="0"/>
        <c:axId val="50030001"/>
        <c:axId val="50030002"/>
      </c:lineChart>
      <c:catAx>
        <c:axId val="50030001"/>
        <c:scaling>
          <c:orientation val="minMax"/>
        </c:scaling>
        <c:delete val="0"/>
        <c:axPos val="b"/>
        <c:numFmt formatCode="General" sourceLinked="1"/>
        <c:majorTickMark val="none"/>
        <c:minorTickMark val="none"/>
        <c:tickLblPos val="none"/>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30002"/>
        <c:crosses val="autoZero"/>
        <c:auto val="1"/>
        <c:lblAlgn val="ctr"/>
        <c:lblOffset val="100"/>
        <c:noMultiLvlLbl val="0"/>
      </c:catAx>
      <c:valAx>
        <c:axId val="50030002"/>
        <c:scaling>
          <c:orientation val="minMax"/>
        </c:scaling>
        <c:delete val="1"/>
        <c:axPos val="l"/>
        <c:numFmt formatCode="#,##0" sourceLinked="1"/>
        <c:majorTickMark val="out"/>
        <c:minorTickMark val="none"/>
        <c:tickLblPos val="nextTo"/>
        <c:crossAx val="50030001"/>
        <c:crosses val="autoZero"/>
        <c:crossBetween val="between"/>
      </c:valAx>
      <c:spPr>
        <a:noFill/>
        <a:ln>
          <a:noFill/>
        </a:ln>
      </c:spPr>
    </c:plotArea>
    <c:plotVisOnly val="1"/>
    <c:dispBlanksAs val="gap"/>
    <c:showDLblsOverMax val="0"/>
  </c:chart>
  <c:spPr>
    <a:prstGeom prst="roundRect">
      <a:avLst/>
    </a:prstGeom>
    <a:solidFill>
      <a:srgbClr val="FFFFFF"/>
    </a:solid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
          <c:y val="0.15"/>
          <c:w val="0.71"/>
          <c:h val="0.7"/>
        </c:manualLayout>
      </c:layout>
      <c:barChart>
        <c:barDir val="col"/>
        <c:grouping val="clustered"/>
        <c:varyColors val="0"/>
        <c:ser>
          <c:idx val="0"/>
          <c:order val="0"/>
          <c:tx>
            <c:v>Eingänge</c:v>
          </c:tx>
          <c:spPr>
            <a:prstGeom prst="roundRect">
              <a:avLst/>
            </a:prstGeom>
            <a:solidFill>
              <a:srgbClr val="0F94A7"/>
            </a:solidFill>
            <a:ln>
              <a:noFill/>
            </a:ln>
          </c:spPr>
          <c:invertIfNegative val="0"/>
          <c:dLbls>
            <c:numFmt formatCode="#,##0;#,##0;" sourceLinked="0"/>
            <c:spPr>
              <a:noFill/>
              <a:ln>
                <a:noFill/>
              </a:ln>
              <a:effectLst/>
            </c:spPr>
            <c:txPr>
              <a:bodyPr wrap="none" lIns="38100" tIns="19050" rIns="38100" bIns="19050" anchor="ctr" anchorCtr="1">
                <a:spAutoFit/>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Diagrammdaten!$A$37:$A$43</c:f>
              <c:strCache>
                <c:ptCount val="7"/>
                <c:pt idx="5">
                  <c:v>22.09.</c:v>
                </c:pt>
                <c:pt idx="6">
                  <c:v>23.09.</c:v>
                </c:pt>
              </c:strCache>
            </c:strRef>
          </c:cat>
          <c:val>
            <c:numRef>
              <c:f>Diagrammdaten!$I$37:$I$43</c:f>
              <c:numCache>
                <c:formatCode>#,##0</c:formatCode>
                <c:ptCount val="7"/>
                <c:pt idx="0">
                  <c:v>#N/A</c:v>
                </c:pt>
                <c:pt idx="1">
                  <c:v>#N/A</c:v>
                </c:pt>
                <c:pt idx="2">
                  <c:v>#N/A</c:v>
                </c:pt>
                <c:pt idx="3">
                  <c:v>#N/A</c:v>
                </c:pt>
                <c:pt idx="4">
                  <c:v>#N/A</c:v>
                </c:pt>
                <c:pt idx="5">
                  <c:v>0</c:v>
                </c:pt>
                <c:pt idx="6">
                  <c:v>77</c:v>
                </c:pt>
              </c:numCache>
            </c:numRef>
          </c:val>
          <c:extLst>
            <c:ext xmlns:c16="http://schemas.microsoft.com/office/drawing/2014/chart" uri="{C3380CC4-5D6E-409C-BE32-E72D297353CC}">
              <c16:uniqueId val="{00000000-EF44-435C-9D4A-8AFA5D05EB12}"/>
            </c:ext>
          </c:extLst>
        </c:ser>
        <c:ser>
          <c:idx val="1"/>
          <c:order val="1"/>
          <c:tx>
            <c:v>Abgänge</c:v>
          </c:tx>
          <c:spPr>
            <a:prstGeom prst="roundRect">
              <a:avLst/>
            </a:prstGeom>
            <a:solidFill>
              <a:srgbClr val="7FCBD4"/>
            </a:solidFill>
            <a:ln>
              <a:noFill/>
            </a:ln>
          </c:spPr>
          <c:invertIfNegative val="0"/>
          <c:dLbls>
            <c:numFmt formatCode="#,##0;#,##0;" sourceLinked="0"/>
            <c:spPr>
              <a:noFill/>
              <a:ln>
                <a:noFill/>
              </a:ln>
              <a:effectLst/>
            </c:spPr>
            <c:txPr>
              <a:bodyPr wrap="none" lIns="38100" tIns="19050" rIns="38100" bIns="19050" anchor="ctr" anchorCtr="1">
                <a:spAutoFit/>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Diagrammdaten!$A$37:$A$43</c:f>
              <c:strCache>
                <c:ptCount val="7"/>
                <c:pt idx="5">
                  <c:v>22.09.</c:v>
                </c:pt>
                <c:pt idx="6">
                  <c:v>23.09.</c:v>
                </c:pt>
              </c:strCache>
            </c:strRef>
          </c:cat>
          <c:val>
            <c:numRef>
              <c:f>Diagrammdaten!$J$37:$J$43</c:f>
              <c:numCache>
                <c:formatCode>#,##0</c:formatCode>
                <c:ptCount val="7"/>
                <c:pt idx="0">
                  <c:v>#N/A</c:v>
                </c:pt>
                <c:pt idx="1">
                  <c:v>#N/A</c:v>
                </c:pt>
                <c:pt idx="2">
                  <c:v>#N/A</c:v>
                </c:pt>
                <c:pt idx="3">
                  <c:v>#N/A</c:v>
                </c:pt>
                <c:pt idx="4">
                  <c:v>#N/A</c:v>
                </c:pt>
                <c:pt idx="5">
                  <c:v>0</c:v>
                </c:pt>
                <c:pt idx="6">
                  <c:v>-103</c:v>
                </c:pt>
              </c:numCache>
            </c:numRef>
          </c:val>
          <c:extLst>
            <c:ext xmlns:c16="http://schemas.microsoft.com/office/drawing/2014/chart" uri="{C3380CC4-5D6E-409C-BE32-E72D297353CC}">
              <c16:uniqueId val="{00000001-EF44-435C-9D4A-8AFA5D05EB12}"/>
            </c:ext>
          </c:extLst>
        </c:ser>
        <c:dLbls>
          <c:showLegendKey val="0"/>
          <c:showVal val="0"/>
          <c:showCatName val="0"/>
          <c:showSerName val="0"/>
          <c:showPercent val="0"/>
          <c:showBubbleSize val="0"/>
        </c:dLbls>
        <c:gapWidth val="70"/>
        <c:overlap val="100"/>
        <c:axId val="50040001"/>
        <c:axId val="50040002"/>
      </c:barChart>
      <c:lineChart>
        <c:grouping val="standard"/>
        <c:varyColors val="0"/>
        <c:ser>
          <c:idx val="2"/>
          <c:order val="2"/>
          <c:tx>
            <c:v>Delta weniger</c:v>
          </c:tx>
          <c:spPr>
            <a:ln>
              <a:noFill/>
            </a:ln>
          </c:spPr>
          <c:marker>
            <c:symbol val="none"/>
          </c:marker>
          <c:dLbls>
            <c:dLbl>
              <c:idx val="0"/>
              <c:tx>
                <c:strRef>
                  <c:f>Diagrammdaten!$N$37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{042F58DC-7015-420A-BF5F-63EF05718D39}</c15:txfldGUID>
                      <c15:f>Diagrammdaten!$N$37</c15:f>
                      <c15:dlblFieldTableCache>
                        <c:ptCount val="1"/>
                      </c15:dlblFieldTableCache>
                    </c15:dlblFTEntry>
                  </c15:dlblFieldTable>
                  <c15:showDataLabelsRange val="0"/>
                </c:ext>
                <c:ext xmlns:c16="http://schemas.microsoft.com/office/drawing/2014/chart" uri="{C3380CC4-5D6E-409C-BE32-E72D297353CC}">
                  <c16:uniqueId val="{00000002-EF44-435C-9D4A-8AFA5D05EB12}"/>
                </c:ext>
              </c:extLst>
            </c:dLbl>
            <c:dLbl>
              <c:idx val="1"/>
              <c:tx>
                <c:strRef>
                  <c:f>Diagrammdaten!$N$38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{02367F44-E47C-401F-A99E-30A60360B529}</c15:txfldGUID>
                      <c15:f>Diagrammdaten!$N$38</c15:f>
                      <c15:dlblFieldTableCache>
                        <c:ptCount val="1"/>
                      </c15:dlblFieldTableCache>
                    </c15:dlblFTEntry>
                  </c15:dlblFieldTable>
                  <c15:showDataLabelsRange val="0"/>
                </c:ext>
                <c:ext xmlns:c16="http://schemas.microsoft.com/office/drawing/2014/chart" uri="{C3380CC4-5D6E-409C-BE32-E72D297353CC}">
                  <c16:uniqueId val="{00000003-EF44-435C-9D4A-8AFA5D05EB12}"/>
                </c:ext>
              </c:extLst>
            </c:dLbl>
            <c:dLbl>
              <c:idx val="2"/>
              <c:tx>
                <c:strRef>
                  <c:f>Diagrammdaten!$N$39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{B86E0DBC-01B5-42F2-A9C4-A2CE25DEA4E1}</c15:txfldGUID>
                      <c15:f>Diagrammdaten!$N$39</c15:f>
                      <c15:dlblFieldTableCache>
                        <c:ptCount val="1"/>
                      </c15:dlblFieldTableCache>
                    </c15:dlblFTEntry>
                  </c15:dlblFieldTable>
                  <c15:showDataLabelsRange val="0"/>
                </c:ext>
                <c:ext xmlns:c16="http://schemas.microsoft.com/office/drawing/2014/chart" uri="{C3380CC4-5D6E-409C-BE32-E72D297353CC}">
                  <c16:uniqueId val="{00000004-EF44-435C-9D4A-8AFA5D05EB12}"/>
                </c:ext>
              </c:extLst>
            </c:dLbl>
            <c:dLbl>
              <c:idx val="3"/>
              <c:tx>
                <c:strRef>
                  <c:f>Diagrammdaten!$N$40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{B19E8B6C-F33F-4F85-BDF8-FBF5C532E8EE}</c15:txfldGUID>
                      <c15:f>Diagrammdaten!$N$40</c15:f>
                      <c15:dlblFieldTableCache>
                        <c:ptCount val="1"/>
                      </c15:dlblFieldTableCache>
                    </c15:dlblFTEntry>
                  </c15:dlblFieldTable>
                  <c15:showDataLabelsRange val="0"/>
                </c:ext>
                <c:ext xmlns:c16="http://schemas.microsoft.com/office/drawing/2014/chart" uri="{C3380CC4-5D6E-409C-BE32-E72D297353CC}">
                  <c16:uniqueId val="{00000005-EF44-435C-9D4A-8AFA5D05EB12}"/>
                </c:ext>
              </c:extLst>
            </c:dLbl>
            <c:dLbl>
              <c:idx val="4"/>
              <c:tx>
                <c:strRef>
                  <c:f>Diagrammdaten!$N$41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{D0CAD930-D6D6-4D9C-A9D3-DF8B39398790}</c15:txfldGUID>
                      <c15:f>Diagrammdaten!$N$41</c15:f>
                      <c15:dlblFieldTableCache>
                        <c:ptCount val="1"/>
                      </c15:dlblFieldTableCache>
                    </c15:dlblFTEntry>
                  </c15:dlblFieldTable>
                  <c15:showDataLabelsRange val="0"/>
                </c:ext>
                <c:ext xmlns:c16="http://schemas.microsoft.com/office/drawing/2014/chart" uri="{C3380CC4-5D6E-409C-BE32-E72D297353CC}">
                  <c16:uniqueId val="{00000006-EF44-435C-9D4A-8AFA5D05EB12}"/>
                </c:ext>
              </c:extLst>
            </c:dLbl>
            <c:dLbl>
              <c:idx val="5"/>
              <c:tx>
                <c:strRef>
                  <c:f>Diagrammdaten!$N$42</c:f>
                  <c:strCache>
                    <c:ptCount val="1"/>
                    <c:pt idx="0">
                      <c:v>±0</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{081B03F3-D3B0-45C6-A934-DC86924C235B}</c15:txfldGUID>
                      <c15:f>Diagrammdaten!$N$42</c15:f>
                      <c15:dlblFieldTableCache>
                        <c:ptCount val="1"/>
                        <c:pt idx="0">
                          <c:v>±0</c:v>
                        </c:pt>
                      </c15:dlblFieldTableCache>
                    </c15:dlblFTEntry>
                  </c15:dlblFieldTable>
                  <c15:showDataLabelsRange val="0"/>
                </c:ext>
                <c:ext xmlns:c16="http://schemas.microsoft.com/office/drawing/2014/chart" uri="{C3380CC4-5D6E-409C-BE32-E72D297353CC}">
                  <c16:uniqueId val="{00000007-EF44-435C-9D4A-8AFA5D05EB12}"/>
                </c:ext>
              </c:extLst>
            </c:dLbl>
            <c:dLbl>
              <c:idx val="6"/>
              <c:tx>
                <c:strRef>
                  <c:f>Diagrammdaten!$N$43</c:f>
                  <c:strCache>
                    <c:ptCount val="1"/>
                    <c:pt idx="0">
                      <c:v>-26</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{A9C42080-73B0-40B5-88B7-FF84FF58DBAA}</c15:txfldGUID>
                      <c15:f>Diagrammdaten!$N$43</c15:f>
                      <c15:dlblFieldTableCache>
                        <c:ptCount val="1"/>
                        <c:pt idx="0">
                          <c:v>-26</c:v>
                        </c:pt>
                      </c15:dlblFieldTableCache>
                    </c15:dlblFTEntry>
                  </c15:dlblFieldTable>
                  <c15:showDataLabelsRange val="0"/>
                </c:ext>
                <c:ext xmlns:c16="http://schemas.microsoft.com/office/drawing/2014/chart" uri="{C3380CC4-5D6E-409C-BE32-E72D297353CC}">
                  <c16:uniqueId val="{00000008-EF44-435C-9D4A-8AFA5D05EB12}"/>
                </c:ext>
              </c:extLst>
            </c:dLbl>
            <c:spPr>
              <a:solidFill>
                <a:srgbClr val="DDF3E4"/>
              </a:solidFill>
              <a:ln w="19050">
                <a:solidFill>
                  <a:srgbClr val="FFFFFF"/>
                </a:solidFill>
              </a:ln>
            </c:spPr>
            <c:txPr>
              <a:bodyPr vertOverflow="overflow" horzOverflow="overflow" wrap="none" lIns="38100" tIns="19050" rIns="38100" bIns="19050" anchor="ctr" anchorCtr="1">
                <a:spAutoFit/>
              </a:bodyPr>
              <a:lstStyle/>
              <a:p>
                <a:pPr>
                  <a:defRPr sz="800" b="1" baseline="0">
                    <a:solidFill>
                      <a:srgbClr val="1E7F4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strRef>
              <c:f>Diagrammdaten!$A$37:$A$43</c:f>
              <c:strCache>
                <c:ptCount val="7"/>
                <c:pt idx="5">
                  <c:v>22.09.</c:v>
                </c:pt>
                <c:pt idx="6">
                  <c:v>23.09.</c:v>
                </c:pt>
              </c:strCache>
            </c:strRef>
          </c:cat>
          <c:val>
            <c:numRef>
              <c:f>Diagrammdaten!$K$37:$K$43</c:f>
              <c:numCache>
                <c:formatCode>#,##0</c:formatCode>
                <c:ptCount val="7"/>
                <c:pt idx="0">
                  <c:v>#N/A</c:v>
                </c:pt>
                <c:pt idx="1">
                  <c:v>#N/A</c:v>
                </c:pt>
                <c:pt idx="2">
                  <c:v>#N/A</c:v>
                </c:pt>
                <c:pt idx="3">
                  <c:v>#N/A</c:v>
                </c:pt>
                <c:pt idx="4">
                  <c:v>#N/A</c:v>
                </c:pt>
                <c:pt idx="5">
                  <c:v>#N/A</c:v>
                </c:pt>
                <c:pt idx="6">
                  <c:v>0</c:v>
                </c:pt>
              </c:numCache>
            </c:numRef>
          </c:val>
          <c:smooth val="0"/>
          <c:extLst>
            <c:ext xmlns:c16="http://schemas.microsoft.com/office/drawing/2014/chart" uri="{C3380CC4-5D6E-409C-BE32-E72D297353CC}">
              <c16:uniqueId val="{00000009-EF44-435C-9D4A-8AFA5D05EB12}"/>
            </c:ext>
          </c:extLst>
        </c:ser>
        <c:ser>
          <c:idx val="3"/>
          <c:order val="3"/>
          <c:tx>
            <c:v>Delta mehr</c:v>
          </c:tx>
          <c:spPr>
            <a:ln>
              <a:noFill/>
            </a:ln>
          </c:spPr>
          <c:marker>
            <c:symbol val="none"/>
          </c:marker>
          <c:dLbls>
            <c:dLbl>
              <c:idx val="0"/>
              <c:tx>
                <c:strRef>
                  <c:f>Diagrammdaten!$N$37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{8A3CA4B6-D5E8-4B72-B032-D892B71024C2}</c15:txfldGUID>
                      <c15:f>Diagrammdaten!$N$37</c15:f>
                      <c15:dlblFieldTableCache>
                        <c:ptCount val="1"/>
                      </c15:dlblFieldTableCache>
                    </c15:dlblFTEntry>
                  </c15:dlblFieldTable>
                  <c15:showDataLabelsRange val="0"/>
                </c:ext>
                <c:ext xmlns:c16="http://schemas.microsoft.com/office/drawing/2014/chart" uri="{C3380CC4-5D6E-409C-BE32-E72D297353CC}">
                  <c16:uniqueId val="{0000000A-EF44-435C-9D4A-8AFA5D05EB12}"/>
                </c:ext>
              </c:extLst>
            </c:dLbl>
            <c:dLbl>
              <c:idx val="1"/>
              <c:tx>
                <c:strRef>
                  <c:f>Diagrammdaten!$N$38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{62E9C38C-46C8-4A4F-BBA1-7D63015F558E}</c15:txfldGUID>
                      <c15:f>Diagrammdaten!$N$38</c15:f>
                      <c15:dlblFieldTableCache>
                        <c:ptCount val="1"/>
                      </c15:dlblFieldTableCache>
                    </c15:dlblFTEntry>
                  </c15:dlblFieldTable>
                  <c15:showDataLabelsRange val="0"/>
                </c:ext>
                <c:ext xmlns:c16="http://schemas.microsoft.com/office/drawing/2014/chart" uri="{C3380CC4-5D6E-409C-BE32-E72D297353CC}">
                  <c16:uniqueId val="{0000000B-EF44-435C-9D4A-8AFA5D05EB12}"/>
                </c:ext>
              </c:extLst>
            </c:dLbl>
            <c:dLbl>
              <c:idx val="2"/>
              <c:tx>
                <c:strRef>
                  <c:f>Diagrammdaten!$N$39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{89B9FF7D-E7B5-4795-862A-47194AADF512}</c15:txfldGUID>
                      <c15:f>Diagrammdaten!$N$39</c15:f>
                      <c15:dlblFieldTableCache>
                        <c:ptCount val="1"/>
                      </c15:dlblFieldTableCache>
                    </c15:dlblFTEntry>
                  </c15:dlblFieldTable>
                  <c15:showDataLabelsRange val="0"/>
                </c:ext>
                <c:ext xmlns:c16="http://schemas.microsoft.com/office/drawing/2014/chart" uri="{C3380CC4-5D6E-409C-BE32-E72D297353CC}">
                  <c16:uniqueId val="{0000000C-EF44-435C-9D4A-8AFA5D05EB12}"/>
                </c:ext>
              </c:extLst>
            </c:dLbl>
            <c:dLbl>
              <c:idx val="3"/>
              <c:tx>
                <c:strRef>
                  <c:f>Diagrammdaten!$N$40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{D067240F-608A-474B-B482-6F493332F5AB}</c15:txfldGUID>
                      <c15:f>Diagrammdaten!$N$40</c15:f>
                      <c15:dlblFieldTableCache>
                        <c:ptCount val="1"/>
                      </c15:dlblFieldTableCache>
                    </c15:dlblFTEntry>
                  </c15:dlblFieldTable>
                  <c15:showDataLabelsRange val="0"/>
                </c:ext>
                <c:ext xmlns:c16="http://schemas.microsoft.com/office/drawing/2014/chart" uri="{C3380CC4-5D6E-409C-BE32-E72D297353CC}">
                  <c16:uniqueId val="{0000000D-EF44-435C-9D4A-8AFA5D05EB12}"/>
                </c:ext>
              </c:extLst>
            </c:dLbl>
            <c:dLbl>
              <c:idx val="4"/>
              <c:tx>
                <c:strRef>
                  <c:f>Diagrammdaten!$N$41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{AF6E83B9-7B52-4973-BF9F-F136AB71F4FA}</c15:txfldGUID>
                      <c15:f>Diagrammdaten!$N$41</c15:f>
                      <c15:dlblFieldTableCache>
                        <c:ptCount val="1"/>
                      </c15:dlblFieldTableCache>
                    </c15:dlblFTEntry>
                  </c15:dlblFieldTable>
                  <c15:showDataLabelsRange val="0"/>
                </c:ext>
                <c:ext xmlns:c16="http://schemas.microsoft.com/office/drawing/2014/chart" uri="{C3380CC4-5D6E-409C-BE32-E72D297353CC}">
                  <c16:uniqueId val="{0000000E-EF44-435C-9D4A-8AFA5D05EB12}"/>
                </c:ext>
              </c:extLst>
            </c:dLbl>
            <c:dLbl>
              <c:idx val="5"/>
              <c:tx>
                <c:strRef>
                  <c:f>Diagrammdaten!$N$42</c:f>
                  <c:strCache>
                    <c:ptCount val="1"/>
                    <c:pt idx="0">
                      <c:v>±0</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{7317150C-90F3-4C9B-9D04-3C74E96CDC6C}</c15:txfldGUID>
                      <c15:f>Diagrammdaten!$N$42</c15:f>
                      <c15:dlblFieldTableCache>
                        <c:ptCount val="1"/>
                        <c:pt idx="0">
                          <c:v>±0</c:v>
                        </c:pt>
                      </c15:dlblFieldTableCache>
                    </c15:dlblFTEntry>
                  </c15:dlblFieldTable>
                  <c15:showDataLabelsRange val="0"/>
                </c:ext>
                <c:ext xmlns:c16="http://schemas.microsoft.com/office/drawing/2014/chart" uri="{C3380CC4-5D6E-409C-BE32-E72D297353CC}">
                  <c16:uniqueId val="{0000000F-EF44-435C-9D4A-8AFA5D05EB12}"/>
                </c:ext>
              </c:extLst>
            </c:dLbl>
            <c:dLbl>
              <c:idx val="6"/>
              <c:tx>
                <c:strRef>
                  <c:f>Diagrammdaten!$N$43</c:f>
                  <c:strCache>
                    <c:ptCount val="1"/>
                    <c:pt idx="0">
                      <c:v>-26</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{0E6E50C4-16E4-4B23-B122-164704B4E5B8}</c15:txfldGUID>
                      <c15:f>Diagrammdaten!$N$43</c15:f>
                      <c15:dlblFieldTableCache>
                        <c:ptCount val="1"/>
                        <c:pt idx="0">
                          <c:v>-26</c:v>
                        </c:pt>
                      </c15:dlblFieldTableCache>
                    </c15:dlblFTEntry>
                  </c15:dlblFieldTable>
                  <c15:showDataLabelsRange val="0"/>
                </c:ext>
                <c:ext xmlns:c16="http://schemas.microsoft.com/office/drawing/2014/chart" uri="{C3380CC4-5D6E-409C-BE32-E72D297353CC}">
                  <c16:uniqueId val="{00000010-EF44-435C-9D4A-8AFA5D05EB12}"/>
                </c:ext>
              </c:extLst>
            </c:dLbl>
            <c:spPr>
              <a:solidFill>
                <a:srgbClr val="FBEFC7"/>
              </a:solidFill>
              <a:ln w="19050">
                <a:solidFill>
                  <a:srgbClr val="FFFFFF"/>
                </a:solidFill>
              </a:ln>
            </c:spPr>
            <c:txPr>
              <a:bodyPr vertOverflow="overflow" horzOverflow="overflow" wrap="none" lIns="38100" tIns="19050" rIns="38100" bIns="19050" anchor="ctr" anchorCtr="1">
                <a:spAutoFit/>
              </a:bodyPr>
              <a:lstStyle/>
              <a:p>
                <a:pPr>
                  <a:defRPr sz="800" b="1" baseline="0">
                    <a:solidFill>
                      <a:srgbClr val="8A5A00"/>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strRef>
              <c:f>Diagrammdaten!$A$37:$A$43</c:f>
              <c:strCache>
                <c:ptCount val="7"/>
                <c:pt idx="5">
                  <c:v>22.09.</c:v>
                </c:pt>
                <c:pt idx="6">
                  <c:v>23.09.</c:v>
                </c:pt>
              </c:strCache>
            </c:strRef>
          </c:cat>
          <c:val>
            <c:numRef>
              <c:f>Diagrammdaten!$L$37:$L$43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1-EF44-435C-9D4A-8AFA5D05EB12}"/>
            </c:ext>
          </c:extLst>
        </c:ser>
        <c:ser>
          <c:idx val="4"/>
          <c:order val="4"/>
          <c:tx>
            <c:v>Delta gleich</c:v>
          </c:tx>
          <c:spPr>
            <a:ln>
              <a:noFill/>
            </a:ln>
          </c:spPr>
          <c:marker>
            <c:symbol val="none"/>
          </c:marker>
          <c:dLbls>
            <c:dLbl>
              <c:idx val="0"/>
              <c:tx>
                <c:strRef>
                  <c:f>Diagrammdaten!$N$37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{B1CD0FE4-9708-495C-934B-4AB76A655CEB}</c15:txfldGUID>
                      <c15:f>Diagrammdaten!$N$37</c15:f>
                      <c15:dlblFieldTableCache>
                        <c:ptCount val="1"/>
                      </c15:dlblFieldTableCache>
                    </c15:dlblFTEntry>
                  </c15:dlblFieldTable>
                  <c15:showDataLabelsRange val="0"/>
                </c:ext>
                <c:ext xmlns:c16="http://schemas.microsoft.com/office/drawing/2014/chart" uri="{C3380CC4-5D6E-409C-BE32-E72D297353CC}">
                  <c16:uniqueId val="{00000012-EF44-435C-9D4A-8AFA5D05EB12}"/>
                </c:ext>
              </c:extLst>
            </c:dLbl>
            <c:dLbl>
              <c:idx val="1"/>
              <c:tx>
                <c:strRef>
                  <c:f>Diagrammdaten!$N$38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{02D49E39-CD7D-42D1-A185-CA364DA2F1CA}</c15:txfldGUID>
                      <c15:f>Diagrammdaten!$N$38</c15:f>
                      <c15:dlblFieldTableCache>
                        <c:ptCount val="1"/>
                      </c15:dlblFieldTableCache>
                    </c15:dlblFTEntry>
                  </c15:dlblFieldTable>
                  <c15:showDataLabelsRange val="0"/>
                </c:ext>
                <c:ext xmlns:c16="http://schemas.microsoft.com/office/drawing/2014/chart" uri="{C3380CC4-5D6E-409C-BE32-E72D297353CC}">
                  <c16:uniqueId val="{00000013-EF44-435C-9D4A-8AFA5D05EB12}"/>
                </c:ext>
              </c:extLst>
            </c:dLbl>
            <c:dLbl>
              <c:idx val="2"/>
              <c:tx>
                <c:strRef>
                  <c:f>Diagrammdaten!$N$39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{9C155C8F-5221-4772-967B-A6EA3F7C9BA4}</c15:txfldGUID>
                      <c15:f>Diagrammdaten!$N$39</c15:f>
                      <c15:dlblFieldTableCache>
                        <c:ptCount val="1"/>
                      </c15:dlblFieldTableCache>
                    </c15:dlblFTEntry>
                  </c15:dlblFieldTable>
                  <c15:showDataLabelsRange val="0"/>
                </c:ext>
                <c:ext xmlns:c16="http://schemas.microsoft.com/office/drawing/2014/chart" uri="{C3380CC4-5D6E-409C-BE32-E72D297353CC}">
                  <c16:uniqueId val="{00000014-EF44-435C-9D4A-8AFA5D05EB12}"/>
                </c:ext>
              </c:extLst>
            </c:dLbl>
            <c:dLbl>
              <c:idx val="3"/>
              <c:tx>
                <c:strRef>
                  <c:f>Diagrammdaten!$N$40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{5423C2FA-13A7-411F-B2FF-A813D286919C}</c15:txfldGUID>
                      <c15:f>Diagrammdaten!$N$40</c15:f>
                      <c15:dlblFieldTableCache>
                        <c:ptCount val="1"/>
                      </c15:dlblFieldTableCache>
                    </c15:dlblFTEntry>
                  </c15:dlblFieldTable>
                  <c15:showDataLabelsRange val="0"/>
                </c:ext>
                <c:ext xmlns:c16="http://schemas.microsoft.com/office/drawing/2014/chart" uri="{C3380CC4-5D6E-409C-BE32-E72D297353CC}">
                  <c16:uniqueId val="{00000015-EF44-435C-9D4A-8AFA5D05EB12}"/>
                </c:ext>
              </c:extLst>
            </c:dLbl>
            <c:dLbl>
              <c:idx val="4"/>
              <c:tx>
                <c:strRef>
                  <c:f>Diagrammdaten!$N$41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{BB81C19F-DE8A-47F1-9AA4-D417A272B6AA}</c15:txfldGUID>
                      <c15:f>Diagrammdaten!$N$41</c15:f>
                      <c15:dlblFieldTableCache>
                        <c:ptCount val="1"/>
                      </c15:dlblFieldTableCache>
                    </c15:dlblFTEntry>
                  </c15:dlblFieldTable>
                  <c15:showDataLabelsRange val="0"/>
                </c:ext>
                <c:ext xmlns:c16="http://schemas.microsoft.com/office/drawing/2014/chart" uri="{C3380CC4-5D6E-409C-BE32-E72D297353CC}">
                  <c16:uniqueId val="{00000016-EF44-435C-9D4A-8AFA5D05EB12}"/>
                </c:ext>
              </c:extLst>
            </c:dLbl>
            <c:dLbl>
              <c:idx val="5"/>
              <c:tx>
                <c:strRef>
                  <c:f>Diagrammdaten!$N$42</c:f>
                  <c:strCache>
                    <c:ptCount val="1"/>
                    <c:pt idx="0">
                      <c:v>±0</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{209949E2-BA9C-4783-B9A7-7340BE43D5AE}</c15:txfldGUID>
                      <c15:f>Diagrammdaten!$N$42</c15:f>
                      <c15:dlblFieldTableCache>
                        <c:ptCount val="1"/>
                        <c:pt idx="0">
                          <c:v>±0</c:v>
                        </c:pt>
                      </c15:dlblFieldTableCache>
                    </c15:dlblFTEntry>
                  </c15:dlblFieldTable>
                  <c15:showDataLabelsRange val="0"/>
                </c:ext>
                <c:ext xmlns:c16="http://schemas.microsoft.com/office/drawing/2014/chart" uri="{C3380CC4-5D6E-409C-BE32-E72D297353CC}">
                  <c16:uniqueId val="{00000017-EF44-435C-9D4A-8AFA5D05EB12}"/>
                </c:ext>
              </c:extLst>
            </c:dLbl>
            <c:dLbl>
              <c:idx val="6"/>
              <c:tx>
                <c:strRef>
                  <c:f>Diagrammdaten!$N$43</c:f>
                  <c:strCache>
                    <c:ptCount val="1"/>
                    <c:pt idx="0">
                      <c:v>-26</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{63AC93A0-C933-459D-8987-F090FB30BB38}</c15:txfldGUID>
                      <c15:f>Diagrammdaten!$N$43</c15:f>
                      <c15:dlblFieldTableCache>
                        <c:ptCount val="1"/>
                        <c:pt idx="0">
                          <c:v>-26</c:v>
                        </c:pt>
                      </c15:dlblFieldTableCache>
                    </c15:dlblFTEntry>
                  </c15:dlblFieldTable>
                  <c15:showDataLabelsRange val="0"/>
                </c:ext>
                <c:ext xmlns:c16="http://schemas.microsoft.com/office/drawing/2014/chart" uri="{C3380CC4-5D6E-409C-BE32-E72D297353CC}">
                  <c16:uniqueId val="{00000018-EF44-435C-9D4A-8AFA5D05EB12}"/>
                </c:ext>
              </c:extLst>
            </c:dLbl>
            <c:spPr>
              <a:solidFill>
                <a:srgbClr val="F3F4F6"/>
              </a:solidFill>
              <a:ln w="19050">
                <a:solidFill>
                  <a:srgbClr val="FFFFFF"/>
                </a:solidFill>
              </a:ln>
            </c:spPr>
            <c:txPr>
              <a:bodyPr vertOverflow="overflow" horzOverflow="overflow" wrap="none" lIns="38100" tIns="19050" rIns="38100" bIns="19050" anchor="ctr" anchorCtr="1">
                <a:spAutoFit/>
              </a:bodyPr>
              <a:lstStyle/>
              <a:p>
                <a:pPr>
                  <a:defRPr sz="800" b="1" baseline="0">
                    <a:solidFill>
                      <a:srgbClr val="4A4A4A"/>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strRef>
              <c:f>Diagrammdaten!$A$37:$A$43</c:f>
              <c:strCache>
                <c:ptCount val="7"/>
                <c:pt idx="5">
                  <c:v>22.09.</c:v>
                </c:pt>
                <c:pt idx="6">
                  <c:v>23.09.</c:v>
                </c:pt>
              </c:strCache>
            </c:strRef>
          </c:cat>
          <c:val>
            <c:numRef>
              <c:f>Diagrammdaten!$M$37:$M$43</c:f>
              <c:numCache>
                <c:formatCode>#,##0</c:formatCode>
                <c:ptCount val="7"/>
                <c:pt idx="0">
                  <c:v>#N/A</c:v>
                </c:pt>
                <c:pt idx="1">
                  <c:v>#N/A</c:v>
                </c:pt>
                <c:pt idx="2">
                  <c:v>#N/A</c:v>
                </c:pt>
                <c:pt idx="3">
                  <c:v>#N/A</c:v>
                </c:pt>
                <c:pt idx="4">
                  <c:v>#N/A</c:v>
                </c:pt>
                <c:pt idx="5">
                  <c:v>0</c:v>
                </c:pt>
                <c:pt idx="6">
                  <c:v>#N/A</c:v>
                </c:pt>
              </c:numCache>
            </c:numRef>
          </c:val>
          <c:smooth val="0"/>
          <c:extLst>
            <c:ext xmlns:c16="http://schemas.microsoft.com/office/drawing/2014/chart" uri="{C3380CC4-5D6E-409C-BE32-E72D297353CC}">
              <c16:uniqueId val="{00000019-EF44-435C-9D4A-8AFA5D05EB12}"/>
            </c:ext>
          </c:extLst>
        </c:ser>
        <c:ser>
          <c:idx val="5"/>
          <c:order val="5"/>
          <c:tx>
            <c:v>Skala</c:v>
          </c:tx>
          <c:spPr>
            <a:ln>
              <a:noFill/>
            </a:ln>
          </c:spPr>
          <c:marker>
            <c:symbol val="none"/>
          </c:marker>
          <c:cat>
            <c:strRef>
              <c:f>Diagrammdaten!$A$37:$A$43</c:f>
              <c:strCache>
                <c:ptCount val="7"/>
                <c:pt idx="5">
                  <c:v>22.09.</c:v>
                </c:pt>
                <c:pt idx="6">
                  <c:v>23.09.</c:v>
                </c:pt>
              </c:strCache>
            </c:strRef>
          </c:cat>
          <c:val>
            <c:numRef>
              <c:f>Diagrammdaten!$AA$37:$AA$43</c:f>
              <c:numCache>
                <c:formatCode>#,##0</c:formatCode>
                <c:ptCount val="7"/>
                <c:pt idx="0">
                  <c:v>228.8</c:v>
                </c:pt>
                <c:pt idx="1">
                  <c:v>-228.8</c:v>
                </c:pt>
                <c:pt idx="2">
                  <c:v>#N/A</c:v>
                </c:pt>
                <c:pt idx="3">
                  <c:v>#N/A</c:v>
                </c:pt>
                <c:pt idx="4">
                  <c:v>#N/A</c:v>
                </c:pt>
                <c:pt idx="5">
                  <c:v>#N/A</c:v>
                </c:pt>
                <c:pt idx="6">
                  <c:v>#N/A</c:v>
                </c:pt>
              </c:numCache>
            </c:numRef>
          </c:val>
          <c:smooth val="0"/>
          <c:extLst>
            <c:ext xmlns:c16="http://schemas.microsoft.com/office/drawing/2014/chart" uri="{C3380CC4-5D6E-409C-BE32-E72D297353CC}">
              <c16:uniqueId val="{0000001A-EF44-435C-9D4A-8AFA5D05EB12}"/>
            </c:ext>
          </c:extLst>
        </c:ser>
        <c:dLbls>
          <c:showLegendKey val="0"/>
          <c:showVal val="0"/>
          <c:showCatName val="0"/>
          <c:showSerName val="0"/>
          <c:showPercent val="0"/>
          <c:showBubbleSize val="0"/>
        </c:dLbls>
        <c:marker val="1"/>
        <c:smooth val="0"/>
        <c:axId val="50040001"/>
        <c:axId val="50040002"/>
      </c:lineChart>
      <c:catAx>
        <c:axId val="50040001"/>
        <c:scaling>
          <c:orientation val="minMax"/>
        </c:scaling>
        <c:delete val="0"/>
        <c:axPos val="b"/>
        <c:numFmt formatCode="General" sourceLinked="1"/>
        <c:majorTickMark val="none"/>
        <c:minorTickMark val="none"/>
        <c:tickLblPos val="none"/>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40002"/>
        <c:crosses val="autoZero"/>
        <c:auto val="1"/>
        <c:lblAlgn val="ctr"/>
        <c:lblOffset val="100"/>
        <c:noMultiLvlLbl val="0"/>
      </c:catAx>
      <c:valAx>
        <c:axId val="50040002"/>
        <c:scaling>
          <c:orientation val="minMax"/>
        </c:scaling>
        <c:delete val="1"/>
        <c:axPos val="l"/>
        <c:numFmt formatCode="#,##0" sourceLinked="1"/>
        <c:majorTickMark val="out"/>
        <c:minorTickMark val="none"/>
        <c:tickLblPos val="nextTo"/>
        <c:crossAx val="50040001"/>
        <c:crosses val="autoZero"/>
        <c:crossBetween val="between"/>
      </c:valAx>
      <c:spPr>
        <a:noFill/>
        <a:ln>
          <a:noFill/>
        </a:ln>
      </c:spPr>
    </c:plotArea>
    <c:plotVisOnly val="1"/>
    <c:dispBlanksAs val="gap"/>
    <c:showDLblsOverMax val="0"/>
  </c:chart>
  <c:spPr>
    <a:prstGeom prst="roundRect">
      <a:avLst/>
    </a:prstGeom>
    <a:solidFill>
      <a:srgbClr val="FFFFFF"/>
    </a:solid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
          <c:y val="0.15"/>
          <c:w val="0.71"/>
          <c:h val="0.7"/>
        </c:manualLayout>
      </c:layout>
      <c:barChart>
        <c:barDir val="col"/>
        <c:grouping val="clustered"/>
        <c:varyColors val="0"/>
        <c:ser>
          <c:idx val="0"/>
          <c:order val="0"/>
          <c:tx>
            <c:v>Eingänge</c:v>
          </c:tx>
          <c:spPr>
            <a:prstGeom prst="roundRect">
              <a:avLst/>
            </a:prstGeom>
            <a:solidFill>
              <a:srgbClr val="3B4F8A"/>
            </a:solidFill>
            <a:ln>
              <a:noFill/>
            </a:ln>
          </c:spPr>
          <c:invertIfNegative val="0"/>
          <c:dLbls>
            <c:numFmt formatCode="#,##0;#,##0;" sourceLinked="0"/>
            <c:spPr>
              <a:noFill/>
              <a:ln>
                <a:noFill/>
              </a:ln>
              <a:effectLst/>
            </c:spPr>
            <c:txPr>
              <a:bodyPr wrap="none" lIns="38100" tIns="19050" rIns="38100" bIns="19050" anchor="ctr" anchorCtr="1">
                <a:spAutoFit/>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Diagrammdaten!$A$37:$A$43</c:f>
              <c:strCache>
                <c:ptCount val="7"/>
                <c:pt idx="5">
                  <c:v>22.09.</c:v>
                </c:pt>
                <c:pt idx="6">
                  <c:v>23.09.</c:v>
                </c:pt>
              </c:strCache>
            </c:strRef>
          </c:cat>
          <c:val>
            <c:numRef>
              <c:f>Diagrammdaten!$O$37:$O$43</c:f>
              <c:numCache>
                <c:formatCode>#,##0</c:formatCode>
                <c:ptCount val="7"/>
                <c:pt idx="0">
                  <c:v>#N/A</c:v>
                </c:pt>
                <c:pt idx="1">
                  <c:v>#N/A</c:v>
                </c:pt>
                <c:pt idx="2">
                  <c:v>#N/A</c:v>
                </c:pt>
                <c:pt idx="3">
                  <c:v>#N/A</c:v>
                </c:pt>
                <c:pt idx="4">
                  <c:v>#N/A</c:v>
                </c:pt>
                <c:pt idx="5">
                  <c:v>0</c:v>
                </c:pt>
                <c:pt idx="6">
                  <c:v>168</c:v>
                </c:pt>
              </c:numCache>
            </c:numRef>
          </c:val>
          <c:extLst>
            <c:ext xmlns:c16="http://schemas.microsoft.com/office/drawing/2014/chart" uri="{C3380CC4-5D6E-409C-BE32-E72D297353CC}">
              <c16:uniqueId val="{00000000-B9C1-4FE4-A2B2-284F8712AB25}"/>
            </c:ext>
          </c:extLst>
        </c:ser>
        <c:ser>
          <c:idx val="1"/>
          <c:order val="1"/>
          <c:tx>
            <c:v>Abgänge</c:v>
          </c:tx>
          <c:spPr>
            <a:prstGeom prst="roundRect">
              <a:avLst/>
            </a:prstGeom>
            <a:solidFill>
              <a:srgbClr val="9AA6CC"/>
            </a:solidFill>
            <a:ln>
              <a:noFill/>
            </a:ln>
          </c:spPr>
          <c:invertIfNegative val="0"/>
          <c:dLbls>
            <c:numFmt formatCode="#,##0;#,##0;" sourceLinked="0"/>
            <c:spPr>
              <a:noFill/>
              <a:ln>
                <a:noFill/>
              </a:ln>
              <a:effectLst/>
            </c:spPr>
            <c:txPr>
              <a:bodyPr wrap="none" lIns="38100" tIns="19050" rIns="38100" bIns="19050" anchor="ctr" anchorCtr="1">
                <a:spAutoFit/>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Diagrammdaten!$A$37:$A$43</c:f>
              <c:strCache>
                <c:ptCount val="7"/>
                <c:pt idx="5">
                  <c:v>22.09.</c:v>
                </c:pt>
                <c:pt idx="6">
                  <c:v>23.09.</c:v>
                </c:pt>
              </c:strCache>
            </c:strRef>
          </c:cat>
          <c:val>
            <c:numRef>
              <c:f>Diagrammdaten!$P$37:$P$43</c:f>
              <c:numCache>
                <c:formatCode>#,##0</c:formatCode>
                <c:ptCount val="7"/>
                <c:pt idx="0">
                  <c:v>#N/A</c:v>
                </c:pt>
                <c:pt idx="1">
                  <c:v>#N/A</c:v>
                </c:pt>
                <c:pt idx="2">
                  <c:v>#N/A</c:v>
                </c:pt>
                <c:pt idx="3">
                  <c:v>#N/A</c:v>
                </c:pt>
                <c:pt idx="4">
                  <c:v>#N/A</c:v>
                </c:pt>
                <c:pt idx="5">
                  <c:v>0</c:v>
                </c:pt>
                <c:pt idx="6">
                  <c:v>-176</c:v>
                </c:pt>
              </c:numCache>
            </c:numRef>
          </c:val>
          <c:extLst>
            <c:ext xmlns:c16="http://schemas.microsoft.com/office/drawing/2014/chart" uri="{C3380CC4-5D6E-409C-BE32-E72D297353CC}">
              <c16:uniqueId val="{00000001-B9C1-4FE4-A2B2-284F8712AB25}"/>
            </c:ext>
          </c:extLst>
        </c:ser>
        <c:dLbls>
          <c:showLegendKey val="0"/>
          <c:showVal val="0"/>
          <c:showCatName val="0"/>
          <c:showSerName val="0"/>
          <c:showPercent val="0"/>
          <c:showBubbleSize val="0"/>
        </c:dLbls>
        <c:gapWidth val="70"/>
        <c:overlap val="100"/>
        <c:axId val="50050001"/>
        <c:axId val="50050002"/>
      </c:barChart>
      <c:lineChart>
        <c:grouping val="standard"/>
        <c:varyColors val="0"/>
        <c:ser>
          <c:idx val="2"/>
          <c:order val="2"/>
          <c:tx>
            <c:v>Delta weniger</c:v>
          </c:tx>
          <c:spPr>
            <a:ln>
              <a:noFill/>
            </a:ln>
          </c:spPr>
          <c:marker>
            <c:symbol val="none"/>
          </c:marker>
          <c:dLbls>
            <c:dLbl>
              <c:idx val="0"/>
              <c:tx>
                <c:strRef>
                  <c:f>Diagrammdaten!$T$37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{6AE22B81-38B8-4A66-86B3-3FA61C8AC462}</c15:txfldGUID>
                      <c15:f>Diagrammdaten!$T$37</c15:f>
                      <c15:dlblFieldTableCache>
                        <c:ptCount val="1"/>
                      </c15:dlblFieldTableCache>
                    </c15:dlblFTEntry>
                  </c15:dlblFieldTable>
                  <c15:showDataLabelsRange val="0"/>
                </c:ext>
                <c:ext xmlns:c16="http://schemas.microsoft.com/office/drawing/2014/chart" uri="{C3380CC4-5D6E-409C-BE32-E72D297353CC}">
                  <c16:uniqueId val="{00000002-B9C1-4FE4-A2B2-284F8712AB25}"/>
                </c:ext>
              </c:extLst>
            </c:dLbl>
            <c:dLbl>
              <c:idx val="1"/>
              <c:tx>
                <c:strRef>
                  <c:f>Diagrammdaten!$T$38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{981CEA85-1034-45A3-8A35-2D38E3321C68}</c15:txfldGUID>
                      <c15:f>Diagrammdaten!$T$38</c15:f>
                      <c15:dlblFieldTableCache>
                        <c:ptCount val="1"/>
                      </c15:dlblFieldTableCache>
                    </c15:dlblFTEntry>
                  </c15:dlblFieldTable>
                  <c15:showDataLabelsRange val="0"/>
                </c:ext>
                <c:ext xmlns:c16="http://schemas.microsoft.com/office/drawing/2014/chart" uri="{C3380CC4-5D6E-409C-BE32-E72D297353CC}">
                  <c16:uniqueId val="{00000003-B9C1-4FE4-A2B2-284F8712AB25}"/>
                </c:ext>
              </c:extLst>
            </c:dLbl>
            <c:dLbl>
              <c:idx val="2"/>
              <c:tx>
                <c:strRef>
                  <c:f>Diagrammdaten!$T$39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{F3F717C2-43AB-4E36-AB84-057D4F8C22EF}</c15:txfldGUID>
                      <c15:f>Diagrammdaten!$T$39</c15:f>
                      <c15:dlblFieldTableCache>
                        <c:ptCount val="1"/>
                      </c15:dlblFieldTableCache>
                    </c15:dlblFTEntry>
                  </c15:dlblFieldTable>
                  <c15:showDataLabelsRange val="0"/>
                </c:ext>
                <c:ext xmlns:c16="http://schemas.microsoft.com/office/drawing/2014/chart" uri="{C3380CC4-5D6E-409C-BE32-E72D297353CC}">
                  <c16:uniqueId val="{00000004-B9C1-4FE4-A2B2-284F8712AB25}"/>
                </c:ext>
              </c:extLst>
            </c:dLbl>
            <c:dLbl>
              <c:idx val="3"/>
              <c:tx>
                <c:strRef>
                  <c:f>Diagrammdaten!$T$40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{70E9169D-243C-4A59-8297-D3B98FB7C0D1}</c15:txfldGUID>
                      <c15:f>Diagrammdaten!$T$40</c15:f>
                      <c15:dlblFieldTableCache>
                        <c:ptCount val="1"/>
                      </c15:dlblFieldTableCache>
                    </c15:dlblFTEntry>
                  </c15:dlblFieldTable>
                  <c15:showDataLabelsRange val="0"/>
                </c:ext>
                <c:ext xmlns:c16="http://schemas.microsoft.com/office/drawing/2014/chart" uri="{C3380CC4-5D6E-409C-BE32-E72D297353CC}">
                  <c16:uniqueId val="{00000005-B9C1-4FE4-A2B2-284F8712AB25}"/>
                </c:ext>
              </c:extLst>
            </c:dLbl>
            <c:dLbl>
              <c:idx val="4"/>
              <c:tx>
                <c:strRef>
                  <c:f>Diagrammdaten!$T$41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{FE5DBE82-D372-4096-8F29-46B29DCC1516}</c15:txfldGUID>
                      <c15:f>Diagrammdaten!$T$41</c15:f>
                      <c15:dlblFieldTableCache>
                        <c:ptCount val="1"/>
                      </c15:dlblFieldTableCache>
                    </c15:dlblFTEntry>
                  </c15:dlblFieldTable>
                  <c15:showDataLabelsRange val="0"/>
                </c:ext>
                <c:ext xmlns:c16="http://schemas.microsoft.com/office/drawing/2014/chart" uri="{C3380CC4-5D6E-409C-BE32-E72D297353CC}">
                  <c16:uniqueId val="{00000006-B9C1-4FE4-A2B2-284F8712AB25}"/>
                </c:ext>
              </c:extLst>
            </c:dLbl>
            <c:dLbl>
              <c:idx val="5"/>
              <c:tx>
                <c:strRef>
                  <c:f>Diagrammdaten!$T$42</c:f>
                  <c:strCache>
                    <c:ptCount val="1"/>
                    <c:pt idx="0">
                      <c:v>±0</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{AB1BB550-DBE6-48EE-8F26-7CE3498E8D8E}</c15:txfldGUID>
                      <c15:f>Diagrammdaten!$T$42</c15:f>
                      <c15:dlblFieldTableCache>
                        <c:ptCount val="1"/>
                        <c:pt idx="0">
                          <c:v>±0</c:v>
                        </c:pt>
                      </c15:dlblFieldTableCache>
                    </c15:dlblFTEntry>
                  </c15:dlblFieldTable>
                  <c15:showDataLabelsRange val="0"/>
                </c:ext>
                <c:ext xmlns:c16="http://schemas.microsoft.com/office/drawing/2014/chart" uri="{C3380CC4-5D6E-409C-BE32-E72D297353CC}">
                  <c16:uniqueId val="{00000007-B9C1-4FE4-A2B2-284F8712AB25}"/>
                </c:ext>
              </c:extLst>
            </c:dLbl>
            <c:dLbl>
              <c:idx val="6"/>
              <c:tx>
                <c:strRef>
                  <c:f>Diagrammdaten!$T$43</c:f>
                  <c:strCache>
                    <c:ptCount val="1"/>
                    <c:pt idx="0">
                      <c:v>-8</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{A1529652-FE8C-4FC0-8D04-9E4E82DB2913}</c15:txfldGUID>
                      <c15:f>Diagrammdaten!$T$43</c15:f>
                      <c15:dlblFieldTableCache>
                        <c:ptCount val="1"/>
                        <c:pt idx="0">
                          <c:v>-8</c:v>
                        </c:pt>
                      </c15:dlblFieldTableCache>
                    </c15:dlblFTEntry>
                  </c15:dlblFieldTable>
                  <c15:showDataLabelsRange val="0"/>
                </c:ext>
                <c:ext xmlns:c16="http://schemas.microsoft.com/office/drawing/2014/chart" uri="{C3380CC4-5D6E-409C-BE32-E72D297353CC}">
                  <c16:uniqueId val="{00000008-B9C1-4FE4-A2B2-284F8712AB25}"/>
                </c:ext>
              </c:extLst>
            </c:dLbl>
            <c:spPr>
              <a:solidFill>
                <a:srgbClr val="DDF3E4"/>
              </a:solidFill>
              <a:ln w="19050">
                <a:solidFill>
                  <a:srgbClr val="FFFFFF"/>
                </a:solidFill>
              </a:ln>
            </c:spPr>
            <c:txPr>
              <a:bodyPr vertOverflow="overflow" horzOverflow="overflow" wrap="none" lIns="38100" tIns="19050" rIns="38100" bIns="19050" anchor="ctr" anchorCtr="1">
                <a:spAutoFit/>
              </a:bodyPr>
              <a:lstStyle/>
              <a:p>
                <a:pPr>
                  <a:defRPr sz="800" b="1" baseline="0">
                    <a:solidFill>
                      <a:srgbClr val="1E7F4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strRef>
              <c:f>Diagrammdaten!$A$37:$A$43</c:f>
              <c:strCache>
                <c:ptCount val="7"/>
                <c:pt idx="5">
                  <c:v>22.09.</c:v>
                </c:pt>
                <c:pt idx="6">
                  <c:v>23.09.</c:v>
                </c:pt>
              </c:strCache>
            </c:strRef>
          </c:cat>
          <c:val>
            <c:numRef>
              <c:f>Diagrammdaten!$Q$37:$Q$43</c:f>
              <c:numCache>
                <c:formatCode>#,##0</c:formatCode>
                <c:ptCount val="7"/>
                <c:pt idx="0">
                  <c:v>#N/A</c:v>
                </c:pt>
                <c:pt idx="1">
                  <c:v>#N/A</c:v>
                </c:pt>
                <c:pt idx="2">
                  <c:v>#N/A</c:v>
                </c:pt>
                <c:pt idx="3">
                  <c:v>#N/A</c:v>
                </c:pt>
                <c:pt idx="4">
                  <c:v>#N/A</c:v>
                </c:pt>
                <c:pt idx="5">
                  <c:v>#N/A</c:v>
                </c:pt>
                <c:pt idx="6">
                  <c:v>0</c:v>
                </c:pt>
              </c:numCache>
            </c:numRef>
          </c:val>
          <c:smooth val="0"/>
          <c:extLst>
            <c:ext xmlns:c16="http://schemas.microsoft.com/office/drawing/2014/chart" uri="{C3380CC4-5D6E-409C-BE32-E72D297353CC}">
              <c16:uniqueId val="{00000009-B9C1-4FE4-A2B2-284F8712AB25}"/>
            </c:ext>
          </c:extLst>
        </c:ser>
        <c:ser>
          <c:idx val="3"/>
          <c:order val="3"/>
          <c:tx>
            <c:v>Delta mehr</c:v>
          </c:tx>
          <c:spPr>
            <a:ln>
              <a:noFill/>
            </a:ln>
          </c:spPr>
          <c:marker>
            <c:symbol val="none"/>
          </c:marker>
          <c:dLbls>
            <c:dLbl>
              <c:idx val="0"/>
              <c:tx>
                <c:strRef>
                  <c:f>Diagrammdaten!$T$37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{D5E15C98-04AF-47D4-958D-F36C23A7387D}</c15:txfldGUID>
                      <c15:f>Diagrammdaten!$T$37</c15:f>
                      <c15:dlblFieldTableCache>
                        <c:ptCount val="1"/>
                      </c15:dlblFieldTableCache>
                    </c15:dlblFTEntry>
                  </c15:dlblFieldTable>
                  <c15:showDataLabelsRange val="0"/>
                </c:ext>
                <c:ext xmlns:c16="http://schemas.microsoft.com/office/drawing/2014/chart" uri="{C3380CC4-5D6E-409C-BE32-E72D297353CC}">
                  <c16:uniqueId val="{0000000A-B9C1-4FE4-A2B2-284F8712AB25}"/>
                </c:ext>
              </c:extLst>
            </c:dLbl>
            <c:dLbl>
              <c:idx val="1"/>
              <c:tx>
                <c:strRef>
                  <c:f>Diagrammdaten!$T$38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{19D65244-BB6D-4067-82B7-200D86D05B83}</c15:txfldGUID>
                      <c15:f>Diagrammdaten!$T$38</c15:f>
                      <c15:dlblFieldTableCache>
                        <c:ptCount val="1"/>
                      </c15:dlblFieldTableCache>
                    </c15:dlblFTEntry>
                  </c15:dlblFieldTable>
                  <c15:showDataLabelsRange val="0"/>
                </c:ext>
                <c:ext xmlns:c16="http://schemas.microsoft.com/office/drawing/2014/chart" uri="{C3380CC4-5D6E-409C-BE32-E72D297353CC}">
                  <c16:uniqueId val="{0000000B-B9C1-4FE4-A2B2-284F8712AB25}"/>
                </c:ext>
              </c:extLst>
            </c:dLbl>
            <c:dLbl>
              <c:idx val="2"/>
              <c:tx>
                <c:strRef>
                  <c:f>Diagrammdaten!$T$39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{D7C6F482-AF44-49C6-8223-0AFDCE22BA1C}</c15:txfldGUID>
                      <c15:f>Diagrammdaten!$T$39</c15:f>
                      <c15:dlblFieldTableCache>
                        <c:ptCount val="1"/>
                      </c15:dlblFieldTableCache>
                    </c15:dlblFTEntry>
                  </c15:dlblFieldTable>
                  <c15:showDataLabelsRange val="0"/>
                </c:ext>
                <c:ext xmlns:c16="http://schemas.microsoft.com/office/drawing/2014/chart" uri="{C3380CC4-5D6E-409C-BE32-E72D297353CC}">
                  <c16:uniqueId val="{0000000C-B9C1-4FE4-A2B2-284F8712AB25}"/>
                </c:ext>
              </c:extLst>
            </c:dLbl>
            <c:dLbl>
              <c:idx val="3"/>
              <c:tx>
                <c:strRef>
                  <c:f>Diagrammdaten!$T$40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{F9D08BF9-AB57-4861-86F0-8F039AB9DB6D}</c15:txfldGUID>
                      <c15:f>Diagrammdaten!$T$40</c15:f>
                      <c15:dlblFieldTableCache>
                        <c:ptCount val="1"/>
                      </c15:dlblFieldTableCache>
                    </c15:dlblFTEntry>
                  </c15:dlblFieldTable>
                  <c15:showDataLabelsRange val="0"/>
                </c:ext>
                <c:ext xmlns:c16="http://schemas.microsoft.com/office/drawing/2014/chart" uri="{C3380CC4-5D6E-409C-BE32-E72D297353CC}">
                  <c16:uniqueId val="{0000000D-B9C1-4FE4-A2B2-284F8712AB25}"/>
                </c:ext>
              </c:extLst>
            </c:dLbl>
            <c:dLbl>
              <c:idx val="4"/>
              <c:tx>
                <c:strRef>
                  <c:f>Diagrammdaten!$T$41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{5E643C5E-1FDD-4975-9FB1-F4CB38B21A4E}</c15:txfldGUID>
                      <c15:f>Diagrammdaten!$T$41</c15:f>
                      <c15:dlblFieldTableCache>
                        <c:ptCount val="1"/>
                      </c15:dlblFieldTableCache>
                    </c15:dlblFTEntry>
                  </c15:dlblFieldTable>
                  <c15:showDataLabelsRange val="0"/>
                </c:ext>
                <c:ext xmlns:c16="http://schemas.microsoft.com/office/drawing/2014/chart" uri="{C3380CC4-5D6E-409C-BE32-E72D297353CC}">
                  <c16:uniqueId val="{0000000E-B9C1-4FE4-A2B2-284F8712AB25}"/>
                </c:ext>
              </c:extLst>
            </c:dLbl>
            <c:dLbl>
              <c:idx val="5"/>
              <c:tx>
                <c:strRef>
                  <c:f>Diagrammdaten!$T$42</c:f>
                  <c:strCache>
                    <c:ptCount val="1"/>
                    <c:pt idx="0">
                      <c:v>±0</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{15748B06-7BC7-4822-99E5-AD64FBF61C0C}</c15:txfldGUID>
                      <c15:f>Diagrammdaten!$T$42</c15:f>
                      <c15:dlblFieldTableCache>
                        <c:ptCount val="1"/>
                        <c:pt idx="0">
                          <c:v>±0</c:v>
                        </c:pt>
                      </c15:dlblFieldTableCache>
                    </c15:dlblFTEntry>
                  </c15:dlblFieldTable>
                  <c15:showDataLabelsRange val="0"/>
                </c:ext>
                <c:ext xmlns:c16="http://schemas.microsoft.com/office/drawing/2014/chart" uri="{C3380CC4-5D6E-409C-BE32-E72D297353CC}">
                  <c16:uniqueId val="{0000000F-B9C1-4FE4-A2B2-284F8712AB25}"/>
                </c:ext>
              </c:extLst>
            </c:dLbl>
            <c:dLbl>
              <c:idx val="6"/>
              <c:tx>
                <c:strRef>
                  <c:f>Diagrammdaten!$T$43</c:f>
                  <c:strCache>
                    <c:ptCount val="1"/>
                    <c:pt idx="0">
                      <c:v>-8</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{F776EA04-3F53-414E-8AEC-D62F9AF75437}</c15:txfldGUID>
                      <c15:f>Diagrammdaten!$T$43</c15:f>
                      <c15:dlblFieldTableCache>
                        <c:ptCount val="1"/>
                        <c:pt idx="0">
                          <c:v>-8</c:v>
                        </c:pt>
                      </c15:dlblFieldTableCache>
                    </c15:dlblFTEntry>
                  </c15:dlblFieldTable>
                  <c15:showDataLabelsRange val="0"/>
                </c:ext>
                <c:ext xmlns:c16="http://schemas.microsoft.com/office/drawing/2014/chart" uri="{C3380CC4-5D6E-409C-BE32-E72D297353CC}">
                  <c16:uniqueId val="{00000010-B9C1-4FE4-A2B2-284F8712AB25}"/>
                </c:ext>
              </c:extLst>
            </c:dLbl>
            <c:spPr>
              <a:solidFill>
                <a:srgbClr val="FBEFC7"/>
              </a:solidFill>
              <a:ln w="19050">
                <a:solidFill>
                  <a:srgbClr val="FFFFFF"/>
                </a:solidFill>
              </a:ln>
            </c:spPr>
            <c:txPr>
              <a:bodyPr vertOverflow="overflow" horzOverflow="overflow" wrap="none" lIns="38100" tIns="19050" rIns="38100" bIns="19050" anchor="ctr" anchorCtr="1">
                <a:spAutoFit/>
              </a:bodyPr>
              <a:lstStyle/>
              <a:p>
                <a:pPr>
                  <a:defRPr sz="800" b="1" baseline="0">
                    <a:solidFill>
                      <a:srgbClr val="8A5A00"/>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strRef>
              <c:f>Diagrammdaten!$A$37:$A$43</c:f>
              <c:strCache>
                <c:ptCount val="7"/>
                <c:pt idx="5">
                  <c:v>22.09.</c:v>
                </c:pt>
                <c:pt idx="6">
                  <c:v>23.09.</c:v>
                </c:pt>
              </c:strCache>
            </c:strRef>
          </c:cat>
          <c:val>
            <c:numRef>
              <c:f>Diagrammdaten!$R$37:$R$43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1-B9C1-4FE4-A2B2-284F8712AB25}"/>
            </c:ext>
          </c:extLst>
        </c:ser>
        <c:ser>
          <c:idx val="4"/>
          <c:order val="4"/>
          <c:tx>
            <c:v>Delta gleich</c:v>
          </c:tx>
          <c:spPr>
            <a:ln>
              <a:noFill/>
            </a:ln>
          </c:spPr>
          <c:marker>
            <c:symbol val="none"/>
          </c:marker>
          <c:dLbls>
            <c:dLbl>
              <c:idx val="0"/>
              <c:tx>
                <c:strRef>
                  <c:f>Diagrammdaten!$T$37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{E385AF86-82CF-4F45-A8A5-4F4D1588FC8B}</c15:txfldGUID>
                      <c15:f>Diagrammdaten!$T$37</c15:f>
                      <c15:dlblFieldTableCache>
                        <c:ptCount val="1"/>
                      </c15:dlblFieldTableCache>
                    </c15:dlblFTEntry>
                  </c15:dlblFieldTable>
                  <c15:showDataLabelsRange val="0"/>
                </c:ext>
                <c:ext xmlns:c16="http://schemas.microsoft.com/office/drawing/2014/chart" uri="{C3380CC4-5D6E-409C-BE32-E72D297353CC}">
                  <c16:uniqueId val="{00000012-B9C1-4FE4-A2B2-284F8712AB25}"/>
                </c:ext>
              </c:extLst>
            </c:dLbl>
            <c:dLbl>
              <c:idx val="1"/>
              <c:tx>
                <c:strRef>
                  <c:f>Diagrammdaten!$T$38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{DF121CC5-3AFE-40A5-8B5B-82D07A5B820C}</c15:txfldGUID>
                      <c15:f>Diagrammdaten!$T$38</c15:f>
                      <c15:dlblFieldTableCache>
                        <c:ptCount val="1"/>
                      </c15:dlblFieldTableCache>
                    </c15:dlblFTEntry>
                  </c15:dlblFieldTable>
                  <c15:showDataLabelsRange val="0"/>
                </c:ext>
                <c:ext xmlns:c16="http://schemas.microsoft.com/office/drawing/2014/chart" uri="{C3380CC4-5D6E-409C-BE32-E72D297353CC}">
                  <c16:uniqueId val="{00000013-B9C1-4FE4-A2B2-284F8712AB25}"/>
                </c:ext>
              </c:extLst>
            </c:dLbl>
            <c:dLbl>
              <c:idx val="2"/>
              <c:tx>
                <c:strRef>
                  <c:f>Diagrammdaten!$T$39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{281FD885-C438-4C79-BB4D-FDDE0F95733E}</c15:txfldGUID>
                      <c15:f>Diagrammdaten!$T$39</c15:f>
                      <c15:dlblFieldTableCache>
                        <c:ptCount val="1"/>
                      </c15:dlblFieldTableCache>
                    </c15:dlblFTEntry>
                  </c15:dlblFieldTable>
                  <c15:showDataLabelsRange val="0"/>
                </c:ext>
                <c:ext xmlns:c16="http://schemas.microsoft.com/office/drawing/2014/chart" uri="{C3380CC4-5D6E-409C-BE32-E72D297353CC}">
                  <c16:uniqueId val="{00000014-B9C1-4FE4-A2B2-284F8712AB25}"/>
                </c:ext>
              </c:extLst>
            </c:dLbl>
            <c:dLbl>
              <c:idx val="3"/>
              <c:tx>
                <c:strRef>
                  <c:f>Diagrammdaten!$T$40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{A540A1D2-9C89-494E-BAF0-9AED276CBE40}</c15:txfldGUID>
                      <c15:f>Diagrammdaten!$T$40</c15:f>
                      <c15:dlblFieldTableCache>
                        <c:ptCount val="1"/>
                      </c15:dlblFieldTableCache>
                    </c15:dlblFTEntry>
                  </c15:dlblFieldTable>
                  <c15:showDataLabelsRange val="0"/>
                </c:ext>
                <c:ext xmlns:c16="http://schemas.microsoft.com/office/drawing/2014/chart" uri="{C3380CC4-5D6E-409C-BE32-E72D297353CC}">
                  <c16:uniqueId val="{00000015-B9C1-4FE4-A2B2-284F8712AB25}"/>
                </c:ext>
              </c:extLst>
            </c:dLbl>
            <c:dLbl>
              <c:idx val="4"/>
              <c:tx>
                <c:strRef>
                  <c:f>Diagrammdaten!$T$41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{79560FBE-606C-43EE-A7D2-147141958F8D}</c15:txfldGUID>
                      <c15:f>Diagrammdaten!$T$41</c15:f>
                      <c15:dlblFieldTableCache>
                        <c:ptCount val="1"/>
                      </c15:dlblFieldTableCache>
                    </c15:dlblFTEntry>
                  </c15:dlblFieldTable>
                  <c15:showDataLabelsRange val="0"/>
                </c:ext>
                <c:ext xmlns:c16="http://schemas.microsoft.com/office/drawing/2014/chart" uri="{C3380CC4-5D6E-409C-BE32-E72D297353CC}">
                  <c16:uniqueId val="{00000016-B9C1-4FE4-A2B2-284F8712AB25}"/>
                </c:ext>
              </c:extLst>
            </c:dLbl>
            <c:dLbl>
              <c:idx val="5"/>
              <c:tx>
                <c:strRef>
                  <c:f>Diagrammdaten!$T$42</c:f>
                  <c:strCache>
                    <c:ptCount val="1"/>
                    <c:pt idx="0">
                      <c:v>±0</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{CBC6C99C-F89E-41B2-B586-70F31CE25156}</c15:txfldGUID>
                      <c15:f>Diagrammdaten!$T$42</c15:f>
                      <c15:dlblFieldTableCache>
                        <c:ptCount val="1"/>
                        <c:pt idx="0">
                          <c:v>±0</c:v>
                        </c:pt>
                      </c15:dlblFieldTableCache>
                    </c15:dlblFTEntry>
                  </c15:dlblFieldTable>
                  <c15:showDataLabelsRange val="0"/>
                </c:ext>
                <c:ext xmlns:c16="http://schemas.microsoft.com/office/drawing/2014/chart" uri="{C3380CC4-5D6E-409C-BE32-E72D297353CC}">
                  <c16:uniqueId val="{00000017-B9C1-4FE4-A2B2-284F8712AB25}"/>
                </c:ext>
              </c:extLst>
            </c:dLbl>
            <c:dLbl>
              <c:idx val="6"/>
              <c:tx>
                <c:strRef>
                  <c:f>Diagrammdaten!$T$43</c:f>
                  <c:strCache>
                    <c:ptCount val="1"/>
                    <c:pt idx="0">
                      <c:v>-8</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{164427FB-096D-482B-95F9-705926F1E9F1}</c15:txfldGUID>
                      <c15:f>Diagrammdaten!$T$43</c15:f>
                      <c15:dlblFieldTableCache>
                        <c:ptCount val="1"/>
                        <c:pt idx="0">
                          <c:v>-8</c:v>
                        </c:pt>
                      </c15:dlblFieldTableCache>
                    </c15:dlblFTEntry>
                  </c15:dlblFieldTable>
                  <c15:showDataLabelsRange val="0"/>
                </c:ext>
                <c:ext xmlns:c16="http://schemas.microsoft.com/office/drawing/2014/chart" uri="{C3380CC4-5D6E-409C-BE32-E72D297353CC}">
                  <c16:uniqueId val="{00000018-B9C1-4FE4-A2B2-284F8712AB25}"/>
                </c:ext>
              </c:extLst>
            </c:dLbl>
            <c:spPr>
              <a:solidFill>
                <a:srgbClr val="F3F4F6"/>
              </a:solidFill>
              <a:ln w="19050">
                <a:solidFill>
                  <a:srgbClr val="FFFFFF"/>
                </a:solidFill>
              </a:ln>
            </c:spPr>
            <c:txPr>
              <a:bodyPr vertOverflow="overflow" horzOverflow="overflow" wrap="none" lIns="38100" tIns="19050" rIns="38100" bIns="19050" anchor="ctr" anchorCtr="1">
                <a:spAutoFit/>
              </a:bodyPr>
              <a:lstStyle/>
              <a:p>
                <a:pPr>
                  <a:defRPr sz="800" b="1" baseline="0">
                    <a:solidFill>
                      <a:srgbClr val="4A4A4A"/>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strRef>
              <c:f>Diagrammdaten!$A$37:$A$43</c:f>
              <c:strCache>
                <c:ptCount val="7"/>
                <c:pt idx="5">
                  <c:v>22.09.</c:v>
                </c:pt>
                <c:pt idx="6">
                  <c:v>23.09.</c:v>
                </c:pt>
              </c:strCache>
            </c:strRef>
          </c:cat>
          <c:val>
            <c:numRef>
              <c:f>Diagrammdaten!$S$37:$S$43</c:f>
              <c:numCache>
                <c:formatCode>#,##0</c:formatCode>
                <c:ptCount val="7"/>
                <c:pt idx="0">
                  <c:v>#N/A</c:v>
                </c:pt>
                <c:pt idx="1">
                  <c:v>#N/A</c:v>
                </c:pt>
                <c:pt idx="2">
                  <c:v>#N/A</c:v>
                </c:pt>
                <c:pt idx="3">
                  <c:v>#N/A</c:v>
                </c:pt>
                <c:pt idx="4">
                  <c:v>#N/A</c:v>
                </c:pt>
                <c:pt idx="5">
                  <c:v>0</c:v>
                </c:pt>
                <c:pt idx="6">
                  <c:v>#N/A</c:v>
                </c:pt>
              </c:numCache>
            </c:numRef>
          </c:val>
          <c:smooth val="0"/>
          <c:extLst>
            <c:ext xmlns:c16="http://schemas.microsoft.com/office/drawing/2014/chart" uri="{C3380CC4-5D6E-409C-BE32-E72D297353CC}">
              <c16:uniqueId val="{00000019-B9C1-4FE4-A2B2-284F8712AB25}"/>
            </c:ext>
          </c:extLst>
        </c:ser>
        <c:ser>
          <c:idx val="5"/>
          <c:order val="5"/>
          <c:tx>
            <c:v>Skala</c:v>
          </c:tx>
          <c:spPr>
            <a:ln>
              <a:noFill/>
            </a:ln>
          </c:spPr>
          <c:marker>
            <c:symbol val="none"/>
          </c:marker>
          <c:cat>
            <c:strRef>
              <c:f>Diagrammdaten!$A$37:$A$43</c:f>
              <c:strCache>
                <c:ptCount val="7"/>
                <c:pt idx="5">
                  <c:v>22.09.</c:v>
                </c:pt>
                <c:pt idx="6">
                  <c:v>23.09.</c:v>
                </c:pt>
              </c:strCache>
            </c:strRef>
          </c:cat>
          <c:val>
            <c:numRef>
              <c:f>Diagrammdaten!$AA$37:$AA$43</c:f>
              <c:numCache>
                <c:formatCode>#,##0</c:formatCode>
                <c:ptCount val="7"/>
                <c:pt idx="0">
                  <c:v>228.8</c:v>
                </c:pt>
                <c:pt idx="1">
                  <c:v>-228.8</c:v>
                </c:pt>
                <c:pt idx="2">
                  <c:v>#N/A</c:v>
                </c:pt>
                <c:pt idx="3">
                  <c:v>#N/A</c:v>
                </c:pt>
                <c:pt idx="4">
                  <c:v>#N/A</c:v>
                </c:pt>
                <c:pt idx="5">
                  <c:v>#N/A</c:v>
                </c:pt>
                <c:pt idx="6">
                  <c:v>#N/A</c:v>
                </c:pt>
              </c:numCache>
            </c:numRef>
          </c:val>
          <c:smooth val="0"/>
          <c:extLst>
            <c:ext xmlns:c16="http://schemas.microsoft.com/office/drawing/2014/chart" uri="{C3380CC4-5D6E-409C-BE32-E72D297353CC}">
              <c16:uniqueId val="{0000001A-B9C1-4FE4-A2B2-284F8712AB25}"/>
            </c:ext>
          </c:extLst>
        </c:ser>
        <c:dLbls>
          <c:showLegendKey val="0"/>
          <c:showVal val="0"/>
          <c:showCatName val="0"/>
          <c:showSerName val="0"/>
          <c:showPercent val="0"/>
          <c:showBubbleSize val="0"/>
        </c:dLbls>
        <c:marker val="1"/>
        <c:smooth val="0"/>
        <c:axId val="50050001"/>
        <c:axId val="50050002"/>
      </c:lineChart>
      <c:catAx>
        <c:axId val="50050001"/>
        <c:scaling>
          <c:orientation val="minMax"/>
        </c:scaling>
        <c:delete val="0"/>
        <c:axPos val="b"/>
        <c:numFmt formatCode="General" sourceLinked="1"/>
        <c:majorTickMark val="none"/>
        <c:minorTickMark val="none"/>
        <c:tickLblPos val="none"/>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50002"/>
        <c:crosses val="autoZero"/>
        <c:auto val="1"/>
        <c:lblAlgn val="ctr"/>
        <c:lblOffset val="100"/>
        <c:noMultiLvlLbl val="0"/>
      </c:catAx>
      <c:valAx>
        <c:axId val="50050002"/>
        <c:scaling>
          <c:orientation val="minMax"/>
        </c:scaling>
        <c:delete val="1"/>
        <c:axPos val="l"/>
        <c:numFmt formatCode="#,##0" sourceLinked="1"/>
        <c:majorTickMark val="out"/>
        <c:minorTickMark val="none"/>
        <c:tickLblPos val="nextTo"/>
        <c:crossAx val="50050001"/>
        <c:crosses val="autoZero"/>
        <c:crossBetween val="between"/>
      </c:valAx>
      <c:spPr>
        <a:noFill/>
        <a:ln>
          <a:noFill/>
        </a:ln>
      </c:spPr>
    </c:plotArea>
    <c:plotVisOnly val="1"/>
    <c:dispBlanksAs val="gap"/>
    <c:showDLblsOverMax val="0"/>
  </c:chart>
  <c:spPr>
    <a:prstGeom prst="roundRect">
      <a:avLst/>
    </a:prstGeom>
    <a:solidFill>
      <a:srgbClr val="FFFFFF"/>
    </a:solid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
          <c:y val="0.12676056338028169"/>
          <c:w val="0.71"/>
          <c:h val="0.59154929577464788"/>
        </c:manualLayout>
      </c:layout>
      <c:barChart>
        <c:barDir val="col"/>
        <c:grouping val="clustered"/>
        <c:varyColors val="0"/>
        <c:ser>
          <c:idx val="0"/>
          <c:order val="0"/>
          <c:tx>
            <c:v>Eingänge</c:v>
          </c:tx>
          <c:spPr>
            <a:prstGeom prst="roundRect">
              <a:avLst/>
            </a:prstGeom>
            <a:solidFill>
              <a:srgbClr val="BF1528"/>
            </a:solidFill>
            <a:ln>
              <a:noFill/>
            </a:ln>
          </c:spPr>
          <c:invertIfNegative val="0"/>
          <c:dLbls>
            <c:numFmt formatCode="#,##0;#,##0;" sourceLinked="0"/>
            <c:spPr>
              <a:noFill/>
              <a:ln>
                <a:noFill/>
              </a:ln>
              <a:effectLst/>
            </c:spPr>
            <c:txPr>
              <a:bodyPr wrap="none" lIns="38100" tIns="19050" rIns="38100" bIns="19050" anchor="ctr" anchorCtr="1">
                <a:spAutoFit/>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Diagrammdaten!$A$37:$A$43</c:f>
              <c:strCache>
                <c:ptCount val="7"/>
                <c:pt idx="5">
                  <c:v>22.09.</c:v>
                </c:pt>
                <c:pt idx="6">
                  <c:v>23.09.</c:v>
                </c:pt>
              </c:strCache>
            </c:strRef>
          </c:cat>
          <c:val>
            <c:numRef>
              <c:f>Diagrammdaten!$U$37:$U$43</c:f>
              <c:numCache>
                <c:formatCode>#,##0</c:formatCode>
                <c:ptCount val="7"/>
                <c:pt idx="0">
                  <c:v>#N/A</c:v>
                </c:pt>
                <c:pt idx="1">
                  <c:v>#N/A</c:v>
                </c:pt>
                <c:pt idx="2">
                  <c:v>#N/A</c:v>
                </c:pt>
                <c:pt idx="3">
                  <c:v>#N/A</c:v>
                </c:pt>
                <c:pt idx="4">
                  <c:v>#N/A</c:v>
                </c:pt>
                <c:pt idx="5">
                  <c:v>0</c:v>
                </c:pt>
                <c:pt idx="6">
                  <c:v>88</c:v>
                </c:pt>
              </c:numCache>
            </c:numRef>
          </c:val>
          <c:extLst>
            <c:ext xmlns:c16="http://schemas.microsoft.com/office/drawing/2014/chart" uri="{C3380CC4-5D6E-409C-BE32-E72D297353CC}">
              <c16:uniqueId val="{00000000-8F63-4157-8395-CC5981DB738D}"/>
            </c:ext>
          </c:extLst>
        </c:ser>
        <c:ser>
          <c:idx val="1"/>
          <c:order val="1"/>
          <c:tx>
            <c:v>Abgänge</c:v>
          </c:tx>
          <c:spPr>
            <a:prstGeom prst="roundRect">
              <a:avLst/>
            </a:prstGeom>
            <a:solidFill>
              <a:srgbClr val="E8919B"/>
            </a:solidFill>
            <a:ln>
              <a:noFill/>
            </a:ln>
          </c:spPr>
          <c:invertIfNegative val="0"/>
          <c:dLbls>
            <c:numFmt formatCode="#,##0;#,##0;" sourceLinked="0"/>
            <c:spPr>
              <a:noFill/>
              <a:ln>
                <a:noFill/>
              </a:ln>
              <a:effectLst/>
            </c:spPr>
            <c:txPr>
              <a:bodyPr wrap="none" lIns="38100" tIns="19050" rIns="38100" bIns="19050" anchor="ctr" anchorCtr="1">
                <a:spAutoFit/>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Diagrammdaten!$A$37:$A$43</c:f>
              <c:strCache>
                <c:ptCount val="7"/>
                <c:pt idx="5">
                  <c:v>22.09.</c:v>
                </c:pt>
                <c:pt idx="6">
                  <c:v>23.09.</c:v>
                </c:pt>
              </c:strCache>
            </c:strRef>
          </c:cat>
          <c:val>
            <c:numRef>
              <c:f>Diagrammdaten!$V$37:$V$43</c:f>
              <c:numCache>
                <c:formatCode>#,##0</c:formatCode>
                <c:ptCount val="7"/>
                <c:pt idx="0">
                  <c:v>#N/A</c:v>
                </c:pt>
                <c:pt idx="1">
                  <c:v>#N/A</c:v>
                </c:pt>
                <c:pt idx="2">
                  <c:v>#N/A</c:v>
                </c:pt>
                <c:pt idx="3">
                  <c:v>#N/A</c:v>
                </c:pt>
                <c:pt idx="4">
                  <c:v>#N/A</c:v>
                </c:pt>
                <c:pt idx="5">
                  <c:v>0</c:v>
                </c:pt>
                <c:pt idx="6">
                  <c:v>-66</c:v>
                </c:pt>
              </c:numCache>
            </c:numRef>
          </c:val>
          <c:extLst>
            <c:ext xmlns:c16="http://schemas.microsoft.com/office/drawing/2014/chart" uri="{C3380CC4-5D6E-409C-BE32-E72D297353CC}">
              <c16:uniqueId val="{00000001-8F63-4157-8395-CC5981DB738D}"/>
            </c:ext>
          </c:extLst>
        </c:ser>
        <c:dLbls>
          <c:showLegendKey val="0"/>
          <c:showVal val="0"/>
          <c:showCatName val="0"/>
          <c:showSerName val="0"/>
          <c:showPercent val="0"/>
          <c:showBubbleSize val="0"/>
        </c:dLbls>
        <c:gapWidth val="70"/>
        <c:overlap val="100"/>
        <c:axId val="50060001"/>
        <c:axId val="50060002"/>
      </c:barChart>
      <c:lineChart>
        <c:grouping val="standard"/>
        <c:varyColors val="0"/>
        <c:ser>
          <c:idx val="2"/>
          <c:order val="2"/>
          <c:tx>
            <c:v>Delta weniger</c:v>
          </c:tx>
          <c:spPr>
            <a:ln>
              <a:noFill/>
            </a:ln>
          </c:spPr>
          <c:marker>
            <c:symbol val="none"/>
          </c:marker>
          <c:dLbls>
            <c:dLbl>
              <c:idx val="0"/>
              <c:tx>
                <c:strRef>
                  <c:f>Diagrammdaten!$Z$37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{B4C3EE1E-E570-4B56-AA28-5259ADD0563F}</c15:txfldGUID>
                      <c15:f>Diagrammdaten!$Z$37</c15:f>
                      <c15:dlblFieldTableCache>
                        <c:ptCount val="1"/>
                      </c15:dlblFieldTableCache>
                    </c15:dlblFTEntry>
                  </c15:dlblFieldTable>
                  <c15:showDataLabelsRange val="0"/>
                </c:ext>
                <c:ext xmlns:c16="http://schemas.microsoft.com/office/drawing/2014/chart" uri="{C3380CC4-5D6E-409C-BE32-E72D297353CC}">
                  <c16:uniqueId val="{00000002-8F63-4157-8395-CC5981DB738D}"/>
                </c:ext>
              </c:extLst>
            </c:dLbl>
            <c:dLbl>
              <c:idx val="1"/>
              <c:tx>
                <c:strRef>
                  <c:f>Diagrammdaten!$Z$38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{F4973497-C769-42F3-8497-75A92447B506}</c15:txfldGUID>
                      <c15:f>Diagrammdaten!$Z$38</c15:f>
                      <c15:dlblFieldTableCache>
                        <c:ptCount val="1"/>
                      </c15:dlblFieldTableCache>
                    </c15:dlblFTEntry>
                  </c15:dlblFieldTable>
                  <c15:showDataLabelsRange val="0"/>
                </c:ext>
                <c:ext xmlns:c16="http://schemas.microsoft.com/office/drawing/2014/chart" uri="{C3380CC4-5D6E-409C-BE32-E72D297353CC}">
                  <c16:uniqueId val="{00000003-8F63-4157-8395-CC5981DB738D}"/>
                </c:ext>
              </c:extLst>
            </c:dLbl>
            <c:dLbl>
              <c:idx val="2"/>
              <c:tx>
                <c:strRef>
                  <c:f>Diagrammdaten!$Z$39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{9C96756B-9FCE-42D0-82C5-767805841E53}</c15:txfldGUID>
                      <c15:f>Diagrammdaten!$Z$39</c15:f>
                      <c15:dlblFieldTableCache>
                        <c:ptCount val="1"/>
                      </c15:dlblFieldTableCache>
                    </c15:dlblFTEntry>
                  </c15:dlblFieldTable>
                  <c15:showDataLabelsRange val="0"/>
                </c:ext>
                <c:ext xmlns:c16="http://schemas.microsoft.com/office/drawing/2014/chart" uri="{C3380CC4-5D6E-409C-BE32-E72D297353CC}">
                  <c16:uniqueId val="{00000004-8F63-4157-8395-CC5981DB738D}"/>
                </c:ext>
              </c:extLst>
            </c:dLbl>
            <c:dLbl>
              <c:idx val="3"/>
              <c:tx>
                <c:strRef>
                  <c:f>Diagrammdaten!$Z$40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{4C87231D-21ED-4113-83C8-D74FF52F4380}</c15:txfldGUID>
                      <c15:f>Diagrammdaten!$Z$40</c15:f>
                      <c15:dlblFieldTableCache>
                        <c:ptCount val="1"/>
                      </c15:dlblFieldTableCache>
                    </c15:dlblFTEntry>
                  </c15:dlblFieldTable>
                  <c15:showDataLabelsRange val="0"/>
                </c:ext>
                <c:ext xmlns:c16="http://schemas.microsoft.com/office/drawing/2014/chart" uri="{C3380CC4-5D6E-409C-BE32-E72D297353CC}">
                  <c16:uniqueId val="{00000005-8F63-4157-8395-CC5981DB738D}"/>
                </c:ext>
              </c:extLst>
            </c:dLbl>
            <c:dLbl>
              <c:idx val="4"/>
              <c:tx>
                <c:strRef>
                  <c:f>Diagrammdaten!$Z$41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{E22EEF9F-BC0A-44FD-9534-95A8DE4D897F}</c15:txfldGUID>
                      <c15:f>Diagrammdaten!$Z$41</c15:f>
                      <c15:dlblFieldTableCache>
                        <c:ptCount val="1"/>
                      </c15:dlblFieldTableCache>
                    </c15:dlblFTEntry>
                  </c15:dlblFieldTable>
                  <c15:showDataLabelsRange val="0"/>
                </c:ext>
                <c:ext xmlns:c16="http://schemas.microsoft.com/office/drawing/2014/chart" uri="{C3380CC4-5D6E-409C-BE32-E72D297353CC}">
                  <c16:uniqueId val="{00000006-8F63-4157-8395-CC5981DB738D}"/>
                </c:ext>
              </c:extLst>
            </c:dLbl>
            <c:dLbl>
              <c:idx val="5"/>
              <c:tx>
                <c:strRef>
                  <c:f>Diagrammdaten!$Z$42</c:f>
                  <c:strCache>
                    <c:ptCount val="1"/>
                    <c:pt idx="0">
                      <c:v>±0</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{A86C107F-9EE1-48C2-A846-2EE58E4F3D3F}</c15:txfldGUID>
                      <c15:f>Diagrammdaten!$Z$42</c15:f>
                      <c15:dlblFieldTableCache>
                        <c:ptCount val="1"/>
                        <c:pt idx="0">
                          <c:v>±0</c:v>
                        </c:pt>
                      </c15:dlblFieldTableCache>
                    </c15:dlblFTEntry>
                  </c15:dlblFieldTable>
                  <c15:showDataLabelsRange val="0"/>
                </c:ext>
                <c:ext xmlns:c16="http://schemas.microsoft.com/office/drawing/2014/chart" uri="{C3380CC4-5D6E-409C-BE32-E72D297353CC}">
                  <c16:uniqueId val="{00000007-8F63-4157-8395-CC5981DB738D}"/>
                </c:ext>
              </c:extLst>
            </c:dLbl>
            <c:dLbl>
              <c:idx val="6"/>
              <c:tx>
                <c:strRef>
                  <c:f>Diagrammdaten!$Z$43</c:f>
                  <c:strCache>
                    <c:ptCount val="1"/>
                    <c:pt idx="0">
                      <c:v>+22</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{1EDDAC54-B8F1-4554-B2A4-DD4AC62C3D3F}</c15:txfldGUID>
                      <c15:f>Diagrammdaten!$Z$43</c15:f>
                      <c15:dlblFieldTableCache>
                        <c:ptCount val="1"/>
                        <c:pt idx="0">
                          <c:v>+22</c:v>
                        </c:pt>
                      </c15:dlblFieldTableCache>
                    </c15:dlblFTEntry>
                  </c15:dlblFieldTable>
                  <c15:showDataLabelsRange val="0"/>
                </c:ext>
                <c:ext xmlns:c16="http://schemas.microsoft.com/office/drawing/2014/chart" uri="{C3380CC4-5D6E-409C-BE32-E72D297353CC}">
                  <c16:uniqueId val="{00000008-8F63-4157-8395-CC5981DB738D}"/>
                </c:ext>
              </c:extLst>
            </c:dLbl>
            <c:spPr>
              <a:solidFill>
                <a:srgbClr val="DDF3E4"/>
              </a:solidFill>
              <a:ln w="19050">
                <a:solidFill>
                  <a:srgbClr val="FFFFFF"/>
                </a:solidFill>
              </a:ln>
            </c:spPr>
            <c:txPr>
              <a:bodyPr vertOverflow="overflow" horzOverflow="overflow" wrap="none" lIns="38100" tIns="19050" rIns="38100" bIns="19050" anchor="ctr" anchorCtr="1">
                <a:spAutoFit/>
              </a:bodyPr>
              <a:lstStyle/>
              <a:p>
                <a:pPr>
                  <a:defRPr sz="800" b="1" baseline="0">
                    <a:solidFill>
                      <a:srgbClr val="1E7F4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strRef>
              <c:f>Diagrammdaten!$A$37:$A$43</c:f>
              <c:strCache>
                <c:ptCount val="7"/>
                <c:pt idx="5">
                  <c:v>22.09.</c:v>
                </c:pt>
                <c:pt idx="6">
                  <c:v>23.09.</c:v>
                </c:pt>
              </c:strCache>
            </c:strRef>
          </c:cat>
          <c:val>
            <c:numRef>
              <c:f>Diagrammdaten!$W$37:$W$43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9-8F63-4157-8395-CC5981DB738D}"/>
            </c:ext>
          </c:extLst>
        </c:ser>
        <c:ser>
          <c:idx val="3"/>
          <c:order val="3"/>
          <c:tx>
            <c:v>Delta mehr</c:v>
          </c:tx>
          <c:spPr>
            <a:ln>
              <a:noFill/>
            </a:ln>
          </c:spPr>
          <c:marker>
            <c:symbol val="none"/>
          </c:marker>
          <c:dLbls>
            <c:dLbl>
              <c:idx val="0"/>
              <c:tx>
                <c:strRef>
                  <c:f>Diagrammdaten!$Z$37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{877ED348-AF10-4744-ADAF-BEEF850FD7C3}</c15:txfldGUID>
                      <c15:f>Diagrammdaten!$Z$37</c15:f>
                      <c15:dlblFieldTableCache>
                        <c:ptCount val="1"/>
                      </c15:dlblFieldTableCache>
                    </c15:dlblFTEntry>
                  </c15:dlblFieldTable>
                  <c15:showDataLabelsRange val="0"/>
                </c:ext>
                <c:ext xmlns:c16="http://schemas.microsoft.com/office/drawing/2014/chart" uri="{C3380CC4-5D6E-409C-BE32-E72D297353CC}">
                  <c16:uniqueId val="{0000000A-8F63-4157-8395-CC5981DB738D}"/>
                </c:ext>
              </c:extLst>
            </c:dLbl>
            <c:dLbl>
              <c:idx val="1"/>
              <c:tx>
                <c:strRef>
                  <c:f>Diagrammdaten!$Z$38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{97755B17-6C57-4CFE-A249-2E43CB8495AA}</c15:txfldGUID>
                      <c15:f>Diagrammdaten!$Z$38</c15:f>
                      <c15:dlblFieldTableCache>
                        <c:ptCount val="1"/>
                      </c15:dlblFieldTableCache>
                    </c15:dlblFTEntry>
                  </c15:dlblFieldTable>
                  <c15:showDataLabelsRange val="0"/>
                </c:ext>
                <c:ext xmlns:c16="http://schemas.microsoft.com/office/drawing/2014/chart" uri="{C3380CC4-5D6E-409C-BE32-E72D297353CC}">
                  <c16:uniqueId val="{0000000B-8F63-4157-8395-CC5981DB738D}"/>
                </c:ext>
              </c:extLst>
            </c:dLbl>
            <c:dLbl>
              <c:idx val="2"/>
              <c:tx>
                <c:strRef>
                  <c:f>Diagrammdaten!$Z$39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{8F44B9EB-C308-4792-8FE3-959165B6229B}</c15:txfldGUID>
                      <c15:f>Diagrammdaten!$Z$39</c15:f>
                      <c15:dlblFieldTableCache>
                        <c:ptCount val="1"/>
                      </c15:dlblFieldTableCache>
                    </c15:dlblFTEntry>
                  </c15:dlblFieldTable>
                  <c15:showDataLabelsRange val="0"/>
                </c:ext>
                <c:ext xmlns:c16="http://schemas.microsoft.com/office/drawing/2014/chart" uri="{C3380CC4-5D6E-409C-BE32-E72D297353CC}">
                  <c16:uniqueId val="{0000000C-8F63-4157-8395-CC5981DB738D}"/>
                </c:ext>
              </c:extLst>
            </c:dLbl>
            <c:dLbl>
              <c:idx val="3"/>
              <c:tx>
                <c:strRef>
                  <c:f>Diagrammdaten!$Z$40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{2A11904A-1417-43ED-8F0A-48A712F30A90}</c15:txfldGUID>
                      <c15:f>Diagrammdaten!$Z$40</c15:f>
                      <c15:dlblFieldTableCache>
                        <c:ptCount val="1"/>
                      </c15:dlblFieldTableCache>
                    </c15:dlblFTEntry>
                  </c15:dlblFieldTable>
                  <c15:showDataLabelsRange val="0"/>
                </c:ext>
                <c:ext xmlns:c16="http://schemas.microsoft.com/office/drawing/2014/chart" uri="{C3380CC4-5D6E-409C-BE32-E72D297353CC}">
                  <c16:uniqueId val="{0000000D-8F63-4157-8395-CC5981DB738D}"/>
                </c:ext>
              </c:extLst>
            </c:dLbl>
            <c:dLbl>
              <c:idx val="4"/>
              <c:tx>
                <c:strRef>
                  <c:f>Diagrammdaten!$Z$41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{7642A27D-6148-43CF-AE43-22F4F9C9B03C}</c15:txfldGUID>
                      <c15:f>Diagrammdaten!$Z$41</c15:f>
                      <c15:dlblFieldTableCache>
                        <c:ptCount val="1"/>
                      </c15:dlblFieldTableCache>
                    </c15:dlblFTEntry>
                  </c15:dlblFieldTable>
                  <c15:showDataLabelsRange val="0"/>
                </c:ext>
                <c:ext xmlns:c16="http://schemas.microsoft.com/office/drawing/2014/chart" uri="{C3380CC4-5D6E-409C-BE32-E72D297353CC}">
                  <c16:uniqueId val="{0000000E-8F63-4157-8395-CC5981DB738D}"/>
                </c:ext>
              </c:extLst>
            </c:dLbl>
            <c:dLbl>
              <c:idx val="5"/>
              <c:tx>
                <c:strRef>
                  <c:f>Diagrammdaten!$Z$42</c:f>
                  <c:strCache>
                    <c:ptCount val="1"/>
                    <c:pt idx="0">
                      <c:v>±0</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{42D32D09-B92F-43A2-97A8-544DAE609FFE}</c15:txfldGUID>
                      <c15:f>Diagrammdaten!$Z$42</c15:f>
                      <c15:dlblFieldTableCache>
                        <c:ptCount val="1"/>
                        <c:pt idx="0">
                          <c:v>±0</c:v>
                        </c:pt>
                      </c15:dlblFieldTableCache>
                    </c15:dlblFTEntry>
                  </c15:dlblFieldTable>
                  <c15:showDataLabelsRange val="0"/>
                </c:ext>
                <c:ext xmlns:c16="http://schemas.microsoft.com/office/drawing/2014/chart" uri="{C3380CC4-5D6E-409C-BE32-E72D297353CC}">
                  <c16:uniqueId val="{0000000F-8F63-4157-8395-CC5981DB738D}"/>
                </c:ext>
              </c:extLst>
            </c:dLbl>
            <c:dLbl>
              <c:idx val="6"/>
              <c:tx>
                <c:strRef>
                  <c:f>Diagrammdaten!$Z$43</c:f>
                  <c:strCache>
                    <c:ptCount val="1"/>
                    <c:pt idx="0">
                      <c:v>+22</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{D1DFEA7E-AB98-4224-8258-F5F30FF2E799}</c15:txfldGUID>
                      <c15:f>Diagrammdaten!$Z$43</c15:f>
                      <c15:dlblFieldTableCache>
                        <c:ptCount val="1"/>
                        <c:pt idx="0">
                          <c:v>+22</c:v>
                        </c:pt>
                      </c15:dlblFieldTableCache>
                    </c15:dlblFTEntry>
                  </c15:dlblFieldTable>
                  <c15:showDataLabelsRange val="0"/>
                </c:ext>
                <c:ext xmlns:c16="http://schemas.microsoft.com/office/drawing/2014/chart" uri="{C3380CC4-5D6E-409C-BE32-E72D297353CC}">
                  <c16:uniqueId val="{00000010-8F63-4157-8395-CC5981DB738D}"/>
                </c:ext>
              </c:extLst>
            </c:dLbl>
            <c:spPr>
              <a:solidFill>
                <a:srgbClr val="FBEFC7"/>
              </a:solidFill>
              <a:ln w="19050">
                <a:solidFill>
                  <a:srgbClr val="FFFFFF"/>
                </a:solidFill>
              </a:ln>
            </c:spPr>
            <c:txPr>
              <a:bodyPr vertOverflow="overflow" horzOverflow="overflow" wrap="none" lIns="38100" tIns="19050" rIns="38100" bIns="19050" anchor="ctr" anchorCtr="1">
                <a:spAutoFit/>
              </a:bodyPr>
              <a:lstStyle/>
              <a:p>
                <a:pPr>
                  <a:defRPr sz="800" b="1" baseline="0">
                    <a:solidFill>
                      <a:srgbClr val="8A5A00"/>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strRef>
              <c:f>Diagrammdaten!$A$37:$A$43</c:f>
              <c:strCache>
                <c:ptCount val="7"/>
                <c:pt idx="5">
                  <c:v>22.09.</c:v>
                </c:pt>
                <c:pt idx="6">
                  <c:v>23.09.</c:v>
                </c:pt>
              </c:strCache>
            </c:strRef>
          </c:cat>
          <c:val>
            <c:numRef>
              <c:f>Diagrammdaten!$X$37:$X$43</c:f>
              <c:numCache>
                <c:formatCode>#,##0</c:formatCode>
                <c:ptCount val="7"/>
                <c:pt idx="0">
                  <c:v>#N/A</c:v>
                </c:pt>
                <c:pt idx="1">
                  <c:v>#N/A</c:v>
                </c:pt>
                <c:pt idx="2">
                  <c:v>#N/A</c:v>
                </c:pt>
                <c:pt idx="3">
                  <c:v>#N/A</c:v>
                </c:pt>
                <c:pt idx="4">
                  <c:v>#N/A</c:v>
                </c:pt>
                <c:pt idx="5">
                  <c:v>#N/A</c:v>
                </c:pt>
                <c:pt idx="6">
                  <c:v>0</c:v>
                </c:pt>
              </c:numCache>
            </c:numRef>
          </c:val>
          <c:smooth val="0"/>
          <c:extLst>
            <c:ext xmlns:c16="http://schemas.microsoft.com/office/drawing/2014/chart" uri="{C3380CC4-5D6E-409C-BE32-E72D297353CC}">
              <c16:uniqueId val="{00000011-8F63-4157-8395-CC5981DB738D}"/>
            </c:ext>
          </c:extLst>
        </c:ser>
        <c:ser>
          <c:idx val="4"/>
          <c:order val="4"/>
          <c:tx>
            <c:v>Delta gleich</c:v>
          </c:tx>
          <c:spPr>
            <a:ln>
              <a:noFill/>
            </a:ln>
          </c:spPr>
          <c:marker>
            <c:symbol val="none"/>
          </c:marker>
          <c:dLbls>
            <c:dLbl>
              <c:idx val="0"/>
              <c:tx>
                <c:strRef>
                  <c:f>Diagrammdaten!$Z$37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{F2457164-663B-4DA9-AED7-93D305144449}</c15:txfldGUID>
                      <c15:f>Diagrammdaten!$Z$37</c15:f>
                      <c15:dlblFieldTableCache>
                        <c:ptCount val="1"/>
                      </c15:dlblFieldTableCache>
                    </c15:dlblFTEntry>
                  </c15:dlblFieldTable>
                  <c15:showDataLabelsRange val="0"/>
                </c:ext>
                <c:ext xmlns:c16="http://schemas.microsoft.com/office/drawing/2014/chart" uri="{C3380CC4-5D6E-409C-BE32-E72D297353CC}">
                  <c16:uniqueId val="{00000012-8F63-4157-8395-CC5981DB738D}"/>
                </c:ext>
              </c:extLst>
            </c:dLbl>
            <c:dLbl>
              <c:idx val="1"/>
              <c:tx>
                <c:strRef>
                  <c:f>Diagrammdaten!$Z$38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{27EECC25-B9A7-4AA1-9660-83247FDCC762}</c15:txfldGUID>
                      <c15:f>Diagrammdaten!$Z$38</c15:f>
                      <c15:dlblFieldTableCache>
                        <c:ptCount val="1"/>
                      </c15:dlblFieldTableCache>
                    </c15:dlblFTEntry>
                  </c15:dlblFieldTable>
                  <c15:showDataLabelsRange val="0"/>
                </c:ext>
                <c:ext xmlns:c16="http://schemas.microsoft.com/office/drawing/2014/chart" uri="{C3380CC4-5D6E-409C-BE32-E72D297353CC}">
                  <c16:uniqueId val="{00000013-8F63-4157-8395-CC5981DB738D}"/>
                </c:ext>
              </c:extLst>
            </c:dLbl>
            <c:dLbl>
              <c:idx val="2"/>
              <c:tx>
                <c:strRef>
                  <c:f>Diagrammdaten!$Z$39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{A2413DD0-B239-4A61-96ED-DD0671465F16}</c15:txfldGUID>
                      <c15:f>Diagrammdaten!$Z$39</c15:f>
                      <c15:dlblFieldTableCache>
                        <c:ptCount val="1"/>
                      </c15:dlblFieldTableCache>
                    </c15:dlblFTEntry>
                  </c15:dlblFieldTable>
                  <c15:showDataLabelsRange val="0"/>
                </c:ext>
                <c:ext xmlns:c16="http://schemas.microsoft.com/office/drawing/2014/chart" uri="{C3380CC4-5D6E-409C-BE32-E72D297353CC}">
                  <c16:uniqueId val="{00000014-8F63-4157-8395-CC5981DB738D}"/>
                </c:ext>
              </c:extLst>
            </c:dLbl>
            <c:dLbl>
              <c:idx val="3"/>
              <c:tx>
                <c:strRef>
                  <c:f>Diagrammdaten!$Z$40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{9FD60A4F-2F50-4E80-A5A6-4BEED53F46A2}</c15:txfldGUID>
                      <c15:f>Diagrammdaten!$Z$40</c15:f>
                      <c15:dlblFieldTableCache>
                        <c:ptCount val="1"/>
                      </c15:dlblFieldTableCache>
                    </c15:dlblFTEntry>
                  </c15:dlblFieldTable>
                  <c15:showDataLabelsRange val="0"/>
                </c:ext>
                <c:ext xmlns:c16="http://schemas.microsoft.com/office/drawing/2014/chart" uri="{C3380CC4-5D6E-409C-BE32-E72D297353CC}">
                  <c16:uniqueId val="{00000015-8F63-4157-8395-CC5981DB738D}"/>
                </c:ext>
              </c:extLst>
            </c:dLbl>
            <c:dLbl>
              <c:idx val="4"/>
              <c:tx>
                <c:strRef>
                  <c:f>Diagrammdaten!$Z$41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{E317C1F1-7706-4BFC-9B53-3E952B746594}</c15:txfldGUID>
                      <c15:f>Diagrammdaten!$Z$41</c15:f>
                      <c15:dlblFieldTableCache>
                        <c:ptCount val="1"/>
                      </c15:dlblFieldTableCache>
                    </c15:dlblFTEntry>
                  </c15:dlblFieldTable>
                  <c15:showDataLabelsRange val="0"/>
                </c:ext>
                <c:ext xmlns:c16="http://schemas.microsoft.com/office/drawing/2014/chart" uri="{C3380CC4-5D6E-409C-BE32-E72D297353CC}">
                  <c16:uniqueId val="{00000016-8F63-4157-8395-CC5981DB738D}"/>
                </c:ext>
              </c:extLst>
            </c:dLbl>
            <c:dLbl>
              <c:idx val="5"/>
              <c:tx>
                <c:strRef>
                  <c:f>Diagrammdaten!$Z$42</c:f>
                  <c:strCache>
                    <c:ptCount val="1"/>
                    <c:pt idx="0">
                      <c:v>±0</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{7EAB3381-6E0D-4A0A-A55D-02200802DB36}</c15:txfldGUID>
                      <c15:f>Diagrammdaten!$Z$42</c15:f>
                      <c15:dlblFieldTableCache>
                        <c:ptCount val="1"/>
                        <c:pt idx="0">
                          <c:v>±0</c:v>
                        </c:pt>
                      </c15:dlblFieldTableCache>
                    </c15:dlblFTEntry>
                  </c15:dlblFieldTable>
                  <c15:showDataLabelsRange val="0"/>
                </c:ext>
                <c:ext xmlns:c16="http://schemas.microsoft.com/office/drawing/2014/chart" uri="{C3380CC4-5D6E-409C-BE32-E72D297353CC}">
                  <c16:uniqueId val="{00000017-8F63-4157-8395-CC5981DB738D}"/>
                </c:ext>
              </c:extLst>
            </c:dLbl>
            <c:dLbl>
              <c:idx val="6"/>
              <c:tx>
                <c:strRef>
                  <c:f>Diagrammdaten!$Z$43</c:f>
                  <c:strCache>
                    <c:ptCount val="1"/>
                    <c:pt idx="0">
                      <c:v>+22</c:v>
                    </c:pt>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{C74485A0-850C-4427-B421-FB05F7783DE1}</c15:txfldGUID>
                      <c15:f>Diagrammdaten!$Z$43</c15:f>
                      <c15:dlblFieldTableCache>
                        <c:ptCount val="1"/>
                        <c:pt idx="0">
                          <c:v>+22</c:v>
                        </c:pt>
                      </c15:dlblFieldTableCache>
                    </c15:dlblFTEntry>
                  </c15:dlblFieldTable>
                  <c15:showDataLabelsRange val="0"/>
                </c:ext>
                <c:ext xmlns:c16="http://schemas.microsoft.com/office/drawing/2014/chart" uri="{C3380CC4-5D6E-409C-BE32-E72D297353CC}">
                  <c16:uniqueId val="{00000018-8F63-4157-8395-CC5981DB738D}"/>
                </c:ext>
              </c:extLst>
            </c:dLbl>
            <c:spPr>
              <a:solidFill>
                <a:srgbClr val="F3F4F6"/>
              </a:solidFill>
              <a:ln w="19050">
                <a:solidFill>
                  <a:srgbClr val="FFFFFF"/>
                </a:solidFill>
              </a:ln>
            </c:spPr>
            <c:txPr>
              <a:bodyPr vertOverflow="overflow" horzOverflow="overflow" wrap="none" lIns="38100" tIns="19050" rIns="38100" bIns="19050" anchor="ctr" anchorCtr="1">
                <a:spAutoFit/>
              </a:bodyPr>
              <a:lstStyle/>
              <a:p>
                <a:pPr>
                  <a:defRPr sz="800" b="1" baseline="0">
                    <a:solidFill>
                      <a:srgbClr val="4A4A4A"/>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strRef>
              <c:f>Diagrammdaten!$A$37:$A$43</c:f>
              <c:strCache>
                <c:ptCount val="7"/>
                <c:pt idx="5">
                  <c:v>22.09.</c:v>
                </c:pt>
                <c:pt idx="6">
                  <c:v>23.09.</c:v>
                </c:pt>
              </c:strCache>
            </c:strRef>
          </c:cat>
          <c:val>
            <c:numRef>
              <c:f>Diagrammdaten!$Y$37:$Y$43</c:f>
              <c:numCache>
                <c:formatCode>#,##0</c:formatCode>
                <c:ptCount val="7"/>
                <c:pt idx="0">
                  <c:v>#N/A</c:v>
                </c:pt>
                <c:pt idx="1">
                  <c:v>#N/A</c:v>
                </c:pt>
                <c:pt idx="2">
                  <c:v>#N/A</c:v>
                </c:pt>
                <c:pt idx="3">
                  <c:v>#N/A</c:v>
                </c:pt>
                <c:pt idx="4">
                  <c:v>#N/A</c:v>
                </c:pt>
                <c:pt idx="5">
                  <c:v>0</c:v>
                </c:pt>
                <c:pt idx="6">
                  <c:v>#N/A</c:v>
                </c:pt>
              </c:numCache>
            </c:numRef>
          </c:val>
          <c:smooth val="0"/>
          <c:extLst>
            <c:ext xmlns:c16="http://schemas.microsoft.com/office/drawing/2014/chart" uri="{C3380CC4-5D6E-409C-BE32-E72D297353CC}">
              <c16:uniqueId val="{00000019-8F63-4157-8395-CC5981DB738D}"/>
            </c:ext>
          </c:extLst>
        </c:ser>
        <c:ser>
          <c:idx val="5"/>
          <c:order val="5"/>
          <c:tx>
            <c:v>Skala</c:v>
          </c:tx>
          <c:spPr>
            <a:ln>
              <a:noFill/>
            </a:ln>
          </c:spPr>
          <c:marker>
            <c:symbol val="none"/>
          </c:marker>
          <c:cat>
            <c:strRef>
              <c:f>Diagrammdaten!$A$37:$A$43</c:f>
              <c:strCache>
                <c:ptCount val="7"/>
                <c:pt idx="5">
                  <c:v>22.09.</c:v>
                </c:pt>
                <c:pt idx="6">
                  <c:v>23.09.</c:v>
                </c:pt>
              </c:strCache>
            </c:strRef>
          </c:cat>
          <c:val>
            <c:numRef>
              <c:f>Diagrammdaten!$AA$37:$AA$43</c:f>
              <c:numCache>
                <c:formatCode>#,##0</c:formatCode>
                <c:ptCount val="7"/>
                <c:pt idx="0">
                  <c:v>228.8</c:v>
                </c:pt>
                <c:pt idx="1">
                  <c:v>-228.8</c:v>
                </c:pt>
                <c:pt idx="2">
                  <c:v>#N/A</c:v>
                </c:pt>
                <c:pt idx="3">
                  <c:v>#N/A</c:v>
                </c:pt>
                <c:pt idx="4">
                  <c:v>#N/A</c:v>
                </c:pt>
                <c:pt idx="5">
                  <c:v>#N/A</c:v>
                </c:pt>
                <c:pt idx="6">
                  <c:v>#N/A</c:v>
                </c:pt>
              </c:numCache>
            </c:numRef>
          </c:val>
          <c:smooth val="0"/>
          <c:extLst>
            <c:ext xmlns:c16="http://schemas.microsoft.com/office/drawing/2014/chart" uri="{C3380CC4-5D6E-409C-BE32-E72D297353CC}">
              <c16:uniqueId val="{0000001A-8F63-4157-8395-CC5981DB738D}"/>
            </c:ext>
          </c:extLst>
        </c:ser>
        <c:dLbls>
          <c:showLegendKey val="0"/>
          <c:showVal val="0"/>
          <c:showCatName val="0"/>
          <c:showSerName val="0"/>
          <c:showPercent val="0"/>
          <c:showBubbleSize val="0"/>
        </c:dLbls>
        <c:marker val="1"/>
        <c:smooth val="0"/>
        <c:axId val="50060001"/>
        <c:axId val="50060002"/>
      </c:lineChart>
      <c:catAx>
        <c:axId val="50060001"/>
        <c:scaling>
          <c:orientation val="minMax"/>
        </c:scaling>
        <c:delete val="0"/>
        <c:axPos val="b"/>
        <c:numFmt formatCode="General" sourceLinked="1"/>
        <c:majorTickMark val="none"/>
        <c:min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60002"/>
        <c:crosses val="autoZero"/>
        <c:auto val="1"/>
        <c:lblAlgn val="ctr"/>
        <c:lblOffset val="100"/>
        <c:noMultiLvlLbl val="0"/>
      </c:catAx>
      <c:valAx>
        <c:axId val="50060002"/>
        <c:scaling>
          <c:orientation val="minMax"/>
        </c:scaling>
        <c:delete val="1"/>
        <c:axPos val="l"/>
        <c:numFmt formatCode="#,##0" sourceLinked="1"/>
        <c:majorTickMark val="out"/>
        <c:minorTickMark val="none"/>
        <c:tickLblPos val="nextTo"/>
        <c:crossAx val="50060001"/>
        <c:crosses val="autoZero"/>
        <c:crossBetween val="between"/>
      </c:valAx>
      <c:spPr>
        <a:noFill/>
        <a:ln>
          <a:noFill/>
        </a:ln>
      </c:spPr>
    </c:plotArea>
    <c:plotVisOnly val="1"/>
    <c:dispBlanksAs val="gap"/>
    <c:showDLblsOverMax val="0"/>
  </c:chart>
  <c:spPr>
    <a:prstGeom prst="roundRect">
      <a:avLst/>
    </a:prstGeom>
    <a:solidFill>
      <a:srgbClr val="FFFFFF"/>
    </a:solid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v>Gesundheit (KV)</c:v>
          </c:tx>
          <c:spPr>
            <a:solidFill>
              <a:srgbClr val="BF1528"/>
            </a:solidFill>
            <a:ln w="9525">
              <a:solidFill>
                <a:srgbClr val="FFFFFF"/>
              </a:solidFill>
            </a:ln>
          </c:spPr>
          <c:invertIfNegative val="0"/>
          <c:dLbls>
            <c:numFmt formatCode="0.0;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KW!$C$9:$C$15</c:f>
              <c:strCache>
                <c:ptCount val="7"/>
                <c:pt idx="0">
                  <c:v>KW 33/26</c:v>
                </c:pt>
                <c:pt idx="1">
                  <c:v>KW 34/26</c:v>
                </c:pt>
                <c:pt idx="2">
                  <c:v>KW 35/26</c:v>
                </c:pt>
                <c:pt idx="3">
                  <c:v>KW 36/26</c:v>
                </c:pt>
                <c:pt idx="4">
                  <c:v>KW 37/26</c:v>
                </c:pt>
                <c:pt idx="5">
                  <c:v>KW 38/26</c:v>
                </c:pt>
                <c:pt idx="6">
                  <c:v>KW 39/26</c:v>
                </c:pt>
              </c:strCache>
            </c:strRef>
          </c:cat>
          <c:val>
            <c:numRef>
              <c:f>KW!$L$9:$L$15</c:f>
              <c:numCache>
                <c:formatCode>#.##00</c:formatCode>
                <c:ptCount val="7"/>
                <c:pt idx="0">
                  <c:v>5.3</c:v>
                </c:pt>
                <c:pt idx="1">
                  <c:v>5.8</c:v>
                </c:pt>
                <c:pt idx="2">
                  <c:v>6.3999999999999995</c:v>
                </c:pt>
                <c:pt idx="3">
                  <c:v>5.8999999999999995</c:v>
                </c:pt>
                <c:pt idx="4">
                  <c:v>5.5</c:v>
                </c:pt>
                <c:pt idx="5">
                  <c:v>6.3</c:v>
                </c:pt>
                <c:pt idx="6">
                  <c:v>5.5</c:v>
                </c:pt>
              </c:numCache>
            </c:numRef>
          </c:val>
          <c:extLst>
            <c:ext xmlns:c16="http://schemas.microsoft.com/office/drawing/2014/chart" uri="{C3380CC4-5D6E-409C-BE32-E72D297353CC}">
              <c16:uniqueId val="{00000000-4B10-429F-910E-A86F86B91CD4}"/>
            </c:ext>
          </c:extLst>
        </c:ser>
        <c:ser>
          <c:idx val="1"/>
          <c:order val="1"/>
          <c:tx>
            <c:v>Komposit/Leben</c:v>
          </c:tx>
          <c:spPr>
            <a:solidFill>
              <a:srgbClr val="0F94A7"/>
            </a:solidFill>
            <a:ln w="9525">
              <a:solidFill>
                <a:srgbClr val="FFFFFF"/>
              </a:solidFill>
            </a:ln>
          </c:spPr>
          <c:invertIfNegative val="0"/>
          <c:dLbls>
            <c:numFmt formatCode="0.0;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KW!$C$9:$C$15</c:f>
              <c:strCache>
                <c:ptCount val="7"/>
                <c:pt idx="0">
                  <c:v>KW 33/26</c:v>
                </c:pt>
                <c:pt idx="1">
                  <c:v>KW 34/26</c:v>
                </c:pt>
                <c:pt idx="2">
                  <c:v>KW 35/26</c:v>
                </c:pt>
                <c:pt idx="3">
                  <c:v>KW 36/26</c:v>
                </c:pt>
                <c:pt idx="4">
                  <c:v>KW 37/26</c:v>
                </c:pt>
                <c:pt idx="5">
                  <c:v>KW 38/26</c:v>
                </c:pt>
                <c:pt idx="6">
                  <c:v>KW 39/26</c:v>
                </c:pt>
              </c:strCache>
            </c:strRef>
          </c:cat>
          <c:val>
            <c:numRef>
              <c:f>KW!$M$9:$M$15</c:f>
              <c:numCache>
                <c:formatCode>#.##00</c:formatCode>
                <c:ptCount val="7"/>
                <c:pt idx="0">
                  <c:v>7.8000000000000007</c:v>
                </c:pt>
                <c:pt idx="1">
                  <c:v>7.2</c:v>
                </c:pt>
                <c:pt idx="2">
                  <c:v>7.2</c:v>
                </c:pt>
                <c:pt idx="3">
                  <c:v>8.5000000000000018</c:v>
                </c:pt>
                <c:pt idx="4">
                  <c:v>7.8</c:v>
                </c:pt>
                <c:pt idx="5">
                  <c:v>7.7</c:v>
                </c:pt>
                <c:pt idx="6">
                  <c:v>7.5</c:v>
                </c:pt>
              </c:numCache>
            </c:numRef>
          </c:val>
          <c:extLst>
            <c:ext xmlns:c16="http://schemas.microsoft.com/office/drawing/2014/chart" uri="{C3380CC4-5D6E-409C-BE32-E72D297353CC}">
              <c16:uniqueId val="{00000001-4B10-429F-910E-A86F86B91CD4}"/>
            </c:ext>
          </c:extLst>
        </c:ser>
        <c:dLbls>
          <c:showLegendKey val="0"/>
          <c:showVal val="0"/>
          <c:showCatName val="0"/>
          <c:showSerName val="0"/>
          <c:showPercent val="0"/>
          <c:showBubbleSize val="0"/>
        </c:dLbls>
        <c:gapWidth val="55"/>
        <c:overlap val="100"/>
        <c:axId val="50070001"/>
        <c:axId val="50070002"/>
      </c:barChart>
      <c:lineChart>
        <c:grouping val="standard"/>
        <c:varyColors val="0"/>
        <c:ser>
          <c:idx val="2"/>
          <c:order val="2"/>
          <c:tx>
            <c:v>Gesamt</c:v>
          </c:tx>
          <c:spPr>
            <a:ln>
              <a:noFill/>
            </a:ln>
          </c:spPr>
          <c:marker>
            <c:symbol val="none"/>
          </c:marker>
          <c:dLbls>
            <c:numFmt formatCode="0.0;0.0;" sourceLinked="0"/>
            <c:spPr>
              <a:noFill/>
              <a:ln>
                <a:noFill/>
              </a:ln>
              <a:effectLst/>
            </c:spPr>
            <c:txPr>
              <a:bodyPr/>
              <a:lstStyle/>
              <a:p>
                <a:pPr>
                  <a:defRPr sz="800" b="1" baseline="0">
                    <a:solidFill>
                      <a:srgbClr val="4A4A4A"/>
                    </a:solidFill>
                    <a:latin typeface="Apto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KW!$C$9:$C$15</c:f>
              <c:strCache>
                <c:ptCount val="7"/>
                <c:pt idx="0">
                  <c:v>KW 33/26</c:v>
                </c:pt>
                <c:pt idx="1">
                  <c:v>KW 34/26</c:v>
                </c:pt>
                <c:pt idx="2">
                  <c:v>KW 35/26</c:v>
                </c:pt>
                <c:pt idx="3">
                  <c:v>KW 36/26</c:v>
                </c:pt>
                <c:pt idx="4">
                  <c:v>KW 37/26</c:v>
                </c:pt>
                <c:pt idx="5">
                  <c:v>KW 38/26</c:v>
                </c:pt>
                <c:pt idx="6">
                  <c:v>KW 39/26</c:v>
                </c:pt>
              </c:strCache>
            </c:strRef>
          </c:cat>
          <c:val>
            <c:numRef>
              <c:f>KW!$N$9:$N$15</c:f>
              <c:numCache>
                <c:formatCode>#.##00</c:formatCode>
                <c:ptCount val="7"/>
                <c:pt idx="0">
                  <c:v>13.100000000000001</c:v>
                </c:pt>
                <c:pt idx="1">
                  <c:v>13</c:v>
                </c:pt>
                <c:pt idx="2">
                  <c:v>13.6</c:v>
                </c:pt>
                <c:pt idx="3">
                  <c:v>14.400000000000002</c:v>
                </c:pt>
                <c:pt idx="4">
                  <c:v>13.3</c:v>
                </c:pt>
                <c:pt idx="5">
                  <c:v>14</c:v>
                </c:pt>
                <c:pt idx="6">
                  <c:v>13</c:v>
                </c:pt>
              </c:numCache>
            </c:numRef>
          </c:val>
          <c:smooth val="0"/>
          <c:extLst>
            <c:ext xmlns:c16="http://schemas.microsoft.com/office/drawing/2014/chart" uri="{C3380CC4-5D6E-409C-BE32-E72D297353CC}">
              <c16:uniqueId val="{00000002-4B10-429F-910E-A86F86B91CD4}"/>
            </c:ext>
          </c:extLst>
        </c:ser>
        <c:dLbls>
          <c:showLegendKey val="0"/>
          <c:showVal val="0"/>
          <c:showCatName val="0"/>
          <c:showSerName val="0"/>
          <c:showPercent val="0"/>
          <c:showBubbleSize val="0"/>
        </c:dLbls>
        <c:marker val="1"/>
        <c:smooth val="0"/>
        <c:axId val="50070001"/>
        <c:axId val="50070002"/>
      </c:lineChart>
      <c:catAx>
        <c:axId val="50070001"/>
        <c:scaling>
          <c:orientation val="minMax"/>
        </c:scaling>
        <c:delete val="0"/>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70002"/>
        <c:crosses val="autoZero"/>
        <c:auto val="1"/>
        <c:lblAlgn val="ctr"/>
        <c:lblOffset val="100"/>
        <c:noMultiLvlLbl val="0"/>
      </c:catAx>
      <c:valAx>
        <c:axId val="50070002"/>
        <c:scaling>
          <c:orientation val="minMax"/>
        </c:scaling>
        <c:delete val="1"/>
        <c:axPos val="l"/>
        <c:numFmt formatCode="#.##00" sourceLinked="1"/>
        <c:majorTickMark val="out"/>
        <c:minorTickMark val="none"/>
        <c:tickLblPos val="nextTo"/>
        <c:crossAx val="50070001"/>
        <c:crosses val="autoZero"/>
        <c:crossBetween val="between"/>
      </c:valAx>
      <c:spPr>
        <a:noFill/>
        <a:ln>
          <a:noFill/>
        </a:ln>
      </c:spPr>
    </c:plotArea>
    <c:legend>
      <c:legendPos val="t"/>
      <c:overlay val="0"/>
      <c:txPr>
        <a:bodyPr/>
        <a:lstStyle/>
        <a:p>
          <a:pPr>
            <a:defRPr sz="800" baseline="0">
              <a:solidFill>
                <a:srgbClr val="4A4A4A"/>
              </a:solidFill>
              <a:latin typeface="Aptos"/>
            </a:defRPr>
          </a:pPr>
          <a:endParaRPr lang="en-US"/>
        </a:p>
      </c:txPr>
    </c:legend>
    <c:plotVisOnly val="1"/>
    <c:dispBlanksAs val="gap"/>
    <c:showDLblsOverMax val="0"/>
  </c:chart>
  <c:spPr>
    <a:solidFill>
      <a:srgbClr val="FFFFFF"/>
    </a:solid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9"/>
          <c:y val="0.12"/>
          <c:w val="0.88"/>
          <c:h val="0.76"/>
        </c:manualLayout>
      </c:layout>
      <c:barChart>
        <c:barDir val="bar"/>
        <c:grouping val="percentStacked"/>
        <c:varyColors val="0"/>
        <c:ser>
          <c:idx val="0"/>
          <c:order val="0"/>
          <c:tx>
            <c:v>0–7 Tage</c:v>
          </c:tx>
          <c:spPr>
            <a:solidFill>
              <a:srgbClr val="CCEBED"/>
            </a:solidFill>
            <a:ln w="12700">
              <a:solidFill>
                <a:srgbClr val="FFFFFF"/>
              </a:solidFill>
            </a:ln>
          </c:spPr>
          <c:invertIfNegative val="0"/>
          <c:dLbls>
            <c:dLbl>
              <c:idx val="0"/>
              <c:numFmt formatCode="#,##0;#,##0;" sourceLinked="0"/>
              <c:spPr>
                <a:noFill/>
                <a:ln>
                  <a:noFill/>
                </a:ln>
                <a:effectLst/>
              </c:spPr>
              <c:txPr>
                <a:bodyPr/>
                <a:lstStyle/>
                <a:p>
                  <a:pPr>
                    <a:defRPr sz="800" baseline="0">
                      <a:solidFill>
                        <a:srgbClr val="1A1A1A"/>
                      </a:solidFill>
                      <a:latin typeface="Apto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6A6-4FDA-949C-67D690DFDDDE}"/>
                </c:ext>
              </c:extLst>
            </c:dLbl>
            <c:dLbl>
              <c:idx val="1"/>
              <c:numFmt formatCode="#,##0;#,##0;" sourceLinked="0"/>
              <c:spPr>
                <a:noFill/>
                <a:ln>
                  <a:noFill/>
                </a:ln>
                <a:effectLst/>
              </c:spPr>
              <c:txPr>
                <a:bodyPr/>
                <a:lstStyle/>
                <a:p>
                  <a:pPr>
                    <a:defRPr sz="800" baseline="0">
                      <a:solidFill>
                        <a:srgbClr val="1A1A1A"/>
                      </a:solidFill>
                      <a:latin typeface="Apto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6A6-4FDA-949C-67D690DFDDDE}"/>
                </c:ext>
              </c:extLst>
            </c:dLbl>
            <c:numFmt formatCode="#,##0;#,##0;" sourceLinked="0"/>
            <c:spPr>
              <a:noFill/>
              <a:ln>
                <a:noFill/>
              </a:ln>
              <a:effectLst/>
            </c:spPr>
            <c:txPr>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Filter!$N$15:$N$16</c:f>
              <c:strCache>
                <c:ptCount val="2"/>
                <c:pt idx="0">
                  <c:v>OPAG</c:v>
                </c:pt>
                <c:pt idx="1">
                  <c:v>Verbund</c:v>
                </c:pt>
              </c:strCache>
            </c:strRef>
          </c:cat>
          <c:val>
            <c:numRef>
              <c:f>Filter!$O$15:$O$16</c:f>
              <c:numCache>
                <c:formatCode>#,##0</c:formatCode>
                <c:ptCount val="2"/>
                <c:pt idx="0">
                  <c:v>4670</c:v>
                </c:pt>
                <c:pt idx="1">
                  <c:v>2047</c:v>
                </c:pt>
              </c:numCache>
            </c:numRef>
          </c:val>
          <c:extLst>
            <c:ext xmlns:c16="http://schemas.microsoft.com/office/drawing/2014/chart" uri="{C3380CC4-5D6E-409C-BE32-E72D297353CC}">
              <c16:uniqueId val="{00000000-E2B3-4046-8684-13D562DB511C}"/>
            </c:ext>
          </c:extLst>
        </c:ser>
        <c:ser>
          <c:idx val="1"/>
          <c:order val="1"/>
          <c:tx>
            <c:v>8–30 Tage</c:v>
          </c:tx>
          <c:spPr>
            <a:solidFill>
              <a:srgbClr val="7FCBD4"/>
            </a:solidFill>
            <a:ln w="12700">
              <a:solidFill>
                <a:srgbClr val="FFFFFF"/>
              </a:solidFill>
            </a:ln>
          </c:spPr>
          <c:invertIfNegative val="0"/>
          <c:dLbls>
            <c:dLbl>
              <c:idx val="0"/>
              <c:numFmt formatCode="#,##0;#,##0;" sourceLinked="0"/>
              <c:spPr>
                <a:noFill/>
                <a:ln>
                  <a:noFill/>
                </a:ln>
                <a:effectLst/>
              </c:spPr>
              <c:txPr>
                <a:bodyPr/>
                <a:lstStyle/>
                <a:p>
                  <a:pPr>
                    <a:defRPr sz="800" baseline="0">
                      <a:solidFill>
                        <a:srgbClr val="1A1A1A"/>
                      </a:solidFill>
                      <a:latin typeface="Apto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6A6-4FDA-949C-67D690DFDDDE}"/>
                </c:ext>
              </c:extLst>
            </c:dLbl>
            <c:dLbl>
              <c:idx val="1"/>
              <c:numFmt formatCode="#,##0;#,##0;" sourceLinked="0"/>
              <c:spPr>
                <a:noFill/>
                <a:ln>
                  <a:noFill/>
                </a:ln>
                <a:effectLst/>
              </c:spPr>
              <c:txPr>
                <a:bodyPr/>
                <a:lstStyle/>
                <a:p>
                  <a:pPr>
                    <a:defRPr sz="800" baseline="0">
                      <a:solidFill>
                        <a:srgbClr val="1A1A1A"/>
                      </a:solidFill>
                      <a:latin typeface="Apto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6A6-4FDA-949C-67D690DFDDDE}"/>
                </c:ext>
              </c:extLst>
            </c:dLbl>
            <c:numFmt formatCode="#,##0;#,##0;" sourceLinked="0"/>
            <c:spPr>
              <a:noFill/>
              <a:ln>
                <a:noFill/>
              </a:ln>
              <a:effectLst/>
            </c:spPr>
            <c:txPr>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Filter!$N$15:$N$16</c:f>
              <c:strCache>
                <c:ptCount val="2"/>
                <c:pt idx="0">
                  <c:v>OPAG</c:v>
                </c:pt>
                <c:pt idx="1">
                  <c:v>Verbund</c:v>
                </c:pt>
              </c:strCache>
            </c:strRef>
          </c:cat>
          <c:val>
            <c:numRef>
              <c:f>Filter!$P$15:$P$16</c:f>
              <c:numCache>
                <c:formatCode>#,##0</c:formatCode>
                <c:ptCount val="2"/>
                <c:pt idx="0">
                  <c:v>16716</c:v>
                </c:pt>
                <c:pt idx="1">
                  <c:v>7642</c:v>
                </c:pt>
              </c:numCache>
            </c:numRef>
          </c:val>
          <c:extLst>
            <c:ext xmlns:c16="http://schemas.microsoft.com/office/drawing/2014/chart" uri="{C3380CC4-5D6E-409C-BE32-E72D297353CC}">
              <c16:uniqueId val="{00000001-E2B3-4046-8684-13D562DB511C}"/>
            </c:ext>
          </c:extLst>
        </c:ser>
        <c:ser>
          <c:idx val="2"/>
          <c:order val="2"/>
          <c:tx>
            <c:v>31–90 Tage</c:v>
          </c:tx>
          <c:spPr>
            <a:solidFill>
              <a:srgbClr val="0F94A7"/>
            </a:solidFill>
            <a:ln w="12700">
              <a:solidFill>
                <a:srgbClr val="FFFFFF"/>
              </a:solidFill>
            </a:ln>
          </c:spPr>
          <c:invertIfNegative val="0"/>
          <c:dLbls>
            <c:dLbl>
              <c:idx val="0"/>
              <c:numFmt formatCode="#,##0;#,##0;" sourceLinked="0"/>
              <c:spPr>
                <a:noFill/>
                <a:ln>
                  <a:noFill/>
                </a:ln>
                <a:effectLst/>
              </c:spPr>
              <c:txPr>
                <a:bodyPr/>
                <a:lstStyle/>
                <a:p>
                  <a:pPr>
                    <a:defRPr sz="800" baseline="0">
                      <a:solidFill>
                        <a:srgbClr val="FFFFFF"/>
                      </a:solidFill>
                      <a:latin typeface="Apto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6A6-4FDA-949C-67D690DFDDDE}"/>
                </c:ext>
              </c:extLst>
            </c:dLbl>
            <c:dLbl>
              <c:idx val="1"/>
              <c:numFmt formatCode="#,##0;#,##0;" sourceLinked="0"/>
              <c:spPr>
                <a:noFill/>
                <a:ln>
                  <a:noFill/>
                </a:ln>
                <a:effectLst/>
              </c:spPr>
              <c:txPr>
                <a:bodyPr/>
                <a:lstStyle/>
                <a:p>
                  <a:pPr>
                    <a:defRPr sz="800" baseline="0">
                      <a:solidFill>
                        <a:srgbClr val="FFFFFF"/>
                      </a:solidFill>
                      <a:latin typeface="Apto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6A6-4FDA-949C-67D690DFDDDE}"/>
                </c:ext>
              </c:extLst>
            </c:dLbl>
            <c:numFmt formatCode="#,##0;#,##0;" sourceLinked="0"/>
            <c:spPr>
              <a:noFill/>
              <a:ln>
                <a:noFill/>
              </a:ln>
              <a:effectLst/>
            </c:spPr>
            <c:txPr>
              <a:bodyPr/>
              <a:lstStyle/>
              <a:p>
                <a:pPr>
                  <a:defRPr sz="800" baseline="0">
                    <a:solidFill>
                      <a:srgbClr val="FFFFFF"/>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Filter!$N$15:$N$16</c:f>
              <c:strCache>
                <c:ptCount val="2"/>
                <c:pt idx="0">
                  <c:v>OPAG</c:v>
                </c:pt>
                <c:pt idx="1">
                  <c:v>Verbund</c:v>
                </c:pt>
              </c:strCache>
            </c:strRef>
          </c:cat>
          <c:val>
            <c:numRef>
              <c:f>Filter!$Q$15:$Q$16</c:f>
              <c:numCache>
                <c:formatCode>#,##0</c:formatCode>
                <c:ptCount val="2"/>
                <c:pt idx="0">
                  <c:v>5719</c:v>
                </c:pt>
                <c:pt idx="1">
                  <c:v>2921</c:v>
                </c:pt>
              </c:numCache>
            </c:numRef>
          </c:val>
          <c:extLst>
            <c:ext xmlns:c16="http://schemas.microsoft.com/office/drawing/2014/chart" uri="{C3380CC4-5D6E-409C-BE32-E72D297353CC}">
              <c16:uniqueId val="{00000002-E2B3-4046-8684-13D562DB511C}"/>
            </c:ext>
          </c:extLst>
        </c:ser>
        <c:ser>
          <c:idx val="3"/>
          <c:order val="3"/>
          <c:tx>
            <c:v>über 90 Tage</c:v>
          </c:tx>
          <c:spPr>
            <a:solidFill>
              <a:srgbClr val="0B6F7D"/>
            </a:solidFill>
            <a:ln w="12700">
              <a:solidFill>
                <a:srgbClr val="FFFFFF"/>
              </a:solidFill>
            </a:ln>
          </c:spPr>
          <c:invertIfNegative val="0"/>
          <c:dLbls>
            <c:numFmt formatCode="#,##0;#,##0;" sourceLinked="0"/>
            <c:spPr>
              <a:noFill/>
              <a:ln>
                <a:noFill/>
              </a:ln>
              <a:effectLst/>
            </c:spPr>
            <c:txPr>
              <a:bodyPr/>
              <a:lstStyle/>
              <a:p>
                <a:pPr>
                  <a:defRPr sz="800" baseline="0">
                    <a:solidFill>
                      <a:srgbClr val="FFFFFF"/>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Filter!$N$15:$N$16</c:f>
              <c:strCache>
                <c:ptCount val="2"/>
                <c:pt idx="0">
                  <c:v>OPAG</c:v>
                </c:pt>
                <c:pt idx="1">
                  <c:v>Verbund</c:v>
                </c:pt>
              </c:strCache>
            </c:strRef>
          </c:cat>
          <c:val>
            <c:numRef>
              <c:f>Filter!$R$15:$R$16</c:f>
              <c:numCache>
                <c:formatCode>#,##0</c:formatCode>
                <c:ptCount val="2"/>
                <c:pt idx="0">
                  <c:v>0</c:v>
                </c:pt>
                <c:pt idx="1">
                  <c:v>0</c:v>
                </c:pt>
              </c:numCache>
            </c:numRef>
          </c:val>
          <c:extLst>
            <c:ext xmlns:c16="http://schemas.microsoft.com/office/drawing/2014/chart" uri="{C3380CC4-5D6E-409C-BE32-E72D297353CC}">
              <c16:uniqueId val="{00000003-E2B3-4046-8684-13D562DB511C}"/>
            </c:ext>
          </c:extLst>
        </c:ser>
        <c:dLbls>
          <c:showLegendKey val="0"/>
          <c:showVal val="0"/>
          <c:showCatName val="0"/>
          <c:showSerName val="0"/>
          <c:showPercent val="0"/>
          <c:showBubbleSize val="0"/>
        </c:dLbls>
        <c:gapWidth val="60"/>
        <c:overlap val="100"/>
        <c:axId val="50080001"/>
        <c:axId val="50080002"/>
      </c:barChart>
      <c:catAx>
        <c:axId val="50080001"/>
        <c:scaling>
          <c:orientation val="maxMin"/>
        </c:scaling>
        <c:delete val="0"/>
        <c:axPos val="l"/>
        <c:numFmt formatCode="General" sourceLinked="0"/>
        <c:majorTickMark val="none"/>
        <c:minorTickMark val="none"/>
        <c:tickLblPos val="nextTo"/>
        <c:spPr>
          <a:ln>
            <a:noFill/>
          </a:ln>
        </c:spPr>
        <c:txPr>
          <a:bodyPr/>
          <a:lstStyle/>
          <a:p>
            <a:pPr>
              <a:defRPr sz="900" b="1" baseline="0">
                <a:solidFill>
                  <a:srgbClr val="4A4A4A"/>
                </a:solidFill>
                <a:latin typeface="Aptos"/>
              </a:defRPr>
            </a:pPr>
            <a:endParaRPr lang="en-US"/>
          </a:p>
        </c:txPr>
        <c:crossAx val="50080002"/>
        <c:crosses val="autoZero"/>
        <c:auto val="1"/>
        <c:lblAlgn val="ctr"/>
        <c:lblOffset val="100"/>
        <c:noMultiLvlLbl val="0"/>
      </c:catAx>
      <c:valAx>
        <c:axId val="50080002"/>
        <c:scaling>
          <c:orientation val="minMax"/>
        </c:scaling>
        <c:delete val="1"/>
        <c:axPos val="t"/>
        <c:numFmt formatCode="0%" sourceLinked="1"/>
        <c:majorTickMark val="out"/>
        <c:minorTickMark val="none"/>
        <c:tickLblPos val="nextTo"/>
        <c:crossAx val="50080001"/>
        <c:crosses val="autoZero"/>
        <c:crossBetween val="between"/>
      </c:valAx>
      <c:spPr>
        <a:noFill/>
        <a:ln>
          <a:noFill/>
        </a:ln>
      </c:spPr>
    </c:plotArea>
    <c:legend>
      <c:legendPos val="t"/>
      <c:overlay val="0"/>
      <c:txPr>
        <a:bodyPr/>
        <a:lstStyle/>
        <a:p>
          <a:pPr>
            <a:defRPr sz="800" baseline="0">
              <a:solidFill>
                <a:srgbClr val="4A4A4A"/>
              </a:solidFill>
              <a:latin typeface="Aptos"/>
            </a:defRPr>
          </a:pPr>
          <a:endParaRPr lang="en-US"/>
        </a:p>
      </c:txPr>
    </c:legend>
    <c:plotVisOnly val="1"/>
    <c:dispBlanksAs val="gap"/>
    <c:showDLblsOverMax val="0"/>
  </c:chart>
  <c:spPr>
    <a:solidFill>
      <a:srgbClr val="FFFFFF"/>
    </a:solid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KV</c:v>
          </c:tx>
          <c:spPr>
            <a:solidFill>
              <a:srgbClr val="BF1528"/>
            </a:solidFill>
            <a:ln>
              <a:noFill/>
            </a:ln>
          </c:spPr>
          <c:invertIfNegative val="0"/>
          <c:dLbls>
            <c:numFmt formatCode="0.0" sourceLinked="0"/>
            <c:spPr>
              <a:noFill/>
              <a:ln>
                <a:noFill/>
              </a:ln>
              <a:effectLst/>
            </c:spPr>
            <c:txPr>
              <a:bodyPr/>
              <a:lstStyle/>
              <a:p>
                <a:pPr>
                  <a:defRPr sz="800" b="1" baseline="0">
                    <a:solidFill>
                      <a:srgbClr val="FFFFFF"/>
                    </a:solidFill>
                    <a:latin typeface="Apto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KW!$C$9:$C$15</c:f>
              <c:strCache>
                <c:ptCount val="7"/>
                <c:pt idx="0">
                  <c:v>KW 33/26</c:v>
                </c:pt>
                <c:pt idx="1">
                  <c:v>KW 34/26</c:v>
                </c:pt>
                <c:pt idx="2">
                  <c:v>KW 35/26</c:v>
                </c:pt>
                <c:pt idx="3">
                  <c:v>KW 36/26</c:v>
                </c:pt>
                <c:pt idx="4">
                  <c:v>KW 37/26</c:v>
                </c:pt>
                <c:pt idx="5">
                  <c:v>KW 38/26</c:v>
                </c:pt>
                <c:pt idx="6">
                  <c:v>KW 39/26</c:v>
                </c:pt>
              </c:strCache>
            </c:strRef>
          </c:cat>
          <c:val>
            <c:numRef>
              <c:f>KW!$O$9:$O$15</c:f>
              <c:numCache>
                <c:formatCode>#.##00</c:formatCode>
                <c:ptCount val="7"/>
                <c:pt idx="0">
                  <c:v>#N/A</c:v>
                </c:pt>
                <c:pt idx="1">
                  <c:v>#N/A</c:v>
                </c:pt>
                <c:pt idx="2">
                  <c:v>#N/A</c:v>
                </c:pt>
                <c:pt idx="3">
                  <c:v>#N/A</c:v>
                </c:pt>
                <c:pt idx="4">
                  <c:v>#N/A</c:v>
                </c:pt>
                <c:pt idx="5">
                  <c:v>#N/A</c:v>
                </c:pt>
                <c:pt idx="6">
                  <c:v>12</c:v>
                </c:pt>
              </c:numCache>
            </c:numRef>
          </c:val>
          <c:extLst>
            <c:ext xmlns:c16="http://schemas.microsoft.com/office/drawing/2014/chart" uri="{C3380CC4-5D6E-409C-BE32-E72D297353CC}">
              <c16:uniqueId val="{00000000-134B-4383-92A4-E44383D78138}"/>
            </c:ext>
          </c:extLst>
        </c:ser>
        <c:ser>
          <c:idx val="1"/>
          <c:order val="1"/>
          <c:tx>
            <c:v>Komposit/Leben</c:v>
          </c:tx>
          <c:spPr>
            <a:solidFill>
              <a:srgbClr val="0F94A7"/>
            </a:solidFill>
            <a:ln>
              <a:noFill/>
            </a:ln>
          </c:spPr>
          <c:invertIfNegative val="0"/>
          <c:dLbls>
            <c:numFmt formatCode="0.0" sourceLinked="0"/>
            <c:spPr>
              <a:noFill/>
              <a:ln>
                <a:noFill/>
              </a:ln>
              <a:effectLst/>
            </c:spPr>
            <c:txPr>
              <a:bodyPr/>
              <a:lstStyle/>
              <a:p>
                <a:pPr>
                  <a:defRPr sz="800" b="1" baseline="0">
                    <a:solidFill>
                      <a:srgbClr val="FFFFFF"/>
                    </a:solidFill>
                    <a:latin typeface="Apto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KW!$C$9:$C$15</c:f>
              <c:strCache>
                <c:ptCount val="7"/>
                <c:pt idx="0">
                  <c:v>KW 33/26</c:v>
                </c:pt>
                <c:pt idx="1">
                  <c:v>KW 34/26</c:v>
                </c:pt>
                <c:pt idx="2">
                  <c:v>KW 35/26</c:v>
                </c:pt>
                <c:pt idx="3">
                  <c:v>KW 36/26</c:v>
                </c:pt>
                <c:pt idx="4">
                  <c:v>KW 37/26</c:v>
                </c:pt>
                <c:pt idx="5">
                  <c:v>KW 38/26</c:v>
                </c:pt>
                <c:pt idx="6">
                  <c:v>KW 39/26</c:v>
                </c:pt>
              </c:strCache>
            </c:strRef>
          </c:cat>
          <c:val>
            <c:numRef>
              <c:f>KW!$P$9:$P$15</c:f>
              <c:numCache>
                <c:formatCode>#.##00</c:formatCode>
                <c:ptCount val="7"/>
                <c:pt idx="0">
                  <c:v>#N/A</c:v>
                </c:pt>
                <c:pt idx="1">
                  <c:v>#N/A</c:v>
                </c:pt>
                <c:pt idx="2">
                  <c:v>#N/A</c:v>
                </c:pt>
                <c:pt idx="3">
                  <c:v>#N/A</c:v>
                </c:pt>
                <c:pt idx="4">
                  <c:v>#N/A</c:v>
                </c:pt>
                <c:pt idx="5">
                  <c:v>#N/A</c:v>
                </c:pt>
                <c:pt idx="6">
                  <c:v>37.200000000000003</c:v>
                </c:pt>
              </c:numCache>
            </c:numRef>
          </c:val>
          <c:extLst>
            <c:ext xmlns:c16="http://schemas.microsoft.com/office/drawing/2014/chart" uri="{C3380CC4-5D6E-409C-BE32-E72D297353CC}">
              <c16:uniqueId val="{00000001-134B-4383-92A4-E44383D78138}"/>
            </c:ext>
          </c:extLst>
        </c:ser>
        <c:dLbls>
          <c:showLegendKey val="0"/>
          <c:showVal val="0"/>
          <c:showCatName val="0"/>
          <c:showSerName val="0"/>
          <c:showPercent val="0"/>
          <c:showBubbleSize val="0"/>
        </c:dLbls>
        <c:gapWidth val="80"/>
        <c:overlap val="-10"/>
        <c:axId val="50090001"/>
        <c:axId val="50090002"/>
      </c:barChart>
      <c:lineChart>
        <c:grouping val="standard"/>
        <c:varyColors val="0"/>
        <c:ser>
          <c:idx val="2"/>
          <c:order val="2"/>
          <c:tx>
            <c:v>Gesamt</c:v>
          </c:tx>
          <c:spPr>
            <a:ln w="28575">
              <a:solidFill>
                <a:srgbClr val="1A1A1A"/>
              </a:solidFill>
            </a:ln>
          </c:spPr>
          <c:marker>
            <c:symbol val="circle"/>
            <c:size val="7"/>
            <c:spPr>
              <a:solidFill>
                <a:srgbClr val="1A1A1A"/>
              </a:solidFill>
              <a:ln>
                <a:solidFill>
                  <a:srgbClr val="FFFFFF"/>
                </a:solidFill>
              </a:ln>
            </c:spPr>
          </c:marker>
          <c:dLbls>
            <c:numFmt formatCode="0.0" sourceLinked="0"/>
            <c:spPr>
              <a:noFill/>
              <a:ln>
                <a:noFill/>
              </a:ln>
              <a:effectLst/>
            </c:spPr>
            <c:txPr>
              <a:bodyPr/>
              <a:lstStyle/>
              <a:p>
                <a:pPr>
                  <a:defRPr sz="800" b="1" baseline="0">
                    <a:solidFill>
                      <a:srgbClr val="1A1A1A"/>
                    </a:solidFill>
                    <a:latin typeface="Apto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KW!$C$9:$C$15</c:f>
              <c:strCache>
                <c:ptCount val="7"/>
                <c:pt idx="0">
                  <c:v>KW 33/26</c:v>
                </c:pt>
                <c:pt idx="1">
                  <c:v>KW 34/26</c:v>
                </c:pt>
                <c:pt idx="2">
                  <c:v>KW 35/26</c:v>
                </c:pt>
                <c:pt idx="3">
                  <c:v>KW 36/26</c:v>
                </c:pt>
                <c:pt idx="4">
                  <c:v>KW 37/26</c:v>
                </c:pt>
                <c:pt idx="5">
                  <c:v>KW 38/26</c:v>
                </c:pt>
                <c:pt idx="6">
                  <c:v>KW 39/26</c:v>
                </c:pt>
              </c:strCache>
            </c:strRef>
          </c:cat>
          <c:val>
            <c:numRef>
              <c:f>KW!$Q$9:$Q$15</c:f>
              <c:numCache>
                <c:formatCode>#.##00</c:formatCode>
                <c:ptCount val="7"/>
                <c:pt idx="0">
                  <c:v>#N/A</c:v>
                </c:pt>
                <c:pt idx="1">
                  <c:v>#N/A</c:v>
                </c:pt>
                <c:pt idx="2">
                  <c:v>#N/A</c:v>
                </c:pt>
                <c:pt idx="3">
                  <c:v>#N/A</c:v>
                </c:pt>
                <c:pt idx="4">
                  <c:v>#N/A</c:v>
                </c:pt>
                <c:pt idx="5">
                  <c:v>#N/A</c:v>
                </c:pt>
                <c:pt idx="6">
                  <c:v>26.53846153846154</c:v>
                </c:pt>
              </c:numCache>
            </c:numRef>
          </c:val>
          <c:smooth val="0"/>
          <c:extLst>
            <c:ext xmlns:c16="http://schemas.microsoft.com/office/drawing/2014/chart" uri="{C3380CC4-5D6E-409C-BE32-E72D297353CC}">
              <c16:uniqueId val="{00000002-134B-4383-92A4-E44383D78138}"/>
            </c:ext>
          </c:extLst>
        </c:ser>
        <c:dLbls>
          <c:showLegendKey val="0"/>
          <c:showVal val="0"/>
          <c:showCatName val="0"/>
          <c:showSerName val="0"/>
          <c:showPercent val="0"/>
          <c:showBubbleSize val="0"/>
        </c:dLbls>
        <c:marker val="1"/>
        <c:smooth val="0"/>
        <c:axId val="50090001"/>
        <c:axId val="50090002"/>
      </c:lineChart>
      <c:catAx>
        <c:axId val="50090001"/>
        <c:scaling>
          <c:orientation val="minMax"/>
        </c:scaling>
        <c:delete val="0"/>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90002"/>
        <c:crosses val="autoZero"/>
        <c:auto val="1"/>
        <c:lblAlgn val="ctr"/>
        <c:lblOffset val="100"/>
        <c:noMultiLvlLbl val="0"/>
      </c:catAx>
      <c:valAx>
        <c:axId val="50090002"/>
        <c:scaling>
          <c:orientation val="minMax"/>
        </c:scaling>
        <c:delete val="1"/>
        <c:axPos val="l"/>
        <c:numFmt formatCode="#.##00" sourceLinked="1"/>
        <c:majorTickMark val="out"/>
        <c:minorTickMark val="none"/>
        <c:tickLblPos val="nextTo"/>
        <c:crossAx val="50090001"/>
        <c:crosses val="autoZero"/>
        <c:crossBetween val="between"/>
      </c:valAx>
      <c:spPr>
        <a:noFill/>
        <a:ln>
          <a:noFill/>
        </a:ln>
      </c:spPr>
    </c:plotArea>
    <c:legend>
      <c:legendPos val="t"/>
      <c:overlay val="0"/>
      <c:txPr>
        <a:bodyPr/>
        <a:lstStyle/>
        <a:p>
          <a:pPr>
            <a:defRPr sz="800" baseline="0">
              <a:solidFill>
                <a:srgbClr val="4A4A4A"/>
              </a:solidFill>
              <a:latin typeface="Aptos"/>
            </a:defRPr>
          </a:pPr>
          <a:endParaRPr lang="en-US"/>
        </a:p>
      </c:txPr>
    </c:legend>
    <c:plotVisOnly val="1"/>
    <c:dispBlanksAs val="gap"/>
    <c:showDLblsOverMax val="0"/>
  </c:chart>
  <c:spPr>
    <a:solidFill>
      <a:srgbClr val="FFFFFF"/>
    </a:solid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KV</c:v>
          </c:tx>
          <c:spPr>
            <a:solidFill>
              <a:srgbClr val="BF1528"/>
            </a:solidFill>
            <a:ln>
              <a:noFill/>
            </a:ln>
          </c:spPr>
          <c:invertIfNegative val="0"/>
          <c:dLbls>
            <c:numFmt formatCode="0.0" sourceLinked="0"/>
            <c:spPr>
              <a:noFill/>
              <a:ln>
                <a:noFill/>
              </a:ln>
              <a:effectLst/>
            </c:spPr>
            <c:txPr>
              <a:bodyPr/>
              <a:lstStyle/>
              <a:p>
                <a:pPr>
                  <a:defRPr sz="800" b="1" baseline="0">
                    <a:solidFill>
                      <a:srgbClr val="FFFFFF"/>
                    </a:solidFill>
                    <a:latin typeface="Apto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KW!$C$9:$C$15</c:f>
              <c:strCache>
                <c:ptCount val="7"/>
                <c:pt idx="0">
                  <c:v>KW 33/26</c:v>
                </c:pt>
                <c:pt idx="1">
                  <c:v>KW 34/26</c:v>
                </c:pt>
                <c:pt idx="2">
                  <c:v>KW 35/26</c:v>
                </c:pt>
                <c:pt idx="3">
                  <c:v>KW 36/26</c:v>
                </c:pt>
                <c:pt idx="4">
                  <c:v>KW 37/26</c:v>
                </c:pt>
                <c:pt idx="5">
                  <c:v>KW 38/26</c:v>
                </c:pt>
                <c:pt idx="6">
                  <c:v>KW 39/26</c:v>
                </c:pt>
              </c:strCache>
            </c:strRef>
          </c:cat>
          <c:val>
            <c:numRef>
              <c:f>KW!$R$9:$R$15</c:f>
              <c:numCache>
                <c:formatCode>#.##00</c:formatCode>
                <c:ptCount val="7"/>
                <c:pt idx="0">
                  <c:v>#N/A</c:v>
                </c:pt>
                <c:pt idx="1">
                  <c:v>#N/A</c:v>
                </c:pt>
                <c:pt idx="2">
                  <c:v>#N/A</c:v>
                </c:pt>
                <c:pt idx="3">
                  <c:v>#N/A</c:v>
                </c:pt>
                <c:pt idx="4">
                  <c:v>#N/A</c:v>
                </c:pt>
                <c:pt idx="5">
                  <c:v>#N/A</c:v>
                </c:pt>
                <c:pt idx="6">
                  <c:v>27.272727272727273</c:v>
                </c:pt>
              </c:numCache>
            </c:numRef>
          </c:val>
          <c:extLst>
            <c:ext xmlns:c16="http://schemas.microsoft.com/office/drawing/2014/chart" uri="{C3380CC4-5D6E-409C-BE32-E72D297353CC}">
              <c16:uniqueId val="{00000000-7831-494D-93DC-9EA617CF24C3}"/>
            </c:ext>
          </c:extLst>
        </c:ser>
        <c:ser>
          <c:idx val="1"/>
          <c:order val="1"/>
          <c:tx>
            <c:v>Komposit/Leben</c:v>
          </c:tx>
          <c:spPr>
            <a:solidFill>
              <a:srgbClr val="0F94A7"/>
            </a:solidFill>
            <a:ln>
              <a:noFill/>
            </a:ln>
          </c:spPr>
          <c:invertIfNegative val="0"/>
          <c:dLbls>
            <c:numFmt formatCode="0.0" sourceLinked="0"/>
            <c:spPr>
              <a:noFill/>
              <a:ln>
                <a:noFill/>
              </a:ln>
              <a:effectLst/>
            </c:spPr>
            <c:txPr>
              <a:bodyPr/>
              <a:lstStyle/>
              <a:p>
                <a:pPr>
                  <a:defRPr sz="800" b="1" baseline="0">
                    <a:solidFill>
                      <a:srgbClr val="FFFFFF"/>
                    </a:solidFill>
                    <a:latin typeface="Apto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KW!$C$9:$C$15</c:f>
              <c:strCache>
                <c:ptCount val="7"/>
                <c:pt idx="0">
                  <c:v>KW 33/26</c:v>
                </c:pt>
                <c:pt idx="1">
                  <c:v>KW 34/26</c:v>
                </c:pt>
                <c:pt idx="2">
                  <c:v>KW 35/26</c:v>
                </c:pt>
                <c:pt idx="3">
                  <c:v>KW 36/26</c:v>
                </c:pt>
                <c:pt idx="4">
                  <c:v>KW 37/26</c:v>
                </c:pt>
                <c:pt idx="5">
                  <c:v>KW 38/26</c:v>
                </c:pt>
                <c:pt idx="6">
                  <c:v>KW 39/26</c:v>
                </c:pt>
              </c:strCache>
            </c:strRef>
          </c:cat>
          <c:val>
            <c:numRef>
              <c:f>KW!$S$9:$S$15</c:f>
              <c:numCache>
                <c:formatCode>#.##00</c:formatCode>
                <c:ptCount val="7"/>
                <c:pt idx="0">
                  <c:v>#N/A</c:v>
                </c:pt>
                <c:pt idx="1">
                  <c:v>#N/A</c:v>
                </c:pt>
                <c:pt idx="2">
                  <c:v>#N/A</c:v>
                </c:pt>
                <c:pt idx="3">
                  <c:v>#N/A</c:v>
                </c:pt>
                <c:pt idx="4">
                  <c:v>#N/A</c:v>
                </c:pt>
                <c:pt idx="5">
                  <c:v>#N/A</c:v>
                </c:pt>
                <c:pt idx="6">
                  <c:v>87.333333333333329</c:v>
                </c:pt>
              </c:numCache>
            </c:numRef>
          </c:val>
          <c:extLst>
            <c:ext xmlns:c16="http://schemas.microsoft.com/office/drawing/2014/chart" uri="{C3380CC4-5D6E-409C-BE32-E72D297353CC}">
              <c16:uniqueId val="{00000001-7831-494D-93DC-9EA617CF24C3}"/>
            </c:ext>
          </c:extLst>
        </c:ser>
        <c:dLbls>
          <c:showLegendKey val="0"/>
          <c:showVal val="0"/>
          <c:showCatName val="0"/>
          <c:showSerName val="0"/>
          <c:showPercent val="0"/>
          <c:showBubbleSize val="0"/>
        </c:dLbls>
        <c:gapWidth val="80"/>
        <c:overlap val="-10"/>
        <c:axId val="50100001"/>
        <c:axId val="50100002"/>
      </c:barChart>
      <c:lineChart>
        <c:grouping val="standard"/>
        <c:varyColors val="0"/>
        <c:ser>
          <c:idx val="2"/>
          <c:order val="2"/>
          <c:tx>
            <c:v>Gesamt</c:v>
          </c:tx>
          <c:spPr>
            <a:ln w="28575">
              <a:solidFill>
                <a:srgbClr val="1A1A1A"/>
              </a:solidFill>
            </a:ln>
          </c:spPr>
          <c:marker>
            <c:symbol val="circle"/>
            <c:size val="7"/>
            <c:spPr>
              <a:solidFill>
                <a:srgbClr val="1A1A1A"/>
              </a:solidFill>
              <a:ln>
                <a:solidFill>
                  <a:srgbClr val="FFFFFF"/>
                </a:solidFill>
              </a:ln>
            </c:spPr>
          </c:marker>
          <c:dLbls>
            <c:numFmt formatCode="0.0" sourceLinked="0"/>
            <c:spPr>
              <a:noFill/>
              <a:ln>
                <a:noFill/>
              </a:ln>
              <a:effectLst/>
            </c:spPr>
            <c:txPr>
              <a:bodyPr/>
              <a:lstStyle/>
              <a:p>
                <a:pPr>
                  <a:defRPr sz="800" b="1" baseline="0">
                    <a:solidFill>
                      <a:srgbClr val="1A1A1A"/>
                    </a:solidFill>
                    <a:latin typeface="Apto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KW!$C$9:$C$15</c:f>
              <c:strCache>
                <c:ptCount val="7"/>
                <c:pt idx="0">
                  <c:v>KW 33/26</c:v>
                </c:pt>
                <c:pt idx="1">
                  <c:v>KW 34/26</c:v>
                </c:pt>
                <c:pt idx="2">
                  <c:v>KW 35/26</c:v>
                </c:pt>
                <c:pt idx="3">
                  <c:v>KW 36/26</c:v>
                </c:pt>
                <c:pt idx="4">
                  <c:v>KW 37/26</c:v>
                </c:pt>
                <c:pt idx="5">
                  <c:v>KW 38/26</c:v>
                </c:pt>
                <c:pt idx="6">
                  <c:v>KW 39/26</c:v>
                </c:pt>
              </c:strCache>
            </c:strRef>
          </c:cat>
          <c:val>
            <c:numRef>
              <c:f>KW!$T$9:$T$15</c:f>
              <c:numCache>
                <c:formatCode>#.##00</c:formatCode>
                <c:ptCount val="7"/>
                <c:pt idx="0">
                  <c:v>#N/A</c:v>
                </c:pt>
                <c:pt idx="1">
                  <c:v>#N/A</c:v>
                </c:pt>
                <c:pt idx="2">
                  <c:v>#N/A</c:v>
                </c:pt>
                <c:pt idx="3">
                  <c:v>#N/A</c:v>
                </c:pt>
                <c:pt idx="4">
                  <c:v>#N/A</c:v>
                </c:pt>
                <c:pt idx="5">
                  <c:v>#N/A</c:v>
                </c:pt>
                <c:pt idx="6">
                  <c:v>61.92307692307692</c:v>
                </c:pt>
              </c:numCache>
            </c:numRef>
          </c:val>
          <c:smooth val="0"/>
          <c:extLst>
            <c:ext xmlns:c16="http://schemas.microsoft.com/office/drawing/2014/chart" uri="{C3380CC4-5D6E-409C-BE32-E72D297353CC}">
              <c16:uniqueId val="{00000002-7831-494D-93DC-9EA617CF24C3}"/>
            </c:ext>
          </c:extLst>
        </c:ser>
        <c:dLbls>
          <c:showLegendKey val="0"/>
          <c:showVal val="0"/>
          <c:showCatName val="0"/>
          <c:showSerName val="0"/>
          <c:showPercent val="0"/>
          <c:showBubbleSize val="0"/>
        </c:dLbls>
        <c:marker val="1"/>
        <c:smooth val="0"/>
        <c:axId val="50100001"/>
        <c:axId val="50100002"/>
      </c:lineChart>
      <c:catAx>
        <c:axId val="50100001"/>
        <c:scaling>
          <c:orientation val="minMax"/>
        </c:scaling>
        <c:delete val="0"/>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100002"/>
        <c:crosses val="autoZero"/>
        <c:auto val="1"/>
        <c:lblAlgn val="ctr"/>
        <c:lblOffset val="100"/>
        <c:noMultiLvlLbl val="0"/>
      </c:catAx>
      <c:valAx>
        <c:axId val="50100002"/>
        <c:scaling>
          <c:orientation val="minMax"/>
        </c:scaling>
        <c:delete val="1"/>
        <c:axPos val="l"/>
        <c:numFmt formatCode="#.##00" sourceLinked="1"/>
        <c:majorTickMark val="out"/>
        <c:minorTickMark val="none"/>
        <c:tickLblPos val="nextTo"/>
        <c:crossAx val="50100001"/>
        <c:crosses val="autoZero"/>
        <c:crossBetween val="between"/>
      </c:valAx>
      <c:spPr>
        <a:noFill/>
        <a:ln>
          <a:noFill/>
        </a:ln>
      </c:spPr>
    </c:plotArea>
    <c:legend>
      <c:legendPos val="t"/>
      <c:overlay val="0"/>
      <c:txPr>
        <a:bodyPr/>
        <a:lstStyle/>
        <a:p>
          <a:pPr>
            <a:defRPr sz="800" baseline="0">
              <a:solidFill>
                <a:srgbClr val="4A4A4A"/>
              </a:solidFill>
              <a:latin typeface="Aptos"/>
            </a:defRPr>
          </a:pPr>
          <a:endParaRPr lang="en-US"/>
        </a:p>
      </c:txPr>
    </c:legend>
    <c:plotVisOnly val="1"/>
    <c:dispBlanksAs val="gap"/>
    <c:showDLblsOverMax val="0"/>
  </c:chart>
  <c:spPr>
    <a:solidFill>
      <a:srgbClr val="FFFFFF"/>
    </a:solid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v>Verbund</c:v>
          </c:tx>
          <c:spPr>
            <a:solidFill>
              <a:srgbClr val="0B6F7D"/>
            </a:solidFill>
            <a:ln>
              <a:noFill/>
            </a:ln>
          </c:spPr>
          <c:invertIfNegative val="0"/>
          <c:dLbls>
            <c:numFmt formatCode="#,##0" sourceLinked="0"/>
            <c:spPr>
              <a:noFill/>
              <a:ln>
                <a:noFill/>
              </a:ln>
              <a:effectLst/>
            </c:spPr>
            <c:txPr>
              <a:bodyPr/>
              <a:lstStyle/>
              <a:p>
                <a:pPr>
                  <a:defRPr sz="800" baseline="0">
                    <a:solidFill>
                      <a:srgbClr val="4A4A4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Filter!$B$5:$B$13</c:f>
              <c:strCache>
                <c:ptCount val="9"/>
                <c:pt idx="0">
                  <c:v>KO 23724</c:v>
                </c:pt>
                <c:pt idx="1">
                  <c:v>MV 23724</c:v>
                </c:pt>
                <c:pt idx="2">
                  <c:v>BE 23724</c:v>
                </c:pt>
                <c:pt idx="3">
                  <c:v>WR 23724</c:v>
                </c:pt>
                <c:pt idx="4">
                  <c:v>BÜ 23724</c:v>
                </c:pt>
                <c:pt idx="5">
                  <c:v>72 23724</c:v>
                </c:pt>
                <c:pt idx="6">
                  <c:v>GR 23724</c:v>
                </c:pt>
                <c:pt idx="7">
                  <c:v>00 23724</c:v>
                </c:pt>
                <c:pt idx="8">
                  <c:v>(ohne Postkorb)</c:v>
                </c:pt>
              </c:strCache>
            </c:strRef>
          </c:cat>
          <c:val>
            <c:numRef>
              <c:f>Filter!$D$5:$D$13</c:f>
              <c:numCache>
                <c:formatCode>#,##0</c:formatCode>
                <c:ptCount val="9"/>
                <c:pt idx="0">
                  <c:v>10447</c:v>
                </c:pt>
                <c:pt idx="1">
                  <c:v>2159</c:v>
                </c:pt>
                <c:pt idx="2">
                  <c:v>626</c:v>
                </c:pt>
                <c:pt idx="3">
                  <c:v>271</c:v>
                </c:pt>
                <c:pt idx="4">
                  <c:v>32</c:v>
                </c:pt>
                <c:pt idx="5">
                  <c:v>8</c:v>
                </c:pt>
                <c:pt idx="6">
                  <c:v>4</c:v>
                </c:pt>
                <c:pt idx="7">
                  <c:v>2</c:v>
                </c:pt>
                <c:pt idx="8">
                  <c:v>282</c:v>
                </c:pt>
              </c:numCache>
            </c:numRef>
          </c:val>
          <c:extLst>
            <c:ext xmlns:c16="http://schemas.microsoft.com/office/drawing/2014/chart" uri="{C3380CC4-5D6E-409C-BE32-E72D297353CC}">
              <c16:uniqueId val="{00000000-4BFA-4898-BD93-C1E666BDE639}"/>
            </c:ext>
          </c:extLst>
        </c:ser>
        <c:ser>
          <c:idx val="1"/>
          <c:order val="1"/>
          <c:tx>
            <c:v>OPAG</c:v>
          </c:tx>
          <c:spPr>
            <a:solidFill>
              <a:srgbClr val="CCEBED"/>
            </a:solidFill>
            <a:ln>
              <a:noFill/>
            </a:ln>
          </c:spPr>
          <c:invertIfNegative val="0"/>
          <c:cat>
            <c:strRef>
              <c:f>Filter!$B$5:$B$13</c:f>
              <c:strCache>
                <c:ptCount val="9"/>
                <c:pt idx="0">
                  <c:v>KO 23724</c:v>
                </c:pt>
                <c:pt idx="1">
                  <c:v>MV 23724</c:v>
                </c:pt>
                <c:pt idx="2">
                  <c:v>BE 23724</c:v>
                </c:pt>
                <c:pt idx="3">
                  <c:v>WR 23724</c:v>
                </c:pt>
                <c:pt idx="4">
                  <c:v>BÜ 23724</c:v>
                </c:pt>
                <c:pt idx="5">
                  <c:v>72 23724</c:v>
                </c:pt>
                <c:pt idx="6">
                  <c:v>GR 23724</c:v>
                </c:pt>
                <c:pt idx="7">
                  <c:v>00 23724</c:v>
                </c:pt>
                <c:pt idx="8">
                  <c:v>(ohne Postkorb)</c:v>
                </c:pt>
              </c:strCache>
            </c:strRef>
          </c:cat>
          <c:val>
            <c:numRef>
              <c:f>Filter!$E$5:$E$13</c:f>
              <c:numCache>
                <c:formatCode>#,##0</c:formatCode>
                <c:ptCount val="9"/>
                <c:pt idx="0">
                  <c:v>22154</c:v>
                </c:pt>
                <c:pt idx="1">
                  <c:v>4939</c:v>
                </c:pt>
                <c:pt idx="2">
                  <c:v>1150</c:v>
                </c:pt>
                <c:pt idx="3">
                  <c:v>552</c:v>
                </c:pt>
                <c:pt idx="4">
                  <c:v>96</c:v>
                </c:pt>
                <c:pt idx="5">
                  <c:v>23</c:v>
                </c:pt>
                <c:pt idx="6">
                  <c:v>12</c:v>
                </c:pt>
                <c:pt idx="7">
                  <c:v>2</c:v>
                </c:pt>
                <c:pt idx="8">
                  <c:v>597</c:v>
                </c:pt>
              </c:numCache>
            </c:numRef>
          </c:val>
          <c:extLst>
            <c:ext xmlns:c16="http://schemas.microsoft.com/office/drawing/2014/chart" uri="{C3380CC4-5D6E-409C-BE32-E72D297353CC}">
              <c16:uniqueId val="{00000001-4BFA-4898-BD93-C1E666BDE639}"/>
            </c:ext>
          </c:extLst>
        </c:ser>
        <c:dLbls>
          <c:showLegendKey val="0"/>
          <c:showVal val="0"/>
          <c:showCatName val="0"/>
          <c:showSerName val="0"/>
          <c:showPercent val="0"/>
          <c:showBubbleSize val="0"/>
        </c:dLbls>
        <c:gapWidth val="40"/>
        <c:axId val="50110001"/>
        <c:axId val="50110002"/>
      </c:barChart>
      <c:catAx>
        <c:axId val="50110001"/>
        <c:scaling>
          <c:orientation val="maxMin"/>
        </c:scaling>
        <c:delete val="0"/>
        <c:axPos val="l"/>
        <c:numFmt formatCode="General" sourceLinked="0"/>
        <c:majorTickMark val="none"/>
        <c:minorTickMark val="none"/>
        <c:tickLblPos val="nextTo"/>
        <c:spPr>
          <a:ln>
            <a:noFill/>
          </a:ln>
        </c:spPr>
        <c:txPr>
          <a:bodyPr/>
          <a:lstStyle/>
          <a:p>
            <a:pPr>
              <a:defRPr sz="800" baseline="0">
                <a:solidFill>
                  <a:srgbClr val="4A4A4A"/>
                </a:solidFill>
                <a:latin typeface="Aptos"/>
              </a:defRPr>
            </a:pPr>
            <a:endParaRPr lang="en-US"/>
          </a:p>
        </c:txPr>
        <c:crossAx val="50110002"/>
        <c:crosses val="autoZero"/>
        <c:auto val="1"/>
        <c:lblAlgn val="ctr"/>
        <c:lblOffset val="100"/>
        <c:noMultiLvlLbl val="0"/>
      </c:catAx>
      <c:valAx>
        <c:axId val="50110002"/>
        <c:scaling>
          <c:orientation val="minMax"/>
        </c:scaling>
        <c:delete val="0"/>
        <c:axPos val="t"/>
        <c:majorGridlines>
          <c:spPr>
            <a:ln w="9525">
              <a:solidFill>
                <a:srgbClr val="F3F4F6"/>
              </a:solidFill>
            </a:ln>
          </c:spPr>
        </c:majorGridlines>
        <c:numFmt formatCode="#,##0" sourceLinked="0"/>
        <c:majorTickMark val="none"/>
        <c:minorTickMark val="none"/>
        <c:tickLblPos val="nextTo"/>
        <c:spPr>
          <a:ln>
            <a:noFill/>
          </a:ln>
        </c:spPr>
        <c:txPr>
          <a:bodyPr/>
          <a:lstStyle/>
          <a:p>
            <a:pPr>
              <a:defRPr sz="800" baseline="0">
                <a:solidFill>
                  <a:srgbClr val="6B6B6B"/>
                </a:solidFill>
                <a:latin typeface="Aptos"/>
              </a:defRPr>
            </a:pPr>
            <a:endParaRPr lang="en-US"/>
          </a:p>
        </c:txPr>
        <c:crossAx val="50110001"/>
        <c:crosses val="autoZero"/>
        <c:crossBetween val="between"/>
      </c:valAx>
      <c:spPr>
        <a:noFill/>
        <a:ln>
          <a:noFill/>
        </a:ln>
      </c:spPr>
    </c:plotArea>
    <c:legend>
      <c:legendPos val="t"/>
      <c:overlay val="0"/>
      <c:txPr>
        <a:bodyPr/>
        <a:lstStyle/>
        <a:p>
          <a:pPr>
            <a:defRPr sz="800" baseline="0">
              <a:solidFill>
                <a:srgbClr val="4A4A4A"/>
              </a:solidFill>
              <a:latin typeface="Aptos"/>
            </a:defRPr>
          </a:pPr>
          <a:endParaRPr lang="en-US"/>
        </a:p>
      </c:txPr>
    </c:legend>
    <c:plotVisOnly val="1"/>
    <c:dispBlanksAs val="gap"/>
    <c:showDLblsOverMax val="0"/>
  </c:chart>
  <c:spPr>
    <a:solidFill>
      <a:srgbClr val="FFFFFF"/>
    </a:solid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2"/>
          <c:y val="0.15"/>
          <c:w val="0.96"/>
          <c:h val="0.64"/>
        </c:manualLayout>
      </c:layout>
      <c:barChart>
        <c:barDir val="col"/>
        <c:grouping val="stacked"/>
        <c:varyColors val="0"/>
        <c:ser>
          <c:idx val="0"/>
          <c:order val="0"/>
          <c:tx>
            <c:v>Komposit</c:v>
          </c:tx>
          <c:spPr>
            <a:solidFill>
              <a:srgbClr val="0F94A7"/>
            </a:solidFill>
            <a:ln w="6350">
              <a:solidFill>
                <a:srgbClr val="FFFFFF"/>
              </a:solidFill>
            </a:ln>
          </c:spPr>
          <c:invertIfNegative val="0"/>
          <c:dLbls>
            <c:dLbl>
              <c:idx val="5"/>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0-CF7B-41B2-87F9-7E2CDAA15035}"/>
                </c:ext>
              </c:extLst>
            </c:dLbl>
            <c:dLbl>
              <c:idx val="6"/>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3-CF7B-41B2-87F9-7E2CDAA15035}"/>
                </c:ext>
              </c:extLst>
            </c:dLbl>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Diagrammdaten!$C$4:$C$10</c:f>
              <c:numCache>
                <c:formatCode>#,##0</c:formatCode>
                <c:ptCount val="7"/>
                <c:pt idx="0">
                  <c:v>#N/A</c:v>
                </c:pt>
                <c:pt idx="1">
                  <c:v>#N/A</c:v>
                </c:pt>
                <c:pt idx="2">
                  <c:v>#N/A</c:v>
                </c:pt>
                <c:pt idx="3">
                  <c:v>#N/A</c:v>
                </c:pt>
                <c:pt idx="4">
                  <c:v>#N/A</c:v>
                </c:pt>
                <c:pt idx="5">
                  <c:v>19900</c:v>
                </c:pt>
                <c:pt idx="6">
                  <c:v>19765</c:v>
                </c:pt>
              </c:numCache>
            </c:numRef>
          </c:val>
          <c:extLst>
            <c:ext xmlns:c16="http://schemas.microsoft.com/office/drawing/2014/chart" uri="{C3380CC4-5D6E-409C-BE32-E72D297353CC}">
              <c16:uniqueId val="{00000000-4AA0-46D0-8CFC-FF592D7F7F29}"/>
            </c:ext>
          </c:extLst>
        </c:ser>
        <c:ser>
          <c:idx val="1"/>
          <c:order val="1"/>
          <c:tx>
            <c:v>Leben</c:v>
          </c:tx>
          <c:spPr>
            <a:solidFill>
              <a:srgbClr val="3B4F8A"/>
            </a:solidFill>
            <a:ln w="6350">
              <a:solidFill>
                <a:srgbClr val="FFFFFF"/>
              </a:solidFill>
            </a:ln>
          </c:spPr>
          <c:invertIfNegative val="0"/>
          <c:dLbls>
            <c:dLbl>
              <c:idx val="5"/>
              <c:layout>
                <c:manualLayout>
                  <c:x val="-8.8296928374526532E-2"/>
                  <c:y val="1.0530297578355745E-8"/>
                </c:manualLayout>
              </c:layout>
              <c:numFmt formatCode="#,##0.0,;#,##0.0,;" sourceLinked="0"/>
              <c:spPr>
                <a:noFill/>
                <a:ln>
                  <a:noFill/>
                </a:ln>
                <a:effectLst/>
              </c:spPr>
              <c:txPr>
                <a:bodyPr/>
                <a:lstStyle/>
                <a:p>
                  <a:pPr>
                    <a:defRPr sz="700" b="1" baseline="0">
                      <a:solidFill>
                        <a:srgbClr val="4A4A4A"/>
                      </a:solidFill>
                      <a:latin typeface="Apto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F7B-41B2-87F9-7E2CDAA15035}"/>
                </c:ext>
              </c:extLst>
            </c:dLbl>
            <c:dLbl>
              <c:idx val="6"/>
              <c:layout>
                <c:manualLayout>
                  <c:x val="6.089529207813741E-2"/>
                  <c:y val="4.1899056079257018E-3"/>
                </c:manualLayout>
              </c:layout>
              <c:numFmt formatCode="#,##0.0,;#,##0.0,;" sourceLinked="0"/>
              <c:spPr>
                <a:noFill/>
                <a:ln>
                  <a:noFill/>
                </a:ln>
                <a:effectLst/>
              </c:spPr>
              <c:txPr>
                <a:bodyPr/>
                <a:lstStyle/>
                <a:p>
                  <a:pPr>
                    <a:defRPr sz="800" b="1" baseline="0">
                      <a:solidFill>
                        <a:srgbClr val="4A4A4A"/>
                      </a:solidFill>
                      <a:latin typeface="Apto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F7B-41B2-87F9-7E2CDAA15035}"/>
                </c:ext>
              </c:extLst>
            </c:dLbl>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Diagrammdaten!$A$4:$A$10</c:f>
              <c:strCache>
                <c:ptCount val="7"/>
                <c:pt idx="5">
                  <c:v>22.09.</c:v>
                </c:pt>
                <c:pt idx="6">
                  <c:v>23.09.</c:v>
                </c:pt>
              </c:strCache>
            </c:strRef>
          </c:cat>
          <c:val>
            <c:numRef>
              <c:f>Diagrammdaten!$D$4:$D$10</c:f>
              <c:numCache>
                <c:formatCode>#,##0</c:formatCode>
                <c:ptCount val="7"/>
                <c:pt idx="0">
                  <c:v>#N/A</c:v>
                </c:pt>
                <c:pt idx="1">
                  <c:v>#N/A</c:v>
                </c:pt>
                <c:pt idx="2">
                  <c:v>#N/A</c:v>
                </c:pt>
                <c:pt idx="3">
                  <c:v>#N/A</c:v>
                </c:pt>
                <c:pt idx="4">
                  <c:v>#N/A</c:v>
                </c:pt>
                <c:pt idx="5">
                  <c:v>2621</c:v>
                </c:pt>
                <c:pt idx="6">
                  <c:v>2389</c:v>
                </c:pt>
              </c:numCache>
            </c:numRef>
          </c:val>
          <c:extLst>
            <c:ext xmlns:c16="http://schemas.microsoft.com/office/drawing/2014/chart" uri="{C3380CC4-5D6E-409C-BE32-E72D297353CC}">
              <c16:uniqueId val="{00000001-4AA0-46D0-8CFC-FF592D7F7F29}"/>
            </c:ext>
          </c:extLst>
        </c:ser>
        <c:ser>
          <c:idx val="2"/>
          <c:order val="2"/>
          <c:tx>
            <c:v>KV</c:v>
          </c:tx>
          <c:spPr>
            <a:solidFill>
              <a:srgbClr val="BF1528"/>
            </a:solidFill>
            <a:ln w="6350">
              <a:solidFill>
                <a:srgbClr val="FFFFFF"/>
              </a:solidFill>
            </a:ln>
          </c:spPr>
          <c:invertIfNegative val="0"/>
          <c:dLbls>
            <c:dLbl>
              <c:idx val="5"/>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2-CF7B-41B2-87F9-7E2CDAA15035}"/>
                </c:ext>
              </c:extLst>
            </c:dLbl>
            <c:dLbl>
              <c:idx val="6"/>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5-CF7B-41B2-87F9-7E2CDAA15035}"/>
                </c:ext>
              </c:extLst>
            </c:dLbl>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Diagrammdaten!$E$4:$E$10</c:f>
              <c:numCache>
                <c:formatCode>#,##0</c:formatCode>
                <c:ptCount val="7"/>
                <c:pt idx="0">
                  <c:v>#N/A</c:v>
                </c:pt>
                <c:pt idx="1">
                  <c:v>#N/A</c:v>
                </c:pt>
                <c:pt idx="2">
                  <c:v>#N/A</c:v>
                </c:pt>
                <c:pt idx="3">
                  <c:v>#N/A</c:v>
                </c:pt>
                <c:pt idx="4">
                  <c:v>#N/A</c:v>
                </c:pt>
                <c:pt idx="5">
                  <c:v>4905</c:v>
                </c:pt>
                <c:pt idx="6">
                  <c:v>4951</c:v>
                </c:pt>
              </c:numCache>
            </c:numRef>
          </c:val>
          <c:extLst>
            <c:ext xmlns:c16="http://schemas.microsoft.com/office/drawing/2014/chart" uri="{C3380CC4-5D6E-409C-BE32-E72D297353CC}">
              <c16:uniqueId val="{00000002-4AA0-46D0-8CFC-FF592D7F7F29}"/>
            </c:ext>
          </c:extLst>
        </c:ser>
        <c:dLbls>
          <c:showLegendKey val="0"/>
          <c:showVal val="0"/>
          <c:showCatName val="0"/>
          <c:showSerName val="0"/>
          <c:showPercent val="0"/>
          <c:showBubbleSize val="0"/>
        </c:dLbls>
        <c:gapWidth val="60"/>
        <c:overlap val="100"/>
        <c:axId val="50120001"/>
        <c:axId val="50120002"/>
      </c:barChart>
      <c:lineChart>
        <c:grouping val="standard"/>
        <c:varyColors val="0"/>
        <c:ser>
          <c:idx val="3"/>
          <c:order val="3"/>
          <c:tx>
            <c:v>Gesamt</c:v>
          </c:tx>
          <c:spPr>
            <a:ln>
              <a:noFill/>
            </a:ln>
          </c:spPr>
          <c:marker>
            <c:symbol val="none"/>
          </c:marker>
          <c:dLbls>
            <c:numFmt formatCode="#,##0.0,;#,##0.0,;" sourceLinked="0"/>
            <c:spPr>
              <a:noFill/>
              <a:ln>
                <a:noFill/>
              </a:ln>
              <a:effectLst/>
            </c:spPr>
            <c:txPr>
              <a:bodyPr/>
              <a:lstStyle/>
              <a:p>
                <a:pPr>
                  <a:defRPr sz="700" b="1" baseline="0">
                    <a:solidFill>
                      <a:srgbClr val="4A4A4A"/>
                    </a:solidFill>
                    <a:latin typeface="Apto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Diagrammdaten!$F$4:$F$10</c:f>
              <c:numCache>
                <c:formatCode>#,##0</c:formatCode>
                <c:ptCount val="7"/>
                <c:pt idx="0">
                  <c:v>#N/A</c:v>
                </c:pt>
                <c:pt idx="1">
                  <c:v>#N/A</c:v>
                </c:pt>
                <c:pt idx="2">
                  <c:v>#N/A</c:v>
                </c:pt>
                <c:pt idx="3">
                  <c:v>#N/A</c:v>
                </c:pt>
                <c:pt idx="4">
                  <c:v>#N/A</c:v>
                </c:pt>
                <c:pt idx="5">
                  <c:v>27426</c:v>
                </c:pt>
                <c:pt idx="6">
                  <c:v>27105</c:v>
                </c:pt>
              </c:numCache>
            </c:numRef>
          </c:val>
          <c:smooth val="0"/>
          <c:extLst>
            <c:ext xmlns:c16="http://schemas.microsoft.com/office/drawing/2014/chart" uri="{C3380CC4-5D6E-409C-BE32-E72D297353CC}">
              <c16:uniqueId val="{00000003-4AA0-46D0-8CFC-FF592D7F7F29}"/>
            </c:ext>
          </c:extLst>
        </c:ser>
        <c:dLbls>
          <c:showLegendKey val="0"/>
          <c:showVal val="0"/>
          <c:showCatName val="0"/>
          <c:showSerName val="0"/>
          <c:showPercent val="0"/>
          <c:showBubbleSize val="0"/>
        </c:dLbls>
        <c:marker val="1"/>
        <c:smooth val="0"/>
        <c:axId val="50120001"/>
        <c:axId val="50120002"/>
      </c:lineChart>
      <c:catAx>
        <c:axId val="50120001"/>
        <c:scaling>
          <c:orientation val="minMax"/>
        </c:scaling>
        <c:delete val="0"/>
        <c:axPos val="b"/>
        <c:numFmt formatCode="General" sourceLinked="1"/>
        <c:majorTickMark val="none"/>
        <c:minorTickMark val="none"/>
        <c:tickLblPos val="nextTo"/>
        <c:spPr>
          <a:ln w="9525">
            <a:solidFill>
              <a:srgbClr val="D0D5DA"/>
            </a:solidFill>
          </a:ln>
        </c:spPr>
        <c:txPr>
          <a:bodyPr/>
          <a:lstStyle/>
          <a:p>
            <a:pPr>
              <a:defRPr sz="700" baseline="0">
                <a:solidFill>
                  <a:srgbClr val="6B6B6B"/>
                </a:solidFill>
                <a:latin typeface="Aptos"/>
              </a:defRPr>
            </a:pPr>
            <a:endParaRPr lang="en-US"/>
          </a:p>
        </c:txPr>
        <c:crossAx val="50120002"/>
        <c:crosses val="autoZero"/>
        <c:auto val="1"/>
        <c:lblAlgn val="ctr"/>
        <c:lblOffset val="100"/>
        <c:noMultiLvlLbl val="0"/>
      </c:catAx>
      <c:valAx>
        <c:axId val="50120002"/>
        <c:scaling>
          <c:orientation val="minMax"/>
        </c:scaling>
        <c:delete val="1"/>
        <c:axPos val="l"/>
        <c:numFmt formatCode="#,##0" sourceLinked="1"/>
        <c:majorTickMark val="out"/>
        <c:minorTickMark val="none"/>
        <c:tickLblPos val="nextTo"/>
        <c:crossAx val="50120001"/>
        <c:crosses val="autoZero"/>
        <c:crossBetween val="between"/>
      </c:valAx>
      <c:spPr>
        <a:noFill/>
        <a:ln>
          <a:noFill/>
        </a:ln>
      </c:spPr>
    </c:plotArea>
    <c:legend>
      <c:legendPos val="t"/>
      <c:overlay val="0"/>
      <c:txPr>
        <a:bodyPr/>
        <a:lstStyle/>
        <a:p>
          <a:pPr>
            <a:defRPr sz="700" baseline="0">
              <a:solidFill>
                <a:srgbClr val="4A4A4A"/>
              </a:solidFill>
              <a:latin typeface="Aptos"/>
            </a:defRPr>
          </a:pPr>
          <a:endParaRPr lang="en-US"/>
        </a:p>
      </c:txPr>
    </c:legend>
    <c:plotVisOnly val="1"/>
    <c:dispBlanksAs val="gap"/>
    <c:showDLblsOverMax val="0"/>
  </c:chart>
  <c:spPr>
    <a:solidFill>
      <a:srgbClr val="F3F4F6"/>
    </a:solid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2"/>
          <c:y val="0.15"/>
          <c:w val="0.96"/>
          <c:h val="0.64"/>
        </c:manualLayout>
      </c:layout>
      <c:barChart>
        <c:barDir val="col"/>
        <c:grouping val="stacked"/>
        <c:varyColors val="0"/>
        <c:ser>
          <c:idx val="0"/>
          <c:order val="0"/>
          <c:tx>
            <c:v>Komposit</c:v>
          </c:tx>
          <c:spPr>
            <a:solidFill>
              <a:srgbClr val="0F94A7"/>
            </a:solidFill>
            <a:ln w="6350">
              <a:solidFill>
                <a:srgbClr val="FFFFFF"/>
              </a:solidFill>
            </a:ln>
          </c:spPr>
          <c:invertIfNegative val="0"/>
          <c:dLbls>
            <c:dLbl>
              <c:idx val="5"/>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0-588F-4E7F-868F-31F9839504C4}"/>
                </c:ext>
              </c:extLst>
            </c:dLbl>
            <c:dLbl>
              <c:idx val="6"/>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3-588F-4E7F-868F-31F9839504C4}"/>
                </c:ext>
              </c:extLst>
            </c:dLbl>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Diagrammdaten!$G$4:$G$10</c:f>
              <c:numCache>
                <c:formatCode>#,##0</c:formatCode>
                <c:ptCount val="7"/>
                <c:pt idx="0">
                  <c:v>#N/A</c:v>
                </c:pt>
                <c:pt idx="1">
                  <c:v>#N/A</c:v>
                </c:pt>
                <c:pt idx="2">
                  <c:v>#N/A</c:v>
                </c:pt>
                <c:pt idx="3">
                  <c:v>#N/A</c:v>
                </c:pt>
                <c:pt idx="4">
                  <c:v>#N/A</c:v>
                </c:pt>
                <c:pt idx="5">
                  <c:v>8918</c:v>
                </c:pt>
                <c:pt idx="6">
                  <c:v>8882</c:v>
                </c:pt>
              </c:numCache>
            </c:numRef>
          </c:val>
          <c:extLst>
            <c:ext xmlns:c16="http://schemas.microsoft.com/office/drawing/2014/chart" uri="{C3380CC4-5D6E-409C-BE32-E72D297353CC}">
              <c16:uniqueId val="{00000000-F2C4-47DD-888C-38B213781E60}"/>
            </c:ext>
          </c:extLst>
        </c:ser>
        <c:ser>
          <c:idx val="1"/>
          <c:order val="1"/>
          <c:tx>
            <c:v>Leben</c:v>
          </c:tx>
          <c:spPr>
            <a:solidFill>
              <a:srgbClr val="3B4F8A"/>
            </a:solidFill>
            <a:ln w="6350">
              <a:solidFill>
                <a:srgbClr val="FFFFFF"/>
              </a:solidFill>
            </a:ln>
          </c:spPr>
          <c:invertIfNegative val="0"/>
          <c:dLbls>
            <c:dLbl>
              <c:idx val="5"/>
              <c:layout>
                <c:manualLayout>
                  <c:x val="-8.8304072680088413E-2"/>
                  <c:y val="-5.8923451966661453E-9"/>
                </c:manualLayout>
              </c:layout>
              <c:numFmt formatCode="#,##0.0,;#,##0.0,;" sourceLinked="0"/>
              <c:spPr>
                <a:noFill/>
                <a:ln>
                  <a:noFill/>
                </a:ln>
                <a:effectLst/>
              </c:spPr>
              <c:txPr>
                <a:bodyPr/>
                <a:lstStyle/>
                <a:p>
                  <a:pPr>
                    <a:defRPr sz="700" b="1" baseline="0">
                      <a:solidFill>
                        <a:srgbClr val="4A4A4A"/>
                      </a:solidFill>
                      <a:latin typeface="Apto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88F-4E7F-868F-31F9839504C4}"/>
                </c:ext>
              </c:extLst>
            </c:dLbl>
            <c:dLbl>
              <c:idx val="6"/>
              <c:layout>
                <c:manualLayout>
                  <c:x val="6.0891420423959376E-2"/>
                  <c:y val="4.1899059875445798E-3"/>
                </c:manualLayout>
              </c:layout>
              <c:numFmt formatCode="#,##0.0,;#,##0.0,;" sourceLinked="0"/>
              <c:spPr>
                <a:noFill/>
                <a:ln>
                  <a:noFill/>
                </a:ln>
                <a:effectLst/>
              </c:spPr>
              <c:txPr>
                <a:bodyPr/>
                <a:lstStyle/>
                <a:p>
                  <a:pPr>
                    <a:defRPr sz="800" b="1" baseline="0">
                      <a:solidFill>
                        <a:srgbClr val="4A4A4A"/>
                      </a:solidFill>
                      <a:latin typeface="Apto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88F-4E7F-868F-31F9839504C4}"/>
                </c:ext>
              </c:extLst>
            </c:dLbl>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Diagrammdaten!$A$4:$A$10</c:f>
              <c:strCache>
                <c:ptCount val="7"/>
                <c:pt idx="5">
                  <c:v>22.09.</c:v>
                </c:pt>
                <c:pt idx="6">
                  <c:v>23.09.</c:v>
                </c:pt>
              </c:strCache>
            </c:strRef>
          </c:cat>
          <c:val>
            <c:numRef>
              <c:f>Diagrammdaten!$H$4:$H$10</c:f>
              <c:numCache>
                <c:formatCode>#,##0</c:formatCode>
                <c:ptCount val="7"/>
                <c:pt idx="0">
                  <c:v>#N/A</c:v>
                </c:pt>
                <c:pt idx="1">
                  <c:v>#N/A</c:v>
                </c:pt>
                <c:pt idx="2">
                  <c:v>#N/A</c:v>
                </c:pt>
                <c:pt idx="3">
                  <c:v>#N/A</c:v>
                </c:pt>
                <c:pt idx="4">
                  <c:v>#N/A</c:v>
                </c:pt>
                <c:pt idx="5">
                  <c:v>1583</c:v>
                </c:pt>
                <c:pt idx="6">
                  <c:v>1565</c:v>
                </c:pt>
              </c:numCache>
            </c:numRef>
          </c:val>
          <c:extLst>
            <c:ext xmlns:c16="http://schemas.microsoft.com/office/drawing/2014/chart" uri="{C3380CC4-5D6E-409C-BE32-E72D297353CC}">
              <c16:uniqueId val="{00000001-F2C4-47DD-888C-38B213781E60}"/>
            </c:ext>
          </c:extLst>
        </c:ser>
        <c:ser>
          <c:idx val="2"/>
          <c:order val="2"/>
          <c:tx>
            <c:v>KV</c:v>
          </c:tx>
          <c:spPr>
            <a:solidFill>
              <a:srgbClr val="BF1528"/>
            </a:solidFill>
            <a:ln w="6350">
              <a:solidFill>
                <a:srgbClr val="FFFFFF"/>
              </a:solidFill>
            </a:ln>
          </c:spPr>
          <c:invertIfNegative val="0"/>
          <c:dLbls>
            <c:dLbl>
              <c:idx val="5"/>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2-588F-4E7F-868F-31F9839504C4}"/>
                </c:ext>
              </c:extLst>
            </c:dLbl>
            <c:dLbl>
              <c:idx val="6"/>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5-588F-4E7F-868F-31F9839504C4}"/>
                </c:ext>
              </c:extLst>
            </c:dLbl>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Diagrammdaten!$I$4:$I$10</c:f>
              <c:numCache>
                <c:formatCode>#,##0</c:formatCode>
                <c:ptCount val="7"/>
                <c:pt idx="0">
                  <c:v>#N/A</c:v>
                </c:pt>
                <c:pt idx="1">
                  <c:v>#N/A</c:v>
                </c:pt>
                <c:pt idx="2">
                  <c:v>#N/A</c:v>
                </c:pt>
                <c:pt idx="3">
                  <c:v>#N/A</c:v>
                </c:pt>
                <c:pt idx="4">
                  <c:v>#N/A</c:v>
                </c:pt>
                <c:pt idx="5">
                  <c:v>2138</c:v>
                </c:pt>
                <c:pt idx="6">
                  <c:v>2163</c:v>
                </c:pt>
              </c:numCache>
            </c:numRef>
          </c:val>
          <c:extLst>
            <c:ext xmlns:c16="http://schemas.microsoft.com/office/drawing/2014/chart" uri="{C3380CC4-5D6E-409C-BE32-E72D297353CC}">
              <c16:uniqueId val="{00000002-F2C4-47DD-888C-38B213781E60}"/>
            </c:ext>
          </c:extLst>
        </c:ser>
        <c:dLbls>
          <c:showLegendKey val="0"/>
          <c:showVal val="0"/>
          <c:showCatName val="0"/>
          <c:showSerName val="0"/>
          <c:showPercent val="0"/>
          <c:showBubbleSize val="0"/>
        </c:dLbls>
        <c:gapWidth val="60"/>
        <c:overlap val="100"/>
        <c:axId val="50130001"/>
        <c:axId val="50130002"/>
      </c:barChart>
      <c:lineChart>
        <c:grouping val="standard"/>
        <c:varyColors val="0"/>
        <c:ser>
          <c:idx val="3"/>
          <c:order val="3"/>
          <c:tx>
            <c:v>Gesamt</c:v>
          </c:tx>
          <c:spPr>
            <a:ln>
              <a:noFill/>
            </a:ln>
          </c:spPr>
          <c:marker>
            <c:symbol val="none"/>
          </c:marker>
          <c:dLbls>
            <c:numFmt formatCode="#,##0.0,;#,##0.0,;" sourceLinked="0"/>
            <c:spPr>
              <a:noFill/>
              <a:ln>
                <a:noFill/>
              </a:ln>
              <a:effectLst/>
            </c:spPr>
            <c:txPr>
              <a:bodyPr/>
              <a:lstStyle/>
              <a:p>
                <a:pPr>
                  <a:defRPr sz="700" b="1" baseline="0">
                    <a:solidFill>
                      <a:srgbClr val="4A4A4A"/>
                    </a:solidFill>
                    <a:latin typeface="Apto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Diagrammdaten!$J$4:$J$10</c:f>
              <c:numCache>
                <c:formatCode>#,##0</c:formatCode>
                <c:ptCount val="7"/>
                <c:pt idx="0">
                  <c:v>#N/A</c:v>
                </c:pt>
                <c:pt idx="1">
                  <c:v>#N/A</c:v>
                </c:pt>
                <c:pt idx="2">
                  <c:v>#N/A</c:v>
                </c:pt>
                <c:pt idx="3">
                  <c:v>#N/A</c:v>
                </c:pt>
                <c:pt idx="4">
                  <c:v>#N/A</c:v>
                </c:pt>
                <c:pt idx="5">
                  <c:v>12639</c:v>
                </c:pt>
                <c:pt idx="6">
                  <c:v>12610</c:v>
                </c:pt>
              </c:numCache>
            </c:numRef>
          </c:val>
          <c:smooth val="0"/>
          <c:extLst>
            <c:ext xmlns:c16="http://schemas.microsoft.com/office/drawing/2014/chart" uri="{C3380CC4-5D6E-409C-BE32-E72D297353CC}">
              <c16:uniqueId val="{00000003-F2C4-47DD-888C-38B213781E60}"/>
            </c:ext>
          </c:extLst>
        </c:ser>
        <c:dLbls>
          <c:showLegendKey val="0"/>
          <c:showVal val="0"/>
          <c:showCatName val="0"/>
          <c:showSerName val="0"/>
          <c:showPercent val="0"/>
          <c:showBubbleSize val="0"/>
        </c:dLbls>
        <c:marker val="1"/>
        <c:smooth val="0"/>
        <c:axId val="50130001"/>
        <c:axId val="50130002"/>
      </c:lineChart>
      <c:catAx>
        <c:axId val="50130001"/>
        <c:scaling>
          <c:orientation val="minMax"/>
        </c:scaling>
        <c:delete val="0"/>
        <c:axPos val="b"/>
        <c:numFmt formatCode="General" sourceLinked="1"/>
        <c:majorTickMark val="none"/>
        <c:minorTickMark val="none"/>
        <c:tickLblPos val="nextTo"/>
        <c:spPr>
          <a:ln w="9525">
            <a:solidFill>
              <a:srgbClr val="D0D5DA"/>
            </a:solidFill>
          </a:ln>
        </c:spPr>
        <c:txPr>
          <a:bodyPr/>
          <a:lstStyle/>
          <a:p>
            <a:pPr>
              <a:defRPr sz="700" baseline="0">
                <a:solidFill>
                  <a:srgbClr val="6B6B6B"/>
                </a:solidFill>
                <a:latin typeface="Aptos"/>
              </a:defRPr>
            </a:pPr>
            <a:endParaRPr lang="en-US"/>
          </a:p>
        </c:txPr>
        <c:crossAx val="50130002"/>
        <c:crosses val="autoZero"/>
        <c:auto val="1"/>
        <c:lblAlgn val="ctr"/>
        <c:lblOffset val="100"/>
        <c:noMultiLvlLbl val="0"/>
      </c:catAx>
      <c:valAx>
        <c:axId val="50130002"/>
        <c:scaling>
          <c:orientation val="minMax"/>
        </c:scaling>
        <c:delete val="1"/>
        <c:axPos val="l"/>
        <c:numFmt formatCode="#,##0" sourceLinked="1"/>
        <c:majorTickMark val="out"/>
        <c:minorTickMark val="none"/>
        <c:tickLblPos val="nextTo"/>
        <c:crossAx val="50130001"/>
        <c:crosses val="autoZero"/>
        <c:crossBetween val="between"/>
      </c:valAx>
      <c:spPr>
        <a:noFill/>
        <a:ln>
          <a:noFill/>
        </a:ln>
      </c:spPr>
    </c:plotArea>
    <c:legend>
      <c:legendPos val="t"/>
      <c:overlay val="0"/>
      <c:txPr>
        <a:bodyPr/>
        <a:lstStyle/>
        <a:p>
          <a:pPr>
            <a:defRPr sz="700" baseline="0">
              <a:solidFill>
                <a:srgbClr val="4A4A4A"/>
              </a:solidFill>
              <a:latin typeface="Aptos"/>
            </a:defRPr>
          </a:pPr>
          <a:endParaRPr lang="en-US"/>
        </a:p>
      </c:txPr>
    </c:legend>
    <c:plotVisOnly val="1"/>
    <c:dispBlanksAs val="gap"/>
    <c:showDLblsOverMax val="0"/>
  </c:chart>
  <c:spPr>
    <a:solidFill>
      <a:srgbClr val="F3F4F6"/>
    </a:solid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2"/>
          <c:y val="0.15"/>
          <c:w val="0.96"/>
          <c:h val="0.64"/>
        </c:manualLayout>
      </c:layout>
      <c:barChart>
        <c:barDir val="col"/>
        <c:grouping val="stacked"/>
        <c:varyColors val="0"/>
        <c:ser>
          <c:idx val="0"/>
          <c:order val="0"/>
          <c:tx>
            <c:v>MAK Gesundheit (KV)</c:v>
          </c:tx>
          <c:spPr>
            <a:solidFill>
              <a:srgbClr val="BF1528"/>
            </a:solidFill>
            <a:ln w="6350">
              <a:solidFill>
                <a:srgbClr val="FFFFFF"/>
              </a:solidFill>
            </a:ln>
          </c:spPr>
          <c:invertIfNegative val="0"/>
          <c:dLbls>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KW!$C$9:$C$15</c:f>
              <c:strCache>
                <c:ptCount val="7"/>
                <c:pt idx="0">
                  <c:v>KW 33/26</c:v>
                </c:pt>
                <c:pt idx="1">
                  <c:v>KW 34/26</c:v>
                </c:pt>
                <c:pt idx="2">
                  <c:v>KW 35/26</c:v>
                </c:pt>
                <c:pt idx="3">
                  <c:v>KW 36/26</c:v>
                </c:pt>
                <c:pt idx="4">
                  <c:v>KW 37/26</c:v>
                </c:pt>
                <c:pt idx="5">
                  <c:v>KW 38/26</c:v>
                </c:pt>
                <c:pt idx="6">
                  <c:v>KW 39/26</c:v>
                </c:pt>
              </c:strCache>
            </c:strRef>
          </c:cat>
          <c:val>
            <c:numRef>
              <c:f>KW!$L$9:$L$15</c:f>
              <c:numCache>
                <c:formatCode>#.##00</c:formatCode>
                <c:ptCount val="7"/>
                <c:pt idx="0">
                  <c:v>5.3</c:v>
                </c:pt>
                <c:pt idx="1">
                  <c:v>5.8</c:v>
                </c:pt>
                <c:pt idx="2">
                  <c:v>6.3999999999999995</c:v>
                </c:pt>
                <c:pt idx="3">
                  <c:v>5.8999999999999995</c:v>
                </c:pt>
                <c:pt idx="4">
                  <c:v>5.5</c:v>
                </c:pt>
                <c:pt idx="5">
                  <c:v>6.3</c:v>
                </c:pt>
                <c:pt idx="6">
                  <c:v>5.5</c:v>
                </c:pt>
              </c:numCache>
            </c:numRef>
          </c:val>
          <c:extLst>
            <c:ext xmlns:c16="http://schemas.microsoft.com/office/drawing/2014/chart" uri="{C3380CC4-5D6E-409C-BE32-E72D297353CC}">
              <c16:uniqueId val="{00000000-CF4D-4CDB-A79C-D97B5D3D3CAA}"/>
            </c:ext>
          </c:extLst>
        </c:ser>
        <c:ser>
          <c:idx val="1"/>
          <c:order val="1"/>
          <c:tx>
            <c:v>MAK Komposit/Leben</c:v>
          </c:tx>
          <c:spPr>
            <a:solidFill>
              <a:srgbClr val="0F94A7"/>
            </a:solidFill>
            <a:ln w="6350">
              <a:solidFill>
                <a:srgbClr val="FFFFFF"/>
              </a:solidFill>
            </a:ln>
          </c:spPr>
          <c:invertIfNegative val="0"/>
          <c:dLbls>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KW!$C$9:$C$15</c:f>
              <c:strCache>
                <c:ptCount val="7"/>
                <c:pt idx="0">
                  <c:v>KW 33/26</c:v>
                </c:pt>
                <c:pt idx="1">
                  <c:v>KW 34/26</c:v>
                </c:pt>
                <c:pt idx="2">
                  <c:v>KW 35/26</c:v>
                </c:pt>
                <c:pt idx="3">
                  <c:v>KW 36/26</c:v>
                </c:pt>
                <c:pt idx="4">
                  <c:v>KW 37/26</c:v>
                </c:pt>
                <c:pt idx="5">
                  <c:v>KW 38/26</c:v>
                </c:pt>
                <c:pt idx="6">
                  <c:v>KW 39/26</c:v>
                </c:pt>
              </c:strCache>
            </c:strRef>
          </c:cat>
          <c:val>
            <c:numRef>
              <c:f>KW!$M$9:$M$15</c:f>
              <c:numCache>
                <c:formatCode>#.##00</c:formatCode>
                <c:ptCount val="7"/>
                <c:pt idx="0">
                  <c:v>7.8000000000000007</c:v>
                </c:pt>
                <c:pt idx="1">
                  <c:v>7.2</c:v>
                </c:pt>
                <c:pt idx="2">
                  <c:v>7.2</c:v>
                </c:pt>
                <c:pt idx="3">
                  <c:v>8.5000000000000018</c:v>
                </c:pt>
                <c:pt idx="4">
                  <c:v>7.8</c:v>
                </c:pt>
                <c:pt idx="5">
                  <c:v>7.7</c:v>
                </c:pt>
                <c:pt idx="6">
                  <c:v>7.5</c:v>
                </c:pt>
              </c:numCache>
            </c:numRef>
          </c:val>
          <c:extLst>
            <c:ext xmlns:c16="http://schemas.microsoft.com/office/drawing/2014/chart" uri="{C3380CC4-5D6E-409C-BE32-E72D297353CC}">
              <c16:uniqueId val="{00000001-CF4D-4CDB-A79C-D97B5D3D3CAA}"/>
            </c:ext>
          </c:extLst>
        </c:ser>
        <c:dLbls>
          <c:showLegendKey val="0"/>
          <c:showVal val="0"/>
          <c:showCatName val="0"/>
          <c:showSerName val="0"/>
          <c:showPercent val="0"/>
          <c:showBubbleSize val="0"/>
        </c:dLbls>
        <c:gapWidth val="70"/>
        <c:overlap val="100"/>
        <c:axId val="50140001"/>
        <c:axId val="50140002"/>
      </c:barChart>
      <c:lineChart>
        <c:grouping val="standard"/>
        <c:varyColors val="0"/>
        <c:ser>
          <c:idx val="2"/>
          <c:order val="2"/>
          <c:tx>
            <c:v>MAK gesamt</c:v>
          </c:tx>
          <c:spPr>
            <a:ln>
              <a:noFill/>
            </a:ln>
          </c:spPr>
          <c:marker>
            <c:symbol val="none"/>
          </c:marker>
          <c:dLbls>
            <c:numFmt formatCode="0.0;0.0;" sourceLinked="0"/>
            <c:spPr>
              <a:noFill/>
              <a:ln>
                <a:noFill/>
              </a:ln>
              <a:effectLst/>
            </c:spPr>
            <c:txPr>
              <a:bodyPr/>
              <a:lstStyle/>
              <a:p>
                <a:pPr>
                  <a:defRPr sz="700" b="1" baseline="0">
                    <a:solidFill>
                      <a:srgbClr val="4A4A4A"/>
                    </a:solidFill>
                    <a:latin typeface="Apto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KW!$C$9:$C$15</c:f>
              <c:strCache>
                <c:ptCount val="7"/>
                <c:pt idx="0">
                  <c:v>KW 33/26</c:v>
                </c:pt>
                <c:pt idx="1">
                  <c:v>KW 34/26</c:v>
                </c:pt>
                <c:pt idx="2">
                  <c:v>KW 35/26</c:v>
                </c:pt>
                <c:pt idx="3">
                  <c:v>KW 36/26</c:v>
                </c:pt>
                <c:pt idx="4">
                  <c:v>KW 37/26</c:v>
                </c:pt>
                <c:pt idx="5">
                  <c:v>KW 38/26</c:v>
                </c:pt>
                <c:pt idx="6">
                  <c:v>KW 39/26</c:v>
                </c:pt>
              </c:strCache>
            </c:strRef>
          </c:cat>
          <c:val>
            <c:numRef>
              <c:f>KW!$N$9:$N$15</c:f>
              <c:numCache>
                <c:formatCode>#.##00</c:formatCode>
                <c:ptCount val="7"/>
                <c:pt idx="0">
                  <c:v>13.100000000000001</c:v>
                </c:pt>
                <c:pt idx="1">
                  <c:v>13</c:v>
                </c:pt>
                <c:pt idx="2">
                  <c:v>13.6</c:v>
                </c:pt>
                <c:pt idx="3">
                  <c:v>14.400000000000002</c:v>
                </c:pt>
                <c:pt idx="4">
                  <c:v>13.3</c:v>
                </c:pt>
                <c:pt idx="5">
                  <c:v>14</c:v>
                </c:pt>
                <c:pt idx="6">
                  <c:v>13</c:v>
                </c:pt>
              </c:numCache>
            </c:numRef>
          </c:val>
          <c:smooth val="0"/>
          <c:extLst>
            <c:ext xmlns:c16="http://schemas.microsoft.com/office/drawing/2014/chart" uri="{C3380CC4-5D6E-409C-BE32-E72D297353CC}">
              <c16:uniqueId val="{00000002-CF4D-4CDB-A79C-D97B5D3D3CAA}"/>
            </c:ext>
          </c:extLst>
        </c:ser>
        <c:dLbls>
          <c:showLegendKey val="0"/>
          <c:showVal val="0"/>
          <c:showCatName val="0"/>
          <c:showSerName val="0"/>
          <c:showPercent val="0"/>
          <c:showBubbleSize val="0"/>
        </c:dLbls>
        <c:marker val="1"/>
        <c:smooth val="0"/>
        <c:axId val="50140001"/>
        <c:axId val="50140002"/>
      </c:lineChart>
      <c:catAx>
        <c:axId val="50140001"/>
        <c:scaling>
          <c:orientation val="minMax"/>
        </c:scaling>
        <c:delete val="0"/>
        <c:axPos val="b"/>
        <c:numFmt formatCode="General" sourceLinked="1"/>
        <c:majorTickMark val="none"/>
        <c:minorTickMark val="none"/>
        <c:tickLblPos val="nextTo"/>
        <c:spPr>
          <a:ln w="9525">
            <a:solidFill>
              <a:srgbClr val="D0D5DA"/>
            </a:solidFill>
          </a:ln>
        </c:spPr>
        <c:txPr>
          <a:bodyPr/>
          <a:lstStyle/>
          <a:p>
            <a:pPr>
              <a:defRPr sz="700" baseline="0">
                <a:solidFill>
                  <a:srgbClr val="6B6B6B"/>
                </a:solidFill>
                <a:latin typeface="Aptos"/>
              </a:defRPr>
            </a:pPr>
            <a:endParaRPr lang="en-US"/>
          </a:p>
        </c:txPr>
        <c:crossAx val="50140002"/>
        <c:crosses val="autoZero"/>
        <c:auto val="1"/>
        <c:lblAlgn val="ctr"/>
        <c:lblOffset val="100"/>
        <c:noMultiLvlLbl val="0"/>
      </c:catAx>
      <c:valAx>
        <c:axId val="50140002"/>
        <c:scaling>
          <c:orientation val="minMax"/>
        </c:scaling>
        <c:delete val="1"/>
        <c:axPos val="l"/>
        <c:numFmt formatCode="#.##00" sourceLinked="1"/>
        <c:majorTickMark val="out"/>
        <c:minorTickMark val="none"/>
        <c:tickLblPos val="nextTo"/>
        <c:crossAx val="50140001"/>
        <c:crosses val="autoZero"/>
        <c:crossBetween val="between"/>
      </c:valAx>
      <c:spPr>
        <a:noFill/>
        <a:ln>
          <a:noFill/>
        </a:ln>
      </c:spPr>
    </c:plotArea>
    <c:legend>
      <c:legendPos val="t"/>
      <c:overlay val="0"/>
      <c:txPr>
        <a:bodyPr/>
        <a:lstStyle/>
        <a:p>
          <a:pPr>
            <a:defRPr sz="700" baseline="0">
              <a:solidFill>
                <a:srgbClr val="4A4A4A"/>
              </a:solidFill>
              <a:latin typeface="Aptos"/>
            </a:defRPr>
          </a:pPr>
          <a:endParaRPr lang="en-US"/>
        </a:p>
      </c:txPr>
    </c:legend>
    <c:plotVisOnly val="1"/>
    <c:dispBlanksAs val="gap"/>
    <c:showDLblsOverMax val="0"/>
  </c:chart>
  <c:spPr>
    <a:solidFill>
      <a:srgbClr val="F3F4F6"/>
    </a:solid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2"/>
          <c:y val="0.15"/>
          <c:w val="0.96"/>
          <c:h val="0.57999999999999996"/>
        </c:manualLayout>
      </c:layout>
      <c:barChart>
        <c:barDir val="col"/>
        <c:grouping val="clustered"/>
        <c:varyColors val="0"/>
        <c:ser>
          <c:idx val="0"/>
          <c:order val="0"/>
          <c:tx>
            <c:v>Eingänge</c:v>
          </c:tx>
          <c:spPr>
            <a:solidFill>
              <a:srgbClr val="4A4A4A"/>
            </a:solidFill>
            <a:ln>
              <a:noFill/>
            </a:ln>
          </c:spPr>
          <c:invertIfNegative val="0"/>
          <c:dLbls>
            <c:numFmt formatCode="#,##0;#,##0;" sourceLinked="0"/>
            <c:spPr>
              <a:noFill/>
              <a:ln>
                <a:noFill/>
              </a:ln>
              <a:effectLst/>
            </c:spPr>
            <c:txPr>
              <a:bodyPr/>
              <a:lstStyle/>
              <a:p>
                <a:pPr>
                  <a:defRPr sz="700" b="1" baseline="0">
                    <a:solidFill>
                      <a:srgbClr val="4A4A4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Diagrammdaten!$K$4:$K$10</c:f>
              <c:numCache>
                <c:formatCode>#,##0</c:formatCode>
                <c:ptCount val="7"/>
                <c:pt idx="0">
                  <c:v>#N/A</c:v>
                </c:pt>
                <c:pt idx="1">
                  <c:v>#N/A</c:v>
                </c:pt>
                <c:pt idx="2">
                  <c:v>#N/A</c:v>
                </c:pt>
                <c:pt idx="3">
                  <c:v>#N/A</c:v>
                </c:pt>
                <c:pt idx="4">
                  <c:v>#N/A</c:v>
                </c:pt>
                <c:pt idx="5">
                  <c:v>0</c:v>
                </c:pt>
                <c:pt idx="6">
                  <c:v>546</c:v>
                </c:pt>
              </c:numCache>
            </c:numRef>
          </c:val>
          <c:extLst>
            <c:ext xmlns:c16="http://schemas.microsoft.com/office/drawing/2014/chart" uri="{C3380CC4-5D6E-409C-BE32-E72D297353CC}">
              <c16:uniqueId val="{00000000-083C-404A-BC80-4C08A124BBE7}"/>
            </c:ext>
          </c:extLst>
        </c:ser>
        <c:ser>
          <c:idx val="1"/>
          <c:order val="1"/>
          <c:tx>
            <c:v>Abgänge</c:v>
          </c:tx>
          <c:spPr>
            <a:solidFill>
              <a:srgbClr val="0F94A7"/>
            </a:solidFill>
            <a:ln>
              <a:noFill/>
            </a:ln>
          </c:spPr>
          <c:invertIfNegative val="0"/>
          <c:dLbls>
            <c:numFmt formatCode="#,##0;#,##0;" sourceLinked="0"/>
            <c:spPr>
              <a:noFill/>
              <a:ln>
                <a:noFill/>
              </a:ln>
              <a:effectLst/>
            </c:spPr>
            <c:txPr>
              <a:bodyPr/>
              <a:lstStyle/>
              <a:p>
                <a:pPr>
                  <a:defRPr sz="700" b="1" baseline="0">
                    <a:solidFill>
                      <a:srgbClr val="0B6F7D"/>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Diagrammdaten!$L$4:$L$10</c:f>
              <c:numCache>
                <c:formatCode>#,##0</c:formatCode>
                <c:ptCount val="7"/>
                <c:pt idx="0">
                  <c:v>#N/A</c:v>
                </c:pt>
                <c:pt idx="1">
                  <c:v>#N/A</c:v>
                </c:pt>
                <c:pt idx="2">
                  <c:v>#N/A</c:v>
                </c:pt>
                <c:pt idx="3">
                  <c:v>#N/A</c:v>
                </c:pt>
                <c:pt idx="4">
                  <c:v>#N/A</c:v>
                </c:pt>
                <c:pt idx="5">
                  <c:v>0</c:v>
                </c:pt>
                <c:pt idx="6">
                  <c:v>-805</c:v>
                </c:pt>
              </c:numCache>
            </c:numRef>
          </c:val>
          <c:extLst>
            <c:ext xmlns:c16="http://schemas.microsoft.com/office/drawing/2014/chart" uri="{C3380CC4-5D6E-409C-BE32-E72D297353CC}">
              <c16:uniqueId val="{00000001-083C-404A-BC80-4C08A124BBE7}"/>
            </c:ext>
          </c:extLst>
        </c:ser>
        <c:dLbls>
          <c:showLegendKey val="0"/>
          <c:showVal val="0"/>
          <c:showCatName val="0"/>
          <c:showSerName val="0"/>
          <c:showPercent val="0"/>
          <c:showBubbleSize val="0"/>
        </c:dLbls>
        <c:gapWidth val="80"/>
        <c:overlap val="100"/>
        <c:axId val="50150001"/>
        <c:axId val="50150002"/>
      </c:barChart>
      <c:lineChart>
        <c:grouping val="standard"/>
        <c:varyColors val="0"/>
        <c:ser>
          <c:idx val="2"/>
          <c:order val="2"/>
          <c:tx>
            <c:v>Delta</c:v>
          </c:tx>
          <c:spPr>
            <a:ln>
              <a:noFill/>
            </a:ln>
          </c:spPr>
          <c:marker>
            <c:symbol val="diamond"/>
            <c:size val="6"/>
            <c:spPr>
              <a:solidFill>
                <a:srgbClr val="BF1528"/>
              </a:solidFill>
              <a:ln>
                <a:solidFill>
                  <a:srgbClr val="FFFFFF"/>
                </a:solidFill>
              </a:ln>
            </c:spPr>
          </c:marker>
          <c:dLbls>
            <c:numFmt formatCode="\+#,##0;\-#,##0;\±0" sourceLinked="0"/>
            <c:spPr>
              <a:noFill/>
              <a:ln>
                <a:noFill/>
              </a:ln>
              <a:effectLst/>
            </c:spPr>
            <c:txPr>
              <a:bodyPr/>
              <a:lstStyle/>
              <a:p>
                <a:pPr>
                  <a:defRPr sz="700" b="1" baseline="0">
                    <a:solidFill>
                      <a:srgbClr val="BF1528"/>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Diagrammdaten!$M$4:$M$10</c:f>
              <c:numCache>
                <c:formatCode>#,##0</c:formatCode>
                <c:ptCount val="7"/>
                <c:pt idx="0">
                  <c:v>#N/A</c:v>
                </c:pt>
                <c:pt idx="1">
                  <c:v>#N/A</c:v>
                </c:pt>
                <c:pt idx="2">
                  <c:v>#N/A</c:v>
                </c:pt>
                <c:pt idx="3">
                  <c:v>#N/A</c:v>
                </c:pt>
                <c:pt idx="4">
                  <c:v>#N/A</c:v>
                </c:pt>
                <c:pt idx="5">
                  <c:v>0</c:v>
                </c:pt>
                <c:pt idx="6">
                  <c:v>-259</c:v>
                </c:pt>
              </c:numCache>
            </c:numRef>
          </c:val>
          <c:smooth val="0"/>
          <c:extLst>
            <c:ext xmlns:c16="http://schemas.microsoft.com/office/drawing/2014/chart" uri="{C3380CC4-5D6E-409C-BE32-E72D297353CC}">
              <c16:uniqueId val="{00000002-083C-404A-BC80-4C08A124BBE7}"/>
            </c:ext>
          </c:extLst>
        </c:ser>
        <c:dLbls>
          <c:showLegendKey val="0"/>
          <c:showVal val="0"/>
          <c:showCatName val="0"/>
          <c:showSerName val="0"/>
          <c:showPercent val="0"/>
          <c:showBubbleSize val="0"/>
        </c:dLbls>
        <c:marker val="1"/>
        <c:smooth val="0"/>
        <c:axId val="50150001"/>
        <c:axId val="50150002"/>
      </c:lineChart>
      <c:catAx>
        <c:axId val="50150001"/>
        <c:scaling>
          <c:orientation val="minMax"/>
        </c:scaling>
        <c:delete val="0"/>
        <c:axPos val="b"/>
        <c:numFmt formatCode="General" sourceLinked="1"/>
        <c:majorTickMark val="none"/>
        <c:minorTickMark val="none"/>
        <c:tickLblPos val="low"/>
        <c:spPr>
          <a:ln w="9525">
            <a:solidFill>
              <a:srgbClr val="D0D5DA"/>
            </a:solidFill>
          </a:ln>
        </c:spPr>
        <c:txPr>
          <a:bodyPr/>
          <a:lstStyle/>
          <a:p>
            <a:pPr>
              <a:defRPr sz="700" baseline="0">
                <a:solidFill>
                  <a:srgbClr val="6B6B6B"/>
                </a:solidFill>
                <a:latin typeface="Aptos"/>
              </a:defRPr>
            </a:pPr>
            <a:endParaRPr lang="en-US"/>
          </a:p>
        </c:txPr>
        <c:crossAx val="50150002"/>
        <c:crosses val="autoZero"/>
        <c:auto val="1"/>
        <c:lblAlgn val="ctr"/>
        <c:lblOffset val="100"/>
        <c:noMultiLvlLbl val="0"/>
      </c:catAx>
      <c:valAx>
        <c:axId val="50150002"/>
        <c:scaling>
          <c:orientation val="minMax"/>
        </c:scaling>
        <c:delete val="1"/>
        <c:axPos val="l"/>
        <c:numFmt formatCode="#,##0" sourceLinked="1"/>
        <c:majorTickMark val="out"/>
        <c:minorTickMark val="none"/>
        <c:tickLblPos val="nextTo"/>
        <c:crossAx val="50150001"/>
        <c:crosses val="autoZero"/>
        <c:crossBetween val="between"/>
      </c:valAx>
      <c:spPr>
        <a:noFill/>
        <a:ln>
          <a:noFill/>
        </a:ln>
      </c:spPr>
    </c:plotArea>
    <c:legend>
      <c:legendPos val="t"/>
      <c:overlay val="0"/>
      <c:txPr>
        <a:bodyPr/>
        <a:lstStyle/>
        <a:p>
          <a:pPr>
            <a:defRPr sz="700" baseline="0">
              <a:solidFill>
                <a:srgbClr val="4A4A4A"/>
              </a:solidFill>
              <a:latin typeface="Aptos"/>
            </a:defRPr>
          </a:pPr>
          <a:endParaRPr lang="en-US"/>
        </a:p>
      </c:txPr>
    </c:legend>
    <c:plotVisOnly val="1"/>
    <c:dispBlanksAs val="gap"/>
    <c:showDLblsOverMax val="0"/>
  </c:chart>
  <c:spPr>
    <a:solidFill>
      <a:srgbClr val="F3F4F6"/>
    </a:solid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2"/>
          <c:y val="0.15"/>
          <c:w val="0.96"/>
          <c:h val="0.57999999999999996"/>
        </c:manualLayout>
      </c:layout>
      <c:barChart>
        <c:barDir val="col"/>
        <c:grouping val="clustered"/>
        <c:varyColors val="0"/>
        <c:ser>
          <c:idx val="0"/>
          <c:order val="0"/>
          <c:tx>
            <c:v>Eingänge</c:v>
          </c:tx>
          <c:spPr>
            <a:solidFill>
              <a:srgbClr val="4A4A4A"/>
            </a:solidFill>
            <a:ln>
              <a:noFill/>
            </a:ln>
          </c:spPr>
          <c:invertIfNegative val="0"/>
          <c:dLbls>
            <c:numFmt formatCode="#,##0;#,##0;" sourceLinked="0"/>
            <c:spPr>
              <a:noFill/>
              <a:ln>
                <a:noFill/>
              </a:ln>
              <a:effectLst/>
            </c:spPr>
            <c:txPr>
              <a:bodyPr/>
              <a:lstStyle/>
              <a:p>
                <a:pPr>
                  <a:defRPr sz="700" b="1" baseline="0">
                    <a:solidFill>
                      <a:srgbClr val="4A4A4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Diagrammdaten!$N$4:$N$10</c:f>
              <c:numCache>
                <c:formatCode>#,##0</c:formatCode>
                <c:ptCount val="7"/>
                <c:pt idx="0">
                  <c:v>#N/A</c:v>
                </c:pt>
                <c:pt idx="1">
                  <c:v>#N/A</c:v>
                </c:pt>
                <c:pt idx="2">
                  <c:v>#N/A</c:v>
                </c:pt>
                <c:pt idx="3">
                  <c:v>#N/A</c:v>
                </c:pt>
                <c:pt idx="4">
                  <c:v>#N/A</c:v>
                </c:pt>
                <c:pt idx="5">
                  <c:v>0</c:v>
                </c:pt>
                <c:pt idx="6">
                  <c:v>333</c:v>
                </c:pt>
              </c:numCache>
            </c:numRef>
          </c:val>
          <c:extLst>
            <c:ext xmlns:c16="http://schemas.microsoft.com/office/drawing/2014/chart" uri="{C3380CC4-5D6E-409C-BE32-E72D297353CC}">
              <c16:uniqueId val="{00000000-7E02-465B-AE9A-D6A8200B0E3A}"/>
            </c:ext>
          </c:extLst>
        </c:ser>
        <c:ser>
          <c:idx val="1"/>
          <c:order val="1"/>
          <c:tx>
            <c:v>Abgänge</c:v>
          </c:tx>
          <c:spPr>
            <a:solidFill>
              <a:srgbClr val="0F94A7"/>
            </a:solidFill>
            <a:ln>
              <a:noFill/>
            </a:ln>
          </c:spPr>
          <c:invertIfNegative val="0"/>
          <c:dLbls>
            <c:numFmt formatCode="#,##0;#,##0;" sourceLinked="0"/>
            <c:spPr>
              <a:noFill/>
              <a:ln>
                <a:noFill/>
              </a:ln>
              <a:effectLst/>
            </c:spPr>
            <c:txPr>
              <a:bodyPr/>
              <a:lstStyle/>
              <a:p>
                <a:pPr>
                  <a:defRPr sz="700" b="1" baseline="0">
                    <a:solidFill>
                      <a:srgbClr val="0B6F7D"/>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Diagrammdaten!$O$4:$O$10</c:f>
              <c:numCache>
                <c:formatCode>#,##0</c:formatCode>
                <c:ptCount val="7"/>
                <c:pt idx="0">
                  <c:v>#N/A</c:v>
                </c:pt>
                <c:pt idx="1">
                  <c:v>#N/A</c:v>
                </c:pt>
                <c:pt idx="2">
                  <c:v>#N/A</c:v>
                </c:pt>
                <c:pt idx="3">
                  <c:v>#N/A</c:v>
                </c:pt>
                <c:pt idx="4">
                  <c:v>#N/A</c:v>
                </c:pt>
                <c:pt idx="5">
                  <c:v>0</c:v>
                </c:pt>
                <c:pt idx="6">
                  <c:v>-345</c:v>
                </c:pt>
              </c:numCache>
            </c:numRef>
          </c:val>
          <c:extLst>
            <c:ext xmlns:c16="http://schemas.microsoft.com/office/drawing/2014/chart" uri="{C3380CC4-5D6E-409C-BE32-E72D297353CC}">
              <c16:uniqueId val="{00000001-7E02-465B-AE9A-D6A8200B0E3A}"/>
            </c:ext>
          </c:extLst>
        </c:ser>
        <c:dLbls>
          <c:showLegendKey val="0"/>
          <c:showVal val="0"/>
          <c:showCatName val="0"/>
          <c:showSerName val="0"/>
          <c:showPercent val="0"/>
          <c:showBubbleSize val="0"/>
        </c:dLbls>
        <c:gapWidth val="80"/>
        <c:overlap val="100"/>
        <c:axId val="50160001"/>
        <c:axId val="50160002"/>
      </c:barChart>
      <c:lineChart>
        <c:grouping val="standard"/>
        <c:varyColors val="0"/>
        <c:ser>
          <c:idx val="2"/>
          <c:order val="2"/>
          <c:tx>
            <c:v>Delta</c:v>
          </c:tx>
          <c:spPr>
            <a:ln>
              <a:noFill/>
            </a:ln>
          </c:spPr>
          <c:marker>
            <c:symbol val="diamond"/>
            <c:size val="6"/>
            <c:spPr>
              <a:solidFill>
                <a:srgbClr val="BF1528"/>
              </a:solidFill>
              <a:ln>
                <a:solidFill>
                  <a:srgbClr val="FFFFFF"/>
                </a:solidFill>
              </a:ln>
            </c:spPr>
          </c:marker>
          <c:dLbls>
            <c:numFmt formatCode="\+#,##0;\-#,##0;\±0" sourceLinked="0"/>
            <c:spPr>
              <a:noFill/>
              <a:ln>
                <a:noFill/>
              </a:ln>
              <a:effectLst/>
            </c:spPr>
            <c:txPr>
              <a:bodyPr/>
              <a:lstStyle/>
              <a:p>
                <a:pPr>
                  <a:defRPr sz="700" b="1" baseline="0">
                    <a:solidFill>
                      <a:srgbClr val="BF1528"/>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Diagrammdaten!$A$4:$A$10</c:f>
              <c:strCache>
                <c:ptCount val="7"/>
                <c:pt idx="5">
                  <c:v>22.09.</c:v>
                </c:pt>
                <c:pt idx="6">
                  <c:v>23.09.</c:v>
                </c:pt>
              </c:strCache>
            </c:strRef>
          </c:cat>
          <c:val>
            <c:numRef>
              <c:f>Diagrammdaten!$P$4:$P$10</c:f>
              <c:numCache>
                <c:formatCode>#,##0</c:formatCode>
                <c:ptCount val="7"/>
                <c:pt idx="0">
                  <c:v>#N/A</c:v>
                </c:pt>
                <c:pt idx="1">
                  <c:v>#N/A</c:v>
                </c:pt>
                <c:pt idx="2">
                  <c:v>#N/A</c:v>
                </c:pt>
                <c:pt idx="3">
                  <c:v>#N/A</c:v>
                </c:pt>
                <c:pt idx="4">
                  <c:v>#N/A</c:v>
                </c:pt>
                <c:pt idx="5">
                  <c:v>0</c:v>
                </c:pt>
                <c:pt idx="6">
                  <c:v>-12</c:v>
                </c:pt>
              </c:numCache>
            </c:numRef>
          </c:val>
          <c:smooth val="0"/>
          <c:extLst>
            <c:ext xmlns:c16="http://schemas.microsoft.com/office/drawing/2014/chart" uri="{C3380CC4-5D6E-409C-BE32-E72D297353CC}">
              <c16:uniqueId val="{00000002-7E02-465B-AE9A-D6A8200B0E3A}"/>
            </c:ext>
          </c:extLst>
        </c:ser>
        <c:dLbls>
          <c:showLegendKey val="0"/>
          <c:showVal val="0"/>
          <c:showCatName val="0"/>
          <c:showSerName val="0"/>
          <c:showPercent val="0"/>
          <c:showBubbleSize val="0"/>
        </c:dLbls>
        <c:marker val="1"/>
        <c:smooth val="0"/>
        <c:axId val="50160001"/>
        <c:axId val="50160002"/>
      </c:lineChart>
      <c:catAx>
        <c:axId val="50160001"/>
        <c:scaling>
          <c:orientation val="minMax"/>
        </c:scaling>
        <c:delete val="0"/>
        <c:axPos val="b"/>
        <c:numFmt formatCode="General" sourceLinked="1"/>
        <c:majorTickMark val="none"/>
        <c:minorTickMark val="none"/>
        <c:tickLblPos val="low"/>
        <c:spPr>
          <a:ln w="9525">
            <a:solidFill>
              <a:srgbClr val="D0D5DA"/>
            </a:solidFill>
          </a:ln>
        </c:spPr>
        <c:txPr>
          <a:bodyPr/>
          <a:lstStyle/>
          <a:p>
            <a:pPr>
              <a:defRPr sz="700" baseline="0">
                <a:solidFill>
                  <a:srgbClr val="6B6B6B"/>
                </a:solidFill>
                <a:latin typeface="Aptos"/>
              </a:defRPr>
            </a:pPr>
            <a:endParaRPr lang="en-US"/>
          </a:p>
        </c:txPr>
        <c:crossAx val="50160002"/>
        <c:crosses val="autoZero"/>
        <c:auto val="1"/>
        <c:lblAlgn val="ctr"/>
        <c:lblOffset val="100"/>
        <c:noMultiLvlLbl val="0"/>
      </c:catAx>
      <c:valAx>
        <c:axId val="50160002"/>
        <c:scaling>
          <c:orientation val="minMax"/>
        </c:scaling>
        <c:delete val="1"/>
        <c:axPos val="l"/>
        <c:numFmt formatCode="#,##0" sourceLinked="1"/>
        <c:majorTickMark val="out"/>
        <c:minorTickMark val="none"/>
        <c:tickLblPos val="nextTo"/>
        <c:crossAx val="50160001"/>
        <c:crosses val="autoZero"/>
        <c:crossBetween val="between"/>
      </c:valAx>
      <c:spPr>
        <a:noFill/>
        <a:ln>
          <a:noFill/>
        </a:ln>
      </c:spPr>
    </c:plotArea>
    <c:legend>
      <c:legendPos val="t"/>
      <c:overlay val="0"/>
      <c:txPr>
        <a:bodyPr/>
        <a:lstStyle/>
        <a:p>
          <a:pPr>
            <a:defRPr sz="700" baseline="0">
              <a:solidFill>
                <a:srgbClr val="4A4A4A"/>
              </a:solidFill>
              <a:latin typeface="Aptos"/>
            </a:defRPr>
          </a:pPr>
          <a:endParaRPr lang="en-US"/>
        </a:p>
      </c:txPr>
    </c:legend>
    <c:plotVisOnly val="1"/>
    <c:dispBlanksAs val="gap"/>
    <c:showDLblsOverMax val="0"/>
  </c:chart>
  <c:spPr>
    <a:solidFill>
      <a:srgbClr val="F3F4F6"/>
    </a:solid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
          <c:y val="0.16"/>
          <c:w val="0.88"/>
          <c:h val="0.7"/>
        </c:manualLayout>
      </c:layout>
      <c:barChart>
        <c:barDir val="bar"/>
        <c:grouping val="percentStacked"/>
        <c:varyColors val="0"/>
        <c:ser>
          <c:idx val="0"/>
          <c:order val="0"/>
          <c:tx>
            <c:v>0–7 Tage</c:v>
          </c:tx>
          <c:spPr>
            <a:solidFill>
              <a:srgbClr val="CCEBED"/>
            </a:solidFill>
            <a:ln w="12700">
              <a:solidFill>
                <a:srgbClr val="FFFFFF"/>
              </a:solidFill>
            </a:ln>
          </c:spPr>
          <c:invertIfNegative val="0"/>
          <c:dLbls>
            <c:dLbl>
              <c:idx val="0"/>
              <c:numFmt formatCode="#,##0;#,##0;" sourceLinked="0"/>
              <c:spPr>
                <a:noFill/>
                <a:ln>
                  <a:noFill/>
                </a:ln>
                <a:effectLst/>
              </c:spPr>
              <c:txPr>
                <a:bodyPr/>
                <a:lstStyle/>
                <a:p>
                  <a:pPr>
                    <a:defRPr sz="700" baseline="0">
                      <a:solidFill>
                        <a:srgbClr val="1A1A1A"/>
                      </a:solidFill>
                      <a:latin typeface="Apto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90B-4674-84D6-2A498243E872}"/>
                </c:ext>
              </c:extLst>
            </c:dLbl>
            <c:dLbl>
              <c:idx val="1"/>
              <c:numFmt formatCode="#,##0;#,##0;" sourceLinked="0"/>
              <c:spPr>
                <a:noFill/>
                <a:ln>
                  <a:noFill/>
                </a:ln>
                <a:effectLst/>
              </c:spPr>
              <c:txPr>
                <a:bodyPr/>
                <a:lstStyle/>
                <a:p>
                  <a:pPr>
                    <a:defRPr sz="700" baseline="0">
                      <a:solidFill>
                        <a:srgbClr val="1A1A1A"/>
                      </a:solidFill>
                      <a:latin typeface="Apto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90B-4674-84D6-2A498243E872}"/>
                </c:ext>
              </c:extLst>
            </c:dLbl>
            <c:numFmt formatCode="#,##0;#,##0;" sourceLinked="0"/>
            <c:spPr>
              <a:noFill/>
              <a:ln>
                <a:noFill/>
              </a:ln>
              <a:effectLst/>
            </c:spPr>
            <c:txPr>
              <a:bodyPr/>
              <a:lstStyle/>
              <a:p>
                <a:pPr>
                  <a:defRPr sz="7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Filter!$N$15:$N$16</c:f>
              <c:strCache>
                <c:ptCount val="2"/>
                <c:pt idx="0">
                  <c:v>OPAG</c:v>
                </c:pt>
                <c:pt idx="1">
                  <c:v>Verbund</c:v>
                </c:pt>
              </c:strCache>
            </c:strRef>
          </c:cat>
          <c:val>
            <c:numRef>
              <c:f>Filter!$O$15:$O$16</c:f>
              <c:numCache>
                <c:formatCode>#,##0</c:formatCode>
                <c:ptCount val="2"/>
                <c:pt idx="0">
                  <c:v>4670</c:v>
                </c:pt>
                <c:pt idx="1">
                  <c:v>2047</c:v>
                </c:pt>
              </c:numCache>
            </c:numRef>
          </c:val>
          <c:extLst>
            <c:ext xmlns:c16="http://schemas.microsoft.com/office/drawing/2014/chart" uri="{C3380CC4-5D6E-409C-BE32-E72D297353CC}">
              <c16:uniqueId val="{00000000-4043-491B-A753-9884D76973A8}"/>
            </c:ext>
          </c:extLst>
        </c:ser>
        <c:ser>
          <c:idx val="1"/>
          <c:order val="1"/>
          <c:tx>
            <c:v>8–30 Tage</c:v>
          </c:tx>
          <c:spPr>
            <a:solidFill>
              <a:srgbClr val="7FCBD4"/>
            </a:solidFill>
            <a:ln w="12700">
              <a:solidFill>
                <a:srgbClr val="FFFFFF"/>
              </a:solidFill>
            </a:ln>
          </c:spPr>
          <c:invertIfNegative val="0"/>
          <c:dLbls>
            <c:dLbl>
              <c:idx val="0"/>
              <c:numFmt formatCode="#,##0;#,##0;" sourceLinked="0"/>
              <c:spPr>
                <a:noFill/>
                <a:ln>
                  <a:noFill/>
                </a:ln>
                <a:effectLst/>
              </c:spPr>
              <c:txPr>
                <a:bodyPr/>
                <a:lstStyle/>
                <a:p>
                  <a:pPr>
                    <a:defRPr sz="700" baseline="0">
                      <a:solidFill>
                        <a:srgbClr val="1A1A1A"/>
                      </a:solidFill>
                      <a:latin typeface="Apto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90B-4674-84D6-2A498243E872}"/>
                </c:ext>
              </c:extLst>
            </c:dLbl>
            <c:dLbl>
              <c:idx val="1"/>
              <c:numFmt formatCode="#,##0;#,##0;" sourceLinked="0"/>
              <c:spPr>
                <a:noFill/>
                <a:ln>
                  <a:noFill/>
                </a:ln>
                <a:effectLst/>
              </c:spPr>
              <c:txPr>
                <a:bodyPr/>
                <a:lstStyle/>
                <a:p>
                  <a:pPr>
                    <a:defRPr sz="700" baseline="0">
                      <a:solidFill>
                        <a:srgbClr val="1A1A1A"/>
                      </a:solidFill>
                      <a:latin typeface="Apto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90B-4674-84D6-2A498243E872}"/>
                </c:ext>
              </c:extLst>
            </c:dLbl>
            <c:numFmt formatCode="#,##0;#,##0;" sourceLinked="0"/>
            <c:spPr>
              <a:noFill/>
              <a:ln>
                <a:noFill/>
              </a:ln>
              <a:effectLst/>
            </c:spPr>
            <c:txPr>
              <a:bodyPr/>
              <a:lstStyle/>
              <a:p>
                <a:pPr>
                  <a:defRPr sz="7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Filter!$N$15:$N$16</c:f>
              <c:strCache>
                <c:ptCount val="2"/>
                <c:pt idx="0">
                  <c:v>OPAG</c:v>
                </c:pt>
                <c:pt idx="1">
                  <c:v>Verbund</c:v>
                </c:pt>
              </c:strCache>
            </c:strRef>
          </c:cat>
          <c:val>
            <c:numRef>
              <c:f>Filter!$P$15:$P$16</c:f>
              <c:numCache>
                <c:formatCode>#,##0</c:formatCode>
                <c:ptCount val="2"/>
                <c:pt idx="0">
                  <c:v>16716</c:v>
                </c:pt>
                <c:pt idx="1">
                  <c:v>7642</c:v>
                </c:pt>
              </c:numCache>
            </c:numRef>
          </c:val>
          <c:extLst>
            <c:ext xmlns:c16="http://schemas.microsoft.com/office/drawing/2014/chart" uri="{C3380CC4-5D6E-409C-BE32-E72D297353CC}">
              <c16:uniqueId val="{00000001-4043-491B-A753-9884D76973A8}"/>
            </c:ext>
          </c:extLst>
        </c:ser>
        <c:ser>
          <c:idx val="2"/>
          <c:order val="2"/>
          <c:tx>
            <c:v>31–90 Tage</c:v>
          </c:tx>
          <c:spPr>
            <a:solidFill>
              <a:srgbClr val="0F94A7"/>
            </a:solidFill>
            <a:ln w="12700">
              <a:solidFill>
                <a:srgbClr val="FFFFFF"/>
              </a:solidFill>
            </a:ln>
          </c:spPr>
          <c:invertIfNegative val="0"/>
          <c:dLbls>
            <c:dLbl>
              <c:idx val="0"/>
              <c:numFmt formatCode="#,##0;#,##0;" sourceLinked="0"/>
              <c:spPr>
                <a:noFill/>
                <a:ln>
                  <a:noFill/>
                </a:ln>
                <a:effectLst/>
              </c:spPr>
              <c:txPr>
                <a:bodyPr/>
                <a:lstStyle/>
                <a:p>
                  <a:pPr>
                    <a:defRPr sz="700" baseline="0">
                      <a:solidFill>
                        <a:srgbClr val="FFFFFF"/>
                      </a:solidFill>
                      <a:latin typeface="Apto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90B-4674-84D6-2A498243E872}"/>
                </c:ext>
              </c:extLst>
            </c:dLbl>
            <c:dLbl>
              <c:idx val="1"/>
              <c:numFmt formatCode="#,##0;#,##0;" sourceLinked="0"/>
              <c:spPr>
                <a:noFill/>
                <a:ln>
                  <a:noFill/>
                </a:ln>
                <a:effectLst/>
              </c:spPr>
              <c:txPr>
                <a:bodyPr/>
                <a:lstStyle/>
                <a:p>
                  <a:pPr>
                    <a:defRPr sz="700" baseline="0">
                      <a:solidFill>
                        <a:srgbClr val="FFFFFF"/>
                      </a:solidFill>
                      <a:latin typeface="Apto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90B-4674-84D6-2A498243E872}"/>
                </c:ext>
              </c:extLst>
            </c:dLbl>
            <c:numFmt formatCode="#,##0;#,##0;" sourceLinked="0"/>
            <c:spPr>
              <a:noFill/>
              <a:ln>
                <a:noFill/>
              </a:ln>
              <a:effectLst/>
            </c:spPr>
            <c:txPr>
              <a:bodyPr/>
              <a:lstStyle/>
              <a:p>
                <a:pPr>
                  <a:defRPr sz="700" baseline="0">
                    <a:solidFill>
                      <a:srgbClr val="FFFFFF"/>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Filter!$N$15:$N$16</c:f>
              <c:strCache>
                <c:ptCount val="2"/>
                <c:pt idx="0">
                  <c:v>OPAG</c:v>
                </c:pt>
                <c:pt idx="1">
                  <c:v>Verbund</c:v>
                </c:pt>
              </c:strCache>
            </c:strRef>
          </c:cat>
          <c:val>
            <c:numRef>
              <c:f>Filter!$Q$15:$Q$16</c:f>
              <c:numCache>
                <c:formatCode>#,##0</c:formatCode>
                <c:ptCount val="2"/>
                <c:pt idx="0">
                  <c:v>5719</c:v>
                </c:pt>
                <c:pt idx="1">
                  <c:v>2921</c:v>
                </c:pt>
              </c:numCache>
            </c:numRef>
          </c:val>
          <c:extLst>
            <c:ext xmlns:c16="http://schemas.microsoft.com/office/drawing/2014/chart" uri="{C3380CC4-5D6E-409C-BE32-E72D297353CC}">
              <c16:uniqueId val="{00000002-4043-491B-A753-9884D76973A8}"/>
            </c:ext>
          </c:extLst>
        </c:ser>
        <c:ser>
          <c:idx val="3"/>
          <c:order val="3"/>
          <c:tx>
            <c:v>über 90 Tage</c:v>
          </c:tx>
          <c:spPr>
            <a:solidFill>
              <a:srgbClr val="0B6F7D"/>
            </a:solidFill>
            <a:ln w="12700">
              <a:solidFill>
                <a:srgbClr val="FFFFFF"/>
              </a:solidFill>
            </a:ln>
          </c:spPr>
          <c:invertIfNegative val="0"/>
          <c:dLbls>
            <c:numFmt formatCode="#,##0;#,##0;" sourceLinked="0"/>
            <c:spPr>
              <a:noFill/>
              <a:ln>
                <a:noFill/>
              </a:ln>
              <a:effectLst/>
            </c:spPr>
            <c:txPr>
              <a:bodyPr/>
              <a:lstStyle/>
              <a:p>
                <a:pPr>
                  <a:defRPr sz="700" baseline="0">
                    <a:solidFill>
                      <a:srgbClr val="FFFFFF"/>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Filter!$N$15:$N$16</c:f>
              <c:strCache>
                <c:ptCount val="2"/>
                <c:pt idx="0">
                  <c:v>OPAG</c:v>
                </c:pt>
                <c:pt idx="1">
                  <c:v>Verbund</c:v>
                </c:pt>
              </c:strCache>
            </c:strRef>
          </c:cat>
          <c:val>
            <c:numRef>
              <c:f>Filter!$R$15:$R$16</c:f>
              <c:numCache>
                <c:formatCode>#,##0</c:formatCode>
                <c:ptCount val="2"/>
                <c:pt idx="0">
                  <c:v>0</c:v>
                </c:pt>
                <c:pt idx="1">
                  <c:v>0</c:v>
                </c:pt>
              </c:numCache>
            </c:numRef>
          </c:val>
          <c:extLst>
            <c:ext xmlns:c16="http://schemas.microsoft.com/office/drawing/2014/chart" uri="{C3380CC4-5D6E-409C-BE32-E72D297353CC}">
              <c16:uniqueId val="{00000003-4043-491B-A753-9884D76973A8}"/>
            </c:ext>
          </c:extLst>
        </c:ser>
        <c:dLbls>
          <c:showLegendKey val="0"/>
          <c:showVal val="0"/>
          <c:showCatName val="0"/>
          <c:showSerName val="0"/>
          <c:showPercent val="0"/>
          <c:showBubbleSize val="0"/>
        </c:dLbls>
        <c:gapWidth val="60"/>
        <c:overlap val="100"/>
        <c:axId val="50170001"/>
        <c:axId val="50170002"/>
      </c:barChart>
      <c:catAx>
        <c:axId val="50170001"/>
        <c:scaling>
          <c:orientation val="maxMin"/>
        </c:scaling>
        <c:delete val="0"/>
        <c:axPos val="l"/>
        <c:numFmt formatCode="General" sourceLinked="0"/>
        <c:majorTickMark val="none"/>
        <c:minorTickMark val="none"/>
        <c:tickLblPos val="nextTo"/>
        <c:spPr>
          <a:ln>
            <a:noFill/>
          </a:ln>
        </c:spPr>
        <c:txPr>
          <a:bodyPr/>
          <a:lstStyle/>
          <a:p>
            <a:pPr>
              <a:defRPr sz="800" b="1" baseline="0">
                <a:solidFill>
                  <a:srgbClr val="4A4A4A"/>
                </a:solidFill>
                <a:latin typeface="Aptos"/>
              </a:defRPr>
            </a:pPr>
            <a:endParaRPr lang="en-US"/>
          </a:p>
        </c:txPr>
        <c:crossAx val="50170002"/>
        <c:crosses val="autoZero"/>
        <c:auto val="1"/>
        <c:lblAlgn val="ctr"/>
        <c:lblOffset val="100"/>
        <c:noMultiLvlLbl val="0"/>
      </c:catAx>
      <c:valAx>
        <c:axId val="50170002"/>
        <c:scaling>
          <c:orientation val="minMax"/>
        </c:scaling>
        <c:delete val="1"/>
        <c:axPos val="t"/>
        <c:numFmt formatCode="0%" sourceLinked="1"/>
        <c:majorTickMark val="out"/>
        <c:minorTickMark val="none"/>
        <c:tickLblPos val="nextTo"/>
        <c:crossAx val="50170001"/>
        <c:crosses val="autoZero"/>
        <c:crossBetween val="between"/>
      </c:valAx>
      <c:spPr>
        <a:noFill/>
        <a:ln>
          <a:noFill/>
        </a:ln>
      </c:spPr>
    </c:plotArea>
    <c:legend>
      <c:legendPos val="t"/>
      <c:overlay val="0"/>
      <c:txPr>
        <a:bodyPr/>
        <a:lstStyle/>
        <a:p>
          <a:pPr>
            <a:defRPr sz="700" baseline="0">
              <a:solidFill>
                <a:srgbClr val="4A4A4A"/>
              </a:solidFill>
              <a:latin typeface="Aptos"/>
            </a:defRPr>
          </a:pPr>
          <a:endParaRPr lang="en-US"/>
        </a:p>
      </c:txPr>
    </c:legend>
    <c:plotVisOnly val="1"/>
    <c:dispBlanksAs val="gap"/>
    <c:showDLblsOverMax val="0"/>
  </c:chart>
  <c:spPr>
    <a:solidFill>
      <a:srgbClr val="F3F4F6"/>
    </a:solidFill>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5" Type="http://schemas.openxmlformats.org/officeDocument/2006/relationships/chart" Target="../charts/chart16.xml"/><Relationship Id="rId4"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absolute">
    <xdr:from>
      <xdr:col>8</xdr:col>
      <xdr:colOff>95250</xdr:colOff>
      <xdr:row>16</xdr:row>
      <xdr:rowOff>57150</xdr:rowOff>
    </xdr:from>
    <xdr:to>
      <xdr:col>32</xdr:col>
      <xdr:colOff>152400</xdr:colOff>
      <xdr:row>30</xdr:row>
      <xdr:rowOff>47625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33</xdr:col>
      <xdr:colOff>95250</xdr:colOff>
      <xdr:row>16</xdr:row>
      <xdr:rowOff>57150</xdr:rowOff>
    </xdr:from>
    <xdr:to>
      <xdr:col>57</xdr:col>
      <xdr:colOff>152400</xdr:colOff>
      <xdr:row>30</xdr:row>
      <xdr:rowOff>47625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8</xdr:col>
      <xdr:colOff>95250</xdr:colOff>
      <xdr:row>33</xdr:row>
      <xdr:rowOff>57150</xdr:rowOff>
    </xdr:from>
    <xdr:to>
      <xdr:col>58</xdr:col>
      <xdr:colOff>0</xdr:colOff>
      <xdr:row>39</xdr:row>
      <xdr:rowOff>114300</xdr:rowOff>
    </xdr:to>
    <xdr:graphicFrame macro="">
      <xdr:nvGraphicFramePr>
        <xdr:cNvPr id="4" name="BW_Gesamt">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95250</xdr:colOff>
      <xdr:row>39</xdr:row>
      <xdr:rowOff>114300</xdr:rowOff>
    </xdr:from>
    <xdr:to>
      <xdr:col>58</xdr:col>
      <xdr:colOff>0</xdr:colOff>
      <xdr:row>44</xdr:row>
      <xdr:rowOff>142875</xdr:rowOff>
    </xdr:to>
    <xdr:graphicFrame macro="">
      <xdr:nvGraphicFramePr>
        <xdr:cNvPr id="5" name="BW_Komposit">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8</xdr:col>
      <xdr:colOff>95250</xdr:colOff>
      <xdr:row>44</xdr:row>
      <xdr:rowOff>142875</xdr:rowOff>
    </xdr:from>
    <xdr:to>
      <xdr:col>58</xdr:col>
      <xdr:colOff>0</xdr:colOff>
      <xdr:row>50</xdr:row>
      <xdr:rowOff>28575</xdr:rowOff>
    </xdr:to>
    <xdr:graphicFrame macro="">
      <xdr:nvGraphicFramePr>
        <xdr:cNvPr id="6" name="BW_Lebe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8</xdr:col>
      <xdr:colOff>95250</xdr:colOff>
      <xdr:row>50</xdr:row>
      <xdr:rowOff>28575</xdr:rowOff>
    </xdr:from>
    <xdr:to>
      <xdr:col>58</xdr:col>
      <xdr:colOff>0</xdr:colOff>
      <xdr:row>57</xdr:row>
      <xdr:rowOff>161925</xdr:rowOff>
    </xdr:to>
    <xdr:graphicFrame macro="">
      <xdr:nvGraphicFramePr>
        <xdr:cNvPr id="7" name="BW_KV">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8</xdr:col>
      <xdr:colOff>95250</xdr:colOff>
      <xdr:row>62</xdr:row>
      <xdr:rowOff>57150</xdr:rowOff>
    </xdr:from>
    <xdr:to>
      <xdr:col>32</xdr:col>
      <xdr:colOff>152400</xdr:colOff>
      <xdr:row>78</xdr:row>
      <xdr:rowOff>47625</xdr:rowOff>
    </xdr:to>
    <xdr:graphicFrame macro="">
      <xdr:nvGraphicFramePr>
        <xdr:cNvPr id="8" name="Chart 5">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33</xdr:col>
      <xdr:colOff>95250</xdr:colOff>
      <xdr:row>62</xdr:row>
      <xdr:rowOff>57150</xdr:rowOff>
    </xdr:from>
    <xdr:to>
      <xdr:col>57</xdr:col>
      <xdr:colOff>152400</xdr:colOff>
      <xdr:row>78</xdr:row>
      <xdr:rowOff>47625</xdr:rowOff>
    </xdr:to>
    <xdr:graphicFrame macro="">
      <xdr:nvGraphicFramePr>
        <xdr:cNvPr id="9" name="Chart 6">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8</xdr:col>
      <xdr:colOff>95250</xdr:colOff>
      <xdr:row>81</xdr:row>
      <xdr:rowOff>57150</xdr:rowOff>
    </xdr:from>
    <xdr:to>
      <xdr:col>32</xdr:col>
      <xdr:colOff>152400</xdr:colOff>
      <xdr:row>95</xdr:row>
      <xdr:rowOff>104775</xdr:rowOff>
    </xdr:to>
    <xdr:graphicFrame macro="">
      <xdr:nvGraphicFramePr>
        <xdr:cNvPr id="10" name="Chart 7">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33</xdr:col>
      <xdr:colOff>95250</xdr:colOff>
      <xdr:row>81</xdr:row>
      <xdr:rowOff>57150</xdr:rowOff>
    </xdr:from>
    <xdr:to>
      <xdr:col>57</xdr:col>
      <xdr:colOff>152400</xdr:colOff>
      <xdr:row>95</xdr:row>
      <xdr:rowOff>104775</xdr:rowOff>
    </xdr:to>
    <xdr:graphicFrame macro="">
      <xdr:nvGraphicFramePr>
        <xdr:cNvPr id="11" name="Chart 8">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8</xdr:col>
      <xdr:colOff>95250</xdr:colOff>
      <xdr:row>98</xdr:row>
      <xdr:rowOff>57150</xdr:rowOff>
    </xdr:from>
    <xdr:to>
      <xdr:col>32</xdr:col>
      <xdr:colOff>152400</xdr:colOff>
      <xdr:row>112</xdr:row>
      <xdr:rowOff>104775</xdr:rowOff>
    </xdr:to>
    <xdr:graphicFrame macro="">
      <xdr:nvGraphicFramePr>
        <xdr:cNvPr id="12" name="Chart 9">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8</xdr:col>
      <xdr:colOff>209550</xdr:colOff>
      <xdr:row>34</xdr:row>
      <xdr:rowOff>19050</xdr:rowOff>
    </xdr:from>
    <xdr:to>
      <xdr:col>9</xdr:col>
      <xdr:colOff>0</xdr:colOff>
      <xdr:row>38</xdr:row>
      <xdr:rowOff>95250</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2971800" y="6858000"/>
          <a:ext cx="38100" cy="7048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34</xdr:row>
      <xdr:rowOff>0</xdr:rowOff>
    </xdr:from>
    <xdr:to>
      <xdr:col>13</xdr:col>
      <xdr:colOff>228600</xdr:colOff>
      <xdr:row>35</xdr:row>
      <xdr:rowOff>114300</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3086100" y="683895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Gesamt</a:t>
          </a:r>
        </a:p>
      </xdr:txBody>
    </xdr:sp>
    <xdr:clientData/>
  </xdr:twoCellAnchor>
  <xdr:twoCellAnchor editAs="absolute">
    <xdr:from>
      <xdr:col>9</xdr:col>
      <xdr:colOff>76200</xdr:colOff>
      <xdr:row>35</xdr:row>
      <xdr:rowOff>190500</xdr:rowOff>
    </xdr:from>
    <xdr:to>
      <xdr:col>13</xdr:col>
      <xdr:colOff>228600</xdr:colOff>
      <xdr:row>37</xdr:row>
      <xdr:rowOff>19050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3086100" y="71056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37</xdr:row>
      <xdr:rowOff>38100</xdr:rowOff>
    </xdr:from>
    <xdr:to>
      <xdr:col>13</xdr:col>
      <xdr:colOff>228600</xdr:colOff>
      <xdr:row>37</xdr:row>
      <xdr:rowOff>190500</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3086100" y="72771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9</xdr:col>
      <xdr:colOff>76200</xdr:colOff>
      <xdr:row>37</xdr:row>
      <xdr:rowOff>209550</xdr:rowOff>
    </xdr:from>
    <xdr:to>
      <xdr:col>13</xdr:col>
      <xdr:colOff>228600</xdr:colOff>
      <xdr:row>38</xdr:row>
      <xdr:rowOff>114300</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3086100" y="7448550"/>
          <a:ext cx="1143000" cy="133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750" i="1">
              <a:solidFill>
                <a:srgbClr val="9AA3AD"/>
              </a:solidFill>
              <a:latin typeface="Aptos"/>
              <a:cs typeface="Aptos"/>
            </a:rPr>
            <a:t>eigene Skala</a:t>
          </a:r>
        </a:p>
      </xdr:txBody>
    </xdr:sp>
    <xdr:clientData/>
  </xdr:twoCellAnchor>
  <xdr:twoCellAnchor editAs="absolute">
    <xdr:from>
      <xdr:col>50</xdr:col>
      <xdr:colOff>190500</xdr:colOff>
      <xdr:row>33</xdr:row>
      <xdr:rowOff>76200</xdr:rowOff>
    </xdr:from>
    <xdr:to>
      <xdr:col>57</xdr:col>
      <xdr:colOff>76200</xdr:colOff>
      <xdr:row>34</xdr:row>
      <xdr:rowOff>0</xdr:rowOff>
    </xdr:to>
    <xdr:sp macro="" textlink="Diagrammdaten!$C$44">
      <xdr:nvSpPr>
        <xdr:cNvPr id="18" name="TextBox 17">
          <a:extLst>
            <a:ext uri="{FF2B5EF4-FFF2-40B4-BE49-F238E27FC236}">
              <a16:creationId xmlns:a16="http://schemas.microsoft.com/office/drawing/2014/main" id="{00000000-0008-0000-0000-000012000000}"/>
            </a:ext>
          </a:extLst>
        </xdr:cNvPr>
        <xdr:cNvSpPr txBox="1"/>
      </xdr:nvSpPr>
      <xdr:spPr>
        <a:xfrm>
          <a:off x="13354050" y="6686550"/>
          <a:ext cx="161925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00" b="1">
              <a:solidFill>
                <a:srgbClr val="4A4A4A"/>
              </a:solidFill>
              <a:latin typeface="Aptos"/>
              <a:cs typeface="Aptos"/>
            </a:rPr>
            <a:pPr/>
            <a:t>Σ letzte 2 Stichtage</a:t>
          </a:fld>
          <a:endParaRPr lang="en-US" sz="900" b="1">
            <a:solidFill>
              <a:srgbClr val="4A4A4A"/>
            </a:solidFill>
            <a:latin typeface="Aptos"/>
            <a:cs typeface="Aptos"/>
          </a:endParaRPr>
        </a:p>
      </xdr:txBody>
    </xdr:sp>
    <xdr:clientData/>
  </xdr:twoCellAnchor>
  <xdr:twoCellAnchor editAs="absolute">
    <xdr:from>
      <xdr:col>50</xdr:col>
      <xdr:colOff>190500</xdr:colOff>
      <xdr:row>34</xdr:row>
      <xdr:rowOff>57150</xdr:rowOff>
    </xdr:from>
    <xdr:to>
      <xdr:col>53</xdr:col>
      <xdr:colOff>114300</xdr:colOff>
      <xdr:row>35</xdr:row>
      <xdr:rowOff>152400</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3354050" y="68961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34</xdr:row>
      <xdr:rowOff>57150</xdr:rowOff>
    </xdr:from>
    <xdr:to>
      <xdr:col>57</xdr:col>
      <xdr:colOff>76200</xdr:colOff>
      <xdr:row>35</xdr:row>
      <xdr:rowOff>152400</xdr:rowOff>
    </xdr:to>
    <xdr:sp macro="" textlink="Diagrammdaten!$C$45">
      <xdr:nvSpPr>
        <xdr:cNvPr id="20" name="TextBox 19">
          <a:extLst>
            <a:ext uri="{FF2B5EF4-FFF2-40B4-BE49-F238E27FC236}">
              <a16:creationId xmlns:a16="http://schemas.microsoft.com/office/drawing/2014/main" id="{00000000-0008-0000-0000-000014000000}"/>
            </a:ext>
          </a:extLst>
        </xdr:cNvPr>
        <xdr:cNvSpPr txBox="1"/>
      </xdr:nvSpPr>
      <xdr:spPr>
        <a:xfrm>
          <a:off x="14020800" y="68961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A1A1A"/>
              </a:solidFill>
              <a:latin typeface="Aptos"/>
              <a:cs typeface="Aptos"/>
            </a:rPr>
            <a:pPr/>
            <a:t>333</a:t>
          </a:fld>
          <a:endParaRPr lang="en-US" sz="950" b="1">
            <a:solidFill>
              <a:srgbClr val="1A1A1A"/>
            </a:solidFill>
            <a:latin typeface="Aptos"/>
            <a:cs typeface="Aptos"/>
          </a:endParaRPr>
        </a:p>
      </xdr:txBody>
    </xdr:sp>
    <xdr:clientData/>
  </xdr:twoCellAnchor>
  <xdr:twoCellAnchor editAs="absolute">
    <xdr:from>
      <xdr:col>50</xdr:col>
      <xdr:colOff>190500</xdr:colOff>
      <xdr:row>35</xdr:row>
      <xdr:rowOff>190500</xdr:rowOff>
    </xdr:from>
    <xdr:to>
      <xdr:col>53</xdr:col>
      <xdr:colOff>114300</xdr:colOff>
      <xdr:row>37</xdr:row>
      <xdr:rowOff>38100</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13354050" y="71056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35</xdr:row>
      <xdr:rowOff>190500</xdr:rowOff>
    </xdr:from>
    <xdr:to>
      <xdr:col>57</xdr:col>
      <xdr:colOff>76200</xdr:colOff>
      <xdr:row>37</xdr:row>
      <xdr:rowOff>38100</xdr:rowOff>
    </xdr:to>
    <xdr:sp macro="" textlink="Diagrammdaten!$D$45">
      <xdr:nvSpPr>
        <xdr:cNvPr id="22" name="TextBox 21">
          <a:extLst>
            <a:ext uri="{FF2B5EF4-FFF2-40B4-BE49-F238E27FC236}">
              <a16:creationId xmlns:a16="http://schemas.microsoft.com/office/drawing/2014/main" id="{00000000-0008-0000-0000-000016000000}"/>
            </a:ext>
          </a:extLst>
        </xdr:cNvPr>
        <xdr:cNvSpPr txBox="1"/>
      </xdr:nvSpPr>
      <xdr:spPr>
        <a:xfrm>
          <a:off x="14020800" y="71056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A1A1A"/>
              </a:solidFill>
              <a:latin typeface="Aptos"/>
              <a:cs typeface="Aptos"/>
            </a:rPr>
            <a:pPr/>
            <a:t>345</a:t>
          </a:fld>
          <a:endParaRPr lang="en-US" sz="950" b="1">
            <a:solidFill>
              <a:srgbClr val="1A1A1A"/>
            </a:solidFill>
            <a:latin typeface="Aptos"/>
            <a:cs typeface="Aptos"/>
          </a:endParaRPr>
        </a:p>
      </xdr:txBody>
    </xdr:sp>
    <xdr:clientData/>
  </xdr:twoCellAnchor>
  <xdr:twoCellAnchor editAs="absolute">
    <xdr:from>
      <xdr:col>50</xdr:col>
      <xdr:colOff>190500</xdr:colOff>
      <xdr:row>37</xdr:row>
      <xdr:rowOff>76200</xdr:rowOff>
    </xdr:from>
    <xdr:to>
      <xdr:col>53</xdr:col>
      <xdr:colOff>114300</xdr:colOff>
      <xdr:row>38</xdr:row>
      <xdr:rowOff>19050</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3354050" y="73152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37</xdr:row>
      <xdr:rowOff>76200</xdr:rowOff>
    </xdr:from>
    <xdr:to>
      <xdr:col>57</xdr:col>
      <xdr:colOff>76200</xdr:colOff>
      <xdr:row>38</xdr:row>
      <xdr:rowOff>19050</xdr:rowOff>
    </xdr:to>
    <xdr:sp macro="" textlink="Diagrammdaten!$E$45">
      <xdr:nvSpPr>
        <xdr:cNvPr id="24" name="TextBox 23">
          <a:extLst>
            <a:ext uri="{FF2B5EF4-FFF2-40B4-BE49-F238E27FC236}">
              <a16:creationId xmlns:a16="http://schemas.microsoft.com/office/drawing/2014/main" id="{00000000-0008-0000-0000-000018000000}"/>
            </a:ext>
          </a:extLst>
        </xdr:cNvPr>
        <xdr:cNvSpPr txBox="1"/>
      </xdr:nvSpPr>
      <xdr:spPr>
        <a:xfrm>
          <a:off x="14020800" y="7315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pPr/>
            <a:t>-12</a:t>
          </a:fld>
          <a:endParaRPr lang="en-US" sz="950" b="1">
            <a:solidFill>
              <a:srgbClr val="1E7F4F"/>
            </a:solidFill>
            <a:latin typeface="Aptos"/>
            <a:cs typeface="Aptos"/>
          </a:endParaRPr>
        </a:p>
      </xdr:txBody>
    </xdr:sp>
    <xdr:clientData/>
  </xdr:twoCellAnchor>
  <xdr:twoCellAnchor editAs="absolute">
    <xdr:from>
      <xdr:col>53</xdr:col>
      <xdr:colOff>114300</xdr:colOff>
      <xdr:row>37</xdr:row>
      <xdr:rowOff>76200</xdr:rowOff>
    </xdr:from>
    <xdr:to>
      <xdr:col>57</xdr:col>
      <xdr:colOff>76200</xdr:colOff>
      <xdr:row>38</xdr:row>
      <xdr:rowOff>19050</xdr:rowOff>
    </xdr:to>
    <xdr:sp macro="" textlink="Diagrammdaten!$F$45">
      <xdr:nvSpPr>
        <xdr:cNvPr id="25" name="TextBox 24">
          <a:extLst>
            <a:ext uri="{FF2B5EF4-FFF2-40B4-BE49-F238E27FC236}">
              <a16:creationId xmlns:a16="http://schemas.microsoft.com/office/drawing/2014/main" id="{00000000-0008-0000-0000-000019000000}"/>
            </a:ext>
          </a:extLst>
        </xdr:cNvPr>
        <xdr:cNvSpPr txBox="1"/>
      </xdr:nvSpPr>
      <xdr:spPr>
        <a:xfrm>
          <a:off x="14020800" y="7315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pPr/>
            <a:t> </a:t>
          </a:fld>
          <a:endParaRPr lang="en-US" sz="950" b="1">
            <a:solidFill>
              <a:srgbClr val="8A5A00"/>
            </a:solidFill>
            <a:latin typeface="Aptos"/>
            <a:cs typeface="Aptos"/>
          </a:endParaRPr>
        </a:p>
      </xdr:txBody>
    </xdr:sp>
    <xdr:clientData/>
  </xdr:twoCellAnchor>
  <xdr:twoCellAnchor editAs="absolute">
    <xdr:from>
      <xdr:col>8</xdr:col>
      <xdr:colOff>209550</xdr:colOff>
      <xdr:row>40</xdr:row>
      <xdr:rowOff>28575</xdr:rowOff>
    </xdr:from>
    <xdr:to>
      <xdr:col>9</xdr:col>
      <xdr:colOff>0</xdr:colOff>
      <xdr:row>43</xdr:row>
      <xdr:rowOff>104775</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2971800" y="8001000"/>
          <a:ext cx="38100" cy="7048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40</xdr:row>
      <xdr:rowOff>9525</xdr:rowOff>
    </xdr:from>
    <xdr:to>
      <xdr:col>13</xdr:col>
      <xdr:colOff>228600</xdr:colOff>
      <xdr:row>40</xdr:row>
      <xdr:rowOff>200025</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3086100" y="798195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Komposit</a:t>
          </a:r>
        </a:p>
      </xdr:txBody>
    </xdr:sp>
    <xdr:clientData/>
  </xdr:twoCellAnchor>
  <xdr:twoCellAnchor editAs="absolute">
    <xdr:from>
      <xdr:col>9</xdr:col>
      <xdr:colOff>76200</xdr:colOff>
      <xdr:row>41</xdr:row>
      <xdr:rowOff>66675</xdr:rowOff>
    </xdr:from>
    <xdr:to>
      <xdr:col>13</xdr:col>
      <xdr:colOff>228600</xdr:colOff>
      <xdr:row>42</xdr:row>
      <xdr:rowOff>9525</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3086100" y="82486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42</xdr:row>
      <xdr:rowOff>28575</xdr:rowOff>
    </xdr:from>
    <xdr:to>
      <xdr:col>13</xdr:col>
      <xdr:colOff>228600</xdr:colOff>
      <xdr:row>42</xdr:row>
      <xdr:rowOff>180975</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3086100" y="84201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50</xdr:col>
      <xdr:colOff>190500</xdr:colOff>
      <xdr:row>40</xdr:row>
      <xdr:rowOff>66675</xdr:rowOff>
    </xdr:from>
    <xdr:to>
      <xdr:col>53</xdr:col>
      <xdr:colOff>114300</xdr:colOff>
      <xdr:row>41</xdr:row>
      <xdr:rowOff>28575</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13354050" y="80391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40</xdr:row>
      <xdr:rowOff>66675</xdr:rowOff>
    </xdr:from>
    <xdr:to>
      <xdr:col>57</xdr:col>
      <xdr:colOff>76200</xdr:colOff>
      <xdr:row>41</xdr:row>
      <xdr:rowOff>28575</xdr:rowOff>
    </xdr:to>
    <xdr:sp macro="" textlink="Diagrammdaten!$C$46">
      <xdr:nvSpPr>
        <xdr:cNvPr id="31" name="TextBox 30">
          <a:extLst>
            <a:ext uri="{FF2B5EF4-FFF2-40B4-BE49-F238E27FC236}">
              <a16:creationId xmlns:a16="http://schemas.microsoft.com/office/drawing/2014/main" id="{00000000-0008-0000-0000-00001F000000}"/>
            </a:ext>
          </a:extLst>
        </xdr:cNvPr>
        <xdr:cNvSpPr txBox="1"/>
      </xdr:nvSpPr>
      <xdr:spPr>
        <a:xfrm>
          <a:off x="14020800" y="80391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pPr/>
            <a:t>77</a:t>
          </a:fld>
          <a:endParaRPr lang="en-US" sz="950" b="0">
            <a:solidFill>
              <a:srgbClr val="1A1A1A"/>
            </a:solidFill>
            <a:latin typeface="Aptos"/>
            <a:cs typeface="Aptos"/>
          </a:endParaRPr>
        </a:p>
      </xdr:txBody>
    </xdr:sp>
    <xdr:clientData/>
  </xdr:twoCellAnchor>
  <xdr:twoCellAnchor editAs="absolute">
    <xdr:from>
      <xdr:col>50</xdr:col>
      <xdr:colOff>190500</xdr:colOff>
      <xdr:row>41</xdr:row>
      <xdr:rowOff>66675</xdr:rowOff>
    </xdr:from>
    <xdr:to>
      <xdr:col>53</xdr:col>
      <xdr:colOff>114300</xdr:colOff>
      <xdr:row>42</xdr:row>
      <xdr:rowOff>28575</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3354050" y="82486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41</xdr:row>
      <xdr:rowOff>66675</xdr:rowOff>
    </xdr:from>
    <xdr:to>
      <xdr:col>57</xdr:col>
      <xdr:colOff>76200</xdr:colOff>
      <xdr:row>42</xdr:row>
      <xdr:rowOff>28575</xdr:rowOff>
    </xdr:to>
    <xdr:sp macro="" textlink="Diagrammdaten!$D$46">
      <xdr:nvSpPr>
        <xdr:cNvPr id="33" name="TextBox 32">
          <a:extLst>
            <a:ext uri="{FF2B5EF4-FFF2-40B4-BE49-F238E27FC236}">
              <a16:creationId xmlns:a16="http://schemas.microsoft.com/office/drawing/2014/main" id="{00000000-0008-0000-0000-000021000000}"/>
            </a:ext>
          </a:extLst>
        </xdr:cNvPr>
        <xdr:cNvSpPr txBox="1"/>
      </xdr:nvSpPr>
      <xdr:spPr>
        <a:xfrm>
          <a:off x="14020800" y="82486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pPr/>
            <a:t>103</a:t>
          </a:fld>
          <a:endParaRPr lang="en-US" sz="950" b="0">
            <a:solidFill>
              <a:srgbClr val="1A1A1A"/>
            </a:solidFill>
            <a:latin typeface="Aptos"/>
            <a:cs typeface="Aptos"/>
          </a:endParaRPr>
        </a:p>
      </xdr:txBody>
    </xdr:sp>
    <xdr:clientData/>
  </xdr:twoCellAnchor>
  <xdr:twoCellAnchor editAs="absolute">
    <xdr:from>
      <xdr:col>50</xdr:col>
      <xdr:colOff>190500</xdr:colOff>
      <xdr:row>42</xdr:row>
      <xdr:rowOff>66675</xdr:rowOff>
    </xdr:from>
    <xdr:to>
      <xdr:col>53</xdr:col>
      <xdr:colOff>114300</xdr:colOff>
      <xdr:row>43</xdr:row>
      <xdr:rowOff>28575</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3354050" y="84582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42</xdr:row>
      <xdr:rowOff>66675</xdr:rowOff>
    </xdr:from>
    <xdr:to>
      <xdr:col>57</xdr:col>
      <xdr:colOff>76200</xdr:colOff>
      <xdr:row>43</xdr:row>
      <xdr:rowOff>28575</xdr:rowOff>
    </xdr:to>
    <xdr:sp macro="" textlink="Diagrammdaten!$E$46">
      <xdr:nvSpPr>
        <xdr:cNvPr id="35" name="TextBox 34">
          <a:extLst>
            <a:ext uri="{FF2B5EF4-FFF2-40B4-BE49-F238E27FC236}">
              <a16:creationId xmlns:a16="http://schemas.microsoft.com/office/drawing/2014/main" id="{00000000-0008-0000-0000-000023000000}"/>
            </a:ext>
          </a:extLst>
        </xdr:cNvPr>
        <xdr:cNvSpPr txBox="1"/>
      </xdr:nvSpPr>
      <xdr:spPr>
        <a:xfrm>
          <a:off x="14020800" y="8458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pPr/>
            <a:t>-26</a:t>
          </a:fld>
          <a:endParaRPr lang="en-US" sz="950" b="1">
            <a:solidFill>
              <a:srgbClr val="1E7F4F"/>
            </a:solidFill>
            <a:latin typeface="Aptos"/>
            <a:cs typeface="Aptos"/>
          </a:endParaRPr>
        </a:p>
      </xdr:txBody>
    </xdr:sp>
    <xdr:clientData/>
  </xdr:twoCellAnchor>
  <xdr:twoCellAnchor editAs="absolute">
    <xdr:from>
      <xdr:col>53</xdr:col>
      <xdr:colOff>114300</xdr:colOff>
      <xdr:row>42</xdr:row>
      <xdr:rowOff>66675</xdr:rowOff>
    </xdr:from>
    <xdr:to>
      <xdr:col>57</xdr:col>
      <xdr:colOff>76200</xdr:colOff>
      <xdr:row>43</xdr:row>
      <xdr:rowOff>28575</xdr:rowOff>
    </xdr:to>
    <xdr:sp macro="" textlink="Diagrammdaten!$F$46">
      <xdr:nvSpPr>
        <xdr:cNvPr id="36" name="TextBox 35">
          <a:extLst>
            <a:ext uri="{FF2B5EF4-FFF2-40B4-BE49-F238E27FC236}">
              <a16:creationId xmlns:a16="http://schemas.microsoft.com/office/drawing/2014/main" id="{00000000-0008-0000-0000-000024000000}"/>
            </a:ext>
          </a:extLst>
        </xdr:cNvPr>
        <xdr:cNvSpPr txBox="1"/>
      </xdr:nvSpPr>
      <xdr:spPr>
        <a:xfrm>
          <a:off x="14020800" y="8458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pPr/>
            <a:t> </a:t>
          </a:fld>
          <a:endParaRPr lang="en-US" sz="950" b="1">
            <a:solidFill>
              <a:srgbClr val="8A5A00"/>
            </a:solidFill>
            <a:latin typeface="Aptos"/>
            <a:cs typeface="Aptos"/>
          </a:endParaRPr>
        </a:p>
      </xdr:txBody>
    </xdr:sp>
    <xdr:clientData/>
  </xdr:twoCellAnchor>
  <xdr:twoCellAnchor editAs="absolute">
    <xdr:from>
      <xdr:col>8</xdr:col>
      <xdr:colOff>209550</xdr:colOff>
      <xdr:row>45</xdr:row>
      <xdr:rowOff>123825</xdr:rowOff>
    </xdr:from>
    <xdr:to>
      <xdr:col>9</xdr:col>
      <xdr:colOff>0</xdr:colOff>
      <xdr:row>48</xdr:row>
      <xdr:rowOff>200025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2971800" y="9144000"/>
          <a:ext cx="38100" cy="704850"/>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45</xdr:row>
      <xdr:rowOff>104775</xdr:rowOff>
    </xdr:from>
    <xdr:to>
      <xdr:col>13</xdr:col>
      <xdr:colOff>228600</xdr:colOff>
      <xdr:row>46</xdr:row>
      <xdr:rowOff>85725</xdr:rowOff>
    </xdr:to>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3086100" y="912495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Leben</a:t>
          </a:r>
        </a:p>
      </xdr:txBody>
    </xdr:sp>
    <xdr:clientData/>
  </xdr:twoCellAnchor>
  <xdr:twoCellAnchor editAs="absolute">
    <xdr:from>
      <xdr:col>9</xdr:col>
      <xdr:colOff>76200</xdr:colOff>
      <xdr:row>46</xdr:row>
      <xdr:rowOff>161925</xdr:rowOff>
    </xdr:from>
    <xdr:to>
      <xdr:col>13</xdr:col>
      <xdr:colOff>228600</xdr:colOff>
      <xdr:row>47</xdr:row>
      <xdr:rowOff>104775</xdr:rowOff>
    </xdr:to>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3086100" y="93916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47</xdr:row>
      <xdr:rowOff>123825</xdr:rowOff>
    </xdr:from>
    <xdr:to>
      <xdr:col>13</xdr:col>
      <xdr:colOff>228600</xdr:colOff>
      <xdr:row>48</xdr:row>
      <xdr:rowOff>66675</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3086100" y="95631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50</xdr:col>
      <xdr:colOff>190500</xdr:colOff>
      <xdr:row>45</xdr:row>
      <xdr:rowOff>161925</xdr:rowOff>
    </xdr:from>
    <xdr:to>
      <xdr:col>53</xdr:col>
      <xdr:colOff>114300</xdr:colOff>
      <xdr:row>46</xdr:row>
      <xdr:rowOff>123825</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13354050" y="91821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45</xdr:row>
      <xdr:rowOff>161925</xdr:rowOff>
    </xdr:from>
    <xdr:to>
      <xdr:col>57</xdr:col>
      <xdr:colOff>76200</xdr:colOff>
      <xdr:row>46</xdr:row>
      <xdr:rowOff>123825</xdr:rowOff>
    </xdr:to>
    <xdr:sp macro="" textlink="Diagrammdaten!$C$47">
      <xdr:nvSpPr>
        <xdr:cNvPr id="42" name="TextBox 41">
          <a:extLst>
            <a:ext uri="{FF2B5EF4-FFF2-40B4-BE49-F238E27FC236}">
              <a16:creationId xmlns:a16="http://schemas.microsoft.com/office/drawing/2014/main" id="{00000000-0008-0000-0000-00002A000000}"/>
            </a:ext>
          </a:extLst>
        </xdr:cNvPr>
        <xdr:cNvSpPr txBox="1"/>
      </xdr:nvSpPr>
      <xdr:spPr>
        <a:xfrm>
          <a:off x="14020800" y="91821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pPr/>
            <a:t>168</a:t>
          </a:fld>
          <a:endParaRPr lang="en-US" sz="950" b="0">
            <a:solidFill>
              <a:srgbClr val="1A1A1A"/>
            </a:solidFill>
            <a:latin typeface="Aptos"/>
            <a:cs typeface="Aptos"/>
          </a:endParaRPr>
        </a:p>
      </xdr:txBody>
    </xdr:sp>
    <xdr:clientData/>
  </xdr:twoCellAnchor>
  <xdr:twoCellAnchor editAs="absolute">
    <xdr:from>
      <xdr:col>50</xdr:col>
      <xdr:colOff>190500</xdr:colOff>
      <xdr:row>46</xdr:row>
      <xdr:rowOff>161925</xdr:rowOff>
    </xdr:from>
    <xdr:to>
      <xdr:col>53</xdr:col>
      <xdr:colOff>114300</xdr:colOff>
      <xdr:row>47</xdr:row>
      <xdr:rowOff>123825</xdr:rowOff>
    </xdr:to>
    <xdr:sp macro="" textlink="">
      <xdr:nvSpPr>
        <xdr:cNvPr id="43" name="TextBox 42">
          <a:extLst>
            <a:ext uri="{FF2B5EF4-FFF2-40B4-BE49-F238E27FC236}">
              <a16:creationId xmlns:a16="http://schemas.microsoft.com/office/drawing/2014/main" id="{00000000-0008-0000-0000-00002B000000}"/>
            </a:ext>
          </a:extLst>
        </xdr:cNvPr>
        <xdr:cNvSpPr txBox="1"/>
      </xdr:nvSpPr>
      <xdr:spPr>
        <a:xfrm>
          <a:off x="13354050" y="93916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46</xdr:row>
      <xdr:rowOff>161925</xdr:rowOff>
    </xdr:from>
    <xdr:to>
      <xdr:col>57</xdr:col>
      <xdr:colOff>76200</xdr:colOff>
      <xdr:row>47</xdr:row>
      <xdr:rowOff>123825</xdr:rowOff>
    </xdr:to>
    <xdr:sp macro="" textlink="Diagrammdaten!$D$47">
      <xdr:nvSpPr>
        <xdr:cNvPr id="44" name="TextBox 43">
          <a:extLst>
            <a:ext uri="{FF2B5EF4-FFF2-40B4-BE49-F238E27FC236}">
              <a16:creationId xmlns:a16="http://schemas.microsoft.com/office/drawing/2014/main" id="{00000000-0008-0000-0000-00002C000000}"/>
            </a:ext>
          </a:extLst>
        </xdr:cNvPr>
        <xdr:cNvSpPr txBox="1"/>
      </xdr:nvSpPr>
      <xdr:spPr>
        <a:xfrm>
          <a:off x="14020800" y="93916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pPr/>
            <a:t>176</a:t>
          </a:fld>
          <a:endParaRPr lang="en-US" sz="950" b="0">
            <a:solidFill>
              <a:srgbClr val="1A1A1A"/>
            </a:solidFill>
            <a:latin typeface="Aptos"/>
            <a:cs typeface="Aptos"/>
          </a:endParaRPr>
        </a:p>
      </xdr:txBody>
    </xdr:sp>
    <xdr:clientData/>
  </xdr:twoCellAnchor>
  <xdr:twoCellAnchor editAs="absolute">
    <xdr:from>
      <xdr:col>50</xdr:col>
      <xdr:colOff>190500</xdr:colOff>
      <xdr:row>47</xdr:row>
      <xdr:rowOff>161925</xdr:rowOff>
    </xdr:from>
    <xdr:to>
      <xdr:col>53</xdr:col>
      <xdr:colOff>114300</xdr:colOff>
      <xdr:row>48</xdr:row>
      <xdr:rowOff>123825</xdr:rowOff>
    </xdr:to>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13354050" y="96012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47</xdr:row>
      <xdr:rowOff>161925</xdr:rowOff>
    </xdr:from>
    <xdr:to>
      <xdr:col>57</xdr:col>
      <xdr:colOff>76200</xdr:colOff>
      <xdr:row>48</xdr:row>
      <xdr:rowOff>123825</xdr:rowOff>
    </xdr:to>
    <xdr:sp macro="" textlink="Diagrammdaten!$E$47">
      <xdr:nvSpPr>
        <xdr:cNvPr id="46" name="TextBox 45">
          <a:extLst>
            <a:ext uri="{FF2B5EF4-FFF2-40B4-BE49-F238E27FC236}">
              <a16:creationId xmlns:a16="http://schemas.microsoft.com/office/drawing/2014/main" id="{00000000-0008-0000-0000-00002E000000}"/>
            </a:ext>
          </a:extLst>
        </xdr:cNvPr>
        <xdr:cNvSpPr txBox="1"/>
      </xdr:nvSpPr>
      <xdr:spPr>
        <a:xfrm>
          <a:off x="14020800" y="9601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pPr/>
            <a:t>-8</a:t>
          </a:fld>
          <a:endParaRPr lang="en-US" sz="950" b="1">
            <a:solidFill>
              <a:srgbClr val="1E7F4F"/>
            </a:solidFill>
            <a:latin typeface="Aptos"/>
            <a:cs typeface="Aptos"/>
          </a:endParaRPr>
        </a:p>
      </xdr:txBody>
    </xdr:sp>
    <xdr:clientData/>
  </xdr:twoCellAnchor>
  <xdr:twoCellAnchor editAs="absolute">
    <xdr:from>
      <xdr:col>53</xdr:col>
      <xdr:colOff>114300</xdr:colOff>
      <xdr:row>47</xdr:row>
      <xdr:rowOff>161925</xdr:rowOff>
    </xdr:from>
    <xdr:to>
      <xdr:col>57</xdr:col>
      <xdr:colOff>76200</xdr:colOff>
      <xdr:row>48</xdr:row>
      <xdr:rowOff>123825</xdr:rowOff>
    </xdr:to>
    <xdr:sp macro="" textlink="Diagrammdaten!$F$47">
      <xdr:nvSpPr>
        <xdr:cNvPr id="47" name="TextBox 46">
          <a:extLst>
            <a:ext uri="{FF2B5EF4-FFF2-40B4-BE49-F238E27FC236}">
              <a16:creationId xmlns:a16="http://schemas.microsoft.com/office/drawing/2014/main" id="{00000000-0008-0000-0000-00002F000000}"/>
            </a:ext>
          </a:extLst>
        </xdr:cNvPr>
        <xdr:cNvSpPr txBox="1"/>
      </xdr:nvSpPr>
      <xdr:spPr>
        <a:xfrm>
          <a:off x="14020800" y="9601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pPr/>
            <a:t> </a:t>
          </a:fld>
          <a:endParaRPr lang="en-US" sz="950" b="1">
            <a:solidFill>
              <a:srgbClr val="8A5A00"/>
            </a:solidFill>
            <a:latin typeface="Aptos"/>
            <a:cs typeface="Aptos"/>
          </a:endParaRPr>
        </a:p>
      </xdr:txBody>
    </xdr:sp>
    <xdr:clientData/>
  </xdr:twoCellAnchor>
  <xdr:twoCellAnchor editAs="absolute">
    <xdr:from>
      <xdr:col>8</xdr:col>
      <xdr:colOff>209550</xdr:colOff>
      <xdr:row>51</xdr:row>
      <xdr:rowOff>9525</xdr:rowOff>
    </xdr:from>
    <xdr:to>
      <xdr:col>9</xdr:col>
      <xdr:colOff>0</xdr:colOff>
      <xdr:row>55</xdr:row>
      <xdr:rowOff>9525</xdr:rowOff>
    </xdr:to>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2971800" y="10287000"/>
          <a:ext cx="38100" cy="704850"/>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50</xdr:row>
      <xdr:rowOff>200025</xdr:rowOff>
    </xdr:from>
    <xdr:to>
      <xdr:col>13</xdr:col>
      <xdr:colOff>228600</xdr:colOff>
      <xdr:row>51</xdr:row>
      <xdr:rowOff>180975</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3086100" y="1026795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KV</a:t>
          </a:r>
        </a:p>
      </xdr:txBody>
    </xdr:sp>
    <xdr:clientData/>
  </xdr:twoCellAnchor>
  <xdr:twoCellAnchor editAs="absolute">
    <xdr:from>
      <xdr:col>9</xdr:col>
      <xdr:colOff>76200</xdr:colOff>
      <xdr:row>52</xdr:row>
      <xdr:rowOff>47625</xdr:rowOff>
    </xdr:from>
    <xdr:to>
      <xdr:col>13</xdr:col>
      <xdr:colOff>228600</xdr:colOff>
      <xdr:row>52</xdr:row>
      <xdr:rowOff>200025</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3086100" y="105346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53</xdr:row>
      <xdr:rowOff>9525</xdr:rowOff>
    </xdr:from>
    <xdr:to>
      <xdr:col>13</xdr:col>
      <xdr:colOff>228600</xdr:colOff>
      <xdr:row>53</xdr:row>
      <xdr:rowOff>161925</xdr:rowOff>
    </xdr:to>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3086100" y="107061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50</xdr:col>
      <xdr:colOff>190500</xdr:colOff>
      <xdr:row>51</xdr:row>
      <xdr:rowOff>47625</xdr:rowOff>
    </xdr:from>
    <xdr:to>
      <xdr:col>53</xdr:col>
      <xdr:colOff>114300</xdr:colOff>
      <xdr:row>52</xdr:row>
      <xdr:rowOff>9525</xdr:rowOff>
    </xdr:to>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13354050" y="103251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51</xdr:row>
      <xdr:rowOff>47625</xdr:rowOff>
    </xdr:from>
    <xdr:to>
      <xdr:col>57</xdr:col>
      <xdr:colOff>76200</xdr:colOff>
      <xdr:row>52</xdr:row>
      <xdr:rowOff>9525</xdr:rowOff>
    </xdr:to>
    <xdr:sp macro="" textlink="Diagrammdaten!$C$48">
      <xdr:nvSpPr>
        <xdr:cNvPr id="53" name="TextBox 52">
          <a:extLst>
            <a:ext uri="{FF2B5EF4-FFF2-40B4-BE49-F238E27FC236}">
              <a16:creationId xmlns:a16="http://schemas.microsoft.com/office/drawing/2014/main" id="{00000000-0008-0000-0000-000035000000}"/>
            </a:ext>
          </a:extLst>
        </xdr:cNvPr>
        <xdr:cNvSpPr txBox="1"/>
      </xdr:nvSpPr>
      <xdr:spPr>
        <a:xfrm>
          <a:off x="14020800" y="103251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pPr/>
            <a:t>88</a:t>
          </a:fld>
          <a:endParaRPr lang="en-US" sz="950" b="0">
            <a:solidFill>
              <a:srgbClr val="1A1A1A"/>
            </a:solidFill>
            <a:latin typeface="Aptos"/>
            <a:cs typeface="Aptos"/>
          </a:endParaRPr>
        </a:p>
      </xdr:txBody>
    </xdr:sp>
    <xdr:clientData/>
  </xdr:twoCellAnchor>
  <xdr:twoCellAnchor editAs="absolute">
    <xdr:from>
      <xdr:col>50</xdr:col>
      <xdr:colOff>190500</xdr:colOff>
      <xdr:row>52</xdr:row>
      <xdr:rowOff>47625</xdr:rowOff>
    </xdr:from>
    <xdr:to>
      <xdr:col>53</xdr:col>
      <xdr:colOff>114300</xdr:colOff>
      <xdr:row>53</xdr:row>
      <xdr:rowOff>9525</xdr:rowOff>
    </xdr:to>
    <xdr:sp macro="" textlink="">
      <xdr:nvSpPr>
        <xdr:cNvPr id="54" name="TextBox 53">
          <a:extLst>
            <a:ext uri="{FF2B5EF4-FFF2-40B4-BE49-F238E27FC236}">
              <a16:creationId xmlns:a16="http://schemas.microsoft.com/office/drawing/2014/main" id="{00000000-0008-0000-0000-000036000000}"/>
            </a:ext>
          </a:extLst>
        </xdr:cNvPr>
        <xdr:cNvSpPr txBox="1"/>
      </xdr:nvSpPr>
      <xdr:spPr>
        <a:xfrm>
          <a:off x="13354050" y="105346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52</xdr:row>
      <xdr:rowOff>47625</xdr:rowOff>
    </xdr:from>
    <xdr:to>
      <xdr:col>57</xdr:col>
      <xdr:colOff>76200</xdr:colOff>
      <xdr:row>53</xdr:row>
      <xdr:rowOff>9525</xdr:rowOff>
    </xdr:to>
    <xdr:sp macro="" textlink="Diagrammdaten!$D$48">
      <xdr:nvSpPr>
        <xdr:cNvPr id="55" name="TextBox 54">
          <a:extLst>
            <a:ext uri="{FF2B5EF4-FFF2-40B4-BE49-F238E27FC236}">
              <a16:creationId xmlns:a16="http://schemas.microsoft.com/office/drawing/2014/main" id="{00000000-0008-0000-0000-000037000000}"/>
            </a:ext>
          </a:extLst>
        </xdr:cNvPr>
        <xdr:cNvSpPr txBox="1"/>
      </xdr:nvSpPr>
      <xdr:spPr>
        <a:xfrm>
          <a:off x="14020800" y="105346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pPr/>
            <a:t>66</a:t>
          </a:fld>
          <a:endParaRPr lang="en-US" sz="950" b="0">
            <a:solidFill>
              <a:srgbClr val="1A1A1A"/>
            </a:solidFill>
            <a:latin typeface="Aptos"/>
            <a:cs typeface="Aptos"/>
          </a:endParaRPr>
        </a:p>
      </xdr:txBody>
    </xdr:sp>
    <xdr:clientData/>
  </xdr:twoCellAnchor>
  <xdr:twoCellAnchor editAs="absolute">
    <xdr:from>
      <xdr:col>50</xdr:col>
      <xdr:colOff>190500</xdr:colOff>
      <xdr:row>53</xdr:row>
      <xdr:rowOff>47625</xdr:rowOff>
    </xdr:from>
    <xdr:to>
      <xdr:col>53</xdr:col>
      <xdr:colOff>114300</xdr:colOff>
      <xdr:row>54</xdr:row>
      <xdr:rowOff>9525</xdr:rowOff>
    </xdr:to>
    <xdr:sp macro="" textlink="">
      <xdr:nvSpPr>
        <xdr:cNvPr id="56" name="TextBox 55">
          <a:extLst>
            <a:ext uri="{FF2B5EF4-FFF2-40B4-BE49-F238E27FC236}">
              <a16:creationId xmlns:a16="http://schemas.microsoft.com/office/drawing/2014/main" id="{00000000-0008-0000-0000-000038000000}"/>
            </a:ext>
          </a:extLst>
        </xdr:cNvPr>
        <xdr:cNvSpPr txBox="1"/>
      </xdr:nvSpPr>
      <xdr:spPr>
        <a:xfrm>
          <a:off x="13354050" y="107442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53</xdr:row>
      <xdr:rowOff>47625</xdr:rowOff>
    </xdr:from>
    <xdr:to>
      <xdr:col>57</xdr:col>
      <xdr:colOff>76200</xdr:colOff>
      <xdr:row>54</xdr:row>
      <xdr:rowOff>9525</xdr:rowOff>
    </xdr:to>
    <xdr:sp macro="" textlink="Diagrammdaten!$E$48">
      <xdr:nvSpPr>
        <xdr:cNvPr id="57" name="TextBox 56">
          <a:extLst>
            <a:ext uri="{FF2B5EF4-FFF2-40B4-BE49-F238E27FC236}">
              <a16:creationId xmlns:a16="http://schemas.microsoft.com/office/drawing/2014/main" id="{00000000-0008-0000-0000-000039000000}"/>
            </a:ext>
          </a:extLst>
        </xdr:cNvPr>
        <xdr:cNvSpPr txBox="1"/>
      </xdr:nvSpPr>
      <xdr:spPr>
        <a:xfrm>
          <a:off x="14020800" y="10744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pPr/>
            <a:t> </a:t>
          </a:fld>
          <a:endParaRPr lang="en-US" sz="950" b="1">
            <a:solidFill>
              <a:srgbClr val="1E7F4F"/>
            </a:solidFill>
            <a:latin typeface="Aptos"/>
            <a:cs typeface="Aptos"/>
          </a:endParaRPr>
        </a:p>
      </xdr:txBody>
    </xdr:sp>
    <xdr:clientData/>
  </xdr:twoCellAnchor>
  <xdr:twoCellAnchor editAs="absolute">
    <xdr:from>
      <xdr:col>53</xdr:col>
      <xdr:colOff>114300</xdr:colOff>
      <xdr:row>53</xdr:row>
      <xdr:rowOff>47625</xdr:rowOff>
    </xdr:from>
    <xdr:to>
      <xdr:col>57</xdr:col>
      <xdr:colOff>76200</xdr:colOff>
      <xdr:row>54</xdr:row>
      <xdr:rowOff>9525</xdr:rowOff>
    </xdr:to>
    <xdr:sp macro="" textlink="Diagrammdaten!$F$48">
      <xdr:nvSpPr>
        <xdr:cNvPr id="58" name="TextBox 57">
          <a:extLst>
            <a:ext uri="{FF2B5EF4-FFF2-40B4-BE49-F238E27FC236}">
              <a16:creationId xmlns:a16="http://schemas.microsoft.com/office/drawing/2014/main" id="{00000000-0008-0000-0000-00003A000000}"/>
            </a:ext>
          </a:extLst>
        </xdr:cNvPr>
        <xdr:cNvSpPr txBox="1"/>
      </xdr:nvSpPr>
      <xdr:spPr>
        <a:xfrm>
          <a:off x="14020800" y="10744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pPr/>
            <a:t>+22</a:t>
          </a:fld>
          <a:endParaRPr lang="en-US" sz="950" b="1">
            <a:solidFill>
              <a:srgbClr val="8A5A00"/>
            </a:solidFill>
            <a:latin typeface="Aptos"/>
            <a:cs typeface="Aptos"/>
          </a:endParaRPr>
        </a:p>
      </xdr:txBody>
    </xdr:sp>
    <xdr:clientData/>
  </xdr:twoCellAnchor>
  <xdr:twoCellAnchor editAs="absolute">
    <xdr:from>
      <xdr:col>1</xdr:col>
      <xdr:colOff>19050</xdr:colOff>
      <xdr:row>5</xdr:row>
      <xdr:rowOff>47625</xdr:rowOff>
    </xdr:from>
    <xdr:to>
      <xdr:col>6</xdr:col>
      <xdr:colOff>314325</xdr:colOff>
      <xdr:row>5</xdr:row>
      <xdr:rowOff>295275</xdr:rowOff>
    </xdr:to>
    <xdr:sp macro="[0]!modLaden.NeueDatenLaden" textlink="">
      <xdr:nvSpPr>
        <xdr:cNvPr id="59" name="BTN_Laden">
          <a:extLst>
            <a:ext uri="{FF2B5EF4-FFF2-40B4-BE49-F238E27FC236}">
              <a16:creationId xmlns:a16="http://schemas.microsoft.com/office/drawing/2014/main" id="{00000000-0008-0000-0000-00003B000000}"/>
            </a:ext>
          </a:extLst>
        </xdr:cNvPr>
        <xdr:cNvSpPr txBox="1"/>
      </xdr:nvSpPr>
      <xdr:spPr>
        <a:xfrm>
          <a:off x="171450" y="1047750"/>
          <a:ext cx="2343150" cy="2476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Neue Daten laden</a:t>
          </a:r>
        </a:p>
      </xdr:txBody>
    </xdr:sp>
    <xdr:clientData/>
  </xdr:twoCellAnchor>
  <xdr:twoCellAnchor editAs="absolute">
    <xdr:from>
      <xdr:col>1</xdr:col>
      <xdr:colOff>19050</xdr:colOff>
      <xdr:row>6</xdr:row>
      <xdr:rowOff>38100</xdr:rowOff>
    </xdr:from>
    <xdr:to>
      <xdr:col>6</xdr:col>
      <xdr:colOff>314325</xdr:colOff>
      <xdr:row>7</xdr:row>
      <xdr:rowOff>57150</xdr:rowOff>
    </xdr:to>
    <xdr:sp macro="[0]!modLaden.AnwesenheitLaden" textlink="">
      <xdr:nvSpPr>
        <xdr:cNvPr id="60" name="BTN_Anwesenheit">
          <a:extLst>
            <a:ext uri="{FF2B5EF4-FFF2-40B4-BE49-F238E27FC236}">
              <a16:creationId xmlns:a16="http://schemas.microsoft.com/office/drawing/2014/main" id="{00000000-0008-0000-0000-00003C000000}"/>
            </a:ext>
          </a:extLst>
        </xdr:cNvPr>
        <xdr:cNvSpPr txBox="1"/>
      </xdr:nvSpPr>
      <xdr:spPr>
        <a:xfrm>
          <a:off x="171450" y="1495425"/>
          <a:ext cx="2343150" cy="190500"/>
        </a:xfrm>
        <a:prstGeom prst="round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Anwesenheit laden</a:t>
          </a:r>
        </a:p>
      </xdr:txBody>
    </xdr:sp>
    <xdr:clientData/>
  </xdr:twoCellAnchor>
  <xdr:twoCellAnchor editAs="absolute">
    <xdr:from>
      <xdr:col>1</xdr:col>
      <xdr:colOff>19050</xdr:colOff>
      <xdr:row>9</xdr:row>
      <xdr:rowOff>9525</xdr:rowOff>
    </xdr:from>
    <xdr:to>
      <xdr:col>6</xdr:col>
      <xdr:colOff>314325</xdr:colOff>
      <xdr:row>9</xdr:row>
      <xdr:rowOff>200025</xdr:rowOff>
    </xdr:to>
    <xdr:sp macro="[0]!modCockpit.PlanungOeffnen" textlink="">
      <xdr:nvSpPr>
        <xdr:cNvPr id="61" name="BTN_Planung">
          <a:extLst>
            <a:ext uri="{FF2B5EF4-FFF2-40B4-BE49-F238E27FC236}">
              <a16:creationId xmlns:a16="http://schemas.microsoft.com/office/drawing/2014/main" id="{00000000-0008-0000-0000-00003D000000}"/>
            </a:ext>
          </a:extLst>
        </xdr:cNvPr>
        <xdr:cNvSpPr txBox="1"/>
      </xdr:nvSpPr>
      <xdr:spPr>
        <a:xfrm>
          <a:off x="171450" y="1905000"/>
          <a:ext cx="234315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Anwesenheitsplan öffnen</a:t>
          </a:r>
        </a:p>
      </xdr:txBody>
    </xdr:sp>
    <xdr:clientData/>
  </xdr:twoCellAnchor>
  <xdr:twoCellAnchor editAs="absolute">
    <xdr:from>
      <xdr:col>1</xdr:col>
      <xdr:colOff>19050</xdr:colOff>
      <xdr:row>11</xdr:row>
      <xdr:rowOff>9525</xdr:rowOff>
    </xdr:from>
    <xdr:to>
      <xdr:col>6</xdr:col>
      <xdr:colOff>314325</xdr:colOff>
      <xdr:row>11</xdr:row>
      <xdr:rowOff>200025</xdr:rowOff>
    </xdr:to>
    <xdr:sp macro="[0]!modPPT.NachPowerPoint" textlink="">
      <xdr:nvSpPr>
        <xdr:cNvPr id="62" name="BTN_PPT">
          <a:extLst>
            <a:ext uri="{FF2B5EF4-FFF2-40B4-BE49-F238E27FC236}">
              <a16:creationId xmlns:a16="http://schemas.microsoft.com/office/drawing/2014/main" id="{00000000-0008-0000-0000-00003E000000}"/>
            </a:ext>
          </a:extLst>
        </xdr:cNvPr>
        <xdr:cNvSpPr txBox="1"/>
      </xdr:nvSpPr>
      <xdr:spPr>
        <a:xfrm>
          <a:off x="171450" y="2228850"/>
          <a:ext cx="2343150" cy="190500"/>
        </a:xfrm>
        <a:prstGeom prst="roundRect">
          <a:avLst/>
        </a:prstGeom>
        <a:solidFill>
          <a:srgbClr val="8E0F1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PowerPoint-Folie erzeugen</a:t>
          </a:r>
        </a:p>
      </xdr:txBody>
    </xdr:sp>
    <xdr:clientData/>
  </xdr:twoCellAnchor>
  <xdr:twoCellAnchor editAs="absolute">
    <xdr:from>
      <xdr:col>1</xdr:col>
      <xdr:colOff>19050</xdr:colOff>
      <xdr:row>19</xdr:row>
      <xdr:rowOff>9525</xdr:rowOff>
    </xdr:from>
    <xdr:to>
      <xdr:col>6</xdr:col>
      <xdr:colOff>314325</xdr:colOff>
      <xdr:row>19</xdr:row>
      <xdr:rowOff>200025</xdr:rowOff>
    </xdr:to>
    <xdr:sp macro="[0]!modCockpit.FilterAlleSparten" textlink="">
      <xdr:nvSpPr>
        <xdr:cNvPr id="63" name="BTN_SPAlle">
          <a:extLst>
            <a:ext uri="{FF2B5EF4-FFF2-40B4-BE49-F238E27FC236}">
              <a16:creationId xmlns:a16="http://schemas.microsoft.com/office/drawing/2014/main" id="{00000000-0008-0000-0000-00003F000000}"/>
            </a:ext>
          </a:extLst>
        </xdr:cNvPr>
        <xdr:cNvSpPr txBox="1"/>
      </xdr:nvSpPr>
      <xdr:spPr>
        <a:xfrm>
          <a:off x="171450" y="3781425"/>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Alle Sparten</a:t>
          </a:r>
        </a:p>
      </xdr:txBody>
    </xdr:sp>
    <xdr:clientData/>
  </xdr:twoCellAnchor>
  <xdr:twoCellAnchor editAs="absolute">
    <xdr:from>
      <xdr:col>1</xdr:col>
      <xdr:colOff>19050</xdr:colOff>
      <xdr:row>33</xdr:row>
      <xdr:rowOff>9525</xdr:rowOff>
    </xdr:from>
    <xdr:to>
      <xdr:col>6</xdr:col>
      <xdr:colOff>314325</xdr:colOff>
      <xdr:row>33</xdr:row>
      <xdr:rowOff>200025</xdr:rowOff>
    </xdr:to>
    <xdr:sp macro="[0]!modCockpit.FilterAktiveBearbeitung" textlink="">
      <xdr:nvSpPr>
        <xdr:cNvPr id="64" name="BTN_PKAktiv">
          <a:extLst>
            <a:ext uri="{FF2B5EF4-FFF2-40B4-BE49-F238E27FC236}">
              <a16:creationId xmlns:a16="http://schemas.microsoft.com/office/drawing/2014/main" id="{00000000-0008-0000-0000-000040000000}"/>
            </a:ext>
          </a:extLst>
        </xdr:cNvPr>
        <xdr:cNvSpPr txBox="1"/>
      </xdr:nvSpPr>
      <xdr:spPr>
        <a:xfrm>
          <a:off x="171450" y="6619875"/>
          <a:ext cx="234315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Aktive Bearbeitung</a:t>
          </a:r>
        </a:p>
      </xdr:txBody>
    </xdr:sp>
    <xdr:clientData/>
  </xdr:twoCellAnchor>
  <xdr:twoCellAnchor editAs="absolute">
    <xdr:from>
      <xdr:col>1</xdr:col>
      <xdr:colOff>19050</xdr:colOff>
      <xdr:row>35</xdr:row>
      <xdr:rowOff>9525</xdr:rowOff>
    </xdr:from>
    <xdr:to>
      <xdr:col>6</xdr:col>
      <xdr:colOff>314325</xdr:colOff>
      <xdr:row>35</xdr:row>
      <xdr:rowOff>200025</xdr:rowOff>
    </xdr:to>
    <xdr:sp macro="[0]!modCockpit.FilterAllePostkoerbe" textlink="">
      <xdr:nvSpPr>
        <xdr:cNvPr id="65" name="BTN_PKAlle">
          <a:extLst>
            <a:ext uri="{FF2B5EF4-FFF2-40B4-BE49-F238E27FC236}">
              <a16:creationId xmlns:a16="http://schemas.microsoft.com/office/drawing/2014/main" id="{00000000-0008-0000-0000-000041000000}"/>
            </a:ext>
          </a:extLst>
        </xdr:cNvPr>
        <xdr:cNvSpPr txBox="1"/>
      </xdr:nvSpPr>
      <xdr:spPr>
        <a:xfrm>
          <a:off x="171450" y="6924675"/>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Alle Postkörbe</a:t>
          </a:r>
        </a:p>
      </xdr:txBody>
    </xdr:sp>
    <xdr:clientData/>
  </xdr:twoCellAnchor>
  <xdr:twoCellAnchor editAs="absolute">
    <xdr:from>
      <xdr:col>1</xdr:col>
      <xdr:colOff>19050</xdr:colOff>
      <xdr:row>55</xdr:row>
      <xdr:rowOff>9525</xdr:rowOff>
    </xdr:from>
    <xdr:to>
      <xdr:col>6</xdr:col>
      <xdr:colOff>314325</xdr:colOff>
      <xdr:row>55</xdr:row>
      <xdr:rowOff>200025</xdr:rowOff>
    </xdr:to>
    <xdr:sp macro="[0]!modCockpit.FilterNurBUE" textlink="">
      <xdr:nvSpPr>
        <xdr:cNvPr id="66" name="BTN_GVBUE">
          <a:extLst>
            <a:ext uri="{FF2B5EF4-FFF2-40B4-BE49-F238E27FC236}">
              <a16:creationId xmlns:a16="http://schemas.microsoft.com/office/drawing/2014/main" id="{00000000-0008-0000-0000-000042000000}"/>
            </a:ext>
          </a:extLst>
        </xdr:cNvPr>
        <xdr:cNvSpPr txBox="1"/>
      </xdr:nvSpPr>
      <xdr:spPr>
        <a:xfrm>
          <a:off x="171450" y="10991850"/>
          <a:ext cx="234315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Nur BÜ-Schlüssel</a:t>
          </a:r>
        </a:p>
      </xdr:txBody>
    </xdr:sp>
    <xdr:clientData/>
  </xdr:twoCellAnchor>
  <xdr:twoCellAnchor editAs="absolute">
    <xdr:from>
      <xdr:col>1</xdr:col>
      <xdr:colOff>19050</xdr:colOff>
      <xdr:row>57</xdr:row>
      <xdr:rowOff>9525</xdr:rowOff>
    </xdr:from>
    <xdr:to>
      <xdr:col>6</xdr:col>
      <xdr:colOff>314325</xdr:colOff>
      <xdr:row>57</xdr:row>
      <xdr:rowOff>200025</xdr:rowOff>
    </xdr:to>
    <xdr:sp macro="[0]!modCockpit.FilterAlleGeVo" textlink="">
      <xdr:nvSpPr>
        <xdr:cNvPr id="67" name="BTN_GVAlle">
          <a:extLst>
            <a:ext uri="{FF2B5EF4-FFF2-40B4-BE49-F238E27FC236}">
              <a16:creationId xmlns:a16="http://schemas.microsoft.com/office/drawing/2014/main" id="{00000000-0008-0000-0000-000043000000}"/>
            </a:ext>
          </a:extLst>
        </xdr:cNvPr>
        <xdr:cNvSpPr txBox="1"/>
      </xdr:nvSpPr>
      <xdr:spPr>
        <a:xfrm>
          <a:off x="171450" y="11296650"/>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Alle GeVo</a:t>
          </a:r>
        </a:p>
      </xdr:txBody>
    </xdr:sp>
    <xdr:clientData/>
  </xdr:twoCellAnchor>
  <xdr:twoCellAnchor editAs="absolute">
    <xdr:from>
      <xdr:col>1</xdr:col>
      <xdr:colOff>19050</xdr:colOff>
      <xdr:row>60</xdr:row>
      <xdr:rowOff>9525</xdr:rowOff>
    </xdr:from>
    <xdr:to>
      <xdr:col>6</xdr:col>
      <xdr:colOff>314325</xdr:colOff>
      <xdr:row>60</xdr:row>
      <xdr:rowOff>171450</xdr:rowOff>
    </xdr:to>
    <xdr:sp macro="[0]!modCockpit.AnsichtTag" textlink="">
      <xdr:nvSpPr>
        <xdr:cNvPr id="68" name="ANS_Tag">
          <a:extLst>
            <a:ext uri="{FF2B5EF4-FFF2-40B4-BE49-F238E27FC236}">
              <a16:creationId xmlns:a16="http://schemas.microsoft.com/office/drawing/2014/main" id="{00000000-0008-0000-0000-000044000000}"/>
            </a:ext>
          </a:extLst>
        </xdr:cNvPr>
        <xdr:cNvSpPr txBox="1"/>
      </xdr:nvSpPr>
      <xdr:spPr>
        <a:xfrm>
          <a:off x="171450" y="11849100"/>
          <a:ext cx="2343150" cy="161925"/>
        </a:xfrm>
        <a:prstGeom prst="round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b="1">
              <a:solidFill>
                <a:srgbClr val="FFFFFF"/>
              </a:solidFill>
              <a:latin typeface="Aptos"/>
              <a:cs typeface="Aptos"/>
            </a:rPr>
            <a:t>Tagessicht · letzte 7 Stichtage</a:t>
          </a:r>
        </a:p>
      </xdr:txBody>
    </xdr:sp>
    <xdr:clientData/>
  </xdr:twoCellAnchor>
  <xdr:twoCellAnchor editAs="absolute">
    <xdr:from>
      <xdr:col>1</xdr:col>
      <xdr:colOff>19050</xdr:colOff>
      <xdr:row>61</xdr:row>
      <xdr:rowOff>9525</xdr:rowOff>
    </xdr:from>
    <xdr:to>
      <xdr:col>6</xdr:col>
      <xdr:colOff>314325</xdr:colOff>
      <xdr:row>61</xdr:row>
      <xdr:rowOff>171450</xdr:rowOff>
    </xdr:to>
    <xdr:sp macro="[0]!modCockpit.AnsichtWoche" textlink="">
      <xdr:nvSpPr>
        <xdr:cNvPr id="69" name="ANS_Woche">
          <a:extLst>
            <a:ext uri="{FF2B5EF4-FFF2-40B4-BE49-F238E27FC236}">
              <a16:creationId xmlns:a16="http://schemas.microsoft.com/office/drawing/2014/main" id="{00000000-0008-0000-0000-000045000000}"/>
            </a:ext>
          </a:extLst>
        </xdr:cNvPr>
        <xdr:cNvSpPr txBox="1"/>
      </xdr:nvSpPr>
      <xdr:spPr>
        <a:xfrm>
          <a:off x="171450" y="12096750"/>
          <a:ext cx="2343150" cy="161925"/>
        </a:xfrm>
        <a:prstGeom prst="round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b="0">
              <a:solidFill>
                <a:srgbClr val="6B6B6B"/>
              </a:solidFill>
              <a:latin typeface="Aptos"/>
              <a:cs typeface="Aptos"/>
            </a:rPr>
            <a:t>Wochensicht · letzte 7 KW</a:t>
          </a:r>
        </a:p>
      </xdr:txBody>
    </xdr:sp>
    <xdr:clientData/>
  </xdr:twoCellAnchor>
  <xdr:twoCellAnchor editAs="absolute">
    <xdr:from>
      <xdr:col>1</xdr:col>
      <xdr:colOff>19050</xdr:colOff>
      <xdr:row>63</xdr:row>
      <xdr:rowOff>9525</xdr:rowOff>
    </xdr:from>
    <xdr:to>
      <xdr:col>6</xdr:col>
      <xdr:colOff>314325</xdr:colOff>
      <xdr:row>63</xdr:row>
      <xdr:rowOff>200025</xdr:rowOff>
    </xdr:to>
    <xdr:sp macro="[0]!modCockpit.Aktualisieren" textlink="">
      <xdr:nvSpPr>
        <xdr:cNvPr id="70" name="BTN_Aktualisieren">
          <a:extLst>
            <a:ext uri="{FF2B5EF4-FFF2-40B4-BE49-F238E27FC236}">
              <a16:creationId xmlns:a16="http://schemas.microsoft.com/office/drawing/2014/main" id="{00000000-0008-0000-0000-000046000000}"/>
            </a:ext>
          </a:extLst>
        </xdr:cNvPr>
        <xdr:cNvSpPr txBox="1"/>
      </xdr:nvSpPr>
      <xdr:spPr>
        <a:xfrm>
          <a:off x="171450" y="12382500"/>
          <a:ext cx="2343150" cy="190500"/>
        </a:xfrm>
        <a:prstGeom prst="round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Aktualisieren</a:t>
          </a:r>
        </a:p>
      </xdr:txBody>
    </xdr:sp>
    <xdr:clientData/>
  </xdr:twoCellAnchor>
  <xdr:twoCellAnchor editAs="absolute">
    <xdr:from>
      <xdr:col>1</xdr:col>
      <xdr:colOff>19050</xdr:colOff>
      <xdr:row>65</xdr:row>
      <xdr:rowOff>9525</xdr:rowOff>
    </xdr:from>
    <xdr:to>
      <xdr:col>6</xdr:col>
      <xdr:colOff>314325</xdr:colOff>
      <xdr:row>65</xdr:row>
      <xdr:rowOff>200025</xdr:rowOff>
    </xdr:to>
    <xdr:sp macro="[0]!modCockpit.FilterZuruecksetzen" textlink="">
      <xdr:nvSpPr>
        <xdr:cNvPr id="71" name="BTN_Zurueck">
          <a:extLst>
            <a:ext uri="{FF2B5EF4-FFF2-40B4-BE49-F238E27FC236}">
              <a16:creationId xmlns:a16="http://schemas.microsoft.com/office/drawing/2014/main" id="{00000000-0008-0000-0000-000047000000}"/>
            </a:ext>
          </a:extLst>
        </xdr:cNvPr>
        <xdr:cNvSpPr txBox="1"/>
      </xdr:nvSpPr>
      <xdr:spPr>
        <a:xfrm>
          <a:off x="171450" y="12687300"/>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Filter zurücksetzen</a:t>
          </a:r>
        </a:p>
      </xdr:txBody>
    </xdr:sp>
    <xdr:clientData/>
  </xdr:twoCellAnchor>
  <xdr:twoCellAnchor editAs="absolute">
    <xdr:from>
      <xdr:col>1</xdr:col>
      <xdr:colOff>19050</xdr:colOff>
      <xdr:row>67</xdr:row>
      <xdr:rowOff>9525</xdr:rowOff>
    </xdr:from>
    <xdr:to>
      <xdr:col>6</xdr:col>
      <xdr:colOff>314325</xdr:colOff>
      <xdr:row>67</xdr:row>
      <xdr:rowOff>200025</xdr:rowOff>
    </xdr:to>
    <xdr:sp macro="[0]!modCockpit.Hilfe" textlink="">
      <xdr:nvSpPr>
        <xdr:cNvPr id="72" name="BTN_Hilfe">
          <a:extLst>
            <a:ext uri="{FF2B5EF4-FFF2-40B4-BE49-F238E27FC236}">
              <a16:creationId xmlns:a16="http://schemas.microsoft.com/office/drawing/2014/main" id="{00000000-0008-0000-0000-000048000000}"/>
            </a:ext>
          </a:extLst>
        </xdr:cNvPr>
        <xdr:cNvSpPr txBox="1"/>
      </xdr:nvSpPr>
      <xdr:spPr>
        <a:xfrm>
          <a:off x="171450" y="12992100"/>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Hilfe</a:t>
          </a:r>
        </a:p>
      </xdr:txBody>
    </xdr:sp>
    <xdr:clientData/>
  </xdr:twoCellAnchor>
  <xdr:twoCellAnchor editAs="absolute">
    <xdr:from>
      <xdr:col>51</xdr:col>
      <xdr:colOff>38100</xdr:colOff>
      <xdr:row>31</xdr:row>
      <xdr:rowOff>38100</xdr:rowOff>
    </xdr:from>
    <xdr:to>
      <xdr:col>53</xdr:col>
      <xdr:colOff>228600</xdr:colOff>
      <xdr:row>31</xdr:row>
      <xdr:rowOff>209550</xdr:rowOff>
    </xdr:to>
    <xdr:sp macro="[0]!modCockpit.QuelleVerbund" textlink="">
      <xdr:nvSpPr>
        <xdr:cNvPr id="73" name="BWQ_Verbund">
          <a:extLst>
            <a:ext uri="{FF2B5EF4-FFF2-40B4-BE49-F238E27FC236}">
              <a16:creationId xmlns:a16="http://schemas.microsoft.com/office/drawing/2014/main" id="{00000000-0008-0000-0000-000049000000}"/>
            </a:ext>
          </a:extLst>
        </xdr:cNvPr>
        <xdr:cNvSpPr txBox="1"/>
      </xdr:nvSpPr>
      <xdr:spPr>
        <a:xfrm>
          <a:off x="13449300" y="6248400"/>
          <a:ext cx="685800" cy="171450"/>
        </a:xfrm>
        <a:prstGeom prst="roundRect">
          <a:avLst/>
        </a:prstGeom>
        <a:solidFill>
          <a:srgbClr val="FFFFFF"/>
        </a:solidFill>
        <a:ln w="9525" cmpd="sng">
          <a:solidFill>
            <a:srgbClr val="FFFFFF"/>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0B6F7D"/>
              </a:solidFill>
              <a:latin typeface="Aptos"/>
              <a:cs typeface="Aptos"/>
            </a:rPr>
            <a:t>Verbund</a:t>
          </a:r>
        </a:p>
      </xdr:txBody>
    </xdr:sp>
    <xdr:clientData/>
  </xdr:twoCellAnchor>
  <xdr:twoCellAnchor editAs="absolute">
    <xdr:from>
      <xdr:col>54</xdr:col>
      <xdr:colOff>38100</xdr:colOff>
      <xdr:row>31</xdr:row>
      <xdr:rowOff>38100</xdr:rowOff>
    </xdr:from>
    <xdr:to>
      <xdr:col>56</xdr:col>
      <xdr:colOff>228600</xdr:colOff>
      <xdr:row>31</xdr:row>
      <xdr:rowOff>209550</xdr:rowOff>
    </xdr:to>
    <xdr:sp macro="[0]!modCockpit.QuelleOPAG" textlink="">
      <xdr:nvSpPr>
        <xdr:cNvPr id="74" name="BWQ_OPAG">
          <a:extLst>
            <a:ext uri="{FF2B5EF4-FFF2-40B4-BE49-F238E27FC236}">
              <a16:creationId xmlns:a16="http://schemas.microsoft.com/office/drawing/2014/main" id="{00000000-0008-0000-0000-00004A000000}"/>
            </a:ext>
          </a:extLst>
        </xdr:cNvPr>
        <xdr:cNvSpPr txBox="1"/>
      </xdr:nvSpPr>
      <xdr:spPr>
        <a:xfrm>
          <a:off x="14192250" y="6248400"/>
          <a:ext cx="685800" cy="171450"/>
        </a:xfrm>
        <a:prstGeom prst="roundRect">
          <a:avLst/>
        </a:prstGeom>
        <a:solidFill>
          <a:srgbClr val="0B6F7D"/>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0">
              <a:solidFill>
                <a:srgbClr val="FFFFFF"/>
              </a:solidFill>
              <a:latin typeface="Aptos"/>
              <a:cs typeface="Aptos"/>
            </a:rPr>
            <a:t>OPAG</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38100</xdr:colOff>
      <xdr:row>5</xdr:row>
      <xdr:rowOff>38100</xdr:rowOff>
    </xdr:from>
    <xdr:to>
      <xdr:col>15</xdr:col>
      <xdr:colOff>228600</xdr:colOff>
      <xdr:row>16</xdr:row>
      <xdr:rowOff>38100</xdr:rowOff>
    </xdr:to>
    <xdr:graphicFrame macro="">
      <xdr:nvGraphicFramePr>
        <xdr:cNvPr id="2" name="Chart 10">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161925</xdr:colOff>
      <xdr:row>5</xdr:row>
      <xdr:rowOff>38100</xdr:rowOff>
    </xdr:from>
    <xdr:to>
      <xdr:col>31</xdr:col>
      <xdr:colOff>38100</xdr:colOff>
      <xdr:row>16</xdr:row>
      <xdr:rowOff>38100</xdr:rowOff>
    </xdr:to>
    <xdr:graphicFrame macro="">
      <xdr:nvGraphicFramePr>
        <xdr:cNvPr id="3" name="Chart 1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31</xdr:col>
      <xdr:colOff>219075</xdr:colOff>
      <xdr:row>5</xdr:row>
      <xdr:rowOff>38100</xdr:rowOff>
    </xdr:from>
    <xdr:to>
      <xdr:col>46</xdr:col>
      <xdr:colOff>95250</xdr:colOff>
      <xdr:row>16</xdr:row>
      <xdr:rowOff>38100</xdr:rowOff>
    </xdr:to>
    <xdr:graphicFrame macro="">
      <xdr:nvGraphicFramePr>
        <xdr:cNvPr id="4" name="Chart 12">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38100</xdr:colOff>
      <xdr:row>19</xdr:row>
      <xdr:rowOff>28575</xdr:rowOff>
    </xdr:from>
    <xdr:to>
      <xdr:col>15</xdr:col>
      <xdr:colOff>228600</xdr:colOff>
      <xdr:row>30</xdr:row>
      <xdr:rowOff>28575</xdr:rowOff>
    </xdr:to>
    <xdr:graphicFrame macro="">
      <xdr:nvGraphicFramePr>
        <xdr:cNvPr id="5" name="Chart 13">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16</xdr:col>
      <xdr:colOff>161925</xdr:colOff>
      <xdr:row>19</xdr:row>
      <xdr:rowOff>28575</xdr:rowOff>
    </xdr:from>
    <xdr:to>
      <xdr:col>31</xdr:col>
      <xdr:colOff>38100</xdr:colOff>
      <xdr:row>30</xdr:row>
      <xdr:rowOff>28575</xdr:rowOff>
    </xdr:to>
    <xdr:graphicFrame macro="">
      <xdr:nvGraphicFramePr>
        <xdr:cNvPr id="6" name="Chart 14">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219075</xdr:colOff>
      <xdr:row>19</xdr:row>
      <xdr:rowOff>28575</xdr:rowOff>
    </xdr:from>
    <xdr:to>
      <xdr:col>46</xdr:col>
      <xdr:colOff>95250</xdr:colOff>
      <xdr:row>30</xdr:row>
      <xdr:rowOff>28575</xdr:rowOff>
    </xdr:to>
    <xdr:graphicFrame macro="">
      <xdr:nvGraphicFramePr>
        <xdr:cNvPr id="7" name="Chart 15">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xdr:col>
      <xdr:colOff>38100</xdr:colOff>
      <xdr:row>3</xdr:row>
      <xdr:rowOff>38100</xdr:rowOff>
    </xdr:from>
    <xdr:to>
      <xdr:col>15</xdr:col>
      <xdr:colOff>228600</xdr:colOff>
      <xdr:row>5</xdr:row>
      <xdr:rowOff>38100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219075" y="533400"/>
          <a:ext cx="3590925" cy="381000"/>
        </a:xfrm>
        <a:prstGeom prst="rect">
          <a:avLst/>
        </a:prstGeom>
        <a:solidFill>
          <a:srgbClr val="8E0F1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Rückstand OPAG (Arbeitsgüter, in Tsd.)</a:t>
          </a:r>
        </a:p>
      </xdr:txBody>
    </xdr:sp>
    <xdr:clientData/>
  </xdr:twoCellAnchor>
  <xdr:twoCellAnchor editAs="absolute">
    <xdr:from>
      <xdr:col>1</xdr:col>
      <xdr:colOff>38100</xdr:colOff>
      <xdr:row>4</xdr:row>
      <xdr:rowOff>28575</xdr:rowOff>
    </xdr:from>
    <xdr:to>
      <xdr:col>15</xdr:col>
      <xdr:colOff>228600</xdr:colOff>
      <xdr:row>5</xdr:row>
      <xdr:rowOff>38100</xdr:rowOff>
    </xdr:to>
    <xdr:sp macro="" textlink="PPT!$BA$5">
      <xdr:nvSpPr>
        <xdr:cNvPr id="9" name="TextBox 8">
          <a:extLst>
            <a:ext uri="{FF2B5EF4-FFF2-40B4-BE49-F238E27FC236}">
              <a16:creationId xmlns:a16="http://schemas.microsoft.com/office/drawing/2014/main" id="{00000000-0008-0000-0100-000009000000}"/>
            </a:ext>
          </a:extLst>
        </xdr:cNvPr>
        <xdr:cNvSpPr txBox="1"/>
      </xdr:nvSpPr>
      <xdr:spPr>
        <a:xfrm>
          <a:off x="219075" y="714375"/>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pPr/>
            <a:t>27.105 (-321)</a:t>
          </a:fld>
          <a:endParaRPr lang="en-US" sz="800" b="0">
            <a:solidFill>
              <a:srgbClr val="FFFFFF"/>
            </a:solidFill>
            <a:latin typeface="Aptos"/>
            <a:cs typeface="Aptos"/>
          </a:endParaRPr>
        </a:p>
      </xdr:txBody>
    </xdr:sp>
    <xdr:clientData/>
  </xdr:twoCellAnchor>
  <xdr:twoCellAnchor editAs="absolute">
    <xdr:from>
      <xdr:col>1</xdr:col>
      <xdr:colOff>38100</xdr:colOff>
      <xdr:row>15</xdr:row>
      <xdr:rowOff>66675</xdr:rowOff>
    </xdr:from>
    <xdr:to>
      <xdr:col>15</xdr:col>
      <xdr:colOff>228600</xdr:colOff>
      <xdr:row>16</xdr:row>
      <xdr:rowOff>38100</xdr:rowOff>
    </xdr:to>
    <xdr:sp macro="" textlink="PPT!$BA$12">
      <xdr:nvSpPr>
        <xdr:cNvPr id="10" name="TextBox 9">
          <a:extLst>
            <a:ext uri="{FF2B5EF4-FFF2-40B4-BE49-F238E27FC236}">
              <a16:creationId xmlns:a16="http://schemas.microsoft.com/office/drawing/2014/main" id="{00000000-0008-0000-0100-00000A000000}"/>
            </a:ext>
          </a:extLst>
        </xdr:cNvPr>
        <xdr:cNvSpPr txBox="1"/>
      </xdr:nvSpPr>
      <xdr:spPr>
        <a:xfrm>
          <a:off x="219075" y="2847975"/>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pPr/>
            <a:t>Themenpostkörbe: 3 von 9 · Sparten: alle · GeVo: Alle GeVo · Tagessicht</a:t>
          </a:fld>
          <a:endParaRPr lang="en-US" sz="650" i="1">
            <a:solidFill>
              <a:srgbClr val="6B6B6B"/>
            </a:solidFill>
            <a:latin typeface="Aptos"/>
            <a:cs typeface="Aptos"/>
          </a:endParaRPr>
        </a:p>
      </xdr:txBody>
    </xdr:sp>
    <xdr:clientData/>
  </xdr:twoCellAnchor>
  <xdr:twoCellAnchor editAs="absolute">
    <xdr:from>
      <xdr:col>16</xdr:col>
      <xdr:colOff>161925</xdr:colOff>
      <xdr:row>3</xdr:row>
      <xdr:rowOff>38100</xdr:rowOff>
    </xdr:from>
    <xdr:to>
      <xdr:col>31</xdr:col>
      <xdr:colOff>38100</xdr:colOff>
      <xdr:row>5</xdr:row>
      <xdr:rowOff>38100</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3990975" y="533400"/>
          <a:ext cx="3590925" cy="381000"/>
        </a:xfrm>
        <a:prstGeom prst="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Rückstand Verbund (Vorgänge, in Tsd.)</a:t>
          </a:r>
        </a:p>
      </xdr:txBody>
    </xdr:sp>
    <xdr:clientData/>
  </xdr:twoCellAnchor>
  <xdr:twoCellAnchor editAs="absolute">
    <xdr:from>
      <xdr:col>16</xdr:col>
      <xdr:colOff>161925</xdr:colOff>
      <xdr:row>4</xdr:row>
      <xdr:rowOff>28575</xdr:rowOff>
    </xdr:from>
    <xdr:to>
      <xdr:col>31</xdr:col>
      <xdr:colOff>38100</xdr:colOff>
      <xdr:row>5</xdr:row>
      <xdr:rowOff>38100</xdr:rowOff>
    </xdr:to>
    <xdr:sp macro="" textlink="PPT!$BA$6">
      <xdr:nvSpPr>
        <xdr:cNvPr id="12" name="TextBox 11">
          <a:extLst>
            <a:ext uri="{FF2B5EF4-FFF2-40B4-BE49-F238E27FC236}">
              <a16:creationId xmlns:a16="http://schemas.microsoft.com/office/drawing/2014/main" id="{00000000-0008-0000-0100-00000C000000}"/>
            </a:ext>
          </a:extLst>
        </xdr:cNvPr>
        <xdr:cNvSpPr txBox="1"/>
      </xdr:nvSpPr>
      <xdr:spPr>
        <a:xfrm>
          <a:off x="3990975" y="714375"/>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pPr/>
            <a:t>12.610 (-29)</a:t>
          </a:fld>
          <a:endParaRPr lang="en-US" sz="800" b="0">
            <a:solidFill>
              <a:srgbClr val="FFFFFF"/>
            </a:solidFill>
            <a:latin typeface="Aptos"/>
            <a:cs typeface="Aptos"/>
          </a:endParaRPr>
        </a:p>
      </xdr:txBody>
    </xdr:sp>
    <xdr:clientData/>
  </xdr:twoCellAnchor>
  <xdr:twoCellAnchor editAs="absolute">
    <xdr:from>
      <xdr:col>16</xdr:col>
      <xdr:colOff>161925</xdr:colOff>
      <xdr:row>15</xdr:row>
      <xdr:rowOff>66675</xdr:rowOff>
    </xdr:from>
    <xdr:to>
      <xdr:col>31</xdr:col>
      <xdr:colOff>38100</xdr:colOff>
      <xdr:row>16</xdr:row>
      <xdr:rowOff>38100</xdr:rowOff>
    </xdr:to>
    <xdr:sp macro="" textlink="PPT!$BA$12">
      <xdr:nvSpPr>
        <xdr:cNvPr id="13" name="TextBox 12">
          <a:extLst>
            <a:ext uri="{FF2B5EF4-FFF2-40B4-BE49-F238E27FC236}">
              <a16:creationId xmlns:a16="http://schemas.microsoft.com/office/drawing/2014/main" id="{00000000-0008-0000-0100-00000D000000}"/>
            </a:ext>
          </a:extLst>
        </xdr:cNvPr>
        <xdr:cNvSpPr txBox="1"/>
      </xdr:nvSpPr>
      <xdr:spPr>
        <a:xfrm>
          <a:off x="3990975" y="2847975"/>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pPr/>
            <a:t>Themenpostkörbe: 3 von 9 · Sparten: alle · GeVo: Alle GeVo · Tagessicht</a:t>
          </a:fld>
          <a:endParaRPr lang="en-US" sz="650" i="1">
            <a:solidFill>
              <a:srgbClr val="6B6B6B"/>
            </a:solidFill>
            <a:latin typeface="Aptos"/>
            <a:cs typeface="Aptos"/>
          </a:endParaRPr>
        </a:p>
      </xdr:txBody>
    </xdr:sp>
    <xdr:clientData/>
  </xdr:twoCellAnchor>
  <xdr:twoCellAnchor editAs="absolute">
    <xdr:from>
      <xdr:col>31</xdr:col>
      <xdr:colOff>219075</xdr:colOff>
      <xdr:row>3</xdr:row>
      <xdr:rowOff>38100</xdr:rowOff>
    </xdr:from>
    <xdr:to>
      <xdr:col>46</xdr:col>
      <xdr:colOff>95250</xdr:colOff>
      <xdr:row>5</xdr:row>
      <xdr:rowOff>38100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7762875" y="533400"/>
          <a:ext cx="3590925" cy="38100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Kapazität (MAK) je KW</a:t>
          </a:r>
        </a:p>
      </xdr:txBody>
    </xdr:sp>
    <xdr:clientData/>
  </xdr:twoCellAnchor>
  <xdr:twoCellAnchor editAs="absolute">
    <xdr:from>
      <xdr:col>31</xdr:col>
      <xdr:colOff>219075</xdr:colOff>
      <xdr:row>4</xdr:row>
      <xdr:rowOff>28575</xdr:rowOff>
    </xdr:from>
    <xdr:to>
      <xdr:col>46</xdr:col>
      <xdr:colOff>95250</xdr:colOff>
      <xdr:row>5</xdr:row>
      <xdr:rowOff>38100</xdr:rowOff>
    </xdr:to>
    <xdr:sp macro="" textlink="PPT!$BA$9">
      <xdr:nvSpPr>
        <xdr:cNvPr id="15" name="TextBox 14">
          <a:extLst>
            <a:ext uri="{FF2B5EF4-FFF2-40B4-BE49-F238E27FC236}">
              <a16:creationId xmlns:a16="http://schemas.microsoft.com/office/drawing/2014/main" id="{00000000-0008-0000-0100-00000F000000}"/>
            </a:ext>
          </a:extLst>
        </xdr:cNvPr>
        <xdr:cNvSpPr txBox="1"/>
      </xdr:nvSpPr>
      <xdr:spPr>
        <a:xfrm>
          <a:off x="7762875" y="714375"/>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pPr/>
            <a:t>MAK 13,0 · 26,5 Vorgänge je MAK</a:t>
          </a:fld>
          <a:endParaRPr lang="en-US" sz="800" b="0">
            <a:solidFill>
              <a:srgbClr val="FFFFFF"/>
            </a:solidFill>
            <a:latin typeface="Aptos"/>
            <a:cs typeface="Aptos"/>
          </a:endParaRPr>
        </a:p>
      </xdr:txBody>
    </xdr:sp>
    <xdr:clientData/>
  </xdr:twoCellAnchor>
  <xdr:twoCellAnchor editAs="absolute">
    <xdr:from>
      <xdr:col>31</xdr:col>
      <xdr:colOff>219075</xdr:colOff>
      <xdr:row>15</xdr:row>
      <xdr:rowOff>66675</xdr:rowOff>
    </xdr:from>
    <xdr:to>
      <xdr:col>46</xdr:col>
      <xdr:colOff>95250</xdr:colOff>
      <xdr:row>16</xdr:row>
      <xdr:rowOff>38100</xdr:rowOff>
    </xdr:to>
    <xdr:sp macro="" textlink="PPT!$BA$12">
      <xdr:nvSpPr>
        <xdr:cNvPr id="16" name="TextBox 15">
          <a:extLst>
            <a:ext uri="{FF2B5EF4-FFF2-40B4-BE49-F238E27FC236}">
              <a16:creationId xmlns:a16="http://schemas.microsoft.com/office/drawing/2014/main" id="{00000000-0008-0000-0100-000010000000}"/>
            </a:ext>
          </a:extLst>
        </xdr:cNvPr>
        <xdr:cNvSpPr txBox="1"/>
      </xdr:nvSpPr>
      <xdr:spPr>
        <a:xfrm>
          <a:off x="7762875" y="2847975"/>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pPr/>
            <a:t>Themenpostkörbe: 3 von 9 · Sparten: alle · GeVo: Alle GeVo · Tagessicht</a:t>
          </a:fld>
          <a:endParaRPr lang="en-US" sz="650" i="1">
            <a:solidFill>
              <a:srgbClr val="6B6B6B"/>
            </a:solidFill>
            <a:latin typeface="Aptos"/>
            <a:cs typeface="Aptos"/>
          </a:endParaRPr>
        </a:p>
      </xdr:txBody>
    </xdr:sp>
    <xdr:clientData/>
  </xdr:twoCellAnchor>
  <xdr:twoCellAnchor editAs="absolute">
    <xdr:from>
      <xdr:col>1</xdr:col>
      <xdr:colOff>38100</xdr:colOff>
      <xdr:row>17</xdr:row>
      <xdr:rowOff>28575</xdr:rowOff>
    </xdr:from>
    <xdr:to>
      <xdr:col>15</xdr:col>
      <xdr:colOff>228600</xdr:colOff>
      <xdr:row>19</xdr:row>
      <xdr:rowOff>28575</xdr:rowOff>
    </xdr:to>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219075" y="3190875"/>
          <a:ext cx="3590925" cy="381000"/>
        </a:xfrm>
        <a:prstGeom prst="rect">
          <a:avLst/>
        </a:prstGeom>
        <a:solidFill>
          <a:srgbClr val="8E0F1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Eingänge / Abgänge OPAG</a:t>
          </a:r>
        </a:p>
      </xdr:txBody>
    </xdr:sp>
    <xdr:clientData/>
  </xdr:twoCellAnchor>
  <xdr:twoCellAnchor editAs="absolute">
    <xdr:from>
      <xdr:col>1</xdr:col>
      <xdr:colOff>38100</xdr:colOff>
      <xdr:row>18</xdr:row>
      <xdr:rowOff>19050</xdr:rowOff>
    </xdr:from>
    <xdr:to>
      <xdr:col>15</xdr:col>
      <xdr:colOff>228600</xdr:colOff>
      <xdr:row>19</xdr:row>
      <xdr:rowOff>28575</xdr:rowOff>
    </xdr:to>
    <xdr:sp macro="" textlink="PPT!$BA$7">
      <xdr:nvSpPr>
        <xdr:cNvPr id="18" name="TextBox 17">
          <a:extLst>
            <a:ext uri="{FF2B5EF4-FFF2-40B4-BE49-F238E27FC236}">
              <a16:creationId xmlns:a16="http://schemas.microsoft.com/office/drawing/2014/main" id="{00000000-0008-0000-0100-000012000000}"/>
            </a:ext>
          </a:extLst>
        </xdr:cNvPr>
        <xdr:cNvSpPr txBox="1"/>
      </xdr:nvSpPr>
      <xdr:spPr>
        <a:xfrm>
          <a:off x="219075" y="3371850"/>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pPr/>
            <a:t>+546 / −805</a:t>
          </a:fld>
          <a:endParaRPr lang="en-US" sz="800" b="0">
            <a:solidFill>
              <a:srgbClr val="FFFFFF"/>
            </a:solidFill>
            <a:latin typeface="Aptos"/>
            <a:cs typeface="Aptos"/>
          </a:endParaRPr>
        </a:p>
      </xdr:txBody>
    </xdr:sp>
    <xdr:clientData/>
  </xdr:twoCellAnchor>
  <xdr:twoCellAnchor editAs="absolute">
    <xdr:from>
      <xdr:col>1</xdr:col>
      <xdr:colOff>38100</xdr:colOff>
      <xdr:row>29</xdr:row>
      <xdr:rowOff>57150</xdr:rowOff>
    </xdr:from>
    <xdr:to>
      <xdr:col>15</xdr:col>
      <xdr:colOff>228600</xdr:colOff>
      <xdr:row>30</xdr:row>
      <xdr:rowOff>28575</xdr:rowOff>
    </xdr:to>
    <xdr:sp macro="" textlink="PPT!$BA$12">
      <xdr:nvSpPr>
        <xdr:cNvPr id="19" name="TextBox 18">
          <a:extLst>
            <a:ext uri="{FF2B5EF4-FFF2-40B4-BE49-F238E27FC236}">
              <a16:creationId xmlns:a16="http://schemas.microsoft.com/office/drawing/2014/main" id="{00000000-0008-0000-0100-000013000000}"/>
            </a:ext>
          </a:extLst>
        </xdr:cNvPr>
        <xdr:cNvSpPr txBox="1"/>
      </xdr:nvSpPr>
      <xdr:spPr>
        <a:xfrm>
          <a:off x="219075" y="5505450"/>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pPr/>
            <a:t>Themenpostkörbe: 3 von 9 · Sparten: alle · GeVo: Alle GeVo · Tagessicht</a:t>
          </a:fld>
          <a:endParaRPr lang="en-US" sz="650" i="1">
            <a:solidFill>
              <a:srgbClr val="6B6B6B"/>
            </a:solidFill>
            <a:latin typeface="Aptos"/>
            <a:cs typeface="Aptos"/>
          </a:endParaRPr>
        </a:p>
      </xdr:txBody>
    </xdr:sp>
    <xdr:clientData/>
  </xdr:twoCellAnchor>
  <xdr:twoCellAnchor editAs="absolute">
    <xdr:from>
      <xdr:col>16</xdr:col>
      <xdr:colOff>161925</xdr:colOff>
      <xdr:row>17</xdr:row>
      <xdr:rowOff>28575</xdr:rowOff>
    </xdr:from>
    <xdr:to>
      <xdr:col>31</xdr:col>
      <xdr:colOff>38100</xdr:colOff>
      <xdr:row>19</xdr:row>
      <xdr:rowOff>28575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3990975" y="3190875"/>
          <a:ext cx="3590925" cy="381000"/>
        </a:xfrm>
        <a:prstGeom prst="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Eingänge / Abgänge Verbund</a:t>
          </a:r>
        </a:p>
      </xdr:txBody>
    </xdr:sp>
    <xdr:clientData/>
  </xdr:twoCellAnchor>
  <xdr:twoCellAnchor editAs="absolute">
    <xdr:from>
      <xdr:col>16</xdr:col>
      <xdr:colOff>161925</xdr:colOff>
      <xdr:row>18</xdr:row>
      <xdr:rowOff>19050</xdr:rowOff>
    </xdr:from>
    <xdr:to>
      <xdr:col>31</xdr:col>
      <xdr:colOff>38100</xdr:colOff>
      <xdr:row>19</xdr:row>
      <xdr:rowOff>28575</xdr:rowOff>
    </xdr:to>
    <xdr:sp macro="" textlink="PPT!$BA$8">
      <xdr:nvSpPr>
        <xdr:cNvPr id="21" name="TextBox 20">
          <a:extLst>
            <a:ext uri="{FF2B5EF4-FFF2-40B4-BE49-F238E27FC236}">
              <a16:creationId xmlns:a16="http://schemas.microsoft.com/office/drawing/2014/main" id="{00000000-0008-0000-0100-000015000000}"/>
            </a:ext>
          </a:extLst>
        </xdr:cNvPr>
        <xdr:cNvSpPr txBox="1"/>
      </xdr:nvSpPr>
      <xdr:spPr>
        <a:xfrm>
          <a:off x="3990975" y="3371850"/>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pPr/>
            <a:t>+333 / −345</a:t>
          </a:fld>
          <a:endParaRPr lang="en-US" sz="800" b="0">
            <a:solidFill>
              <a:srgbClr val="FFFFFF"/>
            </a:solidFill>
            <a:latin typeface="Aptos"/>
            <a:cs typeface="Aptos"/>
          </a:endParaRPr>
        </a:p>
      </xdr:txBody>
    </xdr:sp>
    <xdr:clientData/>
  </xdr:twoCellAnchor>
  <xdr:twoCellAnchor editAs="absolute">
    <xdr:from>
      <xdr:col>16</xdr:col>
      <xdr:colOff>161925</xdr:colOff>
      <xdr:row>29</xdr:row>
      <xdr:rowOff>57150</xdr:rowOff>
    </xdr:from>
    <xdr:to>
      <xdr:col>31</xdr:col>
      <xdr:colOff>38100</xdr:colOff>
      <xdr:row>30</xdr:row>
      <xdr:rowOff>28575</xdr:rowOff>
    </xdr:to>
    <xdr:sp macro="" textlink="PPT!$BA$12">
      <xdr:nvSpPr>
        <xdr:cNvPr id="22" name="TextBox 21">
          <a:extLst>
            <a:ext uri="{FF2B5EF4-FFF2-40B4-BE49-F238E27FC236}">
              <a16:creationId xmlns:a16="http://schemas.microsoft.com/office/drawing/2014/main" id="{00000000-0008-0000-0100-000016000000}"/>
            </a:ext>
          </a:extLst>
        </xdr:cNvPr>
        <xdr:cNvSpPr txBox="1"/>
      </xdr:nvSpPr>
      <xdr:spPr>
        <a:xfrm>
          <a:off x="3990975" y="5505450"/>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pPr/>
            <a:t>Themenpostkörbe: 3 von 9 · Sparten: alle · GeVo: Alle GeVo · Tagessicht</a:t>
          </a:fld>
          <a:endParaRPr lang="en-US" sz="650" i="1">
            <a:solidFill>
              <a:srgbClr val="6B6B6B"/>
            </a:solidFill>
            <a:latin typeface="Aptos"/>
            <a:cs typeface="Aptos"/>
          </a:endParaRPr>
        </a:p>
      </xdr:txBody>
    </xdr:sp>
    <xdr:clientData/>
  </xdr:twoCellAnchor>
  <xdr:twoCellAnchor editAs="absolute">
    <xdr:from>
      <xdr:col>31</xdr:col>
      <xdr:colOff>219075</xdr:colOff>
      <xdr:row>17</xdr:row>
      <xdr:rowOff>28575</xdr:rowOff>
    </xdr:from>
    <xdr:to>
      <xdr:col>46</xdr:col>
      <xdr:colOff>95250</xdr:colOff>
      <xdr:row>19</xdr:row>
      <xdr:rowOff>28575</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7762875" y="3190875"/>
          <a:ext cx="3590925" cy="38100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Altersstruktur des Rückstands</a:t>
          </a:r>
        </a:p>
      </xdr:txBody>
    </xdr:sp>
    <xdr:clientData/>
  </xdr:twoCellAnchor>
  <xdr:twoCellAnchor editAs="absolute">
    <xdr:from>
      <xdr:col>31</xdr:col>
      <xdr:colOff>219075</xdr:colOff>
      <xdr:row>18</xdr:row>
      <xdr:rowOff>19050</xdr:rowOff>
    </xdr:from>
    <xdr:to>
      <xdr:col>46</xdr:col>
      <xdr:colOff>95250</xdr:colOff>
      <xdr:row>19</xdr:row>
      <xdr:rowOff>28575</xdr:rowOff>
    </xdr:to>
    <xdr:sp macro="" textlink="PPT!$BA$10">
      <xdr:nvSpPr>
        <xdr:cNvPr id="24" name="TextBox 23">
          <a:extLst>
            <a:ext uri="{FF2B5EF4-FFF2-40B4-BE49-F238E27FC236}">
              <a16:creationId xmlns:a16="http://schemas.microsoft.com/office/drawing/2014/main" id="{00000000-0008-0000-0100-000018000000}"/>
            </a:ext>
          </a:extLst>
        </xdr:cNvPr>
        <xdr:cNvSpPr txBox="1"/>
      </xdr:nvSpPr>
      <xdr:spPr>
        <a:xfrm>
          <a:off x="7762875" y="3371850"/>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pPr/>
            <a:t>0 % OPAG über 90 Tage</a:t>
          </a:fld>
          <a:endParaRPr lang="en-US" sz="800" b="0">
            <a:solidFill>
              <a:srgbClr val="FFFFFF"/>
            </a:solidFill>
            <a:latin typeface="Aptos"/>
            <a:cs typeface="Aptos"/>
          </a:endParaRPr>
        </a:p>
      </xdr:txBody>
    </xdr:sp>
    <xdr:clientData/>
  </xdr:twoCellAnchor>
  <xdr:twoCellAnchor editAs="absolute">
    <xdr:from>
      <xdr:col>31</xdr:col>
      <xdr:colOff>219075</xdr:colOff>
      <xdr:row>29</xdr:row>
      <xdr:rowOff>57150</xdr:rowOff>
    </xdr:from>
    <xdr:to>
      <xdr:col>46</xdr:col>
      <xdr:colOff>95250</xdr:colOff>
      <xdr:row>30</xdr:row>
      <xdr:rowOff>28575</xdr:rowOff>
    </xdr:to>
    <xdr:sp macro="" textlink="PPT!$BA$12">
      <xdr:nvSpPr>
        <xdr:cNvPr id="25" name="TextBox 24">
          <a:extLst>
            <a:ext uri="{FF2B5EF4-FFF2-40B4-BE49-F238E27FC236}">
              <a16:creationId xmlns:a16="http://schemas.microsoft.com/office/drawing/2014/main" id="{00000000-0008-0000-0100-000019000000}"/>
            </a:ext>
          </a:extLst>
        </xdr:cNvPr>
        <xdr:cNvSpPr txBox="1"/>
      </xdr:nvSpPr>
      <xdr:spPr>
        <a:xfrm>
          <a:off x="7762875" y="5505450"/>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pPr/>
            <a:t>Themenpostkörbe: 3 von 9 · Sparten: alle · GeVo: Alle GeVo · Tagessicht</a:t>
          </a:fld>
          <a:endParaRPr lang="en-US" sz="650" i="1">
            <a:solidFill>
              <a:srgbClr val="6B6B6B"/>
            </a:solidFill>
            <a:latin typeface="Aptos"/>
            <a:cs typeface="Aptos"/>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47625</xdr:rowOff>
    </xdr:from>
    <xdr:to>
      <xdr:col>1</xdr:col>
      <xdr:colOff>85725</xdr:colOff>
      <xdr:row>0</xdr:row>
      <xdr:rowOff>276225</xdr:rowOff>
    </xdr:to>
    <xdr:sp macro="[0]!modCockpit.ZurAktuellenKW" textlink="">
      <xdr:nvSpPr>
        <xdr:cNvPr id="2" name="BTN_PL_KW">
          <a:extLst>
            <a:ext uri="{FF2B5EF4-FFF2-40B4-BE49-F238E27FC236}">
              <a16:creationId xmlns:a16="http://schemas.microsoft.com/office/drawing/2014/main" id="{00000000-0008-0000-0300-000002000000}"/>
            </a:ext>
          </a:extLst>
        </xdr:cNvPr>
        <xdr:cNvSpPr txBox="1"/>
      </xdr:nvSpPr>
      <xdr:spPr>
        <a:xfrm>
          <a:off x="38100" y="47625"/>
          <a:ext cx="1428750" cy="2286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Zur aktuellen KW</a:t>
          </a:r>
        </a:p>
      </xdr:txBody>
    </xdr:sp>
    <xdr:clientData/>
  </xdr:twoCellAnchor>
  <xdr:twoCellAnchor editAs="absolute">
    <xdr:from>
      <xdr:col>3</xdr:col>
      <xdr:colOff>38100</xdr:colOff>
      <xdr:row>0</xdr:row>
      <xdr:rowOff>47625</xdr:rowOff>
    </xdr:from>
    <xdr:to>
      <xdr:col>6</xdr:col>
      <xdr:colOff>285750</xdr:colOff>
      <xdr:row>0</xdr:row>
      <xdr:rowOff>276225</xdr:rowOff>
    </xdr:to>
    <xdr:sp macro="[0]!modLaden.AnwesenheitLaden" textlink="">
      <xdr:nvSpPr>
        <xdr:cNvPr id="3" name="BTN_PL_Import">
          <a:extLst>
            <a:ext uri="{FF2B5EF4-FFF2-40B4-BE49-F238E27FC236}">
              <a16:creationId xmlns:a16="http://schemas.microsoft.com/office/drawing/2014/main" id="{00000000-0008-0000-0300-000003000000}"/>
            </a:ext>
          </a:extLst>
        </xdr:cNvPr>
        <xdr:cNvSpPr txBox="1"/>
      </xdr:nvSpPr>
      <xdr:spPr>
        <a:xfrm>
          <a:off x="2647950" y="47625"/>
          <a:ext cx="1619250" cy="228600"/>
        </a:xfrm>
        <a:prstGeom prst="round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MAK-Liste importieren</a:t>
          </a:r>
        </a:p>
      </xdr:txBody>
    </xdr:sp>
    <xdr:clientData/>
  </xdr:twoCellAnchor>
  <xdr:twoCellAnchor editAs="absolute">
    <xdr:from>
      <xdr:col>7</xdr:col>
      <xdr:colOff>38100</xdr:colOff>
      <xdr:row>0</xdr:row>
      <xdr:rowOff>47625</xdr:rowOff>
    </xdr:from>
    <xdr:to>
      <xdr:col>9</xdr:col>
      <xdr:colOff>266700</xdr:colOff>
      <xdr:row>0</xdr:row>
      <xdr:rowOff>276225</xdr:rowOff>
    </xdr:to>
    <xdr:sp macro="[0]!modCockpit.CockpitOeffnen" textlink="">
      <xdr:nvSpPr>
        <xdr:cNvPr id="4" name="BTN_PL_Cockpit">
          <a:extLst>
            <a:ext uri="{FF2B5EF4-FFF2-40B4-BE49-F238E27FC236}">
              <a16:creationId xmlns:a16="http://schemas.microsoft.com/office/drawing/2014/main" id="{00000000-0008-0000-0300-000004000000}"/>
            </a:ext>
          </a:extLst>
        </xdr:cNvPr>
        <xdr:cNvSpPr txBox="1"/>
      </xdr:nvSpPr>
      <xdr:spPr>
        <a:xfrm>
          <a:off x="4476750" y="47625"/>
          <a:ext cx="1143000" cy="2286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Zum Cockpit</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ckpit">
    <tabColor rgb="FFBF1528"/>
    <pageSetUpPr fitToPage="1"/>
  </sheetPr>
  <dimension ref="A1:BF116"/>
  <sheetViews>
    <sheetView showGridLines="0" tabSelected="1" topLeftCell="A6" zoomScale="90" zoomScaleNormal="90" workbookViewId="0">
      <selection activeCell="BK23" sqref="BK23"/>
    </sheetView>
  </sheetViews>
  <sheetFormatPr defaultRowHeight="13.5" x14ac:dyDescent="0.25"/>
  <cols>
    <col min="1" max="1" width="2.28515625" customWidth="1"/>
    <col min="2" max="7" width="6.140625" customWidth="1"/>
    <col min="8" max="8" width="2.28515625" customWidth="1"/>
    <col min="9" max="58" width="3.7109375" customWidth="1"/>
  </cols>
  <sheetData>
    <row r="1" spans="1:58" ht="8.1" customHeight="1" x14ac:dyDescent="0.25"/>
    <row r="2" spans="1:58" ht="30" customHeight="1" x14ac:dyDescent="0.25">
      <c r="B2" s="1" t="s">
        <v>459</v>
      </c>
      <c r="AT2" s="43" t="s">
        <v>461</v>
      </c>
      <c r="AU2" s="43"/>
      <c r="AV2" s="43"/>
      <c r="AW2" s="43"/>
      <c r="AX2" s="43"/>
      <c r="AY2" s="43"/>
      <c r="AZ2" s="44">
        <f>Filter!O5</f>
        <v>46288</v>
      </c>
      <c r="BA2" s="44"/>
      <c r="BB2" s="44"/>
      <c r="BC2" s="44"/>
      <c r="BD2" s="44"/>
      <c r="BE2" s="44"/>
      <c r="BF2" s="44"/>
    </row>
    <row r="3" spans="1:58" ht="15.95" customHeight="1" x14ac:dyDescent="0.25">
      <c r="B3" s="2" t="s">
        <v>460</v>
      </c>
      <c r="AT3" s="45">
        <f>IF(Filter!O6="","",Filter!O6)</f>
        <v>46287</v>
      </c>
      <c r="AU3" s="45"/>
      <c r="AV3" s="45"/>
      <c r="AW3" s="45"/>
      <c r="AX3" s="45"/>
      <c r="AY3" s="45"/>
      <c r="AZ3" s="46" t="s">
        <v>462</v>
      </c>
      <c r="BA3" s="46"/>
      <c r="BB3" s="46"/>
      <c r="BC3" s="46"/>
      <c r="BD3" s="46"/>
      <c r="BE3" s="46"/>
      <c r="BF3" s="46"/>
    </row>
    <row r="4" spans="1:58" ht="9.9499999999999993" customHeight="1" x14ac:dyDescent="0.25"/>
    <row r="5" spans="1:58" ht="15.95" customHeight="1" x14ac:dyDescent="0.25">
      <c r="B5" s="39" t="s">
        <v>474</v>
      </c>
      <c r="C5" s="39"/>
      <c r="D5" s="39"/>
      <c r="E5" s="39"/>
      <c r="F5" s="39"/>
      <c r="G5" s="39"/>
      <c r="I5" s="41" t="s">
        <v>463</v>
      </c>
      <c r="J5" s="41"/>
      <c r="K5" s="41"/>
      <c r="L5" s="41"/>
      <c r="M5" s="41"/>
      <c r="N5" s="41"/>
      <c r="O5" s="41"/>
      <c r="Q5" s="41" t="s">
        <v>465</v>
      </c>
      <c r="R5" s="41"/>
      <c r="S5" s="41"/>
      <c r="T5" s="41"/>
      <c r="U5" s="41"/>
      <c r="V5" s="41"/>
      <c r="W5" s="41"/>
      <c r="Y5" s="41" t="s">
        <v>467</v>
      </c>
      <c r="Z5" s="41"/>
      <c r="AA5" s="41"/>
      <c r="AB5" s="41"/>
      <c r="AC5" s="41"/>
      <c r="AD5" s="41"/>
      <c r="AE5" s="41"/>
      <c r="AG5" s="41" t="s">
        <v>469</v>
      </c>
      <c r="AH5" s="41"/>
      <c r="AI5" s="41"/>
      <c r="AJ5" s="41"/>
      <c r="AK5" s="41"/>
      <c r="AL5" s="41"/>
      <c r="AM5" s="41"/>
      <c r="AO5" s="41" t="s">
        <v>471</v>
      </c>
      <c r="AP5" s="41"/>
      <c r="AQ5" s="41"/>
      <c r="AR5" s="41"/>
      <c r="AS5" s="41"/>
      <c r="AT5" s="41"/>
      <c r="AU5" s="41"/>
      <c r="AW5" s="41" t="s">
        <v>472</v>
      </c>
      <c r="AX5" s="41"/>
      <c r="AY5" s="41"/>
      <c r="AZ5" s="41"/>
      <c r="BA5" s="41"/>
      <c r="BB5" s="41"/>
      <c r="BC5" s="41"/>
    </row>
    <row r="6" spans="1:58" ht="36" customHeight="1" x14ac:dyDescent="0.25">
      <c r="I6" s="47">
        <f>IF(Filter!$O$7=0,"",INDEX(Verlauf!$H$6:$H$1000,Filter!$O$7))</f>
        <v>27105</v>
      </c>
      <c r="J6" s="47"/>
      <c r="K6" s="47"/>
      <c r="L6" s="47"/>
      <c r="M6" s="47"/>
      <c r="N6" s="47"/>
      <c r="O6" s="47"/>
      <c r="Q6" s="47">
        <f>IF(Filter!$O$7=0,"",INDEX(Verlauf!$R$6:$R$1000,Filter!$O$7))</f>
        <v>12610</v>
      </c>
      <c r="R6" s="47"/>
      <c r="S6" s="47"/>
      <c r="T6" s="47"/>
      <c r="U6" s="47"/>
      <c r="V6" s="47"/>
      <c r="W6" s="47"/>
      <c r="Y6" s="47">
        <f>IF(Filter!$O$7=0,"",INDEX(Verlauf!$S$6:$S$1000,Filter!$O$7))</f>
        <v>333</v>
      </c>
      <c r="Z6" s="47"/>
      <c r="AA6" s="47"/>
      <c r="AB6" s="47"/>
      <c r="AC6" s="47"/>
      <c r="AD6" s="47"/>
      <c r="AE6" s="47"/>
      <c r="AG6" s="47">
        <f>IF(Filter!$O$7=0,"",INDEX(Verlauf!$T$6:$T$1000,Filter!$O$7))</f>
        <v>345</v>
      </c>
      <c r="AH6" s="47"/>
      <c r="AI6" s="47"/>
      <c r="AJ6" s="47"/>
      <c r="AK6" s="47"/>
      <c r="AL6" s="47"/>
      <c r="AM6" s="47"/>
      <c r="AO6" s="42">
        <f>IF(Filter!$O$11=0,"",IFERROR(INDEX(KW!$Q$6:$Q$400,Filter!$O$11),""))</f>
        <v>26.53846153846154</v>
      </c>
      <c r="AP6" s="42"/>
      <c r="AQ6" s="42"/>
      <c r="AR6" s="42"/>
      <c r="AS6" s="42"/>
      <c r="AT6" s="42"/>
      <c r="AU6" s="42"/>
      <c r="AW6" s="42">
        <f>IF(Filter!$O$11=0,"",INDEX(KW!$N$6:$N$400,Filter!$O$11))</f>
        <v>13</v>
      </c>
      <c r="AX6" s="42"/>
      <c r="AY6" s="42"/>
      <c r="AZ6" s="42"/>
      <c r="BA6" s="42"/>
      <c r="BB6" s="42"/>
      <c r="BC6" s="42"/>
    </row>
    <row r="7" spans="1:58" ht="14.1" customHeight="1" x14ac:dyDescent="0.25">
      <c r="I7" s="35" t="str">
        <f>IF(Filter!$O$19="","–",IF(Filter!$O$19&gt;0,"+","")&amp;FIXED(Filter!$O$19,0)&amp;" ggü. "&amp;RIGHT("0"&amp;DAY(Filter!$O$6),2)&amp;"."&amp;RIGHT("0"&amp;MONTH(Filter!$O$6),2)&amp;".")</f>
        <v>-321 ggü. 22.09.</v>
      </c>
      <c r="J7" s="35"/>
      <c r="K7" s="35"/>
      <c r="L7" s="35"/>
      <c r="M7" s="35"/>
      <c r="N7" s="35"/>
      <c r="O7" s="35"/>
      <c r="Q7" s="35" t="str">
        <f>IF(Filter!$O$20="","–",IF(Filter!$O$20&gt;0,"+","")&amp;FIXED(Filter!$O$20,0)&amp;" ggü. "&amp;RIGHT("0"&amp;DAY(Filter!$O$6),2)&amp;"."&amp;RIGHT("0"&amp;MONTH(Filter!$O$6),2)&amp;".")</f>
        <v>-29 ggü. 22.09.</v>
      </c>
      <c r="R7" s="35"/>
      <c r="S7" s="35"/>
      <c r="T7" s="35"/>
      <c r="U7" s="35"/>
      <c r="V7" s="35"/>
      <c r="W7" s="35"/>
      <c r="Y7" s="35" t="str">
        <f>IF(Filter!$O$7=0,"","OPAG: "&amp;FIXED(INDEX(Verlauf!$I$6:$I$1000,Filter!$O$7),0)&amp;" Arbeitsgüter")</f>
        <v>OPAG: 546 Arbeitsgüter</v>
      </c>
      <c r="Z7" s="35"/>
      <c r="AA7" s="35"/>
      <c r="AB7" s="35"/>
      <c r="AC7" s="35"/>
      <c r="AD7" s="35"/>
      <c r="AE7" s="35"/>
      <c r="AG7" s="35" t="str">
        <f>IF(Filter!$O$7=0,"","OPAG: "&amp;FIXED(INDEX(Verlauf!$J$6:$J$1000,Filter!$O$7),0)&amp;" Arbeitsgüter")</f>
        <v>OPAG: 805 Arbeitsgüter</v>
      </c>
      <c r="AH7" s="35"/>
      <c r="AI7" s="35"/>
      <c r="AJ7" s="35"/>
      <c r="AK7" s="35"/>
      <c r="AL7" s="35"/>
      <c r="AM7" s="35"/>
      <c r="AO7" s="35" t="str">
        <f>IF(Filter!$O$11=0,"","KV "&amp;IFERROR(FIXED(INDEX(KW!$O$6:$O$400,Filter!$O$11),1),"–")&amp;" · Komposit/Leben "&amp;IFERROR(FIXED(INDEX(KW!$P$6:$P$400,Filter!$O$11),1),"–"))</f>
        <v>KV 12,0 · Komposit/Leben 37,2</v>
      </c>
      <c r="AP7" s="35"/>
      <c r="AQ7" s="35"/>
      <c r="AR7" s="35"/>
      <c r="AS7" s="35"/>
      <c r="AT7" s="35"/>
      <c r="AU7" s="35"/>
      <c r="AW7" s="35" t="str">
        <f>IF(Filter!$O$11=0,"","KV "&amp;FIXED(INDEX(KW!$L$6:$L$400,Filter!$O$11),1)&amp;" · Komposit/Leben "&amp;FIXED(INDEX(KW!$M$6:$M$400,Filter!$O$11),1))</f>
        <v>KV 5,5 · Komposit/Leben 7,5</v>
      </c>
      <c r="AX7" s="35"/>
      <c r="AY7" s="35"/>
      <c r="AZ7" s="35"/>
      <c r="BA7" s="35"/>
      <c r="BB7" s="35"/>
      <c r="BC7" s="35"/>
    </row>
    <row r="8" spans="1:58" ht="14.1" customHeight="1" x14ac:dyDescent="0.25">
      <c r="I8" s="35" t="s">
        <v>464</v>
      </c>
      <c r="J8" s="35"/>
      <c r="K8" s="35"/>
      <c r="L8" s="35"/>
      <c r="M8" s="35"/>
      <c r="N8" s="35"/>
      <c r="O8" s="35"/>
      <c r="Q8" s="35" t="s">
        <v>466</v>
      </c>
      <c r="R8" s="35"/>
      <c r="S8" s="35"/>
      <c r="T8" s="35"/>
      <c r="U8" s="35"/>
      <c r="V8" s="35"/>
      <c r="W8" s="35"/>
      <c r="Y8" s="35" t="s">
        <v>468</v>
      </c>
      <c r="Z8" s="35"/>
      <c r="AA8" s="35"/>
      <c r="AB8" s="35"/>
      <c r="AC8" s="35"/>
      <c r="AD8" s="35"/>
      <c r="AE8" s="35"/>
      <c r="AG8" s="35" t="s">
        <v>470</v>
      </c>
      <c r="AH8" s="35"/>
      <c r="AI8" s="35"/>
      <c r="AJ8" s="35"/>
      <c r="AK8" s="35"/>
      <c r="AL8" s="35"/>
      <c r="AM8" s="35"/>
      <c r="AO8" s="35" t="str">
        <f>IF(Filter!$O$11=0,"","Vorgänge je MAK · OPAG "&amp;IFERROR(FIXED(INDEX(KW!$T$6:$T$400,Filter!$O$11),1),"–")&amp;" je MAK")</f>
        <v>Vorgänge je MAK · OPAG 61,9 je MAK</v>
      </c>
      <c r="AP8" s="35"/>
      <c r="AQ8" s="35"/>
      <c r="AR8" s="35"/>
      <c r="AS8" s="35"/>
      <c r="AT8" s="35"/>
      <c r="AU8" s="35"/>
      <c r="AW8" s="35" t="s">
        <v>473</v>
      </c>
      <c r="AX8" s="35"/>
      <c r="AY8" s="35"/>
      <c r="AZ8" s="35"/>
      <c r="BA8" s="35"/>
      <c r="BB8" s="35"/>
      <c r="BC8" s="35"/>
    </row>
    <row r="9" spans="1:58" ht="8.1" customHeight="1" x14ac:dyDescent="0.25">
      <c r="I9" s="32"/>
      <c r="J9" s="32"/>
      <c r="K9" s="32"/>
      <c r="L9" s="32"/>
      <c r="M9" s="32"/>
      <c r="N9" s="32"/>
      <c r="O9" s="32"/>
      <c r="Q9" s="32"/>
      <c r="R9" s="32"/>
      <c r="S9" s="32"/>
      <c r="T9" s="32"/>
      <c r="U9" s="32"/>
      <c r="V9" s="32"/>
      <c r="W9" s="32"/>
      <c r="Y9" s="32"/>
      <c r="Z9" s="32"/>
      <c r="AA9" s="32"/>
      <c r="AB9" s="32"/>
      <c r="AC9" s="32"/>
      <c r="AD9" s="32"/>
      <c r="AE9" s="32"/>
      <c r="AG9" s="32"/>
      <c r="AH9" s="32"/>
      <c r="AI9" s="32"/>
      <c r="AJ9" s="32"/>
      <c r="AK9" s="32"/>
      <c r="AL9" s="32"/>
      <c r="AM9" s="32"/>
      <c r="AO9" s="32"/>
      <c r="AP9" s="32"/>
      <c r="AQ9" s="32"/>
      <c r="AR9" s="32"/>
      <c r="AS9" s="32"/>
      <c r="AT9" s="32"/>
      <c r="AU9" s="32"/>
      <c r="AW9" s="32"/>
      <c r="AX9" s="32"/>
      <c r="AY9" s="32"/>
      <c r="AZ9" s="32"/>
      <c r="BA9" s="32"/>
      <c r="BB9" s="32"/>
      <c r="BC9" s="32"/>
    </row>
    <row r="10" spans="1:58" ht="21.95" customHeight="1" x14ac:dyDescent="0.25"/>
    <row r="11" spans="1:58" ht="3.95" customHeight="1" x14ac:dyDescent="0.25"/>
    <row r="12" spans="1:58" ht="21.95" customHeight="1" x14ac:dyDescent="0.25"/>
    <row r="13" spans="1:58" ht="8.1" customHeight="1" x14ac:dyDescent="0.25"/>
    <row r="14" spans="1:58" ht="18" customHeight="1" x14ac:dyDescent="0.25">
      <c r="B14" s="39" t="str">
        <f>IFERROR(HYPERLINK(ChipHover(0),"SPARTEN"),"SPARTEN")</f>
        <v>SPARTEN</v>
      </c>
      <c r="C14" s="39"/>
      <c r="D14" s="39"/>
      <c r="E14" s="39"/>
      <c r="F14" s="39"/>
      <c r="G14" s="39"/>
    </row>
    <row r="15" spans="1:58" ht="20.100000000000001" customHeight="1" x14ac:dyDescent="0.25">
      <c r="A15" s="3">
        <v>201</v>
      </c>
      <c r="B15" s="37" t="str">
        <f>IFERROR(HYPERLINK(ChipHover(201),"Komposit"),"Komposit")</f>
        <v>Komposit</v>
      </c>
      <c r="C15" s="37"/>
      <c r="D15" s="37"/>
      <c r="E15" s="37"/>
      <c r="F15" s="37"/>
      <c r="G15" s="37"/>
      <c r="I15" s="38" t="str">
        <f>"Rückstand OPAG im Verlauf"&amp;IF(Filter!$L$9="Woche"," · letzte 7 Kalenderwochen (Stand Wochenende)"," · letzte 7 Stichtage")</f>
        <v>Rückstand OPAG im Verlauf · letzte 7 Stichtage</v>
      </c>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6" t="str">
        <f>"Rückstand Verbund im Verlauf"&amp;IF(Filter!$L$9="Woche"," · letzte 7 Kalenderwochen (Stand Wochenende)"," · letzte 7 Stichtage")</f>
        <v>Rückstand Verbund im Verlauf · letzte 7 Stichtage</v>
      </c>
      <c r="AI15" s="36"/>
      <c r="AJ15" s="36"/>
      <c r="AK15" s="36"/>
      <c r="AL15" s="36"/>
      <c r="AM15" s="36"/>
      <c r="AN15" s="36"/>
      <c r="AO15" s="36"/>
      <c r="AP15" s="36"/>
      <c r="AQ15" s="36"/>
      <c r="AR15" s="36"/>
      <c r="AS15" s="36"/>
      <c r="AT15" s="36"/>
      <c r="AU15" s="36"/>
      <c r="AV15" s="36"/>
      <c r="AW15" s="36"/>
      <c r="AX15" s="36"/>
      <c r="AY15" s="36"/>
      <c r="AZ15" s="36"/>
      <c r="BA15" s="36"/>
      <c r="BB15" s="36"/>
      <c r="BC15" s="36"/>
      <c r="BD15" s="36"/>
      <c r="BE15" s="36"/>
      <c r="BF15" s="36"/>
    </row>
    <row r="16" spans="1:58" ht="17.100000000000001" customHeight="1" x14ac:dyDescent="0.25">
      <c r="A16" s="3">
        <v>202</v>
      </c>
      <c r="B16" s="37" t="str">
        <f>IFERROR(HYPERLINK(ChipHover(202),"Leben"),"Leben")</f>
        <v>Leben</v>
      </c>
      <c r="C16" s="37"/>
      <c r="D16" s="37"/>
      <c r="E16" s="37"/>
      <c r="F16" s="37"/>
      <c r="G16" s="37"/>
      <c r="I16" s="35" t="s">
        <v>476</v>
      </c>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t="s">
        <v>477</v>
      </c>
      <c r="AI16" s="35"/>
      <c r="AJ16" s="35"/>
      <c r="AK16" s="35"/>
      <c r="AL16" s="35"/>
      <c r="AM16" s="35"/>
      <c r="AN16" s="35"/>
      <c r="AO16" s="35"/>
      <c r="AP16" s="35"/>
      <c r="AQ16" s="35"/>
      <c r="AR16" s="35"/>
      <c r="AS16" s="35"/>
      <c r="AT16" s="35"/>
      <c r="AU16" s="35"/>
      <c r="AV16" s="35"/>
      <c r="AW16" s="35"/>
      <c r="AX16" s="35"/>
      <c r="AY16" s="35"/>
      <c r="AZ16" s="35"/>
      <c r="BA16" s="35"/>
      <c r="BB16" s="35"/>
      <c r="BC16" s="35"/>
      <c r="BD16" s="35"/>
      <c r="BE16" s="35"/>
      <c r="BF16" s="35"/>
    </row>
    <row r="17" spans="1:58" ht="17.100000000000001" customHeight="1" x14ac:dyDescent="0.25">
      <c r="A17" s="3">
        <v>203</v>
      </c>
      <c r="B17" s="37" t="str">
        <f>IFERROR(HYPERLINK(ChipHover(203),"KV"),"KV")</f>
        <v>KV</v>
      </c>
      <c r="C17" s="37"/>
      <c r="D17" s="37"/>
      <c r="E17" s="37"/>
      <c r="F17" s="37"/>
      <c r="G17" s="37"/>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row>
    <row r="18" spans="1:58" ht="17.100000000000001" customHeight="1" x14ac:dyDescent="0.25">
      <c r="A18" s="3">
        <v>204</v>
      </c>
      <c r="B18" s="37" t="str">
        <f>IFERROR(HYPERLINK(ChipHover(204),"Sonstige"),"Sonstige")</f>
        <v>Sonstige</v>
      </c>
      <c r="C18" s="37"/>
      <c r="D18" s="37"/>
      <c r="E18" s="37"/>
      <c r="F18" s="37"/>
      <c r="G18" s="37"/>
      <c r="I18" s="32"/>
      <c r="J18" s="32"/>
      <c r="K18" s="32"/>
      <c r="L18" s="32"/>
      <c r="M18" s="32"/>
      <c r="N18" s="32"/>
      <c r="O18" s="32"/>
      <c r="P18" s="32"/>
      <c r="Q18" s="32"/>
      <c r="R18" s="32"/>
      <c r="S18" s="32"/>
      <c r="T18" s="32"/>
      <c r="U18" s="32"/>
      <c r="V18" s="32"/>
      <c r="W18" s="32"/>
      <c r="X18" s="32"/>
      <c r="Y18" s="32"/>
      <c r="Z18" s="32"/>
      <c r="AA18" s="32"/>
      <c r="AB18" s="32"/>
      <c r="AC18" s="32"/>
      <c r="AD18" s="32"/>
      <c r="AE18" s="32"/>
      <c r="AF18" s="32"/>
      <c r="AG18" s="32"/>
      <c r="AH18" s="32"/>
      <c r="AI18" s="32"/>
      <c r="AJ18" s="32"/>
      <c r="AK18" s="32"/>
      <c r="AL18" s="32"/>
      <c r="AM18" s="32"/>
      <c r="AN18" s="32"/>
      <c r="AO18" s="32"/>
      <c r="AP18" s="32"/>
      <c r="AQ18" s="32"/>
      <c r="AR18" s="32"/>
      <c r="AS18" s="32"/>
      <c r="AT18" s="32"/>
      <c r="AU18" s="32"/>
      <c r="AV18" s="32"/>
      <c r="AW18" s="32"/>
      <c r="AX18" s="32"/>
      <c r="AY18" s="32"/>
      <c r="AZ18" s="32"/>
      <c r="BA18" s="32"/>
      <c r="BB18" s="32"/>
      <c r="BC18" s="32"/>
      <c r="BD18" s="32"/>
      <c r="BE18" s="32"/>
      <c r="BF18" s="32"/>
    </row>
    <row r="19" spans="1:58" ht="6" customHeight="1" x14ac:dyDescent="0.25">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32"/>
      <c r="BF19" s="32"/>
    </row>
    <row r="20" spans="1:58" ht="18" customHeight="1" x14ac:dyDescent="0.25">
      <c r="I20" s="32"/>
      <c r="J20" s="32"/>
      <c r="K20" s="32"/>
      <c r="L20" s="32"/>
      <c r="M20" s="32"/>
      <c r="N20" s="32"/>
      <c r="O20" s="32"/>
      <c r="P20" s="32"/>
      <c r="Q20" s="32"/>
      <c r="R20" s="32"/>
      <c r="S20" s="32"/>
      <c r="T20" s="32"/>
      <c r="U20" s="32"/>
      <c r="V20" s="32"/>
      <c r="W20" s="32"/>
      <c r="X20" s="32"/>
      <c r="Y20" s="32"/>
      <c r="Z20" s="32"/>
      <c r="AA20" s="32"/>
      <c r="AB20" s="32"/>
      <c r="AC20" s="32"/>
      <c r="AD20" s="32"/>
      <c r="AE20" s="32"/>
      <c r="AF20" s="32"/>
      <c r="AG20" s="32"/>
      <c r="AH20" s="32"/>
      <c r="AI20" s="32"/>
      <c r="AJ20" s="32"/>
      <c r="AK20" s="32"/>
      <c r="AL20" s="32"/>
      <c r="AM20" s="32"/>
      <c r="AN20" s="32"/>
      <c r="AO20" s="32"/>
      <c r="AP20" s="32"/>
      <c r="AQ20" s="32"/>
      <c r="AR20" s="32"/>
      <c r="AS20" s="32"/>
      <c r="AT20" s="32"/>
      <c r="AU20" s="32"/>
      <c r="AV20" s="32"/>
      <c r="AW20" s="32"/>
      <c r="AX20" s="32"/>
      <c r="AY20" s="32"/>
      <c r="AZ20" s="32"/>
      <c r="BA20" s="32"/>
      <c r="BB20" s="32"/>
      <c r="BC20" s="32"/>
      <c r="BD20" s="32"/>
      <c r="BE20" s="32"/>
      <c r="BF20" s="32"/>
    </row>
    <row r="21" spans="1:58" ht="8.1" customHeight="1" x14ac:dyDescent="0.25">
      <c r="I21" s="32"/>
      <c r="J21" s="32"/>
      <c r="K21" s="32"/>
      <c r="L21" s="32"/>
      <c r="M21" s="32"/>
      <c r="N21" s="32"/>
      <c r="O21" s="32"/>
      <c r="P21" s="32"/>
      <c r="Q21" s="32"/>
      <c r="R21" s="32"/>
      <c r="S21" s="32"/>
      <c r="T21" s="32"/>
      <c r="U21" s="32"/>
      <c r="V21" s="32"/>
      <c r="W21" s="32"/>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row>
    <row r="22" spans="1:58" ht="18" customHeight="1" x14ac:dyDescent="0.25">
      <c r="B22" s="39" t="str">
        <f>IFERROR(HYPERLINK(ChipHover(0),"THEMENPOSTKÖRBE"),"THEMENPOSTKÖRBE")</f>
        <v>THEMENPOSTKÖRBE</v>
      </c>
      <c r="C22" s="39"/>
      <c r="D22" s="39"/>
      <c r="E22" s="39"/>
      <c r="F22" s="39"/>
      <c r="G22" s="39"/>
      <c r="I22" s="32"/>
      <c r="J22" s="32"/>
      <c r="K22" s="32"/>
      <c r="L22" s="32"/>
      <c r="M22" s="32"/>
      <c r="N22" s="32"/>
      <c r="O22" s="32"/>
      <c r="P22" s="32"/>
      <c r="Q22" s="32"/>
      <c r="R22" s="32"/>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32"/>
      <c r="BD22" s="32"/>
      <c r="BE22" s="32"/>
      <c r="BF22" s="32"/>
    </row>
    <row r="23" spans="1:58" ht="17.100000000000001" customHeight="1" x14ac:dyDescent="0.25">
      <c r="A23" s="3">
        <v>1</v>
      </c>
      <c r="B23" s="37" t="str">
        <f>IFERROR(HYPERLINK(ChipHover(1),"KO 23724"),"KO 23724")</f>
        <v>KO 23724</v>
      </c>
      <c r="C23" s="37"/>
      <c r="D23" s="37"/>
      <c r="E23" s="37"/>
      <c r="F23" s="37"/>
      <c r="G23" s="37"/>
      <c r="I23" s="32"/>
      <c r="J23" s="32"/>
      <c r="K23" s="32"/>
      <c r="L23" s="32"/>
      <c r="M23" s="32"/>
      <c r="N23" s="32"/>
      <c r="O23" s="32"/>
      <c r="P23" s="32"/>
      <c r="Q23" s="32"/>
      <c r="R23" s="32"/>
      <c r="S23" s="32"/>
      <c r="T23" s="32"/>
      <c r="U23" s="32"/>
      <c r="V23" s="32"/>
      <c r="W23" s="32"/>
      <c r="X23" s="32"/>
      <c r="Y23" s="32"/>
      <c r="Z23" s="32"/>
      <c r="AA23" s="32"/>
      <c r="AB23" s="32"/>
      <c r="AC23" s="32"/>
      <c r="AD23" s="32"/>
      <c r="AE23" s="32"/>
      <c r="AF23" s="32"/>
      <c r="AG23" s="32"/>
      <c r="AH23" s="32"/>
      <c r="AI23" s="32"/>
      <c r="AJ23" s="32"/>
      <c r="AK23" s="32"/>
      <c r="AL23" s="32"/>
      <c r="AM23" s="32"/>
      <c r="AN23" s="32"/>
      <c r="AO23" s="32"/>
      <c r="AP23" s="32"/>
      <c r="AQ23" s="32"/>
      <c r="AR23" s="32"/>
      <c r="AS23" s="32"/>
      <c r="AT23" s="32"/>
      <c r="AU23" s="32"/>
      <c r="AV23" s="32"/>
      <c r="AW23" s="32"/>
      <c r="AX23" s="32"/>
      <c r="AY23" s="32"/>
      <c r="AZ23" s="32"/>
      <c r="BA23" s="32"/>
      <c r="BB23" s="32"/>
      <c r="BC23" s="32"/>
      <c r="BD23" s="32"/>
      <c r="BE23" s="32"/>
      <c r="BF23" s="32"/>
    </row>
    <row r="24" spans="1:58" ht="17.100000000000001" customHeight="1" x14ac:dyDescent="0.25">
      <c r="A24" s="3">
        <v>2</v>
      </c>
      <c r="B24" s="37" t="str">
        <f>IFERROR(HYPERLINK(ChipHover(2),"MV 23724"),"MV 23724")</f>
        <v>MV 23724</v>
      </c>
      <c r="C24" s="37"/>
      <c r="D24" s="37"/>
      <c r="E24" s="37"/>
      <c r="F24" s="37"/>
      <c r="G24" s="37"/>
      <c r="I24" s="32"/>
      <c r="J24" s="32"/>
      <c r="K24" s="32"/>
      <c r="L24" s="32"/>
      <c r="M24" s="32"/>
      <c r="N24" s="32"/>
      <c r="O24" s="32"/>
      <c r="P24" s="32"/>
      <c r="Q24" s="32"/>
      <c r="R24" s="32"/>
      <c r="S24" s="32"/>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c r="AX24" s="32"/>
      <c r="AY24" s="32"/>
      <c r="AZ24" s="32"/>
      <c r="BA24" s="32"/>
      <c r="BB24" s="32"/>
      <c r="BC24" s="32"/>
      <c r="BD24" s="32"/>
      <c r="BE24" s="32"/>
      <c r="BF24" s="32"/>
    </row>
    <row r="25" spans="1:58" ht="17.100000000000001" customHeight="1" x14ac:dyDescent="0.25">
      <c r="A25" s="3">
        <v>3</v>
      </c>
      <c r="B25" s="37" t="str">
        <f>IFERROR(HYPERLINK(ChipHover(3),"BE 23724"),"BE 23724")</f>
        <v>BE 23724</v>
      </c>
      <c r="C25" s="37"/>
      <c r="D25" s="37"/>
      <c r="E25" s="37"/>
      <c r="F25" s="37"/>
      <c r="G25" s="37"/>
      <c r="I25" s="32"/>
      <c r="J25" s="32"/>
      <c r="K25" s="32"/>
      <c r="L25" s="32"/>
      <c r="M25" s="32"/>
      <c r="N25" s="32"/>
      <c r="O25" s="32"/>
      <c r="P25" s="32"/>
      <c r="Q25" s="32"/>
      <c r="R25" s="32"/>
      <c r="S25" s="32"/>
      <c r="T25" s="32"/>
      <c r="U25" s="32"/>
      <c r="V25" s="32"/>
      <c r="W25" s="32"/>
      <c r="X25" s="32"/>
      <c r="Y25" s="32"/>
      <c r="Z25" s="32"/>
      <c r="AA25" s="32"/>
      <c r="AB25" s="32"/>
      <c r="AC25" s="32"/>
      <c r="AD25" s="32"/>
      <c r="AE25" s="32"/>
      <c r="AF25" s="32"/>
      <c r="AG25" s="32"/>
      <c r="AH25" s="32"/>
      <c r="AI25" s="32"/>
      <c r="AJ25" s="32"/>
      <c r="AK25" s="32"/>
      <c r="AL25" s="32"/>
      <c r="AM25" s="32"/>
      <c r="AN25" s="32"/>
      <c r="AO25" s="32"/>
      <c r="AP25" s="32"/>
      <c r="AQ25" s="32"/>
      <c r="AR25" s="32"/>
      <c r="AS25" s="32"/>
      <c r="AT25" s="32"/>
      <c r="AU25" s="32"/>
      <c r="AV25" s="32"/>
      <c r="AW25" s="32"/>
      <c r="AX25" s="32"/>
      <c r="AY25" s="32"/>
      <c r="AZ25" s="32"/>
      <c r="BA25" s="32"/>
      <c r="BB25" s="32"/>
      <c r="BC25" s="32"/>
      <c r="BD25" s="32"/>
      <c r="BE25" s="32"/>
      <c r="BF25" s="32"/>
    </row>
    <row r="26" spans="1:58" ht="17.100000000000001" customHeight="1" x14ac:dyDescent="0.25">
      <c r="A26" s="3">
        <v>4</v>
      </c>
      <c r="B26" s="37" t="str">
        <f>IFERROR(HYPERLINK(ChipHover(4),"WR 23724"),"WR 23724")</f>
        <v>WR 23724</v>
      </c>
      <c r="C26" s="37"/>
      <c r="D26" s="37"/>
      <c r="E26" s="37"/>
      <c r="F26" s="37"/>
      <c r="G26" s="37"/>
      <c r="I26" s="32"/>
      <c r="J26" s="32"/>
      <c r="K26" s="32"/>
      <c r="L26" s="32"/>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row>
    <row r="27" spans="1:58" ht="17.100000000000001" customHeight="1" x14ac:dyDescent="0.25">
      <c r="A27" s="3">
        <v>5</v>
      </c>
      <c r="B27" s="37" t="str">
        <f>IFERROR(HYPERLINK(ChipHover(5),"BÜ 23724"),"BÜ 23724")</f>
        <v>BÜ 23724</v>
      </c>
      <c r="C27" s="37"/>
      <c r="D27" s="37"/>
      <c r="E27" s="37"/>
      <c r="F27" s="37"/>
      <c r="G27" s="37"/>
      <c r="I27" s="32"/>
      <c r="J27" s="32"/>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row>
    <row r="28" spans="1:58" ht="17.100000000000001" customHeight="1" x14ac:dyDescent="0.25">
      <c r="A28" s="3">
        <v>6</v>
      </c>
      <c r="B28" s="37" t="str">
        <f>IFERROR(HYPERLINK(ChipHover(6),"72 23724"),"72 23724")</f>
        <v>72 23724</v>
      </c>
      <c r="C28" s="37"/>
      <c r="D28" s="37"/>
      <c r="E28" s="37"/>
      <c r="F28" s="37"/>
      <c r="G28" s="37"/>
      <c r="I28" s="32"/>
      <c r="J28" s="32"/>
      <c r="K28" s="32"/>
      <c r="L28" s="32"/>
      <c r="M28" s="32"/>
      <c r="N28" s="32"/>
      <c r="O28" s="32"/>
      <c r="P28" s="32"/>
      <c r="Q28" s="32"/>
      <c r="R28" s="32"/>
      <c r="S28" s="32"/>
      <c r="T28" s="32"/>
      <c r="U28" s="32"/>
      <c r="V28" s="32"/>
      <c r="W28" s="32"/>
      <c r="X28" s="32"/>
      <c r="Y28" s="32"/>
      <c r="Z28" s="32"/>
      <c r="AA28" s="32"/>
      <c r="AB28" s="32"/>
      <c r="AC28" s="32"/>
      <c r="AD28" s="32"/>
      <c r="AE28" s="32"/>
      <c r="AF28" s="32"/>
      <c r="AG28" s="32"/>
      <c r="AH28" s="32"/>
      <c r="AI28" s="32"/>
      <c r="AJ28" s="32"/>
      <c r="AK28" s="32"/>
      <c r="AL28" s="32"/>
      <c r="AM28" s="32"/>
      <c r="AN28" s="32"/>
      <c r="AO28" s="32"/>
      <c r="AP28" s="32"/>
      <c r="AQ28" s="32"/>
      <c r="AR28" s="32"/>
      <c r="AS28" s="32"/>
      <c r="AT28" s="32"/>
      <c r="AU28" s="32"/>
      <c r="AV28" s="32"/>
      <c r="AW28" s="32"/>
      <c r="AX28" s="32"/>
      <c r="AY28" s="32"/>
      <c r="AZ28" s="32"/>
      <c r="BA28" s="32"/>
      <c r="BB28" s="32"/>
      <c r="BC28" s="32"/>
      <c r="BD28" s="32"/>
      <c r="BE28" s="32"/>
      <c r="BF28" s="32"/>
    </row>
    <row r="29" spans="1:58" ht="17.100000000000001" customHeight="1" x14ac:dyDescent="0.25">
      <c r="A29" s="3">
        <v>7</v>
      </c>
      <c r="B29" s="37" t="str">
        <f>IFERROR(HYPERLINK(ChipHover(7),"GR 23724"),"GR 23724")</f>
        <v>GR 23724</v>
      </c>
      <c r="C29" s="37"/>
      <c r="D29" s="37"/>
      <c r="E29" s="37"/>
      <c r="F29" s="37"/>
      <c r="G29" s="37"/>
      <c r="I29" s="32"/>
      <c r="J29" s="32"/>
      <c r="K29" s="32"/>
      <c r="L29" s="32"/>
      <c r="M29" s="32"/>
      <c r="N29" s="32"/>
      <c r="O29" s="32"/>
      <c r="P29" s="32"/>
      <c r="Q29" s="32"/>
      <c r="R29" s="32"/>
      <c r="S29" s="32"/>
      <c r="T29" s="32"/>
      <c r="U29" s="32"/>
      <c r="V29" s="32"/>
      <c r="W29" s="32"/>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32"/>
      <c r="AV29" s="32"/>
      <c r="AW29" s="32"/>
      <c r="AX29" s="32"/>
      <c r="AY29" s="32"/>
      <c r="AZ29" s="32"/>
      <c r="BA29" s="32"/>
      <c r="BB29" s="32"/>
      <c r="BC29" s="32"/>
      <c r="BD29" s="32"/>
      <c r="BE29" s="32"/>
      <c r="BF29" s="32"/>
    </row>
    <row r="30" spans="1:58" ht="17.100000000000001" customHeight="1" x14ac:dyDescent="0.25">
      <c r="A30" s="3">
        <v>8</v>
      </c>
      <c r="B30" s="37" t="str">
        <f>IFERROR(HYPERLINK(ChipHover(8),"00 23724"),"00 23724")</f>
        <v>00 23724</v>
      </c>
      <c r="C30" s="37"/>
      <c r="D30" s="37"/>
      <c r="E30" s="37"/>
      <c r="F30" s="37"/>
      <c r="G30" s="37"/>
      <c r="I30" s="32"/>
      <c r="J30" s="32"/>
      <c r="K30" s="32"/>
      <c r="L30" s="32"/>
      <c r="M30" s="32"/>
      <c r="N30" s="32"/>
      <c r="O30" s="32"/>
      <c r="P30" s="32"/>
      <c r="Q30" s="32"/>
      <c r="R30" s="32"/>
      <c r="S30" s="32"/>
      <c r="T30" s="32"/>
      <c r="U30" s="32"/>
      <c r="V30" s="32"/>
      <c r="W30" s="32"/>
      <c r="X30" s="32"/>
      <c r="Y30" s="32"/>
      <c r="Z30" s="32"/>
      <c r="AA30" s="32"/>
      <c r="AB30" s="32"/>
      <c r="AC30" s="32"/>
      <c r="AD30" s="32"/>
      <c r="AE30" s="32"/>
      <c r="AF30" s="32"/>
      <c r="AG30" s="32"/>
      <c r="AH30" s="32"/>
      <c r="AI30" s="32"/>
      <c r="AJ30" s="32"/>
      <c r="AK30" s="32"/>
      <c r="AL30" s="32"/>
      <c r="AM30" s="32"/>
      <c r="AN30" s="32"/>
      <c r="AO30" s="32"/>
      <c r="AP30" s="32"/>
      <c r="AQ30" s="32"/>
      <c r="AR30" s="32"/>
      <c r="AS30" s="32"/>
      <c r="AT30" s="32"/>
      <c r="AU30" s="32"/>
      <c r="AV30" s="32"/>
      <c r="AW30" s="32"/>
      <c r="AX30" s="32"/>
      <c r="AY30" s="32"/>
      <c r="AZ30" s="32"/>
      <c r="BA30" s="32"/>
      <c r="BB30" s="32"/>
      <c r="BC30" s="32"/>
      <c r="BD30" s="32"/>
      <c r="BE30" s="32"/>
      <c r="BF30" s="32"/>
    </row>
    <row r="31" spans="1:58" ht="17.100000000000001" customHeight="1" x14ac:dyDescent="0.25">
      <c r="A31" s="3">
        <v>9</v>
      </c>
      <c r="B31" s="37" t="str">
        <f>IFERROR(HYPERLINK(ChipHover(9),"(ohne Postkorb)"),"(ohne Postkorb)")</f>
        <v>(ohne Postkorb)</v>
      </c>
      <c r="C31" s="37"/>
      <c r="D31" s="37"/>
      <c r="E31" s="37"/>
      <c r="F31" s="37"/>
      <c r="G31" s="37"/>
    </row>
    <row r="32" spans="1:58" ht="20.100000000000001" customHeight="1" x14ac:dyDescent="0.25">
      <c r="I32" s="36" t="str">
        <f>"Eingänge und Abgänge "&amp;Filter!$L$13&amp;" nach Sparte"&amp;IF(Filter!$L$9="Woche"," · letzte 7 Kalenderwochen (Stand Wochenende)"," · letzte 7 Stichtage")</f>
        <v>Eingänge und Abgänge Verbund nach Sparte · letzte 7 Stichtage</v>
      </c>
      <c r="J32" s="36"/>
      <c r="K32" s="36"/>
      <c r="L32" s="36"/>
      <c r="M32" s="36"/>
      <c r="N32" s="36"/>
      <c r="O32" s="36"/>
      <c r="P32" s="36"/>
      <c r="Q32" s="36"/>
      <c r="R32" s="36"/>
      <c r="S32" s="36"/>
      <c r="T32" s="36"/>
      <c r="U32" s="36"/>
      <c r="V32" s="36"/>
      <c r="W32" s="36"/>
      <c r="X32" s="36"/>
      <c r="Y32" s="36"/>
      <c r="Z32" s="36"/>
      <c r="AA32" s="36"/>
      <c r="AB32" s="36"/>
      <c r="AC32" s="36"/>
      <c r="AD32" s="36"/>
      <c r="AE32" s="36"/>
      <c r="AF32" s="36"/>
      <c r="AG32" s="36"/>
      <c r="AH32" s="36"/>
      <c r="AI32" s="36"/>
      <c r="AJ32" s="36"/>
      <c r="AK32" s="36"/>
      <c r="AL32" s="36"/>
      <c r="AM32" s="36"/>
      <c r="AN32" s="36"/>
      <c r="AO32" s="36"/>
      <c r="AP32" s="36"/>
      <c r="AQ32" s="36"/>
      <c r="AR32" s="36"/>
      <c r="AS32" s="36"/>
      <c r="AT32" s="36"/>
      <c r="AU32" s="36"/>
      <c r="AV32" s="36"/>
      <c r="AW32" s="36"/>
      <c r="AX32" s="36"/>
      <c r="AY32" s="36"/>
      <c r="AZ32" s="36"/>
      <c r="BA32" s="36"/>
      <c r="BB32" s="36"/>
      <c r="BC32" s="36"/>
      <c r="BD32" s="36"/>
      <c r="BE32" s="36"/>
      <c r="BF32" s="36"/>
    </row>
    <row r="33" spans="1:58" ht="12" customHeight="1" x14ac:dyDescent="0.25">
      <c r="I33" s="35" t="s">
        <v>478</v>
      </c>
      <c r="J33" s="35"/>
      <c r="K33" s="35"/>
      <c r="L33" s="35"/>
      <c r="M33" s="35"/>
      <c r="N33" s="35"/>
      <c r="O33" s="35"/>
      <c r="P33" s="35"/>
      <c r="Q33" s="35"/>
      <c r="R33" s="35"/>
      <c r="S33" s="35"/>
      <c r="T33" s="35"/>
      <c r="U33" s="35"/>
      <c r="V33" s="35"/>
      <c r="W33" s="35"/>
      <c r="X33" s="35"/>
      <c r="Y33" s="35"/>
      <c r="Z33" s="35"/>
      <c r="AA33" s="35"/>
      <c r="AB33" s="35"/>
      <c r="AC33" s="35"/>
      <c r="AD33" s="35"/>
      <c r="AE33" s="35"/>
      <c r="AF33" s="35"/>
      <c r="AG33" s="35"/>
      <c r="AH33" s="35"/>
      <c r="AI33" s="35"/>
      <c r="AJ33" s="35"/>
      <c r="AK33" s="35"/>
      <c r="AL33" s="35"/>
      <c r="AM33" s="35"/>
      <c r="AN33" s="35"/>
      <c r="AO33" s="35"/>
      <c r="AP33" s="35"/>
      <c r="AQ33" s="35"/>
      <c r="AR33" s="35"/>
      <c r="AS33" s="35"/>
      <c r="AT33" s="35"/>
      <c r="AU33" s="35"/>
      <c r="AV33" s="35"/>
      <c r="AW33" s="35"/>
      <c r="AX33" s="35"/>
      <c r="AY33" s="35"/>
      <c r="AZ33" s="35"/>
      <c r="BA33" s="35"/>
      <c r="BB33" s="35"/>
      <c r="BC33" s="35"/>
      <c r="BD33" s="35"/>
      <c r="BE33" s="35"/>
      <c r="BF33" s="35"/>
    </row>
    <row r="34" spans="1:58" ht="18" customHeight="1" x14ac:dyDescent="0.25">
      <c r="I34" s="32"/>
      <c r="J34" s="32"/>
      <c r="K34" s="32"/>
      <c r="L34" s="32"/>
      <c r="M34" s="32"/>
      <c r="N34" s="32"/>
      <c r="O34" s="32"/>
      <c r="P34" s="32"/>
      <c r="Q34" s="32"/>
      <c r="R34" s="32"/>
      <c r="S34" s="32"/>
      <c r="T34" s="32"/>
      <c r="U34" s="32"/>
      <c r="V34" s="32"/>
      <c r="W34" s="32"/>
      <c r="X34" s="32"/>
      <c r="Y34" s="32"/>
      <c r="Z34" s="32"/>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c r="BC34" s="32"/>
      <c r="BD34" s="32"/>
      <c r="BE34" s="32"/>
      <c r="BF34" s="32"/>
    </row>
    <row r="35" spans="1:58" ht="6" customHeight="1" x14ac:dyDescent="0.25">
      <c r="I35" s="32"/>
      <c r="J35" s="32"/>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row>
    <row r="36" spans="1:58" ht="18" customHeight="1" x14ac:dyDescent="0.25">
      <c r="I36" s="32"/>
      <c r="J36" s="32"/>
      <c r="K36" s="32"/>
      <c r="L36" s="32"/>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row>
    <row r="37" spans="1:58" ht="8.1" customHeight="1" x14ac:dyDescent="0.25">
      <c r="I37" s="32"/>
      <c r="J37" s="32"/>
      <c r="K37" s="32"/>
      <c r="L37" s="32"/>
      <c r="M37" s="32"/>
      <c r="N37" s="32"/>
      <c r="O37" s="32"/>
      <c r="P37" s="32"/>
      <c r="Q37" s="32"/>
      <c r="R37" s="32"/>
      <c r="S37" s="32"/>
      <c r="T37" s="32"/>
      <c r="U37" s="32"/>
      <c r="V37" s="32"/>
      <c r="W37" s="32"/>
      <c r="X37" s="32"/>
      <c r="Y37" s="32"/>
      <c r="Z37" s="32"/>
      <c r="AA37" s="32"/>
      <c r="AB37" s="32"/>
      <c r="AC37" s="32"/>
      <c r="AD37" s="32"/>
      <c r="AE37" s="32"/>
      <c r="AF37" s="32"/>
      <c r="AG37" s="32"/>
      <c r="AH37" s="32"/>
      <c r="AI37" s="32"/>
      <c r="AJ37" s="32"/>
      <c r="AK37" s="32"/>
      <c r="AL37" s="32"/>
      <c r="AM37" s="32"/>
      <c r="AN37" s="32"/>
      <c r="AO37" s="32"/>
      <c r="AP37" s="32"/>
      <c r="AQ37" s="32"/>
      <c r="AR37" s="32"/>
      <c r="AS37" s="32"/>
      <c r="AT37" s="32"/>
      <c r="AU37" s="32"/>
      <c r="AV37" s="32"/>
      <c r="AW37" s="32"/>
      <c r="AX37" s="32"/>
      <c r="AY37" s="32"/>
      <c r="AZ37" s="32"/>
      <c r="BA37" s="32"/>
      <c r="BB37" s="32"/>
      <c r="BC37" s="32"/>
      <c r="BD37" s="32"/>
      <c r="BE37" s="32"/>
      <c r="BF37" s="32"/>
    </row>
    <row r="38" spans="1:58" ht="18" customHeight="1" x14ac:dyDescent="0.25">
      <c r="B38" s="39" t="str">
        <f>IFERROR(HYPERLINK(ChipHover(0),"GEVO-TYPEN"),"GEVO-TYPEN")</f>
        <v>GEVO-TYPEN</v>
      </c>
      <c r="C38" s="39"/>
      <c r="D38" s="39"/>
      <c r="E38" s="39"/>
      <c r="F38" s="39"/>
      <c r="G38" s="39"/>
      <c r="I38" s="32"/>
      <c r="J38" s="32"/>
      <c r="K38" s="32"/>
      <c r="L38" s="32"/>
      <c r="M38" s="32"/>
      <c r="N38" s="32"/>
      <c r="O38" s="32"/>
      <c r="P38" s="32"/>
      <c r="Q38" s="32"/>
      <c r="R38" s="32"/>
      <c r="S38" s="32"/>
      <c r="T38" s="32"/>
      <c r="U38" s="32"/>
      <c r="V38" s="32"/>
      <c r="W38" s="32"/>
      <c r="X38" s="32"/>
      <c r="Y38" s="32"/>
      <c r="Z38" s="32"/>
      <c r="AA38" s="32"/>
      <c r="AB38" s="32"/>
      <c r="AC38" s="32"/>
      <c r="AD38" s="32"/>
      <c r="AE38" s="32"/>
      <c r="AF38" s="32"/>
      <c r="AG38" s="32"/>
      <c r="AH38" s="32"/>
      <c r="AI38" s="32"/>
      <c r="AJ38" s="32"/>
      <c r="AK38" s="32"/>
      <c r="AL38" s="32"/>
      <c r="AM38" s="32"/>
      <c r="AN38" s="32"/>
      <c r="AO38" s="32"/>
      <c r="AP38" s="32"/>
      <c r="AQ38" s="32"/>
      <c r="AR38" s="32"/>
      <c r="AS38" s="32"/>
      <c r="AT38" s="32"/>
      <c r="AU38" s="32"/>
      <c r="AV38" s="32"/>
      <c r="AW38" s="32"/>
      <c r="AX38" s="32"/>
      <c r="AY38" s="32"/>
      <c r="AZ38" s="32"/>
      <c r="BA38" s="32"/>
      <c r="BB38" s="32"/>
      <c r="BC38" s="32"/>
      <c r="BD38" s="32"/>
      <c r="BE38" s="32"/>
      <c r="BF38" s="32"/>
    </row>
    <row r="39" spans="1:58" ht="18" customHeight="1" x14ac:dyDescent="0.25">
      <c r="B39" s="40" t="str">
        <f>Filter!$L$5</f>
        <v>Alle GeVo</v>
      </c>
      <c r="C39" s="40"/>
      <c r="D39" s="40"/>
      <c r="E39" s="40"/>
      <c r="F39" s="40"/>
      <c r="G39" s="40"/>
      <c r="I39" s="32"/>
      <c r="J39" s="32"/>
      <c r="K39" s="32"/>
      <c r="L39" s="32"/>
      <c r="M39" s="32"/>
      <c r="N39" s="32"/>
      <c r="O39" s="32"/>
      <c r="P39" s="32"/>
      <c r="Q39" s="32"/>
      <c r="R39" s="32"/>
      <c r="S39" s="32"/>
      <c r="T39" s="32"/>
      <c r="U39" s="32"/>
      <c r="V39" s="32"/>
      <c r="W39" s="32"/>
      <c r="X39" s="32"/>
      <c r="Y39" s="32"/>
      <c r="Z39" s="32"/>
      <c r="AA39" s="32"/>
      <c r="AB39" s="32"/>
      <c r="AC39" s="32"/>
      <c r="AD39" s="32"/>
      <c r="AE39" s="32"/>
      <c r="AF39" s="32"/>
      <c r="AG39" s="32"/>
      <c r="AH39" s="32"/>
      <c r="AI39" s="32"/>
      <c r="AJ39" s="32"/>
      <c r="AK39" s="32"/>
      <c r="AL39" s="32"/>
      <c r="AM39" s="32"/>
      <c r="AN39" s="32"/>
      <c r="AO39" s="32"/>
      <c r="AP39" s="32"/>
      <c r="AQ39" s="32"/>
      <c r="AR39" s="32"/>
      <c r="AS39" s="32"/>
      <c r="AT39" s="32"/>
      <c r="AU39" s="32"/>
      <c r="AV39" s="32"/>
      <c r="AW39" s="32"/>
      <c r="AX39" s="32"/>
      <c r="AY39" s="32"/>
      <c r="AZ39" s="32"/>
      <c r="BA39" s="32"/>
      <c r="BB39" s="32"/>
      <c r="BC39" s="32"/>
      <c r="BD39" s="32"/>
      <c r="BE39" s="32"/>
      <c r="BF39" s="32"/>
    </row>
    <row r="40" spans="1:58" ht="21.95" customHeight="1" x14ac:dyDescent="0.25">
      <c r="B40" s="33" t="str">
        <f>IFERROR(HYPERLINK(ChipHover(0),"Modus: Alle GeVo · Nur BÜ-Schlüssel · Manuelle Auswahl (Chips)"),"Modus: Alle GeVo · Nur BÜ-Schlüssel · Manuelle Auswahl (Chips)")</f>
        <v>Modus: Alle GeVo · Nur BÜ-Schlüssel · Manuelle Auswahl (Chips)</v>
      </c>
      <c r="C40" s="33"/>
      <c r="D40" s="33"/>
      <c r="E40" s="33"/>
      <c r="F40" s="33"/>
      <c r="G40" s="33"/>
      <c r="I40" s="32"/>
      <c r="J40" s="32"/>
      <c r="K40" s="32"/>
      <c r="L40" s="32"/>
      <c r="M40" s="32"/>
      <c r="N40" s="32"/>
      <c r="O40" s="3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32"/>
      <c r="AR40" s="32"/>
      <c r="AS40" s="32"/>
      <c r="AT40" s="32"/>
      <c r="AU40" s="32"/>
      <c r="AV40" s="32"/>
      <c r="AW40" s="32"/>
      <c r="AX40" s="32"/>
      <c r="AY40" s="32"/>
      <c r="AZ40" s="32"/>
      <c r="BA40" s="32"/>
      <c r="BB40" s="32"/>
      <c r="BC40" s="32"/>
      <c r="BD40" s="32"/>
      <c r="BE40" s="32"/>
      <c r="BF40" s="32"/>
    </row>
    <row r="41" spans="1:58" ht="17.100000000000001" customHeight="1" x14ac:dyDescent="0.25">
      <c r="A41" s="3">
        <v>101</v>
      </c>
      <c r="B41" s="37" t="str">
        <f>IFERROR(HYPERLINK(ChipHover(101),"39 Telefonnotiz"),"39 Telefonnotiz")</f>
        <v>39 Telefonnotiz</v>
      </c>
      <c r="C41" s="37"/>
      <c r="D41" s="37"/>
      <c r="E41" s="37"/>
      <c r="F41" s="37"/>
      <c r="G41" s="37"/>
      <c r="I41" s="32"/>
      <c r="J41" s="32"/>
      <c r="K41" s="32"/>
      <c r="L41" s="32"/>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2"/>
      <c r="AW41" s="32"/>
      <c r="AX41" s="32"/>
      <c r="AY41" s="32"/>
      <c r="AZ41" s="32"/>
      <c r="BA41" s="32"/>
      <c r="BB41" s="32"/>
      <c r="BC41" s="32"/>
      <c r="BD41" s="32"/>
      <c r="BE41" s="32"/>
      <c r="BF41" s="32"/>
    </row>
    <row r="42" spans="1:58" ht="17.100000000000001" customHeight="1" x14ac:dyDescent="0.25">
      <c r="A42" s="3">
        <v>102</v>
      </c>
      <c r="B42" s="37" t="str">
        <f>IFERROR(HYPERLINK(ChipHover(102),"40 sonstige Korrespondenz"),"40 sonstige Korrespondenz")</f>
        <v>40 sonstige Korrespondenz</v>
      </c>
      <c r="C42" s="37"/>
      <c r="D42" s="37"/>
      <c r="E42" s="37"/>
      <c r="F42" s="37"/>
      <c r="G42" s="37"/>
      <c r="I42" s="32"/>
      <c r="J42" s="32"/>
      <c r="K42" s="32"/>
      <c r="L42" s="32"/>
      <c r="M42" s="32"/>
      <c r="N42" s="32"/>
      <c r="O42" s="32"/>
      <c r="P42" s="32"/>
      <c r="Q42" s="32"/>
      <c r="R42" s="32"/>
      <c r="S42" s="32"/>
      <c r="T42" s="32"/>
      <c r="U42" s="32"/>
      <c r="V42" s="32"/>
      <c r="W42" s="32"/>
      <c r="X42" s="32"/>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2"/>
      <c r="AW42" s="32"/>
      <c r="AX42" s="32"/>
      <c r="AY42" s="32"/>
      <c r="AZ42" s="32"/>
      <c r="BA42" s="32"/>
      <c r="BB42" s="32"/>
      <c r="BC42" s="32"/>
      <c r="BD42" s="32"/>
      <c r="BE42" s="32"/>
      <c r="BF42" s="32"/>
    </row>
    <row r="43" spans="1:58" ht="17.100000000000001" customHeight="1" x14ac:dyDescent="0.25">
      <c r="A43" s="3">
        <v>103</v>
      </c>
      <c r="B43" s="37" t="str">
        <f>IFERROR(HYPERLINK(ChipHover(103),"67 Anfrage z. Vertragsumf."),"67 Anfrage z. Vertragsumf.")</f>
        <v>67 Anfrage z. Vertragsumf.</v>
      </c>
      <c r="C43" s="37"/>
      <c r="D43" s="37"/>
      <c r="E43" s="37"/>
      <c r="F43" s="37"/>
      <c r="G43" s="37"/>
      <c r="I43" s="32"/>
      <c r="J43" s="32"/>
      <c r="K43" s="32"/>
      <c r="L43" s="32"/>
      <c r="M43" s="32"/>
      <c r="N43" s="32"/>
      <c r="O43" s="32"/>
      <c r="P43" s="32"/>
      <c r="Q43" s="32"/>
      <c r="R43" s="32"/>
      <c r="S43" s="32"/>
      <c r="T43" s="32"/>
      <c r="U43" s="32"/>
      <c r="V43" s="32"/>
      <c r="W43" s="32"/>
      <c r="X43" s="32"/>
      <c r="Y43" s="32"/>
      <c r="Z43" s="32"/>
      <c r="AA43" s="32"/>
      <c r="AB43" s="32"/>
      <c r="AC43" s="32"/>
      <c r="AD43" s="32"/>
      <c r="AE43" s="32"/>
      <c r="AF43" s="32"/>
      <c r="AG43" s="32"/>
      <c r="AH43" s="32"/>
      <c r="AI43" s="32"/>
      <c r="AJ43" s="32"/>
      <c r="AK43" s="32"/>
      <c r="AL43" s="32"/>
      <c r="AM43" s="32"/>
      <c r="AN43" s="32"/>
      <c r="AO43" s="32"/>
      <c r="AP43" s="32"/>
      <c r="AQ43" s="32"/>
      <c r="AR43" s="32"/>
      <c r="AS43" s="32"/>
      <c r="AT43" s="32"/>
      <c r="AU43" s="32"/>
      <c r="AV43" s="32"/>
      <c r="AW43" s="32"/>
      <c r="AX43" s="32"/>
      <c r="AY43" s="32"/>
      <c r="AZ43" s="32"/>
      <c r="BA43" s="32"/>
      <c r="BB43" s="32"/>
      <c r="BC43" s="32"/>
      <c r="BD43" s="32"/>
      <c r="BE43" s="32"/>
      <c r="BF43" s="32"/>
    </row>
    <row r="44" spans="1:58" ht="17.100000000000001" customHeight="1" x14ac:dyDescent="0.25">
      <c r="A44" s="3">
        <v>104</v>
      </c>
      <c r="B44" s="37" t="str">
        <f>IFERROR(HYPERLINK(ChipHover(104),"108 Bestandsübertragung"),"108 Bestandsübertragung")</f>
        <v>108 Bestandsübertragung</v>
      </c>
      <c r="C44" s="37"/>
      <c r="D44" s="37"/>
      <c r="E44" s="37"/>
      <c r="F44" s="37"/>
      <c r="G44" s="37"/>
      <c r="I44" s="32"/>
      <c r="J44" s="32"/>
      <c r="K44" s="32"/>
      <c r="L44" s="32"/>
      <c r="M44" s="32"/>
      <c r="N44" s="32"/>
      <c r="O44" s="32"/>
      <c r="P44" s="32"/>
      <c r="Q44" s="32"/>
      <c r="R44" s="32"/>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row>
    <row r="45" spans="1:58" ht="17.100000000000001" customHeight="1" x14ac:dyDescent="0.25">
      <c r="A45" s="3">
        <v>105</v>
      </c>
      <c r="B45" s="37" t="str">
        <f>IFERROR(HYPERLINK(ChipHover(105),"131 Ablaufkündigung"),"131 Ablaufkündigung")</f>
        <v>131 Ablaufkündigung</v>
      </c>
      <c r="C45" s="37"/>
      <c r="D45" s="37"/>
      <c r="E45" s="37"/>
      <c r="F45" s="37"/>
      <c r="G45" s="37"/>
      <c r="I45" s="32"/>
      <c r="J45" s="32"/>
      <c r="K45" s="32"/>
      <c r="L45" s="32"/>
      <c r="M45" s="32"/>
      <c r="N45" s="32"/>
      <c r="O45" s="32"/>
      <c r="P45" s="32"/>
      <c r="Q45" s="32"/>
      <c r="R45" s="32"/>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row>
    <row r="46" spans="1:58" ht="17.100000000000001" customHeight="1" x14ac:dyDescent="0.25">
      <c r="A46" s="3">
        <v>106</v>
      </c>
      <c r="B46" s="37" t="str">
        <f>IFERROR(HYPERLINK(ChipHover(106),"401 Maklervertrag"),"401 Maklervertrag")</f>
        <v>401 Maklervertrag</v>
      </c>
      <c r="C46" s="37"/>
      <c r="D46" s="37"/>
      <c r="E46" s="37"/>
      <c r="F46" s="37"/>
      <c r="G46" s="37"/>
      <c r="I46" s="32"/>
      <c r="J46" s="32"/>
      <c r="K46" s="32"/>
      <c r="L46" s="32"/>
      <c r="M46" s="32"/>
      <c r="N46" s="32"/>
      <c r="O46" s="32"/>
      <c r="P46" s="32"/>
      <c r="Q46" s="32"/>
      <c r="R46" s="32"/>
      <c r="S46" s="32"/>
      <c r="T46" s="32"/>
      <c r="U46" s="32"/>
      <c r="V46" s="32"/>
      <c r="W46" s="32"/>
      <c r="X46" s="32"/>
      <c r="Y46" s="32"/>
      <c r="Z46" s="32"/>
      <c r="AA46" s="32"/>
      <c r="AB46" s="32"/>
      <c r="AC46" s="32"/>
      <c r="AD46" s="32"/>
      <c r="AE46" s="32"/>
      <c r="AF46" s="32"/>
      <c r="AG46" s="32"/>
      <c r="AH46" s="32"/>
      <c r="AI46" s="32"/>
      <c r="AJ46" s="32"/>
      <c r="AK46" s="32"/>
      <c r="AL46" s="32"/>
      <c r="AM46" s="32"/>
      <c r="AN46" s="32"/>
      <c r="AO46" s="32"/>
      <c r="AP46" s="32"/>
      <c r="AQ46" s="32"/>
      <c r="AR46" s="32"/>
      <c r="AS46" s="32"/>
      <c r="AT46" s="32"/>
      <c r="AU46" s="32"/>
      <c r="AV46" s="32"/>
      <c r="AW46" s="32"/>
      <c r="AX46" s="32"/>
      <c r="AY46" s="32"/>
      <c r="AZ46" s="32"/>
      <c r="BA46" s="32"/>
      <c r="BB46" s="32"/>
      <c r="BC46" s="32"/>
      <c r="BD46" s="32"/>
      <c r="BE46" s="32"/>
      <c r="BF46" s="32"/>
    </row>
    <row r="47" spans="1:58" ht="17.100000000000001" customHeight="1" x14ac:dyDescent="0.25">
      <c r="A47" s="3">
        <v>107</v>
      </c>
      <c r="B47" s="37" t="str">
        <f>IFERROR(HYPERLINK(ChipHover(107),"413 Kopien von Unterlagen"),"413 Kopien von Unterlagen")</f>
        <v>413 Kopien von Unterlagen</v>
      </c>
      <c r="C47" s="37"/>
      <c r="D47" s="37"/>
      <c r="E47" s="37"/>
      <c r="F47" s="37"/>
      <c r="G47" s="37"/>
      <c r="I47" s="32"/>
      <c r="J47" s="32"/>
      <c r="K47" s="32"/>
      <c r="L47" s="32"/>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2"/>
      <c r="AU47" s="32"/>
      <c r="AV47" s="32"/>
      <c r="AW47" s="32"/>
      <c r="AX47" s="32"/>
      <c r="AY47" s="32"/>
      <c r="AZ47" s="32"/>
      <c r="BA47" s="32"/>
      <c r="BB47" s="32"/>
      <c r="BC47" s="32"/>
      <c r="BD47" s="32"/>
      <c r="BE47" s="32"/>
      <c r="BF47" s="32"/>
    </row>
    <row r="48" spans="1:58" ht="17.100000000000001" customHeight="1" x14ac:dyDescent="0.25">
      <c r="A48" s="3">
        <v>108</v>
      </c>
      <c r="B48" s="37" t="str">
        <f>IFERROR(HYPERLINK(ChipHover(108),"469 Bestandsübertragung"),"469 Bestandsübertragung")</f>
        <v>469 Bestandsübertragung</v>
      </c>
      <c r="C48" s="37"/>
      <c r="D48" s="37"/>
      <c r="E48" s="37"/>
      <c r="F48" s="37"/>
      <c r="G48" s="37"/>
      <c r="I48" s="32"/>
      <c r="J48" s="32"/>
      <c r="K48" s="32"/>
      <c r="L48" s="32"/>
      <c r="M48" s="32"/>
      <c r="N48" s="32"/>
      <c r="O48" s="32"/>
      <c r="P48" s="32"/>
      <c r="Q48" s="32"/>
      <c r="R48" s="32"/>
      <c r="S48" s="32"/>
      <c r="T48" s="32"/>
      <c r="U48" s="32"/>
      <c r="V48" s="32"/>
      <c r="W48" s="32"/>
      <c r="X48" s="32"/>
      <c r="Y48" s="32"/>
      <c r="Z48" s="32"/>
      <c r="AA48" s="32"/>
      <c r="AB48" s="32"/>
      <c r="AC48" s="32"/>
      <c r="AD48" s="32"/>
      <c r="AE48" s="32"/>
      <c r="AF48" s="32"/>
      <c r="AG48" s="32"/>
      <c r="AH48" s="32"/>
      <c r="AI48" s="32"/>
      <c r="AJ48" s="32"/>
      <c r="AK48" s="32"/>
      <c r="AL48" s="32"/>
      <c r="AM48" s="32"/>
      <c r="AN48" s="32"/>
      <c r="AO48" s="32"/>
      <c r="AP48" s="32"/>
      <c r="AQ48" s="32"/>
      <c r="AR48" s="32"/>
      <c r="AS48" s="32"/>
      <c r="AT48" s="32"/>
      <c r="AU48" s="32"/>
      <c r="AV48" s="32"/>
      <c r="AW48" s="32"/>
      <c r="AX48" s="32"/>
      <c r="AY48" s="32"/>
      <c r="AZ48" s="32"/>
      <c r="BA48" s="32"/>
      <c r="BB48" s="32"/>
      <c r="BC48" s="32"/>
      <c r="BD48" s="32"/>
      <c r="BE48" s="32"/>
      <c r="BF48" s="32"/>
    </row>
    <row r="49" spans="1:58" ht="17.100000000000001" customHeight="1" x14ac:dyDescent="0.25">
      <c r="A49" s="3">
        <v>109</v>
      </c>
      <c r="B49" s="37" t="str">
        <f>IFERROR(HYPERLINK(ChipHover(109),"472 sonstiger Schriftwechsel"),"472 sonstiger Schriftwechsel")</f>
        <v>472 sonstiger Schriftwechsel</v>
      </c>
      <c r="C49" s="37"/>
      <c r="D49" s="37"/>
      <c r="E49" s="37"/>
      <c r="F49" s="37"/>
      <c r="G49" s="37"/>
      <c r="I49" s="32"/>
      <c r="J49" s="32"/>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32"/>
      <c r="AJ49" s="32"/>
      <c r="AK49" s="32"/>
      <c r="AL49" s="32"/>
      <c r="AM49" s="32"/>
      <c r="AN49" s="32"/>
      <c r="AO49" s="32"/>
      <c r="AP49" s="32"/>
      <c r="AQ49" s="32"/>
      <c r="AR49" s="32"/>
      <c r="AS49" s="32"/>
      <c r="AT49" s="32"/>
      <c r="AU49" s="32"/>
      <c r="AV49" s="32"/>
      <c r="AW49" s="32"/>
      <c r="AX49" s="32"/>
      <c r="AY49" s="32"/>
      <c r="AZ49" s="32"/>
      <c r="BA49" s="32"/>
      <c r="BB49" s="32"/>
      <c r="BC49" s="32"/>
      <c r="BD49" s="32"/>
      <c r="BE49" s="32"/>
      <c r="BF49" s="32"/>
    </row>
    <row r="50" spans="1:58" ht="17.100000000000001" customHeight="1" x14ac:dyDescent="0.25">
      <c r="A50" s="3">
        <v>110</v>
      </c>
      <c r="B50" s="37" t="str">
        <f>IFERROR(HYPERLINK(ChipHover(110),"703 Rechte Dritter"),"703 Rechte Dritter")</f>
        <v>703 Rechte Dritter</v>
      </c>
      <c r="C50" s="37"/>
      <c r="D50" s="37"/>
      <c r="E50" s="37"/>
      <c r="F50" s="37"/>
      <c r="G50" s="37"/>
      <c r="I50" s="32"/>
      <c r="J50" s="32"/>
      <c r="K50" s="32"/>
      <c r="L50" s="32"/>
      <c r="M50" s="32"/>
      <c r="N50" s="32"/>
      <c r="O50" s="32"/>
      <c r="P50" s="32"/>
      <c r="Q50" s="32"/>
      <c r="R50" s="32"/>
      <c r="S50" s="32"/>
      <c r="T50" s="32"/>
      <c r="U50" s="32"/>
      <c r="V50" s="32"/>
      <c r="W50" s="32"/>
      <c r="X50" s="32"/>
      <c r="Y50" s="32"/>
      <c r="Z50" s="32"/>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c r="BC50" s="32"/>
      <c r="BD50" s="32"/>
      <c r="BE50" s="32"/>
      <c r="BF50" s="32"/>
    </row>
    <row r="51" spans="1:58" ht="17.100000000000001" customHeight="1" x14ac:dyDescent="0.25">
      <c r="A51" s="3">
        <v>111</v>
      </c>
      <c r="B51" s="37" t="str">
        <f>IFERROR(HYPERLINK(ChipHover(111),"803 Eigentümer/Halter/Nutzung"),"803 Eigentümer/Halter/Nutzung")</f>
        <v>803 Eigentümer/Halter/Nutzung</v>
      </c>
      <c r="C51" s="37"/>
      <c r="D51" s="37"/>
      <c r="E51" s="37"/>
      <c r="F51" s="37"/>
      <c r="G51" s="37"/>
      <c r="I51" s="32"/>
      <c r="J51" s="32"/>
      <c r="K51" s="32"/>
      <c r="L51" s="32"/>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2"/>
      <c r="AQ51" s="32"/>
      <c r="AR51" s="32"/>
      <c r="AS51" s="32"/>
      <c r="AT51" s="32"/>
      <c r="AU51" s="32"/>
      <c r="AV51" s="32"/>
      <c r="AW51" s="32"/>
      <c r="AX51" s="32"/>
      <c r="AY51" s="32"/>
      <c r="AZ51" s="32"/>
      <c r="BA51" s="32"/>
      <c r="BB51" s="32"/>
      <c r="BC51" s="32"/>
      <c r="BD51" s="32"/>
      <c r="BE51" s="32"/>
      <c r="BF51" s="32"/>
    </row>
    <row r="52" spans="1:58" ht="17.100000000000001" customHeight="1" x14ac:dyDescent="0.25">
      <c r="A52" s="3">
        <v>112</v>
      </c>
      <c r="B52" s="37" t="str">
        <f>IFERROR(HYPERLINK(ChipHover(112),"2015 Maklervollmacht"),"2015 Maklervollmacht")</f>
        <v>2015 Maklervollmacht</v>
      </c>
      <c r="C52" s="37"/>
      <c r="D52" s="37"/>
      <c r="E52" s="37"/>
      <c r="F52" s="37"/>
      <c r="G52" s="37"/>
      <c r="I52" s="32"/>
      <c r="J52" s="32"/>
      <c r="K52" s="32"/>
      <c r="L52" s="32"/>
      <c r="M52" s="32"/>
      <c r="N52" s="32"/>
      <c r="O52" s="32"/>
      <c r="P52" s="32"/>
      <c r="Q52" s="32"/>
      <c r="R52" s="32"/>
      <c r="S52" s="32"/>
      <c r="T52" s="32"/>
      <c r="U52" s="32"/>
      <c r="V52" s="32"/>
      <c r="W52" s="32"/>
      <c r="X52" s="32"/>
      <c r="Y52" s="32"/>
      <c r="Z52" s="32"/>
      <c r="AA52" s="32"/>
      <c r="AB52" s="32"/>
      <c r="AC52" s="32"/>
      <c r="AD52" s="32"/>
      <c r="AE52" s="32"/>
      <c r="AF52" s="32"/>
      <c r="AG52" s="32"/>
      <c r="AH52" s="32"/>
      <c r="AI52" s="32"/>
      <c r="AJ52" s="32"/>
      <c r="AK52" s="32"/>
      <c r="AL52" s="32"/>
      <c r="AM52" s="32"/>
      <c r="AN52" s="32"/>
      <c r="AO52" s="32"/>
      <c r="AP52" s="32"/>
      <c r="AQ52" s="32"/>
      <c r="AR52" s="32"/>
      <c r="AS52" s="32"/>
      <c r="AT52" s="32"/>
      <c r="AU52" s="32"/>
      <c r="AV52" s="32"/>
      <c r="AW52" s="32"/>
      <c r="AX52" s="32"/>
      <c r="AY52" s="32"/>
      <c r="AZ52" s="32"/>
      <c r="BA52" s="32"/>
      <c r="BB52" s="32"/>
      <c r="BC52" s="32"/>
      <c r="BD52" s="32"/>
      <c r="BE52" s="32"/>
      <c r="BF52" s="32"/>
    </row>
    <row r="53" spans="1:58" ht="17.100000000000001" customHeight="1" x14ac:dyDescent="0.25">
      <c r="A53" s="3">
        <v>113</v>
      </c>
      <c r="B53" s="37" t="str">
        <f>IFERROR(HYPERLINK(ChipHover(113),"6065 Anfrage Betreuung"),"6065 Anfrage Betreuung")</f>
        <v>6065 Anfrage Betreuung</v>
      </c>
      <c r="C53" s="37"/>
      <c r="D53" s="37"/>
      <c r="E53" s="37"/>
      <c r="F53" s="37"/>
      <c r="G53" s="37"/>
      <c r="I53" s="32"/>
      <c r="J53" s="32"/>
      <c r="K53" s="32"/>
      <c r="L53" s="32"/>
      <c r="M53" s="32"/>
      <c r="N53" s="32"/>
      <c r="O53" s="32"/>
      <c r="P53" s="32"/>
      <c r="Q53" s="32"/>
      <c r="R53" s="32"/>
      <c r="S53" s="32"/>
      <c r="T53" s="32"/>
      <c r="U53" s="32"/>
      <c r="V53" s="32"/>
      <c r="W53" s="32"/>
      <c r="X53" s="32"/>
      <c r="Y53" s="32"/>
      <c r="Z53" s="32"/>
      <c r="AA53" s="32"/>
      <c r="AB53" s="32"/>
      <c r="AC53" s="32"/>
      <c r="AD53" s="32"/>
      <c r="AE53" s="32"/>
      <c r="AF53" s="32"/>
      <c r="AG53" s="32"/>
      <c r="AH53" s="32"/>
      <c r="AI53" s="32"/>
      <c r="AJ53" s="32"/>
      <c r="AK53" s="32"/>
      <c r="AL53" s="32"/>
      <c r="AM53" s="32"/>
      <c r="AN53" s="32"/>
      <c r="AO53" s="32"/>
      <c r="AP53" s="32"/>
      <c r="AQ53" s="32"/>
      <c r="AR53" s="32"/>
      <c r="AS53" s="32"/>
      <c r="AT53" s="32"/>
      <c r="AU53" s="32"/>
      <c r="AV53" s="32"/>
      <c r="AW53" s="32"/>
      <c r="AX53" s="32"/>
      <c r="AY53" s="32"/>
      <c r="AZ53" s="32"/>
      <c r="BA53" s="32"/>
      <c r="BB53" s="32"/>
      <c r="BC53" s="32"/>
      <c r="BD53" s="32"/>
      <c r="BE53" s="32"/>
      <c r="BF53" s="32"/>
    </row>
    <row r="54" spans="1:58" ht="17.100000000000001" customHeight="1" x14ac:dyDescent="0.25">
      <c r="A54" s="3">
        <v>114</v>
      </c>
      <c r="B54" s="37" t="str">
        <f>IFERROR(HYPERLINK(ChipHover(114),"Alle übrigen GeVo-Typen"),"Alle übrigen GeVo-Typen")</f>
        <v>Alle übrigen GeVo-Typen</v>
      </c>
      <c r="C54" s="37"/>
      <c r="D54" s="37"/>
      <c r="E54" s="37"/>
      <c r="F54" s="37"/>
      <c r="G54" s="37"/>
      <c r="I54" s="32"/>
      <c r="J54" s="32"/>
      <c r="K54" s="32"/>
      <c r="L54" s="32"/>
      <c r="M54" s="32"/>
      <c r="N54" s="32"/>
      <c r="O54" s="32"/>
      <c r="P54" s="32"/>
      <c r="Q54" s="32"/>
      <c r="R54" s="32"/>
      <c r="S54" s="32"/>
      <c r="T54" s="32"/>
      <c r="U54" s="32"/>
      <c r="V54" s="32"/>
      <c r="W54" s="32"/>
      <c r="X54" s="32"/>
      <c r="Y54" s="32"/>
      <c r="Z54" s="32"/>
      <c r="AA54" s="32"/>
      <c r="AB54" s="32"/>
      <c r="AC54" s="32"/>
      <c r="AD54" s="32"/>
      <c r="AE54" s="32"/>
      <c r="AF54" s="32"/>
      <c r="AG54" s="32"/>
      <c r="AH54" s="32"/>
      <c r="AI54" s="32"/>
      <c r="AJ54" s="32"/>
      <c r="AK54" s="32"/>
      <c r="AL54" s="32"/>
      <c r="AM54" s="32"/>
      <c r="AN54" s="32"/>
      <c r="AO54" s="32"/>
      <c r="AP54" s="32"/>
      <c r="AQ54" s="32"/>
      <c r="AR54" s="32"/>
      <c r="AS54" s="32"/>
      <c r="AT54" s="32"/>
      <c r="AU54" s="32"/>
      <c r="AV54" s="32"/>
      <c r="AW54" s="32"/>
      <c r="AX54" s="32"/>
      <c r="AY54" s="32"/>
      <c r="AZ54" s="32"/>
      <c r="BA54" s="32"/>
      <c r="BB54" s="32"/>
      <c r="BC54" s="32"/>
      <c r="BD54" s="32"/>
      <c r="BE54" s="32"/>
      <c r="BF54" s="32"/>
    </row>
    <row r="55" spans="1:58" ht="6" customHeight="1" x14ac:dyDescent="0.25">
      <c r="I55" s="32"/>
      <c r="J55" s="32"/>
      <c r="K55" s="32"/>
      <c r="L55" s="32"/>
      <c r="M55" s="32"/>
      <c r="N55" s="32"/>
      <c r="O55" s="32"/>
      <c r="P55" s="32"/>
      <c r="Q55" s="32"/>
      <c r="R55" s="32"/>
      <c r="S55" s="32"/>
      <c r="T55" s="32"/>
      <c r="U55" s="32"/>
      <c r="V55" s="32"/>
      <c r="W55" s="32"/>
      <c r="X55" s="32"/>
      <c r="Y55" s="32"/>
      <c r="Z55" s="32"/>
      <c r="AA55" s="32"/>
      <c r="AB55" s="32"/>
      <c r="AC55" s="32"/>
      <c r="AD55" s="32"/>
      <c r="AE55" s="32"/>
      <c r="AF55" s="32"/>
      <c r="AG55" s="32"/>
      <c r="AH55" s="32"/>
      <c r="AI55" s="32"/>
      <c r="AJ55" s="32"/>
      <c r="AK55" s="32"/>
      <c r="AL55" s="32"/>
      <c r="AM55" s="32"/>
      <c r="AN55" s="32"/>
      <c r="AO55" s="32"/>
      <c r="AP55" s="32"/>
      <c r="AQ55" s="32"/>
      <c r="AR55" s="32"/>
      <c r="AS55" s="32"/>
      <c r="AT55" s="32"/>
      <c r="AU55" s="32"/>
      <c r="AV55" s="32"/>
      <c r="AW55" s="32"/>
      <c r="AX55" s="32"/>
      <c r="AY55" s="32"/>
      <c r="AZ55" s="32"/>
      <c r="BA55" s="32"/>
      <c r="BB55" s="32"/>
      <c r="BC55" s="32"/>
      <c r="BD55" s="32"/>
      <c r="BE55" s="32"/>
      <c r="BF55" s="32"/>
    </row>
    <row r="56" spans="1:58" ht="18" customHeight="1" x14ac:dyDescent="0.25">
      <c r="I56" s="32"/>
      <c r="J56" s="32"/>
      <c r="K56" s="32"/>
      <c r="L56" s="32"/>
      <c r="M56" s="32"/>
      <c r="N56" s="32"/>
      <c r="O56" s="32"/>
      <c r="P56" s="32"/>
      <c r="Q56" s="32"/>
      <c r="R56" s="32"/>
      <c r="S56" s="32"/>
      <c r="T56" s="32"/>
      <c r="U56" s="32"/>
      <c r="V56" s="32"/>
      <c r="W56" s="32"/>
      <c r="X56" s="32"/>
      <c r="Y56" s="32"/>
      <c r="Z56" s="32"/>
      <c r="AA56" s="32"/>
      <c r="AB56" s="32"/>
      <c r="AC56" s="32"/>
      <c r="AD56" s="32"/>
      <c r="AE56" s="32"/>
      <c r="AF56" s="32"/>
      <c r="AG56" s="32"/>
      <c r="AH56" s="32"/>
      <c r="AI56" s="32"/>
      <c r="AJ56" s="32"/>
      <c r="AK56" s="32"/>
      <c r="AL56" s="32"/>
      <c r="AM56" s="32"/>
      <c r="AN56" s="32"/>
      <c r="AO56" s="32"/>
      <c r="AP56" s="32"/>
      <c r="AQ56" s="32"/>
      <c r="AR56" s="32"/>
      <c r="AS56" s="32"/>
      <c r="AT56" s="32"/>
      <c r="AU56" s="32"/>
      <c r="AV56" s="32"/>
      <c r="AW56" s="32"/>
      <c r="AX56" s="32"/>
      <c r="AY56" s="32"/>
      <c r="AZ56" s="32"/>
      <c r="BA56" s="32"/>
      <c r="BB56" s="32"/>
      <c r="BC56" s="32"/>
      <c r="BD56" s="32"/>
      <c r="BE56" s="32"/>
      <c r="BF56" s="32"/>
    </row>
    <row r="57" spans="1:58" ht="6" customHeight="1" x14ac:dyDescent="0.25">
      <c r="I57" s="32"/>
      <c r="J57" s="32"/>
      <c r="K57" s="32"/>
      <c r="L57" s="32"/>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2"/>
      <c r="AQ57" s="32"/>
      <c r="AR57" s="32"/>
      <c r="AS57" s="32"/>
      <c r="AT57" s="32"/>
      <c r="AU57" s="32"/>
      <c r="AV57" s="32"/>
      <c r="AW57" s="32"/>
      <c r="AX57" s="32"/>
      <c r="AY57" s="32"/>
      <c r="AZ57" s="32"/>
      <c r="BA57" s="32"/>
      <c r="BB57" s="32"/>
      <c r="BC57" s="32"/>
      <c r="BD57" s="32"/>
      <c r="BE57" s="32"/>
      <c r="BF57" s="32"/>
    </row>
    <row r="58" spans="1:58" ht="18" customHeight="1" x14ac:dyDescent="0.25">
      <c r="I58" s="32"/>
      <c r="J58" s="32"/>
      <c r="K58" s="32"/>
      <c r="L58" s="32"/>
      <c r="M58" s="32"/>
      <c r="N58" s="32"/>
      <c r="O58" s="32"/>
      <c r="P58" s="32"/>
      <c r="Q58" s="32"/>
      <c r="R58" s="32"/>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row>
    <row r="59" spans="1:58" ht="8.1" customHeight="1" x14ac:dyDescent="0.25">
      <c r="I59" s="32"/>
      <c r="J59" s="32"/>
      <c r="K59" s="32"/>
      <c r="L59" s="32"/>
      <c r="M59" s="32"/>
      <c r="N59" s="32"/>
      <c r="O59" s="32"/>
      <c r="P59" s="32"/>
      <c r="Q59" s="32"/>
      <c r="R59" s="32"/>
      <c r="S59" s="32"/>
      <c r="T59" s="32"/>
      <c r="U59" s="32"/>
      <c r="V59" s="32"/>
      <c r="W59" s="32"/>
      <c r="X59" s="32"/>
      <c r="Y59" s="32"/>
      <c r="Z59" s="32"/>
      <c r="AA59" s="32"/>
      <c r="AB59" s="32"/>
      <c r="AC59" s="32"/>
      <c r="AD59" s="32"/>
      <c r="AE59" s="32"/>
      <c r="AF59" s="32"/>
      <c r="AG59" s="32"/>
      <c r="AH59" s="32"/>
      <c r="AI59" s="32"/>
      <c r="AJ59" s="32"/>
      <c r="AK59" s="32"/>
      <c r="AL59" s="32"/>
      <c r="AM59" s="32"/>
      <c r="AN59" s="32"/>
      <c r="AO59" s="32"/>
      <c r="AP59" s="32"/>
      <c r="AQ59" s="32"/>
      <c r="AR59" s="32"/>
      <c r="AS59" s="32"/>
      <c r="AT59" s="32"/>
      <c r="AU59" s="32"/>
      <c r="AV59" s="32"/>
      <c r="AW59" s="32"/>
      <c r="AX59" s="32"/>
      <c r="AY59" s="32"/>
      <c r="AZ59" s="32"/>
      <c r="BA59" s="32"/>
      <c r="BB59" s="32"/>
      <c r="BC59" s="32"/>
      <c r="BD59" s="32"/>
      <c r="BE59" s="32"/>
      <c r="BF59" s="32"/>
    </row>
    <row r="60" spans="1:58" ht="18" customHeight="1" x14ac:dyDescent="0.25">
      <c r="B60" s="39" t="str">
        <f>IFERROR(HYPERLINK(ChipHover(0),"ANSICHT"),"ANSICHT")</f>
        <v>ANSICHT</v>
      </c>
      <c r="C60" s="39"/>
      <c r="D60" s="39"/>
      <c r="E60" s="39"/>
      <c r="F60" s="39"/>
      <c r="G60" s="39"/>
    </row>
    <row r="61" spans="1:58" ht="20.100000000000001" customHeight="1" x14ac:dyDescent="0.25">
      <c r="I61" s="34" t="s">
        <v>479</v>
      </c>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t="s">
        <v>481</v>
      </c>
      <c r="AI61" s="34"/>
      <c r="AJ61" s="34"/>
      <c r="AK61" s="34"/>
      <c r="AL61" s="34"/>
      <c r="AM61" s="34"/>
      <c r="AN61" s="34"/>
      <c r="AO61" s="34"/>
      <c r="AP61" s="34"/>
      <c r="AQ61" s="34"/>
      <c r="AR61" s="34"/>
      <c r="AS61" s="34"/>
      <c r="AT61" s="34"/>
      <c r="AU61" s="34"/>
      <c r="AV61" s="34"/>
      <c r="AW61" s="34"/>
      <c r="AX61" s="34"/>
      <c r="AY61" s="34"/>
      <c r="AZ61" s="34"/>
      <c r="BA61" s="34"/>
      <c r="BB61" s="34"/>
      <c r="BC61" s="34"/>
      <c r="BD61" s="34"/>
      <c r="BE61" s="34"/>
      <c r="BF61" s="34"/>
    </row>
    <row r="62" spans="1:58" ht="17.100000000000001" customHeight="1" x14ac:dyDescent="0.25">
      <c r="I62" s="35" t="s">
        <v>480</v>
      </c>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482</v>
      </c>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row>
    <row r="63" spans="1:58" ht="6" customHeight="1" x14ac:dyDescent="0.25">
      <c r="I63" s="32"/>
      <c r="J63" s="32"/>
      <c r="K63" s="32"/>
      <c r="L63" s="32"/>
      <c r="M63" s="32"/>
      <c r="N63" s="32"/>
      <c r="O63" s="32"/>
      <c r="P63" s="32"/>
      <c r="Q63" s="32"/>
      <c r="R63" s="32"/>
      <c r="S63" s="32"/>
      <c r="T63" s="32"/>
      <c r="U63" s="32"/>
      <c r="V63" s="32"/>
      <c r="W63" s="32"/>
      <c r="X63" s="32"/>
      <c r="Y63" s="32"/>
      <c r="Z63" s="32"/>
      <c r="AA63" s="32"/>
      <c r="AB63" s="32"/>
      <c r="AC63" s="32"/>
      <c r="AD63" s="32"/>
      <c r="AE63" s="32"/>
      <c r="AF63" s="32"/>
      <c r="AG63" s="32"/>
      <c r="AH63" s="32"/>
      <c r="AI63" s="32"/>
      <c r="AJ63" s="32"/>
      <c r="AK63" s="32"/>
      <c r="AL63" s="32"/>
      <c r="AM63" s="32"/>
      <c r="AN63" s="32"/>
      <c r="AO63" s="32"/>
      <c r="AP63" s="32"/>
      <c r="AQ63" s="32"/>
      <c r="AR63" s="32"/>
      <c r="AS63" s="32"/>
      <c r="AT63" s="32"/>
      <c r="AU63" s="32"/>
      <c r="AV63" s="32"/>
      <c r="AW63" s="32"/>
      <c r="AX63" s="32"/>
      <c r="AY63" s="32"/>
      <c r="AZ63" s="32"/>
      <c r="BA63" s="32"/>
      <c r="BB63" s="32"/>
      <c r="BC63" s="32"/>
      <c r="BD63" s="32"/>
      <c r="BE63" s="32"/>
      <c r="BF63" s="32"/>
    </row>
    <row r="64" spans="1:58" ht="18" customHeight="1" x14ac:dyDescent="0.25">
      <c r="I64" s="32"/>
      <c r="J64" s="32"/>
      <c r="K64" s="32"/>
      <c r="L64" s="32"/>
      <c r="M64" s="32"/>
      <c r="N64" s="32"/>
      <c r="O64" s="32"/>
      <c r="P64" s="32"/>
      <c r="Q64" s="32"/>
      <c r="R64" s="32"/>
      <c r="S64" s="32"/>
      <c r="T64" s="32"/>
      <c r="U64" s="32"/>
      <c r="V64" s="32"/>
      <c r="W64" s="32"/>
      <c r="X64" s="32"/>
      <c r="Y64" s="32"/>
      <c r="Z64" s="32"/>
      <c r="AA64" s="32"/>
      <c r="AB64" s="32"/>
      <c r="AC64" s="32"/>
      <c r="AD64" s="32"/>
      <c r="AE64" s="32"/>
      <c r="AF64" s="32"/>
      <c r="AG64" s="32"/>
      <c r="AH64" s="32"/>
      <c r="AI64" s="32"/>
      <c r="AJ64" s="32"/>
      <c r="AK64" s="32"/>
      <c r="AL64" s="32"/>
      <c r="AM64" s="32"/>
      <c r="AN64" s="32"/>
      <c r="AO64" s="32"/>
      <c r="AP64" s="32"/>
      <c r="AQ64" s="32"/>
      <c r="AR64" s="32"/>
      <c r="AS64" s="32"/>
      <c r="AT64" s="32"/>
      <c r="AU64" s="32"/>
      <c r="AV64" s="32"/>
      <c r="AW64" s="32"/>
      <c r="AX64" s="32"/>
      <c r="AY64" s="32"/>
      <c r="AZ64" s="32"/>
      <c r="BA64" s="32"/>
      <c r="BB64" s="32"/>
      <c r="BC64" s="32"/>
      <c r="BD64" s="32"/>
      <c r="BE64" s="32"/>
      <c r="BF64" s="32"/>
    </row>
    <row r="65" spans="2:58" ht="6" customHeight="1" x14ac:dyDescent="0.25">
      <c r="I65" s="32"/>
      <c r="J65" s="32"/>
      <c r="K65" s="32"/>
      <c r="L65" s="32"/>
      <c r="M65" s="32"/>
      <c r="N65" s="32"/>
      <c r="O65" s="32"/>
      <c r="P65" s="32"/>
      <c r="Q65" s="32"/>
      <c r="R65" s="32"/>
      <c r="S65" s="32"/>
      <c r="T65" s="32"/>
      <c r="U65" s="32"/>
      <c r="V65" s="32"/>
      <c r="W65" s="32"/>
      <c r="X65" s="32"/>
      <c r="Y65" s="32"/>
      <c r="Z65" s="32"/>
      <c r="AA65" s="32"/>
      <c r="AB65" s="32"/>
      <c r="AC65" s="32"/>
      <c r="AD65" s="32"/>
      <c r="AE65" s="32"/>
      <c r="AF65" s="32"/>
      <c r="AG65" s="32"/>
      <c r="AH65" s="32"/>
      <c r="AI65" s="32"/>
      <c r="AJ65" s="32"/>
      <c r="AK65" s="32"/>
      <c r="AL65" s="32"/>
      <c r="AM65" s="32"/>
      <c r="AN65" s="32"/>
      <c r="AO65" s="32"/>
      <c r="AP65" s="32"/>
      <c r="AQ65" s="32"/>
      <c r="AR65" s="32"/>
      <c r="AS65" s="32"/>
      <c r="AT65" s="32"/>
      <c r="AU65" s="32"/>
      <c r="AV65" s="32"/>
      <c r="AW65" s="32"/>
      <c r="AX65" s="32"/>
      <c r="AY65" s="32"/>
      <c r="AZ65" s="32"/>
      <c r="BA65" s="32"/>
      <c r="BB65" s="32"/>
      <c r="BC65" s="32"/>
      <c r="BD65" s="32"/>
      <c r="BE65" s="32"/>
      <c r="BF65" s="32"/>
    </row>
    <row r="66" spans="2:58" ht="18" customHeight="1" x14ac:dyDescent="0.25">
      <c r="I66" s="32"/>
      <c r="J66" s="32"/>
      <c r="K66" s="32"/>
      <c r="L66" s="32"/>
      <c r="M66" s="32"/>
      <c r="N66" s="32"/>
      <c r="O66" s="32"/>
      <c r="P66" s="32"/>
      <c r="Q66" s="32"/>
      <c r="R66" s="32"/>
      <c r="S66" s="32"/>
      <c r="T66" s="32"/>
      <c r="U66" s="32"/>
      <c r="V66" s="32"/>
      <c r="W66" s="32"/>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c r="BC66" s="32"/>
      <c r="BD66" s="32"/>
      <c r="BE66" s="32"/>
      <c r="BF66" s="32"/>
    </row>
    <row r="67" spans="2:58" ht="6" customHeight="1" x14ac:dyDescent="0.25">
      <c r="I67" s="32"/>
      <c r="J67" s="32"/>
      <c r="K67" s="32"/>
      <c r="L67" s="32"/>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row>
    <row r="68" spans="2:58" ht="18" customHeight="1" x14ac:dyDescent="0.25">
      <c r="I68" s="32"/>
      <c r="J68" s="32"/>
      <c r="K68" s="32"/>
      <c r="L68" s="32"/>
      <c r="M68" s="32"/>
      <c r="N68" s="32"/>
      <c r="O68" s="32"/>
      <c r="P68" s="32"/>
      <c r="Q68" s="32"/>
      <c r="R68" s="32"/>
      <c r="S68" s="32"/>
      <c r="T68" s="32"/>
      <c r="U68" s="32"/>
      <c r="V68" s="32"/>
      <c r="W68" s="32"/>
      <c r="X68" s="32"/>
      <c r="Y68" s="32"/>
      <c r="Z68" s="32"/>
      <c r="AA68" s="32"/>
      <c r="AB68" s="32"/>
      <c r="AC68" s="32"/>
      <c r="AD68" s="32"/>
      <c r="AE68" s="32"/>
      <c r="AF68" s="32"/>
      <c r="AG68" s="32"/>
      <c r="AH68" s="32"/>
      <c r="AI68" s="32"/>
      <c r="AJ68" s="32"/>
      <c r="AK68" s="32"/>
      <c r="AL68" s="32"/>
      <c r="AM68" s="32"/>
      <c r="AN68" s="32"/>
      <c r="AO68" s="32"/>
      <c r="AP68" s="32"/>
      <c r="AQ68" s="32"/>
      <c r="AR68" s="32"/>
      <c r="AS68" s="32"/>
      <c r="AT68" s="32"/>
      <c r="AU68" s="32"/>
      <c r="AV68" s="32"/>
      <c r="AW68" s="32"/>
      <c r="AX68" s="32"/>
      <c r="AY68" s="32"/>
      <c r="AZ68" s="32"/>
      <c r="BA68" s="32"/>
      <c r="BB68" s="32"/>
      <c r="BC68" s="32"/>
      <c r="BD68" s="32"/>
      <c r="BE68" s="32"/>
      <c r="BF68" s="32"/>
    </row>
    <row r="69" spans="2:58" ht="8.1" customHeight="1" x14ac:dyDescent="0.25">
      <c r="I69" s="32"/>
      <c r="J69" s="32"/>
      <c r="K69" s="32"/>
      <c r="L69" s="32"/>
      <c r="M69" s="32"/>
      <c r="N69" s="32"/>
      <c r="O69" s="32"/>
      <c r="P69" s="32"/>
      <c r="Q69" s="32"/>
      <c r="R69" s="32"/>
      <c r="S69" s="32"/>
      <c r="T69" s="32"/>
      <c r="U69" s="32"/>
      <c r="V69" s="32"/>
      <c r="W69" s="32"/>
      <c r="X69" s="32"/>
      <c r="Y69" s="32"/>
      <c r="Z69" s="32"/>
      <c r="AA69" s="32"/>
      <c r="AB69" s="32"/>
      <c r="AC69" s="32"/>
      <c r="AD69" s="32"/>
      <c r="AE69" s="32"/>
      <c r="AF69" s="32"/>
      <c r="AG69" s="32"/>
      <c r="AH69" s="32"/>
      <c r="AI69" s="32"/>
      <c r="AJ69" s="32"/>
      <c r="AK69" s="32"/>
      <c r="AL69" s="32"/>
      <c r="AM69" s="32"/>
      <c r="AN69" s="32"/>
      <c r="AO69" s="32"/>
      <c r="AP69" s="32"/>
      <c r="AQ69" s="32"/>
      <c r="AR69" s="32"/>
      <c r="AS69" s="32"/>
      <c r="AT69" s="32"/>
      <c r="AU69" s="32"/>
      <c r="AV69" s="32"/>
      <c r="AW69" s="32"/>
      <c r="AX69" s="32"/>
      <c r="AY69" s="32"/>
      <c r="AZ69" s="32"/>
      <c r="BA69" s="32"/>
      <c r="BB69" s="32"/>
      <c r="BC69" s="32"/>
      <c r="BD69" s="32"/>
      <c r="BE69" s="32"/>
      <c r="BF69" s="32"/>
    </row>
    <row r="70" spans="2:58" x14ac:dyDescent="0.25">
      <c r="B70" s="33" t="s">
        <v>475</v>
      </c>
      <c r="C70" s="33"/>
      <c r="D70" s="33"/>
      <c r="E70" s="33"/>
      <c r="F70" s="33"/>
      <c r="G70" s="33"/>
      <c r="I70" s="32"/>
      <c r="J70" s="32"/>
      <c r="K70" s="32"/>
      <c r="L70" s="32"/>
      <c r="M70" s="32"/>
      <c r="N70" s="32"/>
      <c r="O70" s="32"/>
      <c r="P70" s="32"/>
      <c r="Q70" s="32"/>
      <c r="R70" s="32"/>
      <c r="S70" s="32"/>
      <c r="T70" s="32"/>
      <c r="U70" s="32"/>
      <c r="V70" s="32"/>
      <c r="W70" s="32"/>
      <c r="X70" s="32"/>
      <c r="Y70" s="32"/>
      <c r="Z70" s="32"/>
      <c r="AA70" s="32"/>
      <c r="AB70" s="32"/>
      <c r="AC70" s="32"/>
      <c r="AD70" s="32"/>
      <c r="AE70" s="32"/>
      <c r="AF70" s="32"/>
      <c r="AG70" s="32"/>
      <c r="AH70" s="32"/>
      <c r="AI70" s="32"/>
      <c r="AJ70" s="32"/>
      <c r="AK70" s="32"/>
      <c r="AL70" s="32"/>
      <c r="AM70" s="32"/>
      <c r="AN70" s="32"/>
      <c r="AO70" s="32"/>
      <c r="AP70" s="32"/>
      <c r="AQ70" s="32"/>
      <c r="AR70" s="32"/>
      <c r="AS70" s="32"/>
      <c r="AT70" s="32"/>
      <c r="AU70" s="32"/>
      <c r="AV70" s="32"/>
      <c r="AW70" s="32"/>
      <c r="AX70" s="32"/>
      <c r="AY70" s="32"/>
      <c r="AZ70" s="32"/>
      <c r="BA70" s="32"/>
      <c r="BB70" s="32"/>
      <c r="BC70" s="32"/>
      <c r="BD70" s="32"/>
      <c r="BE70" s="32"/>
      <c r="BF70" s="32"/>
    </row>
    <row r="71" spans="2:58" x14ac:dyDescent="0.25">
      <c r="B71" s="33"/>
      <c r="C71" s="33"/>
      <c r="D71" s="33"/>
      <c r="E71" s="33"/>
      <c r="F71" s="33"/>
      <c r="G71" s="33"/>
      <c r="I71" s="32"/>
      <c r="J71" s="32"/>
      <c r="K71" s="32"/>
      <c r="L71" s="32"/>
      <c r="M71" s="32"/>
      <c r="N71" s="32"/>
      <c r="O71" s="32"/>
      <c r="P71" s="32"/>
      <c r="Q71" s="32"/>
      <c r="R71" s="32"/>
      <c r="S71" s="32"/>
      <c r="T71" s="32"/>
      <c r="U71" s="32"/>
      <c r="V71" s="32"/>
      <c r="W71" s="32"/>
      <c r="X71" s="32"/>
      <c r="Y71" s="32"/>
      <c r="Z71" s="32"/>
      <c r="AA71" s="32"/>
      <c r="AB71" s="32"/>
      <c r="AC71" s="32"/>
      <c r="AD71" s="32"/>
      <c r="AE71" s="32"/>
      <c r="AF71" s="32"/>
      <c r="AG71" s="32"/>
      <c r="AH71" s="32"/>
      <c r="AI71" s="32"/>
      <c r="AJ71" s="32"/>
      <c r="AK71" s="32"/>
      <c r="AL71" s="32"/>
      <c r="AM71" s="32"/>
      <c r="AN71" s="32"/>
      <c r="AO71" s="32"/>
      <c r="AP71" s="32"/>
      <c r="AQ71" s="32"/>
      <c r="AR71" s="32"/>
      <c r="AS71" s="32"/>
      <c r="AT71" s="32"/>
      <c r="AU71" s="32"/>
      <c r="AV71" s="32"/>
      <c r="AW71" s="32"/>
      <c r="AX71" s="32"/>
      <c r="AY71" s="32"/>
      <c r="AZ71" s="32"/>
      <c r="BA71" s="32"/>
      <c r="BB71" s="32"/>
      <c r="BC71" s="32"/>
      <c r="BD71" s="32"/>
      <c r="BE71" s="32"/>
      <c r="BF71" s="32"/>
    </row>
    <row r="72" spans="2:58" x14ac:dyDescent="0.25">
      <c r="B72" s="33"/>
      <c r="C72" s="33"/>
      <c r="D72" s="33"/>
      <c r="E72" s="33"/>
      <c r="F72" s="33"/>
      <c r="G72" s="33"/>
      <c r="I72" s="32"/>
      <c r="J72" s="32"/>
      <c r="K72" s="32"/>
      <c r="L72" s="32"/>
      <c r="M72" s="32"/>
      <c r="N72" s="32"/>
      <c r="O72" s="32"/>
      <c r="P72" s="32"/>
      <c r="Q72" s="32"/>
      <c r="R72" s="32"/>
      <c r="S72" s="32"/>
      <c r="T72" s="32"/>
      <c r="U72" s="32"/>
      <c r="V72" s="32"/>
      <c r="W72" s="32"/>
      <c r="X72" s="32"/>
      <c r="Y72" s="32"/>
      <c r="Z72" s="32"/>
      <c r="AA72" s="32"/>
      <c r="AB72" s="32"/>
      <c r="AC72" s="32"/>
      <c r="AD72" s="32"/>
      <c r="AE72" s="32"/>
      <c r="AF72" s="32"/>
      <c r="AG72" s="32"/>
      <c r="AH72" s="32"/>
      <c r="AI72" s="32"/>
      <c r="AJ72" s="32"/>
      <c r="AK72" s="32"/>
      <c r="AL72" s="32"/>
      <c r="AM72" s="32"/>
      <c r="AN72" s="32"/>
      <c r="AO72" s="32"/>
      <c r="AP72" s="32"/>
      <c r="AQ72" s="32"/>
      <c r="AR72" s="32"/>
      <c r="AS72" s="32"/>
      <c r="AT72" s="32"/>
      <c r="AU72" s="32"/>
      <c r="AV72" s="32"/>
      <c r="AW72" s="32"/>
      <c r="AX72" s="32"/>
      <c r="AY72" s="32"/>
      <c r="AZ72" s="32"/>
      <c r="BA72" s="32"/>
      <c r="BB72" s="32"/>
      <c r="BC72" s="32"/>
      <c r="BD72" s="32"/>
      <c r="BE72" s="32"/>
      <c r="BF72" s="32"/>
    </row>
    <row r="73" spans="2:58" x14ac:dyDescent="0.25">
      <c r="B73" s="33"/>
      <c r="C73" s="33"/>
      <c r="D73" s="33"/>
      <c r="E73" s="33"/>
      <c r="F73" s="33"/>
      <c r="G73" s="33"/>
      <c r="I73" s="32"/>
      <c r="J73" s="32"/>
      <c r="K73" s="32"/>
      <c r="L73" s="32"/>
      <c r="M73" s="32"/>
      <c r="N73" s="32"/>
      <c r="O73" s="32"/>
      <c r="P73" s="32"/>
      <c r="Q73" s="32"/>
      <c r="R73" s="32"/>
      <c r="S73" s="32"/>
      <c r="T73" s="32"/>
      <c r="U73" s="32"/>
      <c r="V73" s="32"/>
      <c r="W73" s="32"/>
      <c r="X73" s="32"/>
      <c r="Y73" s="32"/>
      <c r="Z73" s="32"/>
      <c r="AA73" s="32"/>
      <c r="AB73" s="32"/>
      <c r="AC73" s="32"/>
      <c r="AD73" s="32"/>
      <c r="AE73" s="32"/>
      <c r="AF73" s="32"/>
      <c r="AG73" s="32"/>
      <c r="AH73" s="32"/>
      <c r="AI73" s="32"/>
      <c r="AJ73" s="32"/>
      <c r="AK73" s="32"/>
      <c r="AL73" s="32"/>
      <c r="AM73" s="32"/>
      <c r="AN73" s="32"/>
      <c r="AO73" s="32"/>
      <c r="AP73" s="32"/>
      <c r="AQ73" s="32"/>
      <c r="AR73" s="32"/>
      <c r="AS73" s="32"/>
      <c r="AT73" s="32"/>
      <c r="AU73" s="32"/>
      <c r="AV73" s="32"/>
      <c r="AW73" s="32"/>
      <c r="AX73" s="32"/>
      <c r="AY73" s="32"/>
      <c r="AZ73" s="32"/>
      <c r="BA73" s="32"/>
      <c r="BB73" s="32"/>
      <c r="BC73" s="32"/>
      <c r="BD73" s="32"/>
      <c r="BE73" s="32"/>
      <c r="BF73" s="32"/>
    </row>
    <row r="74" spans="2:58" x14ac:dyDescent="0.25">
      <c r="B74" s="33"/>
      <c r="C74" s="33"/>
      <c r="D74" s="33"/>
      <c r="E74" s="33"/>
      <c r="F74" s="33"/>
      <c r="G74" s="33"/>
      <c r="I74" s="32"/>
      <c r="J74" s="32"/>
      <c r="K74" s="32"/>
      <c r="L74" s="32"/>
      <c r="M74" s="32"/>
      <c r="N74" s="32"/>
      <c r="O74" s="32"/>
      <c r="P74" s="32"/>
      <c r="Q74" s="32"/>
      <c r="R74" s="32"/>
      <c r="S74" s="32"/>
      <c r="T74" s="32"/>
      <c r="U74" s="32"/>
      <c r="V74" s="32"/>
      <c r="W74" s="32"/>
      <c r="X74" s="32"/>
      <c r="Y74" s="32"/>
      <c r="Z74" s="32"/>
      <c r="AA74" s="32"/>
      <c r="AB74" s="32"/>
      <c r="AC74" s="32"/>
      <c r="AD74" s="32"/>
      <c r="AE74" s="32"/>
      <c r="AF74" s="32"/>
      <c r="AG74" s="32"/>
      <c r="AH74" s="32"/>
      <c r="AI74" s="32"/>
      <c r="AJ74" s="32"/>
      <c r="AK74" s="32"/>
      <c r="AL74" s="32"/>
      <c r="AM74" s="32"/>
      <c r="AN74" s="32"/>
      <c r="AO74" s="32"/>
      <c r="AP74" s="32"/>
      <c r="AQ74" s="32"/>
      <c r="AR74" s="32"/>
      <c r="AS74" s="32"/>
      <c r="AT74" s="32"/>
      <c r="AU74" s="32"/>
      <c r="AV74" s="32"/>
      <c r="AW74" s="32"/>
      <c r="AX74" s="32"/>
      <c r="AY74" s="32"/>
      <c r="AZ74" s="32"/>
      <c r="BA74" s="32"/>
      <c r="BB74" s="32"/>
      <c r="BC74" s="32"/>
      <c r="BD74" s="32"/>
      <c r="BE74" s="32"/>
      <c r="BF74" s="32"/>
    </row>
    <row r="75" spans="2:58" x14ac:dyDescent="0.25">
      <c r="B75" s="33"/>
      <c r="C75" s="33"/>
      <c r="D75" s="33"/>
      <c r="E75" s="33"/>
      <c r="F75" s="33"/>
      <c r="G75" s="33"/>
      <c r="I75" s="32"/>
      <c r="J75" s="32"/>
      <c r="K75" s="32"/>
      <c r="L75" s="32"/>
      <c r="M75" s="32"/>
      <c r="N75" s="32"/>
      <c r="O75" s="32"/>
      <c r="P75" s="32"/>
      <c r="Q75" s="32"/>
      <c r="R75" s="32"/>
      <c r="S75" s="32"/>
      <c r="T75" s="32"/>
      <c r="U75" s="32"/>
      <c r="V75" s="32"/>
      <c r="W75" s="32"/>
      <c r="X75" s="32"/>
      <c r="Y75" s="32"/>
      <c r="Z75" s="32"/>
      <c r="AA75" s="32"/>
      <c r="AB75" s="32"/>
      <c r="AC75" s="32"/>
      <c r="AD75" s="32"/>
      <c r="AE75" s="32"/>
      <c r="AF75" s="32"/>
      <c r="AG75" s="32"/>
      <c r="AH75" s="32"/>
      <c r="AI75" s="32"/>
      <c r="AJ75" s="32"/>
      <c r="AK75" s="32"/>
      <c r="AL75" s="32"/>
      <c r="AM75" s="32"/>
      <c r="AN75" s="32"/>
      <c r="AO75" s="32"/>
      <c r="AP75" s="32"/>
      <c r="AQ75" s="32"/>
      <c r="AR75" s="32"/>
      <c r="AS75" s="32"/>
      <c r="AT75" s="32"/>
      <c r="AU75" s="32"/>
      <c r="AV75" s="32"/>
      <c r="AW75" s="32"/>
      <c r="AX75" s="32"/>
      <c r="AY75" s="32"/>
      <c r="AZ75" s="32"/>
      <c r="BA75" s="32"/>
      <c r="BB75" s="32"/>
      <c r="BC75" s="32"/>
      <c r="BD75" s="32"/>
      <c r="BE75" s="32"/>
      <c r="BF75" s="32"/>
    </row>
    <row r="76" spans="2:58" x14ac:dyDescent="0.25">
      <c r="I76" s="32"/>
      <c r="J76" s="32"/>
      <c r="K76" s="32"/>
      <c r="L76" s="32"/>
      <c r="M76" s="32"/>
      <c r="N76" s="32"/>
      <c r="O76" s="32"/>
      <c r="P76" s="32"/>
      <c r="Q76" s="32"/>
      <c r="R76" s="32"/>
      <c r="S76" s="32"/>
      <c r="T76" s="32"/>
      <c r="U76" s="32"/>
      <c r="V76" s="32"/>
      <c r="W76" s="32"/>
      <c r="X76" s="32"/>
      <c r="Y76" s="32"/>
      <c r="Z76" s="32"/>
      <c r="AA76" s="32"/>
      <c r="AB76" s="32"/>
      <c r="AC76" s="32"/>
      <c r="AD76" s="32"/>
      <c r="AE76" s="32"/>
      <c r="AF76" s="32"/>
      <c r="AG76" s="32"/>
      <c r="AH76" s="32"/>
      <c r="AI76" s="32"/>
      <c r="AJ76" s="32"/>
      <c r="AK76" s="32"/>
      <c r="AL76" s="32"/>
      <c r="AM76" s="32"/>
      <c r="AN76" s="32"/>
      <c r="AO76" s="32"/>
      <c r="AP76" s="32"/>
      <c r="AQ76" s="32"/>
      <c r="AR76" s="32"/>
      <c r="AS76" s="32"/>
      <c r="AT76" s="32"/>
      <c r="AU76" s="32"/>
      <c r="AV76" s="32"/>
      <c r="AW76" s="32"/>
      <c r="AX76" s="32"/>
      <c r="AY76" s="32"/>
      <c r="AZ76" s="32"/>
      <c r="BA76" s="32"/>
      <c r="BB76" s="32"/>
      <c r="BC76" s="32"/>
      <c r="BD76" s="32"/>
      <c r="BE76" s="32"/>
      <c r="BF76" s="32"/>
    </row>
    <row r="77" spans="2:58" x14ac:dyDescent="0.25">
      <c r="I77" s="32"/>
      <c r="J77" s="32"/>
      <c r="K77" s="32"/>
      <c r="L77" s="32"/>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2"/>
      <c r="AQ77" s="32"/>
      <c r="AR77" s="32"/>
      <c r="AS77" s="32"/>
      <c r="AT77" s="32"/>
      <c r="AU77" s="32"/>
      <c r="AV77" s="32"/>
      <c r="AW77" s="32"/>
      <c r="AX77" s="32"/>
      <c r="AY77" s="32"/>
      <c r="AZ77" s="32"/>
      <c r="BA77" s="32"/>
      <c r="BB77" s="32"/>
      <c r="BC77" s="32"/>
      <c r="BD77" s="32"/>
      <c r="BE77" s="32"/>
      <c r="BF77" s="32"/>
    </row>
    <row r="78" spans="2:58" x14ac:dyDescent="0.25">
      <c r="I78" s="32"/>
      <c r="J78" s="32"/>
      <c r="K78" s="32"/>
      <c r="L78" s="32"/>
      <c r="M78" s="32"/>
      <c r="N78" s="32"/>
      <c r="O78" s="32"/>
      <c r="P78" s="32"/>
      <c r="Q78" s="32"/>
      <c r="R78" s="32"/>
      <c r="S78" s="32"/>
      <c r="T78" s="32"/>
      <c r="U78" s="32"/>
      <c r="V78" s="32"/>
      <c r="W78" s="32"/>
      <c r="X78" s="32"/>
      <c r="Y78" s="32"/>
      <c r="Z78" s="32"/>
      <c r="AA78" s="32"/>
      <c r="AB78" s="32"/>
      <c r="AC78" s="32"/>
      <c r="AD78" s="32"/>
      <c r="AE78" s="32"/>
      <c r="AF78" s="32"/>
      <c r="AG78" s="32"/>
      <c r="AH78" s="32"/>
      <c r="AI78" s="32"/>
      <c r="AJ78" s="32"/>
      <c r="AK78" s="32"/>
      <c r="AL78" s="32"/>
      <c r="AM78" s="32"/>
      <c r="AN78" s="32"/>
      <c r="AO78" s="32"/>
      <c r="AP78" s="32"/>
      <c r="AQ78" s="32"/>
      <c r="AR78" s="32"/>
      <c r="AS78" s="32"/>
      <c r="AT78" s="32"/>
      <c r="AU78" s="32"/>
      <c r="AV78" s="32"/>
      <c r="AW78" s="32"/>
      <c r="AX78" s="32"/>
      <c r="AY78" s="32"/>
      <c r="AZ78" s="32"/>
      <c r="BA78" s="32"/>
      <c r="BB78" s="32"/>
      <c r="BC78" s="32"/>
      <c r="BD78" s="32"/>
      <c r="BE78" s="32"/>
      <c r="BF78" s="32"/>
    </row>
    <row r="80" spans="2:58" ht="20.100000000000001" customHeight="1" x14ac:dyDescent="0.25">
      <c r="I80" s="34" t="s">
        <v>483</v>
      </c>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t="s">
        <v>485</v>
      </c>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row>
    <row r="81" spans="9:58" x14ac:dyDescent="0.25">
      <c r="I81" s="35" t="s">
        <v>484</v>
      </c>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t="s">
        <v>486</v>
      </c>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row>
    <row r="82" spans="9:58" x14ac:dyDescent="0.25">
      <c r="I82" s="32"/>
      <c r="J82" s="32"/>
      <c r="K82" s="32"/>
      <c r="L82" s="32"/>
      <c r="M82" s="32"/>
      <c r="N82" s="32"/>
      <c r="O82" s="32"/>
      <c r="P82" s="32"/>
      <c r="Q82" s="32"/>
      <c r="R82" s="32"/>
      <c r="S82" s="32"/>
      <c r="T82" s="32"/>
      <c r="U82" s="32"/>
      <c r="V82" s="32"/>
      <c r="W82" s="32"/>
      <c r="X82" s="32"/>
      <c r="Y82" s="32"/>
      <c r="Z82" s="32"/>
      <c r="AA82" s="32"/>
      <c r="AB82" s="32"/>
      <c r="AC82" s="32"/>
      <c r="AD82" s="32"/>
      <c r="AE82" s="32"/>
      <c r="AF82" s="32"/>
      <c r="AG82" s="32"/>
      <c r="AH82" s="32"/>
      <c r="AI82" s="32"/>
      <c r="AJ82" s="32"/>
      <c r="AK82" s="32"/>
      <c r="AL82" s="32"/>
      <c r="AM82" s="32"/>
      <c r="AN82" s="32"/>
      <c r="AO82" s="32"/>
      <c r="AP82" s="32"/>
      <c r="AQ82" s="32"/>
      <c r="AR82" s="32"/>
      <c r="AS82" s="32"/>
      <c r="AT82" s="32"/>
      <c r="AU82" s="32"/>
      <c r="AV82" s="32"/>
      <c r="AW82" s="32"/>
      <c r="AX82" s="32"/>
      <c r="AY82" s="32"/>
      <c r="AZ82" s="32"/>
      <c r="BA82" s="32"/>
      <c r="BB82" s="32"/>
      <c r="BC82" s="32"/>
      <c r="BD82" s="32"/>
      <c r="BE82" s="32"/>
      <c r="BF82" s="32"/>
    </row>
    <row r="83" spans="9:58" x14ac:dyDescent="0.25">
      <c r="I83" s="32"/>
      <c r="J83" s="32"/>
      <c r="K83" s="32"/>
      <c r="L83" s="32"/>
      <c r="M83" s="32"/>
      <c r="N83" s="32"/>
      <c r="O83" s="32"/>
      <c r="P83" s="32"/>
      <c r="Q83" s="32"/>
      <c r="R83" s="32"/>
      <c r="S83" s="32"/>
      <c r="T83" s="32"/>
      <c r="U83" s="32"/>
      <c r="V83" s="32"/>
      <c r="W83" s="32"/>
      <c r="X83" s="32"/>
      <c r="Y83" s="32"/>
      <c r="Z83" s="32"/>
      <c r="AA83" s="32"/>
      <c r="AB83" s="32"/>
      <c r="AC83" s="32"/>
      <c r="AD83" s="32"/>
      <c r="AE83" s="32"/>
      <c r="AF83" s="32"/>
      <c r="AG83" s="32"/>
      <c r="AH83" s="32"/>
      <c r="AI83" s="32"/>
      <c r="AJ83" s="32"/>
      <c r="AK83" s="32"/>
      <c r="AL83" s="32"/>
      <c r="AM83" s="32"/>
      <c r="AN83" s="32"/>
      <c r="AO83" s="32"/>
      <c r="AP83" s="32"/>
      <c r="AQ83" s="32"/>
      <c r="AR83" s="32"/>
      <c r="AS83" s="32"/>
      <c r="AT83" s="32"/>
      <c r="AU83" s="32"/>
      <c r="AV83" s="32"/>
      <c r="AW83" s="32"/>
      <c r="AX83" s="32"/>
      <c r="AY83" s="32"/>
      <c r="AZ83" s="32"/>
      <c r="BA83" s="32"/>
      <c r="BB83" s="32"/>
      <c r="BC83" s="32"/>
      <c r="BD83" s="32"/>
      <c r="BE83" s="32"/>
      <c r="BF83" s="32"/>
    </row>
    <row r="84" spans="9:58" x14ac:dyDescent="0.25">
      <c r="I84" s="32"/>
      <c r="J84" s="32"/>
      <c r="K84" s="32"/>
      <c r="L84" s="32"/>
      <c r="M84" s="32"/>
      <c r="N84" s="32"/>
      <c r="O84" s="32"/>
      <c r="P84" s="32"/>
      <c r="Q84" s="32"/>
      <c r="R84" s="32"/>
      <c r="S84" s="32"/>
      <c r="T84" s="32"/>
      <c r="U84" s="32"/>
      <c r="V84" s="32"/>
      <c r="W84" s="32"/>
      <c r="X84" s="32"/>
      <c r="Y84" s="32"/>
      <c r="Z84" s="32"/>
      <c r="AA84" s="32"/>
      <c r="AB84" s="32"/>
      <c r="AC84" s="32"/>
      <c r="AD84" s="32"/>
      <c r="AE84" s="32"/>
      <c r="AF84" s="32"/>
      <c r="AG84" s="32"/>
      <c r="AH84" s="32"/>
      <c r="AI84" s="32"/>
      <c r="AJ84" s="32"/>
      <c r="AK84" s="32"/>
      <c r="AL84" s="32"/>
      <c r="AM84" s="32"/>
      <c r="AN84" s="32"/>
      <c r="AO84" s="32"/>
      <c r="AP84" s="32"/>
      <c r="AQ84" s="32"/>
      <c r="AR84" s="32"/>
      <c r="AS84" s="32"/>
      <c r="AT84" s="32"/>
      <c r="AU84" s="32"/>
      <c r="AV84" s="32"/>
      <c r="AW84" s="32"/>
      <c r="AX84" s="32"/>
      <c r="AY84" s="32"/>
      <c r="AZ84" s="32"/>
      <c r="BA84" s="32"/>
      <c r="BB84" s="32"/>
      <c r="BC84" s="32"/>
      <c r="BD84" s="32"/>
      <c r="BE84" s="32"/>
      <c r="BF84" s="32"/>
    </row>
    <row r="85" spans="9:58" x14ac:dyDescent="0.25">
      <c r="I85" s="32"/>
      <c r="J85" s="32"/>
      <c r="K85" s="32"/>
      <c r="L85" s="32"/>
      <c r="M85" s="32"/>
      <c r="N85" s="32"/>
      <c r="O85" s="32"/>
      <c r="P85" s="32"/>
      <c r="Q85" s="32"/>
      <c r="R85" s="32"/>
      <c r="S85" s="32"/>
      <c r="T85" s="32"/>
      <c r="U85" s="32"/>
      <c r="V85" s="32"/>
      <c r="W85" s="32"/>
      <c r="X85" s="32"/>
      <c r="Y85" s="32"/>
      <c r="Z85" s="32"/>
      <c r="AA85" s="32"/>
      <c r="AB85" s="32"/>
      <c r="AC85" s="32"/>
      <c r="AD85" s="32"/>
      <c r="AE85" s="32"/>
      <c r="AF85" s="32"/>
      <c r="AG85" s="32"/>
      <c r="AH85" s="32"/>
      <c r="AI85" s="32"/>
      <c r="AJ85" s="32"/>
      <c r="AK85" s="32"/>
      <c r="AL85" s="32"/>
      <c r="AM85" s="32"/>
      <c r="AN85" s="32"/>
      <c r="AO85" s="32"/>
      <c r="AP85" s="32"/>
      <c r="AQ85" s="32"/>
      <c r="AR85" s="32"/>
      <c r="AS85" s="32"/>
      <c r="AT85" s="32"/>
      <c r="AU85" s="32"/>
      <c r="AV85" s="32"/>
      <c r="AW85" s="32"/>
      <c r="AX85" s="32"/>
      <c r="AY85" s="32"/>
      <c r="AZ85" s="32"/>
      <c r="BA85" s="32"/>
      <c r="BB85" s="32"/>
      <c r="BC85" s="32"/>
      <c r="BD85" s="32"/>
      <c r="BE85" s="32"/>
      <c r="BF85" s="32"/>
    </row>
    <row r="86" spans="9:58" x14ac:dyDescent="0.25">
      <c r="I86" s="32"/>
      <c r="J86" s="32"/>
      <c r="K86" s="32"/>
      <c r="L86" s="32"/>
      <c r="M86" s="32"/>
      <c r="N86" s="32"/>
      <c r="O86" s="32"/>
      <c r="P86" s="32"/>
      <c r="Q86" s="32"/>
      <c r="R86" s="32"/>
      <c r="S86" s="32"/>
      <c r="T86" s="32"/>
      <c r="U86" s="32"/>
      <c r="V86" s="32"/>
      <c r="W86" s="32"/>
      <c r="X86" s="32"/>
      <c r="Y86" s="32"/>
      <c r="Z86" s="32"/>
      <c r="AA86" s="32"/>
      <c r="AB86" s="32"/>
      <c r="AC86" s="32"/>
      <c r="AD86" s="32"/>
      <c r="AE86" s="32"/>
      <c r="AF86" s="32"/>
      <c r="AG86" s="32"/>
      <c r="AH86" s="32"/>
      <c r="AI86" s="32"/>
      <c r="AJ86" s="32"/>
      <c r="AK86" s="32"/>
      <c r="AL86" s="32"/>
      <c r="AM86" s="32"/>
      <c r="AN86" s="32"/>
      <c r="AO86" s="32"/>
      <c r="AP86" s="32"/>
      <c r="AQ86" s="32"/>
      <c r="AR86" s="32"/>
      <c r="AS86" s="32"/>
      <c r="AT86" s="32"/>
      <c r="AU86" s="32"/>
      <c r="AV86" s="32"/>
      <c r="AW86" s="32"/>
      <c r="AX86" s="32"/>
      <c r="AY86" s="32"/>
      <c r="AZ86" s="32"/>
      <c r="BA86" s="32"/>
      <c r="BB86" s="32"/>
      <c r="BC86" s="32"/>
      <c r="BD86" s="32"/>
      <c r="BE86" s="32"/>
      <c r="BF86" s="32"/>
    </row>
    <row r="87" spans="9:58" x14ac:dyDescent="0.25">
      <c r="I87" s="32"/>
      <c r="J87" s="32"/>
      <c r="K87" s="32"/>
      <c r="L87" s="32"/>
      <c r="M87" s="32"/>
      <c r="N87" s="32"/>
      <c r="O87" s="32"/>
      <c r="P87" s="32"/>
      <c r="Q87" s="32"/>
      <c r="R87" s="32"/>
      <c r="S87" s="32"/>
      <c r="T87" s="32"/>
      <c r="U87" s="32"/>
      <c r="V87" s="32"/>
      <c r="W87" s="32"/>
      <c r="X87" s="32"/>
      <c r="Y87" s="32"/>
      <c r="Z87" s="32"/>
      <c r="AA87" s="32"/>
      <c r="AB87" s="32"/>
      <c r="AC87" s="32"/>
      <c r="AD87" s="32"/>
      <c r="AE87" s="32"/>
      <c r="AF87" s="32"/>
      <c r="AG87" s="32"/>
      <c r="AH87" s="32"/>
      <c r="AI87" s="32"/>
      <c r="AJ87" s="32"/>
      <c r="AK87" s="32"/>
      <c r="AL87" s="32"/>
      <c r="AM87" s="32"/>
      <c r="AN87" s="32"/>
      <c r="AO87" s="32"/>
      <c r="AP87" s="32"/>
      <c r="AQ87" s="32"/>
      <c r="AR87" s="32"/>
      <c r="AS87" s="32"/>
      <c r="AT87" s="32"/>
      <c r="AU87" s="32"/>
      <c r="AV87" s="32"/>
      <c r="AW87" s="32"/>
      <c r="AX87" s="32"/>
      <c r="AY87" s="32"/>
      <c r="AZ87" s="32"/>
      <c r="BA87" s="32"/>
      <c r="BB87" s="32"/>
      <c r="BC87" s="32"/>
      <c r="BD87" s="32"/>
      <c r="BE87" s="32"/>
      <c r="BF87" s="32"/>
    </row>
    <row r="88" spans="9:58" x14ac:dyDescent="0.25">
      <c r="I88" s="32"/>
      <c r="J88" s="32"/>
      <c r="K88" s="32"/>
      <c r="L88" s="32"/>
      <c r="M88" s="32"/>
      <c r="N88" s="32"/>
      <c r="O88" s="32"/>
      <c r="P88" s="32"/>
      <c r="Q88" s="32"/>
      <c r="R88" s="32"/>
      <c r="S88" s="32"/>
      <c r="T88" s="32"/>
      <c r="U88" s="32"/>
      <c r="V88" s="32"/>
      <c r="W88" s="32"/>
      <c r="X88" s="32"/>
      <c r="Y88" s="32"/>
      <c r="Z88" s="32"/>
      <c r="AA88" s="32"/>
      <c r="AB88" s="32"/>
      <c r="AC88" s="32"/>
      <c r="AD88" s="32"/>
      <c r="AE88" s="32"/>
      <c r="AF88" s="32"/>
      <c r="AG88" s="32"/>
      <c r="AH88" s="32"/>
      <c r="AI88" s="32"/>
      <c r="AJ88" s="32"/>
      <c r="AK88" s="32"/>
      <c r="AL88" s="32"/>
      <c r="AM88" s="32"/>
      <c r="AN88" s="32"/>
      <c r="AO88" s="32"/>
      <c r="AP88" s="32"/>
      <c r="AQ88" s="32"/>
      <c r="AR88" s="32"/>
      <c r="AS88" s="32"/>
      <c r="AT88" s="32"/>
      <c r="AU88" s="32"/>
      <c r="AV88" s="32"/>
      <c r="AW88" s="32"/>
      <c r="AX88" s="32"/>
      <c r="AY88" s="32"/>
      <c r="AZ88" s="32"/>
      <c r="BA88" s="32"/>
      <c r="BB88" s="32"/>
      <c r="BC88" s="32"/>
      <c r="BD88" s="32"/>
      <c r="BE88" s="32"/>
      <c r="BF88" s="32"/>
    </row>
    <row r="89" spans="9:58" x14ac:dyDescent="0.25">
      <c r="I89" s="32"/>
      <c r="J89" s="32"/>
      <c r="K89" s="32"/>
      <c r="L89" s="32"/>
      <c r="M89" s="32"/>
      <c r="N89" s="32"/>
      <c r="O89" s="32"/>
      <c r="P89" s="32"/>
      <c r="Q89" s="32"/>
      <c r="R89" s="32"/>
      <c r="S89" s="32"/>
      <c r="T89" s="32"/>
      <c r="U89" s="32"/>
      <c r="V89" s="32"/>
      <c r="W89" s="32"/>
      <c r="X89" s="32"/>
      <c r="Y89" s="32"/>
      <c r="Z89" s="32"/>
      <c r="AA89" s="32"/>
      <c r="AB89" s="32"/>
      <c r="AC89" s="32"/>
      <c r="AD89" s="32"/>
      <c r="AE89" s="32"/>
      <c r="AF89" s="32"/>
      <c r="AG89" s="32"/>
      <c r="AH89" s="32"/>
      <c r="AI89" s="32"/>
      <c r="AJ89" s="32"/>
      <c r="AK89" s="32"/>
      <c r="AL89" s="32"/>
      <c r="AM89" s="32"/>
      <c r="AN89" s="32"/>
      <c r="AO89" s="32"/>
      <c r="AP89" s="32"/>
      <c r="AQ89" s="32"/>
      <c r="AR89" s="32"/>
      <c r="AS89" s="32"/>
      <c r="AT89" s="32"/>
      <c r="AU89" s="32"/>
      <c r="AV89" s="32"/>
      <c r="AW89" s="32"/>
      <c r="AX89" s="32"/>
      <c r="AY89" s="32"/>
      <c r="AZ89" s="32"/>
      <c r="BA89" s="32"/>
      <c r="BB89" s="32"/>
      <c r="BC89" s="32"/>
      <c r="BD89" s="32"/>
      <c r="BE89" s="32"/>
      <c r="BF89" s="32"/>
    </row>
    <row r="90" spans="9:58" x14ac:dyDescent="0.25">
      <c r="I90" s="32"/>
      <c r="J90" s="32"/>
      <c r="K90" s="32"/>
      <c r="L90" s="32"/>
      <c r="M90" s="32"/>
      <c r="N90" s="32"/>
      <c r="O90" s="32"/>
      <c r="P90" s="32"/>
      <c r="Q90" s="32"/>
      <c r="R90" s="32"/>
      <c r="S90" s="32"/>
      <c r="T90" s="32"/>
      <c r="U90" s="32"/>
      <c r="V90" s="32"/>
      <c r="W90" s="32"/>
      <c r="X90" s="32"/>
      <c r="Y90" s="32"/>
      <c r="Z90" s="32"/>
      <c r="AA90" s="32"/>
      <c r="AB90" s="32"/>
      <c r="AC90" s="32"/>
      <c r="AD90" s="32"/>
      <c r="AE90" s="32"/>
      <c r="AF90" s="32"/>
      <c r="AG90" s="32"/>
      <c r="AH90" s="32"/>
      <c r="AI90" s="32"/>
      <c r="AJ90" s="32"/>
      <c r="AK90" s="32"/>
      <c r="AL90" s="32"/>
      <c r="AM90" s="32"/>
      <c r="AN90" s="32"/>
      <c r="AO90" s="32"/>
      <c r="AP90" s="32"/>
      <c r="AQ90" s="32"/>
      <c r="AR90" s="32"/>
      <c r="AS90" s="32"/>
      <c r="AT90" s="32"/>
      <c r="AU90" s="32"/>
      <c r="AV90" s="32"/>
      <c r="AW90" s="32"/>
      <c r="AX90" s="32"/>
      <c r="AY90" s="32"/>
      <c r="AZ90" s="32"/>
      <c r="BA90" s="32"/>
      <c r="BB90" s="32"/>
      <c r="BC90" s="32"/>
      <c r="BD90" s="32"/>
      <c r="BE90" s="32"/>
      <c r="BF90" s="32"/>
    </row>
    <row r="91" spans="9:58" x14ac:dyDescent="0.25">
      <c r="I91" s="32"/>
      <c r="J91" s="32"/>
      <c r="K91" s="32"/>
      <c r="L91" s="32"/>
      <c r="M91" s="32"/>
      <c r="N91" s="32"/>
      <c r="O91" s="32"/>
      <c r="P91" s="32"/>
      <c r="Q91" s="32"/>
      <c r="R91" s="32"/>
      <c r="S91" s="32"/>
      <c r="T91" s="32"/>
      <c r="U91" s="32"/>
      <c r="V91" s="32"/>
      <c r="W91" s="32"/>
      <c r="X91" s="32"/>
      <c r="Y91" s="32"/>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row>
    <row r="92" spans="9:58" x14ac:dyDescent="0.25">
      <c r="I92" s="32"/>
      <c r="J92" s="32"/>
      <c r="K92" s="32"/>
      <c r="L92" s="32"/>
      <c r="M92" s="32"/>
      <c r="N92" s="32"/>
      <c r="O92" s="32"/>
      <c r="P92" s="32"/>
      <c r="Q92" s="32"/>
      <c r="R92" s="32"/>
      <c r="S92" s="32"/>
      <c r="T92" s="32"/>
      <c r="U92" s="32"/>
      <c r="V92" s="32"/>
      <c r="W92" s="32"/>
      <c r="X92" s="32"/>
      <c r="Y92" s="32"/>
      <c r="Z92" s="32"/>
      <c r="AA92" s="32"/>
      <c r="AB92" s="32"/>
      <c r="AC92" s="32"/>
      <c r="AD92" s="32"/>
      <c r="AE92" s="32"/>
      <c r="AF92" s="32"/>
      <c r="AG92" s="32"/>
      <c r="AH92" s="32"/>
      <c r="AI92" s="32"/>
      <c r="AJ92" s="32"/>
      <c r="AK92" s="32"/>
      <c r="AL92" s="32"/>
      <c r="AM92" s="32"/>
      <c r="AN92" s="32"/>
      <c r="AO92" s="32"/>
      <c r="AP92" s="32"/>
      <c r="AQ92" s="32"/>
      <c r="AR92" s="32"/>
      <c r="AS92" s="32"/>
      <c r="AT92" s="32"/>
      <c r="AU92" s="32"/>
      <c r="AV92" s="32"/>
      <c r="AW92" s="32"/>
      <c r="AX92" s="32"/>
      <c r="AY92" s="32"/>
      <c r="AZ92" s="32"/>
      <c r="BA92" s="32"/>
      <c r="BB92" s="32"/>
      <c r="BC92" s="32"/>
      <c r="BD92" s="32"/>
      <c r="BE92" s="32"/>
      <c r="BF92" s="32"/>
    </row>
    <row r="93" spans="9:58" x14ac:dyDescent="0.25">
      <c r="I93" s="32"/>
      <c r="J93" s="32"/>
      <c r="K93" s="32"/>
      <c r="L93" s="32"/>
      <c r="M93" s="32"/>
      <c r="N93" s="32"/>
      <c r="O93" s="32"/>
      <c r="P93" s="32"/>
      <c r="Q93" s="32"/>
      <c r="R93" s="32"/>
      <c r="S93" s="32"/>
      <c r="T93" s="32"/>
      <c r="U93" s="32"/>
      <c r="V93" s="32"/>
      <c r="W93" s="32"/>
      <c r="X93" s="32"/>
      <c r="Y93" s="32"/>
      <c r="Z93" s="32"/>
      <c r="AA93" s="32"/>
      <c r="AB93" s="32"/>
      <c r="AC93" s="32"/>
      <c r="AD93" s="32"/>
      <c r="AE93" s="32"/>
      <c r="AF93" s="32"/>
      <c r="AG93" s="32"/>
      <c r="AH93" s="32"/>
      <c r="AI93" s="32"/>
      <c r="AJ93" s="32"/>
      <c r="AK93" s="32"/>
      <c r="AL93" s="32"/>
      <c r="AM93" s="32"/>
      <c r="AN93" s="32"/>
      <c r="AO93" s="32"/>
      <c r="AP93" s="32"/>
      <c r="AQ93" s="32"/>
      <c r="AR93" s="32"/>
      <c r="AS93" s="32"/>
      <c r="AT93" s="32"/>
      <c r="AU93" s="32"/>
      <c r="AV93" s="32"/>
      <c r="AW93" s="32"/>
      <c r="AX93" s="32"/>
      <c r="AY93" s="32"/>
      <c r="AZ93" s="32"/>
      <c r="BA93" s="32"/>
      <c r="BB93" s="32"/>
      <c r="BC93" s="32"/>
      <c r="BD93" s="32"/>
      <c r="BE93" s="32"/>
      <c r="BF93" s="32"/>
    </row>
    <row r="94" spans="9:58" x14ac:dyDescent="0.25">
      <c r="I94" s="32"/>
      <c r="J94" s="32"/>
      <c r="K94" s="32"/>
      <c r="L94" s="32"/>
      <c r="M94" s="32"/>
      <c r="N94" s="32"/>
      <c r="O94" s="32"/>
      <c r="P94" s="32"/>
      <c r="Q94" s="32"/>
      <c r="R94" s="32"/>
      <c r="S94" s="32"/>
      <c r="T94" s="32"/>
      <c r="U94" s="32"/>
      <c r="V94" s="32"/>
      <c r="W94" s="32"/>
      <c r="X94" s="32"/>
      <c r="Y94" s="32"/>
      <c r="Z94" s="32"/>
      <c r="AA94" s="32"/>
      <c r="AB94" s="32"/>
      <c r="AC94" s="32"/>
      <c r="AD94" s="32"/>
      <c r="AE94" s="32"/>
      <c r="AF94" s="32"/>
      <c r="AG94" s="32"/>
      <c r="AH94" s="32"/>
      <c r="AI94" s="32"/>
      <c r="AJ94" s="32"/>
      <c r="AK94" s="32"/>
      <c r="AL94" s="32"/>
      <c r="AM94" s="32"/>
      <c r="AN94" s="32"/>
      <c r="AO94" s="32"/>
      <c r="AP94" s="32"/>
      <c r="AQ94" s="32"/>
      <c r="AR94" s="32"/>
      <c r="AS94" s="32"/>
      <c r="AT94" s="32"/>
      <c r="AU94" s="32"/>
      <c r="AV94" s="32"/>
      <c r="AW94" s="32"/>
      <c r="AX94" s="32"/>
      <c r="AY94" s="32"/>
      <c r="AZ94" s="32"/>
      <c r="BA94" s="32"/>
      <c r="BB94" s="32"/>
      <c r="BC94" s="32"/>
      <c r="BD94" s="32"/>
      <c r="BE94" s="32"/>
      <c r="BF94" s="32"/>
    </row>
    <row r="95" spans="9:58" x14ac:dyDescent="0.25">
      <c r="I95" s="32"/>
      <c r="J95" s="32"/>
      <c r="K95" s="32"/>
      <c r="L95" s="32"/>
      <c r="M95" s="32"/>
      <c r="N95" s="32"/>
      <c r="O95" s="32"/>
      <c r="P95" s="32"/>
      <c r="Q95" s="32"/>
      <c r="R95" s="32"/>
      <c r="S95" s="32"/>
      <c r="T95" s="32"/>
      <c r="U95" s="32"/>
      <c r="V95" s="32"/>
      <c r="W95" s="32"/>
      <c r="X95" s="32"/>
      <c r="Y95" s="32"/>
      <c r="Z95" s="32"/>
      <c r="AA95" s="32"/>
      <c r="AB95" s="32"/>
      <c r="AC95" s="32"/>
      <c r="AD95" s="32"/>
      <c r="AE95" s="32"/>
      <c r="AF95" s="32"/>
      <c r="AG95" s="32"/>
      <c r="AH95" s="32"/>
      <c r="AI95" s="32"/>
      <c r="AJ95" s="32"/>
      <c r="AK95" s="32"/>
      <c r="AL95" s="32"/>
      <c r="AM95" s="32"/>
      <c r="AN95" s="32"/>
      <c r="AO95" s="32"/>
      <c r="AP95" s="32"/>
      <c r="AQ95" s="32"/>
      <c r="AR95" s="32"/>
      <c r="AS95" s="32"/>
      <c r="AT95" s="32"/>
      <c r="AU95" s="32"/>
      <c r="AV95" s="32"/>
      <c r="AW95" s="32"/>
      <c r="AX95" s="32"/>
      <c r="AY95" s="32"/>
      <c r="AZ95" s="32"/>
      <c r="BA95" s="32"/>
      <c r="BB95" s="32"/>
      <c r="BC95" s="32"/>
      <c r="BD95" s="32"/>
      <c r="BE95" s="32"/>
      <c r="BF95" s="32"/>
    </row>
    <row r="97" spans="9:33" ht="20.100000000000001" customHeight="1" x14ac:dyDescent="0.25">
      <c r="I97" s="34" t="s">
        <v>487</v>
      </c>
      <c r="J97" s="34"/>
      <c r="K97" s="34"/>
      <c r="L97" s="34"/>
      <c r="M97" s="34"/>
      <c r="N97" s="34"/>
      <c r="O97" s="34"/>
      <c r="P97" s="34"/>
      <c r="Q97" s="34"/>
      <c r="R97" s="34"/>
      <c r="S97" s="34"/>
      <c r="T97" s="34"/>
      <c r="U97" s="34"/>
      <c r="V97" s="34"/>
      <c r="W97" s="34"/>
      <c r="X97" s="34"/>
      <c r="Y97" s="34"/>
      <c r="Z97" s="34"/>
      <c r="AA97" s="34"/>
      <c r="AB97" s="34"/>
      <c r="AC97" s="34"/>
      <c r="AD97" s="34"/>
      <c r="AE97" s="34"/>
      <c r="AF97" s="34"/>
      <c r="AG97" s="34"/>
    </row>
    <row r="98" spans="9:33" x14ac:dyDescent="0.25">
      <c r="I98" s="35" t="s">
        <v>488</v>
      </c>
      <c r="J98" s="35"/>
      <c r="K98" s="35"/>
      <c r="L98" s="35"/>
      <c r="M98" s="35"/>
      <c r="N98" s="35"/>
      <c r="O98" s="35"/>
      <c r="P98" s="35"/>
      <c r="Q98" s="35"/>
      <c r="R98" s="35"/>
      <c r="S98" s="35"/>
      <c r="T98" s="35"/>
      <c r="U98" s="35"/>
      <c r="V98" s="35"/>
      <c r="W98" s="35"/>
      <c r="X98" s="35"/>
      <c r="Y98" s="35"/>
      <c r="Z98" s="35"/>
      <c r="AA98" s="35"/>
      <c r="AB98" s="35"/>
      <c r="AC98" s="35"/>
      <c r="AD98" s="35"/>
      <c r="AE98" s="35"/>
      <c r="AF98" s="35"/>
      <c r="AG98" s="35"/>
    </row>
    <row r="99" spans="9:33" x14ac:dyDescent="0.25">
      <c r="I99" s="32"/>
      <c r="J99" s="32"/>
      <c r="K99" s="32"/>
      <c r="L99" s="32"/>
      <c r="M99" s="32"/>
      <c r="N99" s="32"/>
      <c r="O99" s="32"/>
      <c r="P99" s="32"/>
      <c r="Q99" s="32"/>
      <c r="R99" s="32"/>
      <c r="S99" s="32"/>
      <c r="T99" s="32"/>
      <c r="U99" s="32"/>
      <c r="V99" s="32"/>
      <c r="W99" s="32"/>
      <c r="X99" s="32"/>
      <c r="Y99" s="32"/>
      <c r="Z99" s="32"/>
      <c r="AA99" s="32"/>
      <c r="AB99" s="32"/>
      <c r="AC99" s="32"/>
      <c r="AD99" s="32"/>
      <c r="AE99" s="32"/>
      <c r="AF99" s="32"/>
      <c r="AG99" s="32"/>
    </row>
    <row r="100" spans="9:33" x14ac:dyDescent="0.25">
      <c r="I100" s="32"/>
      <c r="J100" s="32"/>
      <c r="K100" s="32"/>
      <c r="L100" s="32"/>
      <c r="M100" s="32"/>
      <c r="N100" s="32"/>
      <c r="O100" s="32"/>
      <c r="P100" s="32"/>
      <c r="Q100" s="32"/>
      <c r="R100" s="32"/>
      <c r="S100" s="32"/>
      <c r="T100" s="32"/>
      <c r="U100" s="32"/>
      <c r="V100" s="32"/>
      <c r="W100" s="32"/>
      <c r="X100" s="32"/>
      <c r="Y100" s="32"/>
      <c r="Z100" s="32"/>
      <c r="AA100" s="32"/>
      <c r="AB100" s="32"/>
      <c r="AC100" s="32"/>
      <c r="AD100" s="32"/>
      <c r="AE100" s="32"/>
      <c r="AF100" s="32"/>
      <c r="AG100" s="32"/>
    </row>
    <row r="101" spans="9:33" x14ac:dyDescent="0.25">
      <c r="I101" s="32"/>
      <c r="J101" s="32"/>
      <c r="K101" s="32"/>
      <c r="L101" s="32"/>
      <c r="M101" s="32"/>
      <c r="N101" s="32"/>
      <c r="O101" s="32"/>
      <c r="P101" s="32"/>
      <c r="Q101" s="32"/>
      <c r="R101" s="32"/>
      <c r="S101" s="32"/>
      <c r="T101" s="32"/>
      <c r="U101" s="32"/>
      <c r="V101" s="32"/>
      <c r="W101" s="32"/>
      <c r="X101" s="32"/>
      <c r="Y101" s="32"/>
      <c r="Z101" s="32"/>
      <c r="AA101" s="32"/>
      <c r="AB101" s="32"/>
      <c r="AC101" s="32"/>
      <c r="AD101" s="32"/>
      <c r="AE101" s="32"/>
      <c r="AF101" s="32"/>
      <c r="AG101" s="32"/>
    </row>
    <row r="102" spans="9:33" x14ac:dyDescent="0.25">
      <c r="I102" s="32"/>
      <c r="J102" s="32"/>
      <c r="K102" s="32"/>
      <c r="L102" s="32"/>
      <c r="M102" s="32"/>
      <c r="N102" s="32"/>
      <c r="O102" s="32"/>
      <c r="P102" s="32"/>
      <c r="Q102" s="32"/>
      <c r="R102" s="32"/>
      <c r="S102" s="32"/>
      <c r="T102" s="32"/>
      <c r="U102" s="32"/>
      <c r="V102" s="32"/>
      <c r="W102" s="32"/>
      <c r="X102" s="32"/>
      <c r="Y102" s="32"/>
      <c r="Z102" s="32"/>
      <c r="AA102" s="32"/>
      <c r="AB102" s="32"/>
      <c r="AC102" s="32"/>
      <c r="AD102" s="32"/>
      <c r="AE102" s="32"/>
      <c r="AF102" s="32"/>
      <c r="AG102" s="32"/>
    </row>
    <row r="103" spans="9:33" x14ac:dyDescent="0.25">
      <c r="I103" s="32"/>
      <c r="J103" s="32"/>
      <c r="K103" s="32"/>
      <c r="L103" s="32"/>
      <c r="M103" s="32"/>
      <c r="N103" s="32"/>
      <c r="O103" s="32"/>
      <c r="P103" s="32"/>
      <c r="Q103" s="32"/>
      <c r="R103" s="32"/>
      <c r="S103" s="32"/>
      <c r="T103" s="32"/>
      <c r="U103" s="32"/>
      <c r="V103" s="32"/>
      <c r="W103" s="32"/>
      <c r="X103" s="32"/>
      <c r="Y103" s="32"/>
      <c r="Z103" s="32"/>
      <c r="AA103" s="32"/>
      <c r="AB103" s="32"/>
      <c r="AC103" s="32"/>
      <c r="AD103" s="32"/>
      <c r="AE103" s="32"/>
      <c r="AF103" s="32"/>
      <c r="AG103" s="32"/>
    </row>
    <row r="104" spans="9:33" x14ac:dyDescent="0.25">
      <c r="I104" s="32"/>
      <c r="J104" s="32"/>
      <c r="K104" s="32"/>
      <c r="L104" s="32"/>
      <c r="M104" s="32"/>
      <c r="N104" s="32"/>
      <c r="O104" s="32"/>
      <c r="P104" s="32"/>
      <c r="Q104" s="32"/>
      <c r="R104" s="32"/>
      <c r="S104" s="32"/>
      <c r="T104" s="32"/>
      <c r="U104" s="32"/>
      <c r="V104" s="32"/>
      <c r="W104" s="32"/>
      <c r="X104" s="32"/>
      <c r="Y104" s="32"/>
      <c r="Z104" s="32"/>
      <c r="AA104" s="32"/>
      <c r="AB104" s="32"/>
      <c r="AC104" s="32"/>
      <c r="AD104" s="32"/>
      <c r="AE104" s="32"/>
      <c r="AF104" s="32"/>
      <c r="AG104" s="32"/>
    </row>
    <row r="105" spans="9:33" x14ac:dyDescent="0.25">
      <c r="I105" s="32"/>
      <c r="J105" s="32"/>
      <c r="K105" s="32"/>
      <c r="L105" s="32"/>
      <c r="M105" s="32"/>
      <c r="N105" s="32"/>
      <c r="O105" s="32"/>
      <c r="P105" s="32"/>
      <c r="Q105" s="32"/>
      <c r="R105" s="32"/>
      <c r="S105" s="32"/>
      <c r="T105" s="32"/>
      <c r="U105" s="32"/>
      <c r="V105" s="32"/>
      <c r="W105" s="32"/>
      <c r="X105" s="32"/>
      <c r="Y105" s="32"/>
      <c r="Z105" s="32"/>
      <c r="AA105" s="32"/>
      <c r="AB105" s="32"/>
      <c r="AC105" s="32"/>
      <c r="AD105" s="32"/>
      <c r="AE105" s="32"/>
      <c r="AF105" s="32"/>
      <c r="AG105" s="32"/>
    </row>
    <row r="106" spans="9:33" x14ac:dyDescent="0.25">
      <c r="I106" s="32"/>
      <c r="J106" s="32"/>
      <c r="K106" s="32"/>
      <c r="L106" s="32"/>
      <c r="M106" s="32"/>
      <c r="N106" s="32"/>
      <c r="O106" s="32"/>
      <c r="P106" s="32"/>
      <c r="Q106" s="32"/>
      <c r="R106" s="32"/>
      <c r="S106" s="32"/>
      <c r="T106" s="32"/>
      <c r="U106" s="32"/>
      <c r="V106" s="32"/>
      <c r="W106" s="32"/>
      <c r="X106" s="32"/>
      <c r="Y106" s="32"/>
      <c r="Z106" s="32"/>
      <c r="AA106" s="32"/>
      <c r="AB106" s="32"/>
      <c r="AC106" s="32"/>
      <c r="AD106" s="32"/>
      <c r="AE106" s="32"/>
      <c r="AF106" s="32"/>
      <c r="AG106" s="32"/>
    </row>
    <row r="107" spans="9:33" x14ac:dyDescent="0.25">
      <c r="I107" s="32"/>
      <c r="J107" s="32"/>
      <c r="K107" s="32"/>
      <c r="L107" s="32"/>
      <c r="M107" s="32"/>
      <c r="N107" s="32"/>
      <c r="O107" s="32"/>
      <c r="P107" s="32"/>
      <c r="Q107" s="32"/>
      <c r="R107" s="32"/>
      <c r="S107" s="32"/>
      <c r="T107" s="32"/>
      <c r="U107" s="32"/>
      <c r="V107" s="32"/>
      <c r="W107" s="32"/>
      <c r="X107" s="32"/>
      <c r="Y107" s="32"/>
      <c r="Z107" s="32"/>
      <c r="AA107" s="32"/>
      <c r="AB107" s="32"/>
      <c r="AC107" s="32"/>
      <c r="AD107" s="32"/>
      <c r="AE107" s="32"/>
      <c r="AF107" s="32"/>
      <c r="AG107" s="32"/>
    </row>
    <row r="108" spans="9:33" x14ac:dyDescent="0.25">
      <c r="I108" s="32"/>
      <c r="J108" s="32"/>
      <c r="K108" s="32"/>
      <c r="L108" s="32"/>
      <c r="M108" s="32"/>
      <c r="N108" s="32"/>
      <c r="O108" s="32"/>
      <c r="P108" s="32"/>
      <c r="Q108" s="32"/>
      <c r="R108" s="32"/>
      <c r="S108" s="32"/>
      <c r="T108" s="32"/>
      <c r="U108" s="32"/>
      <c r="V108" s="32"/>
      <c r="W108" s="32"/>
      <c r="X108" s="32"/>
      <c r="Y108" s="32"/>
      <c r="Z108" s="32"/>
      <c r="AA108" s="32"/>
      <c r="AB108" s="32"/>
      <c r="AC108" s="32"/>
      <c r="AD108" s="32"/>
      <c r="AE108" s="32"/>
      <c r="AF108" s="32"/>
      <c r="AG108" s="32"/>
    </row>
    <row r="109" spans="9:33" x14ac:dyDescent="0.25">
      <c r="I109" s="32"/>
      <c r="J109" s="32"/>
      <c r="K109" s="32"/>
      <c r="L109" s="32"/>
      <c r="M109" s="32"/>
      <c r="N109" s="32"/>
      <c r="O109" s="32"/>
      <c r="P109" s="32"/>
      <c r="Q109" s="32"/>
      <c r="R109" s="32"/>
      <c r="S109" s="32"/>
      <c r="T109" s="32"/>
      <c r="U109" s="32"/>
      <c r="V109" s="32"/>
      <c r="W109" s="32"/>
      <c r="X109" s="32"/>
      <c r="Y109" s="32"/>
      <c r="Z109" s="32"/>
      <c r="AA109" s="32"/>
      <c r="AB109" s="32"/>
      <c r="AC109" s="32"/>
      <c r="AD109" s="32"/>
      <c r="AE109" s="32"/>
      <c r="AF109" s="32"/>
      <c r="AG109" s="32"/>
    </row>
    <row r="110" spans="9:33" x14ac:dyDescent="0.25">
      <c r="I110" s="32"/>
      <c r="J110" s="32"/>
      <c r="K110" s="32"/>
      <c r="L110" s="32"/>
      <c r="M110" s="32"/>
      <c r="N110" s="32"/>
      <c r="O110" s="32"/>
      <c r="P110" s="32"/>
      <c r="Q110" s="32"/>
      <c r="R110" s="32"/>
      <c r="S110" s="32"/>
      <c r="T110" s="32"/>
      <c r="U110" s="32"/>
      <c r="V110" s="32"/>
      <c r="W110" s="32"/>
      <c r="X110" s="32"/>
      <c r="Y110" s="32"/>
      <c r="Z110" s="32"/>
      <c r="AA110" s="32"/>
      <c r="AB110" s="32"/>
      <c r="AC110" s="32"/>
      <c r="AD110" s="32"/>
      <c r="AE110" s="32"/>
      <c r="AF110" s="32"/>
      <c r="AG110" s="32"/>
    </row>
    <row r="111" spans="9:33" x14ac:dyDescent="0.25">
      <c r="I111" s="32"/>
      <c r="J111" s="32"/>
      <c r="K111" s="32"/>
      <c r="L111" s="32"/>
      <c r="M111" s="32"/>
      <c r="N111" s="32"/>
      <c r="O111" s="32"/>
      <c r="P111" s="32"/>
      <c r="Q111" s="32"/>
      <c r="R111" s="32"/>
      <c r="S111" s="32"/>
      <c r="T111" s="32"/>
      <c r="U111" s="32"/>
      <c r="V111" s="32"/>
      <c r="W111" s="32"/>
      <c r="X111" s="32"/>
      <c r="Y111" s="32"/>
      <c r="Z111" s="32"/>
      <c r="AA111" s="32"/>
      <c r="AB111" s="32"/>
      <c r="AC111" s="32"/>
      <c r="AD111" s="32"/>
      <c r="AE111" s="32"/>
      <c r="AF111" s="32"/>
      <c r="AG111" s="32"/>
    </row>
    <row r="112" spans="9:33" x14ac:dyDescent="0.25">
      <c r="I112" s="32"/>
      <c r="J112" s="32"/>
      <c r="K112" s="32"/>
      <c r="L112" s="32"/>
      <c r="M112" s="32"/>
      <c r="N112" s="32"/>
      <c r="O112" s="32"/>
      <c r="P112" s="32"/>
      <c r="Q112" s="32"/>
      <c r="R112" s="32"/>
      <c r="S112" s="32"/>
      <c r="T112" s="32"/>
      <c r="U112" s="32"/>
      <c r="V112" s="32"/>
      <c r="W112" s="32"/>
      <c r="X112" s="32"/>
      <c r="Y112" s="32"/>
      <c r="Z112" s="32"/>
      <c r="AA112" s="32"/>
      <c r="AB112" s="32"/>
      <c r="AC112" s="32"/>
      <c r="AD112" s="32"/>
      <c r="AE112" s="32"/>
      <c r="AF112" s="32"/>
      <c r="AG112" s="32"/>
    </row>
    <row r="116" spans="9:58" x14ac:dyDescent="0.25">
      <c r="I116" s="33" t="str">
        <f>IF(Filter!$O$21&lt;&gt;"",Filter!$O$21,"Diagramme aktualisieren sich mit jeder Änderung der Filter. „Neue Daten laden“ ergänzt Stichtage; ein Stichtag wird je Quelle nur einmal geladen (Ladeprotokoll). Leere Slots rechts oder links bleiben frei, bis Stichtage bzw. Kalenderwochen vorliegen.")</f>
        <v>Diagramme aktualisieren sich mit jeder Änderung der Filter. „Neue Daten laden“ ergänzt Stichtage; ein Stichtag wird je Quelle nur einmal geladen (Ladeprotokoll). Leere Slots rechts oder links bleiben frei, bis Stichtage bzw. Kalenderwochen vorliegen.</v>
      </c>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c r="AY116" s="33"/>
      <c r="AZ116" s="33"/>
      <c r="BA116" s="33"/>
      <c r="BB116" s="33"/>
      <c r="BC116" s="33"/>
      <c r="BD116" s="33"/>
      <c r="BE116" s="33"/>
      <c r="BF116" s="33"/>
    </row>
  </sheetData>
  <mergeCells count="214">
    <mergeCell ref="AT2:AY2"/>
    <mergeCell ref="AZ2:BF2"/>
    <mergeCell ref="AT3:AY3"/>
    <mergeCell ref="AZ3:BF3"/>
    <mergeCell ref="I5:O5"/>
    <mergeCell ref="I6:O6"/>
    <mergeCell ref="I7:O7"/>
    <mergeCell ref="I8:O8"/>
    <mergeCell ref="I9:O9"/>
    <mergeCell ref="Q5:W5"/>
    <mergeCell ref="Q6:W6"/>
    <mergeCell ref="Q7:W7"/>
    <mergeCell ref="Q8:W8"/>
    <mergeCell ref="Q9:W9"/>
    <mergeCell ref="Y5:AE5"/>
    <mergeCell ref="Y6:AE6"/>
    <mergeCell ref="Y7:AE7"/>
    <mergeCell ref="Y8:AE8"/>
    <mergeCell ref="Y9:AE9"/>
    <mergeCell ref="AG5:AM5"/>
    <mergeCell ref="AG6:AM6"/>
    <mergeCell ref="AG7:AM7"/>
    <mergeCell ref="AG8:AM8"/>
    <mergeCell ref="AG9:AM9"/>
    <mergeCell ref="AO5:AU5"/>
    <mergeCell ref="AO6:AU6"/>
    <mergeCell ref="AO7:AU7"/>
    <mergeCell ref="AO8:AU8"/>
    <mergeCell ref="AO9:AU9"/>
    <mergeCell ref="AW5:BC5"/>
    <mergeCell ref="AW6:BC6"/>
    <mergeCell ref="AW7:BC7"/>
    <mergeCell ref="AW8:BC8"/>
    <mergeCell ref="AW9:BC9"/>
    <mergeCell ref="B5:G5"/>
    <mergeCell ref="B14:G14"/>
    <mergeCell ref="B22:G22"/>
    <mergeCell ref="B38:G38"/>
    <mergeCell ref="B39:G39"/>
    <mergeCell ref="B40:G40"/>
    <mergeCell ref="B60:G60"/>
    <mergeCell ref="B70:G75"/>
    <mergeCell ref="B15:G15"/>
    <mergeCell ref="B16:G16"/>
    <mergeCell ref="B17:G17"/>
    <mergeCell ref="B18:G18"/>
    <mergeCell ref="B23:G23"/>
    <mergeCell ref="B24:G24"/>
    <mergeCell ref="B25:G25"/>
    <mergeCell ref="B26:G26"/>
    <mergeCell ref="B27:G27"/>
    <mergeCell ref="B28:G28"/>
    <mergeCell ref="B29:G29"/>
    <mergeCell ref="B30:G30"/>
    <mergeCell ref="B31:G31"/>
    <mergeCell ref="B41:G41"/>
    <mergeCell ref="B42:G42"/>
    <mergeCell ref="B43:G43"/>
    <mergeCell ref="B44:G44"/>
    <mergeCell ref="B45:G45"/>
    <mergeCell ref="B46:G46"/>
    <mergeCell ref="B47:G47"/>
    <mergeCell ref="B48:G48"/>
    <mergeCell ref="B49:G49"/>
    <mergeCell ref="B50:G50"/>
    <mergeCell ref="B51:G51"/>
    <mergeCell ref="B52:G52"/>
    <mergeCell ref="B53:G53"/>
    <mergeCell ref="B54:G54"/>
    <mergeCell ref="I15:AG15"/>
    <mergeCell ref="I16:AG16"/>
    <mergeCell ref="I17:AG17"/>
    <mergeCell ref="I18:AG18"/>
    <mergeCell ref="I19:AG19"/>
    <mergeCell ref="I20:AG20"/>
    <mergeCell ref="I21:AG21"/>
    <mergeCell ref="I22:AG22"/>
    <mergeCell ref="I23:AG23"/>
    <mergeCell ref="I24:AG24"/>
    <mergeCell ref="I25:AG25"/>
    <mergeCell ref="I26:AG26"/>
    <mergeCell ref="I27:AG27"/>
    <mergeCell ref="I28:AG28"/>
    <mergeCell ref="I29:AG29"/>
    <mergeCell ref="I30:AG30"/>
    <mergeCell ref="I34:BF34"/>
    <mergeCell ref="I35:BF35"/>
    <mergeCell ref="I36:BF36"/>
    <mergeCell ref="I37:BF37"/>
    <mergeCell ref="I38:BF38"/>
    <mergeCell ref="I39:BF39"/>
    <mergeCell ref="AH15:BF15"/>
    <mergeCell ref="AH16:BF16"/>
    <mergeCell ref="AH17:BF17"/>
    <mergeCell ref="AH18:BF18"/>
    <mergeCell ref="AH19:BF19"/>
    <mergeCell ref="AH20:BF20"/>
    <mergeCell ref="AH21:BF21"/>
    <mergeCell ref="AH22:BF22"/>
    <mergeCell ref="AH23:BF23"/>
    <mergeCell ref="AH24:BF24"/>
    <mergeCell ref="AH25:BF25"/>
    <mergeCell ref="AH26:BF26"/>
    <mergeCell ref="AH27:BF27"/>
    <mergeCell ref="AH28:BF28"/>
    <mergeCell ref="AH29:BF29"/>
    <mergeCell ref="AH30:BF30"/>
    <mergeCell ref="I32:BF32"/>
    <mergeCell ref="I33:BF33"/>
    <mergeCell ref="I40:BF40"/>
    <mergeCell ref="I41:BF41"/>
    <mergeCell ref="I42:BF42"/>
    <mergeCell ref="I43:BF43"/>
    <mergeCell ref="I44:BF44"/>
    <mergeCell ref="I45:BF45"/>
    <mergeCell ref="I46:BF46"/>
    <mergeCell ref="I47:BF47"/>
    <mergeCell ref="I48:BF48"/>
    <mergeCell ref="I49:BF49"/>
    <mergeCell ref="I50:BF50"/>
    <mergeCell ref="I51:BF51"/>
    <mergeCell ref="I52:BF52"/>
    <mergeCell ref="I53:BF53"/>
    <mergeCell ref="I54:BF54"/>
    <mergeCell ref="I55:BF55"/>
    <mergeCell ref="I56:BF56"/>
    <mergeCell ref="I57:BF57"/>
    <mergeCell ref="I58:BF58"/>
    <mergeCell ref="I59:BF59"/>
    <mergeCell ref="I61:AG61"/>
    <mergeCell ref="I62:AG62"/>
    <mergeCell ref="I63:AG63"/>
    <mergeCell ref="I64:AG64"/>
    <mergeCell ref="I65:AG65"/>
    <mergeCell ref="I66:AG66"/>
    <mergeCell ref="I67:AG67"/>
    <mergeCell ref="I68:AG68"/>
    <mergeCell ref="I69:AG69"/>
    <mergeCell ref="I70:AG70"/>
    <mergeCell ref="I71:AG71"/>
    <mergeCell ref="I72:AG72"/>
    <mergeCell ref="I73:AG73"/>
    <mergeCell ref="I74:AG74"/>
    <mergeCell ref="I75:AG75"/>
    <mergeCell ref="I76:AG76"/>
    <mergeCell ref="AH70:BF70"/>
    <mergeCell ref="AH71:BF71"/>
    <mergeCell ref="AH72:BF72"/>
    <mergeCell ref="AH73:BF73"/>
    <mergeCell ref="AH74:BF74"/>
    <mergeCell ref="AH75:BF75"/>
    <mergeCell ref="AH76:BF76"/>
    <mergeCell ref="AH77:BF77"/>
    <mergeCell ref="AH78:BF78"/>
    <mergeCell ref="AH61:BF61"/>
    <mergeCell ref="AH62:BF62"/>
    <mergeCell ref="AH63:BF63"/>
    <mergeCell ref="AH64:BF64"/>
    <mergeCell ref="AH65:BF65"/>
    <mergeCell ref="AH66:BF66"/>
    <mergeCell ref="AH67:BF67"/>
    <mergeCell ref="AH68:BF68"/>
    <mergeCell ref="AH69:BF69"/>
    <mergeCell ref="I81:AG81"/>
    <mergeCell ref="I82:AG82"/>
    <mergeCell ref="I83:AG83"/>
    <mergeCell ref="I84:AG84"/>
    <mergeCell ref="I85:AG85"/>
    <mergeCell ref="I86:AG86"/>
    <mergeCell ref="I87:AG87"/>
    <mergeCell ref="I88:AG88"/>
    <mergeCell ref="I77:AG77"/>
    <mergeCell ref="I78:AG78"/>
    <mergeCell ref="I89:AG89"/>
    <mergeCell ref="I90:AG90"/>
    <mergeCell ref="I91:AG91"/>
    <mergeCell ref="I92:AG92"/>
    <mergeCell ref="I93:AG93"/>
    <mergeCell ref="I94:AG94"/>
    <mergeCell ref="I95:AG95"/>
    <mergeCell ref="AH80:BF80"/>
    <mergeCell ref="AH81:BF81"/>
    <mergeCell ref="AH82:BF82"/>
    <mergeCell ref="AH83:BF83"/>
    <mergeCell ref="AH84:BF84"/>
    <mergeCell ref="AH85:BF85"/>
    <mergeCell ref="AH86:BF86"/>
    <mergeCell ref="AH87:BF87"/>
    <mergeCell ref="AH88:BF88"/>
    <mergeCell ref="AH89:BF89"/>
    <mergeCell ref="AH90:BF90"/>
    <mergeCell ref="AH91:BF91"/>
    <mergeCell ref="AH92:BF92"/>
    <mergeCell ref="AH93:BF93"/>
    <mergeCell ref="AH94:BF94"/>
    <mergeCell ref="AH95:BF95"/>
    <mergeCell ref="I80:AG80"/>
    <mergeCell ref="I106:AG106"/>
    <mergeCell ref="I107:AG107"/>
    <mergeCell ref="I108:AG108"/>
    <mergeCell ref="I109:AG109"/>
    <mergeCell ref="I110:AG110"/>
    <mergeCell ref="I111:AG111"/>
    <mergeCell ref="I112:AG112"/>
    <mergeCell ref="I116:BF116"/>
    <mergeCell ref="I97:AG97"/>
    <mergeCell ref="I98:AG98"/>
    <mergeCell ref="I99:AG99"/>
    <mergeCell ref="I100:AG100"/>
    <mergeCell ref="I101:AG101"/>
    <mergeCell ref="I102:AG102"/>
    <mergeCell ref="I103:AG103"/>
    <mergeCell ref="I104:AG104"/>
    <mergeCell ref="I105:AG105"/>
  </mergeCells>
  <pageMargins left="0.3" right="0.3" top="0.3" bottom="0.3" header="0.3" footer="0.3"/>
  <pageSetup paperSize="8" orientation="landscape"/>
  <drawing r:id="rId1"/>
  <extLst>
    <ext xmlns:x14="http://schemas.microsoft.com/office/spreadsheetml/2009/9/main" uri="{78C0D931-6437-407d-A8EE-F0AAD7539E65}">
      <x14:conditionalFormattings>
        <x14:conditionalFormatting xmlns:xm="http://schemas.microsoft.com/office/excel/2006/main">
          <x14:cfRule type="expression" priority="5" stopIfTrue="1" id="{00000000-000E-0000-0000-000005000000}">
            <xm:f>AND(Filter!$Q$1=201,Filter!$T$5=TRUE)</xm:f>
            <x14:dxf>
              <font>
                <b/>
                <color rgb="FFFFFFFF"/>
              </font>
              <fill>
                <patternFill>
                  <bgColor rgb="FF0F94A7"/>
                </patternFill>
              </fill>
              <border>
                <left style="medium">
                  <color rgb="FF4A4A4A"/>
                </left>
                <right style="medium">
                  <color rgb="FF4A4A4A"/>
                </right>
                <top style="medium">
                  <color rgb="FF4A4A4A"/>
                </top>
                <bottom style="medium">
                  <color rgb="FF4A4A4A"/>
                </bottom>
                <vertical/>
                <horizontal/>
              </border>
            </x14:dxf>
          </x14:cfRule>
          <x14:cfRule type="expression" priority="6" stopIfTrue="1" id="{00000000-000E-0000-0000-000006000000}">
            <xm:f>AND(Filter!$Q$1=201,NOT(Filter!$T$5=TRUE))</xm:f>
            <x14:dxf>
              <font>
                <b/>
                <color rgb="FF0F94A7"/>
              </font>
              <fill>
                <patternFill>
                  <bgColor rgb="FFF3F4F6"/>
                </patternFill>
              </fill>
              <border>
                <left style="thin">
                  <color rgb="FF0F94A7"/>
                </left>
                <right style="thin">
                  <color rgb="FF0F94A7"/>
                </right>
                <top style="thin">
                  <color rgb="FF0F94A7"/>
                </top>
                <bottom style="thin">
                  <color rgb="FF0F94A7"/>
                </bottom>
                <vertical/>
                <horizontal/>
              </border>
            </x14:dxf>
          </x14:cfRule>
          <x14:cfRule type="expression" priority="7" id="{00000000-000E-0000-0000-000007000000}">
            <xm:f>Filter!$T$5=TRUE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B15</xm:sqref>
        </x14:conditionalFormatting>
        <x14:conditionalFormatting xmlns:xm="http://schemas.microsoft.com/office/excel/2006/main">
          <x14:cfRule type="expression" priority="8" stopIfTrue="1" id="{00000000-000E-0000-0000-000008000000}">
            <xm:f>AND(Filter!$Q$1=202,Filter!$T$6=TRUE)</xm:f>
            <x14:dxf>
              <font>
                <b/>
                <color rgb="FFFFFFFF"/>
              </font>
              <fill>
                <patternFill>
                  <bgColor rgb="FF3B4F8A"/>
                </patternFill>
              </fill>
              <border>
                <left style="medium">
                  <color rgb="FF4A4A4A"/>
                </left>
                <right style="medium">
                  <color rgb="FF4A4A4A"/>
                </right>
                <top style="medium">
                  <color rgb="FF4A4A4A"/>
                </top>
                <bottom style="medium">
                  <color rgb="FF4A4A4A"/>
                </bottom>
                <vertical/>
                <horizontal/>
              </border>
            </x14:dxf>
          </x14:cfRule>
          <x14:cfRule type="expression" priority="9" stopIfTrue="1" id="{00000000-000E-0000-0000-000009000000}">
            <xm:f>AND(Filter!$Q$1=202,NOT(Filter!$T$6=TRUE))</xm:f>
            <x14:dxf>
              <font>
                <b/>
                <color rgb="FF3B4F8A"/>
              </font>
              <fill>
                <patternFill>
                  <bgColor rgb="FFF3F4F6"/>
                </patternFill>
              </fill>
              <border>
                <left style="thin">
                  <color rgb="FF3B4F8A"/>
                </left>
                <right style="thin">
                  <color rgb="FF3B4F8A"/>
                </right>
                <top style="thin">
                  <color rgb="FF3B4F8A"/>
                </top>
                <bottom style="thin">
                  <color rgb="FF3B4F8A"/>
                </bottom>
                <vertical/>
                <horizontal/>
              </border>
            </x14:dxf>
          </x14:cfRule>
          <x14:cfRule type="expression" priority="10" id="{00000000-000E-0000-0000-00000A000000}">
            <xm:f>Filter!$T$6=TRUE</xm:f>
            <x14:dxf>
              <font>
                <b/>
                <color rgb="FFFFFFFF"/>
              </font>
              <fill>
                <patternFill>
                  <bgColor rgb="FF3B4F8A"/>
                </patternFill>
              </fill>
              <border>
                <left style="thin">
                  <color rgb="FF3B4F8A"/>
                </left>
                <right style="thin">
                  <color rgb="FF3B4F8A"/>
                </right>
                <top style="thin">
                  <color rgb="FF3B4F8A"/>
                </top>
                <bottom style="thin">
                  <color rgb="FF3B4F8A"/>
                </bottom>
                <vertical/>
                <horizontal/>
              </border>
            </x14:dxf>
          </x14:cfRule>
          <xm:sqref>B16</xm:sqref>
        </x14:conditionalFormatting>
        <x14:conditionalFormatting xmlns:xm="http://schemas.microsoft.com/office/excel/2006/main">
          <x14:cfRule type="expression" priority="11" stopIfTrue="1" id="{00000000-000E-0000-0000-00000B000000}">
            <xm:f>AND(Filter!$Q$1=203,Filter!$T$7=TRUE)</xm:f>
            <x14:dxf>
              <font>
                <b/>
                <color rgb="FFFFFFFF"/>
              </font>
              <fill>
                <patternFill>
                  <bgColor rgb="FFBF1528"/>
                </patternFill>
              </fill>
              <border>
                <left style="medium">
                  <color rgb="FF4A4A4A"/>
                </left>
                <right style="medium">
                  <color rgb="FF4A4A4A"/>
                </right>
                <top style="medium">
                  <color rgb="FF4A4A4A"/>
                </top>
                <bottom style="medium">
                  <color rgb="FF4A4A4A"/>
                </bottom>
                <vertical/>
                <horizontal/>
              </border>
            </x14:dxf>
          </x14:cfRule>
          <x14:cfRule type="expression" priority="12" stopIfTrue="1" id="{00000000-000E-0000-0000-00000C000000}">
            <xm:f>AND(Filter!$Q$1=203,NOT(Filter!$T$7=TRUE))</xm:f>
            <x14:dxf>
              <font>
                <b/>
                <color rgb="FFBF1528"/>
              </font>
              <fill>
                <patternFill>
                  <bgColor rgb="FFF3F4F6"/>
                </patternFill>
              </fill>
              <border>
                <left style="thin">
                  <color rgb="FFBF1528"/>
                </left>
                <right style="thin">
                  <color rgb="FFBF1528"/>
                </right>
                <top style="thin">
                  <color rgb="FFBF1528"/>
                </top>
                <bottom style="thin">
                  <color rgb="FFBF1528"/>
                </bottom>
                <vertical/>
                <horizontal/>
              </border>
            </x14:dxf>
          </x14:cfRule>
          <x14:cfRule type="expression" priority="13" id="{00000000-000E-0000-0000-00000D000000}">
            <xm:f>Filter!$T$7=TRUE</xm:f>
            <x14:dxf>
              <font>
                <b/>
                <color rgb="FFFFFFFF"/>
              </font>
              <fill>
                <patternFill>
                  <bgColor rgb="FFBF1528"/>
                </patternFill>
              </fill>
              <border>
                <left style="thin">
                  <color rgb="FFBF1528"/>
                </left>
                <right style="thin">
                  <color rgb="FFBF1528"/>
                </right>
                <top style="thin">
                  <color rgb="FFBF1528"/>
                </top>
                <bottom style="thin">
                  <color rgb="FFBF1528"/>
                </bottom>
                <vertical/>
                <horizontal/>
              </border>
            </x14:dxf>
          </x14:cfRule>
          <xm:sqref>B17</xm:sqref>
        </x14:conditionalFormatting>
        <x14:conditionalFormatting xmlns:xm="http://schemas.microsoft.com/office/excel/2006/main">
          <x14:cfRule type="expression" priority="14" stopIfTrue="1" id="{00000000-000E-0000-0000-00000E000000}">
            <xm:f>AND(Filter!$Q$1=204,Filter!$T$8=TRUE)</xm:f>
            <x14:dxf>
              <font>
                <b/>
                <color rgb="FFFFFFFF"/>
              </font>
              <fill>
                <patternFill>
                  <bgColor rgb="FF9AA3AD"/>
                </patternFill>
              </fill>
              <border>
                <left style="medium">
                  <color rgb="FF4A4A4A"/>
                </left>
                <right style="medium">
                  <color rgb="FF4A4A4A"/>
                </right>
                <top style="medium">
                  <color rgb="FF4A4A4A"/>
                </top>
                <bottom style="medium">
                  <color rgb="FF4A4A4A"/>
                </bottom>
                <vertical/>
                <horizontal/>
              </border>
            </x14:dxf>
          </x14:cfRule>
          <x14:cfRule type="expression" priority="15" stopIfTrue="1" id="{00000000-000E-0000-0000-00000F000000}">
            <xm:f>AND(Filter!$Q$1=204,NOT(Filter!$T$8=TRUE))</xm:f>
            <x14:dxf>
              <font>
                <b/>
                <color rgb="FF9AA3AD"/>
              </font>
              <fill>
                <patternFill>
                  <bgColor rgb="FFF3F4F6"/>
                </patternFill>
              </fill>
              <border>
                <left style="thin">
                  <color rgb="FF9AA3AD"/>
                </left>
                <right style="thin">
                  <color rgb="FF9AA3AD"/>
                </right>
                <top style="thin">
                  <color rgb="FF9AA3AD"/>
                </top>
                <bottom style="thin">
                  <color rgb="FF9AA3AD"/>
                </bottom>
                <vertical/>
                <horizontal/>
              </border>
            </x14:dxf>
          </x14:cfRule>
          <x14:cfRule type="expression" priority="16" id="{00000000-000E-0000-0000-000010000000}">
            <xm:f>Filter!$T$8=TRUE</xm:f>
            <x14:dxf>
              <font>
                <b/>
                <color rgb="FFFFFFFF"/>
              </font>
              <fill>
                <patternFill>
                  <bgColor rgb="FF9AA3AD"/>
                </patternFill>
              </fill>
              <border>
                <left style="thin">
                  <color rgb="FF9AA3AD"/>
                </left>
                <right style="thin">
                  <color rgb="FF9AA3AD"/>
                </right>
                <top style="thin">
                  <color rgb="FF9AA3AD"/>
                </top>
                <bottom style="thin">
                  <color rgb="FF9AA3AD"/>
                </bottom>
                <vertical/>
                <horizontal/>
              </border>
            </x14:dxf>
          </x14:cfRule>
          <xm:sqref>B18</xm:sqref>
        </x14:conditionalFormatting>
        <x14:conditionalFormatting xmlns:xm="http://schemas.microsoft.com/office/excel/2006/main">
          <x14:cfRule type="expression" priority="17" stopIfTrue="1" id="{00000000-000E-0000-0000-000011000000}">
            <xm:f>AND(Filter!$Q$1=1,Filter!$C$5=TRUE)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18" stopIfTrue="1" id="{00000000-000E-0000-0000-000012000000}">
            <xm:f>AND(Filter!$Q$1=1,NOT(Filter!$C$5=TRUE))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19" id="{00000000-000E-0000-0000-000013000000}">
            <xm:f>Filter!$C$5=TRUE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B23</xm:sqref>
        </x14:conditionalFormatting>
        <x14:conditionalFormatting xmlns:xm="http://schemas.microsoft.com/office/excel/2006/main">
          <x14:cfRule type="expression" priority="20" stopIfTrue="1" id="{00000000-000E-0000-0000-000014000000}">
            <xm:f>AND(Filter!$Q$1=2,Filter!$C$6=TRUE)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21" stopIfTrue="1" id="{00000000-000E-0000-0000-000015000000}">
            <xm:f>AND(Filter!$Q$1=2,NOT(Filter!$C$6=TRUE))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22" id="{00000000-000E-0000-0000-000016000000}">
            <xm:f>Filter!$C$6=TRUE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B24</xm:sqref>
        </x14:conditionalFormatting>
        <x14:conditionalFormatting xmlns:xm="http://schemas.microsoft.com/office/excel/2006/main">
          <x14:cfRule type="expression" priority="23" stopIfTrue="1" id="{00000000-000E-0000-0000-000017000000}">
            <xm:f>AND(Filter!$Q$1=3,Filter!$C$7=TRUE)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24" stopIfTrue="1" id="{00000000-000E-0000-0000-000018000000}">
            <xm:f>AND(Filter!$Q$1=3,NOT(Filter!$C$7=TRUE))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25" id="{00000000-000E-0000-0000-000019000000}">
            <xm:f>Filter!$C$7=TRUE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B25</xm:sqref>
        </x14:conditionalFormatting>
        <x14:conditionalFormatting xmlns:xm="http://schemas.microsoft.com/office/excel/2006/main">
          <x14:cfRule type="expression" priority="26" stopIfTrue="1" id="{00000000-000E-0000-0000-00001A000000}">
            <xm:f>AND(Filter!$Q$1=4,Filter!$C$8=TRUE)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27" stopIfTrue="1" id="{00000000-000E-0000-0000-00001B000000}">
            <xm:f>AND(Filter!$Q$1=4,NOT(Filter!$C$8=TRUE))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28" id="{00000000-000E-0000-0000-00001C000000}">
            <xm:f>Filter!$C$8=TRUE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B26</xm:sqref>
        </x14:conditionalFormatting>
        <x14:conditionalFormatting xmlns:xm="http://schemas.microsoft.com/office/excel/2006/main">
          <x14:cfRule type="expression" priority="29" stopIfTrue="1" id="{00000000-000E-0000-0000-00001D000000}">
            <xm:f>AND(Filter!$Q$1=5,Filter!$C$9=TRUE)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30" stopIfTrue="1" id="{00000000-000E-0000-0000-00001E000000}">
            <xm:f>AND(Filter!$Q$1=5,NOT(Filter!$C$9=TRUE))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31" id="{00000000-000E-0000-0000-00001F000000}">
            <xm:f>Filter!$C$9=TRUE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B27</xm:sqref>
        </x14:conditionalFormatting>
        <x14:conditionalFormatting xmlns:xm="http://schemas.microsoft.com/office/excel/2006/main">
          <x14:cfRule type="expression" priority="32" stopIfTrue="1" id="{00000000-000E-0000-0000-000020000000}">
            <xm:f>AND(Filter!$Q$1=6,Filter!$C$10=TRUE)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33" stopIfTrue="1" id="{00000000-000E-0000-0000-000021000000}">
            <xm:f>AND(Filter!$Q$1=6,NOT(Filter!$C$10=TRUE))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34" id="{00000000-000E-0000-0000-000022000000}">
            <xm:f>Filter!$C$10=TRUE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B28</xm:sqref>
        </x14:conditionalFormatting>
        <x14:conditionalFormatting xmlns:xm="http://schemas.microsoft.com/office/excel/2006/main">
          <x14:cfRule type="expression" priority="35" stopIfTrue="1" id="{00000000-000E-0000-0000-000023000000}">
            <xm:f>AND(Filter!$Q$1=7,Filter!$C$11=TRUE)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36" stopIfTrue="1" id="{00000000-000E-0000-0000-000024000000}">
            <xm:f>AND(Filter!$Q$1=7,NOT(Filter!$C$11=TRUE))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37" id="{00000000-000E-0000-0000-000025000000}">
            <xm:f>Filter!$C$11=TRUE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B29</xm:sqref>
        </x14:conditionalFormatting>
        <x14:conditionalFormatting xmlns:xm="http://schemas.microsoft.com/office/excel/2006/main">
          <x14:cfRule type="expression" priority="38" stopIfTrue="1" id="{00000000-000E-0000-0000-000026000000}">
            <xm:f>AND(Filter!$Q$1=8,Filter!$C$12=TRUE)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39" stopIfTrue="1" id="{00000000-000E-0000-0000-000027000000}">
            <xm:f>AND(Filter!$Q$1=8,NOT(Filter!$C$12=TRUE))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40" id="{00000000-000E-0000-0000-000028000000}">
            <xm:f>Filter!$C$12=TRUE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B30</xm:sqref>
        </x14:conditionalFormatting>
        <x14:conditionalFormatting xmlns:xm="http://schemas.microsoft.com/office/excel/2006/main">
          <x14:cfRule type="expression" priority="41" stopIfTrue="1" id="{00000000-000E-0000-0000-000029000000}">
            <xm:f>AND(Filter!$Q$1=9,Filter!$C$13=TRUE)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42" stopIfTrue="1" id="{00000000-000E-0000-0000-00002A000000}">
            <xm:f>AND(Filter!$Q$1=9,NOT(Filter!$C$13=TRUE))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43" id="{00000000-000E-0000-0000-00002B000000}">
            <xm:f>Filter!$C$13=TRUE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B31</xm:sqref>
        </x14:conditionalFormatting>
        <x14:conditionalFormatting xmlns:xm="http://schemas.microsoft.com/office/excel/2006/main">
          <x14:cfRule type="expression" priority="44" stopIfTrue="1" id="{00000000-000E-0000-0000-00002C000000}">
            <xm:f>AND(Filter!$Q$1=101,Filter!$I$5=TRUE)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45" stopIfTrue="1" id="{00000000-000E-0000-0000-00002D000000}">
            <xm:f>AND(Filter!$Q$1=101,NOT(Filter!$I$5=TRUE))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46" id="{00000000-000E-0000-0000-00002E000000}">
            <xm:f>Filter!$I$5=TRUE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B41</xm:sqref>
        </x14:conditionalFormatting>
        <x14:conditionalFormatting xmlns:xm="http://schemas.microsoft.com/office/excel/2006/main">
          <x14:cfRule type="expression" priority="47" stopIfTrue="1" id="{00000000-000E-0000-0000-00002F000000}">
            <xm:f>AND(Filter!$Q$1=102,Filter!$I$6=TRUE)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48" stopIfTrue="1" id="{00000000-000E-0000-0000-000030000000}">
            <xm:f>AND(Filter!$Q$1=102,NOT(Filter!$I$6=TRUE))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49" id="{00000000-000E-0000-0000-000031000000}">
            <xm:f>Filter!$I$6=TRUE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B42</xm:sqref>
        </x14:conditionalFormatting>
        <x14:conditionalFormatting xmlns:xm="http://schemas.microsoft.com/office/excel/2006/main">
          <x14:cfRule type="expression" priority="50" stopIfTrue="1" id="{00000000-000E-0000-0000-000032000000}">
            <xm:f>AND(Filter!$Q$1=103,Filter!$I$7=TRUE)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51" stopIfTrue="1" id="{00000000-000E-0000-0000-000033000000}">
            <xm:f>AND(Filter!$Q$1=103,NOT(Filter!$I$7=TRUE))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52" id="{00000000-000E-0000-0000-000034000000}">
            <xm:f>Filter!$I$7=TRUE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B43</xm:sqref>
        </x14:conditionalFormatting>
        <x14:conditionalFormatting xmlns:xm="http://schemas.microsoft.com/office/excel/2006/main">
          <x14:cfRule type="expression" priority="53" stopIfTrue="1" id="{00000000-000E-0000-0000-000035000000}">
            <xm:f>AND(Filter!$Q$1=104,Filter!$I$8=TRUE)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54" stopIfTrue="1" id="{00000000-000E-0000-0000-000036000000}">
            <xm:f>AND(Filter!$Q$1=104,NOT(Filter!$I$8=TRUE))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55" id="{00000000-000E-0000-0000-000037000000}">
            <xm:f>Filter!$I$8=TRUE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B44</xm:sqref>
        </x14:conditionalFormatting>
        <x14:conditionalFormatting xmlns:xm="http://schemas.microsoft.com/office/excel/2006/main">
          <x14:cfRule type="expression" priority="56" stopIfTrue="1" id="{00000000-000E-0000-0000-000038000000}">
            <xm:f>AND(Filter!$Q$1=105,Filter!$I$9=TRUE)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57" stopIfTrue="1" id="{00000000-000E-0000-0000-000039000000}">
            <xm:f>AND(Filter!$Q$1=105,NOT(Filter!$I$9=TRUE))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58" id="{00000000-000E-0000-0000-00003A000000}">
            <xm:f>Filter!$I$9=TRUE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B45</xm:sqref>
        </x14:conditionalFormatting>
        <x14:conditionalFormatting xmlns:xm="http://schemas.microsoft.com/office/excel/2006/main">
          <x14:cfRule type="expression" priority="59" stopIfTrue="1" id="{00000000-000E-0000-0000-00003B000000}">
            <xm:f>AND(Filter!$Q$1=106,Filter!$I$10=TRUE)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60" stopIfTrue="1" id="{00000000-000E-0000-0000-00003C000000}">
            <xm:f>AND(Filter!$Q$1=106,NOT(Filter!$I$10=TRUE))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61" id="{00000000-000E-0000-0000-00003D000000}">
            <xm:f>Filter!$I$10=TRUE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B46</xm:sqref>
        </x14:conditionalFormatting>
        <x14:conditionalFormatting xmlns:xm="http://schemas.microsoft.com/office/excel/2006/main">
          <x14:cfRule type="expression" priority="62" stopIfTrue="1" id="{00000000-000E-0000-0000-00003E000000}">
            <xm:f>AND(Filter!$Q$1=107,Filter!$I$11=TRUE)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63" stopIfTrue="1" id="{00000000-000E-0000-0000-00003F000000}">
            <xm:f>AND(Filter!$Q$1=107,NOT(Filter!$I$11=TRUE))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64" id="{00000000-000E-0000-0000-000040000000}">
            <xm:f>Filter!$I$11=TRUE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B47</xm:sqref>
        </x14:conditionalFormatting>
        <x14:conditionalFormatting xmlns:xm="http://schemas.microsoft.com/office/excel/2006/main">
          <x14:cfRule type="expression" priority="65" stopIfTrue="1" id="{00000000-000E-0000-0000-000041000000}">
            <xm:f>AND(Filter!$Q$1=108,Filter!$I$12=TRUE)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66" stopIfTrue="1" id="{00000000-000E-0000-0000-000042000000}">
            <xm:f>AND(Filter!$Q$1=108,NOT(Filter!$I$12=TRUE))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67" id="{00000000-000E-0000-0000-000043000000}">
            <xm:f>Filter!$I$12=TRUE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B48</xm:sqref>
        </x14:conditionalFormatting>
        <x14:conditionalFormatting xmlns:xm="http://schemas.microsoft.com/office/excel/2006/main">
          <x14:cfRule type="expression" priority="68" stopIfTrue="1" id="{00000000-000E-0000-0000-000044000000}">
            <xm:f>AND(Filter!$Q$1=109,Filter!$I$13=TRUE)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69" stopIfTrue="1" id="{00000000-000E-0000-0000-000045000000}">
            <xm:f>AND(Filter!$Q$1=109,NOT(Filter!$I$13=TRUE))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70" id="{00000000-000E-0000-0000-000046000000}">
            <xm:f>Filter!$I$13=TRUE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B49</xm:sqref>
        </x14:conditionalFormatting>
        <x14:conditionalFormatting xmlns:xm="http://schemas.microsoft.com/office/excel/2006/main">
          <x14:cfRule type="expression" priority="71" stopIfTrue="1" id="{00000000-000E-0000-0000-000047000000}">
            <xm:f>AND(Filter!$Q$1=110,Filter!$I$14=TRUE)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72" stopIfTrue="1" id="{00000000-000E-0000-0000-000048000000}">
            <xm:f>AND(Filter!$Q$1=110,NOT(Filter!$I$14=TRUE))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73" id="{00000000-000E-0000-0000-000049000000}">
            <xm:f>Filter!$I$14=TRUE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B50</xm:sqref>
        </x14:conditionalFormatting>
        <x14:conditionalFormatting xmlns:xm="http://schemas.microsoft.com/office/excel/2006/main">
          <x14:cfRule type="expression" priority="74" stopIfTrue="1" id="{00000000-000E-0000-0000-00004A000000}">
            <xm:f>AND(Filter!$Q$1=111,Filter!$I$15=TRUE)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75" stopIfTrue="1" id="{00000000-000E-0000-0000-00004B000000}">
            <xm:f>AND(Filter!$Q$1=111,NOT(Filter!$I$15=TRUE))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76" id="{00000000-000E-0000-0000-00004C000000}">
            <xm:f>Filter!$I$15=TRUE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B51</xm:sqref>
        </x14:conditionalFormatting>
        <x14:conditionalFormatting xmlns:xm="http://schemas.microsoft.com/office/excel/2006/main">
          <x14:cfRule type="expression" priority="77" stopIfTrue="1" id="{00000000-000E-0000-0000-00004D000000}">
            <xm:f>AND(Filter!$Q$1=112,Filter!$I$16=TRUE)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78" stopIfTrue="1" id="{00000000-000E-0000-0000-00004E000000}">
            <xm:f>AND(Filter!$Q$1=112,NOT(Filter!$I$16=TRUE))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79" id="{00000000-000E-0000-0000-00004F000000}">
            <xm:f>Filter!$I$16=TRUE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B52</xm:sqref>
        </x14:conditionalFormatting>
        <x14:conditionalFormatting xmlns:xm="http://schemas.microsoft.com/office/excel/2006/main">
          <x14:cfRule type="expression" priority="80" stopIfTrue="1" id="{00000000-000E-0000-0000-000050000000}">
            <xm:f>AND(Filter!$Q$1=113,Filter!$I$17=TRUE)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81" stopIfTrue="1" id="{00000000-000E-0000-0000-000051000000}">
            <xm:f>AND(Filter!$Q$1=113,NOT(Filter!$I$17=TRUE))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82" id="{00000000-000E-0000-0000-000052000000}">
            <xm:f>Filter!$I$17=TRUE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B53</xm:sqref>
        </x14:conditionalFormatting>
        <x14:conditionalFormatting xmlns:xm="http://schemas.microsoft.com/office/excel/2006/main">
          <x14:cfRule type="expression" priority="83" stopIfTrue="1" id="{00000000-000E-0000-0000-000053000000}">
            <xm:f>AND(Filter!$Q$1=114,Filter!$I$18=TRUE)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84" stopIfTrue="1" id="{00000000-000E-0000-0000-000054000000}">
            <xm:f>AND(Filter!$Q$1=114,NOT(Filter!$I$18=TRUE))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85" id="{00000000-000E-0000-0000-000055000000}">
            <xm:f>Filter!$I$18=TRUE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B54</xm:sqref>
        </x14:conditionalFormatting>
        <x14:conditionalFormatting xmlns:xm="http://schemas.microsoft.com/office/excel/2006/main">
          <x14:cfRule type="expression" priority="86" id="{00000000-000E-0000-0000-000056000000}">
            <xm:f>Filter!$L$13="OPAG"</xm:f>
            <x14:dxf>
              <fill>
                <patternFill>
                  <bgColor rgb="FF8E0F1E"/>
                </patternFill>
              </fill>
            </x14:dxf>
          </x14:cfRule>
          <xm:sqref>I32:BF32</xm:sqref>
        </x14:conditionalFormatting>
        <x14:conditionalFormatting xmlns:xm="http://schemas.microsoft.com/office/excel/2006/main">
          <x14:cfRule type="expression" priority="1" id="{00000000-000E-0000-0000-000001000000}">
            <xm:f>AND(Filter!$O$19&lt;&gt;"",Filter!$O$19&gt;0)</xm:f>
            <x14:dxf>
              <font>
                <b/>
                <color rgb="FF8A5A00"/>
              </font>
              <fill>
                <patternFill>
                  <bgColor rgb="FFFBEFC7"/>
                </patternFill>
              </fill>
            </x14:dxf>
          </x14:cfRule>
          <x14:cfRule type="expression" priority="2" id="{00000000-000E-0000-0000-000002000000}">
            <xm:f>AND(Filter!$O$19&lt;&gt;"",Filter!$O$19&lt;0)</xm:f>
            <x14:dxf>
              <font>
                <b/>
                <color rgb="FF1E7F4F"/>
              </font>
              <fill>
                <patternFill>
                  <bgColor rgb="FFDDF3E4"/>
                </patternFill>
              </fill>
            </x14:dxf>
          </x14:cfRule>
          <xm:sqref>I7</xm:sqref>
        </x14:conditionalFormatting>
        <x14:conditionalFormatting xmlns:xm="http://schemas.microsoft.com/office/excel/2006/main">
          <x14:cfRule type="expression" priority="3" id="{00000000-000E-0000-0000-000003000000}">
            <xm:f>AND(Filter!$O$20&lt;&gt;"",Filter!$O$20&gt;0)</xm:f>
            <x14:dxf>
              <font>
                <b/>
                <color rgb="FF8A5A00"/>
              </font>
              <fill>
                <patternFill>
                  <bgColor rgb="FFFBEFC7"/>
                </patternFill>
              </fill>
            </x14:dxf>
          </x14:cfRule>
          <x14:cfRule type="expression" priority="4" id="{00000000-000E-0000-0000-000004000000}">
            <xm:f>AND(Filter!$O$20&lt;&gt;"",Filter!$O$20&lt;0)</xm:f>
            <x14:dxf>
              <font>
                <b/>
                <color rgb="FF1E7F4F"/>
              </font>
              <fill>
                <patternFill>
                  <bgColor rgb="FFDDF3E4"/>
                </patternFill>
              </fill>
            </x14:dxf>
          </x14:cfRule>
          <xm:sqref>Q7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BF1528"/>
    <pageSetUpPr fitToPage="1"/>
  </sheetPr>
  <dimension ref="C1:BA12"/>
  <sheetViews>
    <sheetView showGridLines="0" zoomScale="85" zoomScaleNormal="85" workbookViewId="0"/>
  </sheetViews>
  <sheetFormatPr defaultRowHeight="13.5" x14ac:dyDescent="0.25"/>
  <cols>
    <col min="1" max="2" width="2.7109375" customWidth="1"/>
    <col min="3" max="51" width="3.7109375" customWidth="1"/>
    <col min="52" max="52" width="12.7109375" customWidth="1"/>
    <col min="53" max="53" width="90.7109375" customWidth="1"/>
  </cols>
  <sheetData>
    <row r="1" spans="3:53" ht="18" customHeight="1" x14ac:dyDescent="0.25">
      <c r="C1" s="2" t="s">
        <v>489</v>
      </c>
      <c r="AZ1" s="6" t="s">
        <v>490</v>
      </c>
      <c r="BA1" s="7" t="str">
        <f>"HS | BÜ-Reporting Makler-Bestandsübertragung"</f>
        <v>HS | BÜ-Reporting Makler-Bestandsübertragung</v>
      </c>
    </row>
    <row r="2" spans="3:53" ht="14.1" customHeight="1" x14ac:dyDescent="0.25">
      <c r="AZ2" s="6" t="s">
        <v>491</v>
      </c>
      <c r="BA2" s="7" t="str">
        <f>IF(Filter!$O$5="","Noch keine Stände geladen","Stand "&amp;RIGHT("0"&amp;DAY(Filter!$O$5),2)&amp;"."&amp;RIGHT("0"&amp;MONTH(Filter!$O$5),2)&amp;"."&amp;YEAR(Filter!$O$5)&amp;IF(Filter!$O$6="",""," · vorheriger Stand "&amp;RIGHT("0"&amp;DAY(Filter!$O$6),2)&amp;"."&amp;RIGHT("0"&amp;MONTH(Filter!$O$6),2)&amp;"."&amp;YEAR(Filter!$O$6))&amp;" · Quelle MIS-O")</f>
        <v>Stand 23.09.2026 · vorheriger Stand 22.09.2026 · Quelle MIS-O</v>
      </c>
    </row>
    <row r="3" spans="3:53" ht="8.1" customHeight="1" x14ac:dyDescent="0.25"/>
    <row r="4" spans="3:53" x14ac:dyDescent="0.25">
      <c r="AZ4" s="6" t="s">
        <v>492</v>
      </c>
    </row>
    <row r="5" spans="3:53" x14ac:dyDescent="0.25">
      <c r="BA5" s="7" t="str">
        <f>IF(Filter!$O$7=0,"–",FIXED(INDEX(Verlauf!$H$6:$H$1000,Filter!$O$7),0,FALSE)&amp;IF(Filter!$O$19="",""," ("&amp;IF(Filter!$O$19&gt;0,"+","")&amp;FIXED(Filter!$O$19,0,FALSE)&amp;")"))</f>
        <v>27.105 (-321)</v>
      </c>
    </row>
    <row r="6" spans="3:53" x14ac:dyDescent="0.25">
      <c r="BA6" s="7" t="str">
        <f>IF(Filter!$O$7=0,"–",FIXED(INDEX(Verlauf!$R$6:$R$1000,Filter!$O$7),0,FALSE)&amp;IF(Filter!$O$20="",""," ("&amp;IF(Filter!$O$20&gt;0,"+","")&amp;FIXED(Filter!$O$20,0,FALSE)&amp;")"))</f>
        <v>12.610 (-29)</v>
      </c>
    </row>
    <row r="7" spans="3:53" x14ac:dyDescent="0.25">
      <c r="BA7" s="7" t="str">
        <f>IF(Filter!$O$7=0,"–","+"&amp;FIXED(INDEX(Verlauf!$I$6:$I$1000,Filter!$O$7),0,FALSE)&amp;" / −"&amp;FIXED(INDEX(Verlauf!$J$6:$J$1000,Filter!$O$7),0,FALSE))</f>
        <v>+546 / −805</v>
      </c>
    </row>
    <row r="8" spans="3:53" x14ac:dyDescent="0.25">
      <c r="BA8" s="7" t="str">
        <f>IF(Filter!$O$7=0,"–","+"&amp;FIXED(INDEX(Verlauf!$S$6:$S$1000,Filter!$O$7),0,FALSE)&amp;" / −"&amp;FIXED(INDEX(Verlauf!$T$6:$T$1000,Filter!$O$7),0,FALSE))</f>
        <v>+333 / −345</v>
      </c>
    </row>
    <row r="9" spans="3:53" x14ac:dyDescent="0.25">
      <c r="BA9" s="7" t="str">
        <f>IF(Filter!$O$11=0,"–","MAK "&amp;FIXED(INDEX(KW!$N$6:$N$400,Filter!$O$11),1)&amp;" · "&amp;IFERROR(FIXED(INDEX(KW!$Q$6:$Q$400,Filter!$O$11),1),"–")&amp;" Vorgänge je MAK")</f>
        <v>MAK 13,0 · 26,5 Vorgänge je MAK</v>
      </c>
    </row>
    <row r="10" spans="3:53" x14ac:dyDescent="0.25">
      <c r="BA10" s="7" t="str">
        <f>IF(Filter!$O$7=0,"–",IF(Filter!$O$15+Filter!$P$15+Filter!$Q$15+Filter!$R$15=0,"–",FIXED(100*Filter!$R$15/(Filter!$O$15+Filter!$P$15+Filter!$Q$15+Filter!$R$15),0)&amp;" % OPAG über 90 Tage"))</f>
        <v>0 % OPAG über 90 Tage</v>
      </c>
    </row>
    <row r="12" spans="3:53" x14ac:dyDescent="0.25">
      <c r="AZ12" s="6" t="s">
        <v>493</v>
      </c>
      <c r="BA12" s="7" t="str">
        <f>"Themenpostkörbe: "&amp;IF(COUNTIF(PK_Aktiv,TRUE)=COUNTA(PK_Liste),"alle",COUNTIF(PK_Aktiv,TRUE)&amp;" von "&amp;COUNTA(PK_Liste))&amp;" · Sparten: "&amp;IF(COUNTIF(SP_Aktiv,TRUE)=COUNTA(SP_Liste),"alle",TRIM(IF(Filter!$T$5=TRUE,"Komposit ","")&amp;IF(Filter!$T$6=TRUE,"Leben ","")&amp;IF(Filter!$T$7=TRUE,"KV ","")&amp;IF(Filter!$T$8=TRUE,"Sonstige","")))&amp;" · GeVo: "&amp;Filter!$L$5&amp;" · "&amp;IF(Filter!$L$9="Woche","Wochensicht","Tagessicht")</f>
        <v>Themenpostkörbe: 3 von 9 · Sparten: alle · GeVo: Alle GeVo · Tagessicht</v>
      </c>
    </row>
  </sheetData>
  <pageMargins left="0.7" right="0.7" top="0.75" bottom="0.75" header="0.3" footer="0.3"/>
  <pageSetup paperSize="9" orientation="landscape"/>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4A4A4A"/>
  </sheetPr>
  <dimension ref="B2:C79"/>
  <sheetViews>
    <sheetView showGridLines="0" workbookViewId="0"/>
  </sheetViews>
  <sheetFormatPr defaultRowHeight="13.5" x14ac:dyDescent="0.25"/>
  <cols>
    <col min="1" max="1" width="2.7109375" customWidth="1"/>
    <col min="2" max="2" width="3.7109375" customWidth="1"/>
    <col min="3" max="3" width="120.7109375" customWidth="1"/>
  </cols>
  <sheetData>
    <row r="2" spans="2:3" ht="32.1" customHeight="1" x14ac:dyDescent="0.25">
      <c r="B2" s="1" t="s">
        <v>391</v>
      </c>
    </row>
    <row r="3" spans="2:3" x14ac:dyDescent="0.25">
      <c r="B3" s="2" t="s">
        <v>392</v>
      </c>
    </row>
    <row r="5" spans="2:3" ht="42" customHeight="1" x14ac:dyDescent="0.25">
      <c r="B5" s="48" t="s">
        <v>393</v>
      </c>
      <c r="C5" s="48"/>
    </row>
    <row r="7" spans="2:3" ht="21.95" customHeight="1" x14ac:dyDescent="0.25">
      <c r="B7" s="9" t="s">
        <v>394</v>
      </c>
    </row>
    <row r="8" spans="2:3" ht="14.1" customHeight="1" x14ac:dyDescent="0.25">
      <c r="B8" s="10" t="s">
        <v>395</v>
      </c>
      <c r="C8" s="8" t="s">
        <v>396</v>
      </c>
    </row>
    <row r="9" spans="2:3" ht="27.95" customHeight="1" x14ac:dyDescent="0.25">
      <c r="B9" s="10" t="s">
        <v>395</v>
      </c>
      <c r="C9" s="8" t="s">
        <v>397</v>
      </c>
    </row>
    <row r="10" spans="2:3" ht="27.95" customHeight="1" x14ac:dyDescent="0.25">
      <c r="B10" s="10" t="s">
        <v>395</v>
      </c>
      <c r="C10" s="8" t="s">
        <v>398</v>
      </c>
    </row>
    <row r="11" spans="2:3" ht="27.95" customHeight="1" x14ac:dyDescent="0.25">
      <c r="B11" s="10" t="s">
        <v>395</v>
      </c>
      <c r="C11" s="8" t="s">
        <v>399</v>
      </c>
    </row>
    <row r="12" spans="2:3" ht="56.1" customHeight="1" x14ac:dyDescent="0.25">
      <c r="B12" s="10" t="s">
        <v>395</v>
      </c>
      <c r="C12" s="8" t="s">
        <v>400</v>
      </c>
    </row>
    <row r="14" spans="2:3" ht="21.95" customHeight="1" x14ac:dyDescent="0.25">
      <c r="B14" s="9" t="s">
        <v>401</v>
      </c>
    </row>
    <row r="15" spans="2:3" ht="42" customHeight="1" x14ac:dyDescent="0.25">
      <c r="B15" s="10" t="s">
        <v>395</v>
      </c>
      <c r="C15" s="8" t="s">
        <v>402</v>
      </c>
    </row>
    <row r="16" spans="2:3" ht="27.95" customHeight="1" x14ac:dyDescent="0.25">
      <c r="B16" s="10" t="s">
        <v>395</v>
      </c>
      <c r="C16" s="8" t="s">
        <v>403</v>
      </c>
    </row>
    <row r="17" spans="2:3" ht="27.95" customHeight="1" x14ac:dyDescent="0.25">
      <c r="B17" s="10" t="s">
        <v>395</v>
      </c>
      <c r="C17" s="8" t="s">
        <v>404</v>
      </c>
    </row>
    <row r="18" spans="2:3" ht="27.95" customHeight="1" x14ac:dyDescent="0.25">
      <c r="B18" s="10" t="s">
        <v>395</v>
      </c>
      <c r="C18" s="8" t="s">
        <v>405</v>
      </c>
    </row>
    <row r="20" spans="2:3" ht="21.95" customHeight="1" x14ac:dyDescent="0.25">
      <c r="B20" s="9" t="s">
        <v>406</v>
      </c>
    </row>
    <row r="21" spans="2:3" ht="14.1" customHeight="1" x14ac:dyDescent="0.25">
      <c r="B21" s="48" t="s">
        <v>407</v>
      </c>
      <c r="C21" s="48"/>
    </row>
    <row r="22" spans="2:3" ht="14.1" customHeight="1" x14ac:dyDescent="0.25">
      <c r="B22" s="10" t="s">
        <v>395</v>
      </c>
      <c r="C22" s="8" t="s">
        <v>408</v>
      </c>
    </row>
    <row r="23" spans="2:3" ht="27.95" customHeight="1" x14ac:dyDescent="0.25">
      <c r="B23" s="10" t="s">
        <v>395</v>
      </c>
      <c r="C23" s="8" t="s">
        <v>409</v>
      </c>
    </row>
    <row r="24" spans="2:3" ht="27.95" customHeight="1" x14ac:dyDescent="0.25">
      <c r="B24" s="10" t="s">
        <v>395</v>
      </c>
      <c r="C24" s="8" t="s">
        <v>410</v>
      </c>
    </row>
    <row r="25" spans="2:3" ht="27.95" customHeight="1" x14ac:dyDescent="0.25">
      <c r="B25" s="10" t="s">
        <v>395</v>
      </c>
      <c r="C25" s="8" t="s">
        <v>411</v>
      </c>
    </row>
    <row r="26" spans="2:3" ht="42" customHeight="1" x14ac:dyDescent="0.25">
      <c r="B26" s="10" t="s">
        <v>395</v>
      </c>
      <c r="C26" s="8" t="s">
        <v>412</v>
      </c>
    </row>
    <row r="27" spans="2:3" ht="42" customHeight="1" x14ac:dyDescent="0.25">
      <c r="B27" s="10" t="s">
        <v>395</v>
      </c>
      <c r="C27" s="8" t="s">
        <v>413</v>
      </c>
    </row>
    <row r="28" spans="2:3" ht="27.95" customHeight="1" x14ac:dyDescent="0.25">
      <c r="B28" s="10" t="s">
        <v>395</v>
      </c>
      <c r="C28" s="8" t="s">
        <v>414</v>
      </c>
    </row>
    <row r="30" spans="2:3" ht="21.95" customHeight="1" x14ac:dyDescent="0.25">
      <c r="B30" s="9" t="s">
        <v>415</v>
      </c>
    </row>
    <row r="31" spans="2:3" ht="42" customHeight="1" x14ac:dyDescent="0.25">
      <c r="B31" s="10" t="s">
        <v>395</v>
      </c>
      <c r="C31" s="8" t="s">
        <v>416</v>
      </c>
    </row>
    <row r="32" spans="2:3" ht="56.1" customHeight="1" x14ac:dyDescent="0.25">
      <c r="B32" s="10" t="s">
        <v>395</v>
      </c>
      <c r="C32" s="8" t="s">
        <v>417</v>
      </c>
    </row>
    <row r="33" spans="2:3" ht="69.95" customHeight="1" x14ac:dyDescent="0.25">
      <c r="B33" s="10" t="s">
        <v>395</v>
      </c>
      <c r="C33" s="8" t="s">
        <v>418</v>
      </c>
    </row>
    <row r="34" spans="2:3" ht="42" customHeight="1" x14ac:dyDescent="0.25">
      <c r="B34" s="10" t="s">
        <v>395</v>
      </c>
      <c r="C34" s="8" t="s">
        <v>419</v>
      </c>
    </row>
    <row r="35" spans="2:3" ht="42" customHeight="1" x14ac:dyDescent="0.25">
      <c r="B35" s="10" t="s">
        <v>395</v>
      </c>
      <c r="C35" s="8" t="s">
        <v>420</v>
      </c>
    </row>
    <row r="37" spans="2:3" ht="21.95" customHeight="1" x14ac:dyDescent="0.25">
      <c r="B37" s="9" t="s">
        <v>421</v>
      </c>
    </row>
    <row r="38" spans="2:3" ht="69.95" customHeight="1" x14ac:dyDescent="0.25">
      <c r="B38" s="10" t="s">
        <v>395</v>
      </c>
      <c r="C38" s="8" t="s">
        <v>422</v>
      </c>
    </row>
    <row r="39" spans="2:3" ht="42" customHeight="1" x14ac:dyDescent="0.25">
      <c r="B39" s="10" t="s">
        <v>395</v>
      </c>
      <c r="C39" s="8" t="s">
        <v>423</v>
      </c>
    </row>
    <row r="41" spans="2:3" ht="21.95" customHeight="1" x14ac:dyDescent="0.25">
      <c r="B41" s="9" t="s">
        <v>424</v>
      </c>
    </row>
    <row r="42" spans="2:3" ht="56.1" customHeight="1" x14ac:dyDescent="0.25">
      <c r="B42" s="10" t="s">
        <v>395</v>
      </c>
      <c r="C42" s="8" t="s">
        <v>425</v>
      </c>
    </row>
    <row r="43" spans="2:3" ht="42" customHeight="1" x14ac:dyDescent="0.25">
      <c r="B43" s="10" t="s">
        <v>395</v>
      </c>
      <c r="C43" s="8" t="s">
        <v>426</v>
      </c>
    </row>
    <row r="44" spans="2:3" ht="27.95" customHeight="1" x14ac:dyDescent="0.25">
      <c r="B44" s="10" t="s">
        <v>395</v>
      </c>
      <c r="C44" s="8" t="s">
        <v>427</v>
      </c>
    </row>
    <row r="45" spans="2:3" ht="14.1" customHeight="1" x14ac:dyDescent="0.25">
      <c r="B45" s="10" t="s">
        <v>395</v>
      </c>
      <c r="C45" s="8" t="s">
        <v>428</v>
      </c>
    </row>
    <row r="46" spans="2:3" ht="42" customHeight="1" x14ac:dyDescent="0.25">
      <c r="B46" s="10" t="s">
        <v>395</v>
      </c>
      <c r="C46" s="8" t="s">
        <v>429</v>
      </c>
    </row>
    <row r="47" spans="2:3" ht="69.95" customHeight="1" x14ac:dyDescent="0.25">
      <c r="B47" s="10" t="s">
        <v>395</v>
      </c>
      <c r="C47" s="8" t="s">
        <v>430</v>
      </c>
    </row>
    <row r="48" spans="2:3" ht="56.1" customHeight="1" x14ac:dyDescent="0.25">
      <c r="B48" s="10" t="s">
        <v>395</v>
      </c>
      <c r="C48" s="8" t="s">
        <v>431</v>
      </c>
    </row>
    <row r="49" spans="2:3" ht="56.1" customHeight="1" x14ac:dyDescent="0.25">
      <c r="B49" s="10" t="s">
        <v>395</v>
      </c>
      <c r="C49" s="8" t="s">
        <v>432</v>
      </c>
    </row>
    <row r="50" spans="2:3" ht="84" customHeight="1" x14ac:dyDescent="0.25">
      <c r="B50" s="10" t="s">
        <v>395</v>
      </c>
      <c r="C50" s="8" t="s">
        <v>433</v>
      </c>
    </row>
    <row r="52" spans="2:3" ht="21.95" customHeight="1" x14ac:dyDescent="0.25">
      <c r="B52" s="9" t="s">
        <v>434</v>
      </c>
    </row>
    <row r="53" spans="2:3" ht="27.95" customHeight="1" x14ac:dyDescent="0.25">
      <c r="B53" s="10" t="s">
        <v>395</v>
      </c>
      <c r="C53" s="8" t="s">
        <v>435</v>
      </c>
    </row>
    <row r="54" spans="2:3" ht="27.95" customHeight="1" x14ac:dyDescent="0.25">
      <c r="B54" s="10" t="s">
        <v>395</v>
      </c>
      <c r="C54" s="8" t="s">
        <v>436</v>
      </c>
    </row>
    <row r="55" spans="2:3" ht="27.95" customHeight="1" x14ac:dyDescent="0.25">
      <c r="B55" s="10" t="s">
        <v>395</v>
      </c>
      <c r="C55" s="8" t="s">
        <v>437</v>
      </c>
    </row>
    <row r="56" spans="2:3" ht="27.95" customHeight="1" x14ac:dyDescent="0.25">
      <c r="B56" s="10" t="s">
        <v>395</v>
      </c>
      <c r="C56" s="8" t="s">
        <v>438</v>
      </c>
    </row>
    <row r="57" spans="2:3" ht="14.1" customHeight="1" x14ac:dyDescent="0.25">
      <c r="B57" s="10" t="s">
        <v>395</v>
      </c>
      <c r="C57" s="8" t="s">
        <v>439</v>
      </c>
    </row>
    <row r="58" spans="2:3" ht="42" customHeight="1" x14ac:dyDescent="0.25">
      <c r="B58" s="10" t="s">
        <v>395</v>
      </c>
      <c r="C58" s="8" t="s">
        <v>440</v>
      </c>
    </row>
    <row r="59" spans="2:3" ht="14.1" customHeight="1" x14ac:dyDescent="0.25">
      <c r="B59" s="10" t="s">
        <v>395</v>
      </c>
      <c r="C59" s="8" t="s">
        <v>441</v>
      </c>
    </row>
    <row r="61" spans="2:3" ht="21.95" customHeight="1" x14ac:dyDescent="0.25">
      <c r="B61" s="9" t="s">
        <v>442</v>
      </c>
    </row>
    <row r="62" spans="2:3" ht="56.1" customHeight="1" x14ac:dyDescent="0.25">
      <c r="B62" s="10" t="s">
        <v>395</v>
      </c>
      <c r="C62" s="8" t="s">
        <v>443</v>
      </c>
    </row>
    <row r="63" spans="2:3" ht="42" customHeight="1" x14ac:dyDescent="0.25">
      <c r="B63" s="10" t="s">
        <v>395</v>
      </c>
      <c r="C63" s="8" t="s">
        <v>444</v>
      </c>
    </row>
    <row r="64" spans="2:3" ht="27.95" customHeight="1" x14ac:dyDescent="0.25">
      <c r="B64" s="10" t="s">
        <v>395</v>
      </c>
      <c r="C64" s="8" t="s">
        <v>445</v>
      </c>
    </row>
    <row r="66" spans="2:3" ht="21.95" customHeight="1" x14ac:dyDescent="0.25">
      <c r="B66" s="9" t="s">
        <v>446</v>
      </c>
    </row>
    <row r="67" spans="2:3" ht="14.1" customHeight="1" x14ac:dyDescent="0.25">
      <c r="B67" s="10" t="s">
        <v>395</v>
      </c>
      <c r="C67" s="8" t="s">
        <v>447</v>
      </c>
    </row>
    <row r="68" spans="2:3" ht="27.95" customHeight="1" x14ac:dyDescent="0.25">
      <c r="B68" s="10" t="s">
        <v>395</v>
      </c>
      <c r="C68" s="8" t="s">
        <v>448</v>
      </c>
    </row>
    <row r="69" spans="2:3" ht="42" customHeight="1" x14ac:dyDescent="0.25">
      <c r="B69" s="10" t="s">
        <v>395</v>
      </c>
      <c r="C69" s="8" t="s">
        <v>449</v>
      </c>
    </row>
    <row r="70" spans="2:3" ht="27.95" customHeight="1" x14ac:dyDescent="0.25">
      <c r="B70" s="10" t="s">
        <v>395</v>
      </c>
      <c r="C70" s="8" t="s">
        <v>450</v>
      </c>
    </row>
    <row r="71" spans="2:3" ht="27.95" customHeight="1" x14ac:dyDescent="0.25">
      <c r="B71" s="10" t="s">
        <v>395</v>
      </c>
      <c r="C71" s="8" t="s">
        <v>451</v>
      </c>
    </row>
    <row r="72" spans="2:3" ht="42" customHeight="1" x14ac:dyDescent="0.25">
      <c r="B72" s="10" t="s">
        <v>395</v>
      </c>
      <c r="C72" s="8" t="s">
        <v>452</v>
      </c>
    </row>
    <row r="73" spans="2:3" ht="27.95" customHeight="1" x14ac:dyDescent="0.25">
      <c r="B73" s="10" t="s">
        <v>395</v>
      </c>
      <c r="C73" s="8" t="s">
        <v>453</v>
      </c>
    </row>
    <row r="74" spans="2:3" ht="56.1" customHeight="1" x14ac:dyDescent="0.25">
      <c r="B74" s="10" t="s">
        <v>395</v>
      </c>
      <c r="C74" s="8" t="s">
        <v>454</v>
      </c>
    </row>
    <row r="75" spans="2:3" ht="56.1" customHeight="1" x14ac:dyDescent="0.25">
      <c r="B75" s="10" t="s">
        <v>395</v>
      </c>
      <c r="C75" s="8" t="s">
        <v>455</v>
      </c>
    </row>
    <row r="77" spans="2:3" ht="21.95" customHeight="1" x14ac:dyDescent="0.25">
      <c r="B77" s="9" t="s">
        <v>456</v>
      </c>
    </row>
    <row r="78" spans="2:3" ht="42" customHeight="1" x14ac:dyDescent="0.25">
      <c r="B78" s="10" t="s">
        <v>395</v>
      </c>
      <c r="C78" s="8" t="s">
        <v>457</v>
      </c>
    </row>
    <row r="79" spans="2:3" ht="27.95" customHeight="1" x14ac:dyDescent="0.25">
      <c r="B79" s="10" t="s">
        <v>395</v>
      </c>
      <c r="C79" s="8" t="s">
        <v>458</v>
      </c>
    </row>
  </sheetData>
  <mergeCells count="2">
    <mergeCell ref="B5:C5"/>
    <mergeCell ref="B21:C2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F94A7"/>
  </sheetPr>
  <dimension ref="A1:IA70"/>
  <sheetViews>
    <sheetView showGridLines="0" workbookViewId="0">
      <pane xSplit="3" ySplit="6" topLeftCell="D7" activePane="bottomRight" state="frozen"/>
      <selection pane="topRight" activeCell="D1" sqref="D1"/>
      <selection pane="bottomLeft" activeCell="A7" sqref="A7"/>
      <selection pane="bottomRight"/>
    </sheetView>
  </sheetViews>
  <sheetFormatPr defaultRowHeight="13.5" x14ac:dyDescent="0.25"/>
  <cols>
    <col min="1" max="1" width="20.7109375" customWidth="1"/>
    <col min="2" max="2" width="10.7109375" customWidth="1"/>
    <col min="3" max="3" width="7.7109375" customWidth="1"/>
    <col min="4" max="235" width="6.85546875" customWidth="1"/>
  </cols>
  <sheetData>
    <row r="1" spans="1:235" ht="33.950000000000003" customHeight="1" x14ac:dyDescent="0.25"/>
    <row r="2" spans="1:235" ht="30" customHeight="1" x14ac:dyDescent="0.25">
      <c r="A2" s="1" t="s">
        <v>183</v>
      </c>
    </row>
    <row r="3" spans="1:235" ht="18" customHeight="1" x14ac:dyDescent="0.25">
      <c r="A3" s="2" t="s">
        <v>184</v>
      </c>
    </row>
    <row r="4" spans="1:235" ht="15.95" customHeight="1" x14ac:dyDescent="0.25">
      <c r="A4" s="11" t="s">
        <v>185</v>
      </c>
      <c r="B4" s="11"/>
      <c r="C4" s="11"/>
      <c r="D4" s="11" t="s">
        <v>191</v>
      </c>
      <c r="E4" s="12"/>
      <c r="F4" s="11" t="s">
        <v>194</v>
      </c>
      <c r="G4" s="12"/>
      <c r="H4" s="12"/>
      <c r="I4" s="12"/>
      <c r="J4" s="12"/>
      <c r="K4" s="11" t="s">
        <v>200</v>
      </c>
      <c r="L4" s="12"/>
      <c r="M4" s="12"/>
      <c r="N4" s="12"/>
      <c r="O4" s="11" t="s">
        <v>205</v>
      </c>
      <c r="P4" s="12"/>
      <c r="Q4" s="12"/>
      <c r="R4" s="12"/>
      <c r="S4" s="11" t="s">
        <v>210</v>
      </c>
      <c r="T4" s="12"/>
      <c r="U4" s="12"/>
      <c r="V4" s="12"/>
      <c r="W4" s="12"/>
      <c r="X4" s="11" t="s">
        <v>216</v>
      </c>
      <c r="Y4" s="12"/>
      <c r="Z4" s="12"/>
      <c r="AA4" s="12"/>
      <c r="AB4" s="11" t="s">
        <v>221</v>
      </c>
      <c r="AC4" s="12"/>
      <c r="AD4" s="12"/>
      <c r="AE4" s="12"/>
      <c r="AF4" s="11" t="s">
        <v>226</v>
      </c>
      <c r="AG4" s="12"/>
      <c r="AH4" s="12"/>
      <c r="AI4" s="12"/>
      <c r="AJ4" s="11" t="s">
        <v>231</v>
      </c>
      <c r="AK4" s="12"/>
      <c r="AL4" s="12"/>
      <c r="AM4" s="12"/>
      <c r="AN4" s="12"/>
      <c r="AO4" s="11" t="s">
        <v>237</v>
      </c>
      <c r="AP4" s="12"/>
      <c r="AQ4" s="12"/>
      <c r="AR4" s="12"/>
      <c r="AS4" s="11" t="s">
        <v>242</v>
      </c>
      <c r="AT4" s="12"/>
      <c r="AU4" s="12"/>
      <c r="AV4" s="12"/>
      <c r="AW4" s="12"/>
      <c r="AX4" s="11" t="s">
        <v>248</v>
      </c>
      <c r="AY4" s="12"/>
      <c r="AZ4" s="12"/>
      <c r="BA4" s="12"/>
      <c r="BB4" s="11" t="s">
        <v>253</v>
      </c>
      <c r="BC4" s="12"/>
      <c r="BD4" s="12"/>
      <c r="BE4" s="12"/>
      <c r="BF4" s="11" t="s">
        <v>257</v>
      </c>
      <c r="BG4" s="12"/>
      <c r="BH4" s="12"/>
      <c r="BI4" s="12"/>
      <c r="BJ4" s="12"/>
      <c r="BK4" s="11" t="s">
        <v>258</v>
      </c>
      <c r="BL4" s="12"/>
      <c r="BM4" s="12"/>
      <c r="BN4" s="12"/>
      <c r="BO4" s="11" t="s">
        <v>259</v>
      </c>
      <c r="BP4" s="12"/>
      <c r="BQ4" s="12"/>
      <c r="BR4" s="12"/>
      <c r="BS4" s="11" t="s">
        <v>260</v>
      </c>
      <c r="BT4" s="12"/>
      <c r="BU4" s="12"/>
      <c r="BV4" s="12"/>
      <c r="BW4" s="12"/>
      <c r="BX4" s="11" t="s">
        <v>261</v>
      </c>
      <c r="BY4" s="12"/>
      <c r="BZ4" s="12"/>
      <c r="CA4" s="12"/>
      <c r="CB4" s="11" t="s">
        <v>262</v>
      </c>
      <c r="CC4" s="12"/>
      <c r="CD4" s="12"/>
      <c r="CE4" s="12"/>
      <c r="CF4" s="12"/>
      <c r="CG4" s="11" t="s">
        <v>263</v>
      </c>
      <c r="CH4" s="12"/>
      <c r="CI4" s="12"/>
      <c r="CJ4" s="12"/>
      <c r="CK4" s="11" t="s">
        <v>264</v>
      </c>
      <c r="CL4" s="12"/>
      <c r="CM4" s="12"/>
      <c r="CN4" s="12"/>
      <c r="CO4" s="11" t="s">
        <v>265</v>
      </c>
      <c r="CP4" s="12"/>
      <c r="CQ4" s="12"/>
      <c r="CR4" s="12"/>
      <c r="CS4" s="11" t="s">
        <v>266</v>
      </c>
      <c r="CT4" s="12"/>
      <c r="CU4" s="12"/>
      <c r="CV4" s="12"/>
      <c r="CW4" s="12"/>
      <c r="CX4" s="11" t="s">
        <v>267</v>
      </c>
      <c r="CY4" s="12"/>
      <c r="CZ4" s="12"/>
      <c r="DA4" s="12"/>
      <c r="DB4" s="11" t="s">
        <v>268</v>
      </c>
      <c r="DC4" s="12"/>
      <c r="DD4" s="12"/>
      <c r="DE4" s="12"/>
      <c r="DF4" s="12"/>
      <c r="DG4" s="11" t="s">
        <v>269</v>
      </c>
      <c r="DH4" s="12"/>
      <c r="DI4" s="12"/>
      <c r="DJ4" s="12"/>
      <c r="DK4" s="11" t="s">
        <v>270</v>
      </c>
      <c r="DL4" s="12"/>
      <c r="DM4" s="12"/>
      <c r="DN4" s="12"/>
      <c r="DO4" s="11" t="s">
        <v>271</v>
      </c>
      <c r="DP4" s="12"/>
      <c r="DQ4" s="12"/>
      <c r="DR4" s="12"/>
      <c r="DS4" s="12"/>
      <c r="DT4" s="11" t="s">
        <v>272</v>
      </c>
      <c r="DU4" s="12"/>
      <c r="DV4" s="12"/>
      <c r="DW4" s="12"/>
      <c r="DX4" s="11" t="s">
        <v>273</v>
      </c>
      <c r="DY4" s="12"/>
      <c r="DZ4" s="12"/>
      <c r="EA4" s="12"/>
      <c r="EB4" s="11" t="s">
        <v>274</v>
      </c>
      <c r="EC4" s="12"/>
      <c r="ED4" s="12"/>
      <c r="EE4" s="12"/>
      <c r="EF4" s="12"/>
      <c r="EG4" s="11" t="s">
        <v>275</v>
      </c>
      <c r="EH4" s="12"/>
      <c r="EI4" s="12"/>
      <c r="EJ4" s="12"/>
      <c r="EK4" s="11" t="s">
        <v>276</v>
      </c>
      <c r="EL4" s="12"/>
      <c r="EM4" s="12"/>
      <c r="EN4" s="12"/>
      <c r="EO4" s="11" t="s">
        <v>277</v>
      </c>
      <c r="EP4" s="12"/>
      <c r="EQ4" s="12"/>
      <c r="ER4" s="12"/>
      <c r="ES4" s="12"/>
      <c r="ET4" s="11" t="s">
        <v>278</v>
      </c>
      <c r="EU4" s="12"/>
      <c r="EV4" s="12"/>
      <c r="EW4" s="12"/>
      <c r="EX4" s="11" t="s">
        <v>279</v>
      </c>
      <c r="EY4" s="12"/>
      <c r="EZ4" s="12"/>
      <c r="FA4" s="12"/>
      <c r="FB4" s="11" t="s">
        <v>280</v>
      </c>
      <c r="FC4" s="12"/>
      <c r="FD4" s="12"/>
      <c r="FE4" s="12"/>
      <c r="FF4" s="12"/>
      <c r="FG4" s="11" t="s">
        <v>281</v>
      </c>
      <c r="FH4" s="12"/>
      <c r="FI4" s="12"/>
      <c r="FJ4" s="12"/>
      <c r="FK4" s="11" t="s">
        <v>282</v>
      </c>
      <c r="FL4" s="12"/>
      <c r="FM4" s="12"/>
      <c r="FN4" s="12"/>
      <c r="FO4" s="11" t="s">
        <v>283</v>
      </c>
      <c r="FP4" s="12"/>
      <c r="FQ4" s="12"/>
      <c r="FR4" s="12"/>
      <c r="FS4" s="12"/>
      <c r="FT4" s="11" t="s">
        <v>284</v>
      </c>
      <c r="FU4" s="12"/>
      <c r="FV4" s="12"/>
      <c r="FW4" s="12"/>
      <c r="FX4" s="11" t="s">
        <v>285</v>
      </c>
      <c r="FY4" s="12"/>
      <c r="FZ4" s="12"/>
      <c r="GA4" s="12"/>
      <c r="GB4" s="12"/>
      <c r="GC4" s="11" t="s">
        <v>286</v>
      </c>
      <c r="GD4" s="12"/>
      <c r="GE4" s="12"/>
      <c r="GF4" s="12"/>
      <c r="GG4" s="11" t="s">
        <v>287</v>
      </c>
      <c r="GH4" s="12"/>
      <c r="GI4" s="12"/>
      <c r="GJ4" s="12"/>
      <c r="GK4" s="11" t="s">
        <v>288</v>
      </c>
      <c r="GL4" s="12"/>
      <c r="GM4" s="12"/>
      <c r="GN4" s="12"/>
      <c r="GO4" s="11" t="s">
        <v>289</v>
      </c>
      <c r="GP4" s="12"/>
      <c r="GQ4" s="12"/>
      <c r="GR4" s="12"/>
      <c r="GS4" s="12"/>
      <c r="GT4" s="11" t="s">
        <v>290</v>
      </c>
      <c r="GU4" s="12"/>
      <c r="GV4" s="12"/>
      <c r="GW4" s="12"/>
      <c r="GX4" s="11" t="s">
        <v>291</v>
      </c>
      <c r="GY4" s="12"/>
      <c r="GZ4" s="12"/>
      <c r="HA4" s="12"/>
      <c r="HB4" s="11" t="s">
        <v>292</v>
      </c>
      <c r="HC4" s="12"/>
      <c r="HD4" s="12"/>
      <c r="HE4" s="12"/>
      <c r="HF4" s="12"/>
      <c r="HG4" s="11" t="s">
        <v>293</v>
      </c>
      <c r="HH4" s="12"/>
      <c r="HI4" s="12"/>
      <c r="HJ4" s="12"/>
      <c r="HK4" s="11" t="s">
        <v>294</v>
      </c>
      <c r="HL4" s="12"/>
      <c r="HM4" s="12"/>
      <c r="HN4" s="12"/>
      <c r="HO4" s="12"/>
      <c r="HP4" s="11" t="s">
        <v>295</v>
      </c>
      <c r="HQ4" s="12"/>
      <c r="HR4" s="12"/>
      <c r="HS4" s="12"/>
      <c r="HT4" s="11" t="s">
        <v>296</v>
      </c>
      <c r="HU4" s="12"/>
      <c r="HV4" s="12"/>
      <c r="HW4" s="12"/>
      <c r="HX4" s="11" t="s">
        <v>297</v>
      </c>
      <c r="HY4" s="12"/>
      <c r="HZ4" s="12"/>
      <c r="IA4" s="12"/>
    </row>
    <row r="5" spans="1:235" ht="18" customHeight="1" x14ac:dyDescent="0.25">
      <c r="A5" s="13" t="s">
        <v>186</v>
      </c>
      <c r="B5" s="13" t="s">
        <v>45</v>
      </c>
      <c r="C5" s="13" t="s">
        <v>188</v>
      </c>
      <c r="D5" s="13" t="s">
        <v>192</v>
      </c>
      <c r="E5" s="13" t="s">
        <v>193</v>
      </c>
      <c r="F5" s="13" t="s">
        <v>195</v>
      </c>
      <c r="G5" s="13" t="s">
        <v>196</v>
      </c>
      <c r="H5" s="13" t="s">
        <v>197</v>
      </c>
      <c r="I5" s="13" t="s">
        <v>198</v>
      </c>
      <c r="J5" s="13" t="s">
        <v>199</v>
      </c>
      <c r="K5" s="13" t="s">
        <v>201</v>
      </c>
      <c r="L5" s="13" t="s">
        <v>202</v>
      </c>
      <c r="M5" s="13" t="s">
        <v>203</v>
      </c>
      <c r="N5" s="13" t="s">
        <v>204</v>
      </c>
      <c r="O5" s="13" t="s">
        <v>206</v>
      </c>
      <c r="P5" s="13" t="s">
        <v>207</v>
      </c>
      <c r="Q5" s="13" t="s">
        <v>208</v>
      </c>
      <c r="R5" s="13" t="s">
        <v>209</v>
      </c>
      <c r="S5" s="13" t="s">
        <v>211</v>
      </c>
      <c r="T5" s="13" t="s">
        <v>212</v>
      </c>
      <c r="U5" s="13" t="s">
        <v>213</v>
      </c>
      <c r="V5" s="13" t="s">
        <v>214</v>
      </c>
      <c r="W5" s="13" t="s">
        <v>215</v>
      </c>
      <c r="X5" s="13" t="s">
        <v>217</v>
      </c>
      <c r="Y5" s="13" t="s">
        <v>218</v>
      </c>
      <c r="Z5" s="13" t="s">
        <v>219</v>
      </c>
      <c r="AA5" s="13" t="s">
        <v>220</v>
      </c>
      <c r="AB5" s="13" t="s">
        <v>222</v>
      </c>
      <c r="AC5" s="13" t="s">
        <v>223</v>
      </c>
      <c r="AD5" s="13" t="s">
        <v>224</v>
      </c>
      <c r="AE5" s="13" t="s">
        <v>225</v>
      </c>
      <c r="AF5" s="13" t="s">
        <v>227</v>
      </c>
      <c r="AG5" s="13" t="s">
        <v>228</v>
      </c>
      <c r="AH5" s="13" t="s">
        <v>229</v>
      </c>
      <c r="AI5" s="13" t="s">
        <v>230</v>
      </c>
      <c r="AJ5" s="13" t="s">
        <v>232</v>
      </c>
      <c r="AK5" s="13" t="s">
        <v>233</v>
      </c>
      <c r="AL5" s="13" t="s">
        <v>234</v>
      </c>
      <c r="AM5" s="13" t="s">
        <v>235</v>
      </c>
      <c r="AN5" s="13" t="s">
        <v>236</v>
      </c>
      <c r="AO5" s="13" t="s">
        <v>238</v>
      </c>
      <c r="AP5" s="13" t="s">
        <v>239</v>
      </c>
      <c r="AQ5" s="13" t="s">
        <v>240</v>
      </c>
      <c r="AR5" s="13" t="s">
        <v>241</v>
      </c>
      <c r="AS5" s="13" t="s">
        <v>243</v>
      </c>
      <c r="AT5" s="13" t="s">
        <v>244</v>
      </c>
      <c r="AU5" s="13" t="s">
        <v>245</v>
      </c>
      <c r="AV5" s="13" t="s">
        <v>246</v>
      </c>
      <c r="AW5" s="13" t="s">
        <v>247</v>
      </c>
      <c r="AX5" s="13" t="s">
        <v>249</v>
      </c>
      <c r="AY5" s="13" t="s">
        <v>250</v>
      </c>
      <c r="AZ5" s="13" t="s">
        <v>251</v>
      </c>
      <c r="BA5" s="13" t="s">
        <v>252</v>
      </c>
      <c r="BB5" s="13" t="s">
        <v>254</v>
      </c>
      <c r="BC5" s="13" t="s">
        <v>255</v>
      </c>
      <c r="BD5" s="13" t="s">
        <v>256</v>
      </c>
      <c r="BE5" s="13" t="s">
        <v>192</v>
      </c>
      <c r="BF5" s="13" t="s">
        <v>193</v>
      </c>
      <c r="BG5" s="13" t="s">
        <v>195</v>
      </c>
      <c r="BH5" s="13" t="s">
        <v>196</v>
      </c>
      <c r="BI5" s="13" t="s">
        <v>197</v>
      </c>
      <c r="BJ5" s="13" t="s">
        <v>198</v>
      </c>
      <c r="BK5" s="13" t="s">
        <v>199</v>
      </c>
      <c r="BL5" s="13" t="s">
        <v>201</v>
      </c>
      <c r="BM5" s="13" t="s">
        <v>202</v>
      </c>
      <c r="BN5" s="13" t="s">
        <v>203</v>
      </c>
      <c r="BO5" s="13" t="s">
        <v>204</v>
      </c>
      <c r="BP5" s="13" t="s">
        <v>206</v>
      </c>
      <c r="BQ5" s="13" t="s">
        <v>207</v>
      </c>
      <c r="BR5" s="13" t="s">
        <v>208</v>
      </c>
      <c r="BS5" s="13" t="s">
        <v>209</v>
      </c>
      <c r="BT5" s="13" t="s">
        <v>211</v>
      </c>
      <c r="BU5" s="13" t="s">
        <v>212</v>
      </c>
      <c r="BV5" s="13" t="s">
        <v>213</v>
      </c>
      <c r="BW5" s="13" t="s">
        <v>214</v>
      </c>
      <c r="BX5" s="13" t="s">
        <v>215</v>
      </c>
      <c r="BY5" s="13" t="s">
        <v>217</v>
      </c>
      <c r="BZ5" s="13" t="s">
        <v>218</v>
      </c>
      <c r="CA5" s="13" t="s">
        <v>219</v>
      </c>
      <c r="CB5" s="13" t="s">
        <v>222</v>
      </c>
      <c r="CC5" s="13" t="s">
        <v>223</v>
      </c>
      <c r="CD5" s="13" t="s">
        <v>224</v>
      </c>
      <c r="CE5" s="13" t="s">
        <v>225</v>
      </c>
      <c r="CF5" s="13" t="s">
        <v>227</v>
      </c>
      <c r="CG5" s="13" t="s">
        <v>228</v>
      </c>
      <c r="CH5" s="13" t="s">
        <v>229</v>
      </c>
      <c r="CI5" s="13" t="s">
        <v>230</v>
      </c>
      <c r="CJ5" s="13" t="s">
        <v>232</v>
      </c>
      <c r="CK5" s="13" t="s">
        <v>233</v>
      </c>
      <c r="CL5" s="13" t="s">
        <v>234</v>
      </c>
      <c r="CM5" s="13" t="s">
        <v>235</v>
      </c>
      <c r="CN5" s="13" t="s">
        <v>236</v>
      </c>
      <c r="CO5" s="13" t="s">
        <v>238</v>
      </c>
      <c r="CP5" s="13" t="s">
        <v>239</v>
      </c>
      <c r="CQ5" s="13" t="s">
        <v>240</v>
      </c>
      <c r="CR5" s="13" t="s">
        <v>241</v>
      </c>
      <c r="CS5" s="13" t="s">
        <v>243</v>
      </c>
      <c r="CT5" s="13" t="s">
        <v>244</v>
      </c>
      <c r="CU5" s="13" t="s">
        <v>245</v>
      </c>
      <c r="CV5" s="13" t="s">
        <v>246</v>
      </c>
      <c r="CW5" s="13" t="s">
        <v>247</v>
      </c>
      <c r="CX5" s="13" t="s">
        <v>249</v>
      </c>
      <c r="CY5" s="13" t="s">
        <v>250</v>
      </c>
      <c r="CZ5" s="13" t="s">
        <v>251</v>
      </c>
      <c r="DA5" s="13" t="s">
        <v>252</v>
      </c>
      <c r="DB5" s="13" t="s">
        <v>254</v>
      </c>
      <c r="DC5" s="13" t="s">
        <v>255</v>
      </c>
      <c r="DD5" s="13" t="s">
        <v>256</v>
      </c>
      <c r="DE5" s="13" t="s">
        <v>192</v>
      </c>
      <c r="DF5" s="13" t="s">
        <v>193</v>
      </c>
      <c r="DG5" s="13" t="s">
        <v>195</v>
      </c>
      <c r="DH5" s="13" t="s">
        <v>196</v>
      </c>
      <c r="DI5" s="13" t="s">
        <v>197</v>
      </c>
      <c r="DJ5" s="13" t="s">
        <v>198</v>
      </c>
      <c r="DK5" s="13" t="s">
        <v>199</v>
      </c>
      <c r="DL5" s="13" t="s">
        <v>201</v>
      </c>
      <c r="DM5" s="13" t="s">
        <v>202</v>
      </c>
      <c r="DN5" s="13" t="s">
        <v>203</v>
      </c>
      <c r="DO5" s="13" t="s">
        <v>204</v>
      </c>
      <c r="DP5" s="13" t="s">
        <v>206</v>
      </c>
      <c r="DQ5" s="13" t="s">
        <v>207</v>
      </c>
      <c r="DR5" s="13" t="s">
        <v>208</v>
      </c>
      <c r="DS5" s="13" t="s">
        <v>209</v>
      </c>
      <c r="DT5" s="13" t="s">
        <v>211</v>
      </c>
      <c r="DU5" s="13" t="s">
        <v>212</v>
      </c>
      <c r="DV5" s="13" t="s">
        <v>213</v>
      </c>
      <c r="DW5" s="13" t="s">
        <v>214</v>
      </c>
      <c r="DX5" s="13" t="s">
        <v>215</v>
      </c>
      <c r="DY5" s="13" t="s">
        <v>217</v>
      </c>
      <c r="DZ5" s="13" t="s">
        <v>218</v>
      </c>
      <c r="EA5" s="13" t="s">
        <v>219</v>
      </c>
      <c r="EB5" s="13" t="s">
        <v>222</v>
      </c>
      <c r="EC5" s="13" t="s">
        <v>223</v>
      </c>
      <c r="ED5" s="13" t="s">
        <v>224</v>
      </c>
      <c r="EE5" s="13" t="s">
        <v>225</v>
      </c>
      <c r="EF5" s="13" t="s">
        <v>227</v>
      </c>
      <c r="EG5" s="13" t="s">
        <v>228</v>
      </c>
      <c r="EH5" s="13" t="s">
        <v>229</v>
      </c>
      <c r="EI5" s="13" t="s">
        <v>230</v>
      </c>
      <c r="EJ5" s="13" t="s">
        <v>232</v>
      </c>
      <c r="EK5" s="13" t="s">
        <v>233</v>
      </c>
      <c r="EL5" s="13" t="s">
        <v>234</v>
      </c>
      <c r="EM5" s="13" t="s">
        <v>235</v>
      </c>
      <c r="EN5" s="13" t="s">
        <v>236</v>
      </c>
      <c r="EO5" s="13" t="s">
        <v>238</v>
      </c>
      <c r="EP5" s="13" t="s">
        <v>239</v>
      </c>
      <c r="EQ5" s="13" t="s">
        <v>240</v>
      </c>
      <c r="ER5" s="13" t="s">
        <v>241</v>
      </c>
      <c r="ES5" s="13" t="s">
        <v>243</v>
      </c>
      <c r="ET5" s="13" t="s">
        <v>244</v>
      </c>
      <c r="EU5" s="13" t="s">
        <v>245</v>
      </c>
      <c r="EV5" s="13" t="s">
        <v>246</v>
      </c>
      <c r="EW5" s="13" t="s">
        <v>247</v>
      </c>
      <c r="EX5" s="13" t="s">
        <v>249</v>
      </c>
      <c r="EY5" s="13" t="s">
        <v>250</v>
      </c>
      <c r="EZ5" s="13" t="s">
        <v>251</v>
      </c>
      <c r="FA5" s="13" t="s">
        <v>252</v>
      </c>
      <c r="FB5" s="13" t="s">
        <v>254</v>
      </c>
      <c r="FC5" s="13" t="s">
        <v>255</v>
      </c>
      <c r="FD5" s="13" t="s">
        <v>256</v>
      </c>
      <c r="FE5" s="13" t="s">
        <v>192</v>
      </c>
      <c r="FF5" s="13" t="s">
        <v>193</v>
      </c>
      <c r="FG5" s="13" t="s">
        <v>195</v>
      </c>
      <c r="FH5" s="13" t="s">
        <v>196</v>
      </c>
      <c r="FI5" s="13" t="s">
        <v>197</v>
      </c>
      <c r="FJ5" s="13" t="s">
        <v>198</v>
      </c>
      <c r="FK5" s="13" t="s">
        <v>199</v>
      </c>
      <c r="FL5" s="13" t="s">
        <v>201</v>
      </c>
      <c r="FM5" s="13" t="s">
        <v>202</v>
      </c>
      <c r="FN5" s="13" t="s">
        <v>203</v>
      </c>
      <c r="FO5" s="13" t="s">
        <v>204</v>
      </c>
      <c r="FP5" s="13" t="s">
        <v>206</v>
      </c>
      <c r="FQ5" s="13" t="s">
        <v>207</v>
      </c>
      <c r="FR5" s="13" t="s">
        <v>208</v>
      </c>
      <c r="FS5" s="13" t="s">
        <v>209</v>
      </c>
      <c r="FT5" s="13" t="s">
        <v>211</v>
      </c>
      <c r="FU5" s="13" t="s">
        <v>212</v>
      </c>
      <c r="FV5" s="13" t="s">
        <v>213</v>
      </c>
      <c r="FW5" s="13" t="s">
        <v>214</v>
      </c>
      <c r="FX5" s="13" t="s">
        <v>215</v>
      </c>
      <c r="FY5" s="13" t="s">
        <v>217</v>
      </c>
      <c r="FZ5" s="13" t="s">
        <v>218</v>
      </c>
      <c r="GA5" s="13" t="s">
        <v>219</v>
      </c>
      <c r="GB5" s="13" t="s">
        <v>222</v>
      </c>
      <c r="GC5" s="13" t="s">
        <v>223</v>
      </c>
      <c r="GD5" s="13" t="s">
        <v>224</v>
      </c>
      <c r="GE5" s="13" t="s">
        <v>225</v>
      </c>
      <c r="GF5" s="13" t="s">
        <v>227</v>
      </c>
      <c r="GG5" s="13" t="s">
        <v>228</v>
      </c>
      <c r="GH5" s="13" t="s">
        <v>229</v>
      </c>
      <c r="GI5" s="13" t="s">
        <v>230</v>
      </c>
      <c r="GJ5" s="13" t="s">
        <v>232</v>
      </c>
      <c r="GK5" s="13" t="s">
        <v>233</v>
      </c>
      <c r="GL5" s="13" t="s">
        <v>234</v>
      </c>
      <c r="GM5" s="13" t="s">
        <v>235</v>
      </c>
      <c r="GN5" s="13" t="s">
        <v>236</v>
      </c>
      <c r="GO5" s="13" t="s">
        <v>238</v>
      </c>
      <c r="GP5" s="13" t="s">
        <v>239</v>
      </c>
      <c r="GQ5" s="13" t="s">
        <v>240</v>
      </c>
      <c r="GR5" s="13" t="s">
        <v>241</v>
      </c>
      <c r="GS5" s="13" t="s">
        <v>243</v>
      </c>
      <c r="GT5" s="13" t="s">
        <v>244</v>
      </c>
      <c r="GU5" s="13" t="s">
        <v>245</v>
      </c>
      <c r="GV5" s="13" t="s">
        <v>246</v>
      </c>
      <c r="GW5" s="13" t="s">
        <v>247</v>
      </c>
      <c r="GX5" s="13" t="s">
        <v>249</v>
      </c>
      <c r="GY5" s="13" t="s">
        <v>250</v>
      </c>
      <c r="GZ5" s="13" t="s">
        <v>251</v>
      </c>
      <c r="HA5" s="13" t="s">
        <v>252</v>
      </c>
      <c r="HB5" s="13" t="s">
        <v>254</v>
      </c>
      <c r="HC5" s="13" t="s">
        <v>255</v>
      </c>
      <c r="HD5" s="13" t="s">
        <v>256</v>
      </c>
      <c r="HE5" s="13" t="s">
        <v>192</v>
      </c>
      <c r="HF5" s="13" t="s">
        <v>193</v>
      </c>
      <c r="HG5" s="13" t="s">
        <v>195</v>
      </c>
      <c r="HH5" s="13" t="s">
        <v>196</v>
      </c>
      <c r="HI5" s="13" t="s">
        <v>197</v>
      </c>
      <c r="HJ5" s="13" t="s">
        <v>198</v>
      </c>
      <c r="HK5" s="13" t="s">
        <v>199</v>
      </c>
      <c r="HL5" s="13" t="s">
        <v>201</v>
      </c>
      <c r="HM5" s="13" t="s">
        <v>202</v>
      </c>
      <c r="HN5" s="13" t="s">
        <v>203</v>
      </c>
      <c r="HO5" s="13" t="s">
        <v>204</v>
      </c>
      <c r="HP5" s="13" t="s">
        <v>206</v>
      </c>
      <c r="HQ5" s="13" t="s">
        <v>207</v>
      </c>
      <c r="HR5" s="13" t="s">
        <v>208</v>
      </c>
      <c r="HS5" s="13" t="s">
        <v>209</v>
      </c>
      <c r="HT5" s="13" t="s">
        <v>211</v>
      </c>
      <c r="HU5" s="13" t="s">
        <v>212</v>
      </c>
      <c r="HV5" s="13" t="s">
        <v>213</v>
      </c>
      <c r="HW5" s="13" t="s">
        <v>214</v>
      </c>
      <c r="HX5" s="13" t="s">
        <v>215</v>
      </c>
      <c r="HY5" s="13" t="s">
        <v>217</v>
      </c>
      <c r="HZ5" s="13" t="s">
        <v>218</v>
      </c>
      <c r="IA5" s="13" t="s">
        <v>219</v>
      </c>
    </row>
    <row r="6" spans="1:235" ht="12" customHeight="1" x14ac:dyDescent="0.25">
      <c r="A6" s="14" t="s">
        <v>187</v>
      </c>
      <c r="B6" s="14"/>
      <c r="C6" s="14"/>
      <c r="D6" s="14">
        <v>46223</v>
      </c>
      <c r="E6" s="14">
        <v>46230</v>
      </c>
      <c r="F6" s="14">
        <v>46237</v>
      </c>
      <c r="G6" s="14">
        <v>46244</v>
      </c>
      <c r="H6" s="14">
        <v>46251</v>
      </c>
      <c r="I6" s="14">
        <v>46258</v>
      </c>
      <c r="J6" s="14">
        <v>46265</v>
      </c>
      <c r="K6" s="14">
        <v>46272</v>
      </c>
      <c r="L6" s="14">
        <v>46279</v>
      </c>
      <c r="M6" s="14">
        <v>46286</v>
      </c>
      <c r="N6" s="14">
        <v>46293</v>
      </c>
      <c r="O6" s="14">
        <v>46300</v>
      </c>
      <c r="P6" s="14">
        <v>46307</v>
      </c>
      <c r="Q6" s="14">
        <v>46314</v>
      </c>
      <c r="R6" s="14">
        <v>46321</v>
      </c>
      <c r="S6" s="14">
        <v>46328</v>
      </c>
      <c r="T6" s="14">
        <v>46335</v>
      </c>
      <c r="U6" s="14">
        <v>46342</v>
      </c>
      <c r="V6" s="14">
        <v>46349</v>
      </c>
      <c r="W6" s="14">
        <v>46356</v>
      </c>
      <c r="X6" s="14">
        <v>46363</v>
      </c>
      <c r="Y6" s="14">
        <v>46370</v>
      </c>
      <c r="Z6" s="14">
        <v>46377</v>
      </c>
      <c r="AA6" s="14">
        <v>46384</v>
      </c>
      <c r="AB6" s="14">
        <v>46391</v>
      </c>
      <c r="AC6" s="14">
        <v>46398</v>
      </c>
      <c r="AD6" s="14">
        <v>46405</v>
      </c>
      <c r="AE6" s="14">
        <v>46412</v>
      </c>
      <c r="AF6" s="14">
        <v>46419</v>
      </c>
      <c r="AG6" s="14">
        <v>46426</v>
      </c>
      <c r="AH6" s="14">
        <v>46433</v>
      </c>
      <c r="AI6" s="14">
        <v>46440</v>
      </c>
      <c r="AJ6" s="14">
        <v>46447</v>
      </c>
      <c r="AK6" s="14">
        <v>46454</v>
      </c>
      <c r="AL6" s="14">
        <v>46461</v>
      </c>
      <c r="AM6" s="14">
        <v>46468</v>
      </c>
      <c r="AN6" s="14">
        <v>46475</v>
      </c>
      <c r="AO6" s="14">
        <v>46482</v>
      </c>
      <c r="AP6" s="14">
        <v>46489</v>
      </c>
      <c r="AQ6" s="14">
        <v>46496</v>
      </c>
      <c r="AR6" s="14">
        <v>46503</v>
      </c>
      <c r="AS6" s="14">
        <v>46510</v>
      </c>
      <c r="AT6" s="14">
        <v>46517</v>
      </c>
      <c r="AU6" s="14">
        <v>46524</v>
      </c>
      <c r="AV6" s="14">
        <v>46531</v>
      </c>
      <c r="AW6" s="14">
        <v>46538</v>
      </c>
      <c r="AX6" s="14">
        <v>46545</v>
      </c>
      <c r="AY6" s="14">
        <v>46552</v>
      </c>
      <c r="AZ6" s="14">
        <v>46559</v>
      </c>
      <c r="BA6" s="14">
        <v>46566</v>
      </c>
      <c r="BB6" s="14">
        <v>46573</v>
      </c>
      <c r="BC6" s="14">
        <v>46580</v>
      </c>
      <c r="BD6" s="14">
        <v>46587</v>
      </c>
      <c r="BE6" s="14">
        <v>46594</v>
      </c>
      <c r="BF6" s="14">
        <v>46601</v>
      </c>
      <c r="BG6" s="14">
        <v>46608</v>
      </c>
      <c r="BH6" s="14">
        <v>46615</v>
      </c>
      <c r="BI6" s="14">
        <v>46622</v>
      </c>
      <c r="BJ6" s="14">
        <v>46629</v>
      </c>
      <c r="BK6" s="14">
        <v>46636</v>
      </c>
      <c r="BL6" s="14">
        <v>46643</v>
      </c>
      <c r="BM6" s="14">
        <v>46650</v>
      </c>
      <c r="BN6" s="14">
        <v>46657</v>
      </c>
      <c r="BO6" s="14">
        <v>46664</v>
      </c>
      <c r="BP6" s="14">
        <v>46671</v>
      </c>
      <c r="BQ6" s="14">
        <v>46678</v>
      </c>
      <c r="BR6" s="14">
        <v>46685</v>
      </c>
      <c r="BS6" s="14">
        <v>46692</v>
      </c>
      <c r="BT6" s="14">
        <v>46699</v>
      </c>
      <c r="BU6" s="14">
        <v>46706</v>
      </c>
      <c r="BV6" s="14">
        <v>46713</v>
      </c>
      <c r="BW6" s="14">
        <v>46720</v>
      </c>
      <c r="BX6" s="14">
        <v>46727</v>
      </c>
      <c r="BY6" s="14">
        <v>46734</v>
      </c>
      <c r="BZ6" s="14">
        <v>46741</v>
      </c>
      <c r="CA6" s="14">
        <v>46748</v>
      </c>
      <c r="CB6" s="14">
        <v>46755</v>
      </c>
      <c r="CC6" s="14">
        <v>46762</v>
      </c>
      <c r="CD6" s="14">
        <v>46769</v>
      </c>
      <c r="CE6" s="14">
        <v>46776</v>
      </c>
      <c r="CF6" s="14">
        <v>46783</v>
      </c>
      <c r="CG6" s="14">
        <v>46790</v>
      </c>
      <c r="CH6" s="14">
        <v>46797</v>
      </c>
      <c r="CI6" s="14">
        <v>46804</v>
      </c>
      <c r="CJ6" s="14">
        <v>46811</v>
      </c>
      <c r="CK6" s="14">
        <v>46818</v>
      </c>
      <c r="CL6" s="14">
        <v>46825</v>
      </c>
      <c r="CM6" s="14">
        <v>46832</v>
      </c>
      <c r="CN6" s="14">
        <v>46839</v>
      </c>
      <c r="CO6" s="14">
        <v>46846</v>
      </c>
      <c r="CP6" s="14">
        <v>46853</v>
      </c>
      <c r="CQ6" s="14">
        <v>46860</v>
      </c>
      <c r="CR6" s="14">
        <v>46867</v>
      </c>
      <c r="CS6" s="14">
        <v>46874</v>
      </c>
      <c r="CT6" s="14">
        <v>46881</v>
      </c>
      <c r="CU6" s="14">
        <v>46888</v>
      </c>
      <c r="CV6" s="14">
        <v>46895</v>
      </c>
      <c r="CW6" s="14">
        <v>46902</v>
      </c>
      <c r="CX6" s="14">
        <v>46909</v>
      </c>
      <c r="CY6" s="14">
        <v>46916</v>
      </c>
      <c r="CZ6" s="14">
        <v>46923</v>
      </c>
      <c r="DA6" s="14">
        <v>46930</v>
      </c>
      <c r="DB6" s="14">
        <v>46937</v>
      </c>
      <c r="DC6" s="14">
        <v>46944</v>
      </c>
      <c r="DD6" s="14">
        <v>46951</v>
      </c>
      <c r="DE6" s="14">
        <v>46958</v>
      </c>
      <c r="DF6" s="14">
        <v>46965</v>
      </c>
      <c r="DG6" s="14">
        <v>46972</v>
      </c>
      <c r="DH6" s="14">
        <v>46979</v>
      </c>
      <c r="DI6" s="14">
        <v>46986</v>
      </c>
      <c r="DJ6" s="14">
        <v>46993</v>
      </c>
      <c r="DK6" s="14">
        <v>47000</v>
      </c>
      <c r="DL6" s="14">
        <v>47007</v>
      </c>
      <c r="DM6" s="14">
        <v>47014</v>
      </c>
      <c r="DN6" s="14">
        <v>47021</v>
      </c>
      <c r="DO6" s="14">
        <v>47028</v>
      </c>
      <c r="DP6" s="14">
        <v>47035</v>
      </c>
      <c r="DQ6" s="14">
        <v>47042</v>
      </c>
      <c r="DR6" s="14">
        <v>47049</v>
      </c>
      <c r="DS6" s="14">
        <v>47056</v>
      </c>
      <c r="DT6" s="14">
        <v>47063</v>
      </c>
      <c r="DU6" s="14">
        <v>47070</v>
      </c>
      <c r="DV6" s="14">
        <v>47077</v>
      </c>
      <c r="DW6" s="14">
        <v>47084</v>
      </c>
      <c r="DX6" s="14">
        <v>47091</v>
      </c>
      <c r="DY6" s="14">
        <v>47098</v>
      </c>
      <c r="DZ6" s="14">
        <v>47105</v>
      </c>
      <c r="EA6" s="14">
        <v>47112</v>
      </c>
      <c r="EB6" s="14">
        <v>47119</v>
      </c>
      <c r="EC6" s="14">
        <v>47126</v>
      </c>
      <c r="ED6" s="14">
        <v>47133</v>
      </c>
      <c r="EE6" s="14">
        <v>47140</v>
      </c>
      <c r="EF6" s="14">
        <v>47147</v>
      </c>
      <c r="EG6" s="14">
        <v>47154</v>
      </c>
      <c r="EH6" s="14">
        <v>47161</v>
      </c>
      <c r="EI6" s="14">
        <v>47168</v>
      </c>
      <c r="EJ6" s="14">
        <v>47175</v>
      </c>
      <c r="EK6" s="14">
        <v>47182</v>
      </c>
      <c r="EL6" s="14">
        <v>47189</v>
      </c>
      <c r="EM6" s="14">
        <v>47196</v>
      </c>
      <c r="EN6" s="14">
        <v>47203</v>
      </c>
      <c r="EO6" s="14">
        <v>47210</v>
      </c>
      <c r="EP6" s="14">
        <v>47217</v>
      </c>
      <c r="EQ6" s="14">
        <v>47224</v>
      </c>
      <c r="ER6" s="14">
        <v>47231</v>
      </c>
      <c r="ES6" s="14">
        <v>47238</v>
      </c>
      <c r="ET6" s="14">
        <v>47245</v>
      </c>
      <c r="EU6" s="14">
        <v>47252</v>
      </c>
      <c r="EV6" s="14">
        <v>47259</v>
      </c>
      <c r="EW6" s="14">
        <v>47266</v>
      </c>
      <c r="EX6" s="14">
        <v>47273</v>
      </c>
      <c r="EY6" s="14">
        <v>47280</v>
      </c>
      <c r="EZ6" s="14">
        <v>47287</v>
      </c>
      <c r="FA6" s="14">
        <v>47294</v>
      </c>
      <c r="FB6" s="14">
        <v>47301</v>
      </c>
      <c r="FC6" s="14">
        <v>47308</v>
      </c>
      <c r="FD6" s="14">
        <v>47315</v>
      </c>
      <c r="FE6" s="14">
        <v>47322</v>
      </c>
      <c r="FF6" s="14">
        <v>47329</v>
      </c>
      <c r="FG6" s="14">
        <v>47336</v>
      </c>
      <c r="FH6" s="14">
        <v>47343</v>
      </c>
      <c r="FI6" s="14">
        <v>47350</v>
      </c>
      <c r="FJ6" s="14">
        <v>47357</v>
      </c>
      <c r="FK6" s="14">
        <v>47364</v>
      </c>
      <c r="FL6" s="14">
        <v>47371</v>
      </c>
      <c r="FM6" s="14">
        <v>47378</v>
      </c>
      <c r="FN6" s="14">
        <v>47385</v>
      </c>
      <c r="FO6" s="14">
        <v>47392</v>
      </c>
      <c r="FP6" s="14">
        <v>47399</v>
      </c>
      <c r="FQ6" s="14">
        <v>47406</v>
      </c>
      <c r="FR6" s="14">
        <v>47413</v>
      </c>
      <c r="FS6" s="14">
        <v>47420</v>
      </c>
      <c r="FT6" s="14">
        <v>47427</v>
      </c>
      <c r="FU6" s="14">
        <v>47434</v>
      </c>
      <c r="FV6" s="14">
        <v>47441</v>
      </c>
      <c r="FW6" s="14">
        <v>47448</v>
      </c>
      <c r="FX6" s="14">
        <v>47455</v>
      </c>
      <c r="FY6" s="14">
        <v>47462</v>
      </c>
      <c r="FZ6" s="14">
        <v>47469</v>
      </c>
      <c r="GA6" s="14">
        <v>47476</v>
      </c>
      <c r="GB6" s="14">
        <v>47483</v>
      </c>
      <c r="GC6" s="14">
        <v>47490</v>
      </c>
      <c r="GD6" s="14">
        <v>47497</v>
      </c>
      <c r="GE6" s="14">
        <v>47504</v>
      </c>
      <c r="GF6" s="14">
        <v>47511</v>
      </c>
      <c r="GG6" s="14">
        <v>47518</v>
      </c>
      <c r="GH6" s="14">
        <v>47525</v>
      </c>
      <c r="GI6" s="14">
        <v>47532</v>
      </c>
      <c r="GJ6" s="14">
        <v>47539</v>
      </c>
      <c r="GK6" s="14">
        <v>47546</v>
      </c>
      <c r="GL6" s="14">
        <v>47553</v>
      </c>
      <c r="GM6" s="14">
        <v>47560</v>
      </c>
      <c r="GN6" s="14">
        <v>47567</v>
      </c>
      <c r="GO6" s="14">
        <v>47574</v>
      </c>
      <c r="GP6" s="14">
        <v>47581</v>
      </c>
      <c r="GQ6" s="14">
        <v>47588</v>
      </c>
      <c r="GR6" s="14">
        <v>47595</v>
      </c>
      <c r="GS6" s="14">
        <v>47602</v>
      </c>
      <c r="GT6" s="14">
        <v>47609</v>
      </c>
      <c r="GU6" s="14">
        <v>47616</v>
      </c>
      <c r="GV6" s="14">
        <v>47623</v>
      </c>
      <c r="GW6" s="14">
        <v>47630</v>
      </c>
      <c r="GX6" s="14">
        <v>47637</v>
      </c>
      <c r="GY6" s="14">
        <v>47644</v>
      </c>
      <c r="GZ6" s="14">
        <v>47651</v>
      </c>
      <c r="HA6" s="14">
        <v>47658</v>
      </c>
      <c r="HB6" s="14">
        <v>47665</v>
      </c>
      <c r="HC6" s="14">
        <v>47672</v>
      </c>
      <c r="HD6" s="14">
        <v>47679</v>
      </c>
      <c r="HE6" s="14">
        <v>47686</v>
      </c>
      <c r="HF6" s="14">
        <v>47693</v>
      </c>
      <c r="HG6" s="14">
        <v>47700</v>
      </c>
      <c r="HH6" s="14">
        <v>47707</v>
      </c>
      <c r="HI6" s="14">
        <v>47714</v>
      </c>
      <c r="HJ6" s="14">
        <v>47721</v>
      </c>
      <c r="HK6" s="14">
        <v>47728</v>
      </c>
      <c r="HL6" s="14">
        <v>47735</v>
      </c>
      <c r="HM6" s="14">
        <v>47742</v>
      </c>
      <c r="HN6" s="14">
        <v>47749</v>
      </c>
      <c r="HO6" s="14">
        <v>47756</v>
      </c>
      <c r="HP6" s="14">
        <v>47763</v>
      </c>
      <c r="HQ6" s="14">
        <v>47770</v>
      </c>
      <c r="HR6" s="14">
        <v>47777</v>
      </c>
      <c r="HS6" s="14">
        <v>47784</v>
      </c>
      <c r="HT6" s="14">
        <v>47791</v>
      </c>
      <c r="HU6" s="14">
        <v>47798</v>
      </c>
      <c r="HV6" s="14">
        <v>47805</v>
      </c>
      <c r="HW6" s="14">
        <v>47812</v>
      </c>
      <c r="HX6" s="14">
        <v>47819</v>
      </c>
      <c r="HY6" s="14">
        <v>47826</v>
      </c>
      <c r="HZ6" s="14">
        <v>47833</v>
      </c>
      <c r="IA6" s="14">
        <v>47840</v>
      </c>
    </row>
    <row r="7" spans="1:235" x14ac:dyDescent="0.25">
      <c r="A7" s="15" t="str">
        <f>IF(Mitarbeiter!$A$5="","",Mitarbeiter!$A$5)</f>
        <v>Amend</v>
      </c>
      <c r="B7" s="2" t="str">
        <f>IF(Mitarbeiter!$A$5="","",Mitarbeiter!$C$5)</f>
        <v>Komposit</v>
      </c>
      <c r="C7" s="16">
        <f>IF(Mitarbeiter!$A$5="","",Mitarbeiter!$D$5)</f>
        <v>0</v>
      </c>
      <c r="D7" s="17"/>
      <c r="E7" s="17"/>
      <c r="F7" s="17"/>
      <c r="G7" s="17"/>
      <c r="H7" s="17"/>
      <c r="I7" s="17" t="s">
        <v>44453</v>
      </c>
      <c r="J7" s="17" t="s">
        <v>44453</v>
      </c>
      <c r="K7" s="17" t="s">
        <v>44453</v>
      </c>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BS7" s="17"/>
      <c r="BT7" s="17"/>
      <c r="BU7" s="17"/>
      <c r="BV7" s="17"/>
      <c r="BW7" s="17"/>
      <c r="BX7" s="17"/>
      <c r="BY7" s="17"/>
      <c r="BZ7" s="17"/>
      <c r="CA7" s="17"/>
      <c r="CB7" s="17"/>
      <c r="CC7" s="17"/>
      <c r="CD7" s="17"/>
      <c r="CE7" s="17"/>
      <c r="CF7" s="17"/>
      <c r="CG7" s="17"/>
      <c r="CH7" s="17"/>
      <c r="CI7" s="17"/>
      <c r="CJ7" s="17"/>
      <c r="CK7" s="17"/>
      <c r="CL7" s="17"/>
      <c r="CM7" s="17"/>
      <c r="CN7" s="17"/>
      <c r="CO7" s="17"/>
      <c r="CP7" s="17"/>
      <c r="CQ7" s="17"/>
      <c r="CR7" s="17"/>
      <c r="CS7" s="17"/>
      <c r="CT7" s="17"/>
      <c r="CU7" s="17"/>
      <c r="CV7" s="17"/>
      <c r="CW7" s="17"/>
      <c r="CX7" s="17"/>
      <c r="CY7" s="17"/>
      <c r="CZ7" s="17"/>
      <c r="DA7" s="17"/>
      <c r="DB7" s="17"/>
      <c r="DC7" s="17"/>
      <c r="DD7" s="17"/>
      <c r="DE7" s="17"/>
      <c r="DF7" s="17"/>
      <c r="DG7" s="17"/>
      <c r="DH7" s="17"/>
      <c r="DI7" s="17"/>
      <c r="DJ7" s="17"/>
      <c r="DK7" s="17"/>
      <c r="DL7" s="17"/>
      <c r="DM7" s="17"/>
      <c r="DN7" s="17"/>
      <c r="DO7" s="17"/>
      <c r="DP7" s="17"/>
      <c r="DQ7" s="17"/>
      <c r="DR7" s="17"/>
      <c r="DS7" s="17"/>
      <c r="DT7" s="17"/>
      <c r="DU7" s="17"/>
      <c r="DV7" s="17"/>
      <c r="DW7" s="17"/>
      <c r="DX7" s="17"/>
      <c r="DY7" s="17"/>
      <c r="DZ7" s="17"/>
      <c r="EA7" s="17"/>
      <c r="EB7" s="17"/>
      <c r="EC7" s="17"/>
      <c r="ED7" s="17"/>
      <c r="EE7" s="17"/>
      <c r="EF7" s="17"/>
      <c r="EG7" s="17"/>
      <c r="EH7" s="17"/>
      <c r="EI7" s="17"/>
      <c r="EJ7" s="17"/>
      <c r="EK7" s="17"/>
      <c r="EL7" s="17"/>
      <c r="EM7" s="17"/>
      <c r="EN7" s="17"/>
      <c r="EO7" s="17"/>
      <c r="EP7" s="17"/>
      <c r="EQ7" s="17"/>
      <c r="ER7" s="17"/>
      <c r="ES7" s="17"/>
      <c r="ET7" s="17"/>
      <c r="EU7" s="17"/>
      <c r="EV7" s="17"/>
      <c r="EW7" s="17"/>
      <c r="EX7" s="17"/>
      <c r="EY7" s="17"/>
      <c r="EZ7" s="17"/>
      <c r="FA7" s="17"/>
      <c r="FB7" s="17"/>
      <c r="FC7" s="17"/>
      <c r="FD7" s="17"/>
      <c r="FE7" s="17"/>
      <c r="FF7" s="17"/>
      <c r="FG7" s="17"/>
      <c r="FH7" s="17"/>
      <c r="FI7" s="17"/>
      <c r="FJ7" s="17"/>
      <c r="FK7" s="17"/>
      <c r="FL7" s="17"/>
      <c r="FM7" s="17"/>
      <c r="FN7" s="17"/>
      <c r="FO7" s="17"/>
      <c r="FP7" s="17"/>
      <c r="FQ7" s="17"/>
      <c r="FR7" s="17"/>
      <c r="FS7" s="17"/>
      <c r="FT7" s="17"/>
      <c r="FU7" s="17"/>
      <c r="FV7" s="17"/>
      <c r="FW7" s="17"/>
      <c r="FX7" s="17"/>
      <c r="FY7" s="17"/>
      <c r="FZ7" s="17"/>
      <c r="GA7" s="17"/>
      <c r="GB7" s="17"/>
      <c r="GC7" s="17"/>
      <c r="GD7" s="17"/>
      <c r="GE7" s="17"/>
      <c r="GF7" s="17"/>
      <c r="GG7" s="17"/>
      <c r="GH7" s="17"/>
      <c r="GI7" s="17"/>
      <c r="GJ7" s="17"/>
      <c r="GK7" s="17"/>
      <c r="GL7" s="17"/>
      <c r="GM7" s="17"/>
      <c r="GN7" s="17"/>
      <c r="GO7" s="17"/>
      <c r="GP7" s="17"/>
      <c r="GQ7" s="17"/>
      <c r="GR7" s="17"/>
      <c r="GS7" s="17"/>
      <c r="GT7" s="17"/>
      <c r="GU7" s="17"/>
      <c r="GV7" s="17"/>
      <c r="GW7" s="17"/>
      <c r="GX7" s="17"/>
      <c r="GY7" s="17"/>
      <c r="GZ7" s="17"/>
      <c r="HA7" s="17"/>
      <c r="HB7" s="17"/>
      <c r="HC7" s="17"/>
      <c r="HD7" s="17"/>
      <c r="HE7" s="17"/>
      <c r="HF7" s="17"/>
      <c r="HG7" s="17"/>
      <c r="HH7" s="17"/>
      <c r="HI7" s="17"/>
      <c r="HJ7" s="17"/>
      <c r="HK7" s="17"/>
      <c r="HL7" s="17"/>
      <c r="HM7" s="17"/>
      <c r="HN7" s="17"/>
      <c r="HO7" s="17"/>
      <c r="HP7" s="17"/>
      <c r="HQ7" s="17"/>
      <c r="HR7" s="17"/>
      <c r="HS7" s="17"/>
      <c r="HT7" s="17"/>
      <c r="HU7" s="17"/>
      <c r="HV7" s="17"/>
      <c r="HW7" s="17"/>
      <c r="HX7" s="17"/>
      <c r="HY7" s="17"/>
      <c r="HZ7" s="17"/>
      <c r="IA7" s="17"/>
    </row>
    <row r="8" spans="1:235" x14ac:dyDescent="0.25">
      <c r="A8" s="15" t="str">
        <f>IF(Mitarbeiter!$A$6="","",Mitarbeiter!$A$6)</f>
        <v>Lorusso</v>
      </c>
      <c r="B8" s="2" t="str">
        <f>IF(Mitarbeiter!$A$6="","",Mitarbeiter!$C$6)</f>
        <v>Gesundheit</v>
      </c>
      <c r="C8" s="16">
        <f>IF(Mitarbeiter!$A$6="","",Mitarbeiter!$D$6)</f>
        <v>0.3</v>
      </c>
      <c r="D8" s="17"/>
      <c r="E8" s="17"/>
      <c r="F8" s="17"/>
      <c r="G8" s="17"/>
      <c r="H8" s="17"/>
      <c r="I8" s="17"/>
      <c r="J8" s="17"/>
      <c r="K8" s="17"/>
      <c r="L8" s="17" t="s">
        <v>44453</v>
      </c>
      <c r="M8" s="17" t="s">
        <v>44453</v>
      </c>
      <c r="N8" s="17" t="s">
        <v>44453</v>
      </c>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I8" s="17"/>
      <c r="CJ8" s="17"/>
      <c r="CK8" s="17"/>
      <c r="CL8" s="17"/>
      <c r="CM8" s="17"/>
      <c r="CN8" s="17"/>
      <c r="CO8" s="17"/>
      <c r="CP8" s="17"/>
      <c r="CQ8" s="17"/>
      <c r="CR8" s="17"/>
      <c r="CS8" s="17"/>
      <c r="CT8" s="17"/>
      <c r="CU8" s="17"/>
      <c r="CV8" s="17"/>
      <c r="CW8" s="17"/>
      <c r="CX8" s="17"/>
      <c r="CY8" s="17"/>
      <c r="CZ8" s="17"/>
      <c r="DA8" s="17"/>
      <c r="DB8" s="17"/>
      <c r="DC8" s="17"/>
      <c r="DD8" s="17"/>
      <c r="DE8" s="17"/>
      <c r="DF8" s="17"/>
      <c r="DG8" s="17"/>
      <c r="DH8" s="17"/>
      <c r="DI8" s="17"/>
      <c r="DJ8" s="17"/>
      <c r="DK8" s="17"/>
      <c r="DL8" s="17"/>
      <c r="DM8" s="17"/>
      <c r="DN8" s="17"/>
      <c r="DO8" s="17"/>
      <c r="DP8" s="17"/>
      <c r="DQ8" s="17"/>
      <c r="DR8" s="17"/>
      <c r="DS8" s="17"/>
      <c r="DT8" s="17"/>
      <c r="DU8" s="17"/>
      <c r="DV8" s="17"/>
      <c r="DW8" s="17"/>
      <c r="DX8" s="17"/>
      <c r="DY8" s="17"/>
      <c r="DZ8" s="17"/>
      <c r="EA8" s="17"/>
      <c r="EB8" s="17"/>
      <c r="EC8" s="17"/>
      <c r="ED8" s="17"/>
      <c r="EE8" s="17"/>
      <c r="EF8" s="17"/>
      <c r="EG8" s="17"/>
      <c r="EH8" s="17"/>
      <c r="EI8" s="17"/>
      <c r="EJ8" s="17"/>
      <c r="EK8" s="17"/>
      <c r="EL8" s="17"/>
      <c r="EM8" s="17"/>
      <c r="EN8" s="17"/>
      <c r="EO8" s="17"/>
      <c r="EP8" s="17"/>
      <c r="EQ8" s="17"/>
      <c r="ER8" s="17"/>
      <c r="ES8" s="17"/>
      <c r="ET8" s="17"/>
      <c r="EU8" s="17"/>
      <c r="EV8" s="17"/>
      <c r="EW8" s="17"/>
      <c r="EX8" s="17"/>
      <c r="EY8" s="17"/>
      <c r="EZ8" s="17"/>
      <c r="FA8" s="17"/>
      <c r="FB8" s="17"/>
      <c r="FC8" s="17"/>
      <c r="FD8" s="17"/>
      <c r="FE8" s="17"/>
      <c r="FF8" s="17"/>
      <c r="FG8" s="17"/>
      <c r="FH8" s="17"/>
      <c r="FI8" s="17"/>
      <c r="FJ8" s="17"/>
      <c r="FK8" s="17"/>
      <c r="FL8" s="17"/>
      <c r="FM8" s="17"/>
      <c r="FN8" s="17"/>
      <c r="FO8" s="17"/>
      <c r="FP8" s="17"/>
      <c r="FQ8" s="17"/>
      <c r="FR8" s="17"/>
      <c r="FS8" s="17"/>
      <c r="FT8" s="17"/>
      <c r="FU8" s="17"/>
      <c r="FV8" s="17"/>
      <c r="FW8" s="17"/>
      <c r="FX8" s="17"/>
      <c r="FY8" s="17"/>
      <c r="FZ8" s="17"/>
      <c r="GA8" s="17"/>
      <c r="GB8" s="17"/>
      <c r="GC8" s="17"/>
      <c r="GD8" s="17"/>
      <c r="GE8" s="17"/>
      <c r="GF8" s="17"/>
      <c r="GG8" s="17"/>
      <c r="GH8" s="17"/>
      <c r="GI8" s="17"/>
      <c r="GJ8" s="17"/>
      <c r="GK8" s="17"/>
      <c r="GL8" s="17"/>
      <c r="GM8" s="17"/>
      <c r="GN8" s="17"/>
      <c r="GO8" s="17"/>
      <c r="GP8" s="17"/>
      <c r="GQ8" s="17"/>
      <c r="GR8" s="17"/>
      <c r="GS8" s="17"/>
      <c r="GT8" s="17"/>
      <c r="GU8" s="17"/>
      <c r="GV8" s="17"/>
      <c r="GW8" s="17"/>
      <c r="GX8" s="17"/>
      <c r="GY8" s="17"/>
      <c r="GZ8" s="17"/>
      <c r="HA8" s="17"/>
      <c r="HB8" s="17"/>
      <c r="HC8" s="17"/>
      <c r="HD8" s="17"/>
      <c r="HE8" s="17"/>
      <c r="HF8" s="17"/>
      <c r="HG8" s="17"/>
      <c r="HH8" s="17"/>
      <c r="HI8" s="17"/>
      <c r="HJ8" s="17"/>
      <c r="HK8" s="17"/>
      <c r="HL8" s="17"/>
      <c r="HM8" s="17"/>
      <c r="HN8" s="17"/>
      <c r="HO8" s="17"/>
      <c r="HP8" s="17"/>
      <c r="HQ8" s="17"/>
      <c r="HR8" s="17"/>
      <c r="HS8" s="17"/>
      <c r="HT8" s="17"/>
      <c r="HU8" s="17"/>
      <c r="HV8" s="17"/>
      <c r="HW8" s="17"/>
      <c r="HX8" s="17"/>
      <c r="HY8" s="17"/>
      <c r="HZ8" s="17"/>
      <c r="IA8" s="17"/>
    </row>
    <row r="9" spans="1:235" x14ac:dyDescent="0.25">
      <c r="A9" s="15" t="str">
        <f>IF(Mitarbeiter!$A$7="","",Mitarbeiter!$A$7)</f>
        <v>Gran</v>
      </c>
      <c r="B9" s="2" t="str">
        <f>IF(Mitarbeiter!$A$7="","",Mitarbeiter!$C$7)</f>
        <v>Gesundheit</v>
      </c>
      <c r="C9" s="16">
        <f>IF(Mitarbeiter!$A$7="","",Mitarbeiter!$D$7)</f>
        <v>0.5</v>
      </c>
      <c r="D9" s="17"/>
      <c r="E9" s="17"/>
      <c r="F9" s="17"/>
      <c r="G9" s="17"/>
      <c r="H9" s="17"/>
      <c r="I9" s="17"/>
      <c r="J9" s="17" t="s">
        <v>44453</v>
      </c>
      <c r="K9" s="17" t="s">
        <v>44453</v>
      </c>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17"/>
      <c r="BK9" s="17"/>
      <c r="BL9" s="17"/>
      <c r="BM9" s="17"/>
      <c r="BN9" s="17"/>
      <c r="BO9" s="17"/>
      <c r="BP9" s="17"/>
      <c r="BQ9" s="17"/>
      <c r="BR9" s="17"/>
      <c r="BS9" s="17"/>
      <c r="BT9" s="17"/>
      <c r="BU9" s="17"/>
      <c r="BV9" s="17"/>
      <c r="BW9" s="17"/>
      <c r="BX9" s="17"/>
      <c r="BY9" s="17"/>
      <c r="BZ9" s="17"/>
      <c r="CA9" s="17"/>
      <c r="CB9" s="17"/>
      <c r="CC9" s="17"/>
      <c r="CD9" s="17"/>
      <c r="CE9" s="17"/>
      <c r="CF9" s="17"/>
      <c r="CG9" s="17"/>
      <c r="CH9" s="17"/>
      <c r="CI9" s="17"/>
      <c r="CJ9" s="17"/>
      <c r="CK9" s="17"/>
      <c r="CL9" s="17"/>
      <c r="CM9" s="17"/>
      <c r="CN9" s="17"/>
      <c r="CO9" s="17"/>
      <c r="CP9" s="17"/>
      <c r="CQ9" s="17"/>
      <c r="CR9" s="17"/>
      <c r="CS9" s="17"/>
      <c r="CT9" s="17"/>
      <c r="CU9" s="17"/>
      <c r="CV9" s="17"/>
      <c r="CW9" s="17"/>
      <c r="CX9" s="17"/>
      <c r="CY9" s="17"/>
      <c r="CZ9" s="17"/>
      <c r="DA9" s="17"/>
      <c r="DB9" s="17"/>
      <c r="DC9" s="17"/>
      <c r="DD9" s="17"/>
      <c r="DE9" s="17"/>
      <c r="DF9" s="17"/>
      <c r="DG9" s="17"/>
      <c r="DH9" s="17"/>
      <c r="DI9" s="17"/>
      <c r="DJ9" s="17"/>
      <c r="DK9" s="17"/>
      <c r="DL9" s="17"/>
      <c r="DM9" s="17"/>
      <c r="DN9" s="17"/>
      <c r="DO9" s="17"/>
      <c r="DP9" s="17"/>
      <c r="DQ9" s="17"/>
      <c r="DR9" s="17"/>
      <c r="DS9" s="17"/>
      <c r="DT9" s="17"/>
      <c r="DU9" s="17"/>
      <c r="DV9" s="17"/>
      <c r="DW9" s="17"/>
      <c r="DX9" s="17"/>
      <c r="DY9" s="17"/>
      <c r="DZ9" s="17"/>
      <c r="EA9" s="17"/>
      <c r="EB9" s="17"/>
      <c r="EC9" s="17"/>
      <c r="ED9" s="17"/>
      <c r="EE9" s="17"/>
      <c r="EF9" s="17"/>
      <c r="EG9" s="17"/>
      <c r="EH9" s="17"/>
      <c r="EI9" s="17"/>
      <c r="EJ9" s="17"/>
      <c r="EK9" s="17"/>
      <c r="EL9" s="17"/>
      <c r="EM9" s="17"/>
      <c r="EN9" s="17"/>
      <c r="EO9" s="17"/>
      <c r="EP9" s="17"/>
      <c r="EQ9" s="17"/>
      <c r="ER9" s="17"/>
      <c r="ES9" s="17"/>
      <c r="ET9" s="17"/>
      <c r="EU9" s="17"/>
      <c r="EV9" s="17"/>
      <c r="EW9" s="17"/>
      <c r="EX9" s="17"/>
      <c r="EY9" s="17"/>
      <c r="EZ9" s="17"/>
      <c r="FA9" s="17"/>
      <c r="FB9" s="17"/>
      <c r="FC9" s="17"/>
      <c r="FD9" s="17"/>
      <c r="FE9" s="17"/>
      <c r="FF9" s="17"/>
      <c r="FG9" s="17"/>
      <c r="FH9" s="17"/>
      <c r="FI9" s="17"/>
      <c r="FJ9" s="17"/>
      <c r="FK9" s="17"/>
      <c r="FL9" s="17"/>
      <c r="FM9" s="17"/>
      <c r="FN9" s="17"/>
      <c r="FO9" s="17"/>
      <c r="FP9" s="17"/>
      <c r="FQ9" s="17"/>
      <c r="FR9" s="17"/>
      <c r="FS9" s="17"/>
      <c r="FT9" s="17"/>
      <c r="FU9" s="17"/>
      <c r="FV9" s="17"/>
      <c r="FW9" s="17"/>
      <c r="FX9" s="17"/>
      <c r="FY9" s="17"/>
      <c r="FZ9" s="17"/>
      <c r="GA9" s="17"/>
      <c r="GB9" s="17"/>
      <c r="GC9" s="17"/>
      <c r="GD9" s="17"/>
      <c r="GE9" s="17"/>
      <c r="GF9" s="17"/>
      <c r="GG9" s="17"/>
      <c r="GH9" s="17"/>
      <c r="GI9" s="17"/>
      <c r="GJ9" s="17"/>
      <c r="GK9" s="17"/>
      <c r="GL9" s="17"/>
      <c r="GM9" s="17"/>
      <c r="GN9" s="17"/>
      <c r="GO9" s="17"/>
      <c r="GP9" s="17"/>
      <c r="GQ9" s="17"/>
      <c r="GR9" s="17"/>
      <c r="GS9" s="17"/>
      <c r="GT9" s="17"/>
      <c r="GU9" s="17"/>
      <c r="GV9" s="17"/>
      <c r="GW9" s="17"/>
      <c r="GX9" s="17"/>
      <c r="GY9" s="17"/>
      <c r="GZ9" s="17"/>
      <c r="HA9" s="17"/>
      <c r="HB9" s="17"/>
      <c r="HC9" s="17"/>
      <c r="HD9" s="17"/>
      <c r="HE9" s="17"/>
      <c r="HF9" s="17"/>
      <c r="HG9" s="17"/>
      <c r="HH9" s="17"/>
      <c r="HI9" s="17"/>
      <c r="HJ9" s="17"/>
      <c r="HK9" s="17"/>
      <c r="HL9" s="17"/>
      <c r="HM9" s="17"/>
      <c r="HN9" s="17"/>
      <c r="HO9" s="17"/>
      <c r="HP9" s="17"/>
      <c r="HQ9" s="17"/>
      <c r="HR9" s="17"/>
      <c r="HS9" s="17"/>
      <c r="HT9" s="17"/>
      <c r="HU9" s="17"/>
      <c r="HV9" s="17"/>
      <c r="HW9" s="17"/>
      <c r="HX9" s="17"/>
      <c r="HY9" s="17"/>
      <c r="HZ9" s="17"/>
      <c r="IA9" s="17"/>
    </row>
    <row r="10" spans="1:235" x14ac:dyDescent="0.25">
      <c r="A10" s="15" t="str">
        <f>IF(Mitarbeiter!$A$8="","",Mitarbeiter!$A$8)</f>
        <v>Abbas</v>
      </c>
      <c r="B10" s="2" t="str">
        <f>IF(Mitarbeiter!$A$8="","",Mitarbeiter!$C$8)</f>
        <v>Komposit</v>
      </c>
      <c r="C10" s="16">
        <f>IF(Mitarbeiter!$A$8="","",Mitarbeiter!$D$8)</f>
        <v>0.9</v>
      </c>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c r="EC10" s="17"/>
      <c r="ED10" s="17"/>
      <c r="EE10" s="17"/>
      <c r="EF10" s="17"/>
      <c r="EG10" s="17"/>
      <c r="EH10" s="17"/>
      <c r="EI10" s="17"/>
      <c r="EJ10" s="17"/>
      <c r="EK10" s="17"/>
      <c r="EL10" s="17"/>
      <c r="EM10" s="17"/>
      <c r="EN10" s="17"/>
      <c r="EO10" s="17"/>
      <c r="EP10" s="17"/>
      <c r="EQ10" s="17"/>
      <c r="ER10" s="17"/>
      <c r="ES10" s="17"/>
      <c r="ET10" s="17"/>
      <c r="EU10" s="17"/>
      <c r="EV10" s="17"/>
      <c r="EW10" s="17"/>
      <c r="EX10" s="17"/>
      <c r="EY10" s="17"/>
      <c r="EZ10" s="17"/>
      <c r="FA10" s="17"/>
      <c r="FB10" s="17"/>
      <c r="FC10" s="17"/>
      <c r="FD10" s="17"/>
      <c r="FE10" s="17"/>
      <c r="FF10" s="17"/>
      <c r="FG10" s="17"/>
      <c r="FH10" s="17"/>
      <c r="FI10" s="17"/>
      <c r="FJ10" s="17"/>
      <c r="FK10" s="17"/>
      <c r="FL10" s="17"/>
      <c r="FM10" s="17"/>
      <c r="FN10" s="17"/>
      <c r="FO10" s="17"/>
      <c r="FP10" s="17"/>
      <c r="FQ10" s="17"/>
      <c r="FR10" s="17"/>
      <c r="FS10" s="17"/>
      <c r="FT10" s="17"/>
      <c r="FU10" s="17"/>
      <c r="FV10" s="17"/>
      <c r="FW10" s="17"/>
      <c r="FX10" s="17"/>
      <c r="FY10" s="17"/>
      <c r="FZ10" s="17"/>
      <c r="GA10" s="17"/>
      <c r="GB10" s="17"/>
      <c r="GC10" s="17"/>
      <c r="GD10" s="17"/>
      <c r="GE10" s="17"/>
      <c r="GF10" s="17"/>
      <c r="GG10" s="17"/>
      <c r="GH10" s="17"/>
      <c r="GI10" s="17"/>
      <c r="GJ10" s="17"/>
      <c r="GK10" s="17"/>
      <c r="GL10" s="17"/>
      <c r="GM10" s="17"/>
      <c r="GN10" s="17"/>
      <c r="GO10" s="17"/>
      <c r="GP10" s="17"/>
      <c r="GQ10" s="17"/>
      <c r="GR10" s="17"/>
      <c r="GS10" s="17"/>
      <c r="GT10" s="17"/>
      <c r="GU10" s="17"/>
      <c r="GV10" s="17"/>
      <c r="GW10" s="17"/>
      <c r="GX10" s="17"/>
      <c r="GY10" s="17"/>
      <c r="GZ10" s="17"/>
      <c r="HA10" s="17"/>
      <c r="HB10" s="17"/>
      <c r="HC10" s="17"/>
      <c r="HD10" s="17"/>
      <c r="HE10" s="17"/>
      <c r="HF10" s="17"/>
      <c r="HG10" s="17"/>
      <c r="HH10" s="17"/>
      <c r="HI10" s="17"/>
      <c r="HJ10" s="17"/>
      <c r="HK10" s="17"/>
      <c r="HL10" s="17"/>
      <c r="HM10" s="17"/>
      <c r="HN10" s="17"/>
      <c r="HO10" s="17"/>
      <c r="HP10" s="17"/>
      <c r="HQ10" s="17"/>
      <c r="HR10" s="17"/>
      <c r="HS10" s="17"/>
      <c r="HT10" s="17"/>
      <c r="HU10" s="17"/>
      <c r="HV10" s="17"/>
      <c r="HW10" s="17"/>
      <c r="HX10" s="17"/>
      <c r="HY10" s="17"/>
      <c r="HZ10" s="17"/>
      <c r="IA10" s="17"/>
    </row>
    <row r="11" spans="1:235" x14ac:dyDescent="0.25">
      <c r="A11" s="15" t="str">
        <f>IF(Mitarbeiter!$A$9="","",Mitarbeiter!$A$9)</f>
        <v>Mathes</v>
      </c>
      <c r="B11" s="2" t="str">
        <f>IF(Mitarbeiter!$A$9="","",Mitarbeiter!$C$9)</f>
        <v>Komposit</v>
      </c>
      <c r="C11" s="16">
        <f>IF(Mitarbeiter!$A$9="","",Mitarbeiter!$D$9)</f>
        <v>0.7</v>
      </c>
      <c r="D11" s="17"/>
      <c r="E11" s="17"/>
      <c r="F11" s="17"/>
      <c r="G11" s="17"/>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17"/>
      <c r="BK11" s="17"/>
      <c r="BL11" s="17"/>
      <c r="BM11" s="17"/>
      <c r="BN11" s="17"/>
      <c r="BO11" s="17"/>
      <c r="BP11" s="17"/>
      <c r="BQ11" s="17"/>
      <c r="BR11" s="17"/>
      <c r="BS11" s="17"/>
      <c r="BT11" s="17"/>
      <c r="BU11" s="17"/>
      <c r="BV11" s="17"/>
      <c r="BW11" s="17"/>
      <c r="BX11" s="17"/>
      <c r="BY11" s="17"/>
      <c r="BZ11" s="17"/>
      <c r="CA11" s="17"/>
      <c r="CB11" s="17"/>
      <c r="CC11" s="17"/>
      <c r="CD11" s="17"/>
      <c r="CE11" s="17"/>
      <c r="CF11" s="17"/>
      <c r="CG11" s="17"/>
      <c r="CH11" s="17"/>
      <c r="CI11" s="17"/>
      <c r="CJ11" s="17"/>
      <c r="CK11" s="17"/>
      <c r="CL11" s="17"/>
      <c r="CM11" s="17"/>
      <c r="CN11" s="17"/>
      <c r="CO11" s="17"/>
      <c r="CP11" s="17"/>
      <c r="CQ11" s="17"/>
      <c r="CR11" s="17"/>
      <c r="CS11" s="17"/>
      <c r="CT11" s="17"/>
      <c r="CU11" s="17"/>
      <c r="CV11" s="17"/>
      <c r="CW11" s="17"/>
      <c r="CX11" s="17"/>
      <c r="CY11" s="17"/>
      <c r="CZ11" s="17"/>
      <c r="DA11" s="17"/>
      <c r="DB11" s="17"/>
      <c r="DC11" s="17"/>
      <c r="DD11" s="17"/>
      <c r="DE11" s="17"/>
      <c r="DF11" s="17"/>
      <c r="DG11" s="17"/>
      <c r="DH11" s="17"/>
      <c r="DI11" s="17"/>
      <c r="DJ11" s="17"/>
      <c r="DK11" s="17"/>
      <c r="DL11" s="17"/>
      <c r="DM11" s="17"/>
      <c r="DN11" s="17"/>
      <c r="DO11" s="17"/>
      <c r="DP11" s="17"/>
      <c r="DQ11" s="17"/>
      <c r="DR11" s="17"/>
      <c r="DS11" s="17"/>
      <c r="DT11" s="17"/>
      <c r="DU11" s="17"/>
      <c r="DV11" s="17"/>
      <c r="DW11" s="17"/>
      <c r="DX11" s="17"/>
      <c r="DY11" s="17"/>
      <c r="DZ11" s="17"/>
      <c r="EA11" s="17"/>
      <c r="EB11" s="17"/>
      <c r="EC11" s="17"/>
      <c r="ED11" s="17"/>
      <c r="EE11" s="17"/>
      <c r="EF11" s="17"/>
      <c r="EG11" s="17"/>
      <c r="EH11" s="17"/>
      <c r="EI11" s="17"/>
      <c r="EJ11" s="17"/>
      <c r="EK11" s="17"/>
      <c r="EL11" s="17"/>
      <c r="EM11" s="17"/>
      <c r="EN11" s="17"/>
      <c r="EO11" s="17"/>
      <c r="EP11" s="17"/>
      <c r="EQ11" s="17"/>
      <c r="ER11" s="17"/>
      <c r="ES11" s="17"/>
      <c r="ET11" s="17"/>
      <c r="EU11" s="17"/>
      <c r="EV11" s="17"/>
      <c r="EW11" s="17"/>
      <c r="EX11" s="17"/>
      <c r="EY11" s="17"/>
      <c r="EZ11" s="17"/>
      <c r="FA11" s="17"/>
      <c r="FB11" s="17"/>
      <c r="FC11" s="17"/>
      <c r="FD11" s="17"/>
      <c r="FE11" s="17"/>
      <c r="FF11" s="17"/>
      <c r="FG11" s="17"/>
      <c r="FH11" s="17"/>
      <c r="FI11" s="17"/>
      <c r="FJ11" s="17"/>
      <c r="FK11" s="17"/>
      <c r="FL11" s="17"/>
      <c r="FM11" s="17"/>
      <c r="FN11" s="17"/>
      <c r="FO11" s="17"/>
      <c r="FP11" s="17"/>
      <c r="FQ11" s="17"/>
      <c r="FR11" s="17"/>
      <c r="FS11" s="17"/>
      <c r="FT11" s="17"/>
      <c r="FU11" s="17"/>
      <c r="FV11" s="17"/>
      <c r="FW11" s="17"/>
      <c r="FX11" s="17"/>
      <c r="FY11" s="17"/>
      <c r="FZ11" s="17"/>
      <c r="GA11" s="17"/>
      <c r="GB11" s="17"/>
      <c r="GC11" s="17"/>
      <c r="GD11" s="17"/>
      <c r="GE11" s="17"/>
      <c r="GF11" s="17"/>
      <c r="GG11" s="17"/>
      <c r="GH11" s="17"/>
      <c r="GI11" s="17"/>
      <c r="GJ11" s="17"/>
      <c r="GK11" s="17"/>
      <c r="GL11" s="17"/>
      <c r="GM11" s="17"/>
      <c r="GN11" s="17"/>
      <c r="GO11" s="17"/>
      <c r="GP11" s="17"/>
      <c r="GQ11" s="17"/>
      <c r="GR11" s="17"/>
      <c r="GS11" s="17"/>
      <c r="GT11" s="17"/>
      <c r="GU11" s="17"/>
      <c r="GV11" s="17"/>
      <c r="GW11" s="17"/>
      <c r="GX11" s="17"/>
      <c r="GY11" s="17"/>
      <c r="GZ11" s="17"/>
      <c r="HA11" s="17"/>
      <c r="HB11" s="17"/>
      <c r="HC11" s="17"/>
      <c r="HD11" s="17"/>
      <c r="HE11" s="17"/>
      <c r="HF11" s="17"/>
      <c r="HG11" s="17"/>
      <c r="HH11" s="17"/>
      <c r="HI11" s="17"/>
      <c r="HJ11" s="17"/>
      <c r="HK11" s="17"/>
      <c r="HL11" s="17"/>
      <c r="HM11" s="17"/>
      <c r="HN11" s="17"/>
      <c r="HO11" s="17"/>
      <c r="HP11" s="17"/>
      <c r="HQ11" s="17"/>
      <c r="HR11" s="17"/>
      <c r="HS11" s="17"/>
      <c r="HT11" s="17"/>
      <c r="HU11" s="17"/>
      <c r="HV11" s="17"/>
      <c r="HW11" s="17"/>
      <c r="HX11" s="17"/>
      <c r="HY11" s="17"/>
      <c r="HZ11" s="17"/>
      <c r="IA11" s="17"/>
    </row>
    <row r="12" spans="1:235" x14ac:dyDescent="0.25">
      <c r="A12" s="15" t="str">
        <f>IF(Mitarbeiter!$A$10="","",Mitarbeiter!$A$10)</f>
        <v>Holz</v>
      </c>
      <c r="B12" s="2" t="str">
        <f>IF(Mitarbeiter!$A$10="","",Mitarbeiter!$C$10)</f>
        <v>Gesundheit</v>
      </c>
      <c r="C12" s="16">
        <f>IF(Mitarbeiter!$A$10="","",Mitarbeiter!$D$10)</f>
        <v>0.9</v>
      </c>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17"/>
      <c r="BK12" s="17"/>
      <c r="BL12" s="17"/>
      <c r="BM12" s="17"/>
      <c r="BN12" s="17"/>
      <c r="BO12" s="17"/>
      <c r="BP12" s="17"/>
      <c r="BQ12" s="17"/>
      <c r="BR12" s="17"/>
      <c r="BS12" s="17"/>
      <c r="BT12" s="17"/>
      <c r="BU12" s="17"/>
      <c r="BV12" s="17"/>
      <c r="BW12" s="17"/>
      <c r="BX12" s="17"/>
      <c r="BY12" s="17"/>
      <c r="BZ12" s="17"/>
      <c r="CA12" s="17"/>
      <c r="CB12" s="17"/>
      <c r="CC12" s="17"/>
      <c r="CD12" s="17"/>
      <c r="CE12" s="17"/>
      <c r="CF12" s="17"/>
      <c r="CG12" s="17"/>
      <c r="CH12" s="17"/>
      <c r="CI12" s="17"/>
      <c r="CJ12" s="17"/>
      <c r="CK12" s="17"/>
      <c r="CL12" s="17"/>
      <c r="CM12" s="17"/>
      <c r="CN12" s="17"/>
      <c r="CO12" s="17"/>
      <c r="CP12" s="17"/>
      <c r="CQ12" s="17"/>
      <c r="CR12" s="17"/>
      <c r="CS12" s="17"/>
      <c r="CT12" s="17"/>
      <c r="CU12" s="17"/>
      <c r="CV12" s="17"/>
      <c r="CW12" s="17"/>
      <c r="CX12" s="17"/>
      <c r="CY12" s="17"/>
      <c r="CZ12" s="17"/>
      <c r="DA12" s="17"/>
      <c r="DB12" s="17"/>
      <c r="DC12" s="17"/>
      <c r="DD12" s="17"/>
      <c r="DE12" s="17"/>
      <c r="DF12" s="17"/>
      <c r="DG12" s="17"/>
      <c r="DH12" s="17"/>
      <c r="DI12" s="17"/>
      <c r="DJ12" s="17"/>
      <c r="DK12" s="17"/>
      <c r="DL12" s="17"/>
      <c r="DM12" s="17"/>
      <c r="DN12" s="17"/>
      <c r="DO12" s="17"/>
      <c r="DP12" s="17"/>
      <c r="DQ12" s="17"/>
      <c r="DR12" s="17"/>
      <c r="DS12" s="17"/>
      <c r="DT12" s="17"/>
      <c r="DU12" s="17"/>
      <c r="DV12" s="17"/>
      <c r="DW12" s="17"/>
      <c r="DX12" s="17"/>
      <c r="DY12" s="17"/>
      <c r="DZ12" s="17"/>
      <c r="EA12" s="17"/>
      <c r="EB12" s="17"/>
      <c r="EC12" s="17"/>
      <c r="ED12" s="17"/>
      <c r="EE12" s="17"/>
      <c r="EF12" s="17"/>
      <c r="EG12" s="17"/>
      <c r="EH12" s="17"/>
      <c r="EI12" s="17"/>
      <c r="EJ12" s="17"/>
      <c r="EK12" s="17"/>
      <c r="EL12" s="17"/>
      <c r="EM12" s="17"/>
      <c r="EN12" s="17"/>
      <c r="EO12" s="17"/>
      <c r="EP12" s="17"/>
      <c r="EQ12" s="17"/>
      <c r="ER12" s="17"/>
      <c r="ES12" s="17"/>
      <c r="ET12" s="17"/>
      <c r="EU12" s="17"/>
      <c r="EV12" s="17"/>
      <c r="EW12" s="17"/>
      <c r="EX12" s="17"/>
      <c r="EY12" s="17"/>
      <c r="EZ12" s="17"/>
      <c r="FA12" s="17"/>
      <c r="FB12" s="17"/>
      <c r="FC12" s="17"/>
      <c r="FD12" s="17"/>
      <c r="FE12" s="17"/>
      <c r="FF12" s="17"/>
      <c r="FG12" s="17"/>
      <c r="FH12" s="17"/>
      <c r="FI12" s="17"/>
      <c r="FJ12" s="17"/>
      <c r="FK12" s="17"/>
      <c r="FL12" s="17"/>
      <c r="FM12" s="17"/>
      <c r="FN12" s="17"/>
      <c r="FO12" s="17"/>
      <c r="FP12" s="17"/>
      <c r="FQ12" s="17"/>
      <c r="FR12" s="17"/>
      <c r="FS12" s="17"/>
      <c r="FT12" s="17"/>
      <c r="FU12" s="17"/>
      <c r="FV12" s="17"/>
      <c r="FW12" s="17"/>
      <c r="FX12" s="17"/>
      <c r="FY12" s="17"/>
      <c r="FZ12" s="17"/>
      <c r="GA12" s="17"/>
      <c r="GB12" s="17"/>
      <c r="GC12" s="17"/>
      <c r="GD12" s="17"/>
      <c r="GE12" s="17"/>
      <c r="GF12" s="17"/>
      <c r="GG12" s="17"/>
      <c r="GH12" s="17"/>
      <c r="GI12" s="17"/>
      <c r="GJ12" s="17"/>
      <c r="GK12" s="17"/>
      <c r="GL12" s="17"/>
      <c r="GM12" s="17"/>
      <c r="GN12" s="17"/>
      <c r="GO12" s="17"/>
      <c r="GP12" s="17"/>
      <c r="GQ12" s="17"/>
      <c r="GR12" s="17"/>
      <c r="GS12" s="17"/>
      <c r="GT12" s="17"/>
      <c r="GU12" s="17"/>
      <c r="GV12" s="17"/>
      <c r="GW12" s="17"/>
      <c r="GX12" s="17"/>
      <c r="GY12" s="17"/>
      <c r="GZ12" s="17"/>
      <c r="HA12" s="17"/>
      <c r="HB12" s="17"/>
      <c r="HC12" s="17"/>
      <c r="HD12" s="17"/>
      <c r="HE12" s="17"/>
      <c r="HF12" s="17"/>
      <c r="HG12" s="17"/>
      <c r="HH12" s="17"/>
      <c r="HI12" s="17"/>
      <c r="HJ12" s="17"/>
      <c r="HK12" s="17"/>
      <c r="HL12" s="17"/>
      <c r="HM12" s="17"/>
      <c r="HN12" s="17"/>
      <c r="HO12" s="17"/>
      <c r="HP12" s="17"/>
      <c r="HQ12" s="17"/>
      <c r="HR12" s="17"/>
      <c r="HS12" s="17"/>
      <c r="HT12" s="17"/>
      <c r="HU12" s="17"/>
      <c r="HV12" s="17"/>
      <c r="HW12" s="17"/>
      <c r="HX12" s="17"/>
      <c r="HY12" s="17"/>
      <c r="HZ12" s="17"/>
      <c r="IA12" s="17"/>
    </row>
    <row r="13" spans="1:235" x14ac:dyDescent="0.25">
      <c r="A13" s="15" t="str">
        <f>IF(Mitarbeiter!$A$11="","",Mitarbeiter!$A$11)</f>
        <v>Haverkamp</v>
      </c>
      <c r="B13" s="2" t="str">
        <f>IF(Mitarbeiter!$A$11="","",Mitarbeiter!$C$11)</f>
        <v>Komposit</v>
      </c>
      <c r="C13" s="16">
        <f>IF(Mitarbeiter!$A$11="","",Mitarbeiter!$D$11)</f>
        <v>0.7</v>
      </c>
      <c r="D13" s="17"/>
      <c r="E13" s="17"/>
      <c r="F13" s="17"/>
      <c r="G13" s="17"/>
      <c r="H13" s="17"/>
      <c r="I13" s="17"/>
      <c r="J13" s="17" t="s">
        <v>44453</v>
      </c>
      <c r="K13" s="17" t="s">
        <v>44453</v>
      </c>
      <c r="L13" s="17"/>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c r="CA13" s="17"/>
      <c r="CB13" s="17"/>
      <c r="CC13" s="17"/>
      <c r="CD13" s="17"/>
      <c r="CE13" s="17"/>
      <c r="CF13" s="17"/>
      <c r="CG13" s="17"/>
      <c r="CH13" s="17"/>
      <c r="CI13" s="17"/>
      <c r="CJ13" s="17"/>
      <c r="CK13" s="17"/>
      <c r="CL13" s="17"/>
      <c r="CM13" s="17"/>
      <c r="CN13" s="17"/>
      <c r="CO13" s="17"/>
      <c r="CP13" s="17"/>
      <c r="CQ13" s="17"/>
      <c r="CR13" s="17"/>
      <c r="CS13" s="17"/>
      <c r="CT13" s="17"/>
      <c r="CU13" s="17"/>
      <c r="CV13" s="17"/>
      <c r="CW13" s="17"/>
      <c r="CX13" s="17"/>
      <c r="CY13" s="17"/>
      <c r="CZ13" s="17"/>
      <c r="DA13" s="17"/>
      <c r="DB13" s="17"/>
      <c r="DC13" s="17"/>
      <c r="DD13" s="17"/>
      <c r="DE13" s="17"/>
      <c r="DF13" s="17"/>
      <c r="DG13" s="17"/>
      <c r="DH13" s="17"/>
      <c r="DI13" s="17"/>
      <c r="DJ13" s="17"/>
      <c r="DK13" s="17"/>
      <c r="DL13" s="17"/>
      <c r="DM13" s="17"/>
      <c r="DN13" s="17"/>
      <c r="DO13" s="17"/>
      <c r="DP13" s="17"/>
      <c r="DQ13" s="17"/>
      <c r="DR13" s="17"/>
      <c r="DS13" s="17"/>
      <c r="DT13" s="17"/>
      <c r="DU13" s="17"/>
      <c r="DV13" s="17"/>
      <c r="DW13" s="17"/>
      <c r="DX13" s="17"/>
      <c r="DY13" s="17"/>
      <c r="DZ13" s="17"/>
      <c r="EA13" s="17"/>
      <c r="EB13" s="17"/>
      <c r="EC13" s="17"/>
      <c r="ED13" s="17"/>
      <c r="EE13" s="17"/>
      <c r="EF13" s="17"/>
      <c r="EG13" s="17"/>
      <c r="EH13" s="17"/>
      <c r="EI13" s="17"/>
      <c r="EJ13" s="17"/>
      <c r="EK13" s="17"/>
      <c r="EL13" s="17"/>
      <c r="EM13" s="17"/>
      <c r="EN13" s="17"/>
      <c r="EO13" s="17"/>
      <c r="EP13" s="17"/>
      <c r="EQ13" s="17"/>
      <c r="ER13" s="17"/>
      <c r="ES13" s="17"/>
      <c r="ET13" s="17"/>
      <c r="EU13" s="17"/>
      <c r="EV13" s="17"/>
      <c r="EW13" s="17"/>
      <c r="EX13" s="17"/>
      <c r="EY13" s="17"/>
      <c r="EZ13" s="17"/>
      <c r="FA13" s="17"/>
      <c r="FB13" s="17"/>
      <c r="FC13" s="17"/>
      <c r="FD13" s="17"/>
      <c r="FE13" s="17"/>
      <c r="FF13" s="17"/>
      <c r="FG13" s="17"/>
      <c r="FH13" s="17"/>
      <c r="FI13" s="17"/>
      <c r="FJ13" s="17"/>
      <c r="FK13" s="17"/>
      <c r="FL13" s="17"/>
      <c r="FM13" s="17"/>
      <c r="FN13" s="17"/>
      <c r="FO13" s="17"/>
      <c r="FP13" s="17"/>
      <c r="FQ13" s="17"/>
      <c r="FR13" s="17"/>
      <c r="FS13" s="17"/>
      <c r="FT13" s="17"/>
      <c r="FU13" s="17"/>
      <c r="FV13" s="17"/>
      <c r="FW13" s="17"/>
      <c r="FX13" s="17"/>
      <c r="FY13" s="17"/>
      <c r="FZ13" s="17"/>
      <c r="GA13" s="17"/>
      <c r="GB13" s="17"/>
      <c r="GC13" s="17"/>
      <c r="GD13" s="17"/>
      <c r="GE13" s="17"/>
      <c r="GF13" s="17"/>
      <c r="GG13" s="17"/>
      <c r="GH13" s="17"/>
      <c r="GI13" s="17"/>
      <c r="GJ13" s="17"/>
      <c r="GK13" s="17"/>
      <c r="GL13" s="17"/>
      <c r="GM13" s="17"/>
      <c r="GN13" s="17"/>
      <c r="GO13" s="17"/>
      <c r="GP13" s="17"/>
      <c r="GQ13" s="17"/>
      <c r="GR13" s="17"/>
      <c r="GS13" s="17"/>
      <c r="GT13" s="17"/>
      <c r="GU13" s="17"/>
      <c r="GV13" s="17"/>
      <c r="GW13" s="17"/>
      <c r="GX13" s="17"/>
      <c r="GY13" s="17"/>
      <c r="GZ13" s="17"/>
      <c r="HA13" s="17"/>
      <c r="HB13" s="17"/>
      <c r="HC13" s="17"/>
      <c r="HD13" s="17"/>
      <c r="HE13" s="17"/>
      <c r="HF13" s="17"/>
      <c r="HG13" s="17"/>
      <c r="HH13" s="17"/>
      <c r="HI13" s="17"/>
      <c r="HJ13" s="17"/>
      <c r="HK13" s="17"/>
      <c r="HL13" s="17"/>
      <c r="HM13" s="17"/>
      <c r="HN13" s="17"/>
      <c r="HO13" s="17"/>
      <c r="HP13" s="17"/>
      <c r="HQ13" s="17"/>
      <c r="HR13" s="17"/>
      <c r="HS13" s="17"/>
      <c r="HT13" s="17"/>
      <c r="HU13" s="17"/>
      <c r="HV13" s="17"/>
      <c r="HW13" s="17"/>
      <c r="HX13" s="17"/>
      <c r="HY13" s="17"/>
      <c r="HZ13" s="17"/>
      <c r="IA13" s="17"/>
    </row>
    <row r="14" spans="1:235" x14ac:dyDescent="0.25">
      <c r="A14" s="15" t="str">
        <f>IF(Mitarbeiter!$A$12="","",Mitarbeiter!$A$12)</f>
        <v>Lütke</v>
      </c>
      <c r="B14" s="2" t="str">
        <f>IF(Mitarbeiter!$A$12="","",Mitarbeiter!$C$12)</f>
        <v>Gesundheit</v>
      </c>
      <c r="C14" s="16">
        <f>IF(Mitarbeiter!$A$12="","",Mitarbeiter!$D$12)</f>
        <v>0.3</v>
      </c>
      <c r="D14" s="17"/>
      <c r="E14" s="17"/>
      <c r="F14" s="17"/>
      <c r="G14" s="17"/>
      <c r="H14" s="17"/>
      <c r="I14" s="17"/>
      <c r="J14" s="17"/>
      <c r="K14" s="17" t="s">
        <v>44453</v>
      </c>
      <c r="L14" s="17" t="s">
        <v>44453</v>
      </c>
      <c r="M14" s="17" t="s">
        <v>44453</v>
      </c>
      <c r="N14" s="17" t="s">
        <v>44453</v>
      </c>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c r="CA14" s="17"/>
      <c r="CB14" s="17"/>
      <c r="CC14" s="17"/>
      <c r="CD14" s="17"/>
      <c r="CE14" s="17"/>
      <c r="CF14" s="17"/>
      <c r="CG14" s="17"/>
      <c r="CH14" s="17"/>
      <c r="CI14" s="17"/>
      <c r="CJ14" s="17"/>
      <c r="CK14" s="17"/>
      <c r="CL14" s="17"/>
      <c r="CM14" s="17"/>
      <c r="CN14" s="17"/>
      <c r="CO14" s="17"/>
      <c r="CP14" s="17"/>
      <c r="CQ14" s="17"/>
      <c r="CR14" s="17"/>
      <c r="CS14" s="17"/>
      <c r="CT14" s="17"/>
      <c r="CU14" s="17"/>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c r="DW14" s="17"/>
      <c r="DX14" s="17"/>
      <c r="DY14" s="17"/>
      <c r="DZ14" s="17"/>
      <c r="EA14" s="17"/>
      <c r="EB14" s="17"/>
      <c r="EC14" s="17"/>
      <c r="ED14" s="17"/>
      <c r="EE14" s="17"/>
      <c r="EF14" s="17"/>
      <c r="EG14" s="17"/>
      <c r="EH14" s="17"/>
      <c r="EI14" s="17"/>
      <c r="EJ14" s="17"/>
      <c r="EK14" s="17"/>
      <c r="EL14" s="17"/>
      <c r="EM14" s="17"/>
      <c r="EN14" s="17"/>
      <c r="EO14" s="17"/>
      <c r="EP14" s="17"/>
      <c r="EQ14" s="17"/>
      <c r="ER14" s="17"/>
      <c r="ES14" s="17"/>
      <c r="ET14" s="17"/>
      <c r="EU14" s="17"/>
      <c r="EV14" s="17"/>
      <c r="EW14" s="17"/>
      <c r="EX14" s="17"/>
      <c r="EY14" s="17"/>
      <c r="EZ14" s="17"/>
      <c r="FA14" s="17"/>
      <c r="FB14" s="17"/>
      <c r="FC14" s="17"/>
      <c r="FD14" s="17"/>
      <c r="FE14" s="17"/>
      <c r="FF14" s="17"/>
      <c r="FG14" s="17"/>
      <c r="FH14" s="17"/>
      <c r="FI14" s="17"/>
      <c r="FJ14" s="17"/>
      <c r="FK14" s="17"/>
      <c r="FL14" s="17"/>
      <c r="FM14" s="17"/>
      <c r="FN14" s="17"/>
      <c r="FO14" s="17"/>
      <c r="FP14" s="17"/>
      <c r="FQ14" s="17"/>
      <c r="FR14" s="17"/>
      <c r="FS14" s="17"/>
      <c r="FT14" s="17"/>
      <c r="FU14" s="17"/>
      <c r="FV14" s="17"/>
      <c r="FW14" s="17"/>
      <c r="FX14" s="17"/>
      <c r="FY14" s="17"/>
      <c r="FZ14" s="17"/>
      <c r="GA14" s="17"/>
      <c r="GB14" s="17"/>
      <c r="GC14" s="17"/>
      <c r="GD14" s="17"/>
      <c r="GE14" s="17"/>
      <c r="GF14" s="17"/>
      <c r="GG14" s="17"/>
      <c r="GH14" s="17"/>
      <c r="GI14" s="17"/>
      <c r="GJ14" s="17"/>
      <c r="GK14" s="17"/>
      <c r="GL14" s="17"/>
      <c r="GM14" s="17"/>
      <c r="GN14" s="17"/>
      <c r="GO14" s="17"/>
      <c r="GP14" s="17"/>
      <c r="GQ14" s="17"/>
      <c r="GR14" s="17"/>
      <c r="GS14" s="17"/>
      <c r="GT14" s="17"/>
      <c r="GU14" s="17"/>
      <c r="GV14" s="17"/>
      <c r="GW14" s="17"/>
      <c r="GX14" s="17"/>
      <c r="GY14" s="17"/>
      <c r="GZ14" s="17"/>
      <c r="HA14" s="17"/>
      <c r="HB14" s="17"/>
      <c r="HC14" s="17"/>
      <c r="HD14" s="17"/>
      <c r="HE14" s="17"/>
      <c r="HF14" s="17"/>
      <c r="HG14" s="17"/>
      <c r="HH14" s="17"/>
      <c r="HI14" s="17"/>
      <c r="HJ14" s="17"/>
      <c r="HK14" s="17"/>
      <c r="HL14" s="17"/>
      <c r="HM14" s="17"/>
      <c r="HN14" s="17"/>
      <c r="HO14" s="17"/>
      <c r="HP14" s="17"/>
      <c r="HQ14" s="17"/>
      <c r="HR14" s="17"/>
      <c r="HS14" s="17"/>
      <c r="HT14" s="17"/>
      <c r="HU14" s="17"/>
      <c r="HV14" s="17"/>
      <c r="HW14" s="17"/>
      <c r="HX14" s="17"/>
      <c r="HY14" s="17"/>
      <c r="HZ14" s="17"/>
      <c r="IA14" s="17"/>
    </row>
    <row r="15" spans="1:235" x14ac:dyDescent="0.25">
      <c r="A15" s="15" t="str">
        <f>IF(Mitarbeiter!$A$13="","",Mitarbeiter!$A$13)</f>
        <v>Riedle</v>
      </c>
      <c r="B15" s="2" t="str">
        <f>IF(Mitarbeiter!$A$13="","",Mitarbeiter!$C$13)</f>
        <v>Gesundheit</v>
      </c>
      <c r="C15" s="16">
        <f>IF(Mitarbeiter!$A$13="","",Mitarbeiter!$D$13)</f>
        <v>1</v>
      </c>
      <c r="D15" s="17"/>
      <c r="E15" s="17"/>
      <c r="F15" s="17"/>
      <c r="G15" s="17"/>
      <c r="H15" s="17"/>
      <c r="I15" s="17"/>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c r="CA15" s="17"/>
      <c r="CB15" s="17"/>
      <c r="CC15" s="17"/>
      <c r="CD15" s="17"/>
      <c r="CE15" s="17"/>
      <c r="CF15" s="17"/>
      <c r="CG15" s="17"/>
      <c r="CH15" s="17"/>
      <c r="CI15" s="17"/>
      <c r="CJ15" s="17"/>
      <c r="CK15" s="17"/>
      <c r="CL15" s="17"/>
      <c r="CM15" s="17"/>
      <c r="CN15" s="17"/>
      <c r="CO15" s="17"/>
      <c r="CP15" s="17"/>
      <c r="CQ15" s="17"/>
      <c r="CR15" s="17"/>
      <c r="CS15" s="17"/>
      <c r="CT15" s="17"/>
      <c r="CU15" s="17"/>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c r="DW15" s="17"/>
      <c r="DX15" s="17"/>
      <c r="DY15" s="17"/>
      <c r="DZ15" s="17"/>
      <c r="EA15" s="17"/>
      <c r="EB15" s="17"/>
      <c r="EC15" s="17"/>
      <c r="ED15" s="17"/>
      <c r="EE15" s="17"/>
      <c r="EF15" s="17"/>
      <c r="EG15" s="17"/>
      <c r="EH15" s="17"/>
      <c r="EI15" s="17"/>
      <c r="EJ15" s="17"/>
      <c r="EK15" s="17"/>
      <c r="EL15" s="17"/>
      <c r="EM15" s="17"/>
      <c r="EN15" s="17"/>
      <c r="EO15" s="17"/>
      <c r="EP15" s="17"/>
      <c r="EQ15" s="17"/>
      <c r="ER15" s="17"/>
      <c r="ES15" s="17"/>
      <c r="ET15" s="17"/>
      <c r="EU15" s="17"/>
      <c r="EV15" s="17"/>
      <c r="EW15" s="17"/>
      <c r="EX15" s="17"/>
      <c r="EY15" s="17"/>
      <c r="EZ15" s="17"/>
      <c r="FA15" s="17"/>
      <c r="FB15" s="17"/>
      <c r="FC15" s="17"/>
      <c r="FD15" s="17"/>
      <c r="FE15" s="17"/>
      <c r="FF15" s="17"/>
      <c r="FG15" s="17"/>
      <c r="FH15" s="17"/>
      <c r="FI15" s="17"/>
      <c r="FJ15" s="17"/>
      <c r="FK15" s="17"/>
      <c r="FL15" s="17"/>
      <c r="FM15" s="17"/>
      <c r="FN15" s="17"/>
      <c r="FO15" s="17"/>
      <c r="FP15" s="17"/>
      <c r="FQ15" s="17"/>
      <c r="FR15" s="17"/>
      <c r="FS15" s="17"/>
      <c r="FT15" s="17"/>
      <c r="FU15" s="17"/>
      <c r="FV15" s="17"/>
      <c r="FW15" s="17"/>
      <c r="FX15" s="17"/>
      <c r="FY15" s="17"/>
      <c r="FZ15" s="17"/>
      <c r="GA15" s="17"/>
      <c r="GB15" s="17"/>
      <c r="GC15" s="17"/>
      <c r="GD15" s="17"/>
      <c r="GE15" s="17"/>
      <c r="GF15" s="17"/>
      <c r="GG15" s="17"/>
      <c r="GH15" s="17"/>
      <c r="GI15" s="17"/>
      <c r="GJ15" s="17"/>
      <c r="GK15" s="17"/>
      <c r="GL15" s="17"/>
      <c r="GM15" s="17"/>
      <c r="GN15" s="17"/>
      <c r="GO15" s="17"/>
      <c r="GP15" s="17"/>
      <c r="GQ15" s="17"/>
      <c r="GR15" s="17"/>
      <c r="GS15" s="17"/>
      <c r="GT15" s="17"/>
      <c r="GU15" s="17"/>
      <c r="GV15" s="17"/>
      <c r="GW15" s="17"/>
      <c r="GX15" s="17"/>
      <c r="GY15" s="17"/>
      <c r="GZ15" s="17"/>
      <c r="HA15" s="17"/>
      <c r="HB15" s="17"/>
      <c r="HC15" s="17"/>
      <c r="HD15" s="17"/>
      <c r="HE15" s="17"/>
      <c r="HF15" s="17"/>
      <c r="HG15" s="17"/>
      <c r="HH15" s="17"/>
      <c r="HI15" s="17"/>
      <c r="HJ15" s="17"/>
      <c r="HK15" s="17"/>
      <c r="HL15" s="17"/>
      <c r="HM15" s="17"/>
      <c r="HN15" s="17"/>
      <c r="HO15" s="17"/>
      <c r="HP15" s="17"/>
      <c r="HQ15" s="17"/>
      <c r="HR15" s="17"/>
      <c r="HS15" s="17"/>
      <c r="HT15" s="17"/>
      <c r="HU15" s="17"/>
      <c r="HV15" s="17"/>
      <c r="HW15" s="17"/>
      <c r="HX15" s="17"/>
      <c r="HY15" s="17"/>
      <c r="HZ15" s="17"/>
      <c r="IA15" s="17"/>
    </row>
    <row r="16" spans="1:235" x14ac:dyDescent="0.25">
      <c r="A16" s="15" t="str">
        <f>IF(Mitarbeiter!$A$14="","",Mitarbeiter!$A$14)</f>
        <v>Trappen</v>
      </c>
      <c r="B16" s="2" t="str">
        <f>IF(Mitarbeiter!$A$14="","",Mitarbeiter!$C$14)</f>
        <v>Gesundheit</v>
      </c>
      <c r="C16" s="16">
        <f>IF(Mitarbeiter!$A$14="","",Mitarbeiter!$D$14)</f>
        <v>0.5</v>
      </c>
      <c r="D16" s="17"/>
      <c r="E16" s="17"/>
      <c r="F16" s="17"/>
      <c r="G16" s="17"/>
      <c r="H16" s="17" t="s">
        <v>44453</v>
      </c>
      <c r="I16" s="17" t="s">
        <v>44453</v>
      </c>
      <c r="J16" s="17" t="s">
        <v>44453</v>
      </c>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c r="CE16" s="17"/>
      <c r="CF16" s="17"/>
      <c r="CG16" s="17"/>
      <c r="CH16" s="17"/>
      <c r="CI16" s="17"/>
      <c r="CJ16" s="17"/>
      <c r="CK16" s="17"/>
      <c r="CL16" s="17"/>
      <c r="CM16" s="17"/>
      <c r="CN16" s="17"/>
      <c r="CO16" s="17"/>
      <c r="CP16" s="17"/>
      <c r="CQ16" s="17"/>
      <c r="CR16" s="17"/>
      <c r="CS16" s="17"/>
      <c r="CT16" s="17"/>
      <c r="CU16" s="17"/>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c r="DW16" s="17"/>
      <c r="DX16" s="17"/>
      <c r="DY16" s="17"/>
      <c r="DZ16" s="17"/>
      <c r="EA16" s="17"/>
      <c r="EB16" s="17"/>
      <c r="EC16" s="17"/>
      <c r="ED16" s="17"/>
      <c r="EE16" s="17"/>
      <c r="EF16" s="17"/>
      <c r="EG16" s="17"/>
      <c r="EH16" s="17"/>
      <c r="EI16" s="17"/>
      <c r="EJ16" s="17"/>
      <c r="EK16" s="17"/>
      <c r="EL16" s="17"/>
      <c r="EM16" s="17"/>
      <c r="EN16" s="17"/>
      <c r="EO16" s="17"/>
      <c r="EP16" s="17"/>
      <c r="EQ16" s="17"/>
      <c r="ER16" s="17"/>
      <c r="ES16" s="17"/>
      <c r="ET16" s="17"/>
      <c r="EU16" s="17"/>
      <c r="EV16" s="17"/>
      <c r="EW16" s="17"/>
      <c r="EX16" s="17"/>
      <c r="EY16" s="17"/>
      <c r="EZ16" s="17"/>
      <c r="FA16" s="17"/>
      <c r="FB16" s="17"/>
      <c r="FC16" s="17"/>
      <c r="FD16" s="17"/>
      <c r="FE16" s="17"/>
      <c r="FF16" s="17"/>
      <c r="FG16" s="17"/>
      <c r="FH16" s="17"/>
      <c r="FI16" s="17"/>
      <c r="FJ16" s="17"/>
      <c r="FK16" s="17"/>
      <c r="FL16" s="17"/>
      <c r="FM16" s="17"/>
      <c r="FN16" s="17"/>
      <c r="FO16" s="17"/>
      <c r="FP16" s="17"/>
      <c r="FQ16" s="17"/>
      <c r="FR16" s="17"/>
      <c r="FS16" s="17"/>
      <c r="FT16" s="17"/>
      <c r="FU16" s="17"/>
      <c r="FV16" s="17"/>
      <c r="FW16" s="17"/>
      <c r="FX16" s="17"/>
      <c r="FY16" s="17"/>
      <c r="FZ16" s="17"/>
      <c r="GA16" s="17"/>
      <c r="GB16" s="17"/>
      <c r="GC16" s="17"/>
      <c r="GD16" s="17"/>
      <c r="GE16" s="17"/>
      <c r="GF16" s="17"/>
      <c r="GG16" s="17"/>
      <c r="GH16" s="17"/>
      <c r="GI16" s="17"/>
      <c r="GJ16" s="17"/>
      <c r="GK16" s="17"/>
      <c r="GL16" s="17"/>
      <c r="GM16" s="17"/>
      <c r="GN16" s="17"/>
      <c r="GO16" s="17"/>
      <c r="GP16" s="17"/>
      <c r="GQ16" s="17"/>
      <c r="GR16" s="17"/>
      <c r="GS16" s="17"/>
      <c r="GT16" s="17"/>
      <c r="GU16" s="17"/>
      <c r="GV16" s="17"/>
      <c r="GW16" s="17"/>
      <c r="GX16" s="17"/>
      <c r="GY16" s="17"/>
      <c r="GZ16" s="17"/>
      <c r="HA16" s="17"/>
      <c r="HB16" s="17"/>
      <c r="HC16" s="17"/>
      <c r="HD16" s="17"/>
      <c r="HE16" s="17"/>
      <c r="HF16" s="17"/>
      <c r="HG16" s="17"/>
      <c r="HH16" s="17"/>
      <c r="HI16" s="17"/>
      <c r="HJ16" s="17"/>
      <c r="HK16" s="17"/>
      <c r="HL16" s="17"/>
      <c r="HM16" s="17"/>
      <c r="HN16" s="17"/>
      <c r="HO16" s="17"/>
      <c r="HP16" s="17"/>
      <c r="HQ16" s="17"/>
      <c r="HR16" s="17"/>
      <c r="HS16" s="17"/>
      <c r="HT16" s="17"/>
      <c r="HU16" s="17"/>
      <c r="HV16" s="17"/>
      <c r="HW16" s="17"/>
      <c r="HX16" s="17"/>
      <c r="HY16" s="17"/>
      <c r="HZ16" s="17"/>
      <c r="IA16" s="17"/>
    </row>
    <row r="17" spans="1:235" x14ac:dyDescent="0.25">
      <c r="A17" s="15" t="str">
        <f>IF(Mitarbeiter!$A$15="","",Mitarbeiter!$A$15)</f>
        <v>Bastian</v>
      </c>
      <c r="B17" s="2" t="str">
        <f>IF(Mitarbeiter!$A$15="","",Mitarbeiter!$C$15)</f>
        <v>Komposit</v>
      </c>
      <c r="C17" s="16">
        <f>IF(Mitarbeiter!$A$15="","",Mitarbeiter!$D$15)</f>
        <v>0.5</v>
      </c>
      <c r="D17" s="17"/>
      <c r="E17" s="17"/>
      <c r="F17" s="17"/>
      <c r="G17" s="17"/>
      <c r="H17" s="17" t="s">
        <v>44453</v>
      </c>
      <c r="I17" s="17" t="s">
        <v>44453</v>
      </c>
      <c r="J17" s="17"/>
      <c r="K17" s="17"/>
      <c r="L17" s="17"/>
      <c r="M17" s="17"/>
      <c r="N17" s="17"/>
      <c r="O17" s="17"/>
      <c r="P17" s="17"/>
      <c r="Q17" s="17" t="s">
        <v>44453</v>
      </c>
      <c r="R17" s="17" t="s">
        <v>44453</v>
      </c>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c r="EC17" s="17"/>
      <c r="ED17" s="17"/>
      <c r="EE17" s="17"/>
      <c r="EF17" s="17"/>
      <c r="EG17" s="17"/>
      <c r="EH17" s="17"/>
      <c r="EI17" s="17"/>
      <c r="EJ17" s="17"/>
      <c r="EK17" s="17"/>
      <c r="EL17" s="17"/>
      <c r="EM17" s="17"/>
      <c r="EN17" s="17"/>
      <c r="EO17" s="17"/>
      <c r="EP17" s="17"/>
      <c r="EQ17" s="17"/>
      <c r="ER17" s="17"/>
      <c r="ES17" s="17"/>
      <c r="ET17" s="17"/>
      <c r="EU17" s="17"/>
      <c r="EV17" s="17"/>
      <c r="EW17" s="17"/>
      <c r="EX17" s="17"/>
      <c r="EY17" s="17"/>
      <c r="EZ17" s="17"/>
      <c r="FA17" s="17"/>
      <c r="FB17" s="17"/>
      <c r="FC17" s="17"/>
      <c r="FD17" s="17"/>
      <c r="FE17" s="17"/>
      <c r="FF17" s="17"/>
      <c r="FG17" s="17"/>
      <c r="FH17" s="17"/>
      <c r="FI17" s="17"/>
      <c r="FJ17" s="17"/>
      <c r="FK17" s="17"/>
      <c r="FL17" s="17"/>
      <c r="FM17" s="17"/>
      <c r="FN17" s="17"/>
      <c r="FO17" s="17"/>
      <c r="FP17" s="17"/>
      <c r="FQ17" s="17"/>
      <c r="FR17" s="17"/>
      <c r="FS17" s="17"/>
      <c r="FT17" s="17"/>
      <c r="FU17" s="17"/>
      <c r="FV17" s="17"/>
      <c r="FW17" s="17"/>
      <c r="FX17" s="17"/>
      <c r="FY17" s="17"/>
      <c r="FZ17" s="17"/>
      <c r="GA17" s="17"/>
      <c r="GB17" s="17"/>
      <c r="GC17" s="17"/>
      <c r="GD17" s="17"/>
      <c r="GE17" s="17"/>
      <c r="GF17" s="17"/>
      <c r="GG17" s="17"/>
      <c r="GH17" s="17"/>
      <c r="GI17" s="17"/>
      <c r="GJ17" s="17"/>
      <c r="GK17" s="17"/>
      <c r="GL17" s="17"/>
      <c r="GM17" s="17"/>
      <c r="GN17" s="17"/>
      <c r="GO17" s="17"/>
      <c r="GP17" s="17"/>
      <c r="GQ17" s="17"/>
      <c r="GR17" s="17"/>
      <c r="GS17" s="17"/>
      <c r="GT17" s="17"/>
      <c r="GU17" s="17"/>
      <c r="GV17" s="17"/>
      <c r="GW17" s="17"/>
      <c r="GX17" s="17"/>
      <c r="GY17" s="17"/>
      <c r="GZ17" s="17"/>
      <c r="HA17" s="17"/>
      <c r="HB17" s="17"/>
      <c r="HC17" s="17"/>
      <c r="HD17" s="17"/>
      <c r="HE17" s="17"/>
      <c r="HF17" s="17"/>
      <c r="HG17" s="17"/>
      <c r="HH17" s="17"/>
      <c r="HI17" s="17"/>
      <c r="HJ17" s="17"/>
      <c r="HK17" s="17"/>
      <c r="HL17" s="17"/>
      <c r="HM17" s="17"/>
      <c r="HN17" s="17"/>
      <c r="HO17" s="17"/>
      <c r="HP17" s="17"/>
      <c r="HQ17" s="17"/>
      <c r="HR17" s="17"/>
      <c r="HS17" s="17"/>
      <c r="HT17" s="17"/>
      <c r="HU17" s="17"/>
      <c r="HV17" s="17"/>
      <c r="HW17" s="17"/>
      <c r="HX17" s="17"/>
      <c r="HY17" s="17"/>
      <c r="HZ17" s="17"/>
      <c r="IA17" s="17"/>
    </row>
    <row r="18" spans="1:235" x14ac:dyDescent="0.25">
      <c r="A18" s="15" t="str">
        <f>IF(Mitarbeiter!$A$16="","",Mitarbeiter!$A$16)</f>
        <v>Wesche</v>
      </c>
      <c r="B18" s="2" t="str">
        <f>IF(Mitarbeiter!$A$16="","",Mitarbeiter!$C$16)</f>
        <v>Komposit</v>
      </c>
      <c r="C18" s="16">
        <f>IF(Mitarbeiter!$A$16="","",Mitarbeiter!$D$16)</f>
        <v>0.1</v>
      </c>
      <c r="D18" s="17"/>
      <c r="E18" s="17"/>
      <c r="F18" s="17"/>
      <c r="G18" s="17" t="s">
        <v>44453</v>
      </c>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c r="CA18" s="17"/>
      <c r="CB18" s="17"/>
      <c r="CC18" s="17"/>
      <c r="CD18" s="17"/>
      <c r="CE18" s="17"/>
      <c r="CF18" s="17"/>
      <c r="CG18" s="17"/>
      <c r="CH18" s="17"/>
      <c r="CI18" s="17"/>
      <c r="CJ18" s="17"/>
      <c r="CK18" s="17"/>
      <c r="CL18" s="17"/>
      <c r="CM18" s="17"/>
      <c r="CN18" s="17"/>
      <c r="CO18" s="17"/>
      <c r="CP18" s="17"/>
      <c r="CQ18" s="17"/>
      <c r="CR18" s="17"/>
      <c r="CS18" s="17"/>
      <c r="CT18" s="17"/>
      <c r="CU18" s="17"/>
      <c r="CV18" s="17"/>
      <c r="CW18" s="17"/>
      <c r="CX18" s="17"/>
      <c r="CY18" s="17"/>
      <c r="CZ18" s="17"/>
      <c r="DA18" s="17"/>
      <c r="DB18" s="17"/>
      <c r="DC18" s="17"/>
      <c r="DD18" s="17"/>
      <c r="DE18" s="17"/>
      <c r="DF18" s="17"/>
      <c r="DG18" s="17"/>
      <c r="DH18" s="17"/>
      <c r="DI18" s="17"/>
      <c r="DJ18" s="17"/>
      <c r="DK18" s="17"/>
      <c r="DL18" s="17"/>
      <c r="DM18" s="17"/>
      <c r="DN18" s="17"/>
      <c r="DO18" s="17"/>
      <c r="DP18" s="17"/>
      <c r="DQ18" s="17"/>
      <c r="DR18" s="17"/>
      <c r="DS18" s="17"/>
      <c r="DT18" s="17"/>
      <c r="DU18" s="17"/>
      <c r="DV18" s="17"/>
      <c r="DW18" s="17"/>
      <c r="DX18" s="17"/>
      <c r="DY18" s="17"/>
      <c r="DZ18" s="17"/>
      <c r="EA18" s="17"/>
      <c r="EB18" s="17"/>
      <c r="EC18" s="17"/>
      <c r="ED18" s="17"/>
      <c r="EE18" s="17"/>
      <c r="EF18" s="17"/>
      <c r="EG18" s="17"/>
      <c r="EH18" s="17"/>
      <c r="EI18" s="17"/>
      <c r="EJ18" s="17"/>
      <c r="EK18" s="17"/>
      <c r="EL18" s="17"/>
      <c r="EM18" s="17"/>
      <c r="EN18" s="17"/>
      <c r="EO18" s="17"/>
      <c r="EP18" s="17"/>
      <c r="EQ18" s="17"/>
      <c r="ER18" s="17"/>
      <c r="ES18" s="17"/>
      <c r="ET18" s="17"/>
      <c r="EU18" s="17"/>
      <c r="EV18" s="17"/>
      <c r="EW18" s="17"/>
      <c r="EX18" s="17"/>
      <c r="EY18" s="17"/>
      <c r="EZ18" s="17"/>
      <c r="FA18" s="17"/>
      <c r="FB18" s="17"/>
      <c r="FC18" s="17"/>
      <c r="FD18" s="17"/>
      <c r="FE18" s="17"/>
      <c r="FF18" s="17"/>
      <c r="FG18" s="17"/>
      <c r="FH18" s="17"/>
      <c r="FI18" s="17"/>
      <c r="FJ18" s="17"/>
      <c r="FK18" s="17"/>
      <c r="FL18" s="17"/>
      <c r="FM18" s="17"/>
      <c r="FN18" s="17"/>
      <c r="FO18" s="17"/>
      <c r="FP18" s="17"/>
      <c r="FQ18" s="17"/>
      <c r="FR18" s="17"/>
      <c r="FS18" s="17"/>
      <c r="FT18" s="17"/>
      <c r="FU18" s="17"/>
      <c r="FV18" s="17"/>
      <c r="FW18" s="17"/>
      <c r="FX18" s="17"/>
      <c r="FY18" s="17"/>
      <c r="FZ18" s="17"/>
      <c r="GA18" s="17"/>
      <c r="GB18" s="17"/>
      <c r="GC18" s="17"/>
      <c r="GD18" s="17"/>
      <c r="GE18" s="17"/>
      <c r="GF18" s="17"/>
      <c r="GG18" s="17"/>
      <c r="GH18" s="17"/>
      <c r="GI18" s="17"/>
      <c r="GJ18" s="17"/>
      <c r="GK18" s="17"/>
      <c r="GL18" s="17"/>
      <c r="GM18" s="17"/>
      <c r="GN18" s="17"/>
      <c r="GO18" s="17"/>
      <c r="GP18" s="17"/>
      <c r="GQ18" s="17"/>
      <c r="GR18" s="17"/>
      <c r="GS18" s="17"/>
      <c r="GT18" s="17"/>
      <c r="GU18" s="17"/>
      <c r="GV18" s="17"/>
      <c r="GW18" s="17"/>
      <c r="GX18" s="17"/>
      <c r="GY18" s="17"/>
      <c r="GZ18" s="17"/>
      <c r="HA18" s="17"/>
      <c r="HB18" s="17"/>
      <c r="HC18" s="17"/>
      <c r="HD18" s="17"/>
      <c r="HE18" s="17"/>
      <c r="HF18" s="17"/>
      <c r="HG18" s="17"/>
      <c r="HH18" s="17"/>
      <c r="HI18" s="17"/>
      <c r="HJ18" s="17"/>
      <c r="HK18" s="17"/>
      <c r="HL18" s="17"/>
      <c r="HM18" s="17"/>
      <c r="HN18" s="17"/>
      <c r="HO18" s="17"/>
      <c r="HP18" s="17"/>
      <c r="HQ18" s="17"/>
      <c r="HR18" s="17"/>
      <c r="HS18" s="17"/>
      <c r="HT18" s="17"/>
      <c r="HU18" s="17"/>
      <c r="HV18" s="17"/>
      <c r="HW18" s="17"/>
      <c r="HX18" s="17"/>
      <c r="HY18" s="17"/>
      <c r="HZ18" s="17"/>
      <c r="IA18" s="17"/>
    </row>
    <row r="19" spans="1:235" x14ac:dyDescent="0.25">
      <c r="A19" s="15" t="str">
        <f>IF(Mitarbeiter!$A$17="","",Mitarbeiter!$A$17)</f>
        <v>Strehl</v>
      </c>
      <c r="B19" s="2" t="str">
        <f>IF(Mitarbeiter!$A$17="","",Mitarbeiter!$C$17)</f>
        <v>Gesundheit</v>
      </c>
      <c r="C19" s="16">
        <f>IF(Mitarbeiter!$A$17="","",Mitarbeiter!$D$17)</f>
        <v>0.6</v>
      </c>
      <c r="D19" s="17"/>
      <c r="E19" s="17"/>
      <c r="F19" s="17"/>
      <c r="G19" s="17" t="s">
        <v>44453</v>
      </c>
      <c r="H19" s="17" t="s">
        <v>44453</v>
      </c>
      <c r="I19" s="17"/>
      <c r="J19" s="17"/>
      <c r="K19" s="17" t="s">
        <v>44453</v>
      </c>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c r="CA19" s="17"/>
      <c r="CB19" s="17"/>
      <c r="CC19" s="17"/>
      <c r="CD19" s="17"/>
      <c r="CE19" s="17"/>
      <c r="CF19" s="17"/>
      <c r="CG19" s="17"/>
      <c r="CH19" s="17"/>
      <c r="CI19" s="17"/>
      <c r="CJ19" s="17"/>
      <c r="CK19" s="17"/>
      <c r="CL19" s="17"/>
      <c r="CM19" s="17"/>
      <c r="CN19" s="17"/>
      <c r="CO19" s="17"/>
      <c r="CP19" s="17"/>
      <c r="CQ19" s="17"/>
      <c r="CR19" s="17"/>
      <c r="CS19" s="17"/>
      <c r="CT19" s="17"/>
      <c r="CU19" s="17"/>
      <c r="CV19" s="17"/>
      <c r="CW19" s="17"/>
      <c r="CX19" s="17"/>
      <c r="CY19" s="17"/>
      <c r="CZ19" s="17"/>
      <c r="DA19" s="17"/>
      <c r="DB19" s="17"/>
      <c r="DC19" s="17"/>
      <c r="DD19" s="17"/>
      <c r="DE19" s="17"/>
      <c r="DF19" s="17"/>
      <c r="DG19" s="17"/>
      <c r="DH19" s="17"/>
      <c r="DI19" s="17"/>
      <c r="DJ19" s="17"/>
      <c r="DK19" s="17"/>
      <c r="DL19" s="17"/>
      <c r="DM19" s="17"/>
      <c r="DN19" s="17"/>
      <c r="DO19" s="17"/>
      <c r="DP19" s="17"/>
      <c r="DQ19" s="17"/>
      <c r="DR19" s="17"/>
      <c r="DS19" s="17"/>
      <c r="DT19" s="17"/>
      <c r="DU19" s="17"/>
      <c r="DV19" s="17"/>
      <c r="DW19" s="17"/>
      <c r="DX19" s="17"/>
      <c r="DY19" s="17"/>
      <c r="DZ19" s="17"/>
      <c r="EA19" s="17"/>
      <c r="EB19" s="17"/>
      <c r="EC19" s="17"/>
      <c r="ED19" s="17"/>
      <c r="EE19" s="17"/>
      <c r="EF19" s="17"/>
      <c r="EG19" s="17"/>
      <c r="EH19" s="17"/>
      <c r="EI19" s="17"/>
      <c r="EJ19" s="17"/>
      <c r="EK19" s="17"/>
      <c r="EL19" s="17"/>
      <c r="EM19" s="17"/>
      <c r="EN19" s="17"/>
      <c r="EO19" s="17"/>
      <c r="EP19" s="17"/>
      <c r="EQ19" s="17"/>
      <c r="ER19" s="17"/>
      <c r="ES19" s="17"/>
      <c r="ET19" s="17"/>
      <c r="EU19" s="17"/>
      <c r="EV19" s="17"/>
      <c r="EW19" s="17"/>
      <c r="EX19" s="17"/>
      <c r="EY19" s="17"/>
      <c r="EZ19" s="17"/>
      <c r="FA19" s="17"/>
      <c r="FB19" s="17"/>
      <c r="FC19" s="17"/>
      <c r="FD19" s="17"/>
      <c r="FE19" s="17"/>
      <c r="FF19" s="17"/>
      <c r="FG19" s="17"/>
      <c r="FH19" s="17"/>
      <c r="FI19" s="17"/>
      <c r="FJ19" s="17"/>
      <c r="FK19" s="17"/>
      <c r="FL19" s="17"/>
      <c r="FM19" s="17"/>
      <c r="FN19" s="17"/>
      <c r="FO19" s="17"/>
      <c r="FP19" s="17"/>
      <c r="FQ19" s="17"/>
      <c r="FR19" s="17"/>
      <c r="FS19" s="17"/>
      <c r="FT19" s="17"/>
      <c r="FU19" s="17"/>
      <c r="FV19" s="17"/>
      <c r="FW19" s="17"/>
      <c r="FX19" s="17"/>
      <c r="FY19" s="17"/>
      <c r="FZ19" s="17"/>
      <c r="GA19" s="17"/>
      <c r="GB19" s="17"/>
      <c r="GC19" s="17"/>
      <c r="GD19" s="17"/>
      <c r="GE19" s="17"/>
      <c r="GF19" s="17"/>
      <c r="GG19" s="17"/>
      <c r="GH19" s="17"/>
      <c r="GI19" s="17"/>
      <c r="GJ19" s="17"/>
      <c r="GK19" s="17"/>
      <c r="GL19" s="17"/>
      <c r="GM19" s="17"/>
      <c r="GN19" s="17"/>
      <c r="GO19" s="17"/>
      <c r="GP19" s="17"/>
      <c r="GQ19" s="17"/>
      <c r="GR19" s="17"/>
      <c r="GS19" s="17"/>
      <c r="GT19" s="17"/>
      <c r="GU19" s="17"/>
      <c r="GV19" s="17"/>
      <c r="GW19" s="17"/>
      <c r="GX19" s="17"/>
      <c r="GY19" s="17"/>
      <c r="GZ19" s="17"/>
      <c r="HA19" s="17"/>
      <c r="HB19" s="17"/>
      <c r="HC19" s="17"/>
      <c r="HD19" s="17"/>
      <c r="HE19" s="17"/>
      <c r="HF19" s="17"/>
      <c r="HG19" s="17"/>
      <c r="HH19" s="17"/>
      <c r="HI19" s="17"/>
      <c r="HJ19" s="17"/>
      <c r="HK19" s="17"/>
      <c r="HL19" s="17"/>
      <c r="HM19" s="17"/>
      <c r="HN19" s="17"/>
      <c r="HO19" s="17"/>
      <c r="HP19" s="17"/>
      <c r="HQ19" s="17"/>
      <c r="HR19" s="17"/>
      <c r="HS19" s="17"/>
      <c r="HT19" s="17"/>
      <c r="HU19" s="17"/>
      <c r="HV19" s="17"/>
      <c r="HW19" s="17"/>
      <c r="HX19" s="17"/>
      <c r="HY19" s="17"/>
      <c r="HZ19" s="17"/>
      <c r="IA19" s="17"/>
    </row>
    <row r="20" spans="1:235" x14ac:dyDescent="0.25">
      <c r="A20" s="15" t="str">
        <f>IF(Mitarbeiter!$A$18="","",Mitarbeiter!$A$18)</f>
        <v>Sprute</v>
      </c>
      <c r="B20" s="2" t="str">
        <f>IF(Mitarbeiter!$A$18="","",Mitarbeiter!$C$18)</f>
        <v>Gesundheit</v>
      </c>
      <c r="C20" s="16">
        <f>IF(Mitarbeiter!$A$18="","",Mitarbeiter!$D$18)</f>
        <v>1</v>
      </c>
      <c r="D20" s="17"/>
      <c r="E20" s="17"/>
      <c r="F20" s="17"/>
      <c r="G20" s="17" t="s">
        <v>44453</v>
      </c>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c r="CA20" s="17"/>
      <c r="CB20" s="17"/>
      <c r="CC20" s="17"/>
      <c r="CD20" s="17"/>
      <c r="CE20" s="17"/>
      <c r="CF20" s="17"/>
      <c r="CG20" s="17"/>
      <c r="CH20" s="17"/>
      <c r="CI20" s="17"/>
      <c r="CJ20" s="17"/>
      <c r="CK20" s="17"/>
      <c r="CL20" s="17"/>
      <c r="CM20" s="17"/>
      <c r="CN20" s="17"/>
      <c r="CO20" s="17"/>
      <c r="CP20" s="17"/>
      <c r="CQ20" s="17"/>
      <c r="CR20" s="17"/>
      <c r="CS20" s="17"/>
      <c r="CT20" s="17"/>
      <c r="CU20" s="17"/>
      <c r="CV20" s="17"/>
      <c r="CW20" s="17"/>
      <c r="CX20" s="17"/>
      <c r="CY20" s="17"/>
      <c r="CZ20" s="17"/>
      <c r="DA20" s="17"/>
      <c r="DB20" s="17"/>
      <c r="DC20" s="17"/>
      <c r="DD20" s="17"/>
      <c r="DE20" s="17"/>
      <c r="DF20" s="17"/>
      <c r="DG20" s="17"/>
      <c r="DH20" s="17"/>
      <c r="DI20" s="17"/>
      <c r="DJ20" s="17"/>
      <c r="DK20" s="17"/>
      <c r="DL20" s="17"/>
      <c r="DM20" s="17"/>
      <c r="DN20" s="17"/>
      <c r="DO20" s="17"/>
      <c r="DP20" s="17"/>
      <c r="DQ20" s="17"/>
      <c r="DR20" s="17"/>
      <c r="DS20" s="17"/>
      <c r="DT20" s="17"/>
      <c r="DU20" s="17"/>
      <c r="DV20" s="17"/>
      <c r="DW20" s="17"/>
      <c r="DX20" s="17"/>
      <c r="DY20" s="17"/>
      <c r="DZ20" s="17"/>
      <c r="EA20" s="17"/>
      <c r="EB20" s="17"/>
      <c r="EC20" s="17"/>
      <c r="ED20" s="17"/>
      <c r="EE20" s="17"/>
      <c r="EF20" s="17"/>
      <c r="EG20" s="17"/>
      <c r="EH20" s="17"/>
      <c r="EI20" s="17"/>
      <c r="EJ20" s="17"/>
      <c r="EK20" s="17"/>
      <c r="EL20" s="17"/>
      <c r="EM20" s="17"/>
      <c r="EN20" s="17"/>
      <c r="EO20" s="17"/>
      <c r="EP20" s="17"/>
      <c r="EQ20" s="17"/>
      <c r="ER20" s="17"/>
      <c r="ES20" s="17"/>
      <c r="ET20" s="17"/>
      <c r="EU20" s="17"/>
      <c r="EV20" s="17"/>
      <c r="EW20" s="17"/>
      <c r="EX20" s="17"/>
      <c r="EY20" s="17"/>
      <c r="EZ20" s="17"/>
      <c r="FA20" s="17"/>
      <c r="FB20" s="17"/>
      <c r="FC20" s="17"/>
      <c r="FD20" s="17"/>
      <c r="FE20" s="17"/>
      <c r="FF20" s="17"/>
      <c r="FG20" s="17"/>
      <c r="FH20" s="17"/>
      <c r="FI20" s="17"/>
      <c r="FJ20" s="17"/>
      <c r="FK20" s="17"/>
      <c r="FL20" s="17"/>
      <c r="FM20" s="17"/>
      <c r="FN20" s="17"/>
      <c r="FO20" s="17"/>
      <c r="FP20" s="17"/>
      <c r="FQ20" s="17"/>
      <c r="FR20" s="17"/>
      <c r="FS20" s="17"/>
      <c r="FT20" s="17"/>
      <c r="FU20" s="17"/>
      <c r="FV20" s="17"/>
      <c r="FW20" s="17"/>
      <c r="FX20" s="17"/>
      <c r="FY20" s="17"/>
      <c r="FZ20" s="17"/>
      <c r="GA20" s="17"/>
      <c r="GB20" s="17"/>
      <c r="GC20" s="17"/>
      <c r="GD20" s="17"/>
      <c r="GE20" s="17"/>
      <c r="GF20" s="17"/>
      <c r="GG20" s="17"/>
      <c r="GH20" s="17"/>
      <c r="GI20" s="17"/>
      <c r="GJ20" s="17"/>
      <c r="GK20" s="17"/>
      <c r="GL20" s="17"/>
      <c r="GM20" s="17"/>
      <c r="GN20" s="17"/>
      <c r="GO20" s="17"/>
      <c r="GP20" s="17"/>
      <c r="GQ20" s="17"/>
      <c r="GR20" s="17"/>
      <c r="GS20" s="17"/>
      <c r="GT20" s="17"/>
      <c r="GU20" s="17"/>
      <c r="GV20" s="17"/>
      <c r="GW20" s="17"/>
      <c r="GX20" s="17"/>
      <c r="GY20" s="17"/>
      <c r="GZ20" s="17"/>
      <c r="HA20" s="17"/>
      <c r="HB20" s="17"/>
      <c r="HC20" s="17"/>
      <c r="HD20" s="17"/>
      <c r="HE20" s="17"/>
      <c r="HF20" s="17"/>
      <c r="HG20" s="17"/>
      <c r="HH20" s="17"/>
      <c r="HI20" s="17"/>
      <c r="HJ20" s="17"/>
      <c r="HK20" s="17"/>
      <c r="HL20" s="17"/>
      <c r="HM20" s="17"/>
      <c r="HN20" s="17"/>
      <c r="HO20" s="17"/>
      <c r="HP20" s="17"/>
      <c r="HQ20" s="17"/>
      <c r="HR20" s="17"/>
      <c r="HS20" s="17"/>
      <c r="HT20" s="17"/>
      <c r="HU20" s="17"/>
      <c r="HV20" s="17"/>
      <c r="HW20" s="17"/>
      <c r="HX20" s="17"/>
      <c r="HY20" s="17"/>
      <c r="HZ20" s="17"/>
      <c r="IA20" s="17"/>
    </row>
    <row r="21" spans="1:235" x14ac:dyDescent="0.25">
      <c r="A21" s="15" t="str">
        <f>IF(Mitarbeiter!$A$19="","",Mitarbeiter!$A$19)</f>
        <v>Nass-Kluske</v>
      </c>
      <c r="B21" s="2" t="str">
        <f>IF(Mitarbeiter!$A$19="","",Mitarbeiter!$C$19)</f>
        <v>Komposit</v>
      </c>
      <c r="C21" s="16">
        <f>IF(Mitarbeiter!$A$19="","",Mitarbeiter!$D$19)</f>
        <v>0.7</v>
      </c>
      <c r="D21" s="17"/>
      <c r="E21" s="17"/>
      <c r="F21" s="17"/>
      <c r="G21" s="17"/>
      <c r="H21" s="17"/>
      <c r="I21" s="17"/>
      <c r="J21" s="17"/>
      <c r="K21" s="17" t="s">
        <v>44453</v>
      </c>
      <c r="L21" s="17" t="s">
        <v>44453</v>
      </c>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c r="CA21" s="17"/>
      <c r="CB21" s="17"/>
      <c r="CC21" s="17"/>
      <c r="CD21" s="17"/>
      <c r="CE21" s="17"/>
      <c r="CF21" s="17"/>
      <c r="CG21" s="17"/>
      <c r="CH21" s="17"/>
      <c r="CI21" s="17"/>
      <c r="CJ21" s="17"/>
      <c r="CK21" s="17"/>
      <c r="CL21" s="17"/>
      <c r="CM21" s="17"/>
      <c r="CN21" s="17"/>
      <c r="CO21" s="17"/>
      <c r="CP21" s="17"/>
      <c r="CQ21" s="17"/>
      <c r="CR21" s="17"/>
      <c r="CS21" s="17"/>
      <c r="CT21" s="17"/>
      <c r="CU21" s="17"/>
      <c r="CV21" s="17"/>
      <c r="CW21" s="17"/>
      <c r="CX21" s="17"/>
      <c r="CY21" s="17"/>
      <c r="CZ21" s="17"/>
      <c r="DA21" s="17"/>
      <c r="DB21" s="17"/>
      <c r="DC21" s="17"/>
      <c r="DD21" s="17"/>
      <c r="DE21" s="17"/>
      <c r="DF21" s="17"/>
      <c r="DG21" s="17"/>
      <c r="DH21" s="17"/>
      <c r="DI21" s="17"/>
      <c r="DJ21" s="17"/>
      <c r="DK21" s="17"/>
      <c r="DL21" s="17"/>
      <c r="DM21" s="17"/>
      <c r="DN21" s="17"/>
      <c r="DO21" s="17"/>
      <c r="DP21" s="17"/>
      <c r="DQ21" s="17"/>
      <c r="DR21" s="17"/>
      <c r="DS21" s="17"/>
      <c r="DT21" s="17"/>
      <c r="DU21" s="17"/>
      <c r="DV21" s="17"/>
      <c r="DW21" s="17"/>
      <c r="DX21" s="17"/>
      <c r="DY21" s="17"/>
      <c r="DZ21" s="17"/>
      <c r="EA21" s="17"/>
      <c r="EB21" s="17"/>
      <c r="EC21" s="17"/>
      <c r="ED21" s="17"/>
      <c r="EE21" s="17"/>
      <c r="EF21" s="17"/>
      <c r="EG21" s="17"/>
      <c r="EH21" s="17"/>
      <c r="EI21" s="17"/>
      <c r="EJ21" s="17"/>
      <c r="EK21" s="17"/>
      <c r="EL21" s="17"/>
      <c r="EM21" s="17"/>
      <c r="EN21" s="17"/>
      <c r="EO21" s="17"/>
      <c r="EP21" s="17"/>
      <c r="EQ21" s="17"/>
      <c r="ER21" s="17"/>
      <c r="ES21" s="17"/>
      <c r="ET21" s="17"/>
      <c r="EU21" s="17"/>
      <c r="EV21" s="17"/>
      <c r="EW21" s="17"/>
      <c r="EX21" s="17"/>
      <c r="EY21" s="17"/>
      <c r="EZ21" s="17"/>
      <c r="FA21" s="17"/>
      <c r="FB21" s="17"/>
      <c r="FC21" s="17"/>
      <c r="FD21" s="17"/>
      <c r="FE21" s="17"/>
      <c r="FF21" s="17"/>
      <c r="FG21" s="17"/>
      <c r="FH21" s="17"/>
      <c r="FI21" s="17"/>
      <c r="FJ21" s="17"/>
      <c r="FK21" s="17"/>
      <c r="FL21" s="17"/>
      <c r="FM21" s="17"/>
      <c r="FN21" s="17"/>
      <c r="FO21" s="17"/>
      <c r="FP21" s="17"/>
      <c r="FQ21" s="17"/>
      <c r="FR21" s="17"/>
      <c r="FS21" s="17"/>
      <c r="FT21" s="17"/>
      <c r="FU21" s="17"/>
      <c r="FV21" s="17"/>
      <c r="FW21" s="17"/>
      <c r="FX21" s="17"/>
      <c r="FY21" s="17"/>
      <c r="FZ21" s="17"/>
      <c r="GA21" s="17"/>
      <c r="GB21" s="17"/>
      <c r="GC21" s="17"/>
      <c r="GD21" s="17"/>
      <c r="GE21" s="17"/>
      <c r="GF21" s="17"/>
      <c r="GG21" s="17"/>
      <c r="GH21" s="17"/>
      <c r="GI21" s="17"/>
      <c r="GJ21" s="17"/>
      <c r="GK21" s="17"/>
      <c r="GL21" s="17"/>
      <c r="GM21" s="17"/>
      <c r="GN21" s="17"/>
      <c r="GO21" s="17"/>
      <c r="GP21" s="17"/>
      <c r="GQ21" s="17"/>
      <c r="GR21" s="17"/>
      <c r="GS21" s="17"/>
      <c r="GT21" s="17"/>
      <c r="GU21" s="17"/>
      <c r="GV21" s="17"/>
      <c r="GW21" s="17"/>
      <c r="GX21" s="17"/>
      <c r="GY21" s="17"/>
      <c r="GZ21" s="17"/>
      <c r="HA21" s="17"/>
      <c r="HB21" s="17"/>
      <c r="HC21" s="17"/>
      <c r="HD21" s="17"/>
      <c r="HE21" s="17"/>
      <c r="HF21" s="17"/>
      <c r="HG21" s="17"/>
      <c r="HH21" s="17"/>
      <c r="HI21" s="17"/>
      <c r="HJ21" s="17"/>
      <c r="HK21" s="17"/>
      <c r="HL21" s="17"/>
      <c r="HM21" s="17"/>
      <c r="HN21" s="17"/>
      <c r="HO21" s="17"/>
      <c r="HP21" s="17"/>
      <c r="HQ21" s="17"/>
      <c r="HR21" s="17"/>
      <c r="HS21" s="17"/>
      <c r="HT21" s="17"/>
      <c r="HU21" s="17"/>
      <c r="HV21" s="17"/>
      <c r="HW21" s="17"/>
      <c r="HX21" s="17"/>
      <c r="HY21" s="17"/>
      <c r="HZ21" s="17"/>
      <c r="IA21" s="17"/>
    </row>
    <row r="22" spans="1:235" x14ac:dyDescent="0.25">
      <c r="A22" s="15" t="str">
        <f>IF(Mitarbeiter!$A$20="","",Mitarbeiter!$A$20)</f>
        <v>Witt</v>
      </c>
      <c r="B22" s="2" t="str">
        <f>IF(Mitarbeiter!$A$20="","",Mitarbeiter!$C$20)</f>
        <v>Komposit</v>
      </c>
      <c r="C22" s="16">
        <f>IF(Mitarbeiter!$A$20="","",Mitarbeiter!$D$20)</f>
        <v>0.9</v>
      </c>
      <c r="D22" s="17"/>
      <c r="E22" s="17"/>
      <c r="F22" s="17"/>
      <c r="G22" s="17"/>
      <c r="H22" s="17"/>
      <c r="I22" s="17"/>
      <c r="J22" s="17"/>
      <c r="K22" s="17"/>
      <c r="L22" s="17"/>
      <c r="M22" s="17" t="s">
        <v>44453</v>
      </c>
      <c r="N22" s="17"/>
      <c r="O22" s="17"/>
      <c r="P22" s="17" t="s">
        <v>44453</v>
      </c>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c r="CA22" s="17"/>
      <c r="CB22" s="17"/>
      <c r="CC22" s="17"/>
      <c r="CD22" s="17"/>
      <c r="CE22" s="17"/>
      <c r="CF22" s="17"/>
      <c r="CG22" s="17"/>
      <c r="CH22" s="17"/>
      <c r="CI22" s="17"/>
      <c r="CJ22" s="17"/>
      <c r="CK22" s="17"/>
      <c r="CL22" s="17"/>
      <c r="CM22" s="17"/>
      <c r="CN22" s="17"/>
      <c r="CO22" s="17"/>
      <c r="CP22" s="17"/>
      <c r="CQ22" s="17"/>
      <c r="CR22" s="17"/>
      <c r="CS22" s="17"/>
      <c r="CT22" s="17"/>
      <c r="CU22" s="17"/>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c r="DW22" s="17"/>
      <c r="DX22" s="17"/>
      <c r="DY22" s="17"/>
      <c r="DZ22" s="17"/>
      <c r="EA22" s="17"/>
      <c r="EB22" s="17"/>
      <c r="EC22" s="17"/>
      <c r="ED22" s="17"/>
      <c r="EE22" s="17"/>
      <c r="EF22" s="17"/>
      <c r="EG22" s="17"/>
      <c r="EH22" s="17"/>
      <c r="EI22" s="17"/>
      <c r="EJ22" s="17"/>
      <c r="EK22" s="17"/>
      <c r="EL22" s="17"/>
      <c r="EM22" s="17"/>
      <c r="EN22" s="17"/>
      <c r="EO22" s="17"/>
      <c r="EP22" s="17"/>
      <c r="EQ22" s="17"/>
      <c r="ER22" s="17"/>
      <c r="ES22" s="17"/>
      <c r="ET22" s="17"/>
      <c r="EU22" s="17"/>
      <c r="EV22" s="17"/>
      <c r="EW22" s="17"/>
      <c r="EX22" s="17"/>
      <c r="EY22" s="17"/>
      <c r="EZ22" s="17"/>
      <c r="FA22" s="17"/>
      <c r="FB22" s="17"/>
      <c r="FC22" s="17"/>
      <c r="FD22" s="17"/>
      <c r="FE22" s="17"/>
      <c r="FF22" s="17"/>
      <c r="FG22" s="17"/>
      <c r="FH22" s="17"/>
      <c r="FI22" s="17"/>
      <c r="FJ22" s="17"/>
      <c r="FK22" s="17"/>
      <c r="FL22" s="17"/>
      <c r="FM22" s="17"/>
      <c r="FN22" s="17"/>
      <c r="FO22" s="17"/>
      <c r="FP22" s="17"/>
      <c r="FQ22" s="17"/>
      <c r="FR22" s="17"/>
      <c r="FS22" s="17"/>
      <c r="FT22" s="17"/>
      <c r="FU22" s="17"/>
      <c r="FV22" s="17"/>
      <c r="FW22" s="17"/>
      <c r="FX22" s="17"/>
      <c r="FY22" s="17"/>
      <c r="FZ22" s="17"/>
      <c r="GA22" s="17"/>
      <c r="GB22" s="17"/>
      <c r="GC22" s="17"/>
      <c r="GD22" s="17"/>
      <c r="GE22" s="17"/>
      <c r="GF22" s="17"/>
      <c r="GG22" s="17"/>
      <c r="GH22" s="17"/>
      <c r="GI22" s="17"/>
      <c r="GJ22" s="17"/>
      <c r="GK22" s="17"/>
      <c r="GL22" s="17"/>
      <c r="GM22" s="17"/>
      <c r="GN22" s="17"/>
      <c r="GO22" s="17"/>
      <c r="GP22" s="17"/>
      <c r="GQ22" s="17"/>
      <c r="GR22" s="17"/>
      <c r="GS22" s="17"/>
      <c r="GT22" s="17"/>
      <c r="GU22" s="17"/>
      <c r="GV22" s="17"/>
      <c r="GW22" s="17"/>
      <c r="GX22" s="17"/>
      <c r="GY22" s="17"/>
      <c r="GZ22" s="17"/>
      <c r="HA22" s="17"/>
      <c r="HB22" s="17"/>
      <c r="HC22" s="17"/>
      <c r="HD22" s="17"/>
      <c r="HE22" s="17"/>
      <c r="HF22" s="17"/>
      <c r="HG22" s="17"/>
      <c r="HH22" s="17"/>
      <c r="HI22" s="17"/>
      <c r="HJ22" s="17"/>
      <c r="HK22" s="17"/>
      <c r="HL22" s="17"/>
      <c r="HM22" s="17"/>
      <c r="HN22" s="17"/>
      <c r="HO22" s="17"/>
      <c r="HP22" s="17"/>
      <c r="HQ22" s="17"/>
      <c r="HR22" s="17"/>
      <c r="HS22" s="17"/>
      <c r="HT22" s="17"/>
      <c r="HU22" s="17"/>
      <c r="HV22" s="17"/>
      <c r="HW22" s="17"/>
      <c r="HX22" s="17"/>
      <c r="HY22" s="17"/>
      <c r="HZ22" s="17"/>
      <c r="IA22" s="17"/>
    </row>
    <row r="23" spans="1:235" x14ac:dyDescent="0.25">
      <c r="A23" s="15" t="str">
        <f>IF(Mitarbeiter!$A$21="","",Mitarbeiter!$A$21)</f>
        <v>Seksendört</v>
      </c>
      <c r="B23" s="2" t="str">
        <f>IF(Mitarbeiter!$A$21="","",Mitarbeiter!$C$21)</f>
        <v>Gesundheit</v>
      </c>
      <c r="C23" s="16">
        <f>IF(Mitarbeiter!$A$21="","",Mitarbeiter!$D$21)</f>
        <v>0.8</v>
      </c>
      <c r="D23" s="17"/>
      <c r="E23" s="17"/>
      <c r="F23" s="17"/>
      <c r="G23" s="17"/>
      <c r="H23" s="17"/>
      <c r="I23" s="17"/>
      <c r="J23" s="17"/>
      <c r="K23" s="17"/>
      <c r="L23" s="17"/>
      <c r="M23" s="17" t="s">
        <v>44453</v>
      </c>
      <c r="N23" s="17" t="s">
        <v>44453</v>
      </c>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c r="CA23" s="17"/>
      <c r="CB23" s="17"/>
      <c r="CC23" s="17"/>
      <c r="CD23" s="17"/>
      <c r="CE23" s="17"/>
      <c r="CF23" s="17"/>
      <c r="CG23" s="17"/>
      <c r="CH23" s="17"/>
      <c r="CI23" s="17"/>
      <c r="CJ23" s="17"/>
      <c r="CK23" s="17"/>
      <c r="CL23" s="17"/>
      <c r="CM23" s="17"/>
      <c r="CN23" s="17"/>
      <c r="CO23" s="17"/>
      <c r="CP23" s="17"/>
      <c r="CQ23" s="17"/>
      <c r="CR23" s="17"/>
      <c r="CS23" s="17"/>
      <c r="CT23" s="17"/>
      <c r="CU23" s="17"/>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c r="DW23" s="17"/>
      <c r="DX23" s="17"/>
      <c r="DY23" s="17"/>
      <c r="DZ23" s="17"/>
      <c r="EA23" s="17"/>
      <c r="EB23" s="17"/>
      <c r="EC23" s="17"/>
      <c r="ED23" s="17"/>
      <c r="EE23" s="17"/>
      <c r="EF23" s="17"/>
      <c r="EG23" s="17"/>
      <c r="EH23" s="17"/>
      <c r="EI23" s="17"/>
      <c r="EJ23" s="17"/>
      <c r="EK23" s="17"/>
      <c r="EL23" s="17"/>
      <c r="EM23" s="17"/>
      <c r="EN23" s="17"/>
      <c r="EO23" s="17"/>
      <c r="EP23" s="17"/>
      <c r="EQ23" s="17"/>
      <c r="ER23" s="17"/>
      <c r="ES23" s="17"/>
      <c r="ET23" s="17"/>
      <c r="EU23" s="17"/>
      <c r="EV23" s="17"/>
      <c r="EW23" s="17"/>
      <c r="EX23" s="17"/>
      <c r="EY23" s="17"/>
      <c r="EZ23" s="17"/>
      <c r="FA23" s="17"/>
      <c r="FB23" s="17"/>
      <c r="FC23" s="17"/>
      <c r="FD23" s="17"/>
      <c r="FE23" s="17"/>
      <c r="FF23" s="17"/>
      <c r="FG23" s="17"/>
      <c r="FH23" s="17"/>
      <c r="FI23" s="17"/>
      <c r="FJ23" s="17"/>
      <c r="FK23" s="17"/>
      <c r="FL23" s="17"/>
      <c r="FM23" s="17"/>
      <c r="FN23" s="17"/>
      <c r="FO23" s="17"/>
      <c r="FP23" s="17"/>
      <c r="FQ23" s="17"/>
      <c r="FR23" s="17"/>
      <c r="FS23" s="17"/>
      <c r="FT23" s="17"/>
      <c r="FU23" s="17"/>
      <c r="FV23" s="17"/>
      <c r="FW23" s="17"/>
      <c r="FX23" s="17"/>
      <c r="FY23" s="17"/>
      <c r="FZ23" s="17"/>
      <c r="GA23" s="17"/>
      <c r="GB23" s="17"/>
      <c r="GC23" s="17"/>
      <c r="GD23" s="17"/>
      <c r="GE23" s="17"/>
      <c r="GF23" s="17"/>
      <c r="GG23" s="17"/>
      <c r="GH23" s="17"/>
      <c r="GI23" s="17"/>
      <c r="GJ23" s="17"/>
      <c r="GK23" s="17"/>
      <c r="GL23" s="17"/>
      <c r="GM23" s="17"/>
      <c r="GN23" s="17"/>
      <c r="GO23" s="17"/>
      <c r="GP23" s="17"/>
      <c r="GQ23" s="17"/>
      <c r="GR23" s="17"/>
      <c r="GS23" s="17"/>
      <c r="GT23" s="17"/>
      <c r="GU23" s="17"/>
      <c r="GV23" s="17"/>
      <c r="GW23" s="17"/>
      <c r="GX23" s="17"/>
      <c r="GY23" s="17"/>
      <c r="GZ23" s="17"/>
      <c r="HA23" s="17"/>
      <c r="HB23" s="17"/>
      <c r="HC23" s="17"/>
      <c r="HD23" s="17"/>
      <c r="HE23" s="17"/>
      <c r="HF23" s="17"/>
      <c r="HG23" s="17"/>
      <c r="HH23" s="17"/>
      <c r="HI23" s="17"/>
      <c r="HJ23" s="17"/>
      <c r="HK23" s="17"/>
      <c r="HL23" s="17"/>
      <c r="HM23" s="17"/>
      <c r="HN23" s="17"/>
      <c r="HO23" s="17"/>
      <c r="HP23" s="17"/>
      <c r="HQ23" s="17"/>
      <c r="HR23" s="17"/>
      <c r="HS23" s="17"/>
      <c r="HT23" s="17"/>
      <c r="HU23" s="17"/>
      <c r="HV23" s="17"/>
      <c r="HW23" s="17"/>
      <c r="HX23" s="17"/>
      <c r="HY23" s="17"/>
      <c r="HZ23" s="17"/>
      <c r="IA23" s="17"/>
    </row>
    <row r="24" spans="1:235" x14ac:dyDescent="0.25">
      <c r="A24" s="15" t="str">
        <f>IF(Mitarbeiter!$A$22="","",Mitarbeiter!$A$22)</f>
        <v>Mai</v>
      </c>
      <c r="B24" s="2" t="str">
        <f>IF(Mitarbeiter!$A$22="","",Mitarbeiter!$C$22)</f>
        <v>Komposit</v>
      </c>
      <c r="C24" s="16">
        <f>IF(Mitarbeiter!$A$22="","",Mitarbeiter!$D$22)</f>
        <v>0.5</v>
      </c>
      <c r="D24" s="17"/>
      <c r="E24" s="17"/>
      <c r="F24" s="17"/>
      <c r="G24" s="17" t="s">
        <v>44453</v>
      </c>
      <c r="H24" s="17" t="s">
        <v>44453</v>
      </c>
      <c r="I24" s="17" t="s">
        <v>44453</v>
      </c>
      <c r="J24" s="17"/>
      <c r="K24" s="17"/>
      <c r="L24" s="17"/>
      <c r="M24" s="17"/>
      <c r="N24" s="17"/>
      <c r="O24" s="17"/>
      <c r="P24" s="17"/>
      <c r="Q24" s="17" t="s">
        <v>44453</v>
      </c>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c r="CE24" s="17"/>
      <c r="CF24" s="17"/>
      <c r="CG24" s="17"/>
      <c r="CH24" s="17"/>
      <c r="CI24" s="17"/>
      <c r="CJ24" s="17"/>
      <c r="CK24" s="17"/>
      <c r="CL24" s="17"/>
      <c r="CM24" s="17"/>
      <c r="CN24" s="17"/>
      <c r="CO24" s="17"/>
      <c r="CP24" s="17"/>
      <c r="CQ24" s="17"/>
      <c r="CR24" s="17"/>
      <c r="CS24" s="17"/>
      <c r="CT24" s="17"/>
      <c r="CU24" s="17"/>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c r="DW24" s="17"/>
      <c r="DX24" s="17"/>
      <c r="DY24" s="17"/>
      <c r="DZ24" s="17"/>
      <c r="EA24" s="17"/>
      <c r="EB24" s="17"/>
      <c r="EC24" s="17"/>
      <c r="ED24" s="17"/>
      <c r="EE24" s="17"/>
      <c r="EF24" s="17"/>
      <c r="EG24" s="17"/>
      <c r="EH24" s="17"/>
      <c r="EI24" s="17"/>
      <c r="EJ24" s="17"/>
      <c r="EK24" s="17"/>
      <c r="EL24" s="17"/>
      <c r="EM24" s="17"/>
      <c r="EN24" s="17"/>
      <c r="EO24" s="17"/>
      <c r="EP24" s="17"/>
      <c r="EQ24" s="17"/>
      <c r="ER24" s="17"/>
      <c r="ES24" s="17"/>
      <c r="ET24" s="17"/>
      <c r="EU24" s="17"/>
      <c r="EV24" s="17"/>
      <c r="EW24" s="17"/>
      <c r="EX24" s="17"/>
      <c r="EY24" s="17"/>
      <c r="EZ24" s="17"/>
      <c r="FA24" s="17"/>
      <c r="FB24" s="17"/>
      <c r="FC24" s="17"/>
      <c r="FD24" s="17"/>
      <c r="FE24" s="17"/>
      <c r="FF24" s="17"/>
      <c r="FG24" s="17"/>
      <c r="FH24" s="17"/>
      <c r="FI24" s="17"/>
      <c r="FJ24" s="17"/>
      <c r="FK24" s="17"/>
      <c r="FL24" s="17"/>
      <c r="FM24" s="17"/>
      <c r="FN24" s="17"/>
      <c r="FO24" s="17"/>
      <c r="FP24" s="17"/>
      <c r="FQ24" s="17"/>
      <c r="FR24" s="17"/>
      <c r="FS24" s="17"/>
      <c r="FT24" s="17"/>
      <c r="FU24" s="17"/>
      <c r="FV24" s="17"/>
      <c r="FW24" s="17"/>
      <c r="FX24" s="17"/>
      <c r="FY24" s="17"/>
      <c r="FZ24" s="17"/>
      <c r="GA24" s="17"/>
      <c r="GB24" s="17"/>
      <c r="GC24" s="17"/>
      <c r="GD24" s="17"/>
      <c r="GE24" s="17"/>
      <c r="GF24" s="17"/>
      <c r="GG24" s="17"/>
      <c r="GH24" s="17"/>
      <c r="GI24" s="17"/>
      <c r="GJ24" s="17"/>
      <c r="GK24" s="17"/>
      <c r="GL24" s="17"/>
      <c r="GM24" s="17"/>
      <c r="GN24" s="17"/>
      <c r="GO24" s="17"/>
      <c r="GP24" s="17"/>
      <c r="GQ24" s="17"/>
      <c r="GR24" s="17"/>
      <c r="GS24" s="17"/>
      <c r="GT24" s="17"/>
      <c r="GU24" s="17"/>
      <c r="GV24" s="17"/>
      <c r="GW24" s="17"/>
      <c r="GX24" s="17"/>
      <c r="GY24" s="17"/>
      <c r="GZ24" s="17"/>
      <c r="HA24" s="17"/>
      <c r="HB24" s="17"/>
      <c r="HC24" s="17"/>
      <c r="HD24" s="17"/>
      <c r="HE24" s="17"/>
      <c r="HF24" s="17"/>
      <c r="HG24" s="17"/>
      <c r="HH24" s="17"/>
      <c r="HI24" s="17"/>
      <c r="HJ24" s="17"/>
      <c r="HK24" s="17"/>
      <c r="HL24" s="17"/>
      <c r="HM24" s="17"/>
      <c r="HN24" s="17"/>
      <c r="HO24" s="17"/>
      <c r="HP24" s="17"/>
      <c r="HQ24" s="17"/>
      <c r="HR24" s="17"/>
      <c r="HS24" s="17"/>
      <c r="HT24" s="17"/>
      <c r="HU24" s="17"/>
      <c r="HV24" s="17"/>
      <c r="HW24" s="17"/>
      <c r="HX24" s="17"/>
      <c r="HY24" s="17"/>
      <c r="HZ24" s="17"/>
      <c r="IA24" s="17"/>
    </row>
    <row r="25" spans="1:235" x14ac:dyDescent="0.25">
      <c r="A25" s="15" t="str">
        <f>IF(Mitarbeiter!$A$23="","",Mitarbeiter!$A$23)</f>
        <v>Mazin</v>
      </c>
      <c r="B25" s="2" t="str">
        <f>IF(Mitarbeiter!$A$23="","",Mitarbeiter!$C$23)</f>
        <v>Komposit</v>
      </c>
      <c r="C25" s="16">
        <f>IF(Mitarbeiter!$A$23="","",Mitarbeiter!$D$23)</f>
        <v>1</v>
      </c>
      <c r="D25" s="17"/>
      <c r="E25" s="17"/>
      <c r="F25" s="17"/>
      <c r="G25" s="17"/>
      <c r="H25" s="17" t="s">
        <v>44453</v>
      </c>
      <c r="I25" s="17" t="s">
        <v>44453</v>
      </c>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c r="CA25" s="17"/>
      <c r="CB25" s="17"/>
      <c r="CC25" s="17"/>
      <c r="CD25" s="17"/>
      <c r="CE25" s="17"/>
      <c r="CF25" s="17"/>
      <c r="CG25" s="17"/>
      <c r="CH25" s="17"/>
      <c r="CI25" s="17"/>
      <c r="CJ25" s="17"/>
      <c r="CK25" s="17"/>
      <c r="CL25" s="17"/>
      <c r="CM25" s="17"/>
      <c r="CN25" s="17"/>
      <c r="CO25" s="17"/>
      <c r="CP25" s="17"/>
      <c r="CQ25" s="17"/>
      <c r="CR25" s="17"/>
      <c r="CS25" s="17"/>
      <c r="CT25" s="17"/>
      <c r="CU25" s="17"/>
      <c r="CV25" s="17"/>
      <c r="CW25" s="17"/>
      <c r="CX25" s="17"/>
      <c r="CY25" s="17"/>
      <c r="CZ25" s="17"/>
      <c r="DA25" s="17"/>
      <c r="DB25" s="17"/>
      <c r="DC25" s="17"/>
      <c r="DD25" s="17"/>
      <c r="DE25" s="17"/>
      <c r="DF25" s="17"/>
      <c r="DG25" s="17"/>
      <c r="DH25" s="17"/>
      <c r="DI25" s="17"/>
      <c r="DJ25" s="17"/>
      <c r="DK25" s="17"/>
      <c r="DL25" s="17"/>
      <c r="DM25" s="17"/>
      <c r="DN25" s="17"/>
      <c r="DO25" s="17"/>
      <c r="DP25" s="17"/>
      <c r="DQ25" s="17"/>
      <c r="DR25" s="17"/>
      <c r="DS25" s="17"/>
      <c r="DT25" s="17"/>
      <c r="DU25" s="17"/>
      <c r="DV25" s="17"/>
      <c r="DW25" s="17"/>
      <c r="DX25" s="17"/>
      <c r="DY25" s="17"/>
      <c r="DZ25" s="17"/>
      <c r="EA25" s="17"/>
      <c r="EB25" s="17"/>
      <c r="EC25" s="17"/>
      <c r="ED25" s="17"/>
      <c r="EE25" s="17"/>
      <c r="EF25" s="17"/>
      <c r="EG25" s="17"/>
      <c r="EH25" s="17"/>
      <c r="EI25" s="17"/>
      <c r="EJ25" s="17"/>
      <c r="EK25" s="17"/>
      <c r="EL25" s="17"/>
      <c r="EM25" s="17"/>
      <c r="EN25" s="17"/>
      <c r="EO25" s="17"/>
      <c r="EP25" s="17"/>
      <c r="EQ25" s="17"/>
      <c r="ER25" s="17"/>
      <c r="ES25" s="17"/>
      <c r="ET25" s="17"/>
      <c r="EU25" s="17"/>
      <c r="EV25" s="17"/>
      <c r="EW25" s="17"/>
      <c r="EX25" s="17"/>
      <c r="EY25" s="17"/>
      <c r="EZ25" s="17"/>
      <c r="FA25" s="17"/>
      <c r="FB25" s="17"/>
      <c r="FC25" s="17"/>
      <c r="FD25" s="17"/>
      <c r="FE25" s="17"/>
      <c r="FF25" s="17"/>
      <c r="FG25" s="17"/>
      <c r="FH25" s="17"/>
      <c r="FI25" s="17"/>
      <c r="FJ25" s="17"/>
      <c r="FK25" s="17"/>
      <c r="FL25" s="17"/>
      <c r="FM25" s="17"/>
      <c r="FN25" s="17"/>
      <c r="FO25" s="17"/>
      <c r="FP25" s="17"/>
      <c r="FQ25" s="17"/>
      <c r="FR25" s="17"/>
      <c r="FS25" s="17"/>
      <c r="FT25" s="17"/>
      <c r="FU25" s="17"/>
      <c r="FV25" s="17"/>
      <c r="FW25" s="17"/>
      <c r="FX25" s="17"/>
      <c r="FY25" s="17"/>
      <c r="FZ25" s="17"/>
      <c r="GA25" s="17"/>
      <c r="GB25" s="17"/>
      <c r="GC25" s="17"/>
      <c r="GD25" s="17"/>
      <c r="GE25" s="17"/>
      <c r="GF25" s="17"/>
      <c r="GG25" s="17"/>
      <c r="GH25" s="17"/>
      <c r="GI25" s="17"/>
      <c r="GJ25" s="17"/>
      <c r="GK25" s="17"/>
      <c r="GL25" s="17"/>
      <c r="GM25" s="17"/>
      <c r="GN25" s="17"/>
      <c r="GO25" s="17"/>
      <c r="GP25" s="17"/>
      <c r="GQ25" s="17"/>
      <c r="GR25" s="17"/>
      <c r="GS25" s="17"/>
      <c r="GT25" s="17"/>
      <c r="GU25" s="17"/>
      <c r="GV25" s="17"/>
      <c r="GW25" s="17"/>
      <c r="GX25" s="17"/>
      <c r="GY25" s="17"/>
      <c r="GZ25" s="17"/>
      <c r="HA25" s="17"/>
      <c r="HB25" s="17"/>
      <c r="HC25" s="17"/>
      <c r="HD25" s="17"/>
      <c r="HE25" s="17"/>
      <c r="HF25" s="17"/>
      <c r="HG25" s="17"/>
      <c r="HH25" s="17"/>
      <c r="HI25" s="17"/>
      <c r="HJ25" s="17"/>
      <c r="HK25" s="17"/>
      <c r="HL25" s="17"/>
      <c r="HM25" s="17"/>
      <c r="HN25" s="17"/>
      <c r="HO25" s="17"/>
      <c r="HP25" s="17"/>
      <c r="HQ25" s="17"/>
      <c r="HR25" s="17"/>
      <c r="HS25" s="17"/>
      <c r="HT25" s="17"/>
      <c r="HU25" s="17"/>
      <c r="HV25" s="17"/>
      <c r="HW25" s="17"/>
      <c r="HX25" s="17"/>
      <c r="HY25" s="17"/>
      <c r="HZ25" s="17"/>
      <c r="IA25" s="17"/>
    </row>
    <row r="26" spans="1:235" x14ac:dyDescent="0.25">
      <c r="A26" s="15" t="str">
        <f>IF(Mitarbeiter!$A$24="","",Mitarbeiter!$A$24)</f>
        <v>Hocheder</v>
      </c>
      <c r="B26" s="2" t="str">
        <f>IF(Mitarbeiter!$A$24="","",Mitarbeiter!$C$24)</f>
        <v>Komposit</v>
      </c>
      <c r="C26" s="16">
        <f>IF(Mitarbeiter!$A$24="","",Mitarbeiter!$D$24)</f>
        <v>0.5</v>
      </c>
      <c r="D26" s="17"/>
      <c r="E26" s="17"/>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c r="CA26" s="17"/>
      <c r="CB26" s="17"/>
      <c r="CC26" s="17"/>
      <c r="CD26" s="17"/>
      <c r="CE26" s="17"/>
      <c r="CF26" s="17"/>
      <c r="CG26" s="17"/>
      <c r="CH26" s="17"/>
      <c r="CI26" s="17"/>
      <c r="CJ26" s="17"/>
      <c r="CK26" s="17"/>
      <c r="CL26" s="17"/>
      <c r="CM26" s="17"/>
      <c r="CN26" s="17"/>
      <c r="CO26" s="17"/>
      <c r="CP26" s="17"/>
      <c r="CQ26" s="17"/>
      <c r="CR26" s="17"/>
      <c r="CS26" s="17"/>
      <c r="CT26" s="17"/>
      <c r="CU26" s="17"/>
      <c r="CV26" s="17"/>
      <c r="CW26" s="17"/>
      <c r="CX26" s="17"/>
      <c r="CY26" s="17"/>
      <c r="CZ26" s="17"/>
      <c r="DA26" s="17"/>
      <c r="DB26" s="17"/>
      <c r="DC26" s="17"/>
      <c r="DD26" s="17"/>
      <c r="DE26" s="17"/>
      <c r="DF26" s="17"/>
      <c r="DG26" s="17"/>
      <c r="DH26" s="17"/>
      <c r="DI26" s="17"/>
      <c r="DJ26" s="17"/>
      <c r="DK26" s="17"/>
      <c r="DL26" s="17"/>
      <c r="DM26" s="17"/>
      <c r="DN26" s="17"/>
      <c r="DO26" s="17"/>
      <c r="DP26" s="17"/>
      <c r="DQ26" s="17"/>
      <c r="DR26" s="17"/>
      <c r="DS26" s="17"/>
      <c r="DT26" s="17"/>
      <c r="DU26" s="17"/>
      <c r="DV26" s="17"/>
      <c r="DW26" s="17"/>
      <c r="DX26" s="17"/>
      <c r="DY26" s="17"/>
      <c r="DZ26" s="17"/>
      <c r="EA26" s="17"/>
      <c r="EB26" s="17"/>
      <c r="EC26" s="17"/>
      <c r="ED26" s="17"/>
      <c r="EE26" s="17"/>
      <c r="EF26" s="17"/>
      <c r="EG26" s="17"/>
      <c r="EH26" s="17"/>
      <c r="EI26" s="17"/>
      <c r="EJ26" s="17"/>
      <c r="EK26" s="17"/>
      <c r="EL26" s="17"/>
      <c r="EM26" s="17"/>
      <c r="EN26" s="17"/>
      <c r="EO26" s="17"/>
      <c r="EP26" s="17"/>
      <c r="EQ26" s="17"/>
      <c r="ER26" s="17"/>
      <c r="ES26" s="17"/>
      <c r="ET26" s="17"/>
      <c r="EU26" s="17"/>
      <c r="EV26" s="17"/>
      <c r="EW26" s="17"/>
      <c r="EX26" s="17"/>
      <c r="EY26" s="17"/>
      <c r="EZ26" s="17"/>
      <c r="FA26" s="17"/>
      <c r="FB26" s="17"/>
      <c r="FC26" s="17"/>
      <c r="FD26" s="17"/>
      <c r="FE26" s="17"/>
      <c r="FF26" s="17"/>
      <c r="FG26" s="17"/>
      <c r="FH26" s="17"/>
      <c r="FI26" s="17"/>
      <c r="FJ26" s="17"/>
      <c r="FK26" s="17"/>
      <c r="FL26" s="17"/>
      <c r="FM26" s="17"/>
      <c r="FN26" s="17"/>
      <c r="FO26" s="17"/>
      <c r="FP26" s="17"/>
      <c r="FQ26" s="17"/>
      <c r="FR26" s="17"/>
      <c r="FS26" s="17"/>
      <c r="FT26" s="17"/>
      <c r="FU26" s="17"/>
      <c r="FV26" s="17"/>
      <c r="FW26" s="17"/>
      <c r="FX26" s="17"/>
      <c r="FY26" s="17"/>
      <c r="FZ26" s="17"/>
      <c r="GA26" s="17"/>
      <c r="GB26" s="17"/>
      <c r="GC26" s="17"/>
      <c r="GD26" s="17"/>
      <c r="GE26" s="17"/>
      <c r="GF26" s="17"/>
      <c r="GG26" s="17"/>
      <c r="GH26" s="17"/>
      <c r="GI26" s="17"/>
      <c r="GJ26" s="17"/>
      <c r="GK26" s="17"/>
      <c r="GL26" s="17"/>
      <c r="GM26" s="17"/>
      <c r="GN26" s="17"/>
      <c r="GO26" s="17"/>
      <c r="GP26" s="17"/>
      <c r="GQ26" s="17"/>
      <c r="GR26" s="17"/>
      <c r="GS26" s="17"/>
      <c r="GT26" s="17"/>
      <c r="GU26" s="17"/>
      <c r="GV26" s="17"/>
      <c r="GW26" s="17"/>
      <c r="GX26" s="17"/>
      <c r="GY26" s="17"/>
      <c r="GZ26" s="17"/>
      <c r="HA26" s="17"/>
      <c r="HB26" s="17"/>
      <c r="HC26" s="17"/>
      <c r="HD26" s="17"/>
      <c r="HE26" s="17"/>
      <c r="HF26" s="17"/>
      <c r="HG26" s="17"/>
      <c r="HH26" s="17"/>
      <c r="HI26" s="17"/>
      <c r="HJ26" s="17"/>
      <c r="HK26" s="17"/>
      <c r="HL26" s="17"/>
      <c r="HM26" s="17"/>
      <c r="HN26" s="17"/>
      <c r="HO26" s="17"/>
      <c r="HP26" s="17"/>
      <c r="HQ26" s="17"/>
      <c r="HR26" s="17"/>
      <c r="HS26" s="17"/>
      <c r="HT26" s="17"/>
      <c r="HU26" s="17"/>
      <c r="HV26" s="17"/>
      <c r="HW26" s="17"/>
      <c r="HX26" s="17"/>
      <c r="HY26" s="17"/>
      <c r="HZ26" s="17"/>
      <c r="IA26" s="17"/>
    </row>
    <row r="27" spans="1:235" x14ac:dyDescent="0.25">
      <c r="A27" s="15" t="str">
        <f>IF(Mitarbeiter!$A$25="","",Mitarbeiter!$A$25)</f>
        <v>Hoffmann</v>
      </c>
      <c r="B27" s="2" t="str">
        <f>IF(Mitarbeiter!$A$25="","",Mitarbeiter!$C$25)</f>
        <v>Komposit</v>
      </c>
      <c r="C27" s="16">
        <f>IF(Mitarbeiter!$A$25="","",Mitarbeiter!$D$25)</f>
        <v>0.5</v>
      </c>
      <c r="D27" s="17"/>
      <c r="E27" s="17"/>
      <c r="F27" s="17"/>
      <c r="G27" s="17"/>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c r="CA27" s="17"/>
      <c r="CB27" s="17"/>
      <c r="CC27" s="17"/>
      <c r="CD27" s="17"/>
      <c r="CE27" s="17"/>
      <c r="CF27" s="17"/>
      <c r="CG27" s="17"/>
      <c r="CH27" s="17"/>
      <c r="CI27" s="17"/>
      <c r="CJ27" s="17"/>
      <c r="CK27" s="17"/>
      <c r="CL27" s="17"/>
      <c r="CM27" s="17"/>
      <c r="CN27" s="17"/>
      <c r="CO27" s="17"/>
      <c r="CP27" s="17"/>
      <c r="CQ27" s="17"/>
      <c r="CR27" s="17"/>
      <c r="CS27" s="17"/>
      <c r="CT27" s="17"/>
      <c r="CU27" s="17"/>
      <c r="CV27" s="17"/>
      <c r="CW27" s="17"/>
      <c r="CX27" s="17"/>
      <c r="CY27" s="17"/>
      <c r="CZ27" s="17"/>
      <c r="DA27" s="17"/>
      <c r="DB27" s="17"/>
      <c r="DC27" s="17"/>
      <c r="DD27" s="17"/>
      <c r="DE27" s="17"/>
      <c r="DF27" s="17"/>
      <c r="DG27" s="17"/>
      <c r="DH27" s="17"/>
      <c r="DI27" s="17"/>
      <c r="DJ27" s="17"/>
      <c r="DK27" s="17"/>
      <c r="DL27" s="17"/>
      <c r="DM27" s="17"/>
      <c r="DN27" s="17"/>
      <c r="DO27" s="17"/>
      <c r="DP27" s="17"/>
      <c r="DQ27" s="17"/>
      <c r="DR27" s="17"/>
      <c r="DS27" s="17"/>
      <c r="DT27" s="17"/>
      <c r="DU27" s="17"/>
      <c r="DV27" s="17"/>
      <c r="DW27" s="17"/>
      <c r="DX27" s="17"/>
      <c r="DY27" s="17"/>
      <c r="DZ27" s="17"/>
      <c r="EA27" s="17"/>
      <c r="EB27" s="17"/>
      <c r="EC27" s="17"/>
      <c r="ED27" s="17"/>
      <c r="EE27" s="17"/>
      <c r="EF27" s="17"/>
      <c r="EG27" s="17"/>
      <c r="EH27" s="17"/>
      <c r="EI27" s="17"/>
      <c r="EJ27" s="17"/>
      <c r="EK27" s="17"/>
      <c r="EL27" s="17"/>
      <c r="EM27" s="17"/>
      <c r="EN27" s="17"/>
      <c r="EO27" s="17"/>
      <c r="EP27" s="17"/>
      <c r="EQ27" s="17"/>
      <c r="ER27" s="17"/>
      <c r="ES27" s="17"/>
      <c r="ET27" s="17"/>
      <c r="EU27" s="17"/>
      <c r="EV27" s="17"/>
      <c r="EW27" s="17"/>
      <c r="EX27" s="17"/>
      <c r="EY27" s="17"/>
      <c r="EZ27" s="17"/>
      <c r="FA27" s="17"/>
      <c r="FB27" s="17"/>
      <c r="FC27" s="17"/>
      <c r="FD27" s="17"/>
      <c r="FE27" s="17"/>
      <c r="FF27" s="17"/>
      <c r="FG27" s="17"/>
      <c r="FH27" s="17"/>
      <c r="FI27" s="17"/>
      <c r="FJ27" s="17"/>
      <c r="FK27" s="17"/>
      <c r="FL27" s="17"/>
      <c r="FM27" s="17"/>
      <c r="FN27" s="17"/>
      <c r="FO27" s="17"/>
      <c r="FP27" s="17"/>
      <c r="FQ27" s="17"/>
      <c r="FR27" s="17"/>
      <c r="FS27" s="17"/>
      <c r="FT27" s="17"/>
      <c r="FU27" s="17"/>
      <c r="FV27" s="17"/>
      <c r="FW27" s="17"/>
      <c r="FX27" s="17"/>
      <c r="FY27" s="17"/>
      <c r="FZ27" s="17"/>
      <c r="GA27" s="17"/>
      <c r="GB27" s="17"/>
      <c r="GC27" s="17"/>
      <c r="GD27" s="17"/>
      <c r="GE27" s="17"/>
      <c r="GF27" s="17"/>
      <c r="GG27" s="17"/>
      <c r="GH27" s="17"/>
      <c r="GI27" s="17"/>
      <c r="GJ27" s="17"/>
      <c r="GK27" s="17"/>
      <c r="GL27" s="17"/>
      <c r="GM27" s="17"/>
      <c r="GN27" s="17"/>
      <c r="GO27" s="17"/>
      <c r="GP27" s="17"/>
      <c r="GQ27" s="17"/>
      <c r="GR27" s="17"/>
      <c r="GS27" s="17"/>
      <c r="GT27" s="17"/>
      <c r="GU27" s="17"/>
      <c r="GV27" s="17"/>
      <c r="GW27" s="17"/>
      <c r="GX27" s="17"/>
      <c r="GY27" s="17"/>
      <c r="GZ27" s="17"/>
      <c r="HA27" s="17"/>
      <c r="HB27" s="17"/>
      <c r="HC27" s="17"/>
      <c r="HD27" s="17"/>
      <c r="HE27" s="17"/>
      <c r="HF27" s="17"/>
      <c r="HG27" s="17"/>
      <c r="HH27" s="17"/>
      <c r="HI27" s="17"/>
      <c r="HJ27" s="17"/>
      <c r="HK27" s="17"/>
      <c r="HL27" s="17"/>
      <c r="HM27" s="17"/>
      <c r="HN27" s="17"/>
      <c r="HO27" s="17"/>
      <c r="HP27" s="17"/>
      <c r="HQ27" s="17"/>
      <c r="HR27" s="17"/>
      <c r="HS27" s="17"/>
      <c r="HT27" s="17"/>
      <c r="HU27" s="17"/>
      <c r="HV27" s="17"/>
      <c r="HW27" s="17"/>
      <c r="HX27" s="17"/>
      <c r="HY27" s="17"/>
      <c r="HZ27" s="17"/>
      <c r="IA27" s="17"/>
    </row>
    <row r="28" spans="1:235" x14ac:dyDescent="0.25">
      <c r="A28" s="15" t="str">
        <f>IF(Mitarbeiter!$A$26="","",Mitarbeiter!$A$26)</f>
        <v>Wordl</v>
      </c>
      <c r="B28" s="2" t="str">
        <f>IF(Mitarbeiter!$A$26="","",Mitarbeiter!$C$26)</f>
        <v>Komposit</v>
      </c>
      <c r="C28" s="16">
        <f>IF(Mitarbeiter!$A$26="","",Mitarbeiter!$D$26)</f>
        <v>0.5</v>
      </c>
      <c r="D28" s="17"/>
      <c r="E28" s="17"/>
      <c r="F28" s="17"/>
      <c r="G28" s="17"/>
      <c r="H28" s="17"/>
      <c r="I28" s="17"/>
      <c r="J28" s="17"/>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c r="CA28" s="17"/>
      <c r="CB28" s="17"/>
      <c r="CC28" s="17"/>
      <c r="CD28" s="17"/>
      <c r="CE28" s="17"/>
      <c r="CF28" s="17"/>
      <c r="CG28" s="17"/>
      <c r="CH28" s="17"/>
      <c r="CI28" s="17"/>
      <c r="CJ28" s="17"/>
      <c r="CK28" s="17"/>
      <c r="CL28" s="17"/>
      <c r="CM28" s="17"/>
      <c r="CN28" s="17"/>
      <c r="CO28" s="17"/>
      <c r="CP28" s="17"/>
      <c r="CQ28" s="17"/>
      <c r="CR28" s="17"/>
      <c r="CS28" s="17"/>
      <c r="CT28" s="17"/>
      <c r="CU28" s="17"/>
      <c r="CV28" s="17"/>
      <c r="CW28" s="17"/>
      <c r="CX28" s="17"/>
      <c r="CY28" s="17"/>
      <c r="CZ28" s="17"/>
      <c r="DA28" s="17"/>
      <c r="DB28" s="17"/>
      <c r="DC28" s="17"/>
      <c r="DD28" s="17"/>
      <c r="DE28" s="17"/>
      <c r="DF28" s="17"/>
      <c r="DG28" s="17"/>
      <c r="DH28" s="17"/>
      <c r="DI28" s="17"/>
      <c r="DJ28" s="17"/>
      <c r="DK28" s="17"/>
      <c r="DL28" s="17"/>
      <c r="DM28" s="17"/>
      <c r="DN28" s="17"/>
      <c r="DO28" s="17"/>
      <c r="DP28" s="17"/>
      <c r="DQ28" s="17"/>
      <c r="DR28" s="17"/>
      <c r="DS28" s="17"/>
      <c r="DT28" s="17"/>
      <c r="DU28" s="17"/>
      <c r="DV28" s="17"/>
      <c r="DW28" s="17"/>
      <c r="DX28" s="17"/>
      <c r="DY28" s="17"/>
      <c r="DZ28" s="17"/>
      <c r="EA28" s="17"/>
      <c r="EB28" s="17"/>
      <c r="EC28" s="17"/>
      <c r="ED28" s="17"/>
      <c r="EE28" s="17"/>
      <c r="EF28" s="17"/>
      <c r="EG28" s="17"/>
      <c r="EH28" s="17"/>
      <c r="EI28" s="17"/>
      <c r="EJ28" s="17"/>
      <c r="EK28" s="17"/>
      <c r="EL28" s="17"/>
      <c r="EM28" s="17"/>
      <c r="EN28" s="17"/>
      <c r="EO28" s="17"/>
      <c r="EP28" s="17"/>
      <c r="EQ28" s="17"/>
      <c r="ER28" s="17"/>
      <c r="ES28" s="17"/>
      <c r="ET28" s="17"/>
      <c r="EU28" s="17"/>
      <c r="EV28" s="17"/>
      <c r="EW28" s="17"/>
      <c r="EX28" s="17"/>
      <c r="EY28" s="17"/>
      <c r="EZ28" s="17"/>
      <c r="FA28" s="17"/>
      <c r="FB28" s="17"/>
      <c r="FC28" s="17"/>
      <c r="FD28" s="17"/>
      <c r="FE28" s="17"/>
      <c r="FF28" s="17"/>
      <c r="FG28" s="17"/>
      <c r="FH28" s="17"/>
      <c r="FI28" s="17"/>
      <c r="FJ28" s="17"/>
      <c r="FK28" s="17"/>
      <c r="FL28" s="17"/>
      <c r="FM28" s="17"/>
      <c r="FN28" s="17"/>
      <c r="FO28" s="17"/>
      <c r="FP28" s="17"/>
      <c r="FQ28" s="17"/>
      <c r="FR28" s="17"/>
      <c r="FS28" s="17"/>
      <c r="FT28" s="17"/>
      <c r="FU28" s="17"/>
      <c r="FV28" s="17"/>
      <c r="FW28" s="17"/>
      <c r="FX28" s="17"/>
      <c r="FY28" s="17"/>
      <c r="FZ28" s="17"/>
      <c r="GA28" s="17"/>
      <c r="GB28" s="17"/>
      <c r="GC28" s="17"/>
      <c r="GD28" s="17"/>
      <c r="GE28" s="17"/>
      <c r="GF28" s="17"/>
      <c r="GG28" s="17"/>
      <c r="GH28" s="17"/>
      <c r="GI28" s="17"/>
      <c r="GJ28" s="17"/>
      <c r="GK28" s="17"/>
      <c r="GL28" s="17"/>
      <c r="GM28" s="17"/>
      <c r="GN28" s="17"/>
      <c r="GO28" s="17"/>
      <c r="GP28" s="17"/>
      <c r="GQ28" s="17"/>
      <c r="GR28" s="17"/>
      <c r="GS28" s="17"/>
      <c r="GT28" s="17"/>
      <c r="GU28" s="17"/>
      <c r="GV28" s="17"/>
      <c r="GW28" s="17"/>
      <c r="GX28" s="17"/>
      <c r="GY28" s="17"/>
      <c r="GZ28" s="17"/>
      <c r="HA28" s="17"/>
      <c r="HB28" s="17"/>
      <c r="HC28" s="17"/>
      <c r="HD28" s="17"/>
      <c r="HE28" s="17"/>
      <c r="HF28" s="17"/>
      <c r="HG28" s="17"/>
      <c r="HH28" s="17"/>
      <c r="HI28" s="17"/>
      <c r="HJ28" s="17"/>
      <c r="HK28" s="17"/>
      <c r="HL28" s="17"/>
      <c r="HM28" s="17"/>
      <c r="HN28" s="17"/>
      <c r="HO28" s="17"/>
      <c r="HP28" s="17"/>
      <c r="HQ28" s="17"/>
      <c r="HR28" s="17"/>
      <c r="HS28" s="17"/>
      <c r="HT28" s="17"/>
      <c r="HU28" s="17"/>
      <c r="HV28" s="17"/>
      <c r="HW28" s="17"/>
      <c r="HX28" s="17"/>
      <c r="HY28" s="17"/>
      <c r="HZ28" s="17"/>
      <c r="IA28" s="17"/>
    </row>
    <row r="29" spans="1:235" x14ac:dyDescent="0.25">
      <c r="A29" s="15" t="str">
        <f>IF(Mitarbeiter!$A$27="","",Mitarbeiter!$A$27)</f>
        <v>Schreck</v>
      </c>
      <c r="B29" s="2" t="str">
        <f>IF(Mitarbeiter!$A$27="","",Mitarbeiter!$C$27)</f>
        <v>Komposit</v>
      </c>
      <c r="C29" s="16">
        <f>IF(Mitarbeiter!$A$27="","",Mitarbeiter!$D$27)</f>
        <v>0.5</v>
      </c>
      <c r="D29" s="17"/>
      <c r="E29" s="17"/>
      <c r="F29" s="17"/>
      <c r="G29" s="17"/>
      <c r="H29" s="17"/>
      <c r="I29" s="17"/>
      <c r="J29" s="17"/>
      <c r="K29" s="17"/>
      <c r="L29" s="17"/>
      <c r="M29" s="17"/>
      <c r="N29" s="17" t="s">
        <v>44453</v>
      </c>
      <c r="O29" s="17" t="s">
        <v>44453</v>
      </c>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17"/>
      <c r="BK29" s="17"/>
      <c r="BL29" s="17"/>
      <c r="BM29" s="17"/>
      <c r="BN29" s="17"/>
      <c r="BO29" s="17"/>
      <c r="BP29" s="17"/>
      <c r="BQ29" s="17"/>
      <c r="BR29" s="17"/>
      <c r="BS29" s="17"/>
      <c r="BT29" s="17"/>
      <c r="BU29" s="17"/>
      <c r="BV29" s="17"/>
      <c r="BW29" s="17"/>
      <c r="BX29" s="17"/>
      <c r="BY29" s="17"/>
      <c r="BZ29" s="17"/>
      <c r="CA29" s="17"/>
      <c r="CB29" s="17"/>
      <c r="CC29" s="17"/>
      <c r="CD29" s="17"/>
      <c r="CE29" s="17"/>
      <c r="CF29" s="17"/>
      <c r="CG29" s="17"/>
      <c r="CH29" s="17"/>
      <c r="CI29" s="17"/>
      <c r="CJ29" s="17"/>
      <c r="CK29" s="17"/>
      <c r="CL29" s="17"/>
      <c r="CM29" s="17"/>
      <c r="CN29" s="17"/>
      <c r="CO29" s="17"/>
      <c r="CP29" s="17"/>
      <c r="CQ29" s="17"/>
      <c r="CR29" s="17"/>
      <c r="CS29" s="17"/>
      <c r="CT29" s="17"/>
      <c r="CU29" s="17"/>
      <c r="CV29" s="17"/>
      <c r="CW29" s="17"/>
      <c r="CX29" s="17"/>
      <c r="CY29" s="17"/>
      <c r="CZ29" s="17"/>
      <c r="DA29" s="17"/>
      <c r="DB29" s="17"/>
      <c r="DC29" s="17"/>
      <c r="DD29" s="17"/>
      <c r="DE29" s="17"/>
      <c r="DF29" s="17"/>
      <c r="DG29" s="17"/>
      <c r="DH29" s="17"/>
      <c r="DI29" s="17"/>
      <c r="DJ29" s="17"/>
      <c r="DK29" s="17"/>
      <c r="DL29" s="17"/>
      <c r="DM29" s="17"/>
      <c r="DN29" s="17"/>
      <c r="DO29" s="17"/>
      <c r="DP29" s="17"/>
      <c r="DQ29" s="17"/>
      <c r="DR29" s="17"/>
      <c r="DS29" s="17"/>
      <c r="DT29" s="17"/>
      <c r="DU29" s="17"/>
      <c r="DV29" s="17"/>
      <c r="DW29" s="17"/>
      <c r="DX29" s="17"/>
      <c r="DY29" s="17"/>
      <c r="DZ29" s="17"/>
      <c r="EA29" s="17"/>
      <c r="EB29" s="17"/>
      <c r="EC29" s="17"/>
      <c r="ED29" s="17"/>
      <c r="EE29" s="17"/>
      <c r="EF29" s="17"/>
      <c r="EG29" s="17"/>
      <c r="EH29" s="17"/>
      <c r="EI29" s="17"/>
      <c r="EJ29" s="17"/>
      <c r="EK29" s="17"/>
      <c r="EL29" s="17"/>
      <c r="EM29" s="17"/>
      <c r="EN29" s="17"/>
      <c r="EO29" s="17"/>
      <c r="EP29" s="17"/>
      <c r="EQ29" s="17"/>
      <c r="ER29" s="17"/>
      <c r="ES29" s="17"/>
      <c r="ET29" s="17"/>
      <c r="EU29" s="17"/>
      <c r="EV29" s="17"/>
      <c r="EW29" s="17"/>
      <c r="EX29" s="17"/>
      <c r="EY29" s="17"/>
      <c r="EZ29" s="17"/>
      <c r="FA29" s="17"/>
      <c r="FB29" s="17"/>
      <c r="FC29" s="17"/>
      <c r="FD29" s="17"/>
      <c r="FE29" s="17"/>
      <c r="FF29" s="17"/>
      <c r="FG29" s="17"/>
      <c r="FH29" s="17"/>
      <c r="FI29" s="17"/>
      <c r="FJ29" s="17"/>
      <c r="FK29" s="17"/>
      <c r="FL29" s="17"/>
      <c r="FM29" s="17"/>
      <c r="FN29" s="17"/>
      <c r="FO29" s="17"/>
      <c r="FP29" s="17"/>
      <c r="FQ29" s="17"/>
      <c r="FR29" s="17"/>
      <c r="FS29" s="17"/>
      <c r="FT29" s="17"/>
      <c r="FU29" s="17"/>
      <c r="FV29" s="17"/>
      <c r="FW29" s="17"/>
      <c r="FX29" s="17"/>
      <c r="FY29" s="17"/>
      <c r="FZ29" s="17"/>
      <c r="GA29" s="17"/>
      <c r="GB29" s="17"/>
      <c r="GC29" s="17"/>
      <c r="GD29" s="17"/>
      <c r="GE29" s="17"/>
      <c r="GF29" s="17"/>
      <c r="GG29" s="17"/>
      <c r="GH29" s="17"/>
      <c r="GI29" s="17"/>
      <c r="GJ29" s="17"/>
      <c r="GK29" s="17"/>
      <c r="GL29" s="17"/>
      <c r="GM29" s="17"/>
      <c r="GN29" s="17"/>
      <c r="GO29" s="17"/>
      <c r="GP29" s="17"/>
      <c r="GQ29" s="17"/>
      <c r="GR29" s="17"/>
      <c r="GS29" s="17"/>
      <c r="GT29" s="17"/>
      <c r="GU29" s="17"/>
      <c r="GV29" s="17"/>
      <c r="GW29" s="17"/>
      <c r="GX29" s="17"/>
      <c r="GY29" s="17"/>
      <c r="GZ29" s="17"/>
      <c r="HA29" s="17"/>
      <c r="HB29" s="17"/>
      <c r="HC29" s="17"/>
      <c r="HD29" s="17"/>
      <c r="HE29" s="17"/>
      <c r="HF29" s="17"/>
      <c r="HG29" s="17"/>
      <c r="HH29" s="17"/>
      <c r="HI29" s="17"/>
      <c r="HJ29" s="17"/>
      <c r="HK29" s="17"/>
      <c r="HL29" s="17"/>
      <c r="HM29" s="17"/>
      <c r="HN29" s="17"/>
      <c r="HO29" s="17"/>
      <c r="HP29" s="17"/>
      <c r="HQ29" s="17"/>
      <c r="HR29" s="17"/>
      <c r="HS29" s="17"/>
      <c r="HT29" s="17"/>
      <c r="HU29" s="17"/>
      <c r="HV29" s="17"/>
      <c r="HW29" s="17"/>
      <c r="HX29" s="17"/>
      <c r="HY29" s="17"/>
      <c r="HZ29" s="17"/>
      <c r="IA29" s="17"/>
    </row>
    <row r="30" spans="1:235" x14ac:dyDescent="0.25">
      <c r="A30" s="15" t="str">
        <f>IF(Mitarbeiter!$A$28="","",Mitarbeiter!$A$28)</f>
        <v>Stamouidis</v>
      </c>
      <c r="B30" s="2" t="str">
        <f>IF(Mitarbeiter!$A$28="","",Mitarbeiter!$C$28)</f>
        <v>Komposit</v>
      </c>
      <c r="C30" s="16">
        <f>IF(Mitarbeiter!$A$28="","",Mitarbeiter!$D$28)</f>
        <v>0.4</v>
      </c>
      <c r="D30" s="17"/>
      <c r="E30" s="17"/>
      <c r="F30" s="17"/>
      <c r="G30" s="17"/>
      <c r="H30" s="17"/>
      <c r="I30" s="17"/>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c r="CA30" s="17"/>
      <c r="CB30" s="17"/>
      <c r="CC30" s="17"/>
      <c r="CD30" s="17"/>
      <c r="CE30" s="17"/>
      <c r="CF30" s="17"/>
      <c r="CG30" s="17"/>
      <c r="CH30" s="17"/>
      <c r="CI30" s="17"/>
      <c r="CJ30" s="17"/>
      <c r="CK30" s="17"/>
      <c r="CL30" s="17"/>
      <c r="CM30" s="17"/>
      <c r="CN30" s="17"/>
      <c r="CO30" s="17"/>
      <c r="CP30" s="17"/>
      <c r="CQ30" s="17"/>
      <c r="CR30" s="17"/>
      <c r="CS30" s="17"/>
      <c r="CT30" s="17"/>
      <c r="CU30" s="17"/>
      <c r="CV30" s="17"/>
      <c r="CW30" s="17"/>
      <c r="CX30" s="17"/>
      <c r="CY30" s="17"/>
      <c r="CZ30" s="17"/>
      <c r="DA30" s="17"/>
      <c r="DB30" s="17"/>
      <c r="DC30" s="17"/>
      <c r="DD30" s="17"/>
      <c r="DE30" s="17"/>
      <c r="DF30" s="17"/>
      <c r="DG30" s="17"/>
      <c r="DH30" s="17"/>
      <c r="DI30" s="17"/>
      <c r="DJ30" s="17"/>
      <c r="DK30" s="17"/>
      <c r="DL30" s="17"/>
      <c r="DM30" s="17"/>
      <c r="DN30" s="17"/>
      <c r="DO30" s="17"/>
      <c r="DP30" s="17"/>
      <c r="DQ30" s="17"/>
      <c r="DR30" s="17"/>
      <c r="DS30" s="17"/>
      <c r="DT30" s="17"/>
      <c r="DU30" s="17"/>
      <c r="DV30" s="17"/>
      <c r="DW30" s="17"/>
      <c r="DX30" s="17"/>
      <c r="DY30" s="17"/>
      <c r="DZ30" s="17"/>
      <c r="EA30" s="17"/>
      <c r="EB30" s="17"/>
      <c r="EC30" s="17"/>
      <c r="ED30" s="17"/>
      <c r="EE30" s="17"/>
      <c r="EF30" s="17"/>
      <c r="EG30" s="17"/>
      <c r="EH30" s="17"/>
      <c r="EI30" s="17"/>
      <c r="EJ30" s="17"/>
      <c r="EK30" s="17"/>
      <c r="EL30" s="17"/>
      <c r="EM30" s="17"/>
      <c r="EN30" s="17"/>
      <c r="EO30" s="17"/>
      <c r="EP30" s="17"/>
      <c r="EQ30" s="17"/>
      <c r="ER30" s="17"/>
      <c r="ES30" s="17"/>
      <c r="ET30" s="17"/>
      <c r="EU30" s="17"/>
      <c r="EV30" s="17"/>
      <c r="EW30" s="17"/>
      <c r="EX30" s="17"/>
      <c r="EY30" s="17"/>
      <c r="EZ30" s="17"/>
      <c r="FA30" s="17"/>
      <c r="FB30" s="17"/>
      <c r="FC30" s="17"/>
      <c r="FD30" s="17"/>
      <c r="FE30" s="17"/>
      <c r="FF30" s="17"/>
      <c r="FG30" s="17"/>
      <c r="FH30" s="17"/>
      <c r="FI30" s="17"/>
      <c r="FJ30" s="17"/>
      <c r="FK30" s="17"/>
      <c r="FL30" s="17"/>
      <c r="FM30" s="17"/>
      <c r="FN30" s="17"/>
      <c r="FO30" s="17"/>
      <c r="FP30" s="17"/>
      <c r="FQ30" s="17"/>
      <c r="FR30" s="17"/>
      <c r="FS30" s="17"/>
      <c r="FT30" s="17"/>
      <c r="FU30" s="17"/>
      <c r="FV30" s="17"/>
      <c r="FW30" s="17"/>
      <c r="FX30" s="17"/>
      <c r="FY30" s="17"/>
      <c r="FZ30" s="17"/>
      <c r="GA30" s="17"/>
      <c r="GB30" s="17"/>
      <c r="GC30" s="17"/>
      <c r="GD30" s="17"/>
      <c r="GE30" s="17"/>
      <c r="GF30" s="17"/>
      <c r="GG30" s="17"/>
      <c r="GH30" s="17"/>
      <c r="GI30" s="17"/>
      <c r="GJ30" s="17"/>
      <c r="GK30" s="17"/>
      <c r="GL30" s="17"/>
      <c r="GM30" s="17"/>
      <c r="GN30" s="17"/>
      <c r="GO30" s="17"/>
      <c r="GP30" s="17"/>
      <c r="GQ30" s="17"/>
      <c r="GR30" s="17"/>
      <c r="GS30" s="17"/>
      <c r="GT30" s="17"/>
      <c r="GU30" s="17"/>
      <c r="GV30" s="17"/>
      <c r="GW30" s="17"/>
      <c r="GX30" s="17"/>
      <c r="GY30" s="17"/>
      <c r="GZ30" s="17"/>
      <c r="HA30" s="17"/>
      <c r="HB30" s="17"/>
      <c r="HC30" s="17"/>
      <c r="HD30" s="17"/>
      <c r="HE30" s="17"/>
      <c r="HF30" s="17"/>
      <c r="HG30" s="17"/>
      <c r="HH30" s="17"/>
      <c r="HI30" s="17"/>
      <c r="HJ30" s="17"/>
      <c r="HK30" s="17"/>
      <c r="HL30" s="17"/>
      <c r="HM30" s="17"/>
      <c r="HN30" s="17"/>
      <c r="HO30" s="17"/>
      <c r="HP30" s="17"/>
      <c r="HQ30" s="17"/>
      <c r="HR30" s="17"/>
      <c r="HS30" s="17"/>
      <c r="HT30" s="17"/>
      <c r="HU30" s="17"/>
      <c r="HV30" s="17"/>
      <c r="HW30" s="17"/>
      <c r="HX30" s="17"/>
      <c r="HY30" s="17"/>
      <c r="HZ30" s="17"/>
      <c r="IA30" s="17"/>
    </row>
    <row r="31" spans="1:235" x14ac:dyDescent="0.25">
      <c r="A31" s="15" t="str">
        <f>IF(Mitarbeiter!$A$29="","",Mitarbeiter!$A$29)</f>
        <v>Thoma</v>
      </c>
      <c r="B31" s="2" t="str">
        <f>IF(Mitarbeiter!$A$29="","",Mitarbeiter!$C$29)</f>
        <v>Gesundheit</v>
      </c>
      <c r="C31" s="16">
        <f>IF(Mitarbeiter!$A$29="","",Mitarbeiter!$D$29)</f>
        <v>0.5</v>
      </c>
      <c r="D31" s="17"/>
      <c r="E31" s="17"/>
      <c r="F31" s="17"/>
      <c r="G31" s="17"/>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c r="CA31" s="17"/>
      <c r="CB31" s="17"/>
      <c r="CC31" s="17"/>
      <c r="CD31" s="17"/>
      <c r="CE31" s="17"/>
      <c r="CF31" s="17"/>
      <c r="CG31" s="17"/>
      <c r="CH31" s="17"/>
      <c r="CI31" s="17"/>
      <c r="CJ31" s="17"/>
      <c r="CK31" s="17"/>
      <c r="CL31" s="17"/>
      <c r="CM31" s="17"/>
      <c r="CN31" s="17"/>
      <c r="CO31" s="17"/>
      <c r="CP31" s="17"/>
      <c r="CQ31" s="17"/>
      <c r="CR31" s="17"/>
      <c r="CS31" s="17"/>
      <c r="CT31" s="17"/>
      <c r="CU31" s="17"/>
      <c r="CV31" s="17"/>
      <c r="CW31" s="17"/>
      <c r="CX31" s="17"/>
      <c r="CY31" s="17"/>
      <c r="CZ31" s="17"/>
      <c r="DA31" s="17"/>
      <c r="DB31" s="17"/>
      <c r="DC31" s="17"/>
      <c r="DD31" s="17"/>
      <c r="DE31" s="17"/>
      <c r="DF31" s="17"/>
      <c r="DG31" s="17"/>
      <c r="DH31" s="17"/>
      <c r="DI31" s="17"/>
      <c r="DJ31" s="17"/>
      <c r="DK31" s="17"/>
      <c r="DL31" s="17"/>
      <c r="DM31" s="17"/>
      <c r="DN31" s="17"/>
      <c r="DO31" s="17"/>
      <c r="DP31" s="17"/>
      <c r="DQ31" s="17"/>
      <c r="DR31" s="17"/>
      <c r="DS31" s="17"/>
      <c r="DT31" s="17"/>
      <c r="DU31" s="17"/>
      <c r="DV31" s="17"/>
      <c r="DW31" s="17"/>
      <c r="DX31" s="17"/>
      <c r="DY31" s="17"/>
      <c r="DZ31" s="17"/>
      <c r="EA31" s="17"/>
      <c r="EB31" s="17"/>
      <c r="EC31" s="17"/>
      <c r="ED31" s="17"/>
      <c r="EE31" s="17"/>
      <c r="EF31" s="17"/>
      <c r="EG31" s="17"/>
      <c r="EH31" s="17"/>
      <c r="EI31" s="17"/>
      <c r="EJ31" s="17"/>
      <c r="EK31" s="17"/>
      <c r="EL31" s="17"/>
      <c r="EM31" s="17"/>
      <c r="EN31" s="17"/>
      <c r="EO31" s="17"/>
      <c r="EP31" s="17"/>
      <c r="EQ31" s="17"/>
      <c r="ER31" s="17"/>
      <c r="ES31" s="17"/>
      <c r="ET31" s="17"/>
      <c r="EU31" s="17"/>
      <c r="EV31" s="17"/>
      <c r="EW31" s="17"/>
      <c r="EX31" s="17"/>
      <c r="EY31" s="17"/>
      <c r="EZ31" s="17"/>
      <c r="FA31" s="17"/>
      <c r="FB31" s="17"/>
      <c r="FC31" s="17"/>
      <c r="FD31" s="17"/>
      <c r="FE31" s="17"/>
      <c r="FF31" s="17"/>
      <c r="FG31" s="17"/>
      <c r="FH31" s="17"/>
      <c r="FI31" s="17"/>
      <c r="FJ31" s="17"/>
      <c r="FK31" s="17"/>
      <c r="FL31" s="17"/>
      <c r="FM31" s="17"/>
      <c r="FN31" s="17"/>
      <c r="FO31" s="17"/>
      <c r="FP31" s="17"/>
      <c r="FQ31" s="17"/>
      <c r="FR31" s="17"/>
      <c r="FS31" s="17"/>
      <c r="FT31" s="17"/>
      <c r="FU31" s="17"/>
      <c r="FV31" s="17"/>
      <c r="FW31" s="17"/>
      <c r="FX31" s="17"/>
      <c r="FY31" s="17"/>
      <c r="FZ31" s="17"/>
      <c r="GA31" s="17"/>
      <c r="GB31" s="17"/>
      <c r="GC31" s="17"/>
      <c r="GD31" s="17"/>
      <c r="GE31" s="17"/>
      <c r="GF31" s="17"/>
      <c r="GG31" s="17"/>
      <c r="GH31" s="17"/>
      <c r="GI31" s="17"/>
      <c r="GJ31" s="17"/>
      <c r="GK31" s="17"/>
      <c r="GL31" s="17"/>
      <c r="GM31" s="17"/>
      <c r="GN31" s="17"/>
      <c r="GO31" s="17"/>
      <c r="GP31" s="17"/>
      <c r="GQ31" s="17"/>
      <c r="GR31" s="17"/>
      <c r="GS31" s="17"/>
      <c r="GT31" s="17"/>
      <c r="GU31" s="17"/>
      <c r="GV31" s="17"/>
      <c r="GW31" s="17"/>
      <c r="GX31" s="17"/>
      <c r="GY31" s="17"/>
      <c r="GZ31" s="17"/>
      <c r="HA31" s="17"/>
      <c r="HB31" s="17"/>
      <c r="HC31" s="17"/>
      <c r="HD31" s="17"/>
      <c r="HE31" s="17"/>
      <c r="HF31" s="17"/>
      <c r="HG31" s="17"/>
      <c r="HH31" s="17"/>
      <c r="HI31" s="17"/>
      <c r="HJ31" s="17"/>
      <c r="HK31" s="17"/>
      <c r="HL31" s="17"/>
      <c r="HM31" s="17"/>
      <c r="HN31" s="17"/>
      <c r="HO31" s="17"/>
      <c r="HP31" s="17"/>
      <c r="HQ31" s="17"/>
      <c r="HR31" s="17"/>
      <c r="HS31" s="17"/>
      <c r="HT31" s="17"/>
      <c r="HU31" s="17"/>
      <c r="HV31" s="17"/>
      <c r="HW31" s="17"/>
      <c r="HX31" s="17"/>
      <c r="HY31" s="17"/>
      <c r="HZ31" s="17"/>
      <c r="IA31" s="17"/>
    </row>
    <row r="32" spans="1:235" x14ac:dyDescent="0.25">
      <c r="A32" s="15" t="str">
        <f>IF(Mitarbeiter!$A$30="","",Mitarbeiter!$A$30)</f>
        <v>Lehmann</v>
      </c>
      <c r="B32" s="2" t="str">
        <f>IF(Mitarbeiter!$A$30="","",Mitarbeiter!$C$30)</f>
        <v>Gesundheit</v>
      </c>
      <c r="C32" s="16">
        <f>IF(Mitarbeiter!$A$30="","",Mitarbeiter!$D$30)</f>
        <v>0.5</v>
      </c>
      <c r="D32" s="17"/>
      <c r="E32" s="17"/>
      <c r="F32" s="17"/>
      <c r="G32" s="17"/>
      <c r="H32" s="17"/>
      <c r="I32" s="17"/>
      <c r="J32" s="17"/>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c r="CE32" s="17"/>
      <c r="CF32" s="17"/>
      <c r="CG32" s="17"/>
      <c r="CH32" s="17"/>
      <c r="CI32" s="17"/>
      <c r="CJ32" s="17"/>
      <c r="CK32" s="17"/>
      <c r="CL32" s="17"/>
      <c r="CM32" s="17"/>
      <c r="CN32" s="17"/>
      <c r="CO32" s="17"/>
      <c r="CP32" s="17"/>
      <c r="CQ32" s="17"/>
      <c r="CR32" s="17"/>
      <c r="CS32" s="17"/>
      <c r="CT32" s="17"/>
      <c r="CU32" s="17"/>
      <c r="CV32" s="17"/>
      <c r="CW32" s="17"/>
      <c r="CX32" s="17"/>
      <c r="CY32" s="17"/>
      <c r="CZ32" s="17"/>
      <c r="DA32" s="17"/>
      <c r="DB32" s="17"/>
      <c r="DC32" s="17"/>
      <c r="DD32" s="17"/>
      <c r="DE32" s="17"/>
      <c r="DF32" s="17"/>
      <c r="DG32" s="17"/>
      <c r="DH32" s="17"/>
      <c r="DI32" s="17"/>
      <c r="DJ32" s="17"/>
      <c r="DK32" s="17"/>
      <c r="DL32" s="17"/>
      <c r="DM32" s="17"/>
      <c r="DN32" s="17"/>
      <c r="DO32" s="17"/>
      <c r="DP32" s="17"/>
      <c r="DQ32" s="17"/>
      <c r="DR32" s="17"/>
      <c r="DS32" s="17"/>
      <c r="DT32" s="17"/>
      <c r="DU32" s="17"/>
      <c r="DV32" s="17"/>
      <c r="DW32" s="17"/>
      <c r="DX32" s="17"/>
      <c r="DY32" s="17"/>
      <c r="DZ32" s="17"/>
      <c r="EA32" s="17"/>
      <c r="EB32" s="17"/>
      <c r="EC32" s="17"/>
      <c r="ED32" s="17"/>
      <c r="EE32" s="17"/>
      <c r="EF32" s="17"/>
      <c r="EG32" s="17"/>
      <c r="EH32" s="17"/>
      <c r="EI32" s="17"/>
      <c r="EJ32" s="17"/>
      <c r="EK32" s="17"/>
      <c r="EL32" s="17"/>
      <c r="EM32" s="17"/>
      <c r="EN32" s="17"/>
      <c r="EO32" s="17"/>
      <c r="EP32" s="17"/>
      <c r="EQ32" s="17"/>
      <c r="ER32" s="17"/>
      <c r="ES32" s="17"/>
      <c r="ET32" s="17"/>
      <c r="EU32" s="17"/>
      <c r="EV32" s="17"/>
      <c r="EW32" s="17"/>
      <c r="EX32" s="17"/>
      <c r="EY32" s="17"/>
      <c r="EZ32" s="17"/>
      <c r="FA32" s="17"/>
      <c r="FB32" s="17"/>
      <c r="FC32" s="17"/>
      <c r="FD32" s="17"/>
      <c r="FE32" s="17"/>
      <c r="FF32" s="17"/>
      <c r="FG32" s="17"/>
      <c r="FH32" s="17"/>
      <c r="FI32" s="17"/>
      <c r="FJ32" s="17"/>
      <c r="FK32" s="17"/>
      <c r="FL32" s="17"/>
      <c r="FM32" s="17"/>
      <c r="FN32" s="17"/>
      <c r="FO32" s="17"/>
      <c r="FP32" s="17"/>
      <c r="FQ32" s="17"/>
      <c r="FR32" s="17"/>
      <c r="FS32" s="17"/>
      <c r="FT32" s="17"/>
      <c r="FU32" s="17"/>
      <c r="FV32" s="17"/>
      <c r="FW32" s="17"/>
      <c r="FX32" s="17"/>
      <c r="FY32" s="17"/>
      <c r="FZ32" s="17"/>
      <c r="GA32" s="17"/>
      <c r="GB32" s="17"/>
      <c r="GC32" s="17"/>
      <c r="GD32" s="17"/>
      <c r="GE32" s="17"/>
      <c r="GF32" s="17"/>
      <c r="GG32" s="17"/>
      <c r="GH32" s="17"/>
      <c r="GI32" s="17"/>
      <c r="GJ32" s="17"/>
      <c r="GK32" s="17"/>
      <c r="GL32" s="17"/>
      <c r="GM32" s="17"/>
      <c r="GN32" s="17"/>
      <c r="GO32" s="17"/>
      <c r="GP32" s="17"/>
      <c r="GQ32" s="17"/>
      <c r="GR32" s="17"/>
      <c r="GS32" s="17"/>
      <c r="GT32" s="17"/>
      <c r="GU32" s="17"/>
      <c r="GV32" s="17"/>
      <c r="GW32" s="17"/>
      <c r="GX32" s="17"/>
      <c r="GY32" s="17"/>
      <c r="GZ32" s="17"/>
      <c r="HA32" s="17"/>
      <c r="HB32" s="17"/>
      <c r="HC32" s="17"/>
      <c r="HD32" s="17"/>
      <c r="HE32" s="17"/>
      <c r="HF32" s="17"/>
      <c r="HG32" s="17"/>
      <c r="HH32" s="17"/>
      <c r="HI32" s="17"/>
      <c r="HJ32" s="17"/>
      <c r="HK32" s="17"/>
      <c r="HL32" s="17"/>
      <c r="HM32" s="17"/>
      <c r="HN32" s="17"/>
      <c r="HO32" s="17"/>
      <c r="HP32" s="17"/>
      <c r="HQ32" s="17"/>
      <c r="HR32" s="17"/>
      <c r="HS32" s="17"/>
      <c r="HT32" s="17"/>
      <c r="HU32" s="17"/>
      <c r="HV32" s="17"/>
      <c r="HW32" s="17"/>
      <c r="HX32" s="17"/>
      <c r="HY32" s="17"/>
      <c r="HZ32" s="17"/>
      <c r="IA32" s="17"/>
    </row>
    <row r="33" spans="1:235" x14ac:dyDescent="0.25">
      <c r="A33" s="15" t="str">
        <f>IF(Mitarbeiter!$A$31="","",Mitarbeiter!$A$31)</f>
        <v>Hartl</v>
      </c>
      <c r="B33" s="2" t="str">
        <f>IF(Mitarbeiter!$A$31="","",Mitarbeiter!$C$31)</f>
        <v>Komposit</v>
      </c>
      <c r="C33" s="16">
        <f>IF(Mitarbeiter!$A$31="","",Mitarbeiter!$D$31)</f>
        <v>0.8</v>
      </c>
      <c r="D33" s="17"/>
      <c r="E33" s="17"/>
      <c r="F33" s="17"/>
      <c r="G33" s="17" t="s">
        <v>44453</v>
      </c>
      <c r="H33" s="17"/>
      <c r="I33" s="17"/>
      <c r="J33" s="17"/>
      <c r="K33" s="17"/>
      <c r="L33" s="17">
        <v>0</v>
      </c>
      <c r="M33" s="17">
        <v>0</v>
      </c>
      <c r="N33" s="17">
        <v>0</v>
      </c>
      <c r="O33" s="17">
        <v>0</v>
      </c>
      <c r="P33" s="17">
        <v>0</v>
      </c>
      <c r="Q33" s="17">
        <v>0</v>
      </c>
      <c r="R33" s="17">
        <v>0</v>
      </c>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17"/>
      <c r="CA33" s="17"/>
      <c r="CB33" s="17"/>
      <c r="CC33" s="17"/>
      <c r="CD33" s="17"/>
      <c r="CE33" s="17"/>
      <c r="CF33" s="17"/>
      <c r="CG33" s="17"/>
      <c r="CH33" s="17"/>
      <c r="CI33" s="17"/>
      <c r="CJ33" s="17"/>
      <c r="CK33" s="17"/>
      <c r="CL33" s="17"/>
      <c r="CM33" s="17"/>
      <c r="CN33" s="17"/>
      <c r="CO33" s="17"/>
      <c r="CP33" s="17"/>
      <c r="CQ33" s="17"/>
      <c r="CR33" s="17"/>
      <c r="CS33" s="17"/>
      <c r="CT33" s="17"/>
      <c r="CU33" s="17"/>
      <c r="CV33" s="17"/>
      <c r="CW33" s="17"/>
      <c r="CX33" s="17"/>
      <c r="CY33" s="17"/>
      <c r="CZ33" s="17"/>
      <c r="DA33" s="17"/>
      <c r="DB33" s="17"/>
      <c r="DC33" s="17"/>
      <c r="DD33" s="17"/>
      <c r="DE33" s="17"/>
      <c r="DF33" s="17"/>
      <c r="DG33" s="17"/>
      <c r="DH33" s="17"/>
      <c r="DI33" s="17"/>
      <c r="DJ33" s="17"/>
      <c r="DK33" s="17"/>
      <c r="DL33" s="17"/>
      <c r="DM33" s="17"/>
      <c r="DN33" s="17"/>
      <c r="DO33" s="17"/>
      <c r="DP33" s="17"/>
      <c r="DQ33" s="17"/>
      <c r="DR33" s="17"/>
      <c r="DS33" s="17"/>
      <c r="DT33" s="17"/>
      <c r="DU33" s="17"/>
      <c r="DV33" s="17"/>
      <c r="DW33" s="17"/>
      <c r="DX33" s="17"/>
      <c r="DY33" s="17"/>
      <c r="DZ33" s="17"/>
      <c r="EA33" s="17"/>
      <c r="EB33" s="17"/>
      <c r="EC33" s="17"/>
      <c r="ED33" s="17"/>
      <c r="EE33" s="17"/>
      <c r="EF33" s="17"/>
      <c r="EG33" s="17"/>
      <c r="EH33" s="17"/>
      <c r="EI33" s="17"/>
      <c r="EJ33" s="17"/>
      <c r="EK33" s="17"/>
      <c r="EL33" s="17"/>
      <c r="EM33" s="17"/>
      <c r="EN33" s="17"/>
      <c r="EO33" s="17"/>
      <c r="EP33" s="17"/>
      <c r="EQ33" s="17"/>
      <c r="ER33" s="17"/>
      <c r="ES33" s="17"/>
      <c r="ET33" s="17"/>
      <c r="EU33" s="17"/>
      <c r="EV33" s="17"/>
      <c r="EW33" s="17"/>
      <c r="EX33" s="17"/>
      <c r="EY33" s="17"/>
      <c r="EZ33" s="17"/>
      <c r="FA33" s="17"/>
      <c r="FB33" s="17"/>
      <c r="FC33" s="17"/>
      <c r="FD33" s="17"/>
      <c r="FE33" s="17"/>
      <c r="FF33" s="17"/>
      <c r="FG33" s="17"/>
      <c r="FH33" s="17"/>
      <c r="FI33" s="17"/>
      <c r="FJ33" s="17"/>
      <c r="FK33" s="17"/>
      <c r="FL33" s="17"/>
      <c r="FM33" s="17"/>
      <c r="FN33" s="17"/>
      <c r="FO33" s="17"/>
      <c r="FP33" s="17"/>
      <c r="FQ33" s="17"/>
      <c r="FR33" s="17"/>
      <c r="FS33" s="17"/>
      <c r="FT33" s="17"/>
      <c r="FU33" s="17"/>
      <c r="FV33" s="17"/>
      <c r="FW33" s="17"/>
      <c r="FX33" s="17"/>
      <c r="FY33" s="17"/>
      <c r="FZ33" s="17"/>
      <c r="GA33" s="17"/>
      <c r="GB33" s="17"/>
      <c r="GC33" s="17"/>
      <c r="GD33" s="17"/>
      <c r="GE33" s="17"/>
      <c r="GF33" s="17"/>
      <c r="GG33" s="17"/>
      <c r="GH33" s="17"/>
      <c r="GI33" s="17"/>
      <c r="GJ33" s="17"/>
      <c r="GK33" s="17"/>
      <c r="GL33" s="17"/>
      <c r="GM33" s="17"/>
      <c r="GN33" s="17"/>
      <c r="GO33" s="17"/>
      <c r="GP33" s="17"/>
      <c r="GQ33" s="17"/>
      <c r="GR33" s="17"/>
      <c r="GS33" s="17"/>
      <c r="GT33" s="17"/>
      <c r="GU33" s="17"/>
      <c r="GV33" s="17"/>
      <c r="GW33" s="17"/>
      <c r="GX33" s="17"/>
      <c r="GY33" s="17"/>
      <c r="GZ33" s="17"/>
      <c r="HA33" s="17"/>
      <c r="HB33" s="17"/>
      <c r="HC33" s="17"/>
      <c r="HD33" s="17"/>
      <c r="HE33" s="17"/>
      <c r="HF33" s="17"/>
      <c r="HG33" s="17"/>
      <c r="HH33" s="17"/>
      <c r="HI33" s="17"/>
      <c r="HJ33" s="17"/>
      <c r="HK33" s="17"/>
      <c r="HL33" s="17"/>
      <c r="HM33" s="17"/>
      <c r="HN33" s="17"/>
      <c r="HO33" s="17"/>
      <c r="HP33" s="17"/>
      <c r="HQ33" s="17"/>
      <c r="HR33" s="17"/>
      <c r="HS33" s="17"/>
      <c r="HT33" s="17"/>
      <c r="HU33" s="17"/>
      <c r="HV33" s="17"/>
      <c r="HW33" s="17"/>
      <c r="HX33" s="17"/>
      <c r="HY33" s="17"/>
      <c r="HZ33" s="17"/>
      <c r="IA33" s="17"/>
    </row>
    <row r="34" spans="1:235" x14ac:dyDescent="0.25">
      <c r="A34" s="15" t="str">
        <f>IF(Mitarbeiter!$A$32="","",Mitarbeiter!$A$32)</f>
        <v/>
      </c>
      <c r="B34" s="2" t="str">
        <f>IF(Mitarbeiter!$A$32="","",Mitarbeiter!$C$32)</f>
        <v/>
      </c>
      <c r="C34" s="16" t="str">
        <f>IF(Mitarbeiter!$A$32="","",Mitarbeiter!$D$32)</f>
        <v/>
      </c>
      <c r="D34" s="17"/>
      <c r="E34" s="17"/>
      <c r="F34" s="17"/>
      <c r="G34" s="17"/>
      <c r="H34" s="17"/>
      <c r="I34" s="17"/>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c r="BT34" s="17"/>
      <c r="BU34" s="17"/>
      <c r="BV34" s="17"/>
      <c r="BW34" s="17"/>
      <c r="BX34" s="17"/>
      <c r="BY34" s="17"/>
      <c r="BZ34" s="17"/>
      <c r="CA34" s="17"/>
      <c r="CB34" s="17"/>
      <c r="CC34" s="17"/>
      <c r="CD34" s="17"/>
      <c r="CE34" s="17"/>
      <c r="CF34" s="17"/>
      <c r="CG34" s="17"/>
      <c r="CH34" s="17"/>
      <c r="CI34" s="17"/>
      <c r="CJ34" s="17"/>
      <c r="CK34" s="17"/>
      <c r="CL34" s="17"/>
      <c r="CM34" s="17"/>
      <c r="CN34" s="17"/>
      <c r="CO34" s="17"/>
      <c r="CP34" s="17"/>
      <c r="CQ34" s="17"/>
      <c r="CR34" s="17"/>
      <c r="CS34" s="17"/>
      <c r="CT34" s="17"/>
      <c r="CU34" s="17"/>
      <c r="CV34" s="17"/>
      <c r="CW34" s="17"/>
      <c r="CX34" s="17"/>
      <c r="CY34" s="17"/>
      <c r="CZ34" s="17"/>
      <c r="DA34" s="17"/>
      <c r="DB34" s="17"/>
      <c r="DC34" s="17"/>
      <c r="DD34" s="17"/>
      <c r="DE34" s="17"/>
      <c r="DF34" s="17"/>
      <c r="DG34" s="17"/>
      <c r="DH34" s="17"/>
      <c r="DI34" s="17"/>
      <c r="DJ34" s="17"/>
      <c r="DK34" s="17"/>
      <c r="DL34" s="17"/>
      <c r="DM34" s="17"/>
      <c r="DN34" s="17"/>
      <c r="DO34" s="17"/>
      <c r="DP34" s="17"/>
      <c r="DQ34" s="17"/>
      <c r="DR34" s="17"/>
      <c r="DS34" s="17"/>
      <c r="DT34" s="17"/>
      <c r="DU34" s="17"/>
      <c r="DV34" s="17"/>
      <c r="DW34" s="17"/>
      <c r="DX34" s="17"/>
      <c r="DY34" s="17"/>
      <c r="DZ34" s="17"/>
      <c r="EA34" s="17"/>
      <c r="EB34" s="17"/>
      <c r="EC34" s="17"/>
      <c r="ED34" s="17"/>
      <c r="EE34" s="17"/>
      <c r="EF34" s="17"/>
      <c r="EG34" s="17"/>
      <c r="EH34" s="17"/>
      <c r="EI34" s="17"/>
      <c r="EJ34" s="17"/>
      <c r="EK34" s="17"/>
      <c r="EL34" s="17"/>
      <c r="EM34" s="17"/>
      <c r="EN34" s="17"/>
      <c r="EO34" s="17"/>
      <c r="EP34" s="17"/>
      <c r="EQ34" s="17"/>
      <c r="ER34" s="17"/>
      <c r="ES34" s="17"/>
      <c r="ET34" s="17"/>
      <c r="EU34" s="17"/>
      <c r="EV34" s="17"/>
      <c r="EW34" s="17"/>
      <c r="EX34" s="17"/>
      <c r="EY34" s="17"/>
      <c r="EZ34" s="17"/>
      <c r="FA34" s="17"/>
      <c r="FB34" s="17"/>
      <c r="FC34" s="17"/>
      <c r="FD34" s="17"/>
      <c r="FE34" s="17"/>
      <c r="FF34" s="17"/>
      <c r="FG34" s="17"/>
      <c r="FH34" s="17"/>
      <c r="FI34" s="17"/>
      <c r="FJ34" s="17"/>
      <c r="FK34" s="17"/>
      <c r="FL34" s="17"/>
      <c r="FM34" s="17"/>
      <c r="FN34" s="17"/>
      <c r="FO34" s="17"/>
      <c r="FP34" s="17"/>
      <c r="FQ34" s="17"/>
      <c r="FR34" s="17"/>
      <c r="FS34" s="17"/>
      <c r="FT34" s="17"/>
      <c r="FU34" s="17"/>
      <c r="FV34" s="17"/>
      <c r="FW34" s="17"/>
      <c r="FX34" s="17"/>
      <c r="FY34" s="17"/>
      <c r="FZ34" s="17"/>
      <c r="GA34" s="17"/>
      <c r="GB34" s="17"/>
      <c r="GC34" s="17"/>
      <c r="GD34" s="17"/>
      <c r="GE34" s="17"/>
      <c r="GF34" s="17"/>
      <c r="GG34" s="17"/>
      <c r="GH34" s="17"/>
      <c r="GI34" s="17"/>
      <c r="GJ34" s="17"/>
      <c r="GK34" s="17"/>
      <c r="GL34" s="17"/>
      <c r="GM34" s="17"/>
      <c r="GN34" s="17"/>
      <c r="GO34" s="17"/>
      <c r="GP34" s="17"/>
      <c r="GQ34" s="17"/>
      <c r="GR34" s="17"/>
      <c r="GS34" s="17"/>
      <c r="GT34" s="17"/>
      <c r="GU34" s="17"/>
      <c r="GV34" s="17"/>
      <c r="GW34" s="17"/>
      <c r="GX34" s="17"/>
      <c r="GY34" s="17"/>
      <c r="GZ34" s="17"/>
      <c r="HA34" s="17"/>
      <c r="HB34" s="17"/>
      <c r="HC34" s="17"/>
      <c r="HD34" s="17"/>
      <c r="HE34" s="17"/>
      <c r="HF34" s="17"/>
      <c r="HG34" s="17"/>
      <c r="HH34" s="17"/>
      <c r="HI34" s="17"/>
      <c r="HJ34" s="17"/>
      <c r="HK34" s="17"/>
      <c r="HL34" s="17"/>
      <c r="HM34" s="17"/>
      <c r="HN34" s="17"/>
      <c r="HO34" s="17"/>
      <c r="HP34" s="17"/>
      <c r="HQ34" s="17"/>
      <c r="HR34" s="17"/>
      <c r="HS34" s="17"/>
      <c r="HT34" s="17"/>
      <c r="HU34" s="17"/>
      <c r="HV34" s="17"/>
      <c r="HW34" s="17"/>
      <c r="HX34" s="17"/>
      <c r="HY34" s="17"/>
      <c r="HZ34" s="17"/>
      <c r="IA34" s="17"/>
    </row>
    <row r="35" spans="1:235" x14ac:dyDescent="0.25">
      <c r="A35" s="15" t="str">
        <f>IF(Mitarbeiter!$A$33="","",Mitarbeiter!$A$33)</f>
        <v/>
      </c>
      <c r="B35" s="2" t="str">
        <f>IF(Mitarbeiter!$A$33="","",Mitarbeiter!$C$33)</f>
        <v/>
      </c>
      <c r="C35" s="16" t="str">
        <f>IF(Mitarbeiter!$A$33="","",Mitarbeiter!$D$33)</f>
        <v/>
      </c>
      <c r="D35" s="17"/>
      <c r="E35" s="17"/>
      <c r="F35" s="17"/>
      <c r="G35" s="17"/>
      <c r="H35" s="17"/>
      <c r="I35" s="17"/>
      <c r="J35" s="17"/>
      <c r="K35" s="17"/>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17"/>
      <c r="CA35" s="17"/>
      <c r="CB35" s="17"/>
      <c r="CC35" s="17"/>
      <c r="CD35" s="17"/>
      <c r="CE35" s="17"/>
      <c r="CF35" s="17"/>
      <c r="CG35" s="17"/>
      <c r="CH35" s="17"/>
      <c r="CI35" s="17"/>
      <c r="CJ35" s="17"/>
      <c r="CK35" s="17"/>
      <c r="CL35" s="17"/>
      <c r="CM35" s="17"/>
      <c r="CN35" s="17"/>
      <c r="CO35" s="17"/>
      <c r="CP35" s="17"/>
      <c r="CQ35" s="17"/>
      <c r="CR35" s="17"/>
      <c r="CS35" s="17"/>
      <c r="CT35" s="17"/>
      <c r="CU35" s="17"/>
      <c r="CV35" s="17"/>
      <c r="CW35" s="17"/>
      <c r="CX35" s="17"/>
      <c r="CY35" s="17"/>
      <c r="CZ35" s="17"/>
      <c r="DA35" s="17"/>
      <c r="DB35" s="17"/>
      <c r="DC35" s="17"/>
      <c r="DD35" s="17"/>
      <c r="DE35" s="17"/>
      <c r="DF35" s="17"/>
      <c r="DG35" s="17"/>
      <c r="DH35" s="17"/>
      <c r="DI35" s="17"/>
      <c r="DJ35" s="17"/>
      <c r="DK35" s="17"/>
      <c r="DL35" s="17"/>
      <c r="DM35" s="17"/>
      <c r="DN35" s="17"/>
      <c r="DO35" s="17"/>
      <c r="DP35" s="17"/>
      <c r="DQ35" s="17"/>
      <c r="DR35" s="17"/>
      <c r="DS35" s="17"/>
      <c r="DT35" s="17"/>
      <c r="DU35" s="17"/>
      <c r="DV35" s="17"/>
      <c r="DW35" s="17"/>
      <c r="DX35" s="17"/>
      <c r="DY35" s="17"/>
      <c r="DZ35" s="17"/>
      <c r="EA35" s="17"/>
      <c r="EB35" s="17"/>
      <c r="EC35" s="17"/>
      <c r="ED35" s="17"/>
      <c r="EE35" s="17"/>
      <c r="EF35" s="17"/>
      <c r="EG35" s="17"/>
      <c r="EH35" s="17"/>
      <c r="EI35" s="17"/>
      <c r="EJ35" s="17"/>
      <c r="EK35" s="17"/>
      <c r="EL35" s="17"/>
      <c r="EM35" s="17"/>
      <c r="EN35" s="17"/>
      <c r="EO35" s="17"/>
      <c r="EP35" s="17"/>
      <c r="EQ35" s="17"/>
      <c r="ER35" s="17"/>
      <c r="ES35" s="17"/>
      <c r="ET35" s="17"/>
      <c r="EU35" s="17"/>
      <c r="EV35" s="17"/>
      <c r="EW35" s="17"/>
      <c r="EX35" s="17"/>
      <c r="EY35" s="17"/>
      <c r="EZ35" s="17"/>
      <c r="FA35" s="17"/>
      <c r="FB35" s="17"/>
      <c r="FC35" s="17"/>
      <c r="FD35" s="17"/>
      <c r="FE35" s="17"/>
      <c r="FF35" s="17"/>
      <c r="FG35" s="17"/>
      <c r="FH35" s="17"/>
      <c r="FI35" s="17"/>
      <c r="FJ35" s="17"/>
      <c r="FK35" s="17"/>
      <c r="FL35" s="17"/>
      <c r="FM35" s="17"/>
      <c r="FN35" s="17"/>
      <c r="FO35" s="17"/>
      <c r="FP35" s="17"/>
      <c r="FQ35" s="17"/>
      <c r="FR35" s="17"/>
      <c r="FS35" s="17"/>
      <c r="FT35" s="17"/>
      <c r="FU35" s="17"/>
      <c r="FV35" s="17"/>
      <c r="FW35" s="17"/>
      <c r="FX35" s="17"/>
      <c r="FY35" s="17"/>
      <c r="FZ35" s="17"/>
      <c r="GA35" s="17"/>
      <c r="GB35" s="17"/>
      <c r="GC35" s="17"/>
      <c r="GD35" s="17"/>
      <c r="GE35" s="17"/>
      <c r="GF35" s="17"/>
      <c r="GG35" s="17"/>
      <c r="GH35" s="17"/>
      <c r="GI35" s="17"/>
      <c r="GJ35" s="17"/>
      <c r="GK35" s="17"/>
      <c r="GL35" s="17"/>
      <c r="GM35" s="17"/>
      <c r="GN35" s="17"/>
      <c r="GO35" s="17"/>
      <c r="GP35" s="17"/>
      <c r="GQ35" s="17"/>
      <c r="GR35" s="17"/>
      <c r="GS35" s="17"/>
      <c r="GT35" s="17"/>
      <c r="GU35" s="17"/>
      <c r="GV35" s="17"/>
      <c r="GW35" s="17"/>
      <c r="GX35" s="17"/>
      <c r="GY35" s="17"/>
      <c r="GZ35" s="17"/>
      <c r="HA35" s="17"/>
      <c r="HB35" s="17"/>
      <c r="HC35" s="17"/>
      <c r="HD35" s="17"/>
      <c r="HE35" s="17"/>
      <c r="HF35" s="17"/>
      <c r="HG35" s="17"/>
      <c r="HH35" s="17"/>
      <c r="HI35" s="17"/>
      <c r="HJ35" s="17"/>
      <c r="HK35" s="17"/>
      <c r="HL35" s="17"/>
      <c r="HM35" s="17"/>
      <c r="HN35" s="17"/>
      <c r="HO35" s="17"/>
      <c r="HP35" s="17"/>
      <c r="HQ35" s="17"/>
      <c r="HR35" s="17"/>
      <c r="HS35" s="17"/>
      <c r="HT35" s="17"/>
      <c r="HU35" s="17"/>
      <c r="HV35" s="17"/>
      <c r="HW35" s="17"/>
      <c r="HX35" s="17"/>
      <c r="HY35" s="17"/>
      <c r="HZ35" s="17"/>
      <c r="IA35" s="17"/>
    </row>
    <row r="36" spans="1:235" x14ac:dyDescent="0.25">
      <c r="A36" s="15" t="str">
        <f>IF(Mitarbeiter!$A$34="","",Mitarbeiter!$A$34)</f>
        <v/>
      </c>
      <c r="B36" s="2" t="str">
        <f>IF(Mitarbeiter!$A$34="","",Mitarbeiter!$C$34)</f>
        <v/>
      </c>
      <c r="C36" s="16" t="str">
        <f>IF(Mitarbeiter!$A$34="","",Mitarbeiter!$D$34)</f>
        <v/>
      </c>
      <c r="D36" s="17"/>
      <c r="E36" s="17"/>
      <c r="F36" s="17"/>
      <c r="G36" s="17"/>
      <c r="H36" s="17"/>
      <c r="I36" s="17"/>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BU36" s="17"/>
      <c r="BV36" s="17"/>
      <c r="BW36" s="17"/>
      <c r="BX36" s="17"/>
      <c r="BY36" s="17"/>
      <c r="BZ36" s="17"/>
      <c r="CA36" s="17"/>
      <c r="CB36" s="17"/>
      <c r="CC36" s="17"/>
      <c r="CD36" s="17"/>
      <c r="CE36" s="17"/>
      <c r="CF36" s="17"/>
      <c r="CG36" s="17"/>
      <c r="CH36" s="17"/>
      <c r="CI36" s="17"/>
      <c r="CJ36" s="17"/>
      <c r="CK36" s="17"/>
      <c r="CL36" s="17"/>
      <c r="CM36" s="17"/>
      <c r="CN36" s="17"/>
      <c r="CO36" s="17"/>
      <c r="CP36" s="17"/>
      <c r="CQ36" s="17"/>
      <c r="CR36" s="17"/>
      <c r="CS36" s="17"/>
      <c r="CT36" s="17"/>
      <c r="CU36" s="17"/>
      <c r="CV36" s="17"/>
      <c r="CW36" s="17"/>
      <c r="CX36" s="17"/>
      <c r="CY36" s="17"/>
      <c r="CZ36" s="17"/>
      <c r="DA36" s="17"/>
      <c r="DB36" s="17"/>
      <c r="DC36" s="17"/>
      <c r="DD36" s="17"/>
      <c r="DE36" s="17"/>
      <c r="DF36" s="17"/>
      <c r="DG36" s="17"/>
      <c r="DH36" s="17"/>
      <c r="DI36" s="17"/>
      <c r="DJ36" s="17"/>
      <c r="DK36" s="17"/>
      <c r="DL36" s="17"/>
      <c r="DM36" s="17"/>
      <c r="DN36" s="17"/>
      <c r="DO36" s="17"/>
      <c r="DP36" s="17"/>
      <c r="DQ36" s="17"/>
      <c r="DR36" s="17"/>
      <c r="DS36" s="17"/>
      <c r="DT36" s="17"/>
      <c r="DU36" s="17"/>
      <c r="DV36" s="17"/>
      <c r="DW36" s="17"/>
      <c r="DX36" s="17"/>
      <c r="DY36" s="17"/>
      <c r="DZ36" s="17"/>
      <c r="EA36" s="17"/>
      <c r="EB36" s="17"/>
      <c r="EC36" s="17"/>
      <c r="ED36" s="17"/>
      <c r="EE36" s="17"/>
      <c r="EF36" s="17"/>
      <c r="EG36" s="17"/>
      <c r="EH36" s="17"/>
      <c r="EI36" s="17"/>
      <c r="EJ36" s="17"/>
      <c r="EK36" s="17"/>
      <c r="EL36" s="17"/>
      <c r="EM36" s="17"/>
      <c r="EN36" s="17"/>
      <c r="EO36" s="17"/>
      <c r="EP36" s="17"/>
      <c r="EQ36" s="17"/>
      <c r="ER36" s="17"/>
      <c r="ES36" s="17"/>
      <c r="ET36" s="17"/>
      <c r="EU36" s="17"/>
      <c r="EV36" s="17"/>
      <c r="EW36" s="17"/>
      <c r="EX36" s="17"/>
      <c r="EY36" s="17"/>
      <c r="EZ36" s="17"/>
      <c r="FA36" s="17"/>
      <c r="FB36" s="17"/>
      <c r="FC36" s="17"/>
      <c r="FD36" s="17"/>
      <c r="FE36" s="17"/>
      <c r="FF36" s="17"/>
      <c r="FG36" s="17"/>
      <c r="FH36" s="17"/>
      <c r="FI36" s="17"/>
      <c r="FJ36" s="17"/>
      <c r="FK36" s="17"/>
      <c r="FL36" s="17"/>
      <c r="FM36" s="17"/>
      <c r="FN36" s="17"/>
      <c r="FO36" s="17"/>
      <c r="FP36" s="17"/>
      <c r="FQ36" s="17"/>
      <c r="FR36" s="17"/>
      <c r="FS36" s="17"/>
      <c r="FT36" s="17"/>
      <c r="FU36" s="17"/>
      <c r="FV36" s="17"/>
      <c r="FW36" s="17"/>
      <c r="FX36" s="17"/>
      <c r="FY36" s="17"/>
      <c r="FZ36" s="17"/>
      <c r="GA36" s="17"/>
      <c r="GB36" s="17"/>
      <c r="GC36" s="17"/>
      <c r="GD36" s="17"/>
      <c r="GE36" s="17"/>
      <c r="GF36" s="17"/>
      <c r="GG36" s="17"/>
      <c r="GH36" s="17"/>
      <c r="GI36" s="17"/>
      <c r="GJ36" s="17"/>
      <c r="GK36" s="17"/>
      <c r="GL36" s="17"/>
      <c r="GM36" s="17"/>
      <c r="GN36" s="17"/>
      <c r="GO36" s="17"/>
      <c r="GP36" s="17"/>
      <c r="GQ36" s="17"/>
      <c r="GR36" s="17"/>
      <c r="GS36" s="17"/>
      <c r="GT36" s="17"/>
      <c r="GU36" s="17"/>
      <c r="GV36" s="17"/>
      <c r="GW36" s="17"/>
      <c r="GX36" s="17"/>
      <c r="GY36" s="17"/>
      <c r="GZ36" s="17"/>
      <c r="HA36" s="17"/>
      <c r="HB36" s="17"/>
      <c r="HC36" s="17"/>
      <c r="HD36" s="17"/>
      <c r="HE36" s="17"/>
      <c r="HF36" s="17"/>
      <c r="HG36" s="17"/>
      <c r="HH36" s="17"/>
      <c r="HI36" s="17"/>
      <c r="HJ36" s="17"/>
      <c r="HK36" s="17"/>
      <c r="HL36" s="17"/>
      <c r="HM36" s="17"/>
      <c r="HN36" s="17"/>
      <c r="HO36" s="17"/>
      <c r="HP36" s="17"/>
      <c r="HQ36" s="17"/>
      <c r="HR36" s="17"/>
      <c r="HS36" s="17"/>
      <c r="HT36" s="17"/>
      <c r="HU36" s="17"/>
      <c r="HV36" s="17"/>
      <c r="HW36" s="17"/>
      <c r="HX36" s="17"/>
      <c r="HY36" s="17"/>
      <c r="HZ36" s="17"/>
      <c r="IA36" s="17"/>
    </row>
    <row r="37" spans="1:235" x14ac:dyDescent="0.25">
      <c r="A37" s="15" t="str">
        <f>IF(Mitarbeiter!$A$35="","",Mitarbeiter!$A$35)</f>
        <v/>
      </c>
      <c r="B37" s="2" t="str">
        <f>IF(Mitarbeiter!$A$35="","",Mitarbeiter!$C$35)</f>
        <v/>
      </c>
      <c r="C37" s="16" t="str">
        <f>IF(Mitarbeiter!$A$35="","",Mitarbeiter!$D$35)</f>
        <v/>
      </c>
      <c r="D37" s="17"/>
      <c r="E37" s="17"/>
      <c r="F37" s="17"/>
      <c r="G37" s="17"/>
      <c r="H37" s="17"/>
      <c r="I37" s="17"/>
      <c r="J37" s="17"/>
      <c r="K37" s="17"/>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17"/>
      <c r="BK37" s="17"/>
      <c r="BL37" s="17"/>
      <c r="BM37" s="17"/>
      <c r="BN37" s="17"/>
      <c r="BO37" s="17"/>
      <c r="BP37" s="17"/>
      <c r="BQ37" s="17"/>
      <c r="BR37" s="17"/>
      <c r="BS37" s="17"/>
      <c r="BT37" s="17"/>
      <c r="BU37" s="17"/>
      <c r="BV37" s="17"/>
      <c r="BW37" s="17"/>
      <c r="BX37" s="17"/>
      <c r="BY37" s="17"/>
      <c r="BZ37" s="17"/>
      <c r="CA37" s="17"/>
      <c r="CB37" s="17"/>
      <c r="CC37" s="17"/>
      <c r="CD37" s="17"/>
      <c r="CE37" s="17"/>
      <c r="CF37" s="17"/>
      <c r="CG37" s="17"/>
      <c r="CH37" s="17"/>
      <c r="CI37" s="17"/>
      <c r="CJ37" s="17"/>
      <c r="CK37" s="17"/>
      <c r="CL37" s="17"/>
      <c r="CM37" s="17"/>
      <c r="CN37" s="17"/>
      <c r="CO37" s="17"/>
      <c r="CP37" s="17"/>
      <c r="CQ37" s="17"/>
      <c r="CR37" s="17"/>
      <c r="CS37" s="17"/>
      <c r="CT37" s="17"/>
      <c r="CU37" s="17"/>
      <c r="CV37" s="17"/>
      <c r="CW37" s="17"/>
      <c r="CX37" s="17"/>
      <c r="CY37" s="17"/>
      <c r="CZ37" s="17"/>
      <c r="DA37" s="17"/>
      <c r="DB37" s="17"/>
      <c r="DC37" s="17"/>
      <c r="DD37" s="17"/>
      <c r="DE37" s="17"/>
      <c r="DF37" s="17"/>
      <c r="DG37" s="17"/>
      <c r="DH37" s="17"/>
      <c r="DI37" s="17"/>
      <c r="DJ37" s="17"/>
      <c r="DK37" s="17"/>
      <c r="DL37" s="17"/>
      <c r="DM37" s="17"/>
      <c r="DN37" s="17"/>
      <c r="DO37" s="17"/>
      <c r="DP37" s="17"/>
      <c r="DQ37" s="17"/>
      <c r="DR37" s="17"/>
      <c r="DS37" s="17"/>
      <c r="DT37" s="17"/>
      <c r="DU37" s="17"/>
      <c r="DV37" s="17"/>
      <c r="DW37" s="17"/>
      <c r="DX37" s="17"/>
      <c r="DY37" s="17"/>
      <c r="DZ37" s="17"/>
      <c r="EA37" s="17"/>
      <c r="EB37" s="17"/>
      <c r="EC37" s="17"/>
      <c r="ED37" s="17"/>
      <c r="EE37" s="17"/>
      <c r="EF37" s="17"/>
      <c r="EG37" s="17"/>
      <c r="EH37" s="17"/>
      <c r="EI37" s="17"/>
      <c r="EJ37" s="17"/>
      <c r="EK37" s="17"/>
      <c r="EL37" s="17"/>
      <c r="EM37" s="17"/>
      <c r="EN37" s="17"/>
      <c r="EO37" s="17"/>
      <c r="EP37" s="17"/>
      <c r="EQ37" s="17"/>
      <c r="ER37" s="17"/>
      <c r="ES37" s="17"/>
      <c r="ET37" s="17"/>
      <c r="EU37" s="17"/>
      <c r="EV37" s="17"/>
      <c r="EW37" s="17"/>
      <c r="EX37" s="17"/>
      <c r="EY37" s="17"/>
      <c r="EZ37" s="17"/>
      <c r="FA37" s="17"/>
      <c r="FB37" s="17"/>
      <c r="FC37" s="17"/>
      <c r="FD37" s="17"/>
      <c r="FE37" s="17"/>
      <c r="FF37" s="17"/>
      <c r="FG37" s="17"/>
      <c r="FH37" s="17"/>
      <c r="FI37" s="17"/>
      <c r="FJ37" s="17"/>
      <c r="FK37" s="17"/>
      <c r="FL37" s="17"/>
      <c r="FM37" s="17"/>
      <c r="FN37" s="17"/>
      <c r="FO37" s="17"/>
      <c r="FP37" s="17"/>
      <c r="FQ37" s="17"/>
      <c r="FR37" s="17"/>
      <c r="FS37" s="17"/>
      <c r="FT37" s="17"/>
      <c r="FU37" s="17"/>
      <c r="FV37" s="17"/>
      <c r="FW37" s="17"/>
      <c r="FX37" s="17"/>
      <c r="FY37" s="17"/>
      <c r="FZ37" s="17"/>
      <c r="GA37" s="17"/>
      <c r="GB37" s="17"/>
      <c r="GC37" s="17"/>
      <c r="GD37" s="17"/>
      <c r="GE37" s="17"/>
      <c r="GF37" s="17"/>
      <c r="GG37" s="17"/>
      <c r="GH37" s="17"/>
      <c r="GI37" s="17"/>
      <c r="GJ37" s="17"/>
      <c r="GK37" s="17"/>
      <c r="GL37" s="17"/>
      <c r="GM37" s="17"/>
      <c r="GN37" s="17"/>
      <c r="GO37" s="17"/>
      <c r="GP37" s="17"/>
      <c r="GQ37" s="17"/>
      <c r="GR37" s="17"/>
      <c r="GS37" s="17"/>
      <c r="GT37" s="17"/>
      <c r="GU37" s="17"/>
      <c r="GV37" s="17"/>
      <c r="GW37" s="17"/>
      <c r="GX37" s="17"/>
      <c r="GY37" s="17"/>
      <c r="GZ37" s="17"/>
      <c r="HA37" s="17"/>
      <c r="HB37" s="17"/>
      <c r="HC37" s="17"/>
      <c r="HD37" s="17"/>
      <c r="HE37" s="17"/>
      <c r="HF37" s="17"/>
      <c r="HG37" s="17"/>
      <c r="HH37" s="17"/>
      <c r="HI37" s="17"/>
      <c r="HJ37" s="17"/>
      <c r="HK37" s="17"/>
      <c r="HL37" s="17"/>
      <c r="HM37" s="17"/>
      <c r="HN37" s="17"/>
      <c r="HO37" s="17"/>
      <c r="HP37" s="17"/>
      <c r="HQ37" s="17"/>
      <c r="HR37" s="17"/>
      <c r="HS37" s="17"/>
      <c r="HT37" s="17"/>
      <c r="HU37" s="17"/>
      <c r="HV37" s="17"/>
      <c r="HW37" s="17"/>
      <c r="HX37" s="17"/>
      <c r="HY37" s="17"/>
      <c r="HZ37" s="17"/>
      <c r="IA37" s="17"/>
    </row>
    <row r="38" spans="1:235" x14ac:dyDescent="0.25">
      <c r="A38" s="15" t="str">
        <f>IF(Mitarbeiter!$A$36="","",Mitarbeiter!$A$36)</f>
        <v/>
      </c>
      <c r="B38" s="2" t="str">
        <f>IF(Mitarbeiter!$A$36="","",Mitarbeiter!$C$36)</f>
        <v/>
      </c>
      <c r="C38" s="16" t="str">
        <f>IF(Mitarbeiter!$A$36="","",Mitarbeiter!$D$36)</f>
        <v/>
      </c>
      <c r="D38" s="17"/>
      <c r="E38" s="17"/>
      <c r="F38" s="17"/>
      <c r="G38" s="17"/>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c r="CA38" s="17"/>
      <c r="CB38" s="17"/>
      <c r="CC38" s="17"/>
      <c r="CD38" s="17"/>
      <c r="CE38" s="17"/>
      <c r="CF38" s="17"/>
      <c r="CG38" s="17"/>
      <c r="CH38" s="17"/>
      <c r="CI38" s="17"/>
      <c r="CJ38" s="17"/>
      <c r="CK38" s="17"/>
      <c r="CL38" s="17"/>
      <c r="CM38" s="17"/>
      <c r="CN38" s="17"/>
      <c r="CO38" s="17"/>
      <c r="CP38" s="17"/>
      <c r="CQ38" s="17"/>
      <c r="CR38" s="17"/>
      <c r="CS38" s="17"/>
      <c r="CT38" s="17"/>
      <c r="CU38" s="17"/>
      <c r="CV38" s="17"/>
      <c r="CW38" s="17"/>
      <c r="CX38" s="17"/>
      <c r="CY38" s="17"/>
      <c r="CZ38" s="17"/>
      <c r="DA38" s="17"/>
      <c r="DB38" s="17"/>
      <c r="DC38" s="17"/>
      <c r="DD38" s="17"/>
      <c r="DE38" s="17"/>
      <c r="DF38" s="17"/>
      <c r="DG38" s="17"/>
      <c r="DH38" s="17"/>
      <c r="DI38" s="17"/>
      <c r="DJ38" s="17"/>
      <c r="DK38" s="17"/>
      <c r="DL38" s="17"/>
      <c r="DM38" s="17"/>
      <c r="DN38" s="17"/>
      <c r="DO38" s="17"/>
      <c r="DP38" s="17"/>
      <c r="DQ38" s="17"/>
      <c r="DR38" s="17"/>
      <c r="DS38" s="17"/>
      <c r="DT38" s="17"/>
      <c r="DU38" s="17"/>
      <c r="DV38" s="17"/>
      <c r="DW38" s="17"/>
      <c r="DX38" s="17"/>
      <c r="DY38" s="17"/>
      <c r="DZ38" s="17"/>
      <c r="EA38" s="17"/>
      <c r="EB38" s="17"/>
      <c r="EC38" s="17"/>
      <c r="ED38" s="17"/>
      <c r="EE38" s="17"/>
      <c r="EF38" s="17"/>
      <c r="EG38" s="17"/>
      <c r="EH38" s="17"/>
      <c r="EI38" s="17"/>
      <c r="EJ38" s="17"/>
      <c r="EK38" s="17"/>
      <c r="EL38" s="17"/>
      <c r="EM38" s="17"/>
      <c r="EN38" s="17"/>
      <c r="EO38" s="17"/>
      <c r="EP38" s="17"/>
      <c r="EQ38" s="17"/>
      <c r="ER38" s="17"/>
      <c r="ES38" s="17"/>
      <c r="ET38" s="17"/>
      <c r="EU38" s="17"/>
      <c r="EV38" s="17"/>
      <c r="EW38" s="17"/>
      <c r="EX38" s="17"/>
      <c r="EY38" s="17"/>
      <c r="EZ38" s="17"/>
      <c r="FA38" s="17"/>
      <c r="FB38" s="17"/>
      <c r="FC38" s="17"/>
      <c r="FD38" s="17"/>
      <c r="FE38" s="17"/>
      <c r="FF38" s="17"/>
      <c r="FG38" s="17"/>
      <c r="FH38" s="17"/>
      <c r="FI38" s="17"/>
      <c r="FJ38" s="17"/>
      <c r="FK38" s="17"/>
      <c r="FL38" s="17"/>
      <c r="FM38" s="17"/>
      <c r="FN38" s="17"/>
      <c r="FO38" s="17"/>
      <c r="FP38" s="17"/>
      <c r="FQ38" s="17"/>
      <c r="FR38" s="17"/>
      <c r="FS38" s="17"/>
      <c r="FT38" s="17"/>
      <c r="FU38" s="17"/>
      <c r="FV38" s="17"/>
      <c r="FW38" s="17"/>
      <c r="FX38" s="17"/>
      <c r="FY38" s="17"/>
      <c r="FZ38" s="17"/>
      <c r="GA38" s="17"/>
      <c r="GB38" s="17"/>
      <c r="GC38" s="17"/>
      <c r="GD38" s="17"/>
      <c r="GE38" s="17"/>
      <c r="GF38" s="17"/>
      <c r="GG38" s="17"/>
      <c r="GH38" s="17"/>
      <c r="GI38" s="17"/>
      <c r="GJ38" s="17"/>
      <c r="GK38" s="17"/>
      <c r="GL38" s="17"/>
      <c r="GM38" s="17"/>
      <c r="GN38" s="17"/>
      <c r="GO38" s="17"/>
      <c r="GP38" s="17"/>
      <c r="GQ38" s="17"/>
      <c r="GR38" s="17"/>
      <c r="GS38" s="17"/>
      <c r="GT38" s="17"/>
      <c r="GU38" s="17"/>
      <c r="GV38" s="17"/>
      <c r="GW38" s="17"/>
      <c r="GX38" s="17"/>
      <c r="GY38" s="17"/>
      <c r="GZ38" s="17"/>
      <c r="HA38" s="17"/>
      <c r="HB38" s="17"/>
      <c r="HC38" s="17"/>
      <c r="HD38" s="17"/>
      <c r="HE38" s="17"/>
      <c r="HF38" s="17"/>
      <c r="HG38" s="17"/>
      <c r="HH38" s="17"/>
      <c r="HI38" s="17"/>
      <c r="HJ38" s="17"/>
      <c r="HK38" s="17"/>
      <c r="HL38" s="17"/>
      <c r="HM38" s="17"/>
      <c r="HN38" s="17"/>
      <c r="HO38" s="17"/>
      <c r="HP38" s="17"/>
      <c r="HQ38" s="17"/>
      <c r="HR38" s="17"/>
      <c r="HS38" s="17"/>
      <c r="HT38" s="17"/>
      <c r="HU38" s="17"/>
      <c r="HV38" s="17"/>
      <c r="HW38" s="17"/>
      <c r="HX38" s="17"/>
      <c r="HY38" s="17"/>
      <c r="HZ38" s="17"/>
      <c r="IA38" s="17"/>
    </row>
    <row r="39" spans="1:235" x14ac:dyDescent="0.25">
      <c r="A39" s="15" t="str">
        <f>IF(Mitarbeiter!$A$37="","",Mitarbeiter!$A$37)</f>
        <v/>
      </c>
      <c r="B39" s="2" t="str">
        <f>IF(Mitarbeiter!$A$37="","",Mitarbeiter!$C$37)</f>
        <v/>
      </c>
      <c r="C39" s="16" t="str">
        <f>IF(Mitarbeiter!$A$37="","",Mitarbeiter!$D$37)</f>
        <v/>
      </c>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17"/>
      <c r="BK39" s="17"/>
      <c r="BL39" s="17"/>
      <c r="BM39" s="17"/>
      <c r="BN39" s="17"/>
      <c r="BO39" s="17"/>
      <c r="BP39" s="17"/>
      <c r="BQ39" s="17"/>
      <c r="BR39" s="17"/>
      <c r="BS39" s="17"/>
      <c r="BT39" s="17"/>
      <c r="BU39" s="17"/>
      <c r="BV39" s="17"/>
      <c r="BW39" s="17"/>
      <c r="BX39" s="17"/>
      <c r="BY39" s="17"/>
      <c r="BZ39" s="17"/>
      <c r="CA39" s="17"/>
      <c r="CB39" s="17"/>
      <c r="CC39" s="17"/>
      <c r="CD39" s="17"/>
      <c r="CE39" s="17"/>
      <c r="CF39" s="17"/>
      <c r="CG39" s="17"/>
      <c r="CH39" s="17"/>
      <c r="CI39" s="17"/>
      <c r="CJ39" s="17"/>
      <c r="CK39" s="17"/>
      <c r="CL39" s="17"/>
      <c r="CM39" s="17"/>
      <c r="CN39" s="17"/>
      <c r="CO39" s="17"/>
      <c r="CP39" s="17"/>
      <c r="CQ39" s="17"/>
      <c r="CR39" s="17"/>
      <c r="CS39" s="17"/>
      <c r="CT39" s="17"/>
      <c r="CU39" s="17"/>
      <c r="CV39" s="17"/>
      <c r="CW39" s="17"/>
      <c r="CX39" s="17"/>
      <c r="CY39" s="17"/>
      <c r="CZ39" s="17"/>
      <c r="DA39" s="17"/>
      <c r="DB39" s="17"/>
      <c r="DC39" s="17"/>
      <c r="DD39" s="17"/>
      <c r="DE39" s="17"/>
      <c r="DF39" s="17"/>
      <c r="DG39" s="17"/>
      <c r="DH39" s="17"/>
      <c r="DI39" s="17"/>
      <c r="DJ39" s="17"/>
      <c r="DK39" s="17"/>
      <c r="DL39" s="17"/>
      <c r="DM39" s="17"/>
      <c r="DN39" s="17"/>
      <c r="DO39" s="17"/>
      <c r="DP39" s="17"/>
      <c r="DQ39" s="17"/>
      <c r="DR39" s="17"/>
      <c r="DS39" s="17"/>
      <c r="DT39" s="17"/>
      <c r="DU39" s="17"/>
      <c r="DV39" s="17"/>
      <c r="DW39" s="17"/>
      <c r="DX39" s="17"/>
      <c r="DY39" s="17"/>
      <c r="DZ39" s="17"/>
      <c r="EA39" s="17"/>
      <c r="EB39" s="17"/>
      <c r="EC39" s="17"/>
      <c r="ED39" s="17"/>
      <c r="EE39" s="17"/>
      <c r="EF39" s="17"/>
      <c r="EG39" s="17"/>
      <c r="EH39" s="17"/>
      <c r="EI39" s="17"/>
      <c r="EJ39" s="17"/>
      <c r="EK39" s="17"/>
      <c r="EL39" s="17"/>
      <c r="EM39" s="17"/>
      <c r="EN39" s="17"/>
      <c r="EO39" s="17"/>
      <c r="EP39" s="17"/>
      <c r="EQ39" s="17"/>
      <c r="ER39" s="17"/>
      <c r="ES39" s="17"/>
      <c r="ET39" s="17"/>
      <c r="EU39" s="17"/>
      <c r="EV39" s="17"/>
      <c r="EW39" s="17"/>
      <c r="EX39" s="17"/>
      <c r="EY39" s="17"/>
      <c r="EZ39" s="17"/>
      <c r="FA39" s="17"/>
      <c r="FB39" s="17"/>
      <c r="FC39" s="17"/>
      <c r="FD39" s="17"/>
      <c r="FE39" s="17"/>
      <c r="FF39" s="17"/>
      <c r="FG39" s="17"/>
      <c r="FH39" s="17"/>
      <c r="FI39" s="17"/>
      <c r="FJ39" s="17"/>
      <c r="FK39" s="17"/>
      <c r="FL39" s="17"/>
      <c r="FM39" s="17"/>
      <c r="FN39" s="17"/>
      <c r="FO39" s="17"/>
      <c r="FP39" s="17"/>
      <c r="FQ39" s="17"/>
      <c r="FR39" s="17"/>
      <c r="FS39" s="17"/>
      <c r="FT39" s="17"/>
      <c r="FU39" s="17"/>
      <c r="FV39" s="17"/>
      <c r="FW39" s="17"/>
      <c r="FX39" s="17"/>
      <c r="FY39" s="17"/>
      <c r="FZ39" s="17"/>
      <c r="GA39" s="17"/>
      <c r="GB39" s="17"/>
      <c r="GC39" s="17"/>
      <c r="GD39" s="17"/>
      <c r="GE39" s="17"/>
      <c r="GF39" s="17"/>
      <c r="GG39" s="17"/>
      <c r="GH39" s="17"/>
      <c r="GI39" s="17"/>
      <c r="GJ39" s="17"/>
      <c r="GK39" s="17"/>
      <c r="GL39" s="17"/>
      <c r="GM39" s="17"/>
      <c r="GN39" s="17"/>
      <c r="GO39" s="17"/>
      <c r="GP39" s="17"/>
      <c r="GQ39" s="17"/>
      <c r="GR39" s="17"/>
      <c r="GS39" s="17"/>
      <c r="GT39" s="17"/>
      <c r="GU39" s="17"/>
      <c r="GV39" s="17"/>
      <c r="GW39" s="17"/>
      <c r="GX39" s="17"/>
      <c r="GY39" s="17"/>
      <c r="GZ39" s="17"/>
      <c r="HA39" s="17"/>
      <c r="HB39" s="17"/>
      <c r="HC39" s="17"/>
      <c r="HD39" s="17"/>
      <c r="HE39" s="17"/>
      <c r="HF39" s="17"/>
      <c r="HG39" s="17"/>
      <c r="HH39" s="17"/>
      <c r="HI39" s="17"/>
      <c r="HJ39" s="17"/>
      <c r="HK39" s="17"/>
      <c r="HL39" s="17"/>
      <c r="HM39" s="17"/>
      <c r="HN39" s="17"/>
      <c r="HO39" s="17"/>
      <c r="HP39" s="17"/>
      <c r="HQ39" s="17"/>
      <c r="HR39" s="17"/>
      <c r="HS39" s="17"/>
      <c r="HT39" s="17"/>
      <c r="HU39" s="17"/>
      <c r="HV39" s="17"/>
      <c r="HW39" s="17"/>
      <c r="HX39" s="17"/>
      <c r="HY39" s="17"/>
      <c r="HZ39" s="17"/>
      <c r="IA39" s="17"/>
    </row>
    <row r="40" spans="1:235" x14ac:dyDescent="0.25">
      <c r="A40" s="15" t="str">
        <f>IF(Mitarbeiter!$A$38="","",Mitarbeiter!$A$38)</f>
        <v/>
      </c>
      <c r="B40" s="2" t="str">
        <f>IF(Mitarbeiter!$A$38="","",Mitarbeiter!$C$38)</f>
        <v/>
      </c>
      <c r="C40" s="16" t="str">
        <f>IF(Mitarbeiter!$A$38="","",Mitarbeiter!$D$38)</f>
        <v/>
      </c>
      <c r="D40" s="17"/>
      <c r="E40" s="17"/>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c r="CE40" s="17"/>
      <c r="CF40" s="17"/>
      <c r="CG40" s="17"/>
      <c r="CH40" s="17"/>
      <c r="CI40" s="17"/>
      <c r="CJ40" s="17"/>
      <c r="CK40" s="17"/>
      <c r="CL40" s="17"/>
      <c r="CM40" s="17"/>
      <c r="CN40" s="17"/>
      <c r="CO40" s="17"/>
      <c r="CP40" s="17"/>
      <c r="CQ40" s="17"/>
      <c r="CR40" s="17"/>
      <c r="CS40" s="17"/>
      <c r="CT40" s="17"/>
      <c r="CU40" s="17"/>
      <c r="CV40" s="17"/>
      <c r="CW40" s="17"/>
      <c r="CX40" s="17"/>
      <c r="CY40" s="17"/>
      <c r="CZ40" s="17"/>
      <c r="DA40" s="17"/>
      <c r="DB40" s="17"/>
      <c r="DC40" s="17"/>
      <c r="DD40" s="17"/>
      <c r="DE40" s="17"/>
      <c r="DF40" s="17"/>
      <c r="DG40" s="17"/>
      <c r="DH40" s="17"/>
      <c r="DI40" s="17"/>
      <c r="DJ40" s="17"/>
      <c r="DK40" s="17"/>
      <c r="DL40" s="17"/>
      <c r="DM40" s="17"/>
      <c r="DN40" s="17"/>
      <c r="DO40" s="17"/>
      <c r="DP40" s="17"/>
      <c r="DQ40" s="17"/>
      <c r="DR40" s="17"/>
      <c r="DS40" s="17"/>
      <c r="DT40" s="17"/>
      <c r="DU40" s="17"/>
      <c r="DV40" s="17"/>
      <c r="DW40" s="17"/>
      <c r="DX40" s="17"/>
      <c r="DY40" s="17"/>
      <c r="DZ40" s="17"/>
      <c r="EA40" s="17"/>
      <c r="EB40" s="17"/>
      <c r="EC40" s="17"/>
      <c r="ED40" s="17"/>
      <c r="EE40" s="17"/>
      <c r="EF40" s="17"/>
      <c r="EG40" s="17"/>
      <c r="EH40" s="17"/>
      <c r="EI40" s="17"/>
      <c r="EJ40" s="17"/>
      <c r="EK40" s="17"/>
      <c r="EL40" s="17"/>
      <c r="EM40" s="17"/>
      <c r="EN40" s="17"/>
      <c r="EO40" s="17"/>
      <c r="EP40" s="17"/>
      <c r="EQ40" s="17"/>
      <c r="ER40" s="17"/>
      <c r="ES40" s="17"/>
      <c r="ET40" s="17"/>
      <c r="EU40" s="17"/>
      <c r="EV40" s="17"/>
      <c r="EW40" s="17"/>
      <c r="EX40" s="17"/>
      <c r="EY40" s="17"/>
      <c r="EZ40" s="17"/>
      <c r="FA40" s="17"/>
      <c r="FB40" s="17"/>
      <c r="FC40" s="17"/>
      <c r="FD40" s="17"/>
      <c r="FE40" s="17"/>
      <c r="FF40" s="17"/>
      <c r="FG40" s="17"/>
      <c r="FH40" s="17"/>
      <c r="FI40" s="17"/>
      <c r="FJ40" s="17"/>
      <c r="FK40" s="17"/>
      <c r="FL40" s="17"/>
      <c r="FM40" s="17"/>
      <c r="FN40" s="17"/>
      <c r="FO40" s="17"/>
      <c r="FP40" s="17"/>
      <c r="FQ40" s="17"/>
      <c r="FR40" s="17"/>
      <c r="FS40" s="17"/>
      <c r="FT40" s="17"/>
      <c r="FU40" s="17"/>
      <c r="FV40" s="17"/>
      <c r="FW40" s="17"/>
      <c r="FX40" s="17"/>
      <c r="FY40" s="17"/>
      <c r="FZ40" s="17"/>
      <c r="GA40" s="17"/>
      <c r="GB40" s="17"/>
      <c r="GC40" s="17"/>
      <c r="GD40" s="17"/>
      <c r="GE40" s="17"/>
      <c r="GF40" s="17"/>
      <c r="GG40" s="17"/>
      <c r="GH40" s="17"/>
      <c r="GI40" s="17"/>
      <c r="GJ40" s="17"/>
      <c r="GK40" s="17"/>
      <c r="GL40" s="17"/>
      <c r="GM40" s="17"/>
      <c r="GN40" s="17"/>
      <c r="GO40" s="17"/>
      <c r="GP40" s="17"/>
      <c r="GQ40" s="17"/>
      <c r="GR40" s="17"/>
      <c r="GS40" s="17"/>
      <c r="GT40" s="17"/>
      <c r="GU40" s="17"/>
      <c r="GV40" s="17"/>
      <c r="GW40" s="17"/>
      <c r="GX40" s="17"/>
      <c r="GY40" s="17"/>
      <c r="GZ40" s="17"/>
      <c r="HA40" s="17"/>
      <c r="HB40" s="17"/>
      <c r="HC40" s="17"/>
      <c r="HD40" s="17"/>
      <c r="HE40" s="17"/>
      <c r="HF40" s="17"/>
      <c r="HG40" s="17"/>
      <c r="HH40" s="17"/>
      <c r="HI40" s="17"/>
      <c r="HJ40" s="17"/>
      <c r="HK40" s="17"/>
      <c r="HL40" s="17"/>
      <c r="HM40" s="17"/>
      <c r="HN40" s="17"/>
      <c r="HO40" s="17"/>
      <c r="HP40" s="17"/>
      <c r="HQ40" s="17"/>
      <c r="HR40" s="17"/>
      <c r="HS40" s="17"/>
      <c r="HT40" s="17"/>
      <c r="HU40" s="17"/>
      <c r="HV40" s="17"/>
      <c r="HW40" s="17"/>
      <c r="HX40" s="17"/>
      <c r="HY40" s="17"/>
      <c r="HZ40" s="17"/>
      <c r="IA40" s="17"/>
    </row>
    <row r="41" spans="1:235" x14ac:dyDescent="0.25">
      <c r="A41" s="15" t="str">
        <f>IF(Mitarbeiter!$A$39="","",Mitarbeiter!$A$39)</f>
        <v/>
      </c>
      <c r="B41" s="2" t="str">
        <f>IF(Mitarbeiter!$A$39="","",Mitarbeiter!$C$39)</f>
        <v/>
      </c>
      <c r="C41" s="16" t="str">
        <f>IF(Mitarbeiter!$A$39="","",Mitarbeiter!$D$39)</f>
        <v/>
      </c>
      <c r="D41" s="17"/>
      <c r="E41" s="17"/>
      <c r="F41" s="17"/>
      <c r="G41" s="17"/>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17"/>
      <c r="BK41" s="17"/>
      <c r="BL41" s="17"/>
      <c r="BM41" s="17"/>
      <c r="BN41" s="17"/>
      <c r="BO41" s="17"/>
      <c r="BP41" s="17"/>
      <c r="BQ41" s="17"/>
      <c r="BR41" s="17"/>
      <c r="BS41" s="17"/>
      <c r="BT41" s="17"/>
      <c r="BU41" s="17"/>
      <c r="BV41" s="17"/>
      <c r="BW41" s="17"/>
      <c r="BX41" s="17"/>
      <c r="BY41" s="17"/>
      <c r="BZ41" s="17"/>
      <c r="CA41" s="17"/>
      <c r="CB41" s="17"/>
      <c r="CC41" s="17"/>
      <c r="CD41" s="17"/>
      <c r="CE41" s="17"/>
      <c r="CF41" s="17"/>
      <c r="CG41" s="17"/>
      <c r="CH41" s="17"/>
      <c r="CI41" s="17"/>
      <c r="CJ41" s="17"/>
      <c r="CK41" s="17"/>
      <c r="CL41" s="17"/>
      <c r="CM41" s="17"/>
      <c r="CN41" s="17"/>
      <c r="CO41" s="17"/>
      <c r="CP41" s="17"/>
      <c r="CQ41" s="17"/>
      <c r="CR41" s="17"/>
      <c r="CS41" s="17"/>
      <c r="CT41" s="17"/>
      <c r="CU41" s="17"/>
      <c r="CV41" s="17"/>
      <c r="CW41" s="17"/>
      <c r="CX41" s="17"/>
      <c r="CY41" s="17"/>
      <c r="CZ41" s="17"/>
      <c r="DA41" s="17"/>
      <c r="DB41" s="17"/>
      <c r="DC41" s="17"/>
      <c r="DD41" s="17"/>
      <c r="DE41" s="17"/>
      <c r="DF41" s="17"/>
      <c r="DG41" s="17"/>
      <c r="DH41" s="17"/>
      <c r="DI41" s="17"/>
      <c r="DJ41" s="17"/>
      <c r="DK41" s="17"/>
      <c r="DL41" s="17"/>
      <c r="DM41" s="17"/>
      <c r="DN41" s="17"/>
      <c r="DO41" s="17"/>
      <c r="DP41" s="17"/>
      <c r="DQ41" s="17"/>
      <c r="DR41" s="17"/>
      <c r="DS41" s="17"/>
      <c r="DT41" s="17"/>
      <c r="DU41" s="17"/>
      <c r="DV41" s="17"/>
      <c r="DW41" s="17"/>
      <c r="DX41" s="17"/>
      <c r="DY41" s="17"/>
      <c r="DZ41" s="17"/>
      <c r="EA41" s="17"/>
      <c r="EB41" s="17"/>
      <c r="EC41" s="17"/>
      <c r="ED41" s="17"/>
      <c r="EE41" s="17"/>
      <c r="EF41" s="17"/>
      <c r="EG41" s="17"/>
      <c r="EH41" s="17"/>
      <c r="EI41" s="17"/>
      <c r="EJ41" s="17"/>
      <c r="EK41" s="17"/>
      <c r="EL41" s="17"/>
      <c r="EM41" s="17"/>
      <c r="EN41" s="17"/>
      <c r="EO41" s="17"/>
      <c r="EP41" s="17"/>
      <c r="EQ41" s="17"/>
      <c r="ER41" s="17"/>
      <c r="ES41" s="17"/>
      <c r="ET41" s="17"/>
      <c r="EU41" s="17"/>
      <c r="EV41" s="17"/>
      <c r="EW41" s="17"/>
      <c r="EX41" s="17"/>
      <c r="EY41" s="17"/>
      <c r="EZ41" s="17"/>
      <c r="FA41" s="17"/>
      <c r="FB41" s="17"/>
      <c r="FC41" s="17"/>
      <c r="FD41" s="17"/>
      <c r="FE41" s="17"/>
      <c r="FF41" s="17"/>
      <c r="FG41" s="17"/>
      <c r="FH41" s="17"/>
      <c r="FI41" s="17"/>
      <c r="FJ41" s="17"/>
      <c r="FK41" s="17"/>
      <c r="FL41" s="17"/>
      <c r="FM41" s="17"/>
      <c r="FN41" s="17"/>
      <c r="FO41" s="17"/>
      <c r="FP41" s="17"/>
      <c r="FQ41" s="17"/>
      <c r="FR41" s="17"/>
      <c r="FS41" s="17"/>
      <c r="FT41" s="17"/>
      <c r="FU41" s="17"/>
      <c r="FV41" s="17"/>
      <c r="FW41" s="17"/>
      <c r="FX41" s="17"/>
      <c r="FY41" s="17"/>
      <c r="FZ41" s="17"/>
      <c r="GA41" s="17"/>
      <c r="GB41" s="17"/>
      <c r="GC41" s="17"/>
      <c r="GD41" s="17"/>
      <c r="GE41" s="17"/>
      <c r="GF41" s="17"/>
      <c r="GG41" s="17"/>
      <c r="GH41" s="17"/>
      <c r="GI41" s="17"/>
      <c r="GJ41" s="17"/>
      <c r="GK41" s="17"/>
      <c r="GL41" s="17"/>
      <c r="GM41" s="17"/>
      <c r="GN41" s="17"/>
      <c r="GO41" s="17"/>
      <c r="GP41" s="17"/>
      <c r="GQ41" s="17"/>
      <c r="GR41" s="17"/>
      <c r="GS41" s="17"/>
      <c r="GT41" s="17"/>
      <c r="GU41" s="17"/>
      <c r="GV41" s="17"/>
      <c r="GW41" s="17"/>
      <c r="GX41" s="17"/>
      <c r="GY41" s="17"/>
      <c r="GZ41" s="17"/>
      <c r="HA41" s="17"/>
      <c r="HB41" s="17"/>
      <c r="HC41" s="17"/>
      <c r="HD41" s="17"/>
      <c r="HE41" s="17"/>
      <c r="HF41" s="17"/>
      <c r="HG41" s="17"/>
      <c r="HH41" s="17"/>
      <c r="HI41" s="17"/>
      <c r="HJ41" s="17"/>
      <c r="HK41" s="17"/>
      <c r="HL41" s="17"/>
      <c r="HM41" s="17"/>
      <c r="HN41" s="17"/>
      <c r="HO41" s="17"/>
      <c r="HP41" s="17"/>
      <c r="HQ41" s="17"/>
      <c r="HR41" s="17"/>
      <c r="HS41" s="17"/>
      <c r="HT41" s="17"/>
      <c r="HU41" s="17"/>
      <c r="HV41" s="17"/>
      <c r="HW41" s="17"/>
      <c r="HX41" s="17"/>
      <c r="HY41" s="17"/>
      <c r="HZ41" s="17"/>
      <c r="IA41" s="17"/>
    </row>
    <row r="42" spans="1:235" x14ac:dyDescent="0.25">
      <c r="A42" s="15" t="str">
        <f>IF(Mitarbeiter!$A$40="","",Mitarbeiter!$A$40)</f>
        <v/>
      </c>
      <c r="B42" s="2" t="str">
        <f>IF(Mitarbeiter!$A$40="","",Mitarbeiter!$C$40)</f>
        <v/>
      </c>
      <c r="C42" s="16" t="str">
        <f>IF(Mitarbeiter!$A$40="","",Mitarbeiter!$D$40)</f>
        <v/>
      </c>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c r="CA42" s="17"/>
      <c r="CB42" s="17"/>
      <c r="CC42" s="17"/>
      <c r="CD42" s="17"/>
      <c r="CE42" s="17"/>
      <c r="CF42" s="17"/>
      <c r="CG42" s="17"/>
      <c r="CH42" s="17"/>
      <c r="CI42" s="17"/>
      <c r="CJ42" s="17"/>
      <c r="CK42" s="17"/>
      <c r="CL42" s="17"/>
      <c r="CM42" s="17"/>
      <c r="CN42" s="17"/>
      <c r="CO42" s="17"/>
      <c r="CP42" s="17"/>
      <c r="CQ42" s="17"/>
      <c r="CR42" s="17"/>
      <c r="CS42" s="17"/>
      <c r="CT42" s="17"/>
      <c r="CU42" s="17"/>
      <c r="CV42" s="17"/>
      <c r="CW42" s="17"/>
      <c r="CX42" s="17"/>
      <c r="CY42" s="17"/>
      <c r="CZ42" s="17"/>
      <c r="DA42" s="17"/>
      <c r="DB42" s="17"/>
      <c r="DC42" s="17"/>
      <c r="DD42" s="17"/>
      <c r="DE42" s="17"/>
      <c r="DF42" s="17"/>
      <c r="DG42" s="17"/>
      <c r="DH42" s="17"/>
      <c r="DI42" s="17"/>
      <c r="DJ42" s="17"/>
      <c r="DK42" s="17"/>
      <c r="DL42" s="17"/>
      <c r="DM42" s="17"/>
      <c r="DN42" s="17"/>
      <c r="DO42" s="17"/>
      <c r="DP42" s="17"/>
      <c r="DQ42" s="17"/>
      <c r="DR42" s="17"/>
      <c r="DS42" s="17"/>
      <c r="DT42" s="17"/>
      <c r="DU42" s="17"/>
      <c r="DV42" s="17"/>
      <c r="DW42" s="17"/>
      <c r="DX42" s="17"/>
      <c r="DY42" s="17"/>
      <c r="DZ42" s="17"/>
      <c r="EA42" s="17"/>
      <c r="EB42" s="17"/>
      <c r="EC42" s="17"/>
      <c r="ED42" s="17"/>
      <c r="EE42" s="17"/>
      <c r="EF42" s="17"/>
      <c r="EG42" s="17"/>
      <c r="EH42" s="17"/>
      <c r="EI42" s="17"/>
      <c r="EJ42" s="17"/>
      <c r="EK42" s="17"/>
      <c r="EL42" s="17"/>
      <c r="EM42" s="17"/>
      <c r="EN42" s="17"/>
      <c r="EO42" s="17"/>
      <c r="EP42" s="17"/>
      <c r="EQ42" s="17"/>
      <c r="ER42" s="17"/>
      <c r="ES42" s="17"/>
      <c r="ET42" s="17"/>
      <c r="EU42" s="17"/>
      <c r="EV42" s="17"/>
      <c r="EW42" s="17"/>
      <c r="EX42" s="17"/>
      <c r="EY42" s="17"/>
      <c r="EZ42" s="17"/>
      <c r="FA42" s="17"/>
      <c r="FB42" s="17"/>
      <c r="FC42" s="17"/>
      <c r="FD42" s="17"/>
      <c r="FE42" s="17"/>
      <c r="FF42" s="17"/>
      <c r="FG42" s="17"/>
      <c r="FH42" s="17"/>
      <c r="FI42" s="17"/>
      <c r="FJ42" s="17"/>
      <c r="FK42" s="17"/>
      <c r="FL42" s="17"/>
      <c r="FM42" s="17"/>
      <c r="FN42" s="17"/>
      <c r="FO42" s="17"/>
      <c r="FP42" s="17"/>
      <c r="FQ42" s="17"/>
      <c r="FR42" s="17"/>
      <c r="FS42" s="17"/>
      <c r="FT42" s="17"/>
      <c r="FU42" s="17"/>
      <c r="FV42" s="17"/>
      <c r="FW42" s="17"/>
      <c r="FX42" s="17"/>
      <c r="FY42" s="17"/>
      <c r="FZ42" s="17"/>
      <c r="GA42" s="17"/>
      <c r="GB42" s="17"/>
      <c r="GC42" s="17"/>
      <c r="GD42" s="17"/>
      <c r="GE42" s="17"/>
      <c r="GF42" s="17"/>
      <c r="GG42" s="17"/>
      <c r="GH42" s="17"/>
      <c r="GI42" s="17"/>
      <c r="GJ42" s="17"/>
      <c r="GK42" s="17"/>
      <c r="GL42" s="17"/>
      <c r="GM42" s="17"/>
      <c r="GN42" s="17"/>
      <c r="GO42" s="17"/>
      <c r="GP42" s="17"/>
      <c r="GQ42" s="17"/>
      <c r="GR42" s="17"/>
      <c r="GS42" s="17"/>
      <c r="GT42" s="17"/>
      <c r="GU42" s="17"/>
      <c r="GV42" s="17"/>
      <c r="GW42" s="17"/>
      <c r="GX42" s="17"/>
      <c r="GY42" s="17"/>
      <c r="GZ42" s="17"/>
      <c r="HA42" s="17"/>
      <c r="HB42" s="17"/>
      <c r="HC42" s="17"/>
      <c r="HD42" s="17"/>
      <c r="HE42" s="17"/>
      <c r="HF42" s="17"/>
      <c r="HG42" s="17"/>
      <c r="HH42" s="17"/>
      <c r="HI42" s="17"/>
      <c r="HJ42" s="17"/>
      <c r="HK42" s="17"/>
      <c r="HL42" s="17"/>
      <c r="HM42" s="17"/>
      <c r="HN42" s="17"/>
      <c r="HO42" s="17"/>
      <c r="HP42" s="17"/>
      <c r="HQ42" s="17"/>
      <c r="HR42" s="17"/>
      <c r="HS42" s="17"/>
      <c r="HT42" s="17"/>
      <c r="HU42" s="17"/>
      <c r="HV42" s="17"/>
      <c r="HW42" s="17"/>
      <c r="HX42" s="17"/>
      <c r="HY42" s="17"/>
      <c r="HZ42" s="17"/>
      <c r="IA42" s="17"/>
    </row>
    <row r="43" spans="1:235" x14ac:dyDescent="0.25">
      <c r="A43" s="15" t="str">
        <f>IF(Mitarbeiter!$A$41="","",Mitarbeiter!$A$41)</f>
        <v/>
      </c>
      <c r="B43" s="2" t="str">
        <f>IF(Mitarbeiter!$A$41="","",Mitarbeiter!$C$41)</f>
        <v/>
      </c>
      <c r="C43" s="16" t="str">
        <f>IF(Mitarbeiter!$A$41="","",Mitarbeiter!$D$41)</f>
        <v/>
      </c>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c r="CA43" s="17"/>
      <c r="CB43" s="17"/>
      <c r="CC43" s="17"/>
      <c r="CD43" s="17"/>
      <c r="CE43" s="17"/>
      <c r="CF43" s="17"/>
      <c r="CG43" s="17"/>
      <c r="CH43" s="17"/>
      <c r="CI43" s="17"/>
      <c r="CJ43" s="17"/>
      <c r="CK43" s="17"/>
      <c r="CL43" s="17"/>
      <c r="CM43" s="17"/>
      <c r="CN43" s="17"/>
      <c r="CO43" s="17"/>
      <c r="CP43" s="17"/>
      <c r="CQ43" s="17"/>
      <c r="CR43" s="17"/>
      <c r="CS43" s="17"/>
      <c r="CT43" s="17"/>
      <c r="CU43" s="17"/>
      <c r="CV43" s="17"/>
      <c r="CW43" s="17"/>
      <c r="CX43" s="17"/>
      <c r="CY43" s="17"/>
      <c r="CZ43" s="17"/>
      <c r="DA43" s="17"/>
      <c r="DB43" s="17"/>
      <c r="DC43" s="17"/>
      <c r="DD43" s="17"/>
      <c r="DE43" s="17"/>
      <c r="DF43" s="17"/>
      <c r="DG43" s="17"/>
      <c r="DH43" s="17"/>
      <c r="DI43" s="17"/>
      <c r="DJ43" s="17"/>
      <c r="DK43" s="17"/>
      <c r="DL43" s="17"/>
      <c r="DM43" s="17"/>
      <c r="DN43" s="17"/>
      <c r="DO43" s="17"/>
      <c r="DP43" s="17"/>
      <c r="DQ43" s="17"/>
      <c r="DR43" s="17"/>
      <c r="DS43" s="17"/>
      <c r="DT43" s="17"/>
      <c r="DU43" s="17"/>
      <c r="DV43" s="17"/>
      <c r="DW43" s="17"/>
      <c r="DX43" s="17"/>
      <c r="DY43" s="17"/>
      <c r="DZ43" s="17"/>
      <c r="EA43" s="17"/>
      <c r="EB43" s="17"/>
      <c r="EC43" s="17"/>
      <c r="ED43" s="17"/>
      <c r="EE43" s="17"/>
      <c r="EF43" s="17"/>
      <c r="EG43" s="17"/>
      <c r="EH43" s="17"/>
      <c r="EI43" s="17"/>
      <c r="EJ43" s="17"/>
      <c r="EK43" s="17"/>
      <c r="EL43" s="17"/>
      <c r="EM43" s="17"/>
      <c r="EN43" s="17"/>
      <c r="EO43" s="17"/>
      <c r="EP43" s="17"/>
      <c r="EQ43" s="17"/>
      <c r="ER43" s="17"/>
      <c r="ES43" s="17"/>
      <c r="ET43" s="17"/>
      <c r="EU43" s="17"/>
      <c r="EV43" s="17"/>
      <c r="EW43" s="17"/>
      <c r="EX43" s="17"/>
      <c r="EY43" s="17"/>
      <c r="EZ43" s="17"/>
      <c r="FA43" s="17"/>
      <c r="FB43" s="17"/>
      <c r="FC43" s="17"/>
      <c r="FD43" s="17"/>
      <c r="FE43" s="17"/>
      <c r="FF43" s="17"/>
      <c r="FG43" s="17"/>
      <c r="FH43" s="17"/>
      <c r="FI43" s="17"/>
      <c r="FJ43" s="17"/>
      <c r="FK43" s="17"/>
      <c r="FL43" s="17"/>
      <c r="FM43" s="17"/>
      <c r="FN43" s="17"/>
      <c r="FO43" s="17"/>
      <c r="FP43" s="17"/>
      <c r="FQ43" s="17"/>
      <c r="FR43" s="17"/>
      <c r="FS43" s="17"/>
      <c r="FT43" s="17"/>
      <c r="FU43" s="17"/>
      <c r="FV43" s="17"/>
      <c r="FW43" s="17"/>
      <c r="FX43" s="17"/>
      <c r="FY43" s="17"/>
      <c r="FZ43" s="17"/>
      <c r="GA43" s="17"/>
      <c r="GB43" s="17"/>
      <c r="GC43" s="17"/>
      <c r="GD43" s="17"/>
      <c r="GE43" s="17"/>
      <c r="GF43" s="17"/>
      <c r="GG43" s="17"/>
      <c r="GH43" s="17"/>
      <c r="GI43" s="17"/>
      <c r="GJ43" s="17"/>
      <c r="GK43" s="17"/>
      <c r="GL43" s="17"/>
      <c r="GM43" s="17"/>
      <c r="GN43" s="17"/>
      <c r="GO43" s="17"/>
      <c r="GP43" s="17"/>
      <c r="GQ43" s="17"/>
      <c r="GR43" s="17"/>
      <c r="GS43" s="17"/>
      <c r="GT43" s="17"/>
      <c r="GU43" s="17"/>
      <c r="GV43" s="17"/>
      <c r="GW43" s="17"/>
      <c r="GX43" s="17"/>
      <c r="GY43" s="17"/>
      <c r="GZ43" s="17"/>
      <c r="HA43" s="17"/>
      <c r="HB43" s="17"/>
      <c r="HC43" s="17"/>
      <c r="HD43" s="17"/>
      <c r="HE43" s="17"/>
      <c r="HF43" s="17"/>
      <c r="HG43" s="17"/>
      <c r="HH43" s="17"/>
      <c r="HI43" s="17"/>
      <c r="HJ43" s="17"/>
      <c r="HK43" s="17"/>
      <c r="HL43" s="17"/>
      <c r="HM43" s="17"/>
      <c r="HN43" s="17"/>
      <c r="HO43" s="17"/>
      <c r="HP43" s="17"/>
      <c r="HQ43" s="17"/>
      <c r="HR43" s="17"/>
      <c r="HS43" s="17"/>
      <c r="HT43" s="17"/>
      <c r="HU43" s="17"/>
      <c r="HV43" s="17"/>
      <c r="HW43" s="17"/>
      <c r="HX43" s="17"/>
      <c r="HY43" s="17"/>
      <c r="HZ43" s="17"/>
      <c r="IA43" s="17"/>
    </row>
    <row r="44" spans="1:235" x14ac:dyDescent="0.25">
      <c r="A44" s="15" t="str">
        <f>IF(Mitarbeiter!$A$42="","",Mitarbeiter!$A$42)</f>
        <v/>
      </c>
      <c r="B44" s="2" t="str">
        <f>IF(Mitarbeiter!$A$42="","",Mitarbeiter!$C$42)</f>
        <v/>
      </c>
      <c r="C44" s="16" t="str">
        <f>IF(Mitarbeiter!$A$42="","",Mitarbeiter!$D$42)</f>
        <v/>
      </c>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c r="CA44" s="17"/>
      <c r="CB44" s="17"/>
      <c r="CC44" s="17"/>
      <c r="CD44" s="17"/>
      <c r="CE44" s="17"/>
      <c r="CF44" s="17"/>
      <c r="CG44" s="17"/>
      <c r="CH44" s="17"/>
      <c r="CI44" s="17"/>
      <c r="CJ44" s="17"/>
      <c r="CK44" s="17"/>
      <c r="CL44" s="17"/>
      <c r="CM44" s="17"/>
      <c r="CN44" s="17"/>
      <c r="CO44" s="17"/>
      <c r="CP44" s="17"/>
      <c r="CQ44" s="17"/>
      <c r="CR44" s="17"/>
      <c r="CS44" s="17"/>
      <c r="CT44" s="17"/>
      <c r="CU44" s="17"/>
      <c r="CV44" s="17"/>
      <c r="CW44" s="17"/>
      <c r="CX44" s="17"/>
      <c r="CY44" s="17"/>
      <c r="CZ44" s="17"/>
      <c r="DA44" s="17"/>
      <c r="DB44" s="17"/>
      <c r="DC44" s="17"/>
      <c r="DD44" s="17"/>
      <c r="DE44" s="17"/>
      <c r="DF44" s="17"/>
      <c r="DG44" s="17"/>
      <c r="DH44" s="17"/>
      <c r="DI44" s="17"/>
      <c r="DJ44" s="17"/>
      <c r="DK44" s="17"/>
      <c r="DL44" s="17"/>
      <c r="DM44" s="17"/>
      <c r="DN44" s="17"/>
      <c r="DO44" s="17"/>
      <c r="DP44" s="17"/>
      <c r="DQ44" s="17"/>
      <c r="DR44" s="17"/>
      <c r="DS44" s="17"/>
      <c r="DT44" s="17"/>
      <c r="DU44" s="17"/>
      <c r="DV44" s="17"/>
      <c r="DW44" s="17"/>
      <c r="DX44" s="17"/>
      <c r="DY44" s="17"/>
      <c r="DZ44" s="17"/>
      <c r="EA44" s="17"/>
      <c r="EB44" s="17"/>
      <c r="EC44" s="17"/>
      <c r="ED44" s="17"/>
      <c r="EE44" s="17"/>
      <c r="EF44" s="17"/>
      <c r="EG44" s="17"/>
      <c r="EH44" s="17"/>
      <c r="EI44" s="17"/>
      <c r="EJ44" s="17"/>
      <c r="EK44" s="17"/>
      <c r="EL44" s="17"/>
      <c r="EM44" s="17"/>
      <c r="EN44" s="17"/>
      <c r="EO44" s="17"/>
      <c r="EP44" s="17"/>
      <c r="EQ44" s="17"/>
      <c r="ER44" s="17"/>
      <c r="ES44" s="17"/>
      <c r="ET44" s="17"/>
      <c r="EU44" s="17"/>
      <c r="EV44" s="17"/>
      <c r="EW44" s="17"/>
      <c r="EX44" s="17"/>
      <c r="EY44" s="17"/>
      <c r="EZ44" s="17"/>
      <c r="FA44" s="17"/>
      <c r="FB44" s="17"/>
      <c r="FC44" s="17"/>
      <c r="FD44" s="17"/>
      <c r="FE44" s="17"/>
      <c r="FF44" s="17"/>
      <c r="FG44" s="17"/>
      <c r="FH44" s="17"/>
      <c r="FI44" s="17"/>
      <c r="FJ44" s="17"/>
      <c r="FK44" s="17"/>
      <c r="FL44" s="17"/>
      <c r="FM44" s="17"/>
      <c r="FN44" s="17"/>
      <c r="FO44" s="17"/>
      <c r="FP44" s="17"/>
      <c r="FQ44" s="17"/>
      <c r="FR44" s="17"/>
      <c r="FS44" s="17"/>
      <c r="FT44" s="17"/>
      <c r="FU44" s="17"/>
      <c r="FV44" s="17"/>
      <c r="FW44" s="17"/>
      <c r="FX44" s="17"/>
      <c r="FY44" s="17"/>
      <c r="FZ44" s="17"/>
      <c r="GA44" s="17"/>
      <c r="GB44" s="17"/>
      <c r="GC44" s="17"/>
      <c r="GD44" s="17"/>
      <c r="GE44" s="17"/>
      <c r="GF44" s="17"/>
      <c r="GG44" s="17"/>
      <c r="GH44" s="17"/>
      <c r="GI44" s="17"/>
      <c r="GJ44" s="17"/>
      <c r="GK44" s="17"/>
      <c r="GL44" s="17"/>
      <c r="GM44" s="17"/>
      <c r="GN44" s="17"/>
      <c r="GO44" s="17"/>
      <c r="GP44" s="17"/>
      <c r="GQ44" s="17"/>
      <c r="GR44" s="17"/>
      <c r="GS44" s="17"/>
      <c r="GT44" s="17"/>
      <c r="GU44" s="17"/>
      <c r="GV44" s="17"/>
      <c r="GW44" s="17"/>
      <c r="GX44" s="17"/>
      <c r="GY44" s="17"/>
      <c r="GZ44" s="17"/>
      <c r="HA44" s="17"/>
      <c r="HB44" s="17"/>
      <c r="HC44" s="17"/>
      <c r="HD44" s="17"/>
      <c r="HE44" s="17"/>
      <c r="HF44" s="17"/>
      <c r="HG44" s="17"/>
      <c r="HH44" s="17"/>
      <c r="HI44" s="17"/>
      <c r="HJ44" s="17"/>
      <c r="HK44" s="17"/>
      <c r="HL44" s="17"/>
      <c r="HM44" s="17"/>
      <c r="HN44" s="17"/>
      <c r="HO44" s="17"/>
      <c r="HP44" s="17"/>
      <c r="HQ44" s="17"/>
      <c r="HR44" s="17"/>
      <c r="HS44" s="17"/>
      <c r="HT44" s="17"/>
      <c r="HU44" s="17"/>
      <c r="HV44" s="17"/>
      <c r="HW44" s="17"/>
      <c r="HX44" s="17"/>
      <c r="HY44" s="17"/>
      <c r="HZ44" s="17"/>
      <c r="IA44" s="17"/>
    </row>
    <row r="45" spans="1:235" x14ac:dyDescent="0.25">
      <c r="A45" s="15" t="str">
        <f>IF(Mitarbeiter!$A$43="","",Mitarbeiter!$A$43)</f>
        <v/>
      </c>
      <c r="B45" s="2" t="str">
        <f>IF(Mitarbeiter!$A$43="","",Mitarbeiter!$C$43)</f>
        <v/>
      </c>
      <c r="C45" s="16" t="str">
        <f>IF(Mitarbeiter!$A$43="","",Mitarbeiter!$D$43)</f>
        <v/>
      </c>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c r="CK45" s="17"/>
      <c r="CL45" s="17"/>
      <c r="CM45" s="17"/>
      <c r="CN45" s="17"/>
      <c r="CO45" s="17"/>
      <c r="CP45" s="17"/>
      <c r="CQ45" s="17"/>
      <c r="CR45" s="17"/>
      <c r="CS45" s="17"/>
      <c r="CT45" s="17"/>
      <c r="CU45" s="17"/>
      <c r="CV45" s="17"/>
      <c r="CW45" s="17"/>
      <c r="CX45" s="17"/>
      <c r="CY45" s="17"/>
      <c r="CZ45" s="17"/>
      <c r="DA45" s="17"/>
      <c r="DB45" s="17"/>
      <c r="DC45" s="17"/>
      <c r="DD45" s="17"/>
      <c r="DE45" s="17"/>
      <c r="DF45" s="17"/>
      <c r="DG45" s="17"/>
      <c r="DH45" s="17"/>
      <c r="DI45" s="17"/>
      <c r="DJ45" s="17"/>
      <c r="DK45" s="17"/>
      <c r="DL45" s="17"/>
      <c r="DM45" s="17"/>
      <c r="DN45" s="17"/>
      <c r="DO45" s="17"/>
      <c r="DP45" s="17"/>
      <c r="DQ45" s="17"/>
      <c r="DR45" s="17"/>
      <c r="DS45" s="17"/>
      <c r="DT45" s="17"/>
      <c r="DU45" s="17"/>
      <c r="DV45" s="17"/>
      <c r="DW45" s="17"/>
      <c r="DX45" s="17"/>
      <c r="DY45" s="17"/>
      <c r="DZ45" s="17"/>
      <c r="EA45" s="17"/>
      <c r="EB45" s="17"/>
      <c r="EC45" s="17"/>
      <c r="ED45" s="17"/>
      <c r="EE45" s="17"/>
      <c r="EF45" s="17"/>
      <c r="EG45" s="17"/>
      <c r="EH45" s="17"/>
      <c r="EI45" s="17"/>
      <c r="EJ45" s="17"/>
      <c r="EK45" s="17"/>
      <c r="EL45" s="17"/>
      <c r="EM45" s="17"/>
      <c r="EN45" s="17"/>
      <c r="EO45" s="17"/>
      <c r="EP45" s="17"/>
      <c r="EQ45" s="17"/>
      <c r="ER45" s="17"/>
      <c r="ES45" s="17"/>
      <c r="ET45" s="17"/>
      <c r="EU45" s="17"/>
      <c r="EV45" s="17"/>
      <c r="EW45" s="17"/>
      <c r="EX45" s="17"/>
      <c r="EY45" s="17"/>
      <c r="EZ45" s="17"/>
      <c r="FA45" s="17"/>
      <c r="FB45" s="17"/>
      <c r="FC45" s="17"/>
      <c r="FD45" s="17"/>
      <c r="FE45" s="17"/>
      <c r="FF45" s="17"/>
      <c r="FG45" s="17"/>
      <c r="FH45" s="17"/>
      <c r="FI45" s="17"/>
      <c r="FJ45" s="17"/>
      <c r="FK45" s="17"/>
      <c r="FL45" s="17"/>
      <c r="FM45" s="17"/>
      <c r="FN45" s="17"/>
      <c r="FO45" s="17"/>
      <c r="FP45" s="17"/>
      <c r="FQ45" s="17"/>
      <c r="FR45" s="17"/>
      <c r="FS45" s="17"/>
      <c r="FT45" s="17"/>
      <c r="FU45" s="17"/>
      <c r="FV45" s="17"/>
      <c r="FW45" s="17"/>
      <c r="FX45" s="17"/>
      <c r="FY45" s="17"/>
      <c r="FZ45" s="17"/>
      <c r="GA45" s="17"/>
      <c r="GB45" s="17"/>
      <c r="GC45" s="17"/>
      <c r="GD45" s="17"/>
      <c r="GE45" s="17"/>
      <c r="GF45" s="17"/>
      <c r="GG45" s="17"/>
      <c r="GH45" s="17"/>
      <c r="GI45" s="17"/>
      <c r="GJ45" s="17"/>
      <c r="GK45" s="17"/>
      <c r="GL45" s="17"/>
      <c r="GM45" s="17"/>
      <c r="GN45" s="17"/>
      <c r="GO45" s="17"/>
      <c r="GP45" s="17"/>
      <c r="GQ45" s="17"/>
      <c r="GR45" s="17"/>
      <c r="GS45" s="17"/>
      <c r="GT45" s="17"/>
      <c r="GU45" s="17"/>
      <c r="GV45" s="17"/>
      <c r="GW45" s="17"/>
      <c r="GX45" s="17"/>
      <c r="GY45" s="17"/>
      <c r="GZ45" s="17"/>
      <c r="HA45" s="17"/>
      <c r="HB45" s="17"/>
      <c r="HC45" s="17"/>
      <c r="HD45" s="17"/>
      <c r="HE45" s="17"/>
      <c r="HF45" s="17"/>
      <c r="HG45" s="17"/>
      <c r="HH45" s="17"/>
      <c r="HI45" s="17"/>
      <c r="HJ45" s="17"/>
      <c r="HK45" s="17"/>
      <c r="HL45" s="17"/>
      <c r="HM45" s="17"/>
      <c r="HN45" s="17"/>
      <c r="HO45" s="17"/>
      <c r="HP45" s="17"/>
      <c r="HQ45" s="17"/>
      <c r="HR45" s="17"/>
      <c r="HS45" s="17"/>
      <c r="HT45" s="17"/>
      <c r="HU45" s="17"/>
      <c r="HV45" s="17"/>
      <c r="HW45" s="17"/>
      <c r="HX45" s="17"/>
      <c r="HY45" s="17"/>
      <c r="HZ45" s="17"/>
      <c r="IA45" s="17"/>
    </row>
    <row r="46" spans="1:235" x14ac:dyDescent="0.25">
      <c r="A46" s="15" t="str">
        <f>IF(Mitarbeiter!$A$44="","",Mitarbeiter!$A$44)</f>
        <v/>
      </c>
      <c r="B46" s="2" t="str">
        <f>IF(Mitarbeiter!$A$44="","",Mitarbeiter!$C$44)</f>
        <v/>
      </c>
      <c r="C46" s="16" t="str">
        <f>IF(Mitarbeiter!$A$44="","",Mitarbeiter!$D$44)</f>
        <v/>
      </c>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c r="CA46" s="17"/>
      <c r="CB46" s="17"/>
      <c r="CC46" s="17"/>
      <c r="CD46" s="17"/>
      <c r="CE46" s="17"/>
      <c r="CF46" s="17"/>
      <c r="CG46" s="17"/>
      <c r="CH46" s="17"/>
      <c r="CI46" s="17"/>
      <c r="CJ46" s="17"/>
      <c r="CK46" s="17"/>
      <c r="CL46" s="17"/>
      <c r="CM46" s="17"/>
      <c r="CN46" s="17"/>
      <c r="CO46" s="17"/>
      <c r="CP46" s="17"/>
      <c r="CQ46" s="17"/>
      <c r="CR46" s="17"/>
      <c r="CS46" s="17"/>
      <c r="CT46" s="17"/>
      <c r="CU46" s="17"/>
      <c r="CV46" s="17"/>
      <c r="CW46" s="17"/>
      <c r="CX46" s="17"/>
      <c r="CY46" s="17"/>
      <c r="CZ46" s="17"/>
      <c r="DA46" s="17"/>
      <c r="DB46" s="17"/>
      <c r="DC46" s="17"/>
      <c r="DD46" s="17"/>
      <c r="DE46" s="17"/>
      <c r="DF46" s="17"/>
      <c r="DG46" s="17"/>
      <c r="DH46" s="17"/>
      <c r="DI46" s="17"/>
      <c r="DJ46" s="17"/>
      <c r="DK46" s="17"/>
      <c r="DL46" s="17"/>
      <c r="DM46" s="17"/>
      <c r="DN46" s="17"/>
      <c r="DO46" s="17"/>
      <c r="DP46" s="17"/>
      <c r="DQ46" s="17"/>
      <c r="DR46" s="17"/>
      <c r="DS46" s="17"/>
      <c r="DT46" s="17"/>
      <c r="DU46" s="17"/>
      <c r="DV46" s="17"/>
      <c r="DW46" s="17"/>
      <c r="DX46" s="17"/>
      <c r="DY46" s="17"/>
      <c r="DZ46" s="17"/>
      <c r="EA46" s="17"/>
      <c r="EB46" s="17"/>
      <c r="EC46" s="17"/>
      <c r="ED46" s="17"/>
      <c r="EE46" s="17"/>
      <c r="EF46" s="17"/>
      <c r="EG46" s="17"/>
      <c r="EH46" s="17"/>
      <c r="EI46" s="17"/>
      <c r="EJ46" s="17"/>
      <c r="EK46" s="17"/>
      <c r="EL46" s="17"/>
      <c r="EM46" s="17"/>
      <c r="EN46" s="17"/>
      <c r="EO46" s="17"/>
      <c r="EP46" s="17"/>
      <c r="EQ46" s="17"/>
      <c r="ER46" s="17"/>
      <c r="ES46" s="17"/>
      <c r="ET46" s="17"/>
      <c r="EU46" s="17"/>
      <c r="EV46" s="17"/>
      <c r="EW46" s="17"/>
      <c r="EX46" s="17"/>
      <c r="EY46" s="17"/>
      <c r="EZ46" s="17"/>
      <c r="FA46" s="17"/>
      <c r="FB46" s="17"/>
      <c r="FC46" s="17"/>
      <c r="FD46" s="17"/>
      <c r="FE46" s="17"/>
      <c r="FF46" s="17"/>
      <c r="FG46" s="17"/>
      <c r="FH46" s="17"/>
      <c r="FI46" s="17"/>
      <c r="FJ46" s="17"/>
      <c r="FK46" s="17"/>
      <c r="FL46" s="17"/>
      <c r="FM46" s="17"/>
      <c r="FN46" s="17"/>
      <c r="FO46" s="17"/>
      <c r="FP46" s="17"/>
      <c r="FQ46" s="17"/>
      <c r="FR46" s="17"/>
      <c r="FS46" s="17"/>
      <c r="FT46" s="17"/>
      <c r="FU46" s="17"/>
      <c r="FV46" s="17"/>
      <c r="FW46" s="17"/>
      <c r="FX46" s="17"/>
      <c r="FY46" s="17"/>
      <c r="FZ46" s="17"/>
      <c r="GA46" s="17"/>
      <c r="GB46" s="17"/>
      <c r="GC46" s="17"/>
      <c r="GD46" s="17"/>
      <c r="GE46" s="17"/>
      <c r="GF46" s="17"/>
      <c r="GG46" s="17"/>
      <c r="GH46" s="17"/>
      <c r="GI46" s="17"/>
      <c r="GJ46" s="17"/>
      <c r="GK46" s="17"/>
      <c r="GL46" s="17"/>
      <c r="GM46" s="17"/>
      <c r="GN46" s="17"/>
      <c r="GO46" s="17"/>
      <c r="GP46" s="17"/>
      <c r="GQ46" s="17"/>
      <c r="GR46" s="17"/>
      <c r="GS46" s="17"/>
      <c r="GT46" s="17"/>
      <c r="GU46" s="17"/>
      <c r="GV46" s="17"/>
      <c r="GW46" s="17"/>
      <c r="GX46" s="17"/>
      <c r="GY46" s="17"/>
      <c r="GZ46" s="17"/>
      <c r="HA46" s="17"/>
      <c r="HB46" s="17"/>
      <c r="HC46" s="17"/>
      <c r="HD46" s="17"/>
      <c r="HE46" s="17"/>
      <c r="HF46" s="17"/>
      <c r="HG46" s="17"/>
      <c r="HH46" s="17"/>
      <c r="HI46" s="17"/>
      <c r="HJ46" s="17"/>
      <c r="HK46" s="17"/>
      <c r="HL46" s="17"/>
      <c r="HM46" s="17"/>
      <c r="HN46" s="17"/>
      <c r="HO46" s="17"/>
      <c r="HP46" s="17"/>
      <c r="HQ46" s="17"/>
      <c r="HR46" s="17"/>
      <c r="HS46" s="17"/>
      <c r="HT46" s="17"/>
      <c r="HU46" s="17"/>
      <c r="HV46" s="17"/>
      <c r="HW46" s="17"/>
      <c r="HX46" s="17"/>
      <c r="HY46" s="17"/>
      <c r="HZ46" s="17"/>
      <c r="IA46" s="17"/>
    </row>
    <row r="47" spans="1:235" x14ac:dyDescent="0.25">
      <c r="A47" s="15" t="str">
        <f>IF(Mitarbeiter!$A$45="","",Mitarbeiter!$A$45)</f>
        <v/>
      </c>
      <c r="B47" s="2" t="str">
        <f>IF(Mitarbeiter!$A$45="","",Mitarbeiter!$C$45)</f>
        <v/>
      </c>
      <c r="C47" s="16" t="str">
        <f>IF(Mitarbeiter!$A$45="","",Mitarbeiter!$D$45)</f>
        <v/>
      </c>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c r="CA47" s="17"/>
      <c r="CB47" s="17"/>
      <c r="CC47" s="17"/>
      <c r="CD47" s="17"/>
      <c r="CE47" s="17"/>
      <c r="CF47" s="17"/>
      <c r="CG47" s="17"/>
      <c r="CH47" s="17"/>
      <c r="CI47" s="17"/>
      <c r="CJ47" s="17"/>
      <c r="CK47" s="17"/>
      <c r="CL47" s="17"/>
      <c r="CM47" s="17"/>
      <c r="CN47" s="17"/>
      <c r="CO47" s="17"/>
      <c r="CP47" s="17"/>
      <c r="CQ47" s="17"/>
      <c r="CR47" s="17"/>
      <c r="CS47" s="17"/>
      <c r="CT47" s="17"/>
      <c r="CU47" s="17"/>
      <c r="CV47" s="17"/>
      <c r="CW47" s="17"/>
      <c r="CX47" s="17"/>
      <c r="CY47" s="17"/>
      <c r="CZ47" s="17"/>
      <c r="DA47" s="17"/>
      <c r="DB47" s="17"/>
      <c r="DC47" s="17"/>
      <c r="DD47" s="17"/>
      <c r="DE47" s="17"/>
      <c r="DF47" s="17"/>
      <c r="DG47" s="17"/>
      <c r="DH47" s="17"/>
      <c r="DI47" s="17"/>
      <c r="DJ47" s="17"/>
      <c r="DK47" s="17"/>
      <c r="DL47" s="17"/>
      <c r="DM47" s="17"/>
      <c r="DN47" s="17"/>
      <c r="DO47" s="17"/>
      <c r="DP47" s="17"/>
      <c r="DQ47" s="17"/>
      <c r="DR47" s="17"/>
      <c r="DS47" s="17"/>
      <c r="DT47" s="17"/>
      <c r="DU47" s="17"/>
      <c r="DV47" s="17"/>
      <c r="DW47" s="17"/>
      <c r="DX47" s="17"/>
      <c r="DY47" s="17"/>
      <c r="DZ47" s="17"/>
      <c r="EA47" s="17"/>
      <c r="EB47" s="17"/>
      <c r="EC47" s="17"/>
      <c r="ED47" s="17"/>
      <c r="EE47" s="17"/>
      <c r="EF47" s="17"/>
      <c r="EG47" s="17"/>
      <c r="EH47" s="17"/>
      <c r="EI47" s="17"/>
      <c r="EJ47" s="17"/>
      <c r="EK47" s="17"/>
      <c r="EL47" s="17"/>
      <c r="EM47" s="17"/>
      <c r="EN47" s="17"/>
      <c r="EO47" s="17"/>
      <c r="EP47" s="17"/>
      <c r="EQ47" s="17"/>
      <c r="ER47" s="17"/>
      <c r="ES47" s="17"/>
      <c r="ET47" s="17"/>
      <c r="EU47" s="17"/>
      <c r="EV47" s="17"/>
      <c r="EW47" s="17"/>
      <c r="EX47" s="17"/>
      <c r="EY47" s="17"/>
      <c r="EZ47" s="17"/>
      <c r="FA47" s="17"/>
      <c r="FB47" s="17"/>
      <c r="FC47" s="17"/>
      <c r="FD47" s="17"/>
      <c r="FE47" s="17"/>
      <c r="FF47" s="17"/>
      <c r="FG47" s="17"/>
      <c r="FH47" s="17"/>
      <c r="FI47" s="17"/>
      <c r="FJ47" s="17"/>
      <c r="FK47" s="17"/>
      <c r="FL47" s="17"/>
      <c r="FM47" s="17"/>
      <c r="FN47" s="17"/>
      <c r="FO47" s="17"/>
      <c r="FP47" s="17"/>
      <c r="FQ47" s="17"/>
      <c r="FR47" s="17"/>
      <c r="FS47" s="17"/>
      <c r="FT47" s="17"/>
      <c r="FU47" s="17"/>
      <c r="FV47" s="17"/>
      <c r="FW47" s="17"/>
      <c r="FX47" s="17"/>
      <c r="FY47" s="17"/>
      <c r="FZ47" s="17"/>
      <c r="GA47" s="17"/>
      <c r="GB47" s="17"/>
      <c r="GC47" s="17"/>
      <c r="GD47" s="17"/>
      <c r="GE47" s="17"/>
      <c r="GF47" s="17"/>
      <c r="GG47" s="17"/>
      <c r="GH47" s="17"/>
      <c r="GI47" s="17"/>
      <c r="GJ47" s="17"/>
      <c r="GK47" s="17"/>
      <c r="GL47" s="17"/>
      <c r="GM47" s="17"/>
      <c r="GN47" s="17"/>
      <c r="GO47" s="17"/>
      <c r="GP47" s="17"/>
      <c r="GQ47" s="17"/>
      <c r="GR47" s="17"/>
      <c r="GS47" s="17"/>
      <c r="GT47" s="17"/>
      <c r="GU47" s="17"/>
      <c r="GV47" s="17"/>
      <c r="GW47" s="17"/>
      <c r="GX47" s="17"/>
      <c r="GY47" s="17"/>
      <c r="GZ47" s="17"/>
      <c r="HA47" s="17"/>
      <c r="HB47" s="17"/>
      <c r="HC47" s="17"/>
      <c r="HD47" s="17"/>
      <c r="HE47" s="17"/>
      <c r="HF47" s="17"/>
      <c r="HG47" s="17"/>
      <c r="HH47" s="17"/>
      <c r="HI47" s="17"/>
      <c r="HJ47" s="17"/>
      <c r="HK47" s="17"/>
      <c r="HL47" s="17"/>
      <c r="HM47" s="17"/>
      <c r="HN47" s="17"/>
      <c r="HO47" s="17"/>
      <c r="HP47" s="17"/>
      <c r="HQ47" s="17"/>
      <c r="HR47" s="17"/>
      <c r="HS47" s="17"/>
      <c r="HT47" s="17"/>
      <c r="HU47" s="17"/>
      <c r="HV47" s="17"/>
      <c r="HW47" s="17"/>
      <c r="HX47" s="17"/>
      <c r="HY47" s="17"/>
      <c r="HZ47" s="17"/>
      <c r="IA47" s="17"/>
    </row>
    <row r="48" spans="1:235" x14ac:dyDescent="0.25">
      <c r="A48" s="15" t="str">
        <f>IF(Mitarbeiter!$A$46="","",Mitarbeiter!$A$46)</f>
        <v/>
      </c>
      <c r="B48" s="2" t="str">
        <f>IF(Mitarbeiter!$A$46="","",Mitarbeiter!$C$46)</f>
        <v/>
      </c>
      <c r="C48" s="16" t="str">
        <f>IF(Mitarbeiter!$A$46="","",Mitarbeiter!$D$46)</f>
        <v/>
      </c>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c r="CK48" s="17"/>
      <c r="CL48" s="17"/>
      <c r="CM48" s="17"/>
      <c r="CN48" s="17"/>
      <c r="CO48" s="17"/>
      <c r="CP48" s="17"/>
      <c r="CQ48" s="17"/>
      <c r="CR48" s="17"/>
      <c r="CS48" s="17"/>
      <c r="CT48" s="17"/>
      <c r="CU48" s="17"/>
      <c r="CV48" s="17"/>
      <c r="CW48" s="17"/>
      <c r="CX48" s="17"/>
      <c r="CY48" s="17"/>
      <c r="CZ48" s="17"/>
      <c r="DA48" s="17"/>
      <c r="DB48" s="17"/>
      <c r="DC48" s="17"/>
      <c r="DD48" s="17"/>
      <c r="DE48" s="17"/>
      <c r="DF48" s="17"/>
      <c r="DG48" s="17"/>
      <c r="DH48" s="17"/>
      <c r="DI48" s="17"/>
      <c r="DJ48" s="17"/>
      <c r="DK48" s="17"/>
      <c r="DL48" s="17"/>
      <c r="DM48" s="17"/>
      <c r="DN48" s="17"/>
      <c r="DO48" s="17"/>
      <c r="DP48" s="17"/>
      <c r="DQ48" s="17"/>
      <c r="DR48" s="17"/>
      <c r="DS48" s="17"/>
      <c r="DT48" s="17"/>
      <c r="DU48" s="17"/>
      <c r="DV48" s="17"/>
      <c r="DW48" s="17"/>
      <c r="DX48" s="17"/>
      <c r="DY48" s="17"/>
      <c r="DZ48" s="17"/>
      <c r="EA48" s="17"/>
      <c r="EB48" s="17"/>
      <c r="EC48" s="17"/>
      <c r="ED48" s="17"/>
      <c r="EE48" s="17"/>
      <c r="EF48" s="17"/>
      <c r="EG48" s="17"/>
      <c r="EH48" s="17"/>
      <c r="EI48" s="17"/>
      <c r="EJ48" s="17"/>
      <c r="EK48" s="17"/>
      <c r="EL48" s="17"/>
      <c r="EM48" s="17"/>
      <c r="EN48" s="17"/>
      <c r="EO48" s="17"/>
      <c r="EP48" s="17"/>
      <c r="EQ48" s="17"/>
      <c r="ER48" s="17"/>
      <c r="ES48" s="17"/>
      <c r="ET48" s="17"/>
      <c r="EU48" s="17"/>
      <c r="EV48" s="17"/>
      <c r="EW48" s="17"/>
      <c r="EX48" s="17"/>
      <c r="EY48" s="17"/>
      <c r="EZ48" s="17"/>
      <c r="FA48" s="17"/>
      <c r="FB48" s="17"/>
      <c r="FC48" s="17"/>
      <c r="FD48" s="17"/>
      <c r="FE48" s="17"/>
      <c r="FF48" s="17"/>
      <c r="FG48" s="17"/>
      <c r="FH48" s="17"/>
      <c r="FI48" s="17"/>
      <c r="FJ48" s="17"/>
      <c r="FK48" s="17"/>
      <c r="FL48" s="17"/>
      <c r="FM48" s="17"/>
      <c r="FN48" s="17"/>
      <c r="FO48" s="17"/>
      <c r="FP48" s="17"/>
      <c r="FQ48" s="17"/>
      <c r="FR48" s="17"/>
      <c r="FS48" s="17"/>
      <c r="FT48" s="17"/>
      <c r="FU48" s="17"/>
      <c r="FV48" s="17"/>
      <c r="FW48" s="17"/>
      <c r="FX48" s="17"/>
      <c r="FY48" s="17"/>
      <c r="FZ48" s="17"/>
      <c r="GA48" s="17"/>
      <c r="GB48" s="17"/>
      <c r="GC48" s="17"/>
      <c r="GD48" s="17"/>
      <c r="GE48" s="17"/>
      <c r="GF48" s="17"/>
      <c r="GG48" s="17"/>
      <c r="GH48" s="17"/>
      <c r="GI48" s="17"/>
      <c r="GJ48" s="17"/>
      <c r="GK48" s="17"/>
      <c r="GL48" s="17"/>
      <c r="GM48" s="17"/>
      <c r="GN48" s="17"/>
      <c r="GO48" s="17"/>
      <c r="GP48" s="17"/>
      <c r="GQ48" s="17"/>
      <c r="GR48" s="17"/>
      <c r="GS48" s="17"/>
      <c r="GT48" s="17"/>
      <c r="GU48" s="17"/>
      <c r="GV48" s="17"/>
      <c r="GW48" s="17"/>
      <c r="GX48" s="17"/>
      <c r="GY48" s="17"/>
      <c r="GZ48" s="17"/>
      <c r="HA48" s="17"/>
      <c r="HB48" s="17"/>
      <c r="HC48" s="17"/>
      <c r="HD48" s="17"/>
      <c r="HE48" s="17"/>
      <c r="HF48" s="17"/>
      <c r="HG48" s="17"/>
      <c r="HH48" s="17"/>
      <c r="HI48" s="17"/>
      <c r="HJ48" s="17"/>
      <c r="HK48" s="17"/>
      <c r="HL48" s="17"/>
      <c r="HM48" s="17"/>
      <c r="HN48" s="17"/>
      <c r="HO48" s="17"/>
      <c r="HP48" s="17"/>
      <c r="HQ48" s="17"/>
      <c r="HR48" s="17"/>
      <c r="HS48" s="17"/>
      <c r="HT48" s="17"/>
      <c r="HU48" s="17"/>
      <c r="HV48" s="17"/>
      <c r="HW48" s="17"/>
      <c r="HX48" s="17"/>
      <c r="HY48" s="17"/>
      <c r="HZ48" s="17"/>
      <c r="IA48" s="17"/>
    </row>
    <row r="49" spans="1:235" x14ac:dyDescent="0.25">
      <c r="A49" s="15" t="str">
        <f>IF(Mitarbeiter!$A$47="","",Mitarbeiter!$A$47)</f>
        <v/>
      </c>
      <c r="B49" s="2" t="str">
        <f>IF(Mitarbeiter!$A$47="","",Mitarbeiter!$C$47)</f>
        <v/>
      </c>
      <c r="C49" s="16" t="str">
        <f>IF(Mitarbeiter!$A$47="","",Mitarbeiter!$D$47)</f>
        <v/>
      </c>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c r="DP49" s="17"/>
      <c r="DQ49" s="17"/>
      <c r="DR49" s="17"/>
      <c r="DS49" s="17"/>
      <c r="DT49" s="17"/>
      <c r="DU49" s="17"/>
      <c r="DV49" s="17"/>
      <c r="DW49" s="17"/>
      <c r="DX49" s="17"/>
      <c r="DY49" s="17"/>
      <c r="DZ49" s="17"/>
      <c r="EA49" s="17"/>
      <c r="EB49" s="17"/>
      <c r="EC49" s="17"/>
      <c r="ED49" s="17"/>
      <c r="EE49" s="17"/>
      <c r="EF49" s="17"/>
      <c r="EG49" s="17"/>
      <c r="EH49" s="17"/>
      <c r="EI49" s="17"/>
      <c r="EJ49" s="17"/>
      <c r="EK49" s="17"/>
      <c r="EL49" s="17"/>
      <c r="EM49" s="17"/>
      <c r="EN49" s="17"/>
      <c r="EO49" s="17"/>
      <c r="EP49" s="17"/>
      <c r="EQ49" s="17"/>
      <c r="ER49" s="17"/>
      <c r="ES49" s="17"/>
      <c r="ET49" s="17"/>
      <c r="EU49" s="17"/>
      <c r="EV49" s="17"/>
      <c r="EW49" s="17"/>
      <c r="EX49" s="17"/>
      <c r="EY49" s="17"/>
      <c r="EZ49" s="17"/>
      <c r="FA49" s="17"/>
      <c r="FB49" s="17"/>
      <c r="FC49" s="17"/>
      <c r="FD49" s="17"/>
      <c r="FE49" s="17"/>
      <c r="FF49" s="17"/>
      <c r="FG49" s="17"/>
      <c r="FH49" s="17"/>
      <c r="FI49" s="17"/>
      <c r="FJ49" s="17"/>
      <c r="FK49" s="17"/>
      <c r="FL49" s="17"/>
      <c r="FM49" s="17"/>
      <c r="FN49" s="17"/>
      <c r="FO49" s="17"/>
      <c r="FP49" s="17"/>
      <c r="FQ49" s="17"/>
      <c r="FR49" s="17"/>
      <c r="FS49" s="17"/>
      <c r="FT49" s="17"/>
      <c r="FU49" s="17"/>
      <c r="FV49" s="17"/>
      <c r="FW49" s="17"/>
      <c r="FX49" s="17"/>
      <c r="FY49" s="17"/>
      <c r="FZ49" s="17"/>
      <c r="GA49" s="17"/>
      <c r="GB49" s="17"/>
      <c r="GC49" s="17"/>
      <c r="GD49" s="17"/>
      <c r="GE49" s="17"/>
      <c r="GF49" s="17"/>
      <c r="GG49" s="17"/>
      <c r="GH49" s="17"/>
      <c r="GI49" s="17"/>
      <c r="GJ49" s="17"/>
      <c r="GK49" s="17"/>
      <c r="GL49" s="17"/>
      <c r="GM49" s="17"/>
      <c r="GN49" s="17"/>
      <c r="GO49" s="17"/>
      <c r="GP49" s="17"/>
      <c r="GQ49" s="17"/>
      <c r="GR49" s="17"/>
      <c r="GS49" s="17"/>
      <c r="GT49" s="17"/>
      <c r="GU49" s="17"/>
      <c r="GV49" s="17"/>
      <c r="GW49" s="17"/>
      <c r="GX49" s="17"/>
      <c r="GY49" s="17"/>
      <c r="GZ49" s="17"/>
      <c r="HA49" s="17"/>
      <c r="HB49" s="17"/>
      <c r="HC49" s="17"/>
      <c r="HD49" s="17"/>
      <c r="HE49" s="17"/>
      <c r="HF49" s="17"/>
      <c r="HG49" s="17"/>
      <c r="HH49" s="17"/>
      <c r="HI49" s="17"/>
      <c r="HJ49" s="17"/>
      <c r="HK49" s="17"/>
      <c r="HL49" s="17"/>
      <c r="HM49" s="17"/>
      <c r="HN49" s="17"/>
      <c r="HO49" s="17"/>
      <c r="HP49" s="17"/>
      <c r="HQ49" s="17"/>
      <c r="HR49" s="17"/>
      <c r="HS49" s="17"/>
      <c r="HT49" s="17"/>
      <c r="HU49" s="17"/>
      <c r="HV49" s="17"/>
      <c r="HW49" s="17"/>
      <c r="HX49" s="17"/>
      <c r="HY49" s="17"/>
      <c r="HZ49" s="17"/>
      <c r="IA49" s="17"/>
    </row>
    <row r="50" spans="1:235" x14ac:dyDescent="0.25">
      <c r="A50" s="15" t="str">
        <f>IF(Mitarbeiter!$A$48="","",Mitarbeiter!$A$48)</f>
        <v/>
      </c>
      <c r="B50" s="2" t="str">
        <f>IF(Mitarbeiter!$A$48="","",Mitarbeiter!$C$48)</f>
        <v/>
      </c>
      <c r="C50" s="16" t="str">
        <f>IF(Mitarbeiter!$A$48="","",Mitarbeiter!$D$48)</f>
        <v/>
      </c>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17"/>
      <c r="BK50" s="17"/>
      <c r="BL50" s="17"/>
      <c r="BM50" s="17"/>
      <c r="BN50" s="17"/>
      <c r="BO50" s="17"/>
      <c r="BP50" s="17"/>
      <c r="BQ50" s="17"/>
      <c r="BR50" s="17"/>
      <c r="BS50" s="17"/>
      <c r="BT50" s="17"/>
      <c r="BU50" s="17"/>
      <c r="BV50" s="17"/>
      <c r="BW50" s="17"/>
      <c r="BX50" s="17"/>
      <c r="BY50" s="17"/>
      <c r="BZ50" s="17"/>
      <c r="CA50" s="17"/>
      <c r="CB50" s="17"/>
      <c r="CC50" s="17"/>
      <c r="CD50" s="17"/>
      <c r="CE50" s="17"/>
      <c r="CF50" s="17"/>
      <c r="CG50" s="17"/>
      <c r="CH50" s="17"/>
      <c r="CI50" s="17"/>
      <c r="CJ50" s="17"/>
      <c r="CK50" s="17"/>
      <c r="CL50" s="17"/>
      <c r="CM50" s="17"/>
      <c r="CN50" s="17"/>
      <c r="CO50" s="17"/>
      <c r="CP50" s="17"/>
      <c r="CQ50" s="17"/>
      <c r="CR50" s="17"/>
      <c r="CS50" s="17"/>
      <c r="CT50" s="17"/>
      <c r="CU50" s="17"/>
      <c r="CV50" s="17"/>
      <c r="CW50" s="17"/>
      <c r="CX50" s="17"/>
      <c r="CY50" s="17"/>
      <c r="CZ50" s="17"/>
      <c r="DA50" s="17"/>
      <c r="DB50" s="17"/>
      <c r="DC50" s="17"/>
      <c r="DD50" s="17"/>
      <c r="DE50" s="17"/>
      <c r="DF50" s="17"/>
      <c r="DG50" s="17"/>
      <c r="DH50" s="17"/>
      <c r="DI50" s="17"/>
      <c r="DJ50" s="17"/>
      <c r="DK50" s="17"/>
      <c r="DL50" s="17"/>
      <c r="DM50" s="17"/>
      <c r="DN50" s="17"/>
      <c r="DO50" s="17"/>
      <c r="DP50" s="17"/>
      <c r="DQ50" s="17"/>
      <c r="DR50" s="17"/>
      <c r="DS50" s="17"/>
      <c r="DT50" s="17"/>
      <c r="DU50" s="17"/>
      <c r="DV50" s="17"/>
      <c r="DW50" s="17"/>
      <c r="DX50" s="17"/>
      <c r="DY50" s="17"/>
      <c r="DZ50" s="17"/>
      <c r="EA50" s="17"/>
      <c r="EB50" s="17"/>
      <c r="EC50" s="17"/>
      <c r="ED50" s="17"/>
      <c r="EE50" s="17"/>
      <c r="EF50" s="17"/>
      <c r="EG50" s="17"/>
      <c r="EH50" s="17"/>
      <c r="EI50" s="17"/>
      <c r="EJ50" s="17"/>
      <c r="EK50" s="17"/>
      <c r="EL50" s="17"/>
      <c r="EM50" s="17"/>
      <c r="EN50" s="17"/>
      <c r="EO50" s="17"/>
      <c r="EP50" s="17"/>
      <c r="EQ50" s="17"/>
      <c r="ER50" s="17"/>
      <c r="ES50" s="17"/>
      <c r="ET50" s="17"/>
      <c r="EU50" s="17"/>
      <c r="EV50" s="17"/>
      <c r="EW50" s="17"/>
      <c r="EX50" s="17"/>
      <c r="EY50" s="17"/>
      <c r="EZ50" s="17"/>
      <c r="FA50" s="17"/>
      <c r="FB50" s="17"/>
      <c r="FC50" s="17"/>
      <c r="FD50" s="17"/>
      <c r="FE50" s="17"/>
      <c r="FF50" s="17"/>
      <c r="FG50" s="17"/>
      <c r="FH50" s="17"/>
      <c r="FI50" s="17"/>
      <c r="FJ50" s="17"/>
      <c r="FK50" s="17"/>
      <c r="FL50" s="17"/>
      <c r="FM50" s="17"/>
      <c r="FN50" s="17"/>
      <c r="FO50" s="17"/>
      <c r="FP50" s="17"/>
      <c r="FQ50" s="17"/>
      <c r="FR50" s="17"/>
      <c r="FS50" s="17"/>
      <c r="FT50" s="17"/>
      <c r="FU50" s="17"/>
      <c r="FV50" s="17"/>
      <c r="FW50" s="17"/>
      <c r="FX50" s="17"/>
      <c r="FY50" s="17"/>
      <c r="FZ50" s="17"/>
      <c r="GA50" s="17"/>
      <c r="GB50" s="17"/>
      <c r="GC50" s="17"/>
      <c r="GD50" s="17"/>
      <c r="GE50" s="17"/>
      <c r="GF50" s="17"/>
      <c r="GG50" s="17"/>
      <c r="GH50" s="17"/>
      <c r="GI50" s="17"/>
      <c r="GJ50" s="17"/>
      <c r="GK50" s="17"/>
      <c r="GL50" s="17"/>
      <c r="GM50" s="17"/>
      <c r="GN50" s="17"/>
      <c r="GO50" s="17"/>
      <c r="GP50" s="17"/>
      <c r="GQ50" s="17"/>
      <c r="GR50" s="17"/>
      <c r="GS50" s="17"/>
      <c r="GT50" s="17"/>
      <c r="GU50" s="17"/>
      <c r="GV50" s="17"/>
      <c r="GW50" s="17"/>
      <c r="GX50" s="17"/>
      <c r="GY50" s="17"/>
      <c r="GZ50" s="17"/>
      <c r="HA50" s="17"/>
      <c r="HB50" s="17"/>
      <c r="HC50" s="17"/>
      <c r="HD50" s="17"/>
      <c r="HE50" s="17"/>
      <c r="HF50" s="17"/>
      <c r="HG50" s="17"/>
      <c r="HH50" s="17"/>
      <c r="HI50" s="17"/>
      <c r="HJ50" s="17"/>
      <c r="HK50" s="17"/>
      <c r="HL50" s="17"/>
      <c r="HM50" s="17"/>
      <c r="HN50" s="17"/>
      <c r="HO50" s="17"/>
      <c r="HP50" s="17"/>
      <c r="HQ50" s="17"/>
      <c r="HR50" s="17"/>
      <c r="HS50" s="17"/>
      <c r="HT50" s="17"/>
      <c r="HU50" s="17"/>
      <c r="HV50" s="17"/>
      <c r="HW50" s="17"/>
      <c r="HX50" s="17"/>
      <c r="HY50" s="17"/>
      <c r="HZ50" s="17"/>
      <c r="IA50" s="17"/>
    </row>
    <row r="51" spans="1:235" x14ac:dyDescent="0.25">
      <c r="A51" s="15" t="str">
        <f>IF(Mitarbeiter!$A$49="","",Mitarbeiter!$A$49)</f>
        <v/>
      </c>
      <c r="B51" s="2" t="str">
        <f>IF(Mitarbeiter!$A$49="","",Mitarbeiter!$C$49)</f>
        <v/>
      </c>
      <c r="C51" s="16" t="str">
        <f>IF(Mitarbeiter!$A$49="","",Mitarbeiter!$D$49)</f>
        <v/>
      </c>
      <c r="D51" s="17"/>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17"/>
      <c r="BK51" s="17"/>
      <c r="BL51" s="17"/>
      <c r="BM51" s="17"/>
      <c r="BN51" s="17"/>
      <c r="BO51" s="17"/>
      <c r="BP51" s="17"/>
      <c r="BQ51" s="17"/>
      <c r="BR51" s="17"/>
      <c r="BS51" s="17"/>
      <c r="BT51" s="17"/>
      <c r="BU51" s="17"/>
      <c r="BV51" s="17"/>
      <c r="BW51" s="17"/>
      <c r="BX51" s="17"/>
      <c r="BY51" s="17"/>
      <c r="BZ51" s="17"/>
      <c r="CA51" s="17"/>
      <c r="CB51" s="17"/>
      <c r="CC51" s="17"/>
      <c r="CD51" s="17"/>
      <c r="CE51" s="17"/>
      <c r="CF51" s="17"/>
      <c r="CG51" s="17"/>
      <c r="CH51" s="17"/>
      <c r="CI51" s="17"/>
      <c r="CJ51" s="17"/>
      <c r="CK51" s="17"/>
      <c r="CL51" s="17"/>
      <c r="CM51" s="17"/>
      <c r="CN51" s="17"/>
      <c r="CO51" s="17"/>
      <c r="CP51" s="17"/>
      <c r="CQ51" s="17"/>
      <c r="CR51" s="17"/>
      <c r="CS51" s="17"/>
      <c r="CT51" s="17"/>
      <c r="CU51" s="17"/>
      <c r="CV51" s="17"/>
      <c r="CW51" s="17"/>
      <c r="CX51" s="17"/>
      <c r="CY51" s="17"/>
      <c r="CZ51" s="17"/>
      <c r="DA51" s="17"/>
      <c r="DB51" s="17"/>
      <c r="DC51" s="17"/>
      <c r="DD51" s="17"/>
      <c r="DE51" s="17"/>
      <c r="DF51" s="17"/>
      <c r="DG51" s="17"/>
      <c r="DH51" s="17"/>
      <c r="DI51" s="17"/>
      <c r="DJ51" s="17"/>
      <c r="DK51" s="17"/>
      <c r="DL51" s="17"/>
      <c r="DM51" s="17"/>
      <c r="DN51" s="17"/>
      <c r="DO51" s="17"/>
      <c r="DP51" s="17"/>
      <c r="DQ51" s="17"/>
      <c r="DR51" s="17"/>
      <c r="DS51" s="17"/>
      <c r="DT51" s="17"/>
      <c r="DU51" s="17"/>
      <c r="DV51" s="17"/>
      <c r="DW51" s="17"/>
      <c r="DX51" s="17"/>
      <c r="DY51" s="17"/>
      <c r="DZ51" s="17"/>
      <c r="EA51" s="17"/>
      <c r="EB51" s="17"/>
      <c r="EC51" s="17"/>
      <c r="ED51" s="17"/>
      <c r="EE51" s="17"/>
      <c r="EF51" s="17"/>
      <c r="EG51" s="17"/>
      <c r="EH51" s="17"/>
      <c r="EI51" s="17"/>
      <c r="EJ51" s="17"/>
      <c r="EK51" s="17"/>
      <c r="EL51" s="17"/>
      <c r="EM51" s="17"/>
      <c r="EN51" s="17"/>
      <c r="EO51" s="17"/>
      <c r="EP51" s="17"/>
      <c r="EQ51" s="17"/>
      <c r="ER51" s="17"/>
      <c r="ES51" s="17"/>
      <c r="ET51" s="17"/>
      <c r="EU51" s="17"/>
      <c r="EV51" s="17"/>
      <c r="EW51" s="17"/>
      <c r="EX51" s="17"/>
      <c r="EY51" s="17"/>
      <c r="EZ51" s="17"/>
      <c r="FA51" s="17"/>
      <c r="FB51" s="17"/>
      <c r="FC51" s="17"/>
      <c r="FD51" s="17"/>
      <c r="FE51" s="17"/>
      <c r="FF51" s="17"/>
      <c r="FG51" s="17"/>
      <c r="FH51" s="17"/>
      <c r="FI51" s="17"/>
      <c r="FJ51" s="17"/>
      <c r="FK51" s="17"/>
      <c r="FL51" s="17"/>
      <c r="FM51" s="17"/>
      <c r="FN51" s="17"/>
      <c r="FO51" s="17"/>
      <c r="FP51" s="17"/>
      <c r="FQ51" s="17"/>
      <c r="FR51" s="17"/>
      <c r="FS51" s="17"/>
      <c r="FT51" s="17"/>
      <c r="FU51" s="17"/>
      <c r="FV51" s="17"/>
      <c r="FW51" s="17"/>
      <c r="FX51" s="17"/>
      <c r="FY51" s="17"/>
      <c r="FZ51" s="17"/>
      <c r="GA51" s="17"/>
      <c r="GB51" s="17"/>
      <c r="GC51" s="17"/>
      <c r="GD51" s="17"/>
      <c r="GE51" s="17"/>
      <c r="GF51" s="17"/>
      <c r="GG51" s="17"/>
      <c r="GH51" s="17"/>
      <c r="GI51" s="17"/>
      <c r="GJ51" s="17"/>
      <c r="GK51" s="17"/>
      <c r="GL51" s="17"/>
      <c r="GM51" s="17"/>
      <c r="GN51" s="17"/>
      <c r="GO51" s="17"/>
      <c r="GP51" s="17"/>
      <c r="GQ51" s="17"/>
      <c r="GR51" s="17"/>
      <c r="GS51" s="17"/>
      <c r="GT51" s="17"/>
      <c r="GU51" s="17"/>
      <c r="GV51" s="17"/>
      <c r="GW51" s="17"/>
      <c r="GX51" s="17"/>
      <c r="GY51" s="17"/>
      <c r="GZ51" s="17"/>
      <c r="HA51" s="17"/>
      <c r="HB51" s="17"/>
      <c r="HC51" s="17"/>
      <c r="HD51" s="17"/>
      <c r="HE51" s="17"/>
      <c r="HF51" s="17"/>
      <c r="HG51" s="17"/>
      <c r="HH51" s="17"/>
      <c r="HI51" s="17"/>
      <c r="HJ51" s="17"/>
      <c r="HK51" s="17"/>
      <c r="HL51" s="17"/>
      <c r="HM51" s="17"/>
      <c r="HN51" s="17"/>
      <c r="HO51" s="17"/>
      <c r="HP51" s="17"/>
      <c r="HQ51" s="17"/>
      <c r="HR51" s="17"/>
      <c r="HS51" s="17"/>
      <c r="HT51" s="17"/>
      <c r="HU51" s="17"/>
      <c r="HV51" s="17"/>
      <c r="HW51" s="17"/>
      <c r="HX51" s="17"/>
      <c r="HY51" s="17"/>
      <c r="HZ51" s="17"/>
      <c r="IA51" s="17"/>
    </row>
    <row r="52" spans="1:235" x14ac:dyDescent="0.25">
      <c r="A52" s="15" t="str">
        <f>IF(Mitarbeiter!$A$50="","",Mitarbeiter!$A$50)</f>
        <v/>
      </c>
      <c r="B52" s="2" t="str">
        <f>IF(Mitarbeiter!$A$50="","",Mitarbeiter!$C$50)</f>
        <v/>
      </c>
      <c r="C52" s="16" t="str">
        <f>IF(Mitarbeiter!$A$50="","",Mitarbeiter!$D$50)</f>
        <v/>
      </c>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17"/>
      <c r="BK52" s="17"/>
      <c r="BL52" s="17"/>
      <c r="BM52" s="17"/>
      <c r="BN52" s="17"/>
      <c r="BO52" s="17"/>
      <c r="BP52" s="17"/>
      <c r="BQ52" s="17"/>
      <c r="BR52" s="17"/>
      <c r="BS52" s="17"/>
      <c r="BT52" s="17"/>
      <c r="BU52" s="17"/>
      <c r="BV52" s="17"/>
      <c r="BW52" s="17"/>
      <c r="BX52" s="17"/>
      <c r="BY52" s="17"/>
      <c r="BZ52" s="17"/>
      <c r="CA52" s="17"/>
      <c r="CB52" s="17"/>
      <c r="CC52" s="17"/>
      <c r="CD52" s="17"/>
      <c r="CE52" s="17"/>
      <c r="CF52" s="17"/>
      <c r="CG52" s="17"/>
      <c r="CH52" s="17"/>
      <c r="CI52" s="17"/>
      <c r="CJ52" s="17"/>
      <c r="CK52" s="17"/>
      <c r="CL52" s="17"/>
      <c r="CM52" s="17"/>
      <c r="CN52" s="17"/>
      <c r="CO52" s="17"/>
      <c r="CP52" s="17"/>
      <c r="CQ52" s="17"/>
      <c r="CR52" s="17"/>
      <c r="CS52" s="17"/>
      <c r="CT52" s="17"/>
      <c r="CU52" s="17"/>
      <c r="CV52" s="17"/>
      <c r="CW52" s="17"/>
      <c r="CX52" s="17"/>
      <c r="CY52" s="17"/>
      <c r="CZ52" s="17"/>
      <c r="DA52" s="17"/>
      <c r="DB52" s="17"/>
      <c r="DC52" s="17"/>
      <c r="DD52" s="17"/>
      <c r="DE52" s="17"/>
      <c r="DF52" s="17"/>
      <c r="DG52" s="17"/>
      <c r="DH52" s="17"/>
      <c r="DI52" s="17"/>
      <c r="DJ52" s="17"/>
      <c r="DK52" s="17"/>
      <c r="DL52" s="17"/>
      <c r="DM52" s="17"/>
      <c r="DN52" s="17"/>
      <c r="DO52" s="17"/>
      <c r="DP52" s="17"/>
      <c r="DQ52" s="17"/>
      <c r="DR52" s="17"/>
      <c r="DS52" s="17"/>
      <c r="DT52" s="17"/>
      <c r="DU52" s="17"/>
      <c r="DV52" s="17"/>
      <c r="DW52" s="17"/>
      <c r="DX52" s="17"/>
      <c r="DY52" s="17"/>
      <c r="DZ52" s="17"/>
      <c r="EA52" s="17"/>
      <c r="EB52" s="17"/>
      <c r="EC52" s="17"/>
      <c r="ED52" s="17"/>
      <c r="EE52" s="17"/>
      <c r="EF52" s="17"/>
      <c r="EG52" s="17"/>
      <c r="EH52" s="17"/>
      <c r="EI52" s="17"/>
      <c r="EJ52" s="17"/>
      <c r="EK52" s="17"/>
      <c r="EL52" s="17"/>
      <c r="EM52" s="17"/>
      <c r="EN52" s="17"/>
      <c r="EO52" s="17"/>
      <c r="EP52" s="17"/>
      <c r="EQ52" s="17"/>
      <c r="ER52" s="17"/>
      <c r="ES52" s="17"/>
      <c r="ET52" s="17"/>
      <c r="EU52" s="17"/>
      <c r="EV52" s="17"/>
      <c r="EW52" s="17"/>
      <c r="EX52" s="17"/>
      <c r="EY52" s="17"/>
      <c r="EZ52" s="17"/>
      <c r="FA52" s="17"/>
      <c r="FB52" s="17"/>
      <c r="FC52" s="17"/>
      <c r="FD52" s="17"/>
      <c r="FE52" s="17"/>
      <c r="FF52" s="17"/>
      <c r="FG52" s="17"/>
      <c r="FH52" s="17"/>
      <c r="FI52" s="17"/>
      <c r="FJ52" s="17"/>
      <c r="FK52" s="17"/>
      <c r="FL52" s="17"/>
      <c r="FM52" s="17"/>
      <c r="FN52" s="17"/>
      <c r="FO52" s="17"/>
      <c r="FP52" s="17"/>
      <c r="FQ52" s="17"/>
      <c r="FR52" s="17"/>
      <c r="FS52" s="17"/>
      <c r="FT52" s="17"/>
      <c r="FU52" s="17"/>
      <c r="FV52" s="17"/>
      <c r="FW52" s="17"/>
      <c r="FX52" s="17"/>
      <c r="FY52" s="17"/>
      <c r="FZ52" s="17"/>
      <c r="GA52" s="17"/>
      <c r="GB52" s="17"/>
      <c r="GC52" s="17"/>
      <c r="GD52" s="17"/>
      <c r="GE52" s="17"/>
      <c r="GF52" s="17"/>
      <c r="GG52" s="17"/>
      <c r="GH52" s="17"/>
      <c r="GI52" s="17"/>
      <c r="GJ52" s="17"/>
      <c r="GK52" s="17"/>
      <c r="GL52" s="17"/>
      <c r="GM52" s="17"/>
      <c r="GN52" s="17"/>
      <c r="GO52" s="17"/>
      <c r="GP52" s="17"/>
      <c r="GQ52" s="17"/>
      <c r="GR52" s="17"/>
      <c r="GS52" s="17"/>
      <c r="GT52" s="17"/>
      <c r="GU52" s="17"/>
      <c r="GV52" s="17"/>
      <c r="GW52" s="17"/>
      <c r="GX52" s="17"/>
      <c r="GY52" s="17"/>
      <c r="GZ52" s="17"/>
      <c r="HA52" s="17"/>
      <c r="HB52" s="17"/>
      <c r="HC52" s="17"/>
      <c r="HD52" s="17"/>
      <c r="HE52" s="17"/>
      <c r="HF52" s="17"/>
      <c r="HG52" s="17"/>
      <c r="HH52" s="17"/>
      <c r="HI52" s="17"/>
      <c r="HJ52" s="17"/>
      <c r="HK52" s="17"/>
      <c r="HL52" s="17"/>
      <c r="HM52" s="17"/>
      <c r="HN52" s="17"/>
      <c r="HO52" s="17"/>
      <c r="HP52" s="17"/>
      <c r="HQ52" s="17"/>
      <c r="HR52" s="17"/>
      <c r="HS52" s="17"/>
      <c r="HT52" s="17"/>
      <c r="HU52" s="17"/>
      <c r="HV52" s="17"/>
      <c r="HW52" s="17"/>
      <c r="HX52" s="17"/>
      <c r="HY52" s="17"/>
      <c r="HZ52" s="17"/>
      <c r="IA52" s="17"/>
    </row>
    <row r="53" spans="1:235" x14ac:dyDescent="0.25">
      <c r="A53" s="15" t="str">
        <f>IF(Mitarbeiter!$A$51="","",Mitarbeiter!$A$51)</f>
        <v/>
      </c>
      <c r="B53" s="2" t="str">
        <f>IF(Mitarbeiter!$A$51="","",Mitarbeiter!$C$51)</f>
        <v/>
      </c>
      <c r="C53" s="16" t="str">
        <f>IF(Mitarbeiter!$A$51="","",Mitarbeiter!$D$51)</f>
        <v/>
      </c>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17"/>
      <c r="BK53" s="17"/>
      <c r="BL53" s="17"/>
      <c r="BM53" s="17"/>
      <c r="BN53" s="17"/>
      <c r="BO53" s="17"/>
      <c r="BP53" s="17"/>
      <c r="BQ53" s="17"/>
      <c r="BR53" s="17"/>
      <c r="BS53" s="17"/>
      <c r="BT53" s="17"/>
      <c r="BU53" s="17"/>
      <c r="BV53" s="17"/>
      <c r="BW53" s="17"/>
      <c r="BX53" s="17"/>
      <c r="BY53" s="17"/>
      <c r="BZ53" s="17"/>
      <c r="CA53" s="17"/>
      <c r="CB53" s="17"/>
      <c r="CC53" s="17"/>
      <c r="CD53" s="17"/>
      <c r="CE53" s="17"/>
      <c r="CF53" s="17"/>
      <c r="CG53" s="17"/>
      <c r="CH53" s="17"/>
      <c r="CI53" s="17"/>
      <c r="CJ53" s="17"/>
      <c r="CK53" s="17"/>
      <c r="CL53" s="17"/>
      <c r="CM53" s="17"/>
      <c r="CN53" s="17"/>
      <c r="CO53" s="17"/>
      <c r="CP53" s="17"/>
      <c r="CQ53" s="17"/>
      <c r="CR53" s="17"/>
      <c r="CS53" s="17"/>
      <c r="CT53" s="17"/>
      <c r="CU53" s="17"/>
      <c r="CV53" s="17"/>
      <c r="CW53" s="17"/>
      <c r="CX53" s="17"/>
      <c r="CY53" s="17"/>
      <c r="CZ53" s="17"/>
      <c r="DA53" s="17"/>
      <c r="DB53" s="17"/>
      <c r="DC53" s="17"/>
      <c r="DD53" s="17"/>
      <c r="DE53" s="17"/>
      <c r="DF53" s="17"/>
      <c r="DG53" s="17"/>
      <c r="DH53" s="17"/>
      <c r="DI53" s="17"/>
      <c r="DJ53" s="17"/>
      <c r="DK53" s="17"/>
      <c r="DL53" s="17"/>
      <c r="DM53" s="17"/>
      <c r="DN53" s="17"/>
      <c r="DO53" s="17"/>
      <c r="DP53" s="17"/>
      <c r="DQ53" s="17"/>
      <c r="DR53" s="17"/>
      <c r="DS53" s="17"/>
      <c r="DT53" s="17"/>
      <c r="DU53" s="17"/>
      <c r="DV53" s="17"/>
      <c r="DW53" s="17"/>
      <c r="DX53" s="17"/>
      <c r="DY53" s="17"/>
      <c r="DZ53" s="17"/>
      <c r="EA53" s="17"/>
      <c r="EB53" s="17"/>
      <c r="EC53" s="17"/>
      <c r="ED53" s="17"/>
      <c r="EE53" s="17"/>
      <c r="EF53" s="17"/>
      <c r="EG53" s="17"/>
      <c r="EH53" s="17"/>
      <c r="EI53" s="17"/>
      <c r="EJ53" s="17"/>
      <c r="EK53" s="17"/>
      <c r="EL53" s="17"/>
      <c r="EM53" s="17"/>
      <c r="EN53" s="17"/>
      <c r="EO53" s="17"/>
      <c r="EP53" s="17"/>
      <c r="EQ53" s="17"/>
      <c r="ER53" s="17"/>
      <c r="ES53" s="17"/>
      <c r="ET53" s="17"/>
      <c r="EU53" s="17"/>
      <c r="EV53" s="17"/>
      <c r="EW53" s="17"/>
      <c r="EX53" s="17"/>
      <c r="EY53" s="17"/>
      <c r="EZ53" s="17"/>
      <c r="FA53" s="17"/>
      <c r="FB53" s="17"/>
      <c r="FC53" s="17"/>
      <c r="FD53" s="17"/>
      <c r="FE53" s="17"/>
      <c r="FF53" s="17"/>
      <c r="FG53" s="17"/>
      <c r="FH53" s="17"/>
      <c r="FI53" s="17"/>
      <c r="FJ53" s="17"/>
      <c r="FK53" s="17"/>
      <c r="FL53" s="17"/>
      <c r="FM53" s="17"/>
      <c r="FN53" s="17"/>
      <c r="FO53" s="17"/>
      <c r="FP53" s="17"/>
      <c r="FQ53" s="17"/>
      <c r="FR53" s="17"/>
      <c r="FS53" s="17"/>
      <c r="FT53" s="17"/>
      <c r="FU53" s="17"/>
      <c r="FV53" s="17"/>
      <c r="FW53" s="17"/>
      <c r="FX53" s="17"/>
      <c r="FY53" s="17"/>
      <c r="FZ53" s="17"/>
      <c r="GA53" s="17"/>
      <c r="GB53" s="17"/>
      <c r="GC53" s="17"/>
      <c r="GD53" s="17"/>
      <c r="GE53" s="17"/>
      <c r="GF53" s="17"/>
      <c r="GG53" s="17"/>
      <c r="GH53" s="17"/>
      <c r="GI53" s="17"/>
      <c r="GJ53" s="17"/>
      <c r="GK53" s="17"/>
      <c r="GL53" s="17"/>
      <c r="GM53" s="17"/>
      <c r="GN53" s="17"/>
      <c r="GO53" s="17"/>
      <c r="GP53" s="17"/>
      <c r="GQ53" s="17"/>
      <c r="GR53" s="17"/>
      <c r="GS53" s="17"/>
      <c r="GT53" s="17"/>
      <c r="GU53" s="17"/>
      <c r="GV53" s="17"/>
      <c r="GW53" s="17"/>
      <c r="GX53" s="17"/>
      <c r="GY53" s="17"/>
      <c r="GZ53" s="17"/>
      <c r="HA53" s="17"/>
      <c r="HB53" s="17"/>
      <c r="HC53" s="17"/>
      <c r="HD53" s="17"/>
      <c r="HE53" s="17"/>
      <c r="HF53" s="17"/>
      <c r="HG53" s="17"/>
      <c r="HH53" s="17"/>
      <c r="HI53" s="17"/>
      <c r="HJ53" s="17"/>
      <c r="HK53" s="17"/>
      <c r="HL53" s="17"/>
      <c r="HM53" s="17"/>
      <c r="HN53" s="17"/>
      <c r="HO53" s="17"/>
      <c r="HP53" s="17"/>
      <c r="HQ53" s="17"/>
      <c r="HR53" s="17"/>
      <c r="HS53" s="17"/>
      <c r="HT53" s="17"/>
      <c r="HU53" s="17"/>
      <c r="HV53" s="17"/>
      <c r="HW53" s="17"/>
      <c r="HX53" s="17"/>
      <c r="HY53" s="17"/>
      <c r="HZ53" s="17"/>
      <c r="IA53" s="17"/>
    </row>
    <row r="54" spans="1:235" x14ac:dyDescent="0.25">
      <c r="A54" s="15" t="str">
        <f>IF(Mitarbeiter!$A$52="","",Mitarbeiter!$A$52)</f>
        <v/>
      </c>
      <c r="B54" s="2" t="str">
        <f>IF(Mitarbeiter!$A$52="","",Mitarbeiter!$C$52)</f>
        <v/>
      </c>
      <c r="C54" s="16" t="str">
        <f>IF(Mitarbeiter!$A$52="","",Mitarbeiter!$D$52)</f>
        <v/>
      </c>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17"/>
      <c r="BK54" s="17"/>
      <c r="BL54" s="17"/>
      <c r="BM54" s="17"/>
      <c r="BN54" s="17"/>
      <c r="BO54" s="17"/>
      <c r="BP54" s="17"/>
      <c r="BQ54" s="17"/>
      <c r="BR54" s="17"/>
      <c r="BS54" s="17"/>
      <c r="BT54" s="17"/>
      <c r="BU54" s="17"/>
      <c r="BV54" s="17"/>
      <c r="BW54" s="17"/>
      <c r="BX54" s="17"/>
      <c r="BY54" s="17"/>
      <c r="BZ54" s="17"/>
      <c r="CA54" s="17"/>
      <c r="CB54" s="17"/>
      <c r="CC54" s="17"/>
      <c r="CD54" s="17"/>
      <c r="CE54" s="17"/>
      <c r="CF54" s="17"/>
      <c r="CG54" s="17"/>
      <c r="CH54" s="17"/>
      <c r="CI54" s="17"/>
      <c r="CJ54" s="17"/>
      <c r="CK54" s="17"/>
      <c r="CL54" s="17"/>
      <c r="CM54" s="17"/>
      <c r="CN54" s="17"/>
      <c r="CO54" s="17"/>
      <c r="CP54" s="17"/>
      <c r="CQ54" s="17"/>
      <c r="CR54" s="17"/>
      <c r="CS54" s="17"/>
      <c r="CT54" s="17"/>
      <c r="CU54" s="17"/>
      <c r="CV54" s="17"/>
      <c r="CW54" s="17"/>
      <c r="CX54" s="17"/>
      <c r="CY54" s="17"/>
      <c r="CZ54" s="17"/>
      <c r="DA54" s="17"/>
      <c r="DB54" s="17"/>
      <c r="DC54" s="17"/>
      <c r="DD54" s="17"/>
      <c r="DE54" s="17"/>
      <c r="DF54" s="17"/>
      <c r="DG54" s="17"/>
      <c r="DH54" s="17"/>
      <c r="DI54" s="17"/>
      <c r="DJ54" s="17"/>
      <c r="DK54" s="17"/>
      <c r="DL54" s="17"/>
      <c r="DM54" s="17"/>
      <c r="DN54" s="17"/>
      <c r="DO54" s="17"/>
      <c r="DP54" s="17"/>
      <c r="DQ54" s="17"/>
      <c r="DR54" s="17"/>
      <c r="DS54" s="17"/>
      <c r="DT54" s="17"/>
      <c r="DU54" s="17"/>
      <c r="DV54" s="17"/>
      <c r="DW54" s="17"/>
      <c r="DX54" s="17"/>
      <c r="DY54" s="17"/>
      <c r="DZ54" s="17"/>
      <c r="EA54" s="17"/>
      <c r="EB54" s="17"/>
      <c r="EC54" s="17"/>
      <c r="ED54" s="17"/>
      <c r="EE54" s="17"/>
      <c r="EF54" s="17"/>
      <c r="EG54" s="17"/>
      <c r="EH54" s="17"/>
      <c r="EI54" s="17"/>
      <c r="EJ54" s="17"/>
      <c r="EK54" s="17"/>
      <c r="EL54" s="17"/>
      <c r="EM54" s="17"/>
      <c r="EN54" s="17"/>
      <c r="EO54" s="17"/>
      <c r="EP54" s="17"/>
      <c r="EQ54" s="17"/>
      <c r="ER54" s="17"/>
      <c r="ES54" s="17"/>
      <c r="ET54" s="17"/>
      <c r="EU54" s="17"/>
      <c r="EV54" s="17"/>
      <c r="EW54" s="17"/>
      <c r="EX54" s="17"/>
      <c r="EY54" s="17"/>
      <c r="EZ54" s="17"/>
      <c r="FA54" s="17"/>
      <c r="FB54" s="17"/>
      <c r="FC54" s="17"/>
      <c r="FD54" s="17"/>
      <c r="FE54" s="17"/>
      <c r="FF54" s="17"/>
      <c r="FG54" s="17"/>
      <c r="FH54" s="17"/>
      <c r="FI54" s="17"/>
      <c r="FJ54" s="17"/>
      <c r="FK54" s="17"/>
      <c r="FL54" s="17"/>
      <c r="FM54" s="17"/>
      <c r="FN54" s="17"/>
      <c r="FO54" s="17"/>
      <c r="FP54" s="17"/>
      <c r="FQ54" s="17"/>
      <c r="FR54" s="17"/>
      <c r="FS54" s="17"/>
      <c r="FT54" s="17"/>
      <c r="FU54" s="17"/>
      <c r="FV54" s="17"/>
      <c r="FW54" s="17"/>
      <c r="FX54" s="17"/>
      <c r="FY54" s="17"/>
      <c r="FZ54" s="17"/>
      <c r="GA54" s="17"/>
      <c r="GB54" s="17"/>
      <c r="GC54" s="17"/>
      <c r="GD54" s="17"/>
      <c r="GE54" s="17"/>
      <c r="GF54" s="17"/>
      <c r="GG54" s="17"/>
      <c r="GH54" s="17"/>
      <c r="GI54" s="17"/>
      <c r="GJ54" s="17"/>
      <c r="GK54" s="17"/>
      <c r="GL54" s="17"/>
      <c r="GM54" s="17"/>
      <c r="GN54" s="17"/>
      <c r="GO54" s="17"/>
      <c r="GP54" s="17"/>
      <c r="GQ54" s="17"/>
      <c r="GR54" s="17"/>
      <c r="GS54" s="17"/>
      <c r="GT54" s="17"/>
      <c r="GU54" s="17"/>
      <c r="GV54" s="17"/>
      <c r="GW54" s="17"/>
      <c r="GX54" s="17"/>
      <c r="GY54" s="17"/>
      <c r="GZ54" s="17"/>
      <c r="HA54" s="17"/>
      <c r="HB54" s="17"/>
      <c r="HC54" s="17"/>
      <c r="HD54" s="17"/>
      <c r="HE54" s="17"/>
      <c r="HF54" s="17"/>
      <c r="HG54" s="17"/>
      <c r="HH54" s="17"/>
      <c r="HI54" s="17"/>
      <c r="HJ54" s="17"/>
      <c r="HK54" s="17"/>
      <c r="HL54" s="17"/>
      <c r="HM54" s="17"/>
      <c r="HN54" s="17"/>
      <c r="HO54" s="17"/>
      <c r="HP54" s="17"/>
      <c r="HQ54" s="17"/>
      <c r="HR54" s="17"/>
      <c r="HS54" s="17"/>
      <c r="HT54" s="17"/>
      <c r="HU54" s="17"/>
      <c r="HV54" s="17"/>
      <c r="HW54" s="17"/>
      <c r="HX54" s="17"/>
      <c r="HY54" s="17"/>
      <c r="HZ54" s="17"/>
      <c r="IA54" s="17"/>
    </row>
    <row r="55" spans="1:235" x14ac:dyDescent="0.25">
      <c r="A55" s="15" t="str">
        <f>IF(Mitarbeiter!$A$53="","",Mitarbeiter!$A$53)</f>
        <v/>
      </c>
      <c r="B55" s="2" t="str">
        <f>IF(Mitarbeiter!$A$53="","",Mitarbeiter!$C$53)</f>
        <v/>
      </c>
      <c r="C55" s="16" t="str">
        <f>IF(Mitarbeiter!$A$53="","",Mitarbeiter!$D$53)</f>
        <v/>
      </c>
      <c r="D55" s="17"/>
      <c r="E55" s="17"/>
      <c r="F55" s="17"/>
      <c r="G55" s="17"/>
      <c r="H55" s="17"/>
      <c r="I55" s="17"/>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17"/>
      <c r="BK55" s="17"/>
      <c r="BL55" s="17"/>
      <c r="BM55" s="17"/>
      <c r="BN55" s="17"/>
      <c r="BO55" s="17"/>
      <c r="BP55" s="17"/>
      <c r="BQ55" s="17"/>
      <c r="BR55" s="17"/>
      <c r="BS55" s="17"/>
      <c r="BT55" s="17"/>
      <c r="BU55" s="17"/>
      <c r="BV55" s="17"/>
      <c r="BW55" s="17"/>
      <c r="BX55" s="17"/>
      <c r="BY55" s="17"/>
      <c r="BZ55" s="17"/>
      <c r="CA55" s="17"/>
      <c r="CB55" s="17"/>
      <c r="CC55" s="17"/>
      <c r="CD55" s="17"/>
      <c r="CE55" s="17"/>
      <c r="CF55" s="17"/>
      <c r="CG55" s="17"/>
      <c r="CH55" s="17"/>
      <c r="CI55" s="17"/>
      <c r="CJ55" s="17"/>
      <c r="CK55" s="17"/>
      <c r="CL55" s="17"/>
      <c r="CM55" s="17"/>
      <c r="CN55" s="17"/>
      <c r="CO55" s="17"/>
      <c r="CP55" s="17"/>
      <c r="CQ55" s="17"/>
      <c r="CR55" s="17"/>
      <c r="CS55" s="17"/>
      <c r="CT55" s="17"/>
      <c r="CU55" s="17"/>
      <c r="CV55" s="17"/>
      <c r="CW55" s="17"/>
      <c r="CX55" s="17"/>
      <c r="CY55" s="17"/>
      <c r="CZ55" s="17"/>
      <c r="DA55" s="17"/>
      <c r="DB55" s="17"/>
      <c r="DC55" s="17"/>
      <c r="DD55" s="17"/>
      <c r="DE55" s="17"/>
      <c r="DF55" s="17"/>
      <c r="DG55" s="17"/>
      <c r="DH55" s="17"/>
      <c r="DI55" s="17"/>
      <c r="DJ55" s="17"/>
      <c r="DK55" s="17"/>
      <c r="DL55" s="17"/>
      <c r="DM55" s="17"/>
      <c r="DN55" s="17"/>
      <c r="DO55" s="17"/>
      <c r="DP55" s="17"/>
      <c r="DQ55" s="17"/>
      <c r="DR55" s="17"/>
      <c r="DS55" s="17"/>
      <c r="DT55" s="17"/>
      <c r="DU55" s="17"/>
      <c r="DV55" s="17"/>
      <c r="DW55" s="17"/>
      <c r="DX55" s="17"/>
      <c r="DY55" s="17"/>
      <c r="DZ55" s="17"/>
      <c r="EA55" s="17"/>
      <c r="EB55" s="17"/>
      <c r="EC55" s="17"/>
      <c r="ED55" s="17"/>
      <c r="EE55" s="17"/>
      <c r="EF55" s="17"/>
      <c r="EG55" s="17"/>
      <c r="EH55" s="17"/>
      <c r="EI55" s="17"/>
      <c r="EJ55" s="17"/>
      <c r="EK55" s="17"/>
      <c r="EL55" s="17"/>
      <c r="EM55" s="17"/>
      <c r="EN55" s="17"/>
      <c r="EO55" s="17"/>
      <c r="EP55" s="17"/>
      <c r="EQ55" s="17"/>
      <c r="ER55" s="17"/>
      <c r="ES55" s="17"/>
      <c r="ET55" s="17"/>
      <c r="EU55" s="17"/>
      <c r="EV55" s="17"/>
      <c r="EW55" s="17"/>
      <c r="EX55" s="17"/>
      <c r="EY55" s="17"/>
      <c r="EZ55" s="17"/>
      <c r="FA55" s="17"/>
      <c r="FB55" s="17"/>
      <c r="FC55" s="17"/>
      <c r="FD55" s="17"/>
      <c r="FE55" s="17"/>
      <c r="FF55" s="17"/>
      <c r="FG55" s="17"/>
      <c r="FH55" s="17"/>
      <c r="FI55" s="17"/>
      <c r="FJ55" s="17"/>
      <c r="FK55" s="17"/>
      <c r="FL55" s="17"/>
      <c r="FM55" s="17"/>
      <c r="FN55" s="17"/>
      <c r="FO55" s="17"/>
      <c r="FP55" s="17"/>
      <c r="FQ55" s="17"/>
      <c r="FR55" s="17"/>
      <c r="FS55" s="17"/>
      <c r="FT55" s="17"/>
      <c r="FU55" s="17"/>
      <c r="FV55" s="17"/>
      <c r="FW55" s="17"/>
      <c r="FX55" s="17"/>
      <c r="FY55" s="17"/>
      <c r="FZ55" s="17"/>
      <c r="GA55" s="17"/>
      <c r="GB55" s="17"/>
      <c r="GC55" s="17"/>
      <c r="GD55" s="17"/>
      <c r="GE55" s="17"/>
      <c r="GF55" s="17"/>
      <c r="GG55" s="17"/>
      <c r="GH55" s="17"/>
      <c r="GI55" s="17"/>
      <c r="GJ55" s="17"/>
      <c r="GK55" s="17"/>
      <c r="GL55" s="17"/>
      <c r="GM55" s="17"/>
      <c r="GN55" s="17"/>
      <c r="GO55" s="17"/>
      <c r="GP55" s="17"/>
      <c r="GQ55" s="17"/>
      <c r="GR55" s="17"/>
      <c r="GS55" s="17"/>
      <c r="GT55" s="17"/>
      <c r="GU55" s="17"/>
      <c r="GV55" s="17"/>
      <c r="GW55" s="17"/>
      <c r="GX55" s="17"/>
      <c r="GY55" s="17"/>
      <c r="GZ55" s="17"/>
      <c r="HA55" s="17"/>
      <c r="HB55" s="17"/>
      <c r="HC55" s="17"/>
      <c r="HD55" s="17"/>
      <c r="HE55" s="17"/>
      <c r="HF55" s="17"/>
      <c r="HG55" s="17"/>
      <c r="HH55" s="17"/>
      <c r="HI55" s="17"/>
      <c r="HJ55" s="17"/>
      <c r="HK55" s="17"/>
      <c r="HL55" s="17"/>
      <c r="HM55" s="17"/>
      <c r="HN55" s="17"/>
      <c r="HO55" s="17"/>
      <c r="HP55" s="17"/>
      <c r="HQ55" s="17"/>
      <c r="HR55" s="17"/>
      <c r="HS55" s="17"/>
      <c r="HT55" s="17"/>
      <c r="HU55" s="17"/>
      <c r="HV55" s="17"/>
      <c r="HW55" s="17"/>
      <c r="HX55" s="17"/>
      <c r="HY55" s="17"/>
      <c r="HZ55" s="17"/>
      <c r="IA55" s="17"/>
    </row>
    <row r="56" spans="1:235" x14ac:dyDescent="0.25">
      <c r="A56" s="15" t="str">
        <f>IF(Mitarbeiter!$A$54="","",Mitarbeiter!$A$54)</f>
        <v/>
      </c>
      <c r="B56" s="2" t="str">
        <f>IF(Mitarbeiter!$A$54="","",Mitarbeiter!$C$54)</f>
        <v/>
      </c>
      <c r="C56" s="16" t="str">
        <f>IF(Mitarbeiter!$A$54="","",Mitarbeiter!$D$54)</f>
        <v/>
      </c>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c r="CA56" s="17"/>
      <c r="CB56" s="17"/>
      <c r="CC56" s="17"/>
      <c r="CD56" s="17"/>
      <c r="CE56" s="17"/>
      <c r="CF56" s="17"/>
      <c r="CG56" s="17"/>
      <c r="CH56" s="17"/>
      <c r="CI56" s="17"/>
      <c r="CJ56" s="17"/>
      <c r="CK56" s="17"/>
      <c r="CL56" s="17"/>
      <c r="CM56" s="17"/>
      <c r="CN56" s="17"/>
      <c r="CO56" s="17"/>
      <c r="CP56" s="17"/>
      <c r="CQ56" s="17"/>
      <c r="CR56" s="17"/>
      <c r="CS56" s="17"/>
      <c r="CT56" s="17"/>
      <c r="CU56" s="17"/>
      <c r="CV56" s="17"/>
      <c r="CW56" s="17"/>
      <c r="CX56" s="17"/>
      <c r="CY56" s="17"/>
      <c r="CZ56" s="17"/>
      <c r="DA56" s="17"/>
      <c r="DB56" s="17"/>
      <c r="DC56" s="17"/>
      <c r="DD56" s="17"/>
      <c r="DE56" s="17"/>
      <c r="DF56" s="17"/>
      <c r="DG56" s="17"/>
      <c r="DH56" s="17"/>
      <c r="DI56" s="17"/>
      <c r="DJ56" s="17"/>
      <c r="DK56" s="17"/>
      <c r="DL56" s="17"/>
      <c r="DM56" s="17"/>
      <c r="DN56" s="17"/>
      <c r="DO56" s="17"/>
      <c r="DP56" s="17"/>
      <c r="DQ56" s="17"/>
      <c r="DR56" s="17"/>
      <c r="DS56" s="17"/>
      <c r="DT56" s="17"/>
      <c r="DU56" s="17"/>
      <c r="DV56" s="17"/>
      <c r="DW56" s="17"/>
      <c r="DX56" s="17"/>
      <c r="DY56" s="17"/>
      <c r="DZ56" s="17"/>
      <c r="EA56" s="17"/>
      <c r="EB56" s="17"/>
      <c r="EC56" s="17"/>
      <c r="ED56" s="17"/>
      <c r="EE56" s="17"/>
      <c r="EF56" s="17"/>
      <c r="EG56" s="17"/>
      <c r="EH56" s="17"/>
      <c r="EI56" s="17"/>
      <c r="EJ56" s="17"/>
      <c r="EK56" s="17"/>
      <c r="EL56" s="17"/>
      <c r="EM56" s="17"/>
      <c r="EN56" s="17"/>
      <c r="EO56" s="17"/>
      <c r="EP56" s="17"/>
      <c r="EQ56" s="17"/>
      <c r="ER56" s="17"/>
      <c r="ES56" s="17"/>
      <c r="ET56" s="17"/>
      <c r="EU56" s="17"/>
      <c r="EV56" s="17"/>
      <c r="EW56" s="17"/>
      <c r="EX56" s="17"/>
      <c r="EY56" s="17"/>
      <c r="EZ56" s="17"/>
      <c r="FA56" s="17"/>
      <c r="FB56" s="17"/>
      <c r="FC56" s="17"/>
      <c r="FD56" s="17"/>
      <c r="FE56" s="17"/>
      <c r="FF56" s="17"/>
      <c r="FG56" s="17"/>
      <c r="FH56" s="17"/>
      <c r="FI56" s="17"/>
      <c r="FJ56" s="17"/>
      <c r="FK56" s="17"/>
      <c r="FL56" s="17"/>
      <c r="FM56" s="17"/>
      <c r="FN56" s="17"/>
      <c r="FO56" s="17"/>
      <c r="FP56" s="17"/>
      <c r="FQ56" s="17"/>
      <c r="FR56" s="17"/>
      <c r="FS56" s="17"/>
      <c r="FT56" s="17"/>
      <c r="FU56" s="17"/>
      <c r="FV56" s="17"/>
      <c r="FW56" s="17"/>
      <c r="FX56" s="17"/>
      <c r="FY56" s="17"/>
      <c r="FZ56" s="17"/>
      <c r="GA56" s="17"/>
      <c r="GB56" s="17"/>
      <c r="GC56" s="17"/>
      <c r="GD56" s="17"/>
      <c r="GE56" s="17"/>
      <c r="GF56" s="17"/>
      <c r="GG56" s="17"/>
      <c r="GH56" s="17"/>
      <c r="GI56" s="17"/>
      <c r="GJ56" s="17"/>
      <c r="GK56" s="17"/>
      <c r="GL56" s="17"/>
      <c r="GM56" s="17"/>
      <c r="GN56" s="17"/>
      <c r="GO56" s="17"/>
      <c r="GP56" s="17"/>
      <c r="GQ56" s="17"/>
      <c r="GR56" s="17"/>
      <c r="GS56" s="17"/>
      <c r="GT56" s="17"/>
      <c r="GU56" s="17"/>
      <c r="GV56" s="17"/>
      <c r="GW56" s="17"/>
      <c r="GX56" s="17"/>
      <c r="GY56" s="17"/>
      <c r="GZ56" s="17"/>
      <c r="HA56" s="17"/>
      <c r="HB56" s="17"/>
      <c r="HC56" s="17"/>
      <c r="HD56" s="17"/>
      <c r="HE56" s="17"/>
      <c r="HF56" s="17"/>
      <c r="HG56" s="17"/>
      <c r="HH56" s="17"/>
      <c r="HI56" s="17"/>
      <c r="HJ56" s="17"/>
      <c r="HK56" s="17"/>
      <c r="HL56" s="17"/>
      <c r="HM56" s="17"/>
      <c r="HN56" s="17"/>
      <c r="HO56" s="17"/>
      <c r="HP56" s="17"/>
      <c r="HQ56" s="17"/>
      <c r="HR56" s="17"/>
      <c r="HS56" s="17"/>
      <c r="HT56" s="17"/>
      <c r="HU56" s="17"/>
      <c r="HV56" s="17"/>
      <c r="HW56" s="17"/>
      <c r="HX56" s="17"/>
      <c r="HY56" s="17"/>
      <c r="HZ56" s="17"/>
      <c r="IA56" s="17"/>
    </row>
    <row r="57" spans="1:235" x14ac:dyDescent="0.25">
      <c r="A57" s="15" t="str">
        <f>IF(Mitarbeiter!$A$55="","",Mitarbeiter!$A$55)</f>
        <v/>
      </c>
      <c r="B57" s="2" t="str">
        <f>IF(Mitarbeiter!$A$55="","",Mitarbeiter!$C$55)</f>
        <v/>
      </c>
      <c r="C57" s="16" t="str">
        <f>IF(Mitarbeiter!$A$55="","",Mitarbeiter!$D$55)</f>
        <v/>
      </c>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17"/>
      <c r="BK57" s="17"/>
      <c r="BL57" s="17"/>
      <c r="BM57" s="17"/>
      <c r="BN57" s="17"/>
      <c r="BO57" s="17"/>
      <c r="BP57" s="17"/>
      <c r="BQ57" s="17"/>
      <c r="BR57" s="17"/>
      <c r="BS57" s="17"/>
      <c r="BT57" s="17"/>
      <c r="BU57" s="17"/>
      <c r="BV57" s="17"/>
      <c r="BW57" s="17"/>
      <c r="BX57" s="17"/>
      <c r="BY57" s="17"/>
      <c r="BZ57" s="17"/>
      <c r="CA57" s="17"/>
      <c r="CB57" s="17"/>
      <c r="CC57" s="17"/>
      <c r="CD57" s="17"/>
      <c r="CE57" s="17"/>
      <c r="CF57" s="17"/>
      <c r="CG57" s="17"/>
      <c r="CH57" s="17"/>
      <c r="CI57" s="17"/>
      <c r="CJ57" s="17"/>
      <c r="CK57" s="17"/>
      <c r="CL57" s="17"/>
      <c r="CM57" s="17"/>
      <c r="CN57" s="17"/>
      <c r="CO57" s="17"/>
      <c r="CP57" s="17"/>
      <c r="CQ57" s="17"/>
      <c r="CR57" s="17"/>
      <c r="CS57" s="17"/>
      <c r="CT57" s="17"/>
      <c r="CU57" s="17"/>
      <c r="CV57" s="17"/>
      <c r="CW57" s="17"/>
      <c r="CX57" s="17"/>
      <c r="CY57" s="17"/>
      <c r="CZ57" s="17"/>
      <c r="DA57" s="17"/>
      <c r="DB57" s="17"/>
      <c r="DC57" s="17"/>
      <c r="DD57" s="17"/>
      <c r="DE57" s="17"/>
      <c r="DF57" s="17"/>
      <c r="DG57" s="17"/>
      <c r="DH57" s="17"/>
      <c r="DI57" s="17"/>
      <c r="DJ57" s="17"/>
      <c r="DK57" s="17"/>
      <c r="DL57" s="17"/>
      <c r="DM57" s="17"/>
      <c r="DN57" s="17"/>
      <c r="DO57" s="17"/>
      <c r="DP57" s="17"/>
      <c r="DQ57" s="17"/>
      <c r="DR57" s="17"/>
      <c r="DS57" s="17"/>
      <c r="DT57" s="17"/>
      <c r="DU57" s="17"/>
      <c r="DV57" s="17"/>
      <c r="DW57" s="17"/>
      <c r="DX57" s="17"/>
      <c r="DY57" s="17"/>
      <c r="DZ57" s="17"/>
      <c r="EA57" s="17"/>
      <c r="EB57" s="17"/>
      <c r="EC57" s="17"/>
      <c r="ED57" s="17"/>
      <c r="EE57" s="17"/>
      <c r="EF57" s="17"/>
      <c r="EG57" s="17"/>
      <c r="EH57" s="17"/>
      <c r="EI57" s="17"/>
      <c r="EJ57" s="17"/>
      <c r="EK57" s="17"/>
      <c r="EL57" s="17"/>
      <c r="EM57" s="17"/>
      <c r="EN57" s="17"/>
      <c r="EO57" s="17"/>
      <c r="EP57" s="17"/>
      <c r="EQ57" s="17"/>
      <c r="ER57" s="17"/>
      <c r="ES57" s="17"/>
      <c r="ET57" s="17"/>
      <c r="EU57" s="17"/>
      <c r="EV57" s="17"/>
      <c r="EW57" s="17"/>
      <c r="EX57" s="17"/>
      <c r="EY57" s="17"/>
      <c r="EZ57" s="17"/>
      <c r="FA57" s="17"/>
      <c r="FB57" s="17"/>
      <c r="FC57" s="17"/>
      <c r="FD57" s="17"/>
      <c r="FE57" s="17"/>
      <c r="FF57" s="17"/>
      <c r="FG57" s="17"/>
      <c r="FH57" s="17"/>
      <c r="FI57" s="17"/>
      <c r="FJ57" s="17"/>
      <c r="FK57" s="17"/>
      <c r="FL57" s="17"/>
      <c r="FM57" s="17"/>
      <c r="FN57" s="17"/>
      <c r="FO57" s="17"/>
      <c r="FP57" s="17"/>
      <c r="FQ57" s="17"/>
      <c r="FR57" s="17"/>
      <c r="FS57" s="17"/>
      <c r="FT57" s="17"/>
      <c r="FU57" s="17"/>
      <c r="FV57" s="17"/>
      <c r="FW57" s="17"/>
      <c r="FX57" s="17"/>
      <c r="FY57" s="17"/>
      <c r="FZ57" s="17"/>
      <c r="GA57" s="17"/>
      <c r="GB57" s="17"/>
      <c r="GC57" s="17"/>
      <c r="GD57" s="17"/>
      <c r="GE57" s="17"/>
      <c r="GF57" s="17"/>
      <c r="GG57" s="17"/>
      <c r="GH57" s="17"/>
      <c r="GI57" s="17"/>
      <c r="GJ57" s="17"/>
      <c r="GK57" s="17"/>
      <c r="GL57" s="17"/>
      <c r="GM57" s="17"/>
      <c r="GN57" s="17"/>
      <c r="GO57" s="17"/>
      <c r="GP57" s="17"/>
      <c r="GQ57" s="17"/>
      <c r="GR57" s="17"/>
      <c r="GS57" s="17"/>
      <c r="GT57" s="17"/>
      <c r="GU57" s="17"/>
      <c r="GV57" s="17"/>
      <c r="GW57" s="17"/>
      <c r="GX57" s="17"/>
      <c r="GY57" s="17"/>
      <c r="GZ57" s="17"/>
      <c r="HA57" s="17"/>
      <c r="HB57" s="17"/>
      <c r="HC57" s="17"/>
      <c r="HD57" s="17"/>
      <c r="HE57" s="17"/>
      <c r="HF57" s="17"/>
      <c r="HG57" s="17"/>
      <c r="HH57" s="17"/>
      <c r="HI57" s="17"/>
      <c r="HJ57" s="17"/>
      <c r="HK57" s="17"/>
      <c r="HL57" s="17"/>
      <c r="HM57" s="17"/>
      <c r="HN57" s="17"/>
      <c r="HO57" s="17"/>
      <c r="HP57" s="17"/>
      <c r="HQ57" s="17"/>
      <c r="HR57" s="17"/>
      <c r="HS57" s="17"/>
      <c r="HT57" s="17"/>
      <c r="HU57" s="17"/>
      <c r="HV57" s="17"/>
      <c r="HW57" s="17"/>
      <c r="HX57" s="17"/>
      <c r="HY57" s="17"/>
      <c r="HZ57" s="17"/>
      <c r="IA57" s="17"/>
    </row>
    <row r="58" spans="1:235" x14ac:dyDescent="0.25">
      <c r="A58" s="15" t="str">
        <f>IF(Mitarbeiter!$A$56="","",Mitarbeiter!$A$56)</f>
        <v/>
      </c>
      <c r="B58" s="2" t="str">
        <f>IF(Mitarbeiter!$A$56="","",Mitarbeiter!$C$56)</f>
        <v/>
      </c>
      <c r="C58" s="16" t="str">
        <f>IF(Mitarbeiter!$A$56="","",Mitarbeiter!$D$56)</f>
        <v/>
      </c>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17"/>
      <c r="BK58" s="17"/>
      <c r="BL58" s="17"/>
      <c r="BM58" s="17"/>
      <c r="BN58" s="17"/>
      <c r="BO58" s="17"/>
      <c r="BP58" s="17"/>
      <c r="BQ58" s="17"/>
      <c r="BR58" s="17"/>
      <c r="BS58" s="17"/>
      <c r="BT58" s="17"/>
      <c r="BU58" s="17"/>
      <c r="BV58" s="17"/>
      <c r="BW58" s="17"/>
      <c r="BX58" s="17"/>
      <c r="BY58" s="17"/>
      <c r="BZ58" s="17"/>
      <c r="CA58" s="17"/>
      <c r="CB58" s="17"/>
      <c r="CC58" s="17"/>
      <c r="CD58" s="17"/>
      <c r="CE58" s="17"/>
      <c r="CF58" s="17"/>
      <c r="CG58" s="17"/>
      <c r="CH58" s="17"/>
      <c r="CI58" s="17"/>
      <c r="CJ58" s="17"/>
      <c r="CK58" s="17"/>
      <c r="CL58" s="17"/>
      <c r="CM58" s="17"/>
      <c r="CN58" s="17"/>
      <c r="CO58" s="17"/>
      <c r="CP58" s="17"/>
      <c r="CQ58" s="17"/>
      <c r="CR58" s="17"/>
      <c r="CS58" s="17"/>
      <c r="CT58" s="17"/>
      <c r="CU58" s="17"/>
      <c r="CV58" s="17"/>
      <c r="CW58" s="17"/>
      <c r="CX58" s="17"/>
      <c r="CY58" s="17"/>
      <c r="CZ58" s="17"/>
      <c r="DA58" s="17"/>
      <c r="DB58" s="17"/>
      <c r="DC58" s="17"/>
      <c r="DD58" s="17"/>
      <c r="DE58" s="17"/>
      <c r="DF58" s="17"/>
      <c r="DG58" s="17"/>
      <c r="DH58" s="17"/>
      <c r="DI58" s="17"/>
      <c r="DJ58" s="17"/>
      <c r="DK58" s="17"/>
      <c r="DL58" s="17"/>
      <c r="DM58" s="17"/>
      <c r="DN58" s="17"/>
      <c r="DO58" s="17"/>
      <c r="DP58" s="17"/>
      <c r="DQ58" s="17"/>
      <c r="DR58" s="17"/>
      <c r="DS58" s="17"/>
      <c r="DT58" s="17"/>
      <c r="DU58" s="17"/>
      <c r="DV58" s="17"/>
      <c r="DW58" s="17"/>
      <c r="DX58" s="17"/>
      <c r="DY58" s="17"/>
      <c r="DZ58" s="17"/>
      <c r="EA58" s="17"/>
      <c r="EB58" s="17"/>
      <c r="EC58" s="17"/>
      <c r="ED58" s="17"/>
      <c r="EE58" s="17"/>
      <c r="EF58" s="17"/>
      <c r="EG58" s="17"/>
      <c r="EH58" s="17"/>
      <c r="EI58" s="17"/>
      <c r="EJ58" s="17"/>
      <c r="EK58" s="17"/>
      <c r="EL58" s="17"/>
      <c r="EM58" s="17"/>
      <c r="EN58" s="17"/>
      <c r="EO58" s="17"/>
      <c r="EP58" s="17"/>
      <c r="EQ58" s="17"/>
      <c r="ER58" s="17"/>
      <c r="ES58" s="17"/>
      <c r="ET58" s="17"/>
      <c r="EU58" s="17"/>
      <c r="EV58" s="17"/>
      <c r="EW58" s="17"/>
      <c r="EX58" s="17"/>
      <c r="EY58" s="17"/>
      <c r="EZ58" s="17"/>
      <c r="FA58" s="17"/>
      <c r="FB58" s="17"/>
      <c r="FC58" s="17"/>
      <c r="FD58" s="17"/>
      <c r="FE58" s="17"/>
      <c r="FF58" s="17"/>
      <c r="FG58" s="17"/>
      <c r="FH58" s="17"/>
      <c r="FI58" s="17"/>
      <c r="FJ58" s="17"/>
      <c r="FK58" s="17"/>
      <c r="FL58" s="17"/>
      <c r="FM58" s="17"/>
      <c r="FN58" s="17"/>
      <c r="FO58" s="17"/>
      <c r="FP58" s="17"/>
      <c r="FQ58" s="17"/>
      <c r="FR58" s="17"/>
      <c r="FS58" s="17"/>
      <c r="FT58" s="17"/>
      <c r="FU58" s="17"/>
      <c r="FV58" s="17"/>
      <c r="FW58" s="17"/>
      <c r="FX58" s="17"/>
      <c r="FY58" s="17"/>
      <c r="FZ58" s="17"/>
      <c r="GA58" s="17"/>
      <c r="GB58" s="17"/>
      <c r="GC58" s="17"/>
      <c r="GD58" s="17"/>
      <c r="GE58" s="17"/>
      <c r="GF58" s="17"/>
      <c r="GG58" s="17"/>
      <c r="GH58" s="17"/>
      <c r="GI58" s="17"/>
      <c r="GJ58" s="17"/>
      <c r="GK58" s="17"/>
      <c r="GL58" s="17"/>
      <c r="GM58" s="17"/>
      <c r="GN58" s="17"/>
      <c r="GO58" s="17"/>
      <c r="GP58" s="17"/>
      <c r="GQ58" s="17"/>
      <c r="GR58" s="17"/>
      <c r="GS58" s="17"/>
      <c r="GT58" s="17"/>
      <c r="GU58" s="17"/>
      <c r="GV58" s="17"/>
      <c r="GW58" s="17"/>
      <c r="GX58" s="17"/>
      <c r="GY58" s="17"/>
      <c r="GZ58" s="17"/>
      <c r="HA58" s="17"/>
      <c r="HB58" s="17"/>
      <c r="HC58" s="17"/>
      <c r="HD58" s="17"/>
      <c r="HE58" s="17"/>
      <c r="HF58" s="17"/>
      <c r="HG58" s="17"/>
      <c r="HH58" s="17"/>
      <c r="HI58" s="17"/>
      <c r="HJ58" s="17"/>
      <c r="HK58" s="17"/>
      <c r="HL58" s="17"/>
      <c r="HM58" s="17"/>
      <c r="HN58" s="17"/>
      <c r="HO58" s="17"/>
      <c r="HP58" s="17"/>
      <c r="HQ58" s="17"/>
      <c r="HR58" s="17"/>
      <c r="HS58" s="17"/>
      <c r="HT58" s="17"/>
      <c r="HU58" s="17"/>
      <c r="HV58" s="17"/>
      <c r="HW58" s="17"/>
      <c r="HX58" s="17"/>
      <c r="HY58" s="17"/>
      <c r="HZ58" s="17"/>
      <c r="IA58" s="17"/>
    </row>
    <row r="59" spans="1:235" x14ac:dyDescent="0.25">
      <c r="A59" s="15" t="str">
        <f>IF(Mitarbeiter!$A$57="","",Mitarbeiter!$A$57)</f>
        <v/>
      </c>
      <c r="B59" s="2" t="str">
        <f>IF(Mitarbeiter!$A$57="","",Mitarbeiter!$C$57)</f>
        <v/>
      </c>
      <c r="C59" s="16" t="str">
        <f>IF(Mitarbeiter!$A$57="","",Mitarbeiter!$D$57)</f>
        <v/>
      </c>
      <c r="D59" s="17"/>
      <c r="E59" s="17"/>
      <c r="F59" s="17"/>
      <c r="G59" s="17"/>
      <c r="H59" s="17"/>
      <c r="I59" s="17"/>
      <c r="J59" s="17"/>
      <c r="K59" s="17"/>
      <c r="L59" s="17"/>
      <c r="M59" s="17"/>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17"/>
      <c r="BK59" s="17"/>
      <c r="BL59" s="17"/>
      <c r="BM59" s="17"/>
      <c r="BN59" s="17"/>
      <c r="BO59" s="17"/>
      <c r="BP59" s="17"/>
      <c r="BQ59" s="17"/>
      <c r="BR59" s="17"/>
      <c r="BS59" s="17"/>
      <c r="BT59" s="17"/>
      <c r="BU59" s="17"/>
      <c r="BV59" s="17"/>
      <c r="BW59" s="17"/>
      <c r="BX59" s="17"/>
      <c r="BY59" s="17"/>
      <c r="BZ59" s="17"/>
      <c r="CA59" s="17"/>
      <c r="CB59" s="17"/>
      <c r="CC59" s="17"/>
      <c r="CD59" s="17"/>
      <c r="CE59" s="17"/>
      <c r="CF59" s="17"/>
      <c r="CG59" s="17"/>
      <c r="CH59" s="17"/>
      <c r="CI59" s="17"/>
      <c r="CJ59" s="17"/>
      <c r="CK59" s="17"/>
      <c r="CL59" s="17"/>
      <c r="CM59" s="17"/>
      <c r="CN59" s="17"/>
      <c r="CO59" s="17"/>
      <c r="CP59" s="17"/>
      <c r="CQ59" s="17"/>
      <c r="CR59" s="17"/>
      <c r="CS59" s="17"/>
      <c r="CT59" s="17"/>
      <c r="CU59" s="17"/>
      <c r="CV59" s="17"/>
      <c r="CW59" s="17"/>
      <c r="CX59" s="17"/>
      <c r="CY59" s="17"/>
      <c r="CZ59" s="17"/>
      <c r="DA59" s="17"/>
      <c r="DB59" s="17"/>
      <c r="DC59" s="17"/>
      <c r="DD59" s="17"/>
      <c r="DE59" s="17"/>
      <c r="DF59" s="17"/>
      <c r="DG59" s="17"/>
      <c r="DH59" s="17"/>
      <c r="DI59" s="17"/>
      <c r="DJ59" s="17"/>
      <c r="DK59" s="17"/>
      <c r="DL59" s="17"/>
      <c r="DM59" s="17"/>
      <c r="DN59" s="17"/>
      <c r="DO59" s="17"/>
      <c r="DP59" s="17"/>
      <c r="DQ59" s="17"/>
      <c r="DR59" s="17"/>
      <c r="DS59" s="17"/>
      <c r="DT59" s="17"/>
      <c r="DU59" s="17"/>
      <c r="DV59" s="17"/>
      <c r="DW59" s="17"/>
      <c r="DX59" s="17"/>
      <c r="DY59" s="17"/>
      <c r="DZ59" s="17"/>
      <c r="EA59" s="17"/>
      <c r="EB59" s="17"/>
      <c r="EC59" s="17"/>
      <c r="ED59" s="17"/>
      <c r="EE59" s="17"/>
      <c r="EF59" s="17"/>
      <c r="EG59" s="17"/>
      <c r="EH59" s="17"/>
      <c r="EI59" s="17"/>
      <c r="EJ59" s="17"/>
      <c r="EK59" s="17"/>
      <c r="EL59" s="17"/>
      <c r="EM59" s="17"/>
      <c r="EN59" s="17"/>
      <c r="EO59" s="17"/>
      <c r="EP59" s="17"/>
      <c r="EQ59" s="17"/>
      <c r="ER59" s="17"/>
      <c r="ES59" s="17"/>
      <c r="ET59" s="17"/>
      <c r="EU59" s="17"/>
      <c r="EV59" s="17"/>
      <c r="EW59" s="17"/>
      <c r="EX59" s="17"/>
      <c r="EY59" s="17"/>
      <c r="EZ59" s="17"/>
      <c r="FA59" s="17"/>
      <c r="FB59" s="17"/>
      <c r="FC59" s="17"/>
      <c r="FD59" s="17"/>
      <c r="FE59" s="17"/>
      <c r="FF59" s="17"/>
      <c r="FG59" s="17"/>
      <c r="FH59" s="17"/>
      <c r="FI59" s="17"/>
      <c r="FJ59" s="17"/>
      <c r="FK59" s="17"/>
      <c r="FL59" s="17"/>
      <c r="FM59" s="17"/>
      <c r="FN59" s="17"/>
      <c r="FO59" s="17"/>
      <c r="FP59" s="17"/>
      <c r="FQ59" s="17"/>
      <c r="FR59" s="17"/>
      <c r="FS59" s="17"/>
      <c r="FT59" s="17"/>
      <c r="FU59" s="17"/>
      <c r="FV59" s="17"/>
      <c r="FW59" s="17"/>
      <c r="FX59" s="17"/>
      <c r="FY59" s="17"/>
      <c r="FZ59" s="17"/>
      <c r="GA59" s="17"/>
      <c r="GB59" s="17"/>
      <c r="GC59" s="17"/>
      <c r="GD59" s="17"/>
      <c r="GE59" s="17"/>
      <c r="GF59" s="17"/>
      <c r="GG59" s="17"/>
      <c r="GH59" s="17"/>
      <c r="GI59" s="17"/>
      <c r="GJ59" s="17"/>
      <c r="GK59" s="17"/>
      <c r="GL59" s="17"/>
      <c r="GM59" s="17"/>
      <c r="GN59" s="17"/>
      <c r="GO59" s="17"/>
      <c r="GP59" s="17"/>
      <c r="GQ59" s="17"/>
      <c r="GR59" s="17"/>
      <c r="GS59" s="17"/>
      <c r="GT59" s="17"/>
      <c r="GU59" s="17"/>
      <c r="GV59" s="17"/>
      <c r="GW59" s="17"/>
      <c r="GX59" s="17"/>
      <c r="GY59" s="17"/>
      <c r="GZ59" s="17"/>
      <c r="HA59" s="17"/>
      <c r="HB59" s="17"/>
      <c r="HC59" s="17"/>
      <c r="HD59" s="17"/>
      <c r="HE59" s="17"/>
      <c r="HF59" s="17"/>
      <c r="HG59" s="17"/>
      <c r="HH59" s="17"/>
      <c r="HI59" s="17"/>
      <c r="HJ59" s="17"/>
      <c r="HK59" s="17"/>
      <c r="HL59" s="17"/>
      <c r="HM59" s="17"/>
      <c r="HN59" s="17"/>
      <c r="HO59" s="17"/>
      <c r="HP59" s="17"/>
      <c r="HQ59" s="17"/>
      <c r="HR59" s="17"/>
      <c r="HS59" s="17"/>
      <c r="HT59" s="17"/>
      <c r="HU59" s="17"/>
      <c r="HV59" s="17"/>
      <c r="HW59" s="17"/>
      <c r="HX59" s="17"/>
      <c r="HY59" s="17"/>
      <c r="HZ59" s="17"/>
      <c r="IA59" s="17"/>
    </row>
    <row r="60" spans="1:235" x14ac:dyDescent="0.25">
      <c r="A60" s="15" t="str">
        <f>IF(Mitarbeiter!$A$58="","",Mitarbeiter!$A$58)</f>
        <v/>
      </c>
      <c r="B60" s="2" t="str">
        <f>IF(Mitarbeiter!$A$58="","",Mitarbeiter!$C$58)</f>
        <v/>
      </c>
      <c r="C60" s="16" t="str">
        <f>IF(Mitarbeiter!$A$58="","",Mitarbeiter!$D$58)</f>
        <v/>
      </c>
      <c r="D60" s="17"/>
      <c r="E60" s="17"/>
      <c r="F60" s="17"/>
      <c r="G60" s="17"/>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17"/>
      <c r="BK60" s="17"/>
      <c r="BL60" s="17"/>
      <c r="BM60" s="17"/>
      <c r="BN60" s="17"/>
      <c r="BO60" s="17"/>
      <c r="BP60" s="17"/>
      <c r="BQ60" s="17"/>
      <c r="BR60" s="17"/>
      <c r="BS60" s="17"/>
      <c r="BT60" s="17"/>
      <c r="BU60" s="17"/>
      <c r="BV60" s="17"/>
      <c r="BW60" s="17"/>
      <c r="BX60" s="17"/>
      <c r="BY60" s="17"/>
      <c r="BZ60" s="17"/>
      <c r="CA60" s="17"/>
      <c r="CB60" s="17"/>
      <c r="CC60" s="17"/>
      <c r="CD60" s="17"/>
      <c r="CE60" s="17"/>
      <c r="CF60" s="17"/>
      <c r="CG60" s="17"/>
      <c r="CH60" s="17"/>
      <c r="CI60" s="17"/>
      <c r="CJ60" s="17"/>
      <c r="CK60" s="17"/>
      <c r="CL60" s="17"/>
      <c r="CM60" s="17"/>
      <c r="CN60" s="17"/>
      <c r="CO60" s="17"/>
      <c r="CP60" s="17"/>
      <c r="CQ60" s="17"/>
      <c r="CR60" s="17"/>
      <c r="CS60" s="17"/>
      <c r="CT60" s="17"/>
      <c r="CU60" s="17"/>
      <c r="CV60" s="17"/>
      <c r="CW60" s="17"/>
      <c r="CX60" s="17"/>
      <c r="CY60" s="17"/>
      <c r="CZ60" s="17"/>
      <c r="DA60" s="17"/>
      <c r="DB60" s="17"/>
      <c r="DC60" s="17"/>
      <c r="DD60" s="17"/>
      <c r="DE60" s="17"/>
      <c r="DF60" s="17"/>
      <c r="DG60" s="17"/>
      <c r="DH60" s="17"/>
      <c r="DI60" s="17"/>
      <c r="DJ60" s="17"/>
      <c r="DK60" s="17"/>
      <c r="DL60" s="17"/>
      <c r="DM60" s="17"/>
      <c r="DN60" s="17"/>
      <c r="DO60" s="17"/>
      <c r="DP60" s="17"/>
      <c r="DQ60" s="17"/>
      <c r="DR60" s="17"/>
      <c r="DS60" s="17"/>
      <c r="DT60" s="17"/>
      <c r="DU60" s="17"/>
      <c r="DV60" s="17"/>
      <c r="DW60" s="17"/>
      <c r="DX60" s="17"/>
      <c r="DY60" s="17"/>
      <c r="DZ60" s="17"/>
      <c r="EA60" s="17"/>
      <c r="EB60" s="17"/>
      <c r="EC60" s="17"/>
      <c r="ED60" s="17"/>
      <c r="EE60" s="17"/>
      <c r="EF60" s="17"/>
      <c r="EG60" s="17"/>
      <c r="EH60" s="17"/>
      <c r="EI60" s="17"/>
      <c r="EJ60" s="17"/>
      <c r="EK60" s="17"/>
      <c r="EL60" s="17"/>
      <c r="EM60" s="17"/>
      <c r="EN60" s="17"/>
      <c r="EO60" s="17"/>
      <c r="EP60" s="17"/>
      <c r="EQ60" s="17"/>
      <c r="ER60" s="17"/>
      <c r="ES60" s="17"/>
      <c r="ET60" s="17"/>
      <c r="EU60" s="17"/>
      <c r="EV60" s="17"/>
      <c r="EW60" s="17"/>
      <c r="EX60" s="17"/>
      <c r="EY60" s="17"/>
      <c r="EZ60" s="17"/>
      <c r="FA60" s="17"/>
      <c r="FB60" s="17"/>
      <c r="FC60" s="17"/>
      <c r="FD60" s="17"/>
      <c r="FE60" s="17"/>
      <c r="FF60" s="17"/>
      <c r="FG60" s="17"/>
      <c r="FH60" s="17"/>
      <c r="FI60" s="17"/>
      <c r="FJ60" s="17"/>
      <c r="FK60" s="17"/>
      <c r="FL60" s="17"/>
      <c r="FM60" s="17"/>
      <c r="FN60" s="17"/>
      <c r="FO60" s="17"/>
      <c r="FP60" s="17"/>
      <c r="FQ60" s="17"/>
      <c r="FR60" s="17"/>
      <c r="FS60" s="17"/>
      <c r="FT60" s="17"/>
      <c r="FU60" s="17"/>
      <c r="FV60" s="17"/>
      <c r="FW60" s="17"/>
      <c r="FX60" s="17"/>
      <c r="FY60" s="17"/>
      <c r="FZ60" s="17"/>
      <c r="GA60" s="17"/>
      <c r="GB60" s="17"/>
      <c r="GC60" s="17"/>
      <c r="GD60" s="17"/>
      <c r="GE60" s="17"/>
      <c r="GF60" s="17"/>
      <c r="GG60" s="17"/>
      <c r="GH60" s="17"/>
      <c r="GI60" s="17"/>
      <c r="GJ60" s="17"/>
      <c r="GK60" s="17"/>
      <c r="GL60" s="17"/>
      <c r="GM60" s="17"/>
      <c r="GN60" s="17"/>
      <c r="GO60" s="17"/>
      <c r="GP60" s="17"/>
      <c r="GQ60" s="17"/>
      <c r="GR60" s="17"/>
      <c r="GS60" s="17"/>
      <c r="GT60" s="17"/>
      <c r="GU60" s="17"/>
      <c r="GV60" s="17"/>
      <c r="GW60" s="17"/>
      <c r="GX60" s="17"/>
      <c r="GY60" s="17"/>
      <c r="GZ60" s="17"/>
      <c r="HA60" s="17"/>
      <c r="HB60" s="17"/>
      <c r="HC60" s="17"/>
      <c r="HD60" s="17"/>
      <c r="HE60" s="17"/>
      <c r="HF60" s="17"/>
      <c r="HG60" s="17"/>
      <c r="HH60" s="17"/>
      <c r="HI60" s="17"/>
      <c r="HJ60" s="17"/>
      <c r="HK60" s="17"/>
      <c r="HL60" s="17"/>
      <c r="HM60" s="17"/>
      <c r="HN60" s="17"/>
      <c r="HO60" s="17"/>
      <c r="HP60" s="17"/>
      <c r="HQ60" s="17"/>
      <c r="HR60" s="17"/>
      <c r="HS60" s="17"/>
      <c r="HT60" s="17"/>
      <c r="HU60" s="17"/>
      <c r="HV60" s="17"/>
      <c r="HW60" s="17"/>
      <c r="HX60" s="17"/>
      <c r="HY60" s="17"/>
      <c r="HZ60" s="17"/>
      <c r="IA60" s="17"/>
    </row>
    <row r="61" spans="1:235" x14ac:dyDescent="0.25">
      <c r="A61" s="15" t="str">
        <f>IF(Mitarbeiter!$A$59="","",Mitarbeiter!$A$59)</f>
        <v/>
      </c>
      <c r="B61" s="2" t="str">
        <f>IF(Mitarbeiter!$A$59="","",Mitarbeiter!$C$59)</f>
        <v/>
      </c>
      <c r="C61" s="16" t="str">
        <f>IF(Mitarbeiter!$A$59="","",Mitarbeiter!$D$59)</f>
        <v/>
      </c>
      <c r="D61" s="17"/>
      <c r="E61" s="17"/>
      <c r="F61" s="17"/>
      <c r="G61" s="17"/>
      <c r="H61" s="1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17"/>
      <c r="BK61" s="17"/>
      <c r="BL61" s="17"/>
      <c r="BM61" s="17"/>
      <c r="BN61" s="17"/>
      <c r="BO61" s="17"/>
      <c r="BP61" s="17"/>
      <c r="BQ61" s="17"/>
      <c r="BR61" s="17"/>
      <c r="BS61" s="17"/>
      <c r="BT61" s="17"/>
      <c r="BU61" s="17"/>
      <c r="BV61" s="17"/>
      <c r="BW61" s="17"/>
      <c r="BX61" s="17"/>
      <c r="BY61" s="17"/>
      <c r="BZ61" s="17"/>
      <c r="CA61" s="17"/>
      <c r="CB61" s="17"/>
      <c r="CC61" s="17"/>
      <c r="CD61" s="17"/>
      <c r="CE61" s="17"/>
      <c r="CF61" s="17"/>
      <c r="CG61" s="17"/>
      <c r="CH61" s="17"/>
      <c r="CI61" s="17"/>
      <c r="CJ61" s="17"/>
      <c r="CK61" s="17"/>
      <c r="CL61" s="17"/>
      <c r="CM61" s="17"/>
      <c r="CN61" s="17"/>
      <c r="CO61" s="17"/>
      <c r="CP61" s="17"/>
      <c r="CQ61" s="17"/>
      <c r="CR61" s="17"/>
      <c r="CS61" s="17"/>
      <c r="CT61" s="17"/>
      <c r="CU61" s="17"/>
      <c r="CV61" s="17"/>
      <c r="CW61" s="17"/>
      <c r="CX61" s="17"/>
      <c r="CY61" s="17"/>
      <c r="CZ61" s="17"/>
      <c r="DA61" s="17"/>
      <c r="DB61" s="17"/>
      <c r="DC61" s="17"/>
      <c r="DD61" s="17"/>
      <c r="DE61" s="17"/>
      <c r="DF61" s="17"/>
      <c r="DG61" s="17"/>
      <c r="DH61" s="17"/>
      <c r="DI61" s="17"/>
      <c r="DJ61" s="17"/>
      <c r="DK61" s="17"/>
      <c r="DL61" s="17"/>
      <c r="DM61" s="17"/>
      <c r="DN61" s="17"/>
      <c r="DO61" s="17"/>
      <c r="DP61" s="17"/>
      <c r="DQ61" s="17"/>
      <c r="DR61" s="17"/>
      <c r="DS61" s="17"/>
      <c r="DT61" s="17"/>
      <c r="DU61" s="17"/>
      <c r="DV61" s="17"/>
      <c r="DW61" s="17"/>
      <c r="DX61" s="17"/>
      <c r="DY61" s="17"/>
      <c r="DZ61" s="17"/>
      <c r="EA61" s="17"/>
      <c r="EB61" s="17"/>
      <c r="EC61" s="17"/>
      <c r="ED61" s="17"/>
      <c r="EE61" s="17"/>
      <c r="EF61" s="17"/>
      <c r="EG61" s="17"/>
      <c r="EH61" s="17"/>
      <c r="EI61" s="17"/>
      <c r="EJ61" s="17"/>
      <c r="EK61" s="17"/>
      <c r="EL61" s="17"/>
      <c r="EM61" s="17"/>
      <c r="EN61" s="17"/>
      <c r="EO61" s="17"/>
      <c r="EP61" s="17"/>
      <c r="EQ61" s="17"/>
      <c r="ER61" s="17"/>
      <c r="ES61" s="17"/>
      <c r="ET61" s="17"/>
      <c r="EU61" s="17"/>
      <c r="EV61" s="17"/>
      <c r="EW61" s="17"/>
      <c r="EX61" s="17"/>
      <c r="EY61" s="17"/>
      <c r="EZ61" s="17"/>
      <c r="FA61" s="17"/>
      <c r="FB61" s="17"/>
      <c r="FC61" s="17"/>
      <c r="FD61" s="17"/>
      <c r="FE61" s="17"/>
      <c r="FF61" s="17"/>
      <c r="FG61" s="17"/>
      <c r="FH61" s="17"/>
      <c r="FI61" s="17"/>
      <c r="FJ61" s="17"/>
      <c r="FK61" s="17"/>
      <c r="FL61" s="17"/>
      <c r="FM61" s="17"/>
      <c r="FN61" s="17"/>
      <c r="FO61" s="17"/>
      <c r="FP61" s="17"/>
      <c r="FQ61" s="17"/>
      <c r="FR61" s="17"/>
      <c r="FS61" s="17"/>
      <c r="FT61" s="17"/>
      <c r="FU61" s="17"/>
      <c r="FV61" s="17"/>
      <c r="FW61" s="17"/>
      <c r="FX61" s="17"/>
      <c r="FY61" s="17"/>
      <c r="FZ61" s="17"/>
      <c r="GA61" s="17"/>
      <c r="GB61" s="17"/>
      <c r="GC61" s="17"/>
      <c r="GD61" s="17"/>
      <c r="GE61" s="17"/>
      <c r="GF61" s="17"/>
      <c r="GG61" s="17"/>
      <c r="GH61" s="17"/>
      <c r="GI61" s="17"/>
      <c r="GJ61" s="17"/>
      <c r="GK61" s="17"/>
      <c r="GL61" s="17"/>
      <c r="GM61" s="17"/>
      <c r="GN61" s="17"/>
      <c r="GO61" s="17"/>
      <c r="GP61" s="17"/>
      <c r="GQ61" s="17"/>
      <c r="GR61" s="17"/>
      <c r="GS61" s="17"/>
      <c r="GT61" s="17"/>
      <c r="GU61" s="17"/>
      <c r="GV61" s="17"/>
      <c r="GW61" s="17"/>
      <c r="GX61" s="17"/>
      <c r="GY61" s="17"/>
      <c r="GZ61" s="17"/>
      <c r="HA61" s="17"/>
      <c r="HB61" s="17"/>
      <c r="HC61" s="17"/>
      <c r="HD61" s="17"/>
      <c r="HE61" s="17"/>
      <c r="HF61" s="17"/>
      <c r="HG61" s="17"/>
      <c r="HH61" s="17"/>
      <c r="HI61" s="17"/>
      <c r="HJ61" s="17"/>
      <c r="HK61" s="17"/>
      <c r="HL61" s="17"/>
      <c r="HM61" s="17"/>
      <c r="HN61" s="17"/>
      <c r="HO61" s="17"/>
      <c r="HP61" s="17"/>
      <c r="HQ61" s="17"/>
      <c r="HR61" s="17"/>
      <c r="HS61" s="17"/>
      <c r="HT61" s="17"/>
      <c r="HU61" s="17"/>
      <c r="HV61" s="17"/>
      <c r="HW61" s="17"/>
      <c r="HX61" s="17"/>
      <c r="HY61" s="17"/>
      <c r="HZ61" s="17"/>
      <c r="IA61" s="17"/>
    </row>
    <row r="62" spans="1:235" x14ac:dyDescent="0.25">
      <c r="A62" s="15" t="str">
        <f>IF(Mitarbeiter!$A$60="","",Mitarbeiter!$A$60)</f>
        <v/>
      </c>
      <c r="B62" s="2" t="str">
        <f>IF(Mitarbeiter!$A$60="","",Mitarbeiter!$C$60)</f>
        <v/>
      </c>
      <c r="C62" s="16" t="str">
        <f>IF(Mitarbeiter!$A$60="","",Mitarbeiter!$D$60)</f>
        <v/>
      </c>
      <c r="D62" s="17"/>
      <c r="E62" s="17"/>
      <c r="F62" s="17"/>
      <c r="G62" s="17"/>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17"/>
      <c r="BK62" s="17"/>
      <c r="BL62" s="17"/>
      <c r="BM62" s="17"/>
      <c r="BN62" s="17"/>
      <c r="BO62" s="17"/>
      <c r="BP62" s="17"/>
      <c r="BQ62" s="17"/>
      <c r="BR62" s="17"/>
      <c r="BS62" s="17"/>
      <c r="BT62" s="17"/>
      <c r="BU62" s="17"/>
      <c r="BV62" s="17"/>
      <c r="BW62" s="17"/>
      <c r="BX62" s="17"/>
      <c r="BY62" s="17"/>
      <c r="BZ62" s="17"/>
      <c r="CA62" s="17"/>
      <c r="CB62" s="17"/>
      <c r="CC62" s="17"/>
      <c r="CD62" s="17"/>
      <c r="CE62" s="17"/>
      <c r="CF62" s="17"/>
      <c r="CG62" s="17"/>
      <c r="CH62" s="17"/>
      <c r="CI62" s="17"/>
      <c r="CJ62" s="17"/>
      <c r="CK62" s="17"/>
      <c r="CL62" s="17"/>
      <c r="CM62" s="17"/>
      <c r="CN62" s="17"/>
      <c r="CO62" s="17"/>
      <c r="CP62" s="17"/>
      <c r="CQ62" s="17"/>
      <c r="CR62" s="17"/>
      <c r="CS62" s="17"/>
      <c r="CT62" s="17"/>
      <c r="CU62" s="17"/>
      <c r="CV62" s="17"/>
      <c r="CW62" s="17"/>
      <c r="CX62" s="17"/>
      <c r="CY62" s="17"/>
      <c r="CZ62" s="17"/>
      <c r="DA62" s="17"/>
      <c r="DB62" s="17"/>
      <c r="DC62" s="17"/>
      <c r="DD62" s="17"/>
      <c r="DE62" s="17"/>
      <c r="DF62" s="17"/>
      <c r="DG62" s="17"/>
      <c r="DH62" s="17"/>
      <c r="DI62" s="17"/>
      <c r="DJ62" s="17"/>
      <c r="DK62" s="17"/>
      <c r="DL62" s="17"/>
      <c r="DM62" s="17"/>
      <c r="DN62" s="17"/>
      <c r="DO62" s="17"/>
      <c r="DP62" s="17"/>
      <c r="DQ62" s="17"/>
      <c r="DR62" s="17"/>
      <c r="DS62" s="17"/>
      <c r="DT62" s="17"/>
      <c r="DU62" s="17"/>
      <c r="DV62" s="17"/>
      <c r="DW62" s="17"/>
      <c r="DX62" s="17"/>
      <c r="DY62" s="17"/>
      <c r="DZ62" s="17"/>
      <c r="EA62" s="17"/>
      <c r="EB62" s="17"/>
      <c r="EC62" s="17"/>
      <c r="ED62" s="17"/>
      <c r="EE62" s="17"/>
      <c r="EF62" s="17"/>
      <c r="EG62" s="17"/>
      <c r="EH62" s="17"/>
      <c r="EI62" s="17"/>
      <c r="EJ62" s="17"/>
      <c r="EK62" s="17"/>
      <c r="EL62" s="17"/>
      <c r="EM62" s="17"/>
      <c r="EN62" s="17"/>
      <c r="EO62" s="17"/>
      <c r="EP62" s="17"/>
      <c r="EQ62" s="17"/>
      <c r="ER62" s="17"/>
      <c r="ES62" s="17"/>
      <c r="ET62" s="17"/>
      <c r="EU62" s="17"/>
      <c r="EV62" s="17"/>
      <c r="EW62" s="17"/>
      <c r="EX62" s="17"/>
      <c r="EY62" s="17"/>
      <c r="EZ62" s="17"/>
      <c r="FA62" s="17"/>
      <c r="FB62" s="17"/>
      <c r="FC62" s="17"/>
      <c r="FD62" s="17"/>
      <c r="FE62" s="17"/>
      <c r="FF62" s="17"/>
      <c r="FG62" s="17"/>
      <c r="FH62" s="17"/>
      <c r="FI62" s="17"/>
      <c r="FJ62" s="17"/>
      <c r="FK62" s="17"/>
      <c r="FL62" s="17"/>
      <c r="FM62" s="17"/>
      <c r="FN62" s="17"/>
      <c r="FO62" s="17"/>
      <c r="FP62" s="17"/>
      <c r="FQ62" s="17"/>
      <c r="FR62" s="17"/>
      <c r="FS62" s="17"/>
      <c r="FT62" s="17"/>
      <c r="FU62" s="17"/>
      <c r="FV62" s="17"/>
      <c r="FW62" s="17"/>
      <c r="FX62" s="17"/>
      <c r="FY62" s="17"/>
      <c r="FZ62" s="17"/>
      <c r="GA62" s="17"/>
      <c r="GB62" s="17"/>
      <c r="GC62" s="17"/>
      <c r="GD62" s="17"/>
      <c r="GE62" s="17"/>
      <c r="GF62" s="17"/>
      <c r="GG62" s="17"/>
      <c r="GH62" s="17"/>
      <c r="GI62" s="17"/>
      <c r="GJ62" s="17"/>
      <c r="GK62" s="17"/>
      <c r="GL62" s="17"/>
      <c r="GM62" s="17"/>
      <c r="GN62" s="17"/>
      <c r="GO62" s="17"/>
      <c r="GP62" s="17"/>
      <c r="GQ62" s="17"/>
      <c r="GR62" s="17"/>
      <c r="GS62" s="17"/>
      <c r="GT62" s="17"/>
      <c r="GU62" s="17"/>
      <c r="GV62" s="17"/>
      <c r="GW62" s="17"/>
      <c r="GX62" s="17"/>
      <c r="GY62" s="17"/>
      <c r="GZ62" s="17"/>
      <c r="HA62" s="17"/>
      <c r="HB62" s="17"/>
      <c r="HC62" s="17"/>
      <c r="HD62" s="17"/>
      <c r="HE62" s="17"/>
      <c r="HF62" s="17"/>
      <c r="HG62" s="17"/>
      <c r="HH62" s="17"/>
      <c r="HI62" s="17"/>
      <c r="HJ62" s="17"/>
      <c r="HK62" s="17"/>
      <c r="HL62" s="17"/>
      <c r="HM62" s="17"/>
      <c r="HN62" s="17"/>
      <c r="HO62" s="17"/>
      <c r="HP62" s="17"/>
      <c r="HQ62" s="17"/>
      <c r="HR62" s="17"/>
      <c r="HS62" s="17"/>
      <c r="HT62" s="17"/>
      <c r="HU62" s="17"/>
      <c r="HV62" s="17"/>
      <c r="HW62" s="17"/>
      <c r="HX62" s="17"/>
      <c r="HY62" s="17"/>
      <c r="HZ62" s="17"/>
      <c r="IA62" s="17"/>
    </row>
    <row r="63" spans="1:235" x14ac:dyDescent="0.25">
      <c r="A63" s="15" t="str">
        <f>IF(Mitarbeiter!$A$61="","",Mitarbeiter!$A$61)</f>
        <v/>
      </c>
      <c r="B63" s="2" t="str">
        <f>IF(Mitarbeiter!$A$61="","",Mitarbeiter!$C$61)</f>
        <v/>
      </c>
      <c r="C63" s="16" t="str">
        <f>IF(Mitarbeiter!$A$61="","",Mitarbeiter!$D$61)</f>
        <v/>
      </c>
      <c r="D63" s="17"/>
      <c r="E63" s="17"/>
      <c r="F63" s="17"/>
      <c r="G63" s="17"/>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17"/>
      <c r="BK63" s="17"/>
      <c r="BL63" s="17"/>
      <c r="BM63" s="17"/>
      <c r="BN63" s="17"/>
      <c r="BO63" s="17"/>
      <c r="BP63" s="17"/>
      <c r="BQ63" s="17"/>
      <c r="BR63" s="17"/>
      <c r="BS63" s="17"/>
      <c r="BT63" s="17"/>
      <c r="BU63" s="17"/>
      <c r="BV63" s="17"/>
      <c r="BW63" s="17"/>
      <c r="BX63" s="17"/>
      <c r="BY63" s="17"/>
      <c r="BZ63" s="17"/>
      <c r="CA63" s="17"/>
      <c r="CB63" s="17"/>
      <c r="CC63" s="17"/>
      <c r="CD63" s="17"/>
      <c r="CE63" s="17"/>
      <c r="CF63" s="17"/>
      <c r="CG63" s="17"/>
      <c r="CH63" s="17"/>
      <c r="CI63" s="17"/>
      <c r="CJ63" s="17"/>
      <c r="CK63" s="17"/>
      <c r="CL63" s="17"/>
      <c r="CM63" s="17"/>
      <c r="CN63" s="17"/>
      <c r="CO63" s="17"/>
      <c r="CP63" s="17"/>
      <c r="CQ63" s="17"/>
      <c r="CR63" s="17"/>
      <c r="CS63" s="17"/>
      <c r="CT63" s="17"/>
      <c r="CU63" s="17"/>
      <c r="CV63" s="17"/>
      <c r="CW63" s="17"/>
      <c r="CX63" s="17"/>
      <c r="CY63" s="17"/>
      <c r="CZ63" s="17"/>
      <c r="DA63" s="17"/>
      <c r="DB63" s="17"/>
      <c r="DC63" s="17"/>
      <c r="DD63" s="17"/>
      <c r="DE63" s="17"/>
      <c r="DF63" s="17"/>
      <c r="DG63" s="17"/>
      <c r="DH63" s="17"/>
      <c r="DI63" s="17"/>
      <c r="DJ63" s="17"/>
      <c r="DK63" s="17"/>
      <c r="DL63" s="17"/>
      <c r="DM63" s="17"/>
      <c r="DN63" s="17"/>
      <c r="DO63" s="17"/>
      <c r="DP63" s="17"/>
      <c r="DQ63" s="17"/>
      <c r="DR63" s="17"/>
      <c r="DS63" s="17"/>
      <c r="DT63" s="17"/>
      <c r="DU63" s="17"/>
      <c r="DV63" s="17"/>
      <c r="DW63" s="17"/>
      <c r="DX63" s="17"/>
      <c r="DY63" s="17"/>
      <c r="DZ63" s="17"/>
      <c r="EA63" s="17"/>
      <c r="EB63" s="17"/>
      <c r="EC63" s="17"/>
      <c r="ED63" s="17"/>
      <c r="EE63" s="17"/>
      <c r="EF63" s="17"/>
      <c r="EG63" s="17"/>
      <c r="EH63" s="17"/>
      <c r="EI63" s="17"/>
      <c r="EJ63" s="17"/>
      <c r="EK63" s="17"/>
      <c r="EL63" s="17"/>
      <c r="EM63" s="17"/>
      <c r="EN63" s="17"/>
      <c r="EO63" s="17"/>
      <c r="EP63" s="17"/>
      <c r="EQ63" s="17"/>
      <c r="ER63" s="17"/>
      <c r="ES63" s="17"/>
      <c r="ET63" s="17"/>
      <c r="EU63" s="17"/>
      <c r="EV63" s="17"/>
      <c r="EW63" s="17"/>
      <c r="EX63" s="17"/>
      <c r="EY63" s="17"/>
      <c r="EZ63" s="17"/>
      <c r="FA63" s="17"/>
      <c r="FB63" s="17"/>
      <c r="FC63" s="17"/>
      <c r="FD63" s="17"/>
      <c r="FE63" s="17"/>
      <c r="FF63" s="17"/>
      <c r="FG63" s="17"/>
      <c r="FH63" s="17"/>
      <c r="FI63" s="17"/>
      <c r="FJ63" s="17"/>
      <c r="FK63" s="17"/>
      <c r="FL63" s="17"/>
      <c r="FM63" s="17"/>
      <c r="FN63" s="17"/>
      <c r="FO63" s="17"/>
      <c r="FP63" s="17"/>
      <c r="FQ63" s="17"/>
      <c r="FR63" s="17"/>
      <c r="FS63" s="17"/>
      <c r="FT63" s="17"/>
      <c r="FU63" s="17"/>
      <c r="FV63" s="17"/>
      <c r="FW63" s="17"/>
      <c r="FX63" s="17"/>
      <c r="FY63" s="17"/>
      <c r="FZ63" s="17"/>
      <c r="GA63" s="17"/>
      <c r="GB63" s="17"/>
      <c r="GC63" s="17"/>
      <c r="GD63" s="17"/>
      <c r="GE63" s="17"/>
      <c r="GF63" s="17"/>
      <c r="GG63" s="17"/>
      <c r="GH63" s="17"/>
      <c r="GI63" s="17"/>
      <c r="GJ63" s="17"/>
      <c r="GK63" s="17"/>
      <c r="GL63" s="17"/>
      <c r="GM63" s="17"/>
      <c r="GN63" s="17"/>
      <c r="GO63" s="17"/>
      <c r="GP63" s="17"/>
      <c r="GQ63" s="17"/>
      <c r="GR63" s="17"/>
      <c r="GS63" s="17"/>
      <c r="GT63" s="17"/>
      <c r="GU63" s="17"/>
      <c r="GV63" s="17"/>
      <c r="GW63" s="17"/>
      <c r="GX63" s="17"/>
      <c r="GY63" s="17"/>
      <c r="GZ63" s="17"/>
      <c r="HA63" s="17"/>
      <c r="HB63" s="17"/>
      <c r="HC63" s="17"/>
      <c r="HD63" s="17"/>
      <c r="HE63" s="17"/>
      <c r="HF63" s="17"/>
      <c r="HG63" s="17"/>
      <c r="HH63" s="17"/>
      <c r="HI63" s="17"/>
      <c r="HJ63" s="17"/>
      <c r="HK63" s="17"/>
      <c r="HL63" s="17"/>
      <c r="HM63" s="17"/>
      <c r="HN63" s="17"/>
      <c r="HO63" s="17"/>
      <c r="HP63" s="17"/>
      <c r="HQ63" s="17"/>
      <c r="HR63" s="17"/>
      <c r="HS63" s="17"/>
      <c r="HT63" s="17"/>
      <c r="HU63" s="17"/>
      <c r="HV63" s="17"/>
      <c r="HW63" s="17"/>
      <c r="HX63" s="17"/>
      <c r="HY63" s="17"/>
      <c r="HZ63" s="17"/>
      <c r="IA63" s="17"/>
    </row>
    <row r="64" spans="1:235" x14ac:dyDescent="0.25">
      <c r="A64" s="15" t="str">
        <f>IF(Mitarbeiter!$A$62="","",Mitarbeiter!$A$62)</f>
        <v/>
      </c>
      <c r="B64" s="2" t="str">
        <f>IF(Mitarbeiter!$A$62="","",Mitarbeiter!$C$62)</f>
        <v/>
      </c>
      <c r="C64" s="16" t="str">
        <f>IF(Mitarbeiter!$A$62="","",Mitarbeiter!$D$62)</f>
        <v/>
      </c>
      <c r="D64" s="17"/>
      <c r="E64" s="17"/>
      <c r="F64" s="17"/>
      <c r="G64" s="17"/>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17"/>
      <c r="BK64" s="17"/>
      <c r="BL64" s="17"/>
      <c r="BM64" s="17"/>
      <c r="BN64" s="17"/>
      <c r="BO64" s="17"/>
      <c r="BP64" s="17"/>
      <c r="BQ64" s="17"/>
      <c r="BR64" s="17"/>
      <c r="BS64" s="17"/>
      <c r="BT64" s="17"/>
      <c r="BU64" s="17"/>
      <c r="BV64" s="17"/>
      <c r="BW64" s="17"/>
      <c r="BX64" s="17"/>
      <c r="BY64" s="17"/>
      <c r="BZ64" s="17"/>
      <c r="CA64" s="17"/>
      <c r="CB64" s="17"/>
      <c r="CC64" s="17"/>
      <c r="CD64" s="17"/>
      <c r="CE64" s="17"/>
      <c r="CF64" s="17"/>
      <c r="CG64" s="17"/>
      <c r="CH64" s="17"/>
      <c r="CI64" s="17"/>
      <c r="CJ64" s="17"/>
      <c r="CK64" s="17"/>
      <c r="CL64" s="17"/>
      <c r="CM64" s="17"/>
      <c r="CN64" s="17"/>
      <c r="CO64" s="17"/>
      <c r="CP64" s="17"/>
      <c r="CQ64" s="17"/>
      <c r="CR64" s="17"/>
      <c r="CS64" s="17"/>
      <c r="CT64" s="17"/>
      <c r="CU64" s="17"/>
      <c r="CV64" s="17"/>
      <c r="CW64" s="17"/>
      <c r="CX64" s="17"/>
      <c r="CY64" s="17"/>
      <c r="CZ64" s="17"/>
      <c r="DA64" s="17"/>
      <c r="DB64" s="17"/>
      <c r="DC64" s="17"/>
      <c r="DD64" s="17"/>
      <c r="DE64" s="17"/>
      <c r="DF64" s="17"/>
      <c r="DG64" s="17"/>
      <c r="DH64" s="17"/>
      <c r="DI64" s="17"/>
      <c r="DJ64" s="17"/>
      <c r="DK64" s="17"/>
      <c r="DL64" s="17"/>
      <c r="DM64" s="17"/>
      <c r="DN64" s="17"/>
      <c r="DO64" s="17"/>
      <c r="DP64" s="17"/>
      <c r="DQ64" s="17"/>
      <c r="DR64" s="17"/>
      <c r="DS64" s="17"/>
      <c r="DT64" s="17"/>
      <c r="DU64" s="17"/>
      <c r="DV64" s="17"/>
      <c r="DW64" s="17"/>
      <c r="DX64" s="17"/>
      <c r="DY64" s="17"/>
      <c r="DZ64" s="17"/>
      <c r="EA64" s="17"/>
      <c r="EB64" s="17"/>
      <c r="EC64" s="17"/>
      <c r="ED64" s="17"/>
      <c r="EE64" s="17"/>
      <c r="EF64" s="17"/>
      <c r="EG64" s="17"/>
      <c r="EH64" s="17"/>
      <c r="EI64" s="17"/>
      <c r="EJ64" s="17"/>
      <c r="EK64" s="17"/>
      <c r="EL64" s="17"/>
      <c r="EM64" s="17"/>
      <c r="EN64" s="17"/>
      <c r="EO64" s="17"/>
      <c r="EP64" s="17"/>
      <c r="EQ64" s="17"/>
      <c r="ER64" s="17"/>
      <c r="ES64" s="17"/>
      <c r="ET64" s="17"/>
      <c r="EU64" s="17"/>
      <c r="EV64" s="17"/>
      <c r="EW64" s="17"/>
      <c r="EX64" s="17"/>
      <c r="EY64" s="17"/>
      <c r="EZ64" s="17"/>
      <c r="FA64" s="17"/>
      <c r="FB64" s="17"/>
      <c r="FC64" s="17"/>
      <c r="FD64" s="17"/>
      <c r="FE64" s="17"/>
      <c r="FF64" s="17"/>
      <c r="FG64" s="17"/>
      <c r="FH64" s="17"/>
      <c r="FI64" s="17"/>
      <c r="FJ64" s="17"/>
      <c r="FK64" s="17"/>
      <c r="FL64" s="17"/>
      <c r="FM64" s="17"/>
      <c r="FN64" s="17"/>
      <c r="FO64" s="17"/>
      <c r="FP64" s="17"/>
      <c r="FQ64" s="17"/>
      <c r="FR64" s="17"/>
      <c r="FS64" s="17"/>
      <c r="FT64" s="17"/>
      <c r="FU64" s="17"/>
      <c r="FV64" s="17"/>
      <c r="FW64" s="17"/>
      <c r="FX64" s="17"/>
      <c r="FY64" s="17"/>
      <c r="FZ64" s="17"/>
      <c r="GA64" s="17"/>
      <c r="GB64" s="17"/>
      <c r="GC64" s="17"/>
      <c r="GD64" s="17"/>
      <c r="GE64" s="17"/>
      <c r="GF64" s="17"/>
      <c r="GG64" s="17"/>
      <c r="GH64" s="17"/>
      <c r="GI64" s="17"/>
      <c r="GJ64" s="17"/>
      <c r="GK64" s="17"/>
      <c r="GL64" s="17"/>
      <c r="GM64" s="17"/>
      <c r="GN64" s="17"/>
      <c r="GO64" s="17"/>
      <c r="GP64" s="17"/>
      <c r="GQ64" s="17"/>
      <c r="GR64" s="17"/>
      <c r="GS64" s="17"/>
      <c r="GT64" s="17"/>
      <c r="GU64" s="17"/>
      <c r="GV64" s="17"/>
      <c r="GW64" s="17"/>
      <c r="GX64" s="17"/>
      <c r="GY64" s="17"/>
      <c r="GZ64" s="17"/>
      <c r="HA64" s="17"/>
      <c r="HB64" s="17"/>
      <c r="HC64" s="17"/>
      <c r="HD64" s="17"/>
      <c r="HE64" s="17"/>
      <c r="HF64" s="17"/>
      <c r="HG64" s="17"/>
      <c r="HH64" s="17"/>
      <c r="HI64" s="17"/>
      <c r="HJ64" s="17"/>
      <c r="HK64" s="17"/>
      <c r="HL64" s="17"/>
      <c r="HM64" s="17"/>
      <c r="HN64" s="17"/>
      <c r="HO64" s="17"/>
      <c r="HP64" s="17"/>
      <c r="HQ64" s="17"/>
      <c r="HR64" s="17"/>
      <c r="HS64" s="17"/>
      <c r="HT64" s="17"/>
      <c r="HU64" s="17"/>
      <c r="HV64" s="17"/>
      <c r="HW64" s="17"/>
      <c r="HX64" s="17"/>
      <c r="HY64" s="17"/>
      <c r="HZ64" s="17"/>
      <c r="IA64" s="17"/>
    </row>
    <row r="65" spans="1:235" x14ac:dyDescent="0.25">
      <c r="A65" s="15" t="str">
        <f>IF(Mitarbeiter!$A$63="","",Mitarbeiter!$A$63)</f>
        <v/>
      </c>
      <c r="B65" s="2" t="str">
        <f>IF(Mitarbeiter!$A$63="","",Mitarbeiter!$C$63)</f>
        <v/>
      </c>
      <c r="C65" s="16" t="str">
        <f>IF(Mitarbeiter!$A$63="","",Mitarbeiter!$D$63)</f>
        <v/>
      </c>
      <c r="D65" s="17"/>
      <c r="E65" s="17"/>
      <c r="F65" s="17"/>
      <c r="G65" s="17"/>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17"/>
      <c r="BK65" s="17"/>
      <c r="BL65" s="17"/>
      <c r="BM65" s="17"/>
      <c r="BN65" s="17"/>
      <c r="BO65" s="17"/>
      <c r="BP65" s="17"/>
      <c r="BQ65" s="17"/>
      <c r="BR65" s="17"/>
      <c r="BS65" s="17"/>
      <c r="BT65" s="17"/>
      <c r="BU65" s="17"/>
      <c r="BV65" s="17"/>
      <c r="BW65" s="17"/>
      <c r="BX65" s="17"/>
      <c r="BY65" s="17"/>
      <c r="BZ65" s="17"/>
      <c r="CA65" s="17"/>
      <c r="CB65" s="17"/>
      <c r="CC65" s="17"/>
      <c r="CD65" s="17"/>
      <c r="CE65" s="17"/>
      <c r="CF65" s="17"/>
      <c r="CG65" s="17"/>
      <c r="CH65" s="17"/>
      <c r="CI65" s="17"/>
      <c r="CJ65" s="17"/>
      <c r="CK65" s="17"/>
      <c r="CL65" s="17"/>
      <c r="CM65" s="17"/>
      <c r="CN65" s="17"/>
      <c r="CO65" s="17"/>
      <c r="CP65" s="17"/>
      <c r="CQ65" s="17"/>
      <c r="CR65" s="17"/>
      <c r="CS65" s="17"/>
      <c r="CT65" s="17"/>
      <c r="CU65" s="17"/>
      <c r="CV65" s="17"/>
      <c r="CW65" s="17"/>
      <c r="CX65" s="17"/>
      <c r="CY65" s="17"/>
      <c r="CZ65" s="17"/>
      <c r="DA65" s="17"/>
      <c r="DB65" s="17"/>
      <c r="DC65" s="17"/>
      <c r="DD65" s="17"/>
      <c r="DE65" s="17"/>
      <c r="DF65" s="17"/>
      <c r="DG65" s="17"/>
      <c r="DH65" s="17"/>
      <c r="DI65" s="17"/>
      <c r="DJ65" s="17"/>
      <c r="DK65" s="17"/>
      <c r="DL65" s="17"/>
      <c r="DM65" s="17"/>
      <c r="DN65" s="17"/>
      <c r="DO65" s="17"/>
      <c r="DP65" s="17"/>
      <c r="DQ65" s="17"/>
      <c r="DR65" s="17"/>
      <c r="DS65" s="17"/>
      <c r="DT65" s="17"/>
      <c r="DU65" s="17"/>
      <c r="DV65" s="17"/>
      <c r="DW65" s="17"/>
      <c r="DX65" s="17"/>
      <c r="DY65" s="17"/>
      <c r="DZ65" s="17"/>
      <c r="EA65" s="17"/>
      <c r="EB65" s="17"/>
      <c r="EC65" s="17"/>
      <c r="ED65" s="17"/>
      <c r="EE65" s="17"/>
      <c r="EF65" s="17"/>
      <c r="EG65" s="17"/>
      <c r="EH65" s="17"/>
      <c r="EI65" s="17"/>
      <c r="EJ65" s="17"/>
      <c r="EK65" s="17"/>
      <c r="EL65" s="17"/>
      <c r="EM65" s="17"/>
      <c r="EN65" s="17"/>
      <c r="EO65" s="17"/>
      <c r="EP65" s="17"/>
      <c r="EQ65" s="17"/>
      <c r="ER65" s="17"/>
      <c r="ES65" s="17"/>
      <c r="ET65" s="17"/>
      <c r="EU65" s="17"/>
      <c r="EV65" s="17"/>
      <c r="EW65" s="17"/>
      <c r="EX65" s="17"/>
      <c r="EY65" s="17"/>
      <c r="EZ65" s="17"/>
      <c r="FA65" s="17"/>
      <c r="FB65" s="17"/>
      <c r="FC65" s="17"/>
      <c r="FD65" s="17"/>
      <c r="FE65" s="17"/>
      <c r="FF65" s="17"/>
      <c r="FG65" s="17"/>
      <c r="FH65" s="17"/>
      <c r="FI65" s="17"/>
      <c r="FJ65" s="17"/>
      <c r="FK65" s="17"/>
      <c r="FL65" s="17"/>
      <c r="FM65" s="17"/>
      <c r="FN65" s="17"/>
      <c r="FO65" s="17"/>
      <c r="FP65" s="17"/>
      <c r="FQ65" s="17"/>
      <c r="FR65" s="17"/>
      <c r="FS65" s="17"/>
      <c r="FT65" s="17"/>
      <c r="FU65" s="17"/>
      <c r="FV65" s="17"/>
      <c r="FW65" s="17"/>
      <c r="FX65" s="17"/>
      <c r="FY65" s="17"/>
      <c r="FZ65" s="17"/>
      <c r="GA65" s="17"/>
      <c r="GB65" s="17"/>
      <c r="GC65" s="17"/>
      <c r="GD65" s="17"/>
      <c r="GE65" s="17"/>
      <c r="GF65" s="17"/>
      <c r="GG65" s="17"/>
      <c r="GH65" s="17"/>
      <c r="GI65" s="17"/>
      <c r="GJ65" s="17"/>
      <c r="GK65" s="17"/>
      <c r="GL65" s="17"/>
      <c r="GM65" s="17"/>
      <c r="GN65" s="17"/>
      <c r="GO65" s="17"/>
      <c r="GP65" s="17"/>
      <c r="GQ65" s="17"/>
      <c r="GR65" s="17"/>
      <c r="GS65" s="17"/>
      <c r="GT65" s="17"/>
      <c r="GU65" s="17"/>
      <c r="GV65" s="17"/>
      <c r="GW65" s="17"/>
      <c r="GX65" s="17"/>
      <c r="GY65" s="17"/>
      <c r="GZ65" s="17"/>
      <c r="HA65" s="17"/>
      <c r="HB65" s="17"/>
      <c r="HC65" s="17"/>
      <c r="HD65" s="17"/>
      <c r="HE65" s="17"/>
      <c r="HF65" s="17"/>
      <c r="HG65" s="17"/>
      <c r="HH65" s="17"/>
      <c r="HI65" s="17"/>
      <c r="HJ65" s="17"/>
      <c r="HK65" s="17"/>
      <c r="HL65" s="17"/>
      <c r="HM65" s="17"/>
      <c r="HN65" s="17"/>
      <c r="HO65" s="17"/>
      <c r="HP65" s="17"/>
      <c r="HQ65" s="17"/>
      <c r="HR65" s="17"/>
      <c r="HS65" s="17"/>
      <c r="HT65" s="17"/>
      <c r="HU65" s="17"/>
      <c r="HV65" s="17"/>
      <c r="HW65" s="17"/>
      <c r="HX65" s="17"/>
      <c r="HY65" s="17"/>
      <c r="HZ65" s="17"/>
      <c r="IA65" s="17"/>
    </row>
    <row r="66" spans="1:235" x14ac:dyDescent="0.25">
      <c r="A66" s="15" t="str">
        <f>IF(Mitarbeiter!$A$64="","",Mitarbeiter!$A$64)</f>
        <v/>
      </c>
      <c r="B66" s="2" t="str">
        <f>IF(Mitarbeiter!$A$64="","",Mitarbeiter!$C$64)</f>
        <v/>
      </c>
      <c r="C66" s="16" t="str">
        <f>IF(Mitarbeiter!$A$64="","",Mitarbeiter!$D$64)</f>
        <v/>
      </c>
      <c r="D66" s="17"/>
      <c r="E66" s="17"/>
      <c r="F66" s="17"/>
      <c r="G66" s="17"/>
      <c r="H66" s="17"/>
      <c r="I66" s="17"/>
      <c r="J66" s="17"/>
      <c r="K66" s="17"/>
      <c r="L66" s="17"/>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17"/>
      <c r="BK66" s="17"/>
      <c r="BL66" s="17"/>
      <c r="BM66" s="17"/>
      <c r="BN66" s="17"/>
      <c r="BO66" s="17"/>
      <c r="BP66" s="17"/>
      <c r="BQ66" s="17"/>
      <c r="BR66" s="17"/>
      <c r="BS66" s="17"/>
      <c r="BT66" s="17"/>
      <c r="BU66" s="17"/>
      <c r="BV66" s="17"/>
      <c r="BW66" s="17"/>
      <c r="BX66" s="17"/>
      <c r="BY66" s="17"/>
      <c r="BZ66" s="17"/>
      <c r="CA66" s="17"/>
      <c r="CB66" s="17"/>
      <c r="CC66" s="17"/>
      <c r="CD66" s="17"/>
      <c r="CE66" s="17"/>
      <c r="CF66" s="17"/>
      <c r="CG66" s="17"/>
      <c r="CH66" s="17"/>
      <c r="CI66" s="17"/>
      <c r="CJ66" s="17"/>
      <c r="CK66" s="17"/>
      <c r="CL66" s="17"/>
      <c r="CM66" s="17"/>
      <c r="CN66" s="17"/>
      <c r="CO66" s="17"/>
      <c r="CP66" s="17"/>
      <c r="CQ66" s="17"/>
      <c r="CR66" s="17"/>
      <c r="CS66" s="17"/>
      <c r="CT66" s="17"/>
      <c r="CU66" s="17"/>
      <c r="CV66" s="17"/>
      <c r="CW66" s="17"/>
      <c r="CX66" s="17"/>
      <c r="CY66" s="17"/>
      <c r="CZ66" s="17"/>
      <c r="DA66" s="17"/>
      <c r="DB66" s="17"/>
      <c r="DC66" s="17"/>
      <c r="DD66" s="17"/>
      <c r="DE66" s="17"/>
      <c r="DF66" s="17"/>
      <c r="DG66" s="17"/>
      <c r="DH66" s="17"/>
      <c r="DI66" s="17"/>
      <c r="DJ66" s="17"/>
      <c r="DK66" s="17"/>
      <c r="DL66" s="17"/>
      <c r="DM66" s="17"/>
      <c r="DN66" s="17"/>
      <c r="DO66" s="17"/>
      <c r="DP66" s="17"/>
      <c r="DQ66" s="17"/>
      <c r="DR66" s="17"/>
      <c r="DS66" s="17"/>
      <c r="DT66" s="17"/>
      <c r="DU66" s="17"/>
      <c r="DV66" s="17"/>
      <c r="DW66" s="17"/>
      <c r="DX66" s="17"/>
      <c r="DY66" s="17"/>
      <c r="DZ66" s="17"/>
      <c r="EA66" s="17"/>
      <c r="EB66" s="17"/>
      <c r="EC66" s="17"/>
      <c r="ED66" s="17"/>
      <c r="EE66" s="17"/>
      <c r="EF66" s="17"/>
      <c r="EG66" s="17"/>
      <c r="EH66" s="17"/>
      <c r="EI66" s="17"/>
      <c r="EJ66" s="17"/>
      <c r="EK66" s="17"/>
      <c r="EL66" s="17"/>
      <c r="EM66" s="17"/>
      <c r="EN66" s="17"/>
      <c r="EO66" s="17"/>
      <c r="EP66" s="17"/>
      <c r="EQ66" s="17"/>
      <c r="ER66" s="17"/>
      <c r="ES66" s="17"/>
      <c r="ET66" s="17"/>
      <c r="EU66" s="17"/>
      <c r="EV66" s="17"/>
      <c r="EW66" s="17"/>
      <c r="EX66" s="17"/>
      <c r="EY66" s="17"/>
      <c r="EZ66" s="17"/>
      <c r="FA66" s="17"/>
      <c r="FB66" s="17"/>
      <c r="FC66" s="17"/>
      <c r="FD66" s="17"/>
      <c r="FE66" s="17"/>
      <c r="FF66" s="17"/>
      <c r="FG66" s="17"/>
      <c r="FH66" s="17"/>
      <c r="FI66" s="17"/>
      <c r="FJ66" s="17"/>
      <c r="FK66" s="17"/>
      <c r="FL66" s="17"/>
      <c r="FM66" s="17"/>
      <c r="FN66" s="17"/>
      <c r="FO66" s="17"/>
      <c r="FP66" s="17"/>
      <c r="FQ66" s="17"/>
      <c r="FR66" s="17"/>
      <c r="FS66" s="17"/>
      <c r="FT66" s="17"/>
      <c r="FU66" s="17"/>
      <c r="FV66" s="17"/>
      <c r="FW66" s="17"/>
      <c r="FX66" s="17"/>
      <c r="FY66" s="17"/>
      <c r="FZ66" s="17"/>
      <c r="GA66" s="17"/>
      <c r="GB66" s="17"/>
      <c r="GC66" s="17"/>
      <c r="GD66" s="17"/>
      <c r="GE66" s="17"/>
      <c r="GF66" s="17"/>
      <c r="GG66" s="17"/>
      <c r="GH66" s="17"/>
      <c r="GI66" s="17"/>
      <c r="GJ66" s="17"/>
      <c r="GK66" s="17"/>
      <c r="GL66" s="17"/>
      <c r="GM66" s="17"/>
      <c r="GN66" s="17"/>
      <c r="GO66" s="17"/>
      <c r="GP66" s="17"/>
      <c r="GQ66" s="17"/>
      <c r="GR66" s="17"/>
      <c r="GS66" s="17"/>
      <c r="GT66" s="17"/>
      <c r="GU66" s="17"/>
      <c r="GV66" s="17"/>
      <c r="GW66" s="17"/>
      <c r="GX66" s="17"/>
      <c r="GY66" s="17"/>
      <c r="GZ66" s="17"/>
      <c r="HA66" s="17"/>
      <c r="HB66" s="17"/>
      <c r="HC66" s="17"/>
      <c r="HD66" s="17"/>
      <c r="HE66" s="17"/>
      <c r="HF66" s="17"/>
      <c r="HG66" s="17"/>
      <c r="HH66" s="17"/>
      <c r="HI66" s="17"/>
      <c r="HJ66" s="17"/>
      <c r="HK66" s="17"/>
      <c r="HL66" s="17"/>
      <c r="HM66" s="17"/>
      <c r="HN66" s="17"/>
      <c r="HO66" s="17"/>
      <c r="HP66" s="17"/>
      <c r="HQ66" s="17"/>
      <c r="HR66" s="17"/>
      <c r="HS66" s="17"/>
      <c r="HT66" s="17"/>
      <c r="HU66" s="17"/>
      <c r="HV66" s="17"/>
      <c r="HW66" s="17"/>
      <c r="HX66" s="17"/>
      <c r="HY66" s="17"/>
      <c r="HZ66" s="17"/>
      <c r="IA66" s="17"/>
    </row>
    <row r="68" spans="1:235" x14ac:dyDescent="0.25">
      <c r="A68" s="18" t="s">
        <v>298</v>
      </c>
      <c r="D68" s="19">
        <f>SUMIFS(Wirksam!$D$7:$D$66,Wirksam!$B$7:$B$66,"Gesundheit")</f>
        <v>6.8999999999999995</v>
      </c>
      <c r="E68" s="19">
        <f>SUMIFS(Wirksam!$E$7:$E$66,Wirksam!$B$7:$B$66,"Gesundheit")</f>
        <v>6.8999999999999995</v>
      </c>
      <c r="F68" s="19">
        <f>SUMIFS(Wirksam!$F$7:$F$66,Wirksam!$B$7:$B$66,"Gesundheit")</f>
        <v>6.8999999999999995</v>
      </c>
      <c r="G68" s="19">
        <f>SUMIFS(Wirksam!$G$7:$G$66,Wirksam!$B$7:$B$66,"Gesundheit")</f>
        <v>5.3</v>
      </c>
      <c r="H68" s="19">
        <f>SUMIFS(Wirksam!$H$7:$H$66,Wirksam!$B$7:$B$66,"Gesundheit")</f>
        <v>5.8</v>
      </c>
      <c r="I68" s="19">
        <f>SUMIFS(Wirksam!$I$7:$I$66,Wirksam!$B$7:$B$66,"Gesundheit")</f>
        <v>6.3999999999999995</v>
      </c>
      <c r="J68" s="19">
        <f>SUMIFS(Wirksam!$J$7:$J$66,Wirksam!$B$7:$B$66,"Gesundheit")</f>
        <v>5.8999999999999995</v>
      </c>
      <c r="K68" s="19">
        <f>SUMIFS(Wirksam!$K$7:$K$66,Wirksam!$B$7:$B$66,"Gesundheit")</f>
        <v>5.5</v>
      </c>
      <c r="L68" s="19">
        <f>SUMIFS(Wirksam!$L$7:$L$66,Wirksam!$B$7:$B$66,"Gesundheit")</f>
        <v>6.3</v>
      </c>
      <c r="M68" s="19">
        <f>SUMIFS(Wirksam!$M$7:$M$66,Wirksam!$B$7:$B$66,"Gesundheit")</f>
        <v>5.5</v>
      </c>
      <c r="N68" s="19">
        <f>SUMIFS(Wirksam!$N$7:$N$66,Wirksam!$B$7:$B$66,"Gesundheit")</f>
        <v>5.5</v>
      </c>
      <c r="O68" s="19">
        <f>SUMIFS(Wirksam!$O$7:$O$66,Wirksam!$B$7:$B$66,"Gesundheit")</f>
        <v>6.8999999999999995</v>
      </c>
      <c r="P68" s="19">
        <f>SUMIFS(Wirksam!$P$7:$P$66,Wirksam!$B$7:$B$66,"Gesundheit")</f>
        <v>6.8999999999999995</v>
      </c>
      <c r="Q68" s="19">
        <f>SUMIFS(Wirksam!$Q$7:$Q$66,Wirksam!$B$7:$B$66,"Gesundheit")</f>
        <v>6.8999999999999995</v>
      </c>
      <c r="R68" s="19">
        <f>SUMIFS(Wirksam!$R$7:$R$66,Wirksam!$B$7:$B$66,"Gesundheit")</f>
        <v>6.8999999999999995</v>
      </c>
      <c r="S68" s="19">
        <f>SUMIFS(Wirksam!$S$7:$S$66,Wirksam!$B$7:$B$66,"Gesundheit")</f>
        <v>6.8999999999999995</v>
      </c>
      <c r="T68" s="19">
        <f>SUMIFS(Wirksam!$T$7:$T$66,Wirksam!$B$7:$B$66,"Gesundheit")</f>
        <v>6.8999999999999995</v>
      </c>
      <c r="U68" s="19">
        <f>SUMIFS(Wirksam!$U$7:$U$66,Wirksam!$B$7:$B$66,"Gesundheit")</f>
        <v>6.8999999999999995</v>
      </c>
      <c r="V68" s="19">
        <f>SUMIFS(Wirksam!$V$7:$V$66,Wirksam!$B$7:$B$66,"Gesundheit")</f>
        <v>6.8999999999999995</v>
      </c>
      <c r="W68" s="19">
        <f>SUMIFS(Wirksam!$W$7:$W$66,Wirksam!$B$7:$B$66,"Gesundheit")</f>
        <v>6.8999999999999995</v>
      </c>
      <c r="X68" s="19">
        <f>SUMIFS(Wirksam!$X$7:$X$66,Wirksam!$B$7:$B$66,"Gesundheit")</f>
        <v>6.8999999999999995</v>
      </c>
      <c r="Y68" s="19">
        <f>SUMIFS(Wirksam!$Y$7:$Y$66,Wirksam!$B$7:$B$66,"Gesundheit")</f>
        <v>6.8999999999999995</v>
      </c>
      <c r="Z68" s="19">
        <f>SUMIFS(Wirksam!$Z$7:$Z$66,Wirksam!$B$7:$B$66,"Gesundheit")</f>
        <v>6.8999999999999995</v>
      </c>
      <c r="AA68" s="19">
        <f>SUMIFS(Wirksam!$AA$7:$AA$66,Wirksam!$B$7:$B$66,"Gesundheit")</f>
        <v>6.8999999999999995</v>
      </c>
      <c r="AB68" s="19">
        <f>SUMIFS(Wirksam!$AB$7:$AB$66,Wirksam!$B$7:$B$66,"Gesundheit")</f>
        <v>6.8999999999999995</v>
      </c>
      <c r="AC68" s="19">
        <f>SUMIFS(Wirksam!$AC$7:$AC$66,Wirksam!$B$7:$B$66,"Gesundheit")</f>
        <v>6.8999999999999995</v>
      </c>
      <c r="AD68" s="19">
        <f>SUMIFS(Wirksam!$AD$7:$AD$66,Wirksam!$B$7:$B$66,"Gesundheit")</f>
        <v>6.8999999999999995</v>
      </c>
      <c r="AE68" s="19">
        <f>SUMIFS(Wirksam!$AE$7:$AE$66,Wirksam!$B$7:$B$66,"Gesundheit")</f>
        <v>6.8999999999999995</v>
      </c>
      <c r="AF68" s="19">
        <f>SUMIFS(Wirksam!$AF$7:$AF$66,Wirksam!$B$7:$B$66,"Gesundheit")</f>
        <v>6.8999999999999995</v>
      </c>
      <c r="AG68" s="19">
        <f>SUMIFS(Wirksam!$AG$7:$AG$66,Wirksam!$B$7:$B$66,"Gesundheit")</f>
        <v>6.8999999999999995</v>
      </c>
      <c r="AH68" s="19">
        <f>SUMIFS(Wirksam!$AH$7:$AH$66,Wirksam!$B$7:$B$66,"Gesundheit")</f>
        <v>6.8999999999999995</v>
      </c>
      <c r="AI68" s="19">
        <f>SUMIFS(Wirksam!$AI$7:$AI$66,Wirksam!$B$7:$B$66,"Gesundheit")</f>
        <v>6.8999999999999995</v>
      </c>
      <c r="AJ68" s="19">
        <f>SUMIFS(Wirksam!$AJ$7:$AJ$66,Wirksam!$B$7:$B$66,"Gesundheit")</f>
        <v>6.8999999999999995</v>
      </c>
      <c r="AK68" s="19">
        <f>SUMIFS(Wirksam!$AK$7:$AK$66,Wirksam!$B$7:$B$66,"Gesundheit")</f>
        <v>6.8999999999999995</v>
      </c>
      <c r="AL68" s="19">
        <f>SUMIFS(Wirksam!$AL$7:$AL$66,Wirksam!$B$7:$B$66,"Gesundheit")</f>
        <v>6.8999999999999995</v>
      </c>
      <c r="AM68" s="19">
        <f>SUMIFS(Wirksam!$AM$7:$AM$66,Wirksam!$B$7:$B$66,"Gesundheit")</f>
        <v>6.8999999999999995</v>
      </c>
      <c r="AN68" s="19">
        <f>SUMIFS(Wirksam!$AN$7:$AN$66,Wirksam!$B$7:$B$66,"Gesundheit")</f>
        <v>6.8999999999999995</v>
      </c>
      <c r="AO68" s="19">
        <f>SUMIFS(Wirksam!$AO$7:$AO$66,Wirksam!$B$7:$B$66,"Gesundheit")</f>
        <v>6.8999999999999995</v>
      </c>
      <c r="AP68" s="19">
        <f>SUMIFS(Wirksam!$AP$7:$AP$66,Wirksam!$B$7:$B$66,"Gesundheit")</f>
        <v>6.8999999999999995</v>
      </c>
      <c r="AQ68" s="19">
        <f>SUMIFS(Wirksam!$AQ$7:$AQ$66,Wirksam!$B$7:$B$66,"Gesundheit")</f>
        <v>6.8999999999999995</v>
      </c>
      <c r="AR68" s="19">
        <f>SUMIFS(Wirksam!$AR$7:$AR$66,Wirksam!$B$7:$B$66,"Gesundheit")</f>
        <v>6.8999999999999995</v>
      </c>
      <c r="AS68" s="19">
        <f>SUMIFS(Wirksam!$AS$7:$AS$66,Wirksam!$B$7:$B$66,"Gesundheit")</f>
        <v>6.8999999999999995</v>
      </c>
      <c r="AT68" s="19">
        <f>SUMIFS(Wirksam!$AT$7:$AT$66,Wirksam!$B$7:$B$66,"Gesundheit")</f>
        <v>6.8999999999999995</v>
      </c>
      <c r="AU68" s="19">
        <f>SUMIFS(Wirksam!$AU$7:$AU$66,Wirksam!$B$7:$B$66,"Gesundheit")</f>
        <v>6.8999999999999995</v>
      </c>
      <c r="AV68" s="19">
        <f>SUMIFS(Wirksam!$AV$7:$AV$66,Wirksam!$B$7:$B$66,"Gesundheit")</f>
        <v>6.8999999999999995</v>
      </c>
      <c r="AW68" s="19">
        <f>SUMIFS(Wirksam!$AW$7:$AW$66,Wirksam!$B$7:$B$66,"Gesundheit")</f>
        <v>6.8999999999999995</v>
      </c>
      <c r="AX68" s="19">
        <f>SUMIFS(Wirksam!$AX$7:$AX$66,Wirksam!$B$7:$B$66,"Gesundheit")</f>
        <v>6.8999999999999995</v>
      </c>
      <c r="AY68" s="19">
        <f>SUMIFS(Wirksam!$AY$7:$AY$66,Wirksam!$B$7:$B$66,"Gesundheit")</f>
        <v>6.8999999999999995</v>
      </c>
      <c r="AZ68" s="19">
        <f>SUMIFS(Wirksam!$AZ$7:$AZ$66,Wirksam!$B$7:$B$66,"Gesundheit")</f>
        <v>6.8999999999999995</v>
      </c>
      <c r="BA68" s="19">
        <f>SUMIFS(Wirksam!$BA$7:$BA$66,Wirksam!$B$7:$B$66,"Gesundheit")</f>
        <v>6.8999999999999995</v>
      </c>
      <c r="BB68" s="19">
        <f>SUMIFS(Wirksam!$BB$7:$BB$66,Wirksam!$B$7:$B$66,"Gesundheit")</f>
        <v>6.8999999999999995</v>
      </c>
      <c r="BC68" s="19">
        <f>SUMIFS(Wirksam!$BC$7:$BC$66,Wirksam!$B$7:$B$66,"Gesundheit")</f>
        <v>6.8999999999999995</v>
      </c>
      <c r="BD68" s="19">
        <f>SUMIFS(Wirksam!$BD$7:$BD$66,Wirksam!$B$7:$B$66,"Gesundheit")</f>
        <v>6.8999999999999995</v>
      </c>
      <c r="BE68" s="19">
        <f>SUMIFS(Wirksam!$BE$7:$BE$66,Wirksam!$B$7:$B$66,"Gesundheit")</f>
        <v>6.8999999999999995</v>
      </c>
      <c r="BF68" s="19">
        <f>SUMIFS(Wirksam!$BF$7:$BF$66,Wirksam!$B$7:$B$66,"Gesundheit")</f>
        <v>6.8999999999999995</v>
      </c>
      <c r="BG68" s="19">
        <f>SUMIFS(Wirksam!$BG$7:$BG$66,Wirksam!$B$7:$B$66,"Gesundheit")</f>
        <v>6.8999999999999995</v>
      </c>
      <c r="BH68" s="19">
        <f>SUMIFS(Wirksam!$BH$7:$BH$66,Wirksam!$B$7:$B$66,"Gesundheit")</f>
        <v>6.8999999999999995</v>
      </c>
      <c r="BI68" s="19">
        <f>SUMIFS(Wirksam!$BI$7:$BI$66,Wirksam!$B$7:$B$66,"Gesundheit")</f>
        <v>6.8999999999999995</v>
      </c>
      <c r="BJ68" s="19">
        <f>SUMIFS(Wirksam!$BJ$7:$BJ$66,Wirksam!$B$7:$B$66,"Gesundheit")</f>
        <v>6.8999999999999995</v>
      </c>
      <c r="BK68" s="19">
        <f>SUMIFS(Wirksam!$BK$7:$BK$66,Wirksam!$B$7:$B$66,"Gesundheit")</f>
        <v>6.8999999999999995</v>
      </c>
      <c r="BL68" s="19">
        <f>SUMIFS(Wirksam!$BL$7:$BL$66,Wirksam!$B$7:$B$66,"Gesundheit")</f>
        <v>6.8999999999999995</v>
      </c>
      <c r="BM68" s="19">
        <f>SUMIFS(Wirksam!$BM$7:$BM$66,Wirksam!$B$7:$B$66,"Gesundheit")</f>
        <v>6.8999999999999995</v>
      </c>
      <c r="BN68" s="19">
        <f>SUMIFS(Wirksam!$BN$7:$BN$66,Wirksam!$B$7:$B$66,"Gesundheit")</f>
        <v>6.8999999999999995</v>
      </c>
      <c r="BO68" s="19">
        <f>SUMIFS(Wirksam!$BO$7:$BO$66,Wirksam!$B$7:$B$66,"Gesundheit")</f>
        <v>6.8999999999999995</v>
      </c>
      <c r="BP68" s="19">
        <f>SUMIFS(Wirksam!$BP$7:$BP$66,Wirksam!$B$7:$B$66,"Gesundheit")</f>
        <v>6.8999999999999995</v>
      </c>
      <c r="BQ68" s="19">
        <f>SUMIFS(Wirksam!$BQ$7:$BQ$66,Wirksam!$B$7:$B$66,"Gesundheit")</f>
        <v>6.8999999999999995</v>
      </c>
      <c r="BR68" s="19">
        <f>SUMIFS(Wirksam!$BR$7:$BR$66,Wirksam!$B$7:$B$66,"Gesundheit")</f>
        <v>6.8999999999999995</v>
      </c>
      <c r="BS68" s="19">
        <f>SUMIFS(Wirksam!$BS$7:$BS$66,Wirksam!$B$7:$B$66,"Gesundheit")</f>
        <v>6.8999999999999995</v>
      </c>
      <c r="BT68" s="19">
        <f>SUMIFS(Wirksam!$BT$7:$BT$66,Wirksam!$B$7:$B$66,"Gesundheit")</f>
        <v>6.8999999999999995</v>
      </c>
      <c r="BU68" s="19">
        <f>SUMIFS(Wirksam!$BU$7:$BU$66,Wirksam!$B$7:$B$66,"Gesundheit")</f>
        <v>6.8999999999999995</v>
      </c>
      <c r="BV68" s="19">
        <f>SUMIFS(Wirksam!$BV$7:$BV$66,Wirksam!$B$7:$B$66,"Gesundheit")</f>
        <v>6.8999999999999995</v>
      </c>
      <c r="BW68" s="19">
        <f>SUMIFS(Wirksam!$BW$7:$BW$66,Wirksam!$B$7:$B$66,"Gesundheit")</f>
        <v>6.8999999999999995</v>
      </c>
      <c r="BX68" s="19">
        <f>SUMIFS(Wirksam!$BX$7:$BX$66,Wirksam!$B$7:$B$66,"Gesundheit")</f>
        <v>6.8999999999999995</v>
      </c>
      <c r="BY68" s="19">
        <f>SUMIFS(Wirksam!$BY$7:$BY$66,Wirksam!$B$7:$B$66,"Gesundheit")</f>
        <v>6.8999999999999995</v>
      </c>
      <c r="BZ68" s="19">
        <f>SUMIFS(Wirksam!$BZ$7:$BZ$66,Wirksam!$B$7:$B$66,"Gesundheit")</f>
        <v>6.8999999999999995</v>
      </c>
      <c r="CA68" s="19">
        <f>SUMIFS(Wirksam!$CA$7:$CA$66,Wirksam!$B$7:$B$66,"Gesundheit")</f>
        <v>6.8999999999999995</v>
      </c>
      <c r="CB68" s="19">
        <f>SUMIFS(Wirksam!$CB$7:$CB$66,Wirksam!$B$7:$B$66,"Gesundheit")</f>
        <v>6.8999999999999995</v>
      </c>
      <c r="CC68" s="19">
        <f>SUMIFS(Wirksam!$CC$7:$CC$66,Wirksam!$B$7:$B$66,"Gesundheit")</f>
        <v>6.8999999999999995</v>
      </c>
      <c r="CD68" s="19">
        <f>SUMIFS(Wirksam!$CD$7:$CD$66,Wirksam!$B$7:$B$66,"Gesundheit")</f>
        <v>6.8999999999999995</v>
      </c>
      <c r="CE68" s="19">
        <f>SUMIFS(Wirksam!$CE$7:$CE$66,Wirksam!$B$7:$B$66,"Gesundheit")</f>
        <v>6.8999999999999995</v>
      </c>
      <c r="CF68" s="19">
        <f>SUMIFS(Wirksam!$CF$7:$CF$66,Wirksam!$B$7:$B$66,"Gesundheit")</f>
        <v>6.8999999999999995</v>
      </c>
      <c r="CG68" s="19">
        <f>SUMIFS(Wirksam!$CG$7:$CG$66,Wirksam!$B$7:$B$66,"Gesundheit")</f>
        <v>6.8999999999999995</v>
      </c>
      <c r="CH68" s="19">
        <f>SUMIFS(Wirksam!$CH$7:$CH$66,Wirksam!$B$7:$B$66,"Gesundheit")</f>
        <v>6.8999999999999995</v>
      </c>
      <c r="CI68" s="19">
        <f>SUMIFS(Wirksam!$CI$7:$CI$66,Wirksam!$B$7:$B$66,"Gesundheit")</f>
        <v>6.8999999999999995</v>
      </c>
      <c r="CJ68" s="19">
        <f>SUMIFS(Wirksam!$CJ$7:$CJ$66,Wirksam!$B$7:$B$66,"Gesundheit")</f>
        <v>6.8999999999999995</v>
      </c>
      <c r="CK68" s="19">
        <f>SUMIFS(Wirksam!$CK$7:$CK$66,Wirksam!$B$7:$B$66,"Gesundheit")</f>
        <v>6.8999999999999995</v>
      </c>
      <c r="CL68" s="19">
        <f>SUMIFS(Wirksam!$CL$7:$CL$66,Wirksam!$B$7:$B$66,"Gesundheit")</f>
        <v>6.8999999999999995</v>
      </c>
      <c r="CM68" s="19">
        <f>SUMIFS(Wirksam!$CM$7:$CM$66,Wirksam!$B$7:$B$66,"Gesundheit")</f>
        <v>6.8999999999999995</v>
      </c>
      <c r="CN68" s="19">
        <f>SUMIFS(Wirksam!$CN$7:$CN$66,Wirksam!$B$7:$B$66,"Gesundheit")</f>
        <v>6.8999999999999995</v>
      </c>
      <c r="CO68" s="19">
        <f>SUMIFS(Wirksam!$CO$7:$CO$66,Wirksam!$B$7:$B$66,"Gesundheit")</f>
        <v>6.8999999999999995</v>
      </c>
      <c r="CP68" s="19">
        <f>SUMIFS(Wirksam!$CP$7:$CP$66,Wirksam!$B$7:$B$66,"Gesundheit")</f>
        <v>6.8999999999999995</v>
      </c>
      <c r="CQ68" s="19">
        <f>SUMIFS(Wirksam!$CQ$7:$CQ$66,Wirksam!$B$7:$B$66,"Gesundheit")</f>
        <v>6.8999999999999995</v>
      </c>
      <c r="CR68" s="19">
        <f>SUMIFS(Wirksam!$CR$7:$CR$66,Wirksam!$B$7:$B$66,"Gesundheit")</f>
        <v>6.8999999999999995</v>
      </c>
      <c r="CS68" s="19">
        <f>SUMIFS(Wirksam!$CS$7:$CS$66,Wirksam!$B$7:$B$66,"Gesundheit")</f>
        <v>6.8999999999999995</v>
      </c>
      <c r="CT68" s="19">
        <f>SUMIFS(Wirksam!$CT$7:$CT$66,Wirksam!$B$7:$B$66,"Gesundheit")</f>
        <v>6.8999999999999995</v>
      </c>
      <c r="CU68" s="19">
        <f>SUMIFS(Wirksam!$CU$7:$CU$66,Wirksam!$B$7:$B$66,"Gesundheit")</f>
        <v>6.8999999999999995</v>
      </c>
      <c r="CV68" s="19">
        <f>SUMIFS(Wirksam!$CV$7:$CV$66,Wirksam!$B$7:$B$66,"Gesundheit")</f>
        <v>6.8999999999999995</v>
      </c>
      <c r="CW68" s="19">
        <f>SUMIFS(Wirksam!$CW$7:$CW$66,Wirksam!$B$7:$B$66,"Gesundheit")</f>
        <v>6.8999999999999995</v>
      </c>
      <c r="CX68" s="19">
        <f>SUMIFS(Wirksam!$CX$7:$CX$66,Wirksam!$B$7:$B$66,"Gesundheit")</f>
        <v>6.8999999999999995</v>
      </c>
      <c r="CY68" s="19">
        <f>SUMIFS(Wirksam!$CY$7:$CY$66,Wirksam!$B$7:$B$66,"Gesundheit")</f>
        <v>6.8999999999999995</v>
      </c>
      <c r="CZ68" s="19">
        <f>SUMIFS(Wirksam!$CZ$7:$CZ$66,Wirksam!$B$7:$B$66,"Gesundheit")</f>
        <v>6.8999999999999995</v>
      </c>
      <c r="DA68" s="19">
        <f>SUMIFS(Wirksam!$DA$7:$DA$66,Wirksam!$B$7:$B$66,"Gesundheit")</f>
        <v>6.8999999999999995</v>
      </c>
      <c r="DB68" s="19">
        <f>SUMIFS(Wirksam!$DB$7:$DB$66,Wirksam!$B$7:$B$66,"Gesundheit")</f>
        <v>6.8999999999999995</v>
      </c>
      <c r="DC68" s="19">
        <f>SUMIFS(Wirksam!$DC$7:$DC$66,Wirksam!$B$7:$B$66,"Gesundheit")</f>
        <v>6.8999999999999995</v>
      </c>
      <c r="DD68" s="19">
        <f>SUMIFS(Wirksam!$DD$7:$DD$66,Wirksam!$B$7:$B$66,"Gesundheit")</f>
        <v>6.8999999999999995</v>
      </c>
      <c r="DE68" s="19">
        <f>SUMIFS(Wirksam!$DE$7:$DE$66,Wirksam!$B$7:$B$66,"Gesundheit")</f>
        <v>6.8999999999999995</v>
      </c>
      <c r="DF68" s="19">
        <f>SUMIFS(Wirksam!$DF$7:$DF$66,Wirksam!$B$7:$B$66,"Gesundheit")</f>
        <v>6.8999999999999995</v>
      </c>
      <c r="DG68" s="19">
        <f>SUMIFS(Wirksam!$DG$7:$DG$66,Wirksam!$B$7:$B$66,"Gesundheit")</f>
        <v>6.8999999999999995</v>
      </c>
      <c r="DH68" s="19">
        <f>SUMIFS(Wirksam!$DH$7:$DH$66,Wirksam!$B$7:$B$66,"Gesundheit")</f>
        <v>6.8999999999999995</v>
      </c>
      <c r="DI68" s="19">
        <f>SUMIFS(Wirksam!$DI$7:$DI$66,Wirksam!$B$7:$B$66,"Gesundheit")</f>
        <v>6.8999999999999995</v>
      </c>
      <c r="DJ68" s="19">
        <f>SUMIFS(Wirksam!$DJ$7:$DJ$66,Wirksam!$B$7:$B$66,"Gesundheit")</f>
        <v>6.8999999999999995</v>
      </c>
      <c r="DK68" s="19">
        <f>SUMIFS(Wirksam!$DK$7:$DK$66,Wirksam!$B$7:$B$66,"Gesundheit")</f>
        <v>6.8999999999999995</v>
      </c>
      <c r="DL68" s="19">
        <f>SUMIFS(Wirksam!$DL$7:$DL$66,Wirksam!$B$7:$B$66,"Gesundheit")</f>
        <v>6.8999999999999995</v>
      </c>
      <c r="DM68" s="19">
        <f>SUMIFS(Wirksam!$DM$7:$DM$66,Wirksam!$B$7:$B$66,"Gesundheit")</f>
        <v>6.8999999999999995</v>
      </c>
      <c r="DN68" s="19">
        <f>SUMIFS(Wirksam!$DN$7:$DN$66,Wirksam!$B$7:$B$66,"Gesundheit")</f>
        <v>6.8999999999999995</v>
      </c>
      <c r="DO68" s="19">
        <f>SUMIFS(Wirksam!$DO$7:$DO$66,Wirksam!$B$7:$B$66,"Gesundheit")</f>
        <v>6.8999999999999995</v>
      </c>
      <c r="DP68" s="19">
        <f>SUMIFS(Wirksam!$DP$7:$DP$66,Wirksam!$B$7:$B$66,"Gesundheit")</f>
        <v>6.8999999999999995</v>
      </c>
      <c r="DQ68" s="19">
        <f>SUMIFS(Wirksam!$DQ$7:$DQ$66,Wirksam!$B$7:$B$66,"Gesundheit")</f>
        <v>6.8999999999999995</v>
      </c>
      <c r="DR68" s="19">
        <f>SUMIFS(Wirksam!$DR$7:$DR$66,Wirksam!$B$7:$B$66,"Gesundheit")</f>
        <v>6.8999999999999995</v>
      </c>
      <c r="DS68" s="19">
        <f>SUMIFS(Wirksam!$DS$7:$DS$66,Wirksam!$B$7:$B$66,"Gesundheit")</f>
        <v>6.8999999999999995</v>
      </c>
      <c r="DT68" s="19">
        <f>SUMIFS(Wirksam!$DT$7:$DT$66,Wirksam!$B$7:$B$66,"Gesundheit")</f>
        <v>6.8999999999999995</v>
      </c>
      <c r="DU68" s="19">
        <f>SUMIFS(Wirksam!$DU$7:$DU$66,Wirksam!$B$7:$B$66,"Gesundheit")</f>
        <v>6.8999999999999995</v>
      </c>
      <c r="DV68" s="19">
        <f>SUMIFS(Wirksam!$DV$7:$DV$66,Wirksam!$B$7:$B$66,"Gesundheit")</f>
        <v>6.8999999999999995</v>
      </c>
      <c r="DW68" s="19">
        <f>SUMIFS(Wirksam!$DW$7:$DW$66,Wirksam!$B$7:$B$66,"Gesundheit")</f>
        <v>6.8999999999999995</v>
      </c>
      <c r="DX68" s="19">
        <f>SUMIFS(Wirksam!$DX$7:$DX$66,Wirksam!$B$7:$B$66,"Gesundheit")</f>
        <v>6.8999999999999995</v>
      </c>
      <c r="DY68" s="19">
        <f>SUMIFS(Wirksam!$DY$7:$DY$66,Wirksam!$B$7:$B$66,"Gesundheit")</f>
        <v>6.8999999999999995</v>
      </c>
      <c r="DZ68" s="19">
        <f>SUMIFS(Wirksam!$DZ$7:$DZ$66,Wirksam!$B$7:$B$66,"Gesundheit")</f>
        <v>6.8999999999999995</v>
      </c>
      <c r="EA68" s="19">
        <f>SUMIFS(Wirksam!$EA$7:$EA$66,Wirksam!$B$7:$B$66,"Gesundheit")</f>
        <v>6.8999999999999995</v>
      </c>
      <c r="EB68" s="19">
        <f>SUMIFS(Wirksam!$EB$7:$EB$66,Wirksam!$B$7:$B$66,"Gesundheit")</f>
        <v>6.8999999999999995</v>
      </c>
      <c r="EC68" s="19">
        <f>SUMIFS(Wirksam!$EC$7:$EC$66,Wirksam!$B$7:$B$66,"Gesundheit")</f>
        <v>6.8999999999999995</v>
      </c>
      <c r="ED68" s="19">
        <f>SUMIFS(Wirksam!$ED$7:$ED$66,Wirksam!$B$7:$B$66,"Gesundheit")</f>
        <v>6.8999999999999995</v>
      </c>
      <c r="EE68" s="19">
        <f>SUMIFS(Wirksam!$EE$7:$EE$66,Wirksam!$B$7:$B$66,"Gesundheit")</f>
        <v>6.8999999999999995</v>
      </c>
      <c r="EF68" s="19">
        <f>SUMIFS(Wirksam!$EF$7:$EF$66,Wirksam!$B$7:$B$66,"Gesundheit")</f>
        <v>6.8999999999999995</v>
      </c>
      <c r="EG68" s="19">
        <f>SUMIFS(Wirksam!$EG$7:$EG$66,Wirksam!$B$7:$B$66,"Gesundheit")</f>
        <v>6.8999999999999995</v>
      </c>
      <c r="EH68" s="19">
        <f>SUMIFS(Wirksam!$EH$7:$EH$66,Wirksam!$B$7:$B$66,"Gesundheit")</f>
        <v>6.8999999999999995</v>
      </c>
      <c r="EI68" s="19">
        <f>SUMIFS(Wirksam!$EI$7:$EI$66,Wirksam!$B$7:$B$66,"Gesundheit")</f>
        <v>6.8999999999999995</v>
      </c>
      <c r="EJ68" s="19">
        <f>SUMIFS(Wirksam!$EJ$7:$EJ$66,Wirksam!$B$7:$B$66,"Gesundheit")</f>
        <v>6.8999999999999995</v>
      </c>
      <c r="EK68" s="19">
        <f>SUMIFS(Wirksam!$EK$7:$EK$66,Wirksam!$B$7:$B$66,"Gesundheit")</f>
        <v>6.8999999999999995</v>
      </c>
      <c r="EL68" s="19">
        <f>SUMIFS(Wirksam!$EL$7:$EL$66,Wirksam!$B$7:$B$66,"Gesundheit")</f>
        <v>6.8999999999999995</v>
      </c>
      <c r="EM68" s="19">
        <f>SUMIFS(Wirksam!$EM$7:$EM$66,Wirksam!$B$7:$B$66,"Gesundheit")</f>
        <v>6.8999999999999995</v>
      </c>
      <c r="EN68" s="19">
        <f>SUMIFS(Wirksam!$EN$7:$EN$66,Wirksam!$B$7:$B$66,"Gesundheit")</f>
        <v>6.8999999999999995</v>
      </c>
      <c r="EO68" s="19">
        <f>SUMIFS(Wirksam!$EO$7:$EO$66,Wirksam!$B$7:$B$66,"Gesundheit")</f>
        <v>6.8999999999999995</v>
      </c>
      <c r="EP68" s="19">
        <f>SUMIFS(Wirksam!$EP$7:$EP$66,Wirksam!$B$7:$B$66,"Gesundheit")</f>
        <v>6.8999999999999995</v>
      </c>
      <c r="EQ68" s="19">
        <f>SUMIFS(Wirksam!$EQ$7:$EQ$66,Wirksam!$B$7:$B$66,"Gesundheit")</f>
        <v>6.8999999999999995</v>
      </c>
      <c r="ER68" s="19">
        <f>SUMIFS(Wirksam!$ER$7:$ER$66,Wirksam!$B$7:$B$66,"Gesundheit")</f>
        <v>6.8999999999999995</v>
      </c>
      <c r="ES68" s="19">
        <f>SUMIFS(Wirksam!$ES$7:$ES$66,Wirksam!$B$7:$B$66,"Gesundheit")</f>
        <v>6.8999999999999995</v>
      </c>
      <c r="ET68" s="19">
        <f>SUMIFS(Wirksam!$ET$7:$ET$66,Wirksam!$B$7:$B$66,"Gesundheit")</f>
        <v>6.8999999999999995</v>
      </c>
      <c r="EU68" s="19">
        <f>SUMIFS(Wirksam!$EU$7:$EU$66,Wirksam!$B$7:$B$66,"Gesundheit")</f>
        <v>6.8999999999999995</v>
      </c>
      <c r="EV68" s="19">
        <f>SUMIFS(Wirksam!$EV$7:$EV$66,Wirksam!$B$7:$B$66,"Gesundheit")</f>
        <v>6.8999999999999995</v>
      </c>
      <c r="EW68" s="19">
        <f>SUMIFS(Wirksam!$EW$7:$EW$66,Wirksam!$B$7:$B$66,"Gesundheit")</f>
        <v>6.8999999999999995</v>
      </c>
      <c r="EX68" s="19">
        <f>SUMIFS(Wirksam!$EX$7:$EX$66,Wirksam!$B$7:$B$66,"Gesundheit")</f>
        <v>6.8999999999999995</v>
      </c>
      <c r="EY68" s="19">
        <f>SUMIFS(Wirksam!$EY$7:$EY$66,Wirksam!$B$7:$B$66,"Gesundheit")</f>
        <v>6.8999999999999995</v>
      </c>
      <c r="EZ68" s="19">
        <f>SUMIFS(Wirksam!$EZ$7:$EZ$66,Wirksam!$B$7:$B$66,"Gesundheit")</f>
        <v>6.8999999999999995</v>
      </c>
      <c r="FA68" s="19">
        <f>SUMIFS(Wirksam!$FA$7:$FA$66,Wirksam!$B$7:$B$66,"Gesundheit")</f>
        <v>6.8999999999999995</v>
      </c>
      <c r="FB68" s="19">
        <f>SUMIFS(Wirksam!$FB$7:$FB$66,Wirksam!$B$7:$B$66,"Gesundheit")</f>
        <v>6.8999999999999995</v>
      </c>
      <c r="FC68" s="19">
        <f>SUMIFS(Wirksam!$FC$7:$FC$66,Wirksam!$B$7:$B$66,"Gesundheit")</f>
        <v>6.8999999999999995</v>
      </c>
      <c r="FD68" s="19">
        <f>SUMIFS(Wirksam!$FD$7:$FD$66,Wirksam!$B$7:$B$66,"Gesundheit")</f>
        <v>6.8999999999999995</v>
      </c>
      <c r="FE68" s="19">
        <f>SUMIFS(Wirksam!$FE$7:$FE$66,Wirksam!$B$7:$B$66,"Gesundheit")</f>
        <v>6.8999999999999995</v>
      </c>
      <c r="FF68" s="19">
        <f>SUMIFS(Wirksam!$FF$7:$FF$66,Wirksam!$B$7:$B$66,"Gesundheit")</f>
        <v>6.8999999999999995</v>
      </c>
      <c r="FG68" s="19">
        <f>SUMIFS(Wirksam!$FG$7:$FG$66,Wirksam!$B$7:$B$66,"Gesundheit")</f>
        <v>6.8999999999999995</v>
      </c>
      <c r="FH68" s="19">
        <f>SUMIFS(Wirksam!$FH$7:$FH$66,Wirksam!$B$7:$B$66,"Gesundheit")</f>
        <v>6.8999999999999995</v>
      </c>
      <c r="FI68" s="19">
        <f>SUMIFS(Wirksam!$FI$7:$FI$66,Wirksam!$B$7:$B$66,"Gesundheit")</f>
        <v>6.8999999999999995</v>
      </c>
      <c r="FJ68" s="19">
        <f>SUMIFS(Wirksam!$FJ$7:$FJ$66,Wirksam!$B$7:$B$66,"Gesundheit")</f>
        <v>6.8999999999999995</v>
      </c>
      <c r="FK68" s="19">
        <f>SUMIFS(Wirksam!$FK$7:$FK$66,Wirksam!$B$7:$B$66,"Gesundheit")</f>
        <v>6.8999999999999995</v>
      </c>
      <c r="FL68" s="19">
        <f>SUMIFS(Wirksam!$FL$7:$FL$66,Wirksam!$B$7:$B$66,"Gesundheit")</f>
        <v>6.8999999999999995</v>
      </c>
      <c r="FM68" s="19">
        <f>SUMIFS(Wirksam!$FM$7:$FM$66,Wirksam!$B$7:$B$66,"Gesundheit")</f>
        <v>6.8999999999999995</v>
      </c>
      <c r="FN68" s="19">
        <f>SUMIFS(Wirksam!$FN$7:$FN$66,Wirksam!$B$7:$B$66,"Gesundheit")</f>
        <v>6.8999999999999995</v>
      </c>
      <c r="FO68" s="19">
        <f>SUMIFS(Wirksam!$FO$7:$FO$66,Wirksam!$B$7:$B$66,"Gesundheit")</f>
        <v>6.8999999999999995</v>
      </c>
      <c r="FP68" s="19">
        <f>SUMIFS(Wirksam!$FP$7:$FP$66,Wirksam!$B$7:$B$66,"Gesundheit")</f>
        <v>6.8999999999999995</v>
      </c>
      <c r="FQ68" s="19">
        <f>SUMIFS(Wirksam!$FQ$7:$FQ$66,Wirksam!$B$7:$B$66,"Gesundheit")</f>
        <v>6.8999999999999995</v>
      </c>
      <c r="FR68" s="19">
        <f>SUMIFS(Wirksam!$FR$7:$FR$66,Wirksam!$B$7:$B$66,"Gesundheit")</f>
        <v>6.8999999999999995</v>
      </c>
      <c r="FS68" s="19">
        <f>SUMIFS(Wirksam!$FS$7:$FS$66,Wirksam!$B$7:$B$66,"Gesundheit")</f>
        <v>6.8999999999999995</v>
      </c>
      <c r="FT68" s="19">
        <f>SUMIFS(Wirksam!$FT$7:$FT$66,Wirksam!$B$7:$B$66,"Gesundheit")</f>
        <v>6.8999999999999995</v>
      </c>
      <c r="FU68" s="19">
        <f>SUMIFS(Wirksam!$FU$7:$FU$66,Wirksam!$B$7:$B$66,"Gesundheit")</f>
        <v>6.8999999999999995</v>
      </c>
      <c r="FV68" s="19">
        <f>SUMIFS(Wirksam!$FV$7:$FV$66,Wirksam!$B$7:$B$66,"Gesundheit")</f>
        <v>6.8999999999999995</v>
      </c>
      <c r="FW68" s="19">
        <f>SUMIFS(Wirksam!$FW$7:$FW$66,Wirksam!$B$7:$B$66,"Gesundheit")</f>
        <v>6.8999999999999995</v>
      </c>
      <c r="FX68" s="19">
        <f>SUMIFS(Wirksam!$FX$7:$FX$66,Wirksam!$B$7:$B$66,"Gesundheit")</f>
        <v>6.8999999999999995</v>
      </c>
      <c r="FY68" s="19">
        <f>SUMIFS(Wirksam!$FY$7:$FY$66,Wirksam!$B$7:$B$66,"Gesundheit")</f>
        <v>6.8999999999999995</v>
      </c>
      <c r="FZ68" s="19">
        <f>SUMIFS(Wirksam!$FZ$7:$FZ$66,Wirksam!$B$7:$B$66,"Gesundheit")</f>
        <v>6.8999999999999995</v>
      </c>
      <c r="GA68" s="19">
        <f>SUMIFS(Wirksam!$GA$7:$GA$66,Wirksam!$B$7:$B$66,"Gesundheit")</f>
        <v>6.8999999999999995</v>
      </c>
      <c r="GB68" s="19">
        <f>SUMIFS(Wirksam!$GB$7:$GB$66,Wirksam!$B$7:$B$66,"Gesundheit")</f>
        <v>6.8999999999999995</v>
      </c>
      <c r="GC68" s="19">
        <f>SUMIFS(Wirksam!$GC$7:$GC$66,Wirksam!$B$7:$B$66,"Gesundheit")</f>
        <v>6.8999999999999995</v>
      </c>
      <c r="GD68" s="19">
        <f>SUMIFS(Wirksam!$GD$7:$GD$66,Wirksam!$B$7:$B$66,"Gesundheit")</f>
        <v>6.8999999999999995</v>
      </c>
      <c r="GE68" s="19">
        <f>SUMIFS(Wirksam!$GE$7:$GE$66,Wirksam!$B$7:$B$66,"Gesundheit")</f>
        <v>6.8999999999999995</v>
      </c>
      <c r="GF68" s="19">
        <f>SUMIFS(Wirksam!$GF$7:$GF$66,Wirksam!$B$7:$B$66,"Gesundheit")</f>
        <v>6.8999999999999995</v>
      </c>
      <c r="GG68" s="19">
        <f>SUMIFS(Wirksam!$GG$7:$GG$66,Wirksam!$B$7:$B$66,"Gesundheit")</f>
        <v>6.8999999999999995</v>
      </c>
      <c r="GH68" s="19">
        <f>SUMIFS(Wirksam!$GH$7:$GH$66,Wirksam!$B$7:$B$66,"Gesundheit")</f>
        <v>6.8999999999999995</v>
      </c>
      <c r="GI68" s="19">
        <f>SUMIFS(Wirksam!$GI$7:$GI$66,Wirksam!$B$7:$B$66,"Gesundheit")</f>
        <v>6.8999999999999995</v>
      </c>
      <c r="GJ68" s="19">
        <f>SUMIFS(Wirksam!$GJ$7:$GJ$66,Wirksam!$B$7:$B$66,"Gesundheit")</f>
        <v>6.8999999999999995</v>
      </c>
      <c r="GK68" s="19">
        <f>SUMIFS(Wirksam!$GK$7:$GK$66,Wirksam!$B$7:$B$66,"Gesundheit")</f>
        <v>6.8999999999999995</v>
      </c>
      <c r="GL68" s="19">
        <f>SUMIFS(Wirksam!$GL$7:$GL$66,Wirksam!$B$7:$B$66,"Gesundheit")</f>
        <v>6.8999999999999995</v>
      </c>
      <c r="GM68" s="19">
        <f>SUMIFS(Wirksam!$GM$7:$GM$66,Wirksam!$B$7:$B$66,"Gesundheit")</f>
        <v>6.8999999999999995</v>
      </c>
      <c r="GN68" s="19">
        <f>SUMIFS(Wirksam!$GN$7:$GN$66,Wirksam!$B$7:$B$66,"Gesundheit")</f>
        <v>6.8999999999999995</v>
      </c>
      <c r="GO68" s="19">
        <f>SUMIFS(Wirksam!$GO$7:$GO$66,Wirksam!$B$7:$B$66,"Gesundheit")</f>
        <v>6.8999999999999995</v>
      </c>
      <c r="GP68" s="19">
        <f>SUMIFS(Wirksam!$GP$7:$GP$66,Wirksam!$B$7:$B$66,"Gesundheit")</f>
        <v>6.8999999999999995</v>
      </c>
      <c r="GQ68" s="19">
        <f>SUMIFS(Wirksam!$GQ$7:$GQ$66,Wirksam!$B$7:$B$66,"Gesundheit")</f>
        <v>6.8999999999999995</v>
      </c>
      <c r="GR68" s="19">
        <f>SUMIFS(Wirksam!$GR$7:$GR$66,Wirksam!$B$7:$B$66,"Gesundheit")</f>
        <v>6.8999999999999995</v>
      </c>
      <c r="GS68" s="19">
        <f>SUMIFS(Wirksam!$GS$7:$GS$66,Wirksam!$B$7:$B$66,"Gesundheit")</f>
        <v>6.8999999999999995</v>
      </c>
      <c r="GT68" s="19">
        <f>SUMIFS(Wirksam!$GT$7:$GT$66,Wirksam!$B$7:$B$66,"Gesundheit")</f>
        <v>6.8999999999999995</v>
      </c>
      <c r="GU68" s="19">
        <f>SUMIFS(Wirksam!$GU$7:$GU$66,Wirksam!$B$7:$B$66,"Gesundheit")</f>
        <v>6.8999999999999995</v>
      </c>
      <c r="GV68" s="19">
        <f>SUMIFS(Wirksam!$GV$7:$GV$66,Wirksam!$B$7:$B$66,"Gesundheit")</f>
        <v>6.8999999999999995</v>
      </c>
      <c r="GW68" s="19">
        <f>SUMIFS(Wirksam!$GW$7:$GW$66,Wirksam!$B$7:$B$66,"Gesundheit")</f>
        <v>6.8999999999999995</v>
      </c>
      <c r="GX68" s="19">
        <f>SUMIFS(Wirksam!$GX$7:$GX$66,Wirksam!$B$7:$B$66,"Gesundheit")</f>
        <v>6.8999999999999995</v>
      </c>
      <c r="GY68" s="19">
        <f>SUMIFS(Wirksam!$GY$7:$GY$66,Wirksam!$B$7:$B$66,"Gesundheit")</f>
        <v>6.8999999999999995</v>
      </c>
      <c r="GZ68" s="19">
        <f>SUMIFS(Wirksam!$GZ$7:$GZ$66,Wirksam!$B$7:$B$66,"Gesundheit")</f>
        <v>6.8999999999999995</v>
      </c>
      <c r="HA68" s="19">
        <f>SUMIFS(Wirksam!$HA$7:$HA$66,Wirksam!$B$7:$B$66,"Gesundheit")</f>
        <v>6.8999999999999995</v>
      </c>
      <c r="HB68" s="19">
        <f>SUMIFS(Wirksam!$HB$7:$HB$66,Wirksam!$B$7:$B$66,"Gesundheit")</f>
        <v>6.8999999999999995</v>
      </c>
      <c r="HC68" s="19">
        <f>SUMIFS(Wirksam!$HC$7:$HC$66,Wirksam!$B$7:$B$66,"Gesundheit")</f>
        <v>6.8999999999999995</v>
      </c>
      <c r="HD68" s="19">
        <f>SUMIFS(Wirksam!$HD$7:$HD$66,Wirksam!$B$7:$B$66,"Gesundheit")</f>
        <v>6.8999999999999995</v>
      </c>
      <c r="HE68" s="19">
        <f>SUMIFS(Wirksam!$HE$7:$HE$66,Wirksam!$B$7:$B$66,"Gesundheit")</f>
        <v>6.8999999999999995</v>
      </c>
      <c r="HF68" s="19">
        <f>SUMIFS(Wirksam!$HF$7:$HF$66,Wirksam!$B$7:$B$66,"Gesundheit")</f>
        <v>6.8999999999999995</v>
      </c>
      <c r="HG68" s="19">
        <f>SUMIFS(Wirksam!$HG$7:$HG$66,Wirksam!$B$7:$B$66,"Gesundheit")</f>
        <v>6.8999999999999995</v>
      </c>
      <c r="HH68" s="19">
        <f>SUMIFS(Wirksam!$HH$7:$HH$66,Wirksam!$B$7:$B$66,"Gesundheit")</f>
        <v>6.8999999999999995</v>
      </c>
      <c r="HI68" s="19">
        <f>SUMIFS(Wirksam!$HI$7:$HI$66,Wirksam!$B$7:$B$66,"Gesundheit")</f>
        <v>6.8999999999999995</v>
      </c>
      <c r="HJ68" s="19">
        <f>SUMIFS(Wirksam!$HJ$7:$HJ$66,Wirksam!$B$7:$B$66,"Gesundheit")</f>
        <v>6.8999999999999995</v>
      </c>
      <c r="HK68" s="19">
        <f>SUMIFS(Wirksam!$HK$7:$HK$66,Wirksam!$B$7:$B$66,"Gesundheit")</f>
        <v>6.8999999999999995</v>
      </c>
      <c r="HL68" s="19">
        <f>SUMIFS(Wirksam!$HL$7:$HL$66,Wirksam!$B$7:$B$66,"Gesundheit")</f>
        <v>6.8999999999999995</v>
      </c>
      <c r="HM68" s="19">
        <f>SUMIFS(Wirksam!$HM$7:$HM$66,Wirksam!$B$7:$B$66,"Gesundheit")</f>
        <v>6.8999999999999995</v>
      </c>
      <c r="HN68" s="19">
        <f>SUMIFS(Wirksam!$HN$7:$HN$66,Wirksam!$B$7:$B$66,"Gesundheit")</f>
        <v>6.8999999999999995</v>
      </c>
      <c r="HO68" s="19">
        <f>SUMIFS(Wirksam!$HO$7:$HO$66,Wirksam!$B$7:$B$66,"Gesundheit")</f>
        <v>6.8999999999999995</v>
      </c>
      <c r="HP68" s="19">
        <f>SUMIFS(Wirksam!$HP$7:$HP$66,Wirksam!$B$7:$B$66,"Gesundheit")</f>
        <v>6.8999999999999995</v>
      </c>
      <c r="HQ68" s="19">
        <f>SUMIFS(Wirksam!$HQ$7:$HQ$66,Wirksam!$B$7:$B$66,"Gesundheit")</f>
        <v>6.8999999999999995</v>
      </c>
      <c r="HR68" s="19">
        <f>SUMIFS(Wirksam!$HR$7:$HR$66,Wirksam!$B$7:$B$66,"Gesundheit")</f>
        <v>6.8999999999999995</v>
      </c>
      <c r="HS68" s="19">
        <f>SUMIFS(Wirksam!$HS$7:$HS$66,Wirksam!$B$7:$B$66,"Gesundheit")</f>
        <v>6.8999999999999995</v>
      </c>
      <c r="HT68" s="19">
        <f>SUMIFS(Wirksam!$HT$7:$HT$66,Wirksam!$B$7:$B$66,"Gesundheit")</f>
        <v>6.8999999999999995</v>
      </c>
      <c r="HU68" s="19">
        <f>SUMIFS(Wirksam!$HU$7:$HU$66,Wirksam!$B$7:$B$66,"Gesundheit")</f>
        <v>6.8999999999999995</v>
      </c>
      <c r="HV68" s="19">
        <f>SUMIFS(Wirksam!$HV$7:$HV$66,Wirksam!$B$7:$B$66,"Gesundheit")</f>
        <v>6.8999999999999995</v>
      </c>
      <c r="HW68" s="19">
        <f>SUMIFS(Wirksam!$HW$7:$HW$66,Wirksam!$B$7:$B$66,"Gesundheit")</f>
        <v>6.8999999999999995</v>
      </c>
      <c r="HX68" s="19">
        <f>SUMIFS(Wirksam!$HX$7:$HX$66,Wirksam!$B$7:$B$66,"Gesundheit")</f>
        <v>6.8999999999999995</v>
      </c>
      <c r="HY68" s="19">
        <f>SUMIFS(Wirksam!$HY$7:$HY$66,Wirksam!$B$7:$B$66,"Gesundheit")</f>
        <v>6.8999999999999995</v>
      </c>
      <c r="HZ68" s="19">
        <f>SUMIFS(Wirksam!$HZ$7:$HZ$66,Wirksam!$B$7:$B$66,"Gesundheit")</f>
        <v>6.8999999999999995</v>
      </c>
      <c r="IA68" s="19">
        <f>SUMIFS(Wirksam!$IA$7:$IA$66,Wirksam!$B$7:$B$66,"Gesundheit")</f>
        <v>6.8999999999999995</v>
      </c>
    </row>
    <row r="69" spans="1:235" x14ac:dyDescent="0.25">
      <c r="A69" s="18" t="s">
        <v>299</v>
      </c>
      <c r="D69" s="19">
        <f>SUMIFS(Wirksam!$D$7:$D$66,Wirksam!$B$7:$B$66,"Komposit")</f>
        <v>9.2000000000000011</v>
      </c>
      <c r="E69" s="19">
        <f>SUMIFS(Wirksam!$E$7:$E$66,Wirksam!$B$7:$B$66,"Komposit")</f>
        <v>9.2000000000000011</v>
      </c>
      <c r="F69" s="19">
        <f>SUMIFS(Wirksam!$F$7:$F$66,Wirksam!$B$7:$B$66,"Komposit")</f>
        <v>9.2000000000000011</v>
      </c>
      <c r="G69" s="19">
        <f>SUMIFS(Wirksam!$G$7:$G$66,Wirksam!$B$7:$B$66,"Komposit")</f>
        <v>7.8000000000000007</v>
      </c>
      <c r="H69" s="19">
        <f>SUMIFS(Wirksam!$H$7:$H$66,Wirksam!$B$7:$B$66,"Komposit")</f>
        <v>7.2</v>
      </c>
      <c r="I69" s="19">
        <f>SUMIFS(Wirksam!$I$7:$I$66,Wirksam!$B$7:$B$66,"Komposit")</f>
        <v>7.2</v>
      </c>
      <c r="J69" s="19">
        <f>SUMIFS(Wirksam!$J$7:$J$66,Wirksam!$B$7:$B$66,"Komposit")</f>
        <v>8.5000000000000018</v>
      </c>
      <c r="K69" s="19">
        <f>SUMIFS(Wirksam!$K$7:$K$66,Wirksam!$B$7:$B$66,"Komposit")</f>
        <v>7.8</v>
      </c>
      <c r="L69" s="19">
        <f>SUMIFS(Wirksam!$L$7:$L$66,Wirksam!$B$7:$B$66,"Komposit")</f>
        <v>7.7</v>
      </c>
      <c r="M69" s="19">
        <f>SUMIFS(Wirksam!$M$7:$M$66,Wirksam!$B$7:$B$66,"Komposit")</f>
        <v>7.5</v>
      </c>
      <c r="N69" s="19">
        <f>SUMIFS(Wirksam!$N$7:$N$66,Wirksam!$B$7:$B$66,"Komposit")</f>
        <v>7.9</v>
      </c>
      <c r="O69" s="19">
        <f>SUMIFS(Wirksam!$O$7:$O$66,Wirksam!$B$7:$B$66,"Komposit")</f>
        <v>7.9</v>
      </c>
      <c r="P69" s="19">
        <f>SUMIFS(Wirksam!$P$7:$P$66,Wirksam!$B$7:$B$66,"Komposit")</f>
        <v>7.5</v>
      </c>
      <c r="Q69" s="19">
        <f>SUMIFS(Wirksam!$Q$7:$Q$66,Wirksam!$B$7:$B$66,"Komposit")</f>
        <v>7.4</v>
      </c>
      <c r="R69" s="19">
        <f>SUMIFS(Wirksam!$R$7:$R$66,Wirksam!$B$7:$B$66,"Komposit")</f>
        <v>7.9</v>
      </c>
      <c r="S69" s="19">
        <f>SUMIFS(Wirksam!$S$7:$S$66,Wirksam!$B$7:$B$66,"Komposit")</f>
        <v>9.2000000000000011</v>
      </c>
      <c r="T69" s="19">
        <f>SUMIFS(Wirksam!$T$7:$T$66,Wirksam!$B$7:$B$66,"Komposit")</f>
        <v>9.2000000000000011</v>
      </c>
      <c r="U69" s="19">
        <f>SUMIFS(Wirksam!$U$7:$U$66,Wirksam!$B$7:$B$66,"Komposit")</f>
        <v>9.2000000000000011</v>
      </c>
      <c r="V69" s="19">
        <f>SUMIFS(Wirksam!$V$7:$V$66,Wirksam!$B$7:$B$66,"Komposit")</f>
        <v>9.2000000000000011</v>
      </c>
      <c r="W69" s="19">
        <f>SUMIFS(Wirksam!$W$7:$W$66,Wirksam!$B$7:$B$66,"Komposit")</f>
        <v>9.2000000000000011</v>
      </c>
      <c r="X69" s="19">
        <f>SUMIFS(Wirksam!$X$7:$X$66,Wirksam!$B$7:$B$66,"Komposit")</f>
        <v>9.2000000000000011</v>
      </c>
      <c r="Y69" s="19">
        <f>SUMIFS(Wirksam!$Y$7:$Y$66,Wirksam!$B$7:$B$66,"Komposit")</f>
        <v>9.2000000000000011</v>
      </c>
      <c r="Z69" s="19">
        <f>SUMIFS(Wirksam!$Z$7:$Z$66,Wirksam!$B$7:$B$66,"Komposit")</f>
        <v>9.2000000000000011</v>
      </c>
      <c r="AA69" s="19">
        <f>SUMIFS(Wirksam!$AA$7:$AA$66,Wirksam!$B$7:$B$66,"Komposit")</f>
        <v>9.2000000000000011</v>
      </c>
      <c r="AB69" s="19">
        <f>SUMIFS(Wirksam!$AB$7:$AB$66,Wirksam!$B$7:$B$66,"Komposit")</f>
        <v>9.2000000000000011</v>
      </c>
      <c r="AC69" s="19">
        <f>SUMIFS(Wirksam!$AC$7:$AC$66,Wirksam!$B$7:$B$66,"Komposit")</f>
        <v>9.2000000000000011</v>
      </c>
      <c r="AD69" s="19">
        <f>SUMIFS(Wirksam!$AD$7:$AD$66,Wirksam!$B$7:$B$66,"Komposit")</f>
        <v>9.2000000000000011</v>
      </c>
      <c r="AE69" s="19">
        <f>SUMIFS(Wirksam!$AE$7:$AE$66,Wirksam!$B$7:$B$66,"Komposit")</f>
        <v>9.2000000000000011</v>
      </c>
      <c r="AF69" s="19">
        <f>SUMIFS(Wirksam!$AF$7:$AF$66,Wirksam!$B$7:$B$66,"Komposit")</f>
        <v>9.2000000000000011</v>
      </c>
      <c r="AG69" s="19">
        <f>SUMIFS(Wirksam!$AG$7:$AG$66,Wirksam!$B$7:$B$66,"Komposit")</f>
        <v>9.2000000000000011</v>
      </c>
      <c r="AH69" s="19">
        <f>SUMIFS(Wirksam!$AH$7:$AH$66,Wirksam!$B$7:$B$66,"Komposit")</f>
        <v>9.2000000000000011</v>
      </c>
      <c r="AI69" s="19">
        <f>SUMIFS(Wirksam!$AI$7:$AI$66,Wirksam!$B$7:$B$66,"Komposit")</f>
        <v>9.2000000000000011</v>
      </c>
      <c r="AJ69" s="19">
        <f>SUMIFS(Wirksam!$AJ$7:$AJ$66,Wirksam!$B$7:$B$66,"Komposit")</f>
        <v>9.2000000000000011</v>
      </c>
      <c r="AK69" s="19">
        <f>SUMIFS(Wirksam!$AK$7:$AK$66,Wirksam!$B$7:$B$66,"Komposit")</f>
        <v>9.2000000000000011</v>
      </c>
      <c r="AL69" s="19">
        <f>SUMIFS(Wirksam!$AL$7:$AL$66,Wirksam!$B$7:$B$66,"Komposit")</f>
        <v>9.2000000000000011</v>
      </c>
      <c r="AM69" s="19">
        <f>SUMIFS(Wirksam!$AM$7:$AM$66,Wirksam!$B$7:$B$66,"Komposit")</f>
        <v>9.2000000000000011</v>
      </c>
      <c r="AN69" s="19">
        <f>SUMIFS(Wirksam!$AN$7:$AN$66,Wirksam!$B$7:$B$66,"Komposit")</f>
        <v>9.2000000000000011</v>
      </c>
      <c r="AO69" s="19">
        <f>SUMIFS(Wirksam!$AO$7:$AO$66,Wirksam!$B$7:$B$66,"Komposit")</f>
        <v>9.2000000000000011</v>
      </c>
      <c r="AP69" s="19">
        <f>SUMIFS(Wirksam!$AP$7:$AP$66,Wirksam!$B$7:$B$66,"Komposit")</f>
        <v>9.2000000000000011</v>
      </c>
      <c r="AQ69" s="19">
        <f>SUMIFS(Wirksam!$AQ$7:$AQ$66,Wirksam!$B$7:$B$66,"Komposit")</f>
        <v>9.2000000000000011</v>
      </c>
      <c r="AR69" s="19">
        <f>SUMIFS(Wirksam!$AR$7:$AR$66,Wirksam!$B$7:$B$66,"Komposit")</f>
        <v>9.2000000000000011</v>
      </c>
      <c r="AS69" s="19">
        <f>SUMIFS(Wirksam!$AS$7:$AS$66,Wirksam!$B$7:$B$66,"Komposit")</f>
        <v>9.2000000000000011</v>
      </c>
      <c r="AT69" s="19">
        <f>SUMIFS(Wirksam!$AT$7:$AT$66,Wirksam!$B$7:$B$66,"Komposit")</f>
        <v>9.2000000000000011</v>
      </c>
      <c r="AU69" s="19">
        <f>SUMIFS(Wirksam!$AU$7:$AU$66,Wirksam!$B$7:$B$66,"Komposit")</f>
        <v>9.2000000000000011</v>
      </c>
      <c r="AV69" s="19">
        <f>SUMIFS(Wirksam!$AV$7:$AV$66,Wirksam!$B$7:$B$66,"Komposit")</f>
        <v>9.2000000000000011</v>
      </c>
      <c r="AW69" s="19">
        <f>SUMIFS(Wirksam!$AW$7:$AW$66,Wirksam!$B$7:$B$66,"Komposit")</f>
        <v>9.2000000000000011</v>
      </c>
      <c r="AX69" s="19">
        <f>SUMIFS(Wirksam!$AX$7:$AX$66,Wirksam!$B$7:$B$66,"Komposit")</f>
        <v>9.2000000000000011</v>
      </c>
      <c r="AY69" s="19">
        <f>SUMIFS(Wirksam!$AY$7:$AY$66,Wirksam!$B$7:$B$66,"Komposit")</f>
        <v>9.2000000000000011</v>
      </c>
      <c r="AZ69" s="19">
        <f>SUMIFS(Wirksam!$AZ$7:$AZ$66,Wirksam!$B$7:$B$66,"Komposit")</f>
        <v>9.2000000000000011</v>
      </c>
      <c r="BA69" s="19">
        <f>SUMIFS(Wirksam!$BA$7:$BA$66,Wirksam!$B$7:$B$66,"Komposit")</f>
        <v>9.2000000000000011</v>
      </c>
      <c r="BB69" s="19">
        <f>SUMIFS(Wirksam!$BB$7:$BB$66,Wirksam!$B$7:$B$66,"Komposit")</f>
        <v>9.2000000000000011</v>
      </c>
      <c r="BC69" s="19">
        <f>SUMIFS(Wirksam!$BC$7:$BC$66,Wirksam!$B$7:$B$66,"Komposit")</f>
        <v>9.2000000000000011</v>
      </c>
      <c r="BD69" s="19">
        <f>SUMIFS(Wirksam!$BD$7:$BD$66,Wirksam!$B$7:$B$66,"Komposit")</f>
        <v>9.2000000000000011</v>
      </c>
      <c r="BE69" s="19">
        <f>SUMIFS(Wirksam!$BE$7:$BE$66,Wirksam!$B$7:$B$66,"Komposit")</f>
        <v>9.2000000000000011</v>
      </c>
      <c r="BF69" s="19">
        <f>SUMIFS(Wirksam!$BF$7:$BF$66,Wirksam!$B$7:$B$66,"Komposit")</f>
        <v>9.2000000000000011</v>
      </c>
      <c r="BG69" s="19">
        <f>SUMIFS(Wirksam!$BG$7:$BG$66,Wirksam!$B$7:$B$66,"Komposit")</f>
        <v>9.2000000000000011</v>
      </c>
      <c r="BH69" s="19">
        <f>SUMIFS(Wirksam!$BH$7:$BH$66,Wirksam!$B$7:$B$66,"Komposit")</f>
        <v>9.2000000000000011</v>
      </c>
      <c r="BI69" s="19">
        <f>SUMIFS(Wirksam!$BI$7:$BI$66,Wirksam!$B$7:$B$66,"Komposit")</f>
        <v>9.2000000000000011</v>
      </c>
      <c r="BJ69" s="19">
        <f>SUMIFS(Wirksam!$BJ$7:$BJ$66,Wirksam!$B$7:$B$66,"Komposit")</f>
        <v>9.2000000000000011</v>
      </c>
      <c r="BK69" s="19">
        <f>SUMIFS(Wirksam!$BK$7:$BK$66,Wirksam!$B$7:$B$66,"Komposit")</f>
        <v>9.2000000000000011</v>
      </c>
      <c r="BL69" s="19">
        <f>SUMIFS(Wirksam!$BL$7:$BL$66,Wirksam!$B$7:$B$66,"Komposit")</f>
        <v>9.2000000000000011</v>
      </c>
      <c r="BM69" s="19">
        <f>SUMIFS(Wirksam!$BM$7:$BM$66,Wirksam!$B$7:$B$66,"Komposit")</f>
        <v>9.2000000000000011</v>
      </c>
      <c r="BN69" s="19">
        <f>SUMIFS(Wirksam!$BN$7:$BN$66,Wirksam!$B$7:$B$66,"Komposit")</f>
        <v>9.2000000000000011</v>
      </c>
      <c r="BO69" s="19">
        <f>SUMIFS(Wirksam!$BO$7:$BO$66,Wirksam!$B$7:$B$66,"Komposit")</f>
        <v>9.2000000000000011</v>
      </c>
      <c r="BP69" s="19">
        <f>SUMIFS(Wirksam!$BP$7:$BP$66,Wirksam!$B$7:$B$66,"Komposit")</f>
        <v>9.2000000000000011</v>
      </c>
      <c r="BQ69" s="19">
        <f>SUMIFS(Wirksam!$BQ$7:$BQ$66,Wirksam!$B$7:$B$66,"Komposit")</f>
        <v>9.2000000000000011</v>
      </c>
      <c r="BR69" s="19">
        <f>SUMIFS(Wirksam!$BR$7:$BR$66,Wirksam!$B$7:$B$66,"Komposit")</f>
        <v>9.2000000000000011</v>
      </c>
      <c r="BS69" s="19">
        <f>SUMIFS(Wirksam!$BS$7:$BS$66,Wirksam!$B$7:$B$66,"Komposit")</f>
        <v>9.2000000000000011</v>
      </c>
      <c r="BT69" s="19">
        <f>SUMIFS(Wirksam!$BT$7:$BT$66,Wirksam!$B$7:$B$66,"Komposit")</f>
        <v>9.2000000000000011</v>
      </c>
      <c r="BU69" s="19">
        <f>SUMIFS(Wirksam!$BU$7:$BU$66,Wirksam!$B$7:$B$66,"Komposit")</f>
        <v>9.2000000000000011</v>
      </c>
      <c r="BV69" s="19">
        <f>SUMIFS(Wirksam!$BV$7:$BV$66,Wirksam!$B$7:$B$66,"Komposit")</f>
        <v>9.2000000000000011</v>
      </c>
      <c r="BW69" s="19">
        <f>SUMIFS(Wirksam!$BW$7:$BW$66,Wirksam!$B$7:$B$66,"Komposit")</f>
        <v>9.2000000000000011</v>
      </c>
      <c r="BX69" s="19">
        <f>SUMIFS(Wirksam!$BX$7:$BX$66,Wirksam!$B$7:$B$66,"Komposit")</f>
        <v>9.2000000000000011</v>
      </c>
      <c r="BY69" s="19">
        <f>SUMIFS(Wirksam!$BY$7:$BY$66,Wirksam!$B$7:$B$66,"Komposit")</f>
        <v>9.2000000000000011</v>
      </c>
      <c r="BZ69" s="19">
        <f>SUMIFS(Wirksam!$BZ$7:$BZ$66,Wirksam!$B$7:$B$66,"Komposit")</f>
        <v>9.2000000000000011</v>
      </c>
      <c r="CA69" s="19">
        <f>SUMIFS(Wirksam!$CA$7:$CA$66,Wirksam!$B$7:$B$66,"Komposit")</f>
        <v>9.2000000000000011</v>
      </c>
      <c r="CB69" s="19">
        <f>SUMIFS(Wirksam!$CB$7:$CB$66,Wirksam!$B$7:$B$66,"Komposit")</f>
        <v>9.2000000000000011</v>
      </c>
      <c r="CC69" s="19">
        <f>SUMIFS(Wirksam!$CC$7:$CC$66,Wirksam!$B$7:$B$66,"Komposit")</f>
        <v>9.2000000000000011</v>
      </c>
      <c r="CD69" s="19">
        <f>SUMIFS(Wirksam!$CD$7:$CD$66,Wirksam!$B$7:$B$66,"Komposit")</f>
        <v>9.2000000000000011</v>
      </c>
      <c r="CE69" s="19">
        <f>SUMIFS(Wirksam!$CE$7:$CE$66,Wirksam!$B$7:$B$66,"Komposit")</f>
        <v>9.2000000000000011</v>
      </c>
      <c r="CF69" s="19">
        <f>SUMIFS(Wirksam!$CF$7:$CF$66,Wirksam!$B$7:$B$66,"Komposit")</f>
        <v>9.2000000000000011</v>
      </c>
      <c r="CG69" s="19">
        <f>SUMIFS(Wirksam!$CG$7:$CG$66,Wirksam!$B$7:$B$66,"Komposit")</f>
        <v>9.2000000000000011</v>
      </c>
      <c r="CH69" s="19">
        <f>SUMIFS(Wirksam!$CH$7:$CH$66,Wirksam!$B$7:$B$66,"Komposit")</f>
        <v>9.2000000000000011</v>
      </c>
      <c r="CI69" s="19">
        <f>SUMIFS(Wirksam!$CI$7:$CI$66,Wirksam!$B$7:$B$66,"Komposit")</f>
        <v>9.2000000000000011</v>
      </c>
      <c r="CJ69" s="19">
        <f>SUMIFS(Wirksam!$CJ$7:$CJ$66,Wirksam!$B$7:$B$66,"Komposit")</f>
        <v>9.2000000000000011</v>
      </c>
      <c r="CK69" s="19">
        <f>SUMIFS(Wirksam!$CK$7:$CK$66,Wirksam!$B$7:$B$66,"Komposit")</f>
        <v>9.2000000000000011</v>
      </c>
      <c r="CL69" s="19">
        <f>SUMIFS(Wirksam!$CL$7:$CL$66,Wirksam!$B$7:$B$66,"Komposit")</f>
        <v>9.2000000000000011</v>
      </c>
      <c r="CM69" s="19">
        <f>SUMIFS(Wirksam!$CM$7:$CM$66,Wirksam!$B$7:$B$66,"Komposit")</f>
        <v>9.2000000000000011</v>
      </c>
      <c r="CN69" s="19">
        <f>SUMIFS(Wirksam!$CN$7:$CN$66,Wirksam!$B$7:$B$66,"Komposit")</f>
        <v>9.2000000000000011</v>
      </c>
      <c r="CO69" s="19">
        <f>SUMIFS(Wirksam!$CO$7:$CO$66,Wirksam!$B$7:$B$66,"Komposit")</f>
        <v>9.2000000000000011</v>
      </c>
      <c r="CP69" s="19">
        <f>SUMIFS(Wirksam!$CP$7:$CP$66,Wirksam!$B$7:$B$66,"Komposit")</f>
        <v>9.2000000000000011</v>
      </c>
      <c r="CQ69" s="19">
        <f>SUMIFS(Wirksam!$CQ$7:$CQ$66,Wirksam!$B$7:$B$66,"Komposit")</f>
        <v>9.2000000000000011</v>
      </c>
      <c r="CR69" s="19">
        <f>SUMIFS(Wirksam!$CR$7:$CR$66,Wirksam!$B$7:$B$66,"Komposit")</f>
        <v>9.2000000000000011</v>
      </c>
      <c r="CS69" s="19">
        <f>SUMIFS(Wirksam!$CS$7:$CS$66,Wirksam!$B$7:$B$66,"Komposit")</f>
        <v>9.2000000000000011</v>
      </c>
      <c r="CT69" s="19">
        <f>SUMIFS(Wirksam!$CT$7:$CT$66,Wirksam!$B$7:$B$66,"Komposit")</f>
        <v>9.2000000000000011</v>
      </c>
      <c r="CU69" s="19">
        <f>SUMIFS(Wirksam!$CU$7:$CU$66,Wirksam!$B$7:$B$66,"Komposit")</f>
        <v>9.2000000000000011</v>
      </c>
      <c r="CV69" s="19">
        <f>SUMIFS(Wirksam!$CV$7:$CV$66,Wirksam!$B$7:$B$66,"Komposit")</f>
        <v>9.2000000000000011</v>
      </c>
      <c r="CW69" s="19">
        <f>SUMIFS(Wirksam!$CW$7:$CW$66,Wirksam!$B$7:$B$66,"Komposit")</f>
        <v>9.2000000000000011</v>
      </c>
      <c r="CX69" s="19">
        <f>SUMIFS(Wirksam!$CX$7:$CX$66,Wirksam!$B$7:$B$66,"Komposit")</f>
        <v>9.2000000000000011</v>
      </c>
      <c r="CY69" s="19">
        <f>SUMIFS(Wirksam!$CY$7:$CY$66,Wirksam!$B$7:$B$66,"Komposit")</f>
        <v>9.2000000000000011</v>
      </c>
      <c r="CZ69" s="19">
        <f>SUMIFS(Wirksam!$CZ$7:$CZ$66,Wirksam!$B$7:$B$66,"Komposit")</f>
        <v>9.2000000000000011</v>
      </c>
      <c r="DA69" s="19">
        <f>SUMIFS(Wirksam!$DA$7:$DA$66,Wirksam!$B$7:$B$66,"Komposit")</f>
        <v>9.2000000000000011</v>
      </c>
      <c r="DB69" s="19">
        <f>SUMIFS(Wirksam!$DB$7:$DB$66,Wirksam!$B$7:$B$66,"Komposit")</f>
        <v>9.2000000000000011</v>
      </c>
      <c r="DC69" s="19">
        <f>SUMIFS(Wirksam!$DC$7:$DC$66,Wirksam!$B$7:$B$66,"Komposit")</f>
        <v>9.2000000000000011</v>
      </c>
      <c r="DD69" s="19">
        <f>SUMIFS(Wirksam!$DD$7:$DD$66,Wirksam!$B$7:$B$66,"Komposit")</f>
        <v>9.2000000000000011</v>
      </c>
      <c r="DE69" s="19">
        <f>SUMIFS(Wirksam!$DE$7:$DE$66,Wirksam!$B$7:$B$66,"Komposit")</f>
        <v>9.2000000000000011</v>
      </c>
      <c r="DF69" s="19">
        <f>SUMIFS(Wirksam!$DF$7:$DF$66,Wirksam!$B$7:$B$66,"Komposit")</f>
        <v>9.2000000000000011</v>
      </c>
      <c r="DG69" s="19">
        <f>SUMIFS(Wirksam!$DG$7:$DG$66,Wirksam!$B$7:$B$66,"Komposit")</f>
        <v>9.2000000000000011</v>
      </c>
      <c r="DH69" s="19">
        <f>SUMIFS(Wirksam!$DH$7:$DH$66,Wirksam!$B$7:$B$66,"Komposit")</f>
        <v>9.2000000000000011</v>
      </c>
      <c r="DI69" s="19">
        <f>SUMIFS(Wirksam!$DI$7:$DI$66,Wirksam!$B$7:$B$66,"Komposit")</f>
        <v>9.2000000000000011</v>
      </c>
      <c r="DJ69" s="19">
        <f>SUMIFS(Wirksam!$DJ$7:$DJ$66,Wirksam!$B$7:$B$66,"Komposit")</f>
        <v>9.2000000000000011</v>
      </c>
      <c r="DK69" s="19">
        <f>SUMIFS(Wirksam!$DK$7:$DK$66,Wirksam!$B$7:$B$66,"Komposit")</f>
        <v>9.2000000000000011</v>
      </c>
      <c r="DL69" s="19">
        <f>SUMIFS(Wirksam!$DL$7:$DL$66,Wirksam!$B$7:$B$66,"Komposit")</f>
        <v>9.2000000000000011</v>
      </c>
      <c r="DM69" s="19">
        <f>SUMIFS(Wirksam!$DM$7:$DM$66,Wirksam!$B$7:$B$66,"Komposit")</f>
        <v>9.2000000000000011</v>
      </c>
      <c r="DN69" s="19">
        <f>SUMIFS(Wirksam!$DN$7:$DN$66,Wirksam!$B$7:$B$66,"Komposit")</f>
        <v>9.2000000000000011</v>
      </c>
      <c r="DO69" s="19">
        <f>SUMIFS(Wirksam!$DO$7:$DO$66,Wirksam!$B$7:$B$66,"Komposit")</f>
        <v>9.2000000000000011</v>
      </c>
      <c r="DP69" s="19">
        <f>SUMIFS(Wirksam!$DP$7:$DP$66,Wirksam!$B$7:$B$66,"Komposit")</f>
        <v>9.2000000000000011</v>
      </c>
      <c r="DQ69" s="19">
        <f>SUMIFS(Wirksam!$DQ$7:$DQ$66,Wirksam!$B$7:$B$66,"Komposit")</f>
        <v>9.2000000000000011</v>
      </c>
      <c r="DR69" s="19">
        <f>SUMIFS(Wirksam!$DR$7:$DR$66,Wirksam!$B$7:$B$66,"Komposit")</f>
        <v>9.2000000000000011</v>
      </c>
      <c r="DS69" s="19">
        <f>SUMIFS(Wirksam!$DS$7:$DS$66,Wirksam!$B$7:$B$66,"Komposit")</f>
        <v>9.2000000000000011</v>
      </c>
      <c r="DT69" s="19">
        <f>SUMIFS(Wirksam!$DT$7:$DT$66,Wirksam!$B$7:$B$66,"Komposit")</f>
        <v>9.2000000000000011</v>
      </c>
      <c r="DU69" s="19">
        <f>SUMIFS(Wirksam!$DU$7:$DU$66,Wirksam!$B$7:$B$66,"Komposit")</f>
        <v>9.2000000000000011</v>
      </c>
      <c r="DV69" s="19">
        <f>SUMIFS(Wirksam!$DV$7:$DV$66,Wirksam!$B$7:$B$66,"Komposit")</f>
        <v>9.2000000000000011</v>
      </c>
      <c r="DW69" s="19">
        <f>SUMIFS(Wirksam!$DW$7:$DW$66,Wirksam!$B$7:$B$66,"Komposit")</f>
        <v>9.2000000000000011</v>
      </c>
      <c r="DX69" s="19">
        <f>SUMIFS(Wirksam!$DX$7:$DX$66,Wirksam!$B$7:$B$66,"Komposit")</f>
        <v>9.2000000000000011</v>
      </c>
      <c r="DY69" s="19">
        <f>SUMIFS(Wirksam!$DY$7:$DY$66,Wirksam!$B$7:$B$66,"Komposit")</f>
        <v>9.2000000000000011</v>
      </c>
      <c r="DZ69" s="19">
        <f>SUMIFS(Wirksam!$DZ$7:$DZ$66,Wirksam!$B$7:$B$66,"Komposit")</f>
        <v>9.2000000000000011</v>
      </c>
      <c r="EA69" s="19">
        <f>SUMIFS(Wirksam!$EA$7:$EA$66,Wirksam!$B$7:$B$66,"Komposit")</f>
        <v>9.2000000000000011</v>
      </c>
      <c r="EB69" s="19">
        <f>SUMIFS(Wirksam!$EB$7:$EB$66,Wirksam!$B$7:$B$66,"Komposit")</f>
        <v>9.2000000000000011</v>
      </c>
      <c r="EC69" s="19">
        <f>SUMIFS(Wirksam!$EC$7:$EC$66,Wirksam!$B$7:$B$66,"Komposit")</f>
        <v>9.2000000000000011</v>
      </c>
      <c r="ED69" s="19">
        <f>SUMIFS(Wirksam!$ED$7:$ED$66,Wirksam!$B$7:$B$66,"Komposit")</f>
        <v>9.2000000000000011</v>
      </c>
      <c r="EE69" s="19">
        <f>SUMIFS(Wirksam!$EE$7:$EE$66,Wirksam!$B$7:$B$66,"Komposit")</f>
        <v>9.2000000000000011</v>
      </c>
      <c r="EF69" s="19">
        <f>SUMIFS(Wirksam!$EF$7:$EF$66,Wirksam!$B$7:$B$66,"Komposit")</f>
        <v>9.2000000000000011</v>
      </c>
      <c r="EG69" s="19">
        <f>SUMIFS(Wirksam!$EG$7:$EG$66,Wirksam!$B$7:$B$66,"Komposit")</f>
        <v>9.2000000000000011</v>
      </c>
      <c r="EH69" s="19">
        <f>SUMIFS(Wirksam!$EH$7:$EH$66,Wirksam!$B$7:$B$66,"Komposit")</f>
        <v>9.2000000000000011</v>
      </c>
      <c r="EI69" s="19">
        <f>SUMIFS(Wirksam!$EI$7:$EI$66,Wirksam!$B$7:$B$66,"Komposit")</f>
        <v>9.2000000000000011</v>
      </c>
      <c r="EJ69" s="19">
        <f>SUMIFS(Wirksam!$EJ$7:$EJ$66,Wirksam!$B$7:$B$66,"Komposit")</f>
        <v>9.2000000000000011</v>
      </c>
      <c r="EK69" s="19">
        <f>SUMIFS(Wirksam!$EK$7:$EK$66,Wirksam!$B$7:$B$66,"Komposit")</f>
        <v>9.2000000000000011</v>
      </c>
      <c r="EL69" s="19">
        <f>SUMIFS(Wirksam!$EL$7:$EL$66,Wirksam!$B$7:$B$66,"Komposit")</f>
        <v>9.2000000000000011</v>
      </c>
      <c r="EM69" s="19">
        <f>SUMIFS(Wirksam!$EM$7:$EM$66,Wirksam!$B$7:$B$66,"Komposit")</f>
        <v>9.2000000000000011</v>
      </c>
      <c r="EN69" s="19">
        <f>SUMIFS(Wirksam!$EN$7:$EN$66,Wirksam!$B$7:$B$66,"Komposit")</f>
        <v>9.2000000000000011</v>
      </c>
      <c r="EO69" s="19">
        <f>SUMIFS(Wirksam!$EO$7:$EO$66,Wirksam!$B$7:$B$66,"Komposit")</f>
        <v>9.2000000000000011</v>
      </c>
      <c r="EP69" s="19">
        <f>SUMIFS(Wirksam!$EP$7:$EP$66,Wirksam!$B$7:$B$66,"Komposit")</f>
        <v>9.2000000000000011</v>
      </c>
      <c r="EQ69" s="19">
        <f>SUMIFS(Wirksam!$EQ$7:$EQ$66,Wirksam!$B$7:$B$66,"Komposit")</f>
        <v>9.2000000000000011</v>
      </c>
      <c r="ER69" s="19">
        <f>SUMIFS(Wirksam!$ER$7:$ER$66,Wirksam!$B$7:$B$66,"Komposit")</f>
        <v>9.2000000000000011</v>
      </c>
      <c r="ES69" s="19">
        <f>SUMIFS(Wirksam!$ES$7:$ES$66,Wirksam!$B$7:$B$66,"Komposit")</f>
        <v>9.2000000000000011</v>
      </c>
      <c r="ET69" s="19">
        <f>SUMIFS(Wirksam!$ET$7:$ET$66,Wirksam!$B$7:$B$66,"Komposit")</f>
        <v>9.2000000000000011</v>
      </c>
      <c r="EU69" s="19">
        <f>SUMIFS(Wirksam!$EU$7:$EU$66,Wirksam!$B$7:$B$66,"Komposit")</f>
        <v>9.2000000000000011</v>
      </c>
      <c r="EV69" s="19">
        <f>SUMIFS(Wirksam!$EV$7:$EV$66,Wirksam!$B$7:$B$66,"Komposit")</f>
        <v>9.2000000000000011</v>
      </c>
      <c r="EW69" s="19">
        <f>SUMIFS(Wirksam!$EW$7:$EW$66,Wirksam!$B$7:$B$66,"Komposit")</f>
        <v>9.2000000000000011</v>
      </c>
      <c r="EX69" s="19">
        <f>SUMIFS(Wirksam!$EX$7:$EX$66,Wirksam!$B$7:$B$66,"Komposit")</f>
        <v>9.2000000000000011</v>
      </c>
      <c r="EY69" s="19">
        <f>SUMIFS(Wirksam!$EY$7:$EY$66,Wirksam!$B$7:$B$66,"Komposit")</f>
        <v>9.2000000000000011</v>
      </c>
      <c r="EZ69" s="19">
        <f>SUMIFS(Wirksam!$EZ$7:$EZ$66,Wirksam!$B$7:$B$66,"Komposit")</f>
        <v>9.2000000000000011</v>
      </c>
      <c r="FA69" s="19">
        <f>SUMIFS(Wirksam!$FA$7:$FA$66,Wirksam!$B$7:$B$66,"Komposit")</f>
        <v>9.2000000000000011</v>
      </c>
      <c r="FB69" s="19">
        <f>SUMIFS(Wirksam!$FB$7:$FB$66,Wirksam!$B$7:$B$66,"Komposit")</f>
        <v>9.2000000000000011</v>
      </c>
      <c r="FC69" s="19">
        <f>SUMIFS(Wirksam!$FC$7:$FC$66,Wirksam!$B$7:$B$66,"Komposit")</f>
        <v>9.2000000000000011</v>
      </c>
      <c r="FD69" s="19">
        <f>SUMIFS(Wirksam!$FD$7:$FD$66,Wirksam!$B$7:$B$66,"Komposit")</f>
        <v>9.2000000000000011</v>
      </c>
      <c r="FE69" s="19">
        <f>SUMIFS(Wirksam!$FE$7:$FE$66,Wirksam!$B$7:$B$66,"Komposit")</f>
        <v>9.2000000000000011</v>
      </c>
      <c r="FF69" s="19">
        <f>SUMIFS(Wirksam!$FF$7:$FF$66,Wirksam!$B$7:$B$66,"Komposit")</f>
        <v>9.2000000000000011</v>
      </c>
      <c r="FG69" s="19">
        <f>SUMIFS(Wirksam!$FG$7:$FG$66,Wirksam!$B$7:$B$66,"Komposit")</f>
        <v>9.2000000000000011</v>
      </c>
      <c r="FH69" s="19">
        <f>SUMIFS(Wirksam!$FH$7:$FH$66,Wirksam!$B$7:$B$66,"Komposit")</f>
        <v>9.2000000000000011</v>
      </c>
      <c r="FI69" s="19">
        <f>SUMIFS(Wirksam!$FI$7:$FI$66,Wirksam!$B$7:$B$66,"Komposit")</f>
        <v>9.2000000000000011</v>
      </c>
      <c r="FJ69" s="19">
        <f>SUMIFS(Wirksam!$FJ$7:$FJ$66,Wirksam!$B$7:$B$66,"Komposit")</f>
        <v>9.2000000000000011</v>
      </c>
      <c r="FK69" s="19">
        <f>SUMIFS(Wirksam!$FK$7:$FK$66,Wirksam!$B$7:$B$66,"Komposit")</f>
        <v>9.2000000000000011</v>
      </c>
      <c r="FL69" s="19">
        <f>SUMIFS(Wirksam!$FL$7:$FL$66,Wirksam!$B$7:$B$66,"Komposit")</f>
        <v>9.2000000000000011</v>
      </c>
      <c r="FM69" s="19">
        <f>SUMIFS(Wirksam!$FM$7:$FM$66,Wirksam!$B$7:$B$66,"Komposit")</f>
        <v>9.2000000000000011</v>
      </c>
      <c r="FN69" s="19">
        <f>SUMIFS(Wirksam!$FN$7:$FN$66,Wirksam!$B$7:$B$66,"Komposit")</f>
        <v>9.2000000000000011</v>
      </c>
      <c r="FO69" s="19">
        <f>SUMIFS(Wirksam!$FO$7:$FO$66,Wirksam!$B$7:$B$66,"Komposit")</f>
        <v>9.2000000000000011</v>
      </c>
      <c r="FP69" s="19">
        <f>SUMIFS(Wirksam!$FP$7:$FP$66,Wirksam!$B$7:$B$66,"Komposit")</f>
        <v>9.2000000000000011</v>
      </c>
      <c r="FQ69" s="19">
        <f>SUMIFS(Wirksam!$FQ$7:$FQ$66,Wirksam!$B$7:$B$66,"Komposit")</f>
        <v>9.2000000000000011</v>
      </c>
      <c r="FR69" s="19">
        <f>SUMIFS(Wirksam!$FR$7:$FR$66,Wirksam!$B$7:$B$66,"Komposit")</f>
        <v>9.2000000000000011</v>
      </c>
      <c r="FS69" s="19">
        <f>SUMIFS(Wirksam!$FS$7:$FS$66,Wirksam!$B$7:$B$66,"Komposit")</f>
        <v>9.2000000000000011</v>
      </c>
      <c r="FT69" s="19">
        <f>SUMIFS(Wirksam!$FT$7:$FT$66,Wirksam!$B$7:$B$66,"Komposit")</f>
        <v>9.2000000000000011</v>
      </c>
      <c r="FU69" s="19">
        <f>SUMIFS(Wirksam!$FU$7:$FU$66,Wirksam!$B$7:$B$66,"Komposit")</f>
        <v>9.2000000000000011</v>
      </c>
      <c r="FV69" s="19">
        <f>SUMIFS(Wirksam!$FV$7:$FV$66,Wirksam!$B$7:$B$66,"Komposit")</f>
        <v>9.2000000000000011</v>
      </c>
      <c r="FW69" s="19">
        <f>SUMIFS(Wirksam!$FW$7:$FW$66,Wirksam!$B$7:$B$66,"Komposit")</f>
        <v>9.2000000000000011</v>
      </c>
      <c r="FX69" s="19">
        <f>SUMIFS(Wirksam!$FX$7:$FX$66,Wirksam!$B$7:$B$66,"Komposit")</f>
        <v>9.2000000000000011</v>
      </c>
      <c r="FY69" s="19">
        <f>SUMIFS(Wirksam!$FY$7:$FY$66,Wirksam!$B$7:$B$66,"Komposit")</f>
        <v>9.2000000000000011</v>
      </c>
      <c r="FZ69" s="19">
        <f>SUMIFS(Wirksam!$FZ$7:$FZ$66,Wirksam!$B$7:$B$66,"Komposit")</f>
        <v>9.2000000000000011</v>
      </c>
      <c r="GA69" s="19">
        <f>SUMIFS(Wirksam!$GA$7:$GA$66,Wirksam!$B$7:$B$66,"Komposit")</f>
        <v>9.2000000000000011</v>
      </c>
      <c r="GB69" s="19">
        <f>SUMIFS(Wirksam!$GB$7:$GB$66,Wirksam!$B$7:$B$66,"Komposit")</f>
        <v>9.2000000000000011</v>
      </c>
      <c r="GC69" s="19">
        <f>SUMIFS(Wirksam!$GC$7:$GC$66,Wirksam!$B$7:$B$66,"Komposit")</f>
        <v>9.2000000000000011</v>
      </c>
      <c r="GD69" s="19">
        <f>SUMIFS(Wirksam!$GD$7:$GD$66,Wirksam!$B$7:$B$66,"Komposit")</f>
        <v>9.2000000000000011</v>
      </c>
      <c r="GE69" s="19">
        <f>SUMIFS(Wirksam!$GE$7:$GE$66,Wirksam!$B$7:$B$66,"Komposit")</f>
        <v>9.2000000000000011</v>
      </c>
      <c r="GF69" s="19">
        <f>SUMIFS(Wirksam!$GF$7:$GF$66,Wirksam!$B$7:$B$66,"Komposit")</f>
        <v>9.2000000000000011</v>
      </c>
      <c r="GG69" s="19">
        <f>SUMIFS(Wirksam!$GG$7:$GG$66,Wirksam!$B$7:$B$66,"Komposit")</f>
        <v>9.2000000000000011</v>
      </c>
      <c r="GH69" s="19">
        <f>SUMIFS(Wirksam!$GH$7:$GH$66,Wirksam!$B$7:$B$66,"Komposit")</f>
        <v>9.2000000000000011</v>
      </c>
      <c r="GI69" s="19">
        <f>SUMIFS(Wirksam!$GI$7:$GI$66,Wirksam!$B$7:$B$66,"Komposit")</f>
        <v>9.2000000000000011</v>
      </c>
      <c r="GJ69" s="19">
        <f>SUMIFS(Wirksam!$GJ$7:$GJ$66,Wirksam!$B$7:$B$66,"Komposit")</f>
        <v>9.2000000000000011</v>
      </c>
      <c r="GK69" s="19">
        <f>SUMIFS(Wirksam!$GK$7:$GK$66,Wirksam!$B$7:$B$66,"Komposit")</f>
        <v>9.2000000000000011</v>
      </c>
      <c r="GL69" s="19">
        <f>SUMIFS(Wirksam!$GL$7:$GL$66,Wirksam!$B$7:$B$66,"Komposit")</f>
        <v>9.2000000000000011</v>
      </c>
      <c r="GM69" s="19">
        <f>SUMIFS(Wirksam!$GM$7:$GM$66,Wirksam!$B$7:$B$66,"Komposit")</f>
        <v>9.2000000000000011</v>
      </c>
      <c r="GN69" s="19">
        <f>SUMIFS(Wirksam!$GN$7:$GN$66,Wirksam!$B$7:$B$66,"Komposit")</f>
        <v>9.2000000000000011</v>
      </c>
      <c r="GO69" s="19">
        <f>SUMIFS(Wirksam!$GO$7:$GO$66,Wirksam!$B$7:$B$66,"Komposit")</f>
        <v>9.2000000000000011</v>
      </c>
      <c r="GP69" s="19">
        <f>SUMIFS(Wirksam!$GP$7:$GP$66,Wirksam!$B$7:$B$66,"Komposit")</f>
        <v>9.2000000000000011</v>
      </c>
      <c r="GQ69" s="19">
        <f>SUMIFS(Wirksam!$GQ$7:$GQ$66,Wirksam!$B$7:$B$66,"Komposit")</f>
        <v>9.2000000000000011</v>
      </c>
      <c r="GR69" s="19">
        <f>SUMIFS(Wirksam!$GR$7:$GR$66,Wirksam!$B$7:$B$66,"Komposit")</f>
        <v>9.2000000000000011</v>
      </c>
      <c r="GS69" s="19">
        <f>SUMIFS(Wirksam!$GS$7:$GS$66,Wirksam!$B$7:$B$66,"Komposit")</f>
        <v>9.2000000000000011</v>
      </c>
      <c r="GT69" s="19">
        <f>SUMIFS(Wirksam!$GT$7:$GT$66,Wirksam!$B$7:$B$66,"Komposit")</f>
        <v>9.2000000000000011</v>
      </c>
      <c r="GU69" s="19">
        <f>SUMIFS(Wirksam!$GU$7:$GU$66,Wirksam!$B$7:$B$66,"Komposit")</f>
        <v>9.2000000000000011</v>
      </c>
      <c r="GV69" s="19">
        <f>SUMIFS(Wirksam!$GV$7:$GV$66,Wirksam!$B$7:$B$66,"Komposit")</f>
        <v>9.2000000000000011</v>
      </c>
      <c r="GW69" s="19">
        <f>SUMIFS(Wirksam!$GW$7:$GW$66,Wirksam!$B$7:$B$66,"Komposit")</f>
        <v>9.2000000000000011</v>
      </c>
      <c r="GX69" s="19">
        <f>SUMIFS(Wirksam!$GX$7:$GX$66,Wirksam!$B$7:$B$66,"Komposit")</f>
        <v>9.2000000000000011</v>
      </c>
      <c r="GY69" s="19">
        <f>SUMIFS(Wirksam!$GY$7:$GY$66,Wirksam!$B$7:$B$66,"Komposit")</f>
        <v>9.2000000000000011</v>
      </c>
      <c r="GZ69" s="19">
        <f>SUMIFS(Wirksam!$GZ$7:$GZ$66,Wirksam!$B$7:$B$66,"Komposit")</f>
        <v>9.2000000000000011</v>
      </c>
      <c r="HA69" s="19">
        <f>SUMIFS(Wirksam!$HA$7:$HA$66,Wirksam!$B$7:$B$66,"Komposit")</f>
        <v>9.2000000000000011</v>
      </c>
      <c r="HB69" s="19">
        <f>SUMIFS(Wirksam!$HB$7:$HB$66,Wirksam!$B$7:$B$66,"Komposit")</f>
        <v>9.2000000000000011</v>
      </c>
      <c r="HC69" s="19">
        <f>SUMIFS(Wirksam!$HC$7:$HC$66,Wirksam!$B$7:$B$66,"Komposit")</f>
        <v>9.2000000000000011</v>
      </c>
      <c r="HD69" s="19">
        <f>SUMIFS(Wirksam!$HD$7:$HD$66,Wirksam!$B$7:$B$66,"Komposit")</f>
        <v>9.2000000000000011</v>
      </c>
      <c r="HE69" s="19">
        <f>SUMIFS(Wirksam!$HE$7:$HE$66,Wirksam!$B$7:$B$66,"Komposit")</f>
        <v>9.2000000000000011</v>
      </c>
      <c r="HF69" s="19">
        <f>SUMIFS(Wirksam!$HF$7:$HF$66,Wirksam!$B$7:$B$66,"Komposit")</f>
        <v>9.2000000000000011</v>
      </c>
      <c r="HG69" s="19">
        <f>SUMIFS(Wirksam!$HG$7:$HG$66,Wirksam!$B$7:$B$66,"Komposit")</f>
        <v>9.2000000000000011</v>
      </c>
      <c r="HH69" s="19">
        <f>SUMIFS(Wirksam!$HH$7:$HH$66,Wirksam!$B$7:$B$66,"Komposit")</f>
        <v>9.2000000000000011</v>
      </c>
      <c r="HI69" s="19">
        <f>SUMIFS(Wirksam!$HI$7:$HI$66,Wirksam!$B$7:$B$66,"Komposit")</f>
        <v>9.2000000000000011</v>
      </c>
      <c r="HJ69" s="19">
        <f>SUMIFS(Wirksam!$HJ$7:$HJ$66,Wirksam!$B$7:$B$66,"Komposit")</f>
        <v>9.2000000000000011</v>
      </c>
      <c r="HK69" s="19">
        <f>SUMIFS(Wirksam!$HK$7:$HK$66,Wirksam!$B$7:$B$66,"Komposit")</f>
        <v>9.2000000000000011</v>
      </c>
      <c r="HL69" s="19">
        <f>SUMIFS(Wirksam!$HL$7:$HL$66,Wirksam!$B$7:$B$66,"Komposit")</f>
        <v>9.2000000000000011</v>
      </c>
      <c r="HM69" s="19">
        <f>SUMIFS(Wirksam!$HM$7:$HM$66,Wirksam!$B$7:$B$66,"Komposit")</f>
        <v>9.2000000000000011</v>
      </c>
      <c r="HN69" s="19">
        <f>SUMIFS(Wirksam!$HN$7:$HN$66,Wirksam!$B$7:$B$66,"Komposit")</f>
        <v>9.2000000000000011</v>
      </c>
      <c r="HO69" s="19">
        <f>SUMIFS(Wirksam!$HO$7:$HO$66,Wirksam!$B$7:$B$66,"Komposit")</f>
        <v>9.2000000000000011</v>
      </c>
      <c r="HP69" s="19">
        <f>SUMIFS(Wirksam!$HP$7:$HP$66,Wirksam!$B$7:$B$66,"Komposit")</f>
        <v>9.2000000000000011</v>
      </c>
      <c r="HQ69" s="19">
        <f>SUMIFS(Wirksam!$HQ$7:$HQ$66,Wirksam!$B$7:$B$66,"Komposit")</f>
        <v>9.2000000000000011</v>
      </c>
      <c r="HR69" s="19">
        <f>SUMIFS(Wirksam!$HR$7:$HR$66,Wirksam!$B$7:$B$66,"Komposit")</f>
        <v>9.2000000000000011</v>
      </c>
      <c r="HS69" s="19">
        <f>SUMIFS(Wirksam!$HS$7:$HS$66,Wirksam!$B$7:$B$66,"Komposit")</f>
        <v>9.2000000000000011</v>
      </c>
      <c r="HT69" s="19">
        <f>SUMIFS(Wirksam!$HT$7:$HT$66,Wirksam!$B$7:$B$66,"Komposit")</f>
        <v>9.2000000000000011</v>
      </c>
      <c r="HU69" s="19">
        <f>SUMIFS(Wirksam!$HU$7:$HU$66,Wirksam!$B$7:$B$66,"Komposit")</f>
        <v>9.2000000000000011</v>
      </c>
      <c r="HV69" s="19">
        <f>SUMIFS(Wirksam!$HV$7:$HV$66,Wirksam!$B$7:$B$66,"Komposit")</f>
        <v>9.2000000000000011</v>
      </c>
      <c r="HW69" s="19">
        <f>SUMIFS(Wirksam!$HW$7:$HW$66,Wirksam!$B$7:$B$66,"Komposit")</f>
        <v>9.2000000000000011</v>
      </c>
      <c r="HX69" s="19">
        <f>SUMIFS(Wirksam!$HX$7:$HX$66,Wirksam!$B$7:$B$66,"Komposit")</f>
        <v>9.2000000000000011</v>
      </c>
      <c r="HY69" s="19">
        <f>SUMIFS(Wirksam!$HY$7:$HY$66,Wirksam!$B$7:$B$66,"Komposit")</f>
        <v>9.2000000000000011</v>
      </c>
      <c r="HZ69" s="19">
        <f>SUMIFS(Wirksam!$HZ$7:$HZ$66,Wirksam!$B$7:$B$66,"Komposit")</f>
        <v>9.2000000000000011</v>
      </c>
      <c r="IA69" s="19">
        <f>SUMIFS(Wirksam!$IA$7:$IA$66,Wirksam!$B$7:$B$66,"Komposit")</f>
        <v>9.2000000000000011</v>
      </c>
    </row>
    <row r="70" spans="1:235" x14ac:dyDescent="0.25">
      <c r="A70" s="18" t="s">
        <v>300</v>
      </c>
      <c r="D70" s="19">
        <f t="shared" ref="D70:BO70" si="0">D68+D69</f>
        <v>16.100000000000001</v>
      </c>
      <c r="E70" s="19">
        <f t="shared" si="0"/>
        <v>16.100000000000001</v>
      </c>
      <c r="F70" s="19">
        <f t="shared" si="0"/>
        <v>16.100000000000001</v>
      </c>
      <c r="G70" s="19">
        <f t="shared" si="0"/>
        <v>13.100000000000001</v>
      </c>
      <c r="H70" s="19">
        <f t="shared" si="0"/>
        <v>13</v>
      </c>
      <c r="I70" s="19">
        <f t="shared" si="0"/>
        <v>13.6</v>
      </c>
      <c r="J70" s="19">
        <f t="shared" si="0"/>
        <v>14.400000000000002</v>
      </c>
      <c r="K70" s="19">
        <f t="shared" si="0"/>
        <v>13.3</v>
      </c>
      <c r="L70" s="19">
        <f t="shared" si="0"/>
        <v>14</v>
      </c>
      <c r="M70" s="19">
        <f t="shared" si="0"/>
        <v>13</v>
      </c>
      <c r="N70" s="19">
        <f t="shared" si="0"/>
        <v>13.4</v>
      </c>
      <c r="O70" s="19">
        <f t="shared" si="0"/>
        <v>14.8</v>
      </c>
      <c r="P70" s="19">
        <f t="shared" si="0"/>
        <v>14.399999999999999</v>
      </c>
      <c r="Q70" s="19">
        <f t="shared" si="0"/>
        <v>14.3</v>
      </c>
      <c r="R70" s="19">
        <f t="shared" si="0"/>
        <v>14.8</v>
      </c>
      <c r="S70" s="19">
        <f t="shared" si="0"/>
        <v>16.100000000000001</v>
      </c>
      <c r="T70" s="19">
        <f t="shared" si="0"/>
        <v>16.100000000000001</v>
      </c>
      <c r="U70" s="19">
        <f t="shared" si="0"/>
        <v>16.100000000000001</v>
      </c>
      <c r="V70" s="19">
        <f t="shared" si="0"/>
        <v>16.100000000000001</v>
      </c>
      <c r="W70" s="19">
        <f t="shared" si="0"/>
        <v>16.100000000000001</v>
      </c>
      <c r="X70" s="19">
        <f t="shared" si="0"/>
        <v>16.100000000000001</v>
      </c>
      <c r="Y70" s="19">
        <f t="shared" si="0"/>
        <v>16.100000000000001</v>
      </c>
      <c r="Z70" s="19">
        <f t="shared" si="0"/>
        <v>16.100000000000001</v>
      </c>
      <c r="AA70" s="19">
        <f t="shared" si="0"/>
        <v>16.100000000000001</v>
      </c>
      <c r="AB70" s="19">
        <f t="shared" si="0"/>
        <v>16.100000000000001</v>
      </c>
      <c r="AC70" s="19">
        <f t="shared" si="0"/>
        <v>16.100000000000001</v>
      </c>
      <c r="AD70" s="19">
        <f t="shared" si="0"/>
        <v>16.100000000000001</v>
      </c>
      <c r="AE70" s="19">
        <f t="shared" si="0"/>
        <v>16.100000000000001</v>
      </c>
      <c r="AF70" s="19">
        <f t="shared" si="0"/>
        <v>16.100000000000001</v>
      </c>
      <c r="AG70" s="19">
        <f t="shared" si="0"/>
        <v>16.100000000000001</v>
      </c>
      <c r="AH70" s="19">
        <f t="shared" si="0"/>
        <v>16.100000000000001</v>
      </c>
      <c r="AI70" s="19">
        <f t="shared" si="0"/>
        <v>16.100000000000001</v>
      </c>
      <c r="AJ70" s="19">
        <f t="shared" si="0"/>
        <v>16.100000000000001</v>
      </c>
      <c r="AK70" s="19">
        <f t="shared" si="0"/>
        <v>16.100000000000001</v>
      </c>
      <c r="AL70" s="19">
        <f t="shared" si="0"/>
        <v>16.100000000000001</v>
      </c>
      <c r="AM70" s="19">
        <f t="shared" si="0"/>
        <v>16.100000000000001</v>
      </c>
      <c r="AN70" s="19">
        <f t="shared" si="0"/>
        <v>16.100000000000001</v>
      </c>
      <c r="AO70" s="19">
        <f t="shared" si="0"/>
        <v>16.100000000000001</v>
      </c>
      <c r="AP70" s="19">
        <f t="shared" si="0"/>
        <v>16.100000000000001</v>
      </c>
      <c r="AQ70" s="19">
        <f t="shared" si="0"/>
        <v>16.100000000000001</v>
      </c>
      <c r="AR70" s="19">
        <f t="shared" si="0"/>
        <v>16.100000000000001</v>
      </c>
      <c r="AS70" s="19">
        <f t="shared" si="0"/>
        <v>16.100000000000001</v>
      </c>
      <c r="AT70" s="19">
        <f t="shared" si="0"/>
        <v>16.100000000000001</v>
      </c>
      <c r="AU70" s="19">
        <f t="shared" si="0"/>
        <v>16.100000000000001</v>
      </c>
      <c r="AV70" s="19">
        <f t="shared" si="0"/>
        <v>16.100000000000001</v>
      </c>
      <c r="AW70" s="19">
        <f t="shared" si="0"/>
        <v>16.100000000000001</v>
      </c>
      <c r="AX70" s="19">
        <f t="shared" si="0"/>
        <v>16.100000000000001</v>
      </c>
      <c r="AY70" s="19">
        <f t="shared" si="0"/>
        <v>16.100000000000001</v>
      </c>
      <c r="AZ70" s="19">
        <f t="shared" si="0"/>
        <v>16.100000000000001</v>
      </c>
      <c r="BA70" s="19">
        <f t="shared" si="0"/>
        <v>16.100000000000001</v>
      </c>
      <c r="BB70" s="19">
        <f t="shared" si="0"/>
        <v>16.100000000000001</v>
      </c>
      <c r="BC70" s="19">
        <f t="shared" si="0"/>
        <v>16.100000000000001</v>
      </c>
      <c r="BD70" s="19">
        <f t="shared" si="0"/>
        <v>16.100000000000001</v>
      </c>
      <c r="BE70" s="19">
        <f t="shared" si="0"/>
        <v>16.100000000000001</v>
      </c>
      <c r="BF70" s="19">
        <f t="shared" si="0"/>
        <v>16.100000000000001</v>
      </c>
      <c r="BG70" s="19">
        <f t="shared" si="0"/>
        <v>16.100000000000001</v>
      </c>
      <c r="BH70" s="19">
        <f t="shared" si="0"/>
        <v>16.100000000000001</v>
      </c>
      <c r="BI70" s="19">
        <f t="shared" si="0"/>
        <v>16.100000000000001</v>
      </c>
      <c r="BJ70" s="19">
        <f t="shared" si="0"/>
        <v>16.100000000000001</v>
      </c>
      <c r="BK70" s="19">
        <f t="shared" si="0"/>
        <v>16.100000000000001</v>
      </c>
      <c r="BL70" s="19">
        <f t="shared" si="0"/>
        <v>16.100000000000001</v>
      </c>
      <c r="BM70" s="19">
        <f t="shared" si="0"/>
        <v>16.100000000000001</v>
      </c>
      <c r="BN70" s="19">
        <f t="shared" si="0"/>
        <v>16.100000000000001</v>
      </c>
      <c r="BO70" s="19">
        <f t="shared" si="0"/>
        <v>16.100000000000001</v>
      </c>
      <c r="BP70" s="19">
        <f t="shared" ref="BP70:EA70" si="1">BP68+BP69</f>
        <v>16.100000000000001</v>
      </c>
      <c r="BQ70" s="19">
        <f t="shared" si="1"/>
        <v>16.100000000000001</v>
      </c>
      <c r="BR70" s="19">
        <f t="shared" si="1"/>
        <v>16.100000000000001</v>
      </c>
      <c r="BS70" s="19">
        <f t="shared" si="1"/>
        <v>16.100000000000001</v>
      </c>
      <c r="BT70" s="19">
        <f t="shared" si="1"/>
        <v>16.100000000000001</v>
      </c>
      <c r="BU70" s="19">
        <f t="shared" si="1"/>
        <v>16.100000000000001</v>
      </c>
      <c r="BV70" s="19">
        <f t="shared" si="1"/>
        <v>16.100000000000001</v>
      </c>
      <c r="BW70" s="19">
        <f t="shared" si="1"/>
        <v>16.100000000000001</v>
      </c>
      <c r="BX70" s="19">
        <f t="shared" si="1"/>
        <v>16.100000000000001</v>
      </c>
      <c r="BY70" s="19">
        <f t="shared" si="1"/>
        <v>16.100000000000001</v>
      </c>
      <c r="BZ70" s="19">
        <f t="shared" si="1"/>
        <v>16.100000000000001</v>
      </c>
      <c r="CA70" s="19">
        <f t="shared" si="1"/>
        <v>16.100000000000001</v>
      </c>
      <c r="CB70" s="19">
        <f t="shared" si="1"/>
        <v>16.100000000000001</v>
      </c>
      <c r="CC70" s="19">
        <f t="shared" si="1"/>
        <v>16.100000000000001</v>
      </c>
      <c r="CD70" s="19">
        <f t="shared" si="1"/>
        <v>16.100000000000001</v>
      </c>
      <c r="CE70" s="19">
        <f t="shared" si="1"/>
        <v>16.100000000000001</v>
      </c>
      <c r="CF70" s="19">
        <f t="shared" si="1"/>
        <v>16.100000000000001</v>
      </c>
      <c r="CG70" s="19">
        <f t="shared" si="1"/>
        <v>16.100000000000001</v>
      </c>
      <c r="CH70" s="19">
        <f t="shared" si="1"/>
        <v>16.100000000000001</v>
      </c>
      <c r="CI70" s="19">
        <f t="shared" si="1"/>
        <v>16.100000000000001</v>
      </c>
      <c r="CJ70" s="19">
        <f t="shared" si="1"/>
        <v>16.100000000000001</v>
      </c>
      <c r="CK70" s="19">
        <f t="shared" si="1"/>
        <v>16.100000000000001</v>
      </c>
      <c r="CL70" s="19">
        <f t="shared" si="1"/>
        <v>16.100000000000001</v>
      </c>
      <c r="CM70" s="19">
        <f t="shared" si="1"/>
        <v>16.100000000000001</v>
      </c>
      <c r="CN70" s="19">
        <f t="shared" si="1"/>
        <v>16.100000000000001</v>
      </c>
      <c r="CO70" s="19">
        <f t="shared" si="1"/>
        <v>16.100000000000001</v>
      </c>
      <c r="CP70" s="19">
        <f t="shared" si="1"/>
        <v>16.100000000000001</v>
      </c>
      <c r="CQ70" s="19">
        <f t="shared" si="1"/>
        <v>16.100000000000001</v>
      </c>
      <c r="CR70" s="19">
        <f t="shared" si="1"/>
        <v>16.100000000000001</v>
      </c>
      <c r="CS70" s="19">
        <f t="shared" si="1"/>
        <v>16.100000000000001</v>
      </c>
      <c r="CT70" s="19">
        <f t="shared" si="1"/>
        <v>16.100000000000001</v>
      </c>
      <c r="CU70" s="19">
        <f t="shared" si="1"/>
        <v>16.100000000000001</v>
      </c>
      <c r="CV70" s="19">
        <f t="shared" si="1"/>
        <v>16.100000000000001</v>
      </c>
      <c r="CW70" s="19">
        <f t="shared" si="1"/>
        <v>16.100000000000001</v>
      </c>
      <c r="CX70" s="19">
        <f t="shared" si="1"/>
        <v>16.100000000000001</v>
      </c>
      <c r="CY70" s="19">
        <f t="shared" si="1"/>
        <v>16.100000000000001</v>
      </c>
      <c r="CZ70" s="19">
        <f t="shared" si="1"/>
        <v>16.100000000000001</v>
      </c>
      <c r="DA70" s="19">
        <f t="shared" si="1"/>
        <v>16.100000000000001</v>
      </c>
      <c r="DB70" s="19">
        <f t="shared" si="1"/>
        <v>16.100000000000001</v>
      </c>
      <c r="DC70" s="19">
        <f t="shared" si="1"/>
        <v>16.100000000000001</v>
      </c>
      <c r="DD70" s="19">
        <f t="shared" si="1"/>
        <v>16.100000000000001</v>
      </c>
      <c r="DE70" s="19">
        <f t="shared" si="1"/>
        <v>16.100000000000001</v>
      </c>
      <c r="DF70" s="19">
        <f t="shared" si="1"/>
        <v>16.100000000000001</v>
      </c>
      <c r="DG70" s="19">
        <f t="shared" si="1"/>
        <v>16.100000000000001</v>
      </c>
      <c r="DH70" s="19">
        <f t="shared" si="1"/>
        <v>16.100000000000001</v>
      </c>
      <c r="DI70" s="19">
        <f t="shared" si="1"/>
        <v>16.100000000000001</v>
      </c>
      <c r="DJ70" s="19">
        <f t="shared" si="1"/>
        <v>16.100000000000001</v>
      </c>
      <c r="DK70" s="19">
        <f t="shared" si="1"/>
        <v>16.100000000000001</v>
      </c>
      <c r="DL70" s="19">
        <f t="shared" si="1"/>
        <v>16.100000000000001</v>
      </c>
      <c r="DM70" s="19">
        <f t="shared" si="1"/>
        <v>16.100000000000001</v>
      </c>
      <c r="DN70" s="19">
        <f t="shared" si="1"/>
        <v>16.100000000000001</v>
      </c>
      <c r="DO70" s="19">
        <f t="shared" si="1"/>
        <v>16.100000000000001</v>
      </c>
      <c r="DP70" s="19">
        <f t="shared" si="1"/>
        <v>16.100000000000001</v>
      </c>
      <c r="DQ70" s="19">
        <f t="shared" si="1"/>
        <v>16.100000000000001</v>
      </c>
      <c r="DR70" s="19">
        <f t="shared" si="1"/>
        <v>16.100000000000001</v>
      </c>
      <c r="DS70" s="19">
        <f t="shared" si="1"/>
        <v>16.100000000000001</v>
      </c>
      <c r="DT70" s="19">
        <f t="shared" si="1"/>
        <v>16.100000000000001</v>
      </c>
      <c r="DU70" s="19">
        <f t="shared" si="1"/>
        <v>16.100000000000001</v>
      </c>
      <c r="DV70" s="19">
        <f t="shared" si="1"/>
        <v>16.100000000000001</v>
      </c>
      <c r="DW70" s="19">
        <f t="shared" si="1"/>
        <v>16.100000000000001</v>
      </c>
      <c r="DX70" s="19">
        <f t="shared" si="1"/>
        <v>16.100000000000001</v>
      </c>
      <c r="DY70" s="19">
        <f t="shared" si="1"/>
        <v>16.100000000000001</v>
      </c>
      <c r="DZ70" s="19">
        <f t="shared" si="1"/>
        <v>16.100000000000001</v>
      </c>
      <c r="EA70" s="19">
        <f t="shared" si="1"/>
        <v>16.100000000000001</v>
      </c>
      <c r="EB70" s="19">
        <f t="shared" ref="EB70:GM70" si="2">EB68+EB69</f>
        <v>16.100000000000001</v>
      </c>
      <c r="EC70" s="19">
        <f t="shared" si="2"/>
        <v>16.100000000000001</v>
      </c>
      <c r="ED70" s="19">
        <f t="shared" si="2"/>
        <v>16.100000000000001</v>
      </c>
      <c r="EE70" s="19">
        <f t="shared" si="2"/>
        <v>16.100000000000001</v>
      </c>
      <c r="EF70" s="19">
        <f t="shared" si="2"/>
        <v>16.100000000000001</v>
      </c>
      <c r="EG70" s="19">
        <f t="shared" si="2"/>
        <v>16.100000000000001</v>
      </c>
      <c r="EH70" s="19">
        <f t="shared" si="2"/>
        <v>16.100000000000001</v>
      </c>
      <c r="EI70" s="19">
        <f t="shared" si="2"/>
        <v>16.100000000000001</v>
      </c>
      <c r="EJ70" s="19">
        <f t="shared" si="2"/>
        <v>16.100000000000001</v>
      </c>
      <c r="EK70" s="19">
        <f t="shared" si="2"/>
        <v>16.100000000000001</v>
      </c>
      <c r="EL70" s="19">
        <f t="shared" si="2"/>
        <v>16.100000000000001</v>
      </c>
      <c r="EM70" s="19">
        <f t="shared" si="2"/>
        <v>16.100000000000001</v>
      </c>
      <c r="EN70" s="19">
        <f t="shared" si="2"/>
        <v>16.100000000000001</v>
      </c>
      <c r="EO70" s="19">
        <f t="shared" si="2"/>
        <v>16.100000000000001</v>
      </c>
      <c r="EP70" s="19">
        <f t="shared" si="2"/>
        <v>16.100000000000001</v>
      </c>
      <c r="EQ70" s="19">
        <f t="shared" si="2"/>
        <v>16.100000000000001</v>
      </c>
      <c r="ER70" s="19">
        <f t="shared" si="2"/>
        <v>16.100000000000001</v>
      </c>
      <c r="ES70" s="19">
        <f t="shared" si="2"/>
        <v>16.100000000000001</v>
      </c>
      <c r="ET70" s="19">
        <f t="shared" si="2"/>
        <v>16.100000000000001</v>
      </c>
      <c r="EU70" s="19">
        <f t="shared" si="2"/>
        <v>16.100000000000001</v>
      </c>
      <c r="EV70" s="19">
        <f t="shared" si="2"/>
        <v>16.100000000000001</v>
      </c>
      <c r="EW70" s="19">
        <f t="shared" si="2"/>
        <v>16.100000000000001</v>
      </c>
      <c r="EX70" s="19">
        <f t="shared" si="2"/>
        <v>16.100000000000001</v>
      </c>
      <c r="EY70" s="19">
        <f t="shared" si="2"/>
        <v>16.100000000000001</v>
      </c>
      <c r="EZ70" s="19">
        <f t="shared" si="2"/>
        <v>16.100000000000001</v>
      </c>
      <c r="FA70" s="19">
        <f t="shared" si="2"/>
        <v>16.100000000000001</v>
      </c>
      <c r="FB70" s="19">
        <f t="shared" si="2"/>
        <v>16.100000000000001</v>
      </c>
      <c r="FC70" s="19">
        <f t="shared" si="2"/>
        <v>16.100000000000001</v>
      </c>
      <c r="FD70" s="19">
        <f t="shared" si="2"/>
        <v>16.100000000000001</v>
      </c>
      <c r="FE70" s="19">
        <f t="shared" si="2"/>
        <v>16.100000000000001</v>
      </c>
      <c r="FF70" s="19">
        <f t="shared" si="2"/>
        <v>16.100000000000001</v>
      </c>
      <c r="FG70" s="19">
        <f t="shared" si="2"/>
        <v>16.100000000000001</v>
      </c>
      <c r="FH70" s="19">
        <f t="shared" si="2"/>
        <v>16.100000000000001</v>
      </c>
      <c r="FI70" s="19">
        <f t="shared" si="2"/>
        <v>16.100000000000001</v>
      </c>
      <c r="FJ70" s="19">
        <f t="shared" si="2"/>
        <v>16.100000000000001</v>
      </c>
      <c r="FK70" s="19">
        <f t="shared" si="2"/>
        <v>16.100000000000001</v>
      </c>
      <c r="FL70" s="19">
        <f t="shared" si="2"/>
        <v>16.100000000000001</v>
      </c>
      <c r="FM70" s="19">
        <f t="shared" si="2"/>
        <v>16.100000000000001</v>
      </c>
      <c r="FN70" s="19">
        <f t="shared" si="2"/>
        <v>16.100000000000001</v>
      </c>
      <c r="FO70" s="19">
        <f t="shared" si="2"/>
        <v>16.100000000000001</v>
      </c>
      <c r="FP70" s="19">
        <f t="shared" si="2"/>
        <v>16.100000000000001</v>
      </c>
      <c r="FQ70" s="19">
        <f t="shared" si="2"/>
        <v>16.100000000000001</v>
      </c>
      <c r="FR70" s="19">
        <f t="shared" si="2"/>
        <v>16.100000000000001</v>
      </c>
      <c r="FS70" s="19">
        <f t="shared" si="2"/>
        <v>16.100000000000001</v>
      </c>
      <c r="FT70" s="19">
        <f t="shared" si="2"/>
        <v>16.100000000000001</v>
      </c>
      <c r="FU70" s="19">
        <f t="shared" si="2"/>
        <v>16.100000000000001</v>
      </c>
      <c r="FV70" s="19">
        <f t="shared" si="2"/>
        <v>16.100000000000001</v>
      </c>
      <c r="FW70" s="19">
        <f t="shared" si="2"/>
        <v>16.100000000000001</v>
      </c>
      <c r="FX70" s="19">
        <f t="shared" si="2"/>
        <v>16.100000000000001</v>
      </c>
      <c r="FY70" s="19">
        <f t="shared" si="2"/>
        <v>16.100000000000001</v>
      </c>
      <c r="FZ70" s="19">
        <f t="shared" si="2"/>
        <v>16.100000000000001</v>
      </c>
      <c r="GA70" s="19">
        <f t="shared" si="2"/>
        <v>16.100000000000001</v>
      </c>
      <c r="GB70" s="19">
        <f t="shared" si="2"/>
        <v>16.100000000000001</v>
      </c>
      <c r="GC70" s="19">
        <f t="shared" si="2"/>
        <v>16.100000000000001</v>
      </c>
      <c r="GD70" s="19">
        <f t="shared" si="2"/>
        <v>16.100000000000001</v>
      </c>
      <c r="GE70" s="19">
        <f t="shared" si="2"/>
        <v>16.100000000000001</v>
      </c>
      <c r="GF70" s="19">
        <f t="shared" si="2"/>
        <v>16.100000000000001</v>
      </c>
      <c r="GG70" s="19">
        <f t="shared" si="2"/>
        <v>16.100000000000001</v>
      </c>
      <c r="GH70" s="19">
        <f t="shared" si="2"/>
        <v>16.100000000000001</v>
      </c>
      <c r="GI70" s="19">
        <f t="shared" si="2"/>
        <v>16.100000000000001</v>
      </c>
      <c r="GJ70" s="19">
        <f t="shared" si="2"/>
        <v>16.100000000000001</v>
      </c>
      <c r="GK70" s="19">
        <f t="shared" si="2"/>
        <v>16.100000000000001</v>
      </c>
      <c r="GL70" s="19">
        <f t="shared" si="2"/>
        <v>16.100000000000001</v>
      </c>
      <c r="GM70" s="19">
        <f t="shared" si="2"/>
        <v>16.100000000000001</v>
      </c>
      <c r="GN70" s="19">
        <f t="shared" ref="GN70:IA70" si="3">GN68+GN69</f>
        <v>16.100000000000001</v>
      </c>
      <c r="GO70" s="19">
        <f t="shared" si="3"/>
        <v>16.100000000000001</v>
      </c>
      <c r="GP70" s="19">
        <f t="shared" si="3"/>
        <v>16.100000000000001</v>
      </c>
      <c r="GQ70" s="19">
        <f t="shared" si="3"/>
        <v>16.100000000000001</v>
      </c>
      <c r="GR70" s="19">
        <f t="shared" si="3"/>
        <v>16.100000000000001</v>
      </c>
      <c r="GS70" s="19">
        <f t="shared" si="3"/>
        <v>16.100000000000001</v>
      </c>
      <c r="GT70" s="19">
        <f t="shared" si="3"/>
        <v>16.100000000000001</v>
      </c>
      <c r="GU70" s="19">
        <f t="shared" si="3"/>
        <v>16.100000000000001</v>
      </c>
      <c r="GV70" s="19">
        <f t="shared" si="3"/>
        <v>16.100000000000001</v>
      </c>
      <c r="GW70" s="19">
        <f t="shared" si="3"/>
        <v>16.100000000000001</v>
      </c>
      <c r="GX70" s="19">
        <f t="shared" si="3"/>
        <v>16.100000000000001</v>
      </c>
      <c r="GY70" s="19">
        <f t="shared" si="3"/>
        <v>16.100000000000001</v>
      </c>
      <c r="GZ70" s="19">
        <f t="shared" si="3"/>
        <v>16.100000000000001</v>
      </c>
      <c r="HA70" s="19">
        <f t="shared" si="3"/>
        <v>16.100000000000001</v>
      </c>
      <c r="HB70" s="19">
        <f t="shared" si="3"/>
        <v>16.100000000000001</v>
      </c>
      <c r="HC70" s="19">
        <f t="shared" si="3"/>
        <v>16.100000000000001</v>
      </c>
      <c r="HD70" s="19">
        <f t="shared" si="3"/>
        <v>16.100000000000001</v>
      </c>
      <c r="HE70" s="19">
        <f t="shared" si="3"/>
        <v>16.100000000000001</v>
      </c>
      <c r="HF70" s="19">
        <f t="shared" si="3"/>
        <v>16.100000000000001</v>
      </c>
      <c r="HG70" s="19">
        <f t="shared" si="3"/>
        <v>16.100000000000001</v>
      </c>
      <c r="HH70" s="19">
        <f t="shared" si="3"/>
        <v>16.100000000000001</v>
      </c>
      <c r="HI70" s="19">
        <f t="shared" si="3"/>
        <v>16.100000000000001</v>
      </c>
      <c r="HJ70" s="19">
        <f t="shared" si="3"/>
        <v>16.100000000000001</v>
      </c>
      <c r="HK70" s="19">
        <f t="shared" si="3"/>
        <v>16.100000000000001</v>
      </c>
      <c r="HL70" s="19">
        <f t="shared" si="3"/>
        <v>16.100000000000001</v>
      </c>
      <c r="HM70" s="19">
        <f t="shared" si="3"/>
        <v>16.100000000000001</v>
      </c>
      <c r="HN70" s="19">
        <f t="shared" si="3"/>
        <v>16.100000000000001</v>
      </c>
      <c r="HO70" s="19">
        <f t="shared" si="3"/>
        <v>16.100000000000001</v>
      </c>
      <c r="HP70" s="19">
        <f t="shared" si="3"/>
        <v>16.100000000000001</v>
      </c>
      <c r="HQ70" s="19">
        <f t="shared" si="3"/>
        <v>16.100000000000001</v>
      </c>
      <c r="HR70" s="19">
        <f t="shared" si="3"/>
        <v>16.100000000000001</v>
      </c>
      <c r="HS70" s="19">
        <f t="shared" si="3"/>
        <v>16.100000000000001</v>
      </c>
      <c r="HT70" s="19">
        <f t="shared" si="3"/>
        <v>16.100000000000001</v>
      </c>
      <c r="HU70" s="19">
        <f t="shared" si="3"/>
        <v>16.100000000000001</v>
      </c>
      <c r="HV70" s="19">
        <f t="shared" si="3"/>
        <v>16.100000000000001</v>
      </c>
      <c r="HW70" s="19">
        <f t="shared" si="3"/>
        <v>16.100000000000001</v>
      </c>
      <c r="HX70" s="19">
        <f t="shared" si="3"/>
        <v>16.100000000000001</v>
      </c>
      <c r="HY70" s="19">
        <f t="shared" si="3"/>
        <v>16.100000000000001</v>
      </c>
      <c r="HZ70" s="19">
        <f t="shared" si="3"/>
        <v>16.100000000000001</v>
      </c>
      <c r="IA70" s="19">
        <f t="shared" si="3"/>
        <v>16.100000000000001</v>
      </c>
    </row>
  </sheetData>
  <conditionalFormatting sqref="D7:IA66">
    <cfRule type="expression" dxfId="9" priority="1">
      <formula>UPPER(D7)="U"</formula>
    </cfRule>
    <cfRule type="expression" dxfId="8" priority="2">
      <formula>UPPER(D7)="K"</formula>
    </cfRule>
    <cfRule type="expression" dxfId="7" priority="3">
      <formula>UPPER(D7)="F"</formula>
    </cfRule>
    <cfRule type="expression" dxfId="6" priority="4">
      <formula>UPPER(D7)="H"</formula>
    </cfRule>
    <cfRule type="expression" dxfId="5" priority="5">
      <formula>AND(ISNUMBER(D7),D7&lt;&gt;"")</formula>
    </cfRule>
    <cfRule type="expression" dxfId="4" priority="6">
      <formula>$A7=""</formula>
    </cfRule>
  </conditionalFormatting>
  <dataValidations count="1">
    <dataValidation type="custom" allowBlank="1" showInputMessage="1" showErrorMessage="1" errorTitle="Ungültiger Eintrag" error="Erlaubt: leer, U, K, F, H oder eine Zahl (MAK)." promptTitle="Anwesenheit" prompt="leer = anwesend · U Urlaub · K krank · F Fortbildung/Abwesenheit · H halbe Woche · Zahl = MAK" sqref="D7:IA66" xr:uid="{00000000-0002-0000-0300-000000000000}">
      <formula1>OR(ISNUMBER(D7),UPPER(D7)="U",UPPER(D7)="K",UPPER(D7)="F",UPPER(D7)="H")</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7" id="{00000000-000E-0000-0300-000007000000}">
            <xm:f>Wirksam!D$6=Filter!$O$24</xm:f>
            <x14:dxf>
              <font>
                <b/>
                <color rgb="FFFFFFFF"/>
              </font>
              <fill>
                <patternFill>
                  <bgColor rgb="FFBF1528"/>
                </patternFill>
              </fill>
            </x14:dxf>
          </x14:cfRule>
          <x14:cfRule type="expression" priority="10" id="{00000000-000E-0000-0300-00000A000000}">
            <xm:f>Wirksam!D$5&lt;Filter!$O$25</xm:f>
            <x14:dxf>
              <font>
                <color rgb="FF9AA3AD"/>
              </font>
            </x14:dxf>
          </x14:cfRule>
          <xm:sqref>D4:IA6</xm:sqref>
        </x14:conditionalFormatting>
        <x14:conditionalFormatting xmlns:xm="http://schemas.microsoft.com/office/excel/2006/main">
          <x14:cfRule type="expression" priority="8" id="{00000000-000E-0000-0300-000008000000}">
            <xm:f>Wirksam!D$6=Filter!$O$24</xm:f>
            <x14:dxf>
              <border>
                <left style="medium">
                  <color rgb="FFBF1528"/>
                </left>
                <right style="medium">
                  <color rgb="FFBF1528"/>
                </right>
                <top/>
                <bottom/>
                <vertical/>
                <horizontal/>
              </border>
            </x14:dxf>
          </x14:cfRule>
          <x14:cfRule type="expression" priority="9" id="{00000000-000E-0000-0300-000009000000}">
            <xm:f>Wirksam!D$5&lt;Filter!$O$25</xm:f>
            <x14:dxf>
              <font>
                <color rgb="FF9AA3AD"/>
              </font>
              <fill>
                <patternFill>
                  <bgColor rgb="FFF7F7F7"/>
                </patternFill>
              </fill>
            </x14:dxf>
          </x14:cfRule>
          <xm:sqref>D7:IA66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F94A7"/>
  </sheetPr>
  <dimension ref="A1:K64"/>
  <sheetViews>
    <sheetView showGridLines="0" workbookViewId="0">
      <pane xSplit="1" ySplit="4" topLeftCell="B5" activePane="bottomRight" state="frozen"/>
      <selection pane="topRight" activeCell="B1" sqref="B1"/>
      <selection pane="bottomLeft" activeCell="A5" sqref="A5"/>
      <selection pane="bottomRight"/>
    </sheetView>
  </sheetViews>
  <sheetFormatPr defaultRowHeight="13.5" x14ac:dyDescent="0.25"/>
  <cols>
    <col min="1" max="1" width="22.7109375" customWidth="1"/>
    <col min="2" max="3" width="12.7109375" customWidth="1"/>
    <col min="4" max="4" width="14.7109375" customWidth="1"/>
    <col min="5" max="6" width="12.7109375" customWidth="1"/>
    <col min="7" max="7" width="8.7109375" customWidth="1"/>
    <col min="8" max="8" width="40.7109375" customWidth="1"/>
    <col min="10" max="10" width="16.7109375" customWidth="1"/>
    <col min="11" max="11" width="40.7109375" customWidth="1"/>
  </cols>
  <sheetData>
    <row r="1" spans="1:11" ht="26.25" x14ac:dyDescent="0.25">
      <c r="A1" s="1" t="s">
        <v>171</v>
      </c>
    </row>
    <row r="2" spans="1:11" x14ac:dyDescent="0.25">
      <c r="A2" s="2" t="s">
        <v>172</v>
      </c>
    </row>
    <row r="4" spans="1:11" ht="30" customHeight="1" x14ac:dyDescent="0.25">
      <c r="A4" s="20" t="s">
        <v>173</v>
      </c>
      <c r="B4" s="20" t="s">
        <v>174</v>
      </c>
      <c r="C4" s="20" t="s">
        <v>45</v>
      </c>
      <c r="D4" s="20" t="s">
        <v>175</v>
      </c>
      <c r="E4" s="20" t="s">
        <v>176</v>
      </c>
      <c r="F4" s="20" t="s">
        <v>177</v>
      </c>
      <c r="G4" s="20" t="s">
        <v>178</v>
      </c>
      <c r="H4" s="20" t="s">
        <v>179</v>
      </c>
      <c r="J4" s="6" t="s">
        <v>180</v>
      </c>
    </row>
    <row r="5" spans="1:11" x14ac:dyDescent="0.25">
      <c r="A5" s="21" t="s">
        <v>44451</v>
      </c>
      <c r="B5" s="21" t="s">
        <v>44452</v>
      </c>
      <c r="C5" s="21" t="s">
        <v>20</v>
      </c>
      <c r="D5" s="22">
        <v>0</v>
      </c>
      <c r="E5" s="23"/>
      <c r="F5" s="23"/>
      <c r="G5" s="24" t="b">
        <v>1</v>
      </c>
      <c r="H5" s="21"/>
      <c r="J5" s="7" t="s">
        <v>181</v>
      </c>
      <c r="K5" s="7" t="s">
        <v>44483</v>
      </c>
    </row>
    <row r="6" spans="1:11" x14ac:dyDescent="0.25">
      <c r="A6" s="21" t="s">
        <v>44454</v>
      </c>
      <c r="B6" s="21" t="s">
        <v>44452</v>
      </c>
      <c r="C6" s="21" t="s">
        <v>44455</v>
      </c>
      <c r="D6" s="22">
        <v>0.3</v>
      </c>
      <c r="E6" s="23"/>
      <c r="F6" s="23"/>
      <c r="G6" s="24" t="b">
        <v>1</v>
      </c>
      <c r="H6" s="21"/>
      <c r="J6" s="7" t="s">
        <v>182</v>
      </c>
      <c r="K6" s="53">
        <v>46295.600462962961</v>
      </c>
    </row>
    <row r="7" spans="1:11" x14ac:dyDescent="0.25">
      <c r="A7" s="21" t="s">
        <v>44456</v>
      </c>
      <c r="B7" s="21" t="s">
        <v>44452</v>
      </c>
      <c r="C7" s="21" t="s">
        <v>44455</v>
      </c>
      <c r="D7" s="22">
        <v>0.5</v>
      </c>
      <c r="E7" s="23"/>
      <c r="F7" s="23"/>
      <c r="G7" s="24" t="b">
        <v>1</v>
      </c>
      <c r="H7" s="21"/>
    </row>
    <row r="8" spans="1:11" x14ac:dyDescent="0.25">
      <c r="A8" s="21" t="s">
        <v>44457</v>
      </c>
      <c r="B8" s="21" t="s">
        <v>44452</v>
      </c>
      <c r="C8" s="21" t="s">
        <v>20</v>
      </c>
      <c r="D8" s="22">
        <v>0.9</v>
      </c>
      <c r="E8" s="23"/>
      <c r="F8" s="23"/>
      <c r="G8" s="24" t="b">
        <v>1</v>
      </c>
      <c r="H8" s="21"/>
    </row>
    <row r="9" spans="1:11" x14ac:dyDescent="0.25">
      <c r="A9" s="21" t="s">
        <v>44458</v>
      </c>
      <c r="B9" s="21" t="s">
        <v>44452</v>
      </c>
      <c r="C9" s="21" t="s">
        <v>20</v>
      </c>
      <c r="D9" s="22">
        <v>0.7</v>
      </c>
      <c r="E9" s="23"/>
      <c r="F9" s="23"/>
      <c r="G9" s="24" t="b">
        <v>1</v>
      </c>
      <c r="H9" s="21"/>
    </row>
    <row r="10" spans="1:11" x14ac:dyDescent="0.25">
      <c r="A10" s="21" t="s">
        <v>44459</v>
      </c>
      <c r="B10" s="21" t="s">
        <v>44452</v>
      </c>
      <c r="C10" s="21" t="s">
        <v>44455</v>
      </c>
      <c r="D10" s="22">
        <v>0.9</v>
      </c>
      <c r="E10" s="23"/>
      <c r="F10" s="23"/>
      <c r="G10" s="24" t="b">
        <v>1</v>
      </c>
      <c r="H10" s="21"/>
    </row>
    <row r="11" spans="1:11" x14ac:dyDescent="0.25">
      <c r="A11" s="21" t="s">
        <v>44460</v>
      </c>
      <c r="B11" s="21" t="s">
        <v>44452</v>
      </c>
      <c r="C11" s="21" t="s">
        <v>20</v>
      </c>
      <c r="D11" s="22">
        <v>0.7</v>
      </c>
      <c r="E11" s="23"/>
      <c r="F11" s="23"/>
      <c r="G11" s="24" t="b">
        <v>1</v>
      </c>
      <c r="H11" s="21"/>
    </row>
    <row r="12" spans="1:11" x14ac:dyDescent="0.25">
      <c r="A12" s="21" t="s">
        <v>44461</v>
      </c>
      <c r="B12" s="21" t="s">
        <v>44452</v>
      </c>
      <c r="C12" s="21" t="s">
        <v>44455</v>
      </c>
      <c r="D12" s="22">
        <v>0.3</v>
      </c>
      <c r="E12" s="23"/>
      <c r="F12" s="23"/>
      <c r="G12" s="24" t="b">
        <v>1</v>
      </c>
      <c r="H12" s="21"/>
    </row>
    <row r="13" spans="1:11" x14ac:dyDescent="0.25">
      <c r="A13" s="21" t="s">
        <v>44462</v>
      </c>
      <c r="B13" s="21" t="s">
        <v>44452</v>
      </c>
      <c r="C13" s="21" t="s">
        <v>44455</v>
      </c>
      <c r="D13" s="22">
        <v>1</v>
      </c>
      <c r="E13" s="23"/>
      <c r="F13" s="23"/>
      <c r="G13" s="24" t="b">
        <v>1</v>
      </c>
      <c r="H13" s="21"/>
    </row>
    <row r="14" spans="1:11" x14ac:dyDescent="0.25">
      <c r="A14" s="21" t="s">
        <v>44463</v>
      </c>
      <c r="B14" s="21" t="s">
        <v>44452</v>
      </c>
      <c r="C14" s="21" t="s">
        <v>44455</v>
      </c>
      <c r="D14" s="22">
        <v>0.5</v>
      </c>
      <c r="E14" s="23"/>
      <c r="F14" s="23"/>
      <c r="G14" s="24" t="b">
        <v>1</v>
      </c>
      <c r="H14" s="21"/>
    </row>
    <row r="15" spans="1:11" x14ac:dyDescent="0.25">
      <c r="A15" s="21" t="s">
        <v>44464</v>
      </c>
      <c r="B15" s="21" t="s">
        <v>44452</v>
      </c>
      <c r="C15" s="21" t="s">
        <v>20</v>
      </c>
      <c r="D15" s="22">
        <v>0.5</v>
      </c>
      <c r="E15" s="23"/>
      <c r="F15" s="23"/>
      <c r="G15" s="24" t="b">
        <v>1</v>
      </c>
      <c r="H15" s="21"/>
    </row>
    <row r="16" spans="1:11" x14ac:dyDescent="0.25">
      <c r="A16" s="21" t="s">
        <v>44465</v>
      </c>
      <c r="B16" s="21" t="s">
        <v>44452</v>
      </c>
      <c r="C16" s="21" t="s">
        <v>20</v>
      </c>
      <c r="D16" s="22">
        <v>0.1</v>
      </c>
      <c r="E16" s="23"/>
      <c r="F16" s="23"/>
      <c r="G16" s="24" t="b">
        <v>1</v>
      </c>
      <c r="H16" s="21"/>
    </row>
    <row r="17" spans="1:8" x14ac:dyDescent="0.25">
      <c r="A17" s="21" t="s">
        <v>44466</v>
      </c>
      <c r="B17" s="21" t="s">
        <v>44452</v>
      </c>
      <c r="C17" s="21" t="s">
        <v>44455</v>
      </c>
      <c r="D17" s="22">
        <v>0.6</v>
      </c>
      <c r="E17" s="23"/>
      <c r="F17" s="23"/>
      <c r="G17" s="24" t="b">
        <v>1</v>
      </c>
      <c r="H17" s="21"/>
    </row>
    <row r="18" spans="1:8" x14ac:dyDescent="0.25">
      <c r="A18" s="21" t="s">
        <v>44467</v>
      </c>
      <c r="B18" s="21" t="s">
        <v>44452</v>
      </c>
      <c r="C18" s="21" t="s">
        <v>44455</v>
      </c>
      <c r="D18" s="22">
        <v>1</v>
      </c>
      <c r="E18" s="23"/>
      <c r="F18" s="23"/>
      <c r="G18" s="24" t="b">
        <v>1</v>
      </c>
      <c r="H18" s="21"/>
    </row>
    <row r="19" spans="1:8" x14ac:dyDescent="0.25">
      <c r="A19" s="21" t="s">
        <v>44468</v>
      </c>
      <c r="B19" s="21" t="s">
        <v>44452</v>
      </c>
      <c r="C19" s="21" t="s">
        <v>20</v>
      </c>
      <c r="D19" s="22">
        <v>0.7</v>
      </c>
      <c r="E19" s="23"/>
      <c r="F19" s="23"/>
      <c r="G19" s="24" t="b">
        <v>1</v>
      </c>
      <c r="H19" s="21"/>
    </row>
    <row r="20" spans="1:8" x14ac:dyDescent="0.25">
      <c r="A20" s="21" t="s">
        <v>44469</v>
      </c>
      <c r="B20" s="21" t="s">
        <v>44452</v>
      </c>
      <c r="C20" s="21" t="s">
        <v>20</v>
      </c>
      <c r="D20" s="22">
        <v>0.9</v>
      </c>
      <c r="E20" s="23"/>
      <c r="F20" s="23"/>
      <c r="G20" s="24" t="b">
        <v>1</v>
      </c>
      <c r="H20" s="21"/>
    </row>
    <row r="21" spans="1:8" x14ac:dyDescent="0.25">
      <c r="A21" s="21" t="s">
        <v>44470</v>
      </c>
      <c r="B21" s="21" t="s">
        <v>44452</v>
      </c>
      <c r="C21" s="21" t="s">
        <v>44455</v>
      </c>
      <c r="D21" s="22">
        <v>0.8</v>
      </c>
      <c r="E21" s="23"/>
      <c r="F21" s="23"/>
      <c r="G21" s="24" t="b">
        <v>1</v>
      </c>
      <c r="H21" s="21"/>
    </row>
    <row r="22" spans="1:8" x14ac:dyDescent="0.25">
      <c r="A22" s="21" t="s">
        <v>44471</v>
      </c>
      <c r="B22" s="21" t="s">
        <v>44452</v>
      </c>
      <c r="C22" s="21" t="s">
        <v>20</v>
      </c>
      <c r="D22" s="22">
        <v>0.5</v>
      </c>
      <c r="E22" s="23"/>
      <c r="F22" s="23"/>
      <c r="G22" s="24" t="b">
        <v>1</v>
      </c>
      <c r="H22" s="21"/>
    </row>
    <row r="23" spans="1:8" x14ac:dyDescent="0.25">
      <c r="A23" s="21" t="s">
        <v>44472</v>
      </c>
      <c r="B23" s="21" t="s">
        <v>44452</v>
      </c>
      <c r="C23" s="21" t="s">
        <v>20</v>
      </c>
      <c r="D23" s="22">
        <v>1</v>
      </c>
      <c r="E23" s="23"/>
      <c r="F23" s="23"/>
      <c r="G23" s="24" t="b">
        <v>1</v>
      </c>
      <c r="H23" s="21"/>
    </row>
    <row r="24" spans="1:8" x14ac:dyDescent="0.25">
      <c r="A24" s="21" t="s">
        <v>44473</v>
      </c>
      <c r="B24" s="21" t="s">
        <v>44474</v>
      </c>
      <c r="C24" s="21" t="s">
        <v>20</v>
      </c>
      <c r="D24" s="22">
        <v>0.5</v>
      </c>
      <c r="E24" s="23"/>
      <c r="F24" s="23"/>
      <c r="G24" s="24" t="b">
        <v>1</v>
      </c>
      <c r="H24" s="21"/>
    </row>
    <row r="25" spans="1:8" x14ac:dyDescent="0.25">
      <c r="A25" s="21" t="s">
        <v>44475</v>
      </c>
      <c r="B25" s="21" t="s">
        <v>44474</v>
      </c>
      <c r="C25" s="21" t="s">
        <v>20</v>
      </c>
      <c r="D25" s="22">
        <v>0.5</v>
      </c>
      <c r="E25" s="23"/>
      <c r="F25" s="23"/>
      <c r="G25" s="24" t="b">
        <v>1</v>
      </c>
      <c r="H25" s="21"/>
    </row>
    <row r="26" spans="1:8" x14ac:dyDescent="0.25">
      <c r="A26" s="21" t="s">
        <v>44476</v>
      </c>
      <c r="B26" s="21" t="s">
        <v>44474</v>
      </c>
      <c r="C26" s="21" t="s">
        <v>20</v>
      </c>
      <c r="D26" s="22">
        <v>0.5</v>
      </c>
      <c r="E26" s="23"/>
      <c r="F26" s="23"/>
      <c r="G26" s="24" t="b">
        <v>1</v>
      </c>
      <c r="H26" s="21"/>
    </row>
    <row r="27" spans="1:8" x14ac:dyDescent="0.25">
      <c r="A27" s="21" t="s">
        <v>44477</v>
      </c>
      <c r="B27" s="21" t="s">
        <v>44474</v>
      </c>
      <c r="C27" s="21" t="s">
        <v>20</v>
      </c>
      <c r="D27" s="22">
        <v>0.5</v>
      </c>
      <c r="E27" s="23"/>
      <c r="F27" s="23"/>
      <c r="G27" s="24" t="b">
        <v>1</v>
      </c>
      <c r="H27" s="21"/>
    </row>
    <row r="28" spans="1:8" x14ac:dyDescent="0.25">
      <c r="A28" s="21" t="s">
        <v>44478</v>
      </c>
      <c r="B28" s="21" t="s">
        <v>44474</v>
      </c>
      <c r="C28" s="21" t="s">
        <v>20</v>
      </c>
      <c r="D28" s="22">
        <v>0.4</v>
      </c>
      <c r="E28" s="23"/>
      <c r="F28" s="23"/>
      <c r="G28" s="24" t="b">
        <v>1</v>
      </c>
      <c r="H28" s="21"/>
    </row>
    <row r="29" spans="1:8" x14ac:dyDescent="0.25">
      <c r="A29" s="21" t="s">
        <v>44479</v>
      </c>
      <c r="B29" s="21" t="s">
        <v>44474</v>
      </c>
      <c r="C29" s="21" t="s">
        <v>44455</v>
      </c>
      <c r="D29" s="22">
        <v>0.5</v>
      </c>
      <c r="E29" s="23"/>
      <c r="F29" s="23"/>
      <c r="G29" s="24" t="b">
        <v>1</v>
      </c>
      <c r="H29" s="21"/>
    </row>
    <row r="30" spans="1:8" x14ac:dyDescent="0.25">
      <c r="A30" s="21" t="s">
        <v>44480</v>
      </c>
      <c r="B30" s="21" t="s">
        <v>44474</v>
      </c>
      <c r="C30" s="21" t="s">
        <v>44455</v>
      </c>
      <c r="D30" s="22">
        <v>0.5</v>
      </c>
      <c r="E30" s="23"/>
      <c r="F30" s="23"/>
      <c r="G30" s="24" t="b">
        <v>1</v>
      </c>
      <c r="H30" s="21"/>
    </row>
    <row r="31" spans="1:8" x14ac:dyDescent="0.25">
      <c r="A31" s="21" t="s">
        <v>44481</v>
      </c>
      <c r="B31" s="21" t="s">
        <v>44482</v>
      </c>
      <c r="C31" s="21" t="s">
        <v>20</v>
      </c>
      <c r="D31" s="22">
        <v>0.8</v>
      </c>
      <c r="E31" s="23"/>
      <c r="F31" s="23"/>
      <c r="G31" s="24" t="b">
        <v>1</v>
      </c>
      <c r="H31" s="21"/>
    </row>
    <row r="32" spans="1:8" x14ac:dyDescent="0.25">
      <c r="A32" s="21"/>
      <c r="B32" s="21"/>
      <c r="C32" s="21"/>
      <c r="D32" s="22"/>
      <c r="E32" s="23"/>
      <c r="F32" s="23"/>
      <c r="G32" s="24"/>
      <c r="H32" s="21"/>
    </row>
    <row r="33" spans="1:8" x14ac:dyDescent="0.25">
      <c r="A33" s="21"/>
      <c r="B33" s="21"/>
      <c r="C33" s="21"/>
      <c r="D33" s="22"/>
      <c r="E33" s="23"/>
      <c r="F33" s="23"/>
      <c r="G33" s="24"/>
      <c r="H33" s="21"/>
    </row>
    <row r="34" spans="1:8" x14ac:dyDescent="0.25">
      <c r="A34" s="21"/>
      <c r="B34" s="21"/>
      <c r="C34" s="21"/>
      <c r="D34" s="22"/>
      <c r="E34" s="23"/>
      <c r="F34" s="23"/>
      <c r="G34" s="24"/>
      <c r="H34" s="21"/>
    </row>
    <row r="35" spans="1:8" x14ac:dyDescent="0.25">
      <c r="A35" s="21"/>
      <c r="B35" s="21"/>
      <c r="C35" s="21"/>
      <c r="D35" s="22"/>
      <c r="E35" s="23"/>
      <c r="F35" s="23"/>
      <c r="G35" s="24"/>
      <c r="H35" s="21"/>
    </row>
    <row r="36" spans="1:8" x14ac:dyDescent="0.25">
      <c r="A36" s="21"/>
      <c r="B36" s="21"/>
      <c r="C36" s="21"/>
      <c r="D36" s="22"/>
      <c r="E36" s="23"/>
      <c r="F36" s="23"/>
      <c r="G36" s="24"/>
      <c r="H36" s="21"/>
    </row>
    <row r="37" spans="1:8" x14ac:dyDescent="0.25">
      <c r="A37" s="21"/>
      <c r="B37" s="21"/>
      <c r="C37" s="21"/>
      <c r="D37" s="22"/>
      <c r="E37" s="23"/>
      <c r="F37" s="23"/>
      <c r="G37" s="24"/>
      <c r="H37" s="21"/>
    </row>
    <row r="38" spans="1:8" x14ac:dyDescent="0.25">
      <c r="A38" s="21"/>
      <c r="B38" s="21"/>
      <c r="C38" s="21"/>
      <c r="D38" s="22"/>
      <c r="E38" s="23"/>
      <c r="F38" s="23"/>
      <c r="G38" s="24"/>
      <c r="H38" s="21"/>
    </row>
    <row r="39" spans="1:8" x14ac:dyDescent="0.25">
      <c r="A39" s="21"/>
      <c r="B39" s="21"/>
      <c r="C39" s="21"/>
      <c r="D39" s="22"/>
      <c r="E39" s="23"/>
      <c r="F39" s="23"/>
      <c r="G39" s="24"/>
      <c r="H39" s="21"/>
    </row>
    <row r="40" spans="1:8" x14ac:dyDescent="0.25">
      <c r="A40" s="21"/>
      <c r="B40" s="21"/>
      <c r="C40" s="21"/>
      <c r="D40" s="22"/>
      <c r="E40" s="23"/>
      <c r="F40" s="23"/>
      <c r="G40" s="24"/>
      <c r="H40" s="21"/>
    </row>
    <row r="41" spans="1:8" x14ac:dyDescent="0.25">
      <c r="A41" s="21"/>
      <c r="B41" s="21"/>
      <c r="C41" s="21"/>
      <c r="D41" s="22"/>
      <c r="E41" s="23"/>
      <c r="F41" s="23"/>
      <c r="G41" s="24"/>
      <c r="H41" s="21"/>
    </row>
    <row r="42" spans="1:8" x14ac:dyDescent="0.25">
      <c r="A42" s="21"/>
      <c r="B42" s="21"/>
      <c r="C42" s="21"/>
      <c r="D42" s="22"/>
      <c r="E42" s="23"/>
      <c r="F42" s="23"/>
      <c r="G42" s="24"/>
      <c r="H42" s="21"/>
    </row>
    <row r="43" spans="1:8" x14ac:dyDescent="0.25">
      <c r="A43" s="21"/>
      <c r="B43" s="21"/>
      <c r="C43" s="21"/>
      <c r="D43" s="22"/>
      <c r="E43" s="23"/>
      <c r="F43" s="23"/>
      <c r="G43" s="24"/>
      <c r="H43" s="21"/>
    </row>
    <row r="44" spans="1:8" x14ac:dyDescent="0.25">
      <c r="A44" s="21"/>
      <c r="B44" s="21"/>
      <c r="C44" s="21"/>
      <c r="D44" s="22"/>
      <c r="E44" s="23"/>
      <c r="F44" s="23"/>
      <c r="G44" s="24"/>
      <c r="H44" s="21"/>
    </row>
    <row r="45" spans="1:8" x14ac:dyDescent="0.25">
      <c r="A45" s="21"/>
      <c r="B45" s="21"/>
      <c r="C45" s="21"/>
      <c r="D45" s="22"/>
      <c r="E45" s="23"/>
      <c r="F45" s="23"/>
      <c r="G45" s="24"/>
      <c r="H45" s="21"/>
    </row>
    <row r="46" spans="1:8" x14ac:dyDescent="0.25">
      <c r="A46" s="21"/>
      <c r="B46" s="21"/>
      <c r="C46" s="21"/>
      <c r="D46" s="22"/>
      <c r="E46" s="23"/>
      <c r="F46" s="23"/>
      <c r="G46" s="24"/>
      <c r="H46" s="21"/>
    </row>
    <row r="47" spans="1:8" x14ac:dyDescent="0.25">
      <c r="A47" s="21"/>
      <c r="B47" s="21"/>
      <c r="C47" s="21"/>
      <c r="D47" s="22"/>
      <c r="E47" s="23"/>
      <c r="F47" s="23"/>
      <c r="G47" s="24"/>
      <c r="H47" s="21"/>
    </row>
    <row r="48" spans="1:8" x14ac:dyDescent="0.25">
      <c r="A48" s="21"/>
      <c r="B48" s="21"/>
      <c r="C48" s="21"/>
      <c r="D48" s="22"/>
      <c r="E48" s="23"/>
      <c r="F48" s="23"/>
      <c r="G48" s="24"/>
      <c r="H48" s="21"/>
    </row>
    <row r="49" spans="1:8" x14ac:dyDescent="0.25">
      <c r="A49" s="21"/>
      <c r="B49" s="21"/>
      <c r="C49" s="21"/>
      <c r="D49" s="22"/>
      <c r="E49" s="23"/>
      <c r="F49" s="23"/>
      <c r="G49" s="24"/>
      <c r="H49" s="21"/>
    </row>
    <row r="50" spans="1:8" x14ac:dyDescent="0.25">
      <c r="A50" s="21"/>
      <c r="B50" s="21"/>
      <c r="C50" s="21"/>
      <c r="D50" s="22"/>
      <c r="E50" s="23"/>
      <c r="F50" s="23"/>
      <c r="G50" s="24"/>
      <c r="H50" s="21"/>
    </row>
    <row r="51" spans="1:8" x14ac:dyDescent="0.25">
      <c r="A51" s="21"/>
      <c r="B51" s="21"/>
      <c r="C51" s="21"/>
      <c r="D51" s="22"/>
      <c r="E51" s="23"/>
      <c r="F51" s="23"/>
      <c r="G51" s="24"/>
      <c r="H51" s="21"/>
    </row>
    <row r="52" spans="1:8" x14ac:dyDescent="0.25">
      <c r="A52" s="21"/>
      <c r="B52" s="21"/>
      <c r="C52" s="21"/>
      <c r="D52" s="22"/>
      <c r="E52" s="23"/>
      <c r="F52" s="23"/>
      <c r="G52" s="24"/>
      <c r="H52" s="21"/>
    </row>
    <row r="53" spans="1:8" x14ac:dyDescent="0.25">
      <c r="A53" s="21"/>
      <c r="B53" s="21"/>
      <c r="C53" s="21"/>
      <c r="D53" s="22"/>
      <c r="E53" s="23"/>
      <c r="F53" s="23"/>
      <c r="G53" s="24"/>
      <c r="H53" s="21"/>
    </row>
    <row r="54" spans="1:8" x14ac:dyDescent="0.25">
      <c r="A54" s="21"/>
      <c r="B54" s="21"/>
      <c r="C54" s="21"/>
      <c r="D54" s="22"/>
      <c r="E54" s="23"/>
      <c r="F54" s="23"/>
      <c r="G54" s="24"/>
      <c r="H54" s="21"/>
    </row>
    <row r="55" spans="1:8" x14ac:dyDescent="0.25">
      <c r="A55" s="21"/>
      <c r="B55" s="21"/>
      <c r="C55" s="21"/>
      <c r="D55" s="22"/>
      <c r="E55" s="23"/>
      <c r="F55" s="23"/>
      <c r="G55" s="24"/>
      <c r="H55" s="21"/>
    </row>
    <row r="56" spans="1:8" x14ac:dyDescent="0.25">
      <c r="A56" s="21"/>
      <c r="B56" s="21"/>
      <c r="C56" s="21"/>
      <c r="D56" s="22"/>
      <c r="E56" s="23"/>
      <c r="F56" s="23"/>
      <c r="G56" s="24"/>
      <c r="H56" s="21"/>
    </row>
    <row r="57" spans="1:8" x14ac:dyDescent="0.25">
      <c r="A57" s="21"/>
      <c r="B57" s="21"/>
      <c r="C57" s="21"/>
      <c r="D57" s="22"/>
      <c r="E57" s="23"/>
      <c r="F57" s="23"/>
      <c r="G57" s="24"/>
      <c r="H57" s="21"/>
    </row>
    <row r="58" spans="1:8" x14ac:dyDescent="0.25">
      <c r="A58" s="21"/>
      <c r="B58" s="21"/>
      <c r="C58" s="21"/>
      <c r="D58" s="22"/>
      <c r="E58" s="23"/>
      <c r="F58" s="23"/>
      <c r="G58" s="24"/>
      <c r="H58" s="21"/>
    </row>
    <row r="59" spans="1:8" x14ac:dyDescent="0.25">
      <c r="A59" s="21"/>
      <c r="B59" s="21"/>
      <c r="C59" s="21"/>
      <c r="D59" s="22"/>
      <c r="E59" s="23"/>
      <c r="F59" s="23"/>
      <c r="G59" s="24"/>
      <c r="H59" s="21"/>
    </row>
    <row r="60" spans="1:8" x14ac:dyDescent="0.25">
      <c r="A60" s="21"/>
      <c r="B60" s="21"/>
      <c r="C60" s="21"/>
      <c r="D60" s="22"/>
      <c r="E60" s="23"/>
      <c r="F60" s="23"/>
      <c r="G60" s="24"/>
      <c r="H60" s="21"/>
    </row>
    <row r="61" spans="1:8" x14ac:dyDescent="0.25">
      <c r="A61" s="21"/>
      <c r="B61" s="21"/>
      <c r="C61" s="21"/>
      <c r="D61" s="22"/>
      <c r="E61" s="23"/>
      <c r="F61" s="23"/>
      <c r="G61" s="24"/>
      <c r="H61" s="21"/>
    </row>
    <row r="62" spans="1:8" x14ac:dyDescent="0.25">
      <c r="A62" s="21"/>
      <c r="B62" s="21"/>
      <c r="C62" s="21"/>
      <c r="D62" s="22"/>
      <c r="E62" s="23"/>
      <c r="F62" s="23"/>
      <c r="G62" s="24"/>
      <c r="H62" s="21"/>
    </row>
    <row r="63" spans="1:8" x14ac:dyDescent="0.25">
      <c r="A63" s="21"/>
      <c r="B63" s="21"/>
      <c r="C63" s="21"/>
      <c r="D63" s="22"/>
      <c r="E63" s="23"/>
      <c r="F63" s="23"/>
      <c r="G63" s="24"/>
      <c r="H63" s="21"/>
    </row>
    <row r="64" spans="1:8" x14ac:dyDescent="0.25">
      <c r="A64" s="21"/>
      <c r="B64" s="21"/>
      <c r="C64" s="21"/>
      <c r="D64" s="22"/>
      <c r="E64" s="23"/>
      <c r="F64" s="23"/>
      <c r="G64" s="24"/>
      <c r="H64" s="21"/>
    </row>
  </sheetData>
  <dataValidations count="3">
    <dataValidation type="list" allowBlank="1" showInputMessage="1" showErrorMessage="1" promptTitle="Sparte" prompt="Gesundheit = KV, Komposit = Komposit/Leben" sqref="C5:C64" xr:uid="{00000000-0002-0000-0400-000000000000}">
      <formula1>"Gesundheit,Komposit"</formula1>
    </dataValidation>
    <dataValidation type="list" allowBlank="1" showInputMessage="1" showErrorMessage="1" sqref="G5:G64" xr:uid="{00000000-0002-0000-0400-000001000000}">
      <formula1>"WAHR,FALSCH"</formula1>
    </dataValidation>
    <dataValidation type="decimal" allowBlank="1" showInputMessage="1" showErrorMessage="1" promptTitle="Kapazität" prompt="MAK je Woche bei voller Anwesenheit, 0 bis 1,5" sqref="D5:D64" xr:uid="{00000000-0002-0000-0400-000002000000}">
      <formula1>0</formula1>
      <formula2>1.5</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M7"/>
  <sheetViews>
    <sheetView showGridLines="0" workbookViewId="0">
      <pane xSplit="1" ySplit="5" topLeftCell="B6" activePane="bottomRight" state="frozen"/>
      <selection pane="topRight" activeCell="B1" sqref="B1"/>
      <selection pane="bottomLeft" activeCell="A6" sqref="A6"/>
      <selection pane="bottomRight"/>
    </sheetView>
  </sheetViews>
  <sheetFormatPr defaultRowHeight="13.5" x14ac:dyDescent="0.25"/>
  <cols>
    <col min="1" max="1" width="12.7109375" customWidth="1"/>
    <col min="2" max="3" width="7.7109375" customWidth="1"/>
    <col min="4" max="37" width="11.7109375" customWidth="1"/>
    <col min="38" max="39" width="10.7109375" customWidth="1"/>
  </cols>
  <sheetData>
    <row r="1" spans="1:39" ht="26.25" x14ac:dyDescent="0.25">
      <c r="A1" s="1" t="s">
        <v>113</v>
      </c>
    </row>
    <row r="2" spans="1:39" x14ac:dyDescent="0.25">
      <c r="A2" s="2" t="s">
        <v>114</v>
      </c>
    </row>
    <row r="4" spans="1:39" x14ac:dyDescent="0.25">
      <c r="D4" s="49" t="s">
        <v>115</v>
      </c>
      <c r="E4" s="49"/>
      <c r="F4" s="49"/>
      <c r="G4" s="49"/>
      <c r="H4" s="49"/>
      <c r="I4" s="49"/>
      <c r="J4" s="49"/>
      <c r="K4" s="49"/>
      <c r="L4" s="49"/>
      <c r="M4" s="49"/>
      <c r="N4" s="50" t="s">
        <v>116</v>
      </c>
      <c r="O4" s="50"/>
      <c r="P4" s="50"/>
      <c r="Q4" s="50"/>
      <c r="R4" s="50"/>
      <c r="S4" s="50"/>
      <c r="T4" s="50"/>
      <c r="U4" s="50"/>
      <c r="V4" s="50"/>
      <c r="W4" s="50"/>
      <c r="X4" s="51" t="s">
        <v>117</v>
      </c>
      <c r="Y4" s="51"/>
      <c r="Z4" s="51"/>
      <c r="AA4" s="51"/>
      <c r="AB4" s="51"/>
      <c r="AC4" s="51"/>
      <c r="AD4" s="51"/>
      <c r="AE4" s="51"/>
      <c r="AF4" s="51"/>
      <c r="AG4" s="51"/>
      <c r="AH4" s="51"/>
      <c r="AI4" s="51"/>
      <c r="AJ4" s="51"/>
      <c r="AK4" s="51"/>
    </row>
    <row r="5" spans="1:39" ht="42" customHeight="1" x14ac:dyDescent="0.25">
      <c r="A5" s="25" t="s">
        <v>43</v>
      </c>
      <c r="B5" s="25" t="s">
        <v>118</v>
      </c>
      <c r="C5" s="25" t="s">
        <v>119</v>
      </c>
      <c r="D5" s="25" t="s">
        <v>120</v>
      </c>
      <c r="E5" s="25" t="s">
        <v>121</v>
      </c>
      <c r="F5" s="25" t="s">
        <v>122</v>
      </c>
      <c r="G5" s="25" t="s">
        <v>123</v>
      </c>
      <c r="H5" s="25" t="s">
        <v>124</v>
      </c>
      <c r="I5" s="25" t="s">
        <v>125</v>
      </c>
      <c r="J5" s="25" t="s">
        <v>126</v>
      </c>
      <c r="K5" s="25" t="s">
        <v>127</v>
      </c>
      <c r="L5" s="25" t="s">
        <v>128</v>
      </c>
      <c r="M5" s="25" t="s">
        <v>129</v>
      </c>
      <c r="N5" s="25" t="s">
        <v>120</v>
      </c>
      <c r="O5" s="25" t="s">
        <v>121</v>
      </c>
      <c r="P5" s="25" t="s">
        <v>122</v>
      </c>
      <c r="Q5" s="25" t="s">
        <v>123</v>
      </c>
      <c r="R5" s="25" t="s">
        <v>124</v>
      </c>
      <c r="S5" s="25" t="s">
        <v>125</v>
      </c>
      <c r="T5" s="25" t="s">
        <v>126</v>
      </c>
      <c r="U5" s="25" t="s">
        <v>127</v>
      </c>
      <c r="V5" s="25" t="s">
        <v>128</v>
      </c>
      <c r="W5" s="25" t="s">
        <v>129</v>
      </c>
      <c r="X5" s="25" t="s">
        <v>130</v>
      </c>
      <c r="Y5" s="25" t="s">
        <v>131</v>
      </c>
      <c r="Z5" s="25" t="s">
        <v>132</v>
      </c>
      <c r="AA5" s="25" t="s">
        <v>133</v>
      </c>
      <c r="AB5" s="25" t="s">
        <v>134</v>
      </c>
      <c r="AC5" s="25" t="s">
        <v>135</v>
      </c>
      <c r="AD5" s="25" t="s">
        <v>136</v>
      </c>
      <c r="AE5" s="25" t="s">
        <v>137</v>
      </c>
      <c r="AF5" s="25" t="s">
        <v>138</v>
      </c>
      <c r="AG5" s="25" t="s">
        <v>139</v>
      </c>
      <c r="AH5" s="25" t="s">
        <v>140</v>
      </c>
      <c r="AI5" s="25" t="s">
        <v>141</v>
      </c>
      <c r="AJ5" s="25" t="s">
        <v>142</v>
      </c>
      <c r="AK5" s="25" t="s">
        <v>143</v>
      </c>
      <c r="AL5" s="25" t="s">
        <v>144</v>
      </c>
      <c r="AM5" s="25" t="s">
        <v>145</v>
      </c>
    </row>
    <row r="6" spans="1:39" x14ac:dyDescent="0.25">
      <c r="A6" s="52">
        <v>46287</v>
      </c>
      <c r="B6" s="26">
        <f>YEAR(A6-WEEKDAY(A6,2)+4)</f>
        <v>2026</v>
      </c>
      <c r="C6" s="26">
        <f>_xlfn.ISOWEEKNUM(A6)</f>
        <v>39</v>
      </c>
      <c r="D6" s="26">
        <f>SUMIFS(INDEX(F_Rueckstand,$AL6):INDEX(F_Rueckstand,$AM6),INDEX(F_Stichtag,$AL6):INDEX(F_Stichtag,$AM6),$A6,INDEX(F_Quelle,$AL6):INDEX(F_Quelle,$AM6),"OPAG",INDEX(F_Sparte,$AL6):INDEX(F_Sparte,$AM6),"Komposit",INDEX(F_Aktiv,$AL6):INDEX(F_Aktiv,$AM6),1)</f>
        <v>19900</v>
      </c>
      <c r="E6" s="26">
        <f>SUMIFS(INDEX(F_Rueckstand,$AL6):INDEX(F_Rueckstand,$AM6),INDEX(F_Stichtag,$AL6):INDEX(F_Stichtag,$AM6),$A6,INDEX(F_Quelle,$AL6):INDEX(F_Quelle,$AM6),"OPAG",INDEX(F_Sparte,$AL6):INDEX(F_Sparte,$AM6),"Leben",INDEX(F_Aktiv,$AL6):INDEX(F_Aktiv,$AM6),1)</f>
        <v>2621</v>
      </c>
      <c r="F6" s="26">
        <f>SUMIFS(INDEX(F_Rueckstand,$AL6):INDEX(F_Rueckstand,$AM6),INDEX(F_Stichtag,$AL6):INDEX(F_Stichtag,$AM6),$A6,INDEX(F_Quelle,$AL6):INDEX(F_Quelle,$AM6),"OPAG",INDEX(F_Sparte,$AL6):INDEX(F_Sparte,$AM6),"KV",INDEX(F_Aktiv,$AL6):INDEX(F_Aktiv,$AM6),1)</f>
        <v>4905</v>
      </c>
      <c r="G6" s="26">
        <f>SUMIFS(INDEX(F_Rueckstand,$AL6):INDEX(F_Rueckstand,$AM6),INDEX(F_Stichtag,$AL6):INDEX(F_Stichtag,$AM6),$A6,INDEX(F_Quelle,$AL6):INDEX(F_Quelle,$AM6),"OPAG",INDEX(F_Sparte,$AL6):INDEX(F_Sparte,$AM6),"Sonstige",INDEX(F_Aktiv,$AL6):INDEX(F_Aktiv,$AM6),1)</f>
        <v>0</v>
      </c>
      <c r="H6" s="26">
        <f>SUM(D6:G6)</f>
        <v>27426</v>
      </c>
      <c r="I6" s="26">
        <f>SUMIFS(INDEX(F_Eingang,$AL6):INDEX(F_Eingang,$AM6),INDEX(F_Stichtag,$AL6):INDEX(F_Stichtag,$AM6),$A6,INDEX(F_Quelle,$AL6):INDEX(F_Quelle,$AM6),"OPAG",INDEX(F_Aktiv,$AL6):INDEX(F_Aktiv,$AM6),1)</f>
        <v>0</v>
      </c>
      <c r="J6" s="26">
        <f>SUMIFS(INDEX(F_Abgang,$AL6):INDEX(F_Abgang,$AM6),INDEX(F_Stichtag,$AL6):INDEX(F_Stichtag,$AM6),$A6,INDEX(F_Quelle,$AL6):INDEX(F_Quelle,$AM6),"OPAG",INDEX(F_Aktiv,$AL6):INDEX(F_Aktiv,$AM6),1)</f>
        <v>0</v>
      </c>
      <c r="K6" s="26">
        <f>SUMIFS(INDEX(F_Abgang,$AL6):INDEX(F_Abgang,$AM6),INDEX(F_Stichtag,$AL6):INDEX(F_Stichtag,$AM6),$A6,INDEX(F_Quelle,$AL6):INDEX(F_Quelle,$AM6),"OPAG",INDEX(F_Sparte,$AL6):INDEX(F_Sparte,$AM6),"Komposit",INDEX(F_Aktiv,$AL6):INDEX(F_Aktiv,$AM6),1)</f>
        <v>0</v>
      </c>
      <c r="L6" s="26">
        <f>SUMIFS(INDEX(F_Abgang,$AL6):INDEX(F_Abgang,$AM6),INDEX(F_Stichtag,$AL6):INDEX(F_Stichtag,$AM6),$A6,INDEX(F_Quelle,$AL6):INDEX(F_Quelle,$AM6),"OPAG",INDEX(F_Sparte,$AL6):INDEX(F_Sparte,$AM6),"Leben",INDEX(F_Aktiv,$AL6):INDEX(F_Aktiv,$AM6),1)</f>
        <v>0</v>
      </c>
      <c r="M6" s="26">
        <f>SUMIFS(INDEX(F_Abgang,$AL6):INDEX(F_Abgang,$AM6),INDEX(F_Stichtag,$AL6):INDEX(F_Stichtag,$AM6),$A6,INDEX(F_Quelle,$AL6):INDEX(F_Quelle,$AM6),"OPAG",INDEX(F_Sparte,$AL6):INDEX(F_Sparte,$AM6),"KV",INDEX(F_Aktiv,$AL6):INDEX(F_Aktiv,$AM6),1)</f>
        <v>0</v>
      </c>
      <c r="N6" s="26">
        <f>SUMIFS(INDEX(F_Rueckstand,$AL6):INDEX(F_Rueckstand,$AM6),INDEX(F_Stichtag,$AL6):INDEX(F_Stichtag,$AM6),$A6,INDEX(F_Quelle,$AL6):INDEX(F_Quelle,$AM6),"Verbund",INDEX(F_Sparte,$AL6):INDEX(F_Sparte,$AM6),"Komposit",INDEX(F_Aktiv,$AL6):INDEX(F_Aktiv,$AM6),1)</f>
        <v>8918</v>
      </c>
      <c r="O6" s="26">
        <f>SUMIFS(INDEX(F_Rueckstand,$AL6):INDEX(F_Rueckstand,$AM6),INDEX(F_Stichtag,$AL6):INDEX(F_Stichtag,$AM6),$A6,INDEX(F_Quelle,$AL6):INDEX(F_Quelle,$AM6),"Verbund",INDEX(F_Sparte,$AL6):INDEX(F_Sparte,$AM6),"Leben",INDEX(F_Aktiv,$AL6):INDEX(F_Aktiv,$AM6),1)</f>
        <v>1583</v>
      </c>
      <c r="P6" s="26">
        <f>SUMIFS(INDEX(F_Rueckstand,$AL6):INDEX(F_Rueckstand,$AM6),INDEX(F_Stichtag,$AL6):INDEX(F_Stichtag,$AM6),$A6,INDEX(F_Quelle,$AL6):INDEX(F_Quelle,$AM6),"Verbund",INDEX(F_Sparte,$AL6):INDEX(F_Sparte,$AM6),"KV",INDEX(F_Aktiv,$AL6):INDEX(F_Aktiv,$AM6),1)</f>
        <v>2138</v>
      </c>
      <c r="Q6" s="26">
        <f>SUMIFS(INDEX(F_Rueckstand,$AL6):INDEX(F_Rueckstand,$AM6),INDEX(F_Stichtag,$AL6):INDEX(F_Stichtag,$AM6),$A6,INDEX(F_Quelle,$AL6):INDEX(F_Quelle,$AM6),"Verbund",INDEX(F_Sparte,$AL6):INDEX(F_Sparte,$AM6),"Sonstige",INDEX(F_Aktiv,$AL6):INDEX(F_Aktiv,$AM6),1)</f>
        <v>0</v>
      </c>
      <c r="R6" s="26">
        <f>SUM(N6:Q6)</f>
        <v>12639</v>
      </c>
      <c r="S6" s="26">
        <f>SUMIFS(INDEX(F_Eingang,$AL6):INDEX(F_Eingang,$AM6),INDEX(F_Stichtag,$AL6):INDEX(F_Stichtag,$AM6),$A6,INDEX(F_Quelle,$AL6):INDEX(F_Quelle,$AM6),"Verbund",INDEX(F_Aktiv,$AL6):INDEX(F_Aktiv,$AM6),1)</f>
        <v>0</v>
      </c>
      <c r="T6" s="26">
        <f>SUMIFS(INDEX(F_Abgang,$AL6):INDEX(F_Abgang,$AM6),INDEX(F_Stichtag,$AL6):INDEX(F_Stichtag,$AM6),$A6,INDEX(F_Quelle,$AL6):INDEX(F_Quelle,$AM6),"Verbund",INDEX(F_Aktiv,$AL6):INDEX(F_Aktiv,$AM6),1)</f>
        <v>0</v>
      </c>
      <c r="U6" s="26">
        <f>SUMIFS(INDEX(F_Abgang,$AL6):INDEX(F_Abgang,$AM6),INDEX(F_Stichtag,$AL6):INDEX(F_Stichtag,$AM6),$A6,INDEX(F_Quelle,$AL6):INDEX(F_Quelle,$AM6),"Verbund",INDEX(F_Sparte,$AL6):INDEX(F_Sparte,$AM6),"Komposit",INDEX(F_Aktiv,$AL6):INDEX(F_Aktiv,$AM6),1)</f>
        <v>0</v>
      </c>
      <c r="V6" s="26">
        <f>SUMIFS(INDEX(F_Abgang,$AL6):INDEX(F_Abgang,$AM6),INDEX(F_Stichtag,$AL6):INDEX(F_Stichtag,$AM6),$A6,INDEX(F_Quelle,$AL6):INDEX(F_Quelle,$AM6),"Verbund",INDEX(F_Sparte,$AL6):INDEX(F_Sparte,$AM6),"Leben",INDEX(F_Aktiv,$AL6):INDEX(F_Aktiv,$AM6),1)</f>
        <v>0</v>
      </c>
      <c r="W6" s="26">
        <f>SUMIFS(INDEX(F_Abgang,$AL6):INDEX(F_Abgang,$AM6),INDEX(F_Stichtag,$AL6):INDEX(F_Stichtag,$AM6),$A6,INDEX(F_Quelle,$AL6):INDEX(F_Quelle,$AM6),"Verbund",INDEX(F_Sparte,$AL6):INDEX(F_Sparte,$AM6),"KV",INDEX(F_Aktiv,$AL6):INDEX(F_Aktiv,$AM6),1)</f>
        <v>0</v>
      </c>
      <c r="X6" s="26">
        <f>SUMIFS(INDEX(F_Eingang,$AL6):INDEX(F_Eingang,$AM6),INDEX(F_Stichtag,$AL6):INDEX(F_Stichtag,$AM6),$A6,INDEX(F_Quelle,$AL6):INDEX(F_Quelle,$AM6),"OPAG",INDEX(F_Sparte,$AL6):INDEX(F_Sparte,$AM6),"Komposit",INDEX(F_Aktiv,$AL6):INDEX(F_Aktiv,$AM6),1)</f>
        <v>0</v>
      </c>
      <c r="Y6" s="26">
        <f>SUMIFS(INDEX(F_Eingang,$AL6):INDEX(F_Eingang,$AM6),INDEX(F_Stichtag,$AL6):INDEX(F_Stichtag,$AM6),$A6,INDEX(F_Quelle,$AL6):INDEX(F_Quelle,$AM6),"OPAG",INDEX(F_Sparte,$AL6):INDEX(F_Sparte,$AM6),"Leben",INDEX(F_Aktiv,$AL6):INDEX(F_Aktiv,$AM6),1)</f>
        <v>0</v>
      </c>
      <c r="Z6" s="26">
        <f>SUMIFS(INDEX(F_Eingang,$AL6):INDEX(F_Eingang,$AM6),INDEX(F_Stichtag,$AL6):INDEX(F_Stichtag,$AM6),$A6,INDEX(F_Quelle,$AL6):INDEX(F_Quelle,$AM6),"OPAG",INDEX(F_Sparte,$AL6):INDEX(F_Sparte,$AM6),"KV",INDEX(F_Aktiv,$AL6):INDEX(F_Aktiv,$AM6),1)</f>
        <v>0</v>
      </c>
      <c r="AA6" s="26">
        <f>SUMIFS(INDEX(F_Eingang,$AL6):INDEX(F_Eingang,$AM6),INDEX(F_Stichtag,$AL6):INDEX(F_Stichtag,$AM6),$A6,INDEX(F_Quelle,$AL6):INDEX(F_Quelle,$AM6),"Verbund",INDEX(F_Sparte,$AL6):INDEX(F_Sparte,$AM6),"Komposit",INDEX(F_Aktiv,$AL6):INDEX(F_Aktiv,$AM6),1)</f>
        <v>0</v>
      </c>
      <c r="AB6" s="26">
        <f>SUMIFS(INDEX(F_Eingang,$AL6):INDEX(F_Eingang,$AM6),INDEX(F_Stichtag,$AL6):INDEX(F_Stichtag,$AM6),$A6,INDEX(F_Quelle,$AL6):INDEX(F_Quelle,$AM6),"Verbund",INDEX(F_Sparte,$AL6):INDEX(F_Sparte,$AM6),"Leben",INDEX(F_Aktiv,$AL6):INDEX(F_Aktiv,$AM6),1)</f>
        <v>0</v>
      </c>
      <c r="AC6" s="26">
        <f>SUMIFS(INDEX(F_Eingang,$AL6):INDEX(F_Eingang,$AM6),INDEX(F_Stichtag,$AL6):INDEX(F_Stichtag,$AM6),$A6,INDEX(F_Quelle,$AL6):INDEX(F_Quelle,$AM6),"Verbund",INDEX(F_Sparte,$AL6):INDEX(F_Sparte,$AM6),"KV",INDEX(F_Aktiv,$AL6):INDEX(F_Aktiv,$AM6),1)</f>
        <v>0</v>
      </c>
      <c r="AD6" s="26">
        <f>-K6</f>
        <v>0</v>
      </c>
      <c r="AE6" s="26">
        <f>-L6</f>
        <v>0</v>
      </c>
      <c r="AF6" s="26">
        <f>-M6</f>
        <v>0</v>
      </c>
      <c r="AG6" s="26">
        <f>-U6</f>
        <v>0</v>
      </c>
      <c r="AH6" s="26">
        <f>-V6</f>
        <v>0</v>
      </c>
      <c r="AI6" s="26">
        <f>-W6</f>
        <v>0</v>
      </c>
      <c r="AJ6" s="26">
        <f>I6-J6</f>
        <v>0</v>
      </c>
      <c r="AK6" s="26">
        <f>S6-T6</f>
        <v>0</v>
      </c>
      <c r="AL6" s="26">
        <v>1</v>
      </c>
      <c r="AM6" s="26">
        <v>754</v>
      </c>
    </row>
    <row r="7" spans="1:39" x14ac:dyDescent="0.25">
      <c r="A7" s="52">
        <v>46288</v>
      </c>
      <c r="B7" s="26">
        <f>YEAR(A7-WEEKDAY(A7,2)+4)</f>
        <v>2026</v>
      </c>
      <c r="C7" s="26">
        <f>_xlfn.ISOWEEKNUM(A7)</f>
        <v>39</v>
      </c>
      <c r="D7" s="26">
        <f>SUMIFS(INDEX(F_Rueckstand,$AL7):INDEX(F_Rueckstand,$AM7),INDEX(F_Stichtag,$AL7):INDEX(F_Stichtag,$AM7),$A7,INDEX(F_Quelle,$AL7):INDEX(F_Quelle,$AM7),"OPAG",INDEX(F_Sparte,$AL7):INDEX(F_Sparte,$AM7),"Komposit",INDEX(F_Aktiv,$AL7):INDEX(F_Aktiv,$AM7),1)</f>
        <v>19765</v>
      </c>
      <c r="E7" s="26">
        <f>SUMIFS(INDEX(F_Rueckstand,$AL7):INDEX(F_Rueckstand,$AM7),INDEX(F_Stichtag,$AL7):INDEX(F_Stichtag,$AM7),$A7,INDEX(F_Quelle,$AL7):INDEX(F_Quelle,$AM7),"OPAG",INDEX(F_Sparte,$AL7):INDEX(F_Sparte,$AM7),"Leben",INDEX(F_Aktiv,$AL7):INDEX(F_Aktiv,$AM7),1)</f>
        <v>2389</v>
      </c>
      <c r="F7" s="26">
        <f>SUMIFS(INDEX(F_Rueckstand,$AL7):INDEX(F_Rueckstand,$AM7),INDEX(F_Stichtag,$AL7):INDEX(F_Stichtag,$AM7),$A7,INDEX(F_Quelle,$AL7):INDEX(F_Quelle,$AM7),"OPAG",INDEX(F_Sparte,$AL7):INDEX(F_Sparte,$AM7),"KV",INDEX(F_Aktiv,$AL7):INDEX(F_Aktiv,$AM7),1)</f>
        <v>4951</v>
      </c>
      <c r="G7" s="26">
        <f>SUMIFS(INDEX(F_Rueckstand,$AL7):INDEX(F_Rueckstand,$AM7),INDEX(F_Stichtag,$AL7):INDEX(F_Stichtag,$AM7),$A7,INDEX(F_Quelle,$AL7):INDEX(F_Quelle,$AM7),"OPAG",INDEX(F_Sparte,$AL7):INDEX(F_Sparte,$AM7),"Sonstige",INDEX(F_Aktiv,$AL7):INDEX(F_Aktiv,$AM7),1)</f>
        <v>0</v>
      </c>
      <c r="H7" s="26">
        <f>SUM(D7:G7)</f>
        <v>27105</v>
      </c>
      <c r="I7" s="26">
        <f>SUMIFS(INDEX(F_Eingang,$AL7):INDEX(F_Eingang,$AM7),INDEX(F_Stichtag,$AL7):INDEX(F_Stichtag,$AM7),$A7,INDEX(F_Quelle,$AL7):INDEX(F_Quelle,$AM7),"OPAG",INDEX(F_Aktiv,$AL7):INDEX(F_Aktiv,$AM7),1)</f>
        <v>546</v>
      </c>
      <c r="J7" s="26">
        <f>SUMIFS(INDEX(F_Abgang,$AL7):INDEX(F_Abgang,$AM7),INDEX(F_Stichtag,$AL7):INDEX(F_Stichtag,$AM7),$A7,INDEX(F_Quelle,$AL7):INDEX(F_Quelle,$AM7),"OPAG",INDEX(F_Aktiv,$AL7):INDEX(F_Aktiv,$AM7),1)</f>
        <v>805</v>
      </c>
      <c r="K7" s="26">
        <f>SUMIFS(INDEX(F_Abgang,$AL7):INDEX(F_Abgang,$AM7),INDEX(F_Stichtag,$AL7):INDEX(F_Stichtag,$AM7),$A7,INDEX(F_Quelle,$AL7):INDEX(F_Quelle,$AM7),"OPAG",INDEX(F_Sparte,$AL7):INDEX(F_Sparte,$AM7),"Komposit",INDEX(F_Aktiv,$AL7):INDEX(F_Aktiv,$AM7),1)</f>
        <v>258</v>
      </c>
      <c r="L7" s="26">
        <f>SUMIFS(INDEX(F_Abgang,$AL7):INDEX(F_Abgang,$AM7),INDEX(F_Stichtag,$AL7):INDEX(F_Stichtag,$AM7),$A7,INDEX(F_Quelle,$AL7):INDEX(F_Quelle,$AM7),"OPAG",INDEX(F_Sparte,$AL7):INDEX(F_Sparte,$AM7),"Leben",INDEX(F_Aktiv,$AL7):INDEX(F_Aktiv,$AM7),1)</f>
        <v>397</v>
      </c>
      <c r="M7" s="26">
        <f>SUMIFS(INDEX(F_Abgang,$AL7):INDEX(F_Abgang,$AM7),INDEX(F_Stichtag,$AL7):INDEX(F_Stichtag,$AM7),$A7,INDEX(F_Quelle,$AL7):INDEX(F_Quelle,$AM7),"OPAG",INDEX(F_Sparte,$AL7):INDEX(F_Sparte,$AM7),"KV",INDEX(F_Aktiv,$AL7):INDEX(F_Aktiv,$AM7),1)</f>
        <v>150</v>
      </c>
      <c r="N7" s="26">
        <f>SUMIFS(INDEX(F_Rueckstand,$AL7):INDEX(F_Rueckstand,$AM7),INDEX(F_Stichtag,$AL7):INDEX(F_Stichtag,$AM7),$A7,INDEX(F_Quelle,$AL7):INDEX(F_Quelle,$AM7),"Verbund",INDEX(F_Sparte,$AL7):INDEX(F_Sparte,$AM7),"Komposit",INDEX(F_Aktiv,$AL7):INDEX(F_Aktiv,$AM7),1)</f>
        <v>8882</v>
      </c>
      <c r="O7" s="26">
        <f>SUMIFS(INDEX(F_Rueckstand,$AL7):INDEX(F_Rueckstand,$AM7),INDEX(F_Stichtag,$AL7):INDEX(F_Stichtag,$AM7),$A7,INDEX(F_Quelle,$AL7):INDEX(F_Quelle,$AM7),"Verbund",INDEX(F_Sparte,$AL7):INDEX(F_Sparte,$AM7),"Leben",INDEX(F_Aktiv,$AL7):INDEX(F_Aktiv,$AM7),1)</f>
        <v>1565</v>
      </c>
      <c r="P7" s="26">
        <f>SUMIFS(INDEX(F_Rueckstand,$AL7):INDEX(F_Rueckstand,$AM7),INDEX(F_Stichtag,$AL7):INDEX(F_Stichtag,$AM7),$A7,INDEX(F_Quelle,$AL7):INDEX(F_Quelle,$AM7),"Verbund",INDEX(F_Sparte,$AL7):INDEX(F_Sparte,$AM7),"KV",INDEX(F_Aktiv,$AL7):INDEX(F_Aktiv,$AM7),1)</f>
        <v>2163</v>
      </c>
      <c r="Q7" s="26">
        <f>SUMIFS(INDEX(F_Rueckstand,$AL7):INDEX(F_Rueckstand,$AM7),INDEX(F_Stichtag,$AL7):INDEX(F_Stichtag,$AM7),$A7,INDEX(F_Quelle,$AL7):INDEX(F_Quelle,$AM7),"Verbund",INDEX(F_Sparte,$AL7):INDEX(F_Sparte,$AM7),"Sonstige",INDEX(F_Aktiv,$AL7):INDEX(F_Aktiv,$AM7),1)</f>
        <v>0</v>
      </c>
      <c r="R7" s="26">
        <f>SUM(N7:Q7)</f>
        <v>12610</v>
      </c>
      <c r="S7" s="26">
        <f>SUMIFS(INDEX(F_Eingang,$AL7):INDEX(F_Eingang,$AM7),INDEX(F_Stichtag,$AL7):INDEX(F_Stichtag,$AM7),$A7,INDEX(F_Quelle,$AL7):INDEX(F_Quelle,$AM7),"Verbund",INDEX(F_Aktiv,$AL7):INDEX(F_Aktiv,$AM7),1)</f>
        <v>333</v>
      </c>
      <c r="T7" s="26">
        <f>SUMIFS(INDEX(F_Abgang,$AL7):INDEX(F_Abgang,$AM7),INDEX(F_Stichtag,$AL7):INDEX(F_Stichtag,$AM7),$A7,INDEX(F_Quelle,$AL7):INDEX(F_Quelle,$AM7),"Verbund",INDEX(F_Aktiv,$AL7):INDEX(F_Aktiv,$AM7),1)</f>
        <v>345</v>
      </c>
      <c r="U7" s="26">
        <f>SUMIFS(INDEX(F_Abgang,$AL7):INDEX(F_Abgang,$AM7),INDEX(F_Stichtag,$AL7):INDEX(F_Stichtag,$AM7),$A7,INDEX(F_Quelle,$AL7):INDEX(F_Quelle,$AM7),"Verbund",INDEX(F_Sparte,$AL7):INDEX(F_Sparte,$AM7),"Komposit",INDEX(F_Aktiv,$AL7):INDEX(F_Aktiv,$AM7),1)</f>
        <v>103</v>
      </c>
      <c r="V7" s="26">
        <f>SUMIFS(INDEX(F_Abgang,$AL7):INDEX(F_Abgang,$AM7),INDEX(F_Stichtag,$AL7):INDEX(F_Stichtag,$AM7),$A7,INDEX(F_Quelle,$AL7):INDEX(F_Quelle,$AM7),"Verbund",INDEX(F_Sparte,$AL7):INDEX(F_Sparte,$AM7),"Leben",INDEX(F_Aktiv,$AL7):INDEX(F_Aktiv,$AM7),1)</f>
        <v>176</v>
      </c>
      <c r="W7" s="26">
        <f>SUMIFS(INDEX(F_Abgang,$AL7):INDEX(F_Abgang,$AM7),INDEX(F_Stichtag,$AL7):INDEX(F_Stichtag,$AM7),$A7,INDEX(F_Quelle,$AL7):INDEX(F_Quelle,$AM7),"Verbund",INDEX(F_Sparte,$AL7):INDEX(F_Sparte,$AM7),"KV",INDEX(F_Aktiv,$AL7):INDEX(F_Aktiv,$AM7),1)</f>
        <v>66</v>
      </c>
      <c r="X7" s="26">
        <f>SUMIFS(INDEX(F_Eingang,$AL7):INDEX(F_Eingang,$AM7),INDEX(F_Stichtag,$AL7):INDEX(F_Stichtag,$AM7),$A7,INDEX(F_Quelle,$AL7):INDEX(F_Quelle,$AM7),"OPAG",INDEX(F_Sparte,$AL7):INDEX(F_Sparte,$AM7),"Komposit",INDEX(F_Aktiv,$AL7):INDEX(F_Aktiv,$AM7),1)</f>
        <v>152</v>
      </c>
      <c r="Y7" s="26">
        <f>SUMIFS(INDEX(F_Eingang,$AL7):INDEX(F_Eingang,$AM7),INDEX(F_Stichtag,$AL7):INDEX(F_Stichtag,$AM7),$A7,INDEX(F_Quelle,$AL7):INDEX(F_Quelle,$AM7),"OPAG",INDEX(F_Sparte,$AL7):INDEX(F_Sparte,$AM7),"Leben",INDEX(F_Aktiv,$AL7):INDEX(F_Aktiv,$AM7),1)</f>
        <v>203</v>
      </c>
      <c r="Z7" s="26">
        <f>SUMIFS(INDEX(F_Eingang,$AL7):INDEX(F_Eingang,$AM7),INDEX(F_Stichtag,$AL7):INDEX(F_Stichtag,$AM7),$A7,INDEX(F_Quelle,$AL7):INDEX(F_Quelle,$AM7),"OPAG",INDEX(F_Sparte,$AL7):INDEX(F_Sparte,$AM7),"KV",INDEX(F_Aktiv,$AL7):INDEX(F_Aktiv,$AM7),1)</f>
        <v>191</v>
      </c>
      <c r="AA7" s="26">
        <f>SUMIFS(INDEX(F_Eingang,$AL7):INDEX(F_Eingang,$AM7),INDEX(F_Stichtag,$AL7):INDEX(F_Stichtag,$AM7),$A7,INDEX(F_Quelle,$AL7):INDEX(F_Quelle,$AM7),"Verbund",INDEX(F_Sparte,$AL7):INDEX(F_Sparte,$AM7),"Komposit",INDEX(F_Aktiv,$AL7):INDEX(F_Aktiv,$AM7),1)</f>
        <v>77</v>
      </c>
      <c r="AB7" s="26">
        <f>SUMIFS(INDEX(F_Eingang,$AL7):INDEX(F_Eingang,$AM7),INDEX(F_Stichtag,$AL7):INDEX(F_Stichtag,$AM7),$A7,INDEX(F_Quelle,$AL7):INDEX(F_Quelle,$AM7),"Verbund",INDEX(F_Sparte,$AL7):INDEX(F_Sparte,$AM7),"Leben",INDEX(F_Aktiv,$AL7):INDEX(F_Aktiv,$AM7),1)</f>
        <v>168</v>
      </c>
      <c r="AC7" s="26">
        <f>SUMIFS(INDEX(F_Eingang,$AL7):INDEX(F_Eingang,$AM7),INDEX(F_Stichtag,$AL7):INDEX(F_Stichtag,$AM7),$A7,INDEX(F_Quelle,$AL7):INDEX(F_Quelle,$AM7),"Verbund",INDEX(F_Sparte,$AL7):INDEX(F_Sparte,$AM7),"KV",INDEX(F_Aktiv,$AL7):INDEX(F_Aktiv,$AM7),1)</f>
        <v>88</v>
      </c>
      <c r="AD7" s="26">
        <f>-K7</f>
        <v>-258</v>
      </c>
      <c r="AE7" s="26">
        <f>-L7</f>
        <v>-397</v>
      </c>
      <c r="AF7" s="26">
        <f>-M7</f>
        <v>-150</v>
      </c>
      <c r="AG7" s="26">
        <f>-U7</f>
        <v>-103</v>
      </c>
      <c r="AH7" s="26">
        <f>-V7</f>
        <v>-176</v>
      </c>
      <c r="AI7" s="26">
        <f>-W7</f>
        <v>-66</v>
      </c>
      <c r="AJ7" s="26">
        <f>I7-J7</f>
        <v>-259</v>
      </c>
      <c r="AK7" s="26">
        <f>S7-T7</f>
        <v>-12</v>
      </c>
      <c r="AL7" s="26">
        <v>755</v>
      </c>
      <c r="AM7" s="26">
        <v>1574</v>
      </c>
    </row>
  </sheetData>
  <mergeCells count="3">
    <mergeCell ref="D4:M4"/>
    <mergeCell ref="N4:W4"/>
    <mergeCell ref="X4:AK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Q237"/>
  <sheetViews>
    <sheetView showGridLines="0" workbookViewId="0">
      <pane xSplit="3" ySplit="5" topLeftCell="D6" activePane="bottomRight" state="frozen"/>
      <selection pane="topRight" activeCell="D1" sqref="D1"/>
      <selection pane="bottomLeft" activeCell="A6" sqref="A6"/>
      <selection pane="bottomRight"/>
    </sheetView>
  </sheetViews>
  <sheetFormatPr defaultRowHeight="13.5" x14ac:dyDescent="0.25"/>
  <cols>
    <col min="1" max="2" width="7.7109375" customWidth="1"/>
    <col min="3" max="3" width="10.7109375" customWidth="1"/>
    <col min="4" max="40" width="11.7109375" customWidth="1"/>
    <col min="42" max="42" width="26.7109375" customWidth="1"/>
  </cols>
  <sheetData>
    <row r="1" spans="1:43" ht="26.25" x14ac:dyDescent="0.25">
      <c r="A1" s="1" t="s">
        <v>146</v>
      </c>
    </row>
    <row r="2" spans="1:43" x14ac:dyDescent="0.25">
      <c r="A2" s="2" t="s">
        <v>147</v>
      </c>
    </row>
    <row r="4" spans="1:43" x14ac:dyDescent="0.25">
      <c r="D4" s="49" t="s">
        <v>148</v>
      </c>
      <c r="E4" s="49"/>
      <c r="F4" s="49"/>
      <c r="G4" s="49"/>
      <c r="H4" s="50" t="s">
        <v>149</v>
      </c>
      <c r="I4" s="50"/>
      <c r="J4" s="50"/>
      <c r="K4" s="50"/>
      <c r="L4" s="49" t="s">
        <v>150</v>
      </c>
      <c r="M4" s="49"/>
      <c r="N4" s="49"/>
      <c r="O4" s="50" t="s">
        <v>151</v>
      </c>
      <c r="P4" s="50"/>
      <c r="Q4" s="50"/>
      <c r="R4" s="49" t="s">
        <v>152</v>
      </c>
      <c r="S4" s="49"/>
      <c r="T4" s="49"/>
      <c r="X4" s="49" t="s">
        <v>161</v>
      </c>
      <c r="Y4" s="49"/>
      <c r="Z4" s="49"/>
      <c r="AA4" s="49"/>
      <c r="AB4" s="50" t="s">
        <v>162</v>
      </c>
      <c r="AC4" s="50"/>
      <c r="AD4" s="50"/>
      <c r="AE4" s="50"/>
      <c r="AF4" s="49" t="s">
        <v>163</v>
      </c>
      <c r="AG4" s="49"/>
      <c r="AH4" s="49"/>
      <c r="AI4" s="49"/>
      <c r="AJ4" s="50" t="s">
        <v>164</v>
      </c>
      <c r="AK4" s="50"/>
      <c r="AL4" s="50"/>
      <c r="AM4" s="50"/>
      <c r="AP4" s="20" t="s">
        <v>166</v>
      </c>
    </row>
    <row r="5" spans="1:43" ht="30" customHeight="1" x14ac:dyDescent="0.25">
      <c r="A5" s="25" t="s">
        <v>153</v>
      </c>
      <c r="B5" s="25" t="s">
        <v>119</v>
      </c>
      <c r="C5" s="25" t="s">
        <v>154</v>
      </c>
      <c r="D5" s="25" t="s">
        <v>20</v>
      </c>
      <c r="E5" s="25" t="s">
        <v>16</v>
      </c>
      <c r="F5" s="25" t="s">
        <v>14</v>
      </c>
      <c r="G5" s="25" t="s">
        <v>155</v>
      </c>
      <c r="H5" s="25" t="s">
        <v>20</v>
      </c>
      <c r="I5" s="25" t="s">
        <v>16</v>
      </c>
      <c r="J5" s="25" t="s">
        <v>14</v>
      </c>
      <c r="K5" s="25" t="s">
        <v>155</v>
      </c>
      <c r="L5" s="25" t="s">
        <v>156</v>
      </c>
      <c r="M5" s="25" t="s">
        <v>157</v>
      </c>
      <c r="N5" s="25" t="s">
        <v>155</v>
      </c>
      <c r="O5" s="25" t="s">
        <v>14</v>
      </c>
      <c r="P5" s="25" t="s">
        <v>157</v>
      </c>
      <c r="Q5" s="25" t="s">
        <v>155</v>
      </c>
      <c r="R5" s="25" t="s">
        <v>14</v>
      </c>
      <c r="S5" s="25" t="s">
        <v>157</v>
      </c>
      <c r="T5" s="25" t="s">
        <v>155</v>
      </c>
      <c r="U5" s="25" t="s">
        <v>158</v>
      </c>
      <c r="V5" s="25" t="s">
        <v>159</v>
      </c>
      <c r="W5" s="25" t="s">
        <v>160</v>
      </c>
      <c r="X5" s="25" t="s">
        <v>20</v>
      </c>
      <c r="Y5" s="25" t="s">
        <v>16</v>
      </c>
      <c r="Z5" s="25" t="s">
        <v>14</v>
      </c>
      <c r="AA5" s="25" t="s">
        <v>155</v>
      </c>
      <c r="AB5" s="25" t="s">
        <v>20</v>
      </c>
      <c r="AC5" s="25" t="s">
        <v>16</v>
      </c>
      <c r="AD5" s="25" t="s">
        <v>14</v>
      </c>
      <c r="AE5" s="25" t="s">
        <v>155</v>
      </c>
      <c r="AF5" s="25" t="s">
        <v>20</v>
      </c>
      <c r="AG5" s="25" t="s">
        <v>16</v>
      </c>
      <c r="AH5" s="25" t="s">
        <v>14</v>
      </c>
      <c r="AI5" s="25" t="s">
        <v>155</v>
      </c>
      <c r="AJ5" s="25" t="s">
        <v>20</v>
      </c>
      <c r="AK5" s="25" t="s">
        <v>16</v>
      </c>
      <c r="AL5" s="25" t="s">
        <v>14</v>
      </c>
      <c r="AM5" s="25" t="s">
        <v>155</v>
      </c>
      <c r="AN5" s="25" t="s">
        <v>165</v>
      </c>
      <c r="AP5" s="7" t="s">
        <v>167</v>
      </c>
      <c r="AQ5" s="26">
        <f>IFERROR(_xlfn.AGGREGATE(15,6,(ROW($U$6:$U$237)-5)/($U$6:$U$237&gt;0),1),1)</f>
        <v>10</v>
      </c>
    </row>
    <row r="6" spans="1:43" x14ac:dyDescent="0.25">
      <c r="A6" s="26">
        <v>2026</v>
      </c>
      <c r="B6" s="26">
        <v>30</v>
      </c>
      <c r="C6" s="7" t="str">
        <f t="shared" ref="C6:C69" si="0">"KW "&amp;B6&amp;"/"&amp;RIGHT(A6,2)</f>
        <v>KW 30/26</v>
      </c>
      <c r="D6" s="26">
        <f>SUMIFS(Verlauf!$K$6:$K$1000,Verlauf!$B$6:$B$1000,$A6,Verlauf!$C$6:$C$1000,$B6)</f>
        <v>0</v>
      </c>
      <c r="E6" s="26">
        <f>SUMIFS(Verlauf!$L$6:$L$1000,Verlauf!$B$6:$B$1000,$A6,Verlauf!$C$6:$C$1000,$B6)</f>
        <v>0</v>
      </c>
      <c r="F6" s="26">
        <f>SUMIFS(Verlauf!$M$6:$M$1000,Verlauf!$B$6:$B$1000,$A6,Verlauf!$C$6:$C$1000,$B6)</f>
        <v>0</v>
      </c>
      <c r="G6" s="26">
        <f>SUMIFS(Verlauf!$J$6:$J$1000,Verlauf!$B$6:$B$1000,$A6,Verlauf!$C$6:$C$1000,$B6)</f>
        <v>0</v>
      </c>
      <c r="H6" s="26">
        <f>SUMIFS(Verlauf!$U$6:$U$1000,Verlauf!$B$6:$B$1000,$A6,Verlauf!$C$6:$C$1000,$B6)</f>
        <v>0</v>
      </c>
      <c r="I6" s="26">
        <f>SUMIFS(Verlauf!$V$6:$V$1000,Verlauf!$B$6:$B$1000,$A6,Verlauf!$C$6:$C$1000,$B6)</f>
        <v>0</v>
      </c>
      <c r="J6" s="26">
        <f>SUMIFS(Verlauf!$W$6:$W$1000,Verlauf!$B$6:$B$1000,$A6,Verlauf!$C$6:$C$1000,$B6)</f>
        <v>0</v>
      </c>
      <c r="K6" s="26">
        <f>SUMIFS(Verlauf!$T$6:$T$1000,Verlauf!$B$6:$B$1000,$A6,Verlauf!$C$6:$C$1000,$B6)</f>
        <v>0</v>
      </c>
      <c r="L6" s="27">
        <f>IF(Filter!$T$7=TRUE,IFERROR(INDEX(Planung!$D$68:$IA$68,MATCH($W6,Wirksam!$D$6:$IA$6,0)),0),0)</f>
        <v>6.8999999999999995</v>
      </c>
      <c r="M6" s="27">
        <f>IF(OR(Filter!$T$5=TRUE,Filter!$T$6=TRUE),IFERROR(INDEX(Planung!$D$69:$IA$69,MATCH($W6,Wirksam!$D$6:$IA$6,0)),0),0)</f>
        <v>9.2000000000000011</v>
      </c>
      <c r="N6" s="27">
        <f t="shared" ref="N6:N69" si="1">L6+M6</f>
        <v>16.100000000000001</v>
      </c>
      <c r="O6" s="27" t="e">
        <f t="shared" ref="O6:O69" si="2">IF(AND(L6&gt;0,U6&gt;0),J6/L6,NA())</f>
        <v>#N/A</v>
      </c>
      <c r="P6" s="27" t="e">
        <f t="shared" ref="P6:P69" si="3">IF(AND(M6&gt;0,U6&gt;0),(H6+I6)/M6,NA())</f>
        <v>#N/A</v>
      </c>
      <c r="Q6" s="27" t="e">
        <f t="shared" ref="Q6:Q69" si="4">IF(AND(N6&gt;0,U6&gt;0),K6/N6,NA())</f>
        <v>#N/A</v>
      </c>
      <c r="R6" s="27" t="e">
        <f t="shared" ref="R6:R69" si="5">IF(AND(L6&gt;0,U6&gt;0),F6/L6,NA())</f>
        <v>#N/A</v>
      </c>
      <c r="S6" s="27" t="e">
        <f t="shared" ref="S6:S69" si="6">IF(AND(M6&gt;0,U6&gt;0),(D6+E6)/M6,NA())</f>
        <v>#N/A</v>
      </c>
      <c r="T6" s="27" t="e">
        <f t="shared" ref="T6:T69" si="7">IF(AND(N6&gt;0,U6&gt;0),G6/N6,NA())</f>
        <v>#N/A</v>
      </c>
      <c r="U6" s="26">
        <f>COUNTIFS(Verlauf!$B$6:$B$1000,$A6,Verlauf!$C$6:$C$1000,$B6)</f>
        <v>0</v>
      </c>
      <c r="V6" s="26">
        <f t="shared" ref="V6:V69" si="8">IF(OR(U6&gt;0,N6&gt;0),1,0)</f>
        <v>1</v>
      </c>
      <c r="W6" s="26">
        <f t="shared" ref="W6:W69" si="9">A6*100+B6</f>
        <v>202630</v>
      </c>
      <c r="X6" s="26">
        <f>SUMIFS(Verlauf!$X$6:$X$1000,Verlauf!$B$6:$B$1000,$A6,Verlauf!$C$6:$C$1000,$B6)</f>
        <v>0</v>
      </c>
      <c r="Y6" s="26">
        <f>SUMIFS(Verlauf!$Y$6:$Y$1000,Verlauf!$B$6:$B$1000,$A6,Verlauf!$C$6:$C$1000,$B6)</f>
        <v>0</v>
      </c>
      <c r="Z6" s="26">
        <f>SUMIFS(Verlauf!$Z$6:$Z$1000,Verlauf!$B$6:$B$1000,$A6,Verlauf!$C$6:$C$1000,$B6)</f>
        <v>0</v>
      </c>
      <c r="AA6" s="26">
        <f>SUMIFS(Verlauf!$I$6:$I$1000,Verlauf!$B$6:$B$1000,$A6,Verlauf!$C$6:$C$1000,$B6)</f>
        <v>0</v>
      </c>
      <c r="AB6" s="26">
        <f>SUMIFS(Verlauf!$AA$6:$AA$1000,Verlauf!$B$6:$B$1000,$A6,Verlauf!$C$6:$C$1000,$B6)</f>
        <v>0</v>
      </c>
      <c r="AC6" s="26">
        <f>SUMIFS(Verlauf!$AB$6:$AB$1000,Verlauf!$B$6:$B$1000,$A6,Verlauf!$C$6:$C$1000,$B6)</f>
        <v>0</v>
      </c>
      <c r="AD6" s="26">
        <f>SUMIFS(Verlauf!$AC$6:$AC$1000,Verlauf!$B$6:$B$1000,$A6,Verlauf!$C$6:$C$1000,$B6)</f>
        <v>0</v>
      </c>
      <c r="AE6" s="26">
        <f>SUMIFS(Verlauf!$S$6:$S$1000,Verlauf!$B$6:$B$1000,$A6,Verlauf!$C$6:$C$1000,$B6)</f>
        <v>0</v>
      </c>
      <c r="AF6" s="26" t="str">
        <f>IF($AN6="","",INDEX(Verlauf!$D$6:$D$1000,MATCH($AN6,Verlauf!$A$6:$A$1000,0)))</f>
        <v/>
      </c>
      <c r="AG6" s="26" t="str">
        <f>IF($AN6="","",INDEX(Verlauf!$E$6:$E$1000,MATCH($AN6,Verlauf!$A$6:$A$1000,0)))</f>
        <v/>
      </c>
      <c r="AH6" s="26" t="str">
        <f>IF($AN6="","",INDEX(Verlauf!$F$6:$F$1000,MATCH($AN6,Verlauf!$A$6:$A$1000,0)))</f>
        <v/>
      </c>
      <c r="AI6" s="26" t="str">
        <f>IF($AN6="","",INDEX(Verlauf!$H$6:$H$1000,MATCH($AN6,Verlauf!$A$6:$A$1000,0)))</f>
        <v/>
      </c>
      <c r="AJ6" s="26" t="str">
        <f>IF($AN6="","",INDEX(Verlauf!$N$6:$N$1000,MATCH($AN6,Verlauf!$A$6:$A$1000,0)))</f>
        <v/>
      </c>
      <c r="AK6" s="26" t="str">
        <f>IF($AN6="","",INDEX(Verlauf!$O$6:$O$1000,MATCH($AN6,Verlauf!$A$6:$A$1000,0)))</f>
        <v/>
      </c>
      <c r="AL6" s="26" t="str">
        <f>IF($AN6="","",INDEX(Verlauf!$P$6:$P$1000,MATCH($AN6,Verlauf!$A$6:$A$1000,0)))</f>
        <v/>
      </c>
      <c r="AM6" s="26" t="str">
        <f>IF($AN6="","",INDEX(Verlauf!$R$6:$R$1000,MATCH($AN6,Verlauf!$A$6:$A$1000,0)))</f>
        <v/>
      </c>
      <c r="AN6" s="28" t="str">
        <f>IF(U6&gt;0,_xlfn.MAXIFS(Verlauf!$A$6:$A$1000,Verlauf!$B$6:$B$1000,$A6,Verlauf!$C$6:$C$1000,$B6),"")</f>
        <v/>
      </c>
      <c r="AP6" s="7" t="s">
        <v>168</v>
      </c>
      <c r="AQ6" s="26">
        <f>IFERROR(_xlfn.AGGREGATE(14,6,(ROW($U$6:$U$237)-5)/($U$6:$U$237&gt;0),1),1)</f>
        <v>10</v>
      </c>
    </row>
    <row r="7" spans="1:43" x14ac:dyDescent="0.25">
      <c r="A7" s="26">
        <v>2026</v>
      </c>
      <c r="B7" s="26">
        <v>31</v>
      </c>
      <c r="C7" s="7" t="str">
        <f t="shared" si="0"/>
        <v>KW 31/26</v>
      </c>
      <c r="D7" s="26">
        <f>SUMIFS(Verlauf!$K$6:$K$1000,Verlauf!$B$6:$B$1000,$A7,Verlauf!$C$6:$C$1000,$B7)</f>
        <v>0</v>
      </c>
      <c r="E7" s="26">
        <f>SUMIFS(Verlauf!$L$6:$L$1000,Verlauf!$B$6:$B$1000,$A7,Verlauf!$C$6:$C$1000,$B7)</f>
        <v>0</v>
      </c>
      <c r="F7" s="26">
        <f>SUMIFS(Verlauf!$M$6:$M$1000,Verlauf!$B$6:$B$1000,$A7,Verlauf!$C$6:$C$1000,$B7)</f>
        <v>0</v>
      </c>
      <c r="G7" s="26">
        <f>SUMIFS(Verlauf!$J$6:$J$1000,Verlauf!$B$6:$B$1000,$A7,Verlauf!$C$6:$C$1000,$B7)</f>
        <v>0</v>
      </c>
      <c r="H7" s="26">
        <f>SUMIFS(Verlauf!$U$6:$U$1000,Verlauf!$B$6:$B$1000,$A7,Verlauf!$C$6:$C$1000,$B7)</f>
        <v>0</v>
      </c>
      <c r="I7" s="26">
        <f>SUMIFS(Verlauf!$V$6:$V$1000,Verlauf!$B$6:$B$1000,$A7,Verlauf!$C$6:$C$1000,$B7)</f>
        <v>0</v>
      </c>
      <c r="J7" s="26">
        <f>SUMIFS(Verlauf!$W$6:$W$1000,Verlauf!$B$6:$B$1000,$A7,Verlauf!$C$6:$C$1000,$B7)</f>
        <v>0</v>
      </c>
      <c r="K7" s="26">
        <f>SUMIFS(Verlauf!$T$6:$T$1000,Verlauf!$B$6:$B$1000,$A7,Verlauf!$C$6:$C$1000,$B7)</f>
        <v>0</v>
      </c>
      <c r="L7" s="27">
        <f>IF(Filter!$T$7=TRUE,IFERROR(INDEX(Planung!$D$68:$IA$68,MATCH($W7,Wirksam!$D$6:$IA$6,0)),0),0)</f>
        <v>6.8999999999999995</v>
      </c>
      <c r="M7" s="27">
        <f>IF(OR(Filter!$T$5=TRUE,Filter!$T$6=TRUE),IFERROR(INDEX(Planung!$D$69:$IA$69,MATCH($W7,Wirksam!$D$6:$IA$6,0)),0),0)</f>
        <v>9.2000000000000011</v>
      </c>
      <c r="N7" s="27">
        <f t="shared" si="1"/>
        <v>16.100000000000001</v>
      </c>
      <c r="O7" s="27" t="e">
        <f t="shared" si="2"/>
        <v>#N/A</v>
      </c>
      <c r="P7" s="27" t="e">
        <f t="shared" si="3"/>
        <v>#N/A</v>
      </c>
      <c r="Q7" s="27" t="e">
        <f t="shared" si="4"/>
        <v>#N/A</v>
      </c>
      <c r="R7" s="27" t="e">
        <f t="shared" si="5"/>
        <v>#N/A</v>
      </c>
      <c r="S7" s="27" t="e">
        <f t="shared" si="6"/>
        <v>#N/A</v>
      </c>
      <c r="T7" s="27" t="e">
        <f t="shared" si="7"/>
        <v>#N/A</v>
      </c>
      <c r="U7" s="26">
        <f>COUNTIFS(Verlauf!$B$6:$B$1000,$A7,Verlauf!$C$6:$C$1000,$B7)</f>
        <v>0</v>
      </c>
      <c r="V7" s="26">
        <f t="shared" si="8"/>
        <v>1</v>
      </c>
      <c r="W7" s="26">
        <f t="shared" si="9"/>
        <v>202631</v>
      </c>
      <c r="X7" s="26">
        <f>SUMIFS(Verlauf!$X$6:$X$1000,Verlauf!$B$6:$B$1000,$A7,Verlauf!$C$6:$C$1000,$B7)</f>
        <v>0</v>
      </c>
      <c r="Y7" s="26">
        <f>SUMIFS(Verlauf!$Y$6:$Y$1000,Verlauf!$B$6:$B$1000,$A7,Verlauf!$C$6:$C$1000,$B7)</f>
        <v>0</v>
      </c>
      <c r="Z7" s="26">
        <f>SUMIFS(Verlauf!$Z$6:$Z$1000,Verlauf!$B$6:$B$1000,$A7,Verlauf!$C$6:$C$1000,$B7)</f>
        <v>0</v>
      </c>
      <c r="AA7" s="26">
        <f>SUMIFS(Verlauf!$I$6:$I$1000,Verlauf!$B$6:$B$1000,$A7,Verlauf!$C$6:$C$1000,$B7)</f>
        <v>0</v>
      </c>
      <c r="AB7" s="26">
        <f>SUMIFS(Verlauf!$AA$6:$AA$1000,Verlauf!$B$6:$B$1000,$A7,Verlauf!$C$6:$C$1000,$B7)</f>
        <v>0</v>
      </c>
      <c r="AC7" s="26">
        <f>SUMIFS(Verlauf!$AB$6:$AB$1000,Verlauf!$B$6:$B$1000,$A7,Verlauf!$C$6:$C$1000,$B7)</f>
        <v>0</v>
      </c>
      <c r="AD7" s="26">
        <f>SUMIFS(Verlauf!$AC$6:$AC$1000,Verlauf!$B$6:$B$1000,$A7,Verlauf!$C$6:$C$1000,$B7)</f>
        <v>0</v>
      </c>
      <c r="AE7" s="26">
        <f>SUMIFS(Verlauf!$S$6:$S$1000,Verlauf!$B$6:$B$1000,$A7,Verlauf!$C$6:$C$1000,$B7)</f>
        <v>0</v>
      </c>
      <c r="AF7" s="26" t="str">
        <f>IF($AN7="","",INDEX(Verlauf!$D$6:$D$1000,MATCH($AN7,Verlauf!$A$6:$A$1000,0)))</f>
        <v/>
      </c>
      <c r="AG7" s="26" t="str">
        <f>IF($AN7="","",INDEX(Verlauf!$E$6:$E$1000,MATCH($AN7,Verlauf!$A$6:$A$1000,0)))</f>
        <v/>
      </c>
      <c r="AH7" s="26" t="str">
        <f>IF($AN7="","",INDEX(Verlauf!$F$6:$F$1000,MATCH($AN7,Verlauf!$A$6:$A$1000,0)))</f>
        <v/>
      </c>
      <c r="AI7" s="26" t="str">
        <f>IF($AN7="","",INDEX(Verlauf!$H$6:$H$1000,MATCH($AN7,Verlauf!$A$6:$A$1000,0)))</f>
        <v/>
      </c>
      <c r="AJ7" s="26" t="str">
        <f>IF($AN7="","",INDEX(Verlauf!$N$6:$N$1000,MATCH($AN7,Verlauf!$A$6:$A$1000,0)))</f>
        <v/>
      </c>
      <c r="AK7" s="26" t="str">
        <f>IF($AN7="","",INDEX(Verlauf!$O$6:$O$1000,MATCH($AN7,Verlauf!$A$6:$A$1000,0)))</f>
        <v/>
      </c>
      <c r="AL7" s="26" t="str">
        <f>IF($AN7="","",INDEX(Verlauf!$P$6:$P$1000,MATCH($AN7,Verlauf!$A$6:$A$1000,0)))</f>
        <v/>
      </c>
      <c r="AM7" s="26" t="str">
        <f>IF($AN7="","",INDEX(Verlauf!$R$6:$R$1000,MATCH($AN7,Verlauf!$A$6:$A$1000,0)))</f>
        <v/>
      </c>
      <c r="AN7" s="28" t="str">
        <f>IF(U7&gt;0,_xlfn.MAXIFS(Verlauf!$A$6:$A$1000,Verlauf!$B$6:$B$1000,$A7,Verlauf!$C$6:$C$1000,$B7),"")</f>
        <v/>
      </c>
      <c r="AP7" s="7" t="s">
        <v>169</v>
      </c>
      <c r="AQ7" s="26">
        <f>IFERROR(_xlfn.AGGREGATE(15,6,(ROW($V$6:$V$237)-5)/($V$6:$V$237=1),1),1)</f>
        <v>1</v>
      </c>
    </row>
    <row r="8" spans="1:43" x14ac:dyDescent="0.25">
      <c r="A8" s="26">
        <v>2026</v>
      </c>
      <c r="B8" s="26">
        <v>32</v>
      </c>
      <c r="C8" s="7" t="str">
        <f t="shared" si="0"/>
        <v>KW 32/26</v>
      </c>
      <c r="D8" s="26">
        <f>SUMIFS(Verlauf!$K$6:$K$1000,Verlauf!$B$6:$B$1000,$A8,Verlauf!$C$6:$C$1000,$B8)</f>
        <v>0</v>
      </c>
      <c r="E8" s="26">
        <f>SUMIFS(Verlauf!$L$6:$L$1000,Verlauf!$B$6:$B$1000,$A8,Verlauf!$C$6:$C$1000,$B8)</f>
        <v>0</v>
      </c>
      <c r="F8" s="26">
        <f>SUMIFS(Verlauf!$M$6:$M$1000,Verlauf!$B$6:$B$1000,$A8,Verlauf!$C$6:$C$1000,$B8)</f>
        <v>0</v>
      </c>
      <c r="G8" s="26">
        <f>SUMIFS(Verlauf!$J$6:$J$1000,Verlauf!$B$6:$B$1000,$A8,Verlauf!$C$6:$C$1000,$B8)</f>
        <v>0</v>
      </c>
      <c r="H8" s="26">
        <f>SUMIFS(Verlauf!$U$6:$U$1000,Verlauf!$B$6:$B$1000,$A8,Verlauf!$C$6:$C$1000,$B8)</f>
        <v>0</v>
      </c>
      <c r="I8" s="26">
        <f>SUMIFS(Verlauf!$V$6:$V$1000,Verlauf!$B$6:$B$1000,$A8,Verlauf!$C$6:$C$1000,$B8)</f>
        <v>0</v>
      </c>
      <c r="J8" s="26">
        <f>SUMIFS(Verlauf!$W$6:$W$1000,Verlauf!$B$6:$B$1000,$A8,Verlauf!$C$6:$C$1000,$B8)</f>
        <v>0</v>
      </c>
      <c r="K8" s="26">
        <f>SUMIFS(Verlauf!$T$6:$T$1000,Verlauf!$B$6:$B$1000,$A8,Verlauf!$C$6:$C$1000,$B8)</f>
        <v>0</v>
      </c>
      <c r="L8" s="27">
        <f>IF(Filter!$T$7=TRUE,IFERROR(INDEX(Planung!$D$68:$IA$68,MATCH($W8,Wirksam!$D$6:$IA$6,0)),0),0)</f>
        <v>6.8999999999999995</v>
      </c>
      <c r="M8" s="27">
        <f>IF(OR(Filter!$T$5=TRUE,Filter!$T$6=TRUE),IFERROR(INDEX(Planung!$D$69:$IA$69,MATCH($W8,Wirksam!$D$6:$IA$6,0)),0),0)</f>
        <v>9.2000000000000011</v>
      </c>
      <c r="N8" s="27">
        <f t="shared" si="1"/>
        <v>16.100000000000001</v>
      </c>
      <c r="O8" s="27" t="e">
        <f t="shared" si="2"/>
        <v>#N/A</v>
      </c>
      <c r="P8" s="27" t="e">
        <f t="shared" si="3"/>
        <v>#N/A</v>
      </c>
      <c r="Q8" s="27" t="e">
        <f t="shared" si="4"/>
        <v>#N/A</v>
      </c>
      <c r="R8" s="27" t="e">
        <f t="shared" si="5"/>
        <v>#N/A</v>
      </c>
      <c r="S8" s="27" t="e">
        <f t="shared" si="6"/>
        <v>#N/A</v>
      </c>
      <c r="T8" s="27" t="e">
        <f t="shared" si="7"/>
        <v>#N/A</v>
      </c>
      <c r="U8" s="26">
        <f>COUNTIFS(Verlauf!$B$6:$B$1000,$A8,Verlauf!$C$6:$C$1000,$B8)</f>
        <v>0</v>
      </c>
      <c r="V8" s="26">
        <f t="shared" si="8"/>
        <v>1</v>
      </c>
      <c r="W8" s="26">
        <f t="shared" si="9"/>
        <v>202632</v>
      </c>
      <c r="X8" s="26">
        <f>SUMIFS(Verlauf!$X$6:$X$1000,Verlauf!$B$6:$B$1000,$A8,Verlauf!$C$6:$C$1000,$B8)</f>
        <v>0</v>
      </c>
      <c r="Y8" s="26">
        <f>SUMIFS(Verlauf!$Y$6:$Y$1000,Verlauf!$B$6:$B$1000,$A8,Verlauf!$C$6:$C$1000,$B8)</f>
        <v>0</v>
      </c>
      <c r="Z8" s="26">
        <f>SUMIFS(Verlauf!$Z$6:$Z$1000,Verlauf!$B$6:$B$1000,$A8,Verlauf!$C$6:$C$1000,$B8)</f>
        <v>0</v>
      </c>
      <c r="AA8" s="26">
        <f>SUMIFS(Verlauf!$I$6:$I$1000,Verlauf!$B$6:$B$1000,$A8,Verlauf!$C$6:$C$1000,$B8)</f>
        <v>0</v>
      </c>
      <c r="AB8" s="26">
        <f>SUMIFS(Verlauf!$AA$6:$AA$1000,Verlauf!$B$6:$B$1000,$A8,Verlauf!$C$6:$C$1000,$B8)</f>
        <v>0</v>
      </c>
      <c r="AC8" s="26">
        <f>SUMIFS(Verlauf!$AB$6:$AB$1000,Verlauf!$B$6:$B$1000,$A8,Verlauf!$C$6:$C$1000,$B8)</f>
        <v>0</v>
      </c>
      <c r="AD8" s="26">
        <f>SUMIFS(Verlauf!$AC$6:$AC$1000,Verlauf!$B$6:$B$1000,$A8,Verlauf!$C$6:$C$1000,$B8)</f>
        <v>0</v>
      </c>
      <c r="AE8" s="26">
        <f>SUMIFS(Verlauf!$S$6:$S$1000,Verlauf!$B$6:$B$1000,$A8,Verlauf!$C$6:$C$1000,$B8)</f>
        <v>0</v>
      </c>
      <c r="AF8" s="26" t="str">
        <f>IF($AN8="","",INDEX(Verlauf!$D$6:$D$1000,MATCH($AN8,Verlauf!$A$6:$A$1000,0)))</f>
        <v/>
      </c>
      <c r="AG8" s="26" t="str">
        <f>IF($AN8="","",INDEX(Verlauf!$E$6:$E$1000,MATCH($AN8,Verlauf!$A$6:$A$1000,0)))</f>
        <v/>
      </c>
      <c r="AH8" s="26" t="str">
        <f>IF($AN8="","",INDEX(Verlauf!$F$6:$F$1000,MATCH($AN8,Verlauf!$A$6:$A$1000,0)))</f>
        <v/>
      </c>
      <c r="AI8" s="26" t="str">
        <f>IF($AN8="","",INDEX(Verlauf!$H$6:$H$1000,MATCH($AN8,Verlauf!$A$6:$A$1000,0)))</f>
        <v/>
      </c>
      <c r="AJ8" s="26" t="str">
        <f>IF($AN8="","",INDEX(Verlauf!$N$6:$N$1000,MATCH($AN8,Verlauf!$A$6:$A$1000,0)))</f>
        <v/>
      </c>
      <c r="AK8" s="26" t="str">
        <f>IF($AN8="","",INDEX(Verlauf!$O$6:$O$1000,MATCH($AN8,Verlauf!$A$6:$A$1000,0)))</f>
        <v/>
      </c>
      <c r="AL8" s="26" t="str">
        <f>IF($AN8="","",INDEX(Verlauf!$P$6:$P$1000,MATCH($AN8,Verlauf!$A$6:$A$1000,0)))</f>
        <v/>
      </c>
      <c r="AM8" s="26" t="str">
        <f>IF($AN8="","",INDEX(Verlauf!$R$6:$R$1000,MATCH($AN8,Verlauf!$A$6:$A$1000,0)))</f>
        <v/>
      </c>
      <c r="AN8" s="28" t="str">
        <f>IF(U8&gt;0,_xlfn.MAXIFS(Verlauf!$A$6:$A$1000,Verlauf!$B$6:$B$1000,$A8,Verlauf!$C$6:$C$1000,$B8),"")</f>
        <v/>
      </c>
      <c r="AP8" s="7" t="s">
        <v>170</v>
      </c>
      <c r="AQ8" s="26">
        <f>IFERROR(_xlfn.AGGREGATE(14,6,(ROW($V$6:$V$237)-5)/($V$6:$V$237=1),1),1)</f>
        <v>232</v>
      </c>
    </row>
    <row r="9" spans="1:43" x14ac:dyDescent="0.25">
      <c r="A9" s="26">
        <v>2026</v>
      </c>
      <c r="B9" s="26">
        <v>33</v>
      </c>
      <c r="C9" s="7" t="str">
        <f t="shared" si="0"/>
        <v>KW 33/26</v>
      </c>
      <c r="D9" s="26">
        <f>SUMIFS(Verlauf!$K$6:$K$1000,Verlauf!$B$6:$B$1000,$A9,Verlauf!$C$6:$C$1000,$B9)</f>
        <v>0</v>
      </c>
      <c r="E9" s="26">
        <f>SUMIFS(Verlauf!$L$6:$L$1000,Verlauf!$B$6:$B$1000,$A9,Verlauf!$C$6:$C$1000,$B9)</f>
        <v>0</v>
      </c>
      <c r="F9" s="26">
        <f>SUMIFS(Verlauf!$M$6:$M$1000,Verlauf!$B$6:$B$1000,$A9,Verlauf!$C$6:$C$1000,$B9)</f>
        <v>0</v>
      </c>
      <c r="G9" s="26">
        <f>SUMIFS(Verlauf!$J$6:$J$1000,Verlauf!$B$6:$B$1000,$A9,Verlauf!$C$6:$C$1000,$B9)</f>
        <v>0</v>
      </c>
      <c r="H9" s="26">
        <f>SUMIFS(Verlauf!$U$6:$U$1000,Verlauf!$B$6:$B$1000,$A9,Verlauf!$C$6:$C$1000,$B9)</f>
        <v>0</v>
      </c>
      <c r="I9" s="26">
        <f>SUMIFS(Verlauf!$V$6:$V$1000,Verlauf!$B$6:$B$1000,$A9,Verlauf!$C$6:$C$1000,$B9)</f>
        <v>0</v>
      </c>
      <c r="J9" s="26">
        <f>SUMIFS(Verlauf!$W$6:$W$1000,Verlauf!$B$6:$B$1000,$A9,Verlauf!$C$6:$C$1000,$B9)</f>
        <v>0</v>
      </c>
      <c r="K9" s="26">
        <f>SUMIFS(Verlauf!$T$6:$T$1000,Verlauf!$B$6:$B$1000,$A9,Verlauf!$C$6:$C$1000,$B9)</f>
        <v>0</v>
      </c>
      <c r="L9" s="27">
        <f>IF(Filter!$T$7=TRUE,IFERROR(INDEX(Planung!$D$68:$IA$68,MATCH($W9,Wirksam!$D$6:$IA$6,0)),0),0)</f>
        <v>5.3</v>
      </c>
      <c r="M9" s="27">
        <f>IF(OR(Filter!$T$5=TRUE,Filter!$T$6=TRUE),IFERROR(INDEX(Planung!$D$69:$IA$69,MATCH($W9,Wirksam!$D$6:$IA$6,0)),0),0)</f>
        <v>7.8000000000000007</v>
      </c>
      <c r="N9" s="27">
        <f t="shared" si="1"/>
        <v>13.100000000000001</v>
      </c>
      <c r="O9" s="27" t="e">
        <f t="shared" si="2"/>
        <v>#N/A</v>
      </c>
      <c r="P9" s="27" t="e">
        <f t="shared" si="3"/>
        <v>#N/A</v>
      </c>
      <c r="Q9" s="27" t="e">
        <f t="shared" si="4"/>
        <v>#N/A</v>
      </c>
      <c r="R9" s="27" t="e">
        <f t="shared" si="5"/>
        <v>#N/A</v>
      </c>
      <c r="S9" s="27" t="e">
        <f t="shared" si="6"/>
        <v>#N/A</v>
      </c>
      <c r="T9" s="27" t="e">
        <f t="shared" si="7"/>
        <v>#N/A</v>
      </c>
      <c r="U9" s="26">
        <f>COUNTIFS(Verlauf!$B$6:$B$1000,$A9,Verlauf!$C$6:$C$1000,$B9)</f>
        <v>0</v>
      </c>
      <c r="V9" s="26">
        <f t="shared" si="8"/>
        <v>1</v>
      </c>
      <c r="W9" s="26">
        <f t="shared" si="9"/>
        <v>202633</v>
      </c>
      <c r="X9" s="26">
        <f>SUMIFS(Verlauf!$X$6:$X$1000,Verlauf!$B$6:$B$1000,$A9,Verlauf!$C$6:$C$1000,$B9)</f>
        <v>0</v>
      </c>
      <c r="Y9" s="26">
        <f>SUMIFS(Verlauf!$Y$6:$Y$1000,Verlauf!$B$6:$B$1000,$A9,Verlauf!$C$6:$C$1000,$B9)</f>
        <v>0</v>
      </c>
      <c r="Z9" s="26">
        <f>SUMIFS(Verlauf!$Z$6:$Z$1000,Verlauf!$B$6:$B$1000,$A9,Verlauf!$C$6:$C$1000,$B9)</f>
        <v>0</v>
      </c>
      <c r="AA9" s="26">
        <f>SUMIFS(Verlauf!$I$6:$I$1000,Verlauf!$B$6:$B$1000,$A9,Verlauf!$C$6:$C$1000,$B9)</f>
        <v>0</v>
      </c>
      <c r="AB9" s="26">
        <f>SUMIFS(Verlauf!$AA$6:$AA$1000,Verlauf!$B$6:$B$1000,$A9,Verlauf!$C$6:$C$1000,$B9)</f>
        <v>0</v>
      </c>
      <c r="AC9" s="26">
        <f>SUMIFS(Verlauf!$AB$6:$AB$1000,Verlauf!$B$6:$B$1000,$A9,Verlauf!$C$6:$C$1000,$B9)</f>
        <v>0</v>
      </c>
      <c r="AD9" s="26">
        <f>SUMIFS(Verlauf!$AC$6:$AC$1000,Verlauf!$B$6:$B$1000,$A9,Verlauf!$C$6:$C$1000,$B9)</f>
        <v>0</v>
      </c>
      <c r="AE9" s="26">
        <f>SUMIFS(Verlauf!$S$6:$S$1000,Verlauf!$B$6:$B$1000,$A9,Verlauf!$C$6:$C$1000,$B9)</f>
        <v>0</v>
      </c>
      <c r="AF9" s="26" t="str">
        <f>IF($AN9="","",INDEX(Verlauf!$D$6:$D$1000,MATCH($AN9,Verlauf!$A$6:$A$1000,0)))</f>
        <v/>
      </c>
      <c r="AG9" s="26" t="str">
        <f>IF($AN9="","",INDEX(Verlauf!$E$6:$E$1000,MATCH($AN9,Verlauf!$A$6:$A$1000,0)))</f>
        <v/>
      </c>
      <c r="AH9" s="26" t="str">
        <f>IF($AN9="","",INDEX(Verlauf!$F$6:$F$1000,MATCH($AN9,Verlauf!$A$6:$A$1000,0)))</f>
        <v/>
      </c>
      <c r="AI9" s="26" t="str">
        <f>IF($AN9="","",INDEX(Verlauf!$H$6:$H$1000,MATCH($AN9,Verlauf!$A$6:$A$1000,0)))</f>
        <v/>
      </c>
      <c r="AJ9" s="26" t="str">
        <f>IF($AN9="","",INDEX(Verlauf!$N$6:$N$1000,MATCH($AN9,Verlauf!$A$6:$A$1000,0)))</f>
        <v/>
      </c>
      <c r="AK9" s="26" t="str">
        <f>IF($AN9="","",INDEX(Verlauf!$O$6:$O$1000,MATCH($AN9,Verlauf!$A$6:$A$1000,0)))</f>
        <v/>
      </c>
      <c r="AL9" s="26" t="str">
        <f>IF($AN9="","",INDEX(Verlauf!$P$6:$P$1000,MATCH($AN9,Verlauf!$A$6:$A$1000,0)))</f>
        <v/>
      </c>
      <c r="AM9" s="26" t="str">
        <f>IF($AN9="","",INDEX(Verlauf!$R$6:$R$1000,MATCH($AN9,Verlauf!$A$6:$A$1000,0)))</f>
        <v/>
      </c>
      <c r="AN9" s="28" t="str">
        <f>IF(U9&gt;0,_xlfn.MAXIFS(Verlauf!$A$6:$A$1000,Verlauf!$B$6:$B$1000,$A9,Verlauf!$C$6:$C$1000,$B9),"")</f>
        <v/>
      </c>
    </row>
    <row r="10" spans="1:43" x14ac:dyDescent="0.25">
      <c r="A10" s="26">
        <v>2026</v>
      </c>
      <c r="B10" s="26">
        <v>34</v>
      </c>
      <c r="C10" s="7" t="str">
        <f t="shared" si="0"/>
        <v>KW 34/26</v>
      </c>
      <c r="D10" s="26">
        <f>SUMIFS(Verlauf!$K$6:$K$1000,Verlauf!$B$6:$B$1000,$A10,Verlauf!$C$6:$C$1000,$B10)</f>
        <v>0</v>
      </c>
      <c r="E10" s="26">
        <f>SUMIFS(Verlauf!$L$6:$L$1000,Verlauf!$B$6:$B$1000,$A10,Verlauf!$C$6:$C$1000,$B10)</f>
        <v>0</v>
      </c>
      <c r="F10" s="26">
        <f>SUMIFS(Verlauf!$M$6:$M$1000,Verlauf!$B$6:$B$1000,$A10,Verlauf!$C$6:$C$1000,$B10)</f>
        <v>0</v>
      </c>
      <c r="G10" s="26">
        <f>SUMIFS(Verlauf!$J$6:$J$1000,Verlauf!$B$6:$B$1000,$A10,Verlauf!$C$6:$C$1000,$B10)</f>
        <v>0</v>
      </c>
      <c r="H10" s="26">
        <f>SUMIFS(Verlauf!$U$6:$U$1000,Verlauf!$B$6:$B$1000,$A10,Verlauf!$C$6:$C$1000,$B10)</f>
        <v>0</v>
      </c>
      <c r="I10" s="26">
        <f>SUMIFS(Verlauf!$V$6:$V$1000,Verlauf!$B$6:$B$1000,$A10,Verlauf!$C$6:$C$1000,$B10)</f>
        <v>0</v>
      </c>
      <c r="J10" s="26">
        <f>SUMIFS(Verlauf!$W$6:$W$1000,Verlauf!$B$6:$B$1000,$A10,Verlauf!$C$6:$C$1000,$B10)</f>
        <v>0</v>
      </c>
      <c r="K10" s="26">
        <f>SUMIFS(Verlauf!$T$6:$T$1000,Verlauf!$B$6:$B$1000,$A10,Verlauf!$C$6:$C$1000,$B10)</f>
        <v>0</v>
      </c>
      <c r="L10" s="27">
        <f>IF(Filter!$T$7=TRUE,IFERROR(INDEX(Planung!$D$68:$IA$68,MATCH($W10,Wirksam!$D$6:$IA$6,0)),0),0)</f>
        <v>5.8</v>
      </c>
      <c r="M10" s="27">
        <f>IF(OR(Filter!$T$5=TRUE,Filter!$T$6=TRUE),IFERROR(INDEX(Planung!$D$69:$IA$69,MATCH($W10,Wirksam!$D$6:$IA$6,0)),0),0)</f>
        <v>7.2</v>
      </c>
      <c r="N10" s="27">
        <f t="shared" si="1"/>
        <v>13</v>
      </c>
      <c r="O10" s="27" t="e">
        <f t="shared" si="2"/>
        <v>#N/A</v>
      </c>
      <c r="P10" s="27" t="e">
        <f t="shared" si="3"/>
        <v>#N/A</v>
      </c>
      <c r="Q10" s="27" t="e">
        <f t="shared" si="4"/>
        <v>#N/A</v>
      </c>
      <c r="R10" s="27" t="e">
        <f t="shared" si="5"/>
        <v>#N/A</v>
      </c>
      <c r="S10" s="27" t="e">
        <f t="shared" si="6"/>
        <v>#N/A</v>
      </c>
      <c r="T10" s="27" t="e">
        <f t="shared" si="7"/>
        <v>#N/A</v>
      </c>
      <c r="U10" s="26">
        <f>COUNTIFS(Verlauf!$B$6:$B$1000,$A10,Verlauf!$C$6:$C$1000,$B10)</f>
        <v>0</v>
      </c>
      <c r="V10" s="26">
        <f t="shared" si="8"/>
        <v>1</v>
      </c>
      <c r="W10" s="26">
        <f t="shared" si="9"/>
        <v>202634</v>
      </c>
      <c r="X10" s="26">
        <f>SUMIFS(Verlauf!$X$6:$X$1000,Verlauf!$B$6:$B$1000,$A10,Verlauf!$C$6:$C$1000,$B10)</f>
        <v>0</v>
      </c>
      <c r="Y10" s="26">
        <f>SUMIFS(Verlauf!$Y$6:$Y$1000,Verlauf!$B$6:$B$1000,$A10,Verlauf!$C$6:$C$1000,$B10)</f>
        <v>0</v>
      </c>
      <c r="Z10" s="26">
        <f>SUMIFS(Verlauf!$Z$6:$Z$1000,Verlauf!$B$6:$B$1000,$A10,Verlauf!$C$6:$C$1000,$B10)</f>
        <v>0</v>
      </c>
      <c r="AA10" s="26">
        <f>SUMIFS(Verlauf!$I$6:$I$1000,Verlauf!$B$6:$B$1000,$A10,Verlauf!$C$6:$C$1000,$B10)</f>
        <v>0</v>
      </c>
      <c r="AB10" s="26">
        <f>SUMIFS(Verlauf!$AA$6:$AA$1000,Verlauf!$B$6:$B$1000,$A10,Verlauf!$C$6:$C$1000,$B10)</f>
        <v>0</v>
      </c>
      <c r="AC10" s="26">
        <f>SUMIFS(Verlauf!$AB$6:$AB$1000,Verlauf!$B$6:$B$1000,$A10,Verlauf!$C$6:$C$1000,$B10)</f>
        <v>0</v>
      </c>
      <c r="AD10" s="26">
        <f>SUMIFS(Verlauf!$AC$6:$AC$1000,Verlauf!$B$6:$B$1000,$A10,Verlauf!$C$6:$C$1000,$B10)</f>
        <v>0</v>
      </c>
      <c r="AE10" s="26">
        <f>SUMIFS(Verlauf!$S$6:$S$1000,Verlauf!$B$6:$B$1000,$A10,Verlauf!$C$6:$C$1000,$B10)</f>
        <v>0</v>
      </c>
      <c r="AF10" s="26" t="str">
        <f>IF($AN10="","",INDEX(Verlauf!$D$6:$D$1000,MATCH($AN10,Verlauf!$A$6:$A$1000,0)))</f>
        <v/>
      </c>
      <c r="AG10" s="26" t="str">
        <f>IF($AN10="","",INDEX(Verlauf!$E$6:$E$1000,MATCH($AN10,Verlauf!$A$6:$A$1000,0)))</f>
        <v/>
      </c>
      <c r="AH10" s="26" t="str">
        <f>IF($AN10="","",INDEX(Verlauf!$F$6:$F$1000,MATCH($AN10,Verlauf!$A$6:$A$1000,0)))</f>
        <v/>
      </c>
      <c r="AI10" s="26" t="str">
        <f>IF($AN10="","",INDEX(Verlauf!$H$6:$H$1000,MATCH($AN10,Verlauf!$A$6:$A$1000,0)))</f>
        <v/>
      </c>
      <c r="AJ10" s="26" t="str">
        <f>IF($AN10="","",INDEX(Verlauf!$N$6:$N$1000,MATCH($AN10,Verlauf!$A$6:$A$1000,0)))</f>
        <v/>
      </c>
      <c r="AK10" s="26" t="str">
        <f>IF($AN10="","",INDEX(Verlauf!$O$6:$O$1000,MATCH($AN10,Verlauf!$A$6:$A$1000,0)))</f>
        <v/>
      </c>
      <c r="AL10" s="26" t="str">
        <f>IF($AN10="","",INDEX(Verlauf!$P$6:$P$1000,MATCH($AN10,Verlauf!$A$6:$A$1000,0)))</f>
        <v/>
      </c>
      <c r="AM10" s="26" t="str">
        <f>IF($AN10="","",INDEX(Verlauf!$R$6:$R$1000,MATCH($AN10,Verlauf!$A$6:$A$1000,0)))</f>
        <v/>
      </c>
      <c r="AN10" s="28" t="str">
        <f>IF(U10&gt;0,_xlfn.MAXIFS(Verlauf!$A$6:$A$1000,Verlauf!$B$6:$B$1000,$A10,Verlauf!$C$6:$C$1000,$B10),"")</f>
        <v/>
      </c>
    </row>
    <row r="11" spans="1:43" x14ac:dyDescent="0.25">
      <c r="A11" s="26">
        <v>2026</v>
      </c>
      <c r="B11" s="26">
        <v>35</v>
      </c>
      <c r="C11" s="7" t="str">
        <f t="shared" si="0"/>
        <v>KW 35/26</v>
      </c>
      <c r="D11" s="26">
        <f>SUMIFS(Verlauf!$K$6:$K$1000,Verlauf!$B$6:$B$1000,$A11,Verlauf!$C$6:$C$1000,$B11)</f>
        <v>0</v>
      </c>
      <c r="E11" s="26">
        <f>SUMIFS(Verlauf!$L$6:$L$1000,Verlauf!$B$6:$B$1000,$A11,Verlauf!$C$6:$C$1000,$B11)</f>
        <v>0</v>
      </c>
      <c r="F11" s="26">
        <f>SUMIFS(Verlauf!$M$6:$M$1000,Verlauf!$B$6:$B$1000,$A11,Verlauf!$C$6:$C$1000,$B11)</f>
        <v>0</v>
      </c>
      <c r="G11" s="26">
        <f>SUMIFS(Verlauf!$J$6:$J$1000,Verlauf!$B$6:$B$1000,$A11,Verlauf!$C$6:$C$1000,$B11)</f>
        <v>0</v>
      </c>
      <c r="H11" s="26">
        <f>SUMIFS(Verlauf!$U$6:$U$1000,Verlauf!$B$6:$B$1000,$A11,Verlauf!$C$6:$C$1000,$B11)</f>
        <v>0</v>
      </c>
      <c r="I11" s="26">
        <f>SUMIFS(Verlauf!$V$6:$V$1000,Verlauf!$B$6:$B$1000,$A11,Verlauf!$C$6:$C$1000,$B11)</f>
        <v>0</v>
      </c>
      <c r="J11" s="26">
        <f>SUMIFS(Verlauf!$W$6:$W$1000,Verlauf!$B$6:$B$1000,$A11,Verlauf!$C$6:$C$1000,$B11)</f>
        <v>0</v>
      </c>
      <c r="K11" s="26">
        <f>SUMIFS(Verlauf!$T$6:$T$1000,Verlauf!$B$6:$B$1000,$A11,Verlauf!$C$6:$C$1000,$B11)</f>
        <v>0</v>
      </c>
      <c r="L11" s="27">
        <f>IF(Filter!$T$7=TRUE,IFERROR(INDEX(Planung!$D$68:$IA$68,MATCH($W11,Wirksam!$D$6:$IA$6,0)),0),0)</f>
        <v>6.3999999999999995</v>
      </c>
      <c r="M11" s="27">
        <f>IF(OR(Filter!$T$5=TRUE,Filter!$T$6=TRUE),IFERROR(INDEX(Planung!$D$69:$IA$69,MATCH($W11,Wirksam!$D$6:$IA$6,0)),0),0)</f>
        <v>7.2</v>
      </c>
      <c r="N11" s="27">
        <f t="shared" si="1"/>
        <v>13.6</v>
      </c>
      <c r="O11" s="27" t="e">
        <f t="shared" si="2"/>
        <v>#N/A</v>
      </c>
      <c r="P11" s="27" t="e">
        <f t="shared" si="3"/>
        <v>#N/A</v>
      </c>
      <c r="Q11" s="27" t="e">
        <f t="shared" si="4"/>
        <v>#N/A</v>
      </c>
      <c r="R11" s="27" t="e">
        <f t="shared" si="5"/>
        <v>#N/A</v>
      </c>
      <c r="S11" s="27" t="e">
        <f t="shared" si="6"/>
        <v>#N/A</v>
      </c>
      <c r="T11" s="27" t="e">
        <f t="shared" si="7"/>
        <v>#N/A</v>
      </c>
      <c r="U11" s="26">
        <f>COUNTIFS(Verlauf!$B$6:$B$1000,$A11,Verlauf!$C$6:$C$1000,$B11)</f>
        <v>0</v>
      </c>
      <c r="V11" s="26">
        <f t="shared" si="8"/>
        <v>1</v>
      </c>
      <c r="W11" s="26">
        <f t="shared" si="9"/>
        <v>202635</v>
      </c>
      <c r="X11" s="26">
        <f>SUMIFS(Verlauf!$X$6:$X$1000,Verlauf!$B$6:$B$1000,$A11,Verlauf!$C$6:$C$1000,$B11)</f>
        <v>0</v>
      </c>
      <c r="Y11" s="26">
        <f>SUMIFS(Verlauf!$Y$6:$Y$1000,Verlauf!$B$6:$B$1000,$A11,Verlauf!$C$6:$C$1000,$B11)</f>
        <v>0</v>
      </c>
      <c r="Z11" s="26">
        <f>SUMIFS(Verlauf!$Z$6:$Z$1000,Verlauf!$B$6:$B$1000,$A11,Verlauf!$C$6:$C$1000,$B11)</f>
        <v>0</v>
      </c>
      <c r="AA11" s="26">
        <f>SUMIFS(Verlauf!$I$6:$I$1000,Verlauf!$B$6:$B$1000,$A11,Verlauf!$C$6:$C$1000,$B11)</f>
        <v>0</v>
      </c>
      <c r="AB11" s="26">
        <f>SUMIFS(Verlauf!$AA$6:$AA$1000,Verlauf!$B$6:$B$1000,$A11,Verlauf!$C$6:$C$1000,$B11)</f>
        <v>0</v>
      </c>
      <c r="AC11" s="26">
        <f>SUMIFS(Verlauf!$AB$6:$AB$1000,Verlauf!$B$6:$B$1000,$A11,Verlauf!$C$6:$C$1000,$B11)</f>
        <v>0</v>
      </c>
      <c r="AD11" s="26">
        <f>SUMIFS(Verlauf!$AC$6:$AC$1000,Verlauf!$B$6:$B$1000,$A11,Verlauf!$C$6:$C$1000,$B11)</f>
        <v>0</v>
      </c>
      <c r="AE11" s="26">
        <f>SUMIFS(Verlauf!$S$6:$S$1000,Verlauf!$B$6:$B$1000,$A11,Verlauf!$C$6:$C$1000,$B11)</f>
        <v>0</v>
      </c>
      <c r="AF11" s="26" t="str">
        <f>IF($AN11="","",INDEX(Verlauf!$D$6:$D$1000,MATCH($AN11,Verlauf!$A$6:$A$1000,0)))</f>
        <v/>
      </c>
      <c r="AG11" s="26" t="str">
        <f>IF($AN11="","",INDEX(Verlauf!$E$6:$E$1000,MATCH($AN11,Verlauf!$A$6:$A$1000,0)))</f>
        <v/>
      </c>
      <c r="AH11" s="26" t="str">
        <f>IF($AN11="","",INDEX(Verlauf!$F$6:$F$1000,MATCH($AN11,Verlauf!$A$6:$A$1000,0)))</f>
        <v/>
      </c>
      <c r="AI11" s="26" t="str">
        <f>IF($AN11="","",INDEX(Verlauf!$H$6:$H$1000,MATCH($AN11,Verlauf!$A$6:$A$1000,0)))</f>
        <v/>
      </c>
      <c r="AJ11" s="26" t="str">
        <f>IF($AN11="","",INDEX(Verlauf!$N$6:$N$1000,MATCH($AN11,Verlauf!$A$6:$A$1000,0)))</f>
        <v/>
      </c>
      <c r="AK11" s="26" t="str">
        <f>IF($AN11="","",INDEX(Verlauf!$O$6:$O$1000,MATCH($AN11,Verlauf!$A$6:$A$1000,0)))</f>
        <v/>
      </c>
      <c r="AL11" s="26" t="str">
        <f>IF($AN11="","",INDEX(Verlauf!$P$6:$P$1000,MATCH($AN11,Verlauf!$A$6:$A$1000,0)))</f>
        <v/>
      </c>
      <c r="AM11" s="26" t="str">
        <f>IF($AN11="","",INDEX(Verlauf!$R$6:$R$1000,MATCH($AN11,Verlauf!$A$6:$A$1000,0)))</f>
        <v/>
      </c>
      <c r="AN11" s="28" t="str">
        <f>IF(U11&gt;0,_xlfn.MAXIFS(Verlauf!$A$6:$A$1000,Verlauf!$B$6:$B$1000,$A11,Verlauf!$C$6:$C$1000,$B11),"")</f>
        <v/>
      </c>
    </row>
    <row r="12" spans="1:43" x14ac:dyDescent="0.25">
      <c r="A12" s="26">
        <v>2026</v>
      </c>
      <c r="B12" s="26">
        <v>36</v>
      </c>
      <c r="C12" s="7" t="str">
        <f t="shared" si="0"/>
        <v>KW 36/26</v>
      </c>
      <c r="D12" s="26">
        <f>SUMIFS(Verlauf!$K$6:$K$1000,Verlauf!$B$6:$B$1000,$A12,Verlauf!$C$6:$C$1000,$B12)</f>
        <v>0</v>
      </c>
      <c r="E12" s="26">
        <f>SUMIFS(Verlauf!$L$6:$L$1000,Verlauf!$B$6:$B$1000,$A12,Verlauf!$C$6:$C$1000,$B12)</f>
        <v>0</v>
      </c>
      <c r="F12" s="26">
        <f>SUMIFS(Verlauf!$M$6:$M$1000,Verlauf!$B$6:$B$1000,$A12,Verlauf!$C$6:$C$1000,$B12)</f>
        <v>0</v>
      </c>
      <c r="G12" s="26">
        <f>SUMIFS(Verlauf!$J$6:$J$1000,Verlauf!$B$6:$B$1000,$A12,Verlauf!$C$6:$C$1000,$B12)</f>
        <v>0</v>
      </c>
      <c r="H12" s="26">
        <f>SUMIFS(Verlauf!$U$6:$U$1000,Verlauf!$B$6:$B$1000,$A12,Verlauf!$C$6:$C$1000,$B12)</f>
        <v>0</v>
      </c>
      <c r="I12" s="26">
        <f>SUMIFS(Verlauf!$V$6:$V$1000,Verlauf!$B$6:$B$1000,$A12,Verlauf!$C$6:$C$1000,$B12)</f>
        <v>0</v>
      </c>
      <c r="J12" s="26">
        <f>SUMIFS(Verlauf!$W$6:$W$1000,Verlauf!$B$6:$B$1000,$A12,Verlauf!$C$6:$C$1000,$B12)</f>
        <v>0</v>
      </c>
      <c r="K12" s="26">
        <f>SUMIFS(Verlauf!$T$6:$T$1000,Verlauf!$B$6:$B$1000,$A12,Verlauf!$C$6:$C$1000,$B12)</f>
        <v>0</v>
      </c>
      <c r="L12" s="27">
        <f>IF(Filter!$T$7=TRUE,IFERROR(INDEX(Planung!$D$68:$IA$68,MATCH($W12,Wirksam!$D$6:$IA$6,0)),0),0)</f>
        <v>5.8999999999999995</v>
      </c>
      <c r="M12" s="27">
        <f>IF(OR(Filter!$T$5=TRUE,Filter!$T$6=TRUE),IFERROR(INDEX(Planung!$D$69:$IA$69,MATCH($W12,Wirksam!$D$6:$IA$6,0)),0),0)</f>
        <v>8.5000000000000018</v>
      </c>
      <c r="N12" s="27">
        <f t="shared" si="1"/>
        <v>14.400000000000002</v>
      </c>
      <c r="O12" s="27" t="e">
        <f t="shared" si="2"/>
        <v>#N/A</v>
      </c>
      <c r="P12" s="27" t="e">
        <f t="shared" si="3"/>
        <v>#N/A</v>
      </c>
      <c r="Q12" s="27" t="e">
        <f t="shared" si="4"/>
        <v>#N/A</v>
      </c>
      <c r="R12" s="27" t="e">
        <f t="shared" si="5"/>
        <v>#N/A</v>
      </c>
      <c r="S12" s="27" t="e">
        <f t="shared" si="6"/>
        <v>#N/A</v>
      </c>
      <c r="T12" s="27" t="e">
        <f t="shared" si="7"/>
        <v>#N/A</v>
      </c>
      <c r="U12" s="26">
        <f>COUNTIFS(Verlauf!$B$6:$B$1000,$A12,Verlauf!$C$6:$C$1000,$B12)</f>
        <v>0</v>
      </c>
      <c r="V12" s="26">
        <f t="shared" si="8"/>
        <v>1</v>
      </c>
      <c r="W12" s="26">
        <f t="shared" si="9"/>
        <v>202636</v>
      </c>
      <c r="X12" s="26">
        <f>SUMIFS(Verlauf!$X$6:$X$1000,Verlauf!$B$6:$B$1000,$A12,Verlauf!$C$6:$C$1000,$B12)</f>
        <v>0</v>
      </c>
      <c r="Y12" s="26">
        <f>SUMIFS(Verlauf!$Y$6:$Y$1000,Verlauf!$B$6:$B$1000,$A12,Verlauf!$C$6:$C$1000,$B12)</f>
        <v>0</v>
      </c>
      <c r="Z12" s="26">
        <f>SUMIFS(Verlauf!$Z$6:$Z$1000,Verlauf!$B$6:$B$1000,$A12,Verlauf!$C$6:$C$1000,$B12)</f>
        <v>0</v>
      </c>
      <c r="AA12" s="26">
        <f>SUMIFS(Verlauf!$I$6:$I$1000,Verlauf!$B$6:$B$1000,$A12,Verlauf!$C$6:$C$1000,$B12)</f>
        <v>0</v>
      </c>
      <c r="AB12" s="26">
        <f>SUMIFS(Verlauf!$AA$6:$AA$1000,Verlauf!$B$6:$B$1000,$A12,Verlauf!$C$6:$C$1000,$B12)</f>
        <v>0</v>
      </c>
      <c r="AC12" s="26">
        <f>SUMIFS(Verlauf!$AB$6:$AB$1000,Verlauf!$B$6:$B$1000,$A12,Verlauf!$C$6:$C$1000,$B12)</f>
        <v>0</v>
      </c>
      <c r="AD12" s="26">
        <f>SUMIFS(Verlauf!$AC$6:$AC$1000,Verlauf!$B$6:$B$1000,$A12,Verlauf!$C$6:$C$1000,$B12)</f>
        <v>0</v>
      </c>
      <c r="AE12" s="26">
        <f>SUMIFS(Verlauf!$S$6:$S$1000,Verlauf!$B$6:$B$1000,$A12,Verlauf!$C$6:$C$1000,$B12)</f>
        <v>0</v>
      </c>
      <c r="AF12" s="26" t="str">
        <f>IF($AN12="","",INDEX(Verlauf!$D$6:$D$1000,MATCH($AN12,Verlauf!$A$6:$A$1000,0)))</f>
        <v/>
      </c>
      <c r="AG12" s="26" t="str">
        <f>IF($AN12="","",INDEX(Verlauf!$E$6:$E$1000,MATCH($AN12,Verlauf!$A$6:$A$1000,0)))</f>
        <v/>
      </c>
      <c r="AH12" s="26" t="str">
        <f>IF($AN12="","",INDEX(Verlauf!$F$6:$F$1000,MATCH($AN12,Verlauf!$A$6:$A$1000,0)))</f>
        <v/>
      </c>
      <c r="AI12" s="26" t="str">
        <f>IF($AN12="","",INDEX(Verlauf!$H$6:$H$1000,MATCH($AN12,Verlauf!$A$6:$A$1000,0)))</f>
        <v/>
      </c>
      <c r="AJ12" s="26" t="str">
        <f>IF($AN12="","",INDEX(Verlauf!$N$6:$N$1000,MATCH($AN12,Verlauf!$A$6:$A$1000,0)))</f>
        <v/>
      </c>
      <c r="AK12" s="26" t="str">
        <f>IF($AN12="","",INDEX(Verlauf!$O$6:$O$1000,MATCH($AN12,Verlauf!$A$6:$A$1000,0)))</f>
        <v/>
      </c>
      <c r="AL12" s="26" t="str">
        <f>IF($AN12="","",INDEX(Verlauf!$P$6:$P$1000,MATCH($AN12,Verlauf!$A$6:$A$1000,0)))</f>
        <v/>
      </c>
      <c r="AM12" s="26" t="str">
        <f>IF($AN12="","",INDEX(Verlauf!$R$6:$R$1000,MATCH($AN12,Verlauf!$A$6:$A$1000,0)))</f>
        <v/>
      </c>
      <c r="AN12" s="28" t="str">
        <f>IF(U12&gt;0,_xlfn.MAXIFS(Verlauf!$A$6:$A$1000,Verlauf!$B$6:$B$1000,$A12,Verlauf!$C$6:$C$1000,$B12),"")</f>
        <v/>
      </c>
    </row>
    <row r="13" spans="1:43" x14ac:dyDescent="0.25">
      <c r="A13" s="26">
        <v>2026</v>
      </c>
      <c r="B13" s="26">
        <v>37</v>
      </c>
      <c r="C13" s="7" t="str">
        <f t="shared" si="0"/>
        <v>KW 37/26</v>
      </c>
      <c r="D13" s="26">
        <f>SUMIFS(Verlauf!$K$6:$K$1000,Verlauf!$B$6:$B$1000,$A13,Verlauf!$C$6:$C$1000,$B13)</f>
        <v>0</v>
      </c>
      <c r="E13" s="26">
        <f>SUMIFS(Verlauf!$L$6:$L$1000,Verlauf!$B$6:$B$1000,$A13,Verlauf!$C$6:$C$1000,$B13)</f>
        <v>0</v>
      </c>
      <c r="F13" s="26">
        <f>SUMIFS(Verlauf!$M$6:$M$1000,Verlauf!$B$6:$B$1000,$A13,Verlauf!$C$6:$C$1000,$B13)</f>
        <v>0</v>
      </c>
      <c r="G13" s="26">
        <f>SUMIFS(Verlauf!$J$6:$J$1000,Verlauf!$B$6:$B$1000,$A13,Verlauf!$C$6:$C$1000,$B13)</f>
        <v>0</v>
      </c>
      <c r="H13" s="26">
        <f>SUMIFS(Verlauf!$U$6:$U$1000,Verlauf!$B$6:$B$1000,$A13,Verlauf!$C$6:$C$1000,$B13)</f>
        <v>0</v>
      </c>
      <c r="I13" s="26">
        <f>SUMIFS(Verlauf!$V$6:$V$1000,Verlauf!$B$6:$B$1000,$A13,Verlauf!$C$6:$C$1000,$B13)</f>
        <v>0</v>
      </c>
      <c r="J13" s="26">
        <f>SUMIFS(Verlauf!$W$6:$W$1000,Verlauf!$B$6:$B$1000,$A13,Verlauf!$C$6:$C$1000,$B13)</f>
        <v>0</v>
      </c>
      <c r="K13" s="26">
        <f>SUMIFS(Verlauf!$T$6:$T$1000,Verlauf!$B$6:$B$1000,$A13,Verlauf!$C$6:$C$1000,$B13)</f>
        <v>0</v>
      </c>
      <c r="L13" s="27">
        <f>IF(Filter!$T$7=TRUE,IFERROR(INDEX(Planung!$D$68:$IA$68,MATCH($W13,Wirksam!$D$6:$IA$6,0)),0),0)</f>
        <v>5.5</v>
      </c>
      <c r="M13" s="27">
        <f>IF(OR(Filter!$T$5=TRUE,Filter!$T$6=TRUE),IFERROR(INDEX(Planung!$D$69:$IA$69,MATCH($W13,Wirksam!$D$6:$IA$6,0)),0),0)</f>
        <v>7.8</v>
      </c>
      <c r="N13" s="27">
        <f t="shared" si="1"/>
        <v>13.3</v>
      </c>
      <c r="O13" s="27" t="e">
        <f t="shared" si="2"/>
        <v>#N/A</v>
      </c>
      <c r="P13" s="27" t="e">
        <f t="shared" si="3"/>
        <v>#N/A</v>
      </c>
      <c r="Q13" s="27" t="e">
        <f t="shared" si="4"/>
        <v>#N/A</v>
      </c>
      <c r="R13" s="27" t="e">
        <f t="shared" si="5"/>
        <v>#N/A</v>
      </c>
      <c r="S13" s="27" t="e">
        <f t="shared" si="6"/>
        <v>#N/A</v>
      </c>
      <c r="T13" s="27" t="e">
        <f t="shared" si="7"/>
        <v>#N/A</v>
      </c>
      <c r="U13" s="26">
        <f>COUNTIFS(Verlauf!$B$6:$B$1000,$A13,Verlauf!$C$6:$C$1000,$B13)</f>
        <v>0</v>
      </c>
      <c r="V13" s="26">
        <f t="shared" si="8"/>
        <v>1</v>
      </c>
      <c r="W13" s="26">
        <f t="shared" si="9"/>
        <v>202637</v>
      </c>
      <c r="X13" s="26">
        <f>SUMIFS(Verlauf!$X$6:$X$1000,Verlauf!$B$6:$B$1000,$A13,Verlauf!$C$6:$C$1000,$B13)</f>
        <v>0</v>
      </c>
      <c r="Y13" s="26">
        <f>SUMIFS(Verlauf!$Y$6:$Y$1000,Verlauf!$B$6:$B$1000,$A13,Verlauf!$C$6:$C$1000,$B13)</f>
        <v>0</v>
      </c>
      <c r="Z13" s="26">
        <f>SUMIFS(Verlauf!$Z$6:$Z$1000,Verlauf!$B$6:$B$1000,$A13,Verlauf!$C$6:$C$1000,$B13)</f>
        <v>0</v>
      </c>
      <c r="AA13" s="26">
        <f>SUMIFS(Verlauf!$I$6:$I$1000,Verlauf!$B$6:$B$1000,$A13,Verlauf!$C$6:$C$1000,$B13)</f>
        <v>0</v>
      </c>
      <c r="AB13" s="26">
        <f>SUMIFS(Verlauf!$AA$6:$AA$1000,Verlauf!$B$6:$B$1000,$A13,Verlauf!$C$6:$C$1000,$B13)</f>
        <v>0</v>
      </c>
      <c r="AC13" s="26">
        <f>SUMIFS(Verlauf!$AB$6:$AB$1000,Verlauf!$B$6:$B$1000,$A13,Verlauf!$C$6:$C$1000,$B13)</f>
        <v>0</v>
      </c>
      <c r="AD13" s="26">
        <f>SUMIFS(Verlauf!$AC$6:$AC$1000,Verlauf!$B$6:$B$1000,$A13,Verlauf!$C$6:$C$1000,$B13)</f>
        <v>0</v>
      </c>
      <c r="AE13" s="26">
        <f>SUMIFS(Verlauf!$S$6:$S$1000,Verlauf!$B$6:$B$1000,$A13,Verlauf!$C$6:$C$1000,$B13)</f>
        <v>0</v>
      </c>
      <c r="AF13" s="26" t="str">
        <f>IF($AN13="","",INDEX(Verlauf!$D$6:$D$1000,MATCH($AN13,Verlauf!$A$6:$A$1000,0)))</f>
        <v/>
      </c>
      <c r="AG13" s="26" t="str">
        <f>IF($AN13="","",INDEX(Verlauf!$E$6:$E$1000,MATCH($AN13,Verlauf!$A$6:$A$1000,0)))</f>
        <v/>
      </c>
      <c r="AH13" s="26" t="str">
        <f>IF($AN13="","",INDEX(Verlauf!$F$6:$F$1000,MATCH($AN13,Verlauf!$A$6:$A$1000,0)))</f>
        <v/>
      </c>
      <c r="AI13" s="26" t="str">
        <f>IF($AN13="","",INDEX(Verlauf!$H$6:$H$1000,MATCH($AN13,Verlauf!$A$6:$A$1000,0)))</f>
        <v/>
      </c>
      <c r="AJ13" s="26" t="str">
        <f>IF($AN13="","",INDEX(Verlauf!$N$6:$N$1000,MATCH($AN13,Verlauf!$A$6:$A$1000,0)))</f>
        <v/>
      </c>
      <c r="AK13" s="26" t="str">
        <f>IF($AN13="","",INDEX(Verlauf!$O$6:$O$1000,MATCH($AN13,Verlauf!$A$6:$A$1000,0)))</f>
        <v/>
      </c>
      <c r="AL13" s="26" t="str">
        <f>IF($AN13="","",INDEX(Verlauf!$P$6:$P$1000,MATCH($AN13,Verlauf!$A$6:$A$1000,0)))</f>
        <v/>
      </c>
      <c r="AM13" s="26" t="str">
        <f>IF($AN13="","",INDEX(Verlauf!$R$6:$R$1000,MATCH($AN13,Verlauf!$A$6:$A$1000,0)))</f>
        <v/>
      </c>
      <c r="AN13" s="28" t="str">
        <f>IF(U13&gt;0,_xlfn.MAXIFS(Verlauf!$A$6:$A$1000,Verlauf!$B$6:$B$1000,$A13,Verlauf!$C$6:$C$1000,$B13),"")</f>
        <v/>
      </c>
    </row>
    <row r="14" spans="1:43" x14ac:dyDescent="0.25">
      <c r="A14" s="26">
        <v>2026</v>
      </c>
      <c r="B14" s="26">
        <v>38</v>
      </c>
      <c r="C14" s="7" t="str">
        <f t="shared" si="0"/>
        <v>KW 38/26</v>
      </c>
      <c r="D14" s="26">
        <f>SUMIFS(Verlauf!$K$6:$K$1000,Verlauf!$B$6:$B$1000,$A14,Verlauf!$C$6:$C$1000,$B14)</f>
        <v>0</v>
      </c>
      <c r="E14" s="26">
        <f>SUMIFS(Verlauf!$L$6:$L$1000,Verlauf!$B$6:$B$1000,$A14,Verlauf!$C$6:$C$1000,$B14)</f>
        <v>0</v>
      </c>
      <c r="F14" s="26">
        <f>SUMIFS(Verlauf!$M$6:$M$1000,Verlauf!$B$6:$B$1000,$A14,Verlauf!$C$6:$C$1000,$B14)</f>
        <v>0</v>
      </c>
      <c r="G14" s="26">
        <f>SUMIFS(Verlauf!$J$6:$J$1000,Verlauf!$B$6:$B$1000,$A14,Verlauf!$C$6:$C$1000,$B14)</f>
        <v>0</v>
      </c>
      <c r="H14" s="26">
        <f>SUMIFS(Verlauf!$U$6:$U$1000,Verlauf!$B$6:$B$1000,$A14,Verlauf!$C$6:$C$1000,$B14)</f>
        <v>0</v>
      </c>
      <c r="I14" s="26">
        <f>SUMIFS(Verlauf!$V$6:$V$1000,Verlauf!$B$6:$B$1000,$A14,Verlauf!$C$6:$C$1000,$B14)</f>
        <v>0</v>
      </c>
      <c r="J14" s="26">
        <f>SUMIFS(Verlauf!$W$6:$W$1000,Verlauf!$B$6:$B$1000,$A14,Verlauf!$C$6:$C$1000,$B14)</f>
        <v>0</v>
      </c>
      <c r="K14" s="26">
        <f>SUMIFS(Verlauf!$T$6:$T$1000,Verlauf!$B$6:$B$1000,$A14,Verlauf!$C$6:$C$1000,$B14)</f>
        <v>0</v>
      </c>
      <c r="L14" s="27">
        <f>IF(Filter!$T$7=TRUE,IFERROR(INDEX(Planung!$D$68:$IA$68,MATCH($W14,Wirksam!$D$6:$IA$6,0)),0),0)</f>
        <v>6.3</v>
      </c>
      <c r="M14" s="27">
        <f>IF(OR(Filter!$T$5=TRUE,Filter!$T$6=TRUE),IFERROR(INDEX(Planung!$D$69:$IA$69,MATCH($W14,Wirksam!$D$6:$IA$6,0)),0),0)</f>
        <v>7.7</v>
      </c>
      <c r="N14" s="27">
        <f t="shared" si="1"/>
        <v>14</v>
      </c>
      <c r="O14" s="27" t="e">
        <f t="shared" si="2"/>
        <v>#N/A</v>
      </c>
      <c r="P14" s="27" t="e">
        <f t="shared" si="3"/>
        <v>#N/A</v>
      </c>
      <c r="Q14" s="27" t="e">
        <f t="shared" si="4"/>
        <v>#N/A</v>
      </c>
      <c r="R14" s="27" t="e">
        <f t="shared" si="5"/>
        <v>#N/A</v>
      </c>
      <c r="S14" s="27" t="e">
        <f t="shared" si="6"/>
        <v>#N/A</v>
      </c>
      <c r="T14" s="27" t="e">
        <f t="shared" si="7"/>
        <v>#N/A</v>
      </c>
      <c r="U14" s="26">
        <f>COUNTIFS(Verlauf!$B$6:$B$1000,$A14,Verlauf!$C$6:$C$1000,$B14)</f>
        <v>0</v>
      </c>
      <c r="V14" s="26">
        <f t="shared" si="8"/>
        <v>1</v>
      </c>
      <c r="W14" s="26">
        <f t="shared" si="9"/>
        <v>202638</v>
      </c>
      <c r="X14" s="26">
        <f>SUMIFS(Verlauf!$X$6:$X$1000,Verlauf!$B$6:$B$1000,$A14,Verlauf!$C$6:$C$1000,$B14)</f>
        <v>0</v>
      </c>
      <c r="Y14" s="26">
        <f>SUMIFS(Verlauf!$Y$6:$Y$1000,Verlauf!$B$6:$B$1000,$A14,Verlauf!$C$6:$C$1000,$B14)</f>
        <v>0</v>
      </c>
      <c r="Z14" s="26">
        <f>SUMIFS(Verlauf!$Z$6:$Z$1000,Verlauf!$B$6:$B$1000,$A14,Verlauf!$C$6:$C$1000,$B14)</f>
        <v>0</v>
      </c>
      <c r="AA14" s="26">
        <f>SUMIFS(Verlauf!$I$6:$I$1000,Verlauf!$B$6:$B$1000,$A14,Verlauf!$C$6:$C$1000,$B14)</f>
        <v>0</v>
      </c>
      <c r="AB14" s="26">
        <f>SUMIFS(Verlauf!$AA$6:$AA$1000,Verlauf!$B$6:$B$1000,$A14,Verlauf!$C$6:$C$1000,$B14)</f>
        <v>0</v>
      </c>
      <c r="AC14" s="26">
        <f>SUMIFS(Verlauf!$AB$6:$AB$1000,Verlauf!$B$6:$B$1000,$A14,Verlauf!$C$6:$C$1000,$B14)</f>
        <v>0</v>
      </c>
      <c r="AD14" s="26">
        <f>SUMIFS(Verlauf!$AC$6:$AC$1000,Verlauf!$B$6:$B$1000,$A14,Verlauf!$C$6:$C$1000,$B14)</f>
        <v>0</v>
      </c>
      <c r="AE14" s="26">
        <f>SUMIFS(Verlauf!$S$6:$S$1000,Verlauf!$B$6:$B$1000,$A14,Verlauf!$C$6:$C$1000,$B14)</f>
        <v>0</v>
      </c>
      <c r="AF14" s="26" t="str">
        <f>IF($AN14="","",INDEX(Verlauf!$D$6:$D$1000,MATCH($AN14,Verlauf!$A$6:$A$1000,0)))</f>
        <v/>
      </c>
      <c r="AG14" s="26" t="str">
        <f>IF($AN14="","",INDEX(Verlauf!$E$6:$E$1000,MATCH($AN14,Verlauf!$A$6:$A$1000,0)))</f>
        <v/>
      </c>
      <c r="AH14" s="26" t="str">
        <f>IF($AN14="","",INDEX(Verlauf!$F$6:$F$1000,MATCH($AN14,Verlauf!$A$6:$A$1000,0)))</f>
        <v/>
      </c>
      <c r="AI14" s="26" t="str">
        <f>IF($AN14="","",INDEX(Verlauf!$H$6:$H$1000,MATCH($AN14,Verlauf!$A$6:$A$1000,0)))</f>
        <v/>
      </c>
      <c r="AJ14" s="26" t="str">
        <f>IF($AN14="","",INDEX(Verlauf!$N$6:$N$1000,MATCH($AN14,Verlauf!$A$6:$A$1000,0)))</f>
        <v/>
      </c>
      <c r="AK14" s="26" t="str">
        <f>IF($AN14="","",INDEX(Verlauf!$O$6:$O$1000,MATCH($AN14,Verlauf!$A$6:$A$1000,0)))</f>
        <v/>
      </c>
      <c r="AL14" s="26" t="str">
        <f>IF($AN14="","",INDEX(Verlauf!$P$6:$P$1000,MATCH($AN14,Verlauf!$A$6:$A$1000,0)))</f>
        <v/>
      </c>
      <c r="AM14" s="26" t="str">
        <f>IF($AN14="","",INDEX(Verlauf!$R$6:$R$1000,MATCH($AN14,Verlauf!$A$6:$A$1000,0)))</f>
        <v/>
      </c>
      <c r="AN14" s="28" t="str">
        <f>IF(U14&gt;0,_xlfn.MAXIFS(Verlauf!$A$6:$A$1000,Verlauf!$B$6:$B$1000,$A14,Verlauf!$C$6:$C$1000,$B14),"")</f>
        <v/>
      </c>
    </row>
    <row r="15" spans="1:43" x14ac:dyDescent="0.25">
      <c r="A15" s="26">
        <v>2026</v>
      </c>
      <c r="B15" s="26">
        <v>39</v>
      </c>
      <c r="C15" s="7" t="str">
        <f t="shared" si="0"/>
        <v>KW 39/26</v>
      </c>
      <c r="D15" s="26">
        <f>SUMIFS(Verlauf!$K$6:$K$1000,Verlauf!$B$6:$B$1000,$A15,Verlauf!$C$6:$C$1000,$B15)</f>
        <v>258</v>
      </c>
      <c r="E15" s="26">
        <f>SUMIFS(Verlauf!$L$6:$L$1000,Verlauf!$B$6:$B$1000,$A15,Verlauf!$C$6:$C$1000,$B15)</f>
        <v>397</v>
      </c>
      <c r="F15" s="26">
        <f>SUMIFS(Verlauf!$M$6:$M$1000,Verlauf!$B$6:$B$1000,$A15,Verlauf!$C$6:$C$1000,$B15)</f>
        <v>150</v>
      </c>
      <c r="G15" s="26">
        <f>SUMIFS(Verlauf!$J$6:$J$1000,Verlauf!$B$6:$B$1000,$A15,Verlauf!$C$6:$C$1000,$B15)</f>
        <v>805</v>
      </c>
      <c r="H15" s="26">
        <f>SUMIFS(Verlauf!$U$6:$U$1000,Verlauf!$B$6:$B$1000,$A15,Verlauf!$C$6:$C$1000,$B15)</f>
        <v>103</v>
      </c>
      <c r="I15" s="26">
        <f>SUMIFS(Verlauf!$V$6:$V$1000,Verlauf!$B$6:$B$1000,$A15,Verlauf!$C$6:$C$1000,$B15)</f>
        <v>176</v>
      </c>
      <c r="J15" s="26">
        <f>SUMIFS(Verlauf!$W$6:$W$1000,Verlauf!$B$6:$B$1000,$A15,Verlauf!$C$6:$C$1000,$B15)</f>
        <v>66</v>
      </c>
      <c r="K15" s="26">
        <f>SUMIFS(Verlauf!$T$6:$T$1000,Verlauf!$B$6:$B$1000,$A15,Verlauf!$C$6:$C$1000,$B15)</f>
        <v>345</v>
      </c>
      <c r="L15" s="27">
        <f>IF(Filter!$T$7=TRUE,IFERROR(INDEX(Planung!$D$68:$IA$68,MATCH($W15,Wirksam!$D$6:$IA$6,0)),0),0)</f>
        <v>5.5</v>
      </c>
      <c r="M15" s="27">
        <f>IF(OR(Filter!$T$5=TRUE,Filter!$T$6=TRUE),IFERROR(INDEX(Planung!$D$69:$IA$69,MATCH($W15,Wirksam!$D$6:$IA$6,0)),0),0)</f>
        <v>7.5</v>
      </c>
      <c r="N15" s="27">
        <f t="shared" si="1"/>
        <v>13</v>
      </c>
      <c r="O15" s="27">
        <f t="shared" si="2"/>
        <v>12</v>
      </c>
      <c r="P15" s="27">
        <f t="shared" si="3"/>
        <v>37.200000000000003</v>
      </c>
      <c r="Q15" s="27">
        <f t="shared" si="4"/>
        <v>26.53846153846154</v>
      </c>
      <c r="R15" s="27">
        <f t="shared" si="5"/>
        <v>27.272727272727273</v>
      </c>
      <c r="S15" s="27">
        <f t="shared" si="6"/>
        <v>87.333333333333329</v>
      </c>
      <c r="T15" s="27">
        <f t="shared" si="7"/>
        <v>61.92307692307692</v>
      </c>
      <c r="U15" s="26">
        <f>COUNTIFS(Verlauf!$B$6:$B$1000,$A15,Verlauf!$C$6:$C$1000,$B15)</f>
        <v>2</v>
      </c>
      <c r="V15" s="26">
        <f t="shared" si="8"/>
        <v>1</v>
      </c>
      <c r="W15" s="26">
        <f t="shared" si="9"/>
        <v>202639</v>
      </c>
      <c r="X15" s="26">
        <f>SUMIFS(Verlauf!$X$6:$X$1000,Verlauf!$B$6:$B$1000,$A15,Verlauf!$C$6:$C$1000,$B15)</f>
        <v>152</v>
      </c>
      <c r="Y15" s="26">
        <f>SUMIFS(Verlauf!$Y$6:$Y$1000,Verlauf!$B$6:$B$1000,$A15,Verlauf!$C$6:$C$1000,$B15)</f>
        <v>203</v>
      </c>
      <c r="Z15" s="26">
        <f>SUMIFS(Verlauf!$Z$6:$Z$1000,Verlauf!$B$6:$B$1000,$A15,Verlauf!$C$6:$C$1000,$B15)</f>
        <v>191</v>
      </c>
      <c r="AA15" s="26">
        <f>SUMIFS(Verlauf!$I$6:$I$1000,Verlauf!$B$6:$B$1000,$A15,Verlauf!$C$6:$C$1000,$B15)</f>
        <v>546</v>
      </c>
      <c r="AB15" s="26">
        <f>SUMIFS(Verlauf!$AA$6:$AA$1000,Verlauf!$B$6:$B$1000,$A15,Verlauf!$C$6:$C$1000,$B15)</f>
        <v>77</v>
      </c>
      <c r="AC15" s="26">
        <f>SUMIFS(Verlauf!$AB$6:$AB$1000,Verlauf!$B$6:$B$1000,$A15,Verlauf!$C$6:$C$1000,$B15)</f>
        <v>168</v>
      </c>
      <c r="AD15" s="26">
        <f>SUMIFS(Verlauf!$AC$6:$AC$1000,Verlauf!$B$6:$B$1000,$A15,Verlauf!$C$6:$C$1000,$B15)</f>
        <v>88</v>
      </c>
      <c r="AE15" s="26">
        <f>SUMIFS(Verlauf!$S$6:$S$1000,Verlauf!$B$6:$B$1000,$A15,Verlauf!$C$6:$C$1000,$B15)</f>
        <v>333</v>
      </c>
      <c r="AF15" s="26">
        <f>IF($AN15="","",INDEX(Verlauf!$D$6:$D$1000,MATCH($AN15,Verlauf!$A$6:$A$1000,0)))</f>
        <v>19765</v>
      </c>
      <c r="AG15" s="26">
        <f>IF($AN15="","",INDEX(Verlauf!$E$6:$E$1000,MATCH($AN15,Verlauf!$A$6:$A$1000,0)))</f>
        <v>2389</v>
      </c>
      <c r="AH15" s="26">
        <f>IF($AN15="","",INDEX(Verlauf!$F$6:$F$1000,MATCH($AN15,Verlauf!$A$6:$A$1000,0)))</f>
        <v>4951</v>
      </c>
      <c r="AI15" s="26">
        <f>IF($AN15="","",INDEX(Verlauf!$H$6:$H$1000,MATCH($AN15,Verlauf!$A$6:$A$1000,0)))</f>
        <v>27105</v>
      </c>
      <c r="AJ15" s="26">
        <f>IF($AN15="","",INDEX(Verlauf!$N$6:$N$1000,MATCH($AN15,Verlauf!$A$6:$A$1000,0)))</f>
        <v>8882</v>
      </c>
      <c r="AK15" s="26">
        <f>IF($AN15="","",INDEX(Verlauf!$O$6:$O$1000,MATCH($AN15,Verlauf!$A$6:$A$1000,0)))</f>
        <v>1565</v>
      </c>
      <c r="AL15" s="26">
        <f>IF($AN15="","",INDEX(Verlauf!$P$6:$P$1000,MATCH($AN15,Verlauf!$A$6:$A$1000,0)))</f>
        <v>2163</v>
      </c>
      <c r="AM15" s="26">
        <f>IF($AN15="","",INDEX(Verlauf!$R$6:$R$1000,MATCH($AN15,Verlauf!$A$6:$A$1000,0)))</f>
        <v>12610</v>
      </c>
      <c r="AN15" s="28">
        <f>IF(U15&gt;0,_xlfn.MAXIFS(Verlauf!$A$6:$A$1000,Verlauf!$B$6:$B$1000,$A15,Verlauf!$C$6:$C$1000,$B15),"")</f>
        <v>46288</v>
      </c>
    </row>
    <row r="16" spans="1:43" x14ac:dyDescent="0.25">
      <c r="A16" s="26">
        <v>2026</v>
      </c>
      <c r="B16" s="26">
        <v>40</v>
      </c>
      <c r="C16" s="7" t="str">
        <f t="shared" si="0"/>
        <v>KW 40/26</v>
      </c>
      <c r="D16" s="26">
        <f>SUMIFS(Verlauf!$K$6:$K$1000,Verlauf!$B$6:$B$1000,$A16,Verlauf!$C$6:$C$1000,$B16)</f>
        <v>0</v>
      </c>
      <c r="E16" s="26">
        <f>SUMIFS(Verlauf!$L$6:$L$1000,Verlauf!$B$6:$B$1000,$A16,Verlauf!$C$6:$C$1000,$B16)</f>
        <v>0</v>
      </c>
      <c r="F16" s="26">
        <f>SUMIFS(Verlauf!$M$6:$M$1000,Verlauf!$B$6:$B$1000,$A16,Verlauf!$C$6:$C$1000,$B16)</f>
        <v>0</v>
      </c>
      <c r="G16" s="26">
        <f>SUMIFS(Verlauf!$J$6:$J$1000,Verlauf!$B$6:$B$1000,$A16,Verlauf!$C$6:$C$1000,$B16)</f>
        <v>0</v>
      </c>
      <c r="H16" s="26">
        <f>SUMIFS(Verlauf!$U$6:$U$1000,Verlauf!$B$6:$B$1000,$A16,Verlauf!$C$6:$C$1000,$B16)</f>
        <v>0</v>
      </c>
      <c r="I16" s="26">
        <f>SUMIFS(Verlauf!$V$6:$V$1000,Verlauf!$B$6:$B$1000,$A16,Verlauf!$C$6:$C$1000,$B16)</f>
        <v>0</v>
      </c>
      <c r="J16" s="26">
        <f>SUMIFS(Verlauf!$W$6:$W$1000,Verlauf!$B$6:$B$1000,$A16,Verlauf!$C$6:$C$1000,$B16)</f>
        <v>0</v>
      </c>
      <c r="K16" s="26">
        <f>SUMIFS(Verlauf!$T$6:$T$1000,Verlauf!$B$6:$B$1000,$A16,Verlauf!$C$6:$C$1000,$B16)</f>
        <v>0</v>
      </c>
      <c r="L16" s="27">
        <f>IF(Filter!$T$7=TRUE,IFERROR(INDEX(Planung!$D$68:$IA$68,MATCH($W16,Wirksam!$D$6:$IA$6,0)),0),0)</f>
        <v>5.5</v>
      </c>
      <c r="M16" s="27">
        <f>IF(OR(Filter!$T$5=TRUE,Filter!$T$6=TRUE),IFERROR(INDEX(Planung!$D$69:$IA$69,MATCH($W16,Wirksam!$D$6:$IA$6,0)),0),0)</f>
        <v>7.9</v>
      </c>
      <c r="N16" s="27">
        <f t="shared" si="1"/>
        <v>13.4</v>
      </c>
      <c r="O16" s="27" t="e">
        <f t="shared" si="2"/>
        <v>#N/A</v>
      </c>
      <c r="P16" s="27" t="e">
        <f t="shared" si="3"/>
        <v>#N/A</v>
      </c>
      <c r="Q16" s="27" t="e">
        <f t="shared" si="4"/>
        <v>#N/A</v>
      </c>
      <c r="R16" s="27" t="e">
        <f t="shared" si="5"/>
        <v>#N/A</v>
      </c>
      <c r="S16" s="27" t="e">
        <f t="shared" si="6"/>
        <v>#N/A</v>
      </c>
      <c r="T16" s="27" t="e">
        <f t="shared" si="7"/>
        <v>#N/A</v>
      </c>
      <c r="U16" s="26">
        <f>COUNTIFS(Verlauf!$B$6:$B$1000,$A16,Verlauf!$C$6:$C$1000,$B16)</f>
        <v>0</v>
      </c>
      <c r="V16" s="26">
        <f t="shared" si="8"/>
        <v>1</v>
      </c>
      <c r="W16" s="26">
        <f t="shared" si="9"/>
        <v>202640</v>
      </c>
      <c r="X16" s="26">
        <f>SUMIFS(Verlauf!$X$6:$X$1000,Verlauf!$B$6:$B$1000,$A16,Verlauf!$C$6:$C$1000,$B16)</f>
        <v>0</v>
      </c>
      <c r="Y16" s="26">
        <f>SUMIFS(Verlauf!$Y$6:$Y$1000,Verlauf!$B$6:$B$1000,$A16,Verlauf!$C$6:$C$1000,$B16)</f>
        <v>0</v>
      </c>
      <c r="Z16" s="26">
        <f>SUMIFS(Verlauf!$Z$6:$Z$1000,Verlauf!$B$6:$B$1000,$A16,Verlauf!$C$6:$C$1000,$B16)</f>
        <v>0</v>
      </c>
      <c r="AA16" s="26">
        <f>SUMIFS(Verlauf!$I$6:$I$1000,Verlauf!$B$6:$B$1000,$A16,Verlauf!$C$6:$C$1000,$B16)</f>
        <v>0</v>
      </c>
      <c r="AB16" s="26">
        <f>SUMIFS(Verlauf!$AA$6:$AA$1000,Verlauf!$B$6:$B$1000,$A16,Verlauf!$C$6:$C$1000,$B16)</f>
        <v>0</v>
      </c>
      <c r="AC16" s="26">
        <f>SUMIFS(Verlauf!$AB$6:$AB$1000,Verlauf!$B$6:$B$1000,$A16,Verlauf!$C$6:$C$1000,$B16)</f>
        <v>0</v>
      </c>
      <c r="AD16" s="26">
        <f>SUMIFS(Verlauf!$AC$6:$AC$1000,Verlauf!$B$6:$B$1000,$A16,Verlauf!$C$6:$C$1000,$B16)</f>
        <v>0</v>
      </c>
      <c r="AE16" s="26">
        <f>SUMIFS(Verlauf!$S$6:$S$1000,Verlauf!$B$6:$B$1000,$A16,Verlauf!$C$6:$C$1000,$B16)</f>
        <v>0</v>
      </c>
      <c r="AF16" s="26" t="str">
        <f>IF($AN16="","",INDEX(Verlauf!$D$6:$D$1000,MATCH($AN16,Verlauf!$A$6:$A$1000,0)))</f>
        <v/>
      </c>
      <c r="AG16" s="26" t="str">
        <f>IF($AN16="","",INDEX(Verlauf!$E$6:$E$1000,MATCH($AN16,Verlauf!$A$6:$A$1000,0)))</f>
        <v/>
      </c>
      <c r="AH16" s="26" t="str">
        <f>IF($AN16="","",INDEX(Verlauf!$F$6:$F$1000,MATCH($AN16,Verlauf!$A$6:$A$1000,0)))</f>
        <v/>
      </c>
      <c r="AI16" s="26" t="str">
        <f>IF($AN16="","",INDEX(Verlauf!$H$6:$H$1000,MATCH($AN16,Verlauf!$A$6:$A$1000,0)))</f>
        <v/>
      </c>
      <c r="AJ16" s="26" t="str">
        <f>IF($AN16="","",INDEX(Verlauf!$N$6:$N$1000,MATCH($AN16,Verlauf!$A$6:$A$1000,0)))</f>
        <v/>
      </c>
      <c r="AK16" s="26" t="str">
        <f>IF($AN16="","",INDEX(Verlauf!$O$6:$O$1000,MATCH($AN16,Verlauf!$A$6:$A$1000,0)))</f>
        <v/>
      </c>
      <c r="AL16" s="26" t="str">
        <f>IF($AN16="","",INDEX(Verlauf!$P$6:$P$1000,MATCH($AN16,Verlauf!$A$6:$A$1000,0)))</f>
        <v/>
      </c>
      <c r="AM16" s="26" t="str">
        <f>IF($AN16="","",INDEX(Verlauf!$R$6:$R$1000,MATCH($AN16,Verlauf!$A$6:$A$1000,0)))</f>
        <v/>
      </c>
      <c r="AN16" s="28" t="str">
        <f>IF(U16&gt;0,_xlfn.MAXIFS(Verlauf!$A$6:$A$1000,Verlauf!$B$6:$B$1000,$A16,Verlauf!$C$6:$C$1000,$B16),"")</f>
        <v/>
      </c>
    </row>
    <row r="17" spans="1:40" x14ac:dyDescent="0.25">
      <c r="A17" s="26">
        <v>2026</v>
      </c>
      <c r="B17" s="26">
        <v>41</v>
      </c>
      <c r="C17" s="7" t="str">
        <f t="shared" si="0"/>
        <v>KW 41/26</v>
      </c>
      <c r="D17" s="26">
        <f>SUMIFS(Verlauf!$K$6:$K$1000,Verlauf!$B$6:$B$1000,$A17,Verlauf!$C$6:$C$1000,$B17)</f>
        <v>0</v>
      </c>
      <c r="E17" s="26">
        <f>SUMIFS(Verlauf!$L$6:$L$1000,Verlauf!$B$6:$B$1000,$A17,Verlauf!$C$6:$C$1000,$B17)</f>
        <v>0</v>
      </c>
      <c r="F17" s="26">
        <f>SUMIFS(Verlauf!$M$6:$M$1000,Verlauf!$B$6:$B$1000,$A17,Verlauf!$C$6:$C$1000,$B17)</f>
        <v>0</v>
      </c>
      <c r="G17" s="26">
        <f>SUMIFS(Verlauf!$J$6:$J$1000,Verlauf!$B$6:$B$1000,$A17,Verlauf!$C$6:$C$1000,$B17)</f>
        <v>0</v>
      </c>
      <c r="H17" s="26">
        <f>SUMIFS(Verlauf!$U$6:$U$1000,Verlauf!$B$6:$B$1000,$A17,Verlauf!$C$6:$C$1000,$B17)</f>
        <v>0</v>
      </c>
      <c r="I17" s="26">
        <f>SUMIFS(Verlauf!$V$6:$V$1000,Verlauf!$B$6:$B$1000,$A17,Verlauf!$C$6:$C$1000,$B17)</f>
        <v>0</v>
      </c>
      <c r="J17" s="26">
        <f>SUMIFS(Verlauf!$W$6:$W$1000,Verlauf!$B$6:$B$1000,$A17,Verlauf!$C$6:$C$1000,$B17)</f>
        <v>0</v>
      </c>
      <c r="K17" s="26">
        <f>SUMIFS(Verlauf!$T$6:$T$1000,Verlauf!$B$6:$B$1000,$A17,Verlauf!$C$6:$C$1000,$B17)</f>
        <v>0</v>
      </c>
      <c r="L17" s="27">
        <f>IF(Filter!$T$7=TRUE,IFERROR(INDEX(Planung!$D$68:$IA$68,MATCH($W17,Wirksam!$D$6:$IA$6,0)),0),0)</f>
        <v>6.8999999999999995</v>
      </c>
      <c r="M17" s="27">
        <f>IF(OR(Filter!$T$5=TRUE,Filter!$T$6=TRUE),IFERROR(INDEX(Planung!$D$69:$IA$69,MATCH($W17,Wirksam!$D$6:$IA$6,0)),0),0)</f>
        <v>7.9</v>
      </c>
      <c r="N17" s="27">
        <f t="shared" si="1"/>
        <v>14.8</v>
      </c>
      <c r="O17" s="27" t="e">
        <f t="shared" si="2"/>
        <v>#N/A</v>
      </c>
      <c r="P17" s="27" t="e">
        <f t="shared" si="3"/>
        <v>#N/A</v>
      </c>
      <c r="Q17" s="27" t="e">
        <f t="shared" si="4"/>
        <v>#N/A</v>
      </c>
      <c r="R17" s="27" t="e">
        <f t="shared" si="5"/>
        <v>#N/A</v>
      </c>
      <c r="S17" s="27" t="e">
        <f t="shared" si="6"/>
        <v>#N/A</v>
      </c>
      <c r="T17" s="27" t="e">
        <f t="shared" si="7"/>
        <v>#N/A</v>
      </c>
      <c r="U17" s="26">
        <f>COUNTIFS(Verlauf!$B$6:$B$1000,$A17,Verlauf!$C$6:$C$1000,$B17)</f>
        <v>0</v>
      </c>
      <c r="V17" s="26">
        <f t="shared" si="8"/>
        <v>1</v>
      </c>
      <c r="W17" s="26">
        <f t="shared" si="9"/>
        <v>202641</v>
      </c>
      <c r="X17" s="26">
        <f>SUMIFS(Verlauf!$X$6:$X$1000,Verlauf!$B$6:$B$1000,$A17,Verlauf!$C$6:$C$1000,$B17)</f>
        <v>0</v>
      </c>
      <c r="Y17" s="26">
        <f>SUMIFS(Verlauf!$Y$6:$Y$1000,Verlauf!$B$6:$B$1000,$A17,Verlauf!$C$6:$C$1000,$B17)</f>
        <v>0</v>
      </c>
      <c r="Z17" s="26">
        <f>SUMIFS(Verlauf!$Z$6:$Z$1000,Verlauf!$B$6:$B$1000,$A17,Verlauf!$C$6:$C$1000,$B17)</f>
        <v>0</v>
      </c>
      <c r="AA17" s="26">
        <f>SUMIFS(Verlauf!$I$6:$I$1000,Verlauf!$B$6:$B$1000,$A17,Verlauf!$C$6:$C$1000,$B17)</f>
        <v>0</v>
      </c>
      <c r="AB17" s="26">
        <f>SUMIFS(Verlauf!$AA$6:$AA$1000,Verlauf!$B$6:$B$1000,$A17,Verlauf!$C$6:$C$1000,$B17)</f>
        <v>0</v>
      </c>
      <c r="AC17" s="26">
        <f>SUMIFS(Verlauf!$AB$6:$AB$1000,Verlauf!$B$6:$B$1000,$A17,Verlauf!$C$6:$C$1000,$B17)</f>
        <v>0</v>
      </c>
      <c r="AD17" s="26">
        <f>SUMIFS(Verlauf!$AC$6:$AC$1000,Verlauf!$B$6:$B$1000,$A17,Verlauf!$C$6:$C$1000,$B17)</f>
        <v>0</v>
      </c>
      <c r="AE17" s="26">
        <f>SUMIFS(Verlauf!$S$6:$S$1000,Verlauf!$B$6:$B$1000,$A17,Verlauf!$C$6:$C$1000,$B17)</f>
        <v>0</v>
      </c>
      <c r="AF17" s="26" t="str">
        <f>IF($AN17="","",INDEX(Verlauf!$D$6:$D$1000,MATCH($AN17,Verlauf!$A$6:$A$1000,0)))</f>
        <v/>
      </c>
      <c r="AG17" s="26" t="str">
        <f>IF($AN17="","",INDEX(Verlauf!$E$6:$E$1000,MATCH($AN17,Verlauf!$A$6:$A$1000,0)))</f>
        <v/>
      </c>
      <c r="AH17" s="26" t="str">
        <f>IF($AN17="","",INDEX(Verlauf!$F$6:$F$1000,MATCH($AN17,Verlauf!$A$6:$A$1000,0)))</f>
        <v/>
      </c>
      <c r="AI17" s="26" t="str">
        <f>IF($AN17="","",INDEX(Verlauf!$H$6:$H$1000,MATCH($AN17,Verlauf!$A$6:$A$1000,0)))</f>
        <v/>
      </c>
      <c r="AJ17" s="26" t="str">
        <f>IF($AN17="","",INDEX(Verlauf!$N$6:$N$1000,MATCH($AN17,Verlauf!$A$6:$A$1000,0)))</f>
        <v/>
      </c>
      <c r="AK17" s="26" t="str">
        <f>IF($AN17="","",INDEX(Verlauf!$O$6:$O$1000,MATCH($AN17,Verlauf!$A$6:$A$1000,0)))</f>
        <v/>
      </c>
      <c r="AL17" s="26" t="str">
        <f>IF($AN17="","",INDEX(Verlauf!$P$6:$P$1000,MATCH($AN17,Verlauf!$A$6:$A$1000,0)))</f>
        <v/>
      </c>
      <c r="AM17" s="26" t="str">
        <f>IF($AN17="","",INDEX(Verlauf!$R$6:$R$1000,MATCH($AN17,Verlauf!$A$6:$A$1000,0)))</f>
        <v/>
      </c>
      <c r="AN17" s="28" t="str">
        <f>IF(U17&gt;0,_xlfn.MAXIFS(Verlauf!$A$6:$A$1000,Verlauf!$B$6:$B$1000,$A17,Verlauf!$C$6:$C$1000,$B17),"")</f>
        <v/>
      </c>
    </row>
    <row r="18" spans="1:40" x14ac:dyDescent="0.25">
      <c r="A18" s="26">
        <v>2026</v>
      </c>
      <c r="B18" s="26">
        <v>42</v>
      </c>
      <c r="C18" s="7" t="str">
        <f t="shared" si="0"/>
        <v>KW 42/26</v>
      </c>
      <c r="D18" s="26">
        <f>SUMIFS(Verlauf!$K$6:$K$1000,Verlauf!$B$6:$B$1000,$A18,Verlauf!$C$6:$C$1000,$B18)</f>
        <v>0</v>
      </c>
      <c r="E18" s="26">
        <f>SUMIFS(Verlauf!$L$6:$L$1000,Verlauf!$B$6:$B$1000,$A18,Verlauf!$C$6:$C$1000,$B18)</f>
        <v>0</v>
      </c>
      <c r="F18" s="26">
        <f>SUMIFS(Verlauf!$M$6:$M$1000,Verlauf!$B$6:$B$1000,$A18,Verlauf!$C$6:$C$1000,$B18)</f>
        <v>0</v>
      </c>
      <c r="G18" s="26">
        <f>SUMIFS(Verlauf!$J$6:$J$1000,Verlauf!$B$6:$B$1000,$A18,Verlauf!$C$6:$C$1000,$B18)</f>
        <v>0</v>
      </c>
      <c r="H18" s="26">
        <f>SUMIFS(Verlauf!$U$6:$U$1000,Verlauf!$B$6:$B$1000,$A18,Verlauf!$C$6:$C$1000,$B18)</f>
        <v>0</v>
      </c>
      <c r="I18" s="26">
        <f>SUMIFS(Verlauf!$V$6:$V$1000,Verlauf!$B$6:$B$1000,$A18,Verlauf!$C$6:$C$1000,$B18)</f>
        <v>0</v>
      </c>
      <c r="J18" s="26">
        <f>SUMIFS(Verlauf!$W$6:$W$1000,Verlauf!$B$6:$B$1000,$A18,Verlauf!$C$6:$C$1000,$B18)</f>
        <v>0</v>
      </c>
      <c r="K18" s="26">
        <f>SUMIFS(Verlauf!$T$6:$T$1000,Verlauf!$B$6:$B$1000,$A18,Verlauf!$C$6:$C$1000,$B18)</f>
        <v>0</v>
      </c>
      <c r="L18" s="27">
        <f>IF(Filter!$T$7=TRUE,IFERROR(INDEX(Planung!$D$68:$IA$68,MATCH($W18,Wirksam!$D$6:$IA$6,0)),0),0)</f>
        <v>6.8999999999999995</v>
      </c>
      <c r="M18" s="27">
        <f>IF(OR(Filter!$T$5=TRUE,Filter!$T$6=TRUE),IFERROR(INDEX(Planung!$D$69:$IA$69,MATCH($W18,Wirksam!$D$6:$IA$6,0)),0),0)</f>
        <v>7.5</v>
      </c>
      <c r="N18" s="27">
        <f t="shared" si="1"/>
        <v>14.399999999999999</v>
      </c>
      <c r="O18" s="27" t="e">
        <f t="shared" si="2"/>
        <v>#N/A</v>
      </c>
      <c r="P18" s="27" t="e">
        <f t="shared" si="3"/>
        <v>#N/A</v>
      </c>
      <c r="Q18" s="27" t="e">
        <f t="shared" si="4"/>
        <v>#N/A</v>
      </c>
      <c r="R18" s="27" t="e">
        <f t="shared" si="5"/>
        <v>#N/A</v>
      </c>
      <c r="S18" s="27" t="e">
        <f t="shared" si="6"/>
        <v>#N/A</v>
      </c>
      <c r="T18" s="27" t="e">
        <f t="shared" si="7"/>
        <v>#N/A</v>
      </c>
      <c r="U18" s="26">
        <f>COUNTIFS(Verlauf!$B$6:$B$1000,$A18,Verlauf!$C$6:$C$1000,$B18)</f>
        <v>0</v>
      </c>
      <c r="V18" s="26">
        <f t="shared" si="8"/>
        <v>1</v>
      </c>
      <c r="W18" s="26">
        <f t="shared" si="9"/>
        <v>202642</v>
      </c>
      <c r="X18" s="26">
        <f>SUMIFS(Verlauf!$X$6:$X$1000,Verlauf!$B$6:$B$1000,$A18,Verlauf!$C$6:$C$1000,$B18)</f>
        <v>0</v>
      </c>
      <c r="Y18" s="26">
        <f>SUMIFS(Verlauf!$Y$6:$Y$1000,Verlauf!$B$6:$B$1000,$A18,Verlauf!$C$6:$C$1000,$B18)</f>
        <v>0</v>
      </c>
      <c r="Z18" s="26">
        <f>SUMIFS(Verlauf!$Z$6:$Z$1000,Verlauf!$B$6:$B$1000,$A18,Verlauf!$C$6:$C$1000,$B18)</f>
        <v>0</v>
      </c>
      <c r="AA18" s="26">
        <f>SUMIFS(Verlauf!$I$6:$I$1000,Verlauf!$B$6:$B$1000,$A18,Verlauf!$C$6:$C$1000,$B18)</f>
        <v>0</v>
      </c>
      <c r="AB18" s="26">
        <f>SUMIFS(Verlauf!$AA$6:$AA$1000,Verlauf!$B$6:$B$1000,$A18,Verlauf!$C$6:$C$1000,$B18)</f>
        <v>0</v>
      </c>
      <c r="AC18" s="26">
        <f>SUMIFS(Verlauf!$AB$6:$AB$1000,Verlauf!$B$6:$B$1000,$A18,Verlauf!$C$6:$C$1000,$B18)</f>
        <v>0</v>
      </c>
      <c r="AD18" s="26">
        <f>SUMIFS(Verlauf!$AC$6:$AC$1000,Verlauf!$B$6:$B$1000,$A18,Verlauf!$C$6:$C$1000,$B18)</f>
        <v>0</v>
      </c>
      <c r="AE18" s="26">
        <f>SUMIFS(Verlauf!$S$6:$S$1000,Verlauf!$B$6:$B$1000,$A18,Verlauf!$C$6:$C$1000,$B18)</f>
        <v>0</v>
      </c>
      <c r="AF18" s="26" t="str">
        <f>IF($AN18="","",INDEX(Verlauf!$D$6:$D$1000,MATCH($AN18,Verlauf!$A$6:$A$1000,0)))</f>
        <v/>
      </c>
      <c r="AG18" s="26" t="str">
        <f>IF($AN18="","",INDEX(Verlauf!$E$6:$E$1000,MATCH($AN18,Verlauf!$A$6:$A$1000,0)))</f>
        <v/>
      </c>
      <c r="AH18" s="26" t="str">
        <f>IF($AN18="","",INDEX(Verlauf!$F$6:$F$1000,MATCH($AN18,Verlauf!$A$6:$A$1000,0)))</f>
        <v/>
      </c>
      <c r="AI18" s="26" t="str">
        <f>IF($AN18="","",INDEX(Verlauf!$H$6:$H$1000,MATCH($AN18,Verlauf!$A$6:$A$1000,0)))</f>
        <v/>
      </c>
      <c r="AJ18" s="26" t="str">
        <f>IF($AN18="","",INDEX(Verlauf!$N$6:$N$1000,MATCH($AN18,Verlauf!$A$6:$A$1000,0)))</f>
        <v/>
      </c>
      <c r="AK18" s="26" t="str">
        <f>IF($AN18="","",INDEX(Verlauf!$O$6:$O$1000,MATCH($AN18,Verlauf!$A$6:$A$1000,0)))</f>
        <v/>
      </c>
      <c r="AL18" s="26" t="str">
        <f>IF($AN18="","",INDEX(Verlauf!$P$6:$P$1000,MATCH($AN18,Verlauf!$A$6:$A$1000,0)))</f>
        <v/>
      </c>
      <c r="AM18" s="26" t="str">
        <f>IF($AN18="","",INDEX(Verlauf!$R$6:$R$1000,MATCH($AN18,Verlauf!$A$6:$A$1000,0)))</f>
        <v/>
      </c>
      <c r="AN18" s="28" t="str">
        <f>IF(U18&gt;0,_xlfn.MAXIFS(Verlauf!$A$6:$A$1000,Verlauf!$B$6:$B$1000,$A18,Verlauf!$C$6:$C$1000,$B18),"")</f>
        <v/>
      </c>
    </row>
    <row r="19" spans="1:40" x14ac:dyDescent="0.25">
      <c r="A19" s="26">
        <v>2026</v>
      </c>
      <c r="B19" s="26">
        <v>43</v>
      </c>
      <c r="C19" s="7" t="str">
        <f t="shared" si="0"/>
        <v>KW 43/26</v>
      </c>
      <c r="D19" s="26">
        <f>SUMIFS(Verlauf!$K$6:$K$1000,Verlauf!$B$6:$B$1000,$A19,Verlauf!$C$6:$C$1000,$B19)</f>
        <v>0</v>
      </c>
      <c r="E19" s="26">
        <f>SUMIFS(Verlauf!$L$6:$L$1000,Verlauf!$B$6:$B$1000,$A19,Verlauf!$C$6:$C$1000,$B19)</f>
        <v>0</v>
      </c>
      <c r="F19" s="26">
        <f>SUMIFS(Verlauf!$M$6:$M$1000,Verlauf!$B$6:$B$1000,$A19,Verlauf!$C$6:$C$1000,$B19)</f>
        <v>0</v>
      </c>
      <c r="G19" s="26">
        <f>SUMIFS(Verlauf!$J$6:$J$1000,Verlauf!$B$6:$B$1000,$A19,Verlauf!$C$6:$C$1000,$B19)</f>
        <v>0</v>
      </c>
      <c r="H19" s="26">
        <f>SUMIFS(Verlauf!$U$6:$U$1000,Verlauf!$B$6:$B$1000,$A19,Verlauf!$C$6:$C$1000,$B19)</f>
        <v>0</v>
      </c>
      <c r="I19" s="26">
        <f>SUMIFS(Verlauf!$V$6:$V$1000,Verlauf!$B$6:$B$1000,$A19,Verlauf!$C$6:$C$1000,$B19)</f>
        <v>0</v>
      </c>
      <c r="J19" s="26">
        <f>SUMIFS(Verlauf!$W$6:$W$1000,Verlauf!$B$6:$B$1000,$A19,Verlauf!$C$6:$C$1000,$B19)</f>
        <v>0</v>
      </c>
      <c r="K19" s="26">
        <f>SUMIFS(Verlauf!$T$6:$T$1000,Verlauf!$B$6:$B$1000,$A19,Verlauf!$C$6:$C$1000,$B19)</f>
        <v>0</v>
      </c>
      <c r="L19" s="27">
        <f>IF(Filter!$T$7=TRUE,IFERROR(INDEX(Planung!$D$68:$IA$68,MATCH($W19,Wirksam!$D$6:$IA$6,0)),0),0)</f>
        <v>6.8999999999999995</v>
      </c>
      <c r="M19" s="27">
        <f>IF(OR(Filter!$T$5=TRUE,Filter!$T$6=TRUE),IFERROR(INDEX(Planung!$D$69:$IA$69,MATCH($W19,Wirksam!$D$6:$IA$6,0)),0),0)</f>
        <v>7.4</v>
      </c>
      <c r="N19" s="27">
        <f t="shared" si="1"/>
        <v>14.3</v>
      </c>
      <c r="O19" s="27" t="e">
        <f t="shared" si="2"/>
        <v>#N/A</v>
      </c>
      <c r="P19" s="27" t="e">
        <f t="shared" si="3"/>
        <v>#N/A</v>
      </c>
      <c r="Q19" s="27" t="e">
        <f t="shared" si="4"/>
        <v>#N/A</v>
      </c>
      <c r="R19" s="27" t="e">
        <f t="shared" si="5"/>
        <v>#N/A</v>
      </c>
      <c r="S19" s="27" t="e">
        <f t="shared" si="6"/>
        <v>#N/A</v>
      </c>
      <c r="T19" s="27" t="e">
        <f t="shared" si="7"/>
        <v>#N/A</v>
      </c>
      <c r="U19" s="26">
        <f>COUNTIFS(Verlauf!$B$6:$B$1000,$A19,Verlauf!$C$6:$C$1000,$B19)</f>
        <v>0</v>
      </c>
      <c r="V19" s="26">
        <f t="shared" si="8"/>
        <v>1</v>
      </c>
      <c r="W19" s="26">
        <f t="shared" si="9"/>
        <v>202643</v>
      </c>
      <c r="X19" s="26">
        <f>SUMIFS(Verlauf!$X$6:$X$1000,Verlauf!$B$6:$B$1000,$A19,Verlauf!$C$6:$C$1000,$B19)</f>
        <v>0</v>
      </c>
      <c r="Y19" s="26">
        <f>SUMIFS(Verlauf!$Y$6:$Y$1000,Verlauf!$B$6:$B$1000,$A19,Verlauf!$C$6:$C$1000,$B19)</f>
        <v>0</v>
      </c>
      <c r="Z19" s="26">
        <f>SUMIFS(Verlauf!$Z$6:$Z$1000,Verlauf!$B$6:$B$1000,$A19,Verlauf!$C$6:$C$1000,$B19)</f>
        <v>0</v>
      </c>
      <c r="AA19" s="26">
        <f>SUMIFS(Verlauf!$I$6:$I$1000,Verlauf!$B$6:$B$1000,$A19,Verlauf!$C$6:$C$1000,$B19)</f>
        <v>0</v>
      </c>
      <c r="AB19" s="26">
        <f>SUMIFS(Verlauf!$AA$6:$AA$1000,Verlauf!$B$6:$B$1000,$A19,Verlauf!$C$6:$C$1000,$B19)</f>
        <v>0</v>
      </c>
      <c r="AC19" s="26">
        <f>SUMIFS(Verlauf!$AB$6:$AB$1000,Verlauf!$B$6:$B$1000,$A19,Verlauf!$C$6:$C$1000,$B19)</f>
        <v>0</v>
      </c>
      <c r="AD19" s="26">
        <f>SUMIFS(Verlauf!$AC$6:$AC$1000,Verlauf!$B$6:$B$1000,$A19,Verlauf!$C$6:$C$1000,$B19)</f>
        <v>0</v>
      </c>
      <c r="AE19" s="26">
        <f>SUMIFS(Verlauf!$S$6:$S$1000,Verlauf!$B$6:$B$1000,$A19,Verlauf!$C$6:$C$1000,$B19)</f>
        <v>0</v>
      </c>
      <c r="AF19" s="26" t="str">
        <f>IF($AN19="","",INDEX(Verlauf!$D$6:$D$1000,MATCH($AN19,Verlauf!$A$6:$A$1000,0)))</f>
        <v/>
      </c>
      <c r="AG19" s="26" t="str">
        <f>IF($AN19="","",INDEX(Verlauf!$E$6:$E$1000,MATCH($AN19,Verlauf!$A$6:$A$1000,0)))</f>
        <v/>
      </c>
      <c r="AH19" s="26" t="str">
        <f>IF($AN19="","",INDEX(Verlauf!$F$6:$F$1000,MATCH($AN19,Verlauf!$A$6:$A$1000,0)))</f>
        <v/>
      </c>
      <c r="AI19" s="26" t="str">
        <f>IF($AN19="","",INDEX(Verlauf!$H$6:$H$1000,MATCH($AN19,Verlauf!$A$6:$A$1000,0)))</f>
        <v/>
      </c>
      <c r="AJ19" s="26" t="str">
        <f>IF($AN19="","",INDEX(Verlauf!$N$6:$N$1000,MATCH($AN19,Verlauf!$A$6:$A$1000,0)))</f>
        <v/>
      </c>
      <c r="AK19" s="26" t="str">
        <f>IF($AN19="","",INDEX(Verlauf!$O$6:$O$1000,MATCH($AN19,Verlauf!$A$6:$A$1000,0)))</f>
        <v/>
      </c>
      <c r="AL19" s="26" t="str">
        <f>IF($AN19="","",INDEX(Verlauf!$P$6:$P$1000,MATCH($AN19,Verlauf!$A$6:$A$1000,0)))</f>
        <v/>
      </c>
      <c r="AM19" s="26" t="str">
        <f>IF($AN19="","",INDEX(Verlauf!$R$6:$R$1000,MATCH($AN19,Verlauf!$A$6:$A$1000,0)))</f>
        <v/>
      </c>
      <c r="AN19" s="28" t="str">
        <f>IF(U19&gt;0,_xlfn.MAXIFS(Verlauf!$A$6:$A$1000,Verlauf!$B$6:$B$1000,$A19,Verlauf!$C$6:$C$1000,$B19),"")</f>
        <v/>
      </c>
    </row>
    <row r="20" spans="1:40" x14ac:dyDescent="0.25">
      <c r="A20" s="26">
        <v>2026</v>
      </c>
      <c r="B20" s="26">
        <v>44</v>
      </c>
      <c r="C20" s="7" t="str">
        <f t="shared" si="0"/>
        <v>KW 44/26</v>
      </c>
      <c r="D20" s="26">
        <f>SUMIFS(Verlauf!$K$6:$K$1000,Verlauf!$B$6:$B$1000,$A20,Verlauf!$C$6:$C$1000,$B20)</f>
        <v>0</v>
      </c>
      <c r="E20" s="26">
        <f>SUMIFS(Verlauf!$L$6:$L$1000,Verlauf!$B$6:$B$1000,$A20,Verlauf!$C$6:$C$1000,$B20)</f>
        <v>0</v>
      </c>
      <c r="F20" s="26">
        <f>SUMIFS(Verlauf!$M$6:$M$1000,Verlauf!$B$6:$B$1000,$A20,Verlauf!$C$6:$C$1000,$B20)</f>
        <v>0</v>
      </c>
      <c r="G20" s="26">
        <f>SUMIFS(Verlauf!$J$6:$J$1000,Verlauf!$B$6:$B$1000,$A20,Verlauf!$C$6:$C$1000,$B20)</f>
        <v>0</v>
      </c>
      <c r="H20" s="26">
        <f>SUMIFS(Verlauf!$U$6:$U$1000,Verlauf!$B$6:$B$1000,$A20,Verlauf!$C$6:$C$1000,$B20)</f>
        <v>0</v>
      </c>
      <c r="I20" s="26">
        <f>SUMIFS(Verlauf!$V$6:$V$1000,Verlauf!$B$6:$B$1000,$A20,Verlauf!$C$6:$C$1000,$B20)</f>
        <v>0</v>
      </c>
      <c r="J20" s="26">
        <f>SUMIFS(Verlauf!$W$6:$W$1000,Verlauf!$B$6:$B$1000,$A20,Verlauf!$C$6:$C$1000,$B20)</f>
        <v>0</v>
      </c>
      <c r="K20" s="26">
        <f>SUMIFS(Verlauf!$T$6:$T$1000,Verlauf!$B$6:$B$1000,$A20,Verlauf!$C$6:$C$1000,$B20)</f>
        <v>0</v>
      </c>
      <c r="L20" s="27">
        <f>IF(Filter!$T$7=TRUE,IFERROR(INDEX(Planung!$D$68:$IA$68,MATCH($W20,Wirksam!$D$6:$IA$6,0)),0),0)</f>
        <v>6.8999999999999995</v>
      </c>
      <c r="M20" s="27">
        <f>IF(OR(Filter!$T$5=TRUE,Filter!$T$6=TRUE),IFERROR(INDEX(Planung!$D$69:$IA$69,MATCH($W20,Wirksam!$D$6:$IA$6,0)),0),0)</f>
        <v>7.9</v>
      </c>
      <c r="N20" s="27">
        <f t="shared" si="1"/>
        <v>14.8</v>
      </c>
      <c r="O20" s="27" t="e">
        <f t="shared" si="2"/>
        <v>#N/A</v>
      </c>
      <c r="P20" s="27" t="e">
        <f t="shared" si="3"/>
        <v>#N/A</v>
      </c>
      <c r="Q20" s="27" t="e">
        <f t="shared" si="4"/>
        <v>#N/A</v>
      </c>
      <c r="R20" s="27" t="e">
        <f t="shared" si="5"/>
        <v>#N/A</v>
      </c>
      <c r="S20" s="27" t="e">
        <f t="shared" si="6"/>
        <v>#N/A</v>
      </c>
      <c r="T20" s="27" t="e">
        <f t="shared" si="7"/>
        <v>#N/A</v>
      </c>
      <c r="U20" s="26">
        <f>COUNTIFS(Verlauf!$B$6:$B$1000,$A20,Verlauf!$C$6:$C$1000,$B20)</f>
        <v>0</v>
      </c>
      <c r="V20" s="26">
        <f t="shared" si="8"/>
        <v>1</v>
      </c>
      <c r="W20" s="26">
        <f t="shared" si="9"/>
        <v>202644</v>
      </c>
      <c r="X20" s="26">
        <f>SUMIFS(Verlauf!$X$6:$X$1000,Verlauf!$B$6:$B$1000,$A20,Verlauf!$C$6:$C$1000,$B20)</f>
        <v>0</v>
      </c>
      <c r="Y20" s="26">
        <f>SUMIFS(Verlauf!$Y$6:$Y$1000,Verlauf!$B$6:$B$1000,$A20,Verlauf!$C$6:$C$1000,$B20)</f>
        <v>0</v>
      </c>
      <c r="Z20" s="26">
        <f>SUMIFS(Verlauf!$Z$6:$Z$1000,Verlauf!$B$6:$B$1000,$A20,Verlauf!$C$6:$C$1000,$B20)</f>
        <v>0</v>
      </c>
      <c r="AA20" s="26">
        <f>SUMIFS(Verlauf!$I$6:$I$1000,Verlauf!$B$6:$B$1000,$A20,Verlauf!$C$6:$C$1000,$B20)</f>
        <v>0</v>
      </c>
      <c r="AB20" s="26">
        <f>SUMIFS(Verlauf!$AA$6:$AA$1000,Verlauf!$B$6:$B$1000,$A20,Verlauf!$C$6:$C$1000,$B20)</f>
        <v>0</v>
      </c>
      <c r="AC20" s="26">
        <f>SUMIFS(Verlauf!$AB$6:$AB$1000,Verlauf!$B$6:$B$1000,$A20,Verlauf!$C$6:$C$1000,$B20)</f>
        <v>0</v>
      </c>
      <c r="AD20" s="26">
        <f>SUMIFS(Verlauf!$AC$6:$AC$1000,Verlauf!$B$6:$B$1000,$A20,Verlauf!$C$6:$C$1000,$B20)</f>
        <v>0</v>
      </c>
      <c r="AE20" s="26">
        <f>SUMIFS(Verlauf!$S$6:$S$1000,Verlauf!$B$6:$B$1000,$A20,Verlauf!$C$6:$C$1000,$B20)</f>
        <v>0</v>
      </c>
      <c r="AF20" s="26" t="str">
        <f>IF($AN20="","",INDEX(Verlauf!$D$6:$D$1000,MATCH($AN20,Verlauf!$A$6:$A$1000,0)))</f>
        <v/>
      </c>
      <c r="AG20" s="26" t="str">
        <f>IF($AN20="","",INDEX(Verlauf!$E$6:$E$1000,MATCH($AN20,Verlauf!$A$6:$A$1000,0)))</f>
        <v/>
      </c>
      <c r="AH20" s="26" t="str">
        <f>IF($AN20="","",INDEX(Verlauf!$F$6:$F$1000,MATCH($AN20,Verlauf!$A$6:$A$1000,0)))</f>
        <v/>
      </c>
      <c r="AI20" s="26" t="str">
        <f>IF($AN20="","",INDEX(Verlauf!$H$6:$H$1000,MATCH($AN20,Verlauf!$A$6:$A$1000,0)))</f>
        <v/>
      </c>
      <c r="AJ20" s="26" t="str">
        <f>IF($AN20="","",INDEX(Verlauf!$N$6:$N$1000,MATCH($AN20,Verlauf!$A$6:$A$1000,0)))</f>
        <v/>
      </c>
      <c r="AK20" s="26" t="str">
        <f>IF($AN20="","",INDEX(Verlauf!$O$6:$O$1000,MATCH($AN20,Verlauf!$A$6:$A$1000,0)))</f>
        <v/>
      </c>
      <c r="AL20" s="26" t="str">
        <f>IF($AN20="","",INDEX(Verlauf!$P$6:$P$1000,MATCH($AN20,Verlauf!$A$6:$A$1000,0)))</f>
        <v/>
      </c>
      <c r="AM20" s="26" t="str">
        <f>IF($AN20="","",INDEX(Verlauf!$R$6:$R$1000,MATCH($AN20,Verlauf!$A$6:$A$1000,0)))</f>
        <v/>
      </c>
      <c r="AN20" s="28" t="str">
        <f>IF(U20&gt;0,_xlfn.MAXIFS(Verlauf!$A$6:$A$1000,Verlauf!$B$6:$B$1000,$A20,Verlauf!$C$6:$C$1000,$B20),"")</f>
        <v/>
      </c>
    </row>
    <row r="21" spans="1:40" x14ac:dyDescent="0.25">
      <c r="A21" s="26">
        <v>2026</v>
      </c>
      <c r="B21" s="26">
        <v>45</v>
      </c>
      <c r="C21" s="7" t="str">
        <f t="shared" si="0"/>
        <v>KW 45/26</v>
      </c>
      <c r="D21" s="26">
        <f>SUMIFS(Verlauf!$K$6:$K$1000,Verlauf!$B$6:$B$1000,$A21,Verlauf!$C$6:$C$1000,$B21)</f>
        <v>0</v>
      </c>
      <c r="E21" s="26">
        <f>SUMIFS(Verlauf!$L$6:$L$1000,Verlauf!$B$6:$B$1000,$A21,Verlauf!$C$6:$C$1000,$B21)</f>
        <v>0</v>
      </c>
      <c r="F21" s="26">
        <f>SUMIFS(Verlauf!$M$6:$M$1000,Verlauf!$B$6:$B$1000,$A21,Verlauf!$C$6:$C$1000,$B21)</f>
        <v>0</v>
      </c>
      <c r="G21" s="26">
        <f>SUMIFS(Verlauf!$J$6:$J$1000,Verlauf!$B$6:$B$1000,$A21,Verlauf!$C$6:$C$1000,$B21)</f>
        <v>0</v>
      </c>
      <c r="H21" s="26">
        <f>SUMIFS(Verlauf!$U$6:$U$1000,Verlauf!$B$6:$B$1000,$A21,Verlauf!$C$6:$C$1000,$B21)</f>
        <v>0</v>
      </c>
      <c r="I21" s="26">
        <f>SUMIFS(Verlauf!$V$6:$V$1000,Verlauf!$B$6:$B$1000,$A21,Verlauf!$C$6:$C$1000,$B21)</f>
        <v>0</v>
      </c>
      <c r="J21" s="26">
        <f>SUMIFS(Verlauf!$W$6:$W$1000,Verlauf!$B$6:$B$1000,$A21,Verlauf!$C$6:$C$1000,$B21)</f>
        <v>0</v>
      </c>
      <c r="K21" s="26">
        <f>SUMIFS(Verlauf!$T$6:$T$1000,Verlauf!$B$6:$B$1000,$A21,Verlauf!$C$6:$C$1000,$B21)</f>
        <v>0</v>
      </c>
      <c r="L21" s="27">
        <f>IF(Filter!$T$7=TRUE,IFERROR(INDEX(Planung!$D$68:$IA$68,MATCH($W21,Wirksam!$D$6:$IA$6,0)),0),0)</f>
        <v>6.8999999999999995</v>
      </c>
      <c r="M21" s="27">
        <f>IF(OR(Filter!$T$5=TRUE,Filter!$T$6=TRUE),IFERROR(INDEX(Planung!$D$69:$IA$69,MATCH($W21,Wirksam!$D$6:$IA$6,0)),0),0)</f>
        <v>9.2000000000000011</v>
      </c>
      <c r="N21" s="27">
        <f t="shared" si="1"/>
        <v>16.100000000000001</v>
      </c>
      <c r="O21" s="27" t="e">
        <f t="shared" si="2"/>
        <v>#N/A</v>
      </c>
      <c r="P21" s="27" t="e">
        <f t="shared" si="3"/>
        <v>#N/A</v>
      </c>
      <c r="Q21" s="27" t="e">
        <f t="shared" si="4"/>
        <v>#N/A</v>
      </c>
      <c r="R21" s="27" t="e">
        <f t="shared" si="5"/>
        <v>#N/A</v>
      </c>
      <c r="S21" s="27" t="e">
        <f t="shared" si="6"/>
        <v>#N/A</v>
      </c>
      <c r="T21" s="27" t="e">
        <f t="shared" si="7"/>
        <v>#N/A</v>
      </c>
      <c r="U21" s="26">
        <f>COUNTIFS(Verlauf!$B$6:$B$1000,$A21,Verlauf!$C$6:$C$1000,$B21)</f>
        <v>0</v>
      </c>
      <c r="V21" s="26">
        <f t="shared" si="8"/>
        <v>1</v>
      </c>
      <c r="W21" s="26">
        <f t="shared" si="9"/>
        <v>202645</v>
      </c>
      <c r="X21" s="26">
        <f>SUMIFS(Verlauf!$X$6:$X$1000,Verlauf!$B$6:$B$1000,$A21,Verlauf!$C$6:$C$1000,$B21)</f>
        <v>0</v>
      </c>
      <c r="Y21" s="26">
        <f>SUMIFS(Verlauf!$Y$6:$Y$1000,Verlauf!$B$6:$B$1000,$A21,Verlauf!$C$6:$C$1000,$B21)</f>
        <v>0</v>
      </c>
      <c r="Z21" s="26">
        <f>SUMIFS(Verlauf!$Z$6:$Z$1000,Verlauf!$B$6:$B$1000,$A21,Verlauf!$C$6:$C$1000,$B21)</f>
        <v>0</v>
      </c>
      <c r="AA21" s="26">
        <f>SUMIFS(Verlauf!$I$6:$I$1000,Verlauf!$B$6:$B$1000,$A21,Verlauf!$C$6:$C$1000,$B21)</f>
        <v>0</v>
      </c>
      <c r="AB21" s="26">
        <f>SUMIFS(Verlauf!$AA$6:$AA$1000,Verlauf!$B$6:$B$1000,$A21,Verlauf!$C$6:$C$1000,$B21)</f>
        <v>0</v>
      </c>
      <c r="AC21" s="26">
        <f>SUMIFS(Verlauf!$AB$6:$AB$1000,Verlauf!$B$6:$B$1000,$A21,Verlauf!$C$6:$C$1000,$B21)</f>
        <v>0</v>
      </c>
      <c r="AD21" s="26">
        <f>SUMIFS(Verlauf!$AC$6:$AC$1000,Verlauf!$B$6:$B$1000,$A21,Verlauf!$C$6:$C$1000,$B21)</f>
        <v>0</v>
      </c>
      <c r="AE21" s="26">
        <f>SUMIFS(Verlauf!$S$6:$S$1000,Verlauf!$B$6:$B$1000,$A21,Verlauf!$C$6:$C$1000,$B21)</f>
        <v>0</v>
      </c>
      <c r="AF21" s="26" t="str">
        <f>IF($AN21="","",INDEX(Verlauf!$D$6:$D$1000,MATCH($AN21,Verlauf!$A$6:$A$1000,0)))</f>
        <v/>
      </c>
      <c r="AG21" s="26" t="str">
        <f>IF($AN21="","",INDEX(Verlauf!$E$6:$E$1000,MATCH($AN21,Verlauf!$A$6:$A$1000,0)))</f>
        <v/>
      </c>
      <c r="AH21" s="26" t="str">
        <f>IF($AN21="","",INDEX(Verlauf!$F$6:$F$1000,MATCH($AN21,Verlauf!$A$6:$A$1000,0)))</f>
        <v/>
      </c>
      <c r="AI21" s="26" t="str">
        <f>IF($AN21="","",INDEX(Verlauf!$H$6:$H$1000,MATCH($AN21,Verlauf!$A$6:$A$1000,0)))</f>
        <v/>
      </c>
      <c r="AJ21" s="26" t="str">
        <f>IF($AN21="","",INDEX(Verlauf!$N$6:$N$1000,MATCH($AN21,Verlauf!$A$6:$A$1000,0)))</f>
        <v/>
      </c>
      <c r="AK21" s="26" t="str">
        <f>IF($AN21="","",INDEX(Verlauf!$O$6:$O$1000,MATCH($AN21,Verlauf!$A$6:$A$1000,0)))</f>
        <v/>
      </c>
      <c r="AL21" s="26" t="str">
        <f>IF($AN21="","",INDEX(Verlauf!$P$6:$P$1000,MATCH($AN21,Verlauf!$A$6:$A$1000,0)))</f>
        <v/>
      </c>
      <c r="AM21" s="26" t="str">
        <f>IF($AN21="","",INDEX(Verlauf!$R$6:$R$1000,MATCH($AN21,Verlauf!$A$6:$A$1000,0)))</f>
        <v/>
      </c>
      <c r="AN21" s="28" t="str">
        <f>IF(U21&gt;0,_xlfn.MAXIFS(Verlauf!$A$6:$A$1000,Verlauf!$B$6:$B$1000,$A21,Verlauf!$C$6:$C$1000,$B21),"")</f>
        <v/>
      </c>
    </row>
    <row r="22" spans="1:40" x14ac:dyDescent="0.25">
      <c r="A22" s="26">
        <v>2026</v>
      </c>
      <c r="B22" s="26">
        <v>46</v>
      </c>
      <c r="C22" s="7" t="str">
        <f t="shared" si="0"/>
        <v>KW 46/26</v>
      </c>
      <c r="D22" s="26">
        <f>SUMIFS(Verlauf!$K$6:$K$1000,Verlauf!$B$6:$B$1000,$A22,Verlauf!$C$6:$C$1000,$B22)</f>
        <v>0</v>
      </c>
      <c r="E22" s="26">
        <f>SUMIFS(Verlauf!$L$6:$L$1000,Verlauf!$B$6:$B$1000,$A22,Verlauf!$C$6:$C$1000,$B22)</f>
        <v>0</v>
      </c>
      <c r="F22" s="26">
        <f>SUMIFS(Verlauf!$M$6:$M$1000,Verlauf!$B$6:$B$1000,$A22,Verlauf!$C$6:$C$1000,$B22)</f>
        <v>0</v>
      </c>
      <c r="G22" s="26">
        <f>SUMIFS(Verlauf!$J$6:$J$1000,Verlauf!$B$6:$B$1000,$A22,Verlauf!$C$6:$C$1000,$B22)</f>
        <v>0</v>
      </c>
      <c r="H22" s="26">
        <f>SUMIFS(Verlauf!$U$6:$U$1000,Verlauf!$B$6:$B$1000,$A22,Verlauf!$C$6:$C$1000,$B22)</f>
        <v>0</v>
      </c>
      <c r="I22" s="26">
        <f>SUMIFS(Verlauf!$V$6:$V$1000,Verlauf!$B$6:$B$1000,$A22,Verlauf!$C$6:$C$1000,$B22)</f>
        <v>0</v>
      </c>
      <c r="J22" s="26">
        <f>SUMIFS(Verlauf!$W$6:$W$1000,Verlauf!$B$6:$B$1000,$A22,Verlauf!$C$6:$C$1000,$B22)</f>
        <v>0</v>
      </c>
      <c r="K22" s="26">
        <f>SUMIFS(Verlauf!$T$6:$T$1000,Verlauf!$B$6:$B$1000,$A22,Verlauf!$C$6:$C$1000,$B22)</f>
        <v>0</v>
      </c>
      <c r="L22" s="27">
        <f>IF(Filter!$T$7=TRUE,IFERROR(INDEX(Planung!$D$68:$IA$68,MATCH($W22,Wirksam!$D$6:$IA$6,0)),0),0)</f>
        <v>6.8999999999999995</v>
      </c>
      <c r="M22" s="27">
        <f>IF(OR(Filter!$T$5=TRUE,Filter!$T$6=TRUE),IFERROR(INDEX(Planung!$D$69:$IA$69,MATCH($W22,Wirksam!$D$6:$IA$6,0)),0),0)</f>
        <v>9.2000000000000011</v>
      </c>
      <c r="N22" s="27">
        <f t="shared" si="1"/>
        <v>16.100000000000001</v>
      </c>
      <c r="O22" s="27" t="e">
        <f t="shared" si="2"/>
        <v>#N/A</v>
      </c>
      <c r="P22" s="27" t="e">
        <f t="shared" si="3"/>
        <v>#N/A</v>
      </c>
      <c r="Q22" s="27" t="e">
        <f t="shared" si="4"/>
        <v>#N/A</v>
      </c>
      <c r="R22" s="27" t="e">
        <f t="shared" si="5"/>
        <v>#N/A</v>
      </c>
      <c r="S22" s="27" t="e">
        <f t="shared" si="6"/>
        <v>#N/A</v>
      </c>
      <c r="T22" s="27" t="e">
        <f t="shared" si="7"/>
        <v>#N/A</v>
      </c>
      <c r="U22" s="26">
        <f>COUNTIFS(Verlauf!$B$6:$B$1000,$A22,Verlauf!$C$6:$C$1000,$B22)</f>
        <v>0</v>
      </c>
      <c r="V22" s="26">
        <f t="shared" si="8"/>
        <v>1</v>
      </c>
      <c r="W22" s="26">
        <f t="shared" si="9"/>
        <v>202646</v>
      </c>
      <c r="X22" s="26">
        <f>SUMIFS(Verlauf!$X$6:$X$1000,Verlauf!$B$6:$B$1000,$A22,Verlauf!$C$6:$C$1000,$B22)</f>
        <v>0</v>
      </c>
      <c r="Y22" s="26">
        <f>SUMIFS(Verlauf!$Y$6:$Y$1000,Verlauf!$B$6:$B$1000,$A22,Verlauf!$C$6:$C$1000,$B22)</f>
        <v>0</v>
      </c>
      <c r="Z22" s="26">
        <f>SUMIFS(Verlauf!$Z$6:$Z$1000,Verlauf!$B$6:$B$1000,$A22,Verlauf!$C$6:$C$1000,$B22)</f>
        <v>0</v>
      </c>
      <c r="AA22" s="26">
        <f>SUMIFS(Verlauf!$I$6:$I$1000,Verlauf!$B$6:$B$1000,$A22,Verlauf!$C$6:$C$1000,$B22)</f>
        <v>0</v>
      </c>
      <c r="AB22" s="26">
        <f>SUMIFS(Verlauf!$AA$6:$AA$1000,Verlauf!$B$6:$B$1000,$A22,Verlauf!$C$6:$C$1000,$B22)</f>
        <v>0</v>
      </c>
      <c r="AC22" s="26">
        <f>SUMIFS(Verlauf!$AB$6:$AB$1000,Verlauf!$B$6:$B$1000,$A22,Verlauf!$C$6:$C$1000,$B22)</f>
        <v>0</v>
      </c>
      <c r="AD22" s="26">
        <f>SUMIFS(Verlauf!$AC$6:$AC$1000,Verlauf!$B$6:$B$1000,$A22,Verlauf!$C$6:$C$1000,$B22)</f>
        <v>0</v>
      </c>
      <c r="AE22" s="26">
        <f>SUMIFS(Verlauf!$S$6:$S$1000,Verlauf!$B$6:$B$1000,$A22,Verlauf!$C$6:$C$1000,$B22)</f>
        <v>0</v>
      </c>
      <c r="AF22" s="26" t="str">
        <f>IF($AN22="","",INDEX(Verlauf!$D$6:$D$1000,MATCH($AN22,Verlauf!$A$6:$A$1000,0)))</f>
        <v/>
      </c>
      <c r="AG22" s="26" t="str">
        <f>IF($AN22="","",INDEX(Verlauf!$E$6:$E$1000,MATCH($AN22,Verlauf!$A$6:$A$1000,0)))</f>
        <v/>
      </c>
      <c r="AH22" s="26" t="str">
        <f>IF($AN22="","",INDEX(Verlauf!$F$6:$F$1000,MATCH($AN22,Verlauf!$A$6:$A$1000,0)))</f>
        <v/>
      </c>
      <c r="AI22" s="26" t="str">
        <f>IF($AN22="","",INDEX(Verlauf!$H$6:$H$1000,MATCH($AN22,Verlauf!$A$6:$A$1000,0)))</f>
        <v/>
      </c>
      <c r="AJ22" s="26" t="str">
        <f>IF($AN22="","",INDEX(Verlauf!$N$6:$N$1000,MATCH($AN22,Verlauf!$A$6:$A$1000,0)))</f>
        <v/>
      </c>
      <c r="AK22" s="26" t="str">
        <f>IF($AN22="","",INDEX(Verlauf!$O$6:$O$1000,MATCH($AN22,Verlauf!$A$6:$A$1000,0)))</f>
        <v/>
      </c>
      <c r="AL22" s="26" t="str">
        <f>IF($AN22="","",INDEX(Verlauf!$P$6:$P$1000,MATCH($AN22,Verlauf!$A$6:$A$1000,0)))</f>
        <v/>
      </c>
      <c r="AM22" s="26" t="str">
        <f>IF($AN22="","",INDEX(Verlauf!$R$6:$R$1000,MATCH($AN22,Verlauf!$A$6:$A$1000,0)))</f>
        <v/>
      </c>
      <c r="AN22" s="28" t="str">
        <f>IF(U22&gt;0,_xlfn.MAXIFS(Verlauf!$A$6:$A$1000,Verlauf!$B$6:$B$1000,$A22,Verlauf!$C$6:$C$1000,$B22),"")</f>
        <v/>
      </c>
    </row>
    <row r="23" spans="1:40" x14ac:dyDescent="0.25">
      <c r="A23" s="26">
        <v>2026</v>
      </c>
      <c r="B23" s="26">
        <v>47</v>
      </c>
      <c r="C23" s="7" t="str">
        <f t="shared" si="0"/>
        <v>KW 47/26</v>
      </c>
      <c r="D23" s="26">
        <f>SUMIFS(Verlauf!$K$6:$K$1000,Verlauf!$B$6:$B$1000,$A23,Verlauf!$C$6:$C$1000,$B23)</f>
        <v>0</v>
      </c>
      <c r="E23" s="26">
        <f>SUMIFS(Verlauf!$L$6:$L$1000,Verlauf!$B$6:$B$1000,$A23,Verlauf!$C$6:$C$1000,$B23)</f>
        <v>0</v>
      </c>
      <c r="F23" s="26">
        <f>SUMIFS(Verlauf!$M$6:$M$1000,Verlauf!$B$6:$B$1000,$A23,Verlauf!$C$6:$C$1000,$B23)</f>
        <v>0</v>
      </c>
      <c r="G23" s="26">
        <f>SUMIFS(Verlauf!$J$6:$J$1000,Verlauf!$B$6:$B$1000,$A23,Verlauf!$C$6:$C$1000,$B23)</f>
        <v>0</v>
      </c>
      <c r="H23" s="26">
        <f>SUMIFS(Verlauf!$U$6:$U$1000,Verlauf!$B$6:$B$1000,$A23,Verlauf!$C$6:$C$1000,$B23)</f>
        <v>0</v>
      </c>
      <c r="I23" s="26">
        <f>SUMIFS(Verlauf!$V$6:$V$1000,Verlauf!$B$6:$B$1000,$A23,Verlauf!$C$6:$C$1000,$B23)</f>
        <v>0</v>
      </c>
      <c r="J23" s="26">
        <f>SUMIFS(Verlauf!$W$6:$W$1000,Verlauf!$B$6:$B$1000,$A23,Verlauf!$C$6:$C$1000,$B23)</f>
        <v>0</v>
      </c>
      <c r="K23" s="26">
        <f>SUMIFS(Verlauf!$T$6:$T$1000,Verlauf!$B$6:$B$1000,$A23,Verlauf!$C$6:$C$1000,$B23)</f>
        <v>0</v>
      </c>
      <c r="L23" s="27">
        <f>IF(Filter!$T$7=TRUE,IFERROR(INDEX(Planung!$D$68:$IA$68,MATCH($W23,Wirksam!$D$6:$IA$6,0)),0),0)</f>
        <v>6.8999999999999995</v>
      </c>
      <c r="M23" s="27">
        <f>IF(OR(Filter!$T$5=TRUE,Filter!$T$6=TRUE),IFERROR(INDEX(Planung!$D$69:$IA$69,MATCH($W23,Wirksam!$D$6:$IA$6,0)),0),0)</f>
        <v>9.2000000000000011</v>
      </c>
      <c r="N23" s="27">
        <f t="shared" si="1"/>
        <v>16.100000000000001</v>
      </c>
      <c r="O23" s="27" t="e">
        <f t="shared" si="2"/>
        <v>#N/A</v>
      </c>
      <c r="P23" s="27" t="e">
        <f t="shared" si="3"/>
        <v>#N/A</v>
      </c>
      <c r="Q23" s="27" t="e">
        <f t="shared" si="4"/>
        <v>#N/A</v>
      </c>
      <c r="R23" s="27" t="e">
        <f t="shared" si="5"/>
        <v>#N/A</v>
      </c>
      <c r="S23" s="27" t="e">
        <f t="shared" si="6"/>
        <v>#N/A</v>
      </c>
      <c r="T23" s="27" t="e">
        <f t="shared" si="7"/>
        <v>#N/A</v>
      </c>
      <c r="U23" s="26">
        <f>COUNTIFS(Verlauf!$B$6:$B$1000,$A23,Verlauf!$C$6:$C$1000,$B23)</f>
        <v>0</v>
      </c>
      <c r="V23" s="26">
        <f t="shared" si="8"/>
        <v>1</v>
      </c>
      <c r="W23" s="26">
        <f t="shared" si="9"/>
        <v>202647</v>
      </c>
      <c r="X23" s="26">
        <f>SUMIFS(Verlauf!$X$6:$X$1000,Verlauf!$B$6:$B$1000,$A23,Verlauf!$C$6:$C$1000,$B23)</f>
        <v>0</v>
      </c>
      <c r="Y23" s="26">
        <f>SUMIFS(Verlauf!$Y$6:$Y$1000,Verlauf!$B$6:$B$1000,$A23,Verlauf!$C$6:$C$1000,$B23)</f>
        <v>0</v>
      </c>
      <c r="Z23" s="26">
        <f>SUMIFS(Verlauf!$Z$6:$Z$1000,Verlauf!$B$6:$B$1000,$A23,Verlauf!$C$6:$C$1000,$B23)</f>
        <v>0</v>
      </c>
      <c r="AA23" s="26">
        <f>SUMIFS(Verlauf!$I$6:$I$1000,Verlauf!$B$6:$B$1000,$A23,Verlauf!$C$6:$C$1000,$B23)</f>
        <v>0</v>
      </c>
      <c r="AB23" s="26">
        <f>SUMIFS(Verlauf!$AA$6:$AA$1000,Verlauf!$B$6:$B$1000,$A23,Verlauf!$C$6:$C$1000,$B23)</f>
        <v>0</v>
      </c>
      <c r="AC23" s="26">
        <f>SUMIFS(Verlauf!$AB$6:$AB$1000,Verlauf!$B$6:$B$1000,$A23,Verlauf!$C$6:$C$1000,$B23)</f>
        <v>0</v>
      </c>
      <c r="AD23" s="26">
        <f>SUMIFS(Verlauf!$AC$6:$AC$1000,Verlauf!$B$6:$B$1000,$A23,Verlauf!$C$6:$C$1000,$B23)</f>
        <v>0</v>
      </c>
      <c r="AE23" s="26">
        <f>SUMIFS(Verlauf!$S$6:$S$1000,Verlauf!$B$6:$B$1000,$A23,Verlauf!$C$6:$C$1000,$B23)</f>
        <v>0</v>
      </c>
      <c r="AF23" s="26" t="str">
        <f>IF($AN23="","",INDEX(Verlauf!$D$6:$D$1000,MATCH($AN23,Verlauf!$A$6:$A$1000,0)))</f>
        <v/>
      </c>
      <c r="AG23" s="26" t="str">
        <f>IF($AN23="","",INDEX(Verlauf!$E$6:$E$1000,MATCH($AN23,Verlauf!$A$6:$A$1000,0)))</f>
        <v/>
      </c>
      <c r="AH23" s="26" t="str">
        <f>IF($AN23="","",INDEX(Verlauf!$F$6:$F$1000,MATCH($AN23,Verlauf!$A$6:$A$1000,0)))</f>
        <v/>
      </c>
      <c r="AI23" s="26" t="str">
        <f>IF($AN23="","",INDEX(Verlauf!$H$6:$H$1000,MATCH($AN23,Verlauf!$A$6:$A$1000,0)))</f>
        <v/>
      </c>
      <c r="AJ23" s="26" t="str">
        <f>IF($AN23="","",INDEX(Verlauf!$N$6:$N$1000,MATCH($AN23,Verlauf!$A$6:$A$1000,0)))</f>
        <v/>
      </c>
      <c r="AK23" s="26" t="str">
        <f>IF($AN23="","",INDEX(Verlauf!$O$6:$O$1000,MATCH($AN23,Verlauf!$A$6:$A$1000,0)))</f>
        <v/>
      </c>
      <c r="AL23" s="26" t="str">
        <f>IF($AN23="","",INDEX(Verlauf!$P$6:$P$1000,MATCH($AN23,Verlauf!$A$6:$A$1000,0)))</f>
        <v/>
      </c>
      <c r="AM23" s="26" t="str">
        <f>IF($AN23="","",INDEX(Verlauf!$R$6:$R$1000,MATCH($AN23,Verlauf!$A$6:$A$1000,0)))</f>
        <v/>
      </c>
      <c r="AN23" s="28" t="str">
        <f>IF(U23&gt;0,_xlfn.MAXIFS(Verlauf!$A$6:$A$1000,Verlauf!$B$6:$B$1000,$A23,Verlauf!$C$6:$C$1000,$B23),"")</f>
        <v/>
      </c>
    </row>
    <row r="24" spans="1:40" x14ac:dyDescent="0.25">
      <c r="A24" s="26">
        <v>2026</v>
      </c>
      <c r="B24" s="26">
        <v>48</v>
      </c>
      <c r="C24" s="7" t="str">
        <f t="shared" si="0"/>
        <v>KW 48/26</v>
      </c>
      <c r="D24" s="26">
        <f>SUMIFS(Verlauf!$K$6:$K$1000,Verlauf!$B$6:$B$1000,$A24,Verlauf!$C$6:$C$1000,$B24)</f>
        <v>0</v>
      </c>
      <c r="E24" s="26">
        <f>SUMIFS(Verlauf!$L$6:$L$1000,Verlauf!$B$6:$B$1000,$A24,Verlauf!$C$6:$C$1000,$B24)</f>
        <v>0</v>
      </c>
      <c r="F24" s="26">
        <f>SUMIFS(Verlauf!$M$6:$M$1000,Verlauf!$B$6:$B$1000,$A24,Verlauf!$C$6:$C$1000,$B24)</f>
        <v>0</v>
      </c>
      <c r="G24" s="26">
        <f>SUMIFS(Verlauf!$J$6:$J$1000,Verlauf!$B$6:$B$1000,$A24,Verlauf!$C$6:$C$1000,$B24)</f>
        <v>0</v>
      </c>
      <c r="H24" s="26">
        <f>SUMIFS(Verlauf!$U$6:$U$1000,Verlauf!$B$6:$B$1000,$A24,Verlauf!$C$6:$C$1000,$B24)</f>
        <v>0</v>
      </c>
      <c r="I24" s="26">
        <f>SUMIFS(Verlauf!$V$6:$V$1000,Verlauf!$B$6:$B$1000,$A24,Verlauf!$C$6:$C$1000,$B24)</f>
        <v>0</v>
      </c>
      <c r="J24" s="26">
        <f>SUMIFS(Verlauf!$W$6:$W$1000,Verlauf!$B$6:$B$1000,$A24,Verlauf!$C$6:$C$1000,$B24)</f>
        <v>0</v>
      </c>
      <c r="K24" s="26">
        <f>SUMIFS(Verlauf!$T$6:$T$1000,Verlauf!$B$6:$B$1000,$A24,Verlauf!$C$6:$C$1000,$B24)</f>
        <v>0</v>
      </c>
      <c r="L24" s="27">
        <f>IF(Filter!$T$7=TRUE,IFERROR(INDEX(Planung!$D$68:$IA$68,MATCH($W24,Wirksam!$D$6:$IA$6,0)),0),0)</f>
        <v>6.8999999999999995</v>
      </c>
      <c r="M24" s="27">
        <f>IF(OR(Filter!$T$5=TRUE,Filter!$T$6=TRUE),IFERROR(INDEX(Planung!$D$69:$IA$69,MATCH($W24,Wirksam!$D$6:$IA$6,0)),0),0)</f>
        <v>9.2000000000000011</v>
      </c>
      <c r="N24" s="27">
        <f t="shared" si="1"/>
        <v>16.100000000000001</v>
      </c>
      <c r="O24" s="27" t="e">
        <f t="shared" si="2"/>
        <v>#N/A</v>
      </c>
      <c r="P24" s="27" t="e">
        <f t="shared" si="3"/>
        <v>#N/A</v>
      </c>
      <c r="Q24" s="27" t="e">
        <f t="shared" si="4"/>
        <v>#N/A</v>
      </c>
      <c r="R24" s="27" t="e">
        <f t="shared" si="5"/>
        <v>#N/A</v>
      </c>
      <c r="S24" s="27" t="e">
        <f t="shared" si="6"/>
        <v>#N/A</v>
      </c>
      <c r="T24" s="27" t="e">
        <f t="shared" si="7"/>
        <v>#N/A</v>
      </c>
      <c r="U24" s="26">
        <f>COUNTIFS(Verlauf!$B$6:$B$1000,$A24,Verlauf!$C$6:$C$1000,$B24)</f>
        <v>0</v>
      </c>
      <c r="V24" s="26">
        <f t="shared" si="8"/>
        <v>1</v>
      </c>
      <c r="W24" s="26">
        <f t="shared" si="9"/>
        <v>202648</v>
      </c>
      <c r="X24" s="26">
        <f>SUMIFS(Verlauf!$X$6:$X$1000,Verlauf!$B$6:$B$1000,$A24,Verlauf!$C$6:$C$1000,$B24)</f>
        <v>0</v>
      </c>
      <c r="Y24" s="26">
        <f>SUMIFS(Verlauf!$Y$6:$Y$1000,Verlauf!$B$6:$B$1000,$A24,Verlauf!$C$6:$C$1000,$B24)</f>
        <v>0</v>
      </c>
      <c r="Z24" s="26">
        <f>SUMIFS(Verlauf!$Z$6:$Z$1000,Verlauf!$B$6:$B$1000,$A24,Verlauf!$C$6:$C$1000,$B24)</f>
        <v>0</v>
      </c>
      <c r="AA24" s="26">
        <f>SUMIFS(Verlauf!$I$6:$I$1000,Verlauf!$B$6:$B$1000,$A24,Verlauf!$C$6:$C$1000,$B24)</f>
        <v>0</v>
      </c>
      <c r="AB24" s="26">
        <f>SUMIFS(Verlauf!$AA$6:$AA$1000,Verlauf!$B$6:$B$1000,$A24,Verlauf!$C$6:$C$1000,$B24)</f>
        <v>0</v>
      </c>
      <c r="AC24" s="26">
        <f>SUMIFS(Verlauf!$AB$6:$AB$1000,Verlauf!$B$6:$B$1000,$A24,Verlauf!$C$6:$C$1000,$B24)</f>
        <v>0</v>
      </c>
      <c r="AD24" s="26">
        <f>SUMIFS(Verlauf!$AC$6:$AC$1000,Verlauf!$B$6:$B$1000,$A24,Verlauf!$C$6:$C$1000,$B24)</f>
        <v>0</v>
      </c>
      <c r="AE24" s="26">
        <f>SUMIFS(Verlauf!$S$6:$S$1000,Verlauf!$B$6:$B$1000,$A24,Verlauf!$C$6:$C$1000,$B24)</f>
        <v>0</v>
      </c>
      <c r="AF24" s="26" t="str">
        <f>IF($AN24="","",INDEX(Verlauf!$D$6:$D$1000,MATCH($AN24,Verlauf!$A$6:$A$1000,0)))</f>
        <v/>
      </c>
      <c r="AG24" s="26" t="str">
        <f>IF($AN24="","",INDEX(Verlauf!$E$6:$E$1000,MATCH($AN24,Verlauf!$A$6:$A$1000,0)))</f>
        <v/>
      </c>
      <c r="AH24" s="26" t="str">
        <f>IF($AN24="","",INDEX(Verlauf!$F$6:$F$1000,MATCH($AN24,Verlauf!$A$6:$A$1000,0)))</f>
        <v/>
      </c>
      <c r="AI24" s="26" t="str">
        <f>IF($AN24="","",INDEX(Verlauf!$H$6:$H$1000,MATCH($AN24,Verlauf!$A$6:$A$1000,0)))</f>
        <v/>
      </c>
      <c r="AJ24" s="26" t="str">
        <f>IF($AN24="","",INDEX(Verlauf!$N$6:$N$1000,MATCH($AN24,Verlauf!$A$6:$A$1000,0)))</f>
        <v/>
      </c>
      <c r="AK24" s="26" t="str">
        <f>IF($AN24="","",INDEX(Verlauf!$O$6:$O$1000,MATCH($AN24,Verlauf!$A$6:$A$1000,0)))</f>
        <v/>
      </c>
      <c r="AL24" s="26" t="str">
        <f>IF($AN24="","",INDEX(Verlauf!$P$6:$P$1000,MATCH($AN24,Verlauf!$A$6:$A$1000,0)))</f>
        <v/>
      </c>
      <c r="AM24" s="26" t="str">
        <f>IF($AN24="","",INDEX(Verlauf!$R$6:$R$1000,MATCH($AN24,Verlauf!$A$6:$A$1000,0)))</f>
        <v/>
      </c>
      <c r="AN24" s="28" t="str">
        <f>IF(U24&gt;0,_xlfn.MAXIFS(Verlauf!$A$6:$A$1000,Verlauf!$B$6:$B$1000,$A24,Verlauf!$C$6:$C$1000,$B24),"")</f>
        <v/>
      </c>
    </row>
    <row r="25" spans="1:40" x14ac:dyDescent="0.25">
      <c r="A25" s="26">
        <v>2026</v>
      </c>
      <c r="B25" s="26">
        <v>49</v>
      </c>
      <c r="C25" s="7" t="str">
        <f t="shared" si="0"/>
        <v>KW 49/26</v>
      </c>
      <c r="D25" s="26">
        <f>SUMIFS(Verlauf!$K$6:$K$1000,Verlauf!$B$6:$B$1000,$A25,Verlauf!$C$6:$C$1000,$B25)</f>
        <v>0</v>
      </c>
      <c r="E25" s="26">
        <f>SUMIFS(Verlauf!$L$6:$L$1000,Verlauf!$B$6:$B$1000,$A25,Verlauf!$C$6:$C$1000,$B25)</f>
        <v>0</v>
      </c>
      <c r="F25" s="26">
        <f>SUMIFS(Verlauf!$M$6:$M$1000,Verlauf!$B$6:$B$1000,$A25,Verlauf!$C$6:$C$1000,$B25)</f>
        <v>0</v>
      </c>
      <c r="G25" s="26">
        <f>SUMIFS(Verlauf!$J$6:$J$1000,Verlauf!$B$6:$B$1000,$A25,Verlauf!$C$6:$C$1000,$B25)</f>
        <v>0</v>
      </c>
      <c r="H25" s="26">
        <f>SUMIFS(Verlauf!$U$6:$U$1000,Verlauf!$B$6:$B$1000,$A25,Verlauf!$C$6:$C$1000,$B25)</f>
        <v>0</v>
      </c>
      <c r="I25" s="26">
        <f>SUMIFS(Verlauf!$V$6:$V$1000,Verlauf!$B$6:$B$1000,$A25,Verlauf!$C$6:$C$1000,$B25)</f>
        <v>0</v>
      </c>
      <c r="J25" s="26">
        <f>SUMIFS(Verlauf!$W$6:$W$1000,Verlauf!$B$6:$B$1000,$A25,Verlauf!$C$6:$C$1000,$B25)</f>
        <v>0</v>
      </c>
      <c r="K25" s="26">
        <f>SUMIFS(Verlauf!$T$6:$T$1000,Verlauf!$B$6:$B$1000,$A25,Verlauf!$C$6:$C$1000,$B25)</f>
        <v>0</v>
      </c>
      <c r="L25" s="27">
        <f>IF(Filter!$T$7=TRUE,IFERROR(INDEX(Planung!$D$68:$IA$68,MATCH($W25,Wirksam!$D$6:$IA$6,0)),0),0)</f>
        <v>6.8999999999999995</v>
      </c>
      <c r="M25" s="27">
        <f>IF(OR(Filter!$T$5=TRUE,Filter!$T$6=TRUE),IFERROR(INDEX(Planung!$D$69:$IA$69,MATCH($W25,Wirksam!$D$6:$IA$6,0)),0),0)</f>
        <v>9.2000000000000011</v>
      </c>
      <c r="N25" s="27">
        <f t="shared" si="1"/>
        <v>16.100000000000001</v>
      </c>
      <c r="O25" s="27" t="e">
        <f t="shared" si="2"/>
        <v>#N/A</v>
      </c>
      <c r="P25" s="27" t="e">
        <f t="shared" si="3"/>
        <v>#N/A</v>
      </c>
      <c r="Q25" s="27" t="e">
        <f t="shared" si="4"/>
        <v>#N/A</v>
      </c>
      <c r="R25" s="27" t="e">
        <f t="shared" si="5"/>
        <v>#N/A</v>
      </c>
      <c r="S25" s="27" t="e">
        <f t="shared" si="6"/>
        <v>#N/A</v>
      </c>
      <c r="T25" s="27" t="e">
        <f t="shared" si="7"/>
        <v>#N/A</v>
      </c>
      <c r="U25" s="26">
        <f>COUNTIFS(Verlauf!$B$6:$B$1000,$A25,Verlauf!$C$6:$C$1000,$B25)</f>
        <v>0</v>
      </c>
      <c r="V25" s="26">
        <f t="shared" si="8"/>
        <v>1</v>
      </c>
      <c r="W25" s="26">
        <f t="shared" si="9"/>
        <v>202649</v>
      </c>
      <c r="X25" s="26">
        <f>SUMIFS(Verlauf!$X$6:$X$1000,Verlauf!$B$6:$B$1000,$A25,Verlauf!$C$6:$C$1000,$B25)</f>
        <v>0</v>
      </c>
      <c r="Y25" s="26">
        <f>SUMIFS(Verlauf!$Y$6:$Y$1000,Verlauf!$B$6:$B$1000,$A25,Verlauf!$C$6:$C$1000,$B25)</f>
        <v>0</v>
      </c>
      <c r="Z25" s="26">
        <f>SUMIFS(Verlauf!$Z$6:$Z$1000,Verlauf!$B$6:$B$1000,$A25,Verlauf!$C$6:$C$1000,$B25)</f>
        <v>0</v>
      </c>
      <c r="AA25" s="26">
        <f>SUMIFS(Verlauf!$I$6:$I$1000,Verlauf!$B$6:$B$1000,$A25,Verlauf!$C$6:$C$1000,$B25)</f>
        <v>0</v>
      </c>
      <c r="AB25" s="26">
        <f>SUMIFS(Verlauf!$AA$6:$AA$1000,Verlauf!$B$6:$B$1000,$A25,Verlauf!$C$6:$C$1000,$B25)</f>
        <v>0</v>
      </c>
      <c r="AC25" s="26">
        <f>SUMIFS(Verlauf!$AB$6:$AB$1000,Verlauf!$B$6:$B$1000,$A25,Verlauf!$C$6:$C$1000,$B25)</f>
        <v>0</v>
      </c>
      <c r="AD25" s="26">
        <f>SUMIFS(Verlauf!$AC$6:$AC$1000,Verlauf!$B$6:$B$1000,$A25,Verlauf!$C$6:$C$1000,$B25)</f>
        <v>0</v>
      </c>
      <c r="AE25" s="26">
        <f>SUMIFS(Verlauf!$S$6:$S$1000,Verlauf!$B$6:$B$1000,$A25,Verlauf!$C$6:$C$1000,$B25)</f>
        <v>0</v>
      </c>
      <c r="AF25" s="26" t="str">
        <f>IF($AN25="","",INDEX(Verlauf!$D$6:$D$1000,MATCH($AN25,Verlauf!$A$6:$A$1000,0)))</f>
        <v/>
      </c>
      <c r="AG25" s="26" t="str">
        <f>IF($AN25="","",INDEX(Verlauf!$E$6:$E$1000,MATCH($AN25,Verlauf!$A$6:$A$1000,0)))</f>
        <v/>
      </c>
      <c r="AH25" s="26" t="str">
        <f>IF($AN25="","",INDEX(Verlauf!$F$6:$F$1000,MATCH($AN25,Verlauf!$A$6:$A$1000,0)))</f>
        <v/>
      </c>
      <c r="AI25" s="26" t="str">
        <f>IF($AN25="","",INDEX(Verlauf!$H$6:$H$1000,MATCH($AN25,Verlauf!$A$6:$A$1000,0)))</f>
        <v/>
      </c>
      <c r="AJ25" s="26" t="str">
        <f>IF($AN25="","",INDEX(Verlauf!$N$6:$N$1000,MATCH($AN25,Verlauf!$A$6:$A$1000,0)))</f>
        <v/>
      </c>
      <c r="AK25" s="26" t="str">
        <f>IF($AN25="","",INDEX(Verlauf!$O$6:$O$1000,MATCH($AN25,Verlauf!$A$6:$A$1000,0)))</f>
        <v/>
      </c>
      <c r="AL25" s="26" t="str">
        <f>IF($AN25="","",INDEX(Verlauf!$P$6:$P$1000,MATCH($AN25,Verlauf!$A$6:$A$1000,0)))</f>
        <v/>
      </c>
      <c r="AM25" s="26" t="str">
        <f>IF($AN25="","",INDEX(Verlauf!$R$6:$R$1000,MATCH($AN25,Verlauf!$A$6:$A$1000,0)))</f>
        <v/>
      </c>
      <c r="AN25" s="28" t="str">
        <f>IF(U25&gt;0,_xlfn.MAXIFS(Verlauf!$A$6:$A$1000,Verlauf!$B$6:$B$1000,$A25,Verlauf!$C$6:$C$1000,$B25),"")</f>
        <v/>
      </c>
    </row>
    <row r="26" spans="1:40" x14ac:dyDescent="0.25">
      <c r="A26" s="26">
        <v>2026</v>
      </c>
      <c r="B26" s="26">
        <v>50</v>
      </c>
      <c r="C26" s="7" t="str">
        <f t="shared" si="0"/>
        <v>KW 50/26</v>
      </c>
      <c r="D26" s="26">
        <f>SUMIFS(Verlauf!$K$6:$K$1000,Verlauf!$B$6:$B$1000,$A26,Verlauf!$C$6:$C$1000,$B26)</f>
        <v>0</v>
      </c>
      <c r="E26" s="26">
        <f>SUMIFS(Verlauf!$L$6:$L$1000,Verlauf!$B$6:$B$1000,$A26,Verlauf!$C$6:$C$1000,$B26)</f>
        <v>0</v>
      </c>
      <c r="F26" s="26">
        <f>SUMIFS(Verlauf!$M$6:$M$1000,Verlauf!$B$6:$B$1000,$A26,Verlauf!$C$6:$C$1000,$B26)</f>
        <v>0</v>
      </c>
      <c r="G26" s="26">
        <f>SUMIFS(Verlauf!$J$6:$J$1000,Verlauf!$B$6:$B$1000,$A26,Verlauf!$C$6:$C$1000,$B26)</f>
        <v>0</v>
      </c>
      <c r="H26" s="26">
        <f>SUMIFS(Verlauf!$U$6:$U$1000,Verlauf!$B$6:$B$1000,$A26,Verlauf!$C$6:$C$1000,$B26)</f>
        <v>0</v>
      </c>
      <c r="I26" s="26">
        <f>SUMIFS(Verlauf!$V$6:$V$1000,Verlauf!$B$6:$B$1000,$A26,Verlauf!$C$6:$C$1000,$B26)</f>
        <v>0</v>
      </c>
      <c r="J26" s="26">
        <f>SUMIFS(Verlauf!$W$6:$W$1000,Verlauf!$B$6:$B$1000,$A26,Verlauf!$C$6:$C$1000,$B26)</f>
        <v>0</v>
      </c>
      <c r="K26" s="26">
        <f>SUMIFS(Verlauf!$T$6:$T$1000,Verlauf!$B$6:$B$1000,$A26,Verlauf!$C$6:$C$1000,$B26)</f>
        <v>0</v>
      </c>
      <c r="L26" s="27">
        <f>IF(Filter!$T$7=TRUE,IFERROR(INDEX(Planung!$D$68:$IA$68,MATCH($W26,Wirksam!$D$6:$IA$6,0)),0),0)</f>
        <v>6.8999999999999995</v>
      </c>
      <c r="M26" s="27">
        <f>IF(OR(Filter!$T$5=TRUE,Filter!$T$6=TRUE),IFERROR(INDEX(Planung!$D$69:$IA$69,MATCH($W26,Wirksam!$D$6:$IA$6,0)),0),0)</f>
        <v>9.2000000000000011</v>
      </c>
      <c r="N26" s="27">
        <f t="shared" si="1"/>
        <v>16.100000000000001</v>
      </c>
      <c r="O26" s="27" t="e">
        <f t="shared" si="2"/>
        <v>#N/A</v>
      </c>
      <c r="P26" s="27" t="e">
        <f t="shared" si="3"/>
        <v>#N/A</v>
      </c>
      <c r="Q26" s="27" t="e">
        <f t="shared" si="4"/>
        <v>#N/A</v>
      </c>
      <c r="R26" s="27" t="e">
        <f t="shared" si="5"/>
        <v>#N/A</v>
      </c>
      <c r="S26" s="27" t="e">
        <f t="shared" si="6"/>
        <v>#N/A</v>
      </c>
      <c r="T26" s="27" t="e">
        <f t="shared" si="7"/>
        <v>#N/A</v>
      </c>
      <c r="U26" s="26">
        <f>COUNTIFS(Verlauf!$B$6:$B$1000,$A26,Verlauf!$C$6:$C$1000,$B26)</f>
        <v>0</v>
      </c>
      <c r="V26" s="26">
        <f t="shared" si="8"/>
        <v>1</v>
      </c>
      <c r="W26" s="26">
        <f t="shared" si="9"/>
        <v>202650</v>
      </c>
      <c r="X26" s="26">
        <f>SUMIFS(Verlauf!$X$6:$X$1000,Verlauf!$B$6:$B$1000,$A26,Verlauf!$C$6:$C$1000,$B26)</f>
        <v>0</v>
      </c>
      <c r="Y26" s="26">
        <f>SUMIFS(Verlauf!$Y$6:$Y$1000,Verlauf!$B$6:$B$1000,$A26,Verlauf!$C$6:$C$1000,$B26)</f>
        <v>0</v>
      </c>
      <c r="Z26" s="26">
        <f>SUMIFS(Verlauf!$Z$6:$Z$1000,Verlauf!$B$6:$B$1000,$A26,Verlauf!$C$6:$C$1000,$B26)</f>
        <v>0</v>
      </c>
      <c r="AA26" s="26">
        <f>SUMIFS(Verlauf!$I$6:$I$1000,Verlauf!$B$6:$B$1000,$A26,Verlauf!$C$6:$C$1000,$B26)</f>
        <v>0</v>
      </c>
      <c r="AB26" s="26">
        <f>SUMIFS(Verlauf!$AA$6:$AA$1000,Verlauf!$B$6:$B$1000,$A26,Verlauf!$C$6:$C$1000,$B26)</f>
        <v>0</v>
      </c>
      <c r="AC26" s="26">
        <f>SUMIFS(Verlauf!$AB$6:$AB$1000,Verlauf!$B$6:$B$1000,$A26,Verlauf!$C$6:$C$1000,$B26)</f>
        <v>0</v>
      </c>
      <c r="AD26" s="26">
        <f>SUMIFS(Verlauf!$AC$6:$AC$1000,Verlauf!$B$6:$B$1000,$A26,Verlauf!$C$6:$C$1000,$B26)</f>
        <v>0</v>
      </c>
      <c r="AE26" s="26">
        <f>SUMIFS(Verlauf!$S$6:$S$1000,Verlauf!$B$6:$B$1000,$A26,Verlauf!$C$6:$C$1000,$B26)</f>
        <v>0</v>
      </c>
      <c r="AF26" s="26" t="str">
        <f>IF($AN26="","",INDEX(Verlauf!$D$6:$D$1000,MATCH($AN26,Verlauf!$A$6:$A$1000,0)))</f>
        <v/>
      </c>
      <c r="AG26" s="26" t="str">
        <f>IF($AN26="","",INDEX(Verlauf!$E$6:$E$1000,MATCH($AN26,Verlauf!$A$6:$A$1000,0)))</f>
        <v/>
      </c>
      <c r="AH26" s="26" t="str">
        <f>IF($AN26="","",INDEX(Verlauf!$F$6:$F$1000,MATCH($AN26,Verlauf!$A$6:$A$1000,0)))</f>
        <v/>
      </c>
      <c r="AI26" s="26" t="str">
        <f>IF($AN26="","",INDEX(Verlauf!$H$6:$H$1000,MATCH($AN26,Verlauf!$A$6:$A$1000,0)))</f>
        <v/>
      </c>
      <c r="AJ26" s="26" t="str">
        <f>IF($AN26="","",INDEX(Verlauf!$N$6:$N$1000,MATCH($AN26,Verlauf!$A$6:$A$1000,0)))</f>
        <v/>
      </c>
      <c r="AK26" s="26" t="str">
        <f>IF($AN26="","",INDEX(Verlauf!$O$6:$O$1000,MATCH($AN26,Verlauf!$A$6:$A$1000,0)))</f>
        <v/>
      </c>
      <c r="AL26" s="26" t="str">
        <f>IF($AN26="","",INDEX(Verlauf!$P$6:$P$1000,MATCH($AN26,Verlauf!$A$6:$A$1000,0)))</f>
        <v/>
      </c>
      <c r="AM26" s="26" t="str">
        <f>IF($AN26="","",INDEX(Verlauf!$R$6:$R$1000,MATCH($AN26,Verlauf!$A$6:$A$1000,0)))</f>
        <v/>
      </c>
      <c r="AN26" s="28" t="str">
        <f>IF(U26&gt;0,_xlfn.MAXIFS(Verlauf!$A$6:$A$1000,Verlauf!$B$6:$B$1000,$A26,Verlauf!$C$6:$C$1000,$B26),"")</f>
        <v/>
      </c>
    </row>
    <row r="27" spans="1:40" x14ac:dyDescent="0.25">
      <c r="A27" s="26">
        <v>2026</v>
      </c>
      <c r="B27" s="26">
        <v>51</v>
      </c>
      <c r="C27" s="7" t="str">
        <f t="shared" si="0"/>
        <v>KW 51/26</v>
      </c>
      <c r="D27" s="26">
        <f>SUMIFS(Verlauf!$K$6:$K$1000,Verlauf!$B$6:$B$1000,$A27,Verlauf!$C$6:$C$1000,$B27)</f>
        <v>0</v>
      </c>
      <c r="E27" s="26">
        <f>SUMIFS(Verlauf!$L$6:$L$1000,Verlauf!$B$6:$B$1000,$A27,Verlauf!$C$6:$C$1000,$B27)</f>
        <v>0</v>
      </c>
      <c r="F27" s="26">
        <f>SUMIFS(Verlauf!$M$6:$M$1000,Verlauf!$B$6:$B$1000,$A27,Verlauf!$C$6:$C$1000,$B27)</f>
        <v>0</v>
      </c>
      <c r="G27" s="26">
        <f>SUMIFS(Verlauf!$J$6:$J$1000,Verlauf!$B$6:$B$1000,$A27,Verlauf!$C$6:$C$1000,$B27)</f>
        <v>0</v>
      </c>
      <c r="H27" s="26">
        <f>SUMIFS(Verlauf!$U$6:$U$1000,Verlauf!$B$6:$B$1000,$A27,Verlauf!$C$6:$C$1000,$B27)</f>
        <v>0</v>
      </c>
      <c r="I27" s="26">
        <f>SUMIFS(Verlauf!$V$6:$V$1000,Verlauf!$B$6:$B$1000,$A27,Verlauf!$C$6:$C$1000,$B27)</f>
        <v>0</v>
      </c>
      <c r="J27" s="26">
        <f>SUMIFS(Verlauf!$W$6:$W$1000,Verlauf!$B$6:$B$1000,$A27,Verlauf!$C$6:$C$1000,$B27)</f>
        <v>0</v>
      </c>
      <c r="K27" s="26">
        <f>SUMIFS(Verlauf!$T$6:$T$1000,Verlauf!$B$6:$B$1000,$A27,Verlauf!$C$6:$C$1000,$B27)</f>
        <v>0</v>
      </c>
      <c r="L27" s="27">
        <f>IF(Filter!$T$7=TRUE,IFERROR(INDEX(Planung!$D$68:$IA$68,MATCH($W27,Wirksam!$D$6:$IA$6,0)),0),0)</f>
        <v>6.8999999999999995</v>
      </c>
      <c r="M27" s="27">
        <f>IF(OR(Filter!$T$5=TRUE,Filter!$T$6=TRUE),IFERROR(INDEX(Planung!$D$69:$IA$69,MATCH($W27,Wirksam!$D$6:$IA$6,0)),0),0)</f>
        <v>9.2000000000000011</v>
      </c>
      <c r="N27" s="27">
        <f t="shared" si="1"/>
        <v>16.100000000000001</v>
      </c>
      <c r="O27" s="27" t="e">
        <f t="shared" si="2"/>
        <v>#N/A</v>
      </c>
      <c r="P27" s="27" t="e">
        <f t="shared" si="3"/>
        <v>#N/A</v>
      </c>
      <c r="Q27" s="27" t="e">
        <f t="shared" si="4"/>
        <v>#N/A</v>
      </c>
      <c r="R27" s="27" t="e">
        <f t="shared" si="5"/>
        <v>#N/A</v>
      </c>
      <c r="S27" s="27" t="e">
        <f t="shared" si="6"/>
        <v>#N/A</v>
      </c>
      <c r="T27" s="27" t="e">
        <f t="shared" si="7"/>
        <v>#N/A</v>
      </c>
      <c r="U27" s="26">
        <f>COUNTIFS(Verlauf!$B$6:$B$1000,$A27,Verlauf!$C$6:$C$1000,$B27)</f>
        <v>0</v>
      </c>
      <c r="V27" s="26">
        <f t="shared" si="8"/>
        <v>1</v>
      </c>
      <c r="W27" s="26">
        <f t="shared" si="9"/>
        <v>202651</v>
      </c>
      <c r="X27" s="26">
        <f>SUMIFS(Verlauf!$X$6:$X$1000,Verlauf!$B$6:$B$1000,$A27,Verlauf!$C$6:$C$1000,$B27)</f>
        <v>0</v>
      </c>
      <c r="Y27" s="26">
        <f>SUMIFS(Verlauf!$Y$6:$Y$1000,Verlauf!$B$6:$B$1000,$A27,Verlauf!$C$6:$C$1000,$B27)</f>
        <v>0</v>
      </c>
      <c r="Z27" s="26">
        <f>SUMIFS(Verlauf!$Z$6:$Z$1000,Verlauf!$B$6:$B$1000,$A27,Verlauf!$C$6:$C$1000,$B27)</f>
        <v>0</v>
      </c>
      <c r="AA27" s="26">
        <f>SUMIFS(Verlauf!$I$6:$I$1000,Verlauf!$B$6:$B$1000,$A27,Verlauf!$C$6:$C$1000,$B27)</f>
        <v>0</v>
      </c>
      <c r="AB27" s="26">
        <f>SUMIFS(Verlauf!$AA$6:$AA$1000,Verlauf!$B$6:$B$1000,$A27,Verlauf!$C$6:$C$1000,$B27)</f>
        <v>0</v>
      </c>
      <c r="AC27" s="26">
        <f>SUMIFS(Verlauf!$AB$6:$AB$1000,Verlauf!$B$6:$B$1000,$A27,Verlauf!$C$6:$C$1000,$B27)</f>
        <v>0</v>
      </c>
      <c r="AD27" s="26">
        <f>SUMIFS(Verlauf!$AC$6:$AC$1000,Verlauf!$B$6:$B$1000,$A27,Verlauf!$C$6:$C$1000,$B27)</f>
        <v>0</v>
      </c>
      <c r="AE27" s="26">
        <f>SUMIFS(Verlauf!$S$6:$S$1000,Verlauf!$B$6:$B$1000,$A27,Verlauf!$C$6:$C$1000,$B27)</f>
        <v>0</v>
      </c>
      <c r="AF27" s="26" t="str">
        <f>IF($AN27="","",INDEX(Verlauf!$D$6:$D$1000,MATCH($AN27,Verlauf!$A$6:$A$1000,0)))</f>
        <v/>
      </c>
      <c r="AG27" s="26" t="str">
        <f>IF($AN27="","",INDEX(Verlauf!$E$6:$E$1000,MATCH($AN27,Verlauf!$A$6:$A$1000,0)))</f>
        <v/>
      </c>
      <c r="AH27" s="26" t="str">
        <f>IF($AN27="","",INDEX(Verlauf!$F$6:$F$1000,MATCH($AN27,Verlauf!$A$6:$A$1000,0)))</f>
        <v/>
      </c>
      <c r="AI27" s="26" t="str">
        <f>IF($AN27="","",INDEX(Verlauf!$H$6:$H$1000,MATCH($AN27,Verlauf!$A$6:$A$1000,0)))</f>
        <v/>
      </c>
      <c r="AJ27" s="26" t="str">
        <f>IF($AN27="","",INDEX(Verlauf!$N$6:$N$1000,MATCH($AN27,Verlauf!$A$6:$A$1000,0)))</f>
        <v/>
      </c>
      <c r="AK27" s="26" t="str">
        <f>IF($AN27="","",INDEX(Verlauf!$O$6:$O$1000,MATCH($AN27,Verlauf!$A$6:$A$1000,0)))</f>
        <v/>
      </c>
      <c r="AL27" s="26" t="str">
        <f>IF($AN27="","",INDEX(Verlauf!$P$6:$P$1000,MATCH($AN27,Verlauf!$A$6:$A$1000,0)))</f>
        <v/>
      </c>
      <c r="AM27" s="26" t="str">
        <f>IF($AN27="","",INDEX(Verlauf!$R$6:$R$1000,MATCH($AN27,Verlauf!$A$6:$A$1000,0)))</f>
        <v/>
      </c>
      <c r="AN27" s="28" t="str">
        <f>IF(U27&gt;0,_xlfn.MAXIFS(Verlauf!$A$6:$A$1000,Verlauf!$B$6:$B$1000,$A27,Verlauf!$C$6:$C$1000,$B27),"")</f>
        <v/>
      </c>
    </row>
    <row r="28" spans="1:40" x14ac:dyDescent="0.25">
      <c r="A28" s="26">
        <v>2026</v>
      </c>
      <c r="B28" s="26">
        <v>52</v>
      </c>
      <c r="C28" s="7" t="str">
        <f t="shared" si="0"/>
        <v>KW 52/26</v>
      </c>
      <c r="D28" s="26">
        <f>SUMIFS(Verlauf!$K$6:$K$1000,Verlauf!$B$6:$B$1000,$A28,Verlauf!$C$6:$C$1000,$B28)</f>
        <v>0</v>
      </c>
      <c r="E28" s="26">
        <f>SUMIFS(Verlauf!$L$6:$L$1000,Verlauf!$B$6:$B$1000,$A28,Verlauf!$C$6:$C$1000,$B28)</f>
        <v>0</v>
      </c>
      <c r="F28" s="26">
        <f>SUMIFS(Verlauf!$M$6:$M$1000,Verlauf!$B$6:$B$1000,$A28,Verlauf!$C$6:$C$1000,$B28)</f>
        <v>0</v>
      </c>
      <c r="G28" s="26">
        <f>SUMIFS(Verlauf!$J$6:$J$1000,Verlauf!$B$6:$B$1000,$A28,Verlauf!$C$6:$C$1000,$B28)</f>
        <v>0</v>
      </c>
      <c r="H28" s="26">
        <f>SUMIFS(Verlauf!$U$6:$U$1000,Verlauf!$B$6:$B$1000,$A28,Verlauf!$C$6:$C$1000,$B28)</f>
        <v>0</v>
      </c>
      <c r="I28" s="26">
        <f>SUMIFS(Verlauf!$V$6:$V$1000,Verlauf!$B$6:$B$1000,$A28,Verlauf!$C$6:$C$1000,$B28)</f>
        <v>0</v>
      </c>
      <c r="J28" s="26">
        <f>SUMIFS(Verlauf!$W$6:$W$1000,Verlauf!$B$6:$B$1000,$A28,Verlauf!$C$6:$C$1000,$B28)</f>
        <v>0</v>
      </c>
      <c r="K28" s="26">
        <f>SUMIFS(Verlauf!$T$6:$T$1000,Verlauf!$B$6:$B$1000,$A28,Verlauf!$C$6:$C$1000,$B28)</f>
        <v>0</v>
      </c>
      <c r="L28" s="27">
        <f>IF(Filter!$T$7=TRUE,IFERROR(INDEX(Planung!$D$68:$IA$68,MATCH($W28,Wirksam!$D$6:$IA$6,0)),0),0)</f>
        <v>6.8999999999999995</v>
      </c>
      <c r="M28" s="27">
        <f>IF(OR(Filter!$T$5=TRUE,Filter!$T$6=TRUE),IFERROR(INDEX(Planung!$D$69:$IA$69,MATCH($W28,Wirksam!$D$6:$IA$6,0)),0),0)</f>
        <v>9.2000000000000011</v>
      </c>
      <c r="N28" s="27">
        <f t="shared" si="1"/>
        <v>16.100000000000001</v>
      </c>
      <c r="O28" s="27" t="e">
        <f t="shared" si="2"/>
        <v>#N/A</v>
      </c>
      <c r="P28" s="27" t="e">
        <f t="shared" si="3"/>
        <v>#N/A</v>
      </c>
      <c r="Q28" s="27" t="e">
        <f t="shared" si="4"/>
        <v>#N/A</v>
      </c>
      <c r="R28" s="27" t="e">
        <f t="shared" si="5"/>
        <v>#N/A</v>
      </c>
      <c r="S28" s="27" t="e">
        <f t="shared" si="6"/>
        <v>#N/A</v>
      </c>
      <c r="T28" s="27" t="e">
        <f t="shared" si="7"/>
        <v>#N/A</v>
      </c>
      <c r="U28" s="26">
        <f>COUNTIFS(Verlauf!$B$6:$B$1000,$A28,Verlauf!$C$6:$C$1000,$B28)</f>
        <v>0</v>
      </c>
      <c r="V28" s="26">
        <f t="shared" si="8"/>
        <v>1</v>
      </c>
      <c r="W28" s="26">
        <f t="shared" si="9"/>
        <v>202652</v>
      </c>
      <c r="X28" s="26">
        <f>SUMIFS(Verlauf!$X$6:$X$1000,Verlauf!$B$6:$B$1000,$A28,Verlauf!$C$6:$C$1000,$B28)</f>
        <v>0</v>
      </c>
      <c r="Y28" s="26">
        <f>SUMIFS(Verlauf!$Y$6:$Y$1000,Verlauf!$B$6:$B$1000,$A28,Verlauf!$C$6:$C$1000,$B28)</f>
        <v>0</v>
      </c>
      <c r="Z28" s="26">
        <f>SUMIFS(Verlauf!$Z$6:$Z$1000,Verlauf!$B$6:$B$1000,$A28,Verlauf!$C$6:$C$1000,$B28)</f>
        <v>0</v>
      </c>
      <c r="AA28" s="26">
        <f>SUMIFS(Verlauf!$I$6:$I$1000,Verlauf!$B$6:$B$1000,$A28,Verlauf!$C$6:$C$1000,$B28)</f>
        <v>0</v>
      </c>
      <c r="AB28" s="26">
        <f>SUMIFS(Verlauf!$AA$6:$AA$1000,Verlauf!$B$6:$B$1000,$A28,Verlauf!$C$6:$C$1000,$B28)</f>
        <v>0</v>
      </c>
      <c r="AC28" s="26">
        <f>SUMIFS(Verlauf!$AB$6:$AB$1000,Verlauf!$B$6:$B$1000,$A28,Verlauf!$C$6:$C$1000,$B28)</f>
        <v>0</v>
      </c>
      <c r="AD28" s="26">
        <f>SUMIFS(Verlauf!$AC$6:$AC$1000,Verlauf!$B$6:$B$1000,$A28,Verlauf!$C$6:$C$1000,$B28)</f>
        <v>0</v>
      </c>
      <c r="AE28" s="26">
        <f>SUMIFS(Verlauf!$S$6:$S$1000,Verlauf!$B$6:$B$1000,$A28,Verlauf!$C$6:$C$1000,$B28)</f>
        <v>0</v>
      </c>
      <c r="AF28" s="26" t="str">
        <f>IF($AN28="","",INDEX(Verlauf!$D$6:$D$1000,MATCH($AN28,Verlauf!$A$6:$A$1000,0)))</f>
        <v/>
      </c>
      <c r="AG28" s="26" t="str">
        <f>IF($AN28="","",INDEX(Verlauf!$E$6:$E$1000,MATCH($AN28,Verlauf!$A$6:$A$1000,0)))</f>
        <v/>
      </c>
      <c r="AH28" s="26" t="str">
        <f>IF($AN28="","",INDEX(Verlauf!$F$6:$F$1000,MATCH($AN28,Verlauf!$A$6:$A$1000,0)))</f>
        <v/>
      </c>
      <c r="AI28" s="26" t="str">
        <f>IF($AN28="","",INDEX(Verlauf!$H$6:$H$1000,MATCH($AN28,Verlauf!$A$6:$A$1000,0)))</f>
        <v/>
      </c>
      <c r="AJ28" s="26" t="str">
        <f>IF($AN28="","",INDEX(Verlauf!$N$6:$N$1000,MATCH($AN28,Verlauf!$A$6:$A$1000,0)))</f>
        <v/>
      </c>
      <c r="AK28" s="26" t="str">
        <f>IF($AN28="","",INDEX(Verlauf!$O$6:$O$1000,MATCH($AN28,Verlauf!$A$6:$A$1000,0)))</f>
        <v/>
      </c>
      <c r="AL28" s="26" t="str">
        <f>IF($AN28="","",INDEX(Verlauf!$P$6:$P$1000,MATCH($AN28,Verlauf!$A$6:$A$1000,0)))</f>
        <v/>
      </c>
      <c r="AM28" s="26" t="str">
        <f>IF($AN28="","",INDEX(Verlauf!$R$6:$R$1000,MATCH($AN28,Verlauf!$A$6:$A$1000,0)))</f>
        <v/>
      </c>
      <c r="AN28" s="28" t="str">
        <f>IF(U28&gt;0,_xlfn.MAXIFS(Verlauf!$A$6:$A$1000,Verlauf!$B$6:$B$1000,$A28,Verlauf!$C$6:$C$1000,$B28),"")</f>
        <v/>
      </c>
    </row>
    <row r="29" spans="1:40" x14ac:dyDescent="0.25">
      <c r="A29" s="26">
        <v>2026</v>
      </c>
      <c r="B29" s="26">
        <v>53</v>
      </c>
      <c r="C29" s="7" t="str">
        <f t="shared" si="0"/>
        <v>KW 53/26</v>
      </c>
      <c r="D29" s="26">
        <f>SUMIFS(Verlauf!$K$6:$K$1000,Verlauf!$B$6:$B$1000,$A29,Verlauf!$C$6:$C$1000,$B29)</f>
        <v>0</v>
      </c>
      <c r="E29" s="26">
        <f>SUMIFS(Verlauf!$L$6:$L$1000,Verlauf!$B$6:$B$1000,$A29,Verlauf!$C$6:$C$1000,$B29)</f>
        <v>0</v>
      </c>
      <c r="F29" s="26">
        <f>SUMIFS(Verlauf!$M$6:$M$1000,Verlauf!$B$6:$B$1000,$A29,Verlauf!$C$6:$C$1000,$B29)</f>
        <v>0</v>
      </c>
      <c r="G29" s="26">
        <f>SUMIFS(Verlauf!$J$6:$J$1000,Verlauf!$B$6:$B$1000,$A29,Verlauf!$C$6:$C$1000,$B29)</f>
        <v>0</v>
      </c>
      <c r="H29" s="26">
        <f>SUMIFS(Verlauf!$U$6:$U$1000,Verlauf!$B$6:$B$1000,$A29,Verlauf!$C$6:$C$1000,$B29)</f>
        <v>0</v>
      </c>
      <c r="I29" s="26">
        <f>SUMIFS(Verlauf!$V$6:$V$1000,Verlauf!$B$6:$B$1000,$A29,Verlauf!$C$6:$C$1000,$B29)</f>
        <v>0</v>
      </c>
      <c r="J29" s="26">
        <f>SUMIFS(Verlauf!$W$6:$W$1000,Verlauf!$B$6:$B$1000,$A29,Verlauf!$C$6:$C$1000,$B29)</f>
        <v>0</v>
      </c>
      <c r="K29" s="26">
        <f>SUMIFS(Verlauf!$T$6:$T$1000,Verlauf!$B$6:$B$1000,$A29,Verlauf!$C$6:$C$1000,$B29)</f>
        <v>0</v>
      </c>
      <c r="L29" s="27">
        <f>IF(Filter!$T$7=TRUE,IFERROR(INDEX(Planung!$D$68:$IA$68,MATCH($W29,Wirksam!$D$6:$IA$6,0)),0),0)</f>
        <v>6.8999999999999995</v>
      </c>
      <c r="M29" s="27">
        <f>IF(OR(Filter!$T$5=TRUE,Filter!$T$6=TRUE),IFERROR(INDEX(Planung!$D$69:$IA$69,MATCH($W29,Wirksam!$D$6:$IA$6,0)),0),0)</f>
        <v>9.2000000000000011</v>
      </c>
      <c r="N29" s="27">
        <f t="shared" si="1"/>
        <v>16.100000000000001</v>
      </c>
      <c r="O29" s="27" t="e">
        <f t="shared" si="2"/>
        <v>#N/A</v>
      </c>
      <c r="P29" s="27" t="e">
        <f t="shared" si="3"/>
        <v>#N/A</v>
      </c>
      <c r="Q29" s="27" t="e">
        <f t="shared" si="4"/>
        <v>#N/A</v>
      </c>
      <c r="R29" s="27" t="e">
        <f t="shared" si="5"/>
        <v>#N/A</v>
      </c>
      <c r="S29" s="27" t="e">
        <f t="shared" si="6"/>
        <v>#N/A</v>
      </c>
      <c r="T29" s="27" t="e">
        <f t="shared" si="7"/>
        <v>#N/A</v>
      </c>
      <c r="U29" s="26">
        <f>COUNTIFS(Verlauf!$B$6:$B$1000,$A29,Verlauf!$C$6:$C$1000,$B29)</f>
        <v>0</v>
      </c>
      <c r="V29" s="26">
        <f t="shared" si="8"/>
        <v>1</v>
      </c>
      <c r="W29" s="26">
        <f t="shared" si="9"/>
        <v>202653</v>
      </c>
      <c r="X29" s="26">
        <f>SUMIFS(Verlauf!$X$6:$X$1000,Verlauf!$B$6:$B$1000,$A29,Verlauf!$C$6:$C$1000,$B29)</f>
        <v>0</v>
      </c>
      <c r="Y29" s="26">
        <f>SUMIFS(Verlauf!$Y$6:$Y$1000,Verlauf!$B$6:$B$1000,$A29,Verlauf!$C$6:$C$1000,$B29)</f>
        <v>0</v>
      </c>
      <c r="Z29" s="26">
        <f>SUMIFS(Verlauf!$Z$6:$Z$1000,Verlauf!$B$6:$B$1000,$A29,Verlauf!$C$6:$C$1000,$B29)</f>
        <v>0</v>
      </c>
      <c r="AA29" s="26">
        <f>SUMIFS(Verlauf!$I$6:$I$1000,Verlauf!$B$6:$B$1000,$A29,Verlauf!$C$6:$C$1000,$B29)</f>
        <v>0</v>
      </c>
      <c r="AB29" s="26">
        <f>SUMIFS(Verlauf!$AA$6:$AA$1000,Verlauf!$B$6:$B$1000,$A29,Verlauf!$C$6:$C$1000,$B29)</f>
        <v>0</v>
      </c>
      <c r="AC29" s="26">
        <f>SUMIFS(Verlauf!$AB$6:$AB$1000,Verlauf!$B$6:$B$1000,$A29,Verlauf!$C$6:$C$1000,$B29)</f>
        <v>0</v>
      </c>
      <c r="AD29" s="26">
        <f>SUMIFS(Verlauf!$AC$6:$AC$1000,Verlauf!$B$6:$B$1000,$A29,Verlauf!$C$6:$C$1000,$B29)</f>
        <v>0</v>
      </c>
      <c r="AE29" s="26">
        <f>SUMIFS(Verlauf!$S$6:$S$1000,Verlauf!$B$6:$B$1000,$A29,Verlauf!$C$6:$C$1000,$B29)</f>
        <v>0</v>
      </c>
      <c r="AF29" s="26" t="str">
        <f>IF($AN29="","",INDEX(Verlauf!$D$6:$D$1000,MATCH($AN29,Verlauf!$A$6:$A$1000,0)))</f>
        <v/>
      </c>
      <c r="AG29" s="26" t="str">
        <f>IF($AN29="","",INDEX(Verlauf!$E$6:$E$1000,MATCH($AN29,Verlauf!$A$6:$A$1000,0)))</f>
        <v/>
      </c>
      <c r="AH29" s="26" t="str">
        <f>IF($AN29="","",INDEX(Verlauf!$F$6:$F$1000,MATCH($AN29,Verlauf!$A$6:$A$1000,0)))</f>
        <v/>
      </c>
      <c r="AI29" s="26" t="str">
        <f>IF($AN29="","",INDEX(Verlauf!$H$6:$H$1000,MATCH($AN29,Verlauf!$A$6:$A$1000,0)))</f>
        <v/>
      </c>
      <c r="AJ29" s="26" t="str">
        <f>IF($AN29="","",INDEX(Verlauf!$N$6:$N$1000,MATCH($AN29,Verlauf!$A$6:$A$1000,0)))</f>
        <v/>
      </c>
      <c r="AK29" s="26" t="str">
        <f>IF($AN29="","",INDEX(Verlauf!$O$6:$O$1000,MATCH($AN29,Verlauf!$A$6:$A$1000,0)))</f>
        <v/>
      </c>
      <c r="AL29" s="26" t="str">
        <f>IF($AN29="","",INDEX(Verlauf!$P$6:$P$1000,MATCH($AN29,Verlauf!$A$6:$A$1000,0)))</f>
        <v/>
      </c>
      <c r="AM29" s="26" t="str">
        <f>IF($AN29="","",INDEX(Verlauf!$R$6:$R$1000,MATCH($AN29,Verlauf!$A$6:$A$1000,0)))</f>
        <v/>
      </c>
      <c r="AN29" s="28" t="str">
        <f>IF(U29&gt;0,_xlfn.MAXIFS(Verlauf!$A$6:$A$1000,Verlauf!$B$6:$B$1000,$A29,Verlauf!$C$6:$C$1000,$B29),"")</f>
        <v/>
      </c>
    </row>
    <row r="30" spans="1:40" x14ac:dyDescent="0.25">
      <c r="A30" s="26">
        <v>2027</v>
      </c>
      <c r="B30" s="26">
        <v>1</v>
      </c>
      <c r="C30" s="7" t="str">
        <f t="shared" si="0"/>
        <v>KW 1/27</v>
      </c>
      <c r="D30" s="26">
        <f>SUMIFS(Verlauf!$K$6:$K$1000,Verlauf!$B$6:$B$1000,$A30,Verlauf!$C$6:$C$1000,$B30)</f>
        <v>0</v>
      </c>
      <c r="E30" s="26">
        <f>SUMIFS(Verlauf!$L$6:$L$1000,Verlauf!$B$6:$B$1000,$A30,Verlauf!$C$6:$C$1000,$B30)</f>
        <v>0</v>
      </c>
      <c r="F30" s="26">
        <f>SUMIFS(Verlauf!$M$6:$M$1000,Verlauf!$B$6:$B$1000,$A30,Verlauf!$C$6:$C$1000,$B30)</f>
        <v>0</v>
      </c>
      <c r="G30" s="26">
        <f>SUMIFS(Verlauf!$J$6:$J$1000,Verlauf!$B$6:$B$1000,$A30,Verlauf!$C$6:$C$1000,$B30)</f>
        <v>0</v>
      </c>
      <c r="H30" s="26">
        <f>SUMIFS(Verlauf!$U$6:$U$1000,Verlauf!$B$6:$B$1000,$A30,Verlauf!$C$6:$C$1000,$B30)</f>
        <v>0</v>
      </c>
      <c r="I30" s="26">
        <f>SUMIFS(Verlauf!$V$6:$V$1000,Verlauf!$B$6:$B$1000,$A30,Verlauf!$C$6:$C$1000,$B30)</f>
        <v>0</v>
      </c>
      <c r="J30" s="26">
        <f>SUMIFS(Verlauf!$W$6:$W$1000,Verlauf!$B$6:$B$1000,$A30,Verlauf!$C$6:$C$1000,$B30)</f>
        <v>0</v>
      </c>
      <c r="K30" s="26">
        <f>SUMIFS(Verlauf!$T$6:$T$1000,Verlauf!$B$6:$B$1000,$A30,Verlauf!$C$6:$C$1000,$B30)</f>
        <v>0</v>
      </c>
      <c r="L30" s="27">
        <f>IF(Filter!$T$7=TRUE,IFERROR(INDEX(Planung!$D$68:$IA$68,MATCH($W30,Wirksam!$D$6:$IA$6,0)),0),0)</f>
        <v>6.8999999999999995</v>
      </c>
      <c r="M30" s="27">
        <f>IF(OR(Filter!$T$5=TRUE,Filter!$T$6=TRUE),IFERROR(INDEX(Planung!$D$69:$IA$69,MATCH($W30,Wirksam!$D$6:$IA$6,0)),0),0)</f>
        <v>9.2000000000000011</v>
      </c>
      <c r="N30" s="27">
        <f t="shared" si="1"/>
        <v>16.100000000000001</v>
      </c>
      <c r="O30" s="27" t="e">
        <f t="shared" si="2"/>
        <v>#N/A</v>
      </c>
      <c r="P30" s="27" t="e">
        <f t="shared" si="3"/>
        <v>#N/A</v>
      </c>
      <c r="Q30" s="27" t="e">
        <f t="shared" si="4"/>
        <v>#N/A</v>
      </c>
      <c r="R30" s="27" t="e">
        <f t="shared" si="5"/>
        <v>#N/A</v>
      </c>
      <c r="S30" s="27" t="e">
        <f t="shared" si="6"/>
        <v>#N/A</v>
      </c>
      <c r="T30" s="27" t="e">
        <f t="shared" si="7"/>
        <v>#N/A</v>
      </c>
      <c r="U30" s="26">
        <f>COUNTIFS(Verlauf!$B$6:$B$1000,$A30,Verlauf!$C$6:$C$1000,$B30)</f>
        <v>0</v>
      </c>
      <c r="V30" s="26">
        <f t="shared" si="8"/>
        <v>1</v>
      </c>
      <c r="W30" s="26">
        <f t="shared" si="9"/>
        <v>202701</v>
      </c>
      <c r="X30" s="26">
        <f>SUMIFS(Verlauf!$X$6:$X$1000,Verlauf!$B$6:$B$1000,$A30,Verlauf!$C$6:$C$1000,$B30)</f>
        <v>0</v>
      </c>
      <c r="Y30" s="26">
        <f>SUMIFS(Verlauf!$Y$6:$Y$1000,Verlauf!$B$6:$B$1000,$A30,Verlauf!$C$6:$C$1000,$B30)</f>
        <v>0</v>
      </c>
      <c r="Z30" s="26">
        <f>SUMIFS(Verlauf!$Z$6:$Z$1000,Verlauf!$B$6:$B$1000,$A30,Verlauf!$C$6:$C$1000,$B30)</f>
        <v>0</v>
      </c>
      <c r="AA30" s="26">
        <f>SUMIFS(Verlauf!$I$6:$I$1000,Verlauf!$B$6:$B$1000,$A30,Verlauf!$C$6:$C$1000,$B30)</f>
        <v>0</v>
      </c>
      <c r="AB30" s="26">
        <f>SUMIFS(Verlauf!$AA$6:$AA$1000,Verlauf!$B$6:$B$1000,$A30,Verlauf!$C$6:$C$1000,$B30)</f>
        <v>0</v>
      </c>
      <c r="AC30" s="26">
        <f>SUMIFS(Verlauf!$AB$6:$AB$1000,Verlauf!$B$6:$B$1000,$A30,Verlauf!$C$6:$C$1000,$B30)</f>
        <v>0</v>
      </c>
      <c r="AD30" s="26">
        <f>SUMIFS(Verlauf!$AC$6:$AC$1000,Verlauf!$B$6:$B$1000,$A30,Verlauf!$C$6:$C$1000,$B30)</f>
        <v>0</v>
      </c>
      <c r="AE30" s="26">
        <f>SUMIFS(Verlauf!$S$6:$S$1000,Verlauf!$B$6:$B$1000,$A30,Verlauf!$C$6:$C$1000,$B30)</f>
        <v>0</v>
      </c>
      <c r="AF30" s="26" t="str">
        <f>IF($AN30="","",INDEX(Verlauf!$D$6:$D$1000,MATCH($AN30,Verlauf!$A$6:$A$1000,0)))</f>
        <v/>
      </c>
      <c r="AG30" s="26" t="str">
        <f>IF($AN30="","",INDEX(Verlauf!$E$6:$E$1000,MATCH($AN30,Verlauf!$A$6:$A$1000,0)))</f>
        <v/>
      </c>
      <c r="AH30" s="26" t="str">
        <f>IF($AN30="","",INDEX(Verlauf!$F$6:$F$1000,MATCH($AN30,Verlauf!$A$6:$A$1000,0)))</f>
        <v/>
      </c>
      <c r="AI30" s="26" t="str">
        <f>IF($AN30="","",INDEX(Verlauf!$H$6:$H$1000,MATCH($AN30,Verlauf!$A$6:$A$1000,0)))</f>
        <v/>
      </c>
      <c r="AJ30" s="26" t="str">
        <f>IF($AN30="","",INDEX(Verlauf!$N$6:$N$1000,MATCH($AN30,Verlauf!$A$6:$A$1000,0)))</f>
        <v/>
      </c>
      <c r="AK30" s="26" t="str">
        <f>IF($AN30="","",INDEX(Verlauf!$O$6:$O$1000,MATCH($AN30,Verlauf!$A$6:$A$1000,0)))</f>
        <v/>
      </c>
      <c r="AL30" s="26" t="str">
        <f>IF($AN30="","",INDEX(Verlauf!$P$6:$P$1000,MATCH($AN30,Verlauf!$A$6:$A$1000,0)))</f>
        <v/>
      </c>
      <c r="AM30" s="26" t="str">
        <f>IF($AN30="","",INDEX(Verlauf!$R$6:$R$1000,MATCH($AN30,Verlauf!$A$6:$A$1000,0)))</f>
        <v/>
      </c>
      <c r="AN30" s="28" t="str">
        <f>IF(U30&gt;0,_xlfn.MAXIFS(Verlauf!$A$6:$A$1000,Verlauf!$B$6:$B$1000,$A30,Verlauf!$C$6:$C$1000,$B30),"")</f>
        <v/>
      </c>
    </row>
    <row r="31" spans="1:40" x14ac:dyDescent="0.25">
      <c r="A31" s="26">
        <v>2027</v>
      </c>
      <c r="B31" s="26">
        <v>2</v>
      </c>
      <c r="C31" s="7" t="str">
        <f t="shared" si="0"/>
        <v>KW 2/27</v>
      </c>
      <c r="D31" s="26">
        <f>SUMIFS(Verlauf!$K$6:$K$1000,Verlauf!$B$6:$B$1000,$A31,Verlauf!$C$6:$C$1000,$B31)</f>
        <v>0</v>
      </c>
      <c r="E31" s="26">
        <f>SUMIFS(Verlauf!$L$6:$L$1000,Verlauf!$B$6:$B$1000,$A31,Verlauf!$C$6:$C$1000,$B31)</f>
        <v>0</v>
      </c>
      <c r="F31" s="26">
        <f>SUMIFS(Verlauf!$M$6:$M$1000,Verlauf!$B$6:$B$1000,$A31,Verlauf!$C$6:$C$1000,$B31)</f>
        <v>0</v>
      </c>
      <c r="G31" s="26">
        <f>SUMIFS(Verlauf!$J$6:$J$1000,Verlauf!$B$6:$B$1000,$A31,Verlauf!$C$6:$C$1000,$B31)</f>
        <v>0</v>
      </c>
      <c r="H31" s="26">
        <f>SUMIFS(Verlauf!$U$6:$U$1000,Verlauf!$B$6:$B$1000,$A31,Verlauf!$C$6:$C$1000,$B31)</f>
        <v>0</v>
      </c>
      <c r="I31" s="26">
        <f>SUMIFS(Verlauf!$V$6:$V$1000,Verlauf!$B$6:$B$1000,$A31,Verlauf!$C$6:$C$1000,$B31)</f>
        <v>0</v>
      </c>
      <c r="J31" s="26">
        <f>SUMIFS(Verlauf!$W$6:$W$1000,Verlauf!$B$6:$B$1000,$A31,Verlauf!$C$6:$C$1000,$B31)</f>
        <v>0</v>
      </c>
      <c r="K31" s="26">
        <f>SUMIFS(Verlauf!$T$6:$T$1000,Verlauf!$B$6:$B$1000,$A31,Verlauf!$C$6:$C$1000,$B31)</f>
        <v>0</v>
      </c>
      <c r="L31" s="27">
        <f>IF(Filter!$T$7=TRUE,IFERROR(INDEX(Planung!$D$68:$IA$68,MATCH($W31,Wirksam!$D$6:$IA$6,0)),0),0)</f>
        <v>6.8999999999999995</v>
      </c>
      <c r="M31" s="27">
        <f>IF(OR(Filter!$T$5=TRUE,Filter!$T$6=TRUE),IFERROR(INDEX(Planung!$D$69:$IA$69,MATCH($W31,Wirksam!$D$6:$IA$6,0)),0),0)</f>
        <v>9.2000000000000011</v>
      </c>
      <c r="N31" s="27">
        <f t="shared" si="1"/>
        <v>16.100000000000001</v>
      </c>
      <c r="O31" s="27" t="e">
        <f t="shared" si="2"/>
        <v>#N/A</v>
      </c>
      <c r="P31" s="27" t="e">
        <f t="shared" si="3"/>
        <v>#N/A</v>
      </c>
      <c r="Q31" s="27" t="e">
        <f t="shared" si="4"/>
        <v>#N/A</v>
      </c>
      <c r="R31" s="27" t="e">
        <f t="shared" si="5"/>
        <v>#N/A</v>
      </c>
      <c r="S31" s="27" t="e">
        <f t="shared" si="6"/>
        <v>#N/A</v>
      </c>
      <c r="T31" s="27" t="e">
        <f t="shared" si="7"/>
        <v>#N/A</v>
      </c>
      <c r="U31" s="26">
        <f>COUNTIFS(Verlauf!$B$6:$B$1000,$A31,Verlauf!$C$6:$C$1000,$B31)</f>
        <v>0</v>
      </c>
      <c r="V31" s="26">
        <f t="shared" si="8"/>
        <v>1</v>
      </c>
      <c r="W31" s="26">
        <f t="shared" si="9"/>
        <v>202702</v>
      </c>
      <c r="X31" s="26">
        <f>SUMIFS(Verlauf!$X$6:$X$1000,Verlauf!$B$6:$B$1000,$A31,Verlauf!$C$6:$C$1000,$B31)</f>
        <v>0</v>
      </c>
      <c r="Y31" s="26">
        <f>SUMIFS(Verlauf!$Y$6:$Y$1000,Verlauf!$B$6:$B$1000,$A31,Verlauf!$C$6:$C$1000,$B31)</f>
        <v>0</v>
      </c>
      <c r="Z31" s="26">
        <f>SUMIFS(Verlauf!$Z$6:$Z$1000,Verlauf!$B$6:$B$1000,$A31,Verlauf!$C$6:$C$1000,$B31)</f>
        <v>0</v>
      </c>
      <c r="AA31" s="26">
        <f>SUMIFS(Verlauf!$I$6:$I$1000,Verlauf!$B$6:$B$1000,$A31,Verlauf!$C$6:$C$1000,$B31)</f>
        <v>0</v>
      </c>
      <c r="AB31" s="26">
        <f>SUMIFS(Verlauf!$AA$6:$AA$1000,Verlauf!$B$6:$B$1000,$A31,Verlauf!$C$6:$C$1000,$B31)</f>
        <v>0</v>
      </c>
      <c r="AC31" s="26">
        <f>SUMIFS(Verlauf!$AB$6:$AB$1000,Verlauf!$B$6:$B$1000,$A31,Verlauf!$C$6:$C$1000,$B31)</f>
        <v>0</v>
      </c>
      <c r="AD31" s="26">
        <f>SUMIFS(Verlauf!$AC$6:$AC$1000,Verlauf!$B$6:$B$1000,$A31,Verlauf!$C$6:$C$1000,$B31)</f>
        <v>0</v>
      </c>
      <c r="AE31" s="26">
        <f>SUMIFS(Verlauf!$S$6:$S$1000,Verlauf!$B$6:$B$1000,$A31,Verlauf!$C$6:$C$1000,$B31)</f>
        <v>0</v>
      </c>
      <c r="AF31" s="26" t="str">
        <f>IF($AN31="","",INDEX(Verlauf!$D$6:$D$1000,MATCH($AN31,Verlauf!$A$6:$A$1000,0)))</f>
        <v/>
      </c>
      <c r="AG31" s="26" t="str">
        <f>IF($AN31="","",INDEX(Verlauf!$E$6:$E$1000,MATCH($AN31,Verlauf!$A$6:$A$1000,0)))</f>
        <v/>
      </c>
      <c r="AH31" s="26" t="str">
        <f>IF($AN31="","",INDEX(Verlauf!$F$6:$F$1000,MATCH($AN31,Verlauf!$A$6:$A$1000,0)))</f>
        <v/>
      </c>
      <c r="AI31" s="26" t="str">
        <f>IF($AN31="","",INDEX(Verlauf!$H$6:$H$1000,MATCH($AN31,Verlauf!$A$6:$A$1000,0)))</f>
        <v/>
      </c>
      <c r="AJ31" s="26" t="str">
        <f>IF($AN31="","",INDEX(Verlauf!$N$6:$N$1000,MATCH($AN31,Verlauf!$A$6:$A$1000,0)))</f>
        <v/>
      </c>
      <c r="AK31" s="26" t="str">
        <f>IF($AN31="","",INDEX(Verlauf!$O$6:$O$1000,MATCH($AN31,Verlauf!$A$6:$A$1000,0)))</f>
        <v/>
      </c>
      <c r="AL31" s="26" t="str">
        <f>IF($AN31="","",INDEX(Verlauf!$P$6:$P$1000,MATCH($AN31,Verlauf!$A$6:$A$1000,0)))</f>
        <v/>
      </c>
      <c r="AM31" s="26" t="str">
        <f>IF($AN31="","",INDEX(Verlauf!$R$6:$R$1000,MATCH($AN31,Verlauf!$A$6:$A$1000,0)))</f>
        <v/>
      </c>
      <c r="AN31" s="28" t="str">
        <f>IF(U31&gt;0,_xlfn.MAXIFS(Verlauf!$A$6:$A$1000,Verlauf!$B$6:$B$1000,$A31,Verlauf!$C$6:$C$1000,$B31),"")</f>
        <v/>
      </c>
    </row>
    <row r="32" spans="1:40" x14ac:dyDescent="0.25">
      <c r="A32" s="26">
        <v>2027</v>
      </c>
      <c r="B32" s="26">
        <v>3</v>
      </c>
      <c r="C32" s="7" t="str">
        <f t="shared" si="0"/>
        <v>KW 3/27</v>
      </c>
      <c r="D32" s="26">
        <f>SUMIFS(Verlauf!$K$6:$K$1000,Verlauf!$B$6:$B$1000,$A32,Verlauf!$C$6:$C$1000,$B32)</f>
        <v>0</v>
      </c>
      <c r="E32" s="26">
        <f>SUMIFS(Verlauf!$L$6:$L$1000,Verlauf!$B$6:$B$1000,$A32,Verlauf!$C$6:$C$1000,$B32)</f>
        <v>0</v>
      </c>
      <c r="F32" s="26">
        <f>SUMIFS(Verlauf!$M$6:$M$1000,Verlauf!$B$6:$B$1000,$A32,Verlauf!$C$6:$C$1000,$B32)</f>
        <v>0</v>
      </c>
      <c r="G32" s="26">
        <f>SUMIFS(Verlauf!$J$6:$J$1000,Verlauf!$B$6:$B$1000,$A32,Verlauf!$C$6:$C$1000,$B32)</f>
        <v>0</v>
      </c>
      <c r="H32" s="26">
        <f>SUMIFS(Verlauf!$U$6:$U$1000,Verlauf!$B$6:$B$1000,$A32,Verlauf!$C$6:$C$1000,$B32)</f>
        <v>0</v>
      </c>
      <c r="I32" s="26">
        <f>SUMIFS(Verlauf!$V$6:$V$1000,Verlauf!$B$6:$B$1000,$A32,Verlauf!$C$6:$C$1000,$B32)</f>
        <v>0</v>
      </c>
      <c r="J32" s="26">
        <f>SUMIFS(Verlauf!$W$6:$W$1000,Verlauf!$B$6:$B$1000,$A32,Verlauf!$C$6:$C$1000,$B32)</f>
        <v>0</v>
      </c>
      <c r="K32" s="26">
        <f>SUMIFS(Verlauf!$T$6:$T$1000,Verlauf!$B$6:$B$1000,$A32,Verlauf!$C$6:$C$1000,$B32)</f>
        <v>0</v>
      </c>
      <c r="L32" s="27">
        <f>IF(Filter!$T$7=TRUE,IFERROR(INDEX(Planung!$D$68:$IA$68,MATCH($W32,Wirksam!$D$6:$IA$6,0)),0),0)</f>
        <v>6.8999999999999995</v>
      </c>
      <c r="M32" s="27">
        <f>IF(OR(Filter!$T$5=TRUE,Filter!$T$6=TRUE),IFERROR(INDEX(Planung!$D$69:$IA$69,MATCH($W32,Wirksam!$D$6:$IA$6,0)),0),0)</f>
        <v>9.2000000000000011</v>
      </c>
      <c r="N32" s="27">
        <f t="shared" si="1"/>
        <v>16.100000000000001</v>
      </c>
      <c r="O32" s="27" t="e">
        <f t="shared" si="2"/>
        <v>#N/A</v>
      </c>
      <c r="P32" s="27" t="e">
        <f t="shared" si="3"/>
        <v>#N/A</v>
      </c>
      <c r="Q32" s="27" t="e">
        <f t="shared" si="4"/>
        <v>#N/A</v>
      </c>
      <c r="R32" s="27" t="e">
        <f t="shared" si="5"/>
        <v>#N/A</v>
      </c>
      <c r="S32" s="27" t="e">
        <f t="shared" si="6"/>
        <v>#N/A</v>
      </c>
      <c r="T32" s="27" t="e">
        <f t="shared" si="7"/>
        <v>#N/A</v>
      </c>
      <c r="U32" s="26">
        <f>COUNTIFS(Verlauf!$B$6:$B$1000,$A32,Verlauf!$C$6:$C$1000,$B32)</f>
        <v>0</v>
      </c>
      <c r="V32" s="26">
        <f t="shared" si="8"/>
        <v>1</v>
      </c>
      <c r="W32" s="26">
        <f t="shared" si="9"/>
        <v>202703</v>
      </c>
      <c r="X32" s="26">
        <f>SUMIFS(Verlauf!$X$6:$X$1000,Verlauf!$B$6:$B$1000,$A32,Verlauf!$C$6:$C$1000,$B32)</f>
        <v>0</v>
      </c>
      <c r="Y32" s="26">
        <f>SUMIFS(Verlauf!$Y$6:$Y$1000,Verlauf!$B$6:$B$1000,$A32,Verlauf!$C$6:$C$1000,$B32)</f>
        <v>0</v>
      </c>
      <c r="Z32" s="26">
        <f>SUMIFS(Verlauf!$Z$6:$Z$1000,Verlauf!$B$6:$B$1000,$A32,Verlauf!$C$6:$C$1000,$B32)</f>
        <v>0</v>
      </c>
      <c r="AA32" s="26">
        <f>SUMIFS(Verlauf!$I$6:$I$1000,Verlauf!$B$6:$B$1000,$A32,Verlauf!$C$6:$C$1000,$B32)</f>
        <v>0</v>
      </c>
      <c r="AB32" s="26">
        <f>SUMIFS(Verlauf!$AA$6:$AA$1000,Verlauf!$B$6:$B$1000,$A32,Verlauf!$C$6:$C$1000,$B32)</f>
        <v>0</v>
      </c>
      <c r="AC32" s="26">
        <f>SUMIFS(Verlauf!$AB$6:$AB$1000,Verlauf!$B$6:$B$1000,$A32,Verlauf!$C$6:$C$1000,$B32)</f>
        <v>0</v>
      </c>
      <c r="AD32" s="26">
        <f>SUMIFS(Verlauf!$AC$6:$AC$1000,Verlauf!$B$6:$B$1000,$A32,Verlauf!$C$6:$C$1000,$B32)</f>
        <v>0</v>
      </c>
      <c r="AE32" s="26">
        <f>SUMIFS(Verlauf!$S$6:$S$1000,Verlauf!$B$6:$B$1000,$A32,Verlauf!$C$6:$C$1000,$B32)</f>
        <v>0</v>
      </c>
      <c r="AF32" s="26" t="str">
        <f>IF($AN32="","",INDEX(Verlauf!$D$6:$D$1000,MATCH($AN32,Verlauf!$A$6:$A$1000,0)))</f>
        <v/>
      </c>
      <c r="AG32" s="26" t="str">
        <f>IF($AN32="","",INDEX(Verlauf!$E$6:$E$1000,MATCH($AN32,Verlauf!$A$6:$A$1000,0)))</f>
        <v/>
      </c>
      <c r="AH32" s="26" t="str">
        <f>IF($AN32="","",INDEX(Verlauf!$F$6:$F$1000,MATCH($AN32,Verlauf!$A$6:$A$1000,0)))</f>
        <v/>
      </c>
      <c r="AI32" s="26" t="str">
        <f>IF($AN32="","",INDEX(Verlauf!$H$6:$H$1000,MATCH($AN32,Verlauf!$A$6:$A$1000,0)))</f>
        <v/>
      </c>
      <c r="AJ32" s="26" t="str">
        <f>IF($AN32="","",INDEX(Verlauf!$N$6:$N$1000,MATCH($AN32,Verlauf!$A$6:$A$1000,0)))</f>
        <v/>
      </c>
      <c r="AK32" s="26" t="str">
        <f>IF($AN32="","",INDEX(Verlauf!$O$6:$O$1000,MATCH($AN32,Verlauf!$A$6:$A$1000,0)))</f>
        <v/>
      </c>
      <c r="AL32" s="26" t="str">
        <f>IF($AN32="","",INDEX(Verlauf!$P$6:$P$1000,MATCH($AN32,Verlauf!$A$6:$A$1000,0)))</f>
        <v/>
      </c>
      <c r="AM32" s="26" t="str">
        <f>IF($AN32="","",INDEX(Verlauf!$R$6:$R$1000,MATCH($AN32,Verlauf!$A$6:$A$1000,0)))</f>
        <v/>
      </c>
      <c r="AN32" s="28" t="str">
        <f>IF(U32&gt;0,_xlfn.MAXIFS(Verlauf!$A$6:$A$1000,Verlauf!$B$6:$B$1000,$A32,Verlauf!$C$6:$C$1000,$B32),"")</f>
        <v/>
      </c>
    </row>
    <row r="33" spans="1:40" x14ac:dyDescent="0.25">
      <c r="A33" s="26">
        <v>2027</v>
      </c>
      <c r="B33" s="26">
        <v>4</v>
      </c>
      <c r="C33" s="7" t="str">
        <f t="shared" si="0"/>
        <v>KW 4/27</v>
      </c>
      <c r="D33" s="26">
        <f>SUMIFS(Verlauf!$K$6:$K$1000,Verlauf!$B$6:$B$1000,$A33,Verlauf!$C$6:$C$1000,$B33)</f>
        <v>0</v>
      </c>
      <c r="E33" s="26">
        <f>SUMIFS(Verlauf!$L$6:$L$1000,Verlauf!$B$6:$B$1000,$A33,Verlauf!$C$6:$C$1000,$B33)</f>
        <v>0</v>
      </c>
      <c r="F33" s="26">
        <f>SUMIFS(Verlauf!$M$6:$M$1000,Verlauf!$B$6:$B$1000,$A33,Verlauf!$C$6:$C$1000,$B33)</f>
        <v>0</v>
      </c>
      <c r="G33" s="26">
        <f>SUMIFS(Verlauf!$J$6:$J$1000,Verlauf!$B$6:$B$1000,$A33,Verlauf!$C$6:$C$1000,$B33)</f>
        <v>0</v>
      </c>
      <c r="H33" s="26">
        <f>SUMIFS(Verlauf!$U$6:$U$1000,Verlauf!$B$6:$B$1000,$A33,Verlauf!$C$6:$C$1000,$B33)</f>
        <v>0</v>
      </c>
      <c r="I33" s="26">
        <f>SUMIFS(Verlauf!$V$6:$V$1000,Verlauf!$B$6:$B$1000,$A33,Verlauf!$C$6:$C$1000,$B33)</f>
        <v>0</v>
      </c>
      <c r="J33" s="26">
        <f>SUMIFS(Verlauf!$W$6:$W$1000,Verlauf!$B$6:$B$1000,$A33,Verlauf!$C$6:$C$1000,$B33)</f>
        <v>0</v>
      </c>
      <c r="K33" s="26">
        <f>SUMIFS(Verlauf!$T$6:$T$1000,Verlauf!$B$6:$B$1000,$A33,Verlauf!$C$6:$C$1000,$B33)</f>
        <v>0</v>
      </c>
      <c r="L33" s="27">
        <f>IF(Filter!$T$7=TRUE,IFERROR(INDEX(Planung!$D$68:$IA$68,MATCH($W33,Wirksam!$D$6:$IA$6,0)),0),0)</f>
        <v>6.8999999999999995</v>
      </c>
      <c r="M33" s="27">
        <f>IF(OR(Filter!$T$5=TRUE,Filter!$T$6=TRUE),IFERROR(INDEX(Planung!$D$69:$IA$69,MATCH($W33,Wirksam!$D$6:$IA$6,0)),0),0)</f>
        <v>9.2000000000000011</v>
      </c>
      <c r="N33" s="27">
        <f t="shared" si="1"/>
        <v>16.100000000000001</v>
      </c>
      <c r="O33" s="27" t="e">
        <f t="shared" si="2"/>
        <v>#N/A</v>
      </c>
      <c r="P33" s="27" t="e">
        <f t="shared" si="3"/>
        <v>#N/A</v>
      </c>
      <c r="Q33" s="27" t="e">
        <f t="shared" si="4"/>
        <v>#N/A</v>
      </c>
      <c r="R33" s="27" t="e">
        <f t="shared" si="5"/>
        <v>#N/A</v>
      </c>
      <c r="S33" s="27" t="e">
        <f t="shared" si="6"/>
        <v>#N/A</v>
      </c>
      <c r="T33" s="27" t="e">
        <f t="shared" si="7"/>
        <v>#N/A</v>
      </c>
      <c r="U33" s="26">
        <f>COUNTIFS(Verlauf!$B$6:$B$1000,$A33,Verlauf!$C$6:$C$1000,$B33)</f>
        <v>0</v>
      </c>
      <c r="V33" s="26">
        <f t="shared" si="8"/>
        <v>1</v>
      </c>
      <c r="W33" s="26">
        <f t="shared" si="9"/>
        <v>202704</v>
      </c>
      <c r="X33" s="26">
        <f>SUMIFS(Verlauf!$X$6:$X$1000,Verlauf!$B$6:$B$1000,$A33,Verlauf!$C$6:$C$1000,$B33)</f>
        <v>0</v>
      </c>
      <c r="Y33" s="26">
        <f>SUMIFS(Verlauf!$Y$6:$Y$1000,Verlauf!$B$6:$B$1000,$A33,Verlauf!$C$6:$C$1000,$B33)</f>
        <v>0</v>
      </c>
      <c r="Z33" s="26">
        <f>SUMIFS(Verlauf!$Z$6:$Z$1000,Verlauf!$B$6:$B$1000,$A33,Verlauf!$C$6:$C$1000,$B33)</f>
        <v>0</v>
      </c>
      <c r="AA33" s="26">
        <f>SUMIFS(Verlauf!$I$6:$I$1000,Verlauf!$B$6:$B$1000,$A33,Verlauf!$C$6:$C$1000,$B33)</f>
        <v>0</v>
      </c>
      <c r="AB33" s="26">
        <f>SUMIFS(Verlauf!$AA$6:$AA$1000,Verlauf!$B$6:$B$1000,$A33,Verlauf!$C$6:$C$1000,$B33)</f>
        <v>0</v>
      </c>
      <c r="AC33" s="26">
        <f>SUMIFS(Verlauf!$AB$6:$AB$1000,Verlauf!$B$6:$B$1000,$A33,Verlauf!$C$6:$C$1000,$B33)</f>
        <v>0</v>
      </c>
      <c r="AD33" s="26">
        <f>SUMIFS(Verlauf!$AC$6:$AC$1000,Verlauf!$B$6:$B$1000,$A33,Verlauf!$C$6:$C$1000,$B33)</f>
        <v>0</v>
      </c>
      <c r="AE33" s="26">
        <f>SUMIFS(Verlauf!$S$6:$S$1000,Verlauf!$B$6:$B$1000,$A33,Verlauf!$C$6:$C$1000,$B33)</f>
        <v>0</v>
      </c>
      <c r="AF33" s="26" t="str">
        <f>IF($AN33="","",INDEX(Verlauf!$D$6:$D$1000,MATCH($AN33,Verlauf!$A$6:$A$1000,0)))</f>
        <v/>
      </c>
      <c r="AG33" s="26" t="str">
        <f>IF($AN33="","",INDEX(Verlauf!$E$6:$E$1000,MATCH($AN33,Verlauf!$A$6:$A$1000,0)))</f>
        <v/>
      </c>
      <c r="AH33" s="26" t="str">
        <f>IF($AN33="","",INDEX(Verlauf!$F$6:$F$1000,MATCH($AN33,Verlauf!$A$6:$A$1000,0)))</f>
        <v/>
      </c>
      <c r="AI33" s="26" t="str">
        <f>IF($AN33="","",INDEX(Verlauf!$H$6:$H$1000,MATCH($AN33,Verlauf!$A$6:$A$1000,0)))</f>
        <v/>
      </c>
      <c r="AJ33" s="26" t="str">
        <f>IF($AN33="","",INDEX(Verlauf!$N$6:$N$1000,MATCH($AN33,Verlauf!$A$6:$A$1000,0)))</f>
        <v/>
      </c>
      <c r="AK33" s="26" t="str">
        <f>IF($AN33="","",INDEX(Verlauf!$O$6:$O$1000,MATCH($AN33,Verlauf!$A$6:$A$1000,0)))</f>
        <v/>
      </c>
      <c r="AL33" s="26" t="str">
        <f>IF($AN33="","",INDEX(Verlauf!$P$6:$P$1000,MATCH($AN33,Verlauf!$A$6:$A$1000,0)))</f>
        <v/>
      </c>
      <c r="AM33" s="26" t="str">
        <f>IF($AN33="","",INDEX(Verlauf!$R$6:$R$1000,MATCH($AN33,Verlauf!$A$6:$A$1000,0)))</f>
        <v/>
      </c>
      <c r="AN33" s="28" t="str">
        <f>IF(U33&gt;0,_xlfn.MAXIFS(Verlauf!$A$6:$A$1000,Verlauf!$B$6:$B$1000,$A33,Verlauf!$C$6:$C$1000,$B33),"")</f>
        <v/>
      </c>
    </row>
    <row r="34" spans="1:40" x14ac:dyDescent="0.25">
      <c r="A34" s="26">
        <v>2027</v>
      </c>
      <c r="B34" s="26">
        <v>5</v>
      </c>
      <c r="C34" s="7" t="str">
        <f t="shared" si="0"/>
        <v>KW 5/27</v>
      </c>
      <c r="D34" s="26">
        <f>SUMIFS(Verlauf!$K$6:$K$1000,Verlauf!$B$6:$B$1000,$A34,Verlauf!$C$6:$C$1000,$B34)</f>
        <v>0</v>
      </c>
      <c r="E34" s="26">
        <f>SUMIFS(Verlauf!$L$6:$L$1000,Verlauf!$B$6:$B$1000,$A34,Verlauf!$C$6:$C$1000,$B34)</f>
        <v>0</v>
      </c>
      <c r="F34" s="26">
        <f>SUMIFS(Verlauf!$M$6:$M$1000,Verlauf!$B$6:$B$1000,$A34,Verlauf!$C$6:$C$1000,$B34)</f>
        <v>0</v>
      </c>
      <c r="G34" s="26">
        <f>SUMIFS(Verlauf!$J$6:$J$1000,Verlauf!$B$6:$B$1000,$A34,Verlauf!$C$6:$C$1000,$B34)</f>
        <v>0</v>
      </c>
      <c r="H34" s="26">
        <f>SUMIFS(Verlauf!$U$6:$U$1000,Verlauf!$B$6:$B$1000,$A34,Verlauf!$C$6:$C$1000,$B34)</f>
        <v>0</v>
      </c>
      <c r="I34" s="26">
        <f>SUMIFS(Verlauf!$V$6:$V$1000,Verlauf!$B$6:$B$1000,$A34,Verlauf!$C$6:$C$1000,$B34)</f>
        <v>0</v>
      </c>
      <c r="J34" s="26">
        <f>SUMIFS(Verlauf!$W$6:$W$1000,Verlauf!$B$6:$B$1000,$A34,Verlauf!$C$6:$C$1000,$B34)</f>
        <v>0</v>
      </c>
      <c r="K34" s="26">
        <f>SUMIFS(Verlauf!$T$6:$T$1000,Verlauf!$B$6:$B$1000,$A34,Verlauf!$C$6:$C$1000,$B34)</f>
        <v>0</v>
      </c>
      <c r="L34" s="27">
        <f>IF(Filter!$T$7=TRUE,IFERROR(INDEX(Planung!$D$68:$IA$68,MATCH($W34,Wirksam!$D$6:$IA$6,0)),0),0)</f>
        <v>6.8999999999999995</v>
      </c>
      <c r="M34" s="27">
        <f>IF(OR(Filter!$T$5=TRUE,Filter!$T$6=TRUE),IFERROR(INDEX(Planung!$D$69:$IA$69,MATCH($W34,Wirksam!$D$6:$IA$6,0)),0),0)</f>
        <v>9.2000000000000011</v>
      </c>
      <c r="N34" s="27">
        <f t="shared" si="1"/>
        <v>16.100000000000001</v>
      </c>
      <c r="O34" s="27" t="e">
        <f t="shared" si="2"/>
        <v>#N/A</v>
      </c>
      <c r="P34" s="27" t="e">
        <f t="shared" si="3"/>
        <v>#N/A</v>
      </c>
      <c r="Q34" s="27" t="e">
        <f t="shared" si="4"/>
        <v>#N/A</v>
      </c>
      <c r="R34" s="27" t="e">
        <f t="shared" si="5"/>
        <v>#N/A</v>
      </c>
      <c r="S34" s="27" t="e">
        <f t="shared" si="6"/>
        <v>#N/A</v>
      </c>
      <c r="T34" s="27" t="e">
        <f t="shared" si="7"/>
        <v>#N/A</v>
      </c>
      <c r="U34" s="26">
        <f>COUNTIFS(Verlauf!$B$6:$B$1000,$A34,Verlauf!$C$6:$C$1000,$B34)</f>
        <v>0</v>
      </c>
      <c r="V34" s="26">
        <f t="shared" si="8"/>
        <v>1</v>
      </c>
      <c r="W34" s="26">
        <f t="shared" si="9"/>
        <v>202705</v>
      </c>
      <c r="X34" s="26">
        <f>SUMIFS(Verlauf!$X$6:$X$1000,Verlauf!$B$6:$B$1000,$A34,Verlauf!$C$6:$C$1000,$B34)</f>
        <v>0</v>
      </c>
      <c r="Y34" s="26">
        <f>SUMIFS(Verlauf!$Y$6:$Y$1000,Verlauf!$B$6:$B$1000,$A34,Verlauf!$C$6:$C$1000,$B34)</f>
        <v>0</v>
      </c>
      <c r="Z34" s="26">
        <f>SUMIFS(Verlauf!$Z$6:$Z$1000,Verlauf!$B$6:$B$1000,$A34,Verlauf!$C$6:$C$1000,$B34)</f>
        <v>0</v>
      </c>
      <c r="AA34" s="26">
        <f>SUMIFS(Verlauf!$I$6:$I$1000,Verlauf!$B$6:$B$1000,$A34,Verlauf!$C$6:$C$1000,$B34)</f>
        <v>0</v>
      </c>
      <c r="AB34" s="26">
        <f>SUMIFS(Verlauf!$AA$6:$AA$1000,Verlauf!$B$6:$B$1000,$A34,Verlauf!$C$6:$C$1000,$B34)</f>
        <v>0</v>
      </c>
      <c r="AC34" s="26">
        <f>SUMIFS(Verlauf!$AB$6:$AB$1000,Verlauf!$B$6:$B$1000,$A34,Verlauf!$C$6:$C$1000,$B34)</f>
        <v>0</v>
      </c>
      <c r="AD34" s="26">
        <f>SUMIFS(Verlauf!$AC$6:$AC$1000,Verlauf!$B$6:$B$1000,$A34,Verlauf!$C$6:$C$1000,$B34)</f>
        <v>0</v>
      </c>
      <c r="AE34" s="26">
        <f>SUMIFS(Verlauf!$S$6:$S$1000,Verlauf!$B$6:$B$1000,$A34,Verlauf!$C$6:$C$1000,$B34)</f>
        <v>0</v>
      </c>
      <c r="AF34" s="26" t="str">
        <f>IF($AN34="","",INDEX(Verlauf!$D$6:$D$1000,MATCH($AN34,Verlauf!$A$6:$A$1000,0)))</f>
        <v/>
      </c>
      <c r="AG34" s="26" t="str">
        <f>IF($AN34="","",INDEX(Verlauf!$E$6:$E$1000,MATCH($AN34,Verlauf!$A$6:$A$1000,0)))</f>
        <v/>
      </c>
      <c r="AH34" s="26" t="str">
        <f>IF($AN34="","",INDEX(Verlauf!$F$6:$F$1000,MATCH($AN34,Verlauf!$A$6:$A$1000,0)))</f>
        <v/>
      </c>
      <c r="AI34" s="26" t="str">
        <f>IF($AN34="","",INDEX(Verlauf!$H$6:$H$1000,MATCH($AN34,Verlauf!$A$6:$A$1000,0)))</f>
        <v/>
      </c>
      <c r="AJ34" s="26" t="str">
        <f>IF($AN34="","",INDEX(Verlauf!$N$6:$N$1000,MATCH($AN34,Verlauf!$A$6:$A$1000,0)))</f>
        <v/>
      </c>
      <c r="AK34" s="26" t="str">
        <f>IF($AN34="","",INDEX(Verlauf!$O$6:$O$1000,MATCH($AN34,Verlauf!$A$6:$A$1000,0)))</f>
        <v/>
      </c>
      <c r="AL34" s="26" t="str">
        <f>IF($AN34="","",INDEX(Verlauf!$P$6:$P$1000,MATCH($AN34,Verlauf!$A$6:$A$1000,0)))</f>
        <v/>
      </c>
      <c r="AM34" s="26" t="str">
        <f>IF($AN34="","",INDEX(Verlauf!$R$6:$R$1000,MATCH($AN34,Verlauf!$A$6:$A$1000,0)))</f>
        <v/>
      </c>
      <c r="AN34" s="28" t="str">
        <f>IF(U34&gt;0,_xlfn.MAXIFS(Verlauf!$A$6:$A$1000,Verlauf!$B$6:$B$1000,$A34,Verlauf!$C$6:$C$1000,$B34),"")</f>
        <v/>
      </c>
    </row>
    <row r="35" spans="1:40" x14ac:dyDescent="0.25">
      <c r="A35" s="26">
        <v>2027</v>
      </c>
      <c r="B35" s="26">
        <v>6</v>
      </c>
      <c r="C35" s="7" t="str">
        <f t="shared" si="0"/>
        <v>KW 6/27</v>
      </c>
      <c r="D35" s="26">
        <f>SUMIFS(Verlauf!$K$6:$K$1000,Verlauf!$B$6:$B$1000,$A35,Verlauf!$C$6:$C$1000,$B35)</f>
        <v>0</v>
      </c>
      <c r="E35" s="26">
        <f>SUMIFS(Verlauf!$L$6:$L$1000,Verlauf!$B$6:$B$1000,$A35,Verlauf!$C$6:$C$1000,$B35)</f>
        <v>0</v>
      </c>
      <c r="F35" s="26">
        <f>SUMIFS(Verlauf!$M$6:$M$1000,Verlauf!$B$6:$B$1000,$A35,Verlauf!$C$6:$C$1000,$B35)</f>
        <v>0</v>
      </c>
      <c r="G35" s="26">
        <f>SUMIFS(Verlauf!$J$6:$J$1000,Verlauf!$B$6:$B$1000,$A35,Verlauf!$C$6:$C$1000,$B35)</f>
        <v>0</v>
      </c>
      <c r="H35" s="26">
        <f>SUMIFS(Verlauf!$U$6:$U$1000,Verlauf!$B$6:$B$1000,$A35,Verlauf!$C$6:$C$1000,$B35)</f>
        <v>0</v>
      </c>
      <c r="I35" s="26">
        <f>SUMIFS(Verlauf!$V$6:$V$1000,Verlauf!$B$6:$B$1000,$A35,Verlauf!$C$6:$C$1000,$B35)</f>
        <v>0</v>
      </c>
      <c r="J35" s="26">
        <f>SUMIFS(Verlauf!$W$6:$W$1000,Verlauf!$B$6:$B$1000,$A35,Verlauf!$C$6:$C$1000,$B35)</f>
        <v>0</v>
      </c>
      <c r="K35" s="26">
        <f>SUMIFS(Verlauf!$T$6:$T$1000,Verlauf!$B$6:$B$1000,$A35,Verlauf!$C$6:$C$1000,$B35)</f>
        <v>0</v>
      </c>
      <c r="L35" s="27">
        <f>IF(Filter!$T$7=TRUE,IFERROR(INDEX(Planung!$D$68:$IA$68,MATCH($W35,Wirksam!$D$6:$IA$6,0)),0),0)</f>
        <v>6.8999999999999995</v>
      </c>
      <c r="M35" s="27">
        <f>IF(OR(Filter!$T$5=TRUE,Filter!$T$6=TRUE),IFERROR(INDEX(Planung!$D$69:$IA$69,MATCH($W35,Wirksam!$D$6:$IA$6,0)),0),0)</f>
        <v>9.2000000000000011</v>
      </c>
      <c r="N35" s="27">
        <f t="shared" si="1"/>
        <v>16.100000000000001</v>
      </c>
      <c r="O35" s="27" t="e">
        <f t="shared" si="2"/>
        <v>#N/A</v>
      </c>
      <c r="P35" s="27" t="e">
        <f t="shared" si="3"/>
        <v>#N/A</v>
      </c>
      <c r="Q35" s="27" t="e">
        <f t="shared" si="4"/>
        <v>#N/A</v>
      </c>
      <c r="R35" s="27" t="e">
        <f t="shared" si="5"/>
        <v>#N/A</v>
      </c>
      <c r="S35" s="27" t="e">
        <f t="shared" si="6"/>
        <v>#N/A</v>
      </c>
      <c r="T35" s="27" t="e">
        <f t="shared" si="7"/>
        <v>#N/A</v>
      </c>
      <c r="U35" s="26">
        <f>COUNTIFS(Verlauf!$B$6:$B$1000,$A35,Verlauf!$C$6:$C$1000,$B35)</f>
        <v>0</v>
      </c>
      <c r="V35" s="26">
        <f t="shared" si="8"/>
        <v>1</v>
      </c>
      <c r="W35" s="26">
        <f t="shared" si="9"/>
        <v>202706</v>
      </c>
      <c r="X35" s="26">
        <f>SUMIFS(Verlauf!$X$6:$X$1000,Verlauf!$B$6:$B$1000,$A35,Verlauf!$C$6:$C$1000,$B35)</f>
        <v>0</v>
      </c>
      <c r="Y35" s="26">
        <f>SUMIFS(Verlauf!$Y$6:$Y$1000,Verlauf!$B$6:$B$1000,$A35,Verlauf!$C$6:$C$1000,$B35)</f>
        <v>0</v>
      </c>
      <c r="Z35" s="26">
        <f>SUMIFS(Verlauf!$Z$6:$Z$1000,Verlauf!$B$6:$B$1000,$A35,Verlauf!$C$6:$C$1000,$B35)</f>
        <v>0</v>
      </c>
      <c r="AA35" s="26">
        <f>SUMIFS(Verlauf!$I$6:$I$1000,Verlauf!$B$6:$B$1000,$A35,Verlauf!$C$6:$C$1000,$B35)</f>
        <v>0</v>
      </c>
      <c r="AB35" s="26">
        <f>SUMIFS(Verlauf!$AA$6:$AA$1000,Verlauf!$B$6:$B$1000,$A35,Verlauf!$C$6:$C$1000,$B35)</f>
        <v>0</v>
      </c>
      <c r="AC35" s="26">
        <f>SUMIFS(Verlauf!$AB$6:$AB$1000,Verlauf!$B$6:$B$1000,$A35,Verlauf!$C$6:$C$1000,$B35)</f>
        <v>0</v>
      </c>
      <c r="AD35" s="26">
        <f>SUMIFS(Verlauf!$AC$6:$AC$1000,Verlauf!$B$6:$B$1000,$A35,Verlauf!$C$6:$C$1000,$B35)</f>
        <v>0</v>
      </c>
      <c r="AE35" s="26">
        <f>SUMIFS(Verlauf!$S$6:$S$1000,Verlauf!$B$6:$B$1000,$A35,Verlauf!$C$6:$C$1000,$B35)</f>
        <v>0</v>
      </c>
      <c r="AF35" s="26" t="str">
        <f>IF($AN35="","",INDEX(Verlauf!$D$6:$D$1000,MATCH($AN35,Verlauf!$A$6:$A$1000,0)))</f>
        <v/>
      </c>
      <c r="AG35" s="26" t="str">
        <f>IF($AN35="","",INDEX(Verlauf!$E$6:$E$1000,MATCH($AN35,Verlauf!$A$6:$A$1000,0)))</f>
        <v/>
      </c>
      <c r="AH35" s="26" t="str">
        <f>IF($AN35="","",INDEX(Verlauf!$F$6:$F$1000,MATCH($AN35,Verlauf!$A$6:$A$1000,0)))</f>
        <v/>
      </c>
      <c r="AI35" s="26" t="str">
        <f>IF($AN35="","",INDEX(Verlauf!$H$6:$H$1000,MATCH($AN35,Verlauf!$A$6:$A$1000,0)))</f>
        <v/>
      </c>
      <c r="AJ35" s="26" t="str">
        <f>IF($AN35="","",INDEX(Verlauf!$N$6:$N$1000,MATCH($AN35,Verlauf!$A$6:$A$1000,0)))</f>
        <v/>
      </c>
      <c r="AK35" s="26" t="str">
        <f>IF($AN35="","",INDEX(Verlauf!$O$6:$O$1000,MATCH($AN35,Verlauf!$A$6:$A$1000,0)))</f>
        <v/>
      </c>
      <c r="AL35" s="26" t="str">
        <f>IF($AN35="","",INDEX(Verlauf!$P$6:$P$1000,MATCH($AN35,Verlauf!$A$6:$A$1000,0)))</f>
        <v/>
      </c>
      <c r="AM35" s="26" t="str">
        <f>IF($AN35="","",INDEX(Verlauf!$R$6:$R$1000,MATCH($AN35,Verlauf!$A$6:$A$1000,0)))</f>
        <v/>
      </c>
      <c r="AN35" s="28" t="str">
        <f>IF(U35&gt;0,_xlfn.MAXIFS(Verlauf!$A$6:$A$1000,Verlauf!$B$6:$B$1000,$A35,Verlauf!$C$6:$C$1000,$B35),"")</f>
        <v/>
      </c>
    </row>
    <row r="36" spans="1:40" x14ac:dyDescent="0.25">
      <c r="A36" s="26">
        <v>2027</v>
      </c>
      <c r="B36" s="26">
        <v>7</v>
      </c>
      <c r="C36" s="7" t="str">
        <f t="shared" si="0"/>
        <v>KW 7/27</v>
      </c>
      <c r="D36" s="26">
        <f>SUMIFS(Verlauf!$K$6:$K$1000,Verlauf!$B$6:$B$1000,$A36,Verlauf!$C$6:$C$1000,$B36)</f>
        <v>0</v>
      </c>
      <c r="E36" s="26">
        <f>SUMIFS(Verlauf!$L$6:$L$1000,Verlauf!$B$6:$B$1000,$A36,Verlauf!$C$6:$C$1000,$B36)</f>
        <v>0</v>
      </c>
      <c r="F36" s="26">
        <f>SUMIFS(Verlauf!$M$6:$M$1000,Verlauf!$B$6:$B$1000,$A36,Verlauf!$C$6:$C$1000,$B36)</f>
        <v>0</v>
      </c>
      <c r="G36" s="26">
        <f>SUMIFS(Verlauf!$J$6:$J$1000,Verlauf!$B$6:$B$1000,$A36,Verlauf!$C$6:$C$1000,$B36)</f>
        <v>0</v>
      </c>
      <c r="H36" s="26">
        <f>SUMIFS(Verlauf!$U$6:$U$1000,Verlauf!$B$6:$B$1000,$A36,Verlauf!$C$6:$C$1000,$B36)</f>
        <v>0</v>
      </c>
      <c r="I36" s="26">
        <f>SUMIFS(Verlauf!$V$6:$V$1000,Verlauf!$B$6:$B$1000,$A36,Verlauf!$C$6:$C$1000,$B36)</f>
        <v>0</v>
      </c>
      <c r="J36" s="26">
        <f>SUMIFS(Verlauf!$W$6:$W$1000,Verlauf!$B$6:$B$1000,$A36,Verlauf!$C$6:$C$1000,$B36)</f>
        <v>0</v>
      </c>
      <c r="K36" s="26">
        <f>SUMIFS(Verlauf!$T$6:$T$1000,Verlauf!$B$6:$B$1000,$A36,Verlauf!$C$6:$C$1000,$B36)</f>
        <v>0</v>
      </c>
      <c r="L36" s="27">
        <f>IF(Filter!$T$7=TRUE,IFERROR(INDEX(Planung!$D$68:$IA$68,MATCH($W36,Wirksam!$D$6:$IA$6,0)),0),0)</f>
        <v>6.8999999999999995</v>
      </c>
      <c r="M36" s="27">
        <f>IF(OR(Filter!$T$5=TRUE,Filter!$T$6=TRUE),IFERROR(INDEX(Planung!$D$69:$IA$69,MATCH($W36,Wirksam!$D$6:$IA$6,0)),0),0)</f>
        <v>9.2000000000000011</v>
      </c>
      <c r="N36" s="27">
        <f t="shared" si="1"/>
        <v>16.100000000000001</v>
      </c>
      <c r="O36" s="27" t="e">
        <f t="shared" si="2"/>
        <v>#N/A</v>
      </c>
      <c r="P36" s="27" t="e">
        <f t="shared" si="3"/>
        <v>#N/A</v>
      </c>
      <c r="Q36" s="27" t="e">
        <f t="shared" si="4"/>
        <v>#N/A</v>
      </c>
      <c r="R36" s="27" t="e">
        <f t="shared" si="5"/>
        <v>#N/A</v>
      </c>
      <c r="S36" s="27" t="e">
        <f t="shared" si="6"/>
        <v>#N/A</v>
      </c>
      <c r="T36" s="27" t="e">
        <f t="shared" si="7"/>
        <v>#N/A</v>
      </c>
      <c r="U36" s="26">
        <f>COUNTIFS(Verlauf!$B$6:$B$1000,$A36,Verlauf!$C$6:$C$1000,$B36)</f>
        <v>0</v>
      </c>
      <c r="V36" s="26">
        <f t="shared" si="8"/>
        <v>1</v>
      </c>
      <c r="W36" s="26">
        <f t="shared" si="9"/>
        <v>202707</v>
      </c>
      <c r="X36" s="26">
        <f>SUMIFS(Verlauf!$X$6:$X$1000,Verlauf!$B$6:$B$1000,$A36,Verlauf!$C$6:$C$1000,$B36)</f>
        <v>0</v>
      </c>
      <c r="Y36" s="26">
        <f>SUMIFS(Verlauf!$Y$6:$Y$1000,Verlauf!$B$6:$B$1000,$A36,Verlauf!$C$6:$C$1000,$B36)</f>
        <v>0</v>
      </c>
      <c r="Z36" s="26">
        <f>SUMIFS(Verlauf!$Z$6:$Z$1000,Verlauf!$B$6:$B$1000,$A36,Verlauf!$C$6:$C$1000,$B36)</f>
        <v>0</v>
      </c>
      <c r="AA36" s="26">
        <f>SUMIFS(Verlauf!$I$6:$I$1000,Verlauf!$B$6:$B$1000,$A36,Verlauf!$C$6:$C$1000,$B36)</f>
        <v>0</v>
      </c>
      <c r="AB36" s="26">
        <f>SUMIFS(Verlauf!$AA$6:$AA$1000,Verlauf!$B$6:$B$1000,$A36,Verlauf!$C$6:$C$1000,$B36)</f>
        <v>0</v>
      </c>
      <c r="AC36" s="26">
        <f>SUMIFS(Verlauf!$AB$6:$AB$1000,Verlauf!$B$6:$B$1000,$A36,Verlauf!$C$6:$C$1000,$B36)</f>
        <v>0</v>
      </c>
      <c r="AD36" s="26">
        <f>SUMIFS(Verlauf!$AC$6:$AC$1000,Verlauf!$B$6:$B$1000,$A36,Verlauf!$C$6:$C$1000,$B36)</f>
        <v>0</v>
      </c>
      <c r="AE36" s="26">
        <f>SUMIFS(Verlauf!$S$6:$S$1000,Verlauf!$B$6:$B$1000,$A36,Verlauf!$C$6:$C$1000,$B36)</f>
        <v>0</v>
      </c>
      <c r="AF36" s="26" t="str">
        <f>IF($AN36="","",INDEX(Verlauf!$D$6:$D$1000,MATCH($AN36,Verlauf!$A$6:$A$1000,0)))</f>
        <v/>
      </c>
      <c r="AG36" s="26" t="str">
        <f>IF($AN36="","",INDEX(Verlauf!$E$6:$E$1000,MATCH($AN36,Verlauf!$A$6:$A$1000,0)))</f>
        <v/>
      </c>
      <c r="AH36" s="26" t="str">
        <f>IF($AN36="","",INDEX(Verlauf!$F$6:$F$1000,MATCH($AN36,Verlauf!$A$6:$A$1000,0)))</f>
        <v/>
      </c>
      <c r="AI36" s="26" t="str">
        <f>IF($AN36="","",INDEX(Verlauf!$H$6:$H$1000,MATCH($AN36,Verlauf!$A$6:$A$1000,0)))</f>
        <v/>
      </c>
      <c r="AJ36" s="26" t="str">
        <f>IF($AN36="","",INDEX(Verlauf!$N$6:$N$1000,MATCH($AN36,Verlauf!$A$6:$A$1000,0)))</f>
        <v/>
      </c>
      <c r="AK36" s="26" t="str">
        <f>IF($AN36="","",INDEX(Verlauf!$O$6:$O$1000,MATCH($AN36,Verlauf!$A$6:$A$1000,0)))</f>
        <v/>
      </c>
      <c r="AL36" s="26" t="str">
        <f>IF($AN36="","",INDEX(Verlauf!$P$6:$P$1000,MATCH($AN36,Verlauf!$A$6:$A$1000,0)))</f>
        <v/>
      </c>
      <c r="AM36" s="26" t="str">
        <f>IF($AN36="","",INDEX(Verlauf!$R$6:$R$1000,MATCH($AN36,Verlauf!$A$6:$A$1000,0)))</f>
        <v/>
      </c>
      <c r="AN36" s="28" t="str">
        <f>IF(U36&gt;0,_xlfn.MAXIFS(Verlauf!$A$6:$A$1000,Verlauf!$B$6:$B$1000,$A36,Verlauf!$C$6:$C$1000,$B36),"")</f>
        <v/>
      </c>
    </row>
    <row r="37" spans="1:40" x14ac:dyDescent="0.25">
      <c r="A37" s="26">
        <v>2027</v>
      </c>
      <c r="B37" s="26">
        <v>8</v>
      </c>
      <c r="C37" s="7" t="str">
        <f t="shared" si="0"/>
        <v>KW 8/27</v>
      </c>
      <c r="D37" s="26">
        <f>SUMIFS(Verlauf!$K$6:$K$1000,Verlauf!$B$6:$B$1000,$A37,Verlauf!$C$6:$C$1000,$B37)</f>
        <v>0</v>
      </c>
      <c r="E37" s="26">
        <f>SUMIFS(Verlauf!$L$6:$L$1000,Verlauf!$B$6:$B$1000,$A37,Verlauf!$C$6:$C$1000,$B37)</f>
        <v>0</v>
      </c>
      <c r="F37" s="26">
        <f>SUMIFS(Verlauf!$M$6:$M$1000,Verlauf!$B$6:$B$1000,$A37,Verlauf!$C$6:$C$1000,$B37)</f>
        <v>0</v>
      </c>
      <c r="G37" s="26">
        <f>SUMIFS(Verlauf!$J$6:$J$1000,Verlauf!$B$6:$B$1000,$A37,Verlauf!$C$6:$C$1000,$B37)</f>
        <v>0</v>
      </c>
      <c r="H37" s="26">
        <f>SUMIFS(Verlauf!$U$6:$U$1000,Verlauf!$B$6:$B$1000,$A37,Verlauf!$C$6:$C$1000,$B37)</f>
        <v>0</v>
      </c>
      <c r="I37" s="26">
        <f>SUMIFS(Verlauf!$V$6:$V$1000,Verlauf!$B$6:$B$1000,$A37,Verlauf!$C$6:$C$1000,$B37)</f>
        <v>0</v>
      </c>
      <c r="J37" s="26">
        <f>SUMIFS(Verlauf!$W$6:$W$1000,Verlauf!$B$6:$B$1000,$A37,Verlauf!$C$6:$C$1000,$B37)</f>
        <v>0</v>
      </c>
      <c r="K37" s="26">
        <f>SUMIFS(Verlauf!$T$6:$T$1000,Verlauf!$B$6:$B$1000,$A37,Verlauf!$C$6:$C$1000,$B37)</f>
        <v>0</v>
      </c>
      <c r="L37" s="27">
        <f>IF(Filter!$T$7=TRUE,IFERROR(INDEX(Planung!$D$68:$IA$68,MATCH($W37,Wirksam!$D$6:$IA$6,0)),0),0)</f>
        <v>6.8999999999999995</v>
      </c>
      <c r="M37" s="27">
        <f>IF(OR(Filter!$T$5=TRUE,Filter!$T$6=TRUE),IFERROR(INDEX(Planung!$D$69:$IA$69,MATCH($W37,Wirksam!$D$6:$IA$6,0)),0),0)</f>
        <v>9.2000000000000011</v>
      </c>
      <c r="N37" s="27">
        <f t="shared" si="1"/>
        <v>16.100000000000001</v>
      </c>
      <c r="O37" s="27" t="e">
        <f t="shared" si="2"/>
        <v>#N/A</v>
      </c>
      <c r="P37" s="27" t="e">
        <f t="shared" si="3"/>
        <v>#N/A</v>
      </c>
      <c r="Q37" s="27" t="e">
        <f t="shared" si="4"/>
        <v>#N/A</v>
      </c>
      <c r="R37" s="27" t="e">
        <f t="shared" si="5"/>
        <v>#N/A</v>
      </c>
      <c r="S37" s="27" t="e">
        <f t="shared" si="6"/>
        <v>#N/A</v>
      </c>
      <c r="T37" s="27" t="e">
        <f t="shared" si="7"/>
        <v>#N/A</v>
      </c>
      <c r="U37" s="26">
        <f>COUNTIFS(Verlauf!$B$6:$B$1000,$A37,Verlauf!$C$6:$C$1000,$B37)</f>
        <v>0</v>
      </c>
      <c r="V37" s="26">
        <f t="shared" si="8"/>
        <v>1</v>
      </c>
      <c r="W37" s="26">
        <f t="shared" si="9"/>
        <v>202708</v>
      </c>
      <c r="X37" s="26">
        <f>SUMIFS(Verlauf!$X$6:$X$1000,Verlauf!$B$6:$B$1000,$A37,Verlauf!$C$6:$C$1000,$B37)</f>
        <v>0</v>
      </c>
      <c r="Y37" s="26">
        <f>SUMIFS(Verlauf!$Y$6:$Y$1000,Verlauf!$B$6:$B$1000,$A37,Verlauf!$C$6:$C$1000,$B37)</f>
        <v>0</v>
      </c>
      <c r="Z37" s="26">
        <f>SUMIFS(Verlauf!$Z$6:$Z$1000,Verlauf!$B$6:$B$1000,$A37,Verlauf!$C$6:$C$1000,$B37)</f>
        <v>0</v>
      </c>
      <c r="AA37" s="26">
        <f>SUMIFS(Verlauf!$I$6:$I$1000,Verlauf!$B$6:$B$1000,$A37,Verlauf!$C$6:$C$1000,$B37)</f>
        <v>0</v>
      </c>
      <c r="AB37" s="26">
        <f>SUMIFS(Verlauf!$AA$6:$AA$1000,Verlauf!$B$6:$B$1000,$A37,Verlauf!$C$6:$C$1000,$B37)</f>
        <v>0</v>
      </c>
      <c r="AC37" s="26">
        <f>SUMIFS(Verlauf!$AB$6:$AB$1000,Verlauf!$B$6:$B$1000,$A37,Verlauf!$C$6:$C$1000,$B37)</f>
        <v>0</v>
      </c>
      <c r="AD37" s="26">
        <f>SUMIFS(Verlauf!$AC$6:$AC$1000,Verlauf!$B$6:$B$1000,$A37,Verlauf!$C$6:$C$1000,$B37)</f>
        <v>0</v>
      </c>
      <c r="AE37" s="26">
        <f>SUMIFS(Verlauf!$S$6:$S$1000,Verlauf!$B$6:$B$1000,$A37,Verlauf!$C$6:$C$1000,$B37)</f>
        <v>0</v>
      </c>
      <c r="AF37" s="26" t="str">
        <f>IF($AN37="","",INDEX(Verlauf!$D$6:$D$1000,MATCH($AN37,Verlauf!$A$6:$A$1000,0)))</f>
        <v/>
      </c>
      <c r="AG37" s="26" t="str">
        <f>IF($AN37="","",INDEX(Verlauf!$E$6:$E$1000,MATCH($AN37,Verlauf!$A$6:$A$1000,0)))</f>
        <v/>
      </c>
      <c r="AH37" s="26" t="str">
        <f>IF($AN37="","",INDEX(Verlauf!$F$6:$F$1000,MATCH($AN37,Verlauf!$A$6:$A$1000,0)))</f>
        <v/>
      </c>
      <c r="AI37" s="26" t="str">
        <f>IF($AN37="","",INDEX(Verlauf!$H$6:$H$1000,MATCH($AN37,Verlauf!$A$6:$A$1000,0)))</f>
        <v/>
      </c>
      <c r="AJ37" s="26" t="str">
        <f>IF($AN37="","",INDEX(Verlauf!$N$6:$N$1000,MATCH($AN37,Verlauf!$A$6:$A$1000,0)))</f>
        <v/>
      </c>
      <c r="AK37" s="26" t="str">
        <f>IF($AN37="","",INDEX(Verlauf!$O$6:$O$1000,MATCH($AN37,Verlauf!$A$6:$A$1000,0)))</f>
        <v/>
      </c>
      <c r="AL37" s="26" t="str">
        <f>IF($AN37="","",INDEX(Verlauf!$P$6:$P$1000,MATCH($AN37,Verlauf!$A$6:$A$1000,0)))</f>
        <v/>
      </c>
      <c r="AM37" s="26" t="str">
        <f>IF($AN37="","",INDEX(Verlauf!$R$6:$R$1000,MATCH($AN37,Verlauf!$A$6:$A$1000,0)))</f>
        <v/>
      </c>
      <c r="AN37" s="28" t="str">
        <f>IF(U37&gt;0,_xlfn.MAXIFS(Verlauf!$A$6:$A$1000,Verlauf!$B$6:$B$1000,$A37,Verlauf!$C$6:$C$1000,$B37),"")</f>
        <v/>
      </c>
    </row>
    <row r="38" spans="1:40" x14ac:dyDescent="0.25">
      <c r="A38" s="26">
        <v>2027</v>
      </c>
      <c r="B38" s="26">
        <v>9</v>
      </c>
      <c r="C38" s="7" t="str">
        <f t="shared" si="0"/>
        <v>KW 9/27</v>
      </c>
      <c r="D38" s="26">
        <f>SUMIFS(Verlauf!$K$6:$K$1000,Verlauf!$B$6:$B$1000,$A38,Verlauf!$C$6:$C$1000,$B38)</f>
        <v>0</v>
      </c>
      <c r="E38" s="26">
        <f>SUMIFS(Verlauf!$L$6:$L$1000,Verlauf!$B$6:$B$1000,$A38,Verlauf!$C$6:$C$1000,$B38)</f>
        <v>0</v>
      </c>
      <c r="F38" s="26">
        <f>SUMIFS(Verlauf!$M$6:$M$1000,Verlauf!$B$6:$B$1000,$A38,Verlauf!$C$6:$C$1000,$B38)</f>
        <v>0</v>
      </c>
      <c r="G38" s="26">
        <f>SUMIFS(Verlauf!$J$6:$J$1000,Verlauf!$B$6:$B$1000,$A38,Verlauf!$C$6:$C$1000,$B38)</f>
        <v>0</v>
      </c>
      <c r="H38" s="26">
        <f>SUMIFS(Verlauf!$U$6:$U$1000,Verlauf!$B$6:$B$1000,$A38,Verlauf!$C$6:$C$1000,$B38)</f>
        <v>0</v>
      </c>
      <c r="I38" s="26">
        <f>SUMIFS(Verlauf!$V$6:$V$1000,Verlauf!$B$6:$B$1000,$A38,Verlauf!$C$6:$C$1000,$B38)</f>
        <v>0</v>
      </c>
      <c r="J38" s="26">
        <f>SUMIFS(Verlauf!$W$6:$W$1000,Verlauf!$B$6:$B$1000,$A38,Verlauf!$C$6:$C$1000,$B38)</f>
        <v>0</v>
      </c>
      <c r="K38" s="26">
        <f>SUMIFS(Verlauf!$T$6:$T$1000,Verlauf!$B$6:$B$1000,$A38,Verlauf!$C$6:$C$1000,$B38)</f>
        <v>0</v>
      </c>
      <c r="L38" s="27">
        <f>IF(Filter!$T$7=TRUE,IFERROR(INDEX(Planung!$D$68:$IA$68,MATCH($W38,Wirksam!$D$6:$IA$6,0)),0),0)</f>
        <v>6.8999999999999995</v>
      </c>
      <c r="M38" s="27">
        <f>IF(OR(Filter!$T$5=TRUE,Filter!$T$6=TRUE),IFERROR(INDEX(Planung!$D$69:$IA$69,MATCH($W38,Wirksam!$D$6:$IA$6,0)),0),0)</f>
        <v>9.2000000000000011</v>
      </c>
      <c r="N38" s="27">
        <f t="shared" si="1"/>
        <v>16.100000000000001</v>
      </c>
      <c r="O38" s="27" t="e">
        <f t="shared" si="2"/>
        <v>#N/A</v>
      </c>
      <c r="P38" s="27" t="e">
        <f t="shared" si="3"/>
        <v>#N/A</v>
      </c>
      <c r="Q38" s="27" t="e">
        <f t="shared" si="4"/>
        <v>#N/A</v>
      </c>
      <c r="R38" s="27" t="e">
        <f t="shared" si="5"/>
        <v>#N/A</v>
      </c>
      <c r="S38" s="27" t="e">
        <f t="shared" si="6"/>
        <v>#N/A</v>
      </c>
      <c r="T38" s="27" t="e">
        <f t="shared" si="7"/>
        <v>#N/A</v>
      </c>
      <c r="U38" s="26">
        <f>COUNTIFS(Verlauf!$B$6:$B$1000,$A38,Verlauf!$C$6:$C$1000,$B38)</f>
        <v>0</v>
      </c>
      <c r="V38" s="26">
        <f t="shared" si="8"/>
        <v>1</v>
      </c>
      <c r="W38" s="26">
        <f t="shared" si="9"/>
        <v>202709</v>
      </c>
      <c r="X38" s="26">
        <f>SUMIFS(Verlauf!$X$6:$X$1000,Verlauf!$B$6:$B$1000,$A38,Verlauf!$C$6:$C$1000,$B38)</f>
        <v>0</v>
      </c>
      <c r="Y38" s="26">
        <f>SUMIFS(Verlauf!$Y$6:$Y$1000,Verlauf!$B$6:$B$1000,$A38,Verlauf!$C$6:$C$1000,$B38)</f>
        <v>0</v>
      </c>
      <c r="Z38" s="26">
        <f>SUMIFS(Verlauf!$Z$6:$Z$1000,Verlauf!$B$6:$B$1000,$A38,Verlauf!$C$6:$C$1000,$B38)</f>
        <v>0</v>
      </c>
      <c r="AA38" s="26">
        <f>SUMIFS(Verlauf!$I$6:$I$1000,Verlauf!$B$6:$B$1000,$A38,Verlauf!$C$6:$C$1000,$B38)</f>
        <v>0</v>
      </c>
      <c r="AB38" s="26">
        <f>SUMIFS(Verlauf!$AA$6:$AA$1000,Verlauf!$B$6:$B$1000,$A38,Verlauf!$C$6:$C$1000,$B38)</f>
        <v>0</v>
      </c>
      <c r="AC38" s="26">
        <f>SUMIFS(Verlauf!$AB$6:$AB$1000,Verlauf!$B$6:$B$1000,$A38,Verlauf!$C$6:$C$1000,$B38)</f>
        <v>0</v>
      </c>
      <c r="AD38" s="26">
        <f>SUMIFS(Verlauf!$AC$6:$AC$1000,Verlauf!$B$6:$B$1000,$A38,Verlauf!$C$6:$C$1000,$B38)</f>
        <v>0</v>
      </c>
      <c r="AE38" s="26">
        <f>SUMIFS(Verlauf!$S$6:$S$1000,Verlauf!$B$6:$B$1000,$A38,Verlauf!$C$6:$C$1000,$B38)</f>
        <v>0</v>
      </c>
      <c r="AF38" s="26" t="str">
        <f>IF($AN38="","",INDEX(Verlauf!$D$6:$D$1000,MATCH($AN38,Verlauf!$A$6:$A$1000,0)))</f>
        <v/>
      </c>
      <c r="AG38" s="26" t="str">
        <f>IF($AN38="","",INDEX(Verlauf!$E$6:$E$1000,MATCH($AN38,Verlauf!$A$6:$A$1000,0)))</f>
        <v/>
      </c>
      <c r="AH38" s="26" t="str">
        <f>IF($AN38="","",INDEX(Verlauf!$F$6:$F$1000,MATCH($AN38,Verlauf!$A$6:$A$1000,0)))</f>
        <v/>
      </c>
      <c r="AI38" s="26" t="str">
        <f>IF($AN38="","",INDEX(Verlauf!$H$6:$H$1000,MATCH($AN38,Verlauf!$A$6:$A$1000,0)))</f>
        <v/>
      </c>
      <c r="AJ38" s="26" t="str">
        <f>IF($AN38="","",INDEX(Verlauf!$N$6:$N$1000,MATCH($AN38,Verlauf!$A$6:$A$1000,0)))</f>
        <v/>
      </c>
      <c r="AK38" s="26" t="str">
        <f>IF($AN38="","",INDEX(Verlauf!$O$6:$O$1000,MATCH($AN38,Verlauf!$A$6:$A$1000,0)))</f>
        <v/>
      </c>
      <c r="AL38" s="26" t="str">
        <f>IF($AN38="","",INDEX(Verlauf!$P$6:$P$1000,MATCH($AN38,Verlauf!$A$6:$A$1000,0)))</f>
        <v/>
      </c>
      <c r="AM38" s="26" t="str">
        <f>IF($AN38="","",INDEX(Verlauf!$R$6:$R$1000,MATCH($AN38,Verlauf!$A$6:$A$1000,0)))</f>
        <v/>
      </c>
      <c r="AN38" s="28" t="str">
        <f>IF(U38&gt;0,_xlfn.MAXIFS(Verlauf!$A$6:$A$1000,Verlauf!$B$6:$B$1000,$A38,Verlauf!$C$6:$C$1000,$B38),"")</f>
        <v/>
      </c>
    </row>
    <row r="39" spans="1:40" x14ac:dyDescent="0.25">
      <c r="A39" s="26">
        <v>2027</v>
      </c>
      <c r="B39" s="26">
        <v>10</v>
      </c>
      <c r="C39" s="7" t="str">
        <f t="shared" si="0"/>
        <v>KW 10/27</v>
      </c>
      <c r="D39" s="26">
        <f>SUMIFS(Verlauf!$K$6:$K$1000,Verlauf!$B$6:$B$1000,$A39,Verlauf!$C$6:$C$1000,$B39)</f>
        <v>0</v>
      </c>
      <c r="E39" s="26">
        <f>SUMIFS(Verlauf!$L$6:$L$1000,Verlauf!$B$6:$B$1000,$A39,Verlauf!$C$6:$C$1000,$B39)</f>
        <v>0</v>
      </c>
      <c r="F39" s="26">
        <f>SUMIFS(Verlauf!$M$6:$M$1000,Verlauf!$B$6:$B$1000,$A39,Verlauf!$C$6:$C$1000,$B39)</f>
        <v>0</v>
      </c>
      <c r="G39" s="26">
        <f>SUMIFS(Verlauf!$J$6:$J$1000,Verlauf!$B$6:$B$1000,$A39,Verlauf!$C$6:$C$1000,$B39)</f>
        <v>0</v>
      </c>
      <c r="H39" s="26">
        <f>SUMIFS(Verlauf!$U$6:$U$1000,Verlauf!$B$6:$B$1000,$A39,Verlauf!$C$6:$C$1000,$B39)</f>
        <v>0</v>
      </c>
      <c r="I39" s="26">
        <f>SUMIFS(Verlauf!$V$6:$V$1000,Verlauf!$B$6:$B$1000,$A39,Verlauf!$C$6:$C$1000,$B39)</f>
        <v>0</v>
      </c>
      <c r="J39" s="26">
        <f>SUMIFS(Verlauf!$W$6:$W$1000,Verlauf!$B$6:$B$1000,$A39,Verlauf!$C$6:$C$1000,$B39)</f>
        <v>0</v>
      </c>
      <c r="K39" s="26">
        <f>SUMIFS(Verlauf!$T$6:$T$1000,Verlauf!$B$6:$B$1000,$A39,Verlauf!$C$6:$C$1000,$B39)</f>
        <v>0</v>
      </c>
      <c r="L39" s="27">
        <f>IF(Filter!$T$7=TRUE,IFERROR(INDEX(Planung!$D$68:$IA$68,MATCH($W39,Wirksam!$D$6:$IA$6,0)),0),0)</f>
        <v>6.8999999999999995</v>
      </c>
      <c r="M39" s="27">
        <f>IF(OR(Filter!$T$5=TRUE,Filter!$T$6=TRUE),IFERROR(INDEX(Planung!$D$69:$IA$69,MATCH($W39,Wirksam!$D$6:$IA$6,0)),0),0)</f>
        <v>9.2000000000000011</v>
      </c>
      <c r="N39" s="27">
        <f t="shared" si="1"/>
        <v>16.100000000000001</v>
      </c>
      <c r="O39" s="27" t="e">
        <f t="shared" si="2"/>
        <v>#N/A</v>
      </c>
      <c r="P39" s="27" t="e">
        <f t="shared" si="3"/>
        <v>#N/A</v>
      </c>
      <c r="Q39" s="27" t="e">
        <f t="shared" si="4"/>
        <v>#N/A</v>
      </c>
      <c r="R39" s="27" t="e">
        <f t="shared" si="5"/>
        <v>#N/A</v>
      </c>
      <c r="S39" s="27" t="e">
        <f t="shared" si="6"/>
        <v>#N/A</v>
      </c>
      <c r="T39" s="27" t="e">
        <f t="shared" si="7"/>
        <v>#N/A</v>
      </c>
      <c r="U39" s="26">
        <f>COUNTIFS(Verlauf!$B$6:$B$1000,$A39,Verlauf!$C$6:$C$1000,$B39)</f>
        <v>0</v>
      </c>
      <c r="V39" s="26">
        <f t="shared" si="8"/>
        <v>1</v>
      </c>
      <c r="W39" s="26">
        <f t="shared" si="9"/>
        <v>202710</v>
      </c>
      <c r="X39" s="26">
        <f>SUMIFS(Verlauf!$X$6:$X$1000,Verlauf!$B$6:$B$1000,$A39,Verlauf!$C$6:$C$1000,$B39)</f>
        <v>0</v>
      </c>
      <c r="Y39" s="26">
        <f>SUMIFS(Verlauf!$Y$6:$Y$1000,Verlauf!$B$6:$B$1000,$A39,Verlauf!$C$6:$C$1000,$B39)</f>
        <v>0</v>
      </c>
      <c r="Z39" s="26">
        <f>SUMIFS(Verlauf!$Z$6:$Z$1000,Verlauf!$B$6:$B$1000,$A39,Verlauf!$C$6:$C$1000,$B39)</f>
        <v>0</v>
      </c>
      <c r="AA39" s="26">
        <f>SUMIFS(Verlauf!$I$6:$I$1000,Verlauf!$B$6:$B$1000,$A39,Verlauf!$C$6:$C$1000,$B39)</f>
        <v>0</v>
      </c>
      <c r="AB39" s="26">
        <f>SUMIFS(Verlauf!$AA$6:$AA$1000,Verlauf!$B$6:$B$1000,$A39,Verlauf!$C$6:$C$1000,$B39)</f>
        <v>0</v>
      </c>
      <c r="AC39" s="26">
        <f>SUMIFS(Verlauf!$AB$6:$AB$1000,Verlauf!$B$6:$B$1000,$A39,Verlauf!$C$6:$C$1000,$B39)</f>
        <v>0</v>
      </c>
      <c r="AD39" s="26">
        <f>SUMIFS(Verlauf!$AC$6:$AC$1000,Verlauf!$B$6:$B$1000,$A39,Verlauf!$C$6:$C$1000,$B39)</f>
        <v>0</v>
      </c>
      <c r="AE39" s="26">
        <f>SUMIFS(Verlauf!$S$6:$S$1000,Verlauf!$B$6:$B$1000,$A39,Verlauf!$C$6:$C$1000,$B39)</f>
        <v>0</v>
      </c>
      <c r="AF39" s="26" t="str">
        <f>IF($AN39="","",INDEX(Verlauf!$D$6:$D$1000,MATCH($AN39,Verlauf!$A$6:$A$1000,0)))</f>
        <v/>
      </c>
      <c r="AG39" s="26" t="str">
        <f>IF($AN39="","",INDEX(Verlauf!$E$6:$E$1000,MATCH($AN39,Verlauf!$A$6:$A$1000,0)))</f>
        <v/>
      </c>
      <c r="AH39" s="26" t="str">
        <f>IF($AN39="","",INDEX(Verlauf!$F$6:$F$1000,MATCH($AN39,Verlauf!$A$6:$A$1000,0)))</f>
        <v/>
      </c>
      <c r="AI39" s="26" t="str">
        <f>IF($AN39="","",INDEX(Verlauf!$H$6:$H$1000,MATCH($AN39,Verlauf!$A$6:$A$1000,0)))</f>
        <v/>
      </c>
      <c r="AJ39" s="26" t="str">
        <f>IF($AN39="","",INDEX(Verlauf!$N$6:$N$1000,MATCH($AN39,Verlauf!$A$6:$A$1000,0)))</f>
        <v/>
      </c>
      <c r="AK39" s="26" t="str">
        <f>IF($AN39="","",INDEX(Verlauf!$O$6:$O$1000,MATCH($AN39,Verlauf!$A$6:$A$1000,0)))</f>
        <v/>
      </c>
      <c r="AL39" s="26" t="str">
        <f>IF($AN39="","",INDEX(Verlauf!$P$6:$P$1000,MATCH($AN39,Verlauf!$A$6:$A$1000,0)))</f>
        <v/>
      </c>
      <c r="AM39" s="26" t="str">
        <f>IF($AN39="","",INDEX(Verlauf!$R$6:$R$1000,MATCH($AN39,Verlauf!$A$6:$A$1000,0)))</f>
        <v/>
      </c>
      <c r="AN39" s="28" t="str">
        <f>IF(U39&gt;0,_xlfn.MAXIFS(Verlauf!$A$6:$A$1000,Verlauf!$B$6:$B$1000,$A39,Verlauf!$C$6:$C$1000,$B39),"")</f>
        <v/>
      </c>
    </row>
    <row r="40" spans="1:40" x14ac:dyDescent="0.25">
      <c r="A40" s="26">
        <v>2027</v>
      </c>
      <c r="B40" s="26">
        <v>11</v>
      </c>
      <c r="C40" s="7" t="str">
        <f t="shared" si="0"/>
        <v>KW 11/27</v>
      </c>
      <c r="D40" s="26">
        <f>SUMIFS(Verlauf!$K$6:$K$1000,Verlauf!$B$6:$B$1000,$A40,Verlauf!$C$6:$C$1000,$B40)</f>
        <v>0</v>
      </c>
      <c r="E40" s="26">
        <f>SUMIFS(Verlauf!$L$6:$L$1000,Verlauf!$B$6:$B$1000,$A40,Verlauf!$C$6:$C$1000,$B40)</f>
        <v>0</v>
      </c>
      <c r="F40" s="26">
        <f>SUMIFS(Verlauf!$M$6:$M$1000,Verlauf!$B$6:$B$1000,$A40,Verlauf!$C$6:$C$1000,$B40)</f>
        <v>0</v>
      </c>
      <c r="G40" s="26">
        <f>SUMIFS(Verlauf!$J$6:$J$1000,Verlauf!$B$6:$B$1000,$A40,Verlauf!$C$6:$C$1000,$B40)</f>
        <v>0</v>
      </c>
      <c r="H40" s="26">
        <f>SUMIFS(Verlauf!$U$6:$U$1000,Verlauf!$B$6:$B$1000,$A40,Verlauf!$C$6:$C$1000,$B40)</f>
        <v>0</v>
      </c>
      <c r="I40" s="26">
        <f>SUMIFS(Verlauf!$V$6:$V$1000,Verlauf!$B$6:$B$1000,$A40,Verlauf!$C$6:$C$1000,$B40)</f>
        <v>0</v>
      </c>
      <c r="J40" s="26">
        <f>SUMIFS(Verlauf!$W$6:$W$1000,Verlauf!$B$6:$B$1000,$A40,Verlauf!$C$6:$C$1000,$B40)</f>
        <v>0</v>
      </c>
      <c r="K40" s="26">
        <f>SUMIFS(Verlauf!$T$6:$T$1000,Verlauf!$B$6:$B$1000,$A40,Verlauf!$C$6:$C$1000,$B40)</f>
        <v>0</v>
      </c>
      <c r="L40" s="27">
        <f>IF(Filter!$T$7=TRUE,IFERROR(INDEX(Planung!$D$68:$IA$68,MATCH($W40,Wirksam!$D$6:$IA$6,0)),0),0)</f>
        <v>6.8999999999999995</v>
      </c>
      <c r="M40" s="27">
        <f>IF(OR(Filter!$T$5=TRUE,Filter!$T$6=TRUE),IFERROR(INDEX(Planung!$D$69:$IA$69,MATCH($W40,Wirksam!$D$6:$IA$6,0)),0),0)</f>
        <v>9.2000000000000011</v>
      </c>
      <c r="N40" s="27">
        <f t="shared" si="1"/>
        <v>16.100000000000001</v>
      </c>
      <c r="O40" s="27" t="e">
        <f t="shared" si="2"/>
        <v>#N/A</v>
      </c>
      <c r="P40" s="27" t="e">
        <f t="shared" si="3"/>
        <v>#N/A</v>
      </c>
      <c r="Q40" s="27" t="e">
        <f t="shared" si="4"/>
        <v>#N/A</v>
      </c>
      <c r="R40" s="27" t="e">
        <f t="shared" si="5"/>
        <v>#N/A</v>
      </c>
      <c r="S40" s="27" t="e">
        <f t="shared" si="6"/>
        <v>#N/A</v>
      </c>
      <c r="T40" s="27" t="e">
        <f t="shared" si="7"/>
        <v>#N/A</v>
      </c>
      <c r="U40" s="26">
        <f>COUNTIFS(Verlauf!$B$6:$B$1000,$A40,Verlauf!$C$6:$C$1000,$B40)</f>
        <v>0</v>
      </c>
      <c r="V40" s="26">
        <f t="shared" si="8"/>
        <v>1</v>
      </c>
      <c r="W40" s="26">
        <f t="shared" si="9"/>
        <v>202711</v>
      </c>
      <c r="X40" s="26">
        <f>SUMIFS(Verlauf!$X$6:$X$1000,Verlauf!$B$6:$B$1000,$A40,Verlauf!$C$6:$C$1000,$B40)</f>
        <v>0</v>
      </c>
      <c r="Y40" s="26">
        <f>SUMIFS(Verlauf!$Y$6:$Y$1000,Verlauf!$B$6:$B$1000,$A40,Verlauf!$C$6:$C$1000,$B40)</f>
        <v>0</v>
      </c>
      <c r="Z40" s="26">
        <f>SUMIFS(Verlauf!$Z$6:$Z$1000,Verlauf!$B$6:$B$1000,$A40,Verlauf!$C$6:$C$1000,$B40)</f>
        <v>0</v>
      </c>
      <c r="AA40" s="26">
        <f>SUMIFS(Verlauf!$I$6:$I$1000,Verlauf!$B$6:$B$1000,$A40,Verlauf!$C$6:$C$1000,$B40)</f>
        <v>0</v>
      </c>
      <c r="AB40" s="26">
        <f>SUMIFS(Verlauf!$AA$6:$AA$1000,Verlauf!$B$6:$B$1000,$A40,Verlauf!$C$6:$C$1000,$B40)</f>
        <v>0</v>
      </c>
      <c r="AC40" s="26">
        <f>SUMIFS(Verlauf!$AB$6:$AB$1000,Verlauf!$B$6:$B$1000,$A40,Verlauf!$C$6:$C$1000,$B40)</f>
        <v>0</v>
      </c>
      <c r="AD40" s="26">
        <f>SUMIFS(Verlauf!$AC$6:$AC$1000,Verlauf!$B$6:$B$1000,$A40,Verlauf!$C$6:$C$1000,$B40)</f>
        <v>0</v>
      </c>
      <c r="AE40" s="26">
        <f>SUMIFS(Verlauf!$S$6:$S$1000,Verlauf!$B$6:$B$1000,$A40,Verlauf!$C$6:$C$1000,$B40)</f>
        <v>0</v>
      </c>
      <c r="AF40" s="26" t="str">
        <f>IF($AN40="","",INDEX(Verlauf!$D$6:$D$1000,MATCH($AN40,Verlauf!$A$6:$A$1000,0)))</f>
        <v/>
      </c>
      <c r="AG40" s="26" t="str">
        <f>IF($AN40="","",INDEX(Verlauf!$E$6:$E$1000,MATCH($AN40,Verlauf!$A$6:$A$1000,0)))</f>
        <v/>
      </c>
      <c r="AH40" s="26" t="str">
        <f>IF($AN40="","",INDEX(Verlauf!$F$6:$F$1000,MATCH($AN40,Verlauf!$A$6:$A$1000,0)))</f>
        <v/>
      </c>
      <c r="AI40" s="26" t="str">
        <f>IF($AN40="","",INDEX(Verlauf!$H$6:$H$1000,MATCH($AN40,Verlauf!$A$6:$A$1000,0)))</f>
        <v/>
      </c>
      <c r="AJ40" s="26" t="str">
        <f>IF($AN40="","",INDEX(Verlauf!$N$6:$N$1000,MATCH($AN40,Verlauf!$A$6:$A$1000,0)))</f>
        <v/>
      </c>
      <c r="AK40" s="26" t="str">
        <f>IF($AN40="","",INDEX(Verlauf!$O$6:$O$1000,MATCH($AN40,Verlauf!$A$6:$A$1000,0)))</f>
        <v/>
      </c>
      <c r="AL40" s="26" t="str">
        <f>IF($AN40="","",INDEX(Verlauf!$P$6:$P$1000,MATCH($AN40,Verlauf!$A$6:$A$1000,0)))</f>
        <v/>
      </c>
      <c r="AM40" s="26" t="str">
        <f>IF($AN40="","",INDEX(Verlauf!$R$6:$R$1000,MATCH($AN40,Verlauf!$A$6:$A$1000,0)))</f>
        <v/>
      </c>
      <c r="AN40" s="28" t="str">
        <f>IF(U40&gt;0,_xlfn.MAXIFS(Verlauf!$A$6:$A$1000,Verlauf!$B$6:$B$1000,$A40,Verlauf!$C$6:$C$1000,$B40),"")</f>
        <v/>
      </c>
    </row>
    <row r="41" spans="1:40" x14ac:dyDescent="0.25">
      <c r="A41" s="26">
        <v>2027</v>
      </c>
      <c r="B41" s="26">
        <v>12</v>
      </c>
      <c r="C41" s="7" t="str">
        <f t="shared" si="0"/>
        <v>KW 12/27</v>
      </c>
      <c r="D41" s="26">
        <f>SUMIFS(Verlauf!$K$6:$K$1000,Verlauf!$B$6:$B$1000,$A41,Verlauf!$C$6:$C$1000,$B41)</f>
        <v>0</v>
      </c>
      <c r="E41" s="26">
        <f>SUMIFS(Verlauf!$L$6:$L$1000,Verlauf!$B$6:$B$1000,$A41,Verlauf!$C$6:$C$1000,$B41)</f>
        <v>0</v>
      </c>
      <c r="F41" s="26">
        <f>SUMIFS(Verlauf!$M$6:$M$1000,Verlauf!$B$6:$B$1000,$A41,Verlauf!$C$6:$C$1000,$B41)</f>
        <v>0</v>
      </c>
      <c r="G41" s="26">
        <f>SUMIFS(Verlauf!$J$6:$J$1000,Verlauf!$B$6:$B$1000,$A41,Verlauf!$C$6:$C$1000,$B41)</f>
        <v>0</v>
      </c>
      <c r="H41" s="26">
        <f>SUMIFS(Verlauf!$U$6:$U$1000,Verlauf!$B$6:$B$1000,$A41,Verlauf!$C$6:$C$1000,$B41)</f>
        <v>0</v>
      </c>
      <c r="I41" s="26">
        <f>SUMIFS(Verlauf!$V$6:$V$1000,Verlauf!$B$6:$B$1000,$A41,Verlauf!$C$6:$C$1000,$B41)</f>
        <v>0</v>
      </c>
      <c r="J41" s="26">
        <f>SUMIFS(Verlauf!$W$6:$W$1000,Verlauf!$B$6:$B$1000,$A41,Verlauf!$C$6:$C$1000,$B41)</f>
        <v>0</v>
      </c>
      <c r="K41" s="26">
        <f>SUMIFS(Verlauf!$T$6:$T$1000,Verlauf!$B$6:$B$1000,$A41,Verlauf!$C$6:$C$1000,$B41)</f>
        <v>0</v>
      </c>
      <c r="L41" s="27">
        <f>IF(Filter!$T$7=TRUE,IFERROR(INDEX(Planung!$D$68:$IA$68,MATCH($W41,Wirksam!$D$6:$IA$6,0)),0),0)</f>
        <v>6.8999999999999995</v>
      </c>
      <c r="M41" s="27">
        <f>IF(OR(Filter!$T$5=TRUE,Filter!$T$6=TRUE),IFERROR(INDEX(Planung!$D$69:$IA$69,MATCH($W41,Wirksam!$D$6:$IA$6,0)),0),0)</f>
        <v>9.2000000000000011</v>
      </c>
      <c r="N41" s="27">
        <f t="shared" si="1"/>
        <v>16.100000000000001</v>
      </c>
      <c r="O41" s="27" t="e">
        <f t="shared" si="2"/>
        <v>#N/A</v>
      </c>
      <c r="P41" s="27" t="e">
        <f t="shared" si="3"/>
        <v>#N/A</v>
      </c>
      <c r="Q41" s="27" t="e">
        <f t="shared" si="4"/>
        <v>#N/A</v>
      </c>
      <c r="R41" s="27" t="e">
        <f t="shared" si="5"/>
        <v>#N/A</v>
      </c>
      <c r="S41" s="27" t="e">
        <f t="shared" si="6"/>
        <v>#N/A</v>
      </c>
      <c r="T41" s="27" t="e">
        <f t="shared" si="7"/>
        <v>#N/A</v>
      </c>
      <c r="U41" s="26">
        <f>COUNTIFS(Verlauf!$B$6:$B$1000,$A41,Verlauf!$C$6:$C$1000,$B41)</f>
        <v>0</v>
      </c>
      <c r="V41" s="26">
        <f t="shared" si="8"/>
        <v>1</v>
      </c>
      <c r="W41" s="26">
        <f t="shared" si="9"/>
        <v>202712</v>
      </c>
      <c r="X41" s="26">
        <f>SUMIFS(Verlauf!$X$6:$X$1000,Verlauf!$B$6:$B$1000,$A41,Verlauf!$C$6:$C$1000,$B41)</f>
        <v>0</v>
      </c>
      <c r="Y41" s="26">
        <f>SUMIFS(Verlauf!$Y$6:$Y$1000,Verlauf!$B$6:$B$1000,$A41,Verlauf!$C$6:$C$1000,$B41)</f>
        <v>0</v>
      </c>
      <c r="Z41" s="26">
        <f>SUMIFS(Verlauf!$Z$6:$Z$1000,Verlauf!$B$6:$B$1000,$A41,Verlauf!$C$6:$C$1000,$B41)</f>
        <v>0</v>
      </c>
      <c r="AA41" s="26">
        <f>SUMIFS(Verlauf!$I$6:$I$1000,Verlauf!$B$6:$B$1000,$A41,Verlauf!$C$6:$C$1000,$B41)</f>
        <v>0</v>
      </c>
      <c r="AB41" s="26">
        <f>SUMIFS(Verlauf!$AA$6:$AA$1000,Verlauf!$B$6:$B$1000,$A41,Verlauf!$C$6:$C$1000,$B41)</f>
        <v>0</v>
      </c>
      <c r="AC41" s="26">
        <f>SUMIFS(Verlauf!$AB$6:$AB$1000,Verlauf!$B$6:$B$1000,$A41,Verlauf!$C$6:$C$1000,$B41)</f>
        <v>0</v>
      </c>
      <c r="AD41" s="26">
        <f>SUMIFS(Verlauf!$AC$6:$AC$1000,Verlauf!$B$6:$B$1000,$A41,Verlauf!$C$6:$C$1000,$B41)</f>
        <v>0</v>
      </c>
      <c r="AE41" s="26">
        <f>SUMIFS(Verlauf!$S$6:$S$1000,Verlauf!$B$6:$B$1000,$A41,Verlauf!$C$6:$C$1000,$B41)</f>
        <v>0</v>
      </c>
      <c r="AF41" s="26" t="str">
        <f>IF($AN41="","",INDEX(Verlauf!$D$6:$D$1000,MATCH($AN41,Verlauf!$A$6:$A$1000,0)))</f>
        <v/>
      </c>
      <c r="AG41" s="26" t="str">
        <f>IF($AN41="","",INDEX(Verlauf!$E$6:$E$1000,MATCH($AN41,Verlauf!$A$6:$A$1000,0)))</f>
        <v/>
      </c>
      <c r="AH41" s="26" t="str">
        <f>IF($AN41="","",INDEX(Verlauf!$F$6:$F$1000,MATCH($AN41,Verlauf!$A$6:$A$1000,0)))</f>
        <v/>
      </c>
      <c r="AI41" s="26" t="str">
        <f>IF($AN41="","",INDEX(Verlauf!$H$6:$H$1000,MATCH($AN41,Verlauf!$A$6:$A$1000,0)))</f>
        <v/>
      </c>
      <c r="AJ41" s="26" t="str">
        <f>IF($AN41="","",INDEX(Verlauf!$N$6:$N$1000,MATCH($AN41,Verlauf!$A$6:$A$1000,0)))</f>
        <v/>
      </c>
      <c r="AK41" s="26" t="str">
        <f>IF($AN41="","",INDEX(Verlauf!$O$6:$O$1000,MATCH($AN41,Verlauf!$A$6:$A$1000,0)))</f>
        <v/>
      </c>
      <c r="AL41" s="26" t="str">
        <f>IF($AN41="","",INDEX(Verlauf!$P$6:$P$1000,MATCH($AN41,Verlauf!$A$6:$A$1000,0)))</f>
        <v/>
      </c>
      <c r="AM41" s="26" t="str">
        <f>IF($AN41="","",INDEX(Verlauf!$R$6:$R$1000,MATCH($AN41,Verlauf!$A$6:$A$1000,0)))</f>
        <v/>
      </c>
      <c r="AN41" s="28" t="str">
        <f>IF(U41&gt;0,_xlfn.MAXIFS(Verlauf!$A$6:$A$1000,Verlauf!$B$6:$B$1000,$A41,Verlauf!$C$6:$C$1000,$B41),"")</f>
        <v/>
      </c>
    </row>
    <row r="42" spans="1:40" x14ac:dyDescent="0.25">
      <c r="A42" s="26">
        <v>2027</v>
      </c>
      <c r="B42" s="26">
        <v>13</v>
      </c>
      <c r="C42" s="7" t="str">
        <f t="shared" si="0"/>
        <v>KW 13/27</v>
      </c>
      <c r="D42" s="26">
        <f>SUMIFS(Verlauf!$K$6:$K$1000,Verlauf!$B$6:$B$1000,$A42,Verlauf!$C$6:$C$1000,$B42)</f>
        <v>0</v>
      </c>
      <c r="E42" s="26">
        <f>SUMIFS(Verlauf!$L$6:$L$1000,Verlauf!$B$6:$B$1000,$A42,Verlauf!$C$6:$C$1000,$B42)</f>
        <v>0</v>
      </c>
      <c r="F42" s="26">
        <f>SUMIFS(Verlauf!$M$6:$M$1000,Verlauf!$B$6:$B$1000,$A42,Verlauf!$C$6:$C$1000,$B42)</f>
        <v>0</v>
      </c>
      <c r="G42" s="26">
        <f>SUMIFS(Verlauf!$J$6:$J$1000,Verlauf!$B$6:$B$1000,$A42,Verlauf!$C$6:$C$1000,$B42)</f>
        <v>0</v>
      </c>
      <c r="H42" s="26">
        <f>SUMIFS(Verlauf!$U$6:$U$1000,Verlauf!$B$6:$B$1000,$A42,Verlauf!$C$6:$C$1000,$B42)</f>
        <v>0</v>
      </c>
      <c r="I42" s="26">
        <f>SUMIFS(Verlauf!$V$6:$V$1000,Verlauf!$B$6:$B$1000,$A42,Verlauf!$C$6:$C$1000,$B42)</f>
        <v>0</v>
      </c>
      <c r="J42" s="26">
        <f>SUMIFS(Verlauf!$W$6:$W$1000,Verlauf!$B$6:$B$1000,$A42,Verlauf!$C$6:$C$1000,$B42)</f>
        <v>0</v>
      </c>
      <c r="K42" s="26">
        <f>SUMIFS(Verlauf!$T$6:$T$1000,Verlauf!$B$6:$B$1000,$A42,Verlauf!$C$6:$C$1000,$B42)</f>
        <v>0</v>
      </c>
      <c r="L42" s="27">
        <f>IF(Filter!$T$7=TRUE,IFERROR(INDEX(Planung!$D$68:$IA$68,MATCH($W42,Wirksam!$D$6:$IA$6,0)),0),0)</f>
        <v>6.8999999999999995</v>
      </c>
      <c r="M42" s="27">
        <f>IF(OR(Filter!$T$5=TRUE,Filter!$T$6=TRUE),IFERROR(INDEX(Planung!$D$69:$IA$69,MATCH($W42,Wirksam!$D$6:$IA$6,0)),0),0)</f>
        <v>9.2000000000000011</v>
      </c>
      <c r="N42" s="27">
        <f t="shared" si="1"/>
        <v>16.100000000000001</v>
      </c>
      <c r="O42" s="27" t="e">
        <f t="shared" si="2"/>
        <v>#N/A</v>
      </c>
      <c r="P42" s="27" t="e">
        <f t="shared" si="3"/>
        <v>#N/A</v>
      </c>
      <c r="Q42" s="27" t="e">
        <f t="shared" si="4"/>
        <v>#N/A</v>
      </c>
      <c r="R42" s="27" t="e">
        <f t="shared" si="5"/>
        <v>#N/A</v>
      </c>
      <c r="S42" s="27" t="e">
        <f t="shared" si="6"/>
        <v>#N/A</v>
      </c>
      <c r="T42" s="27" t="e">
        <f t="shared" si="7"/>
        <v>#N/A</v>
      </c>
      <c r="U42" s="26">
        <f>COUNTIFS(Verlauf!$B$6:$B$1000,$A42,Verlauf!$C$6:$C$1000,$B42)</f>
        <v>0</v>
      </c>
      <c r="V42" s="26">
        <f t="shared" si="8"/>
        <v>1</v>
      </c>
      <c r="W42" s="26">
        <f t="shared" si="9"/>
        <v>202713</v>
      </c>
      <c r="X42" s="26">
        <f>SUMIFS(Verlauf!$X$6:$X$1000,Verlauf!$B$6:$B$1000,$A42,Verlauf!$C$6:$C$1000,$B42)</f>
        <v>0</v>
      </c>
      <c r="Y42" s="26">
        <f>SUMIFS(Verlauf!$Y$6:$Y$1000,Verlauf!$B$6:$B$1000,$A42,Verlauf!$C$6:$C$1000,$B42)</f>
        <v>0</v>
      </c>
      <c r="Z42" s="26">
        <f>SUMIFS(Verlauf!$Z$6:$Z$1000,Verlauf!$B$6:$B$1000,$A42,Verlauf!$C$6:$C$1000,$B42)</f>
        <v>0</v>
      </c>
      <c r="AA42" s="26">
        <f>SUMIFS(Verlauf!$I$6:$I$1000,Verlauf!$B$6:$B$1000,$A42,Verlauf!$C$6:$C$1000,$B42)</f>
        <v>0</v>
      </c>
      <c r="AB42" s="26">
        <f>SUMIFS(Verlauf!$AA$6:$AA$1000,Verlauf!$B$6:$B$1000,$A42,Verlauf!$C$6:$C$1000,$B42)</f>
        <v>0</v>
      </c>
      <c r="AC42" s="26">
        <f>SUMIFS(Verlauf!$AB$6:$AB$1000,Verlauf!$B$6:$B$1000,$A42,Verlauf!$C$6:$C$1000,$B42)</f>
        <v>0</v>
      </c>
      <c r="AD42" s="26">
        <f>SUMIFS(Verlauf!$AC$6:$AC$1000,Verlauf!$B$6:$B$1000,$A42,Verlauf!$C$6:$C$1000,$B42)</f>
        <v>0</v>
      </c>
      <c r="AE42" s="26">
        <f>SUMIFS(Verlauf!$S$6:$S$1000,Verlauf!$B$6:$B$1000,$A42,Verlauf!$C$6:$C$1000,$B42)</f>
        <v>0</v>
      </c>
      <c r="AF42" s="26" t="str">
        <f>IF($AN42="","",INDEX(Verlauf!$D$6:$D$1000,MATCH($AN42,Verlauf!$A$6:$A$1000,0)))</f>
        <v/>
      </c>
      <c r="AG42" s="26" t="str">
        <f>IF($AN42="","",INDEX(Verlauf!$E$6:$E$1000,MATCH($AN42,Verlauf!$A$6:$A$1000,0)))</f>
        <v/>
      </c>
      <c r="AH42" s="26" t="str">
        <f>IF($AN42="","",INDEX(Verlauf!$F$6:$F$1000,MATCH($AN42,Verlauf!$A$6:$A$1000,0)))</f>
        <v/>
      </c>
      <c r="AI42" s="26" t="str">
        <f>IF($AN42="","",INDEX(Verlauf!$H$6:$H$1000,MATCH($AN42,Verlauf!$A$6:$A$1000,0)))</f>
        <v/>
      </c>
      <c r="AJ42" s="26" t="str">
        <f>IF($AN42="","",INDEX(Verlauf!$N$6:$N$1000,MATCH($AN42,Verlauf!$A$6:$A$1000,0)))</f>
        <v/>
      </c>
      <c r="AK42" s="26" t="str">
        <f>IF($AN42="","",INDEX(Verlauf!$O$6:$O$1000,MATCH($AN42,Verlauf!$A$6:$A$1000,0)))</f>
        <v/>
      </c>
      <c r="AL42" s="26" t="str">
        <f>IF($AN42="","",INDEX(Verlauf!$P$6:$P$1000,MATCH($AN42,Verlauf!$A$6:$A$1000,0)))</f>
        <v/>
      </c>
      <c r="AM42" s="26" t="str">
        <f>IF($AN42="","",INDEX(Verlauf!$R$6:$R$1000,MATCH($AN42,Verlauf!$A$6:$A$1000,0)))</f>
        <v/>
      </c>
      <c r="AN42" s="28" t="str">
        <f>IF(U42&gt;0,_xlfn.MAXIFS(Verlauf!$A$6:$A$1000,Verlauf!$B$6:$B$1000,$A42,Verlauf!$C$6:$C$1000,$B42),"")</f>
        <v/>
      </c>
    </row>
    <row r="43" spans="1:40" x14ac:dyDescent="0.25">
      <c r="A43" s="26">
        <v>2027</v>
      </c>
      <c r="B43" s="26">
        <v>14</v>
      </c>
      <c r="C43" s="7" t="str">
        <f t="shared" si="0"/>
        <v>KW 14/27</v>
      </c>
      <c r="D43" s="26">
        <f>SUMIFS(Verlauf!$K$6:$K$1000,Verlauf!$B$6:$B$1000,$A43,Verlauf!$C$6:$C$1000,$B43)</f>
        <v>0</v>
      </c>
      <c r="E43" s="26">
        <f>SUMIFS(Verlauf!$L$6:$L$1000,Verlauf!$B$6:$B$1000,$A43,Verlauf!$C$6:$C$1000,$B43)</f>
        <v>0</v>
      </c>
      <c r="F43" s="26">
        <f>SUMIFS(Verlauf!$M$6:$M$1000,Verlauf!$B$6:$B$1000,$A43,Verlauf!$C$6:$C$1000,$B43)</f>
        <v>0</v>
      </c>
      <c r="G43" s="26">
        <f>SUMIFS(Verlauf!$J$6:$J$1000,Verlauf!$B$6:$B$1000,$A43,Verlauf!$C$6:$C$1000,$B43)</f>
        <v>0</v>
      </c>
      <c r="H43" s="26">
        <f>SUMIFS(Verlauf!$U$6:$U$1000,Verlauf!$B$6:$B$1000,$A43,Verlauf!$C$6:$C$1000,$B43)</f>
        <v>0</v>
      </c>
      <c r="I43" s="26">
        <f>SUMIFS(Verlauf!$V$6:$V$1000,Verlauf!$B$6:$B$1000,$A43,Verlauf!$C$6:$C$1000,$B43)</f>
        <v>0</v>
      </c>
      <c r="J43" s="26">
        <f>SUMIFS(Verlauf!$W$6:$W$1000,Verlauf!$B$6:$B$1000,$A43,Verlauf!$C$6:$C$1000,$B43)</f>
        <v>0</v>
      </c>
      <c r="K43" s="26">
        <f>SUMIFS(Verlauf!$T$6:$T$1000,Verlauf!$B$6:$B$1000,$A43,Verlauf!$C$6:$C$1000,$B43)</f>
        <v>0</v>
      </c>
      <c r="L43" s="27">
        <f>IF(Filter!$T$7=TRUE,IFERROR(INDEX(Planung!$D$68:$IA$68,MATCH($W43,Wirksam!$D$6:$IA$6,0)),0),0)</f>
        <v>6.8999999999999995</v>
      </c>
      <c r="M43" s="27">
        <f>IF(OR(Filter!$T$5=TRUE,Filter!$T$6=TRUE),IFERROR(INDEX(Planung!$D$69:$IA$69,MATCH($W43,Wirksam!$D$6:$IA$6,0)),0),0)</f>
        <v>9.2000000000000011</v>
      </c>
      <c r="N43" s="27">
        <f t="shared" si="1"/>
        <v>16.100000000000001</v>
      </c>
      <c r="O43" s="27" t="e">
        <f t="shared" si="2"/>
        <v>#N/A</v>
      </c>
      <c r="P43" s="27" t="e">
        <f t="shared" si="3"/>
        <v>#N/A</v>
      </c>
      <c r="Q43" s="27" t="e">
        <f t="shared" si="4"/>
        <v>#N/A</v>
      </c>
      <c r="R43" s="27" t="e">
        <f t="shared" si="5"/>
        <v>#N/A</v>
      </c>
      <c r="S43" s="27" t="e">
        <f t="shared" si="6"/>
        <v>#N/A</v>
      </c>
      <c r="T43" s="27" t="e">
        <f t="shared" si="7"/>
        <v>#N/A</v>
      </c>
      <c r="U43" s="26">
        <f>COUNTIFS(Verlauf!$B$6:$B$1000,$A43,Verlauf!$C$6:$C$1000,$B43)</f>
        <v>0</v>
      </c>
      <c r="V43" s="26">
        <f t="shared" si="8"/>
        <v>1</v>
      </c>
      <c r="W43" s="26">
        <f t="shared" si="9"/>
        <v>202714</v>
      </c>
      <c r="X43" s="26">
        <f>SUMIFS(Verlauf!$X$6:$X$1000,Verlauf!$B$6:$B$1000,$A43,Verlauf!$C$6:$C$1000,$B43)</f>
        <v>0</v>
      </c>
      <c r="Y43" s="26">
        <f>SUMIFS(Verlauf!$Y$6:$Y$1000,Verlauf!$B$6:$B$1000,$A43,Verlauf!$C$6:$C$1000,$B43)</f>
        <v>0</v>
      </c>
      <c r="Z43" s="26">
        <f>SUMIFS(Verlauf!$Z$6:$Z$1000,Verlauf!$B$6:$B$1000,$A43,Verlauf!$C$6:$C$1000,$B43)</f>
        <v>0</v>
      </c>
      <c r="AA43" s="26">
        <f>SUMIFS(Verlauf!$I$6:$I$1000,Verlauf!$B$6:$B$1000,$A43,Verlauf!$C$6:$C$1000,$B43)</f>
        <v>0</v>
      </c>
      <c r="AB43" s="26">
        <f>SUMIFS(Verlauf!$AA$6:$AA$1000,Verlauf!$B$6:$B$1000,$A43,Verlauf!$C$6:$C$1000,$B43)</f>
        <v>0</v>
      </c>
      <c r="AC43" s="26">
        <f>SUMIFS(Verlauf!$AB$6:$AB$1000,Verlauf!$B$6:$B$1000,$A43,Verlauf!$C$6:$C$1000,$B43)</f>
        <v>0</v>
      </c>
      <c r="AD43" s="26">
        <f>SUMIFS(Verlauf!$AC$6:$AC$1000,Verlauf!$B$6:$B$1000,$A43,Verlauf!$C$6:$C$1000,$B43)</f>
        <v>0</v>
      </c>
      <c r="AE43" s="26">
        <f>SUMIFS(Verlauf!$S$6:$S$1000,Verlauf!$B$6:$B$1000,$A43,Verlauf!$C$6:$C$1000,$B43)</f>
        <v>0</v>
      </c>
      <c r="AF43" s="26" t="str">
        <f>IF($AN43="","",INDEX(Verlauf!$D$6:$D$1000,MATCH($AN43,Verlauf!$A$6:$A$1000,0)))</f>
        <v/>
      </c>
      <c r="AG43" s="26" t="str">
        <f>IF($AN43="","",INDEX(Verlauf!$E$6:$E$1000,MATCH($AN43,Verlauf!$A$6:$A$1000,0)))</f>
        <v/>
      </c>
      <c r="AH43" s="26" t="str">
        <f>IF($AN43="","",INDEX(Verlauf!$F$6:$F$1000,MATCH($AN43,Verlauf!$A$6:$A$1000,0)))</f>
        <v/>
      </c>
      <c r="AI43" s="26" t="str">
        <f>IF($AN43="","",INDEX(Verlauf!$H$6:$H$1000,MATCH($AN43,Verlauf!$A$6:$A$1000,0)))</f>
        <v/>
      </c>
      <c r="AJ43" s="26" t="str">
        <f>IF($AN43="","",INDEX(Verlauf!$N$6:$N$1000,MATCH($AN43,Verlauf!$A$6:$A$1000,0)))</f>
        <v/>
      </c>
      <c r="AK43" s="26" t="str">
        <f>IF($AN43="","",INDEX(Verlauf!$O$6:$O$1000,MATCH($AN43,Verlauf!$A$6:$A$1000,0)))</f>
        <v/>
      </c>
      <c r="AL43" s="26" t="str">
        <f>IF($AN43="","",INDEX(Verlauf!$P$6:$P$1000,MATCH($AN43,Verlauf!$A$6:$A$1000,0)))</f>
        <v/>
      </c>
      <c r="AM43" s="26" t="str">
        <f>IF($AN43="","",INDEX(Verlauf!$R$6:$R$1000,MATCH($AN43,Verlauf!$A$6:$A$1000,0)))</f>
        <v/>
      </c>
      <c r="AN43" s="28" t="str">
        <f>IF(U43&gt;0,_xlfn.MAXIFS(Verlauf!$A$6:$A$1000,Verlauf!$B$6:$B$1000,$A43,Verlauf!$C$6:$C$1000,$B43),"")</f>
        <v/>
      </c>
    </row>
    <row r="44" spans="1:40" x14ac:dyDescent="0.25">
      <c r="A44" s="26">
        <v>2027</v>
      </c>
      <c r="B44" s="26">
        <v>15</v>
      </c>
      <c r="C44" s="7" t="str">
        <f t="shared" si="0"/>
        <v>KW 15/27</v>
      </c>
      <c r="D44" s="26">
        <f>SUMIFS(Verlauf!$K$6:$K$1000,Verlauf!$B$6:$B$1000,$A44,Verlauf!$C$6:$C$1000,$B44)</f>
        <v>0</v>
      </c>
      <c r="E44" s="26">
        <f>SUMIFS(Verlauf!$L$6:$L$1000,Verlauf!$B$6:$B$1000,$A44,Verlauf!$C$6:$C$1000,$B44)</f>
        <v>0</v>
      </c>
      <c r="F44" s="26">
        <f>SUMIFS(Verlauf!$M$6:$M$1000,Verlauf!$B$6:$B$1000,$A44,Verlauf!$C$6:$C$1000,$B44)</f>
        <v>0</v>
      </c>
      <c r="G44" s="26">
        <f>SUMIFS(Verlauf!$J$6:$J$1000,Verlauf!$B$6:$B$1000,$A44,Verlauf!$C$6:$C$1000,$B44)</f>
        <v>0</v>
      </c>
      <c r="H44" s="26">
        <f>SUMIFS(Verlauf!$U$6:$U$1000,Verlauf!$B$6:$B$1000,$A44,Verlauf!$C$6:$C$1000,$B44)</f>
        <v>0</v>
      </c>
      <c r="I44" s="26">
        <f>SUMIFS(Verlauf!$V$6:$V$1000,Verlauf!$B$6:$B$1000,$A44,Verlauf!$C$6:$C$1000,$B44)</f>
        <v>0</v>
      </c>
      <c r="J44" s="26">
        <f>SUMIFS(Verlauf!$W$6:$W$1000,Verlauf!$B$6:$B$1000,$A44,Verlauf!$C$6:$C$1000,$B44)</f>
        <v>0</v>
      </c>
      <c r="K44" s="26">
        <f>SUMIFS(Verlauf!$T$6:$T$1000,Verlauf!$B$6:$B$1000,$A44,Verlauf!$C$6:$C$1000,$B44)</f>
        <v>0</v>
      </c>
      <c r="L44" s="27">
        <f>IF(Filter!$T$7=TRUE,IFERROR(INDEX(Planung!$D$68:$IA$68,MATCH($W44,Wirksam!$D$6:$IA$6,0)),0),0)</f>
        <v>6.8999999999999995</v>
      </c>
      <c r="M44" s="27">
        <f>IF(OR(Filter!$T$5=TRUE,Filter!$T$6=TRUE),IFERROR(INDEX(Planung!$D$69:$IA$69,MATCH($W44,Wirksam!$D$6:$IA$6,0)),0),0)</f>
        <v>9.2000000000000011</v>
      </c>
      <c r="N44" s="27">
        <f t="shared" si="1"/>
        <v>16.100000000000001</v>
      </c>
      <c r="O44" s="27" t="e">
        <f t="shared" si="2"/>
        <v>#N/A</v>
      </c>
      <c r="P44" s="27" t="e">
        <f t="shared" si="3"/>
        <v>#N/A</v>
      </c>
      <c r="Q44" s="27" t="e">
        <f t="shared" si="4"/>
        <v>#N/A</v>
      </c>
      <c r="R44" s="27" t="e">
        <f t="shared" si="5"/>
        <v>#N/A</v>
      </c>
      <c r="S44" s="27" t="e">
        <f t="shared" si="6"/>
        <v>#N/A</v>
      </c>
      <c r="T44" s="27" t="e">
        <f t="shared" si="7"/>
        <v>#N/A</v>
      </c>
      <c r="U44" s="26">
        <f>COUNTIFS(Verlauf!$B$6:$B$1000,$A44,Verlauf!$C$6:$C$1000,$B44)</f>
        <v>0</v>
      </c>
      <c r="V44" s="26">
        <f t="shared" si="8"/>
        <v>1</v>
      </c>
      <c r="W44" s="26">
        <f t="shared" si="9"/>
        <v>202715</v>
      </c>
      <c r="X44" s="26">
        <f>SUMIFS(Verlauf!$X$6:$X$1000,Verlauf!$B$6:$B$1000,$A44,Verlauf!$C$6:$C$1000,$B44)</f>
        <v>0</v>
      </c>
      <c r="Y44" s="26">
        <f>SUMIFS(Verlauf!$Y$6:$Y$1000,Verlauf!$B$6:$B$1000,$A44,Verlauf!$C$6:$C$1000,$B44)</f>
        <v>0</v>
      </c>
      <c r="Z44" s="26">
        <f>SUMIFS(Verlauf!$Z$6:$Z$1000,Verlauf!$B$6:$B$1000,$A44,Verlauf!$C$6:$C$1000,$B44)</f>
        <v>0</v>
      </c>
      <c r="AA44" s="26">
        <f>SUMIFS(Verlauf!$I$6:$I$1000,Verlauf!$B$6:$B$1000,$A44,Verlauf!$C$6:$C$1000,$B44)</f>
        <v>0</v>
      </c>
      <c r="AB44" s="26">
        <f>SUMIFS(Verlauf!$AA$6:$AA$1000,Verlauf!$B$6:$B$1000,$A44,Verlauf!$C$6:$C$1000,$B44)</f>
        <v>0</v>
      </c>
      <c r="AC44" s="26">
        <f>SUMIFS(Verlauf!$AB$6:$AB$1000,Verlauf!$B$6:$B$1000,$A44,Verlauf!$C$6:$C$1000,$B44)</f>
        <v>0</v>
      </c>
      <c r="AD44" s="26">
        <f>SUMIFS(Verlauf!$AC$6:$AC$1000,Verlauf!$B$6:$B$1000,$A44,Verlauf!$C$6:$C$1000,$B44)</f>
        <v>0</v>
      </c>
      <c r="AE44" s="26">
        <f>SUMIFS(Verlauf!$S$6:$S$1000,Verlauf!$B$6:$B$1000,$A44,Verlauf!$C$6:$C$1000,$B44)</f>
        <v>0</v>
      </c>
      <c r="AF44" s="26" t="str">
        <f>IF($AN44="","",INDEX(Verlauf!$D$6:$D$1000,MATCH($AN44,Verlauf!$A$6:$A$1000,0)))</f>
        <v/>
      </c>
      <c r="AG44" s="26" t="str">
        <f>IF($AN44="","",INDEX(Verlauf!$E$6:$E$1000,MATCH($AN44,Verlauf!$A$6:$A$1000,0)))</f>
        <v/>
      </c>
      <c r="AH44" s="26" t="str">
        <f>IF($AN44="","",INDEX(Verlauf!$F$6:$F$1000,MATCH($AN44,Verlauf!$A$6:$A$1000,0)))</f>
        <v/>
      </c>
      <c r="AI44" s="26" t="str">
        <f>IF($AN44="","",INDEX(Verlauf!$H$6:$H$1000,MATCH($AN44,Verlauf!$A$6:$A$1000,0)))</f>
        <v/>
      </c>
      <c r="AJ44" s="26" t="str">
        <f>IF($AN44="","",INDEX(Verlauf!$N$6:$N$1000,MATCH($AN44,Verlauf!$A$6:$A$1000,0)))</f>
        <v/>
      </c>
      <c r="AK44" s="26" t="str">
        <f>IF($AN44="","",INDEX(Verlauf!$O$6:$O$1000,MATCH($AN44,Verlauf!$A$6:$A$1000,0)))</f>
        <v/>
      </c>
      <c r="AL44" s="26" t="str">
        <f>IF($AN44="","",INDEX(Verlauf!$P$6:$P$1000,MATCH($AN44,Verlauf!$A$6:$A$1000,0)))</f>
        <v/>
      </c>
      <c r="AM44" s="26" t="str">
        <f>IF($AN44="","",INDEX(Verlauf!$R$6:$R$1000,MATCH($AN44,Verlauf!$A$6:$A$1000,0)))</f>
        <v/>
      </c>
      <c r="AN44" s="28" t="str">
        <f>IF(U44&gt;0,_xlfn.MAXIFS(Verlauf!$A$6:$A$1000,Verlauf!$B$6:$B$1000,$A44,Verlauf!$C$6:$C$1000,$B44),"")</f>
        <v/>
      </c>
    </row>
    <row r="45" spans="1:40" x14ac:dyDescent="0.25">
      <c r="A45" s="26">
        <v>2027</v>
      </c>
      <c r="B45" s="26">
        <v>16</v>
      </c>
      <c r="C45" s="7" t="str">
        <f t="shared" si="0"/>
        <v>KW 16/27</v>
      </c>
      <c r="D45" s="26">
        <f>SUMIFS(Verlauf!$K$6:$K$1000,Verlauf!$B$6:$B$1000,$A45,Verlauf!$C$6:$C$1000,$B45)</f>
        <v>0</v>
      </c>
      <c r="E45" s="26">
        <f>SUMIFS(Verlauf!$L$6:$L$1000,Verlauf!$B$6:$B$1000,$A45,Verlauf!$C$6:$C$1000,$B45)</f>
        <v>0</v>
      </c>
      <c r="F45" s="26">
        <f>SUMIFS(Verlauf!$M$6:$M$1000,Verlauf!$B$6:$B$1000,$A45,Verlauf!$C$6:$C$1000,$B45)</f>
        <v>0</v>
      </c>
      <c r="G45" s="26">
        <f>SUMIFS(Verlauf!$J$6:$J$1000,Verlauf!$B$6:$B$1000,$A45,Verlauf!$C$6:$C$1000,$B45)</f>
        <v>0</v>
      </c>
      <c r="H45" s="26">
        <f>SUMIFS(Verlauf!$U$6:$U$1000,Verlauf!$B$6:$B$1000,$A45,Verlauf!$C$6:$C$1000,$B45)</f>
        <v>0</v>
      </c>
      <c r="I45" s="26">
        <f>SUMIFS(Verlauf!$V$6:$V$1000,Verlauf!$B$6:$B$1000,$A45,Verlauf!$C$6:$C$1000,$B45)</f>
        <v>0</v>
      </c>
      <c r="J45" s="26">
        <f>SUMIFS(Verlauf!$W$6:$W$1000,Verlauf!$B$6:$B$1000,$A45,Verlauf!$C$6:$C$1000,$B45)</f>
        <v>0</v>
      </c>
      <c r="K45" s="26">
        <f>SUMIFS(Verlauf!$T$6:$T$1000,Verlauf!$B$6:$B$1000,$A45,Verlauf!$C$6:$C$1000,$B45)</f>
        <v>0</v>
      </c>
      <c r="L45" s="27">
        <f>IF(Filter!$T$7=TRUE,IFERROR(INDEX(Planung!$D$68:$IA$68,MATCH($W45,Wirksam!$D$6:$IA$6,0)),0),0)</f>
        <v>6.8999999999999995</v>
      </c>
      <c r="M45" s="27">
        <f>IF(OR(Filter!$T$5=TRUE,Filter!$T$6=TRUE),IFERROR(INDEX(Planung!$D$69:$IA$69,MATCH($W45,Wirksam!$D$6:$IA$6,0)),0),0)</f>
        <v>9.2000000000000011</v>
      </c>
      <c r="N45" s="27">
        <f t="shared" si="1"/>
        <v>16.100000000000001</v>
      </c>
      <c r="O45" s="27" t="e">
        <f t="shared" si="2"/>
        <v>#N/A</v>
      </c>
      <c r="P45" s="27" t="e">
        <f t="shared" si="3"/>
        <v>#N/A</v>
      </c>
      <c r="Q45" s="27" t="e">
        <f t="shared" si="4"/>
        <v>#N/A</v>
      </c>
      <c r="R45" s="27" t="e">
        <f t="shared" si="5"/>
        <v>#N/A</v>
      </c>
      <c r="S45" s="27" t="e">
        <f t="shared" si="6"/>
        <v>#N/A</v>
      </c>
      <c r="T45" s="27" t="e">
        <f t="shared" si="7"/>
        <v>#N/A</v>
      </c>
      <c r="U45" s="26">
        <f>COUNTIFS(Verlauf!$B$6:$B$1000,$A45,Verlauf!$C$6:$C$1000,$B45)</f>
        <v>0</v>
      </c>
      <c r="V45" s="26">
        <f t="shared" si="8"/>
        <v>1</v>
      </c>
      <c r="W45" s="26">
        <f t="shared" si="9"/>
        <v>202716</v>
      </c>
      <c r="X45" s="26">
        <f>SUMIFS(Verlauf!$X$6:$X$1000,Verlauf!$B$6:$B$1000,$A45,Verlauf!$C$6:$C$1000,$B45)</f>
        <v>0</v>
      </c>
      <c r="Y45" s="26">
        <f>SUMIFS(Verlauf!$Y$6:$Y$1000,Verlauf!$B$6:$B$1000,$A45,Verlauf!$C$6:$C$1000,$B45)</f>
        <v>0</v>
      </c>
      <c r="Z45" s="26">
        <f>SUMIFS(Verlauf!$Z$6:$Z$1000,Verlauf!$B$6:$B$1000,$A45,Verlauf!$C$6:$C$1000,$B45)</f>
        <v>0</v>
      </c>
      <c r="AA45" s="26">
        <f>SUMIFS(Verlauf!$I$6:$I$1000,Verlauf!$B$6:$B$1000,$A45,Verlauf!$C$6:$C$1000,$B45)</f>
        <v>0</v>
      </c>
      <c r="AB45" s="26">
        <f>SUMIFS(Verlauf!$AA$6:$AA$1000,Verlauf!$B$6:$B$1000,$A45,Verlauf!$C$6:$C$1000,$B45)</f>
        <v>0</v>
      </c>
      <c r="AC45" s="26">
        <f>SUMIFS(Verlauf!$AB$6:$AB$1000,Verlauf!$B$6:$B$1000,$A45,Verlauf!$C$6:$C$1000,$B45)</f>
        <v>0</v>
      </c>
      <c r="AD45" s="26">
        <f>SUMIFS(Verlauf!$AC$6:$AC$1000,Verlauf!$B$6:$B$1000,$A45,Verlauf!$C$6:$C$1000,$B45)</f>
        <v>0</v>
      </c>
      <c r="AE45" s="26">
        <f>SUMIFS(Verlauf!$S$6:$S$1000,Verlauf!$B$6:$B$1000,$A45,Verlauf!$C$6:$C$1000,$B45)</f>
        <v>0</v>
      </c>
      <c r="AF45" s="26" t="str">
        <f>IF($AN45="","",INDEX(Verlauf!$D$6:$D$1000,MATCH($AN45,Verlauf!$A$6:$A$1000,0)))</f>
        <v/>
      </c>
      <c r="AG45" s="26" t="str">
        <f>IF($AN45="","",INDEX(Verlauf!$E$6:$E$1000,MATCH($AN45,Verlauf!$A$6:$A$1000,0)))</f>
        <v/>
      </c>
      <c r="AH45" s="26" t="str">
        <f>IF($AN45="","",INDEX(Verlauf!$F$6:$F$1000,MATCH($AN45,Verlauf!$A$6:$A$1000,0)))</f>
        <v/>
      </c>
      <c r="AI45" s="26" t="str">
        <f>IF($AN45="","",INDEX(Verlauf!$H$6:$H$1000,MATCH($AN45,Verlauf!$A$6:$A$1000,0)))</f>
        <v/>
      </c>
      <c r="AJ45" s="26" t="str">
        <f>IF($AN45="","",INDEX(Verlauf!$N$6:$N$1000,MATCH($AN45,Verlauf!$A$6:$A$1000,0)))</f>
        <v/>
      </c>
      <c r="AK45" s="26" t="str">
        <f>IF($AN45="","",INDEX(Verlauf!$O$6:$O$1000,MATCH($AN45,Verlauf!$A$6:$A$1000,0)))</f>
        <v/>
      </c>
      <c r="AL45" s="26" t="str">
        <f>IF($AN45="","",INDEX(Verlauf!$P$6:$P$1000,MATCH($AN45,Verlauf!$A$6:$A$1000,0)))</f>
        <v/>
      </c>
      <c r="AM45" s="26" t="str">
        <f>IF($AN45="","",INDEX(Verlauf!$R$6:$R$1000,MATCH($AN45,Verlauf!$A$6:$A$1000,0)))</f>
        <v/>
      </c>
      <c r="AN45" s="28" t="str">
        <f>IF(U45&gt;0,_xlfn.MAXIFS(Verlauf!$A$6:$A$1000,Verlauf!$B$6:$B$1000,$A45,Verlauf!$C$6:$C$1000,$B45),"")</f>
        <v/>
      </c>
    </row>
    <row r="46" spans="1:40" x14ac:dyDescent="0.25">
      <c r="A46" s="26">
        <v>2027</v>
      </c>
      <c r="B46" s="26">
        <v>17</v>
      </c>
      <c r="C46" s="7" t="str">
        <f t="shared" si="0"/>
        <v>KW 17/27</v>
      </c>
      <c r="D46" s="26">
        <f>SUMIFS(Verlauf!$K$6:$K$1000,Verlauf!$B$6:$B$1000,$A46,Verlauf!$C$6:$C$1000,$B46)</f>
        <v>0</v>
      </c>
      <c r="E46" s="26">
        <f>SUMIFS(Verlauf!$L$6:$L$1000,Verlauf!$B$6:$B$1000,$A46,Verlauf!$C$6:$C$1000,$B46)</f>
        <v>0</v>
      </c>
      <c r="F46" s="26">
        <f>SUMIFS(Verlauf!$M$6:$M$1000,Verlauf!$B$6:$B$1000,$A46,Verlauf!$C$6:$C$1000,$B46)</f>
        <v>0</v>
      </c>
      <c r="G46" s="26">
        <f>SUMIFS(Verlauf!$J$6:$J$1000,Verlauf!$B$6:$B$1000,$A46,Verlauf!$C$6:$C$1000,$B46)</f>
        <v>0</v>
      </c>
      <c r="H46" s="26">
        <f>SUMIFS(Verlauf!$U$6:$U$1000,Verlauf!$B$6:$B$1000,$A46,Verlauf!$C$6:$C$1000,$B46)</f>
        <v>0</v>
      </c>
      <c r="I46" s="26">
        <f>SUMIFS(Verlauf!$V$6:$V$1000,Verlauf!$B$6:$B$1000,$A46,Verlauf!$C$6:$C$1000,$B46)</f>
        <v>0</v>
      </c>
      <c r="J46" s="26">
        <f>SUMIFS(Verlauf!$W$6:$W$1000,Verlauf!$B$6:$B$1000,$A46,Verlauf!$C$6:$C$1000,$B46)</f>
        <v>0</v>
      </c>
      <c r="K46" s="26">
        <f>SUMIFS(Verlauf!$T$6:$T$1000,Verlauf!$B$6:$B$1000,$A46,Verlauf!$C$6:$C$1000,$B46)</f>
        <v>0</v>
      </c>
      <c r="L46" s="27">
        <f>IF(Filter!$T$7=TRUE,IFERROR(INDEX(Planung!$D$68:$IA$68,MATCH($W46,Wirksam!$D$6:$IA$6,0)),0),0)</f>
        <v>6.8999999999999995</v>
      </c>
      <c r="M46" s="27">
        <f>IF(OR(Filter!$T$5=TRUE,Filter!$T$6=TRUE),IFERROR(INDEX(Planung!$D$69:$IA$69,MATCH($W46,Wirksam!$D$6:$IA$6,0)),0),0)</f>
        <v>9.2000000000000011</v>
      </c>
      <c r="N46" s="27">
        <f t="shared" si="1"/>
        <v>16.100000000000001</v>
      </c>
      <c r="O46" s="27" t="e">
        <f t="shared" si="2"/>
        <v>#N/A</v>
      </c>
      <c r="P46" s="27" t="e">
        <f t="shared" si="3"/>
        <v>#N/A</v>
      </c>
      <c r="Q46" s="27" t="e">
        <f t="shared" si="4"/>
        <v>#N/A</v>
      </c>
      <c r="R46" s="27" t="e">
        <f t="shared" si="5"/>
        <v>#N/A</v>
      </c>
      <c r="S46" s="27" t="e">
        <f t="shared" si="6"/>
        <v>#N/A</v>
      </c>
      <c r="T46" s="27" t="e">
        <f t="shared" si="7"/>
        <v>#N/A</v>
      </c>
      <c r="U46" s="26">
        <f>COUNTIFS(Verlauf!$B$6:$B$1000,$A46,Verlauf!$C$6:$C$1000,$B46)</f>
        <v>0</v>
      </c>
      <c r="V46" s="26">
        <f t="shared" si="8"/>
        <v>1</v>
      </c>
      <c r="W46" s="26">
        <f t="shared" si="9"/>
        <v>202717</v>
      </c>
      <c r="X46" s="26">
        <f>SUMIFS(Verlauf!$X$6:$X$1000,Verlauf!$B$6:$B$1000,$A46,Verlauf!$C$6:$C$1000,$B46)</f>
        <v>0</v>
      </c>
      <c r="Y46" s="26">
        <f>SUMIFS(Verlauf!$Y$6:$Y$1000,Verlauf!$B$6:$B$1000,$A46,Verlauf!$C$6:$C$1000,$B46)</f>
        <v>0</v>
      </c>
      <c r="Z46" s="26">
        <f>SUMIFS(Verlauf!$Z$6:$Z$1000,Verlauf!$B$6:$B$1000,$A46,Verlauf!$C$6:$C$1000,$B46)</f>
        <v>0</v>
      </c>
      <c r="AA46" s="26">
        <f>SUMIFS(Verlauf!$I$6:$I$1000,Verlauf!$B$6:$B$1000,$A46,Verlauf!$C$6:$C$1000,$B46)</f>
        <v>0</v>
      </c>
      <c r="AB46" s="26">
        <f>SUMIFS(Verlauf!$AA$6:$AA$1000,Verlauf!$B$6:$B$1000,$A46,Verlauf!$C$6:$C$1000,$B46)</f>
        <v>0</v>
      </c>
      <c r="AC46" s="26">
        <f>SUMIFS(Verlauf!$AB$6:$AB$1000,Verlauf!$B$6:$B$1000,$A46,Verlauf!$C$6:$C$1000,$B46)</f>
        <v>0</v>
      </c>
      <c r="AD46" s="26">
        <f>SUMIFS(Verlauf!$AC$6:$AC$1000,Verlauf!$B$6:$B$1000,$A46,Verlauf!$C$6:$C$1000,$B46)</f>
        <v>0</v>
      </c>
      <c r="AE46" s="26">
        <f>SUMIFS(Verlauf!$S$6:$S$1000,Verlauf!$B$6:$B$1000,$A46,Verlauf!$C$6:$C$1000,$B46)</f>
        <v>0</v>
      </c>
      <c r="AF46" s="26" t="str">
        <f>IF($AN46="","",INDEX(Verlauf!$D$6:$D$1000,MATCH($AN46,Verlauf!$A$6:$A$1000,0)))</f>
        <v/>
      </c>
      <c r="AG46" s="26" t="str">
        <f>IF($AN46="","",INDEX(Verlauf!$E$6:$E$1000,MATCH($AN46,Verlauf!$A$6:$A$1000,0)))</f>
        <v/>
      </c>
      <c r="AH46" s="26" t="str">
        <f>IF($AN46="","",INDEX(Verlauf!$F$6:$F$1000,MATCH($AN46,Verlauf!$A$6:$A$1000,0)))</f>
        <v/>
      </c>
      <c r="AI46" s="26" t="str">
        <f>IF($AN46="","",INDEX(Verlauf!$H$6:$H$1000,MATCH($AN46,Verlauf!$A$6:$A$1000,0)))</f>
        <v/>
      </c>
      <c r="AJ46" s="26" t="str">
        <f>IF($AN46="","",INDEX(Verlauf!$N$6:$N$1000,MATCH($AN46,Verlauf!$A$6:$A$1000,0)))</f>
        <v/>
      </c>
      <c r="AK46" s="26" t="str">
        <f>IF($AN46="","",INDEX(Verlauf!$O$6:$O$1000,MATCH($AN46,Verlauf!$A$6:$A$1000,0)))</f>
        <v/>
      </c>
      <c r="AL46" s="26" t="str">
        <f>IF($AN46="","",INDEX(Verlauf!$P$6:$P$1000,MATCH($AN46,Verlauf!$A$6:$A$1000,0)))</f>
        <v/>
      </c>
      <c r="AM46" s="26" t="str">
        <f>IF($AN46="","",INDEX(Verlauf!$R$6:$R$1000,MATCH($AN46,Verlauf!$A$6:$A$1000,0)))</f>
        <v/>
      </c>
      <c r="AN46" s="28" t="str">
        <f>IF(U46&gt;0,_xlfn.MAXIFS(Verlauf!$A$6:$A$1000,Verlauf!$B$6:$B$1000,$A46,Verlauf!$C$6:$C$1000,$B46),"")</f>
        <v/>
      </c>
    </row>
    <row r="47" spans="1:40" x14ac:dyDescent="0.25">
      <c r="A47" s="26">
        <v>2027</v>
      </c>
      <c r="B47" s="26">
        <v>18</v>
      </c>
      <c r="C47" s="7" t="str">
        <f t="shared" si="0"/>
        <v>KW 18/27</v>
      </c>
      <c r="D47" s="26">
        <f>SUMIFS(Verlauf!$K$6:$K$1000,Verlauf!$B$6:$B$1000,$A47,Verlauf!$C$6:$C$1000,$B47)</f>
        <v>0</v>
      </c>
      <c r="E47" s="26">
        <f>SUMIFS(Verlauf!$L$6:$L$1000,Verlauf!$B$6:$B$1000,$A47,Verlauf!$C$6:$C$1000,$B47)</f>
        <v>0</v>
      </c>
      <c r="F47" s="26">
        <f>SUMIFS(Verlauf!$M$6:$M$1000,Verlauf!$B$6:$B$1000,$A47,Verlauf!$C$6:$C$1000,$B47)</f>
        <v>0</v>
      </c>
      <c r="G47" s="26">
        <f>SUMIFS(Verlauf!$J$6:$J$1000,Verlauf!$B$6:$B$1000,$A47,Verlauf!$C$6:$C$1000,$B47)</f>
        <v>0</v>
      </c>
      <c r="H47" s="26">
        <f>SUMIFS(Verlauf!$U$6:$U$1000,Verlauf!$B$6:$B$1000,$A47,Verlauf!$C$6:$C$1000,$B47)</f>
        <v>0</v>
      </c>
      <c r="I47" s="26">
        <f>SUMIFS(Verlauf!$V$6:$V$1000,Verlauf!$B$6:$B$1000,$A47,Verlauf!$C$6:$C$1000,$B47)</f>
        <v>0</v>
      </c>
      <c r="J47" s="26">
        <f>SUMIFS(Verlauf!$W$6:$W$1000,Verlauf!$B$6:$B$1000,$A47,Verlauf!$C$6:$C$1000,$B47)</f>
        <v>0</v>
      </c>
      <c r="K47" s="26">
        <f>SUMIFS(Verlauf!$T$6:$T$1000,Verlauf!$B$6:$B$1000,$A47,Verlauf!$C$6:$C$1000,$B47)</f>
        <v>0</v>
      </c>
      <c r="L47" s="27">
        <f>IF(Filter!$T$7=TRUE,IFERROR(INDEX(Planung!$D$68:$IA$68,MATCH($W47,Wirksam!$D$6:$IA$6,0)),0),0)</f>
        <v>6.8999999999999995</v>
      </c>
      <c r="M47" s="27">
        <f>IF(OR(Filter!$T$5=TRUE,Filter!$T$6=TRUE),IFERROR(INDEX(Planung!$D$69:$IA$69,MATCH($W47,Wirksam!$D$6:$IA$6,0)),0),0)</f>
        <v>9.2000000000000011</v>
      </c>
      <c r="N47" s="27">
        <f t="shared" si="1"/>
        <v>16.100000000000001</v>
      </c>
      <c r="O47" s="27" t="e">
        <f t="shared" si="2"/>
        <v>#N/A</v>
      </c>
      <c r="P47" s="27" t="e">
        <f t="shared" si="3"/>
        <v>#N/A</v>
      </c>
      <c r="Q47" s="27" t="e">
        <f t="shared" si="4"/>
        <v>#N/A</v>
      </c>
      <c r="R47" s="27" t="e">
        <f t="shared" si="5"/>
        <v>#N/A</v>
      </c>
      <c r="S47" s="27" t="e">
        <f t="shared" si="6"/>
        <v>#N/A</v>
      </c>
      <c r="T47" s="27" t="e">
        <f t="shared" si="7"/>
        <v>#N/A</v>
      </c>
      <c r="U47" s="26">
        <f>COUNTIFS(Verlauf!$B$6:$B$1000,$A47,Verlauf!$C$6:$C$1000,$B47)</f>
        <v>0</v>
      </c>
      <c r="V47" s="26">
        <f t="shared" si="8"/>
        <v>1</v>
      </c>
      <c r="W47" s="26">
        <f t="shared" si="9"/>
        <v>202718</v>
      </c>
      <c r="X47" s="26">
        <f>SUMIFS(Verlauf!$X$6:$X$1000,Verlauf!$B$6:$B$1000,$A47,Verlauf!$C$6:$C$1000,$B47)</f>
        <v>0</v>
      </c>
      <c r="Y47" s="26">
        <f>SUMIFS(Verlauf!$Y$6:$Y$1000,Verlauf!$B$6:$B$1000,$A47,Verlauf!$C$6:$C$1000,$B47)</f>
        <v>0</v>
      </c>
      <c r="Z47" s="26">
        <f>SUMIFS(Verlauf!$Z$6:$Z$1000,Verlauf!$B$6:$B$1000,$A47,Verlauf!$C$6:$C$1000,$B47)</f>
        <v>0</v>
      </c>
      <c r="AA47" s="26">
        <f>SUMIFS(Verlauf!$I$6:$I$1000,Verlauf!$B$6:$B$1000,$A47,Verlauf!$C$6:$C$1000,$B47)</f>
        <v>0</v>
      </c>
      <c r="AB47" s="26">
        <f>SUMIFS(Verlauf!$AA$6:$AA$1000,Verlauf!$B$6:$B$1000,$A47,Verlauf!$C$6:$C$1000,$B47)</f>
        <v>0</v>
      </c>
      <c r="AC47" s="26">
        <f>SUMIFS(Verlauf!$AB$6:$AB$1000,Verlauf!$B$6:$B$1000,$A47,Verlauf!$C$6:$C$1000,$B47)</f>
        <v>0</v>
      </c>
      <c r="AD47" s="26">
        <f>SUMIFS(Verlauf!$AC$6:$AC$1000,Verlauf!$B$6:$B$1000,$A47,Verlauf!$C$6:$C$1000,$B47)</f>
        <v>0</v>
      </c>
      <c r="AE47" s="26">
        <f>SUMIFS(Verlauf!$S$6:$S$1000,Verlauf!$B$6:$B$1000,$A47,Verlauf!$C$6:$C$1000,$B47)</f>
        <v>0</v>
      </c>
      <c r="AF47" s="26" t="str">
        <f>IF($AN47="","",INDEX(Verlauf!$D$6:$D$1000,MATCH($AN47,Verlauf!$A$6:$A$1000,0)))</f>
        <v/>
      </c>
      <c r="AG47" s="26" t="str">
        <f>IF($AN47="","",INDEX(Verlauf!$E$6:$E$1000,MATCH($AN47,Verlauf!$A$6:$A$1000,0)))</f>
        <v/>
      </c>
      <c r="AH47" s="26" t="str">
        <f>IF($AN47="","",INDEX(Verlauf!$F$6:$F$1000,MATCH($AN47,Verlauf!$A$6:$A$1000,0)))</f>
        <v/>
      </c>
      <c r="AI47" s="26" t="str">
        <f>IF($AN47="","",INDEX(Verlauf!$H$6:$H$1000,MATCH($AN47,Verlauf!$A$6:$A$1000,0)))</f>
        <v/>
      </c>
      <c r="AJ47" s="26" t="str">
        <f>IF($AN47="","",INDEX(Verlauf!$N$6:$N$1000,MATCH($AN47,Verlauf!$A$6:$A$1000,0)))</f>
        <v/>
      </c>
      <c r="AK47" s="26" t="str">
        <f>IF($AN47="","",INDEX(Verlauf!$O$6:$O$1000,MATCH($AN47,Verlauf!$A$6:$A$1000,0)))</f>
        <v/>
      </c>
      <c r="AL47" s="26" t="str">
        <f>IF($AN47="","",INDEX(Verlauf!$P$6:$P$1000,MATCH($AN47,Verlauf!$A$6:$A$1000,0)))</f>
        <v/>
      </c>
      <c r="AM47" s="26" t="str">
        <f>IF($AN47="","",INDEX(Verlauf!$R$6:$R$1000,MATCH($AN47,Verlauf!$A$6:$A$1000,0)))</f>
        <v/>
      </c>
      <c r="AN47" s="28" t="str">
        <f>IF(U47&gt;0,_xlfn.MAXIFS(Verlauf!$A$6:$A$1000,Verlauf!$B$6:$B$1000,$A47,Verlauf!$C$6:$C$1000,$B47),"")</f>
        <v/>
      </c>
    </row>
    <row r="48" spans="1:40" x14ac:dyDescent="0.25">
      <c r="A48" s="26">
        <v>2027</v>
      </c>
      <c r="B48" s="26">
        <v>19</v>
      </c>
      <c r="C48" s="7" t="str">
        <f t="shared" si="0"/>
        <v>KW 19/27</v>
      </c>
      <c r="D48" s="26">
        <f>SUMIFS(Verlauf!$K$6:$K$1000,Verlauf!$B$6:$B$1000,$A48,Verlauf!$C$6:$C$1000,$B48)</f>
        <v>0</v>
      </c>
      <c r="E48" s="26">
        <f>SUMIFS(Verlauf!$L$6:$L$1000,Verlauf!$B$6:$B$1000,$A48,Verlauf!$C$6:$C$1000,$B48)</f>
        <v>0</v>
      </c>
      <c r="F48" s="26">
        <f>SUMIFS(Verlauf!$M$6:$M$1000,Verlauf!$B$6:$B$1000,$A48,Verlauf!$C$6:$C$1000,$B48)</f>
        <v>0</v>
      </c>
      <c r="G48" s="26">
        <f>SUMIFS(Verlauf!$J$6:$J$1000,Verlauf!$B$6:$B$1000,$A48,Verlauf!$C$6:$C$1000,$B48)</f>
        <v>0</v>
      </c>
      <c r="H48" s="26">
        <f>SUMIFS(Verlauf!$U$6:$U$1000,Verlauf!$B$6:$B$1000,$A48,Verlauf!$C$6:$C$1000,$B48)</f>
        <v>0</v>
      </c>
      <c r="I48" s="26">
        <f>SUMIFS(Verlauf!$V$6:$V$1000,Verlauf!$B$6:$B$1000,$A48,Verlauf!$C$6:$C$1000,$B48)</f>
        <v>0</v>
      </c>
      <c r="J48" s="26">
        <f>SUMIFS(Verlauf!$W$6:$W$1000,Verlauf!$B$6:$B$1000,$A48,Verlauf!$C$6:$C$1000,$B48)</f>
        <v>0</v>
      </c>
      <c r="K48" s="26">
        <f>SUMIFS(Verlauf!$T$6:$T$1000,Verlauf!$B$6:$B$1000,$A48,Verlauf!$C$6:$C$1000,$B48)</f>
        <v>0</v>
      </c>
      <c r="L48" s="27">
        <f>IF(Filter!$T$7=TRUE,IFERROR(INDEX(Planung!$D$68:$IA$68,MATCH($W48,Wirksam!$D$6:$IA$6,0)),0),0)</f>
        <v>6.8999999999999995</v>
      </c>
      <c r="M48" s="27">
        <f>IF(OR(Filter!$T$5=TRUE,Filter!$T$6=TRUE),IFERROR(INDEX(Planung!$D$69:$IA$69,MATCH($W48,Wirksam!$D$6:$IA$6,0)),0),0)</f>
        <v>9.2000000000000011</v>
      </c>
      <c r="N48" s="27">
        <f t="shared" si="1"/>
        <v>16.100000000000001</v>
      </c>
      <c r="O48" s="27" t="e">
        <f t="shared" si="2"/>
        <v>#N/A</v>
      </c>
      <c r="P48" s="27" t="e">
        <f t="shared" si="3"/>
        <v>#N/A</v>
      </c>
      <c r="Q48" s="27" t="e">
        <f t="shared" si="4"/>
        <v>#N/A</v>
      </c>
      <c r="R48" s="27" t="e">
        <f t="shared" si="5"/>
        <v>#N/A</v>
      </c>
      <c r="S48" s="27" t="e">
        <f t="shared" si="6"/>
        <v>#N/A</v>
      </c>
      <c r="T48" s="27" t="e">
        <f t="shared" si="7"/>
        <v>#N/A</v>
      </c>
      <c r="U48" s="26">
        <f>COUNTIFS(Verlauf!$B$6:$B$1000,$A48,Verlauf!$C$6:$C$1000,$B48)</f>
        <v>0</v>
      </c>
      <c r="V48" s="26">
        <f t="shared" si="8"/>
        <v>1</v>
      </c>
      <c r="W48" s="26">
        <f t="shared" si="9"/>
        <v>202719</v>
      </c>
      <c r="X48" s="26">
        <f>SUMIFS(Verlauf!$X$6:$X$1000,Verlauf!$B$6:$B$1000,$A48,Verlauf!$C$6:$C$1000,$B48)</f>
        <v>0</v>
      </c>
      <c r="Y48" s="26">
        <f>SUMIFS(Verlauf!$Y$6:$Y$1000,Verlauf!$B$6:$B$1000,$A48,Verlauf!$C$6:$C$1000,$B48)</f>
        <v>0</v>
      </c>
      <c r="Z48" s="26">
        <f>SUMIFS(Verlauf!$Z$6:$Z$1000,Verlauf!$B$6:$B$1000,$A48,Verlauf!$C$6:$C$1000,$B48)</f>
        <v>0</v>
      </c>
      <c r="AA48" s="26">
        <f>SUMIFS(Verlauf!$I$6:$I$1000,Verlauf!$B$6:$B$1000,$A48,Verlauf!$C$6:$C$1000,$B48)</f>
        <v>0</v>
      </c>
      <c r="AB48" s="26">
        <f>SUMIFS(Verlauf!$AA$6:$AA$1000,Verlauf!$B$6:$B$1000,$A48,Verlauf!$C$6:$C$1000,$B48)</f>
        <v>0</v>
      </c>
      <c r="AC48" s="26">
        <f>SUMIFS(Verlauf!$AB$6:$AB$1000,Verlauf!$B$6:$B$1000,$A48,Verlauf!$C$6:$C$1000,$B48)</f>
        <v>0</v>
      </c>
      <c r="AD48" s="26">
        <f>SUMIFS(Verlauf!$AC$6:$AC$1000,Verlauf!$B$6:$B$1000,$A48,Verlauf!$C$6:$C$1000,$B48)</f>
        <v>0</v>
      </c>
      <c r="AE48" s="26">
        <f>SUMIFS(Verlauf!$S$6:$S$1000,Verlauf!$B$6:$B$1000,$A48,Verlauf!$C$6:$C$1000,$B48)</f>
        <v>0</v>
      </c>
      <c r="AF48" s="26" t="str">
        <f>IF($AN48="","",INDEX(Verlauf!$D$6:$D$1000,MATCH($AN48,Verlauf!$A$6:$A$1000,0)))</f>
        <v/>
      </c>
      <c r="AG48" s="26" t="str">
        <f>IF($AN48="","",INDEX(Verlauf!$E$6:$E$1000,MATCH($AN48,Verlauf!$A$6:$A$1000,0)))</f>
        <v/>
      </c>
      <c r="AH48" s="26" t="str">
        <f>IF($AN48="","",INDEX(Verlauf!$F$6:$F$1000,MATCH($AN48,Verlauf!$A$6:$A$1000,0)))</f>
        <v/>
      </c>
      <c r="AI48" s="26" t="str">
        <f>IF($AN48="","",INDEX(Verlauf!$H$6:$H$1000,MATCH($AN48,Verlauf!$A$6:$A$1000,0)))</f>
        <v/>
      </c>
      <c r="AJ48" s="26" t="str">
        <f>IF($AN48="","",INDEX(Verlauf!$N$6:$N$1000,MATCH($AN48,Verlauf!$A$6:$A$1000,0)))</f>
        <v/>
      </c>
      <c r="AK48" s="26" t="str">
        <f>IF($AN48="","",INDEX(Verlauf!$O$6:$O$1000,MATCH($AN48,Verlauf!$A$6:$A$1000,0)))</f>
        <v/>
      </c>
      <c r="AL48" s="26" t="str">
        <f>IF($AN48="","",INDEX(Verlauf!$P$6:$P$1000,MATCH($AN48,Verlauf!$A$6:$A$1000,0)))</f>
        <v/>
      </c>
      <c r="AM48" s="26" t="str">
        <f>IF($AN48="","",INDEX(Verlauf!$R$6:$R$1000,MATCH($AN48,Verlauf!$A$6:$A$1000,0)))</f>
        <v/>
      </c>
      <c r="AN48" s="28" t="str">
        <f>IF(U48&gt;0,_xlfn.MAXIFS(Verlauf!$A$6:$A$1000,Verlauf!$B$6:$B$1000,$A48,Verlauf!$C$6:$C$1000,$B48),"")</f>
        <v/>
      </c>
    </row>
    <row r="49" spans="1:40" x14ac:dyDescent="0.25">
      <c r="A49" s="26">
        <v>2027</v>
      </c>
      <c r="B49" s="26">
        <v>20</v>
      </c>
      <c r="C49" s="7" t="str">
        <f t="shared" si="0"/>
        <v>KW 20/27</v>
      </c>
      <c r="D49" s="26">
        <f>SUMIFS(Verlauf!$K$6:$K$1000,Verlauf!$B$6:$B$1000,$A49,Verlauf!$C$6:$C$1000,$B49)</f>
        <v>0</v>
      </c>
      <c r="E49" s="26">
        <f>SUMIFS(Verlauf!$L$6:$L$1000,Verlauf!$B$6:$B$1000,$A49,Verlauf!$C$6:$C$1000,$B49)</f>
        <v>0</v>
      </c>
      <c r="F49" s="26">
        <f>SUMIFS(Verlauf!$M$6:$M$1000,Verlauf!$B$6:$B$1000,$A49,Verlauf!$C$6:$C$1000,$B49)</f>
        <v>0</v>
      </c>
      <c r="G49" s="26">
        <f>SUMIFS(Verlauf!$J$6:$J$1000,Verlauf!$B$6:$B$1000,$A49,Verlauf!$C$6:$C$1000,$B49)</f>
        <v>0</v>
      </c>
      <c r="H49" s="26">
        <f>SUMIFS(Verlauf!$U$6:$U$1000,Verlauf!$B$6:$B$1000,$A49,Verlauf!$C$6:$C$1000,$B49)</f>
        <v>0</v>
      </c>
      <c r="I49" s="26">
        <f>SUMIFS(Verlauf!$V$6:$V$1000,Verlauf!$B$6:$B$1000,$A49,Verlauf!$C$6:$C$1000,$B49)</f>
        <v>0</v>
      </c>
      <c r="J49" s="26">
        <f>SUMIFS(Verlauf!$W$6:$W$1000,Verlauf!$B$6:$B$1000,$A49,Verlauf!$C$6:$C$1000,$B49)</f>
        <v>0</v>
      </c>
      <c r="K49" s="26">
        <f>SUMIFS(Verlauf!$T$6:$T$1000,Verlauf!$B$6:$B$1000,$A49,Verlauf!$C$6:$C$1000,$B49)</f>
        <v>0</v>
      </c>
      <c r="L49" s="27">
        <f>IF(Filter!$T$7=TRUE,IFERROR(INDEX(Planung!$D$68:$IA$68,MATCH($W49,Wirksam!$D$6:$IA$6,0)),0),0)</f>
        <v>6.8999999999999995</v>
      </c>
      <c r="M49" s="27">
        <f>IF(OR(Filter!$T$5=TRUE,Filter!$T$6=TRUE),IFERROR(INDEX(Planung!$D$69:$IA$69,MATCH($W49,Wirksam!$D$6:$IA$6,0)),0),0)</f>
        <v>9.2000000000000011</v>
      </c>
      <c r="N49" s="27">
        <f t="shared" si="1"/>
        <v>16.100000000000001</v>
      </c>
      <c r="O49" s="27" t="e">
        <f t="shared" si="2"/>
        <v>#N/A</v>
      </c>
      <c r="P49" s="27" t="e">
        <f t="shared" si="3"/>
        <v>#N/A</v>
      </c>
      <c r="Q49" s="27" t="e">
        <f t="shared" si="4"/>
        <v>#N/A</v>
      </c>
      <c r="R49" s="27" t="e">
        <f t="shared" si="5"/>
        <v>#N/A</v>
      </c>
      <c r="S49" s="27" t="e">
        <f t="shared" si="6"/>
        <v>#N/A</v>
      </c>
      <c r="T49" s="27" t="e">
        <f t="shared" si="7"/>
        <v>#N/A</v>
      </c>
      <c r="U49" s="26">
        <f>COUNTIFS(Verlauf!$B$6:$B$1000,$A49,Verlauf!$C$6:$C$1000,$B49)</f>
        <v>0</v>
      </c>
      <c r="V49" s="26">
        <f t="shared" si="8"/>
        <v>1</v>
      </c>
      <c r="W49" s="26">
        <f t="shared" si="9"/>
        <v>202720</v>
      </c>
      <c r="X49" s="26">
        <f>SUMIFS(Verlauf!$X$6:$X$1000,Verlauf!$B$6:$B$1000,$A49,Verlauf!$C$6:$C$1000,$B49)</f>
        <v>0</v>
      </c>
      <c r="Y49" s="26">
        <f>SUMIFS(Verlauf!$Y$6:$Y$1000,Verlauf!$B$6:$B$1000,$A49,Verlauf!$C$6:$C$1000,$B49)</f>
        <v>0</v>
      </c>
      <c r="Z49" s="26">
        <f>SUMIFS(Verlauf!$Z$6:$Z$1000,Verlauf!$B$6:$B$1000,$A49,Verlauf!$C$6:$C$1000,$B49)</f>
        <v>0</v>
      </c>
      <c r="AA49" s="26">
        <f>SUMIFS(Verlauf!$I$6:$I$1000,Verlauf!$B$6:$B$1000,$A49,Verlauf!$C$6:$C$1000,$B49)</f>
        <v>0</v>
      </c>
      <c r="AB49" s="26">
        <f>SUMIFS(Verlauf!$AA$6:$AA$1000,Verlauf!$B$6:$B$1000,$A49,Verlauf!$C$6:$C$1000,$B49)</f>
        <v>0</v>
      </c>
      <c r="AC49" s="26">
        <f>SUMIFS(Verlauf!$AB$6:$AB$1000,Verlauf!$B$6:$B$1000,$A49,Verlauf!$C$6:$C$1000,$B49)</f>
        <v>0</v>
      </c>
      <c r="AD49" s="26">
        <f>SUMIFS(Verlauf!$AC$6:$AC$1000,Verlauf!$B$6:$B$1000,$A49,Verlauf!$C$6:$C$1000,$B49)</f>
        <v>0</v>
      </c>
      <c r="AE49" s="26">
        <f>SUMIFS(Verlauf!$S$6:$S$1000,Verlauf!$B$6:$B$1000,$A49,Verlauf!$C$6:$C$1000,$B49)</f>
        <v>0</v>
      </c>
      <c r="AF49" s="26" t="str">
        <f>IF($AN49="","",INDEX(Verlauf!$D$6:$D$1000,MATCH($AN49,Verlauf!$A$6:$A$1000,0)))</f>
        <v/>
      </c>
      <c r="AG49" s="26" t="str">
        <f>IF($AN49="","",INDEX(Verlauf!$E$6:$E$1000,MATCH($AN49,Verlauf!$A$6:$A$1000,0)))</f>
        <v/>
      </c>
      <c r="AH49" s="26" t="str">
        <f>IF($AN49="","",INDEX(Verlauf!$F$6:$F$1000,MATCH($AN49,Verlauf!$A$6:$A$1000,0)))</f>
        <v/>
      </c>
      <c r="AI49" s="26" t="str">
        <f>IF($AN49="","",INDEX(Verlauf!$H$6:$H$1000,MATCH($AN49,Verlauf!$A$6:$A$1000,0)))</f>
        <v/>
      </c>
      <c r="AJ49" s="26" t="str">
        <f>IF($AN49="","",INDEX(Verlauf!$N$6:$N$1000,MATCH($AN49,Verlauf!$A$6:$A$1000,0)))</f>
        <v/>
      </c>
      <c r="AK49" s="26" t="str">
        <f>IF($AN49="","",INDEX(Verlauf!$O$6:$O$1000,MATCH($AN49,Verlauf!$A$6:$A$1000,0)))</f>
        <v/>
      </c>
      <c r="AL49" s="26" t="str">
        <f>IF($AN49="","",INDEX(Verlauf!$P$6:$P$1000,MATCH($AN49,Verlauf!$A$6:$A$1000,0)))</f>
        <v/>
      </c>
      <c r="AM49" s="26" t="str">
        <f>IF($AN49="","",INDEX(Verlauf!$R$6:$R$1000,MATCH($AN49,Verlauf!$A$6:$A$1000,0)))</f>
        <v/>
      </c>
      <c r="AN49" s="28" t="str">
        <f>IF(U49&gt;0,_xlfn.MAXIFS(Verlauf!$A$6:$A$1000,Verlauf!$B$6:$B$1000,$A49,Verlauf!$C$6:$C$1000,$B49),"")</f>
        <v/>
      </c>
    </row>
    <row r="50" spans="1:40" x14ac:dyDescent="0.25">
      <c r="A50" s="26">
        <v>2027</v>
      </c>
      <c r="B50" s="26">
        <v>21</v>
      </c>
      <c r="C50" s="7" t="str">
        <f t="shared" si="0"/>
        <v>KW 21/27</v>
      </c>
      <c r="D50" s="26">
        <f>SUMIFS(Verlauf!$K$6:$K$1000,Verlauf!$B$6:$B$1000,$A50,Verlauf!$C$6:$C$1000,$B50)</f>
        <v>0</v>
      </c>
      <c r="E50" s="26">
        <f>SUMIFS(Verlauf!$L$6:$L$1000,Verlauf!$B$6:$B$1000,$A50,Verlauf!$C$6:$C$1000,$B50)</f>
        <v>0</v>
      </c>
      <c r="F50" s="26">
        <f>SUMIFS(Verlauf!$M$6:$M$1000,Verlauf!$B$6:$B$1000,$A50,Verlauf!$C$6:$C$1000,$B50)</f>
        <v>0</v>
      </c>
      <c r="G50" s="26">
        <f>SUMIFS(Verlauf!$J$6:$J$1000,Verlauf!$B$6:$B$1000,$A50,Verlauf!$C$6:$C$1000,$B50)</f>
        <v>0</v>
      </c>
      <c r="H50" s="26">
        <f>SUMIFS(Verlauf!$U$6:$U$1000,Verlauf!$B$6:$B$1000,$A50,Verlauf!$C$6:$C$1000,$B50)</f>
        <v>0</v>
      </c>
      <c r="I50" s="26">
        <f>SUMIFS(Verlauf!$V$6:$V$1000,Verlauf!$B$6:$B$1000,$A50,Verlauf!$C$6:$C$1000,$B50)</f>
        <v>0</v>
      </c>
      <c r="J50" s="26">
        <f>SUMIFS(Verlauf!$W$6:$W$1000,Verlauf!$B$6:$B$1000,$A50,Verlauf!$C$6:$C$1000,$B50)</f>
        <v>0</v>
      </c>
      <c r="K50" s="26">
        <f>SUMIFS(Verlauf!$T$6:$T$1000,Verlauf!$B$6:$B$1000,$A50,Verlauf!$C$6:$C$1000,$B50)</f>
        <v>0</v>
      </c>
      <c r="L50" s="27">
        <f>IF(Filter!$T$7=TRUE,IFERROR(INDEX(Planung!$D$68:$IA$68,MATCH($W50,Wirksam!$D$6:$IA$6,0)),0),0)</f>
        <v>6.8999999999999995</v>
      </c>
      <c r="M50" s="27">
        <f>IF(OR(Filter!$T$5=TRUE,Filter!$T$6=TRUE),IFERROR(INDEX(Planung!$D$69:$IA$69,MATCH($W50,Wirksam!$D$6:$IA$6,0)),0),0)</f>
        <v>9.2000000000000011</v>
      </c>
      <c r="N50" s="27">
        <f t="shared" si="1"/>
        <v>16.100000000000001</v>
      </c>
      <c r="O50" s="27" t="e">
        <f t="shared" si="2"/>
        <v>#N/A</v>
      </c>
      <c r="P50" s="27" t="e">
        <f t="shared" si="3"/>
        <v>#N/A</v>
      </c>
      <c r="Q50" s="27" t="e">
        <f t="shared" si="4"/>
        <v>#N/A</v>
      </c>
      <c r="R50" s="27" t="e">
        <f t="shared" si="5"/>
        <v>#N/A</v>
      </c>
      <c r="S50" s="27" t="e">
        <f t="shared" si="6"/>
        <v>#N/A</v>
      </c>
      <c r="T50" s="27" t="e">
        <f t="shared" si="7"/>
        <v>#N/A</v>
      </c>
      <c r="U50" s="26">
        <f>COUNTIFS(Verlauf!$B$6:$B$1000,$A50,Verlauf!$C$6:$C$1000,$B50)</f>
        <v>0</v>
      </c>
      <c r="V50" s="26">
        <f t="shared" si="8"/>
        <v>1</v>
      </c>
      <c r="W50" s="26">
        <f t="shared" si="9"/>
        <v>202721</v>
      </c>
      <c r="X50" s="26">
        <f>SUMIFS(Verlauf!$X$6:$X$1000,Verlauf!$B$6:$B$1000,$A50,Verlauf!$C$6:$C$1000,$B50)</f>
        <v>0</v>
      </c>
      <c r="Y50" s="26">
        <f>SUMIFS(Verlauf!$Y$6:$Y$1000,Verlauf!$B$6:$B$1000,$A50,Verlauf!$C$6:$C$1000,$B50)</f>
        <v>0</v>
      </c>
      <c r="Z50" s="26">
        <f>SUMIFS(Verlauf!$Z$6:$Z$1000,Verlauf!$B$6:$B$1000,$A50,Verlauf!$C$6:$C$1000,$B50)</f>
        <v>0</v>
      </c>
      <c r="AA50" s="26">
        <f>SUMIFS(Verlauf!$I$6:$I$1000,Verlauf!$B$6:$B$1000,$A50,Verlauf!$C$6:$C$1000,$B50)</f>
        <v>0</v>
      </c>
      <c r="AB50" s="26">
        <f>SUMIFS(Verlauf!$AA$6:$AA$1000,Verlauf!$B$6:$B$1000,$A50,Verlauf!$C$6:$C$1000,$B50)</f>
        <v>0</v>
      </c>
      <c r="AC50" s="26">
        <f>SUMIFS(Verlauf!$AB$6:$AB$1000,Verlauf!$B$6:$B$1000,$A50,Verlauf!$C$6:$C$1000,$B50)</f>
        <v>0</v>
      </c>
      <c r="AD50" s="26">
        <f>SUMIFS(Verlauf!$AC$6:$AC$1000,Verlauf!$B$6:$B$1000,$A50,Verlauf!$C$6:$C$1000,$B50)</f>
        <v>0</v>
      </c>
      <c r="AE50" s="26">
        <f>SUMIFS(Verlauf!$S$6:$S$1000,Verlauf!$B$6:$B$1000,$A50,Verlauf!$C$6:$C$1000,$B50)</f>
        <v>0</v>
      </c>
      <c r="AF50" s="26" t="str">
        <f>IF($AN50="","",INDEX(Verlauf!$D$6:$D$1000,MATCH($AN50,Verlauf!$A$6:$A$1000,0)))</f>
        <v/>
      </c>
      <c r="AG50" s="26" t="str">
        <f>IF($AN50="","",INDEX(Verlauf!$E$6:$E$1000,MATCH($AN50,Verlauf!$A$6:$A$1000,0)))</f>
        <v/>
      </c>
      <c r="AH50" s="26" t="str">
        <f>IF($AN50="","",INDEX(Verlauf!$F$6:$F$1000,MATCH($AN50,Verlauf!$A$6:$A$1000,0)))</f>
        <v/>
      </c>
      <c r="AI50" s="26" t="str">
        <f>IF($AN50="","",INDEX(Verlauf!$H$6:$H$1000,MATCH($AN50,Verlauf!$A$6:$A$1000,0)))</f>
        <v/>
      </c>
      <c r="AJ50" s="26" t="str">
        <f>IF($AN50="","",INDEX(Verlauf!$N$6:$N$1000,MATCH($AN50,Verlauf!$A$6:$A$1000,0)))</f>
        <v/>
      </c>
      <c r="AK50" s="26" t="str">
        <f>IF($AN50="","",INDEX(Verlauf!$O$6:$O$1000,MATCH($AN50,Verlauf!$A$6:$A$1000,0)))</f>
        <v/>
      </c>
      <c r="AL50" s="26" t="str">
        <f>IF($AN50="","",INDEX(Verlauf!$P$6:$P$1000,MATCH($AN50,Verlauf!$A$6:$A$1000,0)))</f>
        <v/>
      </c>
      <c r="AM50" s="26" t="str">
        <f>IF($AN50="","",INDEX(Verlauf!$R$6:$R$1000,MATCH($AN50,Verlauf!$A$6:$A$1000,0)))</f>
        <v/>
      </c>
      <c r="AN50" s="28" t="str">
        <f>IF(U50&gt;0,_xlfn.MAXIFS(Verlauf!$A$6:$A$1000,Verlauf!$B$6:$B$1000,$A50,Verlauf!$C$6:$C$1000,$B50),"")</f>
        <v/>
      </c>
    </row>
    <row r="51" spans="1:40" x14ac:dyDescent="0.25">
      <c r="A51" s="26">
        <v>2027</v>
      </c>
      <c r="B51" s="26">
        <v>22</v>
      </c>
      <c r="C51" s="7" t="str">
        <f t="shared" si="0"/>
        <v>KW 22/27</v>
      </c>
      <c r="D51" s="26">
        <f>SUMIFS(Verlauf!$K$6:$K$1000,Verlauf!$B$6:$B$1000,$A51,Verlauf!$C$6:$C$1000,$B51)</f>
        <v>0</v>
      </c>
      <c r="E51" s="26">
        <f>SUMIFS(Verlauf!$L$6:$L$1000,Verlauf!$B$6:$B$1000,$A51,Verlauf!$C$6:$C$1000,$B51)</f>
        <v>0</v>
      </c>
      <c r="F51" s="26">
        <f>SUMIFS(Verlauf!$M$6:$M$1000,Verlauf!$B$6:$B$1000,$A51,Verlauf!$C$6:$C$1000,$B51)</f>
        <v>0</v>
      </c>
      <c r="G51" s="26">
        <f>SUMIFS(Verlauf!$J$6:$J$1000,Verlauf!$B$6:$B$1000,$A51,Verlauf!$C$6:$C$1000,$B51)</f>
        <v>0</v>
      </c>
      <c r="H51" s="26">
        <f>SUMIFS(Verlauf!$U$6:$U$1000,Verlauf!$B$6:$B$1000,$A51,Verlauf!$C$6:$C$1000,$B51)</f>
        <v>0</v>
      </c>
      <c r="I51" s="26">
        <f>SUMIFS(Verlauf!$V$6:$V$1000,Verlauf!$B$6:$B$1000,$A51,Verlauf!$C$6:$C$1000,$B51)</f>
        <v>0</v>
      </c>
      <c r="J51" s="26">
        <f>SUMIFS(Verlauf!$W$6:$W$1000,Verlauf!$B$6:$B$1000,$A51,Verlauf!$C$6:$C$1000,$B51)</f>
        <v>0</v>
      </c>
      <c r="K51" s="26">
        <f>SUMIFS(Verlauf!$T$6:$T$1000,Verlauf!$B$6:$B$1000,$A51,Verlauf!$C$6:$C$1000,$B51)</f>
        <v>0</v>
      </c>
      <c r="L51" s="27">
        <f>IF(Filter!$T$7=TRUE,IFERROR(INDEX(Planung!$D$68:$IA$68,MATCH($W51,Wirksam!$D$6:$IA$6,0)),0),0)</f>
        <v>6.8999999999999995</v>
      </c>
      <c r="M51" s="27">
        <f>IF(OR(Filter!$T$5=TRUE,Filter!$T$6=TRUE),IFERROR(INDEX(Planung!$D$69:$IA$69,MATCH($W51,Wirksam!$D$6:$IA$6,0)),0),0)</f>
        <v>9.2000000000000011</v>
      </c>
      <c r="N51" s="27">
        <f t="shared" si="1"/>
        <v>16.100000000000001</v>
      </c>
      <c r="O51" s="27" t="e">
        <f t="shared" si="2"/>
        <v>#N/A</v>
      </c>
      <c r="P51" s="27" t="e">
        <f t="shared" si="3"/>
        <v>#N/A</v>
      </c>
      <c r="Q51" s="27" t="e">
        <f t="shared" si="4"/>
        <v>#N/A</v>
      </c>
      <c r="R51" s="27" t="e">
        <f t="shared" si="5"/>
        <v>#N/A</v>
      </c>
      <c r="S51" s="27" t="e">
        <f t="shared" si="6"/>
        <v>#N/A</v>
      </c>
      <c r="T51" s="27" t="e">
        <f t="shared" si="7"/>
        <v>#N/A</v>
      </c>
      <c r="U51" s="26">
        <f>COUNTIFS(Verlauf!$B$6:$B$1000,$A51,Verlauf!$C$6:$C$1000,$B51)</f>
        <v>0</v>
      </c>
      <c r="V51" s="26">
        <f t="shared" si="8"/>
        <v>1</v>
      </c>
      <c r="W51" s="26">
        <f t="shared" si="9"/>
        <v>202722</v>
      </c>
      <c r="X51" s="26">
        <f>SUMIFS(Verlauf!$X$6:$X$1000,Verlauf!$B$6:$B$1000,$A51,Verlauf!$C$6:$C$1000,$B51)</f>
        <v>0</v>
      </c>
      <c r="Y51" s="26">
        <f>SUMIFS(Verlauf!$Y$6:$Y$1000,Verlauf!$B$6:$B$1000,$A51,Verlauf!$C$6:$C$1000,$B51)</f>
        <v>0</v>
      </c>
      <c r="Z51" s="26">
        <f>SUMIFS(Verlauf!$Z$6:$Z$1000,Verlauf!$B$6:$B$1000,$A51,Verlauf!$C$6:$C$1000,$B51)</f>
        <v>0</v>
      </c>
      <c r="AA51" s="26">
        <f>SUMIFS(Verlauf!$I$6:$I$1000,Verlauf!$B$6:$B$1000,$A51,Verlauf!$C$6:$C$1000,$B51)</f>
        <v>0</v>
      </c>
      <c r="AB51" s="26">
        <f>SUMIFS(Verlauf!$AA$6:$AA$1000,Verlauf!$B$6:$B$1000,$A51,Verlauf!$C$6:$C$1000,$B51)</f>
        <v>0</v>
      </c>
      <c r="AC51" s="26">
        <f>SUMIFS(Verlauf!$AB$6:$AB$1000,Verlauf!$B$6:$B$1000,$A51,Verlauf!$C$6:$C$1000,$B51)</f>
        <v>0</v>
      </c>
      <c r="AD51" s="26">
        <f>SUMIFS(Verlauf!$AC$6:$AC$1000,Verlauf!$B$6:$B$1000,$A51,Verlauf!$C$6:$C$1000,$B51)</f>
        <v>0</v>
      </c>
      <c r="AE51" s="26">
        <f>SUMIFS(Verlauf!$S$6:$S$1000,Verlauf!$B$6:$B$1000,$A51,Verlauf!$C$6:$C$1000,$B51)</f>
        <v>0</v>
      </c>
      <c r="AF51" s="26" t="str">
        <f>IF($AN51="","",INDEX(Verlauf!$D$6:$D$1000,MATCH($AN51,Verlauf!$A$6:$A$1000,0)))</f>
        <v/>
      </c>
      <c r="AG51" s="26" t="str">
        <f>IF($AN51="","",INDEX(Verlauf!$E$6:$E$1000,MATCH($AN51,Verlauf!$A$6:$A$1000,0)))</f>
        <v/>
      </c>
      <c r="AH51" s="26" t="str">
        <f>IF($AN51="","",INDEX(Verlauf!$F$6:$F$1000,MATCH($AN51,Verlauf!$A$6:$A$1000,0)))</f>
        <v/>
      </c>
      <c r="AI51" s="26" t="str">
        <f>IF($AN51="","",INDEX(Verlauf!$H$6:$H$1000,MATCH($AN51,Verlauf!$A$6:$A$1000,0)))</f>
        <v/>
      </c>
      <c r="AJ51" s="26" t="str">
        <f>IF($AN51="","",INDEX(Verlauf!$N$6:$N$1000,MATCH($AN51,Verlauf!$A$6:$A$1000,0)))</f>
        <v/>
      </c>
      <c r="AK51" s="26" t="str">
        <f>IF($AN51="","",INDEX(Verlauf!$O$6:$O$1000,MATCH($AN51,Verlauf!$A$6:$A$1000,0)))</f>
        <v/>
      </c>
      <c r="AL51" s="26" t="str">
        <f>IF($AN51="","",INDEX(Verlauf!$P$6:$P$1000,MATCH($AN51,Verlauf!$A$6:$A$1000,0)))</f>
        <v/>
      </c>
      <c r="AM51" s="26" t="str">
        <f>IF($AN51="","",INDEX(Verlauf!$R$6:$R$1000,MATCH($AN51,Verlauf!$A$6:$A$1000,0)))</f>
        <v/>
      </c>
      <c r="AN51" s="28" t="str">
        <f>IF(U51&gt;0,_xlfn.MAXIFS(Verlauf!$A$6:$A$1000,Verlauf!$B$6:$B$1000,$A51,Verlauf!$C$6:$C$1000,$B51),"")</f>
        <v/>
      </c>
    </row>
    <row r="52" spans="1:40" x14ac:dyDescent="0.25">
      <c r="A52" s="26">
        <v>2027</v>
      </c>
      <c r="B52" s="26">
        <v>23</v>
      </c>
      <c r="C52" s="7" t="str">
        <f t="shared" si="0"/>
        <v>KW 23/27</v>
      </c>
      <c r="D52" s="26">
        <f>SUMIFS(Verlauf!$K$6:$K$1000,Verlauf!$B$6:$B$1000,$A52,Verlauf!$C$6:$C$1000,$B52)</f>
        <v>0</v>
      </c>
      <c r="E52" s="26">
        <f>SUMIFS(Verlauf!$L$6:$L$1000,Verlauf!$B$6:$B$1000,$A52,Verlauf!$C$6:$C$1000,$B52)</f>
        <v>0</v>
      </c>
      <c r="F52" s="26">
        <f>SUMIFS(Verlauf!$M$6:$M$1000,Verlauf!$B$6:$B$1000,$A52,Verlauf!$C$6:$C$1000,$B52)</f>
        <v>0</v>
      </c>
      <c r="G52" s="26">
        <f>SUMIFS(Verlauf!$J$6:$J$1000,Verlauf!$B$6:$B$1000,$A52,Verlauf!$C$6:$C$1000,$B52)</f>
        <v>0</v>
      </c>
      <c r="H52" s="26">
        <f>SUMIFS(Verlauf!$U$6:$U$1000,Verlauf!$B$6:$B$1000,$A52,Verlauf!$C$6:$C$1000,$B52)</f>
        <v>0</v>
      </c>
      <c r="I52" s="26">
        <f>SUMIFS(Verlauf!$V$6:$V$1000,Verlauf!$B$6:$B$1000,$A52,Verlauf!$C$6:$C$1000,$B52)</f>
        <v>0</v>
      </c>
      <c r="J52" s="26">
        <f>SUMIFS(Verlauf!$W$6:$W$1000,Verlauf!$B$6:$B$1000,$A52,Verlauf!$C$6:$C$1000,$B52)</f>
        <v>0</v>
      </c>
      <c r="K52" s="26">
        <f>SUMIFS(Verlauf!$T$6:$T$1000,Verlauf!$B$6:$B$1000,$A52,Verlauf!$C$6:$C$1000,$B52)</f>
        <v>0</v>
      </c>
      <c r="L52" s="27">
        <f>IF(Filter!$T$7=TRUE,IFERROR(INDEX(Planung!$D$68:$IA$68,MATCH($W52,Wirksam!$D$6:$IA$6,0)),0),0)</f>
        <v>6.8999999999999995</v>
      </c>
      <c r="M52" s="27">
        <f>IF(OR(Filter!$T$5=TRUE,Filter!$T$6=TRUE),IFERROR(INDEX(Planung!$D$69:$IA$69,MATCH($W52,Wirksam!$D$6:$IA$6,0)),0),0)</f>
        <v>9.2000000000000011</v>
      </c>
      <c r="N52" s="27">
        <f t="shared" si="1"/>
        <v>16.100000000000001</v>
      </c>
      <c r="O52" s="27" t="e">
        <f t="shared" si="2"/>
        <v>#N/A</v>
      </c>
      <c r="P52" s="27" t="e">
        <f t="shared" si="3"/>
        <v>#N/A</v>
      </c>
      <c r="Q52" s="27" t="e">
        <f t="shared" si="4"/>
        <v>#N/A</v>
      </c>
      <c r="R52" s="27" t="e">
        <f t="shared" si="5"/>
        <v>#N/A</v>
      </c>
      <c r="S52" s="27" t="e">
        <f t="shared" si="6"/>
        <v>#N/A</v>
      </c>
      <c r="T52" s="27" t="e">
        <f t="shared" si="7"/>
        <v>#N/A</v>
      </c>
      <c r="U52" s="26">
        <f>COUNTIFS(Verlauf!$B$6:$B$1000,$A52,Verlauf!$C$6:$C$1000,$B52)</f>
        <v>0</v>
      </c>
      <c r="V52" s="26">
        <f t="shared" si="8"/>
        <v>1</v>
      </c>
      <c r="W52" s="26">
        <f t="shared" si="9"/>
        <v>202723</v>
      </c>
      <c r="X52" s="26">
        <f>SUMIFS(Verlauf!$X$6:$X$1000,Verlauf!$B$6:$B$1000,$A52,Verlauf!$C$6:$C$1000,$B52)</f>
        <v>0</v>
      </c>
      <c r="Y52" s="26">
        <f>SUMIFS(Verlauf!$Y$6:$Y$1000,Verlauf!$B$6:$B$1000,$A52,Verlauf!$C$6:$C$1000,$B52)</f>
        <v>0</v>
      </c>
      <c r="Z52" s="26">
        <f>SUMIFS(Verlauf!$Z$6:$Z$1000,Verlauf!$B$6:$B$1000,$A52,Verlauf!$C$6:$C$1000,$B52)</f>
        <v>0</v>
      </c>
      <c r="AA52" s="26">
        <f>SUMIFS(Verlauf!$I$6:$I$1000,Verlauf!$B$6:$B$1000,$A52,Verlauf!$C$6:$C$1000,$B52)</f>
        <v>0</v>
      </c>
      <c r="AB52" s="26">
        <f>SUMIFS(Verlauf!$AA$6:$AA$1000,Verlauf!$B$6:$B$1000,$A52,Verlauf!$C$6:$C$1000,$B52)</f>
        <v>0</v>
      </c>
      <c r="AC52" s="26">
        <f>SUMIFS(Verlauf!$AB$6:$AB$1000,Verlauf!$B$6:$B$1000,$A52,Verlauf!$C$6:$C$1000,$B52)</f>
        <v>0</v>
      </c>
      <c r="AD52" s="26">
        <f>SUMIFS(Verlauf!$AC$6:$AC$1000,Verlauf!$B$6:$B$1000,$A52,Verlauf!$C$6:$C$1000,$B52)</f>
        <v>0</v>
      </c>
      <c r="AE52" s="26">
        <f>SUMIFS(Verlauf!$S$6:$S$1000,Verlauf!$B$6:$B$1000,$A52,Verlauf!$C$6:$C$1000,$B52)</f>
        <v>0</v>
      </c>
      <c r="AF52" s="26" t="str">
        <f>IF($AN52="","",INDEX(Verlauf!$D$6:$D$1000,MATCH($AN52,Verlauf!$A$6:$A$1000,0)))</f>
        <v/>
      </c>
      <c r="AG52" s="26" t="str">
        <f>IF($AN52="","",INDEX(Verlauf!$E$6:$E$1000,MATCH($AN52,Verlauf!$A$6:$A$1000,0)))</f>
        <v/>
      </c>
      <c r="AH52" s="26" t="str">
        <f>IF($AN52="","",INDEX(Verlauf!$F$6:$F$1000,MATCH($AN52,Verlauf!$A$6:$A$1000,0)))</f>
        <v/>
      </c>
      <c r="AI52" s="26" t="str">
        <f>IF($AN52="","",INDEX(Verlauf!$H$6:$H$1000,MATCH($AN52,Verlauf!$A$6:$A$1000,0)))</f>
        <v/>
      </c>
      <c r="AJ52" s="26" t="str">
        <f>IF($AN52="","",INDEX(Verlauf!$N$6:$N$1000,MATCH($AN52,Verlauf!$A$6:$A$1000,0)))</f>
        <v/>
      </c>
      <c r="AK52" s="26" t="str">
        <f>IF($AN52="","",INDEX(Verlauf!$O$6:$O$1000,MATCH($AN52,Verlauf!$A$6:$A$1000,0)))</f>
        <v/>
      </c>
      <c r="AL52" s="26" t="str">
        <f>IF($AN52="","",INDEX(Verlauf!$P$6:$P$1000,MATCH($AN52,Verlauf!$A$6:$A$1000,0)))</f>
        <v/>
      </c>
      <c r="AM52" s="26" t="str">
        <f>IF($AN52="","",INDEX(Verlauf!$R$6:$R$1000,MATCH($AN52,Verlauf!$A$6:$A$1000,0)))</f>
        <v/>
      </c>
      <c r="AN52" s="28" t="str">
        <f>IF(U52&gt;0,_xlfn.MAXIFS(Verlauf!$A$6:$A$1000,Verlauf!$B$6:$B$1000,$A52,Verlauf!$C$6:$C$1000,$B52),"")</f>
        <v/>
      </c>
    </row>
    <row r="53" spans="1:40" x14ac:dyDescent="0.25">
      <c r="A53" s="26">
        <v>2027</v>
      </c>
      <c r="B53" s="26">
        <v>24</v>
      </c>
      <c r="C53" s="7" t="str">
        <f t="shared" si="0"/>
        <v>KW 24/27</v>
      </c>
      <c r="D53" s="26">
        <f>SUMIFS(Verlauf!$K$6:$K$1000,Verlauf!$B$6:$B$1000,$A53,Verlauf!$C$6:$C$1000,$B53)</f>
        <v>0</v>
      </c>
      <c r="E53" s="26">
        <f>SUMIFS(Verlauf!$L$6:$L$1000,Verlauf!$B$6:$B$1000,$A53,Verlauf!$C$6:$C$1000,$B53)</f>
        <v>0</v>
      </c>
      <c r="F53" s="26">
        <f>SUMIFS(Verlauf!$M$6:$M$1000,Verlauf!$B$6:$B$1000,$A53,Verlauf!$C$6:$C$1000,$B53)</f>
        <v>0</v>
      </c>
      <c r="G53" s="26">
        <f>SUMIFS(Verlauf!$J$6:$J$1000,Verlauf!$B$6:$B$1000,$A53,Verlauf!$C$6:$C$1000,$B53)</f>
        <v>0</v>
      </c>
      <c r="H53" s="26">
        <f>SUMIFS(Verlauf!$U$6:$U$1000,Verlauf!$B$6:$B$1000,$A53,Verlauf!$C$6:$C$1000,$B53)</f>
        <v>0</v>
      </c>
      <c r="I53" s="26">
        <f>SUMIFS(Verlauf!$V$6:$V$1000,Verlauf!$B$6:$B$1000,$A53,Verlauf!$C$6:$C$1000,$B53)</f>
        <v>0</v>
      </c>
      <c r="J53" s="26">
        <f>SUMIFS(Verlauf!$W$6:$W$1000,Verlauf!$B$6:$B$1000,$A53,Verlauf!$C$6:$C$1000,$B53)</f>
        <v>0</v>
      </c>
      <c r="K53" s="26">
        <f>SUMIFS(Verlauf!$T$6:$T$1000,Verlauf!$B$6:$B$1000,$A53,Verlauf!$C$6:$C$1000,$B53)</f>
        <v>0</v>
      </c>
      <c r="L53" s="27">
        <f>IF(Filter!$T$7=TRUE,IFERROR(INDEX(Planung!$D$68:$IA$68,MATCH($W53,Wirksam!$D$6:$IA$6,0)),0),0)</f>
        <v>6.8999999999999995</v>
      </c>
      <c r="M53" s="27">
        <f>IF(OR(Filter!$T$5=TRUE,Filter!$T$6=TRUE),IFERROR(INDEX(Planung!$D$69:$IA$69,MATCH($W53,Wirksam!$D$6:$IA$6,0)),0),0)</f>
        <v>9.2000000000000011</v>
      </c>
      <c r="N53" s="27">
        <f t="shared" si="1"/>
        <v>16.100000000000001</v>
      </c>
      <c r="O53" s="27" t="e">
        <f t="shared" si="2"/>
        <v>#N/A</v>
      </c>
      <c r="P53" s="27" t="e">
        <f t="shared" si="3"/>
        <v>#N/A</v>
      </c>
      <c r="Q53" s="27" t="e">
        <f t="shared" si="4"/>
        <v>#N/A</v>
      </c>
      <c r="R53" s="27" t="e">
        <f t="shared" si="5"/>
        <v>#N/A</v>
      </c>
      <c r="S53" s="27" t="e">
        <f t="shared" si="6"/>
        <v>#N/A</v>
      </c>
      <c r="T53" s="27" t="e">
        <f t="shared" si="7"/>
        <v>#N/A</v>
      </c>
      <c r="U53" s="26">
        <f>COUNTIFS(Verlauf!$B$6:$B$1000,$A53,Verlauf!$C$6:$C$1000,$B53)</f>
        <v>0</v>
      </c>
      <c r="V53" s="26">
        <f t="shared" si="8"/>
        <v>1</v>
      </c>
      <c r="W53" s="26">
        <f t="shared" si="9"/>
        <v>202724</v>
      </c>
      <c r="X53" s="26">
        <f>SUMIFS(Verlauf!$X$6:$X$1000,Verlauf!$B$6:$B$1000,$A53,Verlauf!$C$6:$C$1000,$B53)</f>
        <v>0</v>
      </c>
      <c r="Y53" s="26">
        <f>SUMIFS(Verlauf!$Y$6:$Y$1000,Verlauf!$B$6:$B$1000,$A53,Verlauf!$C$6:$C$1000,$B53)</f>
        <v>0</v>
      </c>
      <c r="Z53" s="26">
        <f>SUMIFS(Verlauf!$Z$6:$Z$1000,Verlauf!$B$6:$B$1000,$A53,Verlauf!$C$6:$C$1000,$B53)</f>
        <v>0</v>
      </c>
      <c r="AA53" s="26">
        <f>SUMIFS(Verlauf!$I$6:$I$1000,Verlauf!$B$6:$B$1000,$A53,Verlauf!$C$6:$C$1000,$B53)</f>
        <v>0</v>
      </c>
      <c r="AB53" s="26">
        <f>SUMIFS(Verlauf!$AA$6:$AA$1000,Verlauf!$B$6:$B$1000,$A53,Verlauf!$C$6:$C$1000,$B53)</f>
        <v>0</v>
      </c>
      <c r="AC53" s="26">
        <f>SUMIFS(Verlauf!$AB$6:$AB$1000,Verlauf!$B$6:$B$1000,$A53,Verlauf!$C$6:$C$1000,$B53)</f>
        <v>0</v>
      </c>
      <c r="AD53" s="26">
        <f>SUMIFS(Verlauf!$AC$6:$AC$1000,Verlauf!$B$6:$B$1000,$A53,Verlauf!$C$6:$C$1000,$B53)</f>
        <v>0</v>
      </c>
      <c r="AE53" s="26">
        <f>SUMIFS(Verlauf!$S$6:$S$1000,Verlauf!$B$6:$B$1000,$A53,Verlauf!$C$6:$C$1000,$B53)</f>
        <v>0</v>
      </c>
      <c r="AF53" s="26" t="str">
        <f>IF($AN53="","",INDEX(Verlauf!$D$6:$D$1000,MATCH($AN53,Verlauf!$A$6:$A$1000,0)))</f>
        <v/>
      </c>
      <c r="AG53" s="26" t="str">
        <f>IF($AN53="","",INDEX(Verlauf!$E$6:$E$1000,MATCH($AN53,Verlauf!$A$6:$A$1000,0)))</f>
        <v/>
      </c>
      <c r="AH53" s="26" t="str">
        <f>IF($AN53="","",INDEX(Verlauf!$F$6:$F$1000,MATCH($AN53,Verlauf!$A$6:$A$1000,0)))</f>
        <v/>
      </c>
      <c r="AI53" s="26" t="str">
        <f>IF($AN53="","",INDEX(Verlauf!$H$6:$H$1000,MATCH($AN53,Verlauf!$A$6:$A$1000,0)))</f>
        <v/>
      </c>
      <c r="AJ53" s="26" t="str">
        <f>IF($AN53="","",INDEX(Verlauf!$N$6:$N$1000,MATCH($AN53,Verlauf!$A$6:$A$1000,0)))</f>
        <v/>
      </c>
      <c r="AK53" s="26" t="str">
        <f>IF($AN53="","",INDEX(Verlauf!$O$6:$O$1000,MATCH($AN53,Verlauf!$A$6:$A$1000,0)))</f>
        <v/>
      </c>
      <c r="AL53" s="26" t="str">
        <f>IF($AN53="","",INDEX(Verlauf!$P$6:$P$1000,MATCH($AN53,Verlauf!$A$6:$A$1000,0)))</f>
        <v/>
      </c>
      <c r="AM53" s="26" t="str">
        <f>IF($AN53="","",INDEX(Verlauf!$R$6:$R$1000,MATCH($AN53,Verlauf!$A$6:$A$1000,0)))</f>
        <v/>
      </c>
      <c r="AN53" s="28" t="str">
        <f>IF(U53&gt;0,_xlfn.MAXIFS(Verlauf!$A$6:$A$1000,Verlauf!$B$6:$B$1000,$A53,Verlauf!$C$6:$C$1000,$B53),"")</f>
        <v/>
      </c>
    </row>
    <row r="54" spans="1:40" x14ac:dyDescent="0.25">
      <c r="A54" s="26">
        <v>2027</v>
      </c>
      <c r="B54" s="26">
        <v>25</v>
      </c>
      <c r="C54" s="7" t="str">
        <f t="shared" si="0"/>
        <v>KW 25/27</v>
      </c>
      <c r="D54" s="26">
        <f>SUMIFS(Verlauf!$K$6:$K$1000,Verlauf!$B$6:$B$1000,$A54,Verlauf!$C$6:$C$1000,$B54)</f>
        <v>0</v>
      </c>
      <c r="E54" s="26">
        <f>SUMIFS(Verlauf!$L$6:$L$1000,Verlauf!$B$6:$B$1000,$A54,Verlauf!$C$6:$C$1000,$B54)</f>
        <v>0</v>
      </c>
      <c r="F54" s="26">
        <f>SUMIFS(Verlauf!$M$6:$M$1000,Verlauf!$B$6:$B$1000,$A54,Verlauf!$C$6:$C$1000,$B54)</f>
        <v>0</v>
      </c>
      <c r="G54" s="26">
        <f>SUMIFS(Verlauf!$J$6:$J$1000,Verlauf!$B$6:$B$1000,$A54,Verlauf!$C$6:$C$1000,$B54)</f>
        <v>0</v>
      </c>
      <c r="H54" s="26">
        <f>SUMIFS(Verlauf!$U$6:$U$1000,Verlauf!$B$6:$B$1000,$A54,Verlauf!$C$6:$C$1000,$B54)</f>
        <v>0</v>
      </c>
      <c r="I54" s="26">
        <f>SUMIFS(Verlauf!$V$6:$V$1000,Verlauf!$B$6:$B$1000,$A54,Verlauf!$C$6:$C$1000,$B54)</f>
        <v>0</v>
      </c>
      <c r="J54" s="26">
        <f>SUMIFS(Verlauf!$W$6:$W$1000,Verlauf!$B$6:$B$1000,$A54,Verlauf!$C$6:$C$1000,$B54)</f>
        <v>0</v>
      </c>
      <c r="K54" s="26">
        <f>SUMIFS(Verlauf!$T$6:$T$1000,Verlauf!$B$6:$B$1000,$A54,Verlauf!$C$6:$C$1000,$B54)</f>
        <v>0</v>
      </c>
      <c r="L54" s="27">
        <f>IF(Filter!$T$7=TRUE,IFERROR(INDEX(Planung!$D$68:$IA$68,MATCH($W54,Wirksam!$D$6:$IA$6,0)),0),0)</f>
        <v>6.8999999999999995</v>
      </c>
      <c r="M54" s="27">
        <f>IF(OR(Filter!$T$5=TRUE,Filter!$T$6=TRUE),IFERROR(INDEX(Planung!$D$69:$IA$69,MATCH($W54,Wirksam!$D$6:$IA$6,0)),0),0)</f>
        <v>9.2000000000000011</v>
      </c>
      <c r="N54" s="27">
        <f t="shared" si="1"/>
        <v>16.100000000000001</v>
      </c>
      <c r="O54" s="27" t="e">
        <f t="shared" si="2"/>
        <v>#N/A</v>
      </c>
      <c r="P54" s="27" t="e">
        <f t="shared" si="3"/>
        <v>#N/A</v>
      </c>
      <c r="Q54" s="27" t="e">
        <f t="shared" si="4"/>
        <v>#N/A</v>
      </c>
      <c r="R54" s="27" t="e">
        <f t="shared" si="5"/>
        <v>#N/A</v>
      </c>
      <c r="S54" s="27" t="e">
        <f t="shared" si="6"/>
        <v>#N/A</v>
      </c>
      <c r="T54" s="27" t="e">
        <f t="shared" si="7"/>
        <v>#N/A</v>
      </c>
      <c r="U54" s="26">
        <f>COUNTIFS(Verlauf!$B$6:$B$1000,$A54,Verlauf!$C$6:$C$1000,$B54)</f>
        <v>0</v>
      </c>
      <c r="V54" s="26">
        <f t="shared" si="8"/>
        <v>1</v>
      </c>
      <c r="W54" s="26">
        <f t="shared" si="9"/>
        <v>202725</v>
      </c>
      <c r="X54" s="26">
        <f>SUMIFS(Verlauf!$X$6:$X$1000,Verlauf!$B$6:$B$1000,$A54,Verlauf!$C$6:$C$1000,$B54)</f>
        <v>0</v>
      </c>
      <c r="Y54" s="26">
        <f>SUMIFS(Verlauf!$Y$6:$Y$1000,Verlauf!$B$6:$B$1000,$A54,Verlauf!$C$6:$C$1000,$B54)</f>
        <v>0</v>
      </c>
      <c r="Z54" s="26">
        <f>SUMIFS(Verlauf!$Z$6:$Z$1000,Verlauf!$B$6:$B$1000,$A54,Verlauf!$C$6:$C$1000,$B54)</f>
        <v>0</v>
      </c>
      <c r="AA54" s="26">
        <f>SUMIFS(Verlauf!$I$6:$I$1000,Verlauf!$B$6:$B$1000,$A54,Verlauf!$C$6:$C$1000,$B54)</f>
        <v>0</v>
      </c>
      <c r="AB54" s="26">
        <f>SUMIFS(Verlauf!$AA$6:$AA$1000,Verlauf!$B$6:$B$1000,$A54,Verlauf!$C$6:$C$1000,$B54)</f>
        <v>0</v>
      </c>
      <c r="AC54" s="26">
        <f>SUMIFS(Verlauf!$AB$6:$AB$1000,Verlauf!$B$6:$B$1000,$A54,Verlauf!$C$6:$C$1000,$B54)</f>
        <v>0</v>
      </c>
      <c r="AD54" s="26">
        <f>SUMIFS(Verlauf!$AC$6:$AC$1000,Verlauf!$B$6:$B$1000,$A54,Verlauf!$C$6:$C$1000,$B54)</f>
        <v>0</v>
      </c>
      <c r="AE54" s="26">
        <f>SUMIFS(Verlauf!$S$6:$S$1000,Verlauf!$B$6:$B$1000,$A54,Verlauf!$C$6:$C$1000,$B54)</f>
        <v>0</v>
      </c>
      <c r="AF54" s="26" t="str">
        <f>IF($AN54="","",INDEX(Verlauf!$D$6:$D$1000,MATCH($AN54,Verlauf!$A$6:$A$1000,0)))</f>
        <v/>
      </c>
      <c r="AG54" s="26" t="str">
        <f>IF($AN54="","",INDEX(Verlauf!$E$6:$E$1000,MATCH($AN54,Verlauf!$A$6:$A$1000,0)))</f>
        <v/>
      </c>
      <c r="AH54" s="26" t="str">
        <f>IF($AN54="","",INDEX(Verlauf!$F$6:$F$1000,MATCH($AN54,Verlauf!$A$6:$A$1000,0)))</f>
        <v/>
      </c>
      <c r="AI54" s="26" t="str">
        <f>IF($AN54="","",INDEX(Verlauf!$H$6:$H$1000,MATCH($AN54,Verlauf!$A$6:$A$1000,0)))</f>
        <v/>
      </c>
      <c r="AJ54" s="26" t="str">
        <f>IF($AN54="","",INDEX(Verlauf!$N$6:$N$1000,MATCH($AN54,Verlauf!$A$6:$A$1000,0)))</f>
        <v/>
      </c>
      <c r="AK54" s="26" t="str">
        <f>IF($AN54="","",INDEX(Verlauf!$O$6:$O$1000,MATCH($AN54,Verlauf!$A$6:$A$1000,0)))</f>
        <v/>
      </c>
      <c r="AL54" s="26" t="str">
        <f>IF($AN54="","",INDEX(Verlauf!$P$6:$P$1000,MATCH($AN54,Verlauf!$A$6:$A$1000,0)))</f>
        <v/>
      </c>
      <c r="AM54" s="26" t="str">
        <f>IF($AN54="","",INDEX(Verlauf!$R$6:$R$1000,MATCH($AN54,Verlauf!$A$6:$A$1000,0)))</f>
        <v/>
      </c>
      <c r="AN54" s="28" t="str">
        <f>IF(U54&gt;0,_xlfn.MAXIFS(Verlauf!$A$6:$A$1000,Verlauf!$B$6:$B$1000,$A54,Verlauf!$C$6:$C$1000,$B54),"")</f>
        <v/>
      </c>
    </row>
    <row r="55" spans="1:40" x14ac:dyDescent="0.25">
      <c r="A55" s="26">
        <v>2027</v>
      </c>
      <c r="B55" s="26">
        <v>26</v>
      </c>
      <c r="C55" s="7" t="str">
        <f t="shared" si="0"/>
        <v>KW 26/27</v>
      </c>
      <c r="D55" s="26">
        <f>SUMIFS(Verlauf!$K$6:$K$1000,Verlauf!$B$6:$B$1000,$A55,Verlauf!$C$6:$C$1000,$B55)</f>
        <v>0</v>
      </c>
      <c r="E55" s="26">
        <f>SUMIFS(Verlauf!$L$6:$L$1000,Verlauf!$B$6:$B$1000,$A55,Verlauf!$C$6:$C$1000,$B55)</f>
        <v>0</v>
      </c>
      <c r="F55" s="26">
        <f>SUMIFS(Verlauf!$M$6:$M$1000,Verlauf!$B$6:$B$1000,$A55,Verlauf!$C$6:$C$1000,$B55)</f>
        <v>0</v>
      </c>
      <c r="G55" s="26">
        <f>SUMIFS(Verlauf!$J$6:$J$1000,Verlauf!$B$6:$B$1000,$A55,Verlauf!$C$6:$C$1000,$B55)</f>
        <v>0</v>
      </c>
      <c r="H55" s="26">
        <f>SUMIFS(Verlauf!$U$6:$U$1000,Verlauf!$B$6:$B$1000,$A55,Verlauf!$C$6:$C$1000,$B55)</f>
        <v>0</v>
      </c>
      <c r="I55" s="26">
        <f>SUMIFS(Verlauf!$V$6:$V$1000,Verlauf!$B$6:$B$1000,$A55,Verlauf!$C$6:$C$1000,$B55)</f>
        <v>0</v>
      </c>
      <c r="J55" s="26">
        <f>SUMIFS(Verlauf!$W$6:$W$1000,Verlauf!$B$6:$B$1000,$A55,Verlauf!$C$6:$C$1000,$B55)</f>
        <v>0</v>
      </c>
      <c r="K55" s="26">
        <f>SUMIFS(Verlauf!$T$6:$T$1000,Verlauf!$B$6:$B$1000,$A55,Verlauf!$C$6:$C$1000,$B55)</f>
        <v>0</v>
      </c>
      <c r="L55" s="27">
        <f>IF(Filter!$T$7=TRUE,IFERROR(INDEX(Planung!$D$68:$IA$68,MATCH($W55,Wirksam!$D$6:$IA$6,0)),0),0)</f>
        <v>6.8999999999999995</v>
      </c>
      <c r="M55" s="27">
        <f>IF(OR(Filter!$T$5=TRUE,Filter!$T$6=TRUE),IFERROR(INDEX(Planung!$D$69:$IA$69,MATCH($W55,Wirksam!$D$6:$IA$6,0)),0),0)</f>
        <v>9.2000000000000011</v>
      </c>
      <c r="N55" s="27">
        <f t="shared" si="1"/>
        <v>16.100000000000001</v>
      </c>
      <c r="O55" s="27" t="e">
        <f t="shared" si="2"/>
        <v>#N/A</v>
      </c>
      <c r="P55" s="27" t="e">
        <f t="shared" si="3"/>
        <v>#N/A</v>
      </c>
      <c r="Q55" s="27" t="e">
        <f t="shared" si="4"/>
        <v>#N/A</v>
      </c>
      <c r="R55" s="27" t="e">
        <f t="shared" si="5"/>
        <v>#N/A</v>
      </c>
      <c r="S55" s="27" t="e">
        <f t="shared" si="6"/>
        <v>#N/A</v>
      </c>
      <c r="T55" s="27" t="e">
        <f t="shared" si="7"/>
        <v>#N/A</v>
      </c>
      <c r="U55" s="26">
        <f>COUNTIFS(Verlauf!$B$6:$B$1000,$A55,Verlauf!$C$6:$C$1000,$B55)</f>
        <v>0</v>
      </c>
      <c r="V55" s="26">
        <f t="shared" si="8"/>
        <v>1</v>
      </c>
      <c r="W55" s="26">
        <f t="shared" si="9"/>
        <v>202726</v>
      </c>
      <c r="X55" s="26">
        <f>SUMIFS(Verlauf!$X$6:$X$1000,Verlauf!$B$6:$B$1000,$A55,Verlauf!$C$6:$C$1000,$B55)</f>
        <v>0</v>
      </c>
      <c r="Y55" s="26">
        <f>SUMIFS(Verlauf!$Y$6:$Y$1000,Verlauf!$B$6:$B$1000,$A55,Verlauf!$C$6:$C$1000,$B55)</f>
        <v>0</v>
      </c>
      <c r="Z55" s="26">
        <f>SUMIFS(Verlauf!$Z$6:$Z$1000,Verlauf!$B$6:$B$1000,$A55,Verlauf!$C$6:$C$1000,$B55)</f>
        <v>0</v>
      </c>
      <c r="AA55" s="26">
        <f>SUMIFS(Verlauf!$I$6:$I$1000,Verlauf!$B$6:$B$1000,$A55,Verlauf!$C$6:$C$1000,$B55)</f>
        <v>0</v>
      </c>
      <c r="AB55" s="26">
        <f>SUMIFS(Verlauf!$AA$6:$AA$1000,Verlauf!$B$6:$B$1000,$A55,Verlauf!$C$6:$C$1000,$B55)</f>
        <v>0</v>
      </c>
      <c r="AC55" s="26">
        <f>SUMIFS(Verlauf!$AB$6:$AB$1000,Verlauf!$B$6:$B$1000,$A55,Verlauf!$C$6:$C$1000,$B55)</f>
        <v>0</v>
      </c>
      <c r="AD55" s="26">
        <f>SUMIFS(Verlauf!$AC$6:$AC$1000,Verlauf!$B$6:$B$1000,$A55,Verlauf!$C$6:$C$1000,$B55)</f>
        <v>0</v>
      </c>
      <c r="AE55" s="26">
        <f>SUMIFS(Verlauf!$S$6:$S$1000,Verlauf!$B$6:$B$1000,$A55,Verlauf!$C$6:$C$1000,$B55)</f>
        <v>0</v>
      </c>
      <c r="AF55" s="26" t="str">
        <f>IF($AN55="","",INDEX(Verlauf!$D$6:$D$1000,MATCH($AN55,Verlauf!$A$6:$A$1000,0)))</f>
        <v/>
      </c>
      <c r="AG55" s="26" t="str">
        <f>IF($AN55="","",INDEX(Verlauf!$E$6:$E$1000,MATCH($AN55,Verlauf!$A$6:$A$1000,0)))</f>
        <v/>
      </c>
      <c r="AH55" s="26" t="str">
        <f>IF($AN55="","",INDEX(Verlauf!$F$6:$F$1000,MATCH($AN55,Verlauf!$A$6:$A$1000,0)))</f>
        <v/>
      </c>
      <c r="AI55" s="26" t="str">
        <f>IF($AN55="","",INDEX(Verlauf!$H$6:$H$1000,MATCH($AN55,Verlauf!$A$6:$A$1000,0)))</f>
        <v/>
      </c>
      <c r="AJ55" s="26" t="str">
        <f>IF($AN55="","",INDEX(Verlauf!$N$6:$N$1000,MATCH($AN55,Verlauf!$A$6:$A$1000,0)))</f>
        <v/>
      </c>
      <c r="AK55" s="26" t="str">
        <f>IF($AN55="","",INDEX(Verlauf!$O$6:$O$1000,MATCH($AN55,Verlauf!$A$6:$A$1000,0)))</f>
        <v/>
      </c>
      <c r="AL55" s="26" t="str">
        <f>IF($AN55="","",INDEX(Verlauf!$P$6:$P$1000,MATCH($AN55,Verlauf!$A$6:$A$1000,0)))</f>
        <v/>
      </c>
      <c r="AM55" s="26" t="str">
        <f>IF($AN55="","",INDEX(Verlauf!$R$6:$R$1000,MATCH($AN55,Verlauf!$A$6:$A$1000,0)))</f>
        <v/>
      </c>
      <c r="AN55" s="28" t="str">
        <f>IF(U55&gt;0,_xlfn.MAXIFS(Verlauf!$A$6:$A$1000,Verlauf!$B$6:$B$1000,$A55,Verlauf!$C$6:$C$1000,$B55),"")</f>
        <v/>
      </c>
    </row>
    <row r="56" spans="1:40" x14ac:dyDescent="0.25">
      <c r="A56" s="26">
        <v>2027</v>
      </c>
      <c r="B56" s="26">
        <v>27</v>
      </c>
      <c r="C56" s="7" t="str">
        <f t="shared" si="0"/>
        <v>KW 27/27</v>
      </c>
      <c r="D56" s="26">
        <f>SUMIFS(Verlauf!$K$6:$K$1000,Verlauf!$B$6:$B$1000,$A56,Verlauf!$C$6:$C$1000,$B56)</f>
        <v>0</v>
      </c>
      <c r="E56" s="26">
        <f>SUMIFS(Verlauf!$L$6:$L$1000,Verlauf!$B$6:$B$1000,$A56,Verlauf!$C$6:$C$1000,$B56)</f>
        <v>0</v>
      </c>
      <c r="F56" s="26">
        <f>SUMIFS(Verlauf!$M$6:$M$1000,Verlauf!$B$6:$B$1000,$A56,Verlauf!$C$6:$C$1000,$B56)</f>
        <v>0</v>
      </c>
      <c r="G56" s="26">
        <f>SUMIFS(Verlauf!$J$6:$J$1000,Verlauf!$B$6:$B$1000,$A56,Verlauf!$C$6:$C$1000,$B56)</f>
        <v>0</v>
      </c>
      <c r="H56" s="26">
        <f>SUMIFS(Verlauf!$U$6:$U$1000,Verlauf!$B$6:$B$1000,$A56,Verlauf!$C$6:$C$1000,$B56)</f>
        <v>0</v>
      </c>
      <c r="I56" s="26">
        <f>SUMIFS(Verlauf!$V$6:$V$1000,Verlauf!$B$6:$B$1000,$A56,Verlauf!$C$6:$C$1000,$B56)</f>
        <v>0</v>
      </c>
      <c r="J56" s="26">
        <f>SUMIFS(Verlauf!$W$6:$W$1000,Verlauf!$B$6:$B$1000,$A56,Verlauf!$C$6:$C$1000,$B56)</f>
        <v>0</v>
      </c>
      <c r="K56" s="26">
        <f>SUMIFS(Verlauf!$T$6:$T$1000,Verlauf!$B$6:$B$1000,$A56,Verlauf!$C$6:$C$1000,$B56)</f>
        <v>0</v>
      </c>
      <c r="L56" s="27">
        <f>IF(Filter!$T$7=TRUE,IFERROR(INDEX(Planung!$D$68:$IA$68,MATCH($W56,Wirksam!$D$6:$IA$6,0)),0),0)</f>
        <v>6.8999999999999995</v>
      </c>
      <c r="M56" s="27">
        <f>IF(OR(Filter!$T$5=TRUE,Filter!$T$6=TRUE),IFERROR(INDEX(Planung!$D$69:$IA$69,MATCH($W56,Wirksam!$D$6:$IA$6,0)),0),0)</f>
        <v>9.2000000000000011</v>
      </c>
      <c r="N56" s="27">
        <f t="shared" si="1"/>
        <v>16.100000000000001</v>
      </c>
      <c r="O56" s="27" t="e">
        <f t="shared" si="2"/>
        <v>#N/A</v>
      </c>
      <c r="P56" s="27" t="e">
        <f t="shared" si="3"/>
        <v>#N/A</v>
      </c>
      <c r="Q56" s="27" t="e">
        <f t="shared" si="4"/>
        <v>#N/A</v>
      </c>
      <c r="R56" s="27" t="e">
        <f t="shared" si="5"/>
        <v>#N/A</v>
      </c>
      <c r="S56" s="27" t="e">
        <f t="shared" si="6"/>
        <v>#N/A</v>
      </c>
      <c r="T56" s="27" t="e">
        <f t="shared" si="7"/>
        <v>#N/A</v>
      </c>
      <c r="U56" s="26">
        <f>COUNTIFS(Verlauf!$B$6:$B$1000,$A56,Verlauf!$C$6:$C$1000,$B56)</f>
        <v>0</v>
      </c>
      <c r="V56" s="26">
        <f t="shared" si="8"/>
        <v>1</v>
      </c>
      <c r="W56" s="26">
        <f t="shared" si="9"/>
        <v>202727</v>
      </c>
      <c r="X56" s="26">
        <f>SUMIFS(Verlauf!$X$6:$X$1000,Verlauf!$B$6:$B$1000,$A56,Verlauf!$C$6:$C$1000,$B56)</f>
        <v>0</v>
      </c>
      <c r="Y56" s="26">
        <f>SUMIFS(Verlauf!$Y$6:$Y$1000,Verlauf!$B$6:$B$1000,$A56,Verlauf!$C$6:$C$1000,$B56)</f>
        <v>0</v>
      </c>
      <c r="Z56" s="26">
        <f>SUMIFS(Verlauf!$Z$6:$Z$1000,Verlauf!$B$6:$B$1000,$A56,Verlauf!$C$6:$C$1000,$B56)</f>
        <v>0</v>
      </c>
      <c r="AA56" s="26">
        <f>SUMIFS(Verlauf!$I$6:$I$1000,Verlauf!$B$6:$B$1000,$A56,Verlauf!$C$6:$C$1000,$B56)</f>
        <v>0</v>
      </c>
      <c r="AB56" s="26">
        <f>SUMIFS(Verlauf!$AA$6:$AA$1000,Verlauf!$B$6:$B$1000,$A56,Verlauf!$C$6:$C$1000,$B56)</f>
        <v>0</v>
      </c>
      <c r="AC56" s="26">
        <f>SUMIFS(Verlauf!$AB$6:$AB$1000,Verlauf!$B$6:$B$1000,$A56,Verlauf!$C$6:$C$1000,$B56)</f>
        <v>0</v>
      </c>
      <c r="AD56" s="26">
        <f>SUMIFS(Verlauf!$AC$6:$AC$1000,Verlauf!$B$6:$B$1000,$A56,Verlauf!$C$6:$C$1000,$B56)</f>
        <v>0</v>
      </c>
      <c r="AE56" s="26">
        <f>SUMIFS(Verlauf!$S$6:$S$1000,Verlauf!$B$6:$B$1000,$A56,Verlauf!$C$6:$C$1000,$B56)</f>
        <v>0</v>
      </c>
      <c r="AF56" s="26" t="str">
        <f>IF($AN56="","",INDEX(Verlauf!$D$6:$D$1000,MATCH($AN56,Verlauf!$A$6:$A$1000,0)))</f>
        <v/>
      </c>
      <c r="AG56" s="26" t="str">
        <f>IF($AN56="","",INDEX(Verlauf!$E$6:$E$1000,MATCH($AN56,Verlauf!$A$6:$A$1000,0)))</f>
        <v/>
      </c>
      <c r="AH56" s="26" t="str">
        <f>IF($AN56="","",INDEX(Verlauf!$F$6:$F$1000,MATCH($AN56,Verlauf!$A$6:$A$1000,0)))</f>
        <v/>
      </c>
      <c r="AI56" s="26" t="str">
        <f>IF($AN56="","",INDEX(Verlauf!$H$6:$H$1000,MATCH($AN56,Verlauf!$A$6:$A$1000,0)))</f>
        <v/>
      </c>
      <c r="AJ56" s="26" t="str">
        <f>IF($AN56="","",INDEX(Verlauf!$N$6:$N$1000,MATCH($AN56,Verlauf!$A$6:$A$1000,0)))</f>
        <v/>
      </c>
      <c r="AK56" s="26" t="str">
        <f>IF($AN56="","",INDEX(Verlauf!$O$6:$O$1000,MATCH($AN56,Verlauf!$A$6:$A$1000,0)))</f>
        <v/>
      </c>
      <c r="AL56" s="26" t="str">
        <f>IF($AN56="","",INDEX(Verlauf!$P$6:$P$1000,MATCH($AN56,Verlauf!$A$6:$A$1000,0)))</f>
        <v/>
      </c>
      <c r="AM56" s="26" t="str">
        <f>IF($AN56="","",INDEX(Verlauf!$R$6:$R$1000,MATCH($AN56,Verlauf!$A$6:$A$1000,0)))</f>
        <v/>
      </c>
      <c r="AN56" s="28" t="str">
        <f>IF(U56&gt;0,_xlfn.MAXIFS(Verlauf!$A$6:$A$1000,Verlauf!$B$6:$B$1000,$A56,Verlauf!$C$6:$C$1000,$B56),"")</f>
        <v/>
      </c>
    </row>
    <row r="57" spans="1:40" x14ac:dyDescent="0.25">
      <c r="A57" s="26">
        <v>2027</v>
      </c>
      <c r="B57" s="26">
        <v>28</v>
      </c>
      <c r="C57" s="7" t="str">
        <f t="shared" si="0"/>
        <v>KW 28/27</v>
      </c>
      <c r="D57" s="26">
        <f>SUMIFS(Verlauf!$K$6:$K$1000,Verlauf!$B$6:$B$1000,$A57,Verlauf!$C$6:$C$1000,$B57)</f>
        <v>0</v>
      </c>
      <c r="E57" s="26">
        <f>SUMIFS(Verlauf!$L$6:$L$1000,Verlauf!$B$6:$B$1000,$A57,Verlauf!$C$6:$C$1000,$B57)</f>
        <v>0</v>
      </c>
      <c r="F57" s="26">
        <f>SUMIFS(Verlauf!$M$6:$M$1000,Verlauf!$B$6:$B$1000,$A57,Verlauf!$C$6:$C$1000,$B57)</f>
        <v>0</v>
      </c>
      <c r="G57" s="26">
        <f>SUMIFS(Verlauf!$J$6:$J$1000,Verlauf!$B$6:$B$1000,$A57,Verlauf!$C$6:$C$1000,$B57)</f>
        <v>0</v>
      </c>
      <c r="H57" s="26">
        <f>SUMIFS(Verlauf!$U$6:$U$1000,Verlauf!$B$6:$B$1000,$A57,Verlauf!$C$6:$C$1000,$B57)</f>
        <v>0</v>
      </c>
      <c r="I57" s="26">
        <f>SUMIFS(Verlauf!$V$6:$V$1000,Verlauf!$B$6:$B$1000,$A57,Verlauf!$C$6:$C$1000,$B57)</f>
        <v>0</v>
      </c>
      <c r="J57" s="26">
        <f>SUMIFS(Verlauf!$W$6:$W$1000,Verlauf!$B$6:$B$1000,$A57,Verlauf!$C$6:$C$1000,$B57)</f>
        <v>0</v>
      </c>
      <c r="K57" s="26">
        <f>SUMIFS(Verlauf!$T$6:$T$1000,Verlauf!$B$6:$B$1000,$A57,Verlauf!$C$6:$C$1000,$B57)</f>
        <v>0</v>
      </c>
      <c r="L57" s="27">
        <f>IF(Filter!$T$7=TRUE,IFERROR(INDEX(Planung!$D$68:$IA$68,MATCH($W57,Wirksam!$D$6:$IA$6,0)),0),0)</f>
        <v>6.8999999999999995</v>
      </c>
      <c r="M57" s="27">
        <f>IF(OR(Filter!$T$5=TRUE,Filter!$T$6=TRUE),IFERROR(INDEX(Planung!$D$69:$IA$69,MATCH($W57,Wirksam!$D$6:$IA$6,0)),0),0)</f>
        <v>9.2000000000000011</v>
      </c>
      <c r="N57" s="27">
        <f t="shared" si="1"/>
        <v>16.100000000000001</v>
      </c>
      <c r="O57" s="27" t="e">
        <f t="shared" si="2"/>
        <v>#N/A</v>
      </c>
      <c r="P57" s="27" t="e">
        <f t="shared" si="3"/>
        <v>#N/A</v>
      </c>
      <c r="Q57" s="27" t="e">
        <f t="shared" si="4"/>
        <v>#N/A</v>
      </c>
      <c r="R57" s="27" t="e">
        <f t="shared" si="5"/>
        <v>#N/A</v>
      </c>
      <c r="S57" s="27" t="e">
        <f t="shared" si="6"/>
        <v>#N/A</v>
      </c>
      <c r="T57" s="27" t="e">
        <f t="shared" si="7"/>
        <v>#N/A</v>
      </c>
      <c r="U57" s="26">
        <f>COUNTIFS(Verlauf!$B$6:$B$1000,$A57,Verlauf!$C$6:$C$1000,$B57)</f>
        <v>0</v>
      </c>
      <c r="V57" s="26">
        <f t="shared" si="8"/>
        <v>1</v>
      </c>
      <c r="W57" s="26">
        <f t="shared" si="9"/>
        <v>202728</v>
      </c>
      <c r="X57" s="26">
        <f>SUMIFS(Verlauf!$X$6:$X$1000,Verlauf!$B$6:$B$1000,$A57,Verlauf!$C$6:$C$1000,$B57)</f>
        <v>0</v>
      </c>
      <c r="Y57" s="26">
        <f>SUMIFS(Verlauf!$Y$6:$Y$1000,Verlauf!$B$6:$B$1000,$A57,Verlauf!$C$6:$C$1000,$B57)</f>
        <v>0</v>
      </c>
      <c r="Z57" s="26">
        <f>SUMIFS(Verlauf!$Z$6:$Z$1000,Verlauf!$B$6:$B$1000,$A57,Verlauf!$C$6:$C$1000,$B57)</f>
        <v>0</v>
      </c>
      <c r="AA57" s="26">
        <f>SUMIFS(Verlauf!$I$6:$I$1000,Verlauf!$B$6:$B$1000,$A57,Verlauf!$C$6:$C$1000,$B57)</f>
        <v>0</v>
      </c>
      <c r="AB57" s="26">
        <f>SUMIFS(Verlauf!$AA$6:$AA$1000,Verlauf!$B$6:$B$1000,$A57,Verlauf!$C$6:$C$1000,$B57)</f>
        <v>0</v>
      </c>
      <c r="AC57" s="26">
        <f>SUMIFS(Verlauf!$AB$6:$AB$1000,Verlauf!$B$6:$B$1000,$A57,Verlauf!$C$6:$C$1000,$B57)</f>
        <v>0</v>
      </c>
      <c r="AD57" s="26">
        <f>SUMIFS(Verlauf!$AC$6:$AC$1000,Verlauf!$B$6:$B$1000,$A57,Verlauf!$C$6:$C$1000,$B57)</f>
        <v>0</v>
      </c>
      <c r="AE57" s="26">
        <f>SUMIFS(Verlauf!$S$6:$S$1000,Verlauf!$B$6:$B$1000,$A57,Verlauf!$C$6:$C$1000,$B57)</f>
        <v>0</v>
      </c>
      <c r="AF57" s="26" t="str">
        <f>IF($AN57="","",INDEX(Verlauf!$D$6:$D$1000,MATCH($AN57,Verlauf!$A$6:$A$1000,0)))</f>
        <v/>
      </c>
      <c r="AG57" s="26" t="str">
        <f>IF($AN57="","",INDEX(Verlauf!$E$6:$E$1000,MATCH($AN57,Verlauf!$A$6:$A$1000,0)))</f>
        <v/>
      </c>
      <c r="AH57" s="26" t="str">
        <f>IF($AN57="","",INDEX(Verlauf!$F$6:$F$1000,MATCH($AN57,Verlauf!$A$6:$A$1000,0)))</f>
        <v/>
      </c>
      <c r="AI57" s="26" t="str">
        <f>IF($AN57="","",INDEX(Verlauf!$H$6:$H$1000,MATCH($AN57,Verlauf!$A$6:$A$1000,0)))</f>
        <v/>
      </c>
      <c r="AJ57" s="26" t="str">
        <f>IF($AN57="","",INDEX(Verlauf!$N$6:$N$1000,MATCH($AN57,Verlauf!$A$6:$A$1000,0)))</f>
        <v/>
      </c>
      <c r="AK57" s="26" t="str">
        <f>IF($AN57="","",INDEX(Verlauf!$O$6:$O$1000,MATCH($AN57,Verlauf!$A$6:$A$1000,0)))</f>
        <v/>
      </c>
      <c r="AL57" s="26" t="str">
        <f>IF($AN57="","",INDEX(Verlauf!$P$6:$P$1000,MATCH($AN57,Verlauf!$A$6:$A$1000,0)))</f>
        <v/>
      </c>
      <c r="AM57" s="26" t="str">
        <f>IF($AN57="","",INDEX(Verlauf!$R$6:$R$1000,MATCH($AN57,Verlauf!$A$6:$A$1000,0)))</f>
        <v/>
      </c>
      <c r="AN57" s="28" t="str">
        <f>IF(U57&gt;0,_xlfn.MAXIFS(Verlauf!$A$6:$A$1000,Verlauf!$B$6:$B$1000,$A57,Verlauf!$C$6:$C$1000,$B57),"")</f>
        <v/>
      </c>
    </row>
    <row r="58" spans="1:40" x14ac:dyDescent="0.25">
      <c r="A58" s="26">
        <v>2027</v>
      </c>
      <c r="B58" s="26">
        <v>29</v>
      </c>
      <c r="C58" s="7" t="str">
        <f t="shared" si="0"/>
        <v>KW 29/27</v>
      </c>
      <c r="D58" s="26">
        <f>SUMIFS(Verlauf!$K$6:$K$1000,Verlauf!$B$6:$B$1000,$A58,Verlauf!$C$6:$C$1000,$B58)</f>
        <v>0</v>
      </c>
      <c r="E58" s="26">
        <f>SUMIFS(Verlauf!$L$6:$L$1000,Verlauf!$B$6:$B$1000,$A58,Verlauf!$C$6:$C$1000,$B58)</f>
        <v>0</v>
      </c>
      <c r="F58" s="26">
        <f>SUMIFS(Verlauf!$M$6:$M$1000,Verlauf!$B$6:$B$1000,$A58,Verlauf!$C$6:$C$1000,$B58)</f>
        <v>0</v>
      </c>
      <c r="G58" s="26">
        <f>SUMIFS(Verlauf!$J$6:$J$1000,Verlauf!$B$6:$B$1000,$A58,Verlauf!$C$6:$C$1000,$B58)</f>
        <v>0</v>
      </c>
      <c r="H58" s="26">
        <f>SUMIFS(Verlauf!$U$6:$U$1000,Verlauf!$B$6:$B$1000,$A58,Verlauf!$C$6:$C$1000,$B58)</f>
        <v>0</v>
      </c>
      <c r="I58" s="26">
        <f>SUMIFS(Verlauf!$V$6:$V$1000,Verlauf!$B$6:$B$1000,$A58,Verlauf!$C$6:$C$1000,$B58)</f>
        <v>0</v>
      </c>
      <c r="J58" s="26">
        <f>SUMIFS(Verlauf!$W$6:$W$1000,Verlauf!$B$6:$B$1000,$A58,Verlauf!$C$6:$C$1000,$B58)</f>
        <v>0</v>
      </c>
      <c r="K58" s="26">
        <f>SUMIFS(Verlauf!$T$6:$T$1000,Verlauf!$B$6:$B$1000,$A58,Verlauf!$C$6:$C$1000,$B58)</f>
        <v>0</v>
      </c>
      <c r="L58" s="27">
        <f>IF(Filter!$T$7=TRUE,IFERROR(INDEX(Planung!$D$68:$IA$68,MATCH($W58,Wirksam!$D$6:$IA$6,0)),0),0)</f>
        <v>6.8999999999999995</v>
      </c>
      <c r="M58" s="27">
        <f>IF(OR(Filter!$T$5=TRUE,Filter!$T$6=TRUE),IFERROR(INDEX(Planung!$D$69:$IA$69,MATCH($W58,Wirksam!$D$6:$IA$6,0)),0),0)</f>
        <v>9.2000000000000011</v>
      </c>
      <c r="N58" s="27">
        <f t="shared" si="1"/>
        <v>16.100000000000001</v>
      </c>
      <c r="O58" s="27" t="e">
        <f t="shared" si="2"/>
        <v>#N/A</v>
      </c>
      <c r="P58" s="27" t="e">
        <f t="shared" si="3"/>
        <v>#N/A</v>
      </c>
      <c r="Q58" s="27" t="e">
        <f t="shared" si="4"/>
        <v>#N/A</v>
      </c>
      <c r="R58" s="27" t="e">
        <f t="shared" si="5"/>
        <v>#N/A</v>
      </c>
      <c r="S58" s="27" t="e">
        <f t="shared" si="6"/>
        <v>#N/A</v>
      </c>
      <c r="T58" s="27" t="e">
        <f t="shared" si="7"/>
        <v>#N/A</v>
      </c>
      <c r="U58" s="26">
        <f>COUNTIFS(Verlauf!$B$6:$B$1000,$A58,Verlauf!$C$6:$C$1000,$B58)</f>
        <v>0</v>
      </c>
      <c r="V58" s="26">
        <f t="shared" si="8"/>
        <v>1</v>
      </c>
      <c r="W58" s="26">
        <f t="shared" si="9"/>
        <v>202729</v>
      </c>
      <c r="X58" s="26">
        <f>SUMIFS(Verlauf!$X$6:$X$1000,Verlauf!$B$6:$B$1000,$A58,Verlauf!$C$6:$C$1000,$B58)</f>
        <v>0</v>
      </c>
      <c r="Y58" s="26">
        <f>SUMIFS(Verlauf!$Y$6:$Y$1000,Verlauf!$B$6:$B$1000,$A58,Verlauf!$C$6:$C$1000,$B58)</f>
        <v>0</v>
      </c>
      <c r="Z58" s="26">
        <f>SUMIFS(Verlauf!$Z$6:$Z$1000,Verlauf!$B$6:$B$1000,$A58,Verlauf!$C$6:$C$1000,$B58)</f>
        <v>0</v>
      </c>
      <c r="AA58" s="26">
        <f>SUMIFS(Verlauf!$I$6:$I$1000,Verlauf!$B$6:$B$1000,$A58,Verlauf!$C$6:$C$1000,$B58)</f>
        <v>0</v>
      </c>
      <c r="AB58" s="26">
        <f>SUMIFS(Verlauf!$AA$6:$AA$1000,Verlauf!$B$6:$B$1000,$A58,Verlauf!$C$6:$C$1000,$B58)</f>
        <v>0</v>
      </c>
      <c r="AC58" s="26">
        <f>SUMIFS(Verlauf!$AB$6:$AB$1000,Verlauf!$B$6:$B$1000,$A58,Verlauf!$C$6:$C$1000,$B58)</f>
        <v>0</v>
      </c>
      <c r="AD58" s="26">
        <f>SUMIFS(Verlauf!$AC$6:$AC$1000,Verlauf!$B$6:$B$1000,$A58,Verlauf!$C$6:$C$1000,$B58)</f>
        <v>0</v>
      </c>
      <c r="AE58" s="26">
        <f>SUMIFS(Verlauf!$S$6:$S$1000,Verlauf!$B$6:$B$1000,$A58,Verlauf!$C$6:$C$1000,$B58)</f>
        <v>0</v>
      </c>
      <c r="AF58" s="26" t="str">
        <f>IF($AN58="","",INDEX(Verlauf!$D$6:$D$1000,MATCH($AN58,Verlauf!$A$6:$A$1000,0)))</f>
        <v/>
      </c>
      <c r="AG58" s="26" t="str">
        <f>IF($AN58="","",INDEX(Verlauf!$E$6:$E$1000,MATCH($AN58,Verlauf!$A$6:$A$1000,0)))</f>
        <v/>
      </c>
      <c r="AH58" s="26" t="str">
        <f>IF($AN58="","",INDEX(Verlauf!$F$6:$F$1000,MATCH($AN58,Verlauf!$A$6:$A$1000,0)))</f>
        <v/>
      </c>
      <c r="AI58" s="26" t="str">
        <f>IF($AN58="","",INDEX(Verlauf!$H$6:$H$1000,MATCH($AN58,Verlauf!$A$6:$A$1000,0)))</f>
        <v/>
      </c>
      <c r="AJ58" s="26" t="str">
        <f>IF($AN58="","",INDEX(Verlauf!$N$6:$N$1000,MATCH($AN58,Verlauf!$A$6:$A$1000,0)))</f>
        <v/>
      </c>
      <c r="AK58" s="26" t="str">
        <f>IF($AN58="","",INDEX(Verlauf!$O$6:$O$1000,MATCH($AN58,Verlauf!$A$6:$A$1000,0)))</f>
        <v/>
      </c>
      <c r="AL58" s="26" t="str">
        <f>IF($AN58="","",INDEX(Verlauf!$P$6:$P$1000,MATCH($AN58,Verlauf!$A$6:$A$1000,0)))</f>
        <v/>
      </c>
      <c r="AM58" s="26" t="str">
        <f>IF($AN58="","",INDEX(Verlauf!$R$6:$R$1000,MATCH($AN58,Verlauf!$A$6:$A$1000,0)))</f>
        <v/>
      </c>
      <c r="AN58" s="28" t="str">
        <f>IF(U58&gt;0,_xlfn.MAXIFS(Verlauf!$A$6:$A$1000,Verlauf!$B$6:$B$1000,$A58,Verlauf!$C$6:$C$1000,$B58),"")</f>
        <v/>
      </c>
    </row>
    <row r="59" spans="1:40" x14ac:dyDescent="0.25">
      <c r="A59" s="26">
        <v>2027</v>
      </c>
      <c r="B59" s="26">
        <v>30</v>
      </c>
      <c r="C59" s="7" t="str">
        <f t="shared" si="0"/>
        <v>KW 30/27</v>
      </c>
      <c r="D59" s="26">
        <f>SUMIFS(Verlauf!$K$6:$K$1000,Verlauf!$B$6:$B$1000,$A59,Verlauf!$C$6:$C$1000,$B59)</f>
        <v>0</v>
      </c>
      <c r="E59" s="26">
        <f>SUMIFS(Verlauf!$L$6:$L$1000,Verlauf!$B$6:$B$1000,$A59,Verlauf!$C$6:$C$1000,$B59)</f>
        <v>0</v>
      </c>
      <c r="F59" s="26">
        <f>SUMIFS(Verlauf!$M$6:$M$1000,Verlauf!$B$6:$B$1000,$A59,Verlauf!$C$6:$C$1000,$B59)</f>
        <v>0</v>
      </c>
      <c r="G59" s="26">
        <f>SUMIFS(Verlauf!$J$6:$J$1000,Verlauf!$B$6:$B$1000,$A59,Verlauf!$C$6:$C$1000,$B59)</f>
        <v>0</v>
      </c>
      <c r="H59" s="26">
        <f>SUMIFS(Verlauf!$U$6:$U$1000,Verlauf!$B$6:$B$1000,$A59,Verlauf!$C$6:$C$1000,$B59)</f>
        <v>0</v>
      </c>
      <c r="I59" s="26">
        <f>SUMIFS(Verlauf!$V$6:$V$1000,Verlauf!$B$6:$B$1000,$A59,Verlauf!$C$6:$C$1000,$B59)</f>
        <v>0</v>
      </c>
      <c r="J59" s="26">
        <f>SUMIFS(Verlauf!$W$6:$W$1000,Verlauf!$B$6:$B$1000,$A59,Verlauf!$C$6:$C$1000,$B59)</f>
        <v>0</v>
      </c>
      <c r="K59" s="26">
        <f>SUMIFS(Verlauf!$T$6:$T$1000,Verlauf!$B$6:$B$1000,$A59,Verlauf!$C$6:$C$1000,$B59)</f>
        <v>0</v>
      </c>
      <c r="L59" s="27">
        <f>IF(Filter!$T$7=TRUE,IFERROR(INDEX(Planung!$D$68:$IA$68,MATCH($W59,Wirksam!$D$6:$IA$6,0)),0),0)</f>
        <v>6.8999999999999995</v>
      </c>
      <c r="M59" s="27">
        <f>IF(OR(Filter!$T$5=TRUE,Filter!$T$6=TRUE),IFERROR(INDEX(Planung!$D$69:$IA$69,MATCH($W59,Wirksam!$D$6:$IA$6,0)),0),0)</f>
        <v>9.2000000000000011</v>
      </c>
      <c r="N59" s="27">
        <f t="shared" si="1"/>
        <v>16.100000000000001</v>
      </c>
      <c r="O59" s="27" t="e">
        <f t="shared" si="2"/>
        <v>#N/A</v>
      </c>
      <c r="P59" s="27" t="e">
        <f t="shared" si="3"/>
        <v>#N/A</v>
      </c>
      <c r="Q59" s="27" t="e">
        <f t="shared" si="4"/>
        <v>#N/A</v>
      </c>
      <c r="R59" s="27" t="e">
        <f t="shared" si="5"/>
        <v>#N/A</v>
      </c>
      <c r="S59" s="27" t="e">
        <f t="shared" si="6"/>
        <v>#N/A</v>
      </c>
      <c r="T59" s="27" t="e">
        <f t="shared" si="7"/>
        <v>#N/A</v>
      </c>
      <c r="U59" s="26">
        <f>COUNTIFS(Verlauf!$B$6:$B$1000,$A59,Verlauf!$C$6:$C$1000,$B59)</f>
        <v>0</v>
      </c>
      <c r="V59" s="26">
        <f t="shared" si="8"/>
        <v>1</v>
      </c>
      <c r="W59" s="26">
        <f t="shared" si="9"/>
        <v>202730</v>
      </c>
      <c r="X59" s="26">
        <f>SUMIFS(Verlauf!$X$6:$X$1000,Verlauf!$B$6:$B$1000,$A59,Verlauf!$C$6:$C$1000,$B59)</f>
        <v>0</v>
      </c>
      <c r="Y59" s="26">
        <f>SUMIFS(Verlauf!$Y$6:$Y$1000,Verlauf!$B$6:$B$1000,$A59,Verlauf!$C$6:$C$1000,$B59)</f>
        <v>0</v>
      </c>
      <c r="Z59" s="26">
        <f>SUMIFS(Verlauf!$Z$6:$Z$1000,Verlauf!$B$6:$B$1000,$A59,Verlauf!$C$6:$C$1000,$B59)</f>
        <v>0</v>
      </c>
      <c r="AA59" s="26">
        <f>SUMIFS(Verlauf!$I$6:$I$1000,Verlauf!$B$6:$B$1000,$A59,Verlauf!$C$6:$C$1000,$B59)</f>
        <v>0</v>
      </c>
      <c r="AB59" s="26">
        <f>SUMIFS(Verlauf!$AA$6:$AA$1000,Verlauf!$B$6:$B$1000,$A59,Verlauf!$C$6:$C$1000,$B59)</f>
        <v>0</v>
      </c>
      <c r="AC59" s="26">
        <f>SUMIFS(Verlauf!$AB$6:$AB$1000,Verlauf!$B$6:$B$1000,$A59,Verlauf!$C$6:$C$1000,$B59)</f>
        <v>0</v>
      </c>
      <c r="AD59" s="26">
        <f>SUMIFS(Verlauf!$AC$6:$AC$1000,Verlauf!$B$6:$B$1000,$A59,Verlauf!$C$6:$C$1000,$B59)</f>
        <v>0</v>
      </c>
      <c r="AE59" s="26">
        <f>SUMIFS(Verlauf!$S$6:$S$1000,Verlauf!$B$6:$B$1000,$A59,Verlauf!$C$6:$C$1000,$B59)</f>
        <v>0</v>
      </c>
      <c r="AF59" s="26" t="str">
        <f>IF($AN59="","",INDEX(Verlauf!$D$6:$D$1000,MATCH($AN59,Verlauf!$A$6:$A$1000,0)))</f>
        <v/>
      </c>
      <c r="AG59" s="26" t="str">
        <f>IF($AN59="","",INDEX(Verlauf!$E$6:$E$1000,MATCH($AN59,Verlauf!$A$6:$A$1000,0)))</f>
        <v/>
      </c>
      <c r="AH59" s="26" t="str">
        <f>IF($AN59="","",INDEX(Verlauf!$F$6:$F$1000,MATCH($AN59,Verlauf!$A$6:$A$1000,0)))</f>
        <v/>
      </c>
      <c r="AI59" s="26" t="str">
        <f>IF($AN59="","",INDEX(Verlauf!$H$6:$H$1000,MATCH($AN59,Verlauf!$A$6:$A$1000,0)))</f>
        <v/>
      </c>
      <c r="AJ59" s="26" t="str">
        <f>IF($AN59="","",INDEX(Verlauf!$N$6:$N$1000,MATCH($AN59,Verlauf!$A$6:$A$1000,0)))</f>
        <v/>
      </c>
      <c r="AK59" s="26" t="str">
        <f>IF($AN59="","",INDEX(Verlauf!$O$6:$O$1000,MATCH($AN59,Verlauf!$A$6:$A$1000,0)))</f>
        <v/>
      </c>
      <c r="AL59" s="26" t="str">
        <f>IF($AN59="","",INDEX(Verlauf!$P$6:$P$1000,MATCH($AN59,Verlauf!$A$6:$A$1000,0)))</f>
        <v/>
      </c>
      <c r="AM59" s="26" t="str">
        <f>IF($AN59="","",INDEX(Verlauf!$R$6:$R$1000,MATCH($AN59,Verlauf!$A$6:$A$1000,0)))</f>
        <v/>
      </c>
      <c r="AN59" s="28" t="str">
        <f>IF(U59&gt;0,_xlfn.MAXIFS(Verlauf!$A$6:$A$1000,Verlauf!$B$6:$B$1000,$A59,Verlauf!$C$6:$C$1000,$B59),"")</f>
        <v/>
      </c>
    </row>
    <row r="60" spans="1:40" x14ac:dyDescent="0.25">
      <c r="A60" s="26">
        <v>2027</v>
      </c>
      <c r="B60" s="26">
        <v>31</v>
      </c>
      <c r="C60" s="7" t="str">
        <f t="shared" si="0"/>
        <v>KW 31/27</v>
      </c>
      <c r="D60" s="26">
        <f>SUMIFS(Verlauf!$K$6:$K$1000,Verlauf!$B$6:$B$1000,$A60,Verlauf!$C$6:$C$1000,$B60)</f>
        <v>0</v>
      </c>
      <c r="E60" s="26">
        <f>SUMIFS(Verlauf!$L$6:$L$1000,Verlauf!$B$6:$B$1000,$A60,Verlauf!$C$6:$C$1000,$B60)</f>
        <v>0</v>
      </c>
      <c r="F60" s="26">
        <f>SUMIFS(Verlauf!$M$6:$M$1000,Verlauf!$B$6:$B$1000,$A60,Verlauf!$C$6:$C$1000,$B60)</f>
        <v>0</v>
      </c>
      <c r="G60" s="26">
        <f>SUMIFS(Verlauf!$J$6:$J$1000,Verlauf!$B$6:$B$1000,$A60,Verlauf!$C$6:$C$1000,$B60)</f>
        <v>0</v>
      </c>
      <c r="H60" s="26">
        <f>SUMIFS(Verlauf!$U$6:$U$1000,Verlauf!$B$6:$B$1000,$A60,Verlauf!$C$6:$C$1000,$B60)</f>
        <v>0</v>
      </c>
      <c r="I60" s="26">
        <f>SUMIFS(Verlauf!$V$6:$V$1000,Verlauf!$B$6:$B$1000,$A60,Verlauf!$C$6:$C$1000,$B60)</f>
        <v>0</v>
      </c>
      <c r="J60" s="26">
        <f>SUMIFS(Verlauf!$W$6:$W$1000,Verlauf!$B$6:$B$1000,$A60,Verlauf!$C$6:$C$1000,$B60)</f>
        <v>0</v>
      </c>
      <c r="K60" s="26">
        <f>SUMIFS(Verlauf!$T$6:$T$1000,Verlauf!$B$6:$B$1000,$A60,Verlauf!$C$6:$C$1000,$B60)</f>
        <v>0</v>
      </c>
      <c r="L60" s="27">
        <f>IF(Filter!$T$7=TRUE,IFERROR(INDEX(Planung!$D$68:$IA$68,MATCH($W60,Wirksam!$D$6:$IA$6,0)),0),0)</f>
        <v>6.8999999999999995</v>
      </c>
      <c r="M60" s="27">
        <f>IF(OR(Filter!$T$5=TRUE,Filter!$T$6=TRUE),IFERROR(INDEX(Planung!$D$69:$IA$69,MATCH($W60,Wirksam!$D$6:$IA$6,0)),0),0)</f>
        <v>9.2000000000000011</v>
      </c>
      <c r="N60" s="27">
        <f t="shared" si="1"/>
        <v>16.100000000000001</v>
      </c>
      <c r="O60" s="27" t="e">
        <f t="shared" si="2"/>
        <v>#N/A</v>
      </c>
      <c r="P60" s="27" t="e">
        <f t="shared" si="3"/>
        <v>#N/A</v>
      </c>
      <c r="Q60" s="27" t="e">
        <f t="shared" si="4"/>
        <v>#N/A</v>
      </c>
      <c r="R60" s="27" t="e">
        <f t="shared" si="5"/>
        <v>#N/A</v>
      </c>
      <c r="S60" s="27" t="e">
        <f t="shared" si="6"/>
        <v>#N/A</v>
      </c>
      <c r="T60" s="27" t="e">
        <f t="shared" si="7"/>
        <v>#N/A</v>
      </c>
      <c r="U60" s="26">
        <f>COUNTIFS(Verlauf!$B$6:$B$1000,$A60,Verlauf!$C$6:$C$1000,$B60)</f>
        <v>0</v>
      </c>
      <c r="V60" s="26">
        <f t="shared" si="8"/>
        <v>1</v>
      </c>
      <c r="W60" s="26">
        <f t="shared" si="9"/>
        <v>202731</v>
      </c>
      <c r="X60" s="26">
        <f>SUMIFS(Verlauf!$X$6:$X$1000,Verlauf!$B$6:$B$1000,$A60,Verlauf!$C$6:$C$1000,$B60)</f>
        <v>0</v>
      </c>
      <c r="Y60" s="26">
        <f>SUMIFS(Verlauf!$Y$6:$Y$1000,Verlauf!$B$6:$B$1000,$A60,Verlauf!$C$6:$C$1000,$B60)</f>
        <v>0</v>
      </c>
      <c r="Z60" s="26">
        <f>SUMIFS(Verlauf!$Z$6:$Z$1000,Verlauf!$B$6:$B$1000,$A60,Verlauf!$C$6:$C$1000,$B60)</f>
        <v>0</v>
      </c>
      <c r="AA60" s="26">
        <f>SUMIFS(Verlauf!$I$6:$I$1000,Verlauf!$B$6:$B$1000,$A60,Verlauf!$C$6:$C$1000,$B60)</f>
        <v>0</v>
      </c>
      <c r="AB60" s="26">
        <f>SUMIFS(Verlauf!$AA$6:$AA$1000,Verlauf!$B$6:$B$1000,$A60,Verlauf!$C$6:$C$1000,$B60)</f>
        <v>0</v>
      </c>
      <c r="AC60" s="26">
        <f>SUMIFS(Verlauf!$AB$6:$AB$1000,Verlauf!$B$6:$B$1000,$A60,Verlauf!$C$6:$C$1000,$B60)</f>
        <v>0</v>
      </c>
      <c r="AD60" s="26">
        <f>SUMIFS(Verlauf!$AC$6:$AC$1000,Verlauf!$B$6:$B$1000,$A60,Verlauf!$C$6:$C$1000,$B60)</f>
        <v>0</v>
      </c>
      <c r="AE60" s="26">
        <f>SUMIFS(Verlauf!$S$6:$S$1000,Verlauf!$B$6:$B$1000,$A60,Verlauf!$C$6:$C$1000,$B60)</f>
        <v>0</v>
      </c>
      <c r="AF60" s="26" t="str">
        <f>IF($AN60="","",INDEX(Verlauf!$D$6:$D$1000,MATCH($AN60,Verlauf!$A$6:$A$1000,0)))</f>
        <v/>
      </c>
      <c r="AG60" s="26" t="str">
        <f>IF($AN60="","",INDEX(Verlauf!$E$6:$E$1000,MATCH($AN60,Verlauf!$A$6:$A$1000,0)))</f>
        <v/>
      </c>
      <c r="AH60" s="26" t="str">
        <f>IF($AN60="","",INDEX(Verlauf!$F$6:$F$1000,MATCH($AN60,Verlauf!$A$6:$A$1000,0)))</f>
        <v/>
      </c>
      <c r="AI60" s="26" t="str">
        <f>IF($AN60="","",INDEX(Verlauf!$H$6:$H$1000,MATCH($AN60,Verlauf!$A$6:$A$1000,0)))</f>
        <v/>
      </c>
      <c r="AJ60" s="26" t="str">
        <f>IF($AN60="","",INDEX(Verlauf!$N$6:$N$1000,MATCH($AN60,Verlauf!$A$6:$A$1000,0)))</f>
        <v/>
      </c>
      <c r="AK60" s="26" t="str">
        <f>IF($AN60="","",INDEX(Verlauf!$O$6:$O$1000,MATCH($AN60,Verlauf!$A$6:$A$1000,0)))</f>
        <v/>
      </c>
      <c r="AL60" s="26" t="str">
        <f>IF($AN60="","",INDEX(Verlauf!$P$6:$P$1000,MATCH($AN60,Verlauf!$A$6:$A$1000,0)))</f>
        <v/>
      </c>
      <c r="AM60" s="26" t="str">
        <f>IF($AN60="","",INDEX(Verlauf!$R$6:$R$1000,MATCH($AN60,Verlauf!$A$6:$A$1000,0)))</f>
        <v/>
      </c>
      <c r="AN60" s="28" t="str">
        <f>IF(U60&gt;0,_xlfn.MAXIFS(Verlauf!$A$6:$A$1000,Verlauf!$B$6:$B$1000,$A60,Verlauf!$C$6:$C$1000,$B60),"")</f>
        <v/>
      </c>
    </row>
    <row r="61" spans="1:40" x14ac:dyDescent="0.25">
      <c r="A61" s="26">
        <v>2027</v>
      </c>
      <c r="B61" s="26">
        <v>32</v>
      </c>
      <c r="C61" s="7" t="str">
        <f t="shared" si="0"/>
        <v>KW 32/27</v>
      </c>
      <c r="D61" s="26">
        <f>SUMIFS(Verlauf!$K$6:$K$1000,Verlauf!$B$6:$B$1000,$A61,Verlauf!$C$6:$C$1000,$B61)</f>
        <v>0</v>
      </c>
      <c r="E61" s="26">
        <f>SUMIFS(Verlauf!$L$6:$L$1000,Verlauf!$B$6:$B$1000,$A61,Verlauf!$C$6:$C$1000,$B61)</f>
        <v>0</v>
      </c>
      <c r="F61" s="26">
        <f>SUMIFS(Verlauf!$M$6:$M$1000,Verlauf!$B$6:$B$1000,$A61,Verlauf!$C$6:$C$1000,$B61)</f>
        <v>0</v>
      </c>
      <c r="G61" s="26">
        <f>SUMIFS(Verlauf!$J$6:$J$1000,Verlauf!$B$6:$B$1000,$A61,Verlauf!$C$6:$C$1000,$B61)</f>
        <v>0</v>
      </c>
      <c r="H61" s="26">
        <f>SUMIFS(Verlauf!$U$6:$U$1000,Verlauf!$B$6:$B$1000,$A61,Verlauf!$C$6:$C$1000,$B61)</f>
        <v>0</v>
      </c>
      <c r="I61" s="26">
        <f>SUMIFS(Verlauf!$V$6:$V$1000,Verlauf!$B$6:$B$1000,$A61,Verlauf!$C$6:$C$1000,$B61)</f>
        <v>0</v>
      </c>
      <c r="J61" s="26">
        <f>SUMIFS(Verlauf!$W$6:$W$1000,Verlauf!$B$6:$B$1000,$A61,Verlauf!$C$6:$C$1000,$B61)</f>
        <v>0</v>
      </c>
      <c r="K61" s="26">
        <f>SUMIFS(Verlauf!$T$6:$T$1000,Verlauf!$B$6:$B$1000,$A61,Verlauf!$C$6:$C$1000,$B61)</f>
        <v>0</v>
      </c>
      <c r="L61" s="27">
        <f>IF(Filter!$T$7=TRUE,IFERROR(INDEX(Planung!$D$68:$IA$68,MATCH($W61,Wirksam!$D$6:$IA$6,0)),0),0)</f>
        <v>6.8999999999999995</v>
      </c>
      <c r="M61" s="27">
        <f>IF(OR(Filter!$T$5=TRUE,Filter!$T$6=TRUE),IFERROR(INDEX(Planung!$D$69:$IA$69,MATCH($W61,Wirksam!$D$6:$IA$6,0)),0),0)</f>
        <v>9.2000000000000011</v>
      </c>
      <c r="N61" s="27">
        <f t="shared" si="1"/>
        <v>16.100000000000001</v>
      </c>
      <c r="O61" s="27" t="e">
        <f t="shared" si="2"/>
        <v>#N/A</v>
      </c>
      <c r="P61" s="27" t="e">
        <f t="shared" si="3"/>
        <v>#N/A</v>
      </c>
      <c r="Q61" s="27" t="e">
        <f t="shared" si="4"/>
        <v>#N/A</v>
      </c>
      <c r="R61" s="27" t="e">
        <f t="shared" si="5"/>
        <v>#N/A</v>
      </c>
      <c r="S61" s="27" t="e">
        <f t="shared" si="6"/>
        <v>#N/A</v>
      </c>
      <c r="T61" s="27" t="e">
        <f t="shared" si="7"/>
        <v>#N/A</v>
      </c>
      <c r="U61" s="26">
        <f>COUNTIFS(Verlauf!$B$6:$B$1000,$A61,Verlauf!$C$6:$C$1000,$B61)</f>
        <v>0</v>
      </c>
      <c r="V61" s="26">
        <f t="shared" si="8"/>
        <v>1</v>
      </c>
      <c r="W61" s="26">
        <f t="shared" si="9"/>
        <v>202732</v>
      </c>
      <c r="X61" s="26">
        <f>SUMIFS(Verlauf!$X$6:$X$1000,Verlauf!$B$6:$B$1000,$A61,Verlauf!$C$6:$C$1000,$B61)</f>
        <v>0</v>
      </c>
      <c r="Y61" s="26">
        <f>SUMIFS(Verlauf!$Y$6:$Y$1000,Verlauf!$B$6:$B$1000,$A61,Verlauf!$C$6:$C$1000,$B61)</f>
        <v>0</v>
      </c>
      <c r="Z61" s="26">
        <f>SUMIFS(Verlauf!$Z$6:$Z$1000,Verlauf!$B$6:$B$1000,$A61,Verlauf!$C$6:$C$1000,$B61)</f>
        <v>0</v>
      </c>
      <c r="AA61" s="26">
        <f>SUMIFS(Verlauf!$I$6:$I$1000,Verlauf!$B$6:$B$1000,$A61,Verlauf!$C$6:$C$1000,$B61)</f>
        <v>0</v>
      </c>
      <c r="AB61" s="26">
        <f>SUMIFS(Verlauf!$AA$6:$AA$1000,Verlauf!$B$6:$B$1000,$A61,Verlauf!$C$6:$C$1000,$B61)</f>
        <v>0</v>
      </c>
      <c r="AC61" s="26">
        <f>SUMIFS(Verlauf!$AB$6:$AB$1000,Verlauf!$B$6:$B$1000,$A61,Verlauf!$C$6:$C$1000,$B61)</f>
        <v>0</v>
      </c>
      <c r="AD61" s="26">
        <f>SUMIFS(Verlauf!$AC$6:$AC$1000,Verlauf!$B$6:$B$1000,$A61,Verlauf!$C$6:$C$1000,$B61)</f>
        <v>0</v>
      </c>
      <c r="AE61" s="26">
        <f>SUMIFS(Verlauf!$S$6:$S$1000,Verlauf!$B$6:$B$1000,$A61,Verlauf!$C$6:$C$1000,$B61)</f>
        <v>0</v>
      </c>
      <c r="AF61" s="26" t="str">
        <f>IF($AN61="","",INDEX(Verlauf!$D$6:$D$1000,MATCH($AN61,Verlauf!$A$6:$A$1000,0)))</f>
        <v/>
      </c>
      <c r="AG61" s="26" t="str">
        <f>IF($AN61="","",INDEX(Verlauf!$E$6:$E$1000,MATCH($AN61,Verlauf!$A$6:$A$1000,0)))</f>
        <v/>
      </c>
      <c r="AH61" s="26" t="str">
        <f>IF($AN61="","",INDEX(Verlauf!$F$6:$F$1000,MATCH($AN61,Verlauf!$A$6:$A$1000,0)))</f>
        <v/>
      </c>
      <c r="AI61" s="26" t="str">
        <f>IF($AN61="","",INDEX(Verlauf!$H$6:$H$1000,MATCH($AN61,Verlauf!$A$6:$A$1000,0)))</f>
        <v/>
      </c>
      <c r="AJ61" s="26" t="str">
        <f>IF($AN61="","",INDEX(Verlauf!$N$6:$N$1000,MATCH($AN61,Verlauf!$A$6:$A$1000,0)))</f>
        <v/>
      </c>
      <c r="AK61" s="26" t="str">
        <f>IF($AN61="","",INDEX(Verlauf!$O$6:$O$1000,MATCH($AN61,Verlauf!$A$6:$A$1000,0)))</f>
        <v/>
      </c>
      <c r="AL61" s="26" t="str">
        <f>IF($AN61="","",INDEX(Verlauf!$P$6:$P$1000,MATCH($AN61,Verlauf!$A$6:$A$1000,0)))</f>
        <v/>
      </c>
      <c r="AM61" s="26" t="str">
        <f>IF($AN61="","",INDEX(Verlauf!$R$6:$R$1000,MATCH($AN61,Verlauf!$A$6:$A$1000,0)))</f>
        <v/>
      </c>
      <c r="AN61" s="28" t="str">
        <f>IF(U61&gt;0,_xlfn.MAXIFS(Verlauf!$A$6:$A$1000,Verlauf!$B$6:$B$1000,$A61,Verlauf!$C$6:$C$1000,$B61),"")</f>
        <v/>
      </c>
    </row>
    <row r="62" spans="1:40" x14ac:dyDescent="0.25">
      <c r="A62" s="26">
        <v>2027</v>
      </c>
      <c r="B62" s="26">
        <v>33</v>
      </c>
      <c r="C62" s="7" t="str">
        <f t="shared" si="0"/>
        <v>KW 33/27</v>
      </c>
      <c r="D62" s="26">
        <f>SUMIFS(Verlauf!$K$6:$K$1000,Verlauf!$B$6:$B$1000,$A62,Verlauf!$C$6:$C$1000,$B62)</f>
        <v>0</v>
      </c>
      <c r="E62" s="26">
        <f>SUMIFS(Verlauf!$L$6:$L$1000,Verlauf!$B$6:$B$1000,$A62,Verlauf!$C$6:$C$1000,$B62)</f>
        <v>0</v>
      </c>
      <c r="F62" s="26">
        <f>SUMIFS(Verlauf!$M$6:$M$1000,Verlauf!$B$6:$B$1000,$A62,Verlauf!$C$6:$C$1000,$B62)</f>
        <v>0</v>
      </c>
      <c r="G62" s="26">
        <f>SUMIFS(Verlauf!$J$6:$J$1000,Verlauf!$B$6:$B$1000,$A62,Verlauf!$C$6:$C$1000,$B62)</f>
        <v>0</v>
      </c>
      <c r="H62" s="26">
        <f>SUMIFS(Verlauf!$U$6:$U$1000,Verlauf!$B$6:$B$1000,$A62,Verlauf!$C$6:$C$1000,$B62)</f>
        <v>0</v>
      </c>
      <c r="I62" s="26">
        <f>SUMIFS(Verlauf!$V$6:$V$1000,Verlauf!$B$6:$B$1000,$A62,Verlauf!$C$6:$C$1000,$B62)</f>
        <v>0</v>
      </c>
      <c r="J62" s="26">
        <f>SUMIFS(Verlauf!$W$6:$W$1000,Verlauf!$B$6:$B$1000,$A62,Verlauf!$C$6:$C$1000,$B62)</f>
        <v>0</v>
      </c>
      <c r="K62" s="26">
        <f>SUMIFS(Verlauf!$T$6:$T$1000,Verlauf!$B$6:$B$1000,$A62,Verlauf!$C$6:$C$1000,$B62)</f>
        <v>0</v>
      </c>
      <c r="L62" s="27">
        <f>IF(Filter!$T$7=TRUE,IFERROR(INDEX(Planung!$D$68:$IA$68,MATCH($W62,Wirksam!$D$6:$IA$6,0)),0),0)</f>
        <v>6.8999999999999995</v>
      </c>
      <c r="M62" s="27">
        <f>IF(OR(Filter!$T$5=TRUE,Filter!$T$6=TRUE),IFERROR(INDEX(Planung!$D$69:$IA$69,MATCH($W62,Wirksam!$D$6:$IA$6,0)),0),0)</f>
        <v>9.2000000000000011</v>
      </c>
      <c r="N62" s="27">
        <f t="shared" si="1"/>
        <v>16.100000000000001</v>
      </c>
      <c r="O62" s="27" t="e">
        <f t="shared" si="2"/>
        <v>#N/A</v>
      </c>
      <c r="P62" s="27" t="e">
        <f t="shared" si="3"/>
        <v>#N/A</v>
      </c>
      <c r="Q62" s="27" t="e">
        <f t="shared" si="4"/>
        <v>#N/A</v>
      </c>
      <c r="R62" s="27" t="e">
        <f t="shared" si="5"/>
        <v>#N/A</v>
      </c>
      <c r="S62" s="27" t="e">
        <f t="shared" si="6"/>
        <v>#N/A</v>
      </c>
      <c r="T62" s="27" t="e">
        <f t="shared" si="7"/>
        <v>#N/A</v>
      </c>
      <c r="U62" s="26">
        <f>COUNTIFS(Verlauf!$B$6:$B$1000,$A62,Verlauf!$C$6:$C$1000,$B62)</f>
        <v>0</v>
      </c>
      <c r="V62" s="26">
        <f t="shared" si="8"/>
        <v>1</v>
      </c>
      <c r="W62" s="26">
        <f t="shared" si="9"/>
        <v>202733</v>
      </c>
      <c r="X62" s="26">
        <f>SUMIFS(Verlauf!$X$6:$X$1000,Verlauf!$B$6:$B$1000,$A62,Verlauf!$C$6:$C$1000,$B62)</f>
        <v>0</v>
      </c>
      <c r="Y62" s="26">
        <f>SUMIFS(Verlauf!$Y$6:$Y$1000,Verlauf!$B$6:$B$1000,$A62,Verlauf!$C$6:$C$1000,$B62)</f>
        <v>0</v>
      </c>
      <c r="Z62" s="26">
        <f>SUMIFS(Verlauf!$Z$6:$Z$1000,Verlauf!$B$6:$B$1000,$A62,Verlauf!$C$6:$C$1000,$B62)</f>
        <v>0</v>
      </c>
      <c r="AA62" s="26">
        <f>SUMIFS(Verlauf!$I$6:$I$1000,Verlauf!$B$6:$B$1000,$A62,Verlauf!$C$6:$C$1000,$B62)</f>
        <v>0</v>
      </c>
      <c r="AB62" s="26">
        <f>SUMIFS(Verlauf!$AA$6:$AA$1000,Verlauf!$B$6:$B$1000,$A62,Verlauf!$C$6:$C$1000,$B62)</f>
        <v>0</v>
      </c>
      <c r="AC62" s="26">
        <f>SUMIFS(Verlauf!$AB$6:$AB$1000,Verlauf!$B$6:$B$1000,$A62,Verlauf!$C$6:$C$1000,$B62)</f>
        <v>0</v>
      </c>
      <c r="AD62" s="26">
        <f>SUMIFS(Verlauf!$AC$6:$AC$1000,Verlauf!$B$6:$B$1000,$A62,Verlauf!$C$6:$C$1000,$B62)</f>
        <v>0</v>
      </c>
      <c r="AE62" s="26">
        <f>SUMIFS(Verlauf!$S$6:$S$1000,Verlauf!$B$6:$B$1000,$A62,Verlauf!$C$6:$C$1000,$B62)</f>
        <v>0</v>
      </c>
      <c r="AF62" s="26" t="str">
        <f>IF($AN62="","",INDEX(Verlauf!$D$6:$D$1000,MATCH($AN62,Verlauf!$A$6:$A$1000,0)))</f>
        <v/>
      </c>
      <c r="AG62" s="26" t="str">
        <f>IF($AN62="","",INDEX(Verlauf!$E$6:$E$1000,MATCH($AN62,Verlauf!$A$6:$A$1000,0)))</f>
        <v/>
      </c>
      <c r="AH62" s="26" t="str">
        <f>IF($AN62="","",INDEX(Verlauf!$F$6:$F$1000,MATCH($AN62,Verlauf!$A$6:$A$1000,0)))</f>
        <v/>
      </c>
      <c r="AI62" s="26" t="str">
        <f>IF($AN62="","",INDEX(Verlauf!$H$6:$H$1000,MATCH($AN62,Verlauf!$A$6:$A$1000,0)))</f>
        <v/>
      </c>
      <c r="AJ62" s="26" t="str">
        <f>IF($AN62="","",INDEX(Verlauf!$N$6:$N$1000,MATCH($AN62,Verlauf!$A$6:$A$1000,0)))</f>
        <v/>
      </c>
      <c r="AK62" s="26" t="str">
        <f>IF($AN62="","",INDEX(Verlauf!$O$6:$O$1000,MATCH($AN62,Verlauf!$A$6:$A$1000,0)))</f>
        <v/>
      </c>
      <c r="AL62" s="26" t="str">
        <f>IF($AN62="","",INDEX(Verlauf!$P$6:$P$1000,MATCH($AN62,Verlauf!$A$6:$A$1000,0)))</f>
        <v/>
      </c>
      <c r="AM62" s="26" t="str">
        <f>IF($AN62="","",INDEX(Verlauf!$R$6:$R$1000,MATCH($AN62,Verlauf!$A$6:$A$1000,0)))</f>
        <v/>
      </c>
      <c r="AN62" s="28" t="str">
        <f>IF(U62&gt;0,_xlfn.MAXIFS(Verlauf!$A$6:$A$1000,Verlauf!$B$6:$B$1000,$A62,Verlauf!$C$6:$C$1000,$B62),"")</f>
        <v/>
      </c>
    </row>
    <row r="63" spans="1:40" x14ac:dyDescent="0.25">
      <c r="A63" s="26">
        <v>2027</v>
      </c>
      <c r="B63" s="26">
        <v>34</v>
      </c>
      <c r="C63" s="7" t="str">
        <f t="shared" si="0"/>
        <v>KW 34/27</v>
      </c>
      <c r="D63" s="26">
        <f>SUMIFS(Verlauf!$K$6:$K$1000,Verlauf!$B$6:$B$1000,$A63,Verlauf!$C$6:$C$1000,$B63)</f>
        <v>0</v>
      </c>
      <c r="E63" s="26">
        <f>SUMIFS(Verlauf!$L$6:$L$1000,Verlauf!$B$6:$B$1000,$A63,Verlauf!$C$6:$C$1000,$B63)</f>
        <v>0</v>
      </c>
      <c r="F63" s="26">
        <f>SUMIFS(Verlauf!$M$6:$M$1000,Verlauf!$B$6:$B$1000,$A63,Verlauf!$C$6:$C$1000,$B63)</f>
        <v>0</v>
      </c>
      <c r="G63" s="26">
        <f>SUMIFS(Verlauf!$J$6:$J$1000,Verlauf!$B$6:$B$1000,$A63,Verlauf!$C$6:$C$1000,$B63)</f>
        <v>0</v>
      </c>
      <c r="H63" s="26">
        <f>SUMIFS(Verlauf!$U$6:$U$1000,Verlauf!$B$6:$B$1000,$A63,Verlauf!$C$6:$C$1000,$B63)</f>
        <v>0</v>
      </c>
      <c r="I63" s="26">
        <f>SUMIFS(Verlauf!$V$6:$V$1000,Verlauf!$B$6:$B$1000,$A63,Verlauf!$C$6:$C$1000,$B63)</f>
        <v>0</v>
      </c>
      <c r="J63" s="26">
        <f>SUMIFS(Verlauf!$W$6:$W$1000,Verlauf!$B$6:$B$1000,$A63,Verlauf!$C$6:$C$1000,$B63)</f>
        <v>0</v>
      </c>
      <c r="K63" s="26">
        <f>SUMIFS(Verlauf!$T$6:$T$1000,Verlauf!$B$6:$B$1000,$A63,Verlauf!$C$6:$C$1000,$B63)</f>
        <v>0</v>
      </c>
      <c r="L63" s="27">
        <f>IF(Filter!$T$7=TRUE,IFERROR(INDEX(Planung!$D$68:$IA$68,MATCH($W63,Wirksam!$D$6:$IA$6,0)),0),0)</f>
        <v>6.8999999999999995</v>
      </c>
      <c r="M63" s="27">
        <f>IF(OR(Filter!$T$5=TRUE,Filter!$T$6=TRUE),IFERROR(INDEX(Planung!$D$69:$IA$69,MATCH($W63,Wirksam!$D$6:$IA$6,0)),0),0)</f>
        <v>9.2000000000000011</v>
      </c>
      <c r="N63" s="27">
        <f t="shared" si="1"/>
        <v>16.100000000000001</v>
      </c>
      <c r="O63" s="27" t="e">
        <f t="shared" si="2"/>
        <v>#N/A</v>
      </c>
      <c r="P63" s="27" t="e">
        <f t="shared" si="3"/>
        <v>#N/A</v>
      </c>
      <c r="Q63" s="27" t="e">
        <f t="shared" si="4"/>
        <v>#N/A</v>
      </c>
      <c r="R63" s="27" t="e">
        <f t="shared" si="5"/>
        <v>#N/A</v>
      </c>
      <c r="S63" s="27" t="e">
        <f t="shared" si="6"/>
        <v>#N/A</v>
      </c>
      <c r="T63" s="27" t="e">
        <f t="shared" si="7"/>
        <v>#N/A</v>
      </c>
      <c r="U63" s="26">
        <f>COUNTIFS(Verlauf!$B$6:$B$1000,$A63,Verlauf!$C$6:$C$1000,$B63)</f>
        <v>0</v>
      </c>
      <c r="V63" s="26">
        <f t="shared" si="8"/>
        <v>1</v>
      </c>
      <c r="W63" s="26">
        <f t="shared" si="9"/>
        <v>202734</v>
      </c>
      <c r="X63" s="26">
        <f>SUMIFS(Verlauf!$X$6:$X$1000,Verlauf!$B$6:$B$1000,$A63,Verlauf!$C$6:$C$1000,$B63)</f>
        <v>0</v>
      </c>
      <c r="Y63" s="26">
        <f>SUMIFS(Verlauf!$Y$6:$Y$1000,Verlauf!$B$6:$B$1000,$A63,Verlauf!$C$6:$C$1000,$B63)</f>
        <v>0</v>
      </c>
      <c r="Z63" s="26">
        <f>SUMIFS(Verlauf!$Z$6:$Z$1000,Verlauf!$B$6:$B$1000,$A63,Verlauf!$C$6:$C$1000,$B63)</f>
        <v>0</v>
      </c>
      <c r="AA63" s="26">
        <f>SUMIFS(Verlauf!$I$6:$I$1000,Verlauf!$B$6:$B$1000,$A63,Verlauf!$C$6:$C$1000,$B63)</f>
        <v>0</v>
      </c>
      <c r="AB63" s="26">
        <f>SUMIFS(Verlauf!$AA$6:$AA$1000,Verlauf!$B$6:$B$1000,$A63,Verlauf!$C$6:$C$1000,$B63)</f>
        <v>0</v>
      </c>
      <c r="AC63" s="26">
        <f>SUMIFS(Verlauf!$AB$6:$AB$1000,Verlauf!$B$6:$B$1000,$A63,Verlauf!$C$6:$C$1000,$B63)</f>
        <v>0</v>
      </c>
      <c r="AD63" s="26">
        <f>SUMIFS(Verlauf!$AC$6:$AC$1000,Verlauf!$B$6:$B$1000,$A63,Verlauf!$C$6:$C$1000,$B63)</f>
        <v>0</v>
      </c>
      <c r="AE63" s="26">
        <f>SUMIFS(Verlauf!$S$6:$S$1000,Verlauf!$B$6:$B$1000,$A63,Verlauf!$C$6:$C$1000,$B63)</f>
        <v>0</v>
      </c>
      <c r="AF63" s="26" t="str">
        <f>IF($AN63="","",INDEX(Verlauf!$D$6:$D$1000,MATCH($AN63,Verlauf!$A$6:$A$1000,0)))</f>
        <v/>
      </c>
      <c r="AG63" s="26" t="str">
        <f>IF($AN63="","",INDEX(Verlauf!$E$6:$E$1000,MATCH($AN63,Verlauf!$A$6:$A$1000,0)))</f>
        <v/>
      </c>
      <c r="AH63" s="26" t="str">
        <f>IF($AN63="","",INDEX(Verlauf!$F$6:$F$1000,MATCH($AN63,Verlauf!$A$6:$A$1000,0)))</f>
        <v/>
      </c>
      <c r="AI63" s="26" t="str">
        <f>IF($AN63="","",INDEX(Verlauf!$H$6:$H$1000,MATCH($AN63,Verlauf!$A$6:$A$1000,0)))</f>
        <v/>
      </c>
      <c r="AJ63" s="26" t="str">
        <f>IF($AN63="","",INDEX(Verlauf!$N$6:$N$1000,MATCH($AN63,Verlauf!$A$6:$A$1000,0)))</f>
        <v/>
      </c>
      <c r="AK63" s="26" t="str">
        <f>IF($AN63="","",INDEX(Verlauf!$O$6:$O$1000,MATCH($AN63,Verlauf!$A$6:$A$1000,0)))</f>
        <v/>
      </c>
      <c r="AL63" s="26" t="str">
        <f>IF($AN63="","",INDEX(Verlauf!$P$6:$P$1000,MATCH($AN63,Verlauf!$A$6:$A$1000,0)))</f>
        <v/>
      </c>
      <c r="AM63" s="26" t="str">
        <f>IF($AN63="","",INDEX(Verlauf!$R$6:$R$1000,MATCH($AN63,Verlauf!$A$6:$A$1000,0)))</f>
        <v/>
      </c>
      <c r="AN63" s="28" t="str">
        <f>IF(U63&gt;0,_xlfn.MAXIFS(Verlauf!$A$6:$A$1000,Verlauf!$B$6:$B$1000,$A63,Verlauf!$C$6:$C$1000,$B63),"")</f>
        <v/>
      </c>
    </row>
    <row r="64" spans="1:40" x14ac:dyDescent="0.25">
      <c r="A64" s="26">
        <v>2027</v>
      </c>
      <c r="B64" s="26">
        <v>35</v>
      </c>
      <c r="C64" s="7" t="str">
        <f t="shared" si="0"/>
        <v>KW 35/27</v>
      </c>
      <c r="D64" s="26">
        <f>SUMIFS(Verlauf!$K$6:$K$1000,Verlauf!$B$6:$B$1000,$A64,Verlauf!$C$6:$C$1000,$B64)</f>
        <v>0</v>
      </c>
      <c r="E64" s="26">
        <f>SUMIFS(Verlauf!$L$6:$L$1000,Verlauf!$B$6:$B$1000,$A64,Verlauf!$C$6:$C$1000,$B64)</f>
        <v>0</v>
      </c>
      <c r="F64" s="26">
        <f>SUMIFS(Verlauf!$M$6:$M$1000,Verlauf!$B$6:$B$1000,$A64,Verlauf!$C$6:$C$1000,$B64)</f>
        <v>0</v>
      </c>
      <c r="G64" s="26">
        <f>SUMIFS(Verlauf!$J$6:$J$1000,Verlauf!$B$6:$B$1000,$A64,Verlauf!$C$6:$C$1000,$B64)</f>
        <v>0</v>
      </c>
      <c r="H64" s="26">
        <f>SUMIFS(Verlauf!$U$6:$U$1000,Verlauf!$B$6:$B$1000,$A64,Verlauf!$C$6:$C$1000,$B64)</f>
        <v>0</v>
      </c>
      <c r="I64" s="26">
        <f>SUMIFS(Verlauf!$V$6:$V$1000,Verlauf!$B$6:$B$1000,$A64,Verlauf!$C$6:$C$1000,$B64)</f>
        <v>0</v>
      </c>
      <c r="J64" s="26">
        <f>SUMIFS(Verlauf!$W$6:$W$1000,Verlauf!$B$6:$B$1000,$A64,Verlauf!$C$6:$C$1000,$B64)</f>
        <v>0</v>
      </c>
      <c r="K64" s="26">
        <f>SUMIFS(Verlauf!$T$6:$T$1000,Verlauf!$B$6:$B$1000,$A64,Verlauf!$C$6:$C$1000,$B64)</f>
        <v>0</v>
      </c>
      <c r="L64" s="27">
        <f>IF(Filter!$T$7=TRUE,IFERROR(INDEX(Planung!$D$68:$IA$68,MATCH($W64,Wirksam!$D$6:$IA$6,0)),0),0)</f>
        <v>6.8999999999999995</v>
      </c>
      <c r="M64" s="27">
        <f>IF(OR(Filter!$T$5=TRUE,Filter!$T$6=TRUE),IFERROR(INDEX(Planung!$D$69:$IA$69,MATCH($W64,Wirksam!$D$6:$IA$6,0)),0),0)</f>
        <v>9.2000000000000011</v>
      </c>
      <c r="N64" s="27">
        <f t="shared" si="1"/>
        <v>16.100000000000001</v>
      </c>
      <c r="O64" s="27" t="e">
        <f t="shared" si="2"/>
        <v>#N/A</v>
      </c>
      <c r="P64" s="27" t="e">
        <f t="shared" si="3"/>
        <v>#N/A</v>
      </c>
      <c r="Q64" s="27" t="e">
        <f t="shared" si="4"/>
        <v>#N/A</v>
      </c>
      <c r="R64" s="27" t="e">
        <f t="shared" si="5"/>
        <v>#N/A</v>
      </c>
      <c r="S64" s="27" t="e">
        <f t="shared" si="6"/>
        <v>#N/A</v>
      </c>
      <c r="T64" s="27" t="e">
        <f t="shared" si="7"/>
        <v>#N/A</v>
      </c>
      <c r="U64" s="26">
        <f>COUNTIFS(Verlauf!$B$6:$B$1000,$A64,Verlauf!$C$6:$C$1000,$B64)</f>
        <v>0</v>
      </c>
      <c r="V64" s="26">
        <f t="shared" si="8"/>
        <v>1</v>
      </c>
      <c r="W64" s="26">
        <f t="shared" si="9"/>
        <v>202735</v>
      </c>
      <c r="X64" s="26">
        <f>SUMIFS(Verlauf!$X$6:$X$1000,Verlauf!$B$6:$B$1000,$A64,Verlauf!$C$6:$C$1000,$B64)</f>
        <v>0</v>
      </c>
      <c r="Y64" s="26">
        <f>SUMIFS(Verlauf!$Y$6:$Y$1000,Verlauf!$B$6:$B$1000,$A64,Verlauf!$C$6:$C$1000,$B64)</f>
        <v>0</v>
      </c>
      <c r="Z64" s="26">
        <f>SUMIFS(Verlauf!$Z$6:$Z$1000,Verlauf!$B$6:$B$1000,$A64,Verlauf!$C$6:$C$1000,$B64)</f>
        <v>0</v>
      </c>
      <c r="AA64" s="26">
        <f>SUMIFS(Verlauf!$I$6:$I$1000,Verlauf!$B$6:$B$1000,$A64,Verlauf!$C$6:$C$1000,$B64)</f>
        <v>0</v>
      </c>
      <c r="AB64" s="26">
        <f>SUMIFS(Verlauf!$AA$6:$AA$1000,Verlauf!$B$6:$B$1000,$A64,Verlauf!$C$6:$C$1000,$B64)</f>
        <v>0</v>
      </c>
      <c r="AC64" s="26">
        <f>SUMIFS(Verlauf!$AB$6:$AB$1000,Verlauf!$B$6:$B$1000,$A64,Verlauf!$C$6:$C$1000,$B64)</f>
        <v>0</v>
      </c>
      <c r="AD64" s="26">
        <f>SUMIFS(Verlauf!$AC$6:$AC$1000,Verlauf!$B$6:$B$1000,$A64,Verlauf!$C$6:$C$1000,$B64)</f>
        <v>0</v>
      </c>
      <c r="AE64" s="26">
        <f>SUMIFS(Verlauf!$S$6:$S$1000,Verlauf!$B$6:$B$1000,$A64,Verlauf!$C$6:$C$1000,$B64)</f>
        <v>0</v>
      </c>
      <c r="AF64" s="26" t="str">
        <f>IF($AN64="","",INDEX(Verlauf!$D$6:$D$1000,MATCH($AN64,Verlauf!$A$6:$A$1000,0)))</f>
        <v/>
      </c>
      <c r="AG64" s="26" t="str">
        <f>IF($AN64="","",INDEX(Verlauf!$E$6:$E$1000,MATCH($AN64,Verlauf!$A$6:$A$1000,0)))</f>
        <v/>
      </c>
      <c r="AH64" s="26" t="str">
        <f>IF($AN64="","",INDEX(Verlauf!$F$6:$F$1000,MATCH($AN64,Verlauf!$A$6:$A$1000,0)))</f>
        <v/>
      </c>
      <c r="AI64" s="26" t="str">
        <f>IF($AN64="","",INDEX(Verlauf!$H$6:$H$1000,MATCH($AN64,Verlauf!$A$6:$A$1000,0)))</f>
        <v/>
      </c>
      <c r="AJ64" s="26" t="str">
        <f>IF($AN64="","",INDEX(Verlauf!$N$6:$N$1000,MATCH($AN64,Verlauf!$A$6:$A$1000,0)))</f>
        <v/>
      </c>
      <c r="AK64" s="26" t="str">
        <f>IF($AN64="","",INDEX(Verlauf!$O$6:$O$1000,MATCH($AN64,Verlauf!$A$6:$A$1000,0)))</f>
        <v/>
      </c>
      <c r="AL64" s="26" t="str">
        <f>IF($AN64="","",INDEX(Verlauf!$P$6:$P$1000,MATCH($AN64,Verlauf!$A$6:$A$1000,0)))</f>
        <v/>
      </c>
      <c r="AM64" s="26" t="str">
        <f>IF($AN64="","",INDEX(Verlauf!$R$6:$R$1000,MATCH($AN64,Verlauf!$A$6:$A$1000,0)))</f>
        <v/>
      </c>
      <c r="AN64" s="28" t="str">
        <f>IF(U64&gt;0,_xlfn.MAXIFS(Verlauf!$A$6:$A$1000,Verlauf!$B$6:$B$1000,$A64,Verlauf!$C$6:$C$1000,$B64),"")</f>
        <v/>
      </c>
    </row>
    <row r="65" spans="1:40" x14ac:dyDescent="0.25">
      <c r="A65" s="26">
        <v>2027</v>
      </c>
      <c r="B65" s="26">
        <v>36</v>
      </c>
      <c r="C65" s="7" t="str">
        <f t="shared" si="0"/>
        <v>KW 36/27</v>
      </c>
      <c r="D65" s="26">
        <f>SUMIFS(Verlauf!$K$6:$K$1000,Verlauf!$B$6:$B$1000,$A65,Verlauf!$C$6:$C$1000,$B65)</f>
        <v>0</v>
      </c>
      <c r="E65" s="26">
        <f>SUMIFS(Verlauf!$L$6:$L$1000,Verlauf!$B$6:$B$1000,$A65,Verlauf!$C$6:$C$1000,$B65)</f>
        <v>0</v>
      </c>
      <c r="F65" s="26">
        <f>SUMIFS(Verlauf!$M$6:$M$1000,Verlauf!$B$6:$B$1000,$A65,Verlauf!$C$6:$C$1000,$B65)</f>
        <v>0</v>
      </c>
      <c r="G65" s="26">
        <f>SUMIFS(Verlauf!$J$6:$J$1000,Verlauf!$B$6:$B$1000,$A65,Verlauf!$C$6:$C$1000,$B65)</f>
        <v>0</v>
      </c>
      <c r="H65" s="26">
        <f>SUMIFS(Verlauf!$U$6:$U$1000,Verlauf!$B$6:$B$1000,$A65,Verlauf!$C$6:$C$1000,$B65)</f>
        <v>0</v>
      </c>
      <c r="I65" s="26">
        <f>SUMIFS(Verlauf!$V$6:$V$1000,Verlauf!$B$6:$B$1000,$A65,Verlauf!$C$6:$C$1000,$B65)</f>
        <v>0</v>
      </c>
      <c r="J65" s="26">
        <f>SUMIFS(Verlauf!$W$6:$W$1000,Verlauf!$B$6:$B$1000,$A65,Verlauf!$C$6:$C$1000,$B65)</f>
        <v>0</v>
      </c>
      <c r="K65" s="26">
        <f>SUMIFS(Verlauf!$T$6:$T$1000,Verlauf!$B$6:$B$1000,$A65,Verlauf!$C$6:$C$1000,$B65)</f>
        <v>0</v>
      </c>
      <c r="L65" s="27">
        <f>IF(Filter!$T$7=TRUE,IFERROR(INDEX(Planung!$D$68:$IA$68,MATCH($W65,Wirksam!$D$6:$IA$6,0)),0),0)</f>
        <v>6.8999999999999995</v>
      </c>
      <c r="M65" s="27">
        <f>IF(OR(Filter!$T$5=TRUE,Filter!$T$6=TRUE),IFERROR(INDEX(Planung!$D$69:$IA$69,MATCH($W65,Wirksam!$D$6:$IA$6,0)),0),0)</f>
        <v>9.2000000000000011</v>
      </c>
      <c r="N65" s="27">
        <f t="shared" si="1"/>
        <v>16.100000000000001</v>
      </c>
      <c r="O65" s="27" t="e">
        <f t="shared" si="2"/>
        <v>#N/A</v>
      </c>
      <c r="P65" s="27" t="e">
        <f t="shared" si="3"/>
        <v>#N/A</v>
      </c>
      <c r="Q65" s="27" t="e">
        <f t="shared" si="4"/>
        <v>#N/A</v>
      </c>
      <c r="R65" s="27" t="e">
        <f t="shared" si="5"/>
        <v>#N/A</v>
      </c>
      <c r="S65" s="27" t="e">
        <f t="shared" si="6"/>
        <v>#N/A</v>
      </c>
      <c r="T65" s="27" t="e">
        <f t="shared" si="7"/>
        <v>#N/A</v>
      </c>
      <c r="U65" s="26">
        <f>COUNTIFS(Verlauf!$B$6:$B$1000,$A65,Verlauf!$C$6:$C$1000,$B65)</f>
        <v>0</v>
      </c>
      <c r="V65" s="26">
        <f t="shared" si="8"/>
        <v>1</v>
      </c>
      <c r="W65" s="26">
        <f t="shared" si="9"/>
        <v>202736</v>
      </c>
      <c r="X65" s="26">
        <f>SUMIFS(Verlauf!$X$6:$X$1000,Verlauf!$B$6:$B$1000,$A65,Verlauf!$C$6:$C$1000,$B65)</f>
        <v>0</v>
      </c>
      <c r="Y65" s="26">
        <f>SUMIFS(Verlauf!$Y$6:$Y$1000,Verlauf!$B$6:$B$1000,$A65,Verlauf!$C$6:$C$1000,$B65)</f>
        <v>0</v>
      </c>
      <c r="Z65" s="26">
        <f>SUMIFS(Verlauf!$Z$6:$Z$1000,Verlauf!$B$6:$B$1000,$A65,Verlauf!$C$6:$C$1000,$B65)</f>
        <v>0</v>
      </c>
      <c r="AA65" s="26">
        <f>SUMIFS(Verlauf!$I$6:$I$1000,Verlauf!$B$6:$B$1000,$A65,Verlauf!$C$6:$C$1000,$B65)</f>
        <v>0</v>
      </c>
      <c r="AB65" s="26">
        <f>SUMIFS(Verlauf!$AA$6:$AA$1000,Verlauf!$B$6:$B$1000,$A65,Verlauf!$C$6:$C$1000,$B65)</f>
        <v>0</v>
      </c>
      <c r="AC65" s="26">
        <f>SUMIFS(Verlauf!$AB$6:$AB$1000,Verlauf!$B$6:$B$1000,$A65,Verlauf!$C$6:$C$1000,$B65)</f>
        <v>0</v>
      </c>
      <c r="AD65" s="26">
        <f>SUMIFS(Verlauf!$AC$6:$AC$1000,Verlauf!$B$6:$B$1000,$A65,Verlauf!$C$6:$C$1000,$B65)</f>
        <v>0</v>
      </c>
      <c r="AE65" s="26">
        <f>SUMIFS(Verlauf!$S$6:$S$1000,Verlauf!$B$6:$B$1000,$A65,Verlauf!$C$6:$C$1000,$B65)</f>
        <v>0</v>
      </c>
      <c r="AF65" s="26" t="str">
        <f>IF($AN65="","",INDEX(Verlauf!$D$6:$D$1000,MATCH($AN65,Verlauf!$A$6:$A$1000,0)))</f>
        <v/>
      </c>
      <c r="AG65" s="26" t="str">
        <f>IF($AN65="","",INDEX(Verlauf!$E$6:$E$1000,MATCH($AN65,Verlauf!$A$6:$A$1000,0)))</f>
        <v/>
      </c>
      <c r="AH65" s="26" t="str">
        <f>IF($AN65="","",INDEX(Verlauf!$F$6:$F$1000,MATCH($AN65,Verlauf!$A$6:$A$1000,0)))</f>
        <v/>
      </c>
      <c r="AI65" s="26" t="str">
        <f>IF($AN65="","",INDEX(Verlauf!$H$6:$H$1000,MATCH($AN65,Verlauf!$A$6:$A$1000,0)))</f>
        <v/>
      </c>
      <c r="AJ65" s="26" t="str">
        <f>IF($AN65="","",INDEX(Verlauf!$N$6:$N$1000,MATCH($AN65,Verlauf!$A$6:$A$1000,0)))</f>
        <v/>
      </c>
      <c r="AK65" s="26" t="str">
        <f>IF($AN65="","",INDEX(Verlauf!$O$6:$O$1000,MATCH($AN65,Verlauf!$A$6:$A$1000,0)))</f>
        <v/>
      </c>
      <c r="AL65" s="26" t="str">
        <f>IF($AN65="","",INDEX(Verlauf!$P$6:$P$1000,MATCH($AN65,Verlauf!$A$6:$A$1000,0)))</f>
        <v/>
      </c>
      <c r="AM65" s="26" t="str">
        <f>IF($AN65="","",INDEX(Verlauf!$R$6:$R$1000,MATCH($AN65,Verlauf!$A$6:$A$1000,0)))</f>
        <v/>
      </c>
      <c r="AN65" s="28" t="str">
        <f>IF(U65&gt;0,_xlfn.MAXIFS(Verlauf!$A$6:$A$1000,Verlauf!$B$6:$B$1000,$A65,Verlauf!$C$6:$C$1000,$B65),"")</f>
        <v/>
      </c>
    </row>
    <row r="66" spans="1:40" x14ac:dyDescent="0.25">
      <c r="A66" s="26">
        <v>2027</v>
      </c>
      <c r="B66" s="26">
        <v>37</v>
      </c>
      <c r="C66" s="7" t="str">
        <f t="shared" si="0"/>
        <v>KW 37/27</v>
      </c>
      <c r="D66" s="26">
        <f>SUMIFS(Verlauf!$K$6:$K$1000,Verlauf!$B$6:$B$1000,$A66,Verlauf!$C$6:$C$1000,$B66)</f>
        <v>0</v>
      </c>
      <c r="E66" s="26">
        <f>SUMIFS(Verlauf!$L$6:$L$1000,Verlauf!$B$6:$B$1000,$A66,Verlauf!$C$6:$C$1000,$B66)</f>
        <v>0</v>
      </c>
      <c r="F66" s="26">
        <f>SUMIFS(Verlauf!$M$6:$M$1000,Verlauf!$B$6:$B$1000,$A66,Verlauf!$C$6:$C$1000,$B66)</f>
        <v>0</v>
      </c>
      <c r="G66" s="26">
        <f>SUMIFS(Verlauf!$J$6:$J$1000,Verlauf!$B$6:$B$1000,$A66,Verlauf!$C$6:$C$1000,$B66)</f>
        <v>0</v>
      </c>
      <c r="H66" s="26">
        <f>SUMIFS(Verlauf!$U$6:$U$1000,Verlauf!$B$6:$B$1000,$A66,Verlauf!$C$6:$C$1000,$B66)</f>
        <v>0</v>
      </c>
      <c r="I66" s="26">
        <f>SUMIFS(Verlauf!$V$6:$V$1000,Verlauf!$B$6:$B$1000,$A66,Verlauf!$C$6:$C$1000,$B66)</f>
        <v>0</v>
      </c>
      <c r="J66" s="26">
        <f>SUMIFS(Verlauf!$W$6:$W$1000,Verlauf!$B$6:$B$1000,$A66,Verlauf!$C$6:$C$1000,$B66)</f>
        <v>0</v>
      </c>
      <c r="K66" s="26">
        <f>SUMIFS(Verlauf!$T$6:$T$1000,Verlauf!$B$6:$B$1000,$A66,Verlauf!$C$6:$C$1000,$B66)</f>
        <v>0</v>
      </c>
      <c r="L66" s="27">
        <f>IF(Filter!$T$7=TRUE,IFERROR(INDEX(Planung!$D$68:$IA$68,MATCH($W66,Wirksam!$D$6:$IA$6,0)),0),0)</f>
        <v>6.8999999999999995</v>
      </c>
      <c r="M66" s="27">
        <f>IF(OR(Filter!$T$5=TRUE,Filter!$T$6=TRUE),IFERROR(INDEX(Planung!$D$69:$IA$69,MATCH($W66,Wirksam!$D$6:$IA$6,0)),0),0)</f>
        <v>9.2000000000000011</v>
      </c>
      <c r="N66" s="27">
        <f t="shared" si="1"/>
        <v>16.100000000000001</v>
      </c>
      <c r="O66" s="27" t="e">
        <f t="shared" si="2"/>
        <v>#N/A</v>
      </c>
      <c r="P66" s="27" t="e">
        <f t="shared" si="3"/>
        <v>#N/A</v>
      </c>
      <c r="Q66" s="27" t="e">
        <f t="shared" si="4"/>
        <v>#N/A</v>
      </c>
      <c r="R66" s="27" t="e">
        <f t="shared" si="5"/>
        <v>#N/A</v>
      </c>
      <c r="S66" s="27" t="e">
        <f t="shared" si="6"/>
        <v>#N/A</v>
      </c>
      <c r="T66" s="27" t="e">
        <f t="shared" si="7"/>
        <v>#N/A</v>
      </c>
      <c r="U66" s="26">
        <f>COUNTIFS(Verlauf!$B$6:$B$1000,$A66,Verlauf!$C$6:$C$1000,$B66)</f>
        <v>0</v>
      </c>
      <c r="V66" s="26">
        <f t="shared" si="8"/>
        <v>1</v>
      </c>
      <c r="W66" s="26">
        <f t="shared" si="9"/>
        <v>202737</v>
      </c>
      <c r="X66" s="26">
        <f>SUMIFS(Verlauf!$X$6:$X$1000,Verlauf!$B$6:$B$1000,$A66,Verlauf!$C$6:$C$1000,$B66)</f>
        <v>0</v>
      </c>
      <c r="Y66" s="26">
        <f>SUMIFS(Verlauf!$Y$6:$Y$1000,Verlauf!$B$6:$B$1000,$A66,Verlauf!$C$6:$C$1000,$B66)</f>
        <v>0</v>
      </c>
      <c r="Z66" s="26">
        <f>SUMIFS(Verlauf!$Z$6:$Z$1000,Verlauf!$B$6:$B$1000,$A66,Verlauf!$C$6:$C$1000,$B66)</f>
        <v>0</v>
      </c>
      <c r="AA66" s="26">
        <f>SUMIFS(Verlauf!$I$6:$I$1000,Verlauf!$B$6:$B$1000,$A66,Verlauf!$C$6:$C$1000,$B66)</f>
        <v>0</v>
      </c>
      <c r="AB66" s="26">
        <f>SUMIFS(Verlauf!$AA$6:$AA$1000,Verlauf!$B$6:$B$1000,$A66,Verlauf!$C$6:$C$1000,$B66)</f>
        <v>0</v>
      </c>
      <c r="AC66" s="26">
        <f>SUMIFS(Verlauf!$AB$6:$AB$1000,Verlauf!$B$6:$B$1000,$A66,Verlauf!$C$6:$C$1000,$B66)</f>
        <v>0</v>
      </c>
      <c r="AD66" s="26">
        <f>SUMIFS(Verlauf!$AC$6:$AC$1000,Verlauf!$B$6:$B$1000,$A66,Verlauf!$C$6:$C$1000,$B66)</f>
        <v>0</v>
      </c>
      <c r="AE66" s="26">
        <f>SUMIFS(Verlauf!$S$6:$S$1000,Verlauf!$B$6:$B$1000,$A66,Verlauf!$C$6:$C$1000,$B66)</f>
        <v>0</v>
      </c>
      <c r="AF66" s="26" t="str">
        <f>IF($AN66="","",INDEX(Verlauf!$D$6:$D$1000,MATCH($AN66,Verlauf!$A$6:$A$1000,0)))</f>
        <v/>
      </c>
      <c r="AG66" s="26" t="str">
        <f>IF($AN66="","",INDEX(Verlauf!$E$6:$E$1000,MATCH($AN66,Verlauf!$A$6:$A$1000,0)))</f>
        <v/>
      </c>
      <c r="AH66" s="26" t="str">
        <f>IF($AN66="","",INDEX(Verlauf!$F$6:$F$1000,MATCH($AN66,Verlauf!$A$6:$A$1000,0)))</f>
        <v/>
      </c>
      <c r="AI66" s="26" t="str">
        <f>IF($AN66="","",INDEX(Verlauf!$H$6:$H$1000,MATCH($AN66,Verlauf!$A$6:$A$1000,0)))</f>
        <v/>
      </c>
      <c r="AJ66" s="26" t="str">
        <f>IF($AN66="","",INDEX(Verlauf!$N$6:$N$1000,MATCH($AN66,Verlauf!$A$6:$A$1000,0)))</f>
        <v/>
      </c>
      <c r="AK66" s="26" t="str">
        <f>IF($AN66="","",INDEX(Verlauf!$O$6:$O$1000,MATCH($AN66,Verlauf!$A$6:$A$1000,0)))</f>
        <v/>
      </c>
      <c r="AL66" s="26" t="str">
        <f>IF($AN66="","",INDEX(Verlauf!$P$6:$P$1000,MATCH($AN66,Verlauf!$A$6:$A$1000,0)))</f>
        <v/>
      </c>
      <c r="AM66" s="26" t="str">
        <f>IF($AN66="","",INDEX(Verlauf!$R$6:$R$1000,MATCH($AN66,Verlauf!$A$6:$A$1000,0)))</f>
        <v/>
      </c>
      <c r="AN66" s="28" t="str">
        <f>IF(U66&gt;0,_xlfn.MAXIFS(Verlauf!$A$6:$A$1000,Verlauf!$B$6:$B$1000,$A66,Verlauf!$C$6:$C$1000,$B66),"")</f>
        <v/>
      </c>
    </row>
    <row r="67" spans="1:40" x14ac:dyDescent="0.25">
      <c r="A67" s="26">
        <v>2027</v>
      </c>
      <c r="B67" s="26">
        <v>38</v>
      </c>
      <c r="C67" s="7" t="str">
        <f t="shared" si="0"/>
        <v>KW 38/27</v>
      </c>
      <c r="D67" s="26">
        <f>SUMIFS(Verlauf!$K$6:$K$1000,Verlauf!$B$6:$B$1000,$A67,Verlauf!$C$6:$C$1000,$B67)</f>
        <v>0</v>
      </c>
      <c r="E67" s="26">
        <f>SUMIFS(Verlauf!$L$6:$L$1000,Verlauf!$B$6:$B$1000,$A67,Verlauf!$C$6:$C$1000,$B67)</f>
        <v>0</v>
      </c>
      <c r="F67" s="26">
        <f>SUMIFS(Verlauf!$M$6:$M$1000,Verlauf!$B$6:$B$1000,$A67,Verlauf!$C$6:$C$1000,$B67)</f>
        <v>0</v>
      </c>
      <c r="G67" s="26">
        <f>SUMIFS(Verlauf!$J$6:$J$1000,Verlauf!$B$6:$B$1000,$A67,Verlauf!$C$6:$C$1000,$B67)</f>
        <v>0</v>
      </c>
      <c r="H67" s="26">
        <f>SUMIFS(Verlauf!$U$6:$U$1000,Verlauf!$B$6:$B$1000,$A67,Verlauf!$C$6:$C$1000,$B67)</f>
        <v>0</v>
      </c>
      <c r="I67" s="26">
        <f>SUMIFS(Verlauf!$V$6:$V$1000,Verlauf!$B$6:$B$1000,$A67,Verlauf!$C$6:$C$1000,$B67)</f>
        <v>0</v>
      </c>
      <c r="J67" s="26">
        <f>SUMIFS(Verlauf!$W$6:$W$1000,Verlauf!$B$6:$B$1000,$A67,Verlauf!$C$6:$C$1000,$B67)</f>
        <v>0</v>
      </c>
      <c r="K67" s="26">
        <f>SUMIFS(Verlauf!$T$6:$T$1000,Verlauf!$B$6:$B$1000,$A67,Verlauf!$C$6:$C$1000,$B67)</f>
        <v>0</v>
      </c>
      <c r="L67" s="27">
        <f>IF(Filter!$T$7=TRUE,IFERROR(INDEX(Planung!$D$68:$IA$68,MATCH($W67,Wirksam!$D$6:$IA$6,0)),0),0)</f>
        <v>6.8999999999999995</v>
      </c>
      <c r="M67" s="27">
        <f>IF(OR(Filter!$T$5=TRUE,Filter!$T$6=TRUE),IFERROR(INDEX(Planung!$D$69:$IA$69,MATCH($W67,Wirksam!$D$6:$IA$6,0)),0),0)</f>
        <v>9.2000000000000011</v>
      </c>
      <c r="N67" s="27">
        <f t="shared" si="1"/>
        <v>16.100000000000001</v>
      </c>
      <c r="O67" s="27" t="e">
        <f t="shared" si="2"/>
        <v>#N/A</v>
      </c>
      <c r="P67" s="27" t="e">
        <f t="shared" si="3"/>
        <v>#N/A</v>
      </c>
      <c r="Q67" s="27" t="e">
        <f t="shared" si="4"/>
        <v>#N/A</v>
      </c>
      <c r="R67" s="27" t="e">
        <f t="shared" si="5"/>
        <v>#N/A</v>
      </c>
      <c r="S67" s="27" t="e">
        <f t="shared" si="6"/>
        <v>#N/A</v>
      </c>
      <c r="T67" s="27" t="e">
        <f t="shared" si="7"/>
        <v>#N/A</v>
      </c>
      <c r="U67" s="26">
        <f>COUNTIFS(Verlauf!$B$6:$B$1000,$A67,Verlauf!$C$6:$C$1000,$B67)</f>
        <v>0</v>
      </c>
      <c r="V67" s="26">
        <f t="shared" si="8"/>
        <v>1</v>
      </c>
      <c r="W67" s="26">
        <f t="shared" si="9"/>
        <v>202738</v>
      </c>
      <c r="X67" s="26">
        <f>SUMIFS(Verlauf!$X$6:$X$1000,Verlauf!$B$6:$B$1000,$A67,Verlauf!$C$6:$C$1000,$B67)</f>
        <v>0</v>
      </c>
      <c r="Y67" s="26">
        <f>SUMIFS(Verlauf!$Y$6:$Y$1000,Verlauf!$B$6:$B$1000,$A67,Verlauf!$C$6:$C$1000,$B67)</f>
        <v>0</v>
      </c>
      <c r="Z67" s="26">
        <f>SUMIFS(Verlauf!$Z$6:$Z$1000,Verlauf!$B$6:$B$1000,$A67,Verlauf!$C$6:$C$1000,$B67)</f>
        <v>0</v>
      </c>
      <c r="AA67" s="26">
        <f>SUMIFS(Verlauf!$I$6:$I$1000,Verlauf!$B$6:$B$1000,$A67,Verlauf!$C$6:$C$1000,$B67)</f>
        <v>0</v>
      </c>
      <c r="AB67" s="26">
        <f>SUMIFS(Verlauf!$AA$6:$AA$1000,Verlauf!$B$6:$B$1000,$A67,Verlauf!$C$6:$C$1000,$B67)</f>
        <v>0</v>
      </c>
      <c r="AC67" s="26">
        <f>SUMIFS(Verlauf!$AB$6:$AB$1000,Verlauf!$B$6:$B$1000,$A67,Verlauf!$C$6:$C$1000,$B67)</f>
        <v>0</v>
      </c>
      <c r="AD67" s="26">
        <f>SUMIFS(Verlauf!$AC$6:$AC$1000,Verlauf!$B$6:$B$1000,$A67,Verlauf!$C$6:$C$1000,$B67)</f>
        <v>0</v>
      </c>
      <c r="AE67" s="26">
        <f>SUMIFS(Verlauf!$S$6:$S$1000,Verlauf!$B$6:$B$1000,$A67,Verlauf!$C$6:$C$1000,$B67)</f>
        <v>0</v>
      </c>
      <c r="AF67" s="26" t="str">
        <f>IF($AN67="","",INDEX(Verlauf!$D$6:$D$1000,MATCH($AN67,Verlauf!$A$6:$A$1000,0)))</f>
        <v/>
      </c>
      <c r="AG67" s="26" t="str">
        <f>IF($AN67="","",INDEX(Verlauf!$E$6:$E$1000,MATCH($AN67,Verlauf!$A$6:$A$1000,0)))</f>
        <v/>
      </c>
      <c r="AH67" s="26" t="str">
        <f>IF($AN67="","",INDEX(Verlauf!$F$6:$F$1000,MATCH($AN67,Verlauf!$A$6:$A$1000,0)))</f>
        <v/>
      </c>
      <c r="AI67" s="26" t="str">
        <f>IF($AN67="","",INDEX(Verlauf!$H$6:$H$1000,MATCH($AN67,Verlauf!$A$6:$A$1000,0)))</f>
        <v/>
      </c>
      <c r="AJ67" s="26" t="str">
        <f>IF($AN67="","",INDEX(Verlauf!$N$6:$N$1000,MATCH($AN67,Verlauf!$A$6:$A$1000,0)))</f>
        <v/>
      </c>
      <c r="AK67" s="26" t="str">
        <f>IF($AN67="","",INDEX(Verlauf!$O$6:$O$1000,MATCH($AN67,Verlauf!$A$6:$A$1000,0)))</f>
        <v/>
      </c>
      <c r="AL67" s="26" t="str">
        <f>IF($AN67="","",INDEX(Verlauf!$P$6:$P$1000,MATCH($AN67,Verlauf!$A$6:$A$1000,0)))</f>
        <v/>
      </c>
      <c r="AM67" s="26" t="str">
        <f>IF($AN67="","",INDEX(Verlauf!$R$6:$R$1000,MATCH($AN67,Verlauf!$A$6:$A$1000,0)))</f>
        <v/>
      </c>
      <c r="AN67" s="28" t="str">
        <f>IF(U67&gt;0,_xlfn.MAXIFS(Verlauf!$A$6:$A$1000,Verlauf!$B$6:$B$1000,$A67,Verlauf!$C$6:$C$1000,$B67),"")</f>
        <v/>
      </c>
    </row>
    <row r="68" spans="1:40" x14ac:dyDescent="0.25">
      <c r="A68" s="26">
        <v>2027</v>
      </c>
      <c r="B68" s="26">
        <v>39</v>
      </c>
      <c r="C68" s="7" t="str">
        <f t="shared" si="0"/>
        <v>KW 39/27</v>
      </c>
      <c r="D68" s="26">
        <f>SUMIFS(Verlauf!$K$6:$K$1000,Verlauf!$B$6:$B$1000,$A68,Verlauf!$C$6:$C$1000,$B68)</f>
        <v>0</v>
      </c>
      <c r="E68" s="26">
        <f>SUMIFS(Verlauf!$L$6:$L$1000,Verlauf!$B$6:$B$1000,$A68,Verlauf!$C$6:$C$1000,$B68)</f>
        <v>0</v>
      </c>
      <c r="F68" s="26">
        <f>SUMIFS(Verlauf!$M$6:$M$1000,Verlauf!$B$6:$B$1000,$A68,Verlauf!$C$6:$C$1000,$B68)</f>
        <v>0</v>
      </c>
      <c r="G68" s="26">
        <f>SUMIFS(Verlauf!$J$6:$J$1000,Verlauf!$B$6:$B$1000,$A68,Verlauf!$C$6:$C$1000,$B68)</f>
        <v>0</v>
      </c>
      <c r="H68" s="26">
        <f>SUMIFS(Verlauf!$U$6:$U$1000,Verlauf!$B$6:$B$1000,$A68,Verlauf!$C$6:$C$1000,$B68)</f>
        <v>0</v>
      </c>
      <c r="I68" s="26">
        <f>SUMIFS(Verlauf!$V$6:$V$1000,Verlauf!$B$6:$B$1000,$A68,Verlauf!$C$6:$C$1000,$B68)</f>
        <v>0</v>
      </c>
      <c r="J68" s="26">
        <f>SUMIFS(Verlauf!$W$6:$W$1000,Verlauf!$B$6:$B$1000,$A68,Verlauf!$C$6:$C$1000,$B68)</f>
        <v>0</v>
      </c>
      <c r="K68" s="26">
        <f>SUMIFS(Verlauf!$T$6:$T$1000,Verlauf!$B$6:$B$1000,$A68,Verlauf!$C$6:$C$1000,$B68)</f>
        <v>0</v>
      </c>
      <c r="L68" s="27">
        <f>IF(Filter!$T$7=TRUE,IFERROR(INDEX(Planung!$D$68:$IA$68,MATCH($W68,Wirksam!$D$6:$IA$6,0)),0),0)</f>
        <v>6.8999999999999995</v>
      </c>
      <c r="M68" s="27">
        <f>IF(OR(Filter!$T$5=TRUE,Filter!$T$6=TRUE),IFERROR(INDEX(Planung!$D$69:$IA$69,MATCH($W68,Wirksam!$D$6:$IA$6,0)),0),0)</f>
        <v>9.2000000000000011</v>
      </c>
      <c r="N68" s="27">
        <f t="shared" si="1"/>
        <v>16.100000000000001</v>
      </c>
      <c r="O68" s="27" t="e">
        <f t="shared" si="2"/>
        <v>#N/A</v>
      </c>
      <c r="P68" s="27" t="e">
        <f t="shared" si="3"/>
        <v>#N/A</v>
      </c>
      <c r="Q68" s="27" t="e">
        <f t="shared" si="4"/>
        <v>#N/A</v>
      </c>
      <c r="R68" s="27" t="e">
        <f t="shared" si="5"/>
        <v>#N/A</v>
      </c>
      <c r="S68" s="27" t="e">
        <f t="shared" si="6"/>
        <v>#N/A</v>
      </c>
      <c r="T68" s="27" t="e">
        <f t="shared" si="7"/>
        <v>#N/A</v>
      </c>
      <c r="U68" s="26">
        <f>COUNTIFS(Verlauf!$B$6:$B$1000,$A68,Verlauf!$C$6:$C$1000,$B68)</f>
        <v>0</v>
      </c>
      <c r="V68" s="26">
        <f t="shared" si="8"/>
        <v>1</v>
      </c>
      <c r="W68" s="26">
        <f t="shared" si="9"/>
        <v>202739</v>
      </c>
      <c r="X68" s="26">
        <f>SUMIFS(Verlauf!$X$6:$X$1000,Verlauf!$B$6:$B$1000,$A68,Verlauf!$C$6:$C$1000,$B68)</f>
        <v>0</v>
      </c>
      <c r="Y68" s="26">
        <f>SUMIFS(Verlauf!$Y$6:$Y$1000,Verlauf!$B$6:$B$1000,$A68,Verlauf!$C$6:$C$1000,$B68)</f>
        <v>0</v>
      </c>
      <c r="Z68" s="26">
        <f>SUMIFS(Verlauf!$Z$6:$Z$1000,Verlauf!$B$6:$B$1000,$A68,Verlauf!$C$6:$C$1000,$B68)</f>
        <v>0</v>
      </c>
      <c r="AA68" s="26">
        <f>SUMIFS(Verlauf!$I$6:$I$1000,Verlauf!$B$6:$B$1000,$A68,Verlauf!$C$6:$C$1000,$B68)</f>
        <v>0</v>
      </c>
      <c r="AB68" s="26">
        <f>SUMIFS(Verlauf!$AA$6:$AA$1000,Verlauf!$B$6:$B$1000,$A68,Verlauf!$C$6:$C$1000,$B68)</f>
        <v>0</v>
      </c>
      <c r="AC68" s="26">
        <f>SUMIFS(Verlauf!$AB$6:$AB$1000,Verlauf!$B$6:$B$1000,$A68,Verlauf!$C$6:$C$1000,$B68)</f>
        <v>0</v>
      </c>
      <c r="AD68" s="26">
        <f>SUMIFS(Verlauf!$AC$6:$AC$1000,Verlauf!$B$6:$B$1000,$A68,Verlauf!$C$6:$C$1000,$B68)</f>
        <v>0</v>
      </c>
      <c r="AE68" s="26">
        <f>SUMIFS(Verlauf!$S$6:$S$1000,Verlauf!$B$6:$B$1000,$A68,Verlauf!$C$6:$C$1000,$B68)</f>
        <v>0</v>
      </c>
      <c r="AF68" s="26" t="str">
        <f>IF($AN68="","",INDEX(Verlauf!$D$6:$D$1000,MATCH($AN68,Verlauf!$A$6:$A$1000,0)))</f>
        <v/>
      </c>
      <c r="AG68" s="26" t="str">
        <f>IF($AN68="","",INDEX(Verlauf!$E$6:$E$1000,MATCH($AN68,Verlauf!$A$6:$A$1000,0)))</f>
        <v/>
      </c>
      <c r="AH68" s="26" t="str">
        <f>IF($AN68="","",INDEX(Verlauf!$F$6:$F$1000,MATCH($AN68,Verlauf!$A$6:$A$1000,0)))</f>
        <v/>
      </c>
      <c r="AI68" s="26" t="str">
        <f>IF($AN68="","",INDEX(Verlauf!$H$6:$H$1000,MATCH($AN68,Verlauf!$A$6:$A$1000,0)))</f>
        <v/>
      </c>
      <c r="AJ68" s="26" t="str">
        <f>IF($AN68="","",INDEX(Verlauf!$N$6:$N$1000,MATCH($AN68,Verlauf!$A$6:$A$1000,0)))</f>
        <v/>
      </c>
      <c r="AK68" s="26" t="str">
        <f>IF($AN68="","",INDEX(Verlauf!$O$6:$O$1000,MATCH($AN68,Verlauf!$A$6:$A$1000,0)))</f>
        <v/>
      </c>
      <c r="AL68" s="26" t="str">
        <f>IF($AN68="","",INDEX(Verlauf!$P$6:$P$1000,MATCH($AN68,Verlauf!$A$6:$A$1000,0)))</f>
        <v/>
      </c>
      <c r="AM68" s="26" t="str">
        <f>IF($AN68="","",INDEX(Verlauf!$R$6:$R$1000,MATCH($AN68,Verlauf!$A$6:$A$1000,0)))</f>
        <v/>
      </c>
      <c r="AN68" s="28" t="str">
        <f>IF(U68&gt;0,_xlfn.MAXIFS(Verlauf!$A$6:$A$1000,Verlauf!$B$6:$B$1000,$A68,Verlauf!$C$6:$C$1000,$B68),"")</f>
        <v/>
      </c>
    </row>
    <row r="69" spans="1:40" x14ac:dyDescent="0.25">
      <c r="A69" s="26">
        <v>2027</v>
      </c>
      <c r="B69" s="26">
        <v>40</v>
      </c>
      <c r="C69" s="7" t="str">
        <f t="shared" si="0"/>
        <v>KW 40/27</v>
      </c>
      <c r="D69" s="26">
        <f>SUMIFS(Verlauf!$K$6:$K$1000,Verlauf!$B$6:$B$1000,$A69,Verlauf!$C$6:$C$1000,$B69)</f>
        <v>0</v>
      </c>
      <c r="E69" s="26">
        <f>SUMIFS(Verlauf!$L$6:$L$1000,Verlauf!$B$6:$B$1000,$A69,Verlauf!$C$6:$C$1000,$B69)</f>
        <v>0</v>
      </c>
      <c r="F69" s="26">
        <f>SUMIFS(Verlauf!$M$6:$M$1000,Verlauf!$B$6:$B$1000,$A69,Verlauf!$C$6:$C$1000,$B69)</f>
        <v>0</v>
      </c>
      <c r="G69" s="26">
        <f>SUMIFS(Verlauf!$J$6:$J$1000,Verlauf!$B$6:$B$1000,$A69,Verlauf!$C$6:$C$1000,$B69)</f>
        <v>0</v>
      </c>
      <c r="H69" s="26">
        <f>SUMIFS(Verlauf!$U$6:$U$1000,Verlauf!$B$6:$B$1000,$A69,Verlauf!$C$6:$C$1000,$B69)</f>
        <v>0</v>
      </c>
      <c r="I69" s="26">
        <f>SUMIFS(Verlauf!$V$6:$V$1000,Verlauf!$B$6:$B$1000,$A69,Verlauf!$C$6:$C$1000,$B69)</f>
        <v>0</v>
      </c>
      <c r="J69" s="26">
        <f>SUMIFS(Verlauf!$W$6:$W$1000,Verlauf!$B$6:$B$1000,$A69,Verlauf!$C$6:$C$1000,$B69)</f>
        <v>0</v>
      </c>
      <c r="K69" s="26">
        <f>SUMIFS(Verlauf!$T$6:$T$1000,Verlauf!$B$6:$B$1000,$A69,Verlauf!$C$6:$C$1000,$B69)</f>
        <v>0</v>
      </c>
      <c r="L69" s="27">
        <f>IF(Filter!$T$7=TRUE,IFERROR(INDEX(Planung!$D$68:$IA$68,MATCH($W69,Wirksam!$D$6:$IA$6,0)),0),0)</f>
        <v>6.8999999999999995</v>
      </c>
      <c r="M69" s="27">
        <f>IF(OR(Filter!$T$5=TRUE,Filter!$T$6=TRUE),IFERROR(INDEX(Planung!$D$69:$IA$69,MATCH($W69,Wirksam!$D$6:$IA$6,0)),0),0)</f>
        <v>9.2000000000000011</v>
      </c>
      <c r="N69" s="27">
        <f t="shared" si="1"/>
        <v>16.100000000000001</v>
      </c>
      <c r="O69" s="27" t="e">
        <f t="shared" si="2"/>
        <v>#N/A</v>
      </c>
      <c r="P69" s="27" t="e">
        <f t="shared" si="3"/>
        <v>#N/A</v>
      </c>
      <c r="Q69" s="27" t="e">
        <f t="shared" si="4"/>
        <v>#N/A</v>
      </c>
      <c r="R69" s="27" t="e">
        <f t="shared" si="5"/>
        <v>#N/A</v>
      </c>
      <c r="S69" s="27" t="e">
        <f t="shared" si="6"/>
        <v>#N/A</v>
      </c>
      <c r="T69" s="27" t="e">
        <f t="shared" si="7"/>
        <v>#N/A</v>
      </c>
      <c r="U69" s="26">
        <f>COUNTIFS(Verlauf!$B$6:$B$1000,$A69,Verlauf!$C$6:$C$1000,$B69)</f>
        <v>0</v>
      </c>
      <c r="V69" s="26">
        <f t="shared" si="8"/>
        <v>1</v>
      </c>
      <c r="W69" s="26">
        <f t="shared" si="9"/>
        <v>202740</v>
      </c>
      <c r="X69" s="26">
        <f>SUMIFS(Verlauf!$X$6:$X$1000,Verlauf!$B$6:$B$1000,$A69,Verlauf!$C$6:$C$1000,$B69)</f>
        <v>0</v>
      </c>
      <c r="Y69" s="26">
        <f>SUMIFS(Verlauf!$Y$6:$Y$1000,Verlauf!$B$6:$B$1000,$A69,Verlauf!$C$6:$C$1000,$B69)</f>
        <v>0</v>
      </c>
      <c r="Z69" s="26">
        <f>SUMIFS(Verlauf!$Z$6:$Z$1000,Verlauf!$B$6:$B$1000,$A69,Verlauf!$C$6:$C$1000,$B69)</f>
        <v>0</v>
      </c>
      <c r="AA69" s="26">
        <f>SUMIFS(Verlauf!$I$6:$I$1000,Verlauf!$B$6:$B$1000,$A69,Verlauf!$C$6:$C$1000,$B69)</f>
        <v>0</v>
      </c>
      <c r="AB69" s="26">
        <f>SUMIFS(Verlauf!$AA$6:$AA$1000,Verlauf!$B$6:$B$1000,$A69,Verlauf!$C$6:$C$1000,$B69)</f>
        <v>0</v>
      </c>
      <c r="AC69" s="26">
        <f>SUMIFS(Verlauf!$AB$6:$AB$1000,Verlauf!$B$6:$B$1000,$A69,Verlauf!$C$6:$C$1000,$B69)</f>
        <v>0</v>
      </c>
      <c r="AD69" s="26">
        <f>SUMIFS(Verlauf!$AC$6:$AC$1000,Verlauf!$B$6:$B$1000,$A69,Verlauf!$C$6:$C$1000,$B69)</f>
        <v>0</v>
      </c>
      <c r="AE69" s="26">
        <f>SUMIFS(Verlauf!$S$6:$S$1000,Verlauf!$B$6:$B$1000,$A69,Verlauf!$C$6:$C$1000,$B69)</f>
        <v>0</v>
      </c>
      <c r="AF69" s="26" t="str">
        <f>IF($AN69="","",INDEX(Verlauf!$D$6:$D$1000,MATCH($AN69,Verlauf!$A$6:$A$1000,0)))</f>
        <v/>
      </c>
      <c r="AG69" s="26" t="str">
        <f>IF($AN69="","",INDEX(Verlauf!$E$6:$E$1000,MATCH($AN69,Verlauf!$A$6:$A$1000,0)))</f>
        <v/>
      </c>
      <c r="AH69" s="26" t="str">
        <f>IF($AN69="","",INDEX(Verlauf!$F$6:$F$1000,MATCH($AN69,Verlauf!$A$6:$A$1000,0)))</f>
        <v/>
      </c>
      <c r="AI69" s="26" t="str">
        <f>IF($AN69="","",INDEX(Verlauf!$H$6:$H$1000,MATCH($AN69,Verlauf!$A$6:$A$1000,0)))</f>
        <v/>
      </c>
      <c r="AJ69" s="26" t="str">
        <f>IF($AN69="","",INDEX(Verlauf!$N$6:$N$1000,MATCH($AN69,Verlauf!$A$6:$A$1000,0)))</f>
        <v/>
      </c>
      <c r="AK69" s="26" t="str">
        <f>IF($AN69="","",INDEX(Verlauf!$O$6:$O$1000,MATCH($AN69,Verlauf!$A$6:$A$1000,0)))</f>
        <v/>
      </c>
      <c r="AL69" s="26" t="str">
        <f>IF($AN69="","",INDEX(Verlauf!$P$6:$P$1000,MATCH($AN69,Verlauf!$A$6:$A$1000,0)))</f>
        <v/>
      </c>
      <c r="AM69" s="26" t="str">
        <f>IF($AN69="","",INDEX(Verlauf!$R$6:$R$1000,MATCH($AN69,Verlauf!$A$6:$A$1000,0)))</f>
        <v/>
      </c>
      <c r="AN69" s="28" t="str">
        <f>IF(U69&gt;0,_xlfn.MAXIFS(Verlauf!$A$6:$A$1000,Verlauf!$B$6:$B$1000,$A69,Verlauf!$C$6:$C$1000,$B69),"")</f>
        <v/>
      </c>
    </row>
    <row r="70" spans="1:40" x14ac:dyDescent="0.25">
      <c r="A70" s="26">
        <v>2027</v>
      </c>
      <c r="B70" s="26">
        <v>41</v>
      </c>
      <c r="C70" s="7" t="str">
        <f t="shared" ref="C70:C133" si="10">"KW "&amp;B70&amp;"/"&amp;RIGHT(A70,2)</f>
        <v>KW 41/27</v>
      </c>
      <c r="D70" s="26">
        <f>SUMIFS(Verlauf!$K$6:$K$1000,Verlauf!$B$6:$B$1000,$A70,Verlauf!$C$6:$C$1000,$B70)</f>
        <v>0</v>
      </c>
      <c r="E70" s="26">
        <f>SUMIFS(Verlauf!$L$6:$L$1000,Verlauf!$B$6:$B$1000,$A70,Verlauf!$C$6:$C$1000,$B70)</f>
        <v>0</v>
      </c>
      <c r="F70" s="26">
        <f>SUMIFS(Verlauf!$M$6:$M$1000,Verlauf!$B$6:$B$1000,$A70,Verlauf!$C$6:$C$1000,$B70)</f>
        <v>0</v>
      </c>
      <c r="G70" s="26">
        <f>SUMIFS(Verlauf!$J$6:$J$1000,Verlauf!$B$6:$B$1000,$A70,Verlauf!$C$6:$C$1000,$B70)</f>
        <v>0</v>
      </c>
      <c r="H70" s="26">
        <f>SUMIFS(Verlauf!$U$6:$U$1000,Verlauf!$B$6:$B$1000,$A70,Verlauf!$C$6:$C$1000,$B70)</f>
        <v>0</v>
      </c>
      <c r="I70" s="26">
        <f>SUMIFS(Verlauf!$V$6:$V$1000,Verlauf!$B$6:$B$1000,$A70,Verlauf!$C$6:$C$1000,$B70)</f>
        <v>0</v>
      </c>
      <c r="J70" s="26">
        <f>SUMIFS(Verlauf!$W$6:$W$1000,Verlauf!$B$6:$B$1000,$A70,Verlauf!$C$6:$C$1000,$B70)</f>
        <v>0</v>
      </c>
      <c r="K70" s="26">
        <f>SUMIFS(Verlauf!$T$6:$T$1000,Verlauf!$B$6:$B$1000,$A70,Verlauf!$C$6:$C$1000,$B70)</f>
        <v>0</v>
      </c>
      <c r="L70" s="27">
        <f>IF(Filter!$T$7=TRUE,IFERROR(INDEX(Planung!$D$68:$IA$68,MATCH($W70,Wirksam!$D$6:$IA$6,0)),0),0)</f>
        <v>6.8999999999999995</v>
      </c>
      <c r="M70" s="27">
        <f>IF(OR(Filter!$T$5=TRUE,Filter!$T$6=TRUE),IFERROR(INDEX(Planung!$D$69:$IA$69,MATCH($W70,Wirksam!$D$6:$IA$6,0)),0),0)</f>
        <v>9.2000000000000011</v>
      </c>
      <c r="N70" s="27">
        <f t="shared" ref="N70:N133" si="11">L70+M70</f>
        <v>16.100000000000001</v>
      </c>
      <c r="O70" s="27" t="e">
        <f t="shared" ref="O70:O133" si="12">IF(AND(L70&gt;0,U70&gt;0),J70/L70,NA())</f>
        <v>#N/A</v>
      </c>
      <c r="P70" s="27" t="e">
        <f t="shared" ref="P70:P133" si="13">IF(AND(M70&gt;0,U70&gt;0),(H70+I70)/M70,NA())</f>
        <v>#N/A</v>
      </c>
      <c r="Q70" s="27" t="e">
        <f t="shared" ref="Q70:Q133" si="14">IF(AND(N70&gt;0,U70&gt;0),K70/N70,NA())</f>
        <v>#N/A</v>
      </c>
      <c r="R70" s="27" t="e">
        <f t="shared" ref="R70:R133" si="15">IF(AND(L70&gt;0,U70&gt;0),F70/L70,NA())</f>
        <v>#N/A</v>
      </c>
      <c r="S70" s="27" t="e">
        <f t="shared" ref="S70:S133" si="16">IF(AND(M70&gt;0,U70&gt;0),(D70+E70)/M70,NA())</f>
        <v>#N/A</v>
      </c>
      <c r="T70" s="27" t="e">
        <f t="shared" ref="T70:T133" si="17">IF(AND(N70&gt;0,U70&gt;0),G70/N70,NA())</f>
        <v>#N/A</v>
      </c>
      <c r="U70" s="26">
        <f>COUNTIFS(Verlauf!$B$6:$B$1000,$A70,Verlauf!$C$6:$C$1000,$B70)</f>
        <v>0</v>
      </c>
      <c r="V70" s="26">
        <f t="shared" ref="V70:V133" si="18">IF(OR(U70&gt;0,N70&gt;0),1,0)</f>
        <v>1</v>
      </c>
      <c r="W70" s="26">
        <f t="shared" ref="W70:W133" si="19">A70*100+B70</f>
        <v>202741</v>
      </c>
      <c r="X70" s="26">
        <f>SUMIFS(Verlauf!$X$6:$X$1000,Verlauf!$B$6:$B$1000,$A70,Verlauf!$C$6:$C$1000,$B70)</f>
        <v>0</v>
      </c>
      <c r="Y70" s="26">
        <f>SUMIFS(Verlauf!$Y$6:$Y$1000,Verlauf!$B$6:$B$1000,$A70,Verlauf!$C$6:$C$1000,$B70)</f>
        <v>0</v>
      </c>
      <c r="Z70" s="26">
        <f>SUMIFS(Verlauf!$Z$6:$Z$1000,Verlauf!$B$6:$B$1000,$A70,Verlauf!$C$6:$C$1000,$B70)</f>
        <v>0</v>
      </c>
      <c r="AA70" s="26">
        <f>SUMIFS(Verlauf!$I$6:$I$1000,Verlauf!$B$6:$B$1000,$A70,Verlauf!$C$6:$C$1000,$B70)</f>
        <v>0</v>
      </c>
      <c r="AB70" s="26">
        <f>SUMIFS(Verlauf!$AA$6:$AA$1000,Verlauf!$B$6:$B$1000,$A70,Verlauf!$C$6:$C$1000,$B70)</f>
        <v>0</v>
      </c>
      <c r="AC70" s="26">
        <f>SUMIFS(Verlauf!$AB$6:$AB$1000,Verlauf!$B$6:$B$1000,$A70,Verlauf!$C$6:$C$1000,$B70)</f>
        <v>0</v>
      </c>
      <c r="AD70" s="26">
        <f>SUMIFS(Verlauf!$AC$6:$AC$1000,Verlauf!$B$6:$B$1000,$A70,Verlauf!$C$6:$C$1000,$B70)</f>
        <v>0</v>
      </c>
      <c r="AE70" s="26">
        <f>SUMIFS(Verlauf!$S$6:$S$1000,Verlauf!$B$6:$B$1000,$A70,Verlauf!$C$6:$C$1000,$B70)</f>
        <v>0</v>
      </c>
      <c r="AF70" s="26" t="str">
        <f>IF($AN70="","",INDEX(Verlauf!$D$6:$D$1000,MATCH($AN70,Verlauf!$A$6:$A$1000,0)))</f>
        <v/>
      </c>
      <c r="AG70" s="26" t="str">
        <f>IF($AN70="","",INDEX(Verlauf!$E$6:$E$1000,MATCH($AN70,Verlauf!$A$6:$A$1000,0)))</f>
        <v/>
      </c>
      <c r="AH70" s="26" t="str">
        <f>IF($AN70="","",INDEX(Verlauf!$F$6:$F$1000,MATCH($AN70,Verlauf!$A$6:$A$1000,0)))</f>
        <v/>
      </c>
      <c r="AI70" s="26" t="str">
        <f>IF($AN70="","",INDEX(Verlauf!$H$6:$H$1000,MATCH($AN70,Verlauf!$A$6:$A$1000,0)))</f>
        <v/>
      </c>
      <c r="AJ70" s="26" t="str">
        <f>IF($AN70="","",INDEX(Verlauf!$N$6:$N$1000,MATCH($AN70,Verlauf!$A$6:$A$1000,0)))</f>
        <v/>
      </c>
      <c r="AK70" s="26" t="str">
        <f>IF($AN70="","",INDEX(Verlauf!$O$6:$O$1000,MATCH($AN70,Verlauf!$A$6:$A$1000,0)))</f>
        <v/>
      </c>
      <c r="AL70" s="26" t="str">
        <f>IF($AN70="","",INDEX(Verlauf!$P$6:$P$1000,MATCH($AN70,Verlauf!$A$6:$A$1000,0)))</f>
        <v/>
      </c>
      <c r="AM70" s="26" t="str">
        <f>IF($AN70="","",INDEX(Verlauf!$R$6:$R$1000,MATCH($AN70,Verlauf!$A$6:$A$1000,0)))</f>
        <v/>
      </c>
      <c r="AN70" s="28" t="str">
        <f>IF(U70&gt;0,_xlfn.MAXIFS(Verlauf!$A$6:$A$1000,Verlauf!$B$6:$B$1000,$A70,Verlauf!$C$6:$C$1000,$B70),"")</f>
        <v/>
      </c>
    </row>
    <row r="71" spans="1:40" x14ac:dyDescent="0.25">
      <c r="A71" s="26">
        <v>2027</v>
      </c>
      <c r="B71" s="26">
        <v>42</v>
      </c>
      <c r="C71" s="7" t="str">
        <f t="shared" si="10"/>
        <v>KW 42/27</v>
      </c>
      <c r="D71" s="26">
        <f>SUMIFS(Verlauf!$K$6:$K$1000,Verlauf!$B$6:$B$1000,$A71,Verlauf!$C$6:$C$1000,$B71)</f>
        <v>0</v>
      </c>
      <c r="E71" s="26">
        <f>SUMIFS(Verlauf!$L$6:$L$1000,Verlauf!$B$6:$B$1000,$A71,Verlauf!$C$6:$C$1000,$B71)</f>
        <v>0</v>
      </c>
      <c r="F71" s="26">
        <f>SUMIFS(Verlauf!$M$6:$M$1000,Verlauf!$B$6:$B$1000,$A71,Verlauf!$C$6:$C$1000,$B71)</f>
        <v>0</v>
      </c>
      <c r="G71" s="26">
        <f>SUMIFS(Verlauf!$J$6:$J$1000,Verlauf!$B$6:$B$1000,$A71,Verlauf!$C$6:$C$1000,$B71)</f>
        <v>0</v>
      </c>
      <c r="H71" s="26">
        <f>SUMIFS(Verlauf!$U$6:$U$1000,Verlauf!$B$6:$B$1000,$A71,Verlauf!$C$6:$C$1000,$B71)</f>
        <v>0</v>
      </c>
      <c r="I71" s="26">
        <f>SUMIFS(Verlauf!$V$6:$V$1000,Verlauf!$B$6:$B$1000,$A71,Verlauf!$C$6:$C$1000,$B71)</f>
        <v>0</v>
      </c>
      <c r="J71" s="26">
        <f>SUMIFS(Verlauf!$W$6:$W$1000,Verlauf!$B$6:$B$1000,$A71,Verlauf!$C$6:$C$1000,$B71)</f>
        <v>0</v>
      </c>
      <c r="K71" s="26">
        <f>SUMIFS(Verlauf!$T$6:$T$1000,Verlauf!$B$6:$B$1000,$A71,Verlauf!$C$6:$C$1000,$B71)</f>
        <v>0</v>
      </c>
      <c r="L71" s="27">
        <f>IF(Filter!$T$7=TRUE,IFERROR(INDEX(Planung!$D$68:$IA$68,MATCH($W71,Wirksam!$D$6:$IA$6,0)),0),0)</f>
        <v>6.8999999999999995</v>
      </c>
      <c r="M71" s="27">
        <f>IF(OR(Filter!$T$5=TRUE,Filter!$T$6=TRUE),IFERROR(INDEX(Planung!$D$69:$IA$69,MATCH($W71,Wirksam!$D$6:$IA$6,0)),0),0)</f>
        <v>9.2000000000000011</v>
      </c>
      <c r="N71" s="27">
        <f t="shared" si="11"/>
        <v>16.100000000000001</v>
      </c>
      <c r="O71" s="27" t="e">
        <f t="shared" si="12"/>
        <v>#N/A</v>
      </c>
      <c r="P71" s="27" t="e">
        <f t="shared" si="13"/>
        <v>#N/A</v>
      </c>
      <c r="Q71" s="27" t="e">
        <f t="shared" si="14"/>
        <v>#N/A</v>
      </c>
      <c r="R71" s="27" t="e">
        <f t="shared" si="15"/>
        <v>#N/A</v>
      </c>
      <c r="S71" s="27" t="e">
        <f t="shared" si="16"/>
        <v>#N/A</v>
      </c>
      <c r="T71" s="27" t="e">
        <f t="shared" si="17"/>
        <v>#N/A</v>
      </c>
      <c r="U71" s="26">
        <f>COUNTIFS(Verlauf!$B$6:$B$1000,$A71,Verlauf!$C$6:$C$1000,$B71)</f>
        <v>0</v>
      </c>
      <c r="V71" s="26">
        <f t="shared" si="18"/>
        <v>1</v>
      </c>
      <c r="W71" s="26">
        <f t="shared" si="19"/>
        <v>202742</v>
      </c>
      <c r="X71" s="26">
        <f>SUMIFS(Verlauf!$X$6:$X$1000,Verlauf!$B$6:$B$1000,$A71,Verlauf!$C$6:$C$1000,$B71)</f>
        <v>0</v>
      </c>
      <c r="Y71" s="26">
        <f>SUMIFS(Verlauf!$Y$6:$Y$1000,Verlauf!$B$6:$B$1000,$A71,Verlauf!$C$6:$C$1000,$B71)</f>
        <v>0</v>
      </c>
      <c r="Z71" s="26">
        <f>SUMIFS(Verlauf!$Z$6:$Z$1000,Verlauf!$B$6:$B$1000,$A71,Verlauf!$C$6:$C$1000,$B71)</f>
        <v>0</v>
      </c>
      <c r="AA71" s="26">
        <f>SUMIFS(Verlauf!$I$6:$I$1000,Verlauf!$B$6:$B$1000,$A71,Verlauf!$C$6:$C$1000,$B71)</f>
        <v>0</v>
      </c>
      <c r="AB71" s="26">
        <f>SUMIFS(Verlauf!$AA$6:$AA$1000,Verlauf!$B$6:$B$1000,$A71,Verlauf!$C$6:$C$1000,$B71)</f>
        <v>0</v>
      </c>
      <c r="AC71" s="26">
        <f>SUMIFS(Verlauf!$AB$6:$AB$1000,Verlauf!$B$6:$B$1000,$A71,Verlauf!$C$6:$C$1000,$B71)</f>
        <v>0</v>
      </c>
      <c r="AD71" s="26">
        <f>SUMIFS(Verlauf!$AC$6:$AC$1000,Verlauf!$B$6:$B$1000,$A71,Verlauf!$C$6:$C$1000,$B71)</f>
        <v>0</v>
      </c>
      <c r="AE71" s="26">
        <f>SUMIFS(Verlauf!$S$6:$S$1000,Verlauf!$B$6:$B$1000,$A71,Verlauf!$C$6:$C$1000,$B71)</f>
        <v>0</v>
      </c>
      <c r="AF71" s="26" t="str">
        <f>IF($AN71="","",INDEX(Verlauf!$D$6:$D$1000,MATCH($AN71,Verlauf!$A$6:$A$1000,0)))</f>
        <v/>
      </c>
      <c r="AG71" s="26" t="str">
        <f>IF($AN71="","",INDEX(Verlauf!$E$6:$E$1000,MATCH($AN71,Verlauf!$A$6:$A$1000,0)))</f>
        <v/>
      </c>
      <c r="AH71" s="26" t="str">
        <f>IF($AN71="","",INDEX(Verlauf!$F$6:$F$1000,MATCH($AN71,Verlauf!$A$6:$A$1000,0)))</f>
        <v/>
      </c>
      <c r="AI71" s="26" t="str">
        <f>IF($AN71="","",INDEX(Verlauf!$H$6:$H$1000,MATCH($AN71,Verlauf!$A$6:$A$1000,0)))</f>
        <v/>
      </c>
      <c r="AJ71" s="26" t="str">
        <f>IF($AN71="","",INDEX(Verlauf!$N$6:$N$1000,MATCH($AN71,Verlauf!$A$6:$A$1000,0)))</f>
        <v/>
      </c>
      <c r="AK71" s="26" t="str">
        <f>IF($AN71="","",INDEX(Verlauf!$O$6:$O$1000,MATCH($AN71,Verlauf!$A$6:$A$1000,0)))</f>
        <v/>
      </c>
      <c r="AL71" s="26" t="str">
        <f>IF($AN71="","",INDEX(Verlauf!$P$6:$P$1000,MATCH($AN71,Verlauf!$A$6:$A$1000,0)))</f>
        <v/>
      </c>
      <c r="AM71" s="26" t="str">
        <f>IF($AN71="","",INDEX(Verlauf!$R$6:$R$1000,MATCH($AN71,Verlauf!$A$6:$A$1000,0)))</f>
        <v/>
      </c>
      <c r="AN71" s="28" t="str">
        <f>IF(U71&gt;0,_xlfn.MAXIFS(Verlauf!$A$6:$A$1000,Verlauf!$B$6:$B$1000,$A71,Verlauf!$C$6:$C$1000,$B71),"")</f>
        <v/>
      </c>
    </row>
    <row r="72" spans="1:40" x14ac:dyDescent="0.25">
      <c r="A72" s="26">
        <v>2027</v>
      </c>
      <c r="B72" s="26">
        <v>43</v>
      </c>
      <c r="C72" s="7" t="str">
        <f t="shared" si="10"/>
        <v>KW 43/27</v>
      </c>
      <c r="D72" s="26">
        <f>SUMIFS(Verlauf!$K$6:$K$1000,Verlauf!$B$6:$B$1000,$A72,Verlauf!$C$6:$C$1000,$B72)</f>
        <v>0</v>
      </c>
      <c r="E72" s="26">
        <f>SUMIFS(Verlauf!$L$6:$L$1000,Verlauf!$B$6:$B$1000,$A72,Verlauf!$C$6:$C$1000,$B72)</f>
        <v>0</v>
      </c>
      <c r="F72" s="26">
        <f>SUMIFS(Verlauf!$M$6:$M$1000,Verlauf!$B$6:$B$1000,$A72,Verlauf!$C$6:$C$1000,$B72)</f>
        <v>0</v>
      </c>
      <c r="G72" s="26">
        <f>SUMIFS(Verlauf!$J$6:$J$1000,Verlauf!$B$6:$B$1000,$A72,Verlauf!$C$6:$C$1000,$B72)</f>
        <v>0</v>
      </c>
      <c r="H72" s="26">
        <f>SUMIFS(Verlauf!$U$6:$U$1000,Verlauf!$B$6:$B$1000,$A72,Verlauf!$C$6:$C$1000,$B72)</f>
        <v>0</v>
      </c>
      <c r="I72" s="26">
        <f>SUMIFS(Verlauf!$V$6:$V$1000,Verlauf!$B$6:$B$1000,$A72,Verlauf!$C$6:$C$1000,$B72)</f>
        <v>0</v>
      </c>
      <c r="J72" s="26">
        <f>SUMIFS(Verlauf!$W$6:$W$1000,Verlauf!$B$6:$B$1000,$A72,Verlauf!$C$6:$C$1000,$B72)</f>
        <v>0</v>
      </c>
      <c r="K72" s="26">
        <f>SUMIFS(Verlauf!$T$6:$T$1000,Verlauf!$B$6:$B$1000,$A72,Verlauf!$C$6:$C$1000,$B72)</f>
        <v>0</v>
      </c>
      <c r="L72" s="27">
        <f>IF(Filter!$T$7=TRUE,IFERROR(INDEX(Planung!$D$68:$IA$68,MATCH($W72,Wirksam!$D$6:$IA$6,0)),0),0)</f>
        <v>6.8999999999999995</v>
      </c>
      <c r="M72" s="27">
        <f>IF(OR(Filter!$T$5=TRUE,Filter!$T$6=TRUE),IFERROR(INDEX(Planung!$D$69:$IA$69,MATCH($W72,Wirksam!$D$6:$IA$6,0)),0),0)</f>
        <v>9.2000000000000011</v>
      </c>
      <c r="N72" s="27">
        <f t="shared" si="11"/>
        <v>16.100000000000001</v>
      </c>
      <c r="O72" s="27" t="e">
        <f t="shared" si="12"/>
        <v>#N/A</v>
      </c>
      <c r="P72" s="27" t="e">
        <f t="shared" si="13"/>
        <v>#N/A</v>
      </c>
      <c r="Q72" s="27" t="e">
        <f t="shared" si="14"/>
        <v>#N/A</v>
      </c>
      <c r="R72" s="27" t="e">
        <f t="shared" si="15"/>
        <v>#N/A</v>
      </c>
      <c r="S72" s="27" t="e">
        <f t="shared" si="16"/>
        <v>#N/A</v>
      </c>
      <c r="T72" s="27" t="e">
        <f t="shared" si="17"/>
        <v>#N/A</v>
      </c>
      <c r="U72" s="26">
        <f>COUNTIFS(Verlauf!$B$6:$B$1000,$A72,Verlauf!$C$6:$C$1000,$B72)</f>
        <v>0</v>
      </c>
      <c r="V72" s="26">
        <f t="shared" si="18"/>
        <v>1</v>
      </c>
      <c r="W72" s="26">
        <f t="shared" si="19"/>
        <v>202743</v>
      </c>
      <c r="X72" s="26">
        <f>SUMIFS(Verlauf!$X$6:$X$1000,Verlauf!$B$6:$B$1000,$A72,Verlauf!$C$6:$C$1000,$B72)</f>
        <v>0</v>
      </c>
      <c r="Y72" s="26">
        <f>SUMIFS(Verlauf!$Y$6:$Y$1000,Verlauf!$B$6:$B$1000,$A72,Verlauf!$C$6:$C$1000,$B72)</f>
        <v>0</v>
      </c>
      <c r="Z72" s="26">
        <f>SUMIFS(Verlauf!$Z$6:$Z$1000,Verlauf!$B$6:$B$1000,$A72,Verlauf!$C$6:$C$1000,$B72)</f>
        <v>0</v>
      </c>
      <c r="AA72" s="26">
        <f>SUMIFS(Verlauf!$I$6:$I$1000,Verlauf!$B$6:$B$1000,$A72,Verlauf!$C$6:$C$1000,$B72)</f>
        <v>0</v>
      </c>
      <c r="AB72" s="26">
        <f>SUMIFS(Verlauf!$AA$6:$AA$1000,Verlauf!$B$6:$B$1000,$A72,Verlauf!$C$6:$C$1000,$B72)</f>
        <v>0</v>
      </c>
      <c r="AC72" s="26">
        <f>SUMIFS(Verlauf!$AB$6:$AB$1000,Verlauf!$B$6:$B$1000,$A72,Verlauf!$C$6:$C$1000,$B72)</f>
        <v>0</v>
      </c>
      <c r="AD72" s="26">
        <f>SUMIFS(Verlauf!$AC$6:$AC$1000,Verlauf!$B$6:$B$1000,$A72,Verlauf!$C$6:$C$1000,$B72)</f>
        <v>0</v>
      </c>
      <c r="AE72" s="26">
        <f>SUMIFS(Verlauf!$S$6:$S$1000,Verlauf!$B$6:$B$1000,$A72,Verlauf!$C$6:$C$1000,$B72)</f>
        <v>0</v>
      </c>
      <c r="AF72" s="26" t="str">
        <f>IF($AN72="","",INDEX(Verlauf!$D$6:$D$1000,MATCH($AN72,Verlauf!$A$6:$A$1000,0)))</f>
        <v/>
      </c>
      <c r="AG72" s="26" t="str">
        <f>IF($AN72="","",INDEX(Verlauf!$E$6:$E$1000,MATCH($AN72,Verlauf!$A$6:$A$1000,0)))</f>
        <v/>
      </c>
      <c r="AH72" s="26" t="str">
        <f>IF($AN72="","",INDEX(Verlauf!$F$6:$F$1000,MATCH($AN72,Verlauf!$A$6:$A$1000,0)))</f>
        <v/>
      </c>
      <c r="AI72" s="26" t="str">
        <f>IF($AN72="","",INDEX(Verlauf!$H$6:$H$1000,MATCH($AN72,Verlauf!$A$6:$A$1000,0)))</f>
        <v/>
      </c>
      <c r="AJ72" s="26" t="str">
        <f>IF($AN72="","",INDEX(Verlauf!$N$6:$N$1000,MATCH($AN72,Verlauf!$A$6:$A$1000,0)))</f>
        <v/>
      </c>
      <c r="AK72" s="26" t="str">
        <f>IF($AN72="","",INDEX(Verlauf!$O$6:$O$1000,MATCH($AN72,Verlauf!$A$6:$A$1000,0)))</f>
        <v/>
      </c>
      <c r="AL72" s="26" t="str">
        <f>IF($AN72="","",INDEX(Verlauf!$P$6:$P$1000,MATCH($AN72,Verlauf!$A$6:$A$1000,0)))</f>
        <v/>
      </c>
      <c r="AM72" s="26" t="str">
        <f>IF($AN72="","",INDEX(Verlauf!$R$6:$R$1000,MATCH($AN72,Verlauf!$A$6:$A$1000,0)))</f>
        <v/>
      </c>
      <c r="AN72" s="28" t="str">
        <f>IF(U72&gt;0,_xlfn.MAXIFS(Verlauf!$A$6:$A$1000,Verlauf!$B$6:$B$1000,$A72,Verlauf!$C$6:$C$1000,$B72),"")</f>
        <v/>
      </c>
    </row>
    <row r="73" spans="1:40" x14ac:dyDescent="0.25">
      <c r="A73" s="26">
        <v>2027</v>
      </c>
      <c r="B73" s="26">
        <v>44</v>
      </c>
      <c r="C73" s="7" t="str">
        <f t="shared" si="10"/>
        <v>KW 44/27</v>
      </c>
      <c r="D73" s="26">
        <f>SUMIFS(Verlauf!$K$6:$K$1000,Verlauf!$B$6:$B$1000,$A73,Verlauf!$C$6:$C$1000,$B73)</f>
        <v>0</v>
      </c>
      <c r="E73" s="26">
        <f>SUMIFS(Verlauf!$L$6:$L$1000,Verlauf!$B$6:$B$1000,$A73,Verlauf!$C$6:$C$1000,$B73)</f>
        <v>0</v>
      </c>
      <c r="F73" s="26">
        <f>SUMIFS(Verlauf!$M$6:$M$1000,Verlauf!$B$6:$B$1000,$A73,Verlauf!$C$6:$C$1000,$B73)</f>
        <v>0</v>
      </c>
      <c r="G73" s="26">
        <f>SUMIFS(Verlauf!$J$6:$J$1000,Verlauf!$B$6:$B$1000,$A73,Verlauf!$C$6:$C$1000,$B73)</f>
        <v>0</v>
      </c>
      <c r="H73" s="26">
        <f>SUMIFS(Verlauf!$U$6:$U$1000,Verlauf!$B$6:$B$1000,$A73,Verlauf!$C$6:$C$1000,$B73)</f>
        <v>0</v>
      </c>
      <c r="I73" s="26">
        <f>SUMIFS(Verlauf!$V$6:$V$1000,Verlauf!$B$6:$B$1000,$A73,Verlauf!$C$6:$C$1000,$B73)</f>
        <v>0</v>
      </c>
      <c r="J73" s="26">
        <f>SUMIFS(Verlauf!$W$6:$W$1000,Verlauf!$B$6:$B$1000,$A73,Verlauf!$C$6:$C$1000,$B73)</f>
        <v>0</v>
      </c>
      <c r="K73" s="26">
        <f>SUMIFS(Verlauf!$T$6:$T$1000,Verlauf!$B$6:$B$1000,$A73,Verlauf!$C$6:$C$1000,$B73)</f>
        <v>0</v>
      </c>
      <c r="L73" s="27">
        <f>IF(Filter!$T$7=TRUE,IFERROR(INDEX(Planung!$D$68:$IA$68,MATCH($W73,Wirksam!$D$6:$IA$6,0)),0),0)</f>
        <v>6.8999999999999995</v>
      </c>
      <c r="M73" s="27">
        <f>IF(OR(Filter!$T$5=TRUE,Filter!$T$6=TRUE),IFERROR(INDEX(Planung!$D$69:$IA$69,MATCH($W73,Wirksam!$D$6:$IA$6,0)),0),0)</f>
        <v>9.2000000000000011</v>
      </c>
      <c r="N73" s="27">
        <f t="shared" si="11"/>
        <v>16.100000000000001</v>
      </c>
      <c r="O73" s="27" t="e">
        <f t="shared" si="12"/>
        <v>#N/A</v>
      </c>
      <c r="P73" s="27" t="e">
        <f t="shared" si="13"/>
        <v>#N/A</v>
      </c>
      <c r="Q73" s="27" t="e">
        <f t="shared" si="14"/>
        <v>#N/A</v>
      </c>
      <c r="R73" s="27" t="e">
        <f t="shared" si="15"/>
        <v>#N/A</v>
      </c>
      <c r="S73" s="27" t="e">
        <f t="shared" si="16"/>
        <v>#N/A</v>
      </c>
      <c r="T73" s="27" t="e">
        <f t="shared" si="17"/>
        <v>#N/A</v>
      </c>
      <c r="U73" s="26">
        <f>COUNTIFS(Verlauf!$B$6:$B$1000,$A73,Verlauf!$C$6:$C$1000,$B73)</f>
        <v>0</v>
      </c>
      <c r="V73" s="26">
        <f t="shared" si="18"/>
        <v>1</v>
      </c>
      <c r="W73" s="26">
        <f t="shared" si="19"/>
        <v>202744</v>
      </c>
      <c r="X73" s="26">
        <f>SUMIFS(Verlauf!$X$6:$X$1000,Verlauf!$B$6:$B$1000,$A73,Verlauf!$C$6:$C$1000,$B73)</f>
        <v>0</v>
      </c>
      <c r="Y73" s="26">
        <f>SUMIFS(Verlauf!$Y$6:$Y$1000,Verlauf!$B$6:$B$1000,$A73,Verlauf!$C$6:$C$1000,$B73)</f>
        <v>0</v>
      </c>
      <c r="Z73" s="26">
        <f>SUMIFS(Verlauf!$Z$6:$Z$1000,Verlauf!$B$6:$B$1000,$A73,Verlauf!$C$6:$C$1000,$B73)</f>
        <v>0</v>
      </c>
      <c r="AA73" s="26">
        <f>SUMIFS(Verlauf!$I$6:$I$1000,Verlauf!$B$6:$B$1000,$A73,Verlauf!$C$6:$C$1000,$B73)</f>
        <v>0</v>
      </c>
      <c r="AB73" s="26">
        <f>SUMIFS(Verlauf!$AA$6:$AA$1000,Verlauf!$B$6:$B$1000,$A73,Verlauf!$C$6:$C$1000,$B73)</f>
        <v>0</v>
      </c>
      <c r="AC73" s="26">
        <f>SUMIFS(Verlauf!$AB$6:$AB$1000,Verlauf!$B$6:$B$1000,$A73,Verlauf!$C$6:$C$1000,$B73)</f>
        <v>0</v>
      </c>
      <c r="AD73" s="26">
        <f>SUMIFS(Verlauf!$AC$6:$AC$1000,Verlauf!$B$6:$B$1000,$A73,Verlauf!$C$6:$C$1000,$B73)</f>
        <v>0</v>
      </c>
      <c r="AE73" s="26">
        <f>SUMIFS(Verlauf!$S$6:$S$1000,Verlauf!$B$6:$B$1000,$A73,Verlauf!$C$6:$C$1000,$B73)</f>
        <v>0</v>
      </c>
      <c r="AF73" s="26" t="str">
        <f>IF($AN73="","",INDEX(Verlauf!$D$6:$D$1000,MATCH($AN73,Verlauf!$A$6:$A$1000,0)))</f>
        <v/>
      </c>
      <c r="AG73" s="26" t="str">
        <f>IF($AN73="","",INDEX(Verlauf!$E$6:$E$1000,MATCH($AN73,Verlauf!$A$6:$A$1000,0)))</f>
        <v/>
      </c>
      <c r="AH73" s="26" t="str">
        <f>IF($AN73="","",INDEX(Verlauf!$F$6:$F$1000,MATCH($AN73,Verlauf!$A$6:$A$1000,0)))</f>
        <v/>
      </c>
      <c r="AI73" s="26" t="str">
        <f>IF($AN73="","",INDEX(Verlauf!$H$6:$H$1000,MATCH($AN73,Verlauf!$A$6:$A$1000,0)))</f>
        <v/>
      </c>
      <c r="AJ73" s="26" t="str">
        <f>IF($AN73="","",INDEX(Verlauf!$N$6:$N$1000,MATCH($AN73,Verlauf!$A$6:$A$1000,0)))</f>
        <v/>
      </c>
      <c r="AK73" s="26" t="str">
        <f>IF($AN73="","",INDEX(Verlauf!$O$6:$O$1000,MATCH($AN73,Verlauf!$A$6:$A$1000,0)))</f>
        <v/>
      </c>
      <c r="AL73" s="26" t="str">
        <f>IF($AN73="","",INDEX(Verlauf!$P$6:$P$1000,MATCH($AN73,Verlauf!$A$6:$A$1000,0)))</f>
        <v/>
      </c>
      <c r="AM73" s="26" t="str">
        <f>IF($AN73="","",INDEX(Verlauf!$R$6:$R$1000,MATCH($AN73,Verlauf!$A$6:$A$1000,0)))</f>
        <v/>
      </c>
      <c r="AN73" s="28" t="str">
        <f>IF(U73&gt;0,_xlfn.MAXIFS(Verlauf!$A$6:$A$1000,Verlauf!$B$6:$B$1000,$A73,Verlauf!$C$6:$C$1000,$B73),"")</f>
        <v/>
      </c>
    </row>
    <row r="74" spans="1:40" x14ac:dyDescent="0.25">
      <c r="A74" s="26">
        <v>2027</v>
      </c>
      <c r="B74" s="26">
        <v>45</v>
      </c>
      <c r="C74" s="7" t="str">
        <f t="shared" si="10"/>
        <v>KW 45/27</v>
      </c>
      <c r="D74" s="26">
        <f>SUMIFS(Verlauf!$K$6:$K$1000,Verlauf!$B$6:$B$1000,$A74,Verlauf!$C$6:$C$1000,$B74)</f>
        <v>0</v>
      </c>
      <c r="E74" s="26">
        <f>SUMIFS(Verlauf!$L$6:$L$1000,Verlauf!$B$6:$B$1000,$A74,Verlauf!$C$6:$C$1000,$B74)</f>
        <v>0</v>
      </c>
      <c r="F74" s="26">
        <f>SUMIFS(Verlauf!$M$6:$M$1000,Verlauf!$B$6:$B$1000,$A74,Verlauf!$C$6:$C$1000,$B74)</f>
        <v>0</v>
      </c>
      <c r="G74" s="26">
        <f>SUMIFS(Verlauf!$J$6:$J$1000,Verlauf!$B$6:$B$1000,$A74,Verlauf!$C$6:$C$1000,$B74)</f>
        <v>0</v>
      </c>
      <c r="H74" s="26">
        <f>SUMIFS(Verlauf!$U$6:$U$1000,Verlauf!$B$6:$B$1000,$A74,Verlauf!$C$6:$C$1000,$B74)</f>
        <v>0</v>
      </c>
      <c r="I74" s="26">
        <f>SUMIFS(Verlauf!$V$6:$V$1000,Verlauf!$B$6:$B$1000,$A74,Verlauf!$C$6:$C$1000,$B74)</f>
        <v>0</v>
      </c>
      <c r="J74" s="26">
        <f>SUMIFS(Verlauf!$W$6:$W$1000,Verlauf!$B$6:$B$1000,$A74,Verlauf!$C$6:$C$1000,$B74)</f>
        <v>0</v>
      </c>
      <c r="K74" s="26">
        <f>SUMIFS(Verlauf!$T$6:$T$1000,Verlauf!$B$6:$B$1000,$A74,Verlauf!$C$6:$C$1000,$B74)</f>
        <v>0</v>
      </c>
      <c r="L74" s="27">
        <f>IF(Filter!$T$7=TRUE,IFERROR(INDEX(Planung!$D$68:$IA$68,MATCH($W74,Wirksam!$D$6:$IA$6,0)),0),0)</f>
        <v>6.8999999999999995</v>
      </c>
      <c r="M74" s="27">
        <f>IF(OR(Filter!$T$5=TRUE,Filter!$T$6=TRUE),IFERROR(INDEX(Planung!$D$69:$IA$69,MATCH($W74,Wirksam!$D$6:$IA$6,0)),0),0)</f>
        <v>9.2000000000000011</v>
      </c>
      <c r="N74" s="27">
        <f t="shared" si="11"/>
        <v>16.100000000000001</v>
      </c>
      <c r="O74" s="27" t="e">
        <f t="shared" si="12"/>
        <v>#N/A</v>
      </c>
      <c r="P74" s="27" t="e">
        <f t="shared" si="13"/>
        <v>#N/A</v>
      </c>
      <c r="Q74" s="27" t="e">
        <f t="shared" si="14"/>
        <v>#N/A</v>
      </c>
      <c r="R74" s="27" t="e">
        <f t="shared" si="15"/>
        <v>#N/A</v>
      </c>
      <c r="S74" s="27" t="e">
        <f t="shared" si="16"/>
        <v>#N/A</v>
      </c>
      <c r="T74" s="27" t="e">
        <f t="shared" si="17"/>
        <v>#N/A</v>
      </c>
      <c r="U74" s="26">
        <f>COUNTIFS(Verlauf!$B$6:$B$1000,$A74,Verlauf!$C$6:$C$1000,$B74)</f>
        <v>0</v>
      </c>
      <c r="V74" s="26">
        <f t="shared" si="18"/>
        <v>1</v>
      </c>
      <c r="W74" s="26">
        <f t="shared" si="19"/>
        <v>202745</v>
      </c>
      <c r="X74" s="26">
        <f>SUMIFS(Verlauf!$X$6:$X$1000,Verlauf!$B$6:$B$1000,$A74,Verlauf!$C$6:$C$1000,$B74)</f>
        <v>0</v>
      </c>
      <c r="Y74" s="26">
        <f>SUMIFS(Verlauf!$Y$6:$Y$1000,Verlauf!$B$6:$B$1000,$A74,Verlauf!$C$6:$C$1000,$B74)</f>
        <v>0</v>
      </c>
      <c r="Z74" s="26">
        <f>SUMIFS(Verlauf!$Z$6:$Z$1000,Verlauf!$B$6:$B$1000,$A74,Verlauf!$C$6:$C$1000,$B74)</f>
        <v>0</v>
      </c>
      <c r="AA74" s="26">
        <f>SUMIFS(Verlauf!$I$6:$I$1000,Verlauf!$B$6:$B$1000,$A74,Verlauf!$C$6:$C$1000,$B74)</f>
        <v>0</v>
      </c>
      <c r="AB74" s="26">
        <f>SUMIFS(Verlauf!$AA$6:$AA$1000,Verlauf!$B$6:$B$1000,$A74,Verlauf!$C$6:$C$1000,$B74)</f>
        <v>0</v>
      </c>
      <c r="AC74" s="26">
        <f>SUMIFS(Verlauf!$AB$6:$AB$1000,Verlauf!$B$6:$B$1000,$A74,Verlauf!$C$6:$C$1000,$B74)</f>
        <v>0</v>
      </c>
      <c r="AD74" s="26">
        <f>SUMIFS(Verlauf!$AC$6:$AC$1000,Verlauf!$B$6:$B$1000,$A74,Verlauf!$C$6:$C$1000,$B74)</f>
        <v>0</v>
      </c>
      <c r="AE74" s="26">
        <f>SUMIFS(Verlauf!$S$6:$S$1000,Verlauf!$B$6:$B$1000,$A74,Verlauf!$C$6:$C$1000,$B74)</f>
        <v>0</v>
      </c>
      <c r="AF74" s="26" t="str">
        <f>IF($AN74="","",INDEX(Verlauf!$D$6:$D$1000,MATCH($AN74,Verlauf!$A$6:$A$1000,0)))</f>
        <v/>
      </c>
      <c r="AG74" s="26" t="str">
        <f>IF($AN74="","",INDEX(Verlauf!$E$6:$E$1000,MATCH($AN74,Verlauf!$A$6:$A$1000,0)))</f>
        <v/>
      </c>
      <c r="AH74" s="26" t="str">
        <f>IF($AN74="","",INDEX(Verlauf!$F$6:$F$1000,MATCH($AN74,Verlauf!$A$6:$A$1000,0)))</f>
        <v/>
      </c>
      <c r="AI74" s="26" t="str">
        <f>IF($AN74="","",INDEX(Verlauf!$H$6:$H$1000,MATCH($AN74,Verlauf!$A$6:$A$1000,0)))</f>
        <v/>
      </c>
      <c r="AJ74" s="26" t="str">
        <f>IF($AN74="","",INDEX(Verlauf!$N$6:$N$1000,MATCH($AN74,Verlauf!$A$6:$A$1000,0)))</f>
        <v/>
      </c>
      <c r="AK74" s="26" t="str">
        <f>IF($AN74="","",INDEX(Verlauf!$O$6:$O$1000,MATCH($AN74,Verlauf!$A$6:$A$1000,0)))</f>
        <v/>
      </c>
      <c r="AL74" s="26" t="str">
        <f>IF($AN74="","",INDEX(Verlauf!$P$6:$P$1000,MATCH($AN74,Verlauf!$A$6:$A$1000,0)))</f>
        <v/>
      </c>
      <c r="AM74" s="26" t="str">
        <f>IF($AN74="","",INDEX(Verlauf!$R$6:$R$1000,MATCH($AN74,Verlauf!$A$6:$A$1000,0)))</f>
        <v/>
      </c>
      <c r="AN74" s="28" t="str">
        <f>IF(U74&gt;0,_xlfn.MAXIFS(Verlauf!$A$6:$A$1000,Verlauf!$B$6:$B$1000,$A74,Verlauf!$C$6:$C$1000,$B74),"")</f>
        <v/>
      </c>
    </row>
    <row r="75" spans="1:40" x14ac:dyDescent="0.25">
      <c r="A75" s="26">
        <v>2027</v>
      </c>
      <c r="B75" s="26">
        <v>46</v>
      </c>
      <c r="C75" s="7" t="str">
        <f t="shared" si="10"/>
        <v>KW 46/27</v>
      </c>
      <c r="D75" s="26">
        <f>SUMIFS(Verlauf!$K$6:$K$1000,Verlauf!$B$6:$B$1000,$A75,Verlauf!$C$6:$C$1000,$B75)</f>
        <v>0</v>
      </c>
      <c r="E75" s="26">
        <f>SUMIFS(Verlauf!$L$6:$L$1000,Verlauf!$B$6:$B$1000,$A75,Verlauf!$C$6:$C$1000,$B75)</f>
        <v>0</v>
      </c>
      <c r="F75" s="26">
        <f>SUMIFS(Verlauf!$M$6:$M$1000,Verlauf!$B$6:$B$1000,$A75,Verlauf!$C$6:$C$1000,$B75)</f>
        <v>0</v>
      </c>
      <c r="G75" s="26">
        <f>SUMIFS(Verlauf!$J$6:$J$1000,Verlauf!$B$6:$B$1000,$A75,Verlauf!$C$6:$C$1000,$B75)</f>
        <v>0</v>
      </c>
      <c r="H75" s="26">
        <f>SUMIFS(Verlauf!$U$6:$U$1000,Verlauf!$B$6:$B$1000,$A75,Verlauf!$C$6:$C$1000,$B75)</f>
        <v>0</v>
      </c>
      <c r="I75" s="26">
        <f>SUMIFS(Verlauf!$V$6:$V$1000,Verlauf!$B$6:$B$1000,$A75,Verlauf!$C$6:$C$1000,$B75)</f>
        <v>0</v>
      </c>
      <c r="J75" s="26">
        <f>SUMIFS(Verlauf!$W$6:$W$1000,Verlauf!$B$6:$B$1000,$A75,Verlauf!$C$6:$C$1000,$B75)</f>
        <v>0</v>
      </c>
      <c r="K75" s="26">
        <f>SUMIFS(Verlauf!$T$6:$T$1000,Verlauf!$B$6:$B$1000,$A75,Verlauf!$C$6:$C$1000,$B75)</f>
        <v>0</v>
      </c>
      <c r="L75" s="27">
        <f>IF(Filter!$T$7=TRUE,IFERROR(INDEX(Planung!$D$68:$IA$68,MATCH($W75,Wirksam!$D$6:$IA$6,0)),0),0)</f>
        <v>6.8999999999999995</v>
      </c>
      <c r="M75" s="27">
        <f>IF(OR(Filter!$T$5=TRUE,Filter!$T$6=TRUE),IFERROR(INDEX(Planung!$D$69:$IA$69,MATCH($W75,Wirksam!$D$6:$IA$6,0)),0),0)</f>
        <v>9.2000000000000011</v>
      </c>
      <c r="N75" s="27">
        <f t="shared" si="11"/>
        <v>16.100000000000001</v>
      </c>
      <c r="O75" s="27" t="e">
        <f t="shared" si="12"/>
        <v>#N/A</v>
      </c>
      <c r="P75" s="27" t="e">
        <f t="shared" si="13"/>
        <v>#N/A</v>
      </c>
      <c r="Q75" s="27" t="e">
        <f t="shared" si="14"/>
        <v>#N/A</v>
      </c>
      <c r="R75" s="27" t="e">
        <f t="shared" si="15"/>
        <v>#N/A</v>
      </c>
      <c r="S75" s="27" t="e">
        <f t="shared" si="16"/>
        <v>#N/A</v>
      </c>
      <c r="T75" s="27" t="e">
        <f t="shared" si="17"/>
        <v>#N/A</v>
      </c>
      <c r="U75" s="26">
        <f>COUNTIFS(Verlauf!$B$6:$B$1000,$A75,Verlauf!$C$6:$C$1000,$B75)</f>
        <v>0</v>
      </c>
      <c r="V75" s="26">
        <f t="shared" si="18"/>
        <v>1</v>
      </c>
      <c r="W75" s="26">
        <f t="shared" si="19"/>
        <v>202746</v>
      </c>
      <c r="X75" s="26">
        <f>SUMIFS(Verlauf!$X$6:$X$1000,Verlauf!$B$6:$B$1000,$A75,Verlauf!$C$6:$C$1000,$B75)</f>
        <v>0</v>
      </c>
      <c r="Y75" s="26">
        <f>SUMIFS(Verlauf!$Y$6:$Y$1000,Verlauf!$B$6:$B$1000,$A75,Verlauf!$C$6:$C$1000,$B75)</f>
        <v>0</v>
      </c>
      <c r="Z75" s="26">
        <f>SUMIFS(Verlauf!$Z$6:$Z$1000,Verlauf!$B$6:$B$1000,$A75,Verlauf!$C$6:$C$1000,$B75)</f>
        <v>0</v>
      </c>
      <c r="AA75" s="26">
        <f>SUMIFS(Verlauf!$I$6:$I$1000,Verlauf!$B$6:$B$1000,$A75,Verlauf!$C$6:$C$1000,$B75)</f>
        <v>0</v>
      </c>
      <c r="AB75" s="26">
        <f>SUMIFS(Verlauf!$AA$6:$AA$1000,Verlauf!$B$6:$B$1000,$A75,Verlauf!$C$6:$C$1000,$B75)</f>
        <v>0</v>
      </c>
      <c r="AC75" s="26">
        <f>SUMIFS(Verlauf!$AB$6:$AB$1000,Verlauf!$B$6:$B$1000,$A75,Verlauf!$C$6:$C$1000,$B75)</f>
        <v>0</v>
      </c>
      <c r="AD75" s="26">
        <f>SUMIFS(Verlauf!$AC$6:$AC$1000,Verlauf!$B$6:$B$1000,$A75,Verlauf!$C$6:$C$1000,$B75)</f>
        <v>0</v>
      </c>
      <c r="AE75" s="26">
        <f>SUMIFS(Verlauf!$S$6:$S$1000,Verlauf!$B$6:$B$1000,$A75,Verlauf!$C$6:$C$1000,$B75)</f>
        <v>0</v>
      </c>
      <c r="AF75" s="26" t="str">
        <f>IF($AN75="","",INDEX(Verlauf!$D$6:$D$1000,MATCH($AN75,Verlauf!$A$6:$A$1000,0)))</f>
        <v/>
      </c>
      <c r="AG75" s="26" t="str">
        <f>IF($AN75="","",INDEX(Verlauf!$E$6:$E$1000,MATCH($AN75,Verlauf!$A$6:$A$1000,0)))</f>
        <v/>
      </c>
      <c r="AH75" s="26" t="str">
        <f>IF($AN75="","",INDEX(Verlauf!$F$6:$F$1000,MATCH($AN75,Verlauf!$A$6:$A$1000,0)))</f>
        <v/>
      </c>
      <c r="AI75" s="26" t="str">
        <f>IF($AN75="","",INDEX(Verlauf!$H$6:$H$1000,MATCH($AN75,Verlauf!$A$6:$A$1000,0)))</f>
        <v/>
      </c>
      <c r="AJ75" s="26" t="str">
        <f>IF($AN75="","",INDEX(Verlauf!$N$6:$N$1000,MATCH($AN75,Verlauf!$A$6:$A$1000,0)))</f>
        <v/>
      </c>
      <c r="AK75" s="26" t="str">
        <f>IF($AN75="","",INDEX(Verlauf!$O$6:$O$1000,MATCH($AN75,Verlauf!$A$6:$A$1000,0)))</f>
        <v/>
      </c>
      <c r="AL75" s="26" t="str">
        <f>IF($AN75="","",INDEX(Verlauf!$P$6:$P$1000,MATCH($AN75,Verlauf!$A$6:$A$1000,0)))</f>
        <v/>
      </c>
      <c r="AM75" s="26" t="str">
        <f>IF($AN75="","",INDEX(Verlauf!$R$6:$R$1000,MATCH($AN75,Verlauf!$A$6:$A$1000,0)))</f>
        <v/>
      </c>
      <c r="AN75" s="28" t="str">
        <f>IF(U75&gt;0,_xlfn.MAXIFS(Verlauf!$A$6:$A$1000,Verlauf!$B$6:$B$1000,$A75,Verlauf!$C$6:$C$1000,$B75),"")</f>
        <v/>
      </c>
    </row>
    <row r="76" spans="1:40" x14ac:dyDescent="0.25">
      <c r="A76" s="26">
        <v>2027</v>
      </c>
      <c r="B76" s="26">
        <v>47</v>
      </c>
      <c r="C76" s="7" t="str">
        <f t="shared" si="10"/>
        <v>KW 47/27</v>
      </c>
      <c r="D76" s="26">
        <f>SUMIFS(Verlauf!$K$6:$K$1000,Verlauf!$B$6:$B$1000,$A76,Verlauf!$C$6:$C$1000,$B76)</f>
        <v>0</v>
      </c>
      <c r="E76" s="26">
        <f>SUMIFS(Verlauf!$L$6:$L$1000,Verlauf!$B$6:$B$1000,$A76,Verlauf!$C$6:$C$1000,$B76)</f>
        <v>0</v>
      </c>
      <c r="F76" s="26">
        <f>SUMIFS(Verlauf!$M$6:$M$1000,Verlauf!$B$6:$B$1000,$A76,Verlauf!$C$6:$C$1000,$B76)</f>
        <v>0</v>
      </c>
      <c r="G76" s="26">
        <f>SUMIFS(Verlauf!$J$6:$J$1000,Verlauf!$B$6:$B$1000,$A76,Verlauf!$C$6:$C$1000,$B76)</f>
        <v>0</v>
      </c>
      <c r="H76" s="26">
        <f>SUMIFS(Verlauf!$U$6:$U$1000,Verlauf!$B$6:$B$1000,$A76,Verlauf!$C$6:$C$1000,$B76)</f>
        <v>0</v>
      </c>
      <c r="I76" s="26">
        <f>SUMIFS(Verlauf!$V$6:$V$1000,Verlauf!$B$6:$B$1000,$A76,Verlauf!$C$6:$C$1000,$B76)</f>
        <v>0</v>
      </c>
      <c r="J76" s="26">
        <f>SUMIFS(Verlauf!$W$6:$W$1000,Verlauf!$B$6:$B$1000,$A76,Verlauf!$C$6:$C$1000,$B76)</f>
        <v>0</v>
      </c>
      <c r="K76" s="26">
        <f>SUMIFS(Verlauf!$T$6:$T$1000,Verlauf!$B$6:$B$1000,$A76,Verlauf!$C$6:$C$1000,$B76)</f>
        <v>0</v>
      </c>
      <c r="L76" s="27">
        <f>IF(Filter!$T$7=TRUE,IFERROR(INDEX(Planung!$D$68:$IA$68,MATCH($W76,Wirksam!$D$6:$IA$6,0)),0),0)</f>
        <v>6.8999999999999995</v>
      </c>
      <c r="M76" s="27">
        <f>IF(OR(Filter!$T$5=TRUE,Filter!$T$6=TRUE),IFERROR(INDEX(Planung!$D$69:$IA$69,MATCH($W76,Wirksam!$D$6:$IA$6,0)),0),0)</f>
        <v>9.2000000000000011</v>
      </c>
      <c r="N76" s="27">
        <f t="shared" si="11"/>
        <v>16.100000000000001</v>
      </c>
      <c r="O76" s="27" t="e">
        <f t="shared" si="12"/>
        <v>#N/A</v>
      </c>
      <c r="P76" s="27" t="e">
        <f t="shared" si="13"/>
        <v>#N/A</v>
      </c>
      <c r="Q76" s="27" t="e">
        <f t="shared" si="14"/>
        <v>#N/A</v>
      </c>
      <c r="R76" s="27" t="e">
        <f t="shared" si="15"/>
        <v>#N/A</v>
      </c>
      <c r="S76" s="27" t="e">
        <f t="shared" si="16"/>
        <v>#N/A</v>
      </c>
      <c r="T76" s="27" t="e">
        <f t="shared" si="17"/>
        <v>#N/A</v>
      </c>
      <c r="U76" s="26">
        <f>COUNTIFS(Verlauf!$B$6:$B$1000,$A76,Verlauf!$C$6:$C$1000,$B76)</f>
        <v>0</v>
      </c>
      <c r="V76" s="26">
        <f t="shared" si="18"/>
        <v>1</v>
      </c>
      <c r="W76" s="26">
        <f t="shared" si="19"/>
        <v>202747</v>
      </c>
      <c r="X76" s="26">
        <f>SUMIFS(Verlauf!$X$6:$X$1000,Verlauf!$B$6:$B$1000,$A76,Verlauf!$C$6:$C$1000,$B76)</f>
        <v>0</v>
      </c>
      <c r="Y76" s="26">
        <f>SUMIFS(Verlauf!$Y$6:$Y$1000,Verlauf!$B$6:$B$1000,$A76,Verlauf!$C$6:$C$1000,$B76)</f>
        <v>0</v>
      </c>
      <c r="Z76" s="26">
        <f>SUMIFS(Verlauf!$Z$6:$Z$1000,Verlauf!$B$6:$B$1000,$A76,Verlauf!$C$6:$C$1000,$B76)</f>
        <v>0</v>
      </c>
      <c r="AA76" s="26">
        <f>SUMIFS(Verlauf!$I$6:$I$1000,Verlauf!$B$6:$B$1000,$A76,Verlauf!$C$6:$C$1000,$B76)</f>
        <v>0</v>
      </c>
      <c r="AB76" s="26">
        <f>SUMIFS(Verlauf!$AA$6:$AA$1000,Verlauf!$B$6:$B$1000,$A76,Verlauf!$C$6:$C$1000,$B76)</f>
        <v>0</v>
      </c>
      <c r="AC76" s="26">
        <f>SUMIFS(Verlauf!$AB$6:$AB$1000,Verlauf!$B$6:$B$1000,$A76,Verlauf!$C$6:$C$1000,$B76)</f>
        <v>0</v>
      </c>
      <c r="AD76" s="26">
        <f>SUMIFS(Verlauf!$AC$6:$AC$1000,Verlauf!$B$6:$B$1000,$A76,Verlauf!$C$6:$C$1000,$B76)</f>
        <v>0</v>
      </c>
      <c r="AE76" s="26">
        <f>SUMIFS(Verlauf!$S$6:$S$1000,Verlauf!$B$6:$B$1000,$A76,Verlauf!$C$6:$C$1000,$B76)</f>
        <v>0</v>
      </c>
      <c r="AF76" s="26" t="str">
        <f>IF($AN76="","",INDEX(Verlauf!$D$6:$D$1000,MATCH($AN76,Verlauf!$A$6:$A$1000,0)))</f>
        <v/>
      </c>
      <c r="AG76" s="26" t="str">
        <f>IF($AN76="","",INDEX(Verlauf!$E$6:$E$1000,MATCH($AN76,Verlauf!$A$6:$A$1000,0)))</f>
        <v/>
      </c>
      <c r="AH76" s="26" t="str">
        <f>IF($AN76="","",INDEX(Verlauf!$F$6:$F$1000,MATCH($AN76,Verlauf!$A$6:$A$1000,0)))</f>
        <v/>
      </c>
      <c r="AI76" s="26" t="str">
        <f>IF($AN76="","",INDEX(Verlauf!$H$6:$H$1000,MATCH($AN76,Verlauf!$A$6:$A$1000,0)))</f>
        <v/>
      </c>
      <c r="AJ76" s="26" t="str">
        <f>IF($AN76="","",INDEX(Verlauf!$N$6:$N$1000,MATCH($AN76,Verlauf!$A$6:$A$1000,0)))</f>
        <v/>
      </c>
      <c r="AK76" s="26" t="str">
        <f>IF($AN76="","",INDEX(Verlauf!$O$6:$O$1000,MATCH($AN76,Verlauf!$A$6:$A$1000,0)))</f>
        <v/>
      </c>
      <c r="AL76" s="26" t="str">
        <f>IF($AN76="","",INDEX(Verlauf!$P$6:$P$1000,MATCH($AN76,Verlauf!$A$6:$A$1000,0)))</f>
        <v/>
      </c>
      <c r="AM76" s="26" t="str">
        <f>IF($AN76="","",INDEX(Verlauf!$R$6:$R$1000,MATCH($AN76,Verlauf!$A$6:$A$1000,0)))</f>
        <v/>
      </c>
      <c r="AN76" s="28" t="str">
        <f>IF(U76&gt;0,_xlfn.MAXIFS(Verlauf!$A$6:$A$1000,Verlauf!$B$6:$B$1000,$A76,Verlauf!$C$6:$C$1000,$B76),"")</f>
        <v/>
      </c>
    </row>
    <row r="77" spans="1:40" x14ac:dyDescent="0.25">
      <c r="A77" s="26">
        <v>2027</v>
      </c>
      <c r="B77" s="26">
        <v>48</v>
      </c>
      <c r="C77" s="7" t="str">
        <f t="shared" si="10"/>
        <v>KW 48/27</v>
      </c>
      <c r="D77" s="26">
        <f>SUMIFS(Verlauf!$K$6:$K$1000,Verlauf!$B$6:$B$1000,$A77,Verlauf!$C$6:$C$1000,$B77)</f>
        <v>0</v>
      </c>
      <c r="E77" s="26">
        <f>SUMIFS(Verlauf!$L$6:$L$1000,Verlauf!$B$6:$B$1000,$A77,Verlauf!$C$6:$C$1000,$B77)</f>
        <v>0</v>
      </c>
      <c r="F77" s="26">
        <f>SUMIFS(Verlauf!$M$6:$M$1000,Verlauf!$B$6:$B$1000,$A77,Verlauf!$C$6:$C$1000,$B77)</f>
        <v>0</v>
      </c>
      <c r="G77" s="26">
        <f>SUMIFS(Verlauf!$J$6:$J$1000,Verlauf!$B$6:$B$1000,$A77,Verlauf!$C$6:$C$1000,$B77)</f>
        <v>0</v>
      </c>
      <c r="H77" s="26">
        <f>SUMIFS(Verlauf!$U$6:$U$1000,Verlauf!$B$6:$B$1000,$A77,Verlauf!$C$6:$C$1000,$B77)</f>
        <v>0</v>
      </c>
      <c r="I77" s="26">
        <f>SUMIFS(Verlauf!$V$6:$V$1000,Verlauf!$B$6:$B$1000,$A77,Verlauf!$C$6:$C$1000,$B77)</f>
        <v>0</v>
      </c>
      <c r="J77" s="26">
        <f>SUMIFS(Verlauf!$W$6:$W$1000,Verlauf!$B$6:$B$1000,$A77,Verlauf!$C$6:$C$1000,$B77)</f>
        <v>0</v>
      </c>
      <c r="K77" s="26">
        <f>SUMIFS(Verlauf!$T$6:$T$1000,Verlauf!$B$6:$B$1000,$A77,Verlauf!$C$6:$C$1000,$B77)</f>
        <v>0</v>
      </c>
      <c r="L77" s="27">
        <f>IF(Filter!$T$7=TRUE,IFERROR(INDEX(Planung!$D$68:$IA$68,MATCH($W77,Wirksam!$D$6:$IA$6,0)),0),0)</f>
        <v>6.8999999999999995</v>
      </c>
      <c r="M77" s="27">
        <f>IF(OR(Filter!$T$5=TRUE,Filter!$T$6=TRUE),IFERROR(INDEX(Planung!$D$69:$IA$69,MATCH($W77,Wirksam!$D$6:$IA$6,0)),0),0)</f>
        <v>9.2000000000000011</v>
      </c>
      <c r="N77" s="27">
        <f t="shared" si="11"/>
        <v>16.100000000000001</v>
      </c>
      <c r="O77" s="27" t="e">
        <f t="shared" si="12"/>
        <v>#N/A</v>
      </c>
      <c r="P77" s="27" t="e">
        <f t="shared" si="13"/>
        <v>#N/A</v>
      </c>
      <c r="Q77" s="27" t="e">
        <f t="shared" si="14"/>
        <v>#N/A</v>
      </c>
      <c r="R77" s="27" t="e">
        <f t="shared" si="15"/>
        <v>#N/A</v>
      </c>
      <c r="S77" s="27" t="e">
        <f t="shared" si="16"/>
        <v>#N/A</v>
      </c>
      <c r="T77" s="27" t="e">
        <f t="shared" si="17"/>
        <v>#N/A</v>
      </c>
      <c r="U77" s="26">
        <f>COUNTIFS(Verlauf!$B$6:$B$1000,$A77,Verlauf!$C$6:$C$1000,$B77)</f>
        <v>0</v>
      </c>
      <c r="V77" s="26">
        <f t="shared" si="18"/>
        <v>1</v>
      </c>
      <c r="W77" s="26">
        <f t="shared" si="19"/>
        <v>202748</v>
      </c>
      <c r="X77" s="26">
        <f>SUMIFS(Verlauf!$X$6:$X$1000,Verlauf!$B$6:$B$1000,$A77,Verlauf!$C$6:$C$1000,$B77)</f>
        <v>0</v>
      </c>
      <c r="Y77" s="26">
        <f>SUMIFS(Verlauf!$Y$6:$Y$1000,Verlauf!$B$6:$B$1000,$A77,Verlauf!$C$6:$C$1000,$B77)</f>
        <v>0</v>
      </c>
      <c r="Z77" s="26">
        <f>SUMIFS(Verlauf!$Z$6:$Z$1000,Verlauf!$B$6:$B$1000,$A77,Verlauf!$C$6:$C$1000,$B77)</f>
        <v>0</v>
      </c>
      <c r="AA77" s="26">
        <f>SUMIFS(Verlauf!$I$6:$I$1000,Verlauf!$B$6:$B$1000,$A77,Verlauf!$C$6:$C$1000,$B77)</f>
        <v>0</v>
      </c>
      <c r="AB77" s="26">
        <f>SUMIFS(Verlauf!$AA$6:$AA$1000,Verlauf!$B$6:$B$1000,$A77,Verlauf!$C$6:$C$1000,$B77)</f>
        <v>0</v>
      </c>
      <c r="AC77" s="26">
        <f>SUMIFS(Verlauf!$AB$6:$AB$1000,Verlauf!$B$6:$B$1000,$A77,Verlauf!$C$6:$C$1000,$B77)</f>
        <v>0</v>
      </c>
      <c r="AD77" s="26">
        <f>SUMIFS(Verlauf!$AC$6:$AC$1000,Verlauf!$B$6:$B$1000,$A77,Verlauf!$C$6:$C$1000,$B77)</f>
        <v>0</v>
      </c>
      <c r="AE77" s="26">
        <f>SUMIFS(Verlauf!$S$6:$S$1000,Verlauf!$B$6:$B$1000,$A77,Verlauf!$C$6:$C$1000,$B77)</f>
        <v>0</v>
      </c>
      <c r="AF77" s="26" t="str">
        <f>IF($AN77="","",INDEX(Verlauf!$D$6:$D$1000,MATCH($AN77,Verlauf!$A$6:$A$1000,0)))</f>
        <v/>
      </c>
      <c r="AG77" s="26" t="str">
        <f>IF($AN77="","",INDEX(Verlauf!$E$6:$E$1000,MATCH($AN77,Verlauf!$A$6:$A$1000,0)))</f>
        <v/>
      </c>
      <c r="AH77" s="26" t="str">
        <f>IF($AN77="","",INDEX(Verlauf!$F$6:$F$1000,MATCH($AN77,Verlauf!$A$6:$A$1000,0)))</f>
        <v/>
      </c>
      <c r="AI77" s="26" t="str">
        <f>IF($AN77="","",INDEX(Verlauf!$H$6:$H$1000,MATCH($AN77,Verlauf!$A$6:$A$1000,0)))</f>
        <v/>
      </c>
      <c r="AJ77" s="26" t="str">
        <f>IF($AN77="","",INDEX(Verlauf!$N$6:$N$1000,MATCH($AN77,Verlauf!$A$6:$A$1000,0)))</f>
        <v/>
      </c>
      <c r="AK77" s="26" t="str">
        <f>IF($AN77="","",INDEX(Verlauf!$O$6:$O$1000,MATCH($AN77,Verlauf!$A$6:$A$1000,0)))</f>
        <v/>
      </c>
      <c r="AL77" s="26" t="str">
        <f>IF($AN77="","",INDEX(Verlauf!$P$6:$P$1000,MATCH($AN77,Verlauf!$A$6:$A$1000,0)))</f>
        <v/>
      </c>
      <c r="AM77" s="26" t="str">
        <f>IF($AN77="","",INDEX(Verlauf!$R$6:$R$1000,MATCH($AN77,Verlauf!$A$6:$A$1000,0)))</f>
        <v/>
      </c>
      <c r="AN77" s="28" t="str">
        <f>IF(U77&gt;0,_xlfn.MAXIFS(Verlauf!$A$6:$A$1000,Verlauf!$B$6:$B$1000,$A77,Verlauf!$C$6:$C$1000,$B77),"")</f>
        <v/>
      </c>
    </row>
    <row r="78" spans="1:40" x14ac:dyDescent="0.25">
      <c r="A78" s="26">
        <v>2027</v>
      </c>
      <c r="B78" s="26">
        <v>49</v>
      </c>
      <c r="C78" s="7" t="str">
        <f t="shared" si="10"/>
        <v>KW 49/27</v>
      </c>
      <c r="D78" s="26">
        <f>SUMIFS(Verlauf!$K$6:$K$1000,Verlauf!$B$6:$B$1000,$A78,Verlauf!$C$6:$C$1000,$B78)</f>
        <v>0</v>
      </c>
      <c r="E78" s="26">
        <f>SUMIFS(Verlauf!$L$6:$L$1000,Verlauf!$B$6:$B$1000,$A78,Verlauf!$C$6:$C$1000,$B78)</f>
        <v>0</v>
      </c>
      <c r="F78" s="26">
        <f>SUMIFS(Verlauf!$M$6:$M$1000,Verlauf!$B$6:$B$1000,$A78,Verlauf!$C$6:$C$1000,$B78)</f>
        <v>0</v>
      </c>
      <c r="G78" s="26">
        <f>SUMIFS(Verlauf!$J$6:$J$1000,Verlauf!$B$6:$B$1000,$A78,Verlauf!$C$6:$C$1000,$B78)</f>
        <v>0</v>
      </c>
      <c r="H78" s="26">
        <f>SUMIFS(Verlauf!$U$6:$U$1000,Verlauf!$B$6:$B$1000,$A78,Verlauf!$C$6:$C$1000,$B78)</f>
        <v>0</v>
      </c>
      <c r="I78" s="26">
        <f>SUMIFS(Verlauf!$V$6:$V$1000,Verlauf!$B$6:$B$1000,$A78,Verlauf!$C$6:$C$1000,$B78)</f>
        <v>0</v>
      </c>
      <c r="J78" s="26">
        <f>SUMIFS(Verlauf!$W$6:$W$1000,Verlauf!$B$6:$B$1000,$A78,Verlauf!$C$6:$C$1000,$B78)</f>
        <v>0</v>
      </c>
      <c r="K78" s="26">
        <f>SUMIFS(Verlauf!$T$6:$T$1000,Verlauf!$B$6:$B$1000,$A78,Verlauf!$C$6:$C$1000,$B78)</f>
        <v>0</v>
      </c>
      <c r="L78" s="27">
        <f>IF(Filter!$T$7=TRUE,IFERROR(INDEX(Planung!$D$68:$IA$68,MATCH($W78,Wirksam!$D$6:$IA$6,0)),0),0)</f>
        <v>6.8999999999999995</v>
      </c>
      <c r="M78" s="27">
        <f>IF(OR(Filter!$T$5=TRUE,Filter!$T$6=TRUE),IFERROR(INDEX(Planung!$D$69:$IA$69,MATCH($W78,Wirksam!$D$6:$IA$6,0)),0),0)</f>
        <v>9.2000000000000011</v>
      </c>
      <c r="N78" s="27">
        <f t="shared" si="11"/>
        <v>16.100000000000001</v>
      </c>
      <c r="O78" s="27" t="e">
        <f t="shared" si="12"/>
        <v>#N/A</v>
      </c>
      <c r="P78" s="27" t="e">
        <f t="shared" si="13"/>
        <v>#N/A</v>
      </c>
      <c r="Q78" s="27" t="e">
        <f t="shared" si="14"/>
        <v>#N/A</v>
      </c>
      <c r="R78" s="27" t="e">
        <f t="shared" si="15"/>
        <v>#N/A</v>
      </c>
      <c r="S78" s="27" t="e">
        <f t="shared" si="16"/>
        <v>#N/A</v>
      </c>
      <c r="T78" s="27" t="e">
        <f t="shared" si="17"/>
        <v>#N/A</v>
      </c>
      <c r="U78" s="26">
        <f>COUNTIFS(Verlauf!$B$6:$B$1000,$A78,Verlauf!$C$6:$C$1000,$B78)</f>
        <v>0</v>
      </c>
      <c r="V78" s="26">
        <f t="shared" si="18"/>
        <v>1</v>
      </c>
      <c r="W78" s="26">
        <f t="shared" si="19"/>
        <v>202749</v>
      </c>
      <c r="X78" s="26">
        <f>SUMIFS(Verlauf!$X$6:$X$1000,Verlauf!$B$6:$B$1000,$A78,Verlauf!$C$6:$C$1000,$B78)</f>
        <v>0</v>
      </c>
      <c r="Y78" s="26">
        <f>SUMIFS(Verlauf!$Y$6:$Y$1000,Verlauf!$B$6:$B$1000,$A78,Verlauf!$C$6:$C$1000,$B78)</f>
        <v>0</v>
      </c>
      <c r="Z78" s="26">
        <f>SUMIFS(Verlauf!$Z$6:$Z$1000,Verlauf!$B$6:$B$1000,$A78,Verlauf!$C$6:$C$1000,$B78)</f>
        <v>0</v>
      </c>
      <c r="AA78" s="26">
        <f>SUMIFS(Verlauf!$I$6:$I$1000,Verlauf!$B$6:$B$1000,$A78,Verlauf!$C$6:$C$1000,$B78)</f>
        <v>0</v>
      </c>
      <c r="AB78" s="26">
        <f>SUMIFS(Verlauf!$AA$6:$AA$1000,Verlauf!$B$6:$B$1000,$A78,Verlauf!$C$6:$C$1000,$B78)</f>
        <v>0</v>
      </c>
      <c r="AC78" s="26">
        <f>SUMIFS(Verlauf!$AB$6:$AB$1000,Verlauf!$B$6:$B$1000,$A78,Verlauf!$C$6:$C$1000,$B78)</f>
        <v>0</v>
      </c>
      <c r="AD78" s="26">
        <f>SUMIFS(Verlauf!$AC$6:$AC$1000,Verlauf!$B$6:$B$1000,$A78,Verlauf!$C$6:$C$1000,$B78)</f>
        <v>0</v>
      </c>
      <c r="AE78" s="26">
        <f>SUMIFS(Verlauf!$S$6:$S$1000,Verlauf!$B$6:$B$1000,$A78,Verlauf!$C$6:$C$1000,$B78)</f>
        <v>0</v>
      </c>
      <c r="AF78" s="26" t="str">
        <f>IF($AN78="","",INDEX(Verlauf!$D$6:$D$1000,MATCH($AN78,Verlauf!$A$6:$A$1000,0)))</f>
        <v/>
      </c>
      <c r="AG78" s="26" t="str">
        <f>IF($AN78="","",INDEX(Verlauf!$E$6:$E$1000,MATCH($AN78,Verlauf!$A$6:$A$1000,0)))</f>
        <v/>
      </c>
      <c r="AH78" s="26" t="str">
        <f>IF($AN78="","",INDEX(Verlauf!$F$6:$F$1000,MATCH($AN78,Verlauf!$A$6:$A$1000,0)))</f>
        <v/>
      </c>
      <c r="AI78" s="26" t="str">
        <f>IF($AN78="","",INDEX(Verlauf!$H$6:$H$1000,MATCH($AN78,Verlauf!$A$6:$A$1000,0)))</f>
        <v/>
      </c>
      <c r="AJ78" s="26" t="str">
        <f>IF($AN78="","",INDEX(Verlauf!$N$6:$N$1000,MATCH($AN78,Verlauf!$A$6:$A$1000,0)))</f>
        <v/>
      </c>
      <c r="AK78" s="26" t="str">
        <f>IF($AN78="","",INDEX(Verlauf!$O$6:$O$1000,MATCH($AN78,Verlauf!$A$6:$A$1000,0)))</f>
        <v/>
      </c>
      <c r="AL78" s="26" t="str">
        <f>IF($AN78="","",INDEX(Verlauf!$P$6:$P$1000,MATCH($AN78,Verlauf!$A$6:$A$1000,0)))</f>
        <v/>
      </c>
      <c r="AM78" s="26" t="str">
        <f>IF($AN78="","",INDEX(Verlauf!$R$6:$R$1000,MATCH($AN78,Verlauf!$A$6:$A$1000,0)))</f>
        <v/>
      </c>
      <c r="AN78" s="28" t="str">
        <f>IF(U78&gt;0,_xlfn.MAXIFS(Verlauf!$A$6:$A$1000,Verlauf!$B$6:$B$1000,$A78,Verlauf!$C$6:$C$1000,$B78),"")</f>
        <v/>
      </c>
    </row>
    <row r="79" spans="1:40" x14ac:dyDescent="0.25">
      <c r="A79" s="26">
        <v>2027</v>
      </c>
      <c r="B79" s="26">
        <v>50</v>
      </c>
      <c r="C79" s="7" t="str">
        <f t="shared" si="10"/>
        <v>KW 50/27</v>
      </c>
      <c r="D79" s="26">
        <f>SUMIFS(Verlauf!$K$6:$K$1000,Verlauf!$B$6:$B$1000,$A79,Verlauf!$C$6:$C$1000,$B79)</f>
        <v>0</v>
      </c>
      <c r="E79" s="26">
        <f>SUMIFS(Verlauf!$L$6:$L$1000,Verlauf!$B$6:$B$1000,$A79,Verlauf!$C$6:$C$1000,$B79)</f>
        <v>0</v>
      </c>
      <c r="F79" s="26">
        <f>SUMIFS(Verlauf!$M$6:$M$1000,Verlauf!$B$6:$B$1000,$A79,Verlauf!$C$6:$C$1000,$B79)</f>
        <v>0</v>
      </c>
      <c r="G79" s="26">
        <f>SUMIFS(Verlauf!$J$6:$J$1000,Verlauf!$B$6:$B$1000,$A79,Verlauf!$C$6:$C$1000,$B79)</f>
        <v>0</v>
      </c>
      <c r="H79" s="26">
        <f>SUMIFS(Verlauf!$U$6:$U$1000,Verlauf!$B$6:$B$1000,$A79,Verlauf!$C$6:$C$1000,$B79)</f>
        <v>0</v>
      </c>
      <c r="I79" s="26">
        <f>SUMIFS(Verlauf!$V$6:$V$1000,Verlauf!$B$6:$B$1000,$A79,Verlauf!$C$6:$C$1000,$B79)</f>
        <v>0</v>
      </c>
      <c r="J79" s="26">
        <f>SUMIFS(Verlauf!$W$6:$W$1000,Verlauf!$B$6:$B$1000,$A79,Verlauf!$C$6:$C$1000,$B79)</f>
        <v>0</v>
      </c>
      <c r="K79" s="26">
        <f>SUMIFS(Verlauf!$T$6:$T$1000,Verlauf!$B$6:$B$1000,$A79,Verlauf!$C$6:$C$1000,$B79)</f>
        <v>0</v>
      </c>
      <c r="L79" s="27">
        <f>IF(Filter!$T$7=TRUE,IFERROR(INDEX(Planung!$D$68:$IA$68,MATCH($W79,Wirksam!$D$6:$IA$6,0)),0),0)</f>
        <v>6.8999999999999995</v>
      </c>
      <c r="M79" s="27">
        <f>IF(OR(Filter!$T$5=TRUE,Filter!$T$6=TRUE),IFERROR(INDEX(Planung!$D$69:$IA$69,MATCH($W79,Wirksam!$D$6:$IA$6,0)),0),0)</f>
        <v>9.2000000000000011</v>
      </c>
      <c r="N79" s="27">
        <f t="shared" si="11"/>
        <v>16.100000000000001</v>
      </c>
      <c r="O79" s="27" t="e">
        <f t="shared" si="12"/>
        <v>#N/A</v>
      </c>
      <c r="P79" s="27" t="e">
        <f t="shared" si="13"/>
        <v>#N/A</v>
      </c>
      <c r="Q79" s="27" t="e">
        <f t="shared" si="14"/>
        <v>#N/A</v>
      </c>
      <c r="R79" s="27" t="e">
        <f t="shared" si="15"/>
        <v>#N/A</v>
      </c>
      <c r="S79" s="27" t="e">
        <f t="shared" si="16"/>
        <v>#N/A</v>
      </c>
      <c r="T79" s="27" t="e">
        <f t="shared" si="17"/>
        <v>#N/A</v>
      </c>
      <c r="U79" s="26">
        <f>COUNTIFS(Verlauf!$B$6:$B$1000,$A79,Verlauf!$C$6:$C$1000,$B79)</f>
        <v>0</v>
      </c>
      <c r="V79" s="26">
        <f t="shared" si="18"/>
        <v>1</v>
      </c>
      <c r="W79" s="26">
        <f t="shared" si="19"/>
        <v>202750</v>
      </c>
      <c r="X79" s="26">
        <f>SUMIFS(Verlauf!$X$6:$X$1000,Verlauf!$B$6:$B$1000,$A79,Verlauf!$C$6:$C$1000,$B79)</f>
        <v>0</v>
      </c>
      <c r="Y79" s="26">
        <f>SUMIFS(Verlauf!$Y$6:$Y$1000,Verlauf!$B$6:$B$1000,$A79,Verlauf!$C$6:$C$1000,$B79)</f>
        <v>0</v>
      </c>
      <c r="Z79" s="26">
        <f>SUMIFS(Verlauf!$Z$6:$Z$1000,Verlauf!$B$6:$B$1000,$A79,Verlauf!$C$6:$C$1000,$B79)</f>
        <v>0</v>
      </c>
      <c r="AA79" s="26">
        <f>SUMIFS(Verlauf!$I$6:$I$1000,Verlauf!$B$6:$B$1000,$A79,Verlauf!$C$6:$C$1000,$B79)</f>
        <v>0</v>
      </c>
      <c r="AB79" s="26">
        <f>SUMIFS(Verlauf!$AA$6:$AA$1000,Verlauf!$B$6:$B$1000,$A79,Verlauf!$C$6:$C$1000,$B79)</f>
        <v>0</v>
      </c>
      <c r="AC79" s="26">
        <f>SUMIFS(Verlauf!$AB$6:$AB$1000,Verlauf!$B$6:$B$1000,$A79,Verlauf!$C$6:$C$1000,$B79)</f>
        <v>0</v>
      </c>
      <c r="AD79" s="26">
        <f>SUMIFS(Verlauf!$AC$6:$AC$1000,Verlauf!$B$6:$B$1000,$A79,Verlauf!$C$6:$C$1000,$B79)</f>
        <v>0</v>
      </c>
      <c r="AE79" s="26">
        <f>SUMIFS(Verlauf!$S$6:$S$1000,Verlauf!$B$6:$B$1000,$A79,Verlauf!$C$6:$C$1000,$B79)</f>
        <v>0</v>
      </c>
      <c r="AF79" s="26" t="str">
        <f>IF($AN79="","",INDEX(Verlauf!$D$6:$D$1000,MATCH($AN79,Verlauf!$A$6:$A$1000,0)))</f>
        <v/>
      </c>
      <c r="AG79" s="26" t="str">
        <f>IF($AN79="","",INDEX(Verlauf!$E$6:$E$1000,MATCH($AN79,Verlauf!$A$6:$A$1000,0)))</f>
        <v/>
      </c>
      <c r="AH79" s="26" t="str">
        <f>IF($AN79="","",INDEX(Verlauf!$F$6:$F$1000,MATCH($AN79,Verlauf!$A$6:$A$1000,0)))</f>
        <v/>
      </c>
      <c r="AI79" s="26" t="str">
        <f>IF($AN79="","",INDEX(Verlauf!$H$6:$H$1000,MATCH($AN79,Verlauf!$A$6:$A$1000,0)))</f>
        <v/>
      </c>
      <c r="AJ79" s="26" t="str">
        <f>IF($AN79="","",INDEX(Verlauf!$N$6:$N$1000,MATCH($AN79,Verlauf!$A$6:$A$1000,0)))</f>
        <v/>
      </c>
      <c r="AK79" s="26" t="str">
        <f>IF($AN79="","",INDEX(Verlauf!$O$6:$O$1000,MATCH($AN79,Verlauf!$A$6:$A$1000,0)))</f>
        <v/>
      </c>
      <c r="AL79" s="26" t="str">
        <f>IF($AN79="","",INDEX(Verlauf!$P$6:$P$1000,MATCH($AN79,Verlauf!$A$6:$A$1000,0)))</f>
        <v/>
      </c>
      <c r="AM79" s="26" t="str">
        <f>IF($AN79="","",INDEX(Verlauf!$R$6:$R$1000,MATCH($AN79,Verlauf!$A$6:$A$1000,0)))</f>
        <v/>
      </c>
      <c r="AN79" s="28" t="str">
        <f>IF(U79&gt;0,_xlfn.MAXIFS(Verlauf!$A$6:$A$1000,Verlauf!$B$6:$B$1000,$A79,Verlauf!$C$6:$C$1000,$B79),"")</f>
        <v/>
      </c>
    </row>
    <row r="80" spans="1:40" x14ac:dyDescent="0.25">
      <c r="A80" s="26">
        <v>2027</v>
      </c>
      <c r="B80" s="26">
        <v>51</v>
      </c>
      <c r="C80" s="7" t="str">
        <f t="shared" si="10"/>
        <v>KW 51/27</v>
      </c>
      <c r="D80" s="26">
        <f>SUMIFS(Verlauf!$K$6:$K$1000,Verlauf!$B$6:$B$1000,$A80,Verlauf!$C$6:$C$1000,$B80)</f>
        <v>0</v>
      </c>
      <c r="E80" s="26">
        <f>SUMIFS(Verlauf!$L$6:$L$1000,Verlauf!$B$6:$B$1000,$A80,Verlauf!$C$6:$C$1000,$B80)</f>
        <v>0</v>
      </c>
      <c r="F80" s="26">
        <f>SUMIFS(Verlauf!$M$6:$M$1000,Verlauf!$B$6:$B$1000,$A80,Verlauf!$C$6:$C$1000,$B80)</f>
        <v>0</v>
      </c>
      <c r="G80" s="26">
        <f>SUMIFS(Verlauf!$J$6:$J$1000,Verlauf!$B$6:$B$1000,$A80,Verlauf!$C$6:$C$1000,$B80)</f>
        <v>0</v>
      </c>
      <c r="H80" s="26">
        <f>SUMIFS(Verlauf!$U$6:$U$1000,Verlauf!$B$6:$B$1000,$A80,Verlauf!$C$6:$C$1000,$B80)</f>
        <v>0</v>
      </c>
      <c r="I80" s="26">
        <f>SUMIFS(Verlauf!$V$6:$V$1000,Verlauf!$B$6:$B$1000,$A80,Verlauf!$C$6:$C$1000,$B80)</f>
        <v>0</v>
      </c>
      <c r="J80" s="26">
        <f>SUMIFS(Verlauf!$W$6:$W$1000,Verlauf!$B$6:$B$1000,$A80,Verlauf!$C$6:$C$1000,$B80)</f>
        <v>0</v>
      </c>
      <c r="K80" s="26">
        <f>SUMIFS(Verlauf!$T$6:$T$1000,Verlauf!$B$6:$B$1000,$A80,Verlauf!$C$6:$C$1000,$B80)</f>
        <v>0</v>
      </c>
      <c r="L80" s="27">
        <f>IF(Filter!$T$7=TRUE,IFERROR(INDEX(Planung!$D$68:$IA$68,MATCH($W80,Wirksam!$D$6:$IA$6,0)),0),0)</f>
        <v>6.8999999999999995</v>
      </c>
      <c r="M80" s="27">
        <f>IF(OR(Filter!$T$5=TRUE,Filter!$T$6=TRUE),IFERROR(INDEX(Planung!$D$69:$IA$69,MATCH($W80,Wirksam!$D$6:$IA$6,0)),0),0)</f>
        <v>9.2000000000000011</v>
      </c>
      <c r="N80" s="27">
        <f t="shared" si="11"/>
        <v>16.100000000000001</v>
      </c>
      <c r="O80" s="27" t="e">
        <f t="shared" si="12"/>
        <v>#N/A</v>
      </c>
      <c r="P80" s="27" t="e">
        <f t="shared" si="13"/>
        <v>#N/A</v>
      </c>
      <c r="Q80" s="27" t="e">
        <f t="shared" si="14"/>
        <v>#N/A</v>
      </c>
      <c r="R80" s="27" t="e">
        <f t="shared" si="15"/>
        <v>#N/A</v>
      </c>
      <c r="S80" s="27" t="e">
        <f t="shared" si="16"/>
        <v>#N/A</v>
      </c>
      <c r="T80" s="27" t="e">
        <f t="shared" si="17"/>
        <v>#N/A</v>
      </c>
      <c r="U80" s="26">
        <f>COUNTIFS(Verlauf!$B$6:$B$1000,$A80,Verlauf!$C$6:$C$1000,$B80)</f>
        <v>0</v>
      </c>
      <c r="V80" s="26">
        <f t="shared" si="18"/>
        <v>1</v>
      </c>
      <c r="W80" s="26">
        <f t="shared" si="19"/>
        <v>202751</v>
      </c>
      <c r="X80" s="26">
        <f>SUMIFS(Verlauf!$X$6:$X$1000,Verlauf!$B$6:$B$1000,$A80,Verlauf!$C$6:$C$1000,$B80)</f>
        <v>0</v>
      </c>
      <c r="Y80" s="26">
        <f>SUMIFS(Verlauf!$Y$6:$Y$1000,Verlauf!$B$6:$B$1000,$A80,Verlauf!$C$6:$C$1000,$B80)</f>
        <v>0</v>
      </c>
      <c r="Z80" s="26">
        <f>SUMIFS(Verlauf!$Z$6:$Z$1000,Verlauf!$B$6:$B$1000,$A80,Verlauf!$C$6:$C$1000,$B80)</f>
        <v>0</v>
      </c>
      <c r="AA80" s="26">
        <f>SUMIFS(Verlauf!$I$6:$I$1000,Verlauf!$B$6:$B$1000,$A80,Verlauf!$C$6:$C$1000,$B80)</f>
        <v>0</v>
      </c>
      <c r="AB80" s="26">
        <f>SUMIFS(Verlauf!$AA$6:$AA$1000,Verlauf!$B$6:$B$1000,$A80,Verlauf!$C$6:$C$1000,$B80)</f>
        <v>0</v>
      </c>
      <c r="AC80" s="26">
        <f>SUMIFS(Verlauf!$AB$6:$AB$1000,Verlauf!$B$6:$B$1000,$A80,Verlauf!$C$6:$C$1000,$B80)</f>
        <v>0</v>
      </c>
      <c r="AD80" s="26">
        <f>SUMIFS(Verlauf!$AC$6:$AC$1000,Verlauf!$B$6:$B$1000,$A80,Verlauf!$C$6:$C$1000,$B80)</f>
        <v>0</v>
      </c>
      <c r="AE80" s="26">
        <f>SUMIFS(Verlauf!$S$6:$S$1000,Verlauf!$B$6:$B$1000,$A80,Verlauf!$C$6:$C$1000,$B80)</f>
        <v>0</v>
      </c>
      <c r="AF80" s="26" t="str">
        <f>IF($AN80="","",INDEX(Verlauf!$D$6:$D$1000,MATCH($AN80,Verlauf!$A$6:$A$1000,0)))</f>
        <v/>
      </c>
      <c r="AG80" s="26" t="str">
        <f>IF($AN80="","",INDEX(Verlauf!$E$6:$E$1000,MATCH($AN80,Verlauf!$A$6:$A$1000,0)))</f>
        <v/>
      </c>
      <c r="AH80" s="26" t="str">
        <f>IF($AN80="","",INDEX(Verlauf!$F$6:$F$1000,MATCH($AN80,Verlauf!$A$6:$A$1000,0)))</f>
        <v/>
      </c>
      <c r="AI80" s="26" t="str">
        <f>IF($AN80="","",INDEX(Verlauf!$H$6:$H$1000,MATCH($AN80,Verlauf!$A$6:$A$1000,0)))</f>
        <v/>
      </c>
      <c r="AJ80" s="26" t="str">
        <f>IF($AN80="","",INDEX(Verlauf!$N$6:$N$1000,MATCH($AN80,Verlauf!$A$6:$A$1000,0)))</f>
        <v/>
      </c>
      <c r="AK80" s="26" t="str">
        <f>IF($AN80="","",INDEX(Verlauf!$O$6:$O$1000,MATCH($AN80,Verlauf!$A$6:$A$1000,0)))</f>
        <v/>
      </c>
      <c r="AL80" s="26" t="str">
        <f>IF($AN80="","",INDEX(Verlauf!$P$6:$P$1000,MATCH($AN80,Verlauf!$A$6:$A$1000,0)))</f>
        <v/>
      </c>
      <c r="AM80" s="26" t="str">
        <f>IF($AN80="","",INDEX(Verlauf!$R$6:$R$1000,MATCH($AN80,Verlauf!$A$6:$A$1000,0)))</f>
        <v/>
      </c>
      <c r="AN80" s="28" t="str">
        <f>IF(U80&gt;0,_xlfn.MAXIFS(Verlauf!$A$6:$A$1000,Verlauf!$B$6:$B$1000,$A80,Verlauf!$C$6:$C$1000,$B80),"")</f>
        <v/>
      </c>
    </row>
    <row r="81" spans="1:40" x14ac:dyDescent="0.25">
      <c r="A81" s="26">
        <v>2027</v>
      </c>
      <c r="B81" s="26">
        <v>52</v>
      </c>
      <c r="C81" s="7" t="str">
        <f t="shared" si="10"/>
        <v>KW 52/27</v>
      </c>
      <c r="D81" s="26">
        <f>SUMIFS(Verlauf!$K$6:$K$1000,Verlauf!$B$6:$B$1000,$A81,Verlauf!$C$6:$C$1000,$B81)</f>
        <v>0</v>
      </c>
      <c r="E81" s="26">
        <f>SUMIFS(Verlauf!$L$6:$L$1000,Verlauf!$B$6:$B$1000,$A81,Verlauf!$C$6:$C$1000,$B81)</f>
        <v>0</v>
      </c>
      <c r="F81" s="26">
        <f>SUMIFS(Verlauf!$M$6:$M$1000,Verlauf!$B$6:$B$1000,$A81,Verlauf!$C$6:$C$1000,$B81)</f>
        <v>0</v>
      </c>
      <c r="G81" s="26">
        <f>SUMIFS(Verlauf!$J$6:$J$1000,Verlauf!$B$6:$B$1000,$A81,Verlauf!$C$6:$C$1000,$B81)</f>
        <v>0</v>
      </c>
      <c r="H81" s="26">
        <f>SUMIFS(Verlauf!$U$6:$U$1000,Verlauf!$B$6:$B$1000,$A81,Verlauf!$C$6:$C$1000,$B81)</f>
        <v>0</v>
      </c>
      <c r="I81" s="26">
        <f>SUMIFS(Verlauf!$V$6:$V$1000,Verlauf!$B$6:$B$1000,$A81,Verlauf!$C$6:$C$1000,$B81)</f>
        <v>0</v>
      </c>
      <c r="J81" s="26">
        <f>SUMIFS(Verlauf!$W$6:$W$1000,Verlauf!$B$6:$B$1000,$A81,Verlauf!$C$6:$C$1000,$B81)</f>
        <v>0</v>
      </c>
      <c r="K81" s="26">
        <f>SUMIFS(Verlauf!$T$6:$T$1000,Verlauf!$B$6:$B$1000,$A81,Verlauf!$C$6:$C$1000,$B81)</f>
        <v>0</v>
      </c>
      <c r="L81" s="27">
        <f>IF(Filter!$T$7=TRUE,IFERROR(INDEX(Planung!$D$68:$IA$68,MATCH($W81,Wirksam!$D$6:$IA$6,0)),0),0)</f>
        <v>6.8999999999999995</v>
      </c>
      <c r="M81" s="27">
        <f>IF(OR(Filter!$T$5=TRUE,Filter!$T$6=TRUE),IFERROR(INDEX(Planung!$D$69:$IA$69,MATCH($W81,Wirksam!$D$6:$IA$6,0)),0),0)</f>
        <v>9.2000000000000011</v>
      </c>
      <c r="N81" s="27">
        <f t="shared" si="11"/>
        <v>16.100000000000001</v>
      </c>
      <c r="O81" s="27" t="e">
        <f t="shared" si="12"/>
        <v>#N/A</v>
      </c>
      <c r="P81" s="27" t="e">
        <f t="shared" si="13"/>
        <v>#N/A</v>
      </c>
      <c r="Q81" s="27" t="e">
        <f t="shared" si="14"/>
        <v>#N/A</v>
      </c>
      <c r="R81" s="27" t="e">
        <f t="shared" si="15"/>
        <v>#N/A</v>
      </c>
      <c r="S81" s="27" t="e">
        <f t="shared" si="16"/>
        <v>#N/A</v>
      </c>
      <c r="T81" s="27" t="e">
        <f t="shared" si="17"/>
        <v>#N/A</v>
      </c>
      <c r="U81" s="26">
        <f>COUNTIFS(Verlauf!$B$6:$B$1000,$A81,Verlauf!$C$6:$C$1000,$B81)</f>
        <v>0</v>
      </c>
      <c r="V81" s="26">
        <f t="shared" si="18"/>
        <v>1</v>
      </c>
      <c r="W81" s="26">
        <f t="shared" si="19"/>
        <v>202752</v>
      </c>
      <c r="X81" s="26">
        <f>SUMIFS(Verlauf!$X$6:$X$1000,Verlauf!$B$6:$B$1000,$A81,Verlauf!$C$6:$C$1000,$B81)</f>
        <v>0</v>
      </c>
      <c r="Y81" s="26">
        <f>SUMIFS(Verlauf!$Y$6:$Y$1000,Verlauf!$B$6:$B$1000,$A81,Verlauf!$C$6:$C$1000,$B81)</f>
        <v>0</v>
      </c>
      <c r="Z81" s="26">
        <f>SUMIFS(Verlauf!$Z$6:$Z$1000,Verlauf!$B$6:$B$1000,$A81,Verlauf!$C$6:$C$1000,$B81)</f>
        <v>0</v>
      </c>
      <c r="AA81" s="26">
        <f>SUMIFS(Verlauf!$I$6:$I$1000,Verlauf!$B$6:$B$1000,$A81,Verlauf!$C$6:$C$1000,$B81)</f>
        <v>0</v>
      </c>
      <c r="AB81" s="26">
        <f>SUMIFS(Verlauf!$AA$6:$AA$1000,Verlauf!$B$6:$B$1000,$A81,Verlauf!$C$6:$C$1000,$B81)</f>
        <v>0</v>
      </c>
      <c r="AC81" s="26">
        <f>SUMIFS(Verlauf!$AB$6:$AB$1000,Verlauf!$B$6:$B$1000,$A81,Verlauf!$C$6:$C$1000,$B81)</f>
        <v>0</v>
      </c>
      <c r="AD81" s="26">
        <f>SUMIFS(Verlauf!$AC$6:$AC$1000,Verlauf!$B$6:$B$1000,$A81,Verlauf!$C$6:$C$1000,$B81)</f>
        <v>0</v>
      </c>
      <c r="AE81" s="26">
        <f>SUMIFS(Verlauf!$S$6:$S$1000,Verlauf!$B$6:$B$1000,$A81,Verlauf!$C$6:$C$1000,$B81)</f>
        <v>0</v>
      </c>
      <c r="AF81" s="26" t="str">
        <f>IF($AN81="","",INDEX(Verlauf!$D$6:$D$1000,MATCH($AN81,Verlauf!$A$6:$A$1000,0)))</f>
        <v/>
      </c>
      <c r="AG81" s="26" t="str">
        <f>IF($AN81="","",INDEX(Verlauf!$E$6:$E$1000,MATCH($AN81,Verlauf!$A$6:$A$1000,0)))</f>
        <v/>
      </c>
      <c r="AH81" s="26" t="str">
        <f>IF($AN81="","",INDEX(Verlauf!$F$6:$F$1000,MATCH($AN81,Verlauf!$A$6:$A$1000,0)))</f>
        <v/>
      </c>
      <c r="AI81" s="26" t="str">
        <f>IF($AN81="","",INDEX(Verlauf!$H$6:$H$1000,MATCH($AN81,Verlauf!$A$6:$A$1000,0)))</f>
        <v/>
      </c>
      <c r="AJ81" s="26" t="str">
        <f>IF($AN81="","",INDEX(Verlauf!$N$6:$N$1000,MATCH($AN81,Verlauf!$A$6:$A$1000,0)))</f>
        <v/>
      </c>
      <c r="AK81" s="26" t="str">
        <f>IF($AN81="","",INDEX(Verlauf!$O$6:$O$1000,MATCH($AN81,Verlauf!$A$6:$A$1000,0)))</f>
        <v/>
      </c>
      <c r="AL81" s="26" t="str">
        <f>IF($AN81="","",INDEX(Verlauf!$P$6:$P$1000,MATCH($AN81,Verlauf!$A$6:$A$1000,0)))</f>
        <v/>
      </c>
      <c r="AM81" s="26" t="str">
        <f>IF($AN81="","",INDEX(Verlauf!$R$6:$R$1000,MATCH($AN81,Verlauf!$A$6:$A$1000,0)))</f>
        <v/>
      </c>
      <c r="AN81" s="28" t="str">
        <f>IF(U81&gt;0,_xlfn.MAXIFS(Verlauf!$A$6:$A$1000,Verlauf!$B$6:$B$1000,$A81,Verlauf!$C$6:$C$1000,$B81),"")</f>
        <v/>
      </c>
    </row>
    <row r="82" spans="1:40" x14ac:dyDescent="0.25">
      <c r="A82" s="26">
        <v>2028</v>
      </c>
      <c r="B82" s="26">
        <v>1</v>
      </c>
      <c r="C82" s="7" t="str">
        <f t="shared" si="10"/>
        <v>KW 1/28</v>
      </c>
      <c r="D82" s="26">
        <f>SUMIFS(Verlauf!$K$6:$K$1000,Verlauf!$B$6:$B$1000,$A82,Verlauf!$C$6:$C$1000,$B82)</f>
        <v>0</v>
      </c>
      <c r="E82" s="26">
        <f>SUMIFS(Verlauf!$L$6:$L$1000,Verlauf!$B$6:$B$1000,$A82,Verlauf!$C$6:$C$1000,$B82)</f>
        <v>0</v>
      </c>
      <c r="F82" s="26">
        <f>SUMIFS(Verlauf!$M$6:$M$1000,Verlauf!$B$6:$B$1000,$A82,Verlauf!$C$6:$C$1000,$B82)</f>
        <v>0</v>
      </c>
      <c r="G82" s="26">
        <f>SUMIFS(Verlauf!$J$6:$J$1000,Verlauf!$B$6:$B$1000,$A82,Verlauf!$C$6:$C$1000,$B82)</f>
        <v>0</v>
      </c>
      <c r="H82" s="26">
        <f>SUMIFS(Verlauf!$U$6:$U$1000,Verlauf!$B$6:$B$1000,$A82,Verlauf!$C$6:$C$1000,$B82)</f>
        <v>0</v>
      </c>
      <c r="I82" s="26">
        <f>SUMIFS(Verlauf!$V$6:$V$1000,Verlauf!$B$6:$B$1000,$A82,Verlauf!$C$6:$C$1000,$B82)</f>
        <v>0</v>
      </c>
      <c r="J82" s="26">
        <f>SUMIFS(Verlauf!$W$6:$W$1000,Verlauf!$B$6:$B$1000,$A82,Verlauf!$C$6:$C$1000,$B82)</f>
        <v>0</v>
      </c>
      <c r="K82" s="26">
        <f>SUMIFS(Verlauf!$T$6:$T$1000,Verlauf!$B$6:$B$1000,$A82,Verlauf!$C$6:$C$1000,$B82)</f>
        <v>0</v>
      </c>
      <c r="L82" s="27">
        <f>IF(Filter!$T$7=TRUE,IFERROR(INDEX(Planung!$D$68:$IA$68,MATCH($W82,Wirksam!$D$6:$IA$6,0)),0),0)</f>
        <v>6.8999999999999995</v>
      </c>
      <c r="M82" s="27">
        <f>IF(OR(Filter!$T$5=TRUE,Filter!$T$6=TRUE),IFERROR(INDEX(Planung!$D$69:$IA$69,MATCH($W82,Wirksam!$D$6:$IA$6,0)),0),0)</f>
        <v>9.2000000000000011</v>
      </c>
      <c r="N82" s="27">
        <f t="shared" si="11"/>
        <v>16.100000000000001</v>
      </c>
      <c r="O82" s="27" t="e">
        <f t="shared" si="12"/>
        <v>#N/A</v>
      </c>
      <c r="P82" s="27" t="e">
        <f t="shared" si="13"/>
        <v>#N/A</v>
      </c>
      <c r="Q82" s="27" t="e">
        <f t="shared" si="14"/>
        <v>#N/A</v>
      </c>
      <c r="R82" s="27" t="e">
        <f t="shared" si="15"/>
        <v>#N/A</v>
      </c>
      <c r="S82" s="27" t="e">
        <f t="shared" si="16"/>
        <v>#N/A</v>
      </c>
      <c r="T82" s="27" t="e">
        <f t="shared" si="17"/>
        <v>#N/A</v>
      </c>
      <c r="U82" s="26">
        <f>COUNTIFS(Verlauf!$B$6:$B$1000,$A82,Verlauf!$C$6:$C$1000,$B82)</f>
        <v>0</v>
      </c>
      <c r="V82" s="26">
        <f t="shared" si="18"/>
        <v>1</v>
      </c>
      <c r="W82" s="26">
        <f t="shared" si="19"/>
        <v>202801</v>
      </c>
      <c r="X82" s="26">
        <f>SUMIFS(Verlauf!$X$6:$X$1000,Verlauf!$B$6:$B$1000,$A82,Verlauf!$C$6:$C$1000,$B82)</f>
        <v>0</v>
      </c>
      <c r="Y82" s="26">
        <f>SUMIFS(Verlauf!$Y$6:$Y$1000,Verlauf!$B$6:$B$1000,$A82,Verlauf!$C$6:$C$1000,$B82)</f>
        <v>0</v>
      </c>
      <c r="Z82" s="26">
        <f>SUMIFS(Verlauf!$Z$6:$Z$1000,Verlauf!$B$6:$B$1000,$A82,Verlauf!$C$6:$C$1000,$B82)</f>
        <v>0</v>
      </c>
      <c r="AA82" s="26">
        <f>SUMIFS(Verlauf!$I$6:$I$1000,Verlauf!$B$6:$B$1000,$A82,Verlauf!$C$6:$C$1000,$B82)</f>
        <v>0</v>
      </c>
      <c r="AB82" s="26">
        <f>SUMIFS(Verlauf!$AA$6:$AA$1000,Verlauf!$B$6:$B$1000,$A82,Verlauf!$C$6:$C$1000,$B82)</f>
        <v>0</v>
      </c>
      <c r="AC82" s="26">
        <f>SUMIFS(Verlauf!$AB$6:$AB$1000,Verlauf!$B$6:$B$1000,$A82,Verlauf!$C$6:$C$1000,$B82)</f>
        <v>0</v>
      </c>
      <c r="AD82" s="26">
        <f>SUMIFS(Verlauf!$AC$6:$AC$1000,Verlauf!$B$6:$B$1000,$A82,Verlauf!$C$6:$C$1000,$B82)</f>
        <v>0</v>
      </c>
      <c r="AE82" s="26">
        <f>SUMIFS(Verlauf!$S$6:$S$1000,Verlauf!$B$6:$B$1000,$A82,Verlauf!$C$6:$C$1000,$B82)</f>
        <v>0</v>
      </c>
      <c r="AF82" s="26" t="str">
        <f>IF($AN82="","",INDEX(Verlauf!$D$6:$D$1000,MATCH($AN82,Verlauf!$A$6:$A$1000,0)))</f>
        <v/>
      </c>
      <c r="AG82" s="26" t="str">
        <f>IF($AN82="","",INDEX(Verlauf!$E$6:$E$1000,MATCH($AN82,Verlauf!$A$6:$A$1000,0)))</f>
        <v/>
      </c>
      <c r="AH82" s="26" t="str">
        <f>IF($AN82="","",INDEX(Verlauf!$F$6:$F$1000,MATCH($AN82,Verlauf!$A$6:$A$1000,0)))</f>
        <v/>
      </c>
      <c r="AI82" s="26" t="str">
        <f>IF($AN82="","",INDEX(Verlauf!$H$6:$H$1000,MATCH($AN82,Verlauf!$A$6:$A$1000,0)))</f>
        <v/>
      </c>
      <c r="AJ82" s="26" t="str">
        <f>IF($AN82="","",INDEX(Verlauf!$N$6:$N$1000,MATCH($AN82,Verlauf!$A$6:$A$1000,0)))</f>
        <v/>
      </c>
      <c r="AK82" s="26" t="str">
        <f>IF($AN82="","",INDEX(Verlauf!$O$6:$O$1000,MATCH($AN82,Verlauf!$A$6:$A$1000,0)))</f>
        <v/>
      </c>
      <c r="AL82" s="26" t="str">
        <f>IF($AN82="","",INDEX(Verlauf!$P$6:$P$1000,MATCH($AN82,Verlauf!$A$6:$A$1000,0)))</f>
        <v/>
      </c>
      <c r="AM82" s="26" t="str">
        <f>IF($AN82="","",INDEX(Verlauf!$R$6:$R$1000,MATCH($AN82,Verlauf!$A$6:$A$1000,0)))</f>
        <v/>
      </c>
      <c r="AN82" s="28" t="str">
        <f>IF(U82&gt;0,_xlfn.MAXIFS(Verlauf!$A$6:$A$1000,Verlauf!$B$6:$B$1000,$A82,Verlauf!$C$6:$C$1000,$B82),"")</f>
        <v/>
      </c>
    </row>
    <row r="83" spans="1:40" x14ac:dyDescent="0.25">
      <c r="A83" s="26">
        <v>2028</v>
      </c>
      <c r="B83" s="26">
        <v>2</v>
      </c>
      <c r="C83" s="7" t="str">
        <f t="shared" si="10"/>
        <v>KW 2/28</v>
      </c>
      <c r="D83" s="26">
        <f>SUMIFS(Verlauf!$K$6:$K$1000,Verlauf!$B$6:$B$1000,$A83,Verlauf!$C$6:$C$1000,$B83)</f>
        <v>0</v>
      </c>
      <c r="E83" s="26">
        <f>SUMIFS(Verlauf!$L$6:$L$1000,Verlauf!$B$6:$B$1000,$A83,Verlauf!$C$6:$C$1000,$B83)</f>
        <v>0</v>
      </c>
      <c r="F83" s="26">
        <f>SUMIFS(Verlauf!$M$6:$M$1000,Verlauf!$B$6:$B$1000,$A83,Verlauf!$C$6:$C$1000,$B83)</f>
        <v>0</v>
      </c>
      <c r="G83" s="26">
        <f>SUMIFS(Verlauf!$J$6:$J$1000,Verlauf!$B$6:$B$1000,$A83,Verlauf!$C$6:$C$1000,$B83)</f>
        <v>0</v>
      </c>
      <c r="H83" s="26">
        <f>SUMIFS(Verlauf!$U$6:$U$1000,Verlauf!$B$6:$B$1000,$A83,Verlauf!$C$6:$C$1000,$B83)</f>
        <v>0</v>
      </c>
      <c r="I83" s="26">
        <f>SUMIFS(Verlauf!$V$6:$V$1000,Verlauf!$B$6:$B$1000,$A83,Verlauf!$C$6:$C$1000,$B83)</f>
        <v>0</v>
      </c>
      <c r="J83" s="26">
        <f>SUMIFS(Verlauf!$W$6:$W$1000,Verlauf!$B$6:$B$1000,$A83,Verlauf!$C$6:$C$1000,$B83)</f>
        <v>0</v>
      </c>
      <c r="K83" s="26">
        <f>SUMIFS(Verlauf!$T$6:$T$1000,Verlauf!$B$6:$B$1000,$A83,Verlauf!$C$6:$C$1000,$B83)</f>
        <v>0</v>
      </c>
      <c r="L83" s="27">
        <f>IF(Filter!$T$7=TRUE,IFERROR(INDEX(Planung!$D$68:$IA$68,MATCH($W83,Wirksam!$D$6:$IA$6,0)),0),0)</f>
        <v>6.8999999999999995</v>
      </c>
      <c r="M83" s="27">
        <f>IF(OR(Filter!$T$5=TRUE,Filter!$T$6=TRUE),IFERROR(INDEX(Planung!$D$69:$IA$69,MATCH($W83,Wirksam!$D$6:$IA$6,0)),0),0)</f>
        <v>9.2000000000000011</v>
      </c>
      <c r="N83" s="27">
        <f t="shared" si="11"/>
        <v>16.100000000000001</v>
      </c>
      <c r="O83" s="27" t="e">
        <f t="shared" si="12"/>
        <v>#N/A</v>
      </c>
      <c r="P83" s="27" t="e">
        <f t="shared" si="13"/>
        <v>#N/A</v>
      </c>
      <c r="Q83" s="27" t="e">
        <f t="shared" si="14"/>
        <v>#N/A</v>
      </c>
      <c r="R83" s="27" t="e">
        <f t="shared" si="15"/>
        <v>#N/A</v>
      </c>
      <c r="S83" s="27" t="e">
        <f t="shared" si="16"/>
        <v>#N/A</v>
      </c>
      <c r="T83" s="27" t="e">
        <f t="shared" si="17"/>
        <v>#N/A</v>
      </c>
      <c r="U83" s="26">
        <f>COUNTIFS(Verlauf!$B$6:$B$1000,$A83,Verlauf!$C$6:$C$1000,$B83)</f>
        <v>0</v>
      </c>
      <c r="V83" s="26">
        <f t="shared" si="18"/>
        <v>1</v>
      </c>
      <c r="W83" s="26">
        <f t="shared" si="19"/>
        <v>202802</v>
      </c>
      <c r="X83" s="26">
        <f>SUMIFS(Verlauf!$X$6:$X$1000,Verlauf!$B$6:$B$1000,$A83,Verlauf!$C$6:$C$1000,$B83)</f>
        <v>0</v>
      </c>
      <c r="Y83" s="26">
        <f>SUMIFS(Verlauf!$Y$6:$Y$1000,Verlauf!$B$6:$B$1000,$A83,Verlauf!$C$6:$C$1000,$B83)</f>
        <v>0</v>
      </c>
      <c r="Z83" s="26">
        <f>SUMIFS(Verlauf!$Z$6:$Z$1000,Verlauf!$B$6:$B$1000,$A83,Verlauf!$C$6:$C$1000,$B83)</f>
        <v>0</v>
      </c>
      <c r="AA83" s="26">
        <f>SUMIFS(Verlauf!$I$6:$I$1000,Verlauf!$B$6:$B$1000,$A83,Verlauf!$C$6:$C$1000,$B83)</f>
        <v>0</v>
      </c>
      <c r="AB83" s="26">
        <f>SUMIFS(Verlauf!$AA$6:$AA$1000,Verlauf!$B$6:$B$1000,$A83,Verlauf!$C$6:$C$1000,$B83)</f>
        <v>0</v>
      </c>
      <c r="AC83" s="26">
        <f>SUMIFS(Verlauf!$AB$6:$AB$1000,Verlauf!$B$6:$B$1000,$A83,Verlauf!$C$6:$C$1000,$B83)</f>
        <v>0</v>
      </c>
      <c r="AD83" s="26">
        <f>SUMIFS(Verlauf!$AC$6:$AC$1000,Verlauf!$B$6:$B$1000,$A83,Verlauf!$C$6:$C$1000,$B83)</f>
        <v>0</v>
      </c>
      <c r="AE83" s="26">
        <f>SUMIFS(Verlauf!$S$6:$S$1000,Verlauf!$B$6:$B$1000,$A83,Verlauf!$C$6:$C$1000,$B83)</f>
        <v>0</v>
      </c>
      <c r="AF83" s="26" t="str">
        <f>IF($AN83="","",INDEX(Verlauf!$D$6:$D$1000,MATCH($AN83,Verlauf!$A$6:$A$1000,0)))</f>
        <v/>
      </c>
      <c r="AG83" s="26" t="str">
        <f>IF($AN83="","",INDEX(Verlauf!$E$6:$E$1000,MATCH($AN83,Verlauf!$A$6:$A$1000,0)))</f>
        <v/>
      </c>
      <c r="AH83" s="26" t="str">
        <f>IF($AN83="","",INDEX(Verlauf!$F$6:$F$1000,MATCH($AN83,Verlauf!$A$6:$A$1000,0)))</f>
        <v/>
      </c>
      <c r="AI83" s="26" t="str">
        <f>IF($AN83="","",INDEX(Verlauf!$H$6:$H$1000,MATCH($AN83,Verlauf!$A$6:$A$1000,0)))</f>
        <v/>
      </c>
      <c r="AJ83" s="26" t="str">
        <f>IF($AN83="","",INDEX(Verlauf!$N$6:$N$1000,MATCH($AN83,Verlauf!$A$6:$A$1000,0)))</f>
        <v/>
      </c>
      <c r="AK83" s="26" t="str">
        <f>IF($AN83="","",INDEX(Verlauf!$O$6:$O$1000,MATCH($AN83,Verlauf!$A$6:$A$1000,0)))</f>
        <v/>
      </c>
      <c r="AL83" s="26" t="str">
        <f>IF($AN83="","",INDEX(Verlauf!$P$6:$P$1000,MATCH($AN83,Verlauf!$A$6:$A$1000,0)))</f>
        <v/>
      </c>
      <c r="AM83" s="26" t="str">
        <f>IF($AN83="","",INDEX(Verlauf!$R$6:$R$1000,MATCH($AN83,Verlauf!$A$6:$A$1000,0)))</f>
        <v/>
      </c>
      <c r="AN83" s="28" t="str">
        <f>IF(U83&gt;0,_xlfn.MAXIFS(Verlauf!$A$6:$A$1000,Verlauf!$B$6:$B$1000,$A83,Verlauf!$C$6:$C$1000,$B83),"")</f>
        <v/>
      </c>
    </row>
    <row r="84" spans="1:40" x14ac:dyDescent="0.25">
      <c r="A84" s="26">
        <v>2028</v>
      </c>
      <c r="B84" s="26">
        <v>3</v>
      </c>
      <c r="C84" s="7" t="str">
        <f t="shared" si="10"/>
        <v>KW 3/28</v>
      </c>
      <c r="D84" s="26">
        <f>SUMIFS(Verlauf!$K$6:$K$1000,Verlauf!$B$6:$B$1000,$A84,Verlauf!$C$6:$C$1000,$B84)</f>
        <v>0</v>
      </c>
      <c r="E84" s="26">
        <f>SUMIFS(Verlauf!$L$6:$L$1000,Verlauf!$B$6:$B$1000,$A84,Verlauf!$C$6:$C$1000,$B84)</f>
        <v>0</v>
      </c>
      <c r="F84" s="26">
        <f>SUMIFS(Verlauf!$M$6:$M$1000,Verlauf!$B$6:$B$1000,$A84,Verlauf!$C$6:$C$1000,$B84)</f>
        <v>0</v>
      </c>
      <c r="G84" s="26">
        <f>SUMIFS(Verlauf!$J$6:$J$1000,Verlauf!$B$6:$B$1000,$A84,Verlauf!$C$6:$C$1000,$B84)</f>
        <v>0</v>
      </c>
      <c r="H84" s="26">
        <f>SUMIFS(Verlauf!$U$6:$U$1000,Verlauf!$B$6:$B$1000,$A84,Verlauf!$C$6:$C$1000,$B84)</f>
        <v>0</v>
      </c>
      <c r="I84" s="26">
        <f>SUMIFS(Verlauf!$V$6:$V$1000,Verlauf!$B$6:$B$1000,$A84,Verlauf!$C$6:$C$1000,$B84)</f>
        <v>0</v>
      </c>
      <c r="J84" s="26">
        <f>SUMIFS(Verlauf!$W$6:$W$1000,Verlauf!$B$6:$B$1000,$A84,Verlauf!$C$6:$C$1000,$B84)</f>
        <v>0</v>
      </c>
      <c r="K84" s="26">
        <f>SUMIFS(Verlauf!$T$6:$T$1000,Verlauf!$B$6:$B$1000,$A84,Verlauf!$C$6:$C$1000,$B84)</f>
        <v>0</v>
      </c>
      <c r="L84" s="27">
        <f>IF(Filter!$T$7=TRUE,IFERROR(INDEX(Planung!$D$68:$IA$68,MATCH($W84,Wirksam!$D$6:$IA$6,0)),0),0)</f>
        <v>6.8999999999999995</v>
      </c>
      <c r="M84" s="27">
        <f>IF(OR(Filter!$T$5=TRUE,Filter!$T$6=TRUE),IFERROR(INDEX(Planung!$D$69:$IA$69,MATCH($W84,Wirksam!$D$6:$IA$6,0)),0),0)</f>
        <v>9.2000000000000011</v>
      </c>
      <c r="N84" s="27">
        <f t="shared" si="11"/>
        <v>16.100000000000001</v>
      </c>
      <c r="O84" s="27" t="e">
        <f t="shared" si="12"/>
        <v>#N/A</v>
      </c>
      <c r="P84" s="27" t="e">
        <f t="shared" si="13"/>
        <v>#N/A</v>
      </c>
      <c r="Q84" s="27" t="e">
        <f t="shared" si="14"/>
        <v>#N/A</v>
      </c>
      <c r="R84" s="27" t="e">
        <f t="shared" si="15"/>
        <v>#N/A</v>
      </c>
      <c r="S84" s="27" t="e">
        <f t="shared" si="16"/>
        <v>#N/A</v>
      </c>
      <c r="T84" s="27" t="e">
        <f t="shared" si="17"/>
        <v>#N/A</v>
      </c>
      <c r="U84" s="26">
        <f>COUNTIFS(Verlauf!$B$6:$B$1000,$A84,Verlauf!$C$6:$C$1000,$B84)</f>
        <v>0</v>
      </c>
      <c r="V84" s="26">
        <f t="shared" si="18"/>
        <v>1</v>
      </c>
      <c r="W84" s="26">
        <f t="shared" si="19"/>
        <v>202803</v>
      </c>
      <c r="X84" s="26">
        <f>SUMIFS(Verlauf!$X$6:$X$1000,Verlauf!$B$6:$B$1000,$A84,Verlauf!$C$6:$C$1000,$B84)</f>
        <v>0</v>
      </c>
      <c r="Y84" s="26">
        <f>SUMIFS(Verlauf!$Y$6:$Y$1000,Verlauf!$B$6:$B$1000,$A84,Verlauf!$C$6:$C$1000,$B84)</f>
        <v>0</v>
      </c>
      <c r="Z84" s="26">
        <f>SUMIFS(Verlauf!$Z$6:$Z$1000,Verlauf!$B$6:$B$1000,$A84,Verlauf!$C$6:$C$1000,$B84)</f>
        <v>0</v>
      </c>
      <c r="AA84" s="26">
        <f>SUMIFS(Verlauf!$I$6:$I$1000,Verlauf!$B$6:$B$1000,$A84,Verlauf!$C$6:$C$1000,$B84)</f>
        <v>0</v>
      </c>
      <c r="AB84" s="26">
        <f>SUMIFS(Verlauf!$AA$6:$AA$1000,Verlauf!$B$6:$B$1000,$A84,Verlauf!$C$6:$C$1000,$B84)</f>
        <v>0</v>
      </c>
      <c r="AC84" s="26">
        <f>SUMIFS(Verlauf!$AB$6:$AB$1000,Verlauf!$B$6:$B$1000,$A84,Verlauf!$C$6:$C$1000,$B84)</f>
        <v>0</v>
      </c>
      <c r="AD84" s="26">
        <f>SUMIFS(Verlauf!$AC$6:$AC$1000,Verlauf!$B$6:$B$1000,$A84,Verlauf!$C$6:$C$1000,$B84)</f>
        <v>0</v>
      </c>
      <c r="AE84" s="26">
        <f>SUMIFS(Verlauf!$S$6:$S$1000,Verlauf!$B$6:$B$1000,$A84,Verlauf!$C$6:$C$1000,$B84)</f>
        <v>0</v>
      </c>
      <c r="AF84" s="26" t="str">
        <f>IF($AN84="","",INDEX(Verlauf!$D$6:$D$1000,MATCH($AN84,Verlauf!$A$6:$A$1000,0)))</f>
        <v/>
      </c>
      <c r="AG84" s="26" t="str">
        <f>IF($AN84="","",INDEX(Verlauf!$E$6:$E$1000,MATCH($AN84,Verlauf!$A$6:$A$1000,0)))</f>
        <v/>
      </c>
      <c r="AH84" s="26" t="str">
        <f>IF($AN84="","",INDEX(Verlauf!$F$6:$F$1000,MATCH($AN84,Verlauf!$A$6:$A$1000,0)))</f>
        <v/>
      </c>
      <c r="AI84" s="26" t="str">
        <f>IF($AN84="","",INDEX(Verlauf!$H$6:$H$1000,MATCH($AN84,Verlauf!$A$6:$A$1000,0)))</f>
        <v/>
      </c>
      <c r="AJ84" s="26" t="str">
        <f>IF($AN84="","",INDEX(Verlauf!$N$6:$N$1000,MATCH($AN84,Verlauf!$A$6:$A$1000,0)))</f>
        <v/>
      </c>
      <c r="AK84" s="26" t="str">
        <f>IF($AN84="","",INDEX(Verlauf!$O$6:$O$1000,MATCH($AN84,Verlauf!$A$6:$A$1000,0)))</f>
        <v/>
      </c>
      <c r="AL84" s="26" t="str">
        <f>IF($AN84="","",INDEX(Verlauf!$P$6:$P$1000,MATCH($AN84,Verlauf!$A$6:$A$1000,0)))</f>
        <v/>
      </c>
      <c r="AM84" s="26" t="str">
        <f>IF($AN84="","",INDEX(Verlauf!$R$6:$R$1000,MATCH($AN84,Verlauf!$A$6:$A$1000,0)))</f>
        <v/>
      </c>
      <c r="AN84" s="28" t="str">
        <f>IF(U84&gt;0,_xlfn.MAXIFS(Verlauf!$A$6:$A$1000,Verlauf!$B$6:$B$1000,$A84,Verlauf!$C$6:$C$1000,$B84),"")</f>
        <v/>
      </c>
    </row>
    <row r="85" spans="1:40" x14ac:dyDescent="0.25">
      <c r="A85" s="26">
        <v>2028</v>
      </c>
      <c r="B85" s="26">
        <v>4</v>
      </c>
      <c r="C85" s="7" t="str">
        <f t="shared" si="10"/>
        <v>KW 4/28</v>
      </c>
      <c r="D85" s="26">
        <f>SUMIFS(Verlauf!$K$6:$K$1000,Verlauf!$B$6:$B$1000,$A85,Verlauf!$C$6:$C$1000,$B85)</f>
        <v>0</v>
      </c>
      <c r="E85" s="26">
        <f>SUMIFS(Verlauf!$L$6:$L$1000,Verlauf!$B$6:$B$1000,$A85,Verlauf!$C$6:$C$1000,$B85)</f>
        <v>0</v>
      </c>
      <c r="F85" s="26">
        <f>SUMIFS(Verlauf!$M$6:$M$1000,Verlauf!$B$6:$B$1000,$A85,Verlauf!$C$6:$C$1000,$B85)</f>
        <v>0</v>
      </c>
      <c r="G85" s="26">
        <f>SUMIFS(Verlauf!$J$6:$J$1000,Verlauf!$B$6:$B$1000,$A85,Verlauf!$C$6:$C$1000,$B85)</f>
        <v>0</v>
      </c>
      <c r="H85" s="26">
        <f>SUMIFS(Verlauf!$U$6:$U$1000,Verlauf!$B$6:$B$1000,$A85,Verlauf!$C$6:$C$1000,$B85)</f>
        <v>0</v>
      </c>
      <c r="I85" s="26">
        <f>SUMIFS(Verlauf!$V$6:$V$1000,Verlauf!$B$6:$B$1000,$A85,Verlauf!$C$6:$C$1000,$B85)</f>
        <v>0</v>
      </c>
      <c r="J85" s="26">
        <f>SUMIFS(Verlauf!$W$6:$W$1000,Verlauf!$B$6:$B$1000,$A85,Verlauf!$C$6:$C$1000,$B85)</f>
        <v>0</v>
      </c>
      <c r="K85" s="26">
        <f>SUMIFS(Verlauf!$T$6:$T$1000,Verlauf!$B$6:$B$1000,$A85,Verlauf!$C$6:$C$1000,$B85)</f>
        <v>0</v>
      </c>
      <c r="L85" s="27">
        <f>IF(Filter!$T$7=TRUE,IFERROR(INDEX(Planung!$D$68:$IA$68,MATCH($W85,Wirksam!$D$6:$IA$6,0)),0),0)</f>
        <v>6.8999999999999995</v>
      </c>
      <c r="M85" s="27">
        <f>IF(OR(Filter!$T$5=TRUE,Filter!$T$6=TRUE),IFERROR(INDEX(Planung!$D$69:$IA$69,MATCH($W85,Wirksam!$D$6:$IA$6,0)),0),0)</f>
        <v>9.2000000000000011</v>
      </c>
      <c r="N85" s="27">
        <f t="shared" si="11"/>
        <v>16.100000000000001</v>
      </c>
      <c r="O85" s="27" t="e">
        <f t="shared" si="12"/>
        <v>#N/A</v>
      </c>
      <c r="P85" s="27" t="e">
        <f t="shared" si="13"/>
        <v>#N/A</v>
      </c>
      <c r="Q85" s="27" t="e">
        <f t="shared" si="14"/>
        <v>#N/A</v>
      </c>
      <c r="R85" s="27" t="e">
        <f t="shared" si="15"/>
        <v>#N/A</v>
      </c>
      <c r="S85" s="27" t="e">
        <f t="shared" si="16"/>
        <v>#N/A</v>
      </c>
      <c r="T85" s="27" t="e">
        <f t="shared" si="17"/>
        <v>#N/A</v>
      </c>
      <c r="U85" s="26">
        <f>COUNTIFS(Verlauf!$B$6:$B$1000,$A85,Verlauf!$C$6:$C$1000,$B85)</f>
        <v>0</v>
      </c>
      <c r="V85" s="26">
        <f t="shared" si="18"/>
        <v>1</v>
      </c>
      <c r="W85" s="26">
        <f t="shared" si="19"/>
        <v>202804</v>
      </c>
      <c r="X85" s="26">
        <f>SUMIFS(Verlauf!$X$6:$X$1000,Verlauf!$B$6:$B$1000,$A85,Verlauf!$C$6:$C$1000,$B85)</f>
        <v>0</v>
      </c>
      <c r="Y85" s="26">
        <f>SUMIFS(Verlauf!$Y$6:$Y$1000,Verlauf!$B$6:$B$1000,$A85,Verlauf!$C$6:$C$1000,$B85)</f>
        <v>0</v>
      </c>
      <c r="Z85" s="26">
        <f>SUMIFS(Verlauf!$Z$6:$Z$1000,Verlauf!$B$6:$B$1000,$A85,Verlauf!$C$6:$C$1000,$B85)</f>
        <v>0</v>
      </c>
      <c r="AA85" s="26">
        <f>SUMIFS(Verlauf!$I$6:$I$1000,Verlauf!$B$6:$B$1000,$A85,Verlauf!$C$6:$C$1000,$B85)</f>
        <v>0</v>
      </c>
      <c r="AB85" s="26">
        <f>SUMIFS(Verlauf!$AA$6:$AA$1000,Verlauf!$B$6:$B$1000,$A85,Verlauf!$C$6:$C$1000,$B85)</f>
        <v>0</v>
      </c>
      <c r="AC85" s="26">
        <f>SUMIFS(Verlauf!$AB$6:$AB$1000,Verlauf!$B$6:$B$1000,$A85,Verlauf!$C$6:$C$1000,$B85)</f>
        <v>0</v>
      </c>
      <c r="AD85" s="26">
        <f>SUMIFS(Verlauf!$AC$6:$AC$1000,Verlauf!$B$6:$B$1000,$A85,Verlauf!$C$6:$C$1000,$B85)</f>
        <v>0</v>
      </c>
      <c r="AE85" s="26">
        <f>SUMIFS(Verlauf!$S$6:$S$1000,Verlauf!$B$6:$B$1000,$A85,Verlauf!$C$6:$C$1000,$B85)</f>
        <v>0</v>
      </c>
      <c r="AF85" s="26" t="str">
        <f>IF($AN85="","",INDEX(Verlauf!$D$6:$D$1000,MATCH($AN85,Verlauf!$A$6:$A$1000,0)))</f>
        <v/>
      </c>
      <c r="AG85" s="26" t="str">
        <f>IF($AN85="","",INDEX(Verlauf!$E$6:$E$1000,MATCH($AN85,Verlauf!$A$6:$A$1000,0)))</f>
        <v/>
      </c>
      <c r="AH85" s="26" t="str">
        <f>IF($AN85="","",INDEX(Verlauf!$F$6:$F$1000,MATCH($AN85,Verlauf!$A$6:$A$1000,0)))</f>
        <v/>
      </c>
      <c r="AI85" s="26" t="str">
        <f>IF($AN85="","",INDEX(Verlauf!$H$6:$H$1000,MATCH($AN85,Verlauf!$A$6:$A$1000,0)))</f>
        <v/>
      </c>
      <c r="AJ85" s="26" t="str">
        <f>IF($AN85="","",INDEX(Verlauf!$N$6:$N$1000,MATCH($AN85,Verlauf!$A$6:$A$1000,0)))</f>
        <v/>
      </c>
      <c r="AK85" s="26" t="str">
        <f>IF($AN85="","",INDEX(Verlauf!$O$6:$O$1000,MATCH($AN85,Verlauf!$A$6:$A$1000,0)))</f>
        <v/>
      </c>
      <c r="AL85" s="26" t="str">
        <f>IF($AN85="","",INDEX(Verlauf!$P$6:$P$1000,MATCH($AN85,Verlauf!$A$6:$A$1000,0)))</f>
        <v/>
      </c>
      <c r="AM85" s="26" t="str">
        <f>IF($AN85="","",INDEX(Verlauf!$R$6:$R$1000,MATCH($AN85,Verlauf!$A$6:$A$1000,0)))</f>
        <v/>
      </c>
      <c r="AN85" s="28" t="str">
        <f>IF(U85&gt;0,_xlfn.MAXIFS(Verlauf!$A$6:$A$1000,Verlauf!$B$6:$B$1000,$A85,Verlauf!$C$6:$C$1000,$B85),"")</f>
        <v/>
      </c>
    </row>
    <row r="86" spans="1:40" x14ac:dyDescent="0.25">
      <c r="A86" s="26">
        <v>2028</v>
      </c>
      <c r="B86" s="26">
        <v>5</v>
      </c>
      <c r="C86" s="7" t="str">
        <f t="shared" si="10"/>
        <v>KW 5/28</v>
      </c>
      <c r="D86" s="26">
        <f>SUMIFS(Verlauf!$K$6:$K$1000,Verlauf!$B$6:$B$1000,$A86,Verlauf!$C$6:$C$1000,$B86)</f>
        <v>0</v>
      </c>
      <c r="E86" s="26">
        <f>SUMIFS(Verlauf!$L$6:$L$1000,Verlauf!$B$6:$B$1000,$A86,Verlauf!$C$6:$C$1000,$B86)</f>
        <v>0</v>
      </c>
      <c r="F86" s="26">
        <f>SUMIFS(Verlauf!$M$6:$M$1000,Verlauf!$B$6:$B$1000,$A86,Verlauf!$C$6:$C$1000,$B86)</f>
        <v>0</v>
      </c>
      <c r="G86" s="26">
        <f>SUMIFS(Verlauf!$J$6:$J$1000,Verlauf!$B$6:$B$1000,$A86,Verlauf!$C$6:$C$1000,$B86)</f>
        <v>0</v>
      </c>
      <c r="H86" s="26">
        <f>SUMIFS(Verlauf!$U$6:$U$1000,Verlauf!$B$6:$B$1000,$A86,Verlauf!$C$6:$C$1000,$B86)</f>
        <v>0</v>
      </c>
      <c r="I86" s="26">
        <f>SUMIFS(Verlauf!$V$6:$V$1000,Verlauf!$B$6:$B$1000,$A86,Verlauf!$C$6:$C$1000,$B86)</f>
        <v>0</v>
      </c>
      <c r="J86" s="26">
        <f>SUMIFS(Verlauf!$W$6:$W$1000,Verlauf!$B$6:$B$1000,$A86,Verlauf!$C$6:$C$1000,$B86)</f>
        <v>0</v>
      </c>
      <c r="K86" s="26">
        <f>SUMIFS(Verlauf!$T$6:$T$1000,Verlauf!$B$6:$B$1000,$A86,Verlauf!$C$6:$C$1000,$B86)</f>
        <v>0</v>
      </c>
      <c r="L86" s="27">
        <f>IF(Filter!$T$7=TRUE,IFERROR(INDEX(Planung!$D$68:$IA$68,MATCH($W86,Wirksam!$D$6:$IA$6,0)),0),0)</f>
        <v>6.8999999999999995</v>
      </c>
      <c r="M86" s="27">
        <f>IF(OR(Filter!$T$5=TRUE,Filter!$T$6=TRUE),IFERROR(INDEX(Planung!$D$69:$IA$69,MATCH($W86,Wirksam!$D$6:$IA$6,0)),0),0)</f>
        <v>9.2000000000000011</v>
      </c>
      <c r="N86" s="27">
        <f t="shared" si="11"/>
        <v>16.100000000000001</v>
      </c>
      <c r="O86" s="27" t="e">
        <f t="shared" si="12"/>
        <v>#N/A</v>
      </c>
      <c r="P86" s="27" t="e">
        <f t="shared" si="13"/>
        <v>#N/A</v>
      </c>
      <c r="Q86" s="27" t="e">
        <f t="shared" si="14"/>
        <v>#N/A</v>
      </c>
      <c r="R86" s="27" t="e">
        <f t="shared" si="15"/>
        <v>#N/A</v>
      </c>
      <c r="S86" s="27" t="e">
        <f t="shared" si="16"/>
        <v>#N/A</v>
      </c>
      <c r="T86" s="27" t="e">
        <f t="shared" si="17"/>
        <v>#N/A</v>
      </c>
      <c r="U86" s="26">
        <f>COUNTIFS(Verlauf!$B$6:$B$1000,$A86,Verlauf!$C$6:$C$1000,$B86)</f>
        <v>0</v>
      </c>
      <c r="V86" s="26">
        <f t="shared" si="18"/>
        <v>1</v>
      </c>
      <c r="W86" s="26">
        <f t="shared" si="19"/>
        <v>202805</v>
      </c>
      <c r="X86" s="26">
        <f>SUMIFS(Verlauf!$X$6:$X$1000,Verlauf!$B$6:$B$1000,$A86,Verlauf!$C$6:$C$1000,$B86)</f>
        <v>0</v>
      </c>
      <c r="Y86" s="26">
        <f>SUMIFS(Verlauf!$Y$6:$Y$1000,Verlauf!$B$6:$B$1000,$A86,Verlauf!$C$6:$C$1000,$B86)</f>
        <v>0</v>
      </c>
      <c r="Z86" s="26">
        <f>SUMIFS(Verlauf!$Z$6:$Z$1000,Verlauf!$B$6:$B$1000,$A86,Verlauf!$C$6:$C$1000,$B86)</f>
        <v>0</v>
      </c>
      <c r="AA86" s="26">
        <f>SUMIFS(Verlauf!$I$6:$I$1000,Verlauf!$B$6:$B$1000,$A86,Verlauf!$C$6:$C$1000,$B86)</f>
        <v>0</v>
      </c>
      <c r="AB86" s="26">
        <f>SUMIFS(Verlauf!$AA$6:$AA$1000,Verlauf!$B$6:$B$1000,$A86,Verlauf!$C$6:$C$1000,$B86)</f>
        <v>0</v>
      </c>
      <c r="AC86" s="26">
        <f>SUMIFS(Verlauf!$AB$6:$AB$1000,Verlauf!$B$6:$B$1000,$A86,Verlauf!$C$6:$C$1000,$B86)</f>
        <v>0</v>
      </c>
      <c r="AD86" s="26">
        <f>SUMIFS(Verlauf!$AC$6:$AC$1000,Verlauf!$B$6:$B$1000,$A86,Verlauf!$C$6:$C$1000,$B86)</f>
        <v>0</v>
      </c>
      <c r="AE86" s="26">
        <f>SUMIFS(Verlauf!$S$6:$S$1000,Verlauf!$B$6:$B$1000,$A86,Verlauf!$C$6:$C$1000,$B86)</f>
        <v>0</v>
      </c>
      <c r="AF86" s="26" t="str">
        <f>IF($AN86="","",INDEX(Verlauf!$D$6:$D$1000,MATCH($AN86,Verlauf!$A$6:$A$1000,0)))</f>
        <v/>
      </c>
      <c r="AG86" s="26" t="str">
        <f>IF($AN86="","",INDEX(Verlauf!$E$6:$E$1000,MATCH($AN86,Verlauf!$A$6:$A$1000,0)))</f>
        <v/>
      </c>
      <c r="AH86" s="26" t="str">
        <f>IF($AN86="","",INDEX(Verlauf!$F$6:$F$1000,MATCH($AN86,Verlauf!$A$6:$A$1000,0)))</f>
        <v/>
      </c>
      <c r="AI86" s="26" t="str">
        <f>IF($AN86="","",INDEX(Verlauf!$H$6:$H$1000,MATCH($AN86,Verlauf!$A$6:$A$1000,0)))</f>
        <v/>
      </c>
      <c r="AJ86" s="26" t="str">
        <f>IF($AN86="","",INDEX(Verlauf!$N$6:$N$1000,MATCH($AN86,Verlauf!$A$6:$A$1000,0)))</f>
        <v/>
      </c>
      <c r="AK86" s="26" t="str">
        <f>IF($AN86="","",INDEX(Verlauf!$O$6:$O$1000,MATCH($AN86,Verlauf!$A$6:$A$1000,0)))</f>
        <v/>
      </c>
      <c r="AL86" s="26" t="str">
        <f>IF($AN86="","",INDEX(Verlauf!$P$6:$P$1000,MATCH($AN86,Verlauf!$A$6:$A$1000,0)))</f>
        <v/>
      </c>
      <c r="AM86" s="26" t="str">
        <f>IF($AN86="","",INDEX(Verlauf!$R$6:$R$1000,MATCH($AN86,Verlauf!$A$6:$A$1000,0)))</f>
        <v/>
      </c>
      <c r="AN86" s="28" t="str">
        <f>IF(U86&gt;0,_xlfn.MAXIFS(Verlauf!$A$6:$A$1000,Verlauf!$B$6:$B$1000,$A86,Verlauf!$C$6:$C$1000,$B86),"")</f>
        <v/>
      </c>
    </row>
    <row r="87" spans="1:40" x14ac:dyDescent="0.25">
      <c r="A87" s="26">
        <v>2028</v>
      </c>
      <c r="B87" s="26">
        <v>6</v>
      </c>
      <c r="C87" s="7" t="str">
        <f t="shared" si="10"/>
        <v>KW 6/28</v>
      </c>
      <c r="D87" s="26">
        <f>SUMIFS(Verlauf!$K$6:$K$1000,Verlauf!$B$6:$B$1000,$A87,Verlauf!$C$6:$C$1000,$B87)</f>
        <v>0</v>
      </c>
      <c r="E87" s="26">
        <f>SUMIFS(Verlauf!$L$6:$L$1000,Verlauf!$B$6:$B$1000,$A87,Verlauf!$C$6:$C$1000,$B87)</f>
        <v>0</v>
      </c>
      <c r="F87" s="26">
        <f>SUMIFS(Verlauf!$M$6:$M$1000,Verlauf!$B$6:$B$1000,$A87,Verlauf!$C$6:$C$1000,$B87)</f>
        <v>0</v>
      </c>
      <c r="G87" s="26">
        <f>SUMIFS(Verlauf!$J$6:$J$1000,Verlauf!$B$6:$B$1000,$A87,Verlauf!$C$6:$C$1000,$B87)</f>
        <v>0</v>
      </c>
      <c r="H87" s="26">
        <f>SUMIFS(Verlauf!$U$6:$U$1000,Verlauf!$B$6:$B$1000,$A87,Verlauf!$C$6:$C$1000,$B87)</f>
        <v>0</v>
      </c>
      <c r="I87" s="26">
        <f>SUMIFS(Verlauf!$V$6:$V$1000,Verlauf!$B$6:$B$1000,$A87,Verlauf!$C$6:$C$1000,$B87)</f>
        <v>0</v>
      </c>
      <c r="J87" s="26">
        <f>SUMIFS(Verlauf!$W$6:$W$1000,Verlauf!$B$6:$B$1000,$A87,Verlauf!$C$6:$C$1000,$B87)</f>
        <v>0</v>
      </c>
      <c r="K87" s="26">
        <f>SUMIFS(Verlauf!$T$6:$T$1000,Verlauf!$B$6:$B$1000,$A87,Verlauf!$C$6:$C$1000,$B87)</f>
        <v>0</v>
      </c>
      <c r="L87" s="27">
        <f>IF(Filter!$T$7=TRUE,IFERROR(INDEX(Planung!$D$68:$IA$68,MATCH($W87,Wirksam!$D$6:$IA$6,0)),0),0)</f>
        <v>6.8999999999999995</v>
      </c>
      <c r="M87" s="27">
        <f>IF(OR(Filter!$T$5=TRUE,Filter!$T$6=TRUE),IFERROR(INDEX(Planung!$D$69:$IA$69,MATCH($W87,Wirksam!$D$6:$IA$6,0)),0),0)</f>
        <v>9.2000000000000011</v>
      </c>
      <c r="N87" s="27">
        <f t="shared" si="11"/>
        <v>16.100000000000001</v>
      </c>
      <c r="O87" s="27" t="e">
        <f t="shared" si="12"/>
        <v>#N/A</v>
      </c>
      <c r="P87" s="27" t="e">
        <f t="shared" si="13"/>
        <v>#N/A</v>
      </c>
      <c r="Q87" s="27" t="e">
        <f t="shared" si="14"/>
        <v>#N/A</v>
      </c>
      <c r="R87" s="27" t="e">
        <f t="shared" si="15"/>
        <v>#N/A</v>
      </c>
      <c r="S87" s="27" t="e">
        <f t="shared" si="16"/>
        <v>#N/A</v>
      </c>
      <c r="T87" s="27" t="e">
        <f t="shared" si="17"/>
        <v>#N/A</v>
      </c>
      <c r="U87" s="26">
        <f>COUNTIFS(Verlauf!$B$6:$B$1000,$A87,Verlauf!$C$6:$C$1000,$B87)</f>
        <v>0</v>
      </c>
      <c r="V87" s="26">
        <f t="shared" si="18"/>
        <v>1</v>
      </c>
      <c r="W87" s="26">
        <f t="shared" si="19"/>
        <v>202806</v>
      </c>
      <c r="X87" s="26">
        <f>SUMIFS(Verlauf!$X$6:$X$1000,Verlauf!$B$6:$B$1000,$A87,Verlauf!$C$6:$C$1000,$B87)</f>
        <v>0</v>
      </c>
      <c r="Y87" s="26">
        <f>SUMIFS(Verlauf!$Y$6:$Y$1000,Verlauf!$B$6:$B$1000,$A87,Verlauf!$C$6:$C$1000,$B87)</f>
        <v>0</v>
      </c>
      <c r="Z87" s="26">
        <f>SUMIFS(Verlauf!$Z$6:$Z$1000,Verlauf!$B$6:$B$1000,$A87,Verlauf!$C$6:$C$1000,$B87)</f>
        <v>0</v>
      </c>
      <c r="AA87" s="26">
        <f>SUMIFS(Verlauf!$I$6:$I$1000,Verlauf!$B$6:$B$1000,$A87,Verlauf!$C$6:$C$1000,$B87)</f>
        <v>0</v>
      </c>
      <c r="AB87" s="26">
        <f>SUMIFS(Verlauf!$AA$6:$AA$1000,Verlauf!$B$6:$B$1000,$A87,Verlauf!$C$6:$C$1000,$B87)</f>
        <v>0</v>
      </c>
      <c r="AC87" s="26">
        <f>SUMIFS(Verlauf!$AB$6:$AB$1000,Verlauf!$B$6:$B$1000,$A87,Verlauf!$C$6:$C$1000,$B87)</f>
        <v>0</v>
      </c>
      <c r="AD87" s="26">
        <f>SUMIFS(Verlauf!$AC$6:$AC$1000,Verlauf!$B$6:$B$1000,$A87,Verlauf!$C$6:$C$1000,$B87)</f>
        <v>0</v>
      </c>
      <c r="AE87" s="26">
        <f>SUMIFS(Verlauf!$S$6:$S$1000,Verlauf!$B$6:$B$1000,$A87,Verlauf!$C$6:$C$1000,$B87)</f>
        <v>0</v>
      </c>
      <c r="AF87" s="26" t="str">
        <f>IF($AN87="","",INDEX(Verlauf!$D$6:$D$1000,MATCH($AN87,Verlauf!$A$6:$A$1000,0)))</f>
        <v/>
      </c>
      <c r="AG87" s="26" t="str">
        <f>IF($AN87="","",INDEX(Verlauf!$E$6:$E$1000,MATCH($AN87,Verlauf!$A$6:$A$1000,0)))</f>
        <v/>
      </c>
      <c r="AH87" s="26" t="str">
        <f>IF($AN87="","",INDEX(Verlauf!$F$6:$F$1000,MATCH($AN87,Verlauf!$A$6:$A$1000,0)))</f>
        <v/>
      </c>
      <c r="AI87" s="26" t="str">
        <f>IF($AN87="","",INDEX(Verlauf!$H$6:$H$1000,MATCH($AN87,Verlauf!$A$6:$A$1000,0)))</f>
        <v/>
      </c>
      <c r="AJ87" s="26" t="str">
        <f>IF($AN87="","",INDEX(Verlauf!$N$6:$N$1000,MATCH($AN87,Verlauf!$A$6:$A$1000,0)))</f>
        <v/>
      </c>
      <c r="AK87" s="26" t="str">
        <f>IF($AN87="","",INDEX(Verlauf!$O$6:$O$1000,MATCH($AN87,Verlauf!$A$6:$A$1000,0)))</f>
        <v/>
      </c>
      <c r="AL87" s="26" t="str">
        <f>IF($AN87="","",INDEX(Verlauf!$P$6:$P$1000,MATCH($AN87,Verlauf!$A$6:$A$1000,0)))</f>
        <v/>
      </c>
      <c r="AM87" s="26" t="str">
        <f>IF($AN87="","",INDEX(Verlauf!$R$6:$R$1000,MATCH($AN87,Verlauf!$A$6:$A$1000,0)))</f>
        <v/>
      </c>
      <c r="AN87" s="28" t="str">
        <f>IF(U87&gt;0,_xlfn.MAXIFS(Verlauf!$A$6:$A$1000,Verlauf!$B$6:$B$1000,$A87,Verlauf!$C$6:$C$1000,$B87),"")</f>
        <v/>
      </c>
    </row>
    <row r="88" spans="1:40" x14ac:dyDescent="0.25">
      <c r="A88" s="26">
        <v>2028</v>
      </c>
      <c r="B88" s="26">
        <v>7</v>
      </c>
      <c r="C88" s="7" t="str">
        <f t="shared" si="10"/>
        <v>KW 7/28</v>
      </c>
      <c r="D88" s="26">
        <f>SUMIFS(Verlauf!$K$6:$K$1000,Verlauf!$B$6:$B$1000,$A88,Verlauf!$C$6:$C$1000,$B88)</f>
        <v>0</v>
      </c>
      <c r="E88" s="26">
        <f>SUMIFS(Verlauf!$L$6:$L$1000,Verlauf!$B$6:$B$1000,$A88,Verlauf!$C$6:$C$1000,$B88)</f>
        <v>0</v>
      </c>
      <c r="F88" s="26">
        <f>SUMIFS(Verlauf!$M$6:$M$1000,Verlauf!$B$6:$B$1000,$A88,Verlauf!$C$6:$C$1000,$B88)</f>
        <v>0</v>
      </c>
      <c r="G88" s="26">
        <f>SUMIFS(Verlauf!$J$6:$J$1000,Verlauf!$B$6:$B$1000,$A88,Verlauf!$C$6:$C$1000,$B88)</f>
        <v>0</v>
      </c>
      <c r="H88" s="26">
        <f>SUMIFS(Verlauf!$U$6:$U$1000,Verlauf!$B$6:$B$1000,$A88,Verlauf!$C$6:$C$1000,$B88)</f>
        <v>0</v>
      </c>
      <c r="I88" s="26">
        <f>SUMIFS(Verlauf!$V$6:$V$1000,Verlauf!$B$6:$B$1000,$A88,Verlauf!$C$6:$C$1000,$B88)</f>
        <v>0</v>
      </c>
      <c r="J88" s="26">
        <f>SUMIFS(Verlauf!$W$6:$W$1000,Verlauf!$B$6:$B$1000,$A88,Verlauf!$C$6:$C$1000,$B88)</f>
        <v>0</v>
      </c>
      <c r="K88" s="26">
        <f>SUMIFS(Verlauf!$T$6:$T$1000,Verlauf!$B$6:$B$1000,$A88,Verlauf!$C$6:$C$1000,$B88)</f>
        <v>0</v>
      </c>
      <c r="L88" s="27">
        <f>IF(Filter!$T$7=TRUE,IFERROR(INDEX(Planung!$D$68:$IA$68,MATCH($W88,Wirksam!$D$6:$IA$6,0)),0),0)</f>
        <v>6.8999999999999995</v>
      </c>
      <c r="M88" s="27">
        <f>IF(OR(Filter!$T$5=TRUE,Filter!$T$6=TRUE),IFERROR(INDEX(Planung!$D$69:$IA$69,MATCH($W88,Wirksam!$D$6:$IA$6,0)),0),0)</f>
        <v>9.2000000000000011</v>
      </c>
      <c r="N88" s="27">
        <f t="shared" si="11"/>
        <v>16.100000000000001</v>
      </c>
      <c r="O88" s="27" t="e">
        <f t="shared" si="12"/>
        <v>#N/A</v>
      </c>
      <c r="P88" s="27" t="e">
        <f t="shared" si="13"/>
        <v>#N/A</v>
      </c>
      <c r="Q88" s="27" t="e">
        <f t="shared" si="14"/>
        <v>#N/A</v>
      </c>
      <c r="R88" s="27" t="e">
        <f t="shared" si="15"/>
        <v>#N/A</v>
      </c>
      <c r="S88" s="27" t="e">
        <f t="shared" si="16"/>
        <v>#N/A</v>
      </c>
      <c r="T88" s="27" t="e">
        <f t="shared" si="17"/>
        <v>#N/A</v>
      </c>
      <c r="U88" s="26">
        <f>COUNTIFS(Verlauf!$B$6:$B$1000,$A88,Verlauf!$C$6:$C$1000,$B88)</f>
        <v>0</v>
      </c>
      <c r="V88" s="26">
        <f t="shared" si="18"/>
        <v>1</v>
      </c>
      <c r="W88" s="26">
        <f t="shared" si="19"/>
        <v>202807</v>
      </c>
      <c r="X88" s="26">
        <f>SUMIFS(Verlauf!$X$6:$X$1000,Verlauf!$B$6:$B$1000,$A88,Verlauf!$C$6:$C$1000,$B88)</f>
        <v>0</v>
      </c>
      <c r="Y88" s="26">
        <f>SUMIFS(Verlauf!$Y$6:$Y$1000,Verlauf!$B$6:$B$1000,$A88,Verlauf!$C$6:$C$1000,$B88)</f>
        <v>0</v>
      </c>
      <c r="Z88" s="26">
        <f>SUMIFS(Verlauf!$Z$6:$Z$1000,Verlauf!$B$6:$B$1000,$A88,Verlauf!$C$6:$C$1000,$B88)</f>
        <v>0</v>
      </c>
      <c r="AA88" s="26">
        <f>SUMIFS(Verlauf!$I$6:$I$1000,Verlauf!$B$6:$B$1000,$A88,Verlauf!$C$6:$C$1000,$B88)</f>
        <v>0</v>
      </c>
      <c r="AB88" s="26">
        <f>SUMIFS(Verlauf!$AA$6:$AA$1000,Verlauf!$B$6:$B$1000,$A88,Verlauf!$C$6:$C$1000,$B88)</f>
        <v>0</v>
      </c>
      <c r="AC88" s="26">
        <f>SUMIFS(Verlauf!$AB$6:$AB$1000,Verlauf!$B$6:$B$1000,$A88,Verlauf!$C$6:$C$1000,$B88)</f>
        <v>0</v>
      </c>
      <c r="AD88" s="26">
        <f>SUMIFS(Verlauf!$AC$6:$AC$1000,Verlauf!$B$6:$B$1000,$A88,Verlauf!$C$6:$C$1000,$B88)</f>
        <v>0</v>
      </c>
      <c r="AE88" s="26">
        <f>SUMIFS(Verlauf!$S$6:$S$1000,Verlauf!$B$6:$B$1000,$A88,Verlauf!$C$6:$C$1000,$B88)</f>
        <v>0</v>
      </c>
      <c r="AF88" s="26" t="str">
        <f>IF($AN88="","",INDEX(Verlauf!$D$6:$D$1000,MATCH($AN88,Verlauf!$A$6:$A$1000,0)))</f>
        <v/>
      </c>
      <c r="AG88" s="26" t="str">
        <f>IF($AN88="","",INDEX(Verlauf!$E$6:$E$1000,MATCH($AN88,Verlauf!$A$6:$A$1000,0)))</f>
        <v/>
      </c>
      <c r="AH88" s="26" t="str">
        <f>IF($AN88="","",INDEX(Verlauf!$F$6:$F$1000,MATCH($AN88,Verlauf!$A$6:$A$1000,0)))</f>
        <v/>
      </c>
      <c r="AI88" s="26" t="str">
        <f>IF($AN88="","",INDEX(Verlauf!$H$6:$H$1000,MATCH($AN88,Verlauf!$A$6:$A$1000,0)))</f>
        <v/>
      </c>
      <c r="AJ88" s="26" t="str">
        <f>IF($AN88="","",INDEX(Verlauf!$N$6:$N$1000,MATCH($AN88,Verlauf!$A$6:$A$1000,0)))</f>
        <v/>
      </c>
      <c r="AK88" s="26" t="str">
        <f>IF($AN88="","",INDEX(Verlauf!$O$6:$O$1000,MATCH($AN88,Verlauf!$A$6:$A$1000,0)))</f>
        <v/>
      </c>
      <c r="AL88" s="26" t="str">
        <f>IF($AN88="","",INDEX(Verlauf!$P$6:$P$1000,MATCH($AN88,Verlauf!$A$6:$A$1000,0)))</f>
        <v/>
      </c>
      <c r="AM88" s="26" t="str">
        <f>IF($AN88="","",INDEX(Verlauf!$R$6:$R$1000,MATCH($AN88,Verlauf!$A$6:$A$1000,0)))</f>
        <v/>
      </c>
      <c r="AN88" s="28" t="str">
        <f>IF(U88&gt;0,_xlfn.MAXIFS(Verlauf!$A$6:$A$1000,Verlauf!$B$6:$B$1000,$A88,Verlauf!$C$6:$C$1000,$B88),"")</f>
        <v/>
      </c>
    </row>
    <row r="89" spans="1:40" x14ac:dyDescent="0.25">
      <c r="A89" s="26">
        <v>2028</v>
      </c>
      <c r="B89" s="26">
        <v>8</v>
      </c>
      <c r="C89" s="7" t="str">
        <f t="shared" si="10"/>
        <v>KW 8/28</v>
      </c>
      <c r="D89" s="26">
        <f>SUMIFS(Verlauf!$K$6:$K$1000,Verlauf!$B$6:$B$1000,$A89,Verlauf!$C$6:$C$1000,$B89)</f>
        <v>0</v>
      </c>
      <c r="E89" s="26">
        <f>SUMIFS(Verlauf!$L$6:$L$1000,Verlauf!$B$6:$B$1000,$A89,Verlauf!$C$6:$C$1000,$B89)</f>
        <v>0</v>
      </c>
      <c r="F89" s="26">
        <f>SUMIFS(Verlauf!$M$6:$M$1000,Verlauf!$B$6:$B$1000,$A89,Verlauf!$C$6:$C$1000,$B89)</f>
        <v>0</v>
      </c>
      <c r="G89" s="26">
        <f>SUMIFS(Verlauf!$J$6:$J$1000,Verlauf!$B$6:$B$1000,$A89,Verlauf!$C$6:$C$1000,$B89)</f>
        <v>0</v>
      </c>
      <c r="H89" s="26">
        <f>SUMIFS(Verlauf!$U$6:$U$1000,Verlauf!$B$6:$B$1000,$A89,Verlauf!$C$6:$C$1000,$B89)</f>
        <v>0</v>
      </c>
      <c r="I89" s="26">
        <f>SUMIFS(Verlauf!$V$6:$V$1000,Verlauf!$B$6:$B$1000,$A89,Verlauf!$C$6:$C$1000,$B89)</f>
        <v>0</v>
      </c>
      <c r="J89" s="26">
        <f>SUMIFS(Verlauf!$W$6:$W$1000,Verlauf!$B$6:$B$1000,$A89,Verlauf!$C$6:$C$1000,$B89)</f>
        <v>0</v>
      </c>
      <c r="K89" s="26">
        <f>SUMIFS(Verlauf!$T$6:$T$1000,Verlauf!$B$6:$B$1000,$A89,Verlauf!$C$6:$C$1000,$B89)</f>
        <v>0</v>
      </c>
      <c r="L89" s="27">
        <f>IF(Filter!$T$7=TRUE,IFERROR(INDEX(Planung!$D$68:$IA$68,MATCH($W89,Wirksam!$D$6:$IA$6,0)),0),0)</f>
        <v>6.8999999999999995</v>
      </c>
      <c r="M89" s="27">
        <f>IF(OR(Filter!$T$5=TRUE,Filter!$T$6=TRUE),IFERROR(INDEX(Planung!$D$69:$IA$69,MATCH($W89,Wirksam!$D$6:$IA$6,0)),0),0)</f>
        <v>9.2000000000000011</v>
      </c>
      <c r="N89" s="27">
        <f t="shared" si="11"/>
        <v>16.100000000000001</v>
      </c>
      <c r="O89" s="27" t="e">
        <f t="shared" si="12"/>
        <v>#N/A</v>
      </c>
      <c r="P89" s="27" t="e">
        <f t="shared" si="13"/>
        <v>#N/A</v>
      </c>
      <c r="Q89" s="27" t="e">
        <f t="shared" si="14"/>
        <v>#N/A</v>
      </c>
      <c r="R89" s="27" t="e">
        <f t="shared" si="15"/>
        <v>#N/A</v>
      </c>
      <c r="S89" s="27" t="e">
        <f t="shared" si="16"/>
        <v>#N/A</v>
      </c>
      <c r="T89" s="27" t="e">
        <f t="shared" si="17"/>
        <v>#N/A</v>
      </c>
      <c r="U89" s="26">
        <f>COUNTIFS(Verlauf!$B$6:$B$1000,$A89,Verlauf!$C$6:$C$1000,$B89)</f>
        <v>0</v>
      </c>
      <c r="V89" s="26">
        <f t="shared" si="18"/>
        <v>1</v>
      </c>
      <c r="W89" s="26">
        <f t="shared" si="19"/>
        <v>202808</v>
      </c>
      <c r="X89" s="26">
        <f>SUMIFS(Verlauf!$X$6:$X$1000,Verlauf!$B$6:$B$1000,$A89,Verlauf!$C$6:$C$1000,$B89)</f>
        <v>0</v>
      </c>
      <c r="Y89" s="26">
        <f>SUMIFS(Verlauf!$Y$6:$Y$1000,Verlauf!$B$6:$B$1000,$A89,Verlauf!$C$6:$C$1000,$B89)</f>
        <v>0</v>
      </c>
      <c r="Z89" s="26">
        <f>SUMIFS(Verlauf!$Z$6:$Z$1000,Verlauf!$B$6:$B$1000,$A89,Verlauf!$C$6:$C$1000,$B89)</f>
        <v>0</v>
      </c>
      <c r="AA89" s="26">
        <f>SUMIFS(Verlauf!$I$6:$I$1000,Verlauf!$B$6:$B$1000,$A89,Verlauf!$C$6:$C$1000,$B89)</f>
        <v>0</v>
      </c>
      <c r="AB89" s="26">
        <f>SUMIFS(Verlauf!$AA$6:$AA$1000,Verlauf!$B$6:$B$1000,$A89,Verlauf!$C$6:$C$1000,$B89)</f>
        <v>0</v>
      </c>
      <c r="AC89" s="26">
        <f>SUMIFS(Verlauf!$AB$6:$AB$1000,Verlauf!$B$6:$B$1000,$A89,Verlauf!$C$6:$C$1000,$B89)</f>
        <v>0</v>
      </c>
      <c r="AD89" s="26">
        <f>SUMIFS(Verlauf!$AC$6:$AC$1000,Verlauf!$B$6:$B$1000,$A89,Verlauf!$C$6:$C$1000,$B89)</f>
        <v>0</v>
      </c>
      <c r="AE89" s="26">
        <f>SUMIFS(Verlauf!$S$6:$S$1000,Verlauf!$B$6:$B$1000,$A89,Verlauf!$C$6:$C$1000,$B89)</f>
        <v>0</v>
      </c>
      <c r="AF89" s="26" t="str">
        <f>IF($AN89="","",INDEX(Verlauf!$D$6:$D$1000,MATCH($AN89,Verlauf!$A$6:$A$1000,0)))</f>
        <v/>
      </c>
      <c r="AG89" s="26" t="str">
        <f>IF($AN89="","",INDEX(Verlauf!$E$6:$E$1000,MATCH($AN89,Verlauf!$A$6:$A$1000,0)))</f>
        <v/>
      </c>
      <c r="AH89" s="26" t="str">
        <f>IF($AN89="","",INDEX(Verlauf!$F$6:$F$1000,MATCH($AN89,Verlauf!$A$6:$A$1000,0)))</f>
        <v/>
      </c>
      <c r="AI89" s="26" t="str">
        <f>IF($AN89="","",INDEX(Verlauf!$H$6:$H$1000,MATCH($AN89,Verlauf!$A$6:$A$1000,0)))</f>
        <v/>
      </c>
      <c r="AJ89" s="26" t="str">
        <f>IF($AN89="","",INDEX(Verlauf!$N$6:$N$1000,MATCH($AN89,Verlauf!$A$6:$A$1000,0)))</f>
        <v/>
      </c>
      <c r="AK89" s="26" t="str">
        <f>IF($AN89="","",INDEX(Verlauf!$O$6:$O$1000,MATCH($AN89,Verlauf!$A$6:$A$1000,0)))</f>
        <v/>
      </c>
      <c r="AL89" s="26" t="str">
        <f>IF($AN89="","",INDEX(Verlauf!$P$6:$P$1000,MATCH($AN89,Verlauf!$A$6:$A$1000,0)))</f>
        <v/>
      </c>
      <c r="AM89" s="26" t="str">
        <f>IF($AN89="","",INDEX(Verlauf!$R$6:$R$1000,MATCH($AN89,Verlauf!$A$6:$A$1000,0)))</f>
        <v/>
      </c>
      <c r="AN89" s="28" t="str">
        <f>IF(U89&gt;0,_xlfn.MAXIFS(Verlauf!$A$6:$A$1000,Verlauf!$B$6:$B$1000,$A89,Verlauf!$C$6:$C$1000,$B89),"")</f>
        <v/>
      </c>
    </row>
    <row r="90" spans="1:40" x14ac:dyDescent="0.25">
      <c r="A90" s="26">
        <v>2028</v>
      </c>
      <c r="B90" s="26">
        <v>9</v>
      </c>
      <c r="C90" s="7" t="str">
        <f t="shared" si="10"/>
        <v>KW 9/28</v>
      </c>
      <c r="D90" s="26">
        <f>SUMIFS(Verlauf!$K$6:$K$1000,Verlauf!$B$6:$B$1000,$A90,Verlauf!$C$6:$C$1000,$B90)</f>
        <v>0</v>
      </c>
      <c r="E90" s="26">
        <f>SUMIFS(Verlauf!$L$6:$L$1000,Verlauf!$B$6:$B$1000,$A90,Verlauf!$C$6:$C$1000,$B90)</f>
        <v>0</v>
      </c>
      <c r="F90" s="26">
        <f>SUMIFS(Verlauf!$M$6:$M$1000,Verlauf!$B$6:$B$1000,$A90,Verlauf!$C$6:$C$1000,$B90)</f>
        <v>0</v>
      </c>
      <c r="G90" s="26">
        <f>SUMIFS(Verlauf!$J$6:$J$1000,Verlauf!$B$6:$B$1000,$A90,Verlauf!$C$6:$C$1000,$B90)</f>
        <v>0</v>
      </c>
      <c r="H90" s="26">
        <f>SUMIFS(Verlauf!$U$6:$U$1000,Verlauf!$B$6:$B$1000,$A90,Verlauf!$C$6:$C$1000,$B90)</f>
        <v>0</v>
      </c>
      <c r="I90" s="26">
        <f>SUMIFS(Verlauf!$V$6:$V$1000,Verlauf!$B$6:$B$1000,$A90,Verlauf!$C$6:$C$1000,$B90)</f>
        <v>0</v>
      </c>
      <c r="J90" s="26">
        <f>SUMIFS(Verlauf!$W$6:$W$1000,Verlauf!$B$6:$B$1000,$A90,Verlauf!$C$6:$C$1000,$B90)</f>
        <v>0</v>
      </c>
      <c r="K90" s="26">
        <f>SUMIFS(Verlauf!$T$6:$T$1000,Verlauf!$B$6:$B$1000,$A90,Verlauf!$C$6:$C$1000,$B90)</f>
        <v>0</v>
      </c>
      <c r="L90" s="27">
        <f>IF(Filter!$T$7=TRUE,IFERROR(INDEX(Planung!$D$68:$IA$68,MATCH($W90,Wirksam!$D$6:$IA$6,0)),0),0)</f>
        <v>6.8999999999999995</v>
      </c>
      <c r="M90" s="27">
        <f>IF(OR(Filter!$T$5=TRUE,Filter!$T$6=TRUE),IFERROR(INDEX(Planung!$D$69:$IA$69,MATCH($W90,Wirksam!$D$6:$IA$6,0)),0),0)</f>
        <v>9.2000000000000011</v>
      </c>
      <c r="N90" s="27">
        <f t="shared" si="11"/>
        <v>16.100000000000001</v>
      </c>
      <c r="O90" s="27" t="e">
        <f t="shared" si="12"/>
        <v>#N/A</v>
      </c>
      <c r="P90" s="27" t="e">
        <f t="shared" si="13"/>
        <v>#N/A</v>
      </c>
      <c r="Q90" s="27" t="e">
        <f t="shared" si="14"/>
        <v>#N/A</v>
      </c>
      <c r="R90" s="27" t="e">
        <f t="shared" si="15"/>
        <v>#N/A</v>
      </c>
      <c r="S90" s="27" t="e">
        <f t="shared" si="16"/>
        <v>#N/A</v>
      </c>
      <c r="T90" s="27" t="e">
        <f t="shared" si="17"/>
        <v>#N/A</v>
      </c>
      <c r="U90" s="26">
        <f>COUNTIFS(Verlauf!$B$6:$B$1000,$A90,Verlauf!$C$6:$C$1000,$B90)</f>
        <v>0</v>
      </c>
      <c r="V90" s="26">
        <f t="shared" si="18"/>
        <v>1</v>
      </c>
      <c r="W90" s="26">
        <f t="shared" si="19"/>
        <v>202809</v>
      </c>
      <c r="X90" s="26">
        <f>SUMIFS(Verlauf!$X$6:$X$1000,Verlauf!$B$6:$B$1000,$A90,Verlauf!$C$6:$C$1000,$B90)</f>
        <v>0</v>
      </c>
      <c r="Y90" s="26">
        <f>SUMIFS(Verlauf!$Y$6:$Y$1000,Verlauf!$B$6:$B$1000,$A90,Verlauf!$C$6:$C$1000,$B90)</f>
        <v>0</v>
      </c>
      <c r="Z90" s="26">
        <f>SUMIFS(Verlauf!$Z$6:$Z$1000,Verlauf!$B$6:$B$1000,$A90,Verlauf!$C$6:$C$1000,$B90)</f>
        <v>0</v>
      </c>
      <c r="AA90" s="26">
        <f>SUMIFS(Verlauf!$I$6:$I$1000,Verlauf!$B$6:$B$1000,$A90,Verlauf!$C$6:$C$1000,$B90)</f>
        <v>0</v>
      </c>
      <c r="AB90" s="26">
        <f>SUMIFS(Verlauf!$AA$6:$AA$1000,Verlauf!$B$6:$B$1000,$A90,Verlauf!$C$6:$C$1000,$B90)</f>
        <v>0</v>
      </c>
      <c r="AC90" s="26">
        <f>SUMIFS(Verlauf!$AB$6:$AB$1000,Verlauf!$B$6:$B$1000,$A90,Verlauf!$C$6:$C$1000,$B90)</f>
        <v>0</v>
      </c>
      <c r="AD90" s="26">
        <f>SUMIFS(Verlauf!$AC$6:$AC$1000,Verlauf!$B$6:$B$1000,$A90,Verlauf!$C$6:$C$1000,$B90)</f>
        <v>0</v>
      </c>
      <c r="AE90" s="26">
        <f>SUMIFS(Verlauf!$S$6:$S$1000,Verlauf!$B$6:$B$1000,$A90,Verlauf!$C$6:$C$1000,$B90)</f>
        <v>0</v>
      </c>
      <c r="AF90" s="26" t="str">
        <f>IF($AN90="","",INDEX(Verlauf!$D$6:$D$1000,MATCH($AN90,Verlauf!$A$6:$A$1000,0)))</f>
        <v/>
      </c>
      <c r="AG90" s="26" t="str">
        <f>IF($AN90="","",INDEX(Verlauf!$E$6:$E$1000,MATCH($AN90,Verlauf!$A$6:$A$1000,0)))</f>
        <v/>
      </c>
      <c r="AH90" s="26" t="str">
        <f>IF($AN90="","",INDEX(Verlauf!$F$6:$F$1000,MATCH($AN90,Verlauf!$A$6:$A$1000,0)))</f>
        <v/>
      </c>
      <c r="AI90" s="26" t="str">
        <f>IF($AN90="","",INDEX(Verlauf!$H$6:$H$1000,MATCH($AN90,Verlauf!$A$6:$A$1000,0)))</f>
        <v/>
      </c>
      <c r="AJ90" s="26" t="str">
        <f>IF($AN90="","",INDEX(Verlauf!$N$6:$N$1000,MATCH($AN90,Verlauf!$A$6:$A$1000,0)))</f>
        <v/>
      </c>
      <c r="AK90" s="26" t="str">
        <f>IF($AN90="","",INDEX(Verlauf!$O$6:$O$1000,MATCH($AN90,Verlauf!$A$6:$A$1000,0)))</f>
        <v/>
      </c>
      <c r="AL90" s="26" t="str">
        <f>IF($AN90="","",INDEX(Verlauf!$P$6:$P$1000,MATCH($AN90,Verlauf!$A$6:$A$1000,0)))</f>
        <v/>
      </c>
      <c r="AM90" s="26" t="str">
        <f>IF($AN90="","",INDEX(Verlauf!$R$6:$R$1000,MATCH($AN90,Verlauf!$A$6:$A$1000,0)))</f>
        <v/>
      </c>
      <c r="AN90" s="28" t="str">
        <f>IF(U90&gt;0,_xlfn.MAXIFS(Verlauf!$A$6:$A$1000,Verlauf!$B$6:$B$1000,$A90,Verlauf!$C$6:$C$1000,$B90),"")</f>
        <v/>
      </c>
    </row>
    <row r="91" spans="1:40" x14ac:dyDescent="0.25">
      <c r="A91" s="26">
        <v>2028</v>
      </c>
      <c r="B91" s="26">
        <v>10</v>
      </c>
      <c r="C91" s="7" t="str">
        <f t="shared" si="10"/>
        <v>KW 10/28</v>
      </c>
      <c r="D91" s="26">
        <f>SUMIFS(Verlauf!$K$6:$K$1000,Verlauf!$B$6:$B$1000,$A91,Verlauf!$C$6:$C$1000,$B91)</f>
        <v>0</v>
      </c>
      <c r="E91" s="26">
        <f>SUMIFS(Verlauf!$L$6:$L$1000,Verlauf!$B$6:$B$1000,$A91,Verlauf!$C$6:$C$1000,$B91)</f>
        <v>0</v>
      </c>
      <c r="F91" s="26">
        <f>SUMIFS(Verlauf!$M$6:$M$1000,Verlauf!$B$6:$B$1000,$A91,Verlauf!$C$6:$C$1000,$B91)</f>
        <v>0</v>
      </c>
      <c r="G91" s="26">
        <f>SUMIFS(Verlauf!$J$6:$J$1000,Verlauf!$B$6:$B$1000,$A91,Verlauf!$C$6:$C$1000,$B91)</f>
        <v>0</v>
      </c>
      <c r="H91" s="26">
        <f>SUMIFS(Verlauf!$U$6:$U$1000,Verlauf!$B$6:$B$1000,$A91,Verlauf!$C$6:$C$1000,$B91)</f>
        <v>0</v>
      </c>
      <c r="I91" s="26">
        <f>SUMIFS(Verlauf!$V$6:$V$1000,Verlauf!$B$6:$B$1000,$A91,Verlauf!$C$6:$C$1000,$B91)</f>
        <v>0</v>
      </c>
      <c r="J91" s="26">
        <f>SUMIFS(Verlauf!$W$6:$W$1000,Verlauf!$B$6:$B$1000,$A91,Verlauf!$C$6:$C$1000,$B91)</f>
        <v>0</v>
      </c>
      <c r="K91" s="26">
        <f>SUMIFS(Verlauf!$T$6:$T$1000,Verlauf!$B$6:$B$1000,$A91,Verlauf!$C$6:$C$1000,$B91)</f>
        <v>0</v>
      </c>
      <c r="L91" s="27">
        <f>IF(Filter!$T$7=TRUE,IFERROR(INDEX(Planung!$D$68:$IA$68,MATCH($W91,Wirksam!$D$6:$IA$6,0)),0),0)</f>
        <v>6.8999999999999995</v>
      </c>
      <c r="M91" s="27">
        <f>IF(OR(Filter!$T$5=TRUE,Filter!$T$6=TRUE),IFERROR(INDEX(Planung!$D$69:$IA$69,MATCH($W91,Wirksam!$D$6:$IA$6,0)),0),0)</f>
        <v>9.2000000000000011</v>
      </c>
      <c r="N91" s="27">
        <f t="shared" si="11"/>
        <v>16.100000000000001</v>
      </c>
      <c r="O91" s="27" t="e">
        <f t="shared" si="12"/>
        <v>#N/A</v>
      </c>
      <c r="P91" s="27" t="e">
        <f t="shared" si="13"/>
        <v>#N/A</v>
      </c>
      <c r="Q91" s="27" t="e">
        <f t="shared" si="14"/>
        <v>#N/A</v>
      </c>
      <c r="R91" s="27" t="e">
        <f t="shared" si="15"/>
        <v>#N/A</v>
      </c>
      <c r="S91" s="27" t="e">
        <f t="shared" si="16"/>
        <v>#N/A</v>
      </c>
      <c r="T91" s="27" t="e">
        <f t="shared" si="17"/>
        <v>#N/A</v>
      </c>
      <c r="U91" s="26">
        <f>COUNTIFS(Verlauf!$B$6:$B$1000,$A91,Verlauf!$C$6:$C$1000,$B91)</f>
        <v>0</v>
      </c>
      <c r="V91" s="26">
        <f t="shared" si="18"/>
        <v>1</v>
      </c>
      <c r="W91" s="26">
        <f t="shared" si="19"/>
        <v>202810</v>
      </c>
      <c r="X91" s="26">
        <f>SUMIFS(Verlauf!$X$6:$X$1000,Verlauf!$B$6:$B$1000,$A91,Verlauf!$C$6:$C$1000,$B91)</f>
        <v>0</v>
      </c>
      <c r="Y91" s="26">
        <f>SUMIFS(Verlauf!$Y$6:$Y$1000,Verlauf!$B$6:$B$1000,$A91,Verlauf!$C$6:$C$1000,$B91)</f>
        <v>0</v>
      </c>
      <c r="Z91" s="26">
        <f>SUMIFS(Verlauf!$Z$6:$Z$1000,Verlauf!$B$6:$B$1000,$A91,Verlauf!$C$6:$C$1000,$B91)</f>
        <v>0</v>
      </c>
      <c r="AA91" s="26">
        <f>SUMIFS(Verlauf!$I$6:$I$1000,Verlauf!$B$6:$B$1000,$A91,Verlauf!$C$6:$C$1000,$B91)</f>
        <v>0</v>
      </c>
      <c r="AB91" s="26">
        <f>SUMIFS(Verlauf!$AA$6:$AA$1000,Verlauf!$B$6:$B$1000,$A91,Verlauf!$C$6:$C$1000,$B91)</f>
        <v>0</v>
      </c>
      <c r="AC91" s="26">
        <f>SUMIFS(Verlauf!$AB$6:$AB$1000,Verlauf!$B$6:$B$1000,$A91,Verlauf!$C$6:$C$1000,$B91)</f>
        <v>0</v>
      </c>
      <c r="AD91" s="26">
        <f>SUMIFS(Verlauf!$AC$6:$AC$1000,Verlauf!$B$6:$B$1000,$A91,Verlauf!$C$6:$C$1000,$B91)</f>
        <v>0</v>
      </c>
      <c r="AE91" s="26">
        <f>SUMIFS(Verlauf!$S$6:$S$1000,Verlauf!$B$6:$B$1000,$A91,Verlauf!$C$6:$C$1000,$B91)</f>
        <v>0</v>
      </c>
      <c r="AF91" s="26" t="str">
        <f>IF($AN91="","",INDEX(Verlauf!$D$6:$D$1000,MATCH($AN91,Verlauf!$A$6:$A$1000,0)))</f>
        <v/>
      </c>
      <c r="AG91" s="26" t="str">
        <f>IF($AN91="","",INDEX(Verlauf!$E$6:$E$1000,MATCH($AN91,Verlauf!$A$6:$A$1000,0)))</f>
        <v/>
      </c>
      <c r="AH91" s="26" t="str">
        <f>IF($AN91="","",INDEX(Verlauf!$F$6:$F$1000,MATCH($AN91,Verlauf!$A$6:$A$1000,0)))</f>
        <v/>
      </c>
      <c r="AI91" s="26" t="str">
        <f>IF($AN91="","",INDEX(Verlauf!$H$6:$H$1000,MATCH($AN91,Verlauf!$A$6:$A$1000,0)))</f>
        <v/>
      </c>
      <c r="AJ91" s="26" t="str">
        <f>IF($AN91="","",INDEX(Verlauf!$N$6:$N$1000,MATCH($AN91,Verlauf!$A$6:$A$1000,0)))</f>
        <v/>
      </c>
      <c r="AK91" s="26" t="str">
        <f>IF($AN91="","",INDEX(Verlauf!$O$6:$O$1000,MATCH($AN91,Verlauf!$A$6:$A$1000,0)))</f>
        <v/>
      </c>
      <c r="AL91" s="26" t="str">
        <f>IF($AN91="","",INDEX(Verlauf!$P$6:$P$1000,MATCH($AN91,Verlauf!$A$6:$A$1000,0)))</f>
        <v/>
      </c>
      <c r="AM91" s="26" t="str">
        <f>IF($AN91="","",INDEX(Verlauf!$R$6:$R$1000,MATCH($AN91,Verlauf!$A$6:$A$1000,0)))</f>
        <v/>
      </c>
      <c r="AN91" s="28" t="str">
        <f>IF(U91&gt;0,_xlfn.MAXIFS(Verlauf!$A$6:$A$1000,Verlauf!$B$6:$B$1000,$A91,Verlauf!$C$6:$C$1000,$B91),"")</f>
        <v/>
      </c>
    </row>
    <row r="92" spans="1:40" x14ac:dyDescent="0.25">
      <c r="A92" s="26">
        <v>2028</v>
      </c>
      <c r="B92" s="26">
        <v>11</v>
      </c>
      <c r="C92" s="7" t="str">
        <f t="shared" si="10"/>
        <v>KW 11/28</v>
      </c>
      <c r="D92" s="26">
        <f>SUMIFS(Verlauf!$K$6:$K$1000,Verlauf!$B$6:$B$1000,$A92,Verlauf!$C$6:$C$1000,$B92)</f>
        <v>0</v>
      </c>
      <c r="E92" s="26">
        <f>SUMIFS(Verlauf!$L$6:$L$1000,Verlauf!$B$6:$B$1000,$A92,Verlauf!$C$6:$C$1000,$B92)</f>
        <v>0</v>
      </c>
      <c r="F92" s="26">
        <f>SUMIFS(Verlauf!$M$6:$M$1000,Verlauf!$B$6:$B$1000,$A92,Verlauf!$C$6:$C$1000,$B92)</f>
        <v>0</v>
      </c>
      <c r="G92" s="26">
        <f>SUMIFS(Verlauf!$J$6:$J$1000,Verlauf!$B$6:$B$1000,$A92,Verlauf!$C$6:$C$1000,$B92)</f>
        <v>0</v>
      </c>
      <c r="H92" s="26">
        <f>SUMIFS(Verlauf!$U$6:$U$1000,Verlauf!$B$6:$B$1000,$A92,Verlauf!$C$6:$C$1000,$B92)</f>
        <v>0</v>
      </c>
      <c r="I92" s="26">
        <f>SUMIFS(Verlauf!$V$6:$V$1000,Verlauf!$B$6:$B$1000,$A92,Verlauf!$C$6:$C$1000,$B92)</f>
        <v>0</v>
      </c>
      <c r="J92" s="26">
        <f>SUMIFS(Verlauf!$W$6:$W$1000,Verlauf!$B$6:$B$1000,$A92,Verlauf!$C$6:$C$1000,$B92)</f>
        <v>0</v>
      </c>
      <c r="K92" s="26">
        <f>SUMIFS(Verlauf!$T$6:$T$1000,Verlauf!$B$6:$B$1000,$A92,Verlauf!$C$6:$C$1000,$B92)</f>
        <v>0</v>
      </c>
      <c r="L92" s="27">
        <f>IF(Filter!$T$7=TRUE,IFERROR(INDEX(Planung!$D$68:$IA$68,MATCH($W92,Wirksam!$D$6:$IA$6,0)),0),0)</f>
        <v>6.8999999999999995</v>
      </c>
      <c r="M92" s="27">
        <f>IF(OR(Filter!$T$5=TRUE,Filter!$T$6=TRUE),IFERROR(INDEX(Planung!$D$69:$IA$69,MATCH($W92,Wirksam!$D$6:$IA$6,0)),0),0)</f>
        <v>9.2000000000000011</v>
      </c>
      <c r="N92" s="27">
        <f t="shared" si="11"/>
        <v>16.100000000000001</v>
      </c>
      <c r="O92" s="27" t="e">
        <f t="shared" si="12"/>
        <v>#N/A</v>
      </c>
      <c r="P92" s="27" t="e">
        <f t="shared" si="13"/>
        <v>#N/A</v>
      </c>
      <c r="Q92" s="27" t="e">
        <f t="shared" si="14"/>
        <v>#N/A</v>
      </c>
      <c r="R92" s="27" t="e">
        <f t="shared" si="15"/>
        <v>#N/A</v>
      </c>
      <c r="S92" s="27" t="e">
        <f t="shared" si="16"/>
        <v>#N/A</v>
      </c>
      <c r="T92" s="27" t="e">
        <f t="shared" si="17"/>
        <v>#N/A</v>
      </c>
      <c r="U92" s="26">
        <f>COUNTIFS(Verlauf!$B$6:$B$1000,$A92,Verlauf!$C$6:$C$1000,$B92)</f>
        <v>0</v>
      </c>
      <c r="V92" s="26">
        <f t="shared" si="18"/>
        <v>1</v>
      </c>
      <c r="W92" s="26">
        <f t="shared" si="19"/>
        <v>202811</v>
      </c>
      <c r="X92" s="26">
        <f>SUMIFS(Verlauf!$X$6:$X$1000,Verlauf!$B$6:$B$1000,$A92,Verlauf!$C$6:$C$1000,$B92)</f>
        <v>0</v>
      </c>
      <c r="Y92" s="26">
        <f>SUMIFS(Verlauf!$Y$6:$Y$1000,Verlauf!$B$6:$B$1000,$A92,Verlauf!$C$6:$C$1000,$B92)</f>
        <v>0</v>
      </c>
      <c r="Z92" s="26">
        <f>SUMIFS(Verlauf!$Z$6:$Z$1000,Verlauf!$B$6:$B$1000,$A92,Verlauf!$C$6:$C$1000,$B92)</f>
        <v>0</v>
      </c>
      <c r="AA92" s="26">
        <f>SUMIFS(Verlauf!$I$6:$I$1000,Verlauf!$B$6:$B$1000,$A92,Verlauf!$C$6:$C$1000,$B92)</f>
        <v>0</v>
      </c>
      <c r="AB92" s="26">
        <f>SUMIFS(Verlauf!$AA$6:$AA$1000,Verlauf!$B$6:$B$1000,$A92,Verlauf!$C$6:$C$1000,$B92)</f>
        <v>0</v>
      </c>
      <c r="AC92" s="26">
        <f>SUMIFS(Verlauf!$AB$6:$AB$1000,Verlauf!$B$6:$B$1000,$A92,Verlauf!$C$6:$C$1000,$B92)</f>
        <v>0</v>
      </c>
      <c r="AD92" s="26">
        <f>SUMIFS(Verlauf!$AC$6:$AC$1000,Verlauf!$B$6:$B$1000,$A92,Verlauf!$C$6:$C$1000,$B92)</f>
        <v>0</v>
      </c>
      <c r="AE92" s="26">
        <f>SUMIFS(Verlauf!$S$6:$S$1000,Verlauf!$B$6:$B$1000,$A92,Verlauf!$C$6:$C$1000,$B92)</f>
        <v>0</v>
      </c>
      <c r="AF92" s="26" t="str">
        <f>IF($AN92="","",INDEX(Verlauf!$D$6:$D$1000,MATCH($AN92,Verlauf!$A$6:$A$1000,0)))</f>
        <v/>
      </c>
      <c r="AG92" s="26" t="str">
        <f>IF($AN92="","",INDEX(Verlauf!$E$6:$E$1000,MATCH($AN92,Verlauf!$A$6:$A$1000,0)))</f>
        <v/>
      </c>
      <c r="AH92" s="26" t="str">
        <f>IF($AN92="","",INDEX(Verlauf!$F$6:$F$1000,MATCH($AN92,Verlauf!$A$6:$A$1000,0)))</f>
        <v/>
      </c>
      <c r="AI92" s="26" t="str">
        <f>IF($AN92="","",INDEX(Verlauf!$H$6:$H$1000,MATCH($AN92,Verlauf!$A$6:$A$1000,0)))</f>
        <v/>
      </c>
      <c r="AJ92" s="26" t="str">
        <f>IF($AN92="","",INDEX(Verlauf!$N$6:$N$1000,MATCH($AN92,Verlauf!$A$6:$A$1000,0)))</f>
        <v/>
      </c>
      <c r="AK92" s="26" t="str">
        <f>IF($AN92="","",INDEX(Verlauf!$O$6:$O$1000,MATCH($AN92,Verlauf!$A$6:$A$1000,0)))</f>
        <v/>
      </c>
      <c r="AL92" s="26" t="str">
        <f>IF($AN92="","",INDEX(Verlauf!$P$6:$P$1000,MATCH($AN92,Verlauf!$A$6:$A$1000,0)))</f>
        <v/>
      </c>
      <c r="AM92" s="26" t="str">
        <f>IF($AN92="","",INDEX(Verlauf!$R$6:$R$1000,MATCH($AN92,Verlauf!$A$6:$A$1000,0)))</f>
        <v/>
      </c>
      <c r="AN92" s="28" t="str">
        <f>IF(U92&gt;0,_xlfn.MAXIFS(Verlauf!$A$6:$A$1000,Verlauf!$B$6:$B$1000,$A92,Verlauf!$C$6:$C$1000,$B92),"")</f>
        <v/>
      </c>
    </row>
    <row r="93" spans="1:40" x14ac:dyDescent="0.25">
      <c r="A93" s="26">
        <v>2028</v>
      </c>
      <c r="B93" s="26">
        <v>12</v>
      </c>
      <c r="C93" s="7" t="str">
        <f t="shared" si="10"/>
        <v>KW 12/28</v>
      </c>
      <c r="D93" s="26">
        <f>SUMIFS(Verlauf!$K$6:$K$1000,Verlauf!$B$6:$B$1000,$A93,Verlauf!$C$6:$C$1000,$B93)</f>
        <v>0</v>
      </c>
      <c r="E93" s="26">
        <f>SUMIFS(Verlauf!$L$6:$L$1000,Verlauf!$B$6:$B$1000,$A93,Verlauf!$C$6:$C$1000,$B93)</f>
        <v>0</v>
      </c>
      <c r="F93" s="26">
        <f>SUMIFS(Verlauf!$M$6:$M$1000,Verlauf!$B$6:$B$1000,$A93,Verlauf!$C$6:$C$1000,$B93)</f>
        <v>0</v>
      </c>
      <c r="G93" s="26">
        <f>SUMIFS(Verlauf!$J$6:$J$1000,Verlauf!$B$6:$B$1000,$A93,Verlauf!$C$6:$C$1000,$B93)</f>
        <v>0</v>
      </c>
      <c r="H93" s="26">
        <f>SUMIFS(Verlauf!$U$6:$U$1000,Verlauf!$B$6:$B$1000,$A93,Verlauf!$C$6:$C$1000,$B93)</f>
        <v>0</v>
      </c>
      <c r="I93" s="26">
        <f>SUMIFS(Verlauf!$V$6:$V$1000,Verlauf!$B$6:$B$1000,$A93,Verlauf!$C$6:$C$1000,$B93)</f>
        <v>0</v>
      </c>
      <c r="J93" s="26">
        <f>SUMIFS(Verlauf!$W$6:$W$1000,Verlauf!$B$6:$B$1000,$A93,Verlauf!$C$6:$C$1000,$B93)</f>
        <v>0</v>
      </c>
      <c r="K93" s="26">
        <f>SUMIFS(Verlauf!$T$6:$T$1000,Verlauf!$B$6:$B$1000,$A93,Verlauf!$C$6:$C$1000,$B93)</f>
        <v>0</v>
      </c>
      <c r="L93" s="27">
        <f>IF(Filter!$T$7=TRUE,IFERROR(INDEX(Planung!$D$68:$IA$68,MATCH($W93,Wirksam!$D$6:$IA$6,0)),0),0)</f>
        <v>6.8999999999999995</v>
      </c>
      <c r="M93" s="27">
        <f>IF(OR(Filter!$T$5=TRUE,Filter!$T$6=TRUE),IFERROR(INDEX(Planung!$D$69:$IA$69,MATCH($W93,Wirksam!$D$6:$IA$6,0)),0),0)</f>
        <v>9.2000000000000011</v>
      </c>
      <c r="N93" s="27">
        <f t="shared" si="11"/>
        <v>16.100000000000001</v>
      </c>
      <c r="O93" s="27" t="e">
        <f t="shared" si="12"/>
        <v>#N/A</v>
      </c>
      <c r="P93" s="27" t="e">
        <f t="shared" si="13"/>
        <v>#N/A</v>
      </c>
      <c r="Q93" s="27" t="e">
        <f t="shared" si="14"/>
        <v>#N/A</v>
      </c>
      <c r="R93" s="27" t="e">
        <f t="shared" si="15"/>
        <v>#N/A</v>
      </c>
      <c r="S93" s="27" t="e">
        <f t="shared" si="16"/>
        <v>#N/A</v>
      </c>
      <c r="T93" s="27" t="e">
        <f t="shared" si="17"/>
        <v>#N/A</v>
      </c>
      <c r="U93" s="26">
        <f>COUNTIFS(Verlauf!$B$6:$B$1000,$A93,Verlauf!$C$6:$C$1000,$B93)</f>
        <v>0</v>
      </c>
      <c r="V93" s="26">
        <f t="shared" si="18"/>
        <v>1</v>
      </c>
      <c r="W93" s="26">
        <f t="shared" si="19"/>
        <v>202812</v>
      </c>
      <c r="X93" s="26">
        <f>SUMIFS(Verlauf!$X$6:$X$1000,Verlauf!$B$6:$B$1000,$A93,Verlauf!$C$6:$C$1000,$B93)</f>
        <v>0</v>
      </c>
      <c r="Y93" s="26">
        <f>SUMIFS(Verlauf!$Y$6:$Y$1000,Verlauf!$B$6:$B$1000,$A93,Verlauf!$C$6:$C$1000,$B93)</f>
        <v>0</v>
      </c>
      <c r="Z93" s="26">
        <f>SUMIFS(Verlauf!$Z$6:$Z$1000,Verlauf!$B$6:$B$1000,$A93,Verlauf!$C$6:$C$1000,$B93)</f>
        <v>0</v>
      </c>
      <c r="AA93" s="26">
        <f>SUMIFS(Verlauf!$I$6:$I$1000,Verlauf!$B$6:$B$1000,$A93,Verlauf!$C$6:$C$1000,$B93)</f>
        <v>0</v>
      </c>
      <c r="AB93" s="26">
        <f>SUMIFS(Verlauf!$AA$6:$AA$1000,Verlauf!$B$6:$B$1000,$A93,Verlauf!$C$6:$C$1000,$B93)</f>
        <v>0</v>
      </c>
      <c r="AC93" s="26">
        <f>SUMIFS(Verlauf!$AB$6:$AB$1000,Verlauf!$B$6:$B$1000,$A93,Verlauf!$C$6:$C$1000,$B93)</f>
        <v>0</v>
      </c>
      <c r="AD93" s="26">
        <f>SUMIFS(Verlauf!$AC$6:$AC$1000,Verlauf!$B$6:$B$1000,$A93,Verlauf!$C$6:$C$1000,$B93)</f>
        <v>0</v>
      </c>
      <c r="AE93" s="26">
        <f>SUMIFS(Verlauf!$S$6:$S$1000,Verlauf!$B$6:$B$1000,$A93,Verlauf!$C$6:$C$1000,$B93)</f>
        <v>0</v>
      </c>
      <c r="AF93" s="26" t="str">
        <f>IF($AN93="","",INDEX(Verlauf!$D$6:$D$1000,MATCH($AN93,Verlauf!$A$6:$A$1000,0)))</f>
        <v/>
      </c>
      <c r="AG93" s="26" t="str">
        <f>IF($AN93="","",INDEX(Verlauf!$E$6:$E$1000,MATCH($AN93,Verlauf!$A$6:$A$1000,0)))</f>
        <v/>
      </c>
      <c r="AH93" s="26" t="str">
        <f>IF($AN93="","",INDEX(Verlauf!$F$6:$F$1000,MATCH($AN93,Verlauf!$A$6:$A$1000,0)))</f>
        <v/>
      </c>
      <c r="AI93" s="26" t="str">
        <f>IF($AN93="","",INDEX(Verlauf!$H$6:$H$1000,MATCH($AN93,Verlauf!$A$6:$A$1000,0)))</f>
        <v/>
      </c>
      <c r="AJ93" s="26" t="str">
        <f>IF($AN93="","",INDEX(Verlauf!$N$6:$N$1000,MATCH($AN93,Verlauf!$A$6:$A$1000,0)))</f>
        <v/>
      </c>
      <c r="AK93" s="26" t="str">
        <f>IF($AN93="","",INDEX(Verlauf!$O$6:$O$1000,MATCH($AN93,Verlauf!$A$6:$A$1000,0)))</f>
        <v/>
      </c>
      <c r="AL93" s="26" t="str">
        <f>IF($AN93="","",INDEX(Verlauf!$P$6:$P$1000,MATCH($AN93,Verlauf!$A$6:$A$1000,0)))</f>
        <v/>
      </c>
      <c r="AM93" s="26" t="str">
        <f>IF($AN93="","",INDEX(Verlauf!$R$6:$R$1000,MATCH($AN93,Verlauf!$A$6:$A$1000,0)))</f>
        <v/>
      </c>
      <c r="AN93" s="28" t="str">
        <f>IF(U93&gt;0,_xlfn.MAXIFS(Verlauf!$A$6:$A$1000,Verlauf!$B$6:$B$1000,$A93,Verlauf!$C$6:$C$1000,$B93),"")</f>
        <v/>
      </c>
    </row>
    <row r="94" spans="1:40" x14ac:dyDescent="0.25">
      <c r="A94" s="26">
        <v>2028</v>
      </c>
      <c r="B94" s="26">
        <v>13</v>
      </c>
      <c r="C94" s="7" t="str">
        <f t="shared" si="10"/>
        <v>KW 13/28</v>
      </c>
      <c r="D94" s="26">
        <f>SUMIFS(Verlauf!$K$6:$K$1000,Verlauf!$B$6:$B$1000,$A94,Verlauf!$C$6:$C$1000,$B94)</f>
        <v>0</v>
      </c>
      <c r="E94" s="26">
        <f>SUMIFS(Verlauf!$L$6:$L$1000,Verlauf!$B$6:$B$1000,$A94,Verlauf!$C$6:$C$1000,$B94)</f>
        <v>0</v>
      </c>
      <c r="F94" s="26">
        <f>SUMIFS(Verlauf!$M$6:$M$1000,Verlauf!$B$6:$B$1000,$A94,Verlauf!$C$6:$C$1000,$B94)</f>
        <v>0</v>
      </c>
      <c r="G94" s="26">
        <f>SUMIFS(Verlauf!$J$6:$J$1000,Verlauf!$B$6:$B$1000,$A94,Verlauf!$C$6:$C$1000,$B94)</f>
        <v>0</v>
      </c>
      <c r="H94" s="26">
        <f>SUMIFS(Verlauf!$U$6:$U$1000,Verlauf!$B$6:$B$1000,$A94,Verlauf!$C$6:$C$1000,$B94)</f>
        <v>0</v>
      </c>
      <c r="I94" s="26">
        <f>SUMIFS(Verlauf!$V$6:$V$1000,Verlauf!$B$6:$B$1000,$A94,Verlauf!$C$6:$C$1000,$B94)</f>
        <v>0</v>
      </c>
      <c r="J94" s="26">
        <f>SUMIFS(Verlauf!$W$6:$W$1000,Verlauf!$B$6:$B$1000,$A94,Verlauf!$C$6:$C$1000,$B94)</f>
        <v>0</v>
      </c>
      <c r="K94" s="26">
        <f>SUMIFS(Verlauf!$T$6:$T$1000,Verlauf!$B$6:$B$1000,$A94,Verlauf!$C$6:$C$1000,$B94)</f>
        <v>0</v>
      </c>
      <c r="L94" s="27">
        <f>IF(Filter!$T$7=TRUE,IFERROR(INDEX(Planung!$D$68:$IA$68,MATCH($W94,Wirksam!$D$6:$IA$6,0)),0),0)</f>
        <v>6.8999999999999995</v>
      </c>
      <c r="M94" s="27">
        <f>IF(OR(Filter!$T$5=TRUE,Filter!$T$6=TRUE),IFERROR(INDEX(Planung!$D$69:$IA$69,MATCH($W94,Wirksam!$D$6:$IA$6,0)),0),0)</f>
        <v>9.2000000000000011</v>
      </c>
      <c r="N94" s="27">
        <f t="shared" si="11"/>
        <v>16.100000000000001</v>
      </c>
      <c r="O94" s="27" t="e">
        <f t="shared" si="12"/>
        <v>#N/A</v>
      </c>
      <c r="P94" s="27" t="e">
        <f t="shared" si="13"/>
        <v>#N/A</v>
      </c>
      <c r="Q94" s="27" t="e">
        <f t="shared" si="14"/>
        <v>#N/A</v>
      </c>
      <c r="R94" s="27" t="e">
        <f t="shared" si="15"/>
        <v>#N/A</v>
      </c>
      <c r="S94" s="27" t="e">
        <f t="shared" si="16"/>
        <v>#N/A</v>
      </c>
      <c r="T94" s="27" t="e">
        <f t="shared" si="17"/>
        <v>#N/A</v>
      </c>
      <c r="U94" s="26">
        <f>COUNTIFS(Verlauf!$B$6:$B$1000,$A94,Verlauf!$C$6:$C$1000,$B94)</f>
        <v>0</v>
      </c>
      <c r="V94" s="26">
        <f t="shared" si="18"/>
        <v>1</v>
      </c>
      <c r="W94" s="26">
        <f t="shared" si="19"/>
        <v>202813</v>
      </c>
      <c r="X94" s="26">
        <f>SUMIFS(Verlauf!$X$6:$X$1000,Verlauf!$B$6:$B$1000,$A94,Verlauf!$C$6:$C$1000,$B94)</f>
        <v>0</v>
      </c>
      <c r="Y94" s="26">
        <f>SUMIFS(Verlauf!$Y$6:$Y$1000,Verlauf!$B$6:$B$1000,$A94,Verlauf!$C$6:$C$1000,$B94)</f>
        <v>0</v>
      </c>
      <c r="Z94" s="26">
        <f>SUMIFS(Verlauf!$Z$6:$Z$1000,Verlauf!$B$6:$B$1000,$A94,Verlauf!$C$6:$C$1000,$B94)</f>
        <v>0</v>
      </c>
      <c r="AA94" s="26">
        <f>SUMIFS(Verlauf!$I$6:$I$1000,Verlauf!$B$6:$B$1000,$A94,Verlauf!$C$6:$C$1000,$B94)</f>
        <v>0</v>
      </c>
      <c r="AB94" s="26">
        <f>SUMIFS(Verlauf!$AA$6:$AA$1000,Verlauf!$B$6:$B$1000,$A94,Verlauf!$C$6:$C$1000,$B94)</f>
        <v>0</v>
      </c>
      <c r="AC94" s="26">
        <f>SUMIFS(Verlauf!$AB$6:$AB$1000,Verlauf!$B$6:$B$1000,$A94,Verlauf!$C$6:$C$1000,$B94)</f>
        <v>0</v>
      </c>
      <c r="AD94" s="26">
        <f>SUMIFS(Verlauf!$AC$6:$AC$1000,Verlauf!$B$6:$B$1000,$A94,Verlauf!$C$6:$C$1000,$B94)</f>
        <v>0</v>
      </c>
      <c r="AE94" s="26">
        <f>SUMIFS(Verlauf!$S$6:$S$1000,Verlauf!$B$6:$B$1000,$A94,Verlauf!$C$6:$C$1000,$B94)</f>
        <v>0</v>
      </c>
      <c r="AF94" s="26" t="str">
        <f>IF($AN94="","",INDEX(Verlauf!$D$6:$D$1000,MATCH($AN94,Verlauf!$A$6:$A$1000,0)))</f>
        <v/>
      </c>
      <c r="AG94" s="26" t="str">
        <f>IF($AN94="","",INDEX(Verlauf!$E$6:$E$1000,MATCH($AN94,Verlauf!$A$6:$A$1000,0)))</f>
        <v/>
      </c>
      <c r="AH94" s="26" t="str">
        <f>IF($AN94="","",INDEX(Verlauf!$F$6:$F$1000,MATCH($AN94,Verlauf!$A$6:$A$1000,0)))</f>
        <v/>
      </c>
      <c r="AI94" s="26" t="str">
        <f>IF($AN94="","",INDEX(Verlauf!$H$6:$H$1000,MATCH($AN94,Verlauf!$A$6:$A$1000,0)))</f>
        <v/>
      </c>
      <c r="AJ94" s="26" t="str">
        <f>IF($AN94="","",INDEX(Verlauf!$N$6:$N$1000,MATCH($AN94,Verlauf!$A$6:$A$1000,0)))</f>
        <v/>
      </c>
      <c r="AK94" s="26" t="str">
        <f>IF($AN94="","",INDEX(Verlauf!$O$6:$O$1000,MATCH($AN94,Verlauf!$A$6:$A$1000,0)))</f>
        <v/>
      </c>
      <c r="AL94" s="26" t="str">
        <f>IF($AN94="","",INDEX(Verlauf!$P$6:$P$1000,MATCH($AN94,Verlauf!$A$6:$A$1000,0)))</f>
        <v/>
      </c>
      <c r="AM94" s="26" t="str">
        <f>IF($AN94="","",INDEX(Verlauf!$R$6:$R$1000,MATCH($AN94,Verlauf!$A$6:$A$1000,0)))</f>
        <v/>
      </c>
      <c r="AN94" s="28" t="str">
        <f>IF(U94&gt;0,_xlfn.MAXIFS(Verlauf!$A$6:$A$1000,Verlauf!$B$6:$B$1000,$A94,Verlauf!$C$6:$C$1000,$B94),"")</f>
        <v/>
      </c>
    </row>
    <row r="95" spans="1:40" x14ac:dyDescent="0.25">
      <c r="A95" s="26">
        <v>2028</v>
      </c>
      <c r="B95" s="26">
        <v>14</v>
      </c>
      <c r="C95" s="7" t="str">
        <f t="shared" si="10"/>
        <v>KW 14/28</v>
      </c>
      <c r="D95" s="26">
        <f>SUMIFS(Verlauf!$K$6:$K$1000,Verlauf!$B$6:$B$1000,$A95,Verlauf!$C$6:$C$1000,$B95)</f>
        <v>0</v>
      </c>
      <c r="E95" s="26">
        <f>SUMIFS(Verlauf!$L$6:$L$1000,Verlauf!$B$6:$B$1000,$A95,Verlauf!$C$6:$C$1000,$B95)</f>
        <v>0</v>
      </c>
      <c r="F95" s="26">
        <f>SUMIFS(Verlauf!$M$6:$M$1000,Verlauf!$B$6:$B$1000,$A95,Verlauf!$C$6:$C$1000,$B95)</f>
        <v>0</v>
      </c>
      <c r="G95" s="26">
        <f>SUMIFS(Verlauf!$J$6:$J$1000,Verlauf!$B$6:$B$1000,$A95,Verlauf!$C$6:$C$1000,$B95)</f>
        <v>0</v>
      </c>
      <c r="H95" s="26">
        <f>SUMIFS(Verlauf!$U$6:$U$1000,Verlauf!$B$6:$B$1000,$A95,Verlauf!$C$6:$C$1000,$B95)</f>
        <v>0</v>
      </c>
      <c r="I95" s="26">
        <f>SUMIFS(Verlauf!$V$6:$V$1000,Verlauf!$B$6:$B$1000,$A95,Verlauf!$C$6:$C$1000,$B95)</f>
        <v>0</v>
      </c>
      <c r="J95" s="26">
        <f>SUMIFS(Verlauf!$W$6:$W$1000,Verlauf!$B$6:$B$1000,$A95,Verlauf!$C$6:$C$1000,$B95)</f>
        <v>0</v>
      </c>
      <c r="K95" s="26">
        <f>SUMIFS(Verlauf!$T$6:$T$1000,Verlauf!$B$6:$B$1000,$A95,Verlauf!$C$6:$C$1000,$B95)</f>
        <v>0</v>
      </c>
      <c r="L95" s="27">
        <f>IF(Filter!$T$7=TRUE,IFERROR(INDEX(Planung!$D$68:$IA$68,MATCH($W95,Wirksam!$D$6:$IA$6,0)),0),0)</f>
        <v>6.8999999999999995</v>
      </c>
      <c r="M95" s="27">
        <f>IF(OR(Filter!$T$5=TRUE,Filter!$T$6=TRUE),IFERROR(INDEX(Planung!$D$69:$IA$69,MATCH($W95,Wirksam!$D$6:$IA$6,0)),0),0)</f>
        <v>9.2000000000000011</v>
      </c>
      <c r="N95" s="27">
        <f t="shared" si="11"/>
        <v>16.100000000000001</v>
      </c>
      <c r="O95" s="27" t="e">
        <f t="shared" si="12"/>
        <v>#N/A</v>
      </c>
      <c r="P95" s="27" t="e">
        <f t="shared" si="13"/>
        <v>#N/A</v>
      </c>
      <c r="Q95" s="27" t="e">
        <f t="shared" si="14"/>
        <v>#N/A</v>
      </c>
      <c r="R95" s="27" t="e">
        <f t="shared" si="15"/>
        <v>#N/A</v>
      </c>
      <c r="S95" s="27" t="e">
        <f t="shared" si="16"/>
        <v>#N/A</v>
      </c>
      <c r="T95" s="27" t="e">
        <f t="shared" si="17"/>
        <v>#N/A</v>
      </c>
      <c r="U95" s="26">
        <f>COUNTIFS(Verlauf!$B$6:$B$1000,$A95,Verlauf!$C$6:$C$1000,$B95)</f>
        <v>0</v>
      </c>
      <c r="V95" s="26">
        <f t="shared" si="18"/>
        <v>1</v>
      </c>
      <c r="W95" s="26">
        <f t="shared" si="19"/>
        <v>202814</v>
      </c>
      <c r="X95" s="26">
        <f>SUMIFS(Verlauf!$X$6:$X$1000,Verlauf!$B$6:$B$1000,$A95,Verlauf!$C$6:$C$1000,$B95)</f>
        <v>0</v>
      </c>
      <c r="Y95" s="26">
        <f>SUMIFS(Verlauf!$Y$6:$Y$1000,Verlauf!$B$6:$B$1000,$A95,Verlauf!$C$6:$C$1000,$B95)</f>
        <v>0</v>
      </c>
      <c r="Z95" s="26">
        <f>SUMIFS(Verlauf!$Z$6:$Z$1000,Verlauf!$B$6:$B$1000,$A95,Verlauf!$C$6:$C$1000,$B95)</f>
        <v>0</v>
      </c>
      <c r="AA95" s="26">
        <f>SUMIFS(Verlauf!$I$6:$I$1000,Verlauf!$B$6:$B$1000,$A95,Verlauf!$C$6:$C$1000,$B95)</f>
        <v>0</v>
      </c>
      <c r="AB95" s="26">
        <f>SUMIFS(Verlauf!$AA$6:$AA$1000,Verlauf!$B$6:$B$1000,$A95,Verlauf!$C$6:$C$1000,$B95)</f>
        <v>0</v>
      </c>
      <c r="AC95" s="26">
        <f>SUMIFS(Verlauf!$AB$6:$AB$1000,Verlauf!$B$6:$B$1000,$A95,Verlauf!$C$6:$C$1000,$B95)</f>
        <v>0</v>
      </c>
      <c r="AD95" s="26">
        <f>SUMIFS(Verlauf!$AC$6:$AC$1000,Verlauf!$B$6:$B$1000,$A95,Verlauf!$C$6:$C$1000,$B95)</f>
        <v>0</v>
      </c>
      <c r="AE95" s="26">
        <f>SUMIFS(Verlauf!$S$6:$S$1000,Verlauf!$B$6:$B$1000,$A95,Verlauf!$C$6:$C$1000,$B95)</f>
        <v>0</v>
      </c>
      <c r="AF95" s="26" t="str">
        <f>IF($AN95="","",INDEX(Verlauf!$D$6:$D$1000,MATCH($AN95,Verlauf!$A$6:$A$1000,0)))</f>
        <v/>
      </c>
      <c r="AG95" s="26" t="str">
        <f>IF($AN95="","",INDEX(Verlauf!$E$6:$E$1000,MATCH($AN95,Verlauf!$A$6:$A$1000,0)))</f>
        <v/>
      </c>
      <c r="AH95" s="26" t="str">
        <f>IF($AN95="","",INDEX(Verlauf!$F$6:$F$1000,MATCH($AN95,Verlauf!$A$6:$A$1000,0)))</f>
        <v/>
      </c>
      <c r="AI95" s="26" t="str">
        <f>IF($AN95="","",INDEX(Verlauf!$H$6:$H$1000,MATCH($AN95,Verlauf!$A$6:$A$1000,0)))</f>
        <v/>
      </c>
      <c r="AJ95" s="26" t="str">
        <f>IF($AN95="","",INDEX(Verlauf!$N$6:$N$1000,MATCH($AN95,Verlauf!$A$6:$A$1000,0)))</f>
        <v/>
      </c>
      <c r="AK95" s="26" t="str">
        <f>IF($AN95="","",INDEX(Verlauf!$O$6:$O$1000,MATCH($AN95,Verlauf!$A$6:$A$1000,0)))</f>
        <v/>
      </c>
      <c r="AL95" s="26" t="str">
        <f>IF($AN95="","",INDEX(Verlauf!$P$6:$P$1000,MATCH($AN95,Verlauf!$A$6:$A$1000,0)))</f>
        <v/>
      </c>
      <c r="AM95" s="26" t="str">
        <f>IF($AN95="","",INDEX(Verlauf!$R$6:$R$1000,MATCH($AN95,Verlauf!$A$6:$A$1000,0)))</f>
        <v/>
      </c>
      <c r="AN95" s="28" t="str">
        <f>IF(U95&gt;0,_xlfn.MAXIFS(Verlauf!$A$6:$A$1000,Verlauf!$B$6:$B$1000,$A95,Verlauf!$C$6:$C$1000,$B95),"")</f>
        <v/>
      </c>
    </row>
    <row r="96" spans="1:40" x14ac:dyDescent="0.25">
      <c r="A96" s="26">
        <v>2028</v>
      </c>
      <c r="B96" s="26">
        <v>15</v>
      </c>
      <c r="C96" s="7" t="str">
        <f t="shared" si="10"/>
        <v>KW 15/28</v>
      </c>
      <c r="D96" s="26">
        <f>SUMIFS(Verlauf!$K$6:$K$1000,Verlauf!$B$6:$B$1000,$A96,Verlauf!$C$6:$C$1000,$B96)</f>
        <v>0</v>
      </c>
      <c r="E96" s="26">
        <f>SUMIFS(Verlauf!$L$6:$L$1000,Verlauf!$B$6:$B$1000,$A96,Verlauf!$C$6:$C$1000,$B96)</f>
        <v>0</v>
      </c>
      <c r="F96" s="26">
        <f>SUMIFS(Verlauf!$M$6:$M$1000,Verlauf!$B$6:$B$1000,$A96,Verlauf!$C$6:$C$1000,$B96)</f>
        <v>0</v>
      </c>
      <c r="G96" s="26">
        <f>SUMIFS(Verlauf!$J$6:$J$1000,Verlauf!$B$6:$B$1000,$A96,Verlauf!$C$6:$C$1000,$B96)</f>
        <v>0</v>
      </c>
      <c r="H96" s="26">
        <f>SUMIFS(Verlauf!$U$6:$U$1000,Verlauf!$B$6:$B$1000,$A96,Verlauf!$C$6:$C$1000,$B96)</f>
        <v>0</v>
      </c>
      <c r="I96" s="26">
        <f>SUMIFS(Verlauf!$V$6:$V$1000,Verlauf!$B$6:$B$1000,$A96,Verlauf!$C$6:$C$1000,$B96)</f>
        <v>0</v>
      </c>
      <c r="J96" s="26">
        <f>SUMIFS(Verlauf!$W$6:$W$1000,Verlauf!$B$6:$B$1000,$A96,Verlauf!$C$6:$C$1000,$B96)</f>
        <v>0</v>
      </c>
      <c r="K96" s="26">
        <f>SUMIFS(Verlauf!$T$6:$T$1000,Verlauf!$B$6:$B$1000,$A96,Verlauf!$C$6:$C$1000,$B96)</f>
        <v>0</v>
      </c>
      <c r="L96" s="27">
        <f>IF(Filter!$T$7=TRUE,IFERROR(INDEX(Planung!$D$68:$IA$68,MATCH($W96,Wirksam!$D$6:$IA$6,0)),0),0)</f>
        <v>6.8999999999999995</v>
      </c>
      <c r="M96" s="27">
        <f>IF(OR(Filter!$T$5=TRUE,Filter!$T$6=TRUE),IFERROR(INDEX(Planung!$D$69:$IA$69,MATCH($W96,Wirksam!$D$6:$IA$6,0)),0),0)</f>
        <v>9.2000000000000011</v>
      </c>
      <c r="N96" s="27">
        <f t="shared" si="11"/>
        <v>16.100000000000001</v>
      </c>
      <c r="O96" s="27" t="e">
        <f t="shared" si="12"/>
        <v>#N/A</v>
      </c>
      <c r="P96" s="27" t="e">
        <f t="shared" si="13"/>
        <v>#N/A</v>
      </c>
      <c r="Q96" s="27" t="e">
        <f t="shared" si="14"/>
        <v>#N/A</v>
      </c>
      <c r="R96" s="27" t="e">
        <f t="shared" si="15"/>
        <v>#N/A</v>
      </c>
      <c r="S96" s="27" t="e">
        <f t="shared" si="16"/>
        <v>#N/A</v>
      </c>
      <c r="T96" s="27" t="e">
        <f t="shared" si="17"/>
        <v>#N/A</v>
      </c>
      <c r="U96" s="26">
        <f>COUNTIFS(Verlauf!$B$6:$B$1000,$A96,Verlauf!$C$6:$C$1000,$B96)</f>
        <v>0</v>
      </c>
      <c r="V96" s="26">
        <f t="shared" si="18"/>
        <v>1</v>
      </c>
      <c r="W96" s="26">
        <f t="shared" si="19"/>
        <v>202815</v>
      </c>
      <c r="X96" s="26">
        <f>SUMIFS(Verlauf!$X$6:$X$1000,Verlauf!$B$6:$B$1000,$A96,Verlauf!$C$6:$C$1000,$B96)</f>
        <v>0</v>
      </c>
      <c r="Y96" s="26">
        <f>SUMIFS(Verlauf!$Y$6:$Y$1000,Verlauf!$B$6:$B$1000,$A96,Verlauf!$C$6:$C$1000,$B96)</f>
        <v>0</v>
      </c>
      <c r="Z96" s="26">
        <f>SUMIFS(Verlauf!$Z$6:$Z$1000,Verlauf!$B$6:$B$1000,$A96,Verlauf!$C$6:$C$1000,$B96)</f>
        <v>0</v>
      </c>
      <c r="AA96" s="26">
        <f>SUMIFS(Verlauf!$I$6:$I$1000,Verlauf!$B$6:$B$1000,$A96,Verlauf!$C$6:$C$1000,$B96)</f>
        <v>0</v>
      </c>
      <c r="AB96" s="26">
        <f>SUMIFS(Verlauf!$AA$6:$AA$1000,Verlauf!$B$6:$B$1000,$A96,Verlauf!$C$6:$C$1000,$B96)</f>
        <v>0</v>
      </c>
      <c r="AC96" s="26">
        <f>SUMIFS(Verlauf!$AB$6:$AB$1000,Verlauf!$B$6:$B$1000,$A96,Verlauf!$C$6:$C$1000,$B96)</f>
        <v>0</v>
      </c>
      <c r="AD96" s="26">
        <f>SUMIFS(Verlauf!$AC$6:$AC$1000,Verlauf!$B$6:$B$1000,$A96,Verlauf!$C$6:$C$1000,$B96)</f>
        <v>0</v>
      </c>
      <c r="AE96" s="26">
        <f>SUMIFS(Verlauf!$S$6:$S$1000,Verlauf!$B$6:$B$1000,$A96,Verlauf!$C$6:$C$1000,$B96)</f>
        <v>0</v>
      </c>
      <c r="AF96" s="26" t="str">
        <f>IF($AN96="","",INDEX(Verlauf!$D$6:$D$1000,MATCH($AN96,Verlauf!$A$6:$A$1000,0)))</f>
        <v/>
      </c>
      <c r="AG96" s="26" t="str">
        <f>IF($AN96="","",INDEX(Verlauf!$E$6:$E$1000,MATCH($AN96,Verlauf!$A$6:$A$1000,0)))</f>
        <v/>
      </c>
      <c r="AH96" s="26" t="str">
        <f>IF($AN96="","",INDEX(Verlauf!$F$6:$F$1000,MATCH($AN96,Verlauf!$A$6:$A$1000,0)))</f>
        <v/>
      </c>
      <c r="AI96" s="26" t="str">
        <f>IF($AN96="","",INDEX(Verlauf!$H$6:$H$1000,MATCH($AN96,Verlauf!$A$6:$A$1000,0)))</f>
        <v/>
      </c>
      <c r="AJ96" s="26" t="str">
        <f>IF($AN96="","",INDEX(Verlauf!$N$6:$N$1000,MATCH($AN96,Verlauf!$A$6:$A$1000,0)))</f>
        <v/>
      </c>
      <c r="AK96" s="26" t="str">
        <f>IF($AN96="","",INDEX(Verlauf!$O$6:$O$1000,MATCH($AN96,Verlauf!$A$6:$A$1000,0)))</f>
        <v/>
      </c>
      <c r="AL96" s="26" t="str">
        <f>IF($AN96="","",INDEX(Verlauf!$P$6:$P$1000,MATCH($AN96,Verlauf!$A$6:$A$1000,0)))</f>
        <v/>
      </c>
      <c r="AM96" s="26" t="str">
        <f>IF($AN96="","",INDEX(Verlauf!$R$6:$R$1000,MATCH($AN96,Verlauf!$A$6:$A$1000,0)))</f>
        <v/>
      </c>
      <c r="AN96" s="28" t="str">
        <f>IF(U96&gt;0,_xlfn.MAXIFS(Verlauf!$A$6:$A$1000,Verlauf!$B$6:$B$1000,$A96,Verlauf!$C$6:$C$1000,$B96),"")</f>
        <v/>
      </c>
    </row>
    <row r="97" spans="1:40" x14ac:dyDescent="0.25">
      <c r="A97" s="26">
        <v>2028</v>
      </c>
      <c r="B97" s="26">
        <v>16</v>
      </c>
      <c r="C97" s="7" t="str">
        <f t="shared" si="10"/>
        <v>KW 16/28</v>
      </c>
      <c r="D97" s="26">
        <f>SUMIFS(Verlauf!$K$6:$K$1000,Verlauf!$B$6:$B$1000,$A97,Verlauf!$C$6:$C$1000,$B97)</f>
        <v>0</v>
      </c>
      <c r="E97" s="26">
        <f>SUMIFS(Verlauf!$L$6:$L$1000,Verlauf!$B$6:$B$1000,$A97,Verlauf!$C$6:$C$1000,$B97)</f>
        <v>0</v>
      </c>
      <c r="F97" s="26">
        <f>SUMIFS(Verlauf!$M$6:$M$1000,Verlauf!$B$6:$B$1000,$A97,Verlauf!$C$6:$C$1000,$B97)</f>
        <v>0</v>
      </c>
      <c r="G97" s="26">
        <f>SUMIFS(Verlauf!$J$6:$J$1000,Verlauf!$B$6:$B$1000,$A97,Verlauf!$C$6:$C$1000,$B97)</f>
        <v>0</v>
      </c>
      <c r="H97" s="26">
        <f>SUMIFS(Verlauf!$U$6:$U$1000,Verlauf!$B$6:$B$1000,$A97,Verlauf!$C$6:$C$1000,$B97)</f>
        <v>0</v>
      </c>
      <c r="I97" s="26">
        <f>SUMIFS(Verlauf!$V$6:$V$1000,Verlauf!$B$6:$B$1000,$A97,Verlauf!$C$6:$C$1000,$B97)</f>
        <v>0</v>
      </c>
      <c r="J97" s="26">
        <f>SUMIFS(Verlauf!$W$6:$W$1000,Verlauf!$B$6:$B$1000,$A97,Verlauf!$C$6:$C$1000,$B97)</f>
        <v>0</v>
      </c>
      <c r="K97" s="26">
        <f>SUMIFS(Verlauf!$T$6:$T$1000,Verlauf!$B$6:$B$1000,$A97,Verlauf!$C$6:$C$1000,$B97)</f>
        <v>0</v>
      </c>
      <c r="L97" s="27">
        <f>IF(Filter!$T$7=TRUE,IFERROR(INDEX(Planung!$D$68:$IA$68,MATCH($W97,Wirksam!$D$6:$IA$6,0)),0),0)</f>
        <v>6.8999999999999995</v>
      </c>
      <c r="M97" s="27">
        <f>IF(OR(Filter!$T$5=TRUE,Filter!$T$6=TRUE),IFERROR(INDEX(Planung!$D$69:$IA$69,MATCH($W97,Wirksam!$D$6:$IA$6,0)),0),0)</f>
        <v>9.2000000000000011</v>
      </c>
      <c r="N97" s="27">
        <f t="shared" si="11"/>
        <v>16.100000000000001</v>
      </c>
      <c r="O97" s="27" t="e">
        <f t="shared" si="12"/>
        <v>#N/A</v>
      </c>
      <c r="P97" s="27" t="e">
        <f t="shared" si="13"/>
        <v>#N/A</v>
      </c>
      <c r="Q97" s="27" t="e">
        <f t="shared" si="14"/>
        <v>#N/A</v>
      </c>
      <c r="R97" s="27" t="e">
        <f t="shared" si="15"/>
        <v>#N/A</v>
      </c>
      <c r="S97" s="27" t="e">
        <f t="shared" si="16"/>
        <v>#N/A</v>
      </c>
      <c r="T97" s="27" t="e">
        <f t="shared" si="17"/>
        <v>#N/A</v>
      </c>
      <c r="U97" s="26">
        <f>COUNTIFS(Verlauf!$B$6:$B$1000,$A97,Verlauf!$C$6:$C$1000,$B97)</f>
        <v>0</v>
      </c>
      <c r="V97" s="26">
        <f t="shared" si="18"/>
        <v>1</v>
      </c>
      <c r="W97" s="26">
        <f t="shared" si="19"/>
        <v>202816</v>
      </c>
      <c r="X97" s="26">
        <f>SUMIFS(Verlauf!$X$6:$X$1000,Verlauf!$B$6:$B$1000,$A97,Verlauf!$C$6:$C$1000,$B97)</f>
        <v>0</v>
      </c>
      <c r="Y97" s="26">
        <f>SUMIFS(Verlauf!$Y$6:$Y$1000,Verlauf!$B$6:$B$1000,$A97,Verlauf!$C$6:$C$1000,$B97)</f>
        <v>0</v>
      </c>
      <c r="Z97" s="26">
        <f>SUMIFS(Verlauf!$Z$6:$Z$1000,Verlauf!$B$6:$B$1000,$A97,Verlauf!$C$6:$C$1000,$B97)</f>
        <v>0</v>
      </c>
      <c r="AA97" s="26">
        <f>SUMIFS(Verlauf!$I$6:$I$1000,Verlauf!$B$6:$B$1000,$A97,Verlauf!$C$6:$C$1000,$B97)</f>
        <v>0</v>
      </c>
      <c r="AB97" s="26">
        <f>SUMIFS(Verlauf!$AA$6:$AA$1000,Verlauf!$B$6:$B$1000,$A97,Verlauf!$C$6:$C$1000,$B97)</f>
        <v>0</v>
      </c>
      <c r="AC97" s="26">
        <f>SUMIFS(Verlauf!$AB$6:$AB$1000,Verlauf!$B$6:$B$1000,$A97,Verlauf!$C$6:$C$1000,$B97)</f>
        <v>0</v>
      </c>
      <c r="AD97" s="26">
        <f>SUMIFS(Verlauf!$AC$6:$AC$1000,Verlauf!$B$6:$B$1000,$A97,Verlauf!$C$6:$C$1000,$B97)</f>
        <v>0</v>
      </c>
      <c r="AE97" s="26">
        <f>SUMIFS(Verlauf!$S$6:$S$1000,Verlauf!$B$6:$B$1000,$A97,Verlauf!$C$6:$C$1000,$B97)</f>
        <v>0</v>
      </c>
      <c r="AF97" s="26" t="str">
        <f>IF($AN97="","",INDEX(Verlauf!$D$6:$D$1000,MATCH($AN97,Verlauf!$A$6:$A$1000,0)))</f>
        <v/>
      </c>
      <c r="AG97" s="26" t="str">
        <f>IF($AN97="","",INDEX(Verlauf!$E$6:$E$1000,MATCH($AN97,Verlauf!$A$6:$A$1000,0)))</f>
        <v/>
      </c>
      <c r="AH97" s="26" t="str">
        <f>IF($AN97="","",INDEX(Verlauf!$F$6:$F$1000,MATCH($AN97,Verlauf!$A$6:$A$1000,0)))</f>
        <v/>
      </c>
      <c r="AI97" s="26" t="str">
        <f>IF($AN97="","",INDEX(Verlauf!$H$6:$H$1000,MATCH($AN97,Verlauf!$A$6:$A$1000,0)))</f>
        <v/>
      </c>
      <c r="AJ97" s="26" t="str">
        <f>IF($AN97="","",INDEX(Verlauf!$N$6:$N$1000,MATCH($AN97,Verlauf!$A$6:$A$1000,0)))</f>
        <v/>
      </c>
      <c r="AK97" s="26" t="str">
        <f>IF($AN97="","",INDEX(Verlauf!$O$6:$O$1000,MATCH($AN97,Verlauf!$A$6:$A$1000,0)))</f>
        <v/>
      </c>
      <c r="AL97" s="26" t="str">
        <f>IF($AN97="","",INDEX(Verlauf!$P$6:$P$1000,MATCH($AN97,Verlauf!$A$6:$A$1000,0)))</f>
        <v/>
      </c>
      <c r="AM97" s="26" t="str">
        <f>IF($AN97="","",INDEX(Verlauf!$R$6:$R$1000,MATCH($AN97,Verlauf!$A$6:$A$1000,0)))</f>
        <v/>
      </c>
      <c r="AN97" s="28" t="str">
        <f>IF(U97&gt;0,_xlfn.MAXIFS(Verlauf!$A$6:$A$1000,Verlauf!$B$6:$B$1000,$A97,Verlauf!$C$6:$C$1000,$B97),"")</f>
        <v/>
      </c>
    </row>
    <row r="98" spans="1:40" x14ac:dyDescent="0.25">
      <c r="A98" s="26">
        <v>2028</v>
      </c>
      <c r="B98" s="26">
        <v>17</v>
      </c>
      <c r="C98" s="7" t="str">
        <f t="shared" si="10"/>
        <v>KW 17/28</v>
      </c>
      <c r="D98" s="26">
        <f>SUMIFS(Verlauf!$K$6:$K$1000,Verlauf!$B$6:$B$1000,$A98,Verlauf!$C$6:$C$1000,$B98)</f>
        <v>0</v>
      </c>
      <c r="E98" s="26">
        <f>SUMIFS(Verlauf!$L$6:$L$1000,Verlauf!$B$6:$B$1000,$A98,Verlauf!$C$6:$C$1000,$B98)</f>
        <v>0</v>
      </c>
      <c r="F98" s="26">
        <f>SUMIFS(Verlauf!$M$6:$M$1000,Verlauf!$B$6:$B$1000,$A98,Verlauf!$C$6:$C$1000,$B98)</f>
        <v>0</v>
      </c>
      <c r="G98" s="26">
        <f>SUMIFS(Verlauf!$J$6:$J$1000,Verlauf!$B$6:$B$1000,$A98,Verlauf!$C$6:$C$1000,$B98)</f>
        <v>0</v>
      </c>
      <c r="H98" s="26">
        <f>SUMIFS(Verlauf!$U$6:$U$1000,Verlauf!$B$6:$B$1000,$A98,Verlauf!$C$6:$C$1000,$B98)</f>
        <v>0</v>
      </c>
      <c r="I98" s="26">
        <f>SUMIFS(Verlauf!$V$6:$V$1000,Verlauf!$B$6:$B$1000,$A98,Verlauf!$C$6:$C$1000,$B98)</f>
        <v>0</v>
      </c>
      <c r="J98" s="26">
        <f>SUMIFS(Verlauf!$W$6:$W$1000,Verlauf!$B$6:$B$1000,$A98,Verlauf!$C$6:$C$1000,$B98)</f>
        <v>0</v>
      </c>
      <c r="K98" s="26">
        <f>SUMIFS(Verlauf!$T$6:$T$1000,Verlauf!$B$6:$B$1000,$A98,Verlauf!$C$6:$C$1000,$B98)</f>
        <v>0</v>
      </c>
      <c r="L98" s="27">
        <f>IF(Filter!$T$7=TRUE,IFERROR(INDEX(Planung!$D$68:$IA$68,MATCH($W98,Wirksam!$D$6:$IA$6,0)),0),0)</f>
        <v>6.8999999999999995</v>
      </c>
      <c r="M98" s="27">
        <f>IF(OR(Filter!$T$5=TRUE,Filter!$T$6=TRUE),IFERROR(INDEX(Planung!$D$69:$IA$69,MATCH($W98,Wirksam!$D$6:$IA$6,0)),0),0)</f>
        <v>9.2000000000000011</v>
      </c>
      <c r="N98" s="27">
        <f t="shared" si="11"/>
        <v>16.100000000000001</v>
      </c>
      <c r="O98" s="27" t="e">
        <f t="shared" si="12"/>
        <v>#N/A</v>
      </c>
      <c r="P98" s="27" t="e">
        <f t="shared" si="13"/>
        <v>#N/A</v>
      </c>
      <c r="Q98" s="27" t="e">
        <f t="shared" si="14"/>
        <v>#N/A</v>
      </c>
      <c r="R98" s="27" t="e">
        <f t="shared" si="15"/>
        <v>#N/A</v>
      </c>
      <c r="S98" s="27" t="e">
        <f t="shared" si="16"/>
        <v>#N/A</v>
      </c>
      <c r="T98" s="27" t="e">
        <f t="shared" si="17"/>
        <v>#N/A</v>
      </c>
      <c r="U98" s="26">
        <f>COUNTIFS(Verlauf!$B$6:$B$1000,$A98,Verlauf!$C$6:$C$1000,$B98)</f>
        <v>0</v>
      </c>
      <c r="V98" s="26">
        <f t="shared" si="18"/>
        <v>1</v>
      </c>
      <c r="W98" s="26">
        <f t="shared" si="19"/>
        <v>202817</v>
      </c>
      <c r="X98" s="26">
        <f>SUMIFS(Verlauf!$X$6:$X$1000,Verlauf!$B$6:$B$1000,$A98,Verlauf!$C$6:$C$1000,$B98)</f>
        <v>0</v>
      </c>
      <c r="Y98" s="26">
        <f>SUMIFS(Verlauf!$Y$6:$Y$1000,Verlauf!$B$6:$B$1000,$A98,Verlauf!$C$6:$C$1000,$B98)</f>
        <v>0</v>
      </c>
      <c r="Z98" s="26">
        <f>SUMIFS(Verlauf!$Z$6:$Z$1000,Verlauf!$B$6:$B$1000,$A98,Verlauf!$C$6:$C$1000,$B98)</f>
        <v>0</v>
      </c>
      <c r="AA98" s="26">
        <f>SUMIFS(Verlauf!$I$6:$I$1000,Verlauf!$B$6:$B$1000,$A98,Verlauf!$C$6:$C$1000,$B98)</f>
        <v>0</v>
      </c>
      <c r="AB98" s="26">
        <f>SUMIFS(Verlauf!$AA$6:$AA$1000,Verlauf!$B$6:$B$1000,$A98,Verlauf!$C$6:$C$1000,$B98)</f>
        <v>0</v>
      </c>
      <c r="AC98" s="26">
        <f>SUMIFS(Verlauf!$AB$6:$AB$1000,Verlauf!$B$6:$B$1000,$A98,Verlauf!$C$6:$C$1000,$B98)</f>
        <v>0</v>
      </c>
      <c r="AD98" s="26">
        <f>SUMIFS(Verlauf!$AC$6:$AC$1000,Verlauf!$B$6:$B$1000,$A98,Verlauf!$C$6:$C$1000,$B98)</f>
        <v>0</v>
      </c>
      <c r="AE98" s="26">
        <f>SUMIFS(Verlauf!$S$6:$S$1000,Verlauf!$B$6:$B$1000,$A98,Verlauf!$C$6:$C$1000,$B98)</f>
        <v>0</v>
      </c>
      <c r="AF98" s="26" t="str">
        <f>IF($AN98="","",INDEX(Verlauf!$D$6:$D$1000,MATCH($AN98,Verlauf!$A$6:$A$1000,0)))</f>
        <v/>
      </c>
      <c r="AG98" s="26" t="str">
        <f>IF($AN98="","",INDEX(Verlauf!$E$6:$E$1000,MATCH($AN98,Verlauf!$A$6:$A$1000,0)))</f>
        <v/>
      </c>
      <c r="AH98" s="26" t="str">
        <f>IF($AN98="","",INDEX(Verlauf!$F$6:$F$1000,MATCH($AN98,Verlauf!$A$6:$A$1000,0)))</f>
        <v/>
      </c>
      <c r="AI98" s="26" t="str">
        <f>IF($AN98="","",INDEX(Verlauf!$H$6:$H$1000,MATCH($AN98,Verlauf!$A$6:$A$1000,0)))</f>
        <v/>
      </c>
      <c r="AJ98" s="26" t="str">
        <f>IF($AN98="","",INDEX(Verlauf!$N$6:$N$1000,MATCH($AN98,Verlauf!$A$6:$A$1000,0)))</f>
        <v/>
      </c>
      <c r="AK98" s="26" t="str">
        <f>IF($AN98="","",INDEX(Verlauf!$O$6:$O$1000,MATCH($AN98,Verlauf!$A$6:$A$1000,0)))</f>
        <v/>
      </c>
      <c r="AL98" s="26" t="str">
        <f>IF($AN98="","",INDEX(Verlauf!$P$6:$P$1000,MATCH($AN98,Verlauf!$A$6:$A$1000,0)))</f>
        <v/>
      </c>
      <c r="AM98" s="26" t="str">
        <f>IF($AN98="","",INDEX(Verlauf!$R$6:$R$1000,MATCH($AN98,Verlauf!$A$6:$A$1000,0)))</f>
        <v/>
      </c>
      <c r="AN98" s="28" t="str">
        <f>IF(U98&gt;0,_xlfn.MAXIFS(Verlauf!$A$6:$A$1000,Verlauf!$B$6:$B$1000,$A98,Verlauf!$C$6:$C$1000,$B98),"")</f>
        <v/>
      </c>
    </row>
    <row r="99" spans="1:40" x14ac:dyDescent="0.25">
      <c r="A99" s="26">
        <v>2028</v>
      </c>
      <c r="B99" s="26">
        <v>18</v>
      </c>
      <c r="C99" s="7" t="str">
        <f t="shared" si="10"/>
        <v>KW 18/28</v>
      </c>
      <c r="D99" s="26">
        <f>SUMIFS(Verlauf!$K$6:$K$1000,Verlauf!$B$6:$B$1000,$A99,Verlauf!$C$6:$C$1000,$B99)</f>
        <v>0</v>
      </c>
      <c r="E99" s="26">
        <f>SUMIFS(Verlauf!$L$6:$L$1000,Verlauf!$B$6:$B$1000,$A99,Verlauf!$C$6:$C$1000,$B99)</f>
        <v>0</v>
      </c>
      <c r="F99" s="26">
        <f>SUMIFS(Verlauf!$M$6:$M$1000,Verlauf!$B$6:$B$1000,$A99,Verlauf!$C$6:$C$1000,$B99)</f>
        <v>0</v>
      </c>
      <c r="G99" s="26">
        <f>SUMIFS(Verlauf!$J$6:$J$1000,Verlauf!$B$6:$B$1000,$A99,Verlauf!$C$6:$C$1000,$B99)</f>
        <v>0</v>
      </c>
      <c r="H99" s="26">
        <f>SUMIFS(Verlauf!$U$6:$U$1000,Verlauf!$B$6:$B$1000,$A99,Verlauf!$C$6:$C$1000,$B99)</f>
        <v>0</v>
      </c>
      <c r="I99" s="26">
        <f>SUMIFS(Verlauf!$V$6:$V$1000,Verlauf!$B$6:$B$1000,$A99,Verlauf!$C$6:$C$1000,$B99)</f>
        <v>0</v>
      </c>
      <c r="J99" s="26">
        <f>SUMIFS(Verlauf!$W$6:$W$1000,Verlauf!$B$6:$B$1000,$A99,Verlauf!$C$6:$C$1000,$B99)</f>
        <v>0</v>
      </c>
      <c r="K99" s="26">
        <f>SUMIFS(Verlauf!$T$6:$T$1000,Verlauf!$B$6:$B$1000,$A99,Verlauf!$C$6:$C$1000,$B99)</f>
        <v>0</v>
      </c>
      <c r="L99" s="27">
        <f>IF(Filter!$T$7=TRUE,IFERROR(INDEX(Planung!$D$68:$IA$68,MATCH($W99,Wirksam!$D$6:$IA$6,0)),0),0)</f>
        <v>6.8999999999999995</v>
      </c>
      <c r="M99" s="27">
        <f>IF(OR(Filter!$T$5=TRUE,Filter!$T$6=TRUE),IFERROR(INDEX(Planung!$D$69:$IA$69,MATCH($W99,Wirksam!$D$6:$IA$6,0)),0),0)</f>
        <v>9.2000000000000011</v>
      </c>
      <c r="N99" s="27">
        <f t="shared" si="11"/>
        <v>16.100000000000001</v>
      </c>
      <c r="O99" s="27" t="e">
        <f t="shared" si="12"/>
        <v>#N/A</v>
      </c>
      <c r="P99" s="27" t="e">
        <f t="shared" si="13"/>
        <v>#N/A</v>
      </c>
      <c r="Q99" s="27" t="e">
        <f t="shared" si="14"/>
        <v>#N/A</v>
      </c>
      <c r="R99" s="27" t="e">
        <f t="shared" si="15"/>
        <v>#N/A</v>
      </c>
      <c r="S99" s="27" t="e">
        <f t="shared" si="16"/>
        <v>#N/A</v>
      </c>
      <c r="T99" s="27" t="e">
        <f t="shared" si="17"/>
        <v>#N/A</v>
      </c>
      <c r="U99" s="26">
        <f>COUNTIFS(Verlauf!$B$6:$B$1000,$A99,Verlauf!$C$6:$C$1000,$B99)</f>
        <v>0</v>
      </c>
      <c r="V99" s="26">
        <f t="shared" si="18"/>
        <v>1</v>
      </c>
      <c r="W99" s="26">
        <f t="shared" si="19"/>
        <v>202818</v>
      </c>
      <c r="X99" s="26">
        <f>SUMIFS(Verlauf!$X$6:$X$1000,Verlauf!$B$6:$B$1000,$A99,Verlauf!$C$6:$C$1000,$B99)</f>
        <v>0</v>
      </c>
      <c r="Y99" s="26">
        <f>SUMIFS(Verlauf!$Y$6:$Y$1000,Verlauf!$B$6:$B$1000,$A99,Verlauf!$C$6:$C$1000,$B99)</f>
        <v>0</v>
      </c>
      <c r="Z99" s="26">
        <f>SUMIFS(Verlauf!$Z$6:$Z$1000,Verlauf!$B$6:$B$1000,$A99,Verlauf!$C$6:$C$1000,$B99)</f>
        <v>0</v>
      </c>
      <c r="AA99" s="26">
        <f>SUMIFS(Verlauf!$I$6:$I$1000,Verlauf!$B$6:$B$1000,$A99,Verlauf!$C$6:$C$1000,$B99)</f>
        <v>0</v>
      </c>
      <c r="AB99" s="26">
        <f>SUMIFS(Verlauf!$AA$6:$AA$1000,Verlauf!$B$6:$B$1000,$A99,Verlauf!$C$6:$C$1000,$B99)</f>
        <v>0</v>
      </c>
      <c r="AC99" s="26">
        <f>SUMIFS(Verlauf!$AB$6:$AB$1000,Verlauf!$B$6:$B$1000,$A99,Verlauf!$C$6:$C$1000,$B99)</f>
        <v>0</v>
      </c>
      <c r="AD99" s="26">
        <f>SUMIFS(Verlauf!$AC$6:$AC$1000,Verlauf!$B$6:$B$1000,$A99,Verlauf!$C$6:$C$1000,$B99)</f>
        <v>0</v>
      </c>
      <c r="AE99" s="26">
        <f>SUMIFS(Verlauf!$S$6:$S$1000,Verlauf!$B$6:$B$1000,$A99,Verlauf!$C$6:$C$1000,$B99)</f>
        <v>0</v>
      </c>
      <c r="AF99" s="26" t="str">
        <f>IF($AN99="","",INDEX(Verlauf!$D$6:$D$1000,MATCH($AN99,Verlauf!$A$6:$A$1000,0)))</f>
        <v/>
      </c>
      <c r="AG99" s="26" t="str">
        <f>IF($AN99="","",INDEX(Verlauf!$E$6:$E$1000,MATCH($AN99,Verlauf!$A$6:$A$1000,0)))</f>
        <v/>
      </c>
      <c r="AH99" s="26" t="str">
        <f>IF($AN99="","",INDEX(Verlauf!$F$6:$F$1000,MATCH($AN99,Verlauf!$A$6:$A$1000,0)))</f>
        <v/>
      </c>
      <c r="AI99" s="26" t="str">
        <f>IF($AN99="","",INDEX(Verlauf!$H$6:$H$1000,MATCH($AN99,Verlauf!$A$6:$A$1000,0)))</f>
        <v/>
      </c>
      <c r="AJ99" s="26" t="str">
        <f>IF($AN99="","",INDEX(Verlauf!$N$6:$N$1000,MATCH($AN99,Verlauf!$A$6:$A$1000,0)))</f>
        <v/>
      </c>
      <c r="AK99" s="26" t="str">
        <f>IF($AN99="","",INDEX(Verlauf!$O$6:$O$1000,MATCH($AN99,Verlauf!$A$6:$A$1000,0)))</f>
        <v/>
      </c>
      <c r="AL99" s="26" t="str">
        <f>IF($AN99="","",INDEX(Verlauf!$P$6:$P$1000,MATCH($AN99,Verlauf!$A$6:$A$1000,0)))</f>
        <v/>
      </c>
      <c r="AM99" s="26" t="str">
        <f>IF($AN99="","",INDEX(Verlauf!$R$6:$R$1000,MATCH($AN99,Verlauf!$A$6:$A$1000,0)))</f>
        <v/>
      </c>
      <c r="AN99" s="28" t="str">
        <f>IF(U99&gt;0,_xlfn.MAXIFS(Verlauf!$A$6:$A$1000,Verlauf!$B$6:$B$1000,$A99,Verlauf!$C$6:$C$1000,$B99),"")</f>
        <v/>
      </c>
    </row>
    <row r="100" spans="1:40" x14ac:dyDescent="0.25">
      <c r="A100" s="26">
        <v>2028</v>
      </c>
      <c r="B100" s="26">
        <v>19</v>
      </c>
      <c r="C100" s="7" t="str">
        <f t="shared" si="10"/>
        <v>KW 19/28</v>
      </c>
      <c r="D100" s="26">
        <f>SUMIFS(Verlauf!$K$6:$K$1000,Verlauf!$B$6:$B$1000,$A100,Verlauf!$C$6:$C$1000,$B100)</f>
        <v>0</v>
      </c>
      <c r="E100" s="26">
        <f>SUMIFS(Verlauf!$L$6:$L$1000,Verlauf!$B$6:$B$1000,$A100,Verlauf!$C$6:$C$1000,$B100)</f>
        <v>0</v>
      </c>
      <c r="F100" s="26">
        <f>SUMIFS(Verlauf!$M$6:$M$1000,Verlauf!$B$6:$B$1000,$A100,Verlauf!$C$6:$C$1000,$B100)</f>
        <v>0</v>
      </c>
      <c r="G100" s="26">
        <f>SUMIFS(Verlauf!$J$6:$J$1000,Verlauf!$B$6:$B$1000,$A100,Verlauf!$C$6:$C$1000,$B100)</f>
        <v>0</v>
      </c>
      <c r="H100" s="26">
        <f>SUMIFS(Verlauf!$U$6:$U$1000,Verlauf!$B$6:$B$1000,$A100,Verlauf!$C$6:$C$1000,$B100)</f>
        <v>0</v>
      </c>
      <c r="I100" s="26">
        <f>SUMIFS(Verlauf!$V$6:$V$1000,Verlauf!$B$6:$B$1000,$A100,Verlauf!$C$6:$C$1000,$B100)</f>
        <v>0</v>
      </c>
      <c r="J100" s="26">
        <f>SUMIFS(Verlauf!$W$6:$W$1000,Verlauf!$B$6:$B$1000,$A100,Verlauf!$C$6:$C$1000,$B100)</f>
        <v>0</v>
      </c>
      <c r="K100" s="26">
        <f>SUMIFS(Verlauf!$T$6:$T$1000,Verlauf!$B$6:$B$1000,$A100,Verlauf!$C$6:$C$1000,$B100)</f>
        <v>0</v>
      </c>
      <c r="L100" s="27">
        <f>IF(Filter!$T$7=TRUE,IFERROR(INDEX(Planung!$D$68:$IA$68,MATCH($W100,Wirksam!$D$6:$IA$6,0)),0),0)</f>
        <v>6.8999999999999995</v>
      </c>
      <c r="M100" s="27">
        <f>IF(OR(Filter!$T$5=TRUE,Filter!$T$6=TRUE),IFERROR(INDEX(Planung!$D$69:$IA$69,MATCH($W100,Wirksam!$D$6:$IA$6,0)),0),0)</f>
        <v>9.2000000000000011</v>
      </c>
      <c r="N100" s="27">
        <f t="shared" si="11"/>
        <v>16.100000000000001</v>
      </c>
      <c r="O100" s="27" t="e">
        <f t="shared" si="12"/>
        <v>#N/A</v>
      </c>
      <c r="P100" s="27" t="e">
        <f t="shared" si="13"/>
        <v>#N/A</v>
      </c>
      <c r="Q100" s="27" t="e">
        <f t="shared" si="14"/>
        <v>#N/A</v>
      </c>
      <c r="R100" s="27" t="e">
        <f t="shared" si="15"/>
        <v>#N/A</v>
      </c>
      <c r="S100" s="27" t="e">
        <f t="shared" si="16"/>
        <v>#N/A</v>
      </c>
      <c r="T100" s="27" t="e">
        <f t="shared" si="17"/>
        <v>#N/A</v>
      </c>
      <c r="U100" s="26">
        <f>COUNTIFS(Verlauf!$B$6:$B$1000,$A100,Verlauf!$C$6:$C$1000,$B100)</f>
        <v>0</v>
      </c>
      <c r="V100" s="26">
        <f t="shared" si="18"/>
        <v>1</v>
      </c>
      <c r="W100" s="26">
        <f t="shared" si="19"/>
        <v>202819</v>
      </c>
      <c r="X100" s="26">
        <f>SUMIFS(Verlauf!$X$6:$X$1000,Verlauf!$B$6:$B$1000,$A100,Verlauf!$C$6:$C$1000,$B100)</f>
        <v>0</v>
      </c>
      <c r="Y100" s="26">
        <f>SUMIFS(Verlauf!$Y$6:$Y$1000,Verlauf!$B$6:$B$1000,$A100,Verlauf!$C$6:$C$1000,$B100)</f>
        <v>0</v>
      </c>
      <c r="Z100" s="26">
        <f>SUMIFS(Verlauf!$Z$6:$Z$1000,Verlauf!$B$6:$B$1000,$A100,Verlauf!$C$6:$C$1000,$B100)</f>
        <v>0</v>
      </c>
      <c r="AA100" s="26">
        <f>SUMIFS(Verlauf!$I$6:$I$1000,Verlauf!$B$6:$B$1000,$A100,Verlauf!$C$6:$C$1000,$B100)</f>
        <v>0</v>
      </c>
      <c r="AB100" s="26">
        <f>SUMIFS(Verlauf!$AA$6:$AA$1000,Verlauf!$B$6:$B$1000,$A100,Verlauf!$C$6:$C$1000,$B100)</f>
        <v>0</v>
      </c>
      <c r="AC100" s="26">
        <f>SUMIFS(Verlauf!$AB$6:$AB$1000,Verlauf!$B$6:$B$1000,$A100,Verlauf!$C$6:$C$1000,$B100)</f>
        <v>0</v>
      </c>
      <c r="AD100" s="26">
        <f>SUMIFS(Verlauf!$AC$6:$AC$1000,Verlauf!$B$6:$B$1000,$A100,Verlauf!$C$6:$C$1000,$B100)</f>
        <v>0</v>
      </c>
      <c r="AE100" s="26">
        <f>SUMIFS(Verlauf!$S$6:$S$1000,Verlauf!$B$6:$B$1000,$A100,Verlauf!$C$6:$C$1000,$B100)</f>
        <v>0</v>
      </c>
      <c r="AF100" s="26" t="str">
        <f>IF($AN100="","",INDEX(Verlauf!$D$6:$D$1000,MATCH($AN100,Verlauf!$A$6:$A$1000,0)))</f>
        <v/>
      </c>
      <c r="AG100" s="26" t="str">
        <f>IF($AN100="","",INDEX(Verlauf!$E$6:$E$1000,MATCH($AN100,Verlauf!$A$6:$A$1000,0)))</f>
        <v/>
      </c>
      <c r="AH100" s="26" t="str">
        <f>IF($AN100="","",INDEX(Verlauf!$F$6:$F$1000,MATCH($AN100,Verlauf!$A$6:$A$1000,0)))</f>
        <v/>
      </c>
      <c r="AI100" s="26" t="str">
        <f>IF($AN100="","",INDEX(Verlauf!$H$6:$H$1000,MATCH($AN100,Verlauf!$A$6:$A$1000,0)))</f>
        <v/>
      </c>
      <c r="AJ100" s="26" t="str">
        <f>IF($AN100="","",INDEX(Verlauf!$N$6:$N$1000,MATCH($AN100,Verlauf!$A$6:$A$1000,0)))</f>
        <v/>
      </c>
      <c r="AK100" s="26" t="str">
        <f>IF($AN100="","",INDEX(Verlauf!$O$6:$O$1000,MATCH($AN100,Verlauf!$A$6:$A$1000,0)))</f>
        <v/>
      </c>
      <c r="AL100" s="26" t="str">
        <f>IF($AN100="","",INDEX(Verlauf!$P$6:$P$1000,MATCH($AN100,Verlauf!$A$6:$A$1000,0)))</f>
        <v/>
      </c>
      <c r="AM100" s="26" t="str">
        <f>IF($AN100="","",INDEX(Verlauf!$R$6:$R$1000,MATCH($AN100,Verlauf!$A$6:$A$1000,0)))</f>
        <v/>
      </c>
      <c r="AN100" s="28" t="str">
        <f>IF(U100&gt;0,_xlfn.MAXIFS(Verlauf!$A$6:$A$1000,Verlauf!$B$6:$B$1000,$A100,Verlauf!$C$6:$C$1000,$B100),"")</f>
        <v/>
      </c>
    </row>
    <row r="101" spans="1:40" x14ac:dyDescent="0.25">
      <c r="A101" s="26">
        <v>2028</v>
      </c>
      <c r="B101" s="26">
        <v>20</v>
      </c>
      <c r="C101" s="7" t="str">
        <f t="shared" si="10"/>
        <v>KW 20/28</v>
      </c>
      <c r="D101" s="26">
        <f>SUMIFS(Verlauf!$K$6:$K$1000,Verlauf!$B$6:$B$1000,$A101,Verlauf!$C$6:$C$1000,$B101)</f>
        <v>0</v>
      </c>
      <c r="E101" s="26">
        <f>SUMIFS(Verlauf!$L$6:$L$1000,Verlauf!$B$6:$B$1000,$A101,Verlauf!$C$6:$C$1000,$B101)</f>
        <v>0</v>
      </c>
      <c r="F101" s="26">
        <f>SUMIFS(Verlauf!$M$6:$M$1000,Verlauf!$B$6:$B$1000,$A101,Verlauf!$C$6:$C$1000,$B101)</f>
        <v>0</v>
      </c>
      <c r="G101" s="26">
        <f>SUMIFS(Verlauf!$J$6:$J$1000,Verlauf!$B$6:$B$1000,$A101,Verlauf!$C$6:$C$1000,$B101)</f>
        <v>0</v>
      </c>
      <c r="H101" s="26">
        <f>SUMIFS(Verlauf!$U$6:$U$1000,Verlauf!$B$6:$B$1000,$A101,Verlauf!$C$6:$C$1000,$B101)</f>
        <v>0</v>
      </c>
      <c r="I101" s="26">
        <f>SUMIFS(Verlauf!$V$6:$V$1000,Verlauf!$B$6:$B$1000,$A101,Verlauf!$C$6:$C$1000,$B101)</f>
        <v>0</v>
      </c>
      <c r="J101" s="26">
        <f>SUMIFS(Verlauf!$W$6:$W$1000,Verlauf!$B$6:$B$1000,$A101,Verlauf!$C$6:$C$1000,$B101)</f>
        <v>0</v>
      </c>
      <c r="K101" s="26">
        <f>SUMIFS(Verlauf!$T$6:$T$1000,Verlauf!$B$6:$B$1000,$A101,Verlauf!$C$6:$C$1000,$B101)</f>
        <v>0</v>
      </c>
      <c r="L101" s="27">
        <f>IF(Filter!$T$7=TRUE,IFERROR(INDEX(Planung!$D$68:$IA$68,MATCH($W101,Wirksam!$D$6:$IA$6,0)),0),0)</f>
        <v>6.8999999999999995</v>
      </c>
      <c r="M101" s="27">
        <f>IF(OR(Filter!$T$5=TRUE,Filter!$T$6=TRUE),IFERROR(INDEX(Planung!$D$69:$IA$69,MATCH($W101,Wirksam!$D$6:$IA$6,0)),0),0)</f>
        <v>9.2000000000000011</v>
      </c>
      <c r="N101" s="27">
        <f t="shared" si="11"/>
        <v>16.100000000000001</v>
      </c>
      <c r="O101" s="27" t="e">
        <f t="shared" si="12"/>
        <v>#N/A</v>
      </c>
      <c r="P101" s="27" t="e">
        <f t="shared" si="13"/>
        <v>#N/A</v>
      </c>
      <c r="Q101" s="27" t="e">
        <f t="shared" si="14"/>
        <v>#N/A</v>
      </c>
      <c r="R101" s="27" t="e">
        <f t="shared" si="15"/>
        <v>#N/A</v>
      </c>
      <c r="S101" s="27" t="e">
        <f t="shared" si="16"/>
        <v>#N/A</v>
      </c>
      <c r="T101" s="27" t="e">
        <f t="shared" si="17"/>
        <v>#N/A</v>
      </c>
      <c r="U101" s="26">
        <f>COUNTIFS(Verlauf!$B$6:$B$1000,$A101,Verlauf!$C$6:$C$1000,$B101)</f>
        <v>0</v>
      </c>
      <c r="V101" s="26">
        <f t="shared" si="18"/>
        <v>1</v>
      </c>
      <c r="W101" s="26">
        <f t="shared" si="19"/>
        <v>202820</v>
      </c>
      <c r="X101" s="26">
        <f>SUMIFS(Verlauf!$X$6:$X$1000,Verlauf!$B$6:$B$1000,$A101,Verlauf!$C$6:$C$1000,$B101)</f>
        <v>0</v>
      </c>
      <c r="Y101" s="26">
        <f>SUMIFS(Verlauf!$Y$6:$Y$1000,Verlauf!$B$6:$B$1000,$A101,Verlauf!$C$6:$C$1000,$B101)</f>
        <v>0</v>
      </c>
      <c r="Z101" s="26">
        <f>SUMIFS(Verlauf!$Z$6:$Z$1000,Verlauf!$B$6:$B$1000,$A101,Verlauf!$C$6:$C$1000,$B101)</f>
        <v>0</v>
      </c>
      <c r="AA101" s="26">
        <f>SUMIFS(Verlauf!$I$6:$I$1000,Verlauf!$B$6:$B$1000,$A101,Verlauf!$C$6:$C$1000,$B101)</f>
        <v>0</v>
      </c>
      <c r="AB101" s="26">
        <f>SUMIFS(Verlauf!$AA$6:$AA$1000,Verlauf!$B$6:$B$1000,$A101,Verlauf!$C$6:$C$1000,$B101)</f>
        <v>0</v>
      </c>
      <c r="AC101" s="26">
        <f>SUMIFS(Verlauf!$AB$6:$AB$1000,Verlauf!$B$6:$B$1000,$A101,Verlauf!$C$6:$C$1000,$B101)</f>
        <v>0</v>
      </c>
      <c r="AD101" s="26">
        <f>SUMIFS(Verlauf!$AC$6:$AC$1000,Verlauf!$B$6:$B$1000,$A101,Verlauf!$C$6:$C$1000,$B101)</f>
        <v>0</v>
      </c>
      <c r="AE101" s="26">
        <f>SUMIFS(Verlauf!$S$6:$S$1000,Verlauf!$B$6:$B$1000,$A101,Verlauf!$C$6:$C$1000,$B101)</f>
        <v>0</v>
      </c>
      <c r="AF101" s="26" t="str">
        <f>IF($AN101="","",INDEX(Verlauf!$D$6:$D$1000,MATCH($AN101,Verlauf!$A$6:$A$1000,0)))</f>
        <v/>
      </c>
      <c r="AG101" s="26" t="str">
        <f>IF($AN101="","",INDEX(Verlauf!$E$6:$E$1000,MATCH($AN101,Verlauf!$A$6:$A$1000,0)))</f>
        <v/>
      </c>
      <c r="AH101" s="26" t="str">
        <f>IF($AN101="","",INDEX(Verlauf!$F$6:$F$1000,MATCH($AN101,Verlauf!$A$6:$A$1000,0)))</f>
        <v/>
      </c>
      <c r="AI101" s="26" t="str">
        <f>IF($AN101="","",INDEX(Verlauf!$H$6:$H$1000,MATCH($AN101,Verlauf!$A$6:$A$1000,0)))</f>
        <v/>
      </c>
      <c r="AJ101" s="26" t="str">
        <f>IF($AN101="","",INDEX(Verlauf!$N$6:$N$1000,MATCH($AN101,Verlauf!$A$6:$A$1000,0)))</f>
        <v/>
      </c>
      <c r="AK101" s="26" t="str">
        <f>IF($AN101="","",INDEX(Verlauf!$O$6:$O$1000,MATCH($AN101,Verlauf!$A$6:$A$1000,0)))</f>
        <v/>
      </c>
      <c r="AL101" s="26" t="str">
        <f>IF($AN101="","",INDEX(Verlauf!$P$6:$P$1000,MATCH($AN101,Verlauf!$A$6:$A$1000,0)))</f>
        <v/>
      </c>
      <c r="AM101" s="26" t="str">
        <f>IF($AN101="","",INDEX(Verlauf!$R$6:$R$1000,MATCH($AN101,Verlauf!$A$6:$A$1000,0)))</f>
        <v/>
      </c>
      <c r="AN101" s="28" t="str">
        <f>IF(U101&gt;0,_xlfn.MAXIFS(Verlauf!$A$6:$A$1000,Verlauf!$B$6:$B$1000,$A101,Verlauf!$C$6:$C$1000,$B101),"")</f>
        <v/>
      </c>
    </row>
    <row r="102" spans="1:40" x14ac:dyDescent="0.25">
      <c r="A102" s="26">
        <v>2028</v>
      </c>
      <c r="B102" s="26">
        <v>21</v>
      </c>
      <c r="C102" s="7" t="str">
        <f t="shared" si="10"/>
        <v>KW 21/28</v>
      </c>
      <c r="D102" s="26">
        <f>SUMIFS(Verlauf!$K$6:$K$1000,Verlauf!$B$6:$B$1000,$A102,Verlauf!$C$6:$C$1000,$B102)</f>
        <v>0</v>
      </c>
      <c r="E102" s="26">
        <f>SUMIFS(Verlauf!$L$6:$L$1000,Verlauf!$B$6:$B$1000,$A102,Verlauf!$C$6:$C$1000,$B102)</f>
        <v>0</v>
      </c>
      <c r="F102" s="26">
        <f>SUMIFS(Verlauf!$M$6:$M$1000,Verlauf!$B$6:$B$1000,$A102,Verlauf!$C$6:$C$1000,$B102)</f>
        <v>0</v>
      </c>
      <c r="G102" s="26">
        <f>SUMIFS(Verlauf!$J$6:$J$1000,Verlauf!$B$6:$B$1000,$A102,Verlauf!$C$6:$C$1000,$B102)</f>
        <v>0</v>
      </c>
      <c r="H102" s="26">
        <f>SUMIFS(Verlauf!$U$6:$U$1000,Verlauf!$B$6:$B$1000,$A102,Verlauf!$C$6:$C$1000,$B102)</f>
        <v>0</v>
      </c>
      <c r="I102" s="26">
        <f>SUMIFS(Verlauf!$V$6:$V$1000,Verlauf!$B$6:$B$1000,$A102,Verlauf!$C$6:$C$1000,$B102)</f>
        <v>0</v>
      </c>
      <c r="J102" s="26">
        <f>SUMIFS(Verlauf!$W$6:$W$1000,Verlauf!$B$6:$B$1000,$A102,Verlauf!$C$6:$C$1000,$B102)</f>
        <v>0</v>
      </c>
      <c r="K102" s="26">
        <f>SUMIFS(Verlauf!$T$6:$T$1000,Verlauf!$B$6:$B$1000,$A102,Verlauf!$C$6:$C$1000,$B102)</f>
        <v>0</v>
      </c>
      <c r="L102" s="27">
        <f>IF(Filter!$T$7=TRUE,IFERROR(INDEX(Planung!$D$68:$IA$68,MATCH($W102,Wirksam!$D$6:$IA$6,0)),0),0)</f>
        <v>6.8999999999999995</v>
      </c>
      <c r="M102" s="27">
        <f>IF(OR(Filter!$T$5=TRUE,Filter!$T$6=TRUE),IFERROR(INDEX(Planung!$D$69:$IA$69,MATCH($W102,Wirksam!$D$6:$IA$6,0)),0),0)</f>
        <v>9.2000000000000011</v>
      </c>
      <c r="N102" s="27">
        <f t="shared" si="11"/>
        <v>16.100000000000001</v>
      </c>
      <c r="O102" s="27" t="e">
        <f t="shared" si="12"/>
        <v>#N/A</v>
      </c>
      <c r="P102" s="27" t="e">
        <f t="shared" si="13"/>
        <v>#N/A</v>
      </c>
      <c r="Q102" s="27" t="e">
        <f t="shared" si="14"/>
        <v>#N/A</v>
      </c>
      <c r="R102" s="27" t="e">
        <f t="shared" si="15"/>
        <v>#N/A</v>
      </c>
      <c r="S102" s="27" t="e">
        <f t="shared" si="16"/>
        <v>#N/A</v>
      </c>
      <c r="T102" s="27" t="e">
        <f t="shared" si="17"/>
        <v>#N/A</v>
      </c>
      <c r="U102" s="26">
        <f>COUNTIFS(Verlauf!$B$6:$B$1000,$A102,Verlauf!$C$6:$C$1000,$B102)</f>
        <v>0</v>
      </c>
      <c r="V102" s="26">
        <f t="shared" si="18"/>
        <v>1</v>
      </c>
      <c r="W102" s="26">
        <f t="shared" si="19"/>
        <v>202821</v>
      </c>
      <c r="X102" s="26">
        <f>SUMIFS(Verlauf!$X$6:$X$1000,Verlauf!$B$6:$B$1000,$A102,Verlauf!$C$6:$C$1000,$B102)</f>
        <v>0</v>
      </c>
      <c r="Y102" s="26">
        <f>SUMIFS(Verlauf!$Y$6:$Y$1000,Verlauf!$B$6:$B$1000,$A102,Verlauf!$C$6:$C$1000,$B102)</f>
        <v>0</v>
      </c>
      <c r="Z102" s="26">
        <f>SUMIFS(Verlauf!$Z$6:$Z$1000,Verlauf!$B$6:$B$1000,$A102,Verlauf!$C$6:$C$1000,$B102)</f>
        <v>0</v>
      </c>
      <c r="AA102" s="26">
        <f>SUMIFS(Verlauf!$I$6:$I$1000,Verlauf!$B$6:$B$1000,$A102,Verlauf!$C$6:$C$1000,$B102)</f>
        <v>0</v>
      </c>
      <c r="AB102" s="26">
        <f>SUMIFS(Verlauf!$AA$6:$AA$1000,Verlauf!$B$6:$B$1000,$A102,Verlauf!$C$6:$C$1000,$B102)</f>
        <v>0</v>
      </c>
      <c r="AC102" s="26">
        <f>SUMIFS(Verlauf!$AB$6:$AB$1000,Verlauf!$B$6:$B$1000,$A102,Verlauf!$C$6:$C$1000,$B102)</f>
        <v>0</v>
      </c>
      <c r="AD102" s="26">
        <f>SUMIFS(Verlauf!$AC$6:$AC$1000,Verlauf!$B$6:$B$1000,$A102,Verlauf!$C$6:$C$1000,$B102)</f>
        <v>0</v>
      </c>
      <c r="AE102" s="26">
        <f>SUMIFS(Verlauf!$S$6:$S$1000,Verlauf!$B$6:$B$1000,$A102,Verlauf!$C$6:$C$1000,$B102)</f>
        <v>0</v>
      </c>
      <c r="AF102" s="26" t="str">
        <f>IF($AN102="","",INDEX(Verlauf!$D$6:$D$1000,MATCH($AN102,Verlauf!$A$6:$A$1000,0)))</f>
        <v/>
      </c>
      <c r="AG102" s="26" t="str">
        <f>IF($AN102="","",INDEX(Verlauf!$E$6:$E$1000,MATCH($AN102,Verlauf!$A$6:$A$1000,0)))</f>
        <v/>
      </c>
      <c r="AH102" s="26" t="str">
        <f>IF($AN102="","",INDEX(Verlauf!$F$6:$F$1000,MATCH($AN102,Verlauf!$A$6:$A$1000,0)))</f>
        <v/>
      </c>
      <c r="AI102" s="26" t="str">
        <f>IF($AN102="","",INDEX(Verlauf!$H$6:$H$1000,MATCH($AN102,Verlauf!$A$6:$A$1000,0)))</f>
        <v/>
      </c>
      <c r="AJ102" s="26" t="str">
        <f>IF($AN102="","",INDEX(Verlauf!$N$6:$N$1000,MATCH($AN102,Verlauf!$A$6:$A$1000,0)))</f>
        <v/>
      </c>
      <c r="AK102" s="26" t="str">
        <f>IF($AN102="","",INDEX(Verlauf!$O$6:$O$1000,MATCH($AN102,Verlauf!$A$6:$A$1000,0)))</f>
        <v/>
      </c>
      <c r="AL102" s="26" t="str">
        <f>IF($AN102="","",INDEX(Verlauf!$P$6:$P$1000,MATCH($AN102,Verlauf!$A$6:$A$1000,0)))</f>
        <v/>
      </c>
      <c r="AM102" s="26" t="str">
        <f>IF($AN102="","",INDEX(Verlauf!$R$6:$R$1000,MATCH($AN102,Verlauf!$A$6:$A$1000,0)))</f>
        <v/>
      </c>
      <c r="AN102" s="28" t="str">
        <f>IF(U102&gt;0,_xlfn.MAXIFS(Verlauf!$A$6:$A$1000,Verlauf!$B$6:$B$1000,$A102,Verlauf!$C$6:$C$1000,$B102),"")</f>
        <v/>
      </c>
    </row>
    <row r="103" spans="1:40" x14ac:dyDescent="0.25">
      <c r="A103" s="26">
        <v>2028</v>
      </c>
      <c r="B103" s="26">
        <v>22</v>
      </c>
      <c r="C103" s="7" t="str">
        <f t="shared" si="10"/>
        <v>KW 22/28</v>
      </c>
      <c r="D103" s="26">
        <f>SUMIFS(Verlauf!$K$6:$K$1000,Verlauf!$B$6:$B$1000,$A103,Verlauf!$C$6:$C$1000,$B103)</f>
        <v>0</v>
      </c>
      <c r="E103" s="26">
        <f>SUMIFS(Verlauf!$L$6:$L$1000,Verlauf!$B$6:$B$1000,$A103,Verlauf!$C$6:$C$1000,$B103)</f>
        <v>0</v>
      </c>
      <c r="F103" s="26">
        <f>SUMIFS(Verlauf!$M$6:$M$1000,Verlauf!$B$6:$B$1000,$A103,Verlauf!$C$6:$C$1000,$B103)</f>
        <v>0</v>
      </c>
      <c r="G103" s="26">
        <f>SUMIFS(Verlauf!$J$6:$J$1000,Verlauf!$B$6:$B$1000,$A103,Verlauf!$C$6:$C$1000,$B103)</f>
        <v>0</v>
      </c>
      <c r="H103" s="26">
        <f>SUMIFS(Verlauf!$U$6:$U$1000,Verlauf!$B$6:$B$1000,$A103,Verlauf!$C$6:$C$1000,$B103)</f>
        <v>0</v>
      </c>
      <c r="I103" s="26">
        <f>SUMIFS(Verlauf!$V$6:$V$1000,Verlauf!$B$6:$B$1000,$A103,Verlauf!$C$6:$C$1000,$B103)</f>
        <v>0</v>
      </c>
      <c r="J103" s="26">
        <f>SUMIFS(Verlauf!$W$6:$W$1000,Verlauf!$B$6:$B$1000,$A103,Verlauf!$C$6:$C$1000,$B103)</f>
        <v>0</v>
      </c>
      <c r="K103" s="26">
        <f>SUMIFS(Verlauf!$T$6:$T$1000,Verlauf!$B$6:$B$1000,$A103,Verlauf!$C$6:$C$1000,$B103)</f>
        <v>0</v>
      </c>
      <c r="L103" s="27">
        <f>IF(Filter!$T$7=TRUE,IFERROR(INDEX(Planung!$D$68:$IA$68,MATCH($W103,Wirksam!$D$6:$IA$6,0)),0),0)</f>
        <v>6.8999999999999995</v>
      </c>
      <c r="M103" s="27">
        <f>IF(OR(Filter!$T$5=TRUE,Filter!$T$6=TRUE),IFERROR(INDEX(Planung!$D$69:$IA$69,MATCH($W103,Wirksam!$D$6:$IA$6,0)),0),0)</f>
        <v>9.2000000000000011</v>
      </c>
      <c r="N103" s="27">
        <f t="shared" si="11"/>
        <v>16.100000000000001</v>
      </c>
      <c r="O103" s="27" t="e">
        <f t="shared" si="12"/>
        <v>#N/A</v>
      </c>
      <c r="P103" s="27" t="e">
        <f t="shared" si="13"/>
        <v>#N/A</v>
      </c>
      <c r="Q103" s="27" t="e">
        <f t="shared" si="14"/>
        <v>#N/A</v>
      </c>
      <c r="R103" s="27" t="e">
        <f t="shared" si="15"/>
        <v>#N/A</v>
      </c>
      <c r="S103" s="27" t="e">
        <f t="shared" si="16"/>
        <v>#N/A</v>
      </c>
      <c r="T103" s="27" t="e">
        <f t="shared" si="17"/>
        <v>#N/A</v>
      </c>
      <c r="U103" s="26">
        <f>COUNTIFS(Verlauf!$B$6:$B$1000,$A103,Verlauf!$C$6:$C$1000,$B103)</f>
        <v>0</v>
      </c>
      <c r="V103" s="26">
        <f t="shared" si="18"/>
        <v>1</v>
      </c>
      <c r="W103" s="26">
        <f t="shared" si="19"/>
        <v>202822</v>
      </c>
      <c r="X103" s="26">
        <f>SUMIFS(Verlauf!$X$6:$X$1000,Verlauf!$B$6:$B$1000,$A103,Verlauf!$C$6:$C$1000,$B103)</f>
        <v>0</v>
      </c>
      <c r="Y103" s="26">
        <f>SUMIFS(Verlauf!$Y$6:$Y$1000,Verlauf!$B$6:$B$1000,$A103,Verlauf!$C$6:$C$1000,$B103)</f>
        <v>0</v>
      </c>
      <c r="Z103" s="26">
        <f>SUMIFS(Verlauf!$Z$6:$Z$1000,Verlauf!$B$6:$B$1000,$A103,Verlauf!$C$6:$C$1000,$B103)</f>
        <v>0</v>
      </c>
      <c r="AA103" s="26">
        <f>SUMIFS(Verlauf!$I$6:$I$1000,Verlauf!$B$6:$B$1000,$A103,Verlauf!$C$6:$C$1000,$B103)</f>
        <v>0</v>
      </c>
      <c r="AB103" s="26">
        <f>SUMIFS(Verlauf!$AA$6:$AA$1000,Verlauf!$B$6:$B$1000,$A103,Verlauf!$C$6:$C$1000,$B103)</f>
        <v>0</v>
      </c>
      <c r="AC103" s="26">
        <f>SUMIFS(Verlauf!$AB$6:$AB$1000,Verlauf!$B$6:$B$1000,$A103,Verlauf!$C$6:$C$1000,$B103)</f>
        <v>0</v>
      </c>
      <c r="AD103" s="26">
        <f>SUMIFS(Verlauf!$AC$6:$AC$1000,Verlauf!$B$6:$B$1000,$A103,Verlauf!$C$6:$C$1000,$B103)</f>
        <v>0</v>
      </c>
      <c r="AE103" s="26">
        <f>SUMIFS(Verlauf!$S$6:$S$1000,Verlauf!$B$6:$B$1000,$A103,Verlauf!$C$6:$C$1000,$B103)</f>
        <v>0</v>
      </c>
      <c r="AF103" s="26" t="str">
        <f>IF($AN103="","",INDEX(Verlauf!$D$6:$D$1000,MATCH($AN103,Verlauf!$A$6:$A$1000,0)))</f>
        <v/>
      </c>
      <c r="AG103" s="26" t="str">
        <f>IF($AN103="","",INDEX(Verlauf!$E$6:$E$1000,MATCH($AN103,Verlauf!$A$6:$A$1000,0)))</f>
        <v/>
      </c>
      <c r="AH103" s="26" t="str">
        <f>IF($AN103="","",INDEX(Verlauf!$F$6:$F$1000,MATCH($AN103,Verlauf!$A$6:$A$1000,0)))</f>
        <v/>
      </c>
      <c r="AI103" s="26" t="str">
        <f>IF($AN103="","",INDEX(Verlauf!$H$6:$H$1000,MATCH($AN103,Verlauf!$A$6:$A$1000,0)))</f>
        <v/>
      </c>
      <c r="AJ103" s="26" t="str">
        <f>IF($AN103="","",INDEX(Verlauf!$N$6:$N$1000,MATCH($AN103,Verlauf!$A$6:$A$1000,0)))</f>
        <v/>
      </c>
      <c r="AK103" s="26" t="str">
        <f>IF($AN103="","",INDEX(Verlauf!$O$6:$O$1000,MATCH($AN103,Verlauf!$A$6:$A$1000,0)))</f>
        <v/>
      </c>
      <c r="AL103" s="26" t="str">
        <f>IF($AN103="","",INDEX(Verlauf!$P$6:$P$1000,MATCH($AN103,Verlauf!$A$6:$A$1000,0)))</f>
        <v/>
      </c>
      <c r="AM103" s="26" t="str">
        <f>IF($AN103="","",INDEX(Verlauf!$R$6:$R$1000,MATCH($AN103,Verlauf!$A$6:$A$1000,0)))</f>
        <v/>
      </c>
      <c r="AN103" s="28" t="str">
        <f>IF(U103&gt;0,_xlfn.MAXIFS(Verlauf!$A$6:$A$1000,Verlauf!$B$6:$B$1000,$A103,Verlauf!$C$6:$C$1000,$B103),"")</f>
        <v/>
      </c>
    </row>
    <row r="104" spans="1:40" x14ac:dyDescent="0.25">
      <c r="A104" s="26">
        <v>2028</v>
      </c>
      <c r="B104" s="26">
        <v>23</v>
      </c>
      <c r="C104" s="7" t="str">
        <f t="shared" si="10"/>
        <v>KW 23/28</v>
      </c>
      <c r="D104" s="26">
        <f>SUMIFS(Verlauf!$K$6:$K$1000,Verlauf!$B$6:$B$1000,$A104,Verlauf!$C$6:$C$1000,$B104)</f>
        <v>0</v>
      </c>
      <c r="E104" s="26">
        <f>SUMIFS(Verlauf!$L$6:$L$1000,Verlauf!$B$6:$B$1000,$A104,Verlauf!$C$6:$C$1000,$B104)</f>
        <v>0</v>
      </c>
      <c r="F104" s="26">
        <f>SUMIFS(Verlauf!$M$6:$M$1000,Verlauf!$B$6:$B$1000,$A104,Verlauf!$C$6:$C$1000,$B104)</f>
        <v>0</v>
      </c>
      <c r="G104" s="26">
        <f>SUMIFS(Verlauf!$J$6:$J$1000,Verlauf!$B$6:$B$1000,$A104,Verlauf!$C$6:$C$1000,$B104)</f>
        <v>0</v>
      </c>
      <c r="H104" s="26">
        <f>SUMIFS(Verlauf!$U$6:$U$1000,Verlauf!$B$6:$B$1000,$A104,Verlauf!$C$6:$C$1000,$B104)</f>
        <v>0</v>
      </c>
      <c r="I104" s="26">
        <f>SUMIFS(Verlauf!$V$6:$V$1000,Verlauf!$B$6:$B$1000,$A104,Verlauf!$C$6:$C$1000,$B104)</f>
        <v>0</v>
      </c>
      <c r="J104" s="26">
        <f>SUMIFS(Verlauf!$W$6:$W$1000,Verlauf!$B$6:$B$1000,$A104,Verlauf!$C$6:$C$1000,$B104)</f>
        <v>0</v>
      </c>
      <c r="K104" s="26">
        <f>SUMIFS(Verlauf!$T$6:$T$1000,Verlauf!$B$6:$B$1000,$A104,Verlauf!$C$6:$C$1000,$B104)</f>
        <v>0</v>
      </c>
      <c r="L104" s="27">
        <f>IF(Filter!$T$7=TRUE,IFERROR(INDEX(Planung!$D$68:$IA$68,MATCH($W104,Wirksam!$D$6:$IA$6,0)),0),0)</f>
        <v>6.8999999999999995</v>
      </c>
      <c r="M104" s="27">
        <f>IF(OR(Filter!$T$5=TRUE,Filter!$T$6=TRUE),IFERROR(INDEX(Planung!$D$69:$IA$69,MATCH($W104,Wirksam!$D$6:$IA$6,0)),0),0)</f>
        <v>9.2000000000000011</v>
      </c>
      <c r="N104" s="27">
        <f t="shared" si="11"/>
        <v>16.100000000000001</v>
      </c>
      <c r="O104" s="27" t="e">
        <f t="shared" si="12"/>
        <v>#N/A</v>
      </c>
      <c r="P104" s="27" t="e">
        <f t="shared" si="13"/>
        <v>#N/A</v>
      </c>
      <c r="Q104" s="27" t="e">
        <f t="shared" si="14"/>
        <v>#N/A</v>
      </c>
      <c r="R104" s="27" t="e">
        <f t="shared" si="15"/>
        <v>#N/A</v>
      </c>
      <c r="S104" s="27" t="e">
        <f t="shared" si="16"/>
        <v>#N/A</v>
      </c>
      <c r="T104" s="27" t="e">
        <f t="shared" si="17"/>
        <v>#N/A</v>
      </c>
      <c r="U104" s="26">
        <f>COUNTIFS(Verlauf!$B$6:$B$1000,$A104,Verlauf!$C$6:$C$1000,$B104)</f>
        <v>0</v>
      </c>
      <c r="V104" s="26">
        <f t="shared" si="18"/>
        <v>1</v>
      </c>
      <c r="W104" s="26">
        <f t="shared" si="19"/>
        <v>202823</v>
      </c>
      <c r="X104" s="26">
        <f>SUMIFS(Verlauf!$X$6:$X$1000,Verlauf!$B$6:$B$1000,$A104,Verlauf!$C$6:$C$1000,$B104)</f>
        <v>0</v>
      </c>
      <c r="Y104" s="26">
        <f>SUMIFS(Verlauf!$Y$6:$Y$1000,Verlauf!$B$6:$B$1000,$A104,Verlauf!$C$6:$C$1000,$B104)</f>
        <v>0</v>
      </c>
      <c r="Z104" s="26">
        <f>SUMIFS(Verlauf!$Z$6:$Z$1000,Verlauf!$B$6:$B$1000,$A104,Verlauf!$C$6:$C$1000,$B104)</f>
        <v>0</v>
      </c>
      <c r="AA104" s="26">
        <f>SUMIFS(Verlauf!$I$6:$I$1000,Verlauf!$B$6:$B$1000,$A104,Verlauf!$C$6:$C$1000,$B104)</f>
        <v>0</v>
      </c>
      <c r="AB104" s="26">
        <f>SUMIFS(Verlauf!$AA$6:$AA$1000,Verlauf!$B$6:$B$1000,$A104,Verlauf!$C$6:$C$1000,$B104)</f>
        <v>0</v>
      </c>
      <c r="AC104" s="26">
        <f>SUMIFS(Verlauf!$AB$6:$AB$1000,Verlauf!$B$6:$B$1000,$A104,Verlauf!$C$6:$C$1000,$B104)</f>
        <v>0</v>
      </c>
      <c r="AD104" s="26">
        <f>SUMIFS(Verlauf!$AC$6:$AC$1000,Verlauf!$B$6:$B$1000,$A104,Verlauf!$C$6:$C$1000,$B104)</f>
        <v>0</v>
      </c>
      <c r="AE104" s="26">
        <f>SUMIFS(Verlauf!$S$6:$S$1000,Verlauf!$B$6:$B$1000,$A104,Verlauf!$C$6:$C$1000,$B104)</f>
        <v>0</v>
      </c>
      <c r="AF104" s="26" t="str">
        <f>IF($AN104="","",INDEX(Verlauf!$D$6:$D$1000,MATCH($AN104,Verlauf!$A$6:$A$1000,0)))</f>
        <v/>
      </c>
      <c r="AG104" s="26" t="str">
        <f>IF($AN104="","",INDEX(Verlauf!$E$6:$E$1000,MATCH($AN104,Verlauf!$A$6:$A$1000,0)))</f>
        <v/>
      </c>
      <c r="AH104" s="26" t="str">
        <f>IF($AN104="","",INDEX(Verlauf!$F$6:$F$1000,MATCH($AN104,Verlauf!$A$6:$A$1000,0)))</f>
        <v/>
      </c>
      <c r="AI104" s="26" t="str">
        <f>IF($AN104="","",INDEX(Verlauf!$H$6:$H$1000,MATCH($AN104,Verlauf!$A$6:$A$1000,0)))</f>
        <v/>
      </c>
      <c r="AJ104" s="26" t="str">
        <f>IF($AN104="","",INDEX(Verlauf!$N$6:$N$1000,MATCH($AN104,Verlauf!$A$6:$A$1000,0)))</f>
        <v/>
      </c>
      <c r="AK104" s="26" t="str">
        <f>IF($AN104="","",INDEX(Verlauf!$O$6:$O$1000,MATCH($AN104,Verlauf!$A$6:$A$1000,0)))</f>
        <v/>
      </c>
      <c r="AL104" s="26" t="str">
        <f>IF($AN104="","",INDEX(Verlauf!$P$6:$P$1000,MATCH($AN104,Verlauf!$A$6:$A$1000,0)))</f>
        <v/>
      </c>
      <c r="AM104" s="26" t="str">
        <f>IF($AN104="","",INDEX(Verlauf!$R$6:$R$1000,MATCH($AN104,Verlauf!$A$6:$A$1000,0)))</f>
        <v/>
      </c>
      <c r="AN104" s="28" t="str">
        <f>IF(U104&gt;0,_xlfn.MAXIFS(Verlauf!$A$6:$A$1000,Verlauf!$B$6:$B$1000,$A104,Verlauf!$C$6:$C$1000,$B104),"")</f>
        <v/>
      </c>
    </row>
    <row r="105" spans="1:40" x14ac:dyDescent="0.25">
      <c r="A105" s="26">
        <v>2028</v>
      </c>
      <c r="B105" s="26">
        <v>24</v>
      </c>
      <c r="C105" s="7" t="str">
        <f t="shared" si="10"/>
        <v>KW 24/28</v>
      </c>
      <c r="D105" s="26">
        <f>SUMIFS(Verlauf!$K$6:$K$1000,Verlauf!$B$6:$B$1000,$A105,Verlauf!$C$6:$C$1000,$B105)</f>
        <v>0</v>
      </c>
      <c r="E105" s="26">
        <f>SUMIFS(Verlauf!$L$6:$L$1000,Verlauf!$B$6:$B$1000,$A105,Verlauf!$C$6:$C$1000,$B105)</f>
        <v>0</v>
      </c>
      <c r="F105" s="26">
        <f>SUMIFS(Verlauf!$M$6:$M$1000,Verlauf!$B$6:$B$1000,$A105,Verlauf!$C$6:$C$1000,$B105)</f>
        <v>0</v>
      </c>
      <c r="G105" s="26">
        <f>SUMIFS(Verlauf!$J$6:$J$1000,Verlauf!$B$6:$B$1000,$A105,Verlauf!$C$6:$C$1000,$B105)</f>
        <v>0</v>
      </c>
      <c r="H105" s="26">
        <f>SUMIFS(Verlauf!$U$6:$U$1000,Verlauf!$B$6:$B$1000,$A105,Verlauf!$C$6:$C$1000,$B105)</f>
        <v>0</v>
      </c>
      <c r="I105" s="26">
        <f>SUMIFS(Verlauf!$V$6:$V$1000,Verlauf!$B$6:$B$1000,$A105,Verlauf!$C$6:$C$1000,$B105)</f>
        <v>0</v>
      </c>
      <c r="J105" s="26">
        <f>SUMIFS(Verlauf!$W$6:$W$1000,Verlauf!$B$6:$B$1000,$A105,Verlauf!$C$6:$C$1000,$B105)</f>
        <v>0</v>
      </c>
      <c r="K105" s="26">
        <f>SUMIFS(Verlauf!$T$6:$T$1000,Verlauf!$B$6:$B$1000,$A105,Verlauf!$C$6:$C$1000,$B105)</f>
        <v>0</v>
      </c>
      <c r="L105" s="27">
        <f>IF(Filter!$T$7=TRUE,IFERROR(INDEX(Planung!$D$68:$IA$68,MATCH($W105,Wirksam!$D$6:$IA$6,0)),0),0)</f>
        <v>6.8999999999999995</v>
      </c>
      <c r="M105" s="27">
        <f>IF(OR(Filter!$T$5=TRUE,Filter!$T$6=TRUE),IFERROR(INDEX(Planung!$D$69:$IA$69,MATCH($W105,Wirksam!$D$6:$IA$6,0)),0),0)</f>
        <v>9.2000000000000011</v>
      </c>
      <c r="N105" s="27">
        <f t="shared" si="11"/>
        <v>16.100000000000001</v>
      </c>
      <c r="O105" s="27" t="e">
        <f t="shared" si="12"/>
        <v>#N/A</v>
      </c>
      <c r="P105" s="27" t="e">
        <f t="shared" si="13"/>
        <v>#N/A</v>
      </c>
      <c r="Q105" s="27" t="e">
        <f t="shared" si="14"/>
        <v>#N/A</v>
      </c>
      <c r="R105" s="27" t="e">
        <f t="shared" si="15"/>
        <v>#N/A</v>
      </c>
      <c r="S105" s="27" t="e">
        <f t="shared" si="16"/>
        <v>#N/A</v>
      </c>
      <c r="T105" s="27" t="e">
        <f t="shared" si="17"/>
        <v>#N/A</v>
      </c>
      <c r="U105" s="26">
        <f>COUNTIFS(Verlauf!$B$6:$B$1000,$A105,Verlauf!$C$6:$C$1000,$B105)</f>
        <v>0</v>
      </c>
      <c r="V105" s="26">
        <f t="shared" si="18"/>
        <v>1</v>
      </c>
      <c r="W105" s="26">
        <f t="shared" si="19"/>
        <v>202824</v>
      </c>
      <c r="X105" s="26">
        <f>SUMIFS(Verlauf!$X$6:$X$1000,Verlauf!$B$6:$B$1000,$A105,Verlauf!$C$6:$C$1000,$B105)</f>
        <v>0</v>
      </c>
      <c r="Y105" s="26">
        <f>SUMIFS(Verlauf!$Y$6:$Y$1000,Verlauf!$B$6:$B$1000,$A105,Verlauf!$C$6:$C$1000,$B105)</f>
        <v>0</v>
      </c>
      <c r="Z105" s="26">
        <f>SUMIFS(Verlauf!$Z$6:$Z$1000,Verlauf!$B$6:$B$1000,$A105,Verlauf!$C$6:$C$1000,$B105)</f>
        <v>0</v>
      </c>
      <c r="AA105" s="26">
        <f>SUMIFS(Verlauf!$I$6:$I$1000,Verlauf!$B$6:$B$1000,$A105,Verlauf!$C$6:$C$1000,$B105)</f>
        <v>0</v>
      </c>
      <c r="AB105" s="26">
        <f>SUMIFS(Verlauf!$AA$6:$AA$1000,Verlauf!$B$6:$B$1000,$A105,Verlauf!$C$6:$C$1000,$B105)</f>
        <v>0</v>
      </c>
      <c r="AC105" s="26">
        <f>SUMIFS(Verlauf!$AB$6:$AB$1000,Verlauf!$B$6:$B$1000,$A105,Verlauf!$C$6:$C$1000,$B105)</f>
        <v>0</v>
      </c>
      <c r="AD105" s="26">
        <f>SUMIFS(Verlauf!$AC$6:$AC$1000,Verlauf!$B$6:$B$1000,$A105,Verlauf!$C$6:$C$1000,$B105)</f>
        <v>0</v>
      </c>
      <c r="AE105" s="26">
        <f>SUMIFS(Verlauf!$S$6:$S$1000,Verlauf!$B$6:$B$1000,$A105,Verlauf!$C$6:$C$1000,$B105)</f>
        <v>0</v>
      </c>
      <c r="AF105" s="26" t="str">
        <f>IF($AN105="","",INDEX(Verlauf!$D$6:$D$1000,MATCH($AN105,Verlauf!$A$6:$A$1000,0)))</f>
        <v/>
      </c>
      <c r="AG105" s="26" t="str">
        <f>IF($AN105="","",INDEX(Verlauf!$E$6:$E$1000,MATCH($AN105,Verlauf!$A$6:$A$1000,0)))</f>
        <v/>
      </c>
      <c r="AH105" s="26" t="str">
        <f>IF($AN105="","",INDEX(Verlauf!$F$6:$F$1000,MATCH($AN105,Verlauf!$A$6:$A$1000,0)))</f>
        <v/>
      </c>
      <c r="AI105" s="26" t="str">
        <f>IF($AN105="","",INDEX(Verlauf!$H$6:$H$1000,MATCH($AN105,Verlauf!$A$6:$A$1000,0)))</f>
        <v/>
      </c>
      <c r="AJ105" s="26" t="str">
        <f>IF($AN105="","",INDEX(Verlauf!$N$6:$N$1000,MATCH($AN105,Verlauf!$A$6:$A$1000,0)))</f>
        <v/>
      </c>
      <c r="AK105" s="26" t="str">
        <f>IF($AN105="","",INDEX(Verlauf!$O$6:$O$1000,MATCH($AN105,Verlauf!$A$6:$A$1000,0)))</f>
        <v/>
      </c>
      <c r="AL105" s="26" t="str">
        <f>IF($AN105="","",INDEX(Verlauf!$P$6:$P$1000,MATCH($AN105,Verlauf!$A$6:$A$1000,0)))</f>
        <v/>
      </c>
      <c r="AM105" s="26" t="str">
        <f>IF($AN105="","",INDEX(Verlauf!$R$6:$R$1000,MATCH($AN105,Verlauf!$A$6:$A$1000,0)))</f>
        <v/>
      </c>
      <c r="AN105" s="28" t="str">
        <f>IF(U105&gt;0,_xlfn.MAXIFS(Verlauf!$A$6:$A$1000,Verlauf!$B$6:$B$1000,$A105,Verlauf!$C$6:$C$1000,$B105),"")</f>
        <v/>
      </c>
    </row>
    <row r="106" spans="1:40" x14ac:dyDescent="0.25">
      <c r="A106" s="26">
        <v>2028</v>
      </c>
      <c r="B106" s="26">
        <v>25</v>
      </c>
      <c r="C106" s="7" t="str">
        <f t="shared" si="10"/>
        <v>KW 25/28</v>
      </c>
      <c r="D106" s="26">
        <f>SUMIFS(Verlauf!$K$6:$K$1000,Verlauf!$B$6:$B$1000,$A106,Verlauf!$C$6:$C$1000,$B106)</f>
        <v>0</v>
      </c>
      <c r="E106" s="26">
        <f>SUMIFS(Verlauf!$L$6:$L$1000,Verlauf!$B$6:$B$1000,$A106,Verlauf!$C$6:$C$1000,$B106)</f>
        <v>0</v>
      </c>
      <c r="F106" s="26">
        <f>SUMIFS(Verlauf!$M$6:$M$1000,Verlauf!$B$6:$B$1000,$A106,Verlauf!$C$6:$C$1000,$B106)</f>
        <v>0</v>
      </c>
      <c r="G106" s="26">
        <f>SUMIFS(Verlauf!$J$6:$J$1000,Verlauf!$B$6:$B$1000,$A106,Verlauf!$C$6:$C$1000,$B106)</f>
        <v>0</v>
      </c>
      <c r="H106" s="26">
        <f>SUMIFS(Verlauf!$U$6:$U$1000,Verlauf!$B$6:$B$1000,$A106,Verlauf!$C$6:$C$1000,$B106)</f>
        <v>0</v>
      </c>
      <c r="I106" s="26">
        <f>SUMIFS(Verlauf!$V$6:$V$1000,Verlauf!$B$6:$B$1000,$A106,Verlauf!$C$6:$C$1000,$B106)</f>
        <v>0</v>
      </c>
      <c r="J106" s="26">
        <f>SUMIFS(Verlauf!$W$6:$W$1000,Verlauf!$B$6:$B$1000,$A106,Verlauf!$C$6:$C$1000,$B106)</f>
        <v>0</v>
      </c>
      <c r="K106" s="26">
        <f>SUMIFS(Verlauf!$T$6:$T$1000,Verlauf!$B$6:$B$1000,$A106,Verlauf!$C$6:$C$1000,$B106)</f>
        <v>0</v>
      </c>
      <c r="L106" s="27">
        <f>IF(Filter!$T$7=TRUE,IFERROR(INDEX(Planung!$D$68:$IA$68,MATCH($W106,Wirksam!$D$6:$IA$6,0)),0),0)</f>
        <v>6.8999999999999995</v>
      </c>
      <c r="M106" s="27">
        <f>IF(OR(Filter!$T$5=TRUE,Filter!$T$6=TRUE),IFERROR(INDEX(Planung!$D$69:$IA$69,MATCH($W106,Wirksam!$D$6:$IA$6,0)),0),0)</f>
        <v>9.2000000000000011</v>
      </c>
      <c r="N106" s="27">
        <f t="shared" si="11"/>
        <v>16.100000000000001</v>
      </c>
      <c r="O106" s="27" t="e">
        <f t="shared" si="12"/>
        <v>#N/A</v>
      </c>
      <c r="P106" s="27" t="e">
        <f t="shared" si="13"/>
        <v>#N/A</v>
      </c>
      <c r="Q106" s="27" t="e">
        <f t="shared" si="14"/>
        <v>#N/A</v>
      </c>
      <c r="R106" s="27" t="e">
        <f t="shared" si="15"/>
        <v>#N/A</v>
      </c>
      <c r="S106" s="27" t="e">
        <f t="shared" si="16"/>
        <v>#N/A</v>
      </c>
      <c r="T106" s="27" t="e">
        <f t="shared" si="17"/>
        <v>#N/A</v>
      </c>
      <c r="U106" s="26">
        <f>COUNTIFS(Verlauf!$B$6:$B$1000,$A106,Verlauf!$C$6:$C$1000,$B106)</f>
        <v>0</v>
      </c>
      <c r="V106" s="26">
        <f t="shared" si="18"/>
        <v>1</v>
      </c>
      <c r="W106" s="26">
        <f t="shared" si="19"/>
        <v>202825</v>
      </c>
      <c r="X106" s="26">
        <f>SUMIFS(Verlauf!$X$6:$X$1000,Verlauf!$B$6:$B$1000,$A106,Verlauf!$C$6:$C$1000,$B106)</f>
        <v>0</v>
      </c>
      <c r="Y106" s="26">
        <f>SUMIFS(Verlauf!$Y$6:$Y$1000,Verlauf!$B$6:$B$1000,$A106,Verlauf!$C$6:$C$1000,$B106)</f>
        <v>0</v>
      </c>
      <c r="Z106" s="26">
        <f>SUMIFS(Verlauf!$Z$6:$Z$1000,Verlauf!$B$6:$B$1000,$A106,Verlauf!$C$6:$C$1000,$B106)</f>
        <v>0</v>
      </c>
      <c r="AA106" s="26">
        <f>SUMIFS(Verlauf!$I$6:$I$1000,Verlauf!$B$6:$B$1000,$A106,Verlauf!$C$6:$C$1000,$B106)</f>
        <v>0</v>
      </c>
      <c r="AB106" s="26">
        <f>SUMIFS(Verlauf!$AA$6:$AA$1000,Verlauf!$B$6:$B$1000,$A106,Verlauf!$C$6:$C$1000,$B106)</f>
        <v>0</v>
      </c>
      <c r="AC106" s="26">
        <f>SUMIFS(Verlauf!$AB$6:$AB$1000,Verlauf!$B$6:$B$1000,$A106,Verlauf!$C$6:$C$1000,$B106)</f>
        <v>0</v>
      </c>
      <c r="AD106" s="26">
        <f>SUMIFS(Verlauf!$AC$6:$AC$1000,Verlauf!$B$6:$B$1000,$A106,Verlauf!$C$6:$C$1000,$B106)</f>
        <v>0</v>
      </c>
      <c r="AE106" s="26">
        <f>SUMIFS(Verlauf!$S$6:$S$1000,Verlauf!$B$6:$B$1000,$A106,Verlauf!$C$6:$C$1000,$B106)</f>
        <v>0</v>
      </c>
      <c r="AF106" s="26" t="str">
        <f>IF($AN106="","",INDEX(Verlauf!$D$6:$D$1000,MATCH($AN106,Verlauf!$A$6:$A$1000,0)))</f>
        <v/>
      </c>
      <c r="AG106" s="26" t="str">
        <f>IF($AN106="","",INDEX(Verlauf!$E$6:$E$1000,MATCH($AN106,Verlauf!$A$6:$A$1000,0)))</f>
        <v/>
      </c>
      <c r="AH106" s="26" t="str">
        <f>IF($AN106="","",INDEX(Verlauf!$F$6:$F$1000,MATCH($AN106,Verlauf!$A$6:$A$1000,0)))</f>
        <v/>
      </c>
      <c r="AI106" s="26" t="str">
        <f>IF($AN106="","",INDEX(Verlauf!$H$6:$H$1000,MATCH($AN106,Verlauf!$A$6:$A$1000,0)))</f>
        <v/>
      </c>
      <c r="AJ106" s="26" t="str">
        <f>IF($AN106="","",INDEX(Verlauf!$N$6:$N$1000,MATCH($AN106,Verlauf!$A$6:$A$1000,0)))</f>
        <v/>
      </c>
      <c r="AK106" s="26" t="str">
        <f>IF($AN106="","",INDEX(Verlauf!$O$6:$O$1000,MATCH($AN106,Verlauf!$A$6:$A$1000,0)))</f>
        <v/>
      </c>
      <c r="AL106" s="26" t="str">
        <f>IF($AN106="","",INDEX(Verlauf!$P$6:$P$1000,MATCH($AN106,Verlauf!$A$6:$A$1000,0)))</f>
        <v/>
      </c>
      <c r="AM106" s="26" t="str">
        <f>IF($AN106="","",INDEX(Verlauf!$R$6:$R$1000,MATCH($AN106,Verlauf!$A$6:$A$1000,0)))</f>
        <v/>
      </c>
      <c r="AN106" s="28" t="str">
        <f>IF(U106&gt;0,_xlfn.MAXIFS(Verlauf!$A$6:$A$1000,Verlauf!$B$6:$B$1000,$A106,Verlauf!$C$6:$C$1000,$B106),"")</f>
        <v/>
      </c>
    </row>
    <row r="107" spans="1:40" x14ac:dyDescent="0.25">
      <c r="A107" s="26">
        <v>2028</v>
      </c>
      <c r="B107" s="26">
        <v>26</v>
      </c>
      <c r="C107" s="7" t="str">
        <f t="shared" si="10"/>
        <v>KW 26/28</v>
      </c>
      <c r="D107" s="26">
        <f>SUMIFS(Verlauf!$K$6:$K$1000,Verlauf!$B$6:$B$1000,$A107,Verlauf!$C$6:$C$1000,$B107)</f>
        <v>0</v>
      </c>
      <c r="E107" s="26">
        <f>SUMIFS(Verlauf!$L$6:$L$1000,Verlauf!$B$6:$B$1000,$A107,Verlauf!$C$6:$C$1000,$B107)</f>
        <v>0</v>
      </c>
      <c r="F107" s="26">
        <f>SUMIFS(Verlauf!$M$6:$M$1000,Verlauf!$B$6:$B$1000,$A107,Verlauf!$C$6:$C$1000,$B107)</f>
        <v>0</v>
      </c>
      <c r="G107" s="26">
        <f>SUMIFS(Verlauf!$J$6:$J$1000,Verlauf!$B$6:$B$1000,$A107,Verlauf!$C$6:$C$1000,$B107)</f>
        <v>0</v>
      </c>
      <c r="H107" s="26">
        <f>SUMIFS(Verlauf!$U$6:$U$1000,Verlauf!$B$6:$B$1000,$A107,Verlauf!$C$6:$C$1000,$B107)</f>
        <v>0</v>
      </c>
      <c r="I107" s="26">
        <f>SUMIFS(Verlauf!$V$6:$V$1000,Verlauf!$B$6:$B$1000,$A107,Verlauf!$C$6:$C$1000,$B107)</f>
        <v>0</v>
      </c>
      <c r="J107" s="26">
        <f>SUMIFS(Verlauf!$W$6:$W$1000,Verlauf!$B$6:$B$1000,$A107,Verlauf!$C$6:$C$1000,$B107)</f>
        <v>0</v>
      </c>
      <c r="K107" s="26">
        <f>SUMIFS(Verlauf!$T$6:$T$1000,Verlauf!$B$6:$B$1000,$A107,Verlauf!$C$6:$C$1000,$B107)</f>
        <v>0</v>
      </c>
      <c r="L107" s="27">
        <f>IF(Filter!$T$7=TRUE,IFERROR(INDEX(Planung!$D$68:$IA$68,MATCH($W107,Wirksam!$D$6:$IA$6,0)),0),0)</f>
        <v>6.8999999999999995</v>
      </c>
      <c r="M107" s="27">
        <f>IF(OR(Filter!$T$5=TRUE,Filter!$T$6=TRUE),IFERROR(INDEX(Planung!$D$69:$IA$69,MATCH($W107,Wirksam!$D$6:$IA$6,0)),0),0)</f>
        <v>9.2000000000000011</v>
      </c>
      <c r="N107" s="27">
        <f t="shared" si="11"/>
        <v>16.100000000000001</v>
      </c>
      <c r="O107" s="27" t="e">
        <f t="shared" si="12"/>
        <v>#N/A</v>
      </c>
      <c r="P107" s="27" t="e">
        <f t="shared" si="13"/>
        <v>#N/A</v>
      </c>
      <c r="Q107" s="27" t="e">
        <f t="shared" si="14"/>
        <v>#N/A</v>
      </c>
      <c r="R107" s="27" t="e">
        <f t="shared" si="15"/>
        <v>#N/A</v>
      </c>
      <c r="S107" s="27" t="e">
        <f t="shared" si="16"/>
        <v>#N/A</v>
      </c>
      <c r="T107" s="27" t="e">
        <f t="shared" si="17"/>
        <v>#N/A</v>
      </c>
      <c r="U107" s="26">
        <f>COUNTIFS(Verlauf!$B$6:$B$1000,$A107,Verlauf!$C$6:$C$1000,$B107)</f>
        <v>0</v>
      </c>
      <c r="V107" s="26">
        <f t="shared" si="18"/>
        <v>1</v>
      </c>
      <c r="W107" s="26">
        <f t="shared" si="19"/>
        <v>202826</v>
      </c>
      <c r="X107" s="26">
        <f>SUMIFS(Verlauf!$X$6:$X$1000,Verlauf!$B$6:$B$1000,$A107,Verlauf!$C$6:$C$1000,$B107)</f>
        <v>0</v>
      </c>
      <c r="Y107" s="26">
        <f>SUMIFS(Verlauf!$Y$6:$Y$1000,Verlauf!$B$6:$B$1000,$A107,Verlauf!$C$6:$C$1000,$B107)</f>
        <v>0</v>
      </c>
      <c r="Z107" s="26">
        <f>SUMIFS(Verlauf!$Z$6:$Z$1000,Verlauf!$B$6:$B$1000,$A107,Verlauf!$C$6:$C$1000,$B107)</f>
        <v>0</v>
      </c>
      <c r="AA107" s="26">
        <f>SUMIFS(Verlauf!$I$6:$I$1000,Verlauf!$B$6:$B$1000,$A107,Verlauf!$C$6:$C$1000,$B107)</f>
        <v>0</v>
      </c>
      <c r="AB107" s="26">
        <f>SUMIFS(Verlauf!$AA$6:$AA$1000,Verlauf!$B$6:$B$1000,$A107,Verlauf!$C$6:$C$1000,$B107)</f>
        <v>0</v>
      </c>
      <c r="AC107" s="26">
        <f>SUMIFS(Verlauf!$AB$6:$AB$1000,Verlauf!$B$6:$B$1000,$A107,Verlauf!$C$6:$C$1000,$B107)</f>
        <v>0</v>
      </c>
      <c r="AD107" s="26">
        <f>SUMIFS(Verlauf!$AC$6:$AC$1000,Verlauf!$B$6:$B$1000,$A107,Verlauf!$C$6:$C$1000,$B107)</f>
        <v>0</v>
      </c>
      <c r="AE107" s="26">
        <f>SUMIFS(Verlauf!$S$6:$S$1000,Verlauf!$B$6:$B$1000,$A107,Verlauf!$C$6:$C$1000,$B107)</f>
        <v>0</v>
      </c>
      <c r="AF107" s="26" t="str">
        <f>IF($AN107="","",INDEX(Verlauf!$D$6:$D$1000,MATCH($AN107,Verlauf!$A$6:$A$1000,0)))</f>
        <v/>
      </c>
      <c r="AG107" s="26" t="str">
        <f>IF($AN107="","",INDEX(Verlauf!$E$6:$E$1000,MATCH($AN107,Verlauf!$A$6:$A$1000,0)))</f>
        <v/>
      </c>
      <c r="AH107" s="26" t="str">
        <f>IF($AN107="","",INDEX(Verlauf!$F$6:$F$1000,MATCH($AN107,Verlauf!$A$6:$A$1000,0)))</f>
        <v/>
      </c>
      <c r="AI107" s="26" t="str">
        <f>IF($AN107="","",INDEX(Verlauf!$H$6:$H$1000,MATCH($AN107,Verlauf!$A$6:$A$1000,0)))</f>
        <v/>
      </c>
      <c r="AJ107" s="26" t="str">
        <f>IF($AN107="","",INDEX(Verlauf!$N$6:$N$1000,MATCH($AN107,Verlauf!$A$6:$A$1000,0)))</f>
        <v/>
      </c>
      <c r="AK107" s="26" t="str">
        <f>IF($AN107="","",INDEX(Verlauf!$O$6:$O$1000,MATCH($AN107,Verlauf!$A$6:$A$1000,0)))</f>
        <v/>
      </c>
      <c r="AL107" s="26" t="str">
        <f>IF($AN107="","",INDEX(Verlauf!$P$6:$P$1000,MATCH($AN107,Verlauf!$A$6:$A$1000,0)))</f>
        <v/>
      </c>
      <c r="AM107" s="26" t="str">
        <f>IF($AN107="","",INDEX(Verlauf!$R$6:$R$1000,MATCH($AN107,Verlauf!$A$6:$A$1000,0)))</f>
        <v/>
      </c>
      <c r="AN107" s="28" t="str">
        <f>IF(U107&gt;0,_xlfn.MAXIFS(Verlauf!$A$6:$A$1000,Verlauf!$B$6:$B$1000,$A107,Verlauf!$C$6:$C$1000,$B107),"")</f>
        <v/>
      </c>
    </row>
    <row r="108" spans="1:40" x14ac:dyDescent="0.25">
      <c r="A108" s="26">
        <v>2028</v>
      </c>
      <c r="B108" s="26">
        <v>27</v>
      </c>
      <c r="C108" s="7" t="str">
        <f t="shared" si="10"/>
        <v>KW 27/28</v>
      </c>
      <c r="D108" s="26">
        <f>SUMIFS(Verlauf!$K$6:$K$1000,Verlauf!$B$6:$B$1000,$A108,Verlauf!$C$6:$C$1000,$B108)</f>
        <v>0</v>
      </c>
      <c r="E108" s="26">
        <f>SUMIFS(Verlauf!$L$6:$L$1000,Verlauf!$B$6:$B$1000,$A108,Verlauf!$C$6:$C$1000,$B108)</f>
        <v>0</v>
      </c>
      <c r="F108" s="26">
        <f>SUMIFS(Verlauf!$M$6:$M$1000,Verlauf!$B$6:$B$1000,$A108,Verlauf!$C$6:$C$1000,$B108)</f>
        <v>0</v>
      </c>
      <c r="G108" s="26">
        <f>SUMIFS(Verlauf!$J$6:$J$1000,Verlauf!$B$6:$B$1000,$A108,Verlauf!$C$6:$C$1000,$B108)</f>
        <v>0</v>
      </c>
      <c r="H108" s="26">
        <f>SUMIFS(Verlauf!$U$6:$U$1000,Verlauf!$B$6:$B$1000,$A108,Verlauf!$C$6:$C$1000,$B108)</f>
        <v>0</v>
      </c>
      <c r="I108" s="26">
        <f>SUMIFS(Verlauf!$V$6:$V$1000,Verlauf!$B$6:$B$1000,$A108,Verlauf!$C$6:$C$1000,$B108)</f>
        <v>0</v>
      </c>
      <c r="J108" s="26">
        <f>SUMIFS(Verlauf!$W$6:$W$1000,Verlauf!$B$6:$B$1000,$A108,Verlauf!$C$6:$C$1000,$B108)</f>
        <v>0</v>
      </c>
      <c r="K108" s="26">
        <f>SUMIFS(Verlauf!$T$6:$T$1000,Verlauf!$B$6:$B$1000,$A108,Verlauf!$C$6:$C$1000,$B108)</f>
        <v>0</v>
      </c>
      <c r="L108" s="27">
        <f>IF(Filter!$T$7=TRUE,IFERROR(INDEX(Planung!$D$68:$IA$68,MATCH($W108,Wirksam!$D$6:$IA$6,0)),0),0)</f>
        <v>6.8999999999999995</v>
      </c>
      <c r="M108" s="27">
        <f>IF(OR(Filter!$T$5=TRUE,Filter!$T$6=TRUE),IFERROR(INDEX(Planung!$D$69:$IA$69,MATCH($W108,Wirksam!$D$6:$IA$6,0)),0),0)</f>
        <v>9.2000000000000011</v>
      </c>
      <c r="N108" s="27">
        <f t="shared" si="11"/>
        <v>16.100000000000001</v>
      </c>
      <c r="O108" s="27" t="e">
        <f t="shared" si="12"/>
        <v>#N/A</v>
      </c>
      <c r="P108" s="27" t="e">
        <f t="shared" si="13"/>
        <v>#N/A</v>
      </c>
      <c r="Q108" s="27" t="e">
        <f t="shared" si="14"/>
        <v>#N/A</v>
      </c>
      <c r="R108" s="27" t="e">
        <f t="shared" si="15"/>
        <v>#N/A</v>
      </c>
      <c r="S108" s="27" t="e">
        <f t="shared" si="16"/>
        <v>#N/A</v>
      </c>
      <c r="T108" s="27" t="e">
        <f t="shared" si="17"/>
        <v>#N/A</v>
      </c>
      <c r="U108" s="26">
        <f>COUNTIFS(Verlauf!$B$6:$B$1000,$A108,Verlauf!$C$6:$C$1000,$B108)</f>
        <v>0</v>
      </c>
      <c r="V108" s="26">
        <f t="shared" si="18"/>
        <v>1</v>
      </c>
      <c r="W108" s="26">
        <f t="shared" si="19"/>
        <v>202827</v>
      </c>
      <c r="X108" s="26">
        <f>SUMIFS(Verlauf!$X$6:$X$1000,Verlauf!$B$6:$B$1000,$A108,Verlauf!$C$6:$C$1000,$B108)</f>
        <v>0</v>
      </c>
      <c r="Y108" s="26">
        <f>SUMIFS(Verlauf!$Y$6:$Y$1000,Verlauf!$B$6:$B$1000,$A108,Verlauf!$C$6:$C$1000,$B108)</f>
        <v>0</v>
      </c>
      <c r="Z108" s="26">
        <f>SUMIFS(Verlauf!$Z$6:$Z$1000,Verlauf!$B$6:$B$1000,$A108,Verlauf!$C$6:$C$1000,$B108)</f>
        <v>0</v>
      </c>
      <c r="AA108" s="26">
        <f>SUMIFS(Verlauf!$I$6:$I$1000,Verlauf!$B$6:$B$1000,$A108,Verlauf!$C$6:$C$1000,$B108)</f>
        <v>0</v>
      </c>
      <c r="AB108" s="26">
        <f>SUMIFS(Verlauf!$AA$6:$AA$1000,Verlauf!$B$6:$B$1000,$A108,Verlauf!$C$6:$C$1000,$B108)</f>
        <v>0</v>
      </c>
      <c r="AC108" s="26">
        <f>SUMIFS(Verlauf!$AB$6:$AB$1000,Verlauf!$B$6:$B$1000,$A108,Verlauf!$C$6:$C$1000,$B108)</f>
        <v>0</v>
      </c>
      <c r="AD108" s="26">
        <f>SUMIFS(Verlauf!$AC$6:$AC$1000,Verlauf!$B$6:$B$1000,$A108,Verlauf!$C$6:$C$1000,$B108)</f>
        <v>0</v>
      </c>
      <c r="AE108" s="26">
        <f>SUMIFS(Verlauf!$S$6:$S$1000,Verlauf!$B$6:$B$1000,$A108,Verlauf!$C$6:$C$1000,$B108)</f>
        <v>0</v>
      </c>
      <c r="AF108" s="26" t="str">
        <f>IF($AN108="","",INDEX(Verlauf!$D$6:$D$1000,MATCH($AN108,Verlauf!$A$6:$A$1000,0)))</f>
        <v/>
      </c>
      <c r="AG108" s="26" t="str">
        <f>IF($AN108="","",INDEX(Verlauf!$E$6:$E$1000,MATCH($AN108,Verlauf!$A$6:$A$1000,0)))</f>
        <v/>
      </c>
      <c r="AH108" s="26" t="str">
        <f>IF($AN108="","",INDEX(Verlauf!$F$6:$F$1000,MATCH($AN108,Verlauf!$A$6:$A$1000,0)))</f>
        <v/>
      </c>
      <c r="AI108" s="26" t="str">
        <f>IF($AN108="","",INDEX(Verlauf!$H$6:$H$1000,MATCH($AN108,Verlauf!$A$6:$A$1000,0)))</f>
        <v/>
      </c>
      <c r="AJ108" s="26" t="str">
        <f>IF($AN108="","",INDEX(Verlauf!$N$6:$N$1000,MATCH($AN108,Verlauf!$A$6:$A$1000,0)))</f>
        <v/>
      </c>
      <c r="AK108" s="26" t="str">
        <f>IF($AN108="","",INDEX(Verlauf!$O$6:$O$1000,MATCH($AN108,Verlauf!$A$6:$A$1000,0)))</f>
        <v/>
      </c>
      <c r="AL108" s="26" t="str">
        <f>IF($AN108="","",INDEX(Verlauf!$P$6:$P$1000,MATCH($AN108,Verlauf!$A$6:$A$1000,0)))</f>
        <v/>
      </c>
      <c r="AM108" s="26" t="str">
        <f>IF($AN108="","",INDEX(Verlauf!$R$6:$R$1000,MATCH($AN108,Verlauf!$A$6:$A$1000,0)))</f>
        <v/>
      </c>
      <c r="AN108" s="28" t="str">
        <f>IF(U108&gt;0,_xlfn.MAXIFS(Verlauf!$A$6:$A$1000,Verlauf!$B$6:$B$1000,$A108,Verlauf!$C$6:$C$1000,$B108),"")</f>
        <v/>
      </c>
    </row>
    <row r="109" spans="1:40" x14ac:dyDescent="0.25">
      <c r="A109" s="26">
        <v>2028</v>
      </c>
      <c r="B109" s="26">
        <v>28</v>
      </c>
      <c r="C109" s="7" t="str">
        <f t="shared" si="10"/>
        <v>KW 28/28</v>
      </c>
      <c r="D109" s="26">
        <f>SUMIFS(Verlauf!$K$6:$K$1000,Verlauf!$B$6:$B$1000,$A109,Verlauf!$C$6:$C$1000,$B109)</f>
        <v>0</v>
      </c>
      <c r="E109" s="26">
        <f>SUMIFS(Verlauf!$L$6:$L$1000,Verlauf!$B$6:$B$1000,$A109,Verlauf!$C$6:$C$1000,$B109)</f>
        <v>0</v>
      </c>
      <c r="F109" s="26">
        <f>SUMIFS(Verlauf!$M$6:$M$1000,Verlauf!$B$6:$B$1000,$A109,Verlauf!$C$6:$C$1000,$B109)</f>
        <v>0</v>
      </c>
      <c r="G109" s="26">
        <f>SUMIFS(Verlauf!$J$6:$J$1000,Verlauf!$B$6:$B$1000,$A109,Verlauf!$C$6:$C$1000,$B109)</f>
        <v>0</v>
      </c>
      <c r="H109" s="26">
        <f>SUMIFS(Verlauf!$U$6:$U$1000,Verlauf!$B$6:$B$1000,$A109,Verlauf!$C$6:$C$1000,$B109)</f>
        <v>0</v>
      </c>
      <c r="I109" s="26">
        <f>SUMIFS(Verlauf!$V$6:$V$1000,Verlauf!$B$6:$B$1000,$A109,Verlauf!$C$6:$C$1000,$B109)</f>
        <v>0</v>
      </c>
      <c r="J109" s="26">
        <f>SUMIFS(Verlauf!$W$6:$W$1000,Verlauf!$B$6:$B$1000,$A109,Verlauf!$C$6:$C$1000,$B109)</f>
        <v>0</v>
      </c>
      <c r="K109" s="26">
        <f>SUMIFS(Verlauf!$T$6:$T$1000,Verlauf!$B$6:$B$1000,$A109,Verlauf!$C$6:$C$1000,$B109)</f>
        <v>0</v>
      </c>
      <c r="L109" s="27">
        <f>IF(Filter!$T$7=TRUE,IFERROR(INDEX(Planung!$D$68:$IA$68,MATCH($W109,Wirksam!$D$6:$IA$6,0)),0),0)</f>
        <v>6.8999999999999995</v>
      </c>
      <c r="M109" s="27">
        <f>IF(OR(Filter!$T$5=TRUE,Filter!$T$6=TRUE),IFERROR(INDEX(Planung!$D$69:$IA$69,MATCH($W109,Wirksam!$D$6:$IA$6,0)),0),0)</f>
        <v>9.2000000000000011</v>
      </c>
      <c r="N109" s="27">
        <f t="shared" si="11"/>
        <v>16.100000000000001</v>
      </c>
      <c r="O109" s="27" t="e">
        <f t="shared" si="12"/>
        <v>#N/A</v>
      </c>
      <c r="P109" s="27" t="e">
        <f t="shared" si="13"/>
        <v>#N/A</v>
      </c>
      <c r="Q109" s="27" t="e">
        <f t="shared" si="14"/>
        <v>#N/A</v>
      </c>
      <c r="R109" s="27" t="e">
        <f t="shared" si="15"/>
        <v>#N/A</v>
      </c>
      <c r="S109" s="27" t="e">
        <f t="shared" si="16"/>
        <v>#N/A</v>
      </c>
      <c r="T109" s="27" t="e">
        <f t="shared" si="17"/>
        <v>#N/A</v>
      </c>
      <c r="U109" s="26">
        <f>COUNTIFS(Verlauf!$B$6:$B$1000,$A109,Verlauf!$C$6:$C$1000,$B109)</f>
        <v>0</v>
      </c>
      <c r="V109" s="26">
        <f t="shared" si="18"/>
        <v>1</v>
      </c>
      <c r="W109" s="26">
        <f t="shared" si="19"/>
        <v>202828</v>
      </c>
      <c r="X109" s="26">
        <f>SUMIFS(Verlauf!$X$6:$X$1000,Verlauf!$B$6:$B$1000,$A109,Verlauf!$C$6:$C$1000,$B109)</f>
        <v>0</v>
      </c>
      <c r="Y109" s="26">
        <f>SUMIFS(Verlauf!$Y$6:$Y$1000,Verlauf!$B$6:$B$1000,$A109,Verlauf!$C$6:$C$1000,$B109)</f>
        <v>0</v>
      </c>
      <c r="Z109" s="26">
        <f>SUMIFS(Verlauf!$Z$6:$Z$1000,Verlauf!$B$6:$B$1000,$A109,Verlauf!$C$6:$C$1000,$B109)</f>
        <v>0</v>
      </c>
      <c r="AA109" s="26">
        <f>SUMIFS(Verlauf!$I$6:$I$1000,Verlauf!$B$6:$B$1000,$A109,Verlauf!$C$6:$C$1000,$B109)</f>
        <v>0</v>
      </c>
      <c r="AB109" s="26">
        <f>SUMIFS(Verlauf!$AA$6:$AA$1000,Verlauf!$B$6:$B$1000,$A109,Verlauf!$C$6:$C$1000,$B109)</f>
        <v>0</v>
      </c>
      <c r="AC109" s="26">
        <f>SUMIFS(Verlauf!$AB$6:$AB$1000,Verlauf!$B$6:$B$1000,$A109,Verlauf!$C$6:$C$1000,$B109)</f>
        <v>0</v>
      </c>
      <c r="AD109" s="26">
        <f>SUMIFS(Verlauf!$AC$6:$AC$1000,Verlauf!$B$6:$B$1000,$A109,Verlauf!$C$6:$C$1000,$B109)</f>
        <v>0</v>
      </c>
      <c r="AE109" s="26">
        <f>SUMIFS(Verlauf!$S$6:$S$1000,Verlauf!$B$6:$B$1000,$A109,Verlauf!$C$6:$C$1000,$B109)</f>
        <v>0</v>
      </c>
      <c r="AF109" s="26" t="str">
        <f>IF($AN109="","",INDEX(Verlauf!$D$6:$D$1000,MATCH($AN109,Verlauf!$A$6:$A$1000,0)))</f>
        <v/>
      </c>
      <c r="AG109" s="26" t="str">
        <f>IF($AN109="","",INDEX(Verlauf!$E$6:$E$1000,MATCH($AN109,Verlauf!$A$6:$A$1000,0)))</f>
        <v/>
      </c>
      <c r="AH109" s="26" t="str">
        <f>IF($AN109="","",INDEX(Verlauf!$F$6:$F$1000,MATCH($AN109,Verlauf!$A$6:$A$1000,0)))</f>
        <v/>
      </c>
      <c r="AI109" s="26" t="str">
        <f>IF($AN109="","",INDEX(Verlauf!$H$6:$H$1000,MATCH($AN109,Verlauf!$A$6:$A$1000,0)))</f>
        <v/>
      </c>
      <c r="AJ109" s="26" t="str">
        <f>IF($AN109="","",INDEX(Verlauf!$N$6:$N$1000,MATCH($AN109,Verlauf!$A$6:$A$1000,0)))</f>
        <v/>
      </c>
      <c r="AK109" s="26" t="str">
        <f>IF($AN109="","",INDEX(Verlauf!$O$6:$O$1000,MATCH($AN109,Verlauf!$A$6:$A$1000,0)))</f>
        <v/>
      </c>
      <c r="AL109" s="26" t="str">
        <f>IF($AN109="","",INDEX(Verlauf!$P$6:$P$1000,MATCH($AN109,Verlauf!$A$6:$A$1000,0)))</f>
        <v/>
      </c>
      <c r="AM109" s="26" t="str">
        <f>IF($AN109="","",INDEX(Verlauf!$R$6:$R$1000,MATCH($AN109,Verlauf!$A$6:$A$1000,0)))</f>
        <v/>
      </c>
      <c r="AN109" s="28" t="str">
        <f>IF(U109&gt;0,_xlfn.MAXIFS(Verlauf!$A$6:$A$1000,Verlauf!$B$6:$B$1000,$A109,Verlauf!$C$6:$C$1000,$B109),"")</f>
        <v/>
      </c>
    </row>
    <row r="110" spans="1:40" x14ac:dyDescent="0.25">
      <c r="A110" s="26">
        <v>2028</v>
      </c>
      <c r="B110" s="26">
        <v>29</v>
      </c>
      <c r="C110" s="7" t="str">
        <f t="shared" si="10"/>
        <v>KW 29/28</v>
      </c>
      <c r="D110" s="26">
        <f>SUMIFS(Verlauf!$K$6:$K$1000,Verlauf!$B$6:$B$1000,$A110,Verlauf!$C$6:$C$1000,$B110)</f>
        <v>0</v>
      </c>
      <c r="E110" s="26">
        <f>SUMIFS(Verlauf!$L$6:$L$1000,Verlauf!$B$6:$B$1000,$A110,Verlauf!$C$6:$C$1000,$B110)</f>
        <v>0</v>
      </c>
      <c r="F110" s="26">
        <f>SUMIFS(Verlauf!$M$6:$M$1000,Verlauf!$B$6:$B$1000,$A110,Verlauf!$C$6:$C$1000,$B110)</f>
        <v>0</v>
      </c>
      <c r="G110" s="26">
        <f>SUMIFS(Verlauf!$J$6:$J$1000,Verlauf!$B$6:$B$1000,$A110,Verlauf!$C$6:$C$1000,$B110)</f>
        <v>0</v>
      </c>
      <c r="H110" s="26">
        <f>SUMIFS(Verlauf!$U$6:$U$1000,Verlauf!$B$6:$B$1000,$A110,Verlauf!$C$6:$C$1000,$B110)</f>
        <v>0</v>
      </c>
      <c r="I110" s="26">
        <f>SUMIFS(Verlauf!$V$6:$V$1000,Verlauf!$B$6:$B$1000,$A110,Verlauf!$C$6:$C$1000,$B110)</f>
        <v>0</v>
      </c>
      <c r="J110" s="26">
        <f>SUMIFS(Verlauf!$W$6:$W$1000,Verlauf!$B$6:$B$1000,$A110,Verlauf!$C$6:$C$1000,$B110)</f>
        <v>0</v>
      </c>
      <c r="K110" s="26">
        <f>SUMIFS(Verlauf!$T$6:$T$1000,Verlauf!$B$6:$B$1000,$A110,Verlauf!$C$6:$C$1000,$B110)</f>
        <v>0</v>
      </c>
      <c r="L110" s="27">
        <f>IF(Filter!$T$7=TRUE,IFERROR(INDEX(Planung!$D$68:$IA$68,MATCH($W110,Wirksam!$D$6:$IA$6,0)),0),0)</f>
        <v>6.8999999999999995</v>
      </c>
      <c r="M110" s="27">
        <f>IF(OR(Filter!$T$5=TRUE,Filter!$T$6=TRUE),IFERROR(INDEX(Planung!$D$69:$IA$69,MATCH($W110,Wirksam!$D$6:$IA$6,0)),0),0)</f>
        <v>9.2000000000000011</v>
      </c>
      <c r="N110" s="27">
        <f t="shared" si="11"/>
        <v>16.100000000000001</v>
      </c>
      <c r="O110" s="27" t="e">
        <f t="shared" si="12"/>
        <v>#N/A</v>
      </c>
      <c r="P110" s="27" t="e">
        <f t="shared" si="13"/>
        <v>#N/A</v>
      </c>
      <c r="Q110" s="27" t="e">
        <f t="shared" si="14"/>
        <v>#N/A</v>
      </c>
      <c r="R110" s="27" t="e">
        <f t="shared" si="15"/>
        <v>#N/A</v>
      </c>
      <c r="S110" s="27" t="e">
        <f t="shared" si="16"/>
        <v>#N/A</v>
      </c>
      <c r="T110" s="27" t="e">
        <f t="shared" si="17"/>
        <v>#N/A</v>
      </c>
      <c r="U110" s="26">
        <f>COUNTIFS(Verlauf!$B$6:$B$1000,$A110,Verlauf!$C$6:$C$1000,$B110)</f>
        <v>0</v>
      </c>
      <c r="V110" s="26">
        <f t="shared" si="18"/>
        <v>1</v>
      </c>
      <c r="W110" s="26">
        <f t="shared" si="19"/>
        <v>202829</v>
      </c>
      <c r="X110" s="26">
        <f>SUMIFS(Verlauf!$X$6:$X$1000,Verlauf!$B$6:$B$1000,$A110,Verlauf!$C$6:$C$1000,$B110)</f>
        <v>0</v>
      </c>
      <c r="Y110" s="26">
        <f>SUMIFS(Verlauf!$Y$6:$Y$1000,Verlauf!$B$6:$B$1000,$A110,Verlauf!$C$6:$C$1000,$B110)</f>
        <v>0</v>
      </c>
      <c r="Z110" s="26">
        <f>SUMIFS(Verlauf!$Z$6:$Z$1000,Verlauf!$B$6:$B$1000,$A110,Verlauf!$C$6:$C$1000,$B110)</f>
        <v>0</v>
      </c>
      <c r="AA110" s="26">
        <f>SUMIFS(Verlauf!$I$6:$I$1000,Verlauf!$B$6:$B$1000,$A110,Verlauf!$C$6:$C$1000,$B110)</f>
        <v>0</v>
      </c>
      <c r="AB110" s="26">
        <f>SUMIFS(Verlauf!$AA$6:$AA$1000,Verlauf!$B$6:$B$1000,$A110,Verlauf!$C$6:$C$1000,$B110)</f>
        <v>0</v>
      </c>
      <c r="AC110" s="26">
        <f>SUMIFS(Verlauf!$AB$6:$AB$1000,Verlauf!$B$6:$B$1000,$A110,Verlauf!$C$6:$C$1000,$B110)</f>
        <v>0</v>
      </c>
      <c r="AD110" s="26">
        <f>SUMIFS(Verlauf!$AC$6:$AC$1000,Verlauf!$B$6:$B$1000,$A110,Verlauf!$C$6:$C$1000,$B110)</f>
        <v>0</v>
      </c>
      <c r="AE110" s="26">
        <f>SUMIFS(Verlauf!$S$6:$S$1000,Verlauf!$B$6:$B$1000,$A110,Verlauf!$C$6:$C$1000,$B110)</f>
        <v>0</v>
      </c>
      <c r="AF110" s="26" t="str">
        <f>IF($AN110="","",INDEX(Verlauf!$D$6:$D$1000,MATCH($AN110,Verlauf!$A$6:$A$1000,0)))</f>
        <v/>
      </c>
      <c r="AG110" s="26" t="str">
        <f>IF($AN110="","",INDEX(Verlauf!$E$6:$E$1000,MATCH($AN110,Verlauf!$A$6:$A$1000,0)))</f>
        <v/>
      </c>
      <c r="AH110" s="26" t="str">
        <f>IF($AN110="","",INDEX(Verlauf!$F$6:$F$1000,MATCH($AN110,Verlauf!$A$6:$A$1000,0)))</f>
        <v/>
      </c>
      <c r="AI110" s="26" t="str">
        <f>IF($AN110="","",INDEX(Verlauf!$H$6:$H$1000,MATCH($AN110,Verlauf!$A$6:$A$1000,0)))</f>
        <v/>
      </c>
      <c r="AJ110" s="26" t="str">
        <f>IF($AN110="","",INDEX(Verlauf!$N$6:$N$1000,MATCH($AN110,Verlauf!$A$6:$A$1000,0)))</f>
        <v/>
      </c>
      <c r="AK110" s="26" t="str">
        <f>IF($AN110="","",INDEX(Verlauf!$O$6:$O$1000,MATCH($AN110,Verlauf!$A$6:$A$1000,0)))</f>
        <v/>
      </c>
      <c r="AL110" s="26" t="str">
        <f>IF($AN110="","",INDEX(Verlauf!$P$6:$P$1000,MATCH($AN110,Verlauf!$A$6:$A$1000,0)))</f>
        <v/>
      </c>
      <c r="AM110" s="26" t="str">
        <f>IF($AN110="","",INDEX(Verlauf!$R$6:$R$1000,MATCH($AN110,Verlauf!$A$6:$A$1000,0)))</f>
        <v/>
      </c>
      <c r="AN110" s="28" t="str">
        <f>IF(U110&gt;0,_xlfn.MAXIFS(Verlauf!$A$6:$A$1000,Verlauf!$B$6:$B$1000,$A110,Verlauf!$C$6:$C$1000,$B110),"")</f>
        <v/>
      </c>
    </row>
    <row r="111" spans="1:40" x14ac:dyDescent="0.25">
      <c r="A111" s="26">
        <v>2028</v>
      </c>
      <c r="B111" s="26">
        <v>30</v>
      </c>
      <c r="C111" s="7" t="str">
        <f t="shared" si="10"/>
        <v>KW 30/28</v>
      </c>
      <c r="D111" s="26">
        <f>SUMIFS(Verlauf!$K$6:$K$1000,Verlauf!$B$6:$B$1000,$A111,Verlauf!$C$6:$C$1000,$B111)</f>
        <v>0</v>
      </c>
      <c r="E111" s="26">
        <f>SUMIFS(Verlauf!$L$6:$L$1000,Verlauf!$B$6:$B$1000,$A111,Verlauf!$C$6:$C$1000,$B111)</f>
        <v>0</v>
      </c>
      <c r="F111" s="26">
        <f>SUMIFS(Verlauf!$M$6:$M$1000,Verlauf!$B$6:$B$1000,$A111,Verlauf!$C$6:$C$1000,$B111)</f>
        <v>0</v>
      </c>
      <c r="G111" s="26">
        <f>SUMIFS(Verlauf!$J$6:$J$1000,Verlauf!$B$6:$B$1000,$A111,Verlauf!$C$6:$C$1000,$B111)</f>
        <v>0</v>
      </c>
      <c r="H111" s="26">
        <f>SUMIFS(Verlauf!$U$6:$U$1000,Verlauf!$B$6:$B$1000,$A111,Verlauf!$C$6:$C$1000,$B111)</f>
        <v>0</v>
      </c>
      <c r="I111" s="26">
        <f>SUMIFS(Verlauf!$V$6:$V$1000,Verlauf!$B$6:$B$1000,$A111,Verlauf!$C$6:$C$1000,$B111)</f>
        <v>0</v>
      </c>
      <c r="J111" s="26">
        <f>SUMIFS(Verlauf!$W$6:$W$1000,Verlauf!$B$6:$B$1000,$A111,Verlauf!$C$6:$C$1000,$B111)</f>
        <v>0</v>
      </c>
      <c r="K111" s="26">
        <f>SUMIFS(Verlauf!$T$6:$T$1000,Verlauf!$B$6:$B$1000,$A111,Verlauf!$C$6:$C$1000,$B111)</f>
        <v>0</v>
      </c>
      <c r="L111" s="27">
        <f>IF(Filter!$T$7=TRUE,IFERROR(INDEX(Planung!$D$68:$IA$68,MATCH($W111,Wirksam!$D$6:$IA$6,0)),0),0)</f>
        <v>6.8999999999999995</v>
      </c>
      <c r="M111" s="27">
        <f>IF(OR(Filter!$T$5=TRUE,Filter!$T$6=TRUE),IFERROR(INDEX(Planung!$D$69:$IA$69,MATCH($W111,Wirksam!$D$6:$IA$6,0)),0),0)</f>
        <v>9.2000000000000011</v>
      </c>
      <c r="N111" s="27">
        <f t="shared" si="11"/>
        <v>16.100000000000001</v>
      </c>
      <c r="O111" s="27" t="e">
        <f t="shared" si="12"/>
        <v>#N/A</v>
      </c>
      <c r="P111" s="27" t="e">
        <f t="shared" si="13"/>
        <v>#N/A</v>
      </c>
      <c r="Q111" s="27" t="e">
        <f t="shared" si="14"/>
        <v>#N/A</v>
      </c>
      <c r="R111" s="27" t="e">
        <f t="shared" si="15"/>
        <v>#N/A</v>
      </c>
      <c r="S111" s="27" t="e">
        <f t="shared" si="16"/>
        <v>#N/A</v>
      </c>
      <c r="T111" s="27" t="e">
        <f t="shared" si="17"/>
        <v>#N/A</v>
      </c>
      <c r="U111" s="26">
        <f>COUNTIFS(Verlauf!$B$6:$B$1000,$A111,Verlauf!$C$6:$C$1000,$B111)</f>
        <v>0</v>
      </c>
      <c r="V111" s="26">
        <f t="shared" si="18"/>
        <v>1</v>
      </c>
      <c r="W111" s="26">
        <f t="shared" si="19"/>
        <v>202830</v>
      </c>
      <c r="X111" s="26">
        <f>SUMIFS(Verlauf!$X$6:$X$1000,Verlauf!$B$6:$B$1000,$A111,Verlauf!$C$6:$C$1000,$B111)</f>
        <v>0</v>
      </c>
      <c r="Y111" s="26">
        <f>SUMIFS(Verlauf!$Y$6:$Y$1000,Verlauf!$B$6:$B$1000,$A111,Verlauf!$C$6:$C$1000,$B111)</f>
        <v>0</v>
      </c>
      <c r="Z111" s="26">
        <f>SUMIFS(Verlauf!$Z$6:$Z$1000,Verlauf!$B$6:$B$1000,$A111,Verlauf!$C$6:$C$1000,$B111)</f>
        <v>0</v>
      </c>
      <c r="AA111" s="26">
        <f>SUMIFS(Verlauf!$I$6:$I$1000,Verlauf!$B$6:$B$1000,$A111,Verlauf!$C$6:$C$1000,$B111)</f>
        <v>0</v>
      </c>
      <c r="AB111" s="26">
        <f>SUMIFS(Verlauf!$AA$6:$AA$1000,Verlauf!$B$6:$B$1000,$A111,Verlauf!$C$6:$C$1000,$B111)</f>
        <v>0</v>
      </c>
      <c r="AC111" s="26">
        <f>SUMIFS(Verlauf!$AB$6:$AB$1000,Verlauf!$B$6:$B$1000,$A111,Verlauf!$C$6:$C$1000,$B111)</f>
        <v>0</v>
      </c>
      <c r="AD111" s="26">
        <f>SUMIFS(Verlauf!$AC$6:$AC$1000,Verlauf!$B$6:$B$1000,$A111,Verlauf!$C$6:$C$1000,$B111)</f>
        <v>0</v>
      </c>
      <c r="AE111" s="26">
        <f>SUMIFS(Verlauf!$S$6:$S$1000,Verlauf!$B$6:$B$1000,$A111,Verlauf!$C$6:$C$1000,$B111)</f>
        <v>0</v>
      </c>
      <c r="AF111" s="26" t="str">
        <f>IF($AN111="","",INDEX(Verlauf!$D$6:$D$1000,MATCH($AN111,Verlauf!$A$6:$A$1000,0)))</f>
        <v/>
      </c>
      <c r="AG111" s="26" t="str">
        <f>IF($AN111="","",INDEX(Verlauf!$E$6:$E$1000,MATCH($AN111,Verlauf!$A$6:$A$1000,0)))</f>
        <v/>
      </c>
      <c r="AH111" s="26" t="str">
        <f>IF($AN111="","",INDEX(Verlauf!$F$6:$F$1000,MATCH($AN111,Verlauf!$A$6:$A$1000,0)))</f>
        <v/>
      </c>
      <c r="AI111" s="26" t="str">
        <f>IF($AN111="","",INDEX(Verlauf!$H$6:$H$1000,MATCH($AN111,Verlauf!$A$6:$A$1000,0)))</f>
        <v/>
      </c>
      <c r="AJ111" s="26" t="str">
        <f>IF($AN111="","",INDEX(Verlauf!$N$6:$N$1000,MATCH($AN111,Verlauf!$A$6:$A$1000,0)))</f>
        <v/>
      </c>
      <c r="AK111" s="26" t="str">
        <f>IF($AN111="","",INDEX(Verlauf!$O$6:$O$1000,MATCH($AN111,Verlauf!$A$6:$A$1000,0)))</f>
        <v/>
      </c>
      <c r="AL111" s="26" t="str">
        <f>IF($AN111="","",INDEX(Verlauf!$P$6:$P$1000,MATCH($AN111,Verlauf!$A$6:$A$1000,0)))</f>
        <v/>
      </c>
      <c r="AM111" s="26" t="str">
        <f>IF($AN111="","",INDEX(Verlauf!$R$6:$R$1000,MATCH($AN111,Verlauf!$A$6:$A$1000,0)))</f>
        <v/>
      </c>
      <c r="AN111" s="28" t="str">
        <f>IF(U111&gt;0,_xlfn.MAXIFS(Verlauf!$A$6:$A$1000,Verlauf!$B$6:$B$1000,$A111,Verlauf!$C$6:$C$1000,$B111),"")</f>
        <v/>
      </c>
    </row>
    <row r="112" spans="1:40" x14ac:dyDescent="0.25">
      <c r="A112" s="26">
        <v>2028</v>
      </c>
      <c r="B112" s="26">
        <v>31</v>
      </c>
      <c r="C112" s="7" t="str">
        <f t="shared" si="10"/>
        <v>KW 31/28</v>
      </c>
      <c r="D112" s="26">
        <f>SUMIFS(Verlauf!$K$6:$K$1000,Verlauf!$B$6:$B$1000,$A112,Verlauf!$C$6:$C$1000,$B112)</f>
        <v>0</v>
      </c>
      <c r="E112" s="26">
        <f>SUMIFS(Verlauf!$L$6:$L$1000,Verlauf!$B$6:$B$1000,$A112,Verlauf!$C$6:$C$1000,$B112)</f>
        <v>0</v>
      </c>
      <c r="F112" s="26">
        <f>SUMIFS(Verlauf!$M$6:$M$1000,Verlauf!$B$6:$B$1000,$A112,Verlauf!$C$6:$C$1000,$B112)</f>
        <v>0</v>
      </c>
      <c r="G112" s="26">
        <f>SUMIFS(Verlauf!$J$6:$J$1000,Verlauf!$B$6:$B$1000,$A112,Verlauf!$C$6:$C$1000,$B112)</f>
        <v>0</v>
      </c>
      <c r="H112" s="26">
        <f>SUMIFS(Verlauf!$U$6:$U$1000,Verlauf!$B$6:$B$1000,$A112,Verlauf!$C$6:$C$1000,$B112)</f>
        <v>0</v>
      </c>
      <c r="I112" s="26">
        <f>SUMIFS(Verlauf!$V$6:$V$1000,Verlauf!$B$6:$B$1000,$A112,Verlauf!$C$6:$C$1000,$B112)</f>
        <v>0</v>
      </c>
      <c r="J112" s="26">
        <f>SUMIFS(Verlauf!$W$6:$W$1000,Verlauf!$B$6:$B$1000,$A112,Verlauf!$C$6:$C$1000,$B112)</f>
        <v>0</v>
      </c>
      <c r="K112" s="26">
        <f>SUMIFS(Verlauf!$T$6:$T$1000,Verlauf!$B$6:$B$1000,$A112,Verlauf!$C$6:$C$1000,$B112)</f>
        <v>0</v>
      </c>
      <c r="L112" s="27">
        <f>IF(Filter!$T$7=TRUE,IFERROR(INDEX(Planung!$D$68:$IA$68,MATCH($W112,Wirksam!$D$6:$IA$6,0)),0),0)</f>
        <v>6.8999999999999995</v>
      </c>
      <c r="M112" s="27">
        <f>IF(OR(Filter!$T$5=TRUE,Filter!$T$6=TRUE),IFERROR(INDEX(Planung!$D$69:$IA$69,MATCH($W112,Wirksam!$D$6:$IA$6,0)),0),0)</f>
        <v>9.2000000000000011</v>
      </c>
      <c r="N112" s="27">
        <f t="shared" si="11"/>
        <v>16.100000000000001</v>
      </c>
      <c r="O112" s="27" t="e">
        <f t="shared" si="12"/>
        <v>#N/A</v>
      </c>
      <c r="P112" s="27" t="e">
        <f t="shared" si="13"/>
        <v>#N/A</v>
      </c>
      <c r="Q112" s="27" t="e">
        <f t="shared" si="14"/>
        <v>#N/A</v>
      </c>
      <c r="R112" s="27" t="e">
        <f t="shared" si="15"/>
        <v>#N/A</v>
      </c>
      <c r="S112" s="27" t="e">
        <f t="shared" si="16"/>
        <v>#N/A</v>
      </c>
      <c r="T112" s="27" t="e">
        <f t="shared" si="17"/>
        <v>#N/A</v>
      </c>
      <c r="U112" s="26">
        <f>COUNTIFS(Verlauf!$B$6:$B$1000,$A112,Verlauf!$C$6:$C$1000,$B112)</f>
        <v>0</v>
      </c>
      <c r="V112" s="26">
        <f t="shared" si="18"/>
        <v>1</v>
      </c>
      <c r="W112" s="26">
        <f t="shared" si="19"/>
        <v>202831</v>
      </c>
      <c r="X112" s="26">
        <f>SUMIFS(Verlauf!$X$6:$X$1000,Verlauf!$B$6:$B$1000,$A112,Verlauf!$C$6:$C$1000,$B112)</f>
        <v>0</v>
      </c>
      <c r="Y112" s="26">
        <f>SUMIFS(Verlauf!$Y$6:$Y$1000,Verlauf!$B$6:$B$1000,$A112,Verlauf!$C$6:$C$1000,$B112)</f>
        <v>0</v>
      </c>
      <c r="Z112" s="26">
        <f>SUMIFS(Verlauf!$Z$6:$Z$1000,Verlauf!$B$6:$B$1000,$A112,Verlauf!$C$6:$C$1000,$B112)</f>
        <v>0</v>
      </c>
      <c r="AA112" s="26">
        <f>SUMIFS(Verlauf!$I$6:$I$1000,Verlauf!$B$6:$B$1000,$A112,Verlauf!$C$6:$C$1000,$B112)</f>
        <v>0</v>
      </c>
      <c r="AB112" s="26">
        <f>SUMIFS(Verlauf!$AA$6:$AA$1000,Verlauf!$B$6:$B$1000,$A112,Verlauf!$C$6:$C$1000,$B112)</f>
        <v>0</v>
      </c>
      <c r="AC112" s="26">
        <f>SUMIFS(Verlauf!$AB$6:$AB$1000,Verlauf!$B$6:$B$1000,$A112,Verlauf!$C$6:$C$1000,$B112)</f>
        <v>0</v>
      </c>
      <c r="AD112" s="26">
        <f>SUMIFS(Verlauf!$AC$6:$AC$1000,Verlauf!$B$6:$B$1000,$A112,Verlauf!$C$6:$C$1000,$B112)</f>
        <v>0</v>
      </c>
      <c r="AE112" s="26">
        <f>SUMIFS(Verlauf!$S$6:$S$1000,Verlauf!$B$6:$B$1000,$A112,Verlauf!$C$6:$C$1000,$B112)</f>
        <v>0</v>
      </c>
      <c r="AF112" s="26" t="str">
        <f>IF($AN112="","",INDEX(Verlauf!$D$6:$D$1000,MATCH($AN112,Verlauf!$A$6:$A$1000,0)))</f>
        <v/>
      </c>
      <c r="AG112" s="26" t="str">
        <f>IF($AN112="","",INDEX(Verlauf!$E$6:$E$1000,MATCH($AN112,Verlauf!$A$6:$A$1000,0)))</f>
        <v/>
      </c>
      <c r="AH112" s="26" t="str">
        <f>IF($AN112="","",INDEX(Verlauf!$F$6:$F$1000,MATCH($AN112,Verlauf!$A$6:$A$1000,0)))</f>
        <v/>
      </c>
      <c r="AI112" s="26" t="str">
        <f>IF($AN112="","",INDEX(Verlauf!$H$6:$H$1000,MATCH($AN112,Verlauf!$A$6:$A$1000,0)))</f>
        <v/>
      </c>
      <c r="AJ112" s="26" t="str">
        <f>IF($AN112="","",INDEX(Verlauf!$N$6:$N$1000,MATCH($AN112,Verlauf!$A$6:$A$1000,0)))</f>
        <v/>
      </c>
      <c r="AK112" s="26" t="str">
        <f>IF($AN112="","",INDEX(Verlauf!$O$6:$O$1000,MATCH($AN112,Verlauf!$A$6:$A$1000,0)))</f>
        <v/>
      </c>
      <c r="AL112" s="26" t="str">
        <f>IF($AN112="","",INDEX(Verlauf!$P$6:$P$1000,MATCH($AN112,Verlauf!$A$6:$A$1000,0)))</f>
        <v/>
      </c>
      <c r="AM112" s="26" t="str">
        <f>IF($AN112="","",INDEX(Verlauf!$R$6:$R$1000,MATCH($AN112,Verlauf!$A$6:$A$1000,0)))</f>
        <v/>
      </c>
      <c r="AN112" s="28" t="str">
        <f>IF(U112&gt;0,_xlfn.MAXIFS(Verlauf!$A$6:$A$1000,Verlauf!$B$6:$B$1000,$A112,Verlauf!$C$6:$C$1000,$B112),"")</f>
        <v/>
      </c>
    </row>
    <row r="113" spans="1:40" x14ac:dyDescent="0.25">
      <c r="A113" s="26">
        <v>2028</v>
      </c>
      <c r="B113" s="26">
        <v>32</v>
      </c>
      <c r="C113" s="7" t="str">
        <f t="shared" si="10"/>
        <v>KW 32/28</v>
      </c>
      <c r="D113" s="26">
        <f>SUMIFS(Verlauf!$K$6:$K$1000,Verlauf!$B$6:$B$1000,$A113,Verlauf!$C$6:$C$1000,$B113)</f>
        <v>0</v>
      </c>
      <c r="E113" s="26">
        <f>SUMIFS(Verlauf!$L$6:$L$1000,Verlauf!$B$6:$B$1000,$A113,Verlauf!$C$6:$C$1000,$B113)</f>
        <v>0</v>
      </c>
      <c r="F113" s="26">
        <f>SUMIFS(Verlauf!$M$6:$M$1000,Verlauf!$B$6:$B$1000,$A113,Verlauf!$C$6:$C$1000,$B113)</f>
        <v>0</v>
      </c>
      <c r="G113" s="26">
        <f>SUMIFS(Verlauf!$J$6:$J$1000,Verlauf!$B$6:$B$1000,$A113,Verlauf!$C$6:$C$1000,$B113)</f>
        <v>0</v>
      </c>
      <c r="H113" s="26">
        <f>SUMIFS(Verlauf!$U$6:$U$1000,Verlauf!$B$6:$B$1000,$A113,Verlauf!$C$6:$C$1000,$B113)</f>
        <v>0</v>
      </c>
      <c r="I113" s="26">
        <f>SUMIFS(Verlauf!$V$6:$V$1000,Verlauf!$B$6:$B$1000,$A113,Verlauf!$C$6:$C$1000,$B113)</f>
        <v>0</v>
      </c>
      <c r="J113" s="26">
        <f>SUMIFS(Verlauf!$W$6:$W$1000,Verlauf!$B$6:$B$1000,$A113,Verlauf!$C$6:$C$1000,$B113)</f>
        <v>0</v>
      </c>
      <c r="K113" s="26">
        <f>SUMIFS(Verlauf!$T$6:$T$1000,Verlauf!$B$6:$B$1000,$A113,Verlauf!$C$6:$C$1000,$B113)</f>
        <v>0</v>
      </c>
      <c r="L113" s="27">
        <f>IF(Filter!$T$7=TRUE,IFERROR(INDEX(Planung!$D$68:$IA$68,MATCH($W113,Wirksam!$D$6:$IA$6,0)),0),0)</f>
        <v>6.8999999999999995</v>
      </c>
      <c r="M113" s="27">
        <f>IF(OR(Filter!$T$5=TRUE,Filter!$T$6=TRUE),IFERROR(INDEX(Planung!$D$69:$IA$69,MATCH($W113,Wirksam!$D$6:$IA$6,0)),0),0)</f>
        <v>9.2000000000000011</v>
      </c>
      <c r="N113" s="27">
        <f t="shared" si="11"/>
        <v>16.100000000000001</v>
      </c>
      <c r="O113" s="27" t="e">
        <f t="shared" si="12"/>
        <v>#N/A</v>
      </c>
      <c r="P113" s="27" t="e">
        <f t="shared" si="13"/>
        <v>#N/A</v>
      </c>
      <c r="Q113" s="27" t="e">
        <f t="shared" si="14"/>
        <v>#N/A</v>
      </c>
      <c r="R113" s="27" t="e">
        <f t="shared" si="15"/>
        <v>#N/A</v>
      </c>
      <c r="S113" s="27" t="e">
        <f t="shared" si="16"/>
        <v>#N/A</v>
      </c>
      <c r="T113" s="27" t="e">
        <f t="shared" si="17"/>
        <v>#N/A</v>
      </c>
      <c r="U113" s="26">
        <f>COUNTIFS(Verlauf!$B$6:$B$1000,$A113,Verlauf!$C$6:$C$1000,$B113)</f>
        <v>0</v>
      </c>
      <c r="V113" s="26">
        <f t="shared" si="18"/>
        <v>1</v>
      </c>
      <c r="W113" s="26">
        <f t="shared" si="19"/>
        <v>202832</v>
      </c>
      <c r="X113" s="26">
        <f>SUMIFS(Verlauf!$X$6:$X$1000,Verlauf!$B$6:$B$1000,$A113,Verlauf!$C$6:$C$1000,$B113)</f>
        <v>0</v>
      </c>
      <c r="Y113" s="26">
        <f>SUMIFS(Verlauf!$Y$6:$Y$1000,Verlauf!$B$6:$B$1000,$A113,Verlauf!$C$6:$C$1000,$B113)</f>
        <v>0</v>
      </c>
      <c r="Z113" s="26">
        <f>SUMIFS(Verlauf!$Z$6:$Z$1000,Verlauf!$B$6:$B$1000,$A113,Verlauf!$C$6:$C$1000,$B113)</f>
        <v>0</v>
      </c>
      <c r="AA113" s="26">
        <f>SUMIFS(Verlauf!$I$6:$I$1000,Verlauf!$B$6:$B$1000,$A113,Verlauf!$C$6:$C$1000,$B113)</f>
        <v>0</v>
      </c>
      <c r="AB113" s="26">
        <f>SUMIFS(Verlauf!$AA$6:$AA$1000,Verlauf!$B$6:$B$1000,$A113,Verlauf!$C$6:$C$1000,$B113)</f>
        <v>0</v>
      </c>
      <c r="AC113" s="26">
        <f>SUMIFS(Verlauf!$AB$6:$AB$1000,Verlauf!$B$6:$B$1000,$A113,Verlauf!$C$6:$C$1000,$B113)</f>
        <v>0</v>
      </c>
      <c r="AD113" s="26">
        <f>SUMIFS(Verlauf!$AC$6:$AC$1000,Verlauf!$B$6:$B$1000,$A113,Verlauf!$C$6:$C$1000,$B113)</f>
        <v>0</v>
      </c>
      <c r="AE113" s="26">
        <f>SUMIFS(Verlauf!$S$6:$S$1000,Verlauf!$B$6:$B$1000,$A113,Verlauf!$C$6:$C$1000,$B113)</f>
        <v>0</v>
      </c>
      <c r="AF113" s="26" t="str">
        <f>IF($AN113="","",INDEX(Verlauf!$D$6:$D$1000,MATCH($AN113,Verlauf!$A$6:$A$1000,0)))</f>
        <v/>
      </c>
      <c r="AG113" s="26" t="str">
        <f>IF($AN113="","",INDEX(Verlauf!$E$6:$E$1000,MATCH($AN113,Verlauf!$A$6:$A$1000,0)))</f>
        <v/>
      </c>
      <c r="AH113" s="26" t="str">
        <f>IF($AN113="","",INDEX(Verlauf!$F$6:$F$1000,MATCH($AN113,Verlauf!$A$6:$A$1000,0)))</f>
        <v/>
      </c>
      <c r="AI113" s="26" t="str">
        <f>IF($AN113="","",INDEX(Verlauf!$H$6:$H$1000,MATCH($AN113,Verlauf!$A$6:$A$1000,0)))</f>
        <v/>
      </c>
      <c r="AJ113" s="26" t="str">
        <f>IF($AN113="","",INDEX(Verlauf!$N$6:$N$1000,MATCH($AN113,Verlauf!$A$6:$A$1000,0)))</f>
        <v/>
      </c>
      <c r="AK113" s="26" t="str">
        <f>IF($AN113="","",INDEX(Verlauf!$O$6:$O$1000,MATCH($AN113,Verlauf!$A$6:$A$1000,0)))</f>
        <v/>
      </c>
      <c r="AL113" s="26" t="str">
        <f>IF($AN113="","",INDEX(Verlauf!$P$6:$P$1000,MATCH($AN113,Verlauf!$A$6:$A$1000,0)))</f>
        <v/>
      </c>
      <c r="AM113" s="26" t="str">
        <f>IF($AN113="","",INDEX(Verlauf!$R$6:$R$1000,MATCH($AN113,Verlauf!$A$6:$A$1000,0)))</f>
        <v/>
      </c>
      <c r="AN113" s="28" t="str">
        <f>IF(U113&gt;0,_xlfn.MAXIFS(Verlauf!$A$6:$A$1000,Verlauf!$B$6:$B$1000,$A113,Verlauf!$C$6:$C$1000,$B113),"")</f>
        <v/>
      </c>
    </row>
    <row r="114" spans="1:40" x14ac:dyDescent="0.25">
      <c r="A114" s="26">
        <v>2028</v>
      </c>
      <c r="B114" s="26">
        <v>33</v>
      </c>
      <c r="C114" s="7" t="str">
        <f t="shared" si="10"/>
        <v>KW 33/28</v>
      </c>
      <c r="D114" s="26">
        <f>SUMIFS(Verlauf!$K$6:$K$1000,Verlauf!$B$6:$B$1000,$A114,Verlauf!$C$6:$C$1000,$B114)</f>
        <v>0</v>
      </c>
      <c r="E114" s="26">
        <f>SUMIFS(Verlauf!$L$6:$L$1000,Verlauf!$B$6:$B$1000,$A114,Verlauf!$C$6:$C$1000,$B114)</f>
        <v>0</v>
      </c>
      <c r="F114" s="26">
        <f>SUMIFS(Verlauf!$M$6:$M$1000,Verlauf!$B$6:$B$1000,$A114,Verlauf!$C$6:$C$1000,$B114)</f>
        <v>0</v>
      </c>
      <c r="G114" s="26">
        <f>SUMIFS(Verlauf!$J$6:$J$1000,Verlauf!$B$6:$B$1000,$A114,Verlauf!$C$6:$C$1000,$B114)</f>
        <v>0</v>
      </c>
      <c r="H114" s="26">
        <f>SUMIFS(Verlauf!$U$6:$U$1000,Verlauf!$B$6:$B$1000,$A114,Verlauf!$C$6:$C$1000,$B114)</f>
        <v>0</v>
      </c>
      <c r="I114" s="26">
        <f>SUMIFS(Verlauf!$V$6:$V$1000,Verlauf!$B$6:$B$1000,$A114,Verlauf!$C$6:$C$1000,$B114)</f>
        <v>0</v>
      </c>
      <c r="J114" s="26">
        <f>SUMIFS(Verlauf!$W$6:$W$1000,Verlauf!$B$6:$B$1000,$A114,Verlauf!$C$6:$C$1000,$B114)</f>
        <v>0</v>
      </c>
      <c r="K114" s="26">
        <f>SUMIFS(Verlauf!$T$6:$T$1000,Verlauf!$B$6:$B$1000,$A114,Verlauf!$C$6:$C$1000,$B114)</f>
        <v>0</v>
      </c>
      <c r="L114" s="27">
        <f>IF(Filter!$T$7=TRUE,IFERROR(INDEX(Planung!$D$68:$IA$68,MATCH($W114,Wirksam!$D$6:$IA$6,0)),0),0)</f>
        <v>6.8999999999999995</v>
      </c>
      <c r="M114" s="27">
        <f>IF(OR(Filter!$T$5=TRUE,Filter!$T$6=TRUE),IFERROR(INDEX(Planung!$D$69:$IA$69,MATCH($W114,Wirksam!$D$6:$IA$6,0)),0),0)</f>
        <v>9.2000000000000011</v>
      </c>
      <c r="N114" s="27">
        <f t="shared" si="11"/>
        <v>16.100000000000001</v>
      </c>
      <c r="O114" s="27" t="e">
        <f t="shared" si="12"/>
        <v>#N/A</v>
      </c>
      <c r="P114" s="27" t="e">
        <f t="shared" si="13"/>
        <v>#N/A</v>
      </c>
      <c r="Q114" s="27" t="e">
        <f t="shared" si="14"/>
        <v>#N/A</v>
      </c>
      <c r="R114" s="27" t="e">
        <f t="shared" si="15"/>
        <v>#N/A</v>
      </c>
      <c r="S114" s="27" t="e">
        <f t="shared" si="16"/>
        <v>#N/A</v>
      </c>
      <c r="T114" s="27" t="e">
        <f t="shared" si="17"/>
        <v>#N/A</v>
      </c>
      <c r="U114" s="26">
        <f>COUNTIFS(Verlauf!$B$6:$B$1000,$A114,Verlauf!$C$6:$C$1000,$B114)</f>
        <v>0</v>
      </c>
      <c r="V114" s="26">
        <f t="shared" si="18"/>
        <v>1</v>
      </c>
      <c r="W114" s="26">
        <f t="shared" si="19"/>
        <v>202833</v>
      </c>
      <c r="X114" s="26">
        <f>SUMIFS(Verlauf!$X$6:$X$1000,Verlauf!$B$6:$B$1000,$A114,Verlauf!$C$6:$C$1000,$B114)</f>
        <v>0</v>
      </c>
      <c r="Y114" s="26">
        <f>SUMIFS(Verlauf!$Y$6:$Y$1000,Verlauf!$B$6:$B$1000,$A114,Verlauf!$C$6:$C$1000,$B114)</f>
        <v>0</v>
      </c>
      <c r="Z114" s="26">
        <f>SUMIFS(Verlauf!$Z$6:$Z$1000,Verlauf!$B$6:$B$1000,$A114,Verlauf!$C$6:$C$1000,$B114)</f>
        <v>0</v>
      </c>
      <c r="AA114" s="26">
        <f>SUMIFS(Verlauf!$I$6:$I$1000,Verlauf!$B$6:$B$1000,$A114,Verlauf!$C$6:$C$1000,$B114)</f>
        <v>0</v>
      </c>
      <c r="AB114" s="26">
        <f>SUMIFS(Verlauf!$AA$6:$AA$1000,Verlauf!$B$6:$B$1000,$A114,Verlauf!$C$6:$C$1000,$B114)</f>
        <v>0</v>
      </c>
      <c r="AC114" s="26">
        <f>SUMIFS(Verlauf!$AB$6:$AB$1000,Verlauf!$B$6:$B$1000,$A114,Verlauf!$C$6:$C$1000,$B114)</f>
        <v>0</v>
      </c>
      <c r="AD114" s="26">
        <f>SUMIFS(Verlauf!$AC$6:$AC$1000,Verlauf!$B$6:$B$1000,$A114,Verlauf!$C$6:$C$1000,$B114)</f>
        <v>0</v>
      </c>
      <c r="AE114" s="26">
        <f>SUMIFS(Verlauf!$S$6:$S$1000,Verlauf!$B$6:$B$1000,$A114,Verlauf!$C$6:$C$1000,$B114)</f>
        <v>0</v>
      </c>
      <c r="AF114" s="26" t="str">
        <f>IF($AN114="","",INDEX(Verlauf!$D$6:$D$1000,MATCH($AN114,Verlauf!$A$6:$A$1000,0)))</f>
        <v/>
      </c>
      <c r="AG114" s="26" t="str">
        <f>IF($AN114="","",INDEX(Verlauf!$E$6:$E$1000,MATCH($AN114,Verlauf!$A$6:$A$1000,0)))</f>
        <v/>
      </c>
      <c r="AH114" s="26" t="str">
        <f>IF($AN114="","",INDEX(Verlauf!$F$6:$F$1000,MATCH($AN114,Verlauf!$A$6:$A$1000,0)))</f>
        <v/>
      </c>
      <c r="AI114" s="26" t="str">
        <f>IF($AN114="","",INDEX(Verlauf!$H$6:$H$1000,MATCH($AN114,Verlauf!$A$6:$A$1000,0)))</f>
        <v/>
      </c>
      <c r="AJ114" s="26" t="str">
        <f>IF($AN114="","",INDEX(Verlauf!$N$6:$N$1000,MATCH($AN114,Verlauf!$A$6:$A$1000,0)))</f>
        <v/>
      </c>
      <c r="AK114" s="26" t="str">
        <f>IF($AN114="","",INDEX(Verlauf!$O$6:$O$1000,MATCH($AN114,Verlauf!$A$6:$A$1000,0)))</f>
        <v/>
      </c>
      <c r="AL114" s="26" t="str">
        <f>IF($AN114="","",INDEX(Verlauf!$P$6:$P$1000,MATCH($AN114,Verlauf!$A$6:$A$1000,0)))</f>
        <v/>
      </c>
      <c r="AM114" s="26" t="str">
        <f>IF($AN114="","",INDEX(Verlauf!$R$6:$R$1000,MATCH($AN114,Verlauf!$A$6:$A$1000,0)))</f>
        <v/>
      </c>
      <c r="AN114" s="28" t="str">
        <f>IF(U114&gt;0,_xlfn.MAXIFS(Verlauf!$A$6:$A$1000,Verlauf!$B$6:$B$1000,$A114,Verlauf!$C$6:$C$1000,$B114),"")</f>
        <v/>
      </c>
    </row>
    <row r="115" spans="1:40" x14ac:dyDescent="0.25">
      <c r="A115" s="26">
        <v>2028</v>
      </c>
      <c r="B115" s="26">
        <v>34</v>
      </c>
      <c r="C115" s="7" t="str">
        <f t="shared" si="10"/>
        <v>KW 34/28</v>
      </c>
      <c r="D115" s="26">
        <f>SUMIFS(Verlauf!$K$6:$K$1000,Verlauf!$B$6:$B$1000,$A115,Verlauf!$C$6:$C$1000,$B115)</f>
        <v>0</v>
      </c>
      <c r="E115" s="26">
        <f>SUMIFS(Verlauf!$L$6:$L$1000,Verlauf!$B$6:$B$1000,$A115,Verlauf!$C$6:$C$1000,$B115)</f>
        <v>0</v>
      </c>
      <c r="F115" s="26">
        <f>SUMIFS(Verlauf!$M$6:$M$1000,Verlauf!$B$6:$B$1000,$A115,Verlauf!$C$6:$C$1000,$B115)</f>
        <v>0</v>
      </c>
      <c r="G115" s="26">
        <f>SUMIFS(Verlauf!$J$6:$J$1000,Verlauf!$B$6:$B$1000,$A115,Verlauf!$C$6:$C$1000,$B115)</f>
        <v>0</v>
      </c>
      <c r="H115" s="26">
        <f>SUMIFS(Verlauf!$U$6:$U$1000,Verlauf!$B$6:$B$1000,$A115,Verlauf!$C$6:$C$1000,$B115)</f>
        <v>0</v>
      </c>
      <c r="I115" s="26">
        <f>SUMIFS(Verlauf!$V$6:$V$1000,Verlauf!$B$6:$B$1000,$A115,Verlauf!$C$6:$C$1000,$B115)</f>
        <v>0</v>
      </c>
      <c r="J115" s="26">
        <f>SUMIFS(Verlauf!$W$6:$W$1000,Verlauf!$B$6:$B$1000,$A115,Verlauf!$C$6:$C$1000,$B115)</f>
        <v>0</v>
      </c>
      <c r="K115" s="26">
        <f>SUMIFS(Verlauf!$T$6:$T$1000,Verlauf!$B$6:$B$1000,$A115,Verlauf!$C$6:$C$1000,$B115)</f>
        <v>0</v>
      </c>
      <c r="L115" s="27">
        <f>IF(Filter!$T$7=TRUE,IFERROR(INDEX(Planung!$D$68:$IA$68,MATCH($W115,Wirksam!$D$6:$IA$6,0)),0),0)</f>
        <v>6.8999999999999995</v>
      </c>
      <c r="M115" s="27">
        <f>IF(OR(Filter!$T$5=TRUE,Filter!$T$6=TRUE),IFERROR(INDEX(Planung!$D$69:$IA$69,MATCH($W115,Wirksam!$D$6:$IA$6,0)),0),0)</f>
        <v>9.2000000000000011</v>
      </c>
      <c r="N115" s="27">
        <f t="shared" si="11"/>
        <v>16.100000000000001</v>
      </c>
      <c r="O115" s="27" t="e">
        <f t="shared" si="12"/>
        <v>#N/A</v>
      </c>
      <c r="P115" s="27" t="e">
        <f t="shared" si="13"/>
        <v>#N/A</v>
      </c>
      <c r="Q115" s="27" t="e">
        <f t="shared" si="14"/>
        <v>#N/A</v>
      </c>
      <c r="R115" s="27" t="e">
        <f t="shared" si="15"/>
        <v>#N/A</v>
      </c>
      <c r="S115" s="27" t="e">
        <f t="shared" si="16"/>
        <v>#N/A</v>
      </c>
      <c r="T115" s="27" t="e">
        <f t="shared" si="17"/>
        <v>#N/A</v>
      </c>
      <c r="U115" s="26">
        <f>COUNTIFS(Verlauf!$B$6:$B$1000,$A115,Verlauf!$C$6:$C$1000,$B115)</f>
        <v>0</v>
      </c>
      <c r="V115" s="26">
        <f t="shared" si="18"/>
        <v>1</v>
      </c>
      <c r="W115" s="26">
        <f t="shared" si="19"/>
        <v>202834</v>
      </c>
      <c r="X115" s="26">
        <f>SUMIFS(Verlauf!$X$6:$X$1000,Verlauf!$B$6:$B$1000,$A115,Verlauf!$C$6:$C$1000,$B115)</f>
        <v>0</v>
      </c>
      <c r="Y115" s="26">
        <f>SUMIFS(Verlauf!$Y$6:$Y$1000,Verlauf!$B$6:$B$1000,$A115,Verlauf!$C$6:$C$1000,$B115)</f>
        <v>0</v>
      </c>
      <c r="Z115" s="26">
        <f>SUMIFS(Verlauf!$Z$6:$Z$1000,Verlauf!$B$6:$B$1000,$A115,Verlauf!$C$6:$C$1000,$B115)</f>
        <v>0</v>
      </c>
      <c r="AA115" s="26">
        <f>SUMIFS(Verlauf!$I$6:$I$1000,Verlauf!$B$6:$B$1000,$A115,Verlauf!$C$6:$C$1000,$B115)</f>
        <v>0</v>
      </c>
      <c r="AB115" s="26">
        <f>SUMIFS(Verlauf!$AA$6:$AA$1000,Verlauf!$B$6:$B$1000,$A115,Verlauf!$C$6:$C$1000,$B115)</f>
        <v>0</v>
      </c>
      <c r="AC115" s="26">
        <f>SUMIFS(Verlauf!$AB$6:$AB$1000,Verlauf!$B$6:$B$1000,$A115,Verlauf!$C$6:$C$1000,$B115)</f>
        <v>0</v>
      </c>
      <c r="AD115" s="26">
        <f>SUMIFS(Verlauf!$AC$6:$AC$1000,Verlauf!$B$6:$B$1000,$A115,Verlauf!$C$6:$C$1000,$B115)</f>
        <v>0</v>
      </c>
      <c r="AE115" s="26">
        <f>SUMIFS(Verlauf!$S$6:$S$1000,Verlauf!$B$6:$B$1000,$A115,Verlauf!$C$6:$C$1000,$B115)</f>
        <v>0</v>
      </c>
      <c r="AF115" s="26" t="str">
        <f>IF($AN115="","",INDEX(Verlauf!$D$6:$D$1000,MATCH($AN115,Verlauf!$A$6:$A$1000,0)))</f>
        <v/>
      </c>
      <c r="AG115" s="26" t="str">
        <f>IF($AN115="","",INDEX(Verlauf!$E$6:$E$1000,MATCH($AN115,Verlauf!$A$6:$A$1000,0)))</f>
        <v/>
      </c>
      <c r="AH115" s="26" t="str">
        <f>IF($AN115="","",INDEX(Verlauf!$F$6:$F$1000,MATCH($AN115,Verlauf!$A$6:$A$1000,0)))</f>
        <v/>
      </c>
      <c r="AI115" s="26" t="str">
        <f>IF($AN115="","",INDEX(Verlauf!$H$6:$H$1000,MATCH($AN115,Verlauf!$A$6:$A$1000,0)))</f>
        <v/>
      </c>
      <c r="AJ115" s="26" t="str">
        <f>IF($AN115="","",INDEX(Verlauf!$N$6:$N$1000,MATCH($AN115,Verlauf!$A$6:$A$1000,0)))</f>
        <v/>
      </c>
      <c r="AK115" s="26" t="str">
        <f>IF($AN115="","",INDEX(Verlauf!$O$6:$O$1000,MATCH($AN115,Verlauf!$A$6:$A$1000,0)))</f>
        <v/>
      </c>
      <c r="AL115" s="26" t="str">
        <f>IF($AN115="","",INDEX(Verlauf!$P$6:$P$1000,MATCH($AN115,Verlauf!$A$6:$A$1000,0)))</f>
        <v/>
      </c>
      <c r="AM115" s="26" t="str">
        <f>IF($AN115="","",INDEX(Verlauf!$R$6:$R$1000,MATCH($AN115,Verlauf!$A$6:$A$1000,0)))</f>
        <v/>
      </c>
      <c r="AN115" s="28" t="str">
        <f>IF(U115&gt;0,_xlfn.MAXIFS(Verlauf!$A$6:$A$1000,Verlauf!$B$6:$B$1000,$A115,Verlauf!$C$6:$C$1000,$B115),"")</f>
        <v/>
      </c>
    </row>
    <row r="116" spans="1:40" x14ac:dyDescent="0.25">
      <c r="A116" s="26">
        <v>2028</v>
      </c>
      <c r="B116" s="26">
        <v>35</v>
      </c>
      <c r="C116" s="7" t="str">
        <f t="shared" si="10"/>
        <v>KW 35/28</v>
      </c>
      <c r="D116" s="26">
        <f>SUMIFS(Verlauf!$K$6:$K$1000,Verlauf!$B$6:$B$1000,$A116,Verlauf!$C$6:$C$1000,$B116)</f>
        <v>0</v>
      </c>
      <c r="E116" s="26">
        <f>SUMIFS(Verlauf!$L$6:$L$1000,Verlauf!$B$6:$B$1000,$A116,Verlauf!$C$6:$C$1000,$B116)</f>
        <v>0</v>
      </c>
      <c r="F116" s="26">
        <f>SUMIFS(Verlauf!$M$6:$M$1000,Verlauf!$B$6:$B$1000,$A116,Verlauf!$C$6:$C$1000,$B116)</f>
        <v>0</v>
      </c>
      <c r="G116" s="26">
        <f>SUMIFS(Verlauf!$J$6:$J$1000,Verlauf!$B$6:$B$1000,$A116,Verlauf!$C$6:$C$1000,$B116)</f>
        <v>0</v>
      </c>
      <c r="H116" s="26">
        <f>SUMIFS(Verlauf!$U$6:$U$1000,Verlauf!$B$6:$B$1000,$A116,Verlauf!$C$6:$C$1000,$B116)</f>
        <v>0</v>
      </c>
      <c r="I116" s="26">
        <f>SUMIFS(Verlauf!$V$6:$V$1000,Verlauf!$B$6:$B$1000,$A116,Verlauf!$C$6:$C$1000,$B116)</f>
        <v>0</v>
      </c>
      <c r="J116" s="26">
        <f>SUMIFS(Verlauf!$W$6:$W$1000,Verlauf!$B$6:$B$1000,$A116,Verlauf!$C$6:$C$1000,$B116)</f>
        <v>0</v>
      </c>
      <c r="K116" s="26">
        <f>SUMIFS(Verlauf!$T$6:$T$1000,Verlauf!$B$6:$B$1000,$A116,Verlauf!$C$6:$C$1000,$B116)</f>
        <v>0</v>
      </c>
      <c r="L116" s="27">
        <f>IF(Filter!$T$7=TRUE,IFERROR(INDEX(Planung!$D$68:$IA$68,MATCH($W116,Wirksam!$D$6:$IA$6,0)),0),0)</f>
        <v>6.8999999999999995</v>
      </c>
      <c r="M116" s="27">
        <f>IF(OR(Filter!$T$5=TRUE,Filter!$T$6=TRUE),IFERROR(INDEX(Planung!$D$69:$IA$69,MATCH($W116,Wirksam!$D$6:$IA$6,0)),0),0)</f>
        <v>9.2000000000000011</v>
      </c>
      <c r="N116" s="27">
        <f t="shared" si="11"/>
        <v>16.100000000000001</v>
      </c>
      <c r="O116" s="27" t="e">
        <f t="shared" si="12"/>
        <v>#N/A</v>
      </c>
      <c r="P116" s="27" t="e">
        <f t="shared" si="13"/>
        <v>#N/A</v>
      </c>
      <c r="Q116" s="27" t="e">
        <f t="shared" si="14"/>
        <v>#N/A</v>
      </c>
      <c r="R116" s="27" t="e">
        <f t="shared" si="15"/>
        <v>#N/A</v>
      </c>
      <c r="S116" s="27" t="e">
        <f t="shared" si="16"/>
        <v>#N/A</v>
      </c>
      <c r="T116" s="27" t="e">
        <f t="shared" si="17"/>
        <v>#N/A</v>
      </c>
      <c r="U116" s="26">
        <f>COUNTIFS(Verlauf!$B$6:$B$1000,$A116,Verlauf!$C$6:$C$1000,$B116)</f>
        <v>0</v>
      </c>
      <c r="V116" s="26">
        <f t="shared" si="18"/>
        <v>1</v>
      </c>
      <c r="W116" s="26">
        <f t="shared" si="19"/>
        <v>202835</v>
      </c>
      <c r="X116" s="26">
        <f>SUMIFS(Verlauf!$X$6:$X$1000,Verlauf!$B$6:$B$1000,$A116,Verlauf!$C$6:$C$1000,$B116)</f>
        <v>0</v>
      </c>
      <c r="Y116" s="26">
        <f>SUMIFS(Verlauf!$Y$6:$Y$1000,Verlauf!$B$6:$B$1000,$A116,Verlauf!$C$6:$C$1000,$B116)</f>
        <v>0</v>
      </c>
      <c r="Z116" s="26">
        <f>SUMIFS(Verlauf!$Z$6:$Z$1000,Verlauf!$B$6:$B$1000,$A116,Verlauf!$C$6:$C$1000,$B116)</f>
        <v>0</v>
      </c>
      <c r="AA116" s="26">
        <f>SUMIFS(Verlauf!$I$6:$I$1000,Verlauf!$B$6:$B$1000,$A116,Verlauf!$C$6:$C$1000,$B116)</f>
        <v>0</v>
      </c>
      <c r="AB116" s="26">
        <f>SUMIFS(Verlauf!$AA$6:$AA$1000,Verlauf!$B$6:$B$1000,$A116,Verlauf!$C$6:$C$1000,$B116)</f>
        <v>0</v>
      </c>
      <c r="AC116" s="26">
        <f>SUMIFS(Verlauf!$AB$6:$AB$1000,Verlauf!$B$6:$B$1000,$A116,Verlauf!$C$6:$C$1000,$B116)</f>
        <v>0</v>
      </c>
      <c r="AD116" s="26">
        <f>SUMIFS(Verlauf!$AC$6:$AC$1000,Verlauf!$B$6:$B$1000,$A116,Verlauf!$C$6:$C$1000,$B116)</f>
        <v>0</v>
      </c>
      <c r="AE116" s="26">
        <f>SUMIFS(Verlauf!$S$6:$S$1000,Verlauf!$B$6:$B$1000,$A116,Verlauf!$C$6:$C$1000,$B116)</f>
        <v>0</v>
      </c>
      <c r="AF116" s="26" t="str">
        <f>IF($AN116="","",INDEX(Verlauf!$D$6:$D$1000,MATCH($AN116,Verlauf!$A$6:$A$1000,0)))</f>
        <v/>
      </c>
      <c r="AG116" s="26" t="str">
        <f>IF($AN116="","",INDEX(Verlauf!$E$6:$E$1000,MATCH($AN116,Verlauf!$A$6:$A$1000,0)))</f>
        <v/>
      </c>
      <c r="AH116" s="26" t="str">
        <f>IF($AN116="","",INDEX(Verlauf!$F$6:$F$1000,MATCH($AN116,Verlauf!$A$6:$A$1000,0)))</f>
        <v/>
      </c>
      <c r="AI116" s="26" t="str">
        <f>IF($AN116="","",INDEX(Verlauf!$H$6:$H$1000,MATCH($AN116,Verlauf!$A$6:$A$1000,0)))</f>
        <v/>
      </c>
      <c r="AJ116" s="26" t="str">
        <f>IF($AN116="","",INDEX(Verlauf!$N$6:$N$1000,MATCH($AN116,Verlauf!$A$6:$A$1000,0)))</f>
        <v/>
      </c>
      <c r="AK116" s="26" t="str">
        <f>IF($AN116="","",INDEX(Verlauf!$O$6:$O$1000,MATCH($AN116,Verlauf!$A$6:$A$1000,0)))</f>
        <v/>
      </c>
      <c r="AL116" s="26" t="str">
        <f>IF($AN116="","",INDEX(Verlauf!$P$6:$P$1000,MATCH($AN116,Verlauf!$A$6:$A$1000,0)))</f>
        <v/>
      </c>
      <c r="AM116" s="26" t="str">
        <f>IF($AN116="","",INDEX(Verlauf!$R$6:$R$1000,MATCH($AN116,Verlauf!$A$6:$A$1000,0)))</f>
        <v/>
      </c>
      <c r="AN116" s="28" t="str">
        <f>IF(U116&gt;0,_xlfn.MAXIFS(Verlauf!$A$6:$A$1000,Verlauf!$B$6:$B$1000,$A116,Verlauf!$C$6:$C$1000,$B116),"")</f>
        <v/>
      </c>
    </row>
    <row r="117" spans="1:40" x14ac:dyDescent="0.25">
      <c r="A117" s="26">
        <v>2028</v>
      </c>
      <c r="B117" s="26">
        <v>36</v>
      </c>
      <c r="C117" s="7" t="str">
        <f t="shared" si="10"/>
        <v>KW 36/28</v>
      </c>
      <c r="D117" s="26">
        <f>SUMIFS(Verlauf!$K$6:$K$1000,Verlauf!$B$6:$B$1000,$A117,Verlauf!$C$6:$C$1000,$B117)</f>
        <v>0</v>
      </c>
      <c r="E117" s="26">
        <f>SUMIFS(Verlauf!$L$6:$L$1000,Verlauf!$B$6:$B$1000,$A117,Verlauf!$C$6:$C$1000,$B117)</f>
        <v>0</v>
      </c>
      <c r="F117" s="26">
        <f>SUMIFS(Verlauf!$M$6:$M$1000,Verlauf!$B$6:$B$1000,$A117,Verlauf!$C$6:$C$1000,$B117)</f>
        <v>0</v>
      </c>
      <c r="G117" s="26">
        <f>SUMIFS(Verlauf!$J$6:$J$1000,Verlauf!$B$6:$B$1000,$A117,Verlauf!$C$6:$C$1000,$B117)</f>
        <v>0</v>
      </c>
      <c r="H117" s="26">
        <f>SUMIFS(Verlauf!$U$6:$U$1000,Verlauf!$B$6:$B$1000,$A117,Verlauf!$C$6:$C$1000,$B117)</f>
        <v>0</v>
      </c>
      <c r="I117" s="26">
        <f>SUMIFS(Verlauf!$V$6:$V$1000,Verlauf!$B$6:$B$1000,$A117,Verlauf!$C$6:$C$1000,$B117)</f>
        <v>0</v>
      </c>
      <c r="J117" s="26">
        <f>SUMIFS(Verlauf!$W$6:$W$1000,Verlauf!$B$6:$B$1000,$A117,Verlauf!$C$6:$C$1000,$B117)</f>
        <v>0</v>
      </c>
      <c r="K117" s="26">
        <f>SUMIFS(Verlauf!$T$6:$T$1000,Verlauf!$B$6:$B$1000,$A117,Verlauf!$C$6:$C$1000,$B117)</f>
        <v>0</v>
      </c>
      <c r="L117" s="27">
        <f>IF(Filter!$T$7=TRUE,IFERROR(INDEX(Planung!$D$68:$IA$68,MATCH($W117,Wirksam!$D$6:$IA$6,0)),0),0)</f>
        <v>6.8999999999999995</v>
      </c>
      <c r="M117" s="27">
        <f>IF(OR(Filter!$T$5=TRUE,Filter!$T$6=TRUE),IFERROR(INDEX(Planung!$D$69:$IA$69,MATCH($W117,Wirksam!$D$6:$IA$6,0)),0),0)</f>
        <v>9.2000000000000011</v>
      </c>
      <c r="N117" s="27">
        <f t="shared" si="11"/>
        <v>16.100000000000001</v>
      </c>
      <c r="O117" s="27" t="e">
        <f t="shared" si="12"/>
        <v>#N/A</v>
      </c>
      <c r="P117" s="27" t="e">
        <f t="shared" si="13"/>
        <v>#N/A</v>
      </c>
      <c r="Q117" s="27" t="e">
        <f t="shared" si="14"/>
        <v>#N/A</v>
      </c>
      <c r="R117" s="27" t="e">
        <f t="shared" si="15"/>
        <v>#N/A</v>
      </c>
      <c r="S117" s="27" t="e">
        <f t="shared" si="16"/>
        <v>#N/A</v>
      </c>
      <c r="T117" s="27" t="e">
        <f t="shared" si="17"/>
        <v>#N/A</v>
      </c>
      <c r="U117" s="26">
        <f>COUNTIFS(Verlauf!$B$6:$B$1000,$A117,Verlauf!$C$6:$C$1000,$B117)</f>
        <v>0</v>
      </c>
      <c r="V117" s="26">
        <f t="shared" si="18"/>
        <v>1</v>
      </c>
      <c r="W117" s="26">
        <f t="shared" si="19"/>
        <v>202836</v>
      </c>
      <c r="X117" s="26">
        <f>SUMIFS(Verlauf!$X$6:$X$1000,Verlauf!$B$6:$B$1000,$A117,Verlauf!$C$6:$C$1000,$B117)</f>
        <v>0</v>
      </c>
      <c r="Y117" s="26">
        <f>SUMIFS(Verlauf!$Y$6:$Y$1000,Verlauf!$B$6:$B$1000,$A117,Verlauf!$C$6:$C$1000,$B117)</f>
        <v>0</v>
      </c>
      <c r="Z117" s="26">
        <f>SUMIFS(Verlauf!$Z$6:$Z$1000,Verlauf!$B$6:$B$1000,$A117,Verlauf!$C$6:$C$1000,$B117)</f>
        <v>0</v>
      </c>
      <c r="AA117" s="26">
        <f>SUMIFS(Verlauf!$I$6:$I$1000,Verlauf!$B$6:$B$1000,$A117,Verlauf!$C$6:$C$1000,$B117)</f>
        <v>0</v>
      </c>
      <c r="AB117" s="26">
        <f>SUMIFS(Verlauf!$AA$6:$AA$1000,Verlauf!$B$6:$B$1000,$A117,Verlauf!$C$6:$C$1000,$B117)</f>
        <v>0</v>
      </c>
      <c r="AC117" s="26">
        <f>SUMIFS(Verlauf!$AB$6:$AB$1000,Verlauf!$B$6:$B$1000,$A117,Verlauf!$C$6:$C$1000,$B117)</f>
        <v>0</v>
      </c>
      <c r="AD117" s="26">
        <f>SUMIFS(Verlauf!$AC$6:$AC$1000,Verlauf!$B$6:$B$1000,$A117,Verlauf!$C$6:$C$1000,$B117)</f>
        <v>0</v>
      </c>
      <c r="AE117" s="26">
        <f>SUMIFS(Verlauf!$S$6:$S$1000,Verlauf!$B$6:$B$1000,$A117,Verlauf!$C$6:$C$1000,$B117)</f>
        <v>0</v>
      </c>
      <c r="AF117" s="26" t="str">
        <f>IF($AN117="","",INDEX(Verlauf!$D$6:$D$1000,MATCH($AN117,Verlauf!$A$6:$A$1000,0)))</f>
        <v/>
      </c>
      <c r="AG117" s="26" t="str">
        <f>IF($AN117="","",INDEX(Verlauf!$E$6:$E$1000,MATCH($AN117,Verlauf!$A$6:$A$1000,0)))</f>
        <v/>
      </c>
      <c r="AH117" s="26" t="str">
        <f>IF($AN117="","",INDEX(Verlauf!$F$6:$F$1000,MATCH($AN117,Verlauf!$A$6:$A$1000,0)))</f>
        <v/>
      </c>
      <c r="AI117" s="26" t="str">
        <f>IF($AN117="","",INDEX(Verlauf!$H$6:$H$1000,MATCH($AN117,Verlauf!$A$6:$A$1000,0)))</f>
        <v/>
      </c>
      <c r="AJ117" s="26" t="str">
        <f>IF($AN117="","",INDEX(Verlauf!$N$6:$N$1000,MATCH($AN117,Verlauf!$A$6:$A$1000,0)))</f>
        <v/>
      </c>
      <c r="AK117" s="26" t="str">
        <f>IF($AN117="","",INDEX(Verlauf!$O$6:$O$1000,MATCH($AN117,Verlauf!$A$6:$A$1000,0)))</f>
        <v/>
      </c>
      <c r="AL117" s="26" t="str">
        <f>IF($AN117="","",INDEX(Verlauf!$P$6:$P$1000,MATCH($AN117,Verlauf!$A$6:$A$1000,0)))</f>
        <v/>
      </c>
      <c r="AM117" s="26" t="str">
        <f>IF($AN117="","",INDEX(Verlauf!$R$6:$R$1000,MATCH($AN117,Verlauf!$A$6:$A$1000,0)))</f>
        <v/>
      </c>
      <c r="AN117" s="28" t="str">
        <f>IF(U117&gt;0,_xlfn.MAXIFS(Verlauf!$A$6:$A$1000,Verlauf!$B$6:$B$1000,$A117,Verlauf!$C$6:$C$1000,$B117),"")</f>
        <v/>
      </c>
    </row>
    <row r="118" spans="1:40" x14ac:dyDescent="0.25">
      <c r="A118" s="26">
        <v>2028</v>
      </c>
      <c r="B118" s="26">
        <v>37</v>
      </c>
      <c r="C118" s="7" t="str">
        <f t="shared" si="10"/>
        <v>KW 37/28</v>
      </c>
      <c r="D118" s="26">
        <f>SUMIFS(Verlauf!$K$6:$K$1000,Verlauf!$B$6:$B$1000,$A118,Verlauf!$C$6:$C$1000,$B118)</f>
        <v>0</v>
      </c>
      <c r="E118" s="26">
        <f>SUMIFS(Verlauf!$L$6:$L$1000,Verlauf!$B$6:$B$1000,$A118,Verlauf!$C$6:$C$1000,$B118)</f>
        <v>0</v>
      </c>
      <c r="F118" s="26">
        <f>SUMIFS(Verlauf!$M$6:$M$1000,Verlauf!$B$6:$B$1000,$A118,Verlauf!$C$6:$C$1000,$B118)</f>
        <v>0</v>
      </c>
      <c r="G118" s="26">
        <f>SUMIFS(Verlauf!$J$6:$J$1000,Verlauf!$B$6:$B$1000,$A118,Verlauf!$C$6:$C$1000,$B118)</f>
        <v>0</v>
      </c>
      <c r="H118" s="26">
        <f>SUMIFS(Verlauf!$U$6:$U$1000,Verlauf!$B$6:$B$1000,$A118,Verlauf!$C$6:$C$1000,$B118)</f>
        <v>0</v>
      </c>
      <c r="I118" s="26">
        <f>SUMIFS(Verlauf!$V$6:$V$1000,Verlauf!$B$6:$B$1000,$A118,Verlauf!$C$6:$C$1000,$B118)</f>
        <v>0</v>
      </c>
      <c r="J118" s="26">
        <f>SUMIFS(Verlauf!$W$6:$W$1000,Verlauf!$B$6:$B$1000,$A118,Verlauf!$C$6:$C$1000,$B118)</f>
        <v>0</v>
      </c>
      <c r="K118" s="26">
        <f>SUMIFS(Verlauf!$T$6:$T$1000,Verlauf!$B$6:$B$1000,$A118,Verlauf!$C$6:$C$1000,$B118)</f>
        <v>0</v>
      </c>
      <c r="L118" s="27">
        <f>IF(Filter!$T$7=TRUE,IFERROR(INDEX(Planung!$D$68:$IA$68,MATCH($W118,Wirksam!$D$6:$IA$6,0)),0),0)</f>
        <v>6.8999999999999995</v>
      </c>
      <c r="M118" s="27">
        <f>IF(OR(Filter!$T$5=TRUE,Filter!$T$6=TRUE),IFERROR(INDEX(Planung!$D$69:$IA$69,MATCH($W118,Wirksam!$D$6:$IA$6,0)),0),0)</f>
        <v>9.2000000000000011</v>
      </c>
      <c r="N118" s="27">
        <f t="shared" si="11"/>
        <v>16.100000000000001</v>
      </c>
      <c r="O118" s="27" t="e">
        <f t="shared" si="12"/>
        <v>#N/A</v>
      </c>
      <c r="P118" s="27" t="e">
        <f t="shared" si="13"/>
        <v>#N/A</v>
      </c>
      <c r="Q118" s="27" t="e">
        <f t="shared" si="14"/>
        <v>#N/A</v>
      </c>
      <c r="R118" s="27" t="e">
        <f t="shared" si="15"/>
        <v>#N/A</v>
      </c>
      <c r="S118" s="27" t="e">
        <f t="shared" si="16"/>
        <v>#N/A</v>
      </c>
      <c r="T118" s="27" t="e">
        <f t="shared" si="17"/>
        <v>#N/A</v>
      </c>
      <c r="U118" s="26">
        <f>COUNTIFS(Verlauf!$B$6:$B$1000,$A118,Verlauf!$C$6:$C$1000,$B118)</f>
        <v>0</v>
      </c>
      <c r="V118" s="26">
        <f t="shared" si="18"/>
        <v>1</v>
      </c>
      <c r="W118" s="26">
        <f t="shared" si="19"/>
        <v>202837</v>
      </c>
      <c r="X118" s="26">
        <f>SUMIFS(Verlauf!$X$6:$X$1000,Verlauf!$B$6:$B$1000,$A118,Verlauf!$C$6:$C$1000,$B118)</f>
        <v>0</v>
      </c>
      <c r="Y118" s="26">
        <f>SUMIFS(Verlauf!$Y$6:$Y$1000,Verlauf!$B$6:$B$1000,$A118,Verlauf!$C$6:$C$1000,$B118)</f>
        <v>0</v>
      </c>
      <c r="Z118" s="26">
        <f>SUMIFS(Verlauf!$Z$6:$Z$1000,Verlauf!$B$6:$B$1000,$A118,Verlauf!$C$6:$C$1000,$B118)</f>
        <v>0</v>
      </c>
      <c r="AA118" s="26">
        <f>SUMIFS(Verlauf!$I$6:$I$1000,Verlauf!$B$6:$B$1000,$A118,Verlauf!$C$6:$C$1000,$B118)</f>
        <v>0</v>
      </c>
      <c r="AB118" s="26">
        <f>SUMIFS(Verlauf!$AA$6:$AA$1000,Verlauf!$B$6:$B$1000,$A118,Verlauf!$C$6:$C$1000,$B118)</f>
        <v>0</v>
      </c>
      <c r="AC118" s="26">
        <f>SUMIFS(Verlauf!$AB$6:$AB$1000,Verlauf!$B$6:$B$1000,$A118,Verlauf!$C$6:$C$1000,$B118)</f>
        <v>0</v>
      </c>
      <c r="AD118" s="26">
        <f>SUMIFS(Verlauf!$AC$6:$AC$1000,Verlauf!$B$6:$B$1000,$A118,Verlauf!$C$6:$C$1000,$B118)</f>
        <v>0</v>
      </c>
      <c r="AE118" s="26">
        <f>SUMIFS(Verlauf!$S$6:$S$1000,Verlauf!$B$6:$B$1000,$A118,Verlauf!$C$6:$C$1000,$B118)</f>
        <v>0</v>
      </c>
      <c r="AF118" s="26" t="str">
        <f>IF($AN118="","",INDEX(Verlauf!$D$6:$D$1000,MATCH($AN118,Verlauf!$A$6:$A$1000,0)))</f>
        <v/>
      </c>
      <c r="AG118" s="26" t="str">
        <f>IF($AN118="","",INDEX(Verlauf!$E$6:$E$1000,MATCH($AN118,Verlauf!$A$6:$A$1000,0)))</f>
        <v/>
      </c>
      <c r="AH118" s="26" t="str">
        <f>IF($AN118="","",INDEX(Verlauf!$F$6:$F$1000,MATCH($AN118,Verlauf!$A$6:$A$1000,0)))</f>
        <v/>
      </c>
      <c r="AI118" s="26" t="str">
        <f>IF($AN118="","",INDEX(Verlauf!$H$6:$H$1000,MATCH($AN118,Verlauf!$A$6:$A$1000,0)))</f>
        <v/>
      </c>
      <c r="AJ118" s="26" t="str">
        <f>IF($AN118="","",INDEX(Verlauf!$N$6:$N$1000,MATCH($AN118,Verlauf!$A$6:$A$1000,0)))</f>
        <v/>
      </c>
      <c r="AK118" s="26" t="str">
        <f>IF($AN118="","",INDEX(Verlauf!$O$6:$O$1000,MATCH($AN118,Verlauf!$A$6:$A$1000,0)))</f>
        <v/>
      </c>
      <c r="AL118" s="26" t="str">
        <f>IF($AN118="","",INDEX(Verlauf!$P$6:$P$1000,MATCH($AN118,Verlauf!$A$6:$A$1000,0)))</f>
        <v/>
      </c>
      <c r="AM118" s="26" t="str">
        <f>IF($AN118="","",INDEX(Verlauf!$R$6:$R$1000,MATCH($AN118,Verlauf!$A$6:$A$1000,0)))</f>
        <v/>
      </c>
      <c r="AN118" s="28" t="str">
        <f>IF(U118&gt;0,_xlfn.MAXIFS(Verlauf!$A$6:$A$1000,Verlauf!$B$6:$B$1000,$A118,Verlauf!$C$6:$C$1000,$B118),"")</f>
        <v/>
      </c>
    </row>
    <row r="119" spans="1:40" x14ac:dyDescent="0.25">
      <c r="A119" s="26">
        <v>2028</v>
      </c>
      <c r="B119" s="26">
        <v>38</v>
      </c>
      <c r="C119" s="7" t="str">
        <f t="shared" si="10"/>
        <v>KW 38/28</v>
      </c>
      <c r="D119" s="26">
        <f>SUMIFS(Verlauf!$K$6:$K$1000,Verlauf!$B$6:$B$1000,$A119,Verlauf!$C$6:$C$1000,$B119)</f>
        <v>0</v>
      </c>
      <c r="E119" s="26">
        <f>SUMIFS(Verlauf!$L$6:$L$1000,Verlauf!$B$6:$B$1000,$A119,Verlauf!$C$6:$C$1000,$B119)</f>
        <v>0</v>
      </c>
      <c r="F119" s="26">
        <f>SUMIFS(Verlauf!$M$6:$M$1000,Verlauf!$B$6:$B$1000,$A119,Verlauf!$C$6:$C$1000,$B119)</f>
        <v>0</v>
      </c>
      <c r="G119" s="26">
        <f>SUMIFS(Verlauf!$J$6:$J$1000,Verlauf!$B$6:$B$1000,$A119,Verlauf!$C$6:$C$1000,$B119)</f>
        <v>0</v>
      </c>
      <c r="H119" s="26">
        <f>SUMIFS(Verlauf!$U$6:$U$1000,Verlauf!$B$6:$B$1000,$A119,Verlauf!$C$6:$C$1000,$B119)</f>
        <v>0</v>
      </c>
      <c r="I119" s="26">
        <f>SUMIFS(Verlauf!$V$6:$V$1000,Verlauf!$B$6:$B$1000,$A119,Verlauf!$C$6:$C$1000,$B119)</f>
        <v>0</v>
      </c>
      <c r="J119" s="26">
        <f>SUMIFS(Verlauf!$W$6:$W$1000,Verlauf!$B$6:$B$1000,$A119,Verlauf!$C$6:$C$1000,$B119)</f>
        <v>0</v>
      </c>
      <c r="K119" s="26">
        <f>SUMIFS(Verlauf!$T$6:$T$1000,Verlauf!$B$6:$B$1000,$A119,Verlauf!$C$6:$C$1000,$B119)</f>
        <v>0</v>
      </c>
      <c r="L119" s="27">
        <f>IF(Filter!$T$7=TRUE,IFERROR(INDEX(Planung!$D$68:$IA$68,MATCH($W119,Wirksam!$D$6:$IA$6,0)),0),0)</f>
        <v>6.8999999999999995</v>
      </c>
      <c r="M119" s="27">
        <f>IF(OR(Filter!$T$5=TRUE,Filter!$T$6=TRUE),IFERROR(INDEX(Planung!$D$69:$IA$69,MATCH($W119,Wirksam!$D$6:$IA$6,0)),0),0)</f>
        <v>9.2000000000000011</v>
      </c>
      <c r="N119" s="27">
        <f t="shared" si="11"/>
        <v>16.100000000000001</v>
      </c>
      <c r="O119" s="27" t="e">
        <f t="shared" si="12"/>
        <v>#N/A</v>
      </c>
      <c r="P119" s="27" t="e">
        <f t="shared" si="13"/>
        <v>#N/A</v>
      </c>
      <c r="Q119" s="27" t="e">
        <f t="shared" si="14"/>
        <v>#N/A</v>
      </c>
      <c r="R119" s="27" t="e">
        <f t="shared" si="15"/>
        <v>#N/A</v>
      </c>
      <c r="S119" s="27" t="e">
        <f t="shared" si="16"/>
        <v>#N/A</v>
      </c>
      <c r="T119" s="27" t="e">
        <f t="shared" si="17"/>
        <v>#N/A</v>
      </c>
      <c r="U119" s="26">
        <f>COUNTIFS(Verlauf!$B$6:$B$1000,$A119,Verlauf!$C$6:$C$1000,$B119)</f>
        <v>0</v>
      </c>
      <c r="V119" s="26">
        <f t="shared" si="18"/>
        <v>1</v>
      </c>
      <c r="W119" s="26">
        <f t="shared" si="19"/>
        <v>202838</v>
      </c>
      <c r="X119" s="26">
        <f>SUMIFS(Verlauf!$X$6:$X$1000,Verlauf!$B$6:$B$1000,$A119,Verlauf!$C$6:$C$1000,$B119)</f>
        <v>0</v>
      </c>
      <c r="Y119" s="26">
        <f>SUMIFS(Verlauf!$Y$6:$Y$1000,Verlauf!$B$6:$B$1000,$A119,Verlauf!$C$6:$C$1000,$B119)</f>
        <v>0</v>
      </c>
      <c r="Z119" s="26">
        <f>SUMIFS(Verlauf!$Z$6:$Z$1000,Verlauf!$B$6:$B$1000,$A119,Verlauf!$C$6:$C$1000,$B119)</f>
        <v>0</v>
      </c>
      <c r="AA119" s="26">
        <f>SUMIFS(Verlauf!$I$6:$I$1000,Verlauf!$B$6:$B$1000,$A119,Verlauf!$C$6:$C$1000,$B119)</f>
        <v>0</v>
      </c>
      <c r="AB119" s="26">
        <f>SUMIFS(Verlauf!$AA$6:$AA$1000,Verlauf!$B$6:$B$1000,$A119,Verlauf!$C$6:$C$1000,$B119)</f>
        <v>0</v>
      </c>
      <c r="AC119" s="26">
        <f>SUMIFS(Verlauf!$AB$6:$AB$1000,Verlauf!$B$6:$B$1000,$A119,Verlauf!$C$6:$C$1000,$B119)</f>
        <v>0</v>
      </c>
      <c r="AD119" s="26">
        <f>SUMIFS(Verlauf!$AC$6:$AC$1000,Verlauf!$B$6:$B$1000,$A119,Verlauf!$C$6:$C$1000,$B119)</f>
        <v>0</v>
      </c>
      <c r="AE119" s="26">
        <f>SUMIFS(Verlauf!$S$6:$S$1000,Verlauf!$B$6:$B$1000,$A119,Verlauf!$C$6:$C$1000,$B119)</f>
        <v>0</v>
      </c>
      <c r="AF119" s="26" t="str">
        <f>IF($AN119="","",INDEX(Verlauf!$D$6:$D$1000,MATCH($AN119,Verlauf!$A$6:$A$1000,0)))</f>
        <v/>
      </c>
      <c r="AG119" s="26" t="str">
        <f>IF($AN119="","",INDEX(Verlauf!$E$6:$E$1000,MATCH($AN119,Verlauf!$A$6:$A$1000,0)))</f>
        <v/>
      </c>
      <c r="AH119" s="26" t="str">
        <f>IF($AN119="","",INDEX(Verlauf!$F$6:$F$1000,MATCH($AN119,Verlauf!$A$6:$A$1000,0)))</f>
        <v/>
      </c>
      <c r="AI119" s="26" t="str">
        <f>IF($AN119="","",INDEX(Verlauf!$H$6:$H$1000,MATCH($AN119,Verlauf!$A$6:$A$1000,0)))</f>
        <v/>
      </c>
      <c r="AJ119" s="26" t="str">
        <f>IF($AN119="","",INDEX(Verlauf!$N$6:$N$1000,MATCH($AN119,Verlauf!$A$6:$A$1000,0)))</f>
        <v/>
      </c>
      <c r="AK119" s="26" t="str">
        <f>IF($AN119="","",INDEX(Verlauf!$O$6:$O$1000,MATCH($AN119,Verlauf!$A$6:$A$1000,0)))</f>
        <v/>
      </c>
      <c r="AL119" s="26" t="str">
        <f>IF($AN119="","",INDEX(Verlauf!$P$6:$P$1000,MATCH($AN119,Verlauf!$A$6:$A$1000,0)))</f>
        <v/>
      </c>
      <c r="AM119" s="26" t="str">
        <f>IF($AN119="","",INDEX(Verlauf!$R$6:$R$1000,MATCH($AN119,Verlauf!$A$6:$A$1000,0)))</f>
        <v/>
      </c>
      <c r="AN119" s="28" t="str">
        <f>IF(U119&gt;0,_xlfn.MAXIFS(Verlauf!$A$6:$A$1000,Verlauf!$B$6:$B$1000,$A119,Verlauf!$C$6:$C$1000,$B119),"")</f>
        <v/>
      </c>
    </row>
    <row r="120" spans="1:40" x14ac:dyDescent="0.25">
      <c r="A120" s="26">
        <v>2028</v>
      </c>
      <c r="B120" s="26">
        <v>39</v>
      </c>
      <c r="C120" s="7" t="str">
        <f t="shared" si="10"/>
        <v>KW 39/28</v>
      </c>
      <c r="D120" s="26">
        <f>SUMIFS(Verlauf!$K$6:$K$1000,Verlauf!$B$6:$B$1000,$A120,Verlauf!$C$6:$C$1000,$B120)</f>
        <v>0</v>
      </c>
      <c r="E120" s="26">
        <f>SUMIFS(Verlauf!$L$6:$L$1000,Verlauf!$B$6:$B$1000,$A120,Verlauf!$C$6:$C$1000,$B120)</f>
        <v>0</v>
      </c>
      <c r="F120" s="26">
        <f>SUMIFS(Verlauf!$M$6:$M$1000,Verlauf!$B$6:$B$1000,$A120,Verlauf!$C$6:$C$1000,$B120)</f>
        <v>0</v>
      </c>
      <c r="G120" s="26">
        <f>SUMIFS(Verlauf!$J$6:$J$1000,Verlauf!$B$6:$B$1000,$A120,Verlauf!$C$6:$C$1000,$B120)</f>
        <v>0</v>
      </c>
      <c r="H120" s="26">
        <f>SUMIFS(Verlauf!$U$6:$U$1000,Verlauf!$B$6:$B$1000,$A120,Verlauf!$C$6:$C$1000,$B120)</f>
        <v>0</v>
      </c>
      <c r="I120" s="26">
        <f>SUMIFS(Verlauf!$V$6:$V$1000,Verlauf!$B$6:$B$1000,$A120,Verlauf!$C$6:$C$1000,$B120)</f>
        <v>0</v>
      </c>
      <c r="J120" s="26">
        <f>SUMIFS(Verlauf!$W$6:$W$1000,Verlauf!$B$6:$B$1000,$A120,Verlauf!$C$6:$C$1000,$B120)</f>
        <v>0</v>
      </c>
      <c r="K120" s="26">
        <f>SUMIFS(Verlauf!$T$6:$T$1000,Verlauf!$B$6:$B$1000,$A120,Verlauf!$C$6:$C$1000,$B120)</f>
        <v>0</v>
      </c>
      <c r="L120" s="27">
        <f>IF(Filter!$T$7=TRUE,IFERROR(INDEX(Planung!$D$68:$IA$68,MATCH($W120,Wirksam!$D$6:$IA$6,0)),0),0)</f>
        <v>6.8999999999999995</v>
      </c>
      <c r="M120" s="27">
        <f>IF(OR(Filter!$T$5=TRUE,Filter!$T$6=TRUE),IFERROR(INDEX(Planung!$D$69:$IA$69,MATCH($W120,Wirksam!$D$6:$IA$6,0)),0),0)</f>
        <v>9.2000000000000011</v>
      </c>
      <c r="N120" s="27">
        <f t="shared" si="11"/>
        <v>16.100000000000001</v>
      </c>
      <c r="O120" s="27" t="e">
        <f t="shared" si="12"/>
        <v>#N/A</v>
      </c>
      <c r="P120" s="27" t="e">
        <f t="shared" si="13"/>
        <v>#N/A</v>
      </c>
      <c r="Q120" s="27" t="e">
        <f t="shared" si="14"/>
        <v>#N/A</v>
      </c>
      <c r="R120" s="27" t="e">
        <f t="shared" si="15"/>
        <v>#N/A</v>
      </c>
      <c r="S120" s="27" t="e">
        <f t="shared" si="16"/>
        <v>#N/A</v>
      </c>
      <c r="T120" s="27" t="e">
        <f t="shared" si="17"/>
        <v>#N/A</v>
      </c>
      <c r="U120" s="26">
        <f>COUNTIFS(Verlauf!$B$6:$B$1000,$A120,Verlauf!$C$6:$C$1000,$B120)</f>
        <v>0</v>
      </c>
      <c r="V120" s="26">
        <f t="shared" si="18"/>
        <v>1</v>
      </c>
      <c r="W120" s="26">
        <f t="shared" si="19"/>
        <v>202839</v>
      </c>
      <c r="X120" s="26">
        <f>SUMIFS(Verlauf!$X$6:$X$1000,Verlauf!$B$6:$B$1000,$A120,Verlauf!$C$6:$C$1000,$B120)</f>
        <v>0</v>
      </c>
      <c r="Y120" s="26">
        <f>SUMIFS(Verlauf!$Y$6:$Y$1000,Verlauf!$B$6:$B$1000,$A120,Verlauf!$C$6:$C$1000,$B120)</f>
        <v>0</v>
      </c>
      <c r="Z120" s="26">
        <f>SUMIFS(Verlauf!$Z$6:$Z$1000,Verlauf!$B$6:$B$1000,$A120,Verlauf!$C$6:$C$1000,$B120)</f>
        <v>0</v>
      </c>
      <c r="AA120" s="26">
        <f>SUMIFS(Verlauf!$I$6:$I$1000,Verlauf!$B$6:$B$1000,$A120,Verlauf!$C$6:$C$1000,$B120)</f>
        <v>0</v>
      </c>
      <c r="AB120" s="26">
        <f>SUMIFS(Verlauf!$AA$6:$AA$1000,Verlauf!$B$6:$B$1000,$A120,Verlauf!$C$6:$C$1000,$B120)</f>
        <v>0</v>
      </c>
      <c r="AC120" s="26">
        <f>SUMIFS(Verlauf!$AB$6:$AB$1000,Verlauf!$B$6:$B$1000,$A120,Verlauf!$C$6:$C$1000,$B120)</f>
        <v>0</v>
      </c>
      <c r="AD120" s="26">
        <f>SUMIFS(Verlauf!$AC$6:$AC$1000,Verlauf!$B$6:$B$1000,$A120,Verlauf!$C$6:$C$1000,$B120)</f>
        <v>0</v>
      </c>
      <c r="AE120" s="26">
        <f>SUMIFS(Verlauf!$S$6:$S$1000,Verlauf!$B$6:$B$1000,$A120,Verlauf!$C$6:$C$1000,$B120)</f>
        <v>0</v>
      </c>
      <c r="AF120" s="26" t="str">
        <f>IF($AN120="","",INDEX(Verlauf!$D$6:$D$1000,MATCH($AN120,Verlauf!$A$6:$A$1000,0)))</f>
        <v/>
      </c>
      <c r="AG120" s="26" t="str">
        <f>IF($AN120="","",INDEX(Verlauf!$E$6:$E$1000,MATCH($AN120,Verlauf!$A$6:$A$1000,0)))</f>
        <v/>
      </c>
      <c r="AH120" s="26" t="str">
        <f>IF($AN120="","",INDEX(Verlauf!$F$6:$F$1000,MATCH($AN120,Verlauf!$A$6:$A$1000,0)))</f>
        <v/>
      </c>
      <c r="AI120" s="26" t="str">
        <f>IF($AN120="","",INDEX(Verlauf!$H$6:$H$1000,MATCH($AN120,Verlauf!$A$6:$A$1000,0)))</f>
        <v/>
      </c>
      <c r="AJ120" s="26" t="str">
        <f>IF($AN120="","",INDEX(Verlauf!$N$6:$N$1000,MATCH($AN120,Verlauf!$A$6:$A$1000,0)))</f>
        <v/>
      </c>
      <c r="AK120" s="26" t="str">
        <f>IF($AN120="","",INDEX(Verlauf!$O$6:$O$1000,MATCH($AN120,Verlauf!$A$6:$A$1000,0)))</f>
        <v/>
      </c>
      <c r="AL120" s="26" t="str">
        <f>IF($AN120="","",INDEX(Verlauf!$P$6:$P$1000,MATCH($AN120,Verlauf!$A$6:$A$1000,0)))</f>
        <v/>
      </c>
      <c r="AM120" s="26" t="str">
        <f>IF($AN120="","",INDEX(Verlauf!$R$6:$R$1000,MATCH($AN120,Verlauf!$A$6:$A$1000,0)))</f>
        <v/>
      </c>
      <c r="AN120" s="28" t="str">
        <f>IF(U120&gt;0,_xlfn.MAXIFS(Verlauf!$A$6:$A$1000,Verlauf!$B$6:$B$1000,$A120,Verlauf!$C$6:$C$1000,$B120),"")</f>
        <v/>
      </c>
    </row>
    <row r="121" spans="1:40" x14ac:dyDescent="0.25">
      <c r="A121" s="26">
        <v>2028</v>
      </c>
      <c r="B121" s="26">
        <v>40</v>
      </c>
      <c r="C121" s="7" t="str">
        <f t="shared" si="10"/>
        <v>KW 40/28</v>
      </c>
      <c r="D121" s="26">
        <f>SUMIFS(Verlauf!$K$6:$K$1000,Verlauf!$B$6:$B$1000,$A121,Verlauf!$C$6:$C$1000,$B121)</f>
        <v>0</v>
      </c>
      <c r="E121" s="26">
        <f>SUMIFS(Verlauf!$L$6:$L$1000,Verlauf!$B$6:$B$1000,$A121,Verlauf!$C$6:$C$1000,$B121)</f>
        <v>0</v>
      </c>
      <c r="F121" s="26">
        <f>SUMIFS(Verlauf!$M$6:$M$1000,Verlauf!$B$6:$B$1000,$A121,Verlauf!$C$6:$C$1000,$B121)</f>
        <v>0</v>
      </c>
      <c r="G121" s="26">
        <f>SUMIFS(Verlauf!$J$6:$J$1000,Verlauf!$B$6:$B$1000,$A121,Verlauf!$C$6:$C$1000,$B121)</f>
        <v>0</v>
      </c>
      <c r="H121" s="26">
        <f>SUMIFS(Verlauf!$U$6:$U$1000,Verlauf!$B$6:$B$1000,$A121,Verlauf!$C$6:$C$1000,$B121)</f>
        <v>0</v>
      </c>
      <c r="I121" s="26">
        <f>SUMIFS(Verlauf!$V$6:$V$1000,Verlauf!$B$6:$B$1000,$A121,Verlauf!$C$6:$C$1000,$B121)</f>
        <v>0</v>
      </c>
      <c r="J121" s="26">
        <f>SUMIFS(Verlauf!$W$6:$W$1000,Verlauf!$B$6:$B$1000,$A121,Verlauf!$C$6:$C$1000,$B121)</f>
        <v>0</v>
      </c>
      <c r="K121" s="26">
        <f>SUMIFS(Verlauf!$T$6:$T$1000,Verlauf!$B$6:$B$1000,$A121,Verlauf!$C$6:$C$1000,$B121)</f>
        <v>0</v>
      </c>
      <c r="L121" s="27">
        <f>IF(Filter!$T$7=TRUE,IFERROR(INDEX(Planung!$D$68:$IA$68,MATCH($W121,Wirksam!$D$6:$IA$6,0)),0),0)</f>
        <v>6.8999999999999995</v>
      </c>
      <c r="M121" s="27">
        <f>IF(OR(Filter!$T$5=TRUE,Filter!$T$6=TRUE),IFERROR(INDEX(Planung!$D$69:$IA$69,MATCH($W121,Wirksam!$D$6:$IA$6,0)),0),0)</f>
        <v>9.2000000000000011</v>
      </c>
      <c r="N121" s="27">
        <f t="shared" si="11"/>
        <v>16.100000000000001</v>
      </c>
      <c r="O121" s="27" t="e">
        <f t="shared" si="12"/>
        <v>#N/A</v>
      </c>
      <c r="P121" s="27" t="e">
        <f t="shared" si="13"/>
        <v>#N/A</v>
      </c>
      <c r="Q121" s="27" t="e">
        <f t="shared" si="14"/>
        <v>#N/A</v>
      </c>
      <c r="R121" s="27" t="e">
        <f t="shared" si="15"/>
        <v>#N/A</v>
      </c>
      <c r="S121" s="27" t="e">
        <f t="shared" si="16"/>
        <v>#N/A</v>
      </c>
      <c r="T121" s="27" t="e">
        <f t="shared" si="17"/>
        <v>#N/A</v>
      </c>
      <c r="U121" s="26">
        <f>COUNTIFS(Verlauf!$B$6:$B$1000,$A121,Verlauf!$C$6:$C$1000,$B121)</f>
        <v>0</v>
      </c>
      <c r="V121" s="26">
        <f t="shared" si="18"/>
        <v>1</v>
      </c>
      <c r="W121" s="26">
        <f t="shared" si="19"/>
        <v>202840</v>
      </c>
      <c r="X121" s="26">
        <f>SUMIFS(Verlauf!$X$6:$X$1000,Verlauf!$B$6:$B$1000,$A121,Verlauf!$C$6:$C$1000,$B121)</f>
        <v>0</v>
      </c>
      <c r="Y121" s="26">
        <f>SUMIFS(Verlauf!$Y$6:$Y$1000,Verlauf!$B$6:$B$1000,$A121,Verlauf!$C$6:$C$1000,$B121)</f>
        <v>0</v>
      </c>
      <c r="Z121" s="26">
        <f>SUMIFS(Verlauf!$Z$6:$Z$1000,Verlauf!$B$6:$B$1000,$A121,Verlauf!$C$6:$C$1000,$B121)</f>
        <v>0</v>
      </c>
      <c r="AA121" s="26">
        <f>SUMIFS(Verlauf!$I$6:$I$1000,Verlauf!$B$6:$B$1000,$A121,Verlauf!$C$6:$C$1000,$B121)</f>
        <v>0</v>
      </c>
      <c r="AB121" s="26">
        <f>SUMIFS(Verlauf!$AA$6:$AA$1000,Verlauf!$B$6:$B$1000,$A121,Verlauf!$C$6:$C$1000,$B121)</f>
        <v>0</v>
      </c>
      <c r="AC121" s="26">
        <f>SUMIFS(Verlauf!$AB$6:$AB$1000,Verlauf!$B$6:$B$1000,$A121,Verlauf!$C$6:$C$1000,$B121)</f>
        <v>0</v>
      </c>
      <c r="AD121" s="26">
        <f>SUMIFS(Verlauf!$AC$6:$AC$1000,Verlauf!$B$6:$B$1000,$A121,Verlauf!$C$6:$C$1000,$B121)</f>
        <v>0</v>
      </c>
      <c r="AE121" s="26">
        <f>SUMIFS(Verlauf!$S$6:$S$1000,Verlauf!$B$6:$B$1000,$A121,Verlauf!$C$6:$C$1000,$B121)</f>
        <v>0</v>
      </c>
      <c r="AF121" s="26" t="str">
        <f>IF($AN121="","",INDEX(Verlauf!$D$6:$D$1000,MATCH($AN121,Verlauf!$A$6:$A$1000,0)))</f>
        <v/>
      </c>
      <c r="AG121" s="26" t="str">
        <f>IF($AN121="","",INDEX(Verlauf!$E$6:$E$1000,MATCH($AN121,Verlauf!$A$6:$A$1000,0)))</f>
        <v/>
      </c>
      <c r="AH121" s="26" t="str">
        <f>IF($AN121="","",INDEX(Verlauf!$F$6:$F$1000,MATCH($AN121,Verlauf!$A$6:$A$1000,0)))</f>
        <v/>
      </c>
      <c r="AI121" s="26" t="str">
        <f>IF($AN121="","",INDEX(Verlauf!$H$6:$H$1000,MATCH($AN121,Verlauf!$A$6:$A$1000,0)))</f>
        <v/>
      </c>
      <c r="AJ121" s="26" t="str">
        <f>IF($AN121="","",INDEX(Verlauf!$N$6:$N$1000,MATCH($AN121,Verlauf!$A$6:$A$1000,0)))</f>
        <v/>
      </c>
      <c r="AK121" s="26" t="str">
        <f>IF($AN121="","",INDEX(Verlauf!$O$6:$O$1000,MATCH($AN121,Verlauf!$A$6:$A$1000,0)))</f>
        <v/>
      </c>
      <c r="AL121" s="26" t="str">
        <f>IF($AN121="","",INDEX(Verlauf!$P$6:$P$1000,MATCH($AN121,Verlauf!$A$6:$A$1000,0)))</f>
        <v/>
      </c>
      <c r="AM121" s="26" t="str">
        <f>IF($AN121="","",INDEX(Verlauf!$R$6:$R$1000,MATCH($AN121,Verlauf!$A$6:$A$1000,0)))</f>
        <v/>
      </c>
      <c r="AN121" s="28" t="str">
        <f>IF(U121&gt;0,_xlfn.MAXIFS(Verlauf!$A$6:$A$1000,Verlauf!$B$6:$B$1000,$A121,Verlauf!$C$6:$C$1000,$B121),"")</f>
        <v/>
      </c>
    </row>
    <row r="122" spans="1:40" x14ac:dyDescent="0.25">
      <c r="A122" s="26">
        <v>2028</v>
      </c>
      <c r="B122" s="26">
        <v>41</v>
      </c>
      <c r="C122" s="7" t="str">
        <f t="shared" si="10"/>
        <v>KW 41/28</v>
      </c>
      <c r="D122" s="26">
        <f>SUMIFS(Verlauf!$K$6:$K$1000,Verlauf!$B$6:$B$1000,$A122,Verlauf!$C$6:$C$1000,$B122)</f>
        <v>0</v>
      </c>
      <c r="E122" s="26">
        <f>SUMIFS(Verlauf!$L$6:$L$1000,Verlauf!$B$6:$B$1000,$A122,Verlauf!$C$6:$C$1000,$B122)</f>
        <v>0</v>
      </c>
      <c r="F122" s="26">
        <f>SUMIFS(Verlauf!$M$6:$M$1000,Verlauf!$B$6:$B$1000,$A122,Verlauf!$C$6:$C$1000,$B122)</f>
        <v>0</v>
      </c>
      <c r="G122" s="26">
        <f>SUMIFS(Verlauf!$J$6:$J$1000,Verlauf!$B$6:$B$1000,$A122,Verlauf!$C$6:$C$1000,$B122)</f>
        <v>0</v>
      </c>
      <c r="H122" s="26">
        <f>SUMIFS(Verlauf!$U$6:$U$1000,Verlauf!$B$6:$B$1000,$A122,Verlauf!$C$6:$C$1000,$B122)</f>
        <v>0</v>
      </c>
      <c r="I122" s="26">
        <f>SUMIFS(Verlauf!$V$6:$V$1000,Verlauf!$B$6:$B$1000,$A122,Verlauf!$C$6:$C$1000,$B122)</f>
        <v>0</v>
      </c>
      <c r="J122" s="26">
        <f>SUMIFS(Verlauf!$W$6:$W$1000,Verlauf!$B$6:$B$1000,$A122,Verlauf!$C$6:$C$1000,$B122)</f>
        <v>0</v>
      </c>
      <c r="K122" s="26">
        <f>SUMIFS(Verlauf!$T$6:$T$1000,Verlauf!$B$6:$B$1000,$A122,Verlauf!$C$6:$C$1000,$B122)</f>
        <v>0</v>
      </c>
      <c r="L122" s="27">
        <f>IF(Filter!$T$7=TRUE,IFERROR(INDEX(Planung!$D$68:$IA$68,MATCH($W122,Wirksam!$D$6:$IA$6,0)),0),0)</f>
        <v>6.8999999999999995</v>
      </c>
      <c r="M122" s="27">
        <f>IF(OR(Filter!$T$5=TRUE,Filter!$T$6=TRUE),IFERROR(INDEX(Planung!$D$69:$IA$69,MATCH($W122,Wirksam!$D$6:$IA$6,0)),0),0)</f>
        <v>9.2000000000000011</v>
      </c>
      <c r="N122" s="27">
        <f t="shared" si="11"/>
        <v>16.100000000000001</v>
      </c>
      <c r="O122" s="27" t="e">
        <f t="shared" si="12"/>
        <v>#N/A</v>
      </c>
      <c r="P122" s="27" t="e">
        <f t="shared" si="13"/>
        <v>#N/A</v>
      </c>
      <c r="Q122" s="27" t="e">
        <f t="shared" si="14"/>
        <v>#N/A</v>
      </c>
      <c r="R122" s="27" t="e">
        <f t="shared" si="15"/>
        <v>#N/A</v>
      </c>
      <c r="S122" s="27" t="e">
        <f t="shared" si="16"/>
        <v>#N/A</v>
      </c>
      <c r="T122" s="27" t="e">
        <f t="shared" si="17"/>
        <v>#N/A</v>
      </c>
      <c r="U122" s="26">
        <f>COUNTIFS(Verlauf!$B$6:$B$1000,$A122,Verlauf!$C$6:$C$1000,$B122)</f>
        <v>0</v>
      </c>
      <c r="V122" s="26">
        <f t="shared" si="18"/>
        <v>1</v>
      </c>
      <c r="W122" s="26">
        <f t="shared" si="19"/>
        <v>202841</v>
      </c>
      <c r="X122" s="26">
        <f>SUMIFS(Verlauf!$X$6:$X$1000,Verlauf!$B$6:$B$1000,$A122,Verlauf!$C$6:$C$1000,$B122)</f>
        <v>0</v>
      </c>
      <c r="Y122" s="26">
        <f>SUMIFS(Verlauf!$Y$6:$Y$1000,Verlauf!$B$6:$B$1000,$A122,Verlauf!$C$6:$C$1000,$B122)</f>
        <v>0</v>
      </c>
      <c r="Z122" s="26">
        <f>SUMIFS(Verlauf!$Z$6:$Z$1000,Verlauf!$B$6:$B$1000,$A122,Verlauf!$C$6:$C$1000,$B122)</f>
        <v>0</v>
      </c>
      <c r="AA122" s="26">
        <f>SUMIFS(Verlauf!$I$6:$I$1000,Verlauf!$B$6:$B$1000,$A122,Verlauf!$C$6:$C$1000,$B122)</f>
        <v>0</v>
      </c>
      <c r="AB122" s="26">
        <f>SUMIFS(Verlauf!$AA$6:$AA$1000,Verlauf!$B$6:$B$1000,$A122,Verlauf!$C$6:$C$1000,$B122)</f>
        <v>0</v>
      </c>
      <c r="AC122" s="26">
        <f>SUMIFS(Verlauf!$AB$6:$AB$1000,Verlauf!$B$6:$B$1000,$A122,Verlauf!$C$6:$C$1000,$B122)</f>
        <v>0</v>
      </c>
      <c r="AD122" s="26">
        <f>SUMIFS(Verlauf!$AC$6:$AC$1000,Verlauf!$B$6:$B$1000,$A122,Verlauf!$C$6:$C$1000,$B122)</f>
        <v>0</v>
      </c>
      <c r="AE122" s="26">
        <f>SUMIFS(Verlauf!$S$6:$S$1000,Verlauf!$B$6:$B$1000,$A122,Verlauf!$C$6:$C$1000,$B122)</f>
        <v>0</v>
      </c>
      <c r="AF122" s="26" t="str">
        <f>IF($AN122="","",INDEX(Verlauf!$D$6:$D$1000,MATCH($AN122,Verlauf!$A$6:$A$1000,0)))</f>
        <v/>
      </c>
      <c r="AG122" s="26" t="str">
        <f>IF($AN122="","",INDEX(Verlauf!$E$6:$E$1000,MATCH($AN122,Verlauf!$A$6:$A$1000,0)))</f>
        <v/>
      </c>
      <c r="AH122" s="26" t="str">
        <f>IF($AN122="","",INDEX(Verlauf!$F$6:$F$1000,MATCH($AN122,Verlauf!$A$6:$A$1000,0)))</f>
        <v/>
      </c>
      <c r="AI122" s="26" t="str">
        <f>IF($AN122="","",INDEX(Verlauf!$H$6:$H$1000,MATCH($AN122,Verlauf!$A$6:$A$1000,0)))</f>
        <v/>
      </c>
      <c r="AJ122" s="26" t="str">
        <f>IF($AN122="","",INDEX(Verlauf!$N$6:$N$1000,MATCH($AN122,Verlauf!$A$6:$A$1000,0)))</f>
        <v/>
      </c>
      <c r="AK122" s="26" t="str">
        <f>IF($AN122="","",INDEX(Verlauf!$O$6:$O$1000,MATCH($AN122,Verlauf!$A$6:$A$1000,0)))</f>
        <v/>
      </c>
      <c r="AL122" s="26" t="str">
        <f>IF($AN122="","",INDEX(Verlauf!$P$6:$P$1000,MATCH($AN122,Verlauf!$A$6:$A$1000,0)))</f>
        <v/>
      </c>
      <c r="AM122" s="26" t="str">
        <f>IF($AN122="","",INDEX(Verlauf!$R$6:$R$1000,MATCH($AN122,Verlauf!$A$6:$A$1000,0)))</f>
        <v/>
      </c>
      <c r="AN122" s="28" t="str">
        <f>IF(U122&gt;0,_xlfn.MAXIFS(Verlauf!$A$6:$A$1000,Verlauf!$B$6:$B$1000,$A122,Verlauf!$C$6:$C$1000,$B122),"")</f>
        <v/>
      </c>
    </row>
    <row r="123" spans="1:40" x14ac:dyDescent="0.25">
      <c r="A123" s="26">
        <v>2028</v>
      </c>
      <c r="B123" s="26">
        <v>42</v>
      </c>
      <c r="C123" s="7" t="str">
        <f t="shared" si="10"/>
        <v>KW 42/28</v>
      </c>
      <c r="D123" s="26">
        <f>SUMIFS(Verlauf!$K$6:$K$1000,Verlauf!$B$6:$B$1000,$A123,Verlauf!$C$6:$C$1000,$B123)</f>
        <v>0</v>
      </c>
      <c r="E123" s="26">
        <f>SUMIFS(Verlauf!$L$6:$L$1000,Verlauf!$B$6:$B$1000,$A123,Verlauf!$C$6:$C$1000,$B123)</f>
        <v>0</v>
      </c>
      <c r="F123" s="26">
        <f>SUMIFS(Verlauf!$M$6:$M$1000,Verlauf!$B$6:$B$1000,$A123,Verlauf!$C$6:$C$1000,$B123)</f>
        <v>0</v>
      </c>
      <c r="G123" s="26">
        <f>SUMIFS(Verlauf!$J$6:$J$1000,Verlauf!$B$6:$B$1000,$A123,Verlauf!$C$6:$C$1000,$B123)</f>
        <v>0</v>
      </c>
      <c r="H123" s="26">
        <f>SUMIFS(Verlauf!$U$6:$U$1000,Verlauf!$B$6:$B$1000,$A123,Verlauf!$C$6:$C$1000,$B123)</f>
        <v>0</v>
      </c>
      <c r="I123" s="26">
        <f>SUMIFS(Verlauf!$V$6:$V$1000,Verlauf!$B$6:$B$1000,$A123,Verlauf!$C$6:$C$1000,$B123)</f>
        <v>0</v>
      </c>
      <c r="J123" s="26">
        <f>SUMIFS(Verlauf!$W$6:$W$1000,Verlauf!$B$6:$B$1000,$A123,Verlauf!$C$6:$C$1000,$B123)</f>
        <v>0</v>
      </c>
      <c r="K123" s="26">
        <f>SUMIFS(Verlauf!$T$6:$T$1000,Verlauf!$B$6:$B$1000,$A123,Verlauf!$C$6:$C$1000,$B123)</f>
        <v>0</v>
      </c>
      <c r="L123" s="27">
        <f>IF(Filter!$T$7=TRUE,IFERROR(INDEX(Planung!$D$68:$IA$68,MATCH($W123,Wirksam!$D$6:$IA$6,0)),0),0)</f>
        <v>6.8999999999999995</v>
      </c>
      <c r="M123" s="27">
        <f>IF(OR(Filter!$T$5=TRUE,Filter!$T$6=TRUE),IFERROR(INDEX(Planung!$D$69:$IA$69,MATCH($W123,Wirksam!$D$6:$IA$6,0)),0),0)</f>
        <v>9.2000000000000011</v>
      </c>
      <c r="N123" s="27">
        <f t="shared" si="11"/>
        <v>16.100000000000001</v>
      </c>
      <c r="O123" s="27" t="e">
        <f t="shared" si="12"/>
        <v>#N/A</v>
      </c>
      <c r="P123" s="27" t="e">
        <f t="shared" si="13"/>
        <v>#N/A</v>
      </c>
      <c r="Q123" s="27" t="e">
        <f t="shared" si="14"/>
        <v>#N/A</v>
      </c>
      <c r="R123" s="27" t="e">
        <f t="shared" si="15"/>
        <v>#N/A</v>
      </c>
      <c r="S123" s="27" t="e">
        <f t="shared" si="16"/>
        <v>#N/A</v>
      </c>
      <c r="T123" s="27" t="e">
        <f t="shared" si="17"/>
        <v>#N/A</v>
      </c>
      <c r="U123" s="26">
        <f>COUNTIFS(Verlauf!$B$6:$B$1000,$A123,Verlauf!$C$6:$C$1000,$B123)</f>
        <v>0</v>
      </c>
      <c r="V123" s="26">
        <f t="shared" si="18"/>
        <v>1</v>
      </c>
      <c r="W123" s="26">
        <f t="shared" si="19"/>
        <v>202842</v>
      </c>
      <c r="X123" s="26">
        <f>SUMIFS(Verlauf!$X$6:$X$1000,Verlauf!$B$6:$B$1000,$A123,Verlauf!$C$6:$C$1000,$B123)</f>
        <v>0</v>
      </c>
      <c r="Y123" s="26">
        <f>SUMIFS(Verlauf!$Y$6:$Y$1000,Verlauf!$B$6:$B$1000,$A123,Verlauf!$C$6:$C$1000,$B123)</f>
        <v>0</v>
      </c>
      <c r="Z123" s="26">
        <f>SUMIFS(Verlauf!$Z$6:$Z$1000,Verlauf!$B$6:$B$1000,$A123,Verlauf!$C$6:$C$1000,$B123)</f>
        <v>0</v>
      </c>
      <c r="AA123" s="26">
        <f>SUMIFS(Verlauf!$I$6:$I$1000,Verlauf!$B$6:$B$1000,$A123,Verlauf!$C$6:$C$1000,$B123)</f>
        <v>0</v>
      </c>
      <c r="AB123" s="26">
        <f>SUMIFS(Verlauf!$AA$6:$AA$1000,Verlauf!$B$6:$B$1000,$A123,Verlauf!$C$6:$C$1000,$B123)</f>
        <v>0</v>
      </c>
      <c r="AC123" s="26">
        <f>SUMIFS(Verlauf!$AB$6:$AB$1000,Verlauf!$B$6:$B$1000,$A123,Verlauf!$C$6:$C$1000,$B123)</f>
        <v>0</v>
      </c>
      <c r="AD123" s="26">
        <f>SUMIFS(Verlauf!$AC$6:$AC$1000,Verlauf!$B$6:$B$1000,$A123,Verlauf!$C$6:$C$1000,$B123)</f>
        <v>0</v>
      </c>
      <c r="AE123" s="26">
        <f>SUMIFS(Verlauf!$S$6:$S$1000,Verlauf!$B$6:$B$1000,$A123,Verlauf!$C$6:$C$1000,$B123)</f>
        <v>0</v>
      </c>
      <c r="AF123" s="26" t="str">
        <f>IF($AN123="","",INDEX(Verlauf!$D$6:$D$1000,MATCH($AN123,Verlauf!$A$6:$A$1000,0)))</f>
        <v/>
      </c>
      <c r="AG123" s="26" t="str">
        <f>IF($AN123="","",INDEX(Verlauf!$E$6:$E$1000,MATCH($AN123,Verlauf!$A$6:$A$1000,0)))</f>
        <v/>
      </c>
      <c r="AH123" s="26" t="str">
        <f>IF($AN123="","",INDEX(Verlauf!$F$6:$F$1000,MATCH($AN123,Verlauf!$A$6:$A$1000,0)))</f>
        <v/>
      </c>
      <c r="AI123" s="26" t="str">
        <f>IF($AN123="","",INDEX(Verlauf!$H$6:$H$1000,MATCH($AN123,Verlauf!$A$6:$A$1000,0)))</f>
        <v/>
      </c>
      <c r="AJ123" s="26" t="str">
        <f>IF($AN123="","",INDEX(Verlauf!$N$6:$N$1000,MATCH($AN123,Verlauf!$A$6:$A$1000,0)))</f>
        <v/>
      </c>
      <c r="AK123" s="26" t="str">
        <f>IF($AN123="","",INDEX(Verlauf!$O$6:$O$1000,MATCH($AN123,Verlauf!$A$6:$A$1000,0)))</f>
        <v/>
      </c>
      <c r="AL123" s="26" t="str">
        <f>IF($AN123="","",INDEX(Verlauf!$P$6:$P$1000,MATCH($AN123,Verlauf!$A$6:$A$1000,0)))</f>
        <v/>
      </c>
      <c r="AM123" s="26" t="str">
        <f>IF($AN123="","",INDEX(Verlauf!$R$6:$R$1000,MATCH($AN123,Verlauf!$A$6:$A$1000,0)))</f>
        <v/>
      </c>
      <c r="AN123" s="28" t="str">
        <f>IF(U123&gt;0,_xlfn.MAXIFS(Verlauf!$A$6:$A$1000,Verlauf!$B$6:$B$1000,$A123,Verlauf!$C$6:$C$1000,$B123),"")</f>
        <v/>
      </c>
    </row>
    <row r="124" spans="1:40" x14ac:dyDescent="0.25">
      <c r="A124" s="26">
        <v>2028</v>
      </c>
      <c r="B124" s="26">
        <v>43</v>
      </c>
      <c r="C124" s="7" t="str">
        <f t="shared" si="10"/>
        <v>KW 43/28</v>
      </c>
      <c r="D124" s="26">
        <f>SUMIFS(Verlauf!$K$6:$K$1000,Verlauf!$B$6:$B$1000,$A124,Verlauf!$C$6:$C$1000,$B124)</f>
        <v>0</v>
      </c>
      <c r="E124" s="26">
        <f>SUMIFS(Verlauf!$L$6:$L$1000,Verlauf!$B$6:$B$1000,$A124,Verlauf!$C$6:$C$1000,$B124)</f>
        <v>0</v>
      </c>
      <c r="F124" s="26">
        <f>SUMIFS(Verlauf!$M$6:$M$1000,Verlauf!$B$6:$B$1000,$A124,Verlauf!$C$6:$C$1000,$B124)</f>
        <v>0</v>
      </c>
      <c r="G124" s="26">
        <f>SUMIFS(Verlauf!$J$6:$J$1000,Verlauf!$B$6:$B$1000,$A124,Verlauf!$C$6:$C$1000,$B124)</f>
        <v>0</v>
      </c>
      <c r="H124" s="26">
        <f>SUMIFS(Verlauf!$U$6:$U$1000,Verlauf!$B$6:$B$1000,$A124,Verlauf!$C$6:$C$1000,$B124)</f>
        <v>0</v>
      </c>
      <c r="I124" s="26">
        <f>SUMIFS(Verlauf!$V$6:$V$1000,Verlauf!$B$6:$B$1000,$A124,Verlauf!$C$6:$C$1000,$B124)</f>
        <v>0</v>
      </c>
      <c r="J124" s="26">
        <f>SUMIFS(Verlauf!$W$6:$W$1000,Verlauf!$B$6:$B$1000,$A124,Verlauf!$C$6:$C$1000,$B124)</f>
        <v>0</v>
      </c>
      <c r="K124" s="26">
        <f>SUMIFS(Verlauf!$T$6:$T$1000,Verlauf!$B$6:$B$1000,$A124,Verlauf!$C$6:$C$1000,$B124)</f>
        <v>0</v>
      </c>
      <c r="L124" s="27">
        <f>IF(Filter!$T$7=TRUE,IFERROR(INDEX(Planung!$D$68:$IA$68,MATCH($W124,Wirksam!$D$6:$IA$6,0)),0),0)</f>
        <v>6.8999999999999995</v>
      </c>
      <c r="M124" s="27">
        <f>IF(OR(Filter!$T$5=TRUE,Filter!$T$6=TRUE),IFERROR(INDEX(Planung!$D$69:$IA$69,MATCH($W124,Wirksam!$D$6:$IA$6,0)),0),0)</f>
        <v>9.2000000000000011</v>
      </c>
      <c r="N124" s="27">
        <f t="shared" si="11"/>
        <v>16.100000000000001</v>
      </c>
      <c r="O124" s="27" t="e">
        <f t="shared" si="12"/>
        <v>#N/A</v>
      </c>
      <c r="P124" s="27" t="e">
        <f t="shared" si="13"/>
        <v>#N/A</v>
      </c>
      <c r="Q124" s="27" t="e">
        <f t="shared" si="14"/>
        <v>#N/A</v>
      </c>
      <c r="R124" s="27" t="e">
        <f t="shared" si="15"/>
        <v>#N/A</v>
      </c>
      <c r="S124" s="27" t="e">
        <f t="shared" si="16"/>
        <v>#N/A</v>
      </c>
      <c r="T124" s="27" t="e">
        <f t="shared" si="17"/>
        <v>#N/A</v>
      </c>
      <c r="U124" s="26">
        <f>COUNTIFS(Verlauf!$B$6:$B$1000,$A124,Verlauf!$C$6:$C$1000,$B124)</f>
        <v>0</v>
      </c>
      <c r="V124" s="26">
        <f t="shared" si="18"/>
        <v>1</v>
      </c>
      <c r="W124" s="26">
        <f t="shared" si="19"/>
        <v>202843</v>
      </c>
      <c r="X124" s="26">
        <f>SUMIFS(Verlauf!$X$6:$X$1000,Verlauf!$B$6:$B$1000,$A124,Verlauf!$C$6:$C$1000,$B124)</f>
        <v>0</v>
      </c>
      <c r="Y124" s="26">
        <f>SUMIFS(Verlauf!$Y$6:$Y$1000,Verlauf!$B$6:$B$1000,$A124,Verlauf!$C$6:$C$1000,$B124)</f>
        <v>0</v>
      </c>
      <c r="Z124" s="26">
        <f>SUMIFS(Verlauf!$Z$6:$Z$1000,Verlauf!$B$6:$B$1000,$A124,Verlauf!$C$6:$C$1000,$B124)</f>
        <v>0</v>
      </c>
      <c r="AA124" s="26">
        <f>SUMIFS(Verlauf!$I$6:$I$1000,Verlauf!$B$6:$B$1000,$A124,Verlauf!$C$6:$C$1000,$B124)</f>
        <v>0</v>
      </c>
      <c r="AB124" s="26">
        <f>SUMIFS(Verlauf!$AA$6:$AA$1000,Verlauf!$B$6:$B$1000,$A124,Verlauf!$C$6:$C$1000,$B124)</f>
        <v>0</v>
      </c>
      <c r="AC124" s="26">
        <f>SUMIFS(Verlauf!$AB$6:$AB$1000,Verlauf!$B$6:$B$1000,$A124,Verlauf!$C$6:$C$1000,$B124)</f>
        <v>0</v>
      </c>
      <c r="AD124" s="26">
        <f>SUMIFS(Verlauf!$AC$6:$AC$1000,Verlauf!$B$6:$B$1000,$A124,Verlauf!$C$6:$C$1000,$B124)</f>
        <v>0</v>
      </c>
      <c r="AE124" s="26">
        <f>SUMIFS(Verlauf!$S$6:$S$1000,Verlauf!$B$6:$B$1000,$A124,Verlauf!$C$6:$C$1000,$B124)</f>
        <v>0</v>
      </c>
      <c r="AF124" s="26" t="str">
        <f>IF($AN124="","",INDEX(Verlauf!$D$6:$D$1000,MATCH($AN124,Verlauf!$A$6:$A$1000,0)))</f>
        <v/>
      </c>
      <c r="AG124" s="26" t="str">
        <f>IF($AN124="","",INDEX(Verlauf!$E$6:$E$1000,MATCH($AN124,Verlauf!$A$6:$A$1000,0)))</f>
        <v/>
      </c>
      <c r="AH124" s="26" t="str">
        <f>IF($AN124="","",INDEX(Verlauf!$F$6:$F$1000,MATCH($AN124,Verlauf!$A$6:$A$1000,0)))</f>
        <v/>
      </c>
      <c r="AI124" s="26" t="str">
        <f>IF($AN124="","",INDEX(Verlauf!$H$6:$H$1000,MATCH($AN124,Verlauf!$A$6:$A$1000,0)))</f>
        <v/>
      </c>
      <c r="AJ124" s="26" t="str">
        <f>IF($AN124="","",INDEX(Verlauf!$N$6:$N$1000,MATCH($AN124,Verlauf!$A$6:$A$1000,0)))</f>
        <v/>
      </c>
      <c r="AK124" s="26" t="str">
        <f>IF($AN124="","",INDEX(Verlauf!$O$6:$O$1000,MATCH($AN124,Verlauf!$A$6:$A$1000,0)))</f>
        <v/>
      </c>
      <c r="AL124" s="26" t="str">
        <f>IF($AN124="","",INDEX(Verlauf!$P$6:$P$1000,MATCH($AN124,Verlauf!$A$6:$A$1000,0)))</f>
        <v/>
      </c>
      <c r="AM124" s="26" t="str">
        <f>IF($AN124="","",INDEX(Verlauf!$R$6:$R$1000,MATCH($AN124,Verlauf!$A$6:$A$1000,0)))</f>
        <v/>
      </c>
      <c r="AN124" s="28" t="str">
        <f>IF(U124&gt;0,_xlfn.MAXIFS(Verlauf!$A$6:$A$1000,Verlauf!$B$6:$B$1000,$A124,Verlauf!$C$6:$C$1000,$B124),"")</f>
        <v/>
      </c>
    </row>
    <row r="125" spans="1:40" x14ac:dyDescent="0.25">
      <c r="A125" s="26">
        <v>2028</v>
      </c>
      <c r="B125" s="26">
        <v>44</v>
      </c>
      <c r="C125" s="7" t="str">
        <f t="shared" si="10"/>
        <v>KW 44/28</v>
      </c>
      <c r="D125" s="26">
        <f>SUMIFS(Verlauf!$K$6:$K$1000,Verlauf!$B$6:$B$1000,$A125,Verlauf!$C$6:$C$1000,$B125)</f>
        <v>0</v>
      </c>
      <c r="E125" s="26">
        <f>SUMIFS(Verlauf!$L$6:$L$1000,Verlauf!$B$6:$B$1000,$A125,Verlauf!$C$6:$C$1000,$B125)</f>
        <v>0</v>
      </c>
      <c r="F125" s="26">
        <f>SUMIFS(Verlauf!$M$6:$M$1000,Verlauf!$B$6:$B$1000,$A125,Verlauf!$C$6:$C$1000,$B125)</f>
        <v>0</v>
      </c>
      <c r="G125" s="26">
        <f>SUMIFS(Verlauf!$J$6:$J$1000,Verlauf!$B$6:$B$1000,$A125,Verlauf!$C$6:$C$1000,$B125)</f>
        <v>0</v>
      </c>
      <c r="H125" s="26">
        <f>SUMIFS(Verlauf!$U$6:$U$1000,Verlauf!$B$6:$B$1000,$A125,Verlauf!$C$6:$C$1000,$B125)</f>
        <v>0</v>
      </c>
      <c r="I125" s="26">
        <f>SUMIFS(Verlauf!$V$6:$V$1000,Verlauf!$B$6:$B$1000,$A125,Verlauf!$C$6:$C$1000,$B125)</f>
        <v>0</v>
      </c>
      <c r="J125" s="26">
        <f>SUMIFS(Verlauf!$W$6:$W$1000,Verlauf!$B$6:$B$1000,$A125,Verlauf!$C$6:$C$1000,$B125)</f>
        <v>0</v>
      </c>
      <c r="K125" s="26">
        <f>SUMIFS(Verlauf!$T$6:$T$1000,Verlauf!$B$6:$B$1000,$A125,Verlauf!$C$6:$C$1000,$B125)</f>
        <v>0</v>
      </c>
      <c r="L125" s="27">
        <f>IF(Filter!$T$7=TRUE,IFERROR(INDEX(Planung!$D$68:$IA$68,MATCH($W125,Wirksam!$D$6:$IA$6,0)),0),0)</f>
        <v>6.8999999999999995</v>
      </c>
      <c r="M125" s="27">
        <f>IF(OR(Filter!$T$5=TRUE,Filter!$T$6=TRUE),IFERROR(INDEX(Planung!$D$69:$IA$69,MATCH($W125,Wirksam!$D$6:$IA$6,0)),0),0)</f>
        <v>9.2000000000000011</v>
      </c>
      <c r="N125" s="27">
        <f t="shared" si="11"/>
        <v>16.100000000000001</v>
      </c>
      <c r="O125" s="27" t="e">
        <f t="shared" si="12"/>
        <v>#N/A</v>
      </c>
      <c r="P125" s="27" t="e">
        <f t="shared" si="13"/>
        <v>#N/A</v>
      </c>
      <c r="Q125" s="27" t="e">
        <f t="shared" si="14"/>
        <v>#N/A</v>
      </c>
      <c r="R125" s="27" t="e">
        <f t="shared" si="15"/>
        <v>#N/A</v>
      </c>
      <c r="S125" s="27" t="e">
        <f t="shared" si="16"/>
        <v>#N/A</v>
      </c>
      <c r="T125" s="27" t="e">
        <f t="shared" si="17"/>
        <v>#N/A</v>
      </c>
      <c r="U125" s="26">
        <f>COUNTIFS(Verlauf!$B$6:$B$1000,$A125,Verlauf!$C$6:$C$1000,$B125)</f>
        <v>0</v>
      </c>
      <c r="V125" s="26">
        <f t="shared" si="18"/>
        <v>1</v>
      </c>
      <c r="W125" s="26">
        <f t="shared" si="19"/>
        <v>202844</v>
      </c>
      <c r="X125" s="26">
        <f>SUMIFS(Verlauf!$X$6:$X$1000,Verlauf!$B$6:$B$1000,$A125,Verlauf!$C$6:$C$1000,$B125)</f>
        <v>0</v>
      </c>
      <c r="Y125" s="26">
        <f>SUMIFS(Verlauf!$Y$6:$Y$1000,Verlauf!$B$6:$B$1000,$A125,Verlauf!$C$6:$C$1000,$B125)</f>
        <v>0</v>
      </c>
      <c r="Z125" s="26">
        <f>SUMIFS(Verlauf!$Z$6:$Z$1000,Verlauf!$B$6:$B$1000,$A125,Verlauf!$C$6:$C$1000,$B125)</f>
        <v>0</v>
      </c>
      <c r="AA125" s="26">
        <f>SUMIFS(Verlauf!$I$6:$I$1000,Verlauf!$B$6:$B$1000,$A125,Verlauf!$C$6:$C$1000,$B125)</f>
        <v>0</v>
      </c>
      <c r="AB125" s="26">
        <f>SUMIFS(Verlauf!$AA$6:$AA$1000,Verlauf!$B$6:$B$1000,$A125,Verlauf!$C$6:$C$1000,$B125)</f>
        <v>0</v>
      </c>
      <c r="AC125" s="26">
        <f>SUMIFS(Verlauf!$AB$6:$AB$1000,Verlauf!$B$6:$B$1000,$A125,Verlauf!$C$6:$C$1000,$B125)</f>
        <v>0</v>
      </c>
      <c r="AD125" s="26">
        <f>SUMIFS(Verlauf!$AC$6:$AC$1000,Verlauf!$B$6:$B$1000,$A125,Verlauf!$C$6:$C$1000,$B125)</f>
        <v>0</v>
      </c>
      <c r="AE125" s="26">
        <f>SUMIFS(Verlauf!$S$6:$S$1000,Verlauf!$B$6:$B$1000,$A125,Verlauf!$C$6:$C$1000,$B125)</f>
        <v>0</v>
      </c>
      <c r="AF125" s="26" t="str">
        <f>IF($AN125="","",INDEX(Verlauf!$D$6:$D$1000,MATCH($AN125,Verlauf!$A$6:$A$1000,0)))</f>
        <v/>
      </c>
      <c r="AG125" s="26" t="str">
        <f>IF($AN125="","",INDEX(Verlauf!$E$6:$E$1000,MATCH($AN125,Verlauf!$A$6:$A$1000,0)))</f>
        <v/>
      </c>
      <c r="AH125" s="26" t="str">
        <f>IF($AN125="","",INDEX(Verlauf!$F$6:$F$1000,MATCH($AN125,Verlauf!$A$6:$A$1000,0)))</f>
        <v/>
      </c>
      <c r="AI125" s="26" t="str">
        <f>IF($AN125="","",INDEX(Verlauf!$H$6:$H$1000,MATCH($AN125,Verlauf!$A$6:$A$1000,0)))</f>
        <v/>
      </c>
      <c r="AJ125" s="26" t="str">
        <f>IF($AN125="","",INDEX(Verlauf!$N$6:$N$1000,MATCH($AN125,Verlauf!$A$6:$A$1000,0)))</f>
        <v/>
      </c>
      <c r="AK125" s="26" t="str">
        <f>IF($AN125="","",INDEX(Verlauf!$O$6:$O$1000,MATCH($AN125,Verlauf!$A$6:$A$1000,0)))</f>
        <v/>
      </c>
      <c r="AL125" s="26" t="str">
        <f>IF($AN125="","",INDEX(Verlauf!$P$6:$P$1000,MATCH($AN125,Verlauf!$A$6:$A$1000,0)))</f>
        <v/>
      </c>
      <c r="AM125" s="26" t="str">
        <f>IF($AN125="","",INDEX(Verlauf!$R$6:$R$1000,MATCH($AN125,Verlauf!$A$6:$A$1000,0)))</f>
        <v/>
      </c>
      <c r="AN125" s="28" t="str">
        <f>IF(U125&gt;0,_xlfn.MAXIFS(Verlauf!$A$6:$A$1000,Verlauf!$B$6:$B$1000,$A125,Verlauf!$C$6:$C$1000,$B125),"")</f>
        <v/>
      </c>
    </row>
    <row r="126" spans="1:40" x14ac:dyDescent="0.25">
      <c r="A126" s="26">
        <v>2028</v>
      </c>
      <c r="B126" s="26">
        <v>45</v>
      </c>
      <c r="C126" s="7" t="str">
        <f t="shared" si="10"/>
        <v>KW 45/28</v>
      </c>
      <c r="D126" s="26">
        <f>SUMIFS(Verlauf!$K$6:$K$1000,Verlauf!$B$6:$B$1000,$A126,Verlauf!$C$6:$C$1000,$B126)</f>
        <v>0</v>
      </c>
      <c r="E126" s="26">
        <f>SUMIFS(Verlauf!$L$6:$L$1000,Verlauf!$B$6:$B$1000,$A126,Verlauf!$C$6:$C$1000,$B126)</f>
        <v>0</v>
      </c>
      <c r="F126" s="26">
        <f>SUMIFS(Verlauf!$M$6:$M$1000,Verlauf!$B$6:$B$1000,$A126,Verlauf!$C$6:$C$1000,$B126)</f>
        <v>0</v>
      </c>
      <c r="G126" s="26">
        <f>SUMIFS(Verlauf!$J$6:$J$1000,Verlauf!$B$6:$B$1000,$A126,Verlauf!$C$6:$C$1000,$B126)</f>
        <v>0</v>
      </c>
      <c r="H126" s="26">
        <f>SUMIFS(Verlauf!$U$6:$U$1000,Verlauf!$B$6:$B$1000,$A126,Verlauf!$C$6:$C$1000,$B126)</f>
        <v>0</v>
      </c>
      <c r="I126" s="26">
        <f>SUMIFS(Verlauf!$V$6:$V$1000,Verlauf!$B$6:$B$1000,$A126,Verlauf!$C$6:$C$1000,$B126)</f>
        <v>0</v>
      </c>
      <c r="J126" s="26">
        <f>SUMIFS(Verlauf!$W$6:$W$1000,Verlauf!$B$6:$B$1000,$A126,Verlauf!$C$6:$C$1000,$B126)</f>
        <v>0</v>
      </c>
      <c r="K126" s="26">
        <f>SUMIFS(Verlauf!$T$6:$T$1000,Verlauf!$B$6:$B$1000,$A126,Verlauf!$C$6:$C$1000,$B126)</f>
        <v>0</v>
      </c>
      <c r="L126" s="27">
        <f>IF(Filter!$T$7=TRUE,IFERROR(INDEX(Planung!$D$68:$IA$68,MATCH($W126,Wirksam!$D$6:$IA$6,0)),0),0)</f>
        <v>6.8999999999999995</v>
      </c>
      <c r="M126" s="27">
        <f>IF(OR(Filter!$T$5=TRUE,Filter!$T$6=TRUE),IFERROR(INDEX(Planung!$D$69:$IA$69,MATCH($W126,Wirksam!$D$6:$IA$6,0)),0),0)</f>
        <v>9.2000000000000011</v>
      </c>
      <c r="N126" s="27">
        <f t="shared" si="11"/>
        <v>16.100000000000001</v>
      </c>
      <c r="O126" s="27" t="e">
        <f t="shared" si="12"/>
        <v>#N/A</v>
      </c>
      <c r="P126" s="27" t="e">
        <f t="shared" si="13"/>
        <v>#N/A</v>
      </c>
      <c r="Q126" s="27" t="e">
        <f t="shared" si="14"/>
        <v>#N/A</v>
      </c>
      <c r="R126" s="27" t="e">
        <f t="shared" si="15"/>
        <v>#N/A</v>
      </c>
      <c r="S126" s="27" t="e">
        <f t="shared" si="16"/>
        <v>#N/A</v>
      </c>
      <c r="T126" s="27" t="e">
        <f t="shared" si="17"/>
        <v>#N/A</v>
      </c>
      <c r="U126" s="26">
        <f>COUNTIFS(Verlauf!$B$6:$B$1000,$A126,Verlauf!$C$6:$C$1000,$B126)</f>
        <v>0</v>
      </c>
      <c r="V126" s="26">
        <f t="shared" si="18"/>
        <v>1</v>
      </c>
      <c r="W126" s="26">
        <f t="shared" si="19"/>
        <v>202845</v>
      </c>
      <c r="X126" s="26">
        <f>SUMIFS(Verlauf!$X$6:$X$1000,Verlauf!$B$6:$B$1000,$A126,Verlauf!$C$6:$C$1000,$B126)</f>
        <v>0</v>
      </c>
      <c r="Y126" s="26">
        <f>SUMIFS(Verlauf!$Y$6:$Y$1000,Verlauf!$B$6:$B$1000,$A126,Verlauf!$C$6:$C$1000,$B126)</f>
        <v>0</v>
      </c>
      <c r="Z126" s="26">
        <f>SUMIFS(Verlauf!$Z$6:$Z$1000,Verlauf!$B$6:$B$1000,$A126,Verlauf!$C$6:$C$1000,$B126)</f>
        <v>0</v>
      </c>
      <c r="AA126" s="26">
        <f>SUMIFS(Verlauf!$I$6:$I$1000,Verlauf!$B$6:$B$1000,$A126,Verlauf!$C$6:$C$1000,$B126)</f>
        <v>0</v>
      </c>
      <c r="AB126" s="26">
        <f>SUMIFS(Verlauf!$AA$6:$AA$1000,Verlauf!$B$6:$B$1000,$A126,Verlauf!$C$6:$C$1000,$B126)</f>
        <v>0</v>
      </c>
      <c r="AC126" s="26">
        <f>SUMIFS(Verlauf!$AB$6:$AB$1000,Verlauf!$B$6:$B$1000,$A126,Verlauf!$C$6:$C$1000,$B126)</f>
        <v>0</v>
      </c>
      <c r="AD126" s="26">
        <f>SUMIFS(Verlauf!$AC$6:$AC$1000,Verlauf!$B$6:$B$1000,$A126,Verlauf!$C$6:$C$1000,$B126)</f>
        <v>0</v>
      </c>
      <c r="AE126" s="26">
        <f>SUMIFS(Verlauf!$S$6:$S$1000,Verlauf!$B$6:$B$1000,$A126,Verlauf!$C$6:$C$1000,$B126)</f>
        <v>0</v>
      </c>
      <c r="AF126" s="26" t="str">
        <f>IF($AN126="","",INDEX(Verlauf!$D$6:$D$1000,MATCH($AN126,Verlauf!$A$6:$A$1000,0)))</f>
        <v/>
      </c>
      <c r="AG126" s="26" t="str">
        <f>IF($AN126="","",INDEX(Verlauf!$E$6:$E$1000,MATCH($AN126,Verlauf!$A$6:$A$1000,0)))</f>
        <v/>
      </c>
      <c r="AH126" s="26" t="str">
        <f>IF($AN126="","",INDEX(Verlauf!$F$6:$F$1000,MATCH($AN126,Verlauf!$A$6:$A$1000,0)))</f>
        <v/>
      </c>
      <c r="AI126" s="26" t="str">
        <f>IF($AN126="","",INDEX(Verlauf!$H$6:$H$1000,MATCH($AN126,Verlauf!$A$6:$A$1000,0)))</f>
        <v/>
      </c>
      <c r="AJ126" s="26" t="str">
        <f>IF($AN126="","",INDEX(Verlauf!$N$6:$N$1000,MATCH($AN126,Verlauf!$A$6:$A$1000,0)))</f>
        <v/>
      </c>
      <c r="AK126" s="26" t="str">
        <f>IF($AN126="","",INDEX(Verlauf!$O$6:$O$1000,MATCH($AN126,Verlauf!$A$6:$A$1000,0)))</f>
        <v/>
      </c>
      <c r="AL126" s="26" t="str">
        <f>IF($AN126="","",INDEX(Verlauf!$P$6:$P$1000,MATCH($AN126,Verlauf!$A$6:$A$1000,0)))</f>
        <v/>
      </c>
      <c r="AM126" s="26" t="str">
        <f>IF($AN126="","",INDEX(Verlauf!$R$6:$R$1000,MATCH($AN126,Verlauf!$A$6:$A$1000,0)))</f>
        <v/>
      </c>
      <c r="AN126" s="28" t="str">
        <f>IF(U126&gt;0,_xlfn.MAXIFS(Verlauf!$A$6:$A$1000,Verlauf!$B$6:$B$1000,$A126,Verlauf!$C$6:$C$1000,$B126),"")</f>
        <v/>
      </c>
    </row>
    <row r="127" spans="1:40" x14ac:dyDescent="0.25">
      <c r="A127" s="26">
        <v>2028</v>
      </c>
      <c r="B127" s="26">
        <v>46</v>
      </c>
      <c r="C127" s="7" t="str">
        <f t="shared" si="10"/>
        <v>KW 46/28</v>
      </c>
      <c r="D127" s="26">
        <f>SUMIFS(Verlauf!$K$6:$K$1000,Verlauf!$B$6:$B$1000,$A127,Verlauf!$C$6:$C$1000,$B127)</f>
        <v>0</v>
      </c>
      <c r="E127" s="26">
        <f>SUMIFS(Verlauf!$L$6:$L$1000,Verlauf!$B$6:$B$1000,$A127,Verlauf!$C$6:$C$1000,$B127)</f>
        <v>0</v>
      </c>
      <c r="F127" s="26">
        <f>SUMIFS(Verlauf!$M$6:$M$1000,Verlauf!$B$6:$B$1000,$A127,Verlauf!$C$6:$C$1000,$B127)</f>
        <v>0</v>
      </c>
      <c r="G127" s="26">
        <f>SUMIFS(Verlauf!$J$6:$J$1000,Verlauf!$B$6:$B$1000,$A127,Verlauf!$C$6:$C$1000,$B127)</f>
        <v>0</v>
      </c>
      <c r="H127" s="26">
        <f>SUMIFS(Verlauf!$U$6:$U$1000,Verlauf!$B$6:$B$1000,$A127,Verlauf!$C$6:$C$1000,$B127)</f>
        <v>0</v>
      </c>
      <c r="I127" s="26">
        <f>SUMIFS(Verlauf!$V$6:$V$1000,Verlauf!$B$6:$B$1000,$A127,Verlauf!$C$6:$C$1000,$B127)</f>
        <v>0</v>
      </c>
      <c r="J127" s="26">
        <f>SUMIFS(Verlauf!$W$6:$W$1000,Verlauf!$B$6:$B$1000,$A127,Verlauf!$C$6:$C$1000,$B127)</f>
        <v>0</v>
      </c>
      <c r="K127" s="26">
        <f>SUMIFS(Verlauf!$T$6:$T$1000,Verlauf!$B$6:$B$1000,$A127,Verlauf!$C$6:$C$1000,$B127)</f>
        <v>0</v>
      </c>
      <c r="L127" s="27">
        <f>IF(Filter!$T$7=TRUE,IFERROR(INDEX(Planung!$D$68:$IA$68,MATCH($W127,Wirksam!$D$6:$IA$6,0)),0),0)</f>
        <v>6.8999999999999995</v>
      </c>
      <c r="M127" s="27">
        <f>IF(OR(Filter!$T$5=TRUE,Filter!$T$6=TRUE),IFERROR(INDEX(Planung!$D$69:$IA$69,MATCH($W127,Wirksam!$D$6:$IA$6,0)),0),0)</f>
        <v>9.2000000000000011</v>
      </c>
      <c r="N127" s="27">
        <f t="shared" si="11"/>
        <v>16.100000000000001</v>
      </c>
      <c r="O127" s="27" t="e">
        <f t="shared" si="12"/>
        <v>#N/A</v>
      </c>
      <c r="P127" s="27" t="e">
        <f t="shared" si="13"/>
        <v>#N/A</v>
      </c>
      <c r="Q127" s="27" t="e">
        <f t="shared" si="14"/>
        <v>#N/A</v>
      </c>
      <c r="R127" s="27" t="e">
        <f t="shared" si="15"/>
        <v>#N/A</v>
      </c>
      <c r="S127" s="27" t="e">
        <f t="shared" si="16"/>
        <v>#N/A</v>
      </c>
      <c r="T127" s="27" t="e">
        <f t="shared" si="17"/>
        <v>#N/A</v>
      </c>
      <c r="U127" s="26">
        <f>COUNTIFS(Verlauf!$B$6:$B$1000,$A127,Verlauf!$C$6:$C$1000,$B127)</f>
        <v>0</v>
      </c>
      <c r="V127" s="26">
        <f t="shared" si="18"/>
        <v>1</v>
      </c>
      <c r="W127" s="26">
        <f t="shared" si="19"/>
        <v>202846</v>
      </c>
      <c r="X127" s="26">
        <f>SUMIFS(Verlauf!$X$6:$X$1000,Verlauf!$B$6:$B$1000,$A127,Verlauf!$C$6:$C$1000,$B127)</f>
        <v>0</v>
      </c>
      <c r="Y127" s="26">
        <f>SUMIFS(Verlauf!$Y$6:$Y$1000,Verlauf!$B$6:$B$1000,$A127,Verlauf!$C$6:$C$1000,$B127)</f>
        <v>0</v>
      </c>
      <c r="Z127" s="26">
        <f>SUMIFS(Verlauf!$Z$6:$Z$1000,Verlauf!$B$6:$B$1000,$A127,Verlauf!$C$6:$C$1000,$B127)</f>
        <v>0</v>
      </c>
      <c r="AA127" s="26">
        <f>SUMIFS(Verlauf!$I$6:$I$1000,Verlauf!$B$6:$B$1000,$A127,Verlauf!$C$6:$C$1000,$B127)</f>
        <v>0</v>
      </c>
      <c r="AB127" s="26">
        <f>SUMIFS(Verlauf!$AA$6:$AA$1000,Verlauf!$B$6:$B$1000,$A127,Verlauf!$C$6:$C$1000,$B127)</f>
        <v>0</v>
      </c>
      <c r="AC127" s="26">
        <f>SUMIFS(Verlauf!$AB$6:$AB$1000,Verlauf!$B$6:$B$1000,$A127,Verlauf!$C$6:$C$1000,$B127)</f>
        <v>0</v>
      </c>
      <c r="AD127" s="26">
        <f>SUMIFS(Verlauf!$AC$6:$AC$1000,Verlauf!$B$6:$B$1000,$A127,Verlauf!$C$6:$C$1000,$B127)</f>
        <v>0</v>
      </c>
      <c r="AE127" s="26">
        <f>SUMIFS(Verlauf!$S$6:$S$1000,Verlauf!$B$6:$B$1000,$A127,Verlauf!$C$6:$C$1000,$B127)</f>
        <v>0</v>
      </c>
      <c r="AF127" s="26" t="str">
        <f>IF($AN127="","",INDEX(Verlauf!$D$6:$D$1000,MATCH($AN127,Verlauf!$A$6:$A$1000,0)))</f>
        <v/>
      </c>
      <c r="AG127" s="26" t="str">
        <f>IF($AN127="","",INDEX(Verlauf!$E$6:$E$1000,MATCH($AN127,Verlauf!$A$6:$A$1000,0)))</f>
        <v/>
      </c>
      <c r="AH127" s="26" t="str">
        <f>IF($AN127="","",INDEX(Verlauf!$F$6:$F$1000,MATCH($AN127,Verlauf!$A$6:$A$1000,0)))</f>
        <v/>
      </c>
      <c r="AI127" s="26" t="str">
        <f>IF($AN127="","",INDEX(Verlauf!$H$6:$H$1000,MATCH($AN127,Verlauf!$A$6:$A$1000,0)))</f>
        <v/>
      </c>
      <c r="AJ127" s="26" t="str">
        <f>IF($AN127="","",INDEX(Verlauf!$N$6:$N$1000,MATCH($AN127,Verlauf!$A$6:$A$1000,0)))</f>
        <v/>
      </c>
      <c r="AK127" s="26" t="str">
        <f>IF($AN127="","",INDEX(Verlauf!$O$6:$O$1000,MATCH($AN127,Verlauf!$A$6:$A$1000,0)))</f>
        <v/>
      </c>
      <c r="AL127" s="26" t="str">
        <f>IF($AN127="","",INDEX(Verlauf!$P$6:$P$1000,MATCH($AN127,Verlauf!$A$6:$A$1000,0)))</f>
        <v/>
      </c>
      <c r="AM127" s="26" t="str">
        <f>IF($AN127="","",INDEX(Verlauf!$R$6:$R$1000,MATCH($AN127,Verlauf!$A$6:$A$1000,0)))</f>
        <v/>
      </c>
      <c r="AN127" s="28" t="str">
        <f>IF(U127&gt;0,_xlfn.MAXIFS(Verlauf!$A$6:$A$1000,Verlauf!$B$6:$B$1000,$A127,Verlauf!$C$6:$C$1000,$B127),"")</f>
        <v/>
      </c>
    </row>
    <row r="128" spans="1:40" x14ac:dyDescent="0.25">
      <c r="A128" s="26">
        <v>2028</v>
      </c>
      <c r="B128" s="26">
        <v>47</v>
      </c>
      <c r="C128" s="7" t="str">
        <f t="shared" si="10"/>
        <v>KW 47/28</v>
      </c>
      <c r="D128" s="26">
        <f>SUMIFS(Verlauf!$K$6:$K$1000,Verlauf!$B$6:$B$1000,$A128,Verlauf!$C$6:$C$1000,$B128)</f>
        <v>0</v>
      </c>
      <c r="E128" s="26">
        <f>SUMIFS(Verlauf!$L$6:$L$1000,Verlauf!$B$6:$B$1000,$A128,Verlauf!$C$6:$C$1000,$B128)</f>
        <v>0</v>
      </c>
      <c r="F128" s="26">
        <f>SUMIFS(Verlauf!$M$6:$M$1000,Verlauf!$B$6:$B$1000,$A128,Verlauf!$C$6:$C$1000,$B128)</f>
        <v>0</v>
      </c>
      <c r="G128" s="26">
        <f>SUMIFS(Verlauf!$J$6:$J$1000,Verlauf!$B$6:$B$1000,$A128,Verlauf!$C$6:$C$1000,$B128)</f>
        <v>0</v>
      </c>
      <c r="H128" s="26">
        <f>SUMIFS(Verlauf!$U$6:$U$1000,Verlauf!$B$6:$B$1000,$A128,Verlauf!$C$6:$C$1000,$B128)</f>
        <v>0</v>
      </c>
      <c r="I128" s="26">
        <f>SUMIFS(Verlauf!$V$6:$V$1000,Verlauf!$B$6:$B$1000,$A128,Verlauf!$C$6:$C$1000,$B128)</f>
        <v>0</v>
      </c>
      <c r="J128" s="26">
        <f>SUMIFS(Verlauf!$W$6:$W$1000,Verlauf!$B$6:$B$1000,$A128,Verlauf!$C$6:$C$1000,$B128)</f>
        <v>0</v>
      </c>
      <c r="K128" s="26">
        <f>SUMIFS(Verlauf!$T$6:$T$1000,Verlauf!$B$6:$B$1000,$A128,Verlauf!$C$6:$C$1000,$B128)</f>
        <v>0</v>
      </c>
      <c r="L128" s="27">
        <f>IF(Filter!$T$7=TRUE,IFERROR(INDEX(Planung!$D$68:$IA$68,MATCH($W128,Wirksam!$D$6:$IA$6,0)),0),0)</f>
        <v>6.8999999999999995</v>
      </c>
      <c r="M128" s="27">
        <f>IF(OR(Filter!$T$5=TRUE,Filter!$T$6=TRUE),IFERROR(INDEX(Planung!$D$69:$IA$69,MATCH($W128,Wirksam!$D$6:$IA$6,0)),0),0)</f>
        <v>9.2000000000000011</v>
      </c>
      <c r="N128" s="27">
        <f t="shared" si="11"/>
        <v>16.100000000000001</v>
      </c>
      <c r="O128" s="27" t="e">
        <f t="shared" si="12"/>
        <v>#N/A</v>
      </c>
      <c r="P128" s="27" t="e">
        <f t="shared" si="13"/>
        <v>#N/A</v>
      </c>
      <c r="Q128" s="27" t="e">
        <f t="shared" si="14"/>
        <v>#N/A</v>
      </c>
      <c r="R128" s="27" t="e">
        <f t="shared" si="15"/>
        <v>#N/A</v>
      </c>
      <c r="S128" s="27" t="e">
        <f t="shared" si="16"/>
        <v>#N/A</v>
      </c>
      <c r="T128" s="27" t="e">
        <f t="shared" si="17"/>
        <v>#N/A</v>
      </c>
      <c r="U128" s="26">
        <f>COUNTIFS(Verlauf!$B$6:$B$1000,$A128,Verlauf!$C$6:$C$1000,$B128)</f>
        <v>0</v>
      </c>
      <c r="V128" s="26">
        <f t="shared" si="18"/>
        <v>1</v>
      </c>
      <c r="W128" s="26">
        <f t="shared" si="19"/>
        <v>202847</v>
      </c>
      <c r="X128" s="26">
        <f>SUMIFS(Verlauf!$X$6:$X$1000,Verlauf!$B$6:$B$1000,$A128,Verlauf!$C$6:$C$1000,$B128)</f>
        <v>0</v>
      </c>
      <c r="Y128" s="26">
        <f>SUMIFS(Verlauf!$Y$6:$Y$1000,Verlauf!$B$6:$B$1000,$A128,Verlauf!$C$6:$C$1000,$B128)</f>
        <v>0</v>
      </c>
      <c r="Z128" s="26">
        <f>SUMIFS(Verlauf!$Z$6:$Z$1000,Verlauf!$B$6:$B$1000,$A128,Verlauf!$C$6:$C$1000,$B128)</f>
        <v>0</v>
      </c>
      <c r="AA128" s="26">
        <f>SUMIFS(Verlauf!$I$6:$I$1000,Verlauf!$B$6:$B$1000,$A128,Verlauf!$C$6:$C$1000,$B128)</f>
        <v>0</v>
      </c>
      <c r="AB128" s="26">
        <f>SUMIFS(Verlauf!$AA$6:$AA$1000,Verlauf!$B$6:$B$1000,$A128,Verlauf!$C$6:$C$1000,$B128)</f>
        <v>0</v>
      </c>
      <c r="AC128" s="26">
        <f>SUMIFS(Verlauf!$AB$6:$AB$1000,Verlauf!$B$6:$B$1000,$A128,Verlauf!$C$6:$C$1000,$B128)</f>
        <v>0</v>
      </c>
      <c r="AD128" s="26">
        <f>SUMIFS(Verlauf!$AC$6:$AC$1000,Verlauf!$B$6:$B$1000,$A128,Verlauf!$C$6:$C$1000,$B128)</f>
        <v>0</v>
      </c>
      <c r="AE128" s="26">
        <f>SUMIFS(Verlauf!$S$6:$S$1000,Verlauf!$B$6:$B$1000,$A128,Verlauf!$C$6:$C$1000,$B128)</f>
        <v>0</v>
      </c>
      <c r="AF128" s="26" t="str">
        <f>IF($AN128="","",INDEX(Verlauf!$D$6:$D$1000,MATCH($AN128,Verlauf!$A$6:$A$1000,0)))</f>
        <v/>
      </c>
      <c r="AG128" s="26" t="str">
        <f>IF($AN128="","",INDEX(Verlauf!$E$6:$E$1000,MATCH($AN128,Verlauf!$A$6:$A$1000,0)))</f>
        <v/>
      </c>
      <c r="AH128" s="26" t="str">
        <f>IF($AN128="","",INDEX(Verlauf!$F$6:$F$1000,MATCH($AN128,Verlauf!$A$6:$A$1000,0)))</f>
        <v/>
      </c>
      <c r="AI128" s="26" t="str">
        <f>IF($AN128="","",INDEX(Verlauf!$H$6:$H$1000,MATCH($AN128,Verlauf!$A$6:$A$1000,0)))</f>
        <v/>
      </c>
      <c r="AJ128" s="26" t="str">
        <f>IF($AN128="","",INDEX(Verlauf!$N$6:$N$1000,MATCH($AN128,Verlauf!$A$6:$A$1000,0)))</f>
        <v/>
      </c>
      <c r="AK128" s="26" t="str">
        <f>IF($AN128="","",INDEX(Verlauf!$O$6:$O$1000,MATCH($AN128,Verlauf!$A$6:$A$1000,0)))</f>
        <v/>
      </c>
      <c r="AL128" s="26" t="str">
        <f>IF($AN128="","",INDEX(Verlauf!$P$6:$P$1000,MATCH($AN128,Verlauf!$A$6:$A$1000,0)))</f>
        <v/>
      </c>
      <c r="AM128" s="26" t="str">
        <f>IF($AN128="","",INDEX(Verlauf!$R$6:$R$1000,MATCH($AN128,Verlauf!$A$6:$A$1000,0)))</f>
        <v/>
      </c>
      <c r="AN128" s="28" t="str">
        <f>IF(U128&gt;0,_xlfn.MAXIFS(Verlauf!$A$6:$A$1000,Verlauf!$B$6:$B$1000,$A128,Verlauf!$C$6:$C$1000,$B128),"")</f>
        <v/>
      </c>
    </row>
    <row r="129" spans="1:40" x14ac:dyDescent="0.25">
      <c r="A129" s="26">
        <v>2028</v>
      </c>
      <c r="B129" s="26">
        <v>48</v>
      </c>
      <c r="C129" s="7" t="str">
        <f t="shared" si="10"/>
        <v>KW 48/28</v>
      </c>
      <c r="D129" s="26">
        <f>SUMIFS(Verlauf!$K$6:$K$1000,Verlauf!$B$6:$B$1000,$A129,Verlauf!$C$6:$C$1000,$B129)</f>
        <v>0</v>
      </c>
      <c r="E129" s="26">
        <f>SUMIFS(Verlauf!$L$6:$L$1000,Verlauf!$B$6:$B$1000,$A129,Verlauf!$C$6:$C$1000,$B129)</f>
        <v>0</v>
      </c>
      <c r="F129" s="26">
        <f>SUMIFS(Verlauf!$M$6:$M$1000,Verlauf!$B$6:$B$1000,$A129,Verlauf!$C$6:$C$1000,$B129)</f>
        <v>0</v>
      </c>
      <c r="G129" s="26">
        <f>SUMIFS(Verlauf!$J$6:$J$1000,Verlauf!$B$6:$B$1000,$A129,Verlauf!$C$6:$C$1000,$B129)</f>
        <v>0</v>
      </c>
      <c r="H129" s="26">
        <f>SUMIFS(Verlauf!$U$6:$U$1000,Verlauf!$B$6:$B$1000,$A129,Verlauf!$C$6:$C$1000,$B129)</f>
        <v>0</v>
      </c>
      <c r="I129" s="26">
        <f>SUMIFS(Verlauf!$V$6:$V$1000,Verlauf!$B$6:$B$1000,$A129,Verlauf!$C$6:$C$1000,$B129)</f>
        <v>0</v>
      </c>
      <c r="J129" s="26">
        <f>SUMIFS(Verlauf!$W$6:$W$1000,Verlauf!$B$6:$B$1000,$A129,Verlauf!$C$6:$C$1000,$B129)</f>
        <v>0</v>
      </c>
      <c r="K129" s="26">
        <f>SUMIFS(Verlauf!$T$6:$T$1000,Verlauf!$B$6:$B$1000,$A129,Verlauf!$C$6:$C$1000,$B129)</f>
        <v>0</v>
      </c>
      <c r="L129" s="27">
        <f>IF(Filter!$T$7=TRUE,IFERROR(INDEX(Planung!$D$68:$IA$68,MATCH($W129,Wirksam!$D$6:$IA$6,0)),0),0)</f>
        <v>6.8999999999999995</v>
      </c>
      <c r="M129" s="27">
        <f>IF(OR(Filter!$T$5=TRUE,Filter!$T$6=TRUE),IFERROR(INDEX(Planung!$D$69:$IA$69,MATCH($W129,Wirksam!$D$6:$IA$6,0)),0),0)</f>
        <v>9.2000000000000011</v>
      </c>
      <c r="N129" s="27">
        <f t="shared" si="11"/>
        <v>16.100000000000001</v>
      </c>
      <c r="O129" s="27" t="e">
        <f t="shared" si="12"/>
        <v>#N/A</v>
      </c>
      <c r="P129" s="27" t="e">
        <f t="shared" si="13"/>
        <v>#N/A</v>
      </c>
      <c r="Q129" s="27" t="e">
        <f t="shared" si="14"/>
        <v>#N/A</v>
      </c>
      <c r="R129" s="27" t="e">
        <f t="shared" si="15"/>
        <v>#N/A</v>
      </c>
      <c r="S129" s="27" t="e">
        <f t="shared" si="16"/>
        <v>#N/A</v>
      </c>
      <c r="T129" s="27" t="e">
        <f t="shared" si="17"/>
        <v>#N/A</v>
      </c>
      <c r="U129" s="26">
        <f>COUNTIFS(Verlauf!$B$6:$B$1000,$A129,Verlauf!$C$6:$C$1000,$B129)</f>
        <v>0</v>
      </c>
      <c r="V129" s="26">
        <f t="shared" si="18"/>
        <v>1</v>
      </c>
      <c r="W129" s="26">
        <f t="shared" si="19"/>
        <v>202848</v>
      </c>
      <c r="X129" s="26">
        <f>SUMIFS(Verlauf!$X$6:$X$1000,Verlauf!$B$6:$B$1000,$A129,Verlauf!$C$6:$C$1000,$B129)</f>
        <v>0</v>
      </c>
      <c r="Y129" s="26">
        <f>SUMIFS(Verlauf!$Y$6:$Y$1000,Verlauf!$B$6:$B$1000,$A129,Verlauf!$C$6:$C$1000,$B129)</f>
        <v>0</v>
      </c>
      <c r="Z129" s="26">
        <f>SUMIFS(Verlauf!$Z$6:$Z$1000,Verlauf!$B$6:$B$1000,$A129,Verlauf!$C$6:$C$1000,$B129)</f>
        <v>0</v>
      </c>
      <c r="AA129" s="26">
        <f>SUMIFS(Verlauf!$I$6:$I$1000,Verlauf!$B$6:$B$1000,$A129,Verlauf!$C$6:$C$1000,$B129)</f>
        <v>0</v>
      </c>
      <c r="AB129" s="26">
        <f>SUMIFS(Verlauf!$AA$6:$AA$1000,Verlauf!$B$6:$B$1000,$A129,Verlauf!$C$6:$C$1000,$B129)</f>
        <v>0</v>
      </c>
      <c r="AC129" s="26">
        <f>SUMIFS(Verlauf!$AB$6:$AB$1000,Verlauf!$B$6:$B$1000,$A129,Verlauf!$C$6:$C$1000,$B129)</f>
        <v>0</v>
      </c>
      <c r="AD129" s="26">
        <f>SUMIFS(Verlauf!$AC$6:$AC$1000,Verlauf!$B$6:$B$1000,$A129,Verlauf!$C$6:$C$1000,$B129)</f>
        <v>0</v>
      </c>
      <c r="AE129" s="26">
        <f>SUMIFS(Verlauf!$S$6:$S$1000,Verlauf!$B$6:$B$1000,$A129,Verlauf!$C$6:$C$1000,$B129)</f>
        <v>0</v>
      </c>
      <c r="AF129" s="26" t="str">
        <f>IF($AN129="","",INDEX(Verlauf!$D$6:$D$1000,MATCH($AN129,Verlauf!$A$6:$A$1000,0)))</f>
        <v/>
      </c>
      <c r="AG129" s="26" t="str">
        <f>IF($AN129="","",INDEX(Verlauf!$E$6:$E$1000,MATCH($AN129,Verlauf!$A$6:$A$1000,0)))</f>
        <v/>
      </c>
      <c r="AH129" s="26" t="str">
        <f>IF($AN129="","",INDEX(Verlauf!$F$6:$F$1000,MATCH($AN129,Verlauf!$A$6:$A$1000,0)))</f>
        <v/>
      </c>
      <c r="AI129" s="26" t="str">
        <f>IF($AN129="","",INDEX(Verlauf!$H$6:$H$1000,MATCH($AN129,Verlauf!$A$6:$A$1000,0)))</f>
        <v/>
      </c>
      <c r="AJ129" s="26" t="str">
        <f>IF($AN129="","",INDEX(Verlauf!$N$6:$N$1000,MATCH($AN129,Verlauf!$A$6:$A$1000,0)))</f>
        <v/>
      </c>
      <c r="AK129" s="26" t="str">
        <f>IF($AN129="","",INDEX(Verlauf!$O$6:$O$1000,MATCH($AN129,Verlauf!$A$6:$A$1000,0)))</f>
        <v/>
      </c>
      <c r="AL129" s="26" t="str">
        <f>IF($AN129="","",INDEX(Verlauf!$P$6:$P$1000,MATCH($AN129,Verlauf!$A$6:$A$1000,0)))</f>
        <v/>
      </c>
      <c r="AM129" s="26" t="str">
        <f>IF($AN129="","",INDEX(Verlauf!$R$6:$R$1000,MATCH($AN129,Verlauf!$A$6:$A$1000,0)))</f>
        <v/>
      </c>
      <c r="AN129" s="28" t="str">
        <f>IF(U129&gt;0,_xlfn.MAXIFS(Verlauf!$A$6:$A$1000,Verlauf!$B$6:$B$1000,$A129,Verlauf!$C$6:$C$1000,$B129),"")</f>
        <v/>
      </c>
    </row>
    <row r="130" spans="1:40" x14ac:dyDescent="0.25">
      <c r="A130" s="26">
        <v>2028</v>
      </c>
      <c r="B130" s="26">
        <v>49</v>
      </c>
      <c r="C130" s="7" t="str">
        <f t="shared" si="10"/>
        <v>KW 49/28</v>
      </c>
      <c r="D130" s="26">
        <f>SUMIFS(Verlauf!$K$6:$K$1000,Verlauf!$B$6:$B$1000,$A130,Verlauf!$C$6:$C$1000,$B130)</f>
        <v>0</v>
      </c>
      <c r="E130" s="26">
        <f>SUMIFS(Verlauf!$L$6:$L$1000,Verlauf!$B$6:$B$1000,$A130,Verlauf!$C$6:$C$1000,$B130)</f>
        <v>0</v>
      </c>
      <c r="F130" s="26">
        <f>SUMIFS(Verlauf!$M$6:$M$1000,Verlauf!$B$6:$B$1000,$A130,Verlauf!$C$6:$C$1000,$B130)</f>
        <v>0</v>
      </c>
      <c r="G130" s="26">
        <f>SUMIFS(Verlauf!$J$6:$J$1000,Verlauf!$B$6:$B$1000,$A130,Verlauf!$C$6:$C$1000,$B130)</f>
        <v>0</v>
      </c>
      <c r="H130" s="26">
        <f>SUMIFS(Verlauf!$U$6:$U$1000,Verlauf!$B$6:$B$1000,$A130,Verlauf!$C$6:$C$1000,$B130)</f>
        <v>0</v>
      </c>
      <c r="I130" s="26">
        <f>SUMIFS(Verlauf!$V$6:$V$1000,Verlauf!$B$6:$B$1000,$A130,Verlauf!$C$6:$C$1000,$B130)</f>
        <v>0</v>
      </c>
      <c r="J130" s="26">
        <f>SUMIFS(Verlauf!$W$6:$W$1000,Verlauf!$B$6:$B$1000,$A130,Verlauf!$C$6:$C$1000,$B130)</f>
        <v>0</v>
      </c>
      <c r="K130" s="26">
        <f>SUMIFS(Verlauf!$T$6:$T$1000,Verlauf!$B$6:$B$1000,$A130,Verlauf!$C$6:$C$1000,$B130)</f>
        <v>0</v>
      </c>
      <c r="L130" s="27">
        <f>IF(Filter!$T$7=TRUE,IFERROR(INDEX(Planung!$D$68:$IA$68,MATCH($W130,Wirksam!$D$6:$IA$6,0)),0),0)</f>
        <v>6.8999999999999995</v>
      </c>
      <c r="M130" s="27">
        <f>IF(OR(Filter!$T$5=TRUE,Filter!$T$6=TRUE),IFERROR(INDEX(Planung!$D$69:$IA$69,MATCH($W130,Wirksam!$D$6:$IA$6,0)),0),0)</f>
        <v>9.2000000000000011</v>
      </c>
      <c r="N130" s="27">
        <f t="shared" si="11"/>
        <v>16.100000000000001</v>
      </c>
      <c r="O130" s="27" t="e">
        <f t="shared" si="12"/>
        <v>#N/A</v>
      </c>
      <c r="P130" s="27" t="e">
        <f t="shared" si="13"/>
        <v>#N/A</v>
      </c>
      <c r="Q130" s="27" t="e">
        <f t="shared" si="14"/>
        <v>#N/A</v>
      </c>
      <c r="R130" s="27" t="e">
        <f t="shared" si="15"/>
        <v>#N/A</v>
      </c>
      <c r="S130" s="27" t="e">
        <f t="shared" si="16"/>
        <v>#N/A</v>
      </c>
      <c r="T130" s="27" t="e">
        <f t="shared" si="17"/>
        <v>#N/A</v>
      </c>
      <c r="U130" s="26">
        <f>COUNTIFS(Verlauf!$B$6:$B$1000,$A130,Verlauf!$C$6:$C$1000,$B130)</f>
        <v>0</v>
      </c>
      <c r="V130" s="26">
        <f t="shared" si="18"/>
        <v>1</v>
      </c>
      <c r="W130" s="26">
        <f t="shared" si="19"/>
        <v>202849</v>
      </c>
      <c r="X130" s="26">
        <f>SUMIFS(Verlauf!$X$6:$X$1000,Verlauf!$B$6:$B$1000,$A130,Verlauf!$C$6:$C$1000,$B130)</f>
        <v>0</v>
      </c>
      <c r="Y130" s="26">
        <f>SUMIFS(Verlauf!$Y$6:$Y$1000,Verlauf!$B$6:$B$1000,$A130,Verlauf!$C$6:$C$1000,$B130)</f>
        <v>0</v>
      </c>
      <c r="Z130" s="26">
        <f>SUMIFS(Verlauf!$Z$6:$Z$1000,Verlauf!$B$6:$B$1000,$A130,Verlauf!$C$6:$C$1000,$B130)</f>
        <v>0</v>
      </c>
      <c r="AA130" s="26">
        <f>SUMIFS(Verlauf!$I$6:$I$1000,Verlauf!$B$6:$B$1000,$A130,Verlauf!$C$6:$C$1000,$B130)</f>
        <v>0</v>
      </c>
      <c r="AB130" s="26">
        <f>SUMIFS(Verlauf!$AA$6:$AA$1000,Verlauf!$B$6:$B$1000,$A130,Verlauf!$C$6:$C$1000,$B130)</f>
        <v>0</v>
      </c>
      <c r="AC130" s="26">
        <f>SUMIFS(Verlauf!$AB$6:$AB$1000,Verlauf!$B$6:$B$1000,$A130,Verlauf!$C$6:$C$1000,$B130)</f>
        <v>0</v>
      </c>
      <c r="AD130" s="26">
        <f>SUMIFS(Verlauf!$AC$6:$AC$1000,Verlauf!$B$6:$B$1000,$A130,Verlauf!$C$6:$C$1000,$B130)</f>
        <v>0</v>
      </c>
      <c r="AE130" s="26">
        <f>SUMIFS(Verlauf!$S$6:$S$1000,Verlauf!$B$6:$B$1000,$A130,Verlauf!$C$6:$C$1000,$B130)</f>
        <v>0</v>
      </c>
      <c r="AF130" s="26" t="str">
        <f>IF($AN130="","",INDEX(Verlauf!$D$6:$D$1000,MATCH($AN130,Verlauf!$A$6:$A$1000,0)))</f>
        <v/>
      </c>
      <c r="AG130" s="26" t="str">
        <f>IF($AN130="","",INDEX(Verlauf!$E$6:$E$1000,MATCH($AN130,Verlauf!$A$6:$A$1000,0)))</f>
        <v/>
      </c>
      <c r="AH130" s="26" t="str">
        <f>IF($AN130="","",INDEX(Verlauf!$F$6:$F$1000,MATCH($AN130,Verlauf!$A$6:$A$1000,0)))</f>
        <v/>
      </c>
      <c r="AI130" s="26" t="str">
        <f>IF($AN130="","",INDEX(Verlauf!$H$6:$H$1000,MATCH($AN130,Verlauf!$A$6:$A$1000,0)))</f>
        <v/>
      </c>
      <c r="AJ130" s="26" t="str">
        <f>IF($AN130="","",INDEX(Verlauf!$N$6:$N$1000,MATCH($AN130,Verlauf!$A$6:$A$1000,0)))</f>
        <v/>
      </c>
      <c r="AK130" s="26" t="str">
        <f>IF($AN130="","",INDEX(Verlauf!$O$6:$O$1000,MATCH($AN130,Verlauf!$A$6:$A$1000,0)))</f>
        <v/>
      </c>
      <c r="AL130" s="26" t="str">
        <f>IF($AN130="","",INDEX(Verlauf!$P$6:$P$1000,MATCH($AN130,Verlauf!$A$6:$A$1000,0)))</f>
        <v/>
      </c>
      <c r="AM130" s="26" t="str">
        <f>IF($AN130="","",INDEX(Verlauf!$R$6:$R$1000,MATCH($AN130,Verlauf!$A$6:$A$1000,0)))</f>
        <v/>
      </c>
      <c r="AN130" s="28" t="str">
        <f>IF(U130&gt;0,_xlfn.MAXIFS(Verlauf!$A$6:$A$1000,Verlauf!$B$6:$B$1000,$A130,Verlauf!$C$6:$C$1000,$B130),"")</f>
        <v/>
      </c>
    </row>
    <row r="131" spans="1:40" x14ac:dyDescent="0.25">
      <c r="A131" s="26">
        <v>2028</v>
      </c>
      <c r="B131" s="26">
        <v>50</v>
      </c>
      <c r="C131" s="7" t="str">
        <f t="shared" si="10"/>
        <v>KW 50/28</v>
      </c>
      <c r="D131" s="26">
        <f>SUMIFS(Verlauf!$K$6:$K$1000,Verlauf!$B$6:$B$1000,$A131,Verlauf!$C$6:$C$1000,$B131)</f>
        <v>0</v>
      </c>
      <c r="E131" s="26">
        <f>SUMIFS(Verlauf!$L$6:$L$1000,Verlauf!$B$6:$B$1000,$A131,Verlauf!$C$6:$C$1000,$B131)</f>
        <v>0</v>
      </c>
      <c r="F131" s="26">
        <f>SUMIFS(Verlauf!$M$6:$M$1000,Verlauf!$B$6:$B$1000,$A131,Verlauf!$C$6:$C$1000,$B131)</f>
        <v>0</v>
      </c>
      <c r="G131" s="26">
        <f>SUMIFS(Verlauf!$J$6:$J$1000,Verlauf!$B$6:$B$1000,$A131,Verlauf!$C$6:$C$1000,$B131)</f>
        <v>0</v>
      </c>
      <c r="H131" s="26">
        <f>SUMIFS(Verlauf!$U$6:$U$1000,Verlauf!$B$6:$B$1000,$A131,Verlauf!$C$6:$C$1000,$B131)</f>
        <v>0</v>
      </c>
      <c r="I131" s="26">
        <f>SUMIFS(Verlauf!$V$6:$V$1000,Verlauf!$B$6:$B$1000,$A131,Verlauf!$C$6:$C$1000,$B131)</f>
        <v>0</v>
      </c>
      <c r="J131" s="26">
        <f>SUMIFS(Verlauf!$W$6:$W$1000,Verlauf!$B$6:$B$1000,$A131,Verlauf!$C$6:$C$1000,$B131)</f>
        <v>0</v>
      </c>
      <c r="K131" s="26">
        <f>SUMIFS(Verlauf!$T$6:$T$1000,Verlauf!$B$6:$B$1000,$A131,Verlauf!$C$6:$C$1000,$B131)</f>
        <v>0</v>
      </c>
      <c r="L131" s="27">
        <f>IF(Filter!$T$7=TRUE,IFERROR(INDEX(Planung!$D$68:$IA$68,MATCH($W131,Wirksam!$D$6:$IA$6,0)),0),0)</f>
        <v>6.8999999999999995</v>
      </c>
      <c r="M131" s="27">
        <f>IF(OR(Filter!$T$5=TRUE,Filter!$T$6=TRUE),IFERROR(INDEX(Planung!$D$69:$IA$69,MATCH($W131,Wirksam!$D$6:$IA$6,0)),0),0)</f>
        <v>9.2000000000000011</v>
      </c>
      <c r="N131" s="27">
        <f t="shared" si="11"/>
        <v>16.100000000000001</v>
      </c>
      <c r="O131" s="27" t="e">
        <f t="shared" si="12"/>
        <v>#N/A</v>
      </c>
      <c r="P131" s="27" t="e">
        <f t="shared" si="13"/>
        <v>#N/A</v>
      </c>
      <c r="Q131" s="27" t="e">
        <f t="shared" si="14"/>
        <v>#N/A</v>
      </c>
      <c r="R131" s="27" t="e">
        <f t="shared" si="15"/>
        <v>#N/A</v>
      </c>
      <c r="S131" s="27" t="e">
        <f t="shared" si="16"/>
        <v>#N/A</v>
      </c>
      <c r="T131" s="27" t="e">
        <f t="shared" si="17"/>
        <v>#N/A</v>
      </c>
      <c r="U131" s="26">
        <f>COUNTIFS(Verlauf!$B$6:$B$1000,$A131,Verlauf!$C$6:$C$1000,$B131)</f>
        <v>0</v>
      </c>
      <c r="V131" s="26">
        <f t="shared" si="18"/>
        <v>1</v>
      </c>
      <c r="W131" s="26">
        <f t="shared" si="19"/>
        <v>202850</v>
      </c>
      <c r="X131" s="26">
        <f>SUMIFS(Verlauf!$X$6:$X$1000,Verlauf!$B$6:$B$1000,$A131,Verlauf!$C$6:$C$1000,$B131)</f>
        <v>0</v>
      </c>
      <c r="Y131" s="26">
        <f>SUMIFS(Verlauf!$Y$6:$Y$1000,Verlauf!$B$6:$B$1000,$A131,Verlauf!$C$6:$C$1000,$B131)</f>
        <v>0</v>
      </c>
      <c r="Z131" s="26">
        <f>SUMIFS(Verlauf!$Z$6:$Z$1000,Verlauf!$B$6:$B$1000,$A131,Verlauf!$C$6:$C$1000,$B131)</f>
        <v>0</v>
      </c>
      <c r="AA131" s="26">
        <f>SUMIFS(Verlauf!$I$6:$I$1000,Verlauf!$B$6:$B$1000,$A131,Verlauf!$C$6:$C$1000,$B131)</f>
        <v>0</v>
      </c>
      <c r="AB131" s="26">
        <f>SUMIFS(Verlauf!$AA$6:$AA$1000,Verlauf!$B$6:$B$1000,$A131,Verlauf!$C$6:$C$1000,$B131)</f>
        <v>0</v>
      </c>
      <c r="AC131" s="26">
        <f>SUMIFS(Verlauf!$AB$6:$AB$1000,Verlauf!$B$6:$B$1000,$A131,Verlauf!$C$6:$C$1000,$B131)</f>
        <v>0</v>
      </c>
      <c r="AD131" s="26">
        <f>SUMIFS(Verlauf!$AC$6:$AC$1000,Verlauf!$B$6:$B$1000,$A131,Verlauf!$C$6:$C$1000,$B131)</f>
        <v>0</v>
      </c>
      <c r="AE131" s="26">
        <f>SUMIFS(Verlauf!$S$6:$S$1000,Verlauf!$B$6:$B$1000,$A131,Verlauf!$C$6:$C$1000,$B131)</f>
        <v>0</v>
      </c>
      <c r="AF131" s="26" t="str">
        <f>IF($AN131="","",INDEX(Verlauf!$D$6:$D$1000,MATCH($AN131,Verlauf!$A$6:$A$1000,0)))</f>
        <v/>
      </c>
      <c r="AG131" s="26" t="str">
        <f>IF($AN131="","",INDEX(Verlauf!$E$6:$E$1000,MATCH($AN131,Verlauf!$A$6:$A$1000,0)))</f>
        <v/>
      </c>
      <c r="AH131" s="26" t="str">
        <f>IF($AN131="","",INDEX(Verlauf!$F$6:$F$1000,MATCH($AN131,Verlauf!$A$6:$A$1000,0)))</f>
        <v/>
      </c>
      <c r="AI131" s="26" t="str">
        <f>IF($AN131="","",INDEX(Verlauf!$H$6:$H$1000,MATCH($AN131,Verlauf!$A$6:$A$1000,0)))</f>
        <v/>
      </c>
      <c r="AJ131" s="26" t="str">
        <f>IF($AN131="","",INDEX(Verlauf!$N$6:$N$1000,MATCH($AN131,Verlauf!$A$6:$A$1000,0)))</f>
        <v/>
      </c>
      <c r="AK131" s="26" t="str">
        <f>IF($AN131="","",INDEX(Verlauf!$O$6:$O$1000,MATCH($AN131,Verlauf!$A$6:$A$1000,0)))</f>
        <v/>
      </c>
      <c r="AL131" s="26" t="str">
        <f>IF($AN131="","",INDEX(Verlauf!$P$6:$P$1000,MATCH($AN131,Verlauf!$A$6:$A$1000,0)))</f>
        <v/>
      </c>
      <c r="AM131" s="26" t="str">
        <f>IF($AN131="","",INDEX(Verlauf!$R$6:$R$1000,MATCH($AN131,Verlauf!$A$6:$A$1000,0)))</f>
        <v/>
      </c>
      <c r="AN131" s="28" t="str">
        <f>IF(U131&gt;0,_xlfn.MAXIFS(Verlauf!$A$6:$A$1000,Verlauf!$B$6:$B$1000,$A131,Verlauf!$C$6:$C$1000,$B131),"")</f>
        <v/>
      </c>
    </row>
    <row r="132" spans="1:40" x14ac:dyDescent="0.25">
      <c r="A132" s="26">
        <v>2028</v>
      </c>
      <c r="B132" s="26">
        <v>51</v>
      </c>
      <c r="C132" s="7" t="str">
        <f t="shared" si="10"/>
        <v>KW 51/28</v>
      </c>
      <c r="D132" s="26">
        <f>SUMIFS(Verlauf!$K$6:$K$1000,Verlauf!$B$6:$B$1000,$A132,Verlauf!$C$6:$C$1000,$B132)</f>
        <v>0</v>
      </c>
      <c r="E132" s="26">
        <f>SUMIFS(Verlauf!$L$6:$L$1000,Verlauf!$B$6:$B$1000,$A132,Verlauf!$C$6:$C$1000,$B132)</f>
        <v>0</v>
      </c>
      <c r="F132" s="26">
        <f>SUMIFS(Verlauf!$M$6:$M$1000,Verlauf!$B$6:$B$1000,$A132,Verlauf!$C$6:$C$1000,$B132)</f>
        <v>0</v>
      </c>
      <c r="G132" s="26">
        <f>SUMIFS(Verlauf!$J$6:$J$1000,Verlauf!$B$6:$B$1000,$A132,Verlauf!$C$6:$C$1000,$B132)</f>
        <v>0</v>
      </c>
      <c r="H132" s="26">
        <f>SUMIFS(Verlauf!$U$6:$U$1000,Verlauf!$B$6:$B$1000,$A132,Verlauf!$C$6:$C$1000,$B132)</f>
        <v>0</v>
      </c>
      <c r="I132" s="26">
        <f>SUMIFS(Verlauf!$V$6:$V$1000,Verlauf!$B$6:$B$1000,$A132,Verlauf!$C$6:$C$1000,$B132)</f>
        <v>0</v>
      </c>
      <c r="J132" s="26">
        <f>SUMIFS(Verlauf!$W$6:$W$1000,Verlauf!$B$6:$B$1000,$A132,Verlauf!$C$6:$C$1000,$B132)</f>
        <v>0</v>
      </c>
      <c r="K132" s="26">
        <f>SUMIFS(Verlauf!$T$6:$T$1000,Verlauf!$B$6:$B$1000,$A132,Verlauf!$C$6:$C$1000,$B132)</f>
        <v>0</v>
      </c>
      <c r="L132" s="27">
        <f>IF(Filter!$T$7=TRUE,IFERROR(INDEX(Planung!$D$68:$IA$68,MATCH($W132,Wirksam!$D$6:$IA$6,0)),0),0)</f>
        <v>6.8999999999999995</v>
      </c>
      <c r="M132" s="27">
        <f>IF(OR(Filter!$T$5=TRUE,Filter!$T$6=TRUE),IFERROR(INDEX(Planung!$D$69:$IA$69,MATCH($W132,Wirksam!$D$6:$IA$6,0)),0),0)</f>
        <v>9.2000000000000011</v>
      </c>
      <c r="N132" s="27">
        <f t="shared" si="11"/>
        <v>16.100000000000001</v>
      </c>
      <c r="O132" s="27" t="e">
        <f t="shared" si="12"/>
        <v>#N/A</v>
      </c>
      <c r="P132" s="27" t="e">
        <f t="shared" si="13"/>
        <v>#N/A</v>
      </c>
      <c r="Q132" s="27" t="e">
        <f t="shared" si="14"/>
        <v>#N/A</v>
      </c>
      <c r="R132" s="27" t="e">
        <f t="shared" si="15"/>
        <v>#N/A</v>
      </c>
      <c r="S132" s="27" t="e">
        <f t="shared" si="16"/>
        <v>#N/A</v>
      </c>
      <c r="T132" s="27" t="e">
        <f t="shared" si="17"/>
        <v>#N/A</v>
      </c>
      <c r="U132" s="26">
        <f>COUNTIFS(Verlauf!$B$6:$B$1000,$A132,Verlauf!$C$6:$C$1000,$B132)</f>
        <v>0</v>
      </c>
      <c r="V132" s="26">
        <f t="shared" si="18"/>
        <v>1</v>
      </c>
      <c r="W132" s="26">
        <f t="shared" si="19"/>
        <v>202851</v>
      </c>
      <c r="X132" s="26">
        <f>SUMIFS(Verlauf!$X$6:$X$1000,Verlauf!$B$6:$B$1000,$A132,Verlauf!$C$6:$C$1000,$B132)</f>
        <v>0</v>
      </c>
      <c r="Y132" s="26">
        <f>SUMIFS(Verlauf!$Y$6:$Y$1000,Verlauf!$B$6:$B$1000,$A132,Verlauf!$C$6:$C$1000,$B132)</f>
        <v>0</v>
      </c>
      <c r="Z132" s="26">
        <f>SUMIFS(Verlauf!$Z$6:$Z$1000,Verlauf!$B$6:$B$1000,$A132,Verlauf!$C$6:$C$1000,$B132)</f>
        <v>0</v>
      </c>
      <c r="AA132" s="26">
        <f>SUMIFS(Verlauf!$I$6:$I$1000,Verlauf!$B$6:$B$1000,$A132,Verlauf!$C$6:$C$1000,$B132)</f>
        <v>0</v>
      </c>
      <c r="AB132" s="26">
        <f>SUMIFS(Verlauf!$AA$6:$AA$1000,Verlauf!$B$6:$B$1000,$A132,Verlauf!$C$6:$C$1000,$B132)</f>
        <v>0</v>
      </c>
      <c r="AC132" s="26">
        <f>SUMIFS(Verlauf!$AB$6:$AB$1000,Verlauf!$B$6:$B$1000,$A132,Verlauf!$C$6:$C$1000,$B132)</f>
        <v>0</v>
      </c>
      <c r="AD132" s="26">
        <f>SUMIFS(Verlauf!$AC$6:$AC$1000,Verlauf!$B$6:$B$1000,$A132,Verlauf!$C$6:$C$1000,$B132)</f>
        <v>0</v>
      </c>
      <c r="AE132" s="26">
        <f>SUMIFS(Verlauf!$S$6:$S$1000,Verlauf!$B$6:$B$1000,$A132,Verlauf!$C$6:$C$1000,$B132)</f>
        <v>0</v>
      </c>
      <c r="AF132" s="26" t="str">
        <f>IF($AN132="","",INDEX(Verlauf!$D$6:$D$1000,MATCH($AN132,Verlauf!$A$6:$A$1000,0)))</f>
        <v/>
      </c>
      <c r="AG132" s="26" t="str">
        <f>IF($AN132="","",INDEX(Verlauf!$E$6:$E$1000,MATCH($AN132,Verlauf!$A$6:$A$1000,0)))</f>
        <v/>
      </c>
      <c r="AH132" s="26" t="str">
        <f>IF($AN132="","",INDEX(Verlauf!$F$6:$F$1000,MATCH($AN132,Verlauf!$A$6:$A$1000,0)))</f>
        <v/>
      </c>
      <c r="AI132" s="26" t="str">
        <f>IF($AN132="","",INDEX(Verlauf!$H$6:$H$1000,MATCH($AN132,Verlauf!$A$6:$A$1000,0)))</f>
        <v/>
      </c>
      <c r="AJ132" s="26" t="str">
        <f>IF($AN132="","",INDEX(Verlauf!$N$6:$N$1000,MATCH($AN132,Verlauf!$A$6:$A$1000,0)))</f>
        <v/>
      </c>
      <c r="AK132" s="26" t="str">
        <f>IF($AN132="","",INDEX(Verlauf!$O$6:$O$1000,MATCH($AN132,Verlauf!$A$6:$A$1000,0)))</f>
        <v/>
      </c>
      <c r="AL132" s="26" t="str">
        <f>IF($AN132="","",INDEX(Verlauf!$P$6:$P$1000,MATCH($AN132,Verlauf!$A$6:$A$1000,0)))</f>
        <v/>
      </c>
      <c r="AM132" s="26" t="str">
        <f>IF($AN132="","",INDEX(Verlauf!$R$6:$R$1000,MATCH($AN132,Verlauf!$A$6:$A$1000,0)))</f>
        <v/>
      </c>
      <c r="AN132" s="28" t="str">
        <f>IF(U132&gt;0,_xlfn.MAXIFS(Verlauf!$A$6:$A$1000,Verlauf!$B$6:$B$1000,$A132,Verlauf!$C$6:$C$1000,$B132),"")</f>
        <v/>
      </c>
    </row>
    <row r="133" spans="1:40" x14ac:dyDescent="0.25">
      <c r="A133" s="26">
        <v>2028</v>
      </c>
      <c r="B133" s="26">
        <v>52</v>
      </c>
      <c r="C133" s="7" t="str">
        <f t="shared" si="10"/>
        <v>KW 52/28</v>
      </c>
      <c r="D133" s="26">
        <f>SUMIFS(Verlauf!$K$6:$K$1000,Verlauf!$B$6:$B$1000,$A133,Verlauf!$C$6:$C$1000,$B133)</f>
        <v>0</v>
      </c>
      <c r="E133" s="26">
        <f>SUMIFS(Verlauf!$L$6:$L$1000,Verlauf!$B$6:$B$1000,$A133,Verlauf!$C$6:$C$1000,$B133)</f>
        <v>0</v>
      </c>
      <c r="F133" s="26">
        <f>SUMIFS(Verlauf!$M$6:$M$1000,Verlauf!$B$6:$B$1000,$A133,Verlauf!$C$6:$C$1000,$B133)</f>
        <v>0</v>
      </c>
      <c r="G133" s="26">
        <f>SUMIFS(Verlauf!$J$6:$J$1000,Verlauf!$B$6:$B$1000,$A133,Verlauf!$C$6:$C$1000,$B133)</f>
        <v>0</v>
      </c>
      <c r="H133" s="26">
        <f>SUMIFS(Verlauf!$U$6:$U$1000,Verlauf!$B$6:$B$1000,$A133,Verlauf!$C$6:$C$1000,$B133)</f>
        <v>0</v>
      </c>
      <c r="I133" s="26">
        <f>SUMIFS(Verlauf!$V$6:$V$1000,Verlauf!$B$6:$B$1000,$A133,Verlauf!$C$6:$C$1000,$B133)</f>
        <v>0</v>
      </c>
      <c r="J133" s="26">
        <f>SUMIFS(Verlauf!$W$6:$W$1000,Verlauf!$B$6:$B$1000,$A133,Verlauf!$C$6:$C$1000,$B133)</f>
        <v>0</v>
      </c>
      <c r="K133" s="26">
        <f>SUMIFS(Verlauf!$T$6:$T$1000,Verlauf!$B$6:$B$1000,$A133,Verlauf!$C$6:$C$1000,$B133)</f>
        <v>0</v>
      </c>
      <c r="L133" s="27">
        <f>IF(Filter!$T$7=TRUE,IFERROR(INDEX(Planung!$D$68:$IA$68,MATCH($W133,Wirksam!$D$6:$IA$6,0)),0),0)</f>
        <v>6.8999999999999995</v>
      </c>
      <c r="M133" s="27">
        <f>IF(OR(Filter!$T$5=TRUE,Filter!$T$6=TRUE),IFERROR(INDEX(Planung!$D$69:$IA$69,MATCH($W133,Wirksam!$D$6:$IA$6,0)),0),0)</f>
        <v>9.2000000000000011</v>
      </c>
      <c r="N133" s="27">
        <f t="shared" si="11"/>
        <v>16.100000000000001</v>
      </c>
      <c r="O133" s="27" t="e">
        <f t="shared" si="12"/>
        <v>#N/A</v>
      </c>
      <c r="P133" s="27" t="e">
        <f t="shared" si="13"/>
        <v>#N/A</v>
      </c>
      <c r="Q133" s="27" t="e">
        <f t="shared" si="14"/>
        <v>#N/A</v>
      </c>
      <c r="R133" s="27" t="e">
        <f t="shared" si="15"/>
        <v>#N/A</v>
      </c>
      <c r="S133" s="27" t="e">
        <f t="shared" si="16"/>
        <v>#N/A</v>
      </c>
      <c r="T133" s="27" t="e">
        <f t="shared" si="17"/>
        <v>#N/A</v>
      </c>
      <c r="U133" s="26">
        <f>COUNTIFS(Verlauf!$B$6:$B$1000,$A133,Verlauf!$C$6:$C$1000,$B133)</f>
        <v>0</v>
      </c>
      <c r="V133" s="26">
        <f t="shared" si="18"/>
        <v>1</v>
      </c>
      <c r="W133" s="26">
        <f t="shared" si="19"/>
        <v>202852</v>
      </c>
      <c r="X133" s="26">
        <f>SUMIFS(Verlauf!$X$6:$X$1000,Verlauf!$B$6:$B$1000,$A133,Verlauf!$C$6:$C$1000,$B133)</f>
        <v>0</v>
      </c>
      <c r="Y133" s="26">
        <f>SUMIFS(Verlauf!$Y$6:$Y$1000,Verlauf!$B$6:$B$1000,$A133,Verlauf!$C$6:$C$1000,$B133)</f>
        <v>0</v>
      </c>
      <c r="Z133" s="26">
        <f>SUMIFS(Verlauf!$Z$6:$Z$1000,Verlauf!$B$6:$B$1000,$A133,Verlauf!$C$6:$C$1000,$B133)</f>
        <v>0</v>
      </c>
      <c r="AA133" s="26">
        <f>SUMIFS(Verlauf!$I$6:$I$1000,Verlauf!$B$6:$B$1000,$A133,Verlauf!$C$6:$C$1000,$B133)</f>
        <v>0</v>
      </c>
      <c r="AB133" s="26">
        <f>SUMIFS(Verlauf!$AA$6:$AA$1000,Verlauf!$B$6:$B$1000,$A133,Verlauf!$C$6:$C$1000,$B133)</f>
        <v>0</v>
      </c>
      <c r="AC133" s="26">
        <f>SUMIFS(Verlauf!$AB$6:$AB$1000,Verlauf!$B$6:$B$1000,$A133,Verlauf!$C$6:$C$1000,$B133)</f>
        <v>0</v>
      </c>
      <c r="AD133" s="26">
        <f>SUMIFS(Verlauf!$AC$6:$AC$1000,Verlauf!$B$6:$B$1000,$A133,Verlauf!$C$6:$C$1000,$B133)</f>
        <v>0</v>
      </c>
      <c r="AE133" s="26">
        <f>SUMIFS(Verlauf!$S$6:$S$1000,Verlauf!$B$6:$B$1000,$A133,Verlauf!$C$6:$C$1000,$B133)</f>
        <v>0</v>
      </c>
      <c r="AF133" s="26" t="str">
        <f>IF($AN133="","",INDEX(Verlauf!$D$6:$D$1000,MATCH($AN133,Verlauf!$A$6:$A$1000,0)))</f>
        <v/>
      </c>
      <c r="AG133" s="26" t="str">
        <f>IF($AN133="","",INDEX(Verlauf!$E$6:$E$1000,MATCH($AN133,Verlauf!$A$6:$A$1000,0)))</f>
        <v/>
      </c>
      <c r="AH133" s="26" t="str">
        <f>IF($AN133="","",INDEX(Verlauf!$F$6:$F$1000,MATCH($AN133,Verlauf!$A$6:$A$1000,0)))</f>
        <v/>
      </c>
      <c r="AI133" s="26" t="str">
        <f>IF($AN133="","",INDEX(Verlauf!$H$6:$H$1000,MATCH($AN133,Verlauf!$A$6:$A$1000,0)))</f>
        <v/>
      </c>
      <c r="AJ133" s="26" t="str">
        <f>IF($AN133="","",INDEX(Verlauf!$N$6:$N$1000,MATCH($AN133,Verlauf!$A$6:$A$1000,0)))</f>
        <v/>
      </c>
      <c r="AK133" s="26" t="str">
        <f>IF($AN133="","",INDEX(Verlauf!$O$6:$O$1000,MATCH($AN133,Verlauf!$A$6:$A$1000,0)))</f>
        <v/>
      </c>
      <c r="AL133" s="26" t="str">
        <f>IF($AN133="","",INDEX(Verlauf!$P$6:$P$1000,MATCH($AN133,Verlauf!$A$6:$A$1000,0)))</f>
        <v/>
      </c>
      <c r="AM133" s="26" t="str">
        <f>IF($AN133="","",INDEX(Verlauf!$R$6:$R$1000,MATCH($AN133,Verlauf!$A$6:$A$1000,0)))</f>
        <v/>
      </c>
      <c r="AN133" s="28" t="str">
        <f>IF(U133&gt;0,_xlfn.MAXIFS(Verlauf!$A$6:$A$1000,Verlauf!$B$6:$B$1000,$A133,Verlauf!$C$6:$C$1000,$B133),"")</f>
        <v/>
      </c>
    </row>
    <row r="134" spans="1:40" x14ac:dyDescent="0.25">
      <c r="A134" s="26">
        <v>2029</v>
      </c>
      <c r="B134" s="26">
        <v>1</v>
      </c>
      <c r="C134" s="7" t="str">
        <f t="shared" ref="C134:C197" si="20">"KW "&amp;B134&amp;"/"&amp;RIGHT(A134,2)</f>
        <v>KW 1/29</v>
      </c>
      <c r="D134" s="26">
        <f>SUMIFS(Verlauf!$K$6:$K$1000,Verlauf!$B$6:$B$1000,$A134,Verlauf!$C$6:$C$1000,$B134)</f>
        <v>0</v>
      </c>
      <c r="E134" s="26">
        <f>SUMIFS(Verlauf!$L$6:$L$1000,Verlauf!$B$6:$B$1000,$A134,Verlauf!$C$6:$C$1000,$B134)</f>
        <v>0</v>
      </c>
      <c r="F134" s="26">
        <f>SUMIFS(Verlauf!$M$6:$M$1000,Verlauf!$B$6:$B$1000,$A134,Verlauf!$C$6:$C$1000,$B134)</f>
        <v>0</v>
      </c>
      <c r="G134" s="26">
        <f>SUMIFS(Verlauf!$J$6:$J$1000,Verlauf!$B$6:$B$1000,$A134,Verlauf!$C$6:$C$1000,$B134)</f>
        <v>0</v>
      </c>
      <c r="H134" s="26">
        <f>SUMIFS(Verlauf!$U$6:$U$1000,Verlauf!$B$6:$B$1000,$A134,Verlauf!$C$6:$C$1000,$B134)</f>
        <v>0</v>
      </c>
      <c r="I134" s="26">
        <f>SUMIFS(Verlauf!$V$6:$V$1000,Verlauf!$B$6:$B$1000,$A134,Verlauf!$C$6:$C$1000,$B134)</f>
        <v>0</v>
      </c>
      <c r="J134" s="26">
        <f>SUMIFS(Verlauf!$W$6:$W$1000,Verlauf!$B$6:$B$1000,$A134,Verlauf!$C$6:$C$1000,$B134)</f>
        <v>0</v>
      </c>
      <c r="K134" s="26">
        <f>SUMIFS(Verlauf!$T$6:$T$1000,Verlauf!$B$6:$B$1000,$A134,Verlauf!$C$6:$C$1000,$B134)</f>
        <v>0</v>
      </c>
      <c r="L134" s="27">
        <f>IF(Filter!$T$7=TRUE,IFERROR(INDEX(Planung!$D$68:$IA$68,MATCH($W134,Wirksam!$D$6:$IA$6,0)),0),0)</f>
        <v>6.8999999999999995</v>
      </c>
      <c r="M134" s="27">
        <f>IF(OR(Filter!$T$5=TRUE,Filter!$T$6=TRUE),IFERROR(INDEX(Planung!$D$69:$IA$69,MATCH($W134,Wirksam!$D$6:$IA$6,0)),0),0)</f>
        <v>9.2000000000000011</v>
      </c>
      <c r="N134" s="27">
        <f t="shared" ref="N134:N197" si="21">L134+M134</f>
        <v>16.100000000000001</v>
      </c>
      <c r="O134" s="27" t="e">
        <f t="shared" ref="O134:O197" si="22">IF(AND(L134&gt;0,U134&gt;0),J134/L134,NA())</f>
        <v>#N/A</v>
      </c>
      <c r="P134" s="27" t="e">
        <f t="shared" ref="P134:P197" si="23">IF(AND(M134&gt;0,U134&gt;0),(H134+I134)/M134,NA())</f>
        <v>#N/A</v>
      </c>
      <c r="Q134" s="27" t="e">
        <f t="shared" ref="Q134:Q197" si="24">IF(AND(N134&gt;0,U134&gt;0),K134/N134,NA())</f>
        <v>#N/A</v>
      </c>
      <c r="R134" s="27" t="e">
        <f t="shared" ref="R134:R197" si="25">IF(AND(L134&gt;0,U134&gt;0),F134/L134,NA())</f>
        <v>#N/A</v>
      </c>
      <c r="S134" s="27" t="e">
        <f t="shared" ref="S134:S197" si="26">IF(AND(M134&gt;0,U134&gt;0),(D134+E134)/M134,NA())</f>
        <v>#N/A</v>
      </c>
      <c r="T134" s="27" t="e">
        <f t="shared" ref="T134:T197" si="27">IF(AND(N134&gt;0,U134&gt;0),G134/N134,NA())</f>
        <v>#N/A</v>
      </c>
      <c r="U134" s="26">
        <f>COUNTIFS(Verlauf!$B$6:$B$1000,$A134,Verlauf!$C$6:$C$1000,$B134)</f>
        <v>0</v>
      </c>
      <c r="V134" s="26">
        <f t="shared" ref="V134:V197" si="28">IF(OR(U134&gt;0,N134&gt;0),1,0)</f>
        <v>1</v>
      </c>
      <c r="W134" s="26">
        <f t="shared" ref="W134:W197" si="29">A134*100+B134</f>
        <v>202901</v>
      </c>
      <c r="X134" s="26">
        <f>SUMIFS(Verlauf!$X$6:$X$1000,Verlauf!$B$6:$B$1000,$A134,Verlauf!$C$6:$C$1000,$B134)</f>
        <v>0</v>
      </c>
      <c r="Y134" s="26">
        <f>SUMIFS(Verlauf!$Y$6:$Y$1000,Verlauf!$B$6:$B$1000,$A134,Verlauf!$C$6:$C$1000,$B134)</f>
        <v>0</v>
      </c>
      <c r="Z134" s="26">
        <f>SUMIFS(Verlauf!$Z$6:$Z$1000,Verlauf!$B$6:$B$1000,$A134,Verlauf!$C$6:$C$1000,$B134)</f>
        <v>0</v>
      </c>
      <c r="AA134" s="26">
        <f>SUMIFS(Verlauf!$I$6:$I$1000,Verlauf!$B$6:$B$1000,$A134,Verlauf!$C$6:$C$1000,$B134)</f>
        <v>0</v>
      </c>
      <c r="AB134" s="26">
        <f>SUMIFS(Verlauf!$AA$6:$AA$1000,Verlauf!$B$6:$B$1000,$A134,Verlauf!$C$6:$C$1000,$B134)</f>
        <v>0</v>
      </c>
      <c r="AC134" s="26">
        <f>SUMIFS(Verlauf!$AB$6:$AB$1000,Verlauf!$B$6:$B$1000,$A134,Verlauf!$C$6:$C$1000,$B134)</f>
        <v>0</v>
      </c>
      <c r="AD134" s="26">
        <f>SUMIFS(Verlauf!$AC$6:$AC$1000,Verlauf!$B$6:$B$1000,$A134,Verlauf!$C$6:$C$1000,$B134)</f>
        <v>0</v>
      </c>
      <c r="AE134" s="26">
        <f>SUMIFS(Verlauf!$S$6:$S$1000,Verlauf!$B$6:$B$1000,$A134,Verlauf!$C$6:$C$1000,$B134)</f>
        <v>0</v>
      </c>
      <c r="AF134" s="26" t="str">
        <f>IF($AN134="","",INDEX(Verlauf!$D$6:$D$1000,MATCH($AN134,Verlauf!$A$6:$A$1000,0)))</f>
        <v/>
      </c>
      <c r="AG134" s="26" t="str">
        <f>IF($AN134="","",INDEX(Verlauf!$E$6:$E$1000,MATCH($AN134,Verlauf!$A$6:$A$1000,0)))</f>
        <v/>
      </c>
      <c r="AH134" s="26" t="str">
        <f>IF($AN134="","",INDEX(Verlauf!$F$6:$F$1000,MATCH($AN134,Verlauf!$A$6:$A$1000,0)))</f>
        <v/>
      </c>
      <c r="AI134" s="26" t="str">
        <f>IF($AN134="","",INDEX(Verlauf!$H$6:$H$1000,MATCH($AN134,Verlauf!$A$6:$A$1000,0)))</f>
        <v/>
      </c>
      <c r="AJ134" s="26" t="str">
        <f>IF($AN134="","",INDEX(Verlauf!$N$6:$N$1000,MATCH($AN134,Verlauf!$A$6:$A$1000,0)))</f>
        <v/>
      </c>
      <c r="AK134" s="26" t="str">
        <f>IF($AN134="","",INDEX(Verlauf!$O$6:$O$1000,MATCH($AN134,Verlauf!$A$6:$A$1000,0)))</f>
        <v/>
      </c>
      <c r="AL134" s="26" t="str">
        <f>IF($AN134="","",INDEX(Verlauf!$P$6:$P$1000,MATCH($AN134,Verlauf!$A$6:$A$1000,0)))</f>
        <v/>
      </c>
      <c r="AM134" s="26" t="str">
        <f>IF($AN134="","",INDEX(Verlauf!$R$6:$R$1000,MATCH($AN134,Verlauf!$A$6:$A$1000,0)))</f>
        <v/>
      </c>
      <c r="AN134" s="28" t="str">
        <f>IF(U134&gt;0,_xlfn.MAXIFS(Verlauf!$A$6:$A$1000,Verlauf!$B$6:$B$1000,$A134,Verlauf!$C$6:$C$1000,$B134),"")</f>
        <v/>
      </c>
    </row>
    <row r="135" spans="1:40" x14ac:dyDescent="0.25">
      <c r="A135" s="26">
        <v>2029</v>
      </c>
      <c r="B135" s="26">
        <v>2</v>
      </c>
      <c r="C135" s="7" t="str">
        <f t="shared" si="20"/>
        <v>KW 2/29</v>
      </c>
      <c r="D135" s="26">
        <f>SUMIFS(Verlauf!$K$6:$K$1000,Verlauf!$B$6:$B$1000,$A135,Verlauf!$C$6:$C$1000,$B135)</f>
        <v>0</v>
      </c>
      <c r="E135" s="26">
        <f>SUMIFS(Verlauf!$L$6:$L$1000,Verlauf!$B$6:$B$1000,$A135,Verlauf!$C$6:$C$1000,$B135)</f>
        <v>0</v>
      </c>
      <c r="F135" s="26">
        <f>SUMIFS(Verlauf!$M$6:$M$1000,Verlauf!$B$6:$B$1000,$A135,Verlauf!$C$6:$C$1000,$B135)</f>
        <v>0</v>
      </c>
      <c r="G135" s="26">
        <f>SUMIFS(Verlauf!$J$6:$J$1000,Verlauf!$B$6:$B$1000,$A135,Verlauf!$C$6:$C$1000,$B135)</f>
        <v>0</v>
      </c>
      <c r="H135" s="26">
        <f>SUMIFS(Verlauf!$U$6:$U$1000,Verlauf!$B$6:$B$1000,$A135,Verlauf!$C$6:$C$1000,$B135)</f>
        <v>0</v>
      </c>
      <c r="I135" s="26">
        <f>SUMIFS(Verlauf!$V$6:$V$1000,Verlauf!$B$6:$B$1000,$A135,Verlauf!$C$6:$C$1000,$B135)</f>
        <v>0</v>
      </c>
      <c r="J135" s="26">
        <f>SUMIFS(Verlauf!$W$6:$W$1000,Verlauf!$B$6:$B$1000,$A135,Verlauf!$C$6:$C$1000,$B135)</f>
        <v>0</v>
      </c>
      <c r="K135" s="26">
        <f>SUMIFS(Verlauf!$T$6:$T$1000,Verlauf!$B$6:$B$1000,$A135,Verlauf!$C$6:$C$1000,$B135)</f>
        <v>0</v>
      </c>
      <c r="L135" s="27">
        <f>IF(Filter!$T$7=TRUE,IFERROR(INDEX(Planung!$D$68:$IA$68,MATCH($W135,Wirksam!$D$6:$IA$6,0)),0),0)</f>
        <v>6.8999999999999995</v>
      </c>
      <c r="M135" s="27">
        <f>IF(OR(Filter!$T$5=TRUE,Filter!$T$6=TRUE),IFERROR(INDEX(Planung!$D$69:$IA$69,MATCH($W135,Wirksam!$D$6:$IA$6,0)),0),0)</f>
        <v>9.2000000000000011</v>
      </c>
      <c r="N135" s="27">
        <f t="shared" si="21"/>
        <v>16.100000000000001</v>
      </c>
      <c r="O135" s="27" t="e">
        <f t="shared" si="22"/>
        <v>#N/A</v>
      </c>
      <c r="P135" s="27" t="e">
        <f t="shared" si="23"/>
        <v>#N/A</v>
      </c>
      <c r="Q135" s="27" t="e">
        <f t="shared" si="24"/>
        <v>#N/A</v>
      </c>
      <c r="R135" s="27" t="e">
        <f t="shared" si="25"/>
        <v>#N/A</v>
      </c>
      <c r="S135" s="27" t="e">
        <f t="shared" si="26"/>
        <v>#N/A</v>
      </c>
      <c r="T135" s="27" t="e">
        <f t="shared" si="27"/>
        <v>#N/A</v>
      </c>
      <c r="U135" s="26">
        <f>COUNTIFS(Verlauf!$B$6:$B$1000,$A135,Verlauf!$C$6:$C$1000,$B135)</f>
        <v>0</v>
      </c>
      <c r="V135" s="26">
        <f t="shared" si="28"/>
        <v>1</v>
      </c>
      <c r="W135" s="26">
        <f t="shared" si="29"/>
        <v>202902</v>
      </c>
      <c r="X135" s="26">
        <f>SUMIFS(Verlauf!$X$6:$X$1000,Verlauf!$B$6:$B$1000,$A135,Verlauf!$C$6:$C$1000,$B135)</f>
        <v>0</v>
      </c>
      <c r="Y135" s="26">
        <f>SUMIFS(Verlauf!$Y$6:$Y$1000,Verlauf!$B$6:$B$1000,$A135,Verlauf!$C$6:$C$1000,$B135)</f>
        <v>0</v>
      </c>
      <c r="Z135" s="26">
        <f>SUMIFS(Verlauf!$Z$6:$Z$1000,Verlauf!$B$6:$B$1000,$A135,Verlauf!$C$6:$C$1000,$B135)</f>
        <v>0</v>
      </c>
      <c r="AA135" s="26">
        <f>SUMIFS(Verlauf!$I$6:$I$1000,Verlauf!$B$6:$B$1000,$A135,Verlauf!$C$6:$C$1000,$B135)</f>
        <v>0</v>
      </c>
      <c r="AB135" s="26">
        <f>SUMIFS(Verlauf!$AA$6:$AA$1000,Verlauf!$B$6:$B$1000,$A135,Verlauf!$C$6:$C$1000,$B135)</f>
        <v>0</v>
      </c>
      <c r="AC135" s="26">
        <f>SUMIFS(Verlauf!$AB$6:$AB$1000,Verlauf!$B$6:$B$1000,$A135,Verlauf!$C$6:$C$1000,$B135)</f>
        <v>0</v>
      </c>
      <c r="AD135" s="26">
        <f>SUMIFS(Verlauf!$AC$6:$AC$1000,Verlauf!$B$6:$B$1000,$A135,Verlauf!$C$6:$C$1000,$B135)</f>
        <v>0</v>
      </c>
      <c r="AE135" s="26">
        <f>SUMIFS(Verlauf!$S$6:$S$1000,Verlauf!$B$6:$B$1000,$A135,Verlauf!$C$6:$C$1000,$B135)</f>
        <v>0</v>
      </c>
      <c r="AF135" s="26" t="str">
        <f>IF($AN135="","",INDEX(Verlauf!$D$6:$D$1000,MATCH($AN135,Verlauf!$A$6:$A$1000,0)))</f>
        <v/>
      </c>
      <c r="AG135" s="26" t="str">
        <f>IF($AN135="","",INDEX(Verlauf!$E$6:$E$1000,MATCH($AN135,Verlauf!$A$6:$A$1000,0)))</f>
        <v/>
      </c>
      <c r="AH135" s="26" t="str">
        <f>IF($AN135="","",INDEX(Verlauf!$F$6:$F$1000,MATCH($AN135,Verlauf!$A$6:$A$1000,0)))</f>
        <v/>
      </c>
      <c r="AI135" s="26" t="str">
        <f>IF($AN135="","",INDEX(Verlauf!$H$6:$H$1000,MATCH($AN135,Verlauf!$A$6:$A$1000,0)))</f>
        <v/>
      </c>
      <c r="AJ135" s="26" t="str">
        <f>IF($AN135="","",INDEX(Verlauf!$N$6:$N$1000,MATCH($AN135,Verlauf!$A$6:$A$1000,0)))</f>
        <v/>
      </c>
      <c r="AK135" s="26" t="str">
        <f>IF($AN135="","",INDEX(Verlauf!$O$6:$O$1000,MATCH($AN135,Verlauf!$A$6:$A$1000,0)))</f>
        <v/>
      </c>
      <c r="AL135" s="26" t="str">
        <f>IF($AN135="","",INDEX(Verlauf!$P$6:$P$1000,MATCH($AN135,Verlauf!$A$6:$A$1000,0)))</f>
        <v/>
      </c>
      <c r="AM135" s="26" t="str">
        <f>IF($AN135="","",INDEX(Verlauf!$R$6:$R$1000,MATCH($AN135,Verlauf!$A$6:$A$1000,0)))</f>
        <v/>
      </c>
      <c r="AN135" s="28" t="str">
        <f>IF(U135&gt;0,_xlfn.MAXIFS(Verlauf!$A$6:$A$1000,Verlauf!$B$6:$B$1000,$A135,Verlauf!$C$6:$C$1000,$B135),"")</f>
        <v/>
      </c>
    </row>
    <row r="136" spans="1:40" x14ac:dyDescent="0.25">
      <c r="A136" s="26">
        <v>2029</v>
      </c>
      <c r="B136" s="26">
        <v>3</v>
      </c>
      <c r="C136" s="7" t="str">
        <f t="shared" si="20"/>
        <v>KW 3/29</v>
      </c>
      <c r="D136" s="26">
        <f>SUMIFS(Verlauf!$K$6:$K$1000,Verlauf!$B$6:$B$1000,$A136,Verlauf!$C$6:$C$1000,$B136)</f>
        <v>0</v>
      </c>
      <c r="E136" s="26">
        <f>SUMIFS(Verlauf!$L$6:$L$1000,Verlauf!$B$6:$B$1000,$A136,Verlauf!$C$6:$C$1000,$B136)</f>
        <v>0</v>
      </c>
      <c r="F136" s="26">
        <f>SUMIFS(Verlauf!$M$6:$M$1000,Verlauf!$B$6:$B$1000,$A136,Verlauf!$C$6:$C$1000,$B136)</f>
        <v>0</v>
      </c>
      <c r="G136" s="26">
        <f>SUMIFS(Verlauf!$J$6:$J$1000,Verlauf!$B$6:$B$1000,$A136,Verlauf!$C$6:$C$1000,$B136)</f>
        <v>0</v>
      </c>
      <c r="H136" s="26">
        <f>SUMIFS(Verlauf!$U$6:$U$1000,Verlauf!$B$6:$B$1000,$A136,Verlauf!$C$6:$C$1000,$B136)</f>
        <v>0</v>
      </c>
      <c r="I136" s="26">
        <f>SUMIFS(Verlauf!$V$6:$V$1000,Verlauf!$B$6:$B$1000,$A136,Verlauf!$C$6:$C$1000,$B136)</f>
        <v>0</v>
      </c>
      <c r="J136" s="26">
        <f>SUMIFS(Verlauf!$W$6:$W$1000,Verlauf!$B$6:$B$1000,$A136,Verlauf!$C$6:$C$1000,$B136)</f>
        <v>0</v>
      </c>
      <c r="K136" s="26">
        <f>SUMIFS(Verlauf!$T$6:$T$1000,Verlauf!$B$6:$B$1000,$A136,Verlauf!$C$6:$C$1000,$B136)</f>
        <v>0</v>
      </c>
      <c r="L136" s="27">
        <f>IF(Filter!$T$7=TRUE,IFERROR(INDEX(Planung!$D$68:$IA$68,MATCH($W136,Wirksam!$D$6:$IA$6,0)),0),0)</f>
        <v>6.8999999999999995</v>
      </c>
      <c r="M136" s="27">
        <f>IF(OR(Filter!$T$5=TRUE,Filter!$T$6=TRUE),IFERROR(INDEX(Planung!$D$69:$IA$69,MATCH($W136,Wirksam!$D$6:$IA$6,0)),0),0)</f>
        <v>9.2000000000000011</v>
      </c>
      <c r="N136" s="27">
        <f t="shared" si="21"/>
        <v>16.100000000000001</v>
      </c>
      <c r="O136" s="27" t="e">
        <f t="shared" si="22"/>
        <v>#N/A</v>
      </c>
      <c r="P136" s="27" t="e">
        <f t="shared" si="23"/>
        <v>#N/A</v>
      </c>
      <c r="Q136" s="27" t="e">
        <f t="shared" si="24"/>
        <v>#N/A</v>
      </c>
      <c r="R136" s="27" t="e">
        <f t="shared" si="25"/>
        <v>#N/A</v>
      </c>
      <c r="S136" s="27" t="e">
        <f t="shared" si="26"/>
        <v>#N/A</v>
      </c>
      <c r="T136" s="27" t="e">
        <f t="shared" si="27"/>
        <v>#N/A</v>
      </c>
      <c r="U136" s="26">
        <f>COUNTIFS(Verlauf!$B$6:$B$1000,$A136,Verlauf!$C$6:$C$1000,$B136)</f>
        <v>0</v>
      </c>
      <c r="V136" s="26">
        <f t="shared" si="28"/>
        <v>1</v>
      </c>
      <c r="W136" s="26">
        <f t="shared" si="29"/>
        <v>202903</v>
      </c>
      <c r="X136" s="26">
        <f>SUMIFS(Verlauf!$X$6:$X$1000,Verlauf!$B$6:$B$1000,$A136,Verlauf!$C$6:$C$1000,$B136)</f>
        <v>0</v>
      </c>
      <c r="Y136" s="26">
        <f>SUMIFS(Verlauf!$Y$6:$Y$1000,Verlauf!$B$6:$B$1000,$A136,Verlauf!$C$6:$C$1000,$B136)</f>
        <v>0</v>
      </c>
      <c r="Z136" s="26">
        <f>SUMIFS(Verlauf!$Z$6:$Z$1000,Verlauf!$B$6:$B$1000,$A136,Verlauf!$C$6:$C$1000,$B136)</f>
        <v>0</v>
      </c>
      <c r="AA136" s="26">
        <f>SUMIFS(Verlauf!$I$6:$I$1000,Verlauf!$B$6:$B$1000,$A136,Verlauf!$C$6:$C$1000,$B136)</f>
        <v>0</v>
      </c>
      <c r="AB136" s="26">
        <f>SUMIFS(Verlauf!$AA$6:$AA$1000,Verlauf!$B$6:$B$1000,$A136,Verlauf!$C$6:$C$1000,$B136)</f>
        <v>0</v>
      </c>
      <c r="AC136" s="26">
        <f>SUMIFS(Verlauf!$AB$6:$AB$1000,Verlauf!$B$6:$B$1000,$A136,Verlauf!$C$6:$C$1000,$B136)</f>
        <v>0</v>
      </c>
      <c r="AD136" s="26">
        <f>SUMIFS(Verlauf!$AC$6:$AC$1000,Verlauf!$B$6:$B$1000,$A136,Verlauf!$C$6:$C$1000,$B136)</f>
        <v>0</v>
      </c>
      <c r="AE136" s="26">
        <f>SUMIFS(Verlauf!$S$6:$S$1000,Verlauf!$B$6:$B$1000,$A136,Verlauf!$C$6:$C$1000,$B136)</f>
        <v>0</v>
      </c>
      <c r="AF136" s="26" t="str">
        <f>IF($AN136="","",INDEX(Verlauf!$D$6:$D$1000,MATCH($AN136,Verlauf!$A$6:$A$1000,0)))</f>
        <v/>
      </c>
      <c r="AG136" s="26" t="str">
        <f>IF($AN136="","",INDEX(Verlauf!$E$6:$E$1000,MATCH($AN136,Verlauf!$A$6:$A$1000,0)))</f>
        <v/>
      </c>
      <c r="AH136" s="26" t="str">
        <f>IF($AN136="","",INDEX(Verlauf!$F$6:$F$1000,MATCH($AN136,Verlauf!$A$6:$A$1000,0)))</f>
        <v/>
      </c>
      <c r="AI136" s="26" t="str">
        <f>IF($AN136="","",INDEX(Verlauf!$H$6:$H$1000,MATCH($AN136,Verlauf!$A$6:$A$1000,0)))</f>
        <v/>
      </c>
      <c r="AJ136" s="26" t="str">
        <f>IF($AN136="","",INDEX(Verlauf!$N$6:$N$1000,MATCH($AN136,Verlauf!$A$6:$A$1000,0)))</f>
        <v/>
      </c>
      <c r="AK136" s="26" t="str">
        <f>IF($AN136="","",INDEX(Verlauf!$O$6:$O$1000,MATCH($AN136,Verlauf!$A$6:$A$1000,0)))</f>
        <v/>
      </c>
      <c r="AL136" s="26" t="str">
        <f>IF($AN136="","",INDEX(Verlauf!$P$6:$P$1000,MATCH($AN136,Verlauf!$A$6:$A$1000,0)))</f>
        <v/>
      </c>
      <c r="AM136" s="26" t="str">
        <f>IF($AN136="","",INDEX(Verlauf!$R$6:$R$1000,MATCH($AN136,Verlauf!$A$6:$A$1000,0)))</f>
        <v/>
      </c>
      <c r="AN136" s="28" t="str">
        <f>IF(U136&gt;0,_xlfn.MAXIFS(Verlauf!$A$6:$A$1000,Verlauf!$B$6:$B$1000,$A136,Verlauf!$C$6:$C$1000,$B136),"")</f>
        <v/>
      </c>
    </row>
    <row r="137" spans="1:40" x14ac:dyDescent="0.25">
      <c r="A137" s="26">
        <v>2029</v>
      </c>
      <c r="B137" s="26">
        <v>4</v>
      </c>
      <c r="C137" s="7" t="str">
        <f t="shared" si="20"/>
        <v>KW 4/29</v>
      </c>
      <c r="D137" s="26">
        <f>SUMIFS(Verlauf!$K$6:$K$1000,Verlauf!$B$6:$B$1000,$A137,Verlauf!$C$6:$C$1000,$B137)</f>
        <v>0</v>
      </c>
      <c r="E137" s="26">
        <f>SUMIFS(Verlauf!$L$6:$L$1000,Verlauf!$B$6:$B$1000,$A137,Verlauf!$C$6:$C$1000,$B137)</f>
        <v>0</v>
      </c>
      <c r="F137" s="26">
        <f>SUMIFS(Verlauf!$M$6:$M$1000,Verlauf!$B$6:$B$1000,$A137,Verlauf!$C$6:$C$1000,$B137)</f>
        <v>0</v>
      </c>
      <c r="G137" s="26">
        <f>SUMIFS(Verlauf!$J$6:$J$1000,Verlauf!$B$6:$B$1000,$A137,Verlauf!$C$6:$C$1000,$B137)</f>
        <v>0</v>
      </c>
      <c r="H137" s="26">
        <f>SUMIFS(Verlauf!$U$6:$U$1000,Verlauf!$B$6:$B$1000,$A137,Verlauf!$C$6:$C$1000,$B137)</f>
        <v>0</v>
      </c>
      <c r="I137" s="26">
        <f>SUMIFS(Verlauf!$V$6:$V$1000,Verlauf!$B$6:$B$1000,$A137,Verlauf!$C$6:$C$1000,$B137)</f>
        <v>0</v>
      </c>
      <c r="J137" s="26">
        <f>SUMIFS(Verlauf!$W$6:$W$1000,Verlauf!$B$6:$B$1000,$A137,Verlauf!$C$6:$C$1000,$B137)</f>
        <v>0</v>
      </c>
      <c r="K137" s="26">
        <f>SUMIFS(Verlauf!$T$6:$T$1000,Verlauf!$B$6:$B$1000,$A137,Verlauf!$C$6:$C$1000,$B137)</f>
        <v>0</v>
      </c>
      <c r="L137" s="27">
        <f>IF(Filter!$T$7=TRUE,IFERROR(INDEX(Planung!$D$68:$IA$68,MATCH($W137,Wirksam!$D$6:$IA$6,0)),0),0)</f>
        <v>6.8999999999999995</v>
      </c>
      <c r="M137" s="27">
        <f>IF(OR(Filter!$T$5=TRUE,Filter!$T$6=TRUE),IFERROR(INDEX(Planung!$D$69:$IA$69,MATCH($W137,Wirksam!$D$6:$IA$6,0)),0),0)</f>
        <v>9.2000000000000011</v>
      </c>
      <c r="N137" s="27">
        <f t="shared" si="21"/>
        <v>16.100000000000001</v>
      </c>
      <c r="O137" s="27" t="e">
        <f t="shared" si="22"/>
        <v>#N/A</v>
      </c>
      <c r="P137" s="27" t="e">
        <f t="shared" si="23"/>
        <v>#N/A</v>
      </c>
      <c r="Q137" s="27" t="e">
        <f t="shared" si="24"/>
        <v>#N/A</v>
      </c>
      <c r="R137" s="27" t="e">
        <f t="shared" si="25"/>
        <v>#N/A</v>
      </c>
      <c r="S137" s="27" t="e">
        <f t="shared" si="26"/>
        <v>#N/A</v>
      </c>
      <c r="T137" s="27" t="e">
        <f t="shared" si="27"/>
        <v>#N/A</v>
      </c>
      <c r="U137" s="26">
        <f>COUNTIFS(Verlauf!$B$6:$B$1000,$A137,Verlauf!$C$6:$C$1000,$B137)</f>
        <v>0</v>
      </c>
      <c r="V137" s="26">
        <f t="shared" si="28"/>
        <v>1</v>
      </c>
      <c r="W137" s="26">
        <f t="shared" si="29"/>
        <v>202904</v>
      </c>
      <c r="X137" s="26">
        <f>SUMIFS(Verlauf!$X$6:$X$1000,Verlauf!$B$6:$B$1000,$A137,Verlauf!$C$6:$C$1000,$B137)</f>
        <v>0</v>
      </c>
      <c r="Y137" s="26">
        <f>SUMIFS(Verlauf!$Y$6:$Y$1000,Verlauf!$B$6:$B$1000,$A137,Verlauf!$C$6:$C$1000,$B137)</f>
        <v>0</v>
      </c>
      <c r="Z137" s="26">
        <f>SUMIFS(Verlauf!$Z$6:$Z$1000,Verlauf!$B$6:$B$1000,$A137,Verlauf!$C$6:$C$1000,$B137)</f>
        <v>0</v>
      </c>
      <c r="AA137" s="26">
        <f>SUMIFS(Verlauf!$I$6:$I$1000,Verlauf!$B$6:$B$1000,$A137,Verlauf!$C$6:$C$1000,$B137)</f>
        <v>0</v>
      </c>
      <c r="AB137" s="26">
        <f>SUMIFS(Verlauf!$AA$6:$AA$1000,Verlauf!$B$6:$B$1000,$A137,Verlauf!$C$6:$C$1000,$B137)</f>
        <v>0</v>
      </c>
      <c r="AC137" s="26">
        <f>SUMIFS(Verlauf!$AB$6:$AB$1000,Verlauf!$B$6:$B$1000,$A137,Verlauf!$C$6:$C$1000,$B137)</f>
        <v>0</v>
      </c>
      <c r="AD137" s="26">
        <f>SUMIFS(Verlauf!$AC$6:$AC$1000,Verlauf!$B$6:$B$1000,$A137,Verlauf!$C$6:$C$1000,$B137)</f>
        <v>0</v>
      </c>
      <c r="AE137" s="26">
        <f>SUMIFS(Verlauf!$S$6:$S$1000,Verlauf!$B$6:$B$1000,$A137,Verlauf!$C$6:$C$1000,$B137)</f>
        <v>0</v>
      </c>
      <c r="AF137" s="26" t="str">
        <f>IF($AN137="","",INDEX(Verlauf!$D$6:$D$1000,MATCH($AN137,Verlauf!$A$6:$A$1000,0)))</f>
        <v/>
      </c>
      <c r="AG137" s="26" t="str">
        <f>IF($AN137="","",INDEX(Verlauf!$E$6:$E$1000,MATCH($AN137,Verlauf!$A$6:$A$1000,0)))</f>
        <v/>
      </c>
      <c r="AH137" s="26" t="str">
        <f>IF($AN137="","",INDEX(Verlauf!$F$6:$F$1000,MATCH($AN137,Verlauf!$A$6:$A$1000,0)))</f>
        <v/>
      </c>
      <c r="AI137" s="26" t="str">
        <f>IF($AN137="","",INDEX(Verlauf!$H$6:$H$1000,MATCH($AN137,Verlauf!$A$6:$A$1000,0)))</f>
        <v/>
      </c>
      <c r="AJ137" s="26" t="str">
        <f>IF($AN137="","",INDEX(Verlauf!$N$6:$N$1000,MATCH($AN137,Verlauf!$A$6:$A$1000,0)))</f>
        <v/>
      </c>
      <c r="AK137" s="26" t="str">
        <f>IF($AN137="","",INDEX(Verlauf!$O$6:$O$1000,MATCH($AN137,Verlauf!$A$6:$A$1000,0)))</f>
        <v/>
      </c>
      <c r="AL137" s="26" t="str">
        <f>IF($AN137="","",INDEX(Verlauf!$P$6:$P$1000,MATCH($AN137,Verlauf!$A$6:$A$1000,0)))</f>
        <v/>
      </c>
      <c r="AM137" s="26" t="str">
        <f>IF($AN137="","",INDEX(Verlauf!$R$6:$R$1000,MATCH($AN137,Verlauf!$A$6:$A$1000,0)))</f>
        <v/>
      </c>
      <c r="AN137" s="28" t="str">
        <f>IF(U137&gt;0,_xlfn.MAXIFS(Verlauf!$A$6:$A$1000,Verlauf!$B$6:$B$1000,$A137,Verlauf!$C$6:$C$1000,$B137),"")</f>
        <v/>
      </c>
    </row>
    <row r="138" spans="1:40" x14ac:dyDescent="0.25">
      <c r="A138" s="26">
        <v>2029</v>
      </c>
      <c r="B138" s="26">
        <v>5</v>
      </c>
      <c r="C138" s="7" t="str">
        <f t="shared" si="20"/>
        <v>KW 5/29</v>
      </c>
      <c r="D138" s="26">
        <f>SUMIFS(Verlauf!$K$6:$K$1000,Verlauf!$B$6:$B$1000,$A138,Verlauf!$C$6:$C$1000,$B138)</f>
        <v>0</v>
      </c>
      <c r="E138" s="26">
        <f>SUMIFS(Verlauf!$L$6:$L$1000,Verlauf!$B$6:$B$1000,$A138,Verlauf!$C$6:$C$1000,$B138)</f>
        <v>0</v>
      </c>
      <c r="F138" s="26">
        <f>SUMIFS(Verlauf!$M$6:$M$1000,Verlauf!$B$6:$B$1000,$A138,Verlauf!$C$6:$C$1000,$B138)</f>
        <v>0</v>
      </c>
      <c r="G138" s="26">
        <f>SUMIFS(Verlauf!$J$6:$J$1000,Verlauf!$B$6:$B$1000,$A138,Verlauf!$C$6:$C$1000,$B138)</f>
        <v>0</v>
      </c>
      <c r="H138" s="26">
        <f>SUMIFS(Verlauf!$U$6:$U$1000,Verlauf!$B$6:$B$1000,$A138,Verlauf!$C$6:$C$1000,$B138)</f>
        <v>0</v>
      </c>
      <c r="I138" s="26">
        <f>SUMIFS(Verlauf!$V$6:$V$1000,Verlauf!$B$6:$B$1000,$A138,Verlauf!$C$6:$C$1000,$B138)</f>
        <v>0</v>
      </c>
      <c r="J138" s="26">
        <f>SUMIFS(Verlauf!$W$6:$W$1000,Verlauf!$B$6:$B$1000,$A138,Verlauf!$C$6:$C$1000,$B138)</f>
        <v>0</v>
      </c>
      <c r="K138" s="26">
        <f>SUMIFS(Verlauf!$T$6:$T$1000,Verlauf!$B$6:$B$1000,$A138,Verlauf!$C$6:$C$1000,$B138)</f>
        <v>0</v>
      </c>
      <c r="L138" s="27">
        <f>IF(Filter!$T$7=TRUE,IFERROR(INDEX(Planung!$D$68:$IA$68,MATCH($W138,Wirksam!$D$6:$IA$6,0)),0),0)</f>
        <v>6.8999999999999995</v>
      </c>
      <c r="M138" s="27">
        <f>IF(OR(Filter!$T$5=TRUE,Filter!$T$6=TRUE),IFERROR(INDEX(Planung!$D$69:$IA$69,MATCH($W138,Wirksam!$D$6:$IA$6,0)),0),0)</f>
        <v>9.2000000000000011</v>
      </c>
      <c r="N138" s="27">
        <f t="shared" si="21"/>
        <v>16.100000000000001</v>
      </c>
      <c r="O138" s="27" t="e">
        <f t="shared" si="22"/>
        <v>#N/A</v>
      </c>
      <c r="P138" s="27" t="e">
        <f t="shared" si="23"/>
        <v>#N/A</v>
      </c>
      <c r="Q138" s="27" t="e">
        <f t="shared" si="24"/>
        <v>#N/A</v>
      </c>
      <c r="R138" s="27" t="e">
        <f t="shared" si="25"/>
        <v>#N/A</v>
      </c>
      <c r="S138" s="27" t="e">
        <f t="shared" si="26"/>
        <v>#N/A</v>
      </c>
      <c r="T138" s="27" t="e">
        <f t="shared" si="27"/>
        <v>#N/A</v>
      </c>
      <c r="U138" s="26">
        <f>COUNTIFS(Verlauf!$B$6:$B$1000,$A138,Verlauf!$C$6:$C$1000,$B138)</f>
        <v>0</v>
      </c>
      <c r="V138" s="26">
        <f t="shared" si="28"/>
        <v>1</v>
      </c>
      <c r="W138" s="26">
        <f t="shared" si="29"/>
        <v>202905</v>
      </c>
      <c r="X138" s="26">
        <f>SUMIFS(Verlauf!$X$6:$X$1000,Verlauf!$B$6:$B$1000,$A138,Verlauf!$C$6:$C$1000,$B138)</f>
        <v>0</v>
      </c>
      <c r="Y138" s="26">
        <f>SUMIFS(Verlauf!$Y$6:$Y$1000,Verlauf!$B$6:$B$1000,$A138,Verlauf!$C$6:$C$1000,$B138)</f>
        <v>0</v>
      </c>
      <c r="Z138" s="26">
        <f>SUMIFS(Verlauf!$Z$6:$Z$1000,Verlauf!$B$6:$B$1000,$A138,Verlauf!$C$6:$C$1000,$B138)</f>
        <v>0</v>
      </c>
      <c r="AA138" s="26">
        <f>SUMIFS(Verlauf!$I$6:$I$1000,Verlauf!$B$6:$B$1000,$A138,Verlauf!$C$6:$C$1000,$B138)</f>
        <v>0</v>
      </c>
      <c r="AB138" s="26">
        <f>SUMIFS(Verlauf!$AA$6:$AA$1000,Verlauf!$B$6:$B$1000,$A138,Verlauf!$C$6:$C$1000,$B138)</f>
        <v>0</v>
      </c>
      <c r="AC138" s="26">
        <f>SUMIFS(Verlauf!$AB$6:$AB$1000,Verlauf!$B$6:$B$1000,$A138,Verlauf!$C$6:$C$1000,$B138)</f>
        <v>0</v>
      </c>
      <c r="AD138" s="26">
        <f>SUMIFS(Verlauf!$AC$6:$AC$1000,Verlauf!$B$6:$B$1000,$A138,Verlauf!$C$6:$C$1000,$B138)</f>
        <v>0</v>
      </c>
      <c r="AE138" s="26">
        <f>SUMIFS(Verlauf!$S$6:$S$1000,Verlauf!$B$6:$B$1000,$A138,Verlauf!$C$6:$C$1000,$B138)</f>
        <v>0</v>
      </c>
      <c r="AF138" s="26" t="str">
        <f>IF($AN138="","",INDEX(Verlauf!$D$6:$D$1000,MATCH($AN138,Verlauf!$A$6:$A$1000,0)))</f>
        <v/>
      </c>
      <c r="AG138" s="26" t="str">
        <f>IF($AN138="","",INDEX(Verlauf!$E$6:$E$1000,MATCH($AN138,Verlauf!$A$6:$A$1000,0)))</f>
        <v/>
      </c>
      <c r="AH138" s="26" t="str">
        <f>IF($AN138="","",INDEX(Verlauf!$F$6:$F$1000,MATCH($AN138,Verlauf!$A$6:$A$1000,0)))</f>
        <v/>
      </c>
      <c r="AI138" s="26" t="str">
        <f>IF($AN138="","",INDEX(Verlauf!$H$6:$H$1000,MATCH($AN138,Verlauf!$A$6:$A$1000,0)))</f>
        <v/>
      </c>
      <c r="AJ138" s="26" t="str">
        <f>IF($AN138="","",INDEX(Verlauf!$N$6:$N$1000,MATCH($AN138,Verlauf!$A$6:$A$1000,0)))</f>
        <v/>
      </c>
      <c r="AK138" s="26" t="str">
        <f>IF($AN138="","",INDEX(Verlauf!$O$6:$O$1000,MATCH($AN138,Verlauf!$A$6:$A$1000,0)))</f>
        <v/>
      </c>
      <c r="AL138" s="26" t="str">
        <f>IF($AN138="","",INDEX(Verlauf!$P$6:$P$1000,MATCH($AN138,Verlauf!$A$6:$A$1000,0)))</f>
        <v/>
      </c>
      <c r="AM138" s="26" t="str">
        <f>IF($AN138="","",INDEX(Verlauf!$R$6:$R$1000,MATCH($AN138,Verlauf!$A$6:$A$1000,0)))</f>
        <v/>
      </c>
      <c r="AN138" s="28" t="str">
        <f>IF(U138&gt;0,_xlfn.MAXIFS(Verlauf!$A$6:$A$1000,Verlauf!$B$6:$B$1000,$A138,Verlauf!$C$6:$C$1000,$B138),"")</f>
        <v/>
      </c>
    </row>
    <row r="139" spans="1:40" x14ac:dyDescent="0.25">
      <c r="A139" s="26">
        <v>2029</v>
      </c>
      <c r="B139" s="26">
        <v>6</v>
      </c>
      <c r="C139" s="7" t="str">
        <f t="shared" si="20"/>
        <v>KW 6/29</v>
      </c>
      <c r="D139" s="26">
        <f>SUMIFS(Verlauf!$K$6:$K$1000,Verlauf!$B$6:$B$1000,$A139,Verlauf!$C$6:$C$1000,$B139)</f>
        <v>0</v>
      </c>
      <c r="E139" s="26">
        <f>SUMIFS(Verlauf!$L$6:$L$1000,Verlauf!$B$6:$B$1000,$A139,Verlauf!$C$6:$C$1000,$B139)</f>
        <v>0</v>
      </c>
      <c r="F139" s="26">
        <f>SUMIFS(Verlauf!$M$6:$M$1000,Verlauf!$B$6:$B$1000,$A139,Verlauf!$C$6:$C$1000,$B139)</f>
        <v>0</v>
      </c>
      <c r="G139" s="26">
        <f>SUMIFS(Verlauf!$J$6:$J$1000,Verlauf!$B$6:$B$1000,$A139,Verlauf!$C$6:$C$1000,$B139)</f>
        <v>0</v>
      </c>
      <c r="H139" s="26">
        <f>SUMIFS(Verlauf!$U$6:$U$1000,Verlauf!$B$6:$B$1000,$A139,Verlauf!$C$6:$C$1000,$B139)</f>
        <v>0</v>
      </c>
      <c r="I139" s="26">
        <f>SUMIFS(Verlauf!$V$6:$V$1000,Verlauf!$B$6:$B$1000,$A139,Verlauf!$C$6:$C$1000,$B139)</f>
        <v>0</v>
      </c>
      <c r="J139" s="26">
        <f>SUMIFS(Verlauf!$W$6:$W$1000,Verlauf!$B$6:$B$1000,$A139,Verlauf!$C$6:$C$1000,$B139)</f>
        <v>0</v>
      </c>
      <c r="K139" s="26">
        <f>SUMIFS(Verlauf!$T$6:$T$1000,Verlauf!$B$6:$B$1000,$A139,Verlauf!$C$6:$C$1000,$B139)</f>
        <v>0</v>
      </c>
      <c r="L139" s="27">
        <f>IF(Filter!$T$7=TRUE,IFERROR(INDEX(Planung!$D$68:$IA$68,MATCH($W139,Wirksam!$D$6:$IA$6,0)),0),0)</f>
        <v>6.8999999999999995</v>
      </c>
      <c r="M139" s="27">
        <f>IF(OR(Filter!$T$5=TRUE,Filter!$T$6=TRUE),IFERROR(INDEX(Planung!$D$69:$IA$69,MATCH($W139,Wirksam!$D$6:$IA$6,0)),0),0)</f>
        <v>9.2000000000000011</v>
      </c>
      <c r="N139" s="27">
        <f t="shared" si="21"/>
        <v>16.100000000000001</v>
      </c>
      <c r="O139" s="27" t="e">
        <f t="shared" si="22"/>
        <v>#N/A</v>
      </c>
      <c r="P139" s="27" t="e">
        <f t="shared" si="23"/>
        <v>#N/A</v>
      </c>
      <c r="Q139" s="27" t="e">
        <f t="shared" si="24"/>
        <v>#N/A</v>
      </c>
      <c r="R139" s="27" t="e">
        <f t="shared" si="25"/>
        <v>#N/A</v>
      </c>
      <c r="S139" s="27" t="e">
        <f t="shared" si="26"/>
        <v>#N/A</v>
      </c>
      <c r="T139" s="27" t="e">
        <f t="shared" si="27"/>
        <v>#N/A</v>
      </c>
      <c r="U139" s="26">
        <f>COUNTIFS(Verlauf!$B$6:$B$1000,$A139,Verlauf!$C$6:$C$1000,$B139)</f>
        <v>0</v>
      </c>
      <c r="V139" s="26">
        <f t="shared" si="28"/>
        <v>1</v>
      </c>
      <c r="W139" s="26">
        <f t="shared" si="29"/>
        <v>202906</v>
      </c>
      <c r="X139" s="26">
        <f>SUMIFS(Verlauf!$X$6:$X$1000,Verlauf!$B$6:$B$1000,$A139,Verlauf!$C$6:$C$1000,$B139)</f>
        <v>0</v>
      </c>
      <c r="Y139" s="26">
        <f>SUMIFS(Verlauf!$Y$6:$Y$1000,Verlauf!$B$6:$B$1000,$A139,Verlauf!$C$6:$C$1000,$B139)</f>
        <v>0</v>
      </c>
      <c r="Z139" s="26">
        <f>SUMIFS(Verlauf!$Z$6:$Z$1000,Verlauf!$B$6:$B$1000,$A139,Verlauf!$C$6:$C$1000,$B139)</f>
        <v>0</v>
      </c>
      <c r="AA139" s="26">
        <f>SUMIFS(Verlauf!$I$6:$I$1000,Verlauf!$B$6:$B$1000,$A139,Verlauf!$C$6:$C$1000,$B139)</f>
        <v>0</v>
      </c>
      <c r="AB139" s="26">
        <f>SUMIFS(Verlauf!$AA$6:$AA$1000,Verlauf!$B$6:$B$1000,$A139,Verlauf!$C$6:$C$1000,$B139)</f>
        <v>0</v>
      </c>
      <c r="AC139" s="26">
        <f>SUMIFS(Verlauf!$AB$6:$AB$1000,Verlauf!$B$6:$B$1000,$A139,Verlauf!$C$6:$C$1000,$B139)</f>
        <v>0</v>
      </c>
      <c r="AD139" s="26">
        <f>SUMIFS(Verlauf!$AC$6:$AC$1000,Verlauf!$B$6:$B$1000,$A139,Verlauf!$C$6:$C$1000,$B139)</f>
        <v>0</v>
      </c>
      <c r="AE139" s="26">
        <f>SUMIFS(Verlauf!$S$6:$S$1000,Verlauf!$B$6:$B$1000,$A139,Verlauf!$C$6:$C$1000,$B139)</f>
        <v>0</v>
      </c>
      <c r="AF139" s="26" t="str">
        <f>IF($AN139="","",INDEX(Verlauf!$D$6:$D$1000,MATCH($AN139,Verlauf!$A$6:$A$1000,0)))</f>
        <v/>
      </c>
      <c r="AG139" s="26" t="str">
        <f>IF($AN139="","",INDEX(Verlauf!$E$6:$E$1000,MATCH($AN139,Verlauf!$A$6:$A$1000,0)))</f>
        <v/>
      </c>
      <c r="AH139" s="26" t="str">
        <f>IF($AN139="","",INDEX(Verlauf!$F$6:$F$1000,MATCH($AN139,Verlauf!$A$6:$A$1000,0)))</f>
        <v/>
      </c>
      <c r="AI139" s="26" t="str">
        <f>IF($AN139="","",INDEX(Verlauf!$H$6:$H$1000,MATCH($AN139,Verlauf!$A$6:$A$1000,0)))</f>
        <v/>
      </c>
      <c r="AJ139" s="26" t="str">
        <f>IF($AN139="","",INDEX(Verlauf!$N$6:$N$1000,MATCH($AN139,Verlauf!$A$6:$A$1000,0)))</f>
        <v/>
      </c>
      <c r="AK139" s="26" t="str">
        <f>IF($AN139="","",INDEX(Verlauf!$O$6:$O$1000,MATCH($AN139,Verlauf!$A$6:$A$1000,0)))</f>
        <v/>
      </c>
      <c r="AL139" s="26" t="str">
        <f>IF($AN139="","",INDEX(Verlauf!$P$6:$P$1000,MATCH($AN139,Verlauf!$A$6:$A$1000,0)))</f>
        <v/>
      </c>
      <c r="AM139" s="26" t="str">
        <f>IF($AN139="","",INDEX(Verlauf!$R$6:$R$1000,MATCH($AN139,Verlauf!$A$6:$A$1000,0)))</f>
        <v/>
      </c>
      <c r="AN139" s="28" t="str">
        <f>IF(U139&gt;0,_xlfn.MAXIFS(Verlauf!$A$6:$A$1000,Verlauf!$B$6:$B$1000,$A139,Verlauf!$C$6:$C$1000,$B139),"")</f>
        <v/>
      </c>
    </row>
    <row r="140" spans="1:40" x14ac:dyDescent="0.25">
      <c r="A140" s="26">
        <v>2029</v>
      </c>
      <c r="B140" s="26">
        <v>7</v>
      </c>
      <c r="C140" s="7" t="str">
        <f t="shared" si="20"/>
        <v>KW 7/29</v>
      </c>
      <c r="D140" s="26">
        <f>SUMIFS(Verlauf!$K$6:$K$1000,Verlauf!$B$6:$B$1000,$A140,Verlauf!$C$6:$C$1000,$B140)</f>
        <v>0</v>
      </c>
      <c r="E140" s="26">
        <f>SUMIFS(Verlauf!$L$6:$L$1000,Verlauf!$B$6:$B$1000,$A140,Verlauf!$C$6:$C$1000,$B140)</f>
        <v>0</v>
      </c>
      <c r="F140" s="26">
        <f>SUMIFS(Verlauf!$M$6:$M$1000,Verlauf!$B$6:$B$1000,$A140,Verlauf!$C$6:$C$1000,$B140)</f>
        <v>0</v>
      </c>
      <c r="G140" s="26">
        <f>SUMIFS(Verlauf!$J$6:$J$1000,Verlauf!$B$6:$B$1000,$A140,Verlauf!$C$6:$C$1000,$B140)</f>
        <v>0</v>
      </c>
      <c r="H140" s="26">
        <f>SUMIFS(Verlauf!$U$6:$U$1000,Verlauf!$B$6:$B$1000,$A140,Verlauf!$C$6:$C$1000,$B140)</f>
        <v>0</v>
      </c>
      <c r="I140" s="26">
        <f>SUMIFS(Verlauf!$V$6:$V$1000,Verlauf!$B$6:$B$1000,$A140,Verlauf!$C$6:$C$1000,$B140)</f>
        <v>0</v>
      </c>
      <c r="J140" s="26">
        <f>SUMIFS(Verlauf!$W$6:$W$1000,Verlauf!$B$6:$B$1000,$A140,Verlauf!$C$6:$C$1000,$B140)</f>
        <v>0</v>
      </c>
      <c r="K140" s="26">
        <f>SUMIFS(Verlauf!$T$6:$T$1000,Verlauf!$B$6:$B$1000,$A140,Verlauf!$C$6:$C$1000,$B140)</f>
        <v>0</v>
      </c>
      <c r="L140" s="27">
        <f>IF(Filter!$T$7=TRUE,IFERROR(INDEX(Planung!$D$68:$IA$68,MATCH($W140,Wirksam!$D$6:$IA$6,0)),0),0)</f>
        <v>6.8999999999999995</v>
      </c>
      <c r="M140" s="27">
        <f>IF(OR(Filter!$T$5=TRUE,Filter!$T$6=TRUE),IFERROR(INDEX(Planung!$D$69:$IA$69,MATCH($W140,Wirksam!$D$6:$IA$6,0)),0),0)</f>
        <v>9.2000000000000011</v>
      </c>
      <c r="N140" s="27">
        <f t="shared" si="21"/>
        <v>16.100000000000001</v>
      </c>
      <c r="O140" s="27" t="e">
        <f t="shared" si="22"/>
        <v>#N/A</v>
      </c>
      <c r="P140" s="27" t="e">
        <f t="shared" si="23"/>
        <v>#N/A</v>
      </c>
      <c r="Q140" s="27" t="e">
        <f t="shared" si="24"/>
        <v>#N/A</v>
      </c>
      <c r="R140" s="27" t="e">
        <f t="shared" si="25"/>
        <v>#N/A</v>
      </c>
      <c r="S140" s="27" t="e">
        <f t="shared" si="26"/>
        <v>#N/A</v>
      </c>
      <c r="T140" s="27" t="e">
        <f t="shared" si="27"/>
        <v>#N/A</v>
      </c>
      <c r="U140" s="26">
        <f>COUNTIFS(Verlauf!$B$6:$B$1000,$A140,Verlauf!$C$6:$C$1000,$B140)</f>
        <v>0</v>
      </c>
      <c r="V140" s="26">
        <f t="shared" si="28"/>
        <v>1</v>
      </c>
      <c r="W140" s="26">
        <f t="shared" si="29"/>
        <v>202907</v>
      </c>
      <c r="X140" s="26">
        <f>SUMIFS(Verlauf!$X$6:$X$1000,Verlauf!$B$6:$B$1000,$A140,Verlauf!$C$6:$C$1000,$B140)</f>
        <v>0</v>
      </c>
      <c r="Y140" s="26">
        <f>SUMIFS(Verlauf!$Y$6:$Y$1000,Verlauf!$B$6:$B$1000,$A140,Verlauf!$C$6:$C$1000,$B140)</f>
        <v>0</v>
      </c>
      <c r="Z140" s="26">
        <f>SUMIFS(Verlauf!$Z$6:$Z$1000,Verlauf!$B$6:$B$1000,$A140,Verlauf!$C$6:$C$1000,$B140)</f>
        <v>0</v>
      </c>
      <c r="AA140" s="26">
        <f>SUMIFS(Verlauf!$I$6:$I$1000,Verlauf!$B$6:$B$1000,$A140,Verlauf!$C$6:$C$1000,$B140)</f>
        <v>0</v>
      </c>
      <c r="AB140" s="26">
        <f>SUMIFS(Verlauf!$AA$6:$AA$1000,Verlauf!$B$6:$B$1000,$A140,Verlauf!$C$6:$C$1000,$B140)</f>
        <v>0</v>
      </c>
      <c r="AC140" s="26">
        <f>SUMIFS(Verlauf!$AB$6:$AB$1000,Verlauf!$B$6:$B$1000,$A140,Verlauf!$C$6:$C$1000,$B140)</f>
        <v>0</v>
      </c>
      <c r="AD140" s="26">
        <f>SUMIFS(Verlauf!$AC$6:$AC$1000,Verlauf!$B$6:$B$1000,$A140,Verlauf!$C$6:$C$1000,$B140)</f>
        <v>0</v>
      </c>
      <c r="AE140" s="26">
        <f>SUMIFS(Verlauf!$S$6:$S$1000,Verlauf!$B$6:$B$1000,$A140,Verlauf!$C$6:$C$1000,$B140)</f>
        <v>0</v>
      </c>
      <c r="AF140" s="26" t="str">
        <f>IF($AN140="","",INDEX(Verlauf!$D$6:$D$1000,MATCH($AN140,Verlauf!$A$6:$A$1000,0)))</f>
        <v/>
      </c>
      <c r="AG140" s="26" t="str">
        <f>IF($AN140="","",INDEX(Verlauf!$E$6:$E$1000,MATCH($AN140,Verlauf!$A$6:$A$1000,0)))</f>
        <v/>
      </c>
      <c r="AH140" s="26" t="str">
        <f>IF($AN140="","",INDEX(Verlauf!$F$6:$F$1000,MATCH($AN140,Verlauf!$A$6:$A$1000,0)))</f>
        <v/>
      </c>
      <c r="AI140" s="26" t="str">
        <f>IF($AN140="","",INDEX(Verlauf!$H$6:$H$1000,MATCH($AN140,Verlauf!$A$6:$A$1000,0)))</f>
        <v/>
      </c>
      <c r="AJ140" s="26" t="str">
        <f>IF($AN140="","",INDEX(Verlauf!$N$6:$N$1000,MATCH($AN140,Verlauf!$A$6:$A$1000,0)))</f>
        <v/>
      </c>
      <c r="AK140" s="26" t="str">
        <f>IF($AN140="","",INDEX(Verlauf!$O$6:$O$1000,MATCH($AN140,Verlauf!$A$6:$A$1000,0)))</f>
        <v/>
      </c>
      <c r="AL140" s="26" t="str">
        <f>IF($AN140="","",INDEX(Verlauf!$P$6:$P$1000,MATCH($AN140,Verlauf!$A$6:$A$1000,0)))</f>
        <v/>
      </c>
      <c r="AM140" s="26" t="str">
        <f>IF($AN140="","",INDEX(Verlauf!$R$6:$R$1000,MATCH($AN140,Verlauf!$A$6:$A$1000,0)))</f>
        <v/>
      </c>
      <c r="AN140" s="28" t="str">
        <f>IF(U140&gt;0,_xlfn.MAXIFS(Verlauf!$A$6:$A$1000,Verlauf!$B$6:$B$1000,$A140,Verlauf!$C$6:$C$1000,$B140),"")</f>
        <v/>
      </c>
    </row>
    <row r="141" spans="1:40" x14ac:dyDescent="0.25">
      <c r="A141" s="26">
        <v>2029</v>
      </c>
      <c r="B141" s="26">
        <v>8</v>
      </c>
      <c r="C141" s="7" t="str">
        <f t="shared" si="20"/>
        <v>KW 8/29</v>
      </c>
      <c r="D141" s="26">
        <f>SUMIFS(Verlauf!$K$6:$K$1000,Verlauf!$B$6:$B$1000,$A141,Verlauf!$C$6:$C$1000,$B141)</f>
        <v>0</v>
      </c>
      <c r="E141" s="26">
        <f>SUMIFS(Verlauf!$L$6:$L$1000,Verlauf!$B$6:$B$1000,$A141,Verlauf!$C$6:$C$1000,$B141)</f>
        <v>0</v>
      </c>
      <c r="F141" s="26">
        <f>SUMIFS(Verlauf!$M$6:$M$1000,Verlauf!$B$6:$B$1000,$A141,Verlauf!$C$6:$C$1000,$B141)</f>
        <v>0</v>
      </c>
      <c r="G141" s="26">
        <f>SUMIFS(Verlauf!$J$6:$J$1000,Verlauf!$B$6:$B$1000,$A141,Verlauf!$C$6:$C$1000,$B141)</f>
        <v>0</v>
      </c>
      <c r="H141" s="26">
        <f>SUMIFS(Verlauf!$U$6:$U$1000,Verlauf!$B$6:$B$1000,$A141,Verlauf!$C$6:$C$1000,$B141)</f>
        <v>0</v>
      </c>
      <c r="I141" s="26">
        <f>SUMIFS(Verlauf!$V$6:$V$1000,Verlauf!$B$6:$B$1000,$A141,Verlauf!$C$6:$C$1000,$B141)</f>
        <v>0</v>
      </c>
      <c r="J141" s="26">
        <f>SUMIFS(Verlauf!$W$6:$W$1000,Verlauf!$B$6:$B$1000,$A141,Verlauf!$C$6:$C$1000,$B141)</f>
        <v>0</v>
      </c>
      <c r="K141" s="26">
        <f>SUMIFS(Verlauf!$T$6:$T$1000,Verlauf!$B$6:$B$1000,$A141,Verlauf!$C$6:$C$1000,$B141)</f>
        <v>0</v>
      </c>
      <c r="L141" s="27">
        <f>IF(Filter!$T$7=TRUE,IFERROR(INDEX(Planung!$D$68:$IA$68,MATCH($W141,Wirksam!$D$6:$IA$6,0)),0),0)</f>
        <v>6.8999999999999995</v>
      </c>
      <c r="M141" s="27">
        <f>IF(OR(Filter!$T$5=TRUE,Filter!$T$6=TRUE),IFERROR(INDEX(Planung!$D$69:$IA$69,MATCH($W141,Wirksam!$D$6:$IA$6,0)),0),0)</f>
        <v>9.2000000000000011</v>
      </c>
      <c r="N141" s="27">
        <f t="shared" si="21"/>
        <v>16.100000000000001</v>
      </c>
      <c r="O141" s="27" t="e">
        <f t="shared" si="22"/>
        <v>#N/A</v>
      </c>
      <c r="P141" s="27" t="e">
        <f t="shared" si="23"/>
        <v>#N/A</v>
      </c>
      <c r="Q141" s="27" t="e">
        <f t="shared" si="24"/>
        <v>#N/A</v>
      </c>
      <c r="R141" s="27" t="e">
        <f t="shared" si="25"/>
        <v>#N/A</v>
      </c>
      <c r="S141" s="27" t="e">
        <f t="shared" si="26"/>
        <v>#N/A</v>
      </c>
      <c r="T141" s="27" t="e">
        <f t="shared" si="27"/>
        <v>#N/A</v>
      </c>
      <c r="U141" s="26">
        <f>COUNTIFS(Verlauf!$B$6:$B$1000,$A141,Verlauf!$C$6:$C$1000,$B141)</f>
        <v>0</v>
      </c>
      <c r="V141" s="26">
        <f t="shared" si="28"/>
        <v>1</v>
      </c>
      <c r="W141" s="26">
        <f t="shared" si="29"/>
        <v>202908</v>
      </c>
      <c r="X141" s="26">
        <f>SUMIFS(Verlauf!$X$6:$X$1000,Verlauf!$B$6:$B$1000,$A141,Verlauf!$C$6:$C$1000,$B141)</f>
        <v>0</v>
      </c>
      <c r="Y141" s="26">
        <f>SUMIFS(Verlauf!$Y$6:$Y$1000,Verlauf!$B$6:$B$1000,$A141,Verlauf!$C$6:$C$1000,$B141)</f>
        <v>0</v>
      </c>
      <c r="Z141" s="26">
        <f>SUMIFS(Verlauf!$Z$6:$Z$1000,Verlauf!$B$6:$B$1000,$A141,Verlauf!$C$6:$C$1000,$B141)</f>
        <v>0</v>
      </c>
      <c r="AA141" s="26">
        <f>SUMIFS(Verlauf!$I$6:$I$1000,Verlauf!$B$6:$B$1000,$A141,Verlauf!$C$6:$C$1000,$B141)</f>
        <v>0</v>
      </c>
      <c r="AB141" s="26">
        <f>SUMIFS(Verlauf!$AA$6:$AA$1000,Verlauf!$B$6:$B$1000,$A141,Verlauf!$C$6:$C$1000,$B141)</f>
        <v>0</v>
      </c>
      <c r="AC141" s="26">
        <f>SUMIFS(Verlauf!$AB$6:$AB$1000,Verlauf!$B$6:$B$1000,$A141,Verlauf!$C$6:$C$1000,$B141)</f>
        <v>0</v>
      </c>
      <c r="AD141" s="26">
        <f>SUMIFS(Verlauf!$AC$6:$AC$1000,Verlauf!$B$6:$B$1000,$A141,Verlauf!$C$6:$C$1000,$B141)</f>
        <v>0</v>
      </c>
      <c r="AE141" s="26">
        <f>SUMIFS(Verlauf!$S$6:$S$1000,Verlauf!$B$6:$B$1000,$A141,Verlauf!$C$6:$C$1000,$B141)</f>
        <v>0</v>
      </c>
      <c r="AF141" s="26" t="str">
        <f>IF($AN141="","",INDEX(Verlauf!$D$6:$D$1000,MATCH($AN141,Verlauf!$A$6:$A$1000,0)))</f>
        <v/>
      </c>
      <c r="AG141" s="26" t="str">
        <f>IF($AN141="","",INDEX(Verlauf!$E$6:$E$1000,MATCH($AN141,Verlauf!$A$6:$A$1000,0)))</f>
        <v/>
      </c>
      <c r="AH141" s="26" t="str">
        <f>IF($AN141="","",INDEX(Verlauf!$F$6:$F$1000,MATCH($AN141,Verlauf!$A$6:$A$1000,0)))</f>
        <v/>
      </c>
      <c r="AI141" s="26" t="str">
        <f>IF($AN141="","",INDEX(Verlauf!$H$6:$H$1000,MATCH($AN141,Verlauf!$A$6:$A$1000,0)))</f>
        <v/>
      </c>
      <c r="AJ141" s="26" t="str">
        <f>IF($AN141="","",INDEX(Verlauf!$N$6:$N$1000,MATCH($AN141,Verlauf!$A$6:$A$1000,0)))</f>
        <v/>
      </c>
      <c r="AK141" s="26" t="str">
        <f>IF($AN141="","",INDEX(Verlauf!$O$6:$O$1000,MATCH($AN141,Verlauf!$A$6:$A$1000,0)))</f>
        <v/>
      </c>
      <c r="AL141" s="26" t="str">
        <f>IF($AN141="","",INDEX(Verlauf!$P$6:$P$1000,MATCH($AN141,Verlauf!$A$6:$A$1000,0)))</f>
        <v/>
      </c>
      <c r="AM141" s="26" t="str">
        <f>IF($AN141="","",INDEX(Verlauf!$R$6:$R$1000,MATCH($AN141,Verlauf!$A$6:$A$1000,0)))</f>
        <v/>
      </c>
      <c r="AN141" s="28" t="str">
        <f>IF(U141&gt;0,_xlfn.MAXIFS(Verlauf!$A$6:$A$1000,Verlauf!$B$6:$B$1000,$A141,Verlauf!$C$6:$C$1000,$B141),"")</f>
        <v/>
      </c>
    </row>
    <row r="142" spans="1:40" x14ac:dyDescent="0.25">
      <c r="A142" s="26">
        <v>2029</v>
      </c>
      <c r="B142" s="26">
        <v>9</v>
      </c>
      <c r="C142" s="7" t="str">
        <f t="shared" si="20"/>
        <v>KW 9/29</v>
      </c>
      <c r="D142" s="26">
        <f>SUMIFS(Verlauf!$K$6:$K$1000,Verlauf!$B$6:$B$1000,$A142,Verlauf!$C$6:$C$1000,$B142)</f>
        <v>0</v>
      </c>
      <c r="E142" s="26">
        <f>SUMIFS(Verlauf!$L$6:$L$1000,Verlauf!$B$6:$B$1000,$A142,Verlauf!$C$6:$C$1000,$B142)</f>
        <v>0</v>
      </c>
      <c r="F142" s="26">
        <f>SUMIFS(Verlauf!$M$6:$M$1000,Verlauf!$B$6:$B$1000,$A142,Verlauf!$C$6:$C$1000,$B142)</f>
        <v>0</v>
      </c>
      <c r="G142" s="26">
        <f>SUMIFS(Verlauf!$J$6:$J$1000,Verlauf!$B$6:$B$1000,$A142,Verlauf!$C$6:$C$1000,$B142)</f>
        <v>0</v>
      </c>
      <c r="H142" s="26">
        <f>SUMIFS(Verlauf!$U$6:$U$1000,Verlauf!$B$6:$B$1000,$A142,Verlauf!$C$6:$C$1000,$B142)</f>
        <v>0</v>
      </c>
      <c r="I142" s="26">
        <f>SUMIFS(Verlauf!$V$6:$V$1000,Verlauf!$B$6:$B$1000,$A142,Verlauf!$C$6:$C$1000,$B142)</f>
        <v>0</v>
      </c>
      <c r="J142" s="26">
        <f>SUMIFS(Verlauf!$W$6:$W$1000,Verlauf!$B$6:$B$1000,$A142,Verlauf!$C$6:$C$1000,$B142)</f>
        <v>0</v>
      </c>
      <c r="K142" s="26">
        <f>SUMIFS(Verlauf!$T$6:$T$1000,Verlauf!$B$6:$B$1000,$A142,Verlauf!$C$6:$C$1000,$B142)</f>
        <v>0</v>
      </c>
      <c r="L142" s="27">
        <f>IF(Filter!$T$7=TRUE,IFERROR(INDEX(Planung!$D$68:$IA$68,MATCH($W142,Wirksam!$D$6:$IA$6,0)),0),0)</f>
        <v>6.8999999999999995</v>
      </c>
      <c r="M142" s="27">
        <f>IF(OR(Filter!$T$5=TRUE,Filter!$T$6=TRUE),IFERROR(INDEX(Planung!$D$69:$IA$69,MATCH($W142,Wirksam!$D$6:$IA$6,0)),0),0)</f>
        <v>9.2000000000000011</v>
      </c>
      <c r="N142" s="27">
        <f t="shared" si="21"/>
        <v>16.100000000000001</v>
      </c>
      <c r="O142" s="27" t="e">
        <f t="shared" si="22"/>
        <v>#N/A</v>
      </c>
      <c r="P142" s="27" t="e">
        <f t="shared" si="23"/>
        <v>#N/A</v>
      </c>
      <c r="Q142" s="27" t="e">
        <f t="shared" si="24"/>
        <v>#N/A</v>
      </c>
      <c r="R142" s="27" t="e">
        <f t="shared" si="25"/>
        <v>#N/A</v>
      </c>
      <c r="S142" s="27" t="e">
        <f t="shared" si="26"/>
        <v>#N/A</v>
      </c>
      <c r="T142" s="27" t="e">
        <f t="shared" si="27"/>
        <v>#N/A</v>
      </c>
      <c r="U142" s="26">
        <f>COUNTIFS(Verlauf!$B$6:$B$1000,$A142,Verlauf!$C$6:$C$1000,$B142)</f>
        <v>0</v>
      </c>
      <c r="V142" s="26">
        <f t="shared" si="28"/>
        <v>1</v>
      </c>
      <c r="W142" s="26">
        <f t="shared" si="29"/>
        <v>202909</v>
      </c>
      <c r="X142" s="26">
        <f>SUMIFS(Verlauf!$X$6:$X$1000,Verlauf!$B$6:$B$1000,$A142,Verlauf!$C$6:$C$1000,$B142)</f>
        <v>0</v>
      </c>
      <c r="Y142" s="26">
        <f>SUMIFS(Verlauf!$Y$6:$Y$1000,Verlauf!$B$6:$B$1000,$A142,Verlauf!$C$6:$C$1000,$B142)</f>
        <v>0</v>
      </c>
      <c r="Z142" s="26">
        <f>SUMIFS(Verlauf!$Z$6:$Z$1000,Verlauf!$B$6:$B$1000,$A142,Verlauf!$C$6:$C$1000,$B142)</f>
        <v>0</v>
      </c>
      <c r="AA142" s="26">
        <f>SUMIFS(Verlauf!$I$6:$I$1000,Verlauf!$B$6:$B$1000,$A142,Verlauf!$C$6:$C$1000,$B142)</f>
        <v>0</v>
      </c>
      <c r="AB142" s="26">
        <f>SUMIFS(Verlauf!$AA$6:$AA$1000,Verlauf!$B$6:$B$1000,$A142,Verlauf!$C$6:$C$1000,$B142)</f>
        <v>0</v>
      </c>
      <c r="AC142" s="26">
        <f>SUMIFS(Verlauf!$AB$6:$AB$1000,Verlauf!$B$6:$B$1000,$A142,Verlauf!$C$6:$C$1000,$B142)</f>
        <v>0</v>
      </c>
      <c r="AD142" s="26">
        <f>SUMIFS(Verlauf!$AC$6:$AC$1000,Verlauf!$B$6:$B$1000,$A142,Verlauf!$C$6:$C$1000,$B142)</f>
        <v>0</v>
      </c>
      <c r="AE142" s="26">
        <f>SUMIFS(Verlauf!$S$6:$S$1000,Verlauf!$B$6:$B$1000,$A142,Verlauf!$C$6:$C$1000,$B142)</f>
        <v>0</v>
      </c>
      <c r="AF142" s="26" t="str">
        <f>IF($AN142="","",INDEX(Verlauf!$D$6:$D$1000,MATCH($AN142,Verlauf!$A$6:$A$1000,0)))</f>
        <v/>
      </c>
      <c r="AG142" s="26" t="str">
        <f>IF($AN142="","",INDEX(Verlauf!$E$6:$E$1000,MATCH($AN142,Verlauf!$A$6:$A$1000,0)))</f>
        <v/>
      </c>
      <c r="AH142" s="26" t="str">
        <f>IF($AN142="","",INDEX(Verlauf!$F$6:$F$1000,MATCH($AN142,Verlauf!$A$6:$A$1000,0)))</f>
        <v/>
      </c>
      <c r="AI142" s="26" t="str">
        <f>IF($AN142="","",INDEX(Verlauf!$H$6:$H$1000,MATCH($AN142,Verlauf!$A$6:$A$1000,0)))</f>
        <v/>
      </c>
      <c r="AJ142" s="26" t="str">
        <f>IF($AN142="","",INDEX(Verlauf!$N$6:$N$1000,MATCH($AN142,Verlauf!$A$6:$A$1000,0)))</f>
        <v/>
      </c>
      <c r="AK142" s="26" t="str">
        <f>IF($AN142="","",INDEX(Verlauf!$O$6:$O$1000,MATCH($AN142,Verlauf!$A$6:$A$1000,0)))</f>
        <v/>
      </c>
      <c r="AL142" s="26" t="str">
        <f>IF($AN142="","",INDEX(Verlauf!$P$6:$P$1000,MATCH($AN142,Verlauf!$A$6:$A$1000,0)))</f>
        <v/>
      </c>
      <c r="AM142" s="26" t="str">
        <f>IF($AN142="","",INDEX(Verlauf!$R$6:$R$1000,MATCH($AN142,Verlauf!$A$6:$A$1000,0)))</f>
        <v/>
      </c>
      <c r="AN142" s="28" t="str">
        <f>IF(U142&gt;0,_xlfn.MAXIFS(Verlauf!$A$6:$A$1000,Verlauf!$B$6:$B$1000,$A142,Verlauf!$C$6:$C$1000,$B142),"")</f>
        <v/>
      </c>
    </row>
    <row r="143" spans="1:40" x14ac:dyDescent="0.25">
      <c r="A143" s="26">
        <v>2029</v>
      </c>
      <c r="B143" s="26">
        <v>10</v>
      </c>
      <c r="C143" s="7" t="str">
        <f t="shared" si="20"/>
        <v>KW 10/29</v>
      </c>
      <c r="D143" s="26">
        <f>SUMIFS(Verlauf!$K$6:$K$1000,Verlauf!$B$6:$B$1000,$A143,Verlauf!$C$6:$C$1000,$B143)</f>
        <v>0</v>
      </c>
      <c r="E143" s="26">
        <f>SUMIFS(Verlauf!$L$6:$L$1000,Verlauf!$B$6:$B$1000,$A143,Verlauf!$C$6:$C$1000,$B143)</f>
        <v>0</v>
      </c>
      <c r="F143" s="26">
        <f>SUMIFS(Verlauf!$M$6:$M$1000,Verlauf!$B$6:$B$1000,$A143,Verlauf!$C$6:$C$1000,$B143)</f>
        <v>0</v>
      </c>
      <c r="G143" s="26">
        <f>SUMIFS(Verlauf!$J$6:$J$1000,Verlauf!$B$6:$B$1000,$A143,Verlauf!$C$6:$C$1000,$B143)</f>
        <v>0</v>
      </c>
      <c r="H143" s="26">
        <f>SUMIFS(Verlauf!$U$6:$U$1000,Verlauf!$B$6:$B$1000,$A143,Verlauf!$C$6:$C$1000,$B143)</f>
        <v>0</v>
      </c>
      <c r="I143" s="26">
        <f>SUMIFS(Verlauf!$V$6:$V$1000,Verlauf!$B$6:$B$1000,$A143,Verlauf!$C$6:$C$1000,$B143)</f>
        <v>0</v>
      </c>
      <c r="J143" s="26">
        <f>SUMIFS(Verlauf!$W$6:$W$1000,Verlauf!$B$6:$B$1000,$A143,Verlauf!$C$6:$C$1000,$B143)</f>
        <v>0</v>
      </c>
      <c r="K143" s="26">
        <f>SUMIFS(Verlauf!$T$6:$T$1000,Verlauf!$B$6:$B$1000,$A143,Verlauf!$C$6:$C$1000,$B143)</f>
        <v>0</v>
      </c>
      <c r="L143" s="27">
        <f>IF(Filter!$T$7=TRUE,IFERROR(INDEX(Planung!$D$68:$IA$68,MATCH($W143,Wirksam!$D$6:$IA$6,0)),0),0)</f>
        <v>6.8999999999999995</v>
      </c>
      <c r="M143" s="27">
        <f>IF(OR(Filter!$T$5=TRUE,Filter!$T$6=TRUE),IFERROR(INDEX(Planung!$D$69:$IA$69,MATCH($W143,Wirksam!$D$6:$IA$6,0)),0),0)</f>
        <v>9.2000000000000011</v>
      </c>
      <c r="N143" s="27">
        <f t="shared" si="21"/>
        <v>16.100000000000001</v>
      </c>
      <c r="O143" s="27" t="e">
        <f t="shared" si="22"/>
        <v>#N/A</v>
      </c>
      <c r="P143" s="27" t="e">
        <f t="shared" si="23"/>
        <v>#N/A</v>
      </c>
      <c r="Q143" s="27" t="e">
        <f t="shared" si="24"/>
        <v>#N/A</v>
      </c>
      <c r="R143" s="27" t="e">
        <f t="shared" si="25"/>
        <v>#N/A</v>
      </c>
      <c r="S143" s="27" t="e">
        <f t="shared" si="26"/>
        <v>#N/A</v>
      </c>
      <c r="T143" s="27" t="e">
        <f t="shared" si="27"/>
        <v>#N/A</v>
      </c>
      <c r="U143" s="26">
        <f>COUNTIFS(Verlauf!$B$6:$B$1000,$A143,Verlauf!$C$6:$C$1000,$B143)</f>
        <v>0</v>
      </c>
      <c r="V143" s="26">
        <f t="shared" si="28"/>
        <v>1</v>
      </c>
      <c r="W143" s="26">
        <f t="shared" si="29"/>
        <v>202910</v>
      </c>
      <c r="X143" s="26">
        <f>SUMIFS(Verlauf!$X$6:$X$1000,Verlauf!$B$6:$B$1000,$A143,Verlauf!$C$6:$C$1000,$B143)</f>
        <v>0</v>
      </c>
      <c r="Y143" s="26">
        <f>SUMIFS(Verlauf!$Y$6:$Y$1000,Verlauf!$B$6:$B$1000,$A143,Verlauf!$C$6:$C$1000,$B143)</f>
        <v>0</v>
      </c>
      <c r="Z143" s="26">
        <f>SUMIFS(Verlauf!$Z$6:$Z$1000,Verlauf!$B$6:$B$1000,$A143,Verlauf!$C$6:$C$1000,$B143)</f>
        <v>0</v>
      </c>
      <c r="AA143" s="26">
        <f>SUMIFS(Verlauf!$I$6:$I$1000,Verlauf!$B$6:$B$1000,$A143,Verlauf!$C$6:$C$1000,$B143)</f>
        <v>0</v>
      </c>
      <c r="AB143" s="26">
        <f>SUMIFS(Verlauf!$AA$6:$AA$1000,Verlauf!$B$6:$B$1000,$A143,Verlauf!$C$6:$C$1000,$B143)</f>
        <v>0</v>
      </c>
      <c r="AC143" s="26">
        <f>SUMIFS(Verlauf!$AB$6:$AB$1000,Verlauf!$B$6:$B$1000,$A143,Verlauf!$C$6:$C$1000,$B143)</f>
        <v>0</v>
      </c>
      <c r="AD143" s="26">
        <f>SUMIFS(Verlauf!$AC$6:$AC$1000,Verlauf!$B$6:$B$1000,$A143,Verlauf!$C$6:$C$1000,$B143)</f>
        <v>0</v>
      </c>
      <c r="AE143" s="26">
        <f>SUMIFS(Verlauf!$S$6:$S$1000,Verlauf!$B$6:$B$1000,$A143,Verlauf!$C$6:$C$1000,$B143)</f>
        <v>0</v>
      </c>
      <c r="AF143" s="26" t="str">
        <f>IF($AN143="","",INDEX(Verlauf!$D$6:$D$1000,MATCH($AN143,Verlauf!$A$6:$A$1000,0)))</f>
        <v/>
      </c>
      <c r="AG143" s="26" t="str">
        <f>IF($AN143="","",INDEX(Verlauf!$E$6:$E$1000,MATCH($AN143,Verlauf!$A$6:$A$1000,0)))</f>
        <v/>
      </c>
      <c r="AH143" s="26" t="str">
        <f>IF($AN143="","",INDEX(Verlauf!$F$6:$F$1000,MATCH($AN143,Verlauf!$A$6:$A$1000,0)))</f>
        <v/>
      </c>
      <c r="AI143" s="26" t="str">
        <f>IF($AN143="","",INDEX(Verlauf!$H$6:$H$1000,MATCH($AN143,Verlauf!$A$6:$A$1000,0)))</f>
        <v/>
      </c>
      <c r="AJ143" s="26" t="str">
        <f>IF($AN143="","",INDEX(Verlauf!$N$6:$N$1000,MATCH($AN143,Verlauf!$A$6:$A$1000,0)))</f>
        <v/>
      </c>
      <c r="AK143" s="26" t="str">
        <f>IF($AN143="","",INDEX(Verlauf!$O$6:$O$1000,MATCH($AN143,Verlauf!$A$6:$A$1000,0)))</f>
        <v/>
      </c>
      <c r="AL143" s="26" t="str">
        <f>IF($AN143="","",INDEX(Verlauf!$P$6:$P$1000,MATCH($AN143,Verlauf!$A$6:$A$1000,0)))</f>
        <v/>
      </c>
      <c r="AM143" s="26" t="str">
        <f>IF($AN143="","",INDEX(Verlauf!$R$6:$R$1000,MATCH($AN143,Verlauf!$A$6:$A$1000,0)))</f>
        <v/>
      </c>
      <c r="AN143" s="28" t="str">
        <f>IF(U143&gt;0,_xlfn.MAXIFS(Verlauf!$A$6:$A$1000,Verlauf!$B$6:$B$1000,$A143,Verlauf!$C$6:$C$1000,$B143),"")</f>
        <v/>
      </c>
    </row>
    <row r="144" spans="1:40" x14ac:dyDescent="0.25">
      <c r="A144" s="26">
        <v>2029</v>
      </c>
      <c r="B144" s="26">
        <v>11</v>
      </c>
      <c r="C144" s="7" t="str">
        <f t="shared" si="20"/>
        <v>KW 11/29</v>
      </c>
      <c r="D144" s="26">
        <f>SUMIFS(Verlauf!$K$6:$K$1000,Verlauf!$B$6:$B$1000,$A144,Verlauf!$C$6:$C$1000,$B144)</f>
        <v>0</v>
      </c>
      <c r="E144" s="26">
        <f>SUMIFS(Verlauf!$L$6:$L$1000,Verlauf!$B$6:$B$1000,$A144,Verlauf!$C$6:$C$1000,$B144)</f>
        <v>0</v>
      </c>
      <c r="F144" s="26">
        <f>SUMIFS(Verlauf!$M$6:$M$1000,Verlauf!$B$6:$B$1000,$A144,Verlauf!$C$6:$C$1000,$B144)</f>
        <v>0</v>
      </c>
      <c r="G144" s="26">
        <f>SUMIFS(Verlauf!$J$6:$J$1000,Verlauf!$B$6:$B$1000,$A144,Verlauf!$C$6:$C$1000,$B144)</f>
        <v>0</v>
      </c>
      <c r="H144" s="26">
        <f>SUMIFS(Verlauf!$U$6:$U$1000,Verlauf!$B$6:$B$1000,$A144,Verlauf!$C$6:$C$1000,$B144)</f>
        <v>0</v>
      </c>
      <c r="I144" s="26">
        <f>SUMIFS(Verlauf!$V$6:$V$1000,Verlauf!$B$6:$B$1000,$A144,Verlauf!$C$6:$C$1000,$B144)</f>
        <v>0</v>
      </c>
      <c r="J144" s="26">
        <f>SUMIFS(Verlauf!$W$6:$W$1000,Verlauf!$B$6:$B$1000,$A144,Verlauf!$C$6:$C$1000,$B144)</f>
        <v>0</v>
      </c>
      <c r="K144" s="26">
        <f>SUMIFS(Verlauf!$T$6:$T$1000,Verlauf!$B$6:$B$1000,$A144,Verlauf!$C$6:$C$1000,$B144)</f>
        <v>0</v>
      </c>
      <c r="L144" s="27">
        <f>IF(Filter!$T$7=TRUE,IFERROR(INDEX(Planung!$D$68:$IA$68,MATCH($W144,Wirksam!$D$6:$IA$6,0)),0),0)</f>
        <v>6.8999999999999995</v>
      </c>
      <c r="M144" s="27">
        <f>IF(OR(Filter!$T$5=TRUE,Filter!$T$6=TRUE),IFERROR(INDEX(Planung!$D$69:$IA$69,MATCH($W144,Wirksam!$D$6:$IA$6,0)),0),0)</f>
        <v>9.2000000000000011</v>
      </c>
      <c r="N144" s="27">
        <f t="shared" si="21"/>
        <v>16.100000000000001</v>
      </c>
      <c r="O144" s="27" t="e">
        <f t="shared" si="22"/>
        <v>#N/A</v>
      </c>
      <c r="P144" s="27" t="e">
        <f t="shared" si="23"/>
        <v>#N/A</v>
      </c>
      <c r="Q144" s="27" t="e">
        <f t="shared" si="24"/>
        <v>#N/A</v>
      </c>
      <c r="R144" s="27" t="e">
        <f t="shared" si="25"/>
        <v>#N/A</v>
      </c>
      <c r="S144" s="27" t="e">
        <f t="shared" si="26"/>
        <v>#N/A</v>
      </c>
      <c r="T144" s="27" t="e">
        <f t="shared" si="27"/>
        <v>#N/A</v>
      </c>
      <c r="U144" s="26">
        <f>COUNTIFS(Verlauf!$B$6:$B$1000,$A144,Verlauf!$C$6:$C$1000,$B144)</f>
        <v>0</v>
      </c>
      <c r="V144" s="26">
        <f t="shared" si="28"/>
        <v>1</v>
      </c>
      <c r="W144" s="26">
        <f t="shared" si="29"/>
        <v>202911</v>
      </c>
      <c r="X144" s="26">
        <f>SUMIFS(Verlauf!$X$6:$X$1000,Verlauf!$B$6:$B$1000,$A144,Verlauf!$C$6:$C$1000,$B144)</f>
        <v>0</v>
      </c>
      <c r="Y144" s="26">
        <f>SUMIFS(Verlauf!$Y$6:$Y$1000,Verlauf!$B$6:$B$1000,$A144,Verlauf!$C$6:$C$1000,$B144)</f>
        <v>0</v>
      </c>
      <c r="Z144" s="26">
        <f>SUMIFS(Verlauf!$Z$6:$Z$1000,Verlauf!$B$6:$B$1000,$A144,Verlauf!$C$6:$C$1000,$B144)</f>
        <v>0</v>
      </c>
      <c r="AA144" s="26">
        <f>SUMIFS(Verlauf!$I$6:$I$1000,Verlauf!$B$6:$B$1000,$A144,Verlauf!$C$6:$C$1000,$B144)</f>
        <v>0</v>
      </c>
      <c r="AB144" s="26">
        <f>SUMIFS(Verlauf!$AA$6:$AA$1000,Verlauf!$B$6:$B$1000,$A144,Verlauf!$C$6:$C$1000,$B144)</f>
        <v>0</v>
      </c>
      <c r="AC144" s="26">
        <f>SUMIFS(Verlauf!$AB$6:$AB$1000,Verlauf!$B$6:$B$1000,$A144,Verlauf!$C$6:$C$1000,$B144)</f>
        <v>0</v>
      </c>
      <c r="AD144" s="26">
        <f>SUMIFS(Verlauf!$AC$6:$AC$1000,Verlauf!$B$6:$B$1000,$A144,Verlauf!$C$6:$C$1000,$B144)</f>
        <v>0</v>
      </c>
      <c r="AE144" s="26">
        <f>SUMIFS(Verlauf!$S$6:$S$1000,Verlauf!$B$6:$B$1000,$A144,Verlauf!$C$6:$C$1000,$B144)</f>
        <v>0</v>
      </c>
      <c r="AF144" s="26" t="str">
        <f>IF($AN144="","",INDEX(Verlauf!$D$6:$D$1000,MATCH($AN144,Verlauf!$A$6:$A$1000,0)))</f>
        <v/>
      </c>
      <c r="AG144" s="26" t="str">
        <f>IF($AN144="","",INDEX(Verlauf!$E$6:$E$1000,MATCH($AN144,Verlauf!$A$6:$A$1000,0)))</f>
        <v/>
      </c>
      <c r="AH144" s="26" t="str">
        <f>IF($AN144="","",INDEX(Verlauf!$F$6:$F$1000,MATCH($AN144,Verlauf!$A$6:$A$1000,0)))</f>
        <v/>
      </c>
      <c r="AI144" s="26" t="str">
        <f>IF($AN144="","",INDEX(Verlauf!$H$6:$H$1000,MATCH($AN144,Verlauf!$A$6:$A$1000,0)))</f>
        <v/>
      </c>
      <c r="AJ144" s="26" t="str">
        <f>IF($AN144="","",INDEX(Verlauf!$N$6:$N$1000,MATCH($AN144,Verlauf!$A$6:$A$1000,0)))</f>
        <v/>
      </c>
      <c r="AK144" s="26" t="str">
        <f>IF($AN144="","",INDEX(Verlauf!$O$6:$O$1000,MATCH($AN144,Verlauf!$A$6:$A$1000,0)))</f>
        <v/>
      </c>
      <c r="AL144" s="26" t="str">
        <f>IF($AN144="","",INDEX(Verlauf!$P$6:$P$1000,MATCH($AN144,Verlauf!$A$6:$A$1000,0)))</f>
        <v/>
      </c>
      <c r="AM144" s="26" t="str">
        <f>IF($AN144="","",INDEX(Verlauf!$R$6:$R$1000,MATCH($AN144,Verlauf!$A$6:$A$1000,0)))</f>
        <v/>
      </c>
      <c r="AN144" s="28" t="str">
        <f>IF(U144&gt;0,_xlfn.MAXIFS(Verlauf!$A$6:$A$1000,Verlauf!$B$6:$B$1000,$A144,Verlauf!$C$6:$C$1000,$B144),"")</f>
        <v/>
      </c>
    </row>
    <row r="145" spans="1:40" x14ac:dyDescent="0.25">
      <c r="A145" s="26">
        <v>2029</v>
      </c>
      <c r="B145" s="26">
        <v>12</v>
      </c>
      <c r="C145" s="7" t="str">
        <f t="shared" si="20"/>
        <v>KW 12/29</v>
      </c>
      <c r="D145" s="26">
        <f>SUMIFS(Verlauf!$K$6:$K$1000,Verlauf!$B$6:$B$1000,$A145,Verlauf!$C$6:$C$1000,$B145)</f>
        <v>0</v>
      </c>
      <c r="E145" s="26">
        <f>SUMIFS(Verlauf!$L$6:$L$1000,Verlauf!$B$6:$B$1000,$A145,Verlauf!$C$6:$C$1000,$B145)</f>
        <v>0</v>
      </c>
      <c r="F145" s="26">
        <f>SUMIFS(Verlauf!$M$6:$M$1000,Verlauf!$B$6:$B$1000,$A145,Verlauf!$C$6:$C$1000,$B145)</f>
        <v>0</v>
      </c>
      <c r="G145" s="26">
        <f>SUMIFS(Verlauf!$J$6:$J$1000,Verlauf!$B$6:$B$1000,$A145,Verlauf!$C$6:$C$1000,$B145)</f>
        <v>0</v>
      </c>
      <c r="H145" s="26">
        <f>SUMIFS(Verlauf!$U$6:$U$1000,Verlauf!$B$6:$B$1000,$A145,Verlauf!$C$6:$C$1000,$B145)</f>
        <v>0</v>
      </c>
      <c r="I145" s="26">
        <f>SUMIFS(Verlauf!$V$6:$V$1000,Verlauf!$B$6:$B$1000,$A145,Verlauf!$C$6:$C$1000,$B145)</f>
        <v>0</v>
      </c>
      <c r="J145" s="26">
        <f>SUMIFS(Verlauf!$W$6:$W$1000,Verlauf!$B$6:$B$1000,$A145,Verlauf!$C$6:$C$1000,$B145)</f>
        <v>0</v>
      </c>
      <c r="K145" s="26">
        <f>SUMIFS(Verlauf!$T$6:$T$1000,Verlauf!$B$6:$B$1000,$A145,Verlauf!$C$6:$C$1000,$B145)</f>
        <v>0</v>
      </c>
      <c r="L145" s="27">
        <f>IF(Filter!$T$7=TRUE,IFERROR(INDEX(Planung!$D$68:$IA$68,MATCH($W145,Wirksam!$D$6:$IA$6,0)),0),0)</f>
        <v>6.8999999999999995</v>
      </c>
      <c r="M145" s="27">
        <f>IF(OR(Filter!$T$5=TRUE,Filter!$T$6=TRUE),IFERROR(INDEX(Planung!$D$69:$IA$69,MATCH($W145,Wirksam!$D$6:$IA$6,0)),0),0)</f>
        <v>9.2000000000000011</v>
      </c>
      <c r="N145" s="27">
        <f t="shared" si="21"/>
        <v>16.100000000000001</v>
      </c>
      <c r="O145" s="27" t="e">
        <f t="shared" si="22"/>
        <v>#N/A</v>
      </c>
      <c r="P145" s="27" t="e">
        <f t="shared" si="23"/>
        <v>#N/A</v>
      </c>
      <c r="Q145" s="27" t="e">
        <f t="shared" si="24"/>
        <v>#N/A</v>
      </c>
      <c r="R145" s="27" t="e">
        <f t="shared" si="25"/>
        <v>#N/A</v>
      </c>
      <c r="S145" s="27" t="e">
        <f t="shared" si="26"/>
        <v>#N/A</v>
      </c>
      <c r="T145" s="27" t="e">
        <f t="shared" si="27"/>
        <v>#N/A</v>
      </c>
      <c r="U145" s="26">
        <f>COUNTIFS(Verlauf!$B$6:$B$1000,$A145,Verlauf!$C$6:$C$1000,$B145)</f>
        <v>0</v>
      </c>
      <c r="V145" s="26">
        <f t="shared" si="28"/>
        <v>1</v>
      </c>
      <c r="W145" s="26">
        <f t="shared" si="29"/>
        <v>202912</v>
      </c>
      <c r="X145" s="26">
        <f>SUMIFS(Verlauf!$X$6:$X$1000,Verlauf!$B$6:$B$1000,$A145,Verlauf!$C$6:$C$1000,$B145)</f>
        <v>0</v>
      </c>
      <c r="Y145" s="26">
        <f>SUMIFS(Verlauf!$Y$6:$Y$1000,Verlauf!$B$6:$B$1000,$A145,Verlauf!$C$6:$C$1000,$B145)</f>
        <v>0</v>
      </c>
      <c r="Z145" s="26">
        <f>SUMIFS(Verlauf!$Z$6:$Z$1000,Verlauf!$B$6:$B$1000,$A145,Verlauf!$C$6:$C$1000,$B145)</f>
        <v>0</v>
      </c>
      <c r="AA145" s="26">
        <f>SUMIFS(Verlauf!$I$6:$I$1000,Verlauf!$B$6:$B$1000,$A145,Verlauf!$C$6:$C$1000,$B145)</f>
        <v>0</v>
      </c>
      <c r="AB145" s="26">
        <f>SUMIFS(Verlauf!$AA$6:$AA$1000,Verlauf!$B$6:$B$1000,$A145,Verlauf!$C$6:$C$1000,$B145)</f>
        <v>0</v>
      </c>
      <c r="AC145" s="26">
        <f>SUMIFS(Verlauf!$AB$6:$AB$1000,Verlauf!$B$6:$B$1000,$A145,Verlauf!$C$6:$C$1000,$B145)</f>
        <v>0</v>
      </c>
      <c r="AD145" s="26">
        <f>SUMIFS(Verlauf!$AC$6:$AC$1000,Verlauf!$B$6:$B$1000,$A145,Verlauf!$C$6:$C$1000,$B145)</f>
        <v>0</v>
      </c>
      <c r="AE145" s="26">
        <f>SUMIFS(Verlauf!$S$6:$S$1000,Verlauf!$B$6:$B$1000,$A145,Verlauf!$C$6:$C$1000,$B145)</f>
        <v>0</v>
      </c>
      <c r="AF145" s="26" t="str">
        <f>IF($AN145="","",INDEX(Verlauf!$D$6:$D$1000,MATCH($AN145,Verlauf!$A$6:$A$1000,0)))</f>
        <v/>
      </c>
      <c r="AG145" s="26" t="str">
        <f>IF($AN145="","",INDEX(Verlauf!$E$6:$E$1000,MATCH($AN145,Verlauf!$A$6:$A$1000,0)))</f>
        <v/>
      </c>
      <c r="AH145" s="26" t="str">
        <f>IF($AN145="","",INDEX(Verlauf!$F$6:$F$1000,MATCH($AN145,Verlauf!$A$6:$A$1000,0)))</f>
        <v/>
      </c>
      <c r="AI145" s="26" t="str">
        <f>IF($AN145="","",INDEX(Verlauf!$H$6:$H$1000,MATCH($AN145,Verlauf!$A$6:$A$1000,0)))</f>
        <v/>
      </c>
      <c r="AJ145" s="26" t="str">
        <f>IF($AN145="","",INDEX(Verlauf!$N$6:$N$1000,MATCH($AN145,Verlauf!$A$6:$A$1000,0)))</f>
        <v/>
      </c>
      <c r="AK145" s="26" t="str">
        <f>IF($AN145="","",INDEX(Verlauf!$O$6:$O$1000,MATCH($AN145,Verlauf!$A$6:$A$1000,0)))</f>
        <v/>
      </c>
      <c r="AL145" s="26" t="str">
        <f>IF($AN145="","",INDEX(Verlauf!$P$6:$P$1000,MATCH($AN145,Verlauf!$A$6:$A$1000,0)))</f>
        <v/>
      </c>
      <c r="AM145" s="26" t="str">
        <f>IF($AN145="","",INDEX(Verlauf!$R$6:$R$1000,MATCH($AN145,Verlauf!$A$6:$A$1000,0)))</f>
        <v/>
      </c>
      <c r="AN145" s="28" t="str">
        <f>IF(U145&gt;0,_xlfn.MAXIFS(Verlauf!$A$6:$A$1000,Verlauf!$B$6:$B$1000,$A145,Verlauf!$C$6:$C$1000,$B145),"")</f>
        <v/>
      </c>
    </row>
    <row r="146" spans="1:40" x14ac:dyDescent="0.25">
      <c r="A146" s="26">
        <v>2029</v>
      </c>
      <c r="B146" s="26">
        <v>13</v>
      </c>
      <c r="C146" s="7" t="str">
        <f t="shared" si="20"/>
        <v>KW 13/29</v>
      </c>
      <c r="D146" s="26">
        <f>SUMIFS(Verlauf!$K$6:$K$1000,Verlauf!$B$6:$B$1000,$A146,Verlauf!$C$6:$C$1000,$B146)</f>
        <v>0</v>
      </c>
      <c r="E146" s="26">
        <f>SUMIFS(Verlauf!$L$6:$L$1000,Verlauf!$B$6:$B$1000,$A146,Verlauf!$C$6:$C$1000,$B146)</f>
        <v>0</v>
      </c>
      <c r="F146" s="26">
        <f>SUMIFS(Verlauf!$M$6:$M$1000,Verlauf!$B$6:$B$1000,$A146,Verlauf!$C$6:$C$1000,$B146)</f>
        <v>0</v>
      </c>
      <c r="G146" s="26">
        <f>SUMIFS(Verlauf!$J$6:$J$1000,Verlauf!$B$6:$B$1000,$A146,Verlauf!$C$6:$C$1000,$B146)</f>
        <v>0</v>
      </c>
      <c r="H146" s="26">
        <f>SUMIFS(Verlauf!$U$6:$U$1000,Verlauf!$B$6:$B$1000,$A146,Verlauf!$C$6:$C$1000,$B146)</f>
        <v>0</v>
      </c>
      <c r="I146" s="26">
        <f>SUMIFS(Verlauf!$V$6:$V$1000,Verlauf!$B$6:$B$1000,$A146,Verlauf!$C$6:$C$1000,$B146)</f>
        <v>0</v>
      </c>
      <c r="J146" s="26">
        <f>SUMIFS(Verlauf!$W$6:$W$1000,Verlauf!$B$6:$B$1000,$A146,Verlauf!$C$6:$C$1000,$B146)</f>
        <v>0</v>
      </c>
      <c r="K146" s="26">
        <f>SUMIFS(Verlauf!$T$6:$T$1000,Verlauf!$B$6:$B$1000,$A146,Verlauf!$C$6:$C$1000,$B146)</f>
        <v>0</v>
      </c>
      <c r="L146" s="27">
        <f>IF(Filter!$T$7=TRUE,IFERROR(INDEX(Planung!$D$68:$IA$68,MATCH($W146,Wirksam!$D$6:$IA$6,0)),0),0)</f>
        <v>6.8999999999999995</v>
      </c>
      <c r="M146" s="27">
        <f>IF(OR(Filter!$T$5=TRUE,Filter!$T$6=TRUE),IFERROR(INDEX(Planung!$D$69:$IA$69,MATCH($W146,Wirksam!$D$6:$IA$6,0)),0),0)</f>
        <v>9.2000000000000011</v>
      </c>
      <c r="N146" s="27">
        <f t="shared" si="21"/>
        <v>16.100000000000001</v>
      </c>
      <c r="O146" s="27" t="e">
        <f t="shared" si="22"/>
        <v>#N/A</v>
      </c>
      <c r="P146" s="27" t="e">
        <f t="shared" si="23"/>
        <v>#N/A</v>
      </c>
      <c r="Q146" s="27" t="e">
        <f t="shared" si="24"/>
        <v>#N/A</v>
      </c>
      <c r="R146" s="27" t="e">
        <f t="shared" si="25"/>
        <v>#N/A</v>
      </c>
      <c r="S146" s="27" t="e">
        <f t="shared" si="26"/>
        <v>#N/A</v>
      </c>
      <c r="T146" s="27" t="e">
        <f t="shared" si="27"/>
        <v>#N/A</v>
      </c>
      <c r="U146" s="26">
        <f>COUNTIFS(Verlauf!$B$6:$B$1000,$A146,Verlauf!$C$6:$C$1000,$B146)</f>
        <v>0</v>
      </c>
      <c r="V146" s="26">
        <f t="shared" si="28"/>
        <v>1</v>
      </c>
      <c r="W146" s="26">
        <f t="shared" si="29"/>
        <v>202913</v>
      </c>
      <c r="X146" s="26">
        <f>SUMIFS(Verlauf!$X$6:$X$1000,Verlauf!$B$6:$B$1000,$A146,Verlauf!$C$6:$C$1000,$B146)</f>
        <v>0</v>
      </c>
      <c r="Y146" s="26">
        <f>SUMIFS(Verlauf!$Y$6:$Y$1000,Verlauf!$B$6:$B$1000,$A146,Verlauf!$C$6:$C$1000,$B146)</f>
        <v>0</v>
      </c>
      <c r="Z146" s="26">
        <f>SUMIFS(Verlauf!$Z$6:$Z$1000,Verlauf!$B$6:$B$1000,$A146,Verlauf!$C$6:$C$1000,$B146)</f>
        <v>0</v>
      </c>
      <c r="AA146" s="26">
        <f>SUMIFS(Verlauf!$I$6:$I$1000,Verlauf!$B$6:$B$1000,$A146,Verlauf!$C$6:$C$1000,$B146)</f>
        <v>0</v>
      </c>
      <c r="AB146" s="26">
        <f>SUMIFS(Verlauf!$AA$6:$AA$1000,Verlauf!$B$6:$B$1000,$A146,Verlauf!$C$6:$C$1000,$B146)</f>
        <v>0</v>
      </c>
      <c r="AC146" s="26">
        <f>SUMIFS(Verlauf!$AB$6:$AB$1000,Verlauf!$B$6:$B$1000,$A146,Verlauf!$C$6:$C$1000,$B146)</f>
        <v>0</v>
      </c>
      <c r="AD146" s="26">
        <f>SUMIFS(Verlauf!$AC$6:$AC$1000,Verlauf!$B$6:$B$1000,$A146,Verlauf!$C$6:$C$1000,$B146)</f>
        <v>0</v>
      </c>
      <c r="AE146" s="26">
        <f>SUMIFS(Verlauf!$S$6:$S$1000,Verlauf!$B$6:$B$1000,$A146,Verlauf!$C$6:$C$1000,$B146)</f>
        <v>0</v>
      </c>
      <c r="AF146" s="26" t="str">
        <f>IF($AN146="","",INDEX(Verlauf!$D$6:$D$1000,MATCH($AN146,Verlauf!$A$6:$A$1000,0)))</f>
        <v/>
      </c>
      <c r="AG146" s="26" t="str">
        <f>IF($AN146="","",INDEX(Verlauf!$E$6:$E$1000,MATCH($AN146,Verlauf!$A$6:$A$1000,0)))</f>
        <v/>
      </c>
      <c r="AH146" s="26" t="str">
        <f>IF($AN146="","",INDEX(Verlauf!$F$6:$F$1000,MATCH($AN146,Verlauf!$A$6:$A$1000,0)))</f>
        <v/>
      </c>
      <c r="AI146" s="26" t="str">
        <f>IF($AN146="","",INDEX(Verlauf!$H$6:$H$1000,MATCH($AN146,Verlauf!$A$6:$A$1000,0)))</f>
        <v/>
      </c>
      <c r="AJ146" s="26" t="str">
        <f>IF($AN146="","",INDEX(Verlauf!$N$6:$N$1000,MATCH($AN146,Verlauf!$A$6:$A$1000,0)))</f>
        <v/>
      </c>
      <c r="AK146" s="26" t="str">
        <f>IF($AN146="","",INDEX(Verlauf!$O$6:$O$1000,MATCH($AN146,Verlauf!$A$6:$A$1000,0)))</f>
        <v/>
      </c>
      <c r="AL146" s="26" t="str">
        <f>IF($AN146="","",INDEX(Verlauf!$P$6:$P$1000,MATCH($AN146,Verlauf!$A$6:$A$1000,0)))</f>
        <v/>
      </c>
      <c r="AM146" s="26" t="str">
        <f>IF($AN146="","",INDEX(Verlauf!$R$6:$R$1000,MATCH($AN146,Verlauf!$A$6:$A$1000,0)))</f>
        <v/>
      </c>
      <c r="AN146" s="28" t="str">
        <f>IF(U146&gt;0,_xlfn.MAXIFS(Verlauf!$A$6:$A$1000,Verlauf!$B$6:$B$1000,$A146,Verlauf!$C$6:$C$1000,$B146),"")</f>
        <v/>
      </c>
    </row>
    <row r="147" spans="1:40" x14ac:dyDescent="0.25">
      <c r="A147" s="26">
        <v>2029</v>
      </c>
      <c r="B147" s="26">
        <v>14</v>
      </c>
      <c r="C147" s="7" t="str">
        <f t="shared" si="20"/>
        <v>KW 14/29</v>
      </c>
      <c r="D147" s="26">
        <f>SUMIFS(Verlauf!$K$6:$K$1000,Verlauf!$B$6:$B$1000,$A147,Verlauf!$C$6:$C$1000,$B147)</f>
        <v>0</v>
      </c>
      <c r="E147" s="26">
        <f>SUMIFS(Verlauf!$L$6:$L$1000,Verlauf!$B$6:$B$1000,$A147,Verlauf!$C$6:$C$1000,$B147)</f>
        <v>0</v>
      </c>
      <c r="F147" s="26">
        <f>SUMIFS(Verlauf!$M$6:$M$1000,Verlauf!$B$6:$B$1000,$A147,Verlauf!$C$6:$C$1000,$B147)</f>
        <v>0</v>
      </c>
      <c r="G147" s="26">
        <f>SUMIFS(Verlauf!$J$6:$J$1000,Verlauf!$B$6:$B$1000,$A147,Verlauf!$C$6:$C$1000,$B147)</f>
        <v>0</v>
      </c>
      <c r="H147" s="26">
        <f>SUMIFS(Verlauf!$U$6:$U$1000,Verlauf!$B$6:$B$1000,$A147,Verlauf!$C$6:$C$1000,$B147)</f>
        <v>0</v>
      </c>
      <c r="I147" s="26">
        <f>SUMIFS(Verlauf!$V$6:$V$1000,Verlauf!$B$6:$B$1000,$A147,Verlauf!$C$6:$C$1000,$B147)</f>
        <v>0</v>
      </c>
      <c r="J147" s="26">
        <f>SUMIFS(Verlauf!$W$6:$W$1000,Verlauf!$B$6:$B$1000,$A147,Verlauf!$C$6:$C$1000,$B147)</f>
        <v>0</v>
      </c>
      <c r="K147" s="26">
        <f>SUMIFS(Verlauf!$T$6:$T$1000,Verlauf!$B$6:$B$1000,$A147,Verlauf!$C$6:$C$1000,$B147)</f>
        <v>0</v>
      </c>
      <c r="L147" s="27">
        <f>IF(Filter!$T$7=TRUE,IFERROR(INDEX(Planung!$D$68:$IA$68,MATCH($W147,Wirksam!$D$6:$IA$6,0)),0),0)</f>
        <v>6.8999999999999995</v>
      </c>
      <c r="M147" s="27">
        <f>IF(OR(Filter!$T$5=TRUE,Filter!$T$6=TRUE),IFERROR(INDEX(Planung!$D$69:$IA$69,MATCH($W147,Wirksam!$D$6:$IA$6,0)),0),0)</f>
        <v>9.2000000000000011</v>
      </c>
      <c r="N147" s="27">
        <f t="shared" si="21"/>
        <v>16.100000000000001</v>
      </c>
      <c r="O147" s="27" t="e">
        <f t="shared" si="22"/>
        <v>#N/A</v>
      </c>
      <c r="P147" s="27" t="e">
        <f t="shared" si="23"/>
        <v>#N/A</v>
      </c>
      <c r="Q147" s="27" t="e">
        <f t="shared" si="24"/>
        <v>#N/A</v>
      </c>
      <c r="R147" s="27" t="e">
        <f t="shared" si="25"/>
        <v>#N/A</v>
      </c>
      <c r="S147" s="27" t="e">
        <f t="shared" si="26"/>
        <v>#N/A</v>
      </c>
      <c r="T147" s="27" t="e">
        <f t="shared" si="27"/>
        <v>#N/A</v>
      </c>
      <c r="U147" s="26">
        <f>COUNTIFS(Verlauf!$B$6:$B$1000,$A147,Verlauf!$C$6:$C$1000,$B147)</f>
        <v>0</v>
      </c>
      <c r="V147" s="26">
        <f t="shared" si="28"/>
        <v>1</v>
      </c>
      <c r="W147" s="26">
        <f t="shared" si="29"/>
        <v>202914</v>
      </c>
      <c r="X147" s="26">
        <f>SUMIFS(Verlauf!$X$6:$X$1000,Verlauf!$B$6:$B$1000,$A147,Verlauf!$C$6:$C$1000,$B147)</f>
        <v>0</v>
      </c>
      <c r="Y147" s="26">
        <f>SUMIFS(Verlauf!$Y$6:$Y$1000,Verlauf!$B$6:$B$1000,$A147,Verlauf!$C$6:$C$1000,$B147)</f>
        <v>0</v>
      </c>
      <c r="Z147" s="26">
        <f>SUMIFS(Verlauf!$Z$6:$Z$1000,Verlauf!$B$6:$B$1000,$A147,Verlauf!$C$6:$C$1000,$B147)</f>
        <v>0</v>
      </c>
      <c r="AA147" s="26">
        <f>SUMIFS(Verlauf!$I$6:$I$1000,Verlauf!$B$6:$B$1000,$A147,Verlauf!$C$6:$C$1000,$B147)</f>
        <v>0</v>
      </c>
      <c r="AB147" s="26">
        <f>SUMIFS(Verlauf!$AA$6:$AA$1000,Verlauf!$B$6:$B$1000,$A147,Verlauf!$C$6:$C$1000,$B147)</f>
        <v>0</v>
      </c>
      <c r="AC147" s="26">
        <f>SUMIFS(Verlauf!$AB$6:$AB$1000,Verlauf!$B$6:$B$1000,$A147,Verlauf!$C$6:$C$1000,$B147)</f>
        <v>0</v>
      </c>
      <c r="AD147" s="26">
        <f>SUMIFS(Verlauf!$AC$6:$AC$1000,Verlauf!$B$6:$B$1000,$A147,Verlauf!$C$6:$C$1000,$B147)</f>
        <v>0</v>
      </c>
      <c r="AE147" s="26">
        <f>SUMIFS(Verlauf!$S$6:$S$1000,Verlauf!$B$6:$B$1000,$A147,Verlauf!$C$6:$C$1000,$B147)</f>
        <v>0</v>
      </c>
      <c r="AF147" s="26" t="str">
        <f>IF($AN147="","",INDEX(Verlauf!$D$6:$D$1000,MATCH($AN147,Verlauf!$A$6:$A$1000,0)))</f>
        <v/>
      </c>
      <c r="AG147" s="26" t="str">
        <f>IF($AN147="","",INDEX(Verlauf!$E$6:$E$1000,MATCH($AN147,Verlauf!$A$6:$A$1000,0)))</f>
        <v/>
      </c>
      <c r="AH147" s="26" t="str">
        <f>IF($AN147="","",INDEX(Verlauf!$F$6:$F$1000,MATCH($AN147,Verlauf!$A$6:$A$1000,0)))</f>
        <v/>
      </c>
      <c r="AI147" s="26" t="str">
        <f>IF($AN147="","",INDEX(Verlauf!$H$6:$H$1000,MATCH($AN147,Verlauf!$A$6:$A$1000,0)))</f>
        <v/>
      </c>
      <c r="AJ147" s="26" t="str">
        <f>IF($AN147="","",INDEX(Verlauf!$N$6:$N$1000,MATCH($AN147,Verlauf!$A$6:$A$1000,0)))</f>
        <v/>
      </c>
      <c r="AK147" s="26" t="str">
        <f>IF($AN147="","",INDEX(Verlauf!$O$6:$O$1000,MATCH($AN147,Verlauf!$A$6:$A$1000,0)))</f>
        <v/>
      </c>
      <c r="AL147" s="26" t="str">
        <f>IF($AN147="","",INDEX(Verlauf!$P$6:$P$1000,MATCH($AN147,Verlauf!$A$6:$A$1000,0)))</f>
        <v/>
      </c>
      <c r="AM147" s="26" t="str">
        <f>IF($AN147="","",INDEX(Verlauf!$R$6:$R$1000,MATCH($AN147,Verlauf!$A$6:$A$1000,0)))</f>
        <v/>
      </c>
      <c r="AN147" s="28" t="str">
        <f>IF(U147&gt;0,_xlfn.MAXIFS(Verlauf!$A$6:$A$1000,Verlauf!$B$6:$B$1000,$A147,Verlauf!$C$6:$C$1000,$B147),"")</f>
        <v/>
      </c>
    </row>
    <row r="148" spans="1:40" x14ac:dyDescent="0.25">
      <c r="A148" s="26">
        <v>2029</v>
      </c>
      <c r="B148" s="26">
        <v>15</v>
      </c>
      <c r="C148" s="7" t="str">
        <f t="shared" si="20"/>
        <v>KW 15/29</v>
      </c>
      <c r="D148" s="26">
        <f>SUMIFS(Verlauf!$K$6:$K$1000,Verlauf!$B$6:$B$1000,$A148,Verlauf!$C$6:$C$1000,$B148)</f>
        <v>0</v>
      </c>
      <c r="E148" s="26">
        <f>SUMIFS(Verlauf!$L$6:$L$1000,Verlauf!$B$6:$B$1000,$A148,Verlauf!$C$6:$C$1000,$B148)</f>
        <v>0</v>
      </c>
      <c r="F148" s="26">
        <f>SUMIFS(Verlauf!$M$6:$M$1000,Verlauf!$B$6:$B$1000,$A148,Verlauf!$C$6:$C$1000,$B148)</f>
        <v>0</v>
      </c>
      <c r="G148" s="26">
        <f>SUMIFS(Verlauf!$J$6:$J$1000,Verlauf!$B$6:$B$1000,$A148,Verlauf!$C$6:$C$1000,$B148)</f>
        <v>0</v>
      </c>
      <c r="H148" s="26">
        <f>SUMIFS(Verlauf!$U$6:$U$1000,Verlauf!$B$6:$B$1000,$A148,Verlauf!$C$6:$C$1000,$B148)</f>
        <v>0</v>
      </c>
      <c r="I148" s="26">
        <f>SUMIFS(Verlauf!$V$6:$V$1000,Verlauf!$B$6:$B$1000,$A148,Verlauf!$C$6:$C$1000,$B148)</f>
        <v>0</v>
      </c>
      <c r="J148" s="26">
        <f>SUMIFS(Verlauf!$W$6:$W$1000,Verlauf!$B$6:$B$1000,$A148,Verlauf!$C$6:$C$1000,$B148)</f>
        <v>0</v>
      </c>
      <c r="K148" s="26">
        <f>SUMIFS(Verlauf!$T$6:$T$1000,Verlauf!$B$6:$B$1000,$A148,Verlauf!$C$6:$C$1000,$B148)</f>
        <v>0</v>
      </c>
      <c r="L148" s="27">
        <f>IF(Filter!$T$7=TRUE,IFERROR(INDEX(Planung!$D$68:$IA$68,MATCH($W148,Wirksam!$D$6:$IA$6,0)),0),0)</f>
        <v>6.8999999999999995</v>
      </c>
      <c r="M148" s="27">
        <f>IF(OR(Filter!$T$5=TRUE,Filter!$T$6=TRUE),IFERROR(INDEX(Planung!$D$69:$IA$69,MATCH($W148,Wirksam!$D$6:$IA$6,0)),0),0)</f>
        <v>9.2000000000000011</v>
      </c>
      <c r="N148" s="27">
        <f t="shared" si="21"/>
        <v>16.100000000000001</v>
      </c>
      <c r="O148" s="27" t="e">
        <f t="shared" si="22"/>
        <v>#N/A</v>
      </c>
      <c r="P148" s="27" t="e">
        <f t="shared" si="23"/>
        <v>#N/A</v>
      </c>
      <c r="Q148" s="27" t="e">
        <f t="shared" si="24"/>
        <v>#N/A</v>
      </c>
      <c r="R148" s="27" t="e">
        <f t="shared" si="25"/>
        <v>#N/A</v>
      </c>
      <c r="S148" s="27" t="e">
        <f t="shared" si="26"/>
        <v>#N/A</v>
      </c>
      <c r="T148" s="27" t="e">
        <f t="shared" si="27"/>
        <v>#N/A</v>
      </c>
      <c r="U148" s="26">
        <f>COUNTIFS(Verlauf!$B$6:$B$1000,$A148,Verlauf!$C$6:$C$1000,$B148)</f>
        <v>0</v>
      </c>
      <c r="V148" s="26">
        <f t="shared" si="28"/>
        <v>1</v>
      </c>
      <c r="W148" s="26">
        <f t="shared" si="29"/>
        <v>202915</v>
      </c>
      <c r="X148" s="26">
        <f>SUMIFS(Verlauf!$X$6:$X$1000,Verlauf!$B$6:$B$1000,$A148,Verlauf!$C$6:$C$1000,$B148)</f>
        <v>0</v>
      </c>
      <c r="Y148" s="26">
        <f>SUMIFS(Verlauf!$Y$6:$Y$1000,Verlauf!$B$6:$B$1000,$A148,Verlauf!$C$6:$C$1000,$B148)</f>
        <v>0</v>
      </c>
      <c r="Z148" s="26">
        <f>SUMIFS(Verlauf!$Z$6:$Z$1000,Verlauf!$B$6:$B$1000,$A148,Verlauf!$C$6:$C$1000,$B148)</f>
        <v>0</v>
      </c>
      <c r="AA148" s="26">
        <f>SUMIFS(Verlauf!$I$6:$I$1000,Verlauf!$B$6:$B$1000,$A148,Verlauf!$C$6:$C$1000,$B148)</f>
        <v>0</v>
      </c>
      <c r="AB148" s="26">
        <f>SUMIFS(Verlauf!$AA$6:$AA$1000,Verlauf!$B$6:$B$1000,$A148,Verlauf!$C$6:$C$1000,$B148)</f>
        <v>0</v>
      </c>
      <c r="AC148" s="26">
        <f>SUMIFS(Verlauf!$AB$6:$AB$1000,Verlauf!$B$6:$B$1000,$A148,Verlauf!$C$6:$C$1000,$B148)</f>
        <v>0</v>
      </c>
      <c r="AD148" s="26">
        <f>SUMIFS(Verlauf!$AC$6:$AC$1000,Verlauf!$B$6:$B$1000,$A148,Verlauf!$C$6:$C$1000,$B148)</f>
        <v>0</v>
      </c>
      <c r="AE148" s="26">
        <f>SUMIFS(Verlauf!$S$6:$S$1000,Verlauf!$B$6:$B$1000,$A148,Verlauf!$C$6:$C$1000,$B148)</f>
        <v>0</v>
      </c>
      <c r="AF148" s="26" t="str">
        <f>IF($AN148="","",INDEX(Verlauf!$D$6:$D$1000,MATCH($AN148,Verlauf!$A$6:$A$1000,0)))</f>
        <v/>
      </c>
      <c r="AG148" s="26" t="str">
        <f>IF($AN148="","",INDEX(Verlauf!$E$6:$E$1000,MATCH($AN148,Verlauf!$A$6:$A$1000,0)))</f>
        <v/>
      </c>
      <c r="AH148" s="26" t="str">
        <f>IF($AN148="","",INDEX(Verlauf!$F$6:$F$1000,MATCH($AN148,Verlauf!$A$6:$A$1000,0)))</f>
        <v/>
      </c>
      <c r="AI148" s="26" t="str">
        <f>IF($AN148="","",INDEX(Verlauf!$H$6:$H$1000,MATCH($AN148,Verlauf!$A$6:$A$1000,0)))</f>
        <v/>
      </c>
      <c r="AJ148" s="26" t="str">
        <f>IF($AN148="","",INDEX(Verlauf!$N$6:$N$1000,MATCH($AN148,Verlauf!$A$6:$A$1000,0)))</f>
        <v/>
      </c>
      <c r="AK148" s="26" t="str">
        <f>IF($AN148="","",INDEX(Verlauf!$O$6:$O$1000,MATCH($AN148,Verlauf!$A$6:$A$1000,0)))</f>
        <v/>
      </c>
      <c r="AL148" s="26" t="str">
        <f>IF($AN148="","",INDEX(Verlauf!$P$6:$P$1000,MATCH($AN148,Verlauf!$A$6:$A$1000,0)))</f>
        <v/>
      </c>
      <c r="AM148" s="26" t="str">
        <f>IF($AN148="","",INDEX(Verlauf!$R$6:$R$1000,MATCH($AN148,Verlauf!$A$6:$A$1000,0)))</f>
        <v/>
      </c>
      <c r="AN148" s="28" t="str">
        <f>IF(U148&gt;0,_xlfn.MAXIFS(Verlauf!$A$6:$A$1000,Verlauf!$B$6:$B$1000,$A148,Verlauf!$C$6:$C$1000,$B148),"")</f>
        <v/>
      </c>
    </row>
    <row r="149" spans="1:40" x14ac:dyDescent="0.25">
      <c r="A149" s="26">
        <v>2029</v>
      </c>
      <c r="B149" s="26">
        <v>16</v>
      </c>
      <c r="C149" s="7" t="str">
        <f t="shared" si="20"/>
        <v>KW 16/29</v>
      </c>
      <c r="D149" s="26">
        <f>SUMIFS(Verlauf!$K$6:$K$1000,Verlauf!$B$6:$B$1000,$A149,Verlauf!$C$6:$C$1000,$B149)</f>
        <v>0</v>
      </c>
      <c r="E149" s="26">
        <f>SUMIFS(Verlauf!$L$6:$L$1000,Verlauf!$B$6:$B$1000,$A149,Verlauf!$C$6:$C$1000,$B149)</f>
        <v>0</v>
      </c>
      <c r="F149" s="26">
        <f>SUMIFS(Verlauf!$M$6:$M$1000,Verlauf!$B$6:$B$1000,$A149,Verlauf!$C$6:$C$1000,$B149)</f>
        <v>0</v>
      </c>
      <c r="G149" s="26">
        <f>SUMIFS(Verlauf!$J$6:$J$1000,Verlauf!$B$6:$B$1000,$A149,Verlauf!$C$6:$C$1000,$B149)</f>
        <v>0</v>
      </c>
      <c r="H149" s="26">
        <f>SUMIFS(Verlauf!$U$6:$U$1000,Verlauf!$B$6:$B$1000,$A149,Verlauf!$C$6:$C$1000,$B149)</f>
        <v>0</v>
      </c>
      <c r="I149" s="26">
        <f>SUMIFS(Verlauf!$V$6:$V$1000,Verlauf!$B$6:$B$1000,$A149,Verlauf!$C$6:$C$1000,$B149)</f>
        <v>0</v>
      </c>
      <c r="J149" s="26">
        <f>SUMIFS(Verlauf!$W$6:$W$1000,Verlauf!$B$6:$B$1000,$A149,Verlauf!$C$6:$C$1000,$B149)</f>
        <v>0</v>
      </c>
      <c r="K149" s="26">
        <f>SUMIFS(Verlauf!$T$6:$T$1000,Verlauf!$B$6:$B$1000,$A149,Verlauf!$C$6:$C$1000,$B149)</f>
        <v>0</v>
      </c>
      <c r="L149" s="27">
        <f>IF(Filter!$T$7=TRUE,IFERROR(INDEX(Planung!$D$68:$IA$68,MATCH($W149,Wirksam!$D$6:$IA$6,0)),0),0)</f>
        <v>6.8999999999999995</v>
      </c>
      <c r="M149" s="27">
        <f>IF(OR(Filter!$T$5=TRUE,Filter!$T$6=TRUE),IFERROR(INDEX(Planung!$D$69:$IA$69,MATCH($W149,Wirksam!$D$6:$IA$6,0)),0),0)</f>
        <v>9.2000000000000011</v>
      </c>
      <c r="N149" s="27">
        <f t="shared" si="21"/>
        <v>16.100000000000001</v>
      </c>
      <c r="O149" s="27" t="e">
        <f t="shared" si="22"/>
        <v>#N/A</v>
      </c>
      <c r="P149" s="27" t="e">
        <f t="shared" si="23"/>
        <v>#N/A</v>
      </c>
      <c r="Q149" s="27" t="e">
        <f t="shared" si="24"/>
        <v>#N/A</v>
      </c>
      <c r="R149" s="27" t="e">
        <f t="shared" si="25"/>
        <v>#N/A</v>
      </c>
      <c r="S149" s="27" t="e">
        <f t="shared" si="26"/>
        <v>#N/A</v>
      </c>
      <c r="T149" s="27" t="e">
        <f t="shared" si="27"/>
        <v>#N/A</v>
      </c>
      <c r="U149" s="26">
        <f>COUNTIFS(Verlauf!$B$6:$B$1000,$A149,Verlauf!$C$6:$C$1000,$B149)</f>
        <v>0</v>
      </c>
      <c r="V149" s="26">
        <f t="shared" si="28"/>
        <v>1</v>
      </c>
      <c r="W149" s="26">
        <f t="shared" si="29"/>
        <v>202916</v>
      </c>
      <c r="X149" s="26">
        <f>SUMIFS(Verlauf!$X$6:$X$1000,Verlauf!$B$6:$B$1000,$A149,Verlauf!$C$6:$C$1000,$B149)</f>
        <v>0</v>
      </c>
      <c r="Y149" s="26">
        <f>SUMIFS(Verlauf!$Y$6:$Y$1000,Verlauf!$B$6:$B$1000,$A149,Verlauf!$C$6:$C$1000,$B149)</f>
        <v>0</v>
      </c>
      <c r="Z149" s="26">
        <f>SUMIFS(Verlauf!$Z$6:$Z$1000,Verlauf!$B$6:$B$1000,$A149,Verlauf!$C$6:$C$1000,$B149)</f>
        <v>0</v>
      </c>
      <c r="AA149" s="26">
        <f>SUMIFS(Verlauf!$I$6:$I$1000,Verlauf!$B$6:$B$1000,$A149,Verlauf!$C$6:$C$1000,$B149)</f>
        <v>0</v>
      </c>
      <c r="AB149" s="26">
        <f>SUMIFS(Verlauf!$AA$6:$AA$1000,Verlauf!$B$6:$B$1000,$A149,Verlauf!$C$6:$C$1000,$B149)</f>
        <v>0</v>
      </c>
      <c r="AC149" s="26">
        <f>SUMIFS(Verlauf!$AB$6:$AB$1000,Verlauf!$B$6:$B$1000,$A149,Verlauf!$C$6:$C$1000,$B149)</f>
        <v>0</v>
      </c>
      <c r="AD149" s="26">
        <f>SUMIFS(Verlauf!$AC$6:$AC$1000,Verlauf!$B$6:$B$1000,$A149,Verlauf!$C$6:$C$1000,$B149)</f>
        <v>0</v>
      </c>
      <c r="AE149" s="26">
        <f>SUMIFS(Verlauf!$S$6:$S$1000,Verlauf!$B$6:$B$1000,$A149,Verlauf!$C$6:$C$1000,$B149)</f>
        <v>0</v>
      </c>
      <c r="AF149" s="26" t="str">
        <f>IF($AN149="","",INDEX(Verlauf!$D$6:$D$1000,MATCH($AN149,Verlauf!$A$6:$A$1000,0)))</f>
        <v/>
      </c>
      <c r="AG149" s="26" t="str">
        <f>IF($AN149="","",INDEX(Verlauf!$E$6:$E$1000,MATCH($AN149,Verlauf!$A$6:$A$1000,0)))</f>
        <v/>
      </c>
      <c r="AH149" s="26" t="str">
        <f>IF($AN149="","",INDEX(Verlauf!$F$6:$F$1000,MATCH($AN149,Verlauf!$A$6:$A$1000,0)))</f>
        <v/>
      </c>
      <c r="AI149" s="26" t="str">
        <f>IF($AN149="","",INDEX(Verlauf!$H$6:$H$1000,MATCH($AN149,Verlauf!$A$6:$A$1000,0)))</f>
        <v/>
      </c>
      <c r="AJ149" s="26" t="str">
        <f>IF($AN149="","",INDEX(Verlauf!$N$6:$N$1000,MATCH($AN149,Verlauf!$A$6:$A$1000,0)))</f>
        <v/>
      </c>
      <c r="AK149" s="26" t="str">
        <f>IF($AN149="","",INDEX(Verlauf!$O$6:$O$1000,MATCH($AN149,Verlauf!$A$6:$A$1000,0)))</f>
        <v/>
      </c>
      <c r="AL149" s="26" t="str">
        <f>IF($AN149="","",INDEX(Verlauf!$P$6:$P$1000,MATCH($AN149,Verlauf!$A$6:$A$1000,0)))</f>
        <v/>
      </c>
      <c r="AM149" s="26" t="str">
        <f>IF($AN149="","",INDEX(Verlauf!$R$6:$R$1000,MATCH($AN149,Verlauf!$A$6:$A$1000,0)))</f>
        <v/>
      </c>
      <c r="AN149" s="28" t="str">
        <f>IF(U149&gt;0,_xlfn.MAXIFS(Verlauf!$A$6:$A$1000,Verlauf!$B$6:$B$1000,$A149,Verlauf!$C$6:$C$1000,$B149),"")</f>
        <v/>
      </c>
    </row>
    <row r="150" spans="1:40" x14ac:dyDescent="0.25">
      <c r="A150" s="26">
        <v>2029</v>
      </c>
      <c r="B150" s="26">
        <v>17</v>
      </c>
      <c r="C150" s="7" t="str">
        <f t="shared" si="20"/>
        <v>KW 17/29</v>
      </c>
      <c r="D150" s="26">
        <f>SUMIFS(Verlauf!$K$6:$K$1000,Verlauf!$B$6:$B$1000,$A150,Verlauf!$C$6:$C$1000,$B150)</f>
        <v>0</v>
      </c>
      <c r="E150" s="26">
        <f>SUMIFS(Verlauf!$L$6:$L$1000,Verlauf!$B$6:$B$1000,$A150,Verlauf!$C$6:$C$1000,$B150)</f>
        <v>0</v>
      </c>
      <c r="F150" s="26">
        <f>SUMIFS(Verlauf!$M$6:$M$1000,Verlauf!$B$6:$B$1000,$A150,Verlauf!$C$6:$C$1000,$B150)</f>
        <v>0</v>
      </c>
      <c r="G150" s="26">
        <f>SUMIFS(Verlauf!$J$6:$J$1000,Verlauf!$B$6:$B$1000,$A150,Verlauf!$C$6:$C$1000,$B150)</f>
        <v>0</v>
      </c>
      <c r="H150" s="26">
        <f>SUMIFS(Verlauf!$U$6:$U$1000,Verlauf!$B$6:$B$1000,$A150,Verlauf!$C$6:$C$1000,$B150)</f>
        <v>0</v>
      </c>
      <c r="I150" s="26">
        <f>SUMIFS(Verlauf!$V$6:$V$1000,Verlauf!$B$6:$B$1000,$A150,Verlauf!$C$6:$C$1000,$B150)</f>
        <v>0</v>
      </c>
      <c r="J150" s="26">
        <f>SUMIFS(Verlauf!$W$6:$W$1000,Verlauf!$B$6:$B$1000,$A150,Verlauf!$C$6:$C$1000,$B150)</f>
        <v>0</v>
      </c>
      <c r="K150" s="26">
        <f>SUMIFS(Verlauf!$T$6:$T$1000,Verlauf!$B$6:$B$1000,$A150,Verlauf!$C$6:$C$1000,$B150)</f>
        <v>0</v>
      </c>
      <c r="L150" s="27">
        <f>IF(Filter!$T$7=TRUE,IFERROR(INDEX(Planung!$D$68:$IA$68,MATCH($W150,Wirksam!$D$6:$IA$6,0)),0),0)</f>
        <v>6.8999999999999995</v>
      </c>
      <c r="M150" s="27">
        <f>IF(OR(Filter!$T$5=TRUE,Filter!$T$6=TRUE),IFERROR(INDEX(Planung!$D$69:$IA$69,MATCH($W150,Wirksam!$D$6:$IA$6,0)),0),0)</f>
        <v>9.2000000000000011</v>
      </c>
      <c r="N150" s="27">
        <f t="shared" si="21"/>
        <v>16.100000000000001</v>
      </c>
      <c r="O150" s="27" t="e">
        <f t="shared" si="22"/>
        <v>#N/A</v>
      </c>
      <c r="P150" s="27" t="e">
        <f t="shared" si="23"/>
        <v>#N/A</v>
      </c>
      <c r="Q150" s="27" t="e">
        <f t="shared" si="24"/>
        <v>#N/A</v>
      </c>
      <c r="R150" s="27" t="e">
        <f t="shared" si="25"/>
        <v>#N/A</v>
      </c>
      <c r="S150" s="27" t="e">
        <f t="shared" si="26"/>
        <v>#N/A</v>
      </c>
      <c r="T150" s="27" t="e">
        <f t="shared" si="27"/>
        <v>#N/A</v>
      </c>
      <c r="U150" s="26">
        <f>COUNTIFS(Verlauf!$B$6:$B$1000,$A150,Verlauf!$C$6:$C$1000,$B150)</f>
        <v>0</v>
      </c>
      <c r="V150" s="26">
        <f t="shared" si="28"/>
        <v>1</v>
      </c>
      <c r="W150" s="26">
        <f t="shared" si="29"/>
        <v>202917</v>
      </c>
      <c r="X150" s="26">
        <f>SUMIFS(Verlauf!$X$6:$X$1000,Verlauf!$B$6:$B$1000,$A150,Verlauf!$C$6:$C$1000,$B150)</f>
        <v>0</v>
      </c>
      <c r="Y150" s="26">
        <f>SUMIFS(Verlauf!$Y$6:$Y$1000,Verlauf!$B$6:$B$1000,$A150,Verlauf!$C$6:$C$1000,$B150)</f>
        <v>0</v>
      </c>
      <c r="Z150" s="26">
        <f>SUMIFS(Verlauf!$Z$6:$Z$1000,Verlauf!$B$6:$B$1000,$A150,Verlauf!$C$6:$C$1000,$B150)</f>
        <v>0</v>
      </c>
      <c r="AA150" s="26">
        <f>SUMIFS(Verlauf!$I$6:$I$1000,Verlauf!$B$6:$B$1000,$A150,Verlauf!$C$6:$C$1000,$B150)</f>
        <v>0</v>
      </c>
      <c r="AB150" s="26">
        <f>SUMIFS(Verlauf!$AA$6:$AA$1000,Verlauf!$B$6:$B$1000,$A150,Verlauf!$C$6:$C$1000,$B150)</f>
        <v>0</v>
      </c>
      <c r="AC150" s="26">
        <f>SUMIFS(Verlauf!$AB$6:$AB$1000,Verlauf!$B$6:$B$1000,$A150,Verlauf!$C$6:$C$1000,$B150)</f>
        <v>0</v>
      </c>
      <c r="AD150" s="26">
        <f>SUMIFS(Verlauf!$AC$6:$AC$1000,Verlauf!$B$6:$B$1000,$A150,Verlauf!$C$6:$C$1000,$B150)</f>
        <v>0</v>
      </c>
      <c r="AE150" s="26">
        <f>SUMIFS(Verlauf!$S$6:$S$1000,Verlauf!$B$6:$B$1000,$A150,Verlauf!$C$6:$C$1000,$B150)</f>
        <v>0</v>
      </c>
      <c r="AF150" s="26" t="str">
        <f>IF($AN150="","",INDEX(Verlauf!$D$6:$D$1000,MATCH($AN150,Verlauf!$A$6:$A$1000,0)))</f>
        <v/>
      </c>
      <c r="AG150" s="26" t="str">
        <f>IF($AN150="","",INDEX(Verlauf!$E$6:$E$1000,MATCH($AN150,Verlauf!$A$6:$A$1000,0)))</f>
        <v/>
      </c>
      <c r="AH150" s="26" t="str">
        <f>IF($AN150="","",INDEX(Verlauf!$F$6:$F$1000,MATCH($AN150,Verlauf!$A$6:$A$1000,0)))</f>
        <v/>
      </c>
      <c r="AI150" s="26" t="str">
        <f>IF($AN150="","",INDEX(Verlauf!$H$6:$H$1000,MATCH($AN150,Verlauf!$A$6:$A$1000,0)))</f>
        <v/>
      </c>
      <c r="AJ150" s="26" t="str">
        <f>IF($AN150="","",INDEX(Verlauf!$N$6:$N$1000,MATCH($AN150,Verlauf!$A$6:$A$1000,0)))</f>
        <v/>
      </c>
      <c r="AK150" s="26" t="str">
        <f>IF($AN150="","",INDEX(Verlauf!$O$6:$O$1000,MATCH($AN150,Verlauf!$A$6:$A$1000,0)))</f>
        <v/>
      </c>
      <c r="AL150" s="26" t="str">
        <f>IF($AN150="","",INDEX(Verlauf!$P$6:$P$1000,MATCH($AN150,Verlauf!$A$6:$A$1000,0)))</f>
        <v/>
      </c>
      <c r="AM150" s="26" t="str">
        <f>IF($AN150="","",INDEX(Verlauf!$R$6:$R$1000,MATCH($AN150,Verlauf!$A$6:$A$1000,0)))</f>
        <v/>
      </c>
      <c r="AN150" s="28" t="str">
        <f>IF(U150&gt;0,_xlfn.MAXIFS(Verlauf!$A$6:$A$1000,Verlauf!$B$6:$B$1000,$A150,Verlauf!$C$6:$C$1000,$B150),"")</f>
        <v/>
      </c>
    </row>
    <row r="151" spans="1:40" x14ac:dyDescent="0.25">
      <c r="A151" s="26">
        <v>2029</v>
      </c>
      <c r="B151" s="26">
        <v>18</v>
      </c>
      <c r="C151" s="7" t="str">
        <f t="shared" si="20"/>
        <v>KW 18/29</v>
      </c>
      <c r="D151" s="26">
        <f>SUMIFS(Verlauf!$K$6:$K$1000,Verlauf!$B$6:$B$1000,$A151,Verlauf!$C$6:$C$1000,$B151)</f>
        <v>0</v>
      </c>
      <c r="E151" s="26">
        <f>SUMIFS(Verlauf!$L$6:$L$1000,Verlauf!$B$6:$B$1000,$A151,Verlauf!$C$6:$C$1000,$B151)</f>
        <v>0</v>
      </c>
      <c r="F151" s="26">
        <f>SUMIFS(Verlauf!$M$6:$M$1000,Verlauf!$B$6:$B$1000,$A151,Verlauf!$C$6:$C$1000,$B151)</f>
        <v>0</v>
      </c>
      <c r="G151" s="26">
        <f>SUMIFS(Verlauf!$J$6:$J$1000,Verlauf!$B$6:$B$1000,$A151,Verlauf!$C$6:$C$1000,$B151)</f>
        <v>0</v>
      </c>
      <c r="H151" s="26">
        <f>SUMIFS(Verlauf!$U$6:$U$1000,Verlauf!$B$6:$B$1000,$A151,Verlauf!$C$6:$C$1000,$B151)</f>
        <v>0</v>
      </c>
      <c r="I151" s="26">
        <f>SUMIFS(Verlauf!$V$6:$V$1000,Verlauf!$B$6:$B$1000,$A151,Verlauf!$C$6:$C$1000,$B151)</f>
        <v>0</v>
      </c>
      <c r="J151" s="26">
        <f>SUMIFS(Verlauf!$W$6:$W$1000,Verlauf!$B$6:$B$1000,$A151,Verlauf!$C$6:$C$1000,$B151)</f>
        <v>0</v>
      </c>
      <c r="K151" s="26">
        <f>SUMIFS(Verlauf!$T$6:$T$1000,Verlauf!$B$6:$B$1000,$A151,Verlauf!$C$6:$C$1000,$B151)</f>
        <v>0</v>
      </c>
      <c r="L151" s="27">
        <f>IF(Filter!$T$7=TRUE,IFERROR(INDEX(Planung!$D$68:$IA$68,MATCH($W151,Wirksam!$D$6:$IA$6,0)),0),0)</f>
        <v>6.8999999999999995</v>
      </c>
      <c r="M151" s="27">
        <f>IF(OR(Filter!$T$5=TRUE,Filter!$T$6=TRUE),IFERROR(INDEX(Planung!$D$69:$IA$69,MATCH($W151,Wirksam!$D$6:$IA$6,0)),0),0)</f>
        <v>9.2000000000000011</v>
      </c>
      <c r="N151" s="27">
        <f t="shared" si="21"/>
        <v>16.100000000000001</v>
      </c>
      <c r="O151" s="27" t="e">
        <f t="shared" si="22"/>
        <v>#N/A</v>
      </c>
      <c r="P151" s="27" t="e">
        <f t="shared" si="23"/>
        <v>#N/A</v>
      </c>
      <c r="Q151" s="27" t="e">
        <f t="shared" si="24"/>
        <v>#N/A</v>
      </c>
      <c r="R151" s="27" t="e">
        <f t="shared" si="25"/>
        <v>#N/A</v>
      </c>
      <c r="S151" s="27" t="e">
        <f t="shared" si="26"/>
        <v>#N/A</v>
      </c>
      <c r="T151" s="27" t="e">
        <f t="shared" si="27"/>
        <v>#N/A</v>
      </c>
      <c r="U151" s="26">
        <f>COUNTIFS(Verlauf!$B$6:$B$1000,$A151,Verlauf!$C$6:$C$1000,$B151)</f>
        <v>0</v>
      </c>
      <c r="V151" s="26">
        <f t="shared" si="28"/>
        <v>1</v>
      </c>
      <c r="W151" s="26">
        <f t="shared" si="29"/>
        <v>202918</v>
      </c>
      <c r="X151" s="26">
        <f>SUMIFS(Verlauf!$X$6:$X$1000,Verlauf!$B$6:$B$1000,$A151,Verlauf!$C$6:$C$1000,$B151)</f>
        <v>0</v>
      </c>
      <c r="Y151" s="26">
        <f>SUMIFS(Verlauf!$Y$6:$Y$1000,Verlauf!$B$6:$B$1000,$A151,Verlauf!$C$6:$C$1000,$B151)</f>
        <v>0</v>
      </c>
      <c r="Z151" s="26">
        <f>SUMIFS(Verlauf!$Z$6:$Z$1000,Verlauf!$B$6:$B$1000,$A151,Verlauf!$C$6:$C$1000,$B151)</f>
        <v>0</v>
      </c>
      <c r="AA151" s="26">
        <f>SUMIFS(Verlauf!$I$6:$I$1000,Verlauf!$B$6:$B$1000,$A151,Verlauf!$C$6:$C$1000,$B151)</f>
        <v>0</v>
      </c>
      <c r="AB151" s="26">
        <f>SUMIFS(Verlauf!$AA$6:$AA$1000,Verlauf!$B$6:$B$1000,$A151,Verlauf!$C$6:$C$1000,$B151)</f>
        <v>0</v>
      </c>
      <c r="AC151" s="26">
        <f>SUMIFS(Verlauf!$AB$6:$AB$1000,Verlauf!$B$6:$B$1000,$A151,Verlauf!$C$6:$C$1000,$B151)</f>
        <v>0</v>
      </c>
      <c r="AD151" s="26">
        <f>SUMIFS(Verlauf!$AC$6:$AC$1000,Verlauf!$B$6:$B$1000,$A151,Verlauf!$C$6:$C$1000,$B151)</f>
        <v>0</v>
      </c>
      <c r="AE151" s="26">
        <f>SUMIFS(Verlauf!$S$6:$S$1000,Verlauf!$B$6:$B$1000,$A151,Verlauf!$C$6:$C$1000,$B151)</f>
        <v>0</v>
      </c>
      <c r="AF151" s="26" t="str">
        <f>IF($AN151="","",INDEX(Verlauf!$D$6:$D$1000,MATCH($AN151,Verlauf!$A$6:$A$1000,0)))</f>
        <v/>
      </c>
      <c r="AG151" s="26" t="str">
        <f>IF($AN151="","",INDEX(Verlauf!$E$6:$E$1000,MATCH($AN151,Verlauf!$A$6:$A$1000,0)))</f>
        <v/>
      </c>
      <c r="AH151" s="26" t="str">
        <f>IF($AN151="","",INDEX(Verlauf!$F$6:$F$1000,MATCH($AN151,Verlauf!$A$6:$A$1000,0)))</f>
        <v/>
      </c>
      <c r="AI151" s="26" t="str">
        <f>IF($AN151="","",INDEX(Verlauf!$H$6:$H$1000,MATCH($AN151,Verlauf!$A$6:$A$1000,0)))</f>
        <v/>
      </c>
      <c r="AJ151" s="26" t="str">
        <f>IF($AN151="","",INDEX(Verlauf!$N$6:$N$1000,MATCH($AN151,Verlauf!$A$6:$A$1000,0)))</f>
        <v/>
      </c>
      <c r="AK151" s="26" t="str">
        <f>IF($AN151="","",INDEX(Verlauf!$O$6:$O$1000,MATCH($AN151,Verlauf!$A$6:$A$1000,0)))</f>
        <v/>
      </c>
      <c r="AL151" s="26" t="str">
        <f>IF($AN151="","",INDEX(Verlauf!$P$6:$P$1000,MATCH($AN151,Verlauf!$A$6:$A$1000,0)))</f>
        <v/>
      </c>
      <c r="AM151" s="26" t="str">
        <f>IF($AN151="","",INDEX(Verlauf!$R$6:$R$1000,MATCH($AN151,Verlauf!$A$6:$A$1000,0)))</f>
        <v/>
      </c>
      <c r="AN151" s="28" t="str">
        <f>IF(U151&gt;0,_xlfn.MAXIFS(Verlauf!$A$6:$A$1000,Verlauf!$B$6:$B$1000,$A151,Verlauf!$C$6:$C$1000,$B151),"")</f>
        <v/>
      </c>
    </row>
    <row r="152" spans="1:40" x14ac:dyDescent="0.25">
      <c r="A152" s="26">
        <v>2029</v>
      </c>
      <c r="B152" s="26">
        <v>19</v>
      </c>
      <c r="C152" s="7" t="str">
        <f t="shared" si="20"/>
        <v>KW 19/29</v>
      </c>
      <c r="D152" s="26">
        <f>SUMIFS(Verlauf!$K$6:$K$1000,Verlauf!$B$6:$B$1000,$A152,Verlauf!$C$6:$C$1000,$B152)</f>
        <v>0</v>
      </c>
      <c r="E152" s="26">
        <f>SUMIFS(Verlauf!$L$6:$L$1000,Verlauf!$B$6:$B$1000,$A152,Verlauf!$C$6:$C$1000,$B152)</f>
        <v>0</v>
      </c>
      <c r="F152" s="26">
        <f>SUMIFS(Verlauf!$M$6:$M$1000,Verlauf!$B$6:$B$1000,$A152,Verlauf!$C$6:$C$1000,$B152)</f>
        <v>0</v>
      </c>
      <c r="G152" s="26">
        <f>SUMIFS(Verlauf!$J$6:$J$1000,Verlauf!$B$6:$B$1000,$A152,Verlauf!$C$6:$C$1000,$B152)</f>
        <v>0</v>
      </c>
      <c r="H152" s="26">
        <f>SUMIFS(Verlauf!$U$6:$U$1000,Verlauf!$B$6:$B$1000,$A152,Verlauf!$C$6:$C$1000,$B152)</f>
        <v>0</v>
      </c>
      <c r="I152" s="26">
        <f>SUMIFS(Verlauf!$V$6:$V$1000,Verlauf!$B$6:$B$1000,$A152,Verlauf!$C$6:$C$1000,$B152)</f>
        <v>0</v>
      </c>
      <c r="J152" s="26">
        <f>SUMIFS(Verlauf!$W$6:$W$1000,Verlauf!$B$6:$B$1000,$A152,Verlauf!$C$6:$C$1000,$B152)</f>
        <v>0</v>
      </c>
      <c r="K152" s="26">
        <f>SUMIFS(Verlauf!$T$6:$T$1000,Verlauf!$B$6:$B$1000,$A152,Verlauf!$C$6:$C$1000,$B152)</f>
        <v>0</v>
      </c>
      <c r="L152" s="27">
        <f>IF(Filter!$T$7=TRUE,IFERROR(INDEX(Planung!$D$68:$IA$68,MATCH($W152,Wirksam!$D$6:$IA$6,0)),0),0)</f>
        <v>6.8999999999999995</v>
      </c>
      <c r="M152" s="27">
        <f>IF(OR(Filter!$T$5=TRUE,Filter!$T$6=TRUE),IFERROR(INDEX(Planung!$D$69:$IA$69,MATCH($W152,Wirksam!$D$6:$IA$6,0)),0),0)</f>
        <v>9.2000000000000011</v>
      </c>
      <c r="N152" s="27">
        <f t="shared" si="21"/>
        <v>16.100000000000001</v>
      </c>
      <c r="O152" s="27" t="e">
        <f t="shared" si="22"/>
        <v>#N/A</v>
      </c>
      <c r="P152" s="27" t="e">
        <f t="shared" si="23"/>
        <v>#N/A</v>
      </c>
      <c r="Q152" s="27" t="e">
        <f t="shared" si="24"/>
        <v>#N/A</v>
      </c>
      <c r="R152" s="27" t="e">
        <f t="shared" si="25"/>
        <v>#N/A</v>
      </c>
      <c r="S152" s="27" t="e">
        <f t="shared" si="26"/>
        <v>#N/A</v>
      </c>
      <c r="T152" s="27" t="e">
        <f t="shared" si="27"/>
        <v>#N/A</v>
      </c>
      <c r="U152" s="26">
        <f>COUNTIFS(Verlauf!$B$6:$B$1000,$A152,Verlauf!$C$6:$C$1000,$B152)</f>
        <v>0</v>
      </c>
      <c r="V152" s="26">
        <f t="shared" si="28"/>
        <v>1</v>
      </c>
      <c r="W152" s="26">
        <f t="shared" si="29"/>
        <v>202919</v>
      </c>
      <c r="X152" s="26">
        <f>SUMIFS(Verlauf!$X$6:$X$1000,Verlauf!$B$6:$B$1000,$A152,Verlauf!$C$6:$C$1000,$B152)</f>
        <v>0</v>
      </c>
      <c r="Y152" s="26">
        <f>SUMIFS(Verlauf!$Y$6:$Y$1000,Verlauf!$B$6:$B$1000,$A152,Verlauf!$C$6:$C$1000,$B152)</f>
        <v>0</v>
      </c>
      <c r="Z152" s="26">
        <f>SUMIFS(Verlauf!$Z$6:$Z$1000,Verlauf!$B$6:$B$1000,$A152,Verlauf!$C$6:$C$1000,$B152)</f>
        <v>0</v>
      </c>
      <c r="AA152" s="26">
        <f>SUMIFS(Verlauf!$I$6:$I$1000,Verlauf!$B$6:$B$1000,$A152,Verlauf!$C$6:$C$1000,$B152)</f>
        <v>0</v>
      </c>
      <c r="AB152" s="26">
        <f>SUMIFS(Verlauf!$AA$6:$AA$1000,Verlauf!$B$6:$B$1000,$A152,Verlauf!$C$6:$C$1000,$B152)</f>
        <v>0</v>
      </c>
      <c r="AC152" s="26">
        <f>SUMIFS(Verlauf!$AB$6:$AB$1000,Verlauf!$B$6:$B$1000,$A152,Verlauf!$C$6:$C$1000,$B152)</f>
        <v>0</v>
      </c>
      <c r="AD152" s="26">
        <f>SUMIFS(Verlauf!$AC$6:$AC$1000,Verlauf!$B$6:$B$1000,$A152,Verlauf!$C$6:$C$1000,$B152)</f>
        <v>0</v>
      </c>
      <c r="AE152" s="26">
        <f>SUMIFS(Verlauf!$S$6:$S$1000,Verlauf!$B$6:$B$1000,$A152,Verlauf!$C$6:$C$1000,$B152)</f>
        <v>0</v>
      </c>
      <c r="AF152" s="26" t="str">
        <f>IF($AN152="","",INDEX(Verlauf!$D$6:$D$1000,MATCH($AN152,Verlauf!$A$6:$A$1000,0)))</f>
        <v/>
      </c>
      <c r="AG152" s="26" t="str">
        <f>IF($AN152="","",INDEX(Verlauf!$E$6:$E$1000,MATCH($AN152,Verlauf!$A$6:$A$1000,0)))</f>
        <v/>
      </c>
      <c r="AH152" s="26" t="str">
        <f>IF($AN152="","",INDEX(Verlauf!$F$6:$F$1000,MATCH($AN152,Verlauf!$A$6:$A$1000,0)))</f>
        <v/>
      </c>
      <c r="AI152" s="26" t="str">
        <f>IF($AN152="","",INDEX(Verlauf!$H$6:$H$1000,MATCH($AN152,Verlauf!$A$6:$A$1000,0)))</f>
        <v/>
      </c>
      <c r="AJ152" s="26" t="str">
        <f>IF($AN152="","",INDEX(Verlauf!$N$6:$N$1000,MATCH($AN152,Verlauf!$A$6:$A$1000,0)))</f>
        <v/>
      </c>
      <c r="AK152" s="26" t="str">
        <f>IF($AN152="","",INDEX(Verlauf!$O$6:$O$1000,MATCH($AN152,Verlauf!$A$6:$A$1000,0)))</f>
        <v/>
      </c>
      <c r="AL152" s="26" t="str">
        <f>IF($AN152="","",INDEX(Verlauf!$P$6:$P$1000,MATCH($AN152,Verlauf!$A$6:$A$1000,0)))</f>
        <v/>
      </c>
      <c r="AM152" s="26" t="str">
        <f>IF($AN152="","",INDEX(Verlauf!$R$6:$R$1000,MATCH($AN152,Verlauf!$A$6:$A$1000,0)))</f>
        <v/>
      </c>
      <c r="AN152" s="28" t="str">
        <f>IF(U152&gt;0,_xlfn.MAXIFS(Verlauf!$A$6:$A$1000,Verlauf!$B$6:$B$1000,$A152,Verlauf!$C$6:$C$1000,$B152),"")</f>
        <v/>
      </c>
    </row>
    <row r="153" spans="1:40" x14ac:dyDescent="0.25">
      <c r="A153" s="26">
        <v>2029</v>
      </c>
      <c r="B153" s="26">
        <v>20</v>
      </c>
      <c r="C153" s="7" t="str">
        <f t="shared" si="20"/>
        <v>KW 20/29</v>
      </c>
      <c r="D153" s="26">
        <f>SUMIFS(Verlauf!$K$6:$K$1000,Verlauf!$B$6:$B$1000,$A153,Verlauf!$C$6:$C$1000,$B153)</f>
        <v>0</v>
      </c>
      <c r="E153" s="26">
        <f>SUMIFS(Verlauf!$L$6:$L$1000,Verlauf!$B$6:$B$1000,$A153,Verlauf!$C$6:$C$1000,$B153)</f>
        <v>0</v>
      </c>
      <c r="F153" s="26">
        <f>SUMIFS(Verlauf!$M$6:$M$1000,Verlauf!$B$6:$B$1000,$A153,Verlauf!$C$6:$C$1000,$B153)</f>
        <v>0</v>
      </c>
      <c r="G153" s="26">
        <f>SUMIFS(Verlauf!$J$6:$J$1000,Verlauf!$B$6:$B$1000,$A153,Verlauf!$C$6:$C$1000,$B153)</f>
        <v>0</v>
      </c>
      <c r="H153" s="26">
        <f>SUMIFS(Verlauf!$U$6:$U$1000,Verlauf!$B$6:$B$1000,$A153,Verlauf!$C$6:$C$1000,$B153)</f>
        <v>0</v>
      </c>
      <c r="I153" s="26">
        <f>SUMIFS(Verlauf!$V$6:$V$1000,Verlauf!$B$6:$B$1000,$A153,Verlauf!$C$6:$C$1000,$B153)</f>
        <v>0</v>
      </c>
      <c r="J153" s="26">
        <f>SUMIFS(Verlauf!$W$6:$W$1000,Verlauf!$B$6:$B$1000,$A153,Verlauf!$C$6:$C$1000,$B153)</f>
        <v>0</v>
      </c>
      <c r="K153" s="26">
        <f>SUMIFS(Verlauf!$T$6:$T$1000,Verlauf!$B$6:$B$1000,$A153,Verlauf!$C$6:$C$1000,$B153)</f>
        <v>0</v>
      </c>
      <c r="L153" s="27">
        <f>IF(Filter!$T$7=TRUE,IFERROR(INDEX(Planung!$D$68:$IA$68,MATCH($W153,Wirksam!$D$6:$IA$6,0)),0),0)</f>
        <v>6.8999999999999995</v>
      </c>
      <c r="M153" s="27">
        <f>IF(OR(Filter!$T$5=TRUE,Filter!$T$6=TRUE),IFERROR(INDEX(Planung!$D$69:$IA$69,MATCH($W153,Wirksam!$D$6:$IA$6,0)),0),0)</f>
        <v>9.2000000000000011</v>
      </c>
      <c r="N153" s="27">
        <f t="shared" si="21"/>
        <v>16.100000000000001</v>
      </c>
      <c r="O153" s="27" t="e">
        <f t="shared" si="22"/>
        <v>#N/A</v>
      </c>
      <c r="P153" s="27" t="e">
        <f t="shared" si="23"/>
        <v>#N/A</v>
      </c>
      <c r="Q153" s="27" t="e">
        <f t="shared" si="24"/>
        <v>#N/A</v>
      </c>
      <c r="R153" s="27" t="e">
        <f t="shared" si="25"/>
        <v>#N/A</v>
      </c>
      <c r="S153" s="27" t="e">
        <f t="shared" si="26"/>
        <v>#N/A</v>
      </c>
      <c r="T153" s="27" t="e">
        <f t="shared" si="27"/>
        <v>#N/A</v>
      </c>
      <c r="U153" s="26">
        <f>COUNTIFS(Verlauf!$B$6:$B$1000,$A153,Verlauf!$C$6:$C$1000,$B153)</f>
        <v>0</v>
      </c>
      <c r="V153" s="26">
        <f t="shared" si="28"/>
        <v>1</v>
      </c>
      <c r="W153" s="26">
        <f t="shared" si="29"/>
        <v>202920</v>
      </c>
      <c r="X153" s="26">
        <f>SUMIFS(Verlauf!$X$6:$X$1000,Verlauf!$B$6:$B$1000,$A153,Verlauf!$C$6:$C$1000,$B153)</f>
        <v>0</v>
      </c>
      <c r="Y153" s="26">
        <f>SUMIFS(Verlauf!$Y$6:$Y$1000,Verlauf!$B$6:$B$1000,$A153,Verlauf!$C$6:$C$1000,$B153)</f>
        <v>0</v>
      </c>
      <c r="Z153" s="26">
        <f>SUMIFS(Verlauf!$Z$6:$Z$1000,Verlauf!$B$6:$B$1000,$A153,Verlauf!$C$6:$C$1000,$B153)</f>
        <v>0</v>
      </c>
      <c r="AA153" s="26">
        <f>SUMIFS(Verlauf!$I$6:$I$1000,Verlauf!$B$6:$B$1000,$A153,Verlauf!$C$6:$C$1000,$B153)</f>
        <v>0</v>
      </c>
      <c r="AB153" s="26">
        <f>SUMIFS(Verlauf!$AA$6:$AA$1000,Verlauf!$B$6:$B$1000,$A153,Verlauf!$C$6:$C$1000,$B153)</f>
        <v>0</v>
      </c>
      <c r="AC153" s="26">
        <f>SUMIFS(Verlauf!$AB$6:$AB$1000,Verlauf!$B$6:$B$1000,$A153,Verlauf!$C$6:$C$1000,$B153)</f>
        <v>0</v>
      </c>
      <c r="AD153" s="26">
        <f>SUMIFS(Verlauf!$AC$6:$AC$1000,Verlauf!$B$6:$B$1000,$A153,Verlauf!$C$6:$C$1000,$B153)</f>
        <v>0</v>
      </c>
      <c r="AE153" s="26">
        <f>SUMIFS(Verlauf!$S$6:$S$1000,Verlauf!$B$6:$B$1000,$A153,Verlauf!$C$6:$C$1000,$B153)</f>
        <v>0</v>
      </c>
      <c r="AF153" s="26" t="str">
        <f>IF($AN153="","",INDEX(Verlauf!$D$6:$D$1000,MATCH($AN153,Verlauf!$A$6:$A$1000,0)))</f>
        <v/>
      </c>
      <c r="AG153" s="26" t="str">
        <f>IF($AN153="","",INDEX(Verlauf!$E$6:$E$1000,MATCH($AN153,Verlauf!$A$6:$A$1000,0)))</f>
        <v/>
      </c>
      <c r="AH153" s="26" t="str">
        <f>IF($AN153="","",INDEX(Verlauf!$F$6:$F$1000,MATCH($AN153,Verlauf!$A$6:$A$1000,0)))</f>
        <v/>
      </c>
      <c r="AI153" s="26" t="str">
        <f>IF($AN153="","",INDEX(Verlauf!$H$6:$H$1000,MATCH($AN153,Verlauf!$A$6:$A$1000,0)))</f>
        <v/>
      </c>
      <c r="AJ153" s="26" t="str">
        <f>IF($AN153="","",INDEX(Verlauf!$N$6:$N$1000,MATCH($AN153,Verlauf!$A$6:$A$1000,0)))</f>
        <v/>
      </c>
      <c r="AK153" s="26" t="str">
        <f>IF($AN153="","",INDEX(Verlauf!$O$6:$O$1000,MATCH($AN153,Verlauf!$A$6:$A$1000,0)))</f>
        <v/>
      </c>
      <c r="AL153" s="26" t="str">
        <f>IF($AN153="","",INDEX(Verlauf!$P$6:$P$1000,MATCH($AN153,Verlauf!$A$6:$A$1000,0)))</f>
        <v/>
      </c>
      <c r="AM153" s="26" t="str">
        <f>IF($AN153="","",INDEX(Verlauf!$R$6:$R$1000,MATCH($AN153,Verlauf!$A$6:$A$1000,0)))</f>
        <v/>
      </c>
      <c r="AN153" s="28" t="str">
        <f>IF(U153&gt;0,_xlfn.MAXIFS(Verlauf!$A$6:$A$1000,Verlauf!$B$6:$B$1000,$A153,Verlauf!$C$6:$C$1000,$B153),"")</f>
        <v/>
      </c>
    </row>
    <row r="154" spans="1:40" x14ac:dyDescent="0.25">
      <c r="A154" s="26">
        <v>2029</v>
      </c>
      <c r="B154" s="26">
        <v>21</v>
      </c>
      <c r="C154" s="7" t="str">
        <f t="shared" si="20"/>
        <v>KW 21/29</v>
      </c>
      <c r="D154" s="26">
        <f>SUMIFS(Verlauf!$K$6:$K$1000,Verlauf!$B$6:$B$1000,$A154,Verlauf!$C$6:$C$1000,$B154)</f>
        <v>0</v>
      </c>
      <c r="E154" s="26">
        <f>SUMIFS(Verlauf!$L$6:$L$1000,Verlauf!$B$6:$B$1000,$A154,Verlauf!$C$6:$C$1000,$B154)</f>
        <v>0</v>
      </c>
      <c r="F154" s="26">
        <f>SUMIFS(Verlauf!$M$6:$M$1000,Verlauf!$B$6:$B$1000,$A154,Verlauf!$C$6:$C$1000,$B154)</f>
        <v>0</v>
      </c>
      <c r="G154" s="26">
        <f>SUMIFS(Verlauf!$J$6:$J$1000,Verlauf!$B$6:$B$1000,$A154,Verlauf!$C$6:$C$1000,$B154)</f>
        <v>0</v>
      </c>
      <c r="H154" s="26">
        <f>SUMIFS(Verlauf!$U$6:$U$1000,Verlauf!$B$6:$B$1000,$A154,Verlauf!$C$6:$C$1000,$B154)</f>
        <v>0</v>
      </c>
      <c r="I154" s="26">
        <f>SUMIFS(Verlauf!$V$6:$V$1000,Verlauf!$B$6:$B$1000,$A154,Verlauf!$C$6:$C$1000,$B154)</f>
        <v>0</v>
      </c>
      <c r="J154" s="26">
        <f>SUMIFS(Verlauf!$W$6:$W$1000,Verlauf!$B$6:$B$1000,$A154,Verlauf!$C$6:$C$1000,$B154)</f>
        <v>0</v>
      </c>
      <c r="K154" s="26">
        <f>SUMIFS(Verlauf!$T$6:$T$1000,Verlauf!$B$6:$B$1000,$A154,Verlauf!$C$6:$C$1000,$B154)</f>
        <v>0</v>
      </c>
      <c r="L154" s="27">
        <f>IF(Filter!$T$7=TRUE,IFERROR(INDEX(Planung!$D$68:$IA$68,MATCH($W154,Wirksam!$D$6:$IA$6,0)),0),0)</f>
        <v>6.8999999999999995</v>
      </c>
      <c r="M154" s="27">
        <f>IF(OR(Filter!$T$5=TRUE,Filter!$T$6=TRUE),IFERROR(INDEX(Planung!$D$69:$IA$69,MATCH($W154,Wirksam!$D$6:$IA$6,0)),0),0)</f>
        <v>9.2000000000000011</v>
      </c>
      <c r="N154" s="27">
        <f t="shared" si="21"/>
        <v>16.100000000000001</v>
      </c>
      <c r="O154" s="27" t="e">
        <f t="shared" si="22"/>
        <v>#N/A</v>
      </c>
      <c r="P154" s="27" t="e">
        <f t="shared" si="23"/>
        <v>#N/A</v>
      </c>
      <c r="Q154" s="27" t="e">
        <f t="shared" si="24"/>
        <v>#N/A</v>
      </c>
      <c r="R154" s="27" t="e">
        <f t="shared" si="25"/>
        <v>#N/A</v>
      </c>
      <c r="S154" s="27" t="e">
        <f t="shared" si="26"/>
        <v>#N/A</v>
      </c>
      <c r="T154" s="27" t="e">
        <f t="shared" si="27"/>
        <v>#N/A</v>
      </c>
      <c r="U154" s="26">
        <f>COUNTIFS(Verlauf!$B$6:$B$1000,$A154,Verlauf!$C$6:$C$1000,$B154)</f>
        <v>0</v>
      </c>
      <c r="V154" s="26">
        <f t="shared" si="28"/>
        <v>1</v>
      </c>
      <c r="W154" s="26">
        <f t="shared" si="29"/>
        <v>202921</v>
      </c>
      <c r="X154" s="26">
        <f>SUMIFS(Verlauf!$X$6:$X$1000,Verlauf!$B$6:$B$1000,$A154,Verlauf!$C$6:$C$1000,$B154)</f>
        <v>0</v>
      </c>
      <c r="Y154" s="26">
        <f>SUMIFS(Verlauf!$Y$6:$Y$1000,Verlauf!$B$6:$B$1000,$A154,Verlauf!$C$6:$C$1000,$B154)</f>
        <v>0</v>
      </c>
      <c r="Z154" s="26">
        <f>SUMIFS(Verlauf!$Z$6:$Z$1000,Verlauf!$B$6:$B$1000,$A154,Verlauf!$C$6:$C$1000,$B154)</f>
        <v>0</v>
      </c>
      <c r="AA154" s="26">
        <f>SUMIFS(Verlauf!$I$6:$I$1000,Verlauf!$B$6:$B$1000,$A154,Verlauf!$C$6:$C$1000,$B154)</f>
        <v>0</v>
      </c>
      <c r="AB154" s="26">
        <f>SUMIFS(Verlauf!$AA$6:$AA$1000,Verlauf!$B$6:$B$1000,$A154,Verlauf!$C$6:$C$1000,$B154)</f>
        <v>0</v>
      </c>
      <c r="AC154" s="26">
        <f>SUMIFS(Verlauf!$AB$6:$AB$1000,Verlauf!$B$6:$B$1000,$A154,Verlauf!$C$6:$C$1000,$B154)</f>
        <v>0</v>
      </c>
      <c r="AD154" s="26">
        <f>SUMIFS(Verlauf!$AC$6:$AC$1000,Verlauf!$B$6:$B$1000,$A154,Verlauf!$C$6:$C$1000,$B154)</f>
        <v>0</v>
      </c>
      <c r="AE154" s="26">
        <f>SUMIFS(Verlauf!$S$6:$S$1000,Verlauf!$B$6:$B$1000,$A154,Verlauf!$C$6:$C$1000,$B154)</f>
        <v>0</v>
      </c>
      <c r="AF154" s="26" t="str">
        <f>IF($AN154="","",INDEX(Verlauf!$D$6:$D$1000,MATCH($AN154,Verlauf!$A$6:$A$1000,0)))</f>
        <v/>
      </c>
      <c r="AG154" s="26" t="str">
        <f>IF($AN154="","",INDEX(Verlauf!$E$6:$E$1000,MATCH($AN154,Verlauf!$A$6:$A$1000,0)))</f>
        <v/>
      </c>
      <c r="AH154" s="26" t="str">
        <f>IF($AN154="","",INDEX(Verlauf!$F$6:$F$1000,MATCH($AN154,Verlauf!$A$6:$A$1000,0)))</f>
        <v/>
      </c>
      <c r="AI154" s="26" t="str">
        <f>IF($AN154="","",INDEX(Verlauf!$H$6:$H$1000,MATCH($AN154,Verlauf!$A$6:$A$1000,0)))</f>
        <v/>
      </c>
      <c r="AJ154" s="26" t="str">
        <f>IF($AN154="","",INDEX(Verlauf!$N$6:$N$1000,MATCH($AN154,Verlauf!$A$6:$A$1000,0)))</f>
        <v/>
      </c>
      <c r="AK154" s="26" t="str">
        <f>IF($AN154="","",INDEX(Verlauf!$O$6:$O$1000,MATCH($AN154,Verlauf!$A$6:$A$1000,0)))</f>
        <v/>
      </c>
      <c r="AL154" s="26" t="str">
        <f>IF($AN154="","",INDEX(Verlauf!$P$6:$P$1000,MATCH($AN154,Verlauf!$A$6:$A$1000,0)))</f>
        <v/>
      </c>
      <c r="AM154" s="26" t="str">
        <f>IF($AN154="","",INDEX(Verlauf!$R$6:$R$1000,MATCH($AN154,Verlauf!$A$6:$A$1000,0)))</f>
        <v/>
      </c>
      <c r="AN154" s="28" t="str">
        <f>IF(U154&gt;0,_xlfn.MAXIFS(Verlauf!$A$6:$A$1000,Verlauf!$B$6:$B$1000,$A154,Verlauf!$C$6:$C$1000,$B154),"")</f>
        <v/>
      </c>
    </row>
    <row r="155" spans="1:40" x14ac:dyDescent="0.25">
      <c r="A155" s="26">
        <v>2029</v>
      </c>
      <c r="B155" s="26">
        <v>22</v>
      </c>
      <c r="C155" s="7" t="str">
        <f t="shared" si="20"/>
        <v>KW 22/29</v>
      </c>
      <c r="D155" s="26">
        <f>SUMIFS(Verlauf!$K$6:$K$1000,Verlauf!$B$6:$B$1000,$A155,Verlauf!$C$6:$C$1000,$B155)</f>
        <v>0</v>
      </c>
      <c r="E155" s="26">
        <f>SUMIFS(Verlauf!$L$6:$L$1000,Verlauf!$B$6:$B$1000,$A155,Verlauf!$C$6:$C$1000,$B155)</f>
        <v>0</v>
      </c>
      <c r="F155" s="26">
        <f>SUMIFS(Verlauf!$M$6:$M$1000,Verlauf!$B$6:$B$1000,$A155,Verlauf!$C$6:$C$1000,$B155)</f>
        <v>0</v>
      </c>
      <c r="G155" s="26">
        <f>SUMIFS(Verlauf!$J$6:$J$1000,Verlauf!$B$6:$B$1000,$A155,Verlauf!$C$6:$C$1000,$B155)</f>
        <v>0</v>
      </c>
      <c r="H155" s="26">
        <f>SUMIFS(Verlauf!$U$6:$U$1000,Verlauf!$B$6:$B$1000,$A155,Verlauf!$C$6:$C$1000,$B155)</f>
        <v>0</v>
      </c>
      <c r="I155" s="26">
        <f>SUMIFS(Verlauf!$V$6:$V$1000,Verlauf!$B$6:$B$1000,$A155,Verlauf!$C$6:$C$1000,$B155)</f>
        <v>0</v>
      </c>
      <c r="J155" s="26">
        <f>SUMIFS(Verlauf!$W$6:$W$1000,Verlauf!$B$6:$B$1000,$A155,Verlauf!$C$6:$C$1000,$B155)</f>
        <v>0</v>
      </c>
      <c r="K155" s="26">
        <f>SUMIFS(Verlauf!$T$6:$T$1000,Verlauf!$B$6:$B$1000,$A155,Verlauf!$C$6:$C$1000,$B155)</f>
        <v>0</v>
      </c>
      <c r="L155" s="27">
        <f>IF(Filter!$T$7=TRUE,IFERROR(INDEX(Planung!$D$68:$IA$68,MATCH($W155,Wirksam!$D$6:$IA$6,0)),0),0)</f>
        <v>6.8999999999999995</v>
      </c>
      <c r="M155" s="27">
        <f>IF(OR(Filter!$T$5=TRUE,Filter!$T$6=TRUE),IFERROR(INDEX(Planung!$D$69:$IA$69,MATCH($W155,Wirksam!$D$6:$IA$6,0)),0),0)</f>
        <v>9.2000000000000011</v>
      </c>
      <c r="N155" s="27">
        <f t="shared" si="21"/>
        <v>16.100000000000001</v>
      </c>
      <c r="O155" s="27" t="e">
        <f t="shared" si="22"/>
        <v>#N/A</v>
      </c>
      <c r="P155" s="27" t="e">
        <f t="shared" si="23"/>
        <v>#N/A</v>
      </c>
      <c r="Q155" s="27" t="e">
        <f t="shared" si="24"/>
        <v>#N/A</v>
      </c>
      <c r="R155" s="27" t="e">
        <f t="shared" si="25"/>
        <v>#N/A</v>
      </c>
      <c r="S155" s="27" t="e">
        <f t="shared" si="26"/>
        <v>#N/A</v>
      </c>
      <c r="T155" s="27" t="e">
        <f t="shared" si="27"/>
        <v>#N/A</v>
      </c>
      <c r="U155" s="26">
        <f>COUNTIFS(Verlauf!$B$6:$B$1000,$A155,Verlauf!$C$6:$C$1000,$B155)</f>
        <v>0</v>
      </c>
      <c r="V155" s="26">
        <f t="shared" si="28"/>
        <v>1</v>
      </c>
      <c r="W155" s="26">
        <f t="shared" si="29"/>
        <v>202922</v>
      </c>
      <c r="X155" s="26">
        <f>SUMIFS(Verlauf!$X$6:$X$1000,Verlauf!$B$6:$B$1000,$A155,Verlauf!$C$6:$C$1000,$B155)</f>
        <v>0</v>
      </c>
      <c r="Y155" s="26">
        <f>SUMIFS(Verlauf!$Y$6:$Y$1000,Verlauf!$B$6:$B$1000,$A155,Verlauf!$C$6:$C$1000,$B155)</f>
        <v>0</v>
      </c>
      <c r="Z155" s="26">
        <f>SUMIFS(Verlauf!$Z$6:$Z$1000,Verlauf!$B$6:$B$1000,$A155,Verlauf!$C$6:$C$1000,$B155)</f>
        <v>0</v>
      </c>
      <c r="AA155" s="26">
        <f>SUMIFS(Verlauf!$I$6:$I$1000,Verlauf!$B$6:$B$1000,$A155,Verlauf!$C$6:$C$1000,$B155)</f>
        <v>0</v>
      </c>
      <c r="AB155" s="26">
        <f>SUMIFS(Verlauf!$AA$6:$AA$1000,Verlauf!$B$6:$B$1000,$A155,Verlauf!$C$6:$C$1000,$B155)</f>
        <v>0</v>
      </c>
      <c r="AC155" s="26">
        <f>SUMIFS(Verlauf!$AB$6:$AB$1000,Verlauf!$B$6:$B$1000,$A155,Verlauf!$C$6:$C$1000,$B155)</f>
        <v>0</v>
      </c>
      <c r="AD155" s="26">
        <f>SUMIFS(Verlauf!$AC$6:$AC$1000,Verlauf!$B$6:$B$1000,$A155,Verlauf!$C$6:$C$1000,$B155)</f>
        <v>0</v>
      </c>
      <c r="AE155" s="26">
        <f>SUMIFS(Verlauf!$S$6:$S$1000,Verlauf!$B$6:$B$1000,$A155,Verlauf!$C$6:$C$1000,$B155)</f>
        <v>0</v>
      </c>
      <c r="AF155" s="26" t="str">
        <f>IF($AN155="","",INDEX(Verlauf!$D$6:$D$1000,MATCH($AN155,Verlauf!$A$6:$A$1000,0)))</f>
        <v/>
      </c>
      <c r="AG155" s="26" t="str">
        <f>IF($AN155="","",INDEX(Verlauf!$E$6:$E$1000,MATCH($AN155,Verlauf!$A$6:$A$1000,0)))</f>
        <v/>
      </c>
      <c r="AH155" s="26" t="str">
        <f>IF($AN155="","",INDEX(Verlauf!$F$6:$F$1000,MATCH($AN155,Verlauf!$A$6:$A$1000,0)))</f>
        <v/>
      </c>
      <c r="AI155" s="26" t="str">
        <f>IF($AN155="","",INDEX(Verlauf!$H$6:$H$1000,MATCH($AN155,Verlauf!$A$6:$A$1000,0)))</f>
        <v/>
      </c>
      <c r="AJ155" s="26" t="str">
        <f>IF($AN155="","",INDEX(Verlauf!$N$6:$N$1000,MATCH($AN155,Verlauf!$A$6:$A$1000,0)))</f>
        <v/>
      </c>
      <c r="AK155" s="26" t="str">
        <f>IF($AN155="","",INDEX(Verlauf!$O$6:$O$1000,MATCH($AN155,Verlauf!$A$6:$A$1000,0)))</f>
        <v/>
      </c>
      <c r="AL155" s="26" t="str">
        <f>IF($AN155="","",INDEX(Verlauf!$P$6:$P$1000,MATCH($AN155,Verlauf!$A$6:$A$1000,0)))</f>
        <v/>
      </c>
      <c r="AM155" s="26" t="str">
        <f>IF($AN155="","",INDEX(Verlauf!$R$6:$R$1000,MATCH($AN155,Verlauf!$A$6:$A$1000,0)))</f>
        <v/>
      </c>
      <c r="AN155" s="28" t="str">
        <f>IF(U155&gt;0,_xlfn.MAXIFS(Verlauf!$A$6:$A$1000,Verlauf!$B$6:$B$1000,$A155,Verlauf!$C$6:$C$1000,$B155),"")</f>
        <v/>
      </c>
    </row>
    <row r="156" spans="1:40" x14ac:dyDescent="0.25">
      <c r="A156" s="26">
        <v>2029</v>
      </c>
      <c r="B156" s="26">
        <v>23</v>
      </c>
      <c r="C156" s="7" t="str">
        <f t="shared" si="20"/>
        <v>KW 23/29</v>
      </c>
      <c r="D156" s="26">
        <f>SUMIFS(Verlauf!$K$6:$K$1000,Verlauf!$B$6:$B$1000,$A156,Verlauf!$C$6:$C$1000,$B156)</f>
        <v>0</v>
      </c>
      <c r="E156" s="26">
        <f>SUMIFS(Verlauf!$L$6:$L$1000,Verlauf!$B$6:$B$1000,$A156,Verlauf!$C$6:$C$1000,$B156)</f>
        <v>0</v>
      </c>
      <c r="F156" s="26">
        <f>SUMIFS(Verlauf!$M$6:$M$1000,Verlauf!$B$6:$B$1000,$A156,Verlauf!$C$6:$C$1000,$B156)</f>
        <v>0</v>
      </c>
      <c r="G156" s="26">
        <f>SUMIFS(Verlauf!$J$6:$J$1000,Verlauf!$B$6:$B$1000,$A156,Verlauf!$C$6:$C$1000,$B156)</f>
        <v>0</v>
      </c>
      <c r="H156" s="26">
        <f>SUMIFS(Verlauf!$U$6:$U$1000,Verlauf!$B$6:$B$1000,$A156,Verlauf!$C$6:$C$1000,$B156)</f>
        <v>0</v>
      </c>
      <c r="I156" s="26">
        <f>SUMIFS(Verlauf!$V$6:$V$1000,Verlauf!$B$6:$B$1000,$A156,Verlauf!$C$6:$C$1000,$B156)</f>
        <v>0</v>
      </c>
      <c r="J156" s="26">
        <f>SUMIFS(Verlauf!$W$6:$W$1000,Verlauf!$B$6:$B$1000,$A156,Verlauf!$C$6:$C$1000,$B156)</f>
        <v>0</v>
      </c>
      <c r="K156" s="26">
        <f>SUMIFS(Verlauf!$T$6:$T$1000,Verlauf!$B$6:$B$1000,$A156,Verlauf!$C$6:$C$1000,$B156)</f>
        <v>0</v>
      </c>
      <c r="L156" s="27">
        <f>IF(Filter!$T$7=TRUE,IFERROR(INDEX(Planung!$D$68:$IA$68,MATCH($W156,Wirksam!$D$6:$IA$6,0)),0),0)</f>
        <v>6.8999999999999995</v>
      </c>
      <c r="M156" s="27">
        <f>IF(OR(Filter!$T$5=TRUE,Filter!$T$6=TRUE),IFERROR(INDEX(Planung!$D$69:$IA$69,MATCH($W156,Wirksam!$D$6:$IA$6,0)),0),0)</f>
        <v>9.2000000000000011</v>
      </c>
      <c r="N156" s="27">
        <f t="shared" si="21"/>
        <v>16.100000000000001</v>
      </c>
      <c r="O156" s="27" t="e">
        <f t="shared" si="22"/>
        <v>#N/A</v>
      </c>
      <c r="P156" s="27" t="e">
        <f t="shared" si="23"/>
        <v>#N/A</v>
      </c>
      <c r="Q156" s="27" t="e">
        <f t="shared" si="24"/>
        <v>#N/A</v>
      </c>
      <c r="R156" s="27" t="e">
        <f t="shared" si="25"/>
        <v>#N/A</v>
      </c>
      <c r="S156" s="27" t="e">
        <f t="shared" si="26"/>
        <v>#N/A</v>
      </c>
      <c r="T156" s="27" t="e">
        <f t="shared" si="27"/>
        <v>#N/A</v>
      </c>
      <c r="U156" s="26">
        <f>COUNTIFS(Verlauf!$B$6:$B$1000,$A156,Verlauf!$C$6:$C$1000,$B156)</f>
        <v>0</v>
      </c>
      <c r="V156" s="26">
        <f t="shared" si="28"/>
        <v>1</v>
      </c>
      <c r="W156" s="26">
        <f t="shared" si="29"/>
        <v>202923</v>
      </c>
      <c r="X156" s="26">
        <f>SUMIFS(Verlauf!$X$6:$X$1000,Verlauf!$B$6:$B$1000,$A156,Verlauf!$C$6:$C$1000,$B156)</f>
        <v>0</v>
      </c>
      <c r="Y156" s="26">
        <f>SUMIFS(Verlauf!$Y$6:$Y$1000,Verlauf!$B$6:$B$1000,$A156,Verlauf!$C$6:$C$1000,$B156)</f>
        <v>0</v>
      </c>
      <c r="Z156" s="26">
        <f>SUMIFS(Verlauf!$Z$6:$Z$1000,Verlauf!$B$6:$B$1000,$A156,Verlauf!$C$6:$C$1000,$B156)</f>
        <v>0</v>
      </c>
      <c r="AA156" s="26">
        <f>SUMIFS(Verlauf!$I$6:$I$1000,Verlauf!$B$6:$B$1000,$A156,Verlauf!$C$6:$C$1000,$B156)</f>
        <v>0</v>
      </c>
      <c r="AB156" s="26">
        <f>SUMIFS(Verlauf!$AA$6:$AA$1000,Verlauf!$B$6:$B$1000,$A156,Verlauf!$C$6:$C$1000,$B156)</f>
        <v>0</v>
      </c>
      <c r="AC156" s="26">
        <f>SUMIFS(Verlauf!$AB$6:$AB$1000,Verlauf!$B$6:$B$1000,$A156,Verlauf!$C$6:$C$1000,$B156)</f>
        <v>0</v>
      </c>
      <c r="AD156" s="26">
        <f>SUMIFS(Verlauf!$AC$6:$AC$1000,Verlauf!$B$6:$B$1000,$A156,Verlauf!$C$6:$C$1000,$B156)</f>
        <v>0</v>
      </c>
      <c r="AE156" s="26">
        <f>SUMIFS(Verlauf!$S$6:$S$1000,Verlauf!$B$6:$B$1000,$A156,Verlauf!$C$6:$C$1000,$B156)</f>
        <v>0</v>
      </c>
      <c r="AF156" s="26" t="str">
        <f>IF($AN156="","",INDEX(Verlauf!$D$6:$D$1000,MATCH($AN156,Verlauf!$A$6:$A$1000,0)))</f>
        <v/>
      </c>
      <c r="AG156" s="26" t="str">
        <f>IF($AN156="","",INDEX(Verlauf!$E$6:$E$1000,MATCH($AN156,Verlauf!$A$6:$A$1000,0)))</f>
        <v/>
      </c>
      <c r="AH156" s="26" t="str">
        <f>IF($AN156="","",INDEX(Verlauf!$F$6:$F$1000,MATCH($AN156,Verlauf!$A$6:$A$1000,0)))</f>
        <v/>
      </c>
      <c r="AI156" s="26" t="str">
        <f>IF($AN156="","",INDEX(Verlauf!$H$6:$H$1000,MATCH($AN156,Verlauf!$A$6:$A$1000,0)))</f>
        <v/>
      </c>
      <c r="AJ156" s="26" t="str">
        <f>IF($AN156="","",INDEX(Verlauf!$N$6:$N$1000,MATCH($AN156,Verlauf!$A$6:$A$1000,0)))</f>
        <v/>
      </c>
      <c r="AK156" s="26" t="str">
        <f>IF($AN156="","",INDEX(Verlauf!$O$6:$O$1000,MATCH($AN156,Verlauf!$A$6:$A$1000,0)))</f>
        <v/>
      </c>
      <c r="AL156" s="26" t="str">
        <f>IF($AN156="","",INDEX(Verlauf!$P$6:$P$1000,MATCH($AN156,Verlauf!$A$6:$A$1000,0)))</f>
        <v/>
      </c>
      <c r="AM156" s="26" t="str">
        <f>IF($AN156="","",INDEX(Verlauf!$R$6:$R$1000,MATCH($AN156,Verlauf!$A$6:$A$1000,0)))</f>
        <v/>
      </c>
      <c r="AN156" s="28" t="str">
        <f>IF(U156&gt;0,_xlfn.MAXIFS(Verlauf!$A$6:$A$1000,Verlauf!$B$6:$B$1000,$A156,Verlauf!$C$6:$C$1000,$B156),"")</f>
        <v/>
      </c>
    </row>
    <row r="157" spans="1:40" x14ac:dyDescent="0.25">
      <c r="A157" s="26">
        <v>2029</v>
      </c>
      <c r="B157" s="26">
        <v>24</v>
      </c>
      <c r="C157" s="7" t="str">
        <f t="shared" si="20"/>
        <v>KW 24/29</v>
      </c>
      <c r="D157" s="26">
        <f>SUMIFS(Verlauf!$K$6:$K$1000,Verlauf!$B$6:$B$1000,$A157,Verlauf!$C$6:$C$1000,$B157)</f>
        <v>0</v>
      </c>
      <c r="E157" s="26">
        <f>SUMIFS(Verlauf!$L$6:$L$1000,Verlauf!$B$6:$B$1000,$A157,Verlauf!$C$6:$C$1000,$B157)</f>
        <v>0</v>
      </c>
      <c r="F157" s="26">
        <f>SUMIFS(Verlauf!$M$6:$M$1000,Verlauf!$B$6:$B$1000,$A157,Verlauf!$C$6:$C$1000,$B157)</f>
        <v>0</v>
      </c>
      <c r="G157" s="26">
        <f>SUMIFS(Verlauf!$J$6:$J$1000,Verlauf!$B$6:$B$1000,$A157,Verlauf!$C$6:$C$1000,$B157)</f>
        <v>0</v>
      </c>
      <c r="H157" s="26">
        <f>SUMIFS(Verlauf!$U$6:$U$1000,Verlauf!$B$6:$B$1000,$A157,Verlauf!$C$6:$C$1000,$B157)</f>
        <v>0</v>
      </c>
      <c r="I157" s="26">
        <f>SUMIFS(Verlauf!$V$6:$V$1000,Verlauf!$B$6:$B$1000,$A157,Verlauf!$C$6:$C$1000,$B157)</f>
        <v>0</v>
      </c>
      <c r="J157" s="26">
        <f>SUMIFS(Verlauf!$W$6:$W$1000,Verlauf!$B$6:$B$1000,$A157,Verlauf!$C$6:$C$1000,$B157)</f>
        <v>0</v>
      </c>
      <c r="K157" s="26">
        <f>SUMIFS(Verlauf!$T$6:$T$1000,Verlauf!$B$6:$B$1000,$A157,Verlauf!$C$6:$C$1000,$B157)</f>
        <v>0</v>
      </c>
      <c r="L157" s="27">
        <f>IF(Filter!$T$7=TRUE,IFERROR(INDEX(Planung!$D$68:$IA$68,MATCH($W157,Wirksam!$D$6:$IA$6,0)),0),0)</f>
        <v>6.8999999999999995</v>
      </c>
      <c r="M157" s="27">
        <f>IF(OR(Filter!$T$5=TRUE,Filter!$T$6=TRUE),IFERROR(INDEX(Planung!$D$69:$IA$69,MATCH($W157,Wirksam!$D$6:$IA$6,0)),0),0)</f>
        <v>9.2000000000000011</v>
      </c>
      <c r="N157" s="27">
        <f t="shared" si="21"/>
        <v>16.100000000000001</v>
      </c>
      <c r="O157" s="27" t="e">
        <f t="shared" si="22"/>
        <v>#N/A</v>
      </c>
      <c r="P157" s="27" t="e">
        <f t="shared" si="23"/>
        <v>#N/A</v>
      </c>
      <c r="Q157" s="27" t="e">
        <f t="shared" si="24"/>
        <v>#N/A</v>
      </c>
      <c r="R157" s="27" t="e">
        <f t="shared" si="25"/>
        <v>#N/A</v>
      </c>
      <c r="S157" s="27" t="e">
        <f t="shared" si="26"/>
        <v>#N/A</v>
      </c>
      <c r="T157" s="27" t="e">
        <f t="shared" si="27"/>
        <v>#N/A</v>
      </c>
      <c r="U157" s="26">
        <f>COUNTIFS(Verlauf!$B$6:$B$1000,$A157,Verlauf!$C$6:$C$1000,$B157)</f>
        <v>0</v>
      </c>
      <c r="V157" s="26">
        <f t="shared" si="28"/>
        <v>1</v>
      </c>
      <c r="W157" s="26">
        <f t="shared" si="29"/>
        <v>202924</v>
      </c>
      <c r="X157" s="26">
        <f>SUMIFS(Verlauf!$X$6:$X$1000,Verlauf!$B$6:$B$1000,$A157,Verlauf!$C$6:$C$1000,$B157)</f>
        <v>0</v>
      </c>
      <c r="Y157" s="26">
        <f>SUMIFS(Verlauf!$Y$6:$Y$1000,Verlauf!$B$6:$B$1000,$A157,Verlauf!$C$6:$C$1000,$B157)</f>
        <v>0</v>
      </c>
      <c r="Z157" s="26">
        <f>SUMIFS(Verlauf!$Z$6:$Z$1000,Verlauf!$B$6:$B$1000,$A157,Verlauf!$C$6:$C$1000,$B157)</f>
        <v>0</v>
      </c>
      <c r="AA157" s="26">
        <f>SUMIFS(Verlauf!$I$6:$I$1000,Verlauf!$B$6:$B$1000,$A157,Verlauf!$C$6:$C$1000,$B157)</f>
        <v>0</v>
      </c>
      <c r="AB157" s="26">
        <f>SUMIFS(Verlauf!$AA$6:$AA$1000,Verlauf!$B$6:$B$1000,$A157,Verlauf!$C$6:$C$1000,$B157)</f>
        <v>0</v>
      </c>
      <c r="AC157" s="26">
        <f>SUMIFS(Verlauf!$AB$6:$AB$1000,Verlauf!$B$6:$B$1000,$A157,Verlauf!$C$6:$C$1000,$B157)</f>
        <v>0</v>
      </c>
      <c r="AD157" s="26">
        <f>SUMIFS(Verlauf!$AC$6:$AC$1000,Verlauf!$B$6:$B$1000,$A157,Verlauf!$C$6:$C$1000,$B157)</f>
        <v>0</v>
      </c>
      <c r="AE157" s="26">
        <f>SUMIFS(Verlauf!$S$6:$S$1000,Verlauf!$B$6:$B$1000,$A157,Verlauf!$C$6:$C$1000,$B157)</f>
        <v>0</v>
      </c>
      <c r="AF157" s="26" t="str">
        <f>IF($AN157="","",INDEX(Verlauf!$D$6:$D$1000,MATCH($AN157,Verlauf!$A$6:$A$1000,0)))</f>
        <v/>
      </c>
      <c r="AG157" s="26" t="str">
        <f>IF($AN157="","",INDEX(Verlauf!$E$6:$E$1000,MATCH($AN157,Verlauf!$A$6:$A$1000,0)))</f>
        <v/>
      </c>
      <c r="AH157" s="26" t="str">
        <f>IF($AN157="","",INDEX(Verlauf!$F$6:$F$1000,MATCH($AN157,Verlauf!$A$6:$A$1000,0)))</f>
        <v/>
      </c>
      <c r="AI157" s="26" t="str">
        <f>IF($AN157="","",INDEX(Verlauf!$H$6:$H$1000,MATCH($AN157,Verlauf!$A$6:$A$1000,0)))</f>
        <v/>
      </c>
      <c r="AJ157" s="26" t="str">
        <f>IF($AN157="","",INDEX(Verlauf!$N$6:$N$1000,MATCH($AN157,Verlauf!$A$6:$A$1000,0)))</f>
        <v/>
      </c>
      <c r="AK157" s="26" t="str">
        <f>IF($AN157="","",INDEX(Verlauf!$O$6:$O$1000,MATCH($AN157,Verlauf!$A$6:$A$1000,0)))</f>
        <v/>
      </c>
      <c r="AL157" s="26" t="str">
        <f>IF($AN157="","",INDEX(Verlauf!$P$6:$P$1000,MATCH($AN157,Verlauf!$A$6:$A$1000,0)))</f>
        <v/>
      </c>
      <c r="AM157" s="26" t="str">
        <f>IF($AN157="","",INDEX(Verlauf!$R$6:$R$1000,MATCH($AN157,Verlauf!$A$6:$A$1000,0)))</f>
        <v/>
      </c>
      <c r="AN157" s="28" t="str">
        <f>IF(U157&gt;0,_xlfn.MAXIFS(Verlauf!$A$6:$A$1000,Verlauf!$B$6:$B$1000,$A157,Verlauf!$C$6:$C$1000,$B157),"")</f>
        <v/>
      </c>
    </row>
    <row r="158" spans="1:40" x14ac:dyDescent="0.25">
      <c r="A158" s="26">
        <v>2029</v>
      </c>
      <c r="B158" s="26">
        <v>25</v>
      </c>
      <c r="C158" s="7" t="str">
        <f t="shared" si="20"/>
        <v>KW 25/29</v>
      </c>
      <c r="D158" s="26">
        <f>SUMIFS(Verlauf!$K$6:$K$1000,Verlauf!$B$6:$B$1000,$A158,Verlauf!$C$6:$C$1000,$B158)</f>
        <v>0</v>
      </c>
      <c r="E158" s="26">
        <f>SUMIFS(Verlauf!$L$6:$L$1000,Verlauf!$B$6:$B$1000,$A158,Verlauf!$C$6:$C$1000,$B158)</f>
        <v>0</v>
      </c>
      <c r="F158" s="26">
        <f>SUMIFS(Verlauf!$M$6:$M$1000,Verlauf!$B$6:$B$1000,$A158,Verlauf!$C$6:$C$1000,$B158)</f>
        <v>0</v>
      </c>
      <c r="G158" s="26">
        <f>SUMIFS(Verlauf!$J$6:$J$1000,Verlauf!$B$6:$B$1000,$A158,Verlauf!$C$6:$C$1000,$B158)</f>
        <v>0</v>
      </c>
      <c r="H158" s="26">
        <f>SUMIFS(Verlauf!$U$6:$U$1000,Verlauf!$B$6:$B$1000,$A158,Verlauf!$C$6:$C$1000,$B158)</f>
        <v>0</v>
      </c>
      <c r="I158" s="26">
        <f>SUMIFS(Verlauf!$V$6:$V$1000,Verlauf!$B$6:$B$1000,$A158,Verlauf!$C$6:$C$1000,$B158)</f>
        <v>0</v>
      </c>
      <c r="J158" s="26">
        <f>SUMIFS(Verlauf!$W$6:$W$1000,Verlauf!$B$6:$B$1000,$A158,Verlauf!$C$6:$C$1000,$B158)</f>
        <v>0</v>
      </c>
      <c r="K158" s="26">
        <f>SUMIFS(Verlauf!$T$6:$T$1000,Verlauf!$B$6:$B$1000,$A158,Verlauf!$C$6:$C$1000,$B158)</f>
        <v>0</v>
      </c>
      <c r="L158" s="27">
        <f>IF(Filter!$T$7=TRUE,IFERROR(INDEX(Planung!$D$68:$IA$68,MATCH($W158,Wirksam!$D$6:$IA$6,0)),0),0)</f>
        <v>6.8999999999999995</v>
      </c>
      <c r="M158" s="27">
        <f>IF(OR(Filter!$T$5=TRUE,Filter!$T$6=TRUE),IFERROR(INDEX(Planung!$D$69:$IA$69,MATCH($W158,Wirksam!$D$6:$IA$6,0)),0),0)</f>
        <v>9.2000000000000011</v>
      </c>
      <c r="N158" s="27">
        <f t="shared" si="21"/>
        <v>16.100000000000001</v>
      </c>
      <c r="O158" s="27" t="e">
        <f t="shared" si="22"/>
        <v>#N/A</v>
      </c>
      <c r="P158" s="27" t="e">
        <f t="shared" si="23"/>
        <v>#N/A</v>
      </c>
      <c r="Q158" s="27" t="e">
        <f t="shared" si="24"/>
        <v>#N/A</v>
      </c>
      <c r="R158" s="27" t="e">
        <f t="shared" si="25"/>
        <v>#N/A</v>
      </c>
      <c r="S158" s="27" t="e">
        <f t="shared" si="26"/>
        <v>#N/A</v>
      </c>
      <c r="T158" s="27" t="e">
        <f t="shared" si="27"/>
        <v>#N/A</v>
      </c>
      <c r="U158" s="26">
        <f>COUNTIFS(Verlauf!$B$6:$B$1000,$A158,Verlauf!$C$6:$C$1000,$B158)</f>
        <v>0</v>
      </c>
      <c r="V158" s="26">
        <f t="shared" si="28"/>
        <v>1</v>
      </c>
      <c r="W158" s="26">
        <f t="shared" si="29"/>
        <v>202925</v>
      </c>
      <c r="X158" s="26">
        <f>SUMIFS(Verlauf!$X$6:$X$1000,Verlauf!$B$6:$B$1000,$A158,Verlauf!$C$6:$C$1000,$B158)</f>
        <v>0</v>
      </c>
      <c r="Y158" s="26">
        <f>SUMIFS(Verlauf!$Y$6:$Y$1000,Verlauf!$B$6:$B$1000,$A158,Verlauf!$C$6:$C$1000,$B158)</f>
        <v>0</v>
      </c>
      <c r="Z158" s="26">
        <f>SUMIFS(Verlauf!$Z$6:$Z$1000,Verlauf!$B$6:$B$1000,$A158,Verlauf!$C$6:$C$1000,$B158)</f>
        <v>0</v>
      </c>
      <c r="AA158" s="26">
        <f>SUMIFS(Verlauf!$I$6:$I$1000,Verlauf!$B$6:$B$1000,$A158,Verlauf!$C$6:$C$1000,$B158)</f>
        <v>0</v>
      </c>
      <c r="AB158" s="26">
        <f>SUMIFS(Verlauf!$AA$6:$AA$1000,Verlauf!$B$6:$B$1000,$A158,Verlauf!$C$6:$C$1000,$B158)</f>
        <v>0</v>
      </c>
      <c r="AC158" s="26">
        <f>SUMIFS(Verlauf!$AB$6:$AB$1000,Verlauf!$B$6:$B$1000,$A158,Verlauf!$C$6:$C$1000,$B158)</f>
        <v>0</v>
      </c>
      <c r="AD158" s="26">
        <f>SUMIFS(Verlauf!$AC$6:$AC$1000,Verlauf!$B$6:$B$1000,$A158,Verlauf!$C$6:$C$1000,$B158)</f>
        <v>0</v>
      </c>
      <c r="AE158" s="26">
        <f>SUMIFS(Verlauf!$S$6:$S$1000,Verlauf!$B$6:$B$1000,$A158,Verlauf!$C$6:$C$1000,$B158)</f>
        <v>0</v>
      </c>
      <c r="AF158" s="26" t="str">
        <f>IF($AN158="","",INDEX(Verlauf!$D$6:$D$1000,MATCH($AN158,Verlauf!$A$6:$A$1000,0)))</f>
        <v/>
      </c>
      <c r="AG158" s="26" t="str">
        <f>IF($AN158="","",INDEX(Verlauf!$E$6:$E$1000,MATCH($AN158,Verlauf!$A$6:$A$1000,0)))</f>
        <v/>
      </c>
      <c r="AH158" s="26" t="str">
        <f>IF($AN158="","",INDEX(Verlauf!$F$6:$F$1000,MATCH($AN158,Verlauf!$A$6:$A$1000,0)))</f>
        <v/>
      </c>
      <c r="AI158" s="26" t="str">
        <f>IF($AN158="","",INDEX(Verlauf!$H$6:$H$1000,MATCH($AN158,Verlauf!$A$6:$A$1000,0)))</f>
        <v/>
      </c>
      <c r="AJ158" s="26" t="str">
        <f>IF($AN158="","",INDEX(Verlauf!$N$6:$N$1000,MATCH($AN158,Verlauf!$A$6:$A$1000,0)))</f>
        <v/>
      </c>
      <c r="AK158" s="26" t="str">
        <f>IF($AN158="","",INDEX(Verlauf!$O$6:$O$1000,MATCH($AN158,Verlauf!$A$6:$A$1000,0)))</f>
        <v/>
      </c>
      <c r="AL158" s="26" t="str">
        <f>IF($AN158="","",INDEX(Verlauf!$P$6:$P$1000,MATCH($AN158,Verlauf!$A$6:$A$1000,0)))</f>
        <v/>
      </c>
      <c r="AM158" s="26" t="str">
        <f>IF($AN158="","",INDEX(Verlauf!$R$6:$R$1000,MATCH($AN158,Verlauf!$A$6:$A$1000,0)))</f>
        <v/>
      </c>
      <c r="AN158" s="28" t="str">
        <f>IF(U158&gt;0,_xlfn.MAXIFS(Verlauf!$A$6:$A$1000,Verlauf!$B$6:$B$1000,$A158,Verlauf!$C$6:$C$1000,$B158),"")</f>
        <v/>
      </c>
    </row>
    <row r="159" spans="1:40" x14ac:dyDescent="0.25">
      <c r="A159" s="26">
        <v>2029</v>
      </c>
      <c r="B159" s="26">
        <v>26</v>
      </c>
      <c r="C159" s="7" t="str">
        <f t="shared" si="20"/>
        <v>KW 26/29</v>
      </c>
      <c r="D159" s="26">
        <f>SUMIFS(Verlauf!$K$6:$K$1000,Verlauf!$B$6:$B$1000,$A159,Verlauf!$C$6:$C$1000,$B159)</f>
        <v>0</v>
      </c>
      <c r="E159" s="26">
        <f>SUMIFS(Verlauf!$L$6:$L$1000,Verlauf!$B$6:$B$1000,$A159,Verlauf!$C$6:$C$1000,$B159)</f>
        <v>0</v>
      </c>
      <c r="F159" s="26">
        <f>SUMIFS(Verlauf!$M$6:$M$1000,Verlauf!$B$6:$B$1000,$A159,Verlauf!$C$6:$C$1000,$B159)</f>
        <v>0</v>
      </c>
      <c r="G159" s="26">
        <f>SUMIFS(Verlauf!$J$6:$J$1000,Verlauf!$B$6:$B$1000,$A159,Verlauf!$C$6:$C$1000,$B159)</f>
        <v>0</v>
      </c>
      <c r="H159" s="26">
        <f>SUMIFS(Verlauf!$U$6:$U$1000,Verlauf!$B$6:$B$1000,$A159,Verlauf!$C$6:$C$1000,$B159)</f>
        <v>0</v>
      </c>
      <c r="I159" s="26">
        <f>SUMIFS(Verlauf!$V$6:$V$1000,Verlauf!$B$6:$B$1000,$A159,Verlauf!$C$6:$C$1000,$B159)</f>
        <v>0</v>
      </c>
      <c r="J159" s="26">
        <f>SUMIFS(Verlauf!$W$6:$W$1000,Verlauf!$B$6:$B$1000,$A159,Verlauf!$C$6:$C$1000,$B159)</f>
        <v>0</v>
      </c>
      <c r="K159" s="26">
        <f>SUMIFS(Verlauf!$T$6:$T$1000,Verlauf!$B$6:$B$1000,$A159,Verlauf!$C$6:$C$1000,$B159)</f>
        <v>0</v>
      </c>
      <c r="L159" s="27">
        <f>IF(Filter!$T$7=TRUE,IFERROR(INDEX(Planung!$D$68:$IA$68,MATCH($W159,Wirksam!$D$6:$IA$6,0)),0),0)</f>
        <v>6.8999999999999995</v>
      </c>
      <c r="M159" s="27">
        <f>IF(OR(Filter!$T$5=TRUE,Filter!$T$6=TRUE),IFERROR(INDEX(Planung!$D$69:$IA$69,MATCH($W159,Wirksam!$D$6:$IA$6,0)),0),0)</f>
        <v>9.2000000000000011</v>
      </c>
      <c r="N159" s="27">
        <f t="shared" si="21"/>
        <v>16.100000000000001</v>
      </c>
      <c r="O159" s="27" t="e">
        <f t="shared" si="22"/>
        <v>#N/A</v>
      </c>
      <c r="P159" s="27" t="e">
        <f t="shared" si="23"/>
        <v>#N/A</v>
      </c>
      <c r="Q159" s="27" t="e">
        <f t="shared" si="24"/>
        <v>#N/A</v>
      </c>
      <c r="R159" s="27" t="e">
        <f t="shared" si="25"/>
        <v>#N/A</v>
      </c>
      <c r="S159" s="27" t="e">
        <f t="shared" si="26"/>
        <v>#N/A</v>
      </c>
      <c r="T159" s="27" t="e">
        <f t="shared" si="27"/>
        <v>#N/A</v>
      </c>
      <c r="U159" s="26">
        <f>COUNTIFS(Verlauf!$B$6:$B$1000,$A159,Verlauf!$C$6:$C$1000,$B159)</f>
        <v>0</v>
      </c>
      <c r="V159" s="26">
        <f t="shared" si="28"/>
        <v>1</v>
      </c>
      <c r="W159" s="26">
        <f t="shared" si="29"/>
        <v>202926</v>
      </c>
      <c r="X159" s="26">
        <f>SUMIFS(Verlauf!$X$6:$X$1000,Verlauf!$B$6:$B$1000,$A159,Verlauf!$C$6:$C$1000,$B159)</f>
        <v>0</v>
      </c>
      <c r="Y159" s="26">
        <f>SUMIFS(Verlauf!$Y$6:$Y$1000,Verlauf!$B$6:$B$1000,$A159,Verlauf!$C$6:$C$1000,$B159)</f>
        <v>0</v>
      </c>
      <c r="Z159" s="26">
        <f>SUMIFS(Verlauf!$Z$6:$Z$1000,Verlauf!$B$6:$B$1000,$A159,Verlauf!$C$6:$C$1000,$B159)</f>
        <v>0</v>
      </c>
      <c r="AA159" s="26">
        <f>SUMIFS(Verlauf!$I$6:$I$1000,Verlauf!$B$6:$B$1000,$A159,Verlauf!$C$6:$C$1000,$B159)</f>
        <v>0</v>
      </c>
      <c r="AB159" s="26">
        <f>SUMIFS(Verlauf!$AA$6:$AA$1000,Verlauf!$B$6:$B$1000,$A159,Verlauf!$C$6:$C$1000,$B159)</f>
        <v>0</v>
      </c>
      <c r="AC159" s="26">
        <f>SUMIFS(Verlauf!$AB$6:$AB$1000,Verlauf!$B$6:$B$1000,$A159,Verlauf!$C$6:$C$1000,$B159)</f>
        <v>0</v>
      </c>
      <c r="AD159" s="26">
        <f>SUMIFS(Verlauf!$AC$6:$AC$1000,Verlauf!$B$6:$B$1000,$A159,Verlauf!$C$6:$C$1000,$B159)</f>
        <v>0</v>
      </c>
      <c r="AE159" s="26">
        <f>SUMIFS(Verlauf!$S$6:$S$1000,Verlauf!$B$6:$B$1000,$A159,Verlauf!$C$6:$C$1000,$B159)</f>
        <v>0</v>
      </c>
      <c r="AF159" s="26" t="str">
        <f>IF($AN159="","",INDEX(Verlauf!$D$6:$D$1000,MATCH($AN159,Verlauf!$A$6:$A$1000,0)))</f>
        <v/>
      </c>
      <c r="AG159" s="26" t="str">
        <f>IF($AN159="","",INDEX(Verlauf!$E$6:$E$1000,MATCH($AN159,Verlauf!$A$6:$A$1000,0)))</f>
        <v/>
      </c>
      <c r="AH159" s="26" t="str">
        <f>IF($AN159="","",INDEX(Verlauf!$F$6:$F$1000,MATCH($AN159,Verlauf!$A$6:$A$1000,0)))</f>
        <v/>
      </c>
      <c r="AI159" s="26" t="str">
        <f>IF($AN159="","",INDEX(Verlauf!$H$6:$H$1000,MATCH($AN159,Verlauf!$A$6:$A$1000,0)))</f>
        <v/>
      </c>
      <c r="AJ159" s="26" t="str">
        <f>IF($AN159="","",INDEX(Verlauf!$N$6:$N$1000,MATCH($AN159,Verlauf!$A$6:$A$1000,0)))</f>
        <v/>
      </c>
      <c r="AK159" s="26" t="str">
        <f>IF($AN159="","",INDEX(Verlauf!$O$6:$O$1000,MATCH($AN159,Verlauf!$A$6:$A$1000,0)))</f>
        <v/>
      </c>
      <c r="AL159" s="26" t="str">
        <f>IF($AN159="","",INDEX(Verlauf!$P$6:$P$1000,MATCH($AN159,Verlauf!$A$6:$A$1000,0)))</f>
        <v/>
      </c>
      <c r="AM159" s="26" t="str">
        <f>IF($AN159="","",INDEX(Verlauf!$R$6:$R$1000,MATCH($AN159,Verlauf!$A$6:$A$1000,0)))</f>
        <v/>
      </c>
      <c r="AN159" s="28" t="str">
        <f>IF(U159&gt;0,_xlfn.MAXIFS(Verlauf!$A$6:$A$1000,Verlauf!$B$6:$B$1000,$A159,Verlauf!$C$6:$C$1000,$B159),"")</f>
        <v/>
      </c>
    </row>
    <row r="160" spans="1:40" x14ac:dyDescent="0.25">
      <c r="A160" s="26">
        <v>2029</v>
      </c>
      <c r="B160" s="26">
        <v>27</v>
      </c>
      <c r="C160" s="7" t="str">
        <f t="shared" si="20"/>
        <v>KW 27/29</v>
      </c>
      <c r="D160" s="26">
        <f>SUMIFS(Verlauf!$K$6:$K$1000,Verlauf!$B$6:$B$1000,$A160,Verlauf!$C$6:$C$1000,$B160)</f>
        <v>0</v>
      </c>
      <c r="E160" s="26">
        <f>SUMIFS(Verlauf!$L$6:$L$1000,Verlauf!$B$6:$B$1000,$A160,Verlauf!$C$6:$C$1000,$B160)</f>
        <v>0</v>
      </c>
      <c r="F160" s="26">
        <f>SUMIFS(Verlauf!$M$6:$M$1000,Verlauf!$B$6:$B$1000,$A160,Verlauf!$C$6:$C$1000,$B160)</f>
        <v>0</v>
      </c>
      <c r="G160" s="26">
        <f>SUMIFS(Verlauf!$J$6:$J$1000,Verlauf!$B$6:$B$1000,$A160,Verlauf!$C$6:$C$1000,$B160)</f>
        <v>0</v>
      </c>
      <c r="H160" s="26">
        <f>SUMIFS(Verlauf!$U$6:$U$1000,Verlauf!$B$6:$B$1000,$A160,Verlauf!$C$6:$C$1000,$B160)</f>
        <v>0</v>
      </c>
      <c r="I160" s="26">
        <f>SUMIFS(Verlauf!$V$6:$V$1000,Verlauf!$B$6:$B$1000,$A160,Verlauf!$C$6:$C$1000,$B160)</f>
        <v>0</v>
      </c>
      <c r="J160" s="26">
        <f>SUMIFS(Verlauf!$W$6:$W$1000,Verlauf!$B$6:$B$1000,$A160,Verlauf!$C$6:$C$1000,$B160)</f>
        <v>0</v>
      </c>
      <c r="K160" s="26">
        <f>SUMIFS(Verlauf!$T$6:$T$1000,Verlauf!$B$6:$B$1000,$A160,Verlauf!$C$6:$C$1000,$B160)</f>
        <v>0</v>
      </c>
      <c r="L160" s="27">
        <f>IF(Filter!$T$7=TRUE,IFERROR(INDEX(Planung!$D$68:$IA$68,MATCH($W160,Wirksam!$D$6:$IA$6,0)),0),0)</f>
        <v>6.8999999999999995</v>
      </c>
      <c r="M160" s="27">
        <f>IF(OR(Filter!$T$5=TRUE,Filter!$T$6=TRUE),IFERROR(INDEX(Planung!$D$69:$IA$69,MATCH($W160,Wirksam!$D$6:$IA$6,0)),0),0)</f>
        <v>9.2000000000000011</v>
      </c>
      <c r="N160" s="27">
        <f t="shared" si="21"/>
        <v>16.100000000000001</v>
      </c>
      <c r="O160" s="27" t="e">
        <f t="shared" si="22"/>
        <v>#N/A</v>
      </c>
      <c r="P160" s="27" t="e">
        <f t="shared" si="23"/>
        <v>#N/A</v>
      </c>
      <c r="Q160" s="27" t="e">
        <f t="shared" si="24"/>
        <v>#N/A</v>
      </c>
      <c r="R160" s="27" t="e">
        <f t="shared" si="25"/>
        <v>#N/A</v>
      </c>
      <c r="S160" s="27" t="e">
        <f t="shared" si="26"/>
        <v>#N/A</v>
      </c>
      <c r="T160" s="27" t="e">
        <f t="shared" si="27"/>
        <v>#N/A</v>
      </c>
      <c r="U160" s="26">
        <f>COUNTIFS(Verlauf!$B$6:$B$1000,$A160,Verlauf!$C$6:$C$1000,$B160)</f>
        <v>0</v>
      </c>
      <c r="V160" s="26">
        <f t="shared" si="28"/>
        <v>1</v>
      </c>
      <c r="W160" s="26">
        <f t="shared" si="29"/>
        <v>202927</v>
      </c>
      <c r="X160" s="26">
        <f>SUMIFS(Verlauf!$X$6:$X$1000,Verlauf!$B$6:$B$1000,$A160,Verlauf!$C$6:$C$1000,$B160)</f>
        <v>0</v>
      </c>
      <c r="Y160" s="26">
        <f>SUMIFS(Verlauf!$Y$6:$Y$1000,Verlauf!$B$6:$B$1000,$A160,Verlauf!$C$6:$C$1000,$B160)</f>
        <v>0</v>
      </c>
      <c r="Z160" s="26">
        <f>SUMIFS(Verlauf!$Z$6:$Z$1000,Verlauf!$B$6:$B$1000,$A160,Verlauf!$C$6:$C$1000,$B160)</f>
        <v>0</v>
      </c>
      <c r="AA160" s="26">
        <f>SUMIFS(Verlauf!$I$6:$I$1000,Verlauf!$B$6:$B$1000,$A160,Verlauf!$C$6:$C$1000,$B160)</f>
        <v>0</v>
      </c>
      <c r="AB160" s="26">
        <f>SUMIFS(Verlauf!$AA$6:$AA$1000,Verlauf!$B$6:$B$1000,$A160,Verlauf!$C$6:$C$1000,$B160)</f>
        <v>0</v>
      </c>
      <c r="AC160" s="26">
        <f>SUMIFS(Verlauf!$AB$6:$AB$1000,Verlauf!$B$6:$B$1000,$A160,Verlauf!$C$6:$C$1000,$B160)</f>
        <v>0</v>
      </c>
      <c r="AD160" s="26">
        <f>SUMIFS(Verlauf!$AC$6:$AC$1000,Verlauf!$B$6:$B$1000,$A160,Verlauf!$C$6:$C$1000,$B160)</f>
        <v>0</v>
      </c>
      <c r="AE160" s="26">
        <f>SUMIFS(Verlauf!$S$6:$S$1000,Verlauf!$B$6:$B$1000,$A160,Verlauf!$C$6:$C$1000,$B160)</f>
        <v>0</v>
      </c>
      <c r="AF160" s="26" t="str">
        <f>IF($AN160="","",INDEX(Verlauf!$D$6:$D$1000,MATCH($AN160,Verlauf!$A$6:$A$1000,0)))</f>
        <v/>
      </c>
      <c r="AG160" s="26" t="str">
        <f>IF($AN160="","",INDEX(Verlauf!$E$6:$E$1000,MATCH($AN160,Verlauf!$A$6:$A$1000,0)))</f>
        <v/>
      </c>
      <c r="AH160" s="26" t="str">
        <f>IF($AN160="","",INDEX(Verlauf!$F$6:$F$1000,MATCH($AN160,Verlauf!$A$6:$A$1000,0)))</f>
        <v/>
      </c>
      <c r="AI160" s="26" t="str">
        <f>IF($AN160="","",INDEX(Verlauf!$H$6:$H$1000,MATCH($AN160,Verlauf!$A$6:$A$1000,0)))</f>
        <v/>
      </c>
      <c r="AJ160" s="26" t="str">
        <f>IF($AN160="","",INDEX(Verlauf!$N$6:$N$1000,MATCH($AN160,Verlauf!$A$6:$A$1000,0)))</f>
        <v/>
      </c>
      <c r="AK160" s="26" t="str">
        <f>IF($AN160="","",INDEX(Verlauf!$O$6:$O$1000,MATCH($AN160,Verlauf!$A$6:$A$1000,0)))</f>
        <v/>
      </c>
      <c r="AL160" s="26" t="str">
        <f>IF($AN160="","",INDEX(Verlauf!$P$6:$P$1000,MATCH($AN160,Verlauf!$A$6:$A$1000,0)))</f>
        <v/>
      </c>
      <c r="AM160" s="26" t="str">
        <f>IF($AN160="","",INDEX(Verlauf!$R$6:$R$1000,MATCH($AN160,Verlauf!$A$6:$A$1000,0)))</f>
        <v/>
      </c>
      <c r="AN160" s="28" t="str">
        <f>IF(U160&gt;0,_xlfn.MAXIFS(Verlauf!$A$6:$A$1000,Verlauf!$B$6:$B$1000,$A160,Verlauf!$C$6:$C$1000,$B160),"")</f>
        <v/>
      </c>
    </row>
    <row r="161" spans="1:40" x14ac:dyDescent="0.25">
      <c r="A161" s="26">
        <v>2029</v>
      </c>
      <c r="B161" s="26">
        <v>28</v>
      </c>
      <c r="C161" s="7" t="str">
        <f t="shared" si="20"/>
        <v>KW 28/29</v>
      </c>
      <c r="D161" s="26">
        <f>SUMIFS(Verlauf!$K$6:$K$1000,Verlauf!$B$6:$B$1000,$A161,Verlauf!$C$6:$C$1000,$B161)</f>
        <v>0</v>
      </c>
      <c r="E161" s="26">
        <f>SUMIFS(Verlauf!$L$6:$L$1000,Verlauf!$B$6:$B$1000,$A161,Verlauf!$C$6:$C$1000,$B161)</f>
        <v>0</v>
      </c>
      <c r="F161" s="26">
        <f>SUMIFS(Verlauf!$M$6:$M$1000,Verlauf!$B$6:$B$1000,$A161,Verlauf!$C$6:$C$1000,$B161)</f>
        <v>0</v>
      </c>
      <c r="G161" s="26">
        <f>SUMIFS(Verlauf!$J$6:$J$1000,Verlauf!$B$6:$B$1000,$A161,Verlauf!$C$6:$C$1000,$B161)</f>
        <v>0</v>
      </c>
      <c r="H161" s="26">
        <f>SUMIFS(Verlauf!$U$6:$U$1000,Verlauf!$B$6:$B$1000,$A161,Verlauf!$C$6:$C$1000,$B161)</f>
        <v>0</v>
      </c>
      <c r="I161" s="26">
        <f>SUMIFS(Verlauf!$V$6:$V$1000,Verlauf!$B$6:$B$1000,$A161,Verlauf!$C$6:$C$1000,$B161)</f>
        <v>0</v>
      </c>
      <c r="J161" s="26">
        <f>SUMIFS(Verlauf!$W$6:$W$1000,Verlauf!$B$6:$B$1000,$A161,Verlauf!$C$6:$C$1000,$B161)</f>
        <v>0</v>
      </c>
      <c r="K161" s="26">
        <f>SUMIFS(Verlauf!$T$6:$T$1000,Verlauf!$B$6:$B$1000,$A161,Verlauf!$C$6:$C$1000,$B161)</f>
        <v>0</v>
      </c>
      <c r="L161" s="27">
        <f>IF(Filter!$T$7=TRUE,IFERROR(INDEX(Planung!$D$68:$IA$68,MATCH($W161,Wirksam!$D$6:$IA$6,0)),0),0)</f>
        <v>6.8999999999999995</v>
      </c>
      <c r="M161" s="27">
        <f>IF(OR(Filter!$T$5=TRUE,Filter!$T$6=TRUE),IFERROR(INDEX(Planung!$D$69:$IA$69,MATCH($W161,Wirksam!$D$6:$IA$6,0)),0),0)</f>
        <v>9.2000000000000011</v>
      </c>
      <c r="N161" s="27">
        <f t="shared" si="21"/>
        <v>16.100000000000001</v>
      </c>
      <c r="O161" s="27" t="e">
        <f t="shared" si="22"/>
        <v>#N/A</v>
      </c>
      <c r="P161" s="27" t="e">
        <f t="shared" si="23"/>
        <v>#N/A</v>
      </c>
      <c r="Q161" s="27" t="e">
        <f t="shared" si="24"/>
        <v>#N/A</v>
      </c>
      <c r="R161" s="27" t="e">
        <f t="shared" si="25"/>
        <v>#N/A</v>
      </c>
      <c r="S161" s="27" t="e">
        <f t="shared" si="26"/>
        <v>#N/A</v>
      </c>
      <c r="T161" s="27" t="e">
        <f t="shared" si="27"/>
        <v>#N/A</v>
      </c>
      <c r="U161" s="26">
        <f>COUNTIFS(Verlauf!$B$6:$B$1000,$A161,Verlauf!$C$6:$C$1000,$B161)</f>
        <v>0</v>
      </c>
      <c r="V161" s="26">
        <f t="shared" si="28"/>
        <v>1</v>
      </c>
      <c r="W161" s="26">
        <f t="shared" si="29"/>
        <v>202928</v>
      </c>
      <c r="X161" s="26">
        <f>SUMIFS(Verlauf!$X$6:$X$1000,Verlauf!$B$6:$B$1000,$A161,Verlauf!$C$6:$C$1000,$B161)</f>
        <v>0</v>
      </c>
      <c r="Y161" s="26">
        <f>SUMIFS(Verlauf!$Y$6:$Y$1000,Verlauf!$B$6:$B$1000,$A161,Verlauf!$C$6:$C$1000,$B161)</f>
        <v>0</v>
      </c>
      <c r="Z161" s="26">
        <f>SUMIFS(Verlauf!$Z$6:$Z$1000,Verlauf!$B$6:$B$1000,$A161,Verlauf!$C$6:$C$1000,$B161)</f>
        <v>0</v>
      </c>
      <c r="AA161" s="26">
        <f>SUMIFS(Verlauf!$I$6:$I$1000,Verlauf!$B$6:$B$1000,$A161,Verlauf!$C$6:$C$1000,$B161)</f>
        <v>0</v>
      </c>
      <c r="AB161" s="26">
        <f>SUMIFS(Verlauf!$AA$6:$AA$1000,Verlauf!$B$6:$B$1000,$A161,Verlauf!$C$6:$C$1000,$B161)</f>
        <v>0</v>
      </c>
      <c r="AC161" s="26">
        <f>SUMIFS(Verlauf!$AB$6:$AB$1000,Verlauf!$B$6:$B$1000,$A161,Verlauf!$C$6:$C$1000,$B161)</f>
        <v>0</v>
      </c>
      <c r="AD161" s="26">
        <f>SUMIFS(Verlauf!$AC$6:$AC$1000,Verlauf!$B$6:$B$1000,$A161,Verlauf!$C$6:$C$1000,$B161)</f>
        <v>0</v>
      </c>
      <c r="AE161" s="26">
        <f>SUMIFS(Verlauf!$S$6:$S$1000,Verlauf!$B$6:$B$1000,$A161,Verlauf!$C$6:$C$1000,$B161)</f>
        <v>0</v>
      </c>
      <c r="AF161" s="26" t="str">
        <f>IF($AN161="","",INDEX(Verlauf!$D$6:$D$1000,MATCH($AN161,Verlauf!$A$6:$A$1000,0)))</f>
        <v/>
      </c>
      <c r="AG161" s="26" t="str">
        <f>IF($AN161="","",INDEX(Verlauf!$E$6:$E$1000,MATCH($AN161,Verlauf!$A$6:$A$1000,0)))</f>
        <v/>
      </c>
      <c r="AH161" s="26" t="str">
        <f>IF($AN161="","",INDEX(Verlauf!$F$6:$F$1000,MATCH($AN161,Verlauf!$A$6:$A$1000,0)))</f>
        <v/>
      </c>
      <c r="AI161" s="26" t="str">
        <f>IF($AN161="","",INDEX(Verlauf!$H$6:$H$1000,MATCH($AN161,Verlauf!$A$6:$A$1000,0)))</f>
        <v/>
      </c>
      <c r="AJ161" s="26" t="str">
        <f>IF($AN161="","",INDEX(Verlauf!$N$6:$N$1000,MATCH($AN161,Verlauf!$A$6:$A$1000,0)))</f>
        <v/>
      </c>
      <c r="AK161" s="26" t="str">
        <f>IF($AN161="","",INDEX(Verlauf!$O$6:$O$1000,MATCH($AN161,Verlauf!$A$6:$A$1000,0)))</f>
        <v/>
      </c>
      <c r="AL161" s="26" t="str">
        <f>IF($AN161="","",INDEX(Verlauf!$P$6:$P$1000,MATCH($AN161,Verlauf!$A$6:$A$1000,0)))</f>
        <v/>
      </c>
      <c r="AM161" s="26" t="str">
        <f>IF($AN161="","",INDEX(Verlauf!$R$6:$R$1000,MATCH($AN161,Verlauf!$A$6:$A$1000,0)))</f>
        <v/>
      </c>
      <c r="AN161" s="28" t="str">
        <f>IF(U161&gt;0,_xlfn.MAXIFS(Verlauf!$A$6:$A$1000,Verlauf!$B$6:$B$1000,$A161,Verlauf!$C$6:$C$1000,$B161),"")</f>
        <v/>
      </c>
    </row>
    <row r="162" spans="1:40" x14ac:dyDescent="0.25">
      <c r="A162" s="26">
        <v>2029</v>
      </c>
      <c r="B162" s="26">
        <v>29</v>
      </c>
      <c r="C162" s="7" t="str">
        <f t="shared" si="20"/>
        <v>KW 29/29</v>
      </c>
      <c r="D162" s="26">
        <f>SUMIFS(Verlauf!$K$6:$K$1000,Verlauf!$B$6:$B$1000,$A162,Verlauf!$C$6:$C$1000,$B162)</f>
        <v>0</v>
      </c>
      <c r="E162" s="26">
        <f>SUMIFS(Verlauf!$L$6:$L$1000,Verlauf!$B$6:$B$1000,$A162,Verlauf!$C$6:$C$1000,$B162)</f>
        <v>0</v>
      </c>
      <c r="F162" s="26">
        <f>SUMIFS(Verlauf!$M$6:$M$1000,Verlauf!$B$6:$B$1000,$A162,Verlauf!$C$6:$C$1000,$B162)</f>
        <v>0</v>
      </c>
      <c r="G162" s="26">
        <f>SUMIFS(Verlauf!$J$6:$J$1000,Verlauf!$B$6:$B$1000,$A162,Verlauf!$C$6:$C$1000,$B162)</f>
        <v>0</v>
      </c>
      <c r="H162" s="26">
        <f>SUMIFS(Verlauf!$U$6:$U$1000,Verlauf!$B$6:$B$1000,$A162,Verlauf!$C$6:$C$1000,$B162)</f>
        <v>0</v>
      </c>
      <c r="I162" s="26">
        <f>SUMIFS(Verlauf!$V$6:$V$1000,Verlauf!$B$6:$B$1000,$A162,Verlauf!$C$6:$C$1000,$B162)</f>
        <v>0</v>
      </c>
      <c r="J162" s="26">
        <f>SUMIFS(Verlauf!$W$6:$W$1000,Verlauf!$B$6:$B$1000,$A162,Verlauf!$C$6:$C$1000,$B162)</f>
        <v>0</v>
      </c>
      <c r="K162" s="26">
        <f>SUMIFS(Verlauf!$T$6:$T$1000,Verlauf!$B$6:$B$1000,$A162,Verlauf!$C$6:$C$1000,$B162)</f>
        <v>0</v>
      </c>
      <c r="L162" s="27">
        <f>IF(Filter!$T$7=TRUE,IFERROR(INDEX(Planung!$D$68:$IA$68,MATCH($W162,Wirksam!$D$6:$IA$6,0)),0),0)</f>
        <v>6.8999999999999995</v>
      </c>
      <c r="M162" s="27">
        <f>IF(OR(Filter!$T$5=TRUE,Filter!$T$6=TRUE),IFERROR(INDEX(Planung!$D$69:$IA$69,MATCH($W162,Wirksam!$D$6:$IA$6,0)),0),0)</f>
        <v>9.2000000000000011</v>
      </c>
      <c r="N162" s="27">
        <f t="shared" si="21"/>
        <v>16.100000000000001</v>
      </c>
      <c r="O162" s="27" t="e">
        <f t="shared" si="22"/>
        <v>#N/A</v>
      </c>
      <c r="P162" s="27" t="e">
        <f t="shared" si="23"/>
        <v>#N/A</v>
      </c>
      <c r="Q162" s="27" t="e">
        <f t="shared" si="24"/>
        <v>#N/A</v>
      </c>
      <c r="R162" s="27" t="e">
        <f t="shared" si="25"/>
        <v>#N/A</v>
      </c>
      <c r="S162" s="27" t="e">
        <f t="shared" si="26"/>
        <v>#N/A</v>
      </c>
      <c r="T162" s="27" t="e">
        <f t="shared" si="27"/>
        <v>#N/A</v>
      </c>
      <c r="U162" s="26">
        <f>COUNTIFS(Verlauf!$B$6:$B$1000,$A162,Verlauf!$C$6:$C$1000,$B162)</f>
        <v>0</v>
      </c>
      <c r="V162" s="26">
        <f t="shared" si="28"/>
        <v>1</v>
      </c>
      <c r="W162" s="26">
        <f t="shared" si="29"/>
        <v>202929</v>
      </c>
      <c r="X162" s="26">
        <f>SUMIFS(Verlauf!$X$6:$X$1000,Verlauf!$B$6:$B$1000,$A162,Verlauf!$C$6:$C$1000,$B162)</f>
        <v>0</v>
      </c>
      <c r="Y162" s="26">
        <f>SUMIFS(Verlauf!$Y$6:$Y$1000,Verlauf!$B$6:$B$1000,$A162,Verlauf!$C$6:$C$1000,$B162)</f>
        <v>0</v>
      </c>
      <c r="Z162" s="26">
        <f>SUMIFS(Verlauf!$Z$6:$Z$1000,Verlauf!$B$6:$B$1000,$A162,Verlauf!$C$6:$C$1000,$B162)</f>
        <v>0</v>
      </c>
      <c r="AA162" s="26">
        <f>SUMIFS(Verlauf!$I$6:$I$1000,Verlauf!$B$6:$B$1000,$A162,Verlauf!$C$6:$C$1000,$B162)</f>
        <v>0</v>
      </c>
      <c r="AB162" s="26">
        <f>SUMIFS(Verlauf!$AA$6:$AA$1000,Verlauf!$B$6:$B$1000,$A162,Verlauf!$C$6:$C$1000,$B162)</f>
        <v>0</v>
      </c>
      <c r="AC162" s="26">
        <f>SUMIFS(Verlauf!$AB$6:$AB$1000,Verlauf!$B$6:$B$1000,$A162,Verlauf!$C$6:$C$1000,$B162)</f>
        <v>0</v>
      </c>
      <c r="AD162" s="26">
        <f>SUMIFS(Verlauf!$AC$6:$AC$1000,Verlauf!$B$6:$B$1000,$A162,Verlauf!$C$6:$C$1000,$B162)</f>
        <v>0</v>
      </c>
      <c r="AE162" s="26">
        <f>SUMIFS(Verlauf!$S$6:$S$1000,Verlauf!$B$6:$B$1000,$A162,Verlauf!$C$6:$C$1000,$B162)</f>
        <v>0</v>
      </c>
      <c r="AF162" s="26" t="str">
        <f>IF($AN162="","",INDEX(Verlauf!$D$6:$D$1000,MATCH($AN162,Verlauf!$A$6:$A$1000,0)))</f>
        <v/>
      </c>
      <c r="AG162" s="26" t="str">
        <f>IF($AN162="","",INDEX(Verlauf!$E$6:$E$1000,MATCH($AN162,Verlauf!$A$6:$A$1000,0)))</f>
        <v/>
      </c>
      <c r="AH162" s="26" t="str">
        <f>IF($AN162="","",INDEX(Verlauf!$F$6:$F$1000,MATCH($AN162,Verlauf!$A$6:$A$1000,0)))</f>
        <v/>
      </c>
      <c r="AI162" s="26" t="str">
        <f>IF($AN162="","",INDEX(Verlauf!$H$6:$H$1000,MATCH($AN162,Verlauf!$A$6:$A$1000,0)))</f>
        <v/>
      </c>
      <c r="AJ162" s="26" t="str">
        <f>IF($AN162="","",INDEX(Verlauf!$N$6:$N$1000,MATCH($AN162,Verlauf!$A$6:$A$1000,0)))</f>
        <v/>
      </c>
      <c r="AK162" s="26" t="str">
        <f>IF($AN162="","",INDEX(Verlauf!$O$6:$O$1000,MATCH($AN162,Verlauf!$A$6:$A$1000,0)))</f>
        <v/>
      </c>
      <c r="AL162" s="26" t="str">
        <f>IF($AN162="","",INDEX(Verlauf!$P$6:$P$1000,MATCH($AN162,Verlauf!$A$6:$A$1000,0)))</f>
        <v/>
      </c>
      <c r="AM162" s="26" t="str">
        <f>IF($AN162="","",INDEX(Verlauf!$R$6:$R$1000,MATCH($AN162,Verlauf!$A$6:$A$1000,0)))</f>
        <v/>
      </c>
      <c r="AN162" s="28" t="str">
        <f>IF(U162&gt;0,_xlfn.MAXIFS(Verlauf!$A$6:$A$1000,Verlauf!$B$6:$B$1000,$A162,Verlauf!$C$6:$C$1000,$B162),"")</f>
        <v/>
      </c>
    </row>
    <row r="163" spans="1:40" x14ac:dyDescent="0.25">
      <c r="A163" s="26">
        <v>2029</v>
      </c>
      <c r="B163" s="26">
        <v>30</v>
      </c>
      <c r="C163" s="7" t="str">
        <f t="shared" si="20"/>
        <v>KW 30/29</v>
      </c>
      <c r="D163" s="26">
        <f>SUMIFS(Verlauf!$K$6:$K$1000,Verlauf!$B$6:$B$1000,$A163,Verlauf!$C$6:$C$1000,$B163)</f>
        <v>0</v>
      </c>
      <c r="E163" s="26">
        <f>SUMIFS(Verlauf!$L$6:$L$1000,Verlauf!$B$6:$B$1000,$A163,Verlauf!$C$6:$C$1000,$B163)</f>
        <v>0</v>
      </c>
      <c r="F163" s="26">
        <f>SUMIFS(Verlauf!$M$6:$M$1000,Verlauf!$B$6:$B$1000,$A163,Verlauf!$C$6:$C$1000,$B163)</f>
        <v>0</v>
      </c>
      <c r="G163" s="26">
        <f>SUMIFS(Verlauf!$J$6:$J$1000,Verlauf!$B$6:$B$1000,$A163,Verlauf!$C$6:$C$1000,$B163)</f>
        <v>0</v>
      </c>
      <c r="H163" s="26">
        <f>SUMIFS(Verlauf!$U$6:$U$1000,Verlauf!$B$6:$B$1000,$A163,Verlauf!$C$6:$C$1000,$B163)</f>
        <v>0</v>
      </c>
      <c r="I163" s="26">
        <f>SUMIFS(Verlauf!$V$6:$V$1000,Verlauf!$B$6:$B$1000,$A163,Verlauf!$C$6:$C$1000,$B163)</f>
        <v>0</v>
      </c>
      <c r="J163" s="26">
        <f>SUMIFS(Verlauf!$W$6:$W$1000,Verlauf!$B$6:$B$1000,$A163,Verlauf!$C$6:$C$1000,$B163)</f>
        <v>0</v>
      </c>
      <c r="K163" s="26">
        <f>SUMIFS(Verlauf!$T$6:$T$1000,Verlauf!$B$6:$B$1000,$A163,Verlauf!$C$6:$C$1000,$B163)</f>
        <v>0</v>
      </c>
      <c r="L163" s="27">
        <f>IF(Filter!$T$7=TRUE,IFERROR(INDEX(Planung!$D$68:$IA$68,MATCH($W163,Wirksam!$D$6:$IA$6,0)),0),0)</f>
        <v>6.8999999999999995</v>
      </c>
      <c r="M163" s="27">
        <f>IF(OR(Filter!$T$5=TRUE,Filter!$T$6=TRUE),IFERROR(INDEX(Planung!$D$69:$IA$69,MATCH($W163,Wirksam!$D$6:$IA$6,0)),0),0)</f>
        <v>9.2000000000000011</v>
      </c>
      <c r="N163" s="27">
        <f t="shared" si="21"/>
        <v>16.100000000000001</v>
      </c>
      <c r="O163" s="27" t="e">
        <f t="shared" si="22"/>
        <v>#N/A</v>
      </c>
      <c r="P163" s="27" t="e">
        <f t="shared" si="23"/>
        <v>#N/A</v>
      </c>
      <c r="Q163" s="27" t="e">
        <f t="shared" si="24"/>
        <v>#N/A</v>
      </c>
      <c r="R163" s="27" t="e">
        <f t="shared" si="25"/>
        <v>#N/A</v>
      </c>
      <c r="S163" s="27" t="e">
        <f t="shared" si="26"/>
        <v>#N/A</v>
      </c>
      <c r="T163" s="27" t="e">
        <f t="shared" si="27"/>
        <v>#N/A</v>
      </c>
      <c r="U163" s="26">
        <f>COUNTIFS(Verlauf!$B$6:$B$1000,$A163,Verlauf!$C$6:$C$1000,$B163)</f>
        <v>0</v>
      </c>
      <c r="V163" s="26">
        <f t="shared" si="28"/>
        <v>1</v>
      </c>
      <c r="W163" s="26">
        <f t="shared" si="29"/>
        <v>202930</v>
      </c>
      <c r="X163" s="26">
        <f>SUMIFS(Verlauf!$X$6:$X$1000,Verlauf!$B$6:$B$1000,$A163,Verlauf!$C$6:$C$1000,$B163)</f>
        <v>0</v>
      </c>
      <c r="Y163" s="26">
        <f>SUMIFS(Verlauf!$Y$6:$Y$1000,Verlauf!$B$6:$B$1000,$A163,Verlauf!$C$6:$C$1000,$B163)</f>
        <v>0</v>
      </c>
      <c r="Z163" s="26">
        <f>SUMIFS(Verlauf!$Z$6:$Z$1000,Verlauf!$B$6:$B$1000,$A163,Verlauf!$C$6:$C$1000,$B163)</f>
        <v>0</v>
      </c>
      <c r="AA163" s="26">
        <f>SUMIFS(Verlauf!$I$6:$I$1000,Verlauf!$B$6:$B$1000,$A163,Verlauf!$C$6:$C$1000,$B163)</f>
        <v>0</v>
      </c>
      <c r="AB163" s="26">
        <f>SUMIFS(Verlauf!$AA$6:$AA$1000,Verlauf!$B$6:$B$1000,$A163,Verlauf!$C$6:$C$1000,$B163)</f>
        <v>0</v>
      </c>
      <c r="AC163" s="26">
        <f>SUMIFS(Verlauf!$AB$6:$AB$1000,Verlauf!$B$6:$B$1000,$A163,Verlauf!$C$6:$C$1000,$B163)</f>
        <v>0</v>
      </c>
      <c r="AD163" s="26">
        <f>SUMIFS(Verlauf!$AC$6:$AC$1000,Verlauf!$B$6:$B$1000,$A163,Verlauf!$C$6:$C$1000,$B163)</f>
        <v>0</v>
      </c>
      <c r="AE163" s="26">
        <f>SUMIFS(Verlauf!$S$6:$S$1000,Verlauf!$B$6:$B$1000,$A163,Verlauf!$C$6:$C$1000,$B163)</f>
        <v>0</v>
      </c>
      <c r="AF163" s="26" t="str">
        <f>IF($AN163="","",INDEX(Verlauf!$D$6:$D$1000,MATCH($AN163,Verlauf!$A$6:$A$1000,0)))</f>
        <v/>
      </c>
      <c r="AG163" s="26" t="str">
        <f>IF($AN163="","",INDEX(Verlauf!$E$6:$E$1000,MATCH($AN163,Verlauf!$A$6:$A$1000,0)))</f>
        <v/>
      </c>
      <c r="AH163" s="26" t="str">
        <f>IF($AN163="","",INDEX(Verlauf!$F$6:$F$1000,MATCH($AN163,Verlauf!$A$6:$A$1000,0)))</f>
        <v/>
      </c>
      <c r="AI163" s="26" t="str">
        <f>IF($AN163="","",INDEX(Verlauf!$H$6:$H$1000,MATCH($AN163,Verlauf!$A$6:$A$1000,0)))</f>
        <v/>
      </c>
      <c r="AJ163" s="26" t="str">
        <f>IF($AN163="","",INDEX(Verlauf!$N$6:$N$1000,MATCH($AN163,Verlauf!$A$6:$A$1000,0)))</f>
        <v/>
      </c>
      <c r="AK163" s="26" t="str">
        <f>IF($AN163="","",INDEX(Verlauf!$O$6:$O$1000,MATCH($AN163,Verlauf!$A$6:$A$1000,0)))</f>
        <v/>
      </c>
      <c r="AL163" s="26" t="str">
        <f>IF($AN163="","",INDEX(Verlauf!$P$6:$P$1000,MATCH($AN163,Verlauf!$A$6:$A$1000,0)))</f>
        <v/>
      </c>
      <c r="AM163" s="26" t="str">
        <f>IF($AN163="","",INDEX(Verlauf!$R$6:$R$1000,MATCH($AN163,Verlauf!$A$6:$A$1000,0)))</f>
        <v/>
      </c>
      <c r="AN163" s="28" t="str">
        <f>IF(U163&gt;0,_xlfn.MAXIFS(Verlauf!$A$6:$A$1000,Verlauf!$B$6:$B$1000,$A163,Verlauf!$C$6:$C$1000,$B163),"")</f>
        <v/>
      </c>
    </row>
    <row r="164" spans="1:40" x14ac:dyDescent="0.25">
      <c r="A164" s="26">
        <v>2029</v>
      </c>
      <c r="B164" s="26">
        <v>31</v>
      </c>
      <c r="C164" s="7" t="str">
        <f t="shared" si="20"/>
        <v>KW 31/29</v>
      </c>
      <c r="D164" s="26">
        <f>SUMIFS(Verlauf!$K$6:$K$1000,Verlauf!$B$6:$B$1000,$A164,Verlauf!$C$6:$C$1000,$B164)</f>
        <v>0</v>
      </c>
      <c r="E164" s="26">
        <f>SUMIFS(Verlauf!$L$6:$L$1000,Verlauf!$B$6:$B$1000,$A164,Verlauf!$C$6:$C$1000,$B164)</f>
        <v>0</v>
      </c>
      <c r="F164" s="26">
        <f>SUMIFS(Verlauf!$M$6:$M$1000,Verlauf!$B$6:$B$1000,$A164,Verlauf!$C$6:$C$1000,$B164)</f>
        <v>0</v>
      </c>
      <c r="G164" s="26">
        <f>SUMIFS(Verlauf!$J$6:$J$1000,Verlauf!$B$6:$B$1000,$A164,Verlauf!$C$6:$C$1000,$B164)</f>
        <v>0</v>
      </c>
      <c r="H164" s="26">
        <f>SUMIFS(Verlauf!$U$6:$U$1000,Verlauf!$B$6:$B$1000,$A164,Verlauf!$C$6:$C$1000,$B164)</f>
        <v>0</v>
      </c>
      <c r="I164" s="26">
        <f>SUMIFS(Verlauf!$V$6:$V$1000,Verlauf!$B$6:$B$1000,$A164,Verlauf!$C$6:$C$1000,$B164)</f>
        <v>0</v>
      </c>
      <c r="J164" s="26">
        <f>SUMIFS(Verlauf!$W$6:$W$1000,Verlauf!$B$6:$B$1000,$A164,Verlauf!$C$6:$C$1000,$B164)</f>
        <v>0</v>
      </c>
      <c r="K164" s="26">
        <f>SUMIFS(Verlauf!$T$6:$T$1000,Verlauf!$B$6:$B$1000,$A164,Verlauf!$C$6:$C$1000,$B164)</f>
        <v>0</v>
      </c>
      <c r="L164" s="27">
        <f>IF(Filter!$T$7=TRUE,IFERROR(INDEX(Planung!$D$68:$IA$68,MATCH($W164,Wirksam!$D$6:$IA$6,0)),0),0)</f>
        <v>6.8999999999999995</v>
      </c>
      <c r="M164" s="27">
        <f>IF(OR(Filter!$T$5=TRUE,Filter!$T$6=TRUE),IFERROR(INDEX(Planung!$D$69:$IA$69,MATCH($W164,Wirksam!$D$6:$IA$6,0)),0),0)</f>
        <v>9.2000000000000011</v>
      </c>
      <c r="N164" s="27">
        <f t="shared" si="21"/>
        <v>16.100000000000001</v>
      </c>
      <c r="O164" s="27" t="e">
        <f t="shared" si="22"/>
        <v>#N/A</v>
      </c>
      <c r="P164" s="27" t="e">
        <f t="shared" si="23"/>
        <v>#N/A</v>
      </c>
      <c r="Q164" s="27" t="e">
        <f t="shared" si="24"/>
        <v>#N/A</v>
      </c>
      <c r="R164" s="27" t="e">
        <f t="shared" si="25"/>
        <v>#N/A</v>
      </c>
      <c r="S164" s="27" t="e">
        <f t="shared" si="26"/>
        <v>#N/A</v>
      </c>
      <c r="T164" s="27" t="e">
        <f t="shared" si="27"/>
        <v>#N/A</v>
      </c>
      <c r="U164" s="26">
        <f>COUNTIFS(Verlauf!$B$6:$B$1000,$A164,Verlauf!$C$6:$C$1000,$B164)</f>
        <v>0</v>
      </c>
      <c r="V164" s="26">
        <f t="shared" si="28"/>
        <v>1</v>
      </c>
      <c r="W164" s="26">
        <f t="shared" si="29"/>
        <v>202931</v>
      </c>
      <c r="X164" s="26">
        <f>SUMIFS(Verlauf!$X$6:$X$1000,Verlauf!$B$6:$B$1000,$A164,Verlauf!$C$6:$C$1000,$B164)</f>
        <v>0</v>
      </c>
      <c r="Y164" s="26">
        <f>SUMIFS(Verlauf!$Y$6:$Y$1000,Verlauf!$B$6:$B$1000,$A164,Verlauf!$C$6:$C$1000,$B164)</f>
        <v>0</v>
      </c>
      <c r="Z164" s="26">
        <f>SUMIFS(Verlauf!$Z$6:$Z$1000,Verlauf!$B$6:$B$1000,$A164,Verlauf!$C$6:$C$1000,$B164)</f>
        <v>0</v>
      </c>
      <c r="AA164" s="26">
        <f>SUMIFS(Verlauf!$I$6:$I$1000,Verlauf!$B$6:$B$1000,$A164,Verlauf!$C$6:$C$1000,$B164)</f>
        <v>0</v>
      </c>
      <c r="AB164" s="26">
        <f>SUMIFS(Verlauf!$AA$6:$AA$1000,Verlauf!$B$6:$B$1000,$A164,Verlauf!$C$6:$C$1000,$B164)</f>
        <v>0</v>
      </c>
      <c r="AC164" s="26">
        <f>SUMIFS(Verlauf!$AB$6:$AB$1000,Verlauf!$B$6:$B$1000,$A164,Verlauf!$C$6:$C$1000,$B164)</f>
        <v>0</v>
      </c>
      <c r="AD164" s="26">
        <f>SUMIFS(Verlauf!$AC$6:$AC$1000,Verlauf!$B$6:$B$1000,$A164,Verlauf!$C$6:$C$1000,$B164)</f>
        <v>0</v>
      </c>
      <c r="AE164" s="26">
        <f>SUMIFS(Verlauf!$S$6:$S$1000,Verlauf!$B$6:$B$1000,$A164,Verlauf!$C$6:$C$1000,$B164)</f>
        <v>0</v>
      </c>
      <c r="AF164" s="26" t="str">
        <f>IF($AN164="","",INDEX(Verlauf!$D$6:$D$1000,MATCH($AN164,Verlauf!$A$6:$A$1000,0)))</f>
        <v/>
      </c>
      <c r="AG164" s="26" t="str">
        <f>IF($AN164="","",INDEX(Verlauf!$E$6:$E$1000,MATCH($AN164,Verlauf!$A$6:$A$1000,0)))</f>
        <v/>
      </c>
      <c r="AH164" s="26" t="str">
        <f>IF($AN164="","",INDEX(Verlauf!$F$6:$F$1000,MATCH($AN164,Verlauf!$A$6:$A$1000,0)))</f>
        <v/>
      </c>
      <c r="AI164" s="26" t="str">
        <f>IF($AN164="","",INDEX(Verlauf!$H$6:$H$1000,MATCH($AN164,Verlauf!$A$6:$A$1000,0)))</f>
        <v/>
      </c>
      <c r="AJ164" s="26" t="str">
        <f>IF($AN164="","",INDEX(Verlauf!$N$6:$N$1000,MATCH($AN164,Verlauf!$A$6:$A$1000,0)))</f>
        <v/>
      </c>
      <c r="AK164" s="26" t="str">
        <f>IF($AN164="","",INDEX(Verlauf!$O$6:$O$1000,MATCH($AN164,Verlauf!$A$6:$A$1000,0)))</f>
        <v/>
      </c>
      <c r="AL164" s="26" t="str">
        <f>IF($AN164="","",INDEX(Verlauf!$P$6:$P$1000,MATCH($AN164,Verlauf!$A$6:$A$1000,0)))</f>
        <v/>
      </c>
      <c r="AM164" s="26" t="str">
        <f>IF($AN164="","",INDEX(Verlauf!$R$6:$R$1000,MATCH($AN164,Verlauf!$A$6:$A$1000,0)))</f>
        <v/>
      </c>
      <c r="AN164" s="28" t="str">
        <f>IF(U164&gt;0,_xlfn.MAXIFS(Verlauf!$A$6:$A$1000,Verlauf!$B$6:$B$1000,$A164,Verlauf!$C$6:$C$1000,$B164),"")</f>
        <v/>
      </c>
    </row>
    <row r="165" spans="1:40" x14ac:dyDescent="0.25">
      <c r="A165" s="26">
        <v>2029</v>
      </c>
      <c r="B165" s="26">
        <v>32</v>
      </c>
      <c r="C165" s="7" t="str">
        <f t="shared" si="20"/>
        <v>KW 32/29</v>
      </c>
      <c r="D165" s="26">
        <f>SUMIFS(Verlauf!$K$6:$K$1000,Verlauf!$B$6:$B$1000,$A165,Verlauf!$C$6:$C$1000,$B165)</f>
        <v>0</v>
      </c>
      <c r="E165" s="26">
        <f>SUMIFS(Verlauf!$L$6:$L$1000,Verlauf!$B$6:$B$1000,$A165,Verlauf!$C$6:$C$1000,$B165)</f>
        <v>0</v>
      </c>
      <c r="F165" s="26">
        <f>SUMIFS(Verlauf!$M$6:$M$1000,Verlauf!$B$6:$B$1000,$A165,Verlauf!$C$6:$C$1000,$B165)</f>
        <v>0</v>
      </c>
      <c r="G165" s="26">
        <f>SUMIFS(Verlauf!$J$6:$J$1000,Verlauf!$B$6:$B$1000,$A165,Verlauf!$C$6:$C$1000,$B165)</f>
        <v>0</v>
      </c>
      <c r="H165" s="26">
        <f>SUMIFS(Verlauf!$U$6:$U$1000,Verlauf!$B$6:$B$1000,$A165,Verlauf!$C$6:$C$1000,$B165)</f>
        <v>0</v>
      </c>
      <c r="I165" s="26">
        <f>SUMIFS(Verlauf!$V$6:$V$1000,Verlauf!$B$6:$B$1000,$A165,Verlauf!$C$6:$C$1000,$B165)</f>
        <v>0</v>
      </c>
      <c r="J165" s="26">
        <f>SUMIFS(Verlauf!$W$6:$W$1000,Verlauf!$B$6:$B$1000,$A165,Verlauf!$C$6:$C$1000,$B165)</f>
        <v>0</v>
      </c>
      <c r="K165" s="26">
        <f>SUMIFS(Verlauf!$T$6:$T$1000,Verlauf!$B$6:$B$1000,$A165,Verlauf!$C$6:$C$1000,$B165)</f>
        <v>0</v>
      </c>
      <c r="L165" s="27">
        <f>IF(Filter!$T$7=TRUE,IFERROR(INDEX(Planung!$D$68:$IA$68,MATCH($W165,Wirksam!$D$6:$IA$6,0)),0),0)</f>
        <v>6.8999999999999995</v>
      </c>
      <c r="M165" s="27">
        <f>IF(OR(Filter!$T$5=TRUE,Filter!$T$6=TRUE),IFERROR(INDEX(Planung!$D$69:$IA$69,MATCH($W165,Wirksam!$D$6:$IA$6,0)),0),0)</f>
        <v>9.2000000000000011</v>
      </c>
      <c r="N165" s="27">
        <f t="shared" si="21"/>
        <v>16.100000000000001</v>
      </c>
      <c r="O165" s="27" t="e">
        <f t="shared" si="22"/>
        <v>#N/A</v>
      </c>
      <c r="P165" s="27" t="e">
        <f t="shared" si="23"/>
        <v>#N/A</v>
      </c>
      <c r="Q165" s="27" t="e">
        <f t="shared" si="24"/>
        <v>#N/A</v>
      </c>
      <c r="R165" s="27" t="e">
        <f t="shared" si="25"/>
        <v>#N/A</v>
      </c>
      <c r="S165" s="27" t="e">
        <f t="shared" si="26"/>
        <v>#N/A</v>
      </c>
      <c r="T165" s="27" t="e">
        <f t="shared" si="27"/>
        <v>#N/A</v>
      </c>
      <c r="U165" s="26">
        <f>COUNTIFS(Verlauf!$B$6:$B$1000,$A165,Verlauf!$C$6:$C$1000,$B165)</f>
        <v>0</v>
      </c>
      <c r="V165" s="26">
        <f t="shared" si="28"/>
        <v>1</v>
      </c>
      <c r="W165" s="26">
        <f t="shared" si="29"/>
        <v>202932</v>
      </c>
      <c r="X165" s="26">
        <f>SUMIFS(Verlauf!$X$6:$X$1000,Verlauf!$B$6:$B$1000,$A165,Verlauf!$C$6:$C$1000,$B165)</f>
        <v>0</v>
      </c>
      <c r="Y165" s="26">
        <f>SUMIFS(Verlauf!$Y$6:$Y$1000,Verlauf!$B$6:$B$1000,$A165,Verlauf!$C$6:$C$1000,$B165)</f>
        <v>0</v>
      </c>
      <c r="Z165" s="26">
        <f>SUMIFS(Verlauf!$Z$6:$Z$1000,Verlauf!$B$6:$B$1000,$A165,Verlauf!$C$6:$C$1000,$B165)</f>
        <v>0</v>
      </c>
      <c r="AA165" s="26">
        <f>SUMIFS(Verlauf!$I$6:$I$1000,Verlauf!$B$6:$B$1000,$A165,Verlauf!$C$6:$C$1000,$B165)</f>
        <v>0</v>
      </c>
      <c r="AB165" s="26">
        <f>SUMIFS(Verlauf!$AA$6:$AA$1000,Verlauf!$B$6:$B$1000,$A165,Verlauf!$C$6:$C$1000,$B165)</f>
        <v>0</v>
      </c>
      <c r="AC165" s="26">
        <f>SUMIFS(Verlauf!$AB$6:$AB$1000,Verlauf!$B$6:$B$1000,$A165,Verlauf!$C$6:$C$1000,$B165)</f>
        <v>0</v>
      </c>
      <c r="AD165" s="26">
        <f>SUMIFS(Verlauf!$AC$6:$AC$1000,Verlauf!$B$6:$B$1000,$A165,Verlauf!$C$6:$C$1000,$B165)</f>
        <v>0</v>
      </c>
      <c r="AE165" s="26">
        <f>SUMIFS(Verlauf!$S$6:$S$1000,Verlauf!$B$6:$B$1000,$A165,Verlauf!$C$6:$C$1000,$B165)</f>
        <v>0</v>
      </c>
      <c r="AF165" s="26" t="str">
        <f>IF($AN165="","",INDEX(Verlauf!$D$6:$D$1000,MATCH($AN165,Verlauf!$A$6:$A$1000,0)))</f>
        <v/>
      </c>
      <c r="AG165" s="26" t="str">
        <f>IF($AN165="","",INDEX(Verlauf!$E$6:$E$1000,MATCH($AN165,Verlauf!$A$6:$A$1000,0)))</f>
        <v/>
      </c>
      <c r="AH165" s="26" t="str">
        <f>IF($AN165="","",INDEX(Verlauf!$F$6:$F$1000,MATCH($AN165,Verlauf!$A$6:$A$1000,0)))</f>
        <v/>
      </c>
      <c r="AI165" s="26" t="str">
        <f>IF($AN165="","",INDEX(Verlauf!$H$6:$H$1000,MATCH($AN165,Verlauf!$A$6:$A$1000,0)))</f>
        <v/>
      </c>
      <c r="AJ165" s="26" t="str">
        <f>IF($AN165="","",INDEX(Verlauf!$N$6:$N$1000,MATCH($AN165,Verlauf!$A$6:$A$1000,0)))</f>
        <v/>
      </c>
      <c r="AK165" s="26" t="str">
        <f>IF($AN165="","",INDEX(Verlauf!$O$6:$O$1000,MATCH($AN165,Verlauf!$A$6:$A$1000,0)))</f>
        <v/>
      </c>
      <c r="AL165" s="26" t="str">
        <f>IF($AN165="","",INDEX(Verlauf!$P$6:$P$1000,MATCH($AN165,Verlauf!$A$6:$A$1000,0)))</f>
        <v/>
      </c>
      <c r="AM165" s="26" t="str">
        <f>IF($AN165="","",INDEX(Verlauf!$R$6:$R$1000,MATCH($AN165,Verlauf!$A$6:$A$1000,0)))</f>
        <v/>
      </c>
      <c r="AN165" s="28" t="str">
        <f>IF(U165&gt;0,_xlfn.MAXIFS(Verlauf!$A$6:$A$1000,Verlauf!$B$6:$B$1000,$A165,Verlauf!$C$6:$C$1000,$B165),"")</f>
        <v/>
      </c>
    </row>
    <row r="166" spans="1:40" x14ac:dyDescent="0.25">
      <c r="A166" s="26">
        <v>2029</v>
      </c>
      <c r="B166" s="26">
        <v>33</v>
      </c>
      <c r="C166" s="7" t="str">
        <f t="shared" si="20"/>
        <v>KW 33/29</v>
      </c>
      <c r="D166" s="26">
        <f>SUMIFS(Verlauf!$K$6:$K$1000,Verlauf!$B$6:$B$1000,$A166,Verlauf!$C$6:$C$1000,$B166)</f>
        <v>0</v>
      </c>
      <c r="E166" s="26">
        <f>SUMIFS(Verlauf!$L$6:$L$1000,Verlauf!$B$6:$B$1000,$A166,Verlauf!$C$6:$C$1000,$B166)</f>
        <v>0</v>
      </c>
      <c r="F166" s="26">
        <f>SUMIFS(Verlauf!$M$6:$M$1000,Verlauf!$B$6:$B$1000,$A166,Verlauf!$C$6:$C$1000,$B166)</f>
        <v>0</v>
      </c>
      <c r="G166" s="26">
        <f>SUMIFS(Verlauf!$J$6:$J$1000,Verlauf!$B$6:$B$1000,$A166,Verlauf!$C$6:$C$1000,$B166)</f>
        <v>0</v>
      </c>
      <c r="H166" s="26">
        <f>SUMIFS(Verlauf!$U$6:$U$1000,Verlauf!$B$6:$B$1000,$A166,Verlauf!$C$6:$C$1000,$B166)</f>
        <v>0</v>
      </c>
      <c r="I166" s="26">
        <f>SUMIFS(Verlauf!$V$6:$V$1000,Verlauf!$B$6:$B$1000,$A166,Verlauf!$C$6:$C$1000,$B166)</f>
        <v>0</v>
      </c>
      <c r="J166" s="26">
        <f>SUMIFS(Verlauf!$W$6:$W$1000,Verlauf!$B$6:$B$1000,$A166,Verlauf!$C$6:$C$1000,$B166)</f>
        <v>0</v>
      </c>
      <c r="K166" s="26">
        <f>SUMIFS(Verlauf!$T$6:$T$1000,Verlauf!$B$6:$B$1000,$A166,Verlauf!$C$6:$C$1000,$B166)</f>
        <v>0</v>
      </c>
      <c r="L166" s="27">
        <f>IF(Filter!$T$7=TRUE,IFERROR(INDEX(Planung!$D$68:$IA$68,MATCH($W166,Wirksam!$D$6:$IA$6,0)),0),0)</f>
        <v>6.8999999999999995</v>
      </c>
      <c r="M166" s="27">
        <f>IF(OR(Filter!$T$5=TRUE,Filter!$T$6=TRUE),IFERROR(INDEX(Planung!$D$69:$IA$69,MATCH($W166,Wirksam!$D$6:$IA$6,0)),0),0)</f>
        <v>9.2000000000000011</v>
      </c>
      <c r="N166" s="27">
        <f t="shared" si="21"/>
        <v>16.100000000000001</v>
      </c>
      <c r="O166" s="27" t="e">
        <f t="shared" si="22"/>
        <v>#N/A</v>
      </c>
      <c r="P166" s="27" t="e">
        <f t="shared" si="23"/>
        <v>#N/A</v>
      </c>
      <c r="Q166" s="27" t="e">
        <f t="shared" si="24"/>
        <v>#N/A</v>
      </c>
      <c r="R166" s="27" t="e">
        <f t="shared" si="25"/>
        <v>#N/A</v>
      </c>
      <c r="S166" s="27" t="e">
        <f t="shared" si="26"/>
        <v>#N/A</v>
      </c>
      <c r="T166" s="27" t="e">
        <f t="shared" si="27"/>
        <v>#N/A</v>
      </c>
      <c r="U166" s="26">
        <f>COUNTIFS(Verlauf!$B$6:$B$1000,$A166,Verlauf!$C$6:$C$1000,$B166)</f>
        <v>0</v>
      </c>
      <c r="V166" s="26">
        <f t="shared" si="28"/>
        <v>1</v>
      </c>
      <c r="W166" s="26">
        <f t="shared" si="29"/>
        <v>202933</v>
      </c>
      <c r="X166" s="26">
        <f>SUMIFS(Verlauf!$X$6:$X$1000,Verlauf!$B$6:$B$1000,$A166,Verlauf!$C$6:$C$1000,$B166)</f>
        <v>0</v>
      </c>
      <c r="Y166" s="26">
        <f>SUMIFS(Verlauf!$Y$6:$Y$1000,Verlauf!$B$6:$B$1000,$A166,Verlauf!$C$6:$C$1000,$B166)</f>
        <v>0</v>
      </c>
      <c r="Z166" s="26">
        <f>SUMIFS(Verlauf!$Z$6:$Z$1000,Verlauf!$B$6:$B$1000,$A166,Verlauf!$C$6:$C$1000,$B166)</f>
        <v>0</v>
      </c>
      <c r="AA166" s="26">
        <f>SUMIFS(Verlauf!$I$6:$I$1000,Verlauf!$B$6:$B$1000,$A166,Verlauf!$C$6:$C$1000,$B166)</f>
        <v>0</v>
      </c>
      <c r="AB166" s="26">
        <f>SUMIFS(Verlauf!$AA$6:$AA$1000,Verlauf!$B$6:$B$1000,$A166,Verlauf!$C$6:$C$1000,$B166)</f>
        <v>0</v>
      </c>
      <c r="AC166" s="26">
        <f>SUMIFS(Verlauf!$AB$6:$AB$1000,Verlauf!$B$6:$B$1000,$A166,Verlauf!$C$6:$C$1000,$B166)</f>
        <v>0</v>
      </c>
      <c r="AD166" s="26">
        <f>SUMIFS(Verlauf!$AC$6:$AC$1000,Verlauf!$B$6:$B$1000,$A166,Verlauf!$C$6:$C$1000,$B166)</f>
        <v>0</v>
      </c>
      <c r="AE166" s="26">
        <f>SUMIFS(Verlauf!$S$6:$S$1000,Verlauf!$B$6:$B$1000,$A166,Verlauf!$C$6:$C$1000,$B166)</f>
        <v>0</v>
      </c>
      <c r="AF166" s="26" t="str">
        <f>IF($AN166="","",INDEX(Verlauf!$D$6:$D$1000,MATCH($AN166,Verlauf!$A$6:$A$1000,0)))</f>
        <v/>
      </c>
      <c r="AG166" s="26" t="str">
        <f>IF($AN166="","",INDEX(Verlauf!$E$6:$E$1000,MATCH($AN166,Verlauf!$A$6:$A$1000,0)))</f>
        <v/>
      </c>
      <c r="AH166" s="26" t="str">
        <f>IF($AN166="","",INDEX(Verlauf!$F$6:$F$1000,MATCH($AN166,Verlauf!$A$6:$A$1000,0)))</f>
        <v/>
      </c>
      <c r="AI166" s="26" t="str">
        <f>IF($AN166="","",INDEX(Verlauf!$H$6:$H$1000,MATCH($AN166,Verlauf!$A$6:$A$1000,0)))</f>
        <v/>
      </c>
      <c r="AJ166" s="26" t="str">
        <f>IF($AN166="","",INDEX(Verlauf!$N$6:$N$1000,MATCH($AN166,Verlauf!$A$6:$A$1000,0)))</f>
        <v/>
      </c>
      <c r="AK166" s="26" t="str">
        <f>IF($AN166="","",INDEX(Verlauf!$O$6:$O$1000,MATCH($AN166,Verlauf!$A$6:$A$1000,0)))</f>
        <v/>
      </c>
      <c r="AL166" s="26" t="str">
        <f>IF($AN166="","",INDEX(Verlauf!$P$6:$P$1000,MATCH($AN166,Verlauf!$A$6:$A$1000,0)))</f>
        <v/>
      </c>
      <c r="AM166" s="26" t="str">
        <f>IF($AN166="","",INDEX(Verlauf!$R$6:$R$1000,MATCH($AN166,Verlauf!$A$6:$A$1000,0)))</f>
        <v/>
      </c>
      <c r="AN166" s="28" t="str">
        <f>IF(U166&gt;0,_xlfn.MAXIFS(Verlauf!$A$6:$A$1000,Verlauf!$B$6:$B$1000,$A166,Verlauf!$C$6:$C$1000,$B166),"")</f>
        <v/>
      </c>
    </row>
    <row r="167" spans="1:40" x14ac:dyDescent="0.25">
      <c r="A167" s="26">
        <v>2029</v>
      </c>
      <c r="B167" s="26">
        <v>34</v>
      </c>
      <c r="C167" s="7" t="str">
        <f t="shared" si="20"/>
        <v>KW 34/29</v>
      </c>
      <c r="D167" s="26">
        <f>SUMIFS(Verlauf!$K$6:$K$1000,Verlauf!$B$6:$B$1000,$A167,Verlauf!$C$6:$C$1000,$B167)</f>
        <v>0</v>
      </c>
      <c r="E167" s="26">
        <f>SUMIFS(Verlauf!$L$6:$L$1000,Verlauf!$B$6:$B$1000,$A167,Verlauf!$C$6:$C$1000,$B167)</f>
        <v>0</v>
      </c>
      <c r="F167" s="26">
        <f>SUMIFS(Verlauf!$M$6:$M$1000,Verlauf!$B$6:$B$1000,$A167,Verlauf!$C$6:$C$1000,$B167)</f>
        <v>0</v>
      </c>
      <c r="G167" s="26">
        <f>SUMIFS(Verlauf!$J$6:$J$1000,Verlauf!$B$6:$B$1000,$A167,Verlauf!$C$6:$C$1000,$B167)</f>
        <v>0</v>
      </c>
      <c r="H167" s="26">
        <f>SUMIFS(Verlauf!$U$6:$U$1000,Verlauf!$B$6:$B$1000,$A167,Verlauf!$C$6:$C$1000,$B167)</f>
        <v>0</v>
      </c>
      <c r="I167" s="26">
        <f>SUMIFS(Verlauf!$V$6:$V$1000,Verlauf!$B$6:$B$1000,$A167,Verlauf!$C$6:$C$1000,$B167)</f>
        <v>0</v>
      </c>
      <c r="J167" s="26">
        <f>SUMIFS(Verlauf!$W$6:$W$1000,Verlauf!$B$6:$B$1000,$A167,Verlauf!$C$6:$C$1000,$B167)</f>
        <v>0</v>
      </c>
      <c r="K167" s="26">
        <f>SUMIFS(Verlauf!$T$6:$T$1000,Verlauf!$B$6:$B$1000,$A167,Verlauf!$C$6:$C$1000,$B167)</f>
        <v>0</v>
      </c>
      <c r="L167" s="27">
        <f>IF(Filter!$T$7=TRUE,IFERROR(INDEX(Planung!$D$68:$IA$68,MATCH($W167,Wirksam!$D$6:$IA$6,0)),0),0)</f>
        <v>6.8999999999999995</v>
      </c>
      <c r="M167" s="27">
        <f>IF(OR(Filter!$T$5=TRUE,Filter!$T$6=TRUE),IFERROR(INDEX(Planung!$D$69:$IA$69,MATCH($W167,Wirksam!$D$6:$IA$6,0)),0),0)</f>
        <v>9.2000000000000011</v>
      </c>
      <c r="N167" s="27">
        <f t="shared" si="21"/>
        <v>16.100000000000001</v>
      </c>
      <c r="O167" s="27" t="e">
        <f t="shared" si="22"/>
        <v>#N/A</v>
      </c>
      <c r="P167" s="27" t="e">
        <f t="shared" si="23"/>
        <v>#N/A</v>
      </c>
      <c r="Q167" s="27" t="e">
        <f t="shared" si="24"/>
        <v>#N/A</v>
      </c>
      <c r="R167" s="27" t="e">
        <f t="shared" si="25"/>
        <v>#N/A</v>
      </c>
      <c r="S167" s="27" t="e">
        <f t="shared" si="26"/>
        <v>#N/A</v>
      </c>
      <c r="T167" s="27" t="e">
        <f t="shared" si="27"/>
        <v>#N/A</v>
      </c>
      <c r="U167" s="26">
        <f>COUNTIFS(Verlauf!$B$6:$B$1000,$A167,Verlauf!$C$6:$C$1000,$B167)</f>
        <v>0</v>
      </c>
      <c r="V167" s="26">
        <f t="shared" si="28"/>
        <v>1</v>
      </c>
      <c r="W167" s="26">
        <f t="shared" si="29"/>
        <v>202934</v>
      </c>
      <c r="X167" s="26">
        <f>SUMIFS(Verlauf!$X$6:$X$1000,Verlauf!$B$6:$B$1000,$A167,Verlauf!$C$6:$C$1000,$B167)</f>
        <v>0</v>
      </c>
      <c r="Y167" s="26">
        <f>SUMIFS(Verlauf!$Y$6:$Y$1000,Verlauf!$B$6:$B$1000,$A167,Verlauf!$C$6:$C$1000,$B167)</f>
        <v>0</v>
      </c>
      <c r="Z167" s="26">
        <f>SUMIFS(Verlauf!$Z$6:$Z$1000,Verlauf!$B$6:$B$1000,$A167,Verlauf!$C$6:$C$1000,$B167)</f>
        <v>0</v>
      </c>
      <c r="AA167" s="26">
        <f>SUMIFS(Verlauf!$I$6:$I$1000,Verlauf!$B$6:$B$1000,$A167,Verlauf!$C$6:$C$1000,$B167)</f>
        <v>0</v>
      </c>
      <c r="AB167" s="26">
        <f>SUMIFS(Verlauf!$AA$6:$AA$1000,Verlauf!$B$6:$B$1000,$A167,Verlauf!$C$6:$C$1000,$B167)</f>
        <v>0</v>
      </c>
      <c r="AC167" s="26">
        <f>SUMIFS(Verlauf!$AB$6:$AB$1000,Verlauf!$B$6:$B$1000,$A167,Verlauf!$C$6:$C$1000,$B167)</f>
        <v>0</v>
      </c>
      <c r="AD167" s="26">
        <f>SUMIFS(Verlauf!$AC$6:$AC$1000,Verlauf!$B$6:$B$1000,$A167,Verlauf!$C$6:$C$1000,$B167)</f>
        <v>0</v>
      </c>
      <c r="AE167" s="26">
        <f>SUMIFS(Verlauf!$S$6:$S$1000,Verlauf!$B$6:$B$1000,$A167,Verlauf!$C$6:$C$1000,$B167)</f>
        <v>0</v>
      </c>
      <c r="AF167" s="26" t="str">
        <f>IF($AN167="","",INDEX(Verlauf!$D$6:$D$1000,MATCH($AN167,Verlauf!$A$6:$A$1000,0)))</f>
        <v/>
      </c>
      <c r="AG167" s="26" t="str">
        <f>IF($AN167="","",INDEX(Verlauf!$E$6:$E$1000,MATCH($AN167,Verlauf!$A$6:$A$1000,0)))</f>
        <v/>
      </c>
      <c r="AH167" s="26" t="str">
        <f>IF($AN167="","",INDEX(Verlauf!$F$6:$F$1000,MATCH($AN167,Verlauf!$A$6:$A$1000,0)))</f>
        <v/>
      </c>
      <c r="AI167" s="26" t="str">
        <f>IF($AN167="","",INDEX(Verlauf!$H$6:$H$1000,MATCH($AN167,Verlauf!$A$6:$A$1000,0)))</f>
        <v/>
      </c>
      <c r="AJ167" s="26" t="str">
        <f>IF($AN167="","",INDEX(Verlauf!$N$6:$N$1000,MATCH($AN167,Verlauf!$A$6:$A$1000,0)))</f>
        <v/>
      </c>
      <c r="AK167" s="26" t="str">
        <f>IF($AN167="","",INDEX(Verlauf!$O$6:$O$1000,MATCH($AN167,Verlauf!$A$6:$A$1000,0)))</f>
        <v/>
      </c>
      <c r="AL167" s="26" t="str">
        <f>IF($AN167="","",INDEX(Verlauf!$P$6:$P$1000,MATCH($AN167,Verlauf!$A$6:$A$1000,0)))</f>
        <v/>
      </c>
      <c r="AM167" s="26" t="str">
        <f>IF($AN167="","",INDEX(Verlauf!$R$6:$R$1000,MATCH($AN167,Verlauf!$A$6:$A$1000,0)))</f>
        <v/>
      </c>
      <c r="AN167" s="28" t="str">
        <f>IF(U167&gt;0,_xlfn.MAXIFS(Verlauf!$A$6:$A$1000,Verlauf!$B$6:$B$1000,$A167,Verlauf!$C$6:$C$1000,$B167),"")</f>
        <v/>
      </c>
    </row>
    <row r="168" spans="1:40" x14ac:dyDescent="0.25">
      <c r="A168" s="26">
        <v>2029</v>
      </c>
      <c r="B168" s="26">
        <v>35</v>
      </c>
      <c r="C168" s="7" t="str">
        <f t="shared" si="20"/>
        <v>KW 35/29</v>
      </c>
      <c r="D168" s="26">
        <f>SUMIFS(Verlauf!$K$6:$K$1000,Verlauf!$B$6:$B$1000,$A168,Verlauf!$C$6:$C$1000,$B168)</f>
        <v>0</v>
      </c>
      <c r="E168" s="26">
        <f>SUMIFS(Verlauf!$L$6:$L$1000,Verlauf!$B$6:$B$1000,$A168,Verlauf!$C$6:$C$1000,$B168)</f>
        <v>0</v>
      </c>
      <c r="F168" s="26">
        <f>SUMIFS(Verlauf!$M$6:$M$1000,Verlauf!$B$6:$B$1000,$A168,Verlauf!$C$6:$C$1000,$B168)</f>
        <v>0</v>
      </c>
      <c r="G168" s="26">
        <f>SUMIFS(Verlauf!$J$6:$J$1000,Verlauf!$B$6:$B$1000,$A168,Verlauf!$C$6:$C$1000,$B168)</f>
        <v>0</v>
      </c>
      <c r="H168" s="26">
        <f>SUMIFS(Verlauf!$U$6:$U$1000,Verlauf!$B$6:$B$1000,$A168,Verlauf!$C$6:$C$1000,$B168)</f>
        <v>0</v>
      </c>
      <c r="I168" s="26">
        <f>SUMIFS(Verlauf!$V$6:$V$1000,Verlauf!$B$6:$B$1000,$A168,Verlauf!$C$6:$C$1000,$B168)</f>
        <v>0</v>
      </c>
      <c r="J168" s="26">
        <f>SUMIFS(Verlauf!$W$6:$W$1000,Verlauf!$B$6:$B$1000,$A168,Verlauf!$C$6:$C$1000,$B168)</f>
        <v>0</v>
      </c>
      <c r="K168" s="26">
        <f>SUMIFS(Verlauf!$T$6:$T$1000,Verlauf!$B$6:$B$1000,$A168,Verlauf!$C$6:$C$1000,$B168)</f>
        <v>0</v>
      </c>
      <c r="L168" s="27">
        <f>IF(Filter!$T$7=TRUE,IFERROR(INDEX(Planung!$D$68:$IA$68,MATCH($W168,Wirksam!$D$6:$IA$6,0)),0),0)</f>
        <v>6.8999999999999995</v>
      </c>
      <c r="M168" s="27">
        <f>IF(OR(Filter!$T$5=TRUE,Filter!$T$6=TRUE),IFERROR(INDEX(Planung!$D$69:$IA$69,MATCH($W168,Wirksam!$D$6:$IA$6,0)),0),0)</f>
        <v>9.2000000000000011</v>
      </c>
      <c r="N168" s="27">
        <f t="shared" si="21"/>
        <v>16.100000000000001</v>
      </c>
      <c r="O168" s="27" t="e">
        <f t="shared" si="22"/>
        <v>#N/A</v>
      </c>
      <c r="P168" s="27" t="e">
        <f t="shared" si="23"/>
        <v>#N/A</v>
      </c>
      <c r="Q168" s="27" t="e">
        <f t="shared" si="24"/>
        <v>#N/A</v>
      </c>
      <c r="R168" s="27" t="e">
        <f t="shared" si="25"/>
        <v>#N/A</v>
      </c>
      <c r="S168" s="27" t="e">
        <f t="shared" si="26"/>
        <v>#N/A</v>
      </c>
      <c r="T168" s="27" t="e">
        <f t="shared" si="27"/>
        <v>#N/A</v>
      </c>
      <c r="U168" s="26">
        <f>COUNTIFS(Verlauf!$B$6:$B$1000,$A168,Verlauf!$C$6:$C$1000,$B168)</f>
        <v>0</v>
      </c>
      <c r="V168" s="26">
        <f t="shared" si="28"/>
        <v>1</v>
      </c>
      <c r="W168" s="26">
        <f t="shared" si="29"/>
        <v>202935</v>
      </c>
      <c r="X168" s="26">
        <f>SUMIFS(Verlauf!$X$6:$X$1000,Verlauf!$B$6:$B$1000,$A168,Verlauf!$C$6:$C$1000,$B168)</f>
        <v>0</v>
      </c>
      <c r="Y168" s="26">
        <f>SUMIFS(Verlauf!$Y$6:$Y$1000,Verlauf!$B$6:$B$1000,$A168,Verlauf!$C$6:$C$1000,$B168)</f>
        <v>0</v>
      </c>
      <c r="Z168" s="26">
        <f>SUMIFS(Verlauf!$Z$6:$Z$1000,Verlauf!$B$6:$B$1000,$A168,Verlauf!$C$6:$C$1000,$B168)</f>
        <v>0</v>
      </c>
      <c r="AA168" s="26">
        <f>SUMIFS(Verlauf!$I$6:$I$1000,Verlauf!$B$6:$B$1000,$A168,Verlauf!$C$6:$C$1000,$B168)</f>
        <v>0</v>
      </c>
      <c r="AB168" s="26">
        <f>SUMIFS(Verlauf!$AA$6:$AA$1000,Verlauf!$B$6:$B$1000,$A168,Verlauf!$C$6:$C$1000,$B168)</f>
        <v>0</v>
      </c>
      <c r="AC168" s="26">
        <f>SUMIFS(Verlauf!$AB$6:$AB$1000,Verlauf!$B$6:$B$1000,$A168,Verlauf!$C$6:$C$1000,$B168)</f>
        <v>0</v>
      </c>
      <c r="AD168" s="26">
        <f>SUMIFS(Verlauf!$AC$6:$AC$1000,Verlauf!$B$6:$B$1000,$A168,Verlauf!$C$6:$C$1000,$B168)</f>
        <v>0</v>
      </c>
      <c r="AE168" s="26">
        <f>SUMIFS(Verlauf!$S$6:$S$1000,Verlauf!$B$6:$B$1000,$A168,Verlauf!$C$6:$C$1000,$B168)</f>
        <v>0</v>
      </c>
      <c r="AF168" s="26" t="str">
        <f>IF($AN168="","",INDEX(Verlauf!$D$6:$D$1000,MATCH($AN168,Verlauf!$A$6:$A$1000,0)))</f>
        <v/>
      </c>
      <c r="AG168" s="26" t="str">
        <f>IF($AN168="","",INDEX(Verlauf!$E$6:$E$1000,MATCH($AN168,Verlauf!$A$6:$A$1000,0)))</f>
        <v/>
      </c>
      <c r="AH168" s="26" t="str">
        <f>IF($AN168="","",INDEX(Verlauf!$F$6:$F$1000,MATCH($AN168,Verlauf!$A$6:$A$1000,0)))</f>
        <v/>
      </c>
      <c r="AI168" s="26" t="str">
        <f>IF($AN168="","",INDEX(Verlauf!$H$6:$H$1000,MATCH($AN168,Verlauf!$A$6:$A$1000,0)))</f>
        <v/>
      </c>
      <c r="AJ168" s="26" t="str">
        <f>IF($AN168="","",INDEX(Verlauf!$N$6:$N$1000,MATCH($AN168,Verlauf!$A$6:$A$1000,0)))</f>
        <v/>
      </c>
      <c r="AK168" s="26" t="str">
        <f>IF($AN168="","",INDEX(Verlauf!$O$6:$O$1000,MATCH($AN168,Verlauf!$A$6:$A$1000,0)))</f>
        <v/>
      </c>
      <c r="AL168" s="26" t="str">
        <f>IF($AN168="","",INDEX(Verlauf!$P$6:$P$1000,MATCH($AN168,Verlauf!$A$6:$A$1000,0)))</f>
        <v/>
      </c>
      <c r="AM168" s="26" t="str">
        <f>IF($AN168="","",INDEX(Verlauf!$R$6:$R$1000,MATCH($AN168,Verlauf!$A$6:$A$1000,0)))</f>
        <v/>
      </c>
      <c r="AN168" s="28" t="str">
        <f>IF(U168&gt;0,_xlfn.MAXIFS(Verlauf!$A$6:$A$1000,Verlauf!$B$6:$B$1000,$A168,Verlauf!$C$6:$C$1000,$B168),"")</f>
        <v/>
      </c>
    </row>
    <row r="169" spans="1:40" x14ac:dyDescent="0.25">
      <c r="A169" s="26">
        <v>2029</v>
      </c>
      <c r="B169" s="26">
        <v>36</v>
      </c>
      <c r="C169" s="7" t="str">
        <f t="shared" si="20"/>
        <v>KW 36/29</v>
      </c>
      <c r="D169" s="26">
        <f>SUMIFS(Verlauf!$K$6:$K$1000,Verlauf!$B$6:$B$1000,$A169,Verlauf!$C$6:$C$1000,$B169)</f>
        <v>0</v>
      </c>
      <c r="E169" s="26">
        <f>SUMIFS(Verlauf!$L$6:$L$1000,Verlauf!$B$6:$B$1000,$A169,Verlauf!$C$6:$C$1000,$B169)</f>
        <v>0</v>
      </c>
      <c r="F169" s="26">
        <f>SUMIFS(Verlauf!$M$6:$M$1000,Verlauf!$B$6:$B$1000,$A169,Verlauf!$C$6:$C$1000,$B169)</f>
        <v>0</v>
      </c>
      <c r="G169" s="26">
        <f>SUMIFS(Verlauf!$J$6:$J$1000,Verlauf!$B$6:$B$1000,$A169,Verlauf!$C$6:$C$1000,$B169)</f>
        <v>0</v>
      </c>
      <c r="H169" s="26">
        <f>SUMIFS(Verlauf!$U$6:$U$1000,Verlauf!$B$6:$B$1000,$A169,Verlauf!$C$6:$C$1000,$B169)</f>
        <v>0</v>
      </c>
      <c r="I169" s="26">
        <f>SUMIFS(Verlauf!$V$6:$V$1000,Verlauf!$B$6:$B$1000,$A169,Verlauf!$C$6:$C$1000,$B169)</f>
        <v>0</v>
      </c>
      <c r="J169" s="26">
        <f>SUMIFS(Verlauf!$W$6:$W$1000,Verlauf!$B$6:$B$1000,$A169,Verlauf!$C$6:$C$1000,$B169)</f>
        <v>0</v>
      </c>
      <c r="K169" s="26">
        <f>SUMIFS(Verlauf!$T$6:$T$1000,Verlauf!$B$6:$B$1000,$A169,Verlauf!$C$6:$C$1000,$B169)</f>
        <v>0</v>
      </c>
      <c r="L169" s="27">
        <f>IF(Filter!$T$7=TRUE,IFERROR(INDEX(Planung!$D$68:$IA$68,MATCH($W169,Wirksam!$D$6:$IA$6,0)),0),0)</f>
        <v>6.8999999999999995</v>
      </c>
      <c r="M169" s="27">
        <f>IF(OR(Filter!$T$5=TRUE,Filter!$T$6=TRUE),IFERROR(INDEX(Planung!$D$69:$IA$69,MATCH($W169,Wirksam!$D$6:$IA$6,0)),0),0)</f>
        <v>9.2000000000000011</v>
      </c>
      <c r="N169" s="27">
        <f t="shared" si="21"/>
        <v>16.100000000000001</v>
      </c>
      <c r="O169" s="27" t="e">
        <f t="shared" si="22"/>
        <v>#N/A</v>
      </c>
      <c r="P169" s="27" t="e">
        <f t="shared" si="23"/>
        <v>#N/A</v>
      </c>
      <c r="Q169" s="27" t="e">
        <f t="shared" si="24"/>
        <v>#N/A</v>
      </c>
      <c r="R169" s="27" t="e">
        <f t="shared" si="25"/>
        <v>#N/A</v>
      </c>
      <c r="S169" s="27" t="e">
        <f t="shared" si="26"/>
        <v>#N/A</v>
      </c>
      <c r="T169" s="27" t="e">
        <f t="shared" si="27"/>
        <v>#N/A</v>
      </c>
      <c r="U169" s="26">
        <f>COUNTIFS(Verlauf!$B$6:$B$1000,$A169,Verlauf!$C$6:$C$1000,$B169)</f>
        <v>0</v>
      </c>
      <c r="V169" s="26">
        <f t="shared" si="28"/>
        <v>1</v>
      </c>
      <c r="W169" s="26">
        <f t="shared" si="29"/>
        <v>202936</v>
      </c>
      <c r="X169" s="26">
        <f>SUMIFS(Verlauf!$X$6:$X$1000,Verlauf!$B$6:$B$1000,$A169,Verlauf!$C$6:$C$1000,$B169)</f>
        <v>0</v>
      </c>
      <c r="Y169" s="26">
        <f>SUMIFS(Verlauf!$Y$6:$Y$1000,Verlauf!$B$6:$B$1000,$A169,Verlauf!$C$6:$C$1000,$B169)</f>
        <v>0</v>
      </c>
      <c r="Z169" s="26">
        <f>SUMIFS(Verlauf!$Z$6:$Z$1000,Verlauf!$B$6:$B$1000,$A169,Verlauf!$C$6:$C$1000,$B169)</f>
        <v>0</v>
      </c>
      <c r="AA169" s="26">
        <f>SUMIFS(Verlauf!$I$6:$I$1000,Verlauf!$B$6:$B$1000,$A169,Verlauf!$C$6:$C$1000,$B169)</f>
        <v>0</v>
      </c>
      <c r="AB169" s="26">
        <f>SUMIFS(Verlauf!$AA$6:$AA$1000,Verlauf!$B$6:$B$1000,$A169,Verlauf!$C$6:$C$1000,$B169)</f>
        <v>0</v>
      </c>
      <c r="AC169" s="26">
        <f>SUMIFS(Verlauf!$AB$6:$AB$1000,Verlauf!$B$6:$B$1000,$A169,Verlauf!$C$6:$C$1000,$B169)</f>
        <v>0</v>
      </c>
      <c r="AD169" s="26">
        <f>SUMIFS(Verlauf!$AC$6:$AC$1000,Verlauf!$B$6:$B$1000,$A169,Verlauf!$C$6:$C$1000,$B169)</f>
        <v>0</v>
      </c>
      <c r="AE169" s="26">
        <f>SUMIFS(Verlauf!$S$6:$S$1000,Verlauf!$B$6:$B$1000,$A169,Verlauf!$C$6:$C$1000,$B169)</f>
        <v>0</v>
      </c>
      <c r="AF169" s="26" t="str">
        <f>IF($AN169="","",INDEX(Verlauf!$D$6:$D$1000,MATCH($AN169,Verlauf!$A$6:$A$1000,0)))</f>
        <v/>
      </c>
      <c r="AG169" s="26" t="str">
        <f>IF($AN169="","",INDEX(Verlauf!$E$6:$E$1000,MATCH($AN169,Verlauf!$A$6:$A$1000,0)))</f>
        <v/>
      </c>
      <c r="AH169" s="26" t="str">
        <f>IF($AN169="","",INDEX(Verlauf!$F$6:$F$1000,MATCH($AN169,Verlauf!$A$6:$A$1000,0)))</f>
        <v/>
      </c>
      <c r="AI169" s="26" t="str">
        <f>IF($AN169="","",INDEX(Verlauf!$H$6:$H$1000,MATCH($AN169,Verlauf!$A$6:$A$1000,0)))</f>
        <v/>
      </c>
      <c r="AJ169" s="26" t="str">
        <f>IF($AN169="","",INDEX(Verlauf!$N$6:$N$1000,MATCH($AN169,Verlauf!$A$6:$A$1000,0)))</f>
        <v/>
      </c>
      <c r="AK169" s="26" t="str">
        <f>IF($AN169="","",INDEX(Verlauf!$O$6:$O$1000,MATCH($AN169,Verlauf!$A$6:$A$1000,0)))</f>
        <v/>
      </c>
      <c r="AL169" s="26" t="str">
        <f>IF($AN169="","",INDEX(Verlauf!$P$6:$P$1000,MATCH($AN169,Verlauf!$A$6:$A$1000,0)))</f>
        <v/>
      </c>
      <c r="AM169" s="26" t="str">
        <f>IF($AN169="","",INDEX(Verlauf!$R$6:$R$1000,MATCH($AN169,Verlauf!$A$6:$A$1000,0)))</f>
        <v/>
      </c>
      <c r="AN169" s="28" t="str">
        <f>IF(U169&gt;0,_xlfn.MAXIFS(Verlauf!$A$6:$A$1000,Verlauf!$B$6:$B$1000,$A169,Verlauf!$C$6:$C$1000,$B169),"")</f>
        <v/>
      </c>
    </row>
    <row r="170" spans="1:40" x14ac:dyDescent="0.25">
      <c r="A170" s="26">
        <v>2029</v>
      </c>
      <c r="B170" s="26">
        <v>37</v>
      </c>
      <c r="C170" s="7" t="str">
        <f t="shared" si="20"/>
        <v>KW 37/29</v>
      </c>
      <c r="D170" s="26">
        <f>SUMIFS(Verlauf!$K$6:$K$1000,Verlauf!$B$6:$B$1000,$A170,Verlauf!$C$6:$C$1000,$B170)</f>
        <v>0</v>
      </c>
      <c r="E170" s="26">
        <f>SUMIFS(Verlauf!$L$6:$L$1000,Verlauf!$B$6:$B$1000,$A170,Verlauf!$C$6:$C$1000,$B170)</f>
        <v>0</v>
      </c>
      <c r="F170" s="26">
        <f>SUMIFS(Verlauf!$M$6:$M$1000,Verlauf!$B$6:$B$1000,$A170,Verlauf!$C$6:$C$1000,$B170)</f>
        <v>0</v>
      </c>
      <c r="G170" s="26">
        <f>SUMIFS(Verlauf!$J$6:$J$1000,Verlauf!$B$6:$B$1000,$A170,Verlauf!$C$6:$C$1000,$B170)</f>
        <v>0</v>
      </c>
      <c r="H170" s="26">
        <f>SUMIFS(Verlauf!$U$6:$U$1000,Verlauf!$B$6:$B$1000,$A170,Verlauf!$C$6:$C$1000,$B170)</f>
        <v>0</v>
      </c>
      <c r="I170" s="26">
        <f>SUMIFS(Verlauf!$V$6:$V$1000,Verlauf!$B$6:$B$1000,$A170,Verlauf!$C$6:$C$1000,$B170)</f>
        <v>0</v>
      </c>
      <c r="J170" s="26">
        <f>SUMIFS(Verlauf!$W$6:$W$1000,Verlauf!$B$6:$B$1000,$A170,Verlauf!$C$6:$C$1000,$B170)</f>
        <v>0</v>
      </c>
      <c r="K170" s="26">
        <f>SUMIFS(Verlauf!$T$6:$T$1000,Verlauf!$B$6:$B$1000,$A170,Verlauf!$C$6:$C$1000,$B170)</f>
        <v>0</v>
      </c>
      <c r="L170" s="27">
        <f>IF(Filter!$T$7=TRUE,IFERROR(INDEX(Planung!$D$68:$IA$68,MATCH($W170,Wirksam!$D$6:$IA$6,0)),0),0)</f>
        <v>6.8999999999999995</v>
      </c>
      <c r="M170" s="27">
        <f>IF(OR(Filter!$T$5=TRUE,Filter!$T$6=TRUE),IFERROR(INDEX(Planung!$D$69:$IA$69,MATCH($W170,Wirksam!$D$6:$IA$6,0)),0),0)</f>
        <v>9.2000000000000011</v>
      </c>
      <c r="N170" s="27">
        <f t="shared" si="21"/>
        <v>16.100000000000001</v>
      </c>
      <c r="O170" s="27" t="e">
        <f t="shared" si="22"/>
        <v>#N/A</v>
      </c>
      <c r="P170" s="27" t="e">
        <f t="shared" si="23"/>
        <v>#N/A</v>
      </c>
      <c r="Q170" s="27" t="e">
        <f t="shared" si="24"/>
        <v>#N/A</v>
      </c>
      <c r="R170" s="27" t="e">
        <f t="shared" si="25"/>
        <v>#N/A</v>
      </c>
      <c r="S170" s="27" t="e">
        <f t="shared" si="26"/>
        <v>#N/A</v>
      </c>
      <c r="T170" s="27" t="e">
        <f t="shared" si="27"/>
        <v>#N/A</v>
      </c>
      <c r="U170" s="26">
        <f>COUNTIFS(Verlauf!$B$6:$B$1000,$A170,Verlauf!$C$6:$C$1000,$B170)</f>
        <v>0</v>
      </c>
      <c r="V170" s="26">
        <f t="shared" si="28"/>
        <v>1</v>
      </c>
      <c r="W170" s="26">
        <f t="shared" si="29"/>
        <v>202937</v>
      </c>
      <c r="X170" s="26">
        <f>SUMIFS(Verlauf!$X$6:$X$1000,Verlauf!$B$6:$B$1000,$A170,Verlauf!$C$6:$C$1000,$B170)</f>
        <v>0</v>
      </c>
      <c r="Y170" s="26">
        <f>SUMIFS(Verlauf!$Y$6:$Y$1000,Verlauf!$B$6:$B$1000,$A170,Verlauf!$C$6:$C$1000,$B170)</f>
        <v>0</v>
      </c>
      <c r="Z170" s="26">
        <f>SUMIFS(Verlauf!$Z$6:$Z$1000,Verlauf!$B$6:$B$1000,$A170,Verlauf!$C$6:$C$1000,$B170)</f>
        <v>0</v>
      </c>
      <c r="AA170" s="26">
        <f>SUMIFS(Verlauf!$I$6:$I$1000,Verlauf!$B$6:$B$1000,$A170,Verlauf!$C$6:$C$1000,$B170)</f>
        <v>0</v>
      </c>
      <c r="AB170" s="26">
        <f>SUMIFS(Verlauf!$AA$6:$AA$1000,Verlauf!$B$6:$B$1000,$A170,Verlauf!$C$6:$C$1000,$B170)</f>
        <v>0</v>
      </c>
      <c r="AC170" s="26">
        <f>SUMIFS(Verlauf!$AB$6:$AB$1000,Verlauf!$B$6:$B$1000,$A170,Verlauf!$C$6:$C$1000,$B170)</f>
        <v>0</v>
      </c>
      <c r="AD170" s="26">
        <f>SUMIFS(Verlauf!$AC$6:$AC$1000,Verlauf!$B$6:$B$1000,$A170,Verlauf!$C$6:$C$1000,$B170)</f>
        <v>0</v>
      </c>
      <c r="AE170" s="26">
        <f>SUMIFS(Verlauf!$S$6:$S$1000,Verlauf!$B$6:$B$1000,$A170,Verlauf!$C$6:$C$1000,$B170)</f>
        <v>0</v>
      </c>
      <c r="AF170" s="26" t="str">
        <f>IF($AN170="","",INDEX(Verlauf!$D$6:$D$1000,MATCH($AN170,Verlauf!$A$6:$A$1000,0)))</f>
        <v/>
      </c>
      <c r="AG170" s="26" t="str">
        <f>IF($AN170="","",INDEX(Verlauf!$E$6:$E$1000,MATCH($AN170,Verlauf!$A$6:$A$1000,0)))</f>
        <v/>
      </c>
      <c r="AH170" s="26" t="str">
        <f>IF($AN170="","",INDEX(Verlauf!$F$6:$F$1000,MATCH($AN170,Verlauf!$A$6:$A$1000,0)))</f>
        <v/>
      </c>
      <c r="AI170" s="26" t="str">
        <f>IF($AN170="","",INDEX(Verlauf!$H$6:$H$1000,MATCH($AN170,Verlauf!$A$6:$A$1000,0)))</f>
        <v/>
      </c>
      <c r="AJ170" s="26" t="str">
        <f>IF($AN170="","",INDEX(Verlauf!$N$6:$N$1000,MATCH($AN170,Verlauf!$A$6:$A$1000,0)))</f>
        <v/>
      </c>
      <c r="AK170" s="26" t="str">
        <f>IF($AN170="","",INDEX(Verlauf!$O$6:$O$1000,MATCH($AN170,Verlauf!$A$6:$A$1000,0)))</f>
        <v/>
      </c>
      <c r="AL170" s="26" t="str">
        <f>IF($AN170="","",INDEX(Verlauf!$P$6:$P$1000,MATCH($AN170,Verlauf!$A$6:$A$1000,0)))</f>
        <v/>
      </c>
      <c r="AM170" s="26" t="str">
        <f>IF($AN170="","",INDEX(Verlauf!$R$6:$R$1000,MATCH($AN170,Verlauf!$A$6:$A$1000,0)))</f>
        <v/>
      </c>
      <c r="AN170" s="28" t="str">
        <f>IF(U170&gt;0,_xlfn.MAXIFS(Verlauf!$A$6:$A$1000,Verlauf!$B$6:$B$1000,$A170,Verlauf!$C$6:$C$1000,$B170),"")</f>
        <v/>
      </c>
    </row>
    <row r="171" spans="1:40" x14ac:dyDescent="0.25">
      <c r="A171" s="26">
        <v>2029</v>
      </c>
      <c r="B171" s="26">
        <v>38</v>
      </c>
      <c r="C171" s="7" t="str">
        <f t="shared" si="20"/>
        <v>KW 38/29</v>
      </c>
      <c r="D171" s="26">
        <f>SUMIFS(Verlauf!$K$6:$K$1000,Verlauf!$B$6:$B$1000,$A171,Verlauf!$C$6:$C$1000,$B171)</f>
        <v>0</v>
      </c>
      <c r="E171" s="26">
        <f>SUMIFS(Verlauf!$L$6:$L$1000,Verlauf!$B$6:$B$1000,$A171,Verlauf!$C$6:$C$1000,$B171)</f>
        <v>0</v>
      </c>
      <c r="F171" s="26">
        <f>SUMIFS(Verlauf!$M$6:$M$1000,Verlauf!$B$6:$B$1000,$A171,Verlauf!$C$6:$C$1000,$B171)</f>
        <v>0</v>
      </c>
      <c r="G171" s="26">
        <f>SUMIFS(Verlauf!$J$6:$J$1000,Verlauf!$B$6:$B$1000,$A171,Verlauf!$C$6:$C$1000,$B171)</f>
        <v>0</v>
      </c>
      <c r="H171" s="26">
        <f>SUMIFS(Verlauf!$U$6:$U$1000,Verlauf!$B$6:$B$1000,$A171,Verlauf!$C$6:$C$1000,$B171)</f>
        <v>0</v>
      </c>
      <c r="I171" s="26">
        <f>SUMIFS(Verlauf!$V$6:$V$1000,Verlauf!$B$6:$B$1000,$A171,Verlauf!$C$6:$C$1000,$B171)</f>
        <v>0</v>
      </c>
      <c r="J171" s="26">
        <f>SUMIFS(Verlauf!$W$6:$W$1000,Verlauf!$B$6:$B$1000,$A171,Verlauf!$C$6:$C$1000,$B171)</f>
        <v>0</v>
      </c>
      <c r="K171" s="26">
        <f>SUMIFS(Verlauf!$T$6:$T$1000,Verlauf!$B$6:$B$1000,$A171,Verlauf!$C$6:$C$1000,$B171)</f>
        <v>0</v>
      </c>
      <c r="L171" s="27">
        <f>IF(Filter!$T$7=TRUE,IFERROR(INDEX(Planung!$D$68:$IA$68,MATCH($W171,Wirksam!$D$6:$IA$6,0)),0),0)</f>
        <v>6.8999999999999995</v>
      </c>
      <c r="M171" s="27">
        <f>IF(OR(Filter!$T$5=TRUE,Filter!$T$6=TRUE),IFERROR(INDEX(Planung!$D$69:$IA$69,MATCH($W171,Wirksam!$D$6:$IA$6,0)),0),0)</f>
        <v>9.2000000000000011</v>
      </c>
      <c r="N171" s="27">
        <f t="shared" si="21"/>
        <v>16.100000000000001</v>
      </c>
      <c r="O171" s="27" t="e">
        <f t="shared" si="22"/>
        <v>#N/A</v>
      </c>
      <c r="P171" s="27" t="e">
        <f t="shared" si="23"/>
        <v>#N/A</v>
      </c>
      <c r="Q171" s="27" t="e">
        <f t="shared" si="24"/>
        <v>#N/A</v>
      </c>
      <c r="R171" s="27" t="e">
        <f t="shared" si="25"/>
        <v>#N/A</v>
      </c>
      <c r="S171" s="27" t="e">
        <f t="shared" si="26"/>
        <v>#N/A</v>
      </c>
      <c r="T171" s="27" t="e">
        <f t="shared" si="27"/>
        <v>#N/A</v>
      </c>
      <c r="U171" s="26">
        <f>COUNTIFS(Verlauf!$B$6:$B$1000,$A171,Verlauf!$C$6:$C$1000,$B171)</f>
        <v>0</v>
      </c>
      <c r="V171" s="26">
        <f t="shared" si="28"/>
        <v>1</v>
      </c>
      <c r="W171" s="26">
        <f t="shared" si="29"/>
        <v>202938</v>
      </c>
      <c r="X171" s="26">
        <f>SUMIFS(Verlauf!$X$6:$X$1000,Verlauf!$B$6:$B$1000,$A171,Verlauf!$C$6:$C$1000,$B171)</f>
        <v>0</v>
      </c>
      <c r="Y171" s="26">
        <f>SUMIFS(Verlauf!$Y$6:$Y$1000,Verlauf!$B$6:$B$1000,$A171,Verlauf!$C$6:$C$1000,$B171)</f>
        <v>0</v>
      </c>
      <c r="Z171" s="26">
        <f>SUMIFS(Verlauf!$Z$6:$Z$1000,Verlauf!$B$6:$B$1000,$A171,Verlauf!$C$6:$C$1000,$B171)</f>
        <v>0</v>
      </c>
      <c r="AA171" s="26">
        <f>SUMIFS(Verlauf!$I$6:$I$1000,Verlauf!$B$6:$B$1000,$A171,Verlauf!$C$6:$C$1000,$B171)</f>
        <v>0</v>
      </c>
      <c r="AB171" s="26">
        <f>SUMIFS(Verlauf!$AA$6:$AA$1000,Verlauf!$B$6:$B$1000,$A171,Verlauf!$C$6:$C$1000,$B171)</f>
        <v>0</v>
      </c>
      <c r="AC171" s="26">
        <f>SUMIFS(Verlauf!$AB$6:$AB$1000,Verlauf!$B$6:$B$1000,$A171,Verlauf!$C$6:$C$1000,$B171)</f>
        <v>0</v>
      </c>
      <c r="AD171" s="26">
        <f>SUMIFS(Verlauf!$AC$6:$AC$1000,Verlauf!$B$6:$B$1000,$A171,Verlauf!$C$6:$C$1000,$B171)</f>
        <v>0</v>
      </c>
      <c r="AE171" s="26">
        <f>SUMIFS(Verlauf!$S$6:$S$1000,Verlauf!$B$6:$B$1000,$A171,Verlauf!$C$6:$C$1000,$B171)</f>
        <v>0</v>
      </c>
      <c r="AF171" s="26" t="str">
        <f>IF($AN171="","",INDEX(Verlauf!$D$6:$D$1000,MATCH($AN171,Verlauf!$A$6:$A$1000,0)))</f>
        <v/>
      </c>
      <c r="AG171" s="26" t="str">
        <f>IF($AN171="","",INDEX(Verlauf!$E$6:$E$1000,MATCH($AN171,Verlauf!$A$6:$A$1000,0)))</f>
        <v/>
      </c>
      <c r="AH171" s="26" t="str">
        <f>IF($AN171="","",INDEX(Verlauf!$F$6:$F$1000,MATCH($AN171,Verlauf!$A$6:$A$1000,0)))</f>
        <v/>
      </c>
      <c r="AI171" s="26" t="str">
        <f>IF($AN171="","",INDEX(Verlauf!$H$6:$H$1000,MATCH($AN171,Verlauf!$A$6:$A$1000,0)))</f>
        <v/>
      </c>
      <c r="AJ171" s="26" t="str">
        <f>IF($AN171="","",INDEX(Verlauf!$N$6:$N$1000,MATCH($AN171,Verlauf!$A$6:$A$1000,0)))</f>
        <v/>
      </c>
      <c r="AK171" s="26" t="str">
        <f>IF($AN171="","",INDEX(Verlauf!$O$6:$O$1000,MATCH($AN171,Verlauf!$A$6:$A$1000,0)))</f>
        <v/>
      </c>
      <c r="AL171" s="26" t="str">
        <f>IF($AN171="","",INDEX(Verlauf!$P$6:$P$1000,MATCH($AN171,Verlauf!$A$6:$A$1000,0)))</f>
        <v/>
      </c>
      <c r="AM171" s="26" t="str">
        <f>IF($AN171="","",INDEX(Verlauf!$R$6:$R$1000,MATCH($AN171,Verlauf!$A$6:$A$1000,0)))</f>
        <v/>
      </c>
      <c r="AN171" s="28" t="str">
        <f>IF(U171&gt;0,_xlfn.MAXIFS(Verlauf!$A$6:$A$1000,Verlauf!$B$6:$B$1000,$A171,Verlauf!$C$6:$C$1000,$B171),"")</f>
        <v/>
      </c>
    </row>
    <row r="172" spans="1:40" x14ac:dyDescent="0.25">
      <c r="A172" s="26">
        <v>2029</v>
      </c>
      <c r="B172" s="26">
        <v>39</v>
      </c>
      <c r="C172" s="7" t="str">
        <f t="shared" si="20"/>
        <v>KW 39/29</v>
      </c>
      <c r="D172" s="26">
        <f>SUMIFS(Verlauf!$K$6:$K$1000,Verlauf!$B$6:$B$1000,$A172,Verlauf!$C$6:$C$1000,$B172)</f>
        <v>0</v>
      </c>
      <c r="E172" s="26">
        <f>SUMIFS(Verlauf!$L$6:$L$1000,Verlauf!$B$6:$B$1000,$A172,Verlauf!$C$6:$C$1000,$B172)</f>
        <v>0</v>
      </c>
      <c r="F172" s="26">
        <f>SUMIFS(Verlauf!$M$6:$M$1000,Verlauf!$B$6:$B$1000,$A172,Verlauf!$C$6:$C$1000,$B172)</f>
        <v>0</v>
      </c>
      <c r="G172" s="26">
        <f>SUMIFS(Verlauf!$J$6:$J$1000,Verlauf!$B$6:$B$1000,$A172,Verlauf!$C$6:$C$1000,$B172)</f>
        <v>0</v>
      </c>
      <c r="H172" s="26">
        <f>SUMIFS(Verlauf!$U$6:$U$1000,Verlauf!$B$6:$B$1000,$A172,Verlauf!$C$6:$C$1000,$B172)</f>
        <v>0</v>
      </c>
      <c r="I172" s="26">
        <f>SUMIFS(Verlauf!$V$6:$V$1000,Verlauf!$B$6:$B$1000,$A172,Verlauf!$C$6:$C$1000,$B172)</f>
        <v>0</v>
      </c>
      <c r="J172" s="26">
        <f>SUMIFS(Verlauf!$W$6:$W$1000,Verlauf!$B$6:$B$1000,$A172,Verlauf!$C$6:$C$1000,$B172)</f>
        <v>0</v>
      </c>
      <c r="K172" s="26">
        <f>SUMIFS(Verlauf!$T$6:$T$1000,Verlauf!$B$6:$B$1000,$A172,Verlauf!$C$6:$C$1000,$B172)</f>
        <v>0</v>
      </c>
      <c r="L172" s="27">
        <f>IF(Filter!$T$7=TRUE,IFERROR(INDEX(Planung!$D$68:$IA$68,MATCH($W172,Wirksam!$D$6:$IA$6,0)),0),0)</f>
        <v>6.8999999999999995</v>
      </c>
      <c r="M172" s="27">
        <f>IF(OR(Filter!$T$5=TRUE,Filter!$T$6=TRUE),IFERROR(INDEX(Planung!$D$69:$IA$69,MATCH($W172,Wirksam!$D$6:$IA$6,0)),0),0)</f>
        <v>9.2000000000000011</v>
      </c>
      <c r="N172" s="27">
        <f t="shared" si="21"/>
        <v>16.100000000000001</v>
      </c>
      <c r="O172" s="27" t="e">
        <f t="shared" si="22"/>
        <v>#N/A</v>
      </c>
      <c r="P172" s="27" t="e">
        <f t="shared" si="23"/>
        <v>#N/A</v>
      </c>
      <c r="Q172" s="27" t="e">
        <f t="shared" si="24"/>
        <v>#N/A</v>
      </c>
      <c r="R172" s="27" t="e">
        <f t="shared" si="25"/>
        <v>#N/A</v>
      </c>
      <c r="S172" s="27" t="e">
        <f t="shared" si="26"/>
        <v>#N/A</v>
      </c>
      <c r="T172" s="27" t="e">
        <f t="shared" si="27"/>
        <v>#N/A</v>
      </c>
      <c r="U172" s="26">
        <f>COUNTIFS(Verlauf!$B$6:$B$1000,$A172,Verlauf!$C$6:$C$1000,$B172)</f>
        <v>0</v>
      </c>
      <c r="V172" s="26">
        <f t="shared" si="28"/>
        <v>1</v>
      </c>
      <c r="W172" s="26">
        <f t="shared" si="29"/>
        <v>202939</v>
      </c>
      <c r="X172" s="26">
        <f>SUMIFS(Verlauf!$X$6:$X$1000,Verlauf!$B$6:$B$1000,$A172,Verlauf!$C$6:$C$1000,$B172)</f>
        <v>0</v>
      </c>
      <c r="Y172" s="26">
        <f>SUMIFS(Verlauf!$Y$6:$Y$1000,Verlauf!$B$6:$B$1000,$A172,Verlauf!$C$6:$C$1000,$B172)</f>
        <v>0</v>
      </c>
      <c r="Z172" s="26">
        <f>SUMIFS(Verlauf!$Z$6:$Z$1000,Verlauf!$B$6:$B$1000,$A172,Verlauf!$C$6:$C$1000,$B172)</f>
        <v>0</v>
      </c>
      <c r="AA172" s="26">
        <f>SUMIFS(Verlauf!$I$6:$I$1000,Verlauf!$B$6:$B$1000,$A172,Verlauf!$C$6:$C$1000,$B172)</f>
        <v>0</v>
      </c>
      <c r="AB172" s="26">
        <f>SUMIFS(Verlauf!$AA$6:$AA$1000,Verlauf!$B$6:$B$1000,$A172,Verlauf!$C$6:$C$1000,$B172)</f>
        <v>0</v>
      </c>
      <c r="AC172" s="26">
        <f>SUMIFS(Verlauf!$AB$6:$AB$1000,Verlauf!$B$6:$B$1000,$A172,Verlauf!$C$6:$C$1000,$B172)</f>
        <v>0</v>
      </c>
      <c r="AD172" s="26">
        <f>SUMIFS(Verlauf!$AC$6:$AC$1000,Verlauf!$B$6:$B$1000,$A172,Verlauf!$C$6:$C$1000,$B172)</f>
        <v>0</v>
      </c>
      <c r="AE172" s="26">
        <f>SUMIFS(Verlauf!$S$6:$S$1000,Verlauf!$B$6:$B$1000,$A172,Verlauf!$C$6:$C$1000,$B172)</f>
        <v>0</v>
      </c>
      <c r="AF172" s="26" t="str">
        <f>IF($AN172="","",INDEX(Verlauf!$D$6:$D$1000,MATCH($AN172,Verlauf!$A$6:$A$1000,0)))</f>
        <v/>
      </c>
      <c r="AG172" s="26" t="str">
        <f>IF($AN172="","",INDEX(Verlauf!$E$6:$E$1000,MATCH($AN172,Verlauf!$A$6:$A$1000,0)))</f>
        <v/>
      </c>
      <c r="AH172" s="26" t="str">
        <f>IF($AN172="","",INDEX(Verlauf!$F$6:$F$1000,MATCH($AN172,Verlauf!$A$6:$A$1000,0)))</f>
        <v/>
      </c>
      <c r="AI172" s="26" t="str">
        <f>IF($AN172="","",INDEX(Verlauf!$H$6:$H$1000,MATCH($AN172,Verlauf!$A$6:$A$1000,0)))</f>
        <v/>
      </c>
      <c r="AJ172" s="26" t="str">
        <f>IF($AN172="","",INDEX(Verlauf!$N$6:$N$1000,MATCH($AN172,Verlauf!$A$6:$A$1000,0)))</f>
        <v/>
      </c>
      <c r="AK172" s="26" t="str">
        <f>IF($AN172="","",INDEX(Verlauf!$O$6:$O$1000,MATCH($AN172,Verlauf!$A$6:$A$1000,0)))</f>
        <v/>
      </c>
      <c r="AL172" s="26" t="str">
        <f>IF($AN172="","",INDEX(Verlauf!$P$6:$P$1000,MATCH($AN172,Verlauf!$A$6:$A$1000,0)))</f>
        <v/>
      </c>
      <c r="AM172" s="26" t="str">
        <f>IF($AN172="","",INDEX(Verlauf!$R$6:$R$1000,MATCH($AN172,Verlauf!$A$6:$A$1000,0)))</f>
        <v/>
      </c>
      <c r="AN172" s="28" t="str">
        <f>IF(U172&gt;0,_xlfn.MAXIFS(Verlauf!$A$6:$A$1000,Verlauf!$B$6:$B$1000,$A172,Verlauf!$C$6:$C$1000,$B172),"")</f>
        <v/>
      </c>
    </row>
    <row r="173" spans="1:40" x14ac:dyDescent="0.25">
      <c r="A173" s="26">
        <v>2029</v>
      </c>
      <c r="B173" s="26">
        <v>40</v>
      </c>
      <c r="C173" s="7" t="str">
        <f t="shared" si="20"/>
        <v>KW 40/29</v>
      </c>
      <c r="D173" s="26">
        <f>SUMIFS(Verlauf!$K$6:$K$1000,Verlauf!$B$6:$B$1000,$A173,Verlauf!$C$6:$C$1000,$B173)</f>
        <v>0</v>
      </c>
      <c r="E173" s="26">
        <f>SUMIFS(Verlauf!$L$6:$L$1000,Verlauf!$B$6:$B$1000,$A173,Verlauf!$C$6:$C$1000,$B173)</f>
        <v>0</v>
      </c>
      <c r="F173" s="26">
        <f>SUMIFS(Verlauf!$M$6:$M$1000,Verlauf!$B$6:$B$1000,$A173,Verlauf!$C$6:$C$1000,$B173)</f>
        <v>0</v>
      </c>
      <c r="G173" s="26">
        <f>SUMIFS(Verlauf!$J$6:$J$1000,Verlauf!$B$6:$B$1000,$A173,Verlauf!$C$6:$C$1000,$B173)</f>
        <v>0</v>
      </c>
      <c r="H173" s="26">
        <f>SUMIFS(Verlauf!$U$6:$U$1000,Verlauf!$B$6:$B$1000,$A173,Verlauf!$C$6:$C$1000,$B173)</f>
        <v>0</v>
      </c>
      <c r="I173" s="26">
        <f>SUMIFS(Verlauf!$V$6:$V$1000,Verlauf!$B$6:$B$1000,$A173,Verlauf!$C$6:$C$1000,$B173)</f>
        <v>0</v>
      </c>
      <c r="J173" s="26">
        <f>SUMIFS(Verlauf!$W$6:$W$1000,Verlauf!$B$6:$B$1000,$A173,Verlauf!$C$6:$C$1000,$B173)</f>
        <v>0</v>
      </c>
      <c r="K173" s="26">
        <f>SUMIFS(Verlauf!$T$6:$T$1000,Verlauf!$B$6:$B$1000,$A173,Verlauf!$C$6:$C$1000,$B173)</f>
        <v>0</v>
      </c>
      <c r="L173" s="27">
        <f>IF(Filter!$T$7=TRUE,IFERROR(INDEX(Planung!$D$68:$IA$68,MATCH($W173,Wirksam!$D$6:$IA$6,0)),0),0)</f>
        <v>6.8999999999999995</v>
      </c>
      <c r="M173" s="27">
        <f>IF(OR(Filter!$T$5=TRUE,Filter!$T$6=TRUE),IFERROR(INDEX(Planung!$D$69:$IA$69,MATCH($W173,Wirksam!$D$6:$IA$6,0)),0),0)</f>
        <v>9.2000000000000011</v>
      </c>
      <c r="N173" s="27">
        <f t="shared" si="21"/>
        <v>16.100000000000001</v>
      </c>
      <c r="O173" s="27" t="e">
        <f t="shared" si="22"/>
        <v>#N/A</v>
      </c>
      <c r="P173" s="27" t="e">
        <f t="shared" si="23"/>
        <v>#N/A</v>
      </c>
      <c r="Q173" s="27" t="e">
        <f t="shared" si="24"/>
        <v>#N/A</v>
      </c>
      <c r="R173" s="27" t="e">
        <f t="shared" si="25"/>
        <v>#N/A</v>
      </c>
      <c r="S173" s="27" t="e">
        <f t="shared" si="26"/>
        <v>#N/A</v>
      </c>
      <c r="T173" s="27" t="e">
        <f t="shared" si="27"/>
        <v>#N/A</v>
      </c>
      <c r="U173" s="26">
        <f>COUNTIFS(Verlauf!$B$6:$B$1000,$A173,Verlauf!$C$6:$C$1000,$B173)</f>
        <v>0</v>
      </c>
      <c r="V173" s="26">
        <f t="shared" si="28"/>
        <v>1</v>
      </c>
      <c r="W173" s="26">
        <f t="shared" si="29"/>
        <v>202940</v>
      </c>
      <c r="X173" s="26">
        <f>SUMIFS(Verlauf!$X$6:$X$1000,Verlauf!$B$6:$B$1000,$A173,Verlauf!$C$6:$C$1000,$B173)</f>
        <v>0</v>
      </c>
      <c r="Y173" s="26">
        <f>SUMIFS(Verlauf!$Y$6:$Y$1000,Verlauf!$B$6:$B$1000,$A173,Verlauf!$C$6:$C$1000,$B173)</f>
        <v>0</v>
      </c>
      <c r="Z173" s="26">
        <f>SUMIFS(Verlauf!$Z$6:$Z$1000,Verlauf!$B$6:$B$1000,$A173,Verlauf!$C$6:$C$1000,$B173)</f>
        <v>0</v>
      </c>
      <c r="AA173" s="26">
        <f>SUMIFS(Verlauf!$I$6:$I$1000,Verlauf!$B$6:$B$1000,$A173,Verlauf!$C$6:$C$1000,$B173)</f>
        <v>0</v>
      </c>
      <c r="AB173" s="26">
        <f>SUMIFS(Verlauf!$AA$6:$AA$1000,Verlauf!$B$6:$B$1000,$A173,Verlauf!$C$6:$C$1000,$B173)</f>
        <v>0</v>
      </c>
      <c r="AC173" s="26">
        <f>SUMIFS(Verlauf!$AB$6:$AB$1000,Verlauf!$B$6:$B$1000,$A173,Verlauf!$C$6:$C$1000,$B173)</f>
        <v>0</v>
      </c>
      <c r="AD173" s="26">
        <f>SUMIFS(Verlauf!$AC$6:$AC$1000,Verlauf!$B$6:$B$1000,$A173,Verlauf!$C$6:$C$1000,$B173)</f>
        <v>0</v>
      </c>
      <c r="AE173" s="26">
        <f>SUMIFS(Verlauf!$S$6:$S$1000,Verlauf!$B$6:$B$1000,$A173,Verlauf!$C$6:$C$1000,$B173)</f>
        <v>0</v>
      </c>
      <c r="AF173" s="26" t="str">
        <f>IF($AN173="","",INDEX(Verlauf!$D$6:$D$1000,MATCH($AN173,Verlauf!$A$6:$A$1000,0)))</f>
        <v/>
      </c>
      <c r="AG173" s="26" t="str">
        <f>IF($AN173="","",INDEX(Verlauf!$E$6:$E$1000,MATCH($AN173,Verlauf!$A$6:$A$1000,0)))</f>
        <v/>
      </c>
      <c r="AH173" s="26" t="str">
        <f>IF($AN173="","",INDEX(Verlauf!$F$6:$F$1000,MATCH($AN173,Verlauf!$A$6:$A$1000,0)))</f>
        <v/>
      </c>
      <c r="AI173" s="26" t="str">
        <f>IF($AN173="","",INDEX(Verlauf!$H$6:$H$1000,MATCH($AN173,Verlauf!$A$6:$A$1000,0)))</f>
        <v/>
      </c>
      <c r="AJ173" s="26" t="str">
        <f>IF($AN173="","",INDEX(Verlauf!$N$6:$N$1000,MATCH($AN173,Verlauf!$A$6:$A$1000,0)))</f>
        <v/>
      </c>
      <c r="AK173" s="26" t="str">
        <f>IF($AN173="","",INDEX(Verlauf!$O$6:$O$1000,MATCH($AN173,Verlauf!$A$6:$A$1000,0)))</f>
        <v/>
      </c>
      <c r="AL173" s="26" t="str">
        <f>IF($AN173="","",INDEX(Verlauf!$P$6:$P$1000,MATCH($AN173,Verlauf!$A$6:$A$1000,0)))</f>
        <v/>
      </c>
      <c r="AM173" s="26" t="str">
        <f>IF($AN173="","",INDEX(Verlauf!$R$6:$R$1000,MATCH($AN173,Verlauf!$A$6:$A$1000,0)))</f>
        <v/>
      </c>
      <c r="AN173" s="28" t="str">
        <f>IF(U173&gt;0,_xlfn.MAXIFS(Verlauf!$A$6:$A$1000,Verlauf!$B$6:$B$1000,$A173,Verlauf!$C$6:$C$1000,$B173),"")</f>
        <v/>
      </c>
    </row>
    <row r="174" spans="1:40" x14ac:dyDescent="0.25">
      <c r="A174" s="26">
        <v>2029</v>
      </c>
      <c r="B174" s="26">
        <v>41</v>
      </c>
      <c r="C174" s="7" t="str">
        <f t="shared" si="20"/>
        <v>KW 41/29</v>
      </c>
      <c r="D174" s="26">
        <f>SUMIFS(Verlauf!$K$6:$K$1000,Verlauf!$B$6:$B$1000,$A174,Verlauf!$C$6:$C$1000,$B174)</f>
        <v>0</v>
      </c>
      <c r="E174" s="26">
        <f>SUMIFS(Verlauf!$L$6:$L$1000,Verlauf!$B$6:$B$1000,$A174,Verlauf!$C$6:$C$1000,$B174)</f>
        <v>0</v>
      </c>
      <c r="F174" s="26">
        <f>SUMIFS(Verlauf!$M$6:$M$1000,Verlauf!$B$6:$B$1000,$A174,Verlauf!$C$6:$C$1000,$B174)</f>
        <v>0</v>
      </c>
      <c r="G174" s="26">
        <f>SUMIFS(Verlauf!$J$6:$J$1000,Verlauf!$B$6:$B$1000,$A174,Verlauf!$C$6:$C$1000,$B174)</f>
        <v>0</v>
      </c>
      <c r="H174" s="26">
        <f>SUMIFS(Verlauf!$U$6:$U$1000,Verlauf!$B$6:$B$1000,$A174,Verlauf!$C$6:$C$1000,$B174)</f>
        <v>0</v>
      </c>
      <c r="I174" s="26">
        <f>SUMIFS(Verlauf!$V$6:$V$1000,Verlauf!$B$6:$B$1000,$A174,Verlauf!$C$6:$C$1000,$B174)</f>
        <v>0</v>
      </c>
      <c r="J174" s="26">
        <f>SUMIFS(Verlauf!$W$6:$W$1000,Verlauf!$B$6:$B$1000,$A174,Verlauf!$C$6:$C$1000,$B174)</f>
        <v>0</v>
      </c>
      <c r="K174" s="26">
        <f>SUMIFS(Verlauf!$T$6:$T$1000,Verlauf!$B$6:$B$1000,$A174,Verlauf!$C$6:$C$1000,$B174)</f>
        <v>0</v>
      </c>
      <c r="L174" s="27">
        <f>IF(Filter!$T$7=TRUE,IFERROR(INDEX(Planung!$D$68:$IA$68,MATCH($W174,Wirksam!$D$6:$IA$6,0)),0),0)</f>
        <v>6.8999999999999995</v>
      </c>
      <c r="M174" s="27">
        <f>IF(OR(Filter!$T$5=TRUE,Filter!$T$6=TRUE),IFERROR(INDEX(Planung!$D$69:$IA$69,MATCH($W174,Wirksam!$D$6:$IA$6,0)),0),0)</f>
        <v>9.2000000000000011</v>
      </c>
      <c r="N174" s="27">
        <f t="shared" si="21"/>
        <v>16.100000000000001</v>
      </c>
      <c r="O174" s="27" t="e">
        <f t="shared" si="22"/>
        <v>#N/A</v>
      </c>
      <c r="P174" s="27" t="e">
        <f t="shared" si="23"/>
        <v>#N/A</v>
      </c>
      <c r="Q174" s="27" t="e">
        <f t="shared" si="24"/>
        <v>#N/A</v>
      </c>
      <c r="R174" s="27" t="e">
        <f t="shared" si="25"/>
        <v>#N/A</v>
      </c>
      <c r="S174" s="27" t="e">
        <f t="shared" si="26"/>
        <v>#N/A</v>
      </c>
      <c r="T174" s="27" t="e">
        <f t="shared" si="27"/>
        <v>#N/A</v>
      </c>
      <c r="U174" s="26">
        <f>COUNTIFS(Verlauf!$B$6:$B$1000,$A174,Verlauf!$C$6:$C$1000,$B174)</f>
        <v>0</v>
      </c>
      <c r="V174" s="26">
        <f t="shared" si="28"/>
        <v>1</v>
      </c>
      <c r="W174" s="26">
        <f t="shared" si="29"/>
        <v>202941</v>
      </c>
      <c r="X174" s="26">
        <f>SUMIFS(Verlauf!$X$6:$X$1000,Verlauf!$B$6:$B$1000,$A174,Verlauf!$C$6:$C$1000,$B174)</f>
        <v>0</v>
      </c>
      <c r="Y174" s="26">
        <f>SUMIFS(Verlauf!$Y$6:$Y$1000,Verlauf!$B$6:$B$1000,$A174,Verlauf!$C$6:$C$1000,$B174)</f>
        <v>0</v>
      </c>
      <c r="Z174" s="26">
        <f>SUMIFS(Verlauf!$Z$6:$Z$1000,Verlauf!$B$6:$B$1000,$A174,Verlauf!$C$6:$C$1000,$B174)</f>
        <v>0</v>
      </c>
      <c r="AA174" s="26">
        <f>SUMIFS(Verlauf!$I$6:$I$1000,Verlauf!$B$6:$B$1000,$A174,Verlauf!$C$6:$C$1000,$B174)</f>
        <v>0</v>
      </c>
      <c r="AB174" s="26">
        <f>SUMIFS(Verlauf!$AA$6:$AA$1000,Verlauf!$B$6:$B$1000,$A174,Verlauf!$C$6:$C$1000,$B174)</f>
        <v>0</v>
      </c>
      <c r="AC174" s="26">
        <f>SUMIFS(Verlauf!$AB$6:$AB$1000,Verlauf!$B$6:$B$1000,$A174,Verlauf!$C$6:$C$1000,$B174)</f>
        <v>0</v>
      </c>
      <c r="AD174" s="26">
        <f>SUMIFS(Verlauf!$AC$6:$AC$1000,Verlauf!$B$6:$B$1000,$A174,Verlauf!$C$6:$C$1000,$B174)</f>
        <v>0</v>
      </c>
      <c r="AE174" s="26">
        <f>SUMIFS(Verlauf!$S$6:$S$1000,Verlauf!$B$6:$B$1000,$A174,Verlauf!$C$6:$C$1000,$B174)</f>
        <v>0</v>
      </c>
      <c r="AF174" s="26" t="str">
        <f>IF($AN174="","",INDEX(Verlauf!$D$6:$D$1000,MATCH($AN174,Verlauf!$A$6:$A$1000,0)))</f>
        <v/>
      </c>
      <c r="AG174" s="26" t="str">
        <f>IF($AN174="","",INDEX(Verlauf!$E$6:$E$1000,MATCH($AN174,Verlauf!$A$6:$A$1000,0)))</f>
        <v/>
      </c>
      <c r="AH174" s="26" t="str">
        <f>IF($AN174="","",INDEX(Verlauf!$F$6:$F$1000,MATCH($AN174,Verlauf!$A$6:$A$1000,0)))</f>
        <v/>
      </c>
      <c r="AI174" s="26" t="str">
        <f>IF($AN174="","",INDEX(Verlauf!$H$6:$H$1000,MATCH($AN174,Verlauf!$A$6:$A$1000,0)))</f>
        <v/>
      </c>
      <c r="AJ174" s="26" t="str">
        <f>IF($AN174="","",INDEX(Verlauf!$N$6:$N$1000,MATCH($AN174,Verlauf!$A$6:$A$1000,0)))</f>
        <v/>
      </c>
      <c r="AK174" s="26" t="str">
        <f>IF($AN174="","",INDEX(Verlauf!$O$6:$O$1000,MATCH($AN174,Verlauf!$A$6:$A$1000,0)))</f>
        <v/>
      </c>
      <c r="AL174" s="26" t="str">
        <f>IF($AN174="","",INDEX(Verlauf!$P$6:$P$1000,MATCH($AN174,Verlauf!$A$6:$A$1000,0)))</f>
        <v/>
      </c>
      <c r="AM174" s="26" t="str">
        <f>IF($AN174="","",INDEX(Verlauf!$R$6:$R$1000,MATCH($AN174,Verlauf!$A$6:$A$1000,0)))</f>
        <v/>
      </c>
      <c r="AN174" s="28" t="str">
        <f>IF(U174&gt;0,_xlfn.MAXIFS(Verlauf!$A$6:$A$1000,Verlauf!$B$6:$B$1000,$A174,Verlauf!$C$6:$C$1000,$B174),"")</f>
        <v/>
      </c>
    </row>
    <row r="175" spans="1:40" x14ac:dyDescent="0.25">
      <c r="A175" s="26">
        <v>2029</v>
      </c>
      <c r="B175" s="26">
        <v>42</v>
      </c>
      <c r="C175" s="7" t="str">
        <f t="shared" si="20"/>
        <v>KW 42/29</v>
      </c>
      <c r="D175" s="26">
        <f>SUMIFS(Verlauf!$K$6:$K$1000,Verlauf!$B$6:$B$1000,$A175,Verlauf!$C$6:$C$1000,$B175)</f>
        <v>0</v>
      </c>
      <c r="E175" s="26">
        <f>SUMIFS(Verlauf!$L$6:$L$1000,Verlauf!$B$6:$B$1000,$A175,Verlauf!$C$6:$C$1000,$B175)</f>
        <v>0</v>
      </c>
      <c r="F175" s="26">
        <f>SUMIFS(Verlauf!$M$6:$M$1000,Verlauf!$B$6:$B$1000,$A175,Verlauf!$C$6:$C$1000,$B175)</f>
        <v>0</v>
      </c>
      <c r="G175" s="26">
        <f>SUMIFS(Verlauf!$J$6:$J$1000,Verlauf!$B$6:$B$1000,$A175,Verlauf!$C$6:$C$1000,$B175)</f>
        <v>0</v>
      </c>
      <c r="H175" s="26">
        <f>SUMIFS(Verlauf!$U$6:$U$1000,Verlauf!$B$6:$B$1000,$A175,Verlauf!$C$6:$C$1000,$B175)</f>
        <v>0</v>
      </c>
      <c r="I175" s="26">
        <f>SUMIFS(Verlauf!$V$6:$V$1000,Verlauf!$B$6:$B$1000,$A175,Verlauf!$C$6:$C$1000,$B175)</f>
        <v>0</v>
      </c>
      <c r="J175" s="26">
        <f>SUMIFS(Verlauf!$W$6:$W$1000,Verlauf!$B$6:$B$1000,$A175,Verlauf!$C$6:$C$1000,$B175)</f>
        <v>0</v>
      </c>
      <c r="K175" s="26">
        <f>SUMIFS(Verlauf!$T$6:$T$1000,Verlauf!$B$6:$B$1000,$A175,Verlauf!$C$6:$C$1000,$B175)</f>
        <v>0</v>
      </c>
      <c r="L175" s="27">
        <f>IF(Filter!$T$7=TRUE,IFERROR(INDEX(Planung!$D$68:$IA$68,MATCH($W175,Wirksam!$D$6:$IA$6,0)),0),0)</f>
        <v>6.8999999999999995</v>
      </c>
      <c r="M175" s="27">
        <f>IF(OR(Filter!$T$5=TRUE,Filter!$T$6=TRUE),IFERROR(INDEX(Planung!$D$69:$IA$69,MATCH($W175,Wirksam!$D$6:$IA$6,0)),0),0)</f>
        <v>9.2000000000000011</v>
      </c>
      <c r="N175" s="27">
        <f t="shared" si="21"/>
        <v>16.100000000000001</v>
      </c>
      <c r="O175" s="27" t="e">
        <f t="shared" si="22"/>
        <v>#N/A</v>
      </c>
      <c r="P175" s="27" t="e">
        <f t="shared" si="23"/>
        <v>#N/A</v>
      </c>
      <c r="Q175" s="27" t="e">
        <f t="shared" si="24"/>
        <v>#N/A</v>
      </c>
      <c r="R175" s="27" t="e">
        <f t="shared" si="25"/>
        <v>#N/A</v>
      </c>
      <c r="S175" s="27" t="e">
        <f t="shared" si="26"/>
        <v>#N/A</v>
      </c>
      <c r="T175" s="27" t="e">
        <f t="shared" si="27"/>
        <v>#N/A</v>
      </c>
      <c r="U175" s="26">
        <f>COUNTIFS(Verlauf!$B$6:$B$1000,$A175,Verlauf!$C$6:$C$1000,$B175)</f>
        <v>0</v>
      </c>
      <c r="V175" s="26">
        <f t="shared" si="28"/>
        <v>1</v>
      </c>
      <c r="W175" s="26">
        <f t="shared" si="29"/>
        <v>202942</v>
      </c>
      <c r="X175" s="26">
        <f>SUMIFS(Verlauf!$X$6:$X$1000,Verlauf!$B$6:$B$1000,$A175,Verlauf!$C$6:$C$1000,$B175)</f>
        <v>0</v>
      </c>
      <c r="Y175" s="26">
        <f>SUMIFS(Verlauf!$Y$6:$Y$1000,Verlauf!$B$6:$B$1000,$A175,Verlauf!$C$6:$C$1000,$B175)</f>
        <v>0</v>
      </c>
      <c r="Z175" s="26">
        <f>SUMIFS(Verlauf!$Z$6:$Z$1000,Verlauf!$B$6:$B$1000,$A175,Verlauf!$C$6:$C$1000,$B175)</f>
        <v>0</v>
      </c>
      <c r="AA175" s="26">
        <f>SUMIFS(Verlauf!$I$6:$I$1000,Verlauf!$B$6:$B$1000,$A175,Verlauf!$C$6:$C$1000,$B175)</f>
        <v>0</v>
      </c>
      <c r="AB175" s="26">
        <f>SUMIFS(Verlauf!$AA$6:$AA$1000,Verlauf!$B$6:$B$1000,$A175,Verlauf!$C$6:$C$1000,$B175)</f>
        <v>0</v>
      </c>
      <c r="AC175" s="26">
        <f>SUMIFS(Verlauf!$AB$6:$AB$1000,Verlauf!$B$6:$B$1000,$A175,Verlauf!$C$6:$C$1000,$B175)</f>
        <v>0</v>
      </c>
      <c r="AD175" s="26">
        <f>SUMIFS(Verlauf!$AC$6:$AC$1000,Verlauf!$B$6:$B$1000,$A175,Verlauf!$C$6:$C$1000,$B175)</f>
        <v>0</v>
      </c>
      <c r="AE175" s="26">
        <f>SUMIFS(Verlauf!$S$6:$S$1000,Verlauf!$B$6:$B$1000,$A175,Verlauf!$C$6:$C$1000,$B175)</f>
        <v>0</v>
      </c>
      <c r="AF175" s="26" t="str">
        <f>IF($AN175="","",INDEX(Verlauf!$D$6:$D$1000,MATCH($AN175,Verlauf!$A$6:$A$1000,0)))</f>
        <v/>
      </c>
      <c r="AG175" s="26" t="str">
        <f>IF($AN175="","",INDEX(Verlauf!$E$6:$E$1000,MATCH($AN175,Verlauf!$A$6:$A$1000,0)))</f>
        <v/>
      </c>
      <c r="AH175" s="26" t="str">
        <f>IF($AN175="","",INDEX(Verlauf!$F$6:$F$1000,MATCH($AN175,Verlauf!$A$6:$A$1000,0)))</f>
        <v/>
      </c>
      <c r="AI175" s="26" t="str">
        <f>IF($AN175="","",INDEX(Verlauf!$H$6:$H$1000,MATCH($AN175,Verlauf!$A$6:$A$1000,0)))</f>
        <v/>
      </c>
      <c r="AJ175" s="26" t="str">
        <f>IF($AN175="","",INDEX(Verlauf!$N$6:$N$1000,MATCH($AN175,Verlauf!$A$6:$A$1000,0)))</f>
        <v/>
      </c>
      <c r="AK175" s="26" t="str">
        <f>IF($AN175="","",INDEX(Verlauf!$O$6:$O$1000,MATCH($AN175,Verlauf!$A$6:$A$1000,0)))</f>
        <v/>
      </c>
      <c r="AL175" s="26" t="str">
        <f>IF($AN175="","",INDEX(Verlauf!$P$6:$P$1000,MATCH($AN175,Verlauf!$A$6:$A$1000,0)))</f>
        <v/>
      </c>
      <c r="AM175" s="26" t="str">
        <f>IF($AN175="","",INDEX(Verlauf!$R$6:$R$1000,MATCH($AN175,Verlauf!$A$6:$A$1000,0)))</f>
        <v/>
      </c>
      <c r="AN175" s="28" t="str">
        <f>IF(U175&gt;0,_xlfn.MAXIFS(Verlauf!$A$6:$A$1000,Verlauf!$B$6:$B$1000,$A175,Verlauf!$C$6:$C$1000,$B175),"")</f>
        <v/>
      </c>
    </row>
    <row r="176" spans="1:40" x14ac:dyDescent="0.25">
      <c r="A176" s="26">
        <v>2029</v>
      </c>
      <c r="B176" s="26">
        <v>43</v>
      </c>
      <c r="C176" s="7" t="str">
        <f t="shared" si="20"/>
        <v>KW 43/29</v>
      </c>
      <c r="D176" s="26">
        <f>SUMIFS(Verlauf!$K$6:$K$1000,Verlauf!$B$6:$B$1000,$A176,Verlauf!$C$6:$C$1000,$B176)</f>
        <v>0</v>
      </c>
      <c r="E176" s="26">
        <f>SUMIFS(Verlauf!$L$6:$L$1000,Verlauf!$B$6:$B$1000,$A176,Verlauf!$C$6:$C$1000,$B176)</f>
        <v>0</v>
      </c>
      <c r="F176" s="26">
        <f>SUMIFS(Verlauf!$M$6:$M$1000,Verlauf!$B$6:$B$1000,$A176,Verlauf!$C$6:$C$1000,$B176)</f>
        <v>0</v>
      </c>
      <c r="G176" s="26">
        <f>SUMIFS(Verlauf!$J$6:$J$1000,Verlauf!$B$6:$B$1000,$A176,Verlauf!$C$6:$C$1000,$B176)</f>
        <v>0</v>
      </c>
      <c r="H176" s="26">
        <f>SUMIFS(Verlauf!$U$6:$U$1000,Verlauf!$B$6:$B$1000,$A176,Verlauf!$C$6:$C$1000,$B176)</f>
        <v>0</v>
      </c>
      <c r="I176" s="26">
        <f>SUMIFS(Verlauf!$V$6:$V$1000,Verlauf!$B$6:$B$1000,$A176,Verlauf!$C$6:$C$1000,$B176)</f>
        <v>0</v>
      </c>
      <c r="J176" s="26">
        <f>SUMIFS(Verlauf!$W$6:$W$1000,Verlauf!$B$6:$B$1000,$A176,Verlauf!$C$6:$C$1000,$B176)</f>
        <v>0</v>
      </c>
      <c r="K176" s="26">
        <f>SUMIFS(Verlauf!$T$6:$T$1000,Verlauf!$B$6:$B$1000,$A176,Verlauf!$C$6:$C$1000,$B176)</f>
        <v>0</v>
      </c>
      <c r="L176" s="27">
        <f>IF(Filter!$T$7=TRUE,IFERROR(INDEX(Planung!$D$68:$IA$68,MATCH($W176,Wirksam!$D$6:$IA$6,0)),0),0)</f>
        <v>6.8999999999999995</v>
      </c>
      <c r="M176" s="27">
        <f>IF(OR(Filter!$T$5=TRUE,Filter!$T$6=TRUE),IFERROR(INDEX(Planung!$D$69:$IA$69,MATCH($W176,Wirksam!$D$6:$IA$6,0)),0),0)</f>
        <v>9.2000000000000011</v>
      </c>
      <c r="N176" s="27">
        <f t="shared" si="21"/>
        <v>16.100000000000001</v>
      </c>
      <c r="O176" s="27" t="e">
        <f t="shared" si="22"/>
        <v>#N/A</v>
      </c>
      <c r="P176" s="27" t="e">
        <f t="shared" si="23"/>
        <v>#N/A</v>
      </c>
      <c r="Q176" s="27" t="e">
        <f t="shared" si="24"/>
        <v>#N/A</v>
      </c>
      <c r="R176" s="27" t="e">
        <f t="shared" si="25"/>
        <v>#N/A</v>
      </c>
      <c r="S176" s="27" t="e">
        <f t="shared" si="26"/>
        <v>#N/A</v>
      </c>
      <c r="T176" s="27" t="e">
        <f t="shared" si="27"/>
        <v>#N/A</v>
      </c>
      <c r="U176" s="26">
        <f>COUNTIFS(Verlauf!$B$6:$B$1000,$A176,Verlauf!$C$6:$C$1000,$B176)</f>
        <v>0</v>
      </c>
      <c r="V176" s="26">
        <f t="shared" si="28"/>
        <v>1</v>
      </c>
      <c r="W176" s="26">
        <f t="shared" si="29"/>
        <v>202943</v>
      </c>
      <c r="X176" s="26">
        <f>SUMIFS(Verlauf!$X$6:$X$1000,Verlauf!$B$6:$B$1000,$A176,Verlauf!$C$6:$C$1000,$B176)</f>
        <v>0</v>
      </c>
      <c r="Y176" s="26">
        <f>SUMIFS(Verlauf!$Y$6:$Y$1000,Verlauf!$B$6:$B$1000,$A176,Verlauf!$C$6:$C$1000,$B176)</f>
        <v>0</v>
      </c>
      <c r="Z176" s="26">
        <f>SUMIFS(Verlauf!$Z$6:$Z$1000,Verlauf!$B$6:$B$1000,$A176,Verlauf!$C$6:$C$1000,$B176)</f>
        <v>0</v>
      </c>
      <c r="AA176" s="26">
        <f>SUMIFS(Verlauf!$I$6:$I$1000,Verlauf!$B$6:$B$1000,$A176,Verlauf!$C$6:$C$1000,$B176)</f>
        <v>0</v>
      </c>
      <c r="AB176" s="26">
        <f>SUMIFS(Verlauf!$AA$6:$AA$1000,Verlauf!$B$6:$B$1000,$A176,Verlauf!$C$6:$C$1000,$B176)</f>
        <v>0</v>
      </c>
      <c r="AC176" s="26">
        <f>SUMIFS(Verlauf!$AB$6:$AB$1000,Verlauf!$B$6:$B$1000,$A176,Verlauf!$C$6:$C$1000,$B176)</f>
        <v>0</v>
      </c>
      <c r="AD176" s="26">
        <f>SUMIFS(Verlauf!$AC$6:$AC$1000,Verlauf!$B$6:$B$1000,$A176,Verlauf!$C$6:$C$1000,$B176)</f>
        <v>0</v>
      </c>
      <c r="AE176" s="26">
        <f>SUMIFS(Verlauf!$S$6:$S$1000,Verlauf!$B$6:$B$1000,$A176,Verlauf!$C$6:$C$1000,$B176)</f>
        <v>0</v>
      </c>
      <c r="AF176" s="26" t="str">
        <f>IF($AN176="","",INDEX(Verlauf!$D$6:$D$1000,MATCH($AN176,Verlauf!$A$6:$A$1000,0)))</f>
        <v/>
      </c>
      <c r="AG176" s="26" t="str">
        <f>IF($AN176="","",INDEX(Verlauf!$E$6:$E$1000,MATCH($AN176,Verlauf!$A$6:$A$1000,0)))</f>
        <v/>
      </c>
      <c r="AH176" s="26" t="str">
        <f>IF($AN176="","",INDEX(Verlauf!$F$6:$F$1000,MATCH($AN176,Verlauf!$A$6:$A$1000,0)))</f>
        <v/>
      </c>
      <c r="AI176" s="26" t="str">
        <f>IF($AN176="","",INDEX(Verlauf!$H$6:$H$1000,MATCH($AN176,Verlauf!$A$6:$A$1000,0)))</f>
        <v/>
      </c>
      <c r="AJ176" s="26" t="str">
        <f>IF($AN176="","",INDEX(Verlauf!$N$6:$N$1000,MATCH($AN176,Verlauf!$A$6:$A$1000,0)))</f>
        <v/>
      </c>
      <c r="AK176" s="26" t="str">
        <f>IF($AN176="","",INDEX(Verlauf!$O$6:$O$1000,MATCH($AN176,Verlauf!$A$6:$A$1000,0)))</f>
        <v/>
      </c>
      <c r="AL176" s="26" t="str">
        <f>IF($AN176="","",INDEX(Verlauf!$P$6:$P$1000,MATCH($AN176,Verlauf!$A$6:$A$1000,0)))</f>
        <v/>
      </c>
      <c r="AM176" s="26" t="str">
        <f>IF($AN176="","",INDEX(Verlauf!$R$6:$R$1000,MATCH($AN176,Verlauf!$A$6:$A$1000,0)))</f>
        <v/>
      </c>
      <c r="AN176" s="28" t="str">
        <f>IF(U176&gt;0,_xlfn.MAXIFS(Verlauf!$A$6:$A$1000,Verlauf!$B$6:$B$1000,$A176,Verlauf!$C$6:$C$1000,$B176),"")</f>
        <v/>
      </c>
    </row>
    <row r="177" spans="1:40" x14ac:dyDescent="0.25">
      <c r="A177" s="26">
        <v>2029</v>
      </c>
      <c r="B177" s="26">
        <v>44</v>
      </c>
      <c r="C177" s="7" t="str">
        <f t="shared" si="20"/>
        <v>KW 44/29</v>
      </c>
      <c r="D177" s="26">
        <f>SUMIFS(Verlauf!$K$6:$K$1000,Verlauf!$B$6:$B$1000,$A177,Verlauf!$C$6:$C$1000,$B177)</f>
        <v>0</v>
      </c>
      <c r="E177" s="26">
        <f>SUMIFS(Verlauf!$L$6:$L$1000,Verlauf!$B$6:$B$1000,$A177,Verlauf!$C$6:$C$1000,$B177)</f>
        <v>0</v>
      </c>
      <c r="F177" s="26">
        <f>SUMIFS(Verlauf!$M$6:$M$1000,Verlauf!$B$6:$B$1000,$A177,Verlauf!$C$6:$C$1000,$B177)</f>
        <v>0</v>
      </c>
      <c r="G177" s="26">
        <f>SUMIFS(Verlauf!$J$6:$J$1000,Verlauf!$B$6:$B$1000,$A177,Verlauf!$C$6:$C$1000,$B177)</f>
        <v>0</v>
      </c>
      <c r="H177" s="26">
        <f>SUMIFS(Verlauf!$U$6:$U$1000,Verlauf!$B$6:$B$1000,$A177,Verlauf!$C$6:$C$1000,$B177)</f>
        <v>0</v>
      </c>
      <c r="I177" s="26">
        <f>SUMIFS(Verlauf!$V$6:$V$1000,Verlauf!$B$6:$B$1000,$A177,Verlauf!$C$6:$C$1000,$B177)</f>
        <v>0</v>
      </c>
      <c r="J177" s="26">
        <f>SUMIFS(Verlauf!$W$6:$W$1000,Verlauf!$B$6:$B$1000,$A177,Verlauf!$C$6:$C$1000,$B177)</f>
        <v>0</v>
      </c>
      <c r="K177" s="26">
        <f>SUMIFS(Verlauf!$T$6:$T$1000,Verlauf!$B$6:$B$1000,$A177,Verlauf!$C$6:$C$1000,$B177)</f>
        <v>0</v>
      </c>
      <c r="L177" s="27">
        <f>IF(Filter!$T$7=TRUE,IFERROR(INDEX(Planung!$D$68:$IA$68,MATCH($W177,Wirksam!$D$6:$IA$6,0)),0),0)</f>
        <v>6.8999999999999995</v>
      </c>
      <c r="M177" s="27">
        <f>IF(OR(Filter!$T$5=TRUE,Filter!$T$6=TRUE),IFERROR(INDEX(Planung!$D$69:$IA$69,MATCH($W177,Wirksam!$D$6:$IA$6,0)),0),0)</f>
        <v>9.2000000000000011</v>
      </c>
      <c r="N177" s="27">
        <f t="shared" si="21"/>
        <v>16.100000000000001</v>
      </c>
      <c r="O177" s="27" t="e">
        <f t="shared" si="22"/>
        <v>#N/A</v>
      </c>
      <c r="P177" s="27" t="e">
        <f t="shared" si="23"/>
        <v>#N/A</v>
      </c>
      <c r="Q177" s="27" t="e">
        <f t="shared" si="24"/>
        <v>#N/A</v>
      </c>
      <c r="R177" s="27" t="e">
        <f t="shared" si="25"/>
        <v>#N/A</v>
      </c>
      <c r="S177" s="27" t="e">
        <f t="shared" si="26"/>
        <v>#N/A</v>
      </c>
      <c r="T177" s="27" t="e">
        <f t="shared" si="27"/>
        <v>#N/A</v>
      </c>
      <c r="U177" s="26">
        <f>COUNTIFS(Verlauf!$B$6:$B$1000,$A177,Verlauf!$C$6:$C$1000,$B177)</f>
        <v>0</v>
      </c>
      <c r="V177" s="26">
        <f t="shared" si="28"/>
        <v>1</v>
      </c>
      <c r="W177" s="26">
        <f t="shared" si="29"/>
        <v>202944</v>
      </c>
      <c r="X177" s="26">
        <f>SUMIFS(Verlauf!$X$6:$X$1000,Verlauf!$B$6:$B$1000,$A177,Verlauf!$C$6:$C$1000,$B177)</f>
        <v>0</v>
      </c>
      <c r="Y177" s="26">
        <f>SUMIFS(Verlauf!$Y$6:$Y$1000,Verlauf!$B$6:$B$1000,$A177,Verlauf!$C$6:$C$1000,$B177)</f>
        <v>0</v>
      </c>
      <c r="Z177" s="26">
        <f>SUMIFS(Verlauf!$Z$6:$Z$1000,Verlauf!$B$6:$B$1000,$A177,Verlauf!$C$6:$C$1000,$B177)</f>
        <v>0</v>
      </c>
      <c r="AA177" s="26">
        <f>SUMIFS(Verlauf!$I$6:$I$1000,Verlauf!$B$6:$B$1000,$A177,Verlauf!$C$6:$C$1000,$B177)</f>
        <v>0</v>
      </c>
      <c r="AB177" s="26">
        <f>SUMIFS(Verlauf!$AA$6:$AA$1000,Verlauf!$B$6:$B$1000,$A177,Verlauf!$C$6:$C$1000,$B177)</f>
        <v>0</v>
      </c>
      <c r="AC177" s="26">
        <f>SUMIFS(Verlauf!$AB$6:$AB$1000,Verlauf!$B$6:$B$1000,$A177,Verlauf!$C$6:$C$1000,$B177)</f>
        <v>0</v>
      </c>
      <c r="AD177" s="26">
        <f>SUMIFS(Verlauf!$AC$6:$AC$1000,Verlauf!$B$6:$B$1000,$A177,Verlauf!$C$6:$C$1000,$B177)</f>
        <v>0</v>
      </c>
      <c r="AE177" s="26">
        <f>SUMIFS(Verlauf!$S$6:$S$1000,Verlauf!$B$6:$B$1000,$A177,Verlauf!$C$6:$C$1000,$B177)</f>
        <v>0</v>
      </c>
      <c r="AF177" s="26" t="str">
        <f>IF($AN177="","",INDEX(Verlauf!$D$6:$D$1000,MATCH($AN177,Verlauf!$A$6:$A$1000,0)))</f>
        <v/>
      </c>
      <c r="AG177" s="26" t="str">
        <f>IF($AN177="","",INDEX(Verlauf!$E$6:$E$1000,MATCH($AN177,Verlauf!$A$6:$A$1000,0)))</f>
        <v/>
      </c>
      <c r="AH177" s="26" t="str">
        <f>IF($AN177="","",INDEX(Verlauf!$F$6:$F$1000,MATCH($AN177,Verlauf!$A$6:$A$1000,0)))</f>
        <v/>
      </c>
      <c r="AI177" s="26" t="str">
        <f>IF($AN177="","",INDEX(Verlauf!$H$6:$H$1000,MATCH($AN177,Verlauf!$A$6:$A$1000,0)))</f>
        <v/>
      </c>
      <c r="AJ177" s="26" t="str">
        <f>IF($AN177="","",INDEX(Verlauf!$N$6:$N$1000,MATCH($AN177,Verlauf!$A$6:$A$1000,0)))</f>
        <v/>
      </c>
      <c r="AK177" s="26" t="str">
        <f>IF($AN177="","",INDEX(Verlauf!$O$6:$O$1000,MATCH($AN177,Verlauf!$A$6:$A$1000,0)))</f>
        <v/>
      </c>
      <c r="AL177" s="26" t="str">
        <f>IF($AN177="","",INDEX(Verlauf!$P$6:$P$1000,MATCH($AN177,Verlauf!$A$6:$A$1000,0)))</f>
        <v/>
      </c>
      <c r="AM177" s="26" t="str">
        <f>IF($AN177="","",INDEX(Verlauf!$R$6:$R$1000,MATCH($AN177,Verlauf!$A$6:$A$1000,0)))</f>
        <v/>
      </c>
      <c r="AN177" s="28" t="str">
        <f>IF(U177&gt;0,_xlfn.MAXIFS(Verlauf!$A$6:$A$1000,Verlauf!$B$6:$B$1000,$A177,Verlauf!$C$6:$C$1000,$B177),"")</f>
        <v/>
      </c>
    </row>
    <row r="178" spans="1:40" x14ac:dyDescent="0.25">
      <c r="A178" s="26">
        <v>2029</v>
      </c>
      <c r="B178" s="26">
        <v>45</v>
      </c>
      <c r="C178" s="7" t="str">
        <f t="shared" si="20"/>
        <v>KW 45/29</v>
      </c>
      <c r="D178" s="26">
        <f>SUMIFS(Verlauf!$K$6:$K$1000,Verlauf!$B$6:$B$1000,$A178,Verlauf!$C$6:$C$1000,$B178)</f>
        <v>0</v>
      </c>
      <c r="E178" s="26">
        <f>SUMIFS(Verlauf!$L$6:$L$1000,Verlauf!$B$6:$B$1000,$A178,Verlauf!$C$6:$C$1000,$B178)</f>
        <v>0</v>
      </c>
      <c r="F178" s="26">
        <f>SUMIFS(Verlauf!$M$6:$M$1000,Verlauf!$B$6:$B$1000,$A178,Verlauf!$C$6:$C$1000,$B178)</f>
        <v>0</v>
      </c>
      <c r="G178" s="26">
        <f>SUMIFS(Verlauf!$J$6:$J$1000,Verlauf!$B$6:$B$1000,$A178,Verlauf!$C$6:$C$1000,$B178)</f>
        <v>0</v>
      </c>
      <c r="H178" s="26">
        <f>SUMIFS(Verlauf!$U$6:$U$1000,Verlauf!$B$6:$B$1000,$A178,Verlauf!$C$6:$C$1000,$B178)</f>
        <v>0</v>
      </c>
      <c r="I178" s="26">
        <f>SUMIFS(Verlauf!$V$6:$V$1000,Verlauf!$B$6:$B$1000,$A178,Verlauf!$C$6:$C$1000,$B178)</f>
        <v>0</v>
      </c>
      <c r="J178" s="26">
        <f>SUMIFS(Verlauf!$W$6:$W$1000,Verlauf!$B$6:$B$1000,$A178,Verlauf!$C$6:$C$1000,$B178)</f>
        <v>0</v>
      </c>
      <c r="K178" s="26">
        <f>SUMIFS(Verlauf!$T$6:$T$1000,Verlauf!$B$6:$B$1000,$A178,Verlauf!$C$6:$C$1000,$B178)</f>
        <v>0</v>
      </c>
      <c r="L178" s="27">
        <f>IF(Filter!$T$7=TRUE,IFERROR(INDEX(Planung!$D$68:$IA$68,MATCH($W178,Wirksam!$D$6:$IA$6,0)),0),0)</f>
        <v>6.8999999999999995</v>
      </c>
      <c r="M178" s="27">
        <f>IF(OR(Filter!$T$5=TRUE,Filter!$T$6=TRUE),IFERROR(INDEX(Planung!$D$69:$IA$69,MATCH($W178,Wirksam!$D$6:$IA$6,0)),0),0)</f>
        <v>9.2000000000000011</v>
      </c>
      <c r="N178" s="27">
        <f t="shared" si="21"/>
        <v>16.100000000000001</v>
      </c>
      <c r="O178" s="27" t="e">
        <f t="shared" si="22"/>
        <v>#N/A</v>
      </c>
      <c r="P178" s="27" t="e">
        <f t="shared" si="23"/>
        <v>#N/A</v>
      </c>
      <c r="Q178" s="27" t="e">
        <f t="shared" si="24"/>
        <v>#N/A</v>
      </c>
      <c r="R178" s="27" t="e">
        <f t="shared" si="25"/>
        <v>#N/A</v>
      </c>
      <c r="S178" s="27" t="e">
        <f t="shared" si="26"/>
        <v>#N/A</v>
      </c>
      <c r="T178" s="27" t="e">
        <f t="shared" si="27"/>
        <v>#N/A</v>
      </c>
      <c r="U178" s="26">
        <f>COUNTIFS(Verlauf!$B$6:$B$1000,$A178,Verlauf!$C$6:$C$1000,$B178)</f>
        <v>0</v>
      </c>
      <c r="V178" s="26">
        <f t="shared" si="28"/>
        <v>1</v>
      </c>
      <c r="W178" s="26">
        <f t="shared" si="29"/>
        <v>202945</v>
      </c>
      <c r="X178" s="26">
        <f>SUMIFS(Verlauf!$X$6:$X$1000,Verlauf!$B$6:$B$1000,$A178,Verlauf!$C$6:$C$1000,$B178)</f>
        <v>0</v>
      </c>
      <c r="Y178" s="26">
        <f>SUMIFS(Verlauf!$Y$6:$Y$1000,Verlauf!$B$6:$B$1000,$A178,Verlauf!$C$6:$C$1000,$B178)</f>
        <v>0</v>
      </c>
      <c r="Z178" s="26">
        <f>SUMIFS(Verlauf!$Z$6:$Z$1000,Verlauf!$B$6:$B$1000,$A178,Verlauf!$C$6:$C$1000,$B178)</f>
        <v>0</v>
      </c>
      <c r="AA178" s="26">
        <f>SUMIFS(Verlauf!$I$6:$I$1000,Verlauf!$B$6:$B$1000,$A178,Verlauf!$C$6:$C$1000,$B178)</f>
        <v>0</v>
      </c>
      <c r="AB178" s="26">
        <f>SUMIFS(Verlauf!$AA$6:$AA$1000,Verlauf!$B$6:$B$1000,$A178,Verlauf!$C$6:$C$1000,$B178)</f>
        <v>0</v>
      </c>
      <c r="AC178" s="26">
        <f>SUMIFS(Verlauf!$AB$6:$AB$1000,Verlauf!$B$6:$B$1000,$A178,Verlauf!$C$6:$C$1000,$B178)</f>
        <v>0</v>
      </c>
      <c r="AD178" s="26">
        <f>SUMIFS(Verlauf!$AC$6:$AC$1000,Verlauf!$B$6:$B$1000,$A178,Verlauf!$C$6:$C$1000,$B178)</f>
        <v>0</v>
      </c>
      <c r="AE178" s="26">
        <f>SUMIFS(Verlauf!$S$6:$S$1000,Verlauf!$B$6:$B$1000,$A178,Verlauf!$C$6:$C$1000,$B178)</f>
        <v>0</v>
      </c>
      <c r="AF178" s="26" t="str">
        <f>IF($AN178="","",INDEX(Verlauf!$D$6:$D$1000,MATCH($AN178,Verlauf!$A$6:$A$1000,0)))</f>
        <v/>
      </c>
      <c r="AG178" s="26" t="str">
        <f>IF($AN178="","",INDEX(Verlauf!$E$6:$E$1000,MATCH($AN178,Verlauf!$A$6:$A$1000,0)))</f>
        <v/>
      </c>
      <c r="AH178" s="26" t="str">
        <f>IF($AN178="","",INDEX(Verlauf!$F$6:$F$1000,MATCH($AN178,Verlauf!$A$6:$A$1000,0)))</f>
        <v/>
      </c>
      <c r="AI178" s="26" t="str">
        <f>IF($AN178="","",INDEX(Verlauf!$H$6:$H$1000,MATCH($AN178,Verlauf!$A$6:$A$1000,0)))</f>
        <v/>
      </c>
      <c r="AJ178" s="26" t="str">
        <f>IF($AN178="","",INDEX(Verlauf!$N$6:$N$1000,MATCH($AN178,Verlauf!$A$6:$A$1000,0)))</f>
        <v/>
      </c>
      <c r="AK178" s="26" t="str">
        <f>IF($AN178="","",INDEX(Verlauf!$O$6:$O$1000,MATCH($AN178,Verlauf!$A$6:$A$1000,0)))</f>
        <v/>
      </c>
      <c r="AL178" s="26" t="str">
        <f>IF($AN178="","",INDEX(Verlauf!$P$6:$P$1000,MATCH($AN178,Verlauf!$A$6:$A$1000,0)))</f>
        <v/>
      </c>
      <c r="AM178" s="26" t="str">
        <f>IF($AN178="","",INDEX(Verlauf!$R$6:$R$1000,MATCH($AN178,Verlauf!$A$6:$A$1000,0)))</f>
        <v/>
      </c>
      <c r="AN178" s="28" t="str">
        <f>IF(U178&gt;0,_xlfn.MAXIFS(Verlauf!$A$6:$A$1000,Verlauf!$B$6:$B$1000,$A178,Verlauf!$C$6:$C$1000,$B178),"")</f>
        <v/>
      </c>
    </row>
    <row r="179" spans="1:40" x14ac:dyDescent="0.25">
      <c r="A179" s="26">
        <v>2029</v>
      </c>
      <c r="B179" s="26">
        <v>46</v>
      </c>
      <c r="C179" s="7" t="str">
        <f t="shared" si="20"/>
        <v>KW 46/29</v>
      </c>
      <c r="D179" s="26">
        <f>SUMIFS(Verlauf!$K$6:$K$1000,Verlauf!$B$6:$B$1000,$A179,Verlauf!$C$6:$C$1000,$B179)</f>
        <v>0</v>
      </c>
      <c r="E179" s="26">
        <f>SUMIFS(Verlauf!$L$6:$L$1000,Verlauf!$B$6:$B$1000,$A179,Verlauf!$C$6:$C$1000,$B179)</f>
        <v>0</v>
      </c>
      <c r="F179" s="26">
        <f>SUMIFS(Verlauf!$M$6:$M$1000,Verlauf!$B$6:$B$1000,$A179,Verlauf!$C$6:$C$1000,$B179)</f>
        <v>0</v>
      </c>
      <c r="G179" s="26">
        <f>SUMIFS(Verlauf!$J$6:$J$1000,Verlauf!$B$6:$B$1000,$A179,Verlauf!$C$6:$C$1000,$B179)</f>
        <v>0</v>
      </c>
      <c r="H179" s="26">
        <f>SUMIFS(Verlauf!$U$6:$U$1000,Verlauf!$B$6:$B$1000,$A179,Verlauf!$C$6:$C$1000,$B179)</f>
        <v>0</v>
      </c>
      <c r="I179" s="26">
        <f>SUMIFS(Verlauf!$V$6:$V$1000,Verlauf!$B$6:$B$1000,$A179,Verlauf!$C$6:$C$1000,$B179)</f>
        <v>0</v>
      </c>
      <c r="J179" s="26">
        <f>SUMIFS(Verlauf!$W$6:$W$1000,Verlauf!$B$6:$B$1000,$A179,Verlauf!$C$6:$C$1000,$B179)</f>
        <v>0</v>
      </c>
      <c r="K179" s="26">
        <f>SUMIFS(Verlauf!$T$6:$T$1000,Verlauf!$B$6:$B$1000,$A179,Verlauf!$C$6:$C$1000,$B179)</f>
        <v>0</v>
      </c>
      <c r="L179" s="27">
        <f>IF(Filter!$T$7=TRUE,IFERROR(INDEX(Planung!$D$68:$IA$68,MATCH($W179,Wirksam!$D$6:$IA$6,0)),0),0)</f>
        <v>6.8999999999999995</v>
      </c>
      <c r="M179" s="27">
        <f>IF(OR(Filter!$T$5=TRUE,Filter!$T$6=TRUE),IFERROR(INDEX(Planung!$D$69:$IA$69,MATCH($W179,Wirksam!$D$6:$IA$6,0)),0),0)</f>
        <v>9.2000000000000011</v>
      </c>
      <c r="N179" s="27">
        <f t="shared" si="21"/>
        <v>16.100000000000001</v>
      </c>
      <c r="O179" s="27" t="e">
        <f t="shared" si="22"/>
        <v>#N/A</v>
      </c>
      <c r="P179" s="27" t="e">
        <f t="shared" si="23"/>
        <v>#N/A</v>
      </c>
      <c r="Q179" s="27" t="e">
        <f t="shared" si="24"/>
        <v>#N/A</v>
      </c>
      <c r="R179" s="27" t="e">
        <f t="shared" si="25"/>
        <v>#N/A</v>
      </c>
      <c r="S179" s="27" t="e">
        <f t="shared" si="26"/>
        <v>#N/A</v>
      </c>
      <c r="T179" s="27" t="e">
        <f t="shared" si="27"/>
        <v>#N/A</v>
      </c>
      <c r="U179" s="26">
        <f>COUNTIFS(Verlauf!$B$6:$B$1000,$A179,Verlauf!$C$6:$C$1000,$B179)</f>
        <v>0</v>
      </c>
      <c r="V179" s="26">
        <f t="shared" si="28"/>
        <v>1</v>
      </c>
      <c r="W179" s="26">
        <f t="shared" si="29"/>
        <v>202946</v>
      </c>
      <c r="X179" s="26">
        <f>SUMIFS(Verlauf!$X$6:$X$1000,Verlauf!$B$6:$B$1000,$A179,Verlauf!$C$6:$C$1000,$B179)</f>
        <v>0</v>
      </c>
      <c r="Y179" s="26">
        <f>SUMIFS(Verlauf!$Y$6:$Y$1000,Verlauf!$B$6:$B$1000,$A179,Verlauf!$C$6:$C$1000,$B179)</f>
        <v>0</v>
      </c>
      <c r="Z179" s="26">
        <f>SUMIFS(Verlauf!$Z$6:$Z$1000,Verlauf!$B$6:$B$1000,$A179,Verlauf!$C$6:$C$1000,$B179)</f>
        <v>0</v>
      </c>
      <c r="AA179" s="26">
        <f>SUMIFS(Verlauf!$I$6:$I$1000,Verlauf!$B$6:$B$1000,$A179,Verlauf!$C$6:$C$1000,$B179)</f>
        <v>0</v>
      </c>
      <c r="AB179" s="26">
        <f>SUMIFS(Verlauf!$AA$6:$AA$1000,Verlauf!$B$6:$B$1000,$A179,Verlauf!$C$6:$C$1000,$B179)</f>
        <v>0</v>
      </c>
      <c r="AC179" s="26">
        <f>SUMIFS(Verlauf!$AB$6:$AB$1000,Verlauf!$B$6:$B$1000,$A179,Verlauf!$C$6:$C$1000,$B179)</f>
        <v>0</v>
      </c>
      <c r="AD179" s="26">
        <f>SUMIFS(Verlauf!$AC$6:$AC$1000,Verlauf!$B$6:$B$1000,$A179,Verlauf!$C$6:$C$1000,$B179)</f>
        <v>0</v>
      </c>
      <c r="AE179" s="26">
        <f>SUMIFS(Verlauf!$S$6:$S$1000,Verlauf!$B$6:$B$1000,$A179,Verlauf!$C$6:$C$1000,$B179)</f>
        <v>0</v>
      </c>
      <c r="AF179" s="26" t="str">
        <f>IF($AN179="","",INDEX(Verlauf!$D$6:$D$1000,MATCH($AN179,Verlauf!$A$6:$A$1000,0)))</f>
        <v/>
      </c>
      <c r="AG179" s="26" t="str">
        <f>IF($AN179="","",INDEX(Verlauf!$E$6:$E$1000,MATCH($AN179,Verlauf!$A$6:$A$1000,0)))</f>
        <v/>
      </c>
      <c r="AH179" s="26" t="str">
        <f>IF($AN179="","",INDEX(Verlauf!$F$6:$F$1000,MATCH($AN179,Verlauf!$A$6:$A$1000,0)))</f>
        <v/>
      </c>
      <c r="AI179" s="26" t="str">
        <f>IF($AN179="","",INDEX(Verlauf!$H$6:$H$1000,MATCH($AN179,Verlauf!$A$6:$A$1000,0)))</f>
        <v/>
      </c>
      <c r="AJ179" s="26" t="str">
        <f>IF($AN179="","",INDEX(Verlauf!$N$6:$N$1000,MATCH($AN179,Verlauf!$A$6:$A$1000,0)))</f>
        <v/>
      </c>
      <c r="AK179" s="26" t="str">
        <f>IF($AN179="","",INDEX(Verlauf!$O$6:$O$1000,MATCH($AN179,Verlauf!$A$6:$A$1000,0)))</f>
        <v/>
      </c>
      <c r="AL179" s="26" t="str">
        <f>IF($AN179="","",INDEX(Verlauf!$P$6:$P$1000,MATCH($AN179,Verlauf!$A$6:$A$1000,0)))</f>
        <v/>
      </c>
      <c r="AM179" s="26" t="str">
        <f>IF($AN179="","",INDEX(Verlauf!$R$6:$R$1000,MATCH($AN179,Verlauf!$A$6:$A$1000,0)))</f>
        <v/>
      </c>
      <c r="AN179" s="28" t="str">
        <f>IF(U179&gt;0,_xlfn.MAXIFS(Verlauf!$A$6:$A$1000,Verlauf!$B$6:$B$1000,$A179,Verlauf!$C$6:$C$1000,$B179),"")</f>
        <v/>
      </c>
    </row>
    <row r="180" spans="1:40" x14ac:dyDescent="0.25">
      <c r="A180" s="26">
        <v>2029</v>
      </c>
      <c r="B180" s="26">
        <v>47</v>
      </c>
      <c r="C180" s="7" t="str">
        <f t="shared" si="20"/>
        <v>KW 47/29</v>
      </c>
      <c r="D180" s="26">
        <f>SUMIFS(Verlauf!$K$6:$K$1000,Verlauf!$B$6:$B$1000,$A180,Verlauf!$C$6:$C$1000,$B180)</f>
        <v>0</v>
      </c>
      <c r="E180" s="26">
        <f>SUMIFS(Verlauf!$L$6:$L$1000,Verlauf!$B$6:$B$1000,$A180,Verlauf!$C$6:$C$1000,$B180)</f>
        <v>0</v>
      </c>
      <c r="F180" s="26">
        <f>SUMIFS(Verlauf!$M$6:$M$1000,Verlauf!$B$6:$B$1000,$A180,Verlauf!$C$6:$C$1000,$B180)</f>
        <v>0</v>
      </c>
      <c r="G180" s="26">
        <f>SUMIFS(Verlauf!$J$6:$J$1000,Verlauf!$B$6:$B$1000,$A180,Verlauf!$C$6:$C$1000,$B180)</f>
        <v>0</v>
      </c>
      <c r="H180" s="26">
        <f>SUMIFS(Verlauf!$U$6:$U$1000,Verlauf!$B$6:$B$1000,$A180,Verlauf!$C$6:$C$1000,$B180)</f>
        <v>0</v>
      </c>
      <c r="I180" s="26">
        <f>SUMIFS(Verlauf!$V$6:$V$1000,Verlauf!$B$6:$B$1000,$A180,Verlauf!$C$6:$C$1000,$B180)</f>
        <v>0</v>
      </c>
      <c r="J180" s="26">
        <f>SUMIFS(Verlauf!$W$6:$W$1000,Verlauf!$B$6:$B$1000,$A180,Verlauf!$C$6:$C$1000,$B180)</f>
        <v>0</v>
      </c>
      <c r="K180" s="26">
        <f>SUMIFS(Verlauf!$T$6:$T$1000,Verlauf!$B$6:$B$1000,$A180,Verlauf!$C$6:$C$1000,$B180)</f>
        <v>0</v>
      </c>
      <c r="L180" s="27">
        <f>IF(Filter!$T$7=TRUE,IFERROR(INDEX(Planung!$D$68:$IA$68,MATCH($W180,Wirksam!$D$6:$IA$6,0)),0),0)</f>
        <v>6.8999999999999995</v>
      </c>
      <c r="M180" s="27">
        <f>IF(OR(Filter!$T$5=TRUE,Filter!$T$6=TRUE),IFERROR(INDEX(Planung!$D$69:$IA$69,MATCH($W180,Wirksam!$D$6:$IA$6,0)),0),0)</f>
        <v>9.2000000000000011</v>
      </c>
      <c r="N180" s="27">
        <f t="shared" si="21"/>
        <v>16.100000000000001</v>
      </c>
      <c r="O180" s="27" t="e">
        <f t="shared" si="22"/>
        <v>#N/A</v>
      </c>
      <c r="P180" s="27" t="e">
        <f t="shared" si="23"/>
        <v>#N/A</v>
      </c>
      <c r="Q180" s="27" t="e">
        <f t="shared" si="24"/>
        <v>#N/A</v>
      </c>
      <c r="R180" s="27" t="e">
        <f t="shared" si="25"/>
        <v>#N/A</v>
      </c>
      <c r="S180" s="27" t="e">
        <f t="shared" si="26"/>
        <v>#N/A</v>
      </c>
      <c r="T180" s="27" t="e">
        <f t="shared" si="27"/>
        <v>#N/A</v>
      </c>
      <c r="U180" s="26">
        <f>COUNTIFS(Verlauf!$B$6:$B$1000,$A180,Verlauf!$C$6:$C$1000,$B180)</f>
        <v>0</v>
      </c>
      <c r="V180" s="26">
        <f t="shared" si="28"/>
        <v>1</v>
      </c>
      <c r="W180" s="26">
        <f t="shared" si="29"/>
        <v>202947</v>
      </c>
      <c r="X180" s="26">
        <f>SUMIFS(Verlauf!$X$6:$X$1000,Verlauf!$B$6:$B$1000,$A180,Verlauf!$C$6:$C$1000,$B180)</f>
        <v>0</v>
      </c>
      <c r="Y180" s="26">
        <f>SUMIFS(Verlauf!$Y$6:$Y$1000,Verlauf!$B$6:$B$1000,$A180,Verlauf!$C$6:$C$1000,$B180)</f>
        <v>0</v>
      </c>
      <c r="Z180" s="26">
        <f>SUMIFS(Verlauf!$Z$6:$Z$1000,Verlauf!$B$6:$B$1000,$A180,Verlauf!$C$6:$C$1000,$B180)</f>
        <v>0</v>
      </c>
      <c r="AA180" s="26">
        <f>SUMIFS(Verlauf!$I$6:$I$1000,Verlauf!$B$6:$B$1000,$A180,Verlauf!$C$6:$C$1000,$B180)</f>
        <v>0</v>
      </c>
      <c r="AB180" s="26">
        <f>SUMIFS(Verlauf!$AA$6:$AA$1000,Verlauf!$B$6:$B$1000,$A180,Verlauf!$C$6:$C$1000,$B180)</f>
        <v>0</v>
      </c>
      <c r="AC180" s="26">
        <f>SUMIFS(Verlauf!$AB$6:$AB$1000,Verlauf!$B$6:$B$1000,$A180,Verlauf!$C$6:$C$1000,$B180)</f>
        <v>0</v>
      </c>
      <c r="AD180" s="26">
        <f>SUMIFS(Verlauf!$AC$6:$AC$1000,Verlauf!$B$6:$B$1000,$A180,Verlauf!$C$6:$C$1000,$B180)</f>
        <v>0</v>
      </c>
      <c r="AE180" s="26">
        <f>SUMIFS(Verlauf!$S$6:$S$1000,Verlauf!$B$6:$B$1000,$A180,Verlauf!$C$6:$C$1000,$B180)</f>
        <v>0</v>
      </c>
      <c r="AF180" s="26" t="str">
        <f>IF($AN180="","",INDEX(Verlauf!$D$6:$D$1000,MATCH($AN180,Verlauf!$A$6:$A$1000,0)))</f>
        <v/>
      </c>
      <c r="AG180" s="26" t="str">
        <f>IF($AN180="","",INDEX(Verlauf!$E$6:$E$1000,MATCH($AN180,Verlauf!$A$6:$A$1000,0)))</f>
        <v/>
      </c>
      <c r="AH180" s="26" t="str">
        <f>IF($AN180="","",INDEX(Verlauf!$F$6:$F$1000,MATCH($AN180,Verlauf!$A$6:$A$1000,0)))</f>
        <v/>
      </c>
      <c r="AI180" s="26" t="str">
        <f>IF($AN180="","",INDEX(Verlauf!$H$6:$H$1000,MATCH($AN180,Verlauf!$A$6:$A$1000,0)))</f>
        <v/>
      </c>
      <c r="AJ180" s="26" t="str">
        <f>IF($AN180="","",INDEX(Verlauf!$N$6:$N$1000,MATCH($AN180,Verlauf!$A$6:$A$1000,0)))</f>
        <v/>
      </c>
      <c r="AK180" s="26" t="str">
        <f>IF($AN180="","",INDEX(Verlauf!$O$6:$O$1000,MATCH($AN180,Verlauf!$A$6:$A$1000,0)))</f>
        <v/>
      </c>
      <c r="AL180" s="26" t="str">
        <f>IF($AN180="","",INDEX(Verlauf!$P$6:$P$1000,MATCH($AN180,Verlauf!$A$6:$A$1000,0)))</f>
        <v/>
      </c>
      <c r="AM180" s="26" t="str">
        <f>IF($AN180="","",INDEX(Verlauf!$R$6:$R$1000,MATCH($AN180,Verlauf!$A$6:$A$1000,0)))</f>
        <v/>
      </c>
      <c r="AN180" s="28" t="str">
        <f>IF(U180&gt;0,_xlfn.MAXIFS(Verlauf!$A$6:$A$1000,Verlauf!$B$6:$B$1000,$A180,Verlauf!$C$6:$C$1000,$B180),"")</f>
        <v/>
      </c>
    </row>
    <row r="181" spans="1:40" x14ac:dyDescent="0.25">
      <c r="A181" s="26">
        <v>2029</v>
      </c>
      <c r="B181" s="26">
        <v>48</v>
      </c>
      <c r="C181" s="7" t="str">
        <f t="shared" si="20"/>
        <v>KW 48/29</v>
      </c>
      <c r="D181" s="26">
        <f>SUMIFS(Verlauf!$K$6:$K$1000,Verlauf!$B$6:$B$1000,$A181,Verlauf!$C$6:$C$1000,$B181)</f>
        <v>0</v>
      </c>
      <c r="E181" s="26">
        <f>SUMIFS(Verlauf!$L$6:$L$1000,Verlauf!$B$6:$B$1000,$A181,Verlauf!$C$6:$C$1000,$B181)</f>
        <v>0</v>
      </c>
      <c r="F181" s="26">
        <f>SUMIFS(Verlauf!$M$6:$M$1000,Verlauf!$B$6:$B$1000,$A181,Verlauf!$C$6:$C$1000,$B181)</f>
        <v>0</v>
      </c>
      <c r="G181" s="26">
        <f>SUMIFS(Verlauf!$J$6:$J$1000,Verlauf!$B$6:$B$1000,$A181,Verlauf!$C$6:$C$1000,$B181)</f>
        <v>0</v>
      </c>
      <c r="H181" s="26">
        <f>SUMIFS(Verlauf!$U$6:$U$1000,Verlauf!$B$6:$B$1000,$A181,Verlauf!$C$6:$C$1000,$B181)</f>
        <v>0</v>
      </c>
      <c r="I181" s="26">
        <f>SUMIFS(Verlauf!$V$6:$V$1000,Verlauf!$B$6:$B$1000,$A181,Verlauf!$C$6:$C$1000,$B181)</f>
        <v>0</v>
      </c>
      <c r="J181" s="26">
        <f>SUMIFS(Verlauf!$W$6:$W$1000,Verlauf!$B$6:$B$1000,$A181,Verlauf!$C$6:$C$1000,$B181)</f>
        <v>0</v>
      </c>
      <c r="K181" s="26">
        <f>SUMIFS(Verlauf!$T$6:$T$1000,Verlauf!$B$6:$B$1000,$A181,Verlauf!$C$6:$C$1000,$B181)</f>
        <v>0</v>
      </c>
      <c r="L181" s="27">
        <f>IF(Filter!$T$7=TRUE,IFERROR(INDEX(Planung!$D$68:$IA$68,MATCH($W181,Wirksam!$D$6:$IA$6,0)),0),0)</f>
        <v>6.8999999999999995</v>
      </c>
      <c r="M181" s="27">
        <f>IF(OR(Filter!$T$5=TRUE,Filter!$T$6=TRUE),IFERROR(INDEX(Planung!$D$69:$IA$69,MATCH($W181,Wirksam!$D$6:$IA$6,0)),0),0)</f>
        <v>9.2000000000000011</v>
      </c>
      <c r="N181" s="27">
        <f t="shared" si="21"/>
        <v>16.100000000000001</v>
      </c>
      <c r="O181" s="27" t="e">
        <f t="shared" si="22"/>
        <v>#N/A</v>
      </c>
      <c r="P181" s="27" t="e">
        <f t="shared" si="23"/>
        <v>#N/A</v>
      </c>
      <c r="Q181" s="27" t="e">
        <f t="shared" si="24"/>
        <v>#N/A</v>
      </c>
      <c r="R181" s="27" t="e">
        <f t="shared" si="25"/>
        <v>#N/A</v>
      </c>
      <c r="S181" s="27" t="e">
        <f t="shared" si="26"/>
        <v>#N/A</v>
      </c>
      <c r="T181" s="27" t="e">
        <f t="shared" si="27"/>
        <v>#N/A</v>
      </c>
      <c r="U181" s="26">
        <f>COUNTIFS(Verlauf!$B$6:$B$1000,$A181,Verlauf!$C$6:$C$1000,$B181)</f>
        <v>0</v>
      </c>
      <c r="V181" s="26">
        <f t="shared" si="28"/>
        <v>1</v>
      </c>
      <c r="W181" s="26">
        <f t="shared" si="29"/>
        <v>202948</v>
      </c>
      <c r="X181" s="26">
        <f>SUMIFS(Verlauf!$X$6:$X$1000,Verlauf!$B$6:$B$1000,$A181,Verlauf!$C$6:$C$1000,$B181)</f>
        <v>0</v>
      </c>
      <c r="Y181" s="26">
        <f>SUMIFS(Verlauf!$Y$6:$Y$1000,Verlauf!$B$6:$B$1000,$A181,Verlauf!$C$6:$C$1000,$B181)</f>
        <v>0</v>
      </c>
      <c r="Z181" s="26">
        <f>SUMIFS(Verlauf!$Z$6:$Z$1000,Verlauf!$B$6:$B$1000,$A181,Verlauf!$C$6:$C$1000,$B181)</f>
        <v>0</v>
      </c>
      <c r="AA181" s="26">
        <f>SUMIFS(Verlauf!$I$6:$I$1000,Verlauf!$B$6:$B$1000,$A181,Verlauf!$C$6:$C$1000,$B181)</f>
        <v>0</v>
      </c>
      <c r="AB181" s="26">
        <f>SUMIFS(Verlauf!$AA$6:$AA$1000,Verlauf!$B$6:$B$1000,$A181,Verlauf!$C$6:$C$1000,$B181)</f>
        <v>0</v>
      </c>
      <c r="AC181" s="26">
        <f>SUMIFS(Verlauf!$AB$6:$AB$1000,Verlauf!$B$6:$B$1000,$A181,Verlauf!$C$6:$C$1000,$B181)</f>
        <v>0</v>
      </c>
      <c r="AD181" s="26">
        <f>SUMIFS(Verlauf!$AC$6:$AC$1000,Verlauf!$B$6:$B$1000,$A181,Verlauf!$C$6:$C$1000,$B181)</f>
        <v>0</v>
      </c>
      <c r="AE181" s="26">
        <f>SUMIFS(Verlauf!$S$6:$S$1000,Verlauf!$B$6:$B$1000,$A181,Verlauf!$C$6:$C$1000,$B181)</f>
        <v>0</v>
      </c>
      <c r="AF181" s="26" t="str">
        <f>IF($AN181="","",INDEX(Verlauf!$D$6:$D$1000,MATCH($AN181,Verlauf!$A$6:$A$1000,0)))</f>
        <v/>
      </c>
      <c r="AG181" s="26" t="str">
        <f>IF($AN181="","",INDEX(Verlauf!$E$6:$E$1000,MATCH($AN181,Verlauf!$A$6:$A$1000,0)))</f>
        <v/>
      </c>
      <c r="AH181" s="26" t="str">
        <f>IF($AN181="","",INDEX(Verlauf!$F$6:$F$1000,MATCH($AN181,Verlauf!$A$6:$A$1000,0)))</f>
        <v/>
      </c>
      <c r="AI181" s="26" t="str">
        <f>IF($AN181="","",INDEX(Verlauf!$H$6:$H$1000,MATCH($AN181,Verlauf!$A$6:$A$1000,0)))</f>
        <v/>
      </c>
      <c r="AJ181" s="26" t="str">
        <f>IF($AN181="","",INDEX(Verlauf!$N$6:$N$1000,MATCH($AN181,Verlauf!$A$6:$A$1000,0)))</f>
        <v/>
      </c>
      <c r="AK181" s="26" t="str">
        <f>IF($AN181="","",INDEX(Verlauf!$O$6:$O$1000,MATCH($AN181,Verlauf!$A$6:$A$1000,0)))</f>
        <v/>
      </c>
      <c r="AL181" s="26" t="str">
        <f>IF($AN181="","",INDEX(Verlauf!$P$6:$P$1000,MATCH($AN181,Verlauf!$A$6:$A$1000,0)))</f>
        <v/>
      </c>
      <c r="AM181" s="26" t="str">
        <f>IF($AN181="","",INDEX(Verlauf!$R$6:$R$1000,MATCH($AN181,Verlauf!$A$6:$A$1000,0)))</f>
        <v/>
      </c>
      <c r="AN181" s="28" t="str">
        <f>IF(U181&gt;0,_xlfn.MAXIFS(Verlauf!$A$6:$A$1000,Verlauf!$B$6:$B$1000,$A181,Verlauf!$C$6:$C$1000,$B181),"")</f>
        <v/>
      </c>
    </row>
    <row r="182" spans="1:40" x14ac:dyDescent="0.25">
      <c r="A182" s="26">
        <v>2029</v>
      </c>
      <c r="B182" s="26">
        <v>49</v>
      </c>
      <c r="C182" s="7" t="str">
        <f t="shared" si="20"/>
        <v>KW 49/29</v>
      </c>
      <c r="D182" s="26">
        <f>SUMIFS(Verlauf!$K$6:$K$1000,Verlauf!$B$6:$B$1000,$A182,Verlauf!$C$6:$C$1000,$B182)</f>
        <v>0</v>
      </c>
      <c r="E182" s="26">
        <f>SUMIFS(Verlauf!$L$6:$L$1000,Verlauf!$B$6:$B$1000,$A182,Verlauf!$C$6:$C$1000,$B182)</f>
        <v>0</v>
      </c>
      <c r="F182" s="26">
        <f>SUMIFS(Verlauf!$M$6:$M$1000,Verlauf!$B$6:$B$1000,$A182,Verlauf!$C$6:$C$1000,$B182)</f>
        <v>0</v>
      </c>
      <c r="G182" s="26">
        <f>SUMIFS(Verlauf!$J$6:$J$1000,Verlauf!$B$6:$B$1000,$A182,Verlauf!$C$6:$C$1000,$B182)</f>
        <v>0</v>
      </c>
      <c r="H182" s="26">
        <f>SUMIFS(Verlauf!$U$6:$U$1000,Verlauf!$B$6:$B$1000,$A182,Verlauf!$C$6:$C$1000,$B182)</f>
        <v>0</v>
      </c>
      <c r="I182" s="26">
        <f>SUMIFS(Verlauf!$V$6:$V$1000,Verlauf!$B$6:$B$1000,$A182,Verlauf!$C$6:$C$1000,$B182)</f>
        <v>0</v>
      </c>
      <c r="J182" s="26">
        <f>SUMIFS(Verlauf!$W$6:$W$1000,Verlauf!$B$6:$B$1000,$A182,Verlauf!$C$6:$C$1000,$B182)</f>
        <v>0</v>
      </c>
      <c r="K182" s="26">
        <f>SUMIFS(Verlauf!$T$6:$T$1000,Verlauf!$B$6:$B$1000,$A182,Verlauf!$C$6:$C$1000,$B182)</f>
        <v>0</v>
      </c>
      <c r="L182" s="27">
        <f>IF(Filter!$T$7=TRUE,IFERROR(INDEX(Planung!$D$68:$IA$68,MATCH($W182,Wirksam!$D$6:$IA$6,0)),0),0)</f>
        <v>6.8999999999999995</v>
      </c>
      <c r="M182" s="27">
        <f>IF(OR(Filter!$T$5=TRUE,Filter!$T$6=TRUE),IFERROR(INDEX(Planung!$D$69:$IA$69,MATCH($W182,Wirksam!$D$6:$IA$6,0)),0),0)</f>
        <v>9.2000000000000011</v>
      </c>
      <c r="N182" s="27">
        <f t="shared" si="21"/>
        <v>16.100000000000001</v>
      </c>
      <c r="O182" s="27" t="e">
        <f t="shared" si="22"/>
        <v>#N/A</v>
      </c>
      <c r="P182" s="27" t="e">
        <f t="shared" si="23"/>
        <v>#N/A</v>
      </c>
      <c r="Q182" s="27" t="e">
        <f t="shared" si="24"/>
        <v>#N/A</v>
      </c>
      <c r="R182" s="27" t="e">
        <f t="shared" si="25"/>
        <v>#N/A</v>
      </c>
      <c r="S182" s="27" t="e">
        <f t="shared" si="26"/>
        <v>#N/A</v>
      </c>
      <c r="T182" s="27" t="e">
        <f t="shared" si="27"/>
        <v>#N/A</v>
      </c>
      <c r="U182" s="26">
        <f>COUNTIFS(Verlauf!$B$6:$B$1000,$A182,Verlauf!$C$6:$C$1000,$B182)</f>
        <v>0</v>
      </c>
      <c r="V182" s="26">
        <f t="shared" si="28"/>
        <v>1</v>
      </c>
      <c r="W182" s="26">
        <f t="shared" si="29"/>
        <v>202949</v>
      </c>
      <c r="X182" s="26">
        <f>SUMIFS(Verlauf!$X$6:$X$1000,Verlauf!$B$6:$B$1000,$A182,Verlauf!$C$6:$C$1000,$B182)</f>
        <v>0</v>
      </c>
      <c r="Y182" s="26">
        <f>SUMIFS(Verlauf!$Y$6:$Y$1000,Verlauf!$B$6:$B$1000,$A182,Verlauf!$C$6:$C$1000,$B182)</f>
        <v>0</v>
      </c>
      <c r="Z182" s="26">
        <f>SUMIFS(Verlauf!$Z$6:$Z$1000,Verlauf!$B$6:$B$1000,$A182,Verlauf!$C$6:$C$1000,$B182)</f>
        <v>0</v>
      </c>
      <c r="AA182" s="26">
        <f>SUMIFS(Verlauf!$I$6:$I$1000,Verlauf!$B$6:$B$1000,$A182,Verlauf!$C$6:$C$1000,$B182)</f>
        <v>0</v>
      </c>
      <c r="AB182" s="26">
        <f>SUMIFS(Verlauf!$AA$6:$AA$1000,Verlauf!$B$6:$B$1000,$A182,Verlauf!$C$6:$C$1000,$B182)</f>
        <v>0</v>
      </c>
      <c r="AC182" s="26">
        <f>SUMIFS(Verlauf!$AB$6:$AB$1000,Verlauf!$B$6:$B$1000,$A182,Verlauf!$C$6:$C$1000,$B182)</f>
        <v>0</v>
      </c>
      <c r="AD182" s="26">
        <f>SUMIFS(Verlauf!$AC$6:$AC$1000,Verlauf!$B$6:$B$1000,$A182,Verlauf!$C$6:$C$1000,$B182)</f>
        <v>0</v>
      </c>
      <c r="AE182" s="26">
        <f>SUMIFS(Verlauf!$S$6:$S$1000,Verlauf!$B$6:$B$1000,$A182,Verlauf!$C$6:$C$1000,$B182)</f>
        <v>0</v>
      </c>
      <c r="AF182" s="26" t="str">
        <f>IF($AN182="","",INDEX(Verlauf!$D$6:$D$1000,MATCH($AN182,Verlauf!$A$6:$A$1000,0)))</f>
        <v/>
      </c>
      <c r="AG182" s="26" t="str">
        <f>IF($AN182="","",INDEX(Verlauf!$E$6:$E$1000,MATCH($AN182,Verlauf!$A$6:$A$1000,0)))</f>
        <v/>
      </c>
      <c r="AH182" s="26" t="str">
        <f>IF($AN182="","",INDEX(Verlauf!$F$6:$F$1000,MATCH($AN182,Verlauf!$A$6:$A$1000,0)))</f>
        <v/>
      </c>
      <c r="AI182" s="26" t="str">
        <f>IF($AN182="","",INDEX(Verlauf!$H$6:$H$1000,MATCH($AN182,Verlauf!$A$6:$A$1000,0)))</f>
        <v/>
      </c>
      <c r="AJ182" s="26" t="str">
        <f>IF($AN182="","",INDEX(Verlauf!$N$6:$N$1000,MATCH($AN182,Verlauf!$A$6:$A$1000,0)))</f>
        <v/>
      </c>
      <c r="AK182" s="26" t="str">
        <f>IF($AN182="","",INDEX(Verlauf!$O$6:$O$1000,MATCH($AN182,Verlauf!$A$6:$A$1000,0)))</f>
        <v/>
      </c>
      <c r="AL182" s="26" t="str">
        <f>IF($AN182="","",INDEX(Verlauf!$P$6:$P$1000,MATCH($AN182,Verlauf!$A$6:$A$1000,0)))</f>
        <v/>
      </c>
      <c r="AM182" s="26" t="str">
        <f>IF($AN182="","",INDEX(Verlauf!$R$6:$R$1000,MATCH($AN182,Verlauf!$A$6:$A$1000,0)))</f>
        <v/>
      </c>
      <c r="AN182" s="28" t="str">
        <f>IF(U182&gt;0,_xlfn.MAXIFS(Verlauf!$A$6:$A$1000,Verlauf!$B$6:$B$1000,$A182,Verlauf!$C$6:$C$1000,$B182),"")</f>
        <v/>
      </c>
    </row>
    <row r="183" spans="1:40" x14ac:dyDescent="0.25">
      <c r="A183" s="26">
        <v>2029</v>
      </c>
      <c r="B183" s="26">
        <v>50</v>
      </c>
      <c r="C183" s="7" t="str">
        <f t="shared" si="20"/>
        <v>KW 50/29</v>
      </c>
      <c r="D183" s="26">
        <f>SUMIFS(Verlauf!$K$6:$K$1000,Verlauf!$B$6:$B$1000,$A183,Verlauf!$C$6:$C$1000,$B183)</f>
        <v>0</v>
      </c>
      <c r="E183" s="26">
        <f>SUMIFS(Verlauf!$L$6:$L$1000,Verlauf!$B$6:$B$1000,$A183,Verlauf!$C$6:$C$1000,$B183)</f>
        <v>0</v>
      </c>
      <c r="F183" s="26">
        <f>SUMIFS(Verlauf!$M$6:$M$1000,Verlauf!$B$6:$B$1000,$A183,Verlauf!$C$6:$C$1000,$B183)</f>
        <v>0</v>
      </c>
      <c r="G183" s="26">
        <f>SUMIFS(Verlauf!$J$6:$J$1000,Verlauf!$B$6:$B$1000,$A183,Verlauf!$C$6:$C$1000,$B183)</f>
        <v>0</v>
      </c>
      <c r="H183" s="26">
        <f>SUMIFS(Verlauf!$U$6:$U$1000,Verlauf!$B$6:$B$1000,$A183,Verlauf!$C$6:$C$1000,$B183)</f>
        <v>0</v>
      </c>
      <c r="I183" s="26">
        <f>SUMIFS(Verlauf!$V$6:$V$1000,Verlauf!$B$6:$B$1000,$A183,Verlauf!$C$6:$C$1000,$B183)</f>
        <v>0</v>
      </c>
      <c r="J183" s="26">
        <f>SUMIFS(Verlauf!$W$6:$W$1000,Verlauf!$B$6:$B$1000,$A183,Verlauf!$C$6:$C$1000,$B183)</f>
        <v>0</v>
      </c>
      <c r="K183" s="26">
        <f>SUMIFS(Verlauf!$T$6:$T$1000,Verlauf!$B$6:$B$1000,$A183,Verlauf!$C$6:$C$1000,$B183)</f>
        <v>0</v>
      </c>
      <c r="L183" s="27">
        <f>IF(Filter!$T$7=TRUE,IFERROR(INDEX(Planung!$D$68:$IA$68,MATCH($W183,Wirksam!$D$6:$IA$6,0)),0),0)</f>
        <v>6.8999999999999995</v>
      </c>
      <c r="M183" s="27">
        <f>IF(OR(Filter!$T$5=TRUE,Filter!$T$6=TRUE),IFERROR(INDEX(Planung!$D$69:$IA$69,MATCH($W183,Wirksam!$D$6:$IA$6,0)),0),0)</f>
        <v>9.2000000000000011</v>
      </c>
      <c r="N183" s="27">
        <f t="shared" si="21"/>
        <v>16.100000000000001</v>
      </c>
      <c r="O183" s="27" t="e">
        <f t="shared" si="22"/>
        <v>#N/A</v>
      </c>
      <c r="P183" s="27" t="e">
        <f t="shared" si="23"/>
        <v>#N/A</v>
      </c>
      <c r="Q183" s="27" t="e">
        <f t="shared" si="24"/>
        <v>#N/A</v>
      </c>
      <c r="R183" s="27" t="e">
        <f t="shared" si="25"/>
        <v>#N/A</v>
      </c>
      <c r="S183" s="27" t="e">
        <f t="shared" si="26"/>
        <v>#N/A</v>
      </c>
      <c r="T183" s="27" t="e">
        <f t="shared" si="27"/>
        <v>#N/A</v>
      </c>
      <c r="U183" s="26">
        <f>COUNTIFS(Verlauf!$B$6:$B$1000,$A183,Verlauf!$C$6:$C$1000,$B183)</f>
        <v>0</v>
      </c>
      <c r="V183" s="26">
        <f t="shared" si="28"/>
        <v>1</v>
      </c>
      <c r="W183" s="26">
        <f t="shared" si="29"/>
        <v>202950</v>
      </c>
      <c r="X183" s="26">
        <f>SUMIFS(Verlauf!$X$6:$X$1000,Verlauf!$B$6:$B$1000,$A183,Verlauf!$C$6:$C$1000,$B183)</f>
        <v>0</v>
      </c>
      <c r="Y183" s="26">
        <f>SUMIFS(Verlauf!$Y$6:$Y$1000,Verlauf!$B$6:$B$1000,$A183,Verlauf!$C$6:$C$1000,$B183)</f>
        <v>0</v>
      </c>
      <c r="Z183" s="26">
        <f>SUMIFS(Verlauf!$Z$6:$Z$1000,Verlauf!$B$6:$B$1000,$A183,Verlauf!$C$6:$C$1000,$B183)</f>
        <v>0</v>
      </c>
      <c r="AA183" s="26">
        <f>SUMIFS(Verlauf!$I$6:$I$1000,Verlauf!$B$6:$B$1000,$A183,Verlauf!$C$6:$C$1000,$B183)</f>
        <v>0</v>
      </c>
      <c r="AB183" s="26">
        <f>SUMIFS(Verlauf!$AA$6:$AA$1000,Verlauf!$B$6:$B$1000,$A183,Verlauf!$C$6:$C$1000,$B183)</f>
        <v>0</v>
      </c>
      <c r="AC183" s="26">
        <f>SUMIFS(Verlauf!$AB$6:$AB$1000,Verlauf!$B$6:$B$1000,$A183,Verlauf!$C$6:$C$1000,$B183)</f>
        <v>0</v>
      </c>
      <c r="AD183" s="26">
        <f>SUMIFS(Verlauf!$AC$6:$AC$1000,Verlauf!$B$6:$B$1000,$A183,Verlauf!$C$6:$C$1000,$B183)</f>
        <v>0</v>
      </c>
      <c r="AE183" s="26">
        <f>SUMIFS(Verlauf!$S$6:$S$1000,Verlauf!$B$6:$B$1000,$A183,Verlauf!$C$6:$C$1000,$B183)</f>
        <v>0</v>
      </c>
      <c r="AF183" s="26" t="str">
        <f>IF($AN183="","",INDEX(Verlauf!$D$6:$D$1000,MATCH($AN183,Verlauf!$A$6:$A$1000,0)))</f>
        <v/>
      </c>
      <c r="AG183" s="26" t="str">
        <f>IF($AN183="","",INDEX(Verlauf!$E$6:$E$1000,MATCH($AN183,Verlauf!$A$6:$A$1000,0)))</f>
        <v/>
      </c>
      <c r="AH183" s="26" t="str">
        <f>IF($AN183="","",INDEX(Verlauf!$F$6:$F$1000,MATCH($AN183,Verlauf!$A$6:$A$1000,0)))</f>
        <v/>
      </c>
      <c r="AI183" s="26" t="str">
        <f>IF($AN183="","",INDEX(Verlauf!$H$6:$H$1000,MATCH($AN183,Verlauf!$A$6:$A$1000,0)))</f>
        <v/>
      </c>
      <c r="AJ183" s="26" t="str">
        <f>IF($AN183="","",INDEX(Verlauf!$N$6:$N$1000,MATCH($AN183,Verlauf!$A$6:$A$1000,0)))</f>
        <v/>
      </c>
      <c r="AK183" s="26" t="str">
        <f>IF($AN183="","",INDEX(Verlauf!$O$6:$O$1000,MATCH($AN183,Verlauf!$A$6:$A$1000,0)))</f>
        <v/>
      </c>
      <c r="AL183" s="26" t="str">
        <f>IF($AN183="","",INDEX(Verlauf!$P$6:$P$1000,MATCH($AN183,Verlauf!$A$6:$A$1000,0)))</f>
        <v/>
      </c>
      <c r="AM183" s="26" t="str">
        <f>IF($AN183="","",INDEX(Verlauf!$R$6:$R$1000,MATCH($AN183,Verlauf!$A$6:$A$1000,0)))</f>
        <v/>
      </c>
      <c r="AN183" s="28" t="str">
        <f>IF(U183&gt;0,_xlfn.MAXIFS(Verlauf!$A$6:$A$1000,Verlauf!$B$6:$B$1000,$A183,Verlauf!$C$6:$C$1000,$B183),"")</f>
        <v/>
      </c>
    </row>
    <row r="184" spans="1:40" x14ac:dyDescent="0.25">
      <c r="A184" s="26">
        <v>2029</v>
      </c>
      <c r="B184" s="26">
        <v>51</v>
      </c>
      <c r="C184" s="7" t="str">
        <f t="shared" si="20"/>
        <v>KW 51/29</v>
      </c>
      <c r="D184" s="26">
        <f>SUMIFS(Verlauf!$K$6:$K$1000,Verlauf!$B$6:$B$1000,$A184,Verlauf!$C$6:$C$1000,$B184)</f>
        <v>0</v>
      </c>
      <c r="E184" s="26">
        <f>SUMIFS(Verlauf!$L$6:$L$1000,Verlauf!$B$6:$B$1000,$A184,Verlauf!$C$6:$C$1000,$B184)</f>
        <v>0</v>
      </c>
      <c r="F184" s="26">
        <f>SUMIFS(Verlauf!$M$6:$M$1000,Verlauf!$B$6:$B$1000,$A184,Verlauf!$C$6:$C$1000,$B184)</f>
        <v>0</v>
      </c>
      <c r="G184" s="26">
        <f>SUMIFS(Verlauf!$J$6:$J$1000,Verlauf!$B$6:$B$1000,$A184,Verlauf!$C$6:$C$1000,$B184)</f>
        <v>0</v>
      </c>
      <c r="H184" s="26">
        <f>SUMIFS(Verlauf!$U$6:$U$1000,Verlauf!$B$6:$B$1000,$A184,Verlauf!$C$6:$C$1000,$B184)</f>
        <v>0</v>
      </c>
      <c r="I184" s="26">
        <f>SUMIFS(Verlauf!$V$6:$V$1000,Verlauf!$B$6:$B$1000,$A184,Verlauf!$C$6:$C$1000,$B184)</f>
        <v>0</v>
      </c>
      <c r="J184" s="26">
        <f>SUMIFS(Verlauf!$W$6:$W$1000,Verlauf!$B$6:$B$1000,$A184,Verlauf!$C$6:$C$1000,$B184)</f>
        <v>0</v>
      </c>
      <c r="K184" s="26">
        <f>SUMIFS(Verlauf!$T$6:$T$1000,Verlauf!$B$6:$B$1000,$A184,Verlauf!$C$6:$C$1000,$B184)</f>
        <v>0</v>
      </c>
      <c r="L184" s="27">
        <f>IF(Filter!$T$7=TRUE,IFERROR(INDEX(Planung!$D$68:$IA$68,MATCH($W184,Wirksam!$D$6:$IA$6,0)),0),0)</f>
        <v>6.8999999999999995</v>
      </c>
      <c r="M184" s="27">
        <f>IF(OR(Filter!$T$5=TRUE,Filter!$T$6=TRUE),IFERROR(INDEX(Planung!$D$69:$IA$69,MATCH($W184,Wirksam!$D$6:$IA$6,0)),0),0)</f>
        <v>9.2000000000000011</v>
      </c>
      <c r="N184" s="27">
        <f t="shared" si="21"/>
        <v>16.100000000000001</v>
      </c>
      <c r="O184" s="27" t="e">
        <f t="shared" si="22"/>
        <v>#N/A</v>
      </c>
      <c r="P184" s="27" t="e">
        <f t="shared" si="23"/>
        <v>#N/A</v>
      </c>
      <c r="Q184" s="27" t="e">
        <f t="shared" si="24"/>
        <v>#N/A</v>
      </c>
      <c r="R184" s="27" t="e">
        <f t="shared" si="25"/>
        <v>#N/A</v>
      </c>
      <c r="S184" s="27" t="e">
        <f t="shared" si="26"/>
        <v>#N/A</v>
      </c>
      <c r="T184" s="27" t="e">
        <f t="shared" si="27"/>
        <v>#N/A</v>
      </c>
      <c r="U184" s="26">
        <f>COUNTIFS(Verlauf!$B$6:$B$1000,$A184,Verlauf!$C$6:$C$1000,$B184)</f>
        <v>0</v>
      </c>
      <c r="V184" s="26">
        <f t="shared" si="28"/>
        <v>1</v>
      </c>
      <c r="W184" s="26">
        <f t="shared" si="29"/>
        <v>202951</v>
      </c>
      <c r="X184" s="26">
        <f>SUMIFS(Verlauf!$X$6:$X$1000,Verlauf!$B$6:$B$1000,$A184,Verlauf!$C$6:$C$1000,$B184)</f>
        <v>0</v>
      </c>
      <c r="Y184" s="26">
        <f>SUMIFS(Verlauf!$Y$6:$Y$1000,Verlauf!$B$6:$B$1000,$A184,Verlauf!$C$6:$C$1000,$B184)</f>
        <v>0</v>
      </c>
      <c r="Z184" s="26">
        <f>SUMIFS(Verlauf!$Z$6:$Z$1000,Verlauf!$B$6:$B$1000,$A184,Verlauf!$C$6:$C$1000,$B184)</f>
        <v>0</v>
      </c>
      <c r="AA184" s="26">
        <f>SUMIFS(Verlauf!$I$6:$I$1000,Verlauf!$B$6:$B$1000,$A184,Verlauf!$C$6:$C$1000,$B184)</f>
        <v>0</v>
      </c>
      <c r="AB184" s="26">
        <f>SUMIFS(Verlauf!$AA$6:$AA$1000,Verlauf!$B$6:$B$1000,$A184,Verlauf!$C$6:$C$1000,$B184)</f>
        <v>0</v>
      </c>
      <c r="AC184" s="26">
        <f>SUMIFS(Verlauf!$AB$6:$AB$1000,Verlauf!$B$6:$B$1000,$A184,Verlauf!$C$6:$C$1000,$B184)</f>
        <v>0</v>
      </c>
      <c r="AD184" s="26">
        <f>SUMIFS(Verlauf!$AC$6:$AC$1000,Verlauf!$B$6:$B$1000,$A184,Verlauf!$C$6:$C$1000,$B184)</f>
        <v>0</v>
      </c>
      <c r="AE184" s="26">
        <f>SUMIFS(Verlauf!$S$6:$S$1000,Verlauf!$B$6:$B$1000,$A184,Verlauf!$C$6:$C$1000,$B184)</f>
        <v>0</v>
      </c>
      <c r="AF184" s="26" t="str">
        <f>IF($AN184="","",INDEX(Verlauf!$D$6:$D$1000,MATCH($AN184,Verlauf!$A$6:$A$1000,0)))</f>
        <v/>
      </c>
      <c r="AG184" s="26" t="str">
        <f>IF($AN184="","",INDEX(Verlauf!$E$6:$E$1000,MATCH($AN184,Verlauf!$A$6:$A$1000,0)))</f>
        <v/>
      </c>
      <c r="AH184" s="26" t="str">
        <f>IF($AN184="","",INDEX(Verlauf!$F$6:$F$1000,MATCH($AN184,Verlauf!$A$6:$A$1000,0)))</f>
        <v/>
      </c>
      <c r="AI184" s="26" t="str">
        <f>IF($AN184="","",INDEX(Verlauf!$H$6:$H$1000,MATCH($AN184,Verlauf!$A$6:$A$1000,0)))</f>
        <v/>
      </c>
      <c r="AJ184" s="26" t="str">
        <f>IF($AN184="","",INDEX(Verlauf!$N$6:$N$1000,MATCH($AN184,Verlauf!$A$6:$A$1000,0)))</f>
        <v/>
      </c>
      <c r="AK184" s="26" t="str">
        <f>IF($AN184="","",INDEX(Verlauf!$O$6:$O$1000,MATCH($AN184,Verlauf!$A$6:$A$1000,0)))</f>
        <v/>
      </c>
      <c r="AL184" s="26" t="str">
        <f>IF($AN184="","",INDEX(Verlauf!$P$6:$P$1000,MATCH($AN184,Verlauf!$A$6:$A$1000,0)))</f>
        <v/>
      </c>
      <c r="AM184" s="26" t="str">
        <f>IF($AN184="","",INDEX(Verlauf!$R$6:$R$1000,MATCH($AN184,Verlauf!$A$6:$A$1000,0)))</f>
        <v/>
      </c>
      <c r="AN184" s="28" t="str">
        <f>IF(U184&gt;0,_xlfn.MAXIFS(Verlauf!$A$6:$A$1000,Verlauf!$B$6:$B$1000,$A184,Verlauf!$C$6:$C$1000,$B184),"")</f>
        <v/>
      </c>
    </row>
    <row r="185" spans="1:40" x14ac:dyDescent="0.25">
      <c r="A185" s="26">
        <v>2029</v>
      </c>
      <c r="B185" s="26">
        <v>52</v>
      </c>
      <c r="C185" s="7" t="str">
        <f t="shared" si="20"/>
        <v>KW 52/29</v>
      </c>
      <c r="D185" s="26">
        <f>SUMIFS(Verlauf!$K$6:$K$1000,Verlauf!$B$6:$B$1000,$A185,Verlauf!$C$6:$C$1000,$B185)</f>
        <v>0</v>
      </c>
      <c r="E185" s="26">
        <f>SUMIFS(Verlauf!$L$6:$L$1000,Verlauf!$B$6:$B$1000,$A185,Verlauf!$C$6:$C$1000,$B185)</f>
        <v>0</v>
      </c>
      <c r="F185" s="26">
        <f>SUMIFS(Verlauf!$M$6:$M$1000,Verlauf!$B$6:$B$1000,$A185,Verlauf!$C$6:$C$1000,$B185)</f>
        <v>0</v>
      </c>
      <c r="G185" s="26">
        <f>SUMIFS(Verlauf!$J$6:$J$1000,Verlauf!$B$6:$B$1000,$A185,Verlauf!$C$6:$C$1000,$B185)</f>
        <v>0</v>
      </c>
      <c r="H185" s="26">
        <f>SUMIFS(Verlauf!$U$6:$U$1000,Verlauf!$B$6:$B$1000,$A185,Verlauf!$C$6:$C$1000,$B185)</f>
        <v>0</v>
      </c>
      <c r="I185" s="26">
        <f>SUMIFS(Verlauf!$V$6:$V$1000,Verlauf!$B$6:$B$1000,$A185,Verlauf!$C$6:$C$1000,$B185)</f>
        <v>0</v>
      </c>
      <c r="J185" s="26">
        <f>SUMIFS(Verlauf!$W$6:$W$1000,Verlauf!$B$6:$B$1000,$A185,Verlauf!$C$6:$C$1000,$B185)</f>
        <v>0</v>
      </c>
      <c r="K185" s="26">
        <f>SUMIFS(Verlauf!$T$6:$T$1000,Verlauf!$B$6:$B$1000,$A185,Verlauf!$C$6:$C$1000,$B185)</f>
        <v>0</v>
      </c>
      <c r="L185" s="27">
        <f>IF(Filter!$T$7=TRUE,IFERROR(INDEX(Planung!$D$68:$IA$68,MATCH($W185,Wirksam!$D$6:$IA$6,0)),0),0)</f>
        <v>6.8999999999999995</v>
      </c>
      <c r="M185" s="27">
        <f>IF(OR(Filter!$T$5=TRUE,Filter!$T$6=TRUE),IFERROR(INDEX(Planung!$D$69:$IA$69,MATCH($W185,Wirksam!$D$6:$IA$6,0)),0),0)</f>
        <v>9.2000000000000011</v>
      </c>
      <c r="N185" s="27">
        <f t="shared" si="21"/>
        <v>16.100000000000001</v>
      </c>
      <c r="O185" s="27" t="e">
        <f t="shared" si="22"/>
        <v>#N/A</v>
      </c>
      <c r="P185" s="27" t="e">
        <f t="shared" si="23"/>
        <v>#N/A</v>
      </c>
      <c r="Q185" s="27" t="e">
        <f t="shared" si="24"/>
        <v>#N/A</v>
      </c>
      <c r="R185" s="27" t="e">
        <f t="shared" si="25"/>
        <v>#N/A</v>
      </c>
      <c r="S185" s="27" t="e">
        <f t="shared" si="26"/>
        <v>#N/A</v>
      </c>
      <c r="T185" s="27" t="e">
        <f t="shared" si="27"/>
        <v>#N/A</v>
      </c>
      <c r="U185" s="26">
        <f>COUNTIFS(Verlauf!$B$6:$B$1000,$A185,Verlauf!$C$6:$C$1000,$B185)</f>
        <v>0</v>
      </c>
      <c r="V185" s="26">
        <f t="shared" si="28"/>
        <v>1</v>
      </c>
      <c r="W185" s="26">
        <f t="shared" si="29"/>
        <v>202952</v>
      </c>
      <c r="X185" s="26">
        <f>SUMIFS(Verlauf!$X$6:$X$1000,Verlauf!$B$6:$B$1000,$A185,Verlauf!$C$6:$C$1000,$B185)</f>
        <v>0</v>
      </c>
      <c r="Y185" s="26">
        <f>SUMIFS(Verlauf!$Y$6:$Y$1000,Verlauf!$B$6:$B$1000,$A185,Verlauf!$C$6:$C$1000,$B185)</f>
        <v>0</v>
      </c>
      <c r="Z185" s="26">
        <f>SUMIFS(Verlauf!$Z$6:$Z$1000,Verlauf!$B$6:$B$1000,$A185,Verlauf!$C$6:$C$1000,$B185)</f>
        <v>0</v>
      </c>
      <c r="AA185" s="26">
        <f>SUMIFS(Verlauf!$I$6:$I$1000,Verlauf!$B$6:$B$1000,$A185,Verlauf!$C$6:$C$1000,$B185)</f>
        <v>0</v>
      </c>
      <c r="AB185" s="26">
        <f>SUMIFS(Verlauf!$AA$6:$AA$1000,Verlauf!$B$6:$B$1000,$A185,Verlauf!$C$6:$C$1000,$B185)</f>
        <v>0</v>
      </c>
      <c r="AC185" s="26">
        <f>SUMIFS(Verlauf!$AB$6:$AB$1000,Verlauf!$B$6:$B$1000,$A185,Verlauf!$C$6:$C$1000,$B185)</f>
        <v>0</v>
      </c>
      <c r="AD185" s="26">
        <f>SUMIFS(Verlauf!$AC$6:$AC$1000,Verlauf!$B$6:$B$1000,$A185,Verlauf!$C$6:$C$1000,$B185)</f>
        <v>0</v>
      </c>
      <c r="AE185" s="26">
        <f>SUMIFS(Verlauf!$S$6:$S$1000,Verlauf!$B$6:$B$1000,$A185,Verlauf!$C$6:$C$1000,$B185)</f>
        <v>0</v>
      </c>
      <c r="AF185" s="26" t="str">
        <f>IF($AN185="","",INDEX(Verlauf!$D$6:$D$1000,MATCH($AN185,Verlauf!$A$6:$A$1000,0)))</f>
        <v/>
      </c>
      <c r="AG185" s="26" t="str">
        <f>IF($AN185="","",INDEX(Verlauf!$E$6:$E$1000,MATCH($AN185,Verlauf!$A$6:$A$1000,0)))</f>
        <v/>
      </c>
      <c r="AH185" s="26" t="str">
        <f>IF($AN185="","",INDEX(Verlauf!$F$6:$F$1000,MATCH($AN185,Verlauf!$A$6:$A$1000,0)))</f>
        <v/>
      </c>
      <c r="AI185" s="26" t="str">
        <f>IF($AN185="","",INDEX(Verlauf!$H$6:$H$1000,MATCH($AN185,Verlauf!$A$6:$A$1000,0)))</f>
        <v/>
      </c>
      <c r="AJ185" s="26" t="str">
        <f>IF($AN185="","",INDEX(Verlauf!$N$6:$N$1000,MATCH($AN185,Verlauf!$A$6:$A$1000,0)))</f>
        <v/>
      </c>
      <c r="AK185" s="26" t="str">
        <f>IF($AN185="","",INDEX(Verlauf!$O$6:$O$1000,MATCH($AN185,Verlauf!$A$6:$A$1000,0)))</f>
        <v/>
      </c>
      <c r="AL185" s="26" t="str">
        <f>IF($AN185="","",INDEX(Verlauf!$P$6:$P$1000,MATCH($AN185,Verlauf!$A$6:$A$1000,0)))</f>
        <v/>
      </c>
      <c r="AM185" s="26" t="str">
        <f>IF($AN185="","",INDEX(Verlauf!$R$6:$R$1000,MATCH($AN185,Verlauf!$A$6:$A$1000,0)))</f>
        <v/>
      </c>
      <c r="AN185" s="28" t="str">
        <f>IF(U185&gt;0,_xlfn.MAXIFS(Verlauf!$A$6:$A$1000,Verlauf!$B$6:$B$1000,$A185,Verlauf!$C$6:$C$1000,$B185),"")</f>
        <v/>
      </c>
    </row>
    <row r="186" spans="1:40" x14ac:dyDescent="0.25">
      <c r="A186" s="26">
        <v>2030</v>
      </c>
      <c r="B186" s="26">
        <v>1</v>
      </c>
      <c r="C186" s="7" t="str">
        <f t="shared" si="20"/>
        <v>KW 1/30</v>
      </c>
      <c r="D186" s="26">
        <f>SUMIFS(Verlauf!$K$6:$K$1000,Verlauf!$B$6:$B$1000,$A186,Verlauf!$C$6:$C$1000,$B186)</f>
        <v>0</v>
      </c>
      <c r="E186" s="26">
        <f>SUMIFS(Verlauf!$L$6:$L$1000,Verlauf!$B$6:$B$1000,$A186,Verlauf!$C$6:$C$1000,$B186)</f>
        <v>0</v>
      </c>
      <c r="F186" s="26">
        <f>SUMIFS(Verlauf!$M$6:$M$1000,Verlauf!$B$6:$B$1000,$A186,Verlauf!$C$6:$C$1000,$B186)</f>
        <v>0</v>
      </c>
      <c r="G186" s="26">
        <f>SUMIFS(Verlauf!$J$6:$J$1000,Verlauf!$B$6:$B$1000,$A186,Verlauf!$C$6:$C$1000,$B186)</f>
        <v>0</v>
      </c>
      <c r="H186" s="26">
        <f>SUMIFS(Verlauf!$U$6:$U$1000,Verlauf!$B$6:$B$1000,$A186,Verlauf!$C$6:$C$1000,$B186)</f>
        <v>0</v>
      </c>
      <c r="I186" s="26">
        <f>SUMIFS(Verlauf!$V$6:$V$1000,Verlauf!$B$6:$B$1000,$A186,Verlauf!$C$6:$C$1000,$B186)</f>
        <v>0</v>
      </c>
      <c r="J186" s="26">
        <f>SUMIFS(Verlauf!$W$6:$W$1000,Verlauf!$B$6:$B$1000,$A186,Verlauf!$C$6:$C$1000,$B186)</f>
        <v>0</v>
      </c>
      <c r="K186" s="26">
        <f>SUMIFS(Verlauf!$T$6:$T$1000,Verlauf!$B$6:$B$1000,$A186,Verlauf!$C$6:$C$1000,$B186)</f>
        <v>0</v>
      </c>
      <c r="L186" s="27">
        <f>IF(Filter!$T$7=TRUE,IFERROR(INDEX(Planung!$D$68:$IA$68,MATCH($W186,Wirksam!$D$6:$IA$6,0)),0),0)</f>
        <v>6.8999999999999995</v>
      </c>
      <c r="M186" s="27">
        <f>IF(OR(Filter!$T$5=TRUE,Filter!$T$6=TRUE),IFERROR(INDEX(Planung!$D$69:$IA$69,MATCH($W186,Wirksam!$D$6:$IA$6,0)),0),0)</f>
        <v>9.2000000000000011</v>
      </c>
      <c r="N186" s="27">
        <f t="shared" si="21"/>
        <v>16.100000000000001</v>
      </c>
      <c r="O186" s="27" t="e">
        <f t="shared" si="22"/>
        <v>#N/A</v>
      </c>
      <c r="P186" s="27" t="e">
        <f t="shared" si="23"/>
        <v>#N/A</v>
      </c>
      <c r="Q186" s="27" t="e">
        <f t="shared" si="24"/>
        <v>#N/A</v>
      </c>
      <c r="R186" s="27" t="e">
        <f t="shared" si="25"/>
        <v>#N/A</v>
      </c>
      <c r="S186" s="27" t="e">
        <f t="shared" si="26"/>
        <v>#N/A</v>
      </c>
      <c r="T186" s="27" t="e">
        <f t="shared" si="27"/>
        <v>#N/A</v>
      </c>
      <c r="U186" s="26">
        <f>COUNTIFS(Verlauf!$B$6:$B$1000,$A186,Verlauf!$C$6:$C$1000,$B186)</f>
        <v>0</v>
      </c>
      <c r="V186" s="26">
        <f t="shared" si="28"/>
        <v>1</v>
      </c>
      <c r="W186" s="26">
        <f t="shared" si="29"/>
        <v>203001</v>
      </c>
      <c r="X186" s="26">
        <f>SUMIFS(Verlauf!$X$6:$X$1000,Verlauf!$B$6:$B$1000,$A186,Verlauf!$C$6:$C$1000,$B186)</f>
        <v>0</v>
      </c>
      <c r="Y186" s="26">
        <f>SUMIFS(Verlauf!$Y$6:$Y$1000,Verlauf!$B$6:$B$1000,$A186,Verlauf!$C$6:$C$1000,$B186)</f>
        <v>0</v>
      </c>
      <c r="Z186" s="26">
        <f>SUMIFS(Verlauf!$Z$6:$Z$1000,Verlauf!$B$6:$B$1000,$A186,Verlauf!$C$6:$C$1000,$B186)</f>
        <v>0</v>
      </c>
      <c r="AA186" s="26">
        <f>SUMIFS(Verlauf!$I$6:$I$1000,Verlauf!$B$6:$B$1000,$A186,Verlauf!$C$6:$C$1000,$B186)</f>
        <v>0</v>
      </c>
      <c r="AB186" s="26">
        <f>SUMIFS(Verlauf!$AA$6:$AA$1000,Verlauf!$B$6:$B$1000,$A186,Verlauf!$C$6:$C$1000,$B186)</f>
        <v>0</v>
      </c>
      <c r="AC186" s="26">
        <f>SUMIFS(Verlauf!$AB$6:$AB$1000,Verlauf!$B$6:$B$1000,$A186,Verlauf!$C$6:$C$1000,$B186)</f>
        <v>0</v>
      </c>
      <c r="AD186" s="26">
        <f>SUMIFS(Verlauf!$AC$6:$AC$1000,Verlauf!$B$6:$B$1000,$A186,Verlauf!$C$6:$C$1000,$B186)</f>
        <v>0</v>
      </c>
      <c r="AE186" s="26">
        <f>SUMIFS(Verlauf!$S$6:$S$1000,Verlauf!$B$6:$B$1000,$A186,Verlauf!$C$6:$C$1000,$B186)</f>
        <v>0</v>
      </c>
      <c r="AF186" s="26" t="str">
        <f>IF($AN186="","",INDEX(Verlauf!$D$6:$D$1000,MATCH($AN186,Verlauf!$A$6:$A$1000,0)))</f>
        <v/>
      </c>
      <c r="AG186" s="26" t="str">
        <f>IF($AN186="","",INDEX(Verlauf!$E$6:$E$1000,MATCH($AN186,Verlauf!$A$6:$A$1000,0)))</f>
        <v/>
      </c>
      <c r="AH186" s="26" t="str">
        <f>IF($AN186="","",INDEX(Verlauf!$F$6:$F$1000,MATCH($AN186,Verlauf!$A$6:$A$1000,0)))</f>
        <v/>
      </c>
      <c r="AI186" s="26" t="str">
        <f>IF($AN186="","",INDEX(Verlauf!$H$6:$H$1000,MATCH($AN186,Verlauf!$A$6:$A$1000,0)))</f>
        <v/>
      </c>
      <c r="AJ186" s="26" t="str">
        <f>IF($AN186="","",INDEX(Verlauf!$N$6:$N$1000,MATCH($AN186,Verlauf!$A$6:$A$1000,0)))</f>
        <v/>
      </c>
      <c r="AK186" s="26" t="str">
        <f>IF($AN186="","",INDEX(Verlauf!$O$6:$O$1000,MATCH($AN186,Verlauf!$A$6:$A$1000,0)))</f>
        <v/>
      </c>
      <c r="AL186" s="26" t="str">
        <f>IF($AN186="","",INDEX(Verlauf!$P$6:$P$1000,MATCH($AN186,Verlauf!$A$6:$A$1000,0)))</f>
        <v/>
      </c>
      <c r="AM186" s="26" t="str">
        <f>IF($AN186="","",INDEX(Verlauf!$R$6:$R$1000,MATCH($AN186,Verlauf!$A$6:$A$1000,0)))</f>
        <v/>
      </c>
      <c r="AN186" s="28" t="str">
        <f>IF(U186&gt;0,_xlfn.MAXIFS(Verlauf!$A$6:$A$1000,Verlauf!$B$6:$B$1000,$A186,Verlauf!$C$6:$C$1000,$B186),"")</f>
        <v/>
      </c>
    </row>
    <row r="187" spans="1:40" x14ac:dyDescent="0.25">
      <c r="A187" s="26">
        <v>2030</v>
      </c>
      <c r="B187" s="26">
        <v>2</v>
      </c>
      <c r="C187" s="7" t="str">
        <f t="shared" si="20"/>
        <v>KW 2/30</v>
      </c>
      <c r="D187" s="26">
        <f>SUMIFS(Verlauf!$K$6:$K$1000,Verlauf!$B$6:$B$1000,$A187,Verlauf!$C$6:$C$1000,$B187)</f>
        <v>0</v>
      </c>
      <c r="E187" s="26">
        <f>SUMIFS(Verlauf!$L$6:$L$1000,Verlauf!$B$6:$B$1000,$A187,Verlauf!$C$6:$C$1000,$B187)</f>
        <v>0</v>
      </c>
      <c r="F187" s="26">
        <f>SUMIFS(Verlauf!$M$6:$M$1000,Verlauf!$B$6:$B$1000,$A187,Verlauf!$C$6:$C$1000,$B187)</f>
        <v>0</v>
      </c>
      <c r="G187" s="26">
        <f>SUMIFS(Verlauf!$J$6:$J$1000,Verlauf!$B$6:$B$1000,$A187,Verlauf!$C$6:$C$1000,$B187)</f>
        <v>0</v>
      </c>
      <c r="H187" s="26">
        <f>SUMIFS(Verlauf!$U$6:$U$1000,Verlauf!$B$6:$B$1000,$A187,Verlauf!$C$6:$C$1000,$B187)</f>
        <v>0</v>
      </c>
      <c r="I187" s="26">
        <f>SUMIFS(Verlauf!$V$6:$V$1000,Verlauf!$B$6:$B$1000,$A187,Verlauf!$C$6:$C$1000,$B187)</f>
        <v>0</v>
      </c>
      <c r="J187" s="26">
        <f>SUMIFS(Verlauf!$W$6:$W$1000,Verlauf!$B$6:$B$1000,$A187,Verlauf!$C$6:$C$1000,$B187)</f>
        <v>0</v>
      </c>
      <c r="K187" s="26">
        <f>SUMIFS(Verlauf!$T$6:$T$1000,Verlauf!$B$6:$B$1000,$A187,Verlauf!$C$6:$C$1000,$B187)</f>
        <v>0</v>
      </c>
      <c r="L187" s="27">
        <f>IF(Filter!$T$7=TRUE,IFERROR(INDEX(Planung!$D$68:$IA$68,MATCH($W187,Wirksam!$D$6:$IA$6,0)),0),0)</f>
        <v>6.8999999999999995</v>
      </c>
      <c r="M187" s="27">
        <f>IF(OR(Filter!$T$5=TRUE,Filter!$T$6=TRUE),IFERROR(INDEX(Planung!$D$69:$IA$69,MATCH($W187,Wirksam!$D$6:$IA$6,0)),0),0)</f>
        <v>9.2000000000000011</v>
      </c>
      <c r="N187" s="27">
        <f t="shared" si="21"/>
        <v>16.100000000000001</v>
      </c>
      <c r="O187" s="27" t="e">
        <f t="shared" si="22"/>
        <v>#N/A</v>
      </c>
      <c r="P187" s="27" t="e">
        <f t="shared" si="23"/>
        <v>#N/A</v>
      </c>
      <c r="Q187" s="27" t="e">
        <f t="shared" si="24"/>
        <v>#N/A</v>
      </c>
      <c r="R187" s="27" t="e">
        <f t="shared" si="25"/>
        <v>#N/A</v>
      </c>
      <c r="S187" s="27" t="e">
        <f t="shared" si="26"/>
        <v>#N/A</v>
      </c>
      <c r="T187" s="27" t="e">
        <f t="shared" si="27"/>
        <v>#N/A</v>
      </c>
      <c r="U187" s="26">
        <f>COUNTIFS(Verlauf!$B$6:$B$1000,$A187,Verlauf!$C$6:$C$1000,$B187)</f>
        <v>0</v>
      </c>
      <c r="V187" s="26">
        <f t="shared" si="28"/>
        <v>1</v>
      </c>
      <c r="W187" s="26">
        <f t="shared" si="29"/>
        <v>203002</v>
      </c>
      <c r="X187" s="26">
        <f>SUMIFS(Verlauf!$X$6:$X$1000,Verlauf!$B$6:$B$1000,$A187,Verlauf!$C$6:$C$1000,$B187)</f>
        <v>0</v>
      </c>
      <c r="Y187" s="26">
        <f>SUMIFS(Verlauf!$Y$6:$Y$1000,Verlauf!$B$6:$B$1000,$A187,Verlauf!$C$6:$C$1000,$B187)</f>
        <v>0</v>
      </c>
      <c r="Z187" s="26">
        <f>SUMIFS(Verlauf!$Z$6:$Z$1000,Verlauf!$B$6:$B$1000,$A187,Verlauf!$C$6:$C$1000,$B187)</f>
        <v>0</v>
      </c>
      <c r="AA187" s="26">
        <f>SUMIFS(Verlauf!$I$6:$I$1000,Verlauf!$B$6:$B$1000,$A187,Verlauf!$C$6:$C$1000,$B187)</f>
        <v>0</v>
      </c>
      <c r="AB187" s="26">
        <f>SUMIFS(Verlauf!$AA$6:$AA$1000,Verlauf!$B$6:$B$1000,$A187,Verlauf!$C$6:$C$1000,$B187)</f>
        <v>0</v>
      </c>
      <c r="AC187" s="26">
        <f>SUMIFS(Verlauf!$AB$6:$AB$1000,Verlauf!$B$6:$B$1000,$A187,Verlauf!$C$6:$C$1000,$B187)</f>
        <v>0</v>
      </c>
      <c r="AD187" s="26">
        <f>SUMIFS(Verlauf!$AC$6:$AC$1000,Verlauf!$B$6:$B$1000,$A187,Verlauf!$C$6:$C$1000,$B187)</f>
        <v>0</v>
      </c>
      <c r="AE187" s="26">
        <f>SUMIFS(Verlauf!$S$6:$S$1000,Verlauf!$B$6:$B$1000,$A187,Verlauf!$C$6:$C$1000,$B187)</f>
        <v>0</v>
      </c>
      <c r="AF187" s="26" t="str">
        <f>IF($AN187="","",INDEX(Verlauf!$D$6:$D$1000,MATCH($AN187,Verlauf!$A$6:$A$1000,0)))</f>
        <v/>
      </c>
      <c r="AG187" s="26" t="str">
        <f>IF($AN187="","",INDEX(Verlauf!$E$6:$E$1000,MATCH($AN187,Verlauf!$A$6:$A$1000,0)))</f>
        <v/>
      </c>
      <c r="AH187" s="26" t="str">
        <f>IF($AN187="","",INDEX(Verlauf!$F$6:$F$1000,MATCH($AN187,Verlauf!$A$6:$A$1000,0)))</f>
        <v/>
      </c>
      <c r="AI187" s="26" t="str">
        <f>IF($AN187="","",INDEX(Verlauf!$H$6:$H$1000,MATCH($AN187,Verlauf!$A$6:$A$1000,0)))</f>
        <v/>
      </c>
      <c r="AJ187" s="26" t="str">
        <f>IF($AN187="","",INDEX(Verlauf!$N$6:$N$1000,MATCH($AN187,Verlauf!$A$6:$A$1000,0)))</f>
        <v/>
      </c>
      <c r="AK187" s="26" t="str">
        <f>IF($AN187="","",INDEX(Verlauf!$O$6:$O$1000,MATCH($AN187,Verlauf!$A$6:$A$1000,0)))</f>
        <v/>
      </c>
      <c r="AL187" s="26" t="str">
        <f>IF($AN187="","",INDEX(Verlauf!$P$6:$P$1000,MATCH($AN187,Verlauf!$A$6:$A$1000,0)))</f>
        <v/>
      </c>
      <c r="AM187" s="26" t="str">
        <f>IF($AN187="","",INDEX(Verlauf!$R$6:$R$1000,MATCH($AN187,Verlauf!$A$6:$A$1000,0)))</f>
        <v/>
      </c>
      <c r="AN187" s="28" t="str">
        <f>IF(U187&gt;0,_xlfn.MAXIFS(Verlauf!$A$6:$A$1000,Verlauf!$B$6:$B$1000,$A187,Verlauf!$C$6:$C$1000,$B187),"")</f>
        <v/>
      </c>
    </row>
    <row r="188" spans="1:40" x14ac:dyDescent="0.25">
      <c r="A188" s="26">
        <v>2030</v>
      </c>
      <c r="B188" s="26">
        <v>3</v>
      </c>
      <c r="C188" s="7" t="str">
        <f t="shared" si="20"/>
        <v>KW 3/30</v>
      </c>
      <c r="D188" s="26">
        <f>SUMIFS(Verlauf!$K$6:$K$1000,Verlauf!$B$6:$B$1000,$A188,Verlauf!$C$6:$C$1000,$B188)</f>
        <v>0</v>
      </c>
      <c r="E188" s="26">
        <f>SUMIFS(Verlauf!$L$6:$L$1000,Verlauf!$B$6:$B$1000,$A188,Verlauf!$C$6:$C$1000,$B188)</f>
        <v>0</v>
      </c>
      <c r="F188" s="26">
        <f>SUMIFS(Verlauf!$M$6:$M$1000,Verlauf!$B$6:$B$1000,$A188,Verlauf!$C$6:$C$1000,$B188)</f>
        <v>0</v>
      </c>
      <c r="G188" s="26">
        <f>SUMIFS(Verlauf!$J$6:$J$1000,Verlauf!$B$6:$B$1000,$A188,Verlauf!$C$6:$C$1000,$B188)</f>
        <v>0</v>
      </c>
      <c r="H188" s="26">
        <f>SUMIFS(Verlauf!$U$6:$U$1000,Verlauf!$B$6:$B$1000,$A188,Verlauf!$C$6:$C$1000,$B188)</f>
        <v>0</v>
      </c>
      <c r="I188" s="26">
        <f>SUMIFS(Verlauf!$V$6:$V$1000,Verlauf!$B$6:$B$1000,$A188,Verlauf!$C$6:$C$1000,$B188)</f>
        <v>0</v>
      </c>
      <c r="J188" s="26">
        <f>SUMIFS(Verlauf!$W$6:$W$1000,Verlauf!$B$6:$B$1000,$A188,Verlauf!$C$6:$C$1000,$B188)</f>
        <v>0</v>
      </c>
      <c r="K188" s="26">
        <f>SUMIFS(Verlauf!$T$6:$T$1000,Verlauf!$B$6:$B$1000,$A188,Verlauf!$C$6:$C$1000,$B188)</f>
        <v>0</v>
      </c>
      <c r="L188" s="27">
        <f>IF(Filter!$T$7=TRUE,IFERROR(INDEX(Planung!$D$68:$IA$68,MATCH($W188,Wirksam!$D$6:$IA$6,0)),0),0)</f>
        <v>6.8999999999999995</v>
      </c>
      <c r="M188" s="27">
        <f>IF(OR(Filter!$T$5=TRUE,Filter!$T$6=TRUE),IFERROR(INDEX(Planung!$D$69:$IA$69,MATCH($W188,Wirksam!$D$6:$IA$6,0)),0),0)</f>
        <v>9.2000000000000011</v>
      </c>
      <c r="N188" s="27">
        <f t="shared" si="21"/>
        <v>16.100000000000001</v>
      </c>
      <c r="O188" s="27" t="e">
        <f t="shared" si="22"/>
        <v>#N/A</v>
      </c>
      <c r="P188" s="27" t="e">
        <f t="shared" si="23"/>
        <v>#N/A</v>
      </c>
      <c r="Q188" s="27" t="e">
        <f t="shared" si="24"/>
        <v>#N/A</v>
      </c>
      <c r="R188" s="27" t="e">
        <f t="shared" si="25"/>
        <v>#N/A</v>
      </c>
      <c r="S188" s="27" t="e">
        <f t="shared" si="26"/>
        <v>#N/A</v>
      </c>
      <c r="T188" s="27" t="e">
        <f t="shared" si="27"/>
        <v>#N/A</v>
      </c>
      <c r="U188" s="26">
        <f>COUNTIFS(Verlauf!$B$6:$B$1000,$A188,Verlauf!$C$6:$C$1000,$B188)</f>
        <v>0</v>
      </c>
      <c r="V188" s="26">
        <f t="shared" si="28"/>
        <v>1</v>
      </c>
      <c r="W188" s="26">
        <f t="shared" si="29"/>
        <v>203003</v>
      </c>
      <c r="X188" s="26">
        <f>SUMIFS(Verlauf!$X$6:$X$1000,Verlauf!$B$6:$B$1000,$A188,Verlauf!$C$6:$C$1000,$B188)</f>
        <v>0</v>
      </c>
      <c r="Y188" s="26">
        <f>SUMIFS(Verlauf!$Y$6:$Y$1000,Verlauf!$B$6:$B$1000,$A188,Verlauf!$C$6:$C$1000,$B188)</f>
        <v>0</v>
      </c>
      <c r="Z188" s="26">
        <f>SUMIFS(Verlauf!$Z$6:$Z$1000,Verlauf!$B$6:$B$1000,$A188,Verlauf!$C$6:$C$1000,$B188)</f>
        <v>0</v>
      </c>
      <c r="AA188" s="26">
        <f>SUMIFS(Verlauf!$I$6:$I$1000,Verlauf!$B$6:$B$1000,$A188,Verlauf!$C$6:$C$1000,$B188)</f>
        <v>0</v>
      </c>
      <c r="AB188" s="26">
        <f>SUMIFS(Verlauf!$AA$6:$AA$1000,Verlauf!$B$6:$B$1000,$A188,Verlauf!$C$6:$C$1000,$B188)</f>
        <v>0</v>
      </c>
      <c r="AC188" s="26">
        <f>SUMIFS(Verlauf!$AB$6:$AB$1000,Verlauf!$B$6:$B$1000,$A188,Verlauf!$C$6:$C$1000,$B188)</f>
        <v>0</v>
      </c>
      <c r="AD188" s="26">
        <f>SUMIFS(Verlauf!$AC$6:$AC$1000,Verlauf!$B$6:$B$1000,$A188,Verlauf!$C$6:$C$1000,$B188)</f>
        <v>0</v>
      </c>
      <c r="AE188" s="26">
        <f>SUMIFS(Verlauf!$S$6:$S$1000,Verlauf!$B$6:$B$1000,$A188,Verlauf!$C$6:$C$1000,$B188)</f>
        <v>0</v>
      </c>
      <c r="AF188" s="26" t="str">
        <f>IF($AN188="","",INDEX(Verlauf!$D$6:$D$1000,MATCH($AN188,Verlauf!$A$6:$A$1000,0)))</f>
        <v/>
      </c>
      <c r="AG188" s="26" t="str">
        <f>IF($AN188="","",INDEX(Verlauf!$E$6:$E$1000,MATCH($AN188,Verlauf!$A$6:$A$1000,0)))</f>
        <v/>
      </c>
      <c r="AH188" s="26" t="str">
        <f>IF($AN188="","",INDEX(Verlauf!$F$6:$F$1000,MATCH($AN188,Verlauf!$A$6:$A$1000,0)))</f>
        <v/>
      </c>
      <c r="AI188" s="26" t="str">
        <f>IF($AN188="","",INDEX(Verlauf!$H$6:$H$1000,MATCH($AN188,Verlauf!$A$6:$A$1000,0)))</f>
        <v/>
      </c>
      <c r="AJ188" s="26" t="str">
        <f>IF($AN188="","",INDEX(Verlauf!$N$6:$N$1000,MATCH($AN188,Verlauf!$A$6:$A$1000,0)))</f>
        <v/>
      </c>
      <c r="AK188" s="26" t="str">
        <f>IF($AN188="","",INDEX(Verlauf!$O$6:$O$1000,MATCH($AN188,Verlauf!$A$6:$A$1000,0)))</f>
        <v/>
      </c>
      <c r="AL188" s="26" t="str">
        <f>IF($AN188="","",INDEX(Verlauf!$P$6:$P$1000,MATCH($AN188,Verlauf!$A$6:$A$1000,0)))</f>
        <v/>
      </c>
      <c r="AM188" s="26" t="str">
        <f>IF($AN188="","",INDEX(Verlauf!$R$6:$R$1000,MATCH($AN188,Verlauf!$A$6:$A$1000,0)))</f>
        <v/>
      </c>
      <c r="AN188" s="28" t="str">
        <f>IF(U188&gt;0,_xlfn.MAXIFS(Verlauf!$A$6:$A$1000,Verlauf!$B$6:$B$1000,$A188,Verlauf!$C$6:$C$1000,$B188),"")</f>
        <v/>
      </c>
    </row>
    <row r="189" spans="1:40" x14ac:dyDescent="0.25">
      <c r="A189" s="26">
        <v>2030</v>
      </c>
      <c r="B189" s="26">
        <v>4</v>
      </c>
      <c r="C189" s="7" t="str">
        <f t="shared" si="20"/>
        <v>KW 4/30</v>
      </c>
      <c r="D189" s="26">
        <f>SUMIFS(Verlauf!$K$6:$K$1000,Verlauf!$B$6:$B$1000,$A189,Verlauf!$C$6:$C$1000,$B189)</f>
        <v>0</v>
      </c>
      <c r="E189" s="26">
        <f>SUMIFS(Verlauf!$L$6:$L$1000,Verlauf!$B$6:$B$1000,$A189,Verlauf!$C$6:$C$1000,$B189)</f>
        <v>0</v>
      </c>
      <c r="F189" s="26">
        <f>SUMIFS(Verlauf!$M$6:$M$1000,Verlauf!$B$6:$B$1000,$A189,Verlauf!$C$6:$C$1000,$B189)</f>
        <v>0</v>
      </c>
      <c r="G189" s="26">
        <f>SUMIFS(Verlauf!$J$6:$J$1000,Verlauf!$B$6:$B$1000,$A189,Verlauf!$C$6:$C$1000,$B189)</f>
        <v>0</v>
      </c>
      <c r="H189" s="26">
        <f>SUMIFS(Verlauf!$U$6:$U$1000,Verlauf!$B$6:$B$1000,$A189,Verlauf!$C$6:$C$1000,$B189)</f>
        <v>0</v>
      </c>
      <c r="I189" s="26">
        <f>SUMIFS(Verlauf!$V$6:$V$1000,Verlauf!$B$6:$B$1000,$A189,Verlauf!$C$6:$C$1000,$B189)</f>
        <v>0</v>
      </c>
      <c r="J189" s="26">
        <f>SUMIFS(Verlauf!$W$6:$W$1000,Verlauf!$B$6:$B$1000,$A189,Verlauf!$C$6:$C$1000,$B189)</f>
        <v>0</v>
      </c>
      <c r="K189" s="26">
        <f>SUMIFS(Verlauf!$T$6:$T$1000,Verlauf!$B$6:$B$1000,$A189,Verlauf!$C$6:$C$1000,$B189)</f>
        <v>0</v>
      </c>
      <c r="L189" s="27">
        <f>IF(Filter!$T$7=TRUE,IFERROR(INDEX(Planung!$D$68:$IA$68,MATCH($W189,Wirksam!$D$6:$IA$6,0)),0),0)</f>
        <v>6.8999999999999995</v>
      </c>
      <c r="M189" s="27">
        <f>IF(OR(Filter!$T$5=TRUE,Filter!$T$6=TRUE),IFERROR(INDEX(Planung!$D$69:$IA$69,MATCH($W189,Wirksam!$D$6:$IA$6,0)),0),0)</f>
        <v>9.2000000000000011</v>
      </c>
      <c r="N189" s="27">
        <f t="shared" si="21"/>
        <v>16.100000000000001</v>
      </c>
      <c r="O189" s="27" t="e">
        <f t="shared" si="22"/>
        <v>#N/A</v>
      </c>
      <c r="P189" s="27" t="e">
        <f t="shared" si="23"/>
        <v>#N/A</v>
      </c>
      <c r="Q189" s="27" t="e">
        <f t="shared" si="24"/>
        <v>#N/A</v>
      </c>
      <c r="R189" s="27" t="e">
        <f t="shared" si="25"/>
        <v>#N/A</v>
      </c>
      <c r="S189" s="27" t="e">
        <f t="shared" si="26"/>
        <v>#N/A</v>
      </c>
      <c r="T189" s="27" t="e">
        <f t="shared" si="27"/>
        <v>#N/A</v>
      </c>
      <c r="U189" s="26">
        <f>COUNTIFS(Verlauf!$B$6:$B$1000,$A189,Verlauf!$C$6:$C$1000,$B189)</f>
        <v>0</v>
      </c>
      <c r="V189" s="26">
        <f t="shared" si="28"/>
        <v>1</v>
      </c>
      <c r="W189" s="26">
        <f t="shared" si="29"/>
        <v>203004</v>
      </c>
      <c r="X189" s="26">
        <f>SUMIFS(Verlauf!$X$6:$X$1000,Verlauf!$B$6:$B$1000,$A189,Verlauf!$C$6:$C$1000,$B189)</f>
        <v>0</v>
      </c>
      <c r="Y189" s="26">
        <f>SUMIFS(Verlauf!$Y$6:$Y$1000,Verlauf!$B$6:$B$1000,$A189,Verlauf!$C$6:$C$1000,$B189)</f>
        <v>0</v>
      </c>
      <c r="Z189" s="26">
        <f>SUMIFS(Verlauf!$Z$6:$Z$1000,Verlauf!$B$6:$B$1000,$A189,Verlauf!$C$6:$C$1000,$B189)</f>
        <v>0</v>
      </c>
      <c r="AA189" s="26">
        <f>SUMIFS(Verlauf!$I$6:$I$1000,Verlauf!$B$6:$B$1000,$A189,Verlauf!$C$6:$C$1000,$B189)</f>
        <v>0</v>
      </c>
      <c r="AB189" s="26">
        <f>SUMIFS(Verlauf!$AA$6:$AA$1000,Verlauf!$B$6:$B$1000,$A189,Verlauf!$C$6:$C$1000,$B189)</f>
        <v>0</v>
      </c>
      <c r="AC189" s="26">
        <f>SUMIFS(Verlauf!$AB$6:$AB$1000,Verlauf!$B$6:$B$1000,$A189,Verlauf!$C$6:$C$1000,$B189)</f>
        <v>0</v>
      </c>
      <c r="AD189" s="26">
        <f>SUMIFS(Verlauf!$AC$6:$AC$1000,Verlauf!$B$6:$B$1000,$A189,Verlauf!$C$6:$C$1000,$B189)</f>
        <v>0</v>
      </c>
      <c r="AE189" s="26">
        <f>SUMIFS(Verlauf!$S$6:$S$1000,Verlauf!$B$6:$B$1000,$A189,Verlauf!$C$6:$C$1000,$B189)</f>
        <v>0</v>
      </c>
      <c r="AF189" s="26" t="str">
        <f>IF($AN189="","",INDEX(Verlauf!$D$6:$D$1000,MATCH($AN189,Verlauf!$A$6:$A$1000,0)))</f>
        <v/>
      </c>
      <c r="AG189" s="26" t="str">
        <f>IF($AN189="","",INDEX(Verlauf!$E$6:$E$1000,MATCH($AN189,Verlauf!$A$6:$A$1000,0)))</f>
        <v/>
      </c>
      <c r="AH189" s="26" t="str">
        <f>IF($AN189="","",INDEX(Verlauf!$F$6:$F$1000,MATCH($AN189,Verlauf!$A$6:$A$1000,0)))</f>
        <v/>
      </c>
      <c r="AI189" s="26" t="str">
        <f>IF($AN189="","",INDEX(Verlauf!$H$6:$H$1000,MATCH($AN189,Verlauf!$A$6:$A$1000,0)))</f>
        <v/>
      </c>
      <c r="AJ189" s="26" t="str">
        <f>IF($AN189="","",INDEX(Verlauf!$N$6:$N$1000,MATCH($AN189,Verlauf!$A$6:$A$1000,0)))</f>
        <v/>
      </c>
      <c r="AK189" s="26" t="str">
        <f>IF($AN189="","",INDEX(Verlauf!$O$6:$O$1000,MATCH($AN189,Verlauf!$A$6:$A$1000,0)))</f>
        <v/>
      </c>
      <c r="AL189" s="26" t="str">
        <f>IF($AN189="","",INDEX(Verlauf!$P$6:$P$1000,MATCH($AN189,Verlauf!$A$6:$A$1000,0)))</f>
        <v/>
      </c>
      <c r="AM189" s="26" t="str">
        <f>IF($AN189="","",INDEX(Verlauf!$R$6:$R$1000,MATCH($AN189,Verlauf!$A$6:$A$1000,0)))</f>
        <v/>
      </c>
      <c r="AN189" s="28" t="str">
        <f>IF(U189&gt;0,_xlfn.MAXIFS(Verlauf!$A$6:$A$1000,Verlauf!$B$6:$B$1000,$A189,Verlauf!$C$6:$C$1000,$B189),"")</f>
        <v/>
      </c>
    </row>
    <row r="190" spans="1:40" x14ac:dyDescent="0.25">
      <c r="A190" s="26">
        <v>2030</v>
      </c>
      <c r="B190" s="26">
        <v>5</v>
      </c>
      <c r="C190" s="7" t="str">
        <f t="shared" si="20"/>
        <v>KW 5/30</v>
      </c>
      <c r="D190" s="26">
        <f>SUMIFS(Verlauf!$K$6:$K$1000,Verlauf!$B$6:$B$1000,$A190,Verlauf!$C$6:$C$1000,$B190)</f>
        <v>0</v>
      </c>
      <c r="E190" s="26">
        <f>SUMIFS(Verlauf!$L$6:$L$1000,Verlauf!$B$6:$B$1000,$A190,Verlauf!$C$6:$C$1000,$B190)</f>
        <v>0</v>
      </c>
      <c r="F190" s="26">
        <f>SUMIFS(Verlauf!$M$6:$M$1000,Verlauf!$B$6:$B$1000,$A190,Verlauf!$C$6:$C$1000,$B190)</f>
        <v>0</v>
      </c>
      <c r="G190" s="26">
        <f>SUMIFS(Verlauf!$J$6:$J$1000,Verlauf!$B$6:$B$1000,$A190,Verlauf!$C$6:$C$1000,$B190)</f>
        <v>0</v>
      </c>
      <c r="H190" s="26">
        <f>SUMIFS(Verlauf!$U$6:$U$1000,Verlauf!$B$6:$B$1000,$A190,Verlauf!$C$6:$C$1000,$B190)</f>
        <v>0</v>
      </c>
      <c r="I190" s="26">
        <f>SUMIFS(Verlauf!$V$6:$V$1000,Verlauf!$B$6:$B$1000,$A190,Verlauf!$C$6:$C$1000,$B190)</f>
        <v>0</v>
      </c>
      <c r="J190" s="26">
        <f>SUMIFS(Verlauf!$W$6:$W$1000,Verlauf!$B$6:$B$1000,$A190,Verlauf!$C$6:$C$1000,$B190)</f>
        <v>0</v>
      </c>
      <c r="K190" s="26">
        <f>SUMIFS(Verlauf!$T$6:$T$1000,Verlauf!$B$6:$B$1000,$A190,Verlauf!$C$6:$C$1000,$B190)</f>
        <v>0</v>
      </c>
      <c r="L190" s="27">
        <f>IF(Filter!$T$7=TRUE,IFERROR(INDEX(Planung!$D$68:$IA$68,MATCH($W190,Wirksam!$D$6:$IA$6,0)),0),0)</f>
        <v>6.8999999999999995</v>
      </c>
      <c r="M190" s="27">
        <f>IF(OR(Filter!$T$5=TRUE,Filter!$T$6=TRUE),IFERROR(INDEX(Planung!$D$69:$IA$69,MATCH($W190,Wirksam!$D$6:$IA$6,0)),0),0)</f>
        <v>9.2000000000000011</v>
      </c>
      <c r="N190" s="27">
        <f t="shared" si="21"/>
        <v>16.100000000000001</v>
      </c>
      <c r="O190" s="27" t="e">
        <f t="shared" si="22"/>
        <v>#N/A</v>
      </c>
      <c r="P190" s="27" t="e">
        <f t="shared" si="23"/>
        <v>#N/A</v>
      </c>
      <c r="Q190" s="27" t="e">
        <f t="shared" si="24"/>
        <v>#N/A</v>
      </c>
      <c r="R190" s="27" t="e">
        <f t="shared" si="25"/>
        <v>#N/A</v>
      </c>
      <c r="S190" s="27" t="e">
        <f t="shared" si="26"/>
        <v>#N/A</v>
      </c>
      <c r="T190" s="27" t="e">
        <f t="shared" si="27"/>
        <v>#N/A</v>
      </c>
      <c r="U190" s="26">
        <f>COUNTIFS(Verlauf!$B$6:$B$1000,$A190,Verlauf!$C$6:$C$1000,$B190)</f>
        <v>0</v>
      </c>
      <c r="V190" s="26">
        <f t="shared" si="28"/>
        <v>1</v>
      </c>
      <c r="W190" s="26">
        <f t="shared" si="29"/>
        <v>203005</v>
      </c>
      <c r="X190" s="26">
        <f>SUMIFS(Verlauf!$X$6:$X$1000,Verlauf!$B$6:$B$1000,$A190,Verlauf!$C$6:$C$1000,$B190)</f>
        <v>0</v>
      </c>
      <c r="Y190" s="26">
        <f>SUMIFS(Verlauf!$Y$6:$Y$1000,Verlauf!$B$6:$B$1000,$A190,Verlauf!$C$6:$C$1000,$B190)</f>
        <v>0</v>
      </c>
      <c r="Z190" s="26">
        <f>SUMIFS(Verlauf!$Z$6:$Z$1000,Verlauf!$B$6:$B$1000,$A190,Verlauf!$C$6:$C$1000,$B190)</f>
        <v>0</v>
      </c>
      <c r="AA190" s="26">
        <f>SUMIFS(Verlauf!$I$6:$I$1000,Verlauf!$B$6:$B$1000,$A190,Verlauf!$C$6:$C$1000,$B190)</f>
        <v>0</v>
      </c>
      <c r="AB190" s="26">
        <f>SUMIFS(Verlauf!$AA$6:$AA$1000,Verlauf!$B$6:$B$1000,$A190,Verlauf!$C$6:$C$1000,$B190)</f>
        <v>0</v>
      </c>
      <c r="AC190" s="26">
        <f>SUMIFS(Verlauf!$AB$6:$AB$1000,Verlauf!$B$6:$B$1000,$A190,Verlauf!$C$6:$C$1000,$B190)</f>
        <v>0</v>
      </c>
      <c r="AD190" s="26">
        <f>SUMIFS(Verlauf!$AC$6:$AC$1000,Verlauf!$B$6:$B$1000,$A190,Verlauf!$C$6:$C$1000,$B190)</f>
        <v>0</v>
      </c>
      <c r="AE190" s="26">
        <f>SUMIFS(Verlauf!$S$6:$S$1000,Verlauf!$B$6:$B$1000,$A190,Verlauf!$C$6:$C$1000,$B190)</f>
        <v>0</v>
      </c>
      <c r="AF190" s="26" t="str">
        <f>IF($AN190="","",INDEX(Verlauf!$D$6:$D$1000,MATCH($AN190,Verlauf!$A$6:$A$1000,0)))</f>
        <v/>
      </c>
      <c r="AG190" s="26" t="str">
        <f>IF($AN190="","",INDEX(Verlauf!$E$6:$E$1000,MATCH($AN190,Verlauf!$A$6:$A$1000,0)))</f>
        <v/>
      </c>
      <c r="AH190" s="26" t="str">
        <f>IF($AN190="","",INDEX(Verlauf!$F$6:$F$1000,MATCH($AN190,Verlauf!$A$6:$A$1000,0)))</f>
        <v/>
      </c>
      <c r="AI190" s="26" t="str">
        <f>IF($AN190="","",INDEX(Verlauf!$H$6:$H$1000,MATCH($AN190,Verlauf!$A$6:$A$1000,0)))</f>
        <v/>
      </c>
      <c r="AJ190" s="26" t="str">
        <f>IF($AN190="","",INDEX(Verlauf!$N$6:$N$1000,MATCH($AN190,Verlauf!$A$6:$A$1000,0)))</f>
        <v/>
      </c>
      <c r="AK190" s="26" t="str">
        <f>IF($AN190="","",INDEX(Verlauf!$O$6:$O$1000,MATCH($AN190,Verlauf!$A$6:$A$1000,0)))</f>
        <v/>
      </c>
      <c r="AL190" s="26" t="str">
        <f>IF($AN190="","",INDEX(Verlauf!$P$6:$P$1000,MATCH($AN190,Verlauf!$A$6:$A$1000,0)))</f>
        <v/>
      </c>
      <c r="AM190" s="26" t="str">
        <f>IF($AN190="","",INDEX(Verlauf!$R$6:$R$1000,MATCH($AN190,Verlauf!$A$6:$A$1000,0)))</f>
        <v/>
      </c>
      <c r="AN190" s="28" t="str">
        <f>IF(U190&gt;0,_xlfn.MAXIFS(Verlauf!$A$6:$A$1000,Verlauf!$B$6:$B$1000,$A190,Verlauf!$C$6:$C$1000,$B190),"")</f>
        <v/>
      </c>
    </row>
    <row r="191" spans="1:40" x14ac:dyDescent="0.25">
      <c r="A191" s="26">
        <v>2030</v>
      </c>
      <c r="B191" s="26">
        <v>6</v>
      </c>
      <c r="C191" s="7" t="str">
        <f t="shared" si="20"/>
        <v>KW 6/30</v>
      </c>
      <c r="D191" s="26">
        <f>SUMIFS(Verlauf!$K$6:$K$1000,Verlauf!$B$6:$B$1000,$A191,Verlauf!$C$6:$C$1000,$B191)</f>
        <v>0</v>
      </c>
      <c r="E191" s="26">
        <f>SUMIFS(Verlauf!$L$6:$L$1000,Verlauf!$B$6:$B$1000,$A191,Verlauf!$C$6:$C$1000,$B191)</f>
        <v>0</v>
      </c>
      <c r="F191" s="26">
        <f>SUMIFS(Verlauf!$M$6:$M$1000,Verlauf!$B$6:$B$1000,$A191,Verlauf!$C$6:$C$1000,$B191)</f>
        <v>0</v>
      </c>
      <c r="G191" s="26">
        <f>SUMIFS(Verlauf!$J$6:$J$1000,Verlauf!$B$6:$B$1000,$A191,Verlauf!$C$6:$C$1000,$B191)</f>
        <v>0</v>
      </c>
      <c r="H191" s="26">
        <f>SUMIFS(Verlauf!$U$6:$U$1000,Verlauf!$B$6:$B$1000,$A191,Verlauf!$C$6:$C$1000,$B191)</f>
        <v>0</v>
      </c>
      <c r="I191" s="26">
        <f>SUMIFS(Verlauf!$V$6:$V$1000,Verlauf!$B$6:$B$1000,$A191,Verlauf!$C$6:$C$1000,$B191)</f>
        <v>0</v>
      </c>
      <c r="J191" s="26">
        <f>SUMIFS(Verlauf!$W$6:$W$1000,Verlauf!$B$6:$B$1000,$A191,Verlauf!$C$6:$C$1000,$B191)</f>
        <v>0</v>
      </c>
      <c r="K191" s="26">
        <f>SUMIFS(Verlauf!$T$6:$T$1000,Verlauf!$B$6:$B$1000,$A191,Verlauf!$C$6:$C$1000,$B191)</f>
        <v>0</v>
      </c>
      <c r="L191" s="27">
        <f>IF(Filter!$T$7=TRUE,IFERROR(INDEX(Planung!$D$68:$IA$68,MATCH($W191,Wirksam!$D$6:$IA$6,0)),0),0)</f>
        <v>6.8999999999999995</v>
      </c>
      <c r="M191" s="27">
        <f>IF(OR(Filter!$T$5=TRUE,Filter!$T$6=TRUE),IFERROR(INDEX(Planung!$D$69:$IA$69,MATCH($W191,Wirksam!$D$6:$IA$6,0)),0),0)</f>
        <v>9.2000000000000011</v>
      </c>
      <c r="N191" s="27">
        <f t="shared" si="21"/>
        <v>16.100000000000001</v>
      </c>
      <c r="O191" s="27" t="e">
        <f t="shared" si="22"/>
        <v>#N/A</v>
      </c>
      <c r="P191" s="27" t="e">
        <f t="shared" si="23"/>
        <v>#N/A</v>
      </c>
      <c r="Q191" s="27" t="e">
        <f t="shared" si="24"/>
        <v>#N/A</v>
      </c>
      <c r="R191" s="27" t="e">
        <f t="shared" si="25"/>
        <v>#N/A</v>
      </c>
      <c r="S191" s="27" t="e">
        <f t="shared" si="26"/>
        <v>#N/A</v>
      </c>
      <c r="T191" s="27" t="e">
        <f t="shared" si="27"/>
        <v>#N/A</v>
      </c>
      <c r="U191" s="26">
        <f>COUNTIFS(Verlauf!$B$6:$B$1000,$A191,Verlauf!$C$6:$C$1000,$B191)</f>
        <v>0</v>
      </c>
      <c r="V191" s="26">
        <f t="shared" si="28"/>
        <v>1</v>
      </c>
      <c r="W191" s="26">
        <f t="shared" si="29"/>
        <v>203006</v>
      </c>
      <c r="X191" s="26">
        <f>SUMIFS(Verlauf!$X$6:$X$1000,Verlauf!$B$6:$B$1000,$A191,Verlauf!$C$6:$C$1000,$B191)</f>
        <v>0</v>
      </c>
      <c r="Y191" s="26">
        <f>SUMIFS(Verlauf!$Y$6:$Y$1000,Verlauf!$B$6:$B$1000,$A191,Verlauf!$C$6:$C$1000,$B191)</f>
        <v>0</v>
      </c>
      <c r="Z191" s="26">
        <f>SUMIFS(Verlauf!$Z$6:$Z$1000,Verlauf!$B$6:$B$1000,$A191,Verlauf!$C$6:$C$1000,$B191)</f>
        <v>0</v>
      </c>
      <c r="AA191" s="26">
        <f>SUMIFS(Verlauf!$I$6:$I$1000,Verlauf!$B$6:$B$1000,$A191,Verlauf!$C$6:$C$1000,$B191)</f>
        <v>0</v>
      </c>
      <c r="AB191" s="26">
        <f>SUMIFS(Verlauf!$AA$6:$AA$1000,Verlauf!$B$6:$B$1000,$A191,Verlauf!$C$6:$C$1000,$B191)</f>
        <v>0</v>
      </c>
      <c r="AC191" s="26">
        <f>SUMIFS(Verlauf!$AB$6:$AB$1000,Verlauf!$B$6:$B$1000,$A191,Verlauf!$C$6:$C$1000,$B191)</f>
        <v>0</v>
      </c>
      <c r="AD191" s="26">
        <f>SUMIFS(Verlauf!$AC$6:$AC$1000,Verlauf!$B$6:$B$1000,$A191,Verlauf!$C$6:$C$1000,$B191)</f>
        <v>0</v>
      </c>
      <c r="AE191" s="26">
        <f>SUMIFS(Verlauf!$S$6:$S$1000,Verlauf!$B$6:$B$1000,$A191,Verlauf!$C$6:$C$1000,$B191)</f>
        <v>0</v>
      </c>
      <c r="AF191" s="26" t="str">
        <f>IF($AN191="","",INDEX(Verlauf!$D$6:$D$1000,MATCH($AN191,Verlauf!$A$6:$A$1000,0)))</f>
        <v/>
      </c>
      <c r="AG191" s="26" t="str">
        <f>IF($AN191="","",INDEX(Verlauf!$E$6:$E$1000,MATCH($AN191,Verlauf!$A$6:$A$1000,0)))</f>
        <v/>
      </c>
      <c r="AH191" s="26" t="str">
        <f>IF($AN191="","",INDEX(Verlauf!$F$6:$F$1000,MATCH($AN191,Verlauf!$A$6:$A$1000,0)))</f>
        <v/>
      </c>
      <c r="AI191" s="26" t="str">
        <f>IF($AN191="","",INDEX(Verlauf!$H$6:$H$1000,MATCH($AN191,Verlauf!$A$6:$A$1000,0)))</f>
        <v/>
      </c>
      <c r="AJ191" s="26" t="str">
        <f>IF($AN191="","",INDEX(Verlauf!$N$6:$N$1000,MATCH($AN191,Verlauf!$A$6:$A$1000,0)))</f>
        <v/>
      </c>
      <c r="AK191" s="26" t="str">
        <f>IF($AN191="","",INDEX(Verlauf!$O$6:$O$1000,MATCH($AN191,Verlauf!$A$6:$A$1000,0)))</f>
        <v/>
      </c>
      <c r="AL191" s="26" t="str">
        <f>IF($AN191="","",INDEX(Verlauf!$P$6:$P$1000,MATCH($AN191,Verlauf!$A$6:$A$1000,0)))</f>
        <v/>
      </c>
      <c r="AM191" s="26" t="str">
        <f>IF($AN191="","",INDEX(Verlauf!$R$6:$R$1000,MATCH($AN191,Verlauf!$A$6:$A$1000,0)))</f>
        <v/>
      </c>
      <c r="AN191" s="28" t="str">
        <f>IF(U191&gt;0,_xlfn.MAXIFS(Verlauf!$A$6:$A$1000,Verlauf!$B$6:$B$1000,$A191,Verlauf!$C$6:$C$1000,$B191),"")</f>
        <v/>
      </c>
    </row>
    <row r="192" spans="1:40" x14ac:dyDescent="0.25">
      <c r="A192" s="26">
        <v>2030</v>
      </c>
      <c r="B192" s="26">
        <v>7</v>
      </c>
      <c r="C192" s="7" t="str">
        <f t="shared" si="20"/>
        <v>KW 7/30</v>
      </c>
      <c r="D192" s="26">
        <f>SUMIFS(Verlauf!$K$6:$K$1000,Verlauf!$B$6:$B$1000,$A192,Verlauf!$C$6:$C$1000,$B192)</f>
        <v>0</v>
      </c>
      <c r="E192" s="26">
        <f>SUMIFS(Verlauf!$L$6:$L$1000,Verlauf!$B$6:$B$1000,$A192,Verlauf!$C$6:$C$1000,$B192)</f>
        <v>0</v>
      </c>
      <c r="F192" s="26">
        <f>SUMIFS(Verlauf!$M$6:$M$1000,Verlauf!$B$6:$B$1000,$A192,Verlauf!$C$6:$C$1000,$B192)</f>
        <v>0</v>
      </c>
      <c r="G192" s="26">
        <f>SUMIFS(Verlauf!$J$6:$J$1000,Verlauf!$B$6:$B$1000,$A192,Verlauf!$C$6:$C$1000,$B192)</f>
        <v>0</v>
      </c>
      <c r="H192" s="26">
        <f>SUMIFS(Verlauf!$U$6:$U$1000,Verlauf!$B$6:$B$1000,$A192,Verlauf!$C$6:$C$1000,$B192)</f>
        <v>0</v>
      </c>
      <c r="I192" s="26">
        <f>SUMIFS(Verlauf!$V$6:$V$1000,Verlauf!$B$6:$B$1000,$A192,Verlauf!$C$6:$C$1000,$B192)</f>
        <v>0</v>
      </c>
      <c r="J192" s="26">
        <f>SUMIFS(Verlauf!$W$6:$W$1000,Verlauf!$B$6:$B$1000,$A192,Verlauf!$C$6:$C$1000,$B192)</f>
        <v>0</v>
      </c>
      <c r="K192" s="26">
        <f>SUMIFS(Verlauf!$T$6:$T$1000,Verlauf!$B$6:$B$1000,$A192,Verlauf!$C$6:$C$1000,$B192)</f>
        <v>0</v>
      </c>
      <c r="L192" s="27">
        <f>IF(Filter!$T$7=TRUE,IFERROR(INDEX(Planung!$D$68:$IA$68,MATCH($W192,Wirksam!$D$6:$IA$6,0)),0),0)</f>
        <v>6.8999999999999995</v>
      </c>
      <c r="M192" s="27">
        <f>IF(OR(Filter!$T$5=TRUE,Filter!$T$6=TRUE),IFERROR(INDEX(Planung!$D$69:$IA$69,MATCH($W192,Wirksam!$D$6:$IA$6,0)),0),0)</f>
        <v>9.2000000000000011</v>
      </c>
      <c r="N192" s="27">
        <f t="shared" si="21"/>
        <v>16.100000000000001</v>
      </c>
      <c r="O192" s="27" t="e">
        <f t="shared" si="22"/>
        <v>#N/A</v>
      </c>
      <c r="P192" s="27" t="e">
        <f t="shared" si="23"/>
        <v>#N/A</v>
      </c>
      <c r="Q192" s="27" t="e">
        <f t="shared" si="24"/>
        <v>#N/A</v>
      </c>
      <c r="R192" s="27" t="e">
        <f t="shared" si="25"/>
        <v>#N/A</v>
      </c>
      <c r="S192" s="27" t="e">
        <f t="shared" si="26"/>
        <v>#N/A</v>
      </c>
      <c r="T192" s="27" t="e">
        <f t="shared" si="27"/>
        <v>#N/A</v>
      </c>
      <c r="U192" s="26">
        <f>COUNTIFS(Verlauf!$B$6:$B$1000,$A192,Verlauf!$C$6:$C$1000,$B192)</f>
        <v>0</v>
      </c>
      <c r="V192" s="26">
        <f t="shared" si="28"/>
        <v>1</v>
      </c>
      <c r="W192" s="26">
        <f t="shared" si="29"/>
        <v>203007</v>
      </c>
      <c r="X192" s="26">
        <f>SUMIFS(Verlauf!$X$6:$X$1000,Verlauf!$B$6:$B$1000,$A192,Verlauf!$C$6:$C$1000,$B192)</f>
        <v>0</v>
      </c>
      <c r="Y192" s="26">
        <f>SUMIFS(Verlauf!$Y$6:$Y$1000,Verlauf!$B$6:$B$1000,$A192,Verlauf!$C$6:$C$1000,$B192)</f>
        <v>0</v>
      </c>
      <c r="Z192" s="26">
        <f>SUMIFS(Verlauf!$Z$6:$Z$1000,Verlauf!$B$6:$B$1000,$A192,Verlauf!$C$6:$C$1000,$B192)</f>
        <v>0</v>
      </c>
      <c r="AA192" s="26">
        <f>SUMIFS(Verlauf!$I$6:$I$1000,Verlauf!$B$6:$B$1000,$A192,Verlauf!$C$6:$C$1000,$B192)</f>
        <v>0</v>
      </c>
      <c r="AB192" s="26">
        <f>SUMIFS(Verlauf!$AA$6:$AA$1000,Verlauf!$B$6:$B$1000,$A192,Verlauf!$C$6:$C$1000,$B192)</f>
        <v>0</v>
      </c>
      <c r="AC192" s="26">
        <f>SUMIFS(Verlauf!$AB$6:$AB$1000,Verlauf!$B$6:$B$1000,$A192,Verlauf!$C$6:$C$1000,$B192)</f>
        <v>0</v>
      </c>
      <c r="AD192" s="26">
        <f>SUMIFS(Verlauf!$AC$6:$AC$1000,Verlauf!$B$6:$B$1000,$A192,Verlauf!$C$6:$C$1000,$B192)</f>
        <v>0</v>
      </c>
      <c r="AE192" s="26">
        <f>SUMIFS(Verlauf!$S$6:$S$1000,Verlauf!$B$6:$B$1000,$A192,Verlauf!$C$6:$C$1000,$B192)</f>
        <v>0</v>
      </c>
      <c r="AF192" s="26" t="str">
        <f>IF($AN192="","",INDEX(Verlauf!$D$6:$D$1000,MATCH($AN192,Verlauf!$A$6:$A$1000,0)))</f>
        <v/>
      </c>
      <c r="AG192" s="26" t="str">
        <f>IF($AN192="","",INDEX(Verlauf!$E$6:$E$1000,MATCH($AN192,Verlauf!$A$6:$A$1000,0)))</f>
        <v/>
      </c>
      <c r="AH192" s="26" t="str">
        <f>IF($AN192="","",INDEX(Verlauf!$F$6:$F$1000,MATCH($AN192,Verlauf!$A$6:$A$1000,0)))</f>
        <v/>
      </c>
      <c r="AI192" s="26" t="str">
        <f>IF($AN192="","",INDEX(Verlauf!$H$6:$H$1000,MATCH($AN192,Verlauf!$A$6:$A$1000,0)))</f>
        <v/>
      </c>
      <c r="AJ192" s="26" t="str">
        <f>IF($AN192="","",INDEX(Verlauf!$N$6:$N$1000,MATCH($AN192,Verlauf!$A$6:$A$1000,0)))</f>
        <v/>
      </c>
      <c r="AK192" s="26" t="str">
        <f>IF($AN192="","",INDEX(Verlauf!$O$6:$O$1000,MATCH($AN192,Verlauf!$A$6:$A$1000,0)))</f>
        <v/>
      </c>
      <c r="AL192" s="26" t="str">
        <f>IF($AN192="","",INDEX(Verlauf!$P$6:$P$1000,MATCH($AN192,Verlauf!$A$6:$A$1000,0)))</f>
        <v/>
      </c>
      <c r="AM192" s="26" t="str">
        <f>IF($AN192="","",INDEX(Verlauf!$R$6:$R$1000,MATCH($AN192,Verlauf!$A$6:$A$1000,0)))</f>
        <v/>
      </c>
      <c r="AN192" s="28" t="str">
        <f>IF(U192&gt;0,_xlfn.MAXIFS(Verlauf!$A$6:$A$1000,Verlauf!$B$6:$B$1000,$A192,Verlauf!$C$6:$C$1000,$B192),"")</f>
        <v/>
      </c>
    </row>
    <row r="193" spans="1:40" x14ac:dyDescent="0.25">
      <c r="A193" s="26">
        <v>2030</v>
      </c>
      <c r="B193" s="26">
        <v>8</v>
      </c>
      <c r="C193" s="7" t="str">
        <f t="shared" si="20"/>
        <v>KW 8/30</v>
      </c>
      <c r="D193" s="26">
        <f>SUMIFS(Verlauf!$K$6:$K$1000,Verlauf!$B$6:$B$1000,$A193,Verlauf!$C$6:$C$1000,$B193)</f>
        <v>0</v>
      </c>
      <c r="E193" s="26">
        <f>SUMIFS(Verlauf!$L$6:$L$1000,Verlauf!$B$6:$B$1000,$A193,Verlauf!$C$6:$C$1000,$B193)</f>
        <v>0</v>
      </c>
      <c r="F193" s="26">
        <f>SUMIFS(Verlauf!$M$6:$M$1000,Verlauf!$B$6:$B$1000,$A193,Verlauf!$C$6:$C$1000,$B193)</f>
        <v>0</v>
      </c>
      <c r="G193" s="26">
        <f>SUMIFS(Verlauf!$J$6:$J$1000,Verlauf!$B$6:$B$1000,$A193,Verlauf!$C$6:$C$1000,$B193)</f>
        <v>0</v>
      </c>
      <c r="H193" s="26">
        <f>SUMIFS(Verlauf!$U$6:$U$1000,Verlauf!$B$6:$B$1000,$A193,Verlauf!$C$6:$C$1000,$B193)</f>
        <v>0</v>
      </c>
      <c r="I193" s="26">
        <f>SUMIFS(Verlauf!$V$6:$V$1000,Verlauf!$B$6:$B$1000,$A193,Verlauf!$C$6:$C$1000,$B193)</f>
        <v>0</v>
      </c>
      <c r="J193" s="26">
        <f>SUMIFS(Verlauf!$W$6:$W$1000,Verlauf!$B$6:$B$1000,$A193,Verlauf!$C$6:$C$1000,$B193)</f>
        <v>0</v>
      </c>
      <c r="K193" s="26">
        <f>SUMIFS(Verlauf!$T$6:$T$1000,Verlauf!$B$6:$B$1000,$A193,Verlauf!$C$6:$C$1000,$B193)</f>
        <v>0</v>
      </c>
      <c r="L193" s="27">
        <f>IF(Filter!$T$7=TRUE,IFERROR(INDEX(Planung!$D$68:$IA$68,MATCH($W193,Wirksam!$D$6:$IA$6,0)),0),0)</f>
        <v>6.8999999999999995</v>
      </c>
      <c r="M193" s="27">
        <f>IF(OR(Filter!$T$5=TRUE,Filter!$T$6=TRUE),IFERROR(INDEX(Planung!$D$69:$IA$69,MATCH($W193,Wirksam!$D$6:$IA$6,0)),0),0)</f>
        <v>9.2000000000000011</v>
      </c>
      <c r="N193" s="27">
        <f t="shared" si="21"/>
        <v>16.100000000000001</v>
      </c>
      <c r="O193" s="27" t="e">
        <f t="shared" si="22"/>
        <v>#N/A</v>
      </c>
      <c r="P193" s="27" t="e">
        <f t="shared" si="23"/>
        <v>#N/A</v>
      </c>
      <c r="Q193" s="27" t="e">
        <f t="shared" si="24"/>
        <v>#N/A</v>
      </c>
      <c r="R193" s="27" t="e">
        <f t="shared" si="25"/>
        <v>#N/A</v>
      </c>
      <c r="S193" s="27" t="e">
        <f t="shared" si="26"/>
        <v>#N/A</v>
      </c>
      <c r="T193" s="27" t="e">
        <f t="shared" si="27"/>
        <v>#N/A</v>
      </c>
      <c r="U193" s="26">
        <f>COUNTIFS(Verlauf!$B$6:$B$1000,$A193,Verlauf!$C$6:$C$1000,$B193)</f>
        <v>0</v>
      </c>
      <c r="V193" s="26">
        <f t="shared" si="28"/>
        <v>1</v>
      </c>
      <c r="W193" s="26">
        <f t="shared" si="29"/>
        <v>203008</v>
      </c>
      <c r="X193" s="26">
        <f>SUMIFS(Verlauf!$X$6:$X$1000,Verlauf!$B$6:$B$1000,$A193,Verlauf!$C$6:$C$1000,$B193)</f>
        <v>0</v>
      </c>
      <c r="Y193" s="26">
        <f>SUMIFS(Verlauf!$Y$6:$Y$1000,Verlauf!$B$6:$B$1000,$A193,Verlauf!$C$6:$C$1000,$B193)</f>
        <v>0</v>
      </c>
      <c r="Z193" s="26">
        <f>SUMIFS(Verlauf!$Z$6:$Z$1000,Verlauf!$B$6:$B$1000,$A193,Verlauf!$C$6:$C$1000,$B193)</f>
        <v>0</v>
      </c>
      <c r="AA193" s="26">
        <f>SUMIFS(Verlauf!$I$6:$I$1000,Verlauf!$B$6:$B$1000,$A193,Verlauf!$C$6:$C$1000,$B193)</f>
        <v>0</v>
      </c>
      <c r="AB193" s="26">
        <f>SUMIFS(Verlauf!$AA$6:$AA$1000,Verlauf!$B$6:$B$1000,$A193,Verlauf!$C$6:$C$1000,$B193)</f>
        <v>0</v>
      </c>
      <c r="AC193" s="26">
        <f>SUMIFS(Verlauf!$AB$6:$AB$1000,Verlauf!$B$6:$B$1000,$A193,Verlauf!$C$6:$C$1000,$B193)</f>
        <v>0</v>
      </c>
      <c r="AD193" s="26">
        <f>SUMIFS(Verlauf!$AC$6:$AC$1000,Verlauf!$B$6:$B$1000,$A193,Verlauf!$C$6:$C$1000,$B193)</f>
        <v>0</v>
      </c>
      <c r="AE193" s="26">
        <f>SUMIFS(Verlauf!$S$6:$S$1000,Verlauf!$B$6:$B$1000,$A193,Verlauf!$C$6:$C$1000,$B193)</f>
        <v>0</v>
      </c>
      <c r="AF193" s="26" t="str">
        <f>IF($AN193="","",INDEX(Verlauf!$D$6:$D$1000,MATCH($AN193,Verlauf!$A$6:$A$1000,0)))</f>
        <v/>
      </c>
      <c r="AG193" s="26" t="str">
        <f>IF($AN193="","",INDEX(Verlauf!$E$6:$E$1000,MATCH($AN193,Verlauf!$A$6:$A$1000,0)))</f>
        <v/>
      </c>
      <c r="AH193" s="26" t="str">
        <f>IF($AN193="","",INDEX(Verlauf!$F$6:$F$1000,MATCH($AN193,Verlauf!$A$6:$A$1000,0)))</f>
        <v/>
      </c>
      <c r="AI193" s="26" t="str">
        <f>IF($AN193="","",INDEX(Verlauf!$H$6:$H$1000,MATCH($AN193,Verlauf!$A$6:$A$1000,0)))</f>
        <v/>
      </c>
      <c r="AJ193" s="26" t="str">
        <f>IF($AN193="","",INDEX(Verlauf!$N$6:$N$1000,MATCH($AN193,Verlauf!$A$6:$A$1000,0)))</f>
        <v/>
      </c>
      <c r="AK193" s="26" t="str">
        <f>IF($AN193="","",INDEX(Verlauf!$O$6:$O$1000,MATCH($AN193,Verlauf!$A$6:$A$1000,0)))</f>
        <v/>
      </c>
      <c r="AL193" s="26" t="str">
        <f>IF($AN193="","",INDEX(Verlauf!$P$6:$P$1000,MATCH($AN193,Verlauf!$A$6:$A$1000,0)))</f>
        <v/>
      </c>
      <c r="AM193" s="26" t="str">
        <f>IF($AN193="","",INDEX(Verlauf!$R$6:$R$1000,MATCH($AN193,Verlauf!$A$6:$A$1000,0)))</f>
        <v/>
      </c>
      <c r="AN193" s="28" t="str">
        <f>IF(U193&gt;0,_xlfn.MAXIFS(Verlauf!$A$6:$A$1000,Verlauf!$B$6:$B$1000,$A193,Verlauf!$C$6:$C$1000,$B193),"")</f>
        <v/>
      </c>
    </row>
    <row r="194" spans="1:40" x14ac:dyDescent="0.25">
      <c r="A194" s="26">
        <v>2030</v>
      </c>
      <c r="B194" s="26">
        <v>9</v>
      </c>
      <c r="C194" s="7" t="str">
        <f t="shared" si="20"/>
        <v>KW 9/30</v>
      </c>
      <c r="D194" s="26">
        <f>SUMIFS(Verlauf!$K$6:$K$1000,Verlauf!$B$6:$B$1000,$A194,Verlauf!$C$6:$C$1000,$B194)</f>
        <v>0</v>
      </c>
      <c r="E194" s="26">
        <f>SUMIFS(Verlauf!$L$6:$L$1000,Verlauf!$B$6:$B$1000,$A194,Verlauf!$C$6:$C$1000,$B194)</f>
        <v>0</v>
      </c>
      <c r="F194" s="26">
        <f>SUMIFS(Verlauf!$M$6:$M$1000,Verlauf!$B$6:$B$1000,$A194,Verlauf!$C$6:$C$1000,$B194)</f>
        <v>0</v>
      </c>
      <c r="G194" s="26">
        <f>SUMIFS(Verlauf!$J$6:$J$1000,Verlauf!$B$6:$B$1000,$A194,Verlauf!$C$6:$C$1000,$B194)</f>
        <v>0</v>
      </c>
      <c r="H194" s="26">
        <f>SUMIFS(Verlauf!$U$6:$U$1000,Verlauf!$B$6:$B$1000,$A194,Verlauf!$C$6:$C$1000,$B194)</f>
        <v>0</v>
      </c>
      <c r="I194" s="26">
        <f>SUMIFS(Verlauf!$V$6:$V$1000,Verlauf!$B$6:$B$1000,$A194,Verlauf!$C$6:$C$1000,$B194)</f>
        <v>0</v>
      </c>
      <c r="J194" s="26">
        <f>SUMIFS(Verlauf!$W$6:$W$1000,Verlauf!$B$6:$B$1000,$A194,Verlauf!$C$6:$C$1000,$B194)</f>
        <v>0</v>
      </c>
      <c r="K194" s="26">
        <f>SUMIFS(Verlauf!$T$6:$T$1000,Verlauf!$B$6:$B$1000,$A194,Verlauf!$C$6:$C$1000,$B194)</f>
        <v>0</v>
      </c>
      <c r="L194" s="27">
        <f>IF(Filter!$T$7=TRUE,IFERROR(INDEX(Planung!$D$68:$IA$68,MATCH($W194,Wirksam!$D$6:$IA$6,0)),0),0)</f>
        <v>6.8999999999999995</v>
      </c>
      <c r="M194" s="27">
        <f>IF(OR(Filter!$T$5=TRUE,Filter!$T$6=TRUE),IFERROR(INDEX(Planung!$D$69:$IA$69,MATCH($W194,Wirksam!$D$6:$IA$6,0)),0),0)</f>
        <v>9.2000000000000011</v>
      </c>
      <c r="N194" s="27">
        <f t="shared" si="21"/>
        <v>16.100000000000001</v>
      </c>
      <c r="O194" s="27" t="e">
        <f t="shared" si="22"/>
        <v>#N/A</v>
      </c>
      <c r="P194" s="27" t="e">
        <f t="shared" si="23"/>
        <v>#N/A</v>
      </c>
      <c r="Q194" s="27" t="e">
        <f t="shared" si="24"/>
        <v>#N/A</v>
      </c>
      <c r="R194" s="27" t="e">
        <f t="shared" si="25"/>
        <v>#N/A</v>
      </c>
      <c r="S194" s="27" t="e">
        <f t="shared" si="26"/>
        <v>#N/A</v>
      </c>
      <c r="T194" s="27" t="e">
        <f t="shared" si="27"/>
        <v>#N/A</v>
      </c>
      <c r="U194" s="26">
        <f>COUNTIFS(Verlauf!$B$6:$B$1000,$A194,Verlauf!$C$6:$C$1000,$B194)</f>
        <v>0</v>
      </c>
      <c r="V194" s="26">
        <f t="shared" si="28"/>
        <v>1</v>
      </c>
      <c r="W194" s="26">
        <f t="shared" si="29"/>
        <v>203009</v>
      </c>
      <c r="X194" s="26">
        <f>SUMIFS(Verlauf!$X$6:$X$1000,Verlauf!$B$6:$B$1000,$A194,Verlauf!$C$6:$C$1000,$B194)</f>
        <v>0</v>
      </c>
      <c r="Y194" s="26">
        <f>SUMIFS(Verlauf!$Y$6:$Y$1000,Verlauf!$B$6:$B$1000,$A194,Verlauf!$C$6:$C$1000,$B194)</f>
        <v>0</v>
      </c>
      <c r="Z194" s="26">
        <f>SUMIFS(Verlauf!$Z$6:$Z$1000,Verlauf!$B$6:$B$1000,$A194,Verlauf!$C$6:$C$1000,$B194)</f>
        <v>0</v>
      </c>
      <c r="AA194" s="26">
        <f>SUMIFS(Verlauf!$I$6:$I$1000,Verlauf!$B$6:$B$1000,$A194,Verlauf!$C$6:$C$1000,$B194)</f>
        <v>0</v>
      </c>
      <c r="AB194" s="26">
        <f>SUMIFS(Verlauf!$AA$6:$AA$1000,Verlauf!$B$6:$B$1000,$A194,Verlauf!$C$6:$C$1000,$B194)</f>
        <v>0</v>
      </c>
      <c r="AC194" s="26">
        <f>SUMIFS(Verlauf!$AB$6:$AB$1000,Verlauf!$B$6:$B$1000,$A194,Verlauf!$C$6:$C$1000,$B194)</f>
        <v>0</v>
      </c>
      <c r="AD194" s="26">
        <f>SUMIFS(Verlauf!$AC$6:$AC$1000,Verlauf!$B$6:$B$1000,$A194,Verlauf!$C$6:$C$1000,$B194)</f>
        <v>0</v>
      </c>
      <c r="AE194" s="26">
        <f>SUMIFS(Verlauf!$S$6:$S$1000,Verlauf!$B$6:$B$1000,$A194,Verlauf!$C$6:$C$1000,$B194)</f>
        <v>0</v>
      </c>
      <c r="AF194" s="26" t="str">
        <f>IF($AN194="","",INDEX(Verlauf!$D$6:$D$1000,MATCH($AN194,Verlauf!$A$6:$A$1000,0)))</f>
        <v/>
      </c>
      <c r="AG194" s="26" t="str">
        <f>IF($AN194="","",INDEX(Verlauf!$E$6:$E$1000,MATCH($AN194,Verlauf!$A$6:$A$1000,0)))</f>
        <v/>
      </c>
      <c r="AH194" s="26" t="str">
        <f>IF($AN194="","",INDEX(Verlauf!$F$6:$F$1000,MATCH($AN194,Verlauf!$A$6:$A$1000,0)))</f>
        <v/>
      </c>
      <c r="AI194" s="26" t="str">
        <f>IF($AN194="","",INDEX(Verlauf!$H$6:$H$1000,MATCH($AN194,Verlauf!$A$6:$A$1000,0)))</f>
        <v/>
      </c>
      <c r="AJ194" s="26" t="str">
        <f>IF($AN194="","",INDEX(Verlauf!$N$6:$N$1000,MATCH($AN194,Verlauf!$A$6:$A$1000,0)))</f>
        <v/>
      </c>
      <c r="AK194" s="26" t="str">
        <f>IF($AN194="","",INDEX(Verlauf!$O$6:$O$1000,MATCH($AN194,Verlauf!$A$6:$A$1000,0)))</f>
        <v/>
      </c>
      <c r="AL194" s="26" t="str">
        <f>IF($AN194="","",INDEX(Verlauf!$P$6:$P$1000,MATCH($AN194,Verlauf!$A$6:$A$1000,0)))</f>
        <v/>
      </c>
      <c r="AM194" s="26" t="str">
        <f>IF($AN194="","",INDEX(Verlauf!$R$6:$R$1000,MATCH($AN194,Verlauf!$A$6:$A$1000,0)))</f>
        <v/>
      </c>
      <c r="AN194" s="28" t="str">
        <f>IF(U194&gt;0,_xlfn.MAXIFS(Verlauf!$A$6:$A$1000,Verlauf!$B$6:$B$1000,$A194,Verlauf!$C$6:$C$1000,$B194),"")</f>
        <v/>
      </c>
    </row>
    <row r="195" spans="1:40" x14ac:dyDescent="0.25">
      <c r="A195" s="26">
        <v>2030</v>
      </c>
      <c r="B195" s="26">
        <v>10</v>
      </c>
      <c r="C195" s="7" t="str">
        <f t="shared" si="20"/>
        <v>KW 10/30</v>
      </c>
      <c r="D195" s="26">
        <f>SUMIFS(Verlauf!$K$6:$K$1000,Verlauf!$B$6:$B$1000,$A195,Verlauf!$C$6:$C$1000,$B195)</f>
        <v>0</v>
      </c>
      <c r="E195" s="26">
        <f>SUMIFS(Verlauf!$L$6:$L$1000,Verlauf!$B$6:$B$1000,$A195,Verlauf!$C$6:$C$1000,$B195)</f>
        <v>0</v>
      </c>
      <c r="F195" s="26">
        <f>SUMIFS(Verlauf!$M$6:$M$1000,Verlauf!$B$6:$B$1000,$A195,Verlauf!$C$6:$C$1000,$B195)</f>
        <v>0</v>
      </c>
      <c r="G195" s="26">
        <f>SUMIFS(Verlauf!$J$6:$J$1000,Verlauf!$B$6:$B$1000,$A195,Verlauf!$C$6:$C$1000,$B195)</f>
        <v>0</v>
      </c>
      <c r="H195" s="26">
        <f>SUMIFS(Verlauf!$U$6:$U$1000,Verlauf!$B$6:$B$1000,$A195,Verlauf!$C$6:$C$1000,$B195)</f>
        <v>0</v>
      </c>
      <c r="I195" s="26">
        <f>SUMIFS(Verlauf!$V$6:$V$1000,Verlauf!$B$6:$B$1000,$A195,Verlauf!$C$6:$C$1000,$B195)</f>
        <v>0</v>
      </c>
      <c r="J195" s="26">
        <f>SUMIFS(Verlauf!$W$6:$W$1000,Verlauf!$B$6:$B$1000,$A195,Verlauf!$C$6:$C$1000,$B195)</f>
        <v>0</v>
      </c>
      <c r="K195" s="26">
        <f>SUMIFS(Verlauf!$T$6:$T$1000,Verlauf!$B$6:$B$1000,$A195,Verlauf!$C$6:$C$1000,$B195)</f>
        <v>0</v>
      </c>
      <c r="L195" s="27">
        <f>IF(Filter!$T$7=TRUE,IFERROR(INDEX(Planung!$D$68:$IA$68,MATCH($W195,Wirksam!$D$6:$IA$6,0)),0),0)</f>
        <v>6.8999999999999995</v>
      </c>
      <c r="M195" s="27">
        <f>IF(OR(Filter!$T$5=TRUE,Filter!$T$6=TRUE),IFERROR(INDEX(Planung!$D$69:$IA$69,MATCH($W195,Wirksam!$D$6:$IA$6,0)),0),0)</f>
        <v>9.2000000000000011</v>
      </c>
      <c r="N195" s="27">
        <f t="shared" si="21"/>
        <v>16.100000000000001</v>
      </c>
      <c r="O195" s="27" t="e">
        <f t="shared" si="22"/>
        <v>#N/A</v>
      </c>
      <c r="P195" s="27" t="e">
        <f t="shared" si="23"/>
        <v>#N/A</v>
      </c>
      <c r="Q195" s="27" t="e">
        <f t="shared" si="24"/>
        <v>#N/A</v>
      </c>
      <c r="R195" s="27" t="e">
        <f t="shared" si="25"/>
        <v>#N/A</v>
      </c>
      <c r="S195" s="27" t="e">
        <f t="shared" si="26"/>
        <v>#N/A</v>
      </c>
      <c r="T195" s="27" t="e">
        <f t="shared" si="27"/>
        <v>#N/A</v>
      </c>
      <c r="U195" s="26">
        <f>COUNTIFS(Verlauf!$B$6:$B$1000,$A195,Verlauf!$C$6:$C$1000,$B195)</f>
        <v>0</v>
      </c>
      <c r="V195" s="26">
        <f t="shared" si="28"/>
        <v>1</v>
      </c>
      <c r="W195" s="26">
        <f t="shared" si="29"/>
        <v>203010</v>
      </c>
      <c r="X195" s="26">
        <f>SUMIFS(Verlauf!$X$6:$X$1000,Verlauf!$B$6:$B$1000,$A195,Verlauf!$C$6:$C$1000,$B195)</f>
        <v>0</v>
      </c>
      <c r="Y195" s="26">
        <f>SUMIFS(Verlauf!$Y$6:$Y$1000,Verlauf!$B$6:$B$1000,$A195,Verlauf!$C$6:$C$1000,$B195)</f>
        <v>0</v>
      </c>
      <c r="Z195" s="26">
        <f>SUMIFS(Verlauf!$Z$6:$Z$1000,Verlauf!$B$6:$B$1000,$A195,Verlauf!$C$6:$C$1000,$B195)</f>
        <v>0</v>
      </c>
      <c r="AA195" s="26">
        <f>SUMIFS(Verlauf!$I$6:$I$1000,Verlauf!$B$6:$B$1000,$A195,Verlauf!$C$6:$C$1000,$B195)</f>
        <v>0</v>
      </c>
      <c r="AB195" s="26">
        <f>SUMIFS(Verlauf!$AA$6:$AA$1000,Verlauf!$B$6:$B$1000,$A195,Verlauf!$C$6:$C$1000,$B195)</f>
        <v>0</v>
      </c>
      <c r="AC195" s="26">
        <f>SUMIFS(Verlauf!$AB$6:$AB$1000,Verlauf!$B$6:$B$1000,$A195,Verlauf!$C$6:$C$1000,$B195)</f>
        <v>0</v>
      </c>
      <c r="AD195" s="26">
        <f>SUMIFS(Verlauf!$AC$6:$AC$1000,Verlauf!$B$6:$B$1000,$A195,Verlauf!$C$6:$C$1000,$B195)</f>
        <v>0</v>
      </c>
      <c r="AE195" s="26">
        <f>SUMIFS(Verlauf!$S$6:$S$1000,Verlauf!$B$6:$B$1000,$A195,Verlauf!$C$6:$C$1000,$B195)</f>
        <v>0</v>
      </c>
      <c r="AF195" s="26" t="str">
        <f>IF($AN195="","",INDEX(Verlauf!$D$6:$D$1000,MATCH($AN195,Verlauf!$A$6:$A$1000,0)))</f>
        <v/>
      </c>
      <c r="AG195" s="26" t="str">
        <f>IF($AN195="","",INDEX(Verlauf!$E$6:$E$1000,MATCH($AN195,Verlauf!$A$6:$A$1000,0)))</f>
        <v/>
      </c>
      <c r="AH195" s="26" t="str">
        <f>IF($AN195="","",INDEX(Verlauf!$F$6:$F$1000,MATCH($AN195,Verlauf!$A$6:$A$1000,0)))</f>
        <v/>
      </c>
      <c r="AI195" s="26" t="str">
        <f>IF($AN195="","",INDEX(Verlauf!$H$6:$H$1000,MATCH($AN195,Verlauf!$A$6:$A$1000,0)))</f>
        <v/>
      </c>
      <c r="AJ195" s="26" t="str">
        <f>IF($AN195="","",INDEX(Verlauf!$N$6:$N$1000,MATCH($AN195,Verlauf!$A$6:$A$1000,0)))</f>
        <v/>
      </c>
      <c r="AK195" s="26" t="str">
        <f>IF($AN195="","",INDEX(Verlauf!$O$6:$O$1000,MATCH($AN195,Verlauf!$A$6:$A$1000,0)))</f>
        <v/>
      </c>
      <c r="AL195" s="26" t="str">
        <f>IF($AN195="","",INDEX(Verlauf!$P$6:$P$1000,MATCH($AN195,Verlauf!$A$6:$A$1000,0)))</f>
        <v/>
      </c>
      <c r="AM195" s="26" t="str">
        <f>IF($AN195="","",INDEX(Verlauf!$R$6:$R$1000,MATCH($AN195,Verlauf!$A$6:$A$1000,0)))</f>
        <v/>
      </c>
      <c r="AN195" s="28" t="str">
        <f>IF(U195&gt;0,_xlfn.MAXIFS(Verlauf!$A$6:$A$1000,Verlauf!$B$6:$B$1000,$A195,Verlauf!$C$6:$C$1000,$B195),"")</f>
        <v/>
      </c>
    </row>
    <row r="196" spans="1:40" x14ac:dyDescent="0.25">
      <c r="A196" s="26">
        <v>2030</v>
      </c>
      <c r="B196" s="26">
        <v>11</v>
      </c>
      <c r="C196" s="7" t="str">
        <f t="shared" si="20"/>
        <v>KW 11/30</v>
      </c>
      <c r="D196" s="26">
        <f>SUMIFS(Verlauf!$K$6:$K$1000,Verlauf!$B$6:$B$1000,$A196,Verlauf!$C$6:$C$1000,$B196)</f>
        <v>0</v>
      </c>
      <c r="E196" s="26">
        <f>SUMIFS(Verlauf!$L$6:$L$1000,Verlauf!$B$6:$B$1000,$A196,Verlauf!$C$6:$C$1000,$B196)</f>
        <v>0</v>
      </c>
      <c r="F196" s="26">
        <f>SUMIFS(Verlauf!$M$6:$M$1000,Verlauf!$B$6:$B$1000,$A196,Verlauf!$C$6:$C$1000,$B196)</f>
        <v>0</v>
      </c>
      <c r="G196" s="26">
        <f>SUMIFS(Verlauf!$J$6:$J$1000,Verlauf!$B$6:$B$1000,$A196,Verlauf!$C$6:$C$1000,$B196)</f>
        <v>0</v>
      </c>
      <c r="H196" s="26">
        <f>SUMIFS(Verlauf!$U$6:$U$1000,Verlauf!$B$6:$B$1000,$A196,Verlauf!$C$6:$C$1000,$B196)</f>
        <v>0</v>
      </c>
      <c r="I196" s="26">
        <f>SUMIFS(Verlauf!$V$6:$V$1000,Verlauf!$B$6:$B$1000,$A196,Verlauf!$C$6:$C$1000,$B196)</f>
        <v>0</v>
      </c>
      <c r="J196" s="26">
        <f>SUMIFS(Verlauf!$W$6:$W$1000,Verlauf!$B$6:$B$1000,$A196,Verlauf!$C$6:$C$1000,$B196)</f>
        <v>0</v>
      </c>
      <c r="K196" s="26">
        <f>SUMIFS(Verlauf!$T$6:$T$1000,Verlauf!$B$6:$B$1000,$A196,Verlauf!$C$6:$C$1000,$B196)</f>
        <v>0</v>
      </c>
      <c r="L196" s="27">
        <f>IF(Filter!$T$7=TRUE,IFERROR(INDEX(Planung!$D$68:$IA$68,MATCH($W196,Wirksam!$D$6:$IA$6,0)),0),0)</f>
        <v>6.8999999999999995</v>
      </c>
      <c r="M196" s="27">
        <f>IF(OR(Filter!$T$5=TRUE,Filter!$T$6=TRUE),IFERROR(INDEX(Planung!$D$69:$IA$69,MATCH($W196,Wirksam!$D$6:$IA$6,0)),0),0)</f>
        <v>9.2000000000000011</v>
      </c>
      <c r="N196" s="27">
        <f t="shared" si="21"/>
        <v>16.100000000000001</v>
      </c>
      <c r="O196" s="27" t="e">
        <f t="shared" si="22"/>
        <v>#N/A</v>
      </c>
      <c r="P196" s="27" t="e">
        <f t="shared" si="23"/>
        <v>#N/A</v>
      </c>
      <c r="Q196" s="27" t="e">
        <f t="shared" si="24"/>
        <v>#N/A</v>
      </c>
      <c r="R196" s="27" t="e">
        <f t="shared" si="25"/>
        <v>#N/A</v>
      </c>
      <c r="S196" s="27" t="e">
        <f t="shared" si="26"/>
        <v>#N/A</v>
      </c>
      <c r="T196" s="27" t="e">
        <f t="shared" si="27"/>
        <v>#N/A</v>
      </c>
      <c r="U196" s="26">
        <f>COUNTIFS(Verlauf!$B$6:$B$1000,$A196,Verlauf!$C$6:$C$1000,$B196)</f>
        <v>0</v>
      </c>
      <c r="V196" s="26">
        <f t="shared" si="28"/>
        <v>1</v>
      </c>
      <c r="W196" s="26">
        <f t="shared" si="29"/>
        <v>203011</v>
      </c>
      <c r="X196" s="26">
        <f>SUMIFS(Verlauf!$X$6:$X$1000,Verlauf!$B$6:$B$1000,$A196,Verlauf!$C$6:$C$1000,$B196)</f>
        <v>0</v>
      </c>
      <c r="Y196" s="26">
        <f>SUMIFS(Verlauf!$Y$6:$Y$1000,Verlauf!$B$6:$B$1000,$A196,Verlauf!$C$6:$C$1000,$B196)</f>
        <v>0</v>
      </c>
      <c r="Z196" s="26">
        <f>SUMIFS(Verlauf!$Z$6:$Z$1000,Verlauf!$B$6:$B$1000,$A196,Verlauf!$C$6:$C$1000,$B196)</f>
        <v>0</v>
      </c>
      <c r="AA196" s="26">
        <f>SUMIFS(Verlauf!$I$6:$I$1000,Verlauf!$B$6:$B$1000,$A196,Verlauf!$C$6:$C$1000,$B196)</f>
        <v>0</v>
      </c>
      <c r="AB196" s="26">
        <f>SUMIFS(Verlauf!$AA$6:$AA$1000,Verlauf!$B$6:$B$1000,$A196,Verlauf!$C$6:$C$1000,$B196)</f>
        <v>0</v>
      </c>
      <c r="AC196" s="26">
        <f>SUMIFS(Verlauf!$AB$6:$AB$1000,Verlauf!$B$6:$B$1000,$A196,Verlauf!$C$6:$C$1000,$B196)</f>
        <v>0</v>
      </c>
      <c r="AD196" s="26">
        <f>SUMIFS(Verlauf!$AC$6:$AC$1000,Verlauf!$B$6:$B$1000,$A196,Verlauf!$C$6:$C$1000,$B196)</f>
        <v>0</v>
      </c>
      <c r="AE196" s="26">
        <f>SUMIFS(Verlauf!$S$6:$S$1000,Verlauf!$B$6:$B$1000,$A196,Verlauf!$C$6:$C$1000,$B196)</f>
        <v>0</v>
      </c>
      <c r="AF196" s="26" t="str">
        <f>IF($AN196="","",INDEX(Verlauf!$D$6:$D$1000,MATCH($AN196,Verlauf!$A$6:$A$1000,0)))</f>
        <v/>
      </c>
      <c r="AG196" s="26" t="str">
        <f>IF($AN196="","",INDEX(Verlauf!$E$6:$E$1000,MATCH($AN196,Verlauf!$A$6:$A$1000,0)))</f>
        <v/>
      </c>
      <c r="AH196" s="26" t="str">
        <f>IF($AN196="","",INDEX(Verlauf!$F$6:$F$1000,MATCH($AN196,Verlauf!$A$6:$A$1000,0)))</f>
        <v/>
      </c>
      <c r="AI196" s="26" t="str">
        <f>IF($AN196="","",INDEX(Verlauf!$H$6:$H$1000,MATCH($AN196,Verlauf!$A$6:$A$1000,0)))</f>
        <v/>
      </c>
      <c r="AJ196" s="26" t="str">
        <f>IF($AN196="","",INDEX(Verlauf!$N$6:$N$1000,MATCH($AN196,Verlauf!$A$6:$A$1000,0)))</f>
        <v/>
      </c>
      <c r="AK196" s="26" t="str">
        <f>IF($AN196="","",INDEX(Verlauf!$O$6:$O$1000,MATCH($AN196,Verlauf!$A$6:$A$1000,0)))</f>
        <v/>
      </c>
      <c r="AL196" s="26" t="str">
        <f>IF($AN196="","",INDEX(Verlauf!$P$6:$P$1000,MATCH($AN196,Verlauf!$A$6:$A$1000,0)))</f>
        <v/>
      </c>
      <c r="AM196" s="26" t="str">
        <f>IF($AN196="","",INDEX(Verlauf!$R$6:$R$1000,MATCH($AN196,Verlauf!$A$6:$A$1000,0)))</f>
        <v/>
      </c>
      <c r="AN196" s="28" t="str">
        <f>IF(U196&gt;0,_xlfn.MAXIFS(Verlauf!$A$6:$A$1000,Verlauf!$B$6:$B$1000,$A196,Verlauf!$C$6:$C$1000,$B196),"")</f>
        <v/>
      </c>
    </row>
    <row r="197" spans="1:40" x14ac:dyDescent="0.25">
      <c r="A197" s="26">
        <v>2030</v>
      </c>
      <c r="B197" s="26">
        <v>12</v>
      </c>
      <c r="C197" s="7" t="str">
        <f t="shared" si="20"/>
        <v>KW 12/30</v>
      </c>
      <c r="D197" s="26">
        <f>SUMIFS(Verlauf!$K$6:$K$1000,Verlauf!$B$6:$B$1000,$A197,Verlauf!$C$6:$C$1000,$B197)</f>
        <v>0</v>
      </c>
      <c r="E197" s="26">
        <f>SUMIFS(Verlauf!$L$6:$L$1000,Verlauf!$B$6:$B$1000,$A197,Verlauf!$C$6:$C$1000,$B197)</f>
        <v>0</v>
      </c>
      <c r="F197" s="26">
        <f>SUMIFS(Verlauf!$M$6:$M$1000,Verlauf!$B$6:$B$1000,$A197,Verlauf!$C$6:$C$1000,$B197)</f>
        <v>0</v>
      </c>
      <c r="G197" s="26">
        <f>SUMIFS(Verlauf!$J$6:$J$1000,Verlauf!$B$6:$B$1000,$A197,Verlauf!$C$6:$C$1000,$B197)</f>
        <v>0</v>
      </c>
      <c r="H197" s="26">
        <f>SUMIFS(Verlauf!$U$6:$U$1000,Verlauf!$B$6:$B$1000,$A197,Verlauf!$C$6:$C$1000,$B197)</f>
        <v>0</v>
      </c>
      <c r="I197" s="26">
        <f>SUMIFS(Verlauf!$V$6:$V$1000,Verlauf!$B$6:$B$1000,$A197,Verlauf!$C$6:$C$1000,$B197)</f>
        <v>0</v>
      </c>
      <c r="J197" s="26">
        <f>SUMIFS(Verlauf!$W$6:$W$1000,Verlauf!$B$6:$B$1000,$A197,Verlauf!$C$6:$C$1000,$B197)</f>
        <v>0</v>
      </c>
      <c r="K197" s="26">
        <f>SUMIFS(Verlauf!$T$6:$T$1000,Verlauf!$B$6:$B$1000,$A197,Verlauf!$C$6:$C$1000,$B197)</f>
        <v>0</v>
      </c>
      <c r="L197" s="27">
        <f>IF(Filter!$T$7=TRUE,IFERROR(INDEX(Planung!$D$68:$IA$68,MATCH($W197,Wirksam!$D$6:$IA$6,0)),0),0)</f>
        <v>6.8999999999999995</v>
      </c>
      <c r="M197" s="27">
        <f>IF(OR(Filter!$T$5=TRUE,Filter!$T$6=TRUE),IFERROR(INDEX(Planung!$D$69:$IA$69,MATCH($W197,Wirksam!$D$6:$IA$6,0)),0),0)</f>
        <v>9.2000000000000011</v>
      </c>
      <c r="N197" s="27">
        <f t="shared" si="21"/>
        <v>16.100000000000001</v>
      </c>
      <c r="O197" s="27" t="e">
        <f t="shared" si="22"/>
        <v>#N/A</v>
      </c>
      <c r="P197" s="27" t="e">
        <f t="shared" si="23"/>
        <v>#N/A</v>
      </c>
      <c r="Q197" s="27" t="e">
        <f t="shared" si="24"/>
        <v>#N/A</v>
      </c>
      <c r="R197" s="27" t="e">
        <f t="shared" si="25"/>
        <v>#N/A</v>
      </c>
      <c r="S197" s="27" t="e">
        <f t="shared" si="26"/>
        <v>#N/A</v>
      </c>
      <c r="T197" s="27" t="e">
        <f t="shared" si="27"/>
        <v>#N/A</v>
      </c>
      <c r="U197" s="26">
        <f>COUNTIFS(Verlauf!$B$6:$B$1000,$A197,Verlauf!$C$6:$C$1000,$B197)</f>
        <v>0</v>
      </c>
      <c r="V197" s="26">
        <f t="shared" si="28"/>
        <v>1</v>
      </c>
      <c r="W197" s="26">
        <f t="shared" si="29"/>
        <v>203012</v>
      </c>
      <c r="X197" s="26">
        <f>SUMIFS(Verlauf!$X$6:$X$1000,Verlauf!$B$6:$B$1000,$A197,Verlauf!$C$6:$C$1000,$B197)</f>
        <v>0</v>
      </c>
      <c r="Y197" s="26">
        <f>SUMIFS(Verlauf!$Y$6:$Y$1000,Verlauf!$B$6:$B$1000,$A197,Verlauf!$C$6:$C$1000,$B197)</f>
        <v>0</v>
      </c>
      <c r="Z197" s="26">
        <f>SUMIFS(Verlauf!$Z$6:$Z$1000,Verlauf!$B$6:$B$1000,$A197,Verlauf!$C$6:$C$1000,$B197)</f>
        <v>0</v>
      </c>
      <c r="AA197" s="26">
        <f>SUMIFS(Verlauf!$I$6:$I$1000,Verlauf!$B$6:$B$1000,$A197,Verlauf!$C$6:$C$1000,$B197)</f>
        <v>0</v>
      </c>
      <c r="AB197" s="26">
        <f>SUMIFS(Verlauf!$AA$6:$AA$1000,Verlauf!$B$6:$B$1000,$A197,Verlauf!$C$6:$C$1000,$B197)</f>
        <v>0</v>
      </c>
      <c r="AC197" s="26">
        <f>SUMIFS(Verlauf!$AB$6:$AB$1000,Verlauf!$B$6:$B$1000,$A197,Verlauf!$C$6:$C$1000,$B197)</f>
        <v>0</v>
      </c>
      <c r="AD197" s="26">
        <f>SUMIFS(Verlauf!$AC$6:$AC$1000,Verlauf!$B$6:$B$1000,$A197,Verlauf!$C$6:$C$1000,$B197)</f>
        <v>0</v>
      </c>
      <c r="AE197" s="26">
        <f>SUMIFS(Verlauf!$S$6:$S$1000,Verlauf!$B$6:$B$1000,$A197,Verlauf!$C$6:$C$1000,$B197)</f>
        <v>0</v>
      </c>
      <c r="AF197" s="26" t="str">
        <f>IF($AN197="","",INDEX(Verlauf!$D$6:$D$1000,MATCH($AN197,Verlauf!$A$6:$A$1000,0)))</f>
        <v/>
      </c>
      <c r="AG197" s="26" t="str">
        <f>IF($AN197="","",INDEX(Verlauf!$E$6:$E$1000,MATCH($AN197,Verlauf!$A$6:$A$1000,0)))</f>
        <v/>
      </c>
      <c r="AH197" s="26" t="str">
        <f>IF($AN197="","",INDEX(Verlauf!$F$6:$F$1000,MATCH($AN197,Verlauf!$A$6:$A$1000,0)))</f>
        <v/>
      </c>
      <c r="AI197" s="26" t="str">
        <f>IF($AN197="","",INDEX(Verlauf!$H$6:$H$1000,MATCH($AN197,Verlauf!$A$6:$A$1000,0)))</f>
        <v/>
      </c>
      <c r="AJ197" s="26" t="str">
        <f>IF($AN197="","",INDEX(Verlauf!$N$6:$N$1000,MATCH($AN197,Verlauf!$A$6:$A$1000,0)))</f>
        <v/>
      </c>
      <c r="AK197" s="26" t="str">
        <f>IF($AN197="","",INDEX(Verlauf!$O$6:$O$1000,MATCH($AN197,Verlauf!$A$6:$A$1000,0)))</f>
        <v/>
      </c>
      <c r="AL197" s="26" t="str">
        <f>IF($AN197="","",INDEX(Verlauf!$P$6:$P$1000,MATCH($AN197,Verlauf!$A$6:$A$1000,0)))</f>
        <v/>
      </c>
      <c r="AM197" s="26" t="str">
        <f>IF($AN197="","",INDEX(Verlauf!$R$6:$R$1000,MATCH($AN197,Verlauf!$A$6:$A$1000,0)))</f>
        <v/>
      </c>
      <c r="AN197" s="28" t="str">
        <f>IF(U197&gt;0,_xlfn.MAXIFS(Verlauf!$A$6:$A$1000,Verlauf!$B$6:$B$1000,$A197,Verlauf!$C$6:$C$1000,$B197),"")</f>
        <v/>
      </c>
    </row>
    <row r="198" spans="1:40" x14ac:dyDescent="0.25">
      <c r="A198" s="26">
        <v>2030</v>
      </c>
      <c r="B198" s="26">
        <v>13</v>
      </c>
      <c r="C198" s="7" t="str">
        <f t="shared" ref="C198:C237" si="30">"KW "&amp;B198&amp;"/"&amp;RIGHT(A198,2)</f>
        <v>KW 13/30</v>
      </c>
      <c r="D198" s="26">
        <f>SUMIFS(Verlauf!$K$6:$K$1000,Verlauf!$B$6:$B$1000,$A198,Verlauf!$C$6:$C$1000,$B198)</f>
        <v>0</v>
      </c>
      <c r="E198" s="26">
        <f>SUMIFS(Verlauf!$L$6:$L$1000,Verlauf!$B$6:$B$1000,$A198,Verlauf!$C$6:$C$1000,$B198)</f>
        <v>0</v>
      </c>
      <c r="F198" s="26">
        <f>SUMIFS(Verlauf!$M$6:$M$1000,Verlauf!$B$6:$B$1000,$A198,Verlauf!$C$6:$C$1000,$B198)</f>
        <v>0</v>
      </c>
      <c r="G198" s="26">
        <f>SUMIFS(Verlauf!$J$6:$J$1000,Verlauf!$B$6:$B$1000,$A198,Verlauf!$C$6:$C$1000,$B198)</f>
        <v>0</v>
      </c>
      <c r="H198" s="26">
        <f>SUMIFS(Verlauf!$U$6:$U$1000,Verlauf!$B$6:$B$1000,$A198,Verlauf!$C$6:$C$1000,$B198)</f>
        <v>0</v>
      </c>
      <c r="I198" s="26">
        <f>SUMIFS(Verlauf!$V$6:$V$1000,Verlauf!$B$6:$B$1000,$A198,Verlauf!$C$6:$C$1000,$B198)</f>
        <v>0</v>
      </c>
      <c r="J198" s="26">
        <f>SUMIFS(Verlauf!$W$6:$W$1000,Verlauf!$B$6:$B$1000,$A198,Verlauf!$C$6:$C$1000,$B198)</f>
        <v>0</v>
      </c>
      <c r="K198" s="26">
        <f>SUMIFS(Verlauf!$T$6:$T$1000,Verlauf!$B$6:$B$1000,$A198,Verlauf!$C$6:$C$1000,$B198)</f>
        <v>0</v>
      </c>
      <c r="L198" s="27">
        <f>IF(Filter!$T$7=TRUE,IFERROR(INDEX(Planung!$D$68:$IA$68,MATCH($W198,Wirksam!$D$6:$IA$6,0)),0),0)</f>
        <v>6.8999999999999995</v>
      </c>
      <c r="M198" s="27">
        <f>IF(OR(Filter!$T$5=TRUE,Filter!$T$6=TRUE),IFERROR(INDEX(Planung!$D$69:$IA$69,MATCH($W198,Wirksam!$D$6:$IA$6,0)),0),0)</f>
        <v>9.2000000000000011</v>
      </c>
      <c r="N198" s="27">
        <f t="shared" ref="N198:N237" si="31">L198+M198</f>
        <v>16.100000000000001</v>
      </c>
      <c r="O198" s="27" t="e">
        <f t="shared" ref="O198:O237" si="32">IF(AND(L198&gt;0,U198&gt;0),J198/L198,NA())</f>
        <v>#N/A</v>
      </c>
      <c r="P198" s="27" t="e">
        <f t="shared" ref="P198:P237" si="33">IF(AND(M198&gt;0,U198&gt;0),(H198+I198)/M198,NA())</f>
        <v>#N/A</v>
      </c>
      <c r="Q198" s="27" t="e">
        <f t="shared" ref="Q198:Q237" si="34">IF(AND(N198&gt;0,U198&gt;0),K198/N198,NA())</f>
        <v>#N/A</v>
      </c>
      <c r="R198" s="27" t="e">
        <f t="shared" ref="R198:R237" si="35">IF(AND(L198&gt;0,U198&gt;0),F198/L198,NA())</f>
        <v>#N/A</v>
      </c>
      <c r="S198" s="27" t="e">
        <f t="shared" ref="S198:S237" si="36">IF(AND(M198&gt;0,U198&gt;0),(D198+E198)/M198,NA())</f>
        <v>#N/A</v>
      </c>
      <c r="T198" s="27" t="e">
        <f t="shared" ref="T198:T237" si="37">IF(AND(N198&gt;0,U198&gt;0),G198/N198,NA())</f>
        <v>#N/A</v>
      </c>
      <c r="U198" s="26">
        <f>COUNTIFS(Verlauf!$B$6:$B$1000,$A198,Verlauf!$C$6:$C$1000,$B198)</f>
        <v>0</v>
      </c>
      <c r="V198" s="26">
        <f t="shared" ref="V198:V237" si="38">IF(OR(U198&gt;0,N198&gt;0),1,0)</f>
        <v>1</v>
      </c>
      <c r="W198" s="26">
        <f t="shared" ref="W198:W237" si="39">A198*100+B198</f>
        <v>203013</v>
      </c>
      <c r="X198" s="26">
        <f>SUMIFS(Verlauf!$X$6:$X$1000,Verlauf!$B$6:$B$1000,$A198,Verlauf!$C$6:$C$1000,$B198)</f>
        <v>0</v>
      </c>
      <c r="Y198" s="26">
        <f>SUMIFS(Verlauf!$Y$6:$Y$1000,Verlauf!$B$6:$B$1000,$A198,Verlauf!$C$6:$C$1000,$B198)</f>
        <v>0</v>
      </c>
      <c r="Z198" s="26">
        <f>SUMIFS(Verlauf!$Z$6:$Z$1000,Verlauf!$B$6:$B$1000,$A198,Verlauf!$C$6:$C$1000,$B198)</f>
        <v>0</v>
      </c>
      <c r="AA198" s="26">
        <f>SUMIFS(Verlauf!$I$6:$I$1000,Verlauf!$B$6:$B$1000,$A198,Verlauf!$C$6:$C$1000,$B198)</f>
        <v>0</v>
      </c>
      <c r="AB198" s="26">
        <f>SUMIFS(Verlauf!$AA$6:$AA$1000,Verlauf!$B$6:$B$1000,$A198,Verlauf!$C$6:$C$1000,$B198)</f>
        <v>0</v>
      </c>
      <c r="AC198" s="26">
        <f>SUMIFS(Verlauf!$AB$6:$AB$1000,Verlauf!$B$6:$B$1000,$A198,Verlauf!$C$6:$C$1000,$B198)</f>
        <v>0</v>
      </c>
      <c r="AD198" s="26">
        <f>SUMIFS(Verlauf!$AC$6:$AC$1000,Verlauf!$B$6:$B$1000,$A198,Verlauf!$C$6:$C$1000,$B198)</f>
        <v>0</v>
      </c>
      <c r="AE198" s="26">
        <f>SUMIFS(Verlauf!$S$6:$S$1000,Verlauf!$B$6:$B$1000,$A198,Verlauf!$C$6:$C$1000,$B198)</f>
        <v>0</v>
      </c>
      <c r="AF198" s="26" t="str">
        <f>IF($AN198="","",INDEX(Verlauf!$D$6:$D$1000,MATCH($AN198,Verlauf!$A$6:$A$1000,0)))</f>
        <v/>
      </c>
      <c r="AG198" s="26" t="str">
        <f>IF($AN198="","",INDEX(Verlauf!$E$6:$E$1000,MATCH($AN198,Verlauf!$A$6:$A$1000,0)))</f>
        <v/>
      </c>
      <c r="AH198" s="26" t="str">
        <f>IF($AN198="","",INDEX(Verlauf!$F$6:$F$1000,MATCH($AN198,Verlauf!$A$6:$A$1000,0)))</f>
        <v/>
      </c>
      <c r="AI198" s="26" t="str">
        <f>IF($AN198="","",INDEX(Verlauf!$H$6:$H$1000,MATCH($AN198,Verlauf!$A$6:$A$1000,0)))</f>
        <v/>
      </c>
      <c r="AJ198" s="26" t="str">
        <f>IF($AN198="","",INDEX(Verlauf!$N$6:$N$1000,MATCH($AN198,Verlauf!$A$6:$A$1000,0)))</f>
        <v/>
      </c>
      <c r="AK198" s="26" t="str">
        <f>IF($AN198="","",INDEX(Verlauf!$O$6:$O$1000,MATCH($AN198,Verlauf!$A$6:$A$1000,0)))</f>
        <v/>
      </c>
      <c r="AL198" s="26" t="str">
        <f>IF($AN198="","",INDEX(Verlauf!$P$6:$P$1000,MATCH($AN198,Verlauf!$A$6:$A$1000,0)))</f>
        <v/>
      </c>
      <c r="AM198" s="26" t="str">
        <f>IF($AN198="","",INDEX(Verlauf!$R$6:$R$1000,MATCH($AN198,Verlauf!$A$6:$A$1000,0)))</f>
        <v/>
      </c>
      <c r="AN198" s="28" t="str">
        <f>IF(U198&gt;0,_xlfn.MAXIFS(Verlauf!$A$6:$A$1000,Verlauf!$B$6:$B$1000,$A198,Verlauf!$C$6:$C$1000,$B198),"")</f>
        <v/>
      </c>
    </row>
    <row r="199" spans="1:40" x14ac:dyDescent="0.25">
      <c r="A199" s="26">
        <v>2030</v>
      </c>
      <c r="B199" s="26">
        <v>14</v>
      </c>
      <c r="C199" s="7" t="str">
        <f t="shared" si="30"/>
        <v>KW 14/30</v>
      </c>
      <c r="D199" s="26">
        <f>SUMIFS(Verlauf!$K$6:$K$1000,Verlauf!$B$6:$B$1000,$A199,Verlauf!$C$6:$C$1000,$B199)</f>
        <v>0</v>
      </c>
      <c r="E199" s="26">
        <f>SUMIFS(Verlauf!$L$6:$L$1000,Verlauf!$B$6:$B$1000,$A199,Verlauf!$C$6:$C$1000,$B199)</f>
        <v>0</v>
      </c>
      <c r="F199" s="26">
        <f>SUMIFS(Verlauf!$M$6:$M$1000,Verlauf!$B$6:$B$1000,$A199,Verlauf!$C$6:$C$1000,$B199)</f>
        <v>0</v>
      </c>
      <c r="G199" s="26">
        <f>SUMIFS(Verlauf!$J$6:$J$1000,Verlauf!$B$6:$B$1000,$A199,Verlauf!$C$6:$C$1000,$B199)</f>
        <v>0</v>
      </c>
      <c r="H199" s="26">
        <f>SUMIFS(Verlauf!$U$6:$U$1000,Verlauf!$B$6:$B$1000,$A199,Verlauf!$C$6:$C$1000,$B199)</f>
        <v>0</v>
      </c>
      <c r="I199" s="26">
        <f>SUMIFS(Verlauf!$V$6:$V$1000,Verlauf!$B$6:$B$1000,$A199,Verlauf!$C$6:$C$1000,$B199)</f>
        <v>0</v>
      </c>
      <c r="J199" s="26">
        <f>SUMIFS(Verlauf!$W$6:$W$1000,Verlauf!$B$6:$B$1000,$A199,Verlauf!$C$6:$C$1000,$B199)</f>
        <v>0</v>
      </c>
      <c r="K199" s="26">
        <f>SUMIFS(Verlauf!$T$6:$T$1000,Verlauf!$B$6:$B$1000,$A199,Verlauf!$C$6:$C$1000,$B199)</f>
        <v>0</v>
      </c>
      <c r="L199" s="27">
        <f>IF(Filter!$T$7=TRUE,IFERROR(INDEX(Planung!$D$68:$IA$68,MATCH($W199,Wirksam!$D$6:$IA$6,0)),0),0)</f>
        <v>6.8999999999999995</v>
      </c>
      <c r="M199" s="27">
        <f>IF(OR(Filter!$T$5=TRUE,Filter!$T$6=TRUE),IFERROR(INDEX(Planung!$D$69:$IA$69,MATCH($W199,Wirksam!$D$6:$IA$6,0)),0),0)</f>
        <v>9.2000000000000011</v>
      </c>
      <c r="N199" s="27">
        <f t="shared" si="31"/>
        <v>16.100000000000001</v>
      </c>
      <c r="O199" s="27" t="e">
        <f t="shared" si="32"/>
        <v>#N/A</v>
      </c>
      <c r="P199" s="27" t="e">
        <f t="shared" si="33"/>
        <v>#N/A</v>
      </c>
      <c r="Q199" s="27" t="e">
        <f t="shared" si="34"/>
        <v>#N/A</v>
      </c>
      <c r="R199" s="27" t="e">
        <f t="shared" si="35"/>
        <v>#N/A</v>
      </c>
      <c r="S199" s="27" t="e">
        <f t="shared" si="36"/>
        <v>#N/A</v>
      </c>
      <c r="T199" s="27" t="e">
        <f t="shared" si="37"/>
        <v>#N/A</v>
      </c>
      <c r="U199" s="26">
        <f>COUNTIFS(Verlauf!$B$6:$B$1000,$A199,Verlauf!$C$6:$C$1000,$B199)</f>
        <v>0</v>
      </c>
      <c r="V199" s="26">
        <f t="shared" si="38"/>
        <v>1</v>
      </c>
      <c r="W199" s="26">
        <f t="shared" si="39"/>
        <v>203014</v>
      </c>
      <c r="X199" s="26">
        <f>SUMIFS(Verlauf!$X$6:$X$1000,Verlauf!$B$6:$B$1000,$A199,Verlauf!$C$6:$C$1000,$B199)</f>
        <v>0</v>
      </c>
      <c r="Y199" s="26">
        <f>SUMIFS(Verlauf!$Y$6:$Y$1000,Verlauf!$B$6:$B$1000,$A199,Verlauf!$C$6:$C$1000,$B199)</f>
        <v>0</v>
      </c>
      <c r="Z199" s="26">
        <f>SUMIFS(Verlauf!$Z$6:$Z$1000,Verlauf!$B$6:$B$1000,$A199,Verlauf!$C$6:$C$1000,$B199)</f>
        <v>0</v>
      </c>
      <c r="AA199" s="26">
        <f>SUMIFS(Verlauf!$I$6:$I$1000,Verlauf!$B$6:$B$1000,$A199,Verlauf!$C$6:$C$1000,$B199)</f>
        <v>0</v>
      </c>
      <c r="AB199" s="26">
        <f>SUMIFS(Verlauf!$AA$6:$AA$1000,Verlauf!$B$6:$B$1000,$A199,Verlauf!$C$6:$C$1000,$B199)</f>
        <v>0</v>
      </c>
      <c r="AC199" s="26">
        <f>SUMIFS(Verlauf!$AB$6:$AB$1000,Verlauf!$B$6:$B$1000,$A199,Verlauf!$C$6:$C$1000,$B199)</f>
        <v>0</v>
      </c>
      <c r="AD199" s="26">
        <f>SUMIFS(Verlauf!$AC$6:$AC$1000,Verlauf!$B$6:$B$1000,$A199,Verlauf!$C$6:$C$1000,$B199)</f>
        <v>0</v>
      </c>
      <c r="AE199" s="26">
        <f>SUMIFS(Verlauf!$S$6:$S$1000,Verlauf!$B$6:$B$1000,$A199,Verlauf!$C$6:$C$1000,$B199)</f>
        <v>0</v>
      </c>
      <c r="AF199" s="26" t="str">
        <f>IF($AN199="","",INDEX(Verlauf!$D$6:$D$1000,MATCH($AN199,Verlauf!$A$6:$A$1000,0)))</f>
        <v/>
      </c>
      <c r="AG199" s="26" t="str">
        <f>IF($AN199="","",INDEX(Verlauf!$E$6:$E$1000,MATCH($AN199,Verlauf!$A$6:$A$1000,0)))</f>
        <v/>
      </c>
      <c r="AH199" s="26" t="str">
        <f>IF($AN199="","",INDEX(Verlauf!$F$6:$F$1000,MATCH($AN199,Verlauf!$A$6:$A$1000,0)))</f>
        <v/>
      </c>
      <c r="AI199" s="26" t="str">
        <f>IF($AN199="","",INDEX(Verlauf!$H$6:$H$1000,MATCH($AN199,Verlauf!$A$6:$A$1000,0)))</f>
        <v/>
      </c>
      <c r="AJ199" s="26" t="str">
        <f>IF($AN199="","",INDEX(Verlauf!$N$6:$N$1000,MATCH($AN199,Verlauf!$A$6:$A$1000,0)))</f>
        <v/>
      </c>
      <c r="AK199" s="26" t="str">
        <f>IF($AN199="","",INDEX(Verlauf!$O$6:$O$1000,MATCH($AN199,Verlauf!$A$6:$A$1000,0)))</f>
        <v/>
      </c>
      <c r="AL199" s="26" t="str">
        <f>IF($AN199="","",INDEX(Verlauf!$P$6:$P$1000,MATCH($AN199,Verlauf!$A$6:$A$1000,0)))</f>
        <v/>
      </c>
      <c r="AM199" s="26" t="str">
        <f>IF($AN199="","",INDEX(Verlauf!$R$6:$R$1000,MATCH($AN199,Verlauf!$A$6:$A$1000,0)))</f>
        <v/>
      </c>
      <c r="AN199" s="28" t="str">
        <f>IF(U199&gt;0,_xlfn.MAXIFS(Verlauf!$A$6:$A$1000,Verlauf!$B$6:$B$1000,$A199,Verlauf!$C$6:$C$1000,$B199),"")</f>
        <v/>
      </c>
    </row>
    <row r="200" spans="1:40" x14ac:dyDescent="0.25">
      <c r="A200" s="26">
        <v>2030</v>
      </c>
      <c r="B200" s="26">
        <v>15</v>
      </c>
      <c r="C200" s="7" t="str">
        <f t="shared" si="30"/>
        <v>KW 15/30</v>
      </c>
      <c r="D200" s="26">
        <f>SUMIFS(Verlauf!$K$6:$K$1000,Verlauf!$B$6:$B$1000,$A200,Verlauf!$C$6:$C$1000,$B200)</f>
        <v>0</v>
      </c>
      <c r="E200" s="26">
        <f>SUMIFS(Verlauf!$L$6:$L$1000,Verlauf!$B$6:$B$1000,$A200,Verlauf!$C$6:$C$1000,$B200)</f>
        <v>0</v>
      </c>
      <c r="F200" s="26">
        <f>SUMIFS(Verlauf!$M$6:$M$1000,Verlauf!$B$6:$B$1000,$A200,Verlauf!$C$6:$C$1000,$B200)</f>
        <v>0</v>
      </c>
      <c r="G200" s="26">
        <f>SUMIFS(Verlauf!$J$6:$J$1000,Verlauf!$B$6:$B$1000,$A200,Verlauf!$C$6:$C$1000,$B200)</f>
        <v>0</v>
      </c>
      <c r="H200" s="26">
        <f>SUMIFS(Verlauf!$U$6:$U$1000,Verlauf!$B$6:$B$1000,$A200,Verlauf!$C$6:$C$1000,$B200)</f>
        <v>0</v>
      </c>
      <c r="I200" s="26">
        <f>SUMIFS(Verlauf!$V$6:$V$1000,Verlauf!$B$6:$B$1000,$A200,Verlauf!$C$6:$C$1000,$B200)</f>
        <v>0</v>
      </c>
      <c r="J200" s="26">
        <f>SUMIFS(Verlauf!$W$6:$W$1000,Verlauf!$B$6:$B$1000,$A200,Verlauf!$C$6:$C$1000,$B200)</f>
        <v>0</v>
      </c>
      <c r="K200" s="26">
        <f>SUMIFS(Verlauf!$T$6:$T$1000,Verlauf!$B$6:$B$1000,$A200,Verlauf!$C$6:$C$1000,$B200)</f>
        <v>0</v>
      </c>
      <c r="L200" s="27">
        <f>IF(Filter!$T$7=TRUE,IFERROR(INDEX(Planung!$D$68:$IA$68,MATCH($W200,Wirksam!$D$6:$IA$6,0)),0),0)</f>
        <v>6.8999999999999995</v>
      </c>
      <c r="M200" s="27">
        <f>IF(OR(Filter!$T$5=TRUE,Filter!$T$6=TRUE),IFERROR(INDEX(Planung!$D$69:$IA$69,MATCH($W200,Wirksam!$D$6:$IA$6,0)),0),0)</f>
        <v>9.2000000000000011</v>
      </c>
      <c r="N200" s="27">
        <f t="shared" si="31"/>
        <v>16.100000000000001</v>
      </c>
      <c r="O200" s="27" t="e">
        <f t="shared" si="32"/>
        <v>#N/A</v>
      </c>
      <c r="P200" s="27" t="e">
        <f t="shared" si="33"/>
        <v>#N/A</v>
      </c>
      <c r="Q200" s="27" t="e">
        <f t="shared" si="34"/>
        <v>#N/A</v>
      </c>
      <c r="R200" s="27" t="e">
        <f t="shared" si="35"/>
        <v>#N/A</v>
      </c>
      <c r="S200" s="27" t="e">
        <f t="shared" si="36"/>
        <v>#N/A</v>
      </c>
      <c r="T200" s="27" t="e">
        <f t="shared" si="37"/>
        <v>#N/A</v>
      </c>
      <c r="U200" s="26">
        <f>COUNTIFS(Verlauf!$B$6:$B$1000,$A200,Verlauf!$C$6:$C$1000,$B200)</f>
        <v>0</v>
      </c>
      <c r="V200" s="26">
        <f t="shared" si="38"/>
        <v>1</v>
      </c>
      <c r="W200" s="26">
        <f t="shared" si="39"/>
        <v>203015</v>
      </c>
      <c r="X200" s="26">
        <f>SUMIFS(Verlauf!$X$6:$X$1000,Verlauf!$B$6:$B$1000,$A200,Verlauf!$C$6:$C$1000,$B200)</f>
        <v>0</v>
      </c>
      <c r="Y200" s="26">
        <f>SUMIFS(Verlauf!$Y$6:$Y$1000,Verlauf!$B$6:$B$1000,$A200,Verlauf!$C$6:$C$1000,$B200)</f>
        <v>0</v>
      </c>
      <c r="Z200" s="26">
        <f>SUMIFS(Verlauf!$Z$6:$Z$1000,Verlauf!$B$6:$B$1000,$A200,Verlauf!$C$6:$C$1000,$B200)</f>
        <v>0</v>
      </c>
      <c r="AA200" s="26">
        <f>SUMIFS(Verlauf!$I$6:$I$1000,Verlauf!$B$6:$B$1000,$A200,Verlauf!$C$6:$C$1000,$B200)</f>
        <v>0</v>
      </c>
      <c r="AB200" s="26">
        <f>SUMIFS(Verlauf!$AA$6:$AA$1000,Verlauf!$B$6:$B$1000,$A200,Verlauf!$C$6:$C$1000,$B200)</f>
        <v>0</v>
      </c>
      <c r="AC200" s="26">
        <f>SUMIFS(Verlauf!$AB$6:$AB$1000,Verlauf!$B$6:$B$1000,$A200,Verlauf!$C$6:$C$1000,$B200)</f>
        <v>0</v>
      </c>
      <c r="AD200" s="26">
        <f>SUMIFS(Verlauf!$AC$6:$AC$1000,Verlauf!$B$6:$B$1000,$A200,Verlauf!$C$6:$C$1000,$B200)</f>
        <v>0</v>
      </c>
      <c r="AE200" s="26">
        <f>SUMIFS(Verlauf!$S$6:$S$1000,Verlauf!$B$6:$B$1000,$A200,Verlauf!$C$6:$C$1000,$B200)</f>
        <v>0</v>
      </c>
      <c r="AF200" s="26" t="str">
        <f>IF($AN200="","",INDEX(Verlauf!$D$6:$D$1000,MATCH($AN200,Verlauf!$A$6:$A$1000,0)))</f>
        <v/>
      </c>
      <c r="AG200" s="26" t="str">
        <f>IF($AN200="","",INDEX(Verlauf!$E$6:$E$1000,MATCH($AN200,Verlauf!$A$6:$A$1000,0)))</f>
        <v/>
      </c>
      <c r="AH200" s="26" t="str">
        <f>IF($AN200="","",INDEX(Verlauf!$F$6:$F$1000,MATCH($AN200,Verlauf!$A$6:$A$1000,0)))</f>
        <v/>
      </c>
      <c r="AI200" s="26" t="str">
        <f>IF($AN200="","",INDEX(Verlauf!$H$6:$H$1000,MATCH($AN200,Verlauf!$A$6:$A$1000,0)))</f>
        <v/>
      </c>
      <c r="AJ200" s="26" t="str">
        <f>IF($AN200="","",INDEX(Verlauf!$N$6:$N$1000,MATCH($AN200,Verlauf!$A$6:$A$1000,0)))</f>
        <v/>
      </c>
      <c r="AK200" s="26" t="str">
        <f>IF($AN200="","",INDEX(Verlauf!$O$6:$O$1000,MATCH($AN200,Verlauf!$A$6:$A$1000,0)))</f>
        <v/>
      </c>
      <c r="AL200" s="26" t="str">
        <f>IF($AN200="","",INDEX(Verlauf!$P$6:$P$1000,MATCH($AN200,Verlauf!$A$6:$A$1000,0)))</f>
        <v/>
      </c>
      <c r="AM200" s="26" t="str">
        <f>IF($AN200="","",INDEX(Verlauf!$R$6:$R$1000,MATCH($AN200,Verlauf!$A$6:$A$1000,0)))</f>
        <v/>
      </c>
      <c r="AN200" s="28" t="str">
        <f>IF(U200&gt;0,_xlfn.MAXIFS(Verlauf!$A$6:$A$1000,Verlauf!$B$6:$B$1000,$A200,Verlauf!$C$6:$C$1000,$B200),"")</f>
        <v/>
      </c>
    </row>
    <row r="201" spans="1:40" x14ac:dyDescent="0.25">
      <c r="A201" s="26">
        <v>2030</v>
      </c>
      <c r="B201" s="26">
        <v>16</v>
      </c>
      <c r="C201" s="7" t="str">
        <f t="shared" si="30"/>
        <v>KW 16/30</v>
      </c>
      <c r="D201" s="26">
        <f>SUMIFS(Verlauf!$K$6:$K$1000,Verlauf!$B$6:$B$1000,$A201,Verlauf!$C$6:$C$1000,$B201)</f>
        <v>0</v>
      </c>
      <c r="E201" s="26">
        <f>SUMIFS(Verlauf!$L$6:$L$1000,Verlauf!$B$6:$B$1000,$A201,Verlauf!$C$6:$C$1000,$B201)</f>
        <v>0</v>
      </c>
      <c r="F201" s="26">
        <f>SUMIFS(Verlauf!$M$6:$M$1000,Verlauf!$B$6:$B$1000,$A201,Verlauf!$C$6:$C$1000,$B201)</f>
        <v>0</v>
      </c>
      <c r="G201" s="26">
        <f>SUMIFS(Verlauf!$J$6:$J$1000,Verlauf!$B$6:$B$1000,$A201,Verlauf!$C$6:$C$1000,$B201)</f>
        <v>0</v>
      </c>
      <c r="H201" s="26">
        <f>SUMIFS(Verlauf!$U$6:$U$1000,Verlauf!$B$6:$B$1000,$A201,Verlauf!$C$6:$C$1000,$B201)</f>
        <v>0</v>
      </c>
      <c r="I201" s="26">
        <f>SUMIFS(Verlauf!$V$6:$V$1000,Verlauf!$B$6:$B$1000,$A201,Verlauf!$C$6:$C$1000,$B201)</f>
        <v>0</v>
      </c>
      <c r="J201" s="26">
        <f>SUMIFS(Verlauf!$W$6:$W$1000,Verlauf!$B$6:$B$1000,$A201,Verlauf!$C$6:$C$1000,$B201)</f>
        <v>0</v>
      </c>
      <c r="K201" s="26">
        <f>SUMIFS(Verlauf!$T$6:$T$1000,Verlauf!$B$6:$B$1000,$A201,Verlauf!$C$6:$C$1000,$B201)</f>
        <v>0</v>
      </c>
      <c r="L201" s="27">
        <f>IF(Filter!$T$7=TRUE,IFERROR(INDEX(Planung!$D$68:$IA$68,MATCH($W201,Wirksam!$D$6:$IA$6,0)),0),0)</f>
        <v>6.8999999999999995</v>
      </c>
      <c r="M201" s="27">
        <f>IF(OR(Filter!$T$5=TRUE,Filter!$T$6=TRUE),IFERROR(INDEX(Planung!$D$69:$IA$69,MATCH($W201,Wirksam!$D$6:$IA$6,0)),0),0)</f>
        <v>9.2000000000000011</v>
      </c>
      <c r="N201" s="27">
        <f t="shared" si="31"/>
        <v>16.100000000000001</v>
      </c>
      <c r="O201" s="27" t="e">
        <f t="shared" si="32"/>
        <v>#N/A</v>
      </c>
      <c r="P201" s="27" t="e">
        <f t="shared" si="33"/>
        <v>#N/A</v>
      </c>
      <c r="Q201" s="27" t="e">
        <f t="shared" si="34"/>
        <v>#N/A</v>
      </c>
      <c r="R201" s="27" t="e">
        <f t="shared" si="35"/>
        <v>#N/A</v>
      </c>
      <c r="S201" s="27" t="e">
        <f t="shared" si="36"/>
        <v>#N/A</v>
      </c>
      <c r="T201" s="27" t="e">
        <f t="shared" si="37"/>
        <v>#N/A</v>
      </c>
      <c r="U201" s="26">
        <f>COUNTIFS(Verlauf!$B$6:$B$1000,$A201,Verlauf!$C$6:$C$1000,$B201)</f>
        <v>0</v>
      </c>
      <c r="V201" s="26">
        <f t="shared" si="38"/>
        <v>1</v>
      </c>
      <c r="W201" s="26">
        <f t="shared" si="39"/>
        <v>203016</v>
      </c>
      <c r="X201" s="26">
        <f>SUMIFS(Verlauf!$X$6:$X$1000,Verlauf!$B$6:$B$1000,$A201,Verlauf!$C$6:$C$1000,$B201)</f>
        <v>0</v>
      </c>
      <c r="Y201" s="26">
        <f>SUMIFS(Verlauf!$Y$6:$Y$1000,Verlauf!$B$6:$B$1000,$A201,Verlauf!$C$6:$C$1000,$B201)</f>
        <v>0</v>
      </c>
      <c r="Z201" s="26">
        <f>SUMIFS(Verlauf!$Z$6:$Z$1000,Verlauf!$B$6:$B$1000,$A201,Verlauf!$C$6:$C$1000,$B201)</f>
        <v>0</v>
      </c>
      <c r="AA201" s="26">
        <f>SUMIFS(Verlauf!$I$6:$I$1000,Verlauf!$B$6:$B$1000,$A201,Verlauf!$C$6:$C$1000,$B201)</f>
        <v>0</v>
      </c>
      <c r="AB201" s="26">
        <f>SUMIFS(Verlauf!$AA$6:$AA$1000,Verlauf!$B$6:$B$1000,$A201,Verlauf!$C$6:$C$1000,$B201)</f>
        <v>0</v>
      </c>
      <c r="AC201" s="26">
        <f>SUMIFS(Verlauf!$AB$6:$AB$1000,Verlauf!$B$6:$B$1000,$A201,Verlauf!$C$6:$C$1000,$B201)</f>
        <v>0</v>
      </c>
      <c r="AD201" s="26">
        <f>SUMIFS(Verlauf!$AC$6:$AC$1000,Verlauf!$B$6:$B$1000,$A201,Verlauf!$C$6:$C$1000,$B201)</f>
        <v>0</v>
      </c>
      <c r="AE201" s="26">
        <f>SUMIFS(Verlauf!$S$6:$S$1000,Verlauf!$B$6:$B$1000,$A201,Verlauf!$C$6:$C$1000,$B201)</f>
        <v>0</v>
      </c>
      <c r="AF201" s="26" t="str">
        <f>IF($AN201="","",INDEX(Verlauf!$D$6:$D$1000,MATCH($AN201,Verlauf!$A$6:$A$1000,0)))</f>
        <v/>
      </c>
      <c r="AG201" s="26" t="str">
        <f>IF($AN201="","",INDEX(Verlauf!$E$6:$E$1000,MATCH($AN201,Verlauf!$A$6:$A$1000,0)))</f>
        <v/>
      </c>
      <c r="AH201" s="26" t="str">
        <f>IF($AN201="","",INDEX(Verlauf!$F$6:$F$1000,MATCH($AN201,Verlauf!$A$6:$A$1000,0)))</f>
        <v/>
      </c>
      <c r="AI201" s="26" t="str">
        <f>IF($AN201="","",INDEX(Verlauf!$H$6:$H$1000,MATCH($AN201,Verlauf!$A$6:$A$1000,0)))</f>
        <v/>
      </c>
      <c r="AJ201" s="26" t="str">
        <f>IF($AN201="","",INDEX(Verlauf!$N$6:$N$1000,MATCH($AN201,Verlauf!$A$6:$A$1000,0)))</f>
        <v/>
      </c>
      <c r="AK201" s="26" t="str">
        <f>IF($AN201="","",INDEX(Verlauf!$O$6:$O$1000,MATCH($AN201,Verlauf!$A$6:$A$1000,0)))</f>
        <v/>
      </c>
      <c r="AL201" s="26" t="str">
        <f>IF($AN201="","",INDEX(Verlauf!$P$6:$P$1000,MATCH($AN201,Verlauf!$A$6:$A$1000,0)))</f>
        <v/>
      </c>
      <c r="AM201" s="26" t="str">
        <f>IF($AN201="","",INDEX(Verlauf!$R$6:$R$1000,MATCH($AN201,Verlauf!$A$6:$A$1000,0)))</f>
        <v/>
      </c>
      <c r="AN201" s="28" t="str">
        <f>IF(U201&gt;0,_xlfn.MAXIFS(Verlauf!$A$6:$A$1000,Verlauf!$B$6:$B$1000,$A201,Verlauf!$C$6:$C$1000,$B201),"")</f>
        <v/>
      </c>
    </row>
    <row r="202" spans="1:40" x14ac:dyDescent="0.25">
      <c r="A202" s="26">
        <v>2030</v>
      </c>
      <c r="B202" s="26">
        <v>17</v>
      </c>
      <c r="C202" s="7" t="str">
        <f t="shared" si="30"/>
        <v>KW 17/30</v>
      </c>
      <c r="D202" s="26">
        <f>SUMIFS(Verlauf!$K$6:$K$1000,Verlauf!$B$6:$B$1000,$A202,Verlauf!$C$6:$C$1000,$B202)</f>
        <v>0</v>
      </c>
      <c r="E202" s="26">
        <f>SUMIFS(Verlauf!$L$6:$L$1000,Verlauf!$B$6:$B$1000,$A202,Verlauf!$C$6:$C$1000,$B202)</f>
        <v>0</v>
      </c>
      <c r="F202" s="26">
        <f>SUMIFS(Verlauf!$M$6:$M$1000,Verlauf!$B$6:$B$1000,$A202,Verlauf!$C$6:$C$1000,$B202)</f>
        <v>0</v>
      </c>
      <c r="G202" s="26">
        <f>SUMIFS(Verlauf!$J$6:$J$1000,Verlauf!$B$6:$B$1000,$A202,Verlauf!$C$6:$C$1000,$B202)</f>
        <v>0</v>
      </c>
      <c r="H202" s="26">
        <f>SUMIFS(Verlauf!$U$6:$U$1000,Verlauf!$B$6:$B$1000,$A202,Verlauf!$C$6:$C$1000,$B202)</f>
        <v>0</v>
      </c>
      <c r="I202" s="26">
        <f>SUMIFS(Verlauf!$V$6:$V$1000,Verlauf!$B$6:$B$1000,$A202,Verlauf!$C$6:$C$1000,$B202)</f>
        <v>0</v>
      </c>
      <c r="J202" s="26">
        <f>SUMIFS(Verlauf!$W$6:$W$1000,Verlauf!$B$6:$B$1000,$A202,Verlauf!$C$6:$C$1000,$B202)</f>
        <v>0</v>
      </c>
      <c r="K202" s="26">
        <f>SUMIFS(Verlauf!$T$6:$T$1000,Verlauf!$B$6:$B$1000,$A202,Verlauf!$C$6:$C$1000,$B202)</f>
        <v>0</v>
      </c>
      <c r="L202" s="27">
        <f>IF(Filter!$T$7=TRUE,IFERROR(INDEX(Planung!$D$68:$IA$68,MATCH($W202,Wirksam!$D$6:$IA$6,0)),0),0)</f>
        <v>6.8999999999999995</v>
      </c>
      <c r="M202" s="27">
        <f>IF(OR(Filter!$T$5=TRUE,Filter!$T$6=TRUE),IFERROR(INDEX(Planung!$D$69:$IA$69,MATCH($W202,Wirksam!$D$6:$IA$6,0)),0),0)</f>
        <v>9.2000000000000011</v>
      </c>
      <c r="N202" s="27">
        <f t="shared" si="31"/>
        <v>16.100000000000001</v>
      </c>
      <c r="O202" s="27" t="e">
        <f t="shared" si="32"/>
        <v>#N/A</v>
      </c>
      <c r="P202" s="27" t="e">
        <f t="shared" si="33"/>
        <v>#N/A</v>
      </c>
      <c r="Q202" s="27" t="e">
        <f t="shared" si="34"/>
        <v>#N/A</v>
      </c>
      <c r="R202" s="27" t="e">
        <f t="shared" si="35"/>
        <v>#N/A</v>
      </c>
      <c r="S202" s="27" t="e">
        <f t="shared" si="36"/>
        <v>#N/A</v>
      </c>
      <c r="T202" s="27" t="e">
        <f t="shared" si="37"/>
        <v>#N/A</v>
      </c>
      <c r="U202" s="26">
        <f>COUNTIFS(Verlauf!$B$6:$B$1000,$A202,Verlauf!$C$6:$C$1000,$B202)</f>
        <v>0</v>
      </c>
      <c r="V202" s="26">
        <f t="shared" si="38"/>
        <v>1</v>
      </c>
      <c r="W202" s="26">
        <f t="shared" si="39"/>
        <v>203017</v>
      </c>
      <c r="X202" s="26">
        <f>SUMIFS(Verlauf!$X$6:$X$1000,Verlauf!$B$6:$B$1000,$A202,Verlauf!$C$6:$C$1000,$B202)</f>
        <v>0</v>
      </c>
      <c r="Y202" s="26">
        <f>SUMIFS(Verlauf!$Y$6:$Y$1000,Verlauf!$B$6:$B$1000,$A202,Verlauf!$C$6:$C$1000,$B202)</f>
        <v>0</v>
      </c>
      <c r="Z202" s="26">
        <f>SUMIFS(Verlauf!$Z$6:$Z$1000,Verlauf!$B$6:$B$1000,$A202,Verlauf!$C$6:$C$1000,$B202)</f>
        <v>0</v>
      </c>
      <c r="AA202" s="26">
        <f>SUMIFS(Verlauf!$I$6:$I$1000,Verlauf!$B$6:$B$1000,$A202,Verlauf!$C$6:$C$1000,$B202)</f>
        <v>0</v>
      </c>
      <c r="AB202" s="26">
        <f>SUMIFS(Verlauf!$AA$6:$AA$1000,Verlauf!$B$6:$B$1000,$A202,Verlauf!$C$6:$C$1000,$B202)</f>
        <v>0</v>
      </c>
      <c r="AC202" s="26">
        <f>SUMIFS(Verlauf!$AB$6:$AB$1000,Verlauf!$B$6:$B$1000,$A202,Verlauf!$C$6:$C$1000,$B202)</f>
        <v>0</v>
      </c>
      <c r="AD202" s="26">
        <f>SUMIFS(Verlauf!$AC$6:$AC$1000,Verlauf!$B$6:$B$1000,$A202,Verlauf!$C$6:$C$1000,$B202)</f>
        <v>0</v>
      </c>
      <c r="AE202" s="26">
        <f>SUMIFS(Verlauf!$S$6:$S$1000,Verlauf!$B$6:$B$1000,$A202,Verlauf!$C$6:$C$1000,$B202)</f>
        <v>0</v>
      </c>
      <c r="AF202" s="26" t="str">
        <f>IF($AN202="","",INDEX(Verlauf!$D$6:$D$1000,MATCH($AN202,Verlauf!$A$6:$A$1000,0)))</f>
        <v/>
      </c>
      <c r="AG202" s="26" t="str">
        <f>IF($AN202="","",INDEX(Verlauf!$E$6:$E$1000,MATCH($AN202,Verlauf!$A$6:$A$1000,0)))</f>
        <v/>
      </c>
      <c r="AH202" s="26" t="str">
        <f>IF($AN202="","",INDEX(Verlauf!$F$6:$F$1000,MATCH($AN202,Verlauf!$A$6:$A$1000,0)))</f>
        <v/>
      </c>
      <c r="AI202" s="26" t="str">
        <f>IF($AN202="","",INDEX(Verlauf!$H$6:$H$1000,MATCH($AN202,Verlauf!$A$6:$A$1000,0)))</f>
        <v/>
      </c>
      <c r="AJ202" s="26" t="str">
        <f>IF($AN202="","",INDEX(Verlauf!$N$6:$N$1000,MATCH($AN202,Verlauf!$A$6:$A$1000,0)))</f>
        <v/>
      </c>
      <c r="AK202" s="26" t="str">
        <f>IF($AN202="","",INDEX(Verlauf!$O$6:$O$1000,MATCH($AN202,Verlauf!$A$6:$A$1000,0)))</f>
        <v/>
      </c>
      <c r="AL202" s="26" t="str">
        <f>IF($AN202="","",INDEX(Verlauf!$P$6:$P$1000,MATCH($AN202,Verlauf!$A$6:$A$1000,0)))</f>
        <v/>
      </c>
      <c r="AM202" s="26" t="str">
        <f>IF($AN202="","",INDEX(Verlauf!$R$6:$R$1000,MATCH($AN202,Verlauf!$A$6:$A$1000,0)))</f>
        <v/>
      </c>
      <c r="AN202" s="28" t="str">
        <f>IF(U202&gt;0,_xlfn.MAXIFS(Verlauf!$A$6:$A$1000,Verlauf!$B$6:$B$1000,$A202,Verlauf!$C$6:$C$1000,$B202),"")</f>
        <v/>
      </c>
    </row>
    <row r="203" spans="1:40" x14ac:dyDescent="0.25">
      <c r="A203" s="26">
        <v>2030</v>
      </c>
      <c r="B203" s="26">
        <v>18</v>
      </c>
      <c r="C203" s="7" t="str">
        <f t="shared" si="30"/>
        <v>KW 18/30</v>
      </c>
      <c r="D203" s="26">
        <f>SUMIFS(Verlauf!$K$6:$K$1000,Verlauf!$B$6:$B$1000,$A203,Verlauf!$C$6:$C$1000,$B203)</f>
        <v>0</v>
      </c>
      <c r="E203" s="26">
        <f>SUMIFS(Verlauf!$L$6:$L$1000,Verlauf!$B$6:$B$1000,$A203,Verlauf!$C$6:$C$1000,$B203)</f>
        <v>0</v>
      </c>
      <c r="F203" s="26">
        <f>SUMIFS(Verlauf!$M$6:$M$1000,Verlauf!$B$6:$B$1000,$A203,Verlauf!$C$6:$C$1000,$B203)</f>
        <v>0</v>
      </c>
      <c r="G203" s="26">
        <f>SUMIFS(Verlauf!$J$6:$J$1000,Verlauf!$B$6:$B$1000,$A203,Verlauf!$C$6:$C$1000,$B203)</f>
        <v>0</v>
      </c>
      <c r="H203" s="26">
        <f>SUMIFS(Verlauf!$U$6:$U$1000,Verlauf!$B$6:$B$1000,$A203,Verlauf!$C$6:$C$1000,$B203)</f>
        <v>0</v>
      </c>
      <c r="I203" s="26">
        <f>SUMIFS(Verlauf!$V$6:$V$1000,Verlauf!$B$6:$B$1000,$A203,Verlauf!$C$6:$C$1000,$B203)</f>
        <v>0</v>
      </c>
      <c r="J203" s="26">
        <f>SUMIFS(Verlauf!$W$6:$W$1000,Verlauf!$B$6:$B$1000,$A203,Verlauf!$C$6:$C$1000,$B203)</f>
        <v>0</v>
      </c>
      <c r="K203" s="26">
        <f>SUMIFS(Verlauf!$T$6:$T$1000,Verlauf!$B$6:$B$1000,$A203,Verlauf!$C$6:$C$1000,$B203)</f>
        <v>0</v>
      </c>
      <c r="L203" s="27">
        <f>IF(Filter!$T$7=TRUE,IFERROR(INDEX(Planung!$D$68:$IA$68,MATCH($W203,Wirksam!$D$6:$IA$6,0)),0),0)</f>
        <v>6.8999999999999995</v>
      </c>
      <c r="M203" s="27">
        <f>IF(OR(Filter!$T$5=TRUE,Filter!$T$6=TRUE),IFERROR(INDEX(Planung!$D$69:$IA$69,MATCH($W203,Wirksam!$D$6:$IA$6,0)),0),0)</f>
        <v>9.2000000000000011</v>
      </c>
      <c r="N203" s="27">
        <f t="shared" si="31"/>
        <v>16.100000000000001</v>
      </c>
      <c r="O203" s="27" t="e">
        <f t="shared" si="32"/>
        <v>#N/A</v>
      </c>
      <c r="P203" s="27" t="e">
        <f t="shared" si="33"/>
        <v>#N/A</v>
      </c>
      <c r="Q203" s="27" t="e">
        <f t="shared" si="34"/>
        <v>#N/A</v>
      </c>
      <c r="R203" s="27" t="e">
        <f t="shared" si="35"/>
        <v>#N/A</v>
      </c>
      <c r="S203" s="27" t="e">
        <f t="shared" si="36"/>
        <v>#N/A</v>
      </c>
      <c r="T203" s="27" t="e">
        <f t="shared" si="37"/>
        <v>#N/A</v>
      </c>
      <c r="U203" s="26">
        <f>COUNTIFS(Verlauf!$B$6:$B$1000,$A203,Verlauf!$C$6:$C$1000,$B203)</f>
        <v>0</v>
      </c>
      <c r="V203" s="26">
        <f t="shared" si="38"/>
        <v>1</v>
      </c>
      <c r="W203" s="26">
        <f t="shared" si="39"/>
        <v>203018</v>
      </c>
      <c r="X203" s="26">
        <f>SUMIFS(Verlauf!$X$6:$X$1000,Verlauf!$B$6:$B$1000,$A203,Verlauf!$C$6:$C$1000,$B203)</f>
        <v>0</v>
      </c>
      <c r="Y203" s="26">
        <f>SUMIFS(Verlauf!$Y$6:$Y$1000,Verlauf!$B$6:$B$1000,$A203,Verlauf!$C$6:$C$1000,$B203)</f>
        <v>0</v>
      </c>
      <c r="Z203" s="26">
        <f>SUMIFS(Verlauf!$Z$6:$Z$1000,Verlauf!$B$6:$B$1000,$A203,Verlauf!$C$6:$C$1000,$B203)</f>
        <v>0</v>
      </c>
      <c r="AA203" s="26">
        <f>SUMIFS(Verlauf!$I$6:$I$1000,Verlauf!$B$6:$B$1000,$A203,Verlauf!$C$6:$C$1000,$B203)</f>
        <v>0</v>
      </c>
      <c r="AB203" s="26">
        <f>SUMIFS(Verlauf!$AA$6:$AA$1000,Verlauf!$B$6:$B$1000,$A203,Verlauf!$C$6:$C$1000,$B203)</f>
        <v>0</v>
      </c>
      <c r="AC203" s="26">
        <f>SUMIFS(Verlauf!$AB$6:$AB$1000,Verlauf!$B$6:$B$1000,$A203,Verlauf!$C$6:$C$1000,$B203)</f>
        <v>0</v>
      </c>
      <c r="AD203" s="26">
        <f>SUMIFS(Verlauf!$AC$6:$AC$1000,Verlauf!$B$6:$B$1000,$A203,Verlauf!$C$6:$C$1000,$B203)</f>
        <v>0</v>
      </c>
      <c r="AE203" s="26">
        <f>SUMIFS(Verlauf!$S$6:$S$1000,Verlauf!$B$6:$B$1000,$A203,Verlauf!$C$6:$C$1000,$B203)</f>
        <v>0</v>
      </c>
      <c r="AF203" s="26" t="str">
        <f>IF($AN203="","",INDEX(Verlauf!$D$6:$D$1000,MATCH($AN203,Verlauf!$A$6:$A$1000,0)))</f>
        <v/>
      </c>
      <c r="AG203" s="26" t="str">
        <f>IF($AN203="","",INDEX(Verlauf!$E$6:$E$1000,MATCH($AN203,Verlauf!$A$6:$A$1000,0)))</f>
        <v/>
      </c>
      <c r="AH203" s="26" t="str">
        <f>IF($AN203="","",INDEX(Verlauf!$F$6:$F$1000,MATCH($AN203,Verlauf!$A$6:$A$1000,0)))</f>
        <v/>
      </c>
      <c r="AI203" s="26" t="str">
        <f>IF($AN203="","",INDEX(Verlauf!$H$6:$H$1000,MATCH($AN203,Verlauf!$A$6:$A$1000,0)))</f>
        <v/>
      </c>
      <c r="AJ203" s="26" t="str">
        <f>IF($AN203="","",INDEX(Verlauf!$N$6:$N$1000,MATCH($AN203,Verlauf!$A$6:$A$1000,0)))</f>
        <v/>
      </c>
      <c r="AK203" s="26" t="str">
        <f>IF($AN203="","",INDEX(Verlauf!$O$6:$O$1000,MATCH($AN203,Verlauf!$A$6:$A$1000,0)))</f>
        <v/>
      </c>
      <c r="AL203" s="26" t="str">
        <f>IF($AN203="","",INDEX(Verlauf!$P$6:$P$1000,MATCH($AN203,Verlauf!$A$6:$A$1000,0)))</f>
        <v/>
      </c>
      <c r="AM203" s="26" t="str">
        <f>IF($AN203="","",INDEX(Verlauf!$R$6:$R$1000,MATCH($AN203,Verlauf!$A$6:$A$1000,0)))</f>
        <v/>
      </c>
      <c r="AN203" s="28" t="str">
        <f>IF(U203&gt;0,_xlfn.MAXIFS(Verlauf!$A$6:$A$1000,Verlauf!$B$6:$B$1000,$A203,Verlauf!$C$6:$C$1000,$B203),"")</f>
        <v/>
      </c>
    </row>
    <row r="204" spans="1:40" x14ac:dyDescent="0.25">
      <c r="A204" s="26">
        <v>2030</v>
      </c>
      <c r="B204" s="26">
        <v>19</v>
      </c>
      <c r="C204" s="7" t="str">
        <f t="shared" si="30"/>
        <v>KW 19/30</v>
      </c>
      <c r="D204" s="26">
        <f>SUMIFS(Verlauf!$K$6:$K$1000,Verlauf!$B$6:$B$1000,$A204,Verlauf!$C$6:$C$1000,$B204)</f>
        <v>0</v>
      </c>
      <c r="E204" s="26">
        <f>SUMIFS(Verlauf!$L$6:$L$1000,Verlauf!$B$6:$B$1000,$A204,Verlauf!$C$6:$C$1000,$B204)</f>
        <v>0</v>
      </c>
      <c r="F204" s="26">
        <f>SUMIFS(Verlauf!$M$6:$M$1000,Verlauf!$B$6:$B$1000,$A204,Verlauf!$C$6:$C$1000,$B204)</f>
        <v>0</v>
      </c>
      <c r="G204" s="26">
        <f>SUMIFS(Verlauf!$J$6:$J$1000,Verlauf!$B$6:$B$1000,$A204,Verlauf!$C$6:$C$1000,$B204)</f>
        <v>0</v>
      </c>
      <c r="H204" s="26">
        <f>SUMIFS(Verlauf!$U$6:$U$1000,Verlauf!$B$6:$B$1000,$A204,Verlauf!$C$6:$C$1000,$B204)</f>
        <v>0</v>
      </c>
      <c r="I204" s="26">
        <f>SUMIFS(Verlauf!$V$6:$V$1000,Verlauf!$B$6:$B$1000,$A204,Verlauf!$C$6:$C$1000,$B204)</f>
        <v>0</v>
      </c>
      <c r="J204" s="26">
        <f>SUMIFS(Verlauf!$W$6:$W$1000,Verlauf!$B$6:$B$1000,$A204,Verlauf!$C$6:$C$1000,$B204)</f>
        <v>0</v>
      </c>
      <c r="K204" s="26">
        <f>SUMIFS(Verlauf!$T$6:$T$1000,Verlauf!$B$6:$B$1000,$A204,Verlauf!$C$6:$C$1000,$B204)</f>
        <v>0</v>
      </c>
      <c r="L204" s="27">
        <f>IF(Filter!$T$7=TRUE,IFERROR(INDEX(Planung!$D$68:$IA$68,MATCH($W204,Wirksam!$D$6:$IA$6,0)),0),0)</f>
        <v>6.8999999999999995</v>
      </c>
      <c r="M204" s="27">
        <f>IF(OR(Filter!$T$5=TRUE,Filter!$T$6=TRUE),IFERROR(INDEX(Planung!$D$69:$IA$69,MATCH($W204,Wirksam!$D$6:$IA$6,0)),0),0)</f>
        <v>9.2000000000000011</v>
      </c>
      <c r="N204" s="27">
        <f t="shared" si="31"/>
        <v>16.100000000000001</v>
      </c>
      <c r="O204" s="27" t="e">
        <f t="shared" si="32"/>
        <v>#N/A</v>
      </c>
      <c r="P204" s="27" t="e">
        <f t="shared" si="33"/>
        <v>#N/A</v>
      </c>
      <c r="Q204" s="27" t="e">
        <f t="shared" si="34"/>
        <v>#N/A</v>
      </c>
      <c r="R204" s="27" t="e">
        <f t="shared" si="35"/>
        <v>#N/A</v>
      </c>
      <c r="S204" s="27" t="e">
        <f t="shared" si="36"/>
        <v>#N/A</v>
      </c>
      <c r="T204" s="27" t="e">
        <f t="shared" si="37"/>
        <v>#N/A</v>
      </c>
      <c r="U204" s="26">
        <f>COUNTIFS(Verlauf!$B$6:$B$1000,$A204,Verlauf!$C$6:$C$1000,$B204)</f>
        <v>0</v>
      </c>
      <c r="V204" s="26">
        <f t="shared" si="38"/>
        <v>1</v>
      </c>
      <c r="W204" s="26">
        <f t="shared" si="39"/>
        <v>203019</v>
      </c>
      <c r="X204" s="26">
        <f>SUMIFS(Verlauf!$X$6:$X$1000,Verlauf!$B$6:$B$1000,$A204,Verlauf!$C$6:$C$1000,$B204)</f>
        <v>0</v>
      </c>
      <c r="Y204" s="26">
        <f>SUMIFS(Verlauf!$Y$6:$Y$1000,Verlauf!$B$6:$B$1000,$A204,Verlauf!$C$6:$C$1000,$B204)</f>
        <v>0</v>
      </c>
      <c r="Z204" s="26">
        <f>SUMIFS(Verlauf!$Z$6:$Z$1000,Verlauf!$B$6:$B$1000,$A204,Verlauf!$C$6:$C$1000,$B204)</f>
        <v>0</v>
      </c>
      <c r="AA204" s="26">
        <f>SUMIFS(Verlauf!$I$6:$I$1000,Verlauf!$B$6:$B$1000,$A204,Verlauf!$C$6:$C$1000,$B204)</f>
        <v>0</v>
      </c>
      <c r="AB204" s="26">
        <f>SUMIFS(Verlauf!$AA$6:$AA$1000,Verlauf!$B$6:$B$1000,$A204,Verlauf!$C$6:$C$1000,$B204)</f>
        <v>0</v>
      </c>
      <c r="AC204" s="26">
        <f>SUMIFS(Verlauf!$AB$6:$AB$1000,Verlauf!$B$6:$B$1000,$A204,Verlauf!$C$6:$C$1000,$B204)</f>
        <v>0</v>
      </c>
      <c r="AD204" s="26">
        <f>SUMIFS(Verlauf!$AC$6:$AC$1000,Verlauf!$B$6:$B$1000,$A204,Verlauf!$C$6:$C$1000,$B204)</f>
        <v>0</v>
      </c>
      <c r="AE204" s="26">
        <f>SUMIFS(Verlauf!$S$6:$S$1000,Verlauf!$B$6:$B$1000,$A204,Verlauf!$C$6:$C$1000,$B204)</f>
        <v>0</v>
      </c>
      <c r="AF204" s="26" t="str">
        <f>IF($AN204="","",INDEX(Verlauf!$D$6:$D$1000,MATCH($AN204,Verlauf!$A$6:$A$1000,0)))</f>
        <v/>
      </c>
      <c r="AG204" s="26" t="str">
        <f>IF($AN204="","",INDEX(Verlauf!$E$6:$E$1000,MATCH($AN204,Verlauf!$A$6:$A$1000,0)))</f>
        <v/>
      </c>
      <c r="AH204" s="26" t="str">
        <f>IF($AN204="","",INDEX(Verlauf!$F$6:$F$1000,MATCH($AN204,Verlauf!$A$6:$A$1000,0)))</f>
        <v/>
      </c>
      <c r="AI204" s="26" t="str">
        <f>IF($AN204="","",INDEX(Verlauf!$H$6:$H$1000,MATCH($AN204,Verlauf!$A$6:$A$1000,0)))</f>
        <v/>
      </c>
      <c r="AJ204" s="26" t="str">
        <f>IF($AN204="","",INDEX(Verlauf!$N$6:$N$1000,MATCH($AN204,Verlauf!$A$6:$A$1000,0)))</f>
        <v/>
      </c>
      <c r="AK204" s="26" t="str">
        <f>IF($AN204="","",INDEX(Verlauf!$O$6:$O$1000,MATCH($AN204,Verlauf!$A$6:$A$1000,0)))</f>
        <v/>
      </c>
      <c r="AL204" s="26" t="str">
        <f>IF($AN204="","",INDEX(Verlauf!$P$6:$P$1000,MATCH($AN204,Verlauf!$A$6:$A$1000,0)))</f>
        <v/>
      </c>
      <c r="AM204" s="26" t="str">
        <f>IF($AN204="","",INDEX(Verlauf!$R$6:$R$1000,MATCH($AN204,Verlauf!$A$6:$A$1000,0)))</f>
        <v/>
      </c>
      <c r="AN204" s="28" t="str">
        <f>IF(U204&gt;0,_xlfn.MAXIFS(Verlauf!$A$6:$A$1000,Verlauf!$B$6:$B$1000,$A204,Verlauf!$C$6:$C$1000,$B204),"")</f>
        <v/>
      </c>
    </row>
    <row r="205" spans="1:40" x14ac:dyDescent="0.25">
      <c r="A205" s="26">
        <v>2030</v>
      </c>
      <c r="B205" s="26">
        <v>20</v>
      </c>
      <c r="C205" s="7" t="str">
        <f t="shared" si="30"/>
        <v>KW 20/30</v>
      </c>
      <c r="D205" s="26">
        <f>SUMIFS(Verlauf!$K$6:$K$1000,Verlauf!$B$6:$B$1000,$A205,Verlauf!$C$6:$C$1000,$B205)</f>
        <v>0</v>
      </c>
      <c r="E205" s="26">
        <f>SUMIFS(Verlauf!$L$6:$L$1000,Verlauf!$B$6:$B$1000,$A205,Verlauf!$C$6:$C$1000,$B205)</f>
        <v>0</v>
      </c>
      <c r="F205" s="26">
        <f>SUMIFS(Verlauf!$M$6:$M$1000,Verlauf!$B$6:$B$1000,$A205,Verlauf!$C$6:$C$1000,$B205)</f>
        <v>0</v>
      </c>
      <c r="G205" s="26">
        <f>SUMIFS(Verlauf!$J$6:$J$1000,Verlauf!$B$6:$B$1000,$A205,Verlauf!$C$6:$C$1000,$B205)</f>
        <v>0</v>
      </c>
      <c r="H205" s="26">
        <f>SUMIFS(Verlauf!$U$6:$U$1000,Verlauf!$B$6:$B$1000,$A205,Verlauf!$C$6:$C$1000,$B205)</f>
        <v>0</v>
      </c>
      <c r="I205" s="26">
        <f>SUMIFS(Verlauf!$V$6:$V$1000,Verlauf!$B$6:$B$1000,$A205,Verlauf!$C$6:$C$1000,$B205)</f>
        <v>0</v>
      </c>
      <c r="J205" s="26">
        <f>SUMIFS(Verlauf!$W$6:$W$1000,Verlauf!$B$6:$B$1000,$A205,Verlauf!$C$6:$C$1000,$B205)</f>
        <v>0</v>
      </c>
      <c r="K205" s="26">
        <f>SUMIFS(Verlauf!$T$6:$T$1000,Verlauf!$B$6:$B$1000,$A205,Verlauf!$C$6:$C$1000,$B205)</f>
        <v>0</v>
      </c>
      <c r="L205" s="27">
        <f>IF(Filter!$T$7=TRUE,IFERROR(INDEX(Planung!$D$68:$IA$68,MATCH($W205,Wirksam!$D$6:$IA$6,0)),0),0)</f>
        <v>6.8999999999999995</v>
      </c>
      <c r="M205" s="27">
        <f>IF(OR(Filter!$T$5=TRUE,Filter!$T$6=TRUE),IFERROR(INDEX(Planung!$D$69:$IA$69,MATCH($W205,Wirksam!$D$6:$IA$6,0)),0),0)</f>
        <v>9.2000000000000011</v>
      </c>
      <c r="N205" s="27">
        <f t="shared" si="31"/>
        <v>16.100000000000001</v>
      </c>
      <c r="O205" s="27" t="e">
        <f t="shared" si="32"/>
        <v>#N/A</v>
      </c>
      <c r="P205" s="27" t="e">
        <f t="shared" si="33"/>
        <v>#N/A</v>
      </c>
      <c r="Q205" s="27" t="e">
        <f t="shared" si="34"/>
        <v>#N/A</v>
      </c>
      <c r="R205" s="27" t="e">
        <f t="shared" si="35"/>
        <v>#N/A</v>
      </c>
      <c r="S205" s="27" t="e">
        <f t="shared" si="36"/>
        <v>#N/A</v>
      </c>
      <c r="T205" s="27" t="e">
        <f t="shared" si="37"/>
        <v>#N/A</v>
      </c>
      <c r="U205" s="26">
        <f>COUNTIFS(Verlauf!$B$6:$B$1000,$A205,Verlauf!$C$6:$C$1000,$B205)</f>
        <v>0</v>
      </c>
      <c r="V205" s="26">
        <f t="shared" si="38"/>
        <v>1</v>
      </c>
      <c r="W205" s="26">
        <f t="shared" si="39"/>
        <v>203020</v>
      </c>
      <c r="X205" s="26">
        <f>SUMIFS(Verlauf!$X$6:$X$1000,Verlauf!$B$6:$B$1000,$A205,Verlauf!$C$6:$C$1000,$B205)</f>
        <v>0</v>
      </c>
      <c r="Y205" s="26">
        <f>SUMIFS(Verlauf!$Y$6:$Y$1000,Verlauf!$B$6:$B$1000,$A205,Verlauf!$C$6:$C$1000,$B205)</f>
        <v>0</v>
      </c>
      <c r="Z205" s="26">
        <f>SUMIFS(Verlauf!$Z$6:$Z$1000,Verlauf!$B$6:$B$1000,$A205,Verlauf!$C$6:$C$1000,$B205)</f>
        <v>0</v>
      </c>
      <c r="AA205" s="26">
        <f>SUMIFS(Verlauf!$I$6:$I$1000,Verlauf!$B$6:$B$1000,$A205,Verlauf!$C$6:$C$1000,$B205)</f>
        <v>0</v>
      </c>
      <c r="AB205" s="26">
        <f>SUMIFS(Verlauf!$AA$6:$AA$1000,Verlauf!$B$6:$B$1000,$A205,Verlauf!$C$6:$C$1000,$B205)</f>
        <v>0</v>
      </c>
      <c r="AC205" s="26">
        <f>SUMIFS(Verlauf!$AB$6:$AB$1000,Verlauf!$B$6:$B$1000,$A205,Verlauf!$C$6:$C$1000,$B205)</f>
        <v>0</v>
      </c>
      <c r="AD205" s="26">
        <f>SUMIFS(Verlauf!$AC$6:$AC$1000,Verlauf!$B$6:$B$1000,$A205,Verlauf!$C$6:$C$1000,$B205)</f>
        <v>0</v>
      </c>
      <c r="AE205" s="26">
        <f>SUMIFS(Verlauf!$S$6:$S$1000,Verlauf!$B$6:$B$1000,$A205,Verlauf!$C$6:$C$1000,$B205)</f>
        <v>0</v>
      </c>
      <c r="AF205" s="26" t="str">
        <f>IF($AN205="","",INDEX(Verlauf!$D$6:$D$1000,MATCH($AN205,Verlauf!$A$6:$A$1000,0)))</f>
        <v/>
      </c>
      <c r="AG205" s="26" t="str">
        <f>IF($AN205="","",INDEX(Verlauf!$E$6:$E$1000,MATCH($AN205,Verlauf!$A$6:$A$1000,0)))</f>
        <v/>
      </c>
      <c r="AH205" s="26" t="str">
        <f>IF($AN205="","",INDEX(Verlauf!$F$6:$F$1000,MATCH($AN205,Verlauf!$A$6:$A$1000,0)))</f>
        <v/>
      </c>
      <c r="AI205" s="26" t="str">
        <f>IF($AN205="","",INDEX(Verlauf!$H$6:$H$1000,MATCH($AN205,Verlauf!$A$6:$A$1000,0)))</f>
        <v/>
      </c>
      <c r="AJ205" s="26" t="str">
        <f>IF($AN205="","",INDEX(Verlauf!$N$6:$N$1000,MATCH($AN205,Verlauf!$A$6:$A$1000,0)))</f>
        <v/>
      </c>
      <c r="AK205" s="26" t="str">
        <f>IF($AN205="","",INDEX(Verlauf!$O$6:$O$1000,MATCH($AN205,Verlauf!$A$6:$A$1000,0)))</f>
        <v/>
      </c>
      <c r="AL205" s="26" t="str">
        <f>IF($AN205="","",INDEX(Verlauf!$P$6:$P$1000,MATCH($AN205,Verlauf!$A$6:$A$1000,0)))</f>
        <v/>
      </c>
      <c r="AM205" s="26" t="str">
        <f>IF($AN205="","",INDEX(Verlauf!$R$6:$R$1000,MATCH($AN205,Verlauf!$A$6:$A$1000,0)))</f>
        <v/>
      </c>
      <c r="AN205" s="28" t="str">
        <f>IF(U205&gt;0,_xlfn.MAXIFS(Verlauf!$A$6:$A$1000,Verlauf!$B$6:$B$1000,$A205,Verlauf!$C$6:$C$1000,$B205),"")</f>
        <v/>
      </c>
    </row>
    <row r="206" spans="1:40" x14ac:dyDescent="0.25">
      <c r="A206" s="26">
        <v>2030</v>
      </c>
      <c r="B206" s="26">
        <v>21</v>
      </c>
      <c r="C206" s="7" t="str">
        <f t="shared" si="30"/>
        <v>KW 21/30</v>
      </c>
      <c r="D206" s="26">
        <f>SUMIFS(Verlauf!$K$6:$K$1000,Verlauf!$B$6:$B$1000,$A206,Verlauf!$C$6:$C$1000,$B206)</f>
        <v>0</v>
      </c>
      <c r="E206" s="26">
        <f>SUMIFS(Verlauf!$L$6:$L$1000,Verlauf!$B$6:$B$1000,$A206,Verlauf!$C$6:$C$1000,$B206)</f>
        <v>0</v>
      </c>
      <c r="F206" s="26">
        <f>SUMIFS(Verlauf!$M$6:$M$1000,Verlauf!$B$6:$B$1000,$A206,Verlauf!$C$6:$C$1000,$B206)</f>
        <v>0</v>
      </c>
      <c r="G206" s="26">
        <f>SUMIFS(Verlauf!$J$6:$J$1000,Verlauf!$B$6:$B$1000,$A206,Verlauf!$C$6:$C$1000,$B206)</f>
        <v>0</v>
      </c>
      <c r="H206" s="26">
        <f>SUMIFS(Verlauf!$U$6:$U$1000,Verlauf!$B$6:$B$1000,$A206,Verlauf!$C$6:$C$1000,$B206)</f>
        <v>0</v>
      </c>
      <c r="I206" s="26">
        <f>SUMIFS(Verlauf!$V$6:$V$1000,Verlauf!$B$6:$B$1000,$A206,Verlauf!$C$6:$C$1000,$B206)</f>
        <v>0</v>
      </c>
      <c r="J206" s="26">
        <f>SUMIFS(Verlauf!$W$6:$W$1000,Verlauf!$B$6:$B$1000,$A206,Verlauf!$C$6:$C$1000,$B206)</f>
        <v>0</v>
      </c>
      <c r="K206" s="26">
        <f>SUMIFS(Verlauf!$T$6:$T$1000,Verlauf!$B$6:$B$1000,$A206,Verlauf!$C$6:$C$1000,$B206)</f>
        <v>0</v>
      </c>
      <c r="L206" s="27">
        <f>IF(Filter!$T$7=TRUE,IFERROR(INDEX(Planung!$D$68:$IA$68,MATCH($W206,Wirksam!$D$6:$IA$6,0)),0),0)</f>
        <v>6.8999999999999995</v>
      </c>
      <c r="M206" s="27">
        <f>IF(OR(Filter!$T$5=TRUE,Filter!$T$6=TRUE),IFERROR(INDEX(Planung!$D$69:$IA$69,MATCH($W206,Wirksam!$D$6:$IA$6,0)),0),0)</f>
        <v>9.2000000000000011</v>
      </c>
      <c r="N206" s="27">
        <f t="shared" si="31"/>
        <v>16.100000000000001</v>
      </c>
      <c r="O206" s="27" t="e">
        <f t="shared" si="32"/>
        <v>#N/A</v>
      </c>
      <c r="P206" s="27" t="e">
        <f t="shared" si="33"/>
        <v>#N/A</v>
      </c>
      <c r="Q206" s="27" t="e">
        <f t="shared" si="34"/>
        <v>#N/A</v>
      </c>
      <c r="R206" s="27" t="e">
        <f t="shared" si="35"/>
        <v>#N/A</v>
      </c>
      <c r="S206" s="27" t="e">
        <f t="shared" si="36"/>
        <v>#N/A</v>
      </c>
      <c r="T206" s="27" t="e">
        <f t="shared" si="37"/>
        <v>#N/A</v>
      </c>
      <c r="U206" s="26">
        <f>COUNTIFS(Verlauf!$B$6:$B$1000,$A206,Verlauf!$C$6:$C$1000,$B206)</f>
        <v>0</v>
      </c>
      <c r="V206" s="26">
        <f t="shared" si="38"/>
        <v>1</v>
      </c>
      <c r="W206" s="26">
        <f t="shared" si="39"/>
        <v>203021</v>
      </c>
      <c r="X206" s="26">
        <f>SUMIFS(Verlauf!$X$6:$X$1000,Verlauf!$B$6:$B$1000,$A206,Verlauf!$C$6:$C$1000,$B206)</f>
        <v>0</v>
      </c>
      <c r="Y206" s="26">
        <f>SUMIFS(Verlauf!$Y$6:$Y$1000,Verlauf!$B$6:$B$1000,$A206,Verlauf!$C$6:$C$1000,$B206)</f>
        <v>0</v>
      </c>
      <c r="Z206" s="26">
        <f>SUMIFS(Verlauf!$Z$6:$Z$1000,Verlauf!$B$6:$B$1000,$A206,Verlauf!$C$6:$C$1000,$B206)</f>
        <v>0</v>
      </c>
      <c r="AA206" s="26">
        <f>SUMIFS(Verlauf!$I$6:$I$1000,Verlauf!$B$6:$B$1000,$A206,Verlauf!$C$6:$C$1000,$B206)</f>
        <v>0</v>
      </c>
      <c r="AB206" s="26">
        <f>SUMIFS(Verlauf!$AA$6:$AA$1000,Verlauf!$B$6:$B$1000,$A206,Verlauf!$C$6:$C$1000,$B206)</f>
        <v>0</v>
      </c>
      <c r="AC206" s="26">
        <f>SUMIFS(Verlauf!$AB$6:$AB$1000,Verlauf!$B$6:$B$1000,$A206,Verlauf!$C$6:$C$1000,$B206)</f>
        <v>0</v>
      </c>
      <c r="AD206" s="26">
        <f>SUMIFS(Verlauf!$AC$6:$AC$1000,Verlauf!$B$6:$B$1000,$A206,Verlauf!$C$6:$C$1000,$B206)</f>
        <v>0</v>
      </c>
      <c r="AE206" s="26">
        <f>SUMIFS(Verlauf!$S$6:$S$1000,Verlauf!$B$6:$B$1000,$A206,Verlauf!$C$6:$C$1000,$B206)</f>
        <v>0</v>
      </c>
      <c r="AF206" s="26" t="str">
        <f>IF($AN206="","",INDEX(Verlauf!$D$6:$D$1000,MATCH($AN206,Verlauf!$A$6:$A$1000,0)))</f>
        <v/>
      </c>
      <c r="AG206" s="26" t="str">
        <f>IF($AN206="","",INDEX(Verlauf!$E$6:$E$1000,MATCH($AN206,Verlauf!$A$6:$A$1000,0)))</f>
        <v/>
      </c>
      <c r="AH206" s="26" t="str">
        <f>IF($AN206="","",INDEX(Verlauf!$F$6:$F$1000,MATCH($AN206,Verlauf!$A$6:$A$1000,0)))</f>
        <v/>
      </c>
      <c r="AI206" s="26" t="str">
        <f>IF($AN206="","",INDEX(Verlauf!$H$6:$H$1000,MATCH($AN206,Verlauf!$A$6:$A$1000,0)))</f>
        <v/>
      </c>
      <c r="AJ206" s="26" t="str">
        <f>IF($AN206="","",INDEX(Verlauf!$N$6:$N$1000,MATCH($AN206,Verlauf!$A$6:$A$1000,0)))</f>
        <v/>
      </c>
      <c r="AK206" s="26" t="str">
        <f>IF($AN206="","",INDEX(Verlauf!$O$6:$O$1000,MATCH($AN206,Verlauf!$A$6:$A$1000,0)))</f>
        <v/>
      </c>
      <c r="AL206" s="26" t="str">
        <f>IF($AN206="","",INDEX(Verlauf!$P$6:$P$1000,MATCH($AN206,Verlauf!$A$6:$A$1000,0)))</f>
        <v/>
      </c>
      <c r="AM206" s="26" t="str">
        <f>IF($AN206="","",INDEX(Verlauf!$R$6:$R$1000,MATCH($AN206,Verlauf!$A$6:$A$1000,0)))</f>
        <v/>
      </c>
      <c r="AN206" s="28" t="str">
        <f>IF(U206&gt;0,_xlfn.MAXIFS(Verlauf!$A$6:$A$1000,Verlauf!$B$6:$B$1000,$A206,Verlauf!$C$6:$C$1000,$B206),"")</f>
        <v/>
      </c>
    </row>
    <row r="207" spans="1:40" x14ac:dyDescent="0.25">
      <c r="A207" s="26">
        <v>2030</v>
      </c>
      <c r="B207" s="26">
        <v>22</v>
      </c>
      <c r="C207" s="7" t="str">
        <f t="shared" si="30"/>
        <v>KW 22/30</v>
      </c>
      <c r="D207" s="26">
        <f>SUMIFS(Verlauf!$K$6:$K$1000,Verlauf!$B$6:$B$1000,$A207,Verlauf!$C$6:$C$1000,$B207)</f>
        <v>0</v>
      </c>
      <c r="E207" s="26">
        <f>SUMIFS(Verlauf!$L$6:$L$1000,Verlauf!$B$6:$B$1000,$A207,Verlauf!$C$6:$C$1000,$B207)</f>
        <v>0</v>
      </c>
      <c r="F207" s="26">
        <f>SUMIFS(Verlauf!$M$6:$M$1000,Verlauf!$B$6:$B$1000,$A207,Verlauf!$C$6:$C$1000,$B207)</f>
        <v>0</v>
      </c>
      <c r="G207" s="26">
        <f>SUMIFS(Verlauf!$J$6:$J$1000,Verlauf!$B$6:$B$1000,$A207,Verlauf!$C$6:$C$1000,$B207)</f>
        <v>0</v>
      </c>
      <c r="H207" s="26">
        <f>SUMIFS(Verlauf!$U$6:$U$1000,Verlauf!$B$6:$B$1000,$A207,Verlauf!$C$6:$C$1000,$B207)</f>
        <v>0</v>
      </c>
      <c r="I207" s="26">
        <f>SUMIFS(Verlauf!$V$6:$V$1000,Verlauf!$B$6:$B$1000,$A207,Verlauf!$C$6:$C$1000,$B207)</f>
        <v>0</v>
      </c>
      <c r="J207" s="26">
        <f>SUMIFS(Verlauf!$W$6:$W$1000,Verlauf!$B$6:$B$1000,$A207,Verlauf!$C$6:$C$1000,$B207)</f>
        <v>0</v>
      </c>
      <c r="K207" s="26">
        <f>SUMIFS(Verlauf!$T$6:$T$1000,Verlauf!$B$6:$B$1000,$A207,Verlauf!$C$6:$C$1000,$B207)</f>
        <v>0</v>
      </c>
      <c r="L207" s="27">
        <f>IF(Filter!$T$7=TRUE,IFERROR(INDEX(Planung!$D$68:$IA$68,MATCH($W207,Wirksam!$D$6:$IA$6,0)),0),0)</f>
        <v>6.8999999999999995</v>
      </c>
      <c r="M207" s="27">
        <f>IF(OR(Filter!$T$5=TRUE,Filter!$T$6=TRUE),IFERROR(INDEX(Planung!$D$69:$IA$69,MATCH($W207,Wirksam!$D$6:$IA$6,0)),0),0)</f>
        <v>9.2000000000000011</v>
      </c>
      <c r="N207" s="27">
        <f t="shared" si="31"/>
        <v>16.100000000000001</v>
      </c>
      <c r="O207" s="27" t="e">
        <f t="shared" si="32"/>
        <v>#N/A</v>
      </c>
      <c r="P207" s="27" t="e">
        <f t="shared" si="33"/>
        <v>#N/A</v>
      </c>
      <c r="Q207" s="27" t="e">
        <f t="shared" si="34"/>
        <v>#N/A</v>
      </c>
      <c r="R207" s="27" t="e">
        <f t="shared" si="35"/>
        <v>#N/A</v>
      </c>
      <c r="S207" s="27" t="e">
        <f t="shared" si="36"/>
        <v>#N/A</v>
      </c>
      <c r="T207" s="27" t="e">
        <f t="shared" si="37"/>
        <v>#N/A</v>
      </c>
      <c r="U207" s="26">
        <f>COUNTIFS(Verlauf!$B$6:$B$1000,$A207,Verlauf!$C$6:$C$1000,$B207)</f>
        <v>0</v>
      </c>
      <c r="V207" s="26">
        <f t="shared" si="38"/>
        <v>1</v>
      </c>
      <c r="W207" s="26">
        <f t="shared" si="39"/>
        <v>203022</v>
      </c>
      <c r="X207" s="26">
        <f>SUMIFS(Verlauf!$X$6:$X$1000,Verlauf!$B$6:$B$1000,$A207,Verlauf!$C$6:$C$1000,$B207)</f>
        <v>0</v>
      </c>
      <c r="Y207" s="26">
        <f>SUMIFS(Verlauf!$Y$6:$Y$1000,Verlauf!$B$6:$B$1000,$A207,Verlauf!$C$6:$C$1000,$B207)</f>
        <v>0</v>
      </c>
      <c r="Z207" s="26">
        <f>SUMIFS(Verlauf!$Z$6:$Z$1000,Verlauf!$B$6:$B$1000,$A207,Verlauf!$C$6:$C$1000,$B207)</f>
        <v>0</v>
      </c>
      <c r="AA207" s="26">
        <f>SUMIFS(Verlauf!$I$6:$I$1000,Verlauf!$B$6:$B$1000,$A207,Verlauf!$C$6:$C$1000,$B207)</f>
        <v>0</v>
      </c>
      <c r="AB207" s="26">
        <f>SUMIFS(Verlauf!$AA$6:$AA$1000,Verlauf!$B$6:$B$1000,$A207,Verlauf!$C$6:$C$1000,$B207)</f>
        <v>0</v>
      </c>
      <c r="AC207" s="26">
        <f>SUMIFS(Verlauf!$AB$6:$AB$1000,Verlauf!$B$6:$B$1000,$A207,Verlauf!$C$6:$C$1000,$B207)</f>
        <v>0</v>
      </c>
      <c r="AD207" s="26">
        <f>SUMIFS(Verlauf!$AC$6:$AC$1000,Verlauf!$B$6:$B$1000,$A207,Verlauf!$C$6:$C$1000,$B207)</f>
        <v>0</v>
      </c>
      <c r="AE207" s="26">
        <f>SUMIFS(Verlauf!$S$6:$S$1000,Verlauf!$B$6:$B$1000,$A207,Verlauf!$C$6:$C$1000,$B207)</f>
        <v>0</v>
      </c>
      <c r="AF207" s="26" t="str">
        <f>IF($AN207="","",INDEX(Verlauf!$D$6:$D$1000,MATCH($AN207,Verlauf!$A$6:$A$1000,0)))</f>
        <v/>
      </c>
      <c r="AG207" s="26" t="str">
        <f>IF($AN207="","",INDEX(Verlauf!$E$6:$E$1000,MATCH($AN207,Verlauf!$A$6:$A$1000,0)))</f>
        <v/>
      </c>
      <c r="AH207" s="26" t="str">
        <f>IF($AN207="","",INDEX(Verlauf!$F$6:$F$1000,MATCH($AN207,Verlauf!$A$6:$A$1000,0)))</f>
        <v/>
      </c>
      <c r="AI207" s="26" t="str">
        <f>IF($AN207="","",INDEX(Verlauf!$H$6:$H$1000,MATCH($AN207,Verlauf!$A$6:$A$1000,0)))</f>
        <v/>
      </c>
      <c r="AJ207" s="26" t="str">
        <f>IF($AN207="","",INDEX(Verlauf!$N$6:$N$1000,MATCH($AN207,Verlauf!$A$6:$A$1000,0)))</f>
        <v/>
      </c>
      <c r="AK207" s="26" t="str">
        <f>IF($AN207="","",INDEX(Verlauf!$O$6:$O$1000,MATCH($AN207,Verlauf!$A$6:$A$1000,0)))</f>
        <v/>
      </c>
      <c r="AL207" s="26" t="str">
        <f>IF($AN207="","",INDEX(Verlauf!$P$6:$P$1000,MATCH($AN207,Verlauf!$A$6:$A$1000,0)))</f>
        <v/>
      </c>
      <c r="AM207" s="26" t="str">
        <f>IF($AN207="","",INDEX(Verlauf!$R$6:$R$1000,MATCH($AN207,Verlauf!$A$6:$A$1000,0)))</f>
        <v/>
      </c>
      <c r="AN207" s="28" t="str">
        <f>IF(U207&gt;0,_xlfn.MAXIFS(Verlauf!$A$6:$A$1000,Verlauf!$B$6:$B$1000,$A207,Verlauf!$C$6:$C$1000,$B207),"")</f>
        <v/>
      </c>
    </row>
    <row r="208" spans="1:40" x14ac:dyDescent="0.25">
      <c r="A208" s="26">
        <v>2030</v>
      </c>
      <c r="B208" s="26">
        <v>23</v>
      </c>
      <c r="C208" s="7" t="str">
        <f t="shared" si="30"/>
        <v>KW 23/30</v>
      </c>
      <c r="D208" s="26">
        <f>SUMIFS(Verlauf!$K$6:$K$1000,Verlauf!$B$6:$B$1000,$A208,Verlauf!$C$6:$C$1000,$B208)</f>
        <v>0</v>
      </c>
      <c r="E208" s="26">
        <f>SUMIFS(Verlauf!$L$6:$L$1000,Verlauf!$B$6:$B$1000,$A208,Verlauf!$C$6:$C$1000,$B208)</f>
        <v>0</v>
      </c>
      <c r="F208" s="26">
        <f>SUMIFS(Verlauf!$M$6:$M$1000,Verlauf!$B$6:$B$1000,$A208,Verlauf!$C$6:$C$1000,$B208)</f>
        <v>0</v>
      </c>
      <c r="G208" s="26">
        <f>SUMIFS(Verlauf!$J$6:$J$1000,Verlauf!$B$6:$B$1000,$A208,Verlauf!$C$6:$C$1000,$B208)</f>
        <v>0</v>
      </c>
      <c r="H208" s="26">
        <f>SUMIFS(Verlauf!$U$6:$U$1000,Verlauf!$B$6:$B$1000,$A208,Verlauf!$C$6:$C$1000,$B208)</f>
        <v>0</v>
      </c>
      <c r="I208" s="26">
        <f>SUMIFS(Verlauf!$V$6:$V$1000,Verlauf!$B$6:$B$1000,$A208,Verlauf!$C$6:$C$1000,$B208)</f>
        <v>0</v>
      </c>
      <c r="J208" s="26">
        <f>SUMIFS(Verlauf!$W$6:$W$1000,Verlauf!$B$6:$B$1000,$A208,Verlauf!$C$6:$C$1000,$B208)</f>
        <v>0</v>
      </c>
      <c r="K208" s="26">
        <f>SUMIFS(Verlauf!$T$6:$T$1000,Verlauf!$B$6:$B$1000,$A208,Verlauf!$C$6:$C$1000,$B208)</f>
        <v>0</v>
      </c>
      <c r="L208" s="27">
        <f>IF(Filter!$T$7=TRUE,IFERROR(INDEX(Planung!$D$68:$IA$68,MATCH($W208,Wirksam!$D$6:$IA$6,0)),0),0)</f>
        <v>6.8999999999999995</v>
      </c>
      <c r="M208" s="27">
        <f>IF(OR(Filter!$T$5=TRUE,Filter!$T$6=TRUE),IFERROR(INDEX(Planung!$D$69:$IA$69,MATCH($W208,Wirksam!$D$6:$IA$6,0)),0),0)</f>
        <v>9.2000000000000011</v>
      </c>
      <c r="N208" s="27">
        <f t="shared" si="31"/>
        <v>16.100000000000001</v>
      </c>
      <c r="O208" s="27" t="e">
        <f t="shared" si="32"/>
        <v>#N/A</v>
      </c>
      <c r="P208" s="27" t="e">
        <f t="shared" si="33"/>
        <v>#N/A</v>
      </c>
      <c r="Q208" s="27" t="e">
        <f t="shared" si="34"/>
        <v>#N/A</v>
      </c>
      <c r="R208" s="27" t="e">
        <f t="shared" si="35"/>
        <v>#N/A</v>
      </c>
      <c r="S208" s="27" t="e">
        <f t="shared" si="36"/>
        <v>#N/A</v>
      </c>
      <c r="T208" s="27" t="e">
        <f t="shared" si="37"/>
        <v>#N/A</v>
      </c>
      <c r="U208" s="26">
        <f>COUNTIFS(Verlauf!$B$6:$B$1000,$A208,Verlauf!$C$6:$C$1000,$B208)</f>
        <v>0</v>
      </c>
      <c r="V208" s="26">
        <f t="shared" si="38"/>
        <v>1</v>
      </c>
      <c r="W208" s="26">
        <f t="shared" si="39"/>
        <v>203023</v>
      </c>
      <c r="X208" s="26">
        <f>SUMIFS(Verlauf!$X$6:$X$1000,Verlauf!$B$6:$B$1000,$A208,Verlauf!$C$6:$C$1000,$B208)</f>
        <v>0</v>
      </c>
      <c r="Y208" s="26">
        <f>SUMIFS(Verlauf!$Y$6:$Y$1000,Verlauf!$B$6:$B$1000,$A208,Verlauf!$C$6:$C$1000,$B208)</f>
        <v>0</v>
      </c>
      <c r="Z208" s="26">
        <f>SUMIFS(Verlauf!$Z$6:$Z$1000,Verlauf!$B$6:$B$1000,$A208,Verlauf!$C$6:$C$1000,$B208)</f>
        <v>0</v>
      </c>
      <c r="AA208" s="26">
        <f>SUMIFS(Verlauf!$I$6:$I$1000,Verlauf!$B$6:$B$1000,$A208,Verlauf!$C$6:$C$1000,$B208)</f>
        <v>0</v>
      </c>
      <c r="AB208" s="26">
        <f>SUMIFS(Verlauf!$AA$6:$AA$1000,Verlauf!$B$6:$B$1000,$A208,Verlauf!$C$6:$C$1000,$B208)</f>
        <v>0</v>
      </c>
      <c r="AC208" s="26">
        <f>SUMIFS(Verlauf!$AB$6:$AB$1000,Verlauf!$B$6:$B$1000,$A208,Verlauf!$C$6:$C$1000,$B208)</f>
        <v>0</v>
      </c>
      <c r="AD208" s="26">
        <f>SUMIFS(Verlauf!$AC$6:$AC$1000,Verlauf!$B$6:$B$1000,$A208,Verlauf!$C$6:$C$1000,$B208)</f>
        <v>0</v>
      </c>
      <c r="AE208" s="26">
        <f>SUMIFS(Verlauf!$S$6:$S$1000,Verlauf!$B$6:$B$1000,$A208,Verlauf!$C$6:$C$1000,$B208)</f>
        <v>0</v>
      </c>
      <c r="AF208" s="26" t="str">
        <f>IF($AN208="","",INDEX(Verlauf!$D$6:$D$1000,MATCH($AN208,Verlauf!$A$6:$A$1000,0)))</f>
        <v/>
      </c>
      <c r="AG208" s="26" t="str">
        <f>IF($AN208="","",INDEX(Verlauf!$E$6:$E$1000,MATCH($AN208,Verlauf!$A$6:$A$1000,0)))</f>
        <v/>
      </c>
      <c r="AH208" s="26" t="str">
        <f>IF($AN208="","",INDEX(Verlauf!$F$6:$F$1000,MATCH($AN208,Verlauf!$A$6:$A$1000,0)))</f>
        <v/>
      </c>
      <c r="AI208" s="26" t="str">
        <f>IF($AN208="","",INDEX(Verlauf!$H$6:$H$1000,MATCH($AN208,Verlauf!$A$6:$A$1000,0)))</f>
        <v/>
      </c>
      <c r="AJ208" s="26" t="str">
        <f>IF($AN208="","",INDEX(Verlauf!$N$6:$N$1000,MATCH($AN208,Verlauf!$A$6:$A$1000,0)))</f>
        <v/>
      </c>
      <c r="AK208" s="26" t="str">
        <f>IF($AN208="","",INDEX(Verlauf!$O$6:$O$1000,MATCH($AN208,Verlauf!$A$6:$A$1000,0)))</f>
        <v/>
      </c>
      <c r="AL208" s="26" t="str">
        <f>IF($AN208="","",INDEX(Verlauf!$P$6:$P$1000,MATCH($AN208,Verlauf!$A$6:$A$1000,0)))</f>
        <v/>
      </c>
      <c r="AM208" s="26" t="str">
        <f>IF($AN208="","",INDEX(Verlauf!$R$6:$R$1000,MATCH($AN208,Verlauf!$A$6:$A$1000,0)))</f>
        <v/>
      </c>
      <c r="AN208" s="28" t="str">
        <f>IF(U208&gt;0,_xlfn.MAXIFS(Verlauf!$A$6:$A$1000,Verlauf!$B$6:$B$1000,$A208,Verlauf!$C$6:$C$1000,$B208),"")</f>
        <v/>
      </c>
    </row>
    <row r="209" spans="1:40" x14ac:dyDescent="0.25">
      <c r="A209" s="26">
        <v>2030</v>
      </c>
      <c r="B209" s="26">
        <v>24</v>
      </c>
      <c r="C209" s="7" t="str">
        <f t="shared" si="30"/>
        <v>KW 24/30</v>
      </c>
      <c r="D209" s="26">
        <f>SUMIFS(Verlauf!$K$6:$K$1000,Verlauf!$B$6:$B$1000,$A209,Verlauf!$C$6:$C$1000,$B209)</f>
        <v>0</v>
      </c>
      <c r="E209" s="26">
        <f>SUMIFS(Verlauf!$L$6:$L$1000,Verlauf!$B$6:$B$1000,$A209,Verlauf!$C$6:$C$1000,$B209)</f>
        <v>0</v>
      </c>
      <c r="F209" s="26">
        <f>SUMIFS(Verlauf!$M$6:$M$1000,Verlauf!$B$6:$B$1000,$A209,Verlauf!$C$6:$C$1000,$B209)</f>
        <v>0</v>
      </c>
      <c r="G209" s="26">
        <f>SUMIFS(Verlauf!$J$6:$J$1000,Verlauf!$B$6:$B$1000,$A209,Verlauf!$C$6:$C$1000,$B209)</f>
        <v>0</v>
      </c>
      <c r="H209" s="26">
        <f>SUMIFS(Verlauf!$U$6:$U$1000,Verlauf!$B$6:$B$1000,$A209,Verlauf!$C$6:$C$1000,$B209)</f>
        <v>0</v>
      </c>
      <c r="I209" s="26">
        <f>SUMIFS(Verlauf!$V$6:$V$1000,Verlauf!$B$6:$B$1000,$A209,Verlauf!$C$6:$C$1000,$B209)</f>
        <v>0</v>
      </c>
      <c r="J209" s="26">
        <f>SUMIFS(Verlauf!$W$6:$W$1000,Verlauf!$B$6:$B$1000,$A209,Verlauf!$C$6:$C$1000,$B209)</f>
        <v>0</v>
      </c>
      <c r="K209" s="26">
        <f>SUMIFS(Verlauf!$T$6:$T$1000,Verlauf!$B$6:$B$1000,$A209,Verlauf!$C$6:$C$1000,$B209)</f>
        <v>0</v>
      </c>
      <c r="L209" s="27">
        <f>IF(Filter!$T$7=TRUE,IFERROR(INDEX(Planung!$D$68:$IA$68,MATCH($W209,Wirksam!$D$6:$IA$6,0)),0),0)</f>
        <v>6.8999999999999995</v>
      </c>
      <c r="M209" s="27">
        <f>IF(OR(Filter!$T$5=TRUE,Filter!$T$6=TRUE),IFERROR(INDEX(Planung!$D$69:$IA$69,MATCH($W209,Wirksam!$D$6:$IA$6,0)),0),0)</f>
        <v>9.2000000000000011</v>
      </c>
      <c r="N209" s="27">
        <f t="shared" si="31"/>
        <v>16.100000000000001</v>
      </c>
      <c r="O209" s="27" t="e">
        <f t="shared" si="32"/>
        <v>#N/A</v>
      </c>
      <c r="P209" s="27" t="e">
        <f t="shared" si="33"/>
        <v>#N/A</v>
      </c>
      <c r="Q209" s="27" t="e">
        <f t="shared" si="34"/>
        <v>#N/A</v>
      </c>
      <c r="R209" s="27" t="e">
        <f t="shared" si="35"/>
        <v>#N/A</v>
      </c>
      <c r="S209" s="27" t="e">
        <f t="shared" si="36"/>
        <v>#N/A</v>
      </c>
      <c r="T209" s="27" t="e">
        <f t="shared" si="37"/>
        <v>#N/A</v>
      </c>
      <c r="U209" s="26">
        <f>COUNTIFS(Verlauf!$B$6:$B$1000,$A209,Verlauf!$C$6:$C$1000,$B209)</f>
        <v>0</v>
      </c>
      <c r="V209" s="26">
        <f t="shared" si="38"/>
        <v>1</v>
      </c>
      <c r="W209" s="26">
        <f t="shared" si="39"/>
        <v>203024</v>
      </c>
      <c r="X209" s="26">
        <f>SUMIFS(Verlauf!$X$6:$X$1000,Verlauf!$B$6:$B$1000,$A209,Verlauf!$C$6:$C$1000,$B209)</f>
        <v>0</v>
      </c>
      <c r="Y209" s="26">
        <f>SUMIFS(Verlauf!$Y$6:$Y$1000,Verlauf!$B$6:$B$1000,$A209,Verlauf!$C$6:$C$1000,$B209)</f>
        <v>0</v>
      </c>
      <c r="Z209" s="26">
        <f>SUMIFS(Verlauf!$Z$6:$Z$1000,Verlauf!$B$6:$B$1000,$A209,Verlauf!$C$6:$C$1000,$B209)</f>
        <v>0</v>
      </c>
      <c r="AA209" s="26">
        <f>SUMIFS(Verlauf!$I$6:$I$1000,Verlauf!$B$6:$B$1000,$A209,Verlauf!$C$6:$C$1000,$B209)</f>
        <v>0</v>
      </c>
      <c r="AB209" s="26">
        <f>SUMIFS(Verlauf!$AA$6:$AA$1000,Verlauf!$B$6:$B$1000,$A209,Verlauf!$C$6:$C$1000,$B209)</f>
        <v>0</v>
      </c>
      <c r="AC209" s="26">
        <f>SUMIFS(Verlauf!$AB$6:$AB$1000,Verlauf!$B$6:$B$1000,$A209,Verlauf!$C$6:$C$1000,$B209)</f>
        <v>0</v>
      </c>
      <c r="AD209" s="26">
        <f>SUMIFS(Verlauf!$AC$6:$AC$1000,Verlauf!$B$6:$B$1000,$A209,Verlauf!$C$6:$C$1000,$B209)</f>
        <v>0</v>
      </c>
      <c r="AE209" s="26">
        <f>SUMIFS(Verlauf!$S$6:$S$1000,Verlauf!$B$6:$B$1000,$A209,Verlauf!$C$6:$C$1000,$B209)</f>
        <v>0</v>
      </c>
      <c r="AF209" s="26" t="str">
        <f>IF($AN209="","",INDEX(Verlauf!$D$6:$D$1000,MATCH($AN209,Verlauf!$A$6:$A$1000,0)))</f>
        <v/>
      </c>
      <c r="AG209" s="26" t="str">
        <f>IF($AN209="","",INDEX(Verlauf!$E$6:$E$1000,MATCH($AN209,Verlauf!$A$6:$A$1000,0)))</f>
        <v/>
      </c>
      <c r="AH209" s="26" t="str">
        <f>IF($AN209="","",INDEX(Verlauf!$F$6:$F$1000,MATCH($AN209,Verlauf!$A$6:$A$1000,0)))</f>
        <v/>
      </c>
      <c r="AI209" s="26" t="str">
        <f>IF($AN209="","",INDEX(Verlauf!$H$6:$H$1000,MATCH($AN209,Verlauf!$A$6:$A$1000,0)))</f>
        <v/>
      </c>
      <c r="AJ209" s="26" t="str">
        <f>IF($AN209="","",INDEX(Verlauf!$N$6:$N$1000,MATCH($AN209,Verlauf!$A$6:$A$1000,0)))</f>
        <v/>
      </c>
      <c r="AK209" s="26" t="str">
        <f>IF($AN209="","",INDEX(Verlauf!$O$6:$O$1000,MATCH($AN209,Verlauf!$A$6:$A$1000,0)))</f>
        <v/>
      </c>
      <c r="AL209" s="26" t="str">
        <f>IF($AN209="","",INDEX(Verlauf!$P$6:$P$1000,MATCH($AN209,Verlauf!$A$6:$A$1000,0)))</f>
        <v/>
      </c>
      <c r="AM209" s="26" t="str">
        <f>IF($AN209="","",INDEX(Verlauf!$R$6:$R$1000,MATCH($AN209,Verlauf!$A$6:$A$1000,0)))</f>
        <v/>
      </c>
      <c r="AN209" s="28" t="str">
        <f>IF(U209&gt;0,_xlfn.MAXIFS(Verlauf!$A$6:$A$1000,Verlauf!$B$6:$B$1000,$A209,Verlauf!$C$6:$C$1000,$B209),"")</f>
        <v/>
      </c>
    </row>
    <row r="210" spans="1:40" x14ac:dyDescent="0.25">
      <c r="A210" s="26">
        <v>2030</v>
      </c>
      <c r="B210" s="26">
        <v>25</v>
      </c>
      <c r="C210" s="7" t="str">
        <f t="shared" si="30"/>
        <v>KW 25/30</v>
      </c>
      <c r="D210" s="26">
        <f>SUMIFS(Verlauf!$K$6:$K$1000,Verlauf!$B$6:$B$1000,$A210,Verlauf!$C$6:$C$1000,$B210)</f>
        <v>0</v>
      </c>
      <c r="E210" s="26">
        <f>SUMIFS(Verlauf!$L$6:$L$1000,Verlauf!$B$6:$B$1000,$A210,Verlauf!$C$6:$C$1000,$B210)</f>
        <v>0</v>
      </c>
      <c r="F210" s="26">
        <f>SUMIFS(Verlauf!$M$6:$M$1000,Verlauf!$B$6:$B$1000,$A210,Verlauf!$C$6:$C$1000,$B210)</f>
        <v>0</v>
      </c>
      <c r="G210" s="26">
        <f>SUMIFS(Verlauf!$J$6:$J$1000,Verlauf!$B$6:$B$1000,$A210,Verlauf!$C$6:$C$1000,$B210)</f>
        <v>0</v>
      </c>
      <c r="H210" s="26">
        <f>SUMIFS(Verlauf!$U$6:$U$1000,Verlauf!$B$6:$B$1000,$A210,Verlauf!$C$6:$C$1000,$B210)</f>
        <v>0</v>
      </c>
      <c r="I210" s="26">
        <f>SUMIFS(Verlauf!$V$6:$V$1000,Verlauf!$B$6:$B$1000,$A210,Verlauf!$C$6:$C$1000,$B210)</f>
        <v>0</v>
      </c>
      <c r="J210" s="26">
        <f>SUMIFS(Verlauf!$W$6:$W$1000,Verlauf!$B$6:$B$1000,$A210,Verlauf!$C$6:$C$1000,$B210)</f>
        <v>0</v>
      </c>
      <c r="K210" s="26">
        <f>SUMIFS(Verlauf!$T$6:$T$1000,Verlauf!$B$6:$B$1000,$A210,Verlauf!$C$6:$C$1000,$B210)</f>
        <v>0</v>
      </c>
      <c r="L210" s="27">
        <f>IF(Filter!$T$7=TRUE,IFERROR(INDEX(Planung!$D$68:$IA$68,MATCH($W210,Wirksam!$D$6:$IA$6,0)),0),0)</f>
        <v>6.8999999999999995</v>
      </c>
      <c r="M210" s="27">
        <f>IF(OR(Filter!$T$5=TRUE,Filter!$T$6=TRUE),IFERROR(INDEX(Planung!$D$69:$IA$69,MATCH($W210,Wirksam!$D$6:$IA$6,0)),0),0)</f>
        <v>9.2000000000000011</v>
      </c>
      <c r="N210" s="27">
        <f t="shared" si="31"/>
        <v>16.100000000000001</v>
      </c>
      <c r="O210" s="27" t="e">
        <f t="shared" si="32"/>
        <v>#N/A</v>
      </c>
      <c r="P210" s="27" t="e">
        <f t="shared" si="33"/>
        <v>#N/A</v>
      </c>
      <c r="Q210" s="27" t="e">
        <f t="shared" si="34"/>
        <v>#N/A</v>
      </c>
      <c r="R210" s="27" t="e">
        <f t="shared" si="35"/>
        <v>#N/A</v>
      </c>
      <c r="S210" s="27" t="e">
        <f t="shared" si="36"/>
        <v>#N/A</v>
      </c>
      <c r="T210" s="27" t="e">
        <f t="shared" si="37"/>
        <v>#N/A</v>
      </c>
      <c r="U210" s="26">
        <f>COUNTIFS(Verlauf!$B$6:$B$1000,$A210,Verlauf!$C$6:$C$1000,$B210)</f>
        <v>0</v>
      </c>
      <c r="V210" s="26">
        <f t="shared" si="38"/>
        <v>1</v>
      </c>
      <c r="W210" s="26">
        <f t="shared" si="39"/>
        <v>203025</v>
      </c>
      <c r="X210" s="26">
        <f>SUMIFS(Verlauf!$X$6:$X$1000,Verlauf!$B$6:$B$1000,$A210,Verlauf!$C$6:$C$1000,$B210)</f>
        <v>0</v>
      </c>
      <c r="Y210" s="26">
        <f>SUMIFS(Verlauf!$Y$6:$Y$1000,Verlauf!$B$6:$B$1000,$A210,Verlauf!$C$6:$C$1000,$B210)</f>
        <v>0</v>
      </c>
      <c r="Z210" s="26">
        <f>SUMIFS(Verlauf!$Z$6:$Z$1000,Verlauf!$B$6:$B$1000,$A210,Verlauf!$C$6:$C$1000,$B210)</f>
        <v>0</v>
      </c>
      <c r="AA210" s="26">
        <f>SUMIFS(Verlauf!$I$6:$I$1000,Verlauf!$B$6:$B$1000,$A210,Verlauf!$C$6:$C$1000,$B210)</f>
        <v>0</v>
      </c>
      <c r="AB210" s="26">
        <f>SUMIFS(Verlauf!$AA$6:$AA$1000,Verlauf!$B$6:$B$1000,$A210,Verlauf!$C$6:$C$1000,$B210)</f>
        <v>0</v>
      </c>
      <c r="AC210" s="26">
        <f>SUMIFS(Verlauf!$AB$6:$AB$1000,Verlauf!$B$6:$B$1000,$A210,Verlauf!$C$6:$C$1000,$B210)</f>
        <v>0</v>
      </c>
      <c r="AD210" s="26">
        <f>SUMIFS(Verlauf!$AC$6:$AC$1000,Verlauf!$B$6:$B$1000,$A210,Verlauf!$C$6:$C$1000,$B210)</f>
        <v>0</v>
      </c>
      <c r="AE210" s="26">
        <f>SUMIFS(Verlauf!$S$6:$S$1000,Verlauf!$B$6:$B$1000,$A210,Verlauf!$C$6:$C$1000,$B210)</f>
        <v>0</v>
      </c>
      <c r="AF210" s="26" t="str">
        <f>IF($AN210="","",INDEX(Verlauf!$D$6:$D$1000,MATCH($AN210,Verlauf!$A$6:$A$1000,0)))</f>
        <v/>
      </c>
      <c r="AG210" s="26" t="str">
        <f>IF($AN210="","",INDEX(Verlauf!$E$6:$E$1000,MATCH($AN210,Verlauf!$A$6:$A$1000,0)))</f>
        <v/>
      </c>
      <c r="AH210" s="26" t="str">
        <f>IF($AN210="","",INDEX(Verlauf!$F$6:$F$1000,MATCH($AN210,Verlauf!$A$6:$A$1000,0)))</f>
        <v/>
      </c>
      <c r="AI210" s="26" t="str">
        <f>IF($AN210="","",INDEX(Verlauf!$H$6:$H$1000,MATCH($AN210,Verlauf!$A$6:$A$1000,0)))</f>
        <v/>
      </c>
      <c r="AJ210" s="26" t="str">
        <f>IF($AN210="","",INDEX(Verlauf!$N$6:$N$1000,MATCH($AN210,Verlauf!$A$6:$A$1000,0)))</f>
        <v/>
      </c>
      <c r="AK210" s="26" t="str">
        <f>IF($AN210="","",INDEX(Verlauf!$O$6:$O$1000,MATCH($AN210,Verlauf!$A$6:$A$1000,0)))</f>
        <v/>
      </c>
      <c r="AL210" s="26" t="str">
        <f>IF($AN210="","",INDEX(Verlauf!$P$6:$P$1000,MATCH($AN210,Verlauf!$A$6:$A$1000,0)))</f>
        <v/>
      </c>
      <c r="AM210" s="26" t="str">
        <f>IF($AN210="","",INDEX(Verlauf!$R$6:$R$1000,MATCH($AN210,Verlauf!$A$6:$A$1000,0)))</f>
        <v/>
      </c>
      <c r="AN210" s="28" t="str">
        <f>IF(U210&gt;0,_xlfn.MAXIFS(Verlauf!$A$6:$A$1000,Verlauf!$B$6:$B$1000,$A210,Verlauf!$C$6:$C$1000,$B210),"")</f>
        <v/>
      </c>
    </row>
    <row r="211" spans="1:40" x14ac:dyDescent="0.25">
      <c r="A211" s="26">
        <v>2030</v>
      </c>
      <c r="B211" s="26">
        <v>26</v>
      </c>
      <c r="C211" s="7" t="str">
        <f t="shared" si="30"/>
        <v>KW 26/30</v>
      </c>
      <c r="D211" s="26">
        <f>SUMIFS(Verlauf!$K$6:$K$1000,Verlauf!$B$6:$B$1000,$A211,Verlauf!$C$6:$C$1000,$B211)</f>
        <v>0</v>
      </c>
      <c r="E211" s="26">
        <f>SUMIFS(Verlauf!$L$6:$L$1000,Verlauf!$B$6:$B$1000,$A211,Verlauf!$C$6:$C$1000,$B211)</f>
        <v>0</v>
      </c>
      <c r="F211" s="26">
        <f>SUMIFS(Verlauf!$M$6:$M$1000,Verlauf!$B$6:$B$1000,$A211,Verlauf!$C$6:$C$1000,$B211)</f>
        <v>0</v>
      </c>
      <c r="G211" s="26">
        <f>SUMIFS(Verlauf!$J$6:$J$1000,Verlauf!$B$6:$B$1000,$A211,Verlauf!$C$6:$C$1000,$B211)</f>
        <v>0</v>
      </c>
      <c r="H211" s="26">
        <f>SUMIFS(Verlauf!$U$6:$U$1000,Verlauf!$B$6:$B$1000,$A211,Verlauf!$C$6:$C$1000,$B211)</f>
        <v>0</v>
      </c>
      <c r="I211" s="26">
        <f>SUMIFS(Verlauf!$V$6:$V$1000,Verlauf!$B$6:$B$1000,$A211,Verlauf!$C$6:$C$1000,$B211)</f>
        <v>0</v>
      </c>
      <c r="J211" s="26">
        <f>SUMIFS(Verlauf!$W$6:$W$1000,Verlauf!$B$6:$B$1000,$A211,Verlauf!$C$6:$C$1000,$B211)</f>
        <v>0</v>
      </c>
      <c r="K211" s="26">
        <f>SUMIFS(Verlauf!$T$6:$T$1000,Verlauf!$B$6:$B$1000,$A211,Verlauf!$C$6:$C$1000,$B211)</f>
        <v>0</v>
      </c>
      <c r="L211" s="27">
        <f>IF(Filter!$T$7=TRUE,IFERROR(INDEX(Planung!$D$68:$IA$68,MATCH($W211,Wirksam!$D$6:$IA$6,0)),0),0)</f>
        <v>6.8999999999999995</v>
      </c>
      <c r="M211" s="27">
        <f>IF(OR(Filter!$T$5=TRUE,Filter!$T$6=TRUE),IFERROR(INDEX(Planung!$D$69:$IA$69,MATCH($W211,Wirksam!$D$6:$IA$6,0)),0),0)</f>
        <v>9.2000000000000011</v>
      </c>
      <c r="N211" s="27">
        <f t="shared" si="31"/>
        <v>16.100000000000001</v>
      </c>
      <c r="O211" s="27" t="e">
        <f t="shared" si="32"/>
        <v>#N/A</v>
      </c>
      <c r="P211" s="27" t="e">
        <f t="shared" si="33"/>
        <v>#N/A</v>
      </c>
      <c r="Q211" s="27" t="e">
        <f t="shared" si="34"/>
        <v>#N/A</v>
      </c>
      <c r="R211" s="27" t="e">
        <f t="shared" si="35"/>
        <v>#N/A</v>
      </c>
      <c r="S211" s="27" t="e">
        <f t="shared" si="36"/>
        <v>#N/A</v>
      </c>
      <c r="T211" s="27" t="e">
        <f t="shared" si="37"/>
        <v>#N/A</v>
      </c>
      <c r="U211" s="26">
        <f>COUNTIFS(Verlauf!$B$6:$B$1000,$A211,Verlauf!$C$6:$C$1000,$B211)</f>
        <v>0</v>
      </c>
      <c r="V211" s="26">
        <f t="shared" si="38"/>
        <v>1</v>
      </c>
      <c r="W211" s="26">
        <f t="shared" si="39"/>
        <v>203026</v>
      </c>
      <c r="X211" s="26">
        <f>SUMIFS(Verlauf!$X$6:$X$1000,Verlauf!$B$6:$B$1000,$A211,Verlauf!$C$6:$C$1000,$B211)</f>
        <v>0</v>
      </c>
      <c r="Y211" s="26">
        <f>SUMIFS(Verlauf!$Y$6:$Y$1000,Verlauf!$B$6:$B$1000,$A211,Verlauf!$C$6:$C$1000,$B211)</f>
        <v>0</v>
      </c>
      <c r="Z211" s="26">
        <f>SUMIFS(Verlauf!$Z$6:$Z$1000,Verlauf!$B$6:$B$1000,$A211,Verlauf!$C$6:$C$1000,$B211)</f>
        <v>0</v>
      </c>
      <c r="AA211" s="26">
        <f>SUMIFS(Verlauf!$I$6:$I$1000,Verlauf!$B$6:$B$1000,$A211,Verlauf!$C$6:$C$1000,$B211)</f>
        <v>0</v>
      </c>
      <c r="AB211" s="26">
        <f>SUMIFS(Verlauf!$AA$6:$AA$1000,Verlauf!$B$6:$B$1000,$A211,Verlauf!$C$6:$C$1000,$B211)</f>
        <v>0</v>
      </c>
      <c r="AC211" s="26">
        <f>SUMIFS(Verlauf!$AB$6:$AB$1000,Verlauf!$B$6:$B$1000,$A211,Verlauf!$C$6:$C$1000,$B211)</f>
        <v>0</v>
      </c>
      <c r="AD211" s="26">
        <f>SUMIFS(Verlauf!$AC$6:$AC$1000,Verlauf!$B$6:$B$1000,$A211,Verlauf!$C$6:$C$1000,$B211)</f>
        <v>0</v>
      </c>
      <c r="AE211" s="26">
        <f>SUMIFS(Verlauf!$S$6:$S$1000,Verlauf!$B$6:$B$1000,$A211,Verlauf!$C$6:$C$1000,$B211)</f>
        <v>0</v>
      </c>
      <c r="AF211" s="26" t="str">
        <f>IF($AN211="","",INDEX(Verlauf!$D$6:$D$1000,MATCH($AN211,Verlauf!$A$6:$A$1000,0)))</f>
        <v/>
      </c>
      <c r="AG211" s="26" t="str">
        <f>IF($AN211="","",INDEX(Verlauf!$E$6:$E$1000,MATCH($AN211,Verlauf!$A$6:$A$1000,0)))</f>
        <v/>
      </c>
      <c r="AH211" s="26" t="str">
        <f>IF($AN211="","",INDEX(Verlauf!$F$6:$F$1000,MATCH($AN211,Verlauf!$A$6:$A$1000,0)))</f>
        <v/>
      </c>
      <c r="AI211" s="26" t="str">
        <f>IF($AN211="","",INDEX(Verlauf!$H$6:$H$1000,MATCH($AN211,Verlauf!$A$6:$A$1000,0)))</f>
        <v/>
      </c>
      <c r="AJ211" s="26" t="str">
        <f>IF($AN211="","",INDEX(Verlauf!$N$6:$N$1000,MATCH($AN211,Verlauf!$A$6:$A$1000,0)))</f>
        <v/>
      </c>
      <c r="AK211" s="26" t="str">
        <f>IF($AN211="","",INDEX(Verlauf!$O$6:$O$1000,MATCH($AN211,Verlauf!$A$6:$A$1000,0)))</f>
        <v/>
      </c>
      <c r="AL211" s="26" t="str">
        <f>IF($AN211="","",INDEX(Verlauf!$P$6:$P$1000,MATCH($AN211,Verlauf!$A$6:$A$1000,0)))</f>
        <v/>
      </c>
      <c r="AM211" s="26" t="str">
        <f>IF($AN211="","",INDEX(Verlauf!$R$6:$R$1000,MATCH($AN211,Verlauf!$A$6:$A$1000,0)))</f>
        <v/>
      </c>
      <c r="AN211" s="28" t="str">
        <f>IF(U211&gt;0,_xlfn.MAXIFS(Verlauf!$A$6:$A$1000,Verlauf!$B$6:$B$1000,$A211,Verlauf!$C$6:$C$1000,$B211),"")</f>
        <v/>
      </c>
    </row>
    <row r="212" spans="1:40" x14ac:dyDescent="0.25">
      <c r="A212" s="26">
        <v>2030</v>
      </c>
      <c r="B212" s="26">
        <v>27</v>
      </c>
      <c r="C212" s="7" t="str">
        <f t="shared" si="30"/>
        <v>KW 27/30</v>
      </c>
      <c r="D212" s="26">
        <f>SUMIFS(Verlauf!$K$6:$K$1000,Verlauf!$B$6:$B$1000,$A212,Verlauf!$C$6:$C$1000,$B212)</f>
        <v>0</v>
      </c>
      <c r="E212" s="26">
        <f>SUMIFS(Verlauf!$L$6:$L$1000,Verlauf!$B$6:$B$1000,$A212,Verlauf!$C$6:$C$1000,$B212)</f>
        <v>0</v>
      </c>
      <c r="F212" s="26">
        <f>SUMIFS(Verlauf!$M$6:$M$1000,Verlauf!$B$6:$B$1000,$A212,Verlauf!$C$6:$C$1000,$B212)</f>
        <v>0</v>
      </c>
      <c r="G212" s="26">
        <f>SUMIFS(Verlauf!$J$6:$J$1000,Verlauf!$B$6:$B$1000,$A212,Verlauf!$C$6:$C$1000,$B212)</f>
        <v>0</v>
      </c>
      <c r="H212" s="26">
        <f>SUMIFS(Verlauf!$U$6:$U$1000,Verlauf!$B$6:$B$1000,$A212,Verlauf!$C$6:$C$1000,$B212)</f>
        <v>0</v>
      </c>
      <c r="I212" s="26">
        <f>SUMIFS(Verlauf!$V$6:$V$1000,Verlauf!$B$6:$B$1000,$A212,Verlauf!$C$6:$C$1000,$B212)</f>
        <v>0</v>
      </c>
      <c r="J212" s="26">
        <f>SUMIFS(Verlauf!$W$6:$W$1000,Verlauf!$B$6:$B$1000,$A212,Verlauf!$C$6:$C$1000,$B212)</f>
        <v>0</v>
      </c>
      <c r="K212" s="26">
        <f>SUMIFS(Verlauf!$T$6:$T$1000,Verlauf!$B$6:$B$1000,$A212,Verlauf!$C$6:$C$1000,$B212)</f>
        <v>0</v>
      </c>
      <c r="L212" s="27">
        <f>IF(Filter!$T$7=TRUE,IFERROR(INDEX(Planung!$D$68:$IA$68,MATCH($W212,Wirksam!$D$6:$IA$6,0)),0),0)</f>
        <v>6.8999999999999995</v>
      </c>
      <c r="M212" s="27">
        <f>IF(OR(Filter!$T$5=TRUE,Filter!$T$6=TRUE),IFERROR(INDEX(Planung!$D$69:$IA$69,MATCH($W212,Wirksam!$D$6:$IA$6,0)),0),0)</f>
        <v>9.2000000000000011</v>
      </c>
      <c r="N212" s="27">
        <f t="shared" si="31"/>
        <v>16.100000000000001</v>
      </c>
      <c r="O212" s="27" t="e">
        <f t="shared" si="32"/>
        <v>#N/A</v>
      </c>
      <c r="P212" s="27" t="e">
        <f t="shared" si="33"/>
        <v>#N/A</v>
      </c>
      <c r="Q212" s="27" t="e">
        <f t="shared" si="34"/>
        <v>#N/A</v>
      </c>
      <c r="R212" s="27" t="e">
        <f t="shared" si="35"/>
        <v>#N/A</v>
      </c>
      <c r="S212" s="27" t="e">
        <f t="shared" si="36"/>
        <v>#N/A</v>
      </c>
      <c r="T212" s="27" t="e">
        <f t="shared" si="37"/>
        <v>#N/A</v>
      </c>
      <c r="U212" s="26">
        <f>COUNTIFS(Verlauf!$B$6:$B$1000,$A212,Verlauf!$C$6:$C$1000,$B212)</f>
        <v>0</v>
      </c>
      <c r="V212" s="26">
        <f t="shared" si="38"/>
        <v>1</v>
      </c>
      <c r="W212" s="26">
        <f t="shared" si="39"/>
        <v>203027</v>
      </c>
      <c r="X212" s="26">
        <f>SUMIFS(Verlauf!$X$6:$X$1000,Verlauf!$B$6:$B$1000,$A212,Verlauf!$C$6:$C$1000,$B212)</f>
        <v>0</v>
      </c>
      <c r="Y212" s="26">
        <f>SUMIFS(Verlauf!$Y$6:$Y$1000,Verlauf!$B$6:$B$1000,$A212,Verlauf!$C$6:$C$1000,$B212)</f>
        <v>0</v>
      </c>
      <c r="Z212" s="26">
        <f>SUMIFS(Verlauf!$Z$6:$Z$1000,Verlauf!$B$6:$B$1000,$A212,Verlauf!$C$6:$C$1000,$B212)</f>
        <v>0</v>
      </c>
      <c r="AA212" s="26">
        <f>SUMIFS(Verlauf!$I$6:$I$1000,Verlauf!$B$6:$B$1000,$A212,Verlauf!$C$6:$C$1000,$B212)</f>
        <v>0</v>
      </c>
      <c r="AB212" s="26">
        <f>SUMIFS(Verlauf!$AA$6:$AA$1000,Verlauf!$B$6:$B$1000,$A212,Verlauf!$C$6:$C$1000,$B212)</f>
        <v>0</v>
      </c>
      <c r="AC212" s="26">
        <f>SUMIFS(Verlauf!$AB$6:$AB$1000,Verlauf!$B$6:$B$1000,$A212,Verlauf!$C$6:$C$1000,$B212)</f>
        <v>0</v>
      </c>
      <c r="AD212" s="26">
        <f>SUMIFS(Verlauf!$AC$6:$AC$1000,Verlauf!$B$6:$B$1000,$A212,Verlauf!$C$6:$C$1000,$B212)</f>
        <v>0</v>
      </c>
      <c r="AE212" s="26">
        <f>SUMIFS(Verlauf!$S$6:$S$1000,Verlauf!$B$6:$B$1000,$A212,Verlauf!$C$6:$C$1000,$B212)</f>
        <v>0</v>
      </c>
      <c r="AF212" s="26" t="str">
        <f>IF($AN212="","",INDEX(Verlauf!$D$6:$D$1000,MATCH($AN212,Verlauf!$A$6:$A$1000,0)))</f>
        <v/>
      </c>
      <c r="AG212" s="26" t="str">
        <f>IF($AN212="","",INDEX(Verlauf!$E$6:$E$1000,MATCH($AN212,Verlauf!$A$6:$A$1000,0)))</f>
        <v/>
      </c>
      <c r="AH212" s="26" t="str">
        <f>IF($AN212="","",INDEX(Verlauf!$F$6:$F$1000,MATCH($AN212,Verlauf!$A$6:$A$1000,0)))</f>
        <v/>
      </c>
      <c r="AI212" s="26" t="str">
        <f>IF($AN212="","",INDEX(Verlauf!$H$6:$H$1000,MATCH($AN212,Verlauf!$A$6:$A$1000,0)))</f>
        <v/>
      </c>
      <c r="AJ212" s="26" t="str">
        <f>IF($AN212="","",INDEX(Verlauf!$N$6:$N$1000,MATCH($AN212,Verlauf!$A$6:$A$1000,0)))</f>
        <v/>
      </c>
      <c r="AK212" s="26" t="str">
        <f>IF($AN212="","",INDEX(Verlauf!$O$6:$O$1000,MATCH($AN212,Verlauf!$A$6:$A$1000,0)))</f>
        <v/>
      </c>
      <c r="AL212" s="26" t="str">
        <f>IF($AN212="","",INDEX(Verlauf!$P$6:$P$1000,MATCH($AN212,Verlauf!$A$6:$A$1000,0)))</f>
        <v/>
      </c>
      <c r="AM212" s="26" t="str">
        <f>IF($AN212="","",INDEX(Verlauf!$R$6:$R$1000,MATCH($AN212,Verlauf!$A$6:$A$1000,0)))</f>
        <v/>
      </c>
      <c r="AN212" s="28" t="str">
        <f>IF(U212&gt;0,_xlfn.MAXIFS(Verlauf!$A$6:$A$1000,Verlauf!$B$6:$B$1000,$A212,Verlauf!$C$6:$C$1000,$B212),"")</f>
        <v/>
      </c>
    </row>
    <row r="213" spans="1:40" x14ac:dyDescent="0.25">
      <c r="A213" s="26">
        <v>2030</v>
      </c>
      <c r="B213" s="26">
        <v>28</v>
      </c>
      <c r="C213" s="7" t="str">
        <f t="shared" si="30"/>
        <v>KW 28/30</v>
      </c>
      <c r="D213" s="26">
        <f>SUMIFS(Verlauf!$K$6:$K$1000,Verlauf!$B$6:$B$1000,$A213,Verlauf!$C$6:$C$1000,$B213)</f>
        <v>0</v>
      </c>
      <c r="E213" s="26">
        <f>SUMIFS(Verlauf!$L$6:$L$1000,Verlauf!$B$6:$B$1000,$A213,Verlauf!$C$6:$C$1000,$B213)</f>
        <v>0</v>
      </c>
      <c r="F213" s="26">
        <f>SUMIFS(Verlauf!$M$6:$M$1000,Verlauf!$B$6:$B$1000,$A213,Verlauf!$C$6:$C$1000,$B213)</f>
        <v>0</v>
      </c>
      <c r="G213" s="26">
        <f>SUMIFS(Verlauf!$J$6:$J$1000,Verlauf!$B$6:$B$1000,$A213,Verlauf!$C$6:$C$1000,$B213)</f>
        <v>0</v>
      </c>
      <c r="H213" s="26">
        <f>SUMIFS(Verlauf!$U$6:$U$1000,Verlauf!$B$6:$B$1000,$A213,Verlauf!$C$6:$C$1000,$B213)</f>
        <v>0</v>
      </c>
      <c r="I213" s="26">
        <f>SUMIFS(Verlauf!$V$6:$V$1000,Verlauf!$B$6:$B$1000,$A213,Verlauf!$C$6:$C$1000,$B213)</f>
        <v>0</v>
      </c>
      <c r="J213" s="26">
        <f>SUMIFS(Verlauf!$W$6:$W$1000,Verlauf!$B$6:$B$1000,$A213,Verlauf!$C$6:$C$1000,$B213)</f>
        <v>0</v>
      </c>
      <c r="K213" s="26">
        <f>SUMIFS(Verlauf!$T$6:$T$1000,Verlauf!$B$6:$B$1000,$A213,Verlauf!$C$6:$C$1000,$B213)</f>
        <v>0</v>
      </c>
      <c r="L213" s="27">
        <f>IF(Filter!$T$7=TRUE,IFERROR(INDEX(Planung!$D$68:$IA$68,MATCH($W213,Wirksam!$D$6:$IA$6,0)),0),0)</f>
        <v>6.8999999999999995</v>
      </c>
      <c r="M213" s="27">
        <f>IF(OR(Filter!$T$5=TRUE,Filter!$T$6=TRUE),IFERROR(INDEX(Planung!$D$69:$IA$69,MATCH($W213,Wirksam!$D$6:$IA$6,0)),0),0)</f>
        <v>9.2000000000000011</v>
      </c>
      <c r="N213" s="27">
        <f t="shared" si="31"/>
        <v>16.100000000000001</v>
      </c>
      <c r="O213" s="27" t="e">
        <f t="shared" si="32"/>
        <v>#N/A</v>
      </c>
      <c r="P213" s="27" t="e">
        <f t="shared" si="33"/>
        <v>#N/A</v>
      </c>
      <c r="Q213" s="27" t="e">
        <f t="shared" si="34"/>
        <v>#N/A</v>
      </c>
      <c r="R213" s="27" t="e">
        <f t="shared" si="35"/>
        <v>#N/A</v>
      </c>
      <c r="S213" s="27" t="e">
        <f t="shared" si="36"/>
        <v>#N/A</v>
      </c>
      <c r="T213" s="27" t="e">
        <f t="shared" si="37"/>
        <v>#N/A</v>
      </c>
      <c r="U213" s="26">
        <f>COUNTIFS(Verlauf!$B$6:$B$1000,$A213,Verlauf!$C$6:$C$1000,$B213)</f>
        <v>0</v>
      </c>
      <c r="V213" s="26">
        <f t="shared" si="38"/>
        <v>1</v>
      </c>
      <c r="W213" s="26">
        <f t="shared" si="39"/>
        <v>203028</v>
      </c>
      <c r="X213" s="26">
        <f>SUMIFS(Verlauf!$X$6:$X$1000,Verlauf!$B$6:$B$1000,$A213,Verlauf!$C$6:$C$1000,$B213)</f>
        <v>0</v>
      </c>
      <c r="Y213" s="26">
        <f>SUMIFS(Verlauf!$Y$6:$Y$1000,Verlauf!$B$6:$B$1000,$A213,Verlauf!$C$6:$C$1000,$B213)</f>
        <v>0</v>
      </c>
      <c r="Z213" s="26">
        <f>SUMIFS(Verlauf!$Z$6:$Z$1000,Verlauf!$B$6:$B$1000,$A213,Verlauf!$C$6:$C$1000,$B213)</f>
        <v>0</v>
      </c>
      <c r="AA213" s="26">
        <f>SUMIFS(Verlauf!$I$6:$I$1000,Verlauf!$B$6:$B$1000,$A213,Verlauf!$C$6:$C$1000,$B213)</f>
        <v>0</v>
      </c>
      <c r="AB213" s="26">
        <f>SUMIFS(Verlauf!$AA$6:$AA$1000,Verlauf!$B$6:$B$1000,$A213,Verlauf!$C$6:$C$1000,$B213)</f>
        <v>0</v>
      </c>
      <c r="AC213" s="26">
        <f>SUMIFS(Verlauf!$AB$6:$AB$1000,Verlauf!$B$6:$B$1000,$A213,Verlauf!$C$6:$C$1000,$B213)</f>
        <v>0</v>
      </c>
      <c r="AD213" s="26">
        <f>SUMIFS(Verlauf!$AC$6:$AC$1000,Verlauf!$B$6:$B$1000,$A213,Verlauf!$C$6:$C$1000,$B213)</f>
        <v>0</v>
      </c>
      <c r="AE213" s="26">
        <f>SUMIFS(Verlauf!$S$6:$S$1000,Verlauf!$B$6:$B$1000,$A213,Verlauf!$C$6:$C$1000,$B213)</f>
        <v>0</v>
      </c>
      <c r="AF213" s="26" t="str">
        <f>IF($AN213="","",INDEX(Verlauf!$D$6:$D$1000,MATCH($AN213,Verlauf!$A$6:$A$1000,0)))</f>
        <v/>
      </c>
      <c r="AG213" s="26" t="str">
        <f>IF($AN213="","",INDEX(Verlauf!$E$6:$E$1000,MATCH($AN213,Verlauf!$A$6:$A$1000,0)))</f>
        <v/>
      </c>
      <c r="AH213" s="26" t="str">
        <f>IF($AN213="","",INDEX(Verlauf!$F$6:$F$1000,MATCH($AN213,Verlauf!$A$6:$A$1000,0)))</f>
        <v/>
      </c>
      <c r="AI213" s="26" t="str">
        <f>IF($AN213="","",INDEX(Verlauf!$H$6:$H$1000,MATCH($AN213,Verlauf!$A$6:$A$1000,0)))</f>
        <v/>
      </c>
      <c r="AJ213" s="26" t="str">
        <f>IF($AN213="","",INDEX(Verlauf!$N$6:$N$1000,MATCH($AN213,Verlauf!$A$6:$A$1000,0)))</f>
        <v/>
      </c>
      <c r="AK213" s="26" t="str">
        <f>IF($AN213="","",INDEX(Verlauf!$O$6:$O$1000,MATCH($AN213,Verlauf!$A$6:$A$1000,0)))</f>
        <v/>
      </c>
      <c r="AL213" s="26" t="str">
        <f>IF($AN213="","",INDEX(Verlauf!$P$6:$P$1000,MATCH($AN213,Verlauf!$A$6:$A$1000,0)))</f>
        <v/>
      </c>
      <c r="AM213" s="26" t="str">
        <f>IF($AN213="","",INDEX(Verlauf!$R$6:$R$1000,MATCH($AN213,Verlauf!$A$6:$A$1000,0)))</f>
        <v/>
      </c>
      <c r="AN213" s="28" t="str">
        <f>IF(U213&gt;0,_xlfn.MAXIFS(Verlauf!$A$6:$A$1000,Verlauf!$B$6:$B$1000,$A213,Verlauf!$C$6:$C$1000,$B213),"")</f>
        <v/>
      </c>
    </row>
    <row r="214" spans="1:40" x14ac:dyDescent="0.25">
      <c r="A214" s="26">
        <v>2030</v>
      </c>
      <c r="B214" s="26">
        <v>29</v>
      </c>
      <c r="C214" s="7" t="str">
        <f t="shared" si="30"/>
        <v>KW 29/30</v>
      </c>
      <c r="D214" s="26">
        <f>SUMIFS(Verlauf!$K$6:$K$1000,Verlauf!$B$6:$B$1000,$A214,Verlauf!$C$6:$C$1000,$B214)</f>
        <v>0</v>
      </c>
      <c r="E214" s="26">
        <f>SUMIFS(Verlauf!$L$6:$L$1000,Verlauf!$B$6:$B$1000,$A214,Verlauf!$C$6:$C$1000,$B214)</f>
        <v>0</v>
      </c>
      <c r="F214" s="26">
        <f>SUMIFS(Verlauf!$M$6:$M$1000,Verlauf!$B$6:$B$1000,$A214,Verlauf!$C$6:$C$1000,$B214)</f>
        <v>0</v>
      </c>
      <c r="G214" s="26">
        <f>SUMIFS(Verlauf!$J$6:$J$1000,Verlauf!$B$6:$B$1000,$A214,Verlauf!$C$6:$C$1000,$B214)</f>
        <v>0</v>
      </c>
      <c r="H214" s="26">
        <f>SUMIFS(Verlauf!$U$6:$U$1000,Verlauf!$B$6:$B$1000,$A214,Verlauf!$C$6:$C$1000,$B214)</f>
        <v>0</v>
      </c>
      <c r="I214" s="26">
        <f>SUMIFS(Verlauf!$V$6:$V$1000,Verlauf!$B$6:$B$1000,$A214,Verlauf!$C$6:$C$1000,$B214)</f>
        <v>0</v>
      </c>
      <c r="J214" s="26">
        <f>SUMIFS(Verlauf!$W$6:$W$1000,Verlauf!$B$6:$B$1000,$A214,Verlauf!$C$6:$C$1000,$B214)</f>
        <v>0</v>
      </c>
      <c r="K214" s="26">
        <f>SUMIFS(Verlauf!$T$6:$T$1000,Verlauf!$B$6:$B$1000,$A214,Verlauf!$C$6:$C$1000,$B214)</f>
        <v>0</v>
      </c>
      <c r="L214" s="27">
        <f>IF(Filter!$T$7=TRUE,IFERROR(INDEX(Planung!$D$68:$IA$68,MATCH($W214,Wirksam!$D$6:$IA$6,0)),0),0)</f>
        <v>6.8999999999999995</v>
      </c>
      <c r="M214" s="27">
        <f>IF(OR(Filter!$T$5=TRUE,Filter!$T$6=TRUE),IFERROR(INDEX(Planung!$D$69:$IA$69,MATCH($W214,Wirksam!$D$6:$IA$6,0)),0),0)</f>
        <v>9.2000000000000011</v>
      </c>
      <c r="N214" s="27">
        <f t="shared" si="31"/>
        <v>16.100000000000001</v>
      </c>
      <c r="O214" s="27" t="e">
        <f t="shared" si="32"/>
        <v>#N/A</v>
      </c>
      <c r="P214" s="27" t="e">
        <f t="shared" si="33"/>
        <v>#N/A</v>
      </c>
      <c r="Q214" s="27" t="e">
        <f t="shared" si="34"/>
        <v>#N/A</v>
      </c>
      <c r="R214" s="27" t="e">
        <f t="shared" si="35"/>
        <v>#N/A</v>
      </c>
      <c r="S214" s="27" t="e">
        <f t="shared" si="36"/>
        <v>#N/A</v>
      </c>
      <c r="T214" s="27" t="e">
        <f t="shared" si="37"/>
        <v>#N/A</v>
      </c>
      <c r="U214" s="26">
        <f>COUNTIFS(Verlauf!$B$6:$B$1000,$A214,Verlauf!$C$6:$C$1000,$B214)</f>
        <v>0</v>
      </c>
      <c r="V214" s="26">
        <f t="shared" si="38"/>
        <v>1</v>
      </c>
      <c r="W214" s="26">
        <f t="shared" si="39"/>
        <v>203029</v>
      </c>
      <c r="X214" s="26">
        <f>SUMIFS(Verlauf!$X$6:$X$1000,Verlauf!$B$6:$B$1000,$A214,Verlauf!$C$6:$C$1000,$B214)</f>
        <v>0</v>
      </c>
      <c r="Y214" s="26">
        <f>SUMIFS(Verlauf!$Y$6:$Y$1000,Verlauf!$B$6:$B$1000,$A214,Verlauf!$C$6:$C$1000,$B214)</f>
        <v>0</v>
      </c>
      <c r="Z214" s="26">
        <f>SUMIFS(Verlauf!$Z$6:$Z$1000,Verlauf!$B$6:$B$1000,$A214,Verlauf!$C$6:$C$1000,$B214)</f>
        <v>0</v>
      </c>
      <c r="AA214" s="26">
        <f>SUMIFS(Verlauf!$I$6:$I$1000,Verlauf!$B$6:$B$1000,$A214,Verlauf!$C$6:$C$1000,$B214)</f>
        <v>0</v>
      </c>
      <c r="AB214" s="26">
        <f>SUMIFS(Verlauf!$AA$6:$AA$1000,Verlauf!$B$6:$B$1000,$A214,Verlauf!$C$6:$C$1000,$B214)</f>
        <v>0</v>
      </c>
      <c r="AC214" s="26">
        <f>SUMIFS(Verlauf!$AB$6:$AB$1000,Verlauf!$B$6:$B$1000,$A214,Verlauf!$C$6:$C$1000,$B214)</f>
        <v>0</v>
      </c>
      <c r="AD214" s="26">
        <f>SUMIFS(Verlauf!$AC$6:$AC$1000,Verlauf!$B$6:$B$1000,$A214,Verlauf!$C$6:$C$1000,$B214)</f>
        <v>0</v>
      </c>
      <c r="AE214" s="26">
        <f>SUMIFS(Verlauf!$S$6:$S$1000,Verlauf!$B$6:$B$1000,$A214,Verlauf!$C$6:$C$1000,$B214)</f>
        <v>0</v>
      </c>
      <c r="AF214" s="26" t="str">
        <f>IF($AN214="","",INDEX(Verlauf!$D$6:$D$1000,MATCH($AN214,Verlauf!$A$6:$A$1000,0)))</f>
        <v/>
      </c>
      <c r="AG214" s="26" t="str">
        <f>IF($AN214="","",INDEX(Verlauf!$E$6:$E$1000,MATCH($AN214,Verlauf!$A$6:$A$1000,0)))</f>
        <v/>
      </c>
      <c r="AH214" s="26" t="str">
        <f>IF($AN214="","",INDEX(Verlauf!$F$6:$F$1000,MATCH($AN214,Verlauf!$A$6:$A$1000,0)))</f>
        <v/>
      </c>
      <c r="AI214" s="26" t="str">
        <f>IF($AN214="","",INDEX(Verlauf!$H$6:$H$1000,MATCH($AN214,Verlauf!$A$6:$A$1000,0)))</f>
        <v/>
      </c>
      <c r="AJ214" s="26" t="str">
        <f>IF($AN214="","",INDEX(Verlauf!$N$6:$N$1000,MATCH($AN214,Verlauf!$A$6:$A$1000,0)))</f>
        <v/>
      </c>
      <c r="AK214" s="26" t="str">
        <f>IF($AN214="","",INDEX(Verlauf!$O$6:$O$1000,MATCH($AN214,Verlauf!$A$6:$A$1000,0)))</f>
        <v/>
      </c>
      <c r="AL214" s="26" t="str">
        <f>IF($AN214="","",INDEX(Verlauf!$P$6:$P$1000,MATCH($AN214,Verlauf!$A$6:$A$1000,0)))</f>
        <v/>
      </c>
      <c r="AM214" s="26" t="str">
        <f>IF($AN214="","",INDEX(Verlauf!$R$6:$R$1000,MATCH($AN214,Verlauf!$A$6:$A$1000,0)))</f>
        <v/>
      </c>
      <c r="AN214" s="28" t="str">
        <f>IF(U214&gt;0,_xlfn.MAXIFS(Verlauf!$A$6:$A$1000,Verlauf!$B$6:$B$1000,$A214,Verlauf!$C$6:$C$1000,$B214),"")</f>
        <v/>
      </c>
    </row>
    <row r="215" spans="1:40" x14ac:dyDescent="0.25">
      <c r="A215" s="26">
        <v>2030</v>
      </c>
      <c r="B215" s="26">
        <v>30</v>
      </c>
      <c r="C215" s="7" t="str">
        <f t="shared" si="30"/>
        <v>KW 30/30</v>
      </c>
      <c r="D215" s="26">
        <f>SUMIFS(Verlauf!$K$6:$K$1000,Verlauf!$B$6:$B$1000,$A215,Verlauf!$C$6:$C$1000,$B215)</f>
        <v>0</v>
      </c>
      <c r="E215" s="26">
        <f>SUMIFS(Verlauf!$L$6:$L$1000,Verlauf!$B$6:$B$1000,$A215,Verlauf!$C$6:$C$1000,$B215)</f>
        <v>0</v>
      </c>
      <c r="F215" s="26">
        <f>SUMIFS(Verlauf!$M$6:$M$1000,Verlauf!$B$6:$B$1000,$A215,Verlauf!$C$6:$C$1000,$B215)</f>
        <v>0</v>
      </c>
      <c r="G215" s="26">
        <f>SUMIFS(Verlauf!$J$6:$J$1000,Verlauf!$B$6:$B$1000,$A215,Verlauf!$C$6:$C$1000,$B215)</f>
        <v>0</v>
      </c>
      <c r="H215" s="26">
        <f>SUMIFS(Verlauf!$U$6:$U$1000,Verlauf!$B$6:$B$1000,$A215,Verlauf!$C$6:$C$1000,$B215)</f>
        <v>0</v>
      </c>
      <c r="I215" s="26">
        <f>SUMIFS(Verlauf!$V$6:$V$1000,Verlauf!$B$6:$B$1000,$A215,Verlauf!$C$6:$C$1000,$B215)</f>
        <v>0</v>
      </c>
      <c r="J215" s="26">
        <f>SUMIFS(Verlauf!$W$6:$W$1000,Verlauf!$B$6:$B$1000,$A215,Verlauf!$C$6:$C$1000,$B215)</f>
        <v>0</v>
      </c>
      <c r="K215" s="26">
        <f>SUMIFS(Verlauf!$T$6:$T$1000,Verlauf!$B$6:$B$1000,$A215,Verlauf!$C$6:$C$1000,$B215)</f>
        <v>0</v>
      </c>
      <c r="L215" s="27">
        <f>IF(Filter!$T$7=TRUE,IFERROR(INDEX(Planung!$D$68:$IA$68,MATCH($W215,Wirksam!$D$6:$IA$6,0)),0),0)</f>
        <v>6.8999999999999995</v>
      </c>
      <c r="M215" s="27">
        <f>IF(OR(Filter!$T$5=TRUE,Filter!$T$6=TRUE),IFERROR(INDEX(Planung!$D$69:$IA$69,MATCH($W215,Wirksam!$D$6:$IA$6,0)),0),0)</f>
        <v>9.2000000000000011</v>
      </c>
      <c r="N215" s="27">
        <f t="shared" si="31"/>
        <v>16.100000000000001</v>
      </c>
      <c r="O215" s="27" t="e">
        <f t="shared" si="32"/>
        <v>#N/A</v>
      </c>
      <c r="P215" s="27" t="e">
        <f t="shared" si="33"/>
        <v>#N/A</v>
      </c>
      <c r="Q215" s="27" t="e">
        <f t="shared" si="34"/>
        <v>#N/A</v>
      </c>
      <c r="R215" s="27" t="e">
        <f t="shared" si="35"/>
        <v>#N/A</v>
      </c>
      <c r="S215" s="27" t="e">
        <f t="shared" si="36"/>
        <v>#N/A</v>
      </c>
      <c r="T215" s="27" t="e">
        <f t="shared" si="37"/>
        <v>#N/A</v>
      </c>
      <c r="U215" s="26">
        <f>COUNTIFS(Verlauf!$B$6:$B$1000,$A215,Verlauf!$C$6:$C$1000,$B215)</f>
        <v>0</v>
      </c>
      <c r="V215" s="26">
        <f t="shared" si="38"/>
        <v>1</v>
      </c>
      <c r="W215" s="26">
        <f t="shared" si="39"/>
        <v>203030</v>
      </c>
      <c r="X215" s="26">
        <f>SUMIFS(Verlauf!$X$6:$X$1000,Verlauf!$B$6:$B$1000,$A215,Verlauf!$C$6:$C$1000,$B215)</f>
        <v>0</v>
      </c>
      <c r="Y215" s="26">
        <f>SUMIFS(Verlauf!$Y$6:$Y$1000,Verlauf!$B$6:$B$1000,$A215,Verlauf!$C$6:$C$1000,$B215)</f>
        <v>0</v>
      </c>
      <c r="Z215" s="26">
        <f>SUMIFS(Verlauf!$Z$6:$Z$1000,Verlauf!$B$6:$B$1000,$A215,Verlauf!$C$6:$C$1000,$B215)</f>
        <v>0</v>
      </c>
      <c r="AA215" s="26">
        <f>SUMIFS(Verlauf!$I$6:$I$1000,Verlauf!$B$6:$B$1000,$A215,Verlauf!$C$6:$C$1000,$B215)</f>
        <v>0</v>
      </c>
      <c r="AB215" s="26">
        <f>SUMIFS(Verlauf!$AA$6:$AA$1000,Verlauf!$B$6:$B$1000,$A215,Verlauf!$C$6:$C$1000,$B215)</f>
        <v>0</v>
      </c>
      <c r="AC215" s="26">
        <f>SUMIFS(Verlauf!$AB$6:$AB$1000,Verlauf!$B$6:$B$1000,$A215,Verlauf!$C$6:$C$1000,$B215)</f>
        <v>0</v>
      </c>
      <c r="AD215" s="26">
        <f>SUMIFS(Verlauf!$AC$6:$AC$1000,Verlauf!$B$6:$B$1000,$A215,Verlauf!$C$6:$C$1000,$B215)</f>
        <v>0</v>
      </c>
      <c r="AE215" s="26">
        <f>SUMIFS(Verlauf!$S$6:$S$1000,Verlauf!$B$6:$B$1000,$A215,Verlauf!$C$6:$C$1000,$B215)</f>
        <v>0</v>
      </c>
      <c r="AF215" s="26" t="str">
        <f>IF($AN215="","",INDEX(Verlauf!$D$6:$D$1000,MATCH($AN215,Verlauf!$A$6:$A$1000,0)))</f>
        <v/>
      </c>
      <c r="AG215" s="26" t="str">
        <f>IF($AN215="","",INDEX(Verlauf!$E$6:$E$1000,MATCH($AN215,Verlauf!$A$6:$A$1000,0)))</f>
        <v/>
      </c>
      <c r="AH215" s="26" t="str">
        <f>IF($AN215="","",INDEX(Verlauf!$F$6:$F$1000,MATCH($AN215,Verlauf!$A$6:$A$1000,0)))</f>
        <v/>
      </c>
      <c r="AI215" s="26" t="str">
        <f>IF($AN215="","",INDEX(Verlauf!$H$6:$H$1000,MATCH($AN215,Verlauf!$A$6:$A$1000,0)))</f>
        <v/>
      </c>
      <c r="AJ215" s="26" t="str">
        <f>IF($AN215="","",INDEX(Verlauf!$N$6:$N$1000,MATCH($AN215,Verlauf!$A$6:$A$1000,0)))</f>
        <v/>
      </c>
      <c r="AK215" s="26" t="str">
        <f>IF($AN215="","",INDEX(Verlauf!$O$6:$O$1000,MATCH($AN215,Verlauf!$A$6:$A$1000,0)))</f>
        <v/>
      </c>
      <c r="AL215" s="26" t="str">
        <f>IF($AN215="","",INDEX(Verlauf!$P$6:$P$1000,MATCH($AN215,Verlauf!$A$6:$A$1000,0)))</f>
        <v/>
      </c>
      <c r="AM215" s="26" t="str">
        <f>IF($AN215="","",INDEX(Verlauf!$R$6:$R$1000,MATCH($AN215,Verlauf!$A$6:$A$1000,0)))</f>
        <v/>
      </c>
      <c r="AN215" s="28" t="str">
        <f>IF(U215&gt;0,_xlfn.MAXIFS(Verlauf!$A$6:$A$1000,Verlauf!$B$6:$B$1000,$A215,Verlauf!$C$6:$C$1000,$B215),"")</f>
        <v/>
      </c>
    </row>
    <row r="216" spans="1:40" x14ac:dyDescent="0.25">
      <c r="A216" s="26">
        <v>2030</v>
      </c>
      <c r="B216" s="26">
        <v>31</v>
      </c>
      <c r="C216" s="7" t="str">
        <f t="shared" si="30"/>
        <v>KW 31/30</v>
      </c>
      <c r="D216" s="26">
        <f>SUMIFS(Verlauf!$K$6:$K$1000,Verlauf!$B$6:$B$1000,$A216,Verlauf!$C$6:$C$1000,$B216)</f>
        <v>0</v>
      </c>
      <c r="E216" s="26">
        <f>SUMIFS(Verlauf!$L$6:$L$1000,Verlauf!$B$6:$B$1000,$A216,Verlauf!$C$6:$C$1000,$B216)</f>
        <v>0</v>
      </c>
      <c r="F216" s="26">
        <f>SUMIFS(Verlauf!$M$6:$M$1000,Verlauf!$B$6:$B$1000,$A216,Verlauf!$C$6:$C$1000,$B216)</f>
        <v>0</v>
      </c>
      <c r="G216" s="26">
        <f>SUMIFS(Verlauf!$J$6:$J$1000,Verlauf!$B$6:$B$1000,$A216,Verlauf!$C$6:$C$1000,$B216)</f>
        <v>0</v>
      </c>
      <c r="H216" s="26">
        <f>SUMIFS(Verlauf!$U$6:$U$1000,Verlauf!$B$6:$B$1000,$A216,Verlauf!$C$6:$C$1000,$B216)</f>
        <v>0</v>
      </c>
      <c r="I216" s="26">
        <f>SUMIFS(Verlauf!$V$6:$V$1000,Verlauf!$B$6:$B$1000,$A216,Verlauf!$C$6:$C$1000,$B216)</f>
        <v>0</v>
      </c>
      <c r="J216" s="26">
        <f>SUMIFS(Verlauf!$W$6:$W$1000,Verlauf!$B$6:$B$1000,$A216,Verlauf!$C$6:$C$1000,$B216)</f>
        <v>0</v>
      </c>
      <c r="K216" s="26">
        <f>SUMIFS(Verlauf!$T$6:$T$1000,Verlauf!$B$6:$B$1000,$A216,Verlauf!$C$6:$C$1000,$B216)</f>
        <v>0</v>
      </c>
      <c r="L216" s="27">
        <f>IF(Filter!$T$7=TRUE,IFERROR(INDEX(Planung!$D$68:$IA$68,MATCH($W216,Wirksam!$D$6:$IA$6,0)),0),0)</f>
        <v>6.8999999999999995</v>
      </c>
      <c r="M216" s="27">
        <f>IF(OR(Filter!$T$5=TRUE,Filter!$T$6=TRUE),IFERROR(INDEX(Planung!$D$69:$IA$69,MATCH($W216,Wirksam!$D$6:$IA$6,0)),0),0)</f>
        <v>9.2000000000000011</v>
      </c>
      <c r="N216" s="27">
        <f t="shared" si="31"/>
        <v>16.100000000000001</v>
      </c>
      <c r="O216" s="27" t="e">
        <f t="shared" si="32"/>
        <v>#N/A</v>
      </c>
      <c r="P216" s="27" t="e">
        <f t="shared" si="33"/>
        <v>#N/A</v>
      </c>
      <c r="Q216" s="27" t="e">
        <f t="shared" si="34"/>
        <v>#N/A</v>
      </c>
      <c r="R216" s="27" t="e">
        <f t="shared" si="35"/>
        <v>#N/A</v>
      </c>
      <c r="S216" s="27" t="e">
        <f t="shared" si="36"/>
        <v>#N/A</v>
      </c>
      <c r="T216" s="27" t="e">
        <f t="shared" si="37"/>
        <v>#N/A</v>
      </c>
      <c r="U216" s="26">
        <f>COUNTIFS(Verlauf!$B$6:$B$1000,$A216,Verlauf!$C$6:$C$1000,$B216)</f>
        <v>0</v>
      </c>
      <c r="V216" s="26">
        <f t="shared" si="38"/>
        <v>1</v>
      </c>
      <c r="W216" s="26">
        <f t="shared" si="39"/>
        <v>203031</v>
      </c>
      <c r="X216" s="26">
        <f>SUMIFS(Verlauf!$X$6:$X$1000,Verlauf!$B$6:$B$1000,$A216,Verlauf!$C$6:$C$1000,$B216)</f>
        <v>0</v>
      </c>
      <c r="Y216" s="26">
        <f>SUMIFS(Verlauf!$Y$6:$Y$1000,Verlauf!$B$6:$B$1000,$A216,Verlauf!$C$6:$C$1000,$B216)</f>
        <v>0</v>
      </c>
      <c r="Z216" s="26">
        <f>SUMIFS(Verlauf!$Z$6:$Z$1000,Verlauf!$B$6:$B$1000,$A216,Verlauf!$C$6:$C$1000,$B216)</f>
        <v>0</v>
      </c>
      <c r="AA216" s="26">
        <f>SUMIFS(Verlauf!$I$6:$I$1000,Verlauf!$B$6:$B$1000,$A216,Verlauf!$C$6:$C$1000,$B216)</f>
        <v>0</v>
      </c>
      <c r="AB216" s="26">
        <f>SUMIFS(Verlauf!$AA$6:$AA$1000,Verlauf!$B$6:$B$1000,$A216,Verlauf!$C$6:$C$1000,$B216)</f>
        <v>0</v>
      </c>
      <c r="AC216" s="26">
        <f>SUMIFS(Verlauf!$AB$6:$AB$1000,Verlauf!$B$6:$B$1000,$A216,Verlauf!$C$6:$C$1000,$B216)</f>
        <v>0</v>
      </c>
      <c r="AD216" s="26">
        <f>SUMIFS(Verlauf!$AC$6:$AC$1000,Verlauf!$B$6:$B$1000,$A216,Verlauf!$C$6:$C$1000,$B216)</f>
        <v>0</v>
      </c>
      <c r="AE216" s="26">
        <f>SUMIFS(Verlauf!$S$6:$S$1000,Verlauf!$B$6:$B$1000,$A216,Verlauf!$C$6:$C$1000,$B216)</f>
        <v>0</v>
      </c>
      <c r="AF216" s="26" t="str">
        <f>IF($AN216="","",INDEX(Verlauf!$D$6:$D$1000,MATCH($AN216,Verlauf!$A$6:$A$1000,0)))</f>
        <v/>
      </c>
      <c r="AG216" s="26" t="str">
        <f>IF($AN216="","",INDEX(Verlauf!$E$6:$E$1000,MATCH($AN216,Verlauf!$A$6:$A$1000,0)))</f>
        <v/>
      </c>
      <c r="AH216" s="26" t="str">
        <f>IF($AN216="","",INDEX(Verlauf!$F$6:$F$1000,MATCH($AN216,Verlauf!$A$6:$A$1000,0)))</f>
        <v/>
      </c>
      <c r="AI216" s="26" t="str">
        <f>IF($AN216="","",INDEX(Verlauf!$H$6:$H$1000,MATCH($AN216,Verlauf!$A$6:$A$1000,0)))</f>
        <v/>
      </c>
      <c r="AJ216" s="26" t="str">
        <f>IF($AN216="","",INDEX(Verlauf!$N$6:$N$1000,MATCH($AN216,Verlauf!$A$6:$A$1000,0)))</f>
        <v/>
      </c>
      <c r="AK216" s="26" t="str">
        <f>IF($AN216="","",INDEX(Verlauf!$O$6:$O$1000,MATCH($AN216,Verlauf!$A$6:$A$1000,0)))</f>
        <v/>
      </c>
      <c r="AL216" s="26" t="str">
        <f>IF($AN216="","",INDEX(Verlauf!$P$6:$P$1000,MATCH($AN216,Verlauf!$A$6:$A$1000,0)))</f>
        <v/>
      </c>
      <c r="AM216" s="26" t="str">
        <f>IF($AN216="","",INDEX(Verlauf!$R$6:$R$1000,MATCH($AN216,Verlauf!$A$6:$A$1000,0)))</f>
        <v/>
      </c>
      <c r="AN216" s="28" t="str">
        <f>IF(U216&gt;0,_xlfn.MAXIFS(Verlauf!$A$6:$A$1000,Verlauf!$B$6:$B$1000,$A216,Verlauf!$C$6:$C$1000,$B216),"")</f>
        <v/>
      </c>
    </row>
    <row r="217" spans="1:40" x14ac:dyDescent="0.25">
      <c r="A217" s="26">
        <v>2030</v>
      </c>
      <c r="B217" s="26">
        <v>32</v>
      </c>
      <c r="C217" s="7" t="str">
        <f t="shared" si="30"/>
        <v>KW 32/30</v>
      </c>
      <c r="D217" s="26">
        <f>SUMIFS(Verlauf!$K$6:$K$1000,Verlauf!$B$6:$B$1000,$A217,Verlauf!$C$6:$C$1000,$B217)</f>
        <v>0</v>
      </c>
      <c r="E217" s="26">
        <f>SUMIFS(Verlauf!$L$6:$L$1000,Verlauf!$B$6:$B$1000,$A217,Verlauf!$C$6:$C$1000,$B217)</f>
        <v>0</v>
      </c>
      <c r="F217" s="26">
        <f>SUMIFS(Verlauf!$M$6:$M$1000,Verlauf!$B$6:$B$1000,$A217,Verlauf!$C$6:$C$1000,$B217)</f>
        <v>0</v>
      </c>
      <c r="G217" s="26">
        <f>SUMIFS(Verlauf!$J$6:$J$1000,Verlauf!$B$6:$B$1000,$A217,Verlauf!$C$6:$C$1000,$B217)</f>
        <v>0</v>
      </c>
      <c r="H217" s="26">
        <f>SUMIFS(Verlauf!$U$6:$U$1000,Verlauf!$B$6:$B$1000,$A217,Verlauf!$C$6:$C$1000,$B217)</f>
        <v>0</v>
      </c>
      <c r="I217" s="26">
        <f>SUMIFS(Verlauf!$V$6:$V$1000,Verlauf!$B$6:$B$1000,$A217,Verlauf!$C$6:$C$1000,$B217)</f>
        <v>0</v>
      </c>
      <c r="J217" s="26">
        <f>SUMIFS(Verlauf!$W$6:$W$1000,Verlauf!$B$6:$B$1000,$A217,Verlauf!$C$6:$C$1000,$B217)</f>
        <v>0</v>
      </c>
      <c r="K217" s="26">
        <f>SUMIFS(Verlauf!$T$6:$T$1000,Verlauf!$B$6:$B$1000,$A217,Verlauf!$C$6:$C$1000,$B217)</f>
        <v>0</v>
      </c>
      <c r="L217" s="27">
        <f>IF(Filter!$T$7=TRUE,IFERROR(INDEX(Planung!$D$68:$IA$68,MATCH($W217,Wirksam!$D$6:$IA$6,0)),0),0)</f>
        <v>6.8999999999999995</v>
      </c>
      <c r="M217" s="27">
        <f>IF(OR(Filter!$T$5=TRUE,Filter!$T$6=TRUE),IFERROR(INDEX(Planung!$D$69:$IA$69,MATCH($W217,Wirksam!$D$6:$IA$6,0)),0),0)</f>
        <v>9.2000000000000011</v>
      </c>
      <c r="N217" s="27">
        <f t="shared" si="31"/>
        <v>16.100000000000001</v>
      </c>
      <c r="O217" s="27" t="e">
        <f t="shared" si="32"/>
        <v>#N/A</v>
      </c>
      <c r="P217" s="27" t="e">
        <f t="shared" si="33"/>
        <v>#N/A</v>
      </c>
      <c r="Q217" s="27" t="e">
        <f t="shared" si="34"/>
        <v>#N/A</v>
      </c>
      <c r="R217" s="27" t="e">
        <f t="shared" si="35"/>
        <v>#N/A</v>
      </c>
      <c r="S217" s="27" t="e">
        <f t="shared" si="36"/>
        <v>#N/A</v>
      </c>
      <c r="T217" s="27" t="e">
        <f t="shared" si="37"/>
        <v>#N/A</v>
      </c>
      <c r="U217" s="26">
        <f>COUNTIFS(Verlauf!$B$6:$B$1000,$A217,Verlauf!$C$6:$C$1000,$B217)</f>
        <v>0</v>
      </c>
      <c r="V217" s="26">
        <f t="shared" si="38"/>
        <v>1</v>
      </c>
      <c r="W217" s="26">
        <f t="shared" si="39"/>
        <v>203032</v>
      </c>
      <c r="X217" s="26">
        <f>SUMIFS(Verlauf!$X$6:$X$1000,Verlauf!$B$6:$B$1000,$A217,Verlauf!$C$6:$C$1000,$B217)</f>
        <v>0</v>
      </c>
      <c r="Y217" s="26">
        <f>SUMIFS(Verlauf!$Y$6:$Y$1000,Verlauf!$B$6:$B$1000,$A217,Verlauf!$C$6:$C$1000,$B217)</f>
        <v>0</v>
      </c>
      <c r="Z217" s="26">
        <f>SUMIFS(Verlauf!$Z$6:$Z$1000,Verlauf!$B$6:$B$1000,$A217,Verlauf!$C$6:$C$1000,$B217)</f>
        <v>0</v>
      </c>
      <c r="AA217" s="26">
        <f>SUMIFS(Verlauf!$I$6:$I$1000,Verlauf!$B$6:$B$1000,$A217,Verlauf!$C$6:$C$1000,$B217)</f>
        <v>0</v>
      </c>
      <c r="AB217" s="26">
        <f>SUMIFS(Verlauf!$AA$6:$AA$1000,Verlauf!$B$6:$B$1000,$A217,Verlauf!$C$6:$C$1000,$B217)</f>
        <v>0</v>
      </c>
      <c r="AC217" s="26">
        <f>SUMIFS(Verlauf!$AB$6:$AB$1000,Verlauf!$B$6:$B$1000,$A217,Verlauf!$C$6:$C$1000,$B217)</f>
        <v>0</v>
      </c>
      <c r="AD217" s="26">
        <f>SUMIFS(Verlauf!$AC$6:$AC$1000,Verlauf!$B$6:$B$1000,$A217,Verlauf!$C$6:$C$1000,$B217)</f>
        <v>0</v>
      </c>
      <c r="AE217" s="26">
        <f>SUMIFS(Verlauf!$S$6:$S$1000,Verlauf!$B$6:$B$1000,$A217,Verlauf!$C$6:$C$1000,$B217)</f>
        <v>0</v>
      </c>
      <c r="AF217" s="26" t="str">
        <f>IF($AN217="","",INDEX(Verlauf!$D$6:$D$1000,MATCH($AN217,Verlauf!$A$6:$A$1000,0)))</f>
        <v/>
      </c>
      <c r="AG217" s="26" t="str">
        <f>IF($AN217="","",INDEX(Verlauf!$E$6:$E$1000,MATCH($AN217,Verlauf!$A$6:$A$1000,0)))</f>
        <v/>
      </c>
      <c r="AH217" s="26" t="str">
        <f>IF($AN217="","",INDEX(Verlauf!$F$6:$F$1000,MATCH($AN217,Verlauf!$A$6:$A$1000,0)))</f>
        <v/>
      </c>
      <c r="AI217" s="26" t="str">
        <f>IF($AN217="","",INDEX(Verlauf!$H$6:$H$1000,MATCH($AN217,Verlauf!$A$6:$A$1000,0)))</f>
        <v/>
      </c>
      <c r="AJ217" s="26" t="str">
        <f>IF($AN217="","",INDEX(Verlauf!$N$6:$N$1000,MATCH($AN217,Verlauf!$A$6:$A$1000,0)))</f>
        <v/>
      </c>
      <c r="AK217" s="26" t="str">
        <f>IF($AN217="","",INDEX(Verlauf!$O$6:$O$1000,MATCH($AN217,Verlauf!$A$6:$A$1000,0)))</f>
        <v/>
      </c>
      <c r="AL217" s="26" t="str">
        <f>IF($AN217="","",INDEX(Verlauf!$P$6:$P$1000,MATCH($AN217,Verlauf!$A$6:$A$1000,0)))</f>
        <v/>
      </c>
      <c r="AM217" s="26" t="str">
        <f>IF($AN217="","",INDEX(Verlauf!$R$6:$R$1000,MATCH($AN217,Verlauf!$A$6:$A$1000,0)))</f>
        <v/>
      </c>
      <c r="AN217" s="28" t="str">
        <f>IF(U217&gt;0,_xlfn.MAXIFS(Verlauf!$A$6:$A$1000,Verlauf!$B$6:$B$1000,$A217,Verlauf!$C$6:$C$1000,$B217),"")</f>
        <v/>
      </c>
    </row>
    <row r="218" spans="1:40" x14ac:dyDescent="0.25">
      <c r="A218" s="26">
        <v>2030</v>
      </c>
      <c r="B218" s="26">
        <v>33</v>
      </c>
      <c r="C218" s="7" t="str">
        <f t="shared" si="30"/>
        <v>KW 33/30</v>
      </c>
      <c r="D218" s="26">
        <f>SUMIFS(Verlauf!$K$6:$K$1000,Verlauf!$B$6:$B$1000,$A218,Verlauf!$C$6:$C$1000,$B218)</f>
        <v>0</v>
      </c>
      <c r="E218" s="26">
        <f>SUMIFS(Verlauf!$L$6:$L$1000,Verlauf!$B$6:$B$1000,$A218,Verlauf!$C$6:$C$1000,$B218)</f>
        <v>0</v>
      </c>
      <c r="F218" s="26">
        <f>SUMIFS(Verlauf!$M$6:$M$1000,Verlauf!$B$6:$B$1000,$A218,Verlauf!$C$6:$C$1000,$B218)</f>
        <v>0</v>
      </c>
      <c r="G218" s="26">
        <f>SUMIFS(Verlauf!$J$6:$J$1000,Verlauf!$B$6:$B$1000,$A218,Verlauf!$C$6:$C$1000,$B218)</f>
        <v>0</v>
      </c>
      <c r="H218" s="26">
        <f>SUMIFS(Verlauf!$U$6:$U$1000,Verlauf!$B$6:$B$1000,$A218,Verlauf!$C$6:$C$1000,$B218)</f>
        <v>0</v>
      </c>
      <c r="I218" s="26">
        <f>SUMIFS(Verlauf!$V$6:$V$1000,Verlauf!$B$6:$B$1000,$A218,Verlauf!$C$6:$C$1000,$B218)</f>
        <v>0</v>
      </c>
      <c r="J218" s="26">
        <f>SUMIFS(Verlauf!$W$6:$W$1000,Verlauf!$B$6:$B$1000,$A218,Verlauf!$C$6:$C$1000,$B218)</f>
        <v>0</v>
      </c>
      <c r="K218" s="26">
        <f>SUMIFS(Verlauf!$T$6:$T$1000,Verlauf!$B$6:$B$1000,$A218,Verlauf!$C$6:$C$1000,$B218)</f>
        <v>0</v>
      </c>
      <c r="L218" s="27">
        <f>IF(Filter!$T$7=TRUE,IFERROR(INDEX(Planung!$D$68:$IA$68,MATCH($W218,Wirksam!$D$6:$IA$6,0)),0),0)</f>
        <v>6.8999999999999995</v>
      </c>
      <c r="M218" s="27">
        <f>IF(OR(Filter!$T$5=TRUE,Filter!$T$6=TRUE),IFERROR(INDEX(Planung!$D$69:$IA$69,MATCH($W218,Wirksam!$D$6:$IA$6,0)),0),0)</f>
        <v>9.2000000000000011</v>
      </c>
      <c r="N218" s="27">
        <f t="shared" si="31"/>
        <v>16.100000000000001</v>
      </c>
      <c r="O218" s="27" t="e">
        <f t="shared" si="32"/>
        <v>#N/A</v>
      </c>
      <c r="P218" s="27" t="e">
        <f t="shared" si="33"/>
        <v>#N/A</v>
      </c>
      <c r="Q218" s="27" t="e">
        <f t="shared" si="34"/>
        <v>#N/A</v>
      </c>
      <c r="R218" s="27" t="e">
        <f t="shared" si="35"/>
        <v>#N/A</v>
      </c>
      <c r="S218" s="27" t="e">
        <f t="shared" si="36"/>
        <v>#N/A</v>
      </c>
      <c r="T218" s="27" t="e">
        <f t="shared" si="37"/>
        <v>#N/A</v>
      </c>
      <c r="U218" s="26">
        <f>COUNTIFS(Verlauf!$B$6:$B$1000,$A218,Verlauf!$C$6:$C$1000,$B218)</f>
        <v>0</v>
      </c>
      <c r="V218" s="26">
        <f t="shared" si="38"/>
        <v>1</v>
      </c>
      <c r="W218" s="26">
        <f t="shared" si="39"/>
        <v>203033</v>
      </c>
      <c r="X218" s="26">
        <f>SUMIFS(Verlauf!$X$6:$X$1000,Verlauf!$B$6:$B$1000,$A218,Verlauf!$C$6:$C$1000,$B218)</f>
        <v>0</v>
      </c>
      <c r="Y218" s="26">
        <f>SUMIFS(Verlauf!$Y$6:$Y$1000,Verlauf!$B$6:$B$1000,$A218,Verlauf!$C$6:$C$1000,$B218)</f>
        <v>0</v>
      </c>
      <c r="Z218" s="26">
        <f>SUMIFS(Verlauf!$Z$6:$Z$1000,Verlauf!$B$6:$B$1000,$A218,Verlauf!$C$6:$C$1000,$B218)</f>
        <v>0</v>
      </c>
      <c r="AA218" s="26">
        <f>SUMIFS(Verlauf!$I$6:$I$1000,Verlauf!$B$6:$B$1000,$A218,Verlauf!$C$6:$C$1000,$B218)</f>
        <v>0</v>
      </c>
      <c r="AB218" s="26">
        <f>SUMIFS(Verlauf!$AA$6:$AA$1000,Verlauf!$B$6:$B$1000,$A218,Verlauf!$C$6:$C$1000,$B218)</f>
        <v>0</v>
      </c>
      <c r="AC218" s="26">
        <f>SUMIFS(Verlauf!$AB$6:$AB$1000,Verlauf!$B$6:$B$1000,$A218,Verlauf!$C$6:$C$1000,$B218)</f>
        <v>0</v>
      </c>
      <c r="AD218" s="26">
        <f>SUMIFS(Verlauf!$AC$6:$AC$1000,Verlauf!$B$6:$B$1000,$A218,Verlauf!$C$6:$C$1000,$B218)</f>
        <v>0</v>
      </c>
      <c r="AE218" s="26">
        <f>SUMIFS(Verlauf!$S$6:$S$1000,Verlauf!$B$6:$B$1000,$A218,Verlauf!$C$6:$C$1000,$B218)</f>
        <v>0</v>
      </c>
      <c r="AF218" s="26" t="str">
        <f>IF($AN218="","",INDEX(Verlauf!$D$6:$D$1000,MATCH($AN218,Verlauf!$A$6:$A$1000,0)))</f>
        <v/>
      </c>
      <c r="AG218" s="26" t="str">
        <f>IF($AN218="","",INDEX(Verlauf!$E$6:$E$1000,MATCH($AN218,Verlauf!$A$6:$A$1000,0)))</f>
        <v/>
      </c>
      <c r="AH218" s="26" t="str">
        <f>IF($AN218="","",INDEX(Verlauf!$F$6:$F$1000,MATCH($AN218,Verlauf!$A$6:$A$1000,0)))</f>
        <v/>
      </c>
      <c r="AI218" s="26" t="str">
        <f>IF($AN218="","",INDEX(Verlauf!$H$6:$H$1000,MATCH($AN218,Verlauf!$A$6:$A$1000,0)))</f>
        <v/>
      </c>
      <c r="AJ218" s="26" t="str">
        <f>IF($AN218="","",INDEX(Verlauf!$N$6:$N$1000,MATCH($AN218,Verlauf!$A$6:$A$1000,0)))</f>
        <v/>
      </c>
      <c r="AK218" s="26" t="str">
        <f>IF($AN218="","",INDEX(Verlauf!$O$6:$O$1000,MATCH($AN218,Verlauf!$A$6:$A$1000,0)))</f>
        <v/>
      </c>
      <c r="AL218" s="26" t="str">
        <f>IF($AN218="","",INDEX(Verlauf!$P$6:$P$1000,MATCH($AN218,Verlauf!$A$6:$A$1000,0)))</f>
        <v/>
      </c>
      <c r="AM218" s="26" t="str">
        <f>IF($AN218="","",INDEX(Verlauf!$R$6:$R$1000,MATCH($AN218,Verlauf!$A$6:$A$1000,0)))</f>
        <v/>
      </c>
      <c r="AN218" s="28" t="str">
        <f>IF(U218&gt;0,_xlfn.MAXIFS(Verlauf!$A$6:$A$1000,Verlauf!$B$6:$B$1000,$A218,Verlauf!$C$6:$C$1000,$B218),"")</f>
        <v/>
      </c>
    </row>
    <row r="219" spans="1:40" x14ac:dyDescent="0.25">
      <c r="A219" s="26">
        <v>2030</v>
      </c>
      <c r="B219" s="26">
        <v>34</v>
      </c>
      <c r="C219" s="7" t="str">
        <f t="shared" si="30"/>
        <v>KW 34/30</v>
      </c>
      <c r="D219" s="26">
        <f>SUMIFS(Verlauf!$K$6:$K$1000,Verlauf!$B$6:$B$1000,$A219,Verlauf!$C$6:$C$1000,$B219)</f>
        <v>0</v>
      </c>
      <c r="E219" s="26">
        <f>SUMIFS(Verlauf!$L$6:$L$1000,Verlauf!$B$6:$B$1000,$A219,Verlauf!$C$6:$C$1000,$B219)</f>
        <v>0</v>
      </c>
      <c r="F219" s="26">
        <f>SUMIFS(Verlauf!$M$6:$M$1000,Verlauf!$B$6:$B$1000,$A219,Verlauf!$C$6:$C$1000,$B219)</f>
        <v>0</v>
      </c>
      <c r="G219" s="26">
        <f>SUMIFS(Verlauf!$J$6:$J$1000,Verlauf!$B$6:$B$1000,$A219,Verlauf!$C$6:$C$1000,$B219)</f>
        <v>0</v>
      </c>
      <c r="H219" s="26">
        <f>SUMIFS(Verlauf!$U$6:$U$1000,Verlauf!$B$6:$B$1000,$A219,Verlauf!$C$6:$C$1000,$B219)</f>
        <v>0</v>
      </c>
      <c r="I219" s="26">
        <f>SUMIFS(Verlauf!$V$6:$V$1000,Verlauf!$B$6:$B$1000,$A219,Verlauf!$C$6:$C$1000,$B219)</f>
        <v>0</v>
      </c>
      <c r="J219" s="26">
        <f>SUMIFS(Verlauf!$W$6:$W$1000,Verlauf!$B$6:$B$1000,$A219,Verlauf!$C$6:$C$1000,$B219)</f>
        <v>0</v>
      </c>
      <c r="K219" s="26">
        <f>SUMIFS(Verlauf!$T$6:$T$1000,Verlauf!$B$6:$B$1000,$A219,Verlauf!$C$6:$C$1000,$B219)</f>
        <v>0</v>
      </c>
      <c r="L219" s="27">
        <f>IF(Filter!$T$7=TRUE,IFERROR(INDEX(Planung!$D$68:$IA$68,MATCH($W219,Wirksam!$D$6:$IA$6,0)),0),0)</f>
        <v>6.8999999999999995</v>
      </c>
      <c r="M219" s="27">
        <f>IF(OR(Filter!$T$5=TRUE,Filter!$T$6=TRUE),IFERROR(INDEX(Planung!$D$69:$IA$69,MATCH($W219,Wirksam!$D$6:$IA$6,0)),0),0)</f>
        <v>9.2000000000000011</v>
      </c>
      <c r="N219" s="27">
        <f t="shared" si="31"/>
        <v>16.100000000000001</v>
      </c>
      <c r="O219" s="27" t="e">
        <f t="shared" si="32"/>
        <v>#N/A</v>
      </c>
      <c r="P219" s="27" t="e">
        <f t="shared" si="33"/>
        <v>#N/A</v>
      </c>
      <c r="Q219" s="27" t="e">
        <f t="shared" si="34"/>
        <v>#N/A</v>
      </c>
      <c r="R219" s="27" t="e">
        <f t="shared" si="35"/>
        <v>#N/A</v>
      </c>
      <c r="S219" s="27" t="e">
        <f t="shared" si="36"/>
        <v>#N/A</v>
      </c>
      <c r="T219" s="27" t="e">
        <f t="shared" si="37"/>
        <v>#N/A</v>
      </c>
      <c r="U219" s="26">
        <f>COUNTIFS(Verlauf!$B$6:$B$1000,$A219,Verlauf!$C$6:$C$1000,$B219)</f>
        <v>0</v>
      </c>
      <c r="V219" s="26">
        <f t="shared" si="38"/>
        <v>1</v>
      </c>
      <c r="W219" s="26">
        <f t="shared" si="39"/>
        <v>203034</v>
      </c>
      <c r="X219" s="26">
        <f>SUMIFS(Verlauf!$X$6:$X$1000,Verlauf!$B$6:$B$1000,$A219,Verlauf!$C$6:$C$1000,$B219)</f>
        <v>0</v>
      </c>
      <c r="Y219" s="26">
        <f>SUMIFS(Verlauf!$Y$6:$Y$1000,Verlauf!$B$6:$B$1000,$A219,Verlauf!$C$6:$C$1000,$B219)</f>
        <v>0</v>
      </c>
      <c r="Z219" s="26">
        <f>SUMIFS(Verlauf!$Z$6:$Z$1000,Verlauf!$B$6:$B$1000,$A219,Verlauf!$C$6:$C$1000,$B219)</f>
        <v>0</v>
      </c>
      <c r="AA219" s="26">
        <f>SUMIFS(Verlauf!$I$6:$I$1000,Verlauf!$B$6:$B$1000,$A219,Verlauf!$C$6:$C$1000,$B219)</f>
        <v>0</v>
      </c>
      <c r="AB219" s="26">
        <f>SUMIFS(Verlauf!$AA$6:$AA$1000,Verlauf!$B$6:$B$1000,$A219,Verlauf!$C$6:$C$1000,$B219)</f>
        <v>0</v>
      </c>
      <c r="AC219" s="26">
        <f>SUMIFS(Verlauf!$AB$6:$AB$1000,Verlauf!$B$6:$B$1000,$A219,Verlauf!$C$6:$C$1000,$B219)</f>
        <v>0</v>
      </c>
      <c r="AD219" s="26">
        <f>SUMIFS(Verlauf!$AC$6:$AC$1000,Verlauf!$B$6:$B$1000,$A219,Verlauf!$C$6:$C$1000,$B219)</f>
        <v>0</v>
      </c>
      <c r="AE219" s="26">
        <f>SUMIFS(Verlauf!$S$6:$S$1000,Verlauf!$B$6:$B$1000,$A219,Verlauf!$C$6:$C$1000,$B219)</f>
        <v>0</v>
      </c>
      <c r="AF219" s="26" t="str">
        <f>IF($AN219="","",INDEX(Verlauf!$D$6:$D$1000,MATCH($AN219,Verlauf!$A$6:$A$1000,0)))</f>
        <v/>
      </c>
      <c r="AG219" s="26" t="str">
        <f>IF($AN219="","",INDEX(Verlauf!$E$6:$E$1000,MATCH($AN219,Verlauf!$A$6:$A$1000,0)))</f>
        <v/>
      </c>
      <c r="AH219" s="26" t="str">
        <f>IF($AN219="","",INDEX(Verlauf!$F$6:$F$1000,MATCH($AN219,Verlauf!$A$6:$A$1000,0)))</f>
        <v/>
      </c>
      <c r="AI219" s="26" t="str">
        <f>IF($AN219="","",INDEX(Verlauf!$H$6:$H$1000,MATCH($AN219,Verlauf!$A$6:$A$1000,0)))</f>
        <v/>
      </c>
      <c r="AJ219" s="26" t="str">
        <f>IF($AN219="","",INDEX(Verlauf!$N$6:$N$1000,MATCH($AN219,Verlauf!$A$6:$A$1000,0)))</f>
        <v/>
      </c>
      <c r="AK219" s="26" t="str">
        <f>IF($AN219="","",INDEX(Verlauf!$O$6:$O$1000,MATCH($AN219,Verlauf!$A$6:$A$1000,0)))</f>
        <v/>
      </c>
      <c r="AL219" s="26" t="str">
        <f>IF($AN219="","",INDEX(Verlauf!$P$6:$P$1000,MATCH($AN219,Verlauf!$A$6:$A$1000,0)))</f>
        <v/>
      </c>
      <c r="AM219" s="26" t="str">
        <f>IF($AN219="","",INDEX(Verlauf!$R$6:$R$1000,MATCH($AN219,Verlauf!$A$6:$A$1000,0)))</f>
        <v/>
      </c>
      <c r="AN219" s="28" t="str">
        <f>IF(U219&gt;0,_xlfn.MAXIFS(Verlauf!$A$6:$A$1000,Verlauf!$B$6:$B$1000,$A219,Verlauf!$C$6:$C$1000,$B219),"")</f>
        <v/>
      </c>
    </row>
    <row r="220" spans="1:40" x14ac:dyDescent="0.25">
      <c r="A220" s="26">
        <v>2030</v>
      </c>
      <c r="B220" s="26">
        <v>35</v>
      </c>
      <c r="C220" s="7" t="str">
        <f t="shared" si="30"/>
        <v>KW 35/30</v>
      </c>
      <c r="D220" s="26">
        <f>SUMIFS(Verlauf!$K$6:$K$1000,Verlauf!$B$6:$B$1000,$A220,Verlauf!$C$6:$C$1000,$B220)</f>
        <v>0</v>
      </c>
      <c r="E220" s="26">
        <f>SUMIFS(Verlauf!$L$6:$L$1000,Verlauf!$B$6:$B$1000,$A220,Verlauf!$C$6:$C$1000,$B220)</f>
        <v>0</v>
      </c>
      <c r="F220" s="26">
        <f>SUMIFS(Verlauf!$M$6:$M$1000,Verlauf!$B$6:$B$1000,$A220,Verlauf!$C$6:$C$1000,$B220)</f>
        <v>0</v>
      </c>
      <c r="G220" s="26">
        <f>SUMIFS(Verlauf!$J$6:$J$1000,Verlauf!$B$6:$B$1000,$A220,Verlauf!$C$6:$C$1000,$B220)</f>
        <v>0</v>
      </c>
      <c r="H220" s="26">
        <f>SUMIFS(Verlauf!$U$6:$U$1000,Verlauf!$B$6:$B$1000,$A220,Verlauf!$C$6:$C$1000,$B220)</f>
        <v>0</v>
      </c>
      <c r="I220" s="26">
        <f>SUMIFS(Verlauf!$V$6:$V$1000,Verlauf!$B$6:$B$1000,$A220,Verlauf!$C$6:$C$1000,$B220)</f>
        <v>0</v>
      </c>
      <c r="J220" s="26">
        <f>SUMIFS(Verlauf!$W$6:$W$1000,Verlauf!$B$6:$B$1000,$A220,Verlauf!$C$6:$C$1000,$B220)</f>
        <v>0</v>
      </c>
      <c r="K220" s="26">
        <f>SUMIFS(Verlauf!$T$6:$T$1000,Verlauf!$B$6:$B$1000,$A220,Verlauf!$C$6:$C$1000,$B220)</f>
        <v>0</v>
      </c>
      <c r="L220" s="27">
        <f>IF(Filter!$T$7=TRUE,IFERROR(INDEX(Planung!$D$68:$IA$68,MATCH($W220,Wirksam!$D$6:$IA$6,0)),0),0)</f>
        <v>6.8999999999999995</v>
      </c>
      <c r="M220" s="27">
        <f>IF(OR(Filter!$T$5=TRUE,Filter!$T$6=TRUE),IFERROR(INDEX(Planung!$D$69:$IA$69,MATCH($W220,Wirksam!$D$6:$IA$6,0)),0),0)</f>
        <v>9.2000000000000011</v>
      </c>
      <c r="N220" s="27">
        <f t="shared" si="31"/>
        <v>16.100000000000001</v>
      </c>
      <c r="O220" s="27" t="e">
        <f t="shared" si="32"/>
        <v>#N/A</v>
      </c>
      <c r="P220" s="27" t="e">
        <f t="shared" si="33"/>
        <v>#N/A</v>
      </c>
      <c r="Q220" s="27" t="e">
        <f t="shared" si="34"/>
        <v>#N/A</v>
      </c>
      <c r="R220" s="27" t="e">
        <f t="shared" si="35"/>
        <v>#N/A</v>
      </c>
      <c r="S220" s="27" t="e">
        <f t="shared" si="36"/>
        <v>#N/A</v>
      </c>
      <c r="T220" s="27" t="e">
        <f t="shared" si="37"/>
        <v>#N/A</v>
      </c>
      <c r="U220" s="26">
        <f>COUNTIFS(Verlauf!$B$6:$B$1000,$A220,Verlauf!$C$6:$C$1000,$B220)</f>
        <v>0</v>
      </c>
      <c r="V220" s="26">
        <f t="shared" si="38"/>
        <v>1</v>
      </c>
      <c r="W220" s="26">
        <f t="shared" si="39"/>
        <v>203035</v>
      </c>
      <c r="X220" s="26">
        <f>SUMIFS(Verlauf!$X$6:$X$1000,Verlauf!$B$6:$B$1000,$A220,Verlauf!$C$6:$C$1000,$B220)</f>
        <v>0</v>
      </c>
      <c r="Y220" s="26">
        <f>SUMIFS(Verlauf!$Y$6:$Y$1000,Verlauf!$B$6:$B$1000,$A220,Verlauf!$C$6:$C$1000,$B220)</f>
        <v>0</v>
      </c>
      <c r="Z220" s="26">
        <f>SUMIFS(Verlauf!$Z$6:$Z$1000,Verlauf!$B$6:$B$1000,$A220,Verlauf!$C$6:$C$1000,$B220)</f>
        <v>0</v>
      </c>
      <c r="AA220" s="26">
        <f>SUMIFS(Verlauf!$I$6:$I$1000,Verlauf!$B$6:$B$1000,$A220,Verlauf!$C$6:$C$1000,$B220)</f>
        <v>0</v>
      </c>
      <c r="AB220" s="26">
        <f>SUMIFS(Verlauf!$AA$6:$AA$1000,Verlauf!$B$6:$B$1000,$A220,Verlauf!$C$6:$C$1000,$B220)</f>
        <v>0</v>
      </c>
      <c r="AC220" s="26">
        <f>SUMIFS(Verlauf!$AB$6:$AB$1000,Verlauf!$B$6:$B$1000,$A220,Verlauf!$C$6:$C$1000,$B220)</f>
        <v>0</v>
      </c>
      <c r="AD220" s="26">
        <f>SUMIFS(Verlauf!$AC$6:$AC$1000,Verlauf!$B$6:$B$1000,$A220,Verlauf!$C$6:$C$1000,$B220)</f>
        <v>0</v>
      </c>
      <c r="AE220" s="26">
        <f>SUMIFS(Verlauf!$S$6:$S$1000,Verlauf!$B$6:$B$1000,$A220,Verlauf!$C$6:$C$1000,$B220)</f>
        <v>0</v>
      </c>
      <c r="AF220" s="26" t="str">
        <f>IF($AN220="","",INDEX(Verlauf!$D$6:$D$1000,MATCH($AN220,Verlauf!$A$6:$A$1000,0)))</f>
        <v/>
      </c>
      <c r="AG220" s="26" t="str">
        <f>IF($AN220="","",INDEX(Verlauf!$E$6:$E$1000,MATCH($AN220,Verlauf!$A$6:$A$1000,0)))</f>
        <v/>
      </c>
      <c r="AH220" s="26" t="str">
        <f>IF($AN220="","",INDEX(Verlauf!$F$6:$F$1000,MATCH($AN220,Verlauf!$A$6:$A$1000,0)))</f>
        <v/>
      </c>
      <c r="AI220" s="26" t="str">
        <f>IF($AN220="","",INDEX(Verlauf!$H$6:$H$1000,MATCH($AN220,Verlauf!$A$6:$A$1000,0)))</f>
        <v/>
      </c>
      <c r="AJ220" s="26" t="str">
        <f>IF($AN220="","",INDEX(Verlauf!$N$6:$N$1000,MATCH($AN220,Verlauf!$A$6:$A$1000,0)))</f>
        <v/>
      </c>
      <c r="AK220" s="26" t="str">
        <f>IF($AN220="","",INDEX(Verlauf!$O$6:$O$1000,MATCH($AN220,Verlauf!$A$6:$A$1000,0)))</f>
        <v/>
      </c>
      <c r="AL220" s="26" t="str">
        <f>IF($AN220="","",INDEX(Verlauf!$P$6:$P$1000,MATCH($AN220,Verlauf!$A$6:$A$1000,0)))</f>
        <v/>
      </c>
      <c r="AM220" s="26" t="str">
        <f>IF($AN220="","",INDEX(Verlauf!$R$6:$R$1000,MATCH($AN220,Verlauf!$A$6:$A$1000,0)))</f>
        <v/>
      </c>
      <c r="AN220" s="28" t="str">
        <f>IF(U220&gt;0,_xlfn.MAXIFS(Verlauf!$A$6:$A$1000,Verlauf!$B$6:$B$1000,$A220,Verlauf!$C$6:$C$1000,$B220),"")</f>
        <v/>
      </c>
    </row>
    <row r="221" spans="1:40" x14ac:dyDescent="0.25">
      <c r="A221" s="26">
        <v>2030</v>
      </c>
      <c r="B221" s="26">
        <v>36</v>
      </c>
      <c r="C221" s="7" t="str">
        <f t="shared" si="30"/>
        <v>KW 36/30</v>
      </c>
      <c r="D221" s="26">
        <f>SUMIFS(Verlauf!$K$6:$K$1000,Verlauf!$B$6:$B$1000,$A221,Verlauf!$C$6:$C$1000,$B221)</f>
        <v>0</v>
      </c>
      <c r="E221" s="26">
        <f>SUMIFS(Verlauf!$L$6:$L$1000,Verlauf!$B$6:$B$1000,$A221,Verlauf!$C$6:$C$1000,$B221)</f>
        <v>0</v>
      </c>
      <c r="F221" s="26">
        <f>SUMIFS(Verlauf!$M$6:$M$1000,Verlauf!$B$6:$B$1000,$A221,Verlauf!$C$6:$C$1000,$B221)</f>
        <v>0</v>
      </c>
      <c r="G221" s="26">
        <f>SUMIFS(Verlauf!$J$6:$J$1000,Verlauf!$B$6:$B$1000,$A221,Verlauf!$C$6:$C$1000,$B221)</f>
        <v>0</v>
      </c>
      <c r="H221" s="26">
        <f>SUMIFS(Verlauf!$U$6:$U$1000,Verlauf!$B$6:$B$1000,$A221,Verlauf!$C$6:$C$1000,$B221)</f>
        <v>0</v>
      </c>
      <c r="I221" s="26">
        <f>SUMIFS(Verlauf!$V$6:$V$1000,Verlauf!$B$6:$B$1000,$A221,Verlauf!$C$6:$C$1000,$B221)</f>
        <v>0</v>
      </c>
      <c r="J221" s="26">
        <f>SUMIFS(Verlauf!$W$6:$W$1000,Verlauf!$B$6:$B$1000,$A221,Verlauf!$C$6:$C$1000,$B221)</f>
        <v>0</v>
      </c>
      <c r="K221" s="26">
        <f>SUMIFS(Verlauf!$T$6:$T$1000,Verlauf!$B$6:$B$1000,$A221,Verlauf!$C$6:$C$1000,$B221)</f>
        <v>0</v>
      </c>
      <c r="L221" s="27">
        <f>IF(Filter!$T$7=TRUE,IFERROR(INDEX(Planung!$D$68:$IA$68,MATCH($W221,Wirksam!$D$6:$IA$6,0)),0),0)</f>
        <v>6.8999999999999995</v>
      </c>
      <c r="M221" s="27">
        <f>IF(OR(Filter!$T$5=TRUE,Filter!$T$6=TRUE),IFERROR(INDEX(Planung!$D$69:$IA$69,MATCH($W221,Wirksam!$D$6:$IA$6,0)),0),0)</f>
        <v>9.2000000000000011</v>
      </c>
      <c r="N221" s="27">
        <f t="shared" si="31"/>
        <v>16.100000000000001</v>
      </c>
      <c r="O221" s="27" t="e">
        <f t="shared" si="32"/>
        <v>#N/A</v>
      </c>
      <c r="P221" s="27" t="e">
        <f t="shared" si="33"/>
        <v>#N/A</v>
      </c>
      <c r="Q221" s="27" t="e">
        <f t="shared" si="34"/>
        <v>#N/A</v>
      </c>
      <c r="R221" s="27" t="e">
        <f t="shared" si="35"/>
        <v>#N/A</v>
      </c>
      <c r="S221" s="27" t="e">
        <f t="shared" si="36"/>
        <v>#N/A</v>
      </c>
      <c r="T221" s="27" t="e">
        <f t="shared" si="37"/>
        <v>#N/A</v>
      </c>
      <c r="U221" s="26">
        <f>COUNTIFS(Verlauf!$B$6:$B$1000,$A221,Verlauf!$C$6:$C$1000,$B221)</f>
        <v>0</v>
      </c>
      <c r="V221" s="26">
        <f t="shared" si="38"/>
        <v>1</v>
      </c>
      <c r="W221" s="26">
        <f t="shared" si="39"/>
        <v>203036</v>
      </c>
      <c r="X221" s="26">
        <f>SUMIFS(Verlauf!$X$6:$X$1000,Verlauf!$B$6:$B$1000,$A221,Verlauf!$C$6:$C$1000,$B221)</f>
        <v>0</v>
      </c>
      <c r="Y221" s="26">
        <f>SUMIFS(Verlauf!$Y$6:$Y$1000,Verlauf!$B$6:$B$1000,$A221,Verlauf!$C$6:$C$1000,$B221)</f>
        <v>0</v>
      </c>
      <c r="Z221" s="26">
        <f>SUMIFS(Verlauf!$Z$6:$Z$1000,Verlauf!$B$6:$B$1000,$A221,Verlauf!$C$6:$C$1000,$B221)</f>
        <v>0</v>
      </c>
      <c r="AA221" s="26">
        <f>SUMIFS(Verlauf!$I$6:$I$1000,Verlauf!$B$6:$B$1000,$A221,Verlauf!$C$6:$C$1000,$B221)</f>
        <v>0</v>
      </c>
      <c r="AB221" s="26">
        <f>SUMIFS(Verlauf!$AA$6:$AA$1000,Verlauf!$B$6:$B$1000,$A221,Verlauf!$C$6:$C$1000,$B221)</f>
        <v>0</v>
      </c>
      <c r="AC221" s="26">
        <f>SUMIFS(Verlauf!$AB$6:$AB$1000,Verlauf!$B$6:$B$1000,$A221,Verlauf!$C$6:$C$1000,$B221)</f>
        <v>0</v>
      </c>
      <c r="AD221" s="26">
        <f>SUMIFS(Verlauf!$AC$6:$AC$1000,Verlauf!$B$6:$B$1000,$A221,Verlauf!$C$6:$C$1000,$B221)</f>
        <v>0</v>
      </c>
      <c r="AE221" s="26">
        <f>SUMIFS(Verlauf!$S$6:$S$1000,Verlauf!$B$6:$B$1000,$A221,Verlauf!$C$6:$C$1000,$B221)</f>
        <v>0</v>
      </c>
      <c r="AF221" s="26" t="str">
        <f>IF($AN221="","",INDEX(Verlauf!$D$6:$D$1000,MATCH($AN221,Verlauf!$A$6:$A$1000,0)))</f>
        <v/>
      </c>
      <c r="AG221" s="26" t="str">
        <f>IF($AN221="","",INDEX(Verlauf!$E$6:$E$1000,MATCH($AN221,Verlauf!$A$6:$A$1000,0)))</f>
        <v/>
      </c>
      <c r="AH221" s="26" t="str">
        <f>IF($AN221="","",INDEX(Verlauf!$F$6:$F$1000,MATCH($AN221,Verlauf!$A$6:$A$1000,0)))</f>
        <v/>
      </c>
      <c r="AI221" s="26" t="str">
        <f>IF($AN221="","",INDEX(Verlauf!$H$6:$H$1000,MATCH($AN221,Verlauf!$A$6:$A$1000,0)))</f>
        <v/>
      </c>
      <c r="AJ221" s="26" t="str">
        <f>IF($AN221="","",INDEX(Verlauf!$N$6:$N$1000,MATCH($AN221,Verlauf!$A$6:$A$1000,0)))</f>
        <v/>
      </c>
      <c r="AK221" s="26" t="str">
        <f>IF($AN221="","",INDEX(Verlauf!$O$6:$O$1000,MATCH($AN221,Verlauf!$A$6:$A$1000,0)))</f>
        <v/>
      </c>
      <c r="AL221" s="26" t="str">
        <f>IF($AN221="","",INDEX(Verlauf!$P$6:$P$1000,MATCH($AN221,Verlauf!$A$6:$A$1000,0)))</f>
        <v/>
      </c>
      <c r="AM221" s="26" t="str">
        <f>IF($AN221="","",INDEX(Verlauf!$R$6:$R$1000,MATCH($AN221,Verlauf!$A$6:$A$1000,0)))</f>
        <v/>
      </c>
      <c r="AN221" s="28" t="str">
        <f>IF(U221&gt;0,_xlfn.MAXIFS(Verlauf!$A$6:$A$1000,Verlauf!$B$6:$B$1000,$A221,Verlauf!$C$6:$C$1000,$B221),"")</f>
        <v/>
      </c>
    </row>
    <row r="222" spans="1:40" x14ac:dyDescent="0.25">
      <c r="A222" s="26">
        <v>2030</v>
      </c>
      <c r="B222" s="26">
        <v>37</v>
      </c>
      <c r="C222" s="7" t="str">
        <f t="shared" si="30"/>
        <v>KW 37/30</v>
      </c>
      <c r="D222" s="26">
        <f>SUMIFS(Verlauf!$K$6:$K$1000,Verlauf!$B$6:$B$1000,$A222,Verlauf!$C$6:$C$1000,$B222)</f>
        <v>0</v>
      </c>
      <c r="E222" s="26">
        <f>SUMIFS(Verlauf!$L$6:$L$1000,Verlauf!$B$6:$B$1000,$A222,Verlauf!$C$6:$C$1000,$B222)</f>
        <v>0</v>
      </c>
      <c r="F222" s="26">
        <f>SUMIFS(Verlauf!$M$6:$M$1000,Verlauf!$B$6:$B$1000,$A222,Verlauf!$C$6:$C$1000,$B222)</f>
        <v>0</v>
      </c>
      <c r="G222" s="26">
        <f>SUMIFS(Verlauf!$J$6:$J$1000,Verlauf!$B$6:$B$1000,$A222,Verlauf!$C$6:$C$1000,$B222)</f>
        <v>0</v>
      </c>
      <c r="H222" s="26">
        <f>SUMIFS(Verlauf!$U$6:$U$1000,Verlauf!$B$6:$B$1000,$A222,Verlauf!$C$6:$C$1000,$B222)</f>
        <v>0</v>
      </c>
      <c r="I222" s="26">
        <f>SUMIFS(Verlauf!$V$6:$V$1000,Verlauf!$B$6:$B$1000,$A222,Verlauf!$C$6:$C$1000,$B222)</f>
        <v>0</v>
      </c>
      <c r="J222" s="26">
        <f>SUMIFS(Verlauf!$W$6:$W$1000,Verlauf!$B$6:$B$1000,$A222,Verlauf!$C$6:$C$1000,$B222)</f>
        <v>0</v>
      </c>
      <c r="K222" s="26">
        <f>SUMIFS(Verlauf!$T$6:$T$1000,Verlauf!$B$6:$B$1000,$A222,Verlauf!$C$6:$C$1000,$B222)</f>
        <v>0</v>
      </c>
      <c r="L222" s="27">
        <f>IF(Filter!$T$7=TRUE,IFERROR(INDEX(Planung!$D$68:$IA$68,MATCH($W222,Wirksam!$D$6:$IA$6,0)),0),0)</f>
        <v>6.8999999999999995</v>
      </c>
      <c r="M222" s="27">
        <f>IF(OR(Filter!$T$5=TRUE,Filter!$T$6=TRUE),IFERROR(INDEX(Planung!$D$69:$IA$69,MATCH($W222,Wirksam!$D$6:$IA$6,0)),0),0)</f>
        <v>9.2000000000000011</v>
      </c>
      <c r="N222" s="27">
        <f t="shared" si="31"/>
        <v>16.100000000000001</v>
      </c>
      <c r="O222" s="27" t="e">
        <f t="shared" si="32"/>
        <v>#N/A</v>
      </c>
      <c r="P222" s="27" t="e">
        <f t="shared" si="33"/>
        <v>#N/A</v>
      </c>
      <c r="Q222" s="27" t="e">
        <f t="shared" si="34"/>
        <v>#N/A</v>
      </c>
      <c r="R222" s="27" t="e">
        <f t="shared" si="35"/>
        <v>#N/A</v>
      </c>
      <c r="S222" s="27" t="e">
        <f t="shared" si="36"/>
        <v>#N/A</v>
      </c>
      <c r="T222" s="27" t="e">
        <f t="shared" si="37"/>
        <v>#N/A</v>
      </c>
      <c r="U222" s="26">
        <f>COUNTIFS(Verlauf!$B$6:$B$1000,$A222,Verlauf!$C$6:$C$1000,$B222)</f>
        <v>0</v>
      </c>
      <c r="V222" s="26">
        <f t="shared" si="38"/>
        <v>1</v>
      </c>
      <c r="W222" s="26">
        <f t="shared" si="39"/>
        <v>203037</v>
      </c>
      <c r="X222" s="26">
        <f>SUMIFS(Verlauf!$X$6:$X$1000,Verlauf!$B$6:$B$1000,$A222,Verlauf!$C$6:$C$1000,$B222)</f>
        <v>0</v>
      </c>
      <c r="Y222" s="26">
        <f>SUMIFS(Verlauf!$Y$6:$Y$1000,Verlauf!$B$6:$B$1000,$A222,Verlauf!$C$6:$C$1000,$B222)</f>
        <v>0</v>
      </c>
      <c r="Z222" s="26">
        <f>SUMIFS(Verlauf!$Z$6:$Z$1000,Verlauf!$B$6:$B$1000,$A222,Verlauf!$C$6:$C$1000,$B222)</f>
        <v>0</v>
      </c>
      <c r="AA222" s="26">
        <f>SUMIFS(Verlauf!$I$6:$I$1000,Verlauf!$B$6:$B$1000,$A222,Verlauf!$C$6:$C$1000,$B222)</f>
        <v>0</v>
      </c>
      <c r="AB222" s="26">
        <f>SUMIFS(Verlauf!$AA$6:$AA$1000,Verlauf!$B$6:$B$1000,$A222,Verlauf!$C$6:$C$1000,$B222)</f>
        <v>0</v>
      </c>
      <c r="AC222" s="26">
        <f>SUMIFS(Verlauf!$AB$6:$AB$1000,Verlauf!$B$6:$B$1000,$A222,Verlauf!$C$6:$C$1000,$B222)</f>
        <v>0</v>
      </c>
      <c r="AD222" s="26">
        <f>SUMIFS(Verlauf!$AC$6:$AC$1000,Verlauf!$B$6:$B$1000,$A222,Verlauf!$C$6:$C$1000,$B222)</f>
        <v>0</v>
      </c>
      <c r="AE222" s="26">
        <f>SUMIFS(Verlauf!$S$6:$S$1000,Verlauf!$B$6:$B$1000,$A222,Verlauf!$C$6:$C$1000,$B222)</f>
        <v>0</v>
      </c>
      <c r="AF222" s="26" t="str">
        <f>IF($AN222="","",INDEX(Verlauf!$D$6:$D$1000,MATCH($AN222,Verlauf!$A$6:$A$1000,0)))</f>
        <v/>
      </c>
      <c r="AG222" s="26" t="str">
        <f>IF($AN222="","",INDEX(Verlauf!$E$6:$E$1000,MATCH($AN222,Verlauf!$A$6:$A$1000,0)))</f>
        <v/>
      </c>
      <c r="AH222" s="26" t="str">
        <f>IF($AN222="","",INDEX(Verlauf!$F$6:$F$1000,MATCH($AN222,Verlauf!$A$6:$A$1000,0)))</f>
        <v/>
      </c>
      <c r="AI222" s="26" t="str">
        <f>IF($AN222="","",INDEX(Verlauf!$H$6:$H$1000,MATCH($AN222,Verlauf!$A$6:$A$1000,0)))</f>
        <v/>
      </c>
      <c r="AJ222" s="26" t="str">
        <f>IF($AN222="","",INDEX(Verlauf!$N$6:$N$1000,MATCH($AN222,Verlauf!$A$6:$A$1000,0)))</f>
        <v/>
      </c>
      <c r="AK222" s="26" t="str">
        <f>IF($AN222="","",INDEX(Verlauf!$O$6:$O$1000,MATCH($AN222,Verlauf!$A$6:$A$1000,0)))</f>
        <v/>
      </c>
      <c r="AL222" s="26" t="str">
        <f>IF($AN222="","",INDEX(Verlauf!$P$6:$P$1000,MATCH($AN222,Verlauf!$A$6:$A$1000,0)))</f>
        <v/>
      </c>
      <c r="AM222" s="26" t="str">
        <f>IF($AN222="","",INDEX(Verlauf!$R$6:$R$1000,MATCH($AN222,Verlauf!$A$6:$A$1000,0)))</f>
        <v/>
      </c>
      <c r="AN222" s="28" t="str">
        <f>IF(U222&gt;0,_xlfn.MAXIFS(Verlauf!$A$6:$A$1000,Verlauf!$B$6:$B$1000,$A222,Verlauf!$C$6:$C$1000,$B222),"")</f>
        <v/>
      </c>
    </row>
    <row r="223" spans="1:40" x14ac:dyDescent="0.25">
      <c r="A223" s="26">
        <v>2030</v>
      </c>
      <c r="B223" s="26">
        <v>38</v>
      </c>
      <c r="C223" s="7" t="str">
        <f t="shared" si="30"/>
        <v>KW 38/30</v>
      </c>
      <c r="D223" s="26">
        <f>SUMIFS(Verlauf!$K$6:$K$1000,Verlauf!$B$6:$B$1000,$A223,Verlauf!$C$6:$C$1000,$B223)</f>
        <v>0</v>
      </c>
      <c r="E223" s="26">
        <f>SUMIFS(Verlauf!$L$6:$L$1000,Verlauf!$B$6:$B$1000,$A223,Verlauf!$C$6:$C$1000,$B223)</f>
        <v>0</v>
      </c>
      <c r="F223" s="26">
        <f>SUMIFS(Verlauf!$M$6:$M$1000,Verlauf!$B$6:$B$1000,$A223,Verlauf!$C$6:$C$1000,$B223)</f>
        <v>0</v>
      </c>
      <c r="G223" s="26">
        <f>SUMIFS(Verlauf!$J$6:$J$1000,Verlauf!$B$6:$B$1000,$A223,Verlauf!$C$6:$C$1000,$B223)</f>
        <v>0</v>
      </c>
      <c r="H223" s="26">
        <f>SUMIFS(Verlauf!$U$6:$U$1000,Verlauf!$B$6:$B$1000,$A223,Verlauf!$C$6:$C$1000,$B223)</f>
        <v>0</v>
      </c>
      <c r="I223" s="26">
        <f>SUMIFS(Verlauf!$V$6:$V$1000,Verlauf!$B$6:$B$1000,$A223,Verlauf!$C$6:$C$1000,$B223)</f>
        <v>0</v>
      </c>
      <c r="J223" s="26">
        <f>SUMIFS(Verlauf!$W$6:$W$1000,Verlauf!$B$6:$B$1000,$A223,Verlauf!$C$6:$C$1000,$B223)</f>
        <v>0</v>
      </c>
      <c r="K223" s="26">
        <f>SUMIFS(Verlauf!$T$6:$T$1000,Verlauf!$B$6:$B$1000,$A223,Verlauf!$C$6:$C$1000,$B223)</f>
        <v>0</v>
      </c>
      <c r="L223" s="27">
        <f>IF(Filter!$T$7=TRUE,IFERROR(INDEX(Planung!$D$68:$IA$68,MATCH($W223,Wirksam!$D$6:$IA$6,0)),0),0)</f>
        <v>6.8999999999999995</v>
      </c>
      <c r="M223" s="27">
        <f>IF(OR(Filter!$T$5=TRUE,Filter!$T$6=TRUE),IFERROR(INDEX(Planung!$D$69:$IA$69,MATCH($W223,Wirksam!$D$6:$IA$6,0)),0),0)</f>
        <v>9.2000000000000011</v>
      </c>
      <c r="N223" s="27">
        <f t="shared" si="31"/>
        <v>16.100000000000001</v>
      </c>
      <c r="O223" s="27" t="e">
        <f t="shared" si="32"/>
        <v>#N/A</v>
      </c>
      <c r="P223" s="27" t="e">
        <f t="shared" si="33"/>
        <v>#N/A</v>
      </c>
      <c r="Q223" s="27" t="e">
        <f t="shared" si="34"/>
        <v>#N/A</v>
      </c>
      <c r="R223" s="27" t="e">
        <f t="shared" si="35"/>
        <v>#N/A</v>
      </c>
      <c r="S223" s="27" t="e">
        <f t="shared" si="36"/>
        <v>#N/A</v>
      </c>
      <c r="T223" s="27" t="e">
        <f t="shared" si="37"/>
        <v>#N/A</v>
      </c>
      <c r="U223" s="26">
        <f>COUNTIFS(Verlauf!$B$6:$B$1000,$A223,Verlauf!$C$6:$C$1000,$B223)</f>
        <v>0</v>
      </c>
      <c r="V223" s="26">
        <f t="shared" si="38"/>
        <v>1</v>
      </c>
      <c r="W223" s="26">
        <f t="shared" si="39"/>
        <v>203038</v>
      </c>
      <c r="X223" s="26">
        <f>SUMIFS(Verlauf!$X$6:$X$1000,Verlauf!$B$6:$B$1000,$A223,Verlauf!$C$6:$C$1000,$B223)</f>
        <v>0</v>
      </c>
      <c r="Y223" s="26">
        <f>SUMIFS(Verlauf!$Y$6:$Y$1000,Verlauf!$B$6:$B$1000,$A223,Verlauf!$C$6:$C$1000,$B223)</f>
        <v>0</v>
      </c>
      <c r="Z223" s="26">
        <f>SUMIFS(Verlauf!$Z$6:$Z$1000,Verlauf!$B$6:$B$1000,$A223,Verlauf!$C$6:$C$1000,$B223)</f>
        <v>0</v>
      </c>
      <c r="AA223" s="26">
        <f>SUMIFS(Verlauf!$I$6:$I$1000,Verlauf!$B$6:$B$1000,$A223,Verlauf!$C$6:$C$1000,$B223)</f>
        <v>0</v>
      </c>
      <c r="AB223" s="26">
        <f>SUMIFS(Verlauf!$AA$6:$AA$1000,Verlauf!$B$6:$B$1000,$A223,Verlauf!$C$6:$C$1000,$B223)</f>
        <v>0</v>
      </c>
      <c r="AC223" s="26">
        <f>SUMIFS(Verlauf!$AB$6:$AB$1000,Verlauf!$B$6:$B$1000,$A223,Verlauf!$C$6:$C$1000,$B223)</f>
        <v>0</v>
      </c>
      <c r="AD223" s="26">
        <f>SUMIFS(Verlauf!$AC$6:$AC$1000,Verlauf!$B$6:$B$1000,$A223,Verlauf!$C$6:$C$1000,$B223)</f>
        <v>0</v>
      </c>
      <c r="AE223" s="26">
        <f>SUMIFS(Verlauf!$S$6:$S$1000,Verlauf!$B$6:$B$1000,$A223,Verlauf!$C$6:$C$1000,$B223)</f>
        <v>0</v>
      </c>
      <c r="AF223" s="26" t="str">
        <f>IF($AN223="","",INDEX(Verlauf!$D$6:$D$1000,MATCH($AN223,Verlauf!$A$6:$A$1000,0)))</f>
        <v/>
      </c>
      <c r="AG223" s="26" t="str">
        <f>IF($AN223="","",INDEX(Verlauf!$E$6:$E$1000,MATCH($AN223,Verlauf!$A$6:$A$1000,0)))</f>
        <v/>
      </c>
      <c r="AH223" s="26" t="str">
        <f>IF($AN223="","",INDEX(Verlauf!$F$6:$F$1000,MATCH($AN223,Verlauf!$A$6:$A$1000,0)))</f>
        <v/>
      </c>
      <c r="AI223" s="26" t="str">
        <f>IF($AN223="","",INDEX(Verlauf!$H$6:$H$1000,MATCH($AN223,Verlauf!$A$6:$A$1000,0)))</f>
        <v/>
      </c>
      <c r="AJ223" s="26" t="str">
        <f>IF($AN223="","",INDEX(Verlauf!$N$6:$N$1000,MATCH($AN223,Verlauf!$A$6:$A$1000,0)))</f>
        <v/>
      </c>
      <c r="AK223" s="26" t="str">
        <f>IF($AN223="","",INDEX(Verlauf!$O$6:$O$1000,MATCH($AN223,Verlauf!$A$6:$A$1000,0)))</f>
        <v/>
      </c>
      <c r="AL223" s="26" t="str">
        <f>IF($AN223="","",INDEX(Verlauf!$P$6:$P$1000,MATCH($AN223,Verlauf!$A$6:$A$1000,0)))</f>
        <v/>
      </c>
      <c r="AM223" s="26" t="str">
        <f>IF($AN223="","",INDEX(Verlauf!$R$6:$R$1000,MATCH($AN223,Verlauf!$A$6:$A$1000,0)))</f>
        <v/>
      </c>
      <c r="AN223" s="28" t="str">
        <f>IF(U223&gt;0,_xlfn.MAXIFS(Verlauf!$A$6:$A$1000,Verlauf!$B$6:$B$1000,$A223,Verlauf!$C$6:$C$1000,$B223),"")</f>
        <v/>
      </c>
    </row>
    <row r="224" spans="1:40" x14ac:dyDescent="0.25">
      <c r="A224" s="26">
        <v>2030</v>
      </c>
      <c r="B224" s="26">
        <v>39</v>
      </c>
      <c r="C224" s="7" t="str">
        <f t="shared" si="30"/>
        <v>KW 39/30</v>
      </c>
      <c r="D224" s="26">
        <f>SUMIFS(Verlauf!$K$6:$K$1000,Verlauf!$B$6:$B$1000,$A224,Verlauf!$C$6:$C$1000,$B224)</f>
        <v>0</v>
      </c>
      <c r="E224" s="26">
        <f>SUMIFS(Verlauf!$L$6:$L$1000,Verlauf!$B$6:$B$1000,$A224,Verlauf!$C$6:$C$1000,$B224)</f>
        <v>0</v>
      </c>
      <c r="F224" s="26">
        <f>SUMIFS(Verlauf!$M$6:$M$1000,Verlauf!$B$6:$B$1000,$A224,Verlauf!$C$6:$C$1000,$B224)</f>
        <v>0</v>
      </c>
      <c r="G224" s="26">
        <f>SUMIFS(Verlauf!$J$6:$J$1000,Verlauf!$B$6:$B$1000,$A224,Verlauf!$C$6:$C$1000,$B224)</f>
        <v>0</v>
      </c>
      <c r="H224" s="26">
        <f>SUMIFS(Verlauf!$U$6:$U$1000,Verlauf!$B$6:$B$1000,$A224,Verlauf!$C$6:$C$1000,$B224)</f>
        <v>0</v>
      </c>
      <c r="I224" s="26">
        <f>SUMIFS(Verlauf!$V$6:$V$1000,Verlauf!$B$6:$B$1000,$A224,Verlauf!$C$6:$C$1000,$B224)</f>
        <v>0</v>
      </c>
      <c r="J224" s="26">
        <f>SUMIFS(Verlauf!$W$6:$W$1000,Verlauf!$B$6:$B$1000,$A224,Verlauf!$C$6:$C$1000,$B224)</f>
        <v>0</v>
      </c>
      <c r="K224" s="26">
        <f>SUMIFS(Verlauf!$T$6:$T$1000,Verlauf!$B$6:$B$1000,$A224,Verlauf!$C$6:$C$1000,$B224)</f>
        <v>0</v>
      </c>
      <c r="L224" s="27">
        <f>IF(Filter!$T$7=TRUE,IFERROR(INDEX(Planung!$D$68:$IA$68,MATCH($W224,Wirksam!$D$6:$IA$6,0)),0),0)</f>
        <v>6.8999999999999995</v>
      </c>
      <c r="M224" s="27">
        <f>IF(OR(Filter!$T$5=TRUE,Filter!$T$6=TRUE),IFERROR(INDEX(Planung!$D$69:$IA$69,MATCH($W224,Wirksam!$D$6:$IA$6,0)),0),0)</f>
        <v>9.2000000000000011</v>
      </c>
      <c r="N224" s="27">
        <f t="shared" si="31"/>
        <v>16.100000000000001</v>
      </c>
      <c r="O224" s="27" t="e">
        <f t="shared" si="32"/>
        <v>#N/A</v>
      </c>
      <c r="P224" s="27" t="e">
        <f t="shared" si="33"/>
        <v>#N/A</v>
      </c>
      <c r="Q224" s="27" t="e">
        <f t="shared" si="34"/>
        <v>#N/A</v>
      </c>
      <c r="R224" s="27" t="e">
        <f t="shared" si="35"/>
        <v>#N/A</v>
      </c>
      <c r="S224" s="27" t="e">
        <f t="shared" si="36"/>
        <v>#N/A</v>
      </c>
      <c r="T224" s="27" t="e">
        <f t="shared" si="37"/>
        <v>#N/A</v>
      </c>
      <c r="U224" s="26">
        <f>COUNTIFS(Verlauf!$B$6:$B$1000,$A224,Verlauf!$C$6:$C$1000,$B224)</f>
        <v>0</v>
      </c>
      <c r="V224" s="26">
        <f t="shared" si="38"/>
        <v>1</v>
      </c>
      <c r="W224" s="26">
        <f t="shared" si="39"/>
        <v>203039</v>
      </c>
      <c r="X224" s="26">
        <f>SUMIFS(Verlauf!$X$6:$X$1000,Verlauf!$B$6:$B$1000,$A224,Verlauf!$C$6:$C$1000,$B224)</f>
        <v>0</v>
      </c>
      <c r="Y224" s="26">
        <f>SUMIFS(Verlauf!$Y$6:$Y$1000,Verlauf!$B$6:$B$1000,$A224,Verlauf!$C$6:$C$1000,$B224)</f>
        <v>0</v>
      </c>
      <c r="Z224" s="26">
        <f>SUMIFS(Verlauf!$Z$6:$Z$1000,Verlauf!$B$6:$B$1000,$A224,Verlauf!$C$6:$C$1000,$B224)</f>
        <v>0</v>
      </c>
      <c r="AA224" s="26">
        <f>SUMIFS(Verlauf!$I$6:$I$1000,Verlauf!$B$6:$B$1000,$A224,Verlauf!$C$6:$C$1000,$B224)</f>
        <v>0</v>
      </c>
      <c r="AB224" s="26">
        <f>SUMIFS(Verlauf!$AA$6:$AA$1000,Verlauf!$B$6:$B$1000,$A224,Verlauf!$C$6:$C$1000,$B224)</f>
        <v>0</v>
      </c>
      <c r="AC224" s="26">
        <f>SUMIFS(Verlauf!$AB$6:$AB$1000,Verlauf!$B$6:$B$1000,$A224,Verlauf!$C$6:$C$1000,$B224)</f>
        <v>0</v>
      </c>
      <c r="AD224" s="26">
        <f>SUMIFS(Verlauf!$AC$6:$AC$1000,Verlauf!$B$6:$B$1000,$A224,Verlauf!$C$6:$C$1000,$B224)</f>
        <v>0</v>
      </c>
      <c r="AE224" s="26">
        <f>SUMIFS(Verlauf!$S$6:$S$1000,Verlauf!$B$6:$B$1000,$A224,Verlauf!$C$6:$C$1000,$B224)</f>
        <v>0</v>
      </c>
      <c r="AF224" s="26" t="str">
        <f>IF($AN224="","",INDEX(Verlauf!$D$6:$D$1000,MATCH($AN224,Verlauf!$A$6:$A$1000,0)))</f>
        <v/>
      </c>
      <c r="AG224" s="26" t="str">
        <f>IF($AN224="","",INDEX(Verlauf!$E$6:$E$1000,MATCH($AN224,Verlauf!$A$6:$A$1000,0)))</f>
        <v/>
      </c>
      <c r="AH224" s="26" t="str">
        <f>IF($AN224="","",INDEX(Verlauf!$F$6:$F$1000,MATCH($AN224,Verlauf!$A$6:$A$1000,0)))</f>
        <v/>
      </c>
      <c r="AI224" s="26" t="str">
        <f>IF($AN224="","",INDEX(Verlauf!$H$6:$H$1000,MATCH($AN224,Verlauf!$A$6:$A$1000,0)))</f>
        <v/>
      </c>
      <c r="AJ224" s="26" t="str">
        <f>IF($AN224="","",INDEX(Verlauf!$N$6:$N$1000,MATCH($AN224,Verlauf!$A$6:$A$1000,0)))</f>
        <v/>
      </c>
      <c r="AK224" s="26" t="str">
        <f>IF($AN224="","",INDEX(Verlauf!$O$6:$O$1000,MATCH($AN224,Verlauf!$A$6:$A$1000,0)))</f>
        <v/>
      </c>
      <c r="AL224" s="26" t="str">
        <f>IF($AN224="","",INDEX(Verlauf!$P$6:$P$1000,MATCH($AN224,Verlauf!$A$6:$A$1000,0)))</f>
        <v/>
      </c>
      <c r="AM224" s="26" t="str">
        <f>IF($AN224="","",INDEX(Verlauf!$R$6:$R$1000,MATCH($AN224,Verlauf!$A$6:$A$1000,0)))</f>
        <v/>
      </c>
      <c r="AN224" s="28" t="str">
        <f>IF(U224&gt;0,_xlfn.MAXIFS(Verlauf!$A$6:$A$1000,Verlauf!$B$6:$B$1000,$A224,Verlauf!$C$6:$C$1000,$B224),"")</f>
        <v/>
      </c>
    </row>
    <row r="225" spans="1:40" x14ac:dyDescent="0.25">
      <c r="A225" s="26">
        <v>2030</v>
      </c>
      <c r="B225" s="26">
        <v>40</v>
      </c>
      <c r="C225" s="7" t="str">
        <f t="shared" si="30"/>
        <v>KW 40/30</v>
      </c>
      <c r="D225" s="26">
        <f>SUMIFS(Verlauf!$K$6:$K$1000,Verlauf!$B$6:$B$1000,$A225,Verlauf!$C$6:$C$1000,$B225)</f>
        <v>0</v>
      </c>
      <c r="E225" s="26">
        <f>SUMIFS(Verlauf!$L$6:$L$1000,Verlauf!$B$6:$B$1000,$A225,Verlauf!$C$6:$C$1000,$B225)</f>
        <v>0</v>
      </c>
      <c r="F225" s="26">
        <f>SUMIFS(Verlauf!$M$6:$M$1000,Verlauf!$B$6:$B$1000,$A225,Verlauf!$C$6:$C$1000,$B225)</f>
        <v>0</v>
      </c>
      <c r="G225" s="26">
        <f>SUMIFS(Verlauf!$J$6:$J$1000,Verlauf!$B$6:$B$1000,$A225,Verlauf!$C$6:$C$1000,$B225)</f>
        <v>0</v>
      </c>
      <c r="H225" s="26">
        <f>SUMIFS(Verlauf!$U$6:$U$1000,Verlauf!$B$6:$B$1000,$A225,Verlauf!$C$6:$C$1000,$B225)</f>
        <v>0</v>
      </c>
      <c r="I225" s="26">
        <f>SUMIFS(Verlauf!$V$6:$V$1000,Verlauf!$B$6:$B$1000,$A225,Verlauf!$C$6:$C$1000,$B225)</f>
        <v>0</v>
      </c>
      <c r="J225" s="26">
        <f>SUMIFS(Verlauf!$W$6:$W$1000,Verlauf!$B$6:$B$1000,$A225,Verlauf!$C$6:$C$1000,$B225)</f>
        <v>0</v>
      </c>
      <c r="K225" s="26">
        <f>SUMIFS(Verlauf!$T$6:$T$1000,Verlauf!$B$6:$B$1000,$A225,Verlauf!$C$6:$C$1000,$B225)</f>
        <v>0</v>
      </c>
      <c r="L225" s="27">
        <f>IF(Filter!$T$7=TRUE,IFERROR(INDEX(Planung!$D$68:$IA$68,MATCH($W225,Wirksam!$D$6:$IA$6,0)),0),0)</f>
        <v>6.8999999999999995</v>
      </c>
      <c r="M225" s="27">
        <f>IF(OR(Filter!$T$5=TRUE,Filter!$T$6=TRUE),IFERROR(INDEX(Planung!$D$69:$IA$69,MATCH($W225,Wirksam!$D$6:$IA$6,0)),0),0)</f>
        <v>9.2000000000000011</v>
      </c>
      <c r="N225" s="27">
        <f t="shared" si="31"/>
        <v>16.100000000000001</v>
      </c>
      <c r="O225" s="27" t="e">
        <f t="shared" si="32"/>
        <v>#N/A</v>
      </c>
      <c r="P225" s="27" t="e">
        <f t="shared" si="33"/>
        <v>#N/A</v>
      </c>
      <c r="Q225" s="27" t="e">
        <f t="shared" si="34"/>
        <v>#N/A</v>
      </c>
      <c r="R225" s="27" t="e">
        <f t="shared" si="35"/>
        <v>#N/A</v>
      </c>
      <c r="S225" s="27" t="e">
        <f t="shared" si="36"/>
        <v>#N/A</v>
      </c>
      <c r="T225" s="27" t="e">
        <f t="shared" si="37"/>
        <v>#N/A</v>
      </c>
      <c r="U225" s="26">
        <f>COUNTIFS(Verlauf!$B$6:$B$1000,$A225,Verlauf!$C$6:$C$1000,$B225)</f>
        <v>0</v>
      </c>
      <c r="V225" s="26">
        <f t="shared" si="38"/>
        <v>1</v>
      </c>
      <c r="W225" s="26">
        <f t="shared" si="39"/>
        <v>203040</v>
      </c>
      <c r="X225" s="26">
        <f>SUMIFS(Verlauf!$X$6:$X$1000,Verlauf!$B$6:$B$1000,$A225,Verlauf!$C$6:$C$1000,$B225)</f>
        <v>0</v>
      </c>
      <c r="Y225" s="26">
        <f>SUMIFS(Verlauf!$Y$6:$Y$1000,Verlauf!$B$6:$B$1000,$A225,Verlauf!$C$6:$C$1000,$B225)</f>
        <v>0</v>
      </c>
      <c r="Z225" s="26">
        <f>SUMIFS(Verlauf!$Z$6:$Z$1000,Verlauf!$B$6:$B$1000,$A225,Verlauf!$C$6:$C$1000,$B225)</f>
        <v>0</v>
      </c>
      <c r="AA225" s="26">
        <f>SUMIFS(Verlauf!$I$6:$I$1000,Verlauf!$B$6:$B$1000,$A225,Verlauf!$C$6:$C$1000,$B225)</f>
        <v>0</v>
      </c>
      <c r="AB225" s="26">
        <f>SUMIFS(Verlauf!$AA$6:$AA$1000,Verlauf!$B$6:$B$1000,$A225,Verlauf!$C$6:$C$1000,$B225)</f>
        <v>0</v>
      </c>
      <c r="AC225" s="26">
        <f>SUMIFS(Verlauf!$AB$6:$AB$1000,Verlauf!$B$6:$B$1000,$A225,Verlauf!$C$6:$C$1000,$B225)</f>
        <v>0</v>
      </c>
      <c r="AD225" s="26">
        <f>SUMIFS(Verlauf!$AC$6:$AC$1000,Verlauf!$B$6:$B$1000,$A225,Verlauf!$C$6:$C$1000,$B225)</f>
        <v>0</v>
      </c>
      <c r="AE225" s="26">
        <f>SUMIFS(Verlauf!$S$6:$S$1000,Verlauf!$B$6:$B$1000,$A225,Verlauf!$C$6:$C$1000,$B225)</f>
        <v>0</v>
      </c>
      <c r="AF225" s="26" t="str">
        <f>IF($AN225="","",INDEX(Verlauf!$D$6:$D$1000,MATCH($AN225,Verlauf!$A$6:$A$1000,0)))</f>
        <v/>
      </c>
      <c r="AG225" s="26" t="str">
        <f>IF($AN225="","",INDEX(Verlauf!$E$6:$E$1000,MATCH($AN225,Verlauf!$A$6:$A$1000,0)))</f>
        <v/>
      </c>
      <c r="AH225" s="26" t="str">
        <f>IF($AN225="","",INDEX(Verlauf!$F$6:$F$1000,MATCH($AN225,Verlauf!$A$6:$A$1000,0)))</f>
        <v/>
      </c>
      <c r="AI225" s="26" t="str">
        <f>IF($AN225="","",INDEX(Verlauf!$H$6:$H$1000,MATCH($AN225,Verlauf!$A$6:$A$1000,0)))</f>
        <v/>
      </c>
      <c r="AJ225" s="26" t="str">
        <f>IF($AN225="","",INDEX(Verlauf!$N$6:$N$1000,MATCH($AN225,Verlauf!$A$6:$A$1000,0)))</f>
        <v/>
      </c>
      <c r="AK225" s="26" t="str">
        <f>IF($AN225="","",INDEX(Verlauf!$O$6:$O$1000,MATCH($AN225,Verlauf!$A$6:$A$1000,0)))</f>
        <v/>
      </c>
      <c r="AL225" s="26" t="str">
        <f>IF($AN225="","",INDEX(Verlauf!$P$6:$P$1000,MATCH($AN225,Verlauf!$A$6:$A$1000,0)))</f>
        <v/>
      </c>
      <c r="AM225" s="26" t="str">
        <f>IF($AN225="","",INDEX(Verlauf!$R$6:$R$1000,MATCH($AN225,Verlauf!$A$6:$A$1000,0)))</f>
        <v/>
      </c>
      <c r="AN225" s="28" t="str">
        <f>IF(U225&gt;0,_xlfn.MAXIFS(Verlauf!$A$6:$A$1000,Verlauf!$B$6:$B$1000,$A225,Verlauf!$C$6:$C$1000,$B225),"")</f>
        <v/>
      </c>
    </row>
    <row r="226" spans="1:40" x14ac:dyDescent="0.25">
      <c r="A226" s="26">
        <v>2030</v>
      </c>
      <c r="B226" s="26">
        <v>41</v>
      </c>
      <c r="C226" s="7" t="str">
        <f t="shared" si="30"/>
        <v>KW 41/30</v>
      </c>
      <c r="D226" s="26">
        <f>SUMIFS(Verlauf!$K$6:$K$1000,Verlauf!$B$6:$B$1000,$A226,Verlauf!$C$6:$C$1000,$B226)</f>
        <v>0</v>
      </c>
      <c r="E226" s="26">
        <f>SUMIFS(Verlauf!$L$6:$L$1000,Verlauf!$B$6:$B$1000,$A226,Verlauf!$C$6:$C$1000,$B226)</f>
        <v>0</v>
      </c>
      <c r="F226" s="26">
        <f>SUMIFS(Verlauf!$M$6:$M$1000,Verlauf!$B$6:$B$1000,$A226,Verlauf!$C$6:$C$1000,$B226)</f>
        <v>0</v>
      </c>
      <c r="G226" s="26">
        <f>SUMIFS(Verlauf!$J$6:$J$1000,Verlauf!$B$6:$B$1000,$A226,Verlauf!$C$6:$C$1000,$B226)</f>
        <v>0</v>
      </c>
      <c r="H226" s="26">
        <f>SUMIFS(Verlauf!$U$6:$U$1000,Verlauf!$B$6:$B$1000,$A226,Verlauf!$C$6:$C$1000,$B226)</f>
        <v>0</v>
      </c>
      <c r="I226" s="26">
        <f>SUMIFS(Verlauf!$V$6:$V$1000,Verlauf!$B$6:$B$1000,$A226,Verlauf!$C$6:$C$1000,$B226)</f>
        <v>0</v>
      </c>
      <c r="J226" s="26">
        <f>SUMIFS(Verlauf!$W$6:$W$1000,Verlauf!$B$6:$B$1000,$A226,Verlauf!$C$6:$C$1000,$B226)</f>
        <v>0</v>
      </c>
      <c r="K226" s="26">
        <f>SUMIFS(Verlauf!$T$6:$T$1000,Verlauf!$B$6:$B$1000,$A226,Verlauf!$C$6:$C$1000,$B226)</f>
        <v>0</v>
      </c>
      <c r="L226" s="27">
        <f>IF(Filter!$T$7=TRUE,IFERROR(INDEX(Planung!$D$68:$IA$68,MATCH($W226,Wirksam!$D$6:$IA$6,0)),0),0)</f>
        <v>6.8999999999999995</v>
      </c>
      <c r="M226" s="27">
        <f>IF(OR(Filter!$T$5=TRUE,Filter!$T$6=TRUE),IFERROR(INDEX(Planung!$D$69:$IA$69,MATCH($W226,Wirksam!$D$6:$IA$6,0)),0),0)</f>
        <v>9.2000000000000011</v>
      </c>
      <c r="N226" s="27">
        <f t="shared" si="31"/>
        <v>16.100000000000001</v>
      </c>
      <c r="O226" s="27" t="e">
        <f t="shared" si="32"/>
        <v>#N/A</v>
      </c>
      <c r="P226" s="27" t="e">
        <f t="shared" si="33"/>
        <v>#N/A</v>
      </c>
      <c r="Q226" s="27" t="e">
        <f t="shared" si="34"/>
        <v>#N/A</v>
      </c>
      <c r="R226" s="27" t="e">
        <f t="shared" si="35"/>
        <v>#N/A</v>
      </c>
      <c r="S226" s="27" t="e">
        <f t="shared" si="36"/>
        <v>#N/A</v>
      </c>
      <c r="T226" s="27" t="e">
        <f t="shared" si="37"/>
        <v>#N/A</v>
      </c>
      <c r="U226" s="26">
        <f>COUNTIFS(Verlauf!$B$6:$B$1000,$A226,Verlauf!$C$6:$C$1000,$B226)</f>
        <v>0</v>
      </c>
      <c r="V226" s="26">
        <f t="shared" si="38"/>
        <v>1</v>
      </c>
      <c r="W226" s="26">
        <f t="shared" si="39"/>
        <v>203041</v>
      </c>
      <c r="X226" s="26">
        <f>SUMIFS(Verlauf!$X$6:$X$1000,Verlauf!$B$6:$B$1000,$A226,Verlauf!$C$6:$C$1000,$B226)</f>
        <v>0</v>
      </c>
      <c r="Y226" s="26">
        <f>SUMIFS(Verlauf!$Y$6:$Y$1000,Verlauf!$B$6:$B$1000,$A226,Verlauf!$C$6:$C$1000,$B226)</f>
        <v>0</v>
      </c>
      <c r="Z226" s="26">
        <f>SUMIFS(Verlauf!$Z$6:$Z$1000,Verlauf!$B$6:$B$1000,$A226,Verlauf!$C$6:$C$1000,$B226)</f>
        <v>0</v>
      </c>
      <c r="AA226" s="26">
        <f>SUMIFS(Verlauf!$I$6:$I$1000,Verlauf!$B$6:$B$1000,$A226,Verlauf!$C$6:$C$1000,$B226)</f>
        <v>0</v>
      </c>
      <c r="AB226" s="26">
        <f>SUMIFS(Verlauf!$AA$6:$AA$1000,Verlauf!$B$6:$B$1000,$A226,Verlauf!$C$6:$C$1000,$B226)</f>
        <v>0</v>
      </c>
      <c r="AC226" s="26">
        <f>SUMIFS(Verlauf!$AB$6:$AB$1000,Verlauf!$B$6:$B$1000,$A226,Verlauf!$C$6:$C$1000,$B226)</f>
        <v>0</v>
      </c>
      <c r="AD226" s="26">
        <f>SUMIFS(Verlauf!$AC$6:$AC$1000,Verlauf!$B$6:$B$1000,$A226,Verlauf!$C$6:$C$1000,$B226)</f>
        <v>0</v>
      </c>
      <c r="AE226" s="26">
        <f>SUMIFS(Verlauf!$S$6:$S$1000,Verlauf!$B$6:$B$1000,$A226,Verlauf!$C$6:$C$1000,$B226)</f>
        <v>0</v>
      </c>
      <c r="AF226" s="26" t="str">
        <f>IF($AN226="","",INDEX(Verlauf!$D$6:$D$1000,MATCH($AN226,Verlauf!$A$6:$A$1000,0)))</f>
        <v/>
      </c>
      <c r="AG226" s="26" t="str">
        <f>IF($AN226="","",INDEX(Verlauf!$E$6:$E$1000,MATCH($AN226,Verlauf!$A$6:$A$1000,0)))</f>
        <v/>
      </c>
      <c r="AH226" s="26" t="str">
        <f>IF($AN226="","",INDEX(Verlauf!$F$6:$F$1000,MATCH($AN226,Verlauf!$A$6:$A$1000,0)))</f>
        <v/>
      </c>
      <c r="AI226" s="26" t="str">
        <f>IF($AN226="","",INDEX(Verlauf!$H$6:$H$1000,MATCH($AN226,Verlauf!$A$6:$A$1000,0)))</f>
        <v/>
      </c>
      <c r="AJ226" s="26" t="str">
        <f>IF($AN226="","",INDEX(Verlauf!$N$6:$N$1000,MATCH($AN226,Verlauf!$A$6:$A$1000,0)))</f>
        <v/>
      </c>
      <c r="AK226" s="26" t="str">
        <f>IF($AN226="","",INDEX(Verlauf!$O$6:$O$1000,MATCH($AN226,Verlauf!$A$6:$A$1000,0)))</f>
        <v/>
      </c>
      <c r="AL226" s="26" t="str">
        <f>IF($AN226="","",INDEX(Verlauf!$P$6:$P$1000,MATCH($AN226,Verlauf!$A$6:$A$1000,0)))</f>
        <v/>
      </c>
      <c r="AM226" s="26" t="str">
        <f>IF($AN226="","",INDEX(Verlauf!$R$6:$R$1000,MATCH($AN226,Verlauf!$A$6:$A$1000,0)))</f>
        <v/>
      </c>
      <c r="AN226" s="28" t="str">
        <f>IF(U226&gt;0,_xlfn.MAXIFS(Verlauf!$A$6:$A$1000,Verlauf!$B$6:$B$1000,$A226,Verlauf!$C$6:$C$1000,$B226),"")</f>
        <v/>
      </c>
    </row>
    <row r="227" spans="1:40" x14ac:dyDescent="0.25">
      <c r="A227" s="26">
        <v>2030</v>
      </c>
      <c r="B227" s="26">
        <v>42</v>
      </c>
      <c r="C227" s="7" t="str">
        <f t="shared" si="30"/>
        <v>KW 42/30</v>
      </c>
      <c r="D227" s="26">
        <f>SUMIFS(Verlauf!$K$6:$K$1000,Verlauf!$B$6:$B$1000,$A227,Verlauf!$C$6:$C$1000,$B227)</f>
        <v>0</v>
      </c>
      <c r="E227" s="26">
        <f>SUMIFS(Verlauf!$L$6:$L$1000,Verlauf!$B$6:$B$1000,$A227,Verlauf!$C$6:$C$1000,$B227)</f>
        <v>0</v>
      </c>
      <c r="F227" s="26">
        <f>SUMIFS(Verlauf!$M$6:$M$1000,Verlauf!$B$6:$B$1000,$A227,Verlauf!$C$6:$C$1000,$B227)</f>
        <v>0</v>
      </c>
      <c r="G227" s="26">
        <f>SUMIFS(Verlauf!$J$6:$J$1000,Verlauf!$B$6:$B$1000,$A227,Verlauf!$C$6:$C$1000,$B227)</f>
        <v>0</v>
      </c>
      <c r="H227" s="26">
        <f>SUMIFS(Verlauf!$U$6:$U$1000,Verlauf!$B$6:$B$1000,$A227,Verlauf!$C$6:$C$1000,$B227)</f>
        <v>0</v>
      </c>
      <c r="I227" s="26">
        <f>SUMIFS(Verlauf!$V$6:$V$1000,Verlauf!$B$6:$B$1000,$A227,Verlauf!$C$6:$C$1000,$B227)</f>
        <v>0</v>
      </c>
      <c r="J227" s="26">
        <f>SUMIFS(Verlauf!$W$6:$W$1000,Verlauf!$B$6:$B$1000,$A227,Verlauf!$C$6:$C$1000,$B227)</f>
        <v>0</v>
      </c>
      <c r="K227" s="26">
        <f>SUMIFS(Verlauf!$T$6:$T$1000,Verlauf!$B$6:$B$1000,$A227,Verlauf!$C$6:$C$1000,$B227)</f>
        <v>0</v>
      </c>
      <c r="L227" s="27">
        <f>IF(Filter!$T$7=TRUE,IFERROR(INDEX(Planung!$D$68:$IA$68,MATCH($W227,Wirksam!$D$6:$IA$6,0)),0),0)</f>
        <v>6.8999999999999995</v>
      </c>
      <c r="M227" s="27">
        <f>IF(OR(Filter!$T$5=TRUE,Filter!$T$6=TRUE),IFERROR(INDEX(Planung!$D$69:$IA$69,MATCH($W227,Wirksam!$D$6:$IA$6,0)),0),0)</f>
        <v>9.2000000000000011</v>
      </c>
      <c r="N227" s="27">
        <f t="shared" si="31"/>
        <v>16.100000000000001</v>
      </c>
      <c r="O227" s="27" t="e">
        <f t="shared" si="32"/>
        <v>#N/A</v>
      </c>
      <c r="P227" s="27" t="e">
        <f t="shared" si="33"/>
        <v>#N/A</v>
      </c>
      <c r="Q227" s="27" t="e">
        <f t="shared" si="34"/>
        <v>#N/A</v>
      </c>
      <c r="R227" s="27" t="e">
        <f t="shared" si="35"/>
        <v>#N/A</v>
      </c>
      <c r="S227" s="27" t="e">
        <f t="shared" si="36"/>
        <v>#N/A</v>
      </c>
      <c r="T227" s="27" t="e">
        <f t="shared" si="37"/>
        <v>#N/A</v>
      </c>
      <c r="U227" s="26">
        <f>COUNTIFS(Verlauf!$B$6:$B$1000,$A227,Verlauf!$C$6:$C$1000,$B227)</f>
        <v>0</v>
      </c>
      <c r="V227" s="26">
        <f t="shared" si="38"/>
        <v>1</v>
      </c>
      <c r="W227" s="26">
        <f t="shared" si="39"/>
        <v>203042</v>
      </c>
      <c r="X227" s="26">
        <f>SUMIFS(Verlauf!$X$6:$X$1000,Verlauf!$B$6:$B$1000,$A227,Verlauf!$C$6:$C$1000,$B227)</f>
        <v>0</v>
      </c>
      <c r="Y227" s="26">
        <f>SUMIFS(Verlauf!$Y$6:$Y$1000,Verlauf!$B$6:$B$1000,$A227,Verlauf!$C$6:$C$1000,$B227)</f>
        <v>0</v>
      </c>
      <c r="Z227" s="26">
        <f>SUMIFS(Verlauf!$Z$6:$Z$1000,Verlauf!$B$6:$B$1000,$A227,Verlauf!$C$6:$C$1000,$B227)</f>
        <v>0</v>
      </c>
      <c r="AA227" s="26">
        <f>SUMIFS(Verlauf!$I$6:$I$1000,Verlauf!$B$6:$B$1000,$A227,Verlauf!$C$6:$C$1000,$B227)</f>
        <v>0</v>
      </c>
      <c r="AB227" s="26">
        <f>SUMIFS(Verlauf!$AA$6:$AA$1000,Verlauf!$B$6:$B$1000,$A227,Verlauf!$C$6:$C$1000,$B227)</f>
        <v>0</v>
      </c>
      <c r="AC227" s="26">
        <f>SUMIFS(Verlauf!$AB$6:$AB$1000,Verlauf!$B$6:$B$1000,$A227,Verlauf!$C$6:$C$1000,$B227)</f>
        <v>0</v>
      </c>
      <c r="AD227" s="26">
        <f>SUMIFS(Verlauf!$AC$6:$AC$1000,Verlauf!$B$6:$B$1000,$A227,Verlauf!$C$6:$C$1000,$B227)</f>
        <v>0</v>
      </c>
      <c r="AE227" s="26">
        <f>SUMIFS(Verlauf!$S$6:$S$1000,Verlauf!$B$6:$B$1000,$A227,Verlauf!$C$6:$C$1000,$B227)</f>
        <v>0</v>
      </c>
      <c r="AF227" s="26" t="str">
        <f>IF($AN227="","",INDEX(Verlauf!$D$6:$D$1000,MATCH($AN227,Verlauf!$A$6:$A$1000,0)))</f>
        <v/>
      </c>
      <c r="AG227" s="26" t="str">
        <f>IF($AN227="","",INDEX(Verlauf!$E$6:$E$1000,MATCH($AN227,Verlauf!$A$6:$A$1000,0)))</f>
        <v/>
      </c>
      <c r="AH227" s="26" t="str">
        <f>IF($AN227="","",INDEX(Verlauf!$F$6:$F$1000,MATCH($AN227,Verlauf!$A$6:$A$1000,0)))</f>
        <v/>
      </c>
      <c r="AI227" s="26" t="str">
        <f>IF($AN227="","",INDEX(Verlauf!$H$6:$H$1000,MATCH($AN227,Verlauf!$A$6:$A$1000,0)))</f>
        <v/>
      </c>
      <c r="AJ227" s="26" t="str">
        <f>IF($AN227="","",INDEX(Verlauf!$N$6:$N$1000,MATCH($AN227,Verlauf!$A$6:$A$1000,0)))</f>
        <v/>
      </c>
      <c r="AK227" s="26" t="str">
        <f>IF($AN227="","",INDEX(Verlauf!$O$6:$O$1000,MATCH($AN227,Verlauf!$A$6:$A$1000,0)))</f>
        <v/>
      </c>
      <c r="AL227" s="26" t="str">
        <f>IF($AN227="","",INDEX(Verlauf!$P$6:$P$1000,MATCH($AN227,Verlauf!$A$6:$A$1000,0)))</f>
        <v/>
      </c>
      <c r="AM227" s="26" t="str">
        <f>IF($AN227="","",INDEX(Verlauf!$R$6:$R$1000,MATCH($AN227,Verlauf!$A$6:$A$1000,0)))</f>
        <v/>
      </c>
      <c r="AN227" s="28" t="str">
        <f>IF(U227&gt;0,_xlfn.MAXIFS(Verlauf!$A$6:$A$1000,Verlauf!$B$6:$B$1000,$A227,Verlauf!$C$6:$C$1000,$B227),"")</f>
        <v/>
      </c>
    </row>
    <row r="228" spans="1:40" x14ac:dyDescent="0.25">
      <c r="A228" s="26">
        <v>2030</v>
      </c>
      <c r="B228" s="26">
        <v>43</v>
      </c>
      <c r="C228" s="7" t="str">
        <f t="shared" si="30"/>
        <v>KW 43/30</v>
      </c>
      <c r="D228" s="26">
        <f>SUMIFS(Verlauf!$K$6:$K$1000,Verlauf!$B$6:$B$1000,$A228,Verlauf!$C$6:$C$1000,$B228)</f>
        <v>0</v>
      </c>
      <c r="E228" s="26">
        <f>SUMIFS(Verlauf!$L$6:$L$1000,Verlauf!$B$6:$B$1000,$A228,Verlauf!$C$6:$C$1000,$B228)</f>
        <v>0</v>
      </c>
      <c r="F228" s="26">
        <f>SUMIFS(Verlauf!$M$6:$M$1000,Verlauf!$B$6:$B$1000,$A228,Verlauf!$C$6:$C$1000,$B228)</f>
        <v>0</v>
      </c>
      <c r="G228" s="26">
        <f>SUMIFS(Verlauf!$J$6:$J$1000,Verlauf!$B$6:$B$1000,$A228,Verlauf!$C$6:$C$1000,$B228)</f>
        <v>0</v>
      </c>
      <c r="H228" s="26">
        <f>SUMIFS(Verlauf!$U$6:$U$1000,Verlauf!$B$6:$B$1000,$A228,Verlauf!$C$6:$C$1000,$B228)</f>
        <v>0</v>
      </c>
      <c r="I228" s="26">
        <f>SUMIFS(Verlauf!$V$6:$V$1000,Verlauf!$B$6:$B$1000,$A228,Verlauf!$C$6:$C$1000,$B228)</f>
        <v>0</v>
      </c>
      <c r="J228" s="26">
        <f>SUMIFS(Verlauf!$W$6:$W$1000,Verlauf!$B$6:$B$1000,$A228,Verlauf!$C$6:$C$1000,$B228)</f>
        <v>0</v>
      </c>
      <c r="K228" s="26">
        <f>SUMIFS(Verlauf!$T$6:$T$1000,Verlauf!$B$6:$B$1000,$A228,Verlauf!$C$6:$C$1000,$B228)</f>
        <v>0</v>
      </c>
      <c r="L228" s="27">
        <f>IF(Filter!$T$7=TRUE,IFERROR(INDEX(Planung!$D$68:$IA$68,MATCH($W228,Wirksam!$D$6:$IA$6,0)),0),0)</f>
        <v>6.8999999999999995</v>
      </c>
      <c r="M228" s="27">
        <f>IF(OR(Filter!$T$5=TRUE,Filter!$T$6=TRUE),IFERROR(INDEX(Planung!$D$69:$IA$69,MATCH($W228,Wirksam!$D$6:$IA$6,0)),0),0)</f>
        <v>9.2000000000000011</v>
      </c>
      <c r="N228" s="27">
        <f t="shared" si="31"/>
        <v>16.100000000000001</v>
      </c>
      <c r="O228" s="27" t="e">
        <f t="shared" si="32"/>
        <v>#N/A</v>
      </c>
      <c r="P228" s="27" t="e">
        <f t="shared" si="33"/>
        <v>#N/A</v>
      </c>
      <c r="Q228" s="27" t="e">
        <f t="shared" si="34"/>
        <v>#N/A</v>
      </c>
      <c r="R228" s="27" t="e">
        <f t="shared" si="35"/>
        <v>#N/A</v>
      </c>
      <c r="S228" s="27" t="e">
        <f t="shared" si="36"/>
        <v>#N/A</v>
      </c>
      <c r="T228" s="27" t="e">
        <f t="shared" si="37"/>
        <v>#N/A</v>
      </c>
      <c r="U228" s="26">
        <f>COUNTIFS(Verlauf!$B$6:$B$1000,$A228,Verlauf!$C$6:$C$1000,$B228)</f>
        <v>0</v>
      </c>
      <c r="V228" s="26">
        <f t="shared" si="38"/>
        <v>1</v>
      </c>
      <c r="W228" s="26">
        <f t="shared" si="39"/>
        <v>203043</v>
      </c>
      <c r="X228" s="26">
        <f>SUMIFS(Verlauf!$X$6:$X$1000,Verlauf!$B$6:$B$1000,$A228,Verlauf!$C$6:$C$1000,$B228)</f>
        <v>0</v>
      </c>
      <c r="Y228" s="26">
        <f>SUMIFS(Verlauf!$Y$6:$Y$1000,Verlauf!$B$6:$B$1000,$A228,Verlauf!$C$6:$C$1000,$B228)</f>
        <v>0</v>
      </c>
      <c r="Z228" s="26">
        <f>SUMIFS(Verlauf!$Z$6:$Z$1000,Verlauf!$B$6:$B$1000,$A228,Verlauf!$C$6:$C$1000,$B228)</f>
        <v>0</v>
      </c>
      <c r="AA228" s="26">
        <f>SUMIFS(Verlauf!$I$6:$I$1000,Verlauf!$B$6:$B$1000,$A228,Verlauf!$C$6:$C$1000,$B228)</f>
        <v>0</v>
      </c>
      <c r="AB228" s="26">
        <f>SUMIFS(Verlauf!$AA$6:$AA$1000,Verlauf!$B$6:$B$1000,$A228,Verlauf!$C$6:$C$1000,$B228)</f>
        <v>0</v>
      </c>
      <c r="AC228" s="26">
        <f>SUMIFS(Verlauf!$AB$6:$AB$1000,Verlauf!$B$6:$B$1000,$A228,Verlauf!$C$6:$C$1000,$B228)</f>
        <v>0</v>
      </c>
      <c r="AD228" s="26">
        <f>SUMIFS(Verlauf!$AC$6:$AC$1000,Verlauf!$B$6:$B$1000,$A228,Verlauf!$C$6:$C$1000,$B228)</f>
        <v>0</v>
      </c>
      <c r="AE228" s="26">
        <f>SUMIFS(Verlauf!$S$6:$S$1000,Verlauf!$B$6:$B$1000,$A228,Verlauf!$C$6:$C$1000,$B228)</f>
        <v>0</v>
      </c>
      <c r="AF228" s="26" t="str">
        <f>IF($AN228="","",INDEX(Verlauf!$D$6:$D$1000,MATCH($AN228,Verlauf!$A$6:$A$1000,0)))</f>
        <v/>
      </c>
      <c r="AG228" s="26" t="str">
        <f>IF($AN228="","",INDEX(Verlauf!$E$6:$E$1000,MATCH($AN228,Verlauf!$A$6:$A$1000,0)))</f>
        <v/>
      </c>
      <c r="AH228" s="26" t="str">
        <f>IF($AN228="","",INDEX(Verlauf!$F$6:$F$1000,MATCH($AN228,Verlauf!$A$6:$A$1000,0)))</f>
        <v/>
      </c>
      <c r="AI228" s="26" t="str">
        <f>IF($AN228="","",INDEX(Verlauf!$H$6:$H$1000,MATCH($AN228,Verlauf!$A$6:$A$1000,0)))</f>
        <v/>
      </c>
      <c r="AJ228" s="26" t="str">
        <f>IF($AN228="","",INDEX(Verlauf!$N$6:$N$1000,MATCH($AN228,Verlauf!$A$6:$A$1000,0)))</f>
        <v/>
      </c>
      <c r="AK228" s="26" t="str">
        <f>IF($AN228="","",INDEX(Verlauf!$O$6:$O$1000,MATCH($AN228,Verlauf!$A$6:$A$1000,0)))</f>
        <v/>
      </c>
      <c r="AL228" s="26" t="str">
        <f>IF($AN228="","",INDEX(Verlauf!$P$6:$P$1000,MATCH($AN228,Verlauf!$A$6:$A$1000,0)))</f>
        <v/>
      </c>
      <c r="AM228" s="26" t="str">
        <f>IF($AN228="","",INDEX(Verlauf!$R$6:$R$1000,MATCH($AN228,Verlauf!$A$6:$A$1000,0)))</f>
        <v/>
      </c>
      <c r="AN228" s="28" t="str">
        <f>IF(U228&gt;0,_xlfn.MAXIFS(Verlauf!$A$6:$A$1000,Verlauf!$B$6:$B$1000,$A228,Verlauf!$C$6:$C$1000,$B228),"")</f>
        <v/>
      </c>
    </row>
    <row r="229" spans="1:40" x14ac:dyDescent="0.25">
      <c r="A229" s="26">
        <v>2030</v>
      </c>
      <c r="B229" s="26">
        <v>44</v>
      </c>
      <c r="C229" s="7" t="str">
        <f t="shared" si="30"/>
        <v>KW 44/30</v>
      </c>
      <c r="D229" s="26">
        <f>SUMIFS(Verlauf!$K$6:$K$1000,Verlauf!$B$6:$B$1000,$A229,Verlauf!$C$6:$C$1000,$B229)</f>
        <v>0</v>
      </c>
      <c r="E229" s="26">
        <f>SUMIFS(Verlauf!$L$6:$L$1000,Verlauf!$B$6:$B$1000,$A229,Verlauf!$C$6:$C$1000,$B229)</f>
        <v>0</v>
      </c>
      <c r="F229" s="26">
        <f>SUMIFS(Verlauf!$M$6:$M$1000,Verlauf!$B$6:$B$1000,$A229,Verlauf!$C$6:$C$1000,$B229)</f>
        <v>0</v>
      </c>
      <c r="G229" s="26">
        <f>SUMIFS(Verlauf!$J$6:$J$1000,Verlauf!$B$6:$B$1000,$A229,Verlauf!$C$6:$C$1000,$B229)</f>
        <v>0</v>
      </c>
      <c r="H229" s="26">
        <f>SUMIFS(Verlauf!$U$6:$U$1000,Verlauf!$B$6:$B$1000,$A229,Verlauf!$C$6:$C$1000,$B229)</f>
        <v>0</v>
      </c>
      <c r="I229" s="26">
        <f>SUMIFS(Verlauf!$V$6:$V$1000,Verlauf!$B$6:$B$1000,$A229,Verlauf!$C$6:$C$1000,$B229)</f>
        <v>0</v>
      </c>
      <c r="J229" s="26">
        <f>SUMIFS(Verlauf!$W$6:$W$1000,Verlauf!$B$6:$B$1000,$A229,Verlauf!$C$6:$C$1000,$B229)</f>
        <v>0</v>
      </c>
      <c r="K229" s="26">
        <f>SUMIFS(Verlauf!$T$6:$T$1000,Verlauf!$B$6:$B$1000,$A229,Verlauf!$C$6:$C$1000,$B229)</f>
        <v>0</v>
      </c>
      <c r="L229" s="27">
        <f>IF(Filter!$T$7=TRUE,IFERROR(INDEX(Planung!$D$68:$IA$68,MATCH($W229,Wirksam!$D$6:$IA$6,0)),0),0)</f>
        <v>6.8999999999999995</v>
      </c>
      <c r="M229" s="27">
        <f>IF(OR(Filter!$T$5=TRUE,Filter!$T$6=TRUE),IFERROR(INDEX(Planung!$D$69:$IA$69,MATCH($W229,Wirksam!$D$6:$IA$6,0)),0),0)</f>
        <v>9.2000000000000011</v>
      </c>
      <c r="N229" s="27">
        <f t="shared" si="31"/>
        <v>16.100000000000001</v>
      </c>
      <c r="O229" s="27" t="e">
        <f t="shared" si="32"/>
        <v>#N/A</v>
      </c>
      <c r="P229" s="27" t="e">
        <f t="shared" si="33"/>
        <v>#N/A</v>
      </c>
      <c r="Q229" s="27" t="e">
        <f t="shared" si="34"/>
        <v>#N/A</v>
      </c>
      <c r="R229" s="27" t="e">
        <f t="shared" si="35"/>
        <v>#N/A</v>
      </c>
      <c r="S229" s="27" t="e">
        <f t="shared" si="36"/>
        <v>#N/A</v>
      </c>
      <c r="T229" s="27" t="e">
        <f t="shared" si="37"/>
        <v>#N/A</v>
      </c>
      <c r="U229" s="26">
        <f>COUNTIFS(Verlauf!$B$6:$B$1000,$A229,Verlauf!$C$6:$C$1000,$B229)</f>
        <v>0</v>
      </c>
      <c r="V229" s="26">
        <f t="shared" si="38"/>
        <v>1</v>
      </c>
      <c r="W229" s="26">
        <f t="shared" si="39"/>
        <v>203044</v>
      </c>
      <c r="X229" s="26">
        <f>SUMIFS(Verlauf!$X$6:$X$1000,Verlauf!$B$6:$B$1000,$A229,Verlauf!$C$6:$C$1000,$B229)</f>
        <v>0</v>
      </c>
      <c r="Y229" s="26">
        <f>SUMIFS(Verlauf!$Y$6:$Y$1000,Verlauf!$B$6:$B$1000,$A229,Verlauf!$C$6:$C$1000,$B229)</f>
        <v>0</v>
      </c>
      <c r="Z229" s="26">
        <f>SUMIFS(Verlauf!$Z$6:$Z$1000,Verlauf!$B$6:$B$1000,$A229,Verlauf!$C$6:$C$1000,$B229)</f>
        <v>0</v>
      </c>
      <c r="AA229" s="26">
        <f>SUMIFS(Verlauf!$I$6:$I$1000,Verlauf!$B$6:$B$1000,$A229,Verlauf!$C$6:$C$1000,$B229)</f>
        <v>0</v>
      </c>
      <c r="AB229" s="26">
        <f>SUMIFS(Verlauf!$AA$6:$AA$1000,Verlauf!$B$6:$B$1000,$A229,Verlauf!$C$6:$C$1000,$B229)</f>
        <v>0</v>
      </c>
      <c r="AC229" s="26">
        <f>SUMIFS(Verlauf!$AB$6:$AB$1000,Verlauf!$B$6:$B$1000,$A229,Verlauf!$C$6:$C$1000,$B229)</f>
        <v>0</v>
      </c>
      <c r="AD229" s="26">
        <f>SUMIFS(Verlauf!$AC$6:$AC$1000,Verlauf!$B$6:$B$1000,$A229,Verlauf!$C$6:$C$1000,$B229)</f>
        <v>0</v>
      </c>
      <c r="AE229" s="26">
        <f>SUMIFS(Verlauf!$S$6:$S$1000,Verlauf!$B$6:$B$1000,$A229,Verlauf!$C$6:$C$1000,$B229)</f>
        <v>0</v>
      </c>
      <c r="AF229" s="26" t="str">
        <f>IF($AN229="","",INDEX(Verlauf!$D$6:$D$1000,MATCH($AN229,Verlauf!$A$6:$A$1000,0)))</f>
        <v/>
      </c>
      <c r="AG229" s="26" t="str">
        <f>IF($AN229="","",INDEX(Verlauf!$E$6:$E$1000,MATCH($AN229,Verlauf!$A$6:$A$1000,0)))</f>
        <v/>
      </c>
      <c r="AH229" s="26" t="str">
        <f>IF($AN229="","",INDEX(Verlauf!$F$6:$F$1000,MATCH($AN229,Verlauf!$A$6:$A$1000,0)))</f>
        <v/>
      </c>
      <c r="AI229" s="26" t="str">
        <f>IF($AN229="","",INDEX(Verlauf!$H$6:$H$1000,MATCH($AN229,Verlauf!$A$6:$A$1000,0)))</f>
        <v/>
      </c>
      <c r="AJ229" s="26" t="str">
        <f>IF($AN229="","",INDEX(Verlauf!$N$6:$N$1000,MATCH($AN229,Verlauf!$A$6:$A$1000,0)))</f>
        <v/>
      </c>
      <c r="AK229" s="26" t="str">
        <f>IF($AN229="","",INDEX(Verlauf!$O$6:$O$1000,MATCH($AN229,Verlauf!$A$6:$A$1000,0)))</f>
        <v/>
      </c>
      <c r="AL229" s="26" t="str">
        <f>IF($AN229="","",INDEX(Verlauf!$P$6:$P$1000,MATCH($AN229,Verlauf!$A$6:$A$1000,0)))</f>
        <v/>
      </c>
      <c r="AM229" s="26" t="str">
        <f>IF($AN229="","",INDEX(Verlauf!$R$6:$R$1000,MATCH($AN229,Verlauf!$A$6:$A$1000,0)))</f>
        <v/>
      </c>
      <c r="AN229" s="28" t="str">
        <f>IF(U229&gt;0,_xlfn.MAXIFS(Verlauf!$A$6:$A$1000,Verlauf!$B$6:$B$1000,$A229,Verlauf!$C$6:$C$1000,$B229),"")</f>
        <v/>
      </c>
    </row>
    <row r="230" spans="1:40" x14ac:dyDescent="0.25">
      <c r="A230" s="26">
        <v>2030</v>
      </c>
      <c r="B230" s="26">
        <v>45</v>
      </c>
      <c r="C230" s="7" t="str">
        <f t="shared" si="30"/>
        <v>KW 45/30</v>
      </c>
      <c r="D230" s="26">
        <f>SUMIFS(Verlauf!$K$6:$K$1000,Verlauf!$B$6:$B$1000,$A230,Verlauf!$C$6:$C$1000,$B230)</f>
        <v>0</v>
      </c>
      <c r="E230" s="26">
        <f>SUMIFS(Verlauf!$L$6:$L$1000,Verlauf!$B$6:$B$1000,$A230,Verlauf!$C$6:$C$1000,$B230)</f>
        <v>0</v>
      </c>
      <c r="F230" s="26">
        <f>SUMIFS(Verlauf!$M$6:$M$1000,Verlauf!$B$6:$B$1000,$A230,Verlauf!$C$6:$C$1000,$B230)</f>
        <v>0</v>
      </c>
      <c r="G230" s="26">
        <f>SUMIFS(Verlauf!$J$6:$J$1000,Verlauf!$B$6:$B$1000,$A230,Verlauf!$C$6:$C$1000,$B230)</f>
        <v>0</v>
      </c>
      <c r="H230" s="26">
        <f>SUMIFS(Verlauf!$U$6:$U$1000,Verlauf!$B$6:$B$1000,$A230,Verlauf!$C$6:$C$1000,$B230)</f>
        <v>0</v>
      </c>
      <c r="I230" s="26">
        <f>SUMIFS(Verlauf!$V$6:$V$1000,Verlauf!$B$6:$B$1000,$A230,Verlauf!$C$6:$C$1000,$B230)</f>
        <v>0</v>
      </c>
      <c r="J230" s="26">
        <f>SUMIFS(Verlauf!$W$6:$W$1000,Verlauf!$B$6:$B$1000,$A230,Verlauf!$C$6:$C$1000,$B230)</f>
        <v>0</v>
      </c>
      <c r="K230" s="26">
        <f>SUMIFS(Verlauf!$T$6:$T$1000,Verlauf!$B$6:$B$1000,$A230,Verlauf!$C$6:$C$1000,$B230)</f>
        <v>0</v>
      </c>
      <c r="L230" s="27">
        <f>IF(Filter!$T$7=TRUE,IFERROR(INDEX(Planung!$D$68:$IA$68,MATCH($W230,Wirksam!$D$6:$IA$6,0)),0),0)</f>
        <v>6.8999999999999995</v>
      </c>
      <c r="M230" s="27">
        <f>IF(OR(Filter!$T$5=TRUE,Filter!$T$6=TRUE),IFERROR(INDEX(Planung!$D$69:$IA$69,MATCH($W230,Wirksam!$D$6:$IA$6,0)),0),0)</f>
        <v>9.2000000000000011</v>
      </c>
      <c r="N230" s="27">
        <f t="shared" si="31"/>
        <v>16.100000000000001</v>
      </c>
      <c r="O230" s="27" t="e">
        <f t="shared" si="32"/>
        <v>#N/A</v>
      </c>
      <c r="P230" s="27" t="e">
        <f t="shared" si="33"/>
        <v>#N/A</v>
      </c>
      <c r="Q230" s="27" t="e">
        <f t="shared" si="34"/>
        <v>#N/A</v>
      </c>
      <c r="R230" s="27" t="e">
        <f t="shared" si="35"/>
        <v>#N/A</v>
      </c>
      <c r="S230" s="27" t="e">
        <f t="shared" si="36"/>
        <v>#N/A</v>
      </c>
      <c r="T230" s="27" t="e">
        <f t="shared" si="37"/>
        <v>#N/A</v>
      </c>
      <c r="U230" s="26">
        <f>COUNTIFS(Verlauf!$B$6:$B$1000,$A230,Verlauf!$C$6:$C$1000,$B230)</f>
        <v>0</v>
      </c>
      <c r="V230" s="26">
        <f t="shared" si="38"/>
        <v>1</v>
      </c>
      <c r="W230" s="26">
        <f t="shared" si="39"/>
        <v>203045</v>
      </c>
      <c r="X230" s="26">
        <f>SUMIFS(Verlauf!$X$6:$X$1000,Verlauf!$B$6:$B$1000,$A230,Verlauf!$C$6:$C$1000,$B230)</f>
        <v>0</v>
      </c>
      <c r="Y230" s="26">
        <f>SUMIFS(Verlauf!$Y$6:$Y$1000,Verlauf!$B$6:$B$1000,$A230,Verlauf!$C$6:$C$1000,$B230)</f>
        <v>0</v>
      </c>
      <c r="Z230" s="26">
        <f>SUMIFS(Verlauf!$Z$6:$Z$1000,Verlauf!$B$6:$B$1000,$A230,Verlauf!$C$6:$C$1000,$B230)</f>
        <v>0</v>
      </c>
      <c r="AA230" s="26">
        <f>SUMIFS(Verlauf!$I$6:$I$1000,Verlauf!$B$6:$B$1000,$A230,Verlauf!$C$6:$C$1000,$B230)</f>
        <v>0</v>
      </c>
      <c r="AB230" s="26">
        <f>SUMIFS(Verlauf!$AA$6:$AA$1000,Verlauf!$B$6:$B$1000,$A230,Verlauf!$C$6:$C$1000,$B230)</f>
        <v>0</v>
      </c>
      <c r="AC230" s="26">
        <f>SUMIFS(Verlauf!$AB$6:$AB$1000,Verlauf!$B$6:$B$1000,$A230,Verlauf!$C$6:$C$1000,$B230)</f>
        <v>0</v>
      </c>
      <c r="AD230" s="26">
        <f>SUMIFS(Verlauf!$AC$6:$AC$1000,Verlauf!$B$6:$B$1000,$A230,Verlauf!$C$6:$C$1000,$B230)</f>
        <v>0</v>
      </c>
      <c r="AE230" s="26">
        <f>SUMIFS(Verlauf!$S$6:$S$1000,Verlauf!$B$6:$B$1000,$A230,Verlauf!$C$6:$C$1000,$B230)</f>
        <v>0</v>
      </c>
      <c r="AF230" s="26" t="str">
        <f>IF($AN230="","",INDEX(Verlauf!$D$6:$D$1000,MATCH($AN230,Verlauf!$A$6:$A$1000,0)))</f>
        <v/>
      </c>
      <c r="AG230" s="26" t="str">
        <f>IF($AN230="","",INDEX(Verlauf!$E$6:$E$1000,MATCH($AN230,Verlauf!$A$6:$A$1000,0)))</f>
        <v/>
      </c>
      <c r="AH230" s="26" t="str">
        <f>IF($AN230="","",INDEX(Verlauf!$F$6:$F$1000,MATCH($AN230,Verlauf!$A$6:$A$1000,0)))</f>
        <v/>
      </c>
      <c r="AI230" s="26" t="str">
        <f>IF($AN230="","",INDEX(Verlauf!$H$6:$H$1000,MATCH($AN230,Verlauf!$A$6:$A$1000,0)))</f>
        <v/>
      </c>
      <c r="AJ230" s="26" t="str">
        <f>IF($AN230="","",INDEX(Verlauf!$N$6:$N$1000,MATCH($AN230,Verlauf!$A$6:$A$1000,0)))</f>
        <v/>
      </c>
      <c r="AK230" s="26" t="str">
        <f>IF($AN230="","",INDEX(Verlauf!$O$6:$O$1000,MATCH($AN230,Verlauf!$A$6:$A$1000,0)))</f>
        <v/>
      </c>
      <c r="AL230" s="26" t="str">
        <f>IF($AN230="","",INDEX(Verlauf!$P$6:$P$1000,MATCH($AN230,Verlauf!$A$6:$A$1000,0)))</f>
        <v/>
      </c>
      <c r="AM230" s="26" t="str">
        <f>IF($AN230="","",INDEX(Verlauf!$R$6:$R$1000,MATCH($AN230,Verlauf!$A$6:$A$1000,0)))</f>
        <v/>
      </c>
      <c r="AN230" s="28" t="str">
        <f>IF(U230&gt;0,_xlfn.MAXIFS(Verlauf!$A$6:$A$1000,Verlauf!$B$6:$B$1000,$A230,Verlauf!$C$6:$C$1000,$B230),"")</f>
        <v/>
      </c>
    </row>
    <row r="231" spans="1:40" x14ac:dyDescent="0.25">
      <c r="A231" s="26">
        <v>2030</v>
      </c>
      <c r="B231" s="26">
        <v>46</v>
      </c>
      <c r="C231" s="7" t="str">
        <f t="shared" si="30"/>
        <v>KW 46/30</v>
      </c>
      <c r="D231" s="26">
        <f>SUMIFS(Verlauf!$K$6:$K$1000,Verlauf!$B$6:$B$1000,$A231,Verlauf!$C$6:$C$1000,$B231)</f>
        <v>0</v>
      </c>
      <c r="E231" s="26">
        <f>SUMIFS(Verlauf!$L$6:$L$1000,Verlauf!$B$6:$B$1000,$A231,Verlauf!$C$6:$C$1000,$B231)</f>
        <v>0</v>
      </c>
      <c r="F231" s="26">
        <f>SUMIFS(Verlauf!$M$6:$M$1000,Verlauf!$B$6:$B$1000,$A231,Verlauf!$C$6:$C$1000,$B231)</f>
        <v>0</v>
      </c>
      <c r="G231" s="26">
        <f>SUMIFS(Verlauf!$J$6:$J$1000,Verlauf!$B$6:$B$1000,$A231,Verlauf!$C$6:$C$1000,$B231)</f>
        <v>0</v>
      </c>
      <c r="H231" s="26">
        <f>SUMIFS(Verlauf!$U$6:$U$1000,Verlauf!$B$6:$B$1000,$A231,Verlauf!$C$6:$C$1000,$B231)</f>
        <v>0</v>
      </c>
      <c r="I231" s="26">
        <f>SUMIFS(Verlauf!$V$6:$V$1000,Verlauf!$B$6:$B$1000,$A231,Verlauf!$C$6:$C$1000,$B231)</f>
        <v>0</v>
      </c>
      <c r="J231" s="26">
        <f>SUMIFS(Verlauf!$W$6:$W$1000,Verlauf!$B$6:$B$1000,$A231,Verlauf!$C$6:$C$1000,$B231)</f>
        <v>0</v>
      </c>
      <c r="K231" s="26">
        <f>SUMIFS(Verlauf!$T$6:$T$1000,Verlauf!$B$6:$B$1000,$A231,Verlauf!$C$6:$C$1000,$B231)</f>
        <v>0</v>
      </c>
      <c r="L231" s="27">
        <f>IF(Filter!$T$7=TRUE,IFERROR(INDEX(Planung!$D$68:$IA$68,MATCH($W231,Wirksam!$D$6:$IA$6,0)),0),0)</f>
        <v>6.8999999999999995</v>
      </c>
      <c r="M231" s="27">
        <f>IF(OR(Filter!$T$5=TRUE,Filter!$T$6=TRUE),IFERROR(INDEX(Planung!$D$69:$IA$69,MATCH($W231,Wirksam!$D$6:$IA$6,0)),0),0)</f>
        <v>9.2000000000000011</v>
      </c>
      <c r="N231" s="27">
        <f t="shared" si="31"/>
        <v>16.100000000000001</v>
      </c>
      <c r="O231" s="27" t="e">
        <f t="shared" si="32"/>
        <v>#N/A</v>
      </c>
      <c r="P231" s="27" t="e">
        <f t="shared" si="33"/>
        <v>#N/A</v>
      </c>
      <c r="Q231" s="27" t="e">
        <f t="shared" si="34"/>
        <v>#N/A</v>
      </c>
      <c r="R231" s="27" t="e">
        <f t="shared" si="35"/>
        <v>#N/A</v>
      </c>
      <c r="S231" s="27" t="e">
        <f t="shared" si="36"/>
        <v>#N/A</v>
      </c>
      <c r="T231" s="27" t="e">
        <f t="shared" si="37"/>
        <v>#N/A</v>
      </c>
      <c r="U231" s="26">
        <f>COUNTIFS(Verlauf!$B$6:$B$1000,$A231,Verlauf!$C$6:$C$1000,$B231)</f>
        <v>0</v>
      </c>
      <c r="V231" s="26">
        <f t="shared" si="38"/>
        <v>1</v>
      </c>
      <c r="W231" s="26">
        <f t="shared" si="39"/>
        <v>203046</v>
      </c>
      <c r="X231" s="26">
        <f>SUMIFS(Verlauf!$X$6:$X$1000,Verlauf!$B$6:$B$1000,$A231,Verlauf!$C$6:$C$1000,$B231)</f>
        <v>0</v>
      </c>
      <c r="Y231" s="26">
        <f>SUMIFS(Verlauf!$Y$6:$Y$1000,Verlauf!$B$6:$B$1000,$A231,Verlauf!$C$6:$C$1000,$B231)</f>
        <v>0</v>
      </c>
      <c r="Z231" s="26">
        <f>SUMIFS(Verlauf!$Z$6:$Z$1000,Verlauf!$B$6:$B$1000,$A231,Verlauf!$C$6:$C$1000,$B231)</f>
        <v>0</v>
      </c>
      <c r="AA231" s="26">
        <f>SUMIFS(Verlauf!$I$6:$I$1000,Verlauf!$B$6:$B$1000,$A231,Verlauf!$C$6:$C$1000,$B231)</f>
        <v>0</v>
      </c>
      <c r="AB231" s="26">
        <f>SUMIFS(Verlauf!$AA$6:$AA$1000,Verlauf!$B$6:$B$1000,$A231,Verlauf!$C$6:$C$1000,$B231)</f>
        <v>0</v>
      </c>
      <c r="AC231" s="26">
        <f>SUMIFS(Verlauf!$AB$6:$AB$1000,Verlauf!$B$6:$B$1000,$A231,Verlauf!$C$6:$C$1000,$B231)</f>
        <v>0</v>
      </c>
      <c r="AD231" s="26">
        <f>SUMIFS(Verlauf!$AC$6:$AC$1000,Verlauf!$B$6:$B$1000,$A231,Verlauf!$C$6:$C$1000,$B231)</f>
        <v>0</v>
      </c>
      <c r="AE231" s="26">
        <f>SUMIFS(Verlauf!$S$6:$S$1000,Verlauf!$B$6:$B$1000,$A231,Verlauf!$C$6:$C$1000,$B231)</f>
        <v>0</v>
      </c>
      <c r="AF231" s="26" t="str">
        <f>IF($AN231="","",INDEX(Verlauf!$D$6:$D$1000,MATCH($AN231,Verlauf!$A$6:$A$1000,0)))</f>
        <v/>
      </c>
      <c r="AG231" s="26" t="str">
        <f>IF($AN231="","",INDEX(Verlauf!$E$6:$E$1000,MATCH($AN231,Verlauf!$A$6:$A$1000,0)))</f>
        <v/>
      </c>
      <c r="AH231" s="26" t="str">
        <f>IF($AN231="","",INDEX(Verlauf!$F$6:$F$1000,MATCH($AN231,Verlauf!$A$6:$A$1000,0)))</f>
        <v/>
      </c>
      <c r="AI231" s="26" t="str">
        <f>IF($AN231="","",INDEX(Verlauf!$H$6:$H$1000,MATCH($AN231,Verlauf!$A$6:$A$1000,0)))</f>
        <v/>
      </c>
      <c r="AJ231" s="26" t="str">
        <f>IF($AN231="","",INDEX(Verlauf!$N$6:$N$1000,MATCH($AN231,Verlauf!$A$6:$A$1000,0)))</f>
        <v/>
      </c>
      <c r="AK231" s="26" t="str">
        <f>IF($AN231="","",INDEX(Verlauf!$O$6:$O$1000,MATCH($AN231,Verlauf!$A$6:$A$1000,0)))</f>
        <v/>
      </c>
      <c r="AL231" s="26" t="str">
        <f>IF($AN231="","",INDEX(Verlauf!$P$6:$P$1000,MATCH($AN231,Verlauf!$A$6:$A$1000,0)))</f>
        <v/>
      </c>
      <c r="AM231" s="26" t="str">
        <f>IF($AN231="","",INDEX(Verlauf!$R$6:$R$1000,MATCH($AN231,Verlauf!$A$6:$A$1000,0)))</f>
        <v/>
      </c>
      <c r="AN231" s="28" t="str">
        <f>IF(U231&gt;0,_xlfn.MAXIFS(Verlauf!$A$6:$A$1000,Verlauf!$B$6:$B$1000,$A231,Verlauf!$C$6:$C$1000,$B231),"")</f>
        <v/>
      </c>
    </row>
    <row r="232" spans="1:40" x14ac:dyDescent="0.25">
      <c r="A232" s="26">
        <v>2030</v>
      </c>
      <c r="B232" s="26">
        <v>47</v>
      </c>
      <c r="C232" s="7" t="str">
        <f t="shared" si="30"/>
        <v>KW 47/30</v>
      </c>
      <c r="D232" s="26">
        <f>SUMIFS(Verlauf!$K$6:$K$1000,Verlauf!$B$6:$B$1000,$A232,Verlauf!$C$6:$C$1000,$B232)</f>
        <v>0</v>
      </c>
      <c r="E232" s="26">
        <f>SUMIFS(Verlauf!$L$6:$L$1000,Verlauf!$B$6:$B$1000,$A232,Verlauf!$C$6:$C$1000,$B232)</f>
        <v>0</v>
      </c>
      <c r="F232" s="26">
        <f>SUMIFS(Verlauf!$M$6:$M$1000,Verlauf!$B$6:$B$1000,$A232,Verlauf!$C$6:$C$1000,$B232)</f>
        <v>0</v>
      </c>
      <c r="G232" s="26">
        <f>SUMIFS(Verlauf!$J$6:$J$1000,Verlauf!$B$6:$B$1000,$A232,Verlauf!$C$6:$C$1000,$B232)</f>
        <v>0</v>
      </c>
      <c r="H232" s="26">
        <f>SUMIFS(Verlauf!$U$6:$U$1000,Verlauf!$B$6:$B$1000,$A232,Verlauf!$C$6:$C$1000,$B232)</f>
        <v>0</v>
      </c>
      <c r="I232" s="26">
        <f>SUMIFS(Verlauf!$V$6:$V$1000,Verlauf!$B$6:$B$1000,$A232,Verlauf!$C$6:$C$1000,$B232)</f>
        <v>0</v>
      </c>
      <c r="J232" s="26">
        <f>SUMIFS(Verlauf!$W$6:$W$1000,Verlauf!$B$6:$B$1000,$A232,Verlauf!$C$6:$C$1000,$B232)</f>
        <v>0</v>
      </c>
      <c r="K232" s="26">
        <f>SUMIFS(Verlauf!$T$6:$T$1000,Verlauf!$B$6:$B$1000,$A232,Verlauf!$C$6:$C$1000,$B232)</f>
        <v>0</v>
      </c>
      <c r="L232" s="27">
        <f>IF(Filter!$T$7=TRUE,IFERROR(INDEX(Planung!$D$68:$IA$68,MATCH($W232,Wirksam!$D$6:$IA$6,0)),0),0)</f>
        <v>6.8999999999999995</v>
      </c>
      <c r="M232" s="27">
        <f>IF(OR(Filter!$T$5=TRUE,Filter!$T$6=TRUE),IFERROR(INDEX(Planung!$D$69:$IA$69,MATCH($W232,Wirksam!$D$6:$IA$6,0)),0),0)</f>
        <v>9.2000000000000011</v>
      </c>
      <c r="N232" s="27">
        <f t="shared" si="31"/>
        <v>16.100000000000001</v>
      </c>
      <c r="O232" s="27" t="e">
        <f t="shared" si="32"/>
        <v>#N/A</v>
      </c>
      <c r="P232" s="27" t="e">
        <f t="shared" si="33"/>
        <v>#N/A</v>
      </c>
      <c r="Q232" s="27" t="e">
        <f t="shared" si="34"/>
        <v>#N/A</v>
      </c>
      <c r="R232" s="27" t="e">
        <f t="shared" si="35"/>
        <v>#N/A</v>
      </c>
      <c r="S232" s="27" t="e">
        <f t="shared" si="36"/>
        <v>#N/A</v>
      </c>
      <c r="T232" s="27" t="e">
        <f t="shared" si="37"/>
        <v>#N/A</v>
      </c>
      <c r="U232" s="26">
        <f>COUNTIFS(Verlauf!$B$6:$B$1000,$A232,Verlauf!$C$6:$C$1000,$B232)</f>
        <v>0</v>
      </c>
      <c r="V232" s="26">
        <f t="shared" si="38"/>
        <v>1</v>
      </c>
      <c r="W232" s="26">
        <f t="shared" si="39"/>
        <v>203047</v>
      </c>
      <c r="X232" s="26">
        <f>SUMIFS(Verlauf!$X$6:$X$1000,Verlauf!$B$6:$B$1000,$A232,Verlauf!$C$6:$C$1000,$B232)</f>
        <v>0</v>
      </c>
      <c r="Y232" s="26">
        <f>SUMIFS(Verlauf!$Y$6:$Y$1000,Verlauf!$B$6:$B$1000,$A232,Verlauf!$C$6:$C$1000,$B232)</f>
        <v>0</v>
      </c>
      <c r="Z232" s="26">
        <f>SUMIFS(Verlauf!$Z$6:$Z$1000,Verlauf!$B$6:$B$1000,$A232,Verlauf!$C$6:$C$1000,$B232)</f>
        <v>0</v>
      </c>
      <c r="AA232" s="26">
        <f>SUMIFS(Verlauf!$I$6:$I$1000,Verlauf!$B$6:$B$1000,$A232,Verlauf!$C$6:$C$1000,$B232)</f>
        <v>0</v>
      </c>
      <c r="AB232" s="26">
        <f>SUMIFS(Verlauf!$AA$6:$AA$1000,Verlauf!$B$6:$B$1000,$A232,Verlauf!$C$6:$C$1000,$B232)</f>
        <v>0</v>
      </c>
      <c r="AC232" s="26">
        <f>SUMIFS(Verlauf!$AB$6:$AB$1000,Verlauf!$B$6:$B$1000,$A232,Verlauf!$C$6:$C$1000,$B232)</f>
        <v>0</v>
      </c>
      <c r="AD232" s="26">
        <f>SUMIFS(Verlauf!$AC$6:$AC$1000,Verlauf!$B$6:$B$1000,$A232,Verlauf!$C$6:$C$1000,$B232)</f>
        <v>0</v>
      </c>
      <c r="AE232" s="26">
        <f>SUMIFS(Verlauf!$S$6:$S$1000,Verlauf!$B$6:$B$1000,$A232,Verlauf!$C$6:$C$1000,$B232)</f>
        <v>0</v>
      </c>
      <c r="AF232" s="26" t="str">
        <f>IF($AN232="","",INDEX(Verlauf!$D$6:$D$1000,MATCH($AN232,Verlauf!$A$6:$A$1000,0)))</f>
        <v/>
      </c>
      <c r="AG232" s="26" t="str">
        <f>IF($AN232="","",INDEX(Verlauf!$E$6:$E$1000,MATCH($AN232,Verlauf!$A$6:$A$1000,0)))</f>
        <v/>
      </c>
      <c r="AH232" s="26" t="str">
        <f>IF($AN232="","",INDEX(Verlauf!$F$6:$F$1000,MATCH($AN232,Verlauf!$A$6:$A$1000,0)))</f>
        <v/>
      </c>
      <c r="AI232" s="26" t="str">
        <f>IF($AN232="","",INDEX(Verlauf!$H$6:$H$1000,MATCH($AN232,Verlauf!$A$6:$A$1000,0)))</f>
        <v/>
      </c>
      <c r="AJ232" s="26" t="str">
        <f>IF($AN232="","",INDEX(Verlauf!$N$6:$N$1000,MATCH($AN232,Verlauf!$A$6:$A$1000,0)))</f>
        <v/>
      </c>
      <c r="AK232" s="26" t="str">
        <f>IF($AN232="","",INDEX(Verlauf!$O$6:$O$1000,MATCH($AN232,Verlauf!$A$6:$A$1000,0)))</f>
        <v/>
      </c>
      <c r="AL232" s="26" t="str">
        <f>IF($AN232="","",INDEX(Verlauf!$P$6:$P$1000,MATCH($AN232,Verlauf!$A$6:$A$1000,0)))</f>
        <v/>
      </c>
      <c r="AM232" s="26" t="str">
        <f>IF($AN232="","",INDEX(Verlauf!$R$6:$R$1000,MATCH($AN232,Verlauf!$A$6:$A$1000,0)))</f>
        <v/>
      </c>
      <c r="AN232" s="28" t="str">
        <f>IF(U232&gt;0,_xlfn.MAXIFS(Verlauf!$A$6:$A$1000,Verlauf!$B$6:$B$1000,$A232,Verlauf!$C$6:$C$1000,$B232),"")</f>
        <v/>
      </c>
    </row>
    <row r="233" spans="1:40" x14ac:dyDescent="0.25">
      <c r="A233" s="26">
        <v>2030</v>
      </c>
      <c r="B233" s="26">
        <v>48</v>
      </c>
      <c r="C233" s="7" t="str">
        <f t="shared" si="30"/>
        <v>KW 48/30</v>
      </c>
      <c r="D233" s="26">
        <f>SUMIFS(Verlauf!$K$6:$K$1000,Verlauf!$B$6:$B$1000,$A233,Verlauf!$C$6:$C$1000,$B233)</f>
        <v>0</v>
      </c>
      <c r="E233" s="26">
        <f>SUMIFS(Verlauf!$L$6:$L$1000,Verlauf!$B$6:$B$1000,$A233,Verlauf!$C$6:$C$1000,$B233)</f>
        <v>0</v>
      </c>
      <c r="F233" s="26">
        <f>SUMIFS(Verlauf!$M$6:$M$1000,Verlauf!$B$6:$B$1000,$A233,Verlauf!$C$6:$C$1000,$B233)</f>
        <v>0</v>
      </c>
      <c r="G233" s="26">
        <f>SUMIFS(Verlauf!$J$6:$J$1000,Verlauf!$B$6:$B$1000,$A233,Verlauf!$C$6:$C$1000,$B233)</f>
        <v>0</v>
      </c>
      <c r="H233" s="26">
        <f>SUMIFS(Verlauf!$U$6:$U$1000,Verlauf!$B$6:$B$1000,$A233,Verlauf!$C$6:$C$1000,$B233)</f>
        <v>0</v>
      </c>
      <c r="I233" s="26">
        <f>SUMIFS(Verlauf!$V$6:$V$1000,Verlauf!$B$6:$B$1000,$A233,Verlauf!$C$6:$C$1000,$B233)</f>
        <v>0</v>
      </c>
      <c r="J233" s="26">
        <f>SUMIFS(Verlauf!$W$6:$W$1000,Verlauf!$B$6:$B$1000,$A233,Verlauf!$C$6:$C$1000,$B233)</f>
        <v>0</v>
      </c>
      <c r="K233" s="26">
        <f>SUMIFS(Verlauf!$T$6:$T$1000,Verlauf!$B$6:$B$1000,$A233,Verlauf!$C$6:$C$1000,$B233)</f>
        <v>0</v>
      </c>
      <c r="L233" s="27">
        <f>IF(Filter!$T$7=TRUE,IFERROR(INDEX(Planung!$D$68:$IA$68,MATCH($W233,Wirksam!$D$6:$IA$6,0)),0),0)</f>
        <v>6.8999999999999995</v>
      </c>
      <c r="M233" s="27">
        <f>IF(OR(Filter!$T$5=TRUE,Filter!$T$6=TRUE),IFERROR(INDEX(Planung!$D$69:$IA$69,MATCH($W233,Wirksam!$D$6:$IA$6,0)),0),0)</f>
        <v>9.2000000000000011</v>
      </c>
      <c r="N233" s="27">
        <f t="shared" si="31"/>
        <v>16.100000000000001</v>
      </c>
      <c r="O233" s="27" t="e">
        <f t="shared" si="32"/>
        <v>#N/A</v>
      </c>
      <c r="P233" s="27" t="e">
        <f t="shared" si="33"/>
        <v>#N/A</v>
      </c>
      <c r="Q233" s="27" t="e">
        <f t="shared" si="34"/>
        <v>#N/A</v>
      </c>
      <c r="R233" s="27" t="e">
        <f t="shared" si="35"/>
        <v>#N/A</v>
      </c>
      <c r="S233" s="27" t="e">
        <f t="shared" si="36"/>
        <v>#N/A</v>
      </c>
      <c r="T233" s="27" t="e">
        <f t="shared" si="37"/>
        <v>#N/A</v>
      </c>
      <c r="U233" s="26">
        <f>COUNTIFS(Verlauf!$B$6:$B$1000,$A233,Verlauf!$C$6:$C$1000,$B233)</f>
        <v>0</v>
      </c>
      <c r="V233" s="26">
        <f t="shared" si="38"/>
        <v>1</v>
      </c>
      <c r="W233" s="26">
        <f t="shared" si="39"/>
        <v>203048</v>
      </c>
      <c r="X233" s="26">
        <f>SUMIFS(Verlauf!$X$6:$X$1000,Verlauf!$B$6:$B$1000,$A233,Verlauf!$C$6:$C$1000,$B233)</f>
        <v>0</v>
      </c>
      <c r="Y233" s="26">
        <f>SUMIFS(Verlauf!$Y$6:$Y$1000,Verlauf!$B$6:$B$1000,$A233,Verlauf!$C$6:$C$1000,$B233)</f>
        <v>0</v>
      </c>
      <c r="Z233" s="26">
        <f>SUMIFS(Verlauf!$Z$6:$Z$1000,Verlauf!$B$6:$B$1000,$A233,Verlauf!$C$6:$C$1000,$B233)</f>
        <v>0</v>
      </c>
      <c r="AA233" s="26">
        <f>SUMIFS(Verlauf!$I$6:$I$1000,Verlauf!$B$6:$B$1000,$A233,Verlauf!$C$6:$C$1000,$B233)</f>
        <v>0</v>
      </c>
      <c r="AB233" s="26">
        <f>SUMIFS(Verlauf!$AA$6:$AA$1000,Verlauf!$B$6:$B$1000,$A233,Verlauf!$C$6:$C$1000,$B233)</f>
        <v>0</v>
      </c>
      <c r="AC233" s="26">
        <f>SUMIFS(Verlauf!$AB$6:$AB$1000,Verlauf!$B$6:$B$1000,$A233,Verlauf!$C$6:$C$1000,$B233)</f>
        <v>0</v>
      </c>
      <c r="AD233" s="26">
        <f>SUMIFS(Verlauf!$AC$6:$AC$1000,Verlauf!$B$6:$B$1000,$A233,Verlauf!$C$6:$C$1000,$B233)</f>
        <v>0</v>
      </c>
      <c r="AE233" s="26">
        <f>SUMIFS(Verlauf!$S$6:$S$1000,Verlauf!$B$6:$B$1000,$A233,Verlauf!$C$6:$C$1000,$B233)</f>
        <v>0</v>
      </c>
      <c r="AF233" s="26" t="str">
        <f>IF($AN233="","",INDEX(Verlauf!$D$6:$D$1000,MATCH($AN233,Verlauf!$A$6:$A$1000,0)))</f>
        <v/>
      </c>
      <c r="AG233" s="26" t="str">
        <f>IF($AN233="","",INDEX(Verlauf!$E$6:$E$1000,MATCH($AN233,Verlauf!$A$6:$A$1000,0)))</f>
        <v/>
      </c>
      <c r="AH233" s="26" t="str">
        <f>IF($AN233="","",INDEX(Verlauf!$F$6:$F$1000,MATCH($AN233,Verlauf!$A$6:$A$1000,0)))</f>
        <v/>
      </c>
      <c r="AI233" s="26" t="str">
        <f>IF($AN233="","",INDEX(Verlauf!$H$6:$H$1000,MATCH($AN233,Verlauf!$A$6:$A$1000,0)))</f>
        <v/>
      </c>
      <c r="AJ233" s="26" t="str">
        <f>IF($AN233="","",INDEX(Verlauf!$N$6:$N$1000,MATCH($AN233,Verlauf!$A$6:$A$1000,0)))</f>
        <v/>
      </c>
      <c r="AK233" s="26" t="str">
        <f>IF($AN233="","",INDEX(Verlauf!$O$6:$O$1000,MATCH($AN233,Verlauf!$A$6:$A$1000,0)))</f>
        <v/>
      </c>
      <c r="AL233" s="26" t="str">
        <f>IF($AN233="","",INDEX(Verlauf!$P$6:$P$1000,MATCH($AN233,Verlauf!$A$6:$A$1000,0)))</f>
        <v/>
      </c>
      <c r="AM233" s="26" t="str">
        <f>IF($AN233="","",INDEX(Verlauf!$R$6:$R$1000,MATCH($AN233,Verlauf!$A$6:$A$1000,0)))</f>
        <v/>
      </c>
      <c r="AN233" s="28" t="str">
        <f>IF(U233&gt;0,_xlfn.MAXIFS(Verlauf!$A$6:$A$1000,Verlauf!$B$6:$B$1000,$A233,Verlauf!$C$6:$C$1000,$B233),"")</f>
        <v/>
      </c>
    </row>
    <row r="234" spans="1:40" x14ac:dyDescent="0.25">
      <c r="A234" s="26">
        <v>2030</v>
      </c>
      <c r="B234" s="26">
        <v>49</v>
      </c>
      <c r="C234" s="7" t="str">
        <f t="shared" si="30"/>
        <v>KW 49/30</v>
      </c>
      <c r="D234" s="26">
        <f>SUMIFS(Verlauf!$K$6:$K$1000,Verlauf!$B$6:$B$1000,$A234,Verlauf!$C$6:$C$1000,$B234)</f>
        <v>0</v>
      </c>
      <c r="E234" s="26">
        <f>SUMIFS(Verlauf!$L$6:$L$1000,Verlauf!$B$6:$B$1000,$A234,Verlauf!$C$6:$C$1000,$B234)</f>
        <v>0</v>
      </c>
      <c r="F234" s="26">
        <f>SUMIFS(Verlauf!$M$6:$M$1000,Verlauf!$B$6:$B$1000,$A234,Verlauf!$C$6:$C$1000,$B234)</f>
        <v>0</v>
      </c>
      <c r="G234" s="26">
        <f>SUMIFS(Verlauf!$J$6:$J$1000,Verlauf!$B$6:$B$1000,$A234,Verlauf!$C$6:$C$1000,$B234)</f>
        <v>0</v>
      </c>
      <c r="H234" s="26">
        <f>SUMIFS(Verlauf!$U$6:$U$1000,Verlauf!$B$6:$B$1000,$A234,Verlauf!$C$6:$C$1000,$B234)</f>
        <v>0</v>
      </c>
      <c r="I234" s="26">
        <f>SUMIFS(Verlauf!$V$6:$V$1000,Verlauf!$B$6:$B$1000,$A234,Verlauf!$C$6:$C$1000,$B234)</f>
        <v>0</v>
      </c>
      <c r="J234" s="26">
        <f>SUMIFS(Verlauf!$W$6:$W$1000,Verlauf!$B$6:$B$1000,$A234,Verlauf!$C$6:$C$1000,$B234)</f>
        <v>0</v>
      </c>
      <c r="K234" s="26">
        <f>SUMIFS(Verlauf!$T$6:$T$1000,Verlauf!$B$6:$B$1000,$A234,Verlauf!$C$6:$C$1000,$B234)</f>
        <v>0</v>
      </c>
      <c r="L234" s="27">
        <f>IF(Filter!$T$7=TRUE,IFERROR(INDEX(Planung!$D$68:$IA$68,MATCH($W234,Wirksam!$D$6:$IA$6,0)),0),0)</f>
        <v>6.8999999999999995</v>
      </c>
      <c r="M234" s="27">
        <f>IF(OR(Filter!$T$5=TRUE,Filter!$T$6=TRUE),IFERROR(INDEX(Planung!$D$69:$IA$69,MATCH($W234,Wirksam!$D$6:$IA$6,0)),0),0)</f>
        <v>9.2000000000000011</v>
      </c>
      <c r="N234" s="27">
        <f t="shared" si="31"/>
        <v>16.100000000000001</v>
      </c>
      <c r="O234" s="27" t="e">
        <f t="shared" si="32"/>
        <v>#N/A</v>
      </c>
      <c r="P234" s="27" t="e">
        <f t="shared" si="33"/>
        <v>#N/A</v>
      </c>
      <c r="Q234" s="27" t="e">
        <f t="shared" si="34"/>
        <v>#N/A</v>
      </c>
      <c r="R234" s="27" t="e">
        <f t="shared" si="35"/>
        <v>#N/A</v>
      </c>
      <c r="S234" s="27" t="e">
        <f t="shared" si="36"/>
        <v>#N/A</v>
      </c>
      <c r="T234" s="27" t="e">
        <f t="shared" si="37"/>
        <v>#N/A</v>
      </c>
      <c r="U234" s="26">
        <f>COUNTIFS(Verlauf!$B$6:$B$1000,$A234,Verlauf!$C$6:$C$1000,$B234)</f>
        <v>0</v>
      </c>
      <c r="V234" s="26">
        <f t="shared" si="38"/>
        <v>1</v>
      </c>
      <c r="W234" s="26">
        <f t="shared" si="39"/>
        <v>203049</v>
      </c>
      <c r="X234" s="26">
        <f>SUMIFS(Verlauf!$X$6:$X$1000,Verlauf!$B$6:$B$1000,$A234,Verlauf!$C$6:$C$1000,$B234)</f>
        <v>0</v>
      </c>
      <c r="Y234" s="26">
        <f>SUMIFS(Verlauf!$Y$6:$Y$1000,Verlauf!$B$6:$B$1000,$A234,Verlauf!$C$6:$C$1000,$B234)</f>
        <v>0</v>
      </c>
      <c r="Z234" s="26">
        <f>SUMIFS(Verlauf!$Z$6:$Z$1000,Verlauf!$B$6:$B$1000,$A234,Verlauf!$C$6:$C$1000,$B234)</f>
        <v>0</v>
      </c>
      <c r="AA234" s="26">
        <f>SUMIFS(Verlauf!$I$6:$I$1000,Verlauf!$B$6:$B$1000,$A234,Verlauf!$C$6:$C$1000,$B234)</f>
        <v>0</v>
      </c>
      <c r="AB234" s="26">
        <f>SUMIFS(Verlauf!$AA$6:$AA$1000,Verlauf!$B$6:$B$1000,$A234,Verlauf!$C$6:$C$1000,$B234)</f>
        <v>0</v>
      </c>
      <c r="AC234" s="26">
        <f>SUMIFS(Verlauf!$AB$6:$AB$1000,Verlauf!$B$6:$B$1000,$A234,Verlauf!$C$6:$C$1000,$B234)</f>
        <v>0</v>
      </c>
      <c r="AD234" s="26">
        <f>SUMIFS(Verlauf!$AC$6:$AC$1000,Verlauf!$B$6:$B$1000,$A234,Verlauf!$C$6:$C$1000,$B234)</f>
        <v>0</v>
      </c>
      <c r="AE234" s="26">
        <f>SUMIFS(Verlauf!$S$6:$S$1000,Verlauf!$B$6:$B$1000,$A234,Verlauf!$C$6:$C$1000,$B234)</f>
        <v>0</v>
      </c>
      <c r="AF234" s="26" t="str">
        <f>IF($AN234="","",INDEX(Verlauf!$D$6:$D$1000,MATCH($AN234,Verlauf!$A$6:$A$1000,0)))</f>
        <v/>
      </c>
      <c r="AG234" s="26" t="str">
        <f>IF($AN234="","",INDEX(Verlauf!$E$6:$E$1000,MATCH($AN234,Verlauf!$A$6:$A$1000,0)))</f>
        <v/>
      </c>
      <c r="AH234" s="26" t="str">
        <f>IF($AN234="","",INDEX(Verlauf!$F$6:$F$1000,MATCH($AN234,Verlauf!$A$6:$A$1000,0)))</f>
        <v/>
      </c>
      <c r="AI234" s="26" t="str">
        <f>IF($AN234="","",INDEX(Verlauf!$H$6:$H$1000,MATCH($AN234,Verlauf!$A$6:$A$1000,0)))</f>
        <v/>
      </c>
      <c r="AJ234" s="26" t="str">
        <f>IF($AN234="","",INDEX(Verlauf!$N$6:$N$1000,MATCH($AN234,Verlauf!$A$6:$A$1000,0)))</f>
        <v/>
      </c>
      <c r="AK234" s="26" t="str">
        <f>IF($AN234="","",INDEX(Verlauf!$O$6:$O$1000,MATCH($AN234,Verlauf!$A$6:$A$1000,0)))</f>
        <v/>
      </c>
      <c r="AL234" s="26" t="str">
        <f>IF($AN234="","",INDEX(Verlauf!$P$6:$P$1000,MATCH($AN234,Verlauf!$A$6:$A$1000,0)))</f>
        <v/>
      </c>
      <c r="AM234" s="26" t="str">
        <f>IF($AN234="","",INDEX(Verlauf!$R$6:$R$1000,MATCH($AN234,Verlauf!$A$6:$A$1000,0)))</f>
        <v/>
      </c>
      <c r="AN234" s="28" t="str">
        <f>IF(U234&gt;0,_xlfn.MAXIFS(Verlauf!$A$6:$A$1000,Verlauf!$B$6:$B$1000,$A234,Verlauf!$C$6:$C$1000,$B234),"")</f>
        <v/>
      </c>
    </row>
    <row r="235" spans="1:40" x14ac:dyDescent="0.25">
      <c r="A235" s="26">
        <v>2030</v>
      </c>
      <c r="B235" s="26">
        <v>50</v>
      </c>
      <c r="C235" s="7" t="str">
        <f t="shared" si="30"/>
        <v>KW 50/30</v>
      </c>
      <c r="D235" s="26">
        <f>SUMIFS(Verlauf!$K$6:$K$1000,Verlauf!$B$6:$B$1000,$A235,Verlauf!$C$6:$C$1000,$B235)</f>
        <v>0</v>
      </c>
      <c r="E235" s="26">
        <f>SUMIFS(Verlauf!$L$6:$L$1000,Verlauf!$B$6:$B$1000,$A235,Verlauf!$C$6:$C$1000,$B235)</f>
        <v>0</v>
      </c>
      <c r="F235" s="26">
        <f>SUMIFS(Verlauf!$M$6:$M$1000,Verlauf!$B$6:$B$1000,$A235,Verlauf!$C$6:$C$1000,$B235)</f>
        <v>0</v>
      </c>
      <c r="G235" s="26">
        <f>SUMIFS(Verlauf!$J$6:$J$1000,Verlauf!$B$6:$B$1000,$A235,Verlauf!$C$6:$C$1000,$B235)</f>
        <v>0</v>
      </c>
      <c r="H235" s="26">
        <f>SUMIFS(Verlauf!$U$6:$U$1000,Verlauf!$B$6:$B$1000,$A235,Verlauf!$C$6:$C$1000,$B235)</f>
        <v>0</v>
      </c>
      <c r="I235" s="26">
        <f>SUMIFS(Verlauf!$V$6:$V$1000,Verlauf!$B$6:$B$1000,$A235,Verlauf!$C$6:$C$1000,$B235)</f>
        <v>0</v>
      </c>
      <c r="J235" s="26">
        <f>SUMIFS(Verlauf!$W$6:$W$1000,Verlauf!$B$6:$B$1000,$A235,Verlauf!$C$6:$C$1000,$B235)</f>
        <v>0</v>
      </c>
      <c r="K235" s="26">
        <f>SUMIFS(Verlauf!$T$6:$T$1000,Verlauf!$B$6:$B$1000,$A235,Verlauf!$C$6:$C$1000,$B235)</f>
        <v>0</v>
      </c>
      <c r="L235" s="27">
        <f>IF(Filter!$T$7=TRUE,IFERROR(INDEX(Planung!$D$68:$IA$68,MATCH($W235,Wirksam!$D$6:$IA$6,0)),0),0)</f>
        <v>6.8999999999999995</v>
      </c>
      <c r="M235" s="27">
        <f>IF(OR(Filter!$T$5=TRUE,Filter!$T$6=TRUE),IFERROR(INDEX(Planung!$D$69:$IA$69,MATCH($W235,Wirksam!$D$6:$IA$6,0)),0),0)</f>
        <v>9.2000000000000011</v>
      </c>
      <c r="N235" s="27">
        <f t="shared" si="31"/>
        <v>16.100000000000001</v>
      </c>
      <c r="O235" s="27" t="e">
        <f t="shared" si="32"/>
        <v>#N/A</v>
      </c>
      <c r="P235" s="27" t="e">
        <f t="shared" si="33"/>
        <v>#N/A</v>
      </c>
      <c r="Q235" s="27" t="e">
        <f t="shared" si="34"/>
        <v>#N/A</v>
      </c>
      <c r="R235" s="27" t="e">
        <f t="shared" si="35"/>
        <v>#N/A</v>
      </c>
      <c r="S235" s="27" t="e">
        <f t="shared" si="36"/>
        <v>#N/A</v>
      </c>
      <c r="T235" s="27" t="e">
        <f t="shared" si="37"/>
        <v>#N/A</v>
      </c>
      <c r="U235" s="26">
        <f>COUNTIFS(Verlauf!$B$6:$B$1000,$A235,Verlauf!$C$6:$C$1000,$B235)</f>
        <v>0</v>
      </c>
      <c r="V235" s="26">
        <f t="shared" si="38"/>
        <v>1</v>
      </c>
      <c r="W235" s="26">
        <f t="shared" si="39"/>
        <v>203050</v>
      </c>
      <c r="X235" s="26">
        <f>SUMIFS(Verlauf!$X$6:$X$1000,Verlauf!$B$6:$B$1000,$A235,Verlauf!$C$6:$C$1000,$B235)</f>
        <v>0</v>
      </c>
      <c r="Y235" s="26">
        <f>SUMIFS(Verlauf!$Y$6:$Y$1000,Verlauf!$B$6:$B$1000,$A235,Verlauf!$C$6:$C$1000,$B235)</f>
        <v>0</v>
      </c>
      <c r="Z235" s="26">
        <f>SUMIFS(Verlauf!$Z$6:$Z$1000,Verlauf!$B$6:$B$1000,$A235,Verlauf!$C$6:$C$1000,$B235)</f>
        <v>0</v>
      </c>
      <c r="AA235" s="26">
        <f>SUMIFS(Verlauf!$I$6:$I$1000,Verlauf!$B$6:$B$1000,$A235,Verlauf!$C$6:$C$1000,$B235)</f>
        <v>0</v>
      </c>
      <c r="AB235" s="26">
        <f>SUMIFS(Verlauf!$AA$6:$AA$1000,Verlauf!$B$6:$B$1000,$A235,Verlauf!$C$6:$C$1000,$B235)</f>
        <v>0</v>
      </c>
      <c r="AC235" s="26">
        <f>SUMIFS(Verlauf!$AB$6:$AB$1000,Verlauf!$B$6:$B$1000,$A235,Verlauf!$C$6:$C$1000,$B235)</f>
        <v>0</v>
      </c>
      <c r="AD235" s="26">
        <f>SUMIFS(Verlauf!$AC$6:$AC$1000,Verlauf!$B$6:$B$1000,$A235,Verlauf!$C$6:$C$1000,$B235)</f>
        <v>0</v>
      </c>
      <c r="AE235" s="26">
        <f>SUMIFS(Verlauf!$S$6:$S$1000,Verlauf!$B$6:$B$1000,$A235,Verlauf!$C$6:$C$1000,$B235)</f>
        <v>0</v>
      </c>
      <c r="AF235" s="26" t="str">
        <f>IF($AN235="","",INDEX(Verlauf!$D$6:$D$1000,MATCH($AN235,Verlauf!$A$6:$A$1000,0)))</f>
        <v/>
      </c>
      <c r="AG235" s="26" t="str">
        <f>IF($AN235="","",INDEX(Verlauf!$E$6:$E$1000,MATCH($AN235,Verlauf!$A$6:$A$1000,0)))</f>
        <v/>
      </c>
      <c r="AH235" s="26" t="str">
        <f>IF($AN235="","",INDEX(Verlauf!$F$6:$F$1000,MATCH($AN235,Verlauf!$A$6:$A$1000,0)))</f>
        <v/>
      </c>
      <c r="AI235" s="26" t="str">
        <f>IF($AN235="","",INDEX(Verlauf!$H$6:$H$1000,MATCH($AN235,Verlauf!$A$6:$A$1000,0)))</f>
        <v/>
      </c>
      <c r="AJ235" s="26" t="str">
        <f>IF($AN235="","",INDEX(Verlauf!$N$6:$N$1000,MATCH($AN235,Verlauf!$A$6:$A$1000,0)))</f>
        <v/>
      </c>
      <c r="AK235" s="26" t="str">
        <f>IF($AN235="","",INDEX(Verlauf!$O$6:$O$1000,MATCH($AN235,Verlauf!$A$6:$A$1000,0)))</f>
        <v/>
      </c>
      <c r="AL235" s="26" t="str">
        <f>IF($AN235="","",INDEX(Verlauf!$P$6:$P$1000,MATCH($AN235,Verlauf!$A$6:$A$1000,0)))</f>
        <v/>
      </c>
      <c r="AM235" s="26" t="str">
        <f>IF($AN235="","",INDEX(Verlauf!$R$6:$R$1000,MATCH($AN235,Verlauf!$A$6:$A$1000,0)))</f>
        <v/>
      </c>
      <c r="AN235" s="28" t="str">
        <f>IF(U235&gt;0,_xlfn.MAXIFS(Verlauf!$A$6:$A$1000,Verlauf!$B$6:$B$1000,$A235,Verlauf!$C$6:$C$1000,$B235),"")</f>
        <v/>
      </c>
    </row>
    <row r="236" spans="1:40" x14ac:dyDescent="0.25">
      <c r="A236" s="26">
        <v>2030</v>
      </c>
      <c r="B236" s="26">
        <v>51</v>
      </c>
      <c r="C236" s="7" t="str">
        <f t="shared" si="30"/>
        <v>KW 51/30</v>
      </c>
      <c r="D236" s="26">
        <f>SUMIFS(Verlauf!$K$6:$K$1000,Verlauf!$B$6:$B$1000,$A236,Verlauf!$C$6:$C$1000,$B236)</f>
        <v>0</v>
      </c>
      <c r="E236" s="26">
        <f>SUMIFS(Verlauf!$L$6:$L$1000,Verlauf!$B$6:$B$1000,$A236,Verlauf!$C$6:$C$1000,$B236)</f>
        <v>0</v>
      </c>
      <c r="F236" s="26">
        <f>SUMIFS(Verlauf!$M$6:$M$1000,Verlauf!$B$6:$B$1000,$A236,Verlauf!$C$6:$C$1000,$B236)</f>
        <v>0</v>
      </c>
      <c r="G236" s="26">
        <f>SUMIFS(Verlauf!$J$6:$J$1000,Verlauf!$B$6:$B$1000,$A236,Verlauf!$C$6:$C$1000,$B236)</f>
        <v>0</v>
      </c>
      <c r="H236" s="26">
        <f>SUMIFS(Verlauf!$U$6:$U$1000,Verlauf!$B$6:$B$1000,$A236,Verlauf!$C$6:$C$1000,$B236)</f>
        <v>0</v>
      </c>
      <c r="I236" s="26">
        <f>SUMIFS(Verlauf!$V$6:$V$1000,Verlauf!$B$6:$B$1000,$A236,Verlauf!$C$6:$C$1000,$B236)</f>
        <v>0</v>
      </c>
      <c r="J236" s="26">
        <f>SUMIFS(Verlauf!$W$6:$W$1000,Verlauf!$B$6:$B$1000,$A236,Verlauf!$C$6:$C$1000,$B236)</f>
        <v>0</v>
      </c>
      <c r="K236" s="26">
        <f>SUMIFS(Verlauf!$T$6:$T$1000,Verlauf!$B$6:$B$1000,$A236,Verlauf!$C$6:$C$1000,$B236)</f>
        <v>0</v>
      </c>
      <c r="L236" s="27">
        <f>IF(Filter!$T$7=TRUE,IFERROR(INDEX(Planung!$D$68:$IA$68,MATCH($W236,Wirksam!$D$6:$IA$6,0)),0),0)</f>
        <v>6.8999999999999995</v>
      </c>
      <c r="M236" s="27">
        <f>IF(OR(Filter!$T$5=TRUE,Filter!$T$6=TRUE),IFERROR(INDEX(Planung!$D$69:$IA$69,MATCH($W236,Wirksam!$D$6:$IA$6,0)),0),0)</f>
        <v>9.2000000000000011</v>
      </c>
      <c r="N236" s="27">
        <f t="shared" si="31"/>
        <v>16.100000000000001</v>
      </c>
      <c r="O236" s="27" t="e">
        <f t="shared" si="32"/>
        <v>#N/A</v>
      </c>
      <c r="P236" s="27" t="e">
        <f t="shared" si="33"/>
        <v>#N/A</v>
      </c>
      <c r="Q236" s="27" t="e">
        <f t="shared" si="34"/>
        <v>#N/A</v>
      </c>
      <c r="R236" s="27" t="e">
        <f t="shared" si="35"/>
        <v>#N/A</v>
      </c>
      <c r="S236" s="27" t="e">
        <f t="shared" si="36"/>
        <v>#N/A</v>
      </c>
      <c r="T236" s="27" t="e">
        <f t="shared" si="37"/>
        <v>#N/A</v>
      </c>
      <c r="U236" s="26">
        <f>COUNTIFS(Verlauf!$B$6:$B$1000,$A236,Verlauf!$C$6:$C$1000,$B236)</f>
        <v>0</v>
      </c>
      <c r="V236" s="26">
        <f t="shared" si="38"/>
        <v>1</v>
      </c>
      <c r="W236" s="26">
        <f t="shared" si="39"/>
        <v>203051</v>
      </c>
      <c r="X236" s="26">
        <f>SUMIFS(Verlauf!$X$6:$X$1000,Verlauf!$B$6:$B$1000,$A236,Verlauf!$C$6:$C$1000,$B236)</f>
        <v>0</v>
      </c>
      <c r="Y236" s="26">
        <f>SUMIFS(Verlauf!$Y$6:$Y$1000,Verlauf!$B$6:$B$1000,$A236,Verlauf!$C$6:$C$1000,$B236)</f>
        <v>0</v>
      </c>
      <c r="Z236" s="26">
        <f>SUMIFS(Verlauf!$Z$6:$Z$1000,Verlauf!$B$6:$B$1000,$A236,Verlauf!$C$6:$C$1000,$B236)</f>
        <v>0</v>
      </c>
      <c r="AA236" s="26">
        <f>SUMIFS(Verlauf!$I$6:$I$1000,Verlauf!$B$6:$B$1000,$A236,Verlauf!$C$6:$C$1000,$B236)</f>
        <v>0</v>
      </c>
      <c r="AB236" s="26">
        <f>SUMIFS(Verlauf!$AA$6:$AA$1000,Verlauf!$B$6:$B$1000,$A236,Verlauf!$C$6:$C$1000,$B236)</f>
        <v>0</v>
      </c>
      <c r="AC236" s="26">
        <f>SUMIFS(Verlauf!$AB$6:$AB$1000,Verlauf!$B$6:$B$1000,$A236,Verlauf!$C$6:$C$1000,$B236)</f>
        <v>0</v>
      </c>
      <c r="AD236" s="26">
        <f>SUMIFS(Verlauf!$AC$6:$AC$1000,Verlauf!$B$6:$B$1000,$A236,Verlauf!$C$6:$C$1000,$B236)</f>
        <v>0</v>
      </c>
      <c r="AE236" s="26">
        <f>SUMIFS(Verlauf!$S$6:$S$1000,Verlauf!$B$6:$B$1000,$A236,Verlauf!$C$6:$C$1000,$B236)</f>
        <v>0</v>
      </c>
      <c r="AF236" s="26" t="str">
        <f>IF($AN236="","",INDEX(Verlauf!$D$6:$D$1000,MATCH($AN236,Verlauf!$A$6:$A$1000,0)))</f>
        <v/>
      </c>
      <c r="AG236" s="26" t="str">
        <f>IF($AN236="","",INDEX(Verlauf!$E$6:$E$1000,MATCH($AN236,Verlauf!$A$6:$A$1000,0)))</f>
        <v/>
      </c>
      <c r="AH236" s="26" t="str">
        <f>IF($AN236="","",INDEX(Verlauf!$F$6:$F$1000,MATCH($AN236,Verlauf!$A$6:$A$1000,0)))</f>
        <v/>
      </c>
      <c r="AI236" s="26" t="str">
        <f>IF($AN236="","",INDEX(Verlauf!$H$6:$H$1000,MATCH($AN236,Verlauf!$A$6:$A$1000,0)))</f>
        <v/>
      </c>
      <c r="AJ236" s="26" t="str">
        <f>IF($AN236="","",INDEX(Verlauf!$N$6:$N$1000,MATCH($AN236,Verlauf!$A$6:$A$1000,0)))</f>
        <v/>
      </c>
      <c r="AK236" s="26" t="str">
        <f>IF($AN236="","",INDEX(Verlauf!$O$6:$O$1000,MATCH($AN236,Verlauf!$A$6:$A$1000,0)))</f>
        <v/>
      </c>
      <c r="AL236" s="26" t="str">
        <f>IF($AN236="","",INDEX(Verlauf!$P$6:$P$1000,MATCH($AN236,Verlauf!$A$6:$A$1000,0)))</f>
        <v/>
      </c>
      <c r="AM236" s="26" t="str">
        <f>IF($AN236="","",INDEX(Verlauf!$R$6:$R$1000,MATCH($AN236,Verlauf!$A$6:$A$1000,0)))</f>
        <v/>
      </c>
      <c r="AN236" s="28" t="str">
        <f>IF(U236&gt;0,_xlfn.MAXIFS(Verlauf!$A$6:$A$1000,Verlauf!$B$6:$B$1000,$A236,Verlauf!$C$6:$C$1000,$B236),"")</f>
        <v/>
      </c>
    </row>
    <row r="237" spans="1:40" x14ac:dyDescent="0.25">
      <c r="A237" s="26">
        <v>2030</v>
      </c>
      <c r="B237" s="26">
        <v>52</v>
      </c>
      <c r="C237" s="7" t="str">
        <f t="shared" si="30"/>
        <v>KW 52/30</v>
      </c>
      <c r="D237" s="26">
        <f>SUMIFS(Verlauf!$K$6:$K$1000,Verlauf!$B$6:$B$1000,$A237,Verlauf!$C$6:$C$1000,$B237)</f>
        <v>0</v>
      </c>
      <c r="E237" s="26">
        <f>SUMIFS(Verlauf!$L$6:$L$1000,Verlauf!$B$6:$B$1000,$A237,Verlauf!$C$6:$C$1000,$B237)</f>
        <v>0</v>
      </c>
      <c r="F237" s="26">
        <f>SUMIFS(Verlauf!$M$6:$M$1000,Verlauf!$B$6:$B$1000,$A237,Verlauf!$C$6:$C$1000,$B237)</f>
        <v>0</v>
      </c>
      <c r="G237" s="26">
        <f>SUMIFS(Verlauf!$J$6:$J$1000,Verlauf!$B$6:$B$1000,$A237,Verlauf!$C$6:$C$1000,$B237)</f>
        <v>0</v>
      </c>
      <c r="H237" s="26">
        <f>SUMIFS(Verlauf!$U$6:$U$1000,Verlauf!$B$6:$B$1000,$A237,Verlauf!$C$6:$C$1000,$B237)</f>
        <v>0</v>
      </c>
      <c r="I237" s="26">
        <f>SUMIFS(Verlauf!$V$6:$V$1000,Verlauf!$B$6:$B$1000,$A237,Verlauf!$C$6:$C$1000,$B237)</f>
        <v>0</v>
      </c>
      <c r="J237" s="26">
        <f>SUMIFS(Verlauf!$W$6:$W$1000,Verlauf!$B$6:$B$1000,$A237,Verlauf!$C$6:$C$1000,$B237)</f>
        <v>0</v>
      </c>
      <c r="K237" s="26">
        <f>SUMIFS(Verlauf!$T$6:$T$1000,Verlauf!$B$6:$B$1000,$A237,Verlauf!$C$6:$C$1000,$B237)</f>
        <v>0</v>
      </c>
      <c r="L237" s="27">
        <f>IF(Filter!$T$7=TRUE,IFERROR(INDEX(Planung!$D$68:$IA$68,MATCH($W237,Wirksam!$D$6:$IA$6,0)),0),0)</f>
        <v>6.8999999999999995</v>
      </c>
      <c r="M237" s="27">
        <f>IF(OR(Filter!$T$5=TRUE,Filter!$T$6=TRUE),IFERROR(INDEX(Planung!$D$69:$IA$69,MATCH($W237,Wirksam!$D$6:$IA$6,0)),0),0)</f>
        <v>9.2000000000000011</v>
      </c>
      <c r="N237" s="27">
        <f t="shared" si="31"/>
        <v>16.100000000000001</v>
      </c>
      <c r="O237" s="27" t="e">
        <f t="shared" si="32"/>
        <v>#N/A</v>
      </c>
      <c r="P237" s="27" t="e">
        <f t="shared" si="33"/>
        <v>#N/A</v>
      </c>
      <c r="Q237" s="27" t="e">
        <f t="shared" si="34"/>
        <v>#N/A</v>
      </c>
      <c r="R237" s="27" t="e">
        <f t="shared" si="35"/>
        <v>#N/A</v>
      </c>
      <c r="S237" s="27" t="e">
        <f t="shared" si="36"/>
        <v>#N/A</v>
      </c>
      <c r="T237" s="27" t="e">
        <f t="shared" si="37"/>
        <v>#N/A</v>
      </c>
      <c r="U237" s="26">
        <f>COUNTIFS(Verlauf!$B$6:$B$1000,$A237,Verlauf!$C$6:$C$1000,$B237)</f>
        <v>0</v>
      </c>
      <c r="V237" s="26">
        <f t="shared" si="38"/>
        <v>1</v>
      </c>
      <c r="W237" s="26">
        <f t="shared" si="39"/>
        <v>203052</v>
      </c>
      <c r="X237" s="26">
        <f>SUMIFS(Verlauf!$X$6:$X$1000,Verlauf!$B$6:$B$1000,$A237,Verlauf!$C$6:$C$1000,$B237)</f>
        <v>0</v>
      </c>
      <c r="Y237" s="26">
        <f>SUMIFS(Verlauf!$Y$6:$Y$1000,Verlauf!$B$6:$B$1000,$A237,Verlauf!$C$6:$C$1000,$B237)</f>
        <v>0</v>
      </c>
      <c r="Z237" s="26">
        <f>SUMIFS(Verlauf!$Z$6:$Z$1000,Verlauf!$B$6:$B$1000,$A237,Verlauf!$C$6:$C$1000,$B237)</f>
        <v>0</v>
      </c>
      <c r="AA237" s="26">
        <f>SUMIFS(Verlauf!$I$6:$I$1000,Verlauf!$B$6:$B$1000,$A237,Verlauf!$C$6:$C$1000,$B237)</f>
        <v>0</v>
      </c>
      <c r="AB237" s="26">
        <f>SUMIFS(Verlauf!$AA$6:$AA$1000,Verlauf!$B$6:$B$1000,$A237,Verlauf!$C$6:$C$1000,$B237)</f>
        <v>0</v>
      </c>
      <c r="AC237" s="26">
        <f>SUMIFS(Verlauf!$AB$6:$AB$1000,Verlauf!$B$6:$B$1000,$A237,Verlauf!$C$6:$C$1000,$B237)</f>
        <v>0</v>
      </c>
      <c r="AD237" s="26">
        <f>SUMIFS(Verlauf!$AC$6:$AC$1000,Verlauf!$B$6:$B$1000,$A237,Verlauf!$C$6:$C$1000,$B237)</f>
        <v>0</v>
      </c>
      <c r="AE237" s="26">
        <f>SUMIFS(Verlauf!$S$6:$S$1000,Verlauf!$B$6:$B$1000,$A237,Verlauf!$C$6:$C$1000,$B237)</f>
        <v>0</v>
      </c>
      <c r="AF237" s="26" t="str">
        <f>IF($AN237="","",INDEX(Verlauf!$D$6:$D$1000,MATCH($AN237,Verlauf!$A$6:$A$1000,0)))</f>
        <v/>
      </c>
      <c r="AG237" s="26" t="str">
        <f>IF($AN237="","",INDEX(Verlauf!$E$6:$E$1000,MATCH($AN237,Verlauf!$A$6:$A$1000,0)))</f>
        <v/>
      </c>
      <c r="AH237" s="26" t="str">
        <f>IF($AN237="","",INDEX(Verlauf!$F$6:$F$1000,MATCH($AN237,Verlauf!$A$6:$A$1000,0)))</f>
        <v/>
      </c>
      <c r="AI237" s="26" t="str">
        <f>IF($AN237="","",INDEX(Verlauf!$H$6:$H$1000,MATCH($AN237,Verlauf!$A$6:$A$1000,0)))</f>
        <v/>
      </c>
      <c r="AJ237" s="26" t="str">
        <f>IF($AN237="","",INDEX(Verlauf!$N$6:$N$1000,MATCH($AN237,Verlauf!$A$6:$A$1000,0)))</f>
        <v/>
      </c>
      <c r="AK237" s="26" t="str">
        <f>IF($AN237="","",INDEX(Verlauf!$O$6:$O$1000,MATCH($AN237,Verlauf!$A$6:$A$1000,0)))</f>
        <v/>
      </c>
      <c r="AL237" s="26" t="str">
        <f>IF($AN237="","",INDEX(Verlauf!$P$6:$P$1000,MATCH($AN237,Verlauf!$A$6:$A$1000,0)))</f>
        <v/>
      </c>
      <c r="AM237" s="26" t="str">
        <f>IF($AN237="","",INDEX(Verlauf!$R$6:$R$1000,MATCH($AN237,Verlauf!$A$6:$A$1000,0)))</f>
        <v/>
      </c>
      <c r="AN237" s="28" t="str">
        <f>IF(U237&gt;0,_xlfn.MAXIFS(Verlauf!$A$6:$A$1000,Verlauf!$B$6:$B$1000,$A237,Verlauf!$C$6:$C$1000,$B237),"")</f>
        <v/>
      </c>
    </row>
  </sheetData>
  <mergeCells count="9">
    <mergeCell ref="X4:AA4"/>
    <mergeCell ref="AB4:AE4"/>
    <mergeCell ref="AF4:AI4"/>
    <mergeCell ref="AJ4:AM4"/>
    <mergeCell ref="D4:G4"/>
    <mergeCell ref="H4:K4"/>
    <mergeCell ref="L4:N4"/>
    <mergeCell ref="O4:Q4"/>
    <mergeCell ref="R4:T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P1575"/>
  <sheetViews>
    <sheetView showGridLines="0" workbookViewId="0">
      <pane ySplit="1" topLeftCell="A2" activePane="bottomLeft" state="frozen"/>
      <selection pane="bottomLeft"/>
    </sheetView>
  </sheetViews>
  <sheetFormatPr defaultRowHeight="13.5" x14ac:dyDescent="0.25"/>
  <cols>
    <col min="1" max="1" width="11.7109375" style="28" customWidth="1"/>
    <col min="2" max="4" width="9.7109375" style="7" customWidth="1"/>
    <col min="5" max="5" width="15.7109375" style="7" customWidth="1"/>
    <col min="6" max="7" width="30.7109375" style="7" customWidth="1"/>
    <col min="8" max="16" width="9.7109375" style="26" customWidth="1"/>
  </cols>
  <sheetData>
    <row r="1" spans="1:16" ht="30" customHeight="1" x14ac:dyDescent="0.25">
      <c r="A1" s="20" t="s">
        <v>43</v>
      </c>
      <c r="B1" s="20" t="s">
        <v>44</v>
      </c>
      <c r="C1" s="20" t="s">
        <v>45</v>
      </c>
      <c r="D1" s="20" t="s">
        <v>46</v>
      </c>
      <c r="E1" s="20" t="s">
        <v>47</v>
      </c>
      <c r="F1" s="20" t="s">
        <v>48</v>
      </c>
      <c r="G1" s="20" t="s">
        <v>49</v>
      </c>
      <c r="H1" s="20" t="s">
        <v>50</v>
      </c>
      <c r="I1" s="20" t="s">
        <v>51</v>
      </c>
      <c r="J1" s="20" t="s">
        <v>52</v>
      </c>
      <c r="K1" s="20" t="s">
        <v>53</v>
      </c>
      <c r="L1" s="20" t="s">
        <v>54</v>
      </c>
      <c r="M1" s="20" t="s">
        <v>55</v>
      </c>
      <c r="N1" s="20" t="s">
        <v>56</v>
      </c>
      <c r="O1" s="20" t="s">
        <v>57</v>
      </c>
      <c r="P1" s="20" t="s">
        <v>58</v>
      </c>
    </row>
    <row r="2" spans="1:16" x14ac:dyDescent="0.25">
      <c r="A2" s="28">
        <v>46287</v>
      </c>
      <c r="B2" s="7" t="s">
        <v>107</v>
      </c>
      <c r="C2" s="7" t="s">
        <v>14</v>
      </c>
      <c r="D2" s="7" t="s">
        <v>14</v>
      </c>
      <c r="E2" s="7" t="s">
        <v>34</v>
      </c>
      <c r="F2" s="7" t="s">
        <v>497</v>
      </c>
      <c r="G2" s="7" t="s">
        <v>498</v>
      </c>
      <c r="H2" s="26">
        <v>0</v>
      </c>
      <c r="I2" s="26">
        <v>2</v>
      </c>
      <c r="J2" s="26">
        <v>0</v>
      </c>
      <c r="K2" s="26">
        <v>0</v>
      </c>
      <c r="L2" s="26">
        <v>2</v>
      </c>
      <c r="M2" s="26">
        <v>0</v>
      </c>
      <c r="N2" s="26">
        <v>0</v>
      </c>
      <c r="O2" s="26">
        <v>0</v>
      </c>
      <c r="P2" s="26">
        <f>IF(AND(IFERROR(INDEX(SP_Aktiv,MATCH(C2,SP_Liste,0)),TRUE),IFERROR(INDEX(PK_Aktiv,MATCH(E2,PK_Liste,0)),TRUE),IF(Filter!$L$5="Alle GeVo",TRUE,IF(Filter!$L$5="Nur BÜ-Schlüssel",ISNUMBER(MATCH(H2,BUESchluessel,0)),IFERROR(INDEX(GV_Aktiv,MATCH(G2,GV_Liste,0)),Filter!$H$18)))),1,0)</f>
        <v>1</v>
      </c>
    </row>
    <row r="3" spans="1:16" x14ac:dyDescent="0.25">
      <c r="A3" s="28">
        <v>46287</v>
      </c>
      <c r="B3" s="7" t="s">
        <v>107</v>
      </c>
      <c r="C3" s="7" t="s">
        <v>16</v>
      </c>
      <c r="D3" s="7" t="s">
        <v>15</v>
      </c>
      <c r="E3" s="7" t="s">
        <v>33</v>
      </c>
      <c r="F3" s="7" t="s">
        <v>499</v>
      </c>
      <c r="G3" s="7" t="s">
        <v>72</v>
      </c>
      <c r="H3" s="26">
        <v>39</v>
      </c>
      <c r="I3" s="26">
        <v>16</v>
      </c>
      <c r="J3" s="26">
        <v>0</v>
      </c>
      <c r="K3" s="26">
        <v>0</v>
      </c>
      <c r="L3" s="26">
        <v>7</v>
      </c>
      <c r="M3" s="26">
        <v>5</v>
      </c>
      <c r="N3" s="26">
        <v>4</v>
      </c>
      <c r="O3" s="26">
        <v>0</v>
      </c>
      <c r="P3" s="26">
        <f>IF(AND(IFERROR(INDEX(SP_Aktiv,MATCH(C3,SP_Liste,0)),TRUE),IFERROR(INDEX(PK_Aktiv,MATCH(E3,PK_Liste,0)),TRUE),IF(Filter!$L$5="Alle GeVo",TRUE,IF(Filter!$L$5="Nur BÜ-Schlüssel",ISNUMBER(MATCH(H3,BUESchluessel,0)),IFERROR(INDEX(GV_Aktiv,MATCH(G3,GV_Liste,0)),Filter!$H$18)))),1,0)</f>
        <v>1</v>
      </c>
    </row>
    <row r="4" spans="1:16" x14ac:dyDescent="0.25">
      <c r="A4" s="28">
        <v>46287</v>
      </c>
      <c r="B4" s="7" t="s">
        <v>107</v>
      </c>
      <c r="C4" s="7" t="s">
        <v>20</v>
      </c>
      <c r="D4" s="7" t="s">
        <v>19</v>
      </c>
      <c r="E4" s="7" t="s">
        <v>33</v>
      </c>
      <c r="F4" s="7" t="s">
        <v>500</v>
      </c>
      <c r="G4" s="7" t="s">
        <v>501</v>
      </c>
      <c r="H4" s="26">
        <v>202</v>
      </c>
      <c r="I4" s="26">
        <v>20</v>
      </c>
      <c r="J4" s="26">
        <v>0</v>
      </c>
      <c r="K4" s="26">
        <v>0</v>
      </c>
      <c r="L4" s="26">
        <v>11</v>
      </c>
      <c r="M4" s="26">
        <v>7</v>
      </c>
      <c r="N4" s="26">
        <v>2</v>
      </c>
      <c r="O4" s="26">
        <v>0</v>
      </c>
      <c r="P4" s="26">
        <f>IF(AND(IFERROR(INDEX(SP_Aktiv,MATCH(C4,SP_Liste,0)),TRUE),IFERROR(INDEX(PK_Aktiv,MATCH(E4,PK_Liste,0)),TRUE),IF(Filter!$L$5="Alle GeVo",TRUE,IF(Filter!$L$5="Nur BÜ-Schlüssel",ISNUMBER(MATCH(H4,BUESchluessel,0)),IFERROR(INDEX(GV_Aktiv,MATCH(G4,GV_Liste,0)),Filter!$H$18)))),1,0)</f>
        <v>1</v>
      </c>
    </row>
    <row r="5" spans="1:16" x14ac:dyDescent="0.25">
      <c r="A5" s="28">
        <v>46287</v>
      </c>
      <c r="B5" s="7" t="s">
        <v>107</v>
      </c>
      <c r="C5" s="7" t="s">
        <v>20</v>
      </c>
      <c r="D5" s="7" t="s">
        <v>19</v>
      </c>
      <c r="E5" s="7" t="s">
        <v>66</v>
      </c>
      <c r="F5" s="7" t="s">
        <v>502</v>
      </c>
      <c r="G5" s="7" t="s">
        <v>72</v>
      </c>
      <c r="H5" s="26">
        <v>39</v>
      </c>
      <c r="I5" s="26">
        <v>4</v>
      </c>
      <c r="J5" s="26">
        <v>0</v>
      </c>
      <c r="K5" s="26">
        <v>0</v>
      </c>
      <c r="L5" s="26">
        <v>4</v>
      </c>
      <c r="M5" s="26">
        <v>0</v>
      </c>
      <c r="N5" s="26">
        <v>0</v>
      </c>
      <c r="O5" s="26">
        <v>0</v>
      </c>
      <c r="P5" s="26">
        <f>IF(AND(IFERROR(INDEX(SP_Aktiv,MATCH(C5,SP_Liste,0)),TRUE),IFERROR(INDEX(PK_Aktiv,MATCH(E5,PK_Liste,0)),TRUE),IF(Filter!$L$5="Alle GeVo",TRUE,IF(Filter!$L$5="Nur BÜ-Schlüssel",ISNUMBER(MATCH(H5,BUESchluessel,0)),IFERROR(INDEX(GV_Aktiv,MATCH(G5,GV_Liste,0)),Filter!$H$18)))),1,0)</f>
        <v>0</v>
      </c>
    </row>
    <row r="6" spans="1:16" x14ac:dyDescent="0.25">
      <c r="A6" s="28">
        <v>46287</v>
      </c>
      <c r="B6" s="7" t="s">
        <v>107</v>
      </c>
      <c r="C6" s="7" t="s">
        <v>20</v>
      </c>
      <c r="D6" s="7" t="s">
        <v>19</v>
      </c>
      <c r="E6" s="7" t="s">
        <v>33</v>
      </c>
      <c r="F6" s="7" t="s">
        <v>503</v>
      </c>
      <c r="G6" s="7" t="s">
        <v>504</v>
      </c>
      <c r="H6" s="26">
        <v>86</v>
      </c>
      <c r="I6" s="26">
        <v>4</v>
      </c>
      <c r="J6" s="26">
        <v>0</v>
      </c>
      <c r="K6" s="26">
        <v>0</v>
      </c>
      <c r="L6" s="26">
        <v>3</v>
      </c>
      <c r="M6" s="26">
        <v>1</v>
      </c>
      <c r="N6" s="26">
        <v>0</v>
      </c>
      <c r="O6" s="26">
        <v>0</v>
      </c>
      <c r="P6" s="26">
        <f>IF(AND(IFERROR(INDEX(SP_Aktiv,MATCH(C6,SP_Liste,0)),TRUE),IFERROR(INDEX(PK_Aktiv,MATCH(E6,PK_Liste,0)),TRUE),IF(Filter!$L$5="Alle GeVo",TRUE,IF(Filter!$L$5="Nur BÜ-Schlüssel",ISNUMBER(MATCH(H6,BUESchluessel,0)),IFERROR(INDEX(GV_Aktiv,MATCH(G6,GV_Liste,0)),Filter!$H$18)))),1,0)</f>
        <v>1</v>
      </c>
    </row>
    <row r="7" spans="1:16" x14ac:dyDescent="0.25">
      <c r="A7" s="28">
        <v>46287</v>
      </c>
      <c r="B7" s="7" t="s">
        <v>107</v>
      </c>
      <c r="C7" s="7" t="s">
        <v>16</v>
      </c>
      <c r="D7" s="7" t="s">
        <v>15</v>
      </c>
      <c r="E7" s="7" t="s">
        <v>66</v>
      </c>
      <c r="F7" s="7" t="s">
        <v>499</v>
      </c>
      <c r="G7" s="7" t="s">
        <v>72</v>
      </c>
      <c r="H7" s="26">
        <v>39</v>
      </c>
      <c r="I7" s="26">
        <v>1</v>
      </c>
      <c r="J7" s="26">
        <v>0</v>
      </c>
      <c r="K7" s="26">
        <v>0</v>
      </c>
      <c r="L7" s="26">
        <v>1</v>
      </c>
      <c r="M7" s="26">
        <v>0</v>
      </c>
      <c r="N7" s="26">
        <v>0</v>
      </c>
      <c r="O7" s="26">
        <v>0</v>
      </c>
      <c r="P7" s="26">
        <f>IF(AND(IFERROR(INDEX(SP_Aktiv,MATCH(C7,SP_Liste,0)),TRUE),IFERROR(INDEX(PK_Aktiv,MATCH(E7,PK_Liste,0)),TRUE),IF(Filter!$L$5="Alle GeVo",TRUE,IF(Filter!$L$5="Nur BÜ-Schlüssel",ISNUMBER(MATCH(H7,BUESchluessel,0)),IFERROR(INDEX(GV_Aktiv,MATCH(G7,GV_Liste,0)),Filter!$H$18)))),1,0)</f>
        <v>0</v>
      </c>
    </row>
    <row r="8" spans="1:16" x14ac:dyDescent="0.25">
      <c r="A8" s="28">
        <v>46287</v>
      </c>
      <c r="B8" s="7" t="s">
        <v>107</v>
      </c>
      <c r="C8" s="7" t="s">
        <v>16</v>
      </c>
      <c r="D8" s="7" t="s">
        <v>15</v>
      </c>
      <c r="E8" s="7" t="s">
        <v>33</v>
      </c>
      <c r="F8" s="7" t="s">
        <v>505</v>
      </c>
      <c r="G8" s="7" t="s">
        <v>504</v>
      </c>
      <c r="H8" s="26">
        <v>86</v>
      </c>
      <c r="I8" s="26">
        <v>3</v>
      </c>
      <c r="J8" s="26">
        <v>0</v>
      </c>
      <c r="K8" s="26">
        <v>0</v>
      </c>
      <c r="L8" s="26">
        <v>2</v>
      </c>
      <c r="M8" s="26">
        <v>1</v>
      </c>
      <c r="N8" s="26">
        <v>0</v>
      </c>
      <c r="O8" s="26">
        <v>0</v>
      </c>
      <c r="P8" s="26">
        <f>IF(AND(IFERROR(INDEX(SP_Aktiv,MATCH(C8,SP_Liste,0)),TRUE),IFERROR(INDEX(PK_Aktiv,MATCH(E8,PK_Liste,0)),TRUE),IF(Filter!$L$5="Alle GeVo",TRUE,IF(Filter!$L$5="Nur BÜ-Schlüssel",ISNUMBER(MATCH(H8,BUESchluessel,0)),IFERROR(INDEX(GV_Aktiv,MATCH(G8,GV_Liste,0)),Filter!$H$18)))),1,0)</f>
        <v>1</v>
      </c>
    </row>
    <row r="9" spans="1:16" x14ac:dyDescent="0.25">
      <c r="A9" s="28">
        <v>46287</v>
      </c>
      <c r="B9" s="7" t="s">
        <v>107</v>
      </c>
      <c r="C9" s="7" t="s">
        <v>20</v>
      </c>
      <c r="D9" s="7" t="s">
        <v>21</v>
      </c>
      <c r="E9" s="7" t="s">
        <v>33</v>
      </c>
      <c r="F9" s="7" t="s">
        <v>506</v>
      </c>
      <c r="G9" s="7" t="s">
        <v>72</v>
      </c>
      <c r="H9" s="26">
        <v>39</v>
      </c>
      <c r="I9" s="26">
        <v>6</v>
      </c>
      <c r="J9" s="26">
        <v>0</v>
      </c>
      <c r="K9" s="26">
        <v>0</v>
      </c>
      <c r="L9" s="26">
        <v>3</v>
      </c>
      <c r="M9" s="26">
        <v>2</v>
      </c>
      <c r="N9" s="26">
        <v>1</v>
      </c>
      <c r="O9" s="26">
        <v>0</v>
      </c>
      <c r="P9" s="26">
        <f>IF(AND(IFERROR(INDEX(SP_Aktiv,MATCH(C9,SP_Liste,0)),TRUE),IFERROR(INDEX(PK_Aktiv,MATCH(E9,PK_Liste,0)),TRUE),IF(Filter!$L$5="Alle GeVo",TRUE,IF(Filter!$L$5="Nur BÜ-Schlüssel",ISNUMBER(MATCH(H9,BUESchluessel,0)),IFERROR(INDEX(GV_Aktiv,MATCH(G9,GV_Liste,0)),Filter!$H$18)))),1,0)</f>
        <v>1</v>
      </c>
    </row>
    <row r="10" spans="1:16" x14ac:dyDescent="0.25">
      <c r="A10" s="28">
        <v>46287</v>
      </c>
      <c r="B10" s="7" t="s">
        <v>107</v>
      </c>
      <c r="C10" s="7" t="s">
        <v>20</v>
      </c>
      <c r="D10" s="7" t="s">
        <v>21</v>
      </c>
      <c r="E10" s="7" t="s">
        <v>33</v>
      </c>
      <c r="F10" s="7" t="s">
        <v>507</v>
      </c>
      <c r="G10" s="7" t="s">
        <v>504</v>
      </c>
      <c r="H10" s="26">
        <v>86</v>
      </c>
      <c r="I10" s="26">
        <v>2</v>
      </c>
      <c r="J10" s="26">
        <v>0</v>
      </c>
      <c r="K10" s="26">
        <v>0</v>
      </c>
      <c r="L10" s="26">
        <v>2</v>
      </c>
      <c r="M10" s="26">
        <v>0</v>
      </c>
      <c r="N10" s="26">
        <v>0</v>
      </c>
      <c r="O10" s="26">
        <v>0</v>
      </c>
      <c r="P10" s="26">
        <f>IF(AND(IFERROR(INDEX(SP_Aktiv,MATCH(C10,SP_Liste,0)),TRUE),IFERROR(INDEX(PK_Aktiv,MATCH(E10,PK_Liste,0)),TRUE),IF(Filter!$L$5="Alle GeVo",TRUE,IF(Filter!$L$5="Nur BÜ-Schlüssel",ISNUMBER(MATCH(H10,BUESchluessel,0)),IFERROR(INDEX(GV_Aktiv,MATCH(G10,GV_Liste,0)),Filter!$H$18)))),1,0)</f>
        <v>1</v>
      </c>
    </row>
    <row r="11" spans="1:16" x14ac:dyDescent="0.25">
      <c r="A11" s="28">
        <v>46287</v>
      </c>
      <c r="B11" s="7" t="s">
        <v>107</v>
      </c>
      <c r="C11" s="7" t="s">
        <v>16</v>
      </c>
      <c r="D11" s="7" t="s">
        <v>17</v>
      </c>
      <c r="E11" s="7" t="s">
        <v>33</v>
      </c>
      <c r="F11" s="7" t="s">
        <v>508</v>
      </c>
      <c r="G11" s="7" t="s">
        <v>504</v>
      </c>
      <c r="H11" s="26">
        <v>86</v>
      </c>
      <c r="I11" s="26">
        <v>1</v>
      </c>
      <c r="J11" s="26">
        <v>0</v>
      </c>
      <c r="K11" s="26">
        <v>0</v>
      </c>
      <c r="L11" s="26">
        <v>1</v>
      </c>
      <c r="M11" s="26">
        <v>0</v>
      </c>
      <c r="N11" s="26">
        <v>0</v>
      </c>
      <c r="O11" s="26">
        <v>0</v>
      </c>
      <c r="P11" s="26">
        <f>IF(AND(IFERROR(INDEX(SP_Aktiv,MATCH(C11,SP_Liste,0)),TRUE),IFERROR(INDEX(PK_Aktiv,MATCH(E11,PK_Liste,0)),TRUE),IF(Filter!$L$5="Alle GeVo",TRUE,IF(Filter!$L$5="Nur BÜ-Schlüssel",ISNUMBER(MATCH(H11,BUESchluessel,0)),IFERROR(INDEX(GV_Aktiv,MATCH(G11,GV_Liste,0)),Filter!$H$18)))),1,0)</f>
        <v>1</v>
      </c>
    </row>
    <row r="12" spans="1:16" x14ac:dyDescent="0.25">
      <c r="A12" s="28">
        <v>46287</v>
      </c>
      <c r="B12" s="7" t="s">
        <v>107</v>
      </c>
      <c r="C12" s="7" t="s">
        <v>20</v>
      </c>
      <c r="D12" s="7" t="s">
        <v>21</v>
      </c>
      <c r="E12" s="7" t="s">
        <v>69</v>
      </c>
      <c r="F12" s="7" t="s">
        <v>509</v>
      </c>
      <c r="G12" s="7" t="s">
        <v>510</v>
      </c>
      <c r="H12" s="26">
        <v>135</v>
      </c>
      <c r="I12" s="26">
        <v>1</v>
      </c>
      <c r="J12" s="26">
        <v>0</v>
      </c>
      <c r="K12" s="26">
        <v>0</v>
      </c>
      <c r="L12" s="26">
        <v>1</v>
      </c>
      <c r="M12" s="26">
        <v>0</v>
      </c>
      <c r="N12" s="26">
        <v>0</v>
      </c>
      <c r="O12" s="26">
        <v>0</v>
      </c>
      <c r="P12" s="26">
        <f>IF(AND(IFERROR(INDEX(SP_Aktiv,MATCH(C12,SP_Liste,0)),TRUE),IFERROR(INDEX(PK_Aktiv,MATCH(E12,PK_Liste,0)),TRUE),IF(Filter!$L$5="Alle GeVo",TRUE,IF(Filter!$L$5="Nur BÜ-Schlüssel",ISNUMBER(MATCH(H12,BUESchluessel,0)),IFERROR(INDEX(GV_Aktiv,MATCH(G12,GV_Liste,0)),Filter!$H$18)))),1,0)</f>
        <v>0</v>
      </c>
    </row>
    <row r="13" spans="1:16" x14ac:dyDescent="0.25">
      <c r="A13" s="28">
        <v>46287</v>
      </c>
      <c r="B13" s="7" t="s">
        <v>107</v>
      </c>
      <c r="C13" s="7" t="s">
        <v>20</v>
      </c>
      <c r="D13" s="7" t="s">
        <v>19</v>
      </c>
      <c r="E13" s="7" t="s">
        <v>33</v>
      </c>
      <c r="F13" s="7" t="s">
        <v>511</v>
      </c>
      <c r="G13" s="7" t="s">
        <v>512</v>
      </c>
      <c r="H13" s="26">
        <v>151</v>
      </c>
      <c r="I13" s="26">
        <v>13</v>
      </c>
      <c r="J13" s="26">
        <v>0</v>
      </c>
      <c r="K13" s="26">
        <v>0</v>
      </c>
      <c r="L13" s="26">
        <v>2</v>
      </c>
      <c r="M13" s="26">
        <v>9</v>
      </c>
      <c r="N13" s="26">
        <v>2</v>
      </c>
      <c r="O13" s="26">
        <v>0</v>
      </c>
      <c r="P13" s="26">
        <f>IF(AND(IFERROR(INDEX(SP_Aktiv,MATCH(C13,SP_Liste,0)),TRUE),IFERROR(INDEX(PK_Aktiv,MATCH(E13,PK_Liste,0)),TRUE),IF(Filter!$L$5="Alle GeVo",TRUE,IF(Filter!$L$5="Nur BÜ-Schlüssel",ISNUMBER(MATCH(H13,BUESchluessel,0)),IFERROR(INDEX(GV_Aktiv,MATCH(G13,GV_Liste,0)),Filter!$H$18)))),1,0)</f>
        <v>1</v>
      </c>
    </row>
    <row r="14" spans="1:16" x14ac:dyDescent="0.25">
      <c r="A14" s="28">
        <v>46287</v>
      </c>
      <c r="B14" s="7" t="s">
        <v>107</v>
      </c>
      <c r="C14" s="7" t="s">
        <v>20</v>
      </c>
      <c r="D14" s="7" t="s">
        <v>19</v>
      </c>
      <c r="E14" s="7" t="s">
        <v>33</v>
      </c>
      <c r="F14" s="7" t="s">
        <v>513</v>
      </c>
      <c r="G14" s="7" t="s">
        <v>514</v>
      </c>
      <c r="H14" s="26">
        <v>488</v>
      </c>
      <c r="I14" s="26">
        <v>9</v>
      </c>
      <c r="J14" s="26">
        <v>0</v>
      </c>
      <c r="K14" s="26">
        <v>0</v>
      </c>
      <c r="L14" s="26">
        <v>5</v>
      </c>
      <c r="M14" s="26">
        <v>4</v>
      </c>
      <c r="N14" s="26">
        <v>0</v>
      </c>
      <c r="O14" s="26">
        <v>0</v>
      </c>
      <c r="P14" s="26">
        <f>IF(AND(IFERROR(INDEX(SP_Aktiv,MATCH(C14,SP_Liste,0)),TRUE),IFERROR(INDEX(PK_Aktiv,MATCH(E14,PK_Liste,0)),TRUE),IF(Filter!$L$5="Alle GeVo",TRUE,IF(Filter!$L$5="Nur BÜ-Schlüssel",ISNUMBER(MATCH(H14,BUESchluessel,0)),IFERROR(INDEX(GV_Aktiv,MATCH(G14,GV_Liste,0)),Filter!$H$18)))),1,0)</f>
        <v>1</v>
      </c>
    </row>
    <row r="15" spans="1:16" x14ac:dyDescent="0.25">
      <c r="A15" s="28">
        <v>46287</v>
      </c>
      <c r="B15" s="7" t="s">
        <v>107</v>
      </c>
      <c r="C15" s="7" t="s">
        <v>20</v>
      </c>
      <c r="D15" s="7" t="s">
        <v>23</v>
      </c>
      <c r="E15" s="7" t="s">
        <v>69</v>
      </c>
      <c r="F15" s="7" t="s">
        <v>515</v>
      </c>
      <c r="G15" s="7" t="s">
        <v>72</v>
      </c>
      <c r="H15" s="26">
        <v>39</v>
      </c>
      <c r="I15" s="26">
        <v>2</v>
      </c>
      <c r="J15" s="26">
        <v>0</v>
      </c>
      <c r="K15" s="26">
        <v>0</v>
      </c>
      <c r="L15" s="26">
        <v>2</v>
      </c>
      <c r="M15" s="26">
        <v>0</v>
      </c>
      <c r="N15" s="26">
        <v>0</v>
      </c>
      <c r="O15" s="26">
        <v>0</v>
      </c>
      <c r="P15" s="26">
        <f>IF(AND(IFERROR(INDEX(SP_Aktiv,MATCH(C15,SP_Liste,0)),TRUE),IFERROR(INDEX(PK_Aktiv,MATCH(E15,PK_Liste,0)),TRUE),IF(Filter!$L$5="Alle GeVo",TRUE,IF(Filter!$L$5="Nur BÜ-Schlüssel",ISNUMBER(MATCH(H15,BUESchluessel,0)),IFERROR(INDEX(GV_Aktiv,MATCH(G15,GV_Liste,0)),Filter!$H$18)))),1,0)</f>
        <v>0</v>
      </c>
    </row>
    <row r="16" spans="1:16" x14ac:dyDescent="0.25">
      <c r="A16" s="28">
        <v>46287</v>
      </c>
      <c r="B16" s="7" t="s">
        <v>107</v>
      </c>
      <c r="C16" s="7" t="s">
        <v>20</v>
      </c>
      <c r="D16" s="7" t="s">
        <v>22</v>
      </c>
      <c r="E16" s="7" t="s">
        <v>33</v>
      </c>
      <c r="F16" s="7" t="s">
        <v>516</v>
      </c>
      <c r="G16" s="7" t="s">
        <v>510</v>
      </c>
      <c r="H16" s="26">
        <v>135</v>
      </c>
      <c r="I16" s="26">
        <v>2</v>
      </c>
      <c r="J16" s="26">
        <v>0</v>
      </c>
      <c r="K16" s="26">
        <v>0</v>
      </c>
      <c r="L16" s="26">
        <v>1</v>
      </c>
      <c r="M16" s="26">
        <v>1</v>
      </c>
      <c r="N16" s="26">
        <v>0</v>
      </c>
      <c r="O16" s="26">
        <v>0</v>
      </c>
      <c r="P16" s="26">
        <f>IF(AND(IFERROR(INDEX(SP_Aktiv,MATCH(C16,SP_Liste,0)),TRUE),IFERROR(INDEX(PK_Aktiv,MATCH(E16,PK_Liste,0)),TRUE),IF(Filter!$L$5="Alle GeVo",TRUE,IF(Filter!$L$5="Nur BÜ-Schlüssel",ISNUMBER(MATCH(H16,BUESchluessel,0)),IFERROR(INDEX(GV_Aktiv,MATCH(G16,GV_Liste,0)),Filter!$H$18)))),1,0)</f>
        <v>1</v>
      </c>
    </row>
    <row r="17" spans="1:16" x14ac:dyDescent="0.25">
      <c r="A17" s="28">
        <v>46287</v>
      </c>
      <c r="B17" s="7" t="s">
        <v>107</v>
      </c>
      <c r="C17" s="7" t="s">
        <v>14</v>
      </c>
      <c r="D17" s="7" t="s">
        <v>14</v>
      </c>
      <c r="E17" s="7" t="s">
        <v>69</v>
      </c>
      <c r="F17" s="7" t="s">
        <v>517</v>
      </c>
      <c r="G17" s="7" t="s">
        <v>84</v>
      </c>
      <c r="H17" s="26">
        <v>6065</v>
      </c>
      <c r="I17" s="26">
        <v>12</v>
      </c>
      <c r="J17" s="26">
        <v>0</v>
      </c>
      <c r="K17" s="26">
        <v>0</v>
      </c>
      <c r="L17" s="26">
        <v>5</v>
      </c>
      <c r="M17" s="26">
        <v>7</v>
      </c>
      <c r="N17" s="26">
        <v>0</v>
      </c>
      <c r="O17" s="26">
        <v>0</v>
      </c>
      <c r="P17" s="26">
        <f>IF(AND(IFERROR(INDEX(SP_Aktiv,MATCH(C17,SP_Liste,0)),TRUE),IFERROR(INDEX(PK_Aktiv,MATCH(E17,PK_Liste,0)),TRUE),IF(Filter!$L$5="Alle GeVo",TRUE,IF(Filter!$L$5="Nur BÜ-Schlüssel",ISNUMBER(MATCH(H17,BUESchluessel,0)),IFERROR(INDEX(GV_Aktiv,MATCH(G17,GV_Liste,0)),Filter!$H$18)))),1,0)</f>
        <v>0</v>
      </c>
    </row>
    <row r="18" spans="1:16" x14ac:dyDescent="0.25">
      <c r="A18" s="28">
        <v>46287</v>
      </c>
      <c r="B18" s="7" t="s">
        <v>107</v>
      </c>
      <c r="C18" s="7" t="s">
        <v>14</v>
      </c>
      <c r="D18" s="7" t="s">
        <v>14</v>
      </c>
      <c r="E18" s="7" t="s">
        <v>69</v>
      </c>
      <c r="F18" s="7" t="s">
        <v>518</v>
      </c>
      <c r="G18" s="7" t="s">
        <v>519</v>
      </c>
      <c r="H18" s="26">
        <v>5077</v>
      </c>
      <c r="I18" s="26">
        <v>15</v>
      </c>
      <c r="J18" s="26">
        <v>0</v>
      </c>
      <c r="K18" s="26">
        <v>0</v>
      </c>
      <c r="L18" s="26">
        <v>5</v>
      </c>
      <c r="M18" s="26">
        <v>8</v>
      </c>
      <c r="N18" s="26">
        <v>0</v>
      </c>
      <c r="O18" s="26">
        <v>2</v>
      </c>
      <c r="P18" s="26">
        <f>IF(AND(IFERROR(INDEX(SP_Aktiv,MATCH(C18,SP_Liste,0)),TRUE),IFERROR(INDEX(PK_Aktiv,MATCH(E18,PK_Liste,0)),TRUE),IF(Filter!$L$5="Alle GeVo",TRUE,IF(Filter!$L$5="Nur BÜ-Schlüssel",ISNUMBER(MATCH(H18,BUESchluessel,0)),IFERROR(INDEX(GV_Aktiv,MATCH(G18,GV_Liste,0)),Filter!$H$18)))),1,0)</f>
        <v>0</v>
      </c>
    </row>
    <row r="19" spans="1:16" x14ac:dyDescent="0.25">
      <c r="A19" s="28">
        <v>46287</v>
      </c>
      <c r="B19" s="7" t="s">
        <v>107</v>
      </c>
      <c r="C19" s="7" t="s">
        <v>14</v>
      </c>
      <c r="D19" s="7" t="s">
        <v>14</v>
      </c>
      <c r="E19" s="7" t="s">
        <v>64</v>
      </c>
      <c r="F19" s="7" t="s">
        <v>517</v>
      </c>
      <c r="G19" s="7" t="s">
        <v>84</v>
      </c>
      <c r="H19" s="26">
        <v>6065</v>
      </c>
      <c r="I19" s="26">
        <v>779</v>
      </c>
      <c r="J19" s="26">
        <v>0</v>
      </c>
      <c r="K19" s="26">
        <v>0</v>
      </c>
      <c r="L19" s="26">
        <v>238</v>
      </c>
      <c r="M19" s="26">
        <v>541</v>
      </c>
      <c r="N19" s="26">
        <v>0</v>
      </c>
      <c r="O19" s="26">
        <v>0</v>
      </c>
      <c r="P19" s="26">
        <f>IF(AND(IFERROR(INDEX(SP_Aktiv,MATCH(C19,SP_Liste,0)),TRUE),IFERROR(INDEX(PK_Aktiv,MATCH(E19,PK_Liste,0)),TRUE),IF(Filter!$L$5="Alle GeVo",TRUE,IF(Filter!$L$5="Nur BÜ-Schlüssel",ISNUMBER(MATCH(H19,BUESchluessel,0)),IFERROR(INDEX(GV_Aktiv,MATCH(G19,GV_Liste,0)),Filter!$H$18)))),1,0)</f>
        <v>0</v>
      </c>
    </row>
    <row r="20" spans="1:16" x14ac:dyDescent="0.25">
      <c r="A20" s="28">
        <v>46287</v>
      </c>
      <c r="B20" s="7" t="s">
        <v>107</v>
      </c>
      <c r="C20" s="7" t="s">
        <v>14</v>
      </c>
      <c r="D20" s="7" t="s">
        <v>14</v>
      </c>
      <c r="E20" s="7" t="s">
        <v>34</v>
      </c>
      <c r="F20" s="7" t="s">
        <v>520</v>
      </c>
      <c r="G20" s="7" t="s">
        <v>83</v>
      </c>
      <c r="H20" s="26">
        <v>2015</v>
      </c>
      <c r="I20" s="26">
        <v>4728</v>
      </c>
      <c r="J20" s="26">
        <v>0</v>
      </c>
      <c r="K20" s="26">
        <v>0</v>
      </c>
      <c r="L20" s="26">
        <v>1926</v>
      </c>
      <c r="M20" s="26">
        <v>2802</v>
      </c>
      <c r="N20" s="26">
        <v>0</v>
      </c>
      <c r="O20" s="26">
        <v>0</v>
      </c>
      <c r="P20" s="26">
        <f>IF(AND(IFERROR(INDEX(SP_Aktiv,MATCH(C20,SP_Liste,0)),TRUE),IFERROR(INDEX(PK_Aktiv,MATCH(E20,PK_Liste,0)),TRUE),IF(Filter!$L$5="Alle GeVo",TRUE,IF(Filter!$L$5="Nur BÜ-Schlüssel",ISNUMBER(MATCH(H20,BUESchluessel,0)),IFERROR(INDEX(GV_Aktiv,MATCH(G20,GV_Liste,0)),Filter!$H$18)))),1,0)</f>
        <v>1</v>
      </c>
    </row>
    <row r="21" spans="1:16" x14ac:dyDescent="0.25">
      <c r="A21" s="28">
        <v>46287</v>
      </c>
      <c r="B21" s="7" t="s">
        <v>107</v>
      </c>
      <c r="C21" s="7" t="s">
        <v>20</v>
      </c>
      <c r="D21" s="7" t="s">
        <v>19</v>
      </c>
      <c r="E21" s="7" t="s">
        <v>33</v>
      </c>
      <c r="F21" s="7" t="s">
        <v>521</v>
      </c>
      <c r="G21" s="7" t="s">
        <v>522</v>
      </c>
      <c r="H21" s="26">
        <v>81</v>
      </c>
      <c r="I21" s="26">
        <v>2</v>
      </c>
      <c r="J21" s="26">
        <v>0</v>
      </c>
      <c r="K21" s="26">
        <v>0</v>
      </c>
      <c r="L21" s="26">
        <v>1</v>
      </c>
      <c r="M21" s="26">
        <v>0</v>
      </c>
      <c r="N21" s="26">
        <v>1</v>
      </c>
      <c r="O21" s="26">
        <v>0</v>
      </c>
      <c r="P21" s="26">
        <f>IF(AND(IFERROR(INDEX(SP_Aktiv,MATCH(C21,SP_Liste,0)),TRUE),IFERROR(INDEX(PK_Aktiv,MATCH(E21,PK_Liste,0)),TRUE),IF(Filter!$L$5="Alle GeVo",TRUE,IF(Filter!$L$5="Nur BÜ-Schlüssel",ISNUMBER(MATCH(H21,BUESchluessel,0)),IFERROR(INDEX(GV_Aktiv,MATCH(G21,GV_Liste,0)),Filter!$H$18)))),1,0)</f>
        <v>1</v>
      </c>
    </row>
    <row r="22" spans="1:16" x14ac:dyDescent="0.25">
      <c r="A22" s="28">
        <v>46287</v>
      </c>
      <c r="B22" s="7" t="s">
        <v>107</v>
      </c>
      <c r="C22" s="7" t="s">
        <v>20</v>
      </c>
      <c r="D22" s="7" t="s">
        <v>19</v>
      </c>
      <c r="E22" s="7" t="s">
        <v>33</v>
      </c>
      <c r="F22" s="7" t="s">
        <v>523</v>
      </c>
      <c r="G22" s="7" t="s">
        <v>76</v>
      </c>
      <c r="H22" s="26">
        <v>131</v>
      </c>
      <c r="I22" s="26">
        <v>188</v>
      </c>
      <c r="J22" s="26">
        <v>0</v>
      </c>
      <c r="K22" s="26">
        <v>0</v>
      </c>
      <c r="L22" s="26">
        <v>53</v>
      </c>
      <c r="M22" s="26">
        <v>88</v>
      </c>
      <c r="N22" s="26">
        <v>47</v>
      </c>
      <c r="O22" s="26">
        <v>0</v>
      </c>
      <c r="P22" s="26">
        <f>IF(AND(IFERROR(INDEX(SP_Aktiv,MATCH(C22,SP_Liste,0)),TRUE),IFERROR(INDEX(PK_Aktiv,MATCH(E22,PK_Liste,0)),TRUE),IF(Filter!$L$5="Alle GeVo",TRUE,IF(Filter!$L$5="Nur BÜ-Schlüssel",ISNUMBER(MATCH(H22,BUESchluessel,0)),IFERROR(INDEX(GV_Aktiv,MATCH(G22,GV_Liste,0)),Filter!$H$18)))),1,0)</f>
        <v>1</v>
      </c>
    </row>
    <row r="23" spans="1:16" x14ac:dyDescent="0.25">
      <c r="A23" s="28">
        <v>46287</v>
      </c>
      <c r="B23" s="7" t="s">
        <v>107</v>
      </c>
      <c r="C23" s="7" t="s">
        <v>16</v>
      </c>
      <c r="D23" s="7" t="s">
        <v>17</v>
      </c>
      <c r="E23" s="7" t="s">
        <v>33</v>
      </c>
      <c r="F23" s="7" t="s">
        <v>524</v>
      </c>
      <c r="G23" s="7" t="s">
        <v>525</v>
      </c>
      <c r="H23" s="26">
        <v>404</v>
      </c>
      <c r="I23" s="26">
        <v>7</v>
      </c>
      <c r="J23" s="26">
        <v>0</v>
      </c>
      <c r="K23" s="26">
        <v>0</v>
      </c>
      <c r="L23" s="26">
        <v>3</v>
      </c>
      <c r="M23" s="26">
        <v>1</v>
      </c>
      <c r="N23" s="26">
        <v>3</v>
      </c>
      <c r="O23" s="26">
        <v>0</v>
      </c>
      <c r="P23" s="26">
        <f>IF(AND(IFERROR(INDEX(SP_Aktiv,MATCH(C23,SP_Liste,0)),TRUE),IFERROR(INDEX(PK_Aktiv,MATCH(E23,PK_Liste,0)),TRUE),IF(Filter!$L$5="Alle GeVo",TRUE,IF(Filter!$L$5="Nur BÜ-Schlüssel",ISNUMBER(MATCH(H23,BUESchluessel,0)),IFERROR(INDEX(GV_Aktiv,MATCH(G23,GV_Liste,0)),Filter!$H$18)))),1,0)</f>
        <v>1</v>
      </c>
    </row>
    <row r="24" spans="1:16" x14ac:dyDescent="0.25">
      <c r="A24" s="28">
        <v>46287</v>
      </c>
      <c r="B24" s="7" t="s">
        <v>107</v>
      </c>
      <c r="C24" s="7" t="s">
        <v>20</v>
      </c>
      <c r="D24" s="7" t="s">
        <v>19</v>
      </c>
      <c r="E24" s="7" t="s">
        <v>33</v>
      </c>
      <c r="F24" s="7" t="s">
        <v>526</v>
      </c>
      <c r="G24" s="7" t="s">
        <v>527</v>
      </c>
      <c r="H24" s="26">
        <v>133</v>
      </c>
      <c r="I24" s="26">
        <v>31</v>
      </c>
      <c r="J24" s="26">
        <v>0</v>
      </c>
      <c r="K24" s="26">
        <v>0</v>
      </c>
      <c r="L24" s="26">
        <v>8</v>
      </c>
      <c r="M24" s="26">
        <v>15</v>
      </c>
      <c r="N24" s="26">
        <v>8</v>
      </c>
      <c r="O24" s="26">
        <v>0</v>
      </c>
      <c r="P24" s="26">
        <f>IF(AND(IFERROR(INDEX(SP_Aktiv,MATCH(C24,SP_Liste,0)),TRUE),IFERROR(INDEX(PK_Aktiv,MATCH(E24,PK_Liste,0)),TRUE),IF(Filter!$L$5="Alle GeVo",TRUE,IF(Filter!$L$5="Nur BÜ-Schlüssel",ISNUMBER(MATCH(H24,BUESchluessel,0)),IFERROR(INDEX(GV_Aktiv,MATCH(G24,GV_Liste,0)),Filter!$H$18)))),1,0)</f>
        <v>1</v>
      </c>
    </row>
    <row r="25" spans="1:16" x14ac:dyDescent="0.25">
      <c r="A25" s="28">
        <v>46287</v>
      </c>
      <c r="B25" s="7" t="s">
        <v>107</v>
      </c>
      <c r="C25" s="7" t="s">
        <v>20</v>
      </c>
      <c r="D25" s="7" t="s">
        <v>21</v>
      </c>
      <c r="E25" s="7" t="s">
        <v>33</v>
      </c>
      <c r="F25" s="7" t="s">
        <v>528</v>
      </c>
      <c r="G25" s="7" t="s">
        <v>529</v>
      </c>
      <c r="H25" s="26">
        <v>97</v>
      </c>
      <c r="I25" s="26">
        <v>17</v>
      </c>
      <c r="J25" s="26">
        <v>0</v>
      </c>
      <c r="K25" s="26">
        <v>0</v>
      </c>
      <c r="L25" s="26">
        <v>7</v>
      </c>
      <c r="M25" s="26">
        <v>8</v>
      </c>
      <c r="N25" s="26">
        <v>2</v>
      </c>
      <c r="O25" s="26">
        <v>0</v>
      </c>
      <c r="P25" s="26">
        <f>IF(AND(IFERROR(INDEX(SP_Aktiv,MATCH(C25,SP_Liste,0)),TRUE),IFERROR(INDEX(PK_Aktiv,MATCH(E25,PK_Liste,0)),TRUE),IF(Filter!$L$5="Alle GeVo",TRUE,IF(Filter!$L$5="Nur BÜ-Schlüssel",ISNUMBER(MATCH(H25,BUESchluessel,0)),IFERROR(INDEX(GV_Aktiv,MATCH(G25,GV_Liste,0)),Filter!$H$18)))),1,0)</f>
        <v>1</v>
      </c>
    </row>
    <row r="26" spans="1:16" x14ac:dyDescent="0.25">
      <c r="A26" s="28">
        <v>46287</v>
      </c>
      <c r="B26" s="7" t="s">
        <v>107</v>
      </c>
      <c r="C26" s="7" t="s">
        <v>20</v>
      </c>
      <c r="D26" s="7" t="s">
        <v>19</v>
      </c>
      <c r="E26" s="7" t="s">
        <v>33</v>
      </c>
      <c r="F26" s="7" t="s">
        <v>530</v>
      </c>
      <c r="G26" s="7" t="s">
        <v>74</v>
      </c>
      <c r="H26" s="26">
        <v>67</v>
      </c>
      <c r="I26" s="26">
        <v>3363</v>
      </c>
      <c r="J26" s="26">
        <v>0</v>
      </c>
      <c r="K26" s="26">
        <v>0</v>
      </c>
      <c r="L26" s="26">
        <v>327</v>
      </c>
      <c r="M26" s="26">
        <v>2103</v>
      </c>
      <c r="N26" s="26">
        <v>933</v>
      </c>
      <c r="O26" s="26">
        <v>0</v>
      </c>
      <c r="P26" s="26">
        <f>IF(AND(IFERROR(INDEX(SP_Aktiv,MATCH(C26,SP_Liste,0)),TRUE),IFERROR(INDEX(PK_Aktiv,MATCH(E26,PK_Liste,0)),TRUE),IF(Filter!$L$5="Alle GeVo",TRUE,IF(Filter!$L$5="Nur BÜ-Schlüssel",ISNUMBER(MATCH(H26,BUESchluessel,0)),IFERROR(INDEX(GV_Aktiv,MATCH(G26,GV_Liste,0)),Filter!$H$18)))),1,0)</f>
        <v>1</v>
      </c>
    </row>
    <row r="27" spans="1:16" x14ac:dyDescent="0.25">
      <c r="A27" s="28">
        <v>46287</v>
      </c>
      <c r="B27" s="7" t="s">
        <v>107</v>
      </c>
      <c r="C27" s="7" t="s">
        <v>20</v>
      </c>
      <c r="D27" s="7" t="s">
        <v>19</v>
      </c>
      <c r="E27" s="7" t="s">
        <v>33</v>
      </c>
      <c r="F27" s="7" t="s">
        <v>531</v>
      </c>
      <c r="G27" s="7" t="s">
        <v>532</v>
      </c>
      <c r="H27" s="26">
        <v>427</v>
      </c>
      <c r="I27" s="26">
        <v>60</v>
      </c>
      <c r="J27" s="26">
        <v>0</v>
      </c>
      <c r="K27" s="26">
        <v>0</v>
      </c>
      <c r="L27" s="26">
        <v>11</v>
      </c>
      <c r="M27" s="26">
        <v>22</v>
      </c>
      <c r="N27" s="26">
        <v>27</v>
      </c>
      <c r="O27" s="26">
        <v>0</v>
      </c>
      <c r="P27" s="26">
        <f>IF(AND(IFERROR(INDEX(SP_Aktiv,MATCH(C27,SP_Liste,0)),TRUE),IFERROR(INDEX(PK_Aktiv,MATCH(E27,PK_Liste,0)),TRUE),IF(Filter!$L$5="Alle GeVo",TRUE,IF(Filter!$L$5="Nur BÜ-Schlüssel",ISNUMBER(MATCH(H27,BUESchluessel,0)),IFERROR(INDEX(GV_Aktiv,MATCH(G27,GV_Liste,0)),Filter!$H$18)))),1,0)</f>
        <v>1</v>
      </c>
    </row>
    <row r="28" spans="1:16" x14ac:dyDescent="0.25">
      <c r="A28" s="28">
        <v>46287</v>
      </c>
      <c r="B28" s="7" t="s">
        <v>107</v>
      </c>
      <c r="C28" s="7" t="s">
        <v>20</v>
      </c>
      <c r="D28" s="7" t="s">
        <v>19</v>
      </c>
      <c r="E28" s="7" t="s">
        <v>33</v>
      </c>
      <c r="F28" s="7" t="s">
        <v>533</v>
      </c>
      <c r="G28" s="7" t="s">
        <v>75</v>
      </c>
      <c r="H28" s="26">
        <v>108</v>
      </c>
      <c r="I28" s="26">
        <v>7200</v>
      </c>
      <c r="J28" s="26">
        <v>0</v>
      </c>
      <c r="K28" s="26">
        <v>0</v>
      </c>
      <c r="L28" s="26">
        <v>1054</v>
      </c>
      <c r="M28" s="26">
        <v>4153</v>
      </c>
      <c r="N28" s="26">
        <v>1993</v>
      </c>
      <c r="O28" s="26">
        <v>0</v>
      </c>
      <c r="P28" s="26">
        <f>IF(AND(IFERROR(INDEX(SP_Aktiv,MATCH(C28,SP_Liste,0)),TRUE),IFERROR(INDEX(PK_Aktiv,MATCH(E28,PK_Liste,0)),TRUE),IF(Filter!$L$5="Alle GeVo",TRUE,IF(Filter!$L$5="Nur BÜ-Schlüssel",ISNUMBER(MATCH(H28,BUESchluessel,0)),IFERROR(INDEX(GV_Aktiv,MATCH(G28,GV_Liste,0)),Filter!$H$18)))),1,0)</f>
        <v>1</v>
      </c>
    </row>
    <row r="29" spans="1:16" x14ac:dyDescent="0.25">
      <c r="A29" s="28">
        <v>46287</v>
      </c>
      <c r="B29" s="7" t="s">
        <v>107</v>
      </c>
      <c r="C29" s="7" t="s">
        <v>20</v>
      </c>
      <c r="D29" s="7" t="s">
        <v>19</v>
      </c>
      <c r="E29" s="7" t="s">
        <v>65</v>
      </c>
      <c r="F29" s="7" t="s">
        <v>534</v>
      </c>
      <c r="G29" s="7" t="s">
        <v>535</v>
      </c>
      <c r="H29" s="26">
        <v>800</v>
      </c>
      <c r="I29" s="26">
        <v>1</v>
      </c>
      <c r="J29" s="26">
        <v>0</v>
      </c>
      <c r="K29" s="26">
        <v>0</v>
      </c>
      <c r="L29" s="26">
        <v>1</v>
      </c>
      <c r="M29" s="26">
        <v>0</v>
      </c>
      <c r="N29" s="26">
        <v>0</v>
      </c>
      <c r="O29" s="26">
        <v>0</v>
      </c>
      <c r="P29" s="26">
        <f>IF(AND(IFERROR(INDEX(SP_Aktiv,MATCH(C29,SP_Liste,0)),TRUE),IFERROR(INDEX(PK_Aktiv,MATCH(E29,PK_Liste,0)),TRUE),IF(Filter!$L$5="Alle GeVo",TRUE,IF(Filter!$L$5="Nur BÜ-Schlüssel",ISNUMBER(MATCH(H29,BUESchluessel,0)),IFERROR(INDEX(GV_Aktiv,MATCH(G29,GV_Liste,0)),Filter!$H$18)))),1,0)</f>
        <v>0</v>
      </c>
    </row>
    <row r="30" spans="1:16" x14ac:dyDescent="0.25">
      <c r="A30" s="28">
        <v>46287</v>
      </c>
      <c r="B30" s="7" t="s">
        <v>107</v>
      </c>
      <c r="C30" s="7" t="s">
        <v>20</v>
      </c>
      <c r="D30" s="7" t="s">
        <v>22</v>
      </c>
      <c r="E30" s="7" t="s">
        <v>33</v>
      </c>
      <c r="F30" s="7" t="s">
        <v>536</v>
      </c>
      <c r="G30" s="7" t="s">
        <v>78</v>
      </c>
      <c r="H30" s="26">
        <v>413</v>
      </c>
      <c r="I30" s="26">
        <v>87</v>
      </c>
      <c r="J30" s="26">
        <v>0</v>
      </c>
      <c r="K30" s="26">
        <v>0</v>
      </c>
      <c r="L30" s="26">
        <v>25</v>
      </c>
      <c r="M30" s="26">
        <v>40</v>
      </c>
      <c r="N30" s="26">
        <v>22</v>
      </c>
      <c r="O30" s="26">
        <v>0</v>
      </c>
      <c r="P30" s="26">
        <f>IF(AND(IFERROR(INDEX(SP_Aktiv,MATCH(C30,SP_Liste,0)),TRUE),IFERROR(INDEX(PK_Aktiv,MATCH(E30,PK_Liste,0)),TRUE),IF(Filter!$L$5="Alle GeVo",TRUE,IF(Filter!$L$5="Nur BÜ-Schlüssel",ISNUMBER(MATCH(H30,BUESchluessel,0)),IFERROR(INDEX(GV_Aktiv,MATCH(G30,GV_Liste,0)),Filter!$H$18)))),1,0)</f>
        <v>1</v>
      </c>
    </row>
    <row r="31" spans="1:16" x14ac:dyDescent="0.25">
      <c r="A31" s="28">
        <v>46287</v>
      </c>
      <c r="B31" s="7" t="s">
        <v>107</v>
      </c>
      <c r="C31" s="7" t="s">
        <v>20</v>
      </c>
      <c r="D31" s="7" t="s">
        <v>21</v>
      </c>
      <c r="E31" s="7" t="s">
        <v>33</v>
      </c>
      <c r="F31" s="7" t="s">
        <v>537</v>
      </c>
      <c r="G31" s="7" t="s">
        <v>75</v>
      </c>
      <c r="H31" s="26">
        <v>108</v>
      </c>
      <c r="I31" s="26">
        <v>1496</v>
      </c>
      <c r="J31" s="26">
        <v>0</v>
      </c>
      <c r="K31" s="26">
        <v>0</v>
      </c>
      <c r="L31" s="26">
        <v>257</v>
      </c>
      <c r="M31" s="26">
        <v>835</v>
      </c>
      <c r="N31" s="26">
        <v>404</v>
      </c>
      <c r="O31" s="26">
        <v>0</v>
      </c>
      <c r="P31" s="26">
        <f>IF(AND(IFERROR(INDEX(SP_Aktiv,MATCH(C31,SP_Liste,0)),TRUE),IFERROR(INDEX(PK_Aktiv,MATCH(E31,PK_Liste,0)),TRUE),IF(Filter!$L$5="Alle GeVo",TRUE,IF(Filter!$L$5="Nur BÜ-Schlüssel",ISNUMBER(MATCH(H31,BUESchluessel,0)),IFERROR(INDEX(GV_Aktiv,MATCH(G31,GV_Liste,0)),Filter!$H$18)))),1,0)</f>
        <v>1</v>
      </c>
    </row>
    <row r="32" spans="1:16" x14ac:dyDescent="0.25">
      <c r="A32" s="28">
        <v>46287</v>
      </c>
      <c r="B32" s="7" t="s">
        <v>107</v>
      </c>
      <c r="C32" s="7" t="s">
        <v>20</v>
      </c>
      <c r="D32" s="7" t="s">
        <v>19</v>
      </c>
      <c r="E32" s="7" t="s">
        <v>33</v>
      </c>
      <c r="F32" s="7" t="s">
        <v>538</v>
      </c>
      <c r="G32" s="7" t="s">
        <v>78</v>
      </c>
      <c r="H32" s="26">
        <v>413</v>
      </c>
      <c r="I32" s="26">
        <v>2664</v>
      </c>
      <c r="J32" s="26">
        <v>0</v>
      </c>
      <c r="K32" s="26">
        <v>0</v>
      </c>
      <c r="L32" s="26">
        <v>408</v>
      </c>
      <c r="M32" s="26">
        <v>1497</v>
      </c>
      <c r="N32" s="26">
        <v>759</v>
      </c>
      <c r="O32" s="26">
        <v>0</v>
      </c>
      <c r="P32" s="26">
        <f>IF(AND(IFERROR(INDEX(SP_Aktiv,MATCH(C32,SP_Liste,0)),TRUE),IFERROR(INDEX(PK_Aktiv,MATCH(E32,PK_Liste,0)),TRUE),IF(Filter!$L$5="Alle GeVo",TRUE,IF(Filter!$L$5="Nur BÜ-Schlüssel",ISNUMBER(MATCH(H32,BUESchluessel,0)),IFERROR(INDEX(GV_Aktiv,MATCH(G32,GV_Liste,0)),Filter!$H$18)))),1,0)</f>
        <v>1</v>
      </c>
    </row>
    <row r="33" spans="1:16" x14ac:dyDescent="0.25">
      <c r="A33" s="28">
        <v>46287</v>
      </c>
      <c r="B33" s="7" t="s">
        <v>107</v>
      </c>
      <c r="C33" s="7" t="s">
        <v>20</v>
      </c>
      <c r="D33" s="7" t="s">
        <v>19</v>
      </c>
      <c r="E33" s="7" t="s">
        <v>33</v>
      </c>
      <c r="F33" s="7" t="s">
        <v>539</v>
      </c>
      <c r="G33" s="7" t="s">
        <v>540</v>
      </c>
      <c r="H33" s="26">
        <v>404</v>
      </c>
      <c r="I33" s="26">
        <v>55</v>
      </c>
      <c r="J33" s="26">
        <v>0</v>
      </c>
      <c r="K33" s="26">
        <v>0</v>
      </c>
      <c r="L33" s="26">
        <v>14</v>
      </c>
      <c r="M33" s="26">
        <v>28</v>
      </c>
      <c r="N33" s="26">
        <v>13</v>
      </c>
      <c r="O33" s="26">
        <v>0</v>
      </c>
      <c r="P33" s="26">
        <f>IF(AND(IFERROR(INDEX(SP_Aktiv,MATCH(C33,SP_Liste,0)),TRUE),IFERROR(INDEX(PK_Aktiv,MATCH(E33,PK_Liste,0)),TRUE),IF(Filter!$L$5="Alle GeVo",TRUE,IF(Filter!$L$5="Nur BÜ-Schlüssel",ISNUMBER(MATCH(H33,BUESchluessel,0)),IFERROR(INDEX(GV_Aktiv,MATCH(G33,GV_Liste,0)),Filter!$H$18)))),1,0)</f>
        <v>1</v>
      </c>
    </row>
    <row r="34" spans="1:16" x14ac:dyDescent="0.25">
      <c r="A34" s="28">
        <v>46287</v>
      </c>
      <c r="B34" s="7" t="s">
        <v>107</v>
      </c>
      <c r="C34" s="7" t="s">
        <v>20</v>
      </c>
      <c r="D34" s="7" t="s">
        <v>19</v>
      </c>
      <c r="E34" s="7" t="s">
        <v>33</v>
      </c>
      <c r="F34" s="7" t="s">
        <v>541</v>
      </c>
      <c r="G34" s="7" t="s">
        <v>542</v>
      </c>
      <c r="H34" s="26">
        <v>815</v>
      </c>
      <c r="I34" s="26">
        <v>2</v>
      </c>
      <c r="J34" s="26">
        <v>0</v>
      </c>
      <c r="K34" s="26">
        <v>0</v>
      </c>
      <c r="L34" s="26">
        <v>1</v>
      </c>
      <c r="M34" s="26">
        <v>0</v>
      </c>
      <c r="N34" s="26">
        <v>1</v>
      </c>
      <c r="O34" s="26">
        <v>0</v>
      </c>
      <c r="P34" s="26">
        <f>IF(AND(IFERROR(INDEX(SP_Aktiv,MATCH(C34,SP_Liste,0)),TRUE),IFERROR(INDEX(PK_Aktiv,MATCH(E34,PK_Liste,0)),TRUE),IF(Filter!$L$5="Alle GeVo",TRUE,IF(Filter!$L$5="Nur BÜ-Schlüssel",ISNUMBER(MATCH(H34,BUESchluessel,0)),IFERROR(INDEX(GV_Aktiv,MATCH(G34,GV_Liste,0)),Filter!$H$18)))),1,0)</f>
        <v>1</v>
      </c>
    </row>
    <row r="35" spans="1:16" x14ac:dyDescent="0.25">
      <c r="A35" s="28">
        <v>46287</v>
      </c>
      <c r="B35" s="7" t="s">
        <v>107</v>
      </c>
      <c r="C35" s="7" t="s">
        <v>20</v>
      </c>
      <c r="D35" s="7" t="s">
        <v>19</v>
      </c>
      <c r="E35" s="7" t="s">
        <v>65</v>
      </c>
      <c r="F35" s="7" t="s">
        <v>539</v>
      </c>
      <c r="G35" s="7" t="s">
        <v>540</v>
      </c>
      <c r="H35" s="26">
        <v>404</v>
      </c>
      <c r="I35" s="26">
        <v>13</v>
      </c>
      <c r="J35" s="26">
        <v>0</v>
      </c>
      <c r="K35" s="26">
        <v>0</v>
      </c>
      <c r="L35" s="26">
        <v>4</v>
      </c>
      <c r="M35" s="26">
        <v>6</v>
      </c>
      <c r="N35" s="26">
        <v>3</v>
      </c>
      <c r="O35" s="26">
        <v>0</v>
      </c>
      <c r="P35" s="26">
        <f>IF(AND(IFERROR(INDEX(SP_Aktiv,MATCH(C35,SP_Liste,0)),TRUE),IFERROR(INDEX(PK_Aktiv,MATCH(E35,PK_Liste,0)),TRUE),IF(Filter!$L$5="Alle GeVo",TRUE,IF(Filter!$L$5="Nur BÜ-Schlüssel",ISNUMBER(MATCH(H35,BUESchluessel,0)),IFERROR(INDEX(GV_Aktiv,MATCH(G35,GV_Liste,0)),Filter!$H$18)))),1,0)</f>
        <v>0</v>
      </c>
    </row>
    <row r="36" spans="1:16" x14ac:dyDescent="0.25">
      <c r="A36" s="28">
        <v>46287</v>
      </c>
      <c r="B36" s="7" t="s">
        <v>107</v>
      </c>
      <c r="C36" s="7" t="s">
        <v>20</v>
      </c>
      <c r="D36" s="7" t="s">
        <v>21</v>
      </c>
      <c r="E36" s="7" t="s">
        <v>33</v>
      </c>
      <c r="F36" s="7" t="s">
        <v>543</v>
      </c>
      <c r="G36" s="7" t="s">
        <v>544</v>
      </c>
      <c r="H36" s="26">
        <v>75</v>
      </c>
      <c r="I36" s="26">
        <v>1</v>
      </c>
      <c r="J36" s="26">
        <v>0</v>
      </c>
      <c r="K36" s="26">
        <v>0</v>
      </c>
      <c r="L36" s="26">
        <v>1</v>
      </c>
      <c r="M36" s="26">
        <v>0</v>
      </c>
      <c r="N36" s="26">
        <v>0</v>
      </c>
      <c r="O36" s="26">
        <v>0</v>
      </c>
      <c r="P36" s="26">
        <f>IF(AND(IFERROR(INDEX(SP_Aktiv,MATCH(C36,SP_Liste,0)),TRUE),IFERROR(INDEX(PK_Aktiv,MATCH(E36,PK_Liste,0)),TRUE),IF(Filter!$L$5="Alle GeVo",TRUE,IF(Filter!$L$5="Nur BÜ-Schlüssel",ISNUMBER(MATCH(H36,BUESchluessel,0)),IFERROR(INDEX(GV_Aktiv,MATCH(G36,GV_Liste,0)),Filter!$H$18)))),1,0)</f>
        <v>1</v>
      </c>
    </row>
    <row r="37" spans="1:16" x14ac:dyDescent="0.25">
      <c r="A37" s="28">
        <v>46287</v>
      </c>
      <c r="B37" s="7" t="s">
        <v>107</v>
      </c>
      <c r="C37" s="7" t="s">
        <v>20</v>
      </c>
      <c r="D37" s="7" t="s">
        <v>21</v>
      </c>
      <c r="E37" s="7" t="s">
        <v>33</v>
      </c>
      <c r="F37" s="7" t="s">
        <v>545</v>
      </c>
      <c r="G37" s="7" t="s">
        <v>546</v>
      </c>
      <c r="H37" s="26">
        <v>821</v>
      </c>
      <c r="I37" s="26">
        <v>3</v>
      </c>
      <c r="J37" s="26">
        <v>0</v>
      </c>
      <c r="K37" s="26">
        <v>0</v>
      </c>
      <c r="L37" s="26">
        <v>1</v>
      </c>
      <c r="M37" s="26">
        <v>1</v>
      </c>
      <c r="N37" s="26">
        <v>1</v>
      </c>
      <c r="O37" s="26">
        <v>0</v>
      </c>
      <c r="P37" s="26">
        <f>IF(AND(IFERROR(INDEX(SP_Aktiv,MATCH(C37,SP_Liste,0)),TRUE),IFERROR(INDEX(PK_Aktiv,MATCH(E37,PK_Liste,0)),TRUE),IF(Filter!$L$5="Alle GeVo",TRUE,IF(Filter!$L$5="Nur BÜ-Schlüssel",ISNUMBER(MATCH(H37,BUESchluessel,0)),IFERROR(INDEX(GV_Aktiv,MATCH(G37,GV_Liste,0)),Filter!$H$18)))),1,0)</f>
        <v>1</v>
      </c>
    </row>
    <row r="38" spans="1:16" x14ac:dyDescent="0.25">
      <c r="A38" s="28">
        <v>46287</v>
      </c>
      <c r="B38" s="7" t="s">
        <v>107</v>
      </c>
      <c r="C38" s="7" t="s">
        <v>20</v>
      </c>
      <c r="D38" s="7" t="s">
        <v>19</v>
      </c>
      <c r="E38" s="7" t="s">
        <v>33</v>
      </c>
      <c r="F38" s="7" t="s">
        <v>547</v>
      </c>
      <c r="G38" s="7" t="s">
        <v>548</v>
      </c>
      <c r="H38" s="26">
        <v>73</v>
      </c>
      <c r="I38" s="26">
        <v>45</v>
      </c>
      <c r="J38" s="26">
        <v>0</v>
      </c>
      <c r="K38" s="26">
        <v>0</v>
      </c>
      <c r="L38" s="26">
        <v>20</v>
      </c>
      <c r="M38" s="26">
        <v>20</v>
      </c>
      <c r="N38" s="26">
        <v>5</v>
      </c>
      <c r="O38" s="26">
        <v>0</v>
      </c>
      <c r="P38" s="26">
        <f>IF(AND(IFERROR(INDEX(SP_Aktiv,MATCH(C38,SP_Liste,0)),TRUE),IFERROR(INDEX(PK_Aktiv,MATCH(E38,PK_Liste,0)),TRUE),IF(Filter!$L$5="Alle GeVo",TRUE,IF(Filter!$L$5="Nur BÜ-Schlüssel",ISNUMBER(MATCH(H38,BUESchluessel,0)),IFERROR(INDEX(GV_Aktiv,MATCH(G38,GV_Liste,0)),Filter!$H$18)))),1,0)</f>
        <v>1</v>
      </c>
    </row>
    <row r="39" spans="1:16" x14ac:dyDescent="0.25">
      <c r="A39" s="28">
        <v>46287</v>
      </c>
      <c r="B39" s="7" t="s">
        <v>107</v>
      </c>
      <c r="C39" s="7" t="s">
        <v>20</v>
      </c>
      <c r="D39" s="7" t="s">
        <v>24</v>
      </c>
      <c r="E39" s="7" t="s">
        <v>33</v>
      </c>
      <c r="F39" s="7" t="s">
        <v>549</v>
      </c>
      <c r="G39" s="7" t="s">
        <v>548</v>
      </c>
      <c r="H39" s="26">
        <v>73</v>
      </c>
      <c r="I39" s="26">
        <v>4</v>
      </c>
      <c r="J39" s="26">
        <v>0</v>
      </c>
      <c r="K39" s="26">
        <v>0</v>
      </c>
      <c r="L39" s="26">
        <v>3</v>
      </c>
      <c r="M39" s="26">
        <v>1</v>
      </c>
      <c r="N39" s="26">
        <v>0</v>
      </c>
      <c r="O39" s="26">
        <v>0</v>
      </c>
      <c r="P39" s="26">
        <f>IF(AND(IFERROR(INDEX(SP_Aktiv,MATCH(C39,SP_Liste,0)),TRUE),IFERROR(INDEX(PK_Aktiv,MATCH(E39,PK_Liste,0)),TRUE),IF(Filter!$L$5="Alle GeVo",TRUE,IF(Filter!$L$5="Nur BÜ-Schlüssel",ISNUMBER(MATCH(H39,BUESchluessel,0)),IFERROR(INDEX(GV_Aktiv,MATCH(G39,GV_Liste,0)),Filter!$H$18)))),1,0)</f>
        <v>1</v>
      </c>
    </row>
    <row r="40" spans="1:16" x14ac:dyDescent="0.25">
      <c r="A40" s="28">
        <v>46287</v>
      </c>
      <c r="B40" s="7" t="s">
        <v>107</v>
      </c>
      <c r="C40" s="7" t="s">
        <v>20</v>
      </c>
      <c r="D40" s="7" t="s">
        <v>21</v>
      </c>
      <c r="E40" s="7" t="s">
        <v>33</v>
      </c>
      <c r="F40" s="7" t="s">
        <v>550</v>
      </c>
      <c r="G40" s="7" t="s">
        <v>548</v>
      </c>
      <c r="H40" s="26">
        <v>73</v>
      </c>
      <c r="I40" s="26">
        <v>8</v>
      </c>
      <c r="J40" s="26">
        <v>0</v>
      </c>
      <c r="K40" s="26">
        <v>0</v>
      </c>
      <c r="L40" s="26">
        <v>1</v>
      </c>
      <c r="M40" s="26">
        <v>0</v>
      </c>
      <c r="N40" s="26">
        <v>7</v>
      </c>
      <c r="O40" s="26">
        <v>0</v>
      </c>
      <c r="P40" s="26">
        <f>IF(AND(IFERROR(INDEX(SP_Aktiv,MATCH(C40,SP_Liste,0)),TRUE),IFERROR(INDEX(PK_Aktiv,MATCH(E40,PK_Liste,0)),TRUE),IF(Filter!$L$5="Alle GeVo",TRUE,IF(Filter!$L$5="Nur BÜ-Schlüssel",ISNUMBER(MATCH(H40,BUESchluessel,0)),IFERROR(INDEX(GV_Aktiv,MATCH(G40,GV_Liste,0)),Filter!$H$18)))),1,0)</f>
        <v>1</v>
      </c>
    </row>
    <row r="41" spans="1:16" x14ac:dyDescent="0.25">
      <c r="A41" s="28">
        <v>46287</v>
      </c>
      <c r="B41" s="7" t="s">
        <v>107</v>
      </c>
      <c r="C41" s="7" t="s">
        <v>20</v>
      </c>
      <c r="D41" s="7" t="s">
        <v>19</v>
      </c>
      <c r="E41" s="7" t="s">
        <v>33</v>
      </c>
      <c r="F41" s="7" t="s">
        <v>551</v>
      </c>
      <c r="G41" s="7" t="s">
        <v>552</v>
      </c>
      <c r="H41" s="26">
        <v>601</v>
      </c>
      <c r="I41" s="26">
        <v>18</v>
      </c>
      <c r="J41" s="26">
        <v>0</v>
      </c>
      <c r="K41" s="26">
        <v>0</v>
      </c>
      <c r="L41" s="26">
        <v>8</v>
      </c>
      <c r="M41" s="26">
        <v>9</v>
      </c>
      <c r="N41" s="26">
        <v>1</v>
      </c>
      <c r="O41" s="26">
        <v>0</v>
      </c>
      <c r="P41" s="26">
        <f>IF(AND(IFERROR(INDEX(SP_Aktiv,MATCH(C41,SP_Liste,0)),TRUE),IFERROR(INDEX(PK_Aktiv,MATCH(E41,PK_Liste,0)),TRUE),IF(Filter!$L$5="Alle GeVo",TRUE,IF(Filter!$L$5="Nur BÜ-Schlüssel",ISNUMBER(MATCH(H41,BUESchluessel,0)),IFERROR(INDEX(GV_Aktiv,MATCH(G41,GV_Liste,0)),Filter!$H$18)))),1,0)</f>
        <v>1</v>
      </c>
    </row>
    <row r="42" spans="1:16" x14ac:dyDescent="0.25">
      <c r="A42" s="28">
        <v>46287</v>
      </c>
      <c r="B42" s="7" t="s">
        <v>107</v>
      </c>
      <c r="C42" s="7" t="s">
        <v>20</v>
      </c>
      <c r="D42" s="7" t="s">
        <v>19</v>
      </c>
      <c r="E42" s="7" t="s">
        <v>34</v>
      </c>
      <c r="F42" s="7" t="s">
        <v>553</v>
      </c>
      <c r="G42" s="7" t="s">
        <v>79</v>
      </c>
      <c r="H42" s="26">
        <v>469</v>
      </c>
      <c r="I42" s="26">
        <v>2</v>
      </c>
      <c r="J42" s="26">
        <v>0</v>
      </c>
      <c r="K42" s="26">
        <v>0</v>
      </c>
      <c r="L42" s="26">
        <v>1</v>
      </c>
      <c r="M42" s="26">
        <v>1</v>
      </c>
      <c r="N42" s="26">
        <v>0</v>
      </c>
      <c r="O42" s="26">
        <v>0</v>
      </c>
      <c r="P42" s="26">
        <f>IF(AND(IFERROR(INDEX(SP_Aktiv,MATCH(C42,SP_Liste,0)),TRUE),IFERROR(INDEX(PK_Aktiv,MATCH(E42,PK_Liste,0)),TRUE),IF(Filter!$L$5="Alle GeVo",TRUE,IF(Filter!$L$5="Nur BÜ-Schlüssel",ISNUMBER(MATCH(H42,BUESchluessel,0)),IFERROR(INDEX(GV_Aktiv,MATCH(G42,GV_Liste,0)),Filter!$H$18)))),1,0)</f>
        <v>1</v>
      </c>
    </row>
    <row r="43" spans="1:16" x14ac:dyDescent="0.25">
      <c r="A43" s="28">
        <v>46287</v>
      </c>
      <c r="B43" s="7" t="s">
        <v>107</v>
      </c>
      <c r="C43" s="7" t="s">
        <v>20</v>
      </c>
      <c r="D43" s="7" t="s">
        <v>19</v>
      </c>
      <c r="E43" s="7" t="s">
        <v>33</v>
      </c>
      <c r="F43" s="7" t="s">
        <v>554</v>
      </c>
      <c r="G43" s="7" t="s">
        <v>555</v>
      </c>
      <c r="H43" s="26">
        <v>731</v>
      </c>
      <c r="I43" s="26">
        <v>1</v>
      </c>
      <c r="J43" s="26">
        <v>0</v>
      </c>
      <c r="K43" s="26">
        <v>0</v>
      </c>
      <c r="L43" s="26">
        <v>1</v>
      </c>
      <c r="M43" s="26">
        <v>0</v>
      </c>
      <c r="N43" s="26">
        <v>0</v>
      </c>
      <c r="O43" s="26">
        <v>0</v>
      </c>
      <c r="P43" s="26">
        <f>IF(AND(IFERROR(INDEX(SP_Aktiv,MATCH(C43,SP_Liste,0)),TRUE),IFERROR(INDEX(PK_Aktiv,MATCH(E43,PK_Liste,0)),TRUE),IF(Filter!$L$5="Alle GeVo",TRUE,IF(Filter!$L$5="Nur BÜ-Schlüssel",ISNUMBER(MATCH(H43,BUESchluessel,0)),IFERROR(INDEX(GV_Aktiv,MATCH(G43,GV_Liste,0)),Filter!$H$18)))),1,0)</f>
        <v>1</v>
      </c>
    </row>
    <row r="44" spans="1:16" x14ac:dyDescent="0.25">
      <c r="A44" s="28">
        <v>46287</v>
      </c>
      <c r="B44" s="7" t="s">
        <v>107</v>
      </c>
      <c r="C44" s="7" t="s">
        <v>20</v>
      </c>
      <c r="D44" s="7" t="s">
        <v>19</v>
      </c>
      <c r="E44" s="7" t="s">
        <v>33</v>
      </c>
      <c r="F44" s="7" t="s">
        <v>556</v>
      </c>
      <c r="G44" s="7" t="s">
        <v>557</v>
      </c>
      <c r="H44" s="26">
        <v>158</v>
      </c>
      <c r="I44" s="26">
        <v>36</v>
      </c>
      <c r="J44" s="26">
        <v>0</v>
      </c>
      <c r="K44" s="26">
        <v>0</v>
      </c>
      <c r="L44" s="26">
        <v>9</v>
      </c>
      <c r="M44" s="26">
        <v>23</v>
      </c>
      <c r="N44" s="26">
        <v>4</v>
      </c>
      <c r="O44" s="26">
        <v>0</v>
      </c>
      <c r="P44" s="26">
        <f>IF(AND(IFERROR(INDEX(SP_Aktiv,MATCH(C44,SP_Liste,0)),TRUE),IFERROR(INDEX(PK_Aktiv,MATCH(E44,PK_Liste,0)),TRUE),IF(Filter!$L$5="Alle GeVo",TRUE,IF(Filter!$L$5="Nur BÜ-Schlüssel",ISNUMBER(MATCH(H44,BUESchluessel,0)),IFERROR(INDEX(GV_Aktiv,MATCH(G44,GV_Liste,0)),Filter!$H$18)))),1,0)</f>
        <v>1</v>
      </c>
    </row>
    <row r="45" spans="1:16" x14ac:dyDescent="0.25">
      <c r="A45" s="28">
        <v>46287</v>
      </c>
      <c r="B45" s="7" t="s">
        <v>107</v>
      </c>
      <c r="C45" s="7" t="s">
        <v>16</v>
      </c>
      <c r="D45" s="7" t="s">
        <v>17</v>
      </c>
      <c r="E45" s="7" t="s">
        <v>33</v>
      </c>
      <c r="F45" s="7" t="s">
        <v>558</v>
      </c>
      <c r="G45" s="7" t="s">
        <v>557</v>
      </c>
      <c r="H45" s="26">
        <v>158</v>
      </c>
      <c r="I45" s="26">
        <v>5</v>
      </c>
      <c r="J45" s="26">
        <v>0</v>
      </c>
      <c r="K45" s="26">
        <v>0</v>
      </c>
      <c r="L45" s="26">
        <v>2</v>
      </c>
      <c r="M45" s="26">
        <v>3</v>
      </c>
      <c r="N45" s="26">
        <v>0</v>
      </c>
      <c r="O45" s="26">
        <v>0</v>
      </c>
      <c r="P45" s="26">
        <f>IF(AND(IFERROR(INDEX(SP_Aktiv,MATCH(C45,SP_Liste,0)),TRUE),IFERROR(INDEX(PK_Aktiv,MATCH(E45,PK_Liste,0)),TRUE),IF(Filter!$L$5="Alle GeVo",TRUE,IF(Filter!$L$5="Nur BÜ-Schlüssel",ISNUMBER(MATCH(H45,BUESchluessel,0)),IFERROR(INDEX(GV_Aktiv,MATCH(G45,GV_Liste,0)),Filter!$H$18)))),1,0)</f>
        <v>1</v>
      </c>
    </row>
    <row r="46" spans="1:16" x14ac:dyDescent="0.25">
      <c r="A46" s="28">
        <v>46287</v>
      </c>
      <c r="B46" s="7" t="s">
        <v>107</v>
      </c>
      <c r="C46" s="7" t="s">
        <v>20</v>
      </c>
      <c r="D46" s="7" t="s">
        <v>21</v>
      </c>
      <c r="E46" s="7" t="s">
        <v>33</v>
      </c>
      <c r="F46" s="7" t="s">
        <v>559</v>
      </c>
      <c r="G46" s="7" t="s">
        <v>560</v>
      </c>
      <c r="H46" s="26">
        <v>131</v>
      </c>
      <c r="I46" s="26">
        <v>17</v>
      </c>
      <c r="J46" s="26">
        <v>0</v>
      </c>
      <c r="K46" s="26">
        <v>0</v>
      </c>
      <c r="L46" s="26">
        <v>4</v>
      </c>
      <c r="M46" s="26">
        <v>11</v>
      </c>
      <c r="N46" s="26">
        <v>2</v>
      </c>
      <c r="O46" s="26">
        <v>0</v>
      </c>
      <c r="P46" s="26">
        <f>IF(AND(IFERROR(INDEX(SP_Aktiv,MATCH(C46,SP_Liste,0)),TRUE),IFERROR(INDEX(PK_Aktiv,MATCH(E46,PK_Liste,0)),TRUE),IF(Filter!$L$5="Alle GeVo",TRUE,IF(Filter!$L$5="Nur BÜ-Schlüssel",ISNUMBER(MATCH(H46,BUESchluessel,0)),IFERROR(INDEX(GV_Aktiv,MATCH(G46,GV_Liste,0)),Filter!$H$18)))),1,0)</f>
        <v>1</v>
      </c>
    </row>
    <row r="47" spans="1:16" x14ac:dyDescent="0.25">
      <c r="A47" s="28">
        <v>46287</v>
      </c>
      <c r="B47" s="7" t="s">
        <v>107</v>
      </c>
      <c r="C47" s="7" t="s">
        <v>16</v>
      </c>
      <c r="D47" s="7" t="s">
        <v>15</v>
      </c>
      <c r="E47" s="7" t="s">
        <v>33</v>
      </c>
      <c r="F47" s="7" t="s">
        <v>561</v>
      </c>
      <c r="G47" s="7" t="s">
        <v>77</v>
      </c>
      <c r="H47" s="26">
        <v>401</v>
      </c>
      <c r="I47" s="26">
        <v>24</v>
      </c>
      <c r="J47" s="26">
        <v>0</v>
      </c>
      <c r="K47" s="26">
        <v>0</v>
      </c>
      <c r="L47" s="26">
        <v>4</v>
      </c>
      <c r="M47" s="26">
        <v>4</v>
      </c>
      <c r="N47" s="26">
        <v>16</v>
      </c>
      <c r="O47" s="26">
        <v>0</v>
      </c>
      <c r="P47" s="26">
        <f>IF(AND(IFERROR(INDEX(SP_Aktiv,MATCH(C47,SP_Liste,0)),TRUE),IFERROR(INDEX(PK_Aktiv,MATCH(E47,PK_Liste,0)),TRUE),IF(Filter!$L$5="Alle GeVo",TRUE,IF(Filter!$L$5="Nur BÜ-Schlüssel",ISNUMBER(MATCH(H47,BUESchluessel,0)),IFERROR(INDEX(GV_Aktiv,MATCH(G47,GV_Liste,0)),Filter!$H$18)))),1,0)</f>
        <v>1</v>
      </c>
    </row>
    <row r="48" spans="1:16" x14ac:dyDescent="0.25">
      <c r="A48" s="28">
        <v>46287</v>
      </c>
      <c r="B48" s="7" t="s">
        <v>107</v>
      </c>
      <c r="C48" s="7" t="s">
        <v>20</v>
      </c>
      <c r="D48" s="7" t="s">
        <v>19</v>
      </c>
      <c r="E48" s="7" t="s">
        <v>33</v>
      </c>
      <c r="F48" s="7" t="s">
        <v>562</v>
      </c>
      <c r="G48" s="7" t="s">
        <v>80</v>
      </c>
      <c r="H48" s="26">
        <v>472</v>
      </c>
      <c r="I48" s="26">
        <v>696</v>
      </c>
      <c r="J48" s="26">
        <v>0</v>
      </c>
      <c r="K48" s="26">
        <v>0</v>
      </c>
      <c r="L48" s="26">
        <v>160</v>
      </c>
      <c r="M48" s="26">
        <v>402</v>
      </c>
      <c r="N48" s="26">
        <v>134</v>
      </c>
      <c r="O48" s="26">
        <v>0</v>
      </c>
      <c r="P48" s="26">
        <f>IF(AND(IFERROR(INDEX(SP_Aktiv,MATCH(C48,SP_Liste,0)),TRUE),IFERROR(INDEX(PK_Aktiv,MATCH(E48,PK_Liste,0)),TRUE),IF(Filter!$L$5="Alle GeVo",TRUE,IF(Filter!$L$5="Nur BÜ-Schlüssel",ISNUMBER(MATCH(H48,BUESchluessel,0)),IFERROR(INDEX(GV_Aktiv,MATCH(G48,GV_Liste,0)),Filter!$H$18)))),1,0)</f>
        <v>1</v>
      </c>
    </row>
    <row r="49" spans="1:16" x14ac:dyDescent="0.25">
      <c r="A49" s="28">
        <v>46287</v>
      </c>
      <c r="B49" s="7" t="s">
        <v>107</v>
      </c>
      <c r="C49" s="7" t="s">
        <v>20</v>
      </c>
      <c r="D49" s="7" t="s">
        <v>19</v>
      </c>
      <c r="E49" s="7" t="s">
        <v>33</v>
      </c>
      <c r="F49" s="7" t="s">
        <v>563</v>
      </c>
      <c r="G49" s="7" t="s">
        <v>73</v>
      </c>
      <c r="H49" s="26">
        <v>40</v>
      </c>
      <c r="I49" s="26">
        <v>184</v>
      </c>
      <c r="J49" s="26">
        <v>0</v>
      </c>
      <c r="K49" s="26">
        <v>0</v>
      </c>
      <c r="L49" s="26">
        <v>161</v>
      </c>
      <c r="M49" s="26">
        <v>14</v>
      </c>
      <c r="N49" s="26">
        <v>9</v>
      </c>
      <c r="O49" s="26">
        <v>0</v>
      </c>
      <c r="P49" s="26">
        <f>IF(AND(IFERROR(INDEX(SP_Aktiv,MATCH(C49,SP_Liste,0)),TRUE),IFERROR(INDEX(PK_Aktiv,MATCH(E49,PK_Liste,0)),TRUE),IF(Filter!$L$5="Alle GeVo",TRUE,IF(Filter!$L$5="Nur BÜ-Schlüssel",ISNUMBER(MATCH(H49,BUESchluessel,0)),IFERROR(INDEX(GV_Aktiv,MATCH(G49,GV_Liste,0)),Filter!$H$18)))),1,0)</f>
        <v>1</v>
      </c>
    </row>
    <row r="50" spans="1:16" x14ac:dyDescent="0.25">
      <c r="A50" s="28">
        <v>46287</v>
      </c>
      <c r="B50" s="7" t="s">
        <v>107</v>
      </c>
      <c r="C50" s="7" t="s">
        <v>20</v>
      </c>
      <c r="D50" s="7" t="s">
        <v>21</v>
      </c>
      <c r="E50" s="7" t="s">
        <v>33</v>
      </c>
      <c r="F50" s="7" t="s">
        <v>564</v>
      </c>
      <c r="G50" s="7" t="s">
        <v>557</v>
      </c>
      <c r="H50" s="26">
        <v>158</v>
      </c>
      <c r="I50" s="26">
        <v>17</v>
      </c>
      <c r="J50" s="26">
        <v>0</v>
      </c>
      <c r="K50" s="26">
        <v>0</v>
      </c>
      <c r="L50" s="26">
        <v>10</v>
      </c>
      <c r="M50" s="26">
        <v>3</v>
      </c>
      <c r="N50" s="26">
        <v>4</v>
      </c>
      <c r="O50" s="26">
        <v>0</v>
      </c>
      <c r="P50" s="26">
        <f>IF(AND(IFERROR(INDEX(SP_Aktiv,MATCH(C50,SP_Liste,0)),TRUE),IFERROR(INDEX(PK_Aktiv,MATCH(E50,PK_Liste,0)),TRUE),IF(Filter!$L$5="Alle GeVo",TRUE,IF(Filter!$L$5="Nur BÜ-Schlüssel",ISNUMBER(MATCH(H50,BUESchluessel,0)),IFERROR(INDEX(GV_Aktiv,MATCH(G50,GV_Liste,0)),Filter!$H$18)))),1,0)</f>
        <v>1</v>
      </c>
    </row>
    <row r="51" spans="1:16" x14ac:dyDescent="0.25">
      <c r="A51" s="28">
        <v>46287</v>
      </c>
      <c r="B51" s="7" t="s">
        <v>107</v>
      </c>
      <c r="C51" s="7" t="s">
        <v>20</v>
      </c>
      <c r="D51" s="7" t="s">
        <v>21</v>
      </c>
      <c r="E51" s="7" t="s">
        <v>34</v>
      </c>
      <c r="F51" s="7" t="s">
        <v>565</v>
      </c>
      <c r="G51" s="7" t="s">
        <v>566</v>
      </c>
      <c r="H51" s="26">
        <v>643</v>
      </c>
      <c r="I51" s="26">
        <v>1</v>
      </c>
      <c r="J51" s="26">
        <v>0</v>
      </c>
      <c r="K51" s="26">
        <v>0</v>
      </c>
      <c r="L51" s="26">
        <v>1</v>
      </c>
      <c r="M51" s="26">
        <v>0</v>
      </c>
      <c r="N51" s="26">
        <v>0</v>
      </c>
      <c r="O51" s="26">
        <v>0</v>
      </c>
      <c r="P51" s="26">
        <f>IF(AND(IFERROR(INDEX(SP_Aktiv,MATCH(C51,SP_Liste,0)),TRUE),IFERROR(INDEX(PK_Aktiv,MATCH(E51,PK_Liste,0)),TRUE),IF(Filter!$L$5="Alle GeVo",TRUE,IF(Filter!$L$5="Nur BÜ-Schlüssel",ISNUMBER(MATCH(H51,BUESchluessel,0)),IFERROR(INDEX(GV_Aktiv,MATCH(G51,GV_Liste,0)),Filter!$H$18)))),1,0)</f>
        <v>1</v>
      </c>
    </row>
    <row r="52" spans="1:16" x14ac:dyDescent="0.25">
      <c r="A52" s="28">
        <v>46287</v>
      </c>
      <c r="B52" s="7" t="s">
        <v>107</v>
      </c>
      <c r="C52" s="7" t="s">
        <v>20</v>
      </c>
      <c r="D52" s="7" t="s">
        <v>22</v>
      </c>
      <c r="E52" s="7" t="s">
        <v>33</v>
      </c>
      <c r="F52" s="7" t="s">
        <v>567</v>
      </c>
      <c r="G52" s="7" t="s">
        <v>568</v>
      </c>
      <c r="H52" s="26">
        <v>11</v>
      </c>
      <c r="I52" s="26">
        <v>1</v>
      </c>
      <c r="J52" s="26">
        <v>0</v>
      </c>
      <c r="K52" s="26">
        <v>0</v>
      </c>
      <c r="L52" s="26">
        <v>1</v>
      </c>
      <c r="M52" s="26">
        <v>0</v>
      </c>
      <c r="N52" s="26">
        <v>0</v>
      </c>
      <c r="O52" s="26">
        <v>0</v>
      </c>
      <c r="P52" s="26">
        <f>IF(AND(IFERROR(INDEX(SP_Aktiv,MATCH(C52,SP_Liste,0)),TRUE),IFERROR(INDEX(PK_Aktiv,MATCH(E52,PK_Liste,0)),TRUE),IF(Filter!$L$5="Alle GeVo",TRUE,IF(Filter!$L$5="Nur BÜ-Schlüssel",ISNUMBER(MATCH(H52,BUESchluessel,0)),IFERROR(INDEX(GV_Aktiv,MATCH(G52,GV_Liste,0)),Filter!$H$18)))),1,0)</f>
        <v>1</v>
      </c>
    </row>
    <row r="53" spans="1:16" x14ac:dyDescent="0.25">
      <c r="A53" s="28">
        <v>46287</v>
      </c>
      <c r="B53" s="7" t="s">
        <v>107</v>
      </c>
      <c r="C53" s="7" t="s">
        <v>16</v>
      </c>
      <c r="D53" s="7" t="s">
        <v>17</v>
      </c>
      <c r="E53" s="7" t="s">
        <v>66</v>
      </c>
      <c r="F53" s="7" t="s">
        <v>569</v>
      </c>
      <c r="G53" s="7" t="s">
        <v>529</v>
      </c>
      <c r="H53" s="26">
        <v>97</v>
      </c>
      <c r="I53" s="26">
        <v>1</v>
      </c>
      <c r="J53" s="26">
        <v>0</v>
      </c>
      <c r="K53" s="26">
        <v>0</v>
      </c>
      <c r="L53" s="26">
        <v>1</v>
      </c>
      <c r="M53" s="26">
        <v>0</v>
      </c>
      <c r="N53" s="26">
        <v>0</v>
      </c>
      <c r="O53" s="26">
        <v>0</v>
      </c>
      <c r="P53" s="26">
        <f>IF(AND(IFERROR(INDEX(SP_Aktiv,MATCH(C53,SP_Liste,0)),TRUE),IFERROR(INDEX(PK_Aktiv,MATCH(E53,PK_Liste,0)),TRUE),IF(Filter!$L$5="Alle GeVo",TRUE,IF(Filter!$L$5="Nur BÜ-Schlüssel",ISNUMBER(MATCH(H53,BUESchluessel,0)),IFERROR(INDEX(GV_Aktiv,MATCH(G53,GV_Liste,0)),Filter!$H$18)))),1,0)</f>
        <v>0</v>
      </c>
    </row>
    <row r="54" spans="1:16" x14ac:dyDescent="0.25">
      <c r="A54" s="28">
        <v>46287</v>
      </c>
      <c r="B54" s="7" t="s">
        <v>107</v>
      </c>
      <c r="C54" s="7" t="s">
        <v>20</v>
      </c>
      <c r="D54" s="7" t="s">
        <v>21</v>
      </c>
      <c r="E54" s="7" t="s">
        <v>33</v>
      </c>
      <c r="F54" s="7" t="s">
        <v>570</v>
      </c>
      <c r="G54" s="7" t="s">
        <v>73</v>
      </c>
      <c r="H54" s="26">
        <v>40</v>
      </c>
      <c r="I54" s="26">
        <v>19</v>
      </c>
      <c r="J54" s="26">
        <v>0</v>
      </c>
      <c r="K54" s="26">
        <v>0</v>
      </c>
      <c r="L54" s="26">
        <v>12</v>
      </c>
      <c r="M54" s="26">
        <v>4</v>
      </c>
      <c r="N54" s="26">
        <v>3</v>
      </c>
      <c r="O54" s="26">
        <v>0</v>
      </c>
      <c r="P54" s="26">
        <f>IF(AND(IFERROR(INDEX(SP_Aktiv,MATCH(C54,SP_Liste,0)),TRUE),IFERROR(INDEX(PK_Aktiv,MATCH(E54,PK_Liste,0)),TRUE),IF(Filter!$L$5="Alle GeVo",TRUE,IF(Filter!$L$5="Nur BÜ-Schlüssel",ISNUMBER(MATCH(H54,BUESchluessel,0)),IFERROR(INDEX(GV_Aktiv,MATCH(G54,GV_Liste,0)),Filter!$H$18)))),1,0)</f>
        <v>1</v>
      </c>
    </row>
    <row r="55" spans="1:16" x14ac:dyDescent="0.25">
      <c r="A55" s="28">
        <v>46287</v>
      </c>
      <c r="B55" s="7" t="s">
        <v>107</v>
      </c>
      <c r="C55" s="7" t="s">
        <v>20</v>
      </c>
      <c r="D55" s="7" t="s">
        <v>19</v>
      </c>
      <c r="E55" s="7" t="s">
        <v>69</v>
      </c>
      <c r="F55" s="7" t="s">
        <v>502</v>
      </c>
      <c r="G55" s="7" t="s">
        <v>72</v>
      </c>
      <c r="H55" s="26">
        <v>39</v>
      </c>
      <c r="I55" s="26">
        <v>6</v>
      </c>
      <c r="J55" s="26">
        <v>0</v>
      </c>
      <c r="K55" s="26">
        <v>0</v>
      </c>
      <c r="L55" s="26">
        <v>2</v>
      </c>
      <c r="M55" s="26">
        <v>4</v>
      </c>
      <c r="N55" s="26">
        <v>0</v>
      </c>
      <c r="O55" s="26">
        <v>0</v>
      </c>
      <c r="P55" s="26">
        <f>IF(AND(IFERROR(INDEX(SP_Aktiv,MATCH(C55,SP_Liste,0)),TRUE),IFERROR(INDEX(PK_Aktiv,MATCH(E55,PK_Liste,0)),TRUE),IF(Filter!$L$5="Alle GeVo",TRUE,IF(Filter!$L$5="Nur BÜ-Schlüssel",ISNUMBER(MATCH(H55,BUESchluessel,0)),IFERROR(INDEX(GV_Aktiv,MATCH(G55,GV_Liste,0)),Filter!$H$18)))),1,0)</f>
        <v>0</v>
      </c>
    </row>
    <row r="56" spans="1:16" x14ac:dyDescent="0.25">
      <c r="A56" s="28">
        <v>46287</v>
      </c>
      <c r="B56" s="7" t="s">
        <v>107</v>
      </c>
      <c r="C56" s="7" t="s">
        <v>16</v>
      </c>
      <c r="D56" s="7" t="s">
        <v>15</v>
      </c>
      <c r="E56" s="7" t="s">
        <v>33</v>
      </c>
      <c r="F56" s="7" t="s">
        <v>571</v>
      </c>
      <c r="G56" s="7" t="s">
        <v>501</v>
      </c>
      <c r="H56" s="26">
        <v>202</v>
      </c>
      <c r="I56" s="26">
        <v>9</v>
      </c>
      <c r="J56" s="26">
        <v>0</v>
      </c>
      <c r="K56" s="26">
        <v>0</v>
      </c>
      <c r="L56" s="26">
        <v>3</v>
      </c>
      <c r="M56" s="26">
        <v>5</v>
      </c>
      <c r="N56" s="26">
        <v>1</v>
      </c>
      <c r="O56" s="26">
        <v>0</v>
      </c>
      <c r="P56" s="26">
        <f>IF(AND(IFERROR(INDEX(SP_Aktiv,MATCH(C56,SP_Liste,0)),TRUE),IFERROR(INDEX(PK_Aktiv,MATCH(E56,PK_Liste,0)),TRUE),IF(Filter!$L$5="Alle GeVo",TRUE,IF(Filter!$L$5="Nur BÜ-Schlüssel",ISNUMBER(MATCH(H56,BUESchluessel,0)),IFERROR(INDEX(GV_Aktiv,MATCH(G56,GV_Liste,0)),Filter!$H$18)))),1,0)</f>
        <v>1</v>
      </c>
    </row>
    <row r="57" spans="1:16" x14ac:dyDescent="0.25">
      <c r="A57" s="28">
        <v>46287</v>
      </c>
      <c r="B57" s="7" t="s">
        <v>107</v>
      </c>
      <c r="C57" s="7" t="s">
        <v>20</v>
      </c>
      <c r="D57" s="7" t="s">
        <v>19</v>
      </c>
      <c r="E57" s="7" t="s">
        <v>33</v>
      </c>
      <c r="F57" s="7" t="s">
        <v>572</v>
      </c>
      <c r="G57" s="7" t="s">
        <v>573</v>
      </c>
      <c r="H57" s="26">
        <v>489</v>
      </c>
      <c r="I57" s="26">
        <v>2</v>
      </c>
      <c r="J57" s="26">
        <v>0</v>
      </c>
      <c r="K57" s="26">
        <v>0</v>
      </c>
      <c r="L57" s="26">
        <v>1</v>
      </c>
      <c r="M57" s="26">
        <v>1</v>
      </c>
      <c r="N57" s="26">
        <v>0</v>
      </c>
      <c r="O57" s="26">
        <v>0</v>
      </c>
      <c r="P57" s="26">
        <f>IF(AND(IFERROR(INDEX(SP_Aktiv,MATCH(C57,SP_Liste,0)),TRUE),IFERROR(INDEX(PK_Aktiv,MATCH(E57,PK_Liste,0)),TRUE),IF(Filter!$L$5="Alle GeVo",TRUE,IF(Filter!$L$5="Nur BÜ-Schlüssel",ISNUMBER(MATCH(H57,BUESchluessel,0)),IFERROR(INDEX(GV_Aktiv,MATCH(G57,GV_Liste,0)),Filter!$H$18)))),1,0)</f>
        <v>1</v>
      </c>
    </row>
    <row r="58" spans="1:16" x14ac:dyDescent="0.25">
      <c r="A58" s="28">
        <v>46287</v>
      </c>
      <c r="B58" s="7" t="s">
        <v>107</v>
      </c>
      <c r="C58" s="7" t="s">
        <v>20</v>
      </c>
      <c r="D58" s="7" t="s">
        <v>21</v>
      </c>
      <c r="E58" s="7" t="s">
        <v>33</v>
      </c>
      <c r="F58" s="7" t="s">
        <v>574</v>
      </c>
      <c r="G58" s="7" t="s">
        <v>575</v>
      </c>
      <c r="H58" s="26">
        <v>768</v>
      </c>
      <c r="I58" s="26">
        <v>20</v>
      </c>
      <c r="J58" s="26">
        <v>0</v>
      </c>
      <c r="K58" s="26">
        <v>0</v>
      </c>
      <c r="L58" s="26">
        <v>8</v>
      </c>
      <c r="M58" s="26">
        <v>11</v>
      </c>
      <c r="N58" s="26">
        <v>1</v>
      </c>
      <c r="O58" s="26">
        <v>0</v>
      </c>
      <c r="P58" s="26">
        <f>IF(AND(IFERROR(INDEX(SP_Aktiv,MATCH(C58,SP_Liste,0)),TRUE),IFERROR(INDEX(PK_Aktiv,MATCH(E58,PK_Liste,0)),TRUE),IF(Filter!$L$5="Alle GeVo",TRUE,IF(Filter!$L$5="Nur BÜ-Schlüssel",ISNUMBER(MATCH(H58,BUESchluessel,0)),IFERROR(INDEX(GV_Aktiv,MATCH(G58,GV_Liste,0)),Filter!$H$18)))),1,0)</f>
        <v>1</v>
      </c>
    </row>
    <row r="59" spans="1:16" x14ac:dyDescent="0.25">
      <c r="A59" s="28">
        <v>46287</v>
      </c>
      <c r="B59" s="7" t="s">
        <v>107</v>
      </c>
      <c r="C59" s="7" t="s">
        <v>16</v>
      </c>
      <c r="D59" s="7" t="s">
        <v>17</v>
      </c>
      <c r="E59" s="7" t="s">
        <v>33</v>
      </c>
      <c r="F59" s="7" t="s">
        <v>576</v>
      </c>
      <c r="G59" s="7" t="s">
        <v>510</v>
      </c>
      <c r="H59" s="26">
        <v>135</v>
      </c>
      <c r="I59" s="26">
        <v>1</v>
      </c>
      <c r="J59" s="26">
        <v>0</v>
      </c>
      <c r="K59" s="26">
        <v>0</v>
      </c>
      <c r="L59" s="26">
        <v>1</v>
      </c>
      <c r="M59" s="26">
        <v>0</v>
      </c>
      <c r="N59" s="26">
        <v>0</v>
      </c>
      <c r="O59" s="26">
        <v>0</v>
      </c>
      <c r="P59" s="26">
        <f>IF(AND(IFERROR(INDEX(SP_Aktiv,MATCH(C59,SP_Liste,0)),TRUE),IFERROR(INDEX(PK_Aktiv,MATCH(E59,PK_Liste,0)),TRUE),IF(Filter!$L$5="Alle GeVo",TRUE,IF(Filter!$L$5="Nur BÜ-Schlüssel",ISNUMBER(MATCH(H59,BUESchluessel,0)),IFERROR(INDEX(GV_Aktiv,MATCH(G59,GV_Liste,0)),Filter!$H$18)))),1,0)</f>
        <v>1</v>
      </c>
    </row>
    <row r="60" spans="1:16" x14ac:dyDescent="0.25">
      <c r="A60" s="28">
        <v>46287</v>
      </c>
      <c r="B60" s="7" t="s">
        <v>107</v>
      </c>
      <c r="C60" s="7" t="s">
        <v>20</v>
      </c>
      <c r="D60" s="7" t="s">
        <v>19</v>
      </c>
      <c r="E60" s="7" t="s">
        <v>33</v>
      </c>
      <c r="F60" s="7" t="s">
        <v>577</v>
      </c>
      <c r="G60" s="7" t="s">
        <v>578</v>
      </c>
      <c r="H60" s="26">
        <v>216</v>
      </c>
      <c r="I60" s="26">
        <v>1</v>
      </c>
      <c r="J60" s="26">
        <v>0</v>
      </c>
      <c r="K60" s="26">
        <v>0</v>
      </c>
      <c r="L60" s="26">
        <v>1</v>
      </c>
      <c r="M60" s="26">
        <v>0</v>
      </c>
      <c r="N60" s="26">
        <v>0</v>
      </c>
      <c r="O60" s="26">
        <v>0</v>
      </c>
      <c r="P60" s="26">
        <f>IF(AND(IFERROR(INDEX(SP_Aktiv,MATCH(C60,SP_Liste,0)),TRUE),IFERROR(INDEX(PK_Aktiv,MATCH(E60,PK_Liste,0)),TRUE),IF(Filter!$L$5="Alle GeVo",TRUE,IF(Filter!$L$5="Nur BÜ-Schlüssel",ISNUMBER(MATCH(H60,BUESchluessel,0)),IFERROR(INDEX(GV_Aktiv,MATCH(G60,GV_Liste,0)),Filter!$H$18)))),1,0)</f>
        <v>1</v>
      </c>
    </row>
    <row r="61" spans="1:16" x14ac:dyDescent="0.25">
      <c r="A61" s="28">
        <v>46287</v>
      </c>
      <c r="B61" s="7" t="s">
        <v>107</v>
      </c>
      <c r="C61" s="7" t="s">
        <v>20</v>
      </c>
      <c r="D61" s="7" t="s">
        <v>19</v>
      </c>
      <c r="E61" s="7" t="s">
        <v>33</v>
      </c>
      <c r="F61" s="7" t="s">
        <v>579</v>
      </c>
      <c r="G61" s="7" t="s">
        <v>580</v>
      </c>
      <c r="H61" s="26">
        <v>381</v>
      </c>
      <c r="I61" s="26">
        <v>1</v>
      </c>
      <c r="J61" s="26">
        <v>0</v>
      </c>
      <c r="K61" s="26">
        <v>0</v>
      </c>
      <c r="L61" s="26">
        <v>1</v>
      </c>
      <c r="M61" s="26">
        <v>0</v>
      </c>
      <c r="N61" s="26">
        <v>0</v>
      </c>
      <c r="O61" s="26">
        <v>0</v>
      </c>
      <c r="P61" s="26">
        <f>IF(AND(IFERROR(INDEX(SP_Aktiv,MATCH(C61,SP_Liste,0)),TRUE),IFERROR(INDEX(PK_Aktiv,MATCH(E61,PK_Liste,0)),TRUE),IF(Filter!$L$5="Alle GeVo",TRUE,IF(Filter!$L$5="Nur BÜ-Schlüssel",ISNUMBER(MATCH(H61,BUESchluessel,0)),IFERROR(INDEX(GV_Aktiv,MATCH(G61,GV_Liste,0)),Filter!$H$18)))),1,0)</f>
        <v>1</v>
      </c>
    </row>
    <row r="62" spans="1:16" x14ac:dyDescent="0.25">
      <c r="A62" s="28">
        <v>46287</v>
      </c>
      <c r="B62" s="7" t="s">
        <v>107</v>
      </c>
      <c r="C62" s="7" t="s">
        <v>14</v>
      </c>
      <c r="D62" s="7" t="s">
        <v>14</v>
      </c>
      <c r="E62" s="7" t="s">
        <v>34</v>
      </c>
      <c r="F62" s="7" t="s">
        <v>518</v>
      </c>
      <c r="G62" s="7" t="s">
        <v>519</v>
      </c>
      <c r="H62" s="26">
        <v>5077</v>
      </c>
      <c r="I62" s="26">
        <v>85</v>
      </c>
      <c r="J62" s="26">
        <v>0</v>
      </c>
      <c r="K62" s="26">
        <v>0</v>
      </c>
      <c r="L62" s="26">
        <v>56</v>
      </c>
      <c r="M62" s="26">
        <v>29</v>
      </c>
      <c r="N62" s="26">
        <v>0</v>
      </c>
      <c r="O62" s="26">
        <v>0</v>
      </c>
      <c r="P62" s="26">
        <f>IF(AND(IFERROR(INDEX(SP_Aktiv,MATCH(C62,SP_Liste,0)),TRUE),IFERROR(INDEX(PK_Aktiv,MATCH(E62,PK_Liste,0)),TRUE),IF(Filter!$L$5="Alle GeVo",TRUE,IF(Filter!$L$5="Nur BÜ-Schlüssel",ISNUMBER(MATCH(H62,BUESchluessel,0)),IFERROR(INDEX(GV_Aktiv,MATCH(G62,GV_Liste,0)),Filter!$H$18)))),1,0)</f>
        <v>1</v>
      </c>
    </row>
    <row r="63" spans="1:16" x14ac:dyDescent="0.25">
      <c r="A63" s="28">
        <v>46287</v>
      </c>
      <c r="B63" s="7" t="s">
        <v>107</v>
      </c>
      <c r="C63" s="7" t="s">
        <v>14</v>
      </c>
      <c r="D63" s="7" t="s">
        <v>14</v>
      </c>
      <c r="E63" s="7" t="s">
        <v>69</v>
      </c>
      <c r="F63" s="7" t="s">
        <v>520</v>
      </c>
      <c r="G63" s="7" t="s">
        <v>83</v>
      </c>
      <c r="H63" s="26">
        <v>2015</v>
      </c>
      <c r="I63" s="26">
        <v>287</v>
      </c>
      <c r="J63" s="26">
        <v>0</v>
      </c>
      <c r="K63" s="26">
        <v>0</v>
      </c>
      <c r="L63" s="26">
        <v>185</v>
      </c>
      <c r="M63" s="26">
        <v>94</v>
      </c>
      <c r="N63" s="26">
        <v>3</v>
      </c>
      <c r="O63" s="26">
        <v>5</v>
      </c>
      <c r="P63" s="26">
        <f>IF(AND(IFERROR(INDEX(SP_Aktiv,MATCH(C63,SP_Liste,0)),TRUE),IFERROR(INDEX(PK_Aktiv,MATCH(E63,PK_Liste,0)),TRUE),IF(Filter!$L$5="Alle GeVo",TRUE,IF(Filter!$L$5="Nur BÜ-Schlüssel",ISNUMBER(MATCH(H63,BUESchluessel,0)),IFERROR(INDEX(GV_Aktiv,MATCH(G63,GV_Liste,0)),Filter!$H$18)))),1,0)</f>
        <v>0</v>
      </c>
    </row>
    <row r="64" spans="1:16" x14ac:dyDescent="0.25">
      <c r="A64" s="28">
        <v>46287</v>
      </c>
      <c r="B64" s="7" t="s">
        <v>107</v>
      </c>
      <c r="C64" s="7" t="s">
        <v>20</v>
      </c>
      <c r="D64" s="7" t="s">
        <v>21</v>
      </c>
      <c r="E64" s="7" t="s">
        <v>33</v>
      </c>
      <c r="F64" s="7" t="s">
        <v>581</v>
      </c>
      <c r="G64" s="7" t="s">
        <v>78</v>
      </c>
      <c r="H64" s="26">
        <v>413</v>
      </c>
      <c r="I64" s="26">
        <v>556</v>
      </c>
      <c r="J64" s="26">
        <v>0</v>
      </c>
      <c r="K64" s="26">
        <v>0</v>
      </c>
      <c r="L64" s="26">
        <v>99</v>
      </c>
      <c r="M64" s="26">
        <v>264</v>
      </c>
      <c r="N64" s="26">
        <v>193</v>
      </c>
      <c r="O64" s="26">
        <v>0</v>
      </c>
      <c r="P64" s="26">
        <f>IF(AND(IFERROR(INDEX(SP_Aktiv,MATCH(C64,SP_Liste,0)),TRUE),IFERROR(INDEX(PK_Aktiv,MATCH(E64,PK_Liste,0)),TRUE),IF(Filter!$L$5="Alle GeVo",TRUE,IF(Filter!$L$5="Nur BÜ-Schlüssel",ISNUMBER(MATCH(H64,BUESchluessel,0)),IFERROR(INDEX(GV_Aktiv,MATCH(G64,GV_Liste,0)),Filter!$H$18)))),1,0)</f>
        <v>1</v>
      </c>
    </row>
    <row r="65" spans="1:16" x14ac:dyDescent="0.25">
      <c r="A65" s="28">
        <v>46287</v>
      </c>
      <c r="B65" s="7" t="s">
        <v>107</v>
      </c>
      <c r="C65" s="7" t="s">
        <v>20</v>
      </c>
      <c r="D65" s="7" t="s">
        <v>21</v>
      </c>
      <c r="E65" s="7" t="s">
        <v>33</v>
      </c>
      <c r="F65" s="7" t="s">
        <v>582</v>
      </c>
      <c r="G65" s="7" t="s">
        <v>74</v>
      </c>
      <c r="H65" s="26">
        <v>67</v>
      </c>
      <c r="I65" s="26">
        <v>630</v>
      </c>
      <c r="J65" s="26">
        <v>0</v>
      </c>
      <c r="K65" s="26">
        <v>0</v>
      </c>
      <c r="L65" s="26">
        <v>69</v>
      </c>
      <c r="M65" s="26">
        <v>388</v>
      </c>
      <c r="N65" s="26">
        <v>173</v>
      </c>
      <c r="O65" s="26">
        <v>0</v>
      </c>
      <c r="P65" s="26">
        <f>IF(AND(IFERROR(INDEX(SP_Aktiv,MATCH(C65,SP_Liste,0)),TRUE),IFERROR(INDEX(PK_Aktiv,MATCH(E65,PK_Liste,0)),TRUE),IF(Filter!$L$5="Alle GeVo",TRUE,IF(Filter!$L$5="Nur BÜ-Schlüssel",ISNUMBER(MATCH(H65,BUESchluessel,0)),IFERROR(INDEX(GV_Aktiv,MATCH(G65,GV_Liste,0)),Filter!$H$18)))),1,0)</f>
        <v>1</v>
      </c>
    </row>
    <row r="66" spans="1:16" x14ac:dyDescent="0.25">
      <c r="A66" s="28">
        <v>46287</v>
      </c>
      <c r="B66" s="7" t="s">
        <v>107</v>
      </c>
      <c r="C66" s="7" t="s">
        <v>16</v>
      </c>
      <c r="D66" s="7" t="s">
        <v>17</v>
      </c>
      <c r="E66" s="7" t="s">
        <v>33</v>
      </c>
      <c r="F66" s="7" t="s">
        <v>583</v>
      </c>
      <c r="G66" s="7" t="s">
        <v>584</v>
      </c>
      <c r="H66" s="26">
        <v>987</v>
      </c>
      <c r="I66" s="26">
        <v>6</v>
      </c>
      <c r="J66" s="26">
        <v>0</v>
      </c>
      <c r="K66" s="26">
        <v>0</v>
      </c>
      <c r="L66" s="26">
        <v>1</v>
      </c>
      <c r="M66" s="26">
        <v>5</v>
      </c>
      <c r="N66" s="26">
        <v>0</v>
      </c>
      <c r="O66" s="26">
        <v>0</v>
      </c>
      <c r="P66" s="26">
        <f>IF(AND(IFERROR(INDEX(SP_Aktiv,MATCH(C66,SP_Liste,0)),TRUE),IFERROR(INDEX(PK_Aktiv,MATCH(E66,PK_Liste,0)),TRUE),IF(Filter!$L$5="Alle GeVo",TRUE,IF(Filter!$L$5="Nur BÜ-Schlüssel",ISNUMBER(MATCH(H66,BUESchluessel,0)),IFERROR(INDEX(GV_Aktiv,MATCH(G66,GV_Liste,0)),Filter!$H$18)))),1,0)</f>
        <v>1</v>
      </c>
    </row>
    <row r="67" spans="1:16" x14ac:dyDescent="0.25">
      <c r="A67" s="28">
        <v>46287</v>
      </c>
      <c r="B67" s="7" t="s">
        <v>107</v>
      </c>
      <c r="C67" s="7" t="s">
        <v>20</v>
      </c>
      <c r="D67" s="7" t="s">
        <v>19</v>
      </c>
      <c r="E67" s="7" t="s">
        <v>33</v>
      </c>
      <c r="F67" s="7" t="s">
        <v>585</v>
      </c>
      <c r="G67" s="7" t="s">
        <v>529</v>
      </c>
      <c r="H67" s="26">
        <v>97</v>
      </c>
      <c r="I67" s="26">
        <v>59</v>
      </c>
      <c r="J67" s="26">
        <v>0</v>
      </c>
      <c r="K67" s="26">
        <v>0</v>
      </c>
      <c r="L67" s="26">
        <v>12</v>
      </c>
      <c r="M67" s="26">
        <v>35</v>
      </c>
      <c r="N67" s="26">
        <v>12</v>
      </c>
      <c r="O67" s="26">
        <v>0</v>
      </c>
      <c r="P67" s="26">
        <f>IF(AND(IFERROR(INDEX(SP_Aktiv,MATCH(C67,SP_Liste,0)),TRUE),IFERROR(INDEX(PK_Aktiv,MATCH(E67,PK_Liste,0)),TRUE),IF(Filter!$L$5="Alle GeVo",TRUE,IF(Filter!$L$5="Nur BÜ-Schlüssel",ISNUMBER(MATCH(H67,BUESchluessel,0)),IFERROR(INDEX(GV_Aktiv,MATCH(G67,GV_Liste,0)),Filter!$H$18)))),1,0)</f>
        <v>1</v>
      </c>
    </row>
    <row r="68" spans="1:16" x14ac:dyDescent="0.25">
      <c r="A68" s="28">
        <v>46287</v>
      </c>
      <c r="B68" s="7" t="s">
        <v>107</v>
      </c>
      <c r="C68" s="7" t="s">
        <v>16</v>
      </c>
      <c r="D68" s="7" t="s">
        <v>15</v>
      </c>
      <c r="E68" s="7" t="s">
        <v>33</v>
      </c>
      <c r="F68" s="7" t="s">
        <v>586</v>
      </c>
      <c r="G68" s="7" t="s">
        <v>587</v>
      </c>
      <c r="H68" s="26">
        <v>130</v>
      </c>
      <c r="I68" s="26">
        <v>9</v>
      </c>
      <c r="J68" s="26">
        <v>0</v>
      </c>
      <c r="K68" s="26">
        <v>0</v>
      </c>
      <c r="L68" s="26">
        <v>2</v>
      </c>
      <c r="M68" s="26">
        <v>6</v>
      </c>
      <c r="N68" s="26">
        <v>1</v>
      </c>
      <c r="O68" s="26">
        <v>0</v>
      </c>
      <c r="P68" s="26">
        <f>IF(AND(IFERROR(INDEX(SP_Aktiv,MATCH(C68,SP_Liste,0)),TRUE),IFERROR(INDEX(PK_Aktiv,MATCH(E68,PK_Liste,0)),TRUE),IF(Filter!$L$5="Alle GeVo",TRUE,IF(Filter!$L$5="Nur BÜ-Schlüssel",ISNUMBER(MATCH(H68,BUESchluessel,0)),IFERROR(INDEX(GV_Aktiv,MATCH(G68,GV_Liste,0)),Filter!$H$18)))),1,0)</f>
        <v>1</v>
      </c>
    </row>
    <row r="69" spans="1:16" x14ac:dyDescent="0.25">
      <c r="A69" s="28">
        <v>46287</v>
      </c>
      <c r="B69" s="7" t="s">
        <v>107</v>
      </c>
      <c r="C69" s="7" t="s">
        <v>16</v>
      </c>
      <c r="D69" s="7" t="s">
        <v>15</v>
      </c>
      <c r="E69" s="7" t="s">
        <v>33</v>
      </c>
      <c r="F69" s="7" t="s">
        <v>588</v>
      </c>
      <c r="G69" s="7" t="s">
        <v>529</v>
      </c>
      <c r="H69" s="26">
        <v>97</v>
      </c>
      <c r="I69" s="26">
        <v>10</v>
      </c>
      <c r="J69" s="26">
        <v>0</v>
      </c>
      <c r="K69" s="26">
        <v>0</v>
      </c>
      <c r="L69" s="26">
        <v>4</v>
      </c>
      <c r="M69" s="26">
        <v>2</v>
      </c>
      <c r="N69" s="26">
        <v>4</v>
      </c>
      <c r="O69" s="26">
        <v>0</v>
      </c>
      <c r="P69" s="26">
        <f>IF(AND(IFERROR(INDEX(SP_Aktiv,MATCH(C69,SP_Liste,0)),TRUE),IFERROR(INDEX(PK_Aktiv,MATCH(E69,PK_Liste,0)),TRUE),IF(Filter!$L$5="Alle GeVo",TRUE,IF(Filter!$L$5="Nur BÜ-Schlüssel",ISNUMBER(MATCH(H69,BUESchluessel,0)),IFERROR(INDEX(GV_Aktiv,MATCH(G69,GV_Liste,0)),Filter!$H$18)))),1,0)</f>
        <v>1</v>
      </c>
    </row>
    <row r="70" spans="1:16" x14ac:dyDescent="0.25">
      <c r="A70" s="28">
        <v>46287</v>
      </c>
      <c r="B70" s="7" t="s">
        <v>107</v>
      </c>
      <c r="C70" s="7" t="s">
        <v>20</v>
      </c>
      <c r="D70" s="7" t="s">
        <v>19</v>
      </c>
      <c r="E70" s="7" t="s">
        <v>33</v>
      </c>
      <c r="F70" s="7" t="s">
        <v>553</v>
      </c>
      <c r="G70" s="7" t="s">
        <v>79</v>
      </c>
      <c r="H70" s="26">
        <v>469</v>
      </c>
      <c r="I70" s="26">
        <v>810</v>
      </c>
      <c r="J70" s="26">
        <v>0</v>
      </c>
      <c r="K70" s="26">
        <v>0</v>
      </c>
      <c r="L70" s="26">
        <v>97</v>
      </c>
      <c r="M70" s="26">
        <v>491</v>
      </c>
      <c r="N70" s="26">
        <v>222</v>
      </c>
      <c r="O70" s="26">
        <v>0</v>
      </c>
      <c r="P70" s="26">
        <f>IF(AND(IFERROR(INDEX(SP_Aktiv,MATCH(C70,SP_Liste,0)),TRUE),IFERROR(INDEX(PK_Aktiv,MATCH(E70,PK_Liste,0)),TRUE),IF(Filter!$L$5="Alle GeVo",TRUE,IF(Filter!$L$5="Nur BÜ-Schlüssel",ISNUMBER(MATCH(H70,BUESchluessel,0)),IFERROR(INDEX(GV_Aktiv,MATCH(G70,GV_Liste,0)),Filter!$H$18)))),1,0)</f>
        <v>1</v>
      </c>
    </row>
    <row r="71" spans="1:16" x14ac:dyDescent="0.25">
      <c r="A71" s="28">
        <v>46287</v>
      </c>
      <c r="B71" s="7" t="s">
        <v>107</v>
      </c>
      <c r="C71" s="7" t="s">
        <v>20</v>
      </c>
      <c r="D71" s="7" t="s">
        <v>19</v>
      </c>
      <c r="E71" s="7" t="s">
        <v>33</v>
      </c>
      <c r="F71" s="7" t="s">
        <v>589</v>
      </c>
      <c r="G71" s="7" t="s">
        <v>590</v>
      </c>
      <c r="H71" s="26">
        <v>809</v>
      </c>
      <c r="I71" s="26">
        <v>11</v>
      </c>
      <c r="J71" s="26">
        <v>0</v>
      </c>
      <c r="K71" s="26">
        <v>0</v>
      </c>
      <c r="L71" s="26">
        <v>2</v>
      </c>
      <c r="M71" s="26">
        <v>5</v>
      </c>
      <c r="N71" s="26">
        <v>4</v>
      </c>
      <c r="O71" s="26">
        <v>0</v>
      </c>
      <c r="P71" s="26">
        <f>IF(AND(IFERROR(INDEX(SP_Aktiv,MATCH(C71,SP_Liste,0)),TRUE),IFERROR(INDEX(PK_Aktiv,MATCH(E71,PK_Liste,0)),TRUE),IF(Filter!$L$5="Alle GeVo",TRUE,IF(Filter!$L$5="Nur BÜ-Schlüssel",ISNUMBER(MATCH(H71,BUESchluessel,0)),IFERROR(INDEX(GV_Aktiv,MATCH(G71,GV_Liste,0)),Filter!$H$18)))),1,0)</f>
        <v>1</v>
      </c>
    </row>
    <row r="72" spans="1:16" x14ac:dyDescent="0.25">
      <c r="A72" s="28">
        <v>46287</v>
      </c>
      <c r="B72" s="7" t="s">
        <v>107</v>
      </c>
      <c r="C72" s="7" t="s">
        <v>20</v>
      </c>
      <c r="D72" s="7" t="s">
        <v>19</v>
      </c>
      <c r="E72" s="7" t="s">
        <v>33</v>
      </c>
      <c r="F72" s="7" t="s">
        <v>591</v>
      </c>
      <c r="G72" s="7" t="s">
        <v>592</v>
      </c>
      <c r="H72" s="26">
        <v>24</v>
      </c>
      <c r="I72" s="26">
        <v>2</v>
      </c>
      <c r="J72" s="26">
        <v>0</v>
      </c>
      <c r="K72" s="26">
        <v>0</v>
      </c>
      <c r="L72" s="26">
        <v>2</v>
      </c>
      <c r="M72" s="26">
        <v>0</v>
      </c>
      <c r="N72" s="26">
        <v>0</v>
      </c>
      <c r="O72" s="26">
        <v>0</v>
      </c>
      <c r="P72" s="26">
        <f>IF(AND(IFERROR(INDEX(SP_Aktiv,MATCH(C72,SP_Liste,0)),TRUE),IFERROR(INDEX(PK_Aktiv,MATCH(E72,PK_Liste,0)),TRUE),IF(Filter!$L$5="Alle GeVo",TRUE,IF(Filter!$L$5="Nur BÜ-Schlüssel",ISNUMBER(MATCH(H72,BUESchluessel,0)),IFERROR(INDEX(GV_Aktiv,MATCH(G72,GV_Liste,0)),Filter!$H$18)))),1,0)</f>
        <v>1</v>
      </c>
    </row>
    <row r="73" spans="1:16" x14ac:dyDescent="0.25">
      <c r="A73" s="28">
        <v>46287</v>
      </c>
      <c r="B73" s="7" t="s">
        <v>107</v>
      </c>
      <c r="C73" s="7" t="s">
        <v>20</v>
      </c>
      <c r="D73" s="7" t="s">
        <v>19</v>
      </c>
      <c r="E73" s="7" t="s">
        <v>33</v>
      </c>
      <c r="F73" s="7" t="s">
        <v>593</v>
      </c>
      <c r="G73" s="7" t="s">
        <v>594</v>
      </c>
      <c r="H73" s="26">
        <v>814</v>
      </c>
      <c r="I73" s="26">
        <v>11</v>
      </c>
      <c r="J73" s="26">
        <v>0</v>
      </c>
      <c r="K73" s="26">
        <v>0</v>
      </c>
      <c r="L73" s="26">
        <v>4</v>
      </c>
      <c r="M73" s="26">
        <v>3</v>
      </c>
      <c r="N73" s="26">
        <v>4</v>
      </c>
      <c r="O73" s="26">
        <v>0</v>
      </c>
      <c r="P73" s="26">
        <f>IF(AND(IFERROR(INDEX(SP_Aktiv,MATCH(C73,SP_Liste,0)),TRUE),IFERROR(INDEX(PK_Aktiv,MATCH(E73,PK_Liste,0)),TRUE),IF(Filter!$L$5="Alle GeVo",TRUE,IF(Filter!$L$5="Nur BÜ-Schlüssel",ISNUMBER(MATCH(H73,BUESchluessel,0)),IFERROR(INDEX(GV_Aktiv,MATCH(G73,GV_Liste,0)),Filter!$H$18)))),1,0)</f>
        <v>1</v>
      </c>
    </row>
    <row r="74" spans="1:16" x14ac:dyDescent="0.25">
      <c r="A74" s="28">
        <v>46287</v>
      </c>
      <c r="B74" s="7" t="s">
        <v>107</v>
      </c>
      <c r="C74" s="7" t="s">
        <v>20</v>
      </c>
      <c r="D74" s="7" t="s">
        <v>19</v>
      </c>
      <c r="E74" s="7" t="s">
        <v>65</v>
      </c>
      <c r="F74" s="7" t="s">
        <v>533</v>
      </c>
      <c r="G74" s="7" t="s">
        <v>75</v>
      </c>
      <c r="H74" s="26">
        <v>108</v>
      </c>
      <c r="I74" s="26">
        <v>318</v>
      </c>
      <c r="J74" s="26">
        <v>0</v>
      </c>
      <c r="K74" s="26">
        <v>0</v>
      </c>
      <c r="L74" s="26">
        <v>29</v>
      </c>
      <c r="M74" s="26">
        <v>164</v>
      </c>
      <c r="N74" s="26">
        <v>125</v>
      </c>
      <c r="O74" s="26">
        <v>0</v>
      </c>
      <c r="P74" s="26">
        <f>IF(AND(IFERROR(INDEX(SP_Aktiv,MATCH(C74,SP_Liste,0)),TRUE),IFERROR(INDEX(PK_Aktiv,MATCH(E74,PK_Liste,0)),TRUE),IF(Filter!$L$5="Alle GeVo",TRUE,IF(Filter!$L$5="Nur BÜ-Schlüssel",ISNUMBER(MATCH(H74,BUESchluessel,0)),IFERROR(INDEX(GV_Aktiv,MATCH(G74,GV_Liste,0)),Filter!$H$18)))),1,0)</f>
        <v>0</v>
      </c>
    </row>
    <row r="75" spans="1:16" x14ac:dyDescent="0.25">
      <c r="A75" s="28">
        <v>46287</v>
      </c>
      <c r="B75" s="7" t="s">
        <v>107</v>
      </c>
      <c r="C75" s="7" t="s">
        <v>20</v>
      </c>
      <c r="D75" s="7" t="s">
        <v>19</v>
      </c>
      <c r="E75" s="7" t="s">
        <v>33</v>
      </c>
      <c r="F75" s="7" t="s">
        <v>595</v>
      </c>
      <c r="G75" s="7" t="s">
        <v>596</v>
      </c>
      <c r="H75" s="26">
        <v>98</v>
      </c>
      <c r="I75" s="26">
        <v>28</v>
      </c>
      <c r="J75" s="26">
        <v>0</v>
      </c>
      <c r="K75" s="26">
        <v>0</v>
      </c>
      <c r="L75" s="26">
        <v>8</v>
      </c>
      <c r="M75" s="26">
        <v>7</v>
      </c>
      <c r="N75" s="26">
        <v>13</v>
      </c>
      <c r="O75" s="26">
        <v>0</v>
      </c>
      <c r="P75" s="26">
        <f>IF(AND(IFERROR(INDEX(SP_Aktiv,MATCH(C75,SP_Liste,0)),TRUE),IFERROR(INDEX(PK_Aktiv,MATCH(E75,PK_Liste,0)),TRUE),IF(Filter!$L$5="Alle GeVo",TRUE,IF(Filter!$L$5="Nur BÜ-Schlüssel",ISNUMBER(MATCH(H75,BUESchluessel,0)),IFERROR(INDEX(GV_Aktiv,MATCH(G75,GV_Liste,0)),Filter!$H$18)))),1,0)</f>
        <v>1</v>
      </c>
    </row>
    <row r="76" spans="1:16" x14ac:dyDescent="0.25">
      <c r="A76" s="28">
        <v>46287</v>
      </c>
      <c r="B76" s="7" t="s">
        <v>107</v>
      </c>
      <c r="C76" s="7" t="s">
        <v>20</v>
      </c>
      <c r="D76" s="7" t="s">
        <v>19</v>
      </c>
      <c r="E76" s="7" t="s">
        <v>33</v>
      </c>
      <c r="F76" s="7" t="s">
        <v>597</v>
      </c>
      <c r="G76" s="7" t="s">
        <v>598</v>
      </c>
      <c r="H76" s="26">
        <v>610</v>
      </c>
      <c r="I76" s="26">
        <v>8</v>
      </c>
      <c r="J76" s="26">
        <v>0</v>
      </c>
      <c r="K76" s="26">
        <v>0</v>
      </c>
      <c r="L76" s="26">
        <v>4</v>
      </c>
      <c r="M76" s="26">
        <v>4</v>
      </c>
      <c r="N76" s="26">
        <v>0</v>
      </c>
      <c r="O76" s="26">
        <v>0</v>
      </c>
      <c r="P76" s="26">
        <f>IF(AND(IFERROR(INDEX(SP_Aktiv,MATCH(C76,SP_Liste,0)),TRUE),IFERROR(INDEX(PK_Aktiv,MATCH(E76,PK_Liste,0)),TRUE),IF(Filter!$L$5="Alle GeVo",TRUE,IF(Filter!$L$5="Nur BÜ-Schlüssel",ISNUMBER(MATCH(H76,BUESchluessel,0)),IFERROR(INDEX(GV_Aktiv,MATCH(G76,GV_Liste,0)),Filter!$H$18)))),1,0)</f>
        <v>1</v>
      </c>
    </row>
    <row r="77" spans="1:16" x14ac:dyDescent="0.25">
      <c r="A77" s="28">
        <v>46287</v>
      </c>
      <c r="B77" s="7" t="s">
        <v>107</v>
      </c>
      <c r="C77" s="7" t="s">
        <v>20</v>
      </c>
      <c r="D77" s="7" t="s">
        <v>19</v>
      </c>
      <c r="E77" s="7" t="s">
        <v>65</v>
      </c>
      <c r="F77" s="7" t="s">
        <v>599</v>
      </c>
      <c r="G77" s="7" t="s">
        <v>600</v>
      </c>
      <c r="H77" s="26">
        <v>5</v>
      </c>
      <c r="I77" s="26">
        <v>5</v>
      </c>
      <c r="J77" s="26">
        <v>0</v>
      </c>
      <c r="K77" s="26">
        <v>0</v>
      </c>
      <c r="L77" s="26">
        <v>5</v>
      </c>
      <c r="M77" s="26">
        <v>0</v>
      </c>
      <c r="N77" s="26">
        <v>0</v>
      </c>
      <c r="O77" s="26">
        <v>0</v>
      </c>
      <c r="P77" s="26">
        <f>IF(AND(IFERROR(INDEX(SP_Aktiv,MATCH(C77,SP_Liste,0)),TRUE),IFERROR(INDEX(PK_Aktiv,MATCH(E77,PK_Liste,0)),TRUE),IF(Filter!$L$5="Alle GeVo",TRUE,IF(Filter!$L$5="Nur BÜ-Schlüssel",ISNUMBER(MATCH(H77,BUESchluessel,0)),IFERROR(INDEX(GV_Aktiv,MATCH(G77,GV_Liste,0)),Filter!$H$18)))),1,0)</f>
        <v>0</v>
      </c>
    </row>
    <row r="78" spans="1:16" x14ac:dyDescent="0.25">
      <c r="A78" s="28">
        <v>46287</v>
      </c>
      <c r="B78" s="7" t="s">
        <v>107</v>
      </c>
      <c r="C78" s="7" t="s">
        <v>20</v>
      </c>
      <c r="D78" s="7" t="s">
        <v>21</v>
      </c>
      <c r="E78" s="7" t="s">
        <v>65</v>
      </c>
      <c r="F78" s="7" t="s">
        <v>581</v>
      </c>
      <c r="G78" s="7" t="s">
        <v>78</v>
      </c>
      <c r="H78" s="26">
        <v>413</v>
      </c>
      <c r="I78" s="26">
        <v>6</v>
      </c>
      <c r="J78" s="26">
        <v>0</v>
      </c>
      <c r="K78" s="26">
        <v>0</v>
      </c>
      <c r="L78" s="26">
        <v>5</v>
      </c>
      <c r="M78" s="26">
        <v>0</v>
      </c>
      <c r="N78" s="26">
        <v>1</v>
      </c>
      <c r="O78" s="26">
        <v>0</v>
      </c>
      <c r="P78" s="26">
        <f>IF(AND(IFERROR(INDEX(SP_Aktiv,MATCH(C78,SP_Liste,0)),TRUE),IFERROR(INDEX(PK_Aktiv,MATCH(E78,PK_Liste,0)),TRUE),IF(Filter!$L$5="Alle GeVo",TRUE,IF(Filter!$L$5="Nur BÜ-Schlüssel",ISNUMBER(MATCH(H78,BUESchluessel,0)),IFERROR(INDEX(GV_Aktiv,MATCH(G78,GV_Liste,0)),Filter!$H$18)))),1,0)</f>
        <v>0</v>
      </c>
    </row>
    <row r="79" spans="1:16" x14ac:dyDescent="0.25">
      <c r="A79" s="28">
        <v>46287</v>
      </c>
      <c r="B79" s="7" t="s">
        <v>107</v>
      </c>
      <c r="C79" s="7" t="s">
        <v>20</v>
      </c>
      <c r="D79" s="7" t="s">
        <v>23</v>
      </c>
      <c r="E79" s="7" t="s">
        <v>33</v>
      </c>
      <c r="F79" s="7" t="s">
        <v>601</v>
      </c>
      <c r="G79" s="7" t="s">
        <v>79</v>
      </c>
      <c r="H79" s="26">
        <v>469</v>
      </c>
      <c r="I79" s="26">
        <v>54</v>
      </c>
      <c r="J79" s="26">
        <v>0</v>
      </c>
      <c r="K79" s="26">
        <v>0</v>
      </c>
      <c r="L79" s="26">
        <v>8</v>
      </c>
      <c r="M79" s="26">
        <v>40</v>
      </c>
      <c r="N79" s="26">
        <v>6</v>
      </c>
      <c r="O79" s="26">
        <v>0</v>
      </c>
      <c r="P79" s="26">
        <f>IF(AND(IFERROR(INDEX(SP_Aktiv,MATCH(C79,SP_Liste,0)),TRUE),IFERROR(INDEX(PK_Aktiv,MATCH(E79,PK_Liste,0)),TRUE),IF(Filter!$L$5="Alle GeVo",TRUE,IF(Filter!$L$5="Nur BÜ-Schlüssel",ISNUMBER(MATCH(H79,BUESchluessel,0)),IFERROR(INDEX(GV_Aktiv,MATCH(G79,GV_Liste,0)),Filter!$H$18)))),1,0)</f>
        <v>1</v>
      </c>
    </row>
    <row r="80" spans="1:16" x14ac:dyDescent="0.25">
      <c r="A80" s="28">
        <v>46287</v>
      </c>
      <c r="B80" s="7" t="s">
        <v>107</v>
      </c>
      <c r="C80" s="7" t="s">
        <v>20</v>
      </c>
      <c r="D80" s="7" t="s">
        <v>19</v>
      </c>
      <c r="E80" s="7" t="s">
        <v>33</v>
      </c>
      <c r="F80" s="7" t="s">
        <v>602</v>
      </c>
      <c r="G80" s="7" t="s">
        <v>603</v>
      </c>
      <c r="H80" s="26">
        <v>20</v>
      </c>
      <c r="I80" s="26">
        <v>7</v>
      </c>
      <c r="J80" s="26">
        <v>0</v>
      </c>
      <c r="K80" s="26">
        <v>0</v>
      </c>
      <c r="L80" s="26">
        <v>1</v>
      </c>
      <c r="M80" s="26">
        <v>4</v>
      </c>
      <c r="N80" s="26">
        <v>2</v>
      </c>
      <c r="O80" s="26">
        <v>0</v>
      </c>
      <c r="P80" s="26">
        <f>IF(AND(IFERROR(INDEX(SP_Aktiv,MATCH(C80,SP_Liste,0)),TRUE),IFERROR(INDEX(PK_Aktiv,MATCH(E80,PK_Liste,0)),TRUE),IF(Filter!$L$5="Alle GeVo",TRUE,IF(Filter!$L$5="Nur BÜ-Schlüssel",ISNUMBER(MATCH(H80,BUESchluessel,0)),IFERROR(INDEX(GV_Aktiv,MATCH(G80,GV_Liste,0)),Filter!$H$18)))),1,0)</f>
        <v>1</v>
      </c>
    </row>
    <row r="81" spans="1:16" x14ac:dyDescent="0.25">
      <c r="A81" s="28">
        <v>46287</v>
      </c>
      <c r="B81" s="7" t="s">
        <v>107</v>
      </c>
      <c r="C81" s="7" t="s">
        <v>20</v>
      </c>
      <c r="D81" s="7" t="s">
        <v>21</v>
      </c>
      <c r="E81" s="7" t="s">
        <v>33</v>
      </c>
      <c r="F81" s="7" t="s">
        <v>604</v>
      </c>
      <c r="G81" s="7" t="s">
        <v>82</v>
      </c>
      <c r="H81" s="26">
        <v>803</v>
      </c>
      <c r="I81" s="26">
        <v>5</v>
      </c>
      <c r="J81" s="26">
        <v>0</v>
      </c>
      <c r="K81" s="26">
        <v>0</v>
      </c>
      <c r="L81" s="26">
        <v>2</v>
      </c>
      <c r="M81" s="26">
        <v>2</v>
      </c>
      <c r="N81" s="26">
        <v>1</v>
      </c>
      <c r="O81" s="26">
        <v>0</v>
      </c>
      <c r="P81" s="26">
        <f>IF(AND(IFERROR(INDEX(SP_Aktiv,MATCH(C81,SP_Liste,0)),TRUE),IFERROR(INDEX(PK_Aktiv,MATCH(E81,PK_Liste,0)),TRUE),IF(Filter!$L$5="Alle GeVo",TRUE,IF(Filter!$L$5="Nur BÜ-Schlüssel",ISNUMBER(MATCH(H81,BUESchluessel,0)),IFERROR(INDEX(GV_Aktiv,MATCH(G81,GV_Liste,0)),Filter!$H$18)))),1,0)</f>
        <v>1</v>
      </c>
    </row>
    <row r="82" spans="1:16" x14ac:dyDescent="0.25">
      <c r="A82" s="28">
        <v>46287</v>
      </c>
      <c r="B82" s="7" t="s">
        <v>107</v>
      </c>
      <c r="C82" s="7" t="s">
        <v>20</v>
      </c>
      <c r="D82" s="7" t="s">
        <v>21</v>
      </c>
      <c r="E82" s="7" t="s">
        <v>33</v>
      </c>
      <c r="F82" s="7" t="s">
        <v>605</v>
      </c>
      <c r="G82" s="7" t="s">
        <v>606</v>
      </c>
      <c r="H82" s="26">
        <v>374</v>
      </c>
      <c r="I82" s="26">
        <v>3</v>
      </c>
      <c r="J82" s="26">
        <v>0</v>
      </c>
      <c r="K82" s="26">
        <v>0</v>
      </c>
      <c r="L82" s="26">
        <v>1</v>
      </c>
      <c r="M82" s="26">
        <v>2</v>
      </c>
      <c r="N82" s="26">
        <v>0</v>
      </c>
      <c r="O82" s="26">
        <v>0</v>
      </c>
      <c r="P82" s="26">
        <f>IF(AND(IFERROR(INDEX(SP_Aktiv,MATCH(C82,SP_Liste,0)),TRUE),IFERROR(INDEX(PK_Aktiv,MATCH(E82,PK_Liste,0)),TRUE),IF(Filter!$L$5="Alle GeVo",TRUE,IF(Filter!$L$5="Nur BÜ-Schlüssel",ISNUMBER(MATCH(H82,BUESchluessel,0)),IFERROR(INDEX(GV_Aktiv,MATCH(G82,GV_Liste,0)),Filter!$H$18)))),1,0)</f>
        <v>1</v>
      </c>
    </row>
    <row r="83" spans="1:16" x14ac:dyDescent="0.25">
      <c r="A83" s="28">
        <v>46287</v>
      </c>
      <c r="B83" s="7" t="s">
        <v>107</v>
      </c>
      <c r="C83" s="7" t="s">
        <v>20</v>
      </c>
      <c r="D83" s="7" t="s">
        <v>24</v>
      </c>
      <c r="E83" s="7" t="s">
        <v>33</v>
      </c>
      <c r="F83" s="7" t="s">
        <v>607</v>
      </c>
      <c r="G83" s="7" t="s">
        <v>598</v>
      </c>
      <c r="H83" s="26">
        <v>610</v>
      </c>
      <c r="I83" s="26">
        <v>1</v>
      </c>
      <c r="J83" s="26">
        <v>0</v>
      </c>
      <c r="K83" s="26">
        <v>0</v>
      </c>
      <c r="L83" s="26">
        <v>1</v>
      </c>
      <c r="M83" s="26">
        <v>0</v>
      </c>
      <c r="N83" s="26">
        <v>0</v>
      </c>
      <c r="O83" s="26">
        <v>0</v>
      </c>
      <c r="P83" s="26">
        <f>IF(AND(IFERROR(INDEX(SP_Aktiv,MATCH(C83,SP_Liste,0)),TRUE),IFERROR(INDEX(PK_Aktiv,MATCH(E83,PK_Liste,0)),TRUE),IF(Filter!$L$5="Alle GeVo",TRUE,IF(Filter!$L$5="Nur BÜ-Schlüssel",ISNUMBER(MATCH(H83,BUESchluessel,0)),IFERROR(INDEX(GV_Aktiv,MATCH(G83,GV_Liste,0)),Filter!$H$18)))),1,0)</f>
        <v>1</v>
      </c>
    </row>
    <row r="84" spans="1:16" x14ac:dyDescent="0.25">
      <c r="A84" s="28">
        <v>46287</v>
      </c>
      <c r="B84" s="7" t="s">
        <v>107</v>
      </c>
      <c r="C84" s="7" t="s">
        <v>20</v>
      </c>
      <c r="D84" s="7" t="s">
        <v>24</v>
      </c>
      <c r="E84" s="7" t="s">
        <v>33</v>
      </c>
      <c r="F84" s="7" t="s">
        <v>608</v>
      </c>
      <c r="G84" s="7" t="s">
        <v>609</v>
      </c>
      <c r="H84" s="26">
        <v>48</v>
      </c>
      <c r="I84" s="26">
        <v>1</v>
      </c>
      <c r="J84" s="26">
        <v>0</v>
      </c>
      <c r="K84" s="26">
        <v>0</v>
      </c>
      <c r="L84" s="26">
        <v>1</v>
      </c>
      <c r="M84" s="26">
        <v>0</v>
      </c>
      <c r="N84" s="26">
        <v>0</v>
      </c>
      <c r="O84" s="26">
        <v>0</v>
      </c>
      <c r="P84" s="26">
        <f>IF(AND(IFERROR(INDEX(SP_Aktiv,MATCH(C84,SP_Liste,0)),TRUE),IFERROR(INDEX(PK_Aktiv,MATCH(E84,PK_Liste,0)),TRUE),IF(Filter!$L$5="Alle GeVo",TRUE,IF(Filter!$L$5="Nur BÜ-Schlüssel",ISNUMBER(MATCH(H84,BUESchluessel,0)),IFERROR(INDEX(GV_Aktiv,MATCH(G84,GV_Liste,0)),Filter!$H$18)))),1,0)</f>
        <v>1</v>
      </c>
    </row>
    <row r="85" spans="1:16" x14ac:dyDescent="0.25">
      <c r="A85" s="28">
        <v>46287</v>
      </c>
      <c r="B85" s="7" t="s">
        <v>107</v>
      </c>
      <c r="C85" s="7" t="s">
        <v>20</v>
      </c>
      <c r="D85" s="7" t="s">
        <v>24</v>
      </c>
      <c r="E85" s="7" t="s">
        <v>33</v>
      </c>
      <c r="F85" s="7" t="s">
        <v>610</v>
      </c>
      <c r="G85" s="7" t="s">
        <v>532</v>
      </c>
      <c r="H85" s="26">
        <v>427</v>
      </c>
      <c r="I85" s="26">
        <v>3</v>
      </c>
      <c r="J85" s="26">
        <v>0</v>
      </c>
      <c r="K85" s="26">
        <v>0</v>
      </c>
      <c r="L85" s="26">
        <v>2</v>
      </c>
      <c r="M85" s="26">
        <v>1</v>
      </c>
      <c r="N85" s="26">
        <v>0</v>
      </c>
      <c r="O85" s="26">
        <v>0</v>
      </c>
      <c r="P85" s="26">
        <f>IF(AND(IFERROR(INDEX(SP_Aktiv,MATCH(C85,SP_Liste,0)),TRUE),IFERROR(INDEX(PK_Aktiv,MATCH(E85,PK_Liste,0)),TRUE),IF(Filter!$L$5="Alle GeVo",TRUE,IF(Filter!$L$5="Nur BÜ-Schlüssel",ISNUMBER(MATCH(H85,BUESchluessel,0)),IFERROR(INDEX(GV_Aktiv,MATCH(G85,GV_Liste,0)),Filter!$H$18)))),1,0)</f>
        <v>1</v>
      </c>
    </row>
    <row r="86" spans="1:16" x14ac:dyDescent="0.25">
      <c r="A86" s="28">
        <v>46287</v>
      </c>
      <c r="B86" s="7" t="s">
        <v>107</v>
      </c>
      <c r="C86" s="7" t="s">
        <v>20</v>
      </c>
      <c r="D86" s="7" t="s">
        <v>19</v>
      </c>
      <c r="E86" s="7" t="s">
        <v>33</v>
      </c>
      <c r="F86" s="7" t="s">
        <v>611</v>
      </c>
      <c r="G86" s="7" t="s">
        <v>82</v>
      </c>
      <c r="H86" s="26">
        <v>803</v>
      </c>
      <c r="I86" s="26">
        <v>118</v>
      </c>
      <c r="J86" s="26">
        <v>0</v>
      </c>
      <c r="K86" s="26">
        <v>0</v>
      </c>
      <c r="L86" s="26">
        <v>6</v>
      </c>
      <c r="M86" s="26">
        <v>94</v>
      </c>
      <c r="N86" s="26">
        <v>18</v>
      </c>
      <c r="O86" s="26">
        <v>0</v>
      </c>
      <c r="P86" s="26">
        <f>IF(AND(IFERROR(INDEX(SP_Aktiv,MATCH(C86,SP_Liste,0)),TRUE),IFERROR(INDEX(PK_Aktiv,MATCH(E86,PK_Liste,0)),TRUE),IF(Filter!$L$5="Alle GeVo",TRUE,IF(Filter!$L$5="Nur BÜ-Schlüssel",ISNUMBER(MATCH(H86,BUESchluessel,0)),IFERROR(INDEX(GV_Aktiv,MATCH(G86,GV_Liste,0)),Filter!$H$18)))),1,0)</f>
        <v>1</v>
      </c>
    </row>
    <row r="87" spans="1:16" x14ac:dyDescent="0.25">
      <c r="A87" s="28">
        <v>46287</v>
      </c>
      <c r="B87" s="7" t="s">
        <v>107</v>
      </c>
      <c r="C87" s="7" t="s">
        <v>20</v>
      </c>
      <c r="D87" s="7" t="s">
        <v>19</v>
      </c>
      <c r="E87" s="7" t="s">
        <v>33</v>
      </c>
      <c r="F87" s="7" t="s">
        <v>612</v>
      </c>
      <c r="G87" s="7" t="s">
        <v>613</v>
      </c>
      <c r="H87" s="26">
        <v>429</v>
      </c>
      <c r="I87" s="26">
        <v>1</v>
      </c>
      <c r="J87" s="26">
        <v>0</v>
      </c>
      <c r="K87" s="26">
        <v>0</v>
      </c>
      <c r="L87" s="26">
        <v>1</v>
      </c>
      <c r="M87" s="26">
        <v>0</v>
      </c>
      <c r="N87" s="26">
        <v>0</v>
      </c>
      <c r="O87" s="26">
        <v>0</v>
      </c>
      <c r="P87" s="26">
        <f>IF(AND(IFERROR(INDEX(SP_Aktiv,MATCH(C87,SP_Liste,0)),TRUE),IFERROR(INDEX(PK_Aktiv,MATCH(E87,PK_Liste,0)),TRUE),IF(Filter!$L$5="Alle GeVo",TRUE,IF(Filter!$L$5="Nur BÜ-Schlüssel",ISNUMBER(MATCH(H87,BUESchluessel,0)),IFERROR(INDEX(GV_Aktiv,MATCH(G87,GV_Liste,0)),Filter!$H$18)))),1,0)</f>
        <v>1</v>
      </c>
    </row>
    <row r="88" spans="1:16" x14ac:dyDescent="0.25">
      <c r="A88" s="28">
        <v>46287</v>
      </c>
      <c r="B88" s="7" t="s">
        <v>107</v>
      </c>
      <c r="C88" s="7" t="s">
        <v>20</v>
      </c>
      <c r="D88" s="7" t="s">
        <v>21</v>
      </c>
      <c r="E88" s="7" t="s">
        <v>33</v>
      </c>
      <c r="F88" s="7" t="s">
        <v>614</v>
      </c>
      <c r="G88" s="7" t="s">
        <v>615</v>
      </c>
      <c r="H88" s="26">
        <v>399</v>
      </c>
      <c r="I88" s="26">
        <v>8</v>
      </c>
      <c r="J88" s="26">
        <v>0</v>
      </c>
      <c r="K88" s="26">
        <v>0</v>
      </c>
      <c r="L88" s="26">
        <v>4</v>
      </c>
      <c r="M88" s="26">
        <v>3</v>
      </c>
      <c r="N88" s="26">
        <v>1</v>
      </c>
      <c r="O88" s="26">
        <v>0</v>
      </c>
      <c r="P88" s="26">
        <f>IF(AND(IFERROR(INDEX(SP_Aktiv,MATCH(C88,SP_Liste,0)),TRUE),IFERROR(INDEX(PK_Aktiv,MATCH(E88,PK_Liste,0)),TRUE),IF(Filter!$L$5="Alle GeVo",TRUE,IF(Filter!$L$5="Nur BÜ-Schlüssel",ISNUMBER(MATCH(H88,BUESchluessel,0)),IFERROR(INDEX(GV_Aktiv,MATCH(G88,GV_Liste,0)),Filter!$H$18)))),1,0)</f>
        <v>1</v>
      </c>
    </row>
    <row r="89" spans="1:16" x14ac:dyDescent="0.25">
      <c r="A89" s="28">
        <v>46287</v>
      </c>
      <c r="B89" s="7" t="s">
        <v>107</v>
      </c>
      <c r="C89" s="7" t="s">
        <v>16</v>
      </c>
      <c r="D89" s="7" t="s">
        <v>15</v>
      </c>
      <c r="E89" s="7" t="s">
        <v>33</v>
      </c>
      <c r="F89" s="7" t="s">
        <v>616</v>
      </c>
      <c r="G89" s="7" t="s">
        <v>617</v>
      </c>
      <c r="H89" s="26">
        <v>537</v>
      </c>
      <c r="I89" s="26">
        <v>1</v>
      </c>
      <c r="J89" s="26">
        <v>0</v>
      </c>
      <c r="K89" s="26">
        <v>0</v>
      </c>
      <c r="L89" s="26">
        <v>1</v>
      </c>
      <c r="M89" s="26">
        <v>0</v>
      </c>
      <c r="N89" s="26">
        <v>0</v>
      </c>
      <c r="O89" s="26">
        <v>0</v>
      </c>
      <c r="P89" s="26">
        <f>IF(AND(IFERROR(INDEX(SP_Aktiv,MATCH(C89,SP_Liste,0)),TRUE),IFERROR(INDEX(PK_Aktiv,MATCH(E89,PK_Liste,0)),TRUE),IF(Filter!$L$5="Alle GeVo",TRUE,IF(Filter!$L$5="Nur BÜ-Schlüssel",ISNUMBER(MATCH(H89,BUESchluessel,0)),IFERROR(INDEX(GV_Aktiv,MATCH(G89,GV_Liste,0)),Filter!$H$18)))),1,0)</f>
        <v>1</v>
      </c>
    </row>
    <row r="90" spans="1:16" x14ac:dyDescent="0.25">
      <c r="A90" s="28">
        <v>46287</v>
      </c>
      <c r="B90" s="7" t="s">
        <v>107</v>
      </c>
      <c r="C90" s="7" t="s">
        <v>20</v>
      </c>
      <c r="D90" s="7" t="s">
        <v>19</v>
      </c>
      <c r="E90" s="7" t="s">
        <v>33</v>
      </c>
      <c r="F90" s="7" t="s">
        <v>618</v>
      </c>
      <c r="G90" s="7" t="s">
        <v>619</v>
      </c>
      <c r="H90" s="26">
        <v>516</v>
      </c>
      <c r="I90" s="26">
        <v>2</v>
      </c>
      <c r="J90" s="26">
        <v>0</v>
      </c>
      <c r="K90" s="26">
        <v>0</v>
      </c>
      <c r="L90" s="26">
        <v>1</v>
      </c>
      <c r="M90" s="26">
        <v>0</v>
      </c>
      <c r="N90" s="26">
        <v>1</v>
      </c>
      <c r="O90" s="26">
        <v>0</v>
      </c>
      <c r="P90" s="26">
        <f>IF(AND(IFERROR(INDEX(SP_Aktiv,MATCH(C90,SP_Liste,0)),TRUE),IFERROR(INDEX(PK_Aktiv,MATCH(E90,PK_Liste,0)),TRUE),IF(Filter!$L$5="Alle GeVo",TRUE,IF(Filter!$L$5="Nur BÜ-Schlüssel",ISNUMBER(MATCH(H90,BUESchluessel,0)),IFERROR(INDEX(GV_Aktiv,MATCH(G90,GV_Liste,0)),Filter!$H$18)))),1,0)</f>
        <v>1</v>
      </c>
    </row>
    <row r="91" spans="1:16" x14ac:dyDescent="0.25">
      <c r="A91" s="28">
        <v>46287</v>
      </c>
      <c r="B91" s="7" t="s">
        <v>107</v>
      </c>
      <c r="C91" s="7" t="s">
        <v>20</v>
      </c>
      <c r="D91" s="7" t="s">
        <v>21</v>
      </c>
      <c r="E91" s="7" t="s">
        <v>33</v>
      </c>
      <c r="F91" s="7" t="s">
        <v>620</v>
      </c>
      <c r="G91" s="7" t="s">
        <v>621</v>
      </c>
      <c r="H91" s="26">
        <v>590</v>
      </c>
      <c r="I91" s="26">
        <v>1</v>
      </c>
      <c r="J91" s="26">
        <v>0</v>
      </c>
      <c r="K91" s="26">
        <v>0</v>
      </c>
      <c r="L91" s="26">
        <v>1</v>
      </c>
      <c r="M91" s="26">
        <v>0</v>
      </c>
      <c r="N91" s="26">
        <v>0</v>
      </c>
      <c r="O91" s="26">
        <v>0</v>
      </c>
      <c r="P91" s="26">
        <f>IF(AND(IFERROR(INDEX(SP_Aktiv,MATCH(C91,SP_Liste,0)),TRUE),IFERROR(INDEX(PK_Aktiv,MATCH(E91,PK_Liste,0)),TRUE),IF(Filter!$L$5="Alle GeVo",TRUE,IF(Filter!$L$5="Nur BÜ-Schlüssel",ISNUMBER(MATCH(H91,BUESchluessel,0)),IFERROR(INDEX(GV_Aktiv,MATCH(G91,GV_Liste,0)),Filter!$H$18)))),1,0)</f>
        <v>1</v>
      </c>
    </row>
    <row r="92" spans="1:16" x14ac:dyDescent="0.25">
      <c r="A92" s="28">
        <v>46287</v>
      </c>
      <c r="B92" s="7" t="s">
        <v>107</v>
      </c>
      <c r="C92" s="7" t="s">
        <v>20</v>
      </c>
      <c r="D92" s="7" t="s">
        <v>19</v>
      </c>
      <c r="E92" s="7" t="s">
        <v>33</v>
      </c>
      <c r="F92" s="7" t="s">
        <v>622</v>
      </c>
      <c r="G92" s="7" t="s">
        <v>623</v>
      </c>
      <c r="H92" s="26">
        <v>510</v>
      </c>
      <c r="I92" s="26">
        <v>2</v>
      </c>
      <c r="J92" s="26">
        <v>0</v>
      </c>
      <c r="K92" s="26">
        <v>0</v>
      </c>
      <c r="L92" s="26">
        <v>1</v>
      </c>
      <c r="M92" s="26">
        <v>0</v>
      </c>
      <c r="N92" s="26">
        <v>1</v>
      </c>
      <c r="O92" s="26">
        <v>0</v>
      </c>
      <c r="P92" s="26">
        <f>IF(AND(IFERROR(INDEX(SP_Aktiv,MATCH(C92,SP_Liste,0)),TRUE),IFERROR(INDEX(PK_Aktiv,MATCH(E92,PK_Liste,0)),TRUE),IF(Filter!$L$5="Alle GeVo",TRUE,IF(Filter!$L$5="Nur BÜ-Schlüssel",ISNUMBER(MATCH(H92,BUESchluessel,0)),IFERROR(INDEX(GV_Aktiv,MATCH(G92,GV_Liste,0)),Filter!$H$18)))),1,0)</f>
        <v>1</v>
      </c>
    </row>
    <row r="93" spans="1:16" x14ac:dyDescent="0.25">
      <c r="A93" s="28">
        <v>46287</v>
      </c>
      <c r="B93" s="7" t="s">
        <v>107</v>
      </c>
      <c r="C93" s="7" t="s">
        <v>20</v>
      </c>
      <c r="D93" s="7" t="s">
        <v>19</v>
      </c>
      <c r="E93" s="7" t="s">
        <v>69</v>
      </c>
      <c r="F93" s="7" t="s">
        <v>624</v>
      </c>
      <c r="G93" s="7" t="s">
        <v>625</v>
      </c>
      <c r="H93" s="26">
        <v>609</v>
      </c>
      <c r="I93" s="26">
        <v>1</v>
      </c>
      <c r="J93" s="26">
        <v>0</v>
      </c>
      <c r="K93" s="26">
        <v>0</v>
      </c>
      <c r="L93" s="26">
        <v>1</v>
      </c>
      <c r="M93" s="26">
        <v>0</v>
      </c>
      <c r="N93" s="26">
        <v>0</v>
      </c>
      <c r="O93" s="26">
        <v>0</v>
      </c>
      <c r="P93" s="26">
        <f>IF(AND(IFERROR(INDEX(SP_Aktiv,MATCH(C93,SP_Liste,0)),TRUE),IFERROR(INDEX(PK_Aktiv,MATCH(E93,PK_Liste,0)),TRUE),IF(Filter!$L$5="Alle GeVo",TRUE,IF(Filter!$L$5="Nur BÜ-Schlüssel",ISNUMBER(MATCH(H93,BUESchluessel,0)),IFERROR(INDEX(GV_Aktiv,MATCH(G93,GV_Liste,0)),Filter!$H$18)))),1,0)</f>
        <v>0</v>
      </c>
    </row>
    <row r="94" spans="1:16" x14ac:dyDescent="0.25">
      <c r="A94" s="28">
        <v>46287</v>
      </c>
      <c r="B94" s="7" t="s">
        <v>107</v>
      </c>
      <c r="C94" s="7" t="s">
        <v>20</v>
      </c>
      <c r="D94" s="7" t="s">
        <v>25</v>
      </c>
      <c r="E94" s="7" t="s">
        <v>69</v>
      </c>
      <c r="F94" s="7" t="s">
        <v>626</v>
      </c>
      <c r="G94" s="7" t="s">
        <v>72</v>
      </c>
      <c r="H94" s="26">
        <v>39</v>
      </c>
      <c r="I94" s="26">
        <v>1</v>
      </c>
      <c r="J94" s="26">
        <v>0</v>
      </c>
      <c r="K94" s="26">
        <v>0</v>
      </c>
      <c r="L94" s="26">
        <v>1</v>
      </c>
      <c r="M94" s="26">
        <v>0</v>
      </c>
      <c r="N94" s="26">
        <v>0</v>
      </c>
      <c r="O94" s="26">
        <v>0</v>
      </c>
      <c r="P94" s="26">
        <f>IF(AND(IFERROR(INDEX(SP_Aktiv,MATCH(C94,SP_Liste,0)),TRUE),IFERROR(INDEX(PK_Aktiv,MATCH(E94,PK_Liste,0)),TRUE),IF(Filter!$L$5="Alle GeVo",TRUE,IF(Filter!$L$5="Nur BÜ-Schlüssel",ISNUMBER(MATCH(H94,BUESchluessel,0)),IFERROR(INDEX(GV_Aktiv,MATCH(G94,GV_Liste,0)),Filter!$H$18)))),1,0)</f>
        <v>0</v>
      </c>
    </row>
    <row r="95" spans="1:16" x14ac:dyDescent="0.25">
      <c r="A95" s="28">
        <v>46287</v>
      </c>
      <c r="B95" s="7" t="s">
        <v>107</v>
      </c>
      <c r="C95" s="7" t="s">
        <v>20</v>
      </c>
      <c r="D95" s="7" t="s">
        <v>19</v>
      </c>
      <c r="E95" s="7" t="s">
        <v>33</v>
      </c>
      <c r="F95" s="7" t="s">
        <v>502</v>
      </c>
      <c r="G95" s="7" t="s">
        <v>72</v>
      </c>
      <c r="H95" s="26">
        <v>39</v>
      </c>
      <c r="I95" s="26">
        <v>61</v>
      </c>
      <c r="J95" s="26">
        <v>0</v>
      </c>
      <c r="K95" s="26">
        <v>0</v>
      </c>
      <c r="L95" s="26">
        <v>9</v>
      </c>
      <c r="M95" s="26">
        <v>40</v>
      </c>
      <c r="N95" s="26">
        <v>12</v>
      </c>
      <c r="O95" s="26">
        <v>0</v>
      </c>
      <c r="P95" s="26">
        <f>IF(AND(IFERROR(INDEX(SP_Aktiv,MATCH(C95,SP_Liste,0)),TRUE),IFERROR(INDEX(PK_Aktiv,MATCH(E95,PK_Liste,0)),TRUE),IF(Filter!$L$5="Alle GeVo",TRUE,IF(Filter!$L$5="Nur BÜ-Schlüssel",ISNUMBER(MATCH(H95,BUESchluessel,0)),IFERROR(INDEX(GV_Aktiv,MATCH(G95,GV_Liste,0)),Filter!$H$18)))),1,0)</f>
        <v>1</v>
      </c>
    </row>
    <row r="96" spans="1:16" x14ac:dyDescent="0.25">
      <c r="A96" s="28">
        <v>46287</v>
      </c>
      <c r="B96" s="7" t="s">
        <v>107</v>
      </c>
      <c r="C96" s="7" t="s">
        <v>16</v>
      </c>
      <c r="D96" s="7" t="s">
        <v>17</v>
      </c>
      <c r="E96" s="7" t="s">
        <v>69</v>
      </c>
      <c r="F96" s="7" t="s">
        <v>627</v>
      </c>
      <c r="G96" s="7" t="s">
        <v>72</v>
      </c>
      <c r="H96" s="26">
        <v>39</v>
      </c>
      <c r="I96" s="26">
        <v>1</v>
      </c>
      <c r="J96" s="26">
        <v>0</v>
      </c>
      <c r="K96" s="26">
        <v>0</v>
      </c>
      <c r="L96" s="26">
        <v>1</v>
      </c>
      <c r="M96" s="26">
        <v>0</v>
      </c>
      <c r="N96" s="26">
        <v>0</v>
      </c>
      <c r="O96" s="26">
        <v>0</v>
      </c>
      <c r="P96" s="26">
        <f>IF(AND(IFERROR(INDEX(SP_Aktiv,MATCH(C96,SP_Liste,0)),TRUE),IFERROR(INDEX(PK_Aktiv,MATCH(E96,PK_Liste,0)),TRUE),IF(Filter!$L$5="Alle GeVo",TRUE,IF(Filter!$L$5="Nur BÜ-Schlüssel",ISNUMBER(MATCH(H96,BUESchluessel,0)),IFERROR(INDEX(GV_Aktiv,MATCH(G96,GV_Liste,0)),Filter!$H$18)))),1,0)</f>
        <v>0</v>
      </c>
    </row>
    <row r="97" spans="1:16" x14ac:dyDescent="0.25">
      <c r="A97" s="28">
        <v>46287</v>
      </c>
      <c r="B97" s="7" t="s">
        <v>107</v>
      </c>
      <c r="C97" s="7" t="s">
        <v>16</v>
      </c>
      <c r="D97" s="7" t="s">
        <v>15</v>
      </c>
      <c r="E97" s="7" t="s">
        <v>33</v>
      </c>
      <c r="F97" s="7" t="s">
        <v>628</v>
      </c>
      <c r="G97" s="7" t="s">
        <v>75</v>
      </c>
      <c r="H97" s="26">
        <v>108</v>
      </c>
      <c r="I97" s="26">
        <v>785</v>
      </c>
      <c r="J97" s="26">
        <v>0</v>
      </c>
      <c r="K97" s="26">
        <v>0</v>
      </c>
      <c r="L97" s="26">
        <v>91</v>
      </c>
      <c r="M97" s="26">
        <v>388</v>
      </c>
      <c r="N97" s="26">
        <v>306</v>
      </c>
      <c r="O97" s="26">
        <v>0</v>
      </c>
      <c r="P97" s="26">
        <f>IF(AND(IFERROR(INDEX(SP_Aktiv,MATCH(C97,SP_Liste,0)),TRUE),IFERROR(INDEX(PK_Aktiv,MATCH(E97,PK_Liste,0)),TRUE),IF(Filter!$L$5="Alle GeVo",TRUE,IF(Filter!$L$5="Nur BÜ-Schlüssel",ISNUMBER(MATCH(H97,BUESchluessel,0)),IFERROR(INDEX(GV_Aktiv,MATCH(G97,GV_Liste,0)),Filter!$H$18)))),1,0)</f>
        <v>1</v>
      </c>
    </row>
    <row r="98" spans="1:16" x14ac:dyDescent="0.25">
      <c r="A98" s="28">
        <v>46287</v>
      </c>
      <c r="B98" s="7" t="s">
        <v>107</v>
      </c>
      <c r="C98" s="7" t="s">
        <v>20</v>
      </c>
      <c r="D98" s="7" t="s">
        <v>22</v>
      </c>
      <c r="E98" s="7" t="s">
        <v>33</v>
      </c>
      <c r="F98" s="7" t="s">
        <v>629</v>
      </c>
      <c r="G98" s="7" t="s">
        <v>75</v>
      </c>
      <c r="H98" s="26">
        <v>108</v>
      </c>
      <c r="I98" s="26">
        <v>228</v>
      </c>
      <c r="J98" s="26">
        <v>0</v>
      </c>
      <c r="K98" s="26">
        <v>0</v>
      </c>
      <c r="L98" s="26">
        <v>50</v>
      </c>
      <c r="M98" s="26">
        <v>123</v>
      </c>
      <c r="N98" s="26">
        <v>55</v>
      </c>
      <c r="O98" s="26">
        <v>0</v>
      </c>
      <c r="P98" s="26">
        <f>IF(AND(IFERROR(INDEX(SP_Aktiv,MATCH(C98,SP_Liste,0)),TRUE),IFERROR(INDEX(PK_Aktiv,MATCH(E98,PK_Liste,0)),TRUE),IF(Filter!$L$5="Alle GeVo",TRUE,IF(Filter!$L$5="Nur BÜ-Schlüssel",ISNUMBER(MATCH(H98,BUESchluessel,0)),IFERROR(INDEX(GV_Aktiv,MATCH(G98,GV_Liste,0)),Filter!$H$18)))),1,0)</f>
        <v>1</v>
      </c>
    </row>
    <row r="99" spans="1:16" x14ac:dyDescent="0.25">
      <c r="A99" s="28">
        <v>46287</v>
      </c>
      <c r="B99" s="7" t="s">
        <v>107</v>
      </c>
      <c r="C99" s="7" t="s">
        <v>20</v>
      </c>
      <c r="D99" s="7" t="s">
        <v>19</v>
      </c>
      <c r="E99" s="7" t="s">
        <v>33</v>
      </c>
      <c r="F99" s="7" t="s">
        <v>630</v>
      </c>
      <c r="G99" s="7" t="s">
        <v>631</v>
      </c>
      <c r="H99" s="26">
        <v>175</v>
      </c>
      <c r="I99" s="26">
        <v>1</v>
      </c>
      <c r="J99" s="26">
        <v>0</v>
      </c>
      <c r="K99" s="26">
        <v>0</v>
      </c>
      <c r="L99" s="26">
        <v>1</v>
      </c>
      <c r="M99" s="26">
        <v>0</v>
      </c>
      <c r="N99" s="26">
        <v>0</v>
      </c>
      <c r="O99" s="26">
        <v>0</v>
      </c>
      <c r="P99" s="26">
        <f>IF(AND(IFERROR(INDEX(SP_Aktiv,MATCH(C99,SP_Liste,0)),TRUE),IFERROR(INDEX(PK_Aktiv,MATCH(E99,PK_Liste,0)),TRUE),IF(Filter!$L$5="Alle GeVo",TRUE,IF(Filter!$L$5="Nur BÜ-Schlüssel",ISNUMBER(MATCH(H99,BUESchluessel,0)),IFERROR(INDEX(GV_Aktiv,MATCH(G99,GV_Liste,0)),Filter!$H$18)))),1,0)</f>
        <v>1</v>
      </c>
    </row>
    <row r="100" spans="1:16" x14ac:dyDescent="0.25">
      <c r="A100" s="28">
        <v>46287</v>
      </c>
      <c r="B100" s="7" t="s">
        <v>107</v>
      </c>
      <c r="C100" s="7" t="s">
        <v>14</v>
      </c>
      <c r="D100" s="7" t="s">
        <v>14</v>
      </c>
      <c r="E100" s="7" t="s">
        <v>64</v>
      </c>
      <c r="F100" s="7" t="s">
        <v>497</v>
      </c>
      <c r="G100" s="7" t="s">
        <v>498</v>
      </c>
      <c r="H100" s="26">
        <v>0</v>
      </c>
      <c r="I100" s="26">
        <v>10</v>
      </c>
      <c r="J100" s="26">
        <v>0</v>
      </c>
      <c r="K100" s="26">
        <v>0</v>
      </c>
      <c r="L100" s="26">
        <v>8</v>
      </c>
      <c r="M100" s="26">
        <v>1</v>
      </c>
      <c r="N100" s="26">
        <v>1</v>
      </c>
      <c r="O100" s="26">
        <v>0</v>
      </c>
      <c r="P100" s="26">
        <f>IF(AND(IFERROR(INDEX(SP_Aktiv,MATCH(C100,SP_Liste,0)),TRUE),IFERROR(INDEX(PK_Aktiv,MATCH(E100,PK_Liste,0)),TRUE),IF(Filter!$L$5="Alle GeVo",TRUE,IF(Filter!$L$5="Nur BÜ-Schlüssel",ISNUMBER(MATCH(H100,BUESchluessel,0)),IFERROR(INDEX(GV_Aktiv,MATCH(G100,GV_Liste,0)),Filter!$H$18)))),1,0)</f>
        <v>0</v>
      </c>
    </row>
    <row r="101" spans="1:16" x14ac:dyDescent="0.25">
      <c r="A101" s="28">
        <v>46287</v>
      </c>
      <c r="B101" s="7" t="s">
        <v>107</v>
      </c>
      <c r="C101" s="7" t="s">
        <v>16</v>
      </c>
      <c r="D101" s="7" t="s">
        <v>17</v>
      </c>
      <c r="E101" s="7" t="s">
        <v>66</v>
      </c>
      <c r="F101" s="7" t="s">
        <v>627</v>
      </c>
      <c r="G101" s="7" t="s">
        <v>72</v>
      </c>
      <c r="H101" s="26">
        <v>39</v>
      </c>
      <c r="I101" s="26">
        <v>1</v>
      </c>
      <c r="J101" s="26">
        <v>0</v>
      </c>
      <c r="K101" s="26">
        <v>0</v>
      </c>
      <c r="L101" s="26">
        <v>1</v>
      </c>
      <c r="M101" s="26">
        <v>0</v>
      </c>
      <c r="N101" s="26">
        <v>0</v>
      </c>
      <c r="O101" s="26">
        <v>0</v>
      </c>
      <c r="P101" s="26">
        <f>IF(AND(IFERROR(INDEX(SP_Aktiv,MATCH(C101,SP_Liste,0)),TRUE),IFERROR(INDEX(PK_Aktiv,MATCH(E101,PK_Liste,0)),TRUE),IF(Filter!$L$5="Alle GeVo",TRUE,IF(Filter!$L$5="Nur BÜ-Schlüssel",ISNUMBER(MATCH(H101,BUESchluessel,0)),IFERROR(INDEX(GV_Aktiv,MATCH(G101,GV_Liste,0)),Filter!$H$18)))),1,0)</f>
        <v>0</v>
      </c>
    </row>
    <row r="102" spans="1:16" x14ac:dyDescent="0.25">
      <c r="A102" s="28">
        <v>46287</v>
      </c>
      <c r="B102" s="7" t="s">
        <v>107</v>
      </c>
      <c r="C102" s="7" t="s">
        <v>16</v>
      </c>
      <c r="D102" s="7" t="s">
        <v>17</v>
      </c>
      <c r="E102" s="7" t="s">
        <v>65</v>
      </c>
      <c r="F102" s="7" t="s">
        <v>632</v>
      </c>
      <c r="G102" s="7" t="s">
        <v>633</v>
      </c>
      <c r="H102" s="26">
        <v>869</v>
      </c>
      <c r="I102" s="26">
        <v>1</v>
      </c>
      <c r="J102" s="26">
        <v>0</v>
      </c>
      <c r="K102" s="26">
        <v>0</v>
      </c>
      <c r="L102" s="26">
        <v>1</v>
      </c>
      <c r="M102" s="26">
        <v>0</v>
      </c>
      <c r="N102" s="26">
        <v>0</v>
      </c>
      <c r="O102" s="26">
        <v>0</v>
      </c>
      <c r="P102" s="26">
        <f>IF(AND(IFERROR(INDEX(SP_Aktiv,MATCH(C102,SP_Liste,0)),TRUE),IFERROR(INDEX(PK_Aktiv,MATCH(E102,PK_Liste,0)),TRUE),IF(Filter!$L$5="Alle GeVo",TRUE,IF(Filter!$L$5="Nur BÜ-Schlüssel",ISNUMBER(MATCH(H102,BUESchluessel,0)),IFERROR(INDEX(GV_Aktiv,MATCH(G102,GV_Liste,0)),Filter!$H$18)))),1,0)</f>
        <v>0</v>
      </c>
    </row>
    <row r="103" spans="1:16" x14ac:dyDescent="0.25">
      <c r="A103" s="28">
        <v>46287</v>
      </c>
      <c r="B103" s="7" t="s">
        <v>107</v>
      </c>
      <c r="C103" s="7" t="s">
        <v>20</v>
      </c>
      <c r="D103" s="7" t="s">
        <v>24</v>
      </c>
      <c r="E103" s="7" t="s">
        <v>33</v>
      </c>
      <c r="F103" s="7" t="s">
        <v>634</v>
      </c>
      <c r="G103" s="7" t="s">
        <v>72</v>
      </c>
      <c r="H103" s="26">
        <v>39</v>
      </c>
      <c r="I103" s="26">
        <v>4</v>
      </c>
      <c r="J103" s="26">
        <v>0</v>
      </c>
      <c r="K103" s="26">
        <v>0</v>
      </c>
      <c r="L103" s="26">
        <v>1</v>
      </c>
      <c r="M103" s="26">
        <v>3</v>
      </c>
      <c r="N103" s="26">
        <v>0</v>
      </c>
      <c r="O103" s="26">
        <v>0</v>
      </c>
      <c r="P103" s="26">
        <f>IF(AND(IFERROR(INDEX(SP_Aktiv,MATCH(C103,SP_Liste,0)),TRUE),IFERROR(INDEX(PK_Aktiv,MATCH(E103,PK_Liste,0)),TRUE),IF(Filter!$L$5="Alle GeVo",TRUE,IF(Filter!$L$5="Nur BÜ-Schlüssel",ISNUMBER(MATCH(H103,BUESchluessel,0)),IFERROR(INDEX(GV_Aktiv,MATCH(G103,GV_Liste,0)),Filter!$H$18)))),1,0)</f>
        <v>1</v>
      </c>
    </row>
    <row r="104" spans="1:16" x14ac:dyDescent="0.25">
      <c r="A104" s="28">
        <v>46287</v>
      </c>
      <c r="B104" s="7" t="s">
        <v>107</v>
      </c>
      <c r="C104" s="7" t="s">
        <v>14</v>
      </c>
      <c r="D104" s="7" t="s">
        <v>14</v>
      </c>
      <c r="E104" s="7" t="s">
        <v>64</v>
      </c>
      <c r="F104" s="7" t="s">
        <v>520</v>
      </c>
      <c r="G104" s="7" t="s">
        <v>83</v>
      </c>
      <c r="H104" s="26">
        <v>2015</v>
      </c>
      <c r="I104" s="26">
        <v>99</v>
      </c>
      <c r="J104" s="26">
        <v>0</v>
      </c>
      <c r="K104" s="26">
        <v>0</v>
      </c>
      <c r="L104" s="26">
        <v>30</v>
      </c>
      <c r="M104" s="26">
        <v>69</v>
      </c>
      <c r="N104" s="26">
        <v>0</v>
      </c>
      <c r="O104" s="26">
        <v>0</v>
      </c>
      <c r="P104" s="26">
        <f>IF(AND(IFERROR(INDEX(SP_Aktiv,MATCH(C104,SP_Liste,0)),TRUE),IFERROR(INDEX(PK_Aktiv,MATCH(E104,PK_Liste,0)),TRUE),IF(Filter!$L$5="Alle GeVo",TRUE,IF(Filter!$L$5="Nur BÜ-Schlüssel",ISNUMBER(MATCH(H104,BUESchluessel,0)),IFERROR(INDEX(GV_Aktiv,MATCH(G104,GV_Liste,0)),Filter!$H$18)))),1,0)</f>
        <v>0</v>
      </c>
    </row>
    <row r="105" spans="1:16" x14ac:dyDescent="0.25">
      <c r="A105" s="28">
        <v>46287</v>
      </c>
      <c r="B105" s="7" t="s">
        <v>107</v>
      </c>
      <c r="C105" s="7" t="s">
        <v>14</v>
      </c>
      <c r="D105" s="7" t="s">
        <v>14</v>
      </c>
      <c r="E105" s="7" t="s">
        <v>34</v>
      </c>
      <c r="F105" s="7" t="s">
        <v>635</v>
      </c>
      <c r="G105" s="7" t="s">
        <v>636</v>
      </c>
      <c r="H105" s="26">
        <v>6077</v>
      </c>
      <c r="I105" s="26">
        <v>13</v>
      </c>
      <c r="J105" s="26">
        <v>0</v>
      </c>
      <c r="K105" s="26">
        <v>0</v>
      </c>
      <c r="L105" s="26">
        <v>8</v>
      </c>
      <c r="M105" s="26">
        <v>5</v>
      </c>
      <c r="N105" s="26">
        <v>0</v>
      </c>
      <c r="O105" s="26">
        <v>0</v>
      </c>
      <c r="P105" s="26">
        <f>IF(AND(IFERROR(INDEX(SP_Aktiv,MATCH(C105,SP_Liste,0)),TRUE),IFERROR(INDEX(PK_Aktiv,MATCH(E105,PK_Liste,0)),TRUE),IF(Filter!$L$5="Alle GeVo",TRUE,IF(Filter!$L$5="Nur BÜ-Schlüssel",ISNUMBER(MATCH(H105,BUESchluessel,0)),IFERROR(INDEX(GV_Aktiv,MATCH(G105,GV_Liste,0)),Filter!$H$18)))),1,0)</f>
        <v>1</v>
      </c>
    </row>
    <row r="106" spans="1:16" x14ac:dyDescent="0.25">
      <c r="A106" s="28">
        <v>46287</v>
      </c>
      <c r="B106" s="7" t="s">
        <v>107</v>
      </c>
      <c r="C106" s="7" t="s">
        <v>14</v>
      </c>
      <c r="D106" s="7" t="s">
        <v>14</v>
      </c>
      <c r="E106" s="7" t="s">
        <v>34</v>
      </c>
      <c r="F106" s="7" t="s">
        <v>637</v>
      </c>
      <c r="G106" s="7" t="s">
        <v>638</v>
      </c>
      <c r="H106" s="26">
        <v>5030</v>
      </c>
      <c r="I106" s="26">
        <v>16</v>
      </c>
      <c r="J106" s="26">
        <v>0</v>
      </c>
      <c r="K106" s="26">
        <v>0</v>
      </c>
      <c r="L106" s="26">
        <v>9</v>
      </c>
      <c r="M106" s="26">
        <v>7</v>
      </c>
      <c r="N106" s="26">
        <v>0</v>
      </c>
      <c r="O106" s="26">
        <v>0</v>
      </c>
      <c r="P106" s="26">
        <f>IF(AND(IFERROR(INDEX(SP_Aktiv,MATCH(C106,SP_Liste,0)),TRUE),IFERROR(INDEX(PK_Aktiv,MATCH(E106,PK_Liste,0)),TRUE),IF(Filter!$L$5="Alle GeVo",TRUE,IF(Filter!$L$5="Nur BÜ-Schlüssel",ISNUMBER(MATCH(H106,BUESchluessel,0)),IFERROR(INDEX(GV_Aktiv,MATCH(G106,GV_Liste,0)),Filter!$H$18)))),1,0)</f>
        <v>1</v>
      </c>
    </row>
    <row r="107" spans="1:16" x14ac:dyDescent="0.25">
      <c r="A107" s="28">
        <v>46287</v>
      </c>
      <c r="B107" s="7" t="s">
        <v>107</v>
      </c>
      <c r="C107" s="7" t="s">
        <v>20</v>
      </c>
      <c r="D107" s="7" t="s">
        <v>21</v>
      </c>
      <c r="E107" s="7" t="s">
        <v>33</v>
      </c>
      <c r="F107" s="7" t="s">
        <v>639</v>
      </c>
      <c r="G107" s="7" t="s">
        <v>522</v>
      </c>
      <c r="H107" s="26">
        <v>81</v>
      </c>
      <c r="I107" s="26">
        <v>1</v>
      </c>
      <c r="J107" s="26">
        <v>0</v>
      </c>
      <c r="K107" s="26">
        <v>0</v>
      </c>
      <c r="L107" s="26">
        <v>1</v>
      </c>
      <c r="M107" s="26">
        <v>0</v>
      </c>
      <c r="N107" s="26">
        <v>0</v>
      </c>
      <c r="O107" s="26">
        <v>0</v>
      </c>
      <c r="P107" s="26">
        <f>IF(AND(IFERROR(INDEX(SP_Aktiv,MATCH(C107,SP_Liste,0)),TRUE),IFERROR(INDEX(PK_Aktiv,MATCH(E107,PK_Liste,0)),TRUE),IF(Filter!$L$5="Alle GeVo",TRUE,IF(Filter!$L$5="Nur BÜ-Schlüssel",ISNUMBER(MATCH(H107,BUESchluessel,0)),IFERROR(INDEX(GV_Aktiv,MATCH(G107,GV_Liste,0)),Filter!$H$18)))),1,0)</f>
        <v>1</v>
      </c>
    </row>
    <row r="108" spans="1:16" x14ac:dyDescent="0.25">
      <c r="A108" s="28">
        <v>46287</v>
      </c>
      <c r="B108" s="7" t="s">
        <v>107</v>
      </c>
      <c r="C108" s="7" t="s">
        <v>20</v>
      </c>
      <c r="D108" s="7" t="s">
        <v>19</v>
      </c>
      <c r="E108" s="7" t="s">
        <v>33</v>
      </c>
      <c r="F108" s="7" t="s">
        <v>640</v>
      </c>
      <c r="G108" s="7" t="s">
        <v>641</v>
      </c>
      <c r="H108" s="26">
        <v>384</v>
      </c>
      <c r="I108" s="26">
        <v>1</v>
      </c>
      <c r="J108" s="26">
        <v>0</v>
      </c>
      <c r="K108" s="26">
        <v>0</v>
      </c>
      <c r="L108" s="26">
        <v>1</v>
      </c>
      <c r="M108" s="26">
        <v>0</v>
      </c>
      <c r="N108" s="26">
        <v>0</v>
      </c>
      <c r="O108" s="26">
        <v>0</v>
      </c>
      <c r="P108" s="26">
        <f>IF(AND(IFERROR(INDEX(SP_Aktiv,MATCH(C108,SP_Liste,0)),TRUE),IFERROR(INDEX(PK_Aktiv,MATCH(E108,PK_Liste,0)),TRUE),IF(Filter!$L$5="Alle GeVo",TRUE,IF(Filter!$L$5="Nur BÜ-Schlüssel",ISNUMBER(MATCH(H108,BUESchluessel,0)),IFERROR(INDEX(GV_Aktiv,MATCH(G108,GV_Liste,0)),Filter!$H$18)))),1,0)</f>
        <v>1</v>
      </c>
    </row>
    <row r="109" spans="1:16" x14ac:dyDescent="0.25">
      <c r="A109" s="28">
        <v>46287</v>
      </c>
      <c r="B109" s="7" t="s">
        <v>107</v>
      </c>
      <c r="C109" s="7" t="s">
        <v>20</v>
      </c>
      <c r="D109" s="7" t="s">
        <v>19</v>
      </c>
      <c r="E109" s="7" t="s">
        <v>33</v>
      </c>
      <c r="F109" s="7" t="s">
        <v>642</v>
      </c>
      <c r="G109" s="7" t="s">
        <v>643</v>
      </c>
      <c r="H109" s="26">
        <v>125</v>
      </c>
      <c r="I109" s="26">
        <v>2</v>
      </c>
      <c r="J109" s="26">
        <v>0</v>
      </c>
      <c r="K109" s="26">
        <v>0</v>
      </c>
      <c r="L109" s="26">
        <v>1</v>
      </c>
      <c r="M109" s="26">
        <v>1</v>
      </c>
      <c r="N109" s="26">
        <v>0</v>
      </c>
      <c r="O109" s="26">
        <v>0</v>
      </c>
      <c r="P109" s="26">
        <f>IF(AND(IFERROR(INDEX(SP_Aktiv,MATCH(C109,SP_Liste,0)),TRUE),IFERROR(INDEX(PK_Aktiv,MATCH(E109,PK_Liste,0)),TRUE),IF(Filter!$L$5="Alle GeVo",TRUE,IF(Filter!$L$5="Nur BÜ-Schlüssel",ISNUMBER(MATCH(H109,BUESchluessel,0)),IFERROR(INDEX(GV_Aktiv,MATCH(G109,GV_Liste,0)),Filter!$H$18)))),1,0)</f>
        <v>1</v>
      </c>
    </row>
    <row r="110" spans="1:16" x14ac:dyDescent="0.25">
      <c r="A110" s="28">
        <v>46287</v>
      </c>
      <c r="B110" s="7" t="s">
        <v>107</v>
      </c>
      <c r="C110" s="7" t="s">
        <v>20</v>
      </c>
      <c r="D110" s="7" t="s">
        <v>23</v>
      </c>
      <c r="E110" s="7" t="s">
        <v>33</v>
      </c>
      <c r="F110" s="7" t="s">
        <v>644</v>
      </c>
      <c r="G110" s="7" t="s">
        <v>645</v>
      </c>
      <c r="H110" s="26">
        <v>131</v>
      </c>
      <c r="I110" s="26">
        <v>3</v>
      </c>
      <c r="J110" s="26">
        <v>0</v>
      </c>
      <c r="K110" s="26">
        <v>0</v>
      </c>
      <c r="L110" s="26">
        <v>2</v>
      </c>
      <c r="M110" s="26">
        <v>1</v>
      </c>
      <c r="N110" s="26">
        <v>0</v>
      </c>
      <c r="O110" s="26">
        <v>0</v>
      </c>
      <c r="P110" s="26">
        <f>IF(AND(IFERROR(INDEX(SP_Aktiv,MATCH(C110,SP_Liste,0)),TRUE),IFERROR(INDEX(PK_Aktiv,MATCH(E110,PK_Liste,0)),TRUE),IF(Filter!$L$5="Alle GeVo",TRUE,IF(Filter!$L$5="Nur BÜ-Schlüssel",ISNUMBER(MATCH(H110,BUESchluessel,0)),IFERROR(INDEX(GV_Aktiv,MATCH(G110,GV_Liste,0)),Filter!$H$18)))),1,0)</f>
        <v>1</v>
      </c>
    </row>
    <row r="111" spans="1:16" x14ac:dyDescent="0.25">
      <c r="A111" s="28">
        <v>46287</v>
      </c>
      <c r="B111" s="7" t="s">
        <v>107</v>
      </c>
      <c r="C111" s="7" t="s">
        <v>16</v>
      </c>
      <c r="D111" s="7" t="s">
        <v>15</v>
      </c>
      <c r="E111" s="7" t="s">
        <v>33</v>
      </c>
      <c r="F111" s="7" t="s">
        <v>646</v>
      </c>
      <c r="G111" s="7" t="s">
        <v>647</v>
      </c>
      <c r="H111" s="26">
        <v>460</v>
      </c>
      <c r="I111" s="26">
        <v>1</v>
      </c>
      <c r="J111" s="26">
        <v>0</v>
      </c>
      <c r="K111" s="26">
        <v>0</v>
      </c>
      <c r="L111" s="26">
        <v>1</v>
      </c>
      <c r="M111" s="26">
        <v>0</v>
      </c>
      <c r="N111" s="26">
        <v>0</v>
      </c>
      <c r="O111" s="26">
        <v>0</v>
      </c>
      <c r="P111" s="26">
        <f>IF(AND(IFERROR(INDEX(SP_Aktiv,MATCH(C111,SP_Liste,0)),TRUE),IFERROR(INDEX(PK_Aktiv,MATCH(E111,PK_Liste,0)),TRUE),IF(Filter!$L$5="Alle GeVo",TRUE,IF(Filter!$L$5="Nur BÜ-Schlüssel",ISNUMBER(MATCH(H111,BUESchluessel,0)),IFERROR(INDEX(GV_Aktiv,MATCH(G111,GV_Liste,0)),Filter!$H$18)))),1,0)</f>
        <v>1</v>
      </c>
    </row>
    <row r="112" spans="1:16" x14ac:dyDescent="0.25">
      <c r="A112" s="28">
        <v>46287</v>
      </c>
      <c r="B112" s="7" t="s">
        <v>107</v>
      </c>
      <c r="C112" s="7" t="s">
        <v>20</v>
      </c>
      <c r="D112" s="7" t="s">
        <v>23</v>
      </c>
      <c r="E112" s="7" t="s">
        <v>33</v>
      </c>
      <c r="F112" s="7" t="s">
        <v>648</v>
      </c>
      <c r="G112" s="7" t="s">
        <v>75</v>
      </c>
      <c r="H112" s="26">
        <v>108</v>
      </c>
      <c r="I112" s="26">
        <v>78</v>
      </c>
      <c r="J112" s="26">
        <v>0</v>
      </c>
      <c r="K112" s="26">
        <v>0</v>
      </c>
      <c r="L112" s="26">
        <v>24</v>
      </c>
      <c r="M112" s="26">
        <v>44</v>
      </c>
      <c r="N112" s="26">
        <v>10</v>
      </c>
      <c r="O112" s="26">
        <v>0</v>
      </c>
      <c r="P112" s="26">
        <f>IF(AND(IFERROR(INDEX(SP_Aktiv,MATCH(C112,SP_Liste,0)),TRUE),IFERROR(INDEX(PK_Aktiv,MATCH(E112,PK_Liste,0)),TRUE),IF(Filter!$L$5="Alle GeVo",TRUE,IF(Filter!$L$5="Nur BÜ-Schlüssel",ISNUMBER(MATCH(H112,BUESchluessel,0)),IFERROR(INDEX(GV_Aktiv,MATCH(G112,GV_Liste,0)),Filter!$H$18)))),1,0)</f>
        <v>1</v>
      </c>
    </row>
    <row r="113" spans="1:16" x14ac:dyDescent="0.25">
      <c r="A113" s="28">
        <v>46287</v>
      </c>
      <c r="B113" s="7" t="s">
        <v>107</v>
      </c>
      <c r="C113" s="7" t="s">
        <v>20</v>
      </c>
      <c r="D113" s="7" t="s">
        <v>22</v>
      </c>
      <c r="E113" s="7" t="s">
        <v>33</v>
      </c>
      <c r="F113" s="7" t="s">
        <v>649</v>
      </c>
      <c r="G113" s="7" t="s">
        <v>76</v>
      </c>
      <c r="H113" s="26">
        <v>131</v>
      </c>
      <c r="I113" s="26">
        <v>4</v>
      </c>
      <c r="J113" s="26">
        <v>0</v>
      </c>
      <c r="K113" s="26">
        <v>0</v>
      </c>
      <c r="L113" s="26">
        <v>1</v>
      </c>
      <c r="M113" s="26">
        <v>3</v>
      </c>
      <c r="N113" s="26">
        <v>0</v>
      </c>
      <c r="O113" s="26">
        <v>0</v>
      </c>
      <c r="P113" s="26">
        <f>IF(AND(IFERROR(INDEX(SP_Aktiv,MATCH(C113,SP_Liste,0)),TRUE),IFERROR(INDEX(PK_Aktiv,MATCH(E113,PK_Liste,0)),TRUE),IF(Filter!$L$5="Alle GeVo",TRUE,IF(Filter!$L$5="Nur BÜ-Schlüssel",ISNUMBER(MATCH(H113,BUESchluessel,0)),IFERROR(INDEX(GV_Aktiv,MATCH(G113,GV_Liste,0)),Filter!$H$18)))),1,0)</f>
        <v>1</v>
      </c>
    </row>
    <row r="114" spans="1:16" x14ac:dyDescent="0.25">
      <c r="A114" s="28">
        <v>46287</v>
      </c>
      <c r="B114" s="7" t="s">
        <v>107</v>
      </c>
      <c r="C114" s="7" t="s">
        <v>20</v>
      </c>
      <c r="D114" s="7" t="s">
        <v>19</v>
      </c>
      <c r="E114" s="7" t="s">
        <v>33</v>
      </c>
      <c r="F114" s="7" t="s">
        <v>534</v>
      </c>
      <c r="G114" s="7" t="s">
        <v>535</v>
      </c>
      <c r="H114" s="26">
        <v>800</v>
      </c>
      <c r="I114" s="26">
        <v>2</v>
      </c>
      <c r="J114" s="26">
        <v>0</v>
      </c>
      <c r="K114" s="26">
        <v>0</v>
      </c>
      <c r="L114" s="26">
        <v>1</v>
      </c>
      <c r="M114" s="26">
        <v>0</v>
      </c>
      <c r="N114" s="26">
        <v>1</v>
      </c>
      <c r="O114" s="26">
        <v>0</v>
      </c>
      <c r="P114" s="26">
        <f>IF(AND(IFERROR(INDEX(SP_Aktiv,MATCH(C114,SP_Liste,0)),TRUE),IFERROR(INDEX(PK_Aktiv,MATCH(E114,PK_Liste,0)),TRUE),IF(Filter!$L$5="Alle GeVo",TRUE,IF(Filter!$L$5="Nur BÜ-Schlüssel",ISNUMBER(MATCH(H114,BUESchluessel,0)),IFERROR(INDEX(GV_Aktiv,MATCH(G114,GV_Liste,0)),Filter!$H$18)))),1,0)</f>
        <v>1</v>
      </c>
    </row>
    <row r="115" spans="1:16" x14ac:dyDescent="0.25">
      <c r="A115" s="28">
        <v>46287</v>
      </c>
      <c r="B115" s="7" t="s">
        <v>107</v>
      </c>
      <c r="C115" s="7" t="s">
        <v>16</v>
      </c>
      <c r="D115" s="7" t="s">
        <v>17</v>
      </c>
      <c r="E115" s="7" t="s">
        <v>33</v>
      </c>
      <c r="F115" s="7" t="s">
        <v>650</v>
      </c>
      <c r="G115" s="7" t="s">
        <v>651</v>
      </c>
      <c r="H115" s="26">
        <v>193</v>
      </c>
      <c r="I115" s="26">
        <v>17</v>
      </c>
      <c r="J115" s="26">
        <v>0</v>
      </c>
      <c r="K115" s="26">
        <v>0</v>
      </c>
      <c r="L115" s="26">
        <v>5</v>
      </c>
      <c r="M115" s="26">
        <v>5</v>
      </c>
      <c r="N115" s="26">
        <v>7</v>
      </c>
      <c r="O115" s="26">
        <v>0</v>
      </c>
      <c r="P115" s="26">
        <f>IF(AND(IFERROR(INDEX(SP_Aktiv,MATCH(C115,SP_Liste,0)),TRUE),IFERROR(INDEX(PK_Aktiv,MATCH(E115,PK_Liste,0)),TRUE),IF(Filter!$L$5="Alle GeVo",TRUE,IF(Filter!$L$5="Nur BÜ-Schlüssel",ISNUMBER(MATCH(H115,BUESchluessel,0)),IFERROR(INDEX(GV_Aktiv,MATCH(G115,GV_Liste,0)),Filter!$H$18)))),1,0)</f>
        <v>1</v>
      </c>
    </row>
    <row r="116" spans="1:16" x14ac:dyDescent="0.25">
      <c r="A116" s="28">
        <v>46287</v>
      </c>
      <c r="B116" s="7" t="s">
        <v>107</v>
      </c>
      <c r="C116" s="7" t="s">
        <v>16</v>
      </c>
      <c r="D116" s="7" t="s">
        <v>17</v>
      </c>
      <c r="E116" s="7" t="s">
        <v>33</v>
      </c>
      <c r="F116" s="7" t="s">
        <v>652</v>
      </c>
      <c r="G116" s="7" t="s">
        <v>615</v>
      </c>
      <c r="H116" s="26">
        <v>399</v>
      </c>
      <c r="I116" s="26">
        <v>5</v>
      </c>
      <c r="J116" s="26">
        <v>0</v>
      </c>
      <c r="K116" s="26">
        <v>0</v>
      </c>
      <c r="L116" s="26">
        <v>2</v>
      </c>
      <c r="M116" s="26">
        <v>3</v>
      </c>
      <c r="N116" s="26">
        <v>0</v>
      </c>
      <c r="O116" s="26">
        <v>0</v>
      </c>
      <c r="P116" s="26">
        <f>IF(AND(IFERROR(INDEX(SP_Aktiv,MATCH(C116,SP_Liste,0)),TRUE),IFERROR(INDEX(PK_Aktiv,MATCH(E116,PK_Liste,0)),TRUE),IF(Filter!$L$5="Alle GeVo",TRUE,IF(Filter!$L$5="Nur BÜ-Schlüssel",ISNUMBER(MATCH(H116,BUESchluessel,0)),IFERROR(INDEX(GV_Aktiv,MATCH(G116,GV_Liste,0)),Filter!$H$18)))),1,0)</f>
        <v>1</v>
      </c>
    </row>
    <row r="117" spans="1:16" x14ac:dyDescent="0.25">
      <c r="A117" s="28">
        <v>46287</v>
      </c>
      <c r="B117" s="7" t="s">
        <v>107</v>
      </c>
      <c r="C117" s="7" t="s">
        <v>20</v>
      </c>
      <c r="D117" s="7" t="s">
        <v>19</v>
      </c>
      <c r="E117" s="7" t="s">
        <v>65</v>
      </c>
      <c r="F117" s="7" t="s">
        <v>563</v>
      </c>
      <c r="G117" s="7" t="s">
        <v>73</v>
      </c>
      <c r="H117" s="26">
        <v>40</v>
      </c>
      <c r="I117" s="26">
        <v>2</v>
      </c>
      <c r="J117" s="26">
        <v>0</v>
      </c>
      <c r="K117" s="26">
        <v>0</v>
      </c>
      <c r="L117" s="26">
        <v>1</v>
      </c>
      <c r="M117" s="26">
        <v>1</v>
      </c>
      <c r="N117" s="26">
        <v>0</v>
      </c>
      <c r="O117" s="26">
        <v>0</v>
      </c>
      <c r="P117" s="26">
        <f>IF(AND(IFERROR(INDEX(SP_Aktiv,MATCH(C117,SP_Liste,0)),TRUE),IFERROR(INDEX(PK_Aktiv,MATCH(E117,PK_Liste,0)),TRUE),IF(Filter!$L$5="Alle GeVo",TRUE,IF(Filter!$L$5="Nur BÜ-Schlüssel",ISNUMBER(MATCH(H117,BUESchluessel,0)),IFERROR(INDEX(GV_Aktiv,MATCH(G117,GV_Liste,0)),Filter!$H$18)))),1,0)</f>
        <v>0</v>
      </c>
    </row>
    <row r="118" spans="1:16" x14ac:dyDescent="0.25">
      <c r="A118" s="28">
        <v>46287</v>
      </c>
      <c r="B118" s="7" t="s">
        <v>107</v>
      </c>
      <c r="C118" s="7" t="s">
        <v>16</v>
      </c>
      <c r="D118" s="7" t="s">
        <v>17</v>
      </c>
      <c r="E118" s="7" t="s">
        <v>33</v>
      </c>
      <c r="F118" s="7" t="s">
        <v>653</v>
      </c>
      <c r="G118" s="7" t="s">
        <v>77</v>
      </c>
      <c r="H118" s="26">
        <v>401</v>
      </c>
      <c r="I118" s="26">
        <v>746</v>
      </c>
      <c r="J118" s="26">
        <v>0</v>
      </c>
      <c r="K118" s="26">
        <v>0</v>
      </c>
      <c r="L118" s="26">
        <v>179</v>
      </c>
      <c r="M118" s="26">
        <v>348</v>
      </c>
      <c r="N118" s="26">
        <v>219</v>
      </c>
      <c r="O118" s="26">
        <v>0</v>
      </c>
      <c r="P118" s="26">
        <f>IF(AND(IFERROR(INDEX(SP_Aktiv,MATCH(C118,SP_Liste,0)),TRUE),IFERROR(INDEX(PK_Aktiv,MATCH(E118,PK_Liste,0)),TRUE),IF(Filter!$L$5="Alle GeVo",TRUE,IF(Filter!$L$5="Nur BÜ-Schlüssel",ISNUMBER(MATCH(H118,BUESchluessel,0)),IFERROR(INDEX(GV_Aktiv,MATCH(G118,GV_Liste,0)),Filter!$H$18)))),1,0)</f>
        <v>1</v>
      </c>
    </row>
    <row r="119" spans="1:16" x14ac:dyDescent="0.25">
      <c r="A119" s="28">
        <v>46287</v>
      </c>
      <c r="B119" s="7" t="s">
        <v>107</v>
      </c>
      <c r="C119" s="7" t="s">
        <v>16</v>
      </c>
      <c r="D119" s="7" t="s">
        <v>15</v>
      </c>
      <c r="E119" s="7" t="s">
        <v>33</v>
      </c>
      <c r="F119" s="7" t="s">
        <v>654</v>
      </c>
      <c r="G119" s="7" t="s">
        <v>655</v>
      </c>
      <c r="H119" s="26">
        <v>8</v>
      </c>
      <c r="I119" s="26">
        <v>2</v>
      </c>
      <c r="J119" s="26">
        <v>0</v>
      </c>
      <c r="K119" s="26">
        <v>0</v>
      </c>
      <c r="L119" s="26">
        <v>2</v>
      </c>
      <c r="M119" s="26">
        <v>0</v>
      </c>
      <c r="N119" s="26">
        <v>0</v>
      </c>
      <c r="O119" s="26">
        <v>0</v>
      </c>
      <c r="P119" s="26">
        <f>IF(AND(IFERROR(INDEX(SP_Aktiv,MATCH(C119,SP_Liste,0)),TRUE),IFERROR(INDEX(PK_Aktiv,MATCH(E119,PK_Liste,0)),TRUE),IF(Filter!$L$5="Alle GeVo",TRUE,IF(Filter!$L$5="Nur BÜ-Schlüssel",ISNUMBER(MATCH(H119,BUESchluessel,0)),IFERROR(INDEX(GV_Aktiv,MATCH(G119,GV_Liste,0)),Filter!$H$18)))),1,0)</f>
        <v>1</v>
      </c>
    </row>
    <row r="120" spans="1:16" x14ac:dyDescent="0.25">
      <c r="A120" s="28">
        <v>46287</v>
      </c>
      <c r="B120" s="7" t="s">
        <v>107</v>
      </c>
      <c r="C120" s="7" t="s">
        <v>16</v>
      </c>
      <c r="D120" s="7" t="s">
        <v>15</v>
      </c>
      <c r="E120" s="7" t="s">
        <v>33</v>
      </c>
      <c r="F120" s="7" t="s">
        <v>656</v>
      </c>
      <c r="G120" s="7" t="s">
        <v>557</v>
      </c>
      <c r="H120" s="26">
        <v>158</v>
      </c>
      <c r="I120" s="26">
        <v>21</v>
      </c>
      <c r="J120" s="26">
        <v>0</v>
      </c>
      <c r="K120" s="26">
        <v>0</v>
      </c>
      <c r="L120" s="26">
        <v>2</v>
      </c>
      <c r="M120" s="26">
        <v>15</v>
      </c>
      <c r="N120" s="26">
        <v>4</v>
      </c>
      <c r="O120" s="26">
        <v>0</v>
      </c>
      <c r="P120" s="26">
        <f>IF(AND(IFERROR(INDEX(SP_Aktiv,MATCH(C120,SP_Liste,0)),TRUE),IFERROR(INDEX(PK_Aktiv,MATCH(E120,PK_Liste,0)),TRUE),IF(Filter!$L$5="Alle GeVo",TRUE,IF(Filter!$L$5="Nur BÜ-Schlüssel",ISNUMBER(MATCH(H120,BUESchluessel,0)),IFERROR(INDEX(GV_Aktiv,MATCH(G120,GV_Liste,0)),Filter!$H$18)))),1,0)</f>
        <v>1</v>
      </c>
    </row>
    <row r="121" spans="1:16" x14ac:dyDescent="0.25">
      <c r="A121" s="28">
        <v>46287</v>
      </c>
      <c r="B121" s="7" t="s">
        <v>107</v>
      </c>
      <c r="C121" s="7" t="s">
        <v>16</v>
      </c>
      <c r="D121" s="7" t="s">
        <v>15</v>
      </c>
      <c r="E121" s="7" t="s">
        <v>33</v>
      </c>
      <c r="F121" s="7" t="s">
        <v>657</v>
      </c>
      <c r="G121" s="7" t="s">
        <v>658</v>
      </c>
      <c r="H121" s="26">
        <v>414</v>
      </c>
      <c r="I121" s="26">
        <v>6</v>
      </c>
      <c r="J121" s="26">
        <v>0</v>
      </c>
      <c r="K121" s="26">
        <v>0</v>
      </c>
      <c r="L121" s="26">
        <v>5</v>
      </c>
      <c r="M121" s="26">
        <v>1</v>
      </c>
      <c r="N121" s="26">
        <v>0</v>
      </c>
      <c r="O121" s="26">
        <v>0</v>
      </c>
      <c r="P121" s="26">
        <f>IF(AND(IFERROR(INDEX(SP_Aktiv,MATCH(C121,SP_Liste,0)),TRUE),IFERROR(INDEX(PK_Aktiv,MATCH(E121,PK_Liste,0)),TRUE),IF(Filter!$L$5="Alle GeVo",TRUE,IF(Filter!$L$5="Nur BÜ-Schlüssel",ISNUMBER(MATCH(H121,BUESchluessel,0)),IFERROR(INDEX(GV_Aktiv,MATCH(G121,GV_Liste,0)),Filter!$H$18)))),1,0)</f>
        <v>1</v>
      </c>
    </row>
    <row r="122" spans="1:16" x14ac:dyDescent="0.25">
      <c r="A122" s="28">
        <v>46287</v>
      </c>
      <c r="B122" s="7" t="s">
        <v>107</v>
      </c>
      <c r="C122" s="7" t="s">
        <v>16</v>
      </c>
      <c r="D122" s="7" t="s">
        <v>15</v>
      </c>
      <c r="E122" s="7" t="s">
        <v>33</v>
      </c>
      <c r="F122" s="7" t="s">
        <v>659</v>
      </c>
      <c r="G122" s="7" t="s">
        <v>78</v>
      </c>
      <c r="H122" s="26">
        <v>413</v>
      </c>
      <c r="I122" s="26">
        <v>416</v>
      </c>
      <c r="J122" s="26">
        <v>0</v>
      </c>
      <c r="K122" s="26">
        <v>0</v>
      </c>
      <c r="L122" s="26">
        <v>55</v>
      </c>
      <c r="M122" s="26">
        <v>254</v>
      </c>
      <c r="N122" s="26">
        <v>107</v>
      </c>
      <c r="O122" s="26">
        <v>0</v>
      </c>
      <c r="P122" s="26">
        <f>IF(AND(IFERROR(INDEX(SP_Aktiv,MATCH(C122,SP_Liste,0)),TRUE),IFERROR(INDEX(PK_Aktiv,MATCH(E122,PK_Liste,0)),TRUE),IF(Filter!$L$5="Alle GeVo",TRUE,IF(Filter!$L$5="Nur BÜ-Schlüssel",ISNUMBER(MATCH(H122,BUESchluessel,0)),IFERROR(INDEX(GV_Aktiv,MATCH(G122,GV_Liste,0)),Filter!$H$18)))),1,0)</f>
        <v>1</v>
      </c>
    </row>
    <row r="123" spans="1:16" x14ac:dyDescent="0.25">
      <c r="A123" s="28">
        <v>46287</v>
      </c>
      <c r="B123" s="7" t="s">
        <v>107</v>
      </c>
      <c r="C123" s="7" t="s">
        <v>16</v>
      </c>
      <c r="D123" s="7" t="s">
        <v>15</v>
      </c>
      <c r="E123" s="7" t="s">
        <v>33</v>
      </c>
      <c r="F123" s="7" t="s">
        <v>660</v>
      </c>
      <c r="G123" s="7" t="s">
        <v>615</v>
      </c>
      <c r="H123" s="26">
        <v>399</v>
      </c>
      <c r="I123" s="26">
        <v>10</v>
      </c>
      <c r="J123" s="26">
        <v>0</v>
      </c>
      <c r="K123" s="26">
        <v>0</v>
      </c>
      <c r="L123" s="26">
        <v>1</v>
      </c>
      <c r="M123" s="26">
        <v>7</v>
      </c>
      <c r="N123" s="26">
        <v>2</v>
      </c>
      <c r="O123" s="26">
        <v>0</v>
      </c>
      <c r="P123" s="26">
        <f>IF(AND(IFERROR(INDEX(SP_Aktiv,MATCH(C123,SP_Liste,0)),TRUE),IFERROR(INDEX(PK_Aktiv,MATCH(E123,PK_Liste,0)),TRUE),IF(Filter!$L$5="Alle GeVo",TRUE,IF(Filter!$L$5="Nur BÜ-Schlüssel",ISNUMBER(MATCH(H123,BUESchluessel,0)),IFERROR(INDEX(GV_Aktiv,MATCH(G123,GV_Liste,0)),Filter!$H$18)))),1,0)</f>
        <v>1</v>
      </c>
    </row>
    <row r="124" spans="1:16" x14ac:dyDescent="0.25">
      <c r="A124" s="28">
        <v>46287</v>
      </c>
      <c r="B124" s="7" t="s">
        <v>107</v>
      </c>
      <c r="C124" s="7" t="s">
        <v>20</v>
      </c>
      <c r="D124" s="7" t="s">
        <v>21</v>
      </c>
      <c r="E124" s="7" t="s">
        <v>33</v>
      </c>
      <c r="F124" s="7" t="s">
        <v>565</v>
      </c>
      <c r="G124" s="7" t="s">
        <v>566</v>
      </c>
      <c r="H124" s="26">
        <v>643</v>
      </c>
      <c r="I124" s="26">
        <v>2</v>
      </c>
      <c r="J124" s="26">
        <v>0</v>
      </c>
      <c r="K124" s="26">
        <v>0</v>
      </c>
      <c r="L124" s="26">
        <v>1</v>
      </c>
      <c r="M124" s="26">
        <v>0</v>
      </c>
      <c r="N124" s="26">
        <v>1</v>
      </c>
      <c r="O124" s="26">
        <v>0</v>
      </c>
      <c r="P124" s="26">
        <f>IF(AND(IFERROR(INDEX(SP_Aktiv,MATCH(C124,SP_Liste,0)),TRUE),IFERROR(INDEX(PK_Aktiv,MATCH(E124,PK_Liste,0)),TRUE),IF(Filter!$L$5="Alle GeVo",TRUE,IF(Filter!$L$5="Nur BÜ-Schlüssel",ISNUMBER(MATCH(H124,BUESchluessel,0)),IFERROR(INDEX(GV_Aktiv,MATCH(G124,GV_Liste,0)),Filter!$H$18)))),1,0)</f>
        <v>1</v>
      </c>
    </row>
    <row r="125" spans="1:16" x14ac:dyDescent="0.25">
      <c r="A125" s="28">
        <v>46287</v>
      </c>
      <c r="B125" s="7" t="s">
        <v>107</v>
      </c>
      <c r="C125" s="7" t="s">
        <v>20</v>
      </c>
      <c r="D125" s="7" t="s">
        <v>21</v>
      </c>
      <c r="E125" s="7" t="s">
        <v>33</v>
      </c>
      <c r="F125" s="7" t="s">
        <v>661</v>
      </c>
      <c r="G125" s="7" t="s">
        <v>662</v>
      </c>
      <c r="H125" s="26">
        <v>146</v>
      </c>
      <c r="I125" s="26">
        <v>6</v>
      </c>
      <c r="J125" s="26">
        <v>0</v>
      </c>
      <c r="K125" s="26">
        <v>0</v>
      </c>
      <c r="L125" s="26">
        <v>1</v>
      </c>
      <c r="M125" s="26">
        <v>5</v>
      </c>
      <c r="N125" s="26">
        <v>0</v>
      </c>
      <c r="O125" s="26">
        <v>0</v>
      </c>
      <c r="P125" s="26">
        <f>IF(AND(IFERROR(INDEX(SP_Aktiv,MATCH(C125,SP_Liste,0)),TRUE),IFERROR(INDEX(PK_Aktiv,MATCH(E125,PK_Liste,0)),TRUE),IF(Filter!$L$5="Alle GeVo",TRUE,IF(Filter!$L$5="Nur BÜ-Schlüssel",ISNUMBER(MATCH(H125,BUESchluessel,0)),IFERROR(INDEX(GV_Aktiv,MATCH(G125,GV_Liste,0)),Filter!$H$18)))),1,0)</f>
        <v>1</v>
      </c>
    </row>
    <row r="126" spans="1:16" x14ac:dyDescent="0.25">
      <c r="A126" s="28">
        <v>46287</v>
      </c>
      <c r="B126" s="7" t="s">
        <v>107</v>
      </c>
      <c r="C126" s="7" t="s">
        <v>16</v>
      </c>
      <c r="D126" s="7" t="s">
        <v>17</v>
      </c>
      <c r="E126" s="7" t="s">
        <v>33</v>
      </c>
      <c r="F126" s="7" t="s">
        <v>632</v>
      </c>
      <c r="G126" s="7" t="s">
        <v>633</v>
      </c>
      <c r="H126" s="26">
        <v>869</v>
      </c>
      <c r="I126" s="26">
        <v>73</v>
      </c>
      <c r="J126" s="26">
        <v>0</v>
      </c>
      <c r="K126" s="26">
        <v>0</v>
      </c>
      <c r="L126" s="26">
        <v>24</v>
      </c>
      <c r="M126" s="26">
        <v>5</v>
      </c>
      <c r="N126" s="26">
        <v>44</v>
      </c>
      <c r="O126" s="26">
        <v>0</v>
      </c>
      <c r="P126" s="26">
        <f>IF(AND(IFERROR(INDEX(SP_Aktiv,MATCH(C126,SP_Liste,0)),TRUE),IFERROR(INDEX(PK_Aktiv,MATCH(E126,PK_Liste,0)),TRUE),IF(Filter!$L$5="Alle GeVo",TRUE,IF(Filter!$L$5="Nur BÜ-Schlüssel",ISNUMBER(MATCH(H126,BUESchluessel,0)),IFERROR(INDEX(GV_Aktiv,MATCH(G126,GV_Liste,0)),Filter!$H$18)))),1,0)</f>
        <v>1</v>
      </c>
    </row>
    <row r="127" spans="1:16" x14ac:dyDescent="0.25">
      <c r="A127" s="28">
        <v>46287</v>
      </c>
      <c r="B127" s="7" t="s">
        <v>107</v>
      </c>
      <c r="C127" s="7" t="s">
        <v>20</v>
      </c>
      <c r="D127" s="7" t="s">
        <v>21</v>
      </c>
      <c r="E127" s="7" t="s">
        <v>33</v>
      </c>
      <c r="F127" s="7" t="s">
        <v>663</v>
      </c>
      <c r="G127" s="7" t="s">
        <v>664</v>
      </c>
      <c r="H127" s="26">
        <v>139</v>
      </c>
      <c r="I127" s="26">
        <v>3</v>
      </c>
      <c r="J127" s="26">
        <v>0</v>
      </c>
      <c r="K127" s="26">
        <v>0</v>
      </c>
      <c r="L127" s="26">
        <v>2</v>
      </c>
      <c r="M127" s="26">
        <v>0</v>
      </c>
      <c r="N127" s="26">
        <v>1</v>
      </c>
      <c r="O127" s="26">
        <v>0</v>
      </c>
      <c r="P127" s="26">
        <f>IF(AND(IFERROR(INDEX(SP_Aktiv,MATCH(C127,SP_Liste,0)),TRUE),IFERROR(INDEX(PK_Aktiv,MATCH(E127,PK_Liste,0)),TRUE),IF(Filter!$L$5="Alle GeVo",TRUE,IF(Filter!$L$5="Nur BÜ-Schlüssel",ISNUMBER(MATCH(H127,BUESchluessel,0)),IFERROR(INDEX(GV_Aktiv,MATCH(G127,GV_Liste,0)),Filter!$H$18)))),1,0)</f>
        <v>1</v>
      </c>
    </row>
    <row r="128" spans="1:16" x14ac:dyDescent="0.25">
      <c r="A128" s="28">
        <v>46287</v>
      </c>
      <c r="B128" s="7" t="s">
        <v>107</v>
      </c>
      <c r="C128" s="7" t="s">
        <v>20</v>
      </c>
      <c r="D128" s="7" t="s">
        <v>21</v>
      </c>
      <c r="E128" s="7" t="s">
        <v>33</v>
      </c>
      <c r="F128" s="7" t="s">
        <v>665</v>
      </c>
      <c r="G128" s="7" t="s">
        <v>666</v>
      </c>
      <c r="H128" s="26">
        <v>949</v>
      </c>
      <c r="I128" s="26">
        <v>3</v>
      </c>
      <c r="J128" s="26">
        <v>0</v>
      </c>
      <c r="K128" s="26">
        <v>0</v>
      </c>
      <c r="L128" s="26">
        <v>2</v>
      </c>
      <c r="M128" s="26">
        <v>0</v>
      </c>
      <c r="N128" s="26">
        <v>1</v>
      </c>
      <c r="O128" s="26">
        <v>0</v>
      </c>
      <c r="P128" s="26">
        <f>IF(AND(IFERROR(INDEX(SP_Aktiv,MATCH(C128,SP_Liste,0)),TRUE),IFERROR(INDEX(PK_Aktiv,MATCH(E128,PK_Liste,0)),TRUE),IF(Filter!$L$5="Alle GeVo",TRUE,IF(Filter!$L$5="Nur BÜ-Schlüssel",ISNUMBER(MATCH(H128,BUESchluessel,0)),IFERROR(INDEX(GV_Aktiv,MATCH(G128,GV_Liste,0)),Filter!$H$18)))),1,0)</f>
        <v>1</v>
      </c>
    </row>
    <row r="129" spans="1:16" x14ac:dyDescent="0.25">
      <c r="A129" s="28">
        <v>46287</v>
      </c>
      <c r="B129" s="7" t="s">
        <v>107</v>
      </c>
      <c r="C129" s="7" t="s">
        <v>16</v>
      </c>
      <c r="D129" s="7" t="s">
        <v>17</v>
      </c>
      <c r="E129" s="7" t="s">
        <v>33</v>
      </c>
      <c r="F129" s="7" t="s">
        <v>627</v>
      </c>
      <c r="G129" s="7" t="s">
        <v>72</v>
      </c>
      <c r="H129" s="26">
        <v>39</v>
      </c>
      <c r="I129" s="26">
        <v>131</v>
      </c>
      <c r="J129" s="26">
        <v>0</v>
      </c>
      <c r="K129" s="26">
        <v>0</v>
      </c>
      <c r="L129" s="26">
        <v>18</v>
      </c>
      <c r="M129" s="26">
        <v>32</v>
      </c>
      <c r="N129" s="26">
        <v>81</v>
      </c>
      <c r="O129" s="26">
        <v>0</v>
      </c>
      <c r="P129" s="26">
        <f>IF(AND(IFERROR(INDEX(SP_Aktiv,MATCH(C129,SP_Liste,0)),TRUE),IFERROR(INDEX(PK_Aktiv,MATCH(E129,PK_Liste,0)),TRUE),IF(Filter!$L$5="Alle GeVo",TRUE,IF(Filter!$L$5="Nur BÜ-Schlüssel",ISNUMBER(MATCH(H129,BUESchluessel,0)),IFERROR(INDEX(GV_Aktiv,MATCH(G129,GV_Liste,0)),Filter!$H$18)))),1,0)</f>
        <v>1</v>
      </c>
    </row>
    <row r="130" spans="1:16" x14ac:dyDescent="0.25">
      <c r="A130" s="28">
        <v>46287</v>
      </c>
      <c r="B130" s="7" t="s">
        <v>107</v>
      </c>
      <c r="C130" s="7" t="s">
        <v>16</v>
      </c>
      <c r="D130" s="7" t="s">
        <v>17</v>
      </c>
      <c r="E130" s="7" t="s">
        <v>33</v>
      </c>
      <c r="F130" s="7" t="s">
        <v>667</v>
      </c>
      <c r="G130" s="7" t="s">
        <v>668</v>
      </c>
      <c r="H130" s="26">
        <v>240</v>
      </c>
      <c r="I130" s="26">
        <v>2</v>
      </c>
      <c r="J130" s="26">
        <v>0</v>
      </c>
      <c r="K130" s="26">
        <v>0</v>
      </c>
      <c r="L130" s="26">
        <v>1</v>
      </c>
      <c r="M130" s="26">
        <v>1</v>
      </c>
      <c r="N130" s="26">
        <v>0</v>
      </c>
      <c r="O130" s="26">
        <v>0</v>
      </c>
      <c r="P130" s="26">
        <f>IF(AND(IFERROR(INDEX(SP_Aktiv,MATCH(C130,SP_Liste,0)),TRUE),IFERROR(INDEX(PK_Aktiv,MATCH(E130,PK_Liste,0)),TRUE),IF(Filter!$L$5="Alle GeVo",TRUE,IF(Filter!$L$5="Nur BÜ-Schlüssel",ISNUMBER(MATCH(H130,BUESchluessel,0)),IFERROR(INDEX(GV_Aktiv,MATCH(G130,GV_Liste,0)),Filter!$H$18)))),1,0)</f>
        <v>1</v>
      </c>
    </row>
    <row r="131" spans="1:16" x14ac:dyDescent="0.25">
      <c r="A131" s="28">
        <v>46287</v>
      </c>
      <c r="B131" s="7" t="s">
        <v>107</v>
      </c>
      <c r="C131" s="7" t="s">
        <v>20</v>
      </c>
      <c r="D131" s="7" t="s">
        <v>21</v>
      </c>
      <c r="E131" s="7" t="s">
        <v>33</v>
      </c>
      <c r="F131" s="7" t="s">
        <v>669</v>
      </c>
      <c r="G131" s="7" t="s">
        <v>670</v>
      </c>
      <c r="H131" s="26">
        <v>365</v>
      </c>
      <c r="I131" s="26">
        <v>8</v>
      </c>
      <c r="J131" s="26">
        <v>0</v>
      </c>
      <c r="K131" s="26">
        <v>0</v>
      </c>
      <c r="L131" s="26">
        <v>4</v>
      </c>
      <c r="M131" s="26">
        <v>1</v>
      </c>
      <c r="N131" s="26">
        <v>3</v>
      </c>
      <c r="O131" s="26">
        <v>0</v>
      </c>
      <c r="P131" s="26">
        <f>IF(AND(IFERROR(INDEX(SP_Aktiv,MATCH(C131,SP_Liste,0)),TRUE),IFERROR(INDEX(PK_Aktiv,MATCH(E131,PK_Liste,0)),TRUE),IF(Filter!$L$5="Alle GeVo",TRUE,IF(Filter!$L$5="Nur BÜ-Schlüssel",ISNUMBER(MATCH(H131,BUESchluessel,0)),IFERROR(INDEX(GV_Aktiv,MATCH(G131,GV_Liste,0)),Filter!$H$18)))),1,0)</f>
        <v>1</v>
      </c>
    </row>
    <row r="132" spans="1:16" x14ac:dyDescent="0.25">
      <c r="A132" s="28">
        <v>46287</v>
      </c>
      <c r="B132" s="7" t="s">
        <v>107</v>
      </c>
      <c r="C132" s="7" t="s">
        <v>20</v>
      </c>
      <c r="D132" s="7" t="s">
        <v>21</v>
      </c>
      <c r="E132" s="7" t="s">
        <v>65</v>
      </c>
      <c r="F132" s="7" t="s">
        <v>669</v>
      </c>
      <c r="G132" s="7" t="s">
        <v>670</v>
      </c>
      <c r="H132" s="26">
        <v>365</v>
      </c>
      <c r="I132" s="26">
        <v>3</v>
      </c>
      <c r="J132" s="26">
        <v>0</v>
      </c>
      <c r="K132" s="26">
        <v>0</v>
      </c>
      <c r="L132" s="26">
        <v>3</v>
      </c>
      <c r="M132" s="26">
        <v>0</v>
      </c>
      <c r="N132" s="26">
        <v>0</v>
      </c>
      <c r="O132" s="26">
        <v>0</v>
      </c>
      <c r="P132" s="26">
        <f>IF(AND(IFERROR(INDEX(SP_Aktiv,MATCH(C132,SP_Liste,0)),TRUE),IFERROR(INDEX(PK_Aktiv,MATCH(E132,PK_Liste,0)),TRUE),IF(Filter!$L$5="Alle GeVo",TRUE,IF(Filter!$L$5="Nur BÜ-Schlüssel",ISNUMBER(MATCH(H132,BUESchluessel,0)),IFERROR(INDEX(GV_Aktiv,MATCH(G132,GV_Liste,0)),Filter!$H$18)))),1,0)</f>
        <v>0</v>
      </c>
    </row>
    <row r="133" spans="1:16" x14ac:dyDescent="0.25">
      <c r="A133" s="28">
        <v>46287</v>
      </c>
      <c r="B133" s="7" t="s">
        <v>107</v>
      </c>
      <c r="C133" s="7" t="s">
        <v>20</v>
      </c>
      <c r="D133" s="7" t="s">
        <v>19</v>
      </c>
      <c r="E133" s="7" t="s">
        <v>33</v>
      </c>
      <c r="F133" s="7" t="s">
        <v>671</v>
      </c>
      <c r="G133" s="7" t="s">
        <v>672</v>
      </c>
      <c r="H133" s="26">
        <v>104</v>
      </c>
      <c r="I133" s="26">
        <v>2</v>
      </c>
      <c r="J133" s="26">
        <v>0</v>
      </c>
      <c r="K133" s="26">
        <v>0</v>
      </c>
      <c r="L133" s="26">
        <v>1</v>
      </c>
      <c r="M133" s="26">
        <v>1</v>
      </c>
      <c r="N133" s="26">
        <v>0</v>
      </c>
      <c r="O133" s="26">
        <v>0</v>
      </c>
      <c r="P133" s="26">
        <f>IF(AND(IFERROR(INDEX(SP_Aktiv,MATCH(C133,SP_Liste,0)),TRUE),IFERROR(INDEX(PK_Aktiv,MATCH(E133,PK_Liste,0)),TRUE),IF(Filter!$L$5="Alle GeVo",TRUE,IF(Filter!$L$5="Nur BÜ-Schlüssel",ISNUMBER(MATCH(H133,BUESchluessel,0)),IFERROR(INDEX(GV_Aktiv,MATCH(G133,GV_Liste,0)),Filter!$H$18)))),1,0)</f>
        <v>1</v>
      </c>
    </row>
    <row r="134" spans="1:16" x14ac:dyDescent="0.25">
      <c r="A134" s="28">
        <v>46287</v>
      </c>
      <c r="B134" s="7" t="s">
        <v>107</v>
      </c>
      <c r="C134" s="7" t="s">
        <v>14</v>
      </c>
      <c r="D134" s="7" t="s">
        <v>14</v>
      </c>
      <c r="E134" s="7" t="s">
        <v>34</v>
      </c>
      <c r="F134" s="7" t="s">
        <v>673</v>
      </c>
      <c r="G134" s="7" t="s">
        <v>674</v>
      </c>
      <c r="H134" s="26">
        <v>1000</v>
      </c>
      <c r="I134" s="26">
        <v>3</v>
      </c>
      <c r="J134" s="26">
        <v>0</v>
      </c>
      <c r="K134" s="26">
        <v>0</v>
      </c>
      <c r="L134" s="26">
        <v>3</v>
      </c>
      <c r="M134" s="26">
        <v>0</v>
      </c>
      <c r="N134" s="26">
        <v>0</v>
      </c>
      <c r="O134" s="26">
        <v>0</v>
      </c>
      <c r="P134" s="26">
        <f>IF(AND(IFERROR(INDEX(SP_Aktiv,MATCH(C134,SP_Liste,0)),TRUE),IFERROR(INDEX(PK_Aktiv,MATCH(E134,PK_Liste,0)),TRUE),IF(Filter!$L$5="Alle GeVo",TRUE,IF(Filter!$L$5="Nur BÜ-Schlüssel",ISNUMBER(MATCH(H134,BUESchluessel,0)),IFERROR(INDEX(GV_Aktiv,MATCH(G134,GV_Liste,0)),Filter!$H$18)))),1,0)</f>
        <v>1</v>
      </c>
    </row>
    <row r="135" spans="1:16" x14ac:dyDescent="0.25">
      <c r="A135" s="28">
        <v>46287</v>
      </c>
      <c r="B135" s="7" t="s">
        <v>107</v>
      </c>
      <c r="C135" s="7" t="s">
        <v>14</v>
      </c>
      <c r="D135" s="7" t="s">
        <v>14</v>
      </c>
      <c r="E135" s="7" t="s">
        <v>64</v>
      </c>
      <c r="F135" s="7" t="s">
        <v>635</v>
      </c>
      <c r="G135" s="7" t="s">
        <v>636</v>
      </c>
      <c r="H135" s="26">
        <v>6077</v>
      </c>
      <c r="I135" s="26">
        <v>38</v>
      </c>
      <c r="J135" s="26">
        <v>0</v>
      </c>
      <c r="K135" s="26">
        <v>0</v>
      </c>
      <c r="L135" s="26">
        <v>15</v>
      </c>
      <c r="M135" s="26">
        <v>23</v>
      </c>
      <c r="N135" s="26">
        <v>0</v>
      </c>
      <c r="O135" s="26">
        <v>0</v>
      </c>
      <c r="P135" s="26">
        <f>IF(AND(IFERROR(INDEX(SP_Aktiv,MATCH(C135,SP_Liste,0)),TRUE),IFERROR(INDEX(PK_Aktiv,MATCH(E135,PK_Liste,0)),TRUE),IF(Filter!$L$5="Alle GeVo",TRUE,IF(Filter!$L$5="Nur BÜ-Schlüssel",ISNUMBER(MATCH(H135,BUESchluessel,0)),IFERROR(INDEX(GV_Aktiv,MATCH(G135,GV_Liste,0)),Filter!$H$18)))),1,0)</f>
        <v>0</v>
      </c>
    </row>
    <row r="136" spans="1:16" x14ac:dyDescent="0.25">
      <c r="A136" s="28">
        <v>46287</v>
      </c>
      <c r="B136" s="7" t="s">
        <v>107</v>
      </c>
      <c r="C136" s="7" t="s">
        <v>14</v>
      </c>
      <c r="D136" s="7" t="s">
        <v>14</v>
      </c>
      <c r="E136" s="7" t="s">
        <v>64</v>
      </c>
      <c r="F136" s="7" t="s">
        <v>518</v>
      </c>
      <c r="G136" s="7" t="s">
        <v>519</v>
      </c>
      <c r="H136" s="26">
        <v>5077</v>
      </c>
      <c r="I136" s="26">
        <v>67</v>
      </c>
      <c r="J136" s="26">
        <v>0</v>
      </c>
      <c r="K136" s="26">
        <v>0</v>
      </c>
      <c r="L136" s="26">
        <v>8</v>
      </c>
      <c r="M136" s="26">
        <v>59</v>
      </c>
      <c r="N136" s="26">
        <v>0</v>
      </c>
      <c r="O136" s="26">
        <v>0</v>
      </c>
      <c r="P136" s="26">
        <f>IF(AND(IFERROR(INDEX(SP_Aktiv,MATCH(C136,SP_Liste,0)),TRUE),IFERROR(INDEX(PK_Aktiv,MATCH(E136,PK_Liste,0)),TRUE),IF(Filter!$L$5="Alle GeVo",TRUE,IF(Filter!$L$5="Nur BÜ-Schlüssel",ISNUMBER(MATCH(H136,BUESchluessel,0)),IFERROR(INDEX(GV_Aktiv,MATCH(G136,GV_Liste,0)),Filter!$H$18)))),1,0)</f>
        <v>0</v>
      </c>
    </row>
    <row r="137" spans="1:16" x14ac:dyDescent="0.25">
      <c r="A137" s="28">
        <v>46287</v>
      </c>
      <c r="B137" s="7" t="s">
        <v>107</v>
      </c>
      <c r="C137" s="7" t="s">
        <v>14</v>
      </c>
      <c r="D137" s="7" t="s">
        <v>14</v>
      </c>
      <c r="E137" s="7" t="s">
        <v>34</v>
      </c>
      <c r="F137" s="7" t="s">
        <v>675</v>
      </c>
      <c r="G137" s="7" t="s">
        <v>676</v>
      </c>
      <c r="H137" s="26">
        <v>5023</v>
      </c>
      <c r="I137" s="26">
        <v>1</v>
      </c>
      <c r="J137" s="26">
        <v>0</v>
      </c>
      <c r="K137" s="26">
        <v>0</v>
      </c>
      <c r="L137" s="26">
        <v>1</v>
      </c>
      <c r="M137" s="26">
        <v>0</v>
      </c>
      <c r="N137" s="26">
        <v>0</v>
      </c>
      <c r="O137" s="26">
        <v>0</v>
      </c>
      <c r="P137" s="26">
        <f>IF(AND(IFERROR(INDEX(SP_Aktiv,MATCH(C137,SP_Liste,0)),TRUE),IFERROR(INDEX(PK_Aktiv,MATCH(E137,PK_Liste,0)),TRUE),IF(Filter!$L$5="Alle GeVo",TRUE,IF(Filter!$L$5="Nur BÜ-Schlüssel",ISNUMBER(MATCH(H137,BUESchluessel,0)),IFERROR(INDEX(GV_Aktiv,MATCH(G137,GV_Liste,0)),Filter!$H$18)))),1,0)</f>
        <v>1</v>
      </c>
    </row>
    <row r="138" spans="1:16" x14ac:dyDescent="0.25">
      <c r="A138" s="28">
        <v>46287</v>
      </c>
      <c r="B138" s="7" t="s">
        <v>107</v>
      </c>
      <c r="C138" s="7" t="s">
        <v>14</v>
      </c>
      <c r="D138" s="7" t="s">
        <v>14</v>
      </c>
      <c r="E138" s="7" t="s">
        <v>34</v>
      </c>
      <c r="F138" s="7" t="s">
        <v>677</v>
      </c>
      <c r="G138" s="7" t="s">
        <v>678</v>
      </c>
      <c r="H138" s="26">
        <v>6046</v>
      </c>
      <c r="I138" s="26">
        <v>1</v>
      </c>
      <c r="J138" s="26">
        <v>0</v>
      </c>
      <c r="K138" s="26">
        <v>0</v>
      </c>
      <c r="L138" s="26">
        <v>1</v>
      </c>
      <c r="M138" s="26">
        <v>0</v>
      </c>
      <c r="N138" s="26">
        <v>0</v>
      </c>
      <c r="O138" s="26">
        <v>0</v>
      </c>
      <c r="P138" s="26">
        <f>IF(AND(IFERROR(INDEX(SP_Aktiv,MATCH(C138,SP_Liste,0)),TRUE),IFERROR(INDEX(PK_Aktiv,MATCH(E138,PK_Liste,0)),TRUE),IF(Filter!$L$5="Alle GeVo",TRUE,IF(Filter!$L$5="Nur BÜ-Schlüssel",ISNUMBER(MATCH(H138,BUESchluessel,0)),IFERROR(INDEX(GV_Aktiv,MATCH(G138,GV_Liste,0)),Filter!$H$18)))),1,0)</f>
        <v>1</v>
      </c>
    </row>
    <row r="139" spans="1:16" x14ac:dyDescent="0.25">
      <c r="A139" s="28">
        <v>46287</v>
      </c>
      <c r="B139" s="7" t="s">
        <v>107</v>
      </c>
      <c r="C139" s="7" t="s">
        <v>14</v>
      </c>
      <c r="D139" s="7" t="s">
        <v>14</v>
      </c>
      <c r="E139" s="7" t="s">
        <v>34</v>
      </c>
      <c r="F139" s="7" t="s">
        <v>679</v>
      </c>
      <c r="G139" s="7" t="s">
        <v>680</v>
      </c>
      <c r="H139" s="26">
        <v>6098</v>
      </c>
      <c r="I139" s="26">
        <v>1</v>
      </c>
      <c r="J139" s="26">
        <v>0</v>
      </c>
      <c r="K139" s="26">
        <v>0</v>
      </c>
      <c r="L139" s="26">
        <v>1</v>
      </c>
      <c r="M139" s="26">
        <v>0</v>
      </c>
      <c r="N139" s="26">
        <v>0</v>
      </c>
      <c r="O139" s="26">
        <v>0</v>
      </c>
      <c r="P139" s="26">
        <f>IF(AND(IFERROR(INDEX(SP_Aktiv,MATCH(C139,SP_Liste,0)),TRUE),IFERROR(INDEX(PK_Aktiv,MATCH(E139,PK_Liste,0)),TRUE),IF(Filter!$L$5="Alle GeVo",TRUE,IF(Filter!$L$5="Nur BÜ-Schlüssel",ISNUMBER(MATCH(H139,BUESchluessel,0)),IFERROR(INDEX(GV_Aktiv,MATCH(G139,GV_Liste,0)),Filter!$H$18)))),1,0)</f>
        <v>1</v>
      </c>
    </row>
    <row r="140" spans="1:16" x14ac:dyDescent="0.25">
      <c r="A140" s="28">
        <v>46287</v>
      </c>
      <c r="B140" s="7" t="s">
        <v>107</v>
      </c>
      <c r="C140" s="7" t="s">
        <v>14</v>
      </c>
      <c r="D140" s="7" t="s">
        <v>14</v>
      </c>
      <c r="E140" s="7" t="s">
        <v>34</v>
      </c>
      <c r="F140" s="7" t="s">
        <v>681</v>
      </c>
      <c r="G140" s="7" t="s">
        <v>682</v>
      </c>
      <c r="H140" s="26">
        <v>6032</v>
      </c>
      <c r="I140" s="26">
        <v>1</v>
      </c>
      <c r="J140" s="26">
        <v>0</v>
      </c>
      <c r="K140" s="26">
        <v>0</v>
      </c>
      <c r="L140" s="26">
        <v>1</v>
      </c>
      <c r="M140" s="26">
        <v>0</v>
      </c>
      <c r="N140" s="26">
        <v>0</v>
      </c>
      <c r="O140" s="26">
        <v>0</v>
      </c>
      <c r="P140" s="26">
        <f>IF(AND(IFERROR(INDEX(SP_Aktiv,MATCH(C140,SP_Liste,0)),TRUE),IFERROR(INDEX(PK_Aktiv,MATCH(E140,PK_Liste,0)),TRUE),IF(Filter!$L$5="Alle GeVo",TRUE,IF(Filter!$L$5="Nur BÜ-Schlüssel",ISNUMBER(MATCH(H140,BUESchluessel,0)),IFERROR(INDEX(GV_Aktiv,MATCH(G140,GV_Liste,0)),Filter!$H$18)))),1,0)</f>
        <v>1</v>
      </c>
    </row>
    <row r="141" spans="1:16" x14ac:dyDescent="0.25">
      <c r="A141" s="28">
        <v>46287</v>
      </c>
      <c r="B141" s="7" t="s">
        <v>107</v>
      </c>
      <c r="C141" s="7" t="s">
        <v>14</v>
      </c>
      <c r="D141" s="7" t="s">
        <v>14</v>
      </c>
      <c r="E141" s="7" t="s">
        <v>34</v>
      </c>
      <c r="F141" s="7" t="s">
        <v>683</v>
      </c>
      <c r="G141" s="7" t="s">
        <v>684</v>
      </c>
      <c r="H141" s="26">
        <v>5025</v>
      </c>
      <c r="I141" s="26">
        <v>12</v>
      </c>
      <c r="J141" s="26">
        <v>0</v>
      </c>
      <c r="K141" s="26">
        <v>0</v>
      </c>
      <c r="L141" s="26">
        <v>1</v>
      </c>
      <c r="M141" s="26">
        <v>11</v>
      </c>
      <c r="N141" s="26">
        <v>0</v>
      </c>
      <c r="O141" s="26">
        <v>0</v>
      </c>
      <c r="P141" s="26">
        <f>IF(AND(IFERROR(INDEX(SP_Aktiv,MATCH(C141,SP_Liste,0)),TRUE),IFERROR(INDEX(PK_Aktiv,MATCH(E141,PK_Liste,0)),TRUE),IF(Filter!$L$5="Alle GeVo",TRUE,IF(Filter!$L$5="Nur BÜ-Schlüssel",ISNUMBER(MATCH(H141,BUESchluessel,0)),IFERROR(INDEX(GV_Aktiv,MATCH(G141,GV_Liste,0)),Filter!$H$18)))),1,0)</f>
        <v>1</v>
      </c>
    </row>
    <row r="142" spans="1:16" x14ac:dyDescent="0.25">
      <c r="A142" s="28">
        <v>46287</v>
      </c>
      <c r="B142" s="7" t="s">
        <v>107</v>
      </c>
      <c r="C142" s="7" t="s">
        <v>14</v>
      </c>
      <c r="D142" s="7" t="s">
        <v>14</v>
      </c>
      <c r="E142" s="7" t="s">
        <v>69</v>
      </c>
      <c r="F142" s="7" t="s">
        <v>635</v>
      </c>
      <c r="G142" s="7" t="s">
        <v>636</v>
      </c>
      <c r="H142" s="26">
        <v>6077</v>
      </c>
      <c r="I142" s="26">
        <v>1</v>
      </c>
      <c r="J142" s="26">
        <v>0</v>
      </c>
      <c r="K142" s="26">
        <v>0</v>
      </c>
      <c r="L142" s="26">
        <v>1</v>
      </c>
      <c r="M142" s="26">
        <v>0</v>
      </c>
      <c r="N142" s="26">
        <v>0</v>
      </c>
      <c r="O142" s="26">
        <v>0</v>
      </c>
      <c r="P142" s="26">
        <f>IF(AND(IFERROR(INDEX(SP_Aktiv,MATCH(C142,SP_Liste,0)),TRUE),IFERROR(INDEX(PK_Aktiv,MATCH(E142,PK_Liste,0)),TRUE),IF(Filter!$L$5="Alle GeVo",TRUE,IF(Filter!$L$5="Nur BÜ-Schlüssel",ISNUMBER(MATCH(H142,BUESchluessel,0)),IFERROR(INDEX(GV_Aktiv,MATCH(G142,GV_Liste,0)),Filter!$H$18)))),1,0)</f>
        <v>0</v>
      </c>
    </row>
    <row r="143" spans="1:16" x14ac:dyDescent="0.25">
      <c r="A143" s="28">
        <v>46287</v>
      </c>
      <c r="B143" s="7" t="s">
        <v>107</v>
      </c>
      <c r="C143" s="7" t="s">
        <v>20</v>
      </c>
      <c r="D143" s="7" t="s">
        <v>21</v>
      </c>
      <c r="E143" s="7" t="s">
        <v>33</v>
      </c>
      <c r="F143" s="7" t="s">
        <v>685</v>
      </c>
      <c r="G143" s="7" t="s">
        <v>686</v>
      </c>
      <c r="H143" s="26">
        <v>4</v>
      </c>
      <c r="I143" s="26">
        <v>1</v>
      </c>
      <c r="J143" s="26">
        <v>0</v>
      </c>
      <c r="K143" s="26">
        <v>0</v>
      </c>
      <c r="L143" s="26">
        <v>1</v>
      </c>
      <c r="M143" s="26">
        <v>0</v>
      </c>
      <c r="N143" s="26">
        <v>0</v>
      </c>
      <c r="O143" s="26">
        <v>0</v>
      </c>
      <c r="P143" s="26">
        <f>IF(AND(IFERROR(INDEX(SP_Aktiv,MATCH(C143,SP_Liste,0)),TRUE),IFERROR(INDEX(PK_Aktiv,MATCH(E143,PK_Liste,0)),TRUE),IF(Filter!$L$5="Alle GeVo",TRUE,IF(Filter!$L$5="Nur BÜ-Schlüssel",ISNUMBER(MATCH(H143,BUESchluessel,0)),IFERROR(INDEX(GV_Aktiv,MATCH(G143,GV_Liste,0)),Filter!$H$18)))),1,0)</f>
        <v>1</v>
      </c>
    </row>
    <row r="144" spans="1:16" x14ac:dyDescent="0.25">
      <c r="A144" s="28">
        <v>46287</v>
      </c>
      <c r="B144" s="7" t="s">
        <v>107</v>
      </c>
      <c r="C144" s="7" t="s">
        <v>20</v>
      </c>
      <c r="D144" s="7" t="s">
        <v>21</v>
      </c>
      <c r="E144" s="7" t="s">
        <v>33</v>
      </c>
      <c r="F144" s="7" t="s">
        <v>687</v>
      </c>
      <c r="G144" s="7" t="s">
        <v>688</v>
      </c>
      <c r="H144" s="26">
        <v>414</v>
      </c>
      <c r="I144" s="26">
        <v>7</v>
      </c>
      <c r="J144" s="26">
        <v>0</v>
      </c>
      <c r="K144" s="26">
        <v>0</v>
      </c>
      <c r="L144" s="26">
        <v>4</v>
      </c>
      <c r="M144" s="26">
        <v>3</v>
      </c>
      <c r="N144" s="26">
        <v>0</v>
      </c>
      <c r="O144" s="26">
        <v>0</v>
      </c>
      <c r="P144" s="26">
        <f>IF(AND(IFERROR(INDEX(SP_Aktiv,MATCH(C144,SP_Liste,0)),TRUE),IFERROR(INDEX(PK_Aktiv,MATCH(E144,PK_Liste,0)),TRUE),IF(Filter!$L$5="Alle GeVo",TRUE,IF(Filter!$L$5="Nur BÜ-Schlüssel",ISNUMBER(MATCH(H144,BUESchluessel,0)),IFERROR(INDEX(GV_Aktiv,MATCH(G144,GV_Liste,0)),Filter!$H$18)))),1,0)</f>
        <v>1</v>
      </c>
    </row>
    <row r="145" spans="1:16" x14ac:dyDescent="0.25">
      <c r="A145" s="28">
        <v>46287</v>
      </c>
      <c r="B145" s="7" t="s">
        <v>107</v>
      </c>
      <c r="C145" s="7" t="s">
        <v>20</v>
      </c>
      <c r="D145" s="7" t="s">
        <v>19</v>
      </c>
      <c r="E145" s="7" t="s">
        <v>33</v>
      </c>
      <c r="F145" s="7" t="s">
        <v>689</v>
      </c>
      <c r="G145" s="7" t="s">
        <v>690</v>
      </c>
      <c r="H145" s="26">
        <v>492</v>
      </c>
      <c r="I145" s="26">
        <v>4</v>
      </c>
      <c r="J145" s="26">
        <v>0</v>
      </c>
      <c r="K145" s="26">
        <v>0</v>
      </c>
      <c r="L145" s="26">
        <v>3</v>
      </c>
      <c r="M145" s="26">
        <v>1</v>
      </c>
      <c r="N145" s="26">
        <v>0</v>
      </c>
      <c r="O145" s="26">
        <v>0</v>
      </c>
      <c r="P145" s="26">
        <f>IF(AND(IFERROR(INDEX(SP_Aktiv,MATCH(C145,SP_Liste,0)),TRUE),IFERROR(INDEX(PK_Aktiv,MATCH(E145,PK_Liste,0)),TRUE),IF(Filter!$L$5="Alle GeVo",TRUE,IF(Filter!$L$5="Nur BÜ-Schlüssel",ISNUMBER(MATCH(H145,BUESchluessel,0)),IFERROR(INDEX(GV_Aktiv,MATCH(G145,GV_Liste,0)),Filter!$H$18)))),1,0)</f>
        <v>1</v>
      </c>
    </row>
    <row r="146" spans="1:16" x14ac:dyDescent="0.25">
      <c r="A146" s="28">
        <v>46287</v>
      </c>
      <c r="B146" s="7" t="s">
        <v>107</v>
      </c>
      <c r="C146" s="7" t="s">
        <v>20</v>
      </c>
      <c r="D146" s="7" t="s">
        <v>19</v>
      </c>
      <c r="E146" s="7" t="s">
        <v>33</v>
      </c>
      <c r="F146" s="7" t="s">
        <v>691</v>
      </c>
      <c r="G146" s="7" t="s">
        <v>692</v>
      </c>
      <c r="H146" s="26">
        <v>271</v>
      </c>
      <c r="I146" s="26">
        <v>10</v>
      </c>
      <c r="J146" s="26">
        <v>0</v>
      </c>
      <c r="K146" s="26">
        <v>0</v>
      </c>
      <c r="L146" s="26">
        <v>4</v>
      </c>
      <c r="M146" s="26">
        <v>2</v>
      </c>
      <c r="N146" s="26">
        <v>4</v>
      </c>
      <c r="O146" s="26">
        <v>0</v>
      </c>
      <c r="P146" s="26">
        <f>IF(AND(IFERROR(INDEX(SP_Aktiv,MATCH(C146,SP_Liste,0)),TRUE),IFERROR(INDEX(PK_Aktiv,MATCH(E146,PK_Liste,0)),TRUE),IF(Filter!$L$5="Alle GeVo",TRUE,IF(Filter!$L$5="Nur BÜ-Schlüssel",ISNUMBER(MATCH(H146,BUESchluessel,0)),IFERROR(INDEX(GV_Aktiv,MATCH(G146,GV_Liste,0)),Filter!$H$18)))),1,0)</f>
        <v>1</v>
      </c>
    </row>
    <row r="147" spans="1:16" x14ac:dyDescent="0.25">
      <c r="A147" s="28">
        <v>46287</v>
      </c>
      <c r="B147" s="7" t="s">
        <v>107</v>
      </c>
      <c r="C147" s="7" t="s">
        <v>20</v>
      </c>
      <c r="D147" s="7" t="s">
        <v>22</v>
      </c>
      <c r="E147" s="7" t="s">
        <v>33</v>
      </c>
      <c r="F147" s="7" t="s">
        <v>693</v>
      </c>
      <c r="G147" s="7" t="s">
        <v>74</v>
      </c>
      <c r="H147" s="26">
        <v>67</v>
      </c>
      <c r="I147" s="26">
        <v>104</v>
      </c>
      <c r="J147" s="26">
        <v>0</v>
      </c>
      <c r="K147" s="26">
        <v>0</v>
      </c>
      <c r="L147" s="26">
        <v>18</v>
      </c>
      <c r="M147" s="26">
        <v>63</v>
      </c>
      <c r="N147" s="26">
        <v>23</v>
      </c>
      <c r="O147" s="26">
        <v>0</v>
      </c>
      <c r="P147" s="26">
        <f>IF(AND(IFERROR(INDEX(SP_Aktiv,MATCH(C147,SP_Liste,0)),TRUE),IFERROR(INDEX(PK_Aktiv,MATCH(E147,PK_Liste,0)),TRUE),IF(Filter!$L$5="Alle GeVo",TRUE,IF(Filter!$L$5="Nur BÜ-Schlüssel",ISNUMBER(MATCH(H147,BUESchluessel,0)),IFERROR(INDEX(GV_Aktiv,MATCH(G147,GV_Liste,0)),Filter!$H$18)))),1,0)</f>
        <v>1</v>
      </c>
    </row>
    <row r="148" spans="1:16" x14ac:dyDescent="0.25">
      <c r="A148" s="28">
        <v>46287</v>
      </c>
      <c r="B148" s="7" t="s">
        <v>107</v>
      </c>
      <c r="C148" s="7" t="s">
        <v>20</v>
      </c>
      <c r="D148" s="7" t="s">
        <v>21</v>
      </c>
      <c r="E148" s="7" t="s">
        <v>65</v>
      </c>
      <c r="F148" s="7" t="s">
        <v>537</v>
      </c>
      <c r="G148" s="7" t="s">
        <v>75</v>
      </c>
      <c r="H148" s="26">
        <v>108</v>
      </c>
      <c r="I148" s="26">
        <v>84</v>
      </c>
      <c r="J148" s="26">
        <v>0</v>
      </c>
      <c r="K148" s="26">
        <v>0</v>
      </c>
      <c r="L148" s="26">
        <v>12</v>
      </c>
      <c r="M148" s="26">
        <v>38</v>
      </c>
      <c r="N148" s="26">
        <v>34</v>
      </c>
      <c r="O148" s="26">
        <v>0</v>
      </c>
      <c r="P148" s="26">
        <f>IF(AND(IFERROR(INDEX(SP_Aktiv,MATCH(C148,SP_Liste,0)),TRUE),IFERROR(INDEX(PK_Aktiv,MATCH(E148,PK_Liste,0)),TRUE),IF(Filter!$L$5="Alle GeVo",TRUE,IF(Filter!$L$5="Nur BÜ-Schlüssel",ISNUMBER(MATCH(H148,BUESchluessel,0)),IFERROR(INDEX(GV_Aktiv,MATCH(G148,GV_Liste,0)),Filter!$H$18)))),1,0)</f>
        <v>0</v>
      </c>
    </row>
    <row r="149" spans="1:16" x14ac:dyDescent="0.25">
      <c r="A149" s="28">
        <v>46287</v>
      </c>
      <c r="B149" s="7" t="s">
        <v>107</v>
      </c>
      <c r="C149" s="7" t="s">
        <v>16</v>
      </c>
      <c r="D149" s="7" t="s">
        <v>15</v>
      </c>
      <c r="E149" s="7" t="s">
        <v>33</v>
      </c>
      <c r="F149" s="7" t="s">
        <v>694</v>
      </c>
      <c r="G149" s="7" t="s">
        <v>695</v>
      </c>
      <c r="H149" s="26">
        <v>179</v>
      </c>
      <c r="I149" s="26">
        <v>1</v>
      </c>
      <c r="J149" s="26">
        <v>0</v>
      </c>
      <c r="K149" s="26">
        <v>0</v>
      </c>
      <c r="L149" s="26">
        <v>1</v>
      </c>
      <c r="M149" s="26">
        <v>0</v>
      </c>
      <c r="N149" s="26">
        <v>0</v>
      </c>
      <c r="O149" s="26">
        <v>0</v>
      </c>
      <c r="P149" s="26">
        <f>IF(AND(IFERROR(INDEX(SP_Aktiv,MATCH(C149,SP_Liste,0)),TRUE),IFERROR(INDEX(PK_Aktiv,MATCH(E149,PK_Liste,0)),TRUE),IF(Filter!$L$5="Alle GeVo",TRUE,IF(Filter!$L$5="Nur BÜ-Schlüssel",ISNUMBER(MATCH(H149,BUESchluessel,0)),IFERROR(INDEX(GV_Aktiv,MATCH(G149,GV_Liste,0)),Filter!$H$18)))),1,0)</f>
        <v>1</v>
      </c>
    </row>
    <row r="150" spans="1:16" x14ac:dyDescent="0.25">
      <c r="A150" s="28">
        <v>46287</v>
      </c>
      <c r="B150" s="7" t="s">
        <v>107</v>
      </c>
      <c r="C150" s="7" t="s">
        <v>16</v>
      </c>
      <c r="D150" s="7" t="s">
        <v>15</v>
      </c>
      <c r="E150" s="7" t="s">
        <v>33</v>
      </c>
      <c r="F150" s="7" t="s">
        <v>696</v>
      </c>
      <c r="G150" s="7" t="s">
        <v>525</v>
      </c>
      <c r="H150" s="26">
        <v>404</v>
      </c>
      <c r="I150" s="26">
        <v>34</v>
      </c>
      <c r="J150" s="26">
        <v>0</v>
      </c>
      <c r="K150" s="26">
        <v>0</v>
      </c>
      <c r="L150" s="26">
        <v>6</v>
      </c>
      <c r="M150" s="26">
        <v>18</v>
      </c>
      <c r="N150" s="26">
        <v>10</v>
      </c>
      <c r="O150" s="26">
        <v>0</v>
      </c>
      <c r="P150" s="26">
        <f>IF(AND(IFERROR(INDEX(SP_Aktiv,MATCH(C150,SP_Liste,0)),TRUE),IFERROR(INDEX(PK_Aktiv,MATCH(E150,PK_Liste,0)),TRUE),IF(Filter!$L$5="Alle GeVo",TRUE,IF(Filter!$L$5="Nur BÜ-Schlüssel",ISNUMBER(MATCH(H150,BUESchluessel,0)),IFERROR(INDEX(GV_Aktiv,MATCH(G150,GV_Liste,0)),Filter!$H$18)))),1,0)</f>
        <v>1</v>
      </c>
    </row>
    <row r="151" spans="1:16" x14ac:dyDescent="0.25">
      <c r="A151" s="28">
        <v>46287</v>
      </c>
      <c r="B151" s="7" t="s">
        <v>107</v>
      </c>
      <c r="C151" s="7" t="s">
        <v>20</v>
      </c>
      <c r="D151" s="7" t="s">
        <v>19</v>
      </c>
      <c r="E151" s="7" t="s">
        <v>65</v>
      </c>
      <c r="F151" s="7" t="s">
        <v>553</v>
      </c>
      <c r="G151" s="7" t="s">
        <v>79</v>
      </c>
      <c r="H151" s="26">
        <v>469</v>
      </c>
      <c r="I151" s="26">
        <v>17</v>
      </c>
      <c r="J151" s="26">
        <v>0</v>
      </c>
      <c r="K151" s="26">
        <v>0</v>
      </c>
      <c r="L151" s="26">
        <v>2</v>
      </c>
      <c r="M151" s="26">
        <v>8</v>
      </c>
      <c r="N151" s="26">
        <v>7</v>
      </c>
      <c r="O151" s="26">
        <v>0</v>
      </c>
      <c r="P151" s="26">
        <f>IF(AND(IFERROR(INDEX(SP_Aktiv,MATCH(C151,SP_Liste,0)),TRUE),IFERROR(INDEX(PK_Aktiv,MATCH(E151,PK_Liste,0)),TRUE),IF(Filter!$L$5="Alle GeVo",TRUE,IF(Filter!$L$5="Nur BÜ-Schlüssel",ISNUMBER(MATCH(H151,BUESchluessel,0)),IFERROR(INDEX(GV_Aktiv,MATCH(G151,GV_Liste,0)),Filter!$H$18)))),1,0)</f>
        <v>0</v>
      </c>
    </row>
    <row r="152" spans="1:16" x14ac:dyDescent="0.25">
      <c r="A152" s="28">
        <v>46287</v>
      </c>
      <c r="B152" s="7" t="s">
        <v>107</v>
      </c>
      <c r="C152" s="7" t="s">
        <v>20</v>
      </c>
      <c r="D152" s="7" t="s">
        <v>21</v>
      </c>
      <c r="E152" s="7" t="s">
        <v>33</v>
      </c>
      <c r="F152" s="7" t="s">
        <v>697</v>
      </c>
      <c r="G152" s="7" t="s">
        <v>525</v>
      </c>
      <c r="H152" s="26">
        <v>404</v>
      </c>
      <c r="I152" s="26">
        <v>3</v>
      </c>
      <c r="J152" s="26">
        <v>0</v>
      </c>
      <c r="K152" s="26">
        <v>0</v>
      </c>
      <c r="L152" s="26">
        <v>1</v>
      </c>
      <c r="M152" s="26">
        <v>1</v>
      </c>
      <c r="N152" s="26">
        <v>1</v>
      </c>
      <c r="O152" s="26">
        <v>0</v>
      </c>
      <c r="P152" s="26">
        <f>IF(AND(IFERROR(INDEX(SP_Aktiv,MATCH(C152,SP_Liste,0)),TRUE),IFERROR(INDEX(PK_Aktiv,MATCH(E152,PK_Liste,0)),TRUE),IF(Filter!$L$5="Alle GeVo",TRUE,IF(Filter!$L$5="Nur BÜ-Schlüssel",ISNUMBER(MATCH(H152,BUESchluessel,0)),IFERROR(INDEX(GV_Aktiv,MATCH(G152,GV_Liste,0)),Filter!$H$18)))),1,0)</f>
        <v>1</v>
      </c>
    </row>
    <row r="153" spans="1:16" x14ac:dyDescent="0.25">
      <c r="A153" s="28">
        <v>46287</v>
      </c>
      <c r="B153" s="7" t="s">
        <v>107</v>
      </c>
      <c r="C153" s="7" t="s">
        <v>20</v>
      </c>
      <c r="D153" s="7" t="s">
        <v>24</v>
      </c>
      <c r="E153" s="7" t="s">
        <v>33</v>
      </c>
      <c r="F153" s="7" t="s">
        <v>698</v>
      </c>
      <c r="G153" s="7" t="s">
        <v>75</v>
      </c>
      <c r="H153" s="26">
        <v>108</v>
      </c>
      <c r="I153" s="26">
        <v>55</v>
      </c>
      <c r="J153" s="26">
        <v>0</v>
      </c>
      <c r="K153" s="26">
        <v>0</v>
      </c>
      <c r="L153" s="26">
        <v>12</v>
      </c>
      <c r="M153" s="26">
        <v>28</v>
      </c>
      <c r="N153" s="26">
        <v>15</v>
      </c>
      <c r="O153" s="26">
        <v>0</v>
      </c>
      <c r="P153" s="26">
        <f>IF(AND(IFERROR(INDEX(SP_Aktiv,MATCH(C153,SP_Liste,0)),TRUE),IFERROR(INDEX(PK_Aktiv,MATCH(E153,PK_Liste,0)),TRUE),IF(Filter!$L$5="Alle GeVo",TRUE,IF(Filter!$L$5="Nur BÜ-Schlüssel",ISNUMBER(MATCH(H153,BUESchluessel,0)),IFERROR(INDEX(GV_Aktiv,MATCH(G153,GV_Liste,0)),Filter!$H$18)))),1,0)</f>
        <v>1</v>
      </c>
    </row>
    <row r="154" spans="1:16" x14ac:dyDescent="0.25">
      <c r="A154" s="28">
        <v>46287</v>
      </c>
      <c r="B154" s="7" t="s">
        <v>107</v>
      </c>
      <c r="C154" s="7" t="s">
        <v>20</v>
      </c>
      <c r="D154" s="7" t="s">
        <v>24</v>
      </c>
      <c r="E154" s="7" t="s">
        <v>33</v>
      </c>
      <c r="F154" s="7" t="s">
        <v>699</v>
      </c>
      <c r="G154" s="7" t="s">
        <v>78</v>
      </c>
      <c r="H154" s="26">
        <v>413</v>
      </c>
      <c r="I154" s="26">
        <v>26</v>
      </c>
      <c r="J154" s="26">
        <v>0</v>
      </c>
      <c r="K154" s="26">
        <v>0</v>
      </c>
      <c r="L154" s="26">
        <v>5</v>
      </c>
      <c r="M154" s="26">
        <v>17</v>
      </c>
      <c r="N154" s="26">
        <v>4</v>
      </c>
      <c r="O154" s="26">
        <v>0</v>
      </c>
      <c r="P154" s="26">
        <f>IF(AND(IFERROR(INDEX(SP_Aktiv,MATCH(C154,SP_Liste,0)),TRUE),IFERROR(INDEX(PK_Aktiv,MATCH(E154,PK_Liste,0)),TRUE),IF(Filter!$L$5="Alle GeVo",TRUE,IF(Filter!$L$5="Nur BÜ-Schlüssel",ISNUMBER(MATCH(H154,BUESchluessel,0)),IFERROR(INDEX(GV_Aktiv,MATCH(G154,GV_Liste,0)),Filter!$H$18)))),1,0)</f>
        <v>1</v>
      </c>
    </row>
    <row r="155" spans="1:16" x14ac:dyDescent="0.25">
      <c r="A155" s="28">
        <v>46287</v>
      </c>
      <c r="B155" s="7" t="s">
        <v>107</v>
      </c>
      <c r="C155" s="7" t="s">
        <v>20</v>
      </c>
      <c r="D155" s="7" t="s">
        <v>24</v>
      </c>
      <c r="E155" s="7" t="s">
        <v>33</v>
      </c>
      <c r="F155" s="7" t="s">
        <v>700</v>
      </c>
      <c r="G155" s="7" t="s">
        <v>74</v>
      </c>
      <c r="H155" s="26">
        <v>67</v>
      </c>
      <c r="I155" s="26">
        <v>29</v>
      </c>
      <c r="J155" s="26">
        <v>0</v>
      </c>
      <c r="K155" s="26">
        <v>0</v>
      </c>
      <c r="L155" s="26">
        <v>3</v>
      </c>
      <c r="M155" s="26">
        <v>16</v>
      </c>
      <c r="N155" s="26">
        <v>10</v>
      </c>
      <c r="O155" s="26">
        <v>0</v>
      </c>
      <c r="P155" s="26">
        <f>IF(AND(IFERROR(INDEX(SP_Aktiv,MATCH(C155,SP_Liste,0)),TRUE),IFERROR(INDEX(PK_Aktiv,MATCH(E155,PK_Liste,0)),TRUE),IF(Filter!$L$5="Alle GeVo",TRUE,IF(Filter!$L$5="Nur BÜ-Schlüssel",ISNUMBER(MATCH(H155,BUESchluessel,0)),IFERROR(INDEX(GV_Aktiv,MATCH(G155,GV_Liste,0)),Filter!$H$18)))),1,0)</f>
        <v>1</v>
      </c>
    </row>
    <row r="156" spans="1:16" x14ac:dyDescent="0.25">
      <c r="A156" s="28">
        <v>46287</v>
      </c>
      <c r="B156" s="7" t="s">
        <v>107</v>
      </c>
      <c r="C156" s="7" t="s">
        <v>20</v>
      </c>
      <c r="D156" s="7" t="s">
        <v>19</v>
      </c>
      <c r="E156" s="7" t="s">
        <v>33</v>
      </c>
      <c r="F156" s="7" t="s">
        <v>701</v>
      </c>
      <c r="G156" s="7" t="s">
        <v>609</v>
      </c>
      <c r="H156" s="26">
        <v>48</v>
      </c>
      <c r="I156" s="26">
        <v>2</v>
      </c>
      <c r="J156" s="26">
        <v>0</v>
      </c>
      <c r="K156" s="26">
        <v>0</v>
      </c>
      <c r="L156" s="26">
        <v>1</v>
      </c>
      <c r="M156" s="26">
        <v>1</v>
      </c>
      <c r="N156" s="26">
        <v>0</v>
      </c>
      <c r="O156" s="26">
        <v>0</v>
      </c>
      <c r="P156" s="26">
        <f>IF(AND(IFERROR(INDEX(SP_Aktiv,MATCH(C156,SP_Liste,0)),TRUE),IFERROR(INDEX(PK_Aktiv,MATCH(E156,PK_Liste,0)),TRUE),IF(Filter!$L$5="Alle GeVo",TRUE,IF(Filter!$L$5="Nur BÜ-Schlüssel",ISNUMBER(MATCH(H156,BUESchluessel,0)),IFERROR(INDEX(GV_Aktiv,MATCH(G156,GV_Liste,0)),Filter!$H$18)))),1,0)</f>
        <v>1</v>
      </c>
    </row>
    <row r="157" spans="1:16" x14ac:dyDescent="0.25">
      <c r="A157" s="28">
        <v>46287</v>
      </c>
      <c r="B157" s="7" t="s">
        <v>107</v>
      </c>
      <c r="C157" s="7" t="s">
        <v>20</v>
      </c>
      <c r="D157" s="7" t="s">
        <v>19</v>
      </c>
      <c r="E157" s="7" t="s">
        <v>33</v>
      </c>
      <c r="F157" s="7" t="s">
        <v>702</v>
      </c>
      <c r="G157" s="7" t="s">
        <v>703</v>
      </c>
      <c r="H157" s="26">
        <v>68</v>
      </c>
      <c r="I157" s="26">
        <v>31</v>
      </c>
      <c r="J157" s="26">
        <v>0</v>
      </c>
      <c r="K157" s="26">
        <v>0</v>
      </c>
      <c r="L157" s="26">
        <v>6</v>
      </c>
      <c r="M157" s="26">
        <v>20</v>
      </c>
      <c r="N157" s="26">
        <v>5</v>
      </c>
      <c r="O157" s="26">
        <v>0</v>
      </c>
      <c r="P157" s="26">
        <f>IF(AND(IFERROR(INDEX(SP_Aktiv,MATCH(C157,SP_Liste,0)),TRUE),IFERROR(INDEX(PK_Aktiv,MATCH(E157,PK_Liste,0)),TRUE),IF(Filter!$L$5="Alle GeVo",TRUE,IF(Filter!$L$5="Nur BÜ-Schlüssel",ISNUMBER(MATCH(H157,BUESchluessel,0)),IFERROR(INDEX(GV_Aktiv,MATCH(G157,GV_Liste,0)),Filter!$H$18)))),1,0)</f>
        <v>1</v>
      </c>
    </row>
    <row r="158" spans="1:16" x14ac:dyDescent="0.25">
      <c r="A158" s="28">
        <v>46287</v>
      </c>
      <c r="B158" s="7" t="s">
        <v>107</v>
      </c>
      <c r="C158" s="7" t="s">
        <v>20</v>
      </c>
      <c r="D158" s="7" t="s">
        <v>19</v>
      </c>
      <c r="E158" s="7" t="s">
        <v>33</v>
      </c>
      <c r="F158" s="7" t="s">
        <v>704</v>
      </c>
      <c r="G158" s="7" t="s">
        <v>705</v>
      </c>
      <c r="H158" s="26">
        <v>52</v>
      </c>
      <c r="I158" s="26">
        <v>7</v>
      </c>
      <c r="J158" s="26">
        <v>0</v>
      </c>
      <c r="K158" s="26">
        <v>0</v>
      </c>
      <c r="L158" s="26">
        <v>2</v>
      </c>
      <c r="M158" s="26">
        <v>4</v>
      </c>
      <c r="N158" s="26">
        <v>1</v>
      </c>
      <c r="O158" s="26">
        <v>0</v>
      </c>
      <c r="P158" s="26">
        <f>IF(AND(IFERROR(INDEX(SP_Aktiv,MATCH(C158,SP_Liste,0)),TRUE),IFERROR(INDEX(PK_Aktiv,MATCH(E158,PK_Liste,0)),TRUE),IF(Filter!$L$5="Alle GeVo",TRUE,IF(Filter!$L$5="Nur BÜ-Schlüssel",ISNUMBER(MATCH(H158,BUESchluessel,0)),IFERROR(INDEX(GV_Aktiv,MATCH(G158,GV_Liste,0)),Filter!$H$18)))),1,0)</f>
        <v>1</v>
      </c>
    </row>
    <row r="159" spans="1:16" x14ac:dyDescent="0.25">
      <c r="A159" s="28">
        <v>46287</v>
      </c>
      <c r="B159" s="7" t="s">
        <v>107</v>
      </c>
      <c r="C159" s="7" t="s">
        <v>20</v>
      </c>
      <c r="D159" s="7" t="s">
        <v>19</v>
      </c>
      <c r="E159" s="7" t="s">
        <v>33</v>
      </c>
      <c r="F159" s="7" t="s">
        <v>706</v>
      </c>
      <c r="G159" s="7" t="s">
        <v>615</v>
      </c>
      <c r="H159" s="26">
        <v>399</v>
      </c>
      <c r="I159" s="26">
        <v>17</v>
      </c>
      <c r="J159" s="26">
        <v>0</v>
      </c>
      <c r="K159" s="26">
        <v>0</v>
      </c>
      <c r="L159" s="26">
        <v>1</v>
      </c>
      <c r="M159" s="26">
        <v>8</v>
      </c>
      <c r="N159" s="26">
        <v>8</v>
      </c>
      <c r="O159" s="26">
        <v>0</v>
      </c>
      <c r="P159" s="26">
        <f>IF(AND(IFERROR(INDEX(SP_Aktiv,MATCH(C159,SP_Liste,0)),TRUE),IFERROR(INDEX(PK_Aktiv,MATCH(E159,PK_Liste,0)),TRUE),IF(Filter!$L$5="Alle GeVo",TRUE,IF(Filter!$L$5="Nur BÜ-Schlüssel",ISNUMBER(MATCH(H159,BUESchluessel,0)),IFERROR(INDEX(GV_Aktiv,MATCH(G159,GV_Liste,0)),Filter!$H$18)))),1,0)</f>
        <v>1</v>
      </c>
    </row>
    <row r="160" spans="1:16" x14ac:dyDescent="0.25">
      <c r="A160" s="28">
        <v>46287</v>
      </c>
      <c r="B160" s="7" t="s">
        <v>107</v>
      </c>
      <c r="C160" s="7" t="s">
        <v>20</v>
      </c>
      <c r="D160" s="7" t="s">
        <v>19</v>
      </c>
      <c r="E160" s="7" t="s">
        <v>69</v>
      </c>
      <c r="F160" s="7" t="s">
        <v>533</v>
      </c>
      <c r="G160" s="7" t="s">
        <v>75</v>
      </c>
      <c r="H160" s="26">
        <v>108</v>
      </c>
      <c r="I160" s="26">
        <v>136</v>
      </c>
      <c r="J160" s="26">
        <v>0</v>
      </c>
      <c r="K160" s="26">
        <v>0</v>
      </c>
      <c r="L160" s="26">
        <v>15</v>
      </c>
      <c r="M160" s="26">
        <v>53</v>
      </c>
      <c r="N160" s="26">
        <v>68</v>
      </c>
      <c r="O160" s="26">
        <v>0</v>
      </c>
      <c r="P160" s="26">
        <f>IF(AND(IFERROR(INDEX(SP_Aktiv,MATCH(C160,SP_Liste,0)),TRUE),IFERROR(INDEX(PK_Aktiv,MATCH(E160,PK_Liste,0)),TRUE),IF(Filter!$L$5="Alle GeVo",TRUE,IF(Filter!$L$5="Nur BÜ-Schlüssel",ISNUMBER(MATCH(H160,BUESchluessel,0)),IFERROR(INDEX(GV_Aktiv,MATCH(G160,GV_Liste,0)),Filter!$H$18)))),1,0)</f>
        <v>0</v>
      </c>
    </row>
    <row r="161" spans="1:16" x14ac:dyDescent="0.25">
      <c r="A161" s="28">
        <v>46287</v>
      </c>
      <c r="B161" s="7" t="s">
        <v>107</v>
      </c>
      <c r="C161" s="7" t="s">
        <v>20</v>
      </c>
      <c r="D161" s="7" t="s">
        <v>25</v>
      </c>
      <c r="E161" s="7" t="s">
        <v>33</v>
      </c>
      <c r="F161" s="7" t="s">
        <v>707</v>
      </c>
      <c r="G161" s="7" t="s">
        <v>75</v>
      </c>
      <c r="H161" s="26">
        <v>108</v>
      </c>
      <c r="I161" s="26">
        <v>38</v>
      </c>
      <c r="J161" s="26">
        <v>0</v>
      </c>
      <c r="K161" s="26">
        <v>0</v>
      </c>
      <c r="L161" s="26">
        <v>5</v>
      </c>
      <c r="M161" s="26">
        <v>24</v>
      </c>
      <c r="N161" s="26">
        <v>9</v>
      </c>
      <c r="O161" s="26">
        <v>0</v>
      </c>
      <c r="P161" s="26">
        <f>IF(AND(IFERROR(INDEX(SP_Aktiv,MATCH(C161,SP_Liste,0)),TRUE),IFERROR(INDEX(PK_Aktiv,MATCH(E161,PK_Liste,0)),TRUE),IF(Filter!$L$5="Alle GeVo",TRUE,IF(Filter!$L$5="Nur BÜ-Schlüssel",ISNUMBER(MATCH(H161,BUESchluessel,0)),IFERROR(INDEX(GV_Aktiv,MATCH(G161,GV_Liste,0)),Filter!$H$18)))),1,0)</f>
        <v>1</v>
      </c>
    </row>
    <row r="162" spans="1:16" x14ac:dyDescent="0.25">
      <c r="A162" s="28">
        <v>46287</v>
      </c>
      <c r="B162" s="7" t="s">
        <v>107</v>
      </c>
      <c r="C162" s="7" t="s">
        <v>20</v>
      </c>
      <c r="D162" s="7" t="s">
        <v>19</v>
      </c>
      <c r="E162" s="7" t="s">
        <v>69</v>
      </c>
      <c r="F162" s="7" t="s">
        <v>553</v>
      </c>
      <c r="G162" s="7" t="s">
        <v>79</v>
      </c>
      <c r="H162" s="26">
        <v>469</v>
      </c>
      <c r="I162" s="26">
        <v>28</v>
      </c>
      <c r="J162" s="26">
        <v>0</v>
      </c>
      <c r="K162" s="26">
        <v>0</v>
      </c>
      <c r="L162" s="26">
        <v>3</v>
      </c>
      <c r="M162" s="26">
        <v>10</v>
      </c>
      <c r="N162" s="26">
        <v>14</v>
      </c>
      <c r="O162" s="26">
        <v>1</v>
      </c>
      <c r="P162" s="26">
        <f>IF(AND(IFERROR(INDEX(SP_Aktiv,MATCH(C162,SP_Liste,0)),TRUE),IFERROR(INDEX(PK_Aktiv,MATCH(E162,PK_Liste,0)),TRUE),IF(Filter!$L$5="Alle GeVo",TRUE,IF(Filter!$L$5="Nur BÜ-Schlüssel",ISNUMBER(MATCH(H162,BUESchluessel,0)),IFERROR(INDEX(GV_Aktiv,MATCH(G162,GV_Liste,0)),Filter!$H$18)))),1,0)</f>
        <v>0</v>
      </c>
    </row>
    <row r="163" spans="1:16" x14ac:dyDescent="0.25">
      <c r="A163" s="28">
        <v>46287</v>
      </c>
      <c r="B163" s="7" t="s">
        <v>107</v>
      </c>
      <c r="C163" s="7" t="s">
        <v>16</v>
      </c>
      <c r="D163" s="7" t="s">
        <v>15</v>
      </c>
      <c r="E163" s="7" t="s">
        <v>33</v>
      </c>
      <c r="F163" s="7" t="s">
        <v>708</v>
      </c>
      <c r="G163" s="7" t="s">
        <v>709</v>
      </c>
      <c r="H163" s="26">
        <v>30</v>
      </c>
      <c r="I163" s="26">
        <v>36</v>
      </c>
      <c r="J163" s="26">
        <v>0</v>
      </c>
      <c r="K163" s="26">
        <v>0</v>
      </c>
      <c r="L163" s="26">
        <v>10</v>
      </c>
      <c r="M163" s="26">
        <v>6</v>
      </c>
      <c r="N163" s="26">
        <v>20</v>
      </c>
      <c r="O163" s="26">
        <v>0</v>
      </c>
      <c r="P163" s="26">
        <f>IF(AND(IFERROR(INDEX(SP_Aktiv,MATCH(C163,SP_Liste,0)),TRUE),IFERROR(INDEX(PK_Aktiv,MATCH(E163,PK_Liste,0)),TRUE),IF(Filter!$L$5="Alle GeVo",TRUE,IF(Filter!$L$5="Nur BÜ-Schlüssel",ISNUMBER(MATCH(H163,BUESchluessel,0)),IFERROR(INDEX(GV_Aktiv,MATCH(G163,GV_Liste,0)),Filter!$H$18)))),1,0)</f>
        <v>1</v>
      </c>
    </row>
    <row r="164" spans="1:16" x14ac:dyDescent="0.25">
      <c r="A164" s="28">
        <v>46287</v>
      </c>
      <c r="B164" s="7" t="s">
        <v>107</v>
      </c>
      <c r="C164" s="7" t="s">
        <v>16</v>
      </c>
      <c r="D164" s="7" t="s">
        <v>15</v>
      </c>
      <c r="E164" s="7" t="s">
        <v>33</v>
      </c>
      <c r="F164" s="7" t="s">
        <v>710</v>
      </c>
      <c r="G164" s="7" t="s">
        <v>600</v>
      </c>
      <c r="H164" s="26">
        <v>5</v>
      </c>
      <c r="I164" s="26">
        <v>1</v>
      </c>
      <c r="J164" s="26">
        <v>0</v>
      </c>
      <c r="K164" s="26">
        <v>0</v>
      </c>
      <c r="L164" s="26">
        <v>1</v>
      </c>
      <c r="M164" s="26">
        <v>0</v>
      </c>
      <c r="N164" s="26">
        <v>0</v>
      </c>
      <c r="O164" s="26">
        <v>0</v>
      </c>
      <c r="P164" s="26">
        <f>IF(AND(IFERROR(INDEX(SP_Aktiv,MATCH(C164,SP_Liste,0)),TRUE),IFERROR(INDEX(PK_Aktiv,MATCH(E164,PK_Liste,0)),TRUE),IF(Filter!$L$5="Alle GeVo",TRUE,IF(Filter!$L$5="Nur BÜ-Schlüssel",ISNUMBER(MATCH(H164,BUESchluessel,0)),IFERROR(INDEX(GV_Aktiv,MATCH(G164,GV_Liste,0)),Filter!$H$18)))),1,0)</f>
        <v>1</v>
      </c>
    </row>
    <row r="165" spans="1:16" x14ac:dyDescent="0.25">
      <c r="A165" s="28">
        <v>46287</v>
      </c>
      <c r="B165" s="7" t="s">
        <v>107</v>
      </c>
      <c r="C165" s="7" t="s">
        <v>20</v>
      </c>
      <c r="D165" s="7" t="s">
        <v>21</v>
      </c>
      <c r="E165" s="7" t="s">
        <v>65</v>
      </c>
      <c r="F165" s="7" t="s">
        <v>697</v>
      </c>
      <c r="G165" s="7" t="s">
        <v>525</v>
      </c>
      <c r="H165" s="26">
        <v>404</v>
      </c>
      <c r="I165" s="26">
        <v>2</v>
      </c>
      <c r="J165" s="26">
        <v>0</v>
      </c>
      <c r="K165" s="26">
        <v>0</v>
      </c>
      <c r="L165" s="26">
        <v>1</v>
      </c>
      <c r="M165" s="26">
        <v>0</v>
      </c>
      <c r="N165" s="26">
        <v>1</v>
      </c>
      <c r="O165" s="26">
        <v>0</v>
      </c>
      <c r="P165" s="26">
        <f>IF(AND(IFERROR(INDEX(SP_Aktiv,MATCH(C165,SP_Liste,0)),TRUE),IFERROR(INDEX(PK_Aktiv,MATCH(E165,PK_Liste,0)),TRUE),IF(Filter!$L$5="Alle GeVo",TRUE,IF(Filter!$L$5="Nur BÜ-Schlüssel",ISNUMBER(MATCH(H165,BUESchluessel,0)),IFERROR(INDEX(GV_Aktiv,MATCH(G165,GV_Liste,0)),Filter!$H$18)))),1,0)</f>
        <v>0</v>
      </c>
    </row>
    <row r="166" spans="1:16" x14ac:dyDescent="0.25">
      <c r="A166" s="28">
        <v>46287</v>
      </c>
      <c r="B166" s="7" t="s">
        <v>107</v>
      </c>
      <c r="C166" s="7" t="s">
        <v>20</v>
      </c>
      <c r="D166" s="7" t="s">
        <v>25</v>
      </c>
      <c r="E166" s="7" t="s">
        <v>33</v>
      </c>
      <c r="F166" s="7" t="s">
        <v>711</v>
      </c>
      <c r="G166" s="7" t="s">
        <v>645</v>
      </c>
      <c r="H166" s="26">
        <v>131</v>
      </c>
      <c r="I166" s="26">
        <v>1</v>
      </c>
      <c r="J166" s="26">
        <v>0</v>
      </c>
      <c r="K166" s="26">
        <v>0</v>
      </c>
      <c r="L166" s="26">
        <v>1</v>
      </c>
      <c r="M166" s="26">
        <v>0</v>
      </c>
      <c r="N166" s="26">
        <v>0</v>
      </c>
      <c r="O166" s="26">
        <v>0</v>
      </c>
      <c r="P166" s="26">
        <f>IF(AND(IFERROR(INDEX(SP_Aktiv,MATCH(C166,SP_Liste,0)),TRUE),IFERROR(INDEX(PK_Aktiv,MATCH(E166,PK_Liste,0)),TRUE),IF(Filter!$L$5="Alle GeVo",TRUE,IF(Filter!$L$5="Nur BÜ-Schlüssel",ISNUMBER(MATCH(H166,BUESchluessel,0)),IFERROR(INDEX(GV_Aktiv,MATCH(G166,GV_Liste,0)),Filter!$H$18)))),1,0)</f>
        <v>1</v>
      </c>
    </row>
    <row r="167" spans="1:16" x14ac:dyDescent="0.25">
      <c r="A167" s="28">
        <v>46287</v>
      </c>
      <c r="B167" s="7" t="s">
        <v>107</v>
      </c>
      <c r="C167" s="7" t="s">
        <v>16</v>
      </c>
      <c r="D167" s="7" t="s">
        <v>15</v>
      </c>
      <c r="E167" s="7" t="s">
        <v>33</v>
      </c>
      <c r="F167" s="7" t="s">
        <v>712</v>
      </c>
      <c r="G167" s="7" t="s">
        <v>713</v>
      </c>
      <c r="H167" s="26">
        <v>716</v>
      </c>
      <c r="I167" s="26">
        <v>35</v>
      </c>
      <c r="J167" s="26">
        <v>0</v>
      </c>
      <c r="K167" s="26">
        <v>0</v>
      </c>
      <c r="L167" s="26">
        <v>4</v>
      </c>
      <c r="M167" s="26">
        <v>22</v>
      </c>
      <c r="N167" s="26">
        <v>9</v>
      </c>
      <c r="O167" s="26">
        <v>0</v>
      </c>
      <c r="P167" s="26">
        <f>IF(AND(IFERROR(INDEX(SP_Aktiv,MATCH(C167,SP_Liste,0)),TRUE),IFERROR(INDEX(PK_Aktiv,MATCH(E167,PK_Liste,0)),TRUE),IF(Filter!$L$5="Alle GeVo",TRUE,IF(Filter!$L$5="Nur BÜ-Schlüssel",ISNUMBER(MATCH(H167,BUESchluessel,0)),IFERROR(INDEX(GV_Aktiv,MATCH(G167,GV_Liste,0)),Filter!$H$18)))),1,0)</f>
        <v>1</v>
      </c>
    </row>
    <row r="168" spans="1:16" x14ac:dyDescent="0.25">
      <c r="A168" s="28">
        <v>46287</v>
      </c>
      <c r="B168" s="7" t="s">
        <v>107</v>
      </c>
      <c r="C168" s="7" t="s">
        <v>14</v>
      </c>
      <c r="D168" s="7" t="s">
        <v>14</v>
      </c>
      <c r="E168" s="7" t="s">
        <v>69</v>
      </c>
      <c r="F168" s="7" t="s">
        <v>497</v>
      </c>
      <c r="G168" s="7" t="s">
        <v>498</v>
      </c>
      <c r="H168" s="26">
        <v>0</v>
      </c>
      <c r="I168" s="26">
        <v>43</v>
      </c>
      <c r="J168" s="26">
        <v>0</v>
      </c>
      <c r="K168" s="26">
        <v>0</v>
      </c>
      <c r="L168" s="26">
        <v>10</v>
      </c>
      <c r="M168" s="26">
        <v>32</v>
      </c>
      <c r="N168" s="26">
        <v>1</v>
      </c>
      <c r="O168" s="26">
        <v>0</v>
      </c>
      <c r="P168" s="26">
        <f>IF(AND(IFERROR(INDEX(SP_Aktiv,MATCH(C168,SP_Liste,0)),TRUE),IFERROR(INDEX(PK_Aktiv,MATCH(E168,PK_Liste,0)),TRUE),IF(Filter!$L$5="Alle GeVo",TRUE,IF(Filter!$L$5="Nur BÜ-Schlüssel",ISNUMBER(MATCH(H168,BUESchluessel,0)),IFERROR(INDEX(GV_Aktiv,MATCH(G168,GV_Liste,0)),Filter!$H$18)))),1,0)</f>
        <v>0</v>
      </c>
    </row>
    <row r="169" spans="1:16" x14ac:dyDescent="0.25">
      <c r="A169" s="28">
        <v>46287</v>
      </c>
      <c r="B169" s="7" t="s">
        <v>107</v>
      </c>
      <c r="C169" s="7" t="s">
        <v>20</v>
      </c>
      <c r="D169" s="7" t="s">
        <v>21</v>
      </c>
      <c r="E169" s="7" t="s">
        <v>33</v>
      </c>
      <c r="F169" s="7" t="s">
        <v>509</v>
      </c>
      <c r="G169" s="7" t="s">
        <v>510</v>
      </c>
      <c r="H169" s="26">
        <v>135</v>
      </c>
      <c r="I169" s="26">
        <v>1</v>
      </c>
      <c r="J169" s="26">
        <v>0</v>
      </c>
      <c r="K169" s="26">
        <v>0</v>
      </c>
      <c r="L169" s="26">
        <v>1</v>
      </c>
      <c r="M169" s="26">
        <v>0</v>
      </c>
      <c r="N169" s="26">
        <v>0</v>
      </c>
      <c r="O169" s="26">
        <v>0</v>
      </c>
      <c r="P169" s="26">
        <f>IF(AND(IFERROR(INDEX(SP_Aktiv,MATCH(C169,SP_Liste,0)),TRUE),IFERROR(INDEX(PK_Aktiv,MATCH(E169,PK_Liste,0)),TRUE),IF(Filter!$L$5="Alle GeVo",TRUE,IF(Filter!$L$5="Nur BÜ-Schlüssel",ISNUMBER(MATCH(H169,BUESchluessel,0)),IFERROR(INDEX(GV_Aktiv,MATCH(G169,GV_Liste,0)),Filter!$H$18)))),1,0)</f>
        <v>1</v>
      </c>
    </row>
    <row r="170" spans="1:16" x14ac:dyDescent="0.25">
      <c r="A170" s="28">
        <v>46287</v>
      </c>
      <c r="B170" s="7" t="s">
        <v>107</v>
      </c>
      <c r="C170" s="7" t="s">
        <v>20</v>
      </c>
      <c r="D170" s="7" t="s">
        <v>21</v>
      </c>
      <c r="E170" s="7" t="s">
        <v>33</v>
      </c>
      <c r="F170" s="7" t="s">
        <v>714</v>
      </c>
      <c r="G170" s="7" t="s">
        <v>715</v>
      </c>
      <c r="H170" s="26">
        <v>755</v>
      </c>
      <c r="I170" s="26">
        <v>4</v>
      </c>
      <c r="J170" s="26">
        <v>0</v>
      </c>
      <c r="K170" s="26">
        <v>0</v>
      </c>
      <c r="L170" s="26">
        <v>4</v>
      </c>
      <c r="M170" s="26">
        <v>0</v>
      </c>
      <c r="N170" s="26">
        <v>0</v>
      </c>
      <c r="O170" s="26">
        <v>0</v>
      </c>
      <c r="P170" s="26">
        <f>IF(AND(IFERROR(INDEX(SP_Aktiv,MATCH(C170,SP_Liste,0)),TRUE),IFERROR(INDEX(PK_Aktiv,MATCH(E170,PK_Liste,0)),TRUE),IF(Filter!$L$5="Alle GeVo",TRUE,IF(Filter!$L$5="Nur BÜ-Schlüssel",ISNUMBER(MATCH(H170,BUESchluessel,0)),IFERROR(INDEX(GV_Aktiv,MATCH(G170,GV_Liste,0)),Filter!$H$18)))),1,0)</f>
        <v>1</v>
      </c>
    </row>
    <row r="171" spans="1:16" x14ac:dyDescent="0.25">
      <c r="A171" s="28">
        <v>46287</v>
      </c>
      <c r="B171" s="7" t="s">
        <v>107</v>
      </c>
      <c r="C171" s="7" t="s">
        <v>20</v>
      </c>
      <c r="D171" s="7" t="s">
        <v>19</v>
      </c>
      <c r="E171" s="7" t="s">
        <v>65</v>
      </c>
      <c r="F171" s="7" t="s">
        <v>513</v>
      </c>
      <c r="G171" s="7" t="s">
        <v>514</v>
      </c>
      <c r="H171" s="26">
        <v>488</v>
      </c>
      <c r="I171" s="26">
        <v>1</v>
      </c>
      <c r="J171" s="26">
        <v>0</v>
      </c>
      <c r="K171" s="26">
        <v>0</v>
      </c>
      <c r="L171" s="26">
        <v>1</v>
      </c>
      <c r="M171" s="26">
        <v>0</v>
      </c>
      <c r="N171" s="26">
        <v>0</v>
      </c>
      <c r="O171" s="26">
        <v>0</v>
      </c>
      <c r="P171" s="26">
        <f>IF(AND(IFERROR(INDEX(SP_Aktiv,MATCH(C171,SP_Liste,0)),TRUE),IFERROR(INDEX(PK_Aktiv,MATCH(E171,PK_Liste,0)),TRUE),IF(Filter!$L$5="Alle GeVo",TRUE,IF(Filter!$L$5="Nur BÜ-Schlüssel",ISNUMBER(MATCH(H171,BUESchluessel,0)),IFERROR(INDEX(GV_Aktiv,MATCH(G171,GV_Liste,0)),Filter!$H$18)))),1,0)</f>
        <v>0</v>
      </c>
    </row>
    <row r="172" spans="1:16" x14ac:dyDescent="0.25">
      <c r="A172" s="28">
        <v>46287</v>
      </c>
      <c r="B172" s="7" t="s">
        <v>107</v>
      </c>
      <c r="C172" s="7" t="s">
        <v>20</v>
      </c>
      <c r="D172" s="7" t="s">
        <v>21</v>
      </c>
      <c r="E172" s="7" t="s">
        <v>33</v>
      </c>
      <c r="F172" s="7" t="s">
        <v>716</v>
      </c>
      <c r="G172" s="7" t="s">
        <v>717</v>
      </c>
      <c r="H172" s="26">
        <v>145</v>
      </c>
      <c r="I172" s="26">
        <v>7</v>
      </c>
      <c r="J172" s="26">
        <v>0</v>
      </c>
      <c r="K172" s="26">
        <v>0</v>
      </c>
      <c r="L172" s="26">
        <v>1</v>
      </c>
      <c r="M172" s="26">
        <v>5</v>
      </c>
      <c r="N172" s="26">
        <v>1</v>
      </c>
      <c r="O172" s="26">
        <v>0</v>
      </c>
      <c r="P172" s="26">
        <f>IF(AND(IFERROR(INDEX(SP_Aktiv,MATCH(C172,SP_Liste,0)),TRUE),IFERROR(INDEX(PK_Aktiv,MATCH(E172,PK_Liste,0)),TRUE),IF(Filter!$L$5="Alle GeVo",TRUE,IF(Filter!$L$5="Nur BÜ-Schlüssel",ISNUMBER(MATCH(H172,BUESchluessel,0)),IFERROR(INDEX(GV_Aktiv,MATCH(G172,GV_Liste,0)),Filter!$H$18)))),1,0)</f>
        <v>1</v>
      </c>
    </row>
    <row r="173" spans="1:16" x14ac:dyDescent="0.25">
      <c r="A173" s="28">
        <v>46287</v>
      </c>
      <c r="B173" s="7" t="s">
        <v>107</v>
      </c>
      <c r="C173" s="7" t="s">
        <v>20</v>
      </c>
      <c r="D173" s="7" t="s">
        <v>19</v>
      </c>
      <c r="E173" s="7" t="s">
        <v>65</v>
      </c>
      <c r="F173" s="7" t="s">
        <v>500</v>
      </c>
      <c r="G173" s="7" t="s">
        <v>501</v>
      </c>
      <c r="H173" s="26">
        <v>202</v>
      </c>
      <c r="I173" s="26">
        <v>2</v>
      </c>
      <c r="J173" s="26">
        <v>0</v>
      </c>
      <c r="K173" s="26">
        <v>0</v>
      </c>
      <c r="L173" s="26">
        <v>1</v>
      </c>
      <c r="M173" s="26">
        <v>0</v>
      </c>
      <c r="N173" s="26">
        <v>1</v>
      </c>
      <c r="O173" s="26">
        <v>0</v>
      </c>
      <c r="P173" s="26">
        <f>IF(AND(IFERROR(INDEX(SP_Aktiv,MATCH(C173,SP_Liste,0)),TRUE),IFERROR(INDEX(PK_Aktiv,MATCH(E173,PK_Liste,0)),TRUE),IF(Filter!$L$5="Alle GeVo",TRUE,IF(Filter!$L$5="Nur BÜ-Schlüssel",ISNUMBER(MATCH(H173,BUESchluessel,0)),IFERROR(INDEX(GV_Aktiv,MATCH(G173,GV_Liste,0)),Filter!$H$18)))),1,0)</f>
        <v>0</v>
      </c>
    </row>
    <row r="174" spans="1:16" x14ac:dyDescent="0.25">
      <c r="A174" s="28">
        <v>46287</v>
      </c>
      <c r="B174" s="7" t="s">
        <v>107</v>
      </c>
      <c r="C174" s="7" t="s">
        <v>14</v>
      </c>
      <c r="D174" s="7" t="s">
        <v>14</v>
      </c>
      <c r="E174" s="7" t="s">
        <v>64</v>
      </c>
      <c r="F174" s="7" t="s">
        <v>718</v>
      </c>
      <c r="G174" s="7" t="s">
        <v>719</v>
      </c>
      <c r="H174" s="26">
        <v>2011</v>
      </c>
      <c r="I174" s="26">
        <v>4</v>
      </c>
      <c r="J174" s="26">
        <v>0</v>
      </c>
      <c r="K174" s="26">
        <v>0</v>
      </c>
      <c r="L174" s="26">
        <v>1</v>
      </c>
      <c r="M174" s="26">
        <v>3</v>
      </c>
      <c r="N174" s="26">
        <v>0</v>
      </c>
      <c r="O174" s="26">
        <v>0</v>
      </c>
      <c r="P174" s="26">
        <f>IF(AND(IFERROR(INDEX(SP_Aktiv,MATCH(C174,SP_Liste,0)),TRUE),IFERROR(INDEX(PK_Aktiv,MATCH(E174,PK_Liste,0)),TRUE),IF(Filter!$L$5="Alle GeVo",TRUE,IF(Filter!$L$5="Nur BÜ-Schlüssel",ISNUMBER(MATCH(H174,BUESchluessel,0)),IFERROR(INDEX(GV_Aktiv,MATCH(G174,GV_Liste,0)),Filter!$H$18)))),1,0)</f>
        <v>0</v>
      </c>
    </row>
    <row r="175" spans="1:16" x14ac:dyDescent="0.25">
      <c r="A175" s="28">
        <v>46287</v>
      </c>
      <c r="B175" s="7" t="s">
        <v>107</v>
      </c>
      <c r="C175" s="7" t="s">
        <v>14</v>
      </c>
      <c r="D175" s="7" t="s">
        <v>14</v>
      </c>
      <c r="E175" s="7" t="s">
        <v>64</v>
      </c>
      <c r="F175" s="7" t="s">
        <v>637</v>
      </c>
      <c r="G175" s="7" t="s">
        <v>638</v>
      </c>
      <c r="H175" s="26">
        <v>5030</v>
      </c>
      <c r="I175" s="26">
        <v>29</v>
      </c>
      <c r="J175" s="26">
        <v>0</v>
      </c>
      <c r="K175" s="26">
        <v>0</v>
      </c>
      <c r="L175" s="26">
        <v>9</v>
      </c>
      <c r="M175" s="26">
        <v>20</v>
      </c>
      <c r="N175" s="26">
        <v>0</v>
      </c>
      <c r="O175" s="26">
        <v>0</v>
      </c>
      <c r="P175" s="26">
        <f>IF(AND(IFERROR(INDEX(SP_Aktiv,MATCH(C175,SP_Liste,0)),TRUE),IFERROR(INDEX(PK_Aktiv,MATCH(E175,PK_Liste,0)),TRUE),IF(Filter!$L$5="Alle GeVo",TRUE,IF(Filter!$L$5="Nur BÜ-Schlüssel",ISNUMBER(MATCH(H175,BUESchluessel,0)),IFERROR(INDEX(GV_Aktiv,MATCH(G175,GV_Liste,0)),Filter!$H$18)))),1,0)</f>
        <v>0</v>
      </c>
    </row>
    <row r="176" spans="1:16" x14ac:dyDescent="0.25">
      <c r="A176" s="28">
        <v>46287</v>
      </c>
      <c r="B176" s="7" t="s">
        <v>107</v>
      </c>
      <c r="C176" s="7" t="s">
        <v>14</v>
      </c>
      <c r="D176" s="7" t="s">
        <v>14</v>
      </c>
      <c r="E176" s="7" t="s">
        <v>69</v>
      </c>
      <c r="F176" s="7" t="s">
        <v>637</v>
      </c>
      <c r="G176" s="7" t="s">
        <v>638</v>
      </c>
      <c r="H176" s="26">
        <v>5030</v>
      </c>
      <c r="I176" s="26">
        <v>4</v>
      </c>
      <c r="J176" s="26">
        <v>0</v>
      </c>
      <c r="K176" s="26">
        <v>0</v>
      </c>
      <c r="L176" s="26">
        <v>1</v>
      </c>
      <c r="M176" s="26">
        <v>1</v>
      </c>
      <c r="N176" s="26">
        <v>2</v>
      </c>
      <c r="O176" s="26">
        <v>0</v>
      </c>
      <c r="P176" s="26">
        <f>IF(AND(IFERROR(INDEX(SP_Aktiv,MATCH(C176,SP_Liste,0)),TRUE),IFERROR(INDEX(PK_Aktiv,MATCH(E176,PK_Liste,0)),TRUE),IF(Filter!$L$5="Alle GeVo",TRUE,IF(Filter!$L$5="Nur BÜ-Schlüssel",ISNUMBER(MATCH(H176,BUESchluessel,0)),IFERROR(INDEX(GV_Aktiv,MATCH(G176,GV_Liste,0)),Filter!$H$18)))),1,0)</f>
        <v>0</v>
      </c>
    </row>
    <row r="177" spans="1:16" x14ac:dyDescent="0.25">
      <c r="A177" s="28">
        <v>46287</v>
      </c>
      <c r="B177" s="7" t="s">
        <v>107</v>
      </c>
      <c r="C177" s="7" t="s">
        <v>20</v>
      </c>
      <c r="D177" s="7" t="s">
        <v>19</v>
      </c>
      <c r="E177" s="7" t="s">
        <v>33</v>
      </c>
      <c r="F177" s="7" t="s">
        <v>720</v>
      </c>
      <c r="G177" s="7" t="s">
        <v>721</v>
      </c>
      <c r="H177" s="26">
        <v>56</v>
      </c>
      <c r="I177" s="26">
        <v>3</v>
      </c>
      <c r="J177" s="26">
        <v>0</v>
      </c>
      <c r="K177" s="26">
        <v>0</v>
      </c>
      <c r="L177" s="26">
        <v>1</v>
      </c>
      <c r="M177" s="26">
        <v>2</v>
      </c>
      <c r="N177" s="26">
        <v>0</v>
      </c>
      <c r="O177" s="26">
        <v>0</v>
      </c>
      <c r="P177" s="26">
        <f>IF(AND(IFERROR(INDEX(SP_Aktiv,MATCH(C177,SP_Liste,0)),TRUE),IFERROR(INDEX(PK_Aktiv,MATCH(E177,PK_Liste,0)),TRUE),IF(Filter!$L$5="Alle GeVo",TRUE,IF(Filter!$L$5="Nur BÜ-Schlüssel",ISNUMBER(MATCH(H177,BUESchluessel,0)),IFERROR(INDEX(GV_Aktiv,MATCH(G177,GV_Liste,0)),Filter!$H$18)))),1,0)</f>
        <v>1</v>
      </c>
    </row>
    <row r="178" spans="1:16" x14ac:dyDescent="0.25">
      <c r="A178" s="28">
        <v>46287</v>
      </c>
      <c r="B178" s="7" t="s">
        <v>107</v>
      </c>
      <c r="C178" s="7" t="s">
        <v>16</v>
      </c>
      <c r="D178" s="7" t="s">
        <v>17</v>
      </c>
      <c r="E178" s="7" t="s">
        <v>33</v>
      </c>
      <c r="F178" s="7" t="s">
        <v>722</v>
      </c>
      <c r="G178" s="7" t="s">
        <v>723</v>
      </c>
      <c r="H178" s="26">
        <v>101</v>
      </c>
      <c r="I178" s="26">
        <v>2</v>
      </c>
      <c r="J178" s="26">
        <v>0</v>
      </c>
      <c r="K178" s="26">
        <v>0</v>
      </c>
      <c r="L178" s="26">
        <v>1</v>
      </c>
      <c r="M178" s="26">
        <v>1</v>
      </c>
      <c r="N178" s="26">
        <v>0</v>
      </c>
      <c r="O178" s="26">
        <v>0</v>
      </c>
      <c r="P178" s="26">
        <f>IF(AND(IFERROR(INDEX(SP_Aktiv,MATCH(C178,SP_Liste,0)),TRUE),IFERROR(INDEX(PK_Aktiv,MATCH(E178,PK_Liste,0)),TRUE),IF(Filter!$L$5="Alle GeVo",TRUE,IF(Filter!$L$5="Nur BÜ-Schlüssel",ISNUMBER(MATCH(H178,BUESchluessel,0)),IFERROR(INDEX(GV_Aktiv,MATCH(G178,GV_Liste,0)),Filter!$H$18)))),1,0)</f>
        <v>1</v>
      </c>
    </row>
    <row r="179" spans="1:16" x14ac:dyDescent="0.25">
      <c r="A179" s="28">
        <v>46287</v>
      </c>
      <c r="B179" s="7" t="s">
        <v>107</v>
      </c>
      <c r="C179" s="7" t="s">
        <v>16</v>
      </c>
      <c r="D179" s="7" t="s">
        <v>15</v>
      </c>
      <c r="E179" s="7" t="s">
        <v>33</v>
      </c>
      <c r="F179" s="7" t="s">
        <v>724</v>
      </c>
      <c r="G179" s="7" t="s">
        <v>73</v>
      </c>
      <c r="H179" s="26">
        <v>40</v>
      </c>
      <c r="I179" s="26">
        <v>10</v>
      </c>
      <c r="J179" s="26">
        <v>0</v>
      </c>
      <c r="K179" s="26">
        <v>0</v>
      </c>
      <c r="L179" s="26">
        <v>3</v>
      </c>
      <c r="M179" s="26">
        <v>7</v>
      </c>
      <c r="N179" s="26">
        <v>0</v>
      </c>
      <c r="O179" s="26">
        <v>0</v>
      </c>
      <c r="P179" s="26">
        <f>IF(AND(IFERROR(INDEX(SP_Aktiv,MATCH(C179,SP_Liste,0)),TRUE),IFERROR(INDEX(PK_Aktiv,MATCH(E179,PK_Liste,0)),TRUE),IF(Filter!$L$5="Alle GeVo",TRUE,IF(Filter!$L$5="Nur BÜ-Schlüssel",ISNUMBER(MATCH(H179,BUESchluessel,0)),IFERROR(INDEX(GV_Aktiv,MATCH(G179,GV_Liste,0)),Filter!$H$18)))),1,0)</f>
        <v>1</v>
      </c>
    </row>
    <row r="180" spans="1:16" x14ac:dyDescent="0.25">
      <c r="A180" s="28">
        <v>46287</v>
      </c>
      <c r="B180" s="7" t="s">
        <v>107</v>
      </c>
      <c r="C180" s="7" t="s">
        <v>16</v>
      </c>
      <c r="D180" s="7" t="s">
        <v>15</v>
      </c>
      <c r="E180" s="7" t="s">
        <v>33</v>
      </c>
      <c r="F180" s="7" t="s">
        <v>725</v>
      </c>
      <c r="G180" s="7" t="s">
        <v>726</v>
      </c>
      <c r="H180" s="26">
        <v>183</v>
      </c>
      <c r="I180" s="26">
        <v>2</v>
      </c>
      <c r="J180" s="26">
        <v>0</v>
      </c>
      <c r="K180" s="26">
        <v>0</v>
      </c>
      <c r="L180" s="26">
        <v>2</v>
      </c>
      <c r="M180" s="26">
        <v>0</v>
      </c>
      <c r="N180" s="26">
        <v>0</v>
      </c>
      <c r="O180" s="26">
        <v>0</v>
      </c>
      <c r="P180" s="26">
        <f>IF(AND(IFERROR(INDEX(SP_Aktiv,MATCH(C180,SP_Liste,0)),TRUE),IFERROR(INDEX(PK_Aktiv,MATCH(E180,PK_Liste,0)),TRUE),IF(Filter!$L$5="Alle GeVo",TRUE,IF(Filter!$L$5="Nur BÜ-Schlüssel",ISNUMBER(MATCH(H180,BUESchluessel,0)),IFERROR(INDEX(GV_Aktiv,MATCH(G180,GV_Liste,0)),Filter!$H$18)))),1,0)</f>
        <v>1</v>
      </c>
    </row>
    <row r="181" spans="1:16" x14ac:dyDescent="0.25">
      <c r="A181" s="28">
        <v>46287</v>
      </c>
      <c r="B181" s="7" t="s">
        <v>107</v>
      </c>
      <c r="C181" s="7" t="s">
        <v>16</v>
      </c>
      <c r="D181" s="7" t="s">
        <v>15</v>
      </c>
      <c r="E181" s="7" t="s">
        <v>33</v>
      </c>
      <c r="F181" s="7" t="s">
        <v>727</v>
      </c>
      <c r="G181" s="7" t="s">
        <v>728</v>
      </c>
      <c r="H181" s="26">
        <v>853</v>
      </c>
      <c r="I181" s="26">
        <v>1</v>
      </c>
      <c r="J181" s="26">
        <v>0</v>
      </c>
      <c r="K181" s="26">
        <v>0</v>
      </c>
      <c r="L181" s="26">
        <v>1</v>
      </c>
      <c r="M181" s="26">
        <v>0</v>
      </c>
      <c r="N181" s="26">
        <v>0</v>
      </c>
      <c r="O181" s="26">
        <v>0</v>
      </c>
      <c r="P181" s="26">
        <f>IF(AND(IFERROR(INDEX(SP_Aktiv,MATCH(C181,SP_Liste,0)),TRUE),IFERROR(INDEX(PK_Aktiv,MATCH(E181,PK_Liste,0)),TRUE),IF(Filter!$L$5="Alle GeVo",TRUE,IF(Filter!$L$5="Nur BÜ-Schlüssel",ISNUMBER(MATCH(H181,BUESchluessel,0)),IFERROR(INDEX(GV_Aktiv,MATCH(G181,GV_Liste,0)),Filter!$H$18)))),1,0)</f>
        <v>1</v>
      </c>
    </row>
    <row r="182" spans="1:16" x14ac:dyDescent="0.25">
      <c r="A182" s="28">
        <v>46287</v>
      </c>
      <c r="B182" s="7" t="s">
        <v>107</v>
      </c>
      <c r="C182" s="7" t="s">
        <v>20</v>
      </c>
      <c r="D182" s="7" t="s">
        <v>19</v>
      </c>
      <c r="E182" s="7" t="s">
        <v>69</v>
      </c>
      <c r="F182" s="7" t="s">
        <v>729</v>
      </c>
      <c r="G182" s="7" t="s">
        <v>730</v>
      </c>
      <c r="H182" s="26">
        <v>53</v>
      </c>
      <c r="I182" s="26">
        <v>1</v>
      </c>
      <c r="J182" s="26">
        <v>0</v>
      </c>
      <c r="K182" s="26">
        <v>0</v>
      </c>
      <c r="L182" s="26">
        <v>1</v>
      </c>
      <c r="M182" s="26">
        <v>0</v>
      </c>
      <c r="N182" s="26">
        <v>0</v>
      </c>
      <c r="O182" s="26">
        <v>0</v>
      </c>
      <c r="P182" s="26">
        <f>IF(AND(IFERROR(INDEX(SP_Aktiv,MATCH(C182,SP_Liste,0)),TRUE),IFERROR(INDEX(PK_Aktiv,MATCH(E182,PK_Liste,0)),TRUE),IF(Filter!$L$5="Alle GeVo",TRUE,IF(Filter!$L$5="Nur BÜ-Schlüssel",ISNUMBER(MATCH(H182,BUESchluessel,0)),IFERROR(INDEX(GV_Aktiv,MATCH(G182,GV_Liste,0)),Filter!$H$18)))),1,0)</f>
        <v>0</v>
      </c>
    </row>
    <row r="183" spans="1:16" x14ac:dyDescent="0.25">
      <c r="A183" s="28">
        <v>46287</v>
      </c>
      <c r="B183" s="7" t="s">
        <v>107</v>
      </c>
      <c r="C183" s="7" t="s">
        <v>20</v>
      </c>
      <c r="D183" s="7" t="s">
        <v>19</v>
      </c>
      <c r="E183" s="7" t="s">
        <v>69</v>
      </c>
      <c r="F183" s="7" t="s">
        <v>593</v>
      </c>
      <c r="G183" s="7" t="s">
        <v>594</v>
      </c>
      <c r="H183" s="26">
        <v>814</v>
      </c>
      <c r="I183" s="26">
        <v>1</v>
      </c>
      <c r="J183" s="26">
        <v>0</v>
      </c>
      <c r="K183" s="26">
        <v>0</v>
      </c>
      <c r="L183" s="26">
        <v>1</v>
      </c>
      <c r="M183" s="26">
        <v>0</v>
      </c>
      <c r="N183" s="26">
        <v>0</v>
      </c>
      <c r="O183" s="26">
        <v>0</v>
      </c>
      <c r="P183" s="26">
        <f>IF(AND(IFERROR(INDEX(SP_Aktiv,MATCH(C183,SP_Liste,0)),TRUE),IFERROR(INDEX(PK_Aktiv,MATCH(E183,PK_Liste,0)),TRUE),IF(Filter!$L$5="Alle GeVo",TRUE,IF(Filter!$L$5="Nur BÜ-Schlüssel",ISNUMBER(MATCH(H183,BUESchluessel,0)),IFERROR(INDEX(GV_Aktiv,MATCH(G183,GV_Liste,0)),Filter!$H$18)))),1,0)</f>
        <v>0</v>
      </c>
    </row>
    <row r="184" spans="1:16" x14ac:dyDescent="0.25">
      <c r="A184" s="28">
        <v>46287</v>
      </c>
      <c r="B184" s="7" t="s">
        <v>107</v>
      </c>
      <c r="C184" s="7" t="s">
        <v>16</v>
      </c>
      <c r="D184" s="7" t="s">
        <v>17</v>
      </c>
      <c r="E184" s="7" t="s">
        <v>33</v>
      </c>
      <c r="F184" s="7" t="s">
        <v>731</v>
      </c>
      <c r="G184" s="7" t="s">
        <v>587</v>
      </c>
      <c r="H184" s="26">
        <v>130</v>
      </c>
      <c r="I184" s="26">
        <v>1</v>
      </c>
      <c r="J184" s="26">
        <v>0</v>
      </c>
      <c r="K184" s="26">
        <v>0</v>
      </c>
      <c r="L184" s="26">
        <v>1</v>
      </c>
      <c r="M184" s="26">
        <v>0</v>
      </c>
      <c r="N184" s="26">
        <v>0</v>
      </c>
      <c r="O184" s="26">
        <v>0</v>
      </c>
      <c r="P184" s="26">
        <f>IF(AND(IFERROR(INDEX(SP_Aktiv,MATCH(C184,SP_Liste,0)),TRUE),IFERROR(INDEX(PK_Aktiv,MATCH(E184,PK_Liste,0)),TRUE),IF(Filter!$L$5="Alle GeVo",TRUE,IF(Filter!$L$5="Nur BÜ-Schlüssel",ISNUMBER(MATCH(H184,BUESchluessel,0)),IFERROR(INDEX(GV_Aktiv,MATCH(G184,GV_Liste,0)),Filter!$H$18)))),1,0)</f>
        <v>1</v>
      </c>
    </row>
    <row r="185" spans="1:16" x14ac:dyDescent="0.25">
      <c r="A185" s="28">
        <v>46287</v>
      </c>
      <c r="B185" s="7" t="s">
        <v>107</v>
      </c>
      <c r="C185" s="7" t="s">
        <v>16</v>
      </c>
      <c r="D185" s="7" t="s">
        <v>17</v>
      </c>
      <c r="E185" s="7" t="s">
        <v>33</v>
      </c>
      <c r="F185" s="7" t="s">
        <v>732</v>
      </c>
      <c r="G185" s="7" t="s">
        <v>733</v>
      </c>
      <c r="H185" s="26">
        <v>100</v>
      </c>
      <c r="I185" s="26">
        <v>4</v>
      </c>
      <c r="J185" s="26">
        <v>0</v>
      </c>
      <c r="K185" s="26">
        <v>0</v>
      </c>
      <c r="L185" s="26">
        <v>3</v>
      </c>
      <c r="M185" s="26">
        <v>1</v>
      </c>
      <c r="N185" s="26">
        <v>0</v>
      </c>
      <c r="O185" s="26">
        <v>0</v>
      </c>
      <c r="P185" s="26">
        <f>IF(AND(IFERROR(INDEX(SP_Aktiv,MATCH(C185,SP_Liste,0)),TRUE),IFERROR(INDEX(PK_Aktiv,MATCH(E185,PK_Liste,0)),TRUE),IF(Filter!$L$5="Alle GeVo",TRUE,IF(Filter!$L$5="Nur BÜ-Schlüssel",ISNUMBER(MATCH(H185,BUESchluessel,0)),IFERROR(INDEX(GV_Aktiv,MATCH(G185,GV_Liste,0)),Filter!$H$18)))),1,0)</f>
        <v>1</v>
      </c>
    </row>
    <row r="186" spans="1:16" x14ac:dyDescent="0.25">
      <c r="A186" s="28">
        <v>46287</v>
      </c>
      <c r="B186" s="7" t="s">
        <v>107</v>
      </c>
      <c r="C186" s="7" t="s">
        <v>20</v>
      </c>
      <c r="D186" s="7" t="s">
        <v>23</v>
      </c>
      <c r="E186" s="7" t="s">
        <v>33</v>
      </c>
      <c r="F186" s="7" t="s">
        <v>734</v>
      </c>
      <c r="G186" s="7" t="s">
        <v>80</v>
      </c>
      <c r="H186" s="26">
        <v>472</v>
      </c>
      <c r="I186" s="26">
        <v>56</v>
      </c>
      <c r="J186" s="26">
        <v>0</v>
      </c>
      <c r="K186" s="26">
        <v>0</v>
      </c>
      <c r="L186" s="26">
        <v>6</v>
      </c>
      <c r="M186" s="26">
        <v>44</v>
      </c>
      <c r="N186" s="26">
        <v>6</v>
      </c>
      <c r="O186" s="26">
        <v>0</v>
      </c>
      <c r="P186" s="26">
        <f>IF(AND(IFERROR(INDEX(SP_Aktiv,MATCH(C186,SP_Liste,0)),TRUE),IFERROR(INDEX(PK_Aktiv,MATCH(E186,PK_Liste,0)),TRUE),IF(Filter!$L$5="Alle GeVo",TRUE,IF(Filter!$L$5="Nur BÜ-Schlüssel",ISNUMBER(MATCH(H186,BUESchluessel,0)),IFERROR(INDEX(GV_Aktiv,MATCH(G186,GV_Liste,0)),Filter!$H$18)))),1,0)</f>
        <v>1</v>
      </c>
    </row>
    <row r="187" spans="1:16" x14ac:dyDescent="0.25">
      <c r="A187" s="28">
        <v>46287</v>
      </c>
      <c r="B187" s="7" t="s">
        <v>107</v>
      </c>
      <c r="C187" s="7" t="s">
        <v>20</v>
      </c>
      <c r="D187" s="7" t="s">
        <v>24</v>
      </c>
      <c r="E187" s="7" t="s">
        <v>33</v>
      </c>
      <c r="F187" s="7" t="s">
        <v>735</v>
      </c>
      <c r="G187" s="7" t="s">
        <v>80</v>
      </c>
      <c r="H187" s="26">
        <v>472</v>
      </c>
      <c r="I187" s="26">
        <v>16</v>
      </c>
      <c r="J187" s="26">
        <v>0</v>
      </c>
      <c r="K187" s="26">
        <v>0</v>
      </c>
      <c r="L187" s="26">
        <v>1</v>
      </c>
      <c r="M187" s="26">
        <v>10</v>
      </c>
      <c r="N187" s="26">
        <v>5</v>
      </c>
      <c r="O187" s="26">
        <v>0</v>
      </c>
      <c r="P187" s="26">
        <f>IF(AND(IFERROR(INDEX(SP_Aktiv,MATCH(C187,SP_Liste,0)),TRUE),IFERROR(INDEX(PK_Aktiv,MATCH(E187,PK_Liste,0)),TRUE),IF(Filter!$L$5="Alle GeVo",TRUE,IF(Filter!$L$5="Nur BÜ-Schlüssel",ISNUMBER(MATCH(H187,BUESchluessel,0)),IFERROR(INDEX(GV_Aktiv,MATCH(G187,GV_Liste,0)),Filter!$H$18)))),1,0)</f>
        <v>1</v>
      </c>
    </row>
    <row r="188" spans="1:16" x14ac:dyDescent="0.25">
      <c r="A188" s="28">
        <v>46287</v>
      </c>
      <c r="B188" s="7" t="s">
        <v>107</v>
      </c>
      <c r="C188" s="7" t="s">
        <v>20</v>
      </c>
      <c r="D188" s="7" t="s">
        <v>24</v>
      </c>
      <c r="E188" s="7" t="s">
        <v>33</v>
      </c>
      <c r="F188" s="7" t="s">
        <v>736</v>
      </c>
      <c r="G188" s="7" t="s">
        <v>79</v>
      </c>
      <c r="H188" s="26">
        <v>469</v>
      </c>
      <c r="I188" s="26">
        <v>22</v>
      </c>
      <c r="J188" s="26">
        <v>0</v>
      </c>
      <c r="K188" s="26">
        <v>0</v>
      </c>
      <c r="L188" s="26">
        <v>2</v>
      </c>
      <c r="M188" s="26">
        <v>14</v>
      </c>
      <c r="N188" s="26">
        <v>6</v>
      </c>
      <c r="O188" s="26">
        <v>0</v>
      </c>
      <c r="P188" s="26">
        <f>IF(AND(IFERROR(INDEX(SP_Aktiv,MATCH(C188,SP_Liste,0)),TRUE),IFERROR(INDEX(PK_Aktiv,MATCH(E188,PK_Liste,0)),TRUE),IF(Filter!$L$5="Alle GeVo",TRUE,IF(Filter!$L$5="Nur BÜ-Schlüssel",ISNUMBER(MATCH(H188,BUESchluessel,0)),IFERROR(INDEX(GV_Aktiv,MATCH(G188,GV_Liste,0)),Filter!$H$18)))),1,0)</f>
        <v>1</v>
      </c>
    </row>
    <row r="189" spans="1:16" x14ac:dyDescent="0.25">
      <c r="A189" s="28">
        <v>46287</v>
      </c>
      <c r="B189" s="7" t="s">
        <v>107</v>
      </c>
      <c r="C189" s="7" t="s">
        <v>20</v>
      </c>
      <c r="D189" s="7" t="s">
        <v>19</v>
      </c>
      <c r="E189" s="7" t="s">
        <v>33</v>
      </c>
      <c r="F189" s="7" t="s">
        <v>624</v>
      </c>
      <c r="G189" s="7" t="s">
        <v>625</v>
      </c>
      <c r="H189" s="26">
        <v>609</v>
      </c>
      <c r="I189" s="26">
        <v>8</v>
      </c>
      <c r="J189" s="26">
        <v>0</v>
      </c>
      <c r="K189" s="26">
        <v>0</v>
      </c>
      <c r="L189" s="26">
        <v>3</v>
      </c>
      <c r="M189" s="26">
        <v>4</v>
      </c>
      <c r="N189" s="26">
        <v>1</v>
      </c>
      <c r="O189" s="26">
        <v>0</v>
      </c>
      <c r="P189" s="26">
        <f>IF(AND(IFERROR(INDEX(SP_Aktiv,MATCH(C189,SP_Liste,0)),TRUE),IFERROR(INDEX(PK_Aktiv,MATCH(E189,PK_Liste,0)),TRUE),IF(Filter!$L$5="Alle GeVo",TRUE,IF(Filter!$L$5="Nur BÜ-Schlüssel",ISNUMBER(MATCH(H189,BUESchluessel,0)),IFERROR(INDEX(GV_Aktiv,MATCH(G189,GV_Liste,0)),Filter!$H$18)))),1,0)</f>
        <v>1</v>
      </c>
    </row>
    <row r="190" spans="1:16" x14ac:dyDescent="0.25">
      <c r="A190" s="28">
        <v>46287</v>
      </c>
      <c r="B190" s="7" t="s">
        <v>107</v>
      </c>
      <c r="C190" s="7" t="s">
        <v>20</v>
      </c>
      <c r="D190" s="7" t="s">
        <v>19</v>
      </c>
      <c r="E190" s="7" t="s">
        <v>65</v>
      </c>
      <c r="F190" s="7" t="s">
        <v>538</v>
      </c>
      <c r="G190" s="7" t="s">
        <v>78</v>
      </c>
      <c r="H190" s="26">
        <v>413</v>
      </c>
      <c r="I190" s="26">
        <v>16</v>
      </c>
      <c r="J190" s="26">
        <v>0</v>
      </c>
      <c r="K190" s="26">
        <v>0</v>
      </c>
      <c r="L190" s="26">
        <v>1</v>
      </c>
      <c r="M190" s="26">
        <v>6</v>
      </c>
      <c r="N190" s="26">
        <v>9</v>
      </c>
      <c r="O190" s="26">
        <v>0</v>
      </c>
      <c r="P190" s="26">
        <f>IF(AND(IFERROR(INDEX(SP_Aktiv,MATCH(C190,SP_Liste,0)),TRUE),IFERROR(INDEX(PK_Aktiv,MATCH(E190,PK_Liste,0)),TRUE),IF(Filter!$L$5="Alle GeVo",TRUE,IF(Filter!$L$5="Nur BÜ-Schlüssel",ISNUMBER(MATCH(H190,BUESchluessel,0)),IFERROR(INDEX(GV_Aktiv,MATCH(G190,GV_Liste,0)),Filter!$H$18)))),1,0)</f>
        <v>0</v>
      </c>
    </row>
    <row r="191" spans="1:16" x14ac:dyDescent="0.25">
      <c r="A191" s="28">
        <v>46287</v>
      </c>
      <c r="B191" s="7" t="s">
        <v>107</v>
      </c>
      <c r="C191" s="7" t="s">
        <v>16</v>
      </c>
      <c r="D191" s="7" t="s">
        <v>17</v>
      </c>
      <c r="E191" s="7" t="s">
        <v>33</v>
      </c>
      <c r="F191" s="7" t="s">
        <v>737</v>
      </c>
      <c r="G191" s="7" t="s">
        <v>738</v>
      </c>
      <c r="H191" s="26">
        <v>351</v>
      </c>
      <c r="I191" s="26">
        <v>1</v>
      </c>
      <c r="J191" s="26">
        <v>0</v>
      </c>
      <c r="K191" s="26">
        <v>0</v>
      </c>
      <c r="L191" s="26">
        <v>1</v>
      </c>
      <c r="M191" s="26">
        <v>0</v>
      </c>
      <c r="N191" s="26">
        <v>0</v>
      </c>
      <c r="O191" s="26">
        <v>0</v>
      </c>
      <c r="P191" s="26">
        <f>IF(AND(IFERROR(INDEX(SP_Aktiv,MATCH(C191,SP_Liste,0)),TRUE),IFERROR(INDEX(PK_Aktiv,MATCH(E191,PK_Liste,0)),TRUE),IF(Filter!$L$5="Alle GeVo",TRUE,IF(Filter!$L$5="Nur BÜ-Schlüssel",ISNUMBER(MATCH(H191,BUESchluessel,0)),IFERROR(INDEX(GV_Aktiv,MATCH(G191,GV_Liste,0)),Filter!$H$18)))),1,0)</f>
        <v>1</v>
      </c>
    </row>
    <row r="192" spans="1:16" x14ac:dyDescent="0.25">
      <c r="A192" s="28">
        <v>46287</v>
      </c>
      <c r="B192" s="7" t="s">
        <v>107</v>
      </c>
      <c r="C192" s="7" t="s">
        <v>16</v>
      </c>
      <c r="D192" s="7" t="s">
        <v>17</v>
      </c>
      <c r="E192" s="7" t="s">
        <v>33</v>
      </c>
      <c r="F192" s="7" t="s">
        <v>569</v>
      </c>
      <c r="G192" s="7" t="s">
        <v>529</v>
      </c>
      <c r="H192" s="26">
        <v>97</v>
      </c>
      <c r="I192" s="26">
        <v>6</v>
      </c>
      <c r="J192" s="26">
        <v>0</v>
      </c>
      <c r="K192" s="26">
        <v>0</v>
      </c>
      <c r="L192" s="26">
        <v>1</v>
      </c>
      <c r="M192" s="26">
        <v>5</v>
      </c>
      <c r="N192" s="26">
        <v>0</v>
      </c>
      <c r="O192" s="26">
        <v>0</v>
      </c>
      <c r="P192" s="26">
        <f>IF(AND(IFERROR(INDEX(SP_Aktiv,MATCH(C192,SP_Liste,0)),TRUE),IFERROR(INDEX(PK_Aktiv,MATCH(E192,PK_Liste,0)),TRUE),IF(Filter!$L$5="Alle GeVo",TRUE,IF(Filter!$L$5="Nur BÜ-Schlüssel",ISNUMBER(MATCH(H192,BUESchluessel,0)),IFERROR(INDEX(GV_Aktiv,MATCH(G192,GV_Liste,0)),Filter!$H$18)))),1,0)</f>
        <v>1</v>
      </c>
    </row>
    <row r="193" spans="1:16" x14ac:dyDescent="0.25">
      <c r="A193" s="28">
        <v>46287</v>
      </c>
      <c r="B193" s="7" t="s">
        <v>107</v>
      </c>
      <c r="C193" s="7" t="s">
        <v>20</v>
      </c>
      <c r="D193" s="7" t="s">
        <v>19</v>
      </c>
      <c r="E193" s="7" t="s">
        <v>66</v>
      </c>
      <c r="F193" s="7" t="s">
        <v>553</v>
      </c>
      <c r="G193" s="7" t="s">
        <v>79</v>
      </c>
      <c r="H193" s="26">
        <v>469</v>
      </c>
      <c r="I193" s="26">
        <v>4</v>
      </c>
      <c r="J193" s="26">
        <v>0</v>
      </c>
      <c r="K193" s="26">
        <v>0</v>
      </c>
      <c r="L193" s="26">
        <v>4</v>
      </c>
      <c r="M193" s="26">
        <v>0</v>
      </c>
      <c r="N193" s="26">
        <v>0</v>
      </c>
      <c r="O193" s="26">
        <v>0</v>
      </c>
      <c r="P193" s="26">
        <f>IF(AND(IFERROR(INDEX(SP_Aktiv,MATCH(C193,SP_Liste,0)),TRUE),IFERROR(INDEX(PK_Aktiv,MATCH(E193,PK_Liste,0)),TRUE),IF(Filter!$L$5="Alle GeVo",TRUE,IF(Filter!$L$5="Nur BÜ-Schlüssel",ISNUMBER(MATCH(H193,BUESchluessel,0)),IFERROR(INDEX(GV_Aktiv,MATCH(G193,GV_Liste,0)),Filter!$H$18)))),1,0)</f>
        <v>0</v>
      </c>
    </row>
    <row r="194" spans="1:16" x14ac:dyDescent="0.25">
      <c r="A194" s="28">
        <v>46287</v>
      </c>
      <c r="B194" s="7" t="s">
        <v>107</v>
      </c>
      <c r="C194" s="7" t="s">
        <v>20</v>
      </c>
      <c r="D194" s="7" t="s">
        <v>19</v>
      </c>
      <c r="E194" s="7" t="s">
        <v>66</v>
      </c>
      <c r="F194" s="7" t="s">
        <v>562</v>
      </c>
      <c r="G194" s="7" t="s">
        <v>80</v>
      </c>
      <c r="H194" s="26">
        <v>472</v>
      </c>
      <c r="I194" s="26">
        <v>4</v>
      </c>
      <c r="J194" s="26">
        <v>0</v>
      </c>
      <c r="K194" s="26">
        <v>0</v>
      </c>
      <c r="L194" s="26">
        <v>4</v>
      </c>
      <c r="M194" s="26">
        <v>0</v>
      </c>
      <c r="N194" s="26">
        <v>0</v>
      </c>
      <c r="O194" s="26">
        <v>0</v>
      </c>
      <c r="P194" s="26">
        <f>IF(AND(IFERROR(INDEX(SP_Aktiv,MATCH(C194,SP_Liste,0)),TRUE),IFERROR(INDEX(PK_Aktiv,MATCH(E194,PK_Liste,0)),TRUE),IF(Filter!$L$5="Alle GeVo",TRUE,IF(Filter!$L$5="Nur BÜ-Schlüssel",ISNUMBER(MATCH(H194,BUESchluessel,0)),IFERROR(INDEX(GV_Aktiv,MATCH(G194,GV_Liste,0)),Filter!$H$18)))),1,0)</f>
        <v>0</v>
      </c>
    </row>
    <row r="195" spans="1:16" x14ac:dyDescent="0.25">
      <c r="A195" s="28">
        <v>46287</v>
      </c>
      <c r="B195" s="7" t="s">
        <v>107</v>
      </c>
      <c r="C195" s="7" t="s">
        <v>20</v>
      </c>
      <c r="D195" s="7" t="s">
        <v>23</v>
      </c>
      <c r="E195" s="7" t="s">
        <v>33</v>
      </c>
      <c r="F195" s="7" t="s">
        <v>739</v>
      </c>
      <c r="G195" s="7" t="s">
        <v>78</v>
      </c>
      <c r="H195" s="26">
        <v>413</v>
      </c>
      <c r="I195" s="26">
        <v>29</v>
      </c>
      <c r="J195" s="26">
        <v>0</v>
      </c>
      <c r="K195" s="26">
        <v>0</v>
      </c>
      <c r="L195" s="26">
        <v>8</v>
      </c>
      <c r="M195" s="26">
        <v>16</v>
      </c>
      <c r="N195" s="26">
        <v>5</v>
      </c>
      <c r="O195" s="26">
        <v>0</v>
      </c>
      <c r="P195" s="26">
        <f>IF(AND(IFERROR(INDEX(SP_Aktiv,MATCH(C195,SP_Liste,0)),TRUE),IFERROR(INDEX(PK_Aktiv,MATCH(E195,PK_Liste,0)),TRUE),IF(Filter!$L$5="Alle GeVo",TRUE,IF(Filter!$L$5="Nur BÜ-Schlüssel",ISNUMBER(MATCH(H195,BUESchluessel,0)),IFERROR(INDEX(GV_Aktiv,MATCH(G195,GV_Liste,0)),Filter!$H$18)))),1,0)</f>
        <v>1</v>
      </c>
    </row>
    <row r="196" spans="1:16" x14ac:dyDescent="0.25">
      <c r="A196" s="28">
        <v>46287</v>
      </c>
      <c r="B196" s="7" t="s">
        <v>107</v>
      </c>
      <c r="C196" s="7" t="s">
        <v>20</v>
      </c>
      <c r="D196" s="7" t="s">
        <v>23</v>
      </c>
      <c r="E196" s="7" t="s">
        <v>33</v>
      </c>
      <c r="F196" s="7" t="s">
        <v>740</v>
      </c>
      <c r="G196" s="7" t="s">
        <v>74</v>
      </c>
      <c r="H196" s="26">
        <v>67</v>
      </c>
      <c r="I196" s="26">
        <v>30</v>
      </c>
      <c r="J196" s="26">
        <v>0</v>
      </c>
      <c r="K196" s="26">
        <v>0</v>
      </c>
      <c r="L196" s="26">
        <v>7</v>
      </c>
      <c r="M196" s="26">
        <v>20</v>
      </c>
      <c r="N196" s="26">
        <v>3</v>
      </c>
      <c r="O196" s="26">
        <v>0</v>
      </c>
      <c r="P196" s="26">
        <f>IF(AND(IFERROR(INDEX(SP_Aktiv,MATCH(C196,SP_Liste,0)),TRUE),IFERROR(INDEX(PK_Aktiv,MATCH(E196,PK_Liste,0)),TRUE),IF(Filter!$L$5="Alle GeVo",TRUE,IF(Filter!$L$5="Nur BÜ-Schlüssel",ISNUMBER(MATCH(H196,BUESchluessel,0)),IFERROR(INDEX(GV_Aktiv,MATCH(G196,GV_Liste,0)),Filter!$H$18)))),1,0)</f>
        <v>1</v>
      </c>
    </row>
    <row r="197" spans="1:16" x14ac:dyDescent="0.25">
      <c r="A197" s="28">
        <v>46287</v>
      </c>
      <c r="B197" s="7" t="s">
        <v>107</v>
      </c>
      <c r="C197" s="7" t="s">
        <v>16</v>
      </c>
      <c r="D197" s="7" t="s">
        <v>15</v>
      </c>
      <c r="E197" s="7" t="s">
        <v>33</v>
      </c>
      <c r="F197" s="7" t="s">
        <v>741</v>
      </c>
      <c r="G197" s="7" t="s">
        <v>742</v>
      </c>
      <c r="H197" s="26">
        <v>93</v>
      </c>
      <c r="I197" s="26">
        <v>1</v>
      </c>
      <c r="J197" s="26">
        <v>0</v>
      </c>
      <c r="K197" s="26">
        <v>0</v>
      </c>
      <c r="L197" s="26">
        <v>1</v>
      </c>
      <c r="M197" s="26">
        <v>0</v>
      </c>
      <c r="N197" s="26">
        <v>0</v>
      </c>
      <c r="O197" s="26">
        <v>0</v>
      </c>
      <c r="P197" s="26">
        <f>IF(AND(IFERROR(INDEX(SP_Aktiv,MATCH(C197,SP_Liste,0)),TRUE),IFERROR(INDEX(PK_Aktiv,MATCH(E197,PK_Liste,0)),TRUE),IF(Filter!$L$5="Alle GeVo",TRUE,IF(Filter!$L$5="Nur BÜ-Schlüssel",ISNUMBER(MATCH(H197,BUESchluessel,0)),IFERROR(INDEX(GV_Aktiv,MATCH(G197,GV_Liste,0)),Filter!$H$18)))),1,0)</f>
        <v>1</v>
      </c>
    </row>
    <row r="198" spans="1:16" x14ac:dyDescent="0.25">
      <c r="A198" s="28">
        <v>46287</v>
      </c>
      <c r="B198" s="7" t="s">
        <v>107</v>
      </c>
      <c r="C198" s="7" t="s">
        <v>16</v>
      </c>
      <c r="D198" s="7" t="s">
        <v>15</v>
      </c>
      <c r="E198" s="7" t="s">
        <v>33</v>
      </c>
      <c r="F198" s="7" t="s">
        <v>743</v>
      </c>
      <c r="G198" s="7" t="s">
        <v>744</v>
      </c>
      <c r="H198" s="26">
        <v>694</v>
      </c>
      <c r="I198" s="26">
        <v>1</v>
      </c>
      <c r="J198" s="26">
        <v>0</v>
      </c>
      <c r="K198" s="26">
        <v>0</v>
      </c>
      <c r="L198" s="26">
        <v>1</v>
      </c>
      <c r="M198" s="26">
        <v>0</v>
      </c>
      <c r="N198" s="26">
        <v>0</v>
      </c>
      <c r="O198" s="26">
        <v>0</v>
      </c>
      <c r="P198" s="26">
        <f>IF(AND(IFERROR(INDEX(SP_Aktiv,MATCH(C198,SP_Liste,0)),TRUE),IFERROR(INDEX(PK_Aktiv,MATCH(E198,PK_Liste,0)),TRUE),IF(Filter!$L$5="Alle GeVo",TRUE,IF(Filter!$L$5="Nur BÜ-Schlüssel",ISNUMBER(MATCH(H198,BUESchluessel,0)),IFERROR(INDEX(GV_Aktiv,MATCH(G198,GV_Liste,0)),Filter!$H$18)))),1,0)</f>
        <v>1</v>
      </c>
    </row>
    <row r="199" spans="1:16" x14ac:dyDescent="0.25">
      <c r="A199" s="28">
        <v>46287</v>
      </c>
      <c r="B199" s="7" t="s">
        <v>107</v>
      </c>
      <c r="C199" s="7" t="s">
        <v>16</v>
      </c>
      <c r="D199" s="7" t="s">
        <v>15</v>
      </c>
      <c r="E199" s="7" t="s">
        <v>33</v>
      </c>
      <c r="F199" s="7" t="s">
        <v>745</v>
      </c>
      <c r="G199" s="7" t="s">
        <v>81</v>
      </c>
      <c r="H199" s="26">
        <v>703</v>
      </c>
      <c r="I199" s="26">
        <v>78</v>
      </c>
      <c r="J199" s="26">
        <v>0</v>
      </c>
      <c r="K199" s="26">
        <v>0</v>
      </c>
      <c r="L199" s="26">
        <v>13</v>
      </c>
      <c r="M199" s="26">
        <v>46</v>
      </c>
      <c r="N199" s="26">
        <v>19</v>
      </c>
      <c r="O199" s="26">
        <v>0</v>
      </c>
      <c r="P199" s="26">
        <f>IF(AND(IFERROR(INDEX(SP_Aktiv,MATCH(C199,SP_Liste,0)),TRUE),IFERROR(INDEX(PK_Aktiv,MATCH(E199,PK_Liste,0)),TRUE),IF(Filter!$L$5="Alle GeVo",TRUE,IF(Filter!$L$5="Nur BÜ-Schlüssel",ISNUMBER(MATCH(H199,BUESchluessel,0)),IFERROR(INDEX(GV_Aktiv,MATCH(G199,GV_Liste,0)),Filter!$H$18)))),1,0)</f>
        <v>1</v>
      </c>
    </row>
    <row r="200" spans="1:16" x14ac:dyDescent="0.25">
      <c r="A200" s="28">
        <v>46287</v>
      </c>
      <c r="B200" s="7" t="s">
        <v>107</v>
      </c>
      <c r="C200" s="7" t="s">
        <v>20</v>
      </c>
      <c r="D200" s="7" t="s">
        <v>19</v>
      </c>
      <c r="E200" s="7" t="s">
        <v>33</v>
      </c>
      <c r="F200" s="7" t="s">
        <v>729</v>
      </c>
      <c r="G200" s="7" t="s">
        <v>730</v>
      </c>
      <c r="H200" s="26">
        <v>53</v>
      </c>
      <c r="I200" s="26">
        <v>7</v>
      </c>
      <c r="J200" s="26">
        <v>0</v>
      </c>
      <c r="K200" s="26">
        <v>0</v>
      </c>
      <c r="L200" s="26">
        <v>2</v>
      </c>
      <c r="M200" s="26">
        <v>4</v>
      </c>
      <c r="N200" s="26">
        <v>1</v>
      </c>
      <c r="O200" s="26">
        <v>0</v>
      </c>
      <c r="P200" s="26">
        <f>IF(AND(IFERROR(INDEX(SP_Aktiv,MATCH(C200,SP_Liste,0)),TRUE),IFERROR(INDEX(PK_Aktiv,MATCH(E200,PK_Liste,0)),TRUE),IF(Filter!$L$5="Alle GeVo",TRUE,IF(Filter!$L$5="Nur BÜ-Schlüssel",ISNUMBER(MATCH(H200,BUESchluessel,0)),IFERROR(INDEX(GV_Aktiv,MATCH(G200,GV_Liste,0)),Filter!$H$18)))),1,0)</f>
        <v>1</v>
      </c>
    </row>
    <row r="201" spans="1:16" x14ac:dyDescent="0.25">
      <c r="A201" s="28">
        <v>46287</v>
      </c>
      <c r="B201" s="7" t="s">
        <v>107</v>
      </c>
      <c r="C201" s="7" t="s">
        <v>20</v>
      </c>
      <c r="D201" s="7" t="s">
        <v>19</v>
      </c>
      <c r="E201" s="7" t="s">
        <v>33</v>
      </c>
      <c r="F201" s="7" t="s">
        <v>746</v>
      </c>
      <c r="G201" s="7" t="s">
        <v>747</v>
      </c>
      <c r="H201" s="26">
        <v>428</v>
      </c>
      <c r="I201" s="26">
        <v>1</v>
      </c>
      <c r="J201" s="26">
        <v>0</v>
      </c>
      <c r="K201" s="26">
        <v>0</v>
      </c>
      <c r="L201" s="26">
        <v>1</v>
      </c>
      <c r="M201" s="26">
        <v>0</v>
      </c>
      <c r="N201" s="26">
        <v>0</v>
      </c>
      <c r="O201" s="26">
        <v>0</v>
      </c>
      <c r="P201" s="26">
        <f>IF(AND(IFERROR(INDEX(SP_Aktiv,MATCH(C201,SP_Liste,0)),TRUE),IFERROR(INDEX(PK_Aktiv,MATCH(E201,PK_Liste,0)),TRUE),IF(Filter!$L$5="Alle GeVo",TRUE,IF(Filter!$L$5="Nur BÜ-Schlüssel",ISNUMBER(MATCH(H201,BUESchluessel,0)),IFERROR(INDEX(GV_Aktiv,MATCH(G201,GV_Liste,0)),Filter!$H$18)))),1,0)</f>
        <v>1</v>
      </c>
    </row>
    <row r="202" spans="1:16" x14ac:dyDescent="0.25">
      <c r="A202" s="28">
        <v>46287</v>
      </c>
      <c r="B202" s="7" t="s">
        <v>107</v>
      </c>
      <c r="C202" s="7" t="s">
        <v>20</v>
      </c>
      <c r="D202" s="7" t="s">
        <v>19</v>
      </c>
      <c r="E202" s="7" t="s">
        <v>33</v>
      </c>
      <c r="F202" s="7" t="s">
        <v>748</v>
      </c>
      <c r="G202" s="7" t="s">
        <v>749</v>
      </c>
      <c r="H202" s="26">
        <v>695</v>
      </c>
      <c r="I202" s="26">
        <v>2</v>
      </c>
      <c r="J202" s="26">
        <v>0</v>
      </c>
      <c r="K202" s="26">
        <v>0</v>
      </c>
      <c r="L202" s="26">
        <v>2</v>
      </c>
      <c r="M202" s="26">
        <v>0</v>
      </c>
      <c r="N202" s="26">
        <v>0</v>
      </c>
      <c r="O202" s="26">
        <v>0</v>
      </c>
      <c r="P202" s="26">
        <f>IF(AND(IFERROR(INDEX(SP_Aktiv,MATCH(C202,SP_Liste,0)),TRUE),IFERROR(INDEX(PK_Aktiv,MATCH(E202,PK_Liste,0)),TRUE),IF(Filter!$L$5="Alle GeVo",TRUE,IF(Filter!$L$5="Nur BÜ-Schlüssel",ISNUMBER(MATCH(H202,BUESchluessel,0)),IFERROR(INDEX(GV_Aktiv,MATCH(G202,GV_Liste,0)),Filter!$H$18)))),1,0)</f>
        <v>1</v>
      </c>
    </row>
    <row r="203" spans="1:16" x14ac:dyDescent="0.25">
      <c r="A203" s="28">
        <v>46287</v>
      </c>
      <c r="B203" s="7" t="s">
        <v>107</v>
      </c>
      <c r="C203" s="7" t="s">
        <v>20</v>
      </c>
      <c r="D203" s="7" t="s">
        <v>21</v>
      </c>
      <c r="E203" s="7" t="s">
        <v>33</v>
      </c>
      <c r="F203" s="7" t="s">
        <v>750</v>
      </c>
      <c r="G203" s="7" t="s">
        <v>751</v>
      </c>
      <c r="H203" s="26">
        <v>296</v>
      </c>
      <c r="I203" s="26">
        <v>1</v>
      </c>
      <c r="J203" s="26">
        <v>0</v>
      </c>
      <c r="K203" s="26">
        <v>0</v>
      </c>
      <c r="L203" s="26">
        <v>1</v>
      </c>
      <c r="M203" s="26">
        <v>0</v>
      </c>
      <c r="N203" s="26">
        <v>0</v>
      </c>
      <c r="O203" s="26">
        <v>0</v>
      </c>
      <c r="P203" s="26">
        <f>IF(AND(IFERROR(INDEX(SP_Aktiv,MATCH(C203,SP_Liste,0)),TRUE),IFERROR(INDEX(PK_Aktiv,MATCH(E203,PK_Liste,0)),TRUE),IF(Filter!$L$5="Alle GeVo",TRUE,IF(Filter!$L$5="Nur BÜ-Schlüssel",ISNUMBER(MATCH(H203,BUESchluessel,0)),IFERROR(INDEX(GV_Aktiv,MATCH(G203,GV_Liste,0)),Filter!$H$18)))),1,0)</f>
        <v>1</v>
      </c>
    </row>
    <row r="204" spans="1:16" x14ac:dyDescent="0.25">
      <c r="A204" s="28">
        <v>46287</v>
      </c>
      <c r="B204" s="7" t="s">
        <v>107</v>
      </c>
      <c r="C204" s="7" t="s">
        <v>20</v>
      </c>
      <c r="D204" s="7" t="s">
        <v>21</v>
      </c>
      <c r="E204" s="7" t="s">
        <v>33</v>
      </c>
      <c r="F204" s="7" t="s">
        <v>752</v>
      </c>
      <c r="G204" s="7" t="s">
        <v>753</v>
      </c>
      <c r="H204" s="26">
        <v>532</v>
      </c>
      <c r="I204" s="26">
        <v>1</v>
      </c>
      <c r="J204" s="26">
        <v>0</v>
      </c>
      <c r="K204" s="26">
        <v>0</v>
      </c>
      <c r="L204" s="26">
        <v>1</v>
      </c>
      <c r="M204" s="26">
        <v>0</v>
      </c>
      <c r="N204" s="26">
        <v>0</v>
      </c>
      <c r="O204" s="26">
        <v>0</v>
      </c>
      <c r="P204" s="26">
        <f>IF(AND(IFERROR(INDEX(SP_Aktiv,MATCH(C204,SP_Liste,0)),TRUE),IFERROR(INDEX(PK_Aktiv,MATCH(E204,PK_Liste,0)),TRUE),IF(Filter!$L$5="Alle GeVo",TRUE,IF(Filter!$L$5="Nur BÜ-Schlüssel",ISNUMBER(MATCH(H204,BUESchluessel,0)),IFERROR(INDEX(GV_Aktiv,MATCH(G204,GV_Liste,0)),Filter!$H$18)))),1,0)</f>
        <v>1</v>
      </c>
    </row>
    <row r="205" spans="1:16" x14ac:dyDescent="0.25">
      <c r="A205" s="28">
        <v>46287</v>
      </c>
      <c r="B205" s="7" t="s">
        <v>107</v>
      </c>
      <c r="C205" s="7" t="s">
        <v>16</v>
      </c>
      <c r="D205" s="7" t="s">
        <v>17</v>
      </c>
      <c r="E205" s="7" t="s">
        <v>33</v>
      </c>
      <c r="F205" s="7" t="s">
        <v>754</v>
      </c>
      <c r="G205" s="7" t="s">
        <v>755</v>
      </c>
      <c r="H205" s="26">
        <v>138</v>
      </c>
      <c r="I205" s="26">
        <v>1</v>
      </c>
      <c r="J205" s="26">
        <v>0</v>
      </c>
      <c r="K205" s="26">
        <v>0</v>
      </c>
      <c r="L205" s="26">
        <v>1</v>
      </c>
      <c r="M205" s="26">
        <v>0</v>
      </c>
      <c r="N205" s="26">
        <v>0</v>
      </c>
      <c r="O205" s="26">
        <v>0</v>
      </c>
      <c r="P205" s="26">
        <f>IF(AND(IFERROR(INDEX(SP_Aktiv,MATCH(C205,SP_Liste,0)),TRUE),IFERROR(INDEX(PK_Aktiv,MATCH(E205,PK_Liste,0)),TRUE),IF(Filter!$L$5="Alle GeVo",TRUE,IF(Filter!$L$5="Nur BÜ-Schlüssel",ISNUMBER(MATCH(H205,BUESchluessel,0)),IFERROR(INDEX(GV_Aktiv,MATCH(G205,GV_Liste,0)),Filter!$H$18)))),1,0)</f>
        <v>1</v>
      </c>
    </row>
    <row r="206" spans="1:16" x14ac:dyDescent="0.25">
      <c r="A206" s="28">
        <v>46287</v>
      </c>
      <c r="B206" s="7" t="s">
        <v>107</v>
      </c>
      <c r="C206" s="7" t="s">
        <v>20</v>
      </c>
      <c r="D206" s="7" t="s">
        <v>19</v>
      </c>
      <c r="E206" s="7" t="s">
        <v>33</v>
      </c>
      <c r="F206" s="7" t="s">
        <v>756</v>
      </c>
      <c r="G206" s="7" t="s">
        <v>510</v>
      </c>
      <c r="H206" s="26">
        <v>135</v>
      </c>
      <c r="I206" s="26">
        <v>3</v>
      </c>
      <c r="J206" s="26">
        <v>0</v>
      </c>
      <c r="K206" s="26">
        <v>0</v>
      </c>
      <c r="L206" s="26">
        <v>1</v>
      </c>
      <c r="M206" s="26">
        <v>2</v>
      </c>
      <c r="N206" s="26">
        <v>0</v>
      </c>
      <c r="O206" s="26">
        <v>0</v>
      </c>
      <c r="P206" s="26">
        <f>IF(AND(IFERROR(INDEX(SP_Aktiv,MATCH(C206,SP_Liste,0)),TRUE),IFERROR(INDEX(PK_Aktiv,MATCH(E206,PK_Liste,0)),TRUE),IF(Filter!$L$5="Alle GeVo",TRUE,IF(Filter!$L$5="Nur BÜ-Schlüssel",ISNUMBER(MATCH(H206,BUESchluessel,0)),IFERROR(INDEX(GV_Aktiv,MATCH(G206,GV_Liste,0)),Filter!$H$18)))),1,0)</f>
        <v>1</v>
      </c>
    </row>
    <row r="207" spans="1:16" x14ac:dyDescent="0.25">
      <c r="A207" s="28">
        <v>46287</v>
      </c>
      <c r="B207" s="7" t="s">
        <v>107</v>
      </c>
      <c r="C207" s="7" t="s">
        <v>14</v>
      </c>
      <c r="D207" s="7" t="s">
        <v>14</v>
      </c>
      <c r="E207" s="7" t="s">
        <v>34</v>
      </c>
      <c r="F207" s="7" t="s">
        <v>757</v>
      </c>
      <c r="G207" s="7" t="s">
        <v>758</v>
      </c>
      <c r="H207" s="26">
        <v>6083</v>
      </c>
      <c r="I207" s="26">
        <v>20</v>
      </c>
      <c r="J207" s="26">
        <v>0</v>
      </c>
      <c r="K207" s="26">
        <v>0</v>
      </c>
      <c r="L207" s="26">
        <v>3</v>
      </c>
      <c r="M207" s="26">
        <v>17</v>
      </c>
      <c r="N207" s="26">
        <v>0</v>
      </c>
      <c r="O207" s="26">
        <v>0</v>
      </c>
      <c r="P207" s="26">
        <f>IF(AND(IFERROR(INDEX(SP_Aktiv,MATCH(C207,SP_Liste,0)),TRUE),IFERROR(INDEX(PK_Aktiv,MATCH(E207,PK_Liste,0)),TRUE),IF(Filter!$L$5="Alle GeVo",TRUE,IF(Filter!$L$5="Nur BÜ-Schlüssel",ISNUMBER(MATCH(H207,BUESchluessel,0)),IFERROR(INDEX(GV_Aktiv,MATCH(G207,GV_Liste,0)),Filter!$H$18)))),1,0)</f>
        <v>1</v>
      </c>
    </row>
    <row r="208" spans="1:16" x14ac:dyDescent="0.25">
      <c r="A208" s="28">
        <v>46287</v>
      </c>
      <c r="B208" s="7" t="s">
        <v>107</v>
      </c>
      <c r="C208" s="7" t="s">
        <v>14</v>
      </c>
      <c r="D208" s="7" t="s">
        <v>14</v>
      </c>
      <c r="E208" s="7" t="s">
        <v>34</v>
      </c>
      <c r="F208" s="7" t="s">
        <v>759</v>
      </c>
      <c r="G208" s="7" t="s">
        <v>760</v>
      </c>
      <c r="H208" s="26">
        <v>1060</v>
      </c>
      <c r="I208" s="26">
        <v>1</v>
      </c>
      <c r="J208" s="26">
        <v>0</v>
      </c>
      <c r="K208" s="26">
        <v>0</v>
      </c>
      <c r="L208" s="26">
        <v>1</v>
      </c>
      <c r="M208" s="26">
        <v>0</v>
      </c>
      <c r="N208" s="26">
        <v>0</v>
      </c>
      <c r="O208" s="26">
        <v>0</v>
      </c>
      <c r="P208" s="26">
        <f>IF(AND(IFERROR(INDEX(SP_Aktiv,MATCH(C208,SP_Liste,0)),TRUE),IFERROR(INDEX(PK_Aktiv,MATCH(E208,PK_Liste,0)),TRUE),IF(Filter!$L$5="Alle GeVo",TRUE,IF(Filter!$L$5="Nur BÜ-Schlüssel",ISNUMBER(MATCH(H208,BUESchluessel,0)),IFERROR(INDEX(GV_Aktiv,MATCH(G208,GV_Liste,0)),Filter!$H$18)))),1,0)</f>
        <v>1</v>
      </c>
    </row>
    <row r="209" spans="1:16" x14ac:dyDescent="0.25">
      <c r="A209" s="28">
        <v>46287</v>
      </c>
      <c r="B209" s="7" t="s">
        <v>107</v>
      </c>
      <c r="C209" s="7" t="s">
        <v>14</v>
      </c>
      <c r="D209" s="7" t="s">
        <v>14</v>
      </c>
      <c r="E209" s="7" t="s">
        <v>64</v>
      </c>
      <c r="F209" s="7" t="s">
        <v>681</v>
      </c>
      <c r="G209" s="7" t="s">
        <v>682</v>
      </c>
      <c r="H209" s="26">
        <v>6032</v>
      </c>
      <c r="I209" s="26">
        <v>5</v>
      </c>
      <c r="J209" s="26">
        <v>0</v>
      </c>
      <c r="K209" s="26">
        <v>0</v>
      </c>
      <c r="L209" s="26">
        <v>1</v>
      </c>
      <c r="M209" s="26">
        <v>4</v>
      </c>
      <c r="N209" s="26">
        <v>0</v>
      </c>
      <c r="O209" s="26">
        <v>0</v>
      </c>
      <c r="P209" s="26">
        <f>IF(AND(IFERROR(INDEX(SP_Aktiv,MATCH(C209,SP_Liste,0)),TRUE),IFERROR(INDEX(PK_Aktiv,MATCH(E209,PK_Liste,0)),TRUE),IF(Filter!$L$5="Alle GeVo",TRUE,IF(Filter!$L$5="Nur BÜ-Schlüssel",ISNUMBER(MATCH(H209,BUESchluessel,0)),IFERROR(INDEX(GV_Aktiv,MATCH(G209,GV_Liste,0)),Filter!$H$18)))),1,0)</f>
        <v>0</v>
      </c>
    </row>
    <row r="210" spans="1:16" x14ac:dyDescent="0.25">
      <c r="A210" s="28">
        <v>46287</v>
      </c>
      <c r="B210" s="7" t="s">
        <v>107</v>
      </c>
      <c r="C210" s="7" t="s">
        <v>14</v>
      </c>
      <c r="D210" s="7" t="s">
        <v>14</v>
      </c>
      <c r="E210" s="7" t="s">
        <v>64</v>
      </c>
      <c r="F210" s="7" t="s">
        <v>683</v>
      </c>
      <c r="G210" s="7" t="s">
        <v>684</v>
      </c>
      <c r="H210" s="26">
        <v>5025</v>
      </c>
      <c r="I210" s="26">
        <v>21</v>
      </c>
      <c r="J210" s="26">
        <v>0</v>
      </c>
      <c r="K210" s="26">
        <v>0</v>
      </c>
      <c r="L210" s="26">
        <v>2</v>
      </c>
      <c r="M210" s="26">
        <v>19</v>
      </c>
      <c r="N210" s="26">
        <v>0</v>
      </c>
      <c r="O210" s="26">
        <v>0</v>
      </c>
      <c r="P210" s="26">
        <f>IF(AND(IFERROR(INDEX(SP_Aktiv,MATCH(C210,SP_Liste,0)),TRUE),IFERROR(INDEX(PK_Aktiv,MATCH(E210,PK_Liste,0)),TRUE),IF(Filter!$L$5="Alle GeVo",TRUE,IF(Filter!$L$5="Nur BÜ-Schlüssel",ISNUMBER(MATCH(H210,BUESchluessel,0)),IFERROR(INDEX(GV_Aktiv,MATCH(G210,GV_Liste,0)),Filter!$H$18)))),1,0)</f>
        <v>0</v>
      </c>
    </row>
    <row r="211" spans="1:16" x14ac:dyDescent="0.25">
      <c r="A211" s="28">
        <v>46287</v>
      </c>
      <c r="B211" s="7" t="s">
        <v>107</v>
      </c>
      <c r="C211" s="7" t="s">
        <v>14</v>
      </c>
      <c r="D211" s="7" t="s">
        <v>14</v>
      </c>
      <c r="E211" s="7" t="s">
        <v>64</v>
      </c>
      <c r="F211" s="7" t="s">
        <v>761</v>
      </c>
      <c r="G211" s="7" t="s">
        <v>762</v>
      </c>
      <c r="H211" s="26">
        <v>6079</v>
      </c>
      <c r="I211" s="26">
        <v>9</v>
      </c>
      <c r="J211" s="26">
        <v>0</v>
      </c>
      <c r="K211" s="26">
        <v>0</v>
      </c>
      <c r="L211" s="26">
        <v>2</v>
      </c>
      <c r="M211" s="26">
        <v>7</v>
      </c>
      <c r="N211" s="26">
        <v>0</v>
      </c>
      <c r="O211" s="26">
        <v>0</v>
      </c>
      <c r="P211" s="26">
        <f>IF(AND(IFERROR(INDEX(SP_Aktiv,MATCH(C211,SP_Liste,0)),TRUE),IFERROR(INDEX(PK_Aktiv,MATCH(E211,PK_Liste,0)),TRUE),IF(Filter!$L$5="Alle GeVo",TRUE,IF(Filter!$L$5="Nur BÜ-Schlüssel",ISNUMBER(MATCH(H211,BUESchluessel,0)),IFERROR(INDEX(GV_Aktiv,MATCH(G211,GV_Liste,0)),Filter!$H$18)))),1,0)</f>
        <v>0</v>
      </c>
    </row>
    <row r="212" spans="1:16" x14ac:dyDescent="0.25">
      <c r="A212" s="28">
        <v>46287</v>
      </c>
      <c r="B212" s="7" t="s">
        <v>107</v>
      </c>
      <c r="C212" s="7" t="s">
        <v>14</v>
      </c>
      <c r="D212" s="7" t="s">
        <v>14</v>
      </c>
      <c r="E212" s="7" t="s">
        <v>64</v>
      </c>
      <c r="F212" s="7" t="s">
        <v>763</v>
      </c>
      <c r="G212" s="7" t="s">
        <v>764</v>
      </c>
      <c r="H212" s="26">
        <v>5001</v>
      </c>
      <c r="I212" s="26">
        <v>6</v>
      </c>
      <c r="J212" s="26">
        <v>0</v>
      </c>
      <c r="K212" s="26">
        <v>0</v>
      </c>
      <c r="L212" s="26">
        <v>2</v>
      </c>
      <c r="M212" s="26">
        <v>4</v>
      </c>
      <c r="N212" s="26">
        <v>0</v>
      </c>
      <c r="O212" s="26">
        <v>0</v>
      </c>
      <c r="P212" s="26">
        <f>IF(AND(IFERROR(INDEX(SP_Aktiv,MATCH(C212,SP_Liste,0)),TRUE),IFERROR(INDEX(PK_Aktiv,MATCH(E212,PK_Liste,0)),TRUE),IF(Filter!$L$5="Alle GeVo",TRUE,IF(Filter!$L$5="Nur BÜ-Schlüssel",ISNUMBER(MATCH(H212,BUESchluessel,0)),IFERROR(INDEX(GV_Aktiv,MATCH(G212,GV_Liste,0)),Filter!$H$18)))),1,0)</f>
        <v>0</v>
      </c>
    </row>
    <row r="213" spans="1:16" x14ac:dyDescent="0.25">
      <c r="A213" s="28">
        <v>46287</v>
      </c>
      <c r="B213" s="7" t="s">
        <v>107</v>
      </c>
      <c r="C213" s="7" t="s">
        <v>20</v>
      </c>
      <c r="D213" s="7" t="s">
        <v>19</v>
      </c>
      <c r="E213" s="7" t="s">
        <v>69</v>
      </c>
      <c r="F213" s="7" t="s">
        <v>765</v>
      </c>
      <c r="G213" s="7" t="s">
        <v>766</v>
      </c>
      <c r="H213" s="26">
        <v>632</v>
      </c>
      <c r="I213" s="26">
        <v>4</v>
      </c>
      <c r="J213" s="26">
        <v>0</v>
      </c>
      <c r="K213" s="26">
        <v>0</v>
      </c>
      <c r="L213" s="26">
        <v>1</v>
      </c>
      <c r="M213" s="26">
        <v>1</v>
      </c>
      <c r="N213" s="26">
        <v>2</v>
      </c>
      <c r="O213" s="26">
        <v>0</v>
      </c>
      <c r="P213" s="26">
        <f>IF(AND(IFERROR(INDEX(SP_Aktiv,MATCH(C213,SP_Liste,0)),TRUE),IFERROR(INDEX(PK_Aktiv,MATCH(E213,PK_Liste,0)),TRUE),IF(Filter!$L$5="Alle GeVo",TRUE,IF(Filter!$L$5="Nur BÜ-Schlüssel",ISNUMBER(MATCH(H213,BUESchluessel,0)),IFERROR(INDEX(GV_Aktiv,MATCH(G213,GV_Liste,0)),Filter!$H$18)))),1,0)</f>
        <v>0</v>
      </c>
    </row>
    <row r="214" spans="1:16" x14ac:dyDescent="0.25">
      <c r="A214" s="28">
        <v>46287</v>
      </c>
      <c r="B214" s="7" t="s">
        <v>107</v>
      </c>
      <c r="C214" s="7" t="s">
        <v>16</v>
      </c>
      <c r="D214" s="7" t="s">
        <v>15</v>
      </c>
      <c r="E214" s="7" t="s">
        <v>33</v>
      </c>
      <c r="F214" s="7" t="s">
        <v>767</v>
      </c>
      <c r="G214" s="7" t="s">
        <v>768</v>
      </c>
      <c r="H214" s="26">
        <v>449</v>
      </c>
      <c r="I214" s="26">
        <v>1</v>
      </c>
      <c r="J214" s="26">
        <v>0</v>
      </c>
      <c r="K214" s="26">
        <v>0</v>
      </c>
      <c r="L214" s="26">
        <v>1</v>
      </c>
      <c r="M214" s="26">
        <v>0</v>
      </c>
      <c r="N214" s="26">
        <v>0</v>
      </c>
      <c r="O214" s="26">
        <v>0</v>
      </c>
      <c r="P214" s="26">
        <f>IF(AND(IFERROR(INDEX(SP_Aktiv,MATCH(C214,SP_Liste,0)),TRUE),IFERROR(INDEX(PK_Aktiv,MATCH(E214,PK_Liste,0)),TRUE),IF(Filter!$L$5="Alle GeVo",TRUE,IF(Filter!$L$5="Nur BÜ-Schlüssel",ISNUMBER(MATCH(H214,BUESchluessel,0)),IFERROR(INDEX(GV_Aktiv,MATCH(G214,GV_Liste,0)),Filter!$H$18)))),1,0)</f>
        <v>1</v>
      </c>
    </row>
    <row r="215" spans="1:16" x14ac:dyDescent="0.25">
      <c r="A215" s="28">
        <v>46287</v>
      </c>
      <c r="B215" s="7" t="s">
        <v>107</v>
      </c>
      <c r="C215" s="7" t="s">
        <v>20</v>
      </c>
      <c r="D215" s="7" t="s">
        <v>23</v>
      </c>
      <c r="E215" s="7" t="s">
        <v>33</v>
      </c>
      <c r="F215" s="7" t="s">
        <v>769</v>
      </c>
      <c r="G215" s="7" t="s">
        <v>557</v>
      </c>
      <c r="H215" s="26">
        <v>158</v>
      </c>
      <c r="I215" s="26">
        <v>1</v>
      </c>
      <c r="J215" s="26">
        <v>0</v>
      </c>
      <c r="K215" s="26">
        <v>0</v>
      </c>
      <c r="L215" s="26">
        <v>1</v>
      </c>
      <c r="M215" s="26">
        <v>0</v>
      </c>
      <c r="N215" s="26">
        <v>0</v>
      </c>
      <c r="O215" s="26">
        <v>0</v>
      </c>
      <c r="P215" s="26">
        <f>IF(AND(IFERROR(INDEX(SP_Aktiv,MATCH(C215,SP_Liste,0)),TRUE),IFERROR(INDEX(PK_Aktiv,MATCH(E215,PK_Liste,0)),TRUE),IF(Filter!$L$5="Alle GeVo",TRUE,IF(Filter!$L$5="Nur BÜ-Schlüssel",ISNUMBER(MATCH(H215,BUESchluessel,0)),IFERROR(INDEX(GV_Aktiv,MATCH(G215,GV_Liste,0)),Filter!$H$18)))),1,0)</f>
        <v>1</v>
      </c>
    </row>
    <row r="216" spans="1:16" x14ac:dyDescent="0.25">
      <c r="A216" s="28">
        <v>46287</v>
      </c>
      <c r="B216" s="7" t="s">
        <v>107</v>
      </c>
      <c r="C216" s="7" t="s">
        <v>20</v>
      </c>
      <c r="D216" s="7" t="s">
        <v>23</v>
      </c>
      <c r="E216" s="7" t="s">
        <v>33</v>
      </c>
      <c r="F216" s="7" t="s">
        <v>770</v>
      </c>
      <c r="G216" s="7" t="s">
        <v>548</v>
      </c>
      <c r="H216" s="26">
        <v>73</v>
      </c>
      <c r="I216" s="26">
        <v>1</v>
      </c>
      <c r="J216" s="26">
        <v>0</v>
      </c>
      <c r="K216" s="26">
        <v>0</v>
      </c>
      <c r="L216" s="26">
        <v>1</v>
      </c>
      <c r="M216" s="26">
        <v>0</v>
      </c>
      <c r="N216" s="26">
        <v>0</v>
      </c>
      <c r="O216" s="26">
        <v>0</v>
      </c>
      <c r="P216" s="26">
        <f>IF(AND(IFERROR(INDEX(SP_Aktiv,MATCH(C216,SP_Liste,0)),TRUE),IFERROR(INDEX(PK_Aktiv,MATCH(E216,PK_Liste,0)),TRUE),IF(Filter!$L$5="Alle GeVo",TRUE,IF(Filter!$L$5="Nur BÜ-Schlüssel",ISNUMBER(MATCH(H216,BUESchluessel,0)),IFERROR(INDEX(GV_Aktiv,MATCH(G216,GV_Liste,0)),Filter!$H$18)))),1,0)</f>
        <v>1</v>
      </c>
    </row>
    <row r="217" spans="1:16" x14ac:dyDescent="0.25">
      <c r="A217" s="28">
        <v>46287</v>
      </c>
      <c r="B217" s="7" t="s">
        <v>107</v>
      </c>
      <c r="C217" s="7" t="s">
        <v>20</v>
      </c>
      <c r="D217" s="7" t="s">
        <v>19</v>
      </c>
      <c r="E217" s="7" t="s">
        <v>33</v>
      </c>
      <c r="F217" s="7" t="s">
        <v>771</v>
      </c>
      <c r="G217" s="7" t="s">
        <v>544</v>
      </c>
      <c r="H217" s="26">
        <v>75</v>
      </c>
      <c r="I217" s="26">
        <v>15</v>
      </c>
      <c r="J217" s="26">
        <v>0</v>
      </c>
      <c r="K217" s="26">
        <v>0</v>
      </c>
      <c r="L217" s="26">
        <v>3</v>
      </c>
      <c r="M217" s="26">
        <v>7</v>
      </c>
      <c r="N217" s="26">
        <v>5</v>
      </c>
      <c r="O217" s="26">
        <v>0</v>
      </c>
      <c r="P217" s="26">
        <f>IF(AND(IFERROR(INDEX(SP_Aktiv,MATCH(C217,SP_Liste,0)),TRUE),IFERROR(INDEX(PK_Aktiv,MATCH(E217,PK_Liste,0)),TRUE),IF(Filter!$L$5="Alle GeVo",TRUE,IF(Filter!$L$5="Nur BÜ-Schlüssel",ISNUMBER(MATCH(H217,BUESchluessel,0)),IFERROR(INDEX(GV_Aktiv,MATCH(G217,GV_Liste,0)),Filter!$H$18)))),1,0)</f>
        <v>1</v>
      </c>
    </row>
    <row r="218" spans="1:16" x14ac:dyDescent="0.25">
      <c r="A218" s="28">
        <v>46287</v>
      </c>
      <c r="B218" s="7" t="s">
        <v>107</v>
      </c>
      <c r="C218" s="7" t="s">
        <v>20</v>
      </c>
      <c r="D218" s="7" t="s">
        <v>22</v>
      </c>
      <c r="E218" s="7" t="s">
        <v>65</v>
      </c>
      <c r="F218" s="7" t="s">
        <v>629</v>
      </c>
      <c r="G218" s="7" t="s">
        <v>75</v>
      </c>
      <c r="H218" s="26">
        <v>108</v>
      </c>
      <c r="I218" s="26">
        <v>14</v>
      </c>
      <c r="J218" s="26">
        <v>0</v>
      </c>
      <c r="K218" s="26">
        <v>0</v>
      </c>
      <c r="L218" s="26">
        <v>1</v>
      </c>
      <c r="M218" s="26">
        <v>7</v>
      </c>
      <c r="N218" s="26">
        <v>6</v>
      </c>
      <c r="O218" s="26">
        <v>0</v>
      </c>
      <c r="P218" s="26">
        <f>IF(AND(IFERROR(INDEX(SP_Aktiv,MATCH(C218,SP_Liste,0)),TRUE),IFERROR(INDEX(PK_Aktiv,MATCH(E218,PK_Liste,0)),TRUE),IF(Filter!$L$5="Alle GeVo",TRUE,IF(Filter!$L$5="Nur BÜ-Schlüssel",ISNUMBER(MATCH(H218,BUESchluessel,0)),IFERROR(INDEX(GV_Aktiv,MATCH(G218,GV_Liste,0)),Filter!$H$18)))),1,0)</f>
        <v>0</v>
      </c>
    </row>
    <row r="219" spans="1:16" x14ac:dyDescent="0.25">
      <c r="A219" s="28">
        <v>46287</v>
      </c>
      <c r="B219" s="7" t="s">
        <v>107</v>
      </c>
      <c r="C219" s="7" t="s">
        <v>20</v>
      </c>
      <c r="D219" s="7" t="s">
        <v>19</v>
      </c>
      <c r="E219" s="7" t="s">
        <v>33</v>
      </c>
      <c r="F219" s="7" t="s">
        <v>772</v>
      </c>
      <c r="G219" s="7" t="s">
        <v>568</v>
      </c>
      <c r="H219" s="26">
        <v>11</v>
      </c>
      <c r="I219" s="26">
        <v>3</v>
      </c>
      <c r="J219" s="26">
        <v>0</v>
      </c>
      <c r="K219" s="26">
        <v>0</v>
      </c>
      <c r="L219" s="26">
        <v>1</v>
      </c>
      <c r="M219" s="26">
        <v>1</v>
      </c>
      <c r="N219" s="26">
        <v>1</v>
      </c>
      <c r="O219" s="26">
        <v>0</v>
      </c>
      <c r="P219" s="26">
        <f>IF(AND(IFERROR(INDEX(SP_Aktiv,MATCH(C219,SP_Liste,0)),TRUE),IFERROR(INDEX(PK_Aktiv,MATCH(E219,PK_Liste,0)),TRUE),IF(Filter!$L$5="Alle GeVo",TRUE,IF(Filter!$L$5="Nur BÜ-Schlüssel",ISNUMBER(MATCH(H219,BUESchluessel,0)),IFERROR(INDEX(GV_Aktiv,MATCH(G219,GV_Liste,0)),Filter!$H$18)))),1,0)</f>
        <v>1</v>
      </c>
    </row>
    <row r="220" spans="1:16" x14ac:dyDescent="0.25">
      <c r="A220" s="28">
        <v>46287</v>
      </c>
      <c r="B220" s="7" t="s">
        <v>107</v>
      </c>
      <c r="C220" s="7" t="s">
        <v>20</v>
      </c>
      <c r="D220" s="7" t="s">
        <v>21</v>
      </c>
      <c r="E220" s="7" t="s">
        <v>33</v>
      </c>
      <c r="F220" s="7" t="s">
        <v>773</v>
      </c>
      <c r="G220" s="7" t="s">
        <v>774</v>
      </c>
      <c r="H220" s="26">
        <v>132</v>
      </c>
      <c r="I220" s="26">
        <v>4</v>
      </c>
      <c r="J220" s="26">
        <v>0</v>
      </c>
      <c r="K220" s="26">
        <v>0</v>
      </c>
      <c r="L220" s="26">
        <v>2</v>
      </c>
      <c r="M220" s="26">
        <v>2</v>
      </c>
      <c r="N220" s="26">
        <v>0</v>
      </c>
      <c r="O220" s="26">
        <v>0</v>
      </c>
      <c r="P220" s="26">
        <f>IF(AND(IFERROR(INDEX(SP_Aktiv,MATCH(C220,SP_Liste,0)),TRUE),IFERROR(INDEX(PK_Aktiv,MATCH(E220,PK_Liste,0)),TRUE),IF(Filter!$L$5="Alle GeVo",TRUE,IF(Filter!$L$5="Nur BÜ-Schlüssel",ISNUMBER(MATCH(H220,BUESchluessel,0)),IFERROR(INDEX(GV_Aktiv,MATCH(G220,GV_Liste,0)),Filter!$H$18)))),1,0)</f>
        <v>1</v>
      </c>
    </row>
    <row r="221" spans="1:16" x14ac:dyDescent="0.25">
      <c r="A221" s="28">
        <v>46287</v>
      </c>
      <c r="B221" s="7" t="s">
        <v>107</v>
      </c>
      <c r="C221" s="7" t="s">
        <v>20</v>
      </c>
      <c r="D221" s="7" t="s">
        <v>19</v>
      </c>
      <c r="E221" s="7" t="s">
        <v>33</v>
      </c>
      <c r="F221" s="7" t="s">
        <v>775</v>
      </c>
      <c r="G221" s="7" t="s">
        <v>776</v>
      </c>
      <c r="H221" s="26">
        <v>478</v>
      </c>
      <c r="I221" s="26">
        <v>1</v>
      </c>
      <c r="J221" s="26">
        <v>0</v>
      </c>
      <c r="K221" s="26">
        <v>0</v>
      </c>
      <c r="L221" s="26">
        <v>1</v>
      </c>
      <c r="M221" s="26">
        <v>0</v>
      </c>
      <c r="N221" s="26">
        <v>0</v>
      </c>
      <c r="O221" s="26">
        <v>0</v>
      </c>
      <c r="P221" s="26">
        <f>IF(AND(IFERROR(INDEX(SP_Aktiv,MATCH(C221,SP_Liste,0)),TRUE),IFERROR(INDEX(PK_Aktiv,MATCH(E221,PK_Liste,0)),TRUE),IF(Filter!$L$5="Alle GeVo",TRUE,IF(Filter!$L$5="Nur BÜ-Schlüssel",ISNUMBER(MATCH(H221,BUESchluessel,0)),IFERROR(INDEX(GV_Aktiv,MATCH(G221,GV_Liste,0)),Filter!$H$18)))),1,0)</f>
        <v>1</v>
      </c>
    </row>
    <row r="222" spans="1:16" x14ac:dyDescent="0.25">
      <c r="A222" s="28">
        <v>46287</v>
      </c>
      <c r="B222" s="7" t="s">
        <v>107</v>
      </c>
      <c r="C222" s="7" t="s">
        <v>20</v>
      </c>
      <c r="D222" s="7" t="s">
        <v>21</v>
      </c>
      <c r="E222" s="7" t="s">
        <v>33</v>
      </c>
      <c r="F222" s="7" t="s">
        <v>777</v>
      </c>
      <c r="G222" s="7" t="s">
        <v>778</v>
      </c>
      <c r="H222" s="26">
        <v>18</v>
      </c>
      <c r="I222" s="26">
        <v>5</v>
      </c>
      <c r="J222" s="26">
        <v>0</v>
      </c>
      <c r="K222" s="26">
        <v>0</v>
      </c>
      <c r="L222" s="26">
        <v>1</v>
      </c>
      <c r="M222" s="26">
        <v>2</v>
      </c>
      <c r="N222" s="26">
        <v>2</v>
      </c>
      <c r="O222" s="26">
        <v>0</v>
      </c>
      <c r="P222" s="26">
        <f>IF(AND(IFERROR(INDEX(SP_Aktiv,MATCH(C222,SP_Liste,0)),TRUE),IFERROR(INDEX(PK_Aktiv,MATCH(E222,PK_Liste,0)),TRUE),IF(Filter!$L$5="Alle GeVo",TRUE,IF(Filter!$L$5="Nur BÜ-Schlüssel",ISNUMBER(MATCH(H222,BUESchluessel,0)),IFERROR(INDEX(GV_Aktiv,MATCH(G222,GV_Liste,0)),Filter!$H$18)))),1,0)</f>
        <v>1</v>
      </c>
    </row>
    <row r="223" spans="1:16" x14ac:dyDescent="0.25">
      <c r="A223" s="28">
        <v>46287</v>
      </c>
      <c r="B223" s="7" t="s">
        <v>107</v>
      </c>
      <c r="C223" s="7" t="s">
        <v>20</v>
      </c>
      <c r="D223" s="7" t="s">
        <v>21</v>
      </c>
      <c r="E223" s="7" t="s">
        <v>33</v>
      </c>
      <c r="F223" s="7" t="s">
        <v>779</v>
      </c>
      <c r="G223" s="7" t="s">
        <v>780</v>
      </c>
      <c r="H223" s="26">
        <v>152</v>
      </c>
      <c r="I223" s="26">
        <v>6</v>
      </c>
      <c r="J223" s="26">
        <v>0</v>
      </c>
      <c r="K223" s="26">
        <v>0</v>
      </c>
      <c r="L223" s="26">
        <v>2</v>
      </c>
      <c r="M223" s="26">
        <v>1</v>
      </c>
      <c r="N223" s="26">
        <v>3</v>
      </c>
      <c r="O223" s="26">
        <v>0</v>
      </c>
      <c r="P223" s="26">
        <f>IF(AND(IFERROR(INDEX(SP_Aktiv,MATCH(C223,SP_Liste,0)),TRUE),IFERROR(INDEX(PK_Aktiv,MATCH(E223,PK_Liste,0)),TRUE),IF(Filter!$L$5="Alle GeVo",TRUE,IF(Filter!$L$5="Nur BÜ-Schlüssel",ISNUMBER(MATCH(H223,BUESchluessel,0)),IFERROR(INDEX(GV_Aktiv,MATCH(G223,GV_Liste,0)),Filter!$H$18)))),1,0)</f>
        <v>1</v>
      </c>
    </row>
    <row r="224" spans="1:16" x14ac:dyDescent="0.25">
      <c r="A224" s="28">
        <v>46287</v>
      </c>
      <c r="B224" s="7" t="s">
        <v>107</v>
      </c>
      <c r="C224" s="7" t="s">
        <v>20</v>
      </c>
      <c r="D224" s="7" t="s">
        <v>19</v>
      </c>
      <c r="E224" s="7" t="s">
        <v>33</v>
      </c>
      <c r="F224" s="7" t="s">
        <v>781</v>
      </c>
      <c r="G224" s="7" t="s">
        <v>782</v>
      </c>
      <c r="H224" s="26">
        <v>804</v>
      </c>
      <c r="I224" s="26">
        <v>1</v>
      </c>
      <c r="J224" s="26">
        <v>0</v>
      </c>
      <c r="K224" s="26">
        <v>0</v>
      </c>
      <c r="L224" s="26">
        <v>1</v>
      </c>
      <c r="M224" s="26">
        <v>0</v>
      </c>
      <c r="N224" s="26">
        <v>0</v>
      </c>
      <c r="O224" s="26">
        <v>0</v>
      </c>
      <c r="P224" s="26">
        <f>IF(AND(IFERROR(INDEX(SP_Aktiv,MATCH(C224,SP_Liste,0)),TRUE),IFERROR(INDEX(PK_Aktiv,MATCH(E224,PK_Liste,0)),TRUE),IF(Filter!$L$5="Alle GeVo",TRUE,IF(Filter!$L$5="Nur BÜ-Schlüssel",ISNUMBER(MATCH(H224,BUESchluessel,0)),IFERROR(INDEX(GV_Aktiv,MATCH(G224,GV_Liste,0)),Filter!$H$18)))),1,0)</f>
        <v>1</v>
      </c>
    </row>
    <row r="225" spans="1:16" x14ac:dyDescent="0.25">
      <c r="A225" s="28">
        <v>46287</v>
      </c>
      <c r="B225" s="7" t="s">
        <v>107</v>
      </c>
      <c r="C225" s="7" t="s">
        <v>20</v>
      </c>
      <c r="D225" s="7" t="s">
        <v>19</v>
      </c>
      <c r="E225" s="7" t="s">
        <v>33</v>
      </c>
      <c r="F225" s="7" t="s">
        <v>783</v>
      </c>
      <c r="G225" s="7" t="s">
        <v>784</v>
      </c>
      <c r="H225" s="26">
        <v>823</v>
      </c>
      <c r="I225" s="26">
        <v>6</v>
      </c>
      <c r="J225" s="26">
        <v>0</v>
      </c>
      <c r="K225" s="26">
        <v>0</v>
      </c>
      <c r="L225" s="26">
        <v>1</v>
      </c>
      <c r="M225" s="26">
        <v>2</v>
      </c>
      <c r="N225" s="26">
        <v>3</v>
      </c>
      <c r="O225" s="26">
        <v>0</v>
      </c>
      <c r="P225" s="26">
        <f>IF(AND(IFERROR(INDEX(SP_Aktiv,MATCH(C225,SP_Liste,0)),TRUE),IFERROR(INDEX(PK_Aktiv,MATCH(E225,PK_Liste,0)),TRUE),IF(Filter!$L$5="Alle GeVo",TRUE,IF(Filter!$L$5="Nur BÜ-Schlüssel",ISNUMBER(MATCH(H225,BUESchluessel,0)),IFERROR(INDEX(GV_Aktiv,MATCH(G225,GV_Liste,0)),Filter!$H$18)))),1,0)</f>
        <v>1</v>
      </c>
    </row>
    <row r="226" spans="1:16" x14ac:dyDescent="0.25">
      <c r="A226" s="28">
        <v>46287</v>
      </c>
      <c r="B226" s="7" t="s">
        <v>107</v>
      </c>
      <c r="C226" s="7" t="s">
        <v>20</v>
      </c>
      <c r="D226" s="7" t="s">
        <v>19</v>
      </c>
      <c r="E226" s="7" t="s">
        <v>33</v>
      </c>
      <c r="F226" s="7" t="s">
        <v>785</v>
      </c>
      <c r="G226" s="7" t="s">
        <v>744</v>
      </c>
      <c r="H226" s="26">
        <v>694</v>
      </c>
      <c r="I226" s="26">
        <v>3</v>
      </c>
      <c r="J226" s="26">
        <v>0</v>
      </c>
      <c r="K226" s="26">
        <v>0</v>
      </c>
      <c r="L226" s="26">
        <v>1</v>
      </c>
      <c r="M226" s="26">
        <v>0</v>
      </c>
      <c r="N226" s="26">
        <v>2</v>
      </c>
      <c r="O226" s="26">
        <v>0</v>
      </c>
      <c r="P226" s="26">
        <f>IF(AND(IFERROR(INDEX(SP_Aktiv,MATCH(C226,SP_Liste,0)),TRUE),IFERROR(INDEX(PK_Aktiv,MATCH(E226,PK_Liste,0)),TRUE),IF(Filter!$L$5="Alle GeVo",TRUE,IF(Filter!$L$5="Nur BÜ-Schlüssel",ISNUMBER(MATCH(H226,BUESchluessel,0)),IFERROR(INDEX(GV_Aktiv,MATCH(G226,GV_Liste,0)),Filter!$H$18)))),1,0)</f>
        <v>1</v>
      </c>
    </row>
    <row r="227" spans="1:16" x14ac:dyDescent="0.25">
      <c r="A227" s="28">
        <v>46287</v>
      </c>
      <c r="B227" s="7" t="s">
        <v>107</v>
      </c>
      <c r="C227" s="7" t="s">
        <v>20</v>
      </c>
      <c r="D227" s="7" t="s">
        <v>19</v>
      </c>
      <c r="E227" s="7" t="s">
        <v>69</v>
      </c>
      <c r="F227" s="7" t="s">
        <v>786</v>
      </c>
      <c r="G227" s="7" t="s">
        <v>81</v>
      </c>
      <c r="H227" s="26">
        <v>703</v>
      </c>
      <c r="I227" s="26">
        <v>1</v>
      </c>
      <c r="J227" s="26">
        <v>0</v>
      </c>
      <c r="K227" s="26">
        <v>0</v>
      </c>
      <c r="L227" s="26">
        <v>1</v>
      </c>
      <c r="M227" s="26">
        <v>0</v>
      </c>
      <c r="N227" s="26">
        <v>0</v>
      </c>
      <c r="O227" s="26">
        <v>0</v>
      </c>
      <c r="P227" s="26">
        <f>IF(AND(IFERROR(INDEX(SP_Aktiv,MATCH(C227,SP_Liste,0)),TRUE),IFERROR(INDEX(PK_Aktiv,MATCH(E227,PK_Liste,0)),TRUE),IF(Filter!$L$5="Alle GeVo",TRUE,IF(Filter!$L$5="Nur BÜ-Schlüssel",ISNUMBER(MATCH(H227,BUESchluessel,0)),IFERROR(INDEX(GV_Aktiv,MATCH(G227,GV_Liste,0)),Filter!$H$18)))),1,0)</f>
        <v>0</v>
      </c>
    </row>
    <row r="228" spans="1:16" x14ac:dyDescent="0.25">
      <c r="A228" s="28">
        <v>46287</v>
      </c>
      <c r="B228" s="7" t="s">
        <v>107</v>
      </c>
      <c r="C228" s="7" t="s">
        <v>20</v>
      </c>
      <c r="D228" s="7" t="s">
        <v>19</v>
      </c>
      <c r="E228" s="7" t="s">
        <v>33</v>
      </c>
      <c r="F228" s="7" t="s">
        <v>786</v>
      </c>
      <c r="G228" s="7" t="s">
        <v>81</v>
      </c>
      <c r="H228" s="26">
        <v>703</v>
      </c>
      <c r="I228" s="26">
        <v>19</v>
      </c>
      <c r="J228" s="26">
        <v>0</v>
      </c>
      <c r="K228" s="26">
        <v>0</v>
      </c>
      <c r="L228" s="26">
        <v>2</v>
      </c>
      <c r="M228" s="26">
        <v>13</v>
      </c>
      <c r="N228" s="26">
        <v>4</v>
      </c>
      <c r="O228" s="26">
        <v>0</v>
      </c>
      <c r="P228" s="26">
        <f>IF(AND(IFERROR(INDEX(SP_Aktiv,MATCH(C228,SP_Liste,0)),TRUE),IFERROR(INDEX(PK_Aktiv,MATCH(E228,PK_Liste,0)),TRUE),IF(Filter!$L$5="Alle GeVo",TRUE,IF(Filter!$L$5="Nur BÜ-Schlüssel",ISNUMBER(MATCH(H228,BUESchluessel,0)),IFERROR(INDEX(GV_Aktiv,MATCH(G228,GV_Liste,0)),Filter!$H$18)))),1,0)</f>
        <v>1</v>
      </c>
    </row>
    <row r="229" spans="1:16" x14ac:dyDescent="0.25">
      <c r="A229" s="28">
        <v>46287</v>
      </c>
      <c r="B229" s="7" t="s">
        <v>107</v>
      </c>
      <c r="C229" s="7" t="s">
        <v>16</v>
      </c>
      <c r="D229" s="7" t="s">
        <v>15</v>
      </c>
      <c r="E229" s="7" t="s">
        <v>33</v>
      </c>
      <c r="F229" s="7" t="s">
        <v>787</v>
      </c>
      <c r="G229" s="7" t="s">
        <v>788</v>
      </c>
      <c r="H229" s="26">
        <v>42</v>
      </c>
      <c r="I229" s="26">
        <v>2</v>
      </c>
      <c r="J229" s="26">
        <v>0</v>
      </c>
      <c r="K229" s="26">
        <v>0</v>
      </c>
      <c r="L229" s="26">
        <v>2</v>
      </c>
      <c r="M229" s="26">
        <v>0</v>
      </c>
      <c r="N229" s="26">
        <v>0</v>
      </c>
      <c r="O229" s="26">
        <v>0</v>
      </c>
      <c r="P229" s="26">
        <f>IF(AND(IFERROR(INDEX(SP_Aktiv,MATCH(C229,SP_Liste,0)),TRUE),IFERROR(INDEX(PK_Aktiv,MATCH(E229,PK_Liste,0)),TRUE),IF(Filter!$L$5="Alle GeVo",TRUE,IF(Filter!$L$5="Nur BÜ-Schlüssel",ISNUMBER(MATCH(H229,BUESchluessel,0)),IFERROR(INDEX(GV_Aktiv,MATCH(G229,GV_Liste,0)),Filter!$H$18)))),1,0)</f>
        <v>1</v>
      </c>
    </row>
    <row r="230" spans="1:16" x14ac:dyDescent="0.25">
      <c r="A230" s="28">
        <v>46287</v>
      </c>
      <c r="B230" s="7" t="s">
        <v>107</v>
      </c>
      <c r="C230" s="7" t="s">
        <v>20</v>
      </c>
      <c r="D230" s="7" t="s">
        <v>21</v>
      </c>
      <c r="E230" s="7" t="s">
        <v>33</v>
      </c>
      <c r="F230" s="7" t="s">
        <v>789</v>
      </c>
      <c r="G230" s="7" t="s">
        <v>790</v>
      </c>
      <c r="H230" s="26">
        <v>809</v>
      </c>
      <c r="I230" s="26">
        <v>2</v>
      </c>
      <c r="J230" s="26">
        <v>0</v>
      </c>
      <c r="K230" s="26">
        <v>0</v>
      </c>
      <c r="L230" s="26">
        <v>1</v>
      </c>
      <c r="M230" s="26">
        <v>1</v>
      </c>
      <c r="N230" s="26">
        <v>0</v>
      </c>
      <c r="O230" s="26">
        <v>0</v>
      </c>
      <c r="P230" s="26">
        <f>IF(AND(IFERROR(INDEX(SP_Aktiv,MATCH(C230,SP_Liste,0)),TRUE),IFERROR(INDEX(PK_Aktiv,MATCH(E230,PK_Liste,0)),TRUE),IF(Filter!$L$5="Alle GeVo",TRUE,IF(Filter!$L$5="Nur BÜ-Schlüssel",ISNUMBER(MATCH(H230,BUESchluessel,0)),IFERROR(INDEX(GV_Aktiv,MATCH(G230,GV_Liste,0)),Filter!$H$18)))),1,0)</f>
        <v>1</v>
      </c>
    </row>
    <row r="231" spans="1:16" x14ac:dyDescent="0.25">
      <c r="A231" s="28">
        <v>46287</v>
      </c>
      <c r="B231" s="7" t="s">
        <v>107</v>
      </c>
      <c r="C231" s="7" t="s">
        <v>16</v>
      </c>
      <c r="D231" s="7" t="s">
        <v>15</v>
      </c>
      <c r="E231" s="7" t="s">
        <v>33</v>
      </c>
      <c r="F231" s="7" t="s">
        <v>791</v>
      </c>
      <c r="G231" s="7" t="s">
        <v>784</v>
      </c>
      <c r="H231" s="26">
        <v>823</v>
      </c>
      <c r="I231" s="26">
        <v>1</v>
      </c>
      <c r="J231" s="26">
        <v>0</v>
      </c>
      <c r="K231" s="26">
        <v>0</v>
      </c>
      <c r="L231" s="26">
        <v>1</v>
      </c>
      <c r="M231" s="26">
        <v>0</v>
      </c>
      <c r="N231" s="26">
        <v>0</v>
      </c>
      <c r="O231" s="26">
        <v>0</v>
      </c>
      <c r="P231" s="26">
        <f>IF(AND(IFERROR(INDEX(SP_Aktiv,MATCH(C231,SP_Liste,0)),TRUE),IFERROR(INDEX(PK_Aktiv,MATCH(E231,PK_Liste,0)),TRUE),IF(Filter!$L$5="Alle GeVo",TRUE,IF(Filter!$L$5="Nur BÜ-Schlüssel",ISNUMBER(MATCH(H231,BUESchluessel,0)),IFERROR(INDEX(GV_Aktiv,MATCH(G231,GV_Liste,0)),Filter!$H$18)))),1,0)</f>
        <v>1</v>
      </c>
    </row>
    <row r="232" spans="1:16" x14ac:dyDescent="0.25">
      <c r="A232" s="28">
        <v>46287</v>
      </c>
      <c r="B232" s="7" t="s">
        <v>107</v>
      </c>
      <c r="C232" s="7" t="s">
        <v>14</v>
      </c>
      <c r="D232" s="7" t="s">
        <v>14</v>
      </c>
      <c r="E232" s="7" t="s">
        <v>33</v>
      </c>
      <c r="F232" s="7" t="s">
        <v>497</v>
      </c>
      <c r="G232" s="7" t="s">
        <v>498</v>
      </c>
      <c r="H232" s="26">
        <v>0</v>
      </c>
      <c r="I232" s="26">
        <v>1</v>
      </c>
      <c r="J232" s="26">
        <v>0</v>
      </c>
      <c r="K232" s="26">
        <v>0</v>
      </c>
      <c r="L232" s="26">
        <v>0</v>
      </c>
      <c r="M232" s="26">
        <v>1</v>
      </c>
      <c r="N232" s="26">
        <v>0</v>
      </c>
      <c r="O232" s="26">
        <v>0</v>
      </c>
      <c r="P232" s="26">
        <f>IF(AND(IFERROR(INDEX(SP_Aktiv,MATCH(C232,SP_Liste,0)),TRUE),IFERROR(INDEX(PK_Aktiv,MATCH(E232,PK_Liste,0)),TRUE),IF(Filter!$L$5="Alle GeVo",TRUE,IF(Filter!$L$5="Nur BÜ-Schlüssel",ISNUMBER(MATCH(H232,BUESchluessel,0)),IFERROR(INDEX(GV_Aktiv,MATCH(G232,GV_Liste,0)),Filter!$H$18)))),1,0)</f>
        <v>1</v>
      </c>
    </row>
    <row r="233" spans="1:16" x14ac:dyDescent="0.25">
      <c r="A233" s="28">
        <v>46287</v>
      </c>
      <c r="B233" s="7" t="s">
        <v>107</v>
      </c>
      <c r="C233" s="7" t="s">
        <v>20</v>
      </c>
      <c r="D233" s="7" t="s">
        <v>21</v>
      </c>
      <c r="E233" s="7" t="s">
        <v>33</v>
      </c>
      <c r="F233" s="7" t="s">
        <v>792</v>
      </c>
      <c r="G233" s="7" t="s">
        <v>793</v>
      </c>
      <c r="H233" s="26">
        <v>766</v>
      </c>
      <c r="I233" s="26">
        <v>6</v>
      </c>
      <c r="J233" s="26">
        <v>0</v>
      </c>
      <c r="K233" s="26">
        <v>0</v>
      </c>
      <c r="L233" s="26">
        <v>0</v>
      </c>
      <c r="M233" s="26">
        <v>4</v>
      </c>
      <c r="N233" s="26">
        <v>2</v>
      </c>
      <c r="O233" s="26">
        <v>0</v>
      </c>
      <c r="P233" s="26">
        <f>IF(AND(IFERROR(INDEX(SP_Aktiv,MATCH(C233,SP_Liste,0)),TRUE),IFERROR(INDEX(PK_Aktiv,MATCH(E233,PK_Liste,0)),TRUE),IF(Filter!$L$5="Alle GeVo",TRUE,IF(Filter!$L$5="Nur BÜ-Schlüssel",ISNUMBER(MATCH(H233,BUESchluessel,0)),IFERROR(INDEX(GV_Aktiv,MATCH(G233,GV_Liste,0)),Filter!$H$18)))),1,0)</f>
        <v>1</v>
      </c>
    </row>
    <row r="234" spans="1:16" x14ac:dyDescent="0.25">
      <c r="A234" s="28">
        <v>46287</v>
      </c>
      <c r="B234" s="7" t="s">
        <v>107</v>
      </c>
      <c r="C234" s="7" t="s">
        <v>16</v>
      </c>
      <c r="D234" s="7" t="s">
        <v>15</v>
      </c>
      <c r="E234" s="7" t="s">
        <v>33</v>
      </c>
      <c r="F234" s="7" t="s">
        <v>794</v>
      </c>
      <c r="G234" s="7" t="s">
        <v>795</v>
      </c>
      <c r="H234" s="26">
        <v>675</v>
      </c>
      <c r="I234" s="26">
        <v>1</v>
      </c>
      <c r="J234" s="26">
        <v>0</v>
      </c>
      <c r="K234" s="26">
        <v>0</v>
      </c>
      <c r="L234" s="26">
        <v>0</v>
      </c>
      <c r="M234" s="26">
        <v>1</v>
      </c>
      <c r="N234" s="26">
        <v>0</v>
      </c>
      <c r="O234" s="26">
        <v>0</v>
      </c>
      <c r="P234" s="26">
        <f>IF(AND(IFERROR(INDEX(SP_Aktiv,MATCH(C234,SP_Liste,0)),TRUE),IFERROR(INDEX(PK_Aktiv,MATCH(E234,PK_Liste,0)),TRUE),IF(Filter!$L$5="Alle GeVo",TRUE,IF(Filter!$L$5="Nur BÜ-Schlüssel",ISNUMBER(MATCH(H234,BUESchluessel,0)),IFERROR(INDEX(GV_Aktiv,MATCH(G234,GV_Liste,0)),Filter!$H$18)))),1,0)</f>
        <v>1</v>
      </c>
    </row>
    <row r="235" spans="1:16" x14ac:dyDescent="0.25">
      <c r="A235" s="28">
        <v>46287</v>
      </c>
      <c r="B235" s="7" t="s">
        <v>107</v>
      </c>
      <c r="C235" s="7" t="s">
        <v>16</v>
      </c>
      <c r="D235" s="7" t="s">
        <v>15</v>
      </c>
      <c r="E235" s="7" t="s">
        <v>33</v>
      </c>
      <c r="F235" s="7" t="s">
        <v>796</v>
      </c>
      <c r="G235" s="7" t="s">
        <v>797</v>
      </c>
      <c r="H235" s="26">
        <v>607</v>
      </c>
      <c r="I235" s="26">
        <v>1</v>
      </c>
      <c r="J235" s="26">
        <v>0</v>
      </c>
      <c r="K235" s="26">
        <v>0</v>
      </c>
      <c r="L235" s="26">
        <v>0</v>
      </c>
      <c r="M235" s="26">
        <v>1</v>
      </c>
      <c r="N235" s="26">
        <v>0</v>
      </c>
      <c r="O235" s="26">
        <v>0</v>
      </c>
      <c r="P235" s="26">
        <f>IF(AND(IFERROR(INDEX(SP_Aktiv,MATCH(C235,SP_Liste,0)),TRUE),IFERROR(INDEX(PK_Aktiv,MATCH(E235,PK_Liste,0)),TRUE),IF(Filter!$L$5="Alle GeVo",TRUE,IF(Filter!$L$5="Nur BÜ-Schlüssel",ISNUMBER(MATCH(H235,BUESchluessel,0)),IFERROR(INDEX(GV_Aktiv,MATCH(G235,GV_Liste,0)),Filter!$H$18)))),1,0)</f>
        <v>1</v>
      </c>
    </row>
    <row r="236" spans="1:16" x14ac:dyDescent="0.25">
      <c r="A236" s="28">
        <v>46287</v>
      </c>
      <c r="B236" s="7" t="s">
        <v>107</v>
      </c>
      <c r="C236" s="7" t="s">
        <v>20</v>
      </c>
      <c r="D236" s="7" t="s">
        <v>21</v>
      </c>
      <c r="E236" s="7" t="s">
        <v>65</v>
      </c>
      <c r="F236" s="7" t="s">
        <v>509</v>
      </c>
      <c r="G236" s="7" t="s">
        <v>510</v>
      </c>
      <c r="H236" s="26">
        <v>135</v>
      </c>
      <c r="I236" s="26">
        <v>1</v>
      </c>
      <c r="J236" s="26">
        <v>0</v>
      </c>
      <c r="K236" s="26">
        <v>0</v>
      </c>
      <c r="L236" s="26">
        <v>0</v>
      </c>
      <c r="M236" s="26">
        <v>1</v>
      </c>
      <c r="N236" s="26">
        <v>0</v>
      </c>
      <c r="O236" s="26">
        <v>0</v>
      </c>
      <c r="P236" s="26">
        <f>IF(AND(IFERROR(INDEX(SP_Aktiv,MATCH(C236,SP_Liste,0)),TRUE),IFERROR(INDEX(PK_Aktiv,MATCH(E236,PK_Liste,0)),TRUE),IF(Filter!$L$5="Alle GeVo",TRUE,IF(Filter!$L$5="Nur BÜ-Schlüssel",ISNUMBER(MATCH(H236,BUESchluessel,0)),IFERROR(INDEX(GV_Aktiv,MATCH(G236,GV_Liste,0)),Filter!$H$18)))),1,0)</f>
        <v>0</v>
      </c>
    </row>
    <row r="237" spans="1:16" x14ac:dyDescent="0.25">
      <c r="A237" s="28">
        <v>46287</v>
      </c>
      <c r="B237" s="7" t="s">
        <v>107</v>
      </c>
      <c r="C237" s="7" t="s">
        <v>20</v>
      </c>
      <c r="D237" s="7" t="s">
        <v>19</v>
      </c>
      <c r="E237" s="7" t="s">
        <v>33</v>
      </c>
      <c r="F237" s="7" t="s">
        <v>798</v>
      </c>
      <c r="G237" s="7" t="s">
        <v>799</v>
      </c>
      <c r="H237" s="26">
        <v>465</v>
      </c>
      <c r="I237" s="26">
        <v>1</v>
      </c>
      <c r="J237" s="26">
        <v>0</v>
      </c>
      <c r="K237" s="26">
        <v>0</v>
      </c>
      <c r="L237" s="26">
        <v>0</v>
      </c>
      <c r="M237" s="26">
        <v>1</v>
      </c>
      <c r="N237" s="26">
        <v>0</v>
      </c>
      <c r="O237" s="26">
        <v>0</v>
      </c>
      <c r="P237" s="26">
        <f>IF(AND(IFERROR(INDEX(SP_Aktiv,MATCH(C237,SP_Liste,0)),TRUE),IFERROR(INDEX(PK_Aktiv,MATCH(E237,PK_Liste,0)),TRUE),IF(Filter!$L$5="Alle GeVo",TRUE,IF(Filter!$L$5="Nur BÜ-Schlüssel",ISNUMBER(MATCH(H237,BUESchluessel,0)),IFERROR(INDEX(GV_Aktiv,MATCH(G237,GV_Liste,0)),Filter!$H$18)))),1,0)</f>
        <v>1</v>
      </c>
    </row>
    <row r="238" spans="1:16" x14ac:dyDescent="0.25">
      <c r="A238" s="28">
        <v>46287</v>
      </c>
      <c r="B238" s="7" t="s">
        <v>107</v>
      </c>
      <c r="C238" s="7" t="s">
        <v>14</v>
      </c>
      <c r="D238" s="7" t="s">
        <v>14</v>
      </c>
      <c r="E238" s="7" t="s">
        <v>64</v>
      </c>
      <c r="F238" s="7" t="s">
        <v>759</v>
      </c>
      <c r="G238" s="7" t="s">
        <v>760</v>
      </c>
      <c r="H238" s="26">
        <v>1060</v>
      </c>
      <c r="I238" s="26">
        <v>3</v>
      </c>
      <c r="J238" s="26">
        <v>0</v>
      </c>
      <c r="K238" s="26">
        <v>0</v>
      </c>
      <c r="L238" s="26">
        <v>2</v>
      </c>
      <c r="M238" s="26">
        <v>1</v>
      </c>
      <c r="N238" s="26">
        <v>0</v>
      </c>
      <c r="O238" s="26">
        <v>0</v>
      </c>
      <c r="P238" s="26">
        <f>IF(AND(IFERROR(INDEX(SP_Aktiv,MATCH(C238,SP_Liste,0)),TRUE),IFERROR(INDEX(PK_Aktiv,MATCH(E238,PK_Liste,0)),TRUE),IF(Filter!$L$5="Alle GeVo",TRUE,IF(Filter!$L$5="Nur BÜ-Schlüssel",ISNUMBER(MATCH(H238,BUESchluessel,0)),IFERROR(INDEX(GV_Aktiv,MATCH(G238,GV_Liste,0)),Filter!$H$18)))),1,0)</f>
        <v>0</v>
      </c>
    </row>
    <row r="239" spans="1:16" x14ac:dyDescent="0.25">
      <c r="A239" s="28">
        <v>46287</v>
      </c>
      <c r="B239" s="7" t="s">
        <v>107</v>
      </c>
      <c r="C239" s="7" t="s">
        <v>14</v>
      </c>
      <c r="D239" s="7" t="s">
        <v>14</v>
      </c>
      <c r="E239" s="7" t="s">
        <v>64</v>
      </c>
      <c r="F239" s="7" t="s">
        <v>800</v>
      </c>
      <c r="G239" s="7" t="s">
        <v>801</v>
      </c>
      <c r="H239" s="26">
        <v>6050</v>
      </c>
      <c r="I239" s="26">
        <v>2</v>
      </c>
      <c r="J239" s="26">
        <v>0</v>
      </c>
      <c r="K239" s="26">
        <v>0</v>
      </c>
      <c r="L239" s="26">
        <v>1</v>
      </c>
      <c r="M239" s="26">
        <v>1</v>
      </c>
      <c r="N239" s="26">
        <v>0</v>
      </c>
      <c r="O239" s="26">
        <v>0</v>
      </c>
      <c r="P239" s="26">
        <f>IF(AND(IFERROR(INDEX(SP_Aktiv,MATCH(C239,SP_Liste,0)),TRUE),IFERROR(INDEX(PK_Aktiv,MATCH(E239,PK_Liste,0)),TRUE),IF(Filter!$L$5="Alle GeVo",TRUE,IF(Filter!$L$5="Nur BÜ-Schlüssel",ISNUMBER(MATCH(H239,BUESchluessel,0)),IFERROR(INDEX(GV_Aktiv,MATCH(G239,GV_Liste,0)),Filter!$H$18)))),1,0)</f>
        <v>0</v>
      </c>
    </row>
    <row r="240" spans="1:16" x14ac:dyDescent="0.25">
      <c r="A240" s="28">
        <v>46287</v>
      </c>
      <c r="B240" s="7" t="s">
        <v>107</v>
      </c>
      <c r="C240" s="7" t="s">
        <v>14</v>
      </c>
      <c r="D240" s="7" t="s">
        <v>14</v>
      </c>
      <c r="E240" s="7" t="s">
        <v>34</v>
      </c>
      <c r="F240" s="7" t="s">
        <v>802</v>
      </c>
      <c r="G240" s="7" t="s">
        <v>803</v>
      </c>
      <c r="H240" s="26">
        <v>6066</v>
      </c>
      <c r="I240" s="26">
        <v>3</v>
      </c>
      <c r="J240" s="26">
        <v>0</v>
      </c>
      <c r="K240" s="26">
        <v>0</v>
      </c>
      <c r="L240" s="26">
        <v>3</v>
      </c>
      <c r="M240" s="26">
        <v>0</v>
      </c>
      <c r="N240" s="26">
        <v>0</v>
      </c>
      <c r="O240" s="26">
        <v>0</v>
      </c>
      <c r="P240" s="26">
        <f>IF(AND(IFERROR(INDEX(SP_Aktiv,MATCH(C240,SP_Liste,0)),TRUE),IFERROR(INDEX(PK_Aktiv,MATCH(E240,PK_Liste,0)),TRUE),IF(Filter!$L$5="Alle GeVo",TRUE,IF(Filter!$L$5="Nur BÜ-Schlüssel",ISNUMBER(MATCH(H240,BUESchluessel,0)),IFERROR(INDEX(GV_Aktiv,MATCH(G240,GV_Liste,0)),Filter!$H$18)))),1,0)</f>
        <v>1</v>
      </c>
    </row>
    <row r="241" spans="1:16" x14ac:dyDescent="0.25">
      <c r="A241" s="28">
        <v>46287</v>
      </c>
      <c r="B241" s="7" t="s">
        <v>107</v>
      </c>
      <c r="C241" s="7" t="s">
        <v>20</v>
      </c>
      <c r="D241" s="7" t="s">
        <v>19</v>
      </c>
      <c r="E241" s="7" t="s">
        <v>33</v>
      </c>
      <c r="F241" s="7" t="s">
        <v>804</v>
      </c>
      <c r="G241" s="7" t="s">
        <v>686</v>
      </c>
      <c r="H241" s="26">
        <v>4</v>
      </c>
      <c r="I241" s="26">
        <v>4</v>
      </c>
      <c r="J241" s="26">
        <v>0</v>
      </c>
      <c r="K241" s="26">
        <v>0</v>
      </c>
      <c r="L241" s="26">
        <v>0</v>
      </c>
      <c r="M241" s="26">
        <v>2</v>
      </c>
      <c r="N241" s="26">
        <v>2</v>
      </c>
      <c r="O241" s="26">
        <v>0</v>
      </c>
      <c r="P241" s="26">
        <f>IF(AND(IFERROR(INDEX(SP_Aktiv,MATCH(C241,SP_Liste,0)),TRUE),IFERROR(INDEX(PK_Aktiv,MATCH(E241,PK_Liste,0)),TRUE),IF(Filter!$L$5="Alle GeVo",TRUE,IF(Filter!$L$5="Nur BÜ-Schlüssel",ISNUMBER(MATCH(H241,BUESchluessel,0)),IFERROR(INDEX(GV_Aktiv,MATCH(G241,GV_Liste,0)),Filter!$H$18)))),1,0)</f>
        <v>1</v>
      </c>
    </row>
    <row r="242" spans="1:16" x14ac:dyDescent="0.25">
      <c r="A242" s="28">
        <v>46287</v>
      </c>
      <c r="B242" s="7" t="s">
        <v>107</v>
      </c>
      <c r="C242" s="7" t="s">
        <v>20</v>
      </c>
      <c r="D242" s="7" t="s">
        <v>19</v>
      </c>
      <c r="E242" s="7" t="s">
        <v>69</v>
      </c>
      <c r="F242" s="7" t="s">
        <v>585</v>
      </c>
      <c r="G242" s="7" t="s">
        <v>529</v>
      </c>
      <c r="H242" s="26">
        <v>97</v>
      </c>
      <c r="I242" s="26">
        <v>2</v>
      </c>
      <c r="J242" s="26">
        <v>0</v>
      </c>
      <c r="K242" s="26">
        <v>0</v>
      </c>
      <c r="L242" s="26">
        <v>0</v>
      </c>
      <c r="M242" s="26">
        <v>2</v>
      </c>
      <c r="N242" s="26">
        <v>0</v>
      </c>
      <c r="O242" s="26">
        <v>0</v>
      </c>
      <c r="P242" s="26">
        <f>IF(AND(IFERROR(INDEX(SP_Aktiv,MATCH(C242,SP_Liste,0)),TRUE),IFERROR(INDEX(PK_Aktiv,MATCH(E242,PK_Liste,0)),TRUE),IF(Filter!$L$5="Alle GeVo",TRUE,IF(Filter!$L$5="Nur BÜ-Schlüssel",ISNUMBER(MATCH(H242,BUESchluessel,0)),IFERROR(INDEX(GV_Aktiv,MATCH(G242,GV_Liste,0)),Filter!$H$18)))),1,0)</f>
        <v>0</v>
      </c>
    </row>
    <row r="243" spans="1:16" x14ac:dyDescent="0.25">
      <c r="A243" s="28">
        <v>46287</v>
      </c>
      <c r="B243" s="7" t="s">
        <v>107</v>
      </c>
      <c r="C243" s="7" t="s">
        <v>20</v>
      </c>
      <c r="D243" s="7" t="s">
        <v>23</v>
      </c>
      <c r="E243" s="7" t="s">
        <v>33</v>
      </c>
      <c r="F243" s="7" t="s">
        <v>805</v>
      </c>
      <c r="G243" s="7" t="s">
        <v>806</v>
      </c>
      <c r="H243" s="26">
        <v>434</v>
      </c>
      <c r="I243" s="26">
        <v>3</v>
      </c>
      <c r="J243" s="26">
        <v>0</v>
      </c>
      <c r="K243" s="26">
        <v>0</v>
      </c>
      <c r="L243" s="26">
        <v>0</v>
      </c>
      <c r="M243" s="26">
        <v>3</v>
      </c>
      <c r="N243" s="26">
        <v>0</v>
      </c>
      <c r="O243" s="26">
        <v>0</v>
      </c>
      <c r="P243" s="26">
        <f>IF(AND(IFERROR(INDEX(SP_Aktiv,MATCH(C243,SP_Liste,0)),TRUE),IFERROR(INDEX(PK_Aktiv,MATCH(E243,PK_Liste,0)),TRUE),IF(Filter!$L$5="Alle GeVo",TRUE,IF(Filter!$L$5="Nur BÜ-Schlüssel",ISNUMBER(MATCH(H243,BUESchluessel,0)),IFERROR(INDEX(GV_Aktiv,MATCH(G243,GV_Liste,0)),Filter!$H$18)))),1,0)</f>
        <v>1</v>
      </c>
    </row>
    <row r="244" spans="1:16" x14ac:dyDescent="0.25">
      <c r="A244" s="28">
        <v>46287</v>
      </c>
      <c r="B244" s="7" t="s">
        <v>107</v>
      </c>
      <c r="C244" s="7" t="s">
        <v>16</v>
      </c>
      <c r="D244" s="7" t="s">
        <v>15</v>
      </c>
      <c r="E244" s="7" t="s">
        <v>33</v>
      </c>
      <c r="F244" s="7" t="s">
        <v>807</v>
      </c>
      <c r="G244" s="7" t="s">
        <v>686</v>
      </c>
      <c r="H244" s="26">
        <v>4</v>
      </c>
      <c r="I244" s="26">
        <v>4</v>
      </c>
      <c r="J244" s="26">
        <v>0</v>
      </c>
      <c r="K244" s="26">
        <v>0</v>
      </c>
      <c r="L244" s="26">
        <v>0</v>
      </c>
      <c r="M244" s="26">
        <v>3</v>
      </c>
      <c r="N244" s="26">
        <v>1</v>
      </c>
      <c r="O244" s="26">
        <v>0</v>
      </c>
      <c r="P244" s="26">
        <f>IF(AND(IFERROR(INDEX(SP_Aktiv,MATCH(C244,SP_Liste,0)),TRUE),IFERROR(INDEX(PK_Aktiv,MATCH(E244,PK_Liste,0)),TRUE),IF(Filter!$L$5="Alle GeVo",TRUE,IF(Filter!$L$5="Nur BÜ-Schlüssel",ISNUMBER(MATCH(H244,BUESchluessel,0)),IFERROR(INDEX(GV_Aktiv,MATCH(G244,GV_Liste,0)),Filter!$H$18)))),1,0)</f>
        <v>1</v>
      </c>
    </row>
    <row r="245" spans="1:16" x14ac:dyDescent="0.25">
      <c r="A245" s="28">
        <v>46287</v>
      </c>
      <c r="B245" s="7" t="s">
        <v>107</v>
      </c>
      <c r="C245" s="7" t="s">
        <v>20</v>
      </c>
      <c r="D245" s="7" t="s">
        <v>22</v>
      </c>
      <c r="E245" s="7" t="s">
        <v>33</v>
      </c>
      <c r="F245" s="7" t="s">
        <v>808</v>
      </c>
      <c r="G245" s="7" t="s">
        <v>742</v>
      </c>
      <c r="H245" s="26">
        <v>93</v>
      </c>
      <c r="I245" s="26">
        <v>1</v>
      </c>
      <c r="J245" s="26">
        <v>0</v>
      </c>
      <c r="K245" s="26">
        <v>0</v>
      </c>
      <c r="L245" s="26">
        <v>0</v>
      </c>
      <c r="M245" s="26">
        <v>1</v>
      </c>
      <c r="N245" s="26">
        <v>0</v>
      </c>
      <c r="O245" s="26">
        <v>0</v>
      </c>
      <c r="P245" s="26">
        <f>IF(AND(IFERROR(INDEX(SP_Aktiv,MATCH(C245,SP_Liste,0)),TRUE),IFERROR(INDEX(PK_Aktiv,MATCH(E245,PK_Liste,0)),TRUE),IF(Filter!$L$5="Alle GeVo",TRUE,IF(Filter!$L$5="Nur BÜ-Schlüssel",ISNUMBER(MATCH(H245,BUESchluessel,0)),IFERROR(INDEX(GV_Aktiv,MATCH(G245,GV_Liste,0)),Filter!$H$18)))),1,0)</f>
        <v>1</v>
      </c>
    </row>
    <row r="246" spans="1:16" x14ac:dyDescent="0.25">
      <c r="A246" s="28">
        <v>46287</v>
      </c>
      <c r="B246" s="7" t="s">
        <v>107</v>
      </c>
      <c r="C246" s="7" t="s">
        <v>20</v>
      </c>
      <c r="D246" s="7" t="s">
        <v>19</v>
      </c>
      <c r="E246" s="7" t="s">
        <v>33</v>
      </c>
      <c r="F246" s="7" t="s">
        <v>809</v>
      </c>
      <c r="G246" s="7" t="s">
        <v>742</v>
      </c>
      <c r="H246" s="26">
        <v>93</v>
      </c>
      <c r="I246" s="26">
        <v>12</v>
      </c>
      <c r="J246" s="26">
        <v>0</v>
      </c>
      <c r="K246" s="26">
        <v>0</v>
      </c>
      <c r="L246" s="26">
        <v>0</v>
      </c>
      <c r="M246" s="26">
        <v>11</v>
      </c>
      <c r="N246" s="26">
        <v>1</v>
      </c>
      <c r="O246" s="26">
        <v>0</v>
      </c>
      <c r="P246" s="26">
        <f>IF(AND(IFERROR(INDEX(SP_Aktiv,MATCH(C246,SP_Liste,0)),TRUE),IFERROR(INDEX(PK_Aktiv,MATCH(E246,PK_Liste,0)),TRUE),IF(Filter!$L$5="Alle GeVo",TRUE,IF(Filter!$L$5="Nur BÜ-Schlüssel",ISNUMBER(MATCH(H246,BUESchluessel,0)),IFERROR(INDEX(GV_Aktiv,MATCH(G246,GV_Liste,0)),Filter!$H$18)))),1,0)</f>
        <v>1</v>
      </c>
    </row>
    <row r="247" spans="1:16" x14ac:dyDescent="0.25">
      <c r="A247" s="28">
        <v>46287</v>
      </c>
      <c r="B247" s="7" t="s">
        <v>107</v>
      </c>
      <c r="C247" s="7" t="s">
        <v>20</v>
      </c>
      <c r="D247" s="7" t="s">
        <v>21</v>
      </c>
      <c r="E247" s="7" t="s">
        <v>69</v>
      </c>
      <c r="F247" s="7" t="s">
        <v>537</v>
      </c>
      <c r="G247" s="7" t="s">
        <v>75</v>
      </c>
      <c r="H247" s="26">
        <v>108</v>
      </c>
      <c r="I247" s="26">
        <v>27</v>
      </c>
      <c r="J247" s="26">
        <v>0</v>
      </c>
      <c r="K247" s="26">
        <v>0</v>
      </c>
      <c r="L247" s="26">
        <v>1</v>
      </c>
      <c r="M247" s="26">
        <v>10</v>
      </c>
      <c r="N247" s="26">
        <v>15</v>
      </c>
      <c r="O247" s="26">
        <v>1</v>
      </c>
      <c r="P247" s="26">
        <f>IF(AND(IFERROR(INDEX(SP_Aktiv,MATCH(C247,SP_Liste,0)),TRUE),IFERROR(INDEX(PK_Aktiv,MATCH(E247,PK_Liste,0)),TRUE),IF(Filter!$L$5="Alle GeVo",TRUE,IF(Filter!$L$5="Nur BÜ-Schlüssel",ISNUMBER(MATCH(H247,BUESchluessel,0)),IFERROR(INDEX(GV_Aktiv,MATCH(G247,GV_Liste,0)),Filter!$H$18)))),1,0)</f>
        <v>0</v>
      </c>
    </row>
    <row r="248" spans="1:16" x14ac:dyDescent="0.25">
      <c r="A248" s="28">
        <v>46287</v>
      </c>
      <c r="B248" s="7" t="s">
        <v>107</v>
      </c>
      <c r="C248" s="7" t="s">
        <v>16</v>
      </c>
      <c r="D248" s="7" t="s">
        <v>15</v>
      </c>
      <c r="E248" s="7" t="s">
        <v>33</v>
      </c>
      <c r="F248" s="7" t="s">
        <v>810</v>
      </c>
      <c r="G248" s="7" t="s">
        <v>811</v>
      </c>
      <c r="H248" s="26">
        <v>181</v>
      </c>
      <c r="I248" s="26">
        <v>6</v>
      </c>
      <c r="J248" s="26">
        <v>0</v>
      </c>
      <c r="K248" s="26">
        <v>0</v>
      </c>
      <c r="L248" s="26">
        <v>1</v>
      </c>
      <c r="M248" s="26">
        <v>3</v>
      </c>
      <c r="N248" s="26">
        <v>2</v>
      </c>
      <c r="O248" s="26">
        <v>0</v>
      </c>
      <c r="P248" s="26">
        <f>IF(AND(IFERROR(INDEX(SP_Aktiv,MATCH(C248,SP_Liste,0)),TRUE),IFERROR(INDEX(PK_Aktiv,MATCH(E248,PK_Liste,0)),TRUE),IF(Filter!$L$5="Alle GeVo",TRUE,IF(Filter!$L$5="Nur BÜ-Schlüssel",ISNUMBER(MATCH(H248,BUESchluessel,0)),IFERROR(INDEX(GV_Aktiv,MATCH(G248,GV_Liste,0)),Filter!$H$18)))),1,0)</f>
        <v>1</v>
      </c>
    </row>
    <row r="249" spans="1:16" x14ac:dyDescent="0.25">
      <c r="A249" s="28">
        <v>46287</v>
      </c>
      <c r="B249" s="7" t="s">
        <v>107</v>
      </c>
      <c r="C249" s="7" t="s">
        <v>16</v>
      </c>
      <c r="D249" s="7" t="s">
        <v>17</v>
      </c>
      <c r="E249" s="7" t="s">
        <v>33</v>
      </c>
      <c r="F249" s="7" t="s">
        <v>812</v>
      </c>
      <c r="G249" s="7" t="s">
        <v>813</v>
      </c>
      <c r="H249" s="26">
        <v>667</v>
      </c>
      <c r="I249" s="26">
        <v>1</v>
      </c>
      <c r="J249" s="26">
        <v>0</v>
      </c>
      <c r="K249" s="26">
        <v>0</v>
      </c>
      <c r="L249" s="26">
        <v>1</v>
      </c>
      <c r="M249" s="26">
        <v>0</v>
      </c>
      <c r="N249" s="26">
        <v>0</v>
      </c>
      <c r="O249" s="26">
        <v>0</v>
      </c>
      <c r="P249" s="26">
        <f>IF(AND(IFERROR(INDEX(SP_Aktiv,MATCH(C249,SP_Liste,0)),TRUE),IFERROR(INDEX(PK_Aktiv,MATCH(E249,PK_Liste,0)),TRUE),IF(Filter!$L$5="Alle GeVo",TRUE,IF(Filter!$L$5="Nur BÜ-Schlüssel",ISNUMBER(MATCH(H249,BUESchluessel,0)),IFERROR(INDEX(GV_Aktiv,MATCH(G249,GV_Liste,0)),Filter!$H$18)))),1,0)</f>
        <v>1</v>
      </c>
    </row>
    <row r="250" spans="1:16" x14ac:dyDescent="0.25">
      <c r="A250" s="28">
        <v>46287</v>
      </c>
      <c r="B250" s="7" t="s">
        <v>107</v>
      </c>
      <c r="C250" s="7" t="s">
        <v>20</v>
      </c>
      <c r="D250" s="7" t="s">
        <v>25</v>
      </c>
      <c r="E250" s="7" t="s">
        <v>33</v>
      </c>
      <c r="F250" s="7" t="s">
        <v>814</v>
      </c>
      <c r="G250" s="7" t="s">
        <v>78</v>
      </c>
      <c r="H250" s="26">
        <v>413</v>
      </c>
      <c r="I250" s="26">
        <v>13</v>
      </c>
      <c r="J250" s="26">
        <v>0</v>
      </c>
      <c r="K250" s="26">
        <v>0</v>
      </c>
      <c r="L250" s="26">
        <v>2</v>
      </c>
      <c r="M250" s="26">
        <v>9</v>
      </c>
      <c r="N250" s="26">
        <v>2</v>
      </c>
      <c r="O250" s="26">
        <v>0</v>
      </c>
      <c r="P250" s="26">
        <f>IF(AND(IFERROR(INDEX(SP_Aktiv,MATCH(C250,SP_Liste,0)),TRUE),IFERROR(INDEX(PK_Aktiv,MATCH(E250,PK_Liste,0)),TRUE),IF(Filter!$L$5="Alle GeVo",TRUE,IF(Filter!$L$5="Nur BÜ-Schlüssel",ISNUMBER(MATCH(H250,BUESchluessel,0)),IFERROR(INDEX(GV_Aktiv,MATCH(G250,GV_Liste,0)),Filter!$H$18)))),1,0)</f>
        <v>1</v>
      </c>
    </row>
    <row r="251" spans="1:16" x14ac:dyDescent="0.25">
      <c r="A251" s="28">
        <v>46287</v>
      </c>
      <c r="B251" s="7" t="s">
        <v>107</v>
      </c>
      <c r="C251" s="7" t="s">
        <v>20</v>
      </c>
      <c r="D251" s="7" t="s">
        <v>25</v>
      </c>
      <c r="E251" s="7" t="s">
        <v>33</v>
      </c>
      <c r="F251" s="7" t="s">
        <v>815</v>
      </c>
      <c r="G251" s="7" t="s">
        <v>74</v>
      </c>
      <c r="H251" s="26">
        <v>67</v>
      </c>
      <c r="I251" s="26">
        <v>22</v>
      </c>
      <c r="J251" s="26">
        <v>0</v>
      </c>
      <c r="K251" s="26">
        <v>0</v>
      </c>
      <c r="L251" s="26">
        <v>1</v>
      </c>
      <c r="M251" s="26">
        <v>17</v>
      </c>
      <c r="N251" s="26">
        <v>4</v>
      </c>
      <c r="O251" s="26">
        <v>0</v>
      </c>
      <c r="P251" s="26">
        <f>IF(AND(IFERROR(INDEX(SP_Aktiv,MATCH(C251,SP_Liste,0)),TRUE),IFERROR(INDEX(PK_Aktiv,MATCH(E251,PK_Liste,0)),TRUE),IF(Filter!$L$5="Alle GeVo",TRUE,IF(Filter!$L$5="Nur BÜ-Schlüssel",ISNUMBER(MATCH(H251,BUESchluessel,0)),IFERROR(INDEX(GV_Aktiv,MATCH(G251,GV_Liste,0)),Filter!$H$18)))),1,0)</f>
        <v>1</v>
      </c>
    </row>
    <row r="252" spans="1:16" x14ac:dyDescent="0.25">
      <c r="A252" s="28">
        <v>46287</v>
      </c>
      <c r="B252" s="7" t="s">
        <v>107</v>
      </c>
      <c r="C252" s="7" t="s">
        <v>20</v>
      </c>
      <c r="D252" s="7" t="s">
        <v>22</v>
      </c>
      <c r="E252" s="7" t="s">
        <v>33</v>
      </c>
      <c r="F252" s="7" t="s">
        <v>816</v>
      </c>
      <c r="G252" s="7" t="s">
        <v>817</v>
      </c>
      <c r="H252" s="26">
        <v>259</v>
      </c>
      <c r="I252" s="26">
        <v>1</v>
      </c>
      <c r="J252" s="26">
        <v>0</v>
      </c>
      <c r="K252" s="26">
        <v>0</v>
      </c>
      <c r="L252" s="26">
        <v>1</v>
      </c>
      <c r="M252" s="26">
        <v>0</v>
      </c>
      <c r="N252" s="26">
        <v>0</v>
      </c>
      <c r="O252" s="26">
        <v>0</v>
      </c>
      <c r="P252" s="26">
        <f>IF(AND(IFERROR(INDEX(SP_Aktiv,MATCH(C252,SP_Liste,0)),TRUE),IFERROR(INDEX(PK_Aktiv,MATCH(E252,PK_Liste,0)),TRUE),IF(Filter!$L$5="Alle GeVo",TRUE,IF(Filter!$L$5="Nur BÜ-Schlüssel",ISNUMBER(MATCH(H252,BUESchluessel,0)),IFERROR(INDEX(GV_Aktiv,MATCH(G252,GV_Liste,0)),Filter!$H$18)))),1,0)</f>
        <v>1</v>
      </c>
    </row>
    <row r="253" spans="1:16" x14ac:dyDescent="0.25">
      <c r="A253" s="28">
        <v>46287</v>
      </c>
      <c r="B253" s="7" t="s">
        <v>107</v>
      </c>
      <c r="C253" s="7" t="s">
        <v>16</v>
      </c>
      <c r="D253" s="7" t="s">
        <v>17</v>
      </c>
      <c r="E253" s="7" t="s">
        <v>33</v>
      </c>
      <c r="F253" s="7" t="s">
        <v>818</v>
      </c>
      <c r="G253" s="7" t="s">
        <v>819</v>
      </c>
      <c r="H253" s="26">
        <v>405</v>
      </c>
      <c r="I253" s="26">
        <v>3</v>
      </c>
      <c r="J253" s="26">
        <v>0</v>
      </c>
      <c r="K253" s="26">
        <v>0</v>
      </c>
      <c r="L253" s="26">
        <v>1</v>
      </c>
      <c r="M253" s="26">
        <v>1</v>
      </c>
      <c r="N253" s="26">
        <v>1</v>
      </c>
      <c r="O253" s="26">
        <v>0</v>
      </c>
      <c r="P253" s="26">
        <f>IF(AND(IFERROR(INDEX(SP_Aktiv,MATCH(C253,SP_Liste,0)),TRUE),IFERROR(INDEX(PK_Aktiv,MATCH(E253,PK_Liste,0)),TRUE),IF(Filter!$L$5="Alle GeVo",TRUE,IF(Filter!$L$5="Nur BÜ-Schlüssel",ISNUMBER(MATCH(H253,BUESchluessel,0)),IFERROR(INDEX(GV_Aktiv,MATCH(G253,GV_Liste,0)),Filter!$H$18)))),1,0)</f>
        <v>1</v>
      </c>
    </row>
    <row r="254" spans="1:16" x14ac:dyDescent="0.25">
      <c r="A254" s="28">
        <v>46287</v>
      </c>
      <c r="B254" s="7" t="s">
        <v>107</v>
      </c>
      <c r="C254" s="7" t="s">
        <v>20</v>
      </c>
      <c r="D254" s="7" t="s">
        <v>21</v>
      </c>
      <c r="E254" s="7" t="s">
        <v>33</v>
      </c>
      <c r="F254" s="7" t="s">
        <v>820</v>
      </c>
      <c r="G254" s="7" t="s">
        <v>596</v>
      </c>
      <c r="H254" s="26">
        <v>98</v>
      </c>
      <c r="I254" s="26">
        <v>3</v>
      </c>
      <c r="J254" s="26">
        <v>0</v>
      </c>
      <c r="K254" s="26">
        <v>0</v>
      </c>
      <c r="L254" s="26">
        <v>2</v>
      </c>
      <c r="M254" s="26">
        <v>1</v>
      </c>
      <c r="N254" s="26">
        <v>0</v>
      </c>
      <c r="O254" s="26">
        <v>0</v>
      </c>
      <c r="P254" s="26">
        <f>IF(AND(IFERROR(INDEX(SP_Aktiv,MATCH(C254,SP_Liste,0)),TRUE),IFERROR(INDEX(PK_Aktiv,MATCH(E254,PK_Liste,0)),TRUE),IF(Filter!$L$5="Alle GeVo",TRUE,IF(Filter!$L$5="Nur BÜ-Schlüssel",ISNUMBER(MATCH(H254,BUESchluessel,0)),IFERROR(INDEX(GV_Aktiv,MATCH(G254,GV_Liste,0)),Filter!$H$18)))),1,0)</f>
        <v>1</v>
      </c>
    </row>
    <row r="255" spans="1:16" x14ac:dyDescent="0.25">
      <c r="A255" s="28">
        <v>46287</v>
      </c>
      <c r="B255" s="7" t="s">
        <v>107</v>
      </c>
      <c r="C255" s="7" t="s">
        <v>20</v>
      </c>
      <c r="D255" s="7" t="s">
        <v>19</v>
      </c>
      <c r="E255" s="7" t="s">
        <v>33</v>
      </c>
      <c r="F255" s="7" t="s">
        <v>821</v>
      </c>
      <c r="G255" s="7" t="s">
        <v>822</v>
      </c>
      <c r="H255" s="26">
        <v>471</v>
      </c>
      <c r="I255" s="26">
        <v>6</v>
      </c>
      <c r="J255" s="26">
        <v>0</v>
      </c>
      <c r="K255" s="26">
        <v>0</v>
      </c>
      <c r="L255" s="26">
        <v>1</v>
      </c>
      <c r="M255" s="26">
        <v>3</v>
      </c>
      <c r="N255" s="26">
        <v>2</v>
      </c>
      <c r="O255" s="26">
        <v>0</v>
      </c>
      <c r="P255" s="26">
        <f>IF(AND(IFERROR(INDEX(SP_Aktiv,MATCH(C255,SP_Liste,0)),TRUE),IFERROR(INDEX(PK_Aktiv,MATCH(E255,PK_Liste,0)),TRUE),IF(Filter!$L$5="Alle GeVo",TRUE,IF(Filter!$L$5="Nur BÜ-Schlüssel",ISNUMBER(MATCH(H255,BUESchluessel,0)),IFERROR(INDEX(GV_Aktiv,MATCH(G255,GV_Liste,0)),Filter!$H$18)))),1,0)</f>
        <v>1</v>
      </c>
    </row>
    <row r="256" spans="1:16" x14ac:dyDescent="0.25">
      <c r="A256" s="28">
        <v>46287</v>
      </c>
      <c r="B256" s="7" t="s">
        <v>107</v>
      </c>
      <c r="C256" s="7" t="s">
        <v>16</v>
      </c>
      <c r="D256" s="7" t="s">
        <v>17</v>
      </c>
      <c r="E256" s="7" t="s">
        <v>69</v>
      </c>
      <c r="F256" s="7" t="s">
        <v>653</v>
      </c>
      <c r="G256" s="7" t="s">
        <v>77</v>
      </c>
      <c r="H256" s="26">
        <v>401</v>
      </c>
      <c r="I256" s="26">
        <v>10</v>
      </c>
      <c r="J256" s="26">
        <v>0</v>
      </c>
      <c r="K256" s="26">
        <v>0</v>
      </c>
      <c r="L256" s="26">
        <v>1</v>
      </c>
      <c r="M256" s="26">
        <v>6</v>
      </c>
      <c r="N256" s="26">
        <v>3</v>
      </c>
      <c r="O256" s="26">
        <v>0</v>
      </c>
      <c r="P256" s="26">
        <f>IF(AND(IFERROR(INDEX(SP_Aktiv,MATCH(C256,SP_Liste,0)),TRUE),IFERROR(INDEX(PK_Aktiv,MATCH(E256,PK_Liste,0)),TRUE),IF(Filter!$L$5="Alle GeVo",TRUE,IF(Filter!$L$5="Nur BÜ-Schlüssel",ISNUMBER(MATCH(H256,BUESchluessel,0)),IFERROR(INDEX(GV_Aktiv,MATCH(G256,GV_Liste,0)),Filter!$H$18)))),1,0)</f>
        <v>0</v>
      </c>
    </row>
    <row r="257" spans="1:16" x14ac:dyDescent="0.25">
      <c r="A257" s="28">
        <v>46287</v>
      </c>
      <c r="B257" s="7" t="s">
        <v>107</v>
      </c>
      <c r="C257" s="7" t="s">
        <v>20</v>
      </c>
      <c r="D257" s="7" t="s">
        <v>23</v>
      </c>
      <c r="E257" s="7" t="s">
        <v>33</v>
      </c>
      <c r="F257" s="7" t="s">
        <v>823</v>
      </c>
      <c r="G257" s="7" t="s">
        <v>596</v>
      </c>
      <c r="H257" s="26">
        <v>98</v>
      </c>
      <c r="I257" s="26">
        <v>1</v>
      </c>
      <c r="J257" s="26">
        <v>0</v>
      </c>
      <c r="K257" s="26">
        <v>0</v>
      </c>
      <c r="L257" s="26">
        <v>1</v>
      </c>
      <c r="M257" s="26">
        <v>0</v>
      </c>
      <c r="N257" s="26">
        <v>0</v>
      </c>
      <c r="O257" s="26">
        <v>0</v>
      </c>
      <c r="P257" s="26">
        <f>IF(AND(IFERROR(INDEX(SP_Aktiv,MATCH(C257,SP_Liste,0)),TRUE),IFERROR(INDEX(PK_Aktiv,MATCH(E257,PK_Liste,0)),TRUE),IF(Filter!$L$5="Alle GeVo",TRUE,IF(Filter!$L$5="Nur BÜ-Schlüssel",ISNUMBER(MATCH(H257,BUESchluessel,0)),IFERROR(INDEX(GV_Aktiv,MATCH(G257,GV_Liste,0)),Filter!$H$18)))),1,0)</f>
        <v>1</v>
      </c>
    </row>
    <row r="258" spans="1:16" x14ac:dyDescent="0.25">
      <c r="A258" s="28">
        <v>46287</v>
      </c>
      <c r="B258" s="7" t="s">
        <v>107</v>
      </c>
      <c r="C258" s="7" t="s">
        <v>20</v>
      </c>
      <c r="D258" s="7" t="s">
        <v>21</v>
      </c>
      <c r="E258" s="7" t="s">
        <v>33</v>
      </c>
      <c r="F258" s="7" t="s">
        <v>824</v>
      </c>
      <c r="G258" s="7" t="s">
        <v>542</v>
      </c>
      <c r="H258" s="26">
        <v>815</v>
      </c>
      <c r="I258" s="26">
        <v>2</v>
      </c>
      <c r="J258" s="26">
        <v>0</v>
      </c>
      <c r="K258" s="26">
        <v>0</v>
      </c>
      <c r="L258" s="26">
        <v>1</v>
      </c>
      <c r="M258" s="26">
        <v>1</v>
      </c>
      <c r="N258" s="26">
        <v>0</v>
      </c>
      <c r="O258" s="26">
        <v>0</v>
      </c>
      <c r="P258" s="26">
        <f>IF(AND(IFERROR(INDEX(SP_Aktiv,MATCH(C258,SP_Liste,0)),TRUE),IFERROR(INDEX(PK_Aktiv,MATCH(E258,PK_Liste,0)),TRUE),IF(Filter!$L$5="Alle GeVo",TRUE,IF(Filter!$L$5="Nur BÜ-Schlüssel",ISNUMBER(MATCH(H258,BUESchluessel,0)),IFERROR(INDEX(GV_Aktiv,MATCH(G258,GV_Liste,0)),Filter!$H$18)))),1,0)</f>
        <v>1</v>
      </c>
    </row>
    <row r="259" spans="1:16" x14ac:dyDescent="0.25">
      <c r="A259" s="28">
        <v>46287</v>
      </c>
      <c r="B259" s="7" t="s">
        <v>107</v>
      </c>
      <c r="C259" s="7" t="s">
        <v>20</v>
      </c>
      <c r="D259" s="7" t="s">
        <v>19</v>
      </c>
      <c r="E259" s="7" t="s">
        <v>33</v>
      </c>
      <c r="F259" s="7" t="s">
        <v>825</v>
      </c>
      <c r="G259" s="7" t="s">
        <v>826</v>
      </c>
      <c r="H259" s="26">
        <v>83</v>
      </c>
      <c r="I259" s="26">
        <v>3</v>
      </c>
      <c r="J259" s="26">
        <v>0</v>
      </c>
      <c r="K259" s="26">
        <v>0</v>
      </c>
      <c r="L259" s="26">
        <v>0</v>
      </c>
      <c r="M259" s="26">
        <v>3</v>
      </c>
      <c r="N259" s="26">
        <v>0</v>
      </c>
      <c r="O259" s="26">
        <v>0</v>
      </c>
      <c r="P259" s="26">
        <f>IF(AND(IFERROR(INDEX(SP_Aktiv,MATCH(C259,SP_Liste,0)),TRUE),IFERROR(INDEX(PK_Aktiv,MATCH(E259,PK_Liste,0)),TRUE),IF(Filter!$L$5="Alle GeVo",TRUE,IF(Filter!$L$5="Nur BÜ-Schlüssel",ISNUMBER(MATCH(H259,BUESchluessel,0)),IFERROR(INDEX(GV_Aktiv,MATCH(G259,GV_Liste,0)),Filter!$H$18)))),1,0)</f>
        <v>1</v>
      </c>
    </row>
    <row r="260" spans="1:16" x14ac:dyDescent="0.25">
      <c r="A260" s="28">
        <v>46287</v>
      </c>
      <c r="B260" s="7" t="s">
        <v>107</v>
      </c>
      <c r="C260" s="7" t="s">
        <v>14</v>
      </c>
      <c r="D260" s="7" t="s">
        <v>14</v>
      </c>
      <c r="E260" s="7" t="s">
        <v>68</v>
      </c>
      <c r="F260" s="7" t="s">
        <v>827</v>
      </c>
      <c r="G260" s="7" t="s">
        <v>828</v>
      </c>
      <c r="H260" s="26">
        <v>6069</v>
      </c>
      <c r="I260" s="26">
        <v>1</v>
      </c>
      <c r="J260" s="26">
        <v>0</v>
      </c>
      <c r="K260" s="26">
        <v>0</v>
      </c>
      <c r="L260" s="26">
        <v>0</v>
      </c>
      <c r="M260" s="26">
        <v>1</v>
      </c>
      <c r="N260" s="26">
        <v>0</v>
      </c>
      <c r="O260" s="26">
        <v>0</v>
      </c>
      <c r="P260" s="26">
        <f>IF(AND(IFERROR(INDEX(SP_Aktiv,MATCH(C260,SP_Liste,0)),TRUE),IFERROR(INDEX(PK_Aktiv,MATCH(E260,PK_Liste,0)),TRUE),IF(Filter!$L$5="Alle GeVo",TRUE,IF(Filter!$L$5="Nur BÜ-Schlüssel",ISNUMBER(MATCH(H260,BUESchluessel,0)),IFERROR(INDEX(GV_Aktiv,MATCH(G260,GV_Liste,0)),Filter!$H$18)))),1,0)</f>
        <v>0</v>
      </c>
    </row>
    <row r="261" spans="1:16" x14ac:dyDescent="0.25">
      <c r="A261" s="28">
        <v>46287</v>
      </c>
      <c r="B261" s="7" t="s">
        <v>107</v>
      </c>
      <c r="C261" s="7" t="s">
        <v>14</v>
      </c>
      <c r="D261" s="7" t="s">
        <v>14</v>
      </c>
      <c r="E261" s="7" t="s">
        <v>64</v>
      </c>
      <c r="F261" s="7" t="s">
        <v>829</v>
      </c>
      <c r="G261" s="7" t="s">
        <v>830</v>
      </c>
      <c r="H261" s="26">
        <v>5048</v>
      </c>
      <c r="I261" s="26">
        <v>2</v>
      </c>
      <c r="J261" s="26">
        <v>0</v>
      </c>
      <c r="K261" s="26">
        <v>0</v>
      </c>
      <c r="L261" s="26">
        <v>1</v>
      </c>
      <c r="M261" s="26">
        <v>1</v>
      </c>
      <c r="N261" s="26">
        <v>0</v>
      </c>
      <c r="O261" s="26">
        <v>0</v>
      </c>
      <c r="P261" s="26">
        <f>IF(AND(IFERROR(INDEX(SP_Aktiv,MATCH(C261,SP_Liste,0)),TRUE),IFERROR(INDEX(PK_Aktiv,MATCH(E261,PK_Liste,0)),TRUE),IF(Filter!$L$5="Alle GeVo",TRUE,IF(Filter!$L$5="Nur BÜ-Schlüssel",ISNUMBER(MATCH(H261,BUESchluessel,0)),IFERROR(INDEX(GV_Aktiv,MATCH(G261,GV_Liste,0)),Filter!$H$18)))),1,0)</f>
        <v>0</v>
      </c>
    </row>
    <row r="262" spans="1:16" x14ac:dyDescent="0.25">
      <c r="A262" s="28">
        <v>46287</v>
      </c>
      <c r="B262" s="7" t="s">
        <v>107</v>
      </c>
      <c r="C262" s="7" t="s">
        <v>20</v>
      </c>
      <c r="D262" s="7" t="s">
        <v>22</v>
      </c>
      <c r="E262" s="7" t="s">
        <v>33</v>
      </c>
      <c r="F262" s="7" t="s">
        <v>831</v>
      </c>
      <c r="G262" s="7" t="s">
        <v>623</v>
      </c>
      <c r="H262" s="26">
        <v>510</v>
      </c>
      <c r="I262" s="26">
        <v>2</v>
      </c>
      <c r="J262" s="26">
        <v>0</v>
      </c>
      <c r="K262" s="26">
        <v>0</v>
      </c>
      <c r="L262" s="26">
        <v>0</v>
      </c>
      <c r="M262" s="26">
        <v>1</v>
      </c>
      <c r="N262" s="26">
        <v>1</v>
      </c>
      <c r="O262" s="26">
        <v>0</v>
      </c>
      <c r="P262" s="26">
        <f>IF(AND(IFERROR(INDEX(SP_Aktiv,MATCH(C262,SP_Liste,0)),TRUE),IFERROR(INDEX(PK_Aktiv,MATCH(E262,PK_Liste,0)),TRUE),IF(Filter!$L$5="Alle GeVo",TRUE,IF(Filter!$L$5="Nur BÜ-Schlüssel",ISNUMBER(MATCH(H262,BUESchluessel,0)),IFERROR(INDEX(GV_Aktiv,MATCH(G262,GV_Liste,0)),Filter!$H$18)))),1,0)</f>
        <v>1</v>
      </c>
    </row>
    <row r="263" spans="1:16" x14ac:dyDescent="0.25">
      <c r="A263" s="28">
        <v>46287</v>
      </c>
      <c r="B263" s="7" t="s">
        <v>107</v>
      </c>
      <c r="C263" s="7" t="s">
        <v>14</v>
      </c>
      <c r="D263" s="7" t="s">
        <v>14</v>
      </c>
      <c r="E263" s="7" t="s">
        <v>34</v>
      </c>
      <c r="F263" s="7" t="s">
        <v>832</v>
      </c>
      <c r="G263" s="7" t="s">
        <v>833</v>
      </c>
      <c r="H263" s="26">
        <v>6053</v>
      </c>
      <c r="I263" s="26">
        <v>1</v>
      </c>
      <c r="J263" s="26">
        <v>0</v>
      </c>
      <c r="K263" s="26">
        <v>0</v>
      </c>
      <c r="L263" s="26">
        <v>0</v>
      </c>
      <c r="M263" s="26">
        <v>1</v>
      </c>
      <c r="N263" s="26">
        <v>0</v>
      </c>
      <c r="O263" s="26">
        <v>0</v>
      </c>
      <c r="P263" s="26">
        <f>IF(AND(IFERROR(INDEX(SP_Aktiv,MATCH(C263,SP_Liste,0)),TRUE),IFERROR(INDEX(PK_Aktiv,MATCH(E263,PK_Liste,0)),TRUE),IF(Filter!$L$5="Alle GeVo",TRUE,IF(Filter!$L$5="Nur BÜ-Schlüssel",ISNUMBER(MATCH(H263,BUESchluessel,0)),IFERROR(INDEX(GV_Aktiv,MATCH(G263,GV_Liste,0)),Filter!$H$18)))),1,0)</f>
        <v>1</v>
      </c>
    </row>
    <row r="264" spans="1:16" x14ac:dyDescent="0.25">
      <c r="A264" s="28">
        <v>46287</v>
      </c>
      <c r="B264" s="7" t="s">
        <v>107</v>
      </c>
      <c r="C264" s="7" t="s">
        <v>20</v>
      </c>
      <c r="D264" s="7" t="s">
        <v>21</v>
      </c>
      <c r="E264" s="7" t="s">
        <v>33</v>
      </c>
      <c r="F264" s="7" t="s">
        <v>834</v>
      </c>
      <c r="G264" s="7" t="s">
        <v>728</v>
      </c>
      <c r="H264" s="26">
        <v>853</v>
      </c>
      <c r="I264" s="26">
        <v>1</v>
      </c>
      <c r="J264" s="26">
        <v>0</v>
      </c>
      <c r="K264" s="26">
        <v>0</v>
      </c>
      <c r="L264" s="26">
        <v>1</v>
      </c>
      <c r="M264" s="26">
        <v>0</v>
      </c>
      <c r="N264" s="26">
        <v>0</v>
      </c>
      <c r="O264" s="26">
        <v>0</v>
      </c>
      <c r="P264" s="26">
        <f>IF(AND(IFERROR(INDEX(SP_Aktiv,MATCH(C264,SP_Liste,0)),TRUE),IFERROR(INDEX(PK_Aktiv,MATCH(E264,PK_Liste,0)),TRUE),IF(Filter!$L$5="Alle GeVo",TRUE,IF(Filter!$L$5="Nur BÜ-Schlüssel",ISNUMBER(MATCH(H264,BUESchluessel,0)),IFERROR(INDEX(GV_Aktiv,MATCH(G264,GV_Liste,0)),Filter!$H$18)))),1,0)</f>
        <v>1</v>
      </c>
    </row>
    <row r="265" spans="1:16" x14ac:dyDescent="0.25">
      <c r="A265" s="28">
        <v>46287</v>
      </c>
      <c r="B265" s="7" t="s">
        <v>107</v>
      </c>
      <c r="C265" s="7" t="s">
        <v>20</v>
      </c>
      <c r="D265" s="7" t="s">
        <v>19</v>
      </c>
      <c r="E265" s="7" t="s">
        <v>34</v>
      </c>
      <c r="F265" s="7" t="s">
        <v>533</v>
      </c>
      <c r="G265" s="7" t="s">
        <v>75</v>
      </c>
      <c r="H265" s="26">
        <v>108</v>
      </c>
      <c r="I265" s="26">
        <v>4</v>
      </c>
      <c r="J265" s="26">
        <v>0</v>
      </c>
      <c r="K265" s="26">
        <v>0</v>
      </c>
      <c r="L265" s="26">
        <v>1</v>
      </c>
      <c r="M265" s="26">
        <v>2</v>
      </c>
      <c r="N265" s="26">
        <v>1</v>
      </c>
      <c r="O265" s="26">
        <v>0</v>
      </c>
      <c r="P265" s="26">
        <f>IF(AND(IFERROR(INDEX(SP_Aktiv,MATCH(C265,SP_Liste,0)),TRUE),IFERROR(INDEX(PK_Aktiv,MATCH(E265,PK_Liste,0)),TRUE),IF(Filter!$L$5="Alle GeVo",TRUE,IF(Filter!$L$5="Nur BÜ-Schlüssel",ISNUMBER(MATCH(H265,BUESchluessel,0)),IFERROR(INDEX(GV_Aktiv,MATCH(G265,GV_Liste,0)),Filter!$H$18)))),1,0)</f>
        <v>1</v>
      </c>
    </row>
    <row r="266" spans="1:16" x14ac:dyDescent="0.25">
      <c r="A266" s="28">
        <v>46287</v>
      </c>
      <c r="B266" s="7" t="s">
        <v>107</v>
      </c>
      <c r="C266" s="7" t="s">
        <v>20</v>
      </c>
      <c r="D266" s="7" t="s">
        <v>19</v>
      </c>
      <c r="E266" s="7" t="s">
        <v>34</v>
      </c>
      <c r="F266" s="7" t="s">
        <v>538</v>
      </c>
      <c r="G266" s="7" t="s">
        <v>78</v>
      </c>
      <c r="H266" s="26">
        <v>413</v>
      </c>
      <c r="I266" s="26">
        <v>5</v>
      </c>
      <c r="J266" s="26">
        <v>0</v>
      </c>
      <c r="K266" s="26">
        <v>0</v>
      </c>
      <c r="L266" s="26">
        <v>1</v>
      </c>
      <c r="M266" s="26">
        <v>3</v>
      </c>
      <c r="N266" s="26">
        <v>1</v>
      </c>
      <c r="O266" s="26">
        <v>0</v>
      </c>
      <c r="P266" s="26">
        <f>IF(AND(IFERROR(INDEX(SP_Aktiv,MATCH(C266,SP_Liste,0)),TRUE),IFERROR(INDEX(PK_Aktiv,MATCH(E266,PK_Liste,0)),TRUE),IF(Filter!$L$5="Alle GeVo",TRUE,IF(Filter!$L$5="Nur BÜ-Schlüssel",ISNUMBER(MATCH(H266,BUESchluessel,0)),IFERROR(INDEX(GV_Aktiv,MATCH(G266,GV_Liste,0)),Filter!$H$18)))),1,0)</f>
        <v>1</v>
      </c>
    </row>
    <row r="267" spans="1:16" x14ac:dyDescent="0.25">
      <c r="A267" s="28">
        <v>46287</v>
      </c>
      <c r="B267" s="7" t="s">
        <v>107</v>
      </c>
      <c r="C267" s="7" t="s">
        <v>16</v>
      </c>
      <c r="D267" s="7" t="s">
        <v>17</v>
      </c>
      <c r="E267" s="7" t="s">
        <v>33</v>
      </c>
      <c r="F267" s="7" t="s">
        <v>835</v>
      </c>
      <c r="G267" s="7" t="s">
        <v>836</v>
      </c>
      <c r="H267" s="26">
        <v>630</v>
      </c>
      <c r="I267" s="26">
        <v>1</v>
      </c>
      <c r="J267" s="26">
        <v>0</v>
      </c>
      <c r="K267" s="26">
        <v>0</v>
      </c>
      <c r="L267" s="26">
        <v>1</v>
      </c>
      <c r="M267" s="26">
        <v>0</v>
      </c>
      <c r="N267" s="26">
        <v>0</v>
      </c>
      <c r="O267" s="26">
        <v>0</v>
      </c>
      <c r="P267" s="26">
        <f>IF(AND(IFERROR(INDEX(SP_Aktiv,MATCH(C267,SP_Liste,0)),TRUE),IFERROR(INDEX(PK_Aktiv,MATCH(E267,PK_Liste,0)),TRUE),IF(Filter!$L$5="Alle GeVo",TRUE,IF(Filter!$L$5="Nur BÜ-Schlüssel",ISNUMBER(MATCH(H267,BUESchluessel,0)),IFERROR(INDEX(GV_Aktiv,MATCH(G267,GV_Liste,0)),Filter!$H$18)))),1,0)</f>
        <v>1</v>
      </c>
    </row>
    <row r="268" spans="1:16" x14ac:dyDescent="0.25">
      <c r="A268" s="28">
        <v>46287</v>
      </c>
      <c r="B268" s="7" t="s">
        <v>107</v>
      </c>
      <c r="C268" s="7" t="s">
        <v>20</v>
      </c>
      <c r="D268" s="7" t="s">
        <v>19</v>
      </c>
      <c r="E268" s="7" t="s">
        <v>33</v>
      </c>
      <c r="F268" s="7" t="s">
        <v>837</v>
      </c>
      <c r="G268" s="7" t="s">
        <v>838</v>
      </c>
      <c r="H268" s="26">
        <v>41</v>
      </c>
      <c r="I268" s="26">
        <v>5</v>
      </c>
      <c r="J268" s="26">
        <v>0</v>
      </c>
      <c r="K268" s="26">
        <v>0</v>
      </c>
      <c r="L268" s="26">
        <v>2</v>
      </c>
      <c r="M268" s="26">
        <v>3</v>
      </c>
      <c r="N268" s="26">
        <v>0</v>
      </c>
      <c r="O268" s="26">
        <v>0</v>
      </c>
      <c r="P268" s="26">
        <f>IF(AND(IFERROR(INDEX(SP_Aktiv,MATCH(C268,SP_Liste,0)),TRUE),IFERROR(INDEX(PK_Aktiv,MATCH(E268,PK_Liste,0)),TRUE),IF(Filter!$L$5="Alle GeVo",TRUE,IF(Filter!$L$5="Nur BÜ-Schlüssel",ISNUMBER(MATCH(H268,BUESchluessel,0)),IFERROR(INDEX(GV_Aktiv,MATCH(G268,GV_Liste,0)),Filter!$H$18)))),1,0)</f>
        <v>1</v>
      </c>
    </row>
    <row r="269" spans="1:16" x14ac:dyDescent="0.25">
      <c r="A269" s="28">
        <v>46287</v>
      </c>
      <c r="B269" s="7" t="s">
        <v>107</v>
      </c>
      <c r="C269" s="7" t="s">
        <v>16</v>
      </c>
      <c r="D269" s="7" t="s">
        <v>15</v>
      </c>
      <c r="E269" s="7" t="s">
        <v>33</v>
      </c>
      <c r="F269" s="7" t="s">
        <v>839</v>
      </c>
      <c r="G269" s="7" t="s">
        <v>840</v>
      </c>
      <c r="H269" s="26">
        <v>451</v>
      </c>
      <c r="I269" s="26">
        <v>3</v>
      </c>
      <c r="J269" s="26">
        <v>0</v>
      </c>
      <c r="K269" s="26">
        <v>0</v>
      </c>
      <c r="L269" s="26">
        <v>0</v>
      </c>
      <c r="M269" s="26">
        <v>2</v>
      </c>
      <c r="N269" s="26">
        <v>1</v>
      </c>
      <c r="O269" s="26">
        <v>0</v>
      </c>
      <c r="P269" s="26">
        <f>IF(AND(IFERROR(INDEX(SP_Aktiv,MATCH(C269,SP_Liste,0)),TRUE),IFERROR(INDEX(PK_Aktiv,MATCH(E269,PK_Liste,0)),TRUE),IF(Filter!$L$5="Alle GeVo",TRUE,IF(Filter!$L$5="Nur BÜ-Schlüssel",ISNUMBER(MATCH(H269,BUESchluessel,0)),IFERROR(INDEX(GV_Aktiv,MATCH(G269,GV_Liste,0)),Filter!$H$18)))),1,0)</f>
        <v>1</v>
      </c>
    </row>
    <row r="270" spans="1:16" x14ac:dyDescent="0.25">
      <c r="A270" s="28">
        <v>46287</v>
      </c>
      <c r="B270" s="7" t="s">
        <v>107</v>
      </c>
      <c r="C270" s="7" t="s">
        <v>20</v>
      </c>
      <c r="D270" s="7" t="s">
        <v>19</v>
      </c>
      <c r="E270" s="7" t="s">
        <v>33</v>
      </c>
      <c r="F270" s="7" t="s">
        <v>841</v>
      </c>
      <c r="G270" s="7" t="s">
        <v>842</v>
      </c>
      <c r="H270" s="26">
        <v>12</v>
      </c>
      <c r="I270" s="26">
        <v>2</v>
      </c>
      <c r="J270" s="26">
        <v>0</v>
      </c>
      <c r="K270" s="26">
        <v>0</v>
      </c>
      <c r="L270" s="26">
        <v>0</v>
      </c>
      <c r="M270" s="26">
        <v>1</v>
      </c>
      <c r="N270" s="26">
        <v>1</v>
      </c>
      <c r="O270" s="26">
        <v>0</v>
      </c>
      <c r="P270" s="26">
        <f>IF(AND(IFERROR(INDEX(SP_Aktiv,MATCH(C270,SP_Liste,0)),TRUE),IFERROR(INDEX(PK_Aktiv,MATCH(E270,PK_Liste,0)),TRUE),IF(Filter!$L$5="Alle GeVo",TRUE,IF(Filter!$L$5="Nur BÜ-Schlüssel",ISNUMBER(MATCH(H270,BUESchluessel,0)),IFERROR(INDEX(GV_Aktiv,MATCH(G270,GV_Liste,0)),Filter!$H$18)))),1,0)</f>
        <v>1</v>
      </c>
    </row>
    <row r="271" spans="1:16" x14ac:dyDescent="0.25">
      <c r="A271" s="28">
        <v>46287</v>
      </c>
      <c r="B271" s="7" t="s">
        <v>107</v>
      </c>
      <c r="C271" s="7" t="s">
        <v>16</v>
      </c>
      <c r="D271" s="7" t="s">
        <v>17</v>
      </c>
      <c r="E271" s="7" t="s">
        <v>33</v>
      </c>
      <c r="F271" s="7" t="s">
        <v>843</v>
      </c>
      <c r="G271" s="7" t="s">
        <v>501</v>
      </c>
      <c r="H271" s="26">
        <v>202</v>
      </c>
      <c r="I271" s="26">
        <v>2</v>
      </c>
      <c r="J271" s="26">
        <v>0</v>
      </c>
      <c r="K271" s="26">
        <v>0</v>
      </c>
      <c r="L271" s="26">
        <v>0</v>
      </c>
      <c r="M271" s="26">
        <v>2</v>
      </c>
      <c r="N271" s="26">
        <v>0</v>
      </c>
      <c r="O271" s="26">
        <v>0</v>
      </c>
      <c r="P271" s="26">
        <f>IF(AND(IFERROR(INDEX(SP_Aktiv,MATCH(C271,SP_Liste,0)),TRUE),IFERROR(INDEX(PK_Aktiv,MATCH(E271,PK_Liste,0)),TRUE),IF(Filter!$L$5="Alle GeVo",TRUE,IF(Filter!$L$5="Nur BÜ-Schlüssel",ISNUMBER(MATCH(H271,BUESchluessel,0)),IFERROR(INDEX(GV_Aktiv,MATCH(G271,GV_Liste,0)),Filter!$H$18)))),1,0)</f>
        <v>1</v>
      </c>
    </row>
    <row r="272" spans="1:16" x14ac:dyDescent="0.25">
      <c r="A272" s="28">
        <v>46287</v>
      </c>
      <c r="B272" s="7" t="s">
        <v>107</v>
      </c>
      <c r="C272" s="7" t="s">
        <v>20</v>
      </c>
      <c r="D272" s="7" t="s">
        <v>19</v>
      </c>
      <c r="E272" s="7" t="s">
        <v>33</v>
      </c>
      <c r="F272" s="7" t="s">
        <v>844</v>
      </c>
      <c r="G272" s="7" t="s">
        <v>845</v>
      </c>
      <c r="H272" s="26">
        <v>279</v>
      </c>
      <c r="I272" s="26">
        <v>1</v>
      </c>
      <c r="J272" s="26">
        <v>0</v>
      </c>
      <c r="K272" s="26">
        <v>0</v>
      </c>
      <c r="L272" s="26">
        <v>0</v>
      </c>
      <c r="M272" s="26">
        <v>1</v>
      </c>
      <c r="N272" s="26">
        <v>0</v>
      </c>
      <c r="O272" s="26">
        <v>0</v>
      </c>
      <c r="P272" s="26">
        <f>IF(AND(IFERROR(INDEX(SP_Aktiv,MATCH(C272,SP_Liste,0)),TRUE),IFERROR(INDEX(PK_Aktiv,MATCH(E272,PK_Liste,0)),TRUE),IF(Filter!$L$5="Alle GeVo",TRUE,IF(Filter!$L$5="Nur BÜ-Schlüssel",ISNUMBER(MATCH(H272,BUESchluessel,0)),IFERROR(INDEX(GV_Aktiv,MATCH(G272,GV_Liste,0)),Filter!$H$18)))),1,0)</f>
        <v>1</v>
      </c>
    </row>
    <row r="273" spans="1:16" x14ac:dyDescent="0.25">
      <c r="A273" s="28">
        <v>46287</v>
      </c>
      <c r="B273" s="7" t="s">
        <v>107</v>
      </c>
      <c r="C273" s="7" t="s">
        <v>20</v>
      </c>
      <c r="D273" s="7" t="s">
        <v>19</v>
      </c>
      <c r="E273" s="7" t="s">
        <v>65</v>
      </c>
      <c r="F273" s="7" t="s">
        <v>502</v>
      </c>
      <c r="G273" s="7" t="s">
        <v>72</v>
      </c>
      <c r="H273" s="26">
        <v>39</v>
      </c>
      <c r="I273" s="26">
        <v>9</v>
      </c>
      <c r="J273" s="26">
        <v>0</v>
      </c>
      <c r="K273" s="26">
        <v>0</v>
      </c>
      <c r="L273" s="26">
        <v>0</v>
      </c>
      <c r="M273" s="26">
        <v>8</v>
      </c>
      <c r="N273" s="26">
        <v>1</v>
      </c>
      <c r="O273" s="26">
        <v>0</v>
      </c>
      <c r="P273" s="26">
        <f>IF(AND(IFERROR(INDEX(SP_Aktiv,MATCH(C273,SP_Liste,0)),TRUE),IFERROR(INDEX(PK_Aktiv,MATCH(E273,PK_Liste,0)),TRUE),IF(Filter!$L$5="Alle GeVo",TRUE,IF(Filter!$L$5="Nur BÜ-Schlüssel",ISNUMBER(MATCH(H273,BUESchluessel,0)),IFERROR(INDEX(GV_Aktiv,MATCH(G273,GV_Liste,0)),Filter!$H$18)))),1,0)</f>
        <v>0</v>
      </c>
    </row>
    <row r="274" spans="1:16" x14ac:dyDescent="0.25">
      <c r="A274" s="28">
        <v>46287</v>
      </c>
      <c r="B274" s="7" t="s">
        <v>107</v>
      </c>
      <c r="C274" s="7" t="s">
        <v>14</v>
      </c>
      <c r="D274" s="7" t="s">
        <v>14</v>
      </c>
      <c r="E274" s="7" t="s">
        <v>34</v>
      </c>
      <c r="F274" s="7" t="s">
        <v>800</v>
      </c>
      <c r="G274" s="7" t="s">
        <v>801</v>
      </c>
      <c r="H274" s="26">
        <v>6050</v>
      </c>
      <c r="I274" s="26">
        <v>3</v>
      </c>
      <c r="J274" s="26">
        <v>0</v>
      </c>
      <c r="K274" s="26">
        <v>0</v>
      </c>
      <c r="L274" s="26">
        <v>0</v>
      </c>
      <c r="M274" s="26">
        <v>3</v>
      </c>
      <c r="N274" s="26">
        <v>0</v>
      </c>
      <c r="O274" s="26">
        <v>0</v>
      </c>
      <c r="P274" s="26">
        <f>IF(AND(IFERROR(INDEX(SP_Aktiv,MATCH(C274,SP_Liste,0)),TRUE),IFERROR(INDEX(PK_Aktiv,MATCH(E274,PK_Liste,0)),TRUE),IF(Filter!$L$5="Alle GeVo",TRUE,IF(Filter!$L$5="Nur BÜ-Schlüssel",ISNUMBER(MATCH(H274,BUESchluessel,0)),IFERROR(INDEX(GV_Aktiv,MATCH(G274,GV_Liste,0)),Filter!$H$18)))),1,0)</f>
        <v>1</v>
      </c>
    </row>
    <row r="275" spans="1:16" x14ac:dyDescent="0.25">
      <c r="A275" s="28">
        <v>46287</v>
      </c>
      <c r="B275" s="7" t="s">
        <v>107</v>
      </c>
      <c r="C275" s="7" t="s">
        <v>14</v>
      </c>
      <c r="D275" s="7" t="s">
        <v>14</v>
      </c>
      <c r="E275" s="7" t="s">
        <v>34</v>
      </c>
      <c r="F275" s="7" t="s">
        <v>517</v>
      </c>
      <c r="G275" s="7" t="s">
        <v>84</v>
      </c>
      <c r="H275" s="26">
        <v>6065</v>
      </c>
      <c r="I275" s="26">
        <v>3</v>
      </c>
      <c r="J275" s="26">
        <v>0</v>
      </c>
      <c r="K275" s="26">
        <v>0</v>
      </c>
      <c r="L275" s="26">
        <v>0</v>
      </c>
      <c r="M275" s="26">
        <v>3</v>
      </c>
      <c r="N275" s="26">
        <v>0</v>
      </c>
      <c r="O275" s="26">
        <v>0</v>
      </c>
      <c r="P275" s="26">
        <f>IF(AND(IFERROR(INDEX(SP_Aktiv,MATCH(C275,SP_Liste,0)),TRUE),IFERROR(INDEX(PK_Aktiv,MATCH(E275,PK_Liste,0)),TRUE),IF(Filter!$L$5="Alle GeVo",TRUE,IF(Filter!$L$5="Nur BÜ-Schlüssel",ISNUMBER(MATCH(H275,BUESchluessel,0)),IFERROR(INDEX(GV_Aktiv,MATCH(G275,GV_Liste,0)),Filter!$H$18)))),1,0)</f>
        <v>1</v>
      </c>
    </row>
    <row r="276" spans="1:16" x14ac:dyDescent="0.25">
      <c r="A276" s="28">
        <v>46287</v>
      </c>
      <c r="B276" s="7" t="s">
        <v>107</v>
      </c>
      <c r="C276" s="7" t="s">
        <v>14</v>
      </c>
      <c r="D276" s="7" t="s">
        <v>14</v>
      </c>
      <c r="E276" s="7" t="s">
        <v>34</v>
      </c>
      <c r="F276" s="7" t="s">
        <v>718</v>
      </c>
      <c r="G276" s="7" t="s">
        <v>719</v>
      </c>
      <c r="H276" s="26">
        <v>2011</v>
      </c>
      <c r="I276" s="26">
        <v>1</v>
      </c>
      <c r="J276" s="26">
        <v>0</v>
      </c>
      <c r="K276" s="26">
        <v>0</v>
      </c>
      <c r="L276" s="26">
        <v>0</v>
      </c>
      <c r="M276" s="26">
        <v>1</v>
      </c>
      <c r="N276" s="26">
        <v>0</v>
      </c>
      <c r="O276" s="26">
        <v>0</v>
      </c>
      <c r="P276" s="26">
        <f>IF(AND(IFERROR(INDEX(SP_Aktiv,MATCH(C276,SP_Liste,0)),TRUE),IFERROR(INDEX(PK_Aktiv,MATCH(E276,PK_Liste,0)),TRUE),IF(Filter!$L$5="Alle GeVo",TRUE,IF(Filter!$L$5="Nur BÜ-Schlüssel",ISNUMBER(MATCH(H276,BUESchluessel,0)),IFERROR(INDEX(GV_Aktiv,MATCH(G276,GV_Liste,0)),Filter!$H$18)))),1,0)</f>
        <v>1</v>
      </c>
    </row>
    <row r="277" spans="1:16" x14ac:dyDescent="0.25">
      <c r="A277" s="28">
        <v>46287</v>
      </c>
      <c r="B277" s="7" t="s">
        <v>107</v>
      </c>
      <c r="C277" s="7" t="s">
        <v>20</v>
      </c>
      <c r="D277" s="7" t="s">
        <v>19</v>
      </c>
      <c r="E277" s="7" t="s">
        <v>34</v>
      </c>
      <c r="F277" s="7" t="s">
        <v>530</v>
      </c>
      <c r="G277" s="7" t="s">
        <v>74</v>
      </c>
      <c r="H277" s="26">
        <v>67</v>
      </c>
      <c r="I277" s="26">
        <v>2</v>
      </c>
      <c r="J277" s="26">
        <v>0</v>
      </c>
      <c r="K277" s="26">
        <v>0</v>
      </c>
      <c r="L277" s="26">
        <v>0</v>
      </c>
      <c r="M277" s="26">
        <v>1</v>
      </c>
      <c r="N277" s="26">
        <v>1</v>
      </c>
      <c r="O277" s="26">
        <v>0</v>
      </c>
      <c r="P277" s="26">
        <f>IF(AND(IFERROR(INDEX(SP_Aktiv,MATCH(C277,SP_Liste,0)),TRUE),IFERROR(INDEX(PK_Aktiv,MATCH(E277,PK_Liste,0)),TRUE),IF(Filter!$L$5="Alle GeVo",TRUE,IF(Filter!$L$5="Nur BÜ-Schlüssel",ISNUMBER(MATCH(H277,BUESchluessel,0)),IFERROR(INDEX(GV_Aktiv,MATCH(G277,GV_Liste,0)),Filter!$H$18)))),1,0)</f>
        <v>1</v>
      </c>
    </row>
    <row r="278" spans="1:16" x14ac:dyDescent="0.25">
      <c r="A278" s="28">
        <v>46287</v>
      </c>
      <c r="B278" s="7" t="s">
        <v>107</v>
      </c>
      <c r="C278" s="7" t="s">
        <v>20</v>
      </c>
      <c r="D278" s="7" t="s">
        <v>25</v>
      </c>
      <c r="E278" s="7" t="s">
        <v>33</v>
      </c>
      <c r="F278" s="7" t="s">
        <v>846</v>
      </c>
      <c r="G278" s="7" t="s">
        <v>615</v>
      </c>
      <c r="H278" s="26">
        <v>399</v>
      </c>
      <c r="I278" s="26">
        <v>2</v>
      </c>
      <c r="J278" s="26">
        <v>0</v>
      </c>
      <c r="K278" s="26">
        <v>0</v>
      </c>
      <c r="L278" s="26">
        <v>0</v>
      </c>
      <c r="M278" s="26">
        <v>2</v>
      </c>
      <c r="N278" s="26">
        <v>0</v>
      </c>
      <c r="O278" s="26">
        <v>0</v>
      </c>
      <c r="P278" s="26">
        <f>IF(AND(IFERROR(INDEX(SP_Aktiv,MATCH(C278,SP_Liste,0)),TRUE),IFERROR(INDEX(PK_Aktiv,MATCH(E278,PK_Liste,0)),TRUE),IF(Filter!$L$5="Alle GeVo",TRUE,IF(Filter!$L$5="Nur BÜ-Schlüssel",ISNUMBER(MATCH(H278,BUESchluessel,0)),IFERROR(INDEX(GV_Aktiv,MATCH(G278,GV_Liste,0)),Filter!$H$18)))),1,0)</f>
        <v>1</v>
      </c>
    </row>
    <row r="279" spans="1:16" x14ac:dyDescent="0.25">
      <c r="A279" s="28">
        <v>46287</v>
      </c>
      <c r="B279" s="7" t="s">
        <v>107</v>
      </c>
      <c r="C279" s="7" t="s">
        <v>16</v>
      </c>
      <c r="D279" s="7" t="s">
        <v>17</v>
      </c>
      <c r="E279" s="7" t="s">
        <v>33</v>
      </c>
      <c r="F279" s="7" t="s">
        <v>847</v>
      </c>
      <c r="G279" s="7" t="s">
        <v>848</v>
      </c>
      <c r="H279" s="26">
        <v>451</v>
      </c>
      <c r="I279" s="26">
        <v>10</v>
      </c>
      <c r="J279" s="26">
        <v>0</v>
      </c>
      <c r="K279" s="26">
        <v>0</v>
      </c>
      <c r="L279" s="26">
        <v>0</v>
      </c>
      <c r="M279" s="26">
        <v>7</v>
      </c>
      <c r="N279" s="26">
        <v>3</v>
      </c>
      <c r="O279" s="26">
        <v>0</v>
      </c>
      <c r="P279" s="26">
        <f>IF(AND(IFERROR(INDEX(SP_Aktiv,MATCH(C279,SP_Liste,0)),TRUE),IFERROR(INDEX(PK_Aktiv,MATCH(E279,PK_Liste,0)),TRUE),IF(Filter!$L$5="Alle GeVo",TRUE,IF(Filter!$L$5="Nur BÜ-Schlüssel",ISNUMBER(MATCH(H279,BUESchluessel,0)),IFERROR(INDEX(GV_Aktiv,MATCH(G279,GV_Liste,0)),Filter!$H$18)))),1,0)</f>
        <v>1</v>
      </c>
    </row>
    <row r="280" spans="1:16" x14ac:dyDescent="0.25">
      <c r="A280" s="28">
        <v>46287</v>
      </c>
      <c r="B280" s="7" t="s">
        <v>107</v>
      </c>
      <c r="C280" s="7" t="s">
        <v>20</v>
      </c>
      <c r="D280" s="7" t="s">
        <v>19</v>
      </c>
      <c r="E280" s="7" t="s">
        <v>33</v>
      </c>
      <c r="F280" s="7" t="s">
        <v>849</v>
      </c>
      <c r="G280" s="7" t="s">
        <v>850</v>
      </c>
      <c r="H280" s="26">
        <v>606</v>
      </c>
      <c r="I280" s="26">
        <v>7</v>
      </c>
      <c r="J280" s="26">
        <v>0</v>
      </c>
      <c r="K280" s="26">
        <v>0</v>
      </c>
      <c r="L280" s="26">
        <v>0</v>
      </c>
      <c r="M280" s="26">
        <v>3</v>
      </c>
      <c r="N280" s="26">
        <v>4</v>
      </c>
      <c r="O280" s="26">
        <v>0</v>
      </c>
      <c r="P280" s="26">
        <f>IF(AND(IFERROR(INDEX(SP_Aktiv,MATCH(C280,SP_Liste,0)),TRUE),IFERROR(INDEX(PK_Aktiv,MATCH(E280,PK_Liste,0)),TRUE),IF(Filter!$L$5="Alle GeVo",TRUE,IF(Filter!$L$5="Nur BÜ-Schlüssel",ISNUMBER(MATCH(H280,BUESchluessel,0)),IFERROR(INDEX(GV_Aktiv,MATCH(G280,GV_Liste,0)),Filter!$H$18)))),1,0)</f>
        <v>1</v>
      </c>
    </row>
    <row r="281" spans="1:16" x14ac:dyDescent="0.25">
      <c r="A281" s="28">
        <v>46287</v>
      </c>
      <c r="B281" s="7" t="s">
        <v>107</v>
      </c>
      <c r="C281" s="7" t="s">
        <v>20</v>
      </c>
      <c r="D281" s="7" t="s">
        <v>19</v>
      </c>
      <c r="E281" s="7" t="s">
        <v>65</v>
      </c>
      <c r="F281" s="7" t="s">
        <v>523</v>
      </c>
      <c r="G281" s="7" t="s">
        <v>76</v>
      </c>
      <c r="H281" s="26">
        <v>131</v>
      </c>
      <c r="I281" s="26">
        <v>1</v>
      </c>
      <c r="J281" s="26">
        <v>0</v>
      </c>
      <c r="K281" s="26">
        <v>0</v>
      </c>
      <c r="L281" s="26">
        <v>0</v>
      </c>
      <c r="M281" s="26">
        <v>1</v>
      </c>
      <c r="N281" s="26">
        <v>0</v>
      </c>
      <c r="O281" s="26">
        <v>0</v>
      </c>
      <c r="P281" s="26">
        <f>IF(AND(IFERROR(INDEX(SP_Aktiv,MATCH(C281,SP_Liste,0)),TRUE),IFERROR(INDEX(PK_Aktiv,MATCH(E281,PK_Liste,0)),TRUE),IF(Filter!$L$5="Alle GeVo",TRUE,IF(Filter!$L$5="Nur BÜ-Schlüssel",ISNUMBER(MATCH(H281,BUESchluessel,0)),IFERROR(INDEX(GV_Aktiv,MATCH(G281,GV_Liste,0)),Filter!$H$18)))),1,0)</f>
        <v>0</v>
      </c>
    </row>
    <row r="282" spans="1:16" x14ac:dyDescent="0.25">
      <c r="A282" s="28">
        <v>46287</v>
      </c>
      <c r="B282" s="7" t="s">
        <v>107</v>
      </c>
      <c r="C282" s="7" t="s">
        <v>14</v>
      </c>
      <c r="D282" s="7" t="s">
        <v>14</v>
      </c>
      <c r="E282" s="7" t="s">
        <v>34</v>
      </c>
      <c r="F282" s="7" t="s">
        <v>851</v>
      </c>
      <c r="G282" s="7" t="s">
        <v>852</v>
      </c>
      <c r="H282" s="26">
        <v>5000</v>
      </c>
      <c r="I282" s="26">
        <v>1</v>
      </c>
      <c r="J282" s="26">
        <v>0</v>
      </c>
      <c r="K282" s="26">
        <v>0</v>
      </c>
      <c r="L282" s="26">
        <v>0</v>
      </c>
      <c r="M282" s="26">
        <v>1</v>
      </c>
      <c r="N282" s="26">
        <v>0</v>
      </c>
      <c r="O282" s="26">
        <v>0</v>
      </c>
      <c r="P282" s="26">
        <f>IF(AND(IFERROR(INDEX(SP_Aktiv,MATCH(C282,SP_Liste,0)),TRUE),IFERROR(INDEX(PK_Aktiv,MATCH(E282,PK_Liste,0)),TRUE),IF(Filter!$L$5="Alle GeVo",TRUE,IF(Filter!$L$5="Nur BÜ-Schlüssel",ISNUMBER(MATCH(H282,BUESchluessel,0)),IFERROR(INDEX(GV_Aktiv,MATCH(G282,GV_Liste,0)),Filter!$H$18)))),1,0)</f>
        <v>1</v>
      </c>
    </row>
    <row r="283" spans="1:16" x14ac:dyDescent="0.25">
      <c r="A283" s="28">
        <v>46287</v>
      </c>
      <c r="B283" s="7" t="s">
        <v>107</v>
      </c>
      <c r="C283" s="7" t="s">
        <v>14</v>
      </c>
      <c r="D283" s="7" t="s">
        <v>14</v>
      </c>
      <c r="E283" s="7" t="s">
        <v>64</v>
      </c>
      <c r="F283" s="7" t="s">
        <v>673</v>
      </c>
      <c r="G283" s="7" t="s">
        <v>674</v>
      </c>
      <c r="H283" s="26">
        <v>1000</v>
      </c>
      <c r="I283" s="26">
        <v>6</v>
      </c>
      <c r="J283" s="26">
        <v>0</v>
      </c>
      <c r="K283" s="26">
        <v>0</v>
      </c>
      <c r="L283" s="26">
        <v>3</v>
      </c>
      <c r="M283" s="26">
        <v>3</v>
      </c>
      <c r="N283" s="26">
        <v>0</v>
      </c>
      <c r="O283" s="26">
        <v>0</v>
      </c>
      <c r="P283" s="26">
        <f>IF(AND(IFERROR(INDEX(SP_Aktiv,MATCH(C283,SP_Liste,0)),TRUE),IFERROR(INDEX(PK_Aktiv,MATCH(E283,PK_Liste,0)),TRUE),IF(Filter!$L$5="Alle GeVo",TRUE,IF(Filter!$L$5="Nur BÜ-Schlüssel",ISNUMBER(MATCH(H283,BUESchluessel,0)),IFERROR(INDEX(GV_Aktiv,MATCH(G283,GV_Liste,0)),Filter!$H$18)))),1,0)</f>
        <v>0</v>
      </c>
    </row>
    <row r="284" spans="1:16" x14ac:dyDescent="0.25">
      <c r="A284" s="28">
        <v>46287</v>
      </c>
      <c r="B284" s="7" t="s">
        <v>107</v>
      </c>
      <c r="C284" s="7" t="s">
        <v>20</v>
      </c>
      <c r="D284" s="7" t="s">
        <v>19</v>
      </c>
      <c r="E284" s="7" t="s">
        <v>69</v>
      </c>
      <c r="F284" s="7" t="s">
        <v>595</v>
      </c>
      <c r="G284" s="7" t="s">
        <v>596</v>
      </c>
      <c r="H284" s="26">
        <v>98</v>
      </c>
      <c r="I284" s="26">
        <v>2</v>
      </c>
      <c r="J284" s="26">
        <v>0</v>
      </c>
      <c r="K284" s="26">
        <v>0</v>
      </c>
      <c r="L284" s="26">
        <v>0</v>
      </c>
      <c r="M284" s="26">
        <v>2</v>
      </c>
      <c r="N284" s="26">
        <v>0</v>
      </c>
      <c r="O284" s="26">
        <v>0</v>
      </c>
      <c r="P284" s="26">
        <f>IF(AND(IFERROR(INDEX(SP_Aktiv,MATCH(C284,SP_Liste,0)),TRUE),IFERROR(INDEX(PK_Aktiv,MATCH(E284,PK_Liste,0)),TRUE),IF(Filter!$L$5="Alle GeVo",TRUE,IF(Filter!$L$5="Nur BÜ-Schlüssel",ISNUMBER(MATCH(H284,BUESchluessel,0)),IFERROR(INDEX(GV_Aktiv,MATCH(G284,GV_Liste,0)),Filter!$H$18)))),1,0)</f>
        <v>0</v>
      </c>
    </row>
    <row r="285" spans="1:16" x14ac:dyDescent="0.25">
      <c r="A285" s="28">
        <v>46287</v>
      </c>
      <c r="B285" s="7" t="s">
        <v>107</v>
      </c>
      <c r="C285" s="7" t="s">
        <v>20</v>
      </c>
      <c r="D285" s="7" t="s">
        <v>19</v>
      </c>
      <c r="E285" s="7" t="s">
        <v>33</v>
      </c>
      <c r="F285" s="7" t="s">
        <v>853</v>
      </c>
      <c r="G285" s="7" t="s">
        <v>854</v>
      </c>
      <c r="H285" s="26">
        <v>398</v>
      </c>
      <c r="I285" s="26">
        <v>2</v>
      </c>
      <c r="J285" s="26">
        <v>0</v>
      </c>
      <c r="K285" s="26">
        <v>0</v>
      </c>
      <c r="L285" s="26">
        <v>0</v>
      </c>
      <c r="M285" s="26">
        <v>2</v>
      </c>
      <c r="N285" s="26">
        <v>0</v>
      </c>
      <c r="O285" s="26">
        <v>0</v>
      </c>
      <c r="P285" s="26">
        <f>IF(AND(IFERROR(INDEX(SP_Aktiv,MATCH(C285,SP_Liste,0)),TRUE),IFERROR(INDEX(PK_Aktiv,MATCH(E285,PK_Liste,0)),TRUE),IF(Filter!$L$5="Alle GeVo",TRUE,IF(Filter!$L$5="Nur BÜ-Schlüssel",ISNUMBER(MATCH(H285,BUESchluessel,0)),IFERROR(INDEX(GV_Aktiv,MATCH(G285,GV_Liste,0)),Filter!$H$18)))),1,0)</f>
        <v>1</v>
      </c>
    </row>
    <row r="286" spans="1:16" x14ac:dyDescent="0.25">
      <c r="A286" s="28">
        <v>46287</v>
      </c>
      <c r="B286" s="7" t="s">
        <v>107</v>
      </c>
      <c r="C286" s="7" t="s">
        <v>20</v>
      </c>
      <c r="D286" s="7" t="s">
        <v>21</v>
      </c>
      <c r="E286" s="7" t="s">
        <v>33</v>
      </c>
      <c r="F286" s="7" t="s">
        <v>855</v>
      </c>
      <c r="G286" s="7" t="s">
        <v>856</v>
      </c>
      <c r="H286" s="26">
        <v>147</v>
      </c>
      <c r="I286" s="26">
        <v>1</v>
      </c>
      <c r="J286" s="26">
        <v>0</v>
      </c>
      <c r="K286" s="26">
        <v>0</v>
      </c>
      <c r="L286" s="26">
        <v>0</v>
      </c>
      <c r="M286" s="26">
        <v>1</v>
      </c>
      <c r="N286" s="26">
        <v>0</v>
      </c>
      <c r="O286" s="26">
        <v>0</v>
      </c>
      <c r="P286" s="26">
        <f>IF(AND(IFERROR(INDEX(SP_Aktiv,MATCH(C286,SP_Liste,0)),TRUE),IFERROR(INDEX(PK_Aktiv,MATCH(E286,PK_Liste,0)),TRUE),IF(Filter!$L$5="Alle GeVo",TRUE,IF(Filter!$L$5="Nur BÜ-Schlüssel",ISNUMBER(MATCH(H286,BUESchluessel,0)),IFERROR(INDEX(GV_Aktiv,MATCH(G286,GV_Liste,0)),Filter!$H$18)))),1,0)</f>
        <v>1</v>
      </c>
    </row>
    <row r="287" spans="1:16" x14ac:dyDescent="0.25">
      <c r="A287" s="28">
        <v>46287</v>
      </c>
      <c r="B287" s="7" t="s">
        <v>107</v>
      </c>
      <c r="C287" s="7" t="s">
        <v>20</v>
      </c>
      <c r="D287" s="7" t="s">
        <v>19</v>
      </c>
      <c r="E287" s="7" t="s">
        <v>65</v>
      </c>
      <c r="F287" s="7" t="s">
        <v>783</v>
      </c>
      <c r="G287" s="7" t="s">
        <v>784</v>
      </c>
      <c r="H287" s="26">
        <v>823</v>
      </c>
      <c r="I287" s="26">
        <v>1</v>
      </c>
      <c r="J287" s="26">
        <v>0</v>
      </c>
      <c r="K287" s="26">
        <v>0</v>
      </c>
      <c r="L287" s="26">
        <v>0</v>
      </c>
      <c r="M287" s="26">
        <v>1</v>
      </c>
      <c r="N287" s="26">
        <v>0</v>
      </c>
      <c r="O287" s="26">
        <v>0</v>
      </c>
      <c r="P287" s="26">
        <f>IF(AND(IFERROR(INDEX(SP_Aktiv,MATCH(C287,SP_Liste,0)),TRUE),IFERROR(INDEX(PK_Aktiv,MATCH(E287,PK_Liste,0)),TRUE),IF(Filter!$L$5="Alle GeVo",TRUE,IF(Filter!$L$5="Nur BÜ-Schlüssel",ISNUMBER(MATCH(H287,BUESchluessel,0)),IFERROR(INDEX(GV_Aktiv,MATCH(G287,GV_Liste,0)),Filter!$H$18)))),1,0)</f>
        <v>0</v>
      </c>
    </row>
    <row r="288" spans="1:16" x14ac:dyDescent="0.25">
      <c r="A288" s="28">
        <v>46287</v>
      </c>
      <c r="B288" s="7" t="s">
        <v>107</v>
      </c>
      <c r="C288" s="7" t="s">
        <v>20</v>
      </c>
      <c r="D288" s="7" t="s">
        <v>19</v>
      </c>
      <c r="E288" s="7" t="s">
        <v>69</v>
      </c>
      <c r="F288" s="7" t="s">
        <v>530</v>
      </c>
      <c r="G288" s="7" t="s">
        <v>74</v>
      </c>
      <c r="H288" s="26">
        <v>67</v>
      </c>
      <c r="I288" s="26">
        <v>16</v>
      </c>
      <c r="J288" s="26">
        <v>0</v>
      </c>
      <c r="K288" s="26">
        <v>0</v>
      </c>
      <c r="L288" s="26">
        <v>2</v>
      </c>
      <c r="M288" s="26">
        <v>4</v>
      </c>
      <c r="N288" s="26">
        <v>10</v>
      </c>
      <c r="O288" s="26">
        <v>0</v>
      </c>
      <c r="P288" s="26">
        <f>IF(AND(IFERROR(INDEX(SP_Aktiv,MATCH(C288,SP_Liste,0)),TRUE),IFERROR(INDEX(PK_Aktiv,MATCH(E288,PK_Liste,0)),TRUE),IF(Filter!$L$5="Alle GeVo",TRUE,IF(Filter!$L$5="Nur BÜ-Schlüssel",ISNUMBER(MATCH(H288,BUESchluessel,0)),IFERROR(INDEX(GV_Aktiv,MATCH(G288,GV_Liste,0)),Filter!$H$18)))),1,0)</f>
        <v>0</v>
      </c>
    </row>
    <row r="289" spans="1:16" x14ac:dyDescent="0.25">
      <c r="A289" s="28">
        <v>46287</v>
      </c>
      <c r="B289" s="7" t="s">
        <v>107</v>
      </c>
      <c r="C289" s="7" t="s">
        <v>20</v>
      </c>
      <c r="D289" s="7" t="s">
        <v>19</v>
      </c>
      <c r="E289" s="7" t="s">
        <v>69</v>
      </c>
      <c r="F289" s="7" t="s">
        <v>538</v>
      </c>
      <c r="G289" s="7" t="s">
        <v>78</v>
      </c>
      <c r="H289" s="26">
        <v>413</v>
      </c>
      <c r="I289" s="26">
        <v>23</v>
      </c>
      <c r="J289" s="26">
        <v>0</v>
      </c>
      <c r="K289" s="26">
        <v>0</v>
      </c>
      <c r="L289" s="26">
        <v>1</v>
      </c>
      <c r="M289" s="26">
        <v>4</v>
      </c>
      <c r="N289" s="26">
        <v>18</v>
      </c>
      <c r="O289" s="26">
        <v>0</v>
      </c>
      <c r="P289" s="26">
        <f>IF(AND(IFERROR(INDEX(SP_Aktiv,MATCH(C289,SP_Liste,0)),TRUE),IFERROR(INDEX(PK_Aktiv,MATCH(E289,PK_Liste,0)),TRUE),IF(Filter!$L$5="Alle GeVo",TRUE,IF(Filter!$L$5="Nur BÜ-Schlüssel",ISNUMBER(MATCH(H289,BUESchluessel,0)),IFERROR(INDEX(GV_Aktiv,MATCH(G289,GV_Liste,0)),Filter!$H$18)))),1,0)</f>
        <v>0</v>
      </c>
    </row>
    <row r="290" spans="1:16" x14ac:dyDescent="0.25">
      <c r="A290" s="28">
        <v>46287</v>
      </c>
      <c r="B290" s="7" t="s">
        <v>107</v>
      </c>
      <c r="C290" s="7" t="s">
        <v>20</v>
      </c>
      <c r="D290" s="7" t="s">
        <v>22</v>
      </c>
      <c r="E290" s="7" t="s">
        <v>33</v>
      </c>
      <c r="F290" s="7" t="s">
        <v>857</v>
      </c>
      <c r="G290" s="7" t="s">
        <v>858</v>
      </c>
      <c r="H290" s="26">
        <v>377</v>
      </c>
      <c r="I290" s="26">
        <v>1</v>
      </c>
      <c r="J290" s="26">
        <v>0</v>
      </c>
      <c r="K290" s="26">
        <v>0</v>
      </c>
      <c r="L290" s="26">
        <v>0</v>
      </c>
      <c r="M290" s="26">
        <v>1</v>
      </c>
      <c r="N290" s="26">
        <v>0</v>
      </c>
      <c r="O290" s="26">
        <v>0</v>
      </c>
      <c r="P290" s="26">
        <f>IF(AND(IFERROR(INDEX(SP_Aktiv,MATCH(C290,SP_Liste,0)),TRUE),IFERROR(INDEX(PK_Aktiv,MATCH(E290,PK_Liste,0)),TRUE),IF(Filter!$L$5="Alle GeVo",TRUE,IF(Filter!$L$5="Nur BÜ-Schlüssel",ISNUMBER(MATCH(H290,BUESchluessel,0)),IFERROR(INDEX(GV_Aktiv,MATCH(G290,GV_Liste,0)),Filter!$H$18)))),1,0)</f>
        <v>1</v>
      </c>
    </row>
    <row r="291" spans="1:16" x14ac:dyDescent="0.25">
      <c r="A291" s="28">
        <v>46287</v>
      </c>
      <c r="B291" s="7" t="s">
        <v>107</v>
      </c>
      <c r="C291" s="7" t="s">
        <v>20</v>
      </c>
      <c r="D291" s="7" t="s">
        <v>19</v>
      </c>
      <c r="E291" s="7" t="s">
        <v>33</v>
      </c>
      <c r="F291" s="7" t="s">
        <v>859</v>
      </c>
      <c r="G291" s="7" t="s">
        <v>860</v>
      </c>
      <c r="H291" s="26">
        <v>412</v>
      </c>
      <c r="I291" s="26">
        <v>3</v>
      </c>
      <c r="J291" s="26">
        <v>0</v>
      </c>
      <c r="K291" s="26">
        <v>0</v>
      </c>
      <c r="L291" s="26">
        <v>0</v>
      </c>
      <c r="M291" s="26">
        <v>2</v>
      </c>
      <c r="N291" s="26">
        <v>1</v>
      </c>
      <c r="O291" s="26">
        <v>0</v>
      </c>
      <c r="P291" s="26">
        <f>IF(AND(IFERROR(INDEX(SP_Aktiv,MATCH(C291,SP_Liste,0)),TRUE),IFERROR(INDEX(PK_Aktiv,MATCH(E291,PK_Liste,0)),TRUE),IF(Filter!$L$5="Alle GeVo",TRUE,IF(Filter!$L$5="Nur BÜ-Schlüssel",ISNUMBER(MATCH(H291,BUESchluessel,0)),IFERROR(INDEX(GV_Aktiv,MATCH(G291,GV_Liste,0)),Filter!$H$18)))),1,0)</f>
        <v>1</v>
      </c>
    </row>
    <row r="292" spans="1:16" x14ac:dyDescent="0.25">
      <c r="A292" s="28">
        <v>46287</v>
      </c>
      <c r="B292" s="7" t="s">
        <v>107</v>
      </c>
      <c r="C292" s="7" t="s">
        <v>20</v>
      </c>
      <c r="D292" s="7" t="s">
        <v>19</v>
      </c>
      <c r="E292" s="7" t="s">
        <v>34</v>
      </c>
      <c r="F292" s="7" t="s">
        <v>611</v>
      </c>
      <c r="G292" s="7" t="s">
        <v>82</v>
      </c>
      <c r="H292" s="26">
        <v>803</v>
      </c>
      <c r="I292" s="26">
        <v>1</v>
      </c>
      <c r="J292" s="26">
        <v>0</v>
      </c>
      <c r="K292" s="26">
        <v>0</v>
      </c>
      <c r="L292" s="26">
        <v>0</v>
      </c>
      <c r="M292" s="26">
        <v>1</v>
      </c>
      <c r="N292" s="26">
        <v>0</v>
      </c>
      <c r="O292" s="26">
        <v>0</v>
      </c>
      <c r="P292" s="26">
        <f>IF(AND(IFERROR(INDEX(SP_Aktiv,MATCH(C292,SP_Liste,0)),TRUE),IFERROR(INDEX(PK_Aktiv,MATCH(E292,PK_Liste,0)),TRUE),IF(Filter!$L$5="Alle GeVo",TRUE,IF(Filter!$L$5="Nur BÜ-Schlüssel",ISNUMBER(MATCH(H292,BUESchluessel,0)),IFERROR(INDEX(GV_Aktiv,MATCH(G292,GV_Liste,0)),Filter!$H$18)))),1,0)</f>
        <v>1</v>
      </c>
    </row>
    <row r="293" spans="1:16" x14ac:dyDescent="0.25">
      <c r="A293" s="28">
        <v>46287</v>
      </c>
      <c r="B293" s="7" t="s">
        <v>107</v>
      </c>
      <c r="C293" s="7" t="s">
        <v>16</v>
      </c>
      <c r="D293" s="7" t="s">
        <v>15</v>
      </c>
      <c r="E293" s="7" t="s">
        <v>69</v>
      </c>
      <c r="F293" s="7" t="s">
        <v>628</v>
      </c>
      <c r="G293" s="7" t="s">
        <v>75</v>
      </c>
      <c r="H293" s="26">
        <v>108</v>
      </c>
      <c r="I293" s="26">
        <v>12</v>
      </c>
      <c r="J293" s="26">
        <v>0</v>
      </c>
      <c r="K293" s="26">
        <v>0</v>
      </c>
      <c r="L293" s="26">
        <v>0</v>
      </c>
      <c r="M293" s="26">
        <v>6</v>
      </c>
      <c r="N293" s="26">
        <v>6</v>
      </c>
      <c r="O293" s="26">
        <v>0</v>
      </c>
      <c r="P293" s="26">
        <f>IF(AND(IFERROR(INDEX(SP_Aktiv,MATCH(C293,SP_Liste,0)),TRUE),IFERROR(INDEX(PK_Aktiv,MATCH(E293,PK_Liste,0)),TRUE),IF(Filter!$L$5="Alle GeVo",TRUE,IF(Filter!$L$5="Nur BÜ-Schlüssel",ISNUMBER(MATCH(H293,BUESchluessel,0)),IFERROR(INDEX(GV_Aktiv,MATCH(G293,GV_Liste,0)),Filter!$H$18)))),1,0)</f>
        <v>0</v>
      </c>
    </row>
    <row r="294" spans="1:16" x14ac:dyDescent="0.25">
      <c r="A294" s="28">
        <v>46287</v>
      </c>
      <c r="B294" s="7" t="s">
        <v>107</v>
      </c>
      <c r="C294" s="7" t="s">
        <v>16</v>
      </c>
      <c r="D294" s="7" t="s">
        <v>15</v>
      </c>
      <c r="E294" s="7" t="s">
        <v>65</v>
      </c>
      <c r="F294" s="7" t="s">
        <v>628</v>
      </c>
      <c r="G294" s="7" t="s">
        <v>75</v>
      </c>
      <c r="H294" s="26">
        <v>108</v>
      </c>
      <c r="I294" s="26">
        <v>4</v>
      </c>
      <c r="J294" s="26">
        <v>0</v>
      </c>
      <c r="K294" s="26">
        <v>0</v>
      </c>
      <c r="L294" s="26">
        <v>0</v>
      </c>
      <c r="M294" s="26">
        <v>3</v>
      </c>
      <c r="N294" s="26">
        <v>1</v>
      </c>
      <c r="O294" s="26">
        <v>0</v>
      </c>
      <c r="P294" s="26">
        <f>IF(AND(IFERROR(INDEX(SP_Aktiv,MATCH(C294,SP_Liste,0)),TRUE),IFERROR(INDEX(PK_Aktiv,MATCH(E294,PK_Liste,0)),TRUE),IF(Filter!$L$5="Alle GeVo",TRUE,IF(Filter!$L$5="Nur BÜ-Schlüssel",ISNUMBER(MATCH(H294,BUESchluessel,0)),IFERROR(INDEX(GV_Aktiv,MATCH(G294,GV_Liste,0)),Filter!$H$18)))),1,0)</f>
        <v>0</v>
      </c>
    </row>
    <row r="295" spans="1:16" x14ac:dyDescent="0.25">
      <c r="A295" s="28">
        <v>46287</v>
      </c>
      <c r="B295" s="7" t="s">
        <v>107</v>
      </c>
      <c r="C295" s="7" t="s">
        <v>20</v>
      </c>
      <c r="D295" s="7" t="s">
        <v>19</v>
      </c>
      <c r="E295" s="7" t="s">
        <v>33</v>
      </c>
      <c r="F295" s="7" t="s">
        <v>861</v>
      </c>
      <c r="G295" s="7" t="s">
        <v>862</v>
      </c>
      <c r="H295" s="26">
        <v>342</v>
      </c>
      <c r="I295" s="26">
        <v>1</v>
      </c>
      <c r="J295" s="26">
        <v>0</v>
      </c>
      <c r="K295" s="26">
        <v>0</v>
      </c>
      <c r="L295" s="26">
        <v>0</v>
      </c>
      <c r="M295" s="26">
        <v>1</v>
      </c>
      <c r="N295" s="26">
        <v>0</v>
      </c>
      <c r="O295" s="26">
        <v>0</v>
      </c>
      <c r="P295" s="26">
        <f>IF(AND(IFERROR(INDEX(SP_Aktiv,MATCH(C295,SP_Liste,0)),TRUE),IFERROR(INDEX(PK_Aktiv,MATCH(E295,PK_Liste,0)),TRUE),IF(Filter!$L$5="Alle GeVo",TRUE,IF(Filter!$L$5="Nur BÜ-Schlüssel",ISNUMBER(MATCH(H295,BUESchluessel,0)),IFERROR(INDEX(GV_Aktiv,MATCH(G295,GV_Liste,0)),Filter!$H$18)))),1,0)</f>
        <v>1</v>
      </c>
    </row>
    <row r="296" spans="1:16" x14ac:dyDescent="0.25">
      <c r="A296" s="28">
        <v>46287</v>
      </c>
      <c r="B296" s="7" t="s">
        <v>107</v>
      </c>
      <c r="C296" s="7" t="s">
        <v>14</v>
      </c>
      <c r="D296" s="7" t="s">
        <v>14</v>
      </c>
      <c r="E296" s="7" t="s">
        <v>64</v>
      </c>
      <c r="F296" s="7" t="s">
        <v>863</v>
      </c>
      <c r="G296" s="7" t="s">
        <v>864</v>
      </c>
      <c r="H296" s="26">
        <v>1014</v>
      </c>
      <c r="I296" s="26">
        <v>2</v>
      </c>
      <c r="J296" s="26">
        <v>0</v>
      </c>
      <c r="K296" s="26">
        <v>0</v>
      </c>
      <c r="L296" s="26">
        <v>0</v>
      </c>
      <c r="M296" s="26">
        <v>2</v>
      </c>
      <c r="N296" s="26">
        <v>0</v>
      </c>
      <c r="O296" s="26">
        <v>0</v>
      </c>
      <c r="P296" s="26">
        <f>IF(AND(IFERROR(INDEX(SP_Aktiv,MATCH(C296,SP_Liste,0)),TRUE),IFERROR(INDEX(PK_Aktiv,MATCH(E296,PK_Liste,0)),TRUE),IF(Filter!$L$5="Alle GeVo",TRUE,IF(Filter!$L$5="Nur BÜ-Schlüssel",ISNUMBER(MATCH(H296,BUESchluessel,0)),IFERROR(INDEX(GV_Aktiv,MATCH(G296,GV_Liste,0)),Filter!$H$18)))),1,0)</f>
        <v>0</v>
      </c>
    </row>
    <row r="297" spans="1:16" x14ac:dyDescent="0.25">
      <c r="A297" s="28">
        <v>46287</v>
      </c>
      <c r="B297" s="7" t="s">
        <v>107</v>
      </c>
      <c r="C297" s="7" t="s">
        <v>14</v>
      </c>
      <c r="D297" s="7" t="s">
        <v>14</v>
      </c>
      <c r="E297" s="7" t="s">
        <v>34</v>
      </c>
      <c r="F297" s="7" t="s">
        <v>829</v>
      </c>
      <c r="G297" s="7" t="s">
        <v>830</v>
      </c>
      <c r="H297" s="26">
        <v>5048</v>
      </c>
      <c r="I297" s="26">
        <v>1</v>
      </c>
      <c r="J297" s="26">
        <v>0</v>
      </c>
      <c r="K297" s="26">
        <v>0</v>
      </c>
      <c r="L297" s="26">
        <v>0</v>
      </c>
      <c r="M297" s="26">
        <v>1</v>
      </c>
      <c r="N297" s="26">
        <v>0</v>
      </c>
      <c r="O297" s="26">
        <v>0</v>
      </c>
      <c r="P297" s="26">
        <f>IF(AND(IFERROR(INDEX(SP_Aktiv,MATCH(C297,SP_Liste,0)),TRUE),IFERROR(INDEX(PK_Aktiv,MATCH(E297,PK_Liste,0)),TRUE),IF(Filter!$L$5="Alle GeVo",TRUE,IF(Filter!$L$5="Nur BÜ-Schlüssel",ISNUMBER(MATCH(H297,BUESchluessel,0)),IFERROR(INDEX(GV_Aktiv,MATCH(G297,GV_Liste,0)),Filter!$H$18)))),1,0)</f>
        <v>1</v>
      </c>
    </row>
    <row r="298" spans="1:16" x14ac:dyDescent="0.25">
      <c r="A298" s="28">
        <v>46287</v>
      </c>
      <c r="B298" s="7" t="s">
        <v>107</v>
      </c>
      <c r="C298" s="7" t="s">
        <v>16</v>
      </c>
      <c r="D298" s="7" t="s">
        <v>15</v>
      </c>
      <c r="E298" s="7" t="s">
        <v>33</v>
      </c>
      <c r="F298" s="7" t="s">
        <v>865</v>
      </c>
      <c r="G298" s="7" t="s">
        <v>866</v>
      </c>
      <c r="H298" s="26">
        <v>639</v>
      </c>
      <c r="I298" s="26">
        <v>2</v>
      </c>
      <c r="J298" s="26">
        <v>0</v>
      </c>
      <c r="K298" s="26">
        <v>0</v>
      </c>
      <c r="L298" s="26">
        <v>0</v>
      </c>
      <c r="M298" s="26">
        <v>2</v>
      </c>
      <c r="N298" s="26">
        <v>0</v>
      </c>
      <c r="O298" s="26">
        <v>0</v>
      </c>
      <c r="P298" s="26">
        <f>IF(AND(IFERROR(INDEX(SP_Aktiv,MATCH(C298,SP_Liste,0)),TRUE),IFERROR(INDEX(PK_Aktiv,MATCH(E298,PK_Liste,0)),TRUE),IF(Filter!$L$5="Alle GeVo",TRUE,IF(Filter!$L$5="Nur BÜ-Schlüssel",ISNUMBER(MATCH(H298,BUESchluessel,0)),IFERROR(INDEX(GV_Aktiv,MATCH(G298,GV_Liste,0)),Filter!$H$18)))),1,0)</f>
        <v>1</v>
      </c>
    </row>
    <row r="299" spans="1:16" x14ac:dyDescent="0.25">
      <c r="A299" s="28">
        <v>46287</v>
      </c>
      <c r="B299" s="7" t="s">
        <v>107</v>
      </c>
      <c r="C299" s="7" t="s">
        <v>20</v>
      </c>
      <c r="D299" s="7" t="s">
        <v>19</v>
      </c>
      <c r="E299" s="7" t="s">
        <v>33</v>
      </c>
      <c r="F299" s="7" t="s">
        <v>867</v>
      </c>
      <c r="G299" s="7" t="s">
        <v>868</v>
      </c>
      <c r="H299" s="26">
        <v>190</v>
      </c>
      <c r="I299" s="26">
        <v>1</v>
      </c>
      <c r="J299" s="26">
        <v>0</v>
      </c>
      <c r="K299" s="26">
        <v>0</v>
      </c>
      <c r="L299" s="26">
        <v>0</v>
      </c>
      <c r="M299" s="26">
        <v>1</v>
      </c>
      <c r="N299" s="26">
        <v>0</v>
      </c>
      <c r="O299" s="26">
        <v>0</v>
      </c>
      <c r="P299" s="26">
        <f>IF(AND(IFERROR(INDEX(SP_Aktiv,MATCH(C299,SP_Liste,0)),TRUE),IFERROR(INDEX(PK_Aktiv,MATCH(E299,PK_Liste,0)),TRUE),IF(Filter!$L$5="Alle GeVo",TRUE,IF(Filter!$L$5="Nur BÜ-Schlüssel",ISNUMBER(MATCH(H299,BUESchluessel,0)),IFERROR(INDEX(GV_Aktiv,MATCH(G299,GV_Liste,0)),Filter!$H$18)))),1,0)</f>
        <v>1</v>
      </c>
    </row>
    <row r="300" spans="1:16" x14ac:dyDescent="0.25">
      <c r="A300" s="28">
        <v>46287</v>
      </c>
      <c r="B300" s="7" t="s">
        <v>107</v>
      </c>
      <c r="C300" s="7" t="s">
        <v>20</v>
      </c>
      <c r="D300" s="7" t="s">
        <v>19</v>
      </c>
      <c r="E300" s="7" t="s">
        <v>33</v>
      </c>
      <c r="F300" s="7" t="s">
        <v>869</v>
      </c>
      <c r="G300" s="7" t="s">
        <v>566</v>
      </c>
      <c r="H300" s="26">
        <v>643</v>
      </c>
      <c r="I300" s="26">
        <v>2</v>
      </c>
      <c r="J300" s="26">
        <v>0</v>
      </c>
      <c r="K300" s="26">
        <v>0</v>
      </c>
      <c r="L300" s="26">
        <v>0</v>
      </c>
      <c r="M300" s="26">
        <v>2</v>
      </c>
      <c r="N300" s="26">
        <v>0</v>
      </c>
      <c r="O300" s="26">
        <v>0</v>
      </c>
      <c r="P300" s="26">
        <f>IF(AND(IFERROR(INDEX(SP_Aktiv,MATCH(C300,SP_Liste,0)),TRUE),IFERROR(INDEX(PK_Aktiv,MATCH(E300,PK_Liste,0)),TRUE),IF(Filter!$L$5="Alle GeVo",TRUE,IF(Filter!$L$5="Nur BÜ-Schlüssel",ISNUMBER(MATCH(H300,BUESchluessel,0)),IFERROR(INDEX(GV_Aktiv,MATCH(G300,GV_Liste,0)),Filter!$H$18)))),1,0)</f>
        <v>1</v>
      </c>
    </row>
    <row r="301" spans="1:16" x14ac:dyDescent="0.25">
      <c r="A301" s="28">
        <v>46287</v>
      </c>
      <c r="B301" s="7" t="s">
        <v>107</v>
      </c>
      <c r="C301" s="7" t="s">
        <v>20</v>
      </c>
      <c r="D301" s="7" t="s">
        <v>19</v>
      </c>
      <c r="E301" s="7" t="s">
        <v>33</v>
      </c>
      <c r="F301" s="7" t="s">
        <v>870</v>
      </c>
      <c r="G301" s="7" t="s">
        <v>871</v>
      </c>
      <c r="H301" s="26">
        <v>484</v>
      </c>
      <c r="I301" s="26">
        <v>2</v>
      </c>
      <c r="J301" s="26">
        <v>0</v>
      </c>
      <c r="K301" s="26">
        <v>0</v>
      </c>
      <c r="L301" s="26">
        <v>0</v>
      </c>
      <c r="M301" s="26">
        <v>2</v>
      </c>
      <c r="N301" s="26">
        <v>0</v>
      </c>
      <c r="O301" s="26">
        <v>0</v>
      </c>
      <c r="P301" s="26">
        <f>IF(AND(IFERROR(INDEX(SP_Aktiv,MATCH(C301,SP_Liste,0)),TRUE),IFERROR(INDEX(PK_Aktiv,MATCH(E301,PK_Liste,0)),TRUE),IF(Filter!$L$5="Alle GeVo",TRUE,IF(Filter!$L$5="Nur BÜ-Schlüssel",ISNUMBER(MATCH(H301,BUESchluessel,0)),IFERROR(INDEX(GV_Aktiv,MATCH(G301,GV_Liste,0)),Filter!$H$18)))),1,0)</f>
        <v>1</v>
      </c>
    </row>
    <row r="302" spans="1:16" x14ac:dyDescent="0.25">
      <c r="A302" s="28">
        <v>46287</v>
      </c>
      <c r="B302" s="7" t="s">
        <v>107</v>
      </c>
      <c r="C302" s="7" t="s">
        <v>20</v>
      </c>
      <c r="D302" s="7" t="s">
        <v>21</v>
      </c>
      <c r="E302" s="7" t="s">
        <v>33</v>
      </c>
      <c r="F302" s="7" t="s">
        <v>872</v>
      </c>
      <c r="G302" s="7" t="s">
        <v>873</v>
      </c>
      <c r="H302" s="26">
        <v>130</v>
      </c>
      <c r="I302" s="26">
        <v>13</v>
      </c>
      <c r="J302" s="26">
        <v>0</v>
      </c>
      <c r="K302" s="26">
        <v>0</v>
      </c>
      <c r="L302" s="26">
        <v>0</v>
      </c>
      <c r="M302" s="26">
        <v>2</v>
      </c>
      <c r="N302" s="26">
        <v>11</v>
      </c>
      <c r="O302" s="26">
        <v>0</v>
      </c>
      <c r="P302" s="26">
        <f>IF(AND(IFERROR(INDEX(SP_Aktiv,MATCH(C302,SP_Liste,0)),TRUE),IFERROR(INDEX(PK_Aktiv,MATCH(E302,PK_Liste,0)),TRUE),IF(Filter!$L$5="Alle GeVo",TRUE,IF(Filter!$L$5="Nur BÜ-Schlüssel",ISNUMBER(MATCH(H302,BUESchluessel,0)),IFERROR(INDEX(GV_Aktiv,MATCH(G302,GV_Liste,0)),Filter!$H$18)))),1,0)</f>
        <v>1</v>
      </c>
    </row>
    <row r="303" spans="1:16" x14ac:dyDescent="0.25">
      <c r="A303" s="28">
        <v>46287</v>
      </c>
      <c r="B303" s="7" t="s">
        <v>107</v>
      </c>
      <c r="C303" s="7" t="s">
        <v>20</v>
      </c>
      <c r="D303" s="7" t="s">
        <v>21</v>
      </c>
      <c r="E303" s="7" t="s">
        <v>65</v>
      </c>
      <c r="F303" s="7" t="s">
        <v>550</v>
      </c>
      <c r="G303" s="7" t="s">
        <v>548</v>
      </c>
      <c r="H303" s="26">
        <v>73</v>
      </c>
      <c r="I303" s="26">
        <v>2</v>
      </c>
      <c r="J303" s="26">
        <v>0</v>
      </c>
      <c r="K303" s="26">
        <v>0</v>
      </c>
      <c r="L303" s="26">
        <v>0</v>
      </c>
      <c r="M303" s="26">
        <v>2</v>
      </c>
      <c r="N303" s="26">
        <v>0</v>
      </c>
      <c r="O303" s="26">
        <v>0</v>
      </c>
      <c r="P303" s="26">
        <f>IF(AND(IFERROR(INDEX(SP_Aktiv,MATCH(C303,SP_Liste,0)),TRUE),IFERROR(INDEX(PK_Aktiv,MATCH(E303,PK_Liste,0)),TRUE),IF(Filter!$L$5="Alle GeVo",TRUE,IF(Filter!$L$5="Nur BÜ-Schlüssel",ISNUMBER(MATCH(H303,BUESchluessel,0)),IFERROR(INDEX(GV_Aktiv,MATCH(G303,GV_Liste,0)),Filter!$H$18)))),1,0)</f>
        <v>0</v>
      </c>
    </row>
    <row r="304" spans="1:16" x14ac:dyDescent="0.25">
      <c r="A304" s="28">
        <v>46287</v>
      </c>
      <c r="B304" s="7" t="s">
        <v>107</v>
      </c>
      <c r="C304" s="7" t="s">
        <v>16</v>
      </c>
      <c r="D304" s="7" t="s">
        <v>15</v>
      </c>
      <c r="E304" s="7" t="s">
        <v>33</v>
      </c>
      <c r="F304" s="7" t="s">
        <v>874</v>
      </c>
      <c r="G304" s="7" t="s">
        <v>875</v>
      </c>
      <c r="H304" s="26">
        <v>467</v>
      </c>
      <c r="I304" s="26">
        <v>7</v>
      </c>
      <c r="J304" s="26">
        <v>0</v>
      </c>
      <c r="K304" s="26">
        <v>0</v>
      </c>
      <c r="L304" s="26">
        <v>0</v>
      </c>
      <c r="M304" s="26">
        <v>7</v>
      </c>
      <c r="N304" s="26">
        <v>0</v>
      </c>
      <c r="O304" s="26">
        <v>0</v>
      </c>
      <c r="P304" s="26">
        <f>IF(AND(IFERROR(INDEX(SP_Aktiv,MATCH(C304,SP_Liste,0)),TRUE),IFERROR(INDEX(PK_Aktiv,MATCH(E304,PK_Liste,0)),TRUE),IF(Filter!$L$5="Alle GeVo",TRUE,IF(Filter!$L$5="Nur BÜ-Schlüssel",ISNUMBER(MATCH(H304,BUESchluessel,0)),IFERROR(INDEX(GV_Aktiv,MATCH(G304,GV_Liste,0)),Filter!$H$18)))),1,0)</f>
        <v>1</v>
      </c>
    </row>
    <row r="305" spans="1:16" x14ac:dyDescent="0.25">
      <c r="A305" s="28">
        <v>46287</v>
      </c>
      <c r="B305" s="7" t="s">
        <v>107</v>
      </c>
      <c r="C305" s="7" t="s">
        <v>20</v>
      </c>
      <c r="D305" s="7" t="s">
        <v>21</v>
      </c>
      <c r="E305" s="7" t="s">
        <v>69</v>
      </c>
      <c r="F305" s="7" t="s">
        <v>574</v>
      </c>
      <c r="G305" s="7" t="s">
        <v>575</v>
      </c>
      <c r="H305" s="26">
        <v>768</v>
      </c>
      <c r="I305" s="26">
        <v>2</v>
      </c>
      <c r="J305" s="26">
        <v>0</v>
      </c>
      <c r="K305" s="26">
        <v>0</v>
      </c>
      <c r="L305" s="26">
        <v>0</v>
      </c>
      <c r="M305" s="26">
        <v>1</v>
      </c>
      <c r="N305" s="26">
        <v>1</v>
      </c>
      <c r="O305" s="26">
        <v>0</v>
      </c>
      <c r="P305" s="26">
        <f>IF(AND(IFERROR(INDEX(SP_Aktiv,MATCH(C305,SP_Liste,0)),TRUE),IFERROR(INDEX(PK_Aktiv,MATCH(E305,PK_Liste,0)),TRUE),IF(Filter!$L$5="Alle GeVo",TRUE,IF(Filter!$L$5="Nur BÜ-Schlüssel",ISNUMBER(MATCH(H305,BUESchluessel,0)),IFERROR(INDEX(GV_Aktiv,MATCH(G305,GV_Liste,0)),Filter!$H$18)))),1,0)</f>
        <v>0</v>
      </c>
    </row>
    <row r="306" spans="1:16" x14ac:dyDescent="0.25">
      <c r="A306" s="28">
        <v>46287</v>
      </c>
      <c r="B306" s="7" t="s">
        <v>107</v>
      </c>
      <c r="C306" s="7" t="s">
        <v>20</v>
      </c>
      <c r="D306" s="7" t="s">
        <v>19</v>
      </c>
      <c r="E306" s="7" t="s">
        <v>69</v>
      </c>
      <c r="F306" s="7" t="s">
        <v>756</v>
      </c>
      <c r="G306" s="7" t="s">
        <v>510</v>
      </c>
      <c r="H306" s="26">
        <v>135</v>
      </c>
      <c r="I306" s="26">
        <v>1</v>
      </c>
      <c r="J306" s="26">
        <v>0</v>
      </c>
      <c r="K306" s="26">
        <v>0</v>
      </c>
      <c r="L306" s="26">
        <v>1</v>
      </c>
      <c r="M306" s="26">
        <v>0</v>
      </c>
      <c r="N306" s="26">
        <v>0</v>
      </c>
      <c r="O306" s="26">
        <v>0</v>
      </c>
      <c r="P306" s="26">
        <f>IF(AND(IFERROR(INDEX(SP_Aktiv,MATCH(C306,SP_Liste,0)),TRUE),IFERROR(INDEX(PK_Aktiv,MATCH(E306,PK_Liste,0)),TRUE),IF(Filter!$L$5="Alle GeVo",TRUE,IF(Filter!$L$5="Nur BÜ-Schlüssel",ISNUMBER(MATCH(H306,BUESchluessel,0)),IFERROR(INDEX(GV_Aktiv,MATCH(G306,GV_Liste,0)),Filter!$H$18)))),1,0)</f>
        <v>0</v>
      </c>
    </row>
    <row r="307" spans="1:16" x14ac:dyDescent="0.25">
      <c r="A307" s="28">
        <v>46287</v>
      </c>
      <c r="B307" s="7" t="s">
        <v>107</v>
      </c>
      <c r="C307" s="7" t="s">
        <v>20</v>
      </c>
      <c r="D307" s="7" t="s">
        <v>19</v>
      </c>
      <c r="E307" s="7" t="s">
        <v>33</v>
      </c>
      <c r="F307" s="7" t="s">
        <v>876</v>
      </c>
      <c r="G307" s="7" t="s">
        <v>877</v>
      </c>
      <c r="H307" s="26">
        <v>346</v>
      </c>
      <c r="I307" s="26">
        <v>4</v>
      </c>
      <c r="J307" s="26">
        <v>0</v>
      </c>
      <c r="K307" s="26">
        <v>0</v>
      </c>
      <c r="L307" s="26">
        <v>0</v>
      </c>
      <c r="M307" s="26">
        <v>4</v>
      </c>
      <c r="N307" s="26">
        <v>0</v>
      </c>
      <c r="O307" s="26">
        <v>0</v>
      </c>
      <c r="P307" s="26">
        <f>IF(AND(IFERROR(INDEX(SP_Aktiv,MATCH(C307,SP_Liste,0)),TRUE),IFERROR(INDEX(PK_Aktiv,MATCH(E307,PK_Liste,0)),TRUE),IF(Filter!$L$5="Alle GeVo",TRUE,IF(Filter!$L$5="Nur BÜ-Schlüssel",ISNUMBER(MATCH(H307,BUESchluessel,0)),IFERROR(INDEX(GV_Aktiv,MATCH(G307,GV_Liste,0)),Filter!$H$18)))),1,0)</f>
        <v>1</v>
      </c>
    </row>
    <row r="308" spans="1:16" x14ac:dyDescent="0.25">
      <c r="A308" s="28">
        <v>46287</v>
      </c>
      <c r="B308" s="7" t="s">
        <v>107</v>
      </c>
      <c r="C308" s="7" t="s">
        <v>20</v>
      </c>
      <c r="D308" s="7" t="s">
        <v>19</v>
      </c>
      <c r="E308" s="7" t="s">
        <v>65</v>
      </c>
      <c r="F308" s="7" t="s">
        <v>771</v>
      </c>
      <c r="G308" s="7" t="s">
        <v>544</v>
      </c>
      <c r="H308" s="26">
        <v>75</v>
      </c>
      <c r="I308" s="26">
        <v>3</v>
      </c>
      <c r="J308" s="26">
        <v>0</v>
      </c>
      <c r="K308" s="26">
        <v>0</v>
      </c>
      <c r="L308" s="26">
        <v>0</v>
      </c>
      <c r="M308" s="26">
        <v>3</v>
      </c>
      <c r="N308" s="26">
        <v>0</v>
      </c>
      <c r="O308" s="26">
        <v>0</v>
      </c>
      <c r="P308" s="26">
        <f>IF(AND(IFERROR(INDEX(SP_Aktiv,MATCH(C308,SP_Liste,0)),TRUE),IFERROR(INDEX(PK_Aktiv,MATCH(E308,PK_Liste,0)),TRUE),IF(Filter!$L$5="Alle GeVo",TRUE,IF(Filter!$L$5="Nur BÜ-Schlüssel",ISNUMBER(MATCH(H308,BUESchluessel,0)),IFERROR(INDEX(GV_Aktiv,MATCH(G308,GV_Liste,0)),Filter!$H$18)))),1,0)</f>
        <v>0</v>
      </c>
    </row>
    <row r="309" spans="1:16" x14ac:dyDescent="0.25">
      <c r="A309" s="28">
        <v>46287</v>
      </c>
      <c r="B309" s="7" t="s">
        <v>107</v>
      </c>
      <c r="C309" s="7" t="s">
        <v>20</v>
      </c>
      <c r="D309" s="7" t="s">
        <v>19</v>
      </c>
      <c r="E309" s="7" t="s">
        <v>65</v>
      </c>
      <c r="F309" s="7" t="s">
        <v>556</v>
      </c>
      <c r="G309" s="7" t="s">
        <v>557</v>
      </c>
      <c r="H309" s="26">
        <v>158</v>
      </c>
      <c r="I309" s="26">
        <v>2</v>
      </c>
      <c r="J309" s="26">
        <v>0</v>
      </c>
      <c r="K309" s="26">
        <v>0</v>
      </c>
      <c r="L309" s="26">
        <v>0</v>
      </c>
      <c r="M309" s="26">
        <v>1</v>
      </c>
      <c r="N309" s="26">
        <v>1</v>
      </c>
      <c r="O309" s="26">
        <v>0</v>
      </c>
      <c r="P309" s="26">
        <f>IF(AND(IFERROR(INDEX(SP_Aktiv,MATCH(C309,SP_Liste,0)),TRUE),IFERROR(INDEX(PK_Aktiv,MATCH(E309,PK_Liste,0)),TRUE),IF(Filter!$L$5="Alle GeVo",TRUE,IF(Filter!$L$5="Nur BÜ-Schlüssel",ISNUMBER(MATCH(H309,BUESchluessel,0)),IFERROR(INDEX(GV_Aktiv,MATCH(G309,GV_Liste,0)),Filter!$H$18)))),1,0)</f>
        <v>0</v>
      </c>
    </row>
    <row r="310" spans="1:16" x14ac:dyDescent="0.25">
      <c r="A310" s="28">
        <v>46287</v>
      </c>
      <c r="B310" s="7" t="s">
        <v>107</v>
      </c>
      <c r="C310" s="7" t="s">
        <v>20</v>
      </c>
      <c r="D310" s="7" t="s">
        <v>19</v>
      </c>
      <c r="E310" s="7" t="s">
        <v>33</v>
      </c>
      <c r="F310" s="7" t="s">
        <v>878</v>
      </c>
      <c r="G310" s="7" t="s">
        <v>879</v>
      </c>
      <c r="H310" s="26">
        <v>22</v>
      </c>
      <c r="I310" s="26">
        <v>9</v>
      </c>
      <c r="J310" s="26">
        <v>0</v>
      </c>
      <c r="K310" s="26">
        <v>0</v>
      </c>
      <c r="L310" s="26">
        <v>0</v>
      </c>
      <c r="M310" s="26">
        <v>8</v>
      </c>
      <c r="N310" s="26">
        <v>1</v>
      </c>
      <c r="O310" s="26">
        <v>0</v>
      </c>
      <c r="P310" s="26">
        <f>IF(AND(IFERROR(INDEX(SP_Aktiv,MATCH(C310,SP_Liste,0)),TRUE),IFERROR(INDEX(PK_Aktiv,MATCH(E310,PK_Liste,0)),TRUE),IF(Filter!$L$5="Alle GeVo",TRUE,IF(Filter!$L$5="Nur BÜ-Schlüssel",ISNUMBER(MATCH(H310,BUESchluessel,0)),IFERROR(INDEX(GV_Aktiv,MATCH(G310,GV_Liste,0)),Filter!$H$18)))),1,0)</f>
        <v>1</v>
      </c>
    </row>
    <row r="311" spans="1:16" x14ac:dyDescent="0.25">
      <c r="A311" s="28">
        <v>46287</v>
      </c>
      <c r="B311" s="7" t="s">
        <v>107</v>
      </c>
      <c r="C311" s="7" t="s">
        <v>20</v>
      </c>
      <c r="D311" s="7" t="s">
        <v>21</v>
      </c>
      <c r="E311" s="7" t="s">
        <v>69</v>
      </c>
      <c r="F311" s="7" t="s">
        <v>605</v>
      </c>
      <c r="G311" s="7" t="s">
        <v>606</v>
      </c>
      <c r="H311" s="26">
        <v>374</v>
      </c>
      <c r="I311" s="26">
        <v>1</v>
      </c>
      <c r="J311" s="26">
        <v>0</v>
      </c>
      <c r="K311" s="26">
        <v>0</v>
      </c>
      <c r="L311" s="26">
        <v>0</v>
      </c>
      <c r="M311" s="26">
        <v>1</v>
      </c>
      <c r="N311" s="26">
        <v>0</v>
      </c>
      <c r="O311" s="26">
        <v>0</v>
      </c>
      <c r="P311" s="26">
        <f>IF(AND(IFERROR(INDEX(SP_Aktiv,MATCH(C311,SP_Liste,0)),TRUE),IFERROR(INDEX(PK_Aktiv,MATCH(E311,PK_Liste,0)),TRUE),IF(Filter!$L$5="Alle GeVo",TRUE,IF(Filter!$L$5="Nur BÜ-Schlüssel",ISNUMBER(MATCH(H311,BUESchluessel,0)),IFERROR(INDEX(GV_Aktiv,MATCH(G311,GV_Liste,0)),Filter!$H$18)))),1,0)</f>
        <v>0</v>
      </c>
    </row>
    <row r="312" spans="1:16" x14ac:dyDescent="0.25">
      <c r="A312" s="28">
        <v>46287</v>
      </c>
      <c r="B312" s="7" t="s">
        <v>107</v>
      </c>
      <c r="C312" s="7" t="s">
        <v>20</v>
      </c>
      <c r="D312" s="7" t="s">
        <v>19</v>
      </c>
      <c r="E312" s="7" t="s">
        <v>33</v>
      </c>
      <c r="F312" s="7" t="s">
        <v>880</v>
      </c>
      <c r="G312" s="7" t="s">
        <v>881</v>
      </c>
      <c r="H312" s="26">
        <v>837</v>
      </c>
      <c r="I312" s="26">
        <v>2</v>
      </c>
      <c r="J312" s="26">
        <v>0</v>
      </c>
      <c r="K312" s="26">
        <v>0</v>
      </c>
      <c r="L312" s="26">
        <v>0</v>
      </c>
      <c r="M312" s="26">
        <v>2</v>
      </c>
      <c r="N312" s="26">
        <v>0</v>
      </c>
      <c r="O312" s="26">
        <v>0</v>
      </c>
      <c r="P312" s="26">
        <f>IF(AND(IFERROR(INDEX(SP_Aktiv,MATCH(C312,SP_Liste,0)),TRUE),IFERROR(INDEX(PK_Aktiv,MATCH(E312,PK_Liste,0)),TRUE),IF(Filter!$L$5="Alle GeVo",TRUE,IF(Filter!$L$5="Nur BÜ-Schlüssel",ISNUMBER(MATCH(H312,BUESchluessel,0)),IFERROR(INDEX(GV_Aktiv,MATCH(G312,GV_Liste,0)),Filter!$H$18)))),1,0)</f>
        <v>1</v>
      </c>
    </row>
    <row r="313" spans="1:16" x14ac:dyDescent="0.25">
      <c r="A313" s="28">
        <v>46287</v>
      </c>
      <c r="B313" s="7" t="s">
        <v>107</v>
      </c>
      <c r="C313" s="7" t="s">
        <v>20</v>
      </c>
      <c r="D313" s="7" t="s">
        <v>21</v>
      </c>
      <c r="E313" s="7" t="s">
        <v>33</v>
      </c>
      <c r="F313" s="7" t="s">
        <v>882</v>
      </c>
      <c r="G313" s="7" t="s">
        <v>883</v>
      </c>
      <c r="H313" s="26">
        <v>100</v>
      </c>
      <c r="I313" s="26">
        <v>2</v>
      </c>
      <c r="J313" s="26">
        <v>0</v>
      </c>
      <c r="K313" s="26">
        <v>0</v>
      </c>
      <c r="L313" s="26">
        <v>0</v>
      </c>
      <c r="M313" s="26">
        <v>1</v>
      </c>
      <c r="N313" s="26">
        <v>1</v>
      </c>
      <c r="O313" s="26">
        <v>0</v>
      </c>
      <c r="P313" s="26">
        <f>IF(AND(IFERROR(INDEX(SP_Aktiv,MATCH(C313,SP_Liste,0)),TRUE),IFERROR(INDEX(PK_Aktiv,MATCH(E313,PK_Liste,0)),TRUE),IF(Filter!$L$5="Alle GeVo",TRUE,IF(Filter!$L$5="Nur BÜ-Schlüssel",ISNUMBER(MATCH(H313,BUESchluessel,0)),IFERROR(INDEX(GV_Aktiv,MATCH(G313,GV_Liste,0)),Filter!$H$18)))),1,0)</f>
        <v>1</v>
      </c>
    </row>
    <row r="314" spans="1:16" x14ac:dyDescent="0.25">
      <c r="A314" s="28">
        <v>46287</v>
      </c>
      <c r="B314" s="7" t="s">
        <v>107</v>
      </c>
      <c r="C314" s="7" t="s">
        <v>16</v>
      </c>
      <c r="D314" s="7" t="s">
        <v>15</v>
      </c>
      <c r="E314" s="7" t="s">
        <v>33</v>
      </c>
      <c r="F314" s="7" t="s">
        <v>884</v>
      </c>
      <c r="G314" s="7" t="s">
        <v>885</v>
      </c>
      <c r="H314" s="26">
        <v>468</v>
      </c>
      <c r="I314" s="26">
        <v>2</v>
      </c>
      <c r="J314" s="26">
        <v>0</v>
      </c>
      <c r="K314" s="26">
        <v>0</v>
      </c>
      <c r="L314" s="26">
        <v>0</v>
      </c>
      <c r="M314" s="26">
        <v>2</v>
      </c>
      <c r="N314" s="26">
        <v>0</v>
      </c>
      <c r="O314" s="26">
        <v>0</v>
      </c>
      <c r="P314" s="26">
        <f>IF(AND(IFERROR(INDEX(SP_Aktiv,MATCH(C314,SP_Liste,0)),TRUE),IFERROR(INDEX(PK_Aktiv,MATCH(E314,PK_Liste,0)),TRUE),IF(Filter!$L$5="Alle GeVo",TRUE,IF(Filter!$L$5="Nur BÜ-Schlüssel",ISNUMBER(MATCH(H314,BUESchluessel,0)),IFERROR(INDEX(GV_Aktiv,MATCH(G314,GV_Liste,0)),Filter!$H$18)))),1,0)</f>
        <v>1</v>
      </c>
    </row>
    <row r="315" spans="1:16" x14ac:dyDescent="0.25">
      <c r="A315" s="28">
        <v>46287</v>
      </c>
      <c r="B315" s="7" t="s">
        <v>107</v>
      </c>
      <c r="C315" s="7" t="s">
        <v>20</v>
      </c>
      <c r="D315" s="7" t="s">
        <v>19</v>
      </c>
      <c r="E315" s="7" t="s">
        <v>33</v>
      </c>
      <c r="F315" s="7" t="s">
        <v>886</v>
      </c>
      <c r="G315" s="7" t="s">
        <v>713</v>
      </c>
      <c r="H315" s="26">
        <v>716</v>
      </c>
      <c r="I315" s="26">
        <v>10</v>
      </c>
      <c r="J315" s="26">
        <v>0</v>
      </c>
      <c r="K315" s="26">
        <v>0</v>
      </c>
      <c r="L315" s="26">
        <v>1</v>
      </c>
      <c r="M315" s="26">
        <v>7</v>
      </c>
      <c r="N315" s="26">
        <v>2</v>
      </c>
      <c r="O315" s="26">
        <v>0</v>
      </c>
      <c r="P315" s="26">
        <f>IF(AND(IFERROR(INDEX(SP_Aktiv,MATCH(C315,SP_Liste,0)),TRUE),IFERROR(INDEX(PK_Aktiv,MATCH(E315,PK_Liste,0)),TRUE),IF(Filter!$L$5="Alle GeVo",TRUE,IF(Filter!$L$5="Nur BÜ-Schlüssel",ISNUMBER(MATCH(H315,BUESchluessel,0)),IFERROR(INDEX(GV_Aktiv,MATCH(G315,GV_Liste,0)),Filter!$H$18)))),1,0)</f>
        <v>1</v>
      </c>
    </row>
    <row r="316" spans="1:16" x14ac:dyDescent="0.25">
      <c r="A316" s="28">
        <v>46287</v>
      </c>
      <c r="B316" s="7" t="s">
        <v>107</v>
      </c>
      <c r="C316" s="7" t="s">
        <v>16</v>
      </c>
      <c r="D316" s="7" t="s">
        <v>15</v>
      </c>
      <c r="E316" s="7" t="s">
        <v>33</v>
      </c>
      <c r="F316" s="7" t="s">
        <v>887</v>
      </c>
      <c r="G316" s="7" t="s">
        <v>888</v>
      </c>
      <c r="H316" s="26">
        <v>693</v>
      </c>
      <c r="I316" s="26">
        <v>1</v>
      </c>
      <c r="J316" s="26">
        <v>0</v>
      </c>
      <c r="K316" s="26">
        <v>0</v>
      </c>
      <c r="L316" s="26">
        <v>0</v>
      </c>
      <c r="M316" s="26">
        <v>1</v>
      </c>
      <c r="N316" s="26">
        <v>0</v>
      </c>
      <c r="O316" s="26">
        <v>0</v>
      </c>
      <c r="P316" s="26">
        <f>IF(AND(IFERROR(INDEX(SP_Aktiv,MATCH(C316,SP_Liste,0)),TRUE),IFERROR(INDEX(PK_Aktiv,MATCH(E316,PK_Liste,0)),TRUE),IF(Filter!$L$5="Alle GeVo",TRUE,IF(Filter!$L$5="Nur BÜ-Schlüssel",ISNUMBER(MATCH(H316,BUESchluessel,0)),IFERROR(INDEX(GV_Aktiv,MATCH(G316,GV_Liste,0)),Filter!$H$18)))),1,0)</f>
        <v>1</v>
      </c>
    </row>
    <row r="317" spans="1:16" x14ac:dyDescent="0.25">
      <c r="A317" s="28">
        <v>46287</v>
      </c>
      <c r="B317" s="7" t="s">
        <v>107</v>
      </c>
      <c r="C317" s="7" t="s">
        <v>20</v>
      </c>
      <c r="D317" s="7" t="s">
        <v>19</v>
      </c>
      <c r="E317" s="7" t="s">
        <v>33</v>
      </c>
      <c r="F317" s="7" t="s">
        <v>889</v>
      </c>
      <c r="G317" s="7" t="s">
        <v>77</v>
      </c>
      <c r="H317" s="26">
        <v>401</v>
      </c>
      <c r="I317" s="26">
        <v>8</v>
      </c>
      <c r="J317" s="26">
        <v>0</v>
      </c>
      <c r="K317" s="26">
        <v>0</v>
      </c>
      <c r="L317" s="26">
        <v>0</v>
      </c>
      <c r="M317" s="26">
        <v>7</v>
      </c>
      <c r="N317" s="26">
        <v>1</v>
      </c>
      <c r="O317" s="26">
        <v>0</v>
      </c>
      <c r="P317" s="26">
        <f>IF(AND(IFERROR(INDEX(SP_Aktiv,MATCH(C317,SP_Liste,0)),TRUE),IFERROR(INDEX(PK_Aktiv,MATCH(E317,PK_Liste,0)),TRUE),IF(Filter!$L$5="Alle GeVo",TRUE,IF(Filter!$L$5="Nur BÜ-Schlüssel",ISNUMBER(MATCH(H317,BUESchluessel,0)),IFERROR(INDEX(GV_Aktiv,MATCH(G317,GV_Liste,0)),Filter!$H$18)))),1,0)</f>
        <v>1</v>
      </c>
    </row>
    <row r="318" spans="1:16" x14ac:dyDescent="0.25">
      <c r="A318" s="28">
        <v>46287</v>
      </c>
      <c r="B318" s="7" t="s">
        <v>107</v>
      </c>
      <c r="C318" s="7" t="s">
        <v>14</v>
      </c>
      <c r="D318" s="7" t="s">
        <v>14</v>
      </c>
      <c r="E318" s="7" t="s">
        <v>69</v>
      </c>
      <c r="F318" s="7" t="s">
        <v>890</v>
      </c>
      <c r="G318" s="7" t="s">
        <v>891</v>
      </c>
      <c r="H318" s="26">
        <v>9000</v>
      </c>
      <c r="I318" s="26">
        <v>1</v>
      </c>
      <c r="J318" s="26">
        <v>0</v>
      </c>
      <c r="K318" s="26">
        <v>0</v>
      </c>
      <c r="L318" s="26">
        <v>0</v>
      </c>
      <c r="M318" s="26">
        <v>1</v>
      </c>
      <c r="N318" s="26">
        <v>0</v>
      </c>
      <c r="O318" s="26">
        <v>0</v>
      </c>
      <c r="P318" s="26">
        <f>IF(AND(IFERROR(INDEX(SP_Aktiv,MATCH(C318,SP_Liste,0)),TRUE),IFERROR(INDEX(PK_Aktiv,MATCH(E318,PK_Liste,0)),TRUE),IF(Filter!$L$5="Alle GeVo",TRUE,IF(Filter!$L$5="Nur BÜ-Schlüssel",ISNUMBER(MATCH(H318,BUESchluessel,0)),IFERROR(INDEX(GV_Aktiv,MATCH(G318,GV_Liste,0)),Filter!$H$18)))),1,0)</f>
        <v>0</v>
      </c>
    </row>
    <row r="319" spans="1:16" x14ac:dyDescent="0.25">
      <c r="A319" s="28">
        <v>46287</v>
      </c>
      <c r="B319" s="7" t="s">
        <v>107</v>
      </c>
      <c r="C319" s="7" t="s">
        <v>20</v>
      </c>
      <c r="D319" s="7" t="s">
        <v>21</v>
      </c>
      <c r="E319" s="7" t="s">
        <v>69</v>
      </c>
      <c r="F319" s="7" t="s">
        <v>892</v>
      </c>
      <c r="G319" s="7" t="s">
        <v>893</v>
      </c>
      <c r="H319" s="26">
        <v>30</v>
      </c>
      <c r="I319" s="26">
        <v>1</v>
      </c>
      <c r="J319" s="26">
        <v>0</v>
      </c>
      <c r="K319" s="26">
        <v>0</v>
      </c>
      <c r="L319" s="26">
        <v>0</v>
      </c>
      <c r="M319" s="26">
        <v>1</v>
      </c>
      <c r="N319" s="26">
        <v>0</v>
      </c>
      <c r="O319" s="26">
        <v>0</v>
      </c>
      <c r="P319" s="26">
        <f>IF(AND(IFERROR(INDEX(SP_Aktiv,MATCH(C319,SP_Liste,0)),TRUE),IFERROR(INDEX(PK_Aktiv,MATCH(E319,PK_Liste,0)),TRUE),IF(Filter!$L$5="Alle GeVo",TRUE,IF(Filter!$L$5="Nur BÜ-Schlüssel",ISNUMBER(MATCH(H319,BUESchluessel,0)),IFERROR(INDEX(GV_Aktiv,MATCH(G319,GV_Liste,0)),Filter!$H$18)))),1,0)</f>
        <v>0</v>
      </c>
    </row>
    <row r="320" spans="1:16" x14ac:dyDescent="0.25">
      <c r="A320" s="28">
        <v>46287</v>
      </c>
      <c r="B320" s="7" t="s">
        <v>107</v>
      </c>
      <c r="C320" s="7" t="s">
        <v>20</v>
      </c>
      <c r="D320" s="7" t="s">
        <v>21</v>
      </c>
      <c r="E320" s="7" t="s">
        <v>33</v>
      </c>
      <c r="F320" s="7" t="s">
        <v>892</v>
      </c>
      <c r="G320" s="7" t="s">
        <v>893</v>
      </c>
      <c r="H320" s="26">
        <v>30</v>
      </c>
      <c r="I320" s="26">
        <v>1</v>
      </c>
      <c r="J320" s="26">
        <v>0</v>
      </c>
      <c r="K320" s="26">
        <v>0</v>
      </c>
      <c r="L320" s="26">
        <v>0</v>
      </c>
      <c r="M320" s="26">
        <v>1</v>
      </c>
      <c r="N320" s="26">
        <v>0</v>
      </c>
      <c r="O320" s="26">
        <v>0</v>
      </c>
      <c r="P320" s="26">
        <f>IF(AND(IFERROR(INDEX(SP_Aktiv,MATCH(C320,SP_Liste,0)),TRUE),IFERROR(INDEX(PK_Aktiv,MATCH(E320,PK_Liste,0)),TRUE),IF(Filter!$L$5="Alle GeVo",TRUE,IF(Filter!$L$5="Nur BÜ-Schlüssel",ISNUMBER(MATCH(H320,BUESchluessel,0)),IFERROR(INDEX(GV_Aktiv,MATCH(G320,GV_Liste,0)),Filter!$H$18)))),1,0)</f>
        <v>1</v>
      </c>
    </row>
    <row r="321" spans="1:16" x14ac:dyDescent="0.25">
      <c r="A321" s="28">
        <v>46287</v>
      </c>
      <c r="B321" s="7" t="s">
        <v>107</v>
      </c>
      <c r="C321" s="7" t="s">
        <v>14</v>
      </c>
      <c r="D321" s="7" t="s">
        <v>14</v>
      </c>
      <c r="E321" s="7" t="s">
        <v>64</v>
      </c>
      <c r="F321" s="7" t="s">
        <v>894</v>
      </c>
      <c r="G321" s="7" t="s">
        <v>895</v>
      </c>
      <c r="H321" s="26">
        <v>5044</v>
      </c>
      <c r="I321" s="26">
        <v>1</v>
      </c>
      <c r="J321" s="26">
        <v>0</v>
      </c>
      <c r="K321" s="26">
        <v>0</v>
      </c>
      <c r="L321" s="26">
        <v>0</v>
      </c>
      <c r="M321" s="26">
        <v>1</v>
      </c>
      <c r="N321" s="26">
        <v>0</v>
      </c>
      <c r="O321" s="26">
        <v>0</v>
      </c>
      <c r="P321" s="26">
        <f>IF(AND(IFERROR(INDEX(SP_Aktiv,MATCH(C321,SP_Liste,0)),TRUE),IFERROR(INDEX(PK_Aktiv,MATCH(E321,PK_Liste,0)),TRUE),IF(Filter!$L$5="Alle GeVo",TRUE,IF(Filter!$L$5="Nur BÜ-Schlüssel",ISNUMBER(MATCH(H321,BUESchluessel,0)),IFERROR(INDEX(GV_Aktiv,MATCH(G321,GV_Liste,0)),Filter!$H$18)))),1,0)</f>
        <v>0</v>
      </c>
    </row>
    <row r="322" spans="1:16" x14ac:dyDescent="0.25">
      <c r="A322" s="28">
        <v>46287</v>
      </c>
      <c r="B322" s="7" t="s">
        <v>107</v>
      </c>
      <c r="C322" s="7" t="s">
        <v>14</v>
      </c>
      <c r="D322" s="7" t="s">
        <v>14</v>
      </c>
      <c r="E322" s="7" t="s">
        <v>34</v>
      </c>
      <c r="F322" s="7" t="s">
        <v>896</v>
      </c>
      <c r="G322" s="7" t="s">
        <v>897</v>
      </c>
      <c r="H322" s="26">
        <v>6115</v>
      </c>
      <c r="I322" s="26">
        <v>1</v>
      </c>
      <c r="J322" s="26">
        <v>0</v>
      </c>
      <c r="K322" s="26">
        <v>0</v>
      </c>
      <c r="L322" s="26">
        <v>0</v>
      </c>
      <c r="M322" s="26">
        <v>1</v>
      </c>
      <c r="N322" s="26">
        <v>0</v>
      </c>
      <c r="O322" s="26">
        <v>0</v>
      </c>
      <c r="P322" s="26">
        <f>IF(AND(IFERROR(INDEX(SP_Aktiv,MATCH(C322,SP_Liste,0)),TRUE),IFERROR(INDEX(PK_Aktiv,MATCH(E322,PK_Liste,0)),TRUE),IF(Filter!$L$5="Alle GeVo",TRUE,IF(Filter!$L$5="Nur BÜ-Schlüssel",ISNUMBER(MATCH(H322,BUESchluessel,0)),IFERROR(INDEX(GV_Aktiv,MATCH(G322,GV_Liste,0)),Filter!$H$18)))),1,0)</f>
        <v>1</v>
      </c>
    </row>
    <row r="323" spans="1:16" x14ac:dyDescent="0.25">
      <c r="A323" s="28">
        <v>46287</v>
      </c>
      <c r="B323" s="7" t="s">
        <v>107</v>
      </c>
      <c r="C323" s="7" t="s">
        <v>14</v>
      </c>
      <c r="D323" s="7" t="s">
        <v>14</v>
      </c>
      <c r="E323" s="7" t="s">
        <v>64</v>
      </c>
      <c r="F323" s="7" t="s">
        <v>896</v>
      </c>
      <c r="G323" s="7" t="s">
        <v>897</v>
      </c>
      <c r="H323" s="26">
        <v>6115</v>
      </c>
      <c r="I323" s="26">
        <v>3</v>
      </c>
      <c r="J323" s="26">
        <v>0</v>
      </c>
      <c r="K323" s="26">
        <v>0</v>
      </c>
      <c r="L323" s="26">
        <v>0</v>
      </c>
      <c r="M323" s="26">
        <v>3</v>
      </c>
      <c r="N323" s="26">
        <v>0</v>
      </c>
      <c r="O323" s="26">
        <v>0</v>
      </c>
      <c r="P323" s="26">
        <f>IF(AND(IFERROR(INDEX(SP_Aktiv,MATCH(C323,SP_Liste,0)),TRUE),IFERROR(INDEX(PK_Aktiv,MATCH(E323,PK_Liste,0)),TRUE),IF(Filter!$L$5="Alle GeVo",TRUE,IF(Filter!$L$5="Nur BÜ-Schlüssel",ISNUMBER(MATCH(H323,BUESchluessel,0)),IFERROR(INDEX(GV_Aktiv,MATCH(G323,GV_Liste,0)),Filter!$H$18)))),1,0)</f>
        <v>0</v>
      </c>
    </row>
    <row r="324" spans="1:16" x14ac:dyDescent="0.25">
      <c r="A324" s="28">
        <v>46287</v>
      </c>
      <c r="B324" s="7" t="s">
        <v>107</v>
      </c>
      <c r="C324" s="7" t="s">
        <v>14</v>
      </c>
      <c r="D324" s="7" t="s">
        <v>14</v>
      </c>
      <c r="E324" s="7" t="s">
        <v>34</v>
      </c>
      <c r="F324" s="7" t="s">
        <v>898</v>
      </c>
      <c r="G324" s="7" t="s">
        <v>899</v>
      </c>
      <c r="H324" s="26">
        <v>6093</v>
      </c>
      <c r="I324" s="26">
        <v>1</v>
      </c>
      <c r="J324" s="26">
        <v>0</v>
      </c>
      <c r="K324" s="26">
        <v>0</v>
      </c>
      <c r="L324" s="26">
        <v>0</v>
      </c>
      <c r="M324" s="26">
        <v>1</v>
      </c>
      <c r="N324" s="26">
        <v>0</v>
      </c>
      <c r="O324" s="26">
        <v>0</v>
      </c>
      <c r="P324" s="26">
        <f>IF(AND(IFERROR(INDEX(SP_Aktiv,MATCH(C324,SP_Liste,0)),TRUE),IFERROR(INDEX(PK_Aktiv,MATCH(E324,PK_Liste,0)),TRUE),IF(Filter!$L$5="Alle GeVo",TRUE,IF(Filter!$L$5="Nur BÜ-Schlüssel",ISNUMBER(MATCH(H324,BUESchluessel,0)),IFERROR(INDEX(GV_Aktiv,MATCH(G324,GV_Liste,0)),Filter!$H$18)))),1,0)</f>
        <v>1</v>
      </c>
    </row>
    <row r="325" spans="1:16" x14ac:dyDescent="0.25">
      <c r="A325" s="28">
        <v>46287</v>
      </c>
      <c r="B325" s="7" t="s">
        <v>107</v>
      </c>
      <c r="C325" s="7" t="s">
        <v>20</v>
      </c>
      <c r="D325" s="7" t="s">
        <v>22</v>
      </c>
      <c r="E325" s="7" t="s">
        <v>33</v>
      </c>
      <c r="F325" s="7" t="s">
        <v>900</v>
      </c>
      <c r="G325" s="7" t="s">
        <v>529</v>
      </c>
      <c r="H325" s="26">
        <v>97</v>
      </c>
      <c r="I325" s="26">
        <v>1</v>
      </c>
      <c r="J325" s="26">
        <v>0</v>
      </c>
      <c r="K325" s="26">
        <v>0</v>
      </c>
      <c r="L325" s="26">
        <v>0</v>
      </c>
      <c r="M325" s="26">
        <v>1</v>
      </c>
      <c r="N325" s="26">
        <v>0</v>
      </c>
      <c r="O325" s="26">
        <v>0</v>
      </c>
      <c r="P325" s="26">
        <f>IF(AND(IFERROR(INDEX(SP_Aktiv,MATCH(C325,SP_Liste,0)),TRUE),IFERROR(INDEX(PK_Aktiv,MATCH(E325,PK_Liste,0)),TRUE),IF(Filter!$L$5="Alle GeVo",TRUE,IF(Filter!$L$5="Nur BÜ-Schlüssel",ISNUMBER(MATCH(H325,BUESchluessel,0)),IFERROR(INDEX(GV_Aktiv,MATCH(G325,GV_Liste,0)),Filter!$H$18)))),1,0)</f>
        <v>1</v>
      </c>
    </row>
    <row r="326" spans="1:16" x14ac:dyDescent="0.25">
      <c r="A326" s="28">
        <v>46287</v>
      </c>
      <c r="B326" s="7" t="s">
        <v>107</v>
      </c>
      <c r="C326" s="7" t="s">
        <v>20</v>
      </c>
      <c r="D326" s="7" t="s">
        <v>19</v>
      </c>
      <c r="E326" s="7" t="s">
        <v>33</v>
      </c>
      <c r="F326" s="7" t="s">
        <v>901</v>
      </c>
      <c r="G326" s="7" t="s">
        <v>902</v>
      </c>
      <c r="H326" s="26">
        <v>420</v>
      </c>
      <c r="I326" s="26">
        <v>1</v>
      </c>
      <c r="J326" s="26">
        <v>0</v>
      </c>
      <c r="K326" s="26">
        <v>0</v>
      </c>
      <c r="L326" s="26">
        <v>0</v>
      </c>
      <c r="M326" s="26">
        <v>1</v>
      </c>
      <c r="N326" s="26">
        <v>0</v>
      </c>
      <c r="O326" s="26">
        <v>0</v>
      </c>
      <c r="P326" s="26">
        <f>IF(AND(IFERROR(INDEX(SP_Aktiv,MATCH(C326,SP_Liste,0)),TRUE),IFERROR(INDEX(PK_Aktiv,MATCH(E326,PK_Liste,0)),TRUE),IF(Filter!$L$5="Alle GeVo",TRUE,IF(Filter!$L$5="Nur BÜ-Schlüssel",ISNUMBER(MATCH(H326,BUESchluessel,0)),IFERROR(INDEX(GV_Aktiv,MATCH(G326,GV_Liste,0)),Filter!$H$18)))),1,0)</f>
        <v>1</v>
      </c>
    </row>
    <row r="327" spans="1:16" x14ac:dyDescent="0.25">
      <c r="A327" s="28">
        <v>46287</v>
      </c>
      <c r="B327" s="7" t="s">
        <v>107</v>
      </c>
      <c r="C327" s="7" t="s">
        <v>20</v>
      </c>
      <c r="D327" s="7" t="s">
        <v>19</v>
      </c>
      <c r="E327" s="7" t="s">
        <v>69</v>
      </c>
      <c r="F327" s="7" t="s">
        <v>562</v>
      </c>
      <c r="G327" s="7" t="s">
        <v>80</v>
      </c>
      <c r="H327" s="26">
        <v>472</v>
      </c>
      <c r="I327" s="26">
        <v>12</v>
      </c>
      <c r="J327" s="26">
        <v>0</v>
      </c>
      <c r="K327" s="26">
        <v>0</v>
      </c>
      <c r="L327" s="26">
        <v>0</v>
      </c>
      <c r="M327" s="26">
        <v>7</v>
      </c>
      <c r="N327" s="26">
        <v>1</v>
      </c>
      <c r="O327" s="26">
        <v>4</v>
      </c>
      <c r="P327" s="26">
        <f>IF(AND(IFERROR(INDEX(SP_Aktiv,MATCH(C327,SP_Liste,0)),TRUE),IFERROR(INDEX(PK_Aktiv,MATCH(E327,PK_Liste,0)),TRUE),IF(Filter!$L$5="Alle GeVo",TRUE,IF(Filter!$L$5="Nur BÜ-Schlüssel",ISNUMBER(MATCH(H327,BUESchluessel,0)),IFERROR(INDEX(GV_Aktiv,MATCH(G327,GV_Liste,0)),Filter!$H$18)))),1,0)</f>
        <v>0</v>
      </c>
    </row>
    <row r="328" spans="1:16" x14ac:dyDescent="0.25">
      <c r="A328" s="28">
        <v>46287</v>
      </c>
      <c r="B328" s="7" t="s">
        <v>107</v>
      </c>
      <c r="C328" s="7" t="s">
        <v>20</v>
      </c>
      <c r="D328" s="7" t="s">
        <v>19</v>
      </c>
      <c r="E328" s="7" t="s">
        <v>33</v>
      </c>
      <c r="F328" s="7" t="s">
        <v>903</v>
      </c>
      <c r="G328" s="7" t="s">
        <v>606</v>
      </c>
      <c r="H328" s="26">
        <v>374</v>
      </c>
      <c r="I328" s="26">
        <v>7</v>
      </c>
      <c r="J328" s="26">
        <v>0</v>
      </c>
      <c r="K328" s="26">
        <v>0</v>
      </c>
      <c r="L328" s="26">
        <v>0</v>
      </c>
      <c r="M328" s="26">
        <v>6</v>
      </c>
      <c r="N328" s="26">
        <v>1</v>
      </c>
      <c r="O328" s="26">
        <v>0</v>
      </c>
      <c r="P328" s="26">
        <f>IF(AND(IFERROR(INDEX(SP_Aktiv,MATCH(C328,SP_Liste,0)),TRUE),IFERROR(INDEX(PK_Aktiv,MATCH(E328,PK_Liste,0)),TRUE),IF(Filter!$L$5="Alle GeVo",TRUE,IF(Filter!$L$5="Nur BÜ-Schlüssel",ISNUMBER(MATCH(H328,BUESchluessel,0)),IFERROR(INDEX(GV_Aktiv,MATCH(G328,GV_Liste,0)),Filter!$H$18)))),1,0)</f>
        <v>1</v>
      </c>
    </row>
    <row r="329" spans="1:16" x14ac:dyDescent="0.25">
      <c r="A329" s="28">
        <v>46287</v>
      </c>
      <c r="B329" s="7" t="s">
        <v>107</v>
      </c>
      <c r="C329" s="7" t="s">
        <v>20</v>
      </c>
      <c r="D329" s="7" t="s">
        <v>21</v>
      </c>
      <c r="E329" s="7" t="s">
        <v>33</v>
      </c>
      <c r="F329" s="7" t="s">
        <v>904</v>
      </c>
      <c r="G329" s="7" t="s">
        <v>902</v>
      </c>
      <c r="H329" s="26">
        <v>420</v>
      </c>
      <c r="I329" s="26">
        <v>5</v>
      </c>
      <c r="J329" s="26">
        <v>0</v>
      </c>
      <c r="K329" s="26">
        <v>0</v>
      </c>
      <c r="L329" s="26">
        <v>0</v>
      </c>
      <c r="M329" s="26">
        <v>5</v>
      </c>
      <c r="N329" s="26">
        <v>0</v>
      </c>
      <c r="O329" s="26">
        <v>0</v>
      </c>
      <c r="P329" s="26">
        <f>IF(AND(IFERROR(INDEX(SP_Aktiv,MATCH(C329,SP_Liste,0)),TRUE),IFERROR(INDEX(PK_Aktiv,MATCH(E329,PK_Liste,0)),TRUE),IF(Filter!$L$5="Alle GeVo",TRUE,IF(Filter!$L$5="Nur BÜ-Schlüssel",ISNUMBER(MATCH(H329,BUESchluessel,0)),IFERROR(INDEX(GV_Aktiv,MATCH(G329,GV_Liste,0)),Filter!$H$18)))),1,0)</f>
        <v>1</v>
      </c>
    </row>
    <row r="330" spans="1:16" x14ac:dyDescent="0.25">
      <c r="A330" s="28">
        <v>46287</v>
      </c>
      <c r="B330" s="7" t="s">
        <v>107</v>
      </c>
      <c r="C330" s="7" t="s">
        <v>20</v>
      </c>
      <c r="D330" s="7" t="s">
        <v>23</v>
      </c>
      <c r="E330" s="7" t="s">
        <v>33</v>
      </c>
      <c r="F330" s="7" t="s">
        <v>905</v>
      </c>
      <c r="G330" s="7" t="s">
        <v>73</v>
      </c>
      <c r="H330" s="26">
        <v>40</v>
      </c>
      <c r="I330" s="26">
        <v>5</v>
      </c>
      <c r="J330" s="26">
        <v>0</v>
      </c>
      <c r="K330" s="26">
        <v>0</v>
      </c>
      <c r="L330" s="26">
        <v>0</v>
      </c>
      <c r="M330" s="26">
        <v>5</v>
      </c>
      <c r="N330" s="26">
        <v>0</v>
      </c>
      <c r="O330" s="26">
        <v>0</v>
      </c>
      <c r="P330" s="26">
        <f>IF(AND(IFERROR(INDEX(SP_Aktiv,MATCH(C330,SP_Liste,0)),TRUE),IFERROR(INDEX(PK_Aktiv,MATCH(E330,PK_Liste,0)),TRUE),IF(Filter!$L$5="Alle GeVo",TRUE,IF(Filter!$L$5="Nur BÜ-Schlüssel",ISNUMBER(MATCH(H330,BUESchluessel,0)),IFERROR(INDEX(GV_Aktiv,MATCH(G330,GV_Liste,0)),Filter!$H$18)))),1,0)</f>
        <v>1</v>
      </c>
    </row>
    <row r="331" spans="1:16" x14ac:dyDescent="0.25">
      <c r="A331" s="28">
        <v>46287</v>
      </c>
      <c r="B331" s="7" t="s">
        <v>107</v>
      </c>
      <c r="C331" s="7" t="s">
        <v>16</v>
      </c>
      <c r="D331" s="7" t="s">
        <v>17</v>
      </c>
      <c r="E331" s="7" t="s">
        <v>33</v>
      </c>
      <c r="F331" s="7" t="s">
        <v>906</v>
      </c>
      <c r="G331" s="7" t="s">
        <v>907</v>
      </c>
      <c r="H331" s="26">
        <v>332</v>
      </c>
      <c r="I331" s="26">
        <v>2</v>
      </c>
      <c r="J331" s="26">
        <v>0</v>
      </c>
      <c r="K331" s="26">
        <v>0</v>
      </c>
      <c r="L331" s="26">
        <v>0</v>
      </c>
      <c r="M331" s="26">
        <v>2</v>
      </c>
      <c r="N331" s="26">
        <v>0</v>
      </c>
      <c r="O331" s="26">
        <v>0</v>
      </c>
      <c r="P331" s="26">
        <f>IF(AND(IFERROR(INDEX(SP_Aktiv,MATCH(C331,SP_Liste,0)),TRUE),IFERROR(INDEX(PK_Aktiv,MATCH(E331,PK_Liste,0)),TRUE),IF(Filter!$L$5="Alle GeVo",TRUE,IF(Filter!$L$5="Nur BÜ-Schlüssel",ISNUMBER(MATCH(H331,BUESchluessel,0)),IFERROR(INDEX(GV_Aktiv,MATCH(G331,GV_Liste,0)),Filter!$H$18)))),1,0)</f>
        <v>1</v>
      </c>
    </row>
    <row r="332" spans="1:16" x14ac:dyDescent="0.25">
      <c r="A332" s="28">
        <v>46287</v>
      </c>
      <c r="B332" s="7" t="s">
        <v>107</v>
      </c>
      <c r="C332" s="7" t="s">
        <v>20</v>
      </c>
      <c r="D332" s="7" t="s">
        <v>22</v>
      </c>
      <c r="E332" s="7" t="s">
        <v>69</v>
      </c>
      <c r="F332" s="7" t="s">
        <v>908</v>
      </c>
      <c r="G332" s="7" t="s">
        <v>73</v>
      </c>
      <c r="H332" s="26">
        <v>40</v>
      </c>
      <c r="I332" s="26">
        <v>1</v>
      </c>
      <c r="J332" s="26">
        <v>0</v>
      </c>
      <c r="K332" s="26">
        <v>0</v>
      </c>
      <c r="L332" s="26">
        <v>0</v>
      </c>
      <c r="M332" s="26">
        <v>1</v>
      </c>
      <c r="N332" s="26">
        <v>0</v>
      </c>
      <c r="O332" s="26">
        <v>0</v>
      </c>
      <c r="P332" s="26">
        <f>IF(AND(IFERROR(INDEX(SP_Aktiv,MATCH(C332,SP_Liste,0)),TRUE),IFERROR(INDEX(PK_Aktiv,MATCH(E332,PK_Liste,0)),TRUE),IF(Filter!$L$5="Alle GeVo",TRUE,IF(Filter!$L$5="Nur BÜ-Schlüssel",ISNUMBER(MATCH(H332,BUESchluessel,0)),IFERROR(INDEX(GV_Aktiv,MATCH(G332,GV_Liste,0)),Filter!$H$18)))),1,0)</f>
        <v>0</v>
      </c>
    </row>
    <row r="333" spans="1:16" x14ac:dyDescent="0.25">
      <c r="A333" s="28">
        <v>46287</v>
      </c>
      <c r="B333" s="7" t="s">
        <v>107</v>
      </c>
      <c r="C333" s="7" t="s">
        <v>16</v>
      </c>
      <c r="D333" s="7" t="s">
        <v>17</v>
      </c>
      <c r="E333" s="7" t="s">
        <v>33</v>
      </c>
      <c r="F333" s="7" t="s">
        <v>909</v>
      </c>
      <c r="G333" s="7" t="s">
        <v>910</v>
      </c>
      <c r="H333" s="26">
        <v>467</v>
      </c>
      <c r="I333" s="26">
        <v>3</v>
      </c>
      <c r="J333" s="26">
        <v>0</v>
      </c>
      <c r="K333" s="26">
        <v>0</v>
      </c>
      <c r="L333" s="26">
        <v>0</v>
      </c>
      <c r="M333" s="26">
        <v>3</v>
      </c>
      <c r="N333" s="26">
        <v>0</v>
      </c>
      <c r="O333" s="26">
        <v>0</v>
      </c>
      <c r="P333" s="26">
        <f>IF(AND(IFERROR(INDEX(SP_Aktiv,MATCH(C333,SP_Liste,0)),TRUE),IFERROR(INDEX(PK_Aktiv,MATCH(E333,PK_Liste,0)),TRUE),IF(Filter!$L$5="Alle GeVo",TRUE,IF(Filter!$L$5="Nur BÜ-Schlüssel",ISNUMBER(MATCH(H333,BUESchluessel,0)),IFERROR(INDEX(GV_Aktiv,MATCH(G333,GV_Liste,0)),Filter!$H$18)))),1,0)</f>
        <v>1</v>
      </c>
    </row>
    <row r="334" spans="1:16" x14ac:dyDescent="0.25">
      <c r="A334" s="28">
        <v>46287</v>
      </c>
      <c r="B334" s="7" t="s">
        <v>107</v>
      </c>
      <c r="C334" s="7" t="s">
        <v>20</v>
      </c>
      <c r="D334" s="7" t="s">
        <v>19</v>
      </c>
      <c r="E334" s="7" t="s">
        <v>33</v>
      </c>
      <c r="F334" s="7" t="s">
        <v>911</v>
      </c>
      <c r="G334" s="7" t="s">
        <v>912</v>
      </c>
      <c r="H334" s="26">
        <v>701</v>
      </c>
      <c r="I334" s="26">
        <v>4</v>
      </c>
      <c r="J334" s="26">
        <v>0</v>
      </c>
      <c r="K334" s="26">
        <v>0</v>
      </c>
      <c r="L334" s="26">
        <v>4</v>
      </c>
      <c r="M334" s="26">
        <v>0</v>
      </c>
      <c r="N334" s="26">
        <v>0</v>
      </c>
      <c r="O334" s="26">
        <v>0</v>
      </c>
      <c r="P334" s="26">
        <f>IF(AND(IFERROR(INDEX(SP_Aktiv,MATCH(C334,SP_Liste,0)),TRUE),IFERROR(INDEX(PK_Aktiv,MATCH(E334,PK_Liste,0)),TRUE),IF(Filter!$L$5="Alle GeVo",TRUE,IF(Filter!$L$5="Nur BÜ-Schlüssel",ISNUMBER(MATCH(H334,BUESchluessel,0)),IFERROR(INDEX(GV_Aktiv,MATCH(G334,GV_Liste,0)),Filter!$H$18)))),1,0)</f>
        <v>1</v>
      </c>
    </row>
    <row r="335" spans="1:16" x14ac:dyDescent="0.25">
      <c r="A335" s="28">
        <v>46287</v>
      </c>
      <c r="B335" s="7" t="s">
        <v>107</v>
      </c>
      <c r="C335" s="7" t="s">
        <v>20</v>
      </c>
      <c r="D335" s="7" t="s">
        <v>19</v>
      </c>
      <c r="E335" s="7" t="s">
        <v>33</v>
      </c>
      <c r="F335" s="7" t="s">
        <v>913</v>
      </c>
      <c r="G335" s="7" t="s">
        <v>914</v>
      </c>
      <c r="H335" s="26">
        <v>535</v>
      </c>
      <c r="I335" s="26">
        <v>1</v>
      </c>
      <c r="J335" s="26">
        <v>0</v>
      </c>
      <c r="K335" s="26">
        <v>0</v>
      </c>
      <c r="L335" s="26">
        <v>0</v>
      </c>
      <c r="M335" s="26">
        <v>1</v>
      </c>
      <c r="N335" s="26">
        <v>0</v>
      </c>
      <c r="O335" s="26">
        <v>0</v>
      </c>
      <c r="P335" s="26">
        <f>IF(AND(IFERROR(INDEX(SP_Aktiv,MATCH(C335,SP_Liste,0)),TRUE),IFERROR(INDEX(PK_Aktiv,MATCH(E335,PK_Liste,0)),TRUE),IF(Filter!$L$5="Alle GeVo",TRUE,IF(Filter!$L$5="Nur BÜ-Schlüssel",ISNUMBER(MATCH(H335,BUESchluessel,0)),IFERROR(INDEX(GV_Aktiv,MATCH(G335,GV_Liste,0)),Filter!$H$18)))),1,0)</f>
        <v>1</v>
      </c>
    </row>
    <row r="336" spans="1:16" x14ac:dyDescent="0.25">
      <c r="A336" s="28">
        <v>46287</v>
      </c>
      <c r="B336" s="7" t="s">
        <v>107</v>
      </c>
      <c r="C336" s="7" t="s">
        <v>16</v>
      </c>
      <c r="D336" s="7" t="s">
        <v>15</v>
      </c>
      <c r="E336" s="7" t="s">
        <v>33</v>
      </c>
      <c r="F336" s="7" t="s">
        <v>915</v>
      </c>
      <c r="G336" s="7" t="s">
        <v>916</v>
      </c>
      <c r="H336" s="26">
        <v>543</v>
      </c>
      <c r="I336" s="26">
        <v>5</v>
      </c>
      <c r="J336" s="26">
        <v>0</v>
      </c>
      <c r="K336" s="26">
        <v>0</v>
      </c>
      <c r="L336" s="26">
        <v>5</v>
      </c>
      <c r="M336" s="26">
        <v>0</v>
      </c>
      <c r="N336" s="26">
        <v>0</v>
      </c>
      <c r="O336" s="26">
        <v>0</v>
      </c>
      <c r="P336" s="26">
        <f>IF(AND(IFERROR(INDEX(SP_Aktiv,MATCH(C336,SP_Liste,0)),TRUE),IFERROR(INDEX(PK_Aktiv,MATCH(E336,PK_Liste,0)),TRUE),IF(Filter!$L$5="Alle GeVo",TRUE,IF(Filter!$L$5="Nur BÜ-Schlüssel",ISNUMBER(MATCH(H336,BUESchluessel,0)),IFERROR(INDEX(GV_Aktiv,MATCH(G336,GV_Liste,0)),Filter!$H$18)))),1,0)</f>
        <v>1</v>
      </c>
    </row>
    <row r="337" spans="1:16" x14ac:dyDescent="0.25">
      <c r="A337" s="28">
        <v>46287</v>
      </c>
      <c r="B337" s="7" t="s">
        <v>107</v>
      </c>
      <c r="C337" s="7" t="s">
        <v>20</v>
      </c>
      <c r="D337" s="7" t="s">
        <v>21</v>
      </c>
      <c r="E337" s="7" t="s">
        <v>65</v>
      </c>
      <c r="F337" s="7" t="s">
        <v>582</v>
      </c>
      <c r="G337" s="7" t="s">
        <v>74</v>
      </c>
      <c r="H337" s="26">
        <v>67</v>
      </c>
      <c r="I337" s="26">
        <v>2</v>
      </c>
      <c r="J337" s="26">
        <v>0</v>
      </c>
      <c r="K337" s="26">
        <v>0</v>
      </c>
      <c r="L337" s="26">
        <v>0</v>
      </c>
      <c r="M337" s="26">
        <v>1</v>
      </c>
      <c r="N337" s="26">
        <v>1</v>
      </c>
      <c r="O337" s="26">
        <v>0</v>
      </c>
      <c r="P337" s="26">
        <f>IF(AND(IFERROR(INDEX(SP_Aktiv,MATCH(C337,SP_Liste,0)),TRUE),IFERROR(INDEX(PK_Aktiv,MATCH(E337,PK_Liste,0)),TRUE),IF(Filter!$L$5="Alle GeVo",TRUE,IF(Filter!$L$5="Nur BÜ-Schlüssel",ISNUMBER(MATCH(H337,BUESchluessel,0)),IFERROR(INDEX(GV_Aktiv,MATCH(G337,GV_Liste,0)),Filter!$H$18)))),1,0)</f>
        <v>0</v>
      </c>
    </row>
    <row r="338" spans="1:16" x14ac:dyDescent="0.25">
      <c r="A338" s="28">
        <v>46287</v>
      </c>
      <c r="B338" s="7" t="s">
        <v>107</v>
      </c>
      <c r="C338" s="7" t="s">
        <v>20</v>
      </c>
      <c r="D338" s="7" t="s">
        <v>19</v>
      </c>
      <c r="E338" s="7" t="s">
        <v>33</v>
      </c>
      <c r="F338" s="7" t="s">
        <v>917</v>
      </c>
      <c r="G338" s="7" t="s">
        <v>918</v>
      </c>
      <c r="H338" s="26">
        <v>370</v>
      </c>
      <c r="I338" s="26">
        <v>1</v>
      </c>
      <c r="J338" s="26">
        <v>0</v>
      </c>
      <c r="K338" s="26">
        <v>0</v>
      </c>
      <c r="L338" s="26">
        <v>0</v>
      </c>
      <c r="M338" s="26">
        <v>1</v>
      </c>
      <c r="N338" s="26">
        <v>0</v>
      </c>
      <c r="O338" s="26">
        <v>0</v>
      </c>
      <c r="P338" s="26">
        <f>IF(AND(IFERROR(INDEX(SP_Aktiv,MATCH(C338,SP_Liste,0)),TRUE),IFERROR(INDEX(PK_Aktiv,MATCH(E338,PK_Liste,0)),TRUE),IF(Filter!$L$5="Alle GeVo",TRUE,IF(Filter!$L$5="Nur BÜ-Schlüssel",ISNUMBER(MATCH(H338,BUESchluessel,0)),IFERROR(INDEX(GV_Aktiv,MATCH(G338,GV_Liste,0)),Filter!$H$18)))),1,0)</f>
        <v>1</v>
      </c>
    </row>
    <row r="339" spans="1:16" x14ac:dyDescent="0.25">
      <c r="A339" s="28">
        <v>46287</v>
      </c>
      <c r="B339" s="7" t="s">
        <v>107</v>
      </c>
      <c r="C339" s="7" t="s">
        <v>20</v>
      </c>
      <c r="D339" s="7" t="s">
        <v>19</v>
      </c>
      <c r="E339" s="7" t="s">
        <v>33</v>
      </c>
      <c r="F339" s="7" t="s">
        <v>919</v>
      </c>
      <c r="G339" s="7" t="s">
        <v>920</v>
      </c>
      <c r="H339" s="26">
        <v>473</v>
      </c>
      <c r="I339" s="26">
        <v>1</v>
      </c>
      <c r="J339" s="26">
        <v>0</v>
      </c>
      <c r="K339" s="26">
        <v>0</v>
      </c>
      <c r="L339" s="26">
        <v>0</v>
      </c>
      <c r="M339" s="26">
        <v>1</v>
      </c>
      <c r="N339" s="26">
        <v>0</v>
      </c>
      <c r="O339" s="26">
        <v>0</v>
      </c>
      <c r="P339" s="26">
        <f>IF(AND(IFERROR(INDEX(SP_Aktiv,MATCH(C339,SP_Liste,0)),TRUE),IFERROR(INDEX(PK_Aktiv,MATCH(E339,PK_Liste,0)),TRUE),IF(Filter!$L$5="Alle GeVo",TRUE,IF(Filter!$L$5="Nur BÜ-Schlüssel",ISNUMBER(MATCH(H339,BUESchluessel,0)),IFERROR(INDEX(GV_Aktiv,MATCH(G339,GV_Liste,0)),Filter!$H$18)))),1,0)</f>
        <v>1</v>
      </c>
    </row>
    <row r="340" spans="1:16" x14ac:dyDescent="0.25">
      <c r="A340" s="28">
        <v>46287</v>
      </c>
      <c r="B340" s="7" t="s">
        <v>107</v>
      </c>
      <c r="C340" s="7" t="s">
        <v>20</v>
      </c>
      <c r="D340" s="7" t="s">
        <v>19</v>
      </c>
      <c r="E340" s="7" t="s">
        <v>66</v>
      </c>
      <c r="F340" s="7" t="s">
        <v>533</v>
      </c>
      <c r="G340" s="7" t="s">
        <v>75</v>
      </c>
      <c r="H340" s="26">
        <v>108</v>
      </c>
      <c r="I340" s="26">
        <v>3</v>
      </c>
      <c r="J340" s="26">
        <v>0</v>
      </c>
      <c r="K340" s="26">
        <v>0</v>
      </c>
      <c r="L340" s="26">
        <v>0</v>
      </c>
      <c r="M340" s="26">
        <v>3</v>
      </c>
      <c r="N340" s="26">
        <v>0</v>
      </c>
      <c r="O340" s="26">
        <v>0</v>
      </c>
      <c r="P340" s="26">
        <f>IF(AND(IFERROR(INDEX(SP_Aktiv,MATCH(C340,SP_Liste,0)),TRUE),IFERROR(INDEX(PK_Aktiv,MATCH(E340,PK_Liste,0)),TRUE),IF(Filter!$L$5="Alle GeVo",TRUE,IF(Filter!$L$5="Nur BÜ-Schlüssel",ISNUMBER(MATCH(H340,BUESchluessel,0)),IFERROR(INDEX(GV_Aktiv,MATCH(G340,GV_Liste,0)),Filter!$H$18)))),1,0)</f>
        <v>0</v>
      </c>
    </row>
    <row r="341" spans="1:16" x14ac:dyDescent="0.25">
      <c r="A341" s="28">
        <v>46287</v>
      </c>
      <c r="B341" s="7" t="s">
        <v>107</v>
      </c>
      <c r="C341" s="7" t="s">
        <v>20</v>
      </c>
      <c r="D341" s="7" t="s">
        <v>19</v>
      </c>
      <c r="E341" s="7" t="s">
        <v>66</v>
      </c>
      <c r="F341" s="7" t="s">
        <v>530</v>
      </c>
      <c r="G341" s="7" t="s">
        <v>74</v>
      </c>
      <c r="H341" s="26">
        <v>67</v>
      </c>
      <c r="I341" s="26">
        <v>1</v>
      </c>
      <c r="J341" s="26">
        <v>0</v>
      </c>
      <c r="K341" s="26">
        <v>0</v>
      </c>
      <c r="L341" s="26">
        <v>0</v>
      </c>
      <c r="M341" s="26">
        <v>1</v>
      </c>
      <c r="N341" s="26">
        <v>0</v>
      </c>
      <c r="O341" s="26">
        <v>0</v>
      </c>
      <c r="P341" s="26">
        <f>IF(AND(IFERROR(INDEX(SP_Aktiv,MATCH(C341,SP_Liste,0)),TRUE),IFERROR(INDEX(PK_Aktiv,MATCH(E341,PK_Liste,0)),TRUE),IF(Filter!$L$5="Alle GeVo",TRUE,IF(Filter!$L$5="Nur BÜ-Schlüssel",ISNUMBER(MATCH(H341,BUESchluessel,0)),IFERROR(INDEX(GV_Aktiv,MATCH(G341,GV_Liste,0)),Filter!$H$18)))),1,0)</f>
        <v>0</v>
      </c>
    </row>
    <row r="342" spans="1:16" x14ac:dyDescent="0.25">
      <c r="A342" s="28">
        <v>46287</v>
      </c>
      <c r="B342" s="7" t="s">
        <v>107</v>
      </c>
      <c r="C342" s="7" t="s">
        <v>20</v>
      </c>
      <c r="D342" s="7" t="s">
        <v>19</v>
      </c>
      <c r="E342" s="7" t="s">
        <v>66</v>
      </c>
      <c r="F342" s="7" t="s">
        <v>538</v>
      </c>
      <c r="G342" s="7" t="s">
        <v>78</v>
      </c>
      <c r="H342" s="26">
        <v>413</v>
      </c>
      <c r="I342" s="26">
        <v>2</v>
      </c>
      <c r="J342" s="26">
        <v>0</v>
      </c>
      <c r="K342" s="26">
        <v>0</v>
      </c>
      <c r="L342" s="26">
        <v>0</v>
      </c>
      <c r="M342" s="26">
        <v>2</v>
      </c>
      <c r="N342" s="26">
        <v>0</v>
      </c>
      <c r="O342" s="26">
        <v>0</v>
      </c>
      <c r="P342" s="26">
        <f>IF(AND(IFERROR(INDEX(SP_Aktiv,MATCH(C342,SP_Liste,0)),TRUE),IFERROR(INDEX(PK_Aktiv,MATCH(E342,PK_Liste,0)),TRUE),IF(Filter!$L$5="Alle GeVo",TRUE,IF(Filter!$L$5="Nur BÜ-Schlüssel",ISNUMBER(MATCH(H342,BUESchluessel,0)),IFERROR(INDEX(GV_Aktiv,MATCH(G342,GV_Liste,0)),Filter!$H$18)))),1,0)</f>
        <v>0</v>
      </c>
    </row>
    <row r="343" spans="1:16" x14ac:dyDescent="0.25">
      <c r="A343" s="28">
        <v>46287</v>
      </c>
      <c r="B343" s="7" t="s">
        <v>107</v>
      </c>
      <c r="C343" s="7" t="s">
        <v>20</v>
      </c>
      <c r="D343" s="7" t="s">
        <v>19</v>
      </c>
      <c r="E343" s="7" t="s">
        <v>33</v>
      </c>
      <c r="F343" s="7" t="s">
        <v>921</v>
      </c>
      <c r="G343" s="7" t="s">
        <v>922</v>
      </c>
      <c r="H343" s="26">
        <v>491</v>
      </c>
      <c r="I343" s="26">
        <v>3</v>
      </c>
      <c r="J343" s="26">
        <v>0</v>
      </c>
      <c r="K343" s="26">
        <v>0</v>
      </c>
      <c r="L343" s="26">
        <v>0</v>
      </c>
      <c r="M343" s="26">
        <v>2</v>
      </c>
      <c r="N343" s="26">
        <v>1</v>
      </c>
      <c r="O343" s="26">
        <v>0</v>
      </c>
      <c r="P343" s="26">
        <f>IF(AND(IFERROR(INDEX(SP_Aktiv,MATCH(C343,SP_Liste,0)),TRUE),IFERROR(INDEX(PK_Aktiv,MATCH(E343,PK_Liste,0)),TRUE),IF(Filter!$L$5="Alle GeVo",TRUE,IF(Filter!$L$5="Nur BÜ-Schlüssel",ISNUMBER(MATCH(H343,BUESchluessel,0)),IFERROR(INDEX(GV_Aktiv,MATCH(G343,GV_Liste,0)),Filter!$H$18)))),1,0)</f>
        <v>1</v>
      </c>
    </row>
    <row r="344" spans="1:16" x14ac:dyDescent="0.25">
      <c r="A344" s="28">
        <v>46287</v>
      </c>
      <c r="B344" s="7" t="s">
        <v>107</v>
      </c>
      <c r="C344" s="7" t="s">
        <v>20</v>
      </c>
      <c r="D344" s="7" t="s">
        <v>22</v>
      </c>
      <c r="E344" s="7" t="s">
        <v>65</v>
      </c>
      <c r="F344" s="7" t="s">
        <v>923</v>
      </c>
      <c r="G344" s="7" t="s">
        <v>924</v>
      </c>
      <c r="H344" s="26">
        <v>69</v>
      </c>
      <c r="I344" s="26">
        <v>1</v>
      </c>
      <c r="J344" s="26">
        <v>0</v>
      </c>
      <c r="K344" s="26">
        <v>0</v>
      </c>
      <c r="L344" s="26">
        <v>0</v>
      </c>
      <c r="M344" s="26">
        <v>1</v>
      </c>
      <c r="N344" s="26">
        <v>0</v>
      </c>
      <c r="O344" s="26">
        <v>0</v>
      </c>
      <c r="P344" s="26">
        <f>IF(AND(IFERROR(INDEX(SP_Aktiv,MATCH(C344,SP_Liste,0)),TRUE),IFERROR(INDEX(PK_Aktiv,MATCH(E344,PK_Liste,0)),TRUE),IF(Filter!$L$5="Alle GeVo",TRUE,IF(Filter!$L$5="Nur BÜ-Schlüssel",ISNUMBER(MATCH(H344,BUESchluessel,0)),IFERROR(INDEX(GV_Aktiv,MATCH(G344,GV_Liste,0)),Filter!$H$18)))),1,0)</f>
        <v>0</v>
      </c>
    </row>
    <row r="345" spans="1:16" x14ac:dyDescent="0.25">
      <c r="A345" s="28">
        <v>46287</v>
      </c>
      <c r="B345" s="7" t="s">
        <v>107</v>
      </c>
      <c r="C345" s="7" t="s">
        <v>20</v>
      </c>
      <c r="D345" s="7" t="s">
        <v>19</v>
      </c>
      <c r="E345" s="7" t="s">
        <v>33</v>
      </c>
      <c r="F345" s="7" t="s">
        <v>925</v>
      </c>
      <c r="G345" s="7" t="s">
        <v>926</v>
      </c>
      <c r="H345" s="26">
        <v>101</v>
      </c>
      <c r="I345" s="26">
        <v>1</v>
      </c>
      <c r="J345" s="26">
        <v>0</v>
      </c>
      <c r="K345" s="26">
        <v>0</v>
      </c>
      <c r="L345" s="26">
        <v>0</v>
      </c>
      <c r="M345" s="26">
        <v>1</v>
      </c>
      <c r="N345" s="26">
        <v>0</v>
      </c>
      <c r="O345" s="26">
        <v>0</v>
      </c>
      <c r="P345" s="26">
        <f>IF(AND(IFERROR(INDEX(SP_Aktiv,MATCH(C345,SP_Liste,0)),TRUE),IFERROR(INDEX(PK_Aktiv,MATCH(E345,PK_Liste,0)),TRUE),IF(Filter!$L$5="Alle GeVo",TRUE,IF(Filter!$L$5="Nur BÜ-Schlüssel",ISNUMBER(MATCH(H345,BUESchluessel,0)),IFERROR(INDEX(GV_Aktiv,MATCH(G345,GV_Liste,0)),Filter!$H$18)))),1,0)</f>
        <v>1</v>
      </c>
    </row>
    <row r="346" spans="1:16" x14ac:dyDescent="0.25">
      <c r="A346" s="28">
        <v>46287</v>
      </c>
      <c r="B346" s="7" t="s">
        <v>107</v>
      </c>
      <c r="C346" s="7" t="s">
        <v>16</v>
      </c>
      <c r="D346" s="7" t="s">
        <v>17</v>
      </c>
      <c r="E346" s="7" t="s">
        <v>33</v>
      </c>
      <c r="F346" s="7" t="s">
        <v>927</v>
      </c>
      <c r="G346" s="7" t="s">
        <v>928</v>
      </c>
      <c r="H346" s="26">
        <v>30</v>
      </c>
      <c r="I346" s="26">
        <v>4</v>
      </c>
      <c r="J346" s="26">
        <v>0</v>
      </c>
      <c r="K346" s="26">
        <v>0</v>
      </c>
      <c r="L346" s="26">
        <v>0</v>
      </c>
      <c r="M346" s="26">
        <v>4</v>
      </c>
      <c r="N346" s="26">
        <v>0</v>
      </c>
      <c r="O346" s="26">
        <v>0</v>
      </c>
      <c r="P346" s="26">
        <f>IF(AND(IFERROR(INDEX(SP_Aktiv,MATCH(C346,SP_Liste,0)),TRUE),IFERROR(INDEX(PK_Aktiv,MATCH(E346,PK_Liste,0)),TRUE),IF(Filter!$L$5="Alle GeVo",TRUE,IF(Filter!$L$5="Nur BÜ-Schlüssel",ISNUMBER(MATCH(H346,BUESchluessel,0)),IFERROR(INDEX(GV_Aktiv,MATCH(G346,GV_Liste,0)),Filter!$H$18)))),1,0)</f>
        <v>1</v>
      </c>
    </row>
    <row r="347" spans="1:16" x14ac:dyDescent="0.25">
      <c r="A347" s="28">
        <v>46287</v>
      </c>
      <c r="B347" s="7" t="s">
        <v>107</v>
      </c>
      <c r="C347" s="7" t="s">
        <v>16</v>
      </c>
      <c r="D347" s="7" t="s">
        <v>15</v>
      </c>
      <c r="E347" s="7" t="s">
        <v>33</v>
      </c>
      <c r="F347" s="7" t="s">
        <v>929</v>
      </c>
      <c r="G347" s="7" t="s">
        <v>912</v>
      </c>
      <c r="H347" s="26">
        <v>701</v>
      </c>
      <c r="I347" s="26">
        <v>4</v>
      </c>
      <c r="J347" s="26">
        <v>0</v>
      </c>
      <c r="K347" s="26">
        <v>0</v>
      </c>
      <c r="L347" s="26">
        <v>4</v>
      </c>
      <c r="M347" s="26">
        <v>0</v>
      </c>
      <c r="N347" s="26">
        <v>0</v>
      </c>
      <c r="O347" s="26">
        <v>0</v>
      </c>
      <c r="P347" s="26">
        <f>IF(AND(IFERROR(INDEX(SP_Aktiv,MATCH(C347,SP_Liste,0)),TRUE),IFERROR(INDEX(PK_Aktiv,MATCH(E347,PK_Liste,0)),TRUE),IF(Filter!$L$5="Alle GeVo",TRUE,IF(Filter!$L$5="Nur BÜ-Schlüssel",ISNUMBER(MATCH(H347,BUESchluessel,0)),IFERROR(INDEX(GV_Aktiv,MATCH(G347,GV_Liste,0)),Filter!$H$18)))),1,0)</f>
        <v>1</v>
      </c>
    </row>
    <row r="348" spans="1:16" x14ac:dyDescent="0.25">
      <c r="A348" s="28">
        <v>46287</v>
      </c>
      <c r="B348" s="7" t="s">
        <v>107</v>
      </c>
      <c r="C348" s="7" t="s">
        <v>20</v>
      </c>
      <c r="D348" s="7" t="s">
        <v>26</v>
      </c>
      <c r="E348" s="7" t="s">
        <v>33</v>
      </c>
      <c r="F348" s="7" t="s">
        <v>930</v>
      </c>
      <c r="G348" s="7" t="s">
        <v>566</v>
      </c>
      <c r="H348" s="26">
        <v>643</v>
      </c>
      <c r="I348" s="26">
        <v>1</v>
      </c>
      <c r="J348" s="26">
        <v>0</v>
      </c>
      <c r="K348" s="26">
        <v>0</v>
      </c>
      <c r="L348" s="26">
        <v>0</v>
      </c>
      <c r="M348" s="26">
        <v>1</v>
      </c>
      <c r="N348" s="26">
        <v>0</v>
      </c>
      <c r="O348" s="26">
        <v>0</v>
      </c>
      <c r="P348" s="26">
        <f>IF(AND(IFERROR(INDEX(SP_Aktiv,MATCH(C348,SP_Liste,0)),TRUE),IFERROR(INDEX(PK_Aktiv,MATCH(E348,PK_Liste,0)),TRUE),IF(Filter!$L$5="Alle GeVo",TRUE,IF(Filter!$L$5="Nur BÜ-Schlüssel",ISNUMBER(MATCH(H348,BUESchluessel,0)),IFERROR(INDEX(GV_Aktiv,MATCH(G348,GV_Liste,0)),Filter!$H$18)))),1,0)</f>
        <v>1</v>
      </c>
    </row>
    <row r="349" spans="1:16" x14ac:dyDescent="0.25">
      <c r="A349" s="28">
        <v>46287</v>
      </c>
      <c r="B349" s="7" t="s">
        <v>107</v>
      </c>
      <c r="C349" s="7" t="s">
        <v>20</v>
      </c>
      <c r="D349" s="7" t="s">
        <v>19</v>
      </c>
      <c r="E349" s="7" t="s">
        <v>33</v>
      </c>
      <c r="F349" s="7" t="s">
        <v>931</v>
      </c>
      <c r="G349" s="7" t="s">
        <v>932</v>
      </c>
      <c r="H349" s="26">
        <v>799</v>
      </c>
      <c r="I349" s="26">
        <v>2</v>
      </c>
      <c r="J349" s="26">
        <v>0</v>
      </c>
      <c r="K349" s="26">
        <v>0</v>
      </c>
      <c r="L349" s="26">
        <v>0</v>
      </c>
      <c r="M349" s="26">
        <v>1</v>
      </c>
      <c r="N349" s="26">
        <v>1</v>
      </c>
      <c r="O349" s="26">
        <v>0</v>
      </c>
      <c r="P349" s="26">
        <f>IF(AND(IFERROR(INDEX(SP_Aktiv,MATCH(C349,SP_Liste,0)),TRUE),IFERROR(INDEX(PK_Aktiv,MATCH(E349,PK_Liste,0)),TRUE),IF(Filter!$L$5="Alle GeVo",TRUE,IF(Filter!$L$5="Nur BÜ-Schlüssel",ISNUMBER(MATCH(H349,BUESchluessel,0)),IFERROR(INDEX(GV_Aktiv,MATCH(G349,GV_Liste,0)),Filter!$H$18)))),1,0)</f>
        <v>1</v>
      </c>
    </row>
    <row r="350" spans="1:16" x14ac:dyDescent="0.25">
      <c r="A350" s="28">
        <v>46287</v>
      </c>
      <c r="B350" s="7" t="s">
        <v>107</v>
      </c>
      <c r="C350" s="7" t="s">
        <v>16</v>
      </c>
      <c r="D350" s="7" t="s">
        <v>15</v>
      </c>
      <c r="E350" s="7" t="s">
        <v>33</v>
      </c>
      <c r="F350" s="7" t="s">
        <v>933</v>
      </c>
      <c r="G350" s="7" t="s">
        <v>934</v>
      </c>
      <c r="H350" s="26">
        <v>38</v>
      </c>
      <c r="I350" s="26">
        <v>1</v>
      </c>
      <c r="J350" s="26">
        <v>0</v>
      </c>
      <c r="K350" s="26">
        <v>0</v>
      </c>
      <c r="L350" s="26">
        <v>0</v>
      </c>
      <c r="M350" s="26">
        <v>1</v>
      </c>
      <c r="N350" s="26">
        <v>0</v>
      </c>
      <c r="O350" s="26">
        <v>0</v>
      </c>
      <c r="P350" s="26">
        <f>IF(AND(IFERROR(INDEX(SP_Aktiv,MATCH(C350,SP_Liste,0)),TRUE),IFERROR(INDEX(PK_Aktiv,MATCH(E350,PK_Liste,0)),TRUE),IF(Filter!$L$5="Alle GeVo",TRUE,IF(Filter!$L$5="Nur BÜ-Schlüssel",ISNUMBER(MATCH(H350,BUESchluessel,0)),IFERROR(INDEX(GV_Aktiv,MATCH(G350,GV_Liste,0)),Filter!$H$18)))),1,0)</f>
        <v>1</v>
      </c>
    </row>
    <row r="351" spans="1:16" x14ac:dyDescent="0.25">
      <c r="A351" s="28">
        <v>46287</v>
      </c>
      <c r="B351" s="7" t="s">
        <v>107</v>
      </c>
      <c r="C351" s="7" t="s">
        <v>16</v>
      </c>
      <c r="D351" s="7" t="s">
        <v>15</v>
      </c>
      <c r="E351" s="7" t="s">
        <v>33</v>
      </c>
      <c r="F351" s="7" t="s">
        <v>935</v>
      </c>
      <c r="G351" s="7" t="s">
        <v>651</v>
      </c>
      <c r="H351" s="26">
        <v>193</v>
      </c>
      <c r="I351" s="26">
        <v>2</v>
      </c>
      <c r="J351" s="26">
        <v>0</v>
      </c>
      <c r="K351" s="26">
        <v>0</v>
      </c>
      <c r="L351" s="26">
        <v>0</v>
      </c>
      <c r="M351" s="26">
        <v>1</v>
      </c>
      <c r="N351" s="26">
        <v>1</v>
      </c>
      <c r="O351" s="26">
        <v>0</v>
      </c>
      <c r="P351" s="26">
        <f>IF(AND(IFERROR(INDEX(SP_Aktiv,MATCH(C351,SP_Liste,0)),TRUE),IFERROR(INDEX(PK_Aktiv,MATCH(E351,PK_Liste,0)),TRUE),IF(Filter!$L$5="Alle GeVo",TRUE,IF(Filter!$L$5="Nur BÜ-Schlüssel",ISNUMBER(MATCH(H351,BUESchluessel,0)),IFERROR(INDEX(GV_Aktiv,MATCH(G351,GV_Liste,0)),Filter!$H$18)))),1,0)</f>
        <v>1</v>
      </c>
    </row>
    <row r="352" spans="1:16" x14ac:dyDescent="0.25">
      <c r="A352" s="28">
        <v>46287</v>
      </c>
      <c r="B352" s="7" t="s">
        <v>107</v>
      </c>
      <c r="C352" s="7" t="s">
        <v>16</v>
      </c>
      <c r="D352" s="7" t="s">
        <v>17</v>
      </c>
      <c r="E352" s="7" t="s">
        <v>33</v>
      </c>
      <c r="F352" s="7" t="s">
        <v>936</v>
      </c>
      <c r="G352" s="7" t="s">
        <v>937</v>
      </c>
      <c r="H352" s="26">
        <v>278</v>
      </c>
      <c r="I352" s="26">
        <v>1</v>
      </c>
      <c r="J352" s="26">
        <v>0</v>
      </c>
      <c r="K352" s="26">
        <v>0</v>
      </c>
      <c r="L352" s="26">
        <v>0</v>
      </c>
      <c r="M352" s="26">
        <v>1</v>
      </c>
      <c r="N352" s="26">
        <v>0</v>
      </c>
      <c r="O352" s="26">
        <v>0</v>
      </c>
      <c r="P352" s="26">
        <f>IF(AND(IFERROR(INDEX(SP_Aktiv,MATCH(C352,SP_Liste,0)),TRUE),IFERROR(INDEX(PK_Aktiv,MATCH(E352,PK_Liste,0)),TRUE),IF(Filter!$L$5="Alle GeVo",TRUE,IF(Filter!$L$5="Nur BÜ-Schlüssel",ISNUMBER(MATCH(H352,BUESchluessel,0)),IFERROR(INDEX(GV_Aktiv,MATCH(G352,GV_Liste,0)),Filter!$H$18)))),1,0)</f>
        <v>1</v>
      </c>
    </row>
    <row r="353" spans="1:16" x14ac:dyDescent="0.25">
      <c r="A353" s="28">
        <v>46287</v>
      </c>
      <c r="B353" s="7" t="s">
        <v>107</v>
      </c>
      <c r="C353" s="7" t="s">
        <v>20</v>
      </c>
      <c r="D353" s="7" t="s">
        <v>19</v>
      </c>
      <c r="E353" s="7" t="s">
        <v>33</v>
      </c>
      <c r="F353" s="7" t="s">
        <v>938</v>
      </c>
      <c r="G353" s="7" t="s">
        <v>939</v>
      </c>
      <c r="H353" s="26">
        <v>349</v>
      </c>
      <c r="I353" s="26">
        <v>1</v>
      </c>
      <c r="J353" s="26">
        <v>0</v>
      </c>
      <c r="K353" s="26">
        <v>0</v>
      </c>
      <c r="L353" s="26">
        <v>0</v>
      </c>
      <c r="M353" s="26">
        <v>1</v>
      </c>
      <c r="N353" s="26">
        <v>0</v>
      </c>
      <c r="O353" s="26">
        <v>0</v>
      </c>
      <c r="P353" s="26">
        <f>IF(AND(IFERROR(INDEX(SP_Aktiv,MATCH(C353,SP_Liste,0)),TRUE),IFERROR(INDEX(PK_Aktiv,MATCH(E353,PK_Liste,0)),TRUE),IF(Filter!$L$5="Alle GeVo",TRUE,IF(Filter!$L$5="Nur BÜ-Schlüssel",ISNUMBER(MATCH(H353,BUESchluessel,0)),IFERROR(INDEX(GV_Aktiv,MATCH(G353,GV_Liste,0)),Filter!$H$18)))),1,0)</f>
        <v>1</v>
      </c>
    </row>
    <row r="354" spans="1:16" x14ac:dyDescent="0.25">
      <c r="A354" s="28">
        <v>46287</v>
      </c>
      <c r="B354" s="7" t="s">
        <v>107</v>
      </c>
      <c r="C354" s="7" t="s">
        <v>20</v>
      </c>
      <c r="D354" s="7" t="s">
        <v>25</v>
      </c>
      <c r="E354" s="7" t="s">
        <v>65</v>
      </c>
      <c r="F354" s="7" t="s">
        <v>707</v>
      </c>
      <c r="G354" s="7" t="s">
        <v>75</v>
      </c>
      <c r="H354" s="26">
        <v>108</v>
      </c>
      <c r="I354" s="26">
        <v>3</v>
      </c>
      <c r="J354" s="26">
        <v>0</v>
      </c>
      <c r="K354" s="26">
        <v>0</v>
      </c>
      <c r="L354" s="26">
        <v>0</v>
      </c>
      <c r="M354" s="26">
        <v>3</v>
      </c>
      <c r="N354" s="26">
        <v>0</v>
      </c>
      <c r="O354" s="26">
        <v>0</v>
      </c>
      <c r="P354" s="26">
        <f>IF(AND(IFERROR(INDEX(SP_Aktiv,MATCH(C354,SP_Liste,0)),TRUE),IFERROR(INDEX(PK_Aktiv,MATCH(E354,PK_Liste,0)),TRUE),IF(Filter!$L$5="Alle GeVo",TRUE,IF(Filter!$L$5="Nur BÜ-Schlüssel",ISNUMBER(MATCH(H354,BUESchluessel,0)),IFERROR(INDEX(GV_Aktiv,MATCH(G354,GV_Liste,0)),Filter!$H$18)))),1,0)</f>
        <v>0</v>
      </c>
    </row>
    <row r="355" spans="1:16" x14ac:dyDescent="0.25">
      <c r="A355" s="28">
        <v>46287</v>
      </c>
      <c r="B355" s="7" t="s">
        <v>107</v>
      </c>
      <c r="C355" s="7" t="s">
        <v>14</v>
      </c>
      <c r="D355" s="7" t="s">
        <v>14</v>
      </c>
      <c r="E355" s="7" t="s">
        <v>64</v>
      </c>
      <c r="F355" s="7" t="s">
        <v>940</v>
      </c>
      <c r="G355" s="7" t="s">
        <v>941</v>
      </c>
      <c r="H355" s="26">
        <v>5054</v>
      </c>
      <c r="I355" s="26">
        <v>1</v>
      </c>
      <c r="J355" s="26">
        <v>0</v>
      </c>
      <c r="K355" s="26">
        <v>0</v>
      </c>
      <c r="L355" s="26">
        <v>0</v>
      </c>
      <c r="M355" s="26">
        <v>1</v>
      </c>
      <c r="N355" s="26">
        <v>0</v>
      </c>
      <c r="O355" s="26">
        <v>0</v>
      </c>
      <c r="P355" s="26">
        <f>IF(AND(IFERROR(INDEX(SP_Aktiv,MATCH(C355,SP_Liste,0)),TRUE),IFERROR(INDEX(PK_Aktiv,MATCH(E355,PK_Liste,0)),TRUE),IF(Filter!$L$5="Alle GeVo",TRUE,IF(Filter!$L$5="Nur BÜ-Schlüssel",ISNUMBER(MATCH(H355,BUESchluessel,0)),IFERROR(INDEX(GV_Aktiv,MATCH(G355,GV_Liste,0)),Filter!$H$18)))),1,0)</f>
        <v>0</v>
      </c>
    </row>
    <row r="356" spans="1:16" x14ac:dyDescent="0.25">
      <c r="A356" s="28">
        <v>46287</v>
      </c>
      <c r="B356" s="7" t="s">
        <v>107</v>
      </c>
      <c r="C356" s="7" t="s">
        <v>16</v>
      </c>
      <c r="D356" s="7" t="s">
        <v>17</v>
      </c>
      <c r="E356" s="7" t="s">
        <v>65</v>
      </c>
      <c r="F356" s="7" t="s">
        <v>653</v>
      </c>
      <c r="G356" s="7" t="s">
        <v>77</v>
      </c>
      <c r="H356" s="26">
        <v>401</v>
      </c>
      <c r="I356" s="26">
        <v>1</v>
      </c>
      <c r="J356" s="26">
        <v>0</v>
      </c>
      <c r="K356" s="26">
        <v>0</v>
      </c>
      <c r="L356" s="26">
        <v>0</v>
      </c>
      <c r="M356" s="26">
        <v>1</v>
      </c>
      <c r="N356" s="26">
        <v>0</v>
      </c>
      <c r="O356" s="26">
        <v>0</v>
      </c>
      <c r="P356" s="26">
        <f>IF(AND(IFERROR(INDEX(SP_Aktiv,MATCH(C356,SP_Liste,0)),TRUE),IFERROR(INDEX(PK_Aktiv,MATCH(E356,PK_Liste,0)),TRUE),IF(Filter!$L$5="Alle GeVo",TRUE,IF(Filter!$L$5="Nur BÜ-Schlüssel",ISNUMBER(MATCH(H356,BUESchluessel,0)),IFERROR(INDEX(GV_Aktiv,MATCH(G356,GV_Liste,0)),Filter!$H$18)))),1,0)</f>
        <v>0</v>
      </c>
    </row>
    <row r="357" spans="1:16" x14ac:dyDescent="0.25">
      <c r="A357" s="28">
        <v>46287</v>
      </c>
      <c r="B357" s="7" t="s">
        <v>107</v>
      </c>
      <c r="C357" s="7" t="s">
        <v>16</v>
      </c>
      <c r="D357" s="7" t="s">
        <v>15</v>
      </c>
      <c r="E357" s="7" t="s">
        <v>33</v>
      </c>
      <c r="F357" s="7" t="s">
        <v>942</v>
      </c>
      <c r="G357" s="7" t="s">
        <v>826</v>
      </c>
      <c r="H357" s="26">
        <v>83</v>
      </c>
      <c r="I357" s="26">
        <v>2</v>
      </c>
      <c r="J357" s="26">
        <v>0</v>
      </c>
      <c r="K357" s="26">
        <v>0</v>
      </c>
      <c r="L357" s="26">
        <v>0</v>
      </c>
      <c r="M357" s="26">
        <v>2</v>
      </c>
      <c r="N357" s="26">
        <v>0</v>
      </c>
      <c r="O357" s="26">
        <v>0</v>
      </c>
      <c r="P357" s="26">
        <f>IF(AND(IFERROR(INDEX(SP_Aktiv,MATCH(C357,SP_Liste,0)),TRUE),IFERROR(INDEX(PK_Aktiv,MATCH(E357,PK_Liste,0)),TRUE),IF(Filter!$L$5="Alle GeVo",TRUE,IF(Filter!$L$5="Nur BÜ-Schlüssel",ISNUMBER(MATCH(H357,BUESchluessel,0)),IFERROR(INDEX(GV_Aktiv,MATCH(G357,GV_Liste,0)),Filter!$H$18)))),1,0)</f>
        <v>1</v>
      </c>
    </row>
    <row r="358" spans="1:16" x14ac:dyDescent="0.25">
      <c r="A358" s="28">
        <v>46287</v>
      </c>
      <c r="B358" s="7" t="s">
        <v>107</v>
      </c>
      <c r="C358" s="7" t="s">
        <v>16</v>
      </c>
      <c r="D358" s="7" t="s">
        <v>15</v>
      </c>
      <c r="E358" s="7" t="s">
        <v>33</v>
      </c>
      <c r="F358" s="7" t="s">
        <v>943</v>
      </c>
      <c r="G358" s="7" t="s">
        <v>555</v>
      </c>
      <c r="H358" s="26">
        <v>731</v>
      </c>
      <c r="I358" s="26">
        <v>1</v>
      </c>
      <c r="J358" s="26">
        <v>0</v>
      </c>
      <c r="K358" s="26">
        <v>0</v>
      </c>
      <c r="L358" s="26">
        <v>0</v>
      </c>
      <c r="M358" s="26">
        <v>1</v>
      </c>
      <c r="N358" s="26">
        <v>0</v>
      </c>
      <c r="O358" s="26">
        <v>0</v>
      </c>
      <c r="P358" s="26">
        <f>IF(AND(IFERROR(INDEX(SP_Aktiv,MATCH(C358,SP_Liste,0)),TRUE),IFERROR(INDEX(PK_Aktiv,MATCH(E358,PK_Liste,0)),TRUE),IF(Filter!$L$5="Alle GeVo",TRUE,IF(Filter!$L$5="Nur BÜ-Schlüssel",ISNUMBER(MATCH(H358,BUESchluessel,0)),IFERROR(INDEX(GV_Aktiv,MATCH(G358,GV_Liste,0)),Filter!$H$18)))),1,0)</f>
        <v>1</v>
      </c>
    </row>
    <row r="359" spans="1:16" x14ac:dyDescent="0.25">
      <c r="A359" s="28">
        <v>46287</v>
      </c>
      <c r="B359" s="7" t="s">
        <v>107</v>
      </c>
      <c r="C359" s="7" t="s">
        <v>14</v>
      </c>
      <c r="D359" s="7" t="s">
        <v>14</v>
      </c>
      <c r="E359" s="7" t="s">
        <v>35</v>
      </c>
      <c r="F359" s="7" t="s">
        <v>520</v>
      </c>
      <c r="G359" s="7" t="s">
        <v>83</v>
      </c>
      <c r="H359" s="26">
        <v>2015</v>
      </c>
      <c r="I359" s="26">
        <v>4</v>
      </c>
      <c r="J359" s="26">
        <v>0</v>
      </c>
      <c r="K359" s="26">
        <v>0</v>
      </c>
      <c r="L359" s="26">
        <v>0</v>
      </c>
      <c r="M359" s="26">
        <v>4</v>
      </c>
      <c r="N359" s="26">
        <v>0</v>
      </c>
      <c r="O359" s="26">
        <v>0</v>
      </c>
      <c r="P359" s="26">
        <f>IF(AND(IFERROR(INDEX(SP_Aktiv,MATCH(C359,SP_Liste,0)),TRUE),IFERROR(INDEX(PK_Aktiv,MATCH(E359,PK_Liste,0)),TRUE),IF(Filter!$L$5="Alle GeVo",TRUE,IF(Filter!$L$5="Nur BÜ-Schlüssel",ISNUMBER(MATCH(H359,BUESchluessel,0)),IFERROR(INDEX(GV_Aktiv,MATCH(G359,GV_Liste,0)),Filter!$H$18)))),1,0)</f>
        <v>1</v>
      </c>
    </row>
    <row r="360" spans="1:16" x14ac:dyDescent="0.25">
      <c r="A360" s="28">
        <v>46287</v>
      </c>
      <c r="B360" s="7" t="s">
        <v>107</v>
      </c>
      <c r="C360" s="7" t="s">
        <v>14</v>
      </c>
      <c r="D360" s="7" t="s">
        <v>14</v>
      </c>
      <c r="E360" s="7" t="s">
        <v>67</v>
      </c>
      <c r="F360" s="7" t="s">
        <v>520</v>
      </c>
      <c r="G360" s="7" t="s">
        <v>83</v>
      </c>
      <c r="H360" s="26">
        <v>2015</v>
      </c>
      <c r="I360" s="26">
        <v>3</v>
      </c>
      <c r="J360" s="26">
        <v>0</v>
      </c>
      <c r="K360" s="26">
        <v>0</v>
      </c>
      <c r="L360" s="26">
        <v>0</v>
      </c>
      <c r="M360" s="26">
        <v>3</v>
      </c>
      <c r="N360" s="26">
        <v>0</v>
      </c>
      <c r="O360" s="26">
        <v>0</v>
      </c>
      <c r="P360" s="26">
        <f>IF(AND(IFERROR(INDEX(SP_Aktiv,MATCH(C360,SP_Liste,0)),TRUE),IFERROR(INDEX(PK_Aktiv,MATCH(E360,PK_Liste,0)),TRUE),IF(Filter!$L$5="Alle GeVo",TRUE,IF(Filter!$L$5="Nur BÜ-Schlüssel",ISNUMBER(MATCH(H360,BUESchluessel,0)),IFERROR(INDEX(GV_Aktiv,MATCH(G360,GV_Liste,0)),Filter!$H$18)))),1,0)</f>
        <v>0</v>
      </c>
    </row>
    <row r="361" spans="1:16" x14ac:dyDescent="0.25">
      <c r="A361" s="28">
        <v>46287</v>
      </c>
      <c r="B361" s="7" t="s">
        <v>107</v>
      </c>
      <c r="C361" s="7" t="s">
        <v>20</v>
      </c>
      <c r="D361" s="7" t="s">
        <v>19</v>
      </c>
      <c r="E361" s="7" t="s">
        <v>33</v>
      </c>
      <c r="F361" s="7" t="s">
        <v>944</v>
      </c>
      <c r="G361" s="7" t="s">
        <v>945</v>
      </c>
      <c r="H361" s="26">
        <v>483</v>
      </c>
      <c r="I361" s="26">
        <v>1</v>
      </c>
      <c r="J361" s="26">
        <v>0</v>
      </c>
      <c r="K361" s="26">
        <v>0</v>
      </c>
      <c r="L361" s="26">
        <v>0</v>
      </c>
      <c r="M361" s="26">
        <v>1</v>
      </c>
      <c r="N361" s="26">
        <v>0</v>
      </c>
      <c r="O361" s="26">
        <v>0</v>
      </c>
      <c r="P361" s="26">
        <f>IF(AND(IFERROR(INDEX(SP_Aktiv,MATCH(C361,SP_Liste,0)),TRUE),IFERROR(INDEX(PK_Aktiv,MATCH(E361,PK_Liste,0)),TRUE),IF(Filter!$L$5="Alle GeVo",TRUE,IF(Filter!$L$5="Nur BÜ-Schlüssel",ISNUMBER(MATCH(H361,BUESchluessel,0)),IFERROR(INDEX(GV_Aktiv,MATCH(G361,GV_Liste,0)),Filter!$H$18)))),1,0)</f>
        <v>1</v>
      </c>
    </row>
    <row r="362" spans="1:16" x14ac:dyDescent="0.25">
      <c r="A362" s="28">
        <v>46287</v>
      </c>
      <c r="B362" s="7" t="s">
        <v>107</v>
      </c>
      <c r="C362" s="7" t="s">
        <v>20</v>
      </c>
      <c r="D362" s="7" t="s">
        <v>22</v>
      </c>
      <c r="E362" s="7" t="s">
        <v>33</v>
      </c>
      <c r="F362" s="7" t="s">
        <v>946</v>
      </c>
      <c r="G362" s="7" t="s">
        <v>548</v>
      </c>
      <c r="H362" s="26">
        <v>73</v>
      </c>
      <c r="I362" s="26">
        <v>1</v>
      </c>
      <c r="J362" s="26">
        <v>0</v>
      </c>
      <c r="K362" s="26">
        <v>0</v>
      </c>
      <c r="L362" s="26">
        <v>0</v>
      </c>
      <c r="M362" s="26">
        <v>1</v>
      </c>
      <c r="N362" s="26">
        <v>0</v>
      </c>
      <c r="O362" s="26">
        <v>0</v>
      </c>
      <c r="P362" s="26">
        <f>IF(AND(IFERROR(INDEX(SP_Aktiv,MATCH(C362,SP_Liste,0)),TRUE),IFERROR(INDEX(PK_Aktiv,MATCH(E362,PK_Liste,0)),TRUE),IF(Filter!$L$5="Alle GeVo",TRUE,IF(Filter!$L$5="Nur BÜ-Schlüssel",ISNUMBER(MATCH(H362,BUESchluessel,0)),IFERROR(INDEX(GV_Aktiv,MATCH(G362,GV_Liste,0)),Filter!$H$18)))),1,0)</f>
        <v>1</v>
      </c>
    </row>
    <row r="363" spans="1:16" x14ac:dyDescent="0.25">
      <c r="A363" s="28">
        <v>46287</v>
      </c>
      <c r="B363" s="7" t="s">
        <v>107</v>
      </c>
      <c r="C363" s="7" t="s">
        <v>20</v>
      </c>
      <c r="D363" s="7" t="s">
        <v>22</v>
      </c>
      <c r="E363" s="7" t="s">
        <v>33</v>
      </c>
      <c r="F363" s="7" t="s">
        <v>947</v>
      </c>
      <c r="G363" s="7" t="s">
        <v>535</v>
      </c>
      <c r="H363" s="26">
        <v>800</v>
      </c>
      <c r="I363" s="26">
        <v>2</v>
      </c>
      <c r="J363" s="26">
        <v>0</v>
      </c>
      <c r="K363" s="26">
        <v>0</v>
      </c>
      <c r="L363" s="26">
        <v>0</v>
      </c>
      <c r="M363" s="26">
        <v>2</v>
      </c>
      <c r="N363" s="26">
        <v>0</v>
      </c>
      <c r="O363" s="26">
        <v>0</v>
      </c>
      <c r="P363" s="26">
        <f>IF(AND(IFERROR(INDEX(SP_Aktiv,MATCH(C363,SP_Liste,0)),TRUE),IFERROR(INDEX(PK_Aktiv,MATCH(E363,PK_Liste,0)),TRUE),IF(Filter!$L$5="Alle GeVo",TRUE,IF(Filter!$L$5="Nur BÜ-Schlüssel",ISNUMBER(MATCH(H363,BUESchluessel,0)),IFERROR(INDEX(GV_Aktiv,MATCH(G363,GV_Liste,0)),Filter!$H$18)))),1,0)</f>
        <v>1</v>
      </c>
    </row>
    <row r="364" spans="1:16" x14ac:dyDescent="0.25">
      <c r="A364" s="28">
        <v>46287</v>
      </c>
      <c r="B364" s="7" t="s">
        <v>107</v>
      </c>
      <c r="C364" s="7" t="s">
        <v>20</v>
      </c>
      <c r="D364" s="7" t="s">
        <v>22</v>
      </c>
      <c r="E364" s="7" t="s">
        <v>33</v>
      </c>
      <c r="F364" s="7" t="s">
        <v>948</v>
      </c>
      <c r="G364" s="7" t="s">
        <v>540</v>
      </c>
      <c r="H364" s="26">
        <v>404</v>
      </c>
      <c r="I364" s="26">
        <v>3</v>
      </c>
      <c r="J364" s="26">
        <v>0</v>
      </c>
      <c r="K364" s="26">
        <v>0</v>
      </c>
      <c r="L364" s="26">
        <v>0</v>
      </c>
      <c r="M364" s="26">
        <v>3</v>
      </c>
      <c r="N364" s="26">
        <v>0</v>
      </c>
      <c r="O364" s="26">
        <v>0</v>
      </c>
      <c r="P364" s="26">
        <f>IF(AND(IFERROR(INDEX(SP_Aktiv,MATCH(C364,SP_Liste,0)),TRUE),IFERROR(INDEX(PK_Aktiv,MATCH(E364,PK_Liste,0)),TRUE),IF(Filter!$L$5="Alle GeVo",TRUE,IF(Filter!$L$5="Nur BÜ-Schlüssel",ISNUMBER(MATCH(H364,BUESchluessel,0)),IFERROR(INDEX(GV_Aktiv,MATCH(G364,GV_Liste,0)),Filter!$H$18)))),1,0)</f>
        <v>1</v>
      </c>
    </row>
    <row r="365" spans="1:16" x14ac:dyDescent="0.25">
      <c r="A365" s="28">
        <v>46287</v>
      </c>
      <c r="B365" s="7" t="s">
        <v>107</v>
      </c>
      <c r="C365" s="7" t="s">
        <v>20</v>
      </c>
      <c r="D365" s="7" t="s">
        <v>23</v>
      </c>
      <c r="E365" s="7" t="s">
        <v>33</v>
      </c>
      <c r="F365" s="7" t="s">
        <v>949</v>
      </c>
      <c r="G365" s="7" t="s">
        <v>532</v>
      </c>
      <c r="H365" s="26">
        <v>427</v>
      </c>
      <c r="I365" s="26">
        <v>2</v>
      </c>
      <c r="J365" s="26">
        <v>0</v>
      </c>
      <c r="K365" s="26">
        <v>0</v>
      </c>
      <c r="L365" s="26">
        <v>0</v>
      </c>
      <c r="M365" s="26">
        <v>2</v>
      </c>
      <c r="N365" s="26">
        <v>0</v>
      </c>
      <c r="O365" s="26">
        <v>0</v>
      </c>
      <c r="P365" s="26">
        <f>IF(AND(IFERROR(INDEX(SP_Aktiv,MATCH(C365,SP_Liste,0)),TRUE),IFERROR(INDEX(PK_Aktiv,MATCH(E365,PK_Liste,0)),TRUE),IF(Filter!$L$5="Alle GeVo",TRUE,IF(Filter!$L$5="Nur BÜ-Schlüssel",ISNUMBER(MATCH(H365,BUESchluessel,0)),IFERROR(INDEX(GV_Aktiv,MATCH(G365,GV_Liste,0)),Filter!$H$18)))),1,0)</f>
        <v>1</v>
      </c>
    </row>
    <row r="366" spans="1:16" x14ac:dyDescent="0.25">
      <c r="A366" s="28">
        <v>46287</v>
      </c>
      <c r="B366" s="7" t="s">
        <v>107</v>
      </c>
      <c r="C366" s="7" t="s">
        <v>20</v>
      </c>
      <c r="D366" s="7" t="s">
        <v>19</v>
      </c>
      <c r="E366" s="7" t="s">
        <v>33</v>
      </c>
      <c r="F366" s="7" t="s">
        <v>950</v>
      </c>
      <c r="G366" s="7" t="s">
        <v>951</v>
      </c>
      <c r="H366" s="26">
        <v>998</v>
      </c>
      <c r="I366" s="26">
        <v>1</v>
      </c>
      <c r="J366" s="26">
        <v>0</v>
      </c>
      <c r="K366" s="26">
        <v>0</v>
      </c>
      <c r="L366" s="26">
        <v>0</v>
      </c>
      <c r="M366" s="26">
        <v>1</v>
      </c>
      <c r="N366" s="26">
        <v>0</v>
      </c>
      <c r="O366" s="26">
        <v>0</v>
      </c>
      <c r="P366" s="26">
        <f>IF(AND(IFERROR(INDEX(SP_Aktiv,MATCH(C366,SP_Liste,0)),TRUE),IFERROR(INDEX(PK_Aktiv,MATCH(E366,PK_Liste,0)),TRUE),IF(Filter!$L$5="Alle GeVo",TRUE,IF(Filter!$L$5="Nur BÜ-Schlüssel",ISNUMBER(MATCH(H366,BUESchluessel,0)),IFERROR(INDEX(GV_Aktiv,MATCH(G366,GV_Liste,0)),Filter!$H$18)))),1,0)</f>
        <v>1</v>
      </c>
    </row>
    <row r="367" spans="1:16" x14ac:dyDescent="0.25">
      <c r="A367" s="28">
        <v>46287</v>
      </c>
      <c r="B367" s="7" t="s">
        <v>107</v>
      </c>
      <c r="C367" s="7" t="s">
        <v>20</v>
      </c>
      <c r="D367" s="7" t="s">
        <v>19</v>
      </c>
      <c r="E367" s="7" t="s">
        <v>69</v>
      </c>
      <c r="F367" s="7" t="s">
        <v>952</v>
      </c>
      <c r="G367" s="7" t="s">
        <v>953</v>
      </c>
      <c r="H367" s="26">
        <v>935</v>
      </c>
      <c r="I367" s="26">
        <v>1</v>
      </c>
      <c r="J367" s="26">
        <v>0</v>
      </c>
      <c r="K367" s="26">
        <v>0</v>
      </c>
      <c r="L367" s="26">
        <v>0</v>
      </c>
      <c r="M367" s="26">
        <v>1</v>
      </c>
      <c r="N367" s="26">
        <v>0</v>
      </c>
      <c r="O367" s="26">
        <v>0</v>
      </c>
      <c r="P367" s="26">
        <f>IF(AND(IFERROR(INDEX(SP_Aktiv,MATCH(C367,SP_Liste,0)),TRUE),IFERROR(INDEX(PK_Aktiv,MATCH(E367,PK_Liste,0)),TRUE),IF(Filter!$L$5="Alle GeVo",TRUE,IF(Filter!$L$5="Nur BÜ-Schlüssel",ISNUMBER(MATCH(H367,BUESchluessel,0)),IFERROR(INDEX(GV_Aktiv,MATCH(G367,GV_Liste,0)),Filter!$H$18)))),1,0)</f>
        <v>0</v>
      </c>
    </row>
    <row r="368" spans="1:16" x14ac:dyDescent="0.25">
      <c r="A368" s="28">
        <v>46287</v>
      </c>
      <c r="B368" s="7" t="s">
        <v>107</v>
      </c>
      <c r="C368" s="7" t="s">
        <v>20</v>
      </c>
      <c r="D368" s="7" t="s">
        <v>19</v>
      </c>
      <c r="E368" s="7" t="s">
        <v>69</v>
      </c>
      <c r="F368" s="7" t="s">
        <v>640</v>
      </c>
      <c r="G368" s="7" t="s">
        <v>641</v>
      </c>
      <c r="H368" s="26">
        <v>384</v>
      </c>
      <c r="I368" s="26">
        <v>1</v>
      </c>
      <c r="J368" s="26">
        <v>0</v>
      </c>
      <c r="K368" s="26">
        <v>0</v>
      </c>
      <c r="L368" s="26">
        <v>0</v>
      </c>
      <c r="M368" s="26">
        <v>1</v>
      </c>
      <c r="N368" s="26">
        <v>0</v>
      </c>
      <c r="O368" s="26">
        <v>0</v>
      </c>
      <c r="P368" s="26">
        <f>IF(AND(IFERROR(INDEX(SP_Aktiv,MATCH(C368,SP_Liste,0)),TRUE),IFERROR(INDEX(PK_Aktiv,MATCH(E368,PK_Liste,0)),TRUE),IF(Filter!$L$5="Alle GeVo",TRUE,IF(Filter!$L$5="Nur BÜ-Schlüssel",ISNUMBER(MATCH(H368,BUESchluessel,0)),IFERROR(INDEX(GV_Aktiv,MATCH(G368,GV_Liste,0)),Filter!$H$18)))),1,0)</f>
        <v>0</v>
      </c>
    </row>
    <row r="369" spans="1:16" x14ac:dyDescent="0.25">
      <c r="A369" s="28">
        <v>46287</v>
      </c>
      <c r="B369" s="7" t="s">
        <v>107</v>
      </c>
      <c r="C369" s="7" t="s">
        <v>20</v>
      </c>
      <c r="D369" s="7" t="s">
        <v>19</v>
      </c>
      <c r="E369" s="7" t="s">
        <v>65</v>
      </c>
      <c r="F369" s="7" t="s">
        <v>878</v>
      </c>
      <c r="G369" s="7" t="s">
        <v>879</v>
      </c>
      <c r="H369" s="26">
        <v>22</v>
      </c>
      <c r="I369" s="26">
        <v>2</v>
      </c>
      <c r="J369" s="26">
        <v>0</v>
      </c>
      <c r="K369" s="26">
        <v>0</v>
      </c>
      <c r="L369" s="26">
        <v>0</v>
      </c>
      <c r="M369" s="26">
        <v>2</v>
      </c>
      <c r="N369" s="26">
        <v>0</v>
      </c>
      <c r="O369" s="26">
        <v>0</v>
      </c>
      <c r="P369" s="26">
        <f>IF(AND(IFERROR(INDEX(SP_Aktiv,MATCH(C369,SP_Liste,0)),TRUE),IFERROR(INDEX(PK_Aktiv,MATCH(E369,PK_Liste,0)),TRUE),IF(Filter!$L$5="Alle GeVo",TRUE,IF(Filter!$L$5="Nur BÜ-Schlüssel",ISNUMBER(MATCH(H369,BUESchluessel,0)),IFERROR(INDEX(GV_Aktiv,MATCH(G369,GV_Liste,0)),Filter!$H$18)))),1,0)</f>
        <v>0</v>
      </c>
    </row>
    <row r="370" spans="1:16" x14ac:dyDescent="0.25">
      <c r="A370" s="28">
        <v>46287</v>
      </c>
      <c r="B370" s="7" t="s">
        <v>107</v>
      </c>
      <c r="C370" s="7" t="s">
        <v>20</v>
      </c>
      <c r="D370" s="7" t="s">
        <v>19</v>
      </c>
      <c r="E370" s="7" t="s">
        <v>65</v>
      </c>
      <c r="F370" s="7" t="s">
        <v>901</v>
      </c>
      <c r="G370" s="7" t="s">
        <v>902</v>
      </c>
      <c r="H370" s="26">
        <v>420</v>
      </c>
      <c r="I370" s="26">
        <v>1</v>
      </c>
      <c r="J370" s="26">
        <v>0</v>
      </c>
      <c r="K370" s="26">
        <v>0</v>
      </c>
      <c r="L370" s="26">
        <v>0</v>
      </c>
      <c r="M370" s="26">
        <v>1</v>
      </c>
      <c r="N370" s="26">
        <v>0</v>
      </c>
      <c r="O370" s="26">
        <v>0</v>
      </c>
      <c r="P370" s="26">
        <f>IF(AND(IFERROR(INDEX(SP_Aktiv,MATCH(C370,SP_Liste,0)),TRUE),IFERROR(INDEX(PK_Aktiv,MATCH(E370,PK_Liste,0)),TRUE),IF(Filter!$L$5="Alle GeVo",TRUE,IF(Filter!$L$5="Nur BÜ-Schlüssel",ISNUMBER(MATCH(H370,BUESchluessel,0)),IFERROR(INDEX(GV_Aktiv,MATCH(G370,GV_Liste,0)),Filter!$H$18)))),1,0)</f>
        <v>0</v>
      </c>
    </row>
    <row r="371" spans="1:16" x14ac:dyDescent="0.25">
      <c r="A371" s="28">
        <v>46287</v>
      </c>
      <c r="B371" s="7" t="s">
        <v>107</v>
      </c>
      <c r="C371" s="7" t="s">
        <v>20</v>
      </c>
      <c r="D371" s="7" t="s">
        <v>19</v>
      </c>
      <c r="E371" s="7" t="s">
        <v>33</v>
      </c>
      <c r="F371" s="7" t="s">
        <v>954</v>
      </c>
      <c r="G371" s="7" t="s">
        <v>955</v>
      </c>
      <c r="H371" s="26">
        <v>477</v>
      </c>
      <c r="I371" s="26">
        <v>1</v>
      </c>
      <c r="J371" s="26">
        <v>0</v>
      </c>
      <c r="K371" s="26">
        <v>0</v>
      </c>
      <c r="L371" s="26">
        <v>0</v>
      </c>
      <c r="M371" s="26">
        <v>1</v>
      </c>
      <c r="N371" s="26">
        <v>0</v>
      </c>
      <c r="O371" s="26">
        <v>0</v>
      </c>
      <c r="P371" s="26">
        <f>IF(AND(IFERROR(INDEX(SP_Aktiv,MATCH(C371,SP_Liste,0)),TRUE),IFERROR(INDEX(PK_Aktiv,MATCH(E371,PK_Liste,0)),TRUE),IF(Filter!$L$5="Alle GeVo",TRUE,IF(Filter!$L$5="Nur BÜ-Schlüssel",ISNUMBER(MATCH(H371,BUESchluessel,0)),IFERROR(INDEX(GV_Aktiv,MATCH(G371,GV_Liste,0)),Filter!$H$18)))),1,0)</f>
        <v>1</v>
      </c>
    </row>
    <row r="372" spans="1:16" x14ac:dyDescent="0.25">
      <c r="A372" s="28">
        <v>46287</v>
      </c>
      <c r="B372" s="7" t="s">
        <v>107</v>
      </c>
      <c r="C372" s="7" t="s">
        <v>16</v>
      </c>
      <c r="D372" s="7" t="s">
        <v>17</v>
      </c>
      <c r="E372" s="7" t="s">
        <v>33</v>
      </c>
      <c r="F372" s="7" t="s">
        <v>956</v>
      </c>
      <c r="G372" s="7" t="s">
        <v>957</v>
      </c>
      <c r="H372" s="26">
        <v>253</v>
      </c>
      <c r="I372" s="26">
        <v>1</v>
      </c>
      <c r="J372" s="26">
        <v>0</v>
      </c>
      <c r="K372" s="26">
        <v>0</v>
      </c>
      <c r="L372" s="26">
        <v>0</v>
      </c>
      <c r="M372" s="26">
        <v>1</v>
      </c>
      <c r="N372" s="26">
        <v>0</v>
      </c>
      <c r="O372" s="26">
        <v>0</v>
      </c>
      <c r="P372" s="26">
        <f>IF(AND(IFERROR(INDEX(SP_Aktiv,MATCH(C372,SP_Liste,0)),TRUE),IFERROR(INDEX(PK_Aktiv,MATCH(E372,PK_Liste,0)),TRUE),IF(Filter!$L$5="Alle GeVo",TRUE,IF(Filter!$L$5="Nur BÜ-Schlüssel",ISNUMBER(MATCH(H372,BUESchluessel,0)),IFERROR(INDEX(GV_Aktiv,MATCH(G372,GV_Liste,0)),Filter!$H$18)))),1,0)</f>
        <v>1</v>
      </c>
    </row>
    <row r="373" spans="1:16" x14ac:dyDescent="0.25">
      <c r="A373" s="28">
        <v>46287</v>
      </c>
      <c r="B373" s="7" t="s">
        <v>107</v>
      </c>
      <c r="C373" s="7" t="s">
        <v>20</v>
      </c>
      <c r="D373" s="7" t="s">
        <v>19</v>
      </c>
      <c r="E373" s="7" t="s">
        <v>34</v>
      </c>
      <c r="F373" s="7" t="s">
        <v>523</v>
      </c>
      <c r="G373" s="7" t="s">
        <v>76</v>
      </c>
      <c r="H373" s="26">
        <v>131</v>
      </c>
      <c r="I373" s="26">
        <v>1</v>
      </c>
      <c r="J373" s="26">
        <v>0</v>
      </c>
      <c r="K373" s="26">
        <v>0</v>
      </c>
      <c r="L373" s="26">
        <v>0</v>
      </c>
      <c r="M373" s="26">
        <v>1</v>
      </c>
      <c r="N373" s="26">
        <v>0</v>
      </c>
      <c r="O373" s="26">
        <v>0</v>
      </c>
      <c r="P373" s="26">
        <f>IF(AND(IFERROR(INDEX(SP_Aktiv,MATCH(C373,SP_Liste,0)),TRUE),IFERROR(INDEX(PK_Aktiv,MATCH(E373,PK_Liste,0)),TRUE),IF(Filter!$L$5="Alle GeVo",TRUE,IF(Filter!$L$5="Nur BÜ-Schlüssel",ISNUMBER(MATCH(H373,BUESchluessel,0)),IFERROR(INDEX(GV_Aktiv,MATCH(G373,GV_Liste,0)),Filter!$H$18)))),1,0)</f>
        <v>1</v>
      </c>
    </row>
    <row r="374" spans="1:16" x14ac:dyDescent="0.25">
      <c r="A374" s="28">
        <v>46287</v>
      </c>
      <c r="B374" s="7" t="s">
        <v>107</v>
      </c>
      <c r="C374" s="7" t="s">
        <v>20</v>
      </c>
      <c r="D374" s="7" t="s">
        <v>19</v>
      </c>
      <c r="E374" s="7" t="s">
        <v>33</v>
      </c>
      <c r="F374" s="7" t="s">
        <v>958</v>
      </c>
      <c r="G374" s="7" t="s">
        <v>959</v>
      </c>
      <c r="H374" s="26">
        <v>134</v>
      </c>
      <c r="I374" s="26">
        <v>2</v>
      </c>
      <c r="J374" s="26">
        <v>0</v>
      </c>
      <c r="K374" s="26">
        <v>0</v>
      </c>
      <c r="L374" s="26">
        <v>0</v>
      </c>
      <c r="M374" s="26">
        <v>2</v>
      </c>
      <c r="N374" s="26">
        <v>0</v>
      </c>
      <c r="O374" s="26">
        <v>0</v>
      </c>
      <c r="P374" s="26">
        <f>IF(AND(IFERROR(INDEX(SP_Aktiv,MATCH(C374,SP_Liste,0)),TRUE),IFERROR(INDEX(PK_Aktiv,MATCH(E374,PK_Liste,0)),TRUE),IF(Filter!$L$5="Alle GeVo",TRUE,IF(Filter!$L$5="Nur BÜ-Schlüssel",ISNUMBER(MATCH(H374,BUESchluessel,0)),IFERROR(INDEX(GV_Aktiv,MATCH(G374,GV_Liste,0)),Filter!$H$18)))),1,0)</f>
        <v>1</v>
      </c>
    </row>
    <row r="375" spans="1:16" x14ac:dyDescent="0.25">
      <c r="A375" s="28">
        <v>46287</v>
      </c>
      <c r="B375" s="7" t="s">
        <v>107</v>
      </c>
      <c r="C375" s="7" t="s">
        <v>14</v>
      </c>
      <c r="D375" s="7" t="s">
        <v>14</v>
      </c>
      <c r="E375" s="7" t="s">
        <v>64</v>
      </c>
      <c r="F375" s="7" t="s">
        <v>960</v>
      </c>
      <c r="G375" s="7" t="s">
        <v>961</v>
      </c>
      <c r="H375" s="26">
        <v>1224</v>
      </c>
      <c r="I375" s="26">
        <v>1</v>
      </c>
      <c r="J375" s="26">
        <v>0</v>
      </c>
      <c r="K375" s="26">
        <v>0</v>
      </c>
      <c r="L375" s="26">
        <v>1</v>
      </c>
      <c r="M375" s="26">
        <v>0</v>
      </c>
      <c r="N375" s="26">
        <v>0</v>
      </c>
      <c r="O375" s="26">
        <v>0</v>
      </c>
      <c r="P375" s="26">
        <f>IF(AND(IFERROR(INDEX(SP_Aktiv,MATCH(C375,SP_Liste,0)),TRUE),IFERROR(INDEX(PK_Aktiv,MATCH(E375,PK_Liste,0)),TRUE),IF(Filter!$L$5="Alle GeVo",TRUE,IF(Filter!$L$5="Nur BÜ-Schlüssel",ISNUMBER(MATCH(H375,BUESchluessel,0)),IFERROR(INDEX(GV_Aktiv,MATCH(G375,GV_Liste,0)),Filter!$H$18)))),1,0)</f>
        <v>0</v>
      </c>
    </row>
    <row r="376" spans="1:16" x14ac:dyDescent="0.25">
      <c r="A376" s="28">
        <v>46287</v>
      </c>
      <c r="B376" s="7" t="s">
        <v>107</v>
      </c>
      <c r="C376" s="7" t="s">
        <v>14</v>
      </c>
      <c r="D376" s="7" t="s">
        <v>14</v>
      </c>
      <c r="E376" s="7" t="s">
        <v>64</v>
      </c>
      <c r="F376" s="7" t="s">
        <v>962</v>
      </c>
      <c r="G376" s="7" t="s">
        <v>963</v>
      </c>
      <c r="H376" s="26">
        <v>1011</v>
      </c>
      <c r="I376" s="26">
        <v>1</v>
      </c>
      <c r="J376" s="26">
        <v>0</v>
      </c>
      <c r="K376" s="26">
        <v>0</v>
      </c>
      <c r="L376" s="26">
        <v>1</v>
      </c>
      <c r="M376" s="26">
        <v>0</v>
      </c>
      <c r="N376" s="26">
        <v>0</v>
      </c>
      <c r="O376" s="26">
        <v>0</v>
      </c>
      <c r="P376" s="26">
        <f>IF(AND(IFERROR(INDEX(SP_Aktiv,MATCH(C376,SP_Liste,0)),TRUE),IFERROR(INDEX(PK_Aktiv,MATCH(E376,PK_Liste,0)),TRUE),IF(Filter!$L$5="Alle GeVo",TRUE,IF(Filter!$L$5="Nur BÜ-Schlüssel",ISNUMBER(MATCH(H376,BUESchluessel,0)),IFERROR(INDEX(GV_Aktiv,MATCH(G376,GV_Liste,0)),Filter!$H$18)))),1,0)</f>
        <v>0</v>
      </c>
    </row>
    <row r="377" spans="1:16" x14ac:dyDescent="0.25">
      <c r="A377" s="28">
        <v>46287</v>
      </c>
      <c r="B377" s="7" t="s">
        <v>107</v>
      </c>
      <c r="C377" s="7" t="s">
        <v>20</v>
      </c>
      <c r="D377" s="7" t="s">
        <v>22</v>
      </c>
      <c r="E377" s="7" t="s">
        <v>33</v>
      </c>
      <c r="F377" s="7" t="s">
        <v>964</v>
      </c>
      <c r="G377" s="7" t="s">
        <v>590</v>
      </c>
      <c r="H377" s="26">
        <v>809</v>
      </c>
      <c r="I377" s="26">
        <v>1</v>
      </c>
      <c r="J377" s="26">
        <v>0</v>
      </c>
      <c r="K377" s="26">
        <v>0</v>
      </c>
      <c r="L377" s="26">
        <v>0</v>
      </c>
      <c r="M377" s="26">
        <v>1</v>
      </c>
      <c r="N377" s="26">
        <v>0</v>
      </c>
      <c r="O377" s="26">
        <v>0</v>
      </c>
      <c r="P377" s="26">
        <f>IF(AND(IFERROR(INDEX(SP_Aktiv,MATCH(C377,SP_Liste,0)),TRUE),IFERROR(INDEX(PK_Aktiv,MATCH(E377,PK_Liste,0)),TRUE),IF(Filter!$L$5="Alle GeVo",TRUE,IF(Filter!$L$5="Nur BÜ-Schlüssel",ISNUMBER(MATCH(H377,BUESchluessel,0)),IFERROR(INDEX(GV_Aktiv,MATCH(G377,GV_Liste,0)),Filter!$H$18)))),1,0)</f>
        <v>1</v>
      </c>
    </row>
    <row r="378" spans="1:16" x14ac:dyDescent="0.25">
      <c r="A378" s="28">
        <v>46287</v>
      </c>
      <c r="B378" s="7" t="s">
        <v>107</v>
      </c>
      <c r="C378" s="7" t="s">
        <v>14</v>
      </c>
      <c r="D378" s="7" t="s">
        <v>14</v>
      </c>
      <c r="E378" s="7" t="s">
        <v>64</v>
      </c>
      <c r="F378" s="7" t="s">
        <v>965</v>
      </c>
      <c r="G378" s="7" t="s">
        <v>966</v>
      </c>
      <c r="H378" s="26">
        <v>5063</v>
      </c>
      <c r="I378" s="26">
        <v>1</v>
      </c>
      <c r="J378" s="26">
        <v>0</v>
      </c>
      <c r="K378" s="26">
        <v>0</v>
      </c>
      <c r="L378" s="26">
        <v>0</v>
      </c>
      <c r="M378" s="26">
        <v>1</v>
      </c>
      <c r="N378" s="26">
        <v>0</v>
      </c>
      <c r="O378" s="26">
        <v>0</v>
      </c>
      <c r="P378" s="26">
        <f>IF(AND(IFERROR(INDEX(SP_Aktiv,MATCH(C378,SP_Liste,0)),TRUE),IFERROR(INDEX(PK_Aktiv,MATCH(E378,PK_Liste,0)),TRUE),IF(Filter!$L$5="Alle GeVo",TRUE,IF(Filter!$L$5="Nur BÜ-Schlüssel",ISNUMBER(MATCH(H378,BUESchluessel,0)),IFERROR(INDEX(GV_Aktiv,MATCH(G378,GV_Liste,0)),Filter!$H$18)))),1,0)</f>
        <v>0</v>
      </c>
    </row>
    <row r="379" spans="1:16" x14ac:dyDescent="0.25">
      <c r="A379" s="28">
        <v>46287</v>
      </c>
      <c r="B379" s="7" t="s">
        <v>107</v>
      </c>
      <c r="C379" s="7" t="s">
        <v>14</v>
      </c>
      <c r="D379" s="7" t="s">
        <v>14</v>
      </c>
      <c r="E379" s="7" t="s">
        <v>34</v>
      </c>
      <c r="F379" s="7" t="s">
        <v>967</v>
      </c>
      <c r="G379" s="7" t="s">
        <v>968</v>
      </c>
      <c r="H379" s="26">
        <v>6014</v>
      </c>
      <c r="I379" s="26">
        <v>1</v>
      </c>
      <c r="J379" s="26">
        <v>0</v>
      </c>
      <c r="K379" s="26">
        <v>0</v>
      </c>
      <c r="L379" s="26">
        <v>0</v>
      </c>
      <c r="M379" s="26">
        <v>1</v>
      </c>
      <c r="N379" s="26">
        <v>0</v>
      </c>
      <c r="O379" s="26">
        <v>0</v>
      </c>
      <c r="P379" s="26">
        <f>IF(AND(IFERROR(INDEX(SP_Aktiv,MATCH(C379,SP_Liste,0)),TRUE),IFERROR(INDEX(PK_Aktiv,MATCH(E379,PK_Liste,0)),TRUE),IF(Filter!$L$5="Alle GeVo",TRUE,IF(Filter!$L$5="Nur BÜ-Schlüssel",ISNUMBER(MATCH(H379,BUESchluessel,0)),IFERROR(INDEX(GV_Aktiv,MATCH(G379,GV_Liste,0)),Filter!$H$18)))),1,0)</f>
        <v>1</v>
      </c>
    </row>
    <row r="380" spans="1:16" x14ac:dyDescent="0.25">
      <c r="A380" s="28">
        <v>46287</v>
      </c>
      <c r="B380" s="7" t="s">
        <v>107</v>
      </c>
      <c r="C380" s="7" t="s">
        <v>14</v>
      </c>
      <c r="D380" s="7" t="s">
        <v>14</v>
      </c>
      <c r="E380" s="7" t="s">
        <v>64</v>
      </c>
      <c r="F380" s="7" t="s">
        <v>757</v>
      </c>
      <c r="G380" s="7" t="s">
        <v>758</v>
      </c>
      <c r="H380" s="26">
        <v>6083</v>
      </c>
      <c r="I380" s="26">
        <v>4</v>
      </c>
      <c r="J380" s="26">
        <v>0</v>
      </c>
      <c r="K380" s="26">
        <v>0</v>
      </c>
      <c r="L380" s="26">
        <v>0</v>
      </c>
      <c r="M380" s="26">
        <v>4</v>
      </c>
      <c r="N380" s="26">
        <v>0</v>
      </c>
      <c r="O380" s="26">
        <v>0</v>
      </c>
      <c r="P380" s="26">
        <f>IF(AND(IFERROR(INDEX(SP_Aktiv,MATCH(C380,SP_Liste,0)),TRUE),IFERROR(INDEX(PK_Aktiv,MATCH(E380,PK_Liste,0)),TRUE),IF(Filter!$L$5="Alle GeVo",TRUE,IF(Filter!$L$5="Nur BÜ-Schlüssel",ISNUMBER(MATCH(H380,BUESchluessel,0)),IFERROR(INDEX(GV_Aktiv,MATCH(G380,GV_Liste,0)),Filter!$H$18)))),1,0)</f>
        <v>0</v>
      </c>
    </row>
    <row r="381" spans="1:16" x14ac:dyDescent="0.25">
      <c r="A381" s="28">
        <v>46287</v>
      </c>
      <c r="B381" s="7" t="s">
        <v>107</v>
      </c>
      <c r="C381" s="7" t="s">
        <v>16</v>
      </c>
      <c r="D381" s="7" t="s">
        <v>15</v>
      </c>
      <c r="E381" s="7" t="s">
        <v>65</v>
      </c>
      <c r="F381" s="7" t="s">
        <v>660</v>
      </c>
      <c r="G381" s="7" t="s">
        <v>615</v>
      </c>
      <c r="H381" s="26">
        <v>399</v>
      </c>
      <c r="I381" s="26">
        <v>2</v>
      </c>
      <c r="J381" s="26">
        <v>0</v>
      </c>
      <c r="K381" s="26">
        <v>0</v>
      </c>
      <c r="L381" s="26">
        <v>0</v>
      </c>
      <c r="M381" s="26">
        <v>2</v>
      </c>
      <c r="N381" s="26">
        <v>0</v>
      </c>
      <c r="O381" s="26">
        <v>0</v>
      </c>
      <c r="P381" s="26">
        <f>IF(AND(IFERROR(INDEX(SP_Aktiv,MATCH(C381,SP_Liste,0)),TRUE),IFERROR(INDEX(PK_Aktiv,MATCH(E381,PK_Liste,0)),TRUE),IF(Filter!$L$5="Alle GeVo",TRUE,IF(Filter!$L$5="Nur BÜ-Schlüssel",ISNUMBER(MATCH(H381,BUESchluessel,0)),IFERROR(INDEX(GV_Aktiv,MATCH(G381,GV_Liste,0)),Filter!$H$18)))),1,0)</f>
        <v>0</v>
      </c>
    </row>
    <row r="382" spans="1:16" x14ac:dyDescent="0.25">
      <c r="A382" s="28">
        <v>46287</v>
      </c>
      <c r="B382" s="7" t="s">
        <v>107</v>
      </c>
      <c r="C382" s="7" t="s">
        <v>20</v>
      </c>
      <c r="D382" s="7" t="s">
        <v>21</v>
      </c>
      <c r="E382" s="7" t="s">
        <v>33</v>
      </c>
      <c r="F382" s="7" t="s">
        <v>969</v>
      </c>
      <c r="G382" s="7" t="s">
        <v>970</v>
      </c>
      <c r="H382" s="26">
        <v>31</v>
      </c>
      <c r="I382" s="26">
        <v>1</v>
      </c>
      <c r="J382" s="26">
        <v>0</v>
      </c>
      <c r="K382" s="26">
        <v>0</v>
      </c>
      <c r="L382" s="26">
        <v>0</v>
      </c>
      <c r="M382" s="26">
        <v>1</v>
      </c>
      <c r="N382" s="26">
        <v>0</v>
      </c>
      <c r="O382" s="26">
        <v>0</v>
      </c>
      <c r="P382" s="26">
        <f>IF(AND(IFERROR(INDEX(SP_Aktiv,MATCH(C382,SP_Liste,0)),TRUE),IFERROR(INDEX(PK_Aktiv,MATCH(E382,PK_Liste,0)),TRUE),IF(Filter!$L$5="Alle GeVo",TRUE,IF(Filter!$L$5="Nur BÜ-Schlüssel",ISNUMBER(MATCH(H382,BUESchluessel,0)),IFERROR(INDEX(GV_Aktiv,MATCH(G382,GV_Liste,0)),Filter!$H$18)))),1,0)</f>
        <v>1</v>
      </c>
    </row>
    <row r="383" spans="1:16" x14ac:dyDescent="0.25">
      <c r="A383" s="28">
        <v>46287</v>
      </c>
      <c r="B383" s="7" t="s">
        <v>107</v>
      </c>
      <c r="C383" s="7" t="s">
        <v>14</v>
      </c>
      <c r="D383" s="7" t="s">
        <v>14</v>
      </c>
      <c r="E383" s="7" t="s">
        <v>69</v>
      </c>
      <c r="F383" s="7" t="s">
        <v>829</v>
      </c>
      <c r="G383" s="7" t="s">
        <v>830</v>
      </c>
      <c r="H383" s="26">
        <v>5048</v>
      </c>
      <c r="I383" s="26">
        <v>1</v>
      </c>
      <c r="J383" s="26">
        <v>0</v>
      </c>
      <c r="K383" s="26">
        <v>0</v>
      </c>
      <c r="L383" s="26">
        <v>0</v>
      </c>
      <c r="M383" s="26">
        <v>1</v>
      </c>
      <c r="N383" s="26">
        <v>0</v>
      </c>
      <c r="O383" s="26">
        <v>0</v>
      </c>
      <c r="P383" s="26">
        <f>IF(AND(IFERROR(INDEX(SP_Aktiv,MATCH(C383,SP_Liste,0)),TRUE),IFERROR(INDEX(PK_Aktiv,MATCH(E383,PK_Liste,0)),TRUE),IF(Filter!$L$5="Alle GeVo",TRUE,IF(Filter!$L$5="Nur BÜ-Schlüssel",ISNUMBER(MATCH(H383,BUESchluessel,0)),IFERROR(INDEX(GV_Aktiv,MATCH(G383,GV_Liste,0)),Filter!$H$18)))),1,0)</f>
        <v>0</v>
      </c>
    </row>
    <row r="384" spans="1:16" x14ac:dyDescent="0.25">
      <c r="A384" s="28">
        <v>46287</v>
      </c>
      <c r="B384" s="7" t="s">
        <v>107</v>
      </c>
      <c r="C384" s="7" t="s">
        <v>20</v>
      </c>
      <c r="D384" s="7" t="s">
        <v>19</v>
      </c>
      <c r="E384" s="7" t="s">
        <v>33</v>
      </c>
      <c r="F384" s="7" t="s">
        <v>971</v>
      </c>
      <c r="G384" s="7" t="s">
        <v>972</v>
      </c>
      <c r="H384" s="26">
        <v>947</v>
      </c>
      <c r="I384" s="26">
        <v>1</v>
      </c>
      <c r="J384" s="26">
        <v>0</v>
      </c>
      <c r="K384" s="26">
        <v>0</v>
      </c>
      <c r="L384" s="26">
        <v>0</v>
      </c>
      <c r="M384" s="26">
        <v>1</v>
      </c>
      <c r="N384" s="26">
        <v>0</v>
      </c>
      <c r="O384" s="26">
        <v>0</v>
      </c>
      <c r="P384" s="26">
        <f>IF(AND(IFERROR(INDEX(SP_Aktiv,MATCH(C384,SP_Liste,0)),TRUE),IFERROR(INDEX(PK_Aktiv,MATCH(E384,PK_Liste,0)),TRUE),IF(Filter!$L$5="Alle GeVo",TRUE,IF(Filter!$L$5="Nur BÜ-Schlüssel",ISNUMBER(MATCH(H384,BUESchluessel,0)),IFERROR(INDEX(GV_Aktiv,MATCH(G384,GV_Liste,0)),Filter!$H$18)))),1,0)</f>
        <v>1</v>
      </c>
    </row>
    <row r="385" spans="1:16" x14ac:dyDescent="0.25">
      <c r="A385" s="28">
        <v>46287</v>
      </c>
      <c r="B385" s="7" t="s">
        <v>107</v>
      </c>
      <c r="C385" s="7" t="s">
        <v>20</v>
      </c>
      <c r="D385" s="7" t="s">
        <v>19</v>
      </c>
      <c r="E385" s="7" t="s">
        <v>65</v>
      </c>
      <c r="F385" s="7" t="s">
        <v>585</v>
      </c>
      <c r="G385" s="7" t="s">
        <v>529</v>
      </c>
      <c r="H385" s="26">
        <v>97</v>
      </c>
      <c r="I385" s="26">
        <v>2</v>
      </c>
      <c r="J385" s="26">
        <v>0</v>
      </c>
      <c r="K385" s="26">
        <v>0</v>
      </c>
      <c r="L385" s="26">
        <v>0</v>
      </c>
      <c r="M385" s="26">
        <v>2</v>
      </c>
      <c r="N385" s="26">
        <v>0</v>
      </c>
      <c r="O385" s="26">
        <v>0</v>
      </c>
      <c r="P385" s="26">
        <f>IF(AND(IFERROR(INDEX(SP_Aktiv,MATCH(C385,SP_Liste,0)),TRUE),IFERROR(INDEX(PK_Aktiv,MATCH(E385,PK_Liste,0)),TRUE),IF(Filter!$L$5="Alle GeVo",TRUE,IF(Filter!$L$5="Nur BÜ-Schlüssel",ISNUMBER(MATCH(H385,BUESchluessel,0)),IFERROR(INDEX(GV_Aktiv,MATCH(G385,GV_Liste,0)),Filter!$H$18)))),1,0)</f>
        <v>0</v>
      </c>
    </row>
    <row r="386" spans="1:16" x14ac:dyDescent="0.25">
      <c r="A386" s="28">
        <v>46287</v>
      </c>
      <c r="B386" s="7" t="s">
        <v>107</v>
      </c>
      <c r="C386" s="7" t="s">
        <v>20</v>
      </c>
      <c r="D386" s="7" t="s">
        <v>25</v>
      </c>
      <c r="E386" s="7" t="s">
        <v>33</v>
      </c>
      <c r="F386" s="7" t="s">
        <v>973</v>
      </c>
      <c r="G386" s="7" t="s">
        <v>529</v>
      </c>
      <c r="H386" s="26">
        <v>97</v>
      </c>
      <c r="I386" s="26">
        <v>1</v>
      </c>
      <c r="J386" s="26">
        <v>0</v>
      </c>
      <c r="K386" s="26">
        <v>0</v>
      </c>
      <c r="L386" s="26">
        <v>0</v>
      </c>
      <c r="M386" s="26">
        <v>1</v>
      </c>
      <c r="N386" s="26">
        <v>0</v>
      </c>
      <c r="O386" s="26">
        <v>0</v>
      </c>
      <c r="P386" s="26">
        <f>IF(AND(IFERROR(INDEX(SP_Aktiv,MATCH(C386,SP_Liste,0)),TRUE),IFERROR(INDEX(PK_Aktiv,MATCH(E386,PK_Liste,0)),TRUE),IF(Filter!$L$5="Alle GeVo",TRUE,IF(Filter!$L$5="Nur BÜ-Schlüssel",ISNUMBER(MATCH(H386,BUESchluessel,0)),IFERROR(INDEX(GV_Aktiv,MATCH(G386,GV_Liste,0)),Filter!$H$18)))),1,0)</f>
        <v>1</v>
      </c>
    </row>
    <row r="387" spans="1:16" x14ac:dyDescent="0.25">
      <c r="A387" s="28">
        <v>46287</v>
      </c>
      <c r="B387" s="7" t="s">
        <v>107</v>
      </c>
      <c r="C387" s="7" t="s">
        <v>20</v>
      </c>
      <c r="D387" s="7" t="s">
        <v>19</v>
      </c>
      <c r="E387" s="7" t="s">
        <v>33</v>
      </c>
      <c r="F387" s="7" t="s">
        <v>974</v>
      </c>
      <c r="G387" s="7" t="s">
        <v>806</v>
      </c>
      <c r="H387" s="26">
        <v>434</v>
      </c>
      <c r="I387" s="26">
        <v>4</v>
      </c>
      <c r="J387" s="26">
        <v>0</v>
      </c>
      <c r="K387" s="26">
        <v>0</v>
      </c>
      <c r="L387" s="26">
        <v>0</v>
      </c>
      <c r="M387" s="26">
        <v>3</v>
      </c>
      <c r="N387" s="26">
        <v>1</v>
      </c>
      <c r="O387" s="26">
        <v>0</v>
      </c>
      <c r="P387" s="26">
        <f>IF(AND(IFERROR(INDEX(SP_Aktiv,MATCH(C387,SP_Liste,0)),TRUE),IFERROR(INDEX(PK_Aktiv,MATCH(E387,PK_Liste,0)),TRUE),IF(Filter!$L$5="Alle GeVo",TRUE,IF(Filter!$L$5="Nur BÜ-Schlüssel",ISNUMBER(MATCH(H387,BUESchluessel,0)),IFERROR(INDEX(GV_Aktiv,MATCH(G387,GV_Liste,0)),Filter!$H$18)))),1,0)</f>
        <v>1</v>
      </c>
    </row>
    <row r="388" spans="1:16" x14ac:dyDescent="0.25">
      <c r="A388" s="28">
        <v>46287</v>
      </c>
      <c r="B388" s="7" t="s">
        <v>107</v>
      </c>
      <c r="C388" s="7" t="s">
        <v>16</v>
      </c>
      <c r="D388" s="7" t="s">
        <v>15</v>
      </c>
      <c r="E388" s="7" t="s">
        <v>33</v>
      </c>
      <c r="F388" s="7" t="s">
        <v>975</v>
      </c>
      <c r="G388" s="7" t="s">
        <v>902</v>
      </c>
      <c r="H388" s="26">
        <v>420</v>
      </c>
      <c r="I388" s="26">
        <v>1</v>
      </c>
      <c r="J388" s="26">
        <v>0</v>
      </c>
      <c r="K388" s="26">
        <v>0</v>
      </c>
      <c r="L388" s="26">
        <v>0</v>
      </c>
      <c r="M388" s="26">
        <v>1</v>
      </c>
      <c r="N388" s="26">
        <v>0</v>
      </c>
      <c r="O388" s="26">
        <v>0</v>
      </c>
      <c r="P388" s="26">
        <f>IF(AND(IFERROR(INDEX(SP_Aktiv,MATCH(C388,SP_Liste,0)),TRUE),IFERROR(INDEX(PK_Aktiv,MATCH(E388,PK_Liste,0)),TRUE),IF(Filter!$L$5="Alle GeVo",TRUE,IF(Filter!$L$5="Nur BÜ-Schlüssel",ISNUMBER(MATCH(H388,BUESchluessel,0)),IFERROR(INDEX(GV_Aktiv,MATCH(G388,GV_Liste,0)),Filter!$H$18)))),1,0)</f>
        <v>1</v>
      </c>
    </row>
    <row r="389" spans="1:16" x14ac:dyDescent="0.25">
      <c r="A389" s="28">
        <v>46287</v>
      </c>
      <c r="B389" s="7" t="s">
        <v>107</v>
      </c>
      <c r="C389" s="7" t="s">
        <v>16</v>
      </c>
      <c r="D389" s="7" t="s">
        <v>17</v>
      </c>
      <c r="E389" s="7" t="s">
        <v>33</v>
      </c>
      <c r="F389" s="7" t="s">
        <v>976</v>
      </c>
      <c r="G389" s="7" t="s">
        <v>977</v>
      </c>
      <c r="H389" s="26">
        <v>77</v>
      </c>
      <c r="I389" s="26">
        <v>1</v>
      </c>
      <c r="J389" s="26">
        <v>0</v>
      </c>
      <c r="K389" s="26">
        <v>0</v>
      </c>
      <c r="L389" s="26">
        <v>0</v>
      </c>
      <c r="M389" s="26">
        <v>1</v>
      </c>
      <c r="N389" s="26">
        <v>0</v>
      </c>
      <c r="O389" s="26">
        <v>0</v>
      </c>
      <c r="P389" s="26">
        <f>IF(AND(IFERROR(INDEX(SP_Aktiv,MATCH(C389,SP_Liste,0)),TRUE),IFERROR(INDEX(PK_Aktiv,MATCH(E389,PK_Liste,0)),TRUE),IF(Filter!$L$5="Alle GeVo",TRUE,IF(Filter!$L$5="Nur BÜ-Schlüssel",ISNUMBER(MATCH(H389,BUESchluessel,0)),IFERROR(INDEX(GV_Aktiv,MATCH(G389,GV_Liste,0)),Filter!$H$18)))),1,0)</f>
        <v>1</v>
      </c>
    </row>
    <row r="390" spans="1:16" x14ac:dyDescent="0.25">
      <c r="A390" s="28">
        <v>46287</v>
      </c>
      <c r="B390" s="7" t="s">
        <v>107</v>
      </c>
      <c r="C390" s="7" t="s">
        <v>20</v>
      </c>
      <c r="D390" s="7" t="s">
        <v>19</v>
      </c>
      <c r="E390" s="7" t="s">
        <v>65</v>
      </c>
      <c r="F390" s="7" t="s">
        <v>531</v>
      </c>
      <c r="G390" s="7" t="s">
        <v>532</v>
      </c>
      <c r="H390" s="26">
        <v>427</v>
      </c>
      <c r="I390" s="26">
        <v>2</v>
      </c>
      <c r="J390" s="26">
        <v>0</v>
      </c>
      <c r="K390" s="26">
        <v>0</v>
      </c>
      <c r="L390" s="26">
        <v>0</v>
      </c>
      <c r="M390" s="26">
        <v>1</v>
      </c>
      <c r="N390" s="26">
        <v>1</v>
      </c>
      <c r="O390" s="26">
        <v>0</v>
      </c>
      <c r="P390" s="26">
        <f>IF(AND(IFERROR(INDEX(SP_Aktiv,MATCH(C390,SP_Liste,0)),TRUE),IFERROR(INDEX(PK_Aktiv,MATCH(E390,PK_Liste,0)),TRUE),IF(Filter!$L$5="Alle GeVo",TRUE,IF(Filter!$L$5="Nur BÜ-Schlüssel",ISNUMBER(MATCH(H390,BUESchluessel,0)),IFERROR(INDEX(GV_Aktiv,MATCH(G390,GV_Liste,0)),Filter!$H$18)))),1,0)</f>
        <v>0</v>
      </c>
    </row>
    <row r="391" spans="1:16" x14ac:dyDescent="0.25">
      <c r="A391" s="28">
        <v>46287</v>
      </c>
      <c r="B391" s="7" t="s">
        <v>107</v>
      </c>
      <c r="C391" s="7" t="s">
        <v>16</v>
      </c>
      <c r="D391" s="7" t="s">
        <v>18</v>
      </c>
      <c r="E391" s="7" t="s">
        <v>33</v>
      </c>
      <c r="F391" s="7" t="s">
        <v>978</v>
      </c>
      <c r="G391" s="7" t="s">
        <v>979</v>
      </c>
      <c r="H391" s="26">
        <v>118</v>
      </c>
      <c r="I391" s="26">
        <v>1</v>
      </c>
      <c r="J391" s="26">
        <v>0</v>
      </c>
      <c r="K391" s="26">
        <v>0</v>
      </c>
      <c r="L391" s="26">
        <v>0</v>
      </c>
      <c r="M391" s="26">
        <v>1</v>
      </c>
      <c r="N391" s="26">
        <v>0</v>
      </c>
      <c r="O391" s="26">
        <v>0</v>
      </c>
      <c r="P391" s="26">
        <f>IF(AND(IFERROR(INDEX(SP_Aktiv,MATCH(C391,SP_Liste,0)),TRUE),IFERROR(INDEX(PK_Aktiv,MATCH(E391,PK_Liste,0)),TRUE),IF(Filter!$L$5="Alle GeVo",TRUE,IF(Filter!$L$5="Nur BÜ-Schlüssel",ISNUMBER(MATCH(H391,BUESchluessel,0)),IFERROR(INDEX(GV_Aktiv,MATCH(G391,GV_Liste,0)),Filter!$H$18)))),1,0)</f>
        <v>1</v>
      </c>
    </row>
    <row r="392" spans="1:16" x14ac:dyDescent="0.25">
      <c r="A392" s="28">
        <v>46287</v>
      </c>
      <c r="B392" s="7" t="s">
        <v>107</v>
      </c>
      <c r="C392" s="7" t="s">
        <v>20</v>
      </c>
      <c r="D392" s="7" t="s">
        <v>21</v>
      </c>
      <c r="E392" s="7" t="s">
        <v>65</v>
      </c>
      <c r="F392" s="7" t="s">
        <v>574</v>
      </c>
      <c r="G392" s="7" t="s">
        <v>575</v>
      </c>
      <c r="H392" s="26">
        <v>768</v>
      </c>
      <c r="I392" s="26">
        <v>1</v>
      </c>
      <c r="J392" s="26">
        <v>0</v>
      </c>
      <c r="K392" s="26">
        <v>0</v>
      </c>
      <c r="L392" s="26">
        <v>0</v>
      </c>
      <c r="M392" s="26">
        <v>1</v>
      </c>
      <c r="N392" s="26">
        <v>0</v>
      </c>
      <c r="O392" s="26">
        <v>0</v>
      </c>
      <c r="P392" s="26">
        <f>IF(AND(IFERROR(INDEX(SP_Aktiv,MATCH(C392,SP_Liste,0)),TRUE),IFERROR(INDEX(PK_Aktiv,MATCH(E392,PK_Liste,0)),TRUE),IF(Filter!$L$5="Alle GeVo",TRUE,IF(Filter!$L$5="Nur BÜ-Schlüssel",ISNUMBER(MATCH(H392,BUESchluessel,0)),IFERROR(INDEX(GV_Aktiv,MATCH(G392,GV_Liste,0)),Filter!$H$18)))),1,0)</f>
        <v>0</v>
      </c>
    </row>
    <row r="393" spans="1:16" x14ac:dyDescent="0.25">
      <c r="A393" s="28">
        <v>46287</v>
      </c>
      <c r="B393" s="7" t="s">
        <v>107</v>
      </c>
      <c r="C393" s="7" t="s">
        <v>20</v>
      </c>
      <c r="D393" s="7" t="s">
        <v>19</v>
      </c>
      <c r="E393" s="7" t="s">
        <v>33</v>
      </c>
      <c r="F393" s="7" t="s">
        <v>952</v>
      </c>
      <c r="G393" s="7" t="s">
        <v>953</v>
      </c>
      <c r="H393" s="26">
        <v>935</v>
      </c>
      <c r="I393" s="26">
        <v>1</v>
      </c>
      <c r="J393" s="26">
        <v>0</v>
      </c>
      <c r="K393" s="26">
        <v>0</v>
      </c>
      <c r="L393" s="26">
        <v>0</v>
      </c>
      <c r="M393" s="26">
        <v>1</v>
      </c>
      <c r="N393" s="26">
        <v>0</v>
      </c>
      <c r="O393" s="26">
        <v>0</v>
      </c>
      <c r="P393" s="26">
        <f>IF(AND(IFERROR(INDEX(SP_Aktiv,MATCH(C393,SP_Liste,0)),TRUE),IFERROR(INDEX(PK_Aktiv,MATCH(E393,PK_Liste,0)),TRUE),IF(Filter!$L$5="Alle GeVo",TRUE,IF(Filter!$L$5="Nur BÜ-Schlüssel",ISNUMBER(MATCH(H393,BUESchluessel,0)),IFERROR(INDEX(GV_Aktiv,MATCH(G393,GV_Liste,0)),Filter!$H$18)))),1,0)</f>
        <v>1</v>
      </c>
    </row>
    <row r="394" spans="1:16" x14ac:dyDescent="0.25">
      <c r="A394" s="28">
        <v>46287</v>
      </c>
      <c r="B394" s="7" t="s">
        <v>107</v>
      </c>
      <c r="C394" s="7" t="s">
        <v>14</v>
      </c>
      <c r="D394" s="7" t="s">
        <v>14</v>
      </c>
      <c r="E394" s="7" t="s">
        <v>69</v>
      </c>
      <c r="F394" s="7" t="s">
        <v>757</v>
      </c>
      <c r="G394" s="7" t="s">
        <v>758</v>
      </c>
      <c r="H394" s="26">
        <v>6083</v>
      </c>
      <c r="I394" s="26">
        <v>5</v>
      </c>
      <c r="J394" s="26">
        <v>0</v>
      </c>
      <c r="K394" s="26">
        <v>0</v>
      </c>
      <c r="L394" s="26">
        <v>0</v>
      </c>
      <c r="M394" s="26">
        <v>2</v>
      </c>
      <c r="N394" s="26">
        <v>3</v>
      </c>
      <c r="O394" s="26">
        <v>0</v>
      </c>
      <c r="P394" s="26">
        <f>IF(AND(IFERROR(INDEX(SP_Aktiv,MATCH(C394,SP_Liste,0)),TRUE),IFERROR(INDEX(PK_Aktiv,MATCH(E394,PK_Liste,0)),TRUE),IF(Filter!$L$5="Alle GeVo",TRUE,IF(Filter!$L$5="Nur BÜ-Schlüssel",ISNUMBER(MATCH(H394,BUESchluessel,0)),IFERROR(INDEX(GV_Aktiv,MATCH(G394,GV_Liste,0)),Filter!$H$18)))),1,0)</f>
        <v>0</v>
      </c>
    </row>
    <row r="395" spans="1:16" x14ac:dyDescent="0.25">
      <c r="A395" s="28">
        <v>46287</v>
      </c>
      <c r="B395" s="7" t="s">
        <v>107</v>
      </c>
      <c r="C395" s="7" t="s">
        <v>20</v>
      </c>
      <c r="D395" s="7" t="s">
        <v>19</v>
      </c>
      <c r="E395" s="7" t="s">
        <v>33</v>
      </c>
      <c r="F395" s="7" t="s">
        <v>980</v>
      </c>
      <c r="G395" s="7" t="s">
        <v>981</v>
      </c>
      <c r="H395" s="26">
        <v>386</v>
      </c>
      <c r="I395" s="26">
        <v>1</v>
      </c>
      <c r="J395" s="26">
        <v>0</v>
      </c>
      <c r="K395" s="26">
        <v>0</v>
      </c>
      <c r="L395" s="26">
        <v>0</v>
      </c>
      <c r="M395" s="26">
        <v>1</v>
      </c>
      <c r="N395" s="26">
        <v>0</v>
      </c>
      <c r="O395" s="26">
        <v>0</v>
      </c>
      <c r="P395" s="26">
        <f>IF(AND(IFERROR(INDEX(SP_Aktiv,MATCH(C395,SP_Liste,0)),TRUE),IFERROR(INDEX(PK_Aktiv,MATCH(E395,PK_Liste,0)),TRUE),IF(Filter!$L$5="Alle GeVo",TRUE,IF(Filter!$L$5="Nur BÜ-Schlüssel",ISNUMBER(MATCH(H395,BUESchluessel,0)),IFERROR(INDEX(GV_Aktiv,MATCH(G395,GV_Liste,0)),Filter!$H$18)))),1,0)</f>
        <v>1</v>
      </c>
    </row>
    <row r="396" spans="1:16" x14ac:dyDescent="0.25">
      <c r="A396" s="28">
        <v>46287</v>
      </c>
      <c r="B396" s="7" t="s">
        <v>107</v>
      </c>
      <c r="C396" s="7" t="s">
        <v>20</v>
      </c>
      <c r="D396" s="7" t="s">
        <v>22</v>
      </c>
      <c r="E396" s="7" t="s">
        <v>33</v>
      </c>
      <c r="F396" s="7" t="s">
        <v>982</v>
      </c>
      <c r="G396" s="7" t="s">
        <v>983</v>
      </c>
      <c r="H396" s="26">
        <v>378</v>
      </c>
      <c r="I396" s="26">
        <v>1</v>
      </c>
      <c r="J396" s="26">
        <v>0</v>
      </c>
      <c r="K396" s="26">
        <v>0</v>
      </c>
      <c r="L396" s="26">
        <v>0</v>
      </c>
      <c r="M396" s="26">
        <v>1</v>
      </c>
      <c r="N396" s="26">
        <v>0</v>
      </c>
      <c r="O396" s="26">
        <v>0</v>
      </c>
      <c r="P396" s="26">
        <f>IF(AND(IFERROR(INDEX(SP_Aktiv,MATCH(C396,SP_Liste,0)),TRUE),IFERROR(INDEX(PK_Aktiv,MATCH(E396,PK_Liste,0)),TRUE),IF(Filter!$L$5="Alle GeVo",TRUE,IF(Filter!$L$5="Nur BÜ-Schlüssel",ISNUMBER(MATCH(H396,BUESchluessel,0)),IFERROR(INDEX(GV_Aktiv,MATCH(G396,GV_Liste,0)),Filter!$H$18)))),1,0)</f>
        <v>1</v>
      </c>
    </row>
    <row r="397" spans="1:16" x14ac:dyDescent="0.25">
      <c r="A397" s="28">
        <v>46287</v>
      </c>
      <c r="B397" s="7" t="s">
        <v>107</v>
      </c>
      <c r="C397" s="7" t="s">
        <v>20</v>
      </c>
      <c r="D397" s="7" t="s">
        <v>19</v>
      </c>
      <c r="E397" s="7" t="s">
        <v>69</v>
      </c>
      <c r="F397" s="7" t="s">
        <v>563</v>
      </c>
      <c r="G397" s="7" t="s">
        <v>73</v>
      </c>
      <c r="H397" s="26">
        <v>40</v>
      </c>
      <c r="I397" s="26">
        <v>5</v>
      </c>
      <c r="J397" s="26">
        <v>0</v>
      </c>
      <c r="K397" s="26">
        <v>0</v>
      </c>
      <c r="L397" s="26">
        <v>0</v>
      </c>
      <c r="M397" s="26">
        <v>4</v>
      </c>
      <c r="N397" s="26">
        <v>1</v>
      </c>
      <c r="O397" s="26">
        <v>0</v>
      </c>
      <c r="P397" s="26">
        <f>IF(AND(IFERROR(INDEX(SP_Aktiv,MATCH(C397,SP_Liste,0)),TRUE),IFERROR(INDEX(PK_Aktiv,MATCH(E397,PK_Liste,0)),TRUE),IF(Filter!$L$5="Alle GeVo",TRUE,IF(Filter!$L$5="Nur BÜ-Schlüssel",ISNUMBER(MATCH(H397,BUESchluessel,0)),IFERROR(INDEX(GV_Aktiv,MATCH(G397,GV_Liste,0)),Filter!$H$18)))),1,0)</f>
        <v>0</v>
      </c>
    </row>
    <row r="398" spans="1:16" x14ac:dyDescent="0.25">
      <c r="A398" s="28">
        <v>46287</v>
      </c>
      <c r="B398" s="7" t="s">
        <v>107</v>
      </c>
      <c r="C398" s="7" t="s">
        <v>20</v>
      </c>
      <c r="D398" s="7" t="s">
        <v>19</v>
      </c>
      <c r="E398" s="7" t="s">
        <v>33</v>
      </c>
      <c r="F398" s="7" t="s">
        <v>984</v>
      </c>
      <c r="G398" s="7" t="s">
        <v>985</v>
      </c>
      <c r="H398" s="26">
        <v>63</v>
      </c>
      <c r="I398" s="26">
        <v>1</v>
      </c>
      <c r="J398" s="26">
        <v>0</v>
      </c>
      <c r="K398" s="26">
        <v>0</v>
      </c>
      <c r="L398" s="26">
        <v>0</v>
      </c>
      <c r="M398" s="26">
        <v>1</v>
      </c>
      <c r="N398" s="26">
        <v>0</v>
      </c>
      <c r="O398" s="26">
        <v>0</v>
      </c>
      <c r="P398" s="26">
        <f>IF(AND(IFERROR(INDEX(SP_Aktiv,MATCH(C398,SP_Liste,0)),TRUE),IFERROR(INDEX(PK_Aktiv,MATCH(E398,PK_Liste,0)),TRUE),IF(Filter!$L$5="Alle GeVo",TRUE,IF(Filter!$L$5="Nur BÜ-Schlüssel",ISNUMBER(MATCH(H398,BUESchluessel,0)),IFERROR(INDEX(GV_Aktiv,MATCH(G398,GV_Liste,0)),Filter!$H$18)))),1,0)</f>
        <v>1</v>
      </c>
    </row>
    <row r="399" spans="1:16" x14ac:dyDescent="0.25">
      <c r="A399" s="28">
        <v>46287</v>
      </c>
      <c r="B399" s="7" t="s">
        <v>107</v>
      </c>
      <c r="C399" s="7" t="s">
        <v>20</v>
      </c>
      <c r="D399" s="7" t="s">
        <v>19</v>
      </c>
      <c r="E399" s="7" t="s">
        <v>65</v>
      </c>
      <c r="F399" s="7" t="s">
        <v>526</v>
      </c>
      <c r="G399" s="7" t="s">
        <v>527</v>
      </c>
      <c r="H399" s="26">
        <v>133</v>
      </c>
      <c r="I399" s="26">
        <v>1</v>
      </c>
      <c r="J399" s="26">
        <v>0</v>
      </c>
      <c r="K399" s="26">
        <v>0</v>
      </c>
      <c r="L399" s="26">
        <v>0</v>
      </c>
      <c r="M399" s="26">
        <v>1</v>
      </c>
      <c r="N399" s="26">
        <v>0</v>
      </c>
      <c r="O399" s="26">
        <v>0</v>
      </c>
      <c r="P399" s="26">
        <f>IF(AND(IFERROR(INDEX(SP_Aktiv,MATCH(C399,SP_Liste,0)),TRUE),IFERROR(INDEX(PK_Aktiv,MATCH(E399,PK_Liste,0)),TRUE),IF(Filter!$L$5="Alle GeVo",TRUE,IF(Filter!$L$5="Nur BÜ-Schlüssel",ISNUMBER(MATCH(H399,BUESchluessel,0)),IFERROR(INDEX(GV_Aktiv,MATCH(G399,GV_Liste,0)),Filter!$H$18)))),1,0)</f>
        <v>0</v>
      </c>
    </row>
    <row r="400" spans="1:16" x14ac:dyDescent="0.25">
      <c r="A400" s="28">
        <v>46287</v>
      </c>
      <c r="B400" s="7" t="s">
        <v>107</v>
      </c>
      <c r="C400" s="7" t="s">
        <v>16</v>
      </c>
      <c r="D400" s="7" t="s">
        <v>17</v>
      </c>
      <c r="E400" s="7" t="s">
        <v>33</v>
      </c>
      <c r="F400" s="7" t="s">
        <v>986</v>
      </c>
      <c r="G400" s="7" t="s">
        <v>987</v>
      </c>
      <c r="H400" s="26">
        <v>684</v>
      </c>
      <c r="I400" s="26">
        <v>2</v>
      </c>
      <c r="J400" s="26">
        <v>0</v>
      </c>
      <c r="K400" s="26">
        <v>0</v>
      </c>
      <c r="L400" s="26">
        <v>0</v>
      </c>
      <c r="M400" s="26">
        <v>2</v>
      </c>
      <c r="N400" s="26">
        <v>0</v>
      </c>
      <c r="O400" s="26">
        <v>0</v>
      </c>
      <c r="P400" s="26">
        <f>IF(AND(IFERROR(INDEX(SP_Aktiv,MATCH(C400,SP_Liste,0)),TRUE),IFERROR(INDEX(PK_Aktiv,MATCH(E400,PK_Liste,0)),TRUE),IF(Filter!$L$5="Alle GeVo",TRUE,IF(Filter!$L$5="Nur BÜ-Schlüssel",ISNUMBER(MATCH(H400,BUESchluessel,0)),IFERROR(INDEX(GV_Aktiv,MATCH(G400,GV_Liste,0)),Filter!$H$18)))),1,0)</f>
        <v>1</v>
      </c>
    </row>
    <row r="401" spans="1:16" x14ac:dyDescent="0.25">
      <c r="A401" s="28">
        <v>46287</v>
      </c>
      <c r="B401" s="7" t="s">
        <v>107</v>
      </c>
      <c r="C401" s="7" t="s">
        <v>20</v>
      </c>
      <c r="D401" s="7" t="s">
        <v>21</v>
      </c>
      <c r="E401" s="7" t="s">
        <v>33</v>
      </c>
      <c r="F401" s="7" t="s">
        <v>988</v>
      </c>
      <c r="G401" s="7" t="s">
        <v>989</v>
      </c>
      <c r="H401" s="26">
        <v>195</v>
      </c>
      <c r="I401" s="26">
        <v>1</v>
      </c>
      <c r="J401" s="26">
        <v>0</v>
      </c>
      <c r="K401" s="26">
        <v>0</v>
      </c>
      <c r="L401" s="26">
        <v>0</v>
      </c>
      <c r="M401" s="26">
        <v>1</v>
      </c>
      <c r="N401" s="26">
        <v>0</v>
      </c>
      <c r="O401" s="26">
        <v>0</v>
      </c>
      <c r="P401" s="26">
        <f>IF(AND(IFERROR(INDEX(SP_Aktiv,MATCH(C401,SP_Liste,0)),TRUE),IFERROR(INDEX(PK_Aktiv,MATCH(E401,PK_Liste,0)),TRUE),IF(Filter!$L$5="Alle GeVo",TRUE,IF(Filter!$L$5="Nur BÜ-Schlüssel",ISNUMBER(MATCH(H401,BUESchluessel,0)),IFERROR(INDEX(GV_Aktiv,MATCH(G401,GV_Liste,0)),Filter!$H$18)))),1,0)</f>
        <v>1</v>
      </c>
    </row>
    <row r="402" spans="1:16" x14ac:dyDescent="0.25">
      <c r="A402" s="28">
        <v>46287</v>
      </c>
      <c r="B402" s="7" t="s">
        <v>107</v>
      </c>
      <c r="C402" s="7" t="s">
        <v>20</v>
      </c>
      <c r="D402" s="7" t="s">
        <v>19</v>
      </c>
      <c r="E402" s="7" t="s">
        <v>65</v>
      </c>
      <c r="F402" s="7" t="s">
        <v>589</v>
      </c>
      <c r="G402" s="7" t="s">
        <v>590</v>
      </c>
      <c r="H402" s="26">
        <v>809</v>
      </c>
      <c r="I402" s="26">
        <v>2</v>
      </c>
      <c r="J402" s="26">
        <v>0</v>
      </c>
      <c r="K402" s="26">
        <v>0</v>
      </c>
      <c r="L402" s="26">
        <v>0</v>
      </c>
      <c r="M402" s="26">
        <v>2</v>
      </c>
      <c r="N402" s="26">
        <v>0</v>
      </c>
      <c r="O402" s="26">
        <v>0</v>
      </c>
      <c r="P402" s="26">
        <f>IF(AND(IFERROR(INDEX(SP_Aktiv,MATCH(C402,SP_Liste,0)),TRUE),IFERROR(INDEX(PK_Aktiv,MATCH(E402,PK_Liste,0)),TRUE),IF(Filter!$L$5="Alle GeVo",TRUE,IF(Filter!$L$5="Nur BÜ-Schlüssel",ISNUMBER(MATCH(H402,BUESchluessel,0)),IFERROR(INDEX(GV_Aktiv,MATCH(G402,GV_Liste,0)),Filter!$H$18)))),1,0)</f>
        <v>0</v>
      </c>
    </row>
    <row r="403" spans="1:16" x14ac:dyDescent="0.25">
      <c r="A403" s="28">
        <v>46287</v>
      </c>
      <c r="B403" s="7" t="s">
        <v>107</v>
      </c>
      <c r="C403" s="7" t="s">
        <v>20</v>
      </c>
      <c r="D403" s="7" t="s">
        <v>19</v>
      </c>
      <c r="E403" s="7" t="s">
        <v>65</v>
      </c>
      <c r="F403" s="7" t="s">
        <v>931</v>
      </c>
      <c r="G403" s="7" t="s">
        <v>932</v>
      </c>
      <c r="H403" s="26">
        <v>799</v>
      </c>
      <c r="I403" s="26">
        <v>1</v>
      </c>
      <c r="J403" s="26">
        <v>0</v>
      </c>
      <c r="K403" s="26">
        <v>0</v>
      </c>
      <c r="L403" s="26">
        <v>0</v>
      </c>
      <c r="M403" s="26">
        <v>1</v>
      </c>
      <c r="N403" s="26">
        <v>0</v>
      </c>
      <c r="O403" s="26">
        <v>0</v>
      </c>
      <c r="P403" s="26">
        <f>IF(AND(IFERROR(INDEX(SP_Aktiv,MATCH(C403,SP_Liste,0)),TRUE),IFERROR(INDEX(PK_Aktiv,MATCH(E403,PK_Liste,0)),TRUE),IF(Filter!$L$5="Alle GeVo",TRUE,IF(Filter!$L$5="Nur BÜ-Schlüssel",ISNUMBER(MATCH(H403,BUESchluessel,0)),IFERROR(INDEX(GV_Aktiv,MATCH(G403,GV_Liste,0)),Filter!$H$18)))),1,0)</f>
        <v>0</v>
      </c>
    </row>
    <row r="404" spans="1:16" x14ac:dyDescent="0.25">
      <c r="A404" s="28">
        <v>46287</v>
      </c>
      <c r="B404" s="7" t="s">
        <v>107</v>
      </c>
      <c r="C404" s="7" t="s">
        <v>16</v>
      </c>
      <c r="D404" s="7" t="s">
        <v>17</v>
      </c>
      <c r="E404" s="7" t="s">
        <v>33</v>
      </c>
      <c r="F404" s="7" t="s">
        <v>990</v>
      </c>
      <c r="G404" s="7" t="s">
        <v>596</v>
      </c>
      <c r="H404" s="26">
        <v>98</v>
      </c>
      <c r="I404" s="26">
        <v>1</v>
      </c>
      <c r="J404" s="26">
        <v>0</v>
      </c>
      <c r="K404" s="26">
        <v>0</v>
      </c>
      <c r="L404" s="26">
        <v>0</v>
      </c>
      <c r="M404" s="26">
        <v>1</v>
      </c>
      <c r="N404" s="26">
        <v>0</v>
      </c>
      <c r="O404" s="26">
        <v>0</v>
      </c>
      <c r="P404" s="26">
        <f>IF(AND(IFERROR(INDEX(SP_Aktiv,MATCH(C404,SP_Liste,0)),TRUE),IFERROR(INDEX(PK_Aktiv,MATCH(E404,PK_Liste,0)),TRUE),IF(Filter!$L$5="Alle GeVo",TRUE,IF(Filter!$L$5="Nur BÜ-Schlüssel",ISNUMBER(MATCH(H404,BUESchluessel,0)),IFERROR(INDEX(GV_Aktiv,MATCH(G404,GV_Liste,0)),Filter!$H$18)))),1,0)</f>
        <v>1</v>
      </c>
    </row>
    <row r="405" spans="1:16" x14ac:dyDescent="0.25">
      <c r="A405" s="28">
        <v>46287</v>
      </c>
      <c r="B405" s="7" t="s">
        <v>107</v>
      </c>
      <c r="C405" s="7" t="s">
        <v>20</v>
      </c>
      <c r="D405" s="7" t="s">
        <v>19</v>
      </c>
      <c r="E405" s="7" t="s">
        <v>65</v>
      </c>
      <c r="F405" s="7" t="s">
        <v>991</v>
      </c>
      <c r="G405" s="7" t="s">
        <v>992</v>
      </c>
      <c r="H405" s="26">
        <v>107</v>
      </c>
      <c r="I405" s="26">
        <v>3</v>
      </c>
      <c r="J405" s="26">
        <v>0</v>
      </c>
      <c r="K405" s="26">
        <v>0</v>
      </c>
      <c r="L405" s="26">
        <v>0</v>
      </c>
      <c r="M405" s="26">
        <v>3</v>
      </c>
      <c r="N405" s="26">
        <v>0</v>
      </c>
      <c r="O405" s="26">
        <v>0</v>
      </c>
      <c r="P405" s="26">
        <f>IF(AND(IFERROR(INDEX(SP_Aktiv,MATCH(C405,SP_Liste,0)),TRUE),IFERROR(INDEX(PK_Aktiv,MATCH(E405,PK_Liste,0)),TRUE),IF(Filter!$L$5="Alle GeVo",TRUE,IF(Filter!$L$5="Nur BÜ-Schlüssel",ISNUMBER(MATCH(H405,BUESchluessel,0)),IFERROR(INDEX(GV_Aktiv,MATCH(G405,GV_Liste,0)),Filter!$H$18)))),1,0)</f>
        <v>0</v>
      </c>
    </row>
    <row r="406" spans="1:16" x14ac:dyDescent="0.25">
      <c r="A406" s="28">
        <v>46287</v>
      </c>
      <c r="B406" s="7" t="s">
        <v>107</v>
      </c>
      <c r="C406" s="7" t="s">
        <v>20</v>
      </c>
      <c r="D406" s="7" t="s">
        <v>22</v>
      </c>
      <c r="E406" s="7" t="s">
        <v>33</v>
      </c>
      <c r="F406" s="7" t="s">
        <v>993</v>
      </c>
      <c r="G406" s="7" t="s">
        <v>784</v>
      </c>
      <c r="H406" s="26">
        <v>823</v>
      </c>
      <c r="I406" s="26">
        <v>2</v>
      </c>
      <c r="J406" s="26">
        <v>0</v>
      </c>
      <c r="K406" s="26">
        <v>0</v>
      </c>
      <c r="L406" s="26">
        <v>0</v>
      </c>
      <c r="M406" s="26">
        <v>2</v>
      </c>
      <c r="N406" s="26">
        <v>0</v>
      </c>
      <c r="O406" s="26">
        <v>0</v>
      </c>
      <c r="P406" s="26">
        <f>IF(AND(IFERROR(INDEX(SP_Aktiv,MATCH(C406,SP_Liste,0)),TRUE),IFERROR(INDEX(PK_Aktiv,MATCH(E406,PK_Liste,0)),TRUE),IF(Filter!$L$5="Alle GeVo",TRUE,IF(Filter!$L$5="Nur BÜ-Schlüssel",ISNUMBER(MATCH(H406,BUESchluessel,0)),IFERROR(INDEX(GV_Aktiv,MATCH(G406,GV_Liste,0)),Filter!$H$18)))),1,0)</f>
        <v>1</v>
      </c>
    </row>
    <row r="407" spans="1:16" x14ac:dyDescent="0.25">
      <c r="A407" s="28">
        <v>46287</v>
      </c>
      <c r="B407" s="7" t="s">
        <v>107</v>
      </c>
      <c r="C407" s="7" t="s">
        <v>16</v>
      </c>
      <c r="D407" s="7" t="s">
        <v>15</v>
      </c>
      <c r="E407" s="7" t="s">
        <v>66</v>
      </c>
      <c r="F407" s="7" t="s">
        <v>628</v>
      </c>
      <c r="G407" s="7" t="s">
        <v>75</v>
      </c>
      <c r="H407" s="26">
        <v>108</v>
      </c>
      <c r="I407" s="26">
        <v>1</v>
      </c>
      <c r="J407" s="26">
        <v>0</v>
      </c>
      <c r="K407" s="26">
        <v>0</v>
      </c>
      <c r="L407" s="26">
        <v>0</v>
      </c>
      <c r="M407" s="26">
        <v>1</v>
      </c>
      <c r="N407" s="26">
        <v>0</v>
      </c>
      <c r="O407" s="26">
        <v>0</v>
      </c>
      <c r="P407" s="26">
        <f>IF(AND(IFERROR(INDEX(SP_Aktiv,MATCH(C407,SP_Liste,0)),TRUE),IFERROR(INDEX(PK_Aktiv,MATCH(E407,PK_Liste,0)),TRUE),IF(Filter!$L$5="Alle GeVo",TRUE,IF(Filter!$L$5="Nur BÜ-Schlüssel",ISNUMBER(MATCH(H407,BUESchluessel,0)),IFERROR(INDEX(GV_Aktiv,MATCH(G407,GV_Liste,0)),Filter!$H$18)))),1,0)</f>
        <v>0</v>
      </c>
    </row>
    <row r="408" spans="1:16" x14ac:dyDescent="0.25">
      <c r="A408" s="28">
        <v>46287</v>
      </c>
      <c r="B408" s="7" t="s">
        <v>107</v>
      </c>
      <c r="C408" s="7" t="s">
        <v>16</v>
      </c>
      <c r="D408" s="7" t="s">
        <v>15</v>
      </c>
      <c r="E408" s="7" t="s">
        <v>33</v>
      </c>
      <c r="F408" s="7" t="s">
        <v>994</v>
      </c>
      <c r="G408" s="7" t="s">
        <v>995</v>
      </c>
      <c r="H408" s="26">
        <v>459</v>
      </c>
      <c r="I408" s="26">
        <v>2</v>
      </c>
      <c r="J408" s="26">
        <v>0</v>
      </c>
      <c r="K408" s="26">
        <v>0</v>
      </c>
      <c r="L408" s="26">
        <v>0</v>
      </c>
      <c r="M408" s="26">
        <v>2</v>
      </c>
      <c r="N408" s="26">
        <v>0</v>
      </c>
      <c r="O408" s="26">
        <v>0</v>
      </c>
      <c r="P408" s="26">
        <f>IF(AND(IFERROR(INDEX(SP_Aktiv,MATCH(C408,SP_Liste,0)),TRUE),IFERROR(INDEX(PK_Aktiv,MATCH(E408,PK_Liste,0)),TRUE),IF(Filter!$L$5="Alle GeVo",TRUE,IF(Filter!$L$5="Nur BÜ-Schlüssel",ISNUMBER(MATCH(H408,BUESchluessel,0)),IFERROR(INDEX(GV_Aktiv,MATCH(G408,GV_Liste,0)),Filter!$H$18)))),1,0)</f>
        <v>1</v>
      </c>
    </row>
    <row r="409" spans="1:16" x14ac:dyDescent="0.25">
      <c r="A409" s="28">
        <v>46287</v>
      </c>
      <c r="B409" s="7" t="s">
        <v>107</v>
      </c>
      <c r="C409" s="7" t="s">
        <v>20</v>
      </c>
      <c r="D409" s="7" t="s">
        <v>21</v>
      </c>
      <c r="E409" s="7" t="s">
        <v>69</v>
      </c>
      <c r="F409" s="7" t="s">
        <v>996</v>
      </c>
      <c r="G409" s="7" t="s">
        <v>997</v>
      </c>
      <c r="H409" s="26">
        <v>770</v>
      </c>
      <c r="I409" s="26">
        <v>1</v>
      </c>
      <c r="J409" s="26">
        <v>0</v>
      </c>
      <c r="K409" s="26">
        <v>0</v>
      </c>
      <c r="L409" s="26">
        <v>0</v>
      </c>
      <c r="M409" s="26">
        <v>1</v>
      </c>
      <c r="N409" s="26">
        <v>0</v>
      </c>
      <c r="O409" s="26">
        <v>0</v>
      </c>
      <c r="P409" s="26">
        <f>IF(AND(IFERROR(INDEX(SP_Aktiv,MATCH(C409,SP_Liste,0)),TRUE),IFERROR(INDEX(PK_Aktiv,MATCH(E409,PK_Liste,0)),TRUE),IF(Filter!$L$5="Alle GeVo",TRUE,IF(Filter!$L$5="Nur BÜ-Schlüssel",ISNUMBER(MATCH(H409,BUESchluessel,0)),IFERROR(INDEX(GV_Aktiv,MATCH(G409,GV_Liste,0)),Filter!$H$18)))),1,0)</f>
        <v>0</v>
      </c>
    </row>
    <row r="410" spans="1:16" x14ac:dyDescent="0.25">
      <c r="A410" s="28">
        <v>46287</v>
      </c>
      <c r="B410" s="7" t="s">
        <v>107</v>
      </c>
      <c r="C410" s="7" t="s">
        <v>20</v>
      </c>
      <c r="D410" s="7" t="s">
        <v>21</v>
      </c>
      <c r="E410" s="7" t="s">
        <v>69</v>
      </c>
      <c r="F410" s="7" t="s">
        <v>570</v>
      </c>
      <c r="G410" s="7" t="s">
        <v>73</v>
      </c>
      <c r="H410" s="26">
        <v>40</v>
      </c>
      <c r="I410" s="26">
        <v>1</v>
      </c>
      <c r="J410" s="26">
        <v>0</v>
      </c>
      <c r="K410" s="26">
        <v>0</v>
      </c>
      <c r="L410" s="26">
        <v>0</v>
      </c>
      <c r="M410" s="26">
        <v>1</v>
      </c>
      <c r="N410" s="26">
        <v>0</v>
      </c>
      <c r="O410" s="26">
        <v>0</v>
      </c>
      <c r="P410" s="26">
        <f>IF(AND(IFERROR(INDEX(SP_Aktiv,MATCH(C410,SP_Liste,0)),TRUE),IFERROR(INDEX(PK_Aktiv,MATCH(E410,PK_Liste,0)),TRUE),IF(Filter!$L$5="Alle GeVo",TRUE,IF(Filter!$L$5="Nur BÜ-Schlüssel",ISNUMBER(MATCH(H410,BUESchluessel,0)),IFERROR(INDEX(GV_Aktiv,MATCH(G410,GV_Liste,0)),Filter!$H$18)))),1,0)</f>
        <v>0</v>
      </c>
    </row>
    <row r="411" spans="1:16" x14ac:dyDescent="0.25">
      <c r="A411" s="28">
        <v>46287</v>
      </c>
      <c r="B411" s="7" t="s">
        <v>107</v>
      </c>
      <c r="C411" s="7" t="s">
        <v>20</v>
      </c>
      <c r="D411" s="7" t="s">
        <v>22</v>
      </c>
      <c r="E411" s="7" t="s">
        <v>69</v>
      </c>
      <c r="F411" s="7" t="s">
        <v>536</v>
      </c>
      <c r="G411" s="7" t="s">
        <v>78</v>
      </c>
      <c r="H411" s="26">
        <v>413</v>
      </c>
      <c r="I411" s="26">
        <v>2</v>
      </c>
      <c r="J411" s="26">
        <v>0</v>
      </c>
      <c r="K411" s="26">
        <v>0</v>
      </c>
      <c r="L411" s="26">
        <v>0</v>
      </c>
      <c r="M411" s="26">
        <v>1</v>
      </c>
      <c r="N411" s="26">
        <v>1</v>
      </c>
      <c r="O411" s="26">
        <v>0</v>
      </c>
      <c r="P411" s="26">
        <f>IF(AND(IFERROR(INDEX(SP_Aktiv,MATCH(C411,SP_Liste,0)),TRUE),IFERROR(INDEX(PK_Aktiv,MATCH(E411,PK_Liste,0)),TRUE),IF(Filter!$L$5="Alle GeVo",TRUE,IF(Filter!$L$5="Nur BÜ-Schlüssel",ISNUMBER(MATCH(H411,BUESchluessel,0)),IFERROR(INDEX(GV_Aktiv,MATCH(G411,GV_Liste,0)),Filter!$H$18)))),1,0)</f>
        <v>0</v>
      </c>
    </row>
    <row r="412" spans="1:16" x14ac:dyDescent="0.25">
      <c r="A412" s="28">
        <v>46287</v>
      </c>
      <c r="B412" s="7" t="s">
        <v>107</v>
      </c>
      <c r="C412" s="7" t="s">
        <v>20</v>
      </c>
      <c r="D412" s="7" t="s">
        <v>22</v>
      </c>
      <c r="E412" s="7" t="s">
        <v>69</v>
      </c>
      <c r="F412" s="7" t="s">
        <v>693</v>
      </c>
      <c r="G412" s="7" t="s">
        <v>74</v>
      </c>
      <c r="H412" s="26">
        <v>67</v>
      </c>
      <c r="I412" s="26">
        <v>3</v>
      </c>
      <c r="J412" s="26">
        <v>0</v>
      </c>
      <c r="K412" s="26">
        <v>0</v>
      </c>
      <c r="L412" s="26">
        <v>0</v>
      </c>
      <c r="M412" s="26">
        <v>1</v>
      </c>
      <c r="N412" s="26">
        <v>2</v>
      </c>
      <c r="O412" s="26">
        <v>0</v>
      </c>
      <c r="P412" s="26">
        <f>IF(AND(IFERROR(INDEX(SP_Aktiv,MATCH(C412,SP_Liste,0)),TRUE),IFERROR(INDEX(PK_Aktiv,MATCH(E412,PK_Liste,0)),TRUE),IF(Filter!$L$5="Alle GeVo",TRUE,IF(Filter!$L$5="Nur BÜ-Schlüssel",ISNUMBER(MATCH(H412,BUESchluessel,0)),IFERROR(INDEX(GV_Aktiv,MATCH(G412,GV_Liste,0)),Filter!$H$18)))),1,0)</f>
        <v>0</v>
      </c>
    </row>
    <row r="413" spans="1:16" x14ac:dyDescent="0.25">
      <c r="A413" s="28">
        <v>46287</v>
      </c>
      <c r="B413" s="7" t="s">
        <v>107</v>
      </c>
      <c r="C413" s="7" t="s">
        <v>16</v>
      </c>
      <c r="D413" s="7" t="s">
        <v>17</v>
      </c>
      <c r="E413" s="7" t="s">
        <v>65</v>
      </c>
      <c r="F413" s="7" t="s">
        <v>847</v>
      </c>
      <c r="G413" s="7" t="s">
        <v>848</v>
      </c>
      <c r="H413" s="26">
        <v>451</v>
      </c>
      <c r="I413" s="26">
        <v>1</v>
      </c>
      <c r="J413" s="26">
        <v>0</v>
      </c>
      <c r="K413" s="26">
        <v>0</v>
      </c>
      <c r="L413" s="26">
        <v>0</v>
      </c>
      <c r="M413" s="26">
        <v>1</v>
      </c>
      <c r="N413" s="26">
        <v>0</v>
      </c>
      <c r="O413" s="26">
        <v>0</v>
      </c>
      <c r="P413" s="26">
        <f>IF(AND(IFERROR(INDEX(SP_Aktiv,MATCH(C413,SP_Liste,0)),TRUE),IFERROR(INDEX(PK_Aktiv,MATCH(E413,PK_Liste,0)),TRUE),IF(Filter!$L$5="Alle GeVo",TRUE,IF(Filter!$L$5="Nur BÜ-Schlüssel",ISNUMBER(MATCH(H413,BUESchluessel,0)),IFERROR(INDEX(GV_Aktiv,MATCH(G413,GV_Liste,0)),Filter!$H$18)))),1,0)</f>
        <v>0</v>
      </c>
    </row>
    <row r="414" spans="1:16" x14ac:dyDescent="0.25">
      <c r="A414" s="28">
        <v>46287</v>
      </c>
      <c r="B414" s="7" t="s">
        <v>107</v>
      </c>
      <c r="C414" s="7" t="s">
        <v>16</v>
      </c>
      <c r="D414" s="7" t="s">
        <v>18</v>
      </c>
      <c r="E414" s="7" t="s">
        <v>33</v>
      </c>
      <c r="F414" s="7" t="s">
        <v>998</v>
      </c>
      <c r="G414" s="7" t="s">
        <v>77</v>
      </c>
      <c r="H414" s="26">
        <v>401</v>
      </c>
      <c r="I414" s="26">
        <v>1</v>
      </c>
      <c r="J414" s="26">
        <v>0</v>
      </c>
      <c r="K414" s="26">
        <v>0</v>
      </c>
      <c r="L414" s="26">
        <v>0</v>
      </c>
      <c r="M414" s="26">
        <v>1</v>
      </c>
      <c r="N414" s="26">
        <v>0</v>
      </c>
      <c r="O414" s="26">
        <v>0</v>
      </c>
      <c r="P414" s="26">
        <f>IF(AND(IFERROR(INDEX(SP_Aktiv,MATCH(C414,SP_Liste,0)),TRUE),IFERROR(INDEX(PK_Aktiv,MATCH(E414,PK_Liste,0)),TRUE),IF(Filter!$L$5="Alle GeVo",TRUE,IF(Filter!$L$5="Nur BÜ-Schlüssel",ISNUMBER(MATCH(H414,BUESchluessel,0)),IFERROR(INDEX(GV_Aktiv,MATCH(G414,GV_Liste,0)),Filter!$H$18)))),1,0)</f>
        <v>1</v>
      </c>
    </row>
    <row r="415" spans="1:16" x14ac:dyDescent="0.25">
      <c r="A415" s="28">
        <v>46287</v>
      </c>
      <c r="B415" s="7" t="s">
        <v>107</v>
      </c>
      <c r="C415" s="7" t="s">
        <v>20</v>
      </c>
      <c r="D415" s="7" t="s">
        <v>19</v>
      </c>
      <c r="E415" s="7" t="s">
        <v>65</v>
      </c>
      <c r="F415" s="7" t="s">
        <v>530</v>
      </c>
      <c r="G415" s="7" t="s">
        <v>74</v>
      </c>
      <c r="H415" s="26">
        <v>67</v>
      </c>
      <c r="I415" s="26">
        <v>4</v>
      </c>
      <c r="J415" s="26">
        <v>0</v>
      </c>
      <c r="K415" s="26">
        <v>0</v>
      </c>
      <c r="L415" s="26">
        <v>0</v>
      </c>
      <c r="M415" s="26">
        <v>1</v>
      </c>
      <c r="N415" s="26">
        <v>3</v>
      </c>
      <c r="O415" s="26">
        <v>0</v>
      </c>
      <c r="P415" s="26">
        <f>IF(AND(IFERROR(INDEX(SP_Aktiv,MATCH(C415,SP_Liste,0)),TRUE),IFERROR(INDEX(PK_Aktiv,MATCH(E415,PK_Liste,0)),TRUE),IF(Filter!$L$5="Alle GeVo",TRUE,IF(Filter!$L$5="Nur BÜ-Schlüssel",ISNUMBER(MATCH(H415,BUESchluessel,0)),IFERROR(INDEX(GV_Aktiv,MATCH(G415,GV_Liste,0)),Filter!$H$18)))),1,0)</f>
        <v>0</v>
      </c>
    </row>
    <row r="416" spans="1:16" x14ac:dyDescent="0.25">
      <c r="A416" s="28">
        <v>46287</v>
      </c>
      <c r="B416" s="7" t="s">
        <v>107</v>
      </c>
      <c r="C416" s="7" t="s">
        <v>20</v>
      </c>
      <c r="D416" s="7" t="s">
        <v>28</v>
      </c>
      <c r="E416" s="7" t="s">
        <v>33</v>
      </c>
      <c r="F416" s="7" t="s">
        <v>999</v>
      </c>
      <c r="G416" s="7" t="s">
        <v>75</v>
      </c>
      <c r="H416" s="26">
        <v>108</v>
      </c>
      <c r="I416" s="26">
        <v>1</v>
      </c>
      <c r="J416" s="26">
        <v>0</v>
      </c>
      <c r="K416" s="26">
        <v>0</v>
      </c>
      <c r="L416" s="26">
        <v>0</v>
      </c>
      <c r="M416" s="26">
        <v>1</v>
      </c>
      <c r="N416" s="26">
        <v>0</v>
      </c>
      <c r="O416" s="26">
        <v>0</v>
      </c>
      <c r="P416" s="26">
        <f>IF(AND(IFERROR(INDEX(SP_Aktiv,MATCH(C416,SP_Liste,0)),TRUE),IFERROR(INDEX(PK_Aktiv,MATCH(E416,PK_Liste,0)),TRUE),IF(Filter!$L$5="Alle GeVo",TRUE,IF(Filter!$L$5="Nur BÜ-Schlüssel",ISNUMBER(MATCH(H416,BUESchluessel,0)),IFERROR(INDEX(GV_Aktiv,MATCH(G416,GV_Liste,0)),Filter!$H$18)))),1,0)</f>
        <v>1</v>
      </c>
    </row>
    <row r="417" spans="1:16" x14ac:dyDescent="0.25">
      <c r="A417" s="28">
        <v>46287</v>
      </c>
      <c r="B417" s="7" t="s">
        <v>107</v>
      </c>
      <c r="C417" s="7" t="s">
        <v>20</v>
      </c>
      <c r="D417" s="7" t="s">
        <v>19</v>
      </c>
      <c r="E417" s="7" t="s">
        <v>33</v>
      </c>
      <c r="F417" s="7" t="s">
        <v>1000</v>
      </c>
      <c r="G417" s="7" t="s">
        <v>888</v>
      </c>
      <c r="H417" s="26">
        <v>693</v>
      </c>
      <c r="I417" s="26">
        <v>2</v>
      </c>
      <c r="J417" s="26">
        <v>0</v>
      </c>
      <c r="K417" s="26">
        <v>0</v>
      </c>
      <c r="L417" s="26">
        <v>0</v>
      </c>
      <c r="M417" s="26">
        <v>2</v>
      </c>
      <c r="N417" s="26">
        <v>0</v>
      </c>
      <c r="O417" s="26">
        <v>0</v>
      </c>
      <c r="P417" s="26">
        <f>IF(AND(IFERROR(INDEX(SP_Aktiv,MATCH(C417,SP_Liste,0)),TRUE),IFERROR(INDEX(PK_Aktiv,MATCH(E417,PK_Liste,0)),TRUE),IF(Filter!$L$5="Alle GeVo",TRUE,IF(Filter!$L$5="Nur BÜ-Schlüssel",ISNUMBER(MATCH(H417,BUESchluessel,0)),IFERROR(INDEX(GV_Aktiv,MATCH(G417,GV_Liste,0)),Filter!$H$18)))),1,0)</f>
        <v>1</v>
      </c>
    </row>
    <row r="418" spans="1:16" x14ac:dyDescent="0.25">
      <c r="A418" s="28">
        <v>46287</v>
      </c>
      <c r="B418" s="7" t="s">
        <v>107</v>
      </c>
      <c r="C418" s="7" t="s">
        <v>20</v>
      </c>
      <c r="D418" s="7" t="s">
        <v>27</v>
      </c>
      <c r="E418" s="7" t="s">
        <v>33</v>
      </c>
      <c r="F418" s="7" t="s">
        <v>1001</v>
      </c>
      <c r="G418" s="7" t="s">
        <v>80</v>
      </c>
      <c r="H418" s="26">
        <v>472</v>
      </c>
      <c r="I418" s="26">
        <v>1</v>
      </c>
      <c r="J418" s="26">
        <v>0</v>
      </c>
      <c r="K418" s="26">
        <v>0</v>
      </c>
      <c r="L418" s="26">
        <v>0</v>
      </c>
      <c r="M418" s="26">
        <v>1</v>
      </c>
      <c r="N418" s="26">
        <v>0</v>
      </c>
      <c r="O418" s="26">
        <v>0</v>
      </c>
      <c r="P418" s="26">
        <f>IF(AND(IFERROR(INDEX(SP_Aktiv,MATCH(C418,SP_Liste,0)),TRUE),IFERROR(INDEX(PK_Aktiv,MATCH(E418,PK_Liste,0)),TRUE),IF(Filter!$L$5="Alle GeVo",TRUE,IF(Filter!$L$5="Nur BÜ-Schlüssel",ISNUMBER(MATCH(H418,BUESchluessel,0)),IFERROR(INDEX(GV_Aktiv,MATCH(G418,GV_Liste,0)),Filter!$H$18)))),1,0)</f>
        <v>1</v>
      </c>
    </row>
    <row r="419" spans="1:16" x14ac:dyDescent="0.25">
      <c r="A419" s="28">
        <v>46287</v>
      </c>
      <c r="B419" s="7" t="s">
        <v>107</v>
      </c>
      <c r="C419" s="7" t="s">
        <v>20</v>
      </c>
      <c r="D419" s="7" t="s">
        <v>27</v>
      </c>
      <c r="E419" s="7" t="s">
        <v>33</v>
      </c>
      <c r="F419" s="7" t="s">
        <v>1002</v>
      </c>
      <c r="G419" s="7" t="s">
        <v>79</v>
      </c>
      <c r="H419" s="26">
        <v>469</v>
      </c>
      <c r="I419" s="26">
        <v>1</v>
      </c>
      <c r="J419" s="26">
        <v>0</v>
      </c>
      <c r="K419" s="26">
        <v>0</v>
      </c>
      <c r="L419" s="26">
        <v>0</v>
      </c>
      <c r="M419" s="26">
        <v>1</v>
      </c>
      <c r="N419" s="26">
        <v>0</v>
      </c>
      <c r="O419" s="26">
        <v>0</v>
      </c>
      <c r="P419" s="26">
        <f>IF(AND(IFERROR(INDEX(SP_Aktiv,MATCH(C419,SP_Liste,0)),TRUE),IFERROR(INDEX(PK_Aktiv,MATCH(E419,PK_Liste,0)),TRUE),IF(Filter!$L$5="Alle GeVo",TRUE,IF(Filter!$L$5="Nur BÜ-Schlüssel",ISNUMBER(MATCH(H419,BUESchluessel,0)),IFERROR(INDEX(GV_Aktiv,MATCH(G419,GV_Liste,0)),Filter!$H$18)))),1,0)</f>
        <v>1</v>
      </c>
    </row>
    <row r="420" spans="1:16" x14ac:dyDescent="0.25">
      <c r="A420" s="28">
        <v>46287</v>
      </c>
      <c r="B420" s="7" t="s">
        <v>107</v>
      </c>
      <c r="C420" s="7" t="s">
        <v>20</v>
      </c>
      <c r="D420" s="7" t="s">
        <v>21</v>
      </c>
      <c r="E420" s="7" t="s">
        <v>33</v>
      </c>
      <c r="F420" s="7" t="s">
        <v>1003</v>
      </c>
      <c r="G420" s="7" t="s">
        <v>1004</v>
      </c>
      <c r="H420" s="26">
        <v>153</v>
      </c>
      <c r="I420" s="26">
        <v>7</v>
      </c>
      <c r="J420" s="26">
        <v>0</v>
      </c>
      <c r="K420" s="26">
        <v>0</v>
      </c>
      <c r="L420" s="26">
        <v>0</v>
      </c>
      <c r="M420" s="26">
        <v>0</v>
      </c>
      <c r="N420" s="26">
        <v>7</v>
      </c>
      <c r="O420" s="26">
        <v>0</v>
      </c>
      <c r="P420" s="26">
        <f>IF(AND(IFERROR(INDEX(SP_Aktiv,MATCH(C420,SP_Liste,0)),TRUE),IFERROR(INDEX(PK_Aktiv,MATCH(E420,PK_Liste,0)),TRUE),IF(Filter!$L$5="Alle GeVo",TRUE,IF(Filter!$L$5="Nur BÜ-Schlüssel",ISNUMBER(MATCH(H420,BUESchluessel,0)),IFERROR(INDEX(GV_Aktiv,MATCH(G420,GV_Liste,0)),Filter!$H$18)))),1,0)</f>
        <v>1</v>
      </c>
    </row>
    <row r="421" spans="1:16" x14ac:dyDescent="0.25">
      <c r="A421" s="28">
        <v>46287</v>
      </c>
      <c r="B421" s="7" t="s">
        <v>107</v>
      </c>
      <c r="C421" s="7" t="s">
        <v>20</v>
      </c>
      <c r="D421" s="7" t="s">
        <v>22</v>
      </c>
      <c r="E421" s="7" t="s">
        <v>69</v>
      </c>
      <c r="F421" s="7" t="s">
        <v>629</v>
      </c>
      <c r="G421" s="7" t="s">
        <v>75</v>
      </c>
      <c r="H421" s="26">
        <v>108</v>
      </c>
      <c r="I421" s="26">
        <v>5</v>
      </c>
      <c r="J421" s="26">
        <v>0</v>
      </c>
      <c r="K421" s="26">
        <v>0</v>
      </c>
      <c r="L421" s="26">
        <v>0</v>
      </c>
      <c r="M421" s="26">
        <v>0</v>
      </c>
      <c r="N421" s="26">
        <v>5</v>
      </c>
      <c r="O421" s="26">
        <v>0</v>
      </c>
      <c r="P421" s="26">
        <f>IF(AND(IFERROR(INDEX(SP_Aktiv,MATCH(C421,SP_Liste,0)),TRUE),IFERROR(INDEX(PK_Aktiv,MATCH(E421,PK_Liste,0)),TRUE),IF(Filter!$L$5="Alle GeVo",TRUE,IF(Filter!$L$5="Nur BÜ-Schlüssel",ISNUMBER(MATCH(H421,BUESchluessel,0)),IFERROR(INDEX(GV_Aktiv,MATCH(G421,GV_Liste,0)),Filter!$H$18)))),1,0)</f>
        <v>0</v>
      </c>
    </row>
    <row r="422" spans="1:16" x14ac:dyDescent="0.25">
      <c r="A422" s="28">
        <v>46287</v>
      </c>
      <c r="B422" s="7" t="s">
        <v>107</v>
      </c>
      <c r="C422" s="7" t="s">
        <v>16</v>
      </c>
      <c r="D422" s="7" t="s">
        <v>15</v>
      </c>
      <c r="E422" s="7" t="s">
        <v>65</v>
      </c>
      <c r="F422" s="7" t="s">
        <v>561</v>
      </c>
      <c r="G422" s="7" t="s">
        <v>77</v>
      </c>
      <c r="H422" s="26">
        <v>401</v>
      </c>
      <c r="I422" s="26">
        <v>2</v>
      </c>
      <c r="J422" s="26">
        <v>0</v>
      </c>
      <c r="K422" s="26">
        <v>0</v>
      </c>
      <c r="L422" s="26">
        <v>0</v>
      </c>
      <c r="M422" s="26">
        <v>2</v>
      </c>
      <c r="N422" s="26">
        <v>0</v>
      </c>
      <c r="O422" s="26">
        <v>0</v>
      </c>
      <c r="P422" s="26">
        <f>IF(AND(IFERROR(INDEX(SP_Aktiv,MATCH(C422,SP_Liste,0)),TRUE),IFERROR(INDEX(PK_Aktiv,MATCH(E422,PK_Liste,0)),TRUE),IF(Filter!$L$5="Alle GeVo",TRUE,IF(Filter!$L$5="Nur BÜ-Schlüssel",ISNUMBER(MATCH(H422,BUESchluessel,0)),IFERROR(INDEX(GV_Aktiv,MATCH(G422,GV_Liste,0)),Filter!$H$18)))),1,0)</f>
        <v>0</v>
      </c>
    </row>
    <row r="423" spans="1:16" x14ac:dyDescent="0.25">
      <c r="A423" s="28">
        <v>46287</v>
      </c>
      <c r="B423" s="7" t="s">
        <v>107</v>
      </c>
      <c r="C423" s="7" t="s">
        <v>16</v>
      </c>
      <c r="D423" s="7" t="s">
        <v>15</v>
      </c>
      <c r="E423" s="7" t="s">
        <v>33</v>
      </c>
      <c r="F423" s="7" t="s">
        <v>1005</v>
      </c>
      <c r="G423" s="7" t="s">
        <v>633</v>
      </c>
      <c r="H423" s="26">
        <v>869</v>
      </c>
      <c r="I423" s="26">
        <v>2</v>
      </c>
      <c r="J423" s="26">
        <v>0</v>
      </c>
      <c r="K423" s="26">
        <v>0</v>
      </c>
      <c r="L423" s="26">
        <v>1</v>
      </c>
      <c r="M423" s="26">
        <v>0</v>
      </c>
      <c r="N423" s="26">
        <v>1</v>
      </c>
      <c r="O423" s="26">
        <v>0</v>
      </c>
      <c r="P423" s="26">
        <f>IF(AND(IFERROR(INDEX(SP_Aktiv,MATCH(C423,SP_Liste,0)),TRUE),IFERROR(INDEX(PK_Aktiv,MATCH(E423,PK_Liste,0)),TRUE),IF(Filter!$L$5="Alle GeVo",TRUE,IF(Filter!$L$5="Nur BÜ-Schlüssel",ISNUMBER(MATCH(H423,BUESchluessel,0)),IFERROR(INDEX(GV_Aktiv,MATCH(G423,GV_Liste,0)),Filter!$H$18)))),1,0)</f>
        <v>1</v>
      </c>
    </row>
    <row r="424" spans="1:16" x14ac:dyDescent="0.25">
      <c r="A424" s="28">
        <v>46287</v>
      </c>
      <c r="B424" s="7" t="s">
        <v>107</v>
      </c>
      <c r="C424" s="7" t="s">
        <v>20</v>
      </c>
      <c r="D424" s="7" t="s">
        <v>24</v>
      </c>
      <c r="E424" s="7" t="s">
        <v>33</v>
      </c>
      <c r="F424" s="7" t="s">
        <v>1006</v>
      </c>
      <c r="G424" s="7" t="s">
        <v>645</v>
      </c>
      <c r="H424" s="26">
        <v>131</v>
      </c>
      <c r="I424" s="26">
        <v>3</v>
      </c>
      <c r="J424" s="26">
        <v>0</v>
      </c>
      <c r="K424" s="26">
        <v>0</v>
      </c>
      <c r="L424" s="26">
        <v>0</v>
      </c>
      <c r="M424" s="26">
        <v>0</v>
      </c>
      <c r="N424" s="26">
        <v>3</v>
      </c>
      <c r="O424" s="26">
        <v>0</v>
      </c>
      <c r="P424" s="26">
        <f>IF(AND(IFERROR(INDEX(SP_Aktiv,MATCH(C424,SP_Liste,0)),TRUE),IFERROR(INDEX(PK_Aktiv,MATCH(E424,PK_Liste,0)),TRUE),IF(Filter!$L$5="Alle GeVo",TRUE,IF(Filter!$L$5="Nur BÜ-Schlüssel",ISNUMBER(MATCH(H424,BUESchluessel,0)),IFERROR(INDEX(GV_Aktiv,MATCH(G424,GV_Liste,0)),Filter!$H$18)))),1,0)</f>
        <v>1</v>
      </c>
    </row>
    <row r="425" spans="1:16" x14ac:dyDescent="0.25">
      <c r="A425" s="28">
        <v>46287</v>
      </c>
      <c r="B425" s="7" t="s">
        <v>107</v>
      </c>
      <c r="C425" s="7" t="s">
        <v>20</v>
      </c>
      <c r="D425" s="7" t="s">
        <v>23</v>
      </c>
      <c r="E425" s="7" t="s">
        <v>33</v>
      </c>
      <c r="F425" s="7" t="s">
        <v>1007</v>
      </c>
      <c r="G425" s="7" t="s">
        <v>1008</v>
      </c>
      <c r="H425" s="26">
        <v>999</v>
      </c>
      <c r="I425" s="26">
        <v>1</v>
      </c>
      <c r="J425" s="26">
        <v>0</v>
      </c>
      <c r="K425" s="26">
        <v>0</v>
      </c>
      <c r="L425" s="26">
        <v>0</v>
      </c>
      <c r="M425" s="26">
        <v>0</v>
      </c>
      <c r="N425" s="26">
        <v>1</v>
      </c>
      <c r="O425" s="26">
        <v>0</v>
      </c>
      <c r="P425" s="26">
        <f>IF(AND(IFERROR(INDEX(SP_Aktiv,MATCH(C425,SP_Liste,0)),TRUE),IFERROR(INDEX(PK_Aktiv,MATCH(E425,PK_Liste,0)),TRUE),IF(Filter!$L$5="Alle GeVo",TRUE,IF(Filter!$L$5="Nur BÜ-Schlüssel",ISNUMBER(MATCH(H425,BUESchluessel,0)),IFERROR(INDEX(GV_Aktiv,MATCH(G425,GV_Liste,0)),Filter!$H$18)))),1,0)</f>
        <v>1</v>
      </c>
    </row>
    <row r="426" spans="1:16" x14ac:dyDescent="0.25">
      <c r="A426" s="28">
        <v>46287</v>
      </c>
      <c r="B426" s="7" t="s">
        <v>107</v>
      </c>
      <c r="C426" s="7" t="s">
        <v>20</v>
      </c>
      <c r="D426" s="7" t="s">
        <v>21</v>
      </c>
      <c r="E426" s="7" t="s">
        <v>33</v>
      </c>
      <c r="F426" s="7" t="s">
        <v>1009</v>
      </c>
      <c r="G426" s="7" t="s">
        <v>1010</v>
      </c>
      <c r="H426" s="26">
        <v>824</v>
      </c>
      <c r="I426" s="26">
        <v>1</v>
      </c>
      <c r="J426" s="26">
        <v>0</v>
      </c>
      <c r="K426" s="26">
        <v>0</v>
      </c>
      <c r="L426" s="26">
        <v>0</v>
      </c>
      <c r="M426" s="26">
        <v>0</v>
      </c>
      <c r="N426" s="26">
        <v>1</v>
      </c>
      <c r="O426" s="26">
        <v>0</v>
      </c>
      <c r="P426" s="26">
        <f>IF(AND(IFERROR(INDEX(SP_Aktiv,MATCH(C426,SP_Liste,0)),TRUE),IFERROR(INDEX(PK_Aktiv,MATCH(E426,PK_Liste,0)),TRUE),IF(Filter!$L$5="Alle GeVo",TRUE,IF(Filter!$L$5="Nur BÜ-Schlüssel",ISNUMBER(MATCH(H426,BUESchluessel,0)),IFERROR(INDEX(GV_Aktiv,MATCH(G426,GV_Liste,0)),Filter!$H$18)))),1,0)</f>
        <v>1</v>
      </c>
    </row>
    <row r="427" spans="1:16" x14ac:dyDescent="0.25">
      <c r="A427" s="28">
        <v>46287</v>
      </c>
      <c r="B427" s="7" t="s">
        <v>107</v>
      </c>
      <c r="C427" s="7" t="s">
        <v>16</v>
      </c>
      <c r="D427" s="7" t="s">
        <v>17</v>
      </c>
      <c r="E427" s="7" t="s">
        <v>33</v>
      </c>
      <c r="F427" s="7" t="s">
        <v>1011</v>
      </c>
      <c r="G427" s="7" t="s">
        <v>1012</v>
      </c>
      <c r="H427" s="26">
        <v>114</v>
      </c>
      <c r="I427" s="26">
        <v>1</v>
      </c>
      <c r="J427" s="26">
        <v>0</v>
      </c>
      <c r="K427" s="26">
        <v>0</v>
      </c>
      <c r="L427" s="26">
        <v>0</v>
      </c>
      <c r="M427" s="26">
        <v>0</v>
      </c>
      <c r="N427" s="26">
        <v>1</v>
      </c>
      <c r="O427" s="26">
        <v>0</v>
      </c>
      <c r="P427" s="26">
        <f>IF(AND(IFERROR(INDEX(SP_Aktiv,MATCH(C427,SP_Liste,0)),TRUE),IFERROR(INDEX(PK_Aktiv,MATCH(E427,PK_Liste,0)),TRUE),IF(Filter!$L$5="Alle GeVo",TRUE,IF(Filter!$L$5="Nur BÜ-Schlüssel",ISNUMBER(MATCH(H427,BUESchluessel,0)),IFERROR(INDEX(GV_Aktiv,MATCH(G427,GV_Liste,0)),Filter!$H$18)))),1,0)</f>
        <v>1</v>
      </c>
    </row>
    <row r="428" spans="1:16" x14ac:dyDescent="0.25">
      <c r="A428" s="28">
        <v>46287</v>
      </c>
      <c r="B428" s="7" t="s">
        <v>107</v>
      </c>
      <c r="C428" s="7" t="s">
        <v>16</v>
      </c>
      <c r="D428" s="7" t="s">
        <v>17</v>
      </c>
      <c r="E428" s="7" t="s">
        <v>65</v>
      </c>
      <c r="F428" s="7" t="s">
        <v>627</v>
      </c>
      <c r="G428" s="7" t="s">
        <v>72</v>
      </c>
      <c r="H428" s="26">
        <v>39</v>
      </c>
      <c r="I428" s="26">
        <v>1</v>
      </c>
      <c r="J428" s="26">
        <v>0</v>
      </c>
      <c r="K428" s="26">
        <v>0</v>
      </c>
      <c r="L428" s="26">
        <v>0</v>
      </c>
      <c r="M428" s="26">
        <v>0</v>
      </c>
      <c r="N428" s="26">
        <v>1</v>
      </c>
      <c r="O428" s="26">
        <v>0</v>
      </c>
      <c r="P428" s="26">
        <f>IF(AND(IFERROR(INDEX(SP_Aktiv,MATCH(C428,SP_Liste,0)),TRUE),IFERROR(INDEX(PK_Aktiv,MATCH(E428,PK_Liste,0)),TRUE),IF(Filter!$L$5="Alle GeVo",TRUE,IF(Filter!$L$5="Nur BÜ-Schlüssel",ISNUMBER(MATCH(H428,BUESchluessel,0)),IFERROR(INDEX(GV_Aktiv,MATCH(G428,GV_Liste,0)),Filter!$H$18)))),1,0)</f>
        <v>0</v>
      </c>
    </row>
    <row r="429" spans="1:16" x14ac:dyDescent="0.25">
      <c r="A429" s="28">
        <v>46287</v>
      </c>
      <c r="B429" s="7" t="s">
        <v>107</v>
      </c>
      <c r="C429" s="7" t="s">
        <v>16</v>
      </c>
      <c r="D429" s="7" t="s">
        <v>15</v>
      </c>
      <c r="E429" s="7" t="s">
        <v>65</v>
      </c>
      <c r="F429" s="7" t="s">
        <v>499</v>
      </c>
      <c r="G429" s="7" t="s">
        <v>72</v>
      </c>
      <c r="H429" s="26">
        <v>39</v>
      </c>
      <c r="I429" s="26">
        <v>1</v>
      </c>
      <c r="J429" s="26">
        <v>0</v>
      </c>
      <c r="K429" s="26">
        <v>0</v>
      </c>
      <c r="L429" s="26">
        <v>0</v>
      </c>
      <c r="M429" s="26">
        <v>1</v>
      </c>
      <c r="N429" s="26">
        <v>0</v>
      </c>
      <c r="O429" s="26">
        <v>0</v>
      </c>
      <c r="P429" s="26">
        <f>IF(AND(IFERROR(INDEX(SP_Aktiv,MATCH(C429,SP_Liste,0)),TRUE),IFERROR(INDEX(PK_Aktiv,MATCH(E429,PK_Liste,0)),TRUE),IF(Filter!$L$5="Alle GeVo",TRUE,IF(Filter!$L$5="Nur BÜ-Schlüssel",ISNUMBER(MATCH(H429,BUESchluessel,0)),IFERROR(INDEX(GV_Aktiv,MATCH(G429,GV_Liste,0)),Filter!$H$18)))),1,0)</f>
        <v>0</v>
      </c>
    </row>
    <row r="430" spans="1:16" x14ac:dyDescent="0.25">
      <c r="A430" s="28">
        <v>46287</v>
      </c>
      <c r="B430" s="7" t="s">
        <v>107</v>
      </c>
      <c r="C430" s="7" t="s">
        <v>20</v>
      </c>
      <c r="D430" s="7" t="s">
        <v>21</v>
      </c>
      <c r="E430" s="7" t="s">
        <v>33</v>
      </c>
      <c r="F430" s="7" t="s">
        <v>1013</v>
      </c>
      <c r="G430" s="7" t="s">
        <v>568</v>
      </c>
      <c r="H430" s="26">
        <v>11</v>
      </c>
      <c r="I430" s="26">
        <v>1</v>
      </c>
      <c r="J430" s="26">
        <v>0</v>
      </c>
      <c r="K430" s="26">
        <v>0</v>
      </c>
      <c r="L430" s="26">
        <v>0</v>
      </c>
      <c r="M430" s="26">
        <v>0</v>
      </c>
      <c r="N430" s="26">
        <v>1</v>
      </c>
      <c r="O430" s="26">
        <v>0</v>
      </c>
      <c r="P430" s="26">
        <f>IF(AND(IFERROR(INDEX(SP_Aktiv,MATCH(C430,SP_Liste,0)),TRUE),IFERROR(INDEX(PK_Aktiv,MATCH(E430,PK_Liste,0)),TRUE),IF(Filter!$L$5="Alle GeVo",TRUE,IF(Filter!$L$5="Nur BÜ-Schlüssel",ISNUMBER(MATCH(H430,BUESchluessel,0)),IFERROR(INDEX(GV_Aktiv,MATCH(G430,GV_Liste,0)),Filter!$H$18)))),1,0)</f>
        <v>1</v>
      </c>
    </row>
    <row r="431" spans="1:16" x14ac:dyDescent="0.25">
      <c r="A431" s="28">
        <v>46287</v>
      </c>
      <c r="B431" s="7" t="s">
        <v>107</v>
      </c>
      <c r="C431" s="7" t="s">
        <v>20</v>
      </c>
      <c r="D431" s="7" t="s">
        <v>19</v>
      </c>
      <c r="E431" s="7" t="s">
        <v>33</v>
      </c>
      <c r="F431" s="7" t="s">
        <v>1014</v>
      </c>
      <c r="G431" s="7" t="s">
        <v>587</v>
      </c>
      <c r="H431" s="26">
        <v>130</v>
      </c>
      <c r="I431" s="26">
        <v>2</v>
      </c>
      <c r="J431" s="26">
        <v>0</v>
      </c>
      <c r="K431" s="26">
        <v>0</v>
      </c>
      <c r="L431" s="26">
        <v>0</v>
      </c>
      <c r="M431" s="26">
        <v>2</v>
      </c>
      <c r="N431" s="26">
        <v>0</v>
      </c>
      <c r="O431" s="26">
        <v>0</v>
      </c>
      <c r="P431" s="26">
        <f>IF(AND(IFERROR(INDEX(SP_Aktiv,MATCH(C431,SP_Liste,0)),TRUE),IFERROR(INDEX(PK_Aktiv,MATCH(E431,PK_Liste,0)),TRUE),IF(Filter!$L$5="Alle GeVo",TRUE,IF(Filter!$L$5="Nur BÜ-Schlüssel",ISNUMBER(MATCH(H431,BUESchluessel,0)),IFERROR(INDEX(GV_Aktiv,MATCH(G431,GV_Liste,0)),Filter!$H$18)))),1,0)</f>
        <v>1</v>
      </c>
    </row>
    <row r="432" spans="1:16" x14ac:dyDescent="0.25">
      <c r="A432" s="28">
        <v>46287</v>
      </c>
      <c r="B432" s="7" t="s">
        <v>107</v>
      </c>
      <c r="C432" s="7" t="s">
        <v>20</v>
      </c>
      <c r="D432" s="7" t="s">
        <v>26</v>
      </c>
      <c r="E432" s="7" t="s">
        <v>33</v>
      </c>
      <c r="F432" s="7" t="s">
        <v>1015</v>
      </c>
      <c r="G432" s="7" t="s">
        <v>1016</v>
      </c>
      <c r="H432" s="26">
        <v>1</v>
      </c>
      <c r="I432" s="26">
        <v>3</v>
      </c>
      <c r="J432" s="26">
        <v>0</v>
      </c>
      <c r="K432" s="26">
        <v>0</v>
      </c>
      <c r="L432" s="26">
        <v>0</v>
      </c>
      <c r="M432" s="26">
        <v>0</v>
      </c>
      <c r="N432" s="26">
        <v>3</v>
      </c>
      <c r="O432" s="26">
        <v>0</v>
      </c>
      <c r="P432" s="26">
        <f>IF(AND(IFERROR(INDEX(SP_Aktiv,MATCH(C432,SP_Liste,0)),TRUE),IFERROR(INDEX(PK_Aktiv,MATCH(E432,PK_Liste,0)),TRUE),IF(Filter!$L$5="Alle GeVo",TRUE,IF(Filter!$L$5="Nur BÜ-Schlüssel",ISNUMBER(MATCH(H432,BUESchluessel,0)),IFERROR(INDEX(GV_Aktiv,MATCH(G432,GV_Liste,0)),Filter!$H$18)))),1,0)</f>
        <v>1</v>
      </c>
    </row>
    <row r="433" spans="1:16" x14ac:dyDescent="0.25">
      <c r="A433" s="28">
        <v>46287</v>
      </c>
      <c r="B433" s="7" t="s">
        <v>107</v>
      </c>
      <c r="C433" s="7" t="s">
        <v>20</v>
      </c>
      <c r="D433" s="7" t="s">
        <v>24</v>
      </c>
      <c r="E433" s="7" t="s">
        <v>65</v>
      </c>
      <c r="F433" s="7" t="s">
        <v>736</v>
      </c>
      <c r="G433" s="7" t="s">
        <v>79</v>
      </c>
      <c r="H433" s="26">
        <v>469</v>
      </c>
      <c r="I433" s="26">
        <v>1</v>
      </c>
      <c r="J433" s="26">
        <v>0</v>
      </c>
      <c r="K433" s="26">
        <v>0</v>
      </c>
      <c r="L433" s="26">
        <v>0</v>
      </c>
      <c r="M433" s="26">
        <v>0</v>
      </c>
      <c r="N433" s="26">
        <v>1</v>
      </c>
      <c r="O433" s="26">
        <v>0</v>
      </c>
      <c r="P433" s="26">
        <f>IF(AND(IFERROR(INDEX(SP_Aktiv,MATCH(C433,SP_Liste,0)),TRUE),IFERROR(INDEX(PK_Aktiv,MATCH(E433,PK_Liste,0)),TRUE),IF(Filter!$L$5="Alle GeVo",TRUE,IF(Filter!$L$5="Nur BÜ-Schlüssel",ISNUMBER(MATCH(H433,BUESchluessel,0)),IFERROR(INDEX(GV_Aktiv,MATCH(G433,GV_Liste,0)),Filter!$H$18)))),1,0)</f>
        <v>0</v>
      </c>
    </row>
    <row r="434" spans="1:16" x14ac:dyDescent="0.25">
      <c r="A434" s="28">
        <v>46287</v>
      </c>
      <c r="B434" s="7" t="s">
        <v>107</v>
      </c>
      <c r="C434" s="7" t="s">
        <v>20</v>
      </c>
      <c r="D434" s="7" t="s">
        <v>22</v>
      </c>
      <c r="E434" s="7" t="s">
        <v>33</v>
      </c>
      <c r="F434" s="7" t="s">
        <v>908</v>
      </c>
      <c r="G434" s="7" t="s">
        <v>73</v>
      </c>
      <c r="H434" s="26">
        <v>40</v>
      </c>
      <c r="I434" s="26">
        <v>3</v>
      </c>
      <c r="J434" s="26">
        <v>0</v>
      </c>
      <c r="K434" s="26">
        <v>0</v>
      </c>
      <c r="L434" s="26">
        <v>0</v>
      </c>
      <c r="M434" s="26">
        <v>1</v>
      </c>
      <c r="N434" s="26">
        <v>2</v>
      </c>
      <c r="O434" s="26">
        <v>0</v>
      </c>
      <c r="P434" s="26">
        <f>IF(AND(IFERROR(INDEX(SP_Aktiv,MATCH(C434,SP_Liste,0)),TRUE),IFERROR(INDEX(PK_Aktiv,MATCH(E434,PK_Liste,0)),TRUE),IF(Filter!$L$5="Alle GeVo",TRUE,IF(Filter!$L$5="Nur BÜ-Schlüssel",ISNUMBER(MATCH(H434,BUESchluessel,0)),IFERROR(INDEX(GV_Aktiv,MATCH(G434,GV_Liste,0)),Filter!$H$18)))),1,0)</f>
        <v>1</v>
      </c>
    </row>
    <row r="435" spans="1:16" x14ac:dyDescent="0.25">
      <c r="A435" s="28">
        <v>46287</v>
      </c>
      <c r="B435" s="7" t="s">
        <v>107</v>
      </c>
      <c r="C435" s="7" t="s">
        <v>20</v>
      </c>
      <c r="D435" s="7" t="s">
        <v>19</v>
      </c>
      <c r="E435" s="7" t="s">
        <v>33</v>
      </c>
      <c r="F435" s="7" t="s">
        <v>1017</v>
      </c>
      <c r="G435" s="7" t="s">
        <v>1018</v>
      </c>
      <c r="H435" s="26">
        <v>702</v>
      </c>
      <c r="I435" s="26">
        <v>1</v>
      </c>
      <c r="J435" s="26">
        <v>0</v>
      </c>
      <c r="K435" s="26">
        <v>0</v>
      </c>
      <c r="L435" s="26">
        <v>0</v>
      </c>
      <c r="M435" s="26">
        <v>0</v>
      </c>
      <c r="N435" s="26">
        <v>1</v>
      </c>
      <c r="O435" s="26">
        <v>0</v>
      </c>
      <c r="P435" s="26">
        <f>IF(AND(IFERROR(INDEX(SP_Aktiv,MATCH(C435,SP_Liste,0)),TRUE),IFERROR(INDEX(PK_Aktiv,MATCH(E435,PK_Liste,0)),TRUE),IF(Filter!$L$5="Alle GeVo",TRUE,IF(Filter!$L$5="Nur BÜ-Schlüssel",ISNUMBER(MATCH(H435,BUESchluessel,0)),IFERROR(INDEX(GV_Aktiv,MATCH(G435,GV_Liste,0)),Filter!$H$18)))),1,0)</f>
        <v>1</v>
      </c>
    </row>
    <row r="436" spans="1:16" x14ac:dyDescent="0.25">
      <c r="A436" s="28">
        <v>46287</v>
      </c>
      <c r="B436" s="7" t="s">
        <v>107</v>
      </c>
      <c r="C436" s="7" t="s">
        <v>20</v>
      </c>
      <c r="D436" s="7" t="s">
        <v>21</v>
      </c>
      <c r="E436" s="7" t="s">
        <v>65</v>
      </c>
      <c r="F436" s="7" t="s">
        <v>1019</v>
      </c>
      <c r="G436" s="7" t="s">
        <v>951</v>
      </c>
      <c r="H436" s="26">
        <v>998</v>
      </c>
      <c r="I436" s="26">
        <v>1</v>
      </c>
      <c r="J436" s="26">
        <v>0</v>
      </c>
      <c r="K436" s="26">
        <v>0</v>
      </c>
      <c r="L436" s="26">
        <v>0</v>
      </c>
      <c r="M436" s="26">
        <v>0</v>
      </c>
      <c r="N436" s="26">
        <v>1</v>
      </c>
      <c r="O436" s="26">
        <v>0</v>
      </c>
      <c r="P436" s="26">
        <f>IF(AND(IFERROR(INDEX(SP_Aktiv,MATCH(C436,SP_Liste,0)),TRUE),IFERROR(INDEX(PK_Aktiv,MATCH(E436,PK_Liste,0)),TRUE),IF(Filter!$L$5="Alle GeVo",TRUE,IF(Filter!$L$5="Nur BÜ-Schlüssel",ISNUMBER(MATCH(H436,BUESchluessel,0)),IFERROR(INDEX(GV_Aktiv,MATCH(G436,GV_Liste,0)),Filter!$H$18)))),1,0)</f>
        <v>0</v>
      </c>
    </row>
    <row r="437" spans="1:16" x14ac:dyDescent="0.25">
      <c r="A437" s="28">
        <v>46287</v>
      </c>
      <c r="B437" s="7" t="s">
        <v>107</v>
      </c>
      <c r="C437" s="7" t="s">
        <v>20</v>
      </c>
      <c r="D437" s="7" t="s">
        <v>21</v>
      </c>
      <c r="E437" s="7" t="s">
        <v>65</v>
      </c>
      <c r="F437" s="7" t="s">
        <v>1013</v>
      </c>
      <c r="G437" s="7" t="s">
        <v>568</v>
      </c>
      <c r="H437" s="26">
        <v>11</v>
      </c>
      <c r="I437" s="26">
        <v>1</v>
      </c>
      <c r="J437" s="26">
        <v>0</v>
      </c>
      <c r="K437" s="26">
        <v>0</v>
      </c>
      <c r="L437" s="26">
        <v>0</v>
      </c>
      <c r="M437" s="26">
        <v>0</v>
      </c>
      <c r="N437" s="26">
        <v>1</v>
      </c>
      <c r="O437" s="26">
        <v>0</v>
      </c>
      <c r="P437" s="26">
        <f>IF(AND(IFERROR(INDEX(SP_Aktiv,MATCH(C437,SP_Liste,0)),TRUE),IFERROR(INDEX(PK_Aktiv,MATCH(E437,PK_Liste,0)),TRUE),IF(Filter!$L$5="Alle GeVo",TRUE,IF(Filter!$L$5="Nur BÜ-Schlüssel",ISNUMBER(MATCH(H437,BUESchluessel,0)),IFERROR(INDEX(GV_Aktiv,MATCH(G437,GV_Liste,0)),Filter!$H$18)))),1,0)</f>
        <v>0</v>
      </c>
    </row>
    <row r="438" spans="1:16" x14ac:dyDescent="0.25">
      <c r="A438" s="28">
        <v>46287</v>
      </c>
      <c r="B438" s="7" t="s">
        <v>107</v>
      </c>
      <c r="C438" s="7" t="s">
        <v>20</v>
      </c>
      <c r="D438" s="7" t="s">
        <v>23</v>
      </c>
      <c r="E438" s="7" t="s">
        <v>65</v>
      </c>
      <c r="F438" s="7" t="s">
        <v>648</v>
      </c>
      <c r="G438" s="7" t="s">
        <v>75</v>
      </c>
      <c r="H438" s="26">
        <v>108</v>
      </c>
      <c r="I438" s="26">
        <v>1</v>
      </c>
      <c r="J438" s="26">
        <v>0</v>
      </c>
      <c r="K438" s="26">
        <v>0</v>
      </c>
      <c r="L438" s="26">
        <v>0</v>
      </c>
      <c r="M438" s="26">
        <v>0</v>
      </c>
      <c r="N438" s="26">
        <v>1</v>
      </c>
      <c r="O438" s="26">
        <v>0</v>
      </c>
      <c r="P438" s="26">
        <f>IF(AND(IFERROR(INDEX(SP_Aktiv,MATCH(C438,SP_Liste,0)),TRUE),IFERROR(INDEX(PK_Aktiv,MATCH(E438,PK_Liste,0)),TRUE),IF(Filter!$L$5="Alle GeVo",TRUE,IF(Filter!$L$5="Nur BÜ-Schlüssel",ISNUMBER(MATCH(H438,BUESchluessel,0)),IFERROR(INDEX(GV_Aktiv,MATCH(G438,GV_Liste,0)),Filter!$H$18)))),1,0)</f>
        <v>0</v>
      </c>
    </row>
    <row r="439" spans="1:16" x14ac:dyDescent="0.25">
      <c r="A439" s="28">
        <v>46287</v>
      </c>
      <c r="B439" s="7" t="s">
        <v>107</v>
      </c>
      <c r="C439" s="7" t="s">
        <v>16</v>
      </c>
      <c r="D439" s="7" t="s">
        <v>17</v>
      </c>
      <c r="E439" s="7" t="s">
        <v>33</v>
      </c>
      <c r="F439" s="7" t="s">
        <v>1020</v>
      </c>
      <c r="G439" s="7" t="s">
        <v>742</v>
      </c>
      <c r="H439" s="26">
        <v>93</v>
      </c>
      <c r="I439" s="26">
        <v>1</v>
      </c>
      <c r="J439" s="26">
        <v>0</v>
      </c>
      <c r="K439" s="26">
        <v>0</v>
      </c>
      <c r="L439" s="26">
        <v>0</v>
      </c>
      <c r="M439" s="26">
        <v>0</v>
      </c>
      <c r="N439" s="26">
        <v>1</v>
      </c>
      <c r="O439" s="26">
        <v>0</v>
      </c>
      <c r="P439" s="26">
        <f>IF(AND(IFERROR(INDEX(SP_Aktiv,MATCH(C439,SP_Liste,0)),TRUE),IFERROR(INDEX(PK_Aktiv,MATCH(E439,PK_Liste,0)),TRUE),IF(Filter!$L$5="Alle GeVo",TRUE,IF(Filter!$L$5="Nur BÜ-Schlüssel",ISNUMBER(MATCH(H439,BUESchluessel,0)),IFERROR(INDEX(GV_Aktiv,MATCH(G439,GV_Liste,0)),Filter!$H$18)))),1,0)</f>
        <v>1</v>
      </c>
    </row>
    <row r="440" spans="1:16" x14ac:dyDescent="0.25">
      <c r="A440" s="28">
        <v>46287</v>
      </c>
      <c r="B440" s="7" t="s">
        <v>107</v>
      </c>
      <c r="C440" s="7" t="s">
        <v>20</v>
      </c>
      <c r="D440" s="7" t="s">
        <v>19</v>
      </c>
      <c r="E440" s="7" t="s">
        <v>33</v>
      </c>
      <c r="F440" s="7" t="s">
        <v>1021</v>
      </c>
      <c r="G440" s="7" t="s">
        <v>1022</v>
      </c>
      <c r="H440" s="26">
        <v>305</v>
      </c>
      <c r="I440" s="26">
        <v>1</v>
      </c>
      <c r="J440" s="26">
        <v>0</v>
      </c>
      <c r="K440" s="26">
        <v>0</v>
      </c>
      <c r="L440" s="26">
        <v>0</v>
      </c>
      <c r="M440" s="26">
        <v>1</v>
      </c>
      <c r="N440" s="26">
        <v>0</v>
      </c>
      <c r="O440" s="26">
        <v>0</v>
      </c>
      <c r="P440" s="26">
        <f>IF(AND(IFERROR(INDEX(SP_Aktiv,MATCH(C440,SP_Liste,0)),TRUE),IFERROR(INDEX(PK_Aktiv,MATCH(E440,PK_Liste,0)),TRUE),IF(Filter!$L$5="Alle GeVo",TRUE,IF(Filter!$L$5="Nur BÜ-Schlüssel",ISNUMBER(MATCH(H440,BUESchluessel,0)),IFERROR(INDEX(GV_Aktiv,MATCH(G440,GV_Liste,0)),Filter!$H$18)))),1,0)</f>
        <v>1</v>
      </c>
    </row>
    <row r="441" spans="1:16" x14ac:dyDescent="0.25">
      <c r="A441" s="28">
        <v>46287</v>
      </c>
      <c r="B441" s="7" t="s">
        <v>107</v>
      </c>
      <c r="C441" s="7" t="s">
        <v>16</v>
      </c>
      <c r="D441" s="7" t="s">
        <v>15</v>
      </c>
      <c r="E441" s="7" t="s">
        <v>33</v>
      </c>
      <c r="F441" s="7" t="s">
        <v>1023</v>
      </c>
      <c r="G441" s="7" t="s">
        <v>596</v>
      </c>
      <c r="H441" s="26">
        <v>98</v>
      </c>
      <c r="I441" s="26">
        <v>4</v>
      </c>
      <c r="J441" s="26">
        <v>0</v>
      </c>
      <c r="K441" s="26">
        <v>0</v>
      </c>
      <c r="L441" s="26">
        <v>0</v>
      </c>
      <c r="M441" s="26">
        <v>1</v>
      </c>
      <c r="N441" s="26">
        <v>3</v>
      </c>
      <c r="O441" s="26">
        <v>0</v>
      </c>
      <c r="P441" s="26">
        <f>IF(AND(IFERROR(INDEX(SP_Aktiv,MATCH(C441,SP_Liste,0)),TRUE),IFERROR(INDEX(PK_Aktiv,MATCH(E441,PK_Liste,0)),TRUE),IF(Filter!$L$5="Alle GeVo",TRUE,IF(Filter!$L$5="Nur BÜ-Schlüssel",ISNUMBER(MATCH(H441,BUESchluessel,0)),IFERROR(INDEX(GV_Aktiv,MATCH(G441,GV_Liste,0)),Filter!$H$18)))),1,0)</f>
        <v>1</v>
      </c>
    </row>
    <row r="442" spans="1:16" x14ac:dyDescent="0.25">
      <c r="A442" s="28">
        <v>46287</v>
      </c>
      <c r="B442" s="7" t="s">
        <v>107</v>
      </c>
      <c r="C442" s="7" t="s">
        <v>20</v>
      </c>
      <c r="D442" s="7" t="s">
        <v>23</v>
      </c>
      <c r="E442" s="7" t="s">
        <v>69</v>
      </c>
      <c r="F442" s="7" t="s">
        <v>949</v>
      </c>
      <c r="G442" s="7" t="s">
        <v>532</v>
      </c>
      <c r="H442" s="26">
        <v>427</v>
      </c>
      <c r="I442" s="26">
        <v>3</v>
      </c>
      <c r="J442" s="26">
        <v>0</v>
      </c>
      <c r="K442" s="26">
        <v>0</v>
      </c>
      <c r="L442" s="26">
        <v>0</v>
      </c>
      <c r="M442" s="26">
        <v>0</v>
      </c>
      <c r="N442" s="26">
        <v>3</v>
      </c>
      <c r="O442" s="26">
        <v>0</v>
      </c>
      <c r="P442" s="26">
        <f>IF(AND(IFERROR(INDEX(SP_Aktiv,MATCH(C442,SP_Liste,0)),TRUE),IFERROR(INDEX(PK_Aktiv,MATCH(E442,PK_Liste,0)),TRUE),IF(Filter!$L$5="Alle GeVo",TRUE,IF(Filter!$L$5="Nur BÜ-Schlüssel",ISNUMBER(MATCH(H442,BUESchluessel,0)),IFERROR(INDEX(GV_Aktiv,MATCH(G442,GV_Liste,0)),Filter!$H$18)))),1,0)</f>
        <v>0</v>
      </c>
    </row>
    <row r="443" spans="1:16" x14ac:dyDescent="0.25">
      <c r="A443" s="28">
        <v>46287</v>
      </c>
      <c r="B443" s="7" t="s">
        <v>107</v>
      </c>
      <c r="C443" s="7" t="s">
        <v>20</v>
      </c>
      <c r="D443" s="7" t="s">
        <v>23</v>
      </c>
      <c r="E443" s="7" t="s">
        <v>65</v>
      </c>
      <c r="F443" s="7" t="s">
        <v>601</v>
      </c>
      <c r="G443" s="7" t="s">
        <v>79</v>
      </c>
      <c r="H443" s="26">
        <v>469</v>
      </c>
      <c r="I443" s="26">
        <v>1</v>
      </c>
      <c r="J443" s="26">
        <v>0</v>
      </c>
      <c r="K443" s="26">
        <v>0</v>
      </c>
      <c r="L443" s="26">
        <v>0</v>
      </c>
      <c r="M443" s="26">
        <v>0</v>
      </c>
      <c r="N443" s="26">
        <v>1</v>
      </c>
      <c r="O443" s="26">
        <v>0</v>
      </c>
      <c r="P443" s="26">
        <f>IF(AND(IFERROR(INDEX(SP_Aktiv,MATCH(C443,SP_Liste,0)),TRUE),IFERROR(INDEX(PK_Aktiv,MATCH(E443,PK_Liste,0)),TRUE),IF(Filter!$L$5="Alle GeVo",TRUE,IF(Filter!$L$5="Nur BÜ-Schlüssel",ISNUMBER(MATCH(H443,BUESchluessel,0)),IFERROR(INDEX(GV_Aktiv,MATCH(G443,GV_Liste,0)),Filter!$H$18)))),1,0)</f>
        <v>0</v>
      </c>
    </row>
    <row r="444" spans="1:16" x14ac:dyDescent="0.25">
      <c r="A444" s="28">
        <v>46287</v>
      </c>
      <c r="B444" s="7" t="s">
        <v>107</v>
      </c>
      <c r="C444" s="7" t="s">
        <v>20</v>
      </c>
      <c r="D444" s="7" t="s">
        <v>23</v>
      </c>
      <c r="E444" s="7" t="s">
        <v>69</v>
      </c>
      <c r="F444" s="7" t="s">
        <v>1024</v>
      </c>
      <c r="G444" s="7" t="s">
        <v>598</v>
      </c>
      <c r="H444" s="26">
        <v>610</v>
      </c>
      <c r="I444" s="26">
        <v>1</v>
      </c>
      <c r="J444" s="26">
        <v>0</v>
      </c>
      <c r="K444" s="26">
        <v>0</v>
      </c>
      <c r="L444" s="26">
        <v>0</v>
      </c>
      <c r="M444" s="26">
        <v>0</v>
      </c>
      <c r="N444" s="26">
        <v>1</v>
      </c>
      <c r="O444" s="26">
        <v>0</v>
      </c>
      <c r="P444" s="26">
        <f>IF(AND(IFERROR(INDEX(SP_Aktiv,MATCH(C444,SP_Liste,0)),TRUE),IFERROR(INDEX(PK_Aktiv,MATCH(E444,PK_Liste,0)),TRUE),IF(Filter!$L$5="Alle GeVo",TRUE,IF(Filter!$L$5="Nur BÜ-Schlüssel",ISNUMBER(MATCH(H444,BUESchluessel,0)),IFERROR(INDEX(GV_Aktiv,MATCH(G444,GV_Liste,0)),Filter!$H$18)))),1,0)</f>
        <v>0</v>
      </c>
    </row>
    <row r="445" spans="1:16" x14ac:dyDescent="0.25">
      <c r="A445" s="28">
        <v>46287</v>
      </c>
      <c r="B445" s="7" t="s">
        <v>107</v>
      </c>
      <c r="C445" s="7" t="s">
        <v>20</v>
      </c>
      <c r="D445" s="7" t="s">
        <v>23</v>
      </c>
      <c r="E445" s="7" t="s">
        <v>69</v>
      </c>
      <c r="F445" s="7" t="s">
        <v>734</v>
      </c>
      <c r="G445" s="7" t="s">
        <v>80</v>
      </c>
      <c r="H445" s="26">
        <v>472</v>
      </c>
      <c r="I445" s="26">
        <v>3</v>
      </c>
      <c r="J445" s="26">
        <v>0</v>
      </c>
      <c r="K445" s="26">
        <v>0</v>
      </c>
      <c r="L445" s="26">
        <v>0</v>
      </c>
      <c r="M445" s="26">
        <v>0</v>
      </c>
      <c r="N445" s="26">
        <v>3</v>
      </c>
      <c r="O445" s="26">
        <v>0</v>
      </c>
      <c r="P445" s="26">
        <f>IF(AND(IFERROR(INDEX(SP_Aktiv,MATCH(C445,SP_Liste,0)),TRUE),IFERROR(INDEX(PK_Aktiv,MATCH(E445,PK_Liste,0)),TRUE),IF(Filter!$L$5="Alle GeVo",TRUE,IF(Filter!$L$5="Nur BÜ-Schlüssel",ISNUMBER(MATCH(H445,BUESchluessel,0)),IFERROR(INDEX(GV_Aktiv,MATCH(G445,GV_Liste,0)),Filter!$H$18)))),1,0)</f>
        <v>0</v>
      </c>
    </row>
    <row r="446" spans="1:16" x14ac:dyDescent="0.25">
      <c r="A446" s="28">
        <v>46287</v>
      </c>
      <c r="B446" s="7" t="s">
        <v>107</v>
      </c>
      <c r="C446" s="7" t="s">
        <v>20</v>
      </c>
      <c r="D446" s="7" t="s">
        <v>19</v>
      </c>
      <c r="E446" s="7" t="s">
        <v>33</v>
      </c>
      <c r="F446" s="7" t="s">
        <v>1025</v>
      </c>
      <c r="G446" s="7" t="s">
        <v>774</v>
      </c>
      <c r="H446" s="26">
        <v>132</v>
      </c>
      <c r="I446" s="26">
        <v>1</v>
      </c>
      <c r="J446" s="26">
        <v>0</v>
      </c>
      <c r="K446" s="26">
        <v>0</v>
      </c>
      <c r="L446" s="26">
        <v>0</v>
      </c>
      <c r="M446" s="26">
        <v>0</v>
      </c>
      <c r="N446" s="26">
        <v>1</v>
      </c>
      <c r="O446" s="26">
        <v>0</v>
      </c>
      <c r="P446" s="26">
        <f>IF(AND(IFERROR(INDEX(SP_Aktiv,MATCH(C446,SP_Liste,0)),TRUE),IFERROR(INDEX(PK_Aktiv,MATCH(E446,PK_Liste,0)),TRUE),IF(Filter!$L$5="Alle GeVo",TRUE,IF(Filter!$L$5="Nur BÜ-Schlüssel",ISNUMBER(MATCH(H446,BUESchluessel,0)),IFERROR(INDEX(GV_Aktiv,MATCH(G446,GV_Liste,0)),Filter!$H$18)))),1,0)</f>
        <v>1</v>
      </c>
    </row>
    <row r="447" spans="1:16" x14ac:dyDescent="0.25">
      <c r="A447" s="28">
        <v>46287</v>
      </c>
      <c r="B447" s="7" t="s">
        <v>107</v>
      </c>
      <c r="C447" s="7" t="s">
        <v>20</v>
      </c>
      <c r="D447" s="7" t="s">
        <v>21</v>
      </c>
      <c r="E447" s="7" t="s">
        <v>33</v>
      </c>
      <c r="F447" s="7" t="s">
        <v>1026</v>
      </c>
      <c r="G447" s="7" t="s">
        <v>594</v>
      </c>
      <c r="H447" s="26">
        <v>814</v>
      </c>
      <c r="I447" s="26">
        <v>2</v>
      </c>
      <c r="J447" s="26">
        <v>0</v>
      </c>
      <c r="K447" s="26">
        <v>0</v>
      </c>
      <c r="L447" s="26">
        <v>0</v>
      </c>
      <c r="M447" s="26">
        <v>0</v>
      </c>
      <c r="N447" s="26">
        <v>2</v>
      </c>
      <c r="O447" s="26">
        <v>0</v>
      </c>
      <c r="P447" s="26">
        <f>IF(AND(IFERROR(INDEX(SP_Aktiv,MATCH(C447,SP_Liste,0)),TRUE),IFERROR(INDEX(PK_Aktiv,MATCH(E447,PK_Liste,0)),TRUE),IF(Filter!$L$5="Alle GeVo",TRUE,IF(Filter!$L$5="Nur BÜ-Schlüssel",ISNUMBER(MATCH(H447,BUESchluessel,0)),IFERROR(INDEX(GV_Aktiv,MATCH(G447,GV_Liste,0)),Filter!$H$18)))),1,0)</f>
        <v>1</v>
      </c>
    </row>
    <row r="448" spans="1:16" x14ac:dyDescent="0.25">
      <c r="A448" s="28">
        <v>46287</v>
      </c>
      <c r="B448" s="7" t="s">
        <v>107</v>
      </c>
      <c r="C448" s="7" t="s">
        <v>20</v>
      </c>
      <c r="D448" s="7" t="s">
        <v>23</v>
      </c>
      <c r="E448" s="7" t="s">
        <v>69</v>
      </c>
      <c r="F448" s="7" t="s">
        <v>601</v>
      </c>
      <c r="G448" s="7" t="s">
        <v>79</v>
      </c>
      <c r="H448" s="26">
        <v>469</v>
      </c>
      <c r="I448" s="26">
        <v>1</v>
      </c>
      <c r="J448" s="26">
        <v>0</v>
      </c>
      <c r="K448" s="26">
        <v>0</v>
      </c>
      <c r="L448" s="26">
        <v>0</v>
      </c>
      <c r="M448" s="26">
        <v>0</v>
      </c>
      <c r="N448" s="26">
        <v>1</v>
      </c>
      <c r="O448" s="26">
        <v>0</v>
      </c>
      <c r="P448" s="26">
        <f>IF(AND(IFERROR(INDEX(SP_Aktiv,MATCH(C448,SP_Liste,0)),TRUE),IFERROR(INDEX(PK_Aktiv,MATCH(E448,PK_Liste,0)),TRUE),IF(Filter!$L$5="Alle GeVo",TRUE,IF(Filter!$L$5="Nur BÜ-Schlüssel",ISNUMBER(MATCH(H448,BUESchluessel,0)),IFERROR(INDEX(GV_Aktiv,MATCH(G448,GV_Liste,0)),Filter!$H$18)))),1,0)</f>
        <v>0</v>
      </c>
    </row>
    <row r="449" spans="1:16" x14ac:dyDescent="0.25">
      <c r="A449" s="28">
        <v>46287</v>
      </c>
      <c r="B449" s="7" t="s">
        <v>107</v>
      </c>
      <c r="C449" s="7" t="s">
        <v>20</v>
      </c>
      <c r="D449" s="7" t="s">
        <v>26</v>
      </c>
      <c r="E449" s="7" t="s">
        <v>33</v>
      </c>
      <c r="F449" s="7" t="s">
        <v>1027</v>
      </c>
      <c r="G449" s="7" t="s">
        <v>77</v>
      </c>
      <c r="H449" s="26">
        <v>401</v>
      </c>
      <c r="I449" s="26">
        <v>1</v>
      </c>
      <c r="J449" s="26">
        <v>0</v>
      </c>
      <c r="K449" s="26">
        <v>0</v>
      </c>
      <c r="L449" s="26">
        <v>0</v>
      </c>
      <c r="M449" s="26">
        <v>0</v>
      </c>
      <c r="N449" s="26">
        <v>1</v>
      </c>
      <c r="O449" s="26">
        <v>0</v>
      </c>
      <c r="P449" s="26">
        <f>IF(AND(IFERROR(INDEX(SP_Aktiv,MATCH(C449,SP_Liste,0)),TRUE),IFERROR(INDEX(PK_Aktiv,MATCH(E449,PK_Liste,0)),TRUE),IF(Filter!$L$5="Alle GeVo",TRUE,IF(Filter!$L$5="Nur BÜ-Schlüssel",ISNUMBER(MATCH(H449,BUESchluessel,0)),IFERROR(INDEX(GV_Aktiv,MATCH(G449,GV_Liste,0)),Filter!$H$18)))),1,0)</f>
        <v>1</v>
      </c>
    </row>
    <row r="450" spans="1:16" x14ac:dyDescent="0.25">
      <c r="A450" s="28">
        <v>46287</v>
      </c>
      <c r="B450" s="7" t="s">
        <v>107</v>
      </c>
      <c r="C450" s="7" t="s">
        <v>20</v>
      </c>
      <c r="D450" s="7" t="s">
        <v>19</v>
      </c>
      <c r="E450" s="7" t="s">
        <v>69</v>
      </c>
      <c r="F450" s="7" t="s">
        <v>539</v>
      </c>
      <c r="G450" s="7" t="s">
        <v>540</v>
      </c>
      <c r="H450" s="26">
        <v>404</v>
      </c>
      <c r="I450" s="26">
        <v>2</v>
      </c>
      <c r="J450" s="26">
        <v>0</v>
      </c>
      <c r="K450" s="26">
        <v>0</v>
      </c>
      <c r="L450" s="26">
        <v>0</v>
      </c>
      <c r="M450" s="26">
        <v>0</v>
      </c>
      <c r="N450" s="26">
        <v>2</v>
      </c>
      <c r="O450" s="26">
        <v>0</v>
      </c>
      <c r="P450" s="26">
        <f>IF(AND(IFERROR(INDEX(SP_Aktiv,MATCH(C450,SP_Liste,0)),TRUE),IFERROR(INDEX(PK_Aktiv,MATCH(E450,PK_Liste,0)),TRUE),IF(Filter!$L$5="Alle GeVo",TRUE,IF(Filter!$L$5="Nur BÜ-Schlüssel",ISNUMBER(MATCH(H450,BUESchluessel,0)),IFERROR(INDEX(GV_Aktiv,MATCH(G450,GV_Liste,0)),Filter!$H$18)))),1,0)</f>
        <v>0</v>
      </c>
    </row>
    <row r="451" spans="1:16" x14ac:dyDescent="0.25">
      <c r="A451" s="28">
        <v>46287</v>
      </c>
      <c r="B451" s="7" t="s">
        <v>107</v>
      </c>
      <c r="C451" s="7" t="s">
        <v>16</v>
      </c>
      <c r="D451" s="7" t="s">
        <v>15</v>
      </c>
      <c r="E451" s="7" t="s">
        <v>33</v>
      </c>
      <c r="F451" s="7" t="s">
        <v>1028</v>
      </c>
      <c r="G451" s="7" t="s">
        <v>1029</v>
      </c>
      <c r="H451" s="26">
        <v>487</v>
      </c>
      <c r="I451" s="26">
        <v>1</v>
      </c>
      <c r="J451" s="26">
        <v>0</v>
      </c>
      <c r="K451" s="26">
        <v>0</v>
      </c>
      <c r="L451" s="26">
        <v>0</v>
      </c>
      <c r="M451" s="26">
        <v>0</v>
      </c>
      <c r="N451" s="26">
        <v>1</v>
      </c>
      <c r="O451" s="26">
        <v>0</v>
      </c>
      <c r="P451" s="26">
        <f>IF(AND(IFERROR(INDEX(SP_Aktiv,MATCH(C451,SP_Liste,0)),TRUE),IFERROR(INDEX(PK_Aktiv,MATCH(E451,PK_Liste,0)),TRUE),IF(Filter!$L$5="Alle GeVo",TRUE,IF(Filter!$L$5="Nur BÜ-Schlüssel",ISNUMBER(MATCH(H451,BUESchluessel,0)),IFERROR(INDEX(GV_Aktiv,MATCH(G451,GV_Liste,0)),Filter!$H$18)))),1,0)</f>
        <v>1</v>
      </c>
    </row>
    <row r="452" spans="1:16" x14ac:dyDescent="0.25">
      <c r="A452" s="28">
        <v>46287</v>
      </c>
      <c r="B452" s="7" t="s">
        <v>107</v>
      </c>
      <c r="C452" s="7" t="s">
        <v>16</v>
      </c>
      <c r="D452" s="7" t="s">
        <v>15</v>
      </c>
      <c r="E452" s="7" t="s">
        <v>33</v>
      </c>
      <c r="F452" s="7" t="s">
        <v>1030</v>
      </c>
      <c r="G452" s="7" t="s">
        <v>951</v>
      </c>
      <c r="H452" s="26">
        <v>998</v>
      </c>
      <c r="I452" s="26">
        <v>1</v>
      </c>
      <c r="J452" s="26">
        <v>0</v>
      </c>
      <c r="K452" s="26">
        <v>0</v>
      </c>
      <c r="L452" s="26">
        <v>0</v>
      </c>
      <c r="M452" s="26">
        <v>0</v>
      </c>
      <c r="N452" s="26">
        <v>1</v>
      </c>
      <c r="O452" s="26">
        <v>0</v>
      </c>
      <c r="P452" s="26">
        <f>IF(AND(IFERROR(INDEX(SP_Aktiv,MATCH(C452,SP_Liste,0)),TRUE),IFERROR(INDEX(PK_Aktiv,MATCH(E452,PK_Liste,0)),TRUE),IF(Filter!$L$5="Alle GeVo",TRUE,IF(Filter!$L$5="Nur BÜ-Schlüssel",ISNUMBER(MATCH(H452,BUESchluessel,0)),IFERROR(INDEX(GV_Aktiv,MATCH(G452,GV_Liste,0)),Filter!$H$18)))),1,0)</f>
        <v>1</v>
      </c>
    </row>
    <row r="453" spans="1:16" x14ac:dyDescent="0.25">
      <c r="A453" s="28">
        <v>46287</v>
      </c>
      <c r="B453" s="7" t="s">
        <v>107</v>
      </c>
      <c r="C453" s="7" t="s">
        <v>20</v>
      </c>
      <c r="D453" s="7" t="s">
        <v>19</v>
      </c>
      <c r="E453" s="7" t="s">
        <v>33</v>
      </c>
      <c r="F453" s="7" t="s">
        <v>1031</v>
      </c>
      <c r="G453" s="7" t="s">
        <v>1032</v>
      </c>
      <c r="H453" s="26">
        <v>627</v>
      </c>
      <c r="I453" s="26">
        <v>4</v>
      </c>
      <c r="J453" s="26">
        <v>0</v>
      </c>
      <c r="K453" s="26">
        <v>0</v>
      </c>
      <c r="L453" s="26">
        <v>0</v>
      </c>
      <c r="M453" s="26">
        <v>0</v>
      </c>
      <c r="N453" s="26">
        <v>4</v>
      </c>
      <c r="O453" s="26">
        <v>0</v>
      </c>
      <c r="P453" s="26">
        <f>IF(AND(IFERROR(INDEX(SP_Aktiv,MATCH(C453,SP_Liste,0)),TRUE),IFERROR(INDEX(PK_Aktiv,MATCH(E453,PK_Liste,0)),TRUE),IF(Filter!$L$5="Alle GeVo",TRUE,IF(Filter!$L$5="Nur BÜ-Schlüssel",ISNUMBER(MATCH(H453,BUESchluessel,0)),IFERROR(INDEX(GV_Aktiv,MATCH(G453,GV_Liste,0)),Filter!$H$18)))),1,0)</f>
        <v>1</v>
      </c>
    </row>
    <row r="454" spans="1:16" x14ac:dyDescent="0.25">
      <c r="A454" s="28">
        <v>46287</v>
      </c>
      <c r="B454" s="7" t="s">
        <v>107</v>
      </c>
      <c r="C454" s="7" t="s">
        <v>20</v>
      </c>
      <c r="D454" s="7" t="s">
        <v>19</v>
      </c>
      <c r="E454" s="7" t="s">
        <v>69</v>
      </c>
      <c r="F454" s="7" t="s">
        <v>531</v>
      </c>
      <c r="G454" s="7" t="s">
        <v>532</v>
      </c>
      <c r="H454" s="26">
        <v>427</v>
      </c>
      <c r="I454" s="26">
        <v>3</v>
      </c>
      <c r="J454" s="26">
        <v>0</v>
      </c>
      <c r="K454" s="26">
        <v>0</v>
      </c>
      <c r="L454" s="26">
        <v>0</v>
      </c>
      <c r="M454" s="26">
        <v>0</v>
      </c>
      <c r="N454" s="26">
        <v>3</v>
      </c>
      <c r="O454" s="26">
        <v>0</v>
      </c>
      <c r="P454" s="26">
        <f>IF(AND(IFERROR(INDEX(SP_Aktiv,MATCH(C454,SP_Liste,0)),TRUE),IFERROR(INDEX(PK_Aktiv,MATCH(E454,PK_Liste,0)),TRUE),IF(Filter!$L$5="Alle GeVo",TRUE,IF(Filter!$L$5="Nur BÜ-Schlüssel",ISNUMBER(MATCH(H454,BUESchluessel,0)),IFERROR(INDEX(GV_Aktiv,MATCH(G454,GV_Liste,0)),Filter!$H$18)))),1,0)</f>
        <v>0</v>
      </c>
    </row>
    <row r="455" spans="1:16" x14ac:dyDescent="0.25">
      <c r="A455" s="28">
        <v>46287</v>
      </c>
      <c r="B455" s="7" t="s">
        <v>107</v>
      </c>
      <c r="C455" s="7" t="s">
        <v>16</v>
      </c>
      <c r="D455" s="7" t="s">
        <v>15</v>
      </c>
      <c r="E455" s="7" t="s">
        <v>33</v>
      </c>
      <c r="F455" s="7" t="s">
        <v>1033</v>
      </c>
      <c r="G455" s="7" t="s">
        <v>1034</v>
      </c>
      <c r="H455" s="26">
        <v>652</v>
      </c>
      <c r="I455" s="26">
        <v>2</v>
      </c>
      <c r="J455" s="26">
        <v>0</v>
      </c>
      <c r="K455" s="26">
        <v>0</v>
      </c>
      <c r="L455" s="26">
        <v>0</v>
      </c>
      <c r="M455" s="26">
        <v>0</v>
      </c>
      <c r="N455" s="26">
        <v>2</v>
      </c>
      <c r="O455" s="26">
        <v>0</v>
      </c>
      <c r="P455" s="26">
        <f>IF(AND(IFERROR(INDEX(SP_Aktiv,MATCH(C455,SP_Liste,0)),TRUE),IFERROR(INDEX(PK_Aktiv,MATCH(E455,PK_Liste,0)),TRUE),IF(Filter!$L$5="Alle GeVo",TRUE,IF(Filter!$L$5="Nur BÜ-Schlüssel",ISNUMBER(MATCH(H455,BUESchluessel,0)),IFERROR(INDEX(GV_Aktiv,MATCH(G455,GV_Liste,0)),Filter!$H$18)))),1,0)</f>
        <v>1</v>
      </c>
    </row>
    <row r="456" spans="1:16" x14ac:dyDescent="0.25">
      <c r="A456" s="28">
        <v>46287</v>
      </c>
      <c r="B456" s="7" t="s">
        <v>107</v>
      </c>
      <c r="C456" s="7" t="s">
        <v>20</v>
      </c>
      <c r="D456" s="7" t="s">
        <v>24</v>
      </c>
      <c r="E456" s="7" t="s">
        <v>33</v>
      </c>
      <c r="F456" s="7" t="s">
        <v>1035</v>
      </c>
      <c r="G456" s="7" t="s">
        <v>540</v>
      </c>
      <c r="H456" s="26">
        <v>404</v>
      </c>
      <c r="I456" s="26">
        <v>1</v>
      </c>
      <c r="J456" s="26">
        <v>0</v>
      </c>
      <c r="K456" s="26">
        <v>0</v>
      </c>
      <c r="L456" s="26">
        <v>0</v>
      </c>
      <c r="M456" s="26">
        <v>0</v>
      </c>
      <c r="N456" s="26">
        <v>1</v>
      </c>
      <c r="O456" s="26">
        <v>0</v>
      </c>
      <c r="P456" s="26">
        <f>IF(AND(IFERROR(INDEX(SP_Aktiv,MATCH(C456,SP_Liste,0)),TRUE),IFERROR(INDEX(PK_Aktiv,MATCH(E456,PK_Liste,0)),TRUE),IF(Filter!$L$5="Alle GeVo",TRUE,IF(Filter!$L$5="Nur BÜ-Schlüssel",ISNUMBER(MATCH(H456,BUESchluessel,0)),IFERROR(INDEX(GV_Aktiv,MATCH(G456,GV_Liste,0)),Filter!$H$18)))),1,0)</f>
        <v>1</v>
      </c>
    </row>
    <row r="457" spans="1:16" x14ac:dyDescent="0.25">
      <c r="A457" s="28">
        <v>46287</v>
      </c>
      <c r="B457" s="7" t="s">
        <v>107</v>
      </c>
      <c r="C457" s="7" t="s">
        <v>20</v>
      </c>
      <c r="D457" s="7" t="s">
        <v>24</v>
      </c>
      <c r="E457" s="7" t="s">
        <v>33</v>
      </c>
      <c r="F457" s="7" t="s">
        <v>1036</v>
      </c>
      <c r="G457" s="7" t="s">
        <v>568</v>
      </c>
      <c r="H457" s="26">
        <v>11</v>
      </c>
      <c r="I457" s="26">
        <v>1</v>
      </c>
      <c r="J457" s="26">
        <v>0</v>
      </c>
      <c r="K457" s="26">
        <v>0</v>
      </c>
      <c r="L457" s="26">
        <v>0</v>
      </c>
      <c r="M457" s="26">
        <v>0</v>
      </c>
      <c r="N457" s="26">
        <v>1</v>
      </c>
      <c r="O457" s="26">
        <v>0</v>
      </c>
      <c r="P457" s="26">
        <f>IF(AND(IFERROR(INDEX(SP_Aktiv,MATCH(C457,SP_Liste,0)),TRUE),IFERROR(INDEX(PK_Aktiv,MATCH(E457,PK_Liste,0)),TRUE),IF(Filter!$L$5="Alle GeVo",TRUE,IF(Filter!$L$5="Nur BÜ-Schlüssel",ISNUMBER(MATCH(H457,BUESchluessel,0)),IFERROR(INDEX(GV_Aktiv,MATCH(G457,GV_Liste,0)),Filter!$H$18)))),1,0)</f>
        <v>1</v>
      </c>
    </row>
    <row r="458" spans="1:16" x14ac:dyDescent="0.25">
      <c r="A458" s="28">
        <v>46287</v>
      </c>
      <c r="B458" s="7" t="s">
        <v>107</v>
      </c>
      <c r="C458" s="7" t="s">
        <v>20</v>
      </c>
      <c r="D458" s="7" t="s">
        <v>19</v>
      </c>
      <c r="E458" s="7" t="s">
        <v>65</v>
      </c>
      <c r="F458" s="7" t="s">
        <v>903</v>
      </c>
      <c r="G458" s="7" t="s">
        <v>606</v>
      </c>
      <c r="H458" s="26">
        <v>374</v>
      </c>
      <c r="I458" s="26">
        <v>2</v>
      </c>
      <c r="J458" s="26">
        <v>0</v>
      </c>
      <c r="K458" s="26">
        <v>0</v>
      </c>
      <c r="L458" s="26">
        <v>0</v>
      </c>
      <c r="M458" s="26">
        <v>0</v>
      </c>
      <c r="N458" s="26">
        <v>2</v>
      </c>
      <c r="O458" s="26">
        <v>0</v>
      </c>
      <c r="P458" s="26">
        <f>IF(AND(IFERROR(INDEX(SP_Aktiv,MATCH(C458,SP_Liste,0)),TRUE),IFERROR(INDEX(PK_Aktiv,MATCH(E458,PK_Liste,0)),TRUE),IF(Filter!$L$5="Alle GeVo",TRUE,IF(Filter!$L$5="Nur BÜ-Schlüssel",ISNUMBER(MATCH(H458,BUESchluessel,0)),IFERROR(INDEX(GV_Aktiv,MATCH(G458,GV_Liste,0)),Filter!$H$18)))),1,0)</f>
        <v>0</v>
      </c>
    </row>
    <row r="459" spans="1:16" x14ac:dyDescent="0.25">
      <c r="A459" s="28">
        <v>46287</v>
      </c>
      <c r="B459" s="7" t="s">
        <v>107</v>
      </c>
      <c r="C459" s="7" t="s">
        <v>20</v>
      </c>
      <c r="D459" s="7" t="s">
        <v>19</v>
      </c>
      <c r="E459" s="7" t="s">
        <v>65</v>
      </c>
      <c r="F459" s="7" t="s">
        <v>562</v>
      </c>
      <c r="G459" s="7" t="s">
        <v>80</v>
      </c>
      <c r="H459" s="26">
        <v>472</v>
      </c>
      <c r="I459" s="26">
        <v>1</v>
      </c>
      <c r="J459" s="26">
        <v>0</v>
      </c>
      <c r="K459" s="26">
        <v>0</v>
      </c>
      <c r="L459" s="26">
        <v>0</v>
      </c>
      <c r="M459" s="26">
        <v>0</v>
      </c>
      <c r="N459" s="26">
        <v>1</v>
      </c>
      <c r="O459" s="26">
        <v>0</v>
      </c>
      <c r="P459" s="26">
        <f>IF(AND(IFERROR(INDEX(SP_Aktiv,MATCH(C459,SP_Liste,0)),TRUE),IFERROR(INDEX(PK_Aktiv,MATCH(E459,PK_Liste,0)),TRUE),IF(Filter!$L$5="Alle GeVo",TRUE,IF(Filter!$L$5="Nur BÜ-Schlüssel",ISNUMBER(MATCH(H459,BUESchluessel,0)),IFERROR(INDEX(GV_Aktiv,MATCH(G459,GV_Liste,0)),Filter!$H$18)))),1,0)</f>
        <v>0</v>
      </c>
    </row>
    <row r="460" spans="1:16" x14ac:dyDescent="0.25">
      <c r="A460" s="28">
        <v>46287</v>
      </c>
      <c r="B460" s="7" t="s">
        <v>107</v>
      </c>
      <c r="C460" s="7" t="s">
        <v>16</v>
      </c>
      <c r="D460" s="7" t="s">
        <v>15</v>
      </c>
      <c r="E460" s="7" t="s">
        <v>33</v>
      </c>
      <c r="F460" s="7" t="s">
        <v>1037</v>
      </c>
      <c r="G460" s="7" t="s">
        <v>1018</v>
      </c>
      <c r="H460" s="26">
        <v>702</v>
      </c>
      <c r="I460" s="26">
        <v>2</v>
      </c>
      <c r="J460" s="26">
        <v>0</v>
      </c>
      <c r="K460" s="26">
        <v>0</v>
      </c>
      <c r="L460" s="26">
        <v>0</v>
      </c>
      <c r="M460" s="26">
        <v>0</v>
      </c>
      <c r="N460" s="26">
        <v>2</v>
      </c>
      <c r="O460" s="26">
        <v>0</v>
      </c>
      <c r="P460" s="26">
        <f>IF(AND(IFERROR(INDEX(SP_Aktiv,MATCH(C460,SP_Liste,0)),TRUE),IFERROR(INDEX(PK_Aktiv,MATCH(E460,PK_Liste,0)),TRUE),IF(Filter!$L$5="Alle GeVo",TRUE,IF(Filter!$L$5="Nur BÜ-Schlüssel",ISNUMBER(MATCH(H460,BUESchluessel,0)),IFERROR(INDEX(GV_Aktiv,MATCH(G460,GV_Liste,0)),Filter!$H$18)))),1,0)</f>
        <v>1</v>
      </c>
    </row>
    <row r="461" spans="1:16" x14ac:dyDescent="0.25">
      <c r="A461" s="28">
        <v>46287</v>
      </c>
      <c r="B461" s="7" t="s">
        <v>107</v>
      </c>
      <c r="C461" s="7" t="s">
        <v>20</v>
      </c>
      <c r="D461" s="7" t="s">
        <v>21</v>
      </c>
      <c r="E461" s="7" t="s">
        <v>33</v>
      </c>
      <c r="F461" s="7" t="s">
        <v>1038</v>
      </c>
      <c r="G461" s="7" t="s">
        <v>1039</v>
      </c>
      <c r="H461" s="26">
        <v>140</v>
      </c>
      <c r="I461" s="26">
        <v>1</v>
      </c>
      <c r="J461" s="26">
        <v>0</v>
      </c>
      <c r="K461" s="26">
        <v>0</v>
      </c>
      <c r="L461" s="26">
        <v>0</v>
      </c>
      <c r="M461" s="26">
        <v>0</v>
      </c>
      <c r="N461" s="26">
        <v>1</v>
      </c>
      <c r="O461" s="26">
        <v>0</v>
      </c>
      <c r="P461" s="26">
        <f>IF(AND(IFERROR(INDEX(SP_Aktiv,MATCH(C461,SP_Liste,0)),TRUE),IFERROR(INDEX(PK_Aktiv,MATCH(E461,PK_Liste,0)),TRUE),IF(Filter!$L$5="Alle GeVo",TRUE,IF(Filter!$L$5="Nur BÜ-Schlüssel",ISNUMBER(MATCH(H461,BUESchluessel,0)),IFERROR(INDEX(GV_Aktiv,MATCH(G461,GV_Liste,0)),Filter!$H$18)))),1,0)</f>
        <v>1</v>
      </c>
    </row>
    <row r="462" spans="1:16" x14ac:dyDescent="0.25">
      <c r="A462" s="28">
        <v>46287</v>
      </c>
      <c r="B462" s="7" t="s">
        <v>107</v>
      </c>
      <c r="C462" s="7" t="s">
        <v>20</v>
      </c>
      <c r="D462" s="7" t="s">
        <v>19</v>
      </c>
      <c r="E462" s="7" t="s">
        <v>33</v>
      </c>
      <c r="F462" s="7" t="s">
        <v>1040</v>
      </c>
      <c r="G462" s="7" t="s">
        <v>1041</v>
      </c>
      <c r="H462" s="26">
        <v>9</v>
      </c>
      <c r="I462" s="26">
        <v>1</v>
      </c>
      <c r="J462" s="26">
        <v>0</v>
      </c>
      <c r="K462" s="26">
        <v>0</v>
      </c>
      <c r="L462" s="26">
        <v>0</v>
      </c>
      <c r="M462" s="26">
        <v>0</v>
      </c>
      <c r="N462" s="26">
        <v>1</v>
      </c>
      <c r="O462" s="26">
        <v>0</v>
      </c>
      <c r="P462" s="26">
        <f>IF(AND(IFERROR(INDEX(SP_Aktiv,MATCH(C462,SP_Liste,0)),TRUE),IFERROR(INDEX(PK_Aktiv,MATCH(E462,PK_Liste,0)),TRUE),IF(Filter!$L$5="Alle GeVo",TRUE,IF(Filter!$L$5="Nur BÜ-Schlüssel",ISNUMBER(MATCH(H462,BUESchluessel,0)),IFERROR(INDEX(GV_Aktiv,MATCH(G462,GV_Liste,0)),Filter!$H$18)))),1,0)</f>
        <v>1</v>
      </c>
    </row>
    <row r="463" spans="1:16" x14ac:dyDescent="0.25">
      <c r="A463" s="28">
        <v>46287</v>
      </c>
      <c r="B463" s="7" t="s">
        <v>107</v>
      </c>
      <c r="C463" s="7" t="s">
        <v>20</v>
      </c>
      <c r="D463" s="7" t="s">
        <v>24</v>
      </c>
      <c r="E463" s="7" t="s">
        <v>65</v>
      </c>
      <c r="F463" s="7" t="s">
        <v>698</v>
      </c>
      <c r="G463" s="7" t="s">
        <v>75</v>
      </c>
      <c r="H463" s="26">
        <v>108</v>
      </c>
      <c r="I463" s="26">
        <v>1</v>
      </c>
      <c r="J463" s="26">
        <v>0</v>
      </c>
      <c r="K463" s="26">
        <v>0</v>
      </c>
      <c r="L463" s="26">
        <v>0</v>
      </c>
      <c r="M463" s="26">
        <v>0</v>
      </c>
      <c r="N463" s="26">
        <v>1</v>
      </c>
      <c r="O463" s="26">
        <v>0</v>
      </c>
      <c r="P463" s="26">
        <f>IF(AND(IFERROR(INDEX(SP_Aktiv,MATCH(C463,SP_Liste,0)),TRUE),IFERROR(INDEX(PK_Aktiv,MATCH(E463,PK_Liste,0)),TRUE),IF(Filter!$L$5="Alle GeVo",TRUE,IF(Filter!$L$5="Nur BÜ-Schlüssel",ISNUMBER(MATCH(H463,BUESchluessel,0)),IFERROR(INDEX(GV_Aktiv,MATCH(G463,GV_Liste,0)),Filter!$H$18)))),1,0)</f>
        <v>0</v>
      </c>
    </row>
    <row r="464" spans="1:16" x14ac:dyDescent="0.25">
      <c r="A464" s="28">
        <v>46287</v>
      </c>
      <c r="B464" s="7" t="s">
        <v>107</v>
      </c>
      <c r="C464" s="7" t="s">
        <v>20</v>
      </c>
      <c r="D464" s="7" t="s">
        <v>19</v>
      </c>
      <c r="E464" s="7" t="s">
        <v>33</v>
      </c>
      <c r="F464" s="7" t="s">
        <v>1042</v>
      </c>
      <c r="G464" s="7" t="s">
        <v>1043</v>
      </c>
      <c r="H464" s="26">
        <v>822</v>
      </c>
      <c r="I464" s="26">
        <v>1</v>
      </c>
      <c r="J464" s="26">
        <v>0</v>
      </c>
      <c r="K464" s="26">
        <v>0</v>
      </c>
      <c r="L464" s="26">
        <v>0</v>
      </c>
      <c r="M464" s="26">
        <v>0</v>
      </c>
      <c r="N464" s="26">
        <v>1</v>
      </c>
      <c r="O464" s="26">
        <v>0</v>
      </c>
      <c r="P464" s="26">
        <f>IF(AND(IFERROR(INDEX(SP_Aktiv,MATCH(C464,SP_Liste,0)),TRUE),IFERROR(INDEX(PK_Aktiv,MATCH(E464,PK_Liste,0)),TRUE),IF(Filter!$L$5="Alle GeVo",TRUE,IF(Filter!$L$5="Nur BÜ-Schlüssel",ISNUMBER(MATCH(H464,BUESchluessel,0)),IFERROR(INDEX(GV_Aktiv,MATCH(G464,GV_Liste,0)),Filter!$H$18)))),1,0)</f>
        <v>1</v>
      </c>
    </row>
    <row r="465" spans="1:16" x14ac:dyDescent="0.25">
      <c r="A465" s="28">
        <v>46287</v>
      </c>
      <c r="B465" s="7" t="s">
        <v>107</v>
      </c>
      <c r="C465" s="7" t="s">
        <v>20</v>
      </c>
      <c r="D465" s="7" t="s">
        <v>22</v>
      </c>
      <c r="E465" s="7" t="s">
        <v>33</v>
      </c>
      <c r="F465" s="7" t="s">
        <v>1044</v>
      </c>
      <c r="G465" s="7" t="s">
        <v>557</v>
      </c>
      <c r="H465" s="26">
        <v>158</v>
      </c>
      <c r="I465" s="26">
        <v>1</v>
      </c>
      <c r="J465" s="26">
        <v>0</v>
      </c>
      <c r="K465" s="26">
        <v>0</v>
      </c>
      <c r="L465" s="26">
        <v>0</v>
      </c>
      <c r="M465" s="26">
        <v>0</v>
      </c>
      <c r="N465" s="26">
        <v>1</v>
      </c>
      <c r="O465" s="26">
        <v>0</v>
      </c>
      <c r="P465" s="26">
        <f>IF(AND(IFERROR(INDEX(SP_Aktiv,MATCH(C465,SP_Liste,0)),TRUE),IFERROR(INDEX(PK_Aktiv,MATCH(E465,PK_Liste,0)),TRUE),IF(Filter!$L$5="Alle GeVo",TRUE,IF(Filter!$L$5="Nur BÜ-Schlüssel",ISNUMBER(MATCH(H465,BUESchluessel,0)),IFERROR(INDEX(GV_Aktiv,MATCH(G465,GV_Liste,0)),Filter!$H$18)))),1,0)</f>
        <v>1</v>
      </c>
    </row>
    <row r="466" spans="1:16" x14ac:dyDescent="0.25">
      <c r="A466" s="28">
        <v>46287</v>
      </c>
      <c r="B466" s="7" t="s">
        <v>107</v>
      </c>
      <c r="C466" s="7" t="s">
        <v>20</v>
      </c>
      <c r="D466" s="7" t="s">
        <v>19</v>
      </c>
      <c r="E466" s="7" t="s">
        <v>69</v>
      </c>
      <c r="F466" s="7" t="s">
        <v>556</v>
      </c>
      <c r="G466" s="7" t="s">
        <v>557</v>
      </c>
      <c r="H466" s="26">
        <v>158</v>
      </c>
      <c r="I466" s="26">
        <v>1</v>
      </c>
      <c r="J466" s="26">
        <v>0</v>
      </c>
      <c r="K466" s="26">
        <v>0</v>
      </c>
      <c r="L466" s="26">
        <v>0</v>
      </c>
      <c r="M466" s="26">
        <v>0</v>
      </c>
      <c r="N466" s="26">
        <v>1</v>
      </c>
      <c r="O466" s="26">
        <v>0</v>
      </c>
      <c r="P466" s="26">
        <f>IF(AND(IFERROR(INDEX(SP_Aktiv,MATCH(C466,SP_Liste,0)),TRUE),IFERROR(INDEX(PK_Aktiv,MATCH(E466,PK_Liste,0)),TRUE),IF(Filter!$L$5="Alle GeVo",TRUE,IF(Filter!$L$5="Nur BÜ-Schlüssel",ISNUMBER(MATCH(H466,BUESchluessel,0)),IFERROR(INDEX(GV_Aktiv,MATCH(G466,GV_Liste,0)),Filter!$H$18)))),1,0)</f>
        <v>0</v>
      </c>
    </row>
    <row r="467" spans="1:16" x14ac:dyDescent="0.25">
      <c r="A467" s="28">
        <v>46287</v>
      </c>
      <c r="B467" s="7" t="s">
        <v>107</v>
      </c>
      <c r="C467" s="7" t="s">
        <v>16</v>
      </c>
      <c r="D467" s="7" t="s">
        <v>17</v>
      </c>
      <c r="E467" s="7" t="s">
        <v>33</v>
      </c>
      <c r="F467" s="7" t="s">
        <v>1045</v>
      </c>
      <c r="G467" s="7" t="s">
        <v>1046</v>
      </c>
      <c r="H467" s="26">
        <v>439</v>
      </c>
      <c r="I467" s="26">
        <v>1</v>
      </c>
      <c r="J467" s="26">
        <v>0</v>
      </c>
      <c r="K467" s="26">
        <v>0</v>
      </c>
      <c r="L467" s="26">
        <v>0</v>
      </c>
      <c r="M467" s="26">
        <v>0</v>
      </c>
      <c r="N467" s="26">
        <v>1</v>
      </c>
      <c r="O467" s="26">
        <v>0</v>
      </c>
      <c r="P467" s="26">
        <f>IF(AND(IFERROR(INDEX(SP_Aktiv,MATCH(C467,SP_Liste,0)),TRUE),IFERROR(INDEX(PK_Aktiv,MATCH(E467,PK_Liste,0)),TRUE),IF(Filter!$L$5="Alle GeVo",TRUE,IF(Filter!$L$5="Nur BÜ-Schlüssel",ISNUMBER(MATCH(H467,BUESchluessel,0)),IFERROR(INDEX(GV_Aktiv,MATCH(G467,GV_Liste,0)),Filter!$H$18)))),1,0)</f>
        <v>1</v>
      </c>
    </row>
    <row r="468" spans="1:16" x14ac:dyDescent="0.25">
      <c r="A468" s="28">
        <v>46287</v>
      </c>
      <c r="B468" s="7" t="s">
        <v>107</v>
      </c>
      <c r="C468" s="7" t="s">
        <v>20</v>
      </c>
      <c r="D468" s="7" t="s">
        <v>22</v>
      </c>
      <c r="E468" s="7" t="s">
        <v>33</v>
      </c>
      <c r="F468" s="7" t="s">
        <v>1047</v>
      </c>
      <c r="G468" s="7" t="s">
        <v>1048</v>
      </c>
      <c r="H468" s="26">
        <v>860</v>
      </c>
      <c r="I468" s="26">
        <v>1</v>
      </c>
      <c r="J468" s="26">
        <v>0</v>
      </c>
      <c r="K468" s="26">
        <v>0</v>
      </c>
      <c r="L468" s="26">
        <v>0</v>
      </c>
      <c r="M468" s="26">
        <v>0</v>
      </c>
      <c r="N468" s="26">
        <v>1</v>
      </c>
      <c r="O468" s="26">
        <v>0</v>
      </c>
      <c r="P468" s="26">
        <f>IF(AND(IFERROR(INDEX(SP_Aktiv,MATCH(C468,SP_Liste,0)),TRUE),IFERROR(INDEX(PK_Aktiv,MATCH(E468,PK_Liste,0)),TRUE),IF(Filter!$L$5="Alle GeVo",TRUE,IF(Filter!$L$5="Nur BÜ-Schlüssel",ISNUMBER(MATCH(H468,BUESchluessel,0)),IFERROR(INDEX(GV_Aktiv,MATCH(G468,GV_Liste,0)),Filter!$H$18)))),1,0)</f>
        <v>1</v>
      </c>
    </row>
    <row r="469" spans="1:16" x14ac:dyDescent="0.25">
      <c r="A469" s="28">
        <v>46287</v>
      </c>
      <c r="B469" s="7" t="s">
        <v>107</v>
      </c>
      <c r="C469" s="7" t="s">
        <v>20</v>
      </c>
      <c r="D469" s="7" t="s">
        <v>21</v>
      </c>
      <c r="E469" s="7" t="s">
        <v>65</v>
      </c>
      <c r="F469" s="7" t="s">
        <v>614</v>
      </c>
      <c r="G469" s="7" t="s">
        <v>615</v>
      </c>
      <c r="H469" s="26">
        <v>399</v>
      </c>
      <c r="I469" s="26">
        <v>1</v>
      </c>
      <c r="J469" s="26">
        <v>0</v>
      </c>
      <c r="K469" s="26">
        <v>0</v>
      </c>
      <c r="L469" s="26">
        <v>0</v>
      </c>
      <c r="M469" s="26">
        <v>0</v>
      </c>
      <c r="N469" s="26">
        <v>1</v>
      </c>
      <c r="O469" s="26">
        <v>0</v>
      </c>
      <c r="P469" s="26">
        <f>IF(AND(IFERROR(INDEX(SP_Aktiv,MATCH(C469,SP_Liste,0)),TRUE),IFERROR(INDEX(PK_Aktiv,MATCH(E469,PK_Liste,0)),TRUE),IF(Filter!$L$5="Alle GeVo",TRUE,IF(Filter!$L$5="Nur BÜ-Schlüssel",ISNUMBER(MATCH(H469,BUESchluessel,0)),IFERROR(INDEX(GV_Aktiv,MATCH(G469,GV_Liste,0)),Filter!$H$18)))),1,0)</f>
        <v>0</v>
      </c>
    </row>
    <row r="470" spans="1:16" x14ac:dyDescent="0.25">
      <c r="A470" s="28">
        <v>46287</v>
      </c>
      <c r="B470" s="7" t="s">
        <v>107</v>
      </c>
      <c r="C470" s="7" t="s">
        <v>16</v>
      </c>
      <c r="D470" s="7" t="s">
        <v>15</v>
      </c>
      <c r="E470" s="7" t="s">
        <v>65</v>
      </c>
      <c r="F470" s="7" t="s">
        <v>696</v>
      </c>
      <c r="G470" s="7" t="s">
        <v>525</v>
      </c>
      <c r="H470" s="26">
        <v>404</v>
      </c>
      <c r="I470" s="26">
        <v>1</v>
      </c>
      <c r="J470" s="26">
        <v>0</v>
      </c>
      <c r="K470" s="26">
        <v>0</v>
      </c>
      <c r="L470" s="26">
        <v>0</v>
      </c>
      <c r="M470" s="26">
        <v>0</v>
      </c>
      <c r="N470" s="26">
        <v>1</v>
      </c>
      <c r="O470" s="26">
        <v>0</v>
      </c>
      <c r="P470" s="26">
        <f>IF(AND(IFERROR(INDEX(SP_Aktiv,MATCH(C470,SP_Liste,0)),TRUE),IFERROR(INDEX(PK_Aktiv,MATCH(E470,PK_Liste,0)),TRUE),IF(Filter!$L$5="Alle GeVo",TRUE,IF(Filter!$L$5="Nur BÜ-Schlüssel",ISNUMBER(MATCH(H470,BUESchluessel,0)),IFERROR(INDEX(GV_Aktiv,MATCH(G470,GV_Liste,0)),Filter!$H$18)))),1,0)</f>
        <v>0</v>
      </c>
    </row>
    <row r="471" spans="1:16" x14ac:dyDescent="0.25">
      <c r="A471" s="28">
        <v>46287</v>
      </c>
      <c r="B471" s="7" t="s">
        <v>107</v>
      </c>
      <c r="C471" s="7" t="s">
        <v>16</v>
      </c>
      <c r="D471" s="7" t="s">
        <v>17</v>
      </c>
      <c r="E471" s="7" t="s">
        <v>33</v>
      </c>
      <c r="F471" s="7" t="s">
        <v>1049</v>
      </c>
      <c r="G471" s="7" t="s">
        <v>75</v>
      </c>
      <c r="H471" s="26">
        <v>108</v>
      </c>
      <c r="I471" s="26">
        <v>1</v>
      </c>
      <c r="J471" s="26">
        <v>0</v>
      </c>
      <c r="K471" s="26">
        <v>0</v>
      </c>
      <c r="L471" s="26">
        <v>0</v>
      </c>
      <c r="M471" s="26">
        <v>0</v>
      </c>
      <c r="N471" s="26">
        <v>1</v>
      </c>
      <c r="O471" s="26">
        <v>0</v>
      </c>
      <c r="P471" s="26">
        <f>IF(AND(IFERROR(INDEX(SP_Aktiv,MATCH(C471,SP_Liste,0)),TRUE),IFERROR(INDEX(PK_Aktiv,MATCH(E471,PK_Liste,0)),TRUE),IF(Filter!$L$5="Alle GeVo",TRUE,IF(Filter!$L$5="Nur BÜ-Schlüssel",ISNUMBER(MATCH(H471,BUESchluessel,0)),IFERROR(INDEX(GV_Aktiv,MATCH(G471,GV_Liste,0)),Filter!$H$18)))),1,0)</f>
        <v>1</v>
      </c>
    </row>
    <row r="472" spans="1:16" x14ac:dyDescent="0.25">
      <c r="A472" s="28">
        <v>46287</v>
      </c>
      <c r="B472" s="7" t="s">
        <v>107</v>
      </c>
      <c r="C472" s="7" t="s">
        <v>20</v>
      </c>
      <c r="D472" s="7" t="s">
        <v>19</v>
      </c>
      <c r="E472" s="7" t="s">
        <v>69</v>
      </c>
      <c r="F472" s="7" t="s">
        <v>889</v>
      </c>
      <c r="G472" s="7" t="s">
        <v>77</v>
      </c>
      <c r="H472" s="26">
        <v>401</v>
      </c>
      <c r="I472" s="26">
        <v>1</v>
      </c>
      <c r="J472" s="26">
        <v>0</v>
      </c>
      <c r="K472" s="26">
        <v>0</v>
      </c>
      <c r="L472" s="26">
        <v>0</v>
      </c>
      <c r="M472" s="26">
        <v>0</v>
      </c>
      <c r="N472" s="26">
        <v>1</v>
      </c>
      <c r="O472" s="26">
        <v>0</v>
      </c>
      <c r="P472" s="26">
        <f>IF(AND(IFERROR(INDEX(SP_Aktiv,MATCH(C472,SP_Liste,0)),TRUE),IFERROR(INDEX(PK_Aktiv,MATCH(E472,PK_Liste,0)),TRUE),IF(Filter!$L$5="Alle GeVo",TRUE,IF(Filter!$L$5="Nur BÜ-Schlüssel",ISNUMBER(MATCH(H472,BUESchluessel,0)),IFERROR(INDEX(GV_Aktiv,MATCH(G472,GV_Liste,0)),Filter!$H$18)))),1,0)</f>
        <v>0</v>
      </c>
    </row>
    <row r="473" spans="1:16" x14ac:dyDescent="0.25">
      <c r="A473" s="28">
        <v>46287</v>
      </c>
      <c r="B473" s="7" t="s">
        <v>107</v>
      </c>
      <c r="C473" s="7" t="s">
        <v>20</v>
      </c>
      <c r="D473" s="7" t="s">
        <v>21</v>
      </c>
      <c r="E473" s="7" t="s">
        <v>33</v>
      </c>
      <c r="F473" s="7" t="s">
        <v>1050</v>
      </c>
      <c r="G473" s="7" t="s">
        <v>672</v>
      </c>
      <c r="H473" s="26">
        <v>104</v>
      </c>
      <c r="I473" s="26">
        <v>1</v>
      </c>
      <c r="J473" s="26">
        <v>0</v>
      </c>
      <c r="K473" s="26">
        <v>0</v>
      </c>
      <c r="L473" s="26">
        <v>0</v>
      </c>
      <c r="M473" s="26">
        <v>0</v>
      </c>
      <c r="N473" s="26">
        <v>1</v>
      </c>
      <c r="O473" s="26">
        <v>0</v>
      </c>
      <c r="P473" s="26">
        <f>IF(AND(IFERROR(INDEX(SP_Aktiv,MATCH(C473,SP_Liste,0)),TRUE),IFERROR(INDEX(PK_Aktiv,MATCH(E473,PK_Liste,0)),TRUE),IF(Filter!$L$5="Alle GeVo",TRUE,IF(Filter!$L$5="Nur BÜ-Schlüssel",ISNUMBER(MATCH(H473,BUESchluessel,0)),IFERROR(INDEX(GV_Aktiv,MATCH(G473,GV_Liste,0)),Filter!$H$18)))),1,0)</f>
        <v>1</v>
      </c>
    </row>
    <row r="474" spans="1:16" x14ac:dyDescent="0.25">
      <c r="A474" s="28">
        <v>46287</v>
      </c>
      <c r="B474" s="7" t="s">
        <v>107</v>
      </c>
      <c r="C474" s="7" t="s">
        <v>20</v>
      </c>
      <c r="D474" s="7" t="s">
        <v>19</v>
      </c>
      <c r="E474" s="7" t="s">
        <v>65</v>
      </c>
      <c r="F474" s="7" t="s">
        <v>772</v>
      </c>
      <c r="G474" s="7" t="s">
        <v>568</v>
      </c>
      <c r="H474" s="26">
        <v>11</v>
      </c>
      <c r="I474" s="26">
        <v>1</v>
      </c>
      <c r="J474" s="26">
        <v>0</v>
      </c>
      <c r="K474" s="26">
        <v>0</v>
      </c>
      <c r="L474" s="26">
        <v>0</v>
      </c>
      <c r="M474" s="26">
        <v>0</v>
      </c>
      <c r="N474" s="26">
        <v>1</v>
      </c>
      <c r="O474" s="26">
        <v>0</v>
      </c>
      <c r="P474" s="26">
        <f>IF(AND(IFERROR(INDEX(SP_Aktiv,MATCH(C474,SP_Liste,0)),TRUE),IFERROR(INDEX(PK_Aktiv,MATCH(E474,PK_Liste,0)),TRUE),IF(Filter!$L$5="Alle GeVo",TRUE,IF(Filter!$L$5="Nur BÜ-Schlüssel",ISNUMBER(MATCH(H474,BUESchluessel,0)),IFERROR(INDEX(GV_Aktiv,MATCH(G474,GV_Liste,0)),Filter!$H$18)))),1,0)</f>
        <v>0</v>
      </c>
    </row>
    <row r="475" spans="1:16" x14ac:dyDescent="0.25">
      <c r="A475" s="28">
        <v>46287</v>
      </c>
      <c r="B475" s="7" t="s">
        <v>107</v>
      </c>
      <c r="C475" s="7" t="s">
        <v>20</v>
      </c>
      <c r="D475" s="7" t="s">
        <v>23</v>
      </c>
      <c r="E475" s="7" t="s">
        <v>69</v>
      </c>
      <c r="F475" s="7" t="s">
        <v>648</v>
      </c>
      <c r="G475" s="7" t="s">
        <v>75</v>
      </c>
      <c r="H475" s="26">
        <v>108</v>
      </c>
      <c r="I475" s="26">
        <v>2</v>
      </c>
      <c r="J475" s="26">
        <v>0</v>
      </c>
      <c r="K475" s="26">
        <v>0</v>
      </c>
      <c r="L475" s="26">
        <v>0</v>
      </c>
      <c r="M475" s="26">
        <v>0</v>
      </c>
      <c r="N475" s="26">
        <v>2</v>
      </c>
      <c r="O475" s="26">
        <v>0</v>
      </c>
      <c r="P475" s="26">
        <f>IF(AND(IFERROR(INDEX(SP_Aktiv,MATCH(C475,SP_Liste,0)),TRUE),IFERROR(INDEX(PK_Aktiv,MATCH(E475,PK_Liste,0)),TRUE),IF(Filter!$L$5="Alle GeVo",TRUE,IF(Filter!$L$5="Nur BÜ-Schlüssel",ISNUMBER(MATCH(H475,BUESchluessel,0)),IFERROR(INDEX(GV_Aktiv,MATCH(G475,GV_Liste,0)),Filter!$H$18)))),1,0)</f>
        <v>0</v>
      </c>
    </row>
    <row r="476" spans="1:16" x14ac:dyDescent="0.25">
      <c r="A476" s="28">
        <v>46287</v>
      </c>
      <c r="B476" s="7" t="s">
        <v>107</v>
      </c>
      <c r="C476" s="7" t="s">
        <v>20</v>
      </c>
      <c r="D476" s="7" t="s">
        <v>23</v>
      </c>
      <c r="E476" s="7" t="s">
        <v>69</v>
      </c>
      <c r="F476" s="7" t="s">
        <v>739</v>
      </c>
      <c r="G476" s="7" t="s">
        <v>78</v>
      </c>
      <c r="H476" s="26">
        <v>413</v>
      </c>
      <c r="I476" s="26">
        <v>1</v>
      </c>
      <c r="J476" s="26">
        <v>0</v>
      </c>
      <c r="K476" s="26">
        <v>0</v>
      </c>
      <c r="L476" s="26">
        <v>0</v>
      </c>
      <c r="M476" s="26">
        <v>0</v>
      </c>
      <c r="N476" s="26">
        <v>1</v>
      </c>
      <c r="O476" s="26">
        <v>0</v>
      </c>
      <c r="P476" s="26">
        <f>IF(AND(IFERROR(INDEX(SP_Aktiv,MATCH(C476,SP_Liste,0)),TRUE),IFERROR(INDEX(PK_Aktiv,MATCH(E476,PK_Liste,0)),TRUE),IF(Filter!$L$5="Alle GeVo",TRUE,IF(Filter!$L$5="Nur BÜ-Schlüssel",ISNUMBER(MATCH(H476,BUESchluessel,0)),IFERROR(INDEX(GV_Aktiv,MATCH(G476,GV_Liste,0)),Filter!$H$18)))),1,0)</f>
        <v>0</v>
      </c>
    </row>
    <row r="477" spans="1:16" x14ac:dyDescent="0.25">
      <c r="A477" s="28">
        <v>46287</v>
      </c>
      <c r="B477" s="7" t="s">
        <v>107</v>
      </c>
      <c r="C477" s="7" t="s">
        <v>20</v>
      </c>
      <c r="D477" s="7" t="s">
        <v>23</v>
      </c>
      <c r="E477" s="7" t="s">
        <v>69</v>
      </c>
      <c r="F477" s="7" t="s">
        <v>740</v>
      </c>
      <c r="G477" s="7" t="s">
        <v>74</v>
      </c>
      <c r="H477" s="26">
        <v>67</v>
      </c>
      <c r="I477" s="26">
        <v>1</v>
      </c>
      <c r="J477" s="26">
        <v>0</v>
      </c>
      <c r="K477" s="26">
        <v>0</v>
      </c>
      <c r="L477" s="26">
        <v>0</v>
      </c>
      <c r="M477" s="26">
        <v>0</v>
      </c>
      <c r="N477" s="26">
        <v>1</v>
      </c>
      <c r="O477" s="26">
        <v>0</v>
      </c>
      <c r="P477" s="26">
        <f>IF(AND(IFERROR(INDEX(SP_Aktiv,MATCH(C477,SP_Liste,0)),TRUE),IFERROR(INDEX(PK_Aktiv,MATCH(E477,PK_Liste,0)),TRUE),IF(Filter!$L$5="Alle GeVo",TRUE,IF(Filter!$L$5="Nur BÜ-Schlüssel",ISNUMBER(MATCH(H477,BUESchluessel,0)),IFERROR(INDEX(GV_Aktiv,MATCH(G477,GV_Liste,0)),Filter!$H$18)))),1,0)</f>
        <v>0</v>
      </c>
    </row>
    <row r="478" spans="1:16" x14ac:dyDescent="0.25">
      <c r="A478" s="28">
        <v>46287</v>
      </c>
      <c r="B478" s="7" t="s">
        <v>107</v>
      </c>
      <c r="C478" s="7" t="s">
        <v>20</v>
      </c>
      <c r="D478" s="7" t="s">
        <v>25</v>
      </c>
      <c r="E478" s="7" t="s">
        <v>69</v>
      </c>
      <c r="F478" s="7" t="s">
        <v>707</v>
      </c>
      <c r="G478" s="7" t="s">
        <v>75</v>
      </c>
      <c r="H478" s="26">
        <v>108</v>
      </c>
      <c r="I478" s="26">
        <v>1</v>
      </c>
      <c r="J478" s="26">
        <v>0</v>
      </c>
      <c r="K478" s="26">
        <v>0</v>
      </c>
      <c r="L478" s="26">
        <v>0</v>
      </c>
      <c r="M478" s="26">
        <v>0</v>
      </c>
      <c r="N478" s="26">
        <v>1</v>
      </c>
      <c r="O478" s="26">
        <v>0</v>
      </c>
      <c r="P478" s="26">
        <f>IF(AND(IFERROR(INDEX(SP_Aktiv,MATCH(C478,SP_Liste,0)),TRUE),IFERROR(INDEX(PK_Aktiv,MATCH(E478,PK_Liste,0)),TRUE),IF(Filter!$L$5="Alle GeVo",TRUE,IF(Filter!$L$5="Nur BÜ-Schlüssel",ISNUMBER(MATCH(H478,BUESchluessel,0)),IFERROR(INDEX(GV_Aktiv,MATCH(G478,GV_Liste,0)),Filter!$H$18)))),1,0)</f>
        <v>0</v>
      </c>
    </row>
    <row r="479" spans="1:16" x14ac:dyDescent="0.25">
      <c r="A479" s="28">
        <v>46287</v>
      </c>
      <c r="B479" s="7" t="s">
        <v>107</v>
      </c>
      <c r="C479" s="7" t="s">
        <v>20</v>
      </c>
      <c r="D479" s="7" t="s">
        <v>25</v>
      </c>
      <c r="E479" s="7" t="s">
        <v>69</v>
      </c>
      <c r="F479" s="7" t="s">
        <v>815</v>
      </c>
      <c r="G479" s="7" t="s">
        <v>74</v>
      </c>
      <c r="H479" s="26">
        <v>67</v>
      </c>
      <c r="I479" s="26">
        <v>1</v>
      </c>
      <c r="J479" s="26">
        <v>0</v>
      </c>
      <c r="K479" s="26">
        <v>0</v>
      </c>
      <c r="L479" s="26">
        <v>0</v>
      </c>
      <c r="M479" s="26">
        <v>0</v>
      </c>
      <c r="N479" s="26">
        <v>1</v>
      </c>
      <c r="O479" s="26">
        <v>0</v>
      </c>
      <c r="P479" s="26">
        <f>IF(AND(IFERROR(INDEX(SP_Aktiv,MATCH(C479,SP_Liste,0)),TRUE),IFERROR(INDEX(PK_Aktiv,MATCH(E479,PK_Liste,0)),TRUE),IF(Filter!$L$5="Alle GeVo",TRUE,IF(Filter!$L$5="Nur BÜ-Schlüssel",ISNUMBER(MATCH(H479,BUESchluessel,0)),IFERROR(INDEX(GV_Aktiv,MATCH(G479,GV_Liste,0)),Filter!$H$18)))),1,0)</f>
        <v>0</v>
      </c>
    </row>
    <row r="480" spans="1:16" x14ac:dyDescent="0.25">
      <c r="A480" s="28">
        <v>46287</v>
      </c>
      <c r="B480" s="7" t="s">
        <v>107</v>
      </c>
      <c r="C480" s="7" t="s">
        <v>20</v>
      </c>
      <c r="D480" s="7" t="s">
        <v>19</v>
      </c>
      <c r="E480" s="7" t="s">
        <v>69</v>
      </c>
      <c r="F480" s="7" t="s">
        <v>523</v>
      </c>
      <c r="G480" s="7" t="s">
        <v>76</v>
      </c>
      <c r="H480" s="26">
        <v>131</v>
      </c>
      <c r="I480" s="26">
        <v>1</v>
      </c>
      <c r="J480" s="26">
        <v>0</v>
      </c>
      <c r="K480" s="26">
        <v>0</v>
      </c>
      <c r="L480" s="26">
        <v>0</v>
      </c>
      <c r="M480" s="26">
        <v>0</v>
      </c>
      <c r="N480" s="26">
        <v>1</v>
      </c>
      <c r="O480" s="26">
        <v>0</v>
      </c>
      <c r="P480" s="26">
        <f>IF(AND(IFERROR(INDEX(SP_Aktiv,MATCH(C480,SP_Liste,0)),TRUE),IFERROR(INDEX(PK_Aktiv,MATCH(E480,PK_Liste,0)),TRUE),IF(Filter!$L$5="Alle GeVo",TRUE,IF(Filter!$L$5="Nur BÜ-Schlüssel",ISNUMBER(MATCH(H480,BUESchluessel,0)),IFERROR(INDEX(GV_Aktiv,MATCH(G480,GV_Liste,0)),Filter!$H$18)))),1,0)</f>
        <v>0</v>
      </c>
    </row>
    <row r="481" spans="1:16" x14ac:dyDescent="0.25">
      <c r="A481" s="28">
        <v>46287</v>
      </c>
      <c r="B481" s="7" t="s">
        <v>107</v>
      </c>
      <c r="C481" s="7" t="s">
        <v>16</v>
      </c>
      <c r="D481" s="7" t="s">
        <v>17</v>
      </c>
      <c r="E481" s="7" t="s">
        <v>66</v>
      </c>
      <c r="F481" s="7" t="s">
        <v>653</v>
      </c>
      <c r="G481" s="7" t="s">
        <v>77</v>
      </c>
      <c r="H481" s="26">
        <v>401</v>
      </c>
      <c r="I481" s="26">
        <v>1</v>
      </c>
      <c r="J481" s="26">
        <v>0</v>
      </c>
      <c r="K481" s="26">
        <v>0</v>
      </c>
      <c r="L481" s="26">
        <v>1</v>
      </c>
      <c r="M481" s="26">
        <v>0</v>
      </c>
      <c r="N481" s="26">
        <v>0</v>
      </c>
      <c r="O481" s="26">
        <v>0</v>
      </c>
      <c r="P481" s="26">
        <f>IF(AND(IFERROR(INDEX(SP_Aktiv,MATCH(C481,SP_Liste,0)),TRUE),IFERROR(INDEX(PK_Aktiv,MATCH(E481,PK_Liste,0)),TRUE),IF(Filter!$L$5="Alle GeVo",TRUE,IF(Filter!$L$5="Nur BÜ-Schlüssel",ISNUMBER(MATCH(H481,BUESchluessel,0)),IFERROR(INDEX(GV_Aktiv,MATCH(G481,GV_Liste,0)),Filter!$H$18)))),1,0)</f>
        <v>0</v>
      </c>
    </row>
    <row r="482" spans="1:16" x14ac:dyDescent="0.25">
      <c r="A482" s="28">
        <v>46287</v>
      </c>
      <c r="B482" s="7" t="s">
        <v>107</v>
      </c>
      <c r="C482" s="7" t="s">
        <v>20</v>
      </c>
      <c r="D482" s="7" t="s">
        <v>19</v>
      </c>
      <c r="E482" s="7" t="s">
        <v>69</v>
      </c>
      <c r="F482" s="7" t="s">
        <v>1051</v>
      </c>
      <c r="G482" s="7" t="s">
        <v>1052</v>
      </c>
      <c r="H482" s="26">
        <v>948</v>
      </c>
      <c r="I482" s="26">
        <v>1</v>
      </c>
      <c r="J482" s="26">
        <v>0</v>
      </c>
      <c r="K482" s="26">
        <v>0</v>
      </c>
      <c r="L482" s="26">
        <v>0</v>
      </c>
      <c r="M482" s="26">
        <v>0</v>
      </c>
      <c r="N482" s="26">
        <v>1</v>
      </c>
      <c r="O482" s="26">
        <v>0</v>
      </c>
      <c r="P482" s="26">
        <f>IF(AND(IFERROR(INDEX(SP_Aktiv,MATCH(C482,SP_Liste,0)),TRUE),IFERROR(INDEX(PK_Aktiv,MATCH(E482,PK_Liste,0)),TRUE),IF(Filter!$L$5="Alle GeVo",TRUE,IF(Filter!$L$5="Nur BÜ-Schlüssel",ISNUMBER(MATCH(H482,BUESchluessel,0)),IFERROR(INDEX(GV_Aktiv,MATCH(G482,GV_Liste,0)),Filter!$H$18)))),1,0)</f>
        <v>0</v>
      </c>
    </row>
    <row r="483" spans="1:16" x14ac:dyDescent="0.25">
      <c r="A483" s="28">
        <v>46287</v>
      </c>
      <c r="B483" s="7" t="s">
        <v>107</v>
      </c>
      <c r="C483" s="7" t="s">
        <v>20</v>
      </c>
      <c r="D483" s="7" t="s">
        <v>19</v>
      </c>
      <c r="E483" s="7" t="s">
        <v>69</v>
      </c>
      <c r="F483" s="7" t="s">
        <v>611</v>
      </c>
      <c r="G483" s="7" t="s">
        <v>82</v>
      </c>
      <c r="H483" s="26">
        <v>803</v>
      </c>
      <c r="I483" s="26">
        <v>1</v>
      </c>
      <c r="J483" s="26">
        <v>0</v>
      </c>
      <c r="K483" s="26">
        <v>0</v>
      </c>
      <c r="L483" s="26">
        <v>0</v>
      </c>
      <c r="M483" s="26">
        <v>0</v>
      </c>
      <c r="N483" s="26">
        <v>1</v>
      </c>
      <c r="O483" s="26">
        <v>0</v>
      </c>
      <c r="P483" s="26">
        <f>IF(AND(IFERROR(INDEX(SP_Aktiv,MATCH(C483,SP_Liste,0)),TRUE),IFERROR(INDEX(PK_Aktiv,MATCH(E483,PK_Liste,0)),TRUE),IF(Filter!$L$5="Alle GeVo",TRUE,IF(Filter!$L$5="Nur BÜ-Schlüssel",ISNUMBER(MATCH(H483,BUESchluessel,0)),IFERROR(INDEX(GV_Aktiv,MATCH(G483,GV_Liste,0)),Filter!$H$18)))),1,0)</f>
        <v>0</v>
      </c>
    </row>
    <row r="484" spans="1:16" x14ac:dyDescent="0.25">
      <c r="A484" s="28">
        <v>46287</v>
      </c>
      <c r="B484" s="7" t="s">
        <v>107</v>
      </c>
      <c r="C484" s="7" t="s">
        <v>20</v>
      </c>
      <c r="D484" s="7" t="s">
        <v>19</v>
      </c>
      <c r="E484" s="7" t="s">
        <v>69</v>
      </c>
      <c r="F484" s="7" t="s">
        <v>991</v>
      </c>
      <c r="G484" s="7" t="s">
        <v>992</v>
      </c>
      <c r="H484" s="26">
        <v>107</v>
      </c>
      <c r="I484" s="26">
        <v>1</v>
      </c>
      <c r="J484" s="26">
        <v>0</v>
      </c>
      <c r="K484" s="26">
        <v>0</v>
      </c>
      <c r="L484" s="26">
        <v>0</v>
      </c>
      <c r="M484" s="26">
        <v>0</v>
      </c>
      <c r="N484" s="26">
        <v>1</v>
      </c>
      <c r="O484" s="26">
        <v>0</v>
      </c>
      <c r="P484" s="26">
        <f>IF(AND(IFERROR(INDEX(SP_Aktiv,MATCH(C484,SP_Liste,0)),TRUE),IFERROR(INDEX(PK_Aktiv,MATCH(E484,PK_Liste,0)),TRUE),IF(Filter!$L$5="Alle GeVo",TRUE,IF(Filter!$L$5="Nur BÜ-Schlüssel",ISNUMBER(MATCH(H484,BUESchluessel,0)),IFERROR(INDEX(GV_Aktiv,MATCH(G484,GV_Liste,0)),Filter!$H$18)))),1,0)</f>
        <v>0</v>
      </c>
    </row>
    <row r="485" spans="1:16" x14ac:dyDescent="0.25">
      <c r="A485" s="28">
        <v>46287</v>
      </c>
      <c r="B485" s="7" t="s">
        <v>107</v>
      </c>
      <c r="C485" s="7" t="s">
        <v>20</v>
      </c>
      <c r="D485" s="7" t="s">
        <v>19</v>
      </c>
      <c r="E485" s="7" t="s">
        <v>69</v>
      </c>
      <c r="F485" s="7" t="s">
        <v>597</v>
      </c>
      <c r="G485" s="7" t="s">
        <v>598</v>
      </c>
      <c r="H485" s="26">
        <v>610</v>
      </c>
      <c r="I485" s="26">
        <v>2</v>
      </c>
      <c r="J485" s="26">
        <v>0</v>
      </c>
      <c r="K485" s="26">
        <v>0</v>
      </c>
      <c r="L485" s="26">
        <v>0</v>
      </c>
      <c r="M485" s="26">
        <v>0</v>
      </c>
      <c r="N485" s="26">
        <v>2</v>
      </c>
      <c r="O485" s="26">
        <v>0</v>
      </c>
      <c r="P485" s="26">
        <f>IF(AND(IFERROR(INDEX(SP_Aktiv,MATCH(C485,SP_Liste,0)),TRUE),IFERROR(INDEX(PK_Aktiv,MATCH(E485,PK_Liste,0)),TRUE),IF(Filter!$L$5="Alle GeVo",TRUE,IF(Filter!$L$5="Nur BÜ-Schlüssel",ISNUMBER(MATCH(H485,BUESchluessel,0)),IFERROR(INDEX(GV_Aktiv,MATCH(G485,GV_Liste,0)),Filter!$H$18)))),1,0)</f>
        <v>0</v>
      </c>
    </row>
    <row r="486" spans="1:16" x14ac:dyDescent="0.25">
      <c r="A486" s="28">
        <v>46287</v>
      </c>
      <c r="B486" s="7" t="s">
        <v>107</v>
      </c>
      <c r="C486" s="7" t="s">
        <v>14</v>
      </c>
      <c r="D486" s="7" t="s">
        <v>14</v>
      </c>
      <c r="E486" s="7" t="s">
        <v>69</v>
      </c>
      <c r="F486" s="7" t="s">
        <v>1053</v>
      </c>
      <c r="G486" s="7" t="s">
        <v>1054</v>
      </c>
      <c r="H486" s="26">
        <v>6092</v>
      </c>
      <c r="I486" s="26">
        <v>1</v>
      </c>
      <c r="J486" s="26">
        <v>0</v>
      </c>
      <c r="K486" s="26">
        <v>0</v>
      </c>
      <c r="L486" s="26">
        <v>0</v>
      </c>
      <c r="M486" s="26">
        <v>0</v>
      </c>
      <c r="N486" s="26">
        <v>1</v>
      </c>
      <c r="O486" s="26">
        <v>0</v>
      </c>
      <c r="P486" s="26">
        <f>IF(AND(IFERROR(INDEX(SP_Aktiv,MATCH(C486,SP_Liste,0)),TRUE),IFERROR(INDEX(PK_Aktiv,MATCH(E486,PK_Liste,0)),TRUE),IF(Filter!$L$5="Alle GeVo",TRUE,IF(Filter!$L$5="Nur BÜ-Schlüssel",ISNUMBER(MATCH(H486,BUESchluessel,0)),IFERROR(INDEX(GV_Aktiv,MATCH(G486,GV_Liste,0)),Filter!$H$18)))),1,0)</f>
        <v>0</v>
      </c>
    </row>
    <row r="487" spans="1:16" x14ac:dyDescent="0.25">
      <c r="A487" s="28">
        <v>46287</v>
      </c>
      <c r="B487" s="7" t="s">
        <v>107</v>
      </c>
      <c r="C487" s="7" t="s">
        <v>16</v>
      </c>
      <c r="D487" s="7" t="s">
        <v>15</v>
      </c>
      <c r="E487" s="7" t="s">
        <v>65</v>
      </c>
      <c r="F487" s="7" t="s">
        <v>745</v>
      </c>
      <c r="G487" s="7" t="s">
        <v>81</v>
      </c>
      <c r="H487" s="26">
        <v>703</v>
      </c>
      <c r="I487" s="26">
        <v>1</v>
      </c>
      <c r="J487" s="26">
        <v>0</v>
      </c>
      <c r="K487" s="26">
        <v>0</v>
      </c>
      <c r="L487" s="26">
        <v>0</v>
      </c>
      <c r="M487" s="26">
        <v>1</v>
      </c>
      <c r="N487" s="26">
        <v>0</v>
      </c>
      <c r="O487" s="26">
        <v>0</v>
      </c>
      <c r="P487" s="26">
        <f>IF(AND(IFERROR(INDEX(SP_Aktiv,MATCH(C487,SP_Liste,0)),TRUE),IFERROR(INDEX(PK_Aktiv,MATCH(E487,PK_Liste,0)),TRUE),IF(Filter!$L$5="Alle GeVo",TRUE,IF(Filter!$L$5="Nur BÜ-Schlüssel",ISNUMBER(MATCH(H487,BUESchluessel,0)),IFERROR(INDEX(GV_Aktiv,MATCH(G487,GV_Liste,0)),Filter!$H$18)))),1,0)</f>
        <v>0</v>
      </c>
    </row>
    <row r="488" spans="1:16" x14ac:dyDescent="0.25">
      <c r="A488" s="28">
        <v>46287</v>
      </c>
      <c r="B488" s="7" t="s">
        <v>107</v>
      </c>
      <c r="C488" s="7" t="s">
        <v>20</v>
      </c>
      <c r="D488" s="7" t="s">
        <v>21</v>
      </c>
      <c r="E488" s="7" t="s">
        <v>69</v>
      </c>
      <c r="F488" s="7" t="s">
        <v>820</v>
      </c>
      <c r="G488" s="7" t="s">
        <v>596</v>
      </c>
      <c r="H488" s="26">
        <v>98</v>
      </c>
      <c r="I488" s="26">
        <v>1</v>
      </c>
      <c r="J488" s="26">
        <v>0</v>
      </c>
      <c r="K488" s="26">
        <v>0</v>
      </c>
      <c r="L488" s="26">
        <v>0</v>
      </c>
      <c r="M488" s="26">
        <v>0</v>
      </c>
      <c r="N488" s="26">
        <v>0</v>
      </c>
      <c r="O488" s="26">
        <v>1</v>
      </c>
      <c r="P488" s="26">
        <f>IF(AND(IFERROR(INDEX(SP_Aktiv,MATCH(C488,SP_Liste,0)),TRUE),IFERROR(INDEX(PK_Aktiv,MATCH(E488,PK_Liste,0)),TRUE),IF(Filter!$L$5="Alle GeVo",TRUE,IF(Filter!$L$5="Nur BÜ-Schlüssel",ISNUMBER(MATCH(H488,BUESchluessel,0)),IFERROR(INDEX(GV_Aktiv,MATCH(G488,GV_Liste,0)),Filter!$H$18)))),1,0)</f>
        <v>0</v>
      </c>
    </row>
    <row r="489" spans="1:16" x14ac:dyDescent="0.25">
      <c r="A489" s="28">
        <v>46287</v>
      </c>
      <c r="B489" s="7" t="s">
        <v>107</v>
      </c>
      <c r="C489" s="7" t="s">
        <v>20</v>
      </c>
      <c r="D489" s="7" t="s">
        <v>21</v>
      </c>
      <c r="E489" s="7" t="s">
        <v>69</v>
      </c>
      <c r="F489" s="7" t="s">
        <v>697</v>
      </c>
      <c r="G489" s="7" t="s">
        <v>525</v>
      </c>
      <c r="H489" s="26">
        <v>404</v>
      </c>
      <c r="I489" s="26">
        <v>1</v>
      </c>
      <c r="J489" s="26">
        <v>0</v>
      </c>
      <c r="K489" s="26">
        <v>0</v>
      </c>
      <c r="L489" s="26">
        <v>0</v>
      </c>
      <c r="M489" s="26">
        <v>0</v>
      </c>
      <c r="N489" s="26">
        <v>0</v>
      </c>
      <c r="O489" s="26">
        <v>1</v>
      </c>
      <c r="P489" s="26">
        <f>IF(AND(IFERROR(INDEX(SP_Aktiv,MATCH(C489,SP_Liste,0)),TRUE),IFERROR(INDEX(PK_Aktiv,MATCH(E489,PK_Liste,0)),TRUE),IF(Filter!$L$5="Alle GeVo",TRUE,IF(Filter!$L$5="Nur BÜ-Schlüssel",ISNUMBER(MATCH(H489,BUESchluessel,0)),IFERROR(INDEX(GV_Aktiv,MATCH(G489,GV_Liste,0)),Filter!$H$18)))),1,0)</f>
        <v>0</v>
      </c>
    </row>
    <row r="490" spans="1:16" x14ac:dyDescent="0.25">
      <c r="A490" s="28">
        <v>46287</v>
      </c>
      <c r="B490" s="7" t="s">
        <v>107</v>
      </c>
      <c r="C490" s="7" t="s">
        <v>20</v>
      </c>
      <c r="D490" s="7" t="s">
        <v>21</v>
      </c>
      <c r="E490" s="7" t="s">
        <v>69</v>
      </c>
      <c r="F490" s="7" t="s">
        <v>1055</v>
      </c>
      <c r="G490" s="7" t="s">
        <v>1056</v>
      </c>
      <c r="H490" s="26">
        <v>802</v>
      </c>
      <c r="I490" s="26">
        <v>1</v>
      </c>
      <c r="J490" s="26">
        <v>0</v>
      </c>
      <c r="K490" s="26">
        <v>0</v>
      </c>
      <c r="L490" s="26">
        <v>0</v>
      </c>
      <c r="M490" s="26">
        <v>0</v>
      </c>
      <c r="N490" s="26">
        <v>0</v>
      </c>
      <c r="O490" s="26">
        <v>1</v>
      </c>
      <c r="P490" s="26">
        <f>IF(AND(IFERROR(INDEX(SP_Aktiv,MATCH(C490,SP_Liste,0)),TRUE),IFERROR(INDEX(PK_Aktiv,MATCH(E490,PK_Liste,0)),TRUE),IF(Filter!$L$5="Alle GeVo",TRUE,IF(Filter!$L$5="Nur BÜ-Schlüssel",ISNUMBER(MATCH(H490,BUESchluessel,0)),IFERROR(INDEX(GV_Aktiv,MATCH(G490,GV_Liste,0)),Filter!$H$18)))),1,0)</f>
        <v>0</v>
      </c>
    </row>
    <row r="491" spans="1:16" x14ac:dyDescent="0.25">
      <c r="A491" s="28">
        <v>46287</v>
      </c>
      <c r="B491" s="7" t="s">
        <v>107</v>
      </c>
      <c r="C491" s="7" t="s">
        <v>14</v>
      </c>
      <c r="D491" s="7" t="s">
        <v>14</v>
      </c>
      <c r="E491" s="7" t="s">
        <v>68</v>
      </c>
      <c r="F491" s="7" t="s">
        <v>1057</v>
      </c>
      <c r="G491" s="7" t="s">
        <v>1058</v>
      </c>
      <c r="H491" s="26">
        <v>2002</v>
      </c>
      <c r="I491" s="26">
        <v>1</v>
      </c>
      <c r="J491" s="26">
        <v>0</v>
      </c>
      <c r="K491" s="26">
        <v>0</v>
      </c>
      <c r="L491" s="26">
        <v>0</v>
      </c>
      <c r="M491" s="26">
        <v>0</v>
      </c>
      <c r="N491" s="26">
        <v>0</v>
      </c>
      <c r="O491" s="26">
        <v>1</v>
      </c>
      <c r="P491" s="26">
        <f>IF(AND(IFERROR(INDEX(SP_Aktiv,MATCH(C491,SP_Liste,0)),TRUE),IFERROR(INDEX(PK_Aktiv,MATCH(E491,PK_Liste,0)),TRUE),IF(Filter!$L$5="Alle GeVo",TRUE,IF(Filter!$L$5="Nur BÜ-Schlüssel",ISNUMBER(MATCH(H491,BUESchluessel,0)),IFERROR(INDEX(GV_Aktiv,MATCH(G491,GV_Liste,0)),Filter!$H$18)))),1,0)</f>
        <v>0</v>
      </c>
    </row>
    <row r="492" spans="1:16" x14ac:dyDescent="0.25">
      <c r="A492" s="28">
        <v>46287</v>
      </c>
      <c r="B492" s="7" t="s">
        <v>93</v>
      </c>
      <c r="C492" s="7" t="s">
        <v>20</v>
      </c>
      <c r="D492" s="7" t="s">
        <v>24</v>
      </c>
      <c r="E492" s="7" t="s">
        <v>33</v>
      </c>
      <c r="F492" s="7" t="s">
        <v>735</v>
      </c>
      <c r="G492" s="7" t="s">
        <v>80</v>
      </c>
      <c r="H492" s="26">
        <v>472</v>
      </c>
      <c r="I492" s="26">
        <v>13</v>
      </c>
      <c r="J492" s="26">
        <v>0</v>
      </c>
      <c r="K492" s="26">
        <v>0</v>
      </c>
      <c r="L492" s="26">
        <v>1</v>
      </c>
      <c r="M492" s="26">
        <v>8</v>
      </c>
      <c r="N492" s="26">
        <v>4</v>
      </c>
      <c r="O492" s="26">
        <v>0</v>
      </c>
      <c r="P492" s="26">
        <f>IF(AND(IFERROR(INDEX(SP_Aktiv,MATCH(C492,SP_Liste,0)),TRUE),IFERROR(INDEX(PK_Aktiv,MATCH(E492,PK_Liste,0)),TRUE),IF(Filter!$L$5="Alle GeVo",TRUE,IF(Filter!$L$5="Nur BÜ-Schlüssel",ISNUMBER(MATCH(H492,BUESchluessel,0)),IFERROR(INDEX(GV_Aktiv,MATCH(G492,GV_Liste,0)),Filter!$H$18)))),1,0)</f>
        <v>1</v>
      </c>
    </row>
    <row r="493" spans="1:16" x14ac:dyDescent="0.25">
      <c r="A493" s="28">
        <v>46287</v>
      </c>
      <c r="B493" s="7" t="s">
        <v>93</v>
      </c>
      <c r="C493" s="7" t="s">
        <v>20</v>
      </c>
      <c r="D493" s="7" t="s">
        <v>24</v>
      </c>
      <c r="E493" s="7" t="s">
        <v>33</v>
      </c>
      <c r="F493" s="7" t="s">
        <v>736</v>
      </c>
      <c r="G493" s="7" t="s">
        <v>79</v>
      </c>
      <c r="H493" s="26">
        <v>469</v>
      </c>
      <c r="I493" s="26">
        <v>7</v>
      </c>
      <c r="J493" s="26">
        <v>0</v>
      </c>
      <c r="K493" s="26">
        <v>0</v>
      </c>
      <c r="L493" s="26">
        <v>0</v>
      </c>
      <c r="M493" s="26">
        <v>5</v>
      </c>
      <c r="N493" s="26">
        <v>2</v>
      </c>
      <c r="O493" s="26">
        <v>0</v>
      </c>
      <c r="P493" s="26">
        <f>IF(AND(IFERROR(INDEX(SP_Aktiv,MATCH(C493,SP_Liste,0)),TRUE),IFERROR(INDEX(PK_Aktiv,MATCH(E493,PK_Liste,0)),TRUE),IF(Filter!$L$5="Alle GeVo",TRUE,IF(Filter!$L$5="Nur BÜ-Schlüssel",ISNUMBER(MATCH(H493,BUESchluessel,0)),IFERROR(INDEX(GV_Aktiv,MATCH(G493,GV_Liste,0)),Filter!$H$18)))),1,0)</f>
        <v>1</v>
      </c>
    </row>
    <row r="494" spans="1:16" x14ac:dyDescent="0.25">
      <c r="A494" s="28">
        <v>46287</v>
      </c>
      <c r="B494" s="7" t="s">
        <v>93</v>
      </c>
      <c r="C494" s="7" t="s">
        <v>20</v>
      </c>
      <c r="D494" s="7" t="s">
        <v>24</v>
      </c>
      <c r="E494" s="7" t="s">
        <v>33</v>
      </c>
      <c r="F494" s="7" t="s">
        <v>700</v>
      </c>
      <c r="G494" s="7" t="s">
        <v>74</v>
      </c>
      <c r="H494" s="26">
        <v>67</v>
      </c>
      <c r="I494" s="26">
        <v>19</v>
      </c>
      <c r="J494" s="26">
        <v>0</v>
      </c>
      <c r="K494" s="26">
        <v>0</v>
      </c>
      <c r="L494" s="26">
        <v>2</v>
      </c>
      <c r="M494" s="26">
        <v>9</v>
      </c>
      <c r="N494" s="26">
        <v>8</v>
      </c>
      <c r="O494" s="26">
        <v>0</v>
      </c>
      <c r="P494" s="26">
        <f>IF(AND(IFERROR(INDEX(SP_Aktiv,MATCH(C494,SP_Liste,0)),TRUE),IFERROR(INDEX(PK_Aktiv,MATCH(E494,PK_Liste,0)),TRUE),IF(Filter!$L$5="Alle GeVo",TRUE,IF(Filter!$L$5="Nur BÜ-Schlüssel",ISNUMBER(MATCH(H494,BUESchluessel,0)),IFERROR(INDEX(GV_Aktiv,MATCH(G494,GV_Liste,0)),Filter!$H$18)))),1,0)</f>
        <v>1</v>
      </c>
    </row>
    <row r="495" spans="1:16" x14ac:dyDescent="0.25">
      <c r="A495" s="28">
        <v>46287</v>
      </c>
      <c r="B495" s="7" t="s">
        <v>93</v>
      </c>
      <c r="C495" s="7" t="s">
        <v>20</v>
      </c>
      <c r="D495" s="7" t="s">
        <v>24</v>
      </c>
      <c r="E495" s="7" t="s">
        <v>33</v>
      </c>
      <c r="F495" s="7" t="s">
        <v>698</v>
      </c>
      <c r="G495" s="7" t="s">
        <v>75</v>
      </c>
      <c r="H495" s="26">
        <v>108</v>
      </c>
      <c r="I495" s="26">
        <v>15</v>
      </c>
      <c r="J495" s="26">
        <v>0</v>
      </c>
      <c r="K495" s="26">
        <v>0</v>
      </c>
      <c r="L495" s="26">
        <v>4</v>
      </c>
      <c r="M495" s="26">
        <v>6</v>
      </c>
      <c r="N495" s="26">
        <v>5</v>
      </c>
      <c r="O495" s="26">
        <v>0</v>
      </c>
      <c r="P495" s="26">
        <f>IF(AND(IFERROR(INDEX(SP_Aktiv,MATCH(C495,SP_Liste,0)),TRUE),IFERROR(INDEX(PK_Aktiv,MATCH(E495,PK_Liste,0)),TRUE),IF(Filter!$L$5="Alle GeVo",TRUE,IF(Filter!$L$5="Nur BÜ-Schlüssel",ISNUMBER(MATCH(H495,BUESchluessel,0)),IFERROR(INDEX(GV_Aktiv,MATCH(G495,GV_Liste,0)),Filter!$H$18)))),1,0)</f>
        <v>1</v>
      </c>
    </row>
    <row r="496" spans="1:16" x14ac:dyDescent="0.25">
      <c r="A496" s="28">
        <v>46287</v>
      </c>
      <c r="B496" s="7" t="s">
        <v>93</v>
      </c>
      <c r="C496" s="7" t="s">
        <v>20</v>
      </c>
      <c r="D496" s="7" t="s">
        <v>24</v>
      </c>
      <c r="E496" s="7" t="s">
        <v>33</v>
      </c>
      <c r="F496" s="7" t="s">
        <v>699</v>
      </c>
      <c r="G496" s="7" t="s">
        <v>78</v>
      </c>
      <c r="H496" s="26">
        <v>413</v>
      </c>
      <c r="I496" s="26">
        <v>10</v>
      </c>
      <c r="J496" s="26">
        <v>0</v>
      </c>
      <c r="K496" s="26">
        <v>0</v>
      </c>
      <c r="L496" s="26">
        <v>4</v>
      </c>
      <c r="M496" s="26">
        <v>4</v>
      </c>
      <c r="N496" s="26">
        <v>2</v>
      </c>
      <c r="O496" s="26">
        <v>0</v>
      </c>
      <c r="P496" s="26">
        <f>IF(AND(IFERROR(INDEX(SP_Aktiv,MATCH(C496,SP_Liste,0)),TRUE),IFERROR(INDEX(PK_Aktiv,MATCH(E496,PK_Liste,0)),TRUE),IF(Filter!$L$5="Alle GeVo",TRUE,IF(Filter!$L$5="Nur BÜ-Schlüssel",ISNUMBER(MATCH(H496,BUESchluessel,0)),IFERROR(INDEX(GV_Aktiv,MATCH(G496,GV_Liste,0)),Filter!$H$18)))),1,0)</f>
        <v>1</v>
      </c>
    </row>
    <row r="497" spans="1:16" x14ac:dyDescent="0.25">
      <c r="A497" s="28">
        <v>46287</v>
      </c>
      <c r="B497" s="7" t="s">
        <v>93</v>
      </c>
      <c r="C497" s="7" t="s">
        <v>20</v>
      </c>
      <c r="D497" s="7" t="s">
        <v>24</v>
      </c>
      <c r="E497" s="7" t="s">
        <v>65</v>
      </c>
      <c r="F497" s="7" t="s">
        <v>698</v>
      </c>
      <c r="G497" s="7" t="s">
        <v>75</v>
      </c>
      <c r="H497" s="26">
        <v>108</v>
      </c>
      <c r="I497" s="26">
        <v>1</v>
      </c>
      <c r="J497" s="26">
        <v>0</v>
      </c>
      <c r="K497" s="26">
        <v>0</v>
      </c>
      <c r="L497" s="26">
        <v>0</v>
      </c>
      <c r="M497" s="26">
        <v>0</v>
      </c>
      <c r="N497" s="26">
        <v>1</v>
      </c>
      <c r="O497" s="26">
        <v>0</v>
      </c>
      <c r="P497" s="26">
        <f>IF(AND(IFERROR(INDEX(SP_Aktiv,MATCH(C497,SP_Liste,0)),TRUE),IFERROR(INDEX(PK_Aktiv,MATCH(E497,PK_Liste,0)),TRUE),IF(Filter!$L$5="Alle GeVo",TRUE,IF(Filter!$L$5="Nur BÜ-Schlüssel",ISNUMBER(MATCH(H497,BUESchluessel,0)),IFERROR(INDEX(GV_Aktiv,MATCH(G497,GV_Liste,0)),Filter!$H$18)))),1,0)</f>
        <v>0</v>
      </c>
    </row>
    <row r="498" spans="1:16" x14ac:dyDescent="0.25">
      <c r="A498" s="28">
        <v>46287</v>
      </c>
      <c r="B498" s="7" t="s">
        <v>93</v>
      </c>
      <c r="C498" s="7" t="s">
        <v>20</v>
      </c>
      <c r="D498" s="7" t="s">
        <v>24</v>
      </c>
      <c r="E498" s="7" t="s">
        <v>33</v>
      </c>
      <c r="F498" s="7" t="s">
        <v>610</v>
      </c>
      <c r="G498" s="7" t="s">
        <v>532</v>
      </c>
      <c r="H498" s="26">
        <v>427</v>
      </c>
      <c r="I498" s="26">
        <v>1</v>
      </c>
      <c r="J498" s="26">
        <v>0</v>
      </c>
      <c r="K498" s="26">
        <v>0</v>
      </c>
      <c r="L498" s="26">
        <v>0</v>
      </c>
      <c r="M498" s="26">
        <v>1</v>
      </c>
      <c r="N498" s="26">
        <v>0</v>
      </c>
      <c r="O498" s="26">
        <v>0</v>
      </c>
      <c r="P498" s="26">
        <f>IF(AND(IFERROR(INDEX(SP_Aktiv,MATCH(C498,SP_Liste,0)),TRUE),IFERROR(INDEX(PK_Aktiv,MATCH(E498,PK_Liste,0)),TRUE),IF(Filter!$L$5="Alle GeVo",TRUE,IF(Filter!$L$5="Nur BÜ-Schlüssel",ISNUMBER(MATCH(H498,BUESchluessel,0)),IFERROR(INDEX(GV_Aktiv,MATCH(G498,GV_Liste,0)),Filter!$H$18)))),1,0)</f>
        <v>1</v>
      </c>
    </row>
    <row r="499" spans="1:16" x14ac:dyDescent="0.25">
      <c r="A499" s="28">
        <v>46287</v>
      </c>
      <c r="B499" s="7" t="s">
        <v>93</v>
      </c>
      <c r="C499" s="7" t="s">
        <v>20</v>
      </c>
      <c r="D499" s="7" t="s">
        <v>24</v>
      </c>
      <c r="E499" s="7" t="s">
        <v>33</v>
      </c>
      <c r="F499" s="7" t="s">
        <v>1006</v>
      </c>
      <c r="G499" s="7" t="s">
        <v>645</v>
      </c>
      <c r="H499" s="26">
        <v>131</v>
      </c>
      <c r="I499" s="26">
        <v>2</v>
      </c>
      <c r="J499" s="26">
        <v>0</v>
      </c>
      <c r="K499" s="26">
        <v>0</v>
      </c>
      <c r="L499" s="26">
        <v>0</v>
      </c>
      <c r="M499" s="26">
        <v>0</v>
      </c>
      <c r="N499" s="26">
        <v>2</v>
      </c>
      <c r="O499" s="26">
        <v>0</v>
      </c>
      <c r="P499" s="26">
        <f>IF(AND(IFERROR(INDEX(SP_Aktiv,MATCH(C499,SP_Liste,0)),TRUE),IFERROR(INDEX(PK_Aktiv,MATCH(E499,PK_Liste,0)),TRUE),IF(Filter!$L$5="Alle GeVo",TRUE,IF(Filter!$L$5="Nur BÜ-Schlüssel",ISNUMBER(MATCH(H499,BUESchluessel,0)),IFERROR(INDEX(GV_Aktiv,MATCH(G499,GV_Liste,0)),Filter!$H$18)))),1,0)</f>
        <v>1</v>
      </c>
    </row>
    <row r="500" spans="1:16" x14ac:dyDescent="0.25">
      <c r="A500" s="28">
        <v>46287</v>
      </c>
      <c r="B500" s="7" t="s">
        <v>93</v>
      </c>
      <c r="C500" s="7" t="s">
        <v>20</v>
      </c>
      <c r="D500" s="7" t="s">
        <v>24</v>
      </c>
      <c r="E500" s="7" t="s">
        <v>65</v>
      </c>
      <c r="F500" s="7" t="s">
        <v>736</v>
      </c>
      <c r="G500" s="7" t="s">
        <v>79</v>
      </c>
      <c r="H500" s="26">
        <v>469</v>
      </c>
      <c r="I500" s="26">
        <v>1</v>
      </c>
      <c r="J500" s="26">
        <v>0</v>
      </c>
      <c r="K500" s="26">
        <v>0</v>
      </c>
      <c r="L500" s="26">
        <v>0</v>
      </c>
      <c r="M500" s="26">
        <v>0</v>
      </c>
      <c r="N500" s="26">
        <v>1</v>
      </c>
      <c r="O500" s="26">
        <v>0</v>
      </c>
      <c r="P500" s="26">
        <f>IF(AND(IFERROR(INDEX(SP_Aktiv,MATCH(C500,SP_Liste,0)),TRUE),IFERROR(INDEX(PK_Aktiv,MATCH(E500,PK_Liste,0)),TRUE),IF(Filter!$L$5="Alle GeVo",TRUE,IF(Filter!$L$5="Nur BÜ-Schlüssel",ISNUMBER(MATCH(H500,BUESchluessel,0)),IFERROR(INDEX(GV_Aktiv,MATCH(G500,GV_Liste,0)),Filter!$H$18)))),1,0)</f>
        <v>0</v>
      </c>
    </row>
    <row r="501" spans="1:16" x14ac:dyDescent="0.25">
      <c r="A501" s="28">
        <v>46287</v>
      </c>
      <c r="B501" s="7" t="s">
        <v>93</v>
      </c>
      <c r="C501" s="7" t="s">
        <v>20</v>
      </c>
      <c r="D501" s="7" t="s">
        <v>22</v>
      </c>
      <c r="E501" s="7" t="s">
        <v>33</v>
      </c>
      <c r="F501" s="7" t="s">
        <v>693</v>
      </c>
      <c r="G501" s="7" t="s">
        <v>74</v>
      </c>
      <c r="H501" s="26">
        <v>67</v>
      </c>
      <c r="I501" s="26">
        <v>87</v>
      </c>
      <c r="J501" s="26">
        <v>0</v>
      </c>
      <c r="K501" s="26">
        <v>0</v>
      </c>
      <c r="L501" s="26">
        <v>15</v>
      </c>
      <c r="M501" s="26">
        <v>55</v>
      </c>
      <c r="N501" s="26">
        <v>17</v>
      </c>
      <c r="O501" s="26">
        <v>0</v>
      </c>
      <c r="P501" s="26">
        <f>IF(AND(IFERROR(INDEX(SP_Aktiv,MATCH(C501,SP_Liste,0)),TRUE),IFERROR(INDEX(PK_Aktiv,MATCH(E501,PK_Liste,0)),TRUE),IF(Filter!$L$5="Alle GeVo",TRUE,IF(Filter!$L$5="Nur BÜ-Schlüssel",ISNUMBER(MATCH(H501,BUESchluessel,0)),IFERROR(INDEX(GV_Aktiv,MATCH(G501,GV_Liste,0)),Filter!$H$18)))),1,0)</f>
        <v>1</v>
      </c>
    </row>
    <row r="502" spans="1:16" x14ac:dyDescent="0.25">
      <c r="A502" s="28">
        <v>46287</v>
      </c>
      <c r="B502" s="7" t="s">
        <v>93</v>
      </c>
      <c r="C502" s="7" t="s">
        <v>20</v>
      </c>
      <c r="D502" s="7" t="s">
        <v>22</v>
      </c>
      <c r="E502" s="7" t="s">
        <v>33</v>
      </c>
      <c r="F502" s="7" t="s">
        <v>629</v>
      </c>
      <c r="G502" s="7" t="s">
        <v>75</v>
      </c>
      <c r="H502" s="26">
        <v>108</v>
      </c>
      <c r="I502" s="26">
        <v>72</v>
      </c>
      <c r="J502" s="26">
        <v>0</v>
      </c>
      <c r="K502" s="26">
        <v>0</v>
      </c>
      <c r="L502" s="26">
        <v>15</v>
      </c>
      <c r="M502" s="26">
        <v>35</v>
      </c>
      <c r="N502" s="26">
        <v>22</v>
      </c>
      <c r="O502" s="26">
        <v>0</v>
      </c>
      <c r="P502" s="26">
        <f>IF(AND(IFERROR(INDEX(SP_Aktiv,MATCH(C502,SP_Liste,0)),TRUE),IFERROR(INDEX(PK_Aktiv,MATCH(E502,PK_Liste,0)),TRUE),IF(Filter!$L$5="Alle GeVo",TRUE,IF(Filter!$L$5="Nur BÜ-Schlüssel",ISNUMBER(MATCH(H502,BUESchluessel,0)),IFERROR(INDEX(GV_Aktiv,MATCH(G502,GV_Liste,0)),Filter!$H$18)))),1,0)</f>
        <v>1</v>
      </c>
    </row>
    <row r="503" spans="1:16" x14ac:dyDescent="0.25">
      <c r="A503" s="28">
        <v>46287</v>
      </c>
      <c r="B503" s="7" t="s">
        <v>93</v>
      </c>
      <c r="C503" s="7" t="s">
        <v>20</v>
      </c>
      <c r="D503" s="7" t="s">
        <v>22</v>
      </c>
      <c r="E503" s="7" t="s">
        <v>33</v>
      </c>
      <c r="F503" s="7" t="s">
        <v>536</v>
      </c>
      <c r="G503" s="7" t="s">
        <v>78</v>
      </c>
      <c r="H503" s="26">
        <v>413</v>
      </c>
      <c r="I503" s="26">
        <v>35</v>
      </c>
      <c r="J503" s="26">
        <v>0</v>
      </c>
      <c r="K503" s="26">
        <v>0</v>
      </c>
      <c r="L503" s="26">
        <v>9</v>
      </c>
      <c r="M503" s="26">
        <v>14</v>
      </c>
      <c r="N503" s="26">
        <v>12</v>
      </c>
      <c r="O503" s="26">
        <v>0</v>
      </c>
      <c r="P503" s="26">
        <f>IF(AND(IFERROR(INDEX(SP_Aktiv,MATCH(C503,SP_Liste,0)),TRUE),IFERROR(INDEX(PK_Aktiv,MATCH(E503,PK_Liste,0)),TRUE),IF(Filter!$L$5="Alle GeVo",TRUE,IF(Filter!$L$5="Nur BÜ-Schlüssel",ISNUMBER(MATCH(H503,BUESchluessel,0)),IFERROR(INDEX(GV_Aktiv,MATCH(G503,GV_Liste,0)),Filter!$H$18)))),1,0)</f>
        <v>1</v>
      </c>
    </row>
    <row r="504" spans="1:16" x14ac:dyDescent="0.25">
      <c r="A504" s="28">
        <v>46287</v>
      </c>
      <c r="B504" s="7" t="s">
        <v>93</v>
      </c>
      <c r="C504" s="7" t="s">
        <v>20</v>
      </c>
      <c r="D504" s="7" t="s">
        <v>22</v>
      </c>
      <c r="E504" s="7" t="s">
        <v>65</v>
      </c>
      <c r="F504" s="7" t="s">
        <v>629</v>
      </c>
      <c r="G504" s="7" t="s">
        <v>75</v>
      </c>
      <c r="H504" s="26">
        <v>108</v>
      </c>
      <c r="I504" s="26">
        <v>8</v>
      </c>
      <c r="J504" s="26">
        <v>0</v>
      </c>
      <c r="K504" s="26">
        <v>0</v>
      </c>
      <c r="L504" s="26">
        <v>0</v>
      </c>
      <c r="M504" s="26">
        <v>4</v>
      </c>
      <c r="N504" s="26">
        <v>4</v>
      </c>
      <c r="O504" s="26">
        <v>0</v>
      </c>
      <c r="P504" s="26">
        <f>IF(AND(IFERROR(INDEX(SP_Aktiv,MATCH(C504,SP_Liste,0)),TRUE),IFERROR(INDEX(PK_Aktiv,MATCH(E504,PK_Liste,0)),TRUE),IF(Filter!$L$5="Alle GeVo",TRUE,IF(Filter!$L$5="Nur BÜ-Schlüssel",ISNUMBER(MATCH(H504,BUESchluessel,0)),IFERROR(INDEX(GV_Aktiv,MATCH(G504,GV_Liste,0)),Filter!$H$18)))),1,0)</f>
        <v>0</v>
      </c>
    </row>
    <row r="505" spans="1:16" x14ac:dyDescent="0.25">
      <c r="A505" s="28">
        <v>46287</v>
      </c>
      <c r="B505" s="7" t="s">
        <v>93</v>
      </c>
      <c r="C505" s="7" t="s">
        <v>20</v>
      </c>
      <c r="D505" s="7" t="s">
        <v>22</v>
      </c>
      <c r="E505" s="7" t="s">
        <v>65</v>
      </c>
      <c r="F505" s="7" t="s">
        <v>29665</v>
      </c>
      <c r="G505" s="7" t="s">
        <v>842</v>
      </c>
      <c r="H505" s="26">
        <v>12</v>
      </c>
      <c r="I505" s="26">
        <v>1</v>
      </c>
      <c r="J505" s="26">
        <v>0</v>
      </c>
      <c r="K505" s="26">
        <v>0</v>
      </c>
      <c r="L505" s="26">
        <v>0</v>
      </c>
      <c r="M505" s="26">
        <v>0</v>
      </c>
      <c r="N505" s="26">
        <v>1</v>
      </c>
      <c r="O505" s="26">
        <v>0</v>
      </c>
      <c r="P505" s="26">
        <f>IF(AND(IFERROR(INDEX(SP_Aktiv,MATCH(C505,SP_Liste,0)),TRUE),IFERROR(INDEX(PK_Aktiv,MATCH(E505,PK_Liste,0)),TRUE),IF(Filter!$L$5="Alle GeVo",TRUE,IF(Filter!$L$5="Nur BÜ-Schlüssel",ISNUMBER(MATCH(H505,BUESchluessel,0)),IFERROR(INDEX(GV_Aktiv,MATCH(G505,GV_Liste,0)),Filter!$H$18)))),1,0)</f>
        <v>0</v>
      </c>
    </row>
    <row r="506" spans="1:16" x14ac:dyDescent="0.25">
      <c r="A506" s="28">
        <v>46287</v>
      </c>
      <c r="B506" s="7" t="s">
        <v>93</v>
      </c>
      <c r="C506" s="7" t="s">
        <v>20</v>
      </c>
      <c r="D506" s="7" t="s">
        <v>22</v>
      </c>
      <c r="E506" s="7" t="s">
        <v>69</v>
      </c>
      <c r="F506" s="7" t="s">
        <v>629</v>
      </c>
      <c r="G506" s="7" t="s">
        <v>75</v>
      </c>
      <c r="H506" s="26">
        <v>108</v>
      </c>
      <c r="I506" s="26">
        <v>2</v>
      </c>
      <c r="J506" s="26">
        <v>0</v>
      </c>
      <c r="K506" s="26">
        <v>0</v>
      </c>
      <c r="L506" s="26">
        <v>0</v>
      </c>
      <c r="M506" s="26">
        <v>0</v>
      </c>
      <c r="N506" s="26">
        <v>2</v>
      </c>
      <c r="O506" s="26">
        <v>0</v>
      </c>
      <c r="P506" s="26">
        <f>IF(AND(IFERROR(INDEX(SP_Aktiv,MATCH(C506,SP_Liste,0)),TRUE),IFERROR(INDEX(PK_Aktiv,MATCH(E506,PK_Liste,0)),TRUE),IF(Filter!$L$5="Alle GeVo",TRUE,IF(Filter!$L$5="Nur BÜ-Schlüssel",ISNUMBER(MATCH(H506,BUESchluessel,0)),IFERROR(INDEX(GV_Aktiv,MATCH(G506,GV_Liste,0)),Filter!$H$18)))),1,0)</f>
        <v>0</v>
      </c>
    </row>
    <row r="507" spans="1:16" x14ac:dyDescent="0.25">
      <c r="A507" s="28">
        <v>46287</v>
      </c>
      <c r="B507" s="7" t="s">
        <v>93</v>
      </c>
      <c r="C507" s="7" t="s">
        <v>20</v>
      </c>
      <c r="D507" s="7" t="s">
        <v>22</v>
      </c>
      <c r="E507" s="7" t="s">
        <v>33</v>
      </c>
      <c r="F507" s="7" t="s">
        <v>908</v>
      </c>
      <c r="G507" s="7" t="s">
        <v>73</v>
      </c>
      <c r="H507" s="26">
        <v>40</v>
      </c>
      <c r="I507" s="26">
        <v>3</v>
      </c>
      <c r="J507" s="26">
        <v>0</v>
      </c>
      <c r="K507" s="26">
        <v>0</v>
      </c>
      <c r="L507" s="26">
        <v>0</v>
      </c>
      <c r="M507" s="26">
        <v>1</v>
      </c>
      <c r="N507" s="26">
        <v>2</v>
      </c>
      <c r="O507" s="26">
        <v>0</v>
      </c>
      <c r="P507" s="26">
        <f>IF(AND(IFERROR(INDEX(SP_Aktiv,MATCH(C507,SP_Liste,0)),TRUE),IFERROR(INDEX(PK_Aktiv,MATCH(E507,PK_Liste,0)),TRUE),IF(Filter!$L$5="Alle GeVo",TRUE,IF(Filter!$L$5="Nur BÜ-Schlüssel",ISNUMBER(MATCH(H507,BUESchluessel,0)),IFERROR(INDEX(GV_Aktiv,MATCH(G507,GV_Liste,0)),Filter!$H$18)))),1,0)</f>
        <v>1</v>
      </c>
    </row>
    <row r="508" spans="1:16" x14ac:dyDescent="0.25">
      <c r="A508" s="28">
        <v>46287</v>
      </c>
      <c r="B508" s="7" t="s">
        <v>93</v>
      </c>
      <c r="C508" s="7" t="s">
        <v>20</v>
      </c>
      <c r="D508" s="7" t="s">
        <v>22</v>
      </c>
      <c r="E508" s="7" t="s">
        <v>33</v>
      </c>
      <c r="F508" s="7" t="s">
        <v>993</v>
      </c>
      <c r="G508" s="7" t="s">
        <v>784</v>
      </c>
      <c r="H508" s="26">
        <v>823</v>
      </c>
      <c r="I508" s="26">
        <v>2</v>
      </c>
      <c r="J508" s="26">
        <v>0</v>
      </c>
      <c r="K508" s="26">
        <v>0</v>
      </c>
      <c r="L508" s="26">
        <v>0</v>
      </c>
      <c r="M508" s="26">
        <v>2</v>
      </c>
      <c r="N508" s="26">
        <v>0</v>
      </c>
      <c r="O508" s="26">
        <v>0</v>
      </c>
      <c r="P508" s="26">
        <f>IF(AND(IFERROR(INDEX(SP_Aktiv,MATCH(C508,SP_Liste,0)),TRUE),IFERROR(INDEX(PK_Aktiv,MATCH(E508,PK_Liste,0)),TRUE),IF(Filter!$L$5="Alle GeVo",TRUE,IF(Filter!$L$5="Nur BÜ-Schlüssel",ISNUMBER(MATCH(H508,BUESchluessel,0)),IFERROR(INDEX(GV_Aktiv,MATCH(G508,GV_Liste,0)),Filter!$H$18)))),1,0)</f>
        <v>1</v>
      </c>
    </row>
    <row r="509" spans="1:16" x14ac:dyDescent="0.25">
      <c r="A509" s="28">
        <v>46287</v>
      </c>
      <c r="B509" s="7" t="s">
        <v>93</v>
      </c>
      <c r="C509" s="7" t="s">
        <v>20</v>
      </c>
      <c r="D509" s="7" t="s">
        <v>22</v>
      </c>
      <c r="E509" s="7" t="s">
        <v>33</v>
      </c>
      <c r="F509" s="7" t="s">
        <v>649</v>
      </c>
      <c r="G509" s="7" t="s">
        <v>76</v>
      </c>
      <c r="H509" s="26">
        <v>131</v>
      </c>
      <c r="I509" s="26">
        <v>2</v>
      </c>
      <c r="J509" s="26">
        <v>0</v>
      </c>
      <c r="K509" s="26">
        <v>0</v>
      </c>
      <c r="L509" s="26">
        <v>0</v>
      </c>
      <c r="M509" s="26">
        <v>2</v>
      </c>
      <c r="N509" s="26">
        <v>0</v>
      </c>
      <c r="O509" s="26">
        <v>0</v>
      </c>
      <c r="P509" s="26">
        <f>IF(AND(IFERROR(INDEX(SP_Aktiv,MATCH(C509,SP_Liste,0)),TRUE),IFERROR(INDEX(PK_Aktiv,MATCH(E509,PK_Liste,0)),TRUE),IF(Filter!$L$5="Alle GeVo",TRUE,IF(Filter!$L$5="Nur BÜ-Schlüssel",ISNUMBER(MATCH(H509,BUESchluessel,0)),IFERROR(INDEX(GV_Aktiv,MATCH(G509,GV_Liste,0)),Filter!$H$18)))),1,0)</f>
        <v>1</v>
      </c>
    </row>
    <row r="510" spans="1:16" x14ac:dyDescent="0.25">
      <c r="A510" s="28">
        <v>46287</v>
      </c>
      <c r="B510" s="7" t="s">
        <v>93</v>
      </c>
      <c r="C510" s="7" t="s">
        <v>20</v>
      </c>
      <c r="D510" s="7" t="s">
        <v>22</v>
      </c>
      <c r="E510" s="7" t="s">
        <v>69</v>
      </c>
      <c r="F510" s="7" t="s">
        <v>693</v>
      </c>
      <c r="G510" s="7" t="s">
        <v>74</v>
      </c>
      <c r="H510" s="26">
        <v>67</v>
      </c>
      <c r="I510" s="26">
        <v>2</v>
      </c>
      <c r="J510" s="26">
        <v>0</v>
      </c>
      <c r="K510" s="26">
        <v>0</v>
      </c>
      <c r="L510" s="26">
        <v>0</v>
      </c>
      <c r="M510" s="26">
        <v>0</v>
      </c>
      <c r="N510" s="26">
        <v>2</v>
      </c>
      <c r="O510" s="26">
        <v>0</v>
      </c>
      <c r="P510" s="26">
        <f>IF(AND(IFERROR(INDEX(SP_Aktiv,MATCH(C510,SP_Liste,0)),TRUE),IFERROR(INDEX(PK_Aktiv,MATCH(E510,PK_Liste,0)),TRUE),IF(Filter!$L$5="Alle GeVo",TRUE,IF(Filter!$L$5="Nur BÜ-Schlüssel",ISNUMBER(MATCH(H510,BUESchluessel,0)),IFERROR(INDEX(GV_Aktiv,MATCH(G510,GV_Liste,0)),Filter!$H$18)))),1,0)</f>
        <v>0</v>
      </c>
    </row>
    <row r="511" spans="1:16" x14ac:dyDescent="0.25">
      <c r="A511" s="28">
        <v>46287</v>
      </c>
      <c r="B511" s="7" t="s">
        <v>93</v>
      </c>
      <c r="C511" s="7" t="s">
        <v>20</v>
      </c>
      <c r="D511" s="7" t="s">
        <v>22</v>
      </c>
      <c r="E511" s="7" t="s">
        <v>33</v>
      </c>
      <c r="F511" s="7" t="s">
        <v>946</v>
      </c>
      <c r="G511" s="7" t="s">
        <v>548</v>
      </c>
      <c r="H511" s="26">
        <v>73</v>
      </c>
      <c r="I511" s="26">
        <v>1</v>
      </c>
      <c r="J511" s="26">
        <v>0</v>
      </c>
      <c r="K511" s="26">
        <v>0</v>
      </c>
      <c r="L511" s="26">
        <v>0</v>
      </c>
      <c r="M511" s="26">
        <v>1</v>
      </c>
      <c r="N511" s="26">
        <v>0</v>
      </c>
      <c r="O511" s="26">
        <v>0</v>
      </c>
      <c r="P511" s="26">
        <f>IF(AND(IFERROR(INDEX(SP_Aktiv,MATCH(C511,SP_Liste,0)),TRUE),IFERROR(INDEX(PK_Aktiv,MATCH(E511,PK_Liste,0)),TRUE),IF(Filter!$L$5="Alle GeVo",TRUE,IF(Filter!$L$5="Nur BÜ-Schlüssel",ISNUMBER(MATCH(H511,BUESchluessel,0)),IFERROR(INDEX(GV_Aktiv,MATCH(G511,GV_Liste,0)),Filter!$H$18)))),1,0)</f>
        <v>1</v>
      </c>
    </row>
    <row r="512" spans="1:16" x14ac:dyDescent="0.25">
      <c r="A512" s="28">
        <v>46287</v>
      </c>
      <c r="B512" s="7" t="s">
        <v>93</v>
      </c>
      <c r="C512" s="7" t="s">
        <v>20</v>
      </c>
      <c r="D512" s="7" t="s">
        <v>22</v>
      </c>
      <c r="E512" s="7" t="s">
        <v>33</v>
      </c>
      <c r="F512" s="7" t="s">
        <v>1047</v>
      </c>
      <c r="G512" s="7" t="s">
        <v>1048</v>
      </c>
      <c r="H512" s="26">
        <v>860</v>
      </c>
      <c r="I512" s="26">
        <v>1</v>
      </c>
      <c r="J512" s="26">
        <v>0</v>
      </c>
      <c r="K512" s="26">
        <v>0</v>
      </c>
      <c r="L512" s="26">
        <v>0</v>
      </c>
      <c r="M512" s="26">
        <v>0</v>
      </c>
      <c r="N512" s="26">
        <v>1</v>
      </c>
      <c r="O512" s="26">
        <v>0</v>
      </c>
      <c r="P512" s="26">
        <f>IF(AND(IFERROR(INDEX(SP_Aktiv,MATCH(C512,SP_Liste,0)),TRUE),IFERROR(INDEX(PK_Aktiv,MATCH(E512,PK_Liste,0)),TRUE),IF(Filter!$L$5="Alle GeVo",TRUE,IF(Filter!$L$5="Nur BÜ-Schlüssel",ISNUMBER(MATCH(H512,BUESchluessel,0)),IFERROR(INDEX(GV_Aktiv,MATCH(G512,GV_Liste,0)),Filter!$H$18)))),1,0)</f>
        <v>1</v>
      </c>
    </row>
    <row r="513" spans="1:16" x14ac:dyDescent="0.25">
      <c r="A513" s="28">
        <v>46287</v>
      </c>
      <c r="B513" s="7" t="s">
        <v>93</v>
      </c>
      <c r="C513" s="7" t="s">
        <v>20</v>
      </c>
      <c r="D513" s="7" t="s">
        <v>22</v>
      </c>
      <c r="E513" s="7" t="s">
        <v>33</v>
      </c>
      <c r="F513" s="7" t="s">
        <v>947</v>
      </c>
      <c r="G513" s="7" t="s">
        <v>535</v>
      </c>
      <c r="H513" s="26">
        <v>800</v>
      </c>
      <c r="I513" s="26">
        <v>1</v>
      </c>
      <c r="J513" s="26">
        <v>0</v>
      </c>
      <c r="K513" s="26">
        <v>0</v>
      </c>
      <c r="L513" s="26">
        <v>0</v>
      </c>
      <c r="M513" s="26">
        <v>1</v>
      </c>
      <c r="N513" s="26">
        <v>0</v>
      </c>
      <c r="O513" s="26">
        <v>0</v>
      </c>
      <c r="P513" s="26">
        <f>IF(AND(IFERROR(INDEX(SP_Aktiv,MATCH(C513,SP_Liste,0)),TRUE),IFERROR(INDEX(PK_Aktiv,MATCH(E513,PK_Liste,0)),TRUE),IF(Filter!$L$5="Alle GeVo",TRUE,IF(Filter!$L$5="Nur BÜ-Schlüssel",ISNUMBER(MATCH(H513,BUESchluessel,0)),IFERROR(INDEX(GV_Aktiv,MATCH(G513,GV_Liste,0)),Filter!$H$18)))),1,0)</f>
        <v>1</v>
      </c>
    </row>
    <row r="514" spans="1:16" x14ac:dyDescent="0.25">
      <c r="A514" s="28">
        <v>46287</v>
      </c>
      <c r="B514" s="7" t="s">
        <v>93</v>
      </c>
      <c r="C514" s="7" t="s">
        <v>20</v>
      </c>
      <c r="D514" s="7" t="s">
        <v>26</v>
      </c>
      <c r="E514" s="7" t="s">
        <v>33</v>
      </c>
      <c r="F514" s="7" t="s">
        <v>1015</v>
      </c>
      <c r="G514" s="7" t="s">
        <v>1016</v>
      </c>
      <c r="H514" s="26">
        <v>1</v>
      </c>
      <c r="I514" s="26">
        <v>2</v>
      </c>
      <c r="J514" s="26">
        <v>0</v>
      </c>
      <c r="K514" s="26">
        <v>0</v>
      </c>
      <c r="L514" s="26">
        <v>0</v>
      </c>
      <c r="M514" s="26">
        <v>0</v>
      </c>
      <c r="N514" s="26">
        <v>2</v>
      </c>
      <c r="O514" s="26">
        <v>0</v>
      </c>
      <c r="P514" s="26">
        <f>IF(AND(IFERROR(INDEX(SP_Aktiv,MATCH(C514,SP_Liste,0)),TRUE),IFERROR(INDEX(PK_Aktiv,MATCH(E514,PK_Liste,0)),TRUE),IF(Filter!$L$5="Alle GeVo",TRUE,IF(Filter!$L$5="Nur BÜ-Schlüssel",ISNUMBER(MATCH(H514,BUESchluessel,0)),IFERROR(INDEX(GV_Aktiv,MATCH(G514,GV_Liste,0)),Filter!$H$18)))),1,0)</f>
        <v>1</v>
      </c>
    </row>
    <row r="515" spans="1:16" x14ac:dyDescent="0.25">
      <c r="A515" s="28">
        <v>46287</v>
      </c>
      <c r="B515" s="7" t="s">
        <v>93</v>
      </c>
      <c r="C515" s="7" t="s">
        <v>20</v>
      </c>
      <c r="D515" s="7" t="s">
        <v>26</v>
      </c>
      <c r="E515" s="7" t="s">
        <v>33</v>
      </c>
      <c r="F515" s="7" t="s">
        <v>930</v>
      </c>
      <c r="G515" s="7" t="s">
        <v>566</v>
      </c>
      <c r="H515" s="26">
        <v>643</v>
      </c>
      <c r="I515" s="26">
        <v>1</v>
      </c>
      <c r="J515" s="26">
        <v>0</v>
      </c>
      <c r="K515" s="26">
        <v>0</v>
      </c>
      <c r="L515" s="26">
        <v>0</v>
      </c>
      <c r="M515" s="26">
        <v>1</v>
      </c>
      <c r="N515" s="26">
        <v>0</v>
      </c>
      <c r="O515" s="26">
        <v>0</v>
      </c>
      <c r="P515" s="26">
        <f>IF(AND(IFERROR(INDEX(SP_Aktiv,MATCH(C515,SP_Liste,0)),TRUE),IFERROR(INDEX(PK_Aktiv,MATCH(E515,PK_Liste,0)),TRUE),IF(Filter!$L$5="Alle GeVo",TRUE,IF(Filter!$L$5="Nur BÜ-Schlüssel",ISNUMBER(MATCH(H515,BUESchluessel,0)),IFERROR(INDEX(GV_Aktiv,MATCH(G515,GV_Liste,0)),Filter!$H$18)))),1,0)</f>
        <v>1</v>
      </c>
    </row>
    <row r="516" spans="1:16" x14ac:dyDescent="0.25">
      <c r="A516" s="28">
        <v>46287</v>
      </c>
      <c r="B516" s="7" t="s">
        <v>93</v>
      </c>
      <c r="C516" s="7" t="s">
        <v>20</v>
      </c>
      <c r="D516" s="7" t="s">
        <v>26</v>
      </c>
      <c r="E516" s="7" t="s">
        <v>33</v>
      </c>
      <c r="F516" s="7" t="s">
        <v>1027</v>
      </c>
      <c r="G516" s="7" t="s">
        <v>77</v>
      </c>
      <c r="H516" s="26">
        <v>401</v>
      </c>
      <c r="I516" s="26">
        <v>1</v>
      </c>
      <c r="J516" s="26">
        <v>0</v>
      </c>
      <c r="K516" s="26">
        <v>0</v>
      </c>
      <c r="L516" s="26">
        <v>0</v>
      </c>
      <c r="M516" s="26">
        <v>0</v>
      </c>
      <c r="N516" s="26">
        <v>1</v>
      </c>
      <c r="O516" s="26">
        <v>0</v>
      </c>
      <c r="P516" s="26">
        <f>IF(AND(IFERROR(INDEX(SP_Aktiv,MATCH(C516,SP_Liste,0)),TRUE),IFERROR(INDEX(PK_Aktiv,MATCH(E516,PK_Liste,0)),TRUE),IF(Filter!$L$5="Alle GeVo",TRUE,IF(Filter!$L$5="Nur BÜ-Schlüssel",ISNUMBER(MATCH(H516,BUESchluessel,0)),IFERROR(INDEX(GV_Aktiv,MATCH(G516,GV_Liste,0)),Filter!$H$18)))),1,0)</f>
        <v>1</v>
      </c>
    </row>
    <row r="517" spans="1:16" x14ac:dyDescent="0.25">
      <c r="A517" s="28">
        <v>46287</v>
      </c>
      <c r="B517" s="7" t="s">
        <v>93</v>
      </c>
      <c r="C517" s="7" t="s">
        <v>20</v>
      </c>
      <c r="D517" s="7" t="s">
        <v>23</v>
      </c>
      <c r="E517" s="7" t="s">
        <v>33</v>
      </c>
      <c r="F517" s="7" t="s">
        <v>739</v>
      </c>
      <c r="G517" s="7" t="s">
        <v>78</v>
      </c>
      <c r="H517" s="26">
        <v>413</v>
      </c>
      <c r="I517" s="26">
        <v>20</v>
      </c>
      <c r="J517" s="26">
        <v>0</v>
      </c>
      <c r="K517" s="26">
        <v>0</v>
      </c>
      <c r="L517" s="26">
        <v>4</v>
      </c>
      <c r="M517" s="26">
        <v>11</v>
      </c>
      <c r="N517" s="26">
        <v>5</v>
      </c>
      <c r="O517" s="26">
        <v>0</v>
      </c>
      <c r="P517" s="26">
        <f>IF(AND(IFERROR(INDEX(SP_Aktiv,MATCH(C517,SP_Liste,0)),TRUE),IFERROR(INDEX(PK_Aktiv,MATCH(E517,PK_Liste,0)),TRUE),IF(Filter!$L$5="Alle GeVo",TRUE,IF(Filter!$L$5="Nur BÜ-Schlüssel",ISNUMBER(MATCH(H517,BUESchluessel,0)),IFERROR(INDEX(GV_Aktiv,MATCH(G517,GV_Liste,0)),Filter!$H$18)))),1,0)</f>
        <v>1</v>
      </c>
    </row>
    <row r="518" spans="1:16" x14ac:dyDescent="0.25">
      <c r="A518" s="28">
        <v>46287</v>
      </c>
      <c r="B518" s="7" t="s">
        <v>93</v>
      </c>
      <c r="C518" s="7" t="s">
        <v>20</v>
      </c>
      <c r="D518" s="7" t="s">
        <v>23</v>
      </c>
      <c r="E518" s="7" t="s">
        <v>33</v>
      </c>
      <c r="F518" s="7" t="s">
        <v>740</v>
      </c>
      <c r="G518" s="7" t="s">
        <v>74</v>
      </c>
      <c r="H518" s="26">
        <v>67</v>
      </c>
      <c r="I518" s="26">
        <v>26</v>
      </c>
      <c r="J518" s="26">
        <v>0</v>
      </c>
      <c r="K518" s="26">
        <v>0</v>
      </c>
      <c r="L518" s="26">
        <v>7</v>
      </c>
      <c r="M518" s="26">
        <v>16</v>
      </c>
      <c r="N518" s="26">
        <v>3</v>
      </c>
      <c r="O518" s="26">
        <v>0</v>
      </c>
      <c r="P518" s="26">
        <f>IF(AND(IFERROR(INDEX(SP_Aktiv,MATCH(C518,SP_Liste,0)),TRUE),IFERROR(INDEX(PK_Aktiv,MATCH(E518,PK_Liste,0)),TRUE),IF(Filter!$L$5="Alle GeVo",TRUE,IF(Filter!$L$5="Nur BÜ-Schlüssel",ISNUMBER(MATCH(H518,BUESchluessel,0)),IFERROR(INDEX(GV_Aktiv,MATCH(G518,GV_Liste,0)),Filter!$H$18)))),1,0)</f>
        <v>1</v>
      </c>
    </row>
    <row r="519" spans="1:16" x14ac:dyDescent="0.25">
      <c r="A519" s="28">
        <v>46287</v>
      </c>
      <c r="B519" s="7" t="s">
        <v>93</v>
      </c>
      <c r="C519" s="7" t="s">
        <v>20</v>
      </c>
      <c r="D519" s="7" t="s">
        <v>23</v>
      </c>
      <c r="E519" s="7" t="s">
        <v>33</v>
      </c>
      <c r="F519" s="7" t="s">
        <v>648</v>
      </c>
      <c r="G519" s="7" t="s">
        <v>75</v>
      </c>
      <c r="H519" s="26">
        <v>108</v>
      </c>
      <c r="I519" s="26">
        <v>24</v>
      </c>
      <c r="J519" s="26">
        <v>0</v>
      </c>
      <c r="K519" s="26">
        <v>0</v>
      </c>
      <c r="L519" s="26">
        <v>11</v>
      </c>
      <c r="M519" s="26">
        <v>11</v>
      </c>
      <c r="N519" s="26">
        <v>2</v>
      </c>
      <c r="O519" s="26">
        <v>0</v>
      </c>
      <c r="P519" s="26">
        <f>IF(AND(IFERROR(INDEX(SP_Aktiv,MATCH(C519,SP_Liste,0)),TRUE),IFERROR(INDEX(PK_Aktiv,MATCH(E519,PK_Liste,0)),TRUE),IF(Filter!$L$5="Alle GeVo",TRUE,IF(Filter!$L$5="Nur BÜ-Schlüssel",ISNUMBER(MATCH(H519,BUESchluessel,0)),IFERROR(INDEX(GV_Aktiv,MATCH(G519,GV_Liste,0)),Filter!$H$18)))),1,0)</f>
        <v>1</v>
      </c>
    </row>
    <row r="520" spans="1:16" x14ac:dyDescent="0.25">
      <c r="A520" s="28">
        <v>46287</v>
      </c>
      <c r="B520" s="7" t="s">
        <v>93</v>
      </c>
      <c r="C520" s="7" t="s">
        <v>20</v>
      </c>
      <c r="D520" s="7" t="s">
        <v>23</v>
      </c>
      <c r="E520" s="7" t="s">
        <v>33</v>
      </c>
      <c r="F520" s="7" t="s">
        <v>734</v>
      </c>
      <c r="G520" s="7" t="s">
        <v>80</v>
      </c>
      <c r="H520" s="26">
        <v>472</v>
      </c>
      <c r="I520" s="26">
        <v>39</v>
      </c>
      <c r="J520" s="26">
        <v>0</v>
      </c>
      <c r="K520" s="26">
        <v>0</v>
      </c>
      <c r="L520" s="26">
        <v>4</v>
      </c>
      <c r="M520" s="26">
        <v>29</v>
      </c>
      <c r="N520" s="26">
        <v>6</v>
      </c>
      <c r="O520" s="26">
        <v>0</v>
      </c>
      <c r="P520" s="26">
        <f>IF(AND(IFERROR(INDEX(SP_Aktiv,MATCH(C520,SP_Liste,0)),TRUE),IFERROR(INDEX(PK_Aktiv,MATCH(E520,PK_Liste,0)),TRUE),IF(Filter!$L$5="Alle GeVo",TRUE,IF(Filter!$L$5="Nur BÜ-Schlüssel",ISNUMBER(MATCH(H520,BUESchluessel,0)),IFERROR(INDEX(GV_Aktiv,MATCH(G520,GV_Liste,0)),Filter!$H$18)))),1,0)</f>
        <v>1</v>
      </c>
    </row>
    <row r="521" spans="1:16" x14ac:dyDescent="0.25">
      <c r="A521" s="28">
        <v>46287</v>
      </c>
      <c r="B521" s="7" t="s">
        <v>93</v>
      </c>
      <c r="C521" s="7" t="s">
        <v>20</v>
      </c>
      <c r="D521" s="7" t="s">
        <v>23</v>
      </c>
      <c r="E521" s="7" t="s">
        <v>33</v>
      </c>
      <c r="F521" s="7" t="s">
        <v>601</v>
      </c>
      <c r="G521" s="7" t="s">
        <v>79</v>
      </c>
      <c r="H521" s="26">
        <v>469</v>
      </c>
      <c r="I521" s="26">
        <v>9</v>
      </c>
      <c r="J521" s="26">
        <v>0</v>
      </c>
      <c r="K521" s="26">
        <v>0</v>
      </c>
      <c r="L521" s="26">
        <v>2</v>
      </c>
      <c r="M521" s="26">
        <v>7</v>
      </c>
      <c r="N521" s="26">
        <v>0</v>
      </c>
      <c r="O521" s="26">
        <v>0</v>
      </c>
      <c r="P521" s="26">
        <f>IF(AND(IFERROR(INDEX(SP_Aktiv,MATCH(C521,SP_Liste,0)),TRUE),IFERROR(INDEX(PK_Aktiv,MATCH(E521,PK_Liste,0)),TRUE),IF(Filter!$L$5="Alle GeVo",TRUE,IF(Filter!$L$5="Nur BÜ-Schlüssel",ISNUMBER(MATCH(H521,BUESchluessel,0)),IFERROR(INDEX(GV_Aktiv,MATCH(G521,GV_Liste,0)),Filter!$H$18)))),1,0)</f>
        <v>1</v>
      </c>
    </row>
    <row r="522" spans="1:16" x14ac:dyDescent="0.25">
      <c r="A522" s="28">
        <v>46287</v>
      </c>
      <c r="B522" s="7" t="s">
        <v>93</v>
      </c>
      <c r="C522" s="7" t="s">
        <v>20</v>
      </c>
      <c r="D522" s="7" t="s">
        <v>23</v>
      </c>
      <c r="E522" s="7" t="s">
        <v>65</v>
      </c>
      <c r="F522" s="7" t="s">
        <v>601</v>
      </c>
      <c r="G522" s="7" t="s">
        <v>79</v>
      </c>
      <c r="H522" s="26">
        <v>469</v>
      </c>
      <c r="I522" s="26">
        <v>1</v>
      </c>
      <c r="J522" s="26">
        <v>0</v>
      </c>
      <c r="K522" s="26">
        <v>0</v>
      </c>
      <c r="L522" s="26">
        <v>0</v>
      </c>
      <c r="M522" s="26">
        <v>0</v>
      </c>
      <c r="N522" s="26">
        <v>1</v>
      </c>
      <c r="O522" s="26">
        <v>0</v>
      </c>
      <c r="P522" s="26">
        <f>IF(AND(IFERROR(INDEX(SP_Aktiv,MATCH(C522,SP_Liste,0)),TRUE),IFERROR(INDEX(PK_Aktiv,MATCH(E522,PK_Liste,0)),TRUE),IF(Filter!$L$5="Alle GeVo",TRUE,IF(Filter!$L$5="Nur BÜ-Schlüssel",ISNUMBER(MATCH(H522,BUESchluessel,0)),IFERROR(INDEX(GV_Aktiv,MATCH(G522,GV_Liste,0)),Filter!$H$18)))),1,0)</f>
        <v>0</v>
      </c>
    </row>
    <row r="523" spans="1:16" x14ac:dyDescent="0.25">
      <c r="A523" s="28">
        <v>46287</v>
      </c>
      <c r="B523" s="7" t="s">
        <v>93</v>
      </c>
      <c r="C523" s="7" t="s">
        <v>20</v>
      </c>
      <c r="D523" s="7" t="s">
        <v>23</v>
      </c>
      <c r="E523" s="7" t="s">
        <v>33</v>
      </c>
      <c r="F523" s="7" t="s">
        <v>905</v>
      </c>
      <c r="G523" s="7" t="s">
        <v>73</v>
      </c>
      <c r="H523" s="26">
        <v>40</v>
      </c>
      <c r="I523" s="26">
        <v>2</v>
      </c>
      <c r="J523" s="26">
        <v>0</v>
      </c>
      <c r="K523" s="26">
        <v>0</v>
      </c>
      <c r="L523" s="26">
        <v>0</v>
      </c>
      <c r="M523" s="26">
        <v>2</v>
      </c>
      <c r="N523" s="26">
        <v>0</v>
      </c>
      <c r="O523" s="26">
        <v>0</v>
      </c>
      <c r="P523" s="26">
        <f>IF(AND(IFERROR(INDEX(SP_Aktiv,MATCH(C523,SP_Liste,0)),TRUE),IFERROR(INDEX(PK_Aktiv,MATCH(E523,PK_Liste,0)),TRUE),IF(Filter!$L$5="Alle GeVo",TRUE,IF(Filter!$L$5="Nur BÜ-Schlüssel",ISNUMBER(MATCH(H523,BUESchluessel,0)),IFERROR(INDEX(GV_Aktiv,MATCH(G523,GV_Liste,0)),Filter!$H$18)))),1,0)</f>
        <v>1</v>
      </c>
    </row>
    <row r="524" spans="1:16" x14ac:dyDescent="0.25">
      <c r="A524" s="28">
        <v>46287</v>
      </c>
      <c r="B524" s="7" t="s">
        <v>93</v>
      </c>
      <c r="C524" s="7" t="s">
        <v>20</v>
      </c>
      <c r="D524" s="7" t="s">
        <v>23</v>
      </c>
      <c r="E524" s="7" t="s">
        <v>69</v>
      </c>
      <c r="F524" s="7" t="s">
        <v>739</v>
      </c>
      <c r="G524" s="7" t="s">
        <v>78</v>
      </c>
      <c r="H524" s="26">
        <v>413</v>
      </c>
      <c r="I524" s="26">
        <v>1</v>
      </c>
      <c r="J524" s="26">
        <v>0</v>
      </c>
      <c r="K524" s="26">
        <v>0</v>
      </c>
      <c r="L524" s="26">
        <v>0</v>
      </c>
      <c r="M524" s="26">
        <v>0</v>
      </c>
      <c r="N524" s="26">
        <v>1</v>
      </c>
      <c r="O524" s="26">
        <v>0</v>
      </c>
      <c r="P524" s="26">
        <f>IF(AND(IFERROR(INDEX(SP_Aktiv,MATCH(C524,SP_Liste,0)),TRUE),IFERROR(INDEX(PK_Aktiv,MATCH(E524,PK_Liste,0)),TRUE),IF(Filter!$L$5="Alle GeVo",TRUE,IF(Filter!$L$5="Nur BÜ-Schlüssel",ISNUMBER(MATCH(H524,BUESchluessel,0)),IFERROR(INDEX(GV_Aktiv,MATCH(G524,GV_Liste,0)),Filter!$H$18)))),1,0)</f>
        <v>0</v>
      </c>
    </row>
    <row r="525" spans="1:16" x14ac:dyDescent="0.25">
      <c r="A525" s="28">
        <v>46287</v>
      </c>
      <c r="B525" s="7" t="s">
        <v>93</v>
      </c>
      <c r="C525" s="7" t="s">
        <v>20</v>
      </c>
      <c r="D525" s="7" t="s">
        <v>23</v>
      </c>
      <c r="E525" s="7" t="s">
        <v>33</v>
      </c>
      <c r="F525" s="7" t="s">
        <v>805</v>
      </c>
      <c r="G525" s="7" t="s">
        <v>806</v>
      </c>
      <c r="H525" s="26">
        <v>434</v>
      </c>
      <c r="I525" s="26">
        <v>1</v>
      </c>
      <c r="J525" s="26">
        <v>0</v>
      </c>
      <c r="K525" s="26">
        <v>0</v>
      </c>
      <c r="L525" s="26">
        <v>0</v>
      </c>
      <c r="M525" s="26">
        <v>1</v>
      </c>
      <c r="N525" s="26">
        <v>0</v>
      </c>
      <c r="O525" s="26">
        <v>0</v>
      </c>
      <c r="P525" s="26">
        <f>IF(AND(IFERROR(INDEX(SP_Aktiv,MATCH(C525,SP_Liste,0)),TRUE),IFERROR(INDEX(PK_Aktiv,MATCH(E525,PK_Liste,0)),TRUE),IF(Filter!$L$5="Alle GeVo",TRUE,IF(Filter!$L$5="Nur BÜ-Schlüssel",ISNUMBER(MATCH(H525,BUESchluessel,0)),IFERROR(INDEX(GV_Aktiv,MATCH(G525,GV_Liste,0)),Filter!$H$18)))),1,0)</f>
        <v>1</v>
      </c>
    </row>
    <row r="526" spans="1:16" x14ac:dyDescent="0.25">
      <c r="A526" s="28">
        <v>46287</v>
      </c>
      <c r="B526" s="7" t="s">
        <v>93</v>
      </c>
      <c r="C526" s="7" t="s">
        <v>20</v>
      </c>
      <c r="D526" s="7" t="s">
        <v>23</v>
      </c>
      <c r="E526" s="7" t="s">
        <v>69</v>
      </c>
      <c r="F526" s="7" t="s">
        <v>734</v>
      </c>
      <c r="G526" s="7" t="s">
        <v>80</v>
      </c>
      <c r="H526" s="26">
        <v>472</v>
      </c>
      <c r="I526" s="26">
        <v>1</v>
      </c>
      <c r="J526" s="26">
        <v>0</v>
      </c>
      <c r="K526" s="26">
        <v>0</v>
      </c>
      <c r="L526" s="26">
        <v>0</v>
      </c>
      <c r="M526" s="26">
        <v>0</v>
      </c>
      <c r="N526" s="26">
        <v>1</v>
      </c>
      <c r="O526" s="26">
        <v>0</v>
      </c>
      <c r="P526" s="26">
        <f>IF(AND(IFERROR(INDEX(SP_Aktiv,MATCH(C526,SP_Liste,0)),TRUE),IFERROR(INDEX(PK_Aktiv,MATCH(E526,PK_Liste,0)),TRUE),IF(Filter!$L$5="Alle GeVo",TRUE,IF(Filter!$L$5="Nur BÜ-Schlüssel",ISNUMBER(MATCH(H526,BUESchluessel,0)),IFERROR(INDEX(GV_Aktiv,MATCH(G526,GV_Liste,0)),Filter!$H$18)))),1,0)</f>
        <v>0</v>
      </c>
    </row>
    <row r="527" spans="1:16" x14ac:dyDescent="0.25">
      <c r="A527" s="28">
        <v>46287</v>
      </c>
      <c r="B527" s="7" t="s">
        <v>93</v>
      </c>
      <c r="C527" s="7" t="s">
        <v>20</v>
      </c>
      <c r="D527" s="7" t="s">
        <v>23</v>
      </c>
      <c r="E527" s="7" t="s">
        <v>69</v>
      </c>
      <c r="F527" s="7" t="s">
        <v>949</v>
      </c>
      <c r="G527" s="7" t="s">
        <v>532</v>
      </c>
      <c r="H527" s="26">
        <v>427</v>
      </c>
      <c r="I527" s="26">
        <v>1</v>
      </c>
      <c r="J527" s="26">
        <v>0</v>
      </c>
      <c r="K527" s="26">
        <v>0</v>
      </c>
      <c r="L527" s="26">
        <v>0</v>
      </c>
      <c r="M527" s="26">
        <v>0</v>
      </c>
      <c r="N527" s="26">
        <v>1</v>
      </c>
      <c r="O527" s="26">
        <v>0</v>
      </c>
      <c r="P527" s="26">
        <f>IF(AND(IFERROR(INDEX(SP_Aktiv,MATCH(C527,SP_Liste,0)),TRUE),IFERROR(INDEX(PK_Aktiv,MATCH(E527,PK_Liste,0)),TRUE),IF(Filter!$L$5="Alle GeVo",TRUE,IF(Filter!$L$5="Nur BÜ-Schlüssel",ISNUMBER(MATCH(H527,BUESchluessel,0)),IFERROR(INDEX(GV_Aktiv,MATCH(G527,GV_Liste,0)),Filter!$H$18)))),1,0)</f>
        <v>0</v>
      </c>
    </row>
    <row r="528" spans="1:16" x14ac:dyDescent="0.25">
      <c r="A528" s="28">
        <v>46287</v>
      </c>
      <c r="B528" s="7" t="s">
        <v>93</v>
      </c>
      <c r="C528" s="7" t="s">
        <v>20</v>
      </c>
      <c r="D528" s="7" t="s">
        <v>23</v>
      </c>
      <c r="E528" s="7" t="s">
        <v>33</v>
      </c>
      <c r="F528" s="7" t="s">
        <v>823</v>
      </c>
      <c r="G528" s="7" t="s">
        <v>596</v>
      </c>
      <c r="H528" s="26">
        <v>98</v>
      </c>
      <c r="I528" s="26">
        <v>1</v>
      </c>
      <c r="J528" s="26">
        <v>0</v>
      </c>
      <c r="K528" s="26">
        <v>0</v>
      </c>
      <c r="L528" s="26">
        <v>1</v>
      </c>
      <c r="M528" s="26">
        <v>0</v>
      </c>
      <c r="N528" s="26">
        <v>0</v>
      </c>
      <c r="O528" s="26">
        <v>0</v>
      </c>
      <c r="P528" s="26">
        <f>IF(AND(IFERROR(INDEX(SP_Aktiv,MATCH(C528,SP_Liste,0)),TRUE),IFERROR(INDEX(PK_Aktiv,MATCH(E528,PK_Liste,0)),TRUE),IF(Filter!$L$5="Alle GeVo",TRUE,IF(Filter!$L$5="Nur BÜ-Schlüssel",ISNUMBER(MATCH(H528,BUESchluessel,0)),IFERROR(INDEX(GV_Aktiv,MATCH(G528,GV_Liste,0)),Filter!$H$18)))),1,0)</f>
        <v>1</v>
      </c>
    </row>
    <row r="529" spans="1:16" x14ac:dyDescent="0.25">
      <c r="A529" s="28">
        <v>46287</v>
      </c>
      <c r="B529" s="7" t="s">
        <v>93</v>
      </c>
      <c r="C529" s="7" t="s">
        <v>20</v>
      </c>
      <c r="D529" s="7" t="s">
        <v>23</v>
      </c>
      <c r="E529" s="7" t="s">
        <v>65</v>
      </c>
      <c r="F529" s="7" t="s">
        <v>648</v>
      </c>
      <c r="G529" s="7" t="s">
        <v>75</v>
      </c>
      <c r="H529" s="26">
        <v>108</v>
      </c>
      <c r="I529" s="26">
        <v>1</v>
      </c>
      <c r="J529" s="26">
        <v>0</v>
      </c>
      <c r="K529" s="26">
        <v>0</v>
      </c>
      <c r="L529" s="26">
        <v>0</v>
      </c>
      <c r="M529" s="26">
        <v>0</v>
      </c>
      <c r="N529" s="26">
        <v>1</v>
      </c>
      <c r="O529" s="26">
        <v>0</v>
      </c>
      <c r="P529" s="26">
        <f>IF(AND(IFERROR(INDEX(SP_Aktiv,MATCH(C529,SP_Liste,0)),TRUE),IFERROR(INDEX(PK_Aktiv,MATCH(E529,PK_Liste,0)),TRUE),IF(Filter!$L$5="Alle GeVo",TRUE,IF(Filter!$L$5="Nur BÜ-Schlüssel",ISNUMBER(MATCH(H529,BUESchluessel,0)),IFERROR(INDEX(GV_Aktiv,MATCH(G529,GV_Liste,0)),Filter!$H$18)))),1,0)</f>
        <v>0</v>
      </c>
    </row>
    <row r="530" spans="1:16" x14ac:dyDescent="0.25">
      <c r="A530" s="28">
        <v>46287</v>
      </c>
      <c r="B530" s="7" t="s">
        <v>93</v>
      </c>
      <c r="C530" s="7" t="s">
        <v>20</v>
      </c>
      <c r="D530" s="7" t="s">
        <v>23</v>
      </c>
      <c r="E530" s="7" t="s">
        <v>69</v>
      </c>
      <c r="F530" s="7" t="s">
        <v>740</v>
      </c>
      <c r="G530" s="7" t="s">
        <v>74</v>
      </c>
      <c r="H530" s="26">
        <v>67</v>
      </c>
      <c r="I530" s="26">
        <v>1</v>
      </c>
      <c r="J530" s="26">
        <v>0</v>
      </c>
      <c r="K530" s="26">
        <v>0</v>
      </c>
      <c r="L530" s="26">
        <v>0</v>
      </c>
      <c r="M530" s="26">
        <v>0</v>
      </c>
      <c r="N530" s="26">
        <v>1</v>
      </c>
      <c r="O530" s="26">
        <v>0</v>
      </c>
      <c r="P530" s="26">
        <f>IF(AND(IFERROR(INDEX(SP_Aktiv,MATCH(C530,SP_Liste,0)),TRUE),IFERROR(INDEX(PK_Aktiv,MATCH(E530,PK_Liste,0)),TRUE),IF(Filter!$L$5="Alle GeVo",TRUE,IF(Filter!$L$5="Nur BÜ-Schlüssel",ISNUMBER(MATCH(H530,BUESchluessel,0)),IFERROR(INDEX(GV_Aktiv,MATCH(G530,GV_Liste,0)),Filter!$H$18)))),1,0)</f>
        <v>0</v>
      </c>
    </row>
    <row r="531" spans="1:16" x14ac:dyDescent="0.25">
      <c r="A531" s="28">
        <v>46287</v>
      </c>
      <c r="B531" s="7" t="s">
        <v>93</v>
      </c>
      <c r="C531" s="7" t="s">
        <v>20</v>
      </c>
      <c r="D531" s="7" t="s">
        <v>28</v>
      </c>
      <c r="E531" s="7" t="s">
        <v>33</v>
      </c>
      <c r="F531" s="7" t="s">
        <v>999</v>
      </c>
      <c r="G531" s="7" t="s">
        <v>75</v>
      </c>
      <c r="H531" s="26">
        <v>108</v>
      </c>
      <c r="I531" s="26">
        <v>1</v>
      </c>
      <c r="J531" s="26">
        <v>0</v>
      </c>
      <c r="K531" s="26">
        <v>0</v>
      </c>
      <c r="L531" s="26">
        <v>0</v>
      </c>
      <c r="M531" s="26">
        <v>1</v>
      </c>
      <c r="N531" s="26">
        <v>0</v>
      </c>
      <c r="O531" s="26">
        <v>0</v>
      </c>
      <c r="P531" s="26">
        <f>IF(AND(IFERROR(INDEX(SP_Aktiv,MATCH(C531,SP_Liste,0)),TRUE),IFERROR(INDEX(PK_Aktiv,MATCH(E531,PK_Liste,0)),TRUE),IF(Filter!$L$5="Alle GeVo",TRUE,IF(Filter!$L$5="Nur BÜ-Schlüssel",ISNUMBER(MATCH(H531,BUESchluessel,0)),IFERROR(INDEX(GV_Aktiv,MATCH(G531,GV_Liste,0)),Filter!$H$18)))),1,0)</f>
        <v>1</v>
      </c>
    </row>
    <row r="532" spans="1:16" x14ac:dyDescent="0.25">
      <c r="A532" s="28">
        <v>46287</v>
      </c>
      <c r="B532" s="7" t="s">
        <v>93</v>
      </c>
      <c r="C532" s="7" t="s">
        <v>20</v>
      </c>
      <c r="D532" s="7" t="s">
        <v>21</v>
      </c>
      <c r="E532" s="7" t="s">
        <v>33</v>
      </c>
      <c r="F532" s="7" t="s">
        <v>537</v>
      </c>
      <c r="G532" s="7" t="s">
        <v>75</v>
      </c>
      <c r="H532" s="26">
        <v>108</v>
      </c>
      <c r="I532" s="26">
        <v>477</v>
      </c>
      <c r="J532" s="26">
        <v>0</v>
      </c>
      <c r="K532" s="26">
        <v>0</v>
      </c>
      <c r="L532" s="26">
        <v>114</v>
      </c>
      <c r="M532" s="26">
        <v>261</v>
      </c>
      <c r="N532" s="26">
        <v>102</v>
      </c>
      <c r="O532" s="26">
        <v>0</v>
      </c>
      <c r="P532" s="26">
        <f>IF(AND(IFERROR(INDEX(SP_Aktiv,MATCH(C532,SP_Liste,0)),TRUE),IFERROR(INDEX(PK_Aktiv,MATCH(E532,PK_Liste,0)),TRUE),IF(Filter!$L$5="Alle GeVo",TRUE,IF(Filter!$L$5="Nur BÜ-Schlüssel",ISNUMBER(MATCH(H532,BUESchluessel,0)),IFERROR(INDEX(GV_Aktiv,MATCH(G532,GV_Liste,0)),Filter!$H$18)))),1,0)</f>
        <v>1</v>
      </c>
    </row>
    <row r="533" spans="1:16" x14ac:dyDescent="0.25">
      <c r="A533" s="28">
        <v>46287</v>
      </c>
      <c r="B533" s="7" t="s">
        <v>93</v>
      </c>
      <c r="C533" s="7" t="s">
        <v>20</v>
      </c>
      <c r="D533" s="7" t="s">
        <v>21</v>
      </c>
      <c r="E533" s="7" t="s">
        <v>33</v>
      </c>
      <c r="F533" s="7" t="s">
        <v>581</v>
      </c>
      <c r="G533" s="7" t="s">
        <v>78</v>
      </c>
      <c r="H533" s="26">
        <v>413</v>
      </c>
      <c r="I533" s="26">
        <v>290</v>
      </c>
      <c r="J533" s="26">
        <v>0</v>
      </c>
      <c r="K533" s="26">
        <v>0</v>
      </c>
      <c r="L533" s="26">
        <v>46</v>
      </c>
      <c r="M533" s="26">
        <v>140</v>
      </c>
      <c r="N533" s="26">
        <v>104</v>
      </c>
      <c r="O533" s="26">
        <v>0</v>
      </c>
      <c r="P533" s="26">
        <f>IF(AND(IFERROR(INDEX(SP_Aktiv,MATCH(C533,SP_Liste,0)),TRUE),IFERROR(INDEX(PK_Aktiv,MATCH(E533,PK_Liste,0)),TRUE),IF(Filter!$L$5="Alle GeVo",TRUE,IF(Filter!$L$5="Nur BÜ-Schlüssel",ISNUMBER(MATCH(H533,BUESchluessel,0)),IFERROR(INDEX(GV_Aktiv,MATCH(G533,GV_Liste,0)),Filter!$H$18)))),1,0)</f>
        <v>1</v>
      </c>
    </row>
    <row r="534" spans="1:16" x14ac:dyDescent="0.25">
      <c r="A534" s="28">
        <v>46287</v>
      </c>
      <c r="B534" s="7" t="s">
        <v>93</v>
      </c>
      <c r="C534" s="7" t="s">
        <v>20</v>
      </c>
      <c r="D534" s="7" t="s">
        <v>21</v>
      </c>
      <c r="E534" s="7" t="s">
        <v>33</v>
      </c>
      <c r="F534" s="7" t="s">
        <v>582</v>
      </c>
      <c r="G534" s="7" t="s">
        <v>74</v>
      </c>
      <c r="H534" s="26">
        <v>67</v>
      </c>
      <c r="I534" s="26">
        <v>551</v>
      </c>
      <c r="J534" s="26">
        <v>0</v>
      </c>
      <c r="K534" s="26">
        <v>0</v>
      </c>
      <c r="L534" s="26">
        <v>64</v>
      </c>
      <c r="M534" s="26">
        <v>333</v>
      </c>
      <c r="N534" s="26">
        <v>154</v>
      </c>
      <c r="O534" s="26">
        <v>0</v>
      </c>
      <c r="P534" s="26">
        <f>IF(AND(IFERROR(INDEX(SP_Aktiv,MATCH(C534,SP_Liste,0)),TRUE),IFERROR(INDEX(PK_Aktiv,MATCH(E534,PK_Liste,0)),TRUE),IF(Filter!$L$5="Alle GeVo",TRUE,IF(Filter!$L$5="Nur BÜ-Schlüssel",ISNUMBER(MATCH(H534,BUESchluessel,0)),IFERROR(INDEX(GV_Aktiv,MATCH(G534,GV_Liste,0)),Filter!$H$18)))),1,0)</f>
        <v>1</v>
      </c>
    </row>
    <row r="535" spans="1:16" x14ac:dyDescent="0.25">
      <c r="A535" s="28">
        <v>46287</v>
      </c>
      <c r="B535" s="7" t="s">
        <v>93</v>
      </c>
      <c r="C535" s="7" t="s">
        <v>20</v>
      </c>
      <c r="D535" s="7" t="s">
        <v>21</v>
      </c>
      <c r="E535" s="7" t="s">
        <v>33</v>
      </c>
      <c r="F535" s="7" t="s">
        <v>550</v>
      </c>
      <c r="G535" s="7" t="s">
        <v>548</v>
      </c>
      <c r="H535" s="26">
        <v>73</v>
      </c>
      <c r="I535" s="26">
        <v>7</v>
      </c>
      <c r="J535" s="26">
        <v>0</v>
      </c>
      <c r="K535" s="26">
        <v>0</v>
      </c>
      <c r="L535" s="26">
        <v>0</v>
      </c>
      <c r="M535" s="26">
        <v>0</v>
      </c>
      <c r="N535" s="26">
        <v>7</v>
      </c>
      <c r="O535" s="26">
        <v>0</v>
      </c>
      <c r="P535" s="26">
        <f>IF(AND(IFERROR(INDEX(SP_Aktiv,MATCH(C535,SP_Liste,0)),TRUE),IFERROR(INDEX(PK_Aktiv,MATCH(E535,PK_Liste,0)),TRUE),IF(Filter!$L$5="Alle GeVo",TRUE,IF(Filter!$L$5="Nur BÜ-Schlüssel",ISNUMBER(MATCH(H535,BUESchluessel,0)),IFERROR(INDEX(GV_Aktiv,MATCH(G535,GV_Liste,0)),Filter!$H$18)))),1,0)</f>
        <v>1</v>
      </c>
    </row>
    <row r="536" spans="1:16" x14ac:dyDescent="0.25">
      <c r="A536" s="28">
        <v>46287</v>
      </c>
      <c r="B536" s="7" t="s">
        <v>93</v>
      </c>
      <c r="C536" s="7" t="s">
        <v>20</v>
      </c>
      <c r="D536" s="7" t="s">
        <v>21</v>
      </c>
      <c r="E536" s="7" t="s">
        <v>33</v>
      </c>
      <c r="F536" s="7" t="s">
        <v>570</v>
      </c>
      <c r="G536" s="7" t="s">
        <v>73</v>
      </c>
      <c r="H536" s="26">
        <v>40</v>
      </c>
      <c r="I536" s="26">
        <v>4</v>
      </c>
      <c r="J536" s="26">
        <v>0</v>
      </c>
      <c r="K536" s="26">
        <v>0</v>
      </c>
      <c r="L536" s="26">
        <v>0</v>
      </c>
      <c r="M536" s="26">
        <v>2</v>
      </c>
      <c r="N536" s="26">
        <v>2</v>
      </c>
      <c r="O536" s="26">
        <v>0</v>
      </c>
      <c r="P536" s="26">
        <f>IF(AND(IFERROR(INDEX(SP_Aktiv,MATCH(C536,SP_Liste,0)),TRUE),IFERROR(INDEX(PK_Aktiv,MATCH(E536,PK_Liste,0)),TRUE),IF(Filter!$L$5="Alle GeVo",TRUE,IF(Filter!$L$5="Nur BÜ-Schlüssel",ISNUMBER(MATCH(H536,BUESchluessel,0)),IFERROR(INDEX(GV_Aktiv,MATCH(G536,GV_Liste,0)),Filter!$H$18)))),1,0)</f>
        <v>1</v>
      </c>
    </row>
    <row r="537" spans="1:16" x14ac:dyDescent="0.25">
      <c r="A537" s="28">
        <v>46287</v>
      </c>
      <c r="B537" s="7" t="s">
        <v>93</v>
      </c>
      <c r="C537" s="7" t="s">
        <v>20</v>
      </c>
      <c r="D537" s="7" t="s">
        <v>21</v>
      </c>
      <c r="E537" s="7" t="s">
        <v>69</v>
      </c>
      <c r="F537" s="7" t="s">
        <v>537</v>
      </c>
      <c r="G537" s="7" t="s">
        <v>75</v>
      </c>
      <c r="H537" s="26">
        <v>108</v>
      </c>
      <c r="I537" s="26">
        <v>20</v>
      </c>
      <c r="J537" s="26">
        <v>0</v>
      </c>
      <c r="K537" s="26">
        <v>0</v>
      </c>
      <c r="L537" s="26">
        <v>0</v>
      </c>
      <c r="M537" s="26">
        <v>7</v>
      </c>
      <c r="N537" s="26">
        <v>13</v>
      </c>
      <c r="O537" s="26">
        <v>0</v>
      </c>
      <c r="P537" s="26">
        <f>IF(AND(IFERROR(INDEX(SP_Aktiv,MATCH(C537,SP_Liste,0)),TRUE),IFERROR(INDEX(PK_Aktiv,MATCH(E537,PK_Liste,0)),TRUE),IF(Filter!$L$5="Alle GeVo",TRUE,IF(Filter!$L$5="Nur BÜ-Schlüssel",ISNUMBER(MATCH(H537,BUESchluessel,0)),IFERROR(INDEX(GV_Aktiv,MATCH(G537,GV_Liste,0)),Filter!$H$18)))),1,0)</f>
        <v>0</v>
      </c>
    </row>
    <row r="538" spans="1:16" x14ac:dyDescent="0.25">
      <c r="A538" s="28">
        <v>46287</v>
      </c>
      <c r="B538" s="7" t="s">
        <v>93</v>
      </c>
      <c r="C538" s="7" t="s">
        <v>20</v>
      </c>
      <c r="D538" s="7" t="s">
        <v>21</v>
      </c>
      <c r="E538" s="7" t="s">
        <v>33</v>
      </c>
      <c r="F538" s="7" t="s">
        <v>872</v>
      </c>
      <c r="G538" s="7" t="s">
        <v>873</v>
      </c>
      <c r="H538" s="26">
        <v>130</v>
      </c>
      <c r="I538" s="26">
        <v>12</v>
      </c>
      <c r="J538" s="26">
        <v>0</v>
      </c>
      <c r="K538" s="26">
        <v>0</v>
      </c>
      <c r="L538" s="26">
        <v>0</v>
      </c>
      <c r="M538" s="26">
        <v>1</v>
      </c>
      <c r="N538" s="26">
        <v>11</v>
      </c>
      <c r="O538" s="26">
        <v>0</v>
      </c>
      <c r="P538" s="26">
        <f>IF(AND(IFERROR(INDEX(SP_Aktiv,MATCH(C538,SP_Liste,0)),TRUE),IFERROR(INDEX(PK_Aktiv,MATCH(E538,PK_Liste,0)),TRUE),IF(Filter!$L$5="Alle GeVo",TRUE,IF(Filter!$L$5="Nur BÜ-Schlüssel",ISNUMBER(MATCH(H538,BUESchluessel,0)),IFERROR(INDEX(GV_Aktiv,MATCH(G538,GV_Liste,0)),Filter!$H$18)))),1,0)</f>
        <v>1</v>
      </c>
    </row>
    <row r="539" spans="1:16" x14ac:dyDescent="0.25">
      <c r="A539" s="28">
        <v>46287</v>
      </c>
      <c r="B539" s="7" t="s">
        <v>93</v>
      </c>
      <c r="C539" s="7" t="s">
        <v>20</v>
      </c>
      <c r="D539" s="7" t="s">
        <v>21</v>
      </c>
      <c r="E539" s="7" t="s">
        <v>65</v>
      </c>
      <c r="F539" s="7" t="s">
        <v>537</v>
      </c>
      <c r="G539" s="7" t="s">
        <v>75</v>
      </c>
      <c r="H539" s="26">
        <v>108</v>
      </c>
      <c r="I539" s="26">
        <v>45</v>
      </c>
      <c r="J539" s="26">
        <v>0</v>
      </c>
      <c r="K539" s="26">
        <v>0</v>
      </c>
      <c r="L539" s="26">
        <v>0</v>
      </c>
      <c r="M539" s="26">
        <v>29</v>
      </c>
      <c r="N539" s="26">
        <v>16</v>
      </c>
      <c r="O539" s="26">
        <v>0</v>
      </c>
      <c r="P539" s="26">
        <f>IF(AND(IFERROR(INDEX(SP_Aktiv,MATCH(C539,SP_Liste,0)),TRUE),IFERROR(INDEX(PK_Aktiv,MATCH(E539,PK_Liste,0)),TRUE),IF(Filter!$L$5="Alle GeVo",TRUE,IF(Filter!$L$5="Nur BÜ-Schlüssel",ISNUMBER(MATCH(H539,BUESchluessel,0)),IFERROR(INDEX(GV_Aktiv,MATCH(G539,GV_Liste,0)),Filter!$H$18)))),1,0)</f>
        <v>0</v>
      </c>
    </row>
    <row r="540" spans="1:16" x14ac:dyDescent="0.25">
      <c r="A540" s="28">
        <v>46287</v>
      </c>
      <c r="B540" s="7" t="s">
        <v>93</v>
      </c>
      <c r="C540" s="7" t="s">
        <v>20</v>
      </c>
      <c r="D540" s="7" t="s">
        <v>21</v>
      </c>
      <c r="E540" s="7" t="s">
        <v>65</v>
      </c>
      <c r="F540" s="7" t="s">
        <v>1013</v>
      </c>
      <c r="G540" s="7" t="s">
        <v>568</v>
      </c>
      <c r="H540" s="26">
        <v>11</v>
      </c>
      <c r="I540" s="26">
        <v>1</v>
      </c>
      <c r="J540" s="26">
        <v>0</v>
      </c>
      <c r="K540" s="26">
        <v>0</v>
      </c>
      <c r="L540" s="26">
        <v>0</v>
      </c>
      <c r="M540" s="26">
        <v>0</v>
      </c>
      <c r="N540" s="26">
        <v>1</v>
      </c>
      <c r="O540" s="26">
        <v>0</v>
      </c>
      <c r="P540" s="26">
        <f>IF(AND(IFERROR(INDEX(SP_Aktiv,MATCH(C540,SP_Liste,0)),TRUE),IFERROR(INDEX(PK_Aktiv,MATCH(E540,PK_Liste,0)),TRUE),IF(Filter!$L$5="Alle GeVo",TRUE,IF(Filter!$L$5="Nur BÜ-Schlüssel",ISNUMBER(MATCH(H540,BUESchluessel,0)),IFERROR(INDEX(GV_Aktiv,MATCH(G540,GV_Liste,0)),Filter!$H$18)))),1,0)</f>
        <v>0</v>
      </c>
    </row>
    <row r="541" spans="1:16" x14ac:dyDescent="0.25">
      <c r="A541" s="28">
        <v>46287</v>
      </c>
      <c r="B541" s="7" t="s">
        <v>93</v>
      </c>
      <c r="C541" s="7" t="s">
        <v>20</v>
      </c>
      <c r="D541" s="7" t="s">
        <v>21</v>
      </c>
      <c r="E541" s="7" t="s">
        <v>33</v>
      </c>
      <c r="F541" s="7" t="s">
        <v>1026</v>
      </c>
      <c r="G541" s="7" t="s">
        <v>594</v>
      </c>
      <c r="H541" s="26">
        <v>814</v>
      </c>
      <c r="I541" s="26">
        <v>1</v>
      </c>
      <c r="J541" s="26">
        <v>0</v>
      </c>
      <c r="K541" s="26">
        <v>0</v>
      </c>
      <c r="L541" s="26">
        <v>0</v>
      </c>
      <c r="M541" s="26">
        <v>0</v>
      </c>
      <c r="N541" s="26">
        <v>1</v>
      </c>
      <c r="O541" s="26">
        <v>0</v>
      </c>
      <c r="P541" s="26">
        <f>IF(AND(IFERROR(INDEX(SP_Aktiv,MATCH(C541,SP_Liste,0)),TRUE),IFERROR(INDEX(PK_Aktiv,MATCH(E541,PK_Liste,0)),TRUE),IF(Filter!$L$5="Alle GeVo",TRUE,IF(Filter!$L$5="Nur BÜ-Schlüssel",ISNUMBER(MATCH(H541,BUESchluessel,0)),IFERROR(INDEX(GV_Aktiv,MATCH(G541,GV_Liste,0)),Filter!$H$18)))),1,0)</f>
        <v>1</v>
      </c>
    </row>
    <row r="542" spans="1:16" x14ac:dyDescent="0.25">
      <c r="A542" s="28">
        <v>46287</v>
      </c>
      <c r="B542" s="7" t="s">
        <v>93</v>
      </c>
      <c r="C542" s="7" t="s">
        <v>20</v>
      </c>
      <c r="D542" s="7" t="s">
        <v>21</v>
      </c>
      <c r="E542" s="7" t="s">
        <v>33</v>
      </c>
      <c r="F542" s="7" t="s">
        <v>687</v>
      </c>
      <c r="G542" s="7" t="s">
        <v>688</v>
      </c>
      <c r="H542" s="26">
        <v>414</v>
      </c>
      <c r="I542" s="26">
        <v>3</v>
      </c>
      <c r="J542" s="26">
        <v>0</v>
      </c>
      <c r="K542" s="26">
        <v>0</v>
      </c>
      <c r="L542" s="26">
        <v>2</v>
      </c>
      <c r="M542" s="26">
        <v>1</v>
      </c>
      <c r="N542" s="26">
        <v>0</v>
      </c>
      <c r="O542" s="26">
        <v>0</v>
      </c>
      <c r="P542" s="26">
        <f>IF(AND(IFERROR(INDEX(SP_Aktiv,MATCH(C542,SP_Liste,0)),TRUE),IFERROR(INDEX(PK_Aktiv,MATCH(E542,PK_Liste,0)),TRUE),IF(Filter!$L$5="Alle GeVo",TRUE,IF(Filter!$L$5="Nur BÜ-Schlüssel",ISNUMBER(MATCH(H542,BUESchluessel,0)),IFERROR(INDEX(GV_Aktiv,MATCH(G542,GV_Liste,0)),Filter!$H$18)))),1,0)</f>
        <v>1</v>
      </c>
    </row>
    <row r="543" spans="1:16" x14ac:dyDescent="0.25">
      <c r="A543" s="28">
        <v>46287</v>
      </c>
      <c r="B543" s="7" t="s">
        <v>93</v>
      </c>
      <c r="C543" s="7" t="s">
        <v>20</v>
      </c>
      <c r="D543" s="7" t="s">
        <v>21</v>
      </c>
      <c r="E543" s="7" t="s">
        <v>33</v>
      </c>
      <c r="F543" s="7" t="s">
        <v>604</v>
      </c>
      <c r="G543" s="7" t="s">
        <v>82</v>
      </c>
      <c r="H543" s="26">
        <v>803</v>
      </c>
      <c r="I543" s="26">
        <v>3</v>
      </c>
      <c r="J543" s="26">
        <v>0</v>
      </c>
      <c r="K543" s="26">
        <v>0</v>
      </c>
      <c r="L543" s="26">
        <v>2</v>
      </c>
      <c r="M543" s="26">
        <v>0</v>
      </c>
      <c r="N543" s="26">
        <v>1</v>
      </c>
      <c r="O543" s="26">
        <v>0</v>
      </c>
      <c r="P543" s="26">
        <f>IF(AND(IFERROR(INDEX(SP_Aktiv,MATCH(C543,SP_Liste,0)),TRUE),IFERROR(INDEX(PK_Aktiv,MATCH(E543,PK_Liste,0)),TRUE),IF(Filter!$L$5="Alle GeVo",TRUE,IF(Filter!$L$5="Nur BÜ-Schlüssel",ISNUMBER(MATCH(H543,BUESchluessel,0)),IFERROR(INDEX(GV_Aktiv,MATCH(G543,GV_Liste,0)),Filter!$H$18)))),1,0)</f>
        <v>1</v>
      </c>
    </row>
    <row r="544" spans="1:16" x14ac:dyDescent="0.25">
      <c r="A544" s="28">
        <v>46287</v>
      </c>
      <c r="B544" s="7" t="s">
        <v>93</v>
      </c>
      <c r="C544" s="7" t="s">
        <v>20</v>
      </c>
      <c r="D544" s="7" t="s">
        <v>21</v>
      </c>
      <c r="E544" s="7" t="s">
        <v>33</v>
      </c>
      <c r="F544" s="7" t="s">
        <v>528</v>
      </c>
      <c r="G544" s="7" t="s">
        <v>529</v>
      </c>
      <c r="H544" s="26">
        <v>97</v>
      </c>
      <c r="I544" s="26">
        <v>1</v>
      </c>
      <c r="J544" s="26">
        <v>0</v>
      </c>
      <c r="K544" s="26">
        <v>0</v>
      </c>
      <c r="L544" s="26">
        <v>0</v>
      </c>
      <c r="M544" s="26">
        <v>0</v>
      </c>
      <c r="N544" s="26">
        <v>1</v>
      </c>
      <c r="O544" s="26">
        <v>0</v>
      </c>
      <c r="P544" s="26">
        <f>IF(AND(IFERROR(INDEX(SP_Aktiv,MATCH(C544,SP_Liste,0)),TRUE),IFERROR(INDEX(PK_Aktiv,MATCH(E544,PK_Liste,0)),TRUE),IF(Filter!$L$5="Alle GeVo",TRUE,IF(Filter!$L$5="Nur BÜ-Schlüssel",ISNUMBER(MATCH(H544,BUESchluessel,0)),IFERROR(INDEX(GV_Aktiv,MATCH(G544,GV_Liste,0)),Filter!$H$18)))),1,0)</f>
        <v>1</v>
      </c>
    </row>
    <row r="545" spans="1:16" x14ac:dyDescent="0.25">
      <c r="A545" s="28">
        <v>46287</v>
      </c>
      <c r="B545" s="7" t="s">
        <v>93</v>
      </c>
      <c r="C545" s="7" t="s">
        <v>20</v>
      </c>
      <c r="D545" s="7" t="s">
        <v>21</v>
      </c>
      <c r="E545" s="7" t="s">
        <v>33</v>
      </c>
      <c r="F545" s="7" t="s">
        <v>614</v>
      </c>
      <c r="G545" s="7" t="s">
        <v>615</v>
      </c>
      <c r="H545" s="26">
        <v>399</v>
      </c>
      <c r="I545" s="26">
        <v>3</v>
      </c>
      <c r="J545" s="26">
        <v>0</v>
      </c>
      <c r="K545" s="26">
        <v>0</v>
      </c>
      <c r="L545" s="26">
        <v>1</v>
      </c>
      <c r="M545" s="26">
        <v>2</v>
      </c>
      <c r="N545" s="26">
        <v>0</v>
      </c>
      <c r="O545" s="26">
        <v>0</v>
      </c>
      <c r="P545" s="26">
        <f>IF(AND(IFERROR(INDEX(SP_Aktiv,MATCH(C545,SP_Liste,0)),TRUE),IFERROR(INDEX(PK_Aktiv,MATCH(E545,PK_Liste,0)),TRUE),IF(Filter!$L$5="Alle GeVo",TRUE,IF(Filter!$L$5="Nur BÜ-Schlüssel",ISNUMBER(MATCH(H545,BUESchluessel,0)),IFERROR(INDEX(GV_Aktiv,MATCH(G545,GV_Liste,0)),Filter!$H$18)))),1,0)</f>
        <v>1</v>
      </c>
    </row>
    <row r="546" spans="1:16" x14ac:dyDescent="0.25">
      <c r="A546" s="28">
        <v>46287</v>
      </c>
      <c r="B546" s="7" t="s">
        <v>93</v>
      </c>
      <c r="C546" s="7" t="s">
        <v>20</v>
      </c>
      <c r="D546" s="7" t="s">
        <v>21</v>
      </c>
      <c r="E546" s="7" t="s">
        <v>33</v>
      </c>
      <c r="F546" s="7" t="s">
        <v>824</v>
      </c>
      <c r="G546" s="7" t="s">
        <v>542</v>
      </c>
      <c r="H546" s="26">
        <v>815</v>
      </c>
      <c r="I546" s="26">
        <v>1</v>
      </c>
      <c r="J546" s="26">
        <v>0</v>
      </c>
      <c r="K546" s="26">
        <v>0</v>
      </c>
      <c r="L546" s="26">
        <v>0</v>
      </c>
      <c r="M546" s="26">
        <v>1</v>
      </c>
      <c r="N546" s="26">
        <v>0</v>
      </c>
      <c r="O546" s="26">
        <v>0</v>
      </c>
      <c r="P546" s="26">
        <f>IF(AND(IFERROR(INDEX(SP_Aktiv,MATCH(C546,SP_Liste,0)),TRUE),IFERROR(INDEX(PK_Aktiv,MATCH(E546,PK_Liste,0)),TRUE),IF(Filter!$L$5="Alle GeVo",TRUE,IF(Filter!$L$5="Nur BÜ-Schlüssel",ISNUMBER(MATCH(H546,BUESchluessel,0)),IFERROR(INDEX(GV_Aktiv,MATCH(G546,GV_Liste,0)),Filter!$H$18)))),1,0)</f>
        <v>1</v>
      </c>
    </row>
    <row r="547" spans="1:16" x14ac:dyDescent="0.25">
      <c r="A547" s="28">
        <v>46287</v>
      </c>
      <c r="B547" s="7" t="s">
        <v>93</v>
      </c>
      <c r="C547" s="7" t="s">
        <v>20</v>
      </c>
      <c r="D547" s="7" t="s">
        <v>21</v>
      </c>
      <c r="E547" s="7" t="s">
        <v>33</v>
      </c>
      <c r="F547" s="7" t="s">
        <v>564</v>
      </c>
      <c r="G547" s="7" t="s">
        <v>557</v>
      </c>
      <c r="H547" s="26">
        <v>158</v>
      </c>
      <c r="I547" s="26">
        <v>3</v>
      </c>
      <c r="J547" s="26">
        <v>0</v>
      </c>
      <c r="K547" s="26">
        <v>0</v>
      </c>
      <c r="L547" s="26">
        <v>0</v>
      </c>
      <c r="M547" s="26">
        <v>1</v>
      </c>
      <c r="N547" s="26">
        <v>2</v>
      </c>
      <c r="O547" s="26">
        <v>0</v>
      </c>
      <c r="P547" s="26">
        <f>IF(AND(IFERROR(INDEX(SP_Aktiv,MATCH(C547,SP_Liste,0)),TRUE),IFERROR(INDEX(PK_Aktiv,MATCH(E547,PK_Liste,0)),TRUE),IF(Filter!$L$5="Alle GeVo",TRUE,IF(Filter!$L$5="Nur BÜ-Schlüssel",ISNUMBER(MATCH(H547,BUESchluessel,0)),IFERROR(INDEX(GV_Aktiv,MATCH(G547,GV_Liste,0)),Filter!$H$18)))),1,0)</f>
        <v>1</v>
      </c>
    </row>
    <row r="548" spans="1:16" x14ac:dyDescent="0.25">
      <c r="A548" s="28">
        <v>46287</v>
      </c>
      <c r="B548" s="7" t="s">
        <v>93</v>
      </c>
      <c r="C548" s="7" t="s">
        <v>20</v>
      </c>
      <c r="D548" s="7" t="s">
        <v>21</v>
      </c>
      <c r="E548" s="7" t="s">
        <v>33</v>
      </c>
      <c r="F548" s="7" t="s">
        <v>697</v>
      </c>
      <c r="G548" s="7" t="s">
        <v>525</v>
      </c>
      <c r="H548" s="26">
        <v>404</v>
      </c>
      <c r="I548" s="26">
        <v>1</v>
      </c>
      <c r="J548" s="26">
        <v>0</v>
      </c>
      <c r="K548" s="26">
        <v>0</v>
      </c>
      <c r="L548" s="26">
        <v>0</v>
      </c>
      <c r="M548" s="26">
        <v>0</v>
      </c>
      <c r="N548" s="26">
        <v>1</v>
      </c>
      <c r="O548" s="26">
        <v>0</v>
      </c>
      <c r="P548" s="26">
        <f>IF(AND(IFERROR(INDEX(SP_Aktiv,MATCH(C548,SP_Liste,0)),TRUE),IFERROR(INDEX(PK_Aktiv,MATCH(E548,PK_Liste,0)),TRUE),IF(Filter!$L$5="Alle GeVo",TRUE,IF(Filter!$L$5="Nur BÜ-Schlüssel",ISNUMBER(MATCH(H548,BUESchluessel,0)),IFERROR(INDEX(GV_Aktiv,MATCH(G548,GV_Liste,0)),Filter!$H$18)))),1,0)</f>
        <v>1</v>
      </c>
    </row>
    <row r="549" spans="1:16" x14ac:dyDescent="0.25">
      <c r="A549" s="28">
        <v>46287</v>
      </c>
      <c r="B549" s="7" t="s">
        <v>93</v>
      </c>
      <c r="C549" s="7" t="s">
        <v>20</v>
      </c>
      <c r="D549" s="7" t="s">
        <v>21</v>
      </c>
      <c r="E549" s="7" t="s">
        <v>33</v>
      </c>
      <c r="F549" s="7" t="s">
        <v>559</v>
      </c>
      <c r="G549" s="7" t="s">
        <v>560</v>
      </c>
      <c r="H549" s="26">
        <v>131</v>
      </c>
      <c r="I549" s="26">
        <v>1</v>
      </c>
      <c r="J549" s="26">
        <v>0</v>
      </c>
      <c r="K549" s="26">
        <v>0</v>
      </c>
      <c r="L549" s="26">
        <v>0</v>
      </c>
      <c r="M549" s="26">
        <v>0</v>
      </c>
      <c r="N549" s="26">
        <v>1</v>
      </c>
      <c r="O549" s="26">
        <v>0</v>
      </c>
      <c r="P549" s="26">
        <f>IF(AND(IFERROR(INDEX(SP_Aktiv,MATCH(C549,SP_Liste,0)),TRUE),IFERROR(INDEX(PK_Aktiv,MATCH(E549,PK_Liste,0)),TRUE),IF(Filter!$L$5="Alle GeVo",TRUE,IF(Filter!$L$5="Nur BÜ-Schlüssel",ISNUMBER(MATCH(H549,BUESchluessel,0)),IFERROR(INDEX(GV_Aktiv,MATCH(G549,GV_Liste,0)),Filter!$H$18)))),1,0)</f>
        <v>1</v>
      </c>
    </row>
    <row r="550" spans="1:16" x14ac:dyDescent="0.25">
      <c r="A550" s="28">
        <v>46287</v>
      </c>
      <c r="B550" s="7" t="s">
        <v>93</v>
      </c>
      <c r="C550" s="7" t="s">
        <v>20</v>
      </c>
      <c r="D550" s="7" t="s">
        <v>21</v>
      </c>
      <c r="E550" s="7" t="s">
        <v>33</v>
      </c>
      <c r="F550" s="7" t="s">
        <v>777</v>
      </c>
      <c r="G550" s="7" t="s">
        <v>778</v>
      </c>
      <c r="H550" s="26">
        <v>18</v>
      </c>
      <c r="I550" s="26">
        <v>2</v>
      </c>
      <c r="J550" s="26">
        <v>0</v>
      </c>
      <c r="K550" s="26">
        <v>0</v>
      </c>
      <c r="L550" s="26">
        <v>0</v>
      </c>
      <c r="M550" s="26">
        <v>1</v>
      </c>
      <c r="N550" s="26">
        <v>1</v>
      </c>
      <c r="O550" s="26">
        <v>0</v>
      </c>
      <c r="P550" s="26">
        <f>IF(AND(IFERROR(INDEX(SP_Aktiv,MATCH(C550,SP_Liste,0)),TRUE),IFERROR(INDEX(PK_Aktiv,MATCH(E550,PK_Liste,0)),TRUE),IF(Filter!$L$5="Alle GeVo",TRUE,IF(Filter!$L$5="Nur BÜ-Schlüssel",ISNUMBER(MATCH(H550,BUESchluessel,0)),IFERROR(INDEX(GV_Aktiv,MATCH(G550,GV_Liste,0)),Filter!$H$18)))),1,0)</f>
        <v>1</v>
      </c>
    </row>
    <row r="551" spans="1:16" x14ac:dyDescent="0.25">
      <c r="A551" s="28">
        <v>46287</v>
      </c>
      <c r="B551" s="7" t="s">
        <v>93</v>
      </c>
      <c r="C551" s="7" t="s">
        <v>20</v>
      </c>
      <c r="D551" s="7" t="s">
        <v>21</v>
      </c>
      <c r="E551" s="7" t="s">
        <v>33</v>
      </c>
      <c r="F551" s="7" t="s">
        <v>820</v>
      </c>
      <c r="G551" s="7" t="s">
        <v>596</v>
      </c>
      <c r="H551" s="26">
        <v>98</v>
      </c>
      <c r="I551" s="26">
        <v>1</v>
      </c>
      <c r="J551" s="26">
        <v>0</v>
      </c>
      <c r="K551" s="26">
        <v>0</v>
      </c>
      <c r="L551" s="26">
        <v>1</v>
      </c>
      <c r="M551" s="26">
        <v>0</v>
      </c>
      <c r="N551" s="26">
        <v>0</v>
      </c>
      <c r="O551" s="26">
        <v>0</v>
      </c>
      <c r="P551" s="26">
        <f>IF(AND(IFERROR(INDEX(SP_Aktiv,MATCH(C551,SP_Liste,0)),TRUE),IFERROR(INDEX(PK_Aktiv,MATCH(E551,PK_Liste,0)),TRUE),IF(Filter!$L$5="Alle GeVo",TRUE,IF(Filter!$L$5="Nur BÜ-Schlüssel",ISNUMBER(MATCH(H551,BUESchluessel,0)),IFERROR(INDEX(GV_Aktiv,MATCH(G551,GV_Liste,0)),Filter!$H$18)))),1,0)</f>
        <v>1</v>
      </c>
    </row>
    <row r="552" spans="1:16" x14ac:dyDescent="0.25">
      <c r="A552" s="28">
        <v>46287</v>
      </c>
      <c r="B552" s="7" t="s">
        <v>93</v>
      </c>
      <c r="C552" s="7" t="s">
        <v>20</v>
      </c>
      <c r="D552" s="7" t="s">
        <v>21</v>
      </c>
      <c r="E552" s="7" t="s">
        <v>33</v>
      </c>
      <c r="F552" s="7" t="s">
        <v>545</v>
      </c>
      <c r="G552" s="7" t="s">
        <v>546</v>
      </c>
      <c r="H552" s="26">
        <v>821</v>
      </c>
      <c r="I552" s="26">
        <v>1</v>
      </c>
      <c r="J552" s="26">
        <v>0</v>
      </c>
      <c r="K552" s="26">
        <v>0</v>
      </c>
      <c r="L552" s="26">
        <v>0</v>
      </c>
      <c r="M552" s="26">
        <v>0</v>
      </c>
      <c r="N552" s="26">
        <v>1</v>
      </c>
      <c r="O552" s="26">
        <v>0</v>
      </c>
      <c r="P552" s="26">
        <f>IF(AND(IFERROR(INDEX(SP_Aktiv,MATCH(C552,SP_Liste,0)),TRUE),IFERROR(INDEX(PK_Aktiv,MATCH(E552,PK_Liste,0)),TRUE),IF(Filter!$L$5="Alle GeVo",TRUE,IF(Filter!$L$5="Nur BÜ-Schlüssel",ISNUMBER(MATCH(H552,BUESchluessel,0)),IFERROR(INDEX(GV_Aktiv,MATCH(G552,GV_Liste,0)),Filter!$H$18)))),1,0)</f>
        <v>1</v>
      </c>
    </row>
    <row r="553" spans="1:16" x14ac:dyDescent="0.25">
      <c r="A553" s="28">
        <v>46287</v>
      </c>
      <c r="B553" s="7" t="s">
        <v>93</v>
      </c>
      <c r="C553" s="7" t="s">
        <v>20</v>
      </c>
      <c r="D553" s="7" t="s">
        <v>21</v>
      </c>
      <c r="E553" s="7" t="s">
        <v>33</v>
      </c>
      <c r="F553" s="7" t="s">
        <v>773</v>
      </c>
      <c r="G553" s="7" t="s">
        <v>774</v>
      </c>
      <c r="H553" s="26">
        <v>132</v>
      </c>
      <c r="I553" s="26">
        <v>2</v>
      </c>
      <c r="J553" s="26">
        <v>0</v>
      </c>
      <c r="K553" s="26">
        <v>0</v>
      </c>
      <c r="L553" s="26">
        <v>0</v>
      </c>
      <c r="M553" s="26">
        <v>2</v>
      </c>
      <c r="N553" s="26">
        <v>0</v>
      </c>
      <c r="O553" s="26">
        <v>0</v>
      </c>
      <c r="P553" s="26">
        <f>IF(AND(IFERROR(INDEX(SP_Aktiv,MATCH(C553,SP_Liste,0)),TRUE),IFERROR(INDEX(PK_Aktiv,MATCH(E553,PK_Liste,0)),TRUE),IF(Filter!$L$5="Alle GeVo",TRUE,IF(Filter!$L$5="Nur BÜ-Schlüssel",ISNUMBER(MATCH(H553,BUESchluessel,0)),IFERROR(INDEX(GV_Aktiv,MATCH(G553,GV_Liste,0)),Filter!$H$18)))),1,0)</f>
        <v>1</v>
      </c>
    </row>
    <row r="554" spans="1:16" x14ac:dyDescent="0.25">
      <c r="A554" s="28">
        <v>46287</v>
      </c>
      <c r="B554" s="7" t="s">
        <v>93</v>
      </c>
      <c r="C554" s="7" t="s">
        <v>20</v>
      </c>
      <c r="D554" s="7" t="s">
        <v>21</v>
      </c>
      <c r="E554" s="7" t="s">
        <v>33</v>
      </c>
      <c r="F554" s="7" t="s">
        <v>779</v>
      </c>
      <c r="G554" s="7" t="s">
        <v>780</v>
      </c>
      <c r="H554" s="26">
        <v>152</v>
      </c>
      <c r="I554" s="26">
        <v>2</v>
      </c>
      <c r="J554" s="26">
        <v>0</v>
      </c>
      <c r="K554" s="26">
        <v>0</v>
      </c>
      <c r="L554" s="26">
        <v>0</v>
      </c>
      <c r="M554" s="26">
        <v>0</v>
      </c>
      <c r="N554" s="26">
        <v>2</v>
      </c>
      <c r="O554" s="26">
        <v>0</v>
      </c>
      <c r="P554" s="26">
        <f>IF(AND(IFERROR(INDEX(SP_Aktiv,MATCH(C554,SP_Liste,0)),TRUE),IFERROR(INDEX(PK_Aktiv,MATCH(E554,PK_Liste,0)),TRUE),IF(Filter!$L$5="Alle GeVo",TRUE,IF(Filter!$L$5="Nur BÜ-Schlüssel",ISNUMBER(MATCH(H554,BUESchluessel,0)),IFERROR(INDEX(GV_Aktiv,MATCH(G554,GV_Liste,0)),Filter!$H$18)))),1,0)</f>
        <v>1</v>
      </c>
    </row>
    <row r="555" spans="1:16" x14ac:dyDescent="0.25">
      <c r="A555" s="28">
        <v>46287</v>
      </c>
      <c r="B555" s="7" t="s">
        <v>93</v>
      </c>
      <c r="C555" s="7" t="s">
        <v>20</v>
      </c>
      <c r="D555" s="7" t="s">
        <v>21</v>
      </c>
      <c r="E555" s="7" t="s">
        <v>33</v>
      </c>
      <c r="F555" s="7" t="s">
        <v>1003</v>
      </c>
      <c r="G555" s="7" t="s">
        <v>1004</v>
      </c>
      <c r="H555" s="26">
        <v>153</v>
      </c>
      <c r="I555" s="26">
        <v>7</v>
      </c>
      <c r="J555" s="26">
        <v>0</v>
      </c>
      <c r="K555" s="26">
        <v>0</v>
      </c>
      <c r="L555" s="26">
        <v>0</v>
      </c>
      <c r="M555" s="26">
        <v>0</v>
      </c>
      <c r="N555" s="26">
        <v>7</v>
      </c>
      <c r="O555" s="26">
        <v>0</v>
      </c>
      <c r="P555" s="26">
        <f>IF(AND(IFERROR(INDEX(SP_Aktiv,MATCH(C555,SP_Liste,0)),TRUE),IFERROR(INDEX(PK_Aktiv,MATCH(E555,PK_Liste,0)),TRUE),IF(Filter!$L$5="Alle GeVo",TRUE,IF(Filter!$L$5="Nur BÜ-Schlüssel",ISNUMBER(MATCH(H555,BUESchluessel,0)),IFERROR(INDEX(GV_Aktiv,MATCH(G555,GV_Liste,0)),Filter!$H$18)))),1,0)</f>
        <v>1</v>
      </c>
    </row>
    <row r="556" spans="1:16" x14ac:dyDescent="0.25">
      <c r="A556" s="28">
        <v>46287</v>
      </c>
      <c r="B556" s="7" t="s">
        <v>93</v>
      </c>
      <c r="C556" s="7" t="s">
        <v>20</v>
      </c>
      <c r="D556" s="7" t="s">
        <v>21</v>
      </c>
      <c r="E556" s="7" t="s">
        <v>33</v>
      </c>
      <c r="F556" s="7" t="s">
        <v>506</v>
      </c>
      <c r="G556" s="7" t="s">
        <v>72</v>
      </c>
      <c r="H556" s="26">
        <v>39</v>
      </c>
      <c r="I556" s="26">
        <v>5</v>
      </c>
      <c r="J556" s="26">
        <v>0</v>
      </c>
      <c r="K556" s="26">
        <v>0</v>
      </c>
      <c r="L556" s="26">
        <v>1</v>
      </c>
      <c r="M556" s="26">
        <v>4</v>
      </c>
      <c r="N556" s="26">
        <v>0</v>
      </c>
      <c r="O556" s="26">
        <v>0</v>
      </c>
      <c r="P556" s="26">
        <f>IF(AND(IFERROR(INDEX(SP_Aktiv,MATCH(C556,SP_Liste,0)),TRUE),IFERROR(INDEX(PK_Aktiv,MATCH(E556,PK_Liste,0)),TRUE),IF(Filter!$L$5="Alle GeVo",TRUE,IF(Filter!$L$5="Nur BÜ-Schlüssel",ISNUMBER(MATCH(H556,BUESchluessel,0)),IFERROR(INDEX(GV_Aktiv,MATCH(G556,GV_Liste,0)),Filter!$H$18)))),1,0)</f>
        <v>1</v>
      </c>
    </row>
    <row r="557" spans="1:16" x14ac:dyDescent="0.25">
      <c r="A557" s="28">
        <v>46287</v>
      </c>
      <c r="B557" s="7" t="s">
        <v>93</v>
      </c>
      <c r="C557" s="7" t="s">
        <v>20</v>
      </c>
      <c r="D557" s="7" t="s">
        <v>21</v>
      </c>
      <c r="E557" s="7" t="s">
        <v>65</v>
      </c>
      <c r="F557" s="7" t="s">
        <v>550</v>
      </c>
      <c r="G557" s="7" t="s">
        <v>548</v>
      </c>
      <c r="H557" s="26">
        <v>73</v>
      </c>
      <c r="I557" s="26">
        <v>1</v>
      </c>
      <c r="J557" s="26">
        <v>0</v>
      </c>
      <c r="K557" s="26">
        <v>0</v>
      </c>
      <c r="L557" s="26">
        <v>0</v>
      </c>
      <c r="M557" s="26">
        <v>1</v>
      </c>
      <c r="N557" s="26">
        <v>0</v>
      </c>
      <c r="O557" s="26">
        <v>0</v>
      </c>
      <c r="P557" s="26">
        <f>IF(AND(IFERROR(INDEX(SP_Aktiv,MATCH(C557,SP_Liste,0)),TRUE),IFERROR(INDEX(PK_Aktiv,MATCH(E557,PK_Liste,0)),TRUE),IF(Filter!$L$5="Alle GeVo",TRUE,IF(Filter!$L$5="Nur BÜ-Schlüssel",ISNUMBER(MATCH(H557,BUESchluessel,0)),IFERROR(INDEX(GV_Aktiv,MATCH(G557,GV_Liste,0)),Filter!$H$18)))),1,0)</f>
        <v>0</v>
      </c>
    </row>
    <row r="558" spans="1:16" x14ac:dyDescent="0.25">
      <c r="A558" s="28">
        <v>46287</v>
      </c>
      <c r="B558" s="7" t="s">
        <v>93</v>
      </c>
      <c r="C558" s="7" t="s">
        <v>20</v>
      </c>
      <c r="D558" s="7" t="s">
        <v>21</v>
      </c>
      <c r="E558" s="7" t="s">
        <v>34</v>
      </c>
      <c r="F558" s="7" t="s">
        <v>565</v>
      </c>
      <c r="G558" s="7" t="s">
        <v>566</v>
      </c>
      <c r="H558" s="26">
        <v>643</v>
      </c>
      <c r="I558" s="26">
        <v>1</v>
      </c>
      <c r="J558" s="26">
        <v>0</v>
      </c>
      <c r="K558" s="26">
        <v>0</v>
      </c>
      <c r="L558" s="26">
        <v>1</v>
      </c>
      <c r="M558" s="26">
        <v>0</v>
      </c>
      <c r="N558" s="26">
        <v>0</v>
      </c>
      <c r="O558" s="26">
        <v>0</v>
      </c>
      <c r="P558" s="26">
        <f>IF(AND(IFERROR(INDEX(SP_Aktiv,MATCH(C558,SP_Liste,0)),TRUE),IFERROR(INDEX(PK_Aktiv,MATCH(E558,PK_Liste,0)),TRUE),IF(Filter!$L$5="Alle GeVo",TRUE,IF(Filter!$L$5="Nur BÜ-Schlüssel",ISNUMBER(MATCH(H558,BUESchluessel,0)),IFERROR(INDEX(GV_Aktiv,MATCH(G558,GV_Liste,0)),Filter!$H$18)))),1,0)</f>
        <v>1</v>
      </c>
    </row>
    <row r="559" spans="1:16" x14ac:dyDescent="0.25">
      <c r="A559" s="28">
        <v>46287</v>
      </c>
      <c r="B559" s="7" t="s">
        <v>93</v>
      </c>
      <c r="C559" s="7" t="s">
        <v>20</v>
      </c>
      <c r="D559" s="7" t="s">
        <v>21</v>
      </c>
      <c r="E559" s="7" t="s">
        <v>65</v>
      </c>
      <c r="F559" s="7" t="s">
        <v>697</v>
      </c>
      <c r="G559" s="7" t="s">
        <v>525</v>
      </c>
      <c r="H559" s="26">
        <v>404</v>
      </c>
      <c r="I559" s="26">
        <v>1</v>
      </c>
      <c r="J559" s="26">
        <v>0</v>
      </c>
      <c r="K559" s="26">
        <v>0</v>
      </c>
      <c r="L559" s="26">
        <v>0</v>
      </c>
      <c r="M559" s="26">
        <v>0</v>
      </c>
      <c r="N559" s="26">
        <v>1</v>
      </c>
      <c r="O559" s="26">
        <v>0</v>
      </c>
      <c r="P559" s="26">
        <f>IF(AND(IFERROR(INDEX(SP_Aktiv,MATCH(C559,SP_Liste,0)),TRUE),IFERROR(INDEX(PK_Aktiv,MATCH(E559,PK_Liste,0)),TRUE),IF(Filter!$L$5="Alle GeVo",TRUE,IF(Filter!$L$5="Nur BÜ-Schlüssel",ISNUMBER(MATCH(H559,BUESchluessel,0)),IFERROR(INDEX(GV_Aktiv,MATCH(G559,GV_Liste,0)),Filter!$H$18)))),1,0)</f>
        <v>0</v>
      </c>
    </row>
    <row r="560" spans="1:16" x14ac:dyDescent="0.25">
      <c r="A560" s="28">
        <v>46287</v>
      </c>
      <c r="B560" s="7" t="s">
        <v>93</v>
      </c>
      <c r="C560" s="7" t="s">
        <v>20</v>
      </c>
      <c r="D560" s="7" t="s">
        <v>21</v>
      </c>
      <c r="E560" s="7" t="s">
        <v>65</v>
      </c>
      <c r="F560" s="7" t="s">
        <v>582</v>
      </c>
      <c r="G560" s="7" t="s">
        <v>74</v>
      </c>
      <c r="H560" s="26">
        <v>67</v>
      </c>
      <c r="I560" s="26">
        <v>1</v>
      </c>
      <c r="J560" s="26">
        <v>0</v>
      </c>
      <c r="K560" s="26">
        <v>0</v>
      </c>
      <c r="L560" s="26">
        <v>0</v>
      </c>
      <c r="M560" s="26">
        <v>0</v>
      </c>
      <c r="N560" s="26">
        <v>1</v>
      </c>
      <c r="O560" s="26">
        <v>0</v>
      </c>
      <c r="P560" s="26">
        <f>IF(AND(IFERROR(INDEX(SP_Aktiv,MATCH(C560,SP_Liste,0)),TRUE),IFERROR(INDEX(PK_Aktiv,MATCH(E560,PK_Liste,0)),TRUE),IF(Filter!$L$5="Alle GeVo",TRUE,IF(Filter!$L$5="Nur BÜ-Schlüssel",ISNUMBER(MATCH(H560,BUESchluessel,0)),IFERROR(INDEX(GV_Aktiv,MATCH(G560,GV_Liste,0)),Filter!$H$18)))),1,0)</f>
        <v>0</v>
      </c>
    </row>
    <row r="561" spans="1:16" x14ac:dyDescent="0.25">
      <c r="A561" s="28">
        <v>46287</v>
      </c>
      <c r="B561" s="7" t="s">
        <v>93</v>
      </c>
      <c r="C561" s="7" t="s">
        <v>20</v>
      </c>
      <c r="D561" s="7" t="s">
        <v>21</v>
      </c>
      <c r="E561" s="7" t="s">
        <v>33</v>
      </c>
      <c r="F561" s="7" t="s">
        <v>834</v>
      </c>
      <c r="G561" s="7" t="s">
        <v>728</v>
      </c>
      <c r="H561" s="26">
        <v>853</v>
      </c>
      <c r="I561" s="26">
        <v>1</v>
      </c>
      <c r="J561" s="26">
        <v>0</v>
      </c>
      <c r="K561" s="26">
        <v>0</v>
      </c>
      <c r="L561" s="26">
        <v>1</v>
      </c>
      <c r="M561" s="26">
        <v>0</v>
      </c>
      <c r="N561" s="26">
        <v>0</v>
      </c>
      <c r="O561" s="26">
        <v>0</v>
      </c>
      <c r="P561" s="26">
        <f>IF(AND(IFERROR(INDEX(SP_Aktiv,MATCH(C561,SP_Liste,0)),TRUE),IFERROR(INDEX(PK_Aktiv,MATCH(E561,PK_Liste,0)),TRUE),IF(Filter!$L$5="Alle GeVo",TRUE,IF(Filter!$L$5="Nur BÜ-Schlüssel",ISNUMBER(MATCH(H561,BUESchluessel,0)),IFERROR(INDEX(GV_Aktiv,MATCH(G561,GV_Liste,0)),Filter!$H$18)))),1,0)</f>
        <v>1</v>
      </c>
    </row>
    <row r="562" spans="1:16" x14ac:dyDescent="0.25">
      <c r="A562" s="28">
        <v>46287</v>
      </c>
      <c r="B562" s="7" t="s">
        <v>93</v>
      </c>
      <c r="C562" s="7" t="s">
        <v>20</v>
      </c>
      <c r="D562" s="7" t="s">
        <v>21</v>
      </c>
      <c r="E562" s="7" t="s">
        <v>65</v>
      </c>
      <c r="F562" s="7" t="s">
        <v>614</v>
      </c>
      <c r="G562" s="7" t="s">
        <v>615</v>
      </c>
      <c r="H562" s="26">
        <v>399</v>
      </c>
      <c r="I562" s="26">
        <v>1</v>
      </c>
      <c r="J562" s="26">
        <v>0</v>
      </c>
      <c r="K562" s="26">
        <v>0</v>
      </c>
      <c r="L562" s="26">
        <v>0</v>
      </c>
      <c r="M562" s="26">
        <v>0</v>
      </c>
      <c r="N562" s="26">
        <v>1</v>
      </c>
      <c r="O562" s="26">
        <v>0</v>
      </c>
      <c r="P562" s="26">
        <f>IF(AND(IFERROR(INDEX(SP_Aktiv,MATCH(C562,SP_Liste,0)),TRUE),IFERROR(INDEX(PK_Aktiv,MATCH(E562,PK_Liste,0)),TRUE),IF(Filter!$L$5="Alle GeVo",TRUE,IF(Filter!$L$5="Nur BÜ-Schlüssel",ISNUMBER(MATCH(H562,BUESchluessel,0)),IFERROR(INDEX(GV_Aktiv,MATCH(G562,GV_Liste,0)),Filter!$H$18)))),1,0)</f>
        <v>0</v>
      </c>
    </row>
    <row r="563" spans="1:16" x14ac:dyDescent="0.25">
      <c r="A563" s="28">
        <v>46287</v>
      </c>
      <c r="B563" s="7" t="s">
        <v>93</v>
      </c>
      <c r="C563" s="7" t="s">
        <v>20</v>
      </c>
      <c r="D563" s="7" t="s">
        <v>21</v>
      </c>
      <c r="E563" s="7" t="s">
        <v>65</v>
      </c>
      <c r="F563" s="7" t="s">
        <v>581</v>
      </c>
      <c r="G563" s="7" t="s">
        <v>78</v>
      </c>
      <c r="H563" s="26">
        <v>413</v>
      </c>
      <c r="I563" s="26">
        <v>1</v>
      </c>
      <c r="J563" s="26">
        <v>0</v>
      </c>
      <c r="K563" s="26">
        <v>0</v>
      </c>
      <c r="L563" s="26">
        <v>0</v>
      </c>
      <c r="M563" s="26">
        <v>0</v>
      </c>
      <c r="N563" s="26">
        <v>1</v>
      </c>
      <c r="O563" s="26">
        <v>0</v>
      </c>
      <c r="P563" s="26">
        <f>IF(AND(IFERROR(INDEX(SP_Aktiv,MATCH(C563,SP_Liste,0)),TRUE),IFERROR(INDEX(PK_Aktiv,MATCH(E563,PK_Liste,0)),TRUE),IF(Filter!$L$5="Alle GeVo",TRUE,IF(Filter!$L$5="Nur BÜ-Schlüssel",ISNUMBER(MATCH(H563,BUESchluessel,0)),IFERROR(INDEX(GV_Aktiv,MATCH(G563,GV_Liste,0)),Filter!$H$18)))),1,0)</f>
        <v>0</v>
      </c>
    </row>
    <row r="564" spans="1:16" x14ac:dyDescent="0.25">
      <c r="A564" s="28">
        <v>46287</v>
      </c>
      <c r="B564" s="7" t="s">
        <v>93</v>
      </c>
      <c r="C564" s="7" t="s">
        <v>20</v>
      </c>
      <c r="D564" s="7" t="s">
        <v>21</v>
      </c>
      <c r="E564" s="7" t="s">
        <v>33</v>
      </c>
      <c r="F564" s="7" t="s">
        <v>605</v>
      </c>
      <c r="G564" s="7" t="s">
        <v>606</v>
      </c>
      <c r="H564" s="26">
        <v>374</v>
      </c>
      <c r="I564" s="26">
        <v>1</v>
      </c>
      <c r="J564" s="26">
        <v>0</v>
      </c>
      <c r="K564" s="26">
        <v>0</v>
      </c>
      <c r="L564" s="26">
        <v>0</v>
      </c>
      <c r="M564" s="26">
        <v>1</v>
      </c>
      <c r="N564" s="26">
        <v>0</v>
      </c>
      <c r="O564" s="26">
        <v>0</v>
      </c>
      <c r="P564" s="26">
        <f>IF(AND(IFERROR(INDEX(SP_Aktiv,MATCH(C564,SP_Liste,0)),TRUE),IFERROR(INDEX(PK_Aktiv,MATCH(E564,PK_Liste,0)),TRUE),IF(Filter!$L$5="Alle GeVo",TRUE,IF(Filter!$L$5="Nur BÜ-Schlüssel",ISNUMBER(MATCH(H564,BUESchluessel,0)),IFERROR(INDEX(GV_Aktiv,MATCH(G564,GV_Liste,0)),Filter!$H$18)))),1,0)</f>
        <v>1</v>
      </c>
    </row>
    <row r="565" spans="1:16" x14ac:dyDescent="0.25">
      <c r="A565" s="28">
        <v>46287</v>
      </c>
      <c r="B565" s="7" t="s">
        <v>93</v>
      </c>
      <c r="C565" s="7" t="s">
        <v>20</v>
      </c>
      <c r="D565" s="7" t="s">
        <v>21</v>
      </c>
      <c r="E565" s="7" t="s">
        <v>69</v>
      </c>
      <c r="F565" s="7" t="s">
        <v>1055</v>
      </c>
      <c r="G565" s="7" t="s">
        <v>1056</v>
      </c>
      <c r="H565" s="26">
        <v>802</v>
      </c>
      <c r="I565" s="26">
        <v>1</v>
      </c>
      <c r="J565" s="26">
        <v>0</v>
      </c>
      <c r="K565" s="26">
        <v>0</v>
      </c>
      <c r="L565" s="26">
        <v>0</v>
      </c>
      <c r="M565" s="26">
        <v>0</v>
      </c>
      <c r="N565" s="26">
        <v>0</v>
      </c>
      <c r="O565" s="26">
        <v>1</v>
      </c>
      <c r="P565" s="26">
        <f>IF(AND(IFERROR(INDEX(SP_Aktiv,MATCH(C565,SP_Liste,0)),TRUE),IFERROR(INDEX(PK_Aktiv,MATCH(E565,PK_Liste,0)),TRUE),IF(Filter!$L$5="Alle GeVo",TRUE,IF(Filter!$L$5="Nur BÜ-Schlüssel",ISNUMBER(MATCH(H565,BUESchluessel,0)),IFERROR(INDEX(GV_Aktiv,MATCH(G565,GV_Liste,0)),Filter!$H$18)))),1,0)</f>
        <v>0</v>
      </c>
    </row>
    <row r="566" spans="1:16" x14ac:dyDescent="0.25">
      <c r="A566" s="28">
        <v>46287</v>
      </c>
      <c r="B566" s="7" t="s">
        <v>93</v>
      </c>
      <c r="C566" s="7" t="s">
        <v>20</v>
      </c>
      <c r="D566" s="7" t="s">
        <v>21</v>
      </c>
      <c r="E566" s="7" t="s">
        <v>33</v>
      </c>
      <c r="F566" s="7" t="s">
        <v>565</v>
      </c>
      <c r="G566" s="7" t="s">
        <v>566</v>
      </c>
      <c r="H566" s="26">
        <v>643</v>
      </c>
      <c r="I566" s="26">
        <v>1</v>
      </c>
      <c r="J566" s="26">
        <v>0</v>
      </c>
      <c r="K566" s="26">
        <v>0</v>
      </c>
      <c r="L566" s="26">
        <v>1</v>
      </c>
      <c r="M566" s="26">
        <v>0</v>
      </c>
      <c r="N566" s="26">
        <v>0</v>
      </c>
      <c r="O566" s="26">
        <v>0</v>
      </c>
      <c r="P566" s="26">
        <f>IF(AND(IFERROR(INDEX(SP_Aktiv,MATCH(C566,SP_Liste,0)),TRUE),IFERROR(INDEX(PK_Aktiv,MATCH(E566,PK_Liste,0)),TRUE),IF(Filter!$L$5="Alle GeVo",TRUE,IF(Filter!$L$5="Nur BÜ-Schlüssel",ISNUMBER(MATCH(H566,BUESchluessel,0)),IFERROR(INDEX(GV_Aktiv,MATCH(G566,GV_Liste,0)),Filter!$H$18)))),1,0)</f>
        <v>1</v>
      </c>
    </row>
    <row r="567" spans="1:16" x14ac:dyDescent="0.25">
      <c r="A567" s="28">
        <v>46287</v>
      </c>
      <c r="B567" s="7" t="s">
        <v>93</v>
      </c>
      <c r="C567" s="7" t="s">
        <v>20</v>
      </c>
      <c r="D567" s="7" t="s">
        <v>21</v>
      </c>
      <c r="E567" s="7" t="s">
        <v>69</v>
      </c>
      <c r="F567" s="7" t="s">
        <v>570</v>
      </c>
      <c r="G567" s="7" t="s">
        <v>73</v>
      </c>
      <c r="H567" s="26">
        <v>40</v>
      </c>
      <c r="I567" s="26">
        <v>1</v>
      </c>
      <c r="J567" s="26">
        <v>0</v>
      </c>
      <c r="K567" s="26">
        <v>0</v>
      </c>
      <c r="L567" s="26">
        <v>0</v>
      </c>
      <c r="M567" s="26">
        <v>1</v>
      </c>
      <c r="N567" s="26">
        <v>0</v>
      </c>
      <c r="O567" s="26">
        <v>0</v>
      </c>
      <c r="P567" s="26">
        <f>IF(AND(IFERROR(INDEX(SP_Aktiv,MATCH(C567,SP_Liste,0)),TRUE),IFERROR(INDEX(PK_Aktiv,MATCH(E567,PK_Liste,0)),TRUE),IF(Filter!$L$5="Alle GeVo",TRUE,IF(Filter!$L$5="Nur BÜ-Schlüssel",ISNUMBER(MATCH(H567,BUESchluessel,0)),IFERROR(INDEX(GV_Aktiv,MATCH(G567,GV_Liste,0)),Filter!$H$18)))),1,0)</f>
        <v>0</v>
      </c>
    </row>
    <row r="568" spans="1:16" x14ac:dyDescent="0.25">
      <c r="A568" s="28">
        <v>46287</v>
      </c>
      <c r="B568" s="7" t="s">
        <v>93</v>
      </c>
      <c r="C568" s="7" t="s">
        <v>20</v>
      </c>
      <c r="D568" s="7" t="s">
        <v>21</v>
      </c>
      <c r="E568" s="7" t="s">
        <v>65</v>
      </c>
      <c r="F568" s="7" t="s">
        <v>29666</v>
      </c>
      <c r="G568" s="7" t="s">
        <v>29667</v>
      </c>
      <c r="H568" s="26">
        <v>419</v>
      </c>
      <c r="I568" s="26">
        <v>1</v>
      </c>
      <c r="J568" s="26">
        <v>0</v>
      </c>
      <c r="K568" s="26">
        <v>0</v>
      </c>
      <c r="L568" s="26">
        <v>0</v>
      </c>
      <c r="M568" s="26">
        <v>0</v>
      </c>
      <c r="N568" s="26">
        <v>1</v>
      </c>
      <c r="O568" s="26">
        <v>0</v>
      </c>
      <c r="P568" s="26">
        <f>IF(AND(IFERROR(INDEX(SP_Aktiv,MATCH(C568,SP_Liste,0)),TRUE),IFERROR(INDEX(PK_Aktiv,MATCH(E568,PK_Liste,0)),TRUE),IF(Filter!$L$5="Alle GeVo",TRUE,IF(Filter!$L$5="Nur BÜ-Schlüssel",ISNUMBER(MATCH(H568,BUESchluessel,0)),IFERROR(INDEX(GV_Aktiv,MATCH(G568,GV_Liste,0)),Filter!$H$18)))),1,0)</f>
        <v>0</v>
      </c>
    </row>
    <row r="569" spans="1:16" x14ac:dyDescent="0.25">
      <c r="A569" s="28">
        <v>46287</v>
      </c>
      <c r="B569" s="7" t="s">
        <v>93</v>
      </c>
      <c r="C569" s="7" t="s">
        <v>20</v>
      </c>
      <c r="D569" s="7" t="s">
        <v>21</v>
      </c>
      <c r="E569" s="7" t="s">
        <v>33</v>
      </c>
      <c r="F569" s="7" t="s">
        <v>661</v>
      </c>
      <c r="G569" s="7" t="s">
        <v>662</v>
      </c>
      <c r="H569" s="26">
        <v>146</v>
      </c>
      <c r="I569" s="26">
        <v>1</v>
      </c>
      <c r="J569" s="26">
        <v>0</v>
      </c>
      <c r="K569" s="26">
        <v>0</v>
      </c>
      <c r="L569" s="26">
        <v>0</v>
      </c>
      <c r="M569" s="26">
        <v>1</v>
      </c>
      <c r="N569" s="26">
        <v>0</v>
      </c>
      <c r="O569" s="26">
        <v>0</v>
      </c>
      <c r="P569" s="26">
        <f>IF(AND(IFERROR(INDEX(SP_Aktiv,MATCH(C569,SP_Liste,0)),TRUE),IFERROR(INDEX(PK_Aktiv,MATCH(E569,PK_Liste,0)),TRUE),IF(Filter!$L$5="Alle GeVo",TRUE,IF(Filter!$L$5="Nur BÜ-Schlüssel",ISNUMBER(MATCH(H569,BUESchluessel,0)),IFERROR(INDEX(GV_Aktiv,MATCH(G569,GV_Liste,0)),Filter!$H$18)))),1,0)</f>
        <v>1</v>
      </c>
    </row>
    <row r="570" spans="1:16" x14ac:dyDescent="0.25">
      <c r="A570" s="28">
        <v>46287</v>
      </c>
      <c r="B570" s="7" t="s">
        <v>93</v>
      </c>
      <c r="C570" s="7" t="s">
        <v>14</v>
      </c>
      <c r="D570" s="7" t="s">
        <v>14</v>
      </c>
      <c r="E570" s="7" t="s">
        <v>34</v>
      </c>
      <c r="F570" s="7" t="s">
        <v>520</v>
      </c>
      <c r="G570" s="7" t="s">
        <v>83</v>
      </c>
      <c r="H570" s="26">
        <v>2015</v>
      </c>
      <c r="I570" s="26">
        <v>2129</v>
      </c>
      <c r="J570" s="26">
        <v>0</v>
      </c>
      <c r="K570" s="26">
        <v>0</v>
      </c>
      <c r="L570" s="26">
        <v>821</v>
      </c>
      <c r="M570" s="26">
        <v>1308</v>
      </c>
      <c r="N570" s="26">
        <v>0</v>
      </c>
      <c r="O570" s="26">
        <v>0</v>
      </c>
      <c r="P570" s="26">
        <f>IF(AND(IFERROR(INDEX(SP_Aktiv,MATCH(C570,SP_Liste,0)),TRUE),IFERROR(INDEX(PK_Aktiv,MATCH(E570,PK_Liste,0)),TRUE),IF(Filter!$L$5="Alle GeVo",TRUE,IF(Filter!$L$5="Nur BÜ-Schlüssel",ISNUMBER(MATCH(H570,BUESchluessel,0)),IFERROR(INDEX(GV_Aktiv,MATCH(G570,GV_Liste,0)),Filter!$H$18)))),1,0)</f>
        <v>1</v>
      </c>
    </row>
    <row r="571" spans="1:16" x14ac:dyDescent="0.25">
      <c r="A571" s="28">
        <v>46287</v>
      </c>
      <c r="B571" s="7" t="s">
        <v>93</v>
      </c>
      <c r="C571" s="7" t="s">
        <v>14</v>
      </c>
      <c r="D571" s="7" t="s">
        <v>14</v>
      </c>
      <c r="E571" s="7" t="s">
        <v>64</v>
      </c>
      <c r="F571" s="7" t="s">
        <v>517</v>
      </c>
      <c r="G571" s="7" t="s">
        <v>84</v>
      </c>
      <c r="H571" s="26">
        <v>6065</v>
      </c>
      <c r="I571" s="26">
        <v>586</v>
      </c>
      <c r="J571" s="26">
        <v>0</v>
      </c>
      <c r="K571" s="26">
        <v>0</v>
      </c>
      <c r="L571" s="26">
        <v>177</v>
      </c>
      <c r="M571" s="26">
        <v>408</v>
      </c>
      <c r="N571" s="26">
        <v>1</v>
      </c>
      <c r="O571" s="26">
        <v>0</v>
      </c>
      <c r="P571" s="26">
        <f>IF(AND(IFERROR(INDEX(SP_Aktiv,MATCH(C571,SP_Liste,0)),TRUE),IFERROR(INDEX(PK_Aktiv,MATCH(E571,PK_Liste,0)),TRUE),IF(Filter!$L$5="Alle GeVo",TRUE,IF(Filter!$L$5="Nur BÜ-Schlüssel",ISNUMBER(MATCH(H571,BUESchluessel,0)),IFERROR(INDEX(GV_Aktiv,MATCH(G571,GV_Liste,0)),Filter!$H$18)))),1,0)</f>
        <v>0</v>
      </c>
    </row>
    <row r="572" spans="1:16" x14ac:dyDescent="0.25">
      <c r="A572" s="28">
        <v>46287</v>
      </c>
      <c r="B572" s="7" t="s">
        <v>93</v>
      </c>
      <c r="C572" s="7" t="s">
        <v>14</v>
      </c>
      <c r="D572" s="7" t="s">
        <v>14</v>
      </c>
      <c r="E572" s="7" t="s">
        <v>69</v>
      </c>
      <c r="F572" s="7" t="s">
        <v>520</v>
      </c>
      <c r="G572" s="7" t="s">
        <v>83</v>
      </c>
      <c r="H572" s="26">
        <v>2015</v>
      </c>
      <c r="I572" s="26">
        <v>126</v>
      </c>
      <c r="J572" s="26">
        <v>0</v>
      </c>
      <c r="K572" s="26">
        <v>0</v>
      </c>
      <c r="L572" s="26">
        <v>86</v>
      </c>
      <c r="M572" s="26">
        <v>38</v>
      </c>
      <c r="N572" s="26">
        <v>1</v>
      </c>
      <c r="O572" s="26">
        <v>1</v>
      </c>
      <c r="P572" s="26">
        <f>IF(AND(IFERROR(INDEX(SP_Aktiv,MATCH(C572,SP_Liste,0)),TRUE),IFERROR(INDEX(PK_Aktiv,MATCH(E572,PK_Liste,0)),TRUE),IF(Filter!$L$5="Alle GeVo",TRUE,IF(Filter!$L$5="Nur BÜ-Schlüssel",ISNUMBER(MATCH(H572,BUESchluessel,0)),IFERROR(INDEX(GV_Aktiv,MATCH(G572,GV_Liste,0)),Filter!$H$18)))),1,0)</f>
        <v>0</v>
      </c>
    </row>
    <row r="573" spans="1:16" x14ac:dyDescent="0.25">
      <c r="A573" s="28">
        <v>46287</v>
      </c>
      <c r="B573" s="7" t="s">
        <v>93</v>
      </c>
      <c r="C573" s="7" t="s">
        <v>14</v>
      </c>
      <c r="D573" s="7" t="s">
        <v>14</v>
      </c>
      <c r="E573" s="7" t="s">
        <v>69</v>
      </c>
      <c r="F573" s="7" t="s">
        <v>517</v>
      </c>
      <c r="G573" s="7" t="s">
        <v>84</v>
      </c>
      <c r="H573" s="26">
        <v>6065</v>
      </c>
      <c r="I573" s="26">
        <v>42</v>
      </c>
      <c r="J573" s="26">
        <v>0</v>
      </c>
      <c r="K573" s="26">
        <v>0</v>
      </c>
      <c r="L573" s="26">
        <v>4</v>
      </c>
      <c r="M573" s="26">
        <v>36</v>
      </c>
      <c r="N573" s="26">
        <v>2</v>
      </c>
      <c r="O573" s="26">
        <v>0</v>
      </c>
      <c r="P573" s="26">
        <f>IF(AND(IFERROR(INDEX(SP_Aktiv,MATCH(C573,SP_Liste,0)),TRUE),IFERROR(INDEX(PK_Aktiv,MATCH(E573,PK_Liste,0)),TRUE),IF(Filter!$L$5="Alle GeVo",TRUE,IF(Filter!$L$5="Nur BÜ-Schlüssel",ISNUMBER(MATCH(H573,BUESchluessel,0)),IFERROR(INDEX(GV_Aktiv,MATCH(G573,GV_Liste,0)),Filter!$H$18)))),1,0)</f>
        <v>0</v>
      </c>
    </row>
    <row r="574" spans="1:16" x14ac:dyDescent="0.25">
      <c r="A574" s="28">
        <v>46287</v>
      </c>
      <c r="B574" s="7" t="s">
        <v>93</v>
      </c>
      <c r="C574" s="7" t="s">
        <v>14</v>
      </c>
      <c r="D574" s="7" t="s">
        <v>14</v>
      </c>
      <c r="E574" s="7" t="s">
        <v>34</v>
      </c>
      <c r="F574" s="7" t="s">
        <v>29668</v>
      </c>
      <c r="G574" s="7">
        <v>99</v>
      </c>
      <c r="H574" s="26">
        <v>99</v>
      </c>
      <c r="I574" s="26">
        <v>1</v>
      </c>
      <c r="J574" s="26">
        <v>0</v>
      </c>
      <c r="K574" s="26">
        <v>0</v>
      </c>
      <c r="L574" s="26">
        <v>1</v>
      </c>
      <c r="M574" s="26">
        <v>0</v>
      </c>
      <c r="N574" s="26">
        <v>0</v>
      </c>
      <c r="O574" s="26">
        <v>0</v>
      </c>
      <c r="P574" s="26">
        <f>IF(AND(IFERROR(INDEX(SP_Aktiv,MATCH(C574,SP_Liste,0)),TRUE),IFERROR(INDEX(PK_Aktiv,MATCH(E574,PK_Liste,0)),TRUE),IF(Filter!$L$5="Alle GeVo",TRUE,IF(Filter!$L$5="Nur BÜ-Schlüssel",ISNUMBER(MATCH(H574,BUESchluessel,0)),IFERROR(INDEX(GV_Aktiv,MATCH(G574,GV_Liste,0)),Filter!$H$18)))),1,0)</f>
        <v>1</v>
      </c>
    </row>
    <row r="575" spans="1:16" x14ac:dyDescent="0.25">
      <c r="A575" s="28">
        <v>46287</v>
      </c>
      <c r="B575" s="7" t="s">
        <v>93</v>
      </c>
      <c r="C575" s="7" t="s">
        <v>14</v>
      </c>
      <c r="D575" s="7" t="s">
        <v>14</v>
      </c>
      <c r="E575" s="7" t="s">
        <v>35</v>
      </c>
      <c r="F575" s="7" t="s">
        <v>517</v>
      </c>
      <c r="G575" s="7" t="s">
        <v>84</v>
      </c>
      <c r="H575" s="26">
        <v>6065</v>
      </c>
      <c r="I575" s="26">
        <v>1</v>
      </c>
      <c r="J575" s="26">
        <v>0</v>
      </c>
      <c r="K575" s="26">
        <v>0</v>
      </c>
      <c r="L575" s="26">
        <v>0</v>
      </c>
      <c r="M575" s="26">
        <v>1</v>
      </c>
      <c r="N575" s="26">
        <v>0</v>
      </c>
      <c r="O575" s="26">
        <v>0</v>
      </c>
      <c r="P575" s="26">
        <f>IF(AND(IFERROR(INDEX(SP_Aktiv,MATCH(C575,SP_Liste,0)),TRUE),IFERROR(INDEX(PK_Aktiv,MATCH(E575,PK_Liste,0)),TRUE),IF(Filter!$L$5="Alle GeVo",TRUE,IF(Filter!$L$5="Nur BÜ-Schlüssel",ISNUMBER(MATCH(H575,BUESchluessel,0)),IFERROR(INDEX(GV_Aktiv,MATCH(G575,GV_Liste,0)),Filter!$H$18)))),1,0)</f>
        <v>1</v>
      </c>
    </row>
    <row r="576" spans="1:16" x14ac:dyDescent="0.25">
      <c r="A576" s="28">
        <v>46287</v>
      </c>
      <c r="B576" s="7" t="s">
        <v>93</v>
      </c>
      <c r="C576" s="7" t="s">
        <v>14</v>
      </c>
      <c r="D576" s="7" t="s">
        <v>14</v>
      </c>
      <c r="E576" s="7" t="s">
        <v>67</v>
      </c>
      <c r="F576" s="7" t="s">
        <v>520</v>
      </c>
      <c r="G576" s="7" t="s">
        <v>83</v>
      </c>
      <c r="H576" s="26">
        <v>2015</v>
      </c>
      <c r="I576" s="26">
        <v>1</v>
      </c>
      <c r="J576" s="26">
        <v>0</v>
      </c>
      <c r="K576" s="26">
        <v>0</v>
      </c>
      <c r="L576" s="26">
        <v>0</v>
      </c>
      <c r="M576" s="26">
        <v>1</v>
      </c>
      <c r="N576" s="26">
        <v>0</v>
      </c>
      <c r="O576" s="26">
        <v>0</v>
      </c>
      <c r="P576" s="26">
        <f>IF(AND(IFERROR(INDEX(SP_Aktiv,MATCH(C576,SP_Liste,0)),TRUE),IFERROR(INDEX(PK_Aktiv,MATCH(E576,PK_Liste,0)),TRUE),IF(Filter!$L$5="Alle GeVo",TRUE,IF(Filter!$L$5="Nur BÜ-Schlüssel",ISNUMBER(MATCH(H576,BUESchluessel,0)),IFERROR(INDEX(GV_Aktiv,MATCH(G576,GV_Liste,0)),Filter!$H$18)))),1,0)</f>
        <v>0</v>
      </c>
    </row>
    <row r="577" spans="1:16" x14ac:dyDescent="0.25">
      <c r="A577" s="28">
        <v>46287</v>
      </c>
      <c r="B577" s="7" t="s">
        <v>93</v>
      </c>
      <c r="C577" s="7" t="s">
        <v>14</v>
      </c>
      <c r="D577" s="7" t="s">
        <v>14</v>
      </c>
      <c r="E577" s="7" t="s">
        <v>35</v>
      </c>
      <c r="F577" s="7" t="s">
        <v>520</v>
      </c>
      <c r="G577" s="7" t="s">
        <v>83</v>
      </c>
      <c r="H577" s="26">
        <v>2015</v>
      </c>
      <c r="I577" s="26">
        <v>1</v>
      </c>
      <c r="J577" s="26">
        <v>0</v>
      </c>
      <c r="K577" s="26">
        <v>0</v>
      </c>
      <c r="L577" s="26">
        <v>0</v>
      </c>
      <c r="M577" s="26">
        <v>1</v>
      </c>
      <c r="N577" s="26">
        <v>0</v>
      </c>
      <c r="O577" s="26">
        <v>0</v>
      </c>
      <c r="P577" s="26">
        <f>IF(AND(IFERROR(INDEX(SP_Aktiv,MATCH(C577,SP_Liste,0)),TRUE),IFERROR(INDEX(PK_Aktiv,MATCH(E577,PK_Liste,0)),TRUE),IF(Filter!$L$5="Alle GeVo",TRUE,IF(Filter!$L$5="Nur BÜ-Schlüssel",ISNUMBER(MATCH(H577,BUESchluessel,0)),IFERROR(INDEX(GV_Aktiv,MATCH(G577,GV_Liste,0)),Filter!$H$18)))),1,0)</f>
        <v>1</v>
      </c>
    </row>
    <row r="578" spans="1:16" x14ac:dyDescent="0.25">
      <c r="A578" s="28">
        <v>46287</v>
      </c>
      <c r="B578" s="7" t="s">
        <v>93</v>
      </c>
      <c r="C578" s="7" t="s">
        <v>14</v>
      </c>
      <c r="D578" s="7" t="s">
        <v>14</v>
      </c>
      <c r="E578" s="7" t="s">
        <v>34</v>
      </c>
      <c r="F578" s="7" t="s">
        <v>851</v>
      </c>
      <c r="G578" s="7" t="s">
        <v>852</v>
      </c>
      <c r="H578" s="26">
        <v>5000</v>
      </c>
      <c r="I578" s="26">
        <v>1</v>
      </c>
      <c r="J578" s="26">
        <v>0</v>
      </c>
      <c r="K578" s="26">
        <v>0</v>
      </c>
      <c r="L578" s="26">
        <v>0</v>
      </c>
      <c r="M578" s="26">
        <v>1</v>
      </c>
      <c r="N578" s="26">
        <v>0</v>
      </c>
      <c r="O578" s="26">
        <v>0</v>
      </c>
      <c r="P578" s="26">
        <f>IF(AND(IFERROR(INDEX(SP_Aktiv,MATCH(C578,SP_Liste,0)),TRUE),IFERROR(INDEX(PK_Aktiv,MATCH(E578,PK_Liste,0)),TRUE),IF(Filter!$L$5="Alle GeVo",TRUE,IF(Filter!$L$5="Nur BÜ-Schlüssel",ISNUMBER(MATCH(H578,BUESchluessel,0)),IFERROR(INDEX(GV_Aktiv,MATCH(G578,GV_Liste,0)),Filter!$H$18)))),1,0)</f>
        <v>1</v>
      </c>
    </row>
    <row r="579" spans="1:16" x14ac:dyDescent="0.25">
      <c r="A579" s="28">
        <v>46287</v>
      </c>
      <c r="B579" s="7" t="s">
        <v>93</v>
      </c>
      <c r="C579" s="7" t="s">
        <v>14</v>
      </c>
      <c r="D579" s="7" t="s">
        <v>14</v>
      </c>
      <c r="E579" s="7" t="s">
        <v>69</v>
      </c>
      <c r="F579" s="7" t="s">
        <v>757</v>
      </c>
      <c r="G579" s="7" t="s">
        <v>758</v>
      </c>
      <c r="H579" s="26">
        <v>6083</v>
      </c>
      <c r="I579" s="26">
        <v>2</v>
      </c>
      <c r="J579" s="26">
        <v>0</v>
      </c>
      <c r="K579" s="26">
        <v>0</v>
      </c>
      <c r="L579" s="26">
        <v>0</v>
      </c>
      <c r="M579" s="26">
        <v>1</v>
      </c>
      <c r="N579" s="26">
        <v>1</v>
      </c>
      <c r="O579" s="26">
        <v>0</v>
      </c>
      <c r="P579" s="26">
        <f>IF(AND(IFERROR(INDEX(SP_Aktiv,MATCH(C579,SP_Liste,0)),TRUE),IFERROR(INDEX(PK_Aktiv,MATCH(E579,PK_Liste,0)),TRUE),IF(Filter!$L$5="Alle GeVo",TRUE,IF(Filter!$L$5="Nur BÜ-Schlüssel",ISNUMBER(MATCH(H579,BUESchluessel,0)),IFERROR(INDEX(GV_Aktiv,MATCH(G579,GV_Liste,0)),Filter!$H$18)))),1,0)</f>
        <v>0</v>
      </c>
    </row>
    <row r="580" spans="1:16" x14ac:dyDescent="0.25">
      <c r="A580" s="28">
        <v>46287</v>
      </c>
      <c r="B580" s="7" t="s">
        <v>93</v>
      </c>
      <c r="C580" s="7" t="s">
        <v>14</v>
      </c>
      <c r="D580" s="7" t="s">
        <v>14</v>
      </c>
      <c r="E580" s="7" t="s">
        <v>64</v>
      </c>
      <c r="F580" s="7" t="s">
        <v>637</v>
      </c>
      <c r="G580" s="7" t="s">
        <v>638</v>
      </c>
      <c r="H580" s="26">
        <v>5030</v>
      </c>
      <c r="I580" s="26">
        <v>1</v>
      </c>
      <c r="J580" s="26">
        <v>0</v>
      </c>
      <c r="K580" s="26">
        <v>0</v>
      </c>
      <c r="L580" s="26">
        <v>1</v>
      </c>
      <c r="M580" s="26">
        <v>0</v>
      </c>
      <c r="N580" s="26">
        <v>0</v>
      </c>
      <c r="O580" s="26">
        <v>0</v>
      </c>
      <c r="P580" s="26">
        <f>IF(AND(IFERROR(INDEX(SP_Aktiv,MATCH(C580,SP_Liste,0)),TRUE),IFERROR(INDEX(PK_Aktiv,MATCH(E580,PK_Liste,0)),TRUE),IF(Filter!$L$5="Alle GeVo",TRUE,IF(Filter!$L$5="Nur BÜ-Schlüssel",ISNUMBER(MATCH(H580,BUESchluessel,0)),IFERROR(INDEX(GV_Aktiv,MATCH(G580,GV_Liste,0)),Filter!$H$18)))),1,0)</f>
        <v>0</v>
      </c>
    </row>
    <row r="581" spans="1:16" x14ac:dyDescent="0.25">
      <c r="A581" s="28">
        <v>46287</v>
      </c>
      <c r="B581" s="7" t="s">
        <v>93</v>
      </c>
      <c r="C581" s="7" t="s">
        <v>14</v>
      </c>
      <c r="D581" s="7" t="s">
        <v>14</v>
      </c>
      <c r="E581" s="7" t="s">
        <v>33</v>
      </c>
      <c r="F581" s="7" t="s">
        <v>29669</v>
      </c>
      <c r="G581" s="7" t="s">
        <v>29670</v>
      </c>
      <c r="H581" s="26">
        <v>5029</v>
      </c>
      <c r="I581" s="26">
        <v>1</v>
      </c>
      <c r="J581" s="26">
        <v>0</v>
      </c>
      <c r="K581" s="26">
        <v>0</v>
      </c>
      <c r="L581" s="26">
        <v>0</v>
      </c>
      <c r="M581" s="26">
        <v>1</v>
      </c>
      <c r="N581" s="26">
        <v>0</v>
      </c>
      <c r="O581" s="26">
        <v>0</v>
      </c>
      <c r="P581" s="26">
        <f>IF(AND(IFERROR(INDEX(SP_Aktiv,MATCH(C581,SP_Liste,0)),TRUE),IFERROR(INDEX(PK_Aktiv,MATCH(E581,PK_Liste,0)),TRUE),IF(Filter!$L$5="Alle GeVo",TRUE,IF(Filter!$L$5="Nur BÜ-Schlüssel",ISNUMBER(MATCH(H581,BUESchluessel,0)),IFERROR(INDEX(GV_Aktiv,MATCH(G581,GV_Liste,0)),Filter!$H$18)))),1,0)</f>
        <v>1</v>
      </c>
    </row>
    <row r="582" spans="1:16" x14ac:dyDescent="0.25">
      <c r="A582" s="28">
        <v>46287</v>
      </c>
      <c r="B582" s="7" t="s">
        <v>93</v>
      </c>
      <c r="C582" s="7" t="s">
        <v>14</v>
      </c>
      <c r="D582" s="7" t="s">
        <v>14</v>
      </c>
      <c r="E582" s="7" t="s">
        <v>69</v>
      </c>
      <c r="F582" s="7" t="s">
        <v>29671</v>
      </c>
      <c r="G582" s="7">
        <v>9015</v>
      </c>
      <c r="H582" s="26">
        <v>9015</v>
      </c>
      <c r="I582" s="26">
        <v>3</v>
      </c>
      <c r="J582" s="26">
        <v>0</v>
      </c>
      <c r="K582" s="26">
        <v>0</v>
      </c>
      <c r="L582" s="26">
        <v>0</v>
      </c>
      <c r="M582" s="26">
        <v>3</v>
      </c>
      <c r="N582" s="26">
        <v>0</v>
      </c>
      <c r="O582" s="26">
        <v>0</v>
      </c>
      <c r="P582" s="26">
        <f>IF(AND(IFERROR(INDEX(SP_Aktiv,MATCH(C582,SP_Liste,0)),TRUE),IFERROR(INDEX(PK_Aktiv,MATCH(E582,PK_Liste,0)),TRUE),IF(Filter!$L$5="Alle GeVo",TRUE,IF(Filter!$L$5="Nur BÜ-Schlüssel",ISNUMBER(MATCH(H582,BUESchluessel,0)),IFERROR(INDEX(GV_Aktiv,MATCH(G582,GV_Liste,0)),Filter!$H$18)))),1,0)</f>
        <v>0</v>
      </c>
    </row>
    <row r="583" spans="1:16" x14ac:dyDescent="0.25">
      <c r="A583" s="28">
        <v>46287</v>
      </c>
      <c r="B583" s="7" t="s">
        <v>93</v>
      </c>
      <c r="C583" s="7" t="s">
        <v>14</v>
      </c>
      <c r="D583" s="7" t="s">
        <v>14</v>
      </c>
      <c r="E583" s="7" t="s">
        <v>69</v>
      </c>
      <c r="F583" s="7" t="s">
        <v>29672</v>
      </c>
      <c r="G583" s="7">
        <v>7128</v>
      </c>
      <c r="H583" s="26">
        <v>7128</v>
      </c>
      <c r="I583" s="26">
        <v>2</v>
      </c>
      <c r="J583" s="26">
        <v>0</v>
      </c>
      <c r="K583" s="26">
        <v>0</v>
      </c>
      <c r="L583" s="26">
        <v>0</v>
      </c>
      <c r="M583" s="26">
        <v>2</v>
      </c>
      <c r="N583" s="26">
        <v>0</v>
      </c>
      <c r="O583" s="26">
        <v>0</v>
      </c>
      <c r="P583" s="26">
        <f>IF(AND(IFERROR(INDEX(SP_Aktiv,MATCH(C583,SP_Liste,0)),TRUE),IFERROR(INDEX(PK_Aktiv,MATCH(E583,PK_Liste,0)),TRUE),IF(Filter!$L$5="Alle GeVo",TRUE,IF(Filter!$L$5="Nur BÜ-Schlüssel",ISNUMBER(MATCH(H583,BUESchluessel,0)),IFERROR(INDEX(GV_Aktiv,MATCH(G583,GV_Liste,0)),Filter!$H$18)))),1,0)</f>
        <v>0</v>
      </c>
    </row>
    <row r="584" spans="1:16" x14ac:dyDescent="0.25">
      <c r="A584" s="28">
        <v>46287</v>
      </c>
      <c r="B584" s="7" t="s">
        <v>93</v>
      </c>
      <c r="C584" s="7" t="s">
        <v>14</v>
      </c>
      <c r="D584" s="7" t="s">
        <v>14</v>
      </c>
      <c r="E584" s="7" t="s">
        <v>34</v>
      </c>
      <c r="F584" s="7" t="s">
        <v>29672</v>
      </c>
      <c r="G584" s="7">
        <v>7128</v>
      </c>
      <c r="H584" s="26">
        <v>7128</v>
      </c>
      <c r="I584" s="26">
        <v>1</v>
      </c>
      <c r="J584" s="26">
        <v>0</v>
      </c>
      <c r="K584" s="26">
        <v>0</v>
      </c>
      <c r="L584" s="26">
        <v>1</v>
      </c>
      <c r="M584" s="26">
        <v>0</v>
      </c>
      <c r="N584" s="26">
        <v>0</v>
      </c>
      <c r="O584" s="26">
        <v>0</v>
      </c>
      <c r="P584" s="26">
        <f>IF(AND(IFERROR(INDEX(SP_Aktiv,MATCH(C584,SP_Liste,0)),TRUE),IFERROR(INDEX(PK_Aktiv,MATCH(E584,PK_Liste,0)),TRUE),IF(Filter!$L$5="Alle GeVo",TRUE,IF(Filter!$L$5="Nur BÜ-Schlüssel",ISNUMBER(MATCH(H584,BUESchluessel,0)),IFERROR(INDEX(GV_Aktiv,MATCH(G584,GV_Liste,0)),Filter!$H$18)))),1,0)</f>
        <v>1</v>
      </c>
    </row>
    <row r="585" spans="1:16" x14ac:dyDescent="0.25">
      <c r="A585" s="28">
        <v>46287</v>
      </c>
      <c r="B585" s="7" t="s">
        <v>93</v>
      </c>
      <c r="C585" s="7" t="s">
        <v>14</v>
      </c>
      <c r="D585" s="7" t="s">
        <v>14</v>
      </c>
      <c r="E585" s="7" t="s">
        <v>34</v>
      </c>
      <c r="F585" s="7" t="s">
        <v>757</v>
      </c>
      <c r="G585" s="7" t="s">
        <v>758</v>
      </c>
      <c r="H585" s="26">
        <v>6083</v>
      </c>
      <c r="I585" s="26">
        <v>2</v>
      </c>
      <c r="J585" s="26">
        <v>0</v>
      </c>
      <c r="K585" s="26">
        <v>0</v>
      </c>
      <c r="L585" s="26">
        <v>1</v>
      </c>
      <c r="M585" s="26">
        <v>1</v>
      </c>
      <c r="N585" s="26">
        <v>0</v>
      </c>
      <c r="O585" s="26">
        <v>0</v>
      </c>
      <c r="P585" s="26">
        <f>IF(AND(IFERROR(INDEX(SP_Aktiv,MATCH(C585,SP_Liste,0)),TRUE),IFERROR(INDEX(PK_Aktiv,MATCH(E585,PK_Liste,0)),TRUE),IF(Filter!$L$5="Alle GeVo",TRUE,IF(Filter!$L$5="Nur BÜ-Schlüssel",ISNUMBER(MATCH(H585,BUESchluessel,0)),IFERROR(INDEX(GV_Aktiv,MATCH(G585,GV_Liste,0)),Filter!$H$18)))),1,0)</f>
        <v>1</v>
      </c>
    </row>
    <row r="586" spans="1:16" x14ac:dyDescent="0.25">
      <c r="A586" s="28">
        <v>46287</v>
      </c>
      <c r="B586" s="7" t="s">
        <v>93</v>
      </c>
      <c r="C586" s="7" t="s">
        <v>14</v>
      </c>
      <c r="D586" s="7" t="s">
        <v>14</v>
      </c>
      <c r="E586" s="7" t="s">
        <v>64</v>
      </c>
      <c r="F586" s="7" t="s">
        <v>832</v>
      </c>
      <c r="G586" s="7" t="s">
        <v>833</v>
      </c>
      <c r="H586" s="26">
        <v>6053</v>
      </c>
      <c r="I586" s="26">
        <v>1</v>
      </c>
      <c r="J586" s="26">
        <v>0</v>
      </c>
      <c r="K586" s="26">
        <v>0</v>
      </c>
      <c r="L586" s="26">
        <v>1</v>
      </c>
      <c r="M586" s="26">
        <v>0</v>
      </c>
      <c r="N586" s="26">
        <v>0</v>
      </c>
      <c r="O586" s="26">
        <v>0</v>
      </c>
      <c r="P586" s="26">
        <f>IF(AND(IFERROR(INDEX(SP_Aktiv,MATCH(C586,SP_Liste,0)),TRUE),IFERROR(INDEX(PK_Aktiv,MATCH(E586,PK_Liste,0)),TRUE),IF(Filter!$L$5="Alle GeVo",TRUE,IF(Filter!$L$5="Nur BÜ-Schlüssel",ISNUMBER(MATCH(H586,BUESchluessel,0)),IFERROR(INDEX(GV_Aktiv,MATCH(G586,GV_Liste,0)),Filter!$H$18)))),1,0)</f>
        <v>0</v>
      </c>
    </row>
    <row r="587" spans="1:16" x14ac:dyDescent="0.25">
      <c r="A587" s="28">
        <v>46287</v>
      </c>
      <c r="B587" s="7" t="s">
        <v>93</v>
      </c>
      <c r="C587" s="7" t="s">
        <v>14</v>
      </c>
      <c r="D587" s="7" t="s">
        <v>14</v>
      </c>
      <c r="E587" s="7" t="s">
        <v>68</v>
      </c>
      <c r="F587" s="7" t="s">
        <v>827</v>
      </c>
      <c r="G587" s="7" t="s">
        <v>828</v>
      </c>
      <c r="H587" s="26">
        <v>6069</v>
      </c>
      <c r="I587" s="26">
        <v>1</v>
      </c>
      <c r="J587" s="26">
        <v>0</v>
      </c>
      <c r="K587" s="26">
        <v>0</v>
      </c>
      <c r="L587" s="26">
        <v>0</v>
      </c>
      <c r="M587" s="26">
        <v>1</v>
      </c>
      <c r="N587" s="26">
        <v>0</v>
      </c>
      <c r="O587" s="26">
        <v>0</v>
      </c>
      <c r="P587" s="26">
        <f>IF(AND(IFERROR(INDEX(SP_Aktiv,MATCH(C587,SP_Liste,0)),TRUE),IFERROR(INDEX(PK_Aktiv,MATCH(E587,PK_Liste,0)),TRUE),IF(Filter!$L$5="Alle GeVo",TRUE,IF(Filter!$L$5="Nur BÜ-Schlüssel",ISNUMBER(MATCH(H587,BUESchluessel,0)),IFERROR(INDEX(GV_Aktiv,MATCH(G587,GV_Liste,0)),Filter!$H$18)))),1,0)</f>
        <v>0</v>
      </c>
    </row>
    <row r="588" spans="1:16" x14ac:dyDescent="0.25">
      <c r="A588" s="28">
        <v>46287</v>
      </c>
      <c r="B588" s="7" t="s">
        <v>93</v>
      </c>
      <c r="C588" s="7" t="s">
        <v>14</v>
      </c>
      <c r="D588" s="7" t="s">
        <v>14</v>
      </c>
      <c r="E588" s="7" t="s">
        <v>34</v>
      </c>
      <c r="F588" s="7" t="s">
        <v>517</v>
      </c>
      <c r="G588" s="7" t="s">
        <v>84</v>
      </c>
      <c r="H588" s="26">
        <v>6065</v>
      </c>
      <c r="I588" s="26">
        <v>1</v>
      </c>
      <c r="J588" s="26">
        <v>0</v>
      </c>
      <c r="K588" s="26">
        <v>0</v>
      </c>
      <c r="L588" s="26">
        <v>0</v>
      </c>
      <c r="M588" s="26">
        <v>1</v>
      </c>
      <c r="N588" s="26">
        <v>0</v>
      </c>
      <c r="O588" s="26">
        <v>0</v>
      </c>
      <c r="P588" s="26">
        <f>IF(AND(IFERROR(INDEX(SP_Aktiv,MATCH(C588,SP_Liste,0)),TRUE),IFERROR(INDEX(PK_Aktiv,MATCH(E588,PK_Liste,0)),TRUE),IF(Filter!$L$5="Alle GeVo",TRUE,IF(Filter!$L$5="Nur BÜ-Schlüssel",ISNUMBER(MATCH(H588,BUESchluessel,0)),IFERROR(INDEX(GV_Aktiv,MATCH(G588,GV_Liste,0)),Filter!$H$18)))),1,0)</f>
        <v>1</v>
      </c>
    </row>
    <row r="589" spans="1:16" x14ac:dyDescent="0.25">
      <c r="A589" s="28">
        <v>46287</v>
      </c>
      <c r="B589" s="7" t="s">
        <v>93</v>
      </c>
      <c r="C589" s="7" t="s">
        <v>14</v>
      </c>
      <c r="D589" s="7" t="s">
        <v>14</v>
      </c>
      <c r="E589" s="7" t="s">
        <v>69</v>
      </c>
      <c r="F589" s="7" t="s">
        <v>635</v>
      </c>
      <c r="G589" s="7" t="s">
        <v>636</v>
      </c>
      <c r="H589" s="26">
        <v>6077</v>
      </c>
      <c r="I589" s="26">
        <v>1</v>
      </c>
      <c r="J589" s="26">
        <v>0</v>
      </c>
      <c r="K589" s="26">
        <v>0</v>
      </c>
      <c r="L589" s="26">
        <v>0</v>
      </c>
      <c r="M589" s="26">
        <v>1</v>
      </c>
      <c r="N589" s="26">
        <v>0</v>
      </c>
      <c r="O589" s="26">
        <v>0</v>
      </c>
      <c r="P589" s="26">
        <f>IF(AND(IFERROR(INDEX(SP_Aktiv,MATCH(C589,SP_Liste,0)),TRUE),IFERROR(INDEX(PK_Aktiv,MATCH(E589,PK_Liste,0)),TRUE),IF(Filter!$L$5="Alle GeVo",TRUE,IF(Filter!$L$5="Nur BÜ-Schlüssel",ISNUMBER(MATCH(H589,BUESchluessel,0)),IFERROR(INDEX(GV_Aktiv,MATCH(G589,GV_Liste,0)),Filter!$H$18)))),1,0)</f>
        <v>0</v>
      </c>
    </row>
    <row r="590" spans="1:16" x14ac:dyDescent="0.25">
      <c r="A590" s="28">
        <v>46287</v>
      </c>
      <c r="B590" s="7" t="s">
        <v>93</v>
      </c>
      <c r="C590" s="7" t="s">
        <v>14</v>
      </c>
      <c r="D590" s="7" t="s">
        <v>14</v>
      </c>
      <c r="E590" s="7" t="s">
        <v>68</v>
      </c>
      <c r="F590" s="7" t="s">
        <v>1057</v>
      </c>
      <c r="G590" s="7" t="s">
        <v>1058</v>
      </c>
      <c r="H590" s="26">
        <v>2002</v>
      </c>
      <c r="I590" s="26">
        <v>1</v>
      </c>
      <c r="J590" s="26">
        <v>0</v>
      </c>
      <c r="K590" s="26">
        <v>0</v>
      </c>
      <c r="L590" s="26">
        <v>0</v>
      </c>
      <c r="M590" s="26">
        <v>0</v>
      </c>
      <c r="N590" s="26">
        <v>0</v>
      </c>
      <c r="O590" s="26">
        <v>1</v>
      </c>
      <c r="P590" s="26">
        <f>IF(AND(IFERROR(INDEX(SP_Aktiv,MATCH(C590,SP_Liste,0)),TRUE),IFERROR(INDEX(PK_Aktiv,MATCH(E590,PK_Liste,0)),TRUE),IF(Filter!$L$5="Alle GeVo",TRUE,IF(Filter!$L$5="Nur BÜ-Schlüssel",ISNUMBER(MATCH(H590,BUESchluessel,0)),IFERROR(INDEX(GV_Aktiv,MATCH(G590,GV_Liste,0)),Filter!$H$18)))),1,0)</f>
        <v>0</v>
      </c>
    </row>
    <row r="591" spans="1:16" x14ac:dyDescent="0.25">
      <c r="A591" s="28">
        <v>46287</v>
      </c>
      <c r="B591" s="7" t="s">
        <v>93</v>
      </c>
      <c r="C591" s="7" t="s">
        <v>14</v>
      </c>
      <c r="D591" s="7" t="s">
        <v>14</v>
      </c>
      <c r="E591" s="7" t="s">
        <v>69</v>
      </c>
      <c r="F591" s="7" t="s">
        <v>29673</v>
      </c>
      <c r="G591" s="7">
        <v>7153</v>
      </c>
      <c r="H591" s="26">
        <v>7153</v>
      </c>
      <c r="I591" s="26">
        <v>1</v>
      </c>
      <c r="J591" s="26">
        <v>0</v>
      </c>
      <c r="K591" s="26">
        <v>0</v>
      </c>
      <c r="L591" s="26">
        <v>0</v>
      </c>
      <c r="M591" s="26">
        <v>1</v>
      </c>
      <c r="N591" s="26">
        <v>0</v>
      </c>
      <c r="O591" s="26">
        <v>0</v>
      </c>
      <c r="P591" s="26">
        <f>IF(AND(IFERROR(INDEX(SP_Aktiv,MATCH(C591,SP_Liste,0)),TRUE),IFERROR(INDEX(PK_Aktiv,MATCH(E591,PK_Liste,0)),TRUE),IF(Filter!$L$5="Alle GeVo",TRUE,IF(Filter!$L$5="Nur BÜ-Schlüssel",ISNUMBER(MATCH(H591,BUESchluessel,0)),IFERROR(INDEX(GV_Aktiv,MATCH(G591,GV_Liste,0)),Filter!$H$18)))),1,0)</f>
        <v>0</v>
      </c>
    </row>
    <row r="592" spans="1:16" x14ac:dyDescent="0.25">
      <c r="A592" s="28">
        <v>46287</v>
      </c>
      <c r="B592" s="7" t="s">
        <v>93</v>
      </c>
      <c r="C592" s="7" t="s">
        <v>14</v>
      </c>
      <c r="D592" s="7" t="s">
        <v>14</v>
      </c>
      <c r="E592" s="7" t="s">
        <v>69</v>
      </c>
      <c r="F592" s="7" t="s">
        <v>29674</v>
      </c>
      <c r="G592" s="7">
        <v>2069</v>
      </c>
      <c r="H592" s="26">
        <v>2069</v>
      </c>
      <c r="I592" s="26">
        <v>1</v>
      </c>
      <c r="J592" s="26">
        <v>0</v>
      </c>
      <c r="K592" s="26">
        <v>0</v>
      </c>
      <c r="L592" s="26">
        <v>0</v>
      </c>
      <c r="M592" s="26">
        <v>0</v>
      </c>
      <c r="N592" s="26">
        <v>1</v>
      </c>
      <c r="O592" s="26">
        <v>0</v>
      </c>
      <c r="P592" s="26">
        <f>IF(AND(IFERROR(INDEX(SP_Aktiv,MATCH(C592,SP_Liste,0)),TRUE),IFERROR(INDEX(PK_Aktiv,MATCH(E592,PK_Liste,0)),TRUE),IF(Filter!$L$5="Alle GeVo",TRUE,IF(Filter!$L$5="Nur BÜ-Schlüssel",ISNUMBER(MATCH(H592,BUESchluessel,0)),IFERROR(INDEX(GV_Aktiv,MATCH(G592,GV_Liste,0)),Filter!$H$18)))),1,0)</f>
        <v>0</v>
      </c>
    </row>
    <row r="593" spans="1:16" x14ac:dyDescent="0.25">
      <c r="A593" s="28">
        <v>46287</v>
      </c>
      <c r="B593" s="7" t="s">
        <v>93</v>
      </c>
      <c r="C593" s="7" t="s">
        <v>14</v>
      </c>
      <c r="D593" s="7" t="s">
        <v>14</v>
      </c>
      <c r="E593" s="7" t="s">
        <v>69</v>
      </c>
      <c r="F593" s="7" t="s">
        <v>29668</v>
      </c>
      <c r="G593" s="7">
        <v>99</v>
      </c>
      <c r="H593" s="26">
        <v>99</v>
      </c>
      <c r="I593" s="26">
        <v>1</v>
      </c>
      <c r="J593" s="26">
        <v>0</v>
      </c>
      <c r="K593" s="26">
        <v>0</v>
      </c>
      <c r="L593" s="26">
        <v>0</v>
      </c>
      <c r="M593" s="26">
        <v>1</v>
      </c>
      <c r="N593" s="26">
        <v>0</v>
      </c>
      <c r="O593" s="26">
        <v>0</v>
      </c>
      <c r="P593" s="26">
        <f>IF(AND(IFERROR(INDEX(SP_Aktiv,MATCH(C593,SP_Liste,0)),TRUE),IFERROR(INDEX(PK_Aktiv,MATCH(E593,PK_Liste,0)),TRUE),IF(Filter!$L$5="Alle GeVo",TRUE,IF(Filter!$L$5="Nur BÜ-Schlüssel",ISNUMBER(MATCH(H593,BUESchluessel,0)),IFERROR(INDEX(GV_Aktiv,MATCH(G593,GV_Liste,0)),Filter!$H$18)))),1,0)</f>
        <v>0</v>
      </c>
    </row>
    <row r="594" spans="1:16" x14ac:dyDescent="0.25">
      <c r="A594" s="28">
        <v>46287</v>
      </c>
      <c r="B594" s="7" t="s">
        <v>93</v>
      </c>
      <c r="C594" s="7" t="s">
        <v>16</v>
      </c>
      <c r="D594" s="7" t="s">
        <v>17</v>
      </c>
      <c r="E594" s="7" t="s">
        <v>33</v>
      </c>
      <c r="F594" s="7" t="s">
        <v>653</v>
      </c>
      <c r="G594" s="7" t="s">
        <v>77</v>
      </c>
      <c r="H594" s="26">
        <v>401</v>
      </c>
      <c r="I594" s="26">
        <v>631</v>
      </c>
      <c r="J594" s="26">
        <v>0</v>
      </c>
      <c r="K594" s="26">
        <v>0</v>
      </c>
      <c r="L594" s="26">
        <v>153</v>
      </c>
      <c r="M594" s="26">
        <v>283</v>
      </c>
      <c r="N594" s="26">
        <v>195</v>
      </c>
      <c r="O594" s="26">
        <v>0</v>
      </c>
      <c r="P594" s="26">
        <f>IF(AND(IFERROR(INDEX(SP_Aktiv,MATCH(C594,SP_Liste,0)),TRUE),IFERROR(INDEX(PK_Aktiv,MATCH(E594,PK_Liste,0)),TRUE),IF(Filter!$L$5="Alle GeVo",TRUE,IF(Filter!$L$5="Nur BÜ-Schlüssel",ISNUMBER(MATCH(H594,BUESchluessel,0)),IFERROR(INDEX(GV_Aktiv,MATCH(G594,GV_Liste,0)),Filter!$H$18)))),1,0)</f>
        <v>1</v>
      </c>
    </row>
    <row r="595" spans="1:16" x14ac:dyDescent="0.25">
      <c r="A595" s="28">
        <v>46287</v>
      </c>
      <c r="B595" s="7" t="s">
        <v>93</v>
      </c>
      <c r="C595" s="7" t="s">
        <v>16</v>
      </c>
      <c r="D595" s="7" t="s">
        <v>17</v>
      </c>
      <c r="E595" s="7" t="s">
        <v>33</v>
      </c>
      <c r="F595" s="7" t="s">
        <v>627</v>
      </c>
      <c r="G595" s="7" t="s">
        <v>72</v>
      </c>
      <c r="H595" s="26">
        <v>39</v>
      </c>
      <c r="I595" s="26">
        <v>128</v>
      </c>
      <c r="J595" s="26">
        <v>0</v>
      </c>
      <c r="K595" s="26">
        <v>0</v>
      </c>
      <c r="L595" s="26">
        <v>17</v>
      </c>
      <c r="M595" s="26">
        <v>29</v>
      </c>
      <c r="N595" s="26">
        <v>82</v>
      </c>
      <c r="O595" s="26">
        <v>0</v>
      </c>
      <c r="P595" s="26">
        <f>IF(AND(IFERROR(INDEX(SP_Aktiv,MATCH(C595,SP_Liste,0)),TRUE),IFERROR(INDEX(PK_Aktiv,MATCH(E595,PK_Liste,0)),TRUE),IF(Filter!$L$5="Alle GeVo",TRUE,IF(Filter!$L$5="Nur BÜ-Schlüssel",ISNUMBER(MATCH(H595,BUESchluessel,0)),IFERROR(INDEX(GV_Aktiv,MATCH(G595,GV_Liste,0)),Filter!$H$18)))),1,0)</f>
        <v>1</v>
      </c>
    </row>
    <row r="596" spans="1:16" x14ac:dyDescent="0.25">
      <c r="A596" s="28">
        <v>46287</v>
      </c>
      <c r="B596" s="7" t="s">
        <v>93</v>
      </c>
      <c r="C596" s="7" t="s">
        <v>16</v>
      </c>
      <c r="D596" s="7" t="s">
        <v>17</v>
      </c>
      <c r="E596" s="7" t="s">
        <v>65</v>
      </c>
      <c r="F596" s="7" t="s">
        <v>627</v>
      </c>
      <c r="G596" s="7" t="s">
        <v>72</v>
      </c>
      <c r="H596" s="26">
        <v>39</v>
      </c>
      <c r="I596" s="26">
        <v>1</v>
      </c>
      <c r="J596" s="26">
        <v>0</v>
      </c>
      <c r="K596" s="26">
        <v>0</v>
      </c>
      <c r="L596" s="26">
        <v>0</v>
      </c>
      <c r="M596" s="26">
        <v>0</v>
      </c>
      <c r="N596" s="26">
        <v>1</v>
      </c>
      <c r="O596" s="26">
        <v>0</v>
      </c>
      <c r="P596" s="26">
        <f>IF(AND(IFERROR(INDEX(SP_Aktiv,MATCH(C596,SP_Liste,0)),TRUE),IFERROR(INDEX(PK_Aktiv,MATCH(E596,PK_Liste,0)),TRUE),IF(Filter!$L$5="Alle GeVo",TRUE,IF(Filter!$L$5="Nur BÜ-Schlüssel",ISNUMBER(MATCH(H596,BUESchluessel,0)),IFERROR(INDEX(GV_Aktiv,MATCH(G596,GV_Liste,0)),Filter!$H$18)))),1,0)</f>
        <v>0</v>
      </c>
    </row>
    <row r="597" spans="1:16" x14ac:dyDescent="0.25">
      <c r="A597" s="28">
        <v>46287</v>
      </c>
      <c r="B597" s="7" t="s">
        <v>93</v>
      </c>
      <c r="C597" s="7" t="s">
        <v>16</v>
      </c>
      <c r="D597" s="7" t="s">
        <v>17</v>
      </c>
      <c r="E597" s="7" t="s">
        <v>33</v>
      </c>
      <c r="F597" s="7" t="s">
        <v>632</v>
      </c>
      <c r="G597" s="7" t="s">
        <v>633</v>
      </c>
      <c r="H597" s="26">
        <v>869</v>
      </c>
      <c r="I597" s="26">
        <v>24</v>
      </c>
      <c r="J597" s="26">
        <v>0</v>
      </c>
      <c r="K597" s="26">
        <v>0</v>
      </c>
      <c r="L597" s="26">
        <v>24</v>
      </c>
      <c r="M597" s="26">
        <v>0</v>
      </c>
      <c r="N597" s="26">
        <v>0</v>
      </c>
      <c r="O597" s="26">
        <v>0</v>
      </c>
      <c r="P597" s="26">
        <f>IF(AND(IFERROR(INDEX(SP_Aktiv,MATCH(C597,SP_Liste,0)),TRUE),IFERROR(INDEX(PK_Aktiv,MATCH(E597,PK_Liste,0)),TRUE),IF(Filter!$L$5="Alle GeVo",TRUE,IF(Filter!$L$5="Nur BÜ-Schlüssel",ISNUMBER(MATCH(H597,BUESchluessel,0)),IFERROR(INDEX(GV_Aktiv,MATCH(G597,GV_Liste,0)),Filter!$H$18)))),1,0)</f>
        <v>1</v>
      </c>
    </row>
    <row r="598" spans="1:16" x14ac:dyDescent="0.25">
      <c r="A598" s="28">
        <v>46287</v>
      </c>
      <c r="B598" s="7" t="s">
        <v>93</v>
      </c>
      <c r="C598" s="7" t="s">
        <v>16</v>
      </c>
      <c r="D598" s="7" t="s">
        <v>17</v>
      </c>
      <c r="E598" s="7" t="s">
        <v>33</v>
      </c>
      <c r="F598" s="7" t="s">
        <v>927</v>
      </c>
      <c r="G598" s="7" t="s">
        <v>928</v>
      </c>
      <c r="H598" s="26">
        <v>30</v>
      </c>
      <c r="I598" s="26">
        <v>2</v>
      </c>
      <c r="J598" s="26">
        <v>0</v>
      </c>
      <c r="K598" s="26">
        <v>0</v>
      </c>
      <c r="L598" s="26">
        <v>0</v>
      </c>
      <c r="M598" s="26">
        <v>1</v>
      </c>
      <c r="N598" s="26">
        <v>1</v>
      </c>
      <c r="O598" s="26">
        <v>0</v>
      </c>
      <c r="P598" s="26">
        <f>IF(AND(IFERROR(INDEX(SP_Aktiv,MATCH(C598,SP_Liste,0)),TRUE),IFERROR(INDEX(PK_Aktiv,MATCH(E598,PK_Liste,0)),TRUE),IF(Filter!$L$5="Alle GeVo",TRUE,IF(Filter!$L$5="Nur BÜ-Schlüssel",ISNUMBER(MATCH(H598,BUESchluessel,0)),IFERROR(INDEX(GV_Aktiv,MATCH(G598,GV_Liste,0)),Filter!$H$18)))),1,0)</f>
        <v>1</v>
      </c>
    </row>
    <row r="599" spans="1:16" x14ac:dyDescent="0.25">
      <c r="A599" s="28">
        <v>46287</v>
      </c>
      <c r="B599" s="7" t="s">
        <v>93</v>
      </c>
      <c r="C599" s="7" t="s">
        <v>16</v>
      </c>
      <c r="D599" s="7" t="s">
        <v>17</v>
      </c>
      <c r="E599" s="7" t="s">
        <v>33</v>
      </c>
      <c r="F599" s="7" t="s">
        <v>583</v>
      </c>
      <c r="G599" s="7" t="s">
        <v>584</v>
      </c>
      <c r="H599" s="26">
        <v>987</v>
      </c>
      <c r="I599" s="26">
        <v>1</v>
      </c>
      <c r="J599" s="26">
        <v>0</v>
      </c>
      <c r="K599" s="26">
        <v>0</v>
      </c>
      <c r="L599" s="26">
        <v>0</v>
      </c>
      <c r="M599" s="26">
        <v>0</v>
      </c>
      <c r="N599" s="26">
        <v>1</v>
      </c>
      <c r="O599" s="26">
        <v>0</v>
      </c>
      <c r="P599" s="26">
        <f>IF(AND(IFERROR(INDEX(SP_Aktiv,MATCH(C599,SP_Liste,0)),TRUE),IFERROR(INDEX(PK_Aktiv,MATCH(E599,PK_Liste,0)),TRUE),IF(Filter!$L$5="Alle GeVo",TRUE,IF(Filter!$L$5="Nur BÜ-Schlüssel",ISNUMBER(MATCH(H599,BUESchluessel,0)),IFERROR(INDEX(GV_Aktiv,MATCH(G599,GV_Liste,0)),Filter!$H$18)))),1,0)</f>
        <v>1</v>
      </c>
    </row>
    <row r="600" spans="1:16" x14ac:dyDescent="0.25">
      <c r="A600" s="28">
        <v>46287</v>
      </c>
      <c r="B600" s="7" t="s">
        <v>93</v>
      </c>
      <c r="C600" s="7" t="s">
        <v>16</v>
      </c>
      <c r="D600" s="7" t="s">
        <v>17</v>
      </c>
      <c r="E600" s="7" t="s">
        <v>69</v>
      </c>
      <c r="F600" s="7" t="s">
        <v>653</v>
      </c>
      <c r="G600" s="7" t="s">
        <v>77</v>
      </c>
      <c r="H600" s="26">
        <v>401</v>
      </c>
      <c r="I600" s="26">
        <v>4</v>
      </c>
      <c r="J600" s="26">
        <v>0</v>
      </c>
      <c r="K600" s="26">
        <v>0</v>
      </c>
      <c r="L600" s="26">
        <v>0</v>
      </c>
      <c r="M600" s="26">
        <v>1</v>
      </c>
      <c r="N600" s="26">
        <v>3</v>
      </c>
      <c r="O600" s="26">
        <v>0</v>
      </c>
      <c r="P600" s="26">
        <f>IF(AND(IFERROR(INDEX(SP_Aktiv,MATCH(C600,SP_Liste,0)),TRUE),IFERROR(INDEX(PK_Aktiv,MATCH(E600,PK_Liste,0)),TRUE),IF(Filter!$L$5="Alle GeVo",TRUE,IF(Filter!$L$5="Nur BÜ-Schlüssel",ISNUMBER(MATCH(H600,BUESchluessel,0)),IFERROR(INDEX(GV_Aktiv,MATCH(G600,GV_Liste,0)),Filter!$H$18)))),1,0)</f>
        <v>0</v>
      </c>
    </row>
    <row r="601" spans="1:16" x14ac:dyDescent="0.25">
      <c r="A601" s="28">
        <v>46287</v>
      </c>
      <c r="B601" s="7" t="s">
        <v>93</v>
      </c>
      <c r="C601" s="7" t="s">
        <v>16</v>
      </c>
      <c r="D601" s="7" t="s">
        <v>17</v>
      </c>
      <c r="E601" s="7" t="s">
        <v>33</v>
      </c>
      <c r="F601" s="7" t="s">
        <v>650</v>
      </c>
      <c r="G601" s="7" t="s">
        <v>651</v>
      </c>
      <c r="H601" s="26">
        <v>193</v>
      </c>
      <c r="I601" s="26">
        <v>8</v>
      </c>
      <c r="J601" s="26">
        <v>0</v>
      </c>
      <c r="K601" s="26">
        <v>0</v>
      </c>
      <c r="L601" s="26">
        <v>0</v>
      </c>
      <c r="M601" s="26">
        <v>2</v>
      </c>
      <c r="N601" s="26">
        <v>6</v>
      </c>
      <c r="O601" s="26">
        <v>0</v>
      </c>
      <c r="P601" s="26">
        <f>IF(AND(IFERROR(INDEX(SP_Aktiv,MATCH(C601,SP_Liste,0)),TRUE),IFERROR(INDEX(PK_Aktiv,MATCH(E601,PK_Liste,0)),TRUE),IF(Filter!$L$5="Alle GeVo",TRUE,IF(Filter!$L$5="Nur BÜ-Schlüssel",ISNUMBER(MATCH(H601,BUESchluessel,0)),IFERROR(INDEX(GV_Aktiv,MATCH(G601,GV_Liste,0)),Filter!$H$18)))),1,0)</f>
        <v>1</v>
      </c>
    </row>
    <row r="602" spans="1:16" x14ac:dyDescent="0.25">
      <c r="A602" s="28">
        <v>46287</v>
      </c>
      <c r="B602" s="7" t="s">
        <v>93</v>
      </c>
      <c r="C602" s="7" t="s">
        <v>16</v>
      </c>
      <c r="D602" s="7" t="s">
        <v>17</v>
      </c>
      <c r="E602" s="7" t="s">
        <v>33</v>
      </c>
      <c r="F602" s="7" t="s">
        <v>731</v>
      </c>
      <c r="G602" s="7" t="s">
        <v>587</v>
      </c>
      <c r="H602" s="26">
        <v>130</v>
      </c>
      <c r="I602" s="26">
        <v>1</v>
      </c>
      <c r="J602" s="26">
        <v>0</v>
      </c>
      <c r="K602" s="26">
        <v>0</v>
      </c>
      <c r="L602" s="26">
        <v>0</v>
      </c>
      <c r="M602" s="26">
        <v>0</v>
      </c>
      <c r="N602" s="26">
        <v>1</v>
      </c>
      <c r="O602" s="26">
        <v>0</v>
      </c>
      <c r="P602" s="26">
        <f>IF(AND(IFERROR(INDEX(SP_Aktiv,MATCH(C602,SP_Liste,0)),TRUE),IFERROR(INDEX(PK_Aktiv,MATCH(E602,PK_Liste,0)),TRUE),IF(Filter!$L$5="Alle GeVo",TRUE,IF(Filter!$L$5="Nur BÜ-Schlüssel",ISNUMBER(MATCH(H602,BUESchluessel,0)),IFERROR(INDEX(GV_Aktiv,MATCH(G602,GV_Liste,0)),Filter!$H$18)))),1,0)</f>
        <v>1</v>
      </c>
    </row>
    <row r="603" spans="1:16" x14ac:dyDescent="0.25">
      <c r="A603" s="28">
        <v>46287</v>
      </c>
      <c r="B603" s="7" t="s">
        <v>93</v>
      </c>
      <c r="C603" s="7" t="s">
        <v>16</v>
      </c>
      <c r="D603" s="7" t="s">
        <v>17</v>
      </c>
      <c r="E603" s="7" t="s">
        <v>33</v>
      </c>
      <c r="F603" s="7" t="s">
        <v>1049</v>
      </c>
      <c r="G603" s="7" t="s">
        <v>75</v>
      </c>
      <c r="H603" s="26">
        <v>108</v>
      </c>
      <c r="I603" s="26">
        <v>1</v>
      </c>
      <c r="J603" s="26">
        <v>0</v>
      </c>
      <c r="K603" s="26">
        <v>0</v>
      </c>
      <c r="L603" s="26">
        <v>0</v>
      </c>
      <c r="M603" s="26">
        <v>0</v>
      </c>
      <c r="N603" s="26">
        <v>1</v>
      </c>
      <c r="O603" s="26">
        <v>0</v>
      </c>
      <c r="P603" s="26">
        <f>IF(AND(IFERROR(INDEX(SP_Aktiv,MATCH(C603,SP_Liste,0)),TRUE),IFERROR(INDEX(PK_Aktiv,MATCH(E603,PK_Liste,0)),TRUE),IF(Filter!$L$5="Alle GeVo",TRUE,IF(Filter!$L$5="Nur BÜ-Schlüssel",ISNUMBER(MATCH(H603,BUESchluessel,0)),IFERROR(INDEX(GV_Aktiv,MATCH(G603,GV_Liste,0)),Filter!$H$18)))),1,0)</f>
        <v>1</v>
      </c>
    </row>
    <row r="604" spans="1:16" x14ac:dyDescent="0.25">
      <c r="A604" s="28">
        <v>46287</v>
      </c>
      <c r="B604" s="7" t="s">
        <v>93</v>
      </c>
      <c r="C604" s="7" t="s">
        <v>16</v>
      </c>
      <c r="D604" s="7" t="s">
        <v>17</v>
      </c>
      <c r="E604" s="7" t="s">
        <v>65</v>
      </c>
      <c r="F604" s="7" t="s">
        <v>653</v>
      </c>
      <c r="G604" s="7" t="s">
        <v>77</v>
      </c>
      <c r="H604" s="26">
        <v>401</v>
      </c>
      <c r="I604" s="26">
        <v>1</v>
      </c>
      <c r="J604" s="26">
        <v>0</v>
      </c>
      <c r="K604" s="26">
        <v>0</v>
      </c>
      <c r="L604" s="26">
        <v>0</v>
      </c>
      <c r="M604" s="26">
        <v>1</v>
      </c>
      <c r="N604" s="26">
        <v>0</v>
      </c>
      <c r="O604" s="26">
        <v>0</v>
      </c>
      <c r="P604" s="26">
        <f>IF(AND(IFERROR(INDEX(SP_Aktiv,MATCH(C604,SP_Liste,0)),TRUE),IFERROR(INDEX(PK_Aktiv,MATCH(E604,PK_Liste,0)),TRUE),IF(Filter!$L$5="Alle GeVo",TRUE,IF(Filter!$L$5="Nur BÜ-Schlüssel",ISNUMBER(MATCH(H604,BUESchluessel,0)),IFERROR(INDEX(GV_Aktiv,MATCH(G604,GV_Liste,0)),Filter!$H$18)))),1,0)</f>
        <v>0</v>
      </c>
    </row>
    <row r="605" spans="1:16" x14ac:dyDescent="0.25">
      <c r="A605" s="28">
        <v>46287</v>
      </c>
      <c r="B605" s="7" t="s">
        <v>93</v>
      </c>
      <c r="C605" s="7" t="s">
        <v>16</v>
      </c>
      <c r="D605" s="7" t="s">
        <v>17</v>
      </c>
      <c r="E605" s="7" t="s">
        <v>33</v>
      </c>
      <c r="F605" s="7" t="s">
        <v>818</v>
      </c>
      <c r="G605" s="7" t="s">
        <v>819</v>
      </c>
      <c r="H605" s="26">
        <v>405</v>
      </c>
      <c r="I605" s="26">
        <v>1</v>
      </c>
      <c r="J605" s="26">
        <v>0</v>
      </c>
      <c r="K605" s="26">
        <v>0</v>
      </c>
      <c r="L605" s="26">
        <v>0</v>
      </c>
      <c r="M605" s="26">
        <v>0</v>
      </c>
      <c r="N605" s="26">
        <v>1</v>
      </c>
      <c r="O605" s="26">
        <v>0</v>
      </c>
      <c r="P605" s="26">
        <f>IF(AND(IFERROR(INDEX(SP_Aktiv,MATCH(C605,SP_Liste,0)),TRUE),IFERROR(INDEX(PK_Aktiv,MATCH(E605,PK_Liste,0)),TRUE),IF(Filter!$L$5="Alle GeVo",TRUE,IF(Filter!$L$5="Nur BÜ-Schlüssel",ISNUMBER(MATCH(H605,BUESchluessel,0)),IFERROR(INDEX(GV_Aktiv,MATCH(G605,GV_Liste,0)),Filter!$H$18)))),1,0)</f>
        <v>1</v>
      </c>
    </row>
    <row r="606" spans="1:16" x14ac:dyDescent="0.25">
      <c r="A606" s="28">
        <v>46287</v>
      </c>
      <c r="B606" s="7" t="s">
        <v>93</v>
      </c>
      <c r="C606" s="7" t="s">
        <v>16</v>
      </c>
      <c r="D606" s="7" t="s">
        <v>17</v>
      </c>
      <c r="E606" s="7" t="s">
        <v>33</v>
      </c>
      <c r="F606" s="7" t="s">
        <v>1020</v>
      </c>
      <c r="G606" s="7" t="s">
        <v>742</v>
      </c>
      <c r="H606" s="26">
        <v>93</v>
      </c>
      <c r="I606" s="26">
        <v>1</v>
      </c>
      <c r="J606" s="26">
        <v>0</v>
      </c>
      <c r="K606" s="26">
        <v>0</v>
      </c>
      <c r="L606" s="26">
        <v>0</v>
      </c>
      <c r="M606" s="26">
        <v>1</v>
      </c>
      <c r="N606" s="26">
        <v>0</v>
      </c>
      <c r="O606" s="26">
        <v>0</v>
      </c>
      <c r="P606" s="26">
        <f>IF(AND(IFERROR(INDEX(SP_Aktiv,MATCH(C606,SP_Liste,0)),TRUE),IFERROR(INDEX(PK_Aktiv,MATCH(E606,PK_Liste,0)),TRUE),IF(Filter!$L$5="Alle GeVo",TRUE,IF(Filter!$L$5="Nur BÜ-Schlüssel",ISNUMBER(MATCH(H606,BUESchluessel,0)),IFERROR(INDEX(GV_Aktiv,MATCH(G606,GV_Liste,0)),Filter!$H$18)))),1,0)</f>
        <v>1</v>
      </c>
    </row>
    <row r="607" spans="1:16" x14ac:dyDescent="0.25">
      <c r="A607" s="28">
        <v>46287</v>
      </c>
      <c r="B607" s="7" t="s">
        <v>93</v>
      </c>
      <c r="C607" s="7" t="s">
        <v>16</v>
      </c>
      <c r="D607" s="7" t="s">
        <v>17</v>
      </c>
      <c r="E607" s="7" t="s">
        <v>33</v>
      </c>
      <c r="F607" s="7" t="s">
        <v>652</v>
      </c>
      <c r="G607" s="7" t="s">
        <v>615</v>
      </c>
      <c r="H607" s="26">
        <v>399</v>
      </c>
      <c r="I607" s="26">
        <v>1</v>
      </c>
      <c r="J607" s="26">
        <v>0</v>
      </c>
      <c r="K607" s="26">
        <v>0</v>
      </c>
      <c r="L607" s="26">
        <v>0</v>
      </c>
      <c r="M607" s="26">
        <v>1</v>
      </c>
      <c r="N607" s="26">
        <v>0</v>
      </c>
      <c r="O607" s="26">
        <v>0</v>
      </c>
      <c r="P607" s="26">
        <f>IF(AND(IFERROR(INDEX(SP_Aktiv,MATCH(C607,SP_Liste,0)),TRUE),IFERROR(INDEX(PK_Aktiv,MATCH(E607,PK_Liste,0)),TRUE),IF(Filter!$L$5="Alle GeVo",TRUE,IF(Filter!$L$5="Nur BÜ-Schlüssel",ISNUMBER(MATCH(H607,BUESchluessel,0)),IFERROR(INDEX(GV_Aktiv,MATCH(G607,GV_Liste,0)),Filter!$H$18)))),1,0)</f>
        <v>1</v>
      </c>
    </row>
    <row r="608" spans="1:16" x14ac:dyDescent="0.25">
      <c r="A608" s="28">
        <v>46287</v>
      </c>
      <c r="B608" s="7" t="s">
        <v>93</v>
      </c>
      <c r="C608" s="7" t="s">
        <v>16</v>
      </c>
      <c r="D608" s="7" t="s">
        <v>17</v>
      </c>
      <c r="E608" s="7" t="s">
        <v>33</v>
      </c>
      <c r="F608" s="7" t="s">
        <v>847</v>
      </c>
      <c r="G608" s="7" t="s">
        <v>848</v>
      </c>
      <c r="H608" s="26">
        <v>451</v>
      </c>
      <c r="I608" s="26">
        <v>4</v>
      </c>
      <c r="J608" s="26">
        <v>0</v>
      </c>
      <c r="K608" s="26">
        <v>0</v>
      </c>
      <c r="L608" s="26">
        <v>0</v>
      </c>
      <c r="M608" s="26">
        <v>2</v>
      </c>
      <c r="N608" s="26">
        <v>2</v>
      </c>
      <c r="O608" s="26">
        <v>0</v>
      </c>
      <c r="P608" s="26">
        <f>IF(AND(IFERROR(INDEX(SP_Aktiv,MATCH(C608,SP_Liste,0)),TRUE),IFERROR(INDEX(PK_Aktiv,MATCH(E608,PK_Liste,0)),TRUE),IF(Filter!$L$5="Alle GeVo",TRUE,IF(Filter!$L$5="Nur BÜ-Schlüssel",ISNUMBER(MATCH(H608,BUESchluessel,0)),IFERROR(INDEX(GV_Aktiv,MATCH(G608,GV_Liste,0)),Filter!$H$18)))),1,0)</f>
        <v>1</v>
      </c>
    </row>
    <row r="609" spans="1:16" x14ac:dyDescent="0.25">
      <c r="A609" s="28">
        <v>46287</v>
      </c>
      <c r="B609" s="7" t="s">
        <v>93</v>
      </c>
      <c r="C609" s="7" t="s">
        <v>16</v>
      </c>
      <c r="D609" s="7" t="s">
        <v>17</v>
      </c>
      <c r="E609" s="7" t="s">
        <v>33</v>
      </c>
      <c r="F609" s="7" t="s">
        <v>524</v>
      </c>
      <c r="G609" s="7" t="s">
        <v>525</v>
      </c>
      <c r="H609" s="26">
        <v>404</v>
      </c>
      <c r="I609" s="26">
        <v>3</v>
      </c>
      <c r="J609" s="26">
        <v>0</v>
      </c>
      <c r="K609" s="26">
        <v>0</v>
      </c>
      <c r="L609" s="26">
        <v>0</v>
      </c>
      <c r="M609" s="26">
        <v>0</v>
      </c>
      <c r="N609" s="26">
        <v>3</v>
      </c>
      <c r="O609" s="26">
        <v>0</v>
      </c>
      <c r="P609" s="26">
        <f>IF(AND(IFERROR(INDEX(SP_Aktiv,MATCH(C609,SP_Liste,0)),TRUE),IFERROR(INDEX(PK_Aktiv,MATCH(E609,PK_Liste,0)),TRUE),IF(Filter!$L$5="Alle GeVo",TRUE,IF(Filter!$L$5="Nur BÜ-Schlüssel",ISNUMBER(MATCH(H609,BUESchluessel,0)),IFERROR(INDEX(GV_Aktiv,MATCH(G609,GV_Liste,0)),Filter!$H$18)))),1,0)</f>
        <v>1</v>
      </c>
    </row>
    <row r="610" spans="1:16" x14ac:dyDescent="0.25">
      <c r="A610" s="28">
        <v>46287</v>
      </c>
      <c r="B610" s="7" t="s">
        <v>93</v>
      </c>
      <c r="C610" s="7" t="s">
        <v>16</v>
      </c>
      <c r="D610" s="7" t="s">
        <v>17</v>
      </c>
      <c r="E610" s="7" t="s">
        <v>33</v>
      </c>
      <c r="F610" s="7" t="s">
        <v>1045</v>
      </c>
      <c r="G610" s="7" t="s">
        <v>1046</v>
      </c>
      <c r="H610" s="26">
        <v>439</v>
      </c>
      <c r="I610" s="26">
        <v>2</v>
      </c>
      <c r="J610" s="26">
        <v>0</v>
      </c>
      <c r="K610" s="26">
        <v>0</v>
      </c>
      <c r="L610" s="26">
        <v>0</v>
      </c>
      <c r="M610" s="26">
        <v>1</v>
      </c>
      <c r="N610" s="26">
        <v>1</v>
      </c>
      <c r="O610" s="26">
        <v>0</v>
      </c>
      <c r="P610" s="26">
        <f>IF(AND(IFERROR(INDEX(SP_Aktiv,MATCH(C610,SP_Liste,0)),TRUE),IFERROR(INDEX(PK_Aktiv,MATCH(E610,PK_Liste,0)),TRUE),IF(Filter!$L$5="Alle GeVo",TRUE,IF(Filter!$L$5="Nur BÜ-Schlüssel",ISNUMBER(MATCH(H610,BUESchluessel,0)),IFERROR(INDEX(GV_Aktiv,MATCH(G610,GV_Liste,0)),Filter!$H$18)))),1,0)</f>
        <v>1</v>
      </c>
    </row>
    <row r="611" spans="1:16" x14ac:dyDescent="0.25">
      <c r="A611" s="28">
        <v>46287</v>
      </c>
      <c r="B611" s="7" t="s">
        <v>93</v>
      </c>
      <c r="C611" s="7" t="s">
        <v>16</v>
      </c>
      <c r="D611" s="7" t="s">
        <v>17</v>
      </c>
      <c r="E611" s="7" t="s">
        <v>33</v>
      </c>
      <c r="F611" s="7" t="s">
        <v>986</v>
      </c>
      <c r="G611" s="7" t="s">
        <v>987</v>
      </c>
      <c r="H611" s="26">
        <v>684</v>
      </c>
      <c r="I611" s="26">
        <v>2</v>
      </c>
      <c r="J611" s="26">
        <v>0</v>
      </c>
      <c r="K611" s="26">
        <v>0</v>
      </c>
      <c r="L611" s="26">
        <v>0</v>
      </c>
      <c r="M611" s="26">
        <v>2</v>
      </c>
      <c r="N611" s="26">
        <v>0</v>
      </c>
      <c r="O611" s="26">
        <v>0</v>
      </c>
      <c r="P611" s="26">
        <f>IF(AND(IFERROR(INDEX(SP_Aktiv,MATCH(C611,SP_Liste,0)),TRUE),IFERROR(INDEX(PK_Aktiv,MATCH(E611,PK_Liste,0)),TRUE),IF(Filter!$L$5="Alle GeVo",TRUE,IF(Filter!$L$5="Nur BÜ-Schlüssel",ISNUMBER(MATCH(H611,BUESchluessel,0)),IFERROR(INDEX(GV_Aktiv,MATCH(G611,GV_Liste,0)),Filter!$H$18)))),1,0)</f>
        <v>1</v>
      </c>
    </row>
    <row r="612" spans="1:16" x14ac:dyDescent="0.25">
      <c r="A612" s="28">
        <v>46287</v>
      </c>
      <c r="B612" s="7" t="s">
        <v>93</v>
      </c>
      <c r="C612" s="7" t="s">
        <v>16</v>
      </c>
      <c r="D612" s="7" t="s">
        <v>17</v>
      </c>
      <c r="E612" s="7" t="s">
        <v>33</v>
      </c>
      <c r="F612" s="7" t="s">
        <v>843</v>
      </c>
      <c r="G612" s="7" t="s">
        <v>501</v>
      </c>
      <c r="H612" s="26">
        <v>202</v>
      </c>
      <c r="I612" s="26">
        <v>1</v>
      </c>
      <c r="J612" s="26">
        <v>0</v>
      </c>
      <c r="K612" s="26">
        <v>0</v>
      </c>
      <c r="L612" s="26">
        <v>0</v>
      </c>
      <c r="M612" s="26">
        <v>1</v>
      </c>
      <c r="N612" s="26">
        <v>0</v>
      </c>
      <c r="O612" s="26">
        <v>0</v>
      </c>
      <c r="P612" s="26">
        <f>IF(AND(IFERROR(INDEX(SP_Aktiv,MATCH(C612,SP_Liste,0)),TRUE),IFERROR(INDEX(PK_Aktiv,MATCH(E612,PK_Liste,0)),TRUE),IF(Filter!$L$5="Alle GeVo",TRUE,IF(Filter!$L$5="Nur BÜ-Schlüssel",ISNUMBER(MATCH(H612,BUESchluessel,0)),IFERROR(INDEX(GV_Aktiv,MATCH(G612,GV_Liste,0)),Filter!$H$18)))),1,0)</f>
        <v>1</v>
      </c>
    </row>
    <row r="613" spans="1:16" x14ac:dyDescent="0.25">
      <c r="A613" s="28">
        <v>46287</v>
      </c>
      <c r="B613" s="7" t="s">
        <v>93</v>
      </c>
      <c r="C613" s="7" t="s">
        <v>16</v>
      </c>
      <c r="D613" s="7" t="s">
        <v>17</v>
      </c>
      <c r="E613" s="7" t="s">
        <v>66</v>
      </c>
      <c r="F613" s="7" t="s">
        <v>653</v>
      </c>
      <c r="G613" s="7" t="s">
        <v>77</v>
      </c>
      <c r="H613" s="26">
        <v>401</v>
      </c>
      <c r="I613" s="26">
        <v>1</v>
      </c>
      <c r="J613" s="26">
        <v>0</v>
      </c>
      <c r="K613" s="26">
        <v>0</v>
      </c>
      <c r="L613" s="26">
        <v>1</v>
      </c>
      <c r="M613" s="26">
        <v>0</v>
      </c>
      <c r="N613" s="26">
        <v>0</v>
      </c>
      <c r="O613" s="26">
        <v>0</v>
      </c>
      <c r="P613" s="26">
        <f>IF(AND(IFERROR(INDEX(SP_Aktiv,MATCH(C613,SP_Liste,0)),TRUE),IFERROR(INDEX(PK_Aktiv,MATCH(E613,PK_Liste,0)),TRUE),IF(Filter!$L$5="Alle GeVo",TRUE,IF(Filter!$L$5="Nur BÜ-Schlüssel",ISNUMBER(MATCH(H613,BUESchluessel,0)),IFERROR(INDEX(GV_Aktiv,MATCH(G613,GV_Liste,0)),Filter!$H$18)))),1,0)</f>
        <v>0</v>
      </c>
    </row>
    <row r="614" spans="1:16" x14ac:dyDescent="0.25">
      <c r="A614" s="28">
        <v>46287</v>
      </c>
      <c r="B614" s="7" t="s">
        <v>93</v>
      </c>
      <c r="C614" s="7" t="s">
        <v>16</v>
      </c>
      <c r="D614" s="7" t="s">
        <v>18</v>
      </c>
      <c r="E614" s="7" t="s">
        <v>33</v>
      </c>
      <c r="F614" s="7" t="s">
        <v>998</v>
      </c>
      <c r="G614" s="7" t="s">
        <v>77</v>
      </c>
      <c r="H614" s="26">
        <v>401</v>
      </c>
      <c r="I614" s="26">
        <v>1</v>
      </c>
      <c r="J614" s="26">
        <v>0</v>
      </c>
      <c r="K614" s="26">
        <v>0</v>
      </c>
      <c r="L614" s="26">
        <v>0</v>
      </c>
      <c r="M614" s="26">
        <v>1</v>
      </c>
      <c r="N614" s="26">
        <v>0</v>
      </c>
      <c r="O614" s="26">
        <v>0</v>
      </c>
      <c r="P614" s="26">
        <f>IF(AND(IFERROR(INDEX(SP_Aktiv,MATCH(C614,SP_Liste,0)),TRUE),IFERROR(INDEX(PK_Aktiv,MATCH(E614,PK_Liste,0)),TRUE),IF(Filter!$L$5="Alle GeVo",TRUE,IF(Filter!$L$5="Nur BÜ-Schlüssel",ISNUMBER(MATCH(H614,BUESchluessel,0)),IFERROR(INDEX(GV_Aktiv,MATCH(G614,GV_Liste,0)),Filter!$H$18)))),1,0)</f>
        <v>1</v>
      </c>
    </row>
    <row r="615" spans="1:16" x14ac:dyDescent="0.25">
      <c r="A615" s="28">
        <v>46287</v>
      </c>
      <c r="B615" s="7" t="s">
        <v>93</v>
      </c>
      <c r="C615" s="7" t="s">
        <v>16</v>
      </c>
      <c r="D615" s="7" t="s">
        <v>15</v>
      </c>
      <c r="E615" s="7" t="s">
        <v>33</v>
      </c>
      <c r="F615" s="7" t="s">
        <v>696</v>
      </c>
      <c r="G615" s="7" t="s">
        <v>525</v>
      </c>
      <c r="H615" s="26">
        <v>404</v>
      </c>
      <c r="I615" s="26">
        <v>25</v>
      </c>
      <c r="J615" s="26">
        <v>0</v>
      </c>
      <c r="K615" s="26">
        <v>0</v>
      </c>
      <c r="L615" s="26">
        <v>3</v>
      </c>
      <c r="M615" s="26">
        <v>14</v>
      </c>
      <c r="N615" s="26">
        <v>8</v>
      </c>
      <c r="O615" s="26">
        <v>0</v>
      </c>
      <c r="P615" s="26">
        <f>IF(AND(IFERROR(INDEX(SP_Aktiv,MATCH(C615,SP_Liste,0)),TRUE),IFERROR(INDEX(PK_Aktiv,MATCH(E615,PK_Liste,0)),TRUE),IF(Filter!$L$5="Alle GeVo",TRUE,IF(Filter!$L$5="Nur BÜ-Schlüssel",ISNUMBER(MATCH(H615,BUESchluessel,0)),IFERROR(INDEX(GV_Aktiv,MATCH(G615,GV_Liste,0)),Filter!$H$18)))),1,0)</f>
        <v>1</v>
      </c>
    </row>
    <row r="616" spans="1:16" x14ac:dyDescent="0.25">
      <c r="A616" s="28">
        <v>46287</v>
      </c>
      <c r="B616" s="7" t="s">
        <v>93</v>
      </c>
      <c r="C616" s="7" t="s">
        <v>16</v>
      </c>
      <c r="D616" s="7" t="s">
        <v>15</v>
      </c>
      <c r="E616" s="7" t="s">
        <v>33</v>
      </c>
      <c r="F616" s="7" t="s">
        <v>659</v>
      </c>
      <c r="G616" s="7" t="s">
        <v>78</v>
      </c>
      <c r="H616" s="26">
        <v>413</v>
      </c>
      <c r="I616" s="26">
        <v>90</v>
      </c>
      <c r="J616" s="26">
        <v>0</v>
      </c>
      <c r="K616" s="26">
        <v>0</v>
      </c>
      <c r="L616" s="26">
        <v>10</v>
      </c>
      <c r="M616" s="26">
        <v>57</v>
      </c>
      <c r="N616" s="26">
        <v>23</v>
      </c>
      <c r="O616" s="26">
        <v>0</v>
      </c>
      <c r="P616" s="26">
        <f>IF(AND(IFERROR(INDEX(SP_Aktiv,MATCH(C616,SP_Liste,0)),TRUE),IFERROR(INDEX(PK_Aktiv,MATCH(E616,PK_Liste,0)),TRUE),IF(Filter!$L$5="Alle GeVo",TRUE,IF(Filter!$L$5="Nur BÜ-Schlüssel",ISNUMBER(MATCH(H616,BUESchluessel,0)),IFERROR(INDEX(GV_Aktiv,MATCH(G616,GV_Liste,0)),Filter!$H$18)))),1,0)</f>
        <v>1</v>
      </c>
    </row>
    <row r="617" spans="1:16" x14ac:dyDescent="0.25">
      <c r="A617" s="28">
        <v>46287</v>
      </c>
      <c r="B617" s="7" t="s">
        <v>93</v>
      </c>
      <c r="C617" s="7" t="s">
        <v>16</v>
      </c>
      <c r="D617" s="7" t="s">
        <v>15</v>
      </c>
      <c r="E617" s="7" t="s">
        <v>69</v>
      </c>
      <c r="F617" s="7" t="s">
        <v>628</v>
      </c>
      <c r="G617" s="7" t="s">
        <v>75</v>
      </c>
      <c r="H617" s="26">
        <v>108</v>
      </c>
      <c r="I617" s="26">
        <v>5</v>
      </c>
      <c r="J617" s="26">
        <v>0</v>
      </c>
      <c r="K617" s="26">
        <v>0</v>
      </c>
      <c r="L617" s="26">
        <v>0</v>
      </c>
      <c r="M617" s="26">
        <v>1</v>
      </c>
      <c r="N617" s="26">
        <v>4</v>
      </c>
      <c r="O617" s="26">
        <v>0</v>
      </c>
      <c r="P617" s="26">
        <f>IF(AND(IFERROR(INDEX(SP_Aktiv,MATCH(C617,SP_Liste,0)),TRUE),IFERROR(INDEX(PK_Aktiv,MATCH(E617,PK_Liste,0)),TRUE),IF(Filter!$L$5="Alle GeVo",TRUE,IF(Filter!$L$5="Nur BÜ-Schlüssel",ISNUMBER(MATCH(H617,BUESchluessel,0)),IFERROR(INDEX(GV_Aktiv,MATCH(G617,GV_Liste,0)),Filter!$H$18)))),1,0)</f>
        <v>0</v>
      </c>
    </row>
    <row r="618" spans="1:16" x14ac:dyDescent="0.25">
      <c r="A618" s="28">
        <v>46287</v>
      </c>
      <c r="B618" s="7" t="s">
        <v>93</v>
      </c>
      <c r="C618" s="7" t="s">
        <v>16</v>
      </c>
      <c r="D618" s="7" t="s">
        <v>15</v>
      </c>
      <c r="E618" s="7" t="s">
        <v>33</v>
      </c>
      <c r="F618" s="7" t="s">
        <v>628</v>
      </c>
      <c r="G618" s="7" t="s">
        <v>75</v>
      </c>
      <c r="H618" s="26">
        <v>108</v>
      </c>
      <c r="I618" s="26">
        <v>497</v>
      </c>
      <c r="J618" s="26">
        <v>0</v>
      </c>
      <c r="K618" s="26">
        <v>0</v>
      </c>
      <c r="L618" s="26">
        <v>62</v>
      </c>
      <c r="M618" s="26">
        <v>269</v>
      </c>
      <c r="N618" s="26">
        <v>166</v>
      </c>
      <c r="O618" s="26">
        <v>0</v>
      </c>
      <c r="P618" s="26">
        <f>IF(AND(IFERROR(INDEX(SP_Aktiv,MATCH(C618,SP_Liste,0)),TRUE),IFERROR(INDEX(PK_Aktiv,MATCH(E618,PK_Liste,0)),TRUE),IF(Filter!$L$5="Alle GeVo",TRUE,IF(Filter!$L$5="Nur BÜ-Schlüssel",ISNUMBER(MATCH(H618,BUESchluessel,0)),IFERROR(INDEX(GV_Aktiv,MATCH(G618,GV_Liste,0)),Filter!$H$18)))),1,0)</f>
        <v>1</v>
      </c>
    </row>
    <row r="619" spans="1:16" x14ac:dyDescent="0.25">
      <c r="A619" s="28">
        <v>46287</v>
      </c>
      <c r="B619" s="7" t="s">
        <v>93</v>
      </c>
      <c r="C619" s="7" t="s">
        <v>16</v>
      </c>
      <c r="D619" s="7" t="s">
        <v>15</v>
      </c>
      <c r="E619" s="7" t="s">
        <v>33</v>
      </c>
      <c r="F619" s="7" t="s">
        <v>561</v>
      </c>
      <c r="G619" s="7" t="s">
        <v>77</v>
      </c>
      <c r="H619" s="26">
        <v>401</v>
      </c>
      <c r="I619" s="26">
        <v>14</v>
      </c>
      <c r="J619" s="26">
        <v>0</v>
      </c>
      <c r="K619" s="26">
        <v>0</v>
      </c>
      <c r="L619" s="26">
        <v>1</v>
      </c>
      <c r="M619" s="26">
        <v>1</v>
      </c>
      <c r="N619" s="26">
        <v>12</v>
      </c>
      <c r="O619" s="26">
        <v>0</v>
      </c>
      <c r="P619" s="26">
        <f>IF(AND(IFERROR(INDEX(SP_Aktiv,MATCH(C619,SP_Liste,0)),TRUE),IFERROR(INDEX(PK_Aktiv,MATCH(E619,PK_Liste,0)),TRUE),IF(Filter!$L$5="Alle GeVo",TRUE,IF(Filter!$L$5="Nur BÜ-Schlüssel",ISNUMBER(MATCH(H619,BUESchluessel,0)),IFERROR(INDEX(GV_Aktiv,MATCH(G619,GV_Liste,0)),Filter!$H$18)))),1,0)</f>
        <v>1</v>
      </c>
    </row>
    <row r="620" spans="1:16" x14ac:dyDescent="0.25">
      <c r="A620" s="28">
        <v>46287</v>
      </c>
      <c r="B620" s="7" t="s">
        <v>93</v>
      </c>
      <c r="C620" s="7" t="s">
        <v>16</v>
      </c>
      <c r="D620" s="7" t="s">
        <v>15</v>
      </c>
      <c r="E620" s="7" t="s">
        <v>33</v>
      </c>
      <c r="F620" s="7" t="s">
        <v>1028</v>
      </c>
      <c r="G620" s="7" t="s">
        <v>1029</v>
      </c>
      <c r="H620" s="26">
        <v>487</v>
      </c>
      <c r="I620" s="26">
        <v>1</v>
      </c>
      <c r="J620" s="26">
        <v>0</v>
      </c>
      <c r="K620" s="26">
        <v>0</v>
      </c>
      <c r="L620" s="26">
        <v>0</v>
      </c>
      <c r="M620" s="26">
        <v>0</v>
      </c>
      <c r="N620" s="26">
        <v>1</v>
      </c>
      <c r="O620" s="26">
        <v>0</v>
      </c>
      <c r="P620" s="26">
        <f>IF(AND(IFERROR(INDEX(SP_Aktiv,MATCH(C620,SP_Liste,0)),TRUE),IFERROR(INDEX(PK_Aktiv,MATCH(E620,PK_Liste,0)),TRUE),IF(Filter!$L$5="Alle GeVo",TRUE,IF(Filter!$L$5="Nur BÜ-Schlüssel",ISNUMBER(MATCH(H620,BUESchluessel,0)),IFERROR(INDEX(GV_Aktiv,MATCH(G620,GV_Liste,0)),Filter!$H$18)))),1,0)</f>
        <v>1</v>
      </c>
    </row>
    <row r="621" spans="1:16" x14ac:dyDescent="0.25">
      <c r="A621" s="28">
        <v>46287</v>
      </c>
      <c r="B621" s="7" t="s">
        <v>93</v>
      </c>
      <c r="C621" s="7" t="s">
        <v>16</v>
      </c>
      <c r="D621" s="7" t="s">
        <v>15</v>
      </c>
      <c r="E621" s="7" t="s">
        <v>33</v>
      </c>
      <c r="F621" s="7" t="s">
        <v>656</v>
      </c>
      <c r="G621" s="7" t="s">
        <v>557</v>
      </c>
      <c r="H621" s="26">
        <v>158</v>
      </c>
      <c r="I621" s="26">
        <v>5</v>
      </c>
      <c r="J621" s="26">
        <v>0</v>
      </c>
      <c r="K621" s="26">
        <v>0</v>
      </c>
      <c r="L621" s="26">
        <v>0</v>
      </c>
      <c r="M621" s="26">
        <v>2</v>
      </c>
      <c r="N621" s="26">
        <v>3</v>
      </c>
      <c r="O621" s="26">
        <v>0</v>
      </c>
      <c r="P621" s="26">
        <f>IF(AND(IFERROR(INDEX(SP_Aktiv,MATCH(C621,SP_Liste,0)),TRUE),IFERROR(INDEX(PK_Aktiv,MATCH(E621,PK_Liste,0)),TRUE),IF(Filter!$L$5="Alle GeVo",TRUE,IF(Filter!$L$5="Nur BÜ-Schlüssel",ISNUMBER(MATCH(H621,BUESchluessel,0)),IFERROR(INDEX(GV_Aktiv,MATCH(G621,GV_Liste,0)),Filter!$H$18)))),1,0)</f>
        <v>1</v>
      </c>
    </row>
    <row r="622" spans="1:16" x14ac:dyDescent="0.25">
      <c r="A622" s="28">
        <v>46287</v>
      </c>
      <c r="B622" s="7" t="s">
        <v>93</v>
      </c>
      <c r="C622" s="7" t="s">
        <v>16</v>
      </c>
      <c r="D622" s="7" t="s">
        <v>15</v>
      </c>
      <c r="E622" s="7" t="s">
        <v>33</v>
      </c>
      <c r="F622" s="7" t="s">
        <v>745</v>
      </c>
      <c r="G622" s="7" t="s">
        <v>81</v>
      </c>
      <c r="H622" s="26">
        <v>703</v>
      </c>
      <c r="I622" s="26">
        <v>73</v>
      </c>
      <c r="J622" s="26">
        <v>0</v>
      </c>
      <c r="K622" s="26">
        <v>0</v>
      </c>
      <c r="L622" s="26">
        <v>10</v>
      </c>
      <c r="M622" s="26">
        <v>44</v>
      </c>
      <c r="N622" s="26">
        <v>19</v>
      </c>
      <c r="O622" s="26">
        <v>0</v>
      </c>
      <c r="P622" s="26">
        <f>IF(AND(IFERROR(INDEX(SP_Aktiv,MATCH(C622,SP_Liste,0)),TRUE),IFERROR(INDEX(PK_Aktiv,MATCH(E622,PK_Liste,0)),TRUE),IF(Filter!$L$5="Alle GeVo",TRUE,IF(Filter!$L$5="Nur BÜ-Schlüssel",ISNUMBER(MATCH(H622,BUESchluessel,0)),IFERROR(INDEX(GV_Aktiv,MATCH(G622,GV_Liste,0)),Filter!$H$18)))),1,0)</f>
        <v>1</v>
      </c>
    </row>
    <row r="623" spans="1:16" x14ac:dyDescent="0.25">
      <c r="A623" s="28">
        <v>46287</v>
      </c>
      <c r="B623" s="7" t="s">
        <v>93</v>
      </c>
      <c r="C623" s="7" t="s">
        <v>16</v>
      </c>
      <c r="D623" s="7" t="s">
        <v>15</v>
      </c>
      <c r="E623" s="7" t="s">
        <v>33</v>
      </c>
      <c r="F623" s="7" t="s">
        <v>712</v>
      </c>
      <c r="G623" s="7" t="s">
        <v>713</v>
      </c>
      <c r="H623" s="26">
        <v>716</v>
      </c>
      <c r="I623" s="26">
        <v>31</v>
      </c>
      <c r="J623" s="26">
        <v>0</v>
      </c>
      <c r="K623" s="26">
        <v>0</v>
      </c>
      <c r="L623" s="26">
        <v>2</v>
      </c>
      <c r="M623" s="26">
        <v>20</v>
      </c>
      <c r="N623" s="26">
        <v>9</v>
      </c>
      <c r="O623" s="26">
        <v>0</v>
      </c>
      <c r="P623" s="26">
        <f>IF(AND(IFERROR(INDEX(SP_Aktiv,MATCH(C623,SP_Liste,0)),TRUE),IFERROR(INDEX(PK_Aktiv,MATCH(E623,PK_Liste,0)),TRUE),IF(Filter!$L$5="Alle GeVo",TRUE,IF(Filter!$L$5="Nur BÜ-Schlüssel",ISNUMBER(MATCH(H623,BUESchluessel,0)),IFERROR(INDEX(GV_Aktiv,MATCH(G623,GV_Liste,0)),Filter!$H$18)))),1,0)</f>
        <v>1</v>
      </c>
    </row>
    <row r="624" spans="1:16" x14ac:dyDescent="0.25">
      <c r="A624" s="28">
        <v>46287</v>
      </c>
      <c r="B624" s="7" t="s">
        <v>93</v>
      </c>
      <c r="C624" s="7" t="s">
        <v>16</v>
      </c>
      <c r="D624" s="7" t="s">
        <v>15</v>
      </c>
      <c r="E624" s="7" t="s">
        <v>33</v>
      </c>
      <c r="F624" s="7" t="s">
        <v>660</v>
      </c>
      <c r="G624" s="7" t="s">
        <v>615</v>
      </c>
      <c r="H624" s="26">
        <v>399</v>
      </c>
      <c r="I624" s="26">
        <v>2</v>
      </c>
      <c r="J624" s="26">
        <v>0</v>
      </c>
      <c r="K624" s="26">
        <v>0</v>
      </c>
      <c r="L624" s="26">
        <v>0</v>
      </c>
      <c r="M624" s="26">
        <v>1</v>
      </c>
      <c r="N624" s="26">
        <v>1</v>
      </c>
      <c r="O624" s="26">
        <v>0</v>
      </c>
      <c r="P624" s="26">
        <f>IF(AND(IFERROR(INDEX(SP_Aktiv,MATCH(C624,SP_Liste,0)),TRUE),IFERROR(INDEX(PK_Aktiv,MATCH(E624,PK_Liste,0)),TRUE),IF(Filter!$L$5="Alle GeVo",TRUE,IF(Filter!$L$5="Nur BÜ-Schlüssel",ISNUMBER(MATCH(H624,BUESchluessel,0)),IFERROR(INDEX(GV_Aktiv,MATCH(G624,GV_Liste,0)),Filter!$H$18)))),1,0)</f>
        <v>1</v>
      </c>
    </row>
    <row r="625" spans="1:16" x14ac:dyDescent="0.25">
      <c r="A625" s="28">
        <v>46287</v>
      </c>
      <c r="B625" s="7" t="s">
        <v>93</v>
      </c>
      <c r="C625" s="7" t="s">
        <v>16</v>
      </c>
      <c r="D625" s="7" t="s">
        <v>15</v>
      </c>
      <c r="E625" s="7" t="s">
        <v>33</v>
      </c>
      <c r="F625" s="7" t="s">
        <v>810</v>
      </c>
      <c r="G625" s="7" t="s">
        <v>811</v>
      </c>
      <c r="H625" s="26">
        <v>181</v>
      </c>
      <c r="I625" s="26">
        <v>3</v>
      </c>
      <c r="J625" s="26">
        <v>0</v>
      </c>
      <c r="K625" s="26">
        <v>0</v>
      </c>
      <c r="L625" s="26">
        <v>1</v>
      </c>
      <c r="M625" s="26">
        <v>1</v>
      </c>
      <c r="N625" s="26">
        <v>1</v>
      </c>
      <c r="O625" s="26">
        <v>0</v>
      </c>
      <c r="P625" s="26">
        <f>IF(AND(IFERROR(INDEX(SP_Aktiv,MATCH(C625,SP_Liste,0)),TRUE),IFERROR(INDEX(PK_Aktiv,MATCH(E625,PK_Liste,0)),TRUE),IF(Filter!$L$5="Alle GeVo",TRUE,IF(Filter!$L$5="Nur BÜ-Schlüssel",ISNUMBER(MATCH(H625,BUESchluessel,0)),IFERROR(INDEX(GV_Aktiv,MATCH(G625,GV_Liste,0)),Filter!$H$18)))),1,0)</f>
        <v>1</v>
      </c>
    </row>
    <row r="626" spans="1:16" x14ac:dyDescent="0.25">
      <c r="A626" s="28">
        <v>46287</v>
      </c>
      <c r="B626" s="7" t="s">
        <v>93</v>
      </c>
      <c r="C626" s="7" t="s">
        <v>16</v>
      </c>
      <c r="D626" s="7" t="s">
        <v>15</v>
      </c>
      <c r="E626" s="7" t="s">
        <v>69</v>
      </c>
      <c r="F626" s="7" t="s">
        <v>708</v>
      </c>
      <c r="G626" s="7" t="s">
        <v>709</v>
      </c>
      <c r="H626" s="26">
        <v>30</v>
      </c>
      <c r="I626" s="26">
        <v>3</v>
      </c>
      <c r="J626" s="26">
        <v>0</v>
      </c>
      <c r="K626" s="26">
        <v>0</v>
      </c>
      <c r="L626" s="26">
        <v>0</v>
      </c>
      <c r="M626" s="26">
        <v>3</v>
      </c>
      <c r="N626" s="26">
        <v>0</v>
      </c>
      <c r="O626" s="26">
        <v>0</v>
      </c>
      <c r="P626" s="26">
        <f>IF(AND(IFERROR(INDEX(SP_Aktiv,MATCH(C626,SP_Liste,0)),TRUE),IFERROR(INDEX(PK_Aktiv,MATCH(E626,PK_Liste,0)),TRUE),IF(Filter!$L$5="Alle GeVo",TRUE,IF(Filter!$L$5="Nur BÜ-Schlüssel",ISNUMBER(MATCH(H626,BUESchluessel,0)),IFERROR(INDEX(GV_Aktiv,MATCH(G626,GV_Liste,0)),Filter!$H$18)))),1,0)</f>
        <v>0</v>
      </c>
    </row>
    <row r="627" spans="1:16" x14ac:dyDescent="0.25">
      <c r="A627" s="28">
        <v>46287</v>
      </c>
      <c r="B627" s="7" t="s">
        <v>93</v>
      </c>
      <c r="C627" s="7" t="s">
        <v>16</v>
      </c>
      <c r="D627" s="7" t="s">
        <v>15</v>
      </c>
      <c r="E627" s="7" t="s">
        <v>33</v>
      </c>
      <c r="F627" s="7" t="s">
        <v>586</v>
      </c>
      <c r="G627" s="7" t="s">
        <v>587</v>
      </c>
      <c r="H627" s="26">
        <v>130</v>
      </c>
      <c r="I627" s="26">
        <v>4</v>
      </c>
      <c r="J627" s="26">
        <v>0</v>
      </c>
      <c r="K627" s="26">
        <v>0</v>
      </c>
      <c r="L627" s="26">
        <v>2</v>
      </c>
      <c r="M627" s="26">
        <v>2</v>
      </c>
      <c r="N627" s="26">
        <v>0</v>
      </c>
      <c r="O627" s="26">
        <v>0</v>
      </c>
      <c r="P627" s="26">
        <f>IF(AND(IFERROR(INDEX(SP_Aktiv,MATCH(C627,SP_Liste,0)),TRUE),IFERROR(INDEX(PK_Aktiv,MATCH(E627,PK_Liste,0)),TRUE),IF(Filter!$L$5="Alle GeVo",TRUE,IF(Filter!$L$5="Nur BÜ-Schlüssel",ISNUMBER(MATCH(H627,BUESchluessel,0)),IFERROR(INDEX(GV_Aktiv,MATCH(G627,GV_Liste,0)),Filter!$H$18)))),1,0)</f>
        <v>1</v>
      </c>
    </row>
    <row r="628" spans="1:16" x14ac:dyDescent="0.25">
      <c r="A628" s="28">
        <v>46287</v>
      </c>
      <c r="B628" s="7" t="s">
        <v>93</v>
      </c>
      <c r="C628" s="7" t="s">
        <v>16</v>
      </c>
      <c r="D628" s="7" t="s">
        <v>15</v>
      </c>
      <c r="E628" s="7" t="s">
        <v>33</v>
      </c>
      <c r="F628" s="7" t="s">
        <v>865</v>
      </c>
      <c r="G628" s="7" t="s">
        <v>866</v>
      </c>
      <c r="H628" s="26">
        <v>639</v>
      </c>
      <c r="I628" s="26">
        <v>1</v>
      </c>
      <c r="J628" s="26">
        <v>0</v>
      </c>
      <c r="K628" s="26">
        <v>0</v>
      </c>
      <c r="L628" s="26">
        <v>0</v>
      </c>
      <c r="M628" s="26">
        <v>1</v>
      </c>
      <c r="N628" s="26">
        <v>0</v>
      </c>
      <c r="O628" s="26">
        <v>0</v>
      </c>
      <c r="P628" s="26">
        <f>IF(AND(IFERROR(INDEX(SP_Aktiv,MATCH(C628,SP_Liste,0)),TRUE),IFERROR(INDEX(PK_Aktiv,MATCH(E628,PK_Liste,0)),TRUE),IF(Filter!$L$5="Alle GeVo",TRUE,IF(Filter!$L$5="Nur BÜ-Schlüssel",ISNUMBER(MATCH(H628,BUESchluessel,0)),IFERROR(INDEX(GV_Aktiv,MATCH(G628,GV_Liste,0)),Filter!$H$18)))),1,0)</f>
        <v>1</v>
      </c>
    </row>
    <row r="629" spans="1:16" x14ac:dyDescent="0.25">
      <c r="A629" s="28">
        <v>46287</v>
      </c>
      <c r="B629" s="7" t="s">
        <v>93</v>
      </c>
      <c r="C629" s="7" t="s">
        <v>16</v>
      </c>
      <c r="D629" s="7" t="s">
        <v>15</v>
      </c>
      <c r="E629" s="7" t="s">
        <v>33</v>
      </c>
      <c r="F629" s="7" t="s">
        <v>708</v>
      </c>
      <c r="G629" s="7" t="s">
        <v>709</v>
      </c>
      <c r="H629" s="26">
        <v>30</v>
      </c>
      <c r="I629" s="26">
        <v>7</v>
      </c>
      <c r="J629" s="26">
        <v>0</v>
      </c>
      <c r="K629" s="26">
        <v>0</v>
      </c>
      <c r="L629" s="26">
        <v>1</v>
      </c>
      <c r="M629" s="26">
        <v>1</v>
      </c>
      <c r="N629" s="26">
        <v>5</v>
      </c>
      <c r="O629" s="26">
        <v>0</v>
      </c>
      <c r="P629" s="26">
        <f>IF(AND(IFERROR(INDEX(SP_Aktiv,MATCH(C629,SP_Liste,0)),TRUE),IFERROR(INDEX(PK_Aktiv,MATCH(E629,PK_Liste,0)),TRUE),IF(Filter!$L$5="Alle GeVo",TRUE,IF(Filter!$L$5="Nur BÜ-Schlüssel",ISNUMBER(MATCH(H629,BUESchluessel,0)),IFERROR(INDEX(GV_Aktiv,MATCH(G629,GV_Liste,0)),Filter!$H$18)))),1,0)</f>
        <v>1</v>
      </c>
    </row>
    <row r="630" spans="1:16" x14ac:dyDescent="0.25">
      <c r="A630" s="28">
        <v>46287</v>
      </c>
      <c r="B630" s="7" t="s">
        <v>93</v>
      </c>
      <c r="C630" s="7" t="s">
        <v>16</v>
      </c>
      <c r="D630" s="7" t="s">
        <v>15</v>
      </c>
      <c r="E630" s="7" t="s">
        <v>33</v>
      </c>
      <c r="F630" s="7" t="s">
        <v>588</v>
      </c>
      <c r="G630" s="7" t="s">
        <v>529</v>
      </c>
      <c r="H630" s="26">
        <v>97</v>
      </c>
      <c r="I630" s="26">
        <v>3</v>
      </c>
      <c r="J630" s="26">
        <v>0</v>
      </c>
      <c r="K630" s="26">
        <v>0</v>
      </c>
      <c r="L630" s="26">
        <v>1</v>
      </c>
      <c r="M630" s="26">
        <v>0</v>
      </c>
      <c r="N630" s="26">
        <v>2</v>
      </c>
      <c r="O630" s="26">
        <v>0</v>
      </c>
      <c r="P630" s="26">
        <f>IF(AND(IFERROR(INDEX(SP_Aktiv,MATCH(C630,SP_Liste,0)),TRUE),IFERROR(INDEX(PK_Aktiv,MATCH(E630,PK_Liste,0)),TRUE),IF(Filter!$L$5="Alle GeVo",TRUE,IF(Filter!$L$5="Nur BÜ-Schlüssel",ISNUMBER(MATCH(H630,BUESchluessel,0)),IFERROR(INDEX(GV_Aktiv,MATCH(G630,GV_Liste,0)),Filter!$H$18)))),1,0)</f>
        <v>1</v>
      </c>
    </row>
    <row r="631" spans="1:16" x14ac:dyDescent="0.25">
      <c r="A631" s="28">
        <v>46287</v>
      </c>
      <c r="B631" s="7" t="s">
        <v>93</v>
      </c>
      <c r="C631" s="7" t="s">
        <v>16</v>
      </c>
      <c r="D631" s="7" t="s">
        <v>15</v>
      </c>
      <c r="E631" s="7" t="s">
        <v>33</v>
      </c>
      <c r="F631" s="7" t="s">
        <v>499</v>
      </c>
      <c r="G631" s="7" t="s">
        <v>72</v>
      </c>
      <c r="H631" s="26">
        <v>39</v>
      </c>
      <c r="I631" s="26">
        <v>5</v>
      </c>
      <c r="J631" s="26">
        <v>0</v>
      </c>
      <c r="K631" s="26">
        <v>0</v>
      </c>
      <c r="L631" s="26">
        <v>1</v>
      </c>
      <c r="M631" s="26">
        <v>1</v>
      </c>
      <c r="N631" s="26">
        <v>3</v>
      </c>
      <c r="O631" s="26">
        <v>0</v>
      </c>
      <c r="P631" s="26">
        <f>IF(AND(IFERROR(INDEX(SP_Aktiv,MATCH(C631,SP_Liste,0)),TRUE),IFERROR(INDEX(PK_Aktiv,MATCH(E631,PK_Liste,0)),TRUE),IF(Filter!$L$5="Alle GeVo",TRUE,IF(Filter!$L$5="Nur BÜ-Schlüssel",ISNUMBER(MATCH(H631,BUESchluessel,0)),IFERROR(INDEX(GV_Aktiv,MATCH(G631,GV_Liste,0)),Filter!$H$18)))),1,0)</f>
        <v>1</v>
      </c>
    </row>
    <row r="632" spans="1:16" x14ac:dyDescent="0.25">
      <c r="A632" s="28">
        <v>46287</v>
      </c>
      <c r="B632" s="7" t="s">
        <v>93</v>
      </c>
      <c r="C632" s="7" t="s">
        <v>16</v>
      </c>
      <c r="D632" s="7" t="s">
        <v>15</v>
      </c>
      <c r="E632" s="7" t="s">
        <v>33</v>
      </c>
      <c r="F632" s="7" t="s">
        <v>975</v>
      </c>
      <c r="G632" s="7" t="s">
        <v>902</v>
      </c>
      <c r="H632" s="26">
        <v>420</v>
      </c>
      <c r="I632" s="26">
        <v>1</v>
      </c>
      <c r="J632" s="26">
        <v>0</v>
      </c>
      <c r="K632" s="26">
        <v>0</v>
      </c>
      <c r="L632" s="26">
        <v>0</v>
      </c>
      <c r="M632" s="26">
        <v>1</v>
      </c>
      <c r="N632" s="26">
        <v>0</v>
      </c>
      <c r="O632" s="26">
        <v>0</v>
      </c>
      <c r="P632" s="26">
        <f>IF(AND(IFERROR(INDEX(SP_Aktiv,MATCH(C632,SP_Liste,0)),TRUE),IFERROR(INDEX(PK_Aktiv,MATCH(E632,PK_Liste,0)),TRUE),IF(Filter!$L$5="Alle GeVo",TRUE,IF(Filter!$L$5="Nur BÜ-Schlüssel",ISNUMBER(MATCH(H632,BUESchluessel,0)),IFERROR(INDEX(GV_Aktiv,MATCH(G632,GV_Liste,0)),Filter!$H$18)))),1,0)</f>
        <v>1</v>
      </c>
    </row>
    <row r="633" spans="1:16" x14ac:dyDescent="0.25">
      <c r="A633" s="28">
        <v>46287</v>
      </c>
      <c r="B633" s="7" t="s">
        <v>93</v>
      </c>
      <c r="C633" s="7" t="s">
        <v>16</v>
      </c>
      <c r="D633" s="7" t="s">
        <v>15</v>
      </c>
      <c r="E633" s="7" t="s">
        <v>65</v>
      </c>
      <c r="F633" s="7" t="s">
        <v>628</v>
      </c>
      <c r="G633" s="7" t="s">
        <v>75</v>
      </c>
      <c r="H633" s="26">
        <v>108</v>
      </c>
      <c r="I633" s="26">
        <v>1</v>
      </c>
      <c r="J633" s="26">
        <v>0</v>
      </c>
      <c r="K633" s="26">
        <v>0</v>
      </c>
      <c r="L633" s="26">
        <v>0</v>
      </c>
      <c r="M633" s="26">
        <v>0</v>
      </c>
      <c r="N633" s="26">
        <v>1</v>
      </c>
      <c r="O633" s="26">
        <v>0</v>
      </c>
      <c r="P633" s="26">
        <f>IF(AND(IFERROR(INDEX(SP_Aktiv,MATCH(C633,SP_Liste,0)),TRUE),IFERROR(INDEX(PK_Aktiv,MATCH(E633,PK_Liste,0)),TRUE),IF(Filter!$L$5="Alle GeVo",TRUE,IF(Filter!$L$5="Nur BÜ-Schlüssel",ISNUMBER(MATCH(H633,BUESchluessel,0)),IFERROR(INDEX(GV_Aktiv,MATCH(G633,GV_Liste,0)),Filter!$H$18)))),1,0)</f>
        <v>0</v>
      </c>
    </row>
    <row r="634" spans="1:16" x14ac:dyDescent="0.25">
      <c r="A634" s="28">
        <v>46287</v>
      </c>
      <c r="B634" s="7" t="s">
        <v>93</v>
      </c>
      <c r="C634" s="7" t="s">
        <v>16</v>
      </c>
      <c r="D634" s="7" t="s">
        <v>15</v>
      </c>
      <c r="E634" s="7" t="s">
        <v>33</v>
      </c>
      <c r="F634" s="7" t="s">
        <v>1033</v>
      </c>
      <c r="G634" s="7" t="s">
        <v>1034</v>
      </c>
      <c r="H634" s="26">
        <v>652</v>
      </c>
      <c r="I634" s="26">
        <v>2</v>
      </c>
      <c r="J634" s="26">
        <v>0</v>
      </c>
      <c r="K634" s="26">
        <v>0</v>
      </c>
      <c r="L634" s="26">
        <v>0</v>
      </c>
      <c r="M634" s="26">
        <v>0</v>
      </c>
      <c r="N634" s="26">
        <v>2</v>
      </c>
      <c r="O634" s="26">
        <v>0</v>
      </c>
      <c r="P634" s="26">
        <f>IF(AND(IFERROR(INDEX(SP_Aktiv,MATCH(C634,SP_Liste,0)),TRUE),IFERROR(INDEX(PK_Aktiv,MATCH(E634,PK_Liste,0)),TRUE),IF(Filter!$L$5="Alle GeVo",TRUE,IF(Filter!$L$5="Nur BÜ-Schlüssel",ISNUMBER(MATCH(H634,BUESchluessel,0)),IFERROR(INDEX(GV_Aktiv,MATCH(G634,GV_Liste,0)),Filter!$H$18)))),1,0)</f>
        <v>1</v>
      </c>
    </row>
    <row r="635" spans="1:16" x14ac:dyDescent="0.25">
      <c r="A635" s="28">
        <v>46287</v>
      </c>
      <c r="B635" s="7" t="s">
        <v>93</v>
      </c>
      <c r="C635" s="7" t="s">
        <v>16</v>
      </c>
      <c r="D635" s="7" t="s">
        <v>15</v>
      </c>
      <c r="E635" s="7" t="s">
        <v>65</v>
      </c>
      <c r="F635" s="7" t="s">
        <v>561</v>
      </c>
      <c r="G635" s="7" t="s">
        <v>77</v>
      </c>
      <c r="H635" s="26">
        <v>401</v>
      </c>
      <c r="I635" s="26">
        <v>1</v>
      </c>
      <c r="J635" s="26">
        <v>0</v>
      </c>
      <c r="K635" s="26">
        <v>0</v>
      </c>
      <c r="L635" s="26">
        <v>0</v>
      </c>
      <c r="M635" s="26">
        <v>1</v>
      </c>
      <c r="N635" s="26">
        <v>0</v>
      </c>
      <c r="O635" s="26">
        <v>0</v>
      </c>
      <c r="P635" s="26">
        <f>IF(AND(IFERROR(INDEX(SP_Aktiv,MATCH(C635,SP_Liste,0)),TRUE),IFERROR(INDEX(PK_Aktiv,MATCH(E635,PK_Liste,0)),TRUE),IF(Filter!$L$5="Alle GeVo",TRUE,IF(Filter!$L$5="Nur BÜ-Schlüssel",ISNUMBER(MATCH(H635,BUESchluessel,0)),IFERROR(INDEX(GV_Aktiv,MATCH(G635,GV_Liste,0)),Filter!$H$18)))),1,0)</f>
        <v>0</v>
      </c>
    </row>
    <row r="636" spans="1:16" x14ac:dyDescent="0.25">
      <c r="A636" s="28">
        <v>46287</v>
      </c>
      <c r="B636" s="7" t="s">
        <v>93</v>
      </c>
      <c r="C636" s="7" t="s">
        <v>16</v>
      </c>
      <c r="D636" s="7" t="s">
        <v>15</v>
      </c>
      <c r="E636" s="7" t="s">
        <v>33</v>
      </c>
      <c r="F636" s="7" t="s">
        <v>724</v>
      </c>
      <c r="G636" s="7" t="s">
        <v>73</v>
      </c>
      <c r="H636" s="26">
        <v>40</v>
      </c>
      <c r="I636" s="26">
        <v>2</v>
      </c>
      <c r="J636" s="26">
        <v>0</v>
      </c>
      <c r="K636" s="26">
        <v>0</v>
      </c>
      <c r="L636" s="26">
        <v>1</v>
      </c>
      <c r="M636" s="26">
        <v>1</v>
      </c>
      <c r="N636" s="26">
        <v>0</v>
      </c>
      <c r="O636" s="26">
        <v>0</v>
      </c>
      <c r="P636" s="26">
        <f>IF(AND(IFERROR(INDEX(SP_Aktiv,MATCH(C636,SP_Liste,0)),TRUE),IFERROR(INDEX(PK_Aktiv,MATCH(E636,PK_Liste,0)),TRUE),IF(Filter!$L$5="Alle GeVo",TRUE,IF(Filter!$L$5="Nur BÜ-Schlüssel",ISNUMBER(MATCH(H636,BUESchluessel,0)),IFERROR(INDEX(GV_Aktiv,MATCH(G636,GV_Liste,0)),Filter!$H$18)))),1,0)</f>
        <v>1</v>
      </c>
    </row>
    <row r="637" spans="1:16" x14ac:dyDescent="0.25">
      <c r="A637" s="28">
        <v>46287</v>
      </c>
      <c r="B637" s="7" t="s">
        <v>93</v>
      </c>
      <c r="C637" s="7" t="s">
        <v>16</v>
      </c>
      <c r="D637" s="7" t="s">
        <v>15</v>
      </c>
      <c r="E637" s="7" t="s">
        <v>65</v>
      </c>
      <c r="F637" s="7" t="s">
        <v>745</v>
      </c>
      <c r="G637" s="7" t="s">
        <v>81</v>
      </c>
      <c r="H637" s="26">
        <v>703</v>
      </c>
      <c r="I637" s="26">
        <v>1</v>
      </c>
      <c r="J637" s="26">
        <v>0</v>
      </c>
      <c r="K637" s="26">
        <v>0</v>
      </c>
      <c r="L637" s="26">
        <v>0</v>
      </c>
      <c r="M637" s="26">
        <v>1</v>
      </c>
      <c r="N637" s="26">
        <v>0</v>
      </c>
      <c r="O637" s="26">
        <v>0</v>
      </c>
      <c r="P637" s="26">
        <f>IF(AND(IFERROR(INDEX(SP_Aktiv,MATCH(C637,SP_Liste,0)),TRUE),IFERROR(INDEX(PK_Aktiv,MATCH(E637,PK_Liste,0)),TRUE),IF(Filter!$L$5="Alle GeVo",TRUE,IF(Filter!$L$5="Nur BÜ-Schlüssel",ISNUMBER(MATCH(H637,BUESchluessel,0)),IFERROR(INDEX(GV_Aktiv,MATCH(G637,GV_Liste,0)),Filter!$H$18)))),1,0)</f>
        <v>0</v>
      </c>
    </row>
    <row r="638" spans="1:16" x14ac:dyDescent="0.25">
      <c r="A638" s="28">
        <v>46287</v>
      </c>
      <c r="B638" s="7" t="s">
        <v>93</v>
      </c>
      <c r="C638" s="7" t="s">
        <v>16</v>
      </c>
      <c r="D638" s="7" t="s">
        <v>15</v>
      </c>
      <c r="E638" s="7" t="s">
        <v>33</v>
      </c>
      <c r="F638" s="7" t="s">
        <v>1037</v>
      </c>
      <c r="G638" s="7" t="s">
        <v>1018</v>
      </c>
      <c r="H638" s="26">
        <v>702</v>
      </c>
      <c r="I638" s="26">
        <v>2</v>
      </c>
      <c r="J638" s="26">
        <v>0</v>
      </c>
      <c r="K638" s="26">
        <v>0</v>
      </c>
      <c r="L638" s="26">
        <v>0</v>
      </c>
      <c r="M638" s="26">
        <v>0</v>
      </c>
      <c r="N638" s="26">
        <v>2</v>
      </c>
      <c r="O638" s="26">
        <v>0</v>
      </c>
      <c r="P638" s="26">
        <f>IF(AND(IFERROR(INDEX(SP_Aktiv,MATCH(C638,SP_Liste,0)),TRUE),IFERROR(INDEX(PK_Aktiv,MATCH(E638,PK_Liste,0)),TRUE),IF(Filter!$L$5="Alle GeVo",TRUE,IF(Filter!$L$5="Nur BÜ-Schlüssel",ISNUMBER(MATCH(H638,BUESchluessel,0)),IFERROR(INDEX(GV_Aktiv,MATCH(G638,GV_Liste,0)),Filter!$H$18)))),1,0)</f>
        <v>1</v>
      </c>
    </row>
    <row r="639" spans="1:16" x14ac:dyDescent="0.25">
      <c r="A639" s="28">
        <v>46287</v>
      </c>
      <c r="B639" s="7" t="s">
        <v>93</v>
      </c>
      <c r="C639" s="7" t="s">
        <v>16</v>
      </c>
      <c r="D639" s="7" t="s">
        <v>15</v>
      </c>
      <c r="E639" s="7" t="s">
        <v>33</v>
      </c>
      <c r="F639" s="7" t="s">
        <v>807</v>
      </c>
      <c r="G639" s="7" t="s">
        <v>686</v>
      </c>
      <c r="H639" s="26">
        <v>4</v>
      </c>
      <c r="I639" s="26">
        <v>1</v>
      </c>
      <c r="J639" s="26">
        <v>0</v>
      </c>
      <c r="K639" s="26">
        <v>0</v>
      </c>
      <c r="L639" s="26">
        <v>0</v>
      </c>
      <c r="M639" s="26">
        <v>1</v>
      </c>
      <c r="N639" s="26">
        <v>0</v>
      </c>
      <c r="O639" s="26">
        <v>0</v>
      </c>
      <c r="P639" s="26">
        <f>IF(AND(IFERROR(INDEX(SP_Aktiv,MATCH(C639,SP_Liste,0)),TRUE),IFERROR(INDEX(PK_Aktiv,MATCH(E639,PK_Liste,0)),TRUE),IF(Filter!$L$5="Alle GeVo",TRUE,IF(Filter!$L$5="Nur BÜ-Schlüssel",ISNUMBER(MATCH(H639,BUESchluessel,0)),IFERROR(INDEX(GV_Aktiv,MATCH(G639,GV_Liste,0)),Filter!$H$18)))),1,0)</f>
        <v>1</v>
      </c>
    </row>
    <row r="640" spans="1:16" x14ac:dyDescent="0.25">
      <c r="A640" s="28">
        <v>46287</v>
      </c>
      <c r="B640" s="7" t="s">
        <v>93</v>
      </c>
      <c r="C640" s="7" t="s">
        <v>16</v>
      </c>
      <c r="D640" s="7" t="s">
        <v>15</v>
      </c>
      <c r="E640" s="7" t="s">
        <v>33</v>
      </c>
      <c r="F640" s="7" t="s">
        <v>1005</v>
      </c>
      <c r="G640" s="7" t="s">
        <v>633</v>
      </c>
      <c r="H640" s="26">
        <v>869</v>
      </c>
      <c r="I640" s="26">
        <v>1</v>
      </c>
      <c r="J640" s="26">
        <v>0</v>
      </c>
      <c r="K640" s="26">
        <v>0</v>
      </c>
      <c r="L640" s="26">
        <v>0</v>
      </c>
      <c r="M640" s="26">
        <v>0</v>
      </c>
      <c r="N640" s="26">
        <v>1</v>
      </c>
      <c r="O640" s="26">
        <v>0</v>
      </c>
      <c r="P640" s="26">
        <f>IF(AND(IFERROR(INDEX(SP_Aktiv,MATCH(C640,SP_Liste,0)),TRUE),IFERROR(INDEX(PK_Aktiv,MATCH(E640,PK_Liste,0)),TRUE),IF(Filter!$L$5="Alle GeVo",TRUE,IF(Filter!$L$5="Nur BÜ-Schlüssel",ISNUMBER(MATCH(H640,BUESchluessel,0)),IFERROR(INDEX(GV_Aktiv,MATCH(G640,GV_Liste,0)),Filter!$H$18)))),1,0)</f>
        <v>1</v>
      </c>
    </row>
    <row r="641" spans="1:16" x14ac:dyDescent="0.25">
      <c r="A641" s="28">
        <v>46287</v>
      </c>
      <c r="B641" s="7" t="s">
        <v>93</v>
      </c>
      <c r="C641" s="7" t="s">
        <v>16</v>
      </c>
      <c r="D641" s="7" t="s">
        <v>15</v>
      </c>
      <c r="E641" s="7" t="s">
        <v>66</v>
      </c>
      <c r="F641" s="7" t="s">
        <v>628</v>
      </c>
      <c r="G641" s="7" t="s">
        <v>75</v>
      </c>
      <c r="H641" s="26">
        <v>108</v>
      </c>
      <c r="I641" s="26">
        <v>1</v>
      </c>
      <c r="J641" s="26">
        <v>0</v>
      </c>
      <c r="K641" s="26">
        <v>0</v>
      </c>
      <c r="L641" s="26">
        <v>0</v>
      </c>
      <c r="M641" s="26">
        <v>1</v>
      </c>
      <c r="N641" s="26">
        <v>0</v>
      </c>
      <c r="O641" s="26">
        <v>0</v>
      </c>
      <c r="P641" s="26">
        <f>IF(AND(IFERROR(INDEX(SP_Aktiv,MATCH(C641,SP_Liste,0)),TRUE),IFERROR(INDEX(PK_Aktiv,MATCH(E641,PK_Liste,0)),TRUE),IF(Filter!$L$5="Alle GeVo",TRUE,IF(Filter!$L$5="Nur BÜ-Schlüssel",ISNUMBER(MATCH(H641,BUESchluessel,0)),IFERROR(INDEX(GV_Aktiv,MATCH(G641,GV_Liste,0)),Filter!$H$18)))),1,0)</f>
        <v>0</v>
      </c>
    </row>
    <row r="642" spans="1:16" x14ac:dyDescent="0.25">
      <c r="A642" s="28">
        <v>46287</v>
      </c>
      <c r="B642" s="7" t="s">
        <v>93</v>
      </c>
      <c r="C642" s="7" t="s">
        <v>16</v>
      </c>
      <c r="D642" s="7" t="s">
        <v>15</v>
      </c>
      <c r="E642" s="7" t="s">
        <v>65</v>
      </c>
      <c r="F642" s="7" t="s">
        <v>696</v>
      </c>
      <c r="G642" s="7" t="s">
        <v>525</v>
      </c>
      <c r="H642" s="26">
        <v>404</v>
      </c>
      <c r="I642" s="26">
        <v>1</v>
      </c>
      <c r="J642" s="26">
        <v>0</v>
      </c>
      <c r="K642" s="26">
        <v>0</v>
      </c>
      <c r="L642" s="26">
        <v>0</v>
      </c>
      <c r="M642" s="26">
        <v>0</v>
      </c>
      <c r="N642" s="26">
        <v>1</v>
      </c>
      <c r="O642" s="26">
        <v>0</v>
      </c>
      <c r="P642" s="26">
        <f>IF(AND(IFERROR(INDEX(SP_Aktiv,MATCH(C642,SP_Liste,0)),TRUE),IFERROR(INDEX(PK_Aktiv,MATCH(E642,PK_Liste,0)),TRUE),IF(Filter!$L$5="Alle GeVo",TRUE,IF(Filter!$L$5="Nur BÜ-Schlüssel",ISNUMBER(MATCH(H642,BUESchluessel,0)),IFERROR(INDEX(GV_Aktiv,MATCH(G642,GV_Liste,0)),Filter!$H$18)))),1,0)</f>
        <v>0</v>
      </c>
    </row>
    <row r="643" spans="1:16" x14ac:dyDescent="0.25">
      <c r="A643" s="28">
        <v>46287</v>
      </c>
      <c r="B643" s="7" t="s">
        <v>93</v>
      </c>
      <c r="C643" s="7" t="s">
        <v>16</v>
      </c>
      <c r="D643" s="7" t="s">
        <v>15</v>
      </c>
      <c r="E643" s="7" t="s">
        <v>33</v>
      </c>
      <c r="F643" s="7" t="s">
        <v>887</v>
      </c>
      <c r="G643" s="7" t="s">
        <v>888</v>
      </c>
      <c r="H643" s="26">
        <v>693</v>
      </c>
      <c r="I643" s="26">
        <v>1</v>
      </c>
      <c r="J643" s="26">
        <v>0</v>
      </c>
      <c r="K643" s="26">
        <v>0</v>
      </c>
      <c r="L643" s="26">
        <v>0</v>
      </c>
      <c r="M643" s="26">
        <v>1</v>
      </c>
      <c r="N643" s="26">
        <v>0</v>
      </c>
      <c r="O643" s="26">
        <v>0</v>
      </c>
      <c r="P643" s="26">
        <f>IF(AND(IFERROR(INDEX(SP_Aktiv,MATCH(C643,SP_Liste,0)),TRUE),IFERROR(INDEX(PK_Aktiv,MATCH(E643,PK_Liste,0)),TRUE),IF(Filter!$L$5="Alle GeVo",TRUE,IF(Filter!$L$5="Nur BÜ-Schlüssel",ISNUMBER(MATCH(H643,BUESchluessel,0)),IFERROR(INDEX(GV_Aktiv,MATCH(G643,GV_Liste,0)),Filter!$H$18)))),1,0)</f>
        <v>1</v>
      </c>
    </row>
    <row r="644" spans="1:16" x14ac:dyDescent="0.25">
      <c r="A644" s="28">
        <v>46287</v>
      </c>
      <c r="B644" s="7" t="s">
        <v>93</v>
      </c>
      <c r="C644" s="7" t="s">
        <v>20</v>
      </c>
      <c r="D644" s="7" t="s">
        <v>19</v>
      </c>
      <c r="E644" s="7" t="s">
        <v>33</v>
      </c>
      <c r="F644" s="7" t="s">
        <v>526</v>
      </c>
      <c r="G644" s="7" t="s">
        <v>527</v>
      </c>
      <c r="H644" s="26">
        <v>133</v>
      </c>
      <c r="I644" s="26">
        <v>13</v>
      </c>
      <c r="J644" s="26">
        <v>0</v>
      </c>
      <c r="K644" s="26">
        <v>0</v>
      </c>
      <c r="L644" s="26">
        <v>1</v>
      </c>
      <c r="M644" s="26">
        <v>7</v>
      </c>
      <c r="N644" s="26">
        <v>5</v>
      </c>
      <c r="O644" s="26">
        <v>0</v>
      </c>
      <c r="P644" s="26">
        <f>IF(AND(IFERROR(INDEX(SP_Aktiv,MATCH(C644,SP_Liste,0)),TRUE),IFERROR(INDEX(PK_Aktiv,MATCH(E644,PK_Liste,0)),TRUE),IF(Filter!$L$5="Alle GeVo",TRUE,IF(Filter!$L$5="Nur BÜ-Schlüssel",ISNUMBER(MATCH(H644,BUESchluessel,0)),IFERROR(INDEX(GV_Aktiv,MATCH(G644,GV_Liste,0)),Filter!$H$18)))),1,0)</f>
        <v>1</v>
      </c>
    </row>
    <row r="645" spans="1:16" x14ac:dyDescent="0.25">
      <c r="A645" s="28">
        <v>46287</v>
      </c>
      <c r="B645" s="7" t="s">
        <v>93</v>
      </c>
      <c r="C645" s="7" t="s">
        <v>20</v>
      </c>
      <c r="D645" s="7" t="s">
        <v>19</v>
      </c>
      <c r="E645" s="7" t="s">
        <v>33</v>
      </c>
      <c r="F645" s="7" t="s">
        <v>889</v>
      </c>
      <c r="G645" s="7" t="s">
        <v>77</v>
      </c>
      <c r="H645" s="26">
        <v>401</v>
      </c>
      <c r="I645" s="26">
        <v>4</v>
      </c>
      <c r="J645" s="26">
        <v>0</v>
      </c>
      <c r="K645" s="26">
        <v>0</v>
      </c>
      <c r="L645" s="26">
        <v>0</v>
      </c>
      <c r="M645" s="26">
        <v>3</v>
      </c>
      <c r="N645" s="26">
        <v>1</v>
      </c>
      <c r="O645" s="26">
        <v>0</v>
      </c>
      <c r="P645" s="26">
        <f>IF(AND(IFERROR(INDEX(SP_Aktiv,MATCH(C645,SP_Liste,0)),TRUE),IFERROR(INDEX(PK_Aktiv,MATCH(E645,PK_Liste,0)),TRUE),IF(Filter!$L$5="Alle GeVo",TRUE,IF(Filter!$L$5="Nur BÜ-Schlüssel",ISNUMBER(MATCH(H645,BUESchluessel,0)),IFERROR(INDEX(GV_Aktiv,MATCH(G645,GV_Liste,0)),Filter!$H$18)))),1,0)</f>
        <v>1</v>
      </c>
    </row>
    <row r="646" spans="1:16" x14ac:dyDescent="0.25">
      <c r="A646" s="28">
        <v>46287</v>
      </c>
      <c r="B646" s="7" t="s">
        <v>93</v>
      </c>
      <c r="C646" s="7" t="s">
        <v>20</v>
      </c>
      <c r="D646" s="7" t="s">
        <v>19</v>
      </c>
      <c r="E646" s="7" t="s">
        <v>33</v>
      </c>
      <c r="F646" s="7" t="s">
        <v>530</v>
      </c>
      <c r="G646" s="7" t="s">
        <v>74</v>
      </c>
      <c r="H646" s="26">
        <v>67</v>
      </c>
      <c r="I646" s="26">
        <v>2918</v>
      </c>
      <c r="J646" s="26">
        <v>0</v>
      </c>
      <c r="K646" s="26">
        <v>0</v>
      </c>
      <c r="L646" s="26">
        <v>269</v>
      </c>
      <c r="M646" s="26">
        <v>1827</v>
      </c>
      <c r="N646" s="26">
        <v>822</v>
      </c>
      <c r="O646" s="26">
        <v>0</v>
      </c>
      <c r="P646" s="26">
        <f>IF(AND(IFERROR(INDEX(SP_Aktiv,MATCH(C646,SP_Liste,0)),TRUE),IFERROR(INDEX(PK_Aktiv,MATCH(E646,PK_Liste,0)),TRUE),IF(Filter!$L$5="Alle GeVo",TRUE,IF(Filter!$L$5="Nur BÜ-Schlüssel",ISNUMBER(MATCH(H646,BUESchluessel,0)),IFERROR(INDEX(GV_Aktiv,MATCH(G646,GV_Liste,0)),Filter!$H$18)))),1,0)</f>
        <v>1</v>
      </c>
    </row>
    <row r="647" spans="1:16" x14ac:dyDescent="0.25">
      <c r="A647" s="28">
        <v>46287</v>
      </c>
      <c r="B647" s="7" t="s">
        <v>93</v>
      </c>
      <c r="C647" s="7" t="s">
        <v>20</v>
      </c>
      <c r="D647" s="7" t="s">
        <v>19</v>
      </c>
      <c r="E647" s="7" t="s">
        <v>65</v>
      </c>
      <c r="F647" s="7" t="s">
        <v>533</v>
      </c>
      <c r="G647" s="7" t="s">
        <v>75</v>
      </c>
      <c r="H647" s="26">
        <v>108</v>
      </c>
      <c r="I647" s="26">
        <v>159</v>
      </c>
      <c r="J647" s="26">
        <v>0</v>
      </c>
      <c r="K647" s="26">
        <v>0</v>
      </c>
      <c r="L647" s="26">
        <v>0</v>
      </c>
      <c r="M647" s="26">
        <v>76</v>
      </c>
      <c r="N647" s="26">
        <v>83</v>
      </c>
      <c r="O647" s="26">
        <v>0</v>
      </c>
      <c r="P647" s="26">
        <f>IF(AND(IFERROR(INDEX(SP_Aktiv,MATCH(C647,SP_Liste,0)),TRUE),IFERROR(INDEX(PK_Aktiv,MATCH(E647,PK_Liste,0)),TRUE),IF(Filter!$L$5="Alle GeVo",TRUE,IF(Filter!$L$5="Nur BÜ-Schlüssel",ISNUMBER(MATCH(H647,BUESchluessel,0)),IFERROR(INDEX(GV_Aktiv,MATCH(G647,GV_Liste,0)),Filter!$H$18)))),1,0)</f>
        <v>0</v>
      </c>
    </row>
    <row r="648" spans="1:16" x14ac:dyDescent="0.25">
      <c r="A648" s="28">
        <v>46287</v>
      </c>
      <c r="B648" s="7" t="s">
        <v>93</v>
      </c>
      <c r="C648" s="7" t="s">
        <v>20</v>
      </c>
      <c r="D648" s="7" t="s">
        <v>19</v>
      </c>
      <c r="E648" s="7" t="s">
        <v>33</v>
      </c>
      <c r="F648" s="7" t="s">
        <v>533</v>
      </c>
      <c r="G648" s="7" t="s">
        <v>75</v>
      </c>
      <c r="H648" s="26">
        <v>108</v>
      </c>
      <c r="I648" s="26">
        <v>2084</v>
      </c>
      <c r="J648" s="26">
        <v>0</v>
      </c>
      <c r="K648" s="26">
        <v>0</v>
      </c>
      <c r="L648" s="26">
        <v>405</v>
      </c>
      <c r="M648" s="26">
        <v>1123</v>
      </c>
      <c r="N648" s="26">
        <v>556</v>
      </c>
      <c r="O648" s="26">
        <v>0</v>
      </c>
      <c r="P648" s="26">
        <f>IF(AND(IFERROR(INDEX(SP_Aktiv,MATCH(C648,SP_Liste,0)),TRUE),IFERROR(INDEX(PK_Aktiv,MATCH(E648,PK_Liste,0)),TRUE),IF(Filter!$L$5="Alle GeVo",TRUE,IF(Filter!$L$5="Nur BÜ-Schlüssel",ISNUMBER(MATCH(H648,BUESchluessel,0)),IFERROR(INDEX(GV_Aktiv,MATCH(G648,GV_Liste,0)),Filter!$H$18)))),1,0)</f>
        <v>1</v>
      </c>
    </row>
    <row r="649" spans="1:16" x14ac:dyDescent="0.25">
      <c r="A649" s="28">
        <v>46287</v>
      </c>
      <c r="B649" s="7" t="s">
        <v>93</v>
      </c>
      <c r="C649" s="7" t="s">
        <v>20</v>
      </c>
      <c r="D649" s="7" t="s">
        <v>19</v>
      </c>
      <c r="E649" s="7" t="s">
        <v>33</v>
      </c>
      <c r="F649" s="7" t="s">
        <v>984</v>
      </c>
      <c r="G649" s="7" t="s">
        <v>985</v>
      </c>
      <c r="H649" s="26">
        <v>63</v>
      </c>
      <c r="I649" s="26">
        <v>1</v>
      </c>
      <c r="J649" s="26">
        <v>0</v>
      </c>
      <c r="K649" s="26">
        <v>0</v>
      </c>
      <c r="L649" s="26">
        <v>0</v>
      </c>
      <c r="M649" s="26">
        <v>1</v>
      </c>
      <c r="N649" s="26">
        <v>0</v>
      </c>
      <c r="O649" s="26">
        <v>0</v>
      </c>
      <c r="P649" s="26">
        <f>IF(AND(IFERROR(INDEX(SP_Aktiv,MATCH(C649,SP_Liste,0)),TRUE),IFERROR(INDEX(PK_Aktiv,MATCH(E649,PK_Liste,0)),TRUE),IF(Filter!$L$5="Alle GeVo",TRUE,IF(Filter!$L$5="Nur BÜ-Schlüssel",ISNUMBER(MATCH(H649,BUESchluessel,0)),IFERROR(INDEX(GV_Aktiv,MATCH(G649,GV_Liste,0)),Filter!$H$18)))),1,0)</f>
        <v>1</v>
      </c>
    </row>
    <row r="650" spans="1:16" x14ac:dyDescent="0.25">
      <c r="A650" s="28">
        <v>46287</v>
      </c>
      <c r="B650" s="7" t="s">
        <v>93</v>
      </c>
      <c r="C650" s="7" t="s">
        <v>20</v>
      </c>
      <c r="D650" s="7" t="s">
        <v>19</v>
      </c>
      <c r="E650" s="7" t="s">
        <v>33</v>
      </c>
      <c r="F650" s="7" t="s">
        <v>611</v>
      </c>
      <c r="G650" s="7" t="s">
        <v>82</v>
      </c>
      <c r="H650" s="26">
        <v>803</v>
      </c>
      <c r="I650" s="26">
        <v>38</v>
      </c>
      <c r="J650" s="26">
        <v>0</v>
      </c>
      <c r="K650" s="26">
        <v>0</v>
      </c>
      <c r="L650" s="26">
        <v>1</v>
      </c>
      <c r="M650" s="26">
        <v>22</v>
      </c>
      <c r="N650" s="26">
        <v>15</v>
      </c>
      <c r="O650" s="26">
        <v>0</v>
      </c>
      <c r="P650" s="26">
        <f>IF(AND(IFERROR(INDEX(SP_Aktiv,MATCH(C650,SP_Liste,0)),TRUE),IFERROR(INDEX(PK_Aktiv,MATCH(E650,PK_Liste,0)),TRUE),IF(Filter!$L$5="Alle GeVo",TRUE,IF(Filter!$L$5="Nur BÜ-Schlüssel",ISNUMBER(MATCH(H650,BUESchluessel,0)),IFERROR(INDEX(GV_Aktiv,MATCH(G650,GV_Liste,0)),Filter!$H$18)))),1,0)</f>
        <v>1</v>
      </c>
    </row>
    <row r="651" spans="1:16" x14ac:dyDescent="0.25">
      <c r="A651" s="28">
        <v>46287</v>
      </c>
      <c r="B651" s="7" t="s">
        <v>93</v>
      </c>
      <c r="C651" s="7" t="s">
        <v>20</v>
      </c>
      <c r="D651" s="7" t="s">
        <v>19</v>
      </c>
      <c r="E651" s="7" t="s">
        <v>33</v>
      </c>
      <c r="F651" s="7" t="s">
        <v>538</v>
      </c>
      <c r="G651" s="7" t="s">
        <v>78</v>
      </c>
      <c r="H651" s="26">
        <v>413</v>
      </c>
      <c r="I651" s="26">
        <v>1134</v>
      </c>
      <c r="J651" s="26">
        <v>0</v>
      </c>
      <c r="K651" s="26">
        <v>0</v>
      </c>
      <c r="L651" s="26">
        <v>202</v>
      </c>
      <c r="M651" s="26">
        <v>561</v>
      </c>
      <c r="N651" s="26">
        <v>371</v>
      </c>
      <c r="O651" s="26">
        <v>0</v>
      </c>
      <c r="P651" s="26">
        <f>IF(AND(IFERROR(INDEX(SP_Aktiv,MATCH(C651,SP_Liste,0)),TRUE),IFERROR(INDEX(PK_Aktiv,MATCH(E651,PK_Liste,0)),TRUE),IF(Filter!$L$5="Alle GeVo",TRUE,IF(Filter!$L$5="Nur BÜ-Schlüssel",ISNUMBER(MATCH(H651,BUESchluessel,0)),IFERROR(INDEX(GV_Aktiv,MATCH(G651,GV_Liste,0)),Filter!$H$18)))),1,0)</f>
        <v>1</v>
      </c>
    </row>
    <row r="652" spans="1:16" x14ac:dyDescent="0.25">
      <c r="A652" s="28">
        <v>46287</v>
      </c>
      <c r="B652" s="7" t="s">
        <v>93</v>
      </c>
      <c r="C652" s="7" t="s">
        <v>20</v>
      </c>
      <c r="D652" s="7" t="s">
        <v>19</v>
      </c>
      <c r="E652" s="7" t="s">
        <v>33</v>
      </c>
      <c r="F652" s="7" t="s">
        <v>837</v>
      </c>
      <c r="G652" s="7" t="s">
        <v>838</v>
      </c>
      <c r="H652" s="26">
        <v>41</v>
      </c>
      <c r="I652" s="26">
        <v>3</v>
      </c>
      <c r="J652" s="26">
        <v>0</v>
      </c>
      <c r="K652" s="26">
        <v>0</v>
      </c>
      <c r="L652" s="26">
        <v>2</v>
      </c>
      <c r="M652" s="26">
        <v>1</v>
      </c>
      <c r="N652" s="26">
        <v>0</v>
      </c>
      <c r="O652" s="26">
        <v>0</v>
      </c>
      <c r="P652" s="26">
        <f>IF(AND(IFERROR(INDEX(SP_Aktiv,MATCH(C652,SP_Liste,0)),TRUE),IFERROR(INDEX(PK_Aktiv,MATCH(E652,PK_Liste,0)),TRUE),IF(Filter!$L$5="Alle GeVo",TRUE,IF(Filter!$L$5="Nur BÜ-Schlüssel",ISNUMBER(MATCH(H652,BUESchluessel,0)),IFERROR(INDEX(GV_Aktiv,MATCH(G652,GV_Liste,0)),Filter!$H$18)))),1,0)</f>
        <v>1</v>
      </c>
    </row>
    <row r="653" spans="1:16" x14ac:dyDescent="0.25">
      <c r="A653" s="28">
        <v>46287</v>
      </c>
      <c r="B653" s="7" t="s">
        <v>93</v>
      </c>
      <c r="C653" s="7" t="s">
        <v>20</v>
      </c>
      <c r="D653" s="7" t="s">
        <v>19</v>
      </c>
      <c r="E653" s="7" t="s">
        <v>69</v>
      </c>
      <c r="F653" s="7" t="s">
        <v>729</v>
      </c>
      <c r="G653" s="7" t="s">
        <v>730</v>
      </c>
      <c r="H653" s="26">
        <v>53</v>
      </c>
      <c r="I653" s="26">
        <v>1</v>
      </c>
      <c r="J653" s="26">
        <v>0</v>
      </c>
      <c r="K653" s="26">
        <v>0</v>
      </c>
      <c r="L653" s="26">
        <v>1</v>
      </c>
      <c r="M653" s="26">
        <v>0</v>
      </c>
      <c r="N653" s="26">
        <v>0</v>
      </c>
      <c r="O653" s="26">
        <v>0</v>
      </c>
      <c r="P653" s="26">
        <f>IF(AND(IFERROR(INDEX(SP_Aktiv,MATCH(C653,SP_Liste,0)),TRUE),IFERROR(INDEX(PK_Aktiv,MATCH(E653,PK_Liste,0)),TRUE),IF(Filter!$L$5="Alle GeVo",TRUE,IF(Filter!$L$5="Nur BÜ-Schlüssel",ISNUMBER(MATCH(H653,BUESchluessel,0)),IFERROR(INDEX(GV_Aktiv,MATCH(G653,GV_Liste,0)),Filter!$H$18)))),1,0)</f>
        <v>0</v>
      </c>
    </row>
    <row r="654" spans="1:16" x14ac:dyDescent="0.25">
      <c r="A654" s="28">
        <v>46287</v>
      </c>
      <c r="B654" s="7" t="s">
        <v>93</v>
      </c>
      <c r="C654" s="7" t="s">
        <v>20</v>
      </c>
      <c r="D654" s="7" t="s">
        <v>19</v>
      </c>
      <c r="E654" s="7" t="s">
        <v>33</v>
      </c>
      <c r="F654" s="7" t="s">
        <v>502</v>
      </c>
      <c r="G654" s="7" t="s">
        <v>72</v>
      </c>
      <c r="H654" s="26">
        <v>39</v>
      </c>
      <c r="I654" s="26">
        <v>13</v>
      </c>
      <c r="J654" s="26">
        <v>0</v>
      </c>
      <c r="K654" s="26">
        <v>0</v>
      </c>
      <c r="L654" s="26">
        <v>1</v>
      </c>
      <c r="M654" s="26">
        <v>3</v>
      </c>
      <c r="N654" s="26">
        <v>9</v>
      </c>
      <c r="O654" s="26">
        <v>0</v>
      </c>
      <c r="P654" s="26">
        <f>IF(AND(IFERROR(INDEX(SP_Aktiv,MATCH(C654,SP_Liste,0)),TRUE),IFERROR(INDEX(PK_Aktiv,MATCH(E654,PK_Liste,0)),TRUE),IF(Filter!$L$5="Alle GeVo",TRUE,IF(Filter!$L$5="Nur BÜ-Schlüssel",ISNUMBER(MATCH(H654,BUESchluessel,0)),IFERROR(INDEX(GV_Aktiv,MATCH(G654,GV_Liste,0)),Filter!$H$18)))),1,0)</f>
        <v>1</v>
      </c>
    </row>
    <row r="655" spans="1:16" x14ac:dyDescent="0.25">
      <c r="A655" s="28">
        <v>46287</v>
      </c>
      <c r="B655" s="7" t="s">
        <v>93</v>
      </c>
      <c r="C655" s="7" t="s">
        <v>20</v>
      </c>
      <c r="D655" s="7" t="s">
        <v>19</v>
      </c>
      <c r="E655" s="7" t="s">
        <v>69</v>
      </c>
      <c r="F655" s="7" t="s">
        <v>533</v>
      </c>
      <c r="G655" s="7" t="s">
        <v>75</v>
      </c>
      <c r="H655" s="26">
        <v>108</v>
      </c>
      <c r="I655" s="26">
        <v>52</v>
      </c>
      <c r="J655" s="26">
        <v>0</v>
      </c>
      <c r="K655" s="26">
        <v>0</v>
      </c>
      <c r="L655" s="26">
        <v>2</v>
      </c>
      <c r="M655" s="26">
        <v>13</v>
      </c>
      <c r="N655" s="26">
        <v>37</v>
      </c>
      <c r="O655" s="26">
        <v>0</v>
      </c>
      <c r="P655" s="26">
        <f>IF(AND(IFERROR(INDEX(SP_Aktiv,MATCH(C655,SP_Liste,0)),TRUE),IFERROR(INDEX(PK_Aktiv,MATCH(E655,PK_Liste,0)),TRUE),IF(Filter!$L$5="Alle GeVo",TRUE,IF(Filter!$L$5="Nur BÜ-Schlüssel",ISNUMBER(MATCH(H655,BUESchluessel,0)),IFERROR(INDEX(GV_Aktiv,MATCH(G655,GV_Liste,0)),Filter!$H$18)))),1,0)</f>
        <v>0</v>
      </c>
    </row>
    <row r="656" spans="1:16" x14ac:dyDescent="0.25">
      <c r="A656" s="28">
        <v>46287</v>
      </c>
      <c r="B656" s="7" t="s">
        <v>93</v>
      </c>
      <c r="C656" s="7" t="s">
        <v>20</v>
      </c>
      <c r="D656" s="7" t="s">
        <v>19</v>
      </c>
      <c r="E656" s="7" t="s">
        <v>69</v>
      </c>
      <c r="F656" s="7" t="s">
        <v>530</v>
      </c>
      <c r="G656" s="7" t="s">
        <v>74</v>
      </c>
      <c r="H656" s="26">
        <v>67</v>
      </c>
      <c r="I656" s="26">
        <v>14</v>
      </c>
      <c r="J656" s="26">
        <v>0</v>
      </c>
      <c r="K656" s="26">
        <v>0</v>
      </c>
      <c r="L656" s="26">
        <v>0</v>
      </c>
      <c r="M656" s="26">
        <v>4</v>
      </c>
      <c r="N656" s="26">
        <v>10</v>
      </c>
      <c r="O656" s="26">
        <v>0</v>
      </c>
      <c r="P656" s="26">
        <f>IF(AND(IFERROR(INDEX(SP_Aktiv,MATCH(C656,SP_Liste,0)),TRUE),IFERROR(INDEX(PK_Aktiv,MATCH(E656,PK_Liste,0)),TRUE),IF(Filter!$L$5="Alle GeVo",TRUE,IF(Filter!$L$5="Nur BÜ-Schlüssel",ISNUMBER(MATCH(H656,BUESchluessel,0)),IFERROR(INDEX(GV_Aktiv,MATCH(G656,GV_Liste,0)),Filter!$H$18)))),1,0)</f>
        <v>0</v>
      </c>
    </row>
    <row r="657" spans="1:16" x14ac:dyDescent="0.25">
      <c r="A657" s="28">
        <v>46287</v>
      </c>
      <c r="B657" s="7" t="s">
        <v>93</v>
      </c>
      <c r="C657" s="7" t="s">
        <v>20</v>
      </c>
      <c r="D657" s="7" t="s">
        <v>19</v>
      </c>
      <c r="E657" s="7" t="s">
        <v>33</v>
      </c>
      <c r="F657" s="7" t="s">
        <v>595</v>
      </c>
      <c r="G657" s="7" t="s">
        <v>596</v>
      </c>
      <c r="H657" s="26">
        <v>98</v>
      </c>
      <c r="I657" s="26">
        <v>7</v>
      </c>
      <c r="J657" s="26">
        <v>0</v>
      </c>
      <c r="K657" s="26">
        <v>0</v>
      </c>
      <c r="L657" s="26">
        <v>2</v>
      </c>
      <c r="M657" s="26">
        <v>1</v>
      </c>
      <c r="N657" s="26">
        <v>4</v>
      </c>
      <c r="O657" s="26">
        <v>0</v>
      </c>
      <c r="P657" s="26">
        <f>IF(AND(IFERROR(INDEX(SP_Aktiv,MATCH(C657,SP_Liste,0)),TRUE),IFERROR(INDEX(PK_Aktiv,MATCH(E657,PK_Liste,0)),TRUE),IF(Filter!$L$5="Alle GeVo",TRUE,IF(Filter!$L$5="Nur BÜ-Schlüssel",ISNUMBER(MATCH(H657,BUESchluessel,0)),IFERROR(INDEX(GV_Aktiv,MATCH(G657,GV_Liste,0)),Filter!$H$18)))),1,0)</f>
        <v>1</v>
      </c>
    </row>
    <row r="658" spans="1:16" x14ac:dyDescent="0.25">
      <c r="A658" s="28">
        <v>46287</v>
      </c>
      <c r="B658" s="7" t="s">
        <v>93</v>
      </c>
      <c r="C658" s="7" t="s">
        <v>20</v>
      </c>
      <c r="D658" s="7" t="s">
        <v>19</v>
      </c>
      <c r="E658" s="7" t="s">
        <v>65</v>
      </c>
      <c r="F658" s="7" t="s">
        <v>785</v>
      </c>
      <c r="G658" s="7" t="s">
        <v>744</v>
      </c>
      <c r="H658" s="26">
        <v>694</v>
      </c>
      <c r="I658" s="26">
        <v>2</v>
      </c>
      <c r="J658" s="26">
        <v>0</v>
      </c>
      <c r="K658" s="26">
        <v>0</v>
      </c>
      <c r="L658" s="26">
        <v>0</v>
      </c>
      <c r="M658" s="26">
        <v>0</v>
      </c>
      <c r="N658" s="26">
        <v>2</v>
      </c>
      <c r="O658" s="26">
        <v>0</v>
      </c>
      <c r="P658" s="26">
        <f>IF(AND(IFERROR(INDEX(SP_Aktiv,MATCH(C658,SP_Liste,0)),TRUE),IFERROR(INDEX(PK_Aktiv,MATCH(E658,PK_Liste,0)),TRUE),IF(Filter!$L$5="Alle GeVo",TRUE,IF(Filter!$L$5="Nur BÜ-Schlüssel",ISNUMBER(MATCH(H658,BUESchluessel,0)),IFERROR(INDEX(GV_Aktiv,MATCH(G658,GV_Liste,0)),Filter!$H$18)))),1,0)</f>
        <v>0</v>
      </c>
    </row>
    <row r="659" spans="1:16" x14ac:dyDescent="0.25">
      <c r="A659" s="28">
        <v>46287</v>
      </c>
      <c r="B659" s="7" t="s">
        <v>93</v>
      </c>
      <c r="C659" s="7" t="s">
        <v>20</v>
      </c>
      <c r="D659" s="7" t="s">
        <v>19</v>
      </c>
      <c r="E659" s="7" t="s">
        <v>33</v>
      </c>
      <c r="F659" s="7" t="s">
        <v>539</v>
      </c>
      <c r="G659" s="7" t="s">
        <v>540</v>
      </c>
      <c r="H659" s="26">
        <v>404</v>
      </c>
      <c r="I659" s="26">
        <v>19</v>
      </c>
      <c r="J659" s="26">
        <v>0</v>
      </c>
      <c r="K659" s="26">
        <v>0</v>
      </c>
      <c r="L659" s="26">
        <v>3</v>
      </c>
      <c r="M659" s="26">
        <v>5</v>
      </c>
      <c r="N659" s="26">
        <v>11</v>
      </c>
      <c r="O659" s="26">
        <v>0</v>
      </c>
      <c r="P659" s="26">
        <f>IF(AND(IFERROR(INDEX(SP_Aktiv,MATCH(C659,SP_Liste,0)),TRUE),IFERROR(INDEX(PK_Aktiv,MATCH(E659,PK_Liste,0)),TRUE),IF(Filter!$L$5="Alle GeVo",TRUE,IF(Filter!$L$5="Nur BÜ-Schlüssel",ISNUMBER(MATCH(H659,BUESchluessel,0)),IFERROR(INDEX(GV_Aktiv,MATCH(G659,GV_Liste,0)),Filter!$H$18)))),1,0)</f>
        <v>1</v>
      </c>
    </row>
    <row r="660" spans="1:16" x14ac:dyDescent="0.25">
      <c r="A660" s="28">
        <v>46287</v>
      </c>
      <c r="B660" s="7" t="s">
        <v>93</v>
      </c>
      <c r="C660" s="7" t="s">
        <v>20</v>
      </c>
      <c r="D660" s="7" t="s">
        <v>19</v>
      </c>
      <c r="E660" s="7" t="s">
        <v>33</v>
      </c>
      <c r="F660" s="7" t="s">
        <v>556</v>
      </c>
      <c r="G660" s="7" t="s">
        <v>557</v>
      </c>
      <c r="H660" s="26">
        <v>158</v>
      </c>
      <c r="I660" s="26">
        <v>3</v>
      </c>
      <c r="J660" s="26">
        <v>0</v>
      </c>
      <c r="K660" s="26">
        <v>0</v>
      </c>
      <c r="L660" s="26">
        <v>0</v>
      </c>
      <c r="M660" s="26">
        <v>1</v>
      </c>
      <c r="N660" s="26">
        <v>2</v>
      </c>
      <c r="O660" s="26">
        <v>0</v>
      </c>
      <c r="P660" s="26">
        <f>IF(AND(IFERROR(INDEX(SP_Aktiv,MATCH(C660,SP_Liste,0)),TRUE),IFERROR(INDEX(PK_Aktiv,MATCH(E660,PK_Liste,0)),TRUE),IF(Filter!$L$5="Alle GeVo",TRUE,IF(Filter!$L$5="Nur BÜ-Schlüssel",ISNUMBER(MATCH(H660,BUESchluessel,0)),IFERROR(INDEX(GV_Aktiv,MATCH(G660,GV_Liste,0)),Filter!$H$18)))),1,0)</f>
        <v>1</v>
      </c>
    </row>
    <row r="661" spans="1:16" x14ac:dyDescent="0.25">
      <c r="A661" s="28">
        <v>46287</v>
      </c>
      <c r="B661" s="7" t="s">
        <v>93</v>
      </c>
      <c r="C661" s="7" t="s">
        <v>20</v>
      </c>
      <c r="D661" s="7" t="s">
        <v>19</v>
      </c>
      <c r="E661" s="7" t="s">
        <v>65</v>
      </c>
      <c r="F661" s="7" t="s">
        <v>502</v>
      </c>
      <c r="G661" s="7" t="s">
        <v>72</v>
      </c>
      <c r="H661" s="26">
        <v>39</v>
      </c>
      <c r="I661" s="26">
        <v>5</v>
      </c>
      <c r="J661" s="26">
        <v>0</v>
      </c>
      <c r="K661" s="26">
        <v>0</v>
      </c>
      <c r="L661" s="26">
        <v>0</v>
      </c>
      <c r="M661" s="26">
        <v>4</v>
      </c>
      <c r="N661" s="26">
        <v>1</v>
      </c>
      <c r="O661" s="26">
        <v>0</v>
      </c>
      <c r="P661" s="26">
        <f>IF(AND(IFERROR(INDEX(SP_Aktiv,MATCH(C661,SP_Liste,0)),TRUE),IFERROR(INDEX(PK_Aktiv,MATCH(E661,PK_Liste,0)),TRUE),IF(Filter!$L$5="Alle GeVo",TRUE,IF(Filter!$L$5="Nur BÜ-Schlüssel",ISNUMBER(MATCH(H661,BUESchluessel,0)),IFERROR(INDEX(GV_Aktiv,MATCH(G661,GV_Liste,0)),Filter!$H$18)))),1,0)</f>
        <v>0</v>
      </c>
    </row>
    <row r="662" spans="1:16" x14ac:dyDescent="0.25">
      <c r="A662" s="28">
        <v>46287</v>
      </c>
      <c r="B662" s="7" t="s">
        <v>93</v>
      </c>
      <c r="C662" s="7" t="s">
        <v>20</v>
      </c>
      <c r="D662" s="7" t="s">
        <v>19</v>
      </c>
      <c r="E662" s="7" t="s">
        <v>33</v>
      </c>
      <c r="F662" s="7" t="s">
        <v>553</v>
      </c>
      <c r="G662" s="7" t="s">
        <v>79</v>
      </c>
      <c r="H662" s="26">
        <v>469</v>
      </c>
      <c r="I662" s="26">
        <v>233</v>
      </c>
      <c r="J662" s="26">
        <v>0</v>
      </c>
      <c r="K662" s="26">
        <v>0</v>
      </c>
      <c r="L662" s="26">
        <v>29</v>
      </c>
      <c r="M662" s="26">
        <v>118</v>
      </c>
      <c r="N662" s="26">
        <v>86</v>
      </c>
      <c r="O662" s="26">
        <v>0</v>
      </c>
      <c r="P662" s="26">
        <f>IF(AND(IFERROR(INDEX(SP_Aktiv,MATCH(C662,SP_Liste,0)),TRUE),IFERROR(INDEX(PK_Aktiv,MATCH(E662,PK_Liste,0)),TRUE),IF(Filter!$L$5="Alle GeVo",TRUE,IF(Filter!$L$5="Nur BÜ-Schlüssel",ISNUMBER(MATCH(H662,BUESchluessel,0)),IFERROR(INDEX(GV_Aktiv,MATCH(G662,GV_Liste,0)),Filter!$H$18)))),1,0)</f>
        <v>1</v>
      </c>
    </row>
    <row r="663" spans="1:16" x14ac:dyDescent="0.25">
      <c r="A663" s="28">
        <v>46287</v>
      </c>
      <c r="B663" s="7" t="s">
        <v>93</v>
      </c>
      <c r="C663" s="7" t="s">
        <v>20</v>
      </c>
      <c r="D663" s="7" t="s">
        <v>19</v>
      </c>
      <c r="E663" s="7" t="s">
        <v>33</v>
      </c>
      <c r="F663" s="7" t="s">
        <v>702</v>
      </c>
      <c r="G663" s="7" t="s">
        <v>703</v>
      </c>
      <c r="H663" s="26">
        <v>68</v>
      </c>
      <c r="I663" s="26">
        <v>10</v>
      </c>
      <c r="J663" s="26">
        <v>0</v>
      </c>
      <c r="K663" s="26">
        <v>0</v>
      </c>
      <c r="L663" s="26">
        <v>0</v>
      </c>
      <c r="M663" s="26">
        <v>7</v>
      </c>
      <c r="N663" s="26">
        <v>3</v>
      </c>
      <c r="O663" s="26">
        <v>0</v>
      </c>
      <c r="P663" s="26">
        <f>IF(AND(IFERROR(INDEX(SP_Aktiv,MATCH(C663,SP_Liste,0)),TRUE),IFERROR(INDEX(PK_Aktiv,MATCH(E663,PK_Liste,0)),TRUE),IF(Filter!$L$5="Alle GeVo",TRUE,IF(Filter!$L$5="Nur BÜ-Schlüssel",ISNUMBER(MATCH(H663,BUESchluessel,0)),IFERROR(INDEX(GV_Aktiv,MATCH(G663,GV_Liste,0)),Filter!$H$18)))),1,0)</f>
        <v>1</v>
      </c>
    </row>
    <row r="664" spans="1:16" x14ac:dyDescent="0.25">
      <c r="A664" s="28">
        <v>46287</v>
      </c>
      <c r="B664" s="7" t="s">
        <v>93</v>
      </c>
      <c r="C664" s="7" t="s">
        <v>20</v>
      </c>
      <c r="D664" s="7" t="s">
        <v>19</v>
      </c>
      <c r="E664" s="7" t="s">
        <v>33</v>
      </c>
      <c r="F664" s="7" t="s">
        <v>585</v>
      </c>
      <c r="G664" s="7" t="s">
        <v>529</v>
      </c>
      <c r="H664" s="26">
        <v>97</v>
      </c>
      <c r="I664" s="26">
        <v>4</v>
      </c>
      <c r="J664" s="26">
        <v>0</v>
      </c>
      <c r="K664" s="26">
        <v>0</v>
      </c>
      <c r="L664" s="26">
        <v>0</v>
      </c>
      <c r="M664" s="26">
        <v>1</v>
      </c>
      <c r="N664" s="26">
        <v>3</v>
      </c>
      <c r="O664" s="26">
        <v>0</v>
      </c>
      <c r="P664" s="26">
        <f>IF(AND(IFERROR(INDEX(SP_Aktiv,MATCH(C664,SP_Liste,0)),TRUE),IFERROR(INDEX(PK_Aktiv,MATCH(E664,PK_Liste,0)),TRUE),IF(Filter!$L$5="Alle GeVo",TRUE,IF(Filter!$L$5="Nur BÜ-Schlüssel",ISNUMBER(MATCH(H664,BUESchluessel,0)),IFERROR(INDEX(GV_Aktiv,MATCH(G664,GV_Liste,0)),Filter!$H$18)))),1,0)</f>
        <v>1</v>
      </c>
    </row>
    <row r="665" spans="1:16" x14ac:dyDescent="0.25">
      <c r="A665" s="28">
        <v>46287</v>
      </c>
      <c r="B665" s="7" t="s">
        <v>93</v>
      </c>
      <c r="C665" s="7" t="s">
        <v>20</v>
      </c>
      <c r="D665" s="7" t="s">
        <v>19</v>
      </c>
      <c r="E665" s="7" t="s">
        <v>33</v>
      </c>
      <c r="F665" s="7" t="s">
        <v>720</v>
      </c>
      <c r="G665" s="7" t="s">
        <v>721</v>
      </c>
      <c r="H665" s="26">
        <v>56</v>
      </c>
      <c r="I665" s="26">
        <v>2</v>
      </c>
      <c r="J665" s="26">
        <v>0</v>
      </c>
      <c r="K665" s="26">
        <v>0</v>
      </c>
      <c r="L665" s="26">
        <v>1</v>
      </c>
      <c r="M665" s="26">
        <v>1</v>
      </c>
      <c r="N665" s="26">
        <v>0</v>
      </c>
      <c r="O665" s="26">
        <v>0</v>
      </c>
      <c r="P665" s="26">
        <f>IF(AND(IFERROR(INDEX(SP_Aktiv,MATCH(C665,SP_Liste,0)),TRUE),IFERROR(INDEX(PK_Aktiv,MATCH(E665,PK_Liste,0)),TRUE),IF(Filter!$L$5="Alle GeVo",TRUE,IF(Filter!$L$5="Nur BÜ-Schlüssel",ISNUMBER(MATCH(H665,BUESchluessel,0)),IFERROR(INDEX(GV_Aktiv,MATCH(G665,GV_Liste,0)),Filter!$H$18)))),1,0)</f>
        <v>1</v>
      </c>
    </row>
    <row r="666" spans="1:16" x14ac:dyDescent="0.25">
      <c r="A666" s="28">
        <v>46287</v>
      </c>
      <c r="B666" s="7" t="s">
        <v>93</v>
      </c>
      <c r="C666" s="7" t="s">
        <v>20</v>
      </c>
      <c r="D666" s="7" t="s">
        <v>19</v>
      </c>
      <c r="E666" s="7" t="s">
        <v>33</v>
      </c>
      <c r="F666" s="7" t="s">
        <v>562</v>
      </c>
      <c r="G666" s="7" t="s">
        <v>80</v>
      </c>
      <c r="H666" s="26">
        <v>472</v>
      </c>
      <c r="I666" s="26">
        <v>436</v>
      </c>
      <c r="J666" s="26">
        <v>0</v>
      </c>
      <c r="K666" s="26">
        <v>0</v>
      </c>
      <c r="L666" s="26">
        <v>34</v>
      </c>
      <c r="M666" s="26">
        <v>321</v>
      </c>
      <c r="N666" s="26">
        <v>81</v>
      </c>
      <c r="O666" s="26">
        <v>0</v>
      </c>
      <c r="P666" s="26">
        <f>IF(AND(IFERROR(INDEX(SP_Aktiv,MATCH(C666,SP_Liste,0)),TRUE),IFERROR(INDEX(PK_Aktiv,MATCH(E666,PK_Liste,0)),TRUE),IF(Filter!$L$5="Alle GeVo",TRUE,IF(Filter!$L$5="Nur BÜ-Schlüssel",ISNUMBER(MATCH(H666,BUESchluessel,0)),IFERROR(INDEX(GV_Aktiv,MATCH(G666,GV_Liste,0)),Filter!$H$18)))),1,0)</f>
        <v>1</v>
      </c>
    </row>
    <row r="667" spans="1:16" x14ac:dyDescent="0.25">
      <c r="A667" s="28">
        <v>46287</v>
      </c>
      <c r="B667" s="7" t="s">
        <v>93</v>
      </c>
      <c r="C667" s="7" t="s">
        <v>20</v>
      </c>
      <c r="D667" s="7" t="s">
        <v>19</v>
      </c>
      <c r="E667" s="7" t="s">
        <v>33</v>
      </c>
      <c r="F667" s="7" t="s">
        <v>563</v>
      </c>
      <c r="G667" s="7" t="s">
        <v>73</v>
      </c>
      <c r="H667" s="26">
        <v>40</v>
      </c>
      <c r="I667" s="26">
        <v>22</v>
      </c>
      <c r="J667" s="26">
        <v>0</v>
      </c>
      <c r="K667" s="26">
        <v>0</v>
      </c>
      <c r="L667" s="26">
        <v>10</v>
      </c>
      <c r="M667" s="26">
        <v>5</v>
      </c>
      <c r="N667" s="26">
        <v>7</v>
      </c>
      <c r="O667" s="26">
        <v>0</v>
      </c>
      <c r="P667" s="26">
        <f>IF(AND(IFERROR(INDEX(SP_Aktiv,MATCH(C667,SP_Liste,0)),TRUE),IFERROR(INDEX(PK_Aktiv,MATCH(E667,PK_Liste,0)),TRUE),IF(Filter!$L$5="Alle GeVo",TRUE,IF(Filter!$L$5="Nur BÜ-Schlüssel",ISNUMBER(MATCH(H667,BUESchluessel,0)),IFERROR(INDEX(GV_Aktiv,MATCH(G667,GV_Liste,0)),Filter!$H$18)))),1,0)</f>
        <v>1</v>
      </c>
    </row>
    <row r="668" spans="1:16" x14ac:dyDescent="0.25">
      <c r="A668" s="28">
        <v>46287</v>
      </c>
      <c r="B668" s="7" t="s">
        <v>93</v>
      </c>
      <c r="C668" s="7" t="s">
        <v>20</v>
      </c>
      <c r="D668" s="7" t="s">
        <v>19</v>
      </c>
      <c r="E668" s="7" t="s">
        <v>33</v>
      </c>
      <c r="F668" s="7" t="s">
        <v>785</v>
      </c>
      <c r="G668" s="7" t="s">
        <v>744</v>
      </c>
      <c r="H668" s="26">
        <v>694</v>
      </c>
      <c r="I668" s="26">
        <v>2</v>
      </c>
      <c r="J668" s="26">
        <v>0</v>
      </c>
      <c r="K668" s="26">
        <v>0</v>
      </c>
      <c r="L668" s="26">
        <v>1</v>
      </c>
      <c r="M668" s="26">
        <v>0</v>
      </c>
      <c r="N668" s="26">
        <v>1</v>
      </c>
      <c r="O668" s="26">
        <v>0</v>
      </c>
      <c r="P668" s="26">
        <f>IF(AND(IFERROR(INDEX(SP_Aktiv,MATCH(C668,SP_Liste,0)),TRUE),IFERROR(INDEX(PK_Aktiv,MATCH(E668,PK_Liste,0)),TRUE),IF(Filter!$L$5="Alle GeVo",TRUE,IF(Filter!$L$5="Nur BÜ-Schlüssel",ISNUMBER(MATCH(H668,BUESchluessel,0)),IFERROR(INDEX(GV_Aktiv,MATCH(G668,GV_Liste,0)),Filter!$H$18)))),1,0)</f>
        <v>1</v>
      </c>
    </row>
    <row r="669" spans="1:16" x14ac:dyDescent="0.25">
      <c r="A669" s="28">
        <v>46287</v>
      </c>
      <c r="B669" s="7" t="s">
        <v>93</v>
      </c>
      <c r="C669" s="7" t="s">
        <v>20</v>
      </c>
      <c r="D669" s="7" t="s">
        <v>19</v>
      </c>
      <c r="E669" s="7" t="s">
        <v>33</v>
      </c>
      <c r="F669" s="7" t="s">
        <v>704</v>
      </c>
      <c r="G669" s="7" t="s">
        <v>705</v>
      </c>
      <c r="H669" s="26">
        <v>52</v>
      </c>
      <c r="I669" s="26">
        <v>3</v>
      </c>
      <c r="J669" s="26">
        <v>0</v>
      </c>
      <c r="K669" s="26">
        <v>0</v>
      </c>
      <c r="L669" s="26">
        <v>0</v>
      </c>
      <c r="M669" s="26">
        <v>1</v>
      </c>
      <c r="N669" s="26">
        <v>2</v>
      </c>
      <c r="O669" s="26">
        <v>0</v>
      </c>
      <c r="P669" s="26">
        <f>IF(AND(IFERROR(INDEX(SP_Aktiv,MATCH(C669,SP_Liste,0)),TRUE),IFERROR(INDEX(PK_Aktiv,MATCH(E669,PK_Liste,0)),TRUE),IF(Filter!$L$5="Alle GeVo",TRUE,IF(Filter!$L$5="Nur BÜ-Schlüssel",ISNUMBER(MATCH(H669,BUESchluessel,0)),IFERROR(INDEX(GV_Aktiv,MATCH(G669,GV_Liste,0)),Filter!$H$18)))),1,0)</f>
        <v>1</v>
      </c>
    </row>
    <row r="670" spans="1:16" x14ac:dyDescent="0.25">
      <c r="A670" s="28">
        <v>46287</v>
      </c>
      <c r="B670" s="7" t="s">
        <v>93</v>
      </c>
      <c r="C670" s="7" t="s">
        <v>20</v>
      </c>
      <c r="D670" s="7" t="s">
        <v>19</v>
      </c>
      <c r="E670" s="7" t="s">
        <v>33</v>
      </c>
      <c r="F670" s="7" t="s">
        <v>602</v>
      </c>
      <c r="G670" s="7" t="s">
        <v>603</v>
      </c>
      <c r="H670" s="26">
        <v>20</v>
      </c>
      <c r="I670" s="26">
        <v>2</v>
      </c>
      <c r="J670" s="26">
        <v>0</v>
      </c>
      <c r="K670" s="26">
        <v>0</v>
      </c>
      <c r="L670" s="26">
        <v>0</v>
      </c>
      <c r="M670" s="26">
        <v>2</v>
      </c>
      <c r="N670" s="26">
        <v>0</v>
      </c>
      <c r="O670" s="26">
        <v>0</v>
      </c>
      <c r="P670" s="26">
        <f>IF(AND(IFERROR(INDEX(SP_Aktiv,MATCH(C670,SP_Liste,0)),TRUE),IFERROR(INDEX(PK_Aktiv,MATCH(E670,PK_Liste,0)),TRUE),IF(Filter!$L$5="Alle GeVo",TRUE,IF(Filter!$L$5="Nur BÜ-Schlüssel",ISNUMBER(MATCH(H670,BUESchluessel,0)),IFERROR(INDEX(GV_Aktiv,MATCH(G670,GV_Liste,0)),Filter!$H$18)))),1,0)</f>
        <v>1</v>
      </c>
    </row>
    <row r="671" spans="1:16" x14ac:dyDescent="0.25">
      <c r="A671" s="28">
        <v>46287</v>
      </c>
      <c r="B671" s="7" t="s">
        <v>93</v>
      </c>
      <c r="C671" s="7" t="s">
        <v>20</v>
      </c>
      <c r="D671" s="7" t="s">
        <v>19</v>
      </c>
      <c r="E671" s="7" t="s">
        <v>33</v>
      </c>
      <c r="F671" s="7" t="s">
        <v>589</v>
      </c>
      <c r="G671" s="7" t="s">
        <v>590</v>
      </c>
      <c r="H671" s="26">
        <v>809</v>
      </c>
      <c r="I671" s="26">
        <v>4</v>
      </c>
      <c r="J671" s="26">
        <v>0</v>
      </c>
      <c r="K671" s="26">
        <v>0</v>
      </c>
      <c r="L671" s="26">
        <v>0</v>
      </c>
      <c r="M671" s="26">
        <v>0</v>
      </c>
      <c r="N671" s="26">
        <v>4</v>
      </c>
      <c r="O671" s="26">
        <v>0</v>
      </c>
      <c r="P671" s="26">
        <f>IF(AND(IFERROR(INDEX(SP_Aktiv,MATCH(C671,SP_Liste,0)),TRUE),IFERROR(INDEX(PK_Aktiv,MATCH(E671,PK_Liste,0)),TRUE),IF(Filter!$L$5="Alle GeVo",TRUE,IF(Filter!$L$5="Nur BÜ-Schlüssel",ISNUMBER(MATCH(H671,BUESchluessel,0)),IFERROR(INDEX(GV_Aktiv,MATCH(G671,GV_Liste,0)),Filter!$H$18)))),1,0)</f>
        <v>1</v>
      </c>
    </row>
    <row r="672" spans="1:16" x14ac:dyDescent="0.25">
      <c r="A672" s="28">
        <v>46287</v>
      </c>
      <c r="B672" s="7" t="s">
        <v>93</v>
      </c>
      <c r="C672" s="7" t="s">
        <v>20</v>
      </c>
      <c r="D672" s="7" t="s">
        <v>19</v>
      </c>
      <c r="E672" s="7" t="s">
        <v>33</v>
      </c>
      <c r="F672" s="7" t="s">
        <v>903</v>
      </c>
      <c r="G672" s="7" t="s">
        <v>606</v>
      </c>
      <c r="H672" s="26">
        <v>374</v>
      </c>
      <c r="I672" s="26">
        <v>4</v>
      </c>
      <c r="J672" s="26">
        <v>0</v>
      </c>
      <c r="K672" s="26">
        <v>0</v>
      </c>
      <c r="L672" s="26">
        <v>0</v>
      </c>
      <c r="M672" s="26">
        <v>3</v>
      </c>
      <c r="N672" s="26">
        <v>1</v>
      </c>
      <c r="O672" s="26">
        <v>0</v>
      </c>
      <c r="P672" s="26">
        <f>IF(AND(IFERROR(INDEX(SP_Aktiv,MATCH(C672,SP_Liste,0)),TRUE),IFERROR(INDEX(PK_Aktiv,MATCH(E672,PK_Liste,0)),TRUE),IF(Filter!$L$5="Alle GeVo",TRUE,IF(Filter!$L$5="Nur BÜ-Schlüssel",ISNUMBER(MATCH(H672,BUESchluessel,0)),IFERROR(INDEX(GV_Aktiv,MATCH(G672,GV_Liste,0)),Filter!$H$18)))),1,0)</f>
        <v>1</v>
      </c>
    </row>
    <row r="673" spans="1:16" x14ac:dyDescent="0.25">
      <c r="A673" s="28">
        <v>46287</v>
      </c>
      <c r="B673" s="7" t="s">
        <v>93</v>
      </c>
      <c r="C673" s="7" t="s">
        <v>20</v>
      </c>
      <c r="D673" s="7" t="s">
        <v>19</v>
      </c>
      <c r="E673" s="7" t="s">
        <v>33</v>
      </c>
      <c r="F673" s="7" t="s">
        <v>786</v>
      </c>
      <c r="G673" s="7" t="s">
        <v>81</v>
      </c>
      <c r="H673" s="26">
        <v>703</v>
      </c>
      <c r="I673" s="26">
        <v>14</v>
      </c>
      <c r="J673" s="26">
        <v>0</v>
      </c>
      <c r="K673" s="26">
        <v>0</v>
      </c>
      <c r="L673" s="26">
        <v>1</v>
      </c>
      <c r="M673" s="26">
        <v>9</v>
      </c>
      <c r="N673" s="26">
        <v>4</v>
      </c>
      <c r="O673" s="26">
        <v>0</v>
      </c>
      <c r="P673" s="26">
        <f>IF(AND(IFERROR(INDEX(SP_Aktiv,MATCH(C673,SP_Liste,0)),TRUE),IFERROR(INDEX(PK_Aktiv,MATCH(E673,PK_Liste,0)),TRUE),IF(Filter!$L$5="Alle GeVo",TRUE,IF(Filter!$L$5="Nur BÜ-Schlüssel",ISNUMBER(MATCH(H673,BUESchluessel,0)),IFERROR(INDEX(GV_Aktiv,MATCH(G673,GV_Liste,0)),Filter!$H$18)))),1,0)</f>
        <v>1</v>
      </c>
    </row>
    <row r="674" spans="1:16" x14ac:dyDescent="0.25">
      <c r="A674" s="28">
        <v>46287</v>
      </c>
      <c r="B674" s="7" t="s">
        <v>93</v>
      </c>
      <c r="C674" s="7" t="s">
        <v>20</v>
      </c>
      <c r="D674" s="7" t="s">
        <v>19</v>
      </c>
      <c r="E674" s="7" t="s">
        <v>65</v>
      </c>
      <c r="F674" s="7" t="s">
        <v>772</v>
      </c>
      <c r="G674" s="7" t="s">
        <v>568</v>
      </c>
      <c r="H674" s="26">
        <v>11</v>
      </c>
      <c r="I674" s="26">
        <v>1</v>
      </c>
      <c r="J674" s="26">
        <v>0</v>
      </c>
      <c r="K674" s="26">
        <v>0</v>
      </c>
      <c r="L674" s="26">
        <v>0</v>
      </c>
      <c r="M674" s="26">
        <v>0</v>
      </c>
      <c r="N674" s="26">
        <v>1</v>
      </c>
      <c r="O674" s="26">
        <v>0</v>
      </c>
      <c r="P674" s="26">
        <f>IF(AND(IFERROR(INDEX(SP_Aktiv,MATCH(C674,SP_Liste,0)),TRUE),IFERROR(INDEX(PK_Aktiv,MATCH(E674,PK_Liste,0)),TRUE),IF(Filter!$L$5="Alle GeVo",TRUE,IF(Filter!$L$5="Nur BÜ-Schlüssel",ISNUMBER(MATCH(H674,BUESchluessel,0)),IFERROR(INDEX(GV_Aktiv,MATCH(G674,GV_Liste,0)),Filter!$H$18)))),1,0)</f>
        <v>0</v>
      </c>
    </row>
    <row r="675" spans="1:16" x14ac:dyDescent="0.25">
      <c r="A675" s="28">
        <v>46287</v>
      </c>
      <c r="B675" s="7" t="s">
        <v>93</v>
      </c>
      <c r="C675" s="7" t="s">
        <v>20</v>
      </c>
      <c r="D675" s="7" t="s">
        <v>19</v>
      </c>
      <c r="E675" s="7" t="s">
        <v>33</v>
      </c>
      <c r="F675" s="7" t="s">
        <v>642</v>
      </c>
      <c r="G675" s="7" t="s">
        <v>643</v>
      </c>
      <c r="H675" s="26">
        <v>125</v>
      </c>
      <c r="I675" s="26">
        <v>1</v>
      </c>
      <c r="J675" s="26">
        <v>0</v>
      </c>
      <c r="K675" s="26">
        <v>0</v>
      </c>
      <c r="L675" s="26">
        <v>0</v>
      </c>
      <c r="M675" s="26">
        <v>1</v>
      </c>
      <c r="N675" s="26">
        <v>0</v>
      </c>
      <c r="O675" s="26">
        <v>0</v>
      </c>
      <c r="P675" s="26">
        <f>IF(AND(IFERROR(INDEX(SP_Aktiv,MATCH(C675,SP_Liste,0)),TRUE),IFERROR(INDEX(PK_Aktiv,MATCH(E675,PK_Liste,0)),TRUE),IF(Filter!$L$5="Alle GeVo",TRUE,IF(Filter!$L$5="Nur BÜ-Schlüssel",ISNUMBER(MATCH(H675,BUESchluessel,0)),IFERROR(INDEX(GV_Aktiv,MATCH(G675,GV_Liste,0)),Filter!$H$18)))),1,0)</f>
        <v>1</v>
      </c>
    </row>
    <row r="676" spans="1:16" x14ac:dyDescent="0.25">
      <c r="A676" s="28">
        <v>46287</v>
      </c>
      <c r="B676" s="7" t="s">
        <v>93</v>
      </c>
      <c r="C676" s="7" t="s">
        <v>20</v>
      </c>
      <c r="D676" s="7" t="s">
        <v>19</v>
      </c>
      <c r="E676" s="7" t="s">
        <v>65</v>
      </c>
      <c r="F676" s="7" t="s">
        <v>553</v>
      </c>
      <c r="G676" s="7" t="s">
        <v>79</v>
      </c>
      <c r="H676" s="26">
        <v>469</v>
      </c>
      <c r="I676" s="26">
        <v>12</v>
      </c>
      <c r="J676" s="26">
        <v>0</v>
      </c>
      <c r="K676" s="26">
        <v>0</v>
      </c>
      <c r="L676" s="26">
        <v>0</v>
      </c>
      <c r="M676" s="26">
        <v>7</v>
      </c>
      <c r="N676" s="26">
        <v>5</v>
      </c>
      <c r="O676" s="26">
        <v>0</v>
      </c>
      <c r="P676" s="26">
        <f>IF(AND(IFERROR(INDEX(SP_Aktiv,MATCH(C676,SP_Liste,0)),TRUE),IFERROR(INDEX(PK_Aktiv,MATCH(E676,PK_Liste,0)),TRUE),IF(Filter!$L$5="Alle GeVo",TRUE,IF(Filter!$L$5="Nur BÜ-Schlüssel",ISNUMBER(MATCH(H676,BUESchluessel,0)),IFERROR(INDEX(GV_Aktiv,MATCH(G676,GV_Liste,0)),Filter!$H$18)))),1,0)</f>
        <v>0</v>
      </c>
    </row>
    <row r="677" spans="1:16" x14ac:dyDescent="0.25">
      <c r="A677" s="28">
        <v>46287</v>
      </c>
      <c r="B677" s="7" t="s">
        <v>93</v>
      </c>
      <c r="C677" s="7" t="s">
        <v>20</v>
      </c>
      <c r="D677" s="7" t="s">
        <v>19</v>
      </c>
      <c r="E677" s="7" t="s">
        <v>33</v>
      </c>
      <c r="F677" s="7" t="s">
        <v>671</v>
      </c>
      <c r="G677" s="7" t="s">
        <v>672</v>
      </c>
      <c r="H677" s="26">
        <v>104</v>
      </c>
      <c r="I677" s="26">
        <v>1</v>
      </c>
      <c r="J677" s="26">
        <v>0</v>
      </c>
      <c r="K677" s="26">
        <v>0</v>
      </c>
      <c r="L677" s="26">
        <v>0</v>
      </c>
      <c r="M677" s="26">
        <v>1</v>
      </c>
      <c r="N677" s="26">
        <v>0</v>
      </c>
      <c r="O677" s="26">
        <v>0</v>
      </c>
      <c r="P677" s="26">
        <f>IF(AND(IFERROR(INDEX(SP_Aktiv,MATCH(C677,SP_Liste,0)),TRUE),IFERROR(INDEX(PK_Aktiv,MATCH(E677,PK_Liste,0)),TRUE),IF(Filter!$L$5="Alle GeVo",TRUE,IF(Filter!$L$5="Nur BÜ-Schlüssel",ISNUMBER(MATCH(H677,BUESchluessel,0)),IFERROR(INDEX(GV_Aktiv,MATCH(G677,GV_Liste,0)),Filter!$H$18)))),1,0)</f>
        <v>1</v>
      </c>
    </row>
    <row r="678" spans="1:16" x14ac:dyDescent="0.25">
      <c r="A678" s="28">
        <v>46287</v>
      </c>
      <c r="B678" s="7" t="s">
        <v>93</v>
      </c>
      <c r="C678" s="7" t="s">
        <v>20</v>
      </c>
      <c r="D678" s="7" t="s">
        <v>19</v>
      </c>
      <c r="E678" s="7" t="s">
        <v>66</v>
      </c>
      <c r="F678" s="7" t="s">
        <v>530</v>
      </c>
      <c r="G678" s="7" t="s">
        <v>74</v>
      </c>
      <c r="H678" s="26">
        <v>67</v>
      </c>
      <c r="I678" s="26">
        <v>1</v>
      </c>
      <c r="J678" s="26">
        <v>0</v>
      </c>
      <c r="K678" s="26">
        <v>0</v>
      </c>
      <c r="L678" s="26">
        <v>0</v>
      </c>
      <c r="M678" s="26">
        <v>1</v>
      </c>
      <c r="N678" s="26">
        <v>0</v>
      </c>
      <c r="O678" s="26">
        <v>0</v>
      </c>
      <c r="P678" s="26">
        <f>IF(AND(IFERROR(INDEX(SP_Aktiv,MATCH(C678,SP_Liste,0)),TRUE),IFERROR(INDEX(PK_Aktiv,MATCH(E678,PK_Liste,0)),TRUE),IF(Filter!$L$5="Alle GeVo",TRUE,IF(Filter!$L$5="Nur BÜ-Schlüssel",ISNUMBER(MATCH(H678,BUESchluessel,0)),IFERROR(INDEX(GV_Aktiv,MATCH(G678,GV_Liste,0)),Filter!$H$18)))),1,0)</f>
        <v>0</v>
      </c>
    </row>
    <row r="679" spans="1:16" x14ac:dyDescent="0.25">
      <c r="A679" s="28">
        <v>46287</v>
      </c>
      <c r="B679" s="7" t="s">
        <v>93</v>
      </c>
      <c r="C679" s="7" t="s">
        <v>20</v>
      </c>
      <c r="D679" s="7" t="s">
        <v>19</v>
      </c>
      <c r="E679" s="7" t="s">
        <v>69</v>
      </c>
      <c r="F679" s="7" t="s">
        <v>553</v>
      </c>
      <c r="G679" s="7" t="s">
        <v>79</v>
      </c>
      <c r="H679" s="26">
        <v>469</v>
      </c>
      <c r="I679" s="26">
        <v>14</v>
      </c>
      <c r="J679" s="26">
        <v>0</v>
      </c>
      <c r="K679" s="26">
        <v>0</v>
      </c>
      <c r="L679" s="26">
        <v>0</v>
      </c>
      <c r="M679" s="26">
        <v>3</v>
      </c>
      <c r="N679" s="26">
        <v>11</v>
      </c>
      <c r="O679" s="26">
        <v>0</v>
      </c>
      <c r="P679" s="26">
        <f>IF(AND(IFERROR(INDEX(SP_Aktiv,MATCH(C679,SP_Liste,0)),TRUE),IFERROR(INDEX(PK_Aktiv,MATCH(E679,PK_Liste,0)),TRUE),IF(Filter!$L$5="Alle GeVo",TRUE,IF(Filter!$L$5="Nur BÜ-Schlüssel",ISNUMBER(MATCH(H679,BUESchluessel,0)),IFERROR(INDEX(GV_Aktiv,MATCH(G679,GV_Liste,0)),Filter!$H$18)))),1,0)</f>
        <v>0</v>
      </c>
    </row>
    <row r="680" spans="1:16" x14ac:dyDescent="0.25">
      <c r="A680" s="28">
        <v>46287</v>
      </c>
      <c r="B680" s="7" t="s">
        <v>93</v>
      </c>
      <c r="C680" s="7" t="s">
        <v>20</v>
      </c>
      <c r="D680" s="7" t="s">
        <v>19</v>
      </c>
      <c r="E680" s="7" t="s">
        <v>33</v>
      </c>
      <c r="F680" s="7" t="s">
        <v>531</v>
      </c>
      <c r="G680" s="7" t="s">
        <v>532</v>
      </c>
      <c r="H680" s="26">
        <v>427</v>
      </c>
      <c r="I680" s="26">
        <v>22</v>
      </c>
      <c r="J680" s="26">
        <v>0</v>
      </c>
      <c r="K680" s="26">
        <v>0</v>
      </c>
      <c r="L680" s="26">
        <v>2</v>
      </c>
      <c r="M680" s="26">
        <v>5</v>
      </c>
      <c r="N680" s="26">
        <v>15</v>
      </c>
      <c r="O680" s="26">
        <v>0</v>
      </c>
      <c r="P680" s="26">
        <f>IF(AND(IFERROR(INDEX(SP_Aktiv,MATCH(C680,SP_Liste,0)),TRUE),IFERROR(INDEX(PK_Aktiv,MATCH(E680,PK_Liste,0)),TRUE),IF(Filter!$L$5="Alle GeVo",TRUE,IF(Filter!$L$5="Nur BÜ-Schlüssel",ISNUMBER(MATCH(H680,BUESchluessel,0)),IFERROR(INDEX(GV_Aktiv,MATCH(G680,GV_Liste,0)),Filter!$H$18)))),1,0)</f>
        <v>1</v>
      </c>
    </row>
    <row r="681" spans="1:16" x14ac:dyDescent="0.25">
      <c r="A681" s="28">
        <v>46287</v>
      </c>
      <c r="B681" s="7" t="s">
        <v>93</v>
      </c>
      <c r="C681" s="7" t="s">
        <v>20</v>
      </c>
      <c r="D681" s="7" t="s">
        <v>19</v>
      </c>
      <c r="E681" s="7" t="s">
        <v>33</v>
      </c>
      <c r="F681" s="7" t="s">
        <v>849</v>
      </c>
      <c r="G681" s="7" t="s">
        <v>850</v>
      </c>
      <c r="H681" s="26">
        <v>606</v>
      </c>
      <c r="I681" s="26">
        <v>4</v>
      </c>
      <c r="J681" s="26">
        <v>0</v>
      </c>
      <c r="K681" s="26">
        <v>0</v>
      </c>
      <c r="L681" s="26">
        <v>0</v>
      </c>
      <c r="M681" s="26">
        <v>0</v>
      </c>
      <c r="N681" s="26">
        <v>4</v>
      </c>
      <c r="O681" s="26">
        <v>0</v>
      </c>
      <c r="P681" s="26">
        <f>IF(AND(IFERROR(INDEX(SP_Aktiv,MATCH(C681,SP_Liste,0)),TRUE),IFERROR(INDEX(PK_Aktiv,MATCH(E681,PK_Liste,0)),TRUE),IF(Filter!$L$5="Alle GeVo",TRUE,IF(Filter!$L$5="Nur BÜ-Schlüssel",ISNUMBER(MATCH(H681,BUESchluessel,0)),IFERROR(INDEX(GV_Aktiv,MATCH(G681,GV_Liste,0)),Filter!$H$18)))),1,0)</f>
        <v>1</v>
      </c>
    </row>
    <row r="682" spans="1:16" x14ac:dyDescent="0.25">
      <c r="A682" s="28">
        <v>46287</v>
      </c>
      <c r="B682" s="7" t="s">
        <v>93</v>
      </c>
      <c r="C682" s="7" t="s">
        <v>20</v>
      </c>
      <c r="D682" s="7" t="s">
        <v>19</v>
      </c>
      <c r="E682" s="7" t="s">
        <v>66</v>
      </c>
      <c r="F682" s="7" t="s">
        <v>538</v>
      </c>
      <c r="G682" s="7" t="s">
        <v>78</v>
      </c>
      <c r="H682" s="26">
        <v>413</v>
      </c>
      <c r="I682" s="26">
        <v>1</v>
      </c>
      <c r="J682" s="26">
        <v>0</v>
      </c>
      <c r="K682" s="26">
        <v>0</v>
      </c>
      <c r="L682" s="26">
        <v>0</v>
      </c>
      <c r="M682" s="26">
        <v>1</v>
      </c>
      <c r="N682" s="26">
        <v>0</v>
      </c>
      <c r="O682" s="26">
        <v>0</v>
      </c>
      <c r="P682" s="26">
        <f>IF(AND(IFERROR(INDEX(SP_Aktiv,MATCH(C682,SP_Liste,0)),TRUE),IFERROR(INDEX(PK_Aktiv,MATCH(E682,PK_Liste,0)),TRUE),IF(Filter!$L$5="Alle GeVo",TRUE,IF(Filter!$L$5="Nur BÜ-Schlüssel",ISNUMBER(MATCH(H682,BUESchluessel,0)),IFERROR(INDEX(GV_Aktiv,MATCH(G682,GV_Liste,0)),Filter!$H$18)))),1,0)</f>
        <v>0</v>
      </c>
    </row>
    <row r="683" spans="1:16" x14ac:dyDescent="0.25">
      <c r="A683" s="28">
        <v>46287</v>
      </c>
      <c r="B683" s="7" t="s">
        <v>93</v>
      </c>
      <c r="C683" s="7" t="s">
        <v>20</v>
      </c>
      <c r="D683" s="7" t="s">
        <v>19</v>
      </c>
      <c r="E683" s="7" t="s">
        <v>65</v>
      </c>
      <c r="F683" s="7" t="s">
        <v>562</v>
      </c>
      <c r="G683" s="7" t="s">
        <v>80</v>
      </c>
      <c r="H683" s="26">
        <v>472</v>
      </c>
      <c r="I683" s="26">
        <v>1</v>
      </c>
      <c r="J683" s="26">
        <v>0</v>
      </c>
      <c r="K683" s="26">
        <v>0</v>
      </c>
      <c r="L683" s="26">
        <v>0</v>
      </c>
      <c r="M683" s="26">
        <v>0</v>
      </c>
      <c r="N683" s="26">
        <v>1</v>
      </c>
      <c r="O683" s="26">
        <v>0</v>
      </c>
      <c r="P683" s="26">
        <f>IF(AND(IFERROR(INDEX(SP_Aktiv,MATCH(C683,SP_Liste,0)),TRUE),IFERROR(INDEX(PK_Aktiv,MATCH(E683,PK_Liste,0)),TRUE),IF(Filter!$L$5="Alle GeVo",TRUE,IF(Filter!$L$5="Nur BÜ-Schlüssel",ISNUMBER(MATCH(H683,BUESchluessel,0)),IFERROR(INDEX(GV_Aktiv,MATCH(G683,GV_Liste,0)),Filter!$H$18)))),1,0)</f>
        <v>0</v>
      </c>
    </row>
    <row r="684" spans="1:16" x14ac:dyDescent="0.25">
      <c r="A684" s="28">
        <v>46287</v>
      </c>
      <c r="B684" s="7" t="s">
        <v>93</v>
      </c>
      <c r="C684" s="7" t="s">
        <v>20</v>
      </c>
      <c r="D684" s="7" t="s">
        <v>19</v>
      </c>
      <c r="E684" s="7" t="s">
        <v>33</v>
      </c>
      <c r="F684" s="7" t="s">
        <v>523</v>
      </c>
      <c r="G684" s="7" t="s">
        <v>76</v>
      </c>
      <c r="H684" s="26">
        <v>131</v>
      </c>
      <c r="I684" s="26">
        <v>29</v>
      </c>
      <c r="J684" s="26">
        <v>0</v>
      </c>
      <c r="K684" s="26">
        <v>0</v>
      </c>
      <c r="L684" s="26">
        <v>5</v>
      </c>
      <c r="M684" s="26">
        <v>9</v>
      </c>
      <c r="N684" s="26">
        <v>15</v>
      </c>
      <c r="O684" s="26">
        <v>0</v>
      </c>
      <c r="P684" s="26">
        <f>IF(AND(IFERROR(INDEX(SP_Aktiv,MATCH(C684,SP_Liste,0)),TRUE),IFERROR(INDEX(PK_Aktiv,MATCH(E684,PK_Liste,0)),TRUE),IF(Filter!$L$5="Alle GeVo",TRUE,IF(Filter!$L$5="Nur BÜ-Schlüssel",ISNUMBER(MATCH(H684,BUESchluessel,0)),IFERROR(INDEX(GV_Aktiv,MATCH(G684,GV_Liste,0)),Filter!$H$18)))),1,0)</f>
        <v>1</v>
      </c>
    </row>
    <row r="685" spans="1:16" x14ac:dyDescent="0.25">
      <c r="A685" s="28">
        <v>46287</v>
      </c>
      <c r="B685" s="7" t="s">
        <v>93</v>
      </c>
      <c r="C685" s="7" t="s">
        <v>20</v>
      </c>
      <c r="D685" s="7" t="s">
        <v>19</v>
      </c>
      <c r="E685" s="7" t="s">
        <v>33</v>
      </c>
      <c r="F685" s="7" t="s">
        <v>1014</v>
      </c>
      <c r="G685" s="7" t="s">
        <v>587</v>
      </c>
      <c r="H685" s="26">
        <v>130</v>
      </c>
      <c r="I685" s="26">
        <v>2</v>
      </c>
      <c r="J685" s="26">
        <v>0</v>
      </c>
      <c r="K685" s="26">
        <v>0</v>
      </c>
      <c r="L685" s="26">
        <v>0</v>
      </c>
      <c r="M685" s="26">
        <v>2</v>
      </c>
      <c r="N685" s="26">
        <v>0</v>
      </c>
      <c r="O685" s="26">
        <v>0</v>
      </c>
      <c r="P685" s="26">
        <f>IF(AND(IFERROR(INDEX(SP_Aktiv,MATCH(C685,SP_Liste,0)),TRUE),IFERROR(INDEX(PK_Aktiv,MATCH(E685,PK_Liste,0)),TRUE),IF(Filter!$L$5="Alle GeVo",TRUE,IF(Filter!$L$5="Nur BÜ-Schlüssel",ISNUMBER(MATCH(H685,BUESchluessel,0)),IFERROR(INDEX(GV_Aktiv,MATCH(G685,GV_Liste,0)),Filter!$H$18)))),1,0)</f>
        <v>1</v>
      </c>
    </row>
    <row r="686" spans="1:16" x14ac:dyDescent="0.25">
      <c r="A686" s="28">
        <v>46287</v>
      </c>
      <c r="B686" s="7" t="s">
        <v>93</v>
      </c>
      <c r="C686" s="7" t="s">
        <v>20</v>
      </c>
      <c r="D686" s="7" t="s">
        <v>19</v>
      </c>
      <c r="E686" s="7" t="s">
        <v>33</v>
      </c>
      <c r="F686" s="7" t="s">
        <v>551</v>
      </c>
      <c r="G686" s="7" t="s">
        <v>552</v>
      </c>
      <c r="H686" s="26">
        <v>601</v>
      </c>
      <c r="I686" s="26">
        <v>3</v>
      </c>
      <c r="J686" s="26">
        <v>0</v>
      </c>
      <c r="K686" s="26">
        <v>0</v>
      </c>
      <c r="L686" s="26">
        <v>1</v>
      </c>
      <c r="M686" s="26">
        <v>0</v>
      </c>
      <c r="N686" s="26">
        <v>2</v>
      </c>
      <c r="O686" s="26">
        <v>0</v>
      </c>
      <c r="P686" s="26">
        <f>IF(AND(IFERROR(INDEX(SP_Aktiv,MATCH(C686,SP_Liste,0)),TRUE),IFERROR(INDEX(PK_Aktiv,MATCH(E686,PK_Liste,0)),TRUE),IF(Filter!$L$5="Alle GeVo",TRUE,IF(Filter!$L$5="Nur BÜ-Schlüssel",ISNUMBER(MATCH(H686,BUESchluessel,0)),IFERROR(INDEX(GV_Aktiv,MATCH(G686,GV_Liste,0)),Filter!$H$18)))),1,0)</f>
        <v>1</v>
      </c>
    </row>
    <row r="687" spans="1:16" x14ac:dyDescent="0.25">
      <c r="A687" s="28">
        <v>46287</v>
      </c>
      <c r="B687" s="7" t="s">
        <v>93</v>
      </c>
      <c r="C687" s="7" t="s">
        <v>20</v>
      </c>
      <c r="D687" s="7" t="s">
        <v>19</v>
      </c>
      <c r="E687" s="7" t="s">
        <v>33</v>
      </c>
      <c r="F687" s="7" t="s">
        <v>1017</v>
      </c>
      <c r="G687" s="7" t="s">
        <v>1018</v>
      </c>
      <c r="H687" s="26">
        <v>702</v>
      </c>
      <c r="I687" s="26">
        <v>1</v>
      </c>
      <c r="J687" s="26">
        <v>0</v>
      </c>
      <c r="K687" s="26">
        <v>0</v>
      </c>
      <c r="L687" s="26">
        <v>0</v>
      </c>
      <c r="M687" s="26">
        <v>0</v>
      </c>
      <c r="N687" s="26">
        <v>1</v>
      </c>
      <c r="O687" s="26">
        <v>0</v>
      </c>
      <c r="P687" s="26">
        <f>IF(AND(IFERROR(INDEX(SP_Aktiv,MATCH(C687,SP_Liste,0)),TRUE),IFERROR(INDEX(PK_Aktiv,MATCH(E687,PK_Liste,0)),TRUE),IF(Filter!$L$5="Alle GeVo",TRUE,IF(Filter!$L$5="Nur BÜ-Schlüssel",ISNUMBER(MATCH(H687,BUESchluessel,0)),IFERROR(INDEX(GV_Aktiv,MATCH(G687,GV_Liste,0)),Filter!$H$18)))),1,0)</f>
        <v>1</v>
      </c>
    </row>
    <row r="688" spans="1:16" x14ac:dyDescent="0.25">
      <c r="A688" s="28">
        <v>46287</v>
      </c>
      <c r="B688" s="7" t="s">
        <v>93</v>
      </c>
      <c r="C688" s="7" t="s">
        <v>20</v>
      </c>
      <c r="D688" s="7" t="s">
        <v>19</v>
      </c>
      <c r="E688" s="7" t="s">
        <v>69</v>
      </c>
      <c r="F688" s="7" t="s">
        <v>913</v>
      </c>
      <c r="G688" s="7" t="s">
        <v>914</v>
      </c>
      <c r="H688" s="26">
        <v>535</v>
      </c>
      <c r="I688" s="26">
        <v>1</v>
      </c>
      <c r="J688" s="26">
        <v>0</v>
      </c>
      <c r="K688" s="26">
        <v>0</v>
      </c>
      <c r="L688" s="26">
        <v>0</v>
      </c>
      <c r="M688" s="26">
        <v>0</v>
      </c>
      <c r="N688" s="26">
        <v>1</v>
      </c>
      <c r="O688" s="26">
        <v>0</v>
      </c>
      <c r="P688" s="26">
        <f>IF(AND(IFERROR(INDEX(SP_Aktiv,MATCH(C688,SP_Liste,0)),TRUE),IFERROR(INDEX(PK_Aktiv,MATCH(E688,PK_Liste,0)),TRUE),IF(Filter!$L$5="Alle GeVo",TRUE,IF(Filter!$L$5="Nur BÜ-Schlüssel",ISNUMBER(MATCH(H688,BUESchluessel,0)),IFERROR(INDEX(GV_Aktiv,MATCH(G688,GV_Liste,0)),Filter!$H$18)))),1,0)</f>
        <v>0</v>
      </c>
    </row>
    <row r="689" spans="1:16" x14ac:dyDescent="0.25">
      <c r="A689" s="28">
        <v>46287</v>
      </c>
      <c r="B689" s="7" t="s">
        <v>93</v>
      </c>
      <c r="C689" s="7" t="s">
        <v>20</v>
      </c>
      <c r="D689" s="7" t="s">
        <v>19</v>
      </c>
      <c r="E689" s="7" t="s">
        <v>33</v>
      </c>
      <c r="F689" s="7" t="s">
        <v>547</v>
      </c>
      <c r="G689" s="7" t="s">
        <v>548</v>
      </c>
      <c r="H689" s="26">
        <v>73</v>
      </c>
      <c r="I689" s="26">
        <v>8</v>
      </c>
      <c r="J689" s="26">
        <v>0</v>
      </c>
      <c r="K689" s="26">
        <v>0</v>
      </c>
      <c r="L689" s="26">
        <v>0</v>
      </c>
      <c r="M689" s="26">
        <v>3</v>
      </c>
      <c r="N689" s="26">
        <v>5</v>
      </c>
      <c r="O689" s="26">
        <v>0</v>
      </c>
      <c r="P689" s="26">
        <f>IF(AND(IFERROR(INDEX(SP_Aktiv,MATCH(C689,SP_Liste,0)),TRUE),IFERROR(INDEX(PK_Aktiv,MATCH(E689,PK_Liste,0)),TRUE),IF(Filter!$L$5="Alle GeVo",TRUE,IF(Filter!$L$5="Nur BÜ-Schlüssel",ISNUMBER(MATCH(H689,BUESchluessel,0)),IFERROR(INDEX(GV_Aktiv,MATCH(G689,GV_Liste,0)),Filter!$H$18)))),1,0)</f>
        <v>1</v>
      </c>
    </row>
    <row r="690" spans="1:16" x14ac:dyDescent="0.25">
      <c r="A690" s="28">
        <v>46287</v>
      </c>
      <c r="B690" s="7" t="s">
        <v>93</v>
      </c>
      <c r="C690" s="7" t="s">
        <v>20</v>
      </c>
      <c r="D690" s="7" t="s">
        <v>19</v>
      </c>
      <c r="E690" s="7" t="s">
        <v>69</v>
      </c>
      <c r="F690" s="7" t="s">
        <v>595</v>
      </c>
      <c r="G690" s="7" t="s">
        <v>596</v>
      </c>
      <c r="H690" s="26">
        <v>98</v>
      </c>
      <c r="I690" s="26">
        <v>1</v>
      </c>
      <c r="J690" s="26">
        <v>0</v>
      </c>
      <c r="K690" s="26">
        <v>0</v>
      </c>
      <c r="L690" s="26">
        <v>0</v>
      </c>
      <c r="M690" s="26">
        <v>1</v>
      </c>
      <c r="N690" s="26">
        <v>0</v>
      </c>
      <c r="O690" s="26">
        <v>0</v>
      </c>
      <c r="P690" s="26">
        <f>IF(AND(IFERROR(INDEX(SP_Aktiv,MATCH(C690,SP_Liste,0)),TRUE),IFERROR(INDEX(PK_Aktiv,MATCH(E690,PK_Liste,0)),TRUE),IF(Filter!$L$5="Alle GeVo",TRUE,IF(Filter!$L$5="Nur BÜ-Schlüssel",ISNUMBER(MATCH(H690,BUESchluessel,0)),IFERROR(INDEX(GV_Aktiv,MATCH(G690,GV_Liste,0)),Filter!$H$18)))),1,0)</f>
        <v>0</v>
      </c>
    </row>
    <row r="691" spans="1:16" x14ac:dyDescent="0.25">
      <c r="A691" s="28">
        <v>46287</v>
      </c>
      <c r="B691" s="7" t="s">
        <v>93</v>
      </c>
      <c r="C691" s="7" t="s">
        <v>20</v>
      </c>
      <c r="D691" s="7" t="s">
        <v>19</v>
      </c>
      <c r="E691" s="7" t="s">
        <v>65</v>
      </c>
      <c r="F691" s="7" t="s">
        <v>531</v>
      </c>
      <c r="G691" s="7" t="s">
        <v>532</v>
      </c>
      <c r="H691" s="26">
        <v>427</v>
      </c>
      <c r="I691" s="26">
        <v>1</v>
      </c>
      <c r="J691" s="26">
        <v>0</v>
      </c>
      <c r="K691" s="26">
        <v>0</v>
      </c>
      <c r="L691" s="26">
        <v>0</v>
      </c>
      <c r="M691" s="26">
        <v>0</v>
      </c>
      <c r="N691" s="26">
        <v>1</v>
      </c>
      <c r="O691" s="26">
        <v>0</v>
      </c>
      <c r="P691" s="26">
        <f>IF(AND(IFERROR(INDEX(SP_Aktiv,MATCH(C691,SP_Liste,0)),TRUE),IFERROR(INDEX(PK_Aktiv,MATCH(E691,PK_Liste,0)),TRUE),IF(Filter!$L$5="Alle GeVo",TRUE,IF(Filter!$L$5="Nur BÜ-Schlüssel",ISNUMBER(MATCH(H691,BUESchluessel,0)),IFERROR(INDEX(GV_Aktiv,MATCH(G691,GV_Liste,0)),Filter!$H$18)))),1,0)</f>
        <v>0</v>
      </c>
    </row>
    <row r="692" spans="1:16" x14ac:dyDescent="0.25">
      <c r="A692" s="28">
        <v>46287</v>
      </c>
      <c r="B692" s="7" t="s">
        <v>93</v>
      </c>
      <c r="C692" s="7" t="s">
        <v>20</v>
      </c>
      <c r="D692" s="7" t="s">
        <v>19</v>
      </c>
      <c r="E692" s="7" t="s">
        <v>33</v>
      </c>
      <c r="F692" s="7" t="s">
        <v>689</v>
      </c>
      <c r="G692" s="7" t="s">
        <v>690</v>
      </c>
      <c r="H692" s="26">
        <v>492</v>
      </c>
      <c r="I692" s="26">
        <v>1</v>
      </c>
      <c r="J692" s="26">
        <v>0</v>
      </c>
      <c r="K692" s="26">
        <v>0</v>
      </c>
      <c r="L692" s="26">
        <v>0</v>
      </c>
      <c r="M692" s="26">
        <v>1</v>
      </c>
      <c r="N692" s="26">
        <v>0</v>
      </c>
      <c r="O692" s="26">
        <v>0</v>
      </c>
      <c r="P692" s="26">
        <f>IF(AND(IFERROR(INDEX(SP_Aktiv,MATCH(C692,SP_Liste,0)),TRUE),IFERROR(INDEX(PK_Aktiv,MATCH(E692,PK_Liste,0)),TRUE),IF(Filter!$L$5="Alle GeVo",TRUE,IF(Filter!$L$5="Nur BÜ-Schlüssel",ISNUMBER(MATCH(H692,BUESchluessel,0)),IFERROR(INDEX(GV_Aktiv,MATCH(G692,GV_Liste,0)),Filter!$H$18)))),1,0)</f>
        <v>1</v>
      </c>
    </row>
    <row r="693" spans="1:16" x14ac:dyDescent="0.25">
      <c r="A693" s="28">
        <v>46287</v>
      </c>
      <c r="B693" s="7" t="s">
        <v>93</v>
      </c>
      <c r="C693" s="7" t="s">
        <v>20</v>
      </c>
      <c r="D693" s="7" t="s">
        <v>19</v>
      </c>
      <c r="E693" s="7" t="s">
        <v>33</v>
      </c>
      <c r="F693" s="7" t="s">
        <v>886</v>
      </c>
      <c r="G693" s="7" t="s">
        <v>713</v>
      </c>
      <c r="H693" s="26">
        <v>716</v>
      </c>
      <c r="I693" s="26">
        <v>4</v>
      </c>
      <c r="J693" s="26">
        <v>0</v>
      </c>
      <c r="K693" s="26">
        <v>0</v>
      </c>
      <c r="L693" s="26">
        <v>0</v>
      </c>
      <c r="M693" s="26">
        <v>2</v>
      </c>
      <c r="N693" s="26">
        <v>2</v>
      </c>
      <c r="O693" s="26">
        <v>0</v>
      </c>
      <c r="P693" s="26">
        <f>IF(AND(IFERROR(INDEX(SP_Aktiv,MATCH(C693,SP_Liste,0)),TRUE),IFERROR(INDEX(PK_Aktiv,MATCH(E693,PK_Liste,0)),TRUE),IF(Filter!$L$5="Alle GeVo",TRUE,IF(Filter!$L$5="Nur BÜ-Schlüssel",ISNUMBER(MATCH(H693,BUESchluessel,0)),IFERROR(INDEX(GV_Aktiv,MATCH(G693,GV_Liste,0)),Filter!$H$18)))),1,0)</f>
        <v>1</v>
      </c>
    </row>
    <row r="694" spans="1:16" x14ac:dyDescent="0.25">
      <c r="A694" s="28">
        <v>46287</v>
      </c>
      <c r="B694" s="7" t="s">
        <v>93</v>
      </c>
      <c r="C694" s="7" t="s">
        <v>20</v>
      </c>
      <c r="D694" s="7" t="s">
        <v>19</v>
      </c>
      <c r="E694" s="7" t="s">
        <v>69</v>
      </c>
      <c r="F694" s="7" t="s">
        <v>1051</v>
      </c>
      <c r="G694" s="7" t="s">
        <v>1052</v>
      </c>
      <c r="H694" s="26">
        <v>948</v>
      </c>
      <c r="I694" s="26">
        <v>1</v>
      </c>
      <c r="J694" s="26">
        <v>0</v>
      </c>
      <c r="K694" s="26">
        <v>0</v>
      </c>
      <c r="L694" s="26">
        <v>0</v>
      </c>
      <c r="M694" s="26">
        <v>0</v>
      </c>
      <c r="N694" s="26">
        <v>1</v>
      </c>
      <c r="O694" s="26">
        <v>0</v>
      </c>
      <c r="P694" s="26">
        <f>IF(AND(IFERROR(INDEX(SP_Aktiv,MATCH(C694,SP_Liste,0)),TRUE),IFERROR(INDEX(PK_Aktiv,MATCH(E694,PK_Liste,0)),TRUE),IF(Filter!$L$5="Alle GeVo",TRUE,IF(Filter!$L$5="Nur BÜ-Schlüssel",ISNUMBER(MATCH(H694,BUESchluessel,0)),IFERROR(INDEX(GV_Aktiv,MATCH(G694,GV_Liste,0)),Filter!$H$18)))),1,0)</f>
        <v>0</v>
      </c>
    </row>
    <row r="695" spans="1:16" x14ac:dyDescent="0.25">
      <c r="A695" s="28">
        <v>46287</v>
      </c>
      <c r="B695" s="7" t="s">
        <v>93</v>
      </c>
      <c r="C695" s="7" t="s">
        <v>20</v>
      </c>
      <c r="D695" s="7" t="s">
        <v>19</v>
      </c>
      <c r="E695" s="7" t="s">
        <v>69</v>
      </c>
      <c r="F695" s="7" t="s">
        <v>502</v>
      </c>
      <c r="G695" s="7" t="s">
        <v>72</v>
      </c>
      <c r="H695" s="26">
        <v>39</v>
      </c>
      <c r="I695" s="26">
        <v>2</v>
      </c>
      <c r="J695" s="26">
        <v>0</v>
      </c>
      <c r="K695" s="26">
        <v>0</v>
      </c>
      <c r="L695" s="26">
        <v>0</v>
      </c>
      <c r="M695" s="26">
        <v>2</v>
      </c>
      <c r="N695" s="26">
        <v>0</v>
      </c>
      <c r="O695" s="26">
        <v>0</v>
      </c>
      <c r="P695" s="26">
        <f>IF(AND(IFERROR(INDEX(SP_Aktiv,MATCH(C695,SP_Liste,0)),TRUE),IFERROR(INDEX(PK_Aktiv,MATCH(E695,PK_Liste,0)),TRUE),IF(Filter!$L$5="Alle GeVo",TRUE,IF(Filter!$L$5="Nur BÜ-Schlüssel",ISNUMBER(MATCH(H695,BUESchluessel,0)),IFERROR(INDEX(GV_Aktiv,MATCH(G695,GV_Liste,0)),Filter!$H$18)))),1,0)</f>
        <v>0</v>
      </c>
    </row>
    <row r="696" spans="1:16" x14ac:dyDescent="0.25">
      <c r="A696" s="28">
        <v>46287</v>
      </c>
      <c r="B696" s="7" t="s">
        <v>93</v>
      </c>
      <c r="C696" s="7" t="s">
        <v>20</v>
      </c>
      <c r="D696" s="7" t="s">
        <v>19</v>
      </c>
      <c r="E696" s="7" t="s">
        <v>69</v>
      </c>
      <c r="F696" s="7" t="s">
        <v>523</v>
      </c>
      <c r="G696" s="7" t="s">
        <v>76</v>
      </c>
      <c r="H696" s="26">
        <v>131</v>
      </c>
      <c r="I696" s="26">
        <v>1</v>
      </c>
      <c r="J696" s="26">
        <v>0</v>
      </c>
      <c r="K696" s="26">
        <v>0</v>
      </c>
      <c r="L696" s="26">
        <v>0</v>
      </c>
      <c r="M696" s="26">
        <v>0</v>
      </c>
      <c r="N696" s="26">
        <v>1</v>
      </c>
      <c r="O696" s="26">
        <v>0</v>
      </c>
      <c r="P696" s="26">
        <f>IF(AND(IFERROR(INDEX(SP_Aktiv,MATCH(C696,SP_Liste,0)),TRUE),IFERROR(INDEX(PK_Aktiv,MATCH(E696,PK_Liste,0)),TRUE),IF(Filter!$L$5="Alle GeVo",TRUE,IF(Filter!$L$5="Nur BÜ-Schlüssel",ISNUMBER(MATCH(H696,BUESchluessel,0)),IFERROR(INDEX(GV_Aktiv,MATCH(G696,GV_Liste,0)),Filter!$H$18)))),1,0)</f>
        <v>0</v>
      </c>
    </row>
    <row r="697" spans="1:16" x14ac:dyDescent="0.25">
      <c r="A697" s="28">
        <v>46287</v>
      </c>
      <c r="B697" s="7" t="s">
        <v>93</v>
      </c>
      <c r="C697" s="7" t="s">
        <v>20</v>
      </c>
      <c r="D697" s="7" t="s">
        <v>19</v>
      </c>
      <c r="E697" s="7" t="s">
        <v>65</v>
      </c>
      <c r="F697" s="7" t="s">
        <v>538</v>
      </c>
      <c r="G697" s="7" t="s">
        <v>78</v>
      </c>
      <c r="H697" s="26">
        <v>413</v>
      </c>
      <c r="I697" s="26">
        <v>3</v>
      </c>
      <c r="J697" s="26">
        <v>0</v>
      </c>
      <c r="K697" s="26">
        <v>0</v>
      </c>
      <c r="L697" s="26">
        <v>0</v>
      </c>
      <c r="M697" s="26">
        <v>1</v>
      </c>
      <c r="N697" s="26">
        <v>2</v>
      </c>
      <c r="O697" s="26">
        <v>0</v>
      </c>
      <c r="P697" s="26">
        <f>IF(AND(IFERROR(INDEX(SP_Aktiv,MATCH(C697,SP_Liste,0)),TRUE),IFERROR(INDEX(PK_Aktiv,MATCH(E697,PK_Liste,0)),TRUE),IF(Filter!$L$5="Alle GeVo",TRUE,IF(Filter!$L$5="Nur BÜ-Schlüssel",ISNUMBER(MATCH(H697,BUESchluessel,0)),IFERROR(INDEX(GV_Aktiv,MATCH(G697,GV_Liste,0)),Filter!$H$18)))),1,0)</f>
        <v>0</v>
      </c>
    </row>
    <row r="698" spans="1:16" x14ac:dyDescent="0.25">
      <c r="A698" s="28">
        <v>46287</v>
      </c>
      <c r="B698" s="7" t="s">
        <v>93</v>
      </c>
      <c r="C698" s="7" t="s">
        <v>20</v>
      </c>
      <c r="D698" s="7" t="s">
        <v>19</v>
      </c>
      <c r="E698" s="7" t="s">
        <v>34</v>
      </c>
      <c r="F698" s="7" t="s">
        <v>553</v>
      </c>
      <c r="G698" s="7" t="s">
        <v>79</v>
      </c>
      <c r="H698" s="26">
        <v>469</v>
      </c>
      <c r="I698" s="26">
        <v>1</v>
      </c>
      <c r="J698" s="26">
        <v>0</v>
      </c>
      <c r="K698" s="26">
        <v>0</v>
      </c>
      <c r="L698" s="26">
        <v>0</v>
      </c>
      <c r="M698" s="26">
        <v>1</v>
      </c>
      <c r="N698" s="26">
        <v>0</v>
      </c>
      <c r="O698" s="26">
        <v>0</v>
      </c>
      <c r="P698" s="26">
        <f>IF(AND(IFERROR(INDEX(SP_Aktiv,MATCH(C698,SP_Liste,0)),TRUE),IFERROR(INDEX(PK_Aktiv,MATCH(E698,PK_Liste,0)),TRUE),IF(Filter!$L$5="Alle GeVo",TRUE,IF(Filter!$L$5="Nur BÜ-Schlüssel",ISNUMBER(MATCH(H698,BUESchluessel,0)),IFERROR(INDEX(GV_Aktiv,MATCH(G698,GV_Liste,0)),Filter!$H$18)))),1,0)</f>
        <v>1</v>
      </c>
    </row>
    <row r="699" spans="1:16" x14ac:dyDescent="0.25">
      <c r="A699" s="28">
        <v>46287</v>
      </c>
      <c r="B699" s="7" t="s">
        <v>93</v>
      </c>
      <c r="C699" s="7" t="s">
        <v>20</v>
      </c>
      <c r="D699" s="7" t="s">
        <v>19</v>
      </c>
      <c r="E699" s="7" t="s">
        <v>34</v>
      </c>
      <c r="F699" s="7" t="s">
        <v>841</v>
      </c>
      <c r="G699" s="7" t="s">
        <v>842</v>
      </c>
      <c r="H699" s="26">
        <v>12</v>
      </c>
      <c r="I699" s="26">
        <v>1</v>
      </c>
      <c r="J699" s="26">
        <v>0</v>
      </c>
      <c r="K699" s="26">
        <v>0</v>
      </c>
      <c r="L699" s="26">
        <v>0</v>
      </c>
      <c r="M699" s="26">
        <v>1</v>
      </c>
      <c r="N699" s="26">
        <v>0</v>
      </c>
      <c r="O699" s="26">
        <v>0</v>
      </c>
      <c r="P699" s="26">
        <f>IF(AND(IFERROR(INDEX(SP_Aktiv,MATCH(C699,SP_Liste,0)),TRUE),IFERROR(INDEX(PK_Aktiv,MATCH(E699,PK_Liste,0)),TRUE),IF(Filter!$L$5="Alle GeVo",TRUE,IF(Filter!$L$5="Nur BÜ-Schlüssel",ISNUMBER(MATCH(H699,BUESchluessel,0)),IFERROR(INDEX(GV_Aktiv,MATCH(G699,GV_Liste,0)),Filter!$H$18)))),1,0)</f>
        <v>1</v>
      </c>
    </row>
    <row r="700" spans="1:16" x14ac:dyDescent="0.25">
      <c r="A700" s="28">
        <v>46287</v>
      </c>
      <c r="B700" s="7" t="s">
        <v>93</v>
      </c>
      <c r="C700" s="7" t="s">
        <v>20</v>
      </c>
      <c r="D700" s="7" t="s">
        <v>19</v>
      </c>
      <c r="E700" s="7" t="s">
        <v>69</v>
      </c>
      <c r="F700" s="7" t="s">
        <v>562</v>
      </c>
      <c r="G700" s="7" t="s">
        <v>80</v>
      </c>
      <c r="H700" s="26">
        <v>472</v>
      </c>
      <c r="I700" s="26">
        <v>8</v>
      </c>
      <c r="J700" s="26">
        <v>0</v>
      </c>
      <c r="K700" s="26">
        <v>0</v>
      </c>
      <c r="L700" s="26">
        <v>0</v>
      </c>
      <c r="M700" s="26">
        <v>3</v>
      </c>
      <c r="N700" s="26">
        <v>1</v>
      </c>
      <c r="O700" s="26">
        <v>4</v>
      </c>
      <c r="P700" s="26">
        <f>IF(AND(IFERROR(INDEX(SP_Aktiv,MATCH(C700,SP_Liste,0)),TRUE),IFERROR(INDEX(PK_Aktiv,MATCH(E700,PK_Liste,0)),TRUE),IF(Filter!$L$5="Alle GeVo",TRUE,IF(Filter!$L$5="Nur BÜ-Schlüssel",ISNUMBER(MATCH(H700,BUESchluessel,0)),IFERROR(INDEX(GV_Aktiv,MATCH(G700,GV_Liste,0)),Filter!$H$18)))),1,0)</f>
        <v>0</v>
      </c>
    </row>
    <row r="701" spans="1:16" x14ac:dyDescent="0.25">
      <c r="A701" s="28">
        <v>46287</v>
      </c>
      <c r="B701" s="7" t="s">
        <v>93</v>
      </c>
      <c r="C701" s="7" t="s">
        <v>20</v>
      </c>
      <c r="D701" s="7" t="s">
        <v>19</v>
      </c>
      <c r="E701" s="7" t="s">
        <v>33</v>
      </c>
      <c r="F701" s="7" t="s">
        <v>1021</v>
      </c>
      <c r="G701" s="7" t="s">
        <v>1022</v>
      </c>
      <c r="H701" s="26">
        <v>305</v>
      </c>
      <c r="I701" s="26">
        <v>1</v>
      </c>
      <c r="J701" s="26">
        <v>0</v>
      </c>
      <c r="K701" s="26">
        <v>0</v>
      </c>
      <c r="L701" s="26">
        <v>0</v>
      </c>
      <c r="M701" s="26">
        <v>1</v>
      </c>
      <c r="N701" s="26">
        <v>0</v>
      </c>
      <c r="O701" s="26">
        <v>0</v>
      </c>
      <c r="P701" s="26">
        <f>IF(AND(IFERROR(INDEX(SP_Aktiv,MATCH(C701,SP_Liste,0)),TRUE),IFERROR(INDEX(PK_Aktiv,MATCH(E701,PK_Liste,0)),TRUE),IF(Filter!$L$5="Alle GeVo",TRUE,IF(Filter!$L$5="Nur BÜ-Schlüssel",ISNUMBER(MATCH(H701,BUESchluessel,0)),IFERROR(INDEX(GV_Aktiv,MATCH(G701,GV_Liste,0)),Filter!$H$18)))),1,0)</f>
        <v>1</v>
      </c>
    </row>
    <row r="702" spans="1:16" x14ac:dyDescent="0.25">
      <c r="A702" s="28">
        <v>46287</v>
      </c>
      <c r="B702" s="7" t="s">
        <v>93</v>
      </c>
      <c r="C702" s="7" t="s">
        <v>20</v>
      </c>
      <c r="D702" s="7" t="s">
        <v>19</v>
      </c>
      <c r="E702" s="7" t="s">
        <v>66</v>
      </c>
      <c r="F702" s="7" t="s">
        <v>849</v>
      </c>
      <c r="G702" s="7" t="s">
        <v>850</v>
      </c>
      <c r="H702" s="26">
        <v>606</v>
      </c>
      <c r="I702" s="26">
        <v>1</v>
      </c>
      <c r="J702" s="26">
        <v>0</v>
      </c>
      <c r="K702" s="26">
        <v>0</v>
      </c>
      <c r="L702" s="26">
        <v>1</v>
      </c>
      <c r="M702" s="26">
        <v>0</v>
      </c>
      <c r="N702" s="26">
        <v>0</v>
      </c>
      <c r="O702" s="26">
        <v>0</v>
      </c>
      <c r="P702" s="26">
        <f>IF(AND(IFERROR(INDEX(SP_Aktiv,MATCH(C702,SP_Liste,0)),TRUE),IFERROR(INDEX(PK_Aktiv,MATCH(E702,PK_Liste,0)),TRUE),IF(Filter!$L$5="Alle GeVo",TRUE,IF(Filter!$L$5="Nur BÜ-Schlüssel",ISNUMBER(MATCH(H702,BUESchluessel,0)),IFERROR(INDEX(GV_Aktiv,MATCH(G702,GV_Liste,0)),Filter!$H$18)))),1,0)</f>
        <v>0</v>
      </c>
    </row>
    <row r="703" spans="1:16" x14ac:dyDescent="0.25">
      <c r="A703" s="28">
        <v>46287</v>
      </c>
      <c r="B703" s="7" t="s">
        <v>93</v>
      </c>
      <c r="C703" s="7" t="s">
        <v>20</v>
      </c>
      <c r="D703" s="7" t="s">
        <v>19</v>
      </c>
      <c r="E703" s="7" t="s">
        <v>69</v>
      </c>
      <c r="F703" s="7" t="s">
        <v>786</v>
      </c>
      <c r="G703" s="7" t="s">
        <v>81</v>
      </c>
      <c r="H703" s="26">
        <v>703</v>
      </c>
      <c r="I703" s="26">
        <v>1</v>
      </c>
      <c r="J703" s="26">
        <v>0</v>
      </c>
      <c r="K703" s="26">
        <v>0</v>
      </c>
      <c r="L703" s="26">
        <v>1</v>
      </c>
      <c r="M703" s="26">
        <v>0</v>
      </c>
      <c r="N703" s="26">
        <v>0</v>
      </c>
      <c r="O703" s="26">
        <v>0</v>
      </c>
      <c r="P703" s="26">
        <f>IF(AND(IFERROR(INDEX(SP_Aktiv,MATCH(C703,SP_Liste,0)),TRUE),IFERROR(INDEX(PK_Aktiv,MATCH(E703,PK_Liste,0)),TRUE),IF(Filter!$L$5="Alle GeVo",TRUE,IF(Filter!$L$5="Nur BÜ-Schlüssel",ISNUMBER(MATCH(H703,BUESchluessel,0)),IFERROR(INDEX(GV_Aktiv,MATCH(G703,GV_Liste,0)),Filter!$H$18)))),1,0)</f>
        <v>0</v>
      </c>
    </row>
    <row r="704" spans="1:16" x14ac:dyDescent="0.25">
      <c r="A704" s="28">
        <v>46287</v>
      </c>
      <c r="B704" s="7" t="s">
        <v>93</v>
      </c>
      <c r="C704" s="7" t="s">
        <v>20</v>
      </c>
      <c r="D704" s="7" t="s">
        <v>19</v>
      </c>
      <c r="E704" s="7" t="s">
        <v>65</v>
      </c>
      <c r="F704" s="7" t="s">
        <v>530</v>
      </c>
      <c r="G704" s="7" t="s">
        <v>74</v>
      </c>
      <c r="H704" s="26">
        <v>67</v>
      </c>
      <c r="I704" s="26">
        <v>4</v>
      </c>
      <c r="J704" s="26">
        <v>0</v>
      </c>
      <c r="K704" s="26">
        <v>0</v>
      </c>
      <c r="L704" s="26">
        <v>0</v>
      </c>
      <c r="M704" s="26">
        <v>1</v>
      </c>
      <c r="N704" s="26">
        <v>3</v>
      </c>
      <c r="O704" s="26">
        <v>0</v>
      </c>
      <c r="P704" s="26">
        <f>IF(AND(IFERROR(INDEX(SP_Aktiv,MATCH(C704,SP_Liste,0)),TRUE),IFERROR(INDEX(PK_Aktiv,MATCH(E704,PK_Liste,0)),TRUE),IF(Filter!$L$5="Alle GeVo",TRUE,IF(Filter!$L$5="Nur BÜ-Schlüssel",ISNUMBER(MATCH(H704,BUESchluessel,0)),IFERROR(INDEX(GV_Aktiv,MATCH(G704,GV_Liste,0)),Filter!$H$18)))),1,0)</f>
        <v>0</v>
      </c>
    </row>
    <row r="705" spans="1:16" x14ac:dyDescent="0.25">
      <c r="A705" s="28">
        <v>46287</v>
      </c>
      <c r="B705" s="7" t="s">
        <v>93</v>
      </c>
      <c r="C705" s="7" t="s">
        <v>20</v>
      </c>
      <c r="D705" s="7" t="s">
        <v>19</v>
      </c>
      <c r="E705" s="7" t="s">
        <v>33</v>
      </c>
      <c r="F705" s="7" t="s">
        <v>944</v>
      </c>
      <c r="G705" s="7" t="s">
        <v>945</v>
      </c>
      <c r="H705" s="26">
        <v>483</v>
      </c>
      <c r="I705" s="26">
        <v>1</v>
      </c>
      <c r="J705" s="26">
        <v>0</v>
      </c>
      <c r="K705" s="26">
        <v>0</v>
      </c>
      <c r="L705" s="26">
        <v>0</v>
      </c>
      <c r="M705" s="26">
        <v>1</v>
      </c>
      <c r="N705" s="26">
        <v>0</v>
      </c>
      <c r="O705" s="26">
        <v>0</v>
      </c>
      <c r="P705" s="26">
        <f>IF(AND(IFERROR(INDEX(SP_Aktiv,MATCH(C705,SP_Liste,0)),TRUE),IFERROR(INDEX(PK_Aktiv,MATCH(E705,PK_Liste,0)),TRUE),IF(Filter!$L$5="Alle GeVo",TRUE,IF(Filter!$L$5="Nur BÜ-Schlüssel",ISNUMBER(MATCH(H705,BUESchluessel,0)),IFERROR(INDEX(GV_Aktiv,MATCH(G705,GV_Liste,0)),Filter!$H$18)))),1,0)</f>
        <v>1</v>
      </c>
    </row>
    <row r="706" spans="1:16" x14ac:dyDescent="0.25">
      <c r="A706" s="28">
        <v>46287</v>
      </c>
      <c r="B706" s="7" t="s">
        <v>93</v>
      </c>
      <c r="C706" s="7" t="s">
        <v>20</v>
      </c>
      <c r="D706" s="7" t="s">
        <v>19</v>
      </c>
      <c r="E706" s="7" t="s">
        <v>33</v>
      </c>
      <c r="F706" s="7" t="s">
        <v>622</v>
      </c>
      <c r="G706" s="7" t="s">
        <v>623</v>
      </c>
      <c r="H706" s="26">
        <v>510</v>
      </c>
      <c r="I706" s="26">
        <v>1</v>
      </c>
      <c r="J706" s="26">
        <v>0</v>
      </c>
      <c r="K706" s="26">
        <v>0</v>
      </c>
      <c r="L706" s="26">
        <v>0</v>
      </c>
      <c r="M706" s="26">
        <v>0</v>
      </c>
      <c r="N706" s="26">
        <v>1</v>
      </c>
      <c r="O706" s="26">
        <v>0</v>
      </c>
      <c r="P706" s="26">
        <f>IF(AND(IFERROR(INDEX(SP_Aktiv,MATCH(C706,SP_Liste,0)),TRUE),IFERROR(INDEX(PK_Aktiv,MATCH(E706,PK_Liste,0)),TRUE),IF(Filter!$L$5="Alle GeVo",TRUE,IF(Filter!$L$5="Nur BÜ-Schlüssel",ISNUMBER(MATCH(H706,BUESchluessel,0)),IFERROR(INDEX(GV_Aktiv,MATCH(G706,GV_Liste,0)),Filter!$H$18)))),1,0)</f>
        <v>1</v>
      </c>
    </row>
    <row r="707" spans="1:16" x14ac:dyDescent="0.25">
      <c r="A707" s="28">
        <v>46287</v>
      </c>
      <c r="B707" s="7" t="s">
        <v>93</v>
      </c>
      <c r="C707" s="7" t="s">
        <v>20</v>
      </c>
      <c r="D707" s="7" t="s">
        <v>19</v>
      </c>
      <c r="E707" s="7" t="s">
        <v>33</v>
      </c>
      <c r="F707" s="7" t="s">
        <v>706</v>
      </c>
      <c r="G707" s="7" t="s">
        <v>615</v>
      </c>
      <c r="H707" s="26">
        <v>399</v>
      </c>
      <c r="I707" s="26">
        <v>5</v>
      </c>
      <c r="J707" s="26">
        <v>0</v>
      </c>
      <c r="K707" s="26">
        <v>0</v>
      </c>
      <c r="L707" s="26">
        <v>0</v>
      </c>
      <c r="M707" s="26">
        <v>3</v>
      </c>
      <c r="N707" s="26">
        <v>2</v>
      </c>
      <c r="O707" s="26">
        <v>0</v>
      </c>
      <c r="P707" s="26">
        <f>IF(AND(IFERROR(INDEX(SP_Aktiv,MATCH(C707,SP_Liste,0)),TRUE),IFERROR(INDEX(PK_Aktiv,MATCH(E707,PK_Liste,0)),TRUE),IF(Filter!$L$5="Alle GeVo",TRUE,IF(Filter!$L$5="Nur BÜ-Schlüssel",ISNUMBER(MATCH(H707,BUESchluessel,0)),IFERROR(INDEX(GV_Aktiv,MATCH(G707,GV_Liste,0)),Filter!$H$18)))),1,0)</f>
        <v>1</v>
      </c>
    </row>
    <row r="708" spans="1:16" x14ac:dyDescent="0.25">
      <c r="A708" s="28">
        <v>46287</v>
      </c>
      <c r="B708" s="7" t="s">
        <v>93</v>
      </c>
      <c r="C708" s="7" t="s">
        <v>20</v>
      </c>
      <c r="D708" s="7" t="s">
        <v>19</v>
      </c>
      <c r="E708" s="7" t="s">
        <v>66</v>
      </c>
      <c r="F708" s="7" t="s">
        <v>533</v>
      </c>
      <c r="G708" s="7" t="s">
        <v>75</v>
      </c>
      <c r="H708" s="26">
        <v>108</v>
      </c>
      <c r="I708" s="26">
        <v>1</v>
      </c>
      <c r="J708" s="26">
        <v>0</v>
      </c>
      <c r="K708" s="26">
        <v>0</v>
      </c>
      <c r="L708" s="26">
        <v>0</v>
      </c>
      <c r="M708" s="26">
        <v>1</v>
      </c>
      <c r="N708" s="26">
        <v>0</v>
      </c>
      <c r="O708" s="26">
        <v>0</v>
      </c>
      <c r="P708" s="26">
        <f>IF(AND(IFERROR(INDEX(SP_Aktiv,MATCH(C708,SP_Liste,0)),TRUE),IFERROR(INDEX(PK_Aktiv,MATCH(E708,PK_Liste,0)),TRUE),IF(Filter!$L$5="Alle GeVo",TRUE,IF(Filter!$L$5="Nur BÜ-Schlüssel",ISNUMBER(MATCH(H708,BUESchluessel,0)),IFERROR(INDEX(GV_Aktiv,MATCH(G708,GV_Liste,0)),Filter!$H$18)))),1,0)</f>
        <v>0</v>
      </c>
    </row>
    <row r="709" spans="1:16" x14ac:dyDescent="0.25">
      <c r="A709" s="28">
        <v>46287</v>
      </c>
      <c r="B709" s="7" t="s">
        <v>93</v>
      </c>
      <c r="C709" s="7" t="s">
        <v>20</v>
      </c>
      <c r="D709" s="7" t="s">
        <v>19</v>
      </c>
      <c r="E709" s="7" t="s">
        <v>69</v>
      </c>
      <c r="F709" s="7" t="s">
        <v>539</v>
      </c>
      <c r="G709" s="7" t="s">
        <v>540</v>
      </c>
      <c r="H709" s="26">
        <v>404</v>
      </c>
      <c r="I709" s="26">
        <v>2</v>
      </c>
      <c r="J709" s="26">
        <v>0</v>
      </c>
      <c r="K709" s="26">
        <v>0</v>
      </c>
      <c r="L709" s="26">
        <v>0</v>
      </c>
      <c r="M709" s="26">
        <v>0</v>
      </c>
      <c r="N709" s="26">
        <v>2</v>
      </c>
      <c r="O709" s="26">
        <v>0</v>
      </c>
      <c r="P709" s="26">
        <f>IF(AND(IFERROR(INDEX(SP_Aktiv,MATCH(C709,SP_Liste,0)),TRUE),IFERROR(INDEX(PK_Aktiv,MATCH(E709,PK_Liste,0)),TRUE),IF(Filter!$L$5="Alle GeVo",TRUE,IF(Filter!$L$5="Nur BÜ-Schlüssel",ISNUMBER(MATCH(H709,BUESchluessel,0)),IFERROR(INDEX(GV_Aktiv,MATCH(G709,GV_Liste,0)),Filter!$H$18)))),1,0)</f>
        <v>0</v>
      </c>
    </row>
    <row r="710" spans="1:16" x14ac:dyDescent="0.25">
      <c r="A710" s="28">
        <v>46287</v>
      </c>
      <c r="B710" s="7" t="s">
        <v>93</v>
      </c>
      <c r="C710" s="7" t="s">
        <v>20</v>
      </c>
      <c r="D710" s="7" t="s">
        <v>19</v>
      </c>
      <c r="E710" s="7" t="s">
        <v>69</v>
      </c>
      <c r="F710" s="7" t="s">
        <v>29675</v>
      </c>
      <c r="G710" s="7" t="s">
        <v>29676</v>
      </c>
      <c r="H710" s="26">
        <v>392</v>
      </c>
      <c r="I710" s="26">
        <v>1</v>
      </c>
      <c r="J710" s="26">
        <v>0</v>
      </c>
      <c r="K710" s="26">
        <v>0</v>
      </c>
      <c r="L710" s="26">
        <v>0</v>
      </c>
      <c r="M710" s="26">
        <v>0</v>
      </c>
      <c r="N710" s="26">
        <v>1</v>
      </c>
      <c r="O710" s="26">
        <v>0</v>
      </c>
      <c r="P710" s="26">
        <f>IF(AND(IFERROR(INDEX(SP_Aktiv,MATCH(C710,SP_Liste,0)),TRUE),IFERROR(INDEX(PK_Aktiv,MATCH(E710,PK_Liste,0)),TRUE),IF(Filter!$L$5="Alle GeVo",TRUE,IF(Filter!$L$5="Nur BÜ-Schlüssel",ISNUMBER(MATCH(H710,BUESchluessel,0)),IFERROR(INDEX(GV_Aktiv,MATCH(G710,GV_Liste,0)),Filter!$H$18)))),1,0)</f>
        <v>0</v>
      </c>
    </row>
    <row r="711" spans="1:16" x14ac:dyDescent="0.25">
      <c r="A711" s="28">
        <v>46287</v>
      </c>
      <c r="B711" s="7" t="s">
        <v>93</v>
      </c>
      <c r="C711" s="7" t="s">
        <v>20</v>
      </c>
      <c r="D711" s="7" t="s">
        <v>19</v>
      </c>
      <c r="E711" s="7" t="s">
        <v>33</v>
      </c>
      <c r="F711" s="7" t="s">
        <v>821</v>
      </c>
      <c r="G711" s="7" t="s">
        <v>822</v>
      </c>
      <c r="H711" s="26">
        <v>471</v>
      </c>
      <c r="I711" s="26">
        <v>2</v>
      </c>
      <c r="J711" s="26">
        <v>0</v>
      </c>
      <c r="K711" s="26">
        <v>0</v>
      </c>
      <c r="L711" s="26">
        <v>0</v>
      </c>
      <c r="M711" s="26">
        <v>1</v>
      </c>
      <c r="N711" s="26">
        <v>1</v>
      </c>
      <c r="O711" s="26">
        <v>0</v>
      </c>
      <c r="P711" s="26">
        <f>IF(AND(IFERROR(INDEX(SP_Aktiv,MATCH(C711,SP_Liste,0)),TRUE),IFERROR(INDEX(PK_Aktiv,MATCH(E711,PK_Liste,0)),TRUE),IF(Filter!$L$5="Alle GeVo",TRUE,IF(Filter!$L$5="Nur BÜ-Schlüssel",ISNUMBER(MATCH(H711,BUESchluessel,0)),IFERROR(INDEX(GV_Aktiv,MATCH(G711,GV_Liste,0)),Filter!$H$18)))),1,0)</f>
        <v>1</v>
      </c>
    </row>
    <row r="712" spans="1:16" x14ac:dyDescent="0.25">
      <c r="A712" s="28">
        <v>46287</v>
      </c>
      <c r="B712" s="7" t="s">
        <v>93</v>
      </c>
      <c r="C712" s="7" t="s">
        <v>20</v>
      </c>
      <c r="D712" s="7" t="s">
        <v>19</v>
      </c>
      <c r="E712" s="7" t="s">
        <v>33</v>
      </c>
      <c r="F712" s="7" t="s">
        <v>756</v>
      </c>
      <c r="G712" s="7" t="s">
        <v>510</v>
      </c>
      <c r="H712" s="26">
        <v>135</v>
      </c>
      <c r="I712" s="26">
        <v>1</v>
      </c>
      <c r="J712" s="26">
        <v>0</v>
      </c>
      <c r="K712" s="26">
        <v>0</v>
      </c>
      <c r="L712" s="26">
        <v>0</v>
      </c>
      <c r="M712" s="26">
        <v>1</v>
      </c>
      <c r="N712" s="26">
        <v>0</v>
      </c>
      <c r="O712" s="26">
        <v>0</v>
      </c>
      <c r="P712" s="26">
        <f>IF(AND(IFERROR(INDEX(SP_Aktiv,MATCH(C712,SP_Liste,0)),TRUE),IFERROR(INDEX(PK_Aktiv,MATCH(E712,PK_Liste,0)),TRUE),IF(Filter!$L$5="Alle GeVo",TRUE,IF(Filter!$L$5="Nur BÜ-Schlüssel",ISNUMBER(MATCH(H712,BUESchluessel,0)),IFERROR(INDEX(GV_Aktiv,MATCH(G712,GV_Liste,0)),Filter!$H$18)))),1,0)</f>
        <v>1</v>
      </c>
    </row>
    <row r="713" spans="1:16" x14ac:dyDescent="0.25">
      <c r="A713" s="28">
        <v>46287</v>
      </c>
      <c r="B713" s="7" t="s">
        <v>93</v>
      </c>
      <c r="C713" s="7" t="s">
        <v>20</v>
      </c>
      <c r="D713" s="7" t="s">
        <v>19</v>
      </c>
      <c r="E713" s="7" t="s">
        <v>69</v>
      </c>
      <c r="F713" s="7" t="s">
        <v>563</v>
      </c>
      <c r="G713" s="7" t="s">
        <v>73</v>
      </c>
      <c r="H713" s="26">
        <v>40</v>
      </c>
      <c r="I713" s="26">
        <v>4</v>
      </c>
      <c r="J713" s="26">
        <v>0</v>
      </c>
      <c r="K713" s="26">
        <v>0</v>
      </c>
      <c r="L713" s="26">
        <v>0</v>
      </c>
      <c r="M713" s="26">
        <v>4</v>
      </c>
      <c r="N713" s="26">
        <v>0</v>
      </c>
      <c r="O713" s="26">
        <v>0</v>
      </c>
      <c r="P713" s="26">
        <f>IF(AND(IFERROR(INDEX(SP_Aktiv,MATCH(C713,SP_Liste,0)),TRUE),IFERROR(INDEX(PK_Aktiv,MATCH(E713,PK_Liste,0)),TRUE),IF(Filter!$L$5="Alle GeVo",TRUE,IF(Filter!$L$5="Nur BÜ-Schlüssel",ISNUMBER(MATCH(H713,BUESchluessel,0)),IFERROR(INDEX(GV_Aktiv,MATCH(G713,GV_Liste,0)),Filter!$H$18)))),1,0)</f>
        <v>0</v>
      </c>
    </row>
    <row r="714" spans="1:16" x14ac:dyDescent="0.25">
      <c r="A714" s="28">
        <v>46287</v>
      </c>
      <c r="B714" s="7" t="s">
        <v>93</v>
      </c>
      <c r="C714" s="7" t="s">
        <v>20</v>
      </c>
      <c r="D714" s="7" t="s">
        <v>19</v>
      </c>
      <c r="E714" s="7" t="s">
        <v>33</v>
      </c>
      <c r="F714" s="7" t="s">
        <v>593</v>
      </c>
      <c r="G714" s="7" t="s">
        <v>594</v>
      </c>
      <c r="H714" s="26">
        <v>814</v>
      </c>
      <c r="I714" s="26">
        <v>6</v>
      </c>
      <c r="J714" s="26">
        <v>0</v>
      </c>
      <c r="K714" s="26">
        <v>0</v>
      </c>
      <c r="L714" s="26">
        <v>1</v>
      </c>
      <c r="M714" s="26">
        <v>2</v>
      </c>
      <c r="N714" s="26">
        <v>3</v>
      </c>
      <c r="O714" s="26">
        <v>0</v>
      </c>
      <c r="P714" s="26">
        <f>IF(AND(IFERROR(INDEX(SP_Aktiv,MATCH(C714,SP_Liste,0)),TRUE),IFERROR(INDEX(PK_Aktiv,MATCH(E714,PK_Liste,0)),TRUE),IF(Filter!$L$5="Alle GeVo",TRUE,IF(Filter!$L$5="Nur BÜ-Schlüssel",ISNUMBER(MATCH(H714,BUESchluessel,0)),IFERROR(INDEX(GV_Aktiv,MATCH(G714,GV_Liste,0)),Filter!$H$18)))),1,0)</f>
        <v>1</v>
      </c>
    </row>
    <row r="715" spans="1:16" x14ac:dyDescent="0.25">
      <c r="A715" s="28">
        <v>46287</v>
      </c>
      <c r="B715" s="7" t="s">
        <v>93</v>
      </c>
      <c r="C715" s="7" t="s">
        <v>20</v>
      </c>
      <c r="D715" s="7" t="s">
        <v>19</v>
      </c>
      <c r="E715" s="7" t="s">
        <v>34</v>
      </c>
      <c r="F715" s="7" t="s">
        <v>530</v>
      </c>
      <c r="G715" s="7" t="s">
        <v>74</v>
      </c>
      <c r="H715" s="26">
        <v>67</v>
      </c>
      <c r="I715" s="26">
        <v>2</v>
      </c>
      <c r="J715" s="26">
        <v>0</v>
      </c>
      <c r="K715" s="26">
        <v>0</v>
      </c>
      <c r="L715" s="26">
        <v>0</v>
      </c>
      <c r="M715" s="26">
        <v>1</v>
      </c>
      <c r="N715" s="26">
        <v>1</v>
      </c>
      <c r="O715" s="26">
        <v>0</v>
      </c>
      <c r="P715" s="26">
        <f>IF(AND(IFERROR(INDEX(SP_Aktiv,MATCH(C715,SP_Liste,0)),TRUE),IFERROR(INDEX(PK_Aktiv,MATCH(E715,PK_Liste,0)),TRUE),IF(Filter!$L$5="Alle GeVo",TRUE,IF(Filter!$L$5="Nur BÜ-Schlüssel",ISNUMBER(MATCH(H715,BUESchluessel,0)),IFERROR(INDEX(GV_Aktiv,MATCH(G715,GV_Liste,0)),Filter!$H$18)))),1,0)</f>
        <v>1</v>
      </c>
    </row>
    <row r="716" spans="1:16" x14ac:dyDescent="0.25">
      <c r="A716" s="28">
        <v>46287</v>
      </c>
      <c r="B716" s="7" t="s">
        <v>93</v>
      </c>
      <c r="C716" s="7" t="s">
        <v>20</v>
      </c>
      <c r="D716" s="7" t="s">
        <v>19</v>
      </c>
      <c r="E716" s="7" t="s">
        <v>65</v>
      </c>
      <c r="F716" s="7" t="s">
        <v>991</v>
      </c>
      <c r="G716" s="7" t="s">
        <v>992</v>
      </c>
      <c r="H716" s="26">
        <v>107</v>
      </c>
      <c r="I716" s="26">
        <v>2</v>
      </c>
      <c r="J716" s="26">
        <v>0</v>
      </c>
      <c r="K716" s="26">
        <v>0</v>
      </c>
      <c r="L716" s="26">
        <v>0</v>
      </c>
      <c r="M716" s="26">
        <v>2</v>
      </c>
      <c r="N716" s="26">
        <v>0</v>
      </c>
      <c r="O716" s="26">
        <v>0</v>
      </c>
      <c r="P716" s="26">
        <f>IF(AND(IFERROR(INDEX(SP_Aktiv,MATCH(C716,SP_Liste,0)),TRUE),IFERROR(INDEX(PK_Aktiv,MATCH(E716,PK_Liste,0)),TRUE),IF(Filter!$L$5="Alle GeVo",TRUE,IF(Filter!$L$5="Nur BÜ-Schlüssel",ISNUMBER(MATCH(H716,BUESchluessel,0)),IFERROR(INDEX(GV_Aktiv,MATCH(G716,GV_Liste,0)),Filter!$H$18)))),1,0)</f>
        <v>0</v>
      </c>
    </row>
    <row r="717" spans="1:16" x14ac:dyDescent="0.25">
      <c r="A717" s="28">
        <v>46287</v>
      </c>
      <c r="B717" s="7" t="s">
        <v>93</v>
      </c>
      <c r="C717" s="7" t="s">
        <v>20</v>
      </c>
      <c r="D717" s="7" t="s">
        <v>19</v>
      </c>
      <c r="E717" s="7" t="s">
        <v>33</v>
      </c>
      <c r="F717" s="7" t="s">
        <v>771</v>
      </c>
      <c r="G717" s="7" t="s">
        <v>544</v>
      </c>
      <c r="H717" s="26">
        <v>75</v>
      </c>
      <c r="I717" s="26">
        <v>7</v>
      </c>
      <c r="J717" s="26">
        <v>0</v>
      </c>
      <c r="K717" s="26">
        <v>0</v>
      </c>
      <c r="L717" s="26">
        <v>1</v>
      </c>
      <c r="M717" s="26">
        <v>4</v>
      </c>
      <c r="N717" s="26">
        <v>2</v>
      </c>
      <c r="O717" s="26">
        <v>0</v>
      </c>
      <c r="P717" s="26">
        <f>IF(AND(IFERROR(INDEX(SP_Aktiv,MATCH(C717,SP_Liste,0)),TRUE),IFERROR(INDEX(PK_Aktiv,MATCH(E717,PK_Liste,0)),TRUE),IF(Filter!$L$5="Alle GeVo",TRUE,IF(Filter!$L$5="Nur BÜ-Schlüssel",ISNUMBER(MATCH(H717,BUESchluessel,0)),IFERROR(INDEX(GV_Aktiv,MATCH(G717,GV_Liste,0)),Filter!$H$18)))),1,0)</f>
        <v>1</v>
      </c>
    </row>
    <row r="718" spans="1:16" x14ac:dyDescent="0.25">
      <c r="A718" s="28">
        <v>46287</v>
      </c>
      <c r="B718" s="7" t="s">
        <v>93</v>
      </c>
      <c r="C718" s="7" t="s">
        <v>20</v>
      </c>
      <c r="D718" s="7" t="s">
        <v>19</v>
      </c>
      <c r="E718" s="7" t="s">
        <v>69</v>
      </c>
      <c r="F718" s="7" t="s">
        <v>538</v>
      </c>
      <c r="G718" s="7" t="s">
        <v>78</v>
      </c>
      <c r="H718" s="26">
        <v>413</v>
      </c>
      <c r="I718" s="26">
        <v>14</v>
      </c>
      <c r="J718" s="26">
        <v>0</v>
      </c>
      <c r="K718" s="26">
        <v>0</v>
      </c>
      <c r="L718" s="26">
        <v>0</v>
      </c>
      <c r="M718" s="26">
        <v>3</v>
      </c>
      <c r="N718" s="26">
        <v>11</v>
      </c>
      <c r="O718" s="26">
        <v>0</v>
      </c>
      <c r="P718" s="26">
        <f>IF(AND(IFERROR(INDEX(SP_Aktiv,MATCH(C718,SP_Liste,0)),TRUE),IFERROR(INDEX(PK_Aktiv,MATCH(E718,PK_Liste,0)),TRUE),IF(Filter!$L$5="Alle GeVo",TRUE,IF(Filter!$L$5="Nur BÜ-Schlüssel",ISNUMBER(MATCH(H718,BUESchluessel,0)),IFERROR(INDEX(GV_Aktiv,MATCH(G718,GV_Liste,0)),Filter!$H$18)))),1,0)</f>
        <v>0</v>
      </c>
    </row>
    <row r="719" spans="1:16" x14ac:dyDescent="0.25">
      <c r="A719" s="28">
        <v>46287</v>
      </c>
      <c r="B719" s="7" t="s">
        <v>93</v>
      </c>
      <c r="C719" s="7" t="s">
        <v>20</v>
      </c>
      <c r="D719" s="7" t="s">
        <v>19</v>
      </c>
      <c r="E719" s="7" t="s">
        <v>33</v>
      </c>
      <c r="F719" s="7" t="s">
        <v>954</v>
      </c>
      <c r="G719" s="7" t="s">
        <v>955</v>
      </c>
      <c r="H719" s="26">
        <v>477</v>
      </c>
      <c r="I719" s="26">
        <v>1</v>
      </c>
      <c r="J719" s="26">
        <v>0</v>
      </c>
      <c r="K719" s="26">
        <v>0</v>
      </c>
      <c r="L719" s="26">
        <v>0</v>
      </c>
      <c r="M719" s="26">
        <v>1</v>
      </c>
      <c r="N719" s="26">
        <v>0</v>
      </c>
      <c r="O719" s="26">
        <v>0</v>
      </c>
      <c r="P719" s="26">
        <f>IF(AND(IFERROR(INDEX(SP_Aktiv,MATCH(C719,SP_Liste,0)),TRUE),IFERROR(INDEX(PK_Aktiv,MATCH(E719,PK_Liste,0)),TRUE),IF(Filter!$L$5="Alle GeVo",TRUE,IF(Filter!$L$5="Nur BÜ-Schlüssel",ISNUMBER(MATCH(H719,BUESchluessel,0)),IFERROR(INDEX(GV_Aktiv,MATCH(G719,GV_Liste,0)),Filter!$H$18)))),1,0)</f>
        <v>1</v>
      </c>
    </row>
    <row r="720" spans="1:16" x14ac:dyDescent="0.25">
      <c r="A720" s="28">
        <v>46287</v>
      </c>
      <c r="B720" s="7" t="s">
        <v>93</v>
      </c>
      <c r="C720" s="7" t="s">
        <v>20</v>
      </c>
      <c r="D720" s="7" t="s">
        <v>19</v>
      </c>
      <c r="E720" s="7" t="s">
        <v>33</v>
      </c>
      <c r="F720" s="7" t="s">
        <v>729</v>
      </c>
      <c r="G720" s="7" t="s">
        <v>730</v>
      </c>
      <c r="H720" s="26">
        <v>53</v>
      </c>
      <c r="I720" s="26">
        <v>2</v>
      </c>
      <c r="J720" s="26">
        <v>0</v>
      </c>
      <c r="K720" s="26">
        <v>0</v>
      </c>
      <c r="L720" s="26">
        <v>0</v>
      </c>
      <c r="M720" s="26">
        <v>2</v>
      </c>
      <c r="N720" s="26">
        <v>0</v>
      </c>
      <c r="O720" s="26">
        <v>0</v>
      </c>
      <c r="P720" s="26">
        <f>IF(AND(IFERROR(INDEX(SP_Aktiv,MATCH(C720,SP_Liste,0)),TRUE),IFERROR(INDEX(PK_Aktiv,MATCH(E720,PK_Liste,0)),TRUE),IF(Filter!$L$5="Alle GeVo",TRUE,IF(Filter!$L$5="Nur BÜ-Schlüssel",ISNUMBER(MATCH(H720,BUESchluessel,0)),IFERROR(INDEX(GV_Aktiv,MATCH(G720,GV_Liste,0)),Filter!$H$18)))),1,0)</f>
        <v>1</v>
      </c>
    </row>
    <row r="721" spans="1:16" x14ac:dyDescent="0.25">
      <c r="A721" s="28">
        <v>46287</v>
      </c>
      <c r="B721" s="7" t="s">
        <v>93</v>
      </c>
      <c r="C721" s="7" t="s">
        <v>20</v>
      </c>
      <c r="D721" s="7" t="s">
        <v>19</v>
      </c>
      <c r="E721" s="7" t="s">
        <v>34</v>
      </c>
      <c r="F721" s="7" t="s">
        <v>538</v>
      </c>
      <c r="G721" s="7" t="s">
        <v>78</v>
      </c>
      <c r="H721" s="26">
        <v>413</v>
      </c>
      <c r="I721" s="26">
        <v>1</v>
      </c>
      <c r="J721" s="26">
        <v>0</v>
      </c>
      <c r="K721" s="26">
        <v>0</v>
      </c>
      <c r="L721" s="26">
        <v>0</v>
      </c>
      <c r="M721" s="26">
        <v>1</v>
      </c>
      <c r="N721" s="26">
        <v>0</v>
      </c>
      <c r="O721" s="26">
        <v>0</v>
      </c>
      <c r="P721" s="26">
        <f>IF(AND(IFERROR(INDEX(SP_Aktiv,MATCH(C721,SP_Liste,0)),TRUE),IFERROR(INDEX(PK_Aktiv,MATCH(E721,PK_Liste,0)),TRUE),IF(Filter!$L$5="Alle GeVo",TRUE,IF(Filter!$L$5="Nur BÜ-Schlüssel",ISNUMBER(MATCH(H721,BUESchluessel,0)),IFERROR(INDEX(GV_Aktiv,MATCH(G721,GV_Liste,0)),Filter!$H$18)))),1,0)</f>
        <v>1</v>
      </c>
    </row>
    <row r="722" spans="1:16" x14ac:dyDescent="0.25">
      <c r="A722" s="28">
        <v>46287</v>
      </c>
      <c r="B722" s="7" t="s">
        <v>93</v>
      </c>
      <c r="C722" s="7" t="s">
        <v>20</v>
      </c>
      <c r="D722" s="7" t="s">
        <v>19</v>
      </c>
      <c r="E722" s="7" t="s">
        <v>33</v>
      </c>
      <c r="F722" s="7" t="s">
        <v>921</v>
      </c>
      <c r="G722" s="7" t="s">
        <v>922</v>
      </c>
      <c r="H722" s="26">
        <v>491</v>
      </c>
      <c r="I722" s="26">
        <v>1</v>
      </c>
      <c r="J722" s="26">
        <v>0</v>
      </c>
      <c r="K722" s="26">
        <v>0</v>
      </c>
      <c r="L722" s="26">
        <v>0</v>
      </c>
      <c r="M722" s="26">
        <v>0</v>
      </c>
      <c r="N722" s="26">
        <v>1</v>
      </c>
      <c r="O722" s="26">
        <v>0</v>
      </c>
      <c r="P722" s="26">
        <f>IF(AND(IFERROR(INDEX(SP_Aktiv,MATCH(C722,SP_Liste,0)),TRUE),IFERROR(INDEX(PK_Aktiv,MATCH(E722,PK_Liste,0)),TRUE),IF(Filter!$L$5="Alle GeVo",TRUE,IF(Filter!$L$5="Nur BÜ-Schlüssel",ISNUMBER(MATCH(H722,BUESchluessel,0)),IFERROR(INDEX(GV_Aktiv,MATCH(G722,GV_Liste,0)),Filter!$H$18)))),1,0)</f>
        <v>1</v>
      </c>
    </row>
    <row r="723" spans="1:16" x14ac:dyDescent="0.25">
      <c r="A723" s="28">
        <v>46287</v>
      </c>
      <c r="B723" s="7" t="s">
        <v>93</v>
      </c>
      <c r="C723" s="7" t="s">
        <v>20</v>
      </c>
      <c r="D723" s="7" t="s">
        <v>19</v>
      </c>
      <c r="E723" s="7" t="s">
        <v>33</v>
      </c>
      <c r="F723" s="7" t="s">
        <v>772</v>
      </c>
      <c r="G723" s="7" t="s">
        <v>568</v>
      </c>
      <c r="H723" s="26">
        <v>11</v>
      </c>
      <c r="I723" s="26">
        <v>2</v>
      </c>
      <c r="J723" s="26">
        <v>0</v>
      </c>
      <c r="K723" s="26">
        <v>0</v>
      </c>
      <c r="L723" s="26">
        <v>0</v>
      </c>
      <c r="M723" s="26">
        <v>1</v>
      </c>
      <c r="N723" s="26">
        <v>1</v>
      </c>
      <c r="O723" s="26">
        <v>0</v>
      </c>
      <c r="P723" s="26">
        <f>IF(AND(IFERROR(INDEX(SP_Aktiv,MATCH(C723,SP_Liste,0)),TRUE),IFERROR(INDEX(PK_Aktiv,MATCH(E723,PK_Liste,0)),TRUE),IF(Filter!$L$5="Alle GeVo",TRUE,IF(Filter!$L$5="Nur BÜ-Schlüssel",ISNUMBER(MATCH(H723,BUESchluessel,0)),IFERROR(INDEX(GV_Aktiv,MATCH(G723,GV_Liste,0)),Filter!$H$18)))),1,0)</f>
        <v>1</v>
      </c>
    </row>
    <row r="724" spans="1:16" x14ac:dyDescent="0.25">
      <c r="A724" s="28">
        <v>46287</v>
      </c>
      <c r="B724" s="7" t="s">
        <v>93</v>
      </c>
      <c r="C724" s="7" t="s">
        <v>20</v>
      </c>
      <c r="D724" s="7" t="s">
        <v>19</v>
      </c>
      <c r="E724" s="7" t="s">
        <v>33</v>
      </c>
      <c r="F724" s="7" t="s">
        <v>783</v>
      </c>
      <c r="G724" s="7" t="s">
        <v>784</v>
      </c>
      <c r="H724" s="26">
        <v>823</v>
      </c>
      <c r="I724" s="26">
        <v>3</v>
      </c>
      <c r="J724" s="26">
        <v>0</v>
      </c>
      <c r="K724" s="26">
        <v>0</v>
      </c>
      <c r="L724" s="26">
        <v>0</v>
      </c>
      <c r="M724" s="26">
        <v>0</v>
      </c>
      <c r="N724" s="26">
        <v>3</v>
      </c>
      <c r="O724" s="26">
        <v>0</v>
      </c>
      <c r="P724" s="26">
        <f>IF(AND(IFERROR(INDEX(SP_Aktiv,MATCH(C724,SP_Liste,0)),TRUE),IFERROR(INDEX(PK_Aktiv,MATCH(E724,PK_Liste,0)),TRUE),IF(Filter!$L$5="Alle GeVo",TRUE,IF(Filter!$L$5="Nur BÜ-Schlüssel",ISNUMBER(MATCH(H724,BUESchluessel,0)),IFERROR(INDEX(GV_Aktiv,MATCH(G724,GV_Liste,0)),Filter!$H$18)))),1,0)</f>
        <v>1</v>
      </c>
    </row>
    <row r="725" spans="1:16" x14ac:dyDescent="0.25">
      <c r="A725" s="28">
        <v>46287</v>
      </c>
      <c r="B725" s="7" t="s">
        <v>93</v>
      </c>
      <c r="C725" s="7" t="s">
        <v>20</v>
      </c>
      <c r="D725" s="7" t="s">
        <v>19</v>
      </c>
      <c r="E725" s="7" t="s">
        <v>33</v>
      </c>
      <c r="F725" s="7" t="s">
        <v>29677</v>
      </c>
      <c r="G725" s="7" t="s">
        <v>29678</v>
      </c>
      <c r="H725" s="26">
        <v>808</v>
      </c>
      <c r="I725" s="26">
        <v>1</v>
      </c>
      <c r="J725" s="26">
        <v>0</v>
      </c>
      <c r="K725" s="26">
        <v>0</v>
      </c>
      <c r="L725" s="26">
        <v>0</v>
      </c>
      <c r="M725" s="26">
        <v>0</v>
      </c>
      <c r="N725" s="26">
        <v>1</v>
      </c>
      <c r="O725" s="26">
        <v>0</v>
      </c>
      <c r="P725" s="26">
        <f>IF(AND(IFERROR(INDEX(SP_Aktiv,MATCH(C725,SP_Liste,0)),TRUE),IFERROR(INDEX(PK_Aktiv,MATCH(E725,PK_Liste,0)),TRUE),IF(Filter!$L$5="Alle GeVo",TRUE,IF(Filter!$L$5="Nur BÜ-Schlüssel",ISNUMBER(MATCH(H725,BUESchluessel,0)),IFERROR(INDEX(GV_Aktiv,MATCH(G725,GV_Liste,0)),Filter!$H$18)))),1,0)</f>
        <v>1</v>
      </c>
    </row>
    <row r="726" spans="1:16" x14ac:dyDescent="0.25">
      <c r="A726" s="28">
        <v>46287</v>
      </c>
      <c r="B726" s="7" t="s">
        <v>93</v>
      </c>
      <c r="C726" s="7" t="s">
        <v>20</v>
      </c>
      <c r="D726" s="7" t="s">
        <v>19</v>
      </c>
      <c r="E726" s="7" t="s">
        <v>69</v>
      </c>
      <c r="F726" s="7" t="s">
        <v>991</v>
      </c>
      <c r="G726" s="7" t="s">
        <v>992</v>
      </c>
      <c r="H726" s="26">
        <v>107</v>
      </c>
      <c r="I726" s="26">
        <v>1</v>
      </c>
      <c r="J726" s="26">
        <v>0</v>
      </c>
      <c r="K726" s="26">
        <v>0</v>
      </c>
      <c r="L726" s="26">
        <v>0</v>
      </c>
      <c r="M726" s="26">
        <v>0</v>
      </c>
      <c r="N726" s="26">
        <v>1</v>
      </c>
      <c r="O726" s="26">
        <v>0</v>
      </c>
      <c r="P726" s="26">
        <f>IF(AND(IFERROR(INDEX(SP_Aktiv,MATCH(C726,SP_Liste,0)),TRUE),IFERROR(INDEX(PK_Aktiv,MATCH(E726,PK_Liste,0)),TRUE),IF(Filter!$L$5="Alle GeVo",TRUE,IF(Filter!$L$5="Nur BÜ-Schlüssel",ISNUMBER(MATCH(H726,BUESchluessel,0)),IFERROR(INDEX(GV_Aktiv,MATCH(G726,GV_Liste,0)),Filter!$H$18)))),1,0)</f>
        <v>0</v>
      </c>
    </row>
    <row r="727" spans="1:16" x14ac:dyDescent="0.25">
      <c r="A727" s="28">
        <v>46287</v>
      </c>
      <c r="B727" s="7" t="s">
        <v>93</v>
      </c>
      <c r="C727" s="7" t="s">
        <v>20</v>
      </c>
      <c r="D727" s="7" t="s">
        <v>19</v>
      </c>
      <c r="E727" s="7" t="s">
        <v>69</v>
      </c>
      <c r="F727" s="7" t="s">
        <v>531</v>
      </c>
      <c r="G727" s="7" t="s">
        <v>532</v>
      </c>
      <c r="H727" s="26">
        <v>427</v>
      </c>
      <c r="I727" s="26">
        <v>1</v>
      </c>
      <c r="J727" s="26">
        <v>0</v>
      </c>
      <c r="K727" s="26">
        <v>0</v>
      </c>
      <c r="L727" s="26">
        <v>0</v>
      </c>
      <c r="M727" s="26">
        <v>0</v>
      </c>
      <c r="N727" s="26">
        <v>1</v>
      </c>
      <c r="O727" s="26">
        <v>0</v>
      </c>
      <c r="P727" s="26">
        <f>IF(AND(IFERROR(INDEX(SP_Aktiv,MATCH(C727,SP_Liste,0)),TRUE),IFERROR(INDEX(PK_Aktiv,MATCH(E727,PK_Liste,0)),TRUE),IF(Filter!$L$5="Alle GeVo",TRUE,IF(Filter!$L$5="Nur BÜ-Schlüssel",ISNUMBER(MATCH(H727,BUESchluessel,0)),IFERROR(INDEX(GV_Aktiv,MATCH(G727,GV_Liste,0)),Filter!$H$18)))),1,0)</f>
        <v>0</v>
      </c>
    </row>
    <row r="728" spans="1:16" x14ac:dyDescent="0.25">
      <c r="A728" s="28">
        <v>46287</v>
      </c>
      <c r="B728" s="7" t="s">
        <v>93</v>
      </c>
      <c r="C728" s="7" t="s">
        <v>20</v>
      </c>
      <c r="D728" s="7" t="s">
        <v>19</v>
      </c>
      <c r="E728" s="7" t="s">
        <v>69</v>
      </c>
      <c r="F728" s="7" t="s">
        <v>952</v>
      </c>
      <c r="G728" s="7" t="s">
        <v>953</v>
      </c>
      <c r="H728" s="26">
        <v>935</v>
      </c>
      <c r="I728" s="26">
        <v>1</v>
      </c>
      <c r="J728" s="26">
        <v>0</v>
      </c>
      <c r="K728" s="26">
        <v>0</v>
      </c>
      <c r="L728" s="26">
        <v>0</v>
      </c>
      <c r="M728" s="26">
        <v>1</v>
      </c>
      <c r="N728" s="26">
        <v>0</v>
      </c>
      <c r="O728" s="26">
        <v>0</v>
      </c>
      <c r="P728" s="26">
        <f>IF(AND(IFERROR(INDEX(SP_Aktiv,MATCH(C728,SP_Liste,0)),TRUE),IFERROR(INDEX(PK_Aktiv,MATCH(E728,PK_Liste,0)),TRUE),IF(Filter!$L$5="Alle GeVo",TRUE,IF(Filter!$L$5="Nur BÜ-Schlüssel",ISNUMBER(MATCH(H728,BUESchluessel,0)),IFERROR(INDEX(GV_Aktiv,MATCH(G728,GV_Liste,0)),Filter!$H$18)))),1,0)</f>
        <v>0</v>
      </c>
    </row>
    <row r="729" spans="1:16" x14ac:dyDescent="0.25">
      <c r="A729" s="28">
        <v>46287</v>
      </c>
      <c r="B729" s="7" t="s">
        <v>93</v>
      </c>
      <c r="C729" s="7" t="s">
        <v>20</v>
      </c>
      <c r="D729" s="7" t="s">
        <v>19</v>
      </c>
      <c r="E729" s="7" t="s">
        <v>33</v>
      </c>
      <c r="F729" s="7" t="s">
        <v>1000</v>
      </c>
      <c r="G729" s="7" t="s">
        <v>888</v>
      </c>
      <c r="H729" s="26">
        <v>693</v>
      </c>
      <c r="I729" s="26">
        <v>2</v>
      </c>
      <c r="J729" s="26">
        <v>0</v>
      </c>
      <c r="K729" s="26">
        <v>0</v>
      </c>
      <c r="L729" s="26">
        <v>0</v>
      </c>
      <c r="M729" s="26">
        <v>2</v>
      </c>
      <c r="N729" s="26">
        <v>0</v>
      </c>
      <c r="O729" s="26">
        <v>0</v>
      </c>
      <c r="P729" s="26">
        <f>IF(AND(IFERROR(INDEX(SP_Aktiv,MATCH(C729,SP_Liste,0)),TRUE),IFERROR(INDEX(PK_Aktiv,MATCH(E729,PK_Liste,0)),TRUE),IF(Filter!$L$5="Alle GeVo",TRUE,IF(Filter!$L$5="Nur BÜ-Schlüssel",ISNUMBER(MATCH(H729,BUESchluessel,0)),IFERROR(INDEX(GV_Aktiv,MATCH(G729,GV_Liste,0)),Filter!$H$18)))),1,0)</f>
        <v>1</v>
      </c>
    </row>
    <row r="730" spans="1:16" x14ac:dyDescent="0.25">
      <c r="A730" s="28">
        <v>46287</v>
      </c>
      <c r="B730" s="7" t="s">
        <v>93</v>
      </c>
      <c r="C730" s="7" t="s">
        <v>20</v>
      </c>
      <c r="D730" s="7" t="s">
        <v>19</v>
      </c>
      <c r="E730" s="7" t="s">
        <v>69</v>
      </c>
      <c r="F730" s="7" t="s">
        <v>756</v>
      </c>
      <c r="G730" s="7" t="s">
        <v>510</v>
      </c>
      <c r="H730" s="26">
        <v>135</v>
      </c>
      <c r="I730" s="26">
        <v>1</v>
      </c>
      <c r="J730" s="26">
        <v>0</v>
      </c>
      <c r="K730" s="26">
        <v>0</v>
      </c>
      <c r="L730" s="26">
        <v>1</v>
      </c>
      <c r="M730" s="26">
        <v>0</v>
      </c>
      <c r="N730" s="26">
        <v>0</v>
      </c>
      <c r="O730" s="26">
        <v>0</v>
      </c>
      <c r="P730" s="26">
        <f>IF(AND(IFERROR(INDEX(SP_Aktiv,MATCH(C730,SP_Liste,0)),TRUE),IFERROR(INDEX(PK_Aktiv,MATCH(E730,PK_Liste,0)),TRUE),IF(Filter!$L$5="Alle GeVo",TRUE,IF(Filter!$L$5="Nur BÜ-Schlüssel",ISNUMBER(MATCH(H730,BUESchluessel,0)),IFERROR(INDEX(GV_Aktiv,MATCH(G730,GV_Liste,0)),Filter!$H$18)))),1,0)</f>
        <v>0</v>
      </c>
    </row>
    <row r="731" spans="1:16" x14ac:dyDescent="0.25">
      <c r="A731" s="28">
        <v>46287</v>
      </c>
      <c r="B731" s="7" t="s">
        <v>93</v>
      </c>
      <c r="C731" s="7" t="s">
        <v>20</v>
      </c>
      <c r="D731" s="7" t="s">
        <v>19</v>
      </c>
      <c r="E731" s="7" t="s">
        <v>33</v>
      </c>
      <c r="F731" s="7" t="s">
        <v>919</v>
      </c>
      <c r="G731" s="7" t="s">
        <v>920</v>
      </c>
      <c r="H731" s="26">
        <v>473</v>
      </c>
      <c r="I731" s="26">
        <v>1</v>
      </c>
      <c r="J731" s="26">
        <v>0</v>
      </c>
      <c r="K731" s="26">
        <v>0</v>
      </c>
      <c r="L731" s="26">
        <v>0</v>
      </c>
      <c r="M731" s="26">
        <v>1</v>
      </c>
      <c r="N731" s="26">
        <v>0</v>
      </c>
      <c r="O731" s="26">
        <v>0</v>
      </c>
      <c r="P731" s="26">
        <f>IF(AND(IFERROR(INDEX(SP_Aktiv,MATCH(C731,SP_Liste,0)),TRUE),IFERROR(INDEX(PK_Aktiv,MATCH(E731,PK_Liste,0)),TRUE),IF(Filter!$L$5="Alle GeVo",TRUE,IF(Filter!$L$5="Nur BÜ-Schlüssel",ISNUMBER(MATCH(H731,BUESchluessel,0)),IFERROR(INDEX(GV_Aktiv,MATCH(G731,GV_Liste,0)),Filter!$H$18)))),1,0)</f>
        <v>1</v>
      </c>
    </row>
    <row r="732" spans="1:16" x14ac:dyDescent="0.25">
      <c r="A732" s="28">
        <v>46287</v>
      </c>
      <c r="B732" s="7" t="s">
        <v>93</v>
      </c>
      <c r="C732" s="7" t="s">
        <v>20</v>
      </c>
      <c r="D732" s="7" t="s">
        <v>19</v>
      </c>
      <c r="E732" s="7" t="s">
        <v>33</v>
      </c>
      <c r="F732" s="7" t="s">
        <v>691</v>
      </c>
      <c r="G732" s="7" t="s">
        <v>692</v>
      </c>
      <c r="H732" s="26">
        <v>271</v>
      </c>
      <c r="I732" s="26">
        <v>1</v>
      </c>
      <c r="J732" s="26">
        <v>0</v>
      </c>
      <c r="K732" s="26">
        <v>0</v>
      </c>
      <c r="L732" s="26">
        <v>0</v>
      </c>
      <c r="M732" s="26">
        <v>1</v>
      </c>
      <c r="N732" s="26">
        <v>0</v>
      </c>
      <c r="O732" s="26">
        <v>0</v>
      </c>
      <c r="P732" s="26">
        <f>IF(AND(IFERROR(INDEX(SP_Aktiv,MATCH(C732,SP_Liste,0)),TRUE),IFERROR(INDEX(PK_Aktiv,MATCH(E732,PK_Liste,0)),TRUE),IF(Filter!$L$5="Alle GeVo",TRUE,IF(Filter!$L$5="Nur BÜ-Schlüssel",ISNUMBER(MATCH(H732,BUESchluessel,0)),IFERROR(INDEX(GV_Aktiv,MATCH(G732,GV_Liste,0)),Filter!$H$18)))),1,0)</f>
        <v>1</v>
      </c>
    </row>
    <row r="733" spans="1:16" x14ac:dyDescent="0.25">
      <c r="A733" s="28">
        <v>46287</v>
      </c>
      <c r="B733" s="7" t="s">
        <v>93</v>
      </c>
      <c r="C733" s="7" t="s">
        <v>20</v>
      </c>
      <c r="D733" s="7" t="s">
        <v>19</v>
      </c>
      <c r="E733" s="7" t="s">
        <v>65</v>
      </c>
      <c r="F733" s="7" t="s">
        <v>563</v>
      </c>
      <c r="G733" s="7" t="s">
        <v>73</v>
      </c>
      <c r="H733" s="26">
        <v>40</v>
      </c>
      <c r="I733" s="26">
        <v>3</v>
      </c>
      <c r="J733" s="26">
        <v>0</v>
      </c>
      <c r="K733" s="26">
        <v>0</v>
      </c>
      <c r="L733" s="26">
        <v>0</v>
      </c>
      <c r="M733" s="26">
        <v>3</v>
      </c>
      <c r="N733" s="26">
        <v>0</v>
      </c>
      <c r="O733" s="26">
        <v>0</v>
      </c>
      <c r="P733" s="26">
        <f>IF(AND(IFERROR(INDEX(SP_Aktiv,MATCH(C733,SP_Liste,0)),TRUE),IFERROR(INDEX(PK_Aktiv,MATCH(E733,PK_Liste,0)),TRUE),IF(Filter!$L$5="Alle GeVo",TRUE,IF(Filter!$L$5="Nur BÜ-Schlüssel",ISNUMBER(MATCH(H733,BUESchluessel,0)),IFERROR(INDEX(GV_Aktiv,MATCH(G733,GV_Liste,0)),Filter!$H$18)))),1,0)</f>
        <v>0</v>
      </c>
    </row>
    <row r="734" spans="1:16" x14ac:dyDescent="0.25">
      <c r="A734" s="28">
        <v>46287</v>
      </c>
      <c r="B734" s="7" t="s">
        <v>93</v>
      </c>
      <c r="C734" s="7" t="s">
        <v>20</v>
      </c>
      <c r="D734" s="7" t="s">
        <v>19</v>
      </c>
      <c r="E734" s="7" t="s">
        <v>34</v>
      </c>
      <c r="F734" s="7" t="s">
        <v>611</v>
      </c>
      <c r="G734" s="7" t="s">
        <v>82</v>
      </c>
      <c r="H734" s="26">
        <v>803</v>
      </c>
      <c r="I734" s="26">
        <v>1</v>
      </c>
      <c r="J734" s="26">
        <v>0</v>
      </c>
      <c r="K734" s="26">
        <v>0</v>
      </c>
      <c r="L734" s="26">
        <v>0</v>
      </c>
      <c r="M734" s="26">
        <v>1</v>
      </c>
      <c r="N734" s="26">
        <v>0</v>
      </c>
      <c r="O734" s="26">
        <v>0</v>
      </c>
      <c r="P734" s="26">
        <f>IF(AND(IFERROR(INDEX(SP_Aktiv,MATCH(C734,SP_Liste,0)),TRUE),IFERROR(INDEX(PK_Aktiv,MATCH(E734,PK_Liste,0)),TRUE),IF(Filter!$L$5="Alle GeVo",TRUE,IF(Filter!$L$5="Nur BÜ-Schlüssel",ISNUMBER(MATCH(H734,BUESchluessel,0)),IFERROR(INDEX(GV_Aktiv,MATCH(G734,GV_Liste,0)),Filter!$H$18)))),1,0)</f>
        <v>1</v>
      </c>
    </row>
    <row r="735" spans="1:16" x14ac:dyDescent="0.25">
      <c r="A735" s="28">
        <v>46287</v>
      </c>
      <c r="B735" s="7" t="s">
        <v>93</v>
      </c>
      <c r="C735" s="7" t="s">
        <v>20</v>
      </c>
      <c r="D735" s="7" t="s">
        <v>19</v>
      </c>
      <c r="E735" s="7" t="s">
        <v>33</v>
      </c>
      <c r="F735" s="7" t="s">
        <v>624</v>
      </c>
      <c r="G735" s="7" t="s">
        <v>625</v>
      </c>
      <c r="H735" s="26">
        <v>609</v>
      </c>
      <c r="I735" s="26">
        <v>1</v>
      </c>
      <c r="J735" s="26">
        <v>0</v>
      </c>
      <c r="K735" s="26">
        <v>0</v>
      </c>
      <c r="L735" s="26">
        <v>0</v>
      </c>
      <c r="M735" s="26">
        <v>1</v>
      </c>
      <c r="N735" s="26">
        <v>0</v>
      </c>
      <c r="O735" s="26">
        <v>0</v>
      </c>
      <c r="P735" s="26">
        <f>IF(AND(IFERROR(INDEX(SP_Aktiv,MATCH(C735,SP_Liste,0)),TRUE),IFERROR(INDEX(PK_Aktiv,MATCH(E735,PK_Liste,0)),TRUE),IF(Filter!$L$5="Alle GeVo",TRUE,IF(Filter!$L$5="Nur BÜ-Schlüssel",ISNUMBER(MATCH(H735,BUESchluessel,0)),IFERROR(INDEX(GV_Aktiv,MATCH(G735,GV_Liste,0)),Filter!$H$18)))),1,0)</f>
        <v>1</v>
      </c>
    </row>
    <row r="736" spans="1:16" x14ac:dyDescent="0.25">
      <c r="A736" s="28">
        <v>46287</v>
      </c>
      <c r="B736" s="7" t="s">
        <v>93</v>
      </c>
      <c r="C736" s="7" t="s">
        <v>20</v>
      </c>
      <c r="D736" s="7" t="s">
        <v>19</v>
      </c>
      <c r="E736" s="7" t="s">
        <v>65</v>
      </c>
      <c r="F736" s="7" t="s">
        <v>903</v>
      </c>
      <c r="G736" s="7" t="s">
        <v>606</v>
      </c>
      <c r="H736" s="26">
        <v>374</v>
      </c>
      <c r="I736" s="26">
        <v>1</v>
      </c>
      <c r="J736" s="26">
        <v>0</v>
      </c>
      <c r="K736" s="26">
        <v>0</v>
      </c>
      <c r="L736" s="26">
        <v>0</v>
      </c>
      <c r="M736" s="26">
        <v>0</v>
      </c>
      <c r="N736" s="26">
        <v>1</v>
      </c>
      <c r="O736" s="26">
        <v>0</v>
      </c>
      <c r="P736" s="26">
        <f>IF(AND(IFERROR(INDEX(SP_Aktiv,MATCH(C736,SP_Liste,0)),TRUE),IFERROR(INDEX(PK_Aktiv,MATCH(E736,PK_Liste,0)),TRUE),IF(Filter!$L$5="Alle GeVo",TRUE,IF(Filter!$L$5="Nur BÜ-Schlüssel",ISNUMBER(MATCH(H736,BUESchluessel,0)),IFERROR(INDEX(GV_Aktiv,MATCH(G736,GV_Liste,0)),Filter!$H$18)))),1,0)</f>
        <v>0</v>
      </c>
    </row>
    <row r="737" spans="1:16" x14ac:dyDescent="0.25">
      <c r="A737" s="28">
        <v>46287</v>
      </c>
      <c r="B737" s="7" t="s">
        <v>93</v>
      </c>
      <c r="C737" s="7" t="s">
        <v>20</v>
      </c>
      <c r="D737" s="7" t="s">
        <v>19</v>
      </c>
      <c r="E737" s="7" t="s">
        <v>33</v>
      </c>
      <c r="F737" s="7" t="s">
        <v>597</v>
      </c>
      <c r="G737" s="7" t="s">
        <v>598</v>
      </c>
      <c r="H737" s="26">
        <v>610</v>
      </c>
      <c r="I737" s="26">
        <v>2</v>
      </c>
      <c r="J737" s="26">
        <v>0</v>
      </c>
      <c r="K737" s="26">
        <v>0</v>
      </c>
      <c r="L737" s="26">
        <v>0</v>
      </c>
      <c r="M737" s="26">
        <v>2</v>
      </c>
      <c r="N737" s="26">
        <v>0</v>
      </c>
      <c r="O737" s="26">
        <v>0</v>
      </c>
      <c r="P737" s="26">
        <f>IF(AND(IFERROR(INDEX(SP_Aktiv,MATCH(C737,SP_Liste,0)),TRUE),IFERROR(INDEX(PK_Aktiv,MATCH(E737,PK_Liste,0)),TRUE),IF(Filter!$L$5="Alle GeVo",TRUE,IF(Filter!$L$5="Nur BÜ-Schlüssel",ISNUMBER(MATCH(H737,BUESchluessel,0)),IFERROR(INDEX(GV_Aktiv,MATCH(G737,GV_Liste,0)),Filter!$H$18)))),1,0)</f>
        <v>1</v>
      </c>
    </row>
    <row r="738" spans="1:16" x14ac:dyDescent="0.25">
      <c r="A738" s="28">
        <v>46287</v>
      </c>
      <c r="B738" s="7" t="s">
        <v>93</v>
      </c>
      <c r="C738" s="7" t="s">
        <v>20</v>
      </c>
      <c r="D738" s="7" t="s">
        <v>19</v>
      </c>
      <c r="E738" s="7" t="s">
        <v>33</v>
      </c>
      <c r="F738" s="7" t="s">
        <v>29679</v>
      </c>
      <c r="G738" s="7" t="s">
        <v>1046</v>
      </c>
      <c r="H738" s="26">
        <v>439</v>
      </c>
      <c r="I738" s="26">
        <v>1</v>
      </c>
      <c r="J738" s="26">
        <v>0</v>
      </c>
      <c r="K738" s="26">
        <v>0</v>
      </c>
      <c r="L738" s="26">
        <v>0</v>
      </c>
      <c r="M738" s="26">
        <v>0</v>
      </c>
      <c r="N738" s="26">
        <v>1</v>
      </c>
      <c r="O738" s="26">
        <v>0</v>
      </c>
      <c r="P738" s="26">
        <f>IF(AND(IFERROR(INDEX(SP_Aktiv,MATCH(C738,SP_Liste,0)),TRUE),IFERROR(INDEX(PK_Aktiv,MATCH(E738,PK_Liste,0)),TRUE),IF(Filter!$L$5="Alle GeVo",TRUE,IF(Filter!$L$5="Nur BÜ-Schlüssel",ISNUMBER(MATCH(H738,BUESchluessel,0)),IFERROR(INDEX(GV_Aktiv,MATCH(G738,GV_Liste,0)),Filter!$H$18)))),1,0)</f>
        <v>1</v>
      </c>
    </row>
    <row r="739" spans="1:16" x14ac:dyDescent="0.25">
      <c r="A739" s="28">
        <v>46287</v>
      </c>
      <c r="B739" s="7" t="s">
        <v>93</v>
      </c>
      <c r="C739" s="7" t="s">
        <v>20</v>
      </c>
      <c r="D739" s="7" t="s">
        <v>19</v>
      </c>
      <c r="E739" s="7" t="s">
        <v>65</v>
      </c>
      <c r="F739" s="7" t="s">
        <v>585</v>
      </c>
      <c r="G739" s="7" t="s">
        <v>529</v>
      </c>
      <c r="H739" s="26">
        <v>97</v>
      </c>
      <c r="I739" s="26">
        <v>1</v>
      </c>
      <c r="J739" s="26">
        <v>0</v>
      </c>
      <c r="K739" s="26">
        <v>0</v>
      </c>
      <c r="L739" s="26">
        <v>0</v>
      </c>
      <c r="M739" s="26">
        <v>1</v>
      </c>
      <c r="N739" s="26">
        <v>0</v>
      </c>
      <c r="O739" s="26">
        <v>0</v>
      </c>
      <c r="P739" s="26">
        <f>IF(AND(IFERROR(INDEX(SP_Aktiv,MATCH(C739,SP_Liste,0)),TRUE),IFERROR(INDEX(PK_Aktiv,MATCH(E739,PK_Liste,0)),TRUE),IF(Filter!$L$5="Alle GeVo",TRUE,IF(Filter!$L$5="Nur BÜ-Schlüssel",ISNUMBER(MATCH(H739,BUESchluessel,0)),IFERROR(INDEX(GV_Aktiv,MATCH(G739,GV_Liste,0)),Filter!$H$18)))),1,0)</f>
        <v>0</v>
      </c>
    </row>
    <row r="740" spans="1:16" x14ac:dyDescent="0.25">
      <c r="A740" s="28">
        <v>46287</v>
      </c>
      <c r="B740" s="7" t="s">
        <v>93</v>
      </c>
      <c r="C740" s="7" t="s">
        <v>20</v>
      </c>
      <c r="D740" s="7" t="s">
        <v>19</v>
      </c>
      <c r="E740" s="7" t="s">
        <v>33</v>
      </c>
      <c r="F740" s="7" t="s">
        <v>500</v>
      </c>
      <c r="G740" s="7" t="s">
        <v>501</v>
      </c>
      <c r="H740" s="26">
        <v>202</v>
      </c>
      <c r="I740" s="26">
        <v>2</v>
      </c>
      <c r="J740" s="26">
        <v>0</v>
      </c>
      <c r="K740" s="26">
        <v>0</v>
      </c>
      <c r="L740" s="26">
        <v>0</v>
      </c>
      <c r="M740" s="26">
        <v>1</v>
      </c>
      <c r="N740" s="26">
        <v>1</v>
      </c>
      <c r="O740" s="26">
        <v>0</v>
      </c>
      <c r="P740" s="26">
        <f>IF(AND(IFERROR(INDEX(SP_Aktiv,MATCH(C740,SP_Liste,0)),TRUE),IFERROR(INDEX(PK_Aktiv,MATCH(E740,PK_Liste,0)),TRUE),IF(Filter!$L$5="Alle GeVo",TRUE,IF(Filter!$L$5="Nur BÜ-Schlüssel",ISNUMBER(MATCH(H740,BUESchluessel,0)),IFERROR(INDEX(GV_Aktiv,MATCH(G740,GV_Liste,0)),Filter!$H$18)))),1,0)</f>
        <v>1</v>
      </c>
    </row>
    <row r="741" spans="1:16" x14ac:dyDescent="0.25">
      <c r="A741" s="28">
        <v>46287</v>
      </c>
      <c r="B741" s="7" t="s">
        <v>93</v>
      </c>
      <c r="C741" s="7" t="s">
        <v>20</v>
      </c>
      <c r="D741" s="7" t="s">
        <v>19</v>
      </c>
      <c r="E741" s="7" t="s">
        <v>33</v>
      </c>
      <c r="F741" s="7" t="s">
        <v>869</v>
      </c>
      <c r="G741" s="7" t="s">
        <v>566</v>
      </c>
      <c r="H741" s="26">
        <v>643</v>
      </c>
      <c r="I741" s="26">
        <v>1</v>
      </c>
      <c r="J741" s="26">
        <v>0</v>
      </c>
      <c r="K741" s="26">
        <v>0</v>
      </c>
      <c r="L741" s="26">
        <v>0</v>
      </c>
      <c r="M741" s="26">
        <v>0</v>
      </c>
      <c r="N741" s="26">
        <v>1</v>
      </c>
      <c r="O741" s="26">
        <v>0</v>
      </c>
      <c r="P741" s="26">
        <f>IF(AND(IFERROR(INDEX(SP_Aktiv,MATCH(C741,SP_Liste,0)),TRUE),IFERROR(INDEX(PK_Aktiv,MATCH(E741,PK_Liste,0)),TRUE),IF(Filter!$L$5="Alle GeVo",TRUE,IF(Filter!$L$5="Nur BÜ-Schlüssel",ISNUMBER(MATCH(H741,BUESchluessel,0)),IFERROR(INDEX(GV_Aktiv,MATCH(G741,GV_Liste,0)),Filter!$H$18)))),1,0)</f>
        <v>1</v>
      </c>
    </row>
    <row r="742" spans="1:16" x14ac:dyDescent="0.25">
      <c r="A742" s="28">
        <v>46287</v>
      </c>
      <c r="B742" s="7" t="s">
        <v>93</v>
      </c>
      <c r="C742" s="7" t="s">
        <v>20</v>
      </c>
      <c r="D742" s="7" t="s">
        <v>19</v>
      </c>
      <c r="E742" s="7" t="s">
        <v>65</v>
      </c>
      <c r="F742" s="7" t="s">
        <v>539</v>
      </c>
      <c r="G742" s="7" t="s">
        <v>540</v>
      </c>
      <c r="H742" s="26">
        <v>404</v>
      </c>
      <c r="I742" s="26">
        <v>1</v>
      </c>
      <c r="J742" s="26">
        <v>0</v>
      </c>
      <c r="K742" s="26">
        <v>0</v>
      </c>
      <c r="L742" s="26">
        <v>0</v>
      </c>
      <c r="M742" s="26">
        <v>0</v>
      </c>
      <c r="N742" s="26">
        <v>1</v>
      </c>
      <c r="O742" s="26">
        <v>0</v>
      </c>
      <c r="P742" s="26">
        <f>IF(AND(IFERROR(INDEX(SP_Aktiv,MATCH(C742,SP_Liste,0)),TRUE),IFERROR(INDEX(PK_Aktiv,MATCH(E742,PK_Liste,0)),TRUE),IF(Filter!$L$5="Alle GeVo",TRUE,IF(Filter!$L$5="Nur BÜ-Schlüssel",ISNUMBER(MATCH(H742,BUESchluessel,0)),IFERROR(INDEX(GV_Aktiv,MATCH(G742,GV_Liste,0)),Filter!$H$18)))),1,0)</f>
        <v>0</v>
      </c>
    </row>
    <row r="743" spans="1:16" x14ac:dyDescent="0.25">
      <c r="A743" s="28">
        <v>46287</v>
      </c>
      <c r="B743" s="7" t="s">
        <v>93</v>
      </c>
      <c r="C743" s="7" t="s">
        <v>20</v>
      </c>
      <c r="D743" s="7" t="s">
        <v>19</v>
      </c>
      <c r="E743" s="7" t="s">
        <v>33</v>
      </c>
      <c r="F743" s="7" t="s">
        <v>29680</v>
      </c>
      <c r="G743" s="7" t="s">
        <v>29681</v>
      </c>
      <c r="H743" s="26">
        <v>363</v>
      </c>
      <c r="I743" s="26">
        <v>1</v>
      </c>
      <c r="J743" s="26">
        <v>0</v>
      </c>
      <c r="K743" s="26">
        <v>0</v>
      </c>
      <c r="L743" s="26">
        <v>0</v>
      </c>
      <c r="M743" s="26">
        <v>1</v>
      </c>
      <c r="N743" s="26">
        <v>0</v>
      </c>
      <c r="O743" s="26">
        <v>0</v>
      </c>
      <c r="P743" s="26">
        <f>IF(AND(IFERROR(INDEX(SP_Aktiv,MATCH(C743,SP_Liste,0)),TRUE),IFERROR(INDEX(PK_Aktiv,MATCH(E743,PK_Liste,0)),TRUE),IF(Filter!$L$5="Alle GeVo",TRUE,IF(Filter!$L$5="Nur BÜ-Schlüssel",ISNUMBER(MATCH(H743,BUESchluessel,0)),IFERROR(INDEX(GV_Aktiv,MATCH(G743,GV_Liste,0)),Filter!$H$18)))),1,0)</f>
        <v>1</v>
      </c>
    </row>
    <row r="744" spans="1:16" x14ac:dyDescent="0.25">
      <c r="A744" s="28">
        <v>46287</v>
      </c>
      <c r="B744" s="7" t="s">
        <v>93</v>
      </c>
      <c r="C744" s="7" t="s">
        <v>20</v>
      </c>
      <c r="D744" s="7" t="s">
        <v>19</v>
      </c>
      <c r="E744" s="7" t="s">
        <v>33</v>
      </c>
      <c r="F744" s="7" t="s">
        <v>1025</v>
      </c>
      <c r="G744" s="7" t="s">
        <v>774</v>
      </c>
      <c r="H744" s="26">
        <v>132</v>
      </c>
      <c r="I744" s="26">
        <v>1</v>
      </c>
      <c r="J744" s="26">
        <v>0</v>
      </c>
      <c r="K744" s="26">
        <v>0</v>
      </c>
      <c r="L744" s="26">
        <v>0</v>
      </c>
      <c r="M744" s="26">
        <v>0</v>
      </c>
      <c r="N744" s="26">
        <v>1</v>
      </c>
      <c r="O744" s="26">
        <v>0</v>
      </c>
      <c r="P744" s="26">
        <f>IF(AND(IFERROR(INDEX(SP_Aktiv,MATCH(C744,SP_Liste,0)),TRUE),IFERROR(INDEX(PK_Aktiv,MATCH(E744,PK_Liste,0)),TRUE),IF(Filter!$L$5="Alle GeVo",TRUE,IF(Filter!$L$5="Nur BÜ-Schlüssel",ISNUMBER(MATCH(H744,BUESchluessel,0)),IFERROR(INDEX(GV_Aktiv,MATCH(G744,GV_Liste,0)),Filter!$H$18)))),1,0)</f>
        <v>1</v>
      </c>
    </row>
    <row r="745" spans="1:16" x14ac:dyDescent="0.25">
      <c r="A745" s="28">
        <v>46287</v>
      </c>
      <c r="B745" s="7" t="s">
        <v>93</v>
      </c>
      <c r="C745" s="7" t="s">
        <v>20</v>
      </c>
      <c r="D745" s="7" t="s">
        <v>19</v>
      </c>
      <c r="E745" s="7" t="s">
        <v>69</v>
      </c>
      <c r="F745" s="7" t="s">
        <v>611</v>
      </c>
      <c r="G745" s="7" t="s">
        <v>82</v>
      </c>
      <c r="H745" s="26">
        <v>803</v>
      </c>
      <c r="I745" s="26">
        <v>1</v>
      </c>
      <c r="J745" s="26">
        <v>0</v>
      </c>
      <c r="K745" s="26">
        <v>0</v>
      </c>
      <c r="L745" s="26">
        <v>0</v>
      </c>
      <c r="M745" s="26">
        <v>0</v>
      </c>
      <c r="N745" s="26">
        <v>1</v>
      </c>
      <c r="O745" s="26">
        <v>0</v>
      </c>
      <c r="P745" s="26">
        <f>IF(AND(IFERROR(INDEX(SP_Aktiv,MATCH(C745,SP_Liste,0)),TRUE),IFERROR(INDEX(PK_Aktiv,MATCH(E745,PK_Liste,0)),TRUE),IF(Filter!$L$5="Alle GeVo",TRUE,IF(Filter!$L$5="Nur BÜ-Schlüssel",ISNUMBER(MATCH(H745,BUESchluessel,0)),IFERROR(INDEX(GV_Aktiv,MATCH(G745,GV_Liste,0)),Filter!$H$18)))),1,0)</f>
        <v>0</v>
      </c>
    </row>
    <row r="746" spans="1:16" x14ac:dyDescent="0.25">
      <c r="A746" s="28">
        <v>46287</v>
      </c>
      <c r="B746" s="7" t="s">
        <v>93</v>
      </c>
      <c r="C746" s="7" t="s">
        <v>20</v>
      </c>
      <c r="D746" s="7" t="s">
        <v>19</v>
      </c>
      <c r="E746" s="7" t="s">
        <v>65</v>
      </c>
      <c r="F746" s="7" t="s">
        <v>771</v>
      </c>
      <c r="G746" s="7" t="s">
        <v>544</v>
      </c>
      <c r="H746" s="26">
        <v>75</v>
      </c>
      <c r="I746" s="26">
        <v>2</v>
      </c>
      <c r="J746" s="26">
        <v>0</v>
      </c>
      <c r="K746" s="26">
        <v>0</v>
      </c>
      <c r="L746" s="26">
        <v>0</v>
      </c>
      <c r="M746" s="26">
        <v>2</v>
      </c>
      <c r="N746" s="26">
        <v>0</v>
      </c>
      <c r="O746" s="26">
        <v>0</v>
      </c>
      <c r="P746" s="26">
        <f>IF(AND(IFERROR(INDEX(SP_Aktiv,MATCH(C746,SP_Liste,0)),TRUE),IFERROR(INDEX(PK_Aktiv,MATCH(E746,PK_Liste,0)),TRUE),IF(Filter!$L$5="Alle GeVo",TRUE,IF(Filter!$L$5="Nur BÜ-Schlüssel",ISNUMBER(MATCH(H746,BUESchluessel,0)),IFERROR(INDEX(GV_Aktiv,MATCH(G746,GV_Liste,0)),Filter!$H$18)))),1,0)</f>
        <v>0</v>
      </c>
    </row>
    <row r="747" spans="1:16" x14ac:dyDescent="0.25">
      <c r="A747" s="28">
        <v>46287</v>
      </c>
      <c r="B747" s="7" t="s">
        <v>93</v>
      </c>
      <c r="C747" s="7" t="s">
        <v>20</v>
      </c>
      <c r="D747" s="7" t="s">
        <v>19</v>
      </c>
      <c r="E747" s="7" t="s">
        <v>33</v>
      </c>
      <c r="F747" s="7" t="s">
        <v>870</v>
      </c>
      <c r="G747" s="7" t="s">
        <v>871</v>
      </c>
      <c r="H747" s="26">
        <v>484</v>
      </c>
      <c r="I747" s="26">
        <v>1</v>
      </c>
      <c r="J747" s="26">
        <v>0</v>
      </c>
      <c r="K747" s="26">
        <v>0</v>
      </c>
      <c r="L747" s="26">
        <v>0</v>
      </c>
      <c r="M747" s="26">
        <v>1</v>
      </c>
      <c r="N747" s="26">
        <v>0</v>
      </c>
      <c r="O747" s="26">
        <v>0</v>
      </c>
      <c r="P747" s="26">
        <f>IF(AND(IFERROR(INDEX(SP_Aktiv,MATCH(C747,SP_Liste,0)),TRUE),IFERROR(INDEX(PK_Aktiv,MATCH(E747,PK_Liste,0)),TRUE),IF(Filter!$L$5="Alle GeVo",TRUE,IF(Filter!$L$5="Nur BÜ-Schlüssel",ISNUMBER(MATCH(H747,BUESchluessel,0)),IFERROR(INDEX(GV_Aktiv,MATCH(G747,GV_Liste,0)),Filter!$H$18)))),1,0)</f>
        <v>1</v>
      </c>
    </row>
    <row r="748" spans="1:16" x14ac:dyDescent="0.25">
      <c r="A748" s="28">
        <v>46287</v>
      </c>
      <c r="B748" s="7" t="s">
        <v>93</v>
      </c>
      <c r="C748" s="7" t="s">
        <v>20</v>
      </c>
      <c r="D748" s="7" t="s">
        <v>19</v>
      </c>
      <c r="E748" s="7" t="s">
        <v>33</v>
      </c>
      <c r="F748" s="7" t="s">
        <v>775</v>
      </c>
      <c r="G748" s="7" t="s">
        <v>776</v>
      </c>
      <c r="H748" s="26">
        <v>478</v>
      </c>
      <c r="I748" s="26">
        <v>1</v>
      </c>
      <c r="J748" s="26">
        <v>0</v>
      </c>
      <c r="K748" s="26">
        <v>0</v>
      </c>
      <c r="L748" s="26">
        <v>0</v>
      </c>
      <c r="M748" s="26">
        <v>0</v>
      </c>
      <c r="N748" s="26">
        <v>1</v>
      </c>
      <c r="O748" s="26">
        <v>0</v>
      </c>
      <c r="P748" s="26">
        <f>IF(AND(IFERROR(INDEX(SP_Aktiv,MATCH(C748,SP_Liste,0)),TRUE),IFERROR(INDEX(PK_Aktiv,MATCH(E748,PK_Liste,0)),TRUE),IF(Filter!$L$5="Alle GeVo",TRUE,IF(Filter!$L$5="Nur BÜ-Schlüssel",ISNUMBER(MATCH(H748,BUESchluessel,0)),IFERROR(INDEX(GV_Aktiv,MATCH(G748,GV_Liste,0)),Filter!$H$18)))),1,0)</f>
        <v>1</v>
      </c>
    </row>
    <row r="749" spans="1:16" x14ac:dyDescent="0.25">
      <c r="A749" s="28">
        <v>46287</v>
      </c>
      <c r="B749" s="7" t="s">
        <v>93</v>
      </c>
      <c r="C749" s="7" t="s">
        <v>20</v>
      </c>
      <c r="D749" s="7" t="s">
        <v>27</v>
      </c>
      <c r="E749" s="7" t="s">
        <v>33</v>
      </c>
      <c r="F749" s="7" t="s">
        <v>1001</v>
      </c>
      <c r="G749" s="7" t="s">
        <v>80</v>
      </c>
      <c r="H749" s="26">
        <v>472</v>
      </c>
      <c r="I749" s="26">
        <v>1</v>
      </c>
      <c r="J749" s="26">
        <v>0</v>
      </c>
      <c r="K749" s="26">
        <v>0</v>
      </c>
      <c r="L749" s="26">
        <v>0</v>
      </c>
      <c r="M749" s="26">
        <v>1</v>
      </c>
      <c r="N749" s="26">
        <v>0</v>
      </c>
      <c r="O749" s="26">
        <v>0</v>
      </c>
      <c r="P749" s="26">
        <f>IF(AND(IFERROR(INDEX(SP_Aktiv,MATCH(C749,SP_Liste,0)),TRUE),IFERROR(INDEX(PK_Aktiv,MATCH(E749,PK_Liste,0)),TRUE),IF(Filter!$L$5="Alle GeVo",TRUE,IF(Filter!$L$5="Nur BÜ-Schlüssel",ISNUMBER(MATCH(H749,BUESchluessel,0)),IFERROR(INDEX(GV_Aktiv,MATCH(G749,GV_Liste,0)),Filter!$H$18)))),1,0)</f>
        <v>1</v>
      </c>
    </row>
    <row r="750" spans="1:16" x14ac:dyDescent="0.25">
      <c r="A750" s="28">
        <v>46287</v>
      </c>
      <c r="B750" s="7" t="s">
        <v>93</v>
      </c>
      <c r="C750" s="7" t="s">
        <v>20</v>
      </c>
      <c r="D750" s="7" t="s">
        <v>25</v>
      </c>
      <c r="E750" s="7" t="s">
        <v>33</v>
      </c>
      <c r="F750" s="7" t="s">
        <v>815</v>
      </c>
      <c r="G750" s="7" t="s">
        <v>74</v>
      </c>
      <c r="H750" s="26">
        <v>67</v>
      </c>
      <c r="I750" s="26">
        <v>18</v>
      </c>
      <c r="J750" s="26">
        <v>0</v>
      </c>
      <c r="K750" s="26">
        <v>0</v>
      </c>
      <c r="L750" s="26">
        <v>1</v>
      </c>
      <c r="M750" s="26">
        <v>13</v>
      </c>
      <c r="N750" s="26">
        <v>4</v>
      </c>
      <c r="O750" s="26">
        <v>0</v>
      </c>
      <c r="P750" s="26">
        <f>IF(AND(IFERROR(INDEX(SP_Aktiv,MATCH(C750,SP_Liste,0)),TRUE),IFERROR(INDEX(PK_Aktiv,MATCH(E750,PK_Liste,0)),TRUE),IF(Filter!$L$5="Alle GeVo",TRUE,IF(Filter!$L$5="Nur BÜ-Schlüssel",ISNUMBER(MATCH(H750,BUESchluessel,0)),IFERROR(INDEX(GV_Aktiv,MATCH(G750,GV_Liste,0)),Filter!$H$18)))),1,0)</f>
        <v>1</v>
      </c>
    </row>
    <row r="751" spans="1:16" x14ac:dyDescent="0.25">
      <c r="A751" s="28">
        <v>46287</v>
      </c>
      <c r="B751" s="7" t="s">
        <v>93</v>
      </c>
      <c r="C751" s="7" t="s">
        <v>20</v>
      </c>
      <c r="D751" s="7" t="s">
        <v>25</v>
      </c>
      <c r="E751" s="7" t="s">
        <v>33</v>
      </c>
      <c r="F751" s="7" t="s">
        <v>814</v>
      </c>
      <c r="G751" s="7" t="s">
        <v>78</v>
      </c>
      <c r="H751" s="26">
        <v>413</v>
      </c>
      <c r="I751" s="26">
        <v>6</v>
      </c>
      <c r="J751" s="26">
        <v>0</v>
      </c>
      <c r="K751" s="26">
        <v>0</v>
      </c>
      <c r="L751" s="26">
        <v>2</v>
      </c>
      <c r="M751" s="26">
        <v>2</v>
      </c>
      <c r="N751" s="26">
        <v>2</v>
      </c>
      <c r="O751" s="26">
        <v>0</v>
      </c>
      <c r="P751" s="26">
        <f>IF(AND(IFERROR(INDEX(SP_Aktiv,MATCH(C751,SP_Liste,0)),TRUE),IFERROR(INDEX(PK_Aktiv,MATCH(E751,PK_Liste,0)),TRUE),IF(Filter!$L$5="Alle GeVo",TRUE,IF(Filter!$L$5="Nur BÜ-Schlüssel",ISNUMBER(MATCH(H751,BUESchluessel,0)),IFERROR(INDEX(GV_Aktiv,MATCH(G751,GV_Liste,0)),Filter!$H$18)))),1,0)</f>
        <v>1</v>
      </c>
    </row>
    <row r="752" spans="1:16" x14ac:dyDescent="0.25">
      <c r="A752" s="28">
        <v>46287</v>
      </c>
      <c r="B752" s="7" t="s">
        <v>93</v>
      </c>
      <c r="C752" s="7" t="s">
        <v>20</v>
      </c>
      <c r="D752" s="7" t="s">
        <v>25</v>
      </c>
      <c r="E752" s="7" t="s">
        <v>33</v>
      </c>
      <c r="F752" s="7" t="s">
        <v>707</v>
      </c>
      <c r="G752" s="7" t="s">
        <v>75</v>
      </c>
      <c r="H752" s="26">
        <v>108</v>
      </c>
      <c r="I752" s="26">
        <v>7</v>
      </c>
      <c r="J752" s="26">
        <v>0</v>
      </c>
      <c r="K752" s="26">
        <v>0</v>
      </c>
      <c r="L752" s="26">
        <v>0</v>
      </c>
      <c r="M752" s="26">
        <v>5</v>
      </c>
      <c r="N752" s="26">
        <v>2</v>
      </c>
      <c r="O752" s="26">
        <v>0</v>
      </c>
      <c r="P752" s="26">
        <f>IF(AND(IFERROR(INDEX(SP_Aktiv,MATCH(C752,SP_Liste,0)),TRUE),IFERROR(INDEX(PK_Aktiv,MATCH(E752,PK_Liste,0)),TRUE),IF(Filter!$L$5="Alle GeVo",TRUE,IF(Filter!$L$5="Nur BÜ-Schlüssel",ISNUMBER(MATCH(H752,BUESchluessel,0)),IFERROR(INDEX(GV_Aktiv,MATCH(G752,GV_Liste,0)),Filter!$H$18)))),1,0)</f>
        <v>1</v>
      </c>
    </row>
    <row r="753" spans="1:16" x14ac:dyDescent="0.25">
      <c r="A753" s="28">
        <v>46287</v>
      </c>
      <c r="B753" s="7" t="s">
        <v>93</v>
      </c>
      <c r="C753" s="7" t="s">
        <v>20</v>
      </c>
      <c r="D753" s="7" t="s">
        <v>25</v>
      </c>
      <c r="E753" s="7" t="s">
        <v>65</v>
      </c>
      <c r="F753" s="7" t="s">
        <v>707</v>
      </c>
      <c r="G753" s="7" t="s">
        <v>75</v>
      </c>
      <c r="H753" s="26">
        <v>108</v>
      </c>
      <c r="I753" s="26">
        <v>2</v>
      </c>
      <c r="J753" s="26">
        <v>0</v>
      </c>
      <c r="K753" s="26">
        <v>0</v>
      </c>
      <c r="L753" s="26">
        <v>0</v>
      </c>
      <c r="M753" s="26">
        <v>2</v>
      </c>
      <c r="N753" s="26">
        <v>0</v>
      </c>
      <c r="O753" s="26">
        <v>0</v>
      </c>
      <c r="P753" s="26">
        <f>IF(AND(IFERROR(INDEX(SP_Aktiv,MATCH(C753,SP_Liste,0)),TRUE),IFERROR(INDEX(PK_Aktiv,MATCH(E753,PK_Liste,0)),TRUE),IF(Filter!$L$5="Alle GeVo",TRUE,IF(Filter!$L$5="Nur BÜ-Schlüssel",ISNUMBER(MATCH(H753,BUESchluessel,0)),IFERROR(INDEX(GV_Aktiv,MATCH(G753,GV_Liste,0)),Filter!$H$18)))),1,0)</f>
        <v>0</v>
      </c>
    </row>
    <row r="754" spans="1:16" x14ac:dyDescent="0.25">
      <c r="A754" s="28">
        <v>46287</v>
      </c>
      <c r="B754" s="7" t="s">
        <v>93</v>
      </c>
      <c r="C754" s="7" t="s">
        <v>20</v>
      </c>
      <c r="D754" s="7" t="s">
        <v>25</v>
      </c>
      <c r="E754" s="7" t="s">
        <v>69</v>
      </c>
      <c r="F754" s="7" t="s">
        <v>815</v>
      </c>
      <c r="G754" s="7" t="s">
        <v>74</v>
      </c>
      <c r="H754" s="26">
        <v>67</v>
      </c>
      <c r="I754" s="26">
        <v>1</v>
      </c>
      <c r="J754" s="26">
        <v>0</v>
      </c>
      <c r="K754" s="26">
        <v>0</v>
      </c>
      <c r="L754" s="26">
        <v>0</v>
      </c>
      <c r="M754" s="26">
        <v>0</v>
      </c>
      <c r="N754" s="26">
        <v>1</v>
      </c>
      <c r="O754" s="26">
        <v>0</v>
      </c>
      <c r="P754" s="26">
        <f>IF(AND(IFERROR(INDEX(SP_Aktiv,MATCH(C754,SP_Liste,0)),TRUE),IFERROR(INDEX(PK_Aktiv,MATCH(E754,PK_Liste,0)),TRUE),IF(Filter!$L$5="Alle GeVo",TRUE,IF(Filter!$L$5="Nur BÜ-Schlüssel",ISNUMBER(MATCH(H754,BUESchluessel,0)),IFERROR(INDEX(GV_Aktiv,MATCH(G754,GV_Liste,0)),Filter!$H$18)))),1,0)</f>
        <v>0</v>
      </c>
    </row>
    <row r="755" spans="1:16" x14ac:dyDescent="0.25">
      <c r="A755" s="28">
        <v>46287</v>
      </c>
      <c r="B755" s="7" t="s">
        <v>93</v>
      </c>
      <c r="C755" s="7" t="s">
        <v>20</v>
      </c>
      <c r="D755" s="7" t="s">
        <v>25</v>
      </c>
      <c r="E755" s="7" t="s">
        <v>33</v>
      </c>
      <c r="F755" s="7" t="s">
        <v>846</v>
      </c>
      <c r="G755" s="7" t="s">
        <v>615</v>
      </c>
      <c r="H755" s="26">
        <v>399</v>
      </c>
      <c r="I755" s="26">
        <v>1</v>
      </c>
      <c r="J755" s="26">
        <v>0</v>
      </c>
      <c r="K755" s="26">
        <v>0</v>
      </c>
      <c r="L755" s="26">
        <v>0</v>
      </c>
      <c r="M755" s="26">
        <v>1</v>
      </c>
      <c r="N755" s="26">
        <v>0</v>
      </c>
      <c r="O755" s="26">
        <v>0</v>
      </c>
      <c r="P755" s="26">
        <f>IF(AND(IFERROR(INDEX(SP_Aktiv,MATCH(C755,SP_Liste,0)),TRUE),IFERROR(INDEX(PK_Aktiv,MATCH(E755,PK_Liste,0)),TRUE),IF(Filter!$L$5="Alle GeVo",TRUE,IF(Filter!$L$5="Nur BÜ-Schlüssel",ISNUMBER(MATCH(H755,BUESchluessel,0)),IFERROR(INDEX(GV_Aktiv,MATCH(G755,GV_Liste,0)),Filter!$H$18)))),1,0)</f>
        <v>1</v>
      </c>
    </row>
    <row r="756" spans="1:16" x14ac:dyDescent="0.25">
      <c r="A756" s="28">
        <v>46288</v>
      </c>
      <c r="B756" s="7" t="s">
        <v>107</v>
      </c>
      <c r="C756" s="7" t="s">
        <v>14</v>
      </c>
      <c r="D756" s="7" t="s">
        <v>14</v>
      </c>
      <c r="E756" s="7" t="s">
        <v>64</v>
      </c>
      <c r="F756" s="7" t="s">
        <v>497</v>
      </c>
      <c r="G756" s="7" t="s">
        <v>498</v>
      </c>
      <c r="H756" s="26">
        <v>0</v>
      </c>
      <c r="I756" s="26">
        <v>16</v>
      </c>
      <c r="J756" s="26">
        <v>6</v>
      </c>
      <c r="K756" s="26">
        <v>0</v>
      </c>
      <c r="L756" s="26">
        <v>14</v>
      </c>
      <c r="M756" s="26">
        <v>1</v>
      </c>
      <c r="N756" s="26">
        <v>1</v>
      </c>
      <c r="O756" s="26">
        <v>0</v>
      </c>
      <c r="P756" s="26">
        <f>IF(AND(IFERROR(INDEX(SP_Aktiv,MATCH(C756,SP_Liste,0)),TRUE),IFERROR(INDEX(PK_Aktiv,MATCH(E756,PK_Liste,0)),TRUE),IF(Filter!$L$5="Alle GeVo",TRUE,IF(Filter!$L$5="Nur BÜ-Schlüssel",ISNUMBER(MATCH(H756,BUESchluessel,0)),IFERROR(INDEX(GV_Aktiv,MATCH(G756,GV_Liste,0)),Filter!$H$18)))),1,0)</f>
        <v>0</v>
      </c>
    </row>
    <row r="757" spans="1:16" x14ac:dyDescent="0.25">
      <c r="A757" s="28">
        <v>46288</v>
      </c>
      <c r="B757" s="7" t="s">
        <v>107</v>
      </c>
      <c r="C757" s="7" t="s">
        <v>16</v>
      </c>
      <c r="D757" s="7" t="s">
        <v>15</v>
      </c>
      <c r="E757" s="7" t="s">
        <v>33</v>
      </c>
      <c r="F757" s="7" t="s">
        <v>43010</v>
      </c>
      <c r="G757" s="7" t="s">
        <v>43011</v>
      </c>
      <c r="H757" s="26">
        <v>458</v>
      </c>
      <c r="I757" s="26">
        <v>1</v>
      </c>
      <c r="J757" s="26">
        <v>1</v>
      </c>
      <c r="K757" s="26">
        <v>0</v>
      </c>
      <c r="L757" s="26">
        <v>1</v>
      </c>
      <c r="M757" s="26">
        <v>0</v>
      </c>
      <c r="N757" s="26">
        <v>0</v>
      </c>
      <c r="O757" s="26">
        <v>0</v>
      </c>
      <c r="P757" s="26">
        <f>IF(AND(IFERROR(INDEX(SP_Aktiv,MATCH(C757,SP_Liste,0)),TRUE),IFERROR(INDEX(PK_Aktiv,MATCH(E757,PK_Liste,0)),TRUE),IF(Filter!$L$5="Alle GeVo",TRUE,IF(Filter!$L$5="Nur BÜ-Schlüssel",ISNUMBER(MATCH(H757,BUESchluessel,0)),IFERROR(INDEX(GV_Aktiv,MATCH(G757,GV_Liste,0)),Filter!$H$18)))),1,0)</f>
        <v>1</v>
      </c>
    </row>
    <row r="758" spans="1:16" x14ac:dyDescent="0.25">
      <c r="A758" s="28">
        <v>46288</v>
      </c>
      <c r="B758" s="7" t="s">
        <v>107</v>
      </c>
      <c r="C758" s="7" t="s">
        <v>16</v>
      </c>
      <c r="D758" s="7" t="s">
        <v>15</v>
      </c>
      <c r="E758" s="7" t="s">
        <v>66</v>
      </c>
      <c r="F758" s="7" t="s">
        <v>499</v>
      </c>
      <c r="G758" s="7" t="s">
        <v>72</v>
      </c>
      <c r="H758" s="26">
        <v>39</v>
      </c>
      <c r="I758" s="26">
        <v>6</v>
      </c>
      <c r="J758" s="26">
        <v>6</v>
      </c>
      <c r="K758" s="26">
        <v>1</v>
      </c>
      <c r="L758" s="26">
        <v>6</v>
      </c>
      <c r="M758" s="26">
        <v>0</v>
      </c>
      <c r="N758" s="26">
        <v>0</v>
      </c>
      <c r="O758" s="26">
        <v>0</v>
      </c>
      <c r="P758" s="26">
        <f>IF(AND(IFERROR(INDEX(SP_Aktiv,MATCH(C758,SP_Liste,0)),TRUE),IFERROR(INDEX(PK_Aktiv,MATCH(E758,PK_Liste,0)),TRUE),IF(Filter!$L$5="Alle GeVo",TRUE,IF(Filter!$L$5="Nur BÜ-Schlüssel",ISNUMBER(MATCH(H758,BUESchluessel,0)),IFERROR(INDEX(GV_Aktiv,MATCH(G758,GV_Liste,0)),Filter!$H$18)))),1,0)</f>
        <v>0</v>
      </c>
    </row>
    <row r="759" spans="1:16" x14ac:dyDescent="0.25">
      <c r="A759" s="28">
        <v>46288</v>
      </c>
      <c r="B759" s="7" t="s">
        <v>107</v>
      </c>
      <c r="C759" s="7" t="s">
        <v>20</v>
      </c>
      <c r="D759" s="7" t="s">
        <v>19</v>
      </c>
      <c r="E759" s="7" t="s">
        <v>33</v>
      </c>
      <c r="F759" s="7" t="s">
        <v>502</v>
      </c>
      <c r="G759" s="7" t="s">
        <v>72</v>
      </c>
      <c r="H759" s="26">
        <v>39</v>
      </c>
      <c r="I759" s="26">
        <v>64</v>
      </c>
      <c r="J759" s="26">
        <v>4</v>
      </c>
      <c r="K759" s="26">
        <v>0</v>
      </c>
      <c r="L759" s="26">
        <v>8</v>
      </c>
      <c r="M759" s="26">
        <v>44</v>
      </c>
      <c r="N759" s="26">
        <v>12</v>
      </c>
      <c r="O759" s="26">
        <v>0</v>
      </c>
      <c r="P759" s="26">
        <f>IF(AND(IFERROR(INDEX(SP_Aktiv,MATCH(C759,SP_Liste,0)),TRUE),IFERROR(INDEX(PK_Aktiv,MATCH(E759,PK_Liste,0)),TRUE),IF(Filter!$L$5="Alle GeVo",TRUE,IF(Filter!$L$5="Nur BÜ-Schlüssel",ISNUMBER(MATCH(H759,BUESchluessel,0)),IFERROR(INDEX(GV_Aktiv,MATCH(G759,GV_Liste,0)),Filter!$H$18)))),1,0)</f>
        <v>1</v>
      </c>
    </row>
    <row r="760" spans="1:16" x14ac:dyDescent="0.25">
      <c r="A760" s="28">
        <v>46288</v>
      </c>
      <c r="B760" s="7" t="s">
        <v>107</v>
      </c>
      <c r="C760" s="7" t="s">
        <v>16</v>
      </c>
      <c r="D760" s="7" t="s">
        <v>15</v>
      </c>
      <c r="E760" s="7" t="s">
        <v>33</v>
      </c>
      <c r="F760" s="7" t="s">
        <v>499</v>
      </c>
      <c r="G760" s="7" t="s">
        <v>72</v>
      </c>
      <c r="H760" s="26">
        <v>39</v>
      </c>
      <c r="I760" s="26">
        <v>12</v>
      </c>
      <c r="J760" s="26">
        <v>2</v>
      </c>
      <c r="K760" s="26">
        <v>6</v>
      </c>
      <c r="L760" s="26">
        <v>5</v>
      </c>
      <c r="M760" s="26">
        <v>3</v>
      </c>
      <c r="N760" s="26">
        <v>4</v>
      </c>
      <c r="O760" s="26">
        <v>0</v>
      </c>
      <c r="P760" s="26">
        <f>IF(AND(IFERROR(INDEX(SP_Aktiv,MATCH(C760,SP_Liste,0)),TRUE),IFERROR(INDEX(PK_Aktiv,MATCH(E760,PK_Liste,0)),TRUE),IF(Filter!$L$5="Alle GeVo",TRUE,IF(Filter!$L$5="Nur BÜ-Schlüssel",ISNUMBER(MATCH(H760,BUESchluessel,0)),IFERROR(INDEX(GV_Aktiv,MATCH(G760,GV_Liste,0)),Filter!$H$18)))),1,0)</f>
        <v>1</v>
      </c>
    </row>
    <row r="761" spans="1:16" x14ac:dyDescent="0.25">
      <c r="A761" s="28">
        <v>46288</v>
      </c>
      <c r="B761" s="7" t="s">
        <v>107</v>
      </c>
      <c r="C761" s="7" t="s">
        <v>20</v>
      </c>
      <c r="D761" s="7" t="s">
        <v>19</v>
      </c>
      <c r="E761" s="7" t="s">
        <v>66</v>
      </c>
      <c r="F761" s="7" t="s">
        <v>502</v>
      </c>
      <c r="G761" s="7" t="s">
        <v>72</v>
      </c>
      <c r="H761" s="26">
        <v>39</v>
      </c>
      <c r="I761" s="26">
        <v>20</v>
      </c>
      <c r="J761" s="26">
        <v>20</v>
      </c>
      <c r="K761" s="26">
        <v>4</v>
      </c>
      <c r="L761" s="26">
        <v>20</v>
      </c>
      <c r="M761" s="26">
        <v>0</v>
      </c>
      <c r="N761" s="26">
        <v>0</v>
      </c>
      <c r="O761" s="26">
        <v>0</v>
      </c>
      <c r="P761" s="26">
        <f>IF(AND(IFERROR(INDEX(SP_Aktiv,MATCH(C761,SP_Liste,0)),TRUE),IFERROR(INDEX(PK_Aktiv,MATCH(E761,PK_Liste,0)),TRUE),IF(Filter!$L$5="Alle GeVo",TRUE,IF(Filter!$L$5="Nur BÜ-Schlüssel",ISNUMBER(MATCH(H761,BUESchluessel,0)),IFERROR(INDEX(GV_Aktiv,MATCH(G761,GV_Liste,0)),Filter!$H$18)))),1,0)</f>
        <v>0</v>
      </c>
    </row>
    <row r="762" spans="1:16" x14ac:dyDescent="0.25">
      <c r="A762" s="28">
        <v>46288</v>
      </c>
      <c r="B762" s="7" t="s">
        <v>107</v>
      </c>
      <c r="C762" s="7" t="s">
        <v>16</v>
      </c>
      <c r="D762" s="7" t="s">
        <v>15</v>
      </c>
      <c r="E762" s="7" t="s">
        <v>67</v>
      </c>
      <c r="F762" s="7" t="s">
        <v>499</v>
      </c>
      <c r="G762" s="7" t="s">
        <v>72</v>
      </c>
      <c r="H762" s="26">
        <v>39</v>
      </c>
      <c r="I762" s="26">
        <v>2</v>
      </c>
      <c r="J762" s="26">
        <v>2</v>
      </c>
      <c r="K762" s="26">
        <v>0</v>
      </c>
      <c r="L762" s="26">
        <v>2</v>
      </c>
      <c r="M762" s="26">
        <v>0</v>
      </c>
      <c r="N762" s="26">
        <v>0</v>
      </c>
      <c r="O762" s="26">
        <v>0</v>
      </c>
      <c r="P762" s="26">
        <f>IF(AND(IFERROR(INDEX(SP_Aktiv,MATCH(C762,SP_Liste,0)),TRUE),IFERROR(INDEX(PK_Aktiv,MATCH(E762,PK_Liste,0)),TRUE),IF(Filter!$L$5="Alle GeVo",TRUE,IF(Filter!$L$5="Nur BÜ-Schlüssel",ISNUMBER(MATCH(H762,BUESchluessel,0)),IFERROR(INDEX(GV_Aktiv,MATCH(G762,GV_Liste,0)),Filter!$H$18)))),1,0)</f>
        <v>0</v>
      </c>
    </row>
    <row r="763" spans="1:16" x14ac:dyDescent="0.25">
      <c r="A763" s="28">
        <v>46288</v>
      </c>
      <c r="B763" s="7" t="s">
        <v>107</v>
      </c>
      <c r="C763" s="7" t="s">
        <v>20</v>
      </c>
      <c r="D763" s="7" t="s">
        <v>21</v>
      </c>
      <c r="E763" s="7" t="s">
        <v>69</v>
      </c>
      <c r="F763" s="7" t="s">
        <v>506</v>
      </c>
      <c r="G763" s="7" t="s">
        <v>72</v>
      </c>
      <c r="H763" s="26">
        <v>39</v>
      </c>
      <c r="I763" s="26">
        <v>1</v>
      </c>
      <c r="J763" s="26">
        <v>1</v>
      </c>
      <c r="K763" s="26">
        <v>0</v>
      </c>
      <c r="L763" s="26">
        <v>1</v>
      </c>
      <c r="M763" s="26">
        <v>0</v>
      </c>
      <c r="N763" s="26">
        <v>0</v>
      </c>
      <c r="O763" s="26">
        <v>0</v>
      </c>
      <c r="P763" s="26">
        <f>IF(AND(IFERROR(INDEX(SP_Aktiv,MATCH(C763,SP_Liste,0)),TRUE),IFERROR(INDEX(PK_Aktiv,MATCH(E763,PK_Liste,0)),TRUE),IF(Filter!$L$5="Alle GeVo",TRUE,IF(Filter!$L$5="Nur BÜ-Schlüssel",ISNUMBER(MATCH(H763,BUESchluessel,0)),IFERROR(INDEX(GV_Aktiv,MATCH(G763,GV_Liste,0)),Filter!$H$18)))),1,0)</f>
        <v>0</v>
      </c>
    </row>
    <row r="764" spans="1:16" x14ac:dyDescent="0.25">
      <c r="A764" s="28">
        <v>46288</v>
      </c>
      <c r="B764" s="7" t="s">
        <v>107</v>
      </c>
      <c r="C764" s="7" t="s">
        <v>20</v>
      </c>
      <c r="D764" s="7" t="s">
        <v>19</v>
      </c>
      <c r="E764" s="7" t="s">
        <v>69</v>
      </c>
      <c r="F764" s="7" t="s">
        <v>502</v>
      </c>
      <c r="G764" s="7" t="s">
        <v>72</v>
      </c>
      <c r="H764" s="26">
        <v>39</v>
      </c>
      <c r="I764" s="26">
        <v>5</v>
      </c>
      <c r="J764" s="26">
        <v>1</v>
      </c>
      <c r="K764" s="26">
        <v>3</v>
      </c>
      <c r="L764" s="26">
        <v>2</v>
      </c>
      <c r="M764" s="26">
        <v>3</v>
      </c>
      <c r="N764" s="26">
        <v>0</v>
      </c>
      <c r="O764" s="26">
        <v>0</v>
      </c>
      <c r="P764" s="26">
        <f>IF(AND(IFERROR(INDEX(SP_Aktiv,MATCH(C764,SP_Liste,0)),TRUE),IFERROR(INDEX(PK_Aktiv,MATCH(E764,PK_Liste,0)),TRUE),IF(Filter!$L$5="Alle GeVo",TRUE,IF(Filter!$L$5="Nur BÜ-Schlüssel",ISNUMBER(MATCH(H764,BUESchluessel,0)),IFERROR(INDEX(GV_Aktiv,MATCH(G764,GV_Liste,0)),Filter!$H$18)))),1,0)</f>
        <v>0</v>
      </c>
    </row>
    <row r="765" spans="1:16" x14ac:dyDescent="0.25">
      <c r="A765" s="28">
        <v>46288</v>
      </c>
      <c r="B765" s="7" t="s">
        <v>107</v>
      </c>
      <c r="C765" s="7" t="s">
        <v>16</v>
      </c>
      <c r="D765" s="7" t="s">
        <v>17</v>
      </c>
      <c r="E765" s="7" t="s">
        <v>66</v>
      </c>
      <c r="F765" s="7" t="s">
        <v>627</v>
      </c>
      <c r="G765" s="7" t="s">
        <v>72</v>
      </c>
      <c r="H765" s="26">
        <v>39</v>
      </c>
      <c r="I765" s="26">
        <v>5</v>
      </c>
      <c r="J765" s="26">
        <v>5</v>
      </c>
      <c r="K765" s="26">
        <v>0</v>
      </c>
      <c r="L765" s="26">
        <v>4</v>
      </c>
      <c r="M765" s="26">
        <v>1</v>
      </c>
      <c r="N765" s="26">
        <v>0</v>
      </c>
      <c r="O765" s="26">
        <v>0</v>
      </c>
      <c r="P765" s="26">
        <f>IF(AND(IFERROR(INDEX(SP_Aktiv,MATCH(C765,SP_Liste,0)),TRUE),IFERROR(INDEX(PK_Aktiv,MATCH(E765,PK_Liste,0)),TRUE),IF(Filter!$L$5="Alle GeVo",TRUE,IF(Filter!$L$5="Nur BÜ-Schlüssel",ISNUMBER(MATCH(H765,BUESchluessel,0)),IFERROR(INDEX(GV_Aktiv,MATCH(G765,GV_Liste,0)),Filter!$H$18)))),1,0)</f>
        <v>0</v>
      </c>
    </row>
    <row r="766" spans="1:16" x14ac:dyDescent="0.25">
      <c r="A766" s="28">
        <v>46288</v>
      </c>
      <c r="B766" s="7" t="s">
        <v>107</v>
      </c>
      <c r="C766" s="7" t="s">
        <v>20</v>
      </c>
      <c r="D766" s="7" t="s">
        <v>21</v>
      </c>
      <c r="E766" s="7" t="s">
        <v>33</v>
      </c>
      <c r="F766" s="7" t="s">
        <v>716</v>
      </c>
      <c r="G766" s="7" t="s">
        <v>717</v>
      </c>
      <c r="H766" s="26">
        <v>145</v>
      </c>
      <c r="I766" s="26">
        <v>8</v>
      </c>
      <c r="J766" s="26">
        <v>1</v>
      </c>
      <c r="K766" s="26">
        <v>0</v>
      </c>
      <c r="L766" s="26">
        <v>2</v>
      </c>
      <c r="M766" s="26">
        <v>5</v>
      </c>
      <c r="N766" s="26">
        <v>1</v>
      </c>
      <c r="O766" s="26">
        <v>0</v>
      </c>
      <c r="P766" s="26">
        <f>IF(AND(IFERROR(INDEX(SP_Aktiv,MATCH(C766,SP_Liste,0)),TRUE),IFERROR(INDEX(PK_Aktiv,MATCH(E766,PK_Liste,0)),TRUE),IF(Filter!$L$5="Alle GeVo",TRUE,IF(Filter!$L$5="Nur BÜ-Schlüssel",ISNUMBER(MATCH(H766,BUESchluessel,0)),IFERROR(INDEX(GV_Aktiv,MATCH(G766,GV_Liste,0)),Filter!$H$18)))),1,0)</f>
        <v>1</v>
      </c>
    </row>
    <row r="767" spans="1:16" x14ac:dyDescent="0.25">
      <c r="A767" s="28">
        <v>46288</v>
      </c>
      <c r="B767" s="7" t="s">
        <v>107</v>
      </c>
      <c r="C767" s="7" t="s">
        <v>20</v>
      </c>
      <c r="D767" s="7" t="s">
        <v>21</v>
      </c>
      <c r="E767" s="7" t="s">
        <v>33</v>
      </c>
      <c r="F767" s="7" t="s">
        <v>669</v>
      </c>
      <c r="G767" s="7" t="s">
        <v>670</v>
      </c>
      <c r="H767" s="26">
        <v>365</v>
      </c>
      <c r="I767" s="26">
        <v>9</v>
      </c>
      <c r="J767" s="26">
        <v>1</v>
      </c>
      <c r="K767" s="26">
        <v>0</v>
      </c>
      <c r="L767" s="26">
        <v>5</v>
      </c>
      <c r="M767" s="26">
        <v>1</v>
      </c>
      <c r="N767" s="26">
        <v>3</v>
      </c>
      <c r="O767" s="26">
        <v>0</v>
      </c>
      <c r="P767" s="26">
        <f>IF(AND(IFERROR(INDEX(SP_Aktiv,MATCH(C767,SP_Liste,0)),TRUE),IFERROR(INDEX(PK_Aktiv,MATCH(E767,PK_Liste,0)),TRUE),IF(Filter!$L$5="Alle GeVo",TRUE,IF(Filter!$L$5="Nur BÜ-Schlüssel",ISNUMBER(MATCH(H767,BUESchluessel,0)),IFERROR(INDEX(GV_Aktiv,MATCH(G767,GV_Liste,0)),Filter!$H$18)))),1,0)</f>
        <v>1</v>
      </c>
    </row>
    <row r="768" spans="1:16" x14ac:dyDescent="0.25">
      <c r="A768" s="28">
        <v>46288</v>
      </c>
      <c r="B768" s="7" t="s">
        <v>107</v>
      </c>
      <c r="C768" s="7" t="s">
        <v>20</v>
      </c>
      <c r="D768" s="7" t="s">
        <v>21</v>
      </c>
      <c r="E768" s="7" t="s">
        <v>67</v>
      </c>
      <c r="F768" s="7" t="s">
        <v>506</v>
      </c>
      <c r="G768" s="7" t="s">
        <v>72</v>
      </c>
      <c r="H768" s="26">
        <v>39</v>
      </c>
      <c r="I768" s="26">
        <v>1</v>
      </c>
      <c r="J768" s="26">
        <v>1</v>
      </c>
      <c r="K768" s="26">
        <v>0</v>
      </c>
      <c r="L768" s="26">
        <v>1</v>
      </c>
      <c r="M768" s="26">
        <v>0</v>
      </c>
      <c r="N768" s="26">
        <v>0</v>
      </c>
      <c r="O768" s="26">
        <v>0</v>
      </c>
      <c r="P768" s="26">
        <f>IF(AND(IFERROR(INDEX(SP_Aktiv,MATCH(C768,SP_Liste,0)),TRUE),IFERROR(INDEX(PK_Aktiv,MATCH(E768,PK_Liste,0)),TRUE),IF(Filter!$L$5="Alle GeVo",TRUE,IF(Filter!$L$5="Nur BÜ-Schlüssel",ISNUMBER(MATCH(H768,BUESchluessel,0)),IFERROR(INDEX(GV_Aktiv,MATCH(G768,GV_Liste,0)),Filter!$H$18)))),1,0)</f>
        <v>0</v>
      </c>
    </row>
    <row r="769" spans="1:16" x14ac:dyDescent="0.25">
      <c r="A769" s="28">
        <v>46288</v>
      </c>
      <c r="B769" s="7" t="s">
        <v>107</v>
      </c>
      <c r="C769" s="7" t="s">
        <v>14</v>
      </c>
      <c r="D769" s="7" t="s">
        <v>14</v>
      </c>
      <c r="E769" s="7" t="s">
        <v>64</v>
      </c>
      <c r="F769" s="7" t="s">
        <v>517</v>
      </c>
      <c r="G769" s="7" t="s">
        <v>84</v>
      </c>
      <c r="H769" s="26">
        <v>6065</v>
      </c>
      <c r="I769" s="26">
        <v>808</v>
      </c>
      <c r="J769" s="26">
        <v>61</v>
      </c>
      <c r="K769" s="26">
        <v>24</v>
      </c>
      <c r="L769" s="26">
        <v>260</v>
      </c>
      <c r="M769" s="26">
        <v>548</v>
      </c>
      <c r="N769" s="26">
        <v>0</v>
      </c>
      <c r="O769" s="26">
        <v>0</v>
      </c>
      <c r="P769" s="26">
        <f>IF(AND(IFERROR(INDEX(SP_Aktiv,MATCH(C769,SP_Liste,0)),TRUE),IFERROR(INDEX(PK_Aktiv,MATCH(E769,PK_Liste,0)),TRUE),IF(Filter!$L$5="Alle GeVo",TRUE,IF(Filter!$L$5="Nur BÜ-Schlüssel",ISNUMBER(MATCH(H769,BUESchluessel,0)),IFERROR(INDEX(GV_Aktiv,MATCH(G769,GV_Liste,0)),Filter!$H$18)))),1,0)</f>
        <v>0</v>
      </c>
    </row>
    <row r="770" spans="1:16" x14ac:dyDescent="0.25">
      <c r="A770" s="28">
        <v>46288</v>
      </c>
      <c r="B770" s="7" t="s">
        <v>107</v>
      </c>
      <c r="C770" s="7" t="s">
        <v>14</v>
      </c>
      <c r="D770" s="7" t="s">
        <v>14</v>
      </c>
      <c r="E770" s="7" t="s">
        <v>64</v>
      </c>
      <c r="F770" s="7" t="s">
        <v>518</v>
      </c>
      <c r="G770" s="7" t="s">
        <v>519</v>
      </c>
      <c r="H770" s="26">
        <v>5077</v>
      </c>
      <c r="I770" s="26">
        <v>73</v>
      </c>
      <c r="J770" s="26">
        <v>10</v>
      </c>
      <c r="K770" s="26">
        <v>3</v>
      </c>
      <c r="L770" s="26">
        <v>16</v>
      </c>
      <c r="M770" s="26">
        <v>57</v>
      </c>
      <c r="N770" s="26">
        <v>0</v>
      </c>
      <c r="O770" s="26">
        <v>0</v>
      </c>
      <c r="P770" s="26">
        <f>IF(AND(IFERROR(INDEX(SP_Aktiv,MATCH(C770,SP_Liste,0)),TRUE),IFERROR(INDEX(PK_Aktiv,MATCH(E770,PK_Liste,0)),TRUE),IF(Filter!$L$5="Alle GeVo",TRUE,IF(Filter!$L$5="Nur BÜ-Schlüssel",ISNUMBER(MATCH(H770,BUESchluessel,0)),IFERROR(INDEX(GV_Aktiv,MATCH(G770,GV_Liste,0)),Filter!$H$18)))),1,0)</f>
        <v>0</v>
      </c>
    </row>
    <row r="771" spans="1:16" x14ac:dyDescent="0.25">
      <c r="A771" s="28">
        <v>46288</v>
      </c>
      <c r="B771" s="7" t="s">
        <v>107</v>
      </c>
      <c r="C771" s="7" t="s">
        <v>20</v>
      </c>
      <c r="D771" s="7" t="s">
        <v>19</v>
      </c>
      <c r="E771" s="7" t="s">
        <v>33</v>
      </c>
      <c r="F771" s="7" t="s">
        <v>671</v>
      </c>
      <c r="G771" s="7" t="s">
        <v>672</v>
      </c>
      <c r="H771" s="26">
        <v>104</v>
      </c>
      <c r="I771" s="26">
        <v>4</v>
      </c>
      <c r="J771" s="26">
        <v>2</v>
      </c>
      <c r="K771" s="26">
        <v>0</v>
      </c>
      <c r="L771" s="26">
        <v>3</v>
      </c>
      <c r="M771" s="26">
        <v>1</v>
      </c>
      <c r="N771" s="26">
        <v>0</v>
      </c>
      <c r="O771" s="26">
        <v>0</v>
      </c>
      <c r="P771" s="26">
        <f>IF(AND(IFERROR(INDEX(SP_Aktiv,MATCH(C771,SP_Liste,0)),TRUE),IFERROR(INDEX(PK_Aktiv,MATCH(E771,PK_Liste,0)),TRUE),IF(Filter!$L$5="Alle GeVo",TRUE,IF(Filter!$L$5="Nur BÜ-Schlüssel",ISNUMBER(MATCH(H771,BUESchluessel,0)),IFERROR(INDEX(GV_Aktiv,MATCH(G771,GV_Liste,0)),Filter!$H$18)))),1,0)</f>
        <v>1</v>
      </c>
    </row>
    <row r="772" spans="1:16" x14ac:dyDescent="0.25">
      <c r="A772" s="28">
        <v>46288</v>
      </c>
      <c r="B772" s="7" t="s">
        <v>107</v>
      </c>
      <c r="C772" s="7" t="s">
        <v>20</v>
      </c>
      <c r="D772" s="7" t="s">
        <v>23</v>
      </c>
      <c r="E772" s="7" t="s">
        <v>67</v>
      </c>
      <c r="F772" s="7" t="s">
        <v>515</v>
      </c>
      <c r="G772" s="7" t="s">
        <v>72</v>
      </c>
      <c r="H772" s="26">
        <v>39</v>
      </c>
      <c r="I772" s="26">
        <v>1</v>
      </c>
      <c r="J772" s="26">
        <v>1</v>
      </c>
      <c r="K772" s="26">
        <v>0</v>
      </c>
      <c r="L772" s="26">
        <v>1</v>
      </c>
      <c r="M772" s="26">
        <v>0</v>
      </c>
      <c r="N772" s="26">
        <v>0</v>
      </c>
      <c r="O772" s="26">
        <v>0</v>
      </c>
      <c r="P772" s="26">
        <f>IF(AND(IFERROR(INDEX(SP_Aktiv,MATCH(C772,SP_Liste,0)),TRUE),IFERROR(INDEX(PK_Aktiv,MATCH(E772,PK_Liste,0)),TRUE),IF(Filter!$L$5="Alle GeVo",TRUE,IF(Filter!$L$5="Nur BÜ-Schlüssel",ISNUMBER(MATCH(H772,BUESchluessel,0)),IFERROR(INDEX(GV_Aktiv,MATCH(G772,GV_Liste,0)),Filter!$H$18)))),1,0)</f>
        <v>0</v>
      </c>
    </row>
    <row r="773" spans="1:16" x14ac:dyDescent="0.25">
      <c r="A773" s="28">
        <v>46288</v>
      </c>
      <c r="B773" s="7" t="s">
        <v>107</v>
      </c>
      <c r="C773" s="7" t="s">
        <v>20</v>
      </c>
      <c r="D773" s="7" t="s">
        <v>22</v>
      </c>
      <c r="E773" s="7" t="s">
        <v>67</v>
      </c>
      <c r="F773" s="7" t="s">
        <v>43012</v>
      </c>
      <c r="G773" s="7" t="s">
        <v>72</v>
      </c>
      <c r="H773" s="26">
        <v>39</v>
      </c>
      <c r="I773" s="26">
        <v>2</v>
      </c>
      <c r="J773" s="26">
        <v>2</v>
      </c>
      <c r="K773" s="26">
        <v>0</v>
      </c>
      <c r="L773" s="26">
        <v>2</v>
      </c>
      <c r="M773" s="26">
        <v>0</v>
      </c>
      <c r="N773" s="26">
        <v>0</v>
      </c>
      <c r="O773" s="26">
        <v>0</v>
      </c>
      <c r="P773" s="26">
        <f>IF(AND(IFERROR(INDEX(SP_Aktiv,MATCH(C773,SP_Liste,0)),TRUE),IFERROR(INDEX(PK_Aktiv,MATCH(E773,PK_Liste,0)),TRUE),IF(Filter!$L$5="Alle GeVo",TRUE,IF(Filter!$L$5="Nur BÜ-Schlüssel",ISNUMBER(MATCH(H773,BUESchluessel,0)),IFERROR(INDEX(GV_Aktiv,MATCH(G773,GV_Liste,0)),Filter!$H$18)))),1,0)</f>
        <v>0</v>
      </c>
    </row>
    <row r="774" spans="1:16" x14ac:dyDescent="0.25">
      <c r="A774" s="28">
        <v>46288</v>
      </c>
      <c r="B774" s="7" t="s">
        <v>107</v>
      </c>
      <c r="C774" s="7" t="s">
        <v>20</v>
      </c>
      <c r="D774" s="7" t="s">
        <v>22</v>
      </c>
      <c r="E774" s="7" t="s">
        <v>66</v>
      </c>
      <c r="F774" s="7" t="s">
        <v>43012</v>
      </c>
      <c r="G774" s="7" t="s">
        <v>72</v>
      </c>
      <c r="H774" s="26">
        <v>39</v>
      </c>
      <c r="I774" s="26">
        <v>1</v>
      </c>
      <c r="J774" s="26">
        <v>1</v>
      </c>
      <c r="K774" s="26">
        <v>0</v>
      </c>
      <c r="L774" s="26">
        <v>1</v>
      </c>
      <c r="M774" s="26">
        <v>0</v>
      </c>
      <c r="N774" s="26">
        <v>0</v>
      </c>
      <c r="O774" s="26">
        <v>0</v>
      </c>
      <c r="P774" s="26">
        <f>IF(AND(IFERROR(INDEX(SP_Aktiv,MATCH(C774,SP_Liste,0)),TRUE),IFERROR(INDEX(PK_Aktiv,MATCH(E774,PK_Liste,0)),TRUE),IF(Filter!$L$5="Alle GeVo",TRUE,IF(Filter!$L$5="Nur BÜ-Schlüssel",ISNUMBER(MATCH(H774,BUESchluessel,0)),IFERROR(INDEX(GV_Aktiv,MATCH(G774,GV_Liste,0)),Filter!$H$18)))),1,0)</f>
        <v>0</v>
      </c>
    </row>
    <row r="775" spans="1:16" x14ac:dyDescent="0.25">
      <c r="A775" s="28">
        <v>46288</v>
      </c>
      <c r="B775" s="7" t="s">
        <v>107</v>
      </c>
      <c r="C775" s="7" t="s">
        <v>16</v>
      </c>
      <c r="D775" s="7" t="s">
        <v>15</v>
      </c>
      <c r="E775" s="7" t="s">
        <v>33</v>
      </c>
      <c r="F775" s="7" t="s">
        <v>43013</v>
      </c>
      <c r="G775" s="7" t="s">
        <v>43014</v>
      </c>
      <c r="H775" s="26">
        <v>937</v>
      </c>
      <c r="I775" s="26">
        <v>1</v>
      </c>
      <c r="J775" s="26">
        <v>1</v>
      </c>
      <c r="K775" s="26">
        <v>0</v>
      </c>
      <c r="L775" s="26">
        <v>1</v>
      </c>
      <c r="M775" s="26">
        <v>0</v>
      </c>
      <c r="N775" s="26">
        <v>0</v>
      </c>
      <c r="O775" s="26">
        <v>0</v>
      </c>
      <c r="P775" s="26">
        <f>IF(AND(IFERROR(INDEX(SP_Aktiv,MATCH(C775,SP_Liste,0)),TRUE),IFERROR(INDEX(PK_Aktiv,MATCH(E775,PK_Liste,0)),TRUE),IF(Filter!$L$5="Alle GeVo",TRUE,IF(Filter!$L$5="Nur BÜ-Schlüssel",ISNUMBER(MATCH(H775,BUESchluessel,0)),IFERROR(INDEX(GV_Aktiv,MATCH(G775,GV_Liste,0)),Filter!$H$18)))),1,0)</f>
        <v>1</v>
      </c>
    </row>
    <row r="776" spans="1:16" x14ac:dyDescent="0.25">
      <c r="A776" s="28">
        <v>46288</v>
      </c>
      <c r="B776" s="7" t="s">
        <v>107</v>
      </c>
      <c r="C776" s="7" t="s">
        <v>14</v>
      </c>
      <c r="D776" s="7" t="s">
        <v>14</v>
      </c>
      <c r="E776" s="7" t="s">
        <v>64</v>
      </c>
      <c r="F776" s="7" t="s">
        <v>673</v>
      </c>
      <c r="G776" s="7" t="s">
        <v>674</v>
      </c>
      <c r="H776" s="26">
        <v>1000</v>
      </c>
      <c r="I776" s="26">
        <v>5</v>
      </c>
      <c r="J776" s="26">
        <v>2</v>
      </c>
      <c r="K776" s="26">
        <v>3</v>
      </c>
      <c r="L776" s="26">
        <v>2</v>
      </c>
      <c r="M776" s="26">
        <v>3</v>
      </c>
      <c r="N776" s="26">
        <v>0</v>
      </c>
      <c r="O776" s="26">
        <v>0</v>
      </c>
      <c r="P776" s="26">
        <f>IF(AND(IFERROR(INDEX(SP_Aktiv,MATCH(C776,SP_Liste,0)),TRUE),IFERROR(INDEX(PK_Aktiv,MATCH(E776,PK_Liste,0)),TRUE),IF(Filter!$L$5="Alle GeVo",TRUE,IF(Filter!$L$5="Nur BÜ-Schlüssel",ISNUMBER(MATCH(H776,BUESchluessel,0)),IFERROR(INDEX(GV_Aktiv,MATCH(G776,GV_Liste,0)),Filter!$H$18)))),1,0)</f>
        <v>0</v>
      </c>
    </row>
    <row r="777" spans="1:16" x14ac:dyDescent="0.25">
      <c r="A777" s="28">
        <v>46288</v>
      </c>
      <c r="B777" s="7" t="s">
        <v>107</v>
      </c>
      <c r="C777" s="7" t="s">
        <v>14</v>
      </c>
      <c r="D777" s="7" t="s">
        <v>14</v>
      </c>
      <c r="E777" s="7" t="s">
        <v>34</v>
      </c>
      <c r="F777" s="7" t="s">
        <v>520</v>
      </c>
      <c r="G777" s="7" t="s">
        <v>83</v>
      </c>
      <c r="H777" s="26">
        <v>2015</v>
      </c>
      <c r="I777" s="26">
        <v>4751</v>
      </c>
      <c r="J777" s="26">
        <v>163</v>
      </c>
      <c r="K777" s="26">
        <v>133</v>
      </c>
      <c r="L777" s="26">
        <v>1597</v>
      </c>
      <c r="M777" s="26">
        <v>3154</v>
      </c>
      <c r="N777" s="26">
        <v>0</v>
      </c>
      <c r="O777" s="26">
        <v>0</v>
      </c>
      <c r="P777" s="26">
        <f>IF(AND(IFERROR(INDEX(SP_Aktiv,MATCH(C777,SP_Liste,0)),TRUE),IFERROR(INDEX(PK_Aktiv,MATCH(E777,PK_Liste,0)),TRUE),IF(Filter!$L$5="Alle GeVo",TRUE,IF(Filter!$L$5="Nur BÜ-Schlüssel",ISNUMBER(MATCH(H777,BUESchluessel,0)),IFERROR(INDEX(GV_Aktiv,MATCH(G777,GV_Liste,0)),Filter!$H$18)))),1,0)</f>
        <v>1</v>
      </c>
    </row>
    <row r="778" spans="1:16" x14ac:dyDescent="0.25">
      <c r="A778" s="28">
        <v>46288</v>
      </c>
      <c r="B778" s="7" t="s">
        <v>107</v>
      </c>
      <c r="C778" s="7" t="s">
        <v>14</v>
      </c>
      <c r="D778" s="7" t="s">
        <v>14</v>
      </c>
      <c r="E778" s="7" t="s">
        <v>64</v>
      </c>
      <c r="F778" s="7" t="s">
        <v>635</v>
      </c>
      <c r="G778" s="7" t="s">
        <v>636</v>
      </c>
      <c r="H778" s="26">
        <v>6077</v>
      </c>
      <c r="I778" s="26">
        <v>47</v>
      </c>
      <c r="J778" s="26">
        <v>10</v>
      </c>
      <c r="K778" s="26">
        <v>1</v>
      </c>
      <c r="L778" s="26">
        <v>25</v>
      </c>
      <c r="M778" s="26">
        <v>22</v>
      </c>
      <c r="N778" s="26">
        <v>0</v>
      </c>
      <c r="O778" s="26">
        <v>0</v>
      </c>
      <c r="P778" s="26">
        <f>IF(AND(IFERROR(INDEX(SP_Aktiv,MATCH(C778,SP_Liste,0)),TRUE),IFERROR(INDEX(PK_Aktiv,MATCH(E778,PK_Liste,0)),TRUE),IF(Filter!$L$5="Alle GeVo",TRUE,IF(Filter!$L$5="Nur BÜ-Schlüssel",ISNUMBER(MATCH(H778,BUESchluessel,0)),IFERROR(INDEX(GV_Aktiv,MATCH(G778,GV_Liste,0)),Filter!$H$18)))),1,0)</f>
        <v>0</v>
      </c>
    </row>
    <row r="779" spans="1:16" x14ac:dyDescent="0.25">
      <c r="A779" s="28">
        <v>46288</v>
      </c>
      <c r="B779" s="7" t="s">
        <v>107</v>
      </c>
      <c r="C779" s="7" t="s">
        <v>16</v>
      </c>
      <c r="D779" s="7" t="s">
        <v>15</v>
      </c>
      <c r="E779" s="7" t="s">
        <v>33</v>
      </c>
      <c r="F779" s="7" t="s">
        <v>767</v>
      </c>
      <c r="G779" s="7" t="s">
        <v>768</v>
      </c>
      <c r="H779" s="26">
        <v>449</v>
      </c>
      <c r="I779" s="26">
        <v>2</v>
      </c>
      <c r="J779" s="26">
        <v>1</v>
      </c>
      <c r="K779" s="26">
        <v>0</v>
      </c>
      <c r="L779" s="26">
        <v>1</v>
      </c>
      <c r="M779" s="26">
        <v>1</v>
      </c>
      <c r="N779" s="26">
        <v>0</v>
      </c>
      <c r="O779" s="26">
        <v>0</v>
      </c>
      <c r="P779" s="26">
        <f>IF(AND(IFERROR(INDEX(SP_Aktiv,MATCH(C779,SP_Liste,0)),TRUE),IFERROR(INDEX(PK_Aktiv,MATCH(E779,PK_Liste,0)),TRUE),IF(Filter!$L$5="Alle GeVo",TRUE,IF(Filter!$L$5="Nur BÜ-Schlüssel",ISNUMBER(MATCH(H779,BUESchluessel,0)),IFERROR(INDEX(GV_Aktiv,MATCH(G779,GV_Liste,0)),Filter!$H$18)))),1,0)</f>
        <v>1</v>
      </c>
    </row>
    <row r="780" spans="1:16" x14ac:dyDescent="0.25">
      <c r="A780" s="28">
        <v>46288</v>
      </c>
      <c r="B780" s="7" t="s">
        <v>107</v>
      </c>
      <c r="C780" s="7" t="s">
        <v>16</v>
      </c>
      <c r="D780" s="7" t="s">
        <v>15</v>
      </c>
      <c r="E780" s="7" t="s">
        <v>33</v>
      </c>
      <c r="F780" s="7" t="s">
        <v>43015</v>
      </c>
      <c r="G780" s="7" t="s">
        <v>43016</v>
      </c>
      <c r="H780" s="26">
        <v>481</v>
      </c>
      <c r="I780" s="26">
        <v>1</v>
      </c>
      <c r="J780" s="26">
        <v>1</v>
      </c>
      <c r="K780" s="26">
        <v>0</v>
      </c>
      <c r="L780" s="26">
        <v>1</v>
      </c>
      <c r="M780" s="26">
        <v>0</v>
      </c>
      <c r="N780" s="26">
        <v>0</v>
      </c>
      <c r="O780" s="26">
        <v>0</v>
      </c>
      <c r="P780" s="26">
        <f>IF(AND(IFERROR(INDEX(SP_Aktiv,MATCH(C780,SP_Liste,0)),TRUE),IFERROR(INDEX(PK_Aktiv,MATCH(E780,PK_Liste,0)),TRUE),IF(Filter!$L$5="Alle GeVo",TRUE,IF(Filter!$L$5="Nur BÜ-Schlüssel",ISNUMBER(MATCH(H780,BUESchluessel,0)),IFERROR(INDEX(GV_Aktiv,MATCH(G780,GV_Liste,0)),Filter!$H$18)))),1,0)</f>
        <v>1</v>
      </c>
    </row>
    <row r="781" spans="1:16" x14ac:dyDescent="0.25">
      <c r="A781" s="28">
        <v>46288</v>
      </c>
      <c r="B781" s="7" t="s">
        <v>107</v>
      </c>
      <c r="C781" s="7" t="s">
        <v>20</v>
      </c>
      <c r="D781" s="7" t="s">
        <v>19</v>
      </c>
      <c r="E781" s="7" t="s">
        <v>33</v>
      </c>
      <c r="F781" s="7" t="s">
        <v>547</v>
      </c>
      <c r="G781" s="7" t="s">
        <v>548</v>
      </c>
      <c r="H781" s="26">
        <v>73</v>
      </c>
      <c r="I781" s="26">
        <v>42</v>
      </c>
      <c r="J781" s="26">
        <v>2</v>
      </c>
      <c r="K781" s="26">
        <v>5</v>
      </c>
      <c r="L781" s="26">
        <v>17</v>
      </c>
      <c r="M781" s="26">
        <v>22</v>
      </c>
      <c r="N781" s="26">
        <v>3</v>
      </c>
      <c r="O781" s="26">
        <v>0</v>
      </c>
      <c r="P781" s="26">
        <f>IF(AND(IFERROR(INDEX(SP_Aktiv,MATCH(C781,SP_Liste,0)),TRUE),IFERROR(INDEX(PK_Aktiv,MATCH(E781,PK_Liste,0)),TRUE),IF(Filter!$L$5="Alle GeVo",TRUE,IF(Filter!$L$5="Nur BÜ-Schlüssel",ISNUMBER(MATCH(H781,BUESchluessel,0)),IFERROR(INDEX(GV_Aktiv,MATCH(G781,GV_Liste,0)),Filter!$H$18)))),1,0)</f>
        <v>1</v>
      </c>
    </row>
    <row r="782" spans="1:16" x14ac:dyDescent="0.25">
      <c r="A782" s="28">
        <v>46288</v>
      </c>
      <c r="B782" s="7" t="s">
        <v>107</v>
      </c>
      <c r="C782" s="7" t="s">
        <v>20</v>
      </c>
      <c r="D782" s="7" t="s">
        <v>19</v>
      </c>
      <c r="E782" s="7" t="s">
        <v>33</v>
      </c>
      <c r="F782" s="7" t="s">
        <v>593</v>
      </c>
      <c r="G782" s="7" t="s">
        <v>594</v>
      </c>
      <c r="H782" s="26">
        <v>814</v>
      </c>
      <c r="I782" s="26">
        <v>12</v>
      </c>
      <c r="J782" s="26">
        <v>1</v>
      </c>
      <c r="K782" s="26">
        <v>0</v>
      </c>
      <c r="L782" s="26">
        <v>4</v>
      </c>
      <c r="M782" s="26">
        <v>4</v>
      </c>
      <c r="N782" s="26">
        <v>4</v>
      </c>
      <c r="O782" s="26">
        <v>0</v>
      </c>
      <c r="P782" s="26">
        <f>IF(AND(IFERROR(INDEX(SP_Aktiv,MATCH(C782,SP_Liste,0)),TRUE),IFERROR(INDEX(PK_Aktiv,MATCH(E782,PK_Liste,0)),TRUE),IF(Filter!$L$5="Alle GeVo",TRUE,IF(Filter!$L$5="Nur BÜ-Schlüssel",ISNUMBER(MATCH(H782,BUESchluessel,0)),IFERROR(INDEX(GV_Aktiv,MATCH(G782,GV_Liste,0)),Filter!$H$18)))),1,0)</f>
        <v>1</v>
      </c>
    </row>
    <row r="783" spans="1:16" x14ac:dyDescent="0.25">
      <c r="A783" s="28">
        <v>46288</v>
      </c>
      <c r="B783" s="7" t="s">
        <v>107</v>
      </c>
      <c r="C783" s="7" t="s">
        <v>20</v>
      </c>
      <c r="D783" s="7" t="s">
        <v>21</v>
      </c>
      <c r="E783" s="7" t="s">
        <v>33</v>
      </c>
      <c r="F783" s="7" t="s">
        <v>537</v>
      </c>
      <c r="G783" s="7" t="s">
        <v>75</v>
      </c>
      <c r="H783" s="26">
        <v>108</v>
      </c>
      <c r="I783" s="26">
        <v>1494</v>
      </c>
      <c r="J783" s="26">
        <v>17</v>
      </c>
      <c r="K783" s="26">
        <v>18</v>
      </c>
      <c r="L783" s="26">
        <v>200</v>
      </c>
      <c r="M783" s="26">
        <v>902</v>
      </c>
      <c r="N783" s="26">
        <v>392</v>
      </c>
      <c r="O783" s="26">
        <v>0</v>
      </c>
      <c r="P783" s="26">
        <f>IF(AND(IFERROR(INDEX(SP_Aktiv,MATCH(C783,SP_Liste,0)),TRUE),IFERROR(INDEX(PK_Aktiv,MATCH(E783,PK_Liste,0)),TRUE),IF(Filter!$L$5="Alle GeVo",TRUE,IF(Filter!$L$5="Nur BÜ-Schlüssel",ISNUMBER(MATCH(H783,BUESchluessel,0)),IFERROR(INDEX(GV_Aktiv,MATCH(G783,GV_Liste,0)),Filter!$H$18)))),1,0)</f>
        <v>1</v>
      </c>
    </row>
    <row r="784" spans="1:16" x14ac:dyDescent="0.25">
      <c r="A784" s="28">
        <v>46288</v>
      </c>
      <c r="B784" s="7" t="s">
        <v>107</v>
      </c>
      <c r="C784" s="7" t="s">
        <v>20</v>
      </c>
      <c r="D784" s="7" t="s">
        <v>19</v>
      </c>
      <c r="E784" s="7" t="s">
        <v>33</v>
      </c>
      <c r="F784" s="7" t="s">
        <v>533</v>
      </c>
      <c r="G784" s="7" t="s">
        <v>75</v>
      </c>
      <c r="H784" s="26">
        <v>108</v>
      </c>
      <c r="I784" s="26">
        <v>7143</v>
      </c>
      <c r="J784" s="26">
        <v>40</v>
      </c>
      <c r="K784" s="26">
        <v>90</v>
      </c>
      <c r="L784" s="26">
        <v>791</v>
      </c>
      <c r="M784" s="26">
        <v>4434</v>
      </c>
      <c r="N784" s="26">
        <v>1918</v>
      </c>
      <c r="O784" s="26">
        <v>0</v>
      </c>
      <c r="P784" s="26">
        <f>IF(AND(IFERROR(INDEX(SP_Aktiv,MATCH(C784,SP_Liste,0)),TRUE),IFERROR(INDEX(PK_Aktiv,MATCH(E784,PK_Liste,0)),TRUE),IF(Filter!$L$5="Alle GeVo",TRUE,IF(Filter!$L$5="Nur BÜ-Schlüssel",ISNUMBER(MATCH(H784,BUESchluessel,0)),IFERROR(INDEX(GV_Aktiv,MATCH(G784,GV_Liste,0)),Filter!$H$18)))),1,0)</f>
        <v>1</v>
      </c>
    </row>
    <row r="785" spans="1:16" x14ac:dyDescent="0.25">
      <c r="A785" s="28">
        <v>46288</v>
      </c>
      <c r="B785" s="7" t="s">
        <v>107</v>
      </c>
      <c r="C785" s="7" t="s">
        <v>16</v>
      </c>
      <c r="D785" s="7" t="s">
        <v>17</v>
      </c>
      <c r="E785" s="7" t="s">
        <v>33</v>
      </c>
      <c r="F785" s="7" t="s">
        <v>569</v>
      </c>
      <c r="G785" s="7" t="s">
        <v>529</v>
      </c>
      <c r="H785" s="26">
        <v>97</v>
      </c>
      <c r="I785" s="26">
        <v>10</v>
      </c>
      <c r="J785" s="26">
        <v>3</v>
      </c>
      <c r="K785" s="26">
        <v>0</v>
      </c>
      <c r="L785" s="26">
        <v>5</v>
      </c>
      <c r="M785" s="26">
        <v>5</v>
      </c>
      <c r="N785" s="26">
        <v>0</v>
      </c>
      <c r="O785" s="26">
        <v>0</v>
      </c>
      <c r="P785" s="26">
        <f>IF(AND(IFERROR(INDEX(SP_Aktiv,MATCH(C785,SP_Liste,0)),TRUE),IFERROR(INDEX(PK_Aktiv,MATCH(E785,PK_Liste,0)),TRUE),IF(Filter!$L$5="Alle GeVo",TRUE,IF(Filter!$L$5="Nur BÜ-Schlüssel",ISNUMBER(MATCH(H785,BUESchluessel,0)),IFERROR(INDEX(GV_Aktiv,MATCH(G785,GV_Liste,0)),Filter!$H$18)))),1,0)</f>
        <v>1</v>
      </c>
    </row>
    <row r="786" spans="1:16" x14ac:dyDescent="0.25">
      <c r="A786" s="28">
        <v>46288</v>
      </c>
      <c r="B786" s="7" t="s">
        <v>107</v>
      </c>
      <c r="C786" s="7" t="s">
        <v>16</v>
      </c>
      <c r="D786" s="7" t="s">
        <v>15</v>
      </c>
      <c r="E786" s="7" t="s">
        <v>33</v>
      </c>
      <c r="F786" s="7" t="s">
        <v>628</v>
      </c>
      <c r="G786" s="7" t="s">
        <v>75</v>
      </c>
      <c r="H786" s="26">
        <v>108</v>
      </c>
      <c r="I786" s="26">
        <v>641</v>
      </c>
      <c r="J786" s="26">
        <v>4</v>
      </c>
      <c r="K786" s="26">
        <v>144</v>
      </c>
      <c r="L786" s="26">
        <v>66</v>
      </c>
      <c r="M786" s="26">
        <v>394</v>
      </c>
      <c r="N786" s="26">
        <v>181</v>
      </c>
      <c r="O786" s="26">
        <v>0</v>
      </c>
      <c r="P786" s="26">
        <f>IF(AND(IFERROR(INDEX(SP_Aktiv,MATCH(C786,SP_Liste,0)),TRUE),IFERROR(INDEX(PK_Aktiv,MATCH(E786,PK_Liste,0)),TRUE),IF(Filter!$L$5="Alle GeVo",TRUE,IF(Filter!$L$5="Nur BÜ-Schlüssel",ISNUMBER(MATCH(H786,BUESchluessel,0)),IFERROR(INDEX(GV_Aktiv,MATCH(G786,GV_Liste,0)),Filter!$H$18)))),1,0)</f>
        <v>1</v>
      </c>
    </row>
    <row r="787" spans="1:16" x14ac:dyDescent="0.25">
      <c r="A787" s="28">
        <v>46288</v>
      </c>
      <c r="B787" s="7" t="s">
        <v>107</v>
      </c>
      <c r="C787" s="7" t="s">
        <v>16</v>
      </c>
      <c r="D787" s="7" t="s">
        <v>15</v>
      </c>
      <c r="E787" s="7" t="s">
        <v>69</v>
      </c>
      <c r="F787" s="7" t="s">
        <v>628</v>
      </c>
      <c r="G787" s="7" t="s">
        <v>75</v>
      </c>
      <c r="H787" s="26">
        <v>108</v>
      </c>
      <c r="I787" s="26">
        <v>12</v>
      </c>
      <c r="J787" s="26">
        <v>0</v>
      </c>
      <c r="K787" s="26">
        <v>4</v>
      </c>
      <c r="L787" s="26">
        <v>0</v>
      </c>
      <c r="M787" s="26">
        <v>3</v>
      </c>
      <c r="N787" s="26">
        <v>9</v>
      </c>
      <c r="O787" s="26">
        <v>0</v>
      </c>
      <c r="P787" s="26">
        <f>IF(AND(IFERROR(INDEX(SP_Aktiv,MATCH(C787,SP_Liste,0)),TRUE),IFERROR(INDEX(PK_Aktiv,MATCH(E787,PK_Liste,0)),TRUE),IF(Filter!$L$5="Alle GeVo",TRUE,IF(Filter!$L$5="Nur BÜ-Schlüssel",ISNUMBER(MATCH(H787,BUESchluessel,0)),IFERROR(INDEX(GV_Aktiv,MATCH(G787,GV_Liste,0)),Filter!$H$18)))),1,0)</f>
        <v>0</v>
      </c>
    </row>
    <row r="788" spans="1:16" x14ac:dyDescent="0.25">
      <c r="A788" s="28">
        <v>46288</v>
      </c>
      <c r="B788" s="7" t="s">
        <v>107</v>
      </c>
      <c r="C788" s="7" t="s">
        <v>20</v>
      </c>
      <c r="D788" s="7" t="s">
        <v>19</v>
      </c>
      <c r="E788" s="7" t="s">
        <v>33</v>
      </c>
      <c r="F788" s="7" t="s">
        <v>562</v>
      </c>
      <c r="G788" s="7" t="s">
        <v>80</v>
      </c>
      <c r="H788" s="26">
        <v>472</v>
      </c>
      <c r="I788" s="26">
        <v>700</v>
      </c>
      <c r="J788" s="26">
        <v>5</v>
      </c>
      <c r="K788" s="26">
        <v>1</v>
      </c>
      <c r="L788" s="26">
        <v>152</v>
      </c>
      <c r="M788" s="26">
        <v>414</v>
      </c>
      <c r="N788" s="26">
        <v>134</v>
      </c>
      <c r="O788" s="26">
        <v>0</v>
      </c>
      <c r="P788" s="26">
        <f>IF(AND(IFERROR(INDEX(SP_Aktiv,MATCH(C788,SP_Liste,0)),TRUE),IFERROR(INDEX(PK_Aktiv,MATCH(E788,PK_Liste,0)),TRUE),IF(Filter!$L$5="Alle GeVo",TRUE,IF(Filter!$L$5="Nur BÜ-Schlüssel",ISNUMBER(MATCH(H788,BUESchluessel,0)),IFERROR(INDEX(GV_Aktiv,MATCH(G788,GV_Liste,0)),Filter!$H$18)))),1,0)</f>
        <v>1</v>
      </c>
    </row>
    <row r="789" spans="1:16" x14ac:dyDescent="0.25">
      <c r="A789" s="28">
        <v>46288</v>
      </c>
      <c r="B789" s="7" t="s">
        <v>107</v>
      </c>
      <c r="C789" s="7" t="s">
        <v>20</v>
      </c>
      <c r="D789" s="7" t="s">
        <v>19</v>
      </c>
      <c r="E789" s="7" t="s">
        <v>33</v>
      </c>
      <c r="F789" s="7" t="s">
        <v>531</v>
      </c>
      <c r="G789" s="7" t="s">
        <v>532</v>
      </c>
      <c r="H789" s="26">
        <v>427</v>
      </c>
      <c r="I789" s="26">
        <v>62</v>
      </c>
      <c r="J789" s="26">
        <v>2</v>
      </c>
      <c r="K789" s="26">
        <v>0</v>
      </c>
      <c r="L789" s="26">
        <v>11</v>
      </c>
      <c r="M789" s="26">
        <v>24</v>
      </c>
      <c r="N789" s="26">
        <v>27</v>
      </c>
      <c r="O789" s="26">
        <v>0</v>
      </c>
      <c r="P789" s="26">
        <f>IF(AND(IFERROR(INDEX(SP_Aktiv,MATCH(C789,SP_Liste,0)),TRUE),IFERROR(INDEX(PK_Aktiv,MATCH(E789,PK_Liste,0)),TRUE),IF(Filter!$L$5="Alle GeVo",TRUE,IF(Filter!$L$5="Nur BÜ-Schlüssel",ISNUMBER(MATCH(H789,BUESchluessel,0)),IFERROR(INDEX(GV_Aktiv,MATCH(G789,GV_Liste,0)),Filter!$H$18)))),1,0)</f>
        <v>1</v>
      </c>
    </row>
    <row r="790" spans="1:16" x14ac:dyDescent="0.25">
      <c r="A790" s="28">
        <v>46288</v>
      </c>
      <c r="B790" s="7" t="s">
        <v>107</v>
      </c>
      <c r="C790" s="7" t="s">
        <v>20</v>
      </c>
      <c r="D790" s="7" t="s">
        <v>19</v>
      </c>
      <c r="E790" s="7" t="s">
        <v>33</v>
      </c>
      <c r="F790" s="7" t="s">
        <v>538</v>
      </c>
      <c r="G790" s="7" t="s">
        <v>78</v>
      </c>
      <c r="H790" s="26">
        <v>413</v>
      </c>
      <c r="I790" s="26">
        <v>2625</v>
      </c>
      <c r="J790" s="26">
        <v>6</v>
      </c>
      <c r="K790" s="26">
        <v>45</v>
      </c>
      <c r="L790" s="26">
        <v>306</v>
      </c>
      <c r="M790" s="26">
        <v>1603</v>
      </c>
      <c r="N790" s="26">
        <v>716</v>
      </c>
      <c r="O790" s="26">
        <v>0</v>
      </c>
      <c r="P790" s="26">
        <f>IF(AND(IFERROR(INDEX(SP_Aktiv,MATCH(C790,SP_Liste,0)),TRUE),IFERROR(INDEX(PK_Aktiv,MATCH(E790,PK_Liste,0)),TRUE),IF(Filter!$L$5="Alle GeVo",TRUE,IF(Filter!$L$5="Nur BÜ-Schlüssel",ISNUMBER(MATCH(H790,BUESchluessel,0)),IFERROR(INDEX(GV_Aktiv,MATCH(G790,GV_Liste,0)),Filter!$H$18)))),1,0)</f>
        <v>1</v>
      </c>
    </row>
    <row r="791" spans="1:16" x14ac:dyDescent="0.25">
      <c r="A791" s="28">
        <v>46288</v>
      </c>
      <c r="B791" s="7" t="s">
        <v>107</v>
      </c>
      <c r="C791" s="7" t="s">
        <v>20</v>
      </c>
      <c r="D791" s="7" t="s">
        <v>21</v>
      </c>
      <c r="E791" s="7" t="s">
        <v>33</v>
      </c>
      <c r="F791" s="7" t="s">
        <v>581</v>
      </c>
      <c r="G791" s="7" t="s">
        <v>78</v>
      </c>
      <c r="H791" s="26">
        <v>413</v>
      </c>
      <c r="I791" s="26">
        <v>555</v>
      </c>
      <c r="J791" s="26">
        <v>14</v>
      </c>
      <c r="K791" s="26">
        <v>15</v>
      </c>
      <c r="L791" s="26">
        <v>86</v>
      </c>
      <c r="M791" s="26">
        <v>285</v>
      </c>
      <c r="N791" s="26">
        <v>184</v>
      </c>
      <c r="O791" s="26">
        <v>0</v>
      </c>
      <c r="P791" s="26">
        <f>IF(AND(IFERROR(INDEX(SP_Aktiv,MATCH(C791,SP_Liste,0)),TRUE),IFERROR(INDEX(PK_Aktiv,MATCH(E791,PK_Liste,0)),TRUE),IF(Filter!$L$5="Alle GeVo",TRUE,IF(Filter!$L$5="Nur BÜ-Schlüssel",ISNUMBER(MATCH(H791,BUESchluessel,0)),IFERROR(INDEX(GV_Aktiv,MATCH(G791,GV_Liste,0)),Filter!$H$18)))),1,0)</f>
        <v>1</v>
      </c>
    </row>
    <row r="792" spans="1:16" x14ac:dyDescent="0.25">
      <c r="A792" s="28">
        <v>46288</v>
      </c>
      <c r="B792" s="7" t="s">
        <v>107</v>
      </c>
      <c r="C792" s="7" t="s">
        <v>20</v>
      </c>
      <c r="D792" s="7" t="s">
        <v>19</v>
      </c>
      <c r="E792" s="7" t="s">
        <v>33</v>
      </c>
      <c r="F792" s="7" t="s">
        <v>530</v>
      </c>
      <c r="G792" s="7" t="s">
        <v>74</v>
      </c>
      <c r="H792" s="26">
        <v>67</v>
      </c>
      <c r="I792" s="26">
        <v>3337</v>
      </c>
      <c r="J792" s="26">
        <v>5</v>
      </c>
      <c r="K792" s="26">
        <v>26</v>
      </c>
      <c r="L792" s="26">
        <v>207</v>
      </c>
      <c r="M792" s="26">
        <v>2220</v>
      </c>
      <c r="N792" s="26">
        <v>910</v>
      </c>
      <c r="O792" s="26">
        <v>0</v>
      </c>
      <c r="P792" s="26">
        <f>IF(AND(IFERROR(INDEX(SP_Aktiv,MATCH(C792,SP_Liste,0)),TRUE),IFERROR(INDEX(PK_Aktiv,MATCH(E792,PK_Liste,0)),TRUE),IF(Filter!$L$5="Alle GeVo",TRUE,IF(Filter!$L$5="Nur BÜ-Schlüssel",ISNUMBER(MATCH(H792,BUESchluessel,0)),IFERROR(INDEX(GV_Aktiv,MATCH(G792,GV_Liste,0)),Filter!$H$18)))),1,0)</f>
        <v>1</v>
      </c>
    </row>
    <row r="793" spans="1:16" x14ac:dyDescent="0.25">
      <c r="A793" s="28">
        <v>46288</v>
      </c>
      <c r="B793" s="7" t="s">
        <v>107</v>
      </c>
      <c r="C793" s="7" t="s">
        <v>16</v>
      </c>
      <c r="D793" s="7" t="s">
        <v>17</v>
      </c>
      <c r="E793" s="7" t="s">
        <v>33</v>
      </c>
      <c r="F793" s="7" t="s">
        <v>653</v>
      </c>
      <c r="G793" s="7" t="s">
        <v>77</v>
      </c>
      <c r="H793" s="26">
        <v>401</v>
      </c>
      <c r="I793" s="26">
        <v>757</v>
      </c>
      <c r="J793" s="26">
        <v>98</v>
      </c>
      <c r="K793" s="26">
        <v>82</v>
      </c>
      <c r="L793" s="26">
        <v>197</v>
      </c>
      <c r="M793" s="26">
        <v>386</v>
      </c>
      <c r="N793" s="26">
        <v>174</v>
      </c>
      <c r="O793" s="26">
        <v>0</v>
      </c>
      <c r="P793" s="26">
        <f>IF(AND(IFERROR(INDEX(SP_Aktiv,MATCH(C793,SP_Liste,0)),TRUE),IFERROR(INDEX(PK_Aktiv,MATCH(E793,PK_Liste,0)),TRUE),IF(Filter!$L$5="Alle GeVo",TRUE,IF(Filter!$L$5="Nur BÜ-Schlüssel",ISNUMBER(MATCH(H793,BUESchluessel,0)),IFERROR(INDEX(GV_Aktiv,MATCH(G793,GV_Liste,0)),Filter!$H$18)))),1,0)</f>
        <v>1</v>
      </c>
    </row>
    <row r="794" spans="1:16" x14ac:dyDescent="0.25">
      <c r="A794" s="28">
        <v>46288</v>
      </c>
      <c r="B794" s="7" t="s">
        <v>107</v>
      </c>
      <c r="C794" s="7" t="s">
        <v>20</v>
      </c>
      <c r="D794" s="7" t="s">
        <v>19</v>
      </c>
      <c r="E794" s="7" t="s">
        <v>33</v>
      </c>
      <c r="F794" s="7" t="s">
        <v>523</v>
      </c>
      <c r="G794" s="7" t="s">
        <v>76</v>
      </c>
      <c r="H794" s="26">
        <v>131</v>
      </c>
      <c r="I794" s="26">
        <v>191</v>
      </c>
      <c r="J794" s="26">
        <v>9</v>
      </c>
      <c r="K794" s="26">
        <v>6</v>
      </c>
      <c r="L794" s="26">
        <v>51</v>
      </c>
      <c r="M794" s="26">
        <v>98</v>
      </c>
      <c r="N794" s="26">
        <v>42</v>
      </c>
      <c r="O794" s="26">
        <v>0</v>
      </c>
      <c r="P794" s="26">
        <f>IF(AND(IFERROR(INDEX(SP_Aktiv,MATCH(C794,SP_Liste,0)),TRUE),IFERROR(INDEX(PK_Aktiv,MATCH(E794,PK_Liste,0)),TRUE),IF(Filter!$L$5="Alle GeVo",TRUE,IF(Filter!$L$5="Nur BÜ-Schlüssel",ISNUMBER(MATCH(H794,BUESchluessel,0)),IFERROR(INDEX(GV_Aktiv,MATCH(G794,GV_Liste,0)),Filter!$H$18)))),1,0)</f>
        <v>1</v>
      </c>
    </row>
    <row r="795" spans="1:16" x14ac:dyDescent="0.25">
      <c r="A795" s="28">
        <v>46288</v>
      </c>
      <c r="B795" s="7" t="s">
        <v>107</v>
      </c>
      <c r="C795" s="7" t="s">
        <v>20</v>
      </c>
      <c r="D795" s="7" t="s">
        <v>22</v>
      </c>
      <c r="E795" s="7" t="s">
        <v>33</v>
      </c>
      <c r="F795" s="7" t="s">
        <v>629</v>
      </c>
      <c r="G795" s="7" t="s">
        <v>75</v>
      </c>
      <c r="H795" s="26">
        <v>108</v>
      </c>
      <c r="I795" s="26">
        <v>228</v>
      </c>
      <c r="J795" s="26">
        <v>3</v>
      </c>
      <c r="K795" s="26">
        <v>3</v>
      </c>
      <c r="L795" s="26">
        <v>31</v>
      </c>
      <c r="M795" s="26">
        <v>145</v>
      </c>
      <c r="N795" s="26">
        <v>52</v>
      </c>
      <c r="O795" s="26">
        <v>0</v>
      </c>
      <c r="P795" s="26">
        <f>IF(AND(IFERROR(INDEX(SP_Aktiv,MATCH(C795,SP_Liste,0)),TRUE),IFERROR(INDEX(PK_Aktiv,MATCH(E795,PK_Liste,0)),TRUE),IF(Filter!$L$5="Alle GeVo",TRUE,IF(Filter!$L$5="Nur BÜ-Schlüssel",ISNUMBER(MATCH(H795,BUESchluessel,0)),IFERROR(INDEX(GV_Aktiv,MATCH(G795,GV_Liste,0)),Filter!$H$18)))),1,0)</f>
        <v>1</v>
      </c>
    </row>
    <row r="796" spans="1:16" x14ac:dyDescent="0.25">
      <c r="A796" s="28">
        <v>46288</v>
      </c>
      <c r="B796" s="7" t="s">
        <v>107</v>
      </c>
      <c r="C796" s="7" t="s">
        <v>20</v>
      </c>
      <c r="D796" s="7" t="s">
        <v>19</v>
      </c>
      <c r="E796" s="7" t="s">
        <v>65</v>
      </c>
      <c r="F796" s="7" t="s">
        <v>533</v>
      </c>
      <c r="G796" s="7" t="s">
        <v>75</v>
      </c>
      <c r="H796" s="26">
        <v>108</v>
      </c>
      <c r="I796" s="26">
        <v>329</v>
      </c>
      <c r="J796" s="26">
        <v>70</v>
      </c>
      <c r="K796" s="26">
        <v>39</v>
      </c>
      <c r="L796" s="26">
        <v>34</v>
      </c>
      <c r="M796" s="26">
        <v>199</v>
      </c>
      <c r="N796" s="26">
        <v>96</v>
      </c>
      <c r="O796" s="26">
        <v>0</v>
      </c>
      <c r="P796" s="26">
        <f>IF(AND(IFERROR(INDEX(SP_Aktiv,MATCH(C796,SP_Liste,0)),TRUE),IFERROR(INDEX(PK_Aktiv,MATCH(E796,PK_Liste,0)),TRUE),IF(Filter!$L$5="Alle GeVo",TRUE,IF(Filter!$L$5="Nur BÜ-Schlüssel",ISNUMBER(MATCH(H796,BUESchluessel,0)),IFERROR(INDEX(GV_Aktiv,MATCH(G796,GV_Liste,0)),Filter!$H$18)))),1,0)</f>
        <v>0</v>
      </c>
    </row>
    <row r="797" spans="1:16" x14ac:dyDescent="0.25">
      <c r="A797" s="28">
        <v>46288</v>
      </c>
      <c r="B797" s="7" t="s">
        <v>107</v>
      </c>
      <c r="C797" s="7" t="s">
        <v>20</v>
      </c>
      <c r="D797" s="7" t="s">
        <v>19</v>
      </c>
      <c r="E797" s="7" t="s">
        <v>33</v>
      </c>
      <c r="F797" s="7" t="s">
        <v>563</v>
      </c>
      <c r="G797" s="7" t="s">
        <v>73</v>
      </c>
      <c r="H797" s="26">
        <v>40</v>
      </c>
      <c r="I797" s="26">
        <v>184</v>
      </c>
      <c r="J797" s="26">
        <v>7</v>
      </c>
      <c r="K797" s="26">
        <v>7</v>
      </c>
      <c r="L797" s="26">
        <v>160</v>
      </c>
      <c r="M797" s="26">
        <v>14</v>
      </c>
      <c r="N797" s="26">
        <v>10</v>
      </c>
      <c r="O797" s="26">
        <v>0</v>
      </c>
      <c r="P797" s="26">
        <f>IF(AND(IFERROR(INDEX(SP_Aktiv,MATCH(C797,SP_Liste,0)),TRUE),IFERROR(INDEX(PK_Aktiv,MATCH(E797,PK_Liste,0)),TRUE),IF(Filter!$L$5="Alle GeVo",TRUE,IF(Filter!$L$5="Nur BÜ-Schlüssel",ISNUMBER(MATCH(H797,BUESchluessel,0)),IFERROR(INDEX(GV_Aktiv,MATCH(G797,GV_Liste,0)),Filter!$H$18)))),1,0)</f>
        <v>1</v>
      </c>
    </row>
    <row r="798" spans="1:16" x14ac:dyDescent="0.25">
      <c r="A798" s="28">
        <v>46288</v>
      </c>
      <c r="B798" s="7" t="s">
        <v>107</v>
      </c>
      <c r="C798" s="7" t="s">
        <v>20</v>
      </c>
      <c r="D798" s="7" t="s">
        <v>21</v>
      </c>
      <c r="E798" s="7" t="s">
        <v>33</v>
      </c>
      <c r="F798" s="7" t="s">
        <v>559</v>
      </c>
      <c r="G798" s="7" t="s">
        <v>560</v>
      </c>
      <c r="H798" s="26">
        <v>131</v>
      </c>
      <c r="I798" s="26">
        <v>18</v>
      </c>
      <c r="J798" s="26">
        <v>1</v>
      </c>
      <c r="K798" s="26">
        <v>0</v>
      </c>
      <c r="L798" s="26">
        <v>4</v>
      </c>
      <c r="M798" s="26">
        <v>12</v>
      </c>
      <c r="N798" s="26">
        <v>2</v>
      </c>
      <c r="O798" s="26">
        <v>0</v>
      </c>
      <c r="P798" s="26">
        <f>IF(AND(IFERROR(INDEX(SP_Aktiv,MATCH(C798,SP_Liste,0)),TRUE),IFERROR(INDEX(PK_Aktiv,MATCH(E798,PK_Liste,0)),TRUE),IF(Filter!$L$5="Alle GeVo",TRUE,IF(Filter!$L$5="Nur BÜ-Schlüssel",ISNUMBER(MATCH(H798,BUESchluessel,0)),IFERROR(INDEX(GV_Aktiv,MATCH(G798,GV_Liste,0)),Filter!$H$18)))),1,0)</f>
        <v>1</v>
      </c>
    </row>
    <row r="799" spans="1:16" x14ac:dyDescent="0.25">
      <c r="A799" s="28">
        <v>46288</v>
      </c>
      <c r="B799" s="7" t="s">
        <v>107</v>
      </c>
      <c r="C799" s="7" t="s">
        <v>20</v>
      </c>
      <c r="D799" s="7" t="s">
        <v>19</v>
      </c>
      <c r="E799" s="7" t="s">
        <v>33</v>
      </c>
      <c r="F799" s="7" t="s">
        <v>611</v>
      </c>
      <c r="G799" s="7" t="s">
        <v>82</v>
      </c>
      <c r="H799" s="26">
        <v>803</v>
      </c>
      <c r="I799" s="26">
        <v>120</v>
      </c>
      <c r="J799" s="26">
        <v>2</v>
      </c>
      <c r="K799" s="26">
        <v>1</v>
      </c>
      <c r="L799" s="26">
        <v>3</v>
      </c>
      <c r="M799" s="26">
        <v>99</v>
      </c>
      <c r="N799" s="26">
        <v>18</v>
      </c>
      <c r="O799" s="26">
        <v>0</v>
      </c>
      <c r="P799" s="26">
        <f>IF(AND(IFERROR(INDEX(SP_Aktiv,MATCH(C799,SP_Liste,0)),TRUE),IFERROR(INDEX(PK_Aktiv,MATCH(E799,PK_Liste,0)),TRUE),IF(Filter!$L$5="Alle GeVo",TRUE,IF(Filter!$L$5="Nur BÜ-Schlüssel",ISNUMBER(MATCH(H799,BUESchluessel,0)),IFERROR(INDEX(GV_Aktiv,MATCH(G799,GV_Liste,0)),Filter!$H$18)))),1,0)</f>
        <v>1</v>
      </c>
    </row>
    <row r="800" spans="1:16" x14ac:dyDescent="0.25">
      <c r="A800" s="28">
        <v>46288</v>
      </c>
      <c r="B800" s="7" t="s">
        <v>107</v>
      </c>
      <c r="C800" s="7" t="s">
        <v>20</v>
      </c>
      <c r="D800" s="7" t="s">
        <v>19</v>
      </c>
      <c r="E800" s="7" t="s">
        <v>33</v>
      </c>
      <c r="F800" s="7" t="s">
        <v>556</v>
      </c>
      <c r="G800" s="7" t="s">
        <v>557</v>
      </c>
      <c r="H800" s="26">
        <v>158</v>
      </c>
      <c r="I800" s="26">
        <v>40</v>
      </c>
      <c r="J800" s="26">
        <v>4</v>
      </c>
      <c r="K800" s="26">
        <v>0</v>
      </c>
      <c r="L800" s="26">
        <v>13</v>
      </c>
      <c r="M800" s="26">
        <v>23</v>
      </c>
      <c r="N800" s="26">
        <v>4</v>
      </c>
      <c r="O800" s="26">
        <v>0</v>
      </c>
      <c r="P800" s="26">
        <f>IF(AND(IFERROR(INDEX(SP_Aktiv,MATCH(C800,SP_Liste,0)),TRUE),IFERROR(INDEX(PK_Aktiv,MATCH(E800,PK_Liste,0)),TRUE),IF(Filter!$L$5="Alle GeVo",TRUE,IF(Filter!$L$5="Nur BÜ-Schlüssel",ISNUMBER(MATCH(H800,BUESchluessel,0)),IFERROR(INDEX(GV_Aktiv,MATCH(G800,GV_Liste,0)),Filter!$H$18)))),1,0)</f>
        <v>1</v>
      </c>
    </row>
    <row r="801" spans="1:16" x14ac:dyDescent="0.25">
      <c r="A801" s="28">
        <v>46288</v>
      </c>
      <c r="B801" s="7" t="s">
        <v>107</v>
      </c>
      <c r="C801" s="7" t="s">
        <v>20</v>
      </c>
      <c r="D801" s="7" t="s">
        <v>19</v>
      </c>
      <c r="E801" s="7" t="s">
        <v>33</v>
      </c>
      <c r="F801" s="7" t="s">
        <v>704</v>
      </c>
      <c r="G801" s="7" t="s">
        <v>705</v>
      </c>
      <c r="H801" s="26">
        <v>52</v>
      </c>
      <c r="I801" s="26">
        <v>8</v>
      </c>
      <c r="J801" s="26">
        <v>1</v>
      </c>
      <c r="K801" s="26">
        <v>0</v>
      </c>
      <c r="L801" s="26">
        <v>3</v>
      </c>
      <c r="M801" s="26">
        <v>4</v>
      </c>
      <c r="N801" s="26">
        <v>1</v>
      </c>
      <c r="O801" s="26">
        <v>0</v>
      </c>
      <c r="P801" s="26">
        <f>IF(AND(IFERROR(INDEX(SP_Aktiv,MATCH(C801,SP_Liste,0)),TRUE),IFERROR(INDEX(PK_Aktiv,MATCH(E801,PK_Liste,0)),TRUE),IF(Filter!$L$5="Alle GeVo",TRUE,IF(Filter!$L$5="Nur BÜ-Schlüssel",ISNUMBER(MATCH(H801,BUESchluessel,0)),IFERROR(INDEX(GV_Aktiv,MATCH(G801,GV_Liste,0)),Filter!$H$18)))),1,0)</f>
        <v>1</v>
      </c>
    </row>
    <row r="802" spans="1:16" x14ac:dyDescent="0.25">
      <c r="A802" s="28">
        <v>46288</v>
      </c>
      <c r="B802" s="7" t="s">
        <v>107</v>
      </c>
      <c r="C802" s="7" t="s">
        <v>20</v>
      </c>
      <c r="D802" s="7" t="s">
        <v>22</v>
      </c>
      <c r="E802" s="7" t="s">
        <v>33</v>
      </c>
      <c r="F802" s="7" t="s">
        <v>1044</v>
      </c>
      <c r="G802" s="7" t="s">
        <v>557</v>
      </c>
      <c r="H802" s="26">
        <v>158</v>
      </c>
      <c r="I802" s="26">
        <v>2</v>
      </c>
      <c r="J802" s="26">
        <v>1</v>
      </c>
      <c r="K802" s="26">
        <v>0</v>
      </c>
      <c r="L802" s="26">
        <v>1</v>
      </c>
      <c r="M802" s="26">
        <v>0</v>
      </c>
      <c r="N802" s="26">
        <v>1</v>
      </c>
      <c r="O802" s="26">
        <v>0</v>
      </c>
      <c r="P802" s="26">
        <f>IF(AND(IFERROR(INDEX(SP_Aktiv,MATCH(C802,SP_Liste,0)),TRUE),IFERROR(INDEX(PK_Aktiv,MATCH(E802,PK_Liste,0)),TRUE),IF(Filter!$L$5="Alle GeVo",TRUE,IF(Filter!$L$5="Nur BÜ-Schlüssel",ISNUMBER(MATCH(H802,BUESchluessel,0)),IFERROR(INDEX(GV_Aktiv,MATCH(G802,GV_Liste,0)),Filter!$H$18)))),1,0)</f>
        <v>1</v>
      </c>
    </row>
    <row r="803" spans="1:16" x14ac:dyDescent="0.25">
      <c r="A803" s="28">
        <v>46288</v>
      </c>
      <c r="B803" s="7" t="s">
        <v>107</v>
      </c>
      <c r="C803" s="7" t="s">
        <v>20</v>
      </c>
      <c r="D803" s="7" t="s">
        <v>19</v>
      </c>
      <c r="E803" s="7" t="s">
        <v>33</v>
      </c>
      <c r="F803" s="7" t="s">
        <v>775</v>
      </c>
      <c r="G803" s="7" t="s">
        <v>776</v>
      </c>
      <c r="H803" s="26">
        <v>478</v>
      </c>
      <c r="I803" s="26">
        <v>2</v>
      </c>
      <c r="J803" s="26">
        <v>1</v>
      </c>
      <c r="K803" s="26">
        <v>0</v>
      </c>
      <c r="L803" s="26">
        <v>2</v>
      </c>
      <c r="M803" s="26">
        <v>0</v>
      </c>
      <c r="N803" s="26">
        <v>0</v>
      </c>
      <c r="O803" s="26">
        <v>0</v>
      </c>
      <c r="P803" s="26">
        <f>IF(AND(IFERROR(INDEX(SP_Aktiv,MATCH(C803,SP_Liste,0)),TRUE),IFERROR(INDEX(PK_Aktiv,MATCH(E803,PK_Liste,0)),TRUE),IF(Filter!$L$5="Alle GeVo",TRUE,IF(Filter!$L$5="Nur BÜ-Schlüssel",ISNUMBER(MATCH(H803,BUESchluessel,0)),IFERROR(INDEX(GV_Aktiv,MATCH(G803,GV_Liste,0)),Filter!$H$18)))),1,0)</f>
        <v>1</v>
      </c>
    </row>
    <row r="804" spans="1:16" x14ac:dyDescent="0.25">
      <c r="A804" s="28">
        <v>46288</v>
      </c>
      <c r="B804" s="7" t="s">
        <v>107</v>
      </c>
      <c r="C804" s="7" t="s">
        <v>20</v>
      </c>
      <c r="D804" s="7" t="s">
        <v>19</v>
      </c>
      <c r="E804" s="7" t="s">
        <v>33</v>
      </c>
      <c r="F804" s="7" t="s">
        <v>500</v>
      </c>
      <c r="G804" s="7" t="s">
        <v>501</v>
      </c>
      <c r="H804" s="26">
        <v>202</v>
      </c>
      <c r="I804" s="26">
        <v>20</v>
      </c>
      <c r="J804" s="26">
        <v>0</v>
      </c>
      <c r="K804" s="26">
        <v>0</v>
      </c>
      <c r="L804" s="26">
        <v>11</v>
      </c>
      <c r="M804" s="26">
        <v>7</v>
      </c>
      <c r="N804" s="26">
        <v>2</v>
      </c>
      <c r="O804" s="26">
        <v>0</v>
      </c>
      <c r="P804" s="26">
        <f>IF(AND(IFERROR(INDEX(SP_Aktiv,MATCH(C804,SP_Liste,0)),TRUE),IFERROR(INDEX(PK_Aktiv,MATCH(E804,PK_Liste,0)),TRUE),IF(Filter!$L$5="Alle GeVo",TRUE,IF(Filter!$L$5="Nur BÜ-Schlüssel",ISNUMBER(MATCH(H804,BUESchluessel,0)),IFERROR(INDEX(GV_Aktiv,MATCH(G804,GV_Liste,0)),Filter!$H$18)))),1,0)</f>
        <v>1</v>
      </c>
    </row>
    <row r="805" spans="1:16" x14ac:dyDescent="0.25">
      <c r="A805" s="28">
        <v>46288</v>
      </c>
      <c r="B805" s="7" t="s">
        <v>107</v>
      </c>
      <c r="C805" s="7" t="s">
        <v>20</v>
      </c>
      <c r="D805" s="7" t="s">
        <v>19</v>
      </c>
      <c r="E805" s="7" t="s">
        <v>33</v>
      </c>
      <c r="F805" s="7" t="s">
        <v>503</v>
      </c>
      <c r="G805" s="7" t="s">
        <v>504</v>
      </c>
      <c r="H805" s="26">
        <v>86</v>
      </c>
      <c r="I805" s="26">
        <v>4</v>
      </c>
      <c r="J805" s="26">
        <v>0</v>
      </c>
      <c r="K805" s="26">
        <v>0</v>
      </c>
      <c r="L805" s="26">
        <v>3</v>
      </c>
      <c r="M805" s="26">
        <v>1</v>
      </c>
      <c r="N805" s="26">
        <v>0</v>
      </c>
      <c r="O805" s="26">
        <v>0</v>
      </c>
      <c r="P805" s="26">
        <f>IF(AND(IFERROR(INDEX(SP_Aktiv,MATCH(C805,SP_Liste,0)),TRUE),IFERROR(INDEX(PK_Aktiv,MATCH(E805,PK_Liste,0)),TRUE),IF(Filter!$L$5="Alle GeVo",TRUE,IF(Filter!$L$5="Nur BÜ-Schlüssel",ISNUMBER(MATCH(H805,BUESchluessel,0)),IFERROR(INDEX(GV_Aktiv,MATCH(G805,GV_Liste,0)),Filter!$H$18)))),1,0)</f>
        <v>1</v>
      </c>
    </row>
    <row r="806" spans="1:16" x14ac:dyDescent="0.25">
      <c r="A806" s="28">
        <v>46288</v>
      </c>
      <c r="B806" s="7" t="s">
        <v>107</v>
      </c>
      <c r="C806" s="7" t="s">
        <v>16</v>
      </c>
      <c r="D806" s="7" t="s">
        <v>15</v>
      </c>
      <c r="E806" s="7" t="s">
        <v>33</v>
      </c>
      <c r="F806" s="7" t="s">
        <v>505</v>
      </c>
      <c r="G806" s="7" t="s">
        <v>504</v>
      </c>
      <c r="H806" s="26">
        <v>86</v>
      </c>
      <c r="I806" s="26">
        <v>3</v>
      </c>
      <c r="J806" s="26">
        <v>0</v>
      </c>
      <c r="K806" s="26">
        <v>0</v>
      </c>
      <c r="L806" s="26">
        <v>2</v>
      </c>
      <c r="M806" s="26">
        <v>1</v>
      </c>
      <c r="N806" s="26">
        <v>0</v>
      </c>
      <c r="O806" s="26">
        <v>0</v>
      </c>
      <c r="P806" s="26">
        <f>IF(AND(IFERROR(INDEX(SP_Aktiv,MATCH(C806,SP_Liste,0)),TRUE),IFERROR(INDEX(PK_Aktiv,MATCH(E806,PK_Liste,0)),TRUE),IF(Filter!$L$5="Alle GeVo",TRUE,IF(Filter!$L$5="Nur BÜ-Schlüssel",ISNUMBER(MATCH(H806,BUESchluessel,0)),IFERROR(INDEX(GV_Aktiv,MATCH(G806,GV_Liste,0)),Filter!$H$18)))),1,0)</f>
        <v>1</v>
      </c>
    </row>
    <row r="807" spans="1:16" x14ac:dyDescent="0.25">
      <c r="A807" s="28">
        <v>46288</v>
      </c>
      <c r="B807" s="7" t="s">
        <v>107</v>
      </c>
      <c r="C807" s="7" t="s">
        <v>20</v>
      </c>
      <c r="D807" s="7" t="s">
        <v>21</v>
      </c>
      <c r="E807" s="7" t="s">
        <v>33</v>
      </c>
      <c r="F807" s="7" t="s">
        <v>506</v>
      </c>
      <c r="G807" s="7" t="s">
        <v>72</v>
      </c>
      <c r="H807" s="26">
        <v>39</v>
      </c>
      <c r="I807" s="26">
        <v>5</v>
      </c>
      <c r="J807" s="26">
        <v>0</v>
      </c>
      <c r="K807" s="26">
        <v>1</v>
      </c>
      <c r="L807" s="26">
        <v>2</v>
      </c>
      <c r="M807" s="26">
        <v>2</v>
      </c>
      <c r="N807" s="26">
        <v>1</v>
      </c>
      <c r="O807" s="26">
        <v>0</v>
      </c>
      <c r="P807" s="26">
        <f>IF(AND(IFERROR(INDEX(SP_Aktiv,MATCH(C807,SP_Liste,0)),TRUE),IFERROR(INDEX(PK_Aktiv,MATCH(E807,PK_Liste,0)),TRUE),IF(Filter!$L$5="Alle GeVo",TRUE,IF(Filter!$L$5="Nur BÜ-Schlüssel",ISNUMBER(MATCH(H807,BUESchluessel,0)),IFERROR(INDEX(GV_Aktiv,MATCH(G807,GV_Liste,0)),Filter!$H$18)))),1,0)</f>
        <v>1</v>
      </c>
    </row>
    <row r="808" spans="1:16" x14ac:dyDescent="0.25">
      <c r="A808" s="28">
        <v>46288</v>
      </c>
      <c r="B808" s="7" t="s">
        <v>107</v>
      </c>
      <c r="C808" s="7" t="s">
        <v>20</v>
      </c>
      <c r="D808" s="7" t="s">
        <v>21</v>
      </c>
      <c r="E808" s="7" t="s">
        <v>33</v>
      </c>
      <c r="F808" s="7" t="s">
        <v>507</v>
      </c>
      <c r="G808" s="7" t="s">
        <v>504</v>
      </c>
      <c r="H808" s="26">
        <v>86</v>
      </c>
      <c r="I808" s="26">
        <v>2</v>
      </c>
      <c r="J808" s="26">
        <v>0</v>
      </c>
      <c r="K808" s="26">
        <v>0</v>
      </c>
      <c r="L808" s="26">
        <v>2</v>
      </c>
      <c r="M808" s="26">
        <v>0</v>
      </c>
      <c r="N808" s="26">
        <v>0</v>
      </c>
      <c r="O808" s="26">
        <v>0</v>
      </c>
      <c r="P808" s="26">
        <f>IF(AND(IFERROR(INDEX(SP_Aktiv,MATCH(C808,SP_Liste,0)),TRUE),IFERROR(INDEX(PK_Aktiv,MATCH(E808,PK_Liste,0)),TRUE),IF(Filter!$L$5="Alle GeVo",TRUE,IF(Filter!$L$5="Nur BÜ-Schlüssel",ISNUMBER(MATCH(H808,BUESchluessel,0)),IFERROR(INDEX(GV_Aktiv,MATCH(G808,GV_Liste,0)),Filter!$H$18)))),1,0)</f>
        <v>1</v>
      </c>
    </row>
    <row r="809" spans="1:16" x14ac:dyDescent="0.25">
      <c r="A809" s="28">
        <v>46288</v>
      </c>
      <c r="B809" s="7" t="s">
        <v>107</v>
      </c>
      <c r="C809" s="7" t="s">
        <v>16</v>
      </c>
      <c r="D809" s="7" t="s">
        <v>17</v>
      </c>
      <c r="E809" s="7" t="s">
        <v>33</v>
      </c>
      <c r="F809" s="7" t="s">
        <v>508</v>
      </c>
      <c r="G809" s="7" t="s">
        <v>504</v>
      </c>
      <c r="H809" s="26">
        <v>86</v>
      </c>
      <c r="I809" s="26">
        <v>1</v>
      </c>
      <c r="J809" s="26">
        <v>0</v>
      </c>
      <c r="K809" s="26">
        <v>0</v>
      </c>
      <c r="L809" s="26">
        <v>1</v>
      </c>
      <c r="M809" s="26">
        <v>0</v>
      </c>
      <c r="N809" s="26">
        <v>0</v>
      </c>
      <c r="O809" s="26">
        <v>0</v>
      </c>
      <c r="P809" s="26">
        <f>IF(AND(IFERROR(INDEX(SP_Aktiv,MATCH(C809,SP_Liste,0)),TRUE),IFERROR(INDEX(PK_Aktiv,MATCH(E809,PK_Liste,0)),TRUE),IF(Filter!$L$5="Alle GeVo",TRUE,IF(Filter!$L$5="Nur BÜ-Schlüssel",ISNUMBER(MATCH(H809,BUESchluessel,0)),IFERROR(INDEX(GV_Aktiv,MATCH(G809,GV_Liste,0)),Filter!$H$18)))),1,0)</f>
        <v>1</v>
      </c>
    </row>
    <row r="810" spans="1:16" x14ac:dyDescent="0.25">
      <c r="A810" s="28">
        <v>46288</v>
      </c>
      <c r="B810" s="7" t="s">
        <v>107</v>
      </c>
      <c r="C810" s="7" t="s">
        <v>20</v>
      </c>
      <c r="D810" s="7" t="s">
        <v>21</v>
      </c>
      <c r="E810" s="7" t="s">
        <v>69</v>
      </c>
      <c r="F810" s="7" t="s">
        <v>509</v>
      </c>
      <c r="G810" s="7" t="s">
        <v>510</v>
      </c>
      <c r="H810" s="26">
        <v>135</v>
      </c>
      <c r="I810" s="26">
        <v>1</v>
      </c>
      <c r="J810" s="26">
        <v>0</v>
      </c>
      <c r="K810" s="26">
        <v>0</v>
      </c>
      <c r="L810" s="26">
        <v>1</v>
      </c>
      <c r="M810" s="26">
        <v>0</v>
      </c>
      <c r="N810" s="26">
        <v>0</v>
      </c>
      <c r="O810" s="26">
        <v>0</v>
      </c>
      <c r="P810" s="26">
        <f>IF(AND(IFERROR(INDEX(SP_Aktiv,MATCH(C810,SP_Liste,0)),TRUE),IFERROR(INDEX(PK_Aktiv,MATCH(E810,PK_Liste,0)),TRUE),IF(Filter!$L$5="Alle GeVo",TRUE,IF(Filter!$L$5="Nur BÜ-Schlüssel",ISNUMBER(MATCH(H810,BUESchluessel,0)),IFERROR(INDEX(GV_Aktiv,MATCH(G810,GV_Liste,0)),Filter!$H$18)))),1,0)</f>
        <v>0</v>
      </c>
    </row>
    <row r="811" spans="1:16" x14ac:dyDescent="0.25">
      <c r="A811" s="28">
        <v>46288</v>
      </c>
      <c r="B811" s="7" t="s">
        <v>107</v>
      </c>
      <c r="C811" s="7" t="s">
        <v>20</v>
      </c>
      <c r="D811" s="7" t="s">
        <v>19</v>
      </c>
      <c r="E811" s="7" t="s">
        <v>33</v>
      </c>
      <c r="F811" s="7" t="s">
        <v>511</v>
      </c>
      <c r="G811" s="7" t="s">
        <v>512</v>
      </c>
      <c r="H811" s="26">
        <v>151</v>
      </c>
      <c r="I811" s="26">
        <v>13</v>
      </c>
      <c r="J811" s="26">
        <v>0</v>
      </c>
      <c r="K811" s="26">
        <v>0</v>
      </c>
      <c r="L811" s="26">
        <v>2</v>
      </c>
      <c r="M811" s="26">
        <v>9</v>
      </c>
      <c r="N811" s="26">
        <v>2</v>
      </c>
      <c r="O811" s="26">
        <v>0</v>
      </c>
      <c r="P811" s="26">
        <f>IF(AND(IFERROR(INDEX(SP_Aktiv,MATCH(C811,SP_Liste,0)),TRUE),IFERROR(INDEX(PK_Aktiv,MATCH(E811,PK_Liste,0)),TRUE),IF(Filter!$L$5="Alle GeVo",TRUE,IF(Filter!$L$5="Nur BÜ-Schlüssel",ISNUMBER(MATCH(H811,BUESchluessel,0)),IFERROR(INDEX(GV_Aktiv,MATCH(G811,GV_Liste,0)),Filter!$H$18)))),1,0)</f>
        <v>1</v>
      </c>
    </row>
    <row r="812" spans="1:16" x14ac:dyDescent="0.25">
      <c r="A812" s="28">
        <v>46288</v>
      </c>
      <c r="B812" s="7" t="s">
        <v>107</v>
      </c>
      <c r="C812" s="7" t="s">
        <v>20</v>
      </c>
      <c r="D812" s="7" t="s">
        <v>19</v>
      </c>
      <c r="E812" s="7" t="s">
        <v>33</v>
      </c>
      <c r="F812" s="7" t="s">
        <v>513</v>
      </c>
      <c r="G812" s="7" t="s">
        <v>514</v>
      </c>
      <c r="H812" s="26">
        <v>488</v>
      </c>
      <c r="I812" s="26">
        <v>9</v>
      </c>
      <c r="J812" s="26">
        <v>0</v>
      </c>
      <c r="K812" s="26">
        <v>0</v>
      </c>
      <c r="L812" s="26">
        <v>5</v>
      </c>
      <c r="M812" s="26">
        <v>4</v>
      </c>
      <c r="N812" s="26">
        <v>0</v>
      </c>
      <c r="O812" s="26">
        <v>0</v>
      </c>
      <c r="P812" s="26">
        <f>IF(AND(IFERROR(INDEX(SP_Aktiv,MATCH(C812,SP_Liste,0)),TRUE),IFERROR(INDEX(PK_Aktiv,MATCH(E812,PK_Liste,0)),TRUE),IF(Filter!$L$5="Alle GeVo",TRUE,IF(Filter!$L$5="Nur BÜ-Schlüssel",ISNUMBER(MATCH(H812,BUESchluessel,0)),IFERROR(INDEX(GV_Aktiv,MATCH(G812,GV_Liste,0)),Filter!$H$18)))),1,0)</f>
        <v>1</v>
      </c>
    </row>
    <row r="813" spans="1:16" x14ac:dyDescent="0.25">
      <c r="A813" s="28">
        <v>46288</v>
      </c>
      <c r="B813" s="7" t="s">
        <v>107</v>
      </c>
      <c r="C813" s="7" t="s">
        <v>20</v>
      </c>
      <c r="D813" s="7" t="s">
        <v>22</v>
      </c>
      <c r="E813" s="7" t="s">
        <v>33</v>
      </c>
      <c r="F813" s="7" t="s">
        <v>516</v>
      </c>
      <c r="G813" s="7" t="s">
        <v>510</v>
      </c>
      <c r="H813" s="26">
        <v>135</v>
      </c>
      <c r="I813" s="26">
        <v>2</v>
      </c>
      <c r="J813" s="26">
        <v>0</v>
      </c>
      <c r="K813" s="26">
        <v>0</v>
      </c>
      <c r="L813" s="26">
        <v>1</v>
      </c>
      <c r="M813" s="26">
        <v>1</v>
      </c>
      <c r="N813" s="26">
        <v>0</v>
      </c>
      <c r="O813" s="26">
        <v>0</v>
      </c>
      <c r="P813" s="26">
        <f>IF(AND(IFERROR(INDEX(SP_Aktiv,MATCH(C813,SP_Liste,0)),TRUE),IFERROR(INDEX(PK_Aktiv,MATCH(E813,PK_Liste,0)),TRUE),IF(Filter!$L$5="Alle GeVo",TRUE,IF(Filter!$L$5="Nur BÜ-Schlüssel",ISNUMBER(MATCH(H813,BUESchluessel,0)),IFERROR(INDEX(GV_Aktiv,MATCH(G813,GV_Liste,0)),Filter!$H$18)))),1,0)</f>
        <v>1</v>
      </c>
    </row>
    <row r="814" spans="1:16" x14ac:dyDescent="0.25">
      <c r="A814" s="28">
        <v>46288</v>
      </c>
      <c r="B814" s="7" t="s">
        <v>107</v>
      </c>
      <c r="C814" s="7" t="s">
        <v>14</v>
      </c>
      <c r="D814" s="7" t="s">
        <v>14</v>
      </c>
      <c r="E814" s="7" t="s">
        <v>64</v>
      </c>
      <c r="F814" s="7" t="s">
        <v>520</v>
      </c>
      <c r="G814" s="7" t="s">
        <v>83</v>
      </c>
      <c r="H814" s="26">
        <v>2015</v>
      </c>
      <c r="I814" s="26">
        <v>101</v>
      </c>
      <c r="J814" s="26">
        <v>15</v>
      </c>
      <c r="K814" s="26">
        <v>15</v>
      </c>
      <c r="L814" s="26">
        <v>28</v>
      </c>
      <c r="M814" s="26">
        <v>73</v>
      </c>
      <c r="N814" s="26">
        <v>0</v>
      </c>
      <c r="O814" s="26">
        <v>0</v>
      </c>
      <c r="P814" s="26">
        <f>IF(AND(IFERROR(INDEX(SP_Aktiv,MATCH(C814,SP_Liste,0)),TRUE),IFERROR(INDEX(PK_Aktiv,MATCH(E814,PK_Liste,0)),TRUE),IF(Filter!$L$5="Alle GeVo",TRUE,IF(Filter!$L$5="Nur BÜ-Schlüssel",ISNUMBER(MATCH(H814,BUESchluessel,0)),IFERROR(INDEX(GV_Aktiv,MATCH(G814,GV_Liste,0)),Filter!$H$18)))),1,0)</f>
        <v>0</v>
      </c>
    </row>
    <row r="815" spans="1:16" x14ac:dyDescent="0.25">
      <c r="A815" s="28">
        <v>46288</v>
      </c>
      <c r="B815" s="7" t="s">
        <v>107</v>
      </c>
      <c r="C815" s="7" t="s">
        <v>14</v>
      </c>
      <c r="D815" s="7" t="s">
        <v>14</v>
      </c>
      <c r="E815" s="7" t="s">
        <v>69</v>
      </c>
      <c r="F815" s="7" t="s">
        <v>517</v>
      </c>
      <c r="G815" s="7" t="s">
        <v>84</v>
      </c>
      <c r="H815" s="26">
        <v>6065</v>
      </c>
      <c r="I815" s="26">
        <v>13</v>
      </c>
      <c r="J815" s="26">
        <v>0</v>
      </c>
      <c r="K815" s="26">
        <v>7</v>
      </c>
      <c r="L815" s="26">
        <v>5</v>
      </c>
      <c r="M815" s="26">
        <v>8</v>
      </c>
      <c r="N815" s="26">
        <v>0</v>
      </c>
      <c r="O815" s="26">
        <v>0</v>
      </c>
      <c r="P815" s="26">
        <f>IF(AND(IFERROR(INDEX(SP_Aktiv,MATCH(C815,SP_Liste,0)),TRUE),IFERROR(INDEX(PK_Aktiv,MATCH(E815,PK_Liste,0)),TRUE),IF(Filter!$L$5="Alle GeVo",TRUE,IF(Filter!$L$5="Nur BÜ-Schlüssel",ISNUMBER(MATCH(H815,BUESchluessel,0)),IFERROR(INDEX(GV_Aktiv,MATCH(G815,GV_Liste,0)),Filter!$H$18)))),1,0)</f>
        <v>0</v>
      </c>
    </row>
    <row r="816" spans="1:16" x14ac:dyDescent="0.25">
      <c r="A816" s="28">
        <v>46288</v>
      </c>
      <c r="B816" s="7" t="s">
        <v>107</v>
      </c>
      <c r="C816" s="7" t="s">
        <v>14</v>
      </c>
      <c r="D816" s="7" t="s">
        <v>14</v>
      </c>
      <c r="E816" s="7" t="s">
        <v>69</v>
      </c>
      <c r="F816" s="7" t="s">
        <v>518</v>
      </c>
      <c r="G816" s="7" t="s">
        <v>519</v>
      </c>
      <c r="H816" s="26">
        <v>5077</v>
      </c>
      <c r="I816" s="26">
        <v>10</v>
      </c>
      <c r="J816" s="26">
        <v>0</v>
      </c>
      <c r="K816" s="26">
        <v>5</v>
      </c>
      <c r="L816" s="26">
        <v>3</v>
      </c>
      <c r="M816" s="26">
        <v>5</v>
      </c>
      <c r="N816" s="26">
        <v>0</v>
      </c>
      <c r="O816" s="26">
        <v>2</v>
      </c>
      <c r="P816" s="26">
        <f>IF(AND(IFERROR(INDEX(SP_Aktiv,MATCH(C816,SP_Liste,0)),TRUE),IFERROR(INDEX(PK_Aktiv,MATCH(E816,PK_Liste,0)),TRUE),IF(Filter!$L$5="Alle GeVo",TRUE,IF(Filter!$L$5="Nur BÜ-Schlüssel",ISNUMBER(MATCH(H816,BUESchluessel,0)),IFERROR(INDEX(GV_Aktiv,MATCH(G816,GV_Liste,0)),Filter!$H$18)))),1,0)</f>
        <v>0</v>
      </c>
    </row>
    <row r="817" spans="1:16" x14ac:dyDescent="0.25">
      <c r="A817" s="28">
        <v>46288</v>
      </c>
      <c r="B817" s="7" t="s">
        <v>107</v>
      </c>
      <c r="C817" s="7" t="s">
        <v>14</v>
      </c>
      <c r="D817" s="7" t="s">
        <v>14</v>
      </c>
      <c r="E817" s="7" t="s">
        <v>64</v>
      </c>
      <c r="F817" s="7" t="s">
        <v>757</v>
      </c>
      <c r="G817" s="7" t="s">
        <v>758</v>
      </c>
      <c r="H817" s="26">
        <v>6083</v>
      </c>
      <c r="I817" s="26">
        <v>11</v>
      </c>
      <c r="J817" s="26">
        <v>9</v>
      </c>
      <c r="K817" s="26">
        <v>1</v>
      </c>
      <c r="L817" s="26">
        <v>1</v>
      </c>
      <c r="M817" s="26">
        <v>10</v>
      </c>
      <c r="N817" s="26">
        <v>0</v>
      </c>
      <c r="O817" s="26">
        <v>0</v>
      </c>
      <c r="P817" s="26">
        <f>IF(AND(IFERROR(INDEX(SP_Aktiv,MATCH(C817,SP_Liste,0)),TRUE),IFERROR(INDEX(PK_Aktiv,MATCH(E817,PK_Liste,0)),TRUE),IF(Filter!$L$5="Alle GeVo",TRUE,IF(Filter!$L$5="Nur BÜ-Schlüssel",ISNUMBER(MATCH(H817,BUESchluessel,0)),IFERROR(INDEX(GV_Aktiv,MATCH(G817,GV_Liste,0)),Filter!$H$18)))),1,0)</f>
        <v>0</v>
      </c>
    </row>
    <row r="818" spans="1:16" x14ac:dyDescent="0.25">
      <c r="A818" s="28">
        <v>46288</v>
      </c>
      <c r="B818" s="7" t="s">
        <v>107</v>
      </c>
      <c r="C818" s="7" t="s">
        <v>14</v>
      </c>
      <c r="D818" s="7" t="s">
        <v>14</v>
      </c>
      <c r="E818" s="7" t="s">
        <v>64</v>
      </c>
      <c r="F818" s="7" t="s">
        <v>759</v>
      </c>
      <c r="G818" s="7" t="s">
        <v>760</v>
      </c>
      <c r="H818" s="26">
        <v>1060</v>
      </c>
      <c r="I818" s="26">
        <v>5</v>
      </c>
      <c r="J818" s="26">
        <v>3</v>
      </c>
      <c r="K818" s="26">
        <v>1</v>
      </c>
      <c r="L818" s="26">
        <v>3</v>
      </c>
      <c r="M818" s="26">
        <v>2</v>
      </c>
      <c r="N818" s="26">
        <v>0</v>
      </c>
      <c r="O818" s="26">
        <v>0</v>
      </c>
      <c r="P818" s="26">
        <f>IF(AND(IFERROR(INDEX(SP_Aktiv,MATCH(C818,SP_Liste,0)),TRUE),IFERROR(INDEX(PK_Aktiv,MATCH(E818,PK_Liste,0)),TRUE),IF(Filter!$L$5="Alle GeVo",TRUE,IF(Filter!$L$5="Nur BÜ-Schlüssel",ISNUMBER(MATCH(H818,BUESchluessel,0)),IFERROR(INDEX(GV_Aktiv,MATCH(G818,GV_Liste,0)),Filter!$H$18)))),1,0)</f>
        <v>0</v>
      </c>
    </row>
    <row r="819" spans="1:16" x14ac:dyDescent="0.25">
      <c r="A819" s="28">
        <v>46288</v>
      </c>
      <c r="B819" s="7" t="s">
        <v>107</v>
      </c>
      <c r="C819" s="7" t="s">
        <v>14</v>
      </c>
      <c r="D819" s="7" t="s">
        <v>14</v>
      </c>
      <c r="E819" s="7" t="s">
        <v>64</v>
      </c>
      <c r="F819" s="7" t="s">
        <v>718</v>
      </c>
      <c r="G819" s="7" t="s">
        <v>719</v>
      </c>
      <c r="H819" s="26">
        <v>2011</v>
      </c>
      <c r="I819" s="26">
        <v>5</v>
      </c>
      <c r="J819" s="26">
        <v>1</v>
      </c>
      <c r="K819" s="26">
        <v>0</v>
      </c>
      <c r="L819" s="26">
        <v>2</v>
      </c>
      <c r="M819" s="26">
        <v>3</v>
      </c>
      <c r="N819" s="26">
        <v>0</v>
      </c>
      <c r="O819" s="26">
        <v>0</v>
      </c>
      <c r="P819" s="26">
        <f>IF(AND(IFERROR(INDEX(SP_Aktiv,MATCH(C819,SP_Liste,0)),TRUE),IFERROR(INDEX(PK_Aktiv,MATCH(E819,PK_Liste,0)),TRUE),IF(Filter!$L$5="Alle GeVo",TRUE,IF(Filter!$L$5="Nur BÜ-Schlüssel",ISNUMBER(MATCH(H819,BUESchluessel,0)),IFERROR(INDEX(GV_Aktiv,MATCH(G819,GV_Liste,0)),Filter!$H$18)))),1,0)</f>
        <v>0</v>
      </c>
    </row>
    <row r="820" spans="1:16" x14ac:dyDescent="0.25">
      <c r="A820" s="28">
        <v>46288</v>
      </c>
      <c r="B820" s="7" t="s">
        <v>107</v>
      </c>
      <c r="C820" s="7" t="s">
        <v>20</v>
      </c>
      <c r="D820" s="7" t="s">
        <v>19</v>
      </c>
      <c r="E820" s="7" t="s">
        <v>33</v>
      </c>
      <c r="F820" s="7" t="s">
        <v>521</v>
      </c>
      <c r="G820" s="7" t="s">
        <v>522</v>
      </c>
      <c r="H820" s="26">
        <v>81</v>
      </c>
      <c r="I820" s="26">
        <v>2</v>
      </c>
      <c r="J820" s="26">
        <v>0</v>
      </c>
      <c r="K820" s="26">
        <v>0</v>
      </c>
      <c r="L820" s="26">
        <v>1</v>
      </c>
      <c r="M820" s="26">
        <v>0</v>
      </c>
      <c r="N820" s="26">
        <v>1</v>
      </c>
      <c r="O820" s="26">
        <v>0</v>
      </c>
      <c r="P820" s="26">
        <f>IF(AND(IFERROR(INDEX(SP_Aktiv,MATCH(C820,SP_Liste,0)),TRUE),IFERROR(INDEX(PK_Aktiv,MATCH(E820,PK_Liste,0)),TRUE),IF(Filter!$L$5="Alle GeVo",TRUE,IF(Filter!$L$5="Nur BÜ-Schlüssel",ISNUMBER(MATCH(H820,BUESchluessel,0)),IFERROR(INDEX(GV_Aktiv,MATCH(G820,GV_Liste,0)),Filter!$H$18)))),1,0)</f>
        <v>1</v>
      </c>
    </row>
    <row r="821" spans="1:16" x14ac:dyDescent="0.25">
      <c r="A821" s="28">
        <v>46288</v>
      </c>
      <c r="B821" s="7" t="s">
        <v>107</v>
      </c>
      <c r="C821" s="7" t="s">
        <v>16</v>
      </c>
      <c r="D821" s="7" t="s">
        <v>17</v>
      </c>
      <c r="E821" s="7" t="s">
        <v>33</v>
      </c>
      <c r="F821" s="7" t="s">
        <v>524</v>
      </c>
      <c r="G821" s="7" t="s">
        <v>525</v>
      </c>
      <c r="H821" s="26">
        <v>404</v>
      </c>
      <c r="I821" s="26">
        <v>7</v>
      </c>
      <c r="J821" s="26">
        <v>0</v>
      </c>
      <c r="K821" s="26">
        <v>0</v>
      </c>
      <c r="L821" s="26">
        <v>3</v>
      </c>
      <c r="M821" s="26">
        <v>1</v>
      </c>
      <c r="N821" s="26">
        <v>3</v>
      </c>
      <c r="O821" s="26">
        <v>0</v>
      </c>
      <c r="P821" s="26">
        <f>IF(AND(IFERROR(INDEX(SP_Aktiv,MATCH(C821,SP_Liste,0)),TRUE),IFERROR(INDEX(PK_Aktiv,MATCH(E821,PK_Liste,0)),TRUE),IF(Filter!$L$5="Alle GeVo",TRUE,IF(Filter!$L$5="Nur BÜ-Schlüssel",ISNUMBER(MATCH(H821,BUESchluessel,0)),IFERROR(INDEX(GV_Aktiv,MATCH(G821,GV_Liste,0)),Filter!$H$18)))),1,0)</f>
        <v>1</v>
      </c>
    </row>
    <row r="822" spans="1:16" x14ac:dyDescent="0.25">
      <c r="A822" s="28">
        <v>46288</v>
      </c>
      <c r="B822" s="7" t="s">
        <v>107</v>
      </c>
      <c r="C822" s="7" t="s">
        <v>20</v>
      </c>
      <c r="D822" s="7" t="s">
        <v>19</v>
      </c>
      <c r="E822" s="7" t="s">
        <v>33</v>
      </c>
      <c r="F822" s="7" t="s">
        <v>526</v>
      </c>
      <c r="G822" s="7" t="s">
        <v>527</v>
      </c>
      <c r="H822" s="26">
        <v>133</v>
      </c>
      <c r="I822" s="26">
        <v>30</v>
      </c>
      <c r="J822" s="26">
        <v>0</v>
      </c>
      <c r="K822" s="26">
        <v>1</v>
      </c>
      <c r="L822" s="26">
        <v>5</v>
      </c>
      <c r="M822" s="26">
        <v>18</v>
      </c>
      <c r="N822" s="26">
        <v>7</v>
      </c>
      <c r="O822" s="26">
        <v>0</v>
      </c>
      <c r="P822" s="26">
        <f>IF(AND(IFERROR(INDEX(SP_Aktiv,MATCH(C822,SP_Liste,0)),TRUE),IFERROR(INDEX(PK_Aktiv,MATCH(E822,PK_Liste,0)),TRUE),IF(Filter!$L$5="Alle GeVo",TRUE,IF(Filter!$L$5="Nur BÜ-Schlüssel",ISNUMBER(MATCH(H822,BUESchluessel,0)),IFERROR(INDEX(GV_Aktiv,MATCH(G822,GV_Liste,0)),Filter!$H$18)))),1,0)</f>
        <v>1</v>
      </c>
    </row>
    <row r="823" spans="1:16" x14ac:dyDescent="0.25">
      <c r="A823" s="28">
        <v>46288</v>
      </c>
      <c r="B823" s="7" t="s">
        <v>107</v>
      </c>
      <c r="C823" s="7" t="s">
        <v>20</v>
      </c>
      <c r="D823" s="7" t="s">
        <v>19</v>
      </c>
      <c r="E823" s="7" t="s">
        <v>33</v>
      </c>
      <c r="F823" s="7" t="s">
        <v>539</v>
      </c>
      <c r="G823" s="7" t="s">
        <v>540</v>
      </c>
      <c r="H823" s="26">
        <v>404</v>
      </c>
      <c r="I823" s="26">
        <v>57</v>
      </c>
      <c r="J823" s="26">
        <v>2</v>
      </c>
      <c r="K823" s="26">
        <v>0</v>
      </c>
      <c r="L823" s="26">
        <v>16</v>
      </c>
      <c r="M823" s="26">
        <v>28</v>
      </c>
      <c r="N823" s="26">
        <v>13</v>
      </c>
      <c r="O823" s="26">
        <v>0</v>
      </c>
      <c r="P823" s="26">
        <f>IF(AND(IFERROR(INDEX(SP_Aktiv,MATCH(C823,SP_Liste,0)),TRUE),IFERROR(INDEX(PK_Aktiv,MATCH(E823,PK_Liste,0)),TRUE),IF(Filter!$L$5="Alle GeVo",TRUE,IF(Filter!$L$5="Nur BÜ-Schlüssel",ISNUMBER(MATCH(H823,BUESchluessel,0)),IFERROR(INDEX(GV_Aktiv,MATCH(G823,GV_Liste,0)),Filter!$H$18)))),1,0)</f>
        <v>1</v>
      </c>
    </row>
    <row r="824" spans="1:16" x14ac:dyDescent="0.25">
      <c r="A824" s="28">
        <v>46288</v>
      </c>
      <c r="B824" s="7" t="s">
        <v>107</v>
      </c>
      <c r="C824" s="7" t="s">
        <v>14</v>
      </c>
      <c r="D824" s="7" t="s">
        <v>14</v>
      </c>
      <c r="E824" s="7" t="s">
        <v>64</v>
      </c>
      <c r="F824" s="7" t="s">
        <v>43017</v>
      </c>
      <c r="G824" s="7" t="s">
        <v>43018</v>
      </c>
      <c r="H824" s="26">
        <v>6091</v>
      </c>
      <c r="I824" s="26">
        <v>1</v>
      </c>
      <c r="J824" s="26">
        <v>1</v>
      </c>
      <c r="K824" s="26">
        <v>0</v>
      </c>
      <c r="L824" s="26">
        <v>1</v>
      </c>
      <c r="M824" s="26">
        <v>0</v>
      </c>
      <c r="N824" s="26">
        <v>0</v>
      </c>
      <c r="O824" s="26">
        <v>0</v>
      </c>
      <c r="P824" s="26">
        <f>IF(AND(IFERROR(INDEX(SP_Aktiv,MATCH(C824,SP_Liste,0)),TRUE),IFERROR(INDEX(PK_Aktiv,MATCH(E824,PK_Liste,0)),TRUE),IF(Filter!$L$5="Alle GeVo",TRUE,IF(Filter!$L$5="Nur BÜ-Schlüssel",ISNUMBER(MATCH(H824,BUESchluessel,0)),IFERROR(INDEX(GV_Aktiv,MATCH(G824,GV_Liste,0)),Filter!$H$18)))),1,0)</f>
        <v>0</v>
      </c>
    </row>
    <row r="825" spans="1:16" x14ac:dyDescent="0.25">
      <c r="A825" s="28">
        <v>46288</v>
      </c>
      <c r="B825" s="7" t="s">
        <v>107</v>
      </c>
      <c r="C825" s="7" t="s">
        <v>14</v>
      </c>
      <c r="D825" s="7" t="s">
        <v>14</v>
      </c>
      <c r="E825" s="7" t="s">
        <v>64</v>
      </c>
      <c r="F825" s="7" t="s">
        <v>761</v>
      </c>
      <c r="G825" s="7" t="s">
        <v>762</v>
      </c>
      <c r="H825" s="26">
        <v>6079</v>
      </c>
      <c r="I825" s="26">
        <v>9</v>
      </c>
      <c r="J825" s="26">
        <v>1</v>
      </c>
      <c r="K825" s="26">
        <v>1</v>
      </c>
      <c r="L825" s="26">
        <v>2</v>
      </c>
      <c r="M825" s="26">
        <v>7</v>
      </c>
      <c r="N825" s="26">
        <v>0</v>
      </c>
      <c r="O825" s="26">
        <v>0</v>
      </c>
      <c r="P825" s="26">
        <f>IF(AND(IFERROR(INDEX(SP_Aktiv,MATCH(C825,SP_Liste,0)),TRUE),IFERROR(INDEX(PK_Aktiv,MATCH(E825,PK_Liste,0)),TRUE),IF(Filter!$L$5="Alle GeVo",TRUE,IF(Filter!$L$5="Nur BÜ-Schlüssel",ISNUMBER(MATCH(H825,BUESchluessel,0)),IFERROR(INDEX(GV_Aktiv,MATCH(G825,GV_Liste,0)),Filter!$H$18)))),1,0)</f>
        <v>0</v>
      </c>
    </row>
    <row r="826" spans="1:16" x14ac:dyDescent="0.25">
      <c r="A826" s="28">
        <v>46288</v>
      </c>
      <c r="B826" s="7" t="s">
        <v>107</v>
      </c>
      <c r="C826" s="7" t="s">
        <v>20</v>
      </c>
      <c r="D826" s="7" t="s">
        <v>19</v>
      </c>
      <c r="E826" s="7" t="s">
        <v>65</v>
      </c>
      <c r="F826" s="7" t="s">
        <v>534</v>
      </c>
      <c r="G826" s="7" t="s">
        <v>535</v>
      </c>
      <c r="H826" s="26">
        <v>800</v>
      </c>
      <c r="I826" s="26">
        <v>1</v>
      </c>
      <c r="J826" s="26">
        <v>0</v>
      </c>
      <c r="K826" s="26">
        <v>0</v>
      </c>
      <c r="L826" s="26">
        <v>1</v>
      </c>
      <c r="M826" s="26">
        <v>0</v>
      </c>
      <c r="N826" s="26">
        <v>0</v>
      </c>
      <c r="O826" s="26">
        <v>0</v>
      </c>
      <c r="P826" s="26">
        <f>IF(AND(IFERROR(INDEX(SP_Aktiv,MATCH(C826,SP_Liste,0)),TRUE),IFERROR(INDEX(PK_Aktiv,MATCH(E826,PK_Liste,0)),TRUE),IF(Filter!$L$5="Alle GeVo",TRUE,IF(Filter!$L$5="Nur BÜ-Schlüssel",ISNUMBER(MATCH(H826,BUESchluessel,0)),IFERROR(INDEX(GV_Aktiv,MATCH(G826,GV_Liste,0)),Filter!$H$18)))),1,0)</f>
        <v>0</v>
      </c>
    </row>
    <row r="827" spans="1:16" x14ac:dyDescent="0.25">
      <c r="A827" s="28">
        <v>46288</v>
      </c>
      <c r="B827" s="7" t="s">
        <v>107</v>
      </c>
      <c r="C827" s="7" t="s">
        <v>20</v>
      </c>
      <c r="D827" s="7" t="s">
        <v>22</v>
      </c>
      <c r="E827" s="7" t="s">
        <v>33</v>
      </c>
      <c r="F827" s="7" t="s">
        <v>536</v>
      </c>
      <c r="G827" s="7" t="s">
        <v>78</v>
      </c>
      <c r="H827" s="26">
        <v>413</v>
      </c>
      <c r="I827" s="26">
        <v>86</v>
      </c>
      <c r="J827" s="26">
        <v>0</v>
      </c>
      <c r="K827" s="26">
        <v>1</v>
      </c>
      <c r="L827" s="26">
        <v>15</v>
      </c>
      <c r="M827" s="26">
        <v>50</v>
      </c>
      <c r="N827" s="26">
        <v>21</v>
      </c>
      <c r="O827" s="26">
        <v>0</v>
      </c>
      <c r="P827" s="26">
        <f>IF(AND(IFERROR(INDEX(SP_Aktiv,MATCH(C827,SP_Liste,0)),TRUE),IFERROR(INDEX(PK_Aktiv,MATCH(E827,PK_Liste,0)),TRUE),IF(Filter!$L$5="Alle GeVo",TRUE,IF(Filter!$L$5="Nur BÜ-Schlüssel",ISNUMBER(MATCH(H827,BUESchluessel,0)),IFERROR(INDEX(GV_Aktiv,MATCH(G827,GV_Liste,0)),Filter!$H$18)))),1,0)</f>
        <v>1</v>
      </c>
    </row>
    <row r="828" spans="1:16" x14ac:dyDescent="0.25">
      <c r="A828" s="28">
        <v>46288</v>
      </c>
      <c r="B828" s="7" t="s">
        <v>107</v>
      </c>
      <c r="C828" s="7" t="s">
        <v>20</v>
      </c>
      <c r="D828" s="7" t="s">
        <v>19</v>
      </c>
      <c r="E828" s="7" t="s">
        <v>65</v>
      </c>
      <c r="F828" s="7" t="s">
        <v>547</v>
      </c>
      <c r="G828" s="7" t="s">
        <v>548</v>
      </c>
      <c r="H828" s="26">
        <v>73</v>
      </c>
      <c r="I828" s="26">
        <v>1</v>
      </c>
      <c r="J828" s="26">
        <v>1</v>
      </c>
      <c r="K828" s="26">
        <v>0</v>
      </c>
      <c r="L828" s="26">
        <v>1</v>
      </c>
      <c r="M828" s="26">
        <v>0</v>
      </c>
      <c r="N828" s="26">
        <v>0</v>
      </c>
      <c r="O828" s="26">
        <v>0</v>
      </c>
      <c r="P828" s="26">
        <f>IF(AND(IFERROR(INDEX(SP_Aktiv,MATCH(C828,SP_Liste,0)),TRUE),IFERROR(INDEX(PK_Aktiv,MATCH(E828,PK_Liste,0)),TRUE),IF(Filter!$L$5="Alle GeVo",TRUE,IF(Filter!$L$5="Nur BÜ-Schlüssel",ISNUMBER(MATCH(H828,BUESchluessel,0)),IFERROR(INDEX(GV_Aktiv,MATCH(G828,GV_Liste,0)),Filter!$H$18)))),1,0)</f>
        <v>0</v>
      </c>
    </row>
    <row r="829" spans="1:16" x14ac:dyDescent="0.25">
      <c r="A829" s="28">
        <v>46288</v>
      </c>
      <c r="B829" s="7" t="s">
        <v>107</v>
      </c>
      <c r="C829" s="7" t="s">
        <v>20</v>
      </c>
      <c r="D829" s="7" t="s">
        <v>25</v>
      </c>
      <c r="E829" s="7" t="s">
        <v>33</v>
      </c>
      <c r="F829" s="7" t="s">
        <v>707</v>
      </c>
      <c r="G829" s="7" t="s">
        <v>75</v>
      </c>
      <c r="H829" s="26">
        <v>108</v>
      </c>
      <c r="I829" s="26">
        <v>38</v>
      </c>
      <c r="J829" s="26">
        <v>0</v>
      </c>
      <c r="K829" s="26">
        <v>0</v>
      </c>
      <c r="L829" s="26">
        <v>5</v>
      </c>
      <c r="M829" s="26">
        <v>24</v>
      </c>
      <c r="N829" s="26">
        <v>9</v>
      </c>
      <c r="O829" s="26">
        <v>0</v>
      </c>
      <c r="P829" s="26">
        <f>IF(AND(IFERROR(INDEX(SP_Aktiv,MATCH(C829,SP_Liste,0)),TRUE),IFERROR(INDEX(PK_Aktiv,MATCH(E829,PK_Liste,0)),TRUE),IF(Filter!$L$5="Alle GeVo",TRUE,IF(Filter!$L$5="Nur BÜ-Schlüssel",ISNUMBER(MATCH(H829,BUESchluessel,0)),IFERROR(INDEX(GV_Aktiv,MATCH(G829,GV_Liste,0)),Filter!$H$18)))),1,0)</f>
        <v>1</v>
      </c>
    </row>
    <row r="830" spans="1:16" x14ac:dyDescent="0.25">
      <c r="A830" s="28">
        <v>46288</v>
      </c>
      <c r="B830" s="7" t="s">
        <v>107</v>
      </c>
      <c r="C830" s="7" t="s">
        <v>20</v>
      </c>
      <c r="D830" s="7" t="s">
        <v>19</v>
      </c>
      <c r="E830" s="7" t="s">
        <v>33</v>
      </c>
      <c r="F830" s="7" t="s">
        <v>541</v>
      </c>
      <c r="G830" s="7" t="s">
        <v>542</v>
      </c>
      <c r="H830" s="26">
        <v>815</v>
      </c>
      <c r="I830" s="26">
        <v>2</v>
      </c>
      <c r="J830" s="26">
        <v>0</v>
      </c>
      <c r="K830" s="26">
        <v>0</v>
      </c>
      <c r="L830" s="26">
        <v>1</v>
      </c>
      <c r="M830" s="26">
        <v>0</v>
      </c>
      <c r="N830" s="26">
        <v>1</v>
      </c>
      <c r="O830" s="26">
        <v>0</v>
      </c>
      <c r="P830" s="26">
        <f>IF(AND(IFERROR(INDEX(SP_Aktiv,MATCH(C830,SP_Liste,0)),TRUE),IFERROR(INDEX(PK_Aktiv,MATCH(E830,PK_Liste,0)),TRUE),IF(Filter!$L$5="Alle GeVo",TRUE,IF(Filter!$L$5="Nur BÜ-Schlüssel",ISNUMBER(MATCH(H830,BUESchluessel,0)),IFERROR(INDEX(GV_Aktiv,MATCH(G830,GV_Liste,0)),Filter!$H$18)))),1,0)</f>
        <v>1</v>
      </c>
    </row>
    <row r="831" spans="1:16" x14ac:dyDescent="0.25">
      <c r="A831" s="28">
        <v>46288</v>
      </c>
      <c r="B831" s="7" t="s">
        <v>107</v>
      </c>
      <c r="C831" s="7" t="s">
        <v>20</v>
      </c>
      <c r="D831" s="7" t="s">
        <v>19</v>
      </c>
      <c r="E831" s="7" t="s">
        <v>65</v>
      </c>
      <c r="F831" s="7" t="s">
        <v>539</v>
      </c>
      <c r="G831" s="7" t="s">
        <v>540</v>
      </c>
      <c r="H831" s="26">
        <v>404</v>
      </c>
      <c r="I831" s="26">
        <v>9</v>
      </c>
      <c r="J831" s="26">
        <v>0</v>
      </c>
      <c r="K831" s="26">
        <v>0</v>
      </c>
      <c r="L831" s="26">
        <v>2</v>
      </c>
      <c r="M831" s="26">
        <v>6</v>
      </c>
      <c r="N831" s="26">
        <v>1</v>
      </c>
      <c r="O831" s="26">
        <v>0</v>
      </c>
      <c r="P831" s="26">
        <f>IF(AND(IFERROR(INDEX(SP_Aktiv,MATCH(C831,SP_Liste,0)),TRUE),IFERROR(INDEX(PK_Aktiv,MATCH(E831,PK_Liste,0)),TRUE),IF(Filter!$L$5="Alle GeVo",TRUE,IF(Filter!$L$5="Nur BÜ-Schlüssel",ISNUMBER(MATCH(H831,BUESchluessel,0)),IFERROR(INDEX(GV_Aktiv,MATCH(G831,GV_Liste,0)),Filter!$H$18)))),1,0)</f>
        <v>0</v>
      </c>
    </row>
    <row r="832" spans="1:16" x14ac:dyDescent="0.25">
      <c r="A832" s="28">
        <v>46288</v>
      </c>
      <c r="B832" s="7" t="s">
        <v>107</v>
      </c>
      <c r="C832" s="7" t="s">
        <v>20</v>
      </c>
      <c r="D832" s="7" t="s">
        <v>23</v>
      </c>
      <c r="E832" s="7" t="s">
        <v>33</v>
      </c>
      <c r="F832" s="7" t="s">
        <v>648</v>
      </c>
      <c r="G832" s="7" t="s">
        <v>75</v>
      </c>
      <c r="H832" s="26">
        <v>108</v>
      </c>
      <c r="I832" s="26">
        <v>80</v>
      </c>
      <c r="J832" s="26">
        <v>2</v>
      </c>
      <c r="K832" s="26">
        <v>0</v>
      </c>
      <c r="L832" s="26">
        <v>18</v>
      </c>
      <c r="M832" s="26">
        <v>52</v>
      </c>
      <c r="N832" s="26">
        <v>10</v>
      </c>
      <c r="O832" s="26">
        <v>0</v>
      </c>
      <c r="P832" s="26">
        <f>IF(AND(IFERROR(INDEX(SP_Aktiv,MATCH(C832,SP_Liste,0)),TRUE),IFERROR(INDEX(PK_Aktiv,MATCH(E832,PK_Liste,0)),TRUE),IF(Filter!$L$5="Alle GeVo",TRUE,IF(Filter!$L$5="Nur BÜ-Schlüssel",ISNUMBER(MATCH(H832,BUESchluessel,0)),IFERROR(INDEX(GV_Aktiv,MATCH(G832,GV_Liste,0)),Filter!$H$18)))),1,0)</f>
        <v>1</v>
      </c>
    </row>
    <row r="833" spans="1:16" x14ac:dyDescent="0.25">
      <c r="A833" s="28">
        <v>46288</v>
      </c>
      <c r="B833" s="7" t="s">
        <v>107</v>
      </c>
      <c r="C833" s="7" t="s">
        <v>20</v>
      </c>
      <c r="D833" s="7" t="s">
        <v>19</v>
      </c>
      <c r="E833" s="7" t="s">
        <v>33</v>
      </c>
      <c r="F833" s="7" t="s">
        <v>43019</v>
      </c>
      <c r="G833" s="7" t="s">
        <v>43020</v>
      </c>
      <c r="H833" s="26">
        <v>6</v>
      </c>
      <c r="I833" s="26">
        <v>1</v>
      </c>
      <c r="J833" s="26">
        <v>1</v>
      </c>
      <c r="K833" s="26">
        <v>0</v>
      </c>
      <c r="L833" s="26">
        <v>1</v>
      </c>
      <c r="M833" s="26">
        <v>0</v>
      </c>
      <c r="N833" s="26">
        <v>0</v>
      </c>
      <c r="O833" s="26">
        <v>0</v>
      </c>
      <c r="P833" s="26">
        <f>IF(AND(IFERROR(INDEX(SP_Aktiv,MATCH(C833,SP_Liste,0)),TRUE),IFERROR(INDEX(PK_Aktiv,MATCH(E833,PK_Liste,0)),TRUE),IF(Filter!$L$5="Alle GeVo",TRUE,IF(Filter!$L$5="Nur BÜ-Schlüssel",ISNUMBER(MATCH(H833,BUESchluessel,0)),IFERROR(INDEX(GV_Aktiv,MATCH(G833,GV_Liste,0)),Filter!$H$18)))),1,0)</f>
        <v>1</v>
      </c>
    </row>
    <row r="834" spans="1:16" x14ac:dyDescent="0.25">
      <c r="A834" s="28">
        <v>46288</v>
      </c>
      <c r="B834" s="7" t="s">
        <v>107</v>
      </c>
      <c r="C834" s="7" t="s">
        <v>20</v>
      </c>
      <c r="D834" s="7" t="s">
        <v>21</v>
      </c>
      <c r="E834" s="7" t="s">
        <v>33</v>
      </c>
      <c r="F834" s="7" t="s">
        <v>543</v>
      </c>
      <c r="G834" s="7" t="s">
        <v>544</v>
      </c>
      <c r="H834" s="26">
        <v>75</v>
      </c>
      <c r="I834" s="26">
        <v>1</v>
      </c>
      <c r="J834" s="26">
        <v>0</v>
      </c>
      <c r="K834" s="26">
        <v>0</v>
      </c>
      <c r="L834" s="26">
        <v>1</v>
      </c>
      <c r="M834" s="26">
        <v>0</v>
      </c>
      <c r="N834" s="26">
        <v>0</v>
      </c>
      <c r="O834" s="26">
        <v>0</v>
      </c>
      <c r="P834" s="26">
        <f>IF(AND(IFERROR(INDEX(SP_Aktiv,MATCH(C834,SP_Liste,0)),TRUE),IFERROR(INDEX(PK_Aktiv,MATCH(E834,PK_Liste,0)),TRUE),IF(Filter!$L$5="Alle GeVo",TRUE,IF(Filter!$L$5="Nur BÜ-Schlüssel",ISNUMBER(MATCH(H834,BUESchluessel,0)),IFERROR(INDEX(GV_Aktiv,MATCH(G834,GV_Liste,0)),Filter!$H$18)))),1,0)</f>
        <v>1</v>
      </c>
    </row>
    <row r="835" spans="1:16" x14ac:dyDescent="0.25">
      <c r="A835" s="28">
        <v>46288</v>
      </c>
      <c r="B835" s="7" t="s">
        <v>107</v>
      </c>
      <c r="C835" s="7" t="s">
        <v>20</v>
      </c>
      <c r="D835" s="7" t="s">
        <v>21</v>
      </c>
      <c r="E835" s="7" t="s">
        <v>33</v>
      </c>
      <c r="F835" s="7" t="s">
        <v>545</v>
      </c>
      <c r="G835" s="7" t="s">
        <v>546</v>
      </c>
      <c r="H835" s="26">
        <v>821</v>
      </c>
      <c r="I835" s="26">
        <v>3</v>
      </c>
      <c r="J835" s="26">
        <v>0</v>
      </c>
      <c r="K835" s="26">
        <v>0</v>
      </c>
      <c r="L835" s="26">
        <v>1</v>
      </c>
      <c r="M835" s="26">
        <v>1</v>
      </c>
      <c r="N835" s="26">
        <v>1</v>
      </c>
      <c r="O835" s="26">
        <v>0</v>
      </c>
      <c r="P835" s="26">
        <f>IF(AND(IFERROR(INDEX(SP_Aktiv,MATCH(C835,SP_Liste,0)),TRUE),IFERROR(INDEX(PK_Aktiv,MATCH(E835,PK_Liste,0)),TRUE),IF(Filter!$L$5="Alle GeVo",TRUE,IF(Filter!$L$5="Nur BÜ-Schlüssel",ISNUMBER(MATCH(H835,BUESchluessel,0)),IFERROR(INDEX(GV_Aktiv,MATCH(G835,GV_Liste,0)),Filter!$H$18)))),1,0)</f>
        <v>1</v>
      </c>
    </row>
    <row r="836" spans="1:16" x14ac:dyDescent="0.25">
      <c r="A836" s="28">
        <v>46288</v>
      </c>
      <c r="B836" s="7" t="s">
        <v>107</v>
      </c>
      <c r="C836" s="7" t="s">
        <v>20</v>
      </c>
      <c r="D836" s="7" t="s">
        <v>24</v>
      </c>
      <c r="E836" s="7" t="s">
        <v>33</v>
      </c>
      <c r="F836" s="7" t="s">
        <v>736</v>
      </c>
      <c r="G836" s="7" t="s">
        <v>79</v>
      </c>
      <c r="H836" s="26">
        <v>469</v>
      </c>
      <c r="I836" s="26">
        <v>22</v>
      </c>
      <c r="J836" s="26">
        <v>0</v>
      </c>
      <c r="K836" s="26">
        <v>0</v>
      </c>
      <c r="L836" s="26">
        <v>2</v>
      </c>
      <c r="M836" s="26">
        <v>14</v>
      </c>
      <c r="N836" s="26">
        <v>6</v>
      </c>
      <c r="O836" s="26">
        <v>0</v>
      </c>
      <c r="P836" s="26">
        <f>IF(AND(IFERROR(INDEX(SP_Aktiv,MATCH(C836,SP_Liste,0)),TRUE),IFERROR(INDEX(PK_Aktiv,MATCH(E836,PK_Liste,0)),TRUE),IF(Filter!$L$5="Alle GeVo",TRUE,IF(Filter!$L$5="Nur BÜ-Schlüssel",ISNUMBER(MATCH(H836,BUESchluessel,0)),IFERROR(INDEX(GV_Aktiv,MATCH(G836,GV_Liste,0)),Filter!$H$18)))),1,0)</f>
        <v>1</v>
      </c>
    </row>
    <row r="837" spans="1:16" x14ac:dyDescent="0.25">
      <c r="A837" s="28">
        <v>46288</v>
      </c>
      <c r="B837" s="7" t="s">
        <v>107</v>
      </c>
      <c r="C837" s="7" t="s">
        <v>20</v>
      </c>
      <c r="D837" s="7" t="s">
        <v>24</v>
      </c>
      <c r="E837" s="7" t="s">
        <v>33</v>
      </c>
      <c r="F837" s="7" t="s">
        <v>549</v>
      </c>
      <c r="G837" s="7" t="s">
        <v>548</v>
      </c>
      <c r="H837" s="26">
        <v>73</v>
      </c>
      <c r="I837" s="26">
        <v>4</v>
      </c>
      <c r="J837" s="26">
        <v>0</v>
      </c>
      <c r="K837" s="26">
        <v>0</v>
      </c>
      <c r="L837" s="26">
        <v>3</v>
      </c>
      <c r="M837" s="26">
        <v>1</v>
      </c>
      <c r="N837" s="26">
        <v>0</v>
      </c>
      <c r="O837" s="26">
        <v>0</v>
      </c>
      <c r="P837" s="26">
        <f>IF(AND(IFERROR(INDEX(SP_Aktiv,MATCH(C837,SP_Liste,0)),TRUE),IFERROR(INDEX(PK_Aktiv,MATCH(E837,PK_Liste,0)),TRUE),IF(Filter!$L$5="Alle GeVo",TRUE,IF(Filter!$L$5="Nur BÜ-Schlüssel",ISNUMBER(MATCH(H837,BUESchluessel,0)),IFERROR(INDEX(GV_Aktiv,MATCH(G837,GV_Liste,0)),Filter!$H$18)))),1,0)</f>
        <v>1</v>
      </c>
    </row>
    <row r="838" spans="1:16" x14ac:dyDescent="0.25">
      <c r="A838" s="28">
        <v>46288</v>
      </c>
      <c r="B838" s="7" t="s">
        <v>107</v>
      </c>
      <c r="C838" s="7" t="s">
        <v>20</v>
      </c>
      <c r="D838" s="7" t="s">
        <v>21</v>
      </c>
      <c r="E838" s="7" t="s">
        <v>33</v>
      </c>
      <c r="F838" s="7" t="s">
        <v>550</v>
      </c>
      <c r="G838" s="7" t="s">
        <v>548</v>
      </c>
      <c r="H838" s="26">
        <v>73</v>
      </c>
      <c r="I838" s="26">
        <v>8</v>
      </c>
      <c r="J838" s="26">
        <v>0</v>
      </c>
      <c r="K838" s="26">
        <v>0</v>
      </c>
      <c r="L838" s="26">
        <v>1</v>
      </c>
      <c r="M838" s="26">
        <v>0</v>
      </c>
      <c r="N838" s="26">
        <v>7</v>
      </c>
      <c r="O838" s="26">
        <v>0</v>
      </c>
      <c r="P838" s="26">
        <f>IF(AND(IFERROR(INDEX(SP_Aktiv,MATCH(C838,SP_Liste,0)),TRUE),IFERROR(INDEX(PK_Aktiv,MATCH(E838,PK_Liste,0)),TRUE),IF(Filter!$L$5="Alle GeVo",TRUE,IF(Filter!$L$5="Nur BÜ-Schlüssel",ISNUMBER(MATCH(H838,BUESchluessel,0)),IFERROR(INDEX(GV_Aktiv,MATCH(G838,GV_Liste,0)),Filter!$H$18)))),1,0)</f>
        <v>1</v>
      </c>
    </row>
    <row r="839" spans="1:16" x14ac:dyDescent="0.25">
      <c r="A839" s="28">
        <v>46288</v>
      </c>
      <c r="B839" s="7" t="s">
        <v>107</v>
      </c>
      <c r="C839" s="7" t="s">
        <v>20</v>
      </c>
      <c r="D839" s="7" t="s">
        <v>19</v>
      </c>
      <c r="E839" s="7" t="s">
        <v>33</v>
      </c>
      <c r="F839" s="7" t="s">
        <v>551</v>
      </c>
      <c r="G839" s="7" t="s">
        <v>552</v>
      </c>
      <c r="H839" s="26">
        <v>601</v>
      </c>
      <c r="I839" s="26">
        <v>18</v>
      </c>
      <c r="J839" s="26">
        <v>0</v>
      </c>
      <c r="K839" s="26">
        <v>0</v>
      </c>
      <c r="L839" s="26">
        <v>8</v>
      </c>
      <c r="M839" s="26">
        <v>9</v>
      </c>
      <c r="N839" s="26">
        <v>1</v>
      </c>
      <c r="O839" s="26">
        <v>0</v>
      </c>
      <c r="P839" s="26">
        <f>IF(AND(IFERROR(INDEX(SP_Aktiv,MATCH(C839,SP_Liste,0)),TRUE),IFERROR(INDEX(PK_Aktiv,MATCH(E839,PK_Liste,0)),TRUE),IF(Filter!$L$5="Alle GeVo",TRUE,IF(Filter!$L$5="Nur BÜ-Schlüssel",ISNUMBER(MATCH(H839,BUESchluessel,0)),IFERROR(INDEX(GV_Aktiv,MATCH(G839,GV_Liste,0)),Filter!$H$18)))),1,0)</f>
        <v>1</v>
      </c>
    </row>
    <row r="840" spans="1:16" x14ac:dyDescent="0.25">
      <c r="A840" s="28">
        <v>46288</v>
      </c>
      <c r="B840" s="7" t="s">
        <v>107</v>
      </c>
      <c r="C840" s="7" t="s">
        <v>20</v>
      </c>
      <c r="D840" s="7" t="s">
        <v>27</v>
      </c>
      <c r="E840" s="7" t="s">
        <v>33</v>
      </c>
      <c r="F840" s="7" t="s">
        <v>1002</v>
      </c>
      <c r="G840" s="7" t="s">
        <v>79</v>
      </c>
      <c r="H840" s="26">
        <v>469</v>
      </c>
      <c r="I840" s="26">
        <v>1</v>
      </c>
      <c r="J840" s="26">
        <v>0</v>
      </c>
      <c r="K840" s="26">
        <v>0</v>
      </c>
      <c r="L840" s="26">
        <v>0</v>
      </c>
      <c r="M840" s="26">
        <v>1</v>
      </c>
      <c r="N840" s="26">
        <v>0</v>
      </c>
      <c r="O840" s="26">
        <v>0</v>
      </c>
      <c r="P840" s="26">
        <f>IF(AND(IFERROR(INDEX(SP_Aktiv,MATCH(C840,SP_Liste,0)),TRUE),IFERROR(INDEX(PK_Aktiv,MATCH(E840,PK_Liste,0)),TRUE),IF(Filter!$L$5="Alle GeVo",TRUE,IF(Filter!$L$5="Nur BÜ-Schlüssel",ISNUMBER(MATCH(H840,BUESchluessel,0)),IFERROR(INDEX(GV_Aktiv,MATCH(G840,GV_Liste,0)),Filter!$H$18)))),1,0)</f>
        <v>1</v>
      </c>
    </row>
    <row r="841" spans="1:16" x14ac:dyDescent="0.25">
      <c r="A841" s="28">
        <v>46288</v>
      </c>
      <c r="B841" s="7" t="s">
        <v>107</v>
      </c>
      <c r="C841" s="7" t="s">
        <v>20</v>
      </c>
      <c r="D841" s="7" t="s">
        <v>19</v>
      </c>
      <c r="E841" s="7" t="s">
        <v>33</v>
      </c>
      <c r="F841" s="7" t="s">
        <v>554</v>
      </c>
      <c r="G841" s="7" t="s">
        <v>555</v>
      </c>
      <c r="H841" s="26">
        <v>731</v>
      </c>
      <c r="I841" s="26">
        <v>1</v>
      </c>
      <c r="J841" s="26">
        <v>0</v>
      </c>
      <c r="K841" s="26">
        <v>0</v>
      </c>
      <c r="L841" s="26">
        <v>1</v>
      </c>
      <c r="M841" s="26">
        <v>0</v>
      </c>
      <c r="N841" s="26">
        <v>0</v>
      </c>
      <c r="O841" s="26">
        <v>0</v>
      </c>
      <c r="P841" s="26">
        <f>IF(AND(IFERROR(INDEX(SP_Aktiv,MATCH(C841,SP_Liste,0)),TRUE),IFERROR(INDEX(PK_Aktiv,MATCH(E841,PK_Liste,0)),TRUE),IF(Filter!$L$5="Alle GeVo",TRUE,IF(Filter!$L$5="Nur BÜ-Schlüssel",ISNUMBER(MATCH(H841,BUESchluessel,0)),IFERROR(INDEX(GV_Aktiv,MATCH(G841,GV_Liste,0)),Filter!$H$18)))),1,0)</f>
        <v>1</v>
      </c>
    </row>
    <row r="842" spans="1:16" x14ac:dyDescent="0.25">
      <c r="A842" s="28">
        <v>46288</v>
      </c>
      <c r="B842" s="7" t="s">
        <v>107</v>
      </c>
      <c r="C842" s="7" t="s">
        <v>16</v>
      </c>
      <c r="D842" s="7" t="s">
        <v>17</v>
      </c>
      <c r="E842" s="7" t="s">
        <v>33</v>
      </c>
      <c r="F842" s="7" t="s">
        <v>558</v>
      </c>
      <c r="G842" s="7" t="s">
        <v>557</v>
      </c>
      <c r="H842" s="26">
        <v>158</v>
      </c>
      <c r="I842" s="26">
        <v>3</v>
      </c>
      <c r="J842" s="26">
        <v>0</v>
      </c>
      <c r="K842" s="26">
        <v>2</v>
      </c>
      <c r="L842" s="26">
        <v>2</v>
      </c>
      <c r="M842" s="26">
        <v>1</v>
      </c>
      <c r="N842" s="26">
        <v>0</v>
      </c>
      <c r="O842" s="26">
        <v>0</v>
      </c>
      <c r="P842" s="26">
        <f>IF(AND(IFERROR(INDEX(SP_Aktiv,MATCH(C842,SP_Liste,0)),TRUE),IFERROR(INDEX(PK_Aktiv,MATCH(E842,PK_Liste,0)),TRUE),IF(Filter!$L$5="Alle GeVo",TRUE,IF(Filter!$L$5="Nur BÜ-Schlüssel",ISNUMBER(MATCH(H842,BUESchluessel,0)),IFERROR(INDEX(GV_Aktiv,MATCH(G842,GV_Liste,0)),Filter!$H$18)))),1,0)</f>
        <v>1</v>
      </c>
    </row>
    <row r="843" spans="1:16" x14ac:dyDescent="0.25">
      <c r="A843" s="28">
        <v>46288</v>
      </c>
      <c r="B843" s="7" t="s">
        <v>107</v>
      </c>
      <c r="C843" s="7" t="s">
        <v>20</v>
      </c>
      <c r="D843" s="7" t="s">
        <v>21</v>
      </c>
      <c r="E843" s="7" t="s">
        <v>33</v>
      </c>
      <c r="F843" s="7" t="s">
        <v>564</v>
      </c>
      <c r="G843" s="7" t="s">
        <v>557</v>
      </c>
      <c r="H843" s="26">
        <v>158</v>
      </c>
      <c r="I843" s="26">
        <v>16</v>
      </c>
      <c r="J843" s="26">
        <v>0</v>
      </c>
      <c r="K843" s="26">
        <v>1</v>
      </c>
      <c r="L843" s="26">
        <v>8</v>
      </c>
      <c r="M843" s="26">
        <v>5</v>
      </c>
      <c r="N843" s="26">
        <v>3</v>
      </c>
      <c r="O843" s="26">
        <v>0</v>
      </c>
      <c r="P843" s="26">
        <f>IF(AND(IFERROR(INDEX(SP_Aktiv,MATCH(C843,SP_Liste,0)),TRUE),IFERROR(INDEX(PK_Aktiv,MATCH(E843,PK_Liste,0)),TRUE),IF(Filter!$L$5="Alle GeVo",TRUE,IF(Filter!$L$5="Nur BÜ-Schlüssel",ISNUMBER(MATCH(H843,BUESchluessel,0)),IFERROR(INDEX(GV_Aktiv,MATCH(G843,GV_Liste,0)),Filter!$H$18)))),1,0)</f>
        <v>1</v>
      </c>
    </row>
    <row r="844" spans="1:16" x14ac:dyDescent="0.25">
      <c r="A844" s="28">
        <v>46288</v>
      </c>
      <c r="B844" s="7" t="s">
        <v>107</v>
      </c>
      <c r="C844" s="7" t="s">
        <v>20</v>
      </c>
      <c r="D844" s="7" t="s">
        <v>22</v>
      </c>
      <c r="E844" s="7" t="s">
        <v>33</v>
      </c>
      <c r="F844" s="7" t="s">
        <v>567</v>
      </c>
      <c r="G844" s="7" t="s">
        <v>568</v>
      </c>
      <c r="H844" s="26">
        <v>11</v>
      </c>
      <c r="I844" s="26">
        <v>1</v>
      </c>
      <c r="J844" s="26">
        <v>0</v>
      </c>
      <c r="K844" s="26">
        <v>0</v>
      </c>
      <c r="L844" s="26">
        <v>1</v>
      </c>
      <c r="M844" s="26">
        <v>0</v>
      </c>
      <c r="N844" s="26">
        <v>0</v>
      </c>
      <c r="O844" s="26">
        <v>0</v>
      </c>
      <c r="P844" s="26">
        <f>IF(AND(IFERROR(INDEX(SP_Aktiv,MATCH(C844,SP_Liste,0)),TRUE),IFERROR(INDEX(PK_Aktiv,MATCH(E844,PK_Liste,0)),TRUE),IF(Filter!$L$5="Alle GeVo",TRUE,IF(Filter!$L$5="Nur BÜ-Schlüssel",ISNUMBER(MATCH(H844,BUESchluessel,0)),IFERROR(INDEX(GV_Aktiv,MATCH(G844,GV_Liste,0)),Filter!$H$18)))),1,0)</f>
        <v>1</v>
      </c>
    </row>
    <row r="845" spans="1:16" x14ac:dyDescent="0.25">
      <c r="A845" s="28">
        <v>46288</v>
      </c>
      <c r="B845" s="7" t="s">
        <v>107</v>
      </c>
      <c r="C845" s="7" t="s">
        <v>20</v>
      </c>
      <c r="D845" s="7" t="s">
        <v>21</v>
      </c>
      <c r="E845" s="7" t="s">
        <v>33</v>
      </c>
      <c r="F845" s="7" t="s">
        <v>570</v>
      </c>
      <c r="G845" s="7" t="s">
        <v>73</v>
      </c>
      <c r="H845" s="26">
        <v>40</v>
      </c>
      <c r="I845" s="26">
        <v>19</v>
      </c>
      <c r="J845" s="26">
        <v>0</v>
      </c>
      <c r="K845" s="26">
        <v>0</v>
      </c>
      <c r="L845" s="26">
        <v>12</v>
      </c>
      <c r="M845" s="26">
        <v>4</v>
      </c>
      <c r="N845" s="26">
        <v>3</v>
      </c>
      <c r="O845" s="26">
        <v>0</v>
      </c>
      <c r="P845" s="26">
        <f>IF(AND(IFERROR(INDEX(SP_Aktiv,MATCH(C845,SP_Liste,0)),TRUE),IFERROR(INDEX(PK_Aktiv,MATCH(E845,PK_Liste,0)),TRUE),IF(Filter!$L$5="Alle GeVo",TRUE,IF(Filter!$L$5="Nur BÜ-Schlüssel",ISNUMBER(MATCH(H845,BUESchluessel,0)),IFERROR(INDEX(GV_Aktiv,MATCH(G845,GV_Liste,0)),Filter!$H$18)))),1,0)</f>
        <v>1</v>
      </c>
    </row>
    <row r="846" spans="1:16" x14ac:dyDescent="0.25">
      <c r="A846" s="28">
        <v>46288</v>
      </c>
      <c r="B846" s="7" t="s">
        <v>107</v>
      </c>
      <c r="C846" s="7" t="s">
        <v>14</v>
      </c>
      <c r="D846" s="7" t="s">
        <v>14</v>
      </c>
      <c r="E846" s="7" t="s">
        <v>34</v>
      </c>
      <c r="F846" s="7" t="s">
        <v>497</v>
      </c>
      <c r="G846" s="7" t="s">
        <v>498</v>
      </c>
      <c r="H846" s="26">
        <v>0</v>
      </c>
      <c r="I846" s="26">
        <v>3</v>
      </c>
      <c r="J846" s="26">
        <v>0</v>
      </c>
      <c r="K846" s="26">
        <v>1</v>
      </c>
      <c r="L846" s="26">
        <v>1</v>
      </c>
      <c r="M846" s="26">
        <v>2</v>
      </c>
      <c r="N846" s="26">
        <v>0</v>
      </c>
      <c r="O846" s="26">
        <v>0</v>
      </c>
      <c r="P846" s="26">
        <f>IF(AND(IFERROR(INDEX(SP_Aktiv,MATCH(C846,SP_Liste,0)),TRUE),IFERROR(INDEX(PK_Aktiv,MATCH(E846,PK_Liste,0)),TRUE),IF(Filter!$L$5="Alle GeVo",TRUE,IF(Filter!$L$5="Nur BÜ-Schlüssel",ISNUMBER(MATCH(H846,BUESchluessel,0)),IFERROR(INDEX(GV_Aktiv,MATCH(G846,GV_Liste,0)),Filter!$H$18)))),1,0)</f>
        <v>1</v>
      </c>
    </row>
    <row r="847" spans="1:16" x14ac:dyDescent="0.25">
      <c r="A847" s="28">
        <v>46288</v>
      </c>
      <c r="B847" s="7" t="s">
        <v>107</v>
      </c>
      <c r="C847" s="7" t="s">
        <v>16</v>
      </c>
      <c r="D847" s="7" t="s">
        <v>15</v>
      </c>
      <c r="E847" s="7" t="s">
        <v>33</v>
      </c>
      <c r="F847" s="7" t="s">
        <v>571</v>
      </c>
      <c r="G847" s="7" t="s">
        <v>501</v>
      </c>
      <c r="H847" s="26">
        <v>202</v>
      </c>
      <c r="I847" s="26">
        <v>8</v>
      </c>
      <c r="J847" s="26">
        <v>0</v>
      </c>
      <c r="K847" s="26">
        <v>1</v>
      </c>
      <c r="L847" s="26">
        <v>1</v>
      </c>
      <c r="M847" s="26">
        <v>6</v>
      </c>
      <c r="N847" s="26">
        <v>1</v>
      </c>
      <c r="O847" s="26">
        <v>0</v>
      </c>
      <c r="P847" s="26">
        <f>IF(AND(IFERROR(INDEX(SP_Aktiv,MATCH(C847,SP_Liste,0)),TRUE),IFERROR(INDEX(PK_Aktiv,MATCH(E847,PK_Liste,0)),TRUE),IF(Filter!$L$5="Alle GeVo",TRUE,IF(Filter!$L$5="Nur BÜ-Schlüssel",ISNUMBER(MATCH(H847,BUESchluessel,0)),IFERROR(INDEX(GV_Aktiv,MATCH(G847,GV_Liste,0)),Filter!$H$18)))),1,0)</f>
        <v>1</v>
      </c>
    </row>
    <row r="848" spans="1:16" x14ac:dyDescent="0.25">
      <c r="A848" s="28">
        <v>46288</v>
      </c>
      <c r="B848" s="7" t="s">
        <v>107</v>
      </c>
      <c r="C848" s="7" t="s">
        <v>20</v>
      </c>
      <c r="D848" s="7" t="s">
        <v>19</v>
      </c>
      <c r="E848" s="7" t="s">
        <v>33</v>
      </c>
      <c r="F848" s="7" t="s">
        <v>572</v>
      </c>
      <c r="G848" s="7" t="s">
        <v>573</v>
      </c>
      <c r="H848" s="26">
        <v>489</v>
      </c>
      <c r="I848" s="26">
        <v>2</v>
      </c>
      <c r="J848" s="26">
        <v>0</v>
      </c>
      <c r="K848" s="26">
        <v>0</v>
      </c>
      <c r="L848" s="26">
        <v>1</v>
      </c>
      <c r="M848" s="26">
        <v>1</v>
      </c>
      <c r="N848" s="26">
        <v>0</v>
      </c>
      <c r="O848" s="26">
        <v>0</v>
      </c>
      <c r="P848" s="26">
        <f>IF(AND(IFERROR(INDEX(SP_Aktiv,MATCH(C848,SP_Liste,0)),TRUE),IFERROR(INDEX(PK_Aktiv,MATCH(E848,PK_Liste,0)),TRUE),IF(Filter!$L$5="Alle GeVo",TRUE,IF(Filter!$L$5="Nur BÜ-Schlüssel",ISNUMBER(MATCH(H848,BUESchluessel,0)),IFERROR(INDEX(GV_Aktiv,MATCH(G848,GV_Liste,0)),Filter!$H$18)))),1,0)</f>
        <v>1</v>
      </c>
    </row>
    <row r="849" spans="1:16" x14ac:dyDescent="0.25">
      <c r="A849" s="28">
        <v>46288</v>
      </c>
      <c r="B849" s="7" t="s">
        <v>107</v>
      </c>
      <c r="C849" s="7" t="s">
        <v>20</v>
      </c>
      <c r="D849" s="7" t="s">
        <v>21</v>
      </c>
      <c r="E849" s="7" t="s">
        <v>33</v>
      </c>
      <c r="F849" s="7" t="s">
        <v>574</v>
      </c>
      <c r="G849" s="7" t="s">
        <v>575</v>
      </c>
      <c r="H849" s="26">
        <v>768</v>
      </c>
      <c r="I849" s="26">
        <v>19</v>
      </c>
      <c r="J849" s="26">
        <v>0</v>
      </c>
      <c r="K849" s="26">
        <v>1</v>
      </c>
      <c r="L849" s="26">
        <v>7</v>
      </c>
      <c r="M849" s="26">
        <v>11</v>
      </c>
      <c r="N849" s="26">
        <v>1</v>
      </c>
      <c r="O849" s="26">
        <v>0</v>
      </c>
      <c r="P849" s="26">
        <f>IF(AND(IFERROR(INDEX(SP_Aktiv,MATCH(C849,SP_Liste,0)),TRUE),IFERROR(INDEX(PK_Aktiv,MATCH(E849,PK_Liste,0)),TRUE),IF(Filter!$L$5="Alle GeVo",TRUE,IF(Filter!$L$5="Nur BÜ-Schlüssel",ISNUMBER(MATCH(H849,BUESchluessel,0)),IFERROR(INDEX(GV_Aktiv,MATCH(G849,GV_Liste,0)),Filter!$H$18)))),1,0)</f>
        <v>1</v>
      </c>
    </row>
    <row r="850" spans="1:16" x14ac:dyDescent="0.25">
      <c r="A850" s="28">
        <v>46288</v>
      </c>
      <c r="B850" s="7" t="s">
        <v>107</v>
      </c>
      <c r="C850" s="7" t="s">
        <v>16</v>
      </c>
      <c r="D850" s="7" t="s">
        <v>17</v>
      </c>
      <c r="E850" s="7" t="s">
        <v>33</v>
      </c>
      <c r="F850" s="7" t="s">
        <v>576</v>
      </c>
      <c r="G850" s="7" t="s">
        <v>510</v>
      </c>
      <c r="H850" s="26">
        <v>135</v>
      </c>
      <c r="I850" s="26">
        <v>1</v>
      </c>
      <c r="J850" s="26">
        <v>0</v>
      </c>
      <c r="K850" s="26">
        <v>0</v>
      </c>
      <c r="L850" s="26">
        <v>1</v>
      </c>
      <c r="M850" s="26">
        <v>0</v>
      </c>
      <c r="N850" s="26">
        <v>0</v>
      </c>
      <c r="O850" s="26">
        <v>0</v>
      </c>
      <c r="P850" s="26">
        <f>IF(AND(IFERROR(INDEX(SP_Aktiv,MATCH(C850,SP_Liste,0)),TRUE),IFERROR(INDEX(PK_Aktiv,MATCH(E850,PK_Liste,0)),TRUE),IF(Filter!$L$5="Alle GeVo",TRUE,IF(Filter!$L$5="Nur BÜ-Schlüssel",ISNUMBER(MATCH(H850,BUESchluessel,0)),IFERROR(INDEX(GV_Aktiv,MATCH(G850,GV_Liste,0)),Filter!$H$18)))),1,0)</f>
        <v>1</v>
      </c>
    </row>
    <row r="851" spans="1:16" x14ac:dyDescent="0.25">
      <c r="A851" s="28">
        <v>46288</v>
      </c>
      <c r="B851" s="7" t="s">
        <v>107</v>
      </c>
      <c r="C851" s="7" t="s">
        <v>20</v>
      </c>
      <c r="D851" s="7" t="s">
        <v>19</v>
      </c>
      <c r="E851" s="7" t="s">
        <v>33</v>
      </c>
      <c r="F851" s="7" t="s">
        <v>577</v>
      </c>
      <c r="G851" s="7" t="s">
        <v>578</v>
      </c>
      <c r="H851" s="26">
        <v>216</v>
      </c>
      <c r="I851" s="26">
        <v>1</v>
      </c>
      <c r="J851" s="26">
        <v>0</v>
      </c>
      <c r="K851" s="26">
        <v>0</v>
      </c>
      <c r="L851" s="26">
        <v>1</v>
      </c>
      <c r="M851" s="26">
        <v>0</v>
      </c>
      <c r="N851" s="26">
        <v>0</v>
      </c>
      <c r="O851" s="26">
        <v>0</v>
      </c>
      <c r="P851" s="26">
        <f>IF(AND(IFERROR(INDEX(SP_Aktiv,MATCH(C851,SP_Liste,0)),TRUE),IFERROR(INDEX(PK_Aktiv,MATCH(E851,PK_Liste,0)),TRUE),IF(Filter!$L$5="Alle GeVo",TRUE,IF(Filter!$L$5="Nur BÜ-Schlüssel",ISNUMBER(MATCH(H851,BUESchluessel,0)),IFERROR(INDEX(GV_Aktiv,MATCH(G851,GV_Liste,0)),Filter!$H$18)))),1,0)</f>
        <v>1</v>
      </c>
    </row>
    <row r="852" spans="1:16" x14ac:dyDescent="0.25">
      <c r="A852" s="28">
        <v>46288</v>
      </c>
      <c r="B852" s="7" t="s">
        <v>107</v>
      </c>
      <c r="C852" s="7" t="s">
        <v>20</v>
      </c>
      <c r="D852" s="7" t="s">
        <v>19</v>
      </c>
      <c r="E852" s="7" t="s">
        <v>33</v>
      </c>
      <c r="F852" s="7" t="s">
        <v>579</v>
      </c>
      <c r="G852" s="7" t="s">
        <v>580</v>
      </c>
      <c r="H852" s="26">
        <v>381</v>
      </c>
      <c r="I852" s="26">
        <v>1</v>
      </c>
      <c r="J852" s="26">
        <v>0</v>
      </c>
      <c r="K852" s="26">
        <v>0</v>
      </c>
      <c r="L852" s="26">
        <v>1</v>
      </c>
      <c r="M852" s="26">
        <v>0</v>
      </c>
      <c r="N852" s="26">
        <v>0</v>
      </c>
      <c r="O852" s="26">
        <v>0</v>
      </c>
      <c r="P852" s="26">
        <f>IF(AND(IFERROR(INDEX(SP_Aktiv,MATCH(C852,SP_Liste,0)),TRUE),IFERROR(INDEX(PK_Aktiv,MATCH(E852,PK_Liste,0)),TRUE),IF(Filter!$L$5="Alle GeVo",TRUE,IF(Filter!$L$5="Nur BÜ-Schlüssel",ISNUMBER(MATCH(H852,BUESchluessel,0)),IFERROR(INDEX(GV_Aktiv,MATCH(G852,GV_Liste,0)),Filter!$H$18)))),1,0)</f>
        <v>1</v>
      </c>
    </row>
    <row r="853" spans="1:16" x14ac:dyDescent="0.25">
      <c r="A853" s="28">
        <v>46288</v>
      </c>
      <c r="B853" s="7" t="s">
        <v>107</v>
      </c>
      <c r="C853" s="7" t="s">
        <v>14</v>
      </c>
      <c r="D853" s="7" t="s">
        <v>14</v>
      </c>
      <c r="E853" s="7" t="s">
        <v>64</v>
      </c>
      <c r="F853" s="7" t="s">
        <v>637</v>
      </c>
      <c r="G853" s="7" t="s">
        <v>638</v>
      </c>
      <c r="H853" s="26">
        <v>5030</v>
      </c>
      <c r="I853" s="26">
        <v>28</v>
      </c>
      <c r="J853" s="26">
        <v>3</v>
      </c>
      <c r="K853" s="26">
        <v>3</v>
      </c>
      <c r="L853" s="26">
        <v>11</v>
      </c>
      <c r="M853" s="26">
        <v>17</v>
      </c>
      <c r="N853" s="26">
        <v>0</v>
      </c>
      <c r="O853" s="26">
        <v>0</v>
      </c>
      <c r="P853" s="26">
        <f>IF(AND(IFERROR(INDEX(SP_Aktiv,MATCH(C853,SP_Liste,0)),TRUE),IFERROR(INDEX(PK_Aktiv,MATCH(E853,PK_Liste,0)),TRUE),IF(Filter!$L$5="Alle GeVo",TRUE,IF(Filter!$L$5="Nur BÜ-Schlüssel",ISNUMBER(MATCH(H853,BUESchluessel,0)),IFERROR(INDEX(GV_Aktiv,MATCH(G853,GV_Liste,0)),Filter!$H$18)))),1,0)</f>
        <v>0</v>
      </c>
    </row>
    <row r="854" spans="1:16" x14ac:dyDescent="0.25">
      <c r="A854" s="28">
        <v>46288</v>
      </c>
      <c r="B854" s="7" t="s">
        <v>107</v>
      </c>
      <c r="C854" s="7" t="s">
        <v>14</v>
      </c>
      <c r="D854" s="7" t="s">
        <v>14</v>
      </c>
      <c r="E854" s="7" t="s">
        <v>34</v>
      </c>
      <c r="F854" s="7" t="s">
        <v>757</v>
      </c>
      <c r="G854" s="7" t="s">
        <v>758</v>
      </c>
      <c r="H854" s="26">
        <v>6083</v>
      </c>
      <c r="I854" s="26">
        <v>28</v>
      </c>
      <c r="J854" s="26">
        <v>15</v>
      </c>
      <c r="K854" s="26">
        <v>7</v>
      </c>
      <c r="L854" s="26">
        <v>5</v>
      </c>
      <c r="M854" s="26">
        <v>23</v>
      </c>
      <c r="N854" s="26">
        <v>0</v>
      </c>
      <c r="O854" s="26">
        <v>0</v>
      </c>
      <c r="P854" s="26">
        <f>IF(AND(IFERROR(INDEX(SP_Aktiv,MATCH(C854,SP_Liste,0)),TRUE),IFERROR(INDEX(PK_Aktiv,MATCH(E854,PK_Liste,0)),TRUE),IF(Filter!$L$5="Alle GeVo",TRUE,IF(Filter!$L$5="Nur BÜ-Schlüssel",ISNUMBER(MATCH(H854,BUESchluessel,0)),IFERROR(INDEX(GV_Aktiv,MATCH(G854,GV_Liste,0)),Filter!$H$18)))),1,0)</f>
        <v>1</v>
      </c>
    </row>
    <row r="855" spans="1:16" x14ac:dyDescent="0.25">
      <c r="A855" s="28">
        <v>46288</v>
      </c>
      <c r="B855" s="7" t="s">
        <v>107</v>
      </c>
      <c r="C855" s="7" t="s">
        <v>14</v>
      </c>
      <c r="D855" s="7" t="s">
        <v>14</v>
      </c>
      <c r="E855" s="7" t="s">
        <v>34</v>
      </c>
      <c r="F855" s="7" t="s">
        <v>518</v>
      </c>
      <c r="G855" s="7" t="s">
        <v>519</v>
      </c>
      <c r="H855" s="26">
        <v>5077</v>
      </c>
      <c r="I855" s="26">
        <v>91</v>
      </c>
      <c r="J855" s="26">
        <v>8</v>
      </c>
      <c r="K855" s="26">
        <v>2</v>
      </c>
      <c r="L855" s="26">
        <v>59</v>
      </c>
      <c r="M855" s="26">
        <v>32</v>
      </c>
      <c r="N855" s="26">
        <v>0</v>
      </c>
      <c r="O855" s="26">
        <v>0</v>
      </c>
      <c r="P855" s="26">
        <f>IF(AND(IFERROR(INDEX(SP_Aktiv,MATCH(C855,SP_Liste,0)),TRUE),IFERROR(INDEX(PK_Aktiv,MATCH(E855,PK_Liste,0)),TRUE),IF(Filter!$L$5="Alle GeVo",TRUE,IF(Filter!$L$5="Nur BÜ-Schlüssel",ISNUMBER(MATCH(H855,BUESchluessel,0)),IFERROR(INDEX(GV_Aktiv,MATCH(G855,GV_Liste,0)),Filter!$H$18)))),1,0)</f>
        <v>1</v>
      </c>
    </row>
    <row r="856" spans="1:16" x14ac:dyDescent="0.25">
      <c r="A856" s="28">
        <v>46288</v>
      </c>
      <c r="B856" s="7" t="s">
        <v>107</v>
      </c>
      <c r="C856" s="7" t="s">
        <v>14</v>
      </c>
      <c r="D856" s="7" t="s">
        <v>14</v>
      </c>
      <c r="E856" s="7" t="s">
        <v>34</v>
      </c>
      <c r="F856" s="7" t="s">
        <v>635</v>
      </c>
      <c r="G856" s="7" t="s">
        <v>636</v>
      </c>
      <c r="H856" s="26">
        <v>6077</v>
      </c>
      <c r="I856" s="26">
        <v>13</v>
      </c>
      <c r="J856" s="26">
        <v>1</v>
      </c>
      <c r="K856" s="26">
        <v>1</v>
      </c>
      <c r="L856" s="26">
        <v>9</v>
      </c>
      <c r="M856" s="26">
        <v>4</v>
      </c>
      <c r="N856" s="26">
        <v>0</v>
      </c>
      <c r="O856" s="26">
        <v>0</v>
      </c>
      <c r="P856" s="26">
        <f>IF(AND(IFERROR(INDEX(SP_Aktiv,MATCH(C856,SP_Liste,0)),TRUE),IFERROR(INDEX(PK_Aktiv,MATCH(E856,PK_Liste,0)),TRUE),IF(Filter!$L$5="Alle GeVo",TRUE,IF(Filter!$L$5="Nur BÜ-Schlüssel",ISNUMBER(MATCH(H856,BUESchluessel,0)),IFERROR(INDEX(GV_Aktiv,MATCH(G856,GV_Liste,0)),Filter!$H$18)))),1,0)</f>
        <v>1</v>
      </c>
    </row>
    <row r="857" spans="1:16" x14ac:dyDescent="0.25">
      <c r="A857" s="28">
        <v>46288</v>
      </c>
      <c r="B857" s="7" t="s">
        <v>107</v>
      </c>
      <c r="C857" s="7" t="s">
        <v>14</v>
      </c>
      <c r="D857" s="7" t="s">
        <v>14</v>
      </c>
      <c r="E857" s="7" t="s">
        <v>69</v>
      </c>
      <c r="F857" s="7" t="s">
        <v>520</v>
      </c>
      <c r="G857" s="7" t="s">
        <v>83</v>
      </c>
      <c r="H857" s="26">
        <v>2015</v>
      </c>
      <c r="I857" s="26">
        <v>169</v>
      </c>
      <c r="J857" s="26">
        <v>0</v>
      </c>
      <c r="K857" s="26">
        <v>109</v>
      </c>
      <c r="L857" s="26">
        <v>90</v>
      </c>
      <c r="M857" s="26">
        <v>71</v>
      </c>
      <c r="N857" s="26">
        <v>3</v>
      </c>
      <c r="O857" s="26">
        <v>5</v>
      </c>
      <c r="P857" s="26">
        <f>IF(AND(IFERROR(INDEX(SP_Aktiv,MATCH(C857,SP_Liste,0)),TRUE),IFERROR(INDEX(PK_Aktiv,MATCH(E857,PK_Liste,0)),TRUE),IF(Filter!$L$5="Alle GeVo",TRUE,IF(Filter!$L$5="Nur BÜ-Schlüssel",ISNUMBER(MATCH(H857,BUESchluessel,0)),IFERROR(INDEX(GV_Aktiv,MATCH(G857,GV_Liste,0)),Filter!$H$18)))),1,0)</f>
        <v>0</v>
      </c>
    </row>
    <row r="858" spans="1:16" x14ac:dyDescent="0.25">
      <c r="A858" s="28">
        <v>46288</v>
      </c>
      <c r="B858" s="7" t="s">
        <v>107</v>
      </c>
      <c r="C858" s="7" t="s">
        <v>14</v>
      </c>
      <c r="D858" s="7" t="s">
        <v>14</v>
      </c>
      <c r="E858" s="7" t="s">
        <v>34</v>
      </c>
      <c r="F858" s="7" t="s">
        <v>637</v>
      </c>
      <c r="G858" s="7" t="s">
        <v>638</v>
      </c>
      <c r="H858" s="26">
        <v>5030</v>
      </c>
      <c r="I858" s="26">
        <v>18</v>
      </c>
      <c r="J858" s="26">
        <v>3</v>
      </c>
      <c r="K858" s="26">
        <v>1</v>
      </c>
      <c r="L858" s="26">
        <v>8</v>
      </c>
      <c r="M858" s="26">
        <v>10</v>
      </c>
      <c r="N858" s="26">
        <v>0</v>
      </c>
      <c r="O858" s="26">
        <v>0</v>
      </c>
      <c r="P858" s="26">
        <f>IF(AND(IFERROR(INDEX(SP_Aktiv,MATCH(C858,SP_Liste,0)),TRUE),IFERROR(INDEX(PK_Aktiv,MATCH(E858,PK_Liste,0)),TRUE),IF(Filter!$L$5="Alle GeVo",TRUE,IF(Filter!$L$5="Nur BÜ-Schlüssel",ISNUMBER(MATCH(H858,BUESchluessel,0)),IFERROR(INDEX(GV_Aktiv,MATCH(G858,GV_Liste,0)),Filter!$H$18)))),1,0)</f>
        <v>1</v>
      </c>
    </row>
    <row r="859" spans="1:16" x14ac:dyDescent="0.25">
      <c r="A859" s="28">
        <v>46288</v>
      </c>
      <c r="B859" s="7" t="s">
        <v>107</v>
      </c>
      <c r="C859" s="7" t="s">
        <v>20</v>
      </c>
      <c r="D859" s="7" t="s">
        <v>21</v>
      </c>
      <c r="E859" s="7" t="s">
        <v>33</v>
      </c>
      <c r="F859" s="7" t="s">
        <v>582</v>
      </c>
      <c r="G859" s="7" t="s">
        <v>74</v>
      </c>
      <c r="H859" s="26">
        <v>67</v>
      </c>
      <c r="I859" s="26">
        <v>625</v>
      </c>
      <c r="J859" s="26">
        <v>3</v>
      </c>
      <c r="K859" s="26">
        <v>7</v>
      </c>
      <c r="L859" s="26">
        <v>35</v>
      </c>
      <c r="M859" s="26">
        <v>419</v>
      </c>
      <c r="N859" s="26">
        <v>171</v>
      </c>
      <c r="O859" s="26">
        <v>0</v>
      </c>
      <c r="P859" s="26">
        <f>IF(AND(IFERROR(INDEX(SP_Aktiv,MATCH(C859,SP_Liste,0)),TRUE),IFERROR(INDEX(PK_Aktiv,MATCH(E859,PK_Liste,0)),TRUE),IF(Filter!$L$5="Alle GeVo",TRUE,IF(Filter!$L$5="Nur BÜ-Schlüssel",ISNUMBER(MATCH(H859,BUESchluessel,0)),IFERROR(INDEX(GV_Aktiv,MATCH(G859,GV_Liste,0)),Filter!$H$18)))),1,0)</f>
        <v>1</v>
      </c>
    </row>
    <row r="860" spans="1:16" x14ac:dyDescent="0.25">
      <c r="A860" s="28">
        <v>46288</v>
      </c>
      <c r="B860" s="7" t="s">
        <v>107</v>
      </c>
      <c r="C860" s="7" t="s">
        <v>20</v>
      </c>
      <c r="D860" s="7" t="s">
        <v>19</v>
      </c>
      <c r="E860" s="7" t="s">
        <v>33</v>
      </c>
      <c r="F860" s="7" t="s">
        <v>585</v>
      </c>
      <c r="G860" s="7" t="s">
        <v>529</v>
      </c>
      <c r="H860" s="26">
        <v>97</v>
      </c>
      <c r="I860" s="26">
        <v>62</v>
      </c>
      <c r="J860" s="26">
        <v>3</v>
      </c>
      <c r="K860" s="26">
        <v>0</v>
      </c>
      <c r="L860" s="26">
        <v>10</v>
      </c>
      <c r="M860" s="26">
        <v>39</v>
      </c>
      <c r="N860" s="26">
        <v>13</v>
      </c>
      <c r="O860" s="26">
        <v>0</v>
      </c>
      <c r="P860" s="26">
        <f>IF(AND(IFERROR(INDEX(SP_Aktiv,MATCH(C860,SP_Liste,0)),TRUE),IFERROR(INDEX(PK_Aktiv,MATCH(E860,PK_Liste,0)),TRUE),IF(Filter!$L$5="Alle GeVo",TRUE,IF(Filter!$L$5="Nur BÜ-Schlüssel",ISNUMBER(MATCH(H860,BUESchluessel,0)),IFERROR(INDEX(GV_Aktiv,MATCH(G860,GV_Liste,0)),Filter!$H$18)))),1,0)</f>
        <v>1</v>
      </c>
    </row>
    <row r="861" spans="1:16" x14ac:dyDescent="0.25">
      <c r="A861" s="28">
        <v>46288</v>
      </c>
      <c r="B861" s="7" t="s">
        <v>107</v>
      </c>
      <c r="C861" s="7" t="s">
        <v>16</v>
      </c>
      <c r="D861" s="7" t="s">
        <v>15</v>
      </c>
      <c r="E861" s="7" t="s">
        <v>33</v>
      </c>
      <c r="F861" s="7" t="s">
        <v>586</v>
      </c>
      <c r="G861" s="7" t="s">
        <v>587</v>
      </c>
      <c r="H861" s="26">
        <v>130</v>
      </c>
      <c r="I861" s="26">
        <v>9</v>
      </c>
      <c r="J861" s="26">
        <v>0</v>
      </c>
      <c r="K861" s="26">
        <v>0</v>
      </c>
      <c r="L861" s="26">
        <v>2</v>
      </c>
      <c r="M861" s="26">
        <v>6</v>
      </c>
      <c r="N861" s="26">
        <v>1</v>
      </c>
      <c r="O861" s="26">
        <v>0</v>
      </c>
      <c r="P861" s="26">
        <f>IF(AND(IFERROR(INDEX(SP_Aktiv,MATCH(C861,SP_Liste,0)),TRUE),IFERROR(INDEX(PK_Aktiv,MATCH(E861,PK_Liste,0)),TRUE),IF(Filter!$L$5="Alle GeVo",TRUE,IF(Filter!$L$5="Nur BÜ-Schlüssel",ISNUMBER(MATCH(H861,BUESchluessel,0)),IFERROR(INDEX(GV_Aktiv,MATCH(G861,GV_Liste,0)),Filter!$H$18)))),1,0)</f>
        <v>1</v>
      </c>
    </row>
    <row r="862" spans="1:16" x14ac:dyDescent="0.25">
      <c r="A862" s="28">
        <v>46288</v>
      </c>
      <c r="B862" s="7" t="s">
        <v>107</v>
      </c>
      <c r="C862" s="7" t="s">
        <v>16</v>
      </c>
      <c r="D862" s="7" t="s">
        <v>15</v>
      </c>
      <c r="E862" s="7" t="s">
        <v>33</v>
      </c>
      <c r="F862" s="7" t="s">
        <v>588</v>
      </c>
      <c r="G862" s="7" t="s">
        <v>529</v>
      </c>
      <c r="H862" s="26">
        <v>97</v>
      </c>
      <c r="I862" s="26">
        <v>9</v>
      </c>
      <c r="J862" s="26">
        <v>0</v>
      </c>
      <c r="K862" s="26">
        <v>0</v>
      </c>
      <c r="L862" s="26">
        <v>4</v>
      </c>
      <c r="M862" s="26">
        <v>2</v>
      </c>
      <c r="N862" s="26">
        <v>3</v>
      </c>
      <c r="O862" s="26">
        <v>0</v>
      </c>
      <c r="P862" s="26">
        <f>IF(AND(IFERROR(INDEX(SP_Aktiv,MATCH(C862,SP_Liste,0)),TRUE),IFERROR(INDEX(PK_Aktiv,MATCH(E862,PK_Liste,0)),TRUE),IF(Filter!$L$5="Alle GeVo",TRUE,IF(Filter!$L$5="Nur BÜ-Schlüssel",ISNUMBER(MATCH(H862,BUESchluessel,0)),IFERROR(INDEX(GV_Aktiv,MATCH(G862,GV_Liste,0)),Filter!$H$18)))),1,0)</f>
        <v>1</v>
      </c>
    </row>
    <row r="863" spans="1:16" x14ac:dyDescent="0.25">
      <c r="A863" s="28">
        <v>46288</v>
      </c>
      <c r="B863" s="7" t="s">
        <v>107</v>
      </c>
      <c r="C863" s="7" t="s">
        <v>20</v>
      </c>
      <c r="D863" s="7" t="s">
        <v>19</v>
      </c>
      <c r="E863" s="7" t="s">
        <v>33</v>
      </c>
      <c r="F863" s="7" t="s">
        <v>589</v>
      </c>
      <c r="G863" s="7" t="s">
        <v>590</v>
      </c>
      <c r="H863" s="26">
        <v>809</v>
      </c>
      <c r="I863" s="26">
        <v>11</v>
      </c>
      <c r="J863" s="26">
        <v>0</v>
      </c>
      <c r="K863" s="26">
        <v>0</v>
      </c>
      <c r="L863" s="26">
        <v>2</v>
      </c>
      <c r="M863" s="26">
        <v>5</v>
      </c>
      <c r="N863" s="26">
        <v>4</v>
      </c>
      <c r="O863" s="26">
        <v>0</v>
      </c>
      <c r="P863" s="26">
        <f>IF(AND(IFERROR(INDEX(SP_Aktiv,MATCH(C863,SP_Liste,0)),TRUE),IFERROR(INDEX(PK_Aktiv,MATCH(E863,PK_Liste,0)),TRUE),IF(Filter!$L$5="Alle GeVo",TRUE,IF(Filter!$L$5="Nur BÜ-Schlüssel",ISNUMBER(MATCH(H863,BUESchluessel,0)),IFERROR(INDEX(GV_Aktiv,MATCH(G863,GV_Liste,0)),Filter!$H$18)))),1,0)</f>
        <v>1</v>
      </c>
    </row>
    <row r="864" spans="1:16" x14ac:dyDescent="0.25">
      <c r="A864" s="28">
        <v>46288</v>
      </c>
      <c r="B864" s="7" t="s">
        <v>107</v>
      </c>
      <c r="C864" s="7" t="s">
        <v>20</v>
      </c>
      <c r="D864" s="7" t="s">
        <v>19</v>
      </c>
      <c r="E864" s="7" t="s">
        <v>33</v>
      </c>
      <c r="F864" s="7" t="s">
        <v>591</v>
      </c>
      <c r="G864" s="7" t="s">
        <v>592</v>
      </c>
      <c r="H864" s="26">
        <v>24</v>
      </c>
      <c r="I864" s="26">
        <v>2</v>
      </c>
      <c r="J864" s="26">
        <v>0</v>
      </c>
      <c r="K864" s="26">
        <v>0</v>
      </c>
      <c r="L864" s="26">
        <v>2</v>
      </c>
      <c r="M864" s="26">
        <v>0</v>
      </c>
      <c r="N864" s="26">
        <v>0</v>
      </c>
      <c r="O864" s="26">
        <v>0</v>
      </c>
      <c r="P864" s="26">
        <f>IF(AND(IFERROR(INDEX(SP_Aktiv,MATCH(C864,SP_Liste,0)),TRUE),IFERROR(INDEX(PK_Aktiv,MATCH(E864,PK_Liste,0)),TRUE),IF(Filter!$L$5="Alle GeVo",TRUE,IF(Filter!$L$5="Nur BÜ-Schlüssel",ISNUMBER(MATCH(H864,BUESchluessel,0)),IFERROR(INDEX(GV_Aktiv,MATCH(G864,GV_Liste,0)),Filter!$H$18)))),1,0)</f>
        <v>1</v>
      </c>
    </row>
    <row r="865" spans="1:16" x14ac:dyDescent="0.25">
      <c r="A865" s="28">
        <v>46288</v>
      </c>
      <c r="B865" s="7" t="s">
        <v>107</v>
      </c>
      <c r="C865" s="7" t="s">
        <v>20</v>
      </c>
      <c r="D865" s="7" t="s">
        <v>19</v>
      </c>
      <c r="E865" s="7" t="s">
        <v>33</v>
      </c>
      <c r="F865" s="7" t="s">
        <v>595</v>
      </c>
      <c r="G865" s="7" t="s">
        <v>596</v>
      </c>
      <c r="H865" s="26">
        <v>98</v>
      </c>
      <c r="I865" s="26">
        <v>22</v>
      </c>
      <c r="J865" s="26">
        <v>0</v>
      </c>
      <c r="K865" s="26">
        <v>6</v>
      </c>
      <c r="L865" s="26">
        <v>4</v>
      </c>
      <c r="M865" s="26">
        <v>11</v>
      </c>
      <c r="N865" s="26">
        <v>7</v>
      </c>
      <c r="O865" s="26">
        <v>0</v>
      </c>
      <c r="P865" s="26">
        <f>IF(AND(IFERROR(INDEX(SP_Aktiv,MATCH(C865,SP_Liste,0)),TRUE),IFERROR(INDEX(PK_Aktiv,MATCH(E865,PK_Liste,0)),TRUE),IF(Filter!$L$5="Alle GeVo",TRUE,IF(Filter!$L$5="Nur BÜ-Schlüssel",ISNUMBER(MATCH(H865,BUESchluessel,0)),IFERROR(INDEX(GV_Aktiv,MATCH(G865,GV_Liste,0)),Filter!$H$18)))),1,0)</f>
        <v>1</v>
      </c>
    </row>
    <row r="866" spans="1:16" x14ac:dyDescent="0.25">
      <c r="A866" s="28">
        <v>46288</v>
      </c>
      <c r="B866" s="7" t="s">
        <v>107</v>
      </c>
      <c r="C866" s="7" t="s">
        <v>20</v>
      </c>
      <c r="D866" s="7" t="s">
        <v>22</v>
      </c>
      <c r="E866" s="7" t="s">
        <v>65</v>
      </c>
      <c r="F866" s="7" t="s">
        <v>629</v>
      </c>
      <c r="G866" s="7" t="s">
        <v>75</v>
      </c>
      <c r="H866" s="26">
        <v>108</v>
      </c>
      <c r="I866" s="26">
        <v>6</v>
      </c>
      <c r="J866" s="26">
        <v>0</v>
      </c>
      <c r="K866" s="26">
        <v>8</v>
      </c>
      <c r="L866" s="26">
        <v>0</v>
      </c>
      <c r="M866" s="26">
        <v>4</v>
      </c>
      <c r="N866" s="26">
        <v>2</v>
      </c>
      <c r="O866" s="26">
        <v>0</v>
      </c>
      <c r="P866" s="26">
        <f>IF(AND(IFERROR(INDEX(SP_Aktiv,MATCH(C866,SP_Liste,0)),TRUE),IFERROR(INDEX(PK_Aktiv,MATCH(E866,PK_Liste,0)),TRUE),IF(Filter!$L$5="Alle GeVo",TRUE,IF(Filter!$L$5="Nur BÜ-Schlüssel",ISNUMBER(MATCH(H866,BUESchluessel,0)),IFERROR(INDEX(GV_Aktiv,MATCH(G866,GV_Liste,0)),Filter!$H$18)))),1,0)</f>
        <v>0</v>
      </c>
    </row>
    <row r="867" spans="1:16" x14ac:dyDescent="0.25">
      <c r="A867" s="28">
        <v>46288</v>
      </c>
      <c r="B867" s="7" t="s">
        <v>107</v>
      </c>
      <c r="C867" s="7" t="s">
        <v>20</v>
      </c>
      <c r="D867" s="7" t="s">
        <v>19</v>
      </c>
      <c r="E867" s="7" t="s">
        <v>33</v>
      </c>
      <c r="F867" s="7" t="s">
        <v>597</v>
      </c>
      <c r="G867" s="7" t="s">
        <v>598</v>
      </c>
      <c r="H867" s="26">
        <v>610</v>
      </c>
      <c r="I867" s="26">
        <v>8</v>
      </c>
      <c r="J867" s="26">
        <v>0</v>
      </c>
      <c r="K867" s="26">
        <v>0</v>
      </c>
      <c r="L867" s="26">
        <v>4</v>
      </c>
      <c r="M867" s="26">
        <v>4</v>
      </c>
      <c r="N867" s="26">
        <v>0</v>
      </c>
      <c r="O867" s="26">
        <v>0</v>
      </c>
      <c r="P867" s="26">
        <f>IF(AND(IFERROR(INDEX(SP_Aktiv,MATCH(C867,SP_Liste,0)),TRUE),IFERROR(INDEX(PK_Aktiv,MATCH(E867,PK_Liste,0)),TRUE),IF(Filter!$L$5="Alle GeVo",TRUE,IF(Filter!$L$5="Nur BÜ-Schlüssel",ISNUMBER(MATCH(H867,BUESchluessel,0)),IFERROR(INDEX(GV_Aktiv,MATCH(G867,GV_Liste,0)),Filter!$H$18)))),1,0)</f>
        <v>1</v>
      </c>
    </row>
    <row r="868" spans="1:16" x14ac:dyDescent="0.25">
      <c r="A868" s="28">
        <v>46288</v>
      </c>
      <c r="B868" s="7" t="s">
        <v>107</v>
      </c>
      <c r="C868" s="7" t="s">
        <v>20</v>
      </c>
      <c r="D868" s="7" t="s">
        <v>19</v>
      </c>
      <c r="E868" s="7" t="s">
        <v>65</v>
      </c>
      <c r="F868" s="7" t="s">
        <v>599</v>
      </c>
      <c r="G868" s="7" t="s">
        <v>600</v>
      </c>
      <c r="H868" s="26">
        <v>5</v>
      </c>
      <c r="I868" s="26">
        <v>5</v>
      </c>
      <c r="J868" s="26">
        <v>0</v>
      </c>
      <c r="K868" s="26">
        <v>0</v>
      </c>
      <c r="L868" s="26">
        <v>5</v>
      </c>
      <c r="M868" s="26">
        <v>0</v>
      </c>
      <c r="N868" s="26">
        <v>0</v>
      </c>
      <c r="O868" s="26">
        <v>0</v>
      </c>
      <c r="P868" s="26">
        <f>IF(AND(IFERROR(INDEX(SP_Aktiv,MATCH(C868,SP_Liste,0)),TRUE),IFERROR(INDEX(PK_Aktiv,MATCH(E868,PK_Liste,0)),TRUE),IF(Filter!$L$5="Alle GeVo",TRUE,IF(Filter!$L$5="Nur BÜ-Schlüssel",ISNUMBER(MATCH(H868,BUESchluessel,0)),IFERROR(INDEX(GV_Aktiv,MATCH(G868,GV_Liste,0)),Filter!$H$18)))),1,0)</f>
        <v>0</v>
      </c>
    </row>
    <row r="869" spans="1:16" x14ac:dyDescent="0.25">
      <c r="A869" s="28">
        <v>46288</v>
      </c>
      <c r="B869" s="7" t="s">
        <v>107</v>
      </c>
      <c r="C869" s="7" t="s">
        <v>20</v>
      </c>
      <c r="D869" s="7" t="s">
        <v>21</v>
      </c>
      <c r="E869" s="7" t="s">
        <v>65</v>
      </c>
      <c r="F869" s="7" t="s">
        <v>581</v>
      </c>
      <c r="G869" s="7" t="s">
        <v>78</v>
      </c>
      <c r="H869" s="26">
        <v>413</v>
      </c>
      <c r="I869" s="26">
        <v>5</v>
      </c>
      <c r="J869" s="26">
        <v>0</v>
      </c>
      <c r="K869" s="26">
        <v>1</v>
      </c>
      <c r="L869" s="26">
        <v>4</v>
      </c>
      <c r="M869" s="26">
        <v>0</v>
      </c>
      <c r="N869" s="26">
        <v>1</v>
      </c>
      <c r="O869" s="26">
        <v>0</v>
      </c>
      <c r="P869" s="26">
        <f>IF(AND(IFERROR(INDEX(SP_Aktiv,MATCH(C869,SP_Liste,0)),TRUE),IFERROR(INDEX(PK_Aktiv,MATCH(E869,PK_Liste,0)),TRUE),IF(Filter!$L$5="Alle GeVo",TRUE,IF(Filter!$L$5="Nur BÜ-Schlüssel",ISNUMBER(MATCH(H869,BUESchluessel,0)),IFERROR(INDEX(GV_Aktiv,MATCH(G869,GV_Liste,0)),Filter!$H$18)))),1,0)</f>
        <v>0</v>
      </c>
    </row>
    <row r="870" spans="1:16" x14ac:dyDescent="0.25">
      <c r="A870" s="28">
        <v>46288</v>
      </c>
      <c r="B870" s="7" t="s">
        <v>107</v>
      </c>
      <c r="C870" s="7" t="s">
        <v>16</v>
      </c>
      <c r="D870" s="7" t="s">
        <v>15</v>
      </c>
      <c r="E870" s="7" t="s">
        <v>33</v>
      </c>
      <c r="F870" s="7" t="s">
        <v>561</v>
      </c>
      <c r="G870" s="7" t="s">
        <v>77</v>
      </c>
      <c r="H870" s="26">
        <v>401</v>
      </c>
      <c r="I870" s="26">
        <v>95</v>
      </c>
      <c r="J870" s="26">
        <v>78</v>
      </c>
      <c r="K870" s="26">
        <v>5</v>
      </c>
      <c r="L870" s="26">
        <v>80</v>
      </c>
      <c r="M870" s="26">
        <v>4</v>
      </c>
      <c r="N870" s="26">
        <v>11</v>
      </c>
      <c r="O870" s="26">
        <v>0</v>
      </c>
      <c r="P870" s="26">
        <f>IF(AND(IFERROR(INDEX(SP_Aktiv,MATCH(C870,SP_Liste,0)),TRUE),IFERROR(INDEX(PK_Aktiv,MATCH(E870,PK_Liste,0)),TRUE),IF(Filter!$L$5="Alle GeVo",TRUE,IF(Filter!$L$5="Nur BÜ-Schlüssel",ISNUMBER(MATCH(H870,BUESchluessel,0)),IFERROR(INDEX(GV_Aktiv,MATCH(G870,GV_Liste,0)),Filter!$H$18)))),1,0)</f>
        <v>1</v>
      </c>
    </row>
    <row r="871" spans="1:16" x14ac:dyDescent="0.25">
      <c r="A871" s="28">
        <v>46288</v>
      </c>
      <c r="B871" s="7" t="s">
        <v>107</v>
      </c>
      <c r="C871" s="7" t="s">
        <v>16</v>
      </c>
      <c r="D871" s="7" t="s">
        <v>15</v>
      </c>
      <c r="E871" s="7" t="s">
        <v>33</v>
      </c>
      <c r="F871" s="7" t="s">
        <v>659</v>
      </c>
      <c r="G871" s="7" t="s">
        <v>78</v>
      </c>
      <c r="H871" s="26">
        <v>413</v>
      </c>
      <c r="I871" s="26">
        <v>382</v>
      </c>
      <c r="J871" s="26">
        <v>2</v>
      </c>
      <c r="K871" s="26">
        <v>32</v>
      </c>
      <c r="L871" s="26">
        <v>37</v>
      </c>
      <c r="M871" s="26">
        <v>256</v>
      </c>
      <c r="N871" s="26">
        <v>89</v>
      </c>
      <c r="O871" s="26">
        <v>0</v>
      </c>
      <c r="P871" s="26">
        <f>IF(AND(IFERROR(INDEX(SP_Aktiv,MATCH(C871,SP_Liste,0)),TRUE),IFERROR(INDEX(PK_Aktiv,MATCH(E871,PK_Liste,0)),TRUE),IF(Filter!$L$5="Alle GeVo",TRUE,IF(Filter!$L$5="Nur BÜ-Schlüssel",ISNUMBER(MATCH(H871,BUESchluessel,0)),IFERROR(INDEX(GV_Aktiv,MATCH(G871,GV_Liste,0)),Filter!$H$18)))),1,0)</f>
        <v>1</v>
      </c>
    </row>
    <row r="872" spans="1:16" x14ac:dyDescent="0.25">
      <c r="A872" s="28">
        <v>46288</v>
      </c>
      <c r="B872" s="7" t="s">
        <v>107</v>
      </c>
      <c r="C872" s="7" t="s">
        <v>20</v>
      </c>
      <c r="D872" s="7" t="s">
        <v>19</v>
      </c>
      <c r="E872" s="7" t="s">
        <v>33</v>
      </c>
      <c r="F872" s="7" t="s">
        <v>602</v>
      </c>
      <c r="G872" s="7" t="s">
        <v>603</v>
      </c>
      <c r="H872" s="26">
        <v>20</v>
      </c>
      <c r="I872" s="26">
        <v>7</v>
      </c>
      <c r="J872" s="26">
        <v>0</v>
      </c>
      <c r="K872" s="26">
        <v>0</v>
      </c>
      <c r="L872" s="26">
        <v>1</v>
      </c>
      <c r="M872" s="26">
        <v>4</v>
      </c>
      <c r="N872" s="26">
        <v>2</v>
      </c>
      <c r="O872" s="26">
        <v>0</v>
      </c>
      <c r="P872" s="26">
        <f>IF(AND(IFERROR(INDEX(SP_Aktiv,MATCH(C872,SP_Liste,0)),TRUE),IFERROR(INDEX(PK_Aktiv,MATCH(E872,PK_Liste,0)),TRUE),IF(Filter!$L$5="Alle GeVo",TRUE,IF(Filter!$L$5="Nur BÜ-Schlüssel",ISNUMBER(MATCH(H872,BUESchluessel,0)),IFERROR(INDEX(GV_Aktiv,MATCH(G872,GV_Liste,0)),Filter!$H$18)))),1,0)</f>
        <v>1</v>
      </c>
    </row>
    <row r="873" spans="1:16" x14ac:dyDescent="0.25">
      <c r="A873" s="28">
        <v>46288</v>
      </c>
      <c r="B873" s="7" t="s">
        <v>107</v>
      </c>
      <c r="C873" s="7" t="s">
        <v>20</v>
      </c>
      <c r="D873" s="7" t="s">
        <v>21</v>
      </c>
      <c r="E873" s="7" t="s">
        <v>33</v>
      </c>
      <c r="F873" s="7" t="s">
        <v>605</v>
      </c>
      <c r="G873" s="7" t="s">
        <v>606</v>
      </c>
      <c r="H873" s="26">
        <v>374</v>
      </c>
      <c r="I873" s="26">
        <v>3</v>
      </c>
      <c r="J873" s="26">
        <v>0</v>
      </c>
      <c r="K873" s="26">
        <v>0</v>
      </c>
      <c r="L873" s="26">
        <v>1</v>
      </c>
      <c r="M873" s="26">
        <v>2</v>
      </c>
      <c r="N873" s="26">
        <v>0</v>
      </c>
      <c r="O873" s="26">
        <v>0</v>
      </c>
      <c r="P873" s="26">
        <f>IF(AND(IFERROR(INDEX(SP_Aktiv,MATCH(C873,SP_Liste,0)),TRUE),IFERROR(INDEX(PK_Aktiv,MATCH(E873,PK_Liste,0)),TRUE),IF(Filter!$L$5="Alle GeVo",TRUE,IF(Filter!$L$5="Nur BÜ-Schlüssel",ISNUMBER(MATCH(H873,BUESchluessel,0)),IFERROR(INDEX(GV_Aktiv,MATCH(G873,GV_Liste,0)),Filter!$H$18)))),1,0)</f>
        <v>1</v>
      </c>
    </row>
    <row r="874" spans="1:16" x14ac:dyDescent="0.25">
      <c r="A874" s="28">
        <v>46288</v>
      </c>
      <c r="B874" s="7" t="s">
        <v>107</v>
      </c>
      <c r="C874" s="7" t="s">
        <v>20</v>
      </c>
      <c r="D874" s="7" t="s">
        <v>21</v>
      </c>
      <c r="E874" s="7" t="s">
        <v>33</v>
      </c>
      <c r="F874" s="7" t="s">
        <v>604</v>
      </c>
      <c r="G874" s="7" t="s">
        <v>82</v>
      </c>
      <c r="H874" s="26">
        <v>803</v>
      </c>
      <c r="I874" s="26">
        <v>5</v>
      </c>
      <c r="J874" s="26">
        <v>0</v>
      </c>
      <c r="K874" s="26">
        <v>0</v>
      </c>
      <c r="L874" s="26">
        <v>2</v>
      </c>
      <c r="M874" s="26">
        <v>2</v>
      </c>
      <c r="N874" s="26">
        <v>1</v>
      </c>
      <c r="O874" s="26">
        <v>0</v>
      </c>
      <c r="P874" s="26">
        <f>IF(AND(IFERROR(INDEX(SP_Aktiv,MATCH(C874,SP_Liste,0)),TRUE),IFERROR(INDEX(PK_Aktiv,MATCH(E874,PK_Liste,0)),TRUE),IF(Filter!$L$5="Alle GeVo",TRUE,IF(Filter!$L$5="Nur BÜ-Schlüssel",ISNUMBER(MATCH(H874,BUESchluessel,0)),IFERROR(INDEX(GV_Aktiv,MATCH(G874,GV_Liste,0)),Filter!$H$18)))),1,0)</f>
        <v>1</v>
      </c>
    </row>
    <row r="875" spans="1:16" x14ac:dyDescent="0.25">
      <c r="A875" s="28">
        <v>46288</v>
      </c>
      <c r="B875" s="7" t="s">
        <v>107</v>
      </c>
      <c r="C875" s="7" t="s">
        <v>20</v>
      </c>
      <c r="D875" s="7" t="s">
        <v>24</v>
      </c>
      <c r="E875" s="7" t="s">
        <v>33</v>
      </c>
      <c r="F875" s="7" t="s">
        <v>607</v>
      </c>
      <c r="G875" s="7" t="s">
        <v>598</v>
      </c>
      <c r="H875" s="26">
        <v>610</v>
      </c>
      <c r="I875" s="26">
        <v>1</v>
      </c>
      <c r="J875" s="26">
        <v>0</v>
      </c>
      <c r="K875" s="26">
        <v>0</v>
      </c>
      <c r="L875" s="26">
        <v>1</v>
      </c>
      <c r="M875" s="26">
        <v>0</v>
      </c>
      <c r="N875" s="26">
        <v>0</v>
      </c>
      <c r="O875" s="26">
        <v>0</v>
      </c>
      <c r="P875" s="26">
        <f>IF(AND(IFERROR(INDEX(SP_Aktiv,MATCH(C875,SP_Liste,0)),TRUE),IFERROR(INDEX(PK_Aktiv,MATCH(E875,PK_Liste,0)),TRUE),IF(Filter!$L$5="Alle GeVo",TRUE,IF(Filter!$L$5="Nur BÜ-Schlüssel",ISNUMBER(MATCH(H875,BUESchluessel,0)),IFERROR(INDEX(GV_Aktiv,MATCH(G875,GV_Liste,0)),Filter!$H$18)))),1,0)</f>
        <v>1</v>
      </c>
    </row>
    <row r="876" spans="1:16" x14ac:dyDescent="0.25">
      <c r="A876" s="28">
        <v>46288</v>
      </c>
      <c r="B876" s="7" t="s">
        <v>107</v>
      </c>
      <c r="C876" s="7" t="s">
        <v>20</v>
      </c>
      <c r="D876" s="7" t="s">
        <v>24</v>
      </c>
      <c r="E876" s="7" t="s">
        <v>33</v>
      </c>
      <c r="F876" s="7" t="s">
        <v>610</v>
      </c>
      <c r="G876" s="7" t="s">
        <v>532</v>
      </c>
      <c r="H876" s="26">
        <v>427</v>
      </c>
      <c r="I876" s="26">
        <v>3</v>
      </c>
      <c r="J876" s="26">
        <v>0</v>
      </c>
      <c r="K876" s="26">
        <v>0</v>
      </c>
      <c r="L876" s="26">
        <v>2</v>
      </c>
      <c r="M876" s="26">
        <v>1</v>
      </c>
      <c r="N876" s="26">
        <v>0</v>
      </c>
      <c r="O876" s="26">
        <v>0</v>
      </c>
      <c r="P876" s="26">
        <f>IF(AND(IFERROR(INDEX(SP_Aktiv,MATCH(C876,SP_Liste,0)),TRUE),IFERROR(INDEX(PK_Aktiv,MATCH(E876,PK_Liste,0)),TRUE),IF(Filter!$L$5="Alle GeVo",TRUE,IF(Filter!$L$5="Nur BÜ-Schlüssel",ISNUMBER(MATCH(H876,BUESchluessel,0)),IFERROR(INDEX(GV_Aktiv,MATCH(G876,GV_Liste,0)),Filter!$H$18)))),1,0)</f>
        <v>1</v>
      </c>
    </row>
    <row r="877" spans="1:16" x14ac:dyDescent="0.25">
      <c r="A877" s="28">
        <v>46288</v>
      </c>
      <c r="B877" s="7" t="s">
        <v>107</v>
      </c>
      <c r="C877" s="7" t="s">
        <v>20</v>
      </c>
      <c r="D877" s="7" t="s">
        <v>24</v>
      </c>
      <c r="E877" s="7" t="s">
        <v>33</v>
      </c>
      <c r="F877" s="7" t="s">
        <v>608</v>
      </c>
      <c r="G877" s="7" t="s">
        <v>609</v>
      </c>
      <c r="H877" s="26">
        <v>48</v>
      </c>
      <c r="I877" s="26">
        <v>1</v>
      </c>
      <c r="J877" s="26">
        <v>0</v>
      </c>
      <c r="K877" s="26">
        <v>0</v>
      </c>
      <c r="L877" s="26">
        <v>1</v>
      </c>
      <c r="M877" s="26">
        <v>0</v>
      </c>
      <c r="N877" s="26">
        <v>0</v>
      </c>
      <c r="O877" s="26">
        <v>0</v>
      </c>
      <c r="P877" s="26">
        <f>IF(AND(IFERROR(INDEX(SP_Aktiv,MATCH(C877,SP_Liste,0)),TRUE),IFERROR(INDEX(PK_Aktiv,MATCH(E877,PK_Liste,0)),TRUE),IF(Filter!$L$5="Alle GeVo",TRUE,IF(Filter!$L$5="Nur BÜ-Schlüssel",ISNUMBER(MATCH(H877,BUESchluessel,0)),IFERROR(INDEX(GV_Aktiv,MATCH(G877,GV_Liste,0)),Filter!$H$18)))),1,0)</f>
        <v>1</v>
      </c>
    </row>
    <row r="878" spans="1:16" x14ac:dyDescent="0.25">
      <c r="A878" s="28">
        <v>46288</v>
      </c>
      <c r="B878" s="7" t="s">
        <v>107</v>
      </c>
      <c r="C878" s="7" t="s">
        <v>16</v>
      </c>
      <c r="D878" s="7" t="s">
        <v>15</v>
      </c>
      <c r="E878" s="7" t="s">
        <v>33</v>
      </c>
      <c r="F878" s="7" t="s">
        <v>745</v>
      </c>
      <c r="G878" s="7" t="s">
        <v>81</v>
      </c>
      <c r="H878" s="26">
        <v>703</v>
      </c>
      <c r="I878" s="26">
        <v>71</v>
      </c>
      <c r="J878" s="26">
        <v>4</v>
      </c>
      <c r="K878" s="26">
        <v>11</v>
      </c>
      <c r="L878" s="26">
        <v>15</v>
      </c>
      <c r="M878" s="26">
        <v>38</v>
      </c>
      <c r="N878" s="26">
        <v>18</v>
      </c>
      <c r="O878" s="26">
        <v>0</v>
      </c>
      <c r="P878" s="26">
        <f>IF(AND(IFERROR(INDEX(SP_Aktiv,MATCH(C878,SP_Liste,0)),TRUE),IFERROR(INDEX(PK_Aktiv,MATCH(E878,PK_Liste,0)),TRUE),IF(Filter!$L$5="Alle GeVo",TRUE,IF(Filter!$L$5="Nur BÜ-Schlüssel",ISNUMBER(MATCH(H878,BUESchluessel,0)),IFERROR(INDEX(GV_Aktiv,MATCH(G878,GV_Liste,0)),Filter!$H$18)))),1,0)</f>
        <v>1</v>
      </c>
    </row>
    <row r="879" spans="1:16" x14ac:dyDescent="0.25">
      <c r="A879" s="28">
        <v>46288</v>
      </c>
      <c r="B879" s="7" t="s">
        <v>107</v>
      </c>
      <c r="C879" s="7" t="s">
        <v>20</v>
      </c>
      <c r="D879" s="7" t="s">
        <v>19</v>
      </c>
      <c r="E879" s="7" t="s">
        <v>33</v>
      </c>
      <c r="F879" s="7" t="s">
        <v>612</v>
      </c>
      <c r="G879" s="7" t="s">
        <v>613</v>
      </c>
      <c r="H879" s="26">
        <v>429</v>
      </c>
      <c r="I879" s="26">
        <v>1</v>
      </c>
      <c r="J879" s="26">
        <v>0</v>
      </c>
      <c r="K879" s="26">
        <v>0</v>
      </c>
      <c r="L879" s="26">
        <v>1</v>
      </c>
      <c r="M879" s="26">
        <v>0</v>
      </c>
      <c r="N879" s="26">
        <v>0</v>
      </c>
      <c r="O879" s="26">
        <v>0</v>
      </c>
      <c r="P879" s="26">
        <f>IF(AND(IFERROR(INDEX(SP_Aktiv,MATCH(C879,SP_Liste,0)),TRUE),IFERROR(INDEX(PK_Aktiv,MATCH(E879,PK_Liste,0)),TRUE),IF(Filter!$L$5="Alle GeVo",TRUE,IF(Filter!$L$5="Nur BÜ-Schlüssel",ISNUMBER(MATCH(H879,BUESchluessel,0)),IFERROR(INDEX(GV_Aktiv,MATCH(G879,GV_Liste,0)),Filter!$H$18)))),1,0)</f>
        <v>1</v>
      </c>
    </row>
    <row r="880" spans="1:16" x14ac:dyDescent="0.25">
      <c r="A880" s="28">
        <v>46288</v>
      </c>
      <c r="B880" s="7" t="s">
        <v>107</v>
      </c>
      <c r="C880" s="7" t="s">
        <v>16</v>
      </c>
      <c r="D880" s="7" t="s">
        <v>15</v>
      </c>
      <c r="E880" s="7" t="s">
        <v>33</v>
      </c>
      <c r="F880" s="7" t="s">
        <v>616</v>
      </c>
      <c r="G880" s="7" t="s">
        <v>617</v>
      </c>
      <c r="H880" s="26">
        <v>537</v>
      </c>
      <c r="I880" s="26">
        <v>1</v>
      </c>
      <c r="J880" s="26">
        <v>0</v>
      </c>
      <c r="K880" s="26">
        <v>0</v>
      </c>
      <c r="L880" s="26">
        <v>1</v>
      </c>
      <c r="M880" s="26">
        <v>0</v>
      </c>
      <c r="N880" s="26">
        <v>0</v>
      </c>
      <c r="O880" s="26">
        <v>0</v>
      </c>
      <c r="P880" s="26">
        <f>IF(AND(IFERROR(INDEX(SP_Aktiv,MATCH(C880,SP_Liste,0)),TRUE),IFERROR(INDEX(PK_Aktiv,MATCH(E880,PK_Liste,0)),TRUE),IF(Filter!$L$5="Alle GeVo",TRUE,IF(Filter!$L$5="Nur BÜ-Schlüssel",ISNUMBER(MATCH(H880,BUESchluessel,0)),IFERROR(INDEX(GV_Aktiv,MATCH(G880,GV_Liste,0)),Filter!$H$18)))),1,0)</f>
        <v>1</v>
      </c>
    </row>
    <row r="881" spans="1:16" x14ac:dyDescent="0.25">
      <c r="A881" s="28">
        <v>46288</v>
      </c>
      <c r="B881" s="7" t="s">
        <v>107</v>
      </c>
      <c r="C881" s="7" t="s">
        <v>20</v>
      </c>
      <c r="D881" s="7" t="s">
        <v>19</v>
      </c>
      <c r="E881" s="7" t="s">
        <v>33</v>
      </c>
      <c r="F881" s="7" t="s">
        <v>618</v>
      </c>
      <c r="G881" s="7" t="s">
        <v>619</v>
      </c>
      <c r="H881" s="26">
        <v>516</v>
      </c>
      <c r="I881" s="26">
        <v>2</v>
      </c>
      <c r="J881" s="26">
        <v>0</v>
      </c>
      <c r="K881" s="26">
        <v>0</v>
      </c>
      <c r="L881" s="26">
        <v>1</v>
      </c>
      <c r="M881" s="26">
        <v>0</v>
      </c>
      <c r="N881" s="26">
        <v>1</v>
      </c>
      <c r="O881" s="26">
        <v>0</v>
      </c>
      <c r="P881" s="26">
        <f>IF(AND(IFERROR(INDEX(SP_Aktiv,MATCH(C881,SP_Liste,0)),TRUE),IFERROR(INDEX(PK_Aktiv,MATCH(E881,PK_Liste,0)),TRUE),IF(Filter!$L$5="Alle GeVo",TRUE,IF(Filter!$L$5="Nur BÜ-Schlüssel",ISNUMBER(MATCH(H881,BUESchluessel,0)),IFERROR(INDEX(GV_Aktiv,MATCH(G881,GV_Liste,0)),Filter!$H$18)))),1,0)</f>
        <v>1</v>
      </c>
    </row>
    <row r="882" spans="1:16" x14ac:dyDescent="0.25">
      <c r="A882" s="28">
        <v>46288</v>
      </c>
      <c r="B882" s="7" t="s">
        <v>107</v>
      </c>
      <c r="C882" s="7" t="s">
        <v>20</v>
      </c>
      <c r="D882" s="7" t="s">
        <v>21</v>
      </c>
      <c r="E882" s="7" t="s">
        <v>33</v>
      </c>
      <c r="F882" s="7" t="s">
        <v>620</v>
      </c>
      <c r="G882" s="7" t="s">
        <v>621</v>
      </c>
      <c r="H882" s="26">
        <v>590</v>
      </c>
      <c r="I882" s="26">
        <v>1</v>
      </c>
      <c r="J882" s="26">
        <v>0</v>
      </c>
      <c r="K882" s="26">
        <v>0</v>
      </c>
      <c r="L882" s="26">
        <v>1</v>
      </c>
      <c r="M882" s="26">
        <v>0</v>
      </c>
      <c r="N882" s="26">
        <v>0</v>
      </c>
      <c r="O882" s="26">
        <v>0</v>
      </c>
      <c r="P882" s="26">
        <f>IF(AND(IFERROR(INDEX(SP_Aktiv,MATCH(C882,SP_Liste,0)),TRUE),IFERROR(INDEX(PK_Aktiv,MATCH(E882,PK_Liste,0)),TRUE),IF(Filter!$L$5="Alle GeVo",TRUE,IF(Filter!$L$5="Nur BÜ-Schlüssel",ISNUMBER(MATCH(H882,BUESchluessel,0)),IFERROR(INDEX(GV_Aktiv,MATCH(G882,GV_Liste,0)),Filter!$H$18)))),1,0)</f>
        <v>1</v>
      </c>
    </row>
    <row r="883" spans="1:16" x14ac:dyDescent="0.25">
      <c r="A883" s="28">
        <v>46288</v>
      </c>
      <c r="B883" s="7" t="s">
        <v>107</v>
      </c>
      <c r="C883" s="7" t="s">
        <v>20</v>
      </c>
      <c r="D883" s="7" t="s">
        <v>19</v>
      </c>
      <c r="E883" s="7" t="s">
        <v>69</v>
      </c>
      <c r="F883" s="7" t="s">
        <v>624</v>
      </c>
      <c r="G883" s="7" t="s">
        <v>625</v>
      </c>
      <c r="H883" s="26">
        <v>609</v>
      </c>
      <c r="I883" s="26">
        <v>1</v>
      </c>
      <c r="J883" s="26">
        <v>0</v>
      </c>
      <c r="K883" s="26">
        <v>0</v>
      </c>
      <c r="L883" s="26">
        <v>1</v>
      </c>
      <c r="M883" s="26">
        <v>0</v>
      </c>
      <c r="N883" s="26">
        <v>0</v>
      </c>
      <c r="O883" s="26">
        <v>0</v>
      </c>
      <c r="P883" s="26">
        <f>IF(AND(IFERROR(INDEX(SP_Aktiv,MATCH(C883,SP_Liste,0)),TRUE),IFERROR(INDEX(PK_Aktiv,MATCH(E883,PK_Liste,0)),TRUE),IF(Filter!$L$5="Alle GeVo",TRUE,IF(Filter!$L$5="Nur BÜ-Schlüssel",ISNUMBER(MATCH(H883,BUESchluessel,0)),IFERROR(INDEX(GV_Aktiv,MATCH(G883,GV_Liste,0)),Filter!$H$18)))),1,0)</f>
        <v>0</v>
      </c>
    </row>
    <row r="884" spans="1:16" x14ac:dyDescent="0.25">
      <c r="A884" s="28">
        <v>46288</v>
      </c>
      <c r="B884" s="7" t="s">
        <v>107</v>
      </c>
      <c r="C884" s="7" t="s">
        <v>20</v>
      </c>
      <c r="D884" s="7" t="s">
        <v>21</v>
      </c>
      <c r="E884" s="7" t="s">
        <v>69</v>
      </c>
      <c r="F884" s="7" t="s">
        <v>537</v>
      </c>
      <c r="G884" s="7" t="s">
        <v>75</v>
      </c>
      <c r="H884" s="26">
        <v>108</v>
      </c>
      <c r="I884" s="26">
        <v>26</v>
      </c>
      <c r="J884" s="26">
        <v>3</v>
      </c>
      <c r="K884" s="26">
        <v>6</v>
      </c>
      <c r="L884" s="26">
        <v>3</v>
      </c>
      <c r="M884" s="26">
        <v>7</v>
      </c>
      <c r="N884" s="26">
        <v>15</v>
      </c>
      <c r="O884" s="26">
        <v>1</v>
      </c>
      <c r="P884" s="26">
        <f>IF(AND(IFERROR(INDEX(SP_Aktiv,MATCH(C884,SP_Liste,0)),TRUE),IFERROR(INDEX(PK_Aktiv,MATCH(E884,PK_Liste,0)),TRUE),IF(Filter!$L$5="Alle GeVo",TRUE,IF(Filter!$L$5="Nur BÜ-Schlüssel",ISNUMBER(MATCH(H884,BUESchluessel,0)),IFERROR(INDEX(GV_Aktiv,MATCH(G884,GV_Liste,0)),Filter!$H$18)))),1,0)</f>
        <v>0</v>
      </c>
    </row>
    <row r="885" spans="1:16" x14ac:dyDescent="0.25">
      <c r="A885" s="28">
        <v>46288</v>
      </c>
      <c r="B885" s="7" t="s">
        <v>107</v>
      </c>
      <c r="C885" s="7" t="s">
        <v>20</v>
      </c>
      <c r="D885" s="7" t="s">
        <v>19</v>
      </c>
      <c r="E885" s="7" t="s">
        <v>33</v>
      </c>
      <c r="F885" s="7" t="s">
        <v>630</v>
      </c>
      <c r="G885" s="7" t="s">
        <v>631</v>
      </c>
      <c r="H885" s="26">
        <v>175</v>
      </c>
      <c r="I885" s="26">
        <v>1</v>
      </c>
      <c r="J885" s="26">
        <v>0</v>
      </c>
      <c r="K885" s="26">
        <v>0</v>
      </c>
      <c r="L885" s="26">
        <v>1</v>
      </c>
      <c r="M885" s="26">
        <v>0</v>
      </c>
      <c r="N885" s="26">
        <v>0</v>
      </c>
      <c r="O885" s="26">
        <v>0</v>
      </c>
      <c r="P885" s="26">
        <f>IF(AND(IFERROR(INDEX(SP_Aktiv,MATCH(C885,SP_Liste,0)),TRUE),IFERROR(INDEX(PK_Aktiv,MATCH(E885,PK_Liste,0)),TRUE),IF(Filter!$L$5="Alle GeVo",TRUE,IF(Filter!$L$5="Nur BÜ-Schlüssel",ISNUMBER(MATCH(H885,BUESchluessel,0)),IFERROR(INDEX(GV_Aktiv,MATCH(G885,GV_Liste,0)),Filter!$H$18)))),1,0)</f>
        <v>1</v>
      </c>
    </row>
    <row r="886" spans="1:16" x14ac:dyDescent="0.25">
      <c r="A886" s="28">
        <v>46288</v>
      </c>
      <c r="B886" s="7" t="s">
        <v>107</v>
      </c>
      <c r="C886" s="7" t="s">
        <v>16</v>
      </c>
      <c r="D886" s="7" t="s">
        <v>17</v>
      </c>
      <c r="E886" s="7" t="s">
        <v>33</v>
      </c>
      <c r="F886" s="7" t="s">
        <v>627</v>
      </c>
      <c r="G886" s="7" t="s">
        <v>72</v>
      </c>
      <c r="H886" s="26">
        <v>39</v>
      </c>
      <c r="I886" s="26">
        <v>90</v>
      </c>
      <c r="J886" s="26">
        <v>0</v>
      </c>
      <c r="K886" s="26">
        <v>42</v>
      </c>
      <c r="L886" s="26">
        <v>4</v>
      </c>
      <c r="M886" s="26">
        <v>46</v>
      </c>
      <c r="N886" s="26">
        <v>40</v>
      </c>
      <c r="O886" s="26">
        <v>0</v>
      </c>
      <c r="P886" s="26">
        <f>IF(AND(IFERROR(INDEX(SP_Aktiv,MATCH(C886,SP_Liste,0)),TRUE),IFERROR(INDEX(PK_Aktiv,MATCH(E886,PK_Liste,0)),TRUE),IF(Filter!$L$5="Alle GeVo",TRUE,IF(Filter!$L$5="Nur BÜ-Schlüssel",ISNUMBER(MATCH(H886,BUESchluessel,0)),IFERROR(INDEX(GV_Aktiv,MATCH(G886,GV_Liste,0)),Filter!$H$18)))),1,0)</f>
        <v>1</v>
      </c>
    </row>
    <row r="887" spans="1:16" x14ac:dyDescent="0.25">
      <c r="A887" s="28">
        <v>46288</v>
      </c>
      <c r="B887" s="7" t="s">
        <v>107</v>
      </c>
      <c r="C887" s="7" t="s">
        <v>16</v>
      </c>
      <c r="D887" s="7" t="s">
        <v>17</v>
      </c>
      <c r="E887" s="7" t="s">
        <v>65</v>
      </c>
      <c r="F887" s="7" t="s">
        <v>632</v>
      </c>
      <c r="G887" s="7" t="s">
        <v>633</v>
      </c>
      <c r="H887" s="26">
        <v>869</v>
      </c>
      <c r="I887" s="26">
        <v>1</v>
      </c>
      <c r="J887" s="26">
        <v>0</v>
      </c>
      <c r="K887" s="26">
        <v>0</v>
      </c>
      <c r="L887" s="26">
        <v>1</v>
      </c>
      <c r="M887" s="26">
        <v>0</v>
      </c>
      <c r="N887" s="26">
        <v>0</v>
      </c>
      <c r="O887" s="26">
        <v>0</v>
      </c>
      <c r="P887" s="26">
        <f>IF(AND(IFERROR(INDEX(SP_Aktiv,MATCH(C887,SP_Liste,0)),TRUE),IFERROR(INDEX(PK_Aktiv,MATCH(E887,PK_Liste,0)),TRUE),IF(Filter!$L$5="Alle GeVo",TRUE,IF(Filter!$L$5="Nur BÜ-Schlüssel",ISNUMBER(MATCH(H887,BUESchluessel,0)),IFERROR(INDEX(GV_Aktiv,MATCH(G887,GV_Liste,0)),Filter!$H$18)))),1,0)</f>
        <v>0</v>
      </c>
    </row>
    <row r="888" spans="1:16" x14ac:dyDescent="0.25">
      <c r="A888" s="28">
        <v>46288</v>
      </c>
      <c r="B888" s="7" t="s">
        <v>107</v>
      </c>
      <c r="C888" s="7" t="s">
        <v>20</v>
      </c>
      <c r="D888" s="7" t="s">
        <v>24</v>
      </c>
      <c r="E888" s="7" t="s">
        <v>33</v>
      </c>
      <c r="F888" s="7" t="s">
        <v>634</v>
      </c>
      <c r="G888" s="7" t="s">
        <v>72</v>
      </c>
      <c r="H888" s="26">
        <v>39</v>
      </c>
      <c r="I888" s="26">
        <v>4</v>
      </c>
      <c r="J888" s="26">
        <v>0</v>
      </c>
      <c r="K888" s="26">
        <v>0</v>
      </c>
      <c r="L888" s="26">
        <v>1</v>
      </c>
      <c r="M888" s="26">
        <v>3</v>
      </c>
      <c r="N888" s="26">
        <v>0</v>
      </c>
      <c r="O888" s="26">
        <v>0</v>
      </c>
      <c r="P888" s="26">
        <f>IF(AND(IFERROR(INDEX(SP_Aktiv,MATCH(C888,SP_Liste,0)),TRUE),IFERROR(INDEX(PK_Aktiv,MATCH(E888,PK_Liste,0)),TRUE),IF(Filter!$L$5="Alle GeVo",TRUE,IF(Filter!$L$5="Nur BÜ-Schlüssel",ISNUMBER(MATCH(H888,BUESchluessel,0)),IFERROR(INDEX(GV_Aktiv,MATCH(G888,GV_Liste,0)),Filter!$H$18)))),1,0)</f>
        <v>1</v>
      </c>
    </row>
    <row r="889" spans="1:16" x14ac:dyDescent="0.25">
      <c r="A889" s="28">
        <v>46288</v>
      </c>
      <c r="B889" s="7" t="s">
        <v>107</v>
      </c>
      <c r="C889" s="7" t="s">
        <v>20</v>
      </c>
      <c r="D889" s="7" t="s">
        <v>21</v>
      </c>
      <c r="E889" s="7" t="s">
        <v>33</v>
      </c>
      <c r="F889" s="7" t="s">
        <v>639</v>
      </c>
      <c r="G889" s="7" t="s">
        <v>522</v>
      </c>
      <c r="H889" s="26">
        <v>81</v>
      </c>
      <c r="I889" s="26">
        <v>1</v>
      </c>
      <c r="J889" s="26">
        <v>0</v>
      </c>
      <c r="K889" s="26">
        <v>0</v>
      </c>
      <c r="L889" s="26">
        <v>1</v>
      </c>
      <c r="M889" s="26">
        <v>0</v>
      </c>
      <c r="N889" s="26">
        <v>0</v>
      </c>
      <c r="O889" s="26">
        <v>0</v>
      </c>
      <c r="P889" s="26">
        <f>IF(AND(IFERROR(INDEX(SP_Aktiv,MATCH(C889,SP_Liste,0)),TRUE),IFERROR(INDEX(PK_Aktiv,MATCH(E889,PK_Liste,0)),TRUE),IF(Filter!$L$5="Alle GeVo",TRUE,IF(Filter!$L$5="Nur BÜ-Schlüssel",ISNUMBER(MATCH(H889,BUESchluessel,0)),IFERROR(INDEX(GV_Aktiv,MATCH(G889,GV_Liste,0)),Filter!$H$18)))),1,0)</f>
        <v>1</v>
      </c>
    </row>
    <row r="890" spans="1:16" x14ac:dyDescent="0.25">
      <c r="A890" s="28">
        <v>46288</v>
      </c>
      <c r="B890" s="7" t="s">
        <v>107</v>
      </c>
      <c r="C890" s="7" t="s">
        <v>20</v>
      </c>
      <c r="D890" s="7" t="s">
        <v>19</v>
      </c>
      <c r="E890" s="7" t="s">
        <v>33</v>
      </c>
      <c r="F890" s="7" t="s">
        <v>640</v>
      </c>
      <c r="G890" s="7" t="s">
        <v>641</v>
      </c>
      <c r="H890" s="26">
        <v>384</v>
      </c>
      <c r="I890" s="26">
        <v>1</v>
      </c>
      <c r="J890" s="26">
        <v>0</v>
      </c>
      <c r="K890" s="26">
        <v>0</v>
      </c>
      <c r="L890" s="26">
        <v>1</v>
      </c>
      <c r="M890" s="26">
        <v>0</v>
      </c>
      <c r="N890" s="26">
        <v>0</v>
      </c>
      <c r="O890" s="26">
        <v>0</v>
      </c>
      <c r="P890" s="26">
        <f>IF(AND(IFERROR(INDEX(SP_Aktiv,MATCH(C890,SP_Liste,0)),TRUE),IFERROR(INDEX(PK_Aktiv,MATCH(E890,PK_Liste,0)),TRUE),IF(Filter!$L$5="Alle GeVo",TRUE,IF(Filter!$L$5="Nur BÜ-Schlüssel",ISNUMBER(MATCH(H890,BUESchluessel,0)),IFERROR(INDEX(GV_Aktiv,MATCH(G890,GV_Liste,0)),Filter!$H$18)))),1,0)</f>
        <v>1</v>
      </c>
    </row>
    <row r="891" spans="1:16" x14ac:dyDescent="0.25">
      <c r="A891" s="28">
        <v>46288</v>
      </c>
      <c r="B891" s="7" t="s">
        <v>107</v>
      </c>
      <c r="C891" s="7" t="s">
        <v>20</v>
      </c>
      <c r="D891" s="7" t="s">
        <v>19</v>
      </c>
      <c r="E891" s="7" t="s">
        <v>33</v>
      </c>
      <c r="F891" s="7" t="s">
        <v>642</v>
      </c>
      <c r="G891" s="7" t="s">
        <v>643</v>
      </c>
      <c r="H891" s="26">
        <v>125</v>
      </c>
      <c r="I891" s="26">
        <v>2</v>
      </c>
      <c r="J891" s="26">
        <v>0</v>
      </c>
      <c r="K891" s="26">
        <v>0</v>
      </c>
      <c r="L891" s="26">
        <v>1</v>
      </c>
      <c r="M891" s="26">
        <v>1</v>
      </c>
      <c r="N891" s="26">
        <v>0</v>
      </c>
      <c r="O891" s="26">
        <v>0</v>
      </c>
      <c r="P891" s="26">
        <f>IF(AND(IFERROR(INDEX(SP_Aktiv,MATCH(C891,SP_Liste,0)),TRUE),IFERROR(INDEX(PK_Aktiv,MATCH(E891,PK_Liste,0)),TRUE),IF(Filter!$L$5="Alle GeVo",TRUE,IF(Filter!$L$5="Nur BÜ-Schlüssel",ISNUMBER(MATCH(H891,BUESchluessel,0)),IFERROR(INDEX(GV_Aktiv,MATCH(G891,GV_Liste,0)),Filter!$H$18)))),1,0)</f>
        <v>1</v>
      </c>
    </row>
    <row r="892" spans="1:16" x14ac:dyDescent="0.25">
      <c r="A892" s="28">
        <v>46288</v>
      </c>
      <c r="B892" s="7" t="s">
        <v>107</v>
      </c>
      <c r="C892" s="7" t="s">
        <v>20</v>
      </c>
      <c r="D892" s="7" t="s">
        <v>23</v>
      </c>
      <c r="E892" s="7" t="s">
        <v>33</v>
      </c>
      <c r="F892" s="7" t="s">
        <v>644</v>
      </c>
      <c r="G892" s="7" t="s">
        <v>645</v>
      </c>
      <c r="H892" s="26">
        <v>131</v>
      </c>
      <c r="I892" s="26">
        <v>3</v>
      </c>
      <c r="J892" s="26">
        <v>0</v>
      </c>
      <c r="K892" s="26">
        <v>0</v>
      </c>
      <c r="L892" s="26">
        <v>1</v>
      </c>
      <c r="M892" s="26">
        <v>2</v>
      </c>
      <c r="N892" s="26">
        <v>0</v>
      </c>
      <c r="O892" s="26">
        <v>0</v>
      </c>
      <c r="P892" s="26">
        <f>IF(AND(IFERROR(INDEX(SP_Aktiv,MATCH(C892,SP_Liste,0)),TRUE),IFERROR(INDEX(PK_Aktiv,MATCH(E892,PK_Liste,0)),TRUE),IF(Filter!$L$5="Alle GeVo",TRUE,IF(Filter!$L$5="Nur BÜ-Schlüssel",ISNUMBER(MATCH(H892,BUESchluessel,0)),IFERROR(INDEX(GV_Aktiv,MATCH(G892,GV_Liste,0)),Filter!$H$18)))),1,0)</f>
        <v>1</v>
      </c>
    </row>
    <row r="893" spans="1:16" x14ac:dyDescent="0.25">
      <c r="A893" s="28">
        <v>46288</v>
      </c>
      <c r="B893" s="7" t="s">
        <v>107</v>
      </c>
      <c r="C893" s="7" t="s">
        <v>16</v>
      </c>
      <c r="D893" s="7" t="s">
        <v>15</v>
      </c>
      <c r="E893" s="7" t="s">
        <v>33</v>
      </c>
      <c r="F893" s="7" t="s">
        <v>646</v>
      </c>
      <c r="G893" s="7" t="s">
        <v>647</v>
      </c>
      <c r="H893" s="26">
        <v>460</v>
      </c>
      <c r="I893" s="26">
        <v>1</v>
      </c>
      <c r="J893" s="26">
        <v>0</v>
      </c>
      <c r="K893" s="26">
        <v>0</v>
      </c>
      <c r="L893" s="26">
        <v>1</v>
      </c>
      <c r="M893" s="26">
        <v>0</v>
      </c>
      <c r="N893" s="26">
        <v>0</v>
      </c>
      <c r="O893" s="26">
        <v>0</v>
      </c>
      <c r="P893" s="26">
        <f>IF(AND(IFERROR(INDEX(SP_Aktiv,MATCH(C893,SP_Liste,0)),TRUE),IFERROR(INDEX(PK_Aktiv,MATCH(E893,PK_Liste,0)),TRUE),IF(Filter!$L$5="Alle GeVo",TRUE,IF(Filter!$L$5="Nur BÜ-Schlüssel",ISNUMBER(MATCH(H893,BUESchluessel,0)),IFERROR(INDEX(GV_Aktiv,MATCH(G893,GV_Liste,0)),Filter!$H$18)))),1,0)</f>
        <v>1</v>
      </c>
    </row>
    <row r="894" spans="1:16" x14ac:dyDescent="0.25">
      <c r="A894" s="28">
        <v>46288</v>
      </c>
      <c r="B894" s="7" t="s">
        <v>107</v>
      </c>
      <c r="C894" s="7" t="s">
        <v>20</v>
      </c>
      <c r="D894" s="7" t="s">
        <v>22</v>
      </c>
      <c r="E894" s="7" t="s">
        <v>33</v>
      </c>
      <c r="F894" s="7" t="s">
        <v>649</v>
      </c>
      <c r="G894" s="7" t="s">
        <v>76</v>
      </c>
      <c r="H894" s="26">
        <v>131</v>
      </c>
      <c r="I894" s="26">
        <v>4</v>
      </c>
      <c r="J894" s="26">
        <v>0</v>
      </c>
      <c r="K894" s="26">
        <v>0</v>
      </c>
      <c r="L894" s="26">
        <v>1</v>
      </c>
      <c r="M894" s="26">
        <v>3</v>
      </c>
      <c r="N894" s="26">
        <v>0</v>
      </c>
      <c r="O894" s="26">
        <v>0</v>
      </c>
      <c r="P894" s="26">
        <f>IF(AND(IFERROR(INDEX(SP_Aktiv,MATCH(C894,SP_Liste,0)),TRUE),IFERROR(INDEX(PK_Aktiv,MATCH(E894,PK_Liste,0)),TRUE),IF(Filter!$L$5="Alle GeVo",TRUE,IF(Filter!$L$5="Nur BÜ-Schlüssel",ISNUMBER(MATCH(H894,BUESchluessel,0)),IFERROR(INDEX(GV_Aktiv,MATCH(G894,GV_Liste,0)),Filter!$H$18)))),1,0)</f>
        <v>1</v>
      </c>
    </row>
    <row r="895" spans="1:16" x14ac:dyDescent="0.25">
      <c r="A895" s="28">
        <v>46288</v>
      </c>
      <c r="B895" s="7" t="s">
        <v>107</v>
      </c>
      <c r="C895" s="7" t="s">
        <v>20</v>
      </c>
      <c r="D895" s="7" t="s">
        <v>19</v>
      </c>
      <c r="E895" s="7" t="s">
        <v>33</v>
      </c>
      <c r="F895" s="7" t="s">
        <v>534</v>
      </c>
      <c r="G895" s="7" t="s">
        <v>535</v>
      </c>
      <c r="H895" s="26">
        <v>800</v>
      </c>
      <c r="I895" s="26">
        <v>2</v>
      </c>
      <c r="J895" s="26">
        <v>0</v>
      </c>
      <c r="K895" s="26">
        <v>0</v>
      </c>
      <c r="L895" s="26">
        <v>1</v>
      </c>
      <c r="M895" s="26">
        <v>0</v>
      </c>
      <c r="N895" s="26">
        <v>1</v>
      </c>
      <c r="O895" s="26">
        <v>0</v>
      </c>
      <c r="P895" s="26">
        <f>IF(AND(IFERROR(INDEX(SP_Aktiv,MATCH(C895,SP_Liste,0)),TRUE),IFERROR(INDEX(PK_Aktiv,MATCH(E895,PK_Liste,0)),TRUE),IF(Filter!$L$5="Alle GeVo",TRUE,IF(Filter!$L$5="Nur BÜ-Schlüssel",ISNUMBER(MATCH(H895,BUESchluessel,0)),IFERROR(INDEX(GV_Aktiv,MATCH(G895,GV_Liste,0)),Filter!$H$18)))),1,0)</f>
        <v>1</v>
      </c>
    </row>
    <row r="896" spans="1:16" x14ac:dyDescent="0.25">
      <c r="A896" s="28">
        <v>46288</v>
      </c>
      <c r="B896" s="7" t="s">
        <v>107</v>
      </c>
      <c r="C896" s="7" t="s">
        <v>16</v>
      </c>
      <c r="D896" s="7" t="s">
        <v>17</v>
      </c>
      <c r="E896" s="7" t="s">
        <v>33</v>
      </c>
      <c r="F896" s="7" t="s">
        <v>650</v>
      </c>
      <c r="G896" s="7" t="s">
        <v>651</v>
      </c>
      <c r="H896" s="26">
        <v>193</v>
      </c>
      <c r="I896" s="26">
        <v>16</v>
      </c>
      <c r="J896" s="26">
        <v>4</v>
      </c>
      <c r="K896" s="26">
        <v>1</v>
      </c>
      <c r="L896" s="26">
        <v>5</v>
      </c>
      <c r="M896" s="26">
        <v>9</v>
      </c>
      <c r="N896" s="26">
        <v>2</v>
      </c>
      <c r="O896" s="26">
        <v>0</v>
      </c>
      <c r="P896" s="26">
        <f>IF(AND(IFERROR(INDEX(SP_Aktiv,MATCH(C896,SP_Liste,0)),TRUE),IFERROR(INDEX(PK_Aktiv,MATCH(E896,PK_Liste,0)),TRUE),IF(Filter!$L$5="Alle GeVo",TRUE,IF(Filter!$L$5="Nur BÜ-Schlüssel",ISNUMBER(MATCH(H896,BUESchluessel,0)),IFERROR(INDEX(GV_Aktiv,MATCH(G896,GV_Liste,0)),Filter!$H$18)))),1,0)</f>
        <v>1</v>
      </c>
    </row>
    <row r="897" spans="1:16" x14ac:dyDescent="0.25">
      <c r="A897" s="28">
        <v>46288</v>
      </c>
      <c r="B897" s="7" t="s">
        <v>107</v>
      </c>
      <c r="C897" s="7" t="s">
        <v>20</v>
      </c>
      <c r="D897" s="7" t="s">
        <v>21</v>
      </c>
      <c r="E897" s="7" t="s">
        <v>65</v>
      </c>
      <c r="F897" s="7" t="s">
        <v>537</v>
      </c>
      <c r="G897" s="7" t="s">
        <v>75</v>
      </c>
      <c r="H897" s="26">
        <v>108</v>
      </c>
      <c r="I897" s="26">
        <v>66</v>
      </c>
      <c r="J897" s="26">
        <v>2</v>
      </c>
      <c r="K897" s="26">
        <v>19</v>
      </c>
      <c r="L897" s="26">
        <v>4</v>
      </c>
      <c r="M897" s="26">
        <v>39</v>
      </c>
      <c r="N897" s="26">
        <v>23</v>
      </c>
      <c r="O897" s="26">
        <v>0</v>
      </c>
      <c r="P897" s="26">
        <f>IF(AND(IFERROR(INDEX(SP_Aktiv,MATCH(C897,SP_Liste,0)),TRUE),IFERROR(INDEX(PK_Aktiv,MATCH(E897,PK_Liste,0)),TRUE),IF(Filter!$L$5="Alle GeVo",TRUE,IF(Filter!$L$5="Nur BÜ-Schlüssel",ISNUMBER(MATCH(H897,BUESchluessel,0)),IFERROR(INDEX(GV_Aktiv,MATCH(G897,GV_Liste,0)),Filter!$H$18)))),1,0)</f>
        <v>0</v>
      </c>
    </row>
    <row r="898" spans="1:16" x14ac:dyDescent="0.25">
      <c r="A898" s="28">
        <v>46288</v>
      </c>
      <c r="B898" s="7" t="s">
        <v>107</v>
      </c>
      <c r="C898" s="7" t="s">
        <v>20</v>
      </c>
      <c r="D898" s="7" t="s">
        <v>21</v>
      </c>
      <c r="E898" s="7" t="s">
        <v>67</v>
      </c>
      <c r="F898" s="7" t="s">
        <v>537</v>
      </c>
      <c r="G898" s="7" t="s">
        <v>75</v>
      </c>
      <c r="H898" s="26">
        <v>108</v>
      </c>
      <c r="I898" s="26">
        <v>1</v>
      </c>
      <c r="J898" s="26">
        <v>1</v>
      </c>
      <c r="K898" s="26">
        <v>0</v>
      </c>
      <c r="L898" s="26">
        <v>0</v>
      </c>
      <c r="M898" s="26">
        <v>1</v>
      </c>
      <c r="N898" s="26">
        <v>0</v>
      </c>
      <c r="O898" s="26">
        <v>0</v>
      </c>
      <c r="P898" s="26">
        <f>IF(AND(IFERROR(INDEX(SP_Aktiv,MATCH(C898,SP_Liste,0)),TRUE),IFERROR(INDEX(PK_Aktiv,MATCH(E898,PK_Liste,0)),TRUE),IF(Filter!$L$5="Alle GeVo",TRUE,IF(Filter!$L$5="Nur BÜ-Schlüssel",ISNUMBER(MATCH(H898,BUESchluessel,0)),IFERROR(INDEX(GV_Aktiv,MATCH(G898,GV_Liste,0)),Filter!$H$18)))),1,0)</f>
        <v>0</v>
      </c>
    </row>
    <row r="899" spans="1:16" x14ac:dyDescent="0.25">
      <c r="A899" s="28">
        <v>46288</v>
      </c>
      <c r="B899" s="7" t="s">
        <v>107</v>
      </c>
      <c r="C899" s="7" t="s">
        <v>16</v>
      </c>
      <c r="D899" s="7" t="s">
        <v>17</v>
      </c>
      <c r="E899" s="7" t="s">
        <v>33</v>
      </c>
      <c r="F899" s="7" t="s">
        <v>652</v>
      </c>
      <c r="G899" s="7" t="s">
        <v>615</v>
      </c>
      <c r="H899" s="26">
        <v>399</v>
      </c>
      <c r="I899" s="26">
        <v>5</v>
      </c>
      <c r="J899" s="26">
        <v>0</v>
      </c>
      <c r="K899" s="26">
        <v>0</v>
      </c>
      <c r="L899" s="26">
        <v>2</v>
      </c>
      <c r="M899" s="26">
        <v>3</v>
      </c>
      <c r="N899" s="26">
        <v>0</v>
      </c>
      <c r="O899" s="26">
        <v>0</v>
      </c>
      <c r="P899" s="26">
        <f>IF(AND(IFERROR(INDEX(SP_Aktiv,MATCH(C899,SP_Liste,0)),TRUE),IFERROR(INDEX(PK_Aktiv,MATCH(E899,PK_Liste,0)),TRUE),IF(Filter!$L$5="Alle GeVo",TRUE,IF(Filter!$L$5="Nur BÜ-Schlüssel",ISNUMBER(MATCH(H899,BUESchluessel,0)),IFERROR(INDEX(GV_Aktiv,MATCH(G899,GV_Liste,0)),Filter!$H$18)))),1,0)</f>
        <v>1</v>
      </c>
    </row>
    <row r="900" spans="1:16" x14ac:dyDescent="0.25">
      <c r="A900" s="28">
        <v>46288</v>
      </c>
      <c r="B900" s="7" t="s">
        <v>107</v>
      </c>
      <c r="C900" s="7" t="s">
        <v>20</v>
      </c>
      <c r="D900" s="7" t="s">
        <v>19</v>
      </c>
      <c r="E900" s="7" t="s">
        <v>65</v>
      </c>
      <c r="F900" s="7" t="s">
        <v>563</v>
      </c>
      <c r="G900" s="7" t="s">
        <v>73</v>
      </c>
      <c r="H900" s="26">
        <v>40</v>
      </c>
      <c r="I900" s="26">
        <v>2</v>
      </c>
      <c r="J900" s="26">
        <v>0</v>
      </c>
      <c r="K900" s="26">
        <v>0</v>
      </c>
      <c r="L900" s="26">
        <v>1</v>
      </c>
      <c r="M900" s="26">
        <v>1</v>
      </c>
      <c r="N900" s="26">
        <v>0</v>
      </c>
      <c r="O900" s="26">
        <v>0</v>
      </c>
      <c r="P900" s="26">
        <f>IF(AND(IFERROR(INDEX(SP_Aktiv,MATCH(C900,SP_Liste,0)),TRUE),IFERROR(INDEX(PK_Aktiv,MATCH(E900,PK_Liste,0)),TRUE),IF(Filter!$L$5="Alle GeVo",TRUE,IF(Filter!$L$5="Nur BÜ-Schlüssel",ISNUMBER(MATCH(H900,BUESchluessel,0)),IFERROR(INDEX(GV_Aktiv,MATCH(G900,GV_Liste,0)),Filter!$H$18)))),1,0)</f>
        <v>0</v>
      </c>
    </row>
    <row r="901" spans="1:16" x14ac:dyDescent="0.25">
      <c r="A901" s="28">
        <v>46288</v>
      </c>
      <c r="B901" s="7" t="s">
        <v>107</v>
      </c>
      <c r="C901" s="7" t="s">
        <v>20</v>
      </c>
      <c r="D901" s="7" t="s">
        <v>21</v>
      </c>
      <c r="E901" s="7" t="s">
        <v>33</v>
      </c>
      <c r="F901" s="7" t="s">
        <v>528</v>
      </c>
      <c r="G901" s="7" t="s">
        <v>529</v>
      </c>
      <c r="H901" s="26">
        <v>97</v>
      </c>
      <c r="I901" s="26">
        <v>16</v>
      </c>
      <c r="J901" s="26">
        <v>0</v>
      </c>
      <c r="K901" s="26">
        <v>1</v>
      </c>
      <c r="L901" s="26">
        <v>6</v>
      </c>
      <c r="M901" s="26">
        <v>8</v>
      </c>
      <c r="N901" s="26">
        <v>2</v>
      </c>
      <c r="O901" s="26">
        <v>0</v>
      </c>
      <c r="P901" s="26">
        <f>IF(AND(IFERROR(INDEX(SP_Aktiv,MATCH(C901,SP_Liste,0)),TRUE),IFERROR(INDEX(PK_Aktiv,MATCH(E901,PK_Liste,0)),TRUE),IF(Filter!$L$5="Alle GeVo",TRUE,IF(Filter!$L$5="Nur BÜ-Schlüssel",ISNUMBER(MATCH(H901,BUESchluessel,0)),IFERROR(INDEX(GV_Aktiv,MATCH(G901,GV_Liste,0)),Filter!$H$18)))),1,0)</f>
        <v>1</v>
      </c>
    </row>
    <row r="902" spans="1:16" x14ac:dyDescent="0.25">
      <c r="A902" s="28">
        <v>46288</v>
      </c>
      <c r="B902" s="7" t="s">
        <v>107</v>
      </c>
      <c r="C902" s="7" t="s">
        <v>16</v>
      </c>
      <c r="D902" s="7" t="s">
        <v>15</v>
      </c>
      <c r="E902" s="7" t="s">
        <v>33</v>
      </c>
      <c r="F902" s="7" t="s">
        <v>654</v>
      </c>
      <c r="G902" s="7" t="s">
        <v>655</v>
      </c>
      <c r="H902" s="26">
        <v>8</v>
      </c>
      <c r="I902" s="26">
        <v>2</v>
      </c>
      <c r="J902" s="26">
        <v>0</v>
      </c>
      <c r="K902" s="26">
        <v>0</v>
      </c>
      <c r="L902" s="26">
        <v>2</v>
      </c>
      <c r="M902" s="26">
        <v>0</v>
      </c>
      <c r="N902" s="26">
        <v>0</v>
      </c>
      <c r="O902" s="26">
        <v>0</v>
      </c>
      <c r="P902" s="26">
        <f>IF(AND(IFERROR(INDEX(SP_Aktiv,MATCH(C902,SP_Liste,0)),TRUE),IFERROR(INDEX(PK_Aktiv,MATCH(E902,PK_Liste,0)),TRUE),IF(Filter!$L$5="Alle GeVo",TRUE,IF(Filter!$L$5="Nur BÜ-Schlüssel",ISNUMBER(MATCH(H902,BUESchluessel,0)),IFERROR(INDEX(GV_Aktiv,MATCH(G902,GV_Liste,0)),Filter!$H$18)))),1,0)</f>
        <v>1</v>
      </c>
    </row>
    <row r="903" spans="1:16" x14ac:dyDescent="0.25">
      <c r="A903" s="28">
        <v>46288</v>
      </c>
      <c r="B903" s="7" t="s">
        <v>107</v>
      </c>
      <c r="C903" s="7" t="s">
        <v>16</v>
      </c>
      <c r="D903" s="7" t="s">
        <v>15</v>
      </c>
      <c r="E903" s="7" t="s">
        <v>33</v>
      </c>
      <c r="F903" s="7" t="s">
        <v>656</v>
      </c>
      <c r="G903" s="7" t="s">
        <v>557</v>
      </c>
      <c r="H903" s="26">
        <v>158</v>
      </c>
      <c r="I903" s="26">
        <v>6</v>
      </c>
      <c r="J903" s="26">
        <v>0</v>
      </c>
      <c r="K903" s="26">
        <v>2</v>
      </c>
      <c r="L903" s="26">
        <v>2</v>
      </c>
      <c r="M903" s="26">
        <v>2</v>
      </c>
      <c r="N903" s="26">
        <v>2</v>
      </c>
      <c r="O903" s="26">
        <v>0</v>
      </c>
      <c r="P903" s="26">
        <f>IF(AND(IFERROR(INDEX(SP_Aktiv,MATCH(C903,SP_Liste,0)),TRUE),IFERROR(INDEX(PK_Aktiv,MATCH(E903,PK_Liste,0)),TRUE),IF(Filter!$L$5="Alle GeVo",TRUE,IF(Filter!$L$5="Nur BÜ-Schlüssel",ISNUMBER(MATCH(H903,BUESchluessel,0)),IFERROR(INDEX(GV_Aktiv,MATCH(G903,GV_Liste,0)),Filter!$H$18)))),1,0)</f>
        <v>1</v>
      </c>
    </row>
    <row r="904" spans="1:16" x14ac:dyDescent="0.25">
      <c r="A904" s="28">
        <v>46288</v>
      </c>
      <c r="B904" s="7" t="s">
        <v>107</v>
      </c>
      <c r="C904" s="7" t="s">
        <v>16</v>
      </c>
      <c r="D904" s="7" t="s">
        <v>15</v>
      </c>
      <c r="E904" s="7" t="s">
        <v>33</v>
      </c>
      <c r="F904" s="7" t="s">
        <v>657</v>
      </c>
      <c r="G904" s="7" t="s">
        <v>658</v>
      </c>
      <c r="H904" s="26">
        <v>414</v>
      </c>
      <c r="I904" s="26">
        <v>6</v>
      </c>
      <c r="J904" s="26">
        <v>0</v>
      </c>
      <c r="K904" s="26">
        <v>0</v>
      </c>
      <c r="L904" s="26">
        <v>5</v>
      </c>
      <c r="M904" s="26">
        <v>1</v>
      </c>
      <c r="N904" s="26">
        <v>0</v>
      </c>
      <c r="O904" s="26">
        <v>0</v>
      </c>
      <c r="P904" s="26">
        <f>IF(AND(IFERROR(INDEX(SP_Aktiv,MATCH(C904,SP_Liste,0)),TRUE),IFERROR(INDEX(PK_Aktiv,MATCH(E904,PK_Liste,0)),TRUE),IF(Filter!$L$5="Alle GeVo",TRUE,IF(Filter!$L$5="Nur BÜ-Schlüssel",ISNUMBER(MATCH(H904,BUESchluessel,0)),IFERROR(INDEX(GV_Aktiv,MATCH(G904,GV_Liste,0)),Filter!$H$18)))),1,0)</f>
        <v>1</v>
      </c>
    </row>
    <row r="905" spans="1:16" x14ac:dyDescent="0.25">
      <c r="A905" s="28">
        <v>46288</v>
      </c>
      <c r="B905" s="7" t="s">
        <v>107</v>
      </c>
      <c r="C905" s="7" t="s">
        <v>16</v>
      </c>
      <c r="D905" s="7" t="s">
        <v>15</v>
      </c>
      <c r="E905" s="7" t="s">
        <v>33</v>
      </c>
      <c r="F905" s="7" t="s">
        <v>660</v>
      </c>
      <c r="G905" s="7" t="s">
        <v>615</v>
      </c>
      <c r="H905" s="26">
        <v>399</v>
      </c>
      <c r="I905" s="26">
        <v>6</v>
      </c>
      <c r="J905" s="26">
        <v>0</v>
      </c>
      <c r="K905" s="26">
        <v>2</v>
      </c>
      <c r="L905" s="26">
        <v>1</v>
      </c>
      <c r="M905" s="26">
        <v>5</v>
      </c>
      <c r="N905" s="26">
        <v>0</v>
      </c>
      <c r="O905" s="26">
        <v>0</v>
      </c>
      <c r="P905" s="26">
        <f>IF(AND(IFERROR(INDEX(SP_Aktiv,MATCH(C905,SP_Liste,0)),TRUE),IFERROR(INDEX(PK_Aktiv,MATCH(E905,PK_Liste,0)),TRUE),IF(Filter!$L$5="Alle GeVo",TRUE,IF(Filter!$L$5="Nur BÜ-Schlüssel",ISNUMBER(MATCH(H905,BUESchluessel,0)),IFERROR(INDEX(GV_Aktiv,MATCH(G905,GV_Liste,0)),Filter!$H$18)))),1,0)</f>
        <v>1</v>
      </c>
    </row>
    <row r="906" spans="1:16" x14ac:dyDescent="0.25">
      <c r="A906" s="28">
        <v>46288</v>
      </c>
      <c r="B906" s="7" t="s">
        <v>107</v>
      </c>
      <c r="C906" s="7" t="s">
        <v>20</v>
      </c>
      <c r="D906" s="7" t="s">
        <v>21</v>
      </c>
      <c r="E906" s="7" t="s">
        <v>33</v>
      </c>
      <c r="F906" s="7" t="s">
        <v>661</v>
      </c>
      <c r="G906" s="7" t="s">
        <v>662</v>
      </c>
      <c r="H906" s="26">
        <v>146</v>
      </c>
      <c r="I906" s="26">
        <v>6</v>
      </c>
      <c r="J906" s="26">
        <v>0</v>
      </c>
      <c r="K906" s="26">
        <v>0</v>
      </c>
      <c r="L906" s="26">
        <v>1</v>
      </c>
      <c r="M906" s="26">
        <v>5</v>
      </c>
      <c r="N906" s="26">
        <v>0</v>
      </c>
      <c r="O906" s="26">
        <v>0</v>
      </c>
      <c r="P906" s="26">
        <f>IF(AND(IFERROR(INDEX(SP_Aktiv,MATCH(C906,SP_Liste,0)),TRUE),IFERROR(INDEX(PK_Aktiv,MATCH(E906,PK_Liste,0)),TRUE),IF(Filter!$L$5="Alle GeVo",TRUE,IF(Filter!$L$5="Nur BÜ-Schlüssel",ISNUMBER(MATCH(H906,BUESchluessel,0)),IFERROR(INDEX(GV_Aktiv,MATCH(G906,GV_Liste,0)),Filter!$H$18)))),1,0)</f>
        <v>1</v>
      </c>
    </row>
    <row r="907" spans="1:16" x14ac:dyDescent="0.25">
      <c r="A907" s="28">
        <v>46288</v>
      </c>
      <c r="B907" s="7" t="s">
        <v>107</v>
      </c>
      <c r="C907" s="7" t="s">
        <v>16</v>
      </c>
      <c r="D907" s="7" t="s">
        <v>17</v>
      </c>
      <c r="E907" s="7" t="s">
        <v>33</v>
      </c>
      <c r="F907" s="7" t="s">
        <v>632</v>
      </c>
      <c r="G907" s="7" t="s">
        <v>633</v>
      </c>
      <c r="H907" s="26">
        <v>869</v>
      </c>
      <c r="I907" s="26">
        <v>33</v>
      </c>
      <c r="J907" s="26">
        <v>0</v>
      </c>
      <c r="K907" s="26">
        <v>40</v>
      </c>
      <c r="L907" s="26">
        <v>24</v>
      </c>
      <c r="M907" s="26">
        <v>5</v>
      </c>
      <c r="N907" s="26">
        <v>4</v>
      </c>
      <c r="O907" s="26">
        <v>0</v>
      </c>
      <c r="P907" s="26">
        <f>IF(AND(IFERROR(INDEX(SP_Aktiv,MATCH(C907,SP_Liste,0)),TRUE),IFERROR(INDEX(PK_Aktiv,MATCH(E907,PK_Liste,0)),TRUE),IF(Filter!$L$5="Alle GeVo",TRUE,IF(Filter!$L$5="Nur BÜ-Schlüssel",ISNUMBER(MATCH(H907,BUESchluessel,0)),IFERROR(INDEX(GV_Aktiv,MATCH(G907,GV_Liste,0)),Filter!$H$18)))),1,0)</f>
        <v>1</v>
      </c>
    </row>
    <row r="908" spans="1:16" x14ac:dyDescent="0.25">
      <c r="A908" s="28">
        <v>46288</v>
      </c>
      <c r="B908" s="7" t="s">
        <v>107</v>
      </c>
      <c r="C908" s="7" t="s">
        <v>20</v>
      </c>
      <c r="D908" s="7" t="s">
        <v>21</v>
      </c>
      <c r="E908" s="7" t="s">
        <v>33</v>
      </c>
      <c r="F908" s="7" t="s">
        <v>663</v>
      </c>
      <c r="G908" s="7" t="s">
        <v>664</v>
      </c>
      <c r="H908" s="26">
        <v>139</v>
      </c>
      <c r="I908" s="26">
        <v>3</v>
      </c>
      <c r="J908" s="26">
        <v>0</v>
      </c>
      <c r="K908" s="26">
        <v>0</v>
      </c>
      <c r="L908" s="26">
        <v>2</v>
      </c>
      <c r="M908" s="26">
        <v>0</v>
      </c>
      <c r="N908" s="26">
        <v>1</v>
      </c>
      <c r="O908" s="26">
        <v>0</v>
      </c>
      <c r="P908" s="26">
        <f>IF(AND(IFERROR(INDEX(SP_Aktiv,MATCH(C908,SP_Liste,0)),TRUE),IFERROR(INDEX(PK_Aktiv,MATCH(E908,PK_Liste,0)),TRUE),IF(Filter!$L$5="Alle GeVo",TRUE,IF(Filter!$L$5="Nur BÜ-Schlüssel",ISNUMBER(MATCH(H908,BUESchluessel,0)),IFERROR(INDEX(GV_Aktiv,MATCH(G908,GV_Liste,0)),Filter!$H$18)))),1,0)</f>
        <v>1</v>
      </c>
    </row>
    <row r="909" spans="1:16" x14ac:dyDescent="0.25">
      <c r="A909" s="28">
        <v>46288</v>
      </c>
      <c r="B909" s="7" t="s">
        <v>107</v>
      </c>
      <c r="C909" s="7" t="s">
        <v>20</v>
      </c>
      <c r="D909" s="7" t="s">
        <v>21</v>
      </c>
      <c r="E909" s="7" t="s">
        <v>33</v>
      </c>
      <c r="F909" s="7" t="s">
        <v>665</v>
      </c>
      <c r="G909" s="7" t="s">
        <v>666</v>
      </c>
      <c r="H909" s="26">
        <v>949</v>
      </c>
      <c r="I909" s="26">
        <v>3</v>
      </c>
      <c r="J909" s="26">
        <v>0</v>
      </c>
      <c r="K909" s="26">
        <v>0</v>
      </c>
      <c r="L909" s="26">
        <v>2</v>
      </c>
      <c r="M909" s="26">
        <v>0</v>
      </c>
      <c r="N909" s="26">
        <v>1</v>
      </c>
      <c r="O909" s="26">
        <v>0</v>
      </c>
      <c r="P909" s="26">
        <f>IF(AND(IFERROR(INDEX(SP_Aktiv,MATCH(C909,SP_Liste,0)),TRUE),IFERROR(INDEX(PK_Aktiv,MATCH(E909,PK_Liste,0)),TRUE),IF(Filter!$L$5="Alle GeVo",TRUE,IF(Filter!$L$5="Nur BÜ-Schlüssel",ISNUMBER(MATCH(H909,BUESchluessel,0)),IFERROR(INDEX(GV_Aktiv,MATCH(G909,GV_Liste,0)),Filter!$H$18)))),1,0)</f>
        <v>1</v>
      </c>
    </row>
    <row r="910" spans="1:16" x14ac:dyDescent="0.25">
      <c r="A910" s="28">
        <v>46288</v>
      </c>
      <c r="B910" s="7" t="s">
        <v>107</v>
      </c>
      <c r="C910" s="7" t="s">
        <v>20</v>
      </c>
      <c r="D910" s="7" t="s">
        <v>21</v>
      </c>
      <c r="E910" s="7" t="s">
        <v>65</v>
      </c>
      <c r="F910" s="7" t="s">
        <v>669</v>
      </c>
      <c r="G910" s="7" t="s">
        <v>670</v>
      </c>
      <c r="H910" s="26">
        <v>365</v>
      </c>
      <c r="I910" s="26">
        <v>3</v>
      </c>
      <c r="J910" s="26">
        <v>0</v>
      </c>
      <c r="K910" s="26">
        <v>0</v>
      </c>
      <c r="L910" s="26">
        <v>3</v>
      </c>
      <c r="M910" s="26">
        <v>0</v>
      </c>
      <c r="N910" s="26">
        <v>0</v>
      </c>
      <c r="O910" s="26">
        <v>0</v>
      </c>
      <c r="P910" s="26">
        <f>IF(AND(IFERROR(INDEX(SP_Aktiv,MATCH(C910,SP_Liste,0)),TRUE),IFERROR(INDEX(PK_Aktiv,MATCH(E910,PK_Liste,0)),TRUE),IF(Filter!$L$5="Alle GeVo",TRUE,IF(Filter!$L$5="Nur BÜ-Schlüssel",ISNUMBER(MATCH(H910,BUESchluessel,0)),IFERROR(INDEX(GV_Aktiv,MATCH(G910,GV_Liste,0)),Filter!$H$18)))),1,0)</f>
        <v>0</v>
      </c>
    </row>
    <row r="911" spans="1:16" x14ac:dyDescent="0.25">
      <c r="A911" s="28">
        <v>46288</v>
      </c>
      <c r="B911" s="7" t="s">
        <v>107</v>
      </c>
      <c r="C911" s="7" t="s">
        <v>14</v>
      </c>
      <c r="D911" s="7" t="s">
        <v>14</v>
      </c>
      <c r="E911" s="7" t="s">
        <v>34</v>
      </c>
      <c r="F911" s="7" t="s">
        <v>673</v>
      </c>
      <c r="G911" s="7" t="s">
        <v>674</v>
      </c>
      <c r="H911" s="26">
        <v>1000</v>
      </c>
      <c r="I911" s="26">
        <v>3</v>
      </c>
      <c r="J911" s="26">
        <v>0</v>
      </c>
      <c r="K911" s="26">
        <v>0</v>
      </c>
      <c r="L911" s="26">
        <v>3</v>
      </c>
      <c r="M911" s="26">
        <v>0</v>
      </c>
      <c r="N911" s="26">
        <v>0</v>
      </c>
      <c r="O911" s="26">
        <v>0</v>
      </c>
      <c r="P911" s="26">
        <f>IF(AND(IFERROR(INDEX(SP_Aktiv,MATCH(C911,SP_Liste,0)),TRUE),IFERROR(INDEX(PK_Aktiv,MATCH(E911,PK_Liste,0)),TRUE),IF(Filter!$L$5="Alle GeVo",TRUE,IF(Filter!$L$5="Nur BÜ-Schlüssel",ISNUMBER(MATCH(H911,BUESchluessel,0)),IFERROR(INDEX(GV_Aktiv,MATCH(G911,GV_Liste,0)),Filter!$H$18)))),1,0)</f>
        <v>1</v>
      </c>
    </row>
    <row r="912" spans="1:16" x14ac:dyDescent="0.25">
      <c r="A912" s="28">
        <v>46288</v>
      </c>
      <c r="B912" s="7" t="s">
        <v>107</v>
      </c>
      <c r="C912" s="7" t="s">
        <v>14</v>
      </c>
      <c r="D912" s="7" t="s">
        <v>14</v>
      </c>
      <c r="E912" s="7" t="s">
        <v>64</v>
      </c>
      <c r="F912" s="7" t="s">
        <v>683</v>
      </c>
      <c r="G912" s="7" t="s">
        <v>684</v>
      </c>
      <c r="H912" s="26">
        <v>5025</v>
      </c>
      <c r="I912" s="26">
        <v>21</v>
      </c>
      <c r="J912" s="26">
        <v>3</v>
      </c>
      <c r="K912" s="26">
        <v>3</v>
      </c>
      <c r="L912" s="26">
        <v>3</v>
      </c>
      <c r="M912" s="26">
        <v>18</v>
      </c>
      <c r="N912" s="26">
        <v>0</v>
      </c>
      <c r="O912" s="26">
        <v>0</v>
      </c>
      <c r="P912" s="26">
        <f>IF(AND(IFERROR(INDEX(SP_Aktiv,MATCH(C912,SP_Liste,0)),TRUE),IFERROR(INDEX(PK_Aktiv,MATCH(E912,PK_Liste,0)),TRUE),IF(Filter!$L$5="Alle GeVo",TRUE,IF(Filter!$L$5="Nur BÜ-Schlüssel",ISNUMBER(MATCH(H912,BUESchluessel,0)),IFERROR(INDEX(GV_Aktiv,MATCH(G912,GV_Liste,0)),Filter!$H$18)))),1,0)</f>
        <v>0</v>
      </c>
    </row>
    <row r="913" spans="1:16" x14ac:dyDescent="0.25">
      <c r="A913" s="28">
        <v>46288</v>
      </c>
      <c r="B913" s="7" t="s">
        <v>107</v>
      </c>
      <c r="C913" s="7" t="s">
        <v>14</v>
      </c>
      <c r="D913" s="7" t="s">
        <v>14</v>
      </c>
      <c r="E913" s="7" t="s">
        <v>34</v>
      </c>
      <c r="F913" s="7" t="s">
        <v>675</v>
      </c>
      <c r="G913" s="7" t="s">
        <v>676</v>
      </c>
      <c r="H913" s="26">
        <v>5023</v>
      </c>
      <c r="I913" s="26">
        <v>1</v>
      </c>
      <c r="J913" s="26">
        <v>0</v>
      </c>
      <c r="K913" s="26">
        <v>0</v>
      </c>
      <c r="L913" s="26">
        <v>1</v>
      </c>
      <c r="M913" s="26">
        <v>0</v>
      </c>
      <c r="N913" s="26">
        <v>0</v>
      </c>
      <c r="O913" s="26">
        <v>0</v>
      </c>
      <c r="P913" s="26">
        <f>IF(AND(IFERROR(INDEX(SP_Aktiv,MATCH(C913,SP_Liste,0)),TRUE),IFERROR(INDEX(PK_Aktiv,MATCH(E913,PK_Liste,0)),TRUE),IF(Filter!$L$5="Alle GeVo",TRUE,IF(Filter!$L$5="Nur BÜ-Schlüssel",ISNUMBER(MATCH(H913,BUESchluessel,0)),IFERROR(INDEX(GV_Aktiv,MATCH(G913,GV_Liste,0)),Filter!$H$18)))),1,0)</f>
        <v>1</v>
      </c>
    </row>
    <row r="914" spans="1:16" x14ac:dyDescent="0.25">
      <c r="A914" s="28">
        <v>46288</v>
      </c>
      <c r="B914" s="7" t="s">
        <v>107</v>
      </c>
      <c r="C914" s="7" t="s">
        <v>14</v>
      </c>
      <c r="D914" s="7" t="s">
        <v>14</v>
      </c>
      <c r="E914" s="7" t="s">
        <v>34</v>
      </c>
      <c r="F914" s="7" t="s">
        <v>677</v>
      </c>
      <c r="G914" s="7" t="s">
        <v>678</v>
      </c>
      <c r="H914" s="26">
        <v>6046</v>
      </c>
      <c r="I914" s="26">
        <v>1</v>
      </c>
      <c r="J914" s="26">
        <v>0</v>
      </c>
      <c r="K914" s="26">
        <v>0</v>
      </c>
      <c r="L914" s="26">
        <v>1</v>
      </c>
      <c r="M914" s="26">
        <v>0</v>
      </c>
      <c r="N914" s="26">
        <v>0</v>
      </c>
      <c r="O914" s="26">
        <v>0</v>
      </c>
      <c r="P914" s="26">
        <f>IF(AND(IFERROR(INDEX(SP_Aktiv,MATCH(C914,SP_Liste,0)),TRUE),IFERROR(INDEX(PK_Aktiv,MATCH(E914,PK_Liste,0)),TRUE),IF(Filter!$L$5="Alle GeVo",TRUE,IF(Filter!$L$5="Nur BÜ-Schlüssel",ISNUMBER(MATCH(H914,BUESchluessel,0)),IFERROR(INDEX(GV_Aktiv,MATCH(G914,GV_Liste,0)),Filter!$H$18)))),1,0)</f>
        <v>1</v>
      </c>
    </row>
    <row r="915" spans="1:16" x14ac:dyDescent="0.25">
      <c r="A915" s="28">
        <v>46288</v>
      </c>
      <c r="B915" s="7" t="s">
        <v>107</v>
      </c>
      <c r="C915" s="7" t="s">
        <v>14</v>
      </c>
      <c r="D915" s="7" t="s">
        <v>14</v>
      </c>
      <c r="E915" s="7" t="s">
        <v>34</v>
      </c>
      <c r="F915" s="7" t="s">
        <v>681</v>
      </c>
      <c r="G915" s="7" t="s">
        <v>682</v>
      </c>
      <c r="H915" s="26">
        <v>6032</v>
      </c>
      <c r="I915" s="26">
        <v>1</v>
      </c>
      <c r="J915" s="26">
        <v>0</v>
      </c>
      <c r="K915" s="26">
        <v>0</v>
      </c>
      <c r="L915" s="26">
        <v>1</v>
      </c>
      <c r="M915" s="26">
        <v>0</v>
      </c>
      <c r="N915" s="26">
        <v>0</v>
      </c>
      <c r="O915" s="26">
        <v>0</v>
      </c>
      <c r="P915" s="26">
        <f>IF(AND(IFERROR(INDEX(SP_Aktiv,MATCH(C915,SP_Liste,0)),TRUE),IFERROR(INDEX(PK_Aktiv,MATCH(E915,PK_Liste,0)),TRUE),IF(Filter!$L$5="Alle GeVo",TRUE,IF(Filter!$L$5="Nur BÜ-Schlüssel",ISNUMBER(MATCH(H915,BUESchluessel,0)),IFERROR(INDEX(GV_Aktiv,MATCH(G915,GV_Liste,0)),Filter!$H$18)))),1,0)</f>
        <v>1</v>
      </c>
    </row>
    <row r="916" spans="1:16" x14ac:dyDescent="0.25">
      <c r="A916" s="28">
        <v>46288</v>
      </c>
      <c r="B916" s="7" t="s">
        <v>107</v>
      </c>
      <c r="C916" s="7" t="s">
        <v>14</v>
      </c>
      <c r="D916" s="7" t="s">
        <v>14</v>
      </c>
      <c r="E916" s="7" t="s">
        <v>34</v>
      </c>
      <c r="F916" s="7" t="s">
        <v>679</v>
      </c>
      <c r="G916" s="7" t="s">
        <v>680</v>
      </c>
      <c r="H916" s="26">
        <v>6098</v>
      </c>
      <c r="I916" s="26">
        <v>1</v>
      </c>
      <c r="J916" s="26">
        <v>0</v>
      </c>
      <c r="K916" s="26">
        <v>0</v>
      </c>
      <c r="L916" s="26">
        <v>1</v>
      </c>
      <c r="M916" s="26">
        <v>0</v>
      </c>
      <c r="N916" s="26">
        <v>0</v>
      </c>
      <c r="O916" s="26">
        <v>0</v>
      </c>
      <c r="P916" s="26">
        <f>IF(AND(IFERROR(INDEX(SP_Aktiv,MATCH(C916,SP_Liste,0)),TRUE),IFERROR(INDEX(PK_Aktiv,MATCH(E916,PK_Liste,0)),TRUE),IF(Filter!$L$5="Alle GeVo",TRUE,IF(Filter!$L$5="Nur BÜ-Schlüssel",ISNUMBER(MATCH(H916,BUESchluessel,0)),IFERROR(INDEX(GV_Aktiv,MATCH(G916,GV_Liste,0)),Filter!$H$18)))),1,0)</f>
        <v>1</v>
      </c>
    </row>
    <row r="917" spans="1:16" x14ac:dyDescent="0.25">
      <c r="A917" s="28">
        <v>46288</v>
      </c>
      <c r="B917" s="7" t="s">
        <v>107</v>
      </c>
      <c r="C917" s="7" t="s">
        <v>14</v>
      </c>
      <c r="D917" s="7" t="s">
        <v>14</v>
      </c>
      <c r="E917" s="7" t="s">
        <v>35</v>
      </c>
      <c r="F917" s="7" t="s">
        <v>520</v>
      </c>
      <c r="G917" s="7" t="s">
        <v>83</v>
      </c>
      <c r="H917" s="26">
        <v>2015</v>
      </c>
      <c r="I917" s="26">
        <v>8</v>
      </c>
      <c r="J917" s="26">
        <v>0</v>
      </c>
      <c r="K917" s="26">
        <v>4</v>
      </c>
      <c r="L917" s="26">
        <v>3</v>
      </c>
      <c r="M917" s="26">
        <v>5</v>
      </c>
      <c r="N917" s="26">
        <v>0</v>
      </c>
      <c r="O917" s="26">
        <v>0</v>
      </c>
      <c r="P917" s="26">
        <f>IF(AND(IFERROR(INDEX(SP_Aktiv,MATCH(C917,SP_Liste,0)),TRUE),IFERROR(INDEX(PK_Aktiv,MATCH(E917,PK_Liste,0)),TRUE),IF(Filter!$L$5="Alle GeVo",TRUE,IF(Filter!$L$5="Nur BÜ-Schlüssel",ISNUMBER(MATCH(H917,BUESchluessel,0)),IFERROR(INDEX(GV_Aktiv,MATCH(G917,GV_Liste,0)),Filter!$H$18)))),1,0)</f>
        <v>1</v>
      </c>
    </row>
    <row r="918" spans="1:16" x14ac:dyDescent="0.25">
      <c r="A918" s="28">
        <v>46288</v>
      </c>
      <c r="B918" s="7" t="s">
        <v>107</v>
      </c>
      <c r="C918" s="7" t="s">
        <v>14</v>
      </c>
      <c r="D918" s="7" t="s">
        <v>14</v>
      </c>
      <c r="E918" s="7" t="s">
        <v>34</v>
      </c>
      <c r="F918" s="7" t="s">
        <v>683</v>
      </c>
      <c r="G918" s="7" t="s">
        <v>684</v>
      </c>
      <c r="H918" s="26">
        <v>5025</v>
      </c>
      <c r="I918" s="26">
        <v>12</v>
      </c>
      <c r="J918" s="26">
        <v>0</v>
      </c>
      <c r="K918" s="26">
        <v>0</v>
      </c>
      <c r="L918" s="26">
        <v>1</v>
      </c>
      <c r="M918" s="26">
        <v>11</v>
      </c>
      <c r="N918" s="26">
        <v>0</v>
      </c>
      <c r="O918" s="26">
        <v>0</v>
      </c>
      <c r="P918" s="26">
        <f>IF(AND(IFERROR(INDEX(SP_Aktiv,MATCH(C918,SP_Liste,0)),TRUE),IFERROR(INDEX(PK_Aktiv,MATCH(E918,PK_Liste,0)),TRUE),IF(Filter!$L$5="Alle GeVo",TRUE,IF(Filter!$L$5="Nur BÜ-Schlüssel",ISNUMBER(MATCH(H918,BUESchluessel,0)),IFERROR(INDEX(GV_Aktiv,MATCH(G918,GV_Liste,0)),Filter!$H$18)))),1,0)</f>
        <v>1</v>
      </c>
    </row>
    <row r="919" spans="1:16" x14ac:dyDescent="0.25">
      <c r="A919" s="28">
        <v>46288</v>
      </c>
      <c r="B919" s="7" t="s">
        <v>107</v>
      </c>
      <c r="C919" s="7" t="s">
        <v>20</v>
      </c>
      <c r="D919" s="7" t="s">
        <v>21</v>
      </c>
      <c r="E919" s="7" t="s">
        <v>33</v>
      </c>
      <c r="F919" s="7" t="s">
        <v>685</v>
      </c>
      <c r="G919" s="7" t="s">
        <v>686</v>
      </c>
      <c r="H919" s="26">
        <v>4</v>
      </c>
      <c r="I919" s="26">
        <v>1</v>
      </c>
      <c r="J919" s="26">
        <v>0</v>
      </c>
      <c r="K919" s="26">
        <v>0</v>
      </c>
      <c r="L919" s="26">
        <v>1</v>
      </c>
      <c r="M919" s="26">
        <v>0</v>
      </c>
      <c r="N919" s="26">
        <v>0</v>
      </c>
      <c r="O919" s="26">
        <v>0</v>
      </c>
      <c r="P919" s="26">
        <f>IF(AND(IFERROR(INDEX(SP_Aktiv,MATCH(C919,SP_Liste,0)),TRUE),IFERROR(INDEX(PK_Aktiv,MATCH(E919,PK_Liste,0)),TRUE),IF(Filter!$L$5="Alle GeVo",TRUE,IF(Filter!$L$5="Nur BÜ-Schlüssel",ISNUMBER(MATCH(H919,BUESchluessel,0)),IFERROR(INDEX(GV_Aktiv,MATCH(G919,GV_Liste,0)),Filter!$H$18)))),1,0)</f>
        <v>1</v>
      </c>
    </row>
    <row r="920" spans="1:16" x14ac:dyDescent="0.25">
      <c r="A920" s="28">
        <v>46288</v>
      </c>
      <c r="B920" s="7" t="s">
        <v>107</v>
      </c>
      <c r="C920" s="7" t="s">
        <v>20</v>
      </c>
      <c r="D920" s="7" t="s">
        <v>21</v>
      </c>
      <c r="E920" s="7" t="s">
        <v>33</v>
      </c>
      <c r="F920" s="7" t="s">
        <v>687</v>
      </c>
      <c r="G920" s="7" t="s">
        <v>688</v>
      </c>
      <c r="H920" s="26">
        <v>414</v>
      </c>
      <c r="I920" s="26">
        <v>7</v>
      </c>
      <c r="J920" s="26">
        <v>0</v>
      </c>
      <c r="K920" s="26">
        <v>0</v>
      </c>
      <c r="L920" s="26">
        <v>2</v>
      </c>
      <c r="M920" s="26">
        <v>5</v>
      </c>
      <c r="N920" s="26">
        <v>0</v>
      </c>
      <c r="O920" s="26">
        <v>0</v>
      </c>
      <c r="P920" s="26">
        <f>IF(AND(IFERROR(INDEX(SP_Aktiv,MATCH(C920,SP_Liste,0)),TRUE),IFERROR(INDEX(PK_Aktiv,MATCH(E920,PK_Liste,0)),TRUE),IF(Filter!$L$5="Alle GeVo",TRUE,IF(Filter!$L$5="Nur BÜ-Schlüssel",ISNUMBER(MATCH(H920,BUESchluessel,0)),IFERROR(INDEX(GV_Aktiv,MATCH(G920,GV_Liste,0)),Filter!$H$18)))),1,0)</f>
        <v>1</v>
      </c>
    </row>
    <row r="921" spans="1:16" x14ac:dyDescent="0.25">
      <c r="A921" s="28">
        <v>46288</v>
      </c>
      <c r="B921" s="7" t="s">
        <v>107</v>
      </c>
      <c r="C921" s="7" t="s">
        <v>20</v>
      </c>
      <c r="D921" s="7" t="s">
        <v>19</v>
      </c>
      <c r="E921" s="7" t="s">
        <v>33</v>
      </c>
      <c r="F921" s="7" t="s">
        <v>689</v>
      </c>
      <c r="G921" s="7" t="s">
        <v>690</v>
      </c>
      <c r="H921" s="26">
        <v>492</v>
      </c>
      <c r="I921" s="26">
        <v>4</v>
      </c>
      <c r="J921" s="26">
        <v>0</v>
      </c>
      <c r="K921" s="26">
        <v>0</v>
      </c>
      <c r="L921" s="26">
        <v>3</v>
      </c>
      <c r="M921" s="26">
        <v>1</v>
      </c>
      <c r="N921" s="26">
        <v>0</v>
      </c>
      <c r="O921" s="26">
        <v>0</v>
      </c>
      <c r="P921" s="26">
        <f>IF(AND(IFERROR(INDEX(SP_Aktiv,MATCH(C921,SP_Liste,0)),TRUE),IFERROR(INDEX(PK_Aktiv,MATCH(E921,PK_Liste,0)),TRUE),IF(Filter!$L$5="Alle GeVo",TRUE,IF(Filter!$L$5="Nur BÜ-Schlüssel",ISNUMBER(MATCH(H921,BUESchluessel,0)),IFERROR(INDEX(GV_Aktiv,MATCH(G921,GV_Liste,0)),Filter!$H$18)))),1,0)</f>
        <v>1</v>
      </c>
    </row>
    <row r="922" spans="1:16" x14ac:dyDescent="0.25">
      <c r="A922" s="28">
        <v>46288</v>
      </c>
      <c r="B922" s="7" t="s">
        <v>107</v>
      </c>
      <c r="C922" s="7" t="s">
        <v>20</v>
      </c>
      <c r="D922" s="7" t="s">
        <v>19</v>
      </c>
      <c r="E922" s="7" t="s">
        <v>33</v>
      </c>
      <c r="F922" s="7" t="s">
        <v>691</v>
      </c>
      <c r="G922" s="7" t="s">
        <v>692</v>
      </c>
      <c r="H922" s="26">
        <v>271</v>
      </c>
      <c r="I922" s="26">
        <v>10</v>
      </c>
      <c r="J922" s="26">
        <v>0</v>
      </c>
      <c r="K922" s="26">
        <v>0</v>
      </c>
      <c r="L922" s="26">
        <v>3</v>
      </c>
      <c r="M922" s="26">
        <v>3</v>
      </c>
      <c r="N922" s="26">
        <v>4</v>
      </c>
      <c r="O922" s="26">
        <v>0</v>
      </c>
      <c r="P922" s="26">
        <f>IF(AND(IFERROR(INDEX(SP_Aktiv,MATCH(C922,SP_Liste,0)),TRUE),IFERROR(INDEX(PK_Aktiv,MATCH(E922,PK_Liste,0)),TRUE),IF(Filter!$L$5="Alle GeVo",TRUE,IF(Filter!$L$5="Nur BÜ-Schlüssel",ISNUMBER(MATCH(H922,BUESchluessel,0)),IFERROR(INDEX(GV_Aktiv,MATCH(G922,GV_Liste,0)),Filter!$H$18)))),1,0)</f>
        <v>1</v>
      </c>
    </row>
    <row r="923" spans="1:16" x14ac:dyDescent="0.25">
      <c r="A923" s="28">
        <v>46288</v>
      </c>
      <c r="B923" s="7" t="s">
        <v>107</v>
      </c>
      <c r="C923" s="7" t="s">
        <v>20</v>
      </c>
      <c r="D923" s="7" t="s">
        <v>23</v>
      </c>
      <c r="E923" s="7" t="s">
        <v>33</v>
      </c>
      <c r="F923" s="7" t="s">
        <v>601</v>
      </c>
      <c r="G923" s="7" t="s">
        <v>79</v>
      </c>
      <c r="H923" s="26">
        <v>469</v>
      </c>
      <c r="I923" s="26">
        <v>55</v>
      </c>
      <c r="J923" s="26">
        <v>1</v>
      </c>
      <c r="K923" s="26">
        <v>0</v>
      </c>
      <c r="L923" s="26">
        <v>7</v>
      </c>
      <c r="M923" s="26">
        <v>42</v>
      </c>
      <c r="N923" s="26">
        <v>6</v>
      </c>
      <c r="O923" s="26">
        <v>0</v>
      </c>
      <c r="P923" s="26">
        <f>IF(AND(IFERROR(INDEX(SP_Aktiv,MATCH(C923,SP_Liste,0)),TRUE),IFERROR(INDEX(PK_Aktiv,MATCH(E923,PK_Liste,0)),TRUE),IF(Filter!$L$5="Alle GeVo",TRUE,IF(Filter!$L$5="Nur BÜ-Schlüssel",ISNUMBER(MATCH(H923,BUESchluessel,0)),IFERROR(INDEX(GV_Aktiv,MATCH(G923,GV_Liste,0)),Filter!$H$18)))),1,0)</f>
        <v>1</v>
      </c>
    </row>
    <row r="924" spans="1:16" x14ac:dyDescent="0.25">
      <c r="A924" s="28">
        <v>46288</v>
      </c>
      <c r="B924" s="7" t="s">
        <v>107</v>
      </c>
      <c r="C924" s="7" t="s">
        <v>20</v>
      </c>
      <c r="D924" s="7" t="s">
        <v>22</v>
      </c>
      <c r="E924" s="7" t="s">
        <v>33</v>
      </c>
      <c r="F924" s="7" t="s">
        <v>693</v>
      </c>
      <c r="G924" s="7" t="s">
        <v>74</v>
      </c>
      <c r="H924" s="26">
        <v>67</v>
      </c>
      <c r="I924" s="26">
        <v>104</v>
      </c>
      <c r="J924" s="26">
        <v>0</v>
      </c>
      <c r="K924" s="26">
        <v>0</v>
      </c>
      <c r="L924" s="26">
        <v>9</v>
      </c>
      <c r="M924" s="26">
        <v>72</v>
      </c>
      <c r="N924" s="26">
        <v>23</v>
      </c>
      <c r="O924" s="26">
        <v>0</v>
      </c>
      <c r="P924" s="26">
        <f>IF(AND(IFERROR(INDEX(SP_Aktiv,MATCH(C924,SP_Liste,0)),TRUE),IFERROR(INDEX(PK_Aktiv,MATCH(E924,PK_Liste,0)),TRUE),IF(Filter!$L$5="Alle GeVo",TRUE,IF(Filter!$L$5="Nur BÜ-Schlüssel",ISNUMBER(MATCH(H924,BUESchluessel,0)),IFERROR(INDEX(GV_Aktiv,MATCH(G924,GV_Liste,0)),Filter!$H$18)))),1,0)</f>
        <v>1</v>
      </c>
    </row>
    <row r="925" spans="1:16" x14ac:dyDescent="0.25">
      <c r="A925" s="28">
        <v>46288</v>
      </c>
      <c r="B925" s="7" t="s">
        <v>107</v>
      </c>
      <c r="C925" s="7" t="s">
        <v>20</v>
      </c>
      <c r="D925" s="7" t="s">
        <v>23</v>
      </c>
      <c r="E925" s="7" t="s">
        <v>65</v>
      </c>
      <c r="F925" s="7" t="s">
        <v>601</v>
      </c>
      <c r="G925" s="7" t="s">
        <v>79</v>
      </c>
      <c r="H925" s="26">
        <v>469</v>
      </c>
      <c r="I925" s="26">
        <v>1</v>
      </c>
      <c r="J925" s="26">
        <v>0</v>
      </c>
      <c r="K925" s="26">
        <v>0</v>
      </c>
      <c r="L925" s="26">
        <v>0</v>
      </c>
      <c r="M925" s="26">
        <v>0</v>
      </c>
      <c r="N925" s="26">
        <v>1</v>
      </c>
      <c r="O925" s="26">
        <v>0</v>
      </c>
      <c r="P925" s="26">
        <f>IF(AND(IFERROR(INDEX(SP_Aktiv,MATCH(C925,SP_Liste,0)),TRUE),IFERROR(INDEX(PK_Aktiv,MATCH(E925,PK_Liste,0)),TRUE),IF(Filter!$L$5="Alle GeVo",TRUE,IF(Filter!$L$5="Nur BÜ-Schlüssel",ISNUMBER(MATCH(H925,BUESchluessel,0)),IFERROR(INDEX(GV_Aktiv,MATCH(G925,GV_Liste,0)),Filter!$H$18)))),1,0)</f>
        <v>0</v>
      </c>
    </row>
    <row r="926" spans="1:16" x14ac:dyDescent="0.25">
      <c r="A926" s="28">
        <v>46288</v>
      </c>
      <c r="B926" s="7" t="s">
        <v>107</v>
      </c>
      <c r="C926" s="7" t="s">
        <v>20</v>
      </c>
      <c r="D926" s="7" t="s">
        <v>24</v>
      </c>
      <c r="E926" s="7" t="s">
        <v>33</v>
      </c>
      <c r="F926" s="7" t="s">
        <v>698</v>
      </c>
      <c r="G926" s="7" t="s">
        <v>75</v>
      </c>
      <c r="H926" s="26">
        <v>108</v>
      </c>
      <c r="I926" s="26">
        <v>58</v>
      </c>
      <c r="J926" s="26">
        <v>3</v>
      </c>
      <c r="K926" s="26">
        <v>0</v>
      </c>
      <c r="L926" s="26">
        <v>8</v>
      </c>
      <c r="M926" s="26">
        <v>35</v>
      </c>
      <c r="N926" s="26">
        <v>15</v>
      </c>
      <c r="O926" s="26">
        <v>0</v>
      </c>
      <c r="P926" s="26">
        <f>IF(AND(IFERROR(INDEX(SP_Aktiv,MATCH(C926,SP_Liste,0)),TRUE),IFERROR(INDEX(PK_Aktiv,MATCH(E926,PK_Liste,0)),TRUE),IF(Filter!$L$5="Alle GeVo",TRUE,IF(Filter!$L$5="Nur BÜ-Schlüssel",ISNUMBER(MATCH(H926,BUESchluessel,0)),IFERROR(INDEX(GV_Aktiv,MATCH(G926,GV_Liste,0)),Filter!$H$18)))),1,0)</f>
        <v>1</v>
      </c>
    </row>
    <row r="927" spans="1:16" x14ac:dyDescent="0.25">
      <c r="A927" s="28">
        <v>46288</v>
      </c>
      <c r="B927" s="7" t="s">
        <v>107</v>
      </c>
      <c r="C927" s="7" t="s">
        <v>16</v>
      </c>
      <c r="D927" s="7" t="s">
        <v>15</v>
      </c>
      <c r="E927" s="7" t="s">
        <v>33</v>
      </c>
      <c r="F927" s="7" t="s">
        <v>696</v>
      </c>
      <c r="G927" s="7" t="s">
        <v>525</v>
      </c>
      <c r="H927" s="26">
        <v>404</v>
      </c>
      <c r="I927" s="26">
        <v>33</v>
      </c>
      <c r="J927" s="26">
        <v>0</v>
      </c>
      <c r="K927" s="26">
        <v>1</v>
      </c>
      <c r="L927" s="26">
        <v>5</v>
      </c>
      <c r="M927" s="26">
        <v>18</v>
      </c>
      <c r="N927" s="26">
        <v>10</v>
      </c>
      <c r="O927" s="26">
        <v>0</v>
      </c>
      <c r="P927" s="26">
        <f>IF(AND(IFERROR(INDEX(SP_Aktiv,MATCH(C927,SP_Liste,0)),TRUE),IFERROR(INDEX(PK_Aktiv,MATCH(E927,PK_Liste,0)),TRUE),IF(Filter!$L$5="Alle GeVo",TRUE,IF(Filter!$L$5="Nur BÜ-Schlüssel",ISNUMBER(MATCH(H927,BUESchluessel,0)),IFERROR(INDEX(GV_Aktiv,MATCH(G927,GV_Liste,0)),Filter!$H$18)))),1,0)</f>
        <v>1</v>
      </c>
    </row>
    <row r="928" spans="1:16" x14ac:dyDescent="0.25">
      <c r="A928" s="28">
        <v>46288</v>
      </c>
      <c r="B928" s="7" t="s">
        <v>107</v>
      </c>
      <c r="C928" s="7" t="s">
        <v>16</v>
      </c>
      <c r="D928" s="7" t="s">
        <v>15</v>
      </c>
      <c r="E928" s="7" t="s">
        <v>33</v>
      </c>
      <c r="F928" s="7" t="s">
        <v>694</v>
      </c>
      <c r="G928" s="7" t="s">
        <v>695</v>
      </c>
      <c r="H928" s="26">
        <v>179</v>
      </c>
      <c r="I928" s="26">
        <v>1</v>
      </c>
      <c r="J928" s="26">
        <v>0</v>
      </c>
      <c r="K928" s="26">
        <v>0</v>
      </c>
      <c r="L928" s="26">
        <v>1</v>
      </c>
      <c r="M928" s="26">
        <v>0</v>
      </c>
      <c r="N928" s="26">
        <v>0</v>
      </c>
      <c r="O928" s="26">
        <v>0</v>
      </c>
      <c r="P928" s="26">
        <f>IF(AND(IFERROR(INDEX(SP_Aktiv,MATCH(C928,SP_Liste,0)),TRUE),IFERROR(INDEX(PK_Aktiv,MATCH(E928,PK_Liste,0)),TRUE),IF(Filter!$L$5="Alle GeVo",TRUE,IF(Filter!$L$5="Nur BÜ-Schlüssel",ISNUMBER(MATCH(H928,BUESchluessel,0)),IFERROR(INDEX(GV_Aktiv,MATCH(G928,GV_Liste,0)),Filter!$H$18)))),1,0)</f>
        <v>1</v>
      </c>
    </row>
    <row r="929" spans="1:16" x14ac:dyDescent="0.25">
      <c r="A929" s="28">
        <v>46288</v>
      </c>
      <c r="B929" s="7" t="s">
        <v>107</v>
      </c>
      <c r="C929" s="7" t="s">
        <v>20</v>
      </c>
      <c r="D929" s="7" t="s">
        <v>25</v>
      </c>
      <c r="E929" s="7" t="s">
        <v>65</v>
      </c>
      <c r="F929" s="7" t="s">
        <v>707</v>
      </c>
      <c r="G929" s="7" t="s">
        <v>75</v>
      </c>
      <c r="H929" s="26">
        <v>108</v>
      </c>
      <c r="I929" s="26">
        <v>3</v>
      </c>
      <c r="J929" s="26">
        <v>0</v>
      </c>
      <c r="K929" s="26">
        <v>0</v>
      </c>
      <c r="L929" s="26">
        <v>0</v>
      </c>
      <c r="M929" s="26">
        <v>3</v>
      </c>
      <c r="N929" s="26">
        <v>0</v>
      </c>
      <c r="O929" s="26">
        <v>0</v>
      </c>
      <c r="P929" s="26">
        <f>IF(AND(IFERROR(INDEX(SP_Aktiv,MATCH(C929,SP_Liste,0)),TRUE),IFERROR(INDEX(PK_Aktiv,MATCH(E929,PK_Liste,0)),TRUE),IF(Filter!$L$5="Alle GeVo",TRUE,IF(Filter!$L$5="Nur BÜ-Schlüssel",ISNUMBER(MATCH(H929,BUESchluessel,0)),IFERROR(INDEX(GV_Aktiv,MATCH(G929,GV_Liste,0)),Filter!$H$18)))),1,0)</f>
        <v>0</v>
      </c>
    </row>
    <row r="930" spans="1:16" x14ac:dyDescent="0.25">
      <c r="A930" s="28">
        <v>46288</v>
      </c>
      <c r="B930" s="7" t="s">
        <v>107</v>
      </c>
      <c r="C930" s="7" t="s">
        <v>20</v>
      </c>
      <c r="D930" s="7" t="s">
        <v>21</v>
      </c>
      <c r="E930" s="7" t="s">
        <v>33</v>
      </c>
      <c r="F930" s="7" t="s">
        <v>697</v>
      </c>
      <c r="G930" s="7" t="s">
        <v>525</v>
      </c>
      <c r="H930" s="26">
        <v>404</v>
      </c>
      <c r="I930" s="26">
        <v>3</v>
      </c>
      <c r="J930" s="26">
        <v>0</v>
      </c>
      <c r="K930" s="26">
        <v>0</v>
      </c>
      <c r="L930" s="26">
        <v>1</v>
      </c>
      <c r="M930" s="26">
        <v>1</v>
      </c>
      <c r="N930" s="26">
        <v>1</v>
      </c>
      <c r="O930" s="26">
        <v>0</v>
      </c>
      <c r="P930" s="26">
        <f>IF(AND(IFERROR(INDEX(SP_Aktiv,MATCH(C930,SP_Liste,0)),TRUE),IFERROR(INDEX(PK_Aktiv,MATCH(E930,PK_Liste,0)),TRUE),IF(Filter!$L$5="Alle GeVo",TRUE,IF(Filter!$L$5="Nur BÜ-Schlüssel",ISNUMBER(MATCH(H930,BUESchluessel,0)),IFERROR(INDEX(GV_Aktiv,MATCH(G930,GV_Liste,0)),Filter!$H$18)))),1,0)</f>
        <v>1</v>
      </c>
    </row>
    <row r="931" spans="1:16" x14ac:dyDescent="0.25">
      <c r="A931" s="28">
        <v>46288</v>
      </c>
      <c r="B931" s="7" t="s">
        <v>107</v>
      </c>
      <c r="C931" s="7" t="s">
        <v>20</v>
      </c>
      <c r="D931" s="7" t="s">
        <v>24</v>
      </c>
      <c r="E931" s="7" t="s">
        <v>33</v>
      </c>
      <c r="F931" s="7" t="s">
        <v>699</v>
      </c>
      <c r="G931" s="7" t="s">
        <v>78</v>
      </c>
      <c r="H931" s="26">
        <v>413</v>
      </c>
      <c r="I931" s="26">
        <v>26</v>
      </c>
      <c r="J931" s="26">
        <v>0</v>
      </c>
      <c r="K931" s="26">
        <v>0</v>
      </c>
      <c r="L931" s="26">
        <v>3</v>
      </c>
      <c r="M931" s="26">
        <v>19</v>
      </c>
      <c r="N931" s="26">
        <v>4</v>
      </c>
      <c r="O931" s="26">
        <v>0</v>
      </c>
      <c r="P931" s="26">
        <f>IF(AND(IFERROR(INDEX(SP_Aktiv,MATCH(C931,SP_Liste,0)),TRUE),IFERROR(INDEX(PK_Aktiv,MATCH(E931,PK_Liste,0)),TRUE),IF(Filter!$L$5="Alle GeVo",TRUE,IF(Filter!$L$5="Nur BÜ-Schlüssel",ISNUMBER(MATCH(H931,BUESchluessel,0)),IFERROR(INDEX(GV_Aktiv,MATCH(G931,GV_Liste,0)),Filter!$H$18)))),1,0)</f>
        <v>1</v>
      </c>
    </row>
    <row r="932" spans="1:16" x14ac:dyDescent="0.25">
      <c r="A932" s="28">
        <v>46288</v>
      </c>
      <c r="B932" s="7" t="s">
        <v>107</v>
      </c>
      <c r="C932" s="7" t="s">
        <v>20</v>
      </c>
      <c r="D932" s="7" t="s">
        <v>24</v>
      </c>
      <c r="E932" s="7" t="s">
        <v>33</v>
      </c>
      <c r="F932" s="7" t="s">
        <v>700</v>
      </c>
      <c r="G932" s="7" t="s">
        <v>74</v>
      </c>
      <c r="H932" s="26">
        <v>67</v>
      </c>
      <c r="I932" s="26">
        <v>29</v>
      </c>
      <c r="J932" s="26">
        <v>0</v>
      </c>
      <c r="K932" s="26">
        <v>0</v>
      </c>
      <c r="L932" s="26">
        <v>1</v>
      </c>
      <c r="M932" s="26">
        <v>18</v>
      </c>
      <c r="N932" s="26">
        <v>10</v>
      </c>
      <c r="O932" s="26">
        <v>0</v>
      </c>
      <c r="P932" s="26">
        <f>IF(AND(IFERROR(INDEX(SP_Aktiv,MATCH(C932,SP_Liste,0)),TRUE),IFERROR(INDEX(PK_Aktiv,MATCH(E932,PK_Liste,0)),TRUE),IF(Filter!$L$5="Alle GeVo",TRUE,IF(Filter!$L$5="Nur BÜ-Schlüssel",ISNUMBER(MATCH(H932,BUESchluessel,0)),IFERROR(INDEX(GV_Aktiv,MATCH(G932,GV_Liste,0)),Filter!$H$18)))),1,0)</f>
        <v>1</v>
      </c>
    </row>
    <row r="933" spans="1:16" x14ac:dyDescent="0.25">
      <c r="A933" s="28">
        <v>46288</v>
      </c>
      <c r="B933" s="7" t="s">
        <v>107</v>
      </c>
      <c r="C933" s="7" t="s">
        <v>20</v>
      </c>
      <c r="D933" s="7" t="s">
        <v>19</v>
      </c>
      <c r="E933" s="7" t="s">
        <v>33</v>
      </c>
      <c r="F933" s="7" t="s">
        <v>701</v>
      </c>
      <c r="G933" s="7" t="s">
        <v>609</v>
      </c>
      <c r="H933" s="26">
        <v>48</v>
      </c>
      <c r="I933" s="26">
        <v>2</v>
      </c>
      <c r="J933" s="26">
        <v>0</v>
      </c>
      <c r="K933" s="26">
        <v>0</v>
      </c>
      <c r="L933" s="26">
        <v>1</v>
      </c>
      <c r="M933" s="26">
        <v>1</v>
      </c>
      <c r="N933" s="26">
        <v>0</v>
      </c>
      <c r="O933" s="26">
        <v>0</v>
      </c>
      <c r="P933" s="26">
        <f>IF(AND(IFERROR(INDEX(SP_Aktiv,MATCH(C933,SP_Liste,0)),TRUE),IFERROR(INDEX(PK_Aktiv,MATCH(E933,PK_Liste,0)),TRUE),IF(Filter!$L$5="Alle GeVo",TRUE,IF(Filter!$L$5="Nur BÜ-Schlüssel",ISNUMBER(MATCH(H933,BUESchluessel,0)),IFERROR(INDEX(GV_Aktiv,MATCH(G933,GV_Liste,0)),Filter!$H$18)))),1,0)</f>
        <v>1</v>
      </c>
    </row>
    <row r="934" spans="1:16" x14ac:dyDescent="0.25">
      <c r="A934" s="28">
        <v>46288</v>
      </c>
      <c r="B934" s="7" t="s">
        <v>107</v>
      </c>
      <c r="C934" s="7" t="s">
        <v>16</v>
      </c>
      <c r="D934" s="7" t="s">
        <v>17</v>
      </c>
      <c r="E934" s="7" t="s">
        <v>33</v>
      </c>
      <c r="F934" s="7" t="s">
        <v>927</v>
      </c>
      <c r="G934" s="7" t="s">
        <v>928</v>
      </c>
      <c r="H934" s="26">
        <v>30</v>
      </c>
      <c r="I934" s="26">
        <v>2</v>
      </c>
      <c r="J934" s="26">
        <v>1</v>
      </c>
      <c r="K934" s="26">
        <v>3</v>
      </c>
      <c r="L934" s="26">
        <v>1</v>
      </c>
      <c r="M934" s="26">
        <v>1</v>
      </c>
      <c r="N934" s="26">
        <v>0</v>
      </c>
      <c r="O934" s="26">
        <v>0</v>
      </c>
      <c r="P934" s="26">
        <f>IF(AND(IFERROR(INDEX(SP_Aktiv,MATCH(C934,SP_Liste,0)),TRUE),IFERROR(INDEX(PK_Aktiv,MATCH(E934,PK_Liste,0)),TRUE),IF(Filter!$L$5="Alle GeVo",TRUE,IF(Filter!$L$5="Nur BÜ-Schlüssel",ISNUMBER(MATCH(H934,BUESchluessel,0)),IFERROR(INDEX(GV_Aktiv,MATCH(G934,GV_Liste,0)),Filter!$H$18)))),1,0)</f>
        <v>1</v>
      </c>
    </row>
    <row r="935" spans="1:16" x14ac:dyDescent="0.25">
      <c r="A935" s="28">
        <v>46288</v>
      </c>
      <c r="B935" s="7" t="s">
        <v>107</v>
      </c>
      <c r="C935" s="7" t="s">
        <v>20</v>
      </c>
      <c r="D935" s="7" t="s">
        <v>24</v>
      </c>
      <c r="E935" s="7" t="s">
        <v>65</v>
      </c>
      <c r="F935" s="7" t="s">
        <v>698</v>
      </c>
      <c r="G935" s="7" t="s">
        <v>75</v>
      </c>
      <c r="H935" s="26">
        <v>108</v>
      </c>
      <c r="I935" s="26">
        <v>1</v>
      </c>
      <c r="J935" s="26">
        <v>0</v>
      </c>
      <c r="K935" s="26">
        <v>0</v>
      </c>
      <c r="L935" s="26">
        <v>0</v>
      </c>
      <c r="M935" s="26">
        <v>0</v>
      </c>
      <c r="N935" s="26">
        <v>1</v>
      </c>
      <c r="O935" s="26">
        <v>0</v>
      </c>
      <c r="P935" s="26">
        <f>IF(AND(IFERROR(INDEX(SP_Aktiv,MATCH(C935,SP_Liste,0)),TRUE),IFERROR(INDEX(PK_Aktiv,MATCH(E935,PK_Liste,0)),TRUE),IF(Filter!$L$5="Alle GeVo",TRUE,IF(Filter!$L$5="Nur BÜ-Schlüssel",ISNUMBER(MATCH(H935,BUESchluessel,0)),IFERROR(INDEX(GV_Aktiv,MATCH(G935,GV_Liste,0)),Filter!$H$18)))),1,0)</f>
        <v>0</v>
      </c>
    </row>
    <row r="936" spans="1:16" x14ac:dyDescent="0.25">
      <c r="A936" s="28">
        <v>46288</v>
      </c>
      <c r="B936" s="7" t="s">
        <v>107</v>
      </c>
      <c r="C936" s="7" t="s">
        <v>20</v>
      </c>
      <c r="D936" s="7" t="s">
        <v>19</v>
      </c>
      <c r="E936" s="7" t="s">
        <v>33</v>
      </c>
      <c r="F936" s="7" t="s">
        <v>702</v>
      </c>
      <c r="G936" s="7" t="s">
        <v>703</v>
      </c>
      <c r="H936" s="26">
        <v>68</v>
      </c>
      <c r="I936" s="26">
        <v>31</v>
      </c>
      <c r="J936" s="26">
        <v>0</v>
      </c>
      <c r="K936" s="26">
        <v>0</v>
      </c>
      <c r="L936" s="26">
        <v>6</v>
      </c>
      <c r="M936" s="26">
        <v>20</v>
      </c>
      <c r="N936" s="26">
        <v>5</v>
      </c>
      <c r="O936" s="26">
        <v>0</v>
      </c>
      <c r="P936" s="26">
        <f>IF(AND(IFERROR(INDEX(SP_Aktiv,MATCH(C936,SP_Liste,0)),TRUE),IFERROR(INDEX(PK_Aktiv,MATCH(E936,PK_Liste,0)),TRUE),IF(Filter!$L$5="Alle GeVo",TRUE,IF(Filter!$L$5="Nur BÜ-Schlüssel",ISNUMBER(MATCH(H936,BUESchluessel,0)),IFERROR(INDEX(GV_Aktiv,MATCH(G936,GV_Liste,0)),Filter!$H$18)))),1,0)</f>
        <v>1</v>
      </c>
    </row>
    <row r="937" spans="1:16" x14ac:dyDescent="0.25">
      <c r="A937" s="28">
        <v>46288</v>
      </c>
      <c r="B937" s="7" t="s">
        <v>107</v>
      </c>
      <c r="C937" s="7" t="s">
        <v>20</v>
      </c>
      <c r="D937" s="7" t="s">
        <v>28</v>
      </c>
      <c r="E937" s="7" t="s">
        <v>33</v>
      </c>
      <c r="F937" s="7" t="s">
        <v>999</v>
      </c>
      <c r="G937" s="7" t="s">
        <v>75</v>
      </c>
      <c r="H937" s="26">
        <v>108</v>
      </c>
      <c r="I937" s="26">
        <v>1</v>
      </c>
      <c r="J937" s="26">
        <v>0</v>
      </c>
      <c r="K937" s="26">
        <v>0</v>
      </c>
      <c r="L937" s="26">
        <v>0</v>
      </c>
      <c r="M937" s="26">
        <v>1</v>
      </c>
      <c r="N937" s="26">
        <v>0</v>
      </c>
      <c r="O937" s="26">
        <v>0</v>
      </c>
      <c r="P937" s="26">
        <f>IF(AND(IFERROR(INDEX(SP_Aktiv,MATCH(C937,SP_Liste,0)),TRUE),IFERROR(INDEX(PK_Aktiv,MATCH(E937,PK_Liste,0)),TRUE),IF(Filter!$L$5="Alle GeVo",TRUE,IF(Filter!$L$5="Nur BÜ-Schlüssel",ISNUMBER(MATCH(H937,BUESchluessel,0)),IFERROR(INDEX(GV_Aktiv,MATCH(G937,GV_Liste,0)),Filter!$H$18)))),1,0)</f>
        <v>1</v>
      </c>
    </row>
    <row r="938" spans="1:16" x14ac:dyDescent="0.25">
      <c r="A938" s="28">
        <v>46288</v>
      </c>
      <c r="B938" s="7" t="s">
        <v>107</v>
      </c>
      <c r="C938" s="7" t="s">
        <v>20</v>
      </c>
      <c r="D938" s="7" t="s">
        <v>19</v>
      </c>
      <c r="E938" s="7" t="s">
        <v>66</v>
      </c>
      <c r="F938" s="7" t="s">
        <v>530</v>
      </c>
      <c r="G938" s="7" t="s">
        <v>74</v>
      </c>
      <c r="H938" s="26">
        <v>67</v>
      </c>
      <c r="I938" s="26">
        <v>5</v>
      </c>
      <c r="J938" s="26">
        <v>5</v>
      </c>
      <c r="K938" s="26">
        <v>1</v>
      </c>
      <c r="L938" s="26">
        <v>2</v>
      </c>
      <c r="M938" s="26">
        <v>3</v>
      </c>
      <c r="N938" s="26">
        <v>0</v>
      </c>
      <c r="O938" s="26">
        <v>0</v>
      </c>
      <c r="P938" s="26">
        <f>IF(AND(IFERROR(INDEX(SP_Aktiv,MATCH(C938,SP_Liste,0)),TRUE),IFERROR(INDEX(PK_Aktiv,MATCH(E938,PK_Liste,0)),TRUE),IF(Filter!$L$5="Alle GeVo",TRUE,IF(Filter!$L$5="Nur BÜ-Schlüssel",ISNUMBER(MATCH(H938,BUESchluessel,0)),IFERROR(INDEX(GV_Aktiv,MATCH(G938,GV_Liste,0)),Filter!$H$18)))),1,0)</f>
        <v>0</v>
      </c>
    </row>
    <row r="939" spans="1:16" x14ac:dyDescent="0.25">
      <c r="A939" s="28">
        <v>46288</v>
      </c>
      <c r="B939" s="7" t="s">
        <v>107</v>
      </c>
      <c r="C939" s="7" t="s">
        <v>20</v>
      </c>
      <c r="D939" s="7" t="s">
        <v>19</v>
      </c>
      <c r="E939" s="7" t="s">
        <v>66</v>
      </c>
      <c r="F939" s="7" t="s">
        <v>538</v>
      </c>
      <c r="G939" s="7" t="s">
        <v>78</v>
      </c>
      <c r="H939" s="26">
        <v>413</v>
      </c>
      <c r="I939" s="26">
        <v>6</v>
      </c>
      <c r="J939" s="26">
        <v>6</v>
      </c>
      <c r="K939" s="26">
        <v>2</v>
      </c>
      <c r="L939" s="26">
        <v>2</v>
      </c>
      <c r="M939" s="26">
        <v>4</v>
      </c>
      <c r="N939" s="26">
        <v>0</v>
      </c>
      <c r="O939" s="26">
        <v>0</v>
      </c>
      <c r="P939" s="26">
        <f>IF(AND(IFERROR(INDEX(SP_Aktiv,MATCH(C939,SP_Liste,0)),TRUE),IFERROR(INDEX(PK_Aktiv,MATCH(E939,PK_Liste,0)),TRUE),IF(Filter!$L$5="Alle GeVo",TRUE,IF(Filter!$L$5="Nur BÜ-Schlüssel",ISNUMBER(MATCH(H939,BUESchluessel,0)),IFERROR(INDEX(GV_Aktiv,MATCH(G939,GV_Liste,0)),Filter!$H$18)))),1,0)</f>
        <v>0</v>
      </c>
    </row>
    <row r="940" spans="1:16" x14ac:dyDescent="0.25">
      <c r="A940" s="28">
        <v>46288</v>
      </c>
      <c r="B940" s="7" t="s">
        <v>107</v>
      </c>
      <c r="C940" s="7" t="s">
        <v>20</v>
      </c>
      <c r="D940" s="7" t="s">
        <v>19</v>
      </c>
      <c r="E940" s="7" t="s">
        <v>33</v>
      </c>
      <c r="F940" s="7" t="s">
        <v>706</v>
      </c>
      <c r="G940" s="7" t="s">
        <v>615</v>
      </c>
      <c r="H940" s="26">
        <v>399</v>
      </c>
      <c r="I940" s="26">
        <v>17</v>
      </c>
      <c r="J940" s="26">
        <v>0</v>
      </c>
      <c r="K940" s="26">
        <v>0</v>
      </c>
      <c r="L940" s="26">
        <v>1</v>
      </c>
      <c r="M940" s="26">
        <v>8</v>
      </c>
      <c r="N940" s="26">
        <v>8</v>
      </c>
      <c r="O940" s="26">
        <v>0</v>
      </c>
      <c r="P940" s="26">
        <f>IF(AND(IFERROR(INDEX(SP_Aktiv,MATCH(C940,SP_Liste,0)),TRUE),IFERROR(INDEX(PK_Aktiv,MATCH(E940,PK_Liste,0)),TRUE),IF(Filter!$L$5="Alle GeVo",TRUE,IF(Filter!$L$5="Nur BÜ-Schlüssel",ISNUMBER(MATCH(H940,BUESchluessel,0)),IFERROR(INDEX(GV_Aktiv,MATCH(G940,GV_Liste,0)),Filter!$H$18)))),1,0)</f>
        <v>1</v>
      </c>
    </row>
    <row r="941" spans="1:16" x14ac:dyDescent="0.25">
      <c r="A941" s="28">
        <v>46288</v>
      </c>
      <c r="B941" s="7" t="s">
        <v>107</v>
      </c>
      <c r="C941" s="7" t="s">
        <v>16</v>
      </c>
      <c r="D941" s="7" t="s">
        <v>15</v>
      </c>
      <c r="E941" s="7" t="s">
        <v>33</v>
      </c>
      <c r="F941" s="7" t="s">
        <v>708</v>
      </c>
      <c r="G941" s="7" t="s">
        <v>709</v>
      </c>
      <c r="H941" s="26">
        <v>30</v>
      </c>
      <c r="I941" s="26">
        <v>34</v>
      </c>
      <c r="J941" s="26">
        <v>1</v>
      </c>
      <c r="K941" s="26">
        <v>1</v>
      </c>
      <c r="L941" s="26">
        <v>9</v>
      </c>
      <c r="M941" s="26">
        <v>8</v>
      </c>
      <c r="N941" s="26">
        <v>17</v>
      </c>
      <c r="O941" s="26">
        <v>0</v>
      </c>
      <c r="P941" s="26">
        <f>IF(AND(IFERROR(INDEX(SP_Aktiv,MATCH(C941,SP_Liste,0)),TRUE),IFERROR(INDEX(PK_Aktiv,MATCH(E941,PK_Liste,0)),TRUE),IF(Filter!$L$5="Alle GeVo",TRUE,IF(Filter!$L$5="Nur BÜ-Schlüssel",ISNUMBER(MATCH(H941,BUESchluessel,0)),IFERROR(INDEX(GV_Aktiv,MATCH(G941,GV_Liste,0)),Filter!$H$18)))),1,0)</f>
        <v>1</v>
      </c>
    </row>
    <row r="942" spans="1:16" x14ac:dyDescent="0.25">
      <c r="A942" s="28">
        <v>46288</v>
      </c>
      <c r="B942" s="7" t="s">
        <v>107</v>
      </c>
      <c r="C942" s="7" t="s">
        <v>16</v>
      </c>
      <c r="D942" s="7" t="s">
        <v>15</v>
      </c>
      <c r="E942" s="7" t="s">
        <v>33</v>
      </c>
      <c r="F942" s="7" t="s">
        <v>710</v>
      </c>
      <c r="G942" s="7" t="s">
        <v>600</v>
      </c>
      <c r="H942" s="26">
        <v>5</v>
      </c>
      <c r="I942" s="26">
        <v>1</v>
      </c>
      <c r="J942" s="26">
        <v>0</v>
      </c>
      <c r="K942" s="26">
        <v>0</v>
      </c>
      <c r="L942" s="26">
        <v>1</v>
      </c>
      <c r="M942" s="26">
        <v>0</v>
      </c>
      <c r="N942" s="26">
        <v>0</v>
      </c>
      <c r="O942" s="26">
        <v>0</v>
      </c>
      <c r="P942" s="26">
        <f>IF(AND(IFERROR(INDEX(SP_Aktiv,MATCH(C942,SP_Liste,0)),TRUE),IFERROR(INDEX(PK_Aktiv,MATCH(E942,PK_Liste,0)),TRUE),IF(Filter!$L$5="Alle GeVo",TRUE,IF(Filter!$L$5="Nur BÜ-Schlüssel",ISNUMBER(MATCH(H942,BUESchluessel,0)),IFERROR(INDEX(GV_Aktiv,MATCH(G942,GV_Liste,0)),Filter!$H$18)))),1,0)</f>
        <v>1</v>
      </c>
    </row>
    <row r="943" spans="1:16" x14ac:dyDescent="0.25">
      <c r="A943" s="28">
        <v>46288</v>
      </c>
      <c r="B943" s="7" t="s">
        <v>107</v>
      </c>
      <c r="C943" s="7" t="s">
        <v>20</v>
      </c>
      <c r="D943" s="7" t="s">
        <v>21</v>
      </c>
      <c r="E943" s="7" t="s">
        <v>65</v>
      </c>
      <c r="F943" s="7" t="s">
        <v>697</v>
      </c>
      <c r="G943" s="7" t="s">
        <v>525</v>
      </c>
      <c r="H943" s="26">
        <v>404</v>
      </c>
      <c r="I943" s="26">
        <v>2</v>
      </c>
      <c r="J943" s="26">
        <v>0</v>
      </c>
      <c r="K943" s="26">
        <v>0</v>
      </c>
      <c r="L943" s="26">
        <v>1</v>
      </c>
      <c r="M943" s="26">
        <v>0</v>
      </c>
      <c r="N943" s="26">
        <v>1</v>
      </c>
      <c r="O943" s="26">
        <v>0</v>
      </c>
      <c r="P943" s="26">
        <f>IF(AND(IFERROR(INDEX(SP_Aktiv,MATCH(C943,SP_Liste,0)),TRUE),IFERROR(INDEX(PK_Aktiv,MATCH(E943,PK_Liste,0)),TRUE),IF(Filter!$L$5="Alle GeVo",TRUE,IF(Filter!$L$5="Nur BÜ-Schlüssel",ISNUMBER(MATCH(H943,BUESchluessel,0)),IFERROR(INDEX(GV_Aktiv,MATCH(G943,GV_Liste,0)),Filter!$H$18)))),1,0)</f>
        <v>0</v>
      </c>
    </row>
    <row r="944" spans="1:16" x14ac:dyDescent="0.25">
      <c r="A944" s="28">
        <v>46288</v>
      </c>
      <c r="B944" s="7" t="s">
        <v>107</v>
      </c>
      <c r="C944" s="7" t="s">
        <v>20</v>
      </c>
      <c r="D944" s="7" t="s">
        <v>19</v>
      </c>
      <c r="E944" s="7" t="s">
        <v>69</v>
      </c>
      <c r="F944" s="7" t="s">
        <v>539</v>
      </c>
      <c r="G944" s="7" t="s">
        <v>540</v>
      </c>
      <c r="H944" s="26">
        <v>404</v>
      </c>
      <c r="I944" s="26">
        <v>6</v>
      </c>
      <c r="J944" s="26">
        <v>2</v>
      </c>
      <c r="K944" s="26">
        <v>2</v>
      </c>
      <c r="L944" s="26">
        <v>2</v>
      </c>
      <c r="M944" s="26">
        <v>2</v>
      </c>
      <c r="N944" s="26">
        <v>2</v>
      </c>
      <c r="O944" s="26">
        <v>0</v>
      </c>
      <c r="P944" s="26">
        <f>IF(AND(IFERROR(INDEX(SP_Aktiv,MATCH(C944,SP_Liste,0)),TRUE),IFERROR(INDEX(PK_Aktiv,MATCH(E944,PK_Liste,0)),TRUE),IF(Filter!$L$5="Alle GeVo",TRUE,IF(Filter!$L$5="Nur BÜ-Schlüssel",ISNUMBER(MATCH(H944,BUESchluessel,0)),IFERROR(INDEX(GV_Aktiv,MATCH(G944,GV_Liste,0)),Filter!$H$18)))),1,0)</f>
        <v>0</v>
      </c>
    </row>
    <row r="945" spans="1:16" x14ac:dyDescent="0.25">
      <c r="A945" s="28">
        <v>46288</v>
      </c>
      <c r="B945" s="7" t="s">
        <v>107</v>
      </c>
      <c r="C945" s="7" t="s">
        <v>20</v>
      </c>
      <c r="D945" s="7" t="s">
        <v>25</v>
      </c>
      <c r="E945" s="7" t="s">
        <v>33</v>
      </c>
      <c r="F945" s="7" t="s">
        <v>711</v>
      </c>
      <c r="G945" s="7" t="s">
        <v>645</v>
      </c>
      <c r="H945" s="26">
        <v>131</v>
      </c>
      <c r="I945" s="26">
        <v>1</v>
      </c>
      <c r="J945" s="26">
        <v>0</v>
      </c>
      <c r="K945" s="26">
        <v>0</v>
      </c>
      <c r="L945" s="26">
        <v>1</v>
      </c>
      <c r="M945" s="26">
        <v>0</v>
      </c>
      <c r="N945" s="26">
        <v>0</v>
      </c>
      <c r="O945" s="26">
        <v>0</v>
      </c>
      <c r="P945" s="26">
        <f>IF(AND(IFERROR(INDEX(SP_Aktiv,MATCH(C945,SP_Liste,0)),TRUE),IFERROR(INDEX(PK_Aktiv,MATCH(E945,PK_Liste,0)),TRUE),IF(Filter!$L$5="Alle GeVo",TRUE,IF(Filter!$L$5="Nur BÜ-Schlüssel",ISNUMBER(MATCH(H945,BUESchluessel,0)),IFERROR(INDEX(GV_Aktiv,MATCH(G945,GV_Liste,0)),Filter!$H$18)))),1,0)</f>
        <v>1</v>
      </c>
    </row>
    <row r="946" spans="1:16" x14ac:dyDescent="0.25">
      <c r="A946" s="28">
        <v>46288</v>
      </c>
      <c r="B946" s="7" t="s">
        <v>107</v>
      </c>
      <c r="C946" s="7" t="s">
        <v>16</v>
      </c>
      <c r="D946" s="7" t="s">
        <v>15</v>
      </c>
      <c r="E946" s="7" t="s">
        <v>33</v>
      </c>
      <c r="F946" s="7" t="s">
        <v>712</v>
      </c>
      <c r="G946" s="7" t="s">
        <v>713</v>
      </c>
      <c r="H946" s="26">
        <v>716</v>
      </c>
      <c r="I946" s="26">
        <v>25</v>
      </c>
      <c r="J946" s="26">
        <v>0</v>
      </c>
      <c r="K946" s="26">
        <v>9</v>
      </c>
      <c r="L946" s="26">
        <v>2</v>
      </c>
      <c r="M946" s="26">
        <v>17</v>
      </c>
      <c r="N946" s="26">
        <v>6</v>
      </c>
      <c r="O946" s="26">
        <v>0</v>
      </c>
      <c r="P946" s="26">
        <f>IF(AND(IFERROR(INDEX(SP_Aktiv,MATCH(C946,SP_Liste,0)),TRUE),IFERROR(INDEX(PK_Aktiv,MATCH(E946,PK_Liste,0)),TRUE),IF(Filter!$L$5="Alle GeVo",TRUE,IF(Filter!$L$5="Nur BÜ-Schlüssel",ISNUMBER(MATCH(H946,BUESchluessel,0)),IFERROR(INDEX(GV_Aktiv,MATCH(G946,GV_Liste,0)),Filter!$H$18)))),1,0)</f>
        <v>1</v>
      </c>
    </row>
    <row r="947" spans="1:16" x14ac:dyDescent="0.25">
      <c r="A947" s="28">
        <v>46288</v>
      </c>
      <c r="B947" s="7" t="s">
        <v>107</v>
      </c>
      <c r="C947" s="7" t="s">
        <v>14</v>
      </c>
      <c r="D947" s="7" t="s">
        <v>14</v>
      </c>
      <c r="E947" s="7" t="s">
        <v>69</v>
      </c>
      <c r="F947" s="7" t="s">
        <v>497</v>
      </c>
      <c r="G947" s="7" t="s">
        <v>498</v>
      </c>
      <c r="H947" s="26">
        <v>0</v>
      </c>
      <c r="I947" s="26">
        <v>42</v>
      </c>
      <c r="J947" s="26">
        <v>0</v>
      </c>
      <c r="K947" s="26">
        <v>0</v>
      </c>
      <c r="L947" s="26">
        <v>9</v>
      </c>
      <c r="M947" s="26">
        <v>32</v>
      </c>
      <c r="N947" s="26">
        <v>1</v>
      </c>
      <c r="O947" s="26">
        <v>0</v>
      </c>
      <c r="P947" s="26">
        <f>IF(AND(IFERROR(INDEX(SP_Aktiv,MATCH(C947,SP_Liste,0)),TRUE),IFERROR(INDEX(PK_Aktiv,MATCH(E947,PK_Liste,0)),TRUE),IF(Filter!$L$5="Alle GeVo",TRUE,IF(Filter!$L$5="Nur BÜ-Schlüssel",ISNUMBER(MATCH(H947,BUESchluessel,0)),IFERROR(INDEX(GV_Aktiv,MATCH(G947,GV_Liste,0)),Filter!$H$18)))),1,0)</f>
        <v>0</v>
      </c>
    </row>
    <row r="948" spans="1:16" x14ac:dyDescent="0.25">
      <c r="A948" s="28">
        <v>46288</v>
      </c>
      <c r="B948" s="7" t="s">
        <v>107</v>
      </c>
      <c r="C948" s="7" t="s">
        <v>20</v>
      </c>
      <c r="D948" s="7" t="s">
        <v>21</v>
      </c>
      <c r="E948" s="7" t="s">
        <v>33</v>
      </c>
      <c r="F948" s="7" t="s">
        <v>509</v>
      </c>
      <c r="G948" s="7" t="s">
        <v>510</v>
      </c>
      <c r="H948" s="26">
        <v>135</v>
      </c>
      <c r="I948" s="26">
        <v>1</v>
      </c>
      <c r="J948" s="26">
        <v>0</v>
      </c>
      <c r="K948" s="26">
        <v>0</v>
      </c>
      <c r="L948" s="26">
        <v>1</v>
      </c>
      <c r="M948" s="26">
        <v>0</v>
      </c>
      <c r="N948" s="26">
        <v>0</v>
      </c>
      <c r="O948" s="26">
        <v>0</v>
      </c>
      <c r="P948" s="26">
        <f>IF(AND(IFERROR(INDEX(SP_Aktiv,MATCH(C948,SP_Liste,0)),TRUE),IFERROR(INDEX(PK_Aktiv,MATCH(E948,PK_Liste,0)),TRUE),IF(Filter!$L$5="Alle GeVo",TRUE,IF(Filter!$L$5="Nur BÜ-Schlüssel",ISNUMBER(MATCH(H948,BUESchluessel,0)),IFERROR(INDEX(GV_Aktiv,MATCH(G948,GV_Liste,0)),Filter!$H$18)))),1,0)</f>
        <v>1</v>
      </c>
    </row>
    <row r="949" spans="1:16" x14ac:dyDescent="0.25">
      <c r="A949" s="28">
        <v>46288</v>
      </c>
      <c r="B949" s="7" t="s">
        <v>107</v>
      </c>
      <c r="C949" s="7" t="s">
        <v>20</v>
      </c>
      <c r="D949" s="7" t="s">
        <v>21</v>
      </c>
      <c r="E949" s="7" t="s">
        <v>33</v>
      </c>
      <c r="F949" s="7" t="s">
        <v>714</v>
      </c>
      <c r="G949" s="7" t="s">
        <v>715</v>
      </c>
      <c r="H949" s="26">
        <v>755</v>
      </c>
      <c r="I949" s="26">
        <v>4</v>
      </c>
      <c r="J949" s="26">
        <v>0</v>
      </c>
      <c r="K949" s="26">
        <v>0</v>
      </c>
      <c r="L949" s="26">
        <v>4</v>
      </c>
      <c r="M949" s="26">
        <v>0</v>
      </c>
      <c r="N949" s="26">
        <v>0</v>
      </c>
      <c r="O949" s="26">
        <v>0</v>
      </c>
      <c r="P949" s="26">
        <f>IF(AND(IFERROR(INDEX(SP_Aktiv,MATCH(C949,SP_Liste,0)),TRUE),IFERROR(INDEX(PK_Aktiv,MATCH(E949,PK_Liste,0)),TRUE),IF(Filter!$L$5="Alle GeVo",TRUE,IF(Filter!$L$5="Nur BÜ-Schlüssel",ISNUMBER(MATCH(H949,BUESchluessel,0)),IFERROR(INDEX(GV_Aktiv,MATCH(G949,GV_Liste,0)),Filter!$H$18)))),1,0)</f>
        <v>1</v>
      </c>
    </row>
    <row r="950" spans="1:16" x14ac:dyDescent="0.25">
      <c r="A950" s="28">
        <v>46288</v>
      </c>
      <c r="B950" s="7" t="s">
        <v>107</v>
      </c>
      <c r="C950" s="7" t="s">
        <v>20</v>
      </c>
      <c r="D950" s="7" t="s">
        <v>19</v>
      </c>
      <c r="E950" s="7" t="s">
        <v>65</v>
      </c>
      <c r="F950" s="7" t="s">
        <v>513</v>
      </c>
      <c r="G950" s="7" t="s">
        <v>514</v>
      </c>
      <c r="H950" s="26">
        <v>488</v>
      </c>
      <c r="I950" s="26">
        <v>1</v>
      </c>
      <c r="J950" s="26">
        <v>0</v>
      </c>
      <c r="K950" s="26">
        <v>0</v>
      </c>
      <c r="L950" s="26">
        <v>1</v>
      </c>
      <c r="M950" s="26">
        <v>0</v>
      </c>
      <c r="N950" s="26">
        <v>0</v>
      </c>
      <c r="O950" s="26">
        <v>0</v>
      </c>
      <c r="P950" s="26">
        <f>IF(AND(IFERROR(INDEX(SP_Aktiv,MATCH(C950,SP_Liste,0)),TRUE),IFERROR(INDEX(PK_Aktiv,MATCH(E950,PK_Liste,0)),TRUE),IF(Filter!$L$5="Alle GeVo",TRUE,IF(Filter!$L$5="Nur BÜ-Schlüssel",ISNUMBER(MATCH(H950,BUESchluessel,0)),IFERROR(INDEX(GV_Aktiv,MATCH(G950,GV_Liste,0)),Filter!$H$18)))),1,0)</f>
        <v>0</v>
      </c>
    </row>
    <row r="951" spans="1:16" x14ac:dyDescent="0.25">
      <c r="A951" s="28">
        <v>46288</v>
      </c>
      <c r="B951" s="7" t="s">
        <v>107</v>
      </c>
      <c r="C951" s="7" t="s">
        <v>20</v>
      </c>
      <c r="D951" s="7" t="s">
        <v>19</v>
      </c>
      <c r="E951" s="7" t="s">
        <v>65</v>
      </c>
      <c r="F951" s="7" t="s">
        <v>500</v>
      </c>
      <c r="G951" s="7" t="s">
        <v>501</v>
      </c>
      <c r="H951" s="26">
        <v>202</v>
      </c>
      <c r="I951" s="26">
        <v>2</v>
      </c>
      <c r="J951" s="26">
        <v>0</v>
      </c>
      <c r="K951" s="26">
        <v>0</v>
      </c>
      <c r="L951" s="26">
        <v>1</v>
      </c>
      <c r="M951" s="26">
        <v>0</v>
      </c>
      <c r="N951" s="26">
        <v>1</v>
      </c>
      <c r="O951" s="26">
        <v>0</v>
      </c>
      <c r="P951" s="26">
        <f>IF(AND(IFERROR(INDEX(SP_Aktiv,MATCH(C951,SP_Liste,0)),TRUE),IFERROR(INDEX(PK_Aktiv,MATCH(E951,PK_Liste,0)),TRUE),IF(Filter!$L$5="Alle GeVo",TRUE,IF(Filter!$L$5="Nur BÜ-Schlüssel",ISNUMBER(MATCH(H951,BUESchluessel,0)),IFERROR(INDEX(GV_Aktiv,MATCH(G951,GV_Liste,0)),Filter!$H$18)))),1,0)</f>
        <v>0</v>
      </c>
    </row>
    <row r="952" spans="1:16" x14ac:dyDescent="0.25">
      <c r="A952" s="28">
        <v>46288</v>
      </c>
      <c r="B952" s="7" t="s">
        <v>107</v>
      </c>
      <c r="C952" s="7" t="s">
        <v>14</v>
      </c>
      <c r="D952" s="7" t="s">
        <v>14</v>
      </c>
      <c r="E952" s="7" t="s">
        <v>67</v>
      </c>
      <c r="F952" s="7" t="s">
        <v>520</v>
      </c>
      <c r="G952" s="7" t="s">
        <v>83</v>
      </c>
      <c r="H952" s="26">
        <v>2015</v>
      </c>
      <c r="I952" s="26">
        <v>6</v>
      </c>
      <c r="J952" s="26">
        <v>0</v>
      </c>
      <c r="K952" s="26">
        <v>3</v>
      </c>
      <c r="L952" s="26">
        <v>6</v>
      </c>
      <c r="M952" s="26">
        <v>0</v>
      </c>
      <c r="N952" s="26">
        <v>0</v>
      </c>
      <c r="O952" s="26">
        <v>0</v>
      </c>
      <c r="P952" s="26">
        <f>IF(AND(IFERROR(INDEX(SP_Aktiv,MATCH(C952,SP_Liste,0)),TRUE),IFERROR(INDEX(PK_Aktiv,MATCH(E952,PK_Liste,0)),TRUE),IF(Filter!$L$5="Alle GeVo",TRUE,IF(Filter!$L$5="Nur BÜ-Schlüssel",ISNUMBER(MATCH(H952,BUESchluessel,0)),IFERROR(INDEX(GV_Aktiv,MATCH(G952,GV_Liste,0)),Filter!$H$18)))),1,0)</f>
        <v>0</v>
      </c>
    </row>
    <row r="953" spans="1:16" x14ac:dyDescent="0.25">
      <c r="A953" s="28">
        <v>46288</v>
      </c>
      <c r="B953" s="7" t="s">
        <v>107</v>
      </c>
      <c r="C953" s="7" t="s">
        <v>20</v>
      </c>
      <c r="D953" s="7" t="s">
        <v>19</v>
      </c>
      <c r="E953" s="7" t="s">
        <v>33</v>
      </c>
      <c r="F953" s="7" t="s">
        <v>720</v>
      </c>
      <c r="G953" s="7" t="s">
        <v>721</v>
      </c>
      <c r="H953" s="26">
        <v>56</v>
      </c>
      <c r="I953" s="26">
        <v>3</v>
      </c>
      <c r="J953" s="26">
        <v>0</v>
      </c>
      <c r="K953" s="26">
        <v>0</v>
      </c>
      <c r="L953" s="26">
        <v>1</v>
      </c>
      <c r="M953" s="26">
        <v>2</v>
      </c>
      <c r="N953" s="26">
        <v>0</v>
      </c>
      <c r="O953" s="26">
        <v>0</v>
      </c>
      <c r="P953" s="26">
        <f>IF(AND(IFERROR(INDEX(SP_Aktiv,MATCH(C953,SP_Liste,0)),TRUE),IFERROR(INDEX(PK_Aktiv,MATCH(E953,PK_Liste,0)),TRUE),IF(Filter!$L$5="Alle GeVo",TRUE,IF(Filter!$L$5="Nur BÜ-Schlüssel",ISNUMBER(MATCH(H953,BUESchluessel,0)),IFERROR(INDEX(GV_Aktiv,MATCH(G953,GV_Liste,0)),Filter!$H$18)))),1,0)</f>
        <v>1</v>
      </c>
    </row>
    <row r="954" spans="1:16" x14ac:dyDescent="0.25">
      <c r="A954" s="28">
        <v>46288</v>
      </c>
      <c r="B954" s="7" t="s">
        <v>107</v>
      </c>
      <c r="C954" s="7" t="s">
        <v>16</v>
      </c>
      <c r="D954" s="7" t="s">
        <v>17</v>
      </c>
      <c r="E954" s="7" t="s">
        <v>33</v>
      </c>
      <c r="F954" s="7" t="s">
        <v>722</v>
      </c>
      <c r="G954" s="7" t="s">
        <v>723</v>
      </c>
      <c r="H954" s="26">
        <v>101</v>
      </c>
      <c r="I954" s="26">
        <v>2</v>
      </c>
      <c r="J954" s="26">
        <v>0</v>
      </c>
      <c r="K954" s="26">
        <v>0</v>
      </c>
      <c r="L954" s="26">
        <v>1</v>
      </c>
      <c r="M954" s="26">
        <v>1</v>
      </c>
      <c r="N954" s="26">
        <v>0</v>
      </c>
      <c r="O954" s="26">
        <v>0</v>
      </c>
      <c r="P954" s="26">
        <f>IF(AND(IFERROR(INDEX(SP_Aktiv,MATCH(C954,SP_Liste,0)),TRUE),IFERROR(INDEX(PK_Aktiv,MATCH(E954,PK_Liste,0)),TRUE),IF(Filter!$L$5="Alle GeVo",TRUE,IF(Filter!$L$5="Nur BÜ-Schlüssel",ISNUMBER(MATCH(H954,BUESchluessel,0)),IFERROR(INDEX(GV_Aktiv,MATCH(G954,GV_Liste,0)),Filter!$H$18)))),1,0)</f>
        <v>1</v>
      </c>
    </row>
    <row r="955" spans="1:16" x14ac:dyDescent="0.25">
      <c r="A955" s="28">
        <v>46288</v>
      </c>
      <c r="B955" s="7" t="s">
        <v>107</v>
      </c>
      <c r="C955" s="7" t="s">
        <v>16</v>
      </c>
      <c r="D955" s="7" t="s">
        <v>15</v>
      </c>
      <c r="E955" s="7" t="s">
        <v>33</v>
      </c>
      <c r="F955" s="7" t="s">
        <v>725</v>
      </c>
      <c r="G955" s="7" t="s">
        <v>726</v>
      </c>
      <c r="H955" s="26">
        <v>183</v>
      </c>
      <c r="I955" s="26">
        <v>2</v>
      </c>
      <c r="J955" s="26">
        <v>0</v>
      </c>
      <c r="K955" s="26">
        <v>0</v>
      </c>
      <c r="L955" s="26">
        <v>2</v>
      </c>
      <c r="M955" s="26">
        <v>0</v>
      </c>
      <c r="N955" s="26">
        <v>0</v>
      </c>
      <c r="O955" s="26">
        <v>0</v>
      </c>
      <c r="P955" s="26">
        <f>IF(AND(IFERROR(INDEX(SP_Aktiv,MATCH(C955,SP_Liste,0)),TRUE),IFERROR(INDEX(PK_Aktiv,MATCH(E955,PK_Liste,0)),TRUE),IF(Filter!$L$5="Alle GeVo",TRUE,IF(Filter!$L$5="Nur BÜ-Schlüssel",ISNUMBER(MATCH(H955,BUESchluessel,0)),IFERROR(INDEX(GV_Aktiv,MATCH(G955,GV_Liste,0)),Filter!$H$18)))),1,0)</f>
        <v>1</v>
      </c>
    </row>
    <row r="956" spans="1:16" x14ac:dyDescent="0.25">
      <c r="A956" s="28">
        <v>46288</v>
      </c>
      <c r="B956" s="7" t="s">
        <v>107</v>
      </c>
      <c r="C956" s="7" t="s">
        <v>16</v>
      </c>
      <c r="D956" s="7" t="s">
        <v>15</v>
      </c>
      <c r="E956" s="7" t="s">
        <v>33</v>
      </c>
      <c r="F956" s="7" t="s">
        <v>724</v>
      </c>
      <c r="G956" s="7" t="s">
        <v>73</v>
      </c>
      <c r="H956" s="26">
        <v>40</v>
      </c>
      <c r="I956" s="26">
        <v>9</v>
      </c>
      <c r="J956" s="26">
        <v>0</v>
      </c>
      <c r="K956" s="26">
        <v>1</v>
      </c>
      <c r="L956" s="26">
        <v>3</v>
      </c>
      <c r="M956" s="26">
        <v>6</v>
      </c>
      <c r="N956" s="26">
        <v>0</v>
      </c>
      <c r="O956" s="26">
        <v>0</v>
      </c>
      <c r="P956" s="26">
        <f>IF(AND(IFERROR(INDEX(SP_Aktiv,MATCH(C956,SP_Liste,0)),TRUE),IFERROR(INDEX(PK_Aktiv,MATCH(E956,PK_Liste,0)),TRUE),IF(Filter!$L$5="Alle GeVo",TRUE,IF(Filter!$L$5="Nur BÜ-Schlüssel",ISNUMBER(MATCH(H956,BUESchluessel,0)),IFERROR(INDEX(GV_Aktiv,MATCH(G956,GV_Liste,0)),Filter!$H$18)))),1,0)</f>
        <v>1</v>
      </c>
    </row>
    <row r="957" spans="1:16" x14ac:dyDescent="0.25">
      <c r="A957" s="28">
        <v>46288</v>
      </c>
      <c r="B957" s="7" t="s">
        <v>107</v>
      </c>
      <c r="C957" s="7" t="s">
        <v>16</v>
      </c>
      <c r="D957" s="7" t="s">
        <v>15</v>
      </c>
      <c r="E957" s="7" t="s">
        <v>33</v>
      </c>
      <c r="F957" s="7" t="s">
        <v>727</v>
      </c>
      <c r="G957" s="7" t="s">
        <v>728</v>
      </c>
      <c r="H957" s="26">
        <v>853</v>
      </c>
      <c r="I957" s="26">
        <v>1</v>
      </c>
      <c r="J957" s="26">
        <v>0</v>
      </c>
      <c r="K957" s="26">
        <v>0</v>
      </c>
      <c r="L957" s="26">
        <v>1</v>
      </c>
      <c r="M957" s="26">
        <v>0</v>
      </c>
      <c r="N957" s="26">
        <v>0</v>
      </c>
      <c r="O957" s="26">
        <v>0</v>
      </c>
      <c r="P957" s="26">
        <f>IF(AND(IFERROR(INDEX(SP_Aktiv,MATCH(C957,SP_Liste,0)),TRUE),IFERROR(INDEX(PK_Aktiv,MATCH(E957,PK_Liste,0)),TRUE),IF(Filter!$L$5="Alle GeVo",TRUE,IF(Filter!$L$5="Nur BÜ-Schlüssel",ISNUMBER(MATCH(H957,BUESchluessel,0)),IFERROR(INDEX(GV_Aktiv,MATCH(G957,GV_Liste,0)),Filter!$H$18)))),1,0)</f>
        <v>1</v>
      </c>
    </row>
    <row r="958" spans="1:16" x14ac:dyDescent="0.25">
      <c r="A958" s="28">
        <v>46288</v>
      </c>
      <c r="B958" s="7" t="s">
        <v>107</v>
      </c>
      <c r="C958" s="7" t="s">
        <v>20</v>
      </c>
      <c r="D958" s="7" t="s">
        <v>19</v>
      </c>
      <c r="E958" s="7" t="s">
        <v>66</v>
      </c>
      <c r="F958" s="7" t="s">
        <v>531</v>
      </c>
      <c r="G958" s="7" t="s">
        <v>532</v>
      </c>
      <c r="H958" s="26">
        <v>427</v>
      </c>
      <c r="I958" s="26">
        <v>2</v>
      </c>
      <c r="J958" s="26">
        <v>2</v>
      </c>
      <c r="K958" s="26">
        <v>0</v>
      </c>
      <c r="L958" s="26">
        <v>1</v>
      </c>
      <c r="M958" s="26">
        <v>1</v>
      </c>
      <c r="N958" s="26">
        <v>0</v>
      </c>
      <c r="O958" s="26">
        <v>0</v>
      </c>
      <c r="P958" s="26">
        <f>IF(AND(IFERROR(INDEX(SP_Aktiv,MATCH(C958,SP_Liste,0)),TRUE),IFERROR(INDEX(PK_Aktiv,MATCH(E958,PK_Liste,0)),TRUE),IF(Filter!$L$5="Alle GeVo",TRUE,IF(Filter!$L$5="Nur BÜ-Schlüssel",ISNUMBER(MATCH(H958,BUESchluessel,0)),IFERROR(INDEX(GV_Aktiv,MATCH(G958,GV_Liste,0)),Filter!$H$18)))),1,0)</f>
        <v>0</v>
      </c>
    </row>
    <row r="959" spans="1:16" x14ac:dyDescent="0.25">
      <c r="A959" s="28">
        <v>46288</v>
      </c>
      <c r="B959" s="7" t="s">
        <v>107</v>
      </c>
      <c r="C959" s="7" t="s">
        <v>20</v>
      </c>
      <c r="D959" s="7" t="s">
        <v>19</v>
      </c>
      <c r="E959" s="7" t="s">
        <v>65</v>
      </c>
      <c r="F959" s="7" t="s">
        <v>530</v>
      </c>
      <c r="G959" s="7" t="s">
        <v>74</v>
      </c>
      <c r="H959" s="26">
        <v>67</v>
      </c>
      <c r="I959" s="26">
        <v>13</v>
      </c>
      <c r="J959" s="26">
        <v>9</v>
      </c>
      <c r="K959" s="26">
        <v>0</v>
      </c>
      <c r="L959" s="26">
        <v>2</v>
      </c>
      <c r="M959" s="26">
        <v>8</v>
      </c>
      <c r="N959" s="26">
        <v>3</v>
      </c>
      <c r="O959" s="26">
        <v>0</v>
      </c>
      <c r="P959" s="26">
        <f>IF(AND(IFERROR(INDEX(SP_Aktiv,MATCH(C959,SP_Liste,0)),TRUE),IFERROR(INDEX(PK_Aktiv,MATCH(E959,PK_Liste,0)),TRUE),IF(Filter!$L$5="Alle GeVo",TRUE,IF(Filter!$L$5="Nur BÜ-Schlüssel",ISNUMBER(MATCH(H959,BUESchluessel,0)),IFERROR(INDEX(GV_Aktiv,MATCH(G959,GV_Liste,0)),Filter!$H$18)))),1,0)</f>
        <v>0</v>
      </c>
    </row>
    <row r="960" spans="1:16" x14ac:dyDescent="0.25">
      <c r="A960" s="28">
        <v>46288</v>
      </c>
      <c r="B960" s="7" t="s">
        <v>107</v>
      </c>
      <c r="C960" s="7" t="s">
        <v>20</v>
      </c>
      <c r="D960" s="7" t="s">
        <v>19</v>
      </c>
      <c r="E960" s="7" t="s">
        <v>69</v>
      </c>
      <c r="F960" s="7" t="s">
        <v>533</v>
      </c>
      <c r="G960" s="7" t="s">
        <v>75</v>
      </c>
      <c r="H960" s="26">
        <v>108</v>
      </c>
      <c r="I960" s="26">
        <v>122</v>
      </c>
      <c r="J960" s="26">
        <v>19</v>
      </c>
      <c r="K960" s="26">
        <v>62</v>
      </c>
      <c r="L960" s="26">
        <v>27</v>
      </c>
      <c r="M960" s="26">
        <v>35</v>
      </c>
      <c r="N960" s="26">
        <v>60</v>
      </c>
      <c r="O960" s="26">
        <v>0</v>
      </c>
      <c r="P960" s="26">
        <f>IF(AND(IFERROR(INDEX(SP_Aktiv,MATCH(C960,SP_Liste,0)),TRUE),IFERROR(INDEX(PK_Aktiv,MATCH(E960,PK_Liste,0)),TRUE),IF(Filter!$L$5="Alle GeVo",TRUE,IF(Filter!$L$5="Nur BÜ-Schlüssel",ISNUMBER(MATCH(H960,BUESchluessel,0)),IFERROR(INDEX(GV_Aktiv,MATCH(G960,GV_Liste,0)),Filter!$H$18)))),1,0)</f>
        <v>0</v>
      </c>
    </row>
    <row r="961" spans="1:16" x14ac:dyDescent="0.25">
      <c r="A961" s="28">
        <v>46288</v>
      </c>
      <c r="B961" s="7" t="s">
        <v>107</v>
      </c>
      <c r="C961" s="7" t="s">
        <v>16</v>
      </c>
      <c r="D961" s="7" t="s">
        <v>17</v>
      </c>
      <c r="E961" s="7" t="s">
        <v>33</v>
      </c>
      <c r="F961" s="7" t="s">
        <v>731</v>
      </c>
      <c r="G961" s="7" t="s">
        <v>587</v>
      </c>
      <c r="H961" s="26">
        <v>130</v>
      </c>
      <c r="I961" s="26">
        <v>1</v>
      </c>
      <c r="J961" s="26">
        <v>0</v>
      </c>
      <c r="K961" s="26">
        <v>0</v>
      </c>
      <c r="L961" s="26">
        <v>1</v>
      </c>
      <c r="M961" s="26">
        <v>0</v>
      </c>
      <c r="N961" s="26">
        <v>0</v>
      </c>
      <c r="O961" s="26">
        <v>0</v>
      </c>
      <c r="P961" s="26">
        <f>IF(AND(IFERROR(INDEX(SP_Aktiv,MATCH(C961,SP_Liste,0)),TRUE),IFERROR(INDEX(PK_Aktiv,MATCH(E961,PK_Liste,0)),TRUE),IF(Filter!$L$5="Alle GeVo",TRUE,IF(Filter!$L$5="Nur BÜ-Schlüssel",ISNUMBER(MATCH(H961,BUESchluessel,0)),IFERROR(INDEX(GV_Aktiv,MATCH(G961,GV_Liste,0)),Filter!$H$18)))),1,0)</f>
        <v>1</v>
      </c>
    </row>
    <row r="962" spans="1:16" x14ac:dyDescent="0.25">
      <c r="A962" s="28">
        <v>46288</v>
      </c>
      <c r="B962" s="7" t="s">
        <v>107</v>
      </c>
      <c r="C962" s="7" t="s">
        <v>16</v>
      </c>
      <c r="D962" s="7" t="s">
        <v>17</v>
      </c>
      <c r="E962" s="7" t="s">
        <v>33</v>
      </c>
      <c r="F962" s="7" t="s">
        <v>732</v>
      </c>
      <c r="G962" s="7" t="s">
        <v>733</v>
      </c>
      <c r="H962" s="26">
        <v>100</v>
      </c>
      <c r="I962" s="26">
        <v>4</v>
      </c>
      <c r="J962" s="26">
        <v>0</v>
      </c>
      <c r="K962" s="26">
        <v>0</v>
      </c>
      <c r="L962" s="26">
        <v>3</v>
      </c>
      <c r="M962" s="26">
        <v>1</v>
      </c>
      <c r="N962" s="26">
        <v>0</v>
      </c>
      <c r="O962" s="26">
        <v>0</v>
      </c>
      <c r="P962" s="26">
        <f>IF(AND(IFERROR(INDEX(SP_Aktiv,MATCH(C962,SP_Liste,0)),TRUE),IFERROR(INDEX(PK_Aktiv,MATCH(E962,PK_Liste,0)),TRUE),IF(Filter!$L$5="Alle GeVo",TRUE,IF(Filter!$L$5="Nur BÜ-Schlüssel",ISNUMBER(MATCH(H962,BUESchluessel,0)),IFERROR(INDEX(GV_Aktiv,MATCH(G962,GV_Liste,0)),Filter!$H$18)))),1,0)</f>
        <v>1</v>
      </c>
    </row>
    <row r="963" spans="1:16" x14ac:dyDescent="0.25">
      <c r="A963" s="28">
        <v>46288</v>
      </c>
      <c r="B963" s="7" t="s">
        <v>107</v>
      </c>
      <c r="C963" s="7" t="s">
        <v>20</v>
      </c>
      <c r="D963" s="7" t="s">
        <v>23</v>
      </c>
      <c r="E963" s="7" t="s">
        <v>33</v>
      </c>
      <c r="F963" s="7" t="s">
        <v>734</v>
      </c>
      <c r="G963" s="7" t="s">
        <v>80</v>
      </c>
      <c r="H963" s="26">
        <v>472</v>
      </c>
      <c r="I963" s="26">
        <v>56</v>
      </c>
      <c r="J963" s="26">
        <v>0</v>
      </c>
      <c r="K963" s="26">
        <v>0</v>
      </c>
      <c r="L963" s="26">
        <v>4</v>
      </c>
      <c r="M963" s="26">
        <v>46</v>
      </c>
      <c r="N963" s="26">
        <v>6</v>
      </c>
      <c r="O963" s="26">
        <v>0</v>
      </c>
      <c r="P963" s="26">
        <f>IF(AND(IFERROR(INDEX(SP_Aktiv,MATCH(C963,SP_Liste,0)),TRUE),IFERROR(INDEX(PK_Aktiv,MATCH(E963,PK_Liste,0)),TRUE),IF(Filter!$L$5="Alle GeVo",TRUE,IF(Filter!$L$5="Nur BÜ-Schlüssel",ISNUMBER(MATCH(H963,BUESchluessel,0)),IFERROR(INDEX(GV_Aktiv,MATCH(G963,GV_Liste,0)),Filter!$H$18)))),1,0)</f>
        <v>1</v>
      </c>
    </row>
    <row r="964" spans="1:16" x14ac:dyDescent="0.25">
      <c r="A964" s="28">
        <v>46288</v>
      </c>
      <c r="B964" s="7" t="s">
        <v>107</v>
      </c>
      <c r="C964" s="7" t="s">
        <v>20</v>
      </c>
      <c r="D964" s="7" t="s">
        <v>24</v>
      </c>
      <c r="E964" s="7" t="s">
        <v>33</v>
      </c>
      <c r="F964" s="7" t="s">
        <v>735</v>
      </c>
      <c r="G964" s="7" t="s">
        <v>80</v>
      </c>
      <c r="H964" s="26">
        <v>472</v>
      </c>
      <c r="I964" s="26">
        <v>16</v>
      </c>
      <c r="J964" s="26">
        <v>0</v>
      </c>
      <c r="K964" s="26">
        <v>0</v>
      </c>
      <c r="L964" s="26">
        <v>1</v>
      </c>
      <c r="M964" s="26">
        <v>10</v>
      </c>
      <c r="N964" s="26">
        <v>5</v>
      </c>
      <c r="O964" s="26">
        <v>0</v>
      </c>
      <c r="P964" s="26">
        <f>IF(AND(IFERROR(INDEX(SP_Aktiv,MATCH(C964,SP_Liste,0)),TRUE),IFERROR(INDEX(PK_Aktiv,MATCH(E964,PK_Liste,0)),TRUE),IF(Filter!$L$5="Alle GeVo",TRUE,IF(Filter!$L$5="Nur BÜ-Schlüssel",ISNUMBER(MATCH(H964,BUESchluessel,0)),IFERROR(INDEX(GV_Aktiv,MATCH(G964,GV_Liste,0)),Filter!$H$18)))),1,0)</f>
        <v>1</v>
      </c>
    </row>
    <row r="965" spans="1:16" x14ac:dyDescent="0.25">
      <c r="A965" s="28">
        <v>46288</v>
      </c>
      <c r="B965" s="7" t="s">
        <v>107</v>
      </c>
      <c r="C965" s="7" t="s">
        <v>20</v>
      </c>
      <c r="D965" s="7" t="s">
        <v>19</v>
      </c>
      <c r="E965" s="7" t="s">
        <v>33</v>
      </c>
      <c r="F965" s="7" t="s">
        <v>624</v>
      </c>
      <c r="G965" s="7" t="s">
        <v>625</v>
      </c>
      <c r="H965" s="26">
        <v>609</v>
      </c>
      <c r="I965" s="26">
        <v>8</v>
      </c>
      <c r="J965" s="26">
        <v>0</v>
      </c>
      <c r="K965" s="26">
        <v>0</v>
      </c>
      <c r="L965" s="26">
        <v>3</v>
      </c>
      <c r="M965" s="26">
        <v>4</v>
      </c>
      <c r="N965" s="26">
        <v>1</v>
      </c>
      <c r="O965" s="26">
        <v>0</v>
      </c>
      <c r="P965" s="26">
        <f>IF(AND(IFERROR(INDEX(SP_Aktiv,MATCH(C965,SP_Liste,0)),TRUE),IFERROR(INDEX(PK_Aktiv,MATCH(E965,PK_Liste,0)),TRUE),IF(Filter!$L$5="Alle GeVo",TRUE,IF(Filter!$L$5="Nur BÜ-Schlüssel",ISNUMBER(MATCH(H965,BUESchluessel,0)),IFERROR(INDEX(GV_Aktiv,MATCH(G965,GV_Liste,0)),Filter!$H$18)))),1,0)</f>
        <v>1</v>
      </c>
    </row>
    <row r="966" spans="1:16" x14ac:dyDescent="0.25">
      <c r="A966" s="28">
        <v>46288</v>
      </c>
      <c r="B966" s="7" t="s">
        <v>107</v>
      </c>
      <c r="C966" s="7" t="s">
        <v>20</v>
      </c>
      <c r="D966" s="7" t="s">
        <v>19</v>
      </c>
      <c r="E966" s="7" t="s">
        <v>65</v>
      </c>
      <c r="F966" s="7" t="s">
        <v>538</v>
      </c>
      <c r="G966" s="7" t="s">
        <v>78</v>
      </c>
      <c r="H966" s="26">
        <v>413</v>
      </c>
      <c r="I966" s="26">
        <v>24</v>
      </c>
      <c r="J966" s="26">
        <v>14</v>
      </c>
      <c r="K966" s="26">
        <v>1</v>
      </c>
      <c r="L966" s="26">
        <v>1</v>
      </c>
      <c r="M966" s="26">
        <v>13</v>
      </c>
      <c r="N966" s="26">
        <v>10</v>
      </c>
      <c r="O966" s="26">
        <v>0</v>
      </c>
      <c r="P966" s="26">
        <f>IF(AND(IFERROR(INDEX(SP_Aktiv,MATCH(C966,SP_Liste,0)),TRUE),IFERROR(INDEX(PK_Aktiv,MATCH(E966,PK_Liste,0)),TRUE),IF(Filter!$L$5="Alle GeVo",TRUE,IF(Filter!$L$5="Nur BÜ-Schlüssel",ISNUMBER(MATCH(H966,BUESchluessel,0)),IFERROR(INDEX(GV_Aktiv,MATCH(G966,GV_Liste,0)),Filter!$H$18)))),1,0)</f>
        <v>0</v>
      </c>
    </row>
    <row r="967" spans="1:16" x14ac:dyDescent="0.25">
      <c r="A967" s="28">
        <v>46288</v>
      </c>
      <c r="B967" s="7" t="s">
        <v>107</v>
      </c>
      <c r="C967" s="7" t="s">
        <v>20</v>
      </c>
      <c r="D967" s="7" t="s">
        <v>19</v>
      </c>
      <c r="E967" s="7" t="s">
        <v>69</v>
      </c>
      <c r="F967" s="7" t="s">
        <v>538</v>
      </c>
      <c r="G967" s="7" t="s">
        <v>78</v>
      </c>
      <c r="H967" s="26">
        <v>413</v>
      </c>
      <c r="I967" s="26">
        <v>23</v>
      </c>
      <c r="J967" s="26">
        <v>1</v>
      </c>
      <c r="K967" s="26">
        <v>10</v>
      </c>
      <c r="L967" s="26">
        <v>1</v>
      </c>
      <c r="M967" s="26">
        <v>6</v>
      </c>
      <c r="N967" s="26">
        <v>16</v>
      </c>
      <c r="O967" s="26">
        <v>0</v>
      </c>
      <c r="P967" s="26">
        <f>IF(AND(IFERROR(INDEX(SP_Aktiv,MATCH(C967,SP_Liste,0)),TRUE),IFERROR(INDEX(PK_Aktiv,MATCH(E967,PK_Liste,0)),TRUE),IF(Filter!$L$5="Alle GeVo",TRUE,IF(Filter!$L$5="Nur BÜ-Schlüssel",ISNUMBER(MATCH(H967,BUESchluessel,0)),IFERROR(INDEX(GV_Aktiv,MATCH(G967,GV_Liste,0)),Filter!$H$18)))),1,0)</f>
        <v>0</v>
      </c>
    </row>
    <row r="968" spans="1:16" x14ac:dyDescent="0.25">
      <c r="A968" s="28">
        <v>46288</v>
      </c>
      <c r="B968" s="7" t="s">
        <v>107</v>
      </c>
      <c r="C968" s="7" t="s">
        <v>16</v>
      </c>
      <c r="D968" s="7" t="s">
        <v>17</v>
      </c>
      <c r="E968" s="7" t="s">
        <v>33</v>
      </c>
      <c r="F968" s="7" t="s">
        <v>737</v>
      </c>
      <c r="G968" s="7" t="s">
        <v>738</v>
      </c>
      <c r="H968" s="26">
        <v>351</v>
      </c>
      <c r="I968" s="26">
        <v>1</v>
      </c>
      <c r="J968" s="26">
        <v>0</v>
      </c>
      <c r="K968" s="26">
        <v>0</v>
      </c>
      <c r="L968" s="26">
        <v>1</v>
      </c>
      <c r="M968" s="26">
        <v>0</v>
      </c>
      <c r="N968" s="26">
        <v>0</v>
      </c>
      <c r="O968" s="26">
        <v>0</v>
      </c>
      <c r="P968" s="26">
        <f>IF(AND(IFERROR(INDEX(SP_Aktiv,MATCH(C968,SP_Liste,0)),TRUE),IFERROR(INDEX(PK_Aktiv,MATCH(E968,PK_Liste,0)),TRUE),IF(Filter!$L$5="Alle GeVo",TRUE,IF(Filter!$L$5="Nur BÜ-Schlüssel",ISNUMBER(MATCH(H968,BUESchluessel,0)),IFERROR(INDEX(GV_Aktiv,MATCH(G968,GV_Liste,0)),Filter!$H$18)))),1,0)</f>
        <v>1</v>
      </c>
    </row>
    <row r="969" spans="1:16" x14ac:dyDescent="0.25">
      <c r="A969" s="28">
        <v>46288</v>
      </c>
      <c r="B969" s="7" t="s">
        <v>107</v>
      </c>
      <c r="C969" s="7" t="s">
        <v>20</v>
      </c>
      <c r="D969" s="7" t="s">
        <v>19</v>
      </c>
      <c r="E969" s="7" t="s">
        <v>66</v>
      </c>
      <c r="F969" s="7" t="s">
        <v>562</v>
      </c>
      <c r="G969" s="7" t="s">
        <v>80</v>
      </c>
      <c r="H969" s="26">
        <v>472</v>
      </c>
      <c r="I969" s="26">
        <v>6</v>
      </c>
      <c r="J969" s="26">
        <v>6</v>
      </c>
      <c r="K969" s="26">
        <v>4</v>
      </c>
      <c r="L969" s="26">
        <v>2</v>
      </c>
      <c r="M969" s="26">
        <v>4</v>
      </c>
      <c r="N969" s="26">
        <v>0</v>
      </c>
      <c r="O969" s="26">
        <v>0</v>
      </c>
      <c r="P969" s="26">
        <f>IF(AND(IFERROR(INDEX(SP_Aktiv,MATCH(C969,SP_Liste,0)),TRUE),IFERROR(INDEX(PK_Aktiv,MATCH(E969,PK_Liste,0)),TRUE),IF(Filter!$L$5="Alle GeVo",TRUE,IF(Filter!$L$5="Nur BÜ-Schlüssel",ISNUMBER(MATCH(H969,BUESchluessel,0)),IFERROR(INDEX(GV_Aktiv,MATCH(G969,GV_Liste,0)),Filter!$H$18)))),1,0)</f>
        <v>0</v>
      </c>
    </row>
    <row r="970" spans="1:16" x14ac:dyDescent="0.25">
      <c r="A970" s="28">
        <v>46288</v>
      </c>
      <c r="B970" s="7" t="s">
        <v>107</v>
      </c>
      <c r="C970" s="7" t="s">
        <v>20</v>
      </c>
      <c r="D970" s="7" t="s">
        <v>23</v>
      </c>
      <c r="E970" s="7" t="s">
        <v>33</v>
      </c>
      <c r="F970" s="7" t="s">
        <v>739</v>
      </c>
      <c r="G970" s="7" t="s">
        <v>78</v>
      </c>
      <c r="H970" s="26">
        <v>413</v>
      </c>
      <c r="I970" s="26">
        <v>29</v>
      </c>
      <c r="J970" s="26">
        <v>0</v>
      </c>
      <c r="K970" s="26">
        <v>0</v>
      </c>
      <c r="L970" s="26">
        <v>5</v>
      </c>
      <c r="M970" s="26">
        <v>19</v>
      </c>
      <c r="N970" s="26">
        <v>5</v>
      </c>
      <c r="O970" s="26">
        <v>0</v>
      </c>
      <c r="P970" s="26">
        <f>IF(AND(IFERROR(INDEX(SP_Aktiv,MATCH(C970,SP_Liste,0)),TRUE),IFERROR(INDEX(PK_Aktiv,MATCH(E970,PK_Liste,0)),TRUE),IF(Filter!$L$5="Alle GeVo",TRUE,IF(Filter!$L$5="Nur BÜ-Schlüssel",ISNUMBER(MATCH(H970,BUESchluessel,0)),IFERROR(INDEX(GV_Aktiv,MATCH(G970,GV_Liste,0)),Filter!$H$18)))),1,0)</f>
        <v>1</v>
      </c>
    </row>
    <row r="971" spans="1:16" x14ac:dyDescent="0.25">
      <c r="A971" s="28">
        <v>46288</v>
      </c>
      <c r="B971" s="7" t="s">
        <v>107</v>
      </c>
      <c r="C971" s="7" t="s">
        <v>20</v>
      </c>
      <c r="D971" s="7" t="s">
        <v>23</v>
      </c>
      <c r="E971" s="7" t="s">
        <v>33</v>
      </c>
      <c r="F971" s="7" t="s">
        <v>740</v>
      </c>
      <c r="G971" s="7" t="s">
        <v>74</v>
      </c>
      <c r="H971" s="26">
        <v>67</v>
      </c>
      <c r="I971" s="26">
        <v>30</v>
      </c>
      <c r="J971" s="26">
        <v>0</v>
      </c>
      <c r="K971" s="26">
        <v>0</v>
      </c>
      <c r="L971" s="26">
        <v>3</v>
      </c>
      <c r="M971" s="26">
        <v>24</v>
      </c>
      <c r="N971" s="26">
        <v>3</v>
      </c>
      <c r="O971" s="26">
        <v>0</v>
      </c>
      <c r="P971" s="26">
        <f>IF(AND(IFERROR(INDEX(SP_Aktiv,MATCH(C971,SP_Liste,0)),TRUE),IFERROR(INDEX(PK_Aktiv,MATCH(E971,PK_Liste,0)),TRUE),IF(Filter!$L$5="Alle GeVo",TRUE,IF(Filter!$L$5="Nur BÜ-Schlüssel",ISNUMBER(MATCH(H971,BUESchluessel,0)),IFERROR(INDEX(GV_Aktiv,MATCH(G971,GV_Liste,0)),Filter!$H$18)))),1,0)</f>
        <v>1</v>
      </c>
    </row>
    <row r="972" spans="1:16" x14ac:dyDescent="0.25">
      <c r="A972" s="28">
        <v>46288</v>
      </c>
      <c r="B972" s="7" t="s">
        <v>107</v>
      </c>
      <c r="C972" s="7" t="s">
        <v>16</v>
      </c>
      <c r="D972" s="7" t="s">
        <v>15</v>
      </c>
      <c r="E972" s="7" t="s">
        <v>33</v>
      </c>
      <c r="F972" s="7" t="s">
        <v>741</v>
      </c>
      <c r="G972" s="7" t="s">
        <v>742</v>
      </c>
      <c r="H972" s="26">
        <v>93</v>
      </c>
      <c r="I972" s="26">
        <v>1</v>
      </c>
      <c r="J972" s="26">
        <v>0</v>
      </c>
      <c r="K972" s="26">
        <v>0</v>
      </c>
      <c r="L972" s="26">
        <v>1</v>
      </c>
      <c r="M972" s="26">
        <v>0</v>
      </c>
      <c r="N972" s="26">
        <v>0</v>
      </c>
      <c r="O972" s="26">
        <v>0</v>
      </c>
      <c r="P972" s="26">
        <f>IF(AND(IFERROR(INDEX(SP_Aktiv,MATCH(C972,SP_Liste,0)),TRUE),IFERROR(INDEX(PK_Aktiv,MATCH(E972,PK_Liste,0)),TRUE),IF(Filter!$L$5="Alle GeVo",TRUE,IF(Filter!$L$5="Nur BÜ-Schlüssel",ISNUMBER(MATCH(H972,BUESchluessel,0)),IFERROR(INDEX(GV_Aktiv,MATCH(G972,GV_Liste,0)),Filter!$H$18)))),1,0)</f>
        <v>1</v>
      </c>
    </row>
    <row r="973" spans="1:16" x14ac:dyDescent="0.25">
      <c r="A973" s="28">
        <v>46288</v>
      </c>
      <c r="B973" s="7" t="s">
        <v>107</v>
      </c>
      <c r="C973" s="7" t="s">
        <v>16</v>
      </c>
      <c r="D973" s="7" t="s">
        <v>15</v>
      </c>
      <c r="E973" s="7" t="s">
        <v>33</v>
      </c>
      <c r="F973" s="7" t="s">
        <v>743</v>
      </c>
      <c r="G973" s="7" t="s">
        <v>744</v>
      </c>
      <c r="H973" s="26">
        <v>694</v>
      </c>
      <c r="I973" s="26">
        <v>1</v>
      </c>
      <c r="J973" s="26">
        <v>0</v>
      </c>
      <c r="K973" s="26">
        <v>0</v>
      </c>
      <c r="L973" s="26">
        <v>1</v>
      </c>
      <c r="M973" s="26">
        <v>0</v>
      </c>
      <c r="N973" s="26">
        <v>0</v>
      </c>
      <c r="O973" s="26">
        <v>0</v>
      </c>
      <c r="P973" s="26">
        <f>IF(AND(IFERROR(INDEX(SP_Aktiv,MATCH(C973,SP_Liste,0)),TRUE),IFERROR(INDEX(PK_Aktiv,MATCH(E973,PK_Liste,0)),TRUE),IF(Filter!$L$5="Alle GeVo",TRUE,IF(Filter!$L$5="Nur BÜ-Schlüssel",ISNUMBER(MATCH(H973,BUESchluessel,0)),IFERROR(INDEX(GV_Aktiv,MATCH(G973,GV_Liste,0)),Filter!$H$18)))),1,0)</f>
        <v>1</v>
      </c>
    </row>
    <row r="974" spans="1:16" x14ac:dyDescent="0.25">
      <c r="A974" s="28">
        <v>46288</v>
      </c>
      <c r="B974" s="7" t="s">
        <v>107</v>
      </c>
      <c r="C974" s="7" t="s">
        <v>20</v>
      </c>
      <c r="D974" s="7" t="s">
        <v>19</v>
      </c>
      <c r="E974" s="7" t="s">
        <v>33</v>
      </c>
      <c r="F974" s="7" t="s">
        <v>786</v>
      </c>
      <c r="G974" s="7" t="s">
        <v>81</v>
      </c>
      <c r="H974" s="26">
        <v>703</v>
      </c>
      <c r="I974" s="26">
        <v>18</v>
      </c>
      <c r="J974" s="26">
        <v>2</v>
      </c>
      <c r="K974" s="26">
        <v>3</v>
      </c>
      <c r="L974" s="26">
        <v>4</v>
      </c>
      <c r="M974" s="26">
        <v>11</v>
      </c>
      <c r="N974" s="26">
        <v>3</v>
      </c>
      <c r="O974" s="26">
        <v>0</v>
      </c>
      <c r="P974" s="26">
        <f>IF(AND(IFERROR(INDEX(SP_Aktiv,MATCH(C974,SP_Liste,0)),TRUE),IFERROR(INDEX(PK_Aktiv,MATCH(E974,PK_Liste,0)),TRUE),IF(Filter!$L$5="Alle GeVo",TRUE,IF(Filter!$L$5="Nur BÜ-Schlüssel",ISNUMBER(MATCH(H974,BUESchluessel,0)),IFERROR(INDEX(GV_Aktiv,MATCH(G974,GV_Liste,0)),Filter!$H$18)))),1,0)</f>
        <v>1</v>
      </c>
    </row>
    <row r="975" spans="1:16" x14ac:dyDescent="0.25">
      <c r="A975" s="28">
        <v>46288</v>
      </c>
      <c r="B975" s="7" t="s">
        <v>107</v>
      </c>
      <c r="C975" s="7" t="s">
        <v>20</v>
      </c>
      <c r="D975" s="7" t="s">
        <v>19</v>
      </c>
      <c r="E975" s="7" t="s">
        <v>33</v>
      </c>
      <c r="F975" s="7" t="s">
        <v>729</v>
      </c>
      <c r="G975" s="7" t="s">
        <v>730</v>
      </c>
      <c r="H975" s="26">
        <v>53</v>
      </c>
      <c r="I975" s="26">
        <v>7</v>
      </c>
      <c r="J975" s="26">
        <v>0</v>
      </c>
      <c r="K975" s="26">
        <v>0</v>
      </c>
      <c r="L975" s="26">
        <v>1</v>
      </c>
      <c r="M975" s="26">
        <v>5</v>
      </c>
      <c r="N975" s="26">
        <v>1</v>
      </c>
      <c r="O975" s="26">
        <v>0</v>
      </c>
      <c r="P975" s="26">
        <f>IF(AND(IFERROR(INDEX(SP_Aktiv,MATCH(C975,SP_Liste,0)),TRUE),IFERROR(INDEX(PK_Aktiv,MATCH(E975,PK_Liste,0)),TRUE),IF(Filter!$L$5="Alle GeVo",TRUE,IF(Filter!$L$5="Nur BÜ-Schlüssel",ISNUMBER(MATCH(H975,BUESchluessel,0)),IFERROR(INDEX(GV_Aktiv,MATCH(G975,GV_Liste,0)),Filter!$H$18)))),1,0)</f>
        <v>1</v>
      </c>
    </row>
    <row r="976" spans="1:16" x14ac:dyDescent="0.25">
      <c r="A976" s="28">
        <v>46288</v>
      </c>
      <c r="B976" s="7" t="s">
        <v>107</v>
      </c>
      <c r="C976" s="7" t="s">
        <v>20</v>
      </c>
      <c r="D976" s="7" t="s">
        <v>19</v>
      </c>
      <c r="E976" s="7" t="s">
        <v>33</v>
      </c>
      <c r="F976" s="7" t="s">
        <v>746</v>
      </c>
      <c r="G976" s="7" t="s">
        <v>747</v>
      </c>
      <c r="H976" s="26">
        <v>428</v>
      </c>
      <c r="I976" s="26">
        <v>1</v>
      </c>
      <c r="J976" s="26">
        <v>0</v>
      </c>
      <c r="K976" s="26">
        <v>0</v>
      </c>
      <c r="L976" s="26">
        <v>1</v>
      </c>
      <c r="M976" s="26">
        <v>0</v>
      </c>
      <c r="N976" s="26">
        <v>0</v>
      </c>
      <c r="O976" s="26">
        <v>0</v>
      </c>
      <c r="P976" s="26">
        <f>IF(AND(IFERROR(INDEX(SP_Aktiv,MATCH(C976,SP_Liste,0)),TRUE),IFERROR(INDEX(PK_Aktiv,MATCH(E976,PK_Liste,0)),TRUE),IF(Filter!$L$5="Alle GeVo",TRUE,IF(Filter!$L$5="Nur BÜ-Schlüssel",ISNUMBER(MATCH(H976,BUESchluessel,0)),IFERROR(INDEX(GV_Aktiv,MATCH(G976,GV_Liste,0)),Filter!$H$18)))),1,0)</f>
        <v>1</v>
      </c>
    </row>
    <row r="977" spans="1:16" x14ac:dyDescent="0.25">
      <c r="A977" s="28">
        <v>46288</v>
      </c>
      <c r="B977" s="7" t="s">
        <v>107</v>
      </c>
      <c r="C977" s="7" t="s">
        <v>20</v>
      </c>
      <c r="D977" s="7" t="s">
        <v>19</v>
      </c>
      <c r="E977" s="7" t="s">
        <v>33</v>
      </c>
      <c r="F977" s="7" t="s">
        <v>748</v>
      </c>
      <c r="G977" s="7" t="s">
        <v>749</v>
      </c>
      <c r="H977" s="26">
        <v>695</v>
      </c>
      <c r="I977" s="26">
        <v>2</v>
      </c>
      <c r="J977" s="26">
        <v>0</v>
      </c>
      <c r="K977" s="26">
        <v>0</v>
      </c>
      <c r="L977" s="26">
        <v>0</v>
      </c>
      <c r="M977" s="26">
        <v>2</v>
      </c>
      <c r="N977" s="26">
        <v>0</v>
      </c>
      <c r="O977" s="26">
        <v>0</v>
      </c>
      <c r="P977" s="26">
        <f>IF(AND(IFERROR(INDEX(SP_Aktiv,MATCH(C977,SP_Liste,0)),TRUE),IFERROR(INDEX(PK_Aktiv,MATCH(E977,PK_Liste,0)),TRUE),IF(Filter!$L$5="Alle GeVo",TRUE,IF(Filter!$L$5="Nur BÜ-Schlüssel",ISNUMBER(MATCH(H977,BUESchluessel,0)),IFERROR(INDEX(GV_Aktiv,MATCH(G977,GV_Liste,0)),Filter!$H$18)))),1,0)</f>
        <v>1</v>
      </c>
    </row>
    <row r="978" spans="1:16" x14ac:dyDescent="0.25">
      <c r="A978" s="28">
        <v>46288</v>
      </c>
      <c r="B978" s="7" t="s">
        <v>107</v>
      </c>
      <c r="C978" s="7" t="s">
        <v>20</v>
      </c>
      <c r="D978" s="7" t="s">
        <v>21</v>
      </c>
      <c r="E978" s="7" t="s">
        <v>33</v>
      </c>
      <c r="F978" s="7" t="s">
        <v>750</v>
      </c>
      <c r="G978" s="7" t="s">
        <v>751</v>
      </c>
      <c r="H978" s="26">
        <v>296</v>
      </c>
      <c r="I978" s="26">
        <v>1</v>
      </c>
      <c r="J978" s="26">
        <v>0</v>
      </c>
      <c r="K978" s="26">
        <v>0</v>
      </c>
      <c r="L978" s="26">
        <v>0</v>
      </c>
      <c r="M978" s="26">
        <v>1</v>
      </c>
      <c r="N978" s="26">
        <v>0</v>
      </c>
      <c r="O978" s="26">
        <v>0</v>
      </c>
      <c r="P978" s="26">
        <f>IF(AND(IFERROR(INDEX(SP_Aktiv,MATCH(C978,SP_Liste,0)),TRUE),IFERROR(INDEX(PK_Aktiv,MATCH(E978,PK_Liste,0)),TRUE),IF(Filter!$L$5="Alle GeVo",TRUE,IF(Filter!$L$5="Nur BÜ-Schlüssel",ISNUMBER(MATCH(H978,BUESchluessel,0)),IFERROR(INDEX(GV_Aktiv,MATCH(G978,GV_Liste,0)),Filter!$H$18)))),1,0)</f>
        <v>1</v>
      </c>
    </row>
    <row r="979" spans="1:16" x14ac:dyDescent="0.25">
      <c r="A979" s="28">
        <v>46288</v>
      </c>
      <c r="B979" s="7" t="s">
        <v>107</v>
      </c>
      <c r="C979" s="7" t="s">
        <v>20</v>
      </c>
      <c r="D979" s="7" t="s">
        <v>21</v>
      </c>
      <c r="E979" s="7" t="s">
        <v>33</v>
      </c>
      <c r="F979" s="7" t="s">
        <v>752</v>
      </c>
      <c r="G979" s="7" t="s">
        <v>753</v>
      </c>
      <c r="H979" s="26">
        <v>532</v>
      </c>
      <c r="I979" s="26">
        <v>1</v>
      </c>
      <c r="J979" s="26">
        <v>0</v>
      </c>
      <c r="K979" s="26">
        <v>0</v>
      </c>
      <c r="L979" s="26">
        <v>0</v>
      </c>
      <c r="M979" s="26">
        <v>1</v>
      </c>
      <c r="N979" s="26">
        <v>0</v>
      </c>
      <c r="O979" s="26">
        <v>0</v>
      </c>
      <c r="P979" s="26">
        <f>IF(AND(IFERROR(INDEX(SP_Aktiv,MATCH(C979,SP_Liste,0)),TRUE),IFERROR(INDEX(PK_Aktiv,MATCH(E979,PK_Liste,0)),TRUE),IF(Filter!$L$5="Alle GeVo",TRUE,IF(Filter!$L$5="Nur BÜ-Schlüssel",ISNUMBER(MATCH(H979,BUESchluessel,0)),IFERROR(INDEX(GV_Aktiv,MATCH(G979,GV_Liste,0)),Filter!$H$18)))),1,0)</f>
        <v>1</v>
      </c>
    </row>
    <row r="980" spans="1:16" x14ac:dyDescent="0.25">
      <c r="A980" s="28">
        <v>46288</v>
      </c>
      <c r="B980" s="7" t="s">
        <v>107</v>
      </c>
      <c r="C980" s="7" t="s">
        <v>16</v>
      </c>
      <c r="D980" s="7" t="s">
        <v>17</v>
      </c>
      <c r="E980" s="7" t="s">
        <v>33</v>
      </c>
      <c r="F980" s="7" t="s">
        <v>754</v>
      </c>
      <c r="G980" s="7" t="s">
        <v>755</v>
      </c>
      <c r="H980" s="26">
        <v>138</v>
      </c>
      <c r="I980" s="26">
        <v>1</v>
      </c>
      <c r="J980" s="26">
        <v>0</v>
      </c>
      <c r="K980" s="26">
        <v>0</v>
      </c>
      <c r="L980" s="26">
        <v>0</v>
      </c>
      <c r="M980" s="26">
        <v>1</v>
      </c>
      <c r="N980" s="26">
        <v>0</v>
      </c>
      <c r="O980" s="26">
        <v>0</v>
      </c>
      <c r="P980" s="26">
        <f>IF(AND(IFERROR(INDEX(SP_Aktiv,MATCH(C980,SP_Liste,0)),TRUE),IFERROR(INDEX(PK_Aktiv,MATCH(E980,PK_Liste,0)),TRUE),IF(Filter!$L$5="Alle GeVo",TRUE,IF(Filter!$L$5="Nur BÜ-Schlüssel",ISNUMBER(MATCH(H980,BUESchluessel,0)),IFERROR(INDEX(GV_Aktiv,MATCH(G980,GV_Liste,0)),Filter!$H$18)))),1,0)</f>
        <v>1</v>
      </c>
    </row>
    <row r="981" spans="1:16" x14ac:dyDescent="0.25">
      <c r="A981" s="28">
        <v>46288</v>
      </c>
      <c r="B981" s="7" t="s">
        <v>107</v>
      </c>
      <c r="C981" s="7" t="s">
        <v>14</v>
      </c>
      <c r="D981" s="7" t="s">
        <v>14</v>
      </c>
      <c r="E981" s="7" t="s">
        <v>64</v>
      </c>
      <c r="F981" s="7" t="s">
        <v>43021</v>
      </c>
      <c r="G981" s="7" t="s">
        <v>43022</v>
      </c>
      <c r="H981" s="26">
        <v>6023</v>
      </c>
      <c r="I981" s="26">
        <v>1</v>
      </c>
      <c r="J981" s="26">
        <v>1</v>
      </c>
      <c r="K981" s="26">
        <v>0</v>
      </c>
      <c r="L981" s="26">
        <v>1</v>
      </c>
      <c r="M981" s="26">
        <v>0</v>
      </c>
      <c r="N981" s="26">
        <v>0</v>
      </c>
      <c r="O981" s="26">
        <v>0</v>
      </c>
      <c r="P981" s="26">
        <f>IF(AND(IFERROR(INDEX(SP_Aktiv,MATCH(C981,SP_Liste,0)),TRUE),IFERROR(INDEX(PK_Aktiv,MATCH(E981,PK_Liste,0)),TRUE),IF(Filter!$L$5="Alle GeVo",TRUE,IF(Filter!$L$5="Nur BÜ-Schlüssel",ISNUMBER(MATCH(H981,BUESchluessel,0)),IFERROR(INDEX(GV_Aktiv,MATCH(G981,GV_Liste,0)),Filter!$H$18)))),1,0)</f>
        <v>0</v>
      </c>
    </row>
    <row r="982" spans="1:16" x14ac:dyDescent="0.25">
      <c r="A982" s="28">
        <v>46288</v>
      </c>
      <c r="B982" s="7" t="s">
        <v>107</v>
      </c>
      <c r="C982" s="7" t="s">
        <v>20</v>
      </c>
      <c r="D982" s="7" t="s">
        <v>19</v>
      </c>
      <c r="E982" s="7" t="s">
        <v>33</v>
      </c>
      <c r="F982" s="7" t="s">
        <v>756</v>
      </c>
      <c r="G982" s="7" t="s">
        <v>510</v>
      </c>
      <c r="H982" s="26">
        <v>135</v>
      </c>
      <c r="I982" s="26">
        <v>3</v>
      </c>
      <c r="J982" s="26">
        <v>0</v>
      </c>
      <c r="K982" s="26">
        <v>0</v>
      </c>
      <c r="L982" s="26">
        <v>0</v>
      </c>
      <c r="M982" s="26">
        <v>3</v>
      </c>
      <c r="N982" s="26">
        <v>0</v>
      </c>
      <c r="O982" s="26">
        <v>0</v>
      </c>
      <c r="P982" s="26">
        <f>IF(AND(IFERROR(INDEX(SP_Aktiv,MATCH(C982,SP_Liste,0)),TRUE),IFERROR(INDEX(PK_Aktiv,MATCH(E982,PK_Liste,0)),TRUE),IF(Filter!$L$5="Alle GeVo",TRUE,IF(Filter!$L$5="Nur BÜ-Schlüssel",ISNUMBER(MATCH(H982,BUESchluessel,0)),IFERROR(INDEX(GV_Aktiv,MATCH(G982,GV_Liste,0)),Filter!$H$18)))),1,0)</f>
        <v>1</v>
      </c>
    </row>
    <row r="983" spans="1:16" x14ac:dyDescent="0.25">
      <c r="A983" s="28">
        <v>46288</v>
      </c>
      <c r="B983" s="7" t="s">
        <v>107</v>
      </c>
      <c r="C983" s="7" t="s">
        <v>14</v>
      </c>
      <c r="D983" s="7" t="s">
        <v>14</v>
      </c>
      <c r="E983" s="7" t="s">
        <v>64</v>
      </c>
      <c r="F983" s="7" t="s">
        <v>681</v>
      </c>
      <c r="G983" s="7" t="s">
        <v>682</v>
      </c>
      <c r="H983" s="26">
        <v>6032</v>
      </c>
      <c r="I983" s="26">
        <v>1</v>
      </c>
      <c r="J983" s="26">
        <v>0</v>
      </c>
      <c r="K983" s="26">
        <v>0</v>
      </c>
      <c r="L983" s="26">
        <v>1</v>
      </c>
      <c r="M983" s="26">
        <v>0</v>
      </c>
      <c r="N983" s="26">
        <v>0</v>
      </c>
      <c r="O983" s="26">
        <v>0</v>
      </c>
      <c r="P983" s="26">
        <f>IF(AND(IFERROR(INDEX(SP_Aktiv,MATCH(C983,SP_Liste,0)),TRUE),IFERROR(INDEX(PK_Aktiv,MATCH(E983,PK_Liste,0)),TRUE),IF(Filter!$L$5="Alle GeVo",TRUE,IF(Filter!$L$5="Nur BÜ-Schlüssel",ISNUMBER(MATCH(H983,BUESchluessel,0)),IFERROR(INDEX(GV_Aktiv,MATCH(G983,GV_Liste,0)),Filter!$H$18)))),1,0)</f>
        <v>0</v>
      </c>
    </row>
    <row r="984" spans="1:16" x14ac:dyDescent="0.25">
      <c r="A984" s="28">
        <v>46288</v>
      </c>
      <c r="B984" s="7" t="s">
        <v>107</v>
      </c>
      <c r="C984" s="7" t="s">
        <v>14</v>
      </c>
      <c r="D984" s="7" t="s">
        <v>14</v>
      </c>
      <c r="E984" s="7" t="s">
        <v>64</v>
      </c>
      <c r="F984" s="7" t="s">
        <v>763</v>
      </c>
      <c r="G984" s="7" t="s">
        <v>764</v>
      </c>
      <c r="H984" s="26">
        <v>5001</v>
      </c>
      <c r="I984" s="26">
        <v>6</v>
      </c>
      <c r="J984" s="26">
        <v>0</v>
      </c>
      <c r="K984" s="26">
        <v>0</v>
      </c>
      <c r="L984" s="26">
        <v>0</v>
      </c>
      <c r="M984" s="26">
        <v>6</v>
      </c>
      <c r="N984" s="26">
        <v>0</v>
      </c>
      <c r="O984" s="26">
        <v>0</v>
      </c>
      <c r="P984" s="26">
        <f>IF(AND(IFERROR(INDEX(SP_Aktiv,MATCH(C984,SP_Liste,0)),TRUE),IFERROR(INDEX(PK_Aktiv,MATCH(E984,PK_Liste,0)),TRUE),IF(Filter!$L$5="Alle GeVo",TRUE,IF(Filter!$L$5="Nur BÜ-Schlüssel",ISNUMBER(MATCH(H984,BUESchluessel,0)),IFERROR(INDEX(GV_Aktiv,MATCH(G984,GV_Liste,0)),Filter!$H$18)))),1,0)</f>
        <v>0</v>
      </c>
    </row>
    <row r="985" spans="1:16" x14ac:dyDescent="0.25">
      <c r="A985" s="28">
        <v>46288</v>
      </c>
      <c r="B985" s="7" t="s">
        <v>107</v>
      </c>
      <c r="C985" s="7" t="s">
        <v>20</v>
      </c>
      <c r="D985" s="7" t="s">
        <v>19</v>
      </c>
      <c r="E985" s="7" t="s">
        <v>69</v>
      </c>
      <c r="F985" s="7" t="s">
        <v>765</v>
      </c>
      <c r="G985" s="7" t="s">
        <v>766</v>
      </c>
      <c r="H985" s="26">
        <v>632</v>
      </c>
      <c r="I985" s="26">
        <v>4</v>
      </c>
      <c r="J985" s="26">
        <v>0</v>
      </c>
      <c r="K985" s="26">
        <v>0</v>
      </c>
      <c r="L985" s="26">
        <v>0</v>
      </c>
      <c r="M985" s="26">
        <v>2</v>
      </c>
      <c r="N985" s="26">
        <v>2</v>
      </c>
      <c r="O985" s="26">
        <v>0</v>
      </c>
      <c r="P985" s="26">
        <f>IF(AND(IFERROR(INDEX(SP_Aktiv,MATCH(C985,SP_Liste,0)),TRUE),IFERROR(INDEX(PK_Aktiv,MATCH(E985,PK_Liste,0)),TRUE),IF(Filter!$L$5="Alle GeVo",TRUE,IF(Filter!$L$5="Nur BÜ-Schlüssel",ISNUMBER(MATCH(H985,BUESchluessel,0)),IFERROR(INDEX(GV_Aktiv,MATCH(G985,GV_Liste,0)),Filter!$H$18)))),1,0)</f>
        <v>0</v>
      </c>
    </row>
    <row r="986" spans="1:16" x14ac:dyDescent="0.25">
      <c r="A986" s="28">
        <v>46288</v>
      </c>
      <c r="B986" s="7" t="s">
        <v>107</v>
      </c>
      <c r="C986" s="7" t="s">
        <v>20</v>
      </c>
      <c r="D986" s="7" t="s">
        <v>22</v>
      </c>
      <c r="E986" s="7" t="s">
        <v>69</v>
      </c>
      <c r="F986" s="7" t="s">
        <v>629</v>
      </c>
      <c r="G986" s="7" t="s">
        <v>75</v>
      </c>
      <c r="H986" s="26">
        <v>108</v>
      </c>
      <c r="I986" s="26">
        <v>5</v>
      </c>
      <c r="J986" s="26">
        <v>0</v>
      </c>
      <c r="K986" s="26">
        <v>0</v>
      </c>
      <c r="L986" s="26">
        <v>0</v>
      </c>
      <c r="M986" s="26">
        <v>0</v>
      </c>
      <c r="N986" s="26">
        <v>5</v>
      </c>
      <c r="O986" s="26">
        <v>0</v>
      </c>
      <c r="P986" s="26">
        <f>IF(AND(IFERROR(INDEX(SP_Aktiv,MATCH(C986,SP_Liste,0)),TRUE),IFERROR(INDEX(PK_Aktiv,MATCH(E986,PK_Liste,0)),TRUE),IF(Filter!$L$5="Alle GeVo",TRUE,IF(Filter!$L$5="Nur BÜ-Schlüssel",ISNUMBER(MATCH(H986,BUESchluessel,0)),IFERROR(INDEX(GV_Aktiv,MATCH(G986,GV_Liste,0)),Filter!$H$18)))),1,0)</f>
        <v>0</v>
      </c>
    </row>
    <row r="987" spans="1:16" x14ac:dyDescent="0.25">
      <c r="A987" s="28">
        <v>46288</v>
      </c>
      <c r="B987" s="7" t="s">
        <v>107</v>
      </c>
      <c r="C987" s="7" t="s">
        <v>20</v>
      </c>
      <c r="D987" s="7" t="s">
        <v>23</v>
      </c>
      <c r="E987" s="7" t="s">
        <v>33</v>
      </c>
      <c r="F987" s="7" t="s">
        <v>770</v>
      </c>
      <c r="G987" s="7" t="s">
        <v>548</v>
      </c>
      <c r="H987" s="26">
        <v>73</v>
      </c>
      <c r="I987" s="26">
        <v>1</v>
      </c>
      <c r="J987" s="26">
        <v>0</v>
      </c>
      <c r="K987" s="26">
        <v>0</v>
      </c>
      <c r="L987" s="26">
        <v>0</v>
      </c>
      <c r="M987" s="26">
        <v>1</v>
      </c>
      <c r="N987" s="26">
        <v>0</v>
      </c>
      <c r="O987" s="26">
        <v>0</v>
      </c>
      <c r="P987" s="26">
        <f>IF(AND(IFERROR(INDEX(SP_Aktiv,MATCH(C987,SP_Liste,0)),TRUE),IFERROR(INDEX(PK_Aktiv,MATCH(E987,PK_Liste,0)),TRUE),IF(Filter!$L$5="Alle GeVo",TRUE,IF(Filter!$L$5="Nur BÜ-Schlüssel",ISNUMBER(MATCH(H987,BUESchluessel,0)),IFERROR(INDEX(GV_Aktiv,MATCH(G987,GV_Liste,0)),Filter!$H$18)))),1,0)</f>
        <v>1</v>
      </c>
    </row>
    <row r="988" spans="1:16" x14ac:dyDescent="0.25">
      <c r="A988" s="28">
        <v>46288</v>
      </c>
      <c r="B988" s="7" t="s">
        <v>107</v>
      </c>
      <c r="C988" s="7" t="s">
        <v>20</v>
      </c>
      <c r="D988" s="7" t="s">
        <v>23</v>
      </c>
      <c r="E988" s="7" t="s">
        <v>33</v>
      </c>
      <c r="F988" s="7" t="s">
        <v>769</v>
      </c>
      <c r="G988" s="7" t="s">
        <v>557</v>
      </c>
      <c r="H988" s="26">
        <v>158</v>
      </c>
      <c r="I988" s="26">
        <v>1</v>
      </c>
      <c r="J988" s="26">
        <v>0</v>
      </c>
      <c r="K988" s="26">
        <v>0</v>
      </c>
      <c r="L988" s="26">
        <v>0</v>
      </c>
      <c r="M988" s="26">
        <v>1</v>
      </c>
      <c r="N988" s="26">
        <v>0</v>
      </c>
      <c r="O988" s="26">
        <v>0</v>
      </c>
      <c r="P988" s="26">
        <f>IF(AND(IFERROR(INDEX(SP_Aktiv,MATCH(C988,SP_Liste,0)),TRUE),IFERROR(INDEX(PK_Aktiv,MATCH(E988,PK_Liste,0)),TRUE),IF(Filter!$L$5="Alle GeVo",TRUE,IF(Filter!$L$5="Nur BÜ-Schlüssel",ISNUMBER(MATCH(H988,BUESchluessel,0)),IFERROR(INDEX(GV_Aktiv,MATCH(G988,GV_Liste,0)),Filter!$H$18)))),1,0)</f>
        <v>1</v>
      </c>
    </row>
    <row r="989" spans="1:16" x14ac:dyDescent="0.25">
      <c r="A989" s="28">
        <v>46288</v>
      </c>
      <c r="B989" s="7" t="s">
        <v>107</v>
      </c>
      <c r="C989" s="7" t="s">
        <v>20</v>
      </c>
      <c r="D989" s="7" t="s">
        <v>19</v>
      </c>
      <c r="E989" s="7" t="s">
        <v>33</v>
      </c>
      <c r="F989" s="7" t="s">
        <v>771</v>
      </c>
      <c r="G989" s="7" t="s">
        <v>544</v>
      </c>
      <c r="H989" s="26">
        <v>75</v>
      </c>
      <c r="I989" s="26">
        <v>15</v>
      </c>
      <c r="J989" s="26">
        <v>0</v>
      </c>
      <c r="K989" s="26">
        <v>0</v>
      </c>
      <c r="L989" s="26">
        <v>2</v>
      </c>
      <c r="M989" s="26">
        <v>8</v>
      </c>
      <c r="N989" s="26">
        <v>5</v>
      </c>
      <c r="O989" s="26">
        <v>0</v>
      </c>
      <c r="P989" s="26">
        <f>IF(AND(IFERROR(INDEX(SP_Aktiv,MATCH(C989,SP_Liste,0)),TRUE),IFERROR(INDEX(PK_Aktiv,MATCH(E989,PK_Liste,0)),TRUE),IF(Filter!$L$5="Alle GeVo",TRUE,IF(Filter!$L$5="Nur BÜ-Schlüssel",ISNUMBER(MATCH(H989,BUESchluessel,0)),IFERROR(INDEX(GV_Aktiv,MATCH(G989,GV_Liste,0)),Filter!$H$18)))),1,0)</f>
        <v>1</v>
      </c>
    </row>
    <row r="990" spans="1:16" x14ac:dyDescent="0.25">
      <c r="A990" s="28">
        <v>46288</v>
      </c>
      <c r="B990" s="7" t="s">
        <v>107</v>
      </c>
      <c r="C990" s="7" t="s">
        <v>16</v>
      </c>
      <c r="D990" s="7" t="s">
        <v>15</v>
      </c>
      <c r="E990" s="7" t="s">
        <v>65</v>
      </c>
      <c r="F990" s="7" t="s">
        <v>628</v>
      </c>
      <c r="G990" s="7" t="s">
        <v>75</v>
      </c>
      <c r="H990" s="26">
        <v>108</v>
      </c>
      <c r="I990" s="26">
        <v>4</v>
      </c>
      <c r="J990" s="26">
        <v>0</v>
      </c>
      <c r="K990" s="26">
        <v>0</v>
      </c>
      <c r="L990" s="26">
        <v>0</v>
      </c>
      <c r="M990" s="26">
        <v>3</v>
      </c>
      <c r="N990" s="26">
        <v>1</v>
      </c>
      <c r="O990" s="26">
        <v>0</v>
      </c>
      <c r="P990" s="26">
        <f>IF(AND(IFERROR(INDEX(SP_Aktiv,MATCH(C990,SP_Liste,0)),TRUE),IFERROR(INDEX(PK_Aktiv,MATCH(E990,PK_Liste,0)),TRUE),IF(Filter!$L$5="Alle GeVo",TRUE,IF(Filter!$L$5="Nur BÜ-Schlüssel",ISNUMBER(MATCH(H990,BUESchluessel,0)),IFERROR(INDEX(GV_Aktiv,MATCH(G990,GV_Liste,0)),Filter!$H$18)))),1,0)</f>
        <v>0</v>
      </c>
    </row>
    <row r="991" spans="1:16" x14ac:dyDescent="0.25">
      <c r="A991" s="28">
        <v>46288</v>
      </c>
      <c r="B991" s="7" t="s">
        <v>107</v>
      </c>
      <c r="C991" s="7" t="s">
        <v>20</v>
      </c>
      <c r="D991" s="7" t="s">
        <v>19</v>
      </c>
      <c r="E991" s="7" t="s">
        <v>33</v>
      </c>
      <c r="F991" s="7" t="s">
        <v>772</v>
      </c>
      <c r="G991" s="7" t="s">
        <v>568</v>
      </c>
      <c r="H991" s="26">
        <v>11</v>
      </c>
      <c r="I991" s="26">
        <v>3</v>
      </c>
      <c r="J991" s="26">
        <v>0</v>
      </c>
      <c r="K991" s="26">
        <v>0</v>
      </c>
      <c r="L991" s="26">
        <v>1</v>
      </c>
      <c r="M991" s="26">
        <v>1</v>
      </c>
      <c r="N991" s="26">
        <v>1</v>
      </c>
      <c r="O991" s="26">
        <v>0</v>
      </c>
      <c r="P991" s="26">
        <f>IF(AND(IFERROR(INDEX(SP_Aktiv,MATCH(C991,SP_Liste,0)),TRUE),IFERROR(INDEX(PK_Aktiv,MATCH(E991,PK_Liste,0)),TRUE),IF(Filter!$L$5="Alle GeVo",TRUE,IF(Filter!$L$5="Nur BÜ-Schlüssel",ISNUMBER(MATCH(H991,BUESchluessel,0)),IFERROR(INDEX(GV_Aktiv,MATCH(G991,GV_Liste,0)),Filter!$H$18)))),1,0)</f>
        <v>1</v>
      </c>
    </row>
    <row r="992" spans="1:16" x14ac:dyDescent="0.25">
      <c r="A992" s="28">
        <v>46288</v>
      </c>
      <c r="B992" s="7" t="s">
        <v>107</v>
      </c>
      <c r="C992" s="7" t="s">
        <v>20</v>
      </c>
      <c r="D992" s="7" t="s">
        <v>21</v>
      </c>
      <c r="E992" s="7" t="s">
        <v>33</v>
      </c>
      <c r="F992" s="7" t="s">
        <v>773</v>
      </c>
      <c r="G992" s="7" t="s">
        <v>774</v>
      </c>
      <c r="H992" s="26">
        <v>132</v>
      </c>
      <c r="I992" s="26">
        <v>4</v>
      </c>
      <c r="J992" s="26">
        <v>0</v>
      </c>
      <c r="K992" s="26">
        <v>0</v>
      </c>
      <c r="L992" s="26">
        <v>0</v>
      </c>
      <c r="M992" s="26">
        <v>4</v>
      </c>
      <c r="N992" s="26">
        <v>0</v>
      </c>
      <c r="O992" s="26">
        <v>0</v>
      </c>
      <c r="P992" s="26">
        <f>IF(AND(IFERROR(INDEX(SP_Aktiv,MATCH(C992,SP_Liste,0)),TRUE),IFERROR(INDEX(PK_Aktiv,MATCH(E992,PK_Liste,0)),TRUE),IF(Filter!$L$5="Alle GeVo",TRUE,IF(Filter!$L$5="Nur BÜ-Schlüssel",ISNUMBER(MATCH(H992,BUESchluessel,0)),IFERROR(INDEX(GV_Aktiv,MATCH(G992,GV_Liste,0)),Filter!$H$18)))),1,0)</f>
        <v>1</v>
      </c>
    </row>
    <row r="993" spans="1:16" x14ac:dyDescent="0.25">
      <c r="A993" s="28">
        <v>46288</v>
      </c>
      <c r="B993" s="7" t="s">
        <v>107</v>
      </c>
      <c r="C993" s="7" t="s">
        <v>20</v>
      </c>
      <c r="D993" s="7" t="s">
        <v>21</v>
      </c>
      <c r="E993" s="7" t="s">
        <v>33</v>
      </c>
      <c r="F993" s="7" t="s">
        <v>777</v>
      </c>
      <c r="G993" s="7" t="s">
        <v>778</v>
      </c>
      <c r="H993" s="26">
        <v>18</v>
      </c>
      <c r="I993" s="26">
        <v>5</v>
      </c>
      <c r="J993" s="26">
        <v>0</v>
      </c>
      <c r="K993" s="26">
        <v>0</v>
      </c>
      <c r="L993" s="26">
        <v>1</v>
      </c>
      <c r="M993" s="26">
        <v>2</v>
      </c>
      <c r="N993" s="26">
        <v>2</v>
      </c>
      <c r="O993" s="26">
        <v>0</v>
      </c>
      <c r="P993" s="26">
        <f>IF(AND(IFERROR(INDEX(SP_Aktiv,MATCH(C993,SP_Liste,0)),TRUE),IFERROR(INDEX(PK_Aktiv,MATCH(E993,PK_Liste,0)),TRUE),IF(Filter!$L$5="Alle GeVo",TRUE,IF(Filter!$L$5="Nur BÜ-Schlüssel",ISNUMBER(MATCH(H993,BUESchluessel,0)),IFERROR(INDEX(GV_Aktiv,MATCH(G993,GV_Liste,0)),Filter!$H$18)))),1,0)</f>
        <v>1</v>
      </c>
    </row>
    <row r="994" spans="1:16" x14ac:dyDescent="0.25">
      <c r="A994" s="28">
        <v>46288</v>
      </c>
      <c r="B994" s="7" t="s">
        <v>107</v>
      </c>
      <c r="C994" s="7" t="s">
        <v>20</v>
      </c>
      <c r="D994" s="7" t="s">
        <v>21</v>
      </c>
      <c r="E994" s="7" t="s">
        <v>33</v>
      </c>
      <c r="F994" s="7" t="s">
        <v>779</v>
      </c>
      <c r="G994" s="7" t="s">
        <v>780</v>
      </c>
      <c r="H994" s="26">
        <v>152</v>
      </c>
      <c r="I994" s="26">
        <v>6</v>
      </c>
      <c r="J994" s="26">
        <v>0</v>
      </c>
      <c r="K994" s="26">
        <v>0</v>
      </c>
      <c r="L994" s="26">
        <v>0</v>
      </c>
      <c r="M994" s="26">
        <v>3</v>
      </c>
      <c r="N994" s="26">
        <v>3</v>
      </c>
      <c r="O994" s="26">
        <v>0</v>
      </c>
      <c r="P994" s="26">
        <f>IF(AND(IFERROR(INDEX(SP_Aktiv,MATCH(C994,SP_Liste,0)),TRUE),IFERROR(INDEX(PK_Aktiv,MATCH(E994,PK_Liste,0)),TRUE),IF(Filter!$L$5="Alle GeVo",TRUE,IF(Filter!$L$5="Nur BÜ-Schlüssel",ISNUMBER(MATCH(H994,BUESchluessel,0)),IFERROR(INDEX(GV_Aktiv,MATCH(G994,GV_Liste,0)),Filter!$H$18)))),1,0)</f>
        <v>1</v>
      </c>
    </row>
    <row r="995" spans="1:16" x14ac:dyDescent="0.25">
      <c r="A995" s="28">
        <v>46288</v>
      </c>
      <c r="B995" s="7" t="s">
        <v>107</v>
      </c>
      <c r="C995" s="7" t="s">
        <v>20</v>
      </c>
      <c r="D995" s="7" t="s">
        <v>25</v>
      </c>
      <c r="E995" s="7" t="s">
        <v>66</v>
      </c>
      <c r="F995" s="7" t="s">
        <v>707</v>
      </c>
      <c r="G995" s="7" t="s">
        <v>75</v>
      </c>
      <c r="H995" s="26">
        <v>108</v>
      </c>
      <c r="I995" s="26">
        <v>1</v>
      </c>
      <c r="J995" s="26">
        <v>1</v>
      </c>
      <c r="K995" s="26">
        <v>0</v>
      </c>
      <c r="L995" s="26">
        <v>0</v>
      </c>
      <c r="M995" s="26">
        <v>0</v>
      </c>
      <c r="N995" s="26">
        <v>1</v>
      </c>
      <c r="O995" s="26">
        <v>0</v>
      </c>
      <c r="P995" s="26">
        <f>IF(AND(IFERROR(INDEX(SP_Aktiv,MATCH(C995,SP_Liste,0)),TRUE),IFERROR(INDEX(PK_Aktiv,MATCH(E995,PK_Liste,0)),TRUE),IF(Filter!$L$5="Alle GeVo",TRUE,IF(Filter!$L$5="Nur BÜ-Schlüssel",ISNUMBER(MATCH(H995,BUESchluessel,0)),IFERROR(INDEX(GV_Aktiv,MATCH(G995,GV_Liste,0)),Filter!$H$18)))),1,0)</f>
        <v>0</v>
      </c>
    </row>
    <row r="996" spans="1:16" x14ac:dyDescent="0.25">
      <c r="A996" s="28">
        <v>46288</v>
      </c>
      <c r="B996" s="7" t="s">
        <v>107</v>
      </c>
      <c r="C996" s="7" t="s">
        <v>20</v>
      </c>
      <c r="D996" s="7" t="s">
        <v>19</v>
      </c>
      <c r="E996" s="7" t="s">
        <v>33</v>
      </c>
      <c r="F996" s="7" t="s">
        <v>781</v>
      </c>
      <c r="G996" s="7" t="s">
        <v>782</v>
      </c>
      <c r="H996" s="26">
        <v>804</v>
      </c>
      <c r="I996" s="26">
        <v>1</v>
      </c>
      <c r="J996" s="26">
        <v>0</v>
      </c>
      <c r="K996" s="26">
        <v>0</v>
      </c>
      <c r="L996" s="26">
        <v>1</v>
      </c>
      <c r="M996" s="26">
        <v>0</v>
      </c>
      <c r="N996" s="26">
        <v>0</v>
      </c>
      <c r="O996" s="26">
        <v>0</v>
      </c>
      <c r="P996" s="26">
        <f>IF(AND(IFERROR(INDEX(SP_Aktiv,MATCH(C996,SP_Liste,0)),TRUE),IFERROR(INDEX(PK_Aktiv,MATCH(E996,PK_Liste,0)),TRUE),IF(Filter!$L$5="Alle GeVo",TRUE,IF(Filter!$L$5="Nur BÜ-Schlüssel",ISNUMBER(MATCH(H996,BUESchluessel,0)),IFERROR(INDEX(GV_Aktiv,MATCH(G996,GV_Liste,0)),Filter!$H$18)))),1,0)</f>
        <v>1</v>
      </c>
    </row>
    <row r="997" spans="1:16" x14ac:dyDescent="0.25">
      <c r="A997" s="28">
        <v>46288</v>
      </c>
      <c r="B997" s="7" t="s">
        <v>107</v>
      </c>
      <c r="C997" s="7" t="s">
        <v>20</v>
      </c>
      <c r="D997" s="7" t="s">
        <v>22</v>
      </c>
      <c r="E997" s="7" t="s">
        <v>67</v>
      </c>
      <c r="F997" s="7" t="s">
        <v>629</v>
      </c>
      <c r="G997" s="7" t="s">
        <v>75</v>
      </c>
      <c r="H997" s="26">
        <v>108</v>
      </c>
      <c r="I997" s="26">
        <v>2</v>
      </c>
      <c r="J997" s="26">
        <v>2</v>
      </c>
      <c r="K997" s="26">
        <v>0</v>
      </c>
      <c r="L997" s="26">
        <v>0</v>
      </c>
      <c r="M997" s="26">
        <v>2</v>
      </c>
      <c r="N997" s="26">
        <v>0</v>
      </c>
      <c r="O997" s="26">
        <v>0</v>
      </c>
      <c r="P997" s="26">
        <f>IF(AND(IFERROR(INDEX(SP_Aktiv,MATCH(C997,SP_Liste,0)),TRUE),IFERROR(INDEX(PK_Aktiv,MATCH(E997,PK_Liste,0)),TRUE),IF(Filter!$L$5="Alle GeVo",TRUE,IF(Filter!$L$5="Nur BÜ-Schlüssel",ISNUMBER(MATCH(H997,BUESchluessel,0)),IFERROR(INDEX(GV_Aktiv,MATCH(G997,GV_Liste,0)),Filter!$H$18)))),1,0)</f>
        <v>0</v>
      </c>
    </row>
    <row r="998" spans="1:16" x14ac:dyDescent="0.25">
      <c r="A998" s="28">
        <v>46288</v>
      </c>
      <c r="B998" s="7" t="s">
        <v>107</v>
      </c>
      <c r="C998" s="7" t="s">
        <v>20</v>
      </c>
      <c r="D998" s="7" t="s">
        <v>24</v>
      </c>
      <c r="E998" s="7" t="s">
        <v>65</v>
      </c>
      <c r="F998" s="7" t="s">
        <v>736</v>
      </c>
      <c r="G998" s="7" t="s">
        <v>79</v>
      </c>
      <c r="H998" s="26">
        <v>469</v>
      </c>
      <c r="I998" s="26">
        <v>1</v>
      </c>
      <c r="J998" s="26">
        <v>0</v>
      </c>
      <c r="K998" s="26">
        <v>0</v>
      </c>
      <c r="L998" s="26">
        <v>0</v>
      </c>
      <c r="M998" s="26">
        <v>0</v>
      </c>
      <c r="N998" s="26">
        <v>1</v>
      </c>
      <c r="O998" s="26">
        <v>0</v>
      </c>
      <c r="P998" s="26">
        <f>IF(AND(IFERROR(INDEX(SP_Aktiv,MATCH(C998,SP_Liste,0)),TRUE),IFERROR(INDEX(PK_Aktiv,MATCH(E998,PK_Liste,0)),TRUE),IF(Filter!$L$5="Alle GeVo",TRUE,IF(Filter!$L$5="Nur BÜ-Schlüssel",ISNUMBER(MATCH(H998,BUESchluessel,0)),IFERROR(INDEX(GV_Aktiv,MATCH(G998,GV_Liste,0)),Filter!$H$18)))),1,0)</f>
        <v>0</v>
      </c>
    </row>
    <row r="999" spans="1:16" x14ac:dyDescent="0.25">
      <c r="A999" s="28">
        <v>46288</v>
      </c>
      <c r="B999" s="7" t="s">
        <v>107</v>
      </c>
      <c r="C999" s="7" t="s">
        <v>20</v>
      </c>
      <c r="D999" s="7" t="s">
        <v>19</v>
      </c>
      <c r="E999" s="7" t="s">
        <v>33</v>
      </c>
      <c r="F999" s="7" t="s">
        <v>783</v>
      </c>
      <c r="G999" s="7" t="s">
        <v>784</v>
      </c>
      <c r="H999" s="26">
        <v>823</v>
      </c>
      <c r="I999" s="26">
        <v>6</v>
      </c>
      <c r="J999" s="26">
        <v>0</v>
      </c>
      <c r="K999" s="26">
        <v>0</v>
      </c>
      <c r="L999" s="26">
        <v>0</v>
      </c>
      <c r="M999" s="26">
        <v>3</v>
      </c>
      <c r="N999" s="26">
        <v>3</v>
      </c>
      <c r="O999" s="26">
        <v>0</v>
      </c>
      <c r="P999" s="26">
        <f>IF(AND(IFERROR(INDEX(SP_Aktiv,MATCH(C999,SP_Liste,0)),TRUE),IFERROR(INDEX(PK_Aktiv,MATCH(E999,PK_Liste,0)),TRUE),IF(Filter!$L$5="Alle GeVo",TRUE,IF(Filter!$L$5="Nur BÜ-Schlüssel",ISNUMBER(MATCH(H999,BUESchluessel,0)),IFERROR(INDEX(GV_Aktiv,MATCH(G999,GV_Liste,0)),Filter!$H$18)))),1,0)</f>
        <v>1</v>
      </c>
    </row>
    <row r="1000" spans="1:16" x14ac:dyDescent="0.25">
      <c r="A1000" s="28">
        <v>46288</v>
      </c>
      <c r="B1000" s="7" t="s">
        <v>107</v>
      </c>
      <c r="C1000" s="7" t="s">
        <v>20</v>
      </c>
      <c r="D1000" s="7" t="s">
        <v>19</v>
      </c>
      <c r="E1000" s="7" t="s">
        <v>33</v>
      </c>
      <c r="F1000" s="7" t="s">
        <v>785</v>
      </c>
      <c r="G1000" s="7" t="s">
        <v>744</v>
      </c>
      <c r="H1000" s="26">
        <v>694</v>
      </c>
      <c r="I1000" s="26">
        <v>3</v>
      </c>
      <c r="J1000" s="26">
        <v>0</v>
      </c>
      <c r="K1000" s="26">
        <v>0</v>
      </c>
      <c r="L1000" s="26">
        <v>1</v>
      </c>
      <c r="M1000" s="26">
        <v>0</v>
      </c>
      <c r="N1000" s="26">
        <v>2</v>
      </c>
      <c r="O1000" s="26">
        <v>0</v>
      </c>
      <c r="P1000" s="26">
        <f>IF(AND(IFERROR(INDEX(SP_Aktiv,MATCH(C1000,SP_Liste,0)),TRUE),IFERROR(INDEX(PK_Aktiv,MATCH(E1000,PK_Liste,0)),TRUE),IF(Filter!$L$5="Alle GeVo",TRUE,IF(Filter!$L$5="Nur BÜ-Schlüssel",ISNUMBER(MATCH(H1000,BUESchluessel,0)),IFERROR(INDEX(GV_Aktiv,MATCH(G1000,GV_Liste,0)),Filter!$H$18)))),1,0)</f>
        <v>1</v>
      </c>
    </row>
    <row r="1001" spans="1:16" x14ac:dyDescent="0.25">
      <c r="A1001" s="28">
        <v>46288</v>
      </c>
      <c r="B1001" s="7" t="s">
        <v>107</v>
      </c>
      <c r="C1001" s="7" t="s">
        <v>20</v>
      </c>
      <c r="D1001" s="7" t="s">
        <v>21</v>
      </c>
      <c r="E1001" s="7" t="s">
        <v>33</v>
      </c>
      <c r="F1001" s="7" t="s">
        <v>614</v>
      </c>
      <c r="G1001" s="7" t="s">
        <v>615</v>
      </c>
      <c r="H1001" s="26">
        <v>399</v>
      </c>
      <c r="I1001" s="26">
        <v>7</v>
      </c>
      <c r="J1001" s="26">
        <v>0</v>
      </c>
      <c r="K1001" s="26">
        <v>1</v>
      </c>
      <c r="L1001" s="26">
        <v>0</v>
      </c>
      <c r="M1001" s="26">
        <v>6</v>
      </c>
      <c r="N1001" s="26">
        <v>1</v>
      </c>
      <c r="O1001" s="26">
        <v>0</v>
      </c>
      <c r="P1001" s="26">
        <f>IF(AND(IFERROR(INDEX(SP_Aktiv,MATCH(C1001,SP_Liste,0)),TRUE),IFERROR(INDEX(PK_Aktiv,MATCH(E1001,PK_Liste,0)),TRUE),IF(Filter!$L$5="Alle GeVo",TRUE,IF(Filter!$L$5="Nur BÜ-Schlüssel",ISNUMBER(MATCH(H1001,BUESchluessel,0)),IFERROR(INDEX(GV_Aktiv,MATCH(G1001,GV_Liste,0)),Filter!$H$18)))),1,0)</f>
        <v>1</v>
      </c>
    </row>
    <row r="1002" spans="1:16" x14ac:dyDescent="0.25">
      <c r="A1002" s="28">
        <v>46288</v>
      </c>
      <c r="B1002" s="7" t="s">
        <v>107</v>
      </c>
      <c r="C1002" s="7" t="s">
        <v>20</v>
      </c>
      <c r="D1002" s="7" t="s">
        <v>19</v>
      </c>
      <c r="E1002" s="7" t="s">
        <v>33</v>
      </c>
      <c r="F1002" s="7" t="s">
        <v>553</v>
      </c>
      <c r="G1002" s="7" t="s">
        <v>79</v>
      </c>
      <c r="H1002" s="26">
        <v>469</v>
      </c>
      <c r="I1002" s="26">
        <v>809</v>
      </c>
      <c r="J1002" s="26">
        <v>5</v>
      </c>
      <c r="K1002" s="26">
        <v>2</v>
      </c>
      <c r="L1002" s="26">
        <v>81</v>
      </c>
      <c r="M1002" s="26">
        <v>506</v>
      </c>
      <c r="N1002" s="26">
        <v>222</v>
      </c>
      <c r="O1002" s="26">
        <v>0</v>
      </c>
      <c r="P1002" s="26">
        <f>IF(AND(IFERROR(INDEX(SP_Aktiv,MATCH(C1002,SP_Liste,0)),TRUE),IFERROR(INDEX(PK_Aktiv,MATCH(E1002,PK_Liste,0)),TRUE),IF(Filter!$L$5="Alle GeVo",TRUE,IF(Filter!$L$5="Nur BÜ-Schlüssel",ISNUMBER(MATCH(H1002,BUESchluessel,0)),IFERROR(INDEX(GV_Aktiv,MATCH(G1002,GV_Liste,0)),Filter!$H$18)))),1,0)</f>
        <v>1</v>
      </c>
    </row>
    <row r="1003" spans="1:16" x14ac:dyDescent="0.25">
      <c r="A1003" s="28">
        <v>46288</v>
      </c>
      <c r="B1003" s="7" t="s">
        <v>107</v>
      </c>
      <c r="C1003" s="7" t="s">
        <v>16</v>
      </c>
      <c r="D1003" s="7" t="s">
        <v>15</v>
      </c>
      <c r="E1003" s="7" t="s">
        <v>33</v>
      </c>
      <c r="F1003" s="7" t="s">
        <v>787</v>
      </c>
      <c r="G1003" s="7" t="s">
        <v>788</v>
      </c>
      <c r="H1003" s="26">
        <v>42</v>
      </c>
      <c r="I1003" s="26">
        <v>2</v>
      </c>
      <c r="J1003" s="26">
        <v>0</v>
      </c>
      <c r="K1003" s="26">
        <v>0</v>
      </c>
      <c r="L1003" s="26">
        <v>2</v>
      </c>
      <c r="M1003" s="26">
        <v>0</v>
      </c>
      <c r="N1003" s="26">
        <v>0</v>
      </c>
      <c r="O1003" s="26">
        <v>0</v>
      </c>
      <c r="P1003" s="26">
        <f>IF(AND(IFERROR(INDEX(SP_Aktiv,MATCH(C1003,SP_Liste,0)),TRUE),IFERROR(INDEX(PK_Aktiv,MATCH(E1003,PK_Liste,0)),TRUE),IF(Filter!$L$5="Alle GeVo",TRUE,IF(Filter!$L$5="Nur BÜ-Schlüssel",ISNUMBER(MATCH(H1003,BUESchluessel,0)),IFERROR(INDEX(GV_Aktiv,MATCH(G1003,GV_Liste,0)),Filter!$H$18)))),1,0)</f>
        <v>1</v>
      </c>
    </row>
    <row r="1004" spans="1:16" x14ac:dyDescent="0.25">
      <c r="A1004" s="28">
        <v>46288</v>
      </c>
      <c r="B1004" s="7" t="s">
        <v>107</v>
      </c>
      <c r="C1004" s="7" t="s">
        <v>20</v>
      </c>
      <c r="D1004" s="7" t="s">
        <v>21</v>
      </c>
      <c r="E1004" s="7" t="s">
        <v>33</v>
      </c>
      <c r="F1004" s="7" t="s">
        <v>789</v>
      </c>
      <c r="G1004" s="7" t="s">
        <v>790</v>
      </c>
      <c r="H1004" s="26">
        <v>809</v>
      </c>
      <c r="I1004" s="26">
        <v>2</v>
      </c>
      <c r="J1004" s="26">
        <v>0</v>
      </c>
      <c r="K1004" s="26">
        <v>0</v>
      </c>
      <c r="L1004" s="26">
        <v>0</v>
      </c>
      <c r="M1004" s="26">
        <v>2</v>
      </c>
      <c r="N1004" s="26">
        <v>0</v>
      </c>
      <c r="O1004" s="26">
        <v>0</v>
      </c>
      <c r="P1004" s="26">
        <f>IF(AND(IFERROR(INDEX(SP_Aktiv,MATCH(C1004,SP_Liste,0)),TRUE),IFERROR(INDEX(PK_Aktiv,MATCH(E1004,PK_Liste,0)),TRUE),IF(Filter!$L$5="Alle GeVo",TRUE,IF(Filter!$L$5="Nur BÜ-Schlüssel",ISNUMBER(MATCH(H1004,BUESchluessel,0)),IFERROR(INDEX(GV_Aktiv,MATCH(G1004,GV_Liste,0)),Filter!$H$18)))),1,0)</f>
        <v>1</v>
      </c>
    </row>
    <row r="1005" spans="1:16" x14ac:dyDescent="0.25">
      <c r="A1005" s="28">
        <v>46288</v>
      </c>
      <c r="B1005" s="7" t="s">
        <v>107</v>
      </c>
      <c r="C1005" s="7" t="s">
        <v>16</v>
      </c>
      <c r="D1005" s="7" t="s">
        <v>15</v>
      </c>
      <c r="E1005" s="7" t="s">
        <v>33</v>
      </c>
      <c r="F1005" s="7" t="s">
        <v>791</v>
      </c>
      <c r="G1005" s="7" t="s">
        <v>784</v>
      </c>
      <c r="H1005" s="26">
        <v>823</v>
      </c>
      <c r="I1005" s="26">
        <v>1</v>
      </c>
      <c r="J1005" s="26">
        <v>0</v>
      </c>
      <c r="K1005" s="26">
        <v>0</v>
      </c>
      <c r="L1005" s="26">
        <v>1</v>
      </c>
      <c r="M1005" s="26">
        <v>0</v>
      </c>
      <c r="N1005" s="26">
        <v>0</v>
      </c>
      <c r="O1005" s="26">
        <v>0</v>
      </c>
      <c r="P1005" s="26">
        <f>IF(AND(IFERROR(INDEX(SP_Aktiv,MATCH(C1005,SP_Liste,0)),TRUE),IFERROR(INDEX(PK_Aktiv,MATCH(E1005,PK_Liste,0)),TRUE),IF(Filter!$L$5="Alle GeVo",TRUE,IF(Filter!$L$5="Nur BÜ-Schlüssel",ISNUMBER(MATCH(H1005,BUESchluessel,0)),IFERROR(INDEX(GV_Aktiv,MATCH(G1005,GV_Liste,0)),Filter!$H$18)))),1,0)</f>
        <v>1</v>
      </c>
    </row>
    <row r="1006" spans="1:16" x14ac:dyDescent="0.25">
      <c r="A1006" s="28">
        <v>46288</v>
      </c>
      <c r="B1006" s="7" t="s">
        <v>107</v>
      </c>
      <c r="C1006" s="7" t="s">
        <v>20</v>
      </c>
      <c r="D1006" s="7" t="s">
        <v>21</v>
      </c>
      <c r="E1006" s="7" t="s">
        <v>33</v>
      </c>
      <c r="F1006" s="7" t="s">
        <v>792</v>
      </c>
      <c r="G1006" s="7" t="s">
        <v>793</v>
      </c>
      <c r="H1006" s="26">
        <v>766</v>
      </c>
      <c r="I1006" s="26">
        <v>6</v>
      </c>
      <c r="J1006" s="26">
        <v>0</v>
      </c>
      <c r="K1006" s="26">
        <v>0</v>
      </c>
      <c r="L1006" s="26">
        <v>0</v>
      </c>
      <c r="M1006" s="26">
        <v>4</v>
      </c>
      <c r="N1006" s="26">
        <v>2</v>
      </c>
      <c r="O1006" s="26">
        <v>0</v>
      </c>
      <c r="P1006" s="26">
        <f>IF(AND(IFERROR(INDEX(SP_Aktiv,MATCH(C1006,SP_Liste,0)),TRUE),IFERROR(INDEX(PK_Aktiv,MATCH(E1006,PK_Liste,0)),TRUE),IF(Filter!$L$5="Alle GeVo",TRUE,IF(Filter!$L$5="Nur BÜ-Schlüssel",ISNUMBER(MATCH(H1006,BUESchluessel,0)),IFERROR(INDEX(GV_Aktiv,MATCH(G1006,GV_Liste,0)),Filter!$H$18)))),1,0)</f>
        <v>1</v>
      </c>
    </row>
    <row r="1007" spans="1:16" x14ac:dyDescent="0.25">
      <c r="A1007" s="28">
        <v>46288</v>
      </c>
      <c r="B1007" s="7" t="s">
        <v>107</v>
      </c>
      <c r="C1007" s="7" t="s">
        <v>16</v>
      </c>
      <c r="D1007" s="7" t="s">
        <v>15</v>
      </c>
      <c r="E1007" s="7" t="s">
        <v>33</v>
      </c>
      <c r="F1007" s="7" t="s">
        <v>794</v>
      </c>
      <c r="G1007" s="7" t="s">
        <v>795</v>
      </c>
      <c r="H1007" s="26">
        <v>675</v>
      </c>
      <c r="I1007" s="26">
        <v>1</v>
      </c>
      <c r="J1007" s="26">
        <v>0</v>
      </c>
      <c r="K1007" s="26">
        <v>0</v>
      </c>
      <c r="L1007" s="26">
        <v>0</v>
      </c>
      <c r="M1007" s="26">
        <v>1</v>
      </c>
      <c r="N1007" s="26">
        <v>0</v>
      </c>
      <c r="O1007" s="26">
        <v>0</v>
      </c>
      <c r="P1007" s="26">
        <f>IF(AND(IFERROR(INDEX(SP_Aktiv,MATCH(C1007,SP_Liste,0)),TRUE),IFERROR(INDEX(PK_Aktiv,MATCH(E1007,PK_Liste,0)),TRUE),IF(Filter!$L$5="Alle GeVo",TRUE,IF(Filter!$L$5="Nur BÜ-Schlüssel",ISNUMBER(MATCH(H1007,BUESchluessel,0)),IFERROR(INDEX(GV_Aktiv,MATCH(G1007,GV_Liste,0)),Filter!$H$18)))),1,0)</f>
        <v>1</v>
      </c>
    </row>
    <row r="1008" spans="1:16" x14ac:dyDescent="0.25">
      <c r="A1008" s="28">
        <v>46288</v>
      </c>
      <c r="B1008" s="7" t="s">
        <v>107</v>
      </c>
      <c r="C1008" s="7" t="s">
        <v>16</v>
      </c>
      <c r="D1008" s="7" t="s">
        <v>15</v>
      </c>
      <c r="E1008" s="7" t="s">
        <v>33</v>
      </c>
      <c r="F1008" s="7" t="s">
        <v>796</v>
      </c>
      <c r="G1008" s="7" t="s">
        <v>797</v>
      </c>
      <c r="H1008" s="26">
        <v>607</v>
      </c>
      <c r="I1008" s="26">
        <v>1</v>
      </c>
      <c r="J1008" s="26">
        <v>0</v>
      </c>
      <c r="K1008" s="26">
        <v>0</v>
      </c>
      <c r="L1008" s="26">
        <v>0</v>
      </c>
      <c r="M1008" s="26">
        <v>1</v>
      </c>
      <c r="N1008" s="26">
        <v>0</v>
      </c>
      <c r="O1008" s="26">
        <v>0</v>
      </c>
      <c r="P1008" s="26">
        <f>IF(AND(IFERROR(INDEX(SP_Aktiv,MATCH(C1008,SP_Liste,0)),TRUE),IFERROR(INDEX(PK_Aktiv,MATCH(E1008,PK_Liste,0)),TRUE),IF(Filter!$L$5="Alle GeVo",TRUE,IF(Filter!$L$5="Nur BÜ-Schlüssel",ISNUMBER(MATCH(H1008,BUESchluessel,0)),IFERROR(INDEX(GV_Aktiv,MATCH(G1008,GV_Liste,0)),Filter!$H$18)))),1,0)</f>
        <v>1</v>
      </c>
    </row>
    <row r="1009" spans="1:16" x14ac:dyDescent="0.25">
      <c r="A1009" s="28">
        <v>46288</v>
      </c>
      <c r="B1009" s="7" t="s">
        <v>107</v>
      </c>
      <c r="C1009" s="7" t="s">
        <v>20</v>
      </c>
      <c r="D1009" s="7" t="s">
        <v>21</v>
      </c>
      <c r="E1009" s="7" t="s">
        <v>65</v>
      </c>
      <c r="F1009" s="7" t="s">
        <v>509</v>
      </c>
      <c r="G1009" s="7" t="s">
        <v>510</v>
      </c>
      <c r="H1009" s="26">
        <v>135</v>
      </c>
      <c r="I1009" s="26">
        <v>1</v>
      </c>
      <c r="J1009" s="26">
        <v>0</v>
      </c>
      <c r="K1009" s="26">
        <v>0</v>
      </c>
      <c r="L1009" s="26">
        <v>0</v>
      </c>
      <c r="M1009" s="26">
        <v>1</v>
      </c>
      <c r="N1009" s="26">
        <v>0</v>
      </c>
      <c r="O1009" s="26">
        <v>0</v>
      </c>
      <c r="P1009" s="26">
        <f>IF(AND(IFERROR(INDEX(SP_Aktiv,MATCH(C1009,SP_Liste,0)),TRUE),IFERROR(INDEX(PK_Aktiv,MATCH(E1009,PK_Liste,0)),TRUE),IF(Filter!$L$5="Alle GeVo",TRUE,IF(Filter!$L$5="Nur BÜ-Schlüssel",ISNUMBER(MATCH(H1009,BUESchluessel,0)),IFERROR(INDEX(GV_Aktiv,MATCH(G1009,GV_Liste,0)),Filter!$H$18)))),1,0)</f>
        <v>0</v>
      </c>
    </row>
    <row r="1010" spans="1:16" x14ac:dyDescent="0.25">
      <c r="A1010" s="28">
        <v>46288</v>
      </c>
      <c r="B1010" s="7" t="s">
        <v>107</v>
      </c>
      <c r="C1010" s="7" t="s">
        <v>20</v>
      </c>
      <c r="D1010" s="7" t="s">
        <v>19</v>
      </c>
      <c r="E1010" s="7" t="s">
        <v>33</v>
      </c>
      <c r="F1010" s="7" t="s">
        <v>798</v>
      </c>
      <c r="G1010" s="7" t="s">
        <v>799</v>
      </c>
      <c r="H1010" s="26">
        <v>465</v>
      </c>
      <c r="I1010" s="26">
        <v>1</v>
      </c>
      <c r="J1010" s="26">
        <v>0</v>
      </c>
      <c r="K1010" s="26">
        <v>0</v>
      </c>
      <c r="L1010" s="26">
        <v>0</v>
      </c>
      <c r="M1010" s="26">
        <v>1</v>
      </c>
      <c r="N1010" s="26">
        <v>0</v>
      </c>
      <c r="O1010" s="26">
        <v>0</v>
      </c>
      <c r="P1010" s="26">
        <f>IF(AND(IFERROR(INDEX(SP_Aktiv,MATCH(C1010,SP_Liste,0)),TRUE),IFERROR(INDEX(PK_Aktiv,MATCH(E1010,PK_Liste,0)),TRUE),IF(Filter!$L$5="Alle GeVo",TRUE,IF(Filter!$L$5="Nur BÜ-Schlüssel",ISNUMBER(MATCH(H1010,BUESchluessel,0)),IFERROR(INDEX(GV_Aktiv,MATCH(G1010,GV_Liste,0)),Filter!$H$18)))),1,0)</f>
        <v>1</v>
      </c>
    </row>
    <row r="1011" spans="1:16" x14ac:dyDescent="0.25">
      <c r="A1011" s="28">
        <v>46288</v>
      </c>
      <c r="B1011" s="7" t="s">
        <v>107</v>
      </c>
      <c r="C1011" s="7" t="s">
        <v>16</v>
      </c>
      <c r="D1011" s="7" t="s">
        <v>17</v>
      </c>
      <c r="E1011" s="7" t="s">
        <v>66</v>
      </c>
      <c r="F1011" s="7" t="s">
        <v>632</v>
      </c>
      <c r="G1011" s="7" t="s">
        <v>633</v>
      </c>
      <c r="H1011" s="26">
        <v>869</v>
      </c>
      <c r="I1011" s="26">
        <v>1</v>
      </c>
      <c r="J1011" s="26">
        <v>1</v>
      </c>
      <c r="K1011" s="26">
        <v>0</v>
      </c>
      <c r="L1011" s="26">
        <v>0</v>
      </c>
      <c r="M1011" s="26">
        <v>1</v>
      </c>
      <c r="N1011" s="26">
        <v>0</v>
      </c>
      <c r="O1011" s="26">
        <v>0</v>
      </c>
      <c r="P1011" s="26">
        <f>IF(AND(IFERROR(INDEX(SP_Aktiv,MATCH(C1011,SP_Liste,0)),TRUE),IFERROR(INDEX(PK_Aktiv,MATCH(E1011,PK_Liste,0)),TRUE),IF(Filter!$L$5="Alle GeVo",TRUE,IF(Filter!$L$5="Nur BÜ-Schlüssel",ISNUMBER(MATCH(H1011,BUESchluessel,0)),IFERROR(INDEX(GV_Aktiv,MATCH(G1011,GV_Liste,0)),Filter!$H$18)))),1,0)</f>
        <v>0</v>
      </c>
    </row>
    <row r="1012" spans="1:16" x14ac:dyDescent="0.25">
      <c r="A1012" s="28">
        <v>46288</v>
      </c>
      <c r="B1012" s="7" t="s">
        <v>107</v>
      </c>
      <c r="C1012" s="7" t="s">
        <v>14</v>
      </c>
      <c r="D1012" s="7" t="s">
        <v>14</v>
      </c>
      <c r="E1012" s="7" t="s">
        <v>34</v>
      </c>
      <c r="F1012" s="7" t="s">
        <v>800</v>
      </c>
      <c r="G1012" s="7" t="s">
        <v>801</v>
      </c>
      <c r="H1012" s="26">
        <v>6050</v>
      </c>
      <c r="I1012" s="26">
        <v>5</v>
      </c>
      <c r="J1012" s="26">
        <v>1</v>
      </c>
      <c r="K1012" s="26">
        <v>0</v>
      </c>
      <c r="L1012" s="26">
        <v>1</v>
      </c>
      <c r="M1012" s="26">
        <v>4</v>
      </c>
      <c r="N1012" s="26">
        <v>0</v>
      </c>
      <c r="O1012" s="26">
        <v>0</v>
      </c>
      <c r="P1012" s="26">
        <f>IF(AND(IFERROR(INDEX(SP_Aktiv,MATCH(C1012,SP_Liste,0)),TRUE),IFERROR(INDEX(PK_Aktiv,MATCH(E1012,PK_Liste,0)),TRUE),IF(Filter!$L$5="Alle GeVo",TRUE,IF(Filter!$L$5="Nur BÜ-Schlüssel",ISNUMBER(MATCH(H1012,BUESchluessel,0)),IFERROR(INDEX(GV_Aktiv,MATCH(G1012,GV_Liste,0)),Filter!$H$18)))),1,0)</f>
        <v>1</v>
      </c>
    </row>
    <row r="1013" spans="1:16" x14ac:dyDescent="0.25">
      <c r="A1013" s="28">
        <v>46288</v>
      </c>
      <c r="B1013" s="7" t="s">
        <v>107</v>
      </c>
      <c r="C1013" s="7" t="s">
        <v>14</v>
      </c>
      <c r="D1013" s="7" t="s">
        <v>14</v>
      </c>
      <c r="E1013" s="7" t="s">
        <v>34</v>
      </c>
      <c r="F1013" s="7" t="s">
        <v>802</v>
      </c>
      <c r="G1013" s="7" t="s">
        <v>803</v>
      </c>
      <c r="H1013" s="26">
        <v>6066</v>
      </c>
      <c r="I1013" s="26">
        <v>3</v>
      </c>
      <c r="J1013" s="26">
        <v>0</v>
      </c>
      <c r="K1013" s="26">
        <v>0</v>
      </c>
      <c r="L1013" s="26">
        <v>1</v>
      </c>
      <c r="M1013" s="26">
        <v>2</v>
      </c>
      <c r="N1013" s="26">
        <v>0</v>
      </c>
      <c r="O1013" s="26">
        <v>0</v>
      </c>
      <c r="P1013" s="26">
        <f>IF(AND(IFERROR(INDEX(SP_Aktiv,MATCH(C1013,SP_Liste,0)),TRUE),IFERROR(INDEX(PK_Aktiv,MATCH(E1013,PK_Liste,0)),TRUE),IF(Filter!$L$5="Alle GeVo",TRUE,IF(Filter!$L$5="Nur BÜ-Schlüssel",ISNUMBER(MATCH(H1013,BUESchluessel,0)),IFERROR(INDEX(GV_Aktiv,MATCH(G1013,GV_Liste,0)),Filter!$H$18)))),1,0)</f>
        <v>1</v>
      </c>
    </row>
    <row r="1014" spans="1:16" x14ac:dyDescent="0.25">
      <c r="A1014" s="28">
        <v>46288</v>
      </c>
      <c r="B1014" s="7" t="s">
        <v>107</v>
      </c>
      <c r="C1014" s="7" t="s">
        <v>20</v>
      </c>
      <c r="D1014" s="7" t="s">
        <v>19</v>
      </c>
      <c r="E1014" s="7" t="s">
        <v>33</v>
      </c>
      <c r="F1014" s="7" t="s">
        <v>804</v>
      </c>
      <c r="G1014" s="7" t="s">
        <v>686</v>
      </c>
      <c r="H1014" s="26">
        <v>4</v>
      </c>
      <c r="I1014" s="26">
        <v>3</v>
      </c>
      <c r="J1014" s="26">
        <v>0</v>
      </c>
      <c r="K1014" s="26">
        <v>1</v>
      </c>
      <c r="L1014" s="26">
        <v>0</v>
      </c>
      <c r="M1014" s="26">
        <v>2</v>
      </c>
      <c r="N1014" s="26">
        <v>1</v>
      </c>
      <c r="O1014" s="26">
        <v>0</v>
      </c>
      <c r="P1014" s="26">
        <f>IF(AND(IFERROR(INDEX(SP_Aktiv,MATCH(C1014,SP_Liste,0)),TRUE),IFERROR(INDEX(PK_Aktiv,MATCH(E1014,PK_Liste,0)),TRUE),IF(Filter!$L$5="Alle GeVo",TRUE,IF(Filter!$L$5="Nur BÜ-Schlüssel",ISNUMBER(MATCH(H1014,BUESchluessel,0)),IFERROR(INDEX(GV_Aktiv,MATCH(G1014,GV_Liste,0)),Filter!$H$18)))),1,0)</f>
        <v>1</v>
      </c>
    </row>
    <row r="1015" spans="1:16" x14ac:dyDescent="0.25">
      <c r="A1015" s="28">
        <v>46288</v>
      </c>
      <c r="B1015" s="7" t="s">
        <v>107</v>
      </c>
      <c r="C1015" s="7" t="s">
        <v>20</v>
      </c>
      <c r="D1015" s="7" t="s">
        <v>23</v>
      </c>
      <c r="E1015" s="7" t="s">
        <v>33</v>
      </c>
      <c r="F1015" s="7" t="s">
        <v>805</v>
      </c>
      <c r="G1015" s="7" t="s">
        <v>806</v>
      </c>
      <c r="H1015" s="26">
        <v>434</v>
      </c>
      <c r="I1015" s="26">
        <v>3</v>
      </c>
      <c r="J1015" s="26">
        <v>0</v>
      </c>
      <c r="K1015" s="26">
        <v>0</v>
      </c>
      <c r="L1015" s="26">
        <v>0</v>
      </c>
      <c r="M1015" s="26">
        <v>3</v>
      </c>
      <c r="N1015" s="26">
        <v>0</v>
      </c>
      <c r="O1015" s="26">
        <v>0</v>
      </c>
      <c r="P1015" s="26">
        <f>IF(AND(IFERROR(INDEX(SP_Aktiv,MATCH(C1015,SP_Liste,0)),TRUE),IFERROR(INDEX(PK_Aktiv,MATCH(E1015,PK_Liste,0)),TRUE),IF(Filter!$L$5="Alle GeVo",TRUE,IF(Filter!$L$5="Nur BÜ-Schlüssel",ISNUMBER(MATCH(H1015,BUESchluessel,0)),IFERROR(INDEX(GV_Aktiv,MATCH(G1015,GV_Liste,0)),Filter!$H$18)))),1,0)</f>
        <v>1</v>
      </c>
    </row>
    <row r="1016" spans="1:16" x14ac:dyDescent="0.25">
      <c r="A1016" s="28">
        <v>46288</v>
      </c>
      <c r="B1016" s="7" t="s">
        <v>107</v>
      </c>
      <c r="C1016" s="7" t="s">
        <v>16</v>
      </c>
      <c r="D1016" s="7" t="s">
        <v>15</v>
      </c>
      <c r="E1016" s="7" t="s">
        <v>33</v>
      </c>
      <c r="F1016" s="7" t="s">
        <v>807</v>
      </c>
      <c r="G1016" s="7" t="s">
        <v>686</v>
      </c>
      <c r="H1016" s="26">
        <v>4</v>
      </c>
      <c r="I1016" s="26">
        <v>3</v>
      </c>
      <c r="J1016" s="26">
        <v>0</v>
      </c>
      <c r="K1016" s="26">
        <v>1</v>
      </c>
      <c r="L1016" s="26">
        <v>0</v>
      </c>
      <c r="M1016" s="26">
        <v>2</v>
      </c>
      <c r="N1016" s="26">
        <v>1</v>
      </c>
      <c r="O1016" s="26">
        <v>0</v>
      </c>
      <c r="P1016" s="26">
        <f>IF(AND(IFERROR(INDEX(SP_Aktiv,MATCH(C1016,SP_Liste,0)),TRUE),IFERROR(INDEX(PK_Aktiv,MATCH(E1016,PK_Liste,0)),TRUE),IF(Filter!$L$5="Alle GeVo",TRUE,IF(Filter!$L$5="Nur BÜ-Schlüssel",ISNUMBER(MATCH(H1016,BUESchluessel,0)),IFERROR(INDEX(GV_Aktiv,MATCH(G1016,GV_Liste,0)),Filter!$H$18)))),1,0)</f>
        <v>1</v>
      </c>
    </row>
    <row r="1017" spans="1:16" x14ac:dyDescent="0.25">
      <c r="A1017" s="28">
        <v>46288</v>
      </c>
      <c r="B1017" s="7" t="s">
        <v>107</v>
      </c>
      <c r="C1017" s="7" t="s">
        <v>20</v>
      </c>
      <c r="D1017" s="7" t="s">
        <v>22</v>
      </c>
      <c r="E1017" s="7" t="s">
        <v>33</v>
      </c>
      <c r="F1017" s="7" t="s">
        <v>808</v>
      </c>
      <c r="G1017" s="7" t="s">
        <v>742</v>
      </c>
      <c r="H1017" s="26">
        <v>93</v>
      </c>
      <c r="I1017" s="26">
        <v>1</v>
      </c>
      <c r="J1017" s="26">
        <v>0</v>
      </c>
      <c r="K1017" s="26">
        <v>0</v>
      </c>
      <c r="L1017" s="26">
        <v>0</v>
      </c>
      <c r="M1017" s="26">
        <v>1</v>
      </c>
      <c r="N1017" s="26">
        <v>0</v>
      </c>
      <c r="O1017" s="26">
        <v>0</v>
      </c>
      <c r="P1017" s="26">
        <f>IF(AND(IFERROR(INDEX(SP_Aktiv,MATCH(C1017,SP_Liste,0)),TRUE),IFERROR(INDEX(PK_Aktiv,MATCH(E1017,PK_Liste,0)),TRUE),IF(Filter!$L$5="Alle GeVo",TRUE,IF(Filter!$L$5="Nur BÜ-Schlüssel",ISNUMBER(MATCH(H1017,BUESchluessel,0)),IFERROR(INDEX(GV_Aktiv,MATCH(G1017,GV_Liste,0)),Filter!$H$18)))),1,0)</f>
        <v>1</v>
      </c>
    </row>
    <row r="1018" spans="1:16" x14ac:dyDescent="0.25">
      <c r="A1018" s="28">
        <v>46288</v>
      </c>
      <c r="B1018" s="7" t="s">
        <v>107</v>
      </c>
      <c r="C1018" s="7" t="s">
        <v>20</v>
      </c>
      <c r="D1018" s="7" t="s">
        <v>19</v>
      </c>
      <c r="E1018" s="7" t="s">
        <v>33</v>
      </c>
      <c r="F1018" s="7" t="s">
        <v>809</v>
      </c>
      <c r="G1018" s="7" t="s">
        <v>742</v>
      </c>
      <c r="H1018" s="26">
        <v>93</v>
      </c>
      <c r="I1018" s="26">
        <v>12</v>
      </c>
      <c r="J1018" s="26">
        <v>0</v>
      </c>
      <c r="K1018" s="26">
        <v>0</v>
      </c>
      <c r="L1018" s="26">
        <v>0</v>
      </c>
      <c r="M1018" s="26">
        <v>11</v>
      </c>
      <c r="N1018" s="26">
        <v>1</v>
      </c>
      <c r="O1018" s="26">
        <v>0</v>
      </c>
      <c r="P1018" s="26">
        <f>IF(AND(IFERROR(INDEX(SP_Aktiv,MATCH(C1018,SP_Liste,0)),TRUE),IFERROR(INDEX(PK_Aktiv,MATCH(E1018,PK_Liste,0)),TRUE),IF(Filter!$L$5="Alle GeVo",TRUE,IF(Filter!$L$5="Nur BÜ-Schlüssel",ISNUMBER(MATCH(H1018,BUESchluessel,0)),IFERROR(INDEX(GV_Aktiv,MATCH(G1018,GV_Liste,0)),Filter!$H$18)))),1,0)</f>
        <v>1</v>
      </c>
    </row>
    <row r="1019" spans="1:16" x14ac:dyDescent="0.25">
      <c r="A1019" s="28">
        <v>46288</v>
      </c>
      <c r="B1019" s="7" t="s">
        <v>107</v>
      </c>
      <c r="C1019" s="7" t="s">
        <v>16</v>
      </c>
      <c r="D1019" s="7" t="s">
        <v>15</v>
      </c>
      <c r="E1019" s="7" t="s">
        <v>33</v>
      </c>
      <c r="F1019" s="7" t="s">
        <v>810</v>
      </c>
      <c r="G1019" s="7" t="s">
        <v>811</v>
      </c>
      <c r="H1019" s="26">
        <v>181</v>
      </c>
      <c r="I1019" s="26">
        <v>4</v>
      </c>
      <c r="J1019" s="26">
        <v>0</v>
      </c>
      <c r="K1019" s="26">
        <v>1</v>
      </c>
      <c r="L1019" s="26">
        <v>1</v>
      </c>
      <c r="M1019" s="26">
        <v>3</v>
      </c>
      <c r="N1019" s="26">
        <v>0</v>
      </c>
      <c r="O1019" s="26">
        <v>0</v>
      </c>
      <c r="P1019" s="26">
        <f>IF(AND(IFERROR(INDEX(SP_Aktiv,MATCH(C1019,SP_Liste,0)),TRUE),IFERROR(INDEX(PK_Aktiv,MATCH(E1019,PK_Liste,0)),TRUE),IF(Filter!$L$5="Alle GeVo",TRUE,IF(Filter!$L$5="Nur BÜ-Schlüssel",ISNUMBER(MATCH(H1019,BUESchluessel,0)),IFERROR(INDEX(GV_Aktiv,MATCH(G1019,GV_Liste,0)),Filter!$H$18)))),1,0)</f>
        <v>1</v>
      </c>
    </row>
    <row r="1020" spans="1:16" x14ac:dyDescent="0.25">
      <c r="A1020" s="28">
        <v>46288</v>
      </c>
      <c r="B1020" s="7" t="s">
        <v>107</v>
      </c>
      <c r="C1020" s="7" t="s">
        <v>20</v>
      </c>
      <c r="D1020" s="7" t="s">
        <v>23</v>
      </c>
      <c r="E1020" s="7" t="s">
        <v>67</v>
      </c>
      <c r="F1020" s="7" t="s">
        <v>601</v>
      </c>
      <c r="G1020" s="7" t="s">
        <v>79</v>
      </c>
      <c r="H1020" s="26">
        <v>469</v>
      </c>
      <c r="I1020" s="26">
        <v>1</v>
      </c>
      <c r="J1020" s="26">
        <v>1</v>
      </c>
      <c r="K1020" s="26">
        <v>0</v>
      </c>
      <c r="L1020" s="26">
        <v>0</v>
      </c>
      <c r="M1020" s="26">
        <v>1</v>
      </c>
      <c r="N1020" s="26">
        <v>0</v>
      </c>
      <c r="O1020" s="26">
        <v>0</v>
      </c>
      <c r="P1020" s="26">
        <f>IF(AND(IFERROR(INDEX(SP_Aktiv,MATCH(C1020,SP_Liste,0)),TRUE),IFERROR(INDEX(PK_Aktiv,MATCH(E1020,PK_Liste,0)),TRUE),IF(Filter!$L$5="Alle GeVo",TRUE,IF(Filter!$L$5="Nur BÜ-Schlüssel",ISNUMBER(MATCH(H1020,BUESchluessel,0)),IFERROR(INDEX(GV_Aktiv,MATCH(G1020,GV_Liste,0)),Filter!$H$18)))),1,0)</f>
        <v>0</v>
      </c>
    </row>
    <row r="1021" spans="1:16" x14ac:dyDescent="0.25">
      <c r="A1021" s="28">
        <v>46288</v>
      </c>
      <c r="B1021" s="7" t="s">
        <v>107</v>
      </c>
      <c r="C1021" s="7" t="s">
        <v>16</v>
      </c>
      <c r="D1021" s="7" t="s">
        <v>17</v>
      </c>
      <c r="E1021" s="7" t="s">
        <v>33</v>
      </c>
      <c r="F1021" s="7" t="s">
        <v>812</v>
      </c>
      <c r="G1021" s="7" t="s">
        <v>813</v>
      </c>
      <c r="H1021" s="26">
        <v>667</v>
      </c>
      <c r="I1021" s="26">
        <v>1</v>
      </c>
      <c r="J1021" s="26">
        <v>0</v>
      </c>
      <c r="K1021" s="26">
        <v>0</v>
      </c>
      <c r="L1021" s="26">
        <v>0</v>
      </c>
      <c r="M1021" s="26">
        <v>1</v>
      </c>
      <c r="N1021" s="26">
        <v>0</v>
      </c>
      <c r="O1021" s="26">
        <v>0</v>
      </c>
      <c r="P1021" s="26">
        <f>IF(AND(IFERROR(INDEX(SP_Aktiv,MATCH(C1021,SP_Liste,0)),TRUE),IFERROR(INDEX(PK_Aktiv,MATCH(E1021,PK_Liste,0)),TRUE),IF(Filter!$L$5="Alle GeVo",TRUE,IF(Filter!$L$5="Nur BÜ-Schlüssel",ISNUMBER(MATCH(H1021,BUESchluessel,0)),IFERROR(INDEX(GV_Aktiv,MATCH(G1021,GV_Liste,0)),Filter!$H$18)))),1,0)</f>
        <v>1</v>
      </c>
    </row>
    <row r="1022" spans="1:16" x14ac:dyDescent="0.25">
      <c r="A1022" s="28">
        <v>46288</v>
      </c>
      <c r="B1022" s="7" t="s">
        <v>107</v>
      </c>
      <c r="C1022" s="7" t="s">
        <v>20</v>
      </c>
      <c r="D1022" s="7" t="s">
        <v>25</v>
      </c>
      <c r="E1022" s="7" t="s">
        <v>33</v>
      </c>
      <c r="F1022" s="7" t="s">
        <v>815</v>
      </c>
      <c r="G1022" s="7" t="s">
        <v>74</v>
      </c>
      <c r="H1022" s="26">
        <v>67</v>
      </c>
      <c r="I1022" s="26">
        <v>22</v>
      </c>
      <c r="J1022" s="26">
        <v>0</v>
      </c>
      <c r="K1022" s="26">
        <v>0</v>
      </c>
      <c r="L1022" s="26">
        <v>1</v>
      </c>
      <c r="M1022" s="26">
        <v>17</v>
      </c>
      <c r="N1022" s="26">
        <v>4</v>
      </c>
      <c r="O1022" s="26">
        <v>0</v>
      </c>
      <c r="P1022" s="26">
        <f>IF(AND(IFERROR(INDEX(SP_Aktiv,MATCH(C1022,SP_Liste,0)),TRUE),IFERROR(INDEX(PK_Aktiv,MATCH(E1022,PK_Liste,0)),TRUE),IF(Filter!$L$5="Alle GeVo",TRUE,IF(Filter!$L$5="Nur BÜ-Schlüssel",ISNUMBER(MATCH(H1022,BUESchluessel,0)),IFERROR(INDEX(GV_Aktiv,MATCH(G1022,GV_Liste,0)),Filter!$H$18)))),1,0)</f>
        <v>1</v>
      </c>
    </row>
    <row r="1023" spans="1:16" x14ac:dyDescent="0.25">
      <c r="A1023" s="28">
        <v>46288</v>
      </c>
      <c r="B1023" s="7" t="s">
        <v>107</v>
      </c>
      <c r="C1023" s="7" t="s">
        <v>20</v>
      </c>
      <c r="D1023" s="7" t="s">
        <v>25</v>
      </c>
      <c r="E1023" s="7" t="s">
        <v>33</v>
      </c>
      <c r="F1023" s="7" t="s">
        <v>814</v>
      </c>
      <c r="G1023" s="7" t="s">
        <v>78</v>
      </c>
      <c r="H1023" s="26">
        <v>413</v>
      </c>
      <c r="I1023" s="26">
        <v>13</v>
      </c>
      <c r="J1023" s="26">
        <v>0</v>
      </c>
      <c r="K1023" s="26">
        <v>0</v>
      </c>
      <c r="L1023" s="26">
        <v>2</v>
      </c>
      <c r="M1023" s="26">
        <v>9</v>
      </c>
      <c r="N1023" s="26">
        <v>2</v>
      </c>
      <c r="O1023" s="26">
        <v>0</v>
      </c>
      <c r="P1023" s="26">
        <f>IF(AND(IFERROR(INDEX(SP_Aktiv,MATCH(C1023,SP_Liste,0)),TRUE),IFERROR(INDEX(PK_Aktiv,MATCH(E1023,PK_Liste,0)),TRUE),IF(Filter!$L$5="Alle GeVo",TRUE,IF(Filter!$L$5="Nur BÜ-Schlüssel",ISNUMBER(MATCH(H1023,BUESchluessel,0)),IFERROR(INDEX(GV_Aktiv,MATCH(G1023,GV_Liste,0)),Filter!$H$18)))),1,0)</f>
        <v>1</v>
      </c>
    </row>
    <row r="1024" spans="1:16" x14ac:dyDescent="0.25">
      <c r="A1024" s="28">
        <v>46288</v>
      </c>
      <c r="B1024" s="7" t="s">
        <v>107</v>
      </c>
      <c r="C1024" s="7" t="s">
        <v>20</v>
      </c>
      <c r="D1024" s="7" t="s">
        <v>23</v>
      </c>
      <c r="E1024" s="7" t="s">
        <v>69</v>
      </c>
      <c r="F1024" s="7" t="s">
        <v>601</v>
      </c>
      <c r="G1024" s="7" t="s">
        <v>79</v>
      </c>
      <c r="H1024" s="26">
        <v>469</v>
      </c>
      <c r="I1024" s="26">
        <v>1</v>
      </c>
      <c r="J1024" s="26">
        <v>0</v>
      </c>
      <c r="K1024" s="26">
        <v>0</v>
      </c>
      <c r="L1024" s="26">
        <v>0</v>
      </c>
      <c r="M1024" s="26">
        <v>0</v>
      </c>
      <c r="N1024" s="26">
        <v>1</v>
      </c>
      <c r="O1024" s="26">
        <v>0</v>
      </c>
      <c r="P1024" s="26">
        <f>IF(AND(IFERROR(INDEX(SP_Aktiv,MATCH(C1024,SP_Liste,0)),TRUE),IFERROR(INDEX(PK_Aktiv,MATCH(E1024,PK_Liste,0)),TRUE),IF(Filter!$L$5="Alle GeVo",TRUE,IF(Filter!$L$5="Nur BÜ-Schlüssel",ISNUMBER(MATCH(H1024,BUESchluessel,0)),IFERROR(INDEX(GV_Aktiv,MATCH(G1024,GV_Liste,0)),Filter!$H$18)))),1,0)</f>
        <v>0</v>
      </c>
    </row>
    <row r="1025" spans="1:16" x14ac:dyDescent="0.25">
      <c r="A1025" s="28">
        <v>46288</v>
      </c>
      <c r="B1025" s="7" t="s">
        <v>107</v>
      </c>
      <c r="C1025" s="7" t="s">
        <v>20</v>
      </c>
      <c r="D1025" s="7" t="s">
        <v>22</v>
      </c>
      <c r="E1025" s="7" t="s">
        <v>33</v>
      </c>
      <c r="F1025" s="7" t="s">
        <v>816</v>
      </c>
      <c r="G1025" s="7" t="s">
        <v>817</v>
      </c>
      <c r="H1025" s="26">
        <v>259</v>
      </c>
      <c r="I1025" s="26">
        <v>1</v>
      </c>
      <c r="J1025" s="26">
        <v>0</v>
      </c>
      <c r="K1025" s="26">
        <v>0</v>
      </c>
      <c r="L1025" s="26">
        <v>0</v>
      </c>
      <c r="M1025" s="26">
        <v>1</v>
      </c>
      <c r="N1025" s="26">
        <v>0</v>
      </c>
      <c r="O1025" s="26">
        <v>0</v>
      </c>
      <c r="P1025" s="26">
        <f>IF(AND(IFERROR(INDEX(SP_Aktiv,MATCH(C1025,SP_Liste,0)),TRUE),IFERROR(INDEX(PK_Aktiv,MATCH(E1025,PK_Liste,0)),TRUE),IF(Filter!$L$5="Alle GeVo",TRUE,IF(Filter!$L$5="Nur BÜ-Schlüssel",ISNUMBER(MATCH(H1025,BUESchluessel,0)),IFERROR(INDEX(GV_Aktiv,MATCH(G1025,GV_Liste,0)),Filter!$H$18)))),1,0)</f>
        <v>1</v>
      </c>
    </row>
    <row r="1026" spans="1:16" x14ac:dyDescent="0.25">
      <c r="A1026" s="28">
        <v>46288</v>
      </c>
      <c r="B1026" s="7" t="s">
        <v>107</v>
      </c>
      <c r="C1026" s="7" t="s">
        <v>16</v>
      </c>
      <c r="D1026" s="7" t="s">
        <v>17</v>
      </c>
      <c r="E1026" s="7" t="s">
        <v>33</v>
      </c>
      <c r="F1026" s="7" t="s">
        <v>818</v>
      </c>
      <c r="G1026" s="7" t="s">
        <v>819</v>
      </c>
      <c r="H1026" s="26">
        <v>405</v>
      </c>
      <c r="I1026" s="26">
        <v>3</v>
      </c>
      <c r="J1026" s="26">
        <v>0</v>
      </c>
      <c r="K1026" s="26">
        <v>0</v>
      </c>
      <c r="L1026" s="26">
        <v>1</v>
      </c>
      <c r="M1026" s="26">
        <v>1</v>
      </c>
      <c r="N1026" s="26">
        <v>1</v>
      </c>
      <c r="O1026" s="26">
        <v>0</v>
      </c>
      <c r="P1026" s="26">
        <f>IF(AND(IFERROR(INDEX(SP_Aktiv,MATCH(C1026,SP_Liste,0)),TRUE),IFERROR(INDEX(PK_Aktiv,MATCH(E1026,PK_Liste,0)),TRUE),IF(Filter!$L$5="Alle GeVo",TRUE,IF(Filter!$L$5="Nur BÜ-Schlüssel",ISNUMBER(MATCH(H1026,BUESchluessel,0)),IFERROR(INDEX(GV_Aktiv,MATCH(G1026,GV_Liste,0)),Filter!$H$18)))),1,0)</f>
        <v>1</v>
      </c>
    </row>
    <row r="1027" spans="1:16" x14ac:dyDescent="0.25">
      <c r="A1027" s="28">
        <v>46288</v>
      </c>
      <c r="B1027" s="7" t="s">
        <v>107</v>
      </c>
      <c r="C1027" s="7" t="s">
        <v>20</v>
      </c>
      <c r="D1027" s="7" t="s">
        <v>21</v>
      </c>
      <c r="E1027" s="7" t="s">
        <v>33</v>
      </c>
      <c r="F1027" s="7" t="s">
        <v>820</v>
      </c>
      <c r="G1027" s="7" t="s">
        <v>596</v>
      </c>
      <c r="H1027" s="26">
        <v>98</v>
      </c>
      <c r="I1027" s="26">
        <v>3</v>
      </c>
      <c r="J1027" s="26">
        <v>0</v>
      </c>
      <c r="K1027" s="26">
        <v>0</v>
      </c>
      <c r="L1027" s="26">
        <v>0</v>
      </c>
      <c r="M1027" s="26">
        <v>3</v>
      </c>
      <c r="N1027" s="26">
        <v>0</v>
      </c>
      <c r="O1027" s="26">
        <v>0</v>
      </c>
      <c r="P1027" s="26">
        <f>IF(AND(IFERROR(INDEX(SP_Aktiv,MATCH(C1027,SP_Liste,0)),TRUE),IFERROR(INDEX(PK_Aktiv,MATCH(E1027,PK_Liste,0)),TRUE),IF(Filter!$L$5="Alle GeVo",TRUE,IF(Filter!$L$5="Nur BÜ-Schlüssel",ISNUMBER(MATCH(H1027,BUESchluessel,0)),IFERROR(INDEX(GV_Aktiv,MATCH(G1027,GV_Liste,0)),Filter!$H$18)))),1,0)</f>
        <v>1</v>
      </c>
    </row>
    <row r="1028" spans="1:16" x14ac:dyDescent="0.25">
      <c r="A1028" s="28">
        <v>46288</v>
      </c>
      <c r="B1028" s="7" t="s">
        <v>107</v>
      </c>
      <c r="C1028" s="7" t="s">
        <v>20</v>
      </c>
      <c r="D1028" s="7" t="s">
        <v>19</v>
      </c>
      <c r="E1028" s="7" t="s">
        <v>33</v>
      </c>
      <c r="F1028" s="7" t="s">
        <v>821</v>
      </c>
      <c r="G1028" s="7" t="s">
        <v>822</v>
      </c>
      <c r="H1028" s="26">
        <v>471</v>
      </c>
      <c r="I1028" s="26">
        <v>6</v>
      </c>
      <c r="J1028" s="26">
        <v>0</v>
      </c>
      <c r="K1028" s="26">
        <v>0</v>
      </c>
      <c r="L1028" s="26">
        <v>1</v>
      </c>
      <c r="M1028" s="26">
        <v>3</v>
      </c>
      <c r="N1028" s="26">
        <v>2</v>
      </c>
      <c r="O1028" s="26">
        <v>0</v>
      </c>
      <c r="P1028" s="26">
        <f>IF(AND(IFERROR(INDEX(SP_Aktiv,MATCH(C1028,SP_Liste,0)),TRUE),IFERROR(INDEX(PK_Aktiv,MATCH(E1028,PK_Liste,0)),TRUE),IF(Filter!$L$5="Alle GeVo",TRUE,IF(Filter!$L$5="Nur BÜ-Schlüssel",ISNUMBER(MATCH(H1028,BUESchluessel,0)),IFERROR(INDEX(GV_Aktiv,MATCH(G1028,GV_Liste,0)),Filter!$H$18)))),1,0)</f>
        <v>1</v>
      </c>
    </row>
    <row r="1029" spans="1:16" x14ac:dyDescent="0.25">
      <c r="A1029" s="28">
        <v>46288</v>
      </c>
      <c r="B1029" s="7" t="s">
        <v>107</v>
      </c>
      <c r="C1029" s="7" t="s">
        <v>20</v>
      </c>
      <c r="D1029" s="7" t="s">
        <v>23</v>
      </c>
      <c r="E1029" s="7" t="s">
        <v>33</v>
      </c>
      <c r="F1029" s="7" t="s">
        <v>823</v>
      </c>
      <c r="G1029" s="7" t="s">
        <v>596</v>
      </c>
      <c r="H1029" s="26">
        <v>98</v>
      </c>
      <c r="I1029" s="26">
        <v>1</v>
      </c>
      <c r="J1029" s="26">
        <v>0</v>
      </c>
      <c r="K1029" s="26">
        <v>0</v>
      </c>
      <c r="L1029" s="26">
        <v>0</v>
      </c>
      <c r="M1029" s="26">
        <v>1</v>
      </c>
      <c r="N1029" s="26">
        <v>0</v>
      </c>
      <c r="O1029" s="26">
        <v>0</v>
      </c>
      <c r="P1029" s="26">
        <f>IF(AND(IFERROR(INDEX(SP_Aktiv,MATCH(C1029,SP_Liste,0)),TRUE),IFERROR(INDEX(PK_Aktiv,MATCH(E1029,PK_Liste,0)),TRUE),IF(Filter!$L$5="Alle GeVo",TRUE,IF(Filter!$L$5="Nur BÜ-Schlüssel",ISNUMBER(MATCH(H1029,BUESchluessel,0)),IFERROR(INDEX(GV_Aktiv,MATCH(G1029,GV_Liste,0)),Filter!$H$18)))),1,0)</f>
        <v>1</v>
      </c>
    </row>
    <row r="1030" spans="1:16" x14ac:dyDescent="0.25">
      <c r="A1030" s="28">
        <v>46288</v>
      </c>
      <c r="B1030" s="7" t="s">
        <v>107</v>
      </c>
      <c r="C1030" s="7" t="s">
        <v>16</v>
      </c>
      <c r="D1030" s="7" t="s">
        <v>15</v>
      </c>
      <c r="E1030" s="7" t="s">
        <v>66</v>
      </c>
      <c r="F1030" s="7" t="s">
        <v>659</v>
      </c>
      <c r="G1030" s="7" t="s">
        <v>78</v>
      </c>
      <c r="H1030" s="26">
        <v>413</v>
      </c>
      <c r="I1030" s="26">
        <v>4</v>
      </c>
      <c r="J1030" s="26">
        <v>4</v>
      </c>
      <c r="K1030" s="26">
        <v>0</v>
      </c>
      <c r="L1030" s="26">
        <v>0</v>
      </c>
      <c r="M1030" s="26">
        <v>4</v>
      </c>
      <c r="N1030" s="26">
        <v>0</v>
      </c>
      <c r="O1030" s="26">
        <v>0</v>
      </c>
      <c r="P1030" s="26">
        <f>IF(AND(IFERROR(INDEX(SP_Aktiv,MATCH(C1030,SP_Liste,0)),TRUE),IFERROR(INDEX(PK_Aktiv,MATCH(E1030,PK_Liste,0)),TRUE),IF(Filter!$L$5="Alle GeVo",TRUE,IF(Filter!$L$5="Nur BÜ-Schlüssel",ISNUMBER(MATCH(H1030,BUESchluessel,0)),IFERROR(INDEX(GV_Aktiv,MATCH(G1030,GV_Liste,0)),Filter!$H$18)))),1,0)</f>
        <v>0</v>
      </c>
    </row>
    <row r="1031" spans="1:16" x14ac:dyDescent="0.25">
      <c r="A1031" s="28">
        <v>46288</v>
      </c>
      <c r="B1031" s="7" t="s">
        <v>107</v>
      </c>
      <c r="C1031" s="7" t="s">
        <v>16</v>
      </c>
      <c r="D1031" s="7" t="s">
        <v>17</v>
      </c>
      <c r="E1031" s="7" t="s">
        <v>33</v>
      </c>
      <c r="F1031" s="7" t="s">
        <v>583</v>
      </c>
      <c r="G1031" s="7" t="s">
        <v>584</v>
      </c>
      <c r="H1031" s="26">
        <v>987</v>
      </c>
      <c r="I1031" s="26">
        <v>7</v>
      </c>
      <c r="J1031" s="26">
        <v>1</v>
      </c>
      <c r="K1031" s="26">
        <v>0</v>
      </c>
      <c r="L1031" s="26">
        <v>2</v>
      </c>
      <c r="M1031" s="26">
        <v>5</v>
      </c>
      <c r="N1031" s="26">
        <v>0</v>
      </c>
      <c r="O1031" s="26">
        <v>0</v>
      </c>
      <c r="P1031" s="26">
        <f>IF(AND(IFERROR(INDEX(SP_Aktiv,MATCH(C1031,SP_Liste,0)),TRUE),IFERROR(INDEX(PK_Aktiv,MATCH(E1031,PK_Liste,0)),TRUE),IF(Filter!$L$5="Alle GeVo",TRUE,IF(Filter!$L$5="Nur BÜ-Schlüssel",ISNUMBER(MATCH(H1031,BUESchluessel,0)),IFERROR(INDEX(GV_Aktiv,MATCH(G1031,GV_Liste,0)),Filter!$H$18)))),1,0)</f>
        <v>1</v>
      </c>
    </row>
    <row r="1032" spans="1:16" x14ac:dyDescent="0.25">
      <c r="A1032" s="28">
        <v>46288</v>
      </c>
      <c r="B1032" s="7" t="s">
        <v>107</v>
      </c>
      <c r="C1032" s="7" t="s">
        <v>20</v>
      </c>
      <c r="D1032" s="7" t="s">
        <v>21</v>
      </c>
      <c r="E1032" s="7" t="s">
        <v>33</v>
      </c>
      <c r="F1032" s="7" t="s">
        <v>824</v>
      </c>
      <c r="G1032" s="7" t="s">
        <v>542</v>
      </c>
      <c r="H1032" s="26">
        <v>815</v>
      </c>
      <c r="I1032" s="26">
        <v>2</v>
      </c>
      <c r="J1032" s="26">
        <v>0</v>
      </c>
      <c r="K1032" s="26">
        <v>0</v>
      </c>
      <c r="L1032" s="26">
        <v>0</v>
      </c>
      <c r="M1032" s="26">
        <v>2</v>
      </c>
      <c r="N1032" s="26">
        <v>0</v>
      </c>
      <c r="O1032" s="26">
        <v>0</v>
      </c>
      <c r="P1032" s="26">
        <f>IF(AND(IFERROR(INDEX(SP_Aktiv,MATCH(C1032,SP_Liste,0)),TRUE),IFERROR(INDEX(PK_Aktiv,MATCH(E1032,PK_Liste,0)),TRUE),IF(Filter!$L$5="Alle GeVo",TRUE,IF(Filter!$L$5="Nur BÜ-Schlüssel",ISNUMBER(MATCH(H1032,BUESchluessel,0)),IFERROR(INDEX(GV_Aktiv,MATCH(G1032,GV_Liste,0)),Filter!$H$18)))),1,0)</f>
        <v>1</v>
      </c>
    </row>
    <row r="1033" spans="1:16" x14ac:dyDescent="0.25">
      <c r="A1033" s="28">
        <v>46288</v>
      </c>
      <c r="B1033" s="7" t="s">
        <v>107</v>
      </c>
      <c r="C1033" s="7" t="s">
        <v>16</v>
      </c>
      <c r="D1033" s="7" t="s">
        <v>17</v>
      </c>
      <c r="E1033" s="7" t="s">
        <v>69</v>
      </c>
      <c r="F1033" s="7" t="s">
        <v>1049</v>
      </c>
      <c r="G1033" s="7" t="s">
        <v>75</v>
      </c>
      <c r="H1033" s="26">
        <v>108</v>
      </c>
      <c r="I1033" s="26">
        <v>1</v>
      </c>
      <c r="J1033" s="26">
        <v>1</v>
      </c>
      <c r="K1033" s="26">
        <v>0</v>
      </c>
      <c r="L1033" s="26">
        <v>0</v>
      </c>
      <c r="M1033" s="26">
        <v>0</v>
      </c>
      <c r="N1033" s="26">
        <v>1</v>
      </c>
      <c r="O1033" s="26">
        <v>0</v>
      </c>
      <c r="P1033" s="26">
        <f>IF(AND(IFERROR(INDEX(SP_Aktiv,MATCH(C1033,SP_Liste,0)),TRUE),IFERROR(INDEX(PK_Aktiv,MATCH(E1033,PK_Liste,0)),TRUE),IF(Filter!$L$5="Alle GeVo",TRUE,IF(Filter!$L$5="Nur BÜ-Schlüssel",ISNUMBER(MATCH(H1033,BUESchluessel,0)),IFERROR(INDEX(GV_Aktiv,MATCH(G1033,GV_Liste,0)),Filter!$H$18)))),1,0)</f>
        <v>0</v>
      </c>
    </row>
    <row r="1034" spans="1:16" x14ac:dyDescent="0.25">
      <c r="A1034" s="28">
        <v>46288</v>
      </c>
      <c r="B1034" s="7" t="s">
        <v>107</v>
      </c>
      <c r="C1034" s="7" t="s">
        <v>20</v>
      </c>
      <c r="D1034" s="7" t="s">
        <v>19</v>
      </c>
      <c r="E1034" s="7" t="s">
        <v>33</v>
      </c>
      <c r="F1034" s="7" t="s">
        <v>825</v>
      </c>
      <c r="G1034" s="7" t="s">
        <v>826</v>
      </c>
      <c r="H1034" s="26">
        <v>83</v>
      </c>
      <c r="I1034" s="26">
        <v>2</v>
      </c>
      <c r="J1034" s="26">
        <v>0</v>
      </c>
      <c r="K1034" s="26">
        <v>1</v>
      </c>
      <c r="L1034" s="26">
        <v>0</v>
      </c>
      <c r="M1034" s="26">
        <v>2</v>
      </c>
      <c r="N1034" s="26">
        <v>0</v>
      </c>
      <c r="O1034" s="26">
        <v>0</v>
      </c>
      <c r="P1034" s="26">
        <f>IF(AND(IFERROR(INDEX(SP_Aktiv,MATCH(C1034,SP_Liste,0)),TRUE),IFERROR(INDEX(PK_Aktiv,MATCH(E1034,PK_Liste,0)),TRUE),IF(Filter!$L$5="Alle GeVo",TRUE,IF(Filter!$L$5="Nur BÜ-Schlüssel",ISNUMBER(MATCH(H1034,BUESchluessel,0)),IFERROR(INDEX(GV_Aktiv,MATCH(G1034,GV_Liste,0)),Filter!$H$18)))),1,0)</f>
        <v>1</v>
      </c>
    </row>
    <row r="1035" spans="1:16" x14ac:dyDescent="0.25">
      <c r="A1035" s="28">
        <v>46288</v>
      </c>
      <c r="B1035" s="7" t="s">
        <v>107</v>
      </c>
      <c r="C1035" s="7" t="s">
        <v>16</v>
      </c>
      <c r="D1035" s="7" t="s">
        <v>17</v>
      </c>
      <c r="E1035" s="7" t="s">
        <v>33</v>
      </c>
      <c r="F1035" s="7" t="s">
        <v>847</v>
      </c>
      <c r="G1035" s="7" t="s">
        <v>848</v>
      </c>
      <c r="H1035" s="26">
        <v>451</v>
      </c>
      <c r="I1035" s="26">
        <v>5</v>
      </c>
      <c r="J1035" s="26">
        <v>1</v>
      </c>
      <c r="K1035" s="26">
        <v>5</v>
      </c>
      <c r="L1035" s="26">
        <v>0</v>
      </c>
      <c r="M1035" s="26">
        <v>4</v>
      </c>
      <c r="N1035" s="26">
        <v>1</v>
      </c>
      <c r="O1035" s="26">
        <v>0</v>
      </c>
      <c r="P1035" s="26">
        <f>IF(AND(IFERROR(INDEX(SP_Aktiv,MATCH(C1035,SP_Liste,0)),TRUE),IFERROR(INDEX(PK_Aktiv,MATCH(E1035,PK_Liste,0)),TRUE),IF(Filter!$L$5="Alle GeVo",TRUE,IF(Filter!$L$5="Nur BÜ-Schlüssel",ISNUMBER(MATCH(H1035,BUESchluessel,0)),IFERROR(INDEX(GV_Aktiv,MATCH(G1035,GV_Liste,0)),Filter!$H$18)))),1,0)</f>
        <v>1</v>
      </c>
    </row>
    <row r="1036" spans="1:16" x14ac:dyDescent="0.25">
      <c r="A1036" s="28">
        <v>46288</v>
      </c>
      <c r="B1036" s="7" t="s">
        <v>107</v>
      </c>
      <c r="C1036" s="7" t="s">
        <v>14</v>
      </c>
      <c r="D1036" s="7" t="s">
        <v>14</v>
      </c>
      <c r="E1036" s="7" t="s">
        <v>68</v>
      </c>
      <c r="F1036" s="7" t="s">
        <v>827</v>
      </c>
      <c r="G1036" s="7" t="s">
        <v>828</v>
      </c>
      <c r="H1036" s="26">
        <v>6069</v>
      </c>
      <c r="I1036" s="26">
        <v>1</v>
      </c>
      <c r="J1036" s="26">
        <v>0</v>
      </c>
      <c r="K1036" s="26">
        <v>0</v>
      </c>
      <c r="L1036" s="26">
        <v>0</v>
      </c>
      <c r="M1036" s="26">
        <v>1</v>
      </c>
      <c r="N1036" s="26">
        <v>0</v>
      </c>
      <c r="O1036" s="26">
        <v>0</v>
      </c>
      <c r="P1036" s="26">
        <f>IF(AND(IFERROR(INDEX(SP_Aktiv,MATCH(C1036,SP_Liste,0)),TRUE),IFERROR(INDEX(PK_Aktiv,MATCH(E1036,PK_Liste,0)),TRUE),IF(Filter!$L$5="Alle GeVo",TRUE,IF(Filter!$L$5="Nur BÜ-Schlüssel",ISNUMBER(MATCH(H1036,BUESchluessel,0)),IFERROR(INDEX(GV_Aktiv,MATCH(G1036,GV_Liste,0)),Filter!$H$18)))),1,0)</f>
        <v>0</v>
      </c>
    </row>
    <row r="1037" spans="1:16" x14ac:dyDescent="0.25">
      <c r="A1037" s="28">
        <v>46288</v>
      </c>
      <c r="B1037" s="7" t="s">
        <v>107</v>
      </c>
      <c r="C1037" s="7" t="s">
        <v>14</v>
      </c>
      <c r="D1037" s="7" t="s">
        <v>14</v>
      </c>
      <c r="E1037" s="7" t="s">
        <v>64</v>
      </c>
      <c r="F1037" s="7" t="s">
        <v>829</v>
      </c>
      <c r="G1037" s="7" t="s">
        <v>830</v>
      </c>
      <c r="H1037" s="26">
        <v>5048</v>
      </c>
      <c r="I1037" s="26">
        <v>3</v>
      </c>
      <c r="J1037" s="26">
        <v>1</v>
      </c>
      <c r="K1037" s="26">
        <v>0</v>
      </c>
      <c r="L1037" s="26">
        <v>1</v>
      </c>
      <c r="M1037" s="26">
        <v>2</v>
      </c>
      <c r="N1037" s="26">
        <v>0</v>
      </c>
      <c r="O1037" s="26">
        <v>0</v>
      </c>
      <c r="P1037" s="26">
        <f>IF(AND(IFERROR(INDEX(SP_Aktiv,MATCH(C1037,SP_Liste,0)),TRUE),IFERROR(INDEX(PK_Aktiv,MATCH(E1037,PK_Liste,0)),TRUE),IF(Filter!$L$5="Alle GeVo",TRUE,IF(Filter!$L$5="Nur BÜ-Schlüssel",ISNUMBER(MATCH(H1037,BUESchluessel,0)),IFERROR(INDEX(GV_Aktiv,MATCH(G1037,GV_Liste,0)),Filter!$H$18)))),1,0)</f>
        <v>0</v>
      </c>
    </row>
    <row r="1038" spans="1:16" x14ac:dyDescent="0.25">
      <c r="A1038" s="28">
        <v>46288</v>
      </c>
      <c r="B1038" s="7" t="s">
        <v>107</v>
      </c>
      <c r="C1038" s="7" t="s">
        <v>20</v>
      </c>
      <c r="D1038" s="7" t="s">
        <v>22</v>
      </c>
      <c r="E1038" s="7" t="s">
        <v>33</v>
      </c>
      <c r="F1038" s="7" t="s">
        <v>831</v>
      </c>
      <c r="G1038" s="7" t="s">
        <v>623</v>
      </c>
      <c r="H1038" s="26">
        <v>510</v>
      </c>
      <c r="I1038" s="26">
        <v>2</v>
      </c>
      <c r="J1038" s="26">
        <v>0</v>
      </c>
      <c r="K1038" s="26">
        <v>0</v>
      </c>
      <c r="L1038" s="26">
        <v>0</v>
      </c>
      <c r="M1038" s="26">
        <v>1</v>
      </c>
      <c r="N1038" s="26">
        <v>1</v>
      </c>
      <c r="O1038" s="26">
        <v>0</v>
      </c>
      <c r="P1038" s="26">
        <f>IF(AND(IFERROR(INDEX(SP_Aktiv,MATCH(C1038,SP_Liste,0)),TRUE),IFERROR(INDEX(PK_Aktiv,MATCH(E1038,PK_Liste,0)),TRUE),IF(Filter!$L$5="Alle GeVo",TRUE,IF(Filter!$L$5="Nur BÜ-Schlüssel",ISNUMBER(MATCH(H1038,BUESchluessel,0)),IFERROR(INDEX(GV_Aktiv,MATCH(G1038,GV_Liste,0)),Filter!$H$18)))),1,0)</f>
        <v>1</v>
      </c>
    </row>
    <row r="1039" spans="1:16" x14ac:dyDescent="0.25">
      <c r="A1039" s="28">
        <v>46288</v>
      </c>
      <c r="B1039" s="7" t="s">
        <v>107</v>
      </c>
      <c r="C1039" s="7" t="s">
        <v>14</v>
      </c>
      <c r="D1039" s="7" t="s">
        <v>14</v>
      </c>
      <c r="E1039" s="7" t="s">
        <v>34</v>
      </c>
      <c r="F1039" s="7" t="s">
        <v>832</v>
      </c>
      <c r="G1039" s="7" t="s">
        <v>833</v>
      </c>
      <c r="H1039" s="26">
        <v>6053</v>
      </c>
      <c r="I1039" s="26">
        <v>1</v>
      </c>
      <c r="J1039" s="26">
        <v>0</v>
      </c>
      <c r="K1039" s="26">
        <v>0</v>
      </c>
      <c r="L1039" s="26">
        <v>0</v>
      </c>
      <c r="M1039" s="26">
        <v>1</v>
      </c>
      <c r="N1039" s="26">
        <v>0</v>
      </c>
      <c r="O1039" s="26">
        <v>0</v>
      </c>
      <c r="P1039" s="26">
        <f>IF(AND(IFERROR(INDEX(SP_Aktiv,MATCH(C1039,SP_Liste,0)),TRUE),IFERROR(INDEX(PK_Aktiv,MATCH(E1039,PK_Liste,0)),TRUE),IF(Filter!$L$5="Alle GeVo",TRUE,IF(Filter!$L$5="Nur BÜ-Schlüssel",ISNUMBER(MATCH(H1039,BUESchluessel,0)),IFERROR(INDEX(GV_Aktiv,MATCH(G1039,GV_Liste,0)),Filter!$H$18)))),1,0)</f>
        <v>1</v>
      </c>
    </row>
    <row r="1040" spans="1:16" x14ac:dyDescent="0.25">
      <c r="A1040" s="28">
        <v>46288</v>
      </c>
      <c r="B1040" s="7" t="s">
        <v>107</v>
      </c>
      <c r="C1040" s="7" t="s">
        <v>16</v>
      </c>
      <c r="D1040" s="7" t="s">
        <v>17</v>
      </c>
      <c r="E1040" s="7" t="s">
        <v>33</v>
      </c>
      <c r="F1040" s="7" t="s">
        <v>1049</v>
      </c>
      <c r="G1040" s="7" t="s">
        <v>75</v>
      </c>
      <c r="H1040" s="26">
        <v>108</v>
      </c>
      <c r="I1040" s="26">
        <v>1</v>
      </c>
      <c r="J1040" s="26">
        <v>0</v>
      </c>
      <c r="K1040" s="26">
        <v>0</v>
      </c>
      <c r="L1040" s="26">
        <v>0</v>
      </c>
      <c r="M1040" s="26">
        <v>0</v>
      </c>
      <c r="N1040" s="26">
        <v>1</v>
      </c>
      <c r="O1040" s="26">
        <v>0</v>
      </c>
      <c r="P1040" s="26">
        <f>IF(AND(IFERROR(INDEX(SP_Aktiv,MATCH(C1040,SP_Liste,0)),TRUE),IFERROR(INDEX(PK_Aktiv,MATCH(E1040,PK_Liste,0)),TRUE),IF(Filter!$L$5="Alle GeVo",TRUE,IF(Filter!$L$5="Nur BÜ-Schlüssel",ISNUMBER(MATCH(H1040,BUESchluessel,0)),IFERROR(INDEX(GV_Aktiv,MATCH(G1040,GV_Liste,0)),Filter!$H$18)))),1,0)</f>
        <v>1</v>
      </c>
    </row>
    <row r="1041" spans="1:16" x14ac:dyDescent="0.25">
      <c r="A1041" s="28">
        <v>46288</v>
      </c>
      <c r="B1041" s="7" t="s">
        <v>107</v>
      </c>
      <c r="C1041" s="7" t="s">
        <v>20</v>
      </c>
      <c r="D1041" s="7" t="s">
        <v>21</v>
      </c>
      <c r="E1041" s="7" t="s">
        <v>33</v>
      </c>
      <c r="F1041" s="7" t="s">
        <v>834</v>
      </c>
      <c r="G1041" s="7" t="s">
        <v>728</v>
      </c>
      <c r="H1041" s="26">
        <v>853</v>
      </c>
      <c r="I1041" s="26">
        <v>1</v>
      </c>
      <c r="J1041" s="26">
        <v>0</v>
      </c>
      <c r="K1041" s="26">
        <v>0</v>
      </c>
      <c r="L1041" s="26">
        <v>0</v>
      </c>
      <c r="M1041" s="26">
        <v>1</v>
      </c>
      <c r="N1041" s="26">
        <v>0</v>
      </c>
      <c r="O1041" s="26">
        <v>0</v>
      </c>
      <c r="P1041" s="26">
        <f>IF(AND(IFERROR(INDEX(SP_Aktiv,MATCH(C1041,SP_Liste,0)),TRUE),IFERROR(INDEX(PK_Aktiv,MATCH(E1041,PK_Liste,0)),TRUE),IF(Filter!$L$5="Alle GeVo",TRUE,IF(Filter!$L$5="Nur BÜ-Schlüssel",ISNUMBER(MATCH(H1041,BUESchluessel,0)),IFERROR(INDEX(GV_Aktiv,MATCH(G1041,GV_Liste,0)),Filter!$H$18)))),1,0)</f>
        <v>1</v>
      </c>
    </row>
    <row r="1042" spans="1:16" x14ac:dyDescent="0.25">
      <c r="A1042" s="28">
        <v>46288</v>
      </c>
      <c r="B1042" s="7" t="s">
        <v>107</v>
      </c>
      <c r="C1042" s="7" t="s">
        <v>16</v>
      </c>
      <c r="D1042" s="7" t="s">
        <v>17</v>
      </c>
      <c r="E1042" s="7" t="s">
        <v>33</v>
      </c>
      <c r="F1042" s="7" t="s">
        <v>835</v>
      </c>
      <c r="G1042" s="7" t="s">
        <v>836</v>
      </c>
      <c r="H1042" s="26">
        <v>630</v>
      </c>
      <c r="I1042" s="26">
        <v>1</v>
      </c>
      <c r="J1042" s="26">
        <v>0</v>
      </c>
      <c r="K1042" s="26">
        <v>0</v>
      </c>
      <c r="L1042" s="26">
        <v>0</v>
      </c>
      <c r="M1042" s="26">
        <v>1</v>
      </c>
      <c r="N1042" s="26">
        <v>0</v>
      </c>
      <c r="O1042" s="26">
        <v>0</v>
      </c>
      <c r="P1042" s="26">
        <f>IF(AND(IFERROR(INDEX(SP_Aktiv,MATCH(C1042,SP_Liste,0)),TRUE),IFERROR(INDEX(PK_Aktiv,MATCH(E1042,PK_Liste,0)),TRUE),IF(Filter!$L$5="Alle GeVo",TRUE,IF(Filter!$L$5="Nur BÜ-Schlüssel",ISNUMBER(MATCH(H1042,BUESchluessel,0)),IFERROR(INDEX(GV_Aktiv,MATCH(G1042,GV_Liste,0)),Filter!$H$18)))),1,0)</f>
        <v>1</v>
      </c>
    </row>
    <row r="1043" spans="1:16" x14ac:dyDescent="0.25">
      <c r="A1043" s="28">
        <v>46288</v>
      </c>
      <c r="B1043" s="7" t="s">
        <v>107</v>
      </c>
      <c r="C1043" s="7" t="s">
        <v>16</v>
      </c>
      <c r="D1043" s="7" t="s">
        <v>17</v>
      </c>
      <c r="E1043" s="7" t="s">
        <v>69</v>
      </c>
      <c r="F1043" s="7" t="s">
        <v>653</v>
      </c>
      <c r="G1043" s="7" t="s">
        <v>77</v>
      </c>
      <c r="H1043" s="26">
        <v>401</v>
      </c>
      <c r="I1043" s="26">
        <v>6</v>
      </c>
      <c r="J1043" s="26">
        <v>0</v>
      </c>
      <c r="K1043" s="26">
        <v>8</v>
      </c>
      <c r="L1043" s="26">
        <v>0</v>
      </c>
      <c r="M1043" s="26">
        <v>2</v>
      </c>
      <c r="N1043" s="26">
        <v>4</v>
      </c>
      <c r="O1043" s="26">
        <v>0</v>
      </c>
      <c r="P1043" s="26">
        <f>IF(AND(IFERROR(INDEX(SP_Aktiv,MATCH(C1043,SP_Liste,0)),TRUE),IFERROR(INDEX(PK_Aktiv,MATCH(E1043,PK_Liste,0)),TRUE),IF(Filter!$L$5="Alle GeVo",TRUE,IF(Filter!$L$5="Nur BÜ-Schlüssel",ISNUMBER(MATCH(H1043,BUESchluessel,0)),IFERROR(INDEX(GV_Aktiv,MATCH(G1043,GV_Liste,0)),Filter!$H$18)))),1,0)</f>
        <v>0</v>
      </c>
    </row>
    <row r="1044" spans="1:16" x14ac:dyDescent="0.25">
      <c r="A1044" s="28">
        <v>46288</v>
      </c>
      <c r="B1044" s="7" t="s">
        <v>107</v>
      </c>
      <c r="C1044" s="7" t="s">
        <v>20</v>
      </c>
      <c r="D1044" s="7" t="s">
        <v>19</v>
      </c>
      <c r="E1044" s="7" t="s">
        <v>69</v>
      </c>
      <c r="F1044" s="7" t="s">
        <v>553</v>
      </c>
      <c r="G1044" s="7" t="s">
        <v>79</v>
      </c>
      <c r="H1044" s="26">
        <v>469</v>
      </c>
      <c r="I1044" s="26">
        <v>31</v>
      </c>
      <c r="J1044" s="26">
        <v>0</v>
      </c>
      <c r="K1044" s="26">
        <v>1</v>
      </c>
      <c r="L1044" s="26">
        <v>6</v>
      </c>
      <c r="M1044" s="26">
        <v>11</v>
      </c>
      <c r="N1044" s="26">
        <v>13</v>
      </c>
      <c r="O1044" s="26">
        <v>1</v>
      </c>
      <c r="P1044" s="26">
        <f>IF(AND(IFERROR(INDEX(SP_Aktiv,MATCH(C1044,SP_Liste,0)),TRUE),IFERROR(INDEX(PK_Aktiv,MATCH(E1044,PK_Liste,0)),TRUE),IF(Filter!$L$5="Alle GeVo",TRUE,IF(Filter!$L$5="Nur BÜ-Schlüssel",ISNUMBER(MATCH(H1044,BUESchluessel,0)),IFERROR(INDEX(GV_Aktiv,MATCH(G1044,GV_Liste,0)),Filter!$H$18)))),1,0)</f>
        <v>0</v>
      </c>
    </row>
    <row r="1045" spans="1:16" x14ac:dyDescent="0.25">
      <c r="A1045" s="28">
        <v>46288</v>
      </c>
      <c r="B1045" s="7" t="s">
        <v>107</v>
      </c>
      <c r="C1045" s="7" t="s">
        <v>20</v>
      </c>
      <c r="D1045" s="7" t="s">
        <v>19</v>
      </c>
      <c r="E1045" s="7" t="s">
        <v>33</v>
      </c>
      <c r="F1045" s="7" t="s">
        <v>837</v>
      </c>
      <c r="G1045" s="7" t="s">
        <v>838</v>
      </c>
      <c r="H1045" s="26">
        <v>41</v>
      </c>
      <c r="I1045" s="26">
        <v>5</v>
      </c>
      <c r="J1045" s="26">
        <v>0</v>
      </c>
      <c r="K1045" s="26">
        <v>0</v>
      </c>
      <c r="L1045" s="26">
        <v>2</v>
      </c>
      <c r="M1045" s="26">
        <v>3</v>
      </c>
      <c r="N1045" s="26">
        <v>0</v>
      </c>
      <c r="O1045" s="26">
        <v>0</v>
      </c>
      <c r="P1045" s="26">
        <f>IF(AND(IFERROR(INDEX(SP_Aktiv,MATCH(C1045,SP_Liste,0)),TRUE),IFERROR(INDEX(PK_Aktiv,MATCH(E1045,PK_Liste,0)),TRUE),IF(Filter!$L$5="Alle GeVo",TRUE,IF(Filter!$L$5="Nur BÜ-Schlüssel",ISNUMBER(MATCH(H1045,BUESchluessel,0)),IFERROR(INDEX(GV_Aktiv,MATCH(G1045,GV_Liste,0)),Filter!$H$18)))),1,0)</f>
        <v>1</v>
      </c>
    </row>
    <row r="1046" spans="1:16" x14ac:dyDescent="0.25">
      <c r="A1046" s="28">
        <v>46288</v>
      </c>
      <c r="B1046" s="7" t="s">
        <v>107</v>
      </c>
      <c r="C1046" s="7" t="s">
        <v>16</v>
      </c>
      <c r="D1046" s="7" t="s">
        <v>15</v>
      </c>
      <c r="E1046" s="7" t="s">
        <v>33</v>
      </c>
      <c r="F1046" s="7" t="s">
        <v>839</v>
      </c>
      <c r="G1046" s="7" t="s">
        <v>840</v>
      </c>
      <c r="H1046" s="26">
        <v>451</v>
      </c>
      <c r="I1046" s="26">
        <v>3</v>
      </c>
      <c r="J1046" s="26">
        <v>0</v>
      </c>
      <c r="K1046" s="26">
        <v>0</v>
      </c>
      <c r="L1046" s="26">
        <v>0</v>
      </c>
      <c r="M1046" s="26">
        <v>2</v>
      </c>
      <c r="N1046" s="26">
        <v>1</v>
      </c>
      <c r="O1046" s="26">
        <v>0</v>
      </c>
      <c r="P1046" s="26">
        <f>IF(AND(IFERROR(INDEX(SP_Aktiv,MATCH(C1046,SP_Liste,0)),TRUE),IFERROR(INDEX(PK_Aktiv,MATCH(E1046,PK_Liste,0)),TRUE),IF(Filter!$L$5="Alle GeVo",TRUE,IF(Filter!$L$5="Nur BÜ-Schlüssel",ISNUMBER(MATCH(H1046,BUESchluessel,0)),IFERROR(INDEX(GV_Aktiv,MATCH(G1046,GV_Liste,0)),Filter!$H$18)))),1,0)</f>
        <v>1</v>
      </c>
    </row>
    <row r="1047" spans="1:16" x14ac:dyDescent="0.25">
      <c r="A1047" s="28">
        <v>46288</v>
      </c>
      <c r="B1047" s="7" t="s">
        <v>107</v>
      </c>
      <c r="C1047" s="7" t="s">
        <v>20</v>
      </c>
      <c r="D1047" s="7" t="s">
        <v>19</v>
      </c>
      <c r="E1047" s="7" t="s">
        <v>33</v>
      </c>
      <c r="F1047" s="7" t="s">
        <v>841</v>
      </c>
      <c r="G1047" s="7" t="s">
        <v>842</v>
      </c>
      <c r="H1047" s="26">
        <v>12</v>
      </c>
      <c r="I1047" s="26">
        <v>2</v>
      </c>
      <c r="J1047" s="26">
        <v>0</v>
      </c>
      <c r="K1047" s="26">
        <v>0</v>
      </c>
      <c r="L1047" s="26">
        <v>0</v>
      </c>
      <c r="M1047" s="26">
        <v>1</v>
      </c>
      <c r="N1047" s="26">
        <v>1</v>
      </c>
      <c r="O1047" s="26">
        <v>0</v>
      </c>
      <c r="P1047" s="26">
        <f>IF(AND(IFERROR(INDEX(SP_Aktiv,MATCH(C1047,SP_Liste,0)),TRUE),IFERROR(INDEX(PK_Aktiv,MATCH(E1047,PK_Liste,0)),TRUE),IF(Filter!$L$5="Alle GeVo",TRUE,IF(Filter!$L$5="Nur BÜ-Schlüssel",ISNUMBER(MATCH(H1047,BUESchluessel,0)),IFERROR(INDEX(GV_Aktiv,MATCH(G1047,GV_Liste,0)),Filter!$H$18)))),1,0)</f>
        <v>1</v>
      </c>
    </row>
    <row r="1048" spans="1:16" x14ac:dyDescent="0.25">
      <c r="A1048" s="28">
        <v>46288</v>
      </c>
      <c r="B1048" s="7" t="s">
        <v>107</v>
      </c>
      <c r="C1048" s="7" t="s">
        <v>16</v>
      </c>
      <c r="D1048" s="7" t="s">
        <v>17</v>
      </c>
      <c r="E1048" s="7" t="s">
        <v>33</v>
      </c>
      <c r="F1048" s="7" t="s">
        <v>843</v>
      </c>
      <c r="G1048" s="7" t="s">
        <v>501</v>
      </c>
      <c r="H1048" s="26">
        <v>202</v>
      </c>
      <c r="I1048" s="26">
        <v>1</v>
      </c>
      <c r="J1048" s="26">
        <v>0</v>
      </c>
      <c r="K1048" s="26">
        <v>1</v>
      </c>
      <c r="L1048" s="26">
        <v>0</v>
      </c>
      <c r="M1048" s="26">
        <v>1</v>
      </c>
      <c r="N1048" s="26">
        <v>0</v>
      </c>
      <c r="O1048" s="26">
        <v>0</v>
      </c>
      <c r="P1048" s="26">
        <f>IF(AND(IFERROR(INDEX(SP_Aktiv,MATCH(C1048,SP_Liste,0)),TRUE),IFERROR(INDEX(PK_Aktiv,MATCH(E1048,PK_Liste,0)),TRUE),IF(Filter!$L$5="Alle GeVo",TRUE,IF(Filter!$L$5="Nur BÜ-Schlüssel",ISNUMBER(MATCH(H1048,BUESchluessel,0)),IFERROR(INDEX(GV_Aktiv,MATCH(G1048,GV_Liste,0)),Filter!$H$18)))),1,0)</f>
        <v>1</v>
      </c>
    </row>
    <row r="1049" spans="1:16" x14ac:dyDescent="0.25">
      <c r="A1049" s="28">
        <v>46288</v>
      </c>
      <c r="B1049" s="7" t="s">
        <v>107</v>
      </c>
      <c r="C1049" s="7" t="s">
        <v>20</v>
      </c>
      <c r="D1049" s="7" t="s">
        <v>19</v>
      </c>
      <c r="E1049" s="7" t="s">
        <v>33</v>
      </c>
      <c r="F1049" s="7" t="s">
        <v>844</v>
      </c>
      <c r="G1049" s="7" t="s">
        <v>845</v>
      </c>
      <c r="H1049" s="26">
        <v>279</v>
      </c>
      <c r="I1049" s="26">
        <v>1</v>
      </c>
      <c r="J1049" s="26">
        <v>0</v>
      </c>
      <c r="K1049" s="26">
        <v>0</v>
      </c>
      <c r="L1049" s="26">
        <v>0</v>
      </c>
      <c r="M1049" s="26">
        <v>1</v>
      </c>
      <c r="N1049" s="26">
        <v>0</v>
      </c>
      <c r="O1049" s="26">
        <v>0</v>
      </c>
      <c r="P1049" s="26">
        <f>IF(AND(IFERROR(INDEX(SP_Aktiv,MATCH(C1049,SP_Liste,0)),TRUE),IFERROR(INDEX(PK_Aktiv,MATCH(E1049,PK_Liste,0)),TRUE),IF(Filter!$L$5="Alle GeVo",TRUE,IF(Filter!$L$5="Nur BÜ-Schlüssel",ISNUMBER(MATCH(H1049,BUESchluessel,0)),IFERROR(INDEX(GV_Aktiv,MATCH(G1049,GV_Liste,0)),Filter!$H$18)))),1,0)</f>
        <v>1</v>
      </c>
    </row>
    <row r="1050" spans="1:16" x14ac:dyDescent="0.25">
      <c r="A1050" s="28">
        <v>46288</v>
      </c>
      <c r="B1050" s="7" t="s">
        <v>107</v>
      </c>
      <c r="C1050" s="7" t="s">
        <v>20</v>
      </c>
      <c r="D1050" s="7" t="s">
        <v>19</v>
      </c>
      <c r="E1050" s="7" t="s">
        <v>65</v>
      </c>
      <c r="F1050" s="7" t="s">
        <v>502</v>
      </c>
      <c r="G1050" s="7" t="s">
        <v>72</v>
      </c>
      <c r="H1050" s="26">
        <v>39</v>
      </c>
      <c r="I1050" s="26">
        <v>7</v>
      </c>
      <c r="J1050" s="26">
        <v>0</v>
      </c>
      <c r="K1050" s="26">
        <v>2</v>
      </c>
      <c r="L1050" s="26">
        <v>0</v>
      </c>
      <c r="M1050" s="26">
        <v>6</v>
      </c>
      <c r="N1050" s="26">
        <v>1</v>
      </c>
      <c r="O1050" s="26">
        <v>0</v>
      </c>
      <c r="P1050" s="26">
        <f>IF(AND(IFERROR(INDEX(SP_Aktiv,MATCH(C1050,SP_Liste,0)),TRUE),IFERROR(INDEX(PK_Aktiv,MATCH(E1050,PK_Liste,0)),TRUE),IF(Filter!$L$5="Alle GeVo",TRUE,IF(Filter!$L$5="Nur BÜ-Schlüssel",ISNUMBER(MATCH(H1050,BUESchluessel,0)),IFERROR(INDEX(GV_Aktiv,MATCH(G1050,GV_Liste,0)),Filter!$H$18)))),1,0)</f>
        <v>0</v>
      </c>
    </row>
    <row r="1051" spans="1:16" x14ac:dyDescent="0.25">
      <c r="A1051" s="28">
        <v>46288</v>
      </c>
      <c r="B1051" s="7" t="s">
        <v>107</v>
      </c>
      <c r="C1051" s="7" t="s">
        <v>14</v>
      </c>
      <c r="D1051" s="7" t="s">
        <v>14</v>
      </c>
      <c r="E1051" s="7" t="s">
        <v>34</v>
      </c>
      <c r="F1051" s="7" t="s">
        <v>517</v>
      </c>
      <c r="G1051" s="7" t="s">
        <v>84</v>
      </c>
      <c r="H1051" s="26">
        <v>6065</v>
      </c>
      <c r="I1051" s="26">
        <v>1</v>
      </c>
      <c r="J1051" s="26">
        <v>0</v>
      </c>
      <c r="K1051" s="26">
        <v>0</v>
      </c>
      <c r="L1051" s="26">
        <v>0</v>
      </c>
      <c r="M1051" s="26">
        <v>1</v>
      </c>
      <c r="N1051" s="26">
        <v>0</v>
      </c>
      <c r="O1051" s="26">
        <v>0</v>
      </c>
      <c r="P1051" s="26">
        <f>IF(AND(IFERROR(INDEX(SP_Aktiv,MATCH(C1051,SP_Liste,0)),TRUE),IFERROR(INDEX(PK_Aktiv,MATCH(E1051,PK_Liste,0)),TRUE),IF(Filter!$L$5="Alle GeVo",TRUE,IF(Filter!$L$5="Nur BÜ-Schlüssel",ISNUMBER(MATCH(H1051,BUESchluessel,0)),IFERROR(INDEX(GV_Aktiv,MATCH(G1051,GV_Liste,0)),Filter!$H$18)))),1,0)</f>
        <v>1</v>
      </c>
    </row>
    <row r="1052" spans="1:16" x14ac:dyDescent="0.25">
      <c r="A1052" s="28">
        <v>46288</v>
      </c>
      <c r="B1052" s="7" t="s">
        <v>107</v>
      </c>
      <c r="C1052" s="7" t="s">
        <v>14</v>
      </c>
      <c r="D1052" s="7" t="s">
        <v>14</v>
      </c>
      <c r="E1052" s="7" t="s">
        <v>34</v>
      </c>
      <c r="F1052" s="7" t="s">
        <v>718</v>
      </c>
      <c r="G1052" s="7" t="s">
        <v>719</v>
      </c>
      <c r="H1052" s="26">
        <v>2011</v>
      </c>
      <c r="I1052" s="26">
        <v>1</v>
      </c>
      <c r="J1052" s="26">
        <v>0</v>
      </c>
      <c r="K1052" s="26">
        <v>0</v>
      </c>
      <c r="L1052" s="26">
        <v>0</v>
      </c>
      <c r="M1052" s="26">
        <v>1</v>
      </c>
      <c r="N1052" s="26">
        <v>0</v>
      </c>
      <c r="O1052" s="26">
        <v>0</v>
      </c>
      <c r="P1052" s="26">
        <f>IF(AND(IFERROR(INDEX(SP_Aktiv,MATCH(C1052,SP_Liste,0)),TRUE),IFERROR(INDEX(PK_Aktiv,MATCH(E1052,PK_Liste,0)),TRUE),IF(Filter!$L$5="Alle GeVo",TRUE,IF(Filter!$L$5="Nur BÜ-Schlüssel",ISNUMBER(MATCH(H1052,BUESchluessel,0)),IFERROR(INDEX(GV_Aktiv,MATCH(G1052,GV_Liste,0)),Filter!$H$18)))),1,0)</f>
        <v>1</v>
      </c>
    </row>
    <row r="1053" spans="1:16" x14ac:dyDescent="0.25">
      <c r="A1053" s="28">
        <v>46288</v>
      </c>
      <c r="B1053" s="7" t="s">
        <v>107</v>
      </c>
      <c r="C1053" s="7" t="s">
        <v>20</v>
      </c>
      <c r="D1053" s="7" t="s">
        <v>25</v>
      </c>
      <c r="E1053" s="7" t="s">
        <v>33</v>
      </c>
      <c r="F1053" s="7" t="s">
        <v>846</v>
      </c>
      <c r="G1053" s="7" t="s">
        <v>615</v>
      </c>
      <c r="H1053" s="26">
        <v>399</v>
      </c>
      <c r="I1053" s="26">
        <v>2</v>
      </c>
      <c r="J1053" s="26">
        <v>0</v>
      </c>
      <c r="K1053" s="26">
        <v>0</v>
      </c>
      <c r="L1053" s="26">
        <v>0</v>
      </c>
      <c r="M1053" s="26">
        <v>2</v>
      </c>
      <c r="N1053" s="26">
        <v>0</v>
      </c>
      <c r="O1053" s="26">
        <v>0</v>
      </c>
      <c r="P1053" s="26">
        <f>IF(AND(IFERROR(INDEX(SP_Aktiv,MATCH(C1053,SP_Liste,0)),TRUE),IFERROR(INDEX(PK_Aktiv,MATCH(E1053,PK_Liste,0)),TRUE),IF(Filter!$L$5="Alle GeVo",TRUE,IF(Filter!$L$5="Nur BÜ-Schlüssel",ISNUMBER(MATCH(H1053,BUESchluessel,0)),IFERROR(INDEX(GV_Aktiv,MATCH(G1053,GV_Liste,0)),Filter!$H$18)))),1,0)</f>
        <v>1</v>
      </c>
    </row>
    <row r="1054" spans="1:16" x14ac:dyDescent="0.25">
      <c r="A1054" s="28">
        <v>46288</v>
      </c>
      <c r="B1054" s="7" t="s">
        <v>107</v>
      </c>
      <c r="C1054" s="7" t="s">
        <v>20</v>
      </c>
      <c r="D1054" s="7" t="s">
        <v>19</v>
      </c>
      <c r="E1054" s="7" t="s">
        <v>65</v>
      </c>
      <c r="F1054" s="7" t="s">
        <v>553</v>
      </c>
      <c r="G1054" s="7" t="s">
        <v>79</v>
      </c>
      <c r="H1054" s="26">
        <v>469</v>
      </c>
      <c r="I1054" s="26">
        <v>18</v>
      </c>
      <c r="J1054" s="26">
        <v>0</v>
      </c>
      <c r="K1054" s="26">
        <v>1</v>
      </c>
      <c r="L1054" s="26">
        <v>2</v>
      </c>
      <c r="M1054" s="26">
        <v>10</v>
      </c>
      <c r="N1054" s="26">
        <v>6</v>
      </c>
      <c r="O1054" s="26">
        <v>0</v>
      </c>
      <c r="P1054" s="26">
        <f>IF(AND(IFERROR(INDEX(SP_Aktiv,MATCH(C1054,SP_Liste,0)),TRUE),IFERROR(INDEX(PK_Aktiv,MATCH(E1054,PK_Liste,0)),TRUE),IF(Filter!$L$5="Alle GeVo",TRUE,IF(Filter!$L$5="Nur BÜ-Schlüssel",ISNUMBER(MATCH(H1054,BUESchluessel,0)),IFERROR(INDEX(GV_Aktiv,MATCH(G1054,GV_Liste,0)),Filter!$H$18)))),1,0)</f>
        <v>0</v>
      </c>
    </row>
    <row r="1055" spans="1:16" x14ac:dyDescent="0.25">
      <c r="A1055" s="28">
        <v>46288</v>
      </c>
      <c r="B1055" s="7" t="s">
        <v>107</v>
      </c>
      <c r="C1055" s="7" t="s">
        <v>20</v>
      </c>
      <c r="D1055" s="7" t="s">
        <v>19</v>
      </c>
      <c r="E1055" s="7" t="s">
        <v>66</v>
      </c>
      <c r="F1055" s="7" t="s">
        <v>533</v>
      </c>
      <c r="G1055" s="7" t="s">
        <v>75</v>
      </c>
      <c r="H1055" s="26">
        <v>108</v>
      </c>
      <c r="I1055" s="26">
        <v>14</v>
      </c>
      <c r="J1055" s="26">
        <v>14</v>
      </c>
      <c r="K1055" s="26">
        <v>3</v>
      </c>
      <c r="L1055" s="26">
        <v>3</v>
      </c>
      <c r="M1055" s="26">
        <v>11</v>
      </c>
      <c r="N1055" s="26">
        <v>0</v>
      </c>
      <c r="O1055" s="26">
        <v>0</v>
      </c>
      <c r="P1055" s="26">
        <f>IF(AND(IFERROR(INDEX(SP_Aktiv,MATCH(C1055,SP_Liste,0)),TRUE),IFERROR(INDEX(PK_Aktiv,MATCH(E1055,PK_Liste,0)),TRUE),IF(Filter!$L$5="Alle GeVo",TRUE,IF(Filter!$L$5="Nur BÜ-Schlüssel",ISNUMBER(MATCH(H1055,BUESchluessel,0)),IFERROR(INDEX(GV_Aktiv,MATCH(G1055,GV_Liste,0)),Filter!$H$18)))),1,0)</f>
        <v>0</v>
      </c>
    </row>
    <row r="1056" spans="1:16" x14ac:dyDescent="0.25">
      <c r="A1056" s="28">
        <v>46288</v>
      </c>
      <c r="B1056" s="7" t="s">
        <v>107</v>
      </c>
      <c r="C1056" s="7" t="s">
        <v>20</v>
      </c>
      <c r="D1056" s="7" t="s">
        <v>19</v>
      </c>
      <c r="E1056" s="7" t="s">
        <v>33</v>
      </c>
      <c r="F1056" s="7" t="s">
        <v>849</v>
      </c>
      <c r="G1056" s="7" t="s">
        <v>850</v>
      </c>
      <c r="H1056" s="26">
        <v>606</v>
      </c>
      <c r="I1056" s="26">
        <v>7</v>
      </c>
      <c r="J1056" s="26">
        <v>0</v>
      </c>
      <c r="K1056" s="26">
        <v>0</v>
      </c>
      <c r="L1056" s="26">
        <v>0</v>
      </c>
      <c r="M1056" s="26">
        <v>3</v>
      </c>
      <c r="N1056" s="26">
        <v>4</v>
      </c>
      <c r="O1056" s="26">
        <v>0</v>
      </c>
      <c r="P1056" s="26">
        <f>IF(AND(IFERROR(INDEX(SP_Aktiv,MATCH(C1056,SP_Liste,0)),TRUE),IFERROR(INDEX(PK_Aktiv,MATCH(E1056,PK_Liste,0)),TRUE),IF(Filter!$L$5="Alle GeVo",TRUE,IF(Filter!$L$5="Nur BÜ-Schlüssel",ISNUMBER(MATCH(H1056,BUESchluessel,0)),IFERROR(INDEX(GV_Aktiv,MATCH(G1056,GV_Liste,0)),Filter!$H$18)))),1,0)</f>
        <v>1</v>
      </c>
    </row>
    <row r="1057" spans="1:16" x14ac:dyDescent="0.25">
      <c r="A1057" s="28">
        <v>46288</v>
      </c>
      <c r="B1057" s="7" t="s">
        <v>107</v>
      </c>
      <c r="C1057" s="7" t="s">
        <v>20</v>
      </c>
      <c r="D1057" s="7" t="s">
        <v>19</v>
      </c>
      <c r="E1057" s="7" t="s">
        <v>69</v>
      </c>
      <c r="F1057" s="7" t="s">
        <v>523</v>
      </c>
      <c r="G1057" s="7" t="s">
        <v>76</v>
      </c>
      <c r="H1057" s="26">
        <v>131</v>
      </c>
      <c r="I1057" s="26">
        <v>2</v>
      </c>
      <c r="J1057" s="26">
        <v>0</v>
      </c>
      <c r="K1057" s="26">
        <v>0</v>
      </c>
      <c r="L1057" s="26">
        <v>0</v>
      </c>
      <c r="M1057" s="26">
        <v>1</v>
      </c>
      <c r="N1057" s="26">
        <v>1</v>
      </c>
      <c r="O1057" s="26">
        <v>0</v>
      </c>
      <c r="P1057" s="26">
        <f>IF(AND(IFERROR(INDEX(SP_Aktiv,MATCH(C1057,SP_Liste,0)),TRUE),IFERROR(INDEX(PK_Aktiv,MATCH(E1057,PK_Liste,0)),TRUE),IF(Filter!$L$5="Alle GeVo",TRUE,IF(Filter!$L$5="Nur BÜ-Schlüssel",ISNUMBER(MATCH(H1057,BUESchluessel,0)),IFERROR(INDEX(GV_Aktiv,MATCH(G1057,GV_Liste,0)),Filter!$H$18)))),1,0)</f>
        <v>0</v>
      </c>
    </row>
    <row r="1058" spans="1:16" x14ac:dyDescent="0.25">
      <c r="A1058" s="28">
        <v>46288</v>
      </c>
      <c r="B1058" s="7" t="s">
        <v>107</v>
      </c>
      <c r="C1058" s="7" t="s">
        <v>16</v>
      </c>
      <c r="D1058" s="7" t="s">
        <v>15</v>
      </c>
      <c r="E1058" s="7" t="s">
        <v>67</v>
      </c>
      <c r="F1058" s="7" t="s">
        <v>659</v>
      </c>
      <c r="G1058" s="7" t="s">
        <v>78</v>
      </c>
      <c r="H1058" s="26">
        <v>413</v>
      </c>
      <c r="I1058" s="26">
        <v>2</v>
      </c>
      <c r="J1058" s="26">
        <v>2</v>
      </c>
      <c r="K1058" s="26">
        <v>0</v>
      </c>
      <c r="L1058" s="26">
        <v>0</v>
      </c>
      <c r="M1058" s="26">
        <v>2</v>
      </c>
      <c r="N1058" s="26">
        <v>0</v>
      </c>
      <c r="O1058" s="26">
        <v>0</v>
      </c>
      <c r="P1058" s="26">
        <f>IF(AND(IFERROR(INDEX(SP_Aktiv,MATCH(C1058,SP_Liste,0)),TRUE),IFERROR(INDEX(PK_Aktiv,MATCH(E1058,PK_Liste,0)),TRUE),IF(Filter!$L$5="Alle GeVo",TRUE,IF(Filter!$L$5="Nur BÜ-Schlüssel",ISNUMBER(MATCH(H1058,BUESchluessel,0)),IFERROR(INDEX(GV_Aktiv,MATCH(G1058,GV_Liste,0)),Filter!$H$18)))),1,0)</f>
        <v>0</v>
      </c>
    </row>
    <row r="1059" spans="1:16" x14ac:dyDescent="0.25">
      <c r="A1059" s="28">
        <v>46288</v>
      </c>
      <c r="B1059" s="7" t="s">
        <v>107</v>
      </c>
      <c r="C1059" s="7" t="s">
        <v>14</v>
      </c>
      <c r="D1059" s="7" t="s">
        <v>14</v>
      </c>
      <c r="E1059" s="7" t="s">
        <v>34</v>
      </c>
      <c r="F1059" s="7" t="s">
        <v>851</v>
      </c>
      <c r="G1059" s="7" t="s">
        <v>852</v>
      </c>
      <c r="H1059" s="26">
        <v>5000</v>
      </c>
      <c r="I1059" s="26">
        <v>1</v>
      </c>
      <c r="J1059" s="26">
        <v>0</v>
      </c>
      <c r="K1059" s="26">
        <v>0</v>
      </c>
      <c r="L1059" s="26">
        <v>0</v>
      </c>
      <c r="M1059" s="26">
        <v>1</v>
      </c>
      <c r="N1059" s="26">
        <v>0</v>
      </c>
      <c r="O1059" s="26">
        <v>0</v>
      </c>
      <c r="P1059" s="26">
        <f>IF(AND(IFERROR(INDEX(SP_Aktiv,MATCH(C1059,SP_Liste,0)),TRUE),IFERROR(INDEX(PK_Aktiv,MATCH(E1059,PK_Liste,0)),TRUE),IF(Filter!$L$5="Alle GeVo",TRUE,IF(Filter!$L$5="Nur BÜ-Schlüssel",ISNUMBER(MATCH(H1059,BUESchluessel,0)),IFERROR(INDEX(GV_Aktiv,MATCH(G1059,GV_Liste,0)),Filter!$H$18)))),1,0)</f>
        <v>1</v>
      </c>
    </row>
    <row r="1060" spans="1:16" x14ac:dyDescent="0.25">
      <c r="A1060" s="28">
        <v>46288</v>
      </c>
      <c r="B1060" s="7" t="s">
        <v>107</v>
      </c>
      <c r="C1060" s="7" t="s">
        <v>14</v>
      </c>
      <c r="D1060" s="7" t="s">
        <v>14</v>
      </c>
      <c r="E1060" s="7" t="s">
        <v>64</v>
      </c>
      <c r="F1060" s="7" t="s">
        <v>800</v>
      </c>
      <c r="G1060" s="7" t="s">
        <v>801</v>
      </c>
      <c r="H1060" s="26">
        <v>6050</v>
      </c>
      <c r="I1060" s="26">
        <v>1</v>
      </c>
      <c r="J1060" s="26">
        <v>0</v>
      </c>
      <c r="K1060" s="26">
        <v>0</v>
      </c>
      <c r="L1060" s="26">
        <v>0</v>
      </c>
      <c r="M1060" s="26">
        <v>1</v>
      </c>
      <c r="N1060" s="26">
        <v>0</v>
      </c>
      <c r="O1060" s="26">
        <v>0</v>
      </c>
      <c r="P1060" s="26">
        <f>IF(AND(IFERROR(INDEX(SP_Aktiv,MATCH(C1060,SP_Liste,0)),TRUE),IFERROR(INDEX(PK_Aktiv,MATCH(E1060,PK_Liste,0)),TRUE),IF(Filter!$L$5="Alle GeVo",TRUE,IF(Filter!$L$5="Nur BÜ-Schlüssel",ISNUMBER(MATCH(H1060,BUESchluessel,0)),IFERROR(INDEX(GV_Aktiv,MATCH(G1060,GV_Liste,0)),Filter!$H$18)))),1,0)</f>
        <v>0</v>
      </c>
    </row>
    <row r="1061" spans="1:16" x14ac:dyDescent="0.25">
      <c r="A1061" s="28">
        <v>46288</v>
      </c>
      <c r="B1061" s="7" t="s">
        <v>107</v>
      </c>
      <c r="C1061" s="7" t="s">
        <v>20</v>
      </c>
      <c r="D1061" s="7" t="s">
        <v>19</v>
      </c>
      <c r="E1061" s="7" t="s">
        <v>64</v>
      </c>
      <c r="F1061" s="7" t="s">
        <v>533</v>
      </c>
      <c r="G1061" s="7" t="s">
        <v>75</v>
      </c>
      <c r="H1061" s="26">
        <v>108</v>
      </c>
      <c r="I1061" s="26">
        <v>1</v>
      </c>
      <c r="J1061" s="26">
        <v>0</v>
      </c>
      <c r="K1061" s="26">
        <v>0</v>
      </c>
      <c r="L1061" s="26">
        <v>0</v>
      </c>
      <c r="M1061" s="26">
        <v>0</v>
      </c>
      <c r="N1061" s="26">
        <v>1</v>
      </c>
      <c r="O1061" s="26">
        <v>0</v>
      </c>
      <c r="P1061" s="26">
        <f>IF(AND(IFERROR(INDEX(SP_Aktiv,MATCH(C1061,SP_Liste,0)),TRUE),IFERROR(INDEX(PK_Aktiv,MATCH(E1061,PK_Liste,0)),TRUE),IF(Filter!$L$5="Alle GeVo",TRUE,IF(Filter!$L$5="Nur BÜ-Schlüssel",ISNUMBER(MATCH(H1061,BUESchluessel,0)),IFERROR(INDEX(GV_Aktiv,MATCH(G1061,GV_Liste,0)),Filter!$H$18)))),1,0)</f>
        <v>0</v>
      </c>
    </row>
    <row r="1062" spans="1:16" x14ac:dyDescent="0.25">
      <c r="A1062" s="28">
        <v>46288</v>
      </c>
      <c r="B1062" s="7" t="s">
        <v>107</v>
      </c>
      <c r="C1062" s="7" t="s">
        <v>20</v>
      </c>
      <c r="D1062" s="7" t="s">
        <v>19</v>
      </c>
      <c r="E1062" s="7" t="s">
        <v>33</v>
      </c>
      <c r="F1062" s="7" t="s">
        <v>853</v>
      </c>
      <c r="G1062" s="7" t="s">
        <v>854</v>
      </c>
      <c r="H1062" s="26">
        <v>398</v>
      </c>
      <c r="I1062" s="26">
        <v>2</v>
      </c>
      <c r="J1062" s="26">
        <v>0</v>
      </c>
      <c r="K1062" s="26">
        <v>0</v>
      </c>
      <c r="L1062" s="26">
        <v>0</v>
      </c>
      <c r="M1062" s="26">
        <v>2</v>
      </c>
      <c r="N1062" s="26">
        <v>0</v>
      </c>
      <c r="O1062" s="26">
        <v>0</v>
      </c>
      <c r="P1062" s="26">
        <f>IF(AND(IFERROR(INDEX(SP_Aktiv,MATCH(C1062,SP_Liste,0)),TRUE),IFERROR(INDEX(PK_Aktiv,MATCH(E1062,PK_Liste,0)),TRUE),IF(Filter!$L$5="Alle GeVo",TRUE,IF(Filter!$L$5="Nur BÜ-Schlüssel",ISNUMBER(MATCH(H1062,BUESchluessel,0)),IFERROR(INDEX(GV_Aktiv,MATCH(G1062,GV_Liste,0)),Filter!$H$18)))),1,0)</f>
        <v>1</v>
      </c>
    </row>
    <row r="1063" spans="1:16" x14ac:dyDescent="0.25">
      <c r="A1063" s="28">
        <v>46288</v>
      </c>
      <c r="B1063" s="7" t="s">
        <v>107</v>
      </c>
      <c r="C1063" s="7" t="s">
        <v>20</v>
      </c>
      <c r="D1063" s="7" t="s">
        <v>21</v>
      </c>
      <c r="E1063" s="7" t="s">
        <v>33</v>
      </c>
      <c r="F1063" s="7" t="s">
        <v>855</v>
      </c>
      <c r="G1063" s="7" t="s">
        <v>856</v>
      </c>
      <c r="H1063" s="26">
        <v>147</v>
      </c>
      <c r="I1063" s="26">
        <v>1</v>
      </c>
      <c r="J1063" s="26">
        <v>0</v>
      </c>
      <c r="K1063" s="26">
        <v>0</v>
      </c>
      <c r="L1063" s="26">
        <v>0</v>
      </c>
      <c r="M1063" s="26">
        <v>1</v>
      </c>
      <c r="N1063" s="26">
        <v>0</v>
      </c>
      <c r="O1063" s="26">
        <v>0</v>
      </c>
      <c r="P1063" s="26">
        <f>IF(AND(IFERROR(INDEX(SP_Aktiv,MATCH(C1063,SP_Liste,0)),TRUE),IFERROR(INDEX(PK_Aktiv,MATCH(E1063,PK_Liste,0)),TRUE),IF(Filter!$L$5="Alle GeVo",TRUE,IF(Filter!$L$5="Nur BÜ-Schlüssel",ISNUMBER(MATCH(H1063,BUESchluessel,0)),IFERROR(INDEX(GV_Aktiv,MATCH(G1063,GV_Liste,0)),Filter!$H$18)))),1,0)</f>
        <v>1</v>
      </c>
    </row>
    <row r="1064" spans="1:16" x14ac:dyDescent="0.25">
      <c r="A1064" s="28">
        <v>46288</v>
      </c>
      <c r="B1064" s="7" t="s">
        <v>107</v>
      </c>
      <c r="C1064" s="7" t="s">
        <v>20</v>
      </c>
      <c r="D1064" s="7" t="s">
        <v>19</v>
      </c>
      <c r="E1064" s="7" t="s">
        <v>65</v>
      </c>
      <c r="F1064" s="7" t="s">
        <v>783</v>
      </c>
      <c r="G1064" s="7" t="s">
        <v>784</v>
      </c>
      <c r="H1064" s="26">
        <v>823</v>
      </c>
      <c r="I1064" s="26">
        <v>1</v>
      </c>
      <c r="J1064" s="26">
        <v>0</v>
      </c>
      <c r="K1064" s="26">
        <v>0</v>
      </c>
      <c r="L1064" s="26">
        <v>0</v>
      </c>
      <c r="M1064" s="26">
        <v>1</v>
      </c>
      <c r="N1064" s="26">
        <v>0</v>
      </c>
      <c r="O1064" s="26">
        <v>0</v>
      </c>
      <c r="P1064" s="26">
        <f>IF(AND(IFERROR(INDEX(SP_Aktiv,MATCH(C1064,SP_Liste,0)),TRUE),IFERROR(INDEX(PK_Aktiv,MATCH(E1064,PK_Liste,0)),TRUE),IF(Filter!$L$5="Alle GeVo",TRUE,IF(Filter!$L$5="Nur BÜ-Schlüssel",ISNUMBER(MATCH(H1064,BUESchluessel,0)),IFERROR(INDEX(GV_Aktiv,MATCH(G1064,GV_Liste,0)),Filter!$H$18)))),1,0)</f>
        <v>0</v>
      </c>
    </row>
    <row r="1065" spans="1:16" x14ac:dyDescent="0.25">
      <c r="A1065" s="28">
        <v>46288</v>
      </c>
      <c r="B1065" s="7" t="s">
        <v>107</v>
      </c>
      <c r="C1065" s="7" t="s">
        <v>20</v>
      </c>
      <c r="D1065" s="7" t="s">
        <v>22</v>
      </c>
      <c r="E1065" s="7" t="s">
        <v>33</v>
      </c>
      <c r="F1065" s="7" t="s">
        <v>857</v>
      </c>
      <c r="G1065" s="7" t="s">
        <v>858</v>
      </c>
      <c r="H1065" s="26">
        <v>377</v>
      </c>
      <c r="I1065" s="26">
        <v>1</v>
      </c>
      <c r="J1065" s="26">
        <v>0</v>
      </c>
      <c r="K1065" s="26">
        <v>0</v>
      </c>
      <c r="L1065" s="26">
        <v>0</v>
      </c>
      <c r="M1065" s="26">
        <v>1</v>
      </c>
      <c r="N1065" s="26">
        <v>0</v>
      </c>
      <c r="O1065" s="26">
        <v>0</v>
      </c>
      <c r="P1065" s="26">
        <f>IF(AND(IFERROR(INDEX(SP_Aktiv,MATCH(C1065,SP_Liste,0)),TRUE),IFERROR(INDEX(PK_Aktiv,MATCH(E1065,PK_Liste,0)),TRUE),IF(Filter!$L$5="Alle GeVo",TRUE,IF(Filter!$L$5="Nur BÜ-Schlüssel",ISNUMBER(MATCH(H1065,BUESchluessel,0)),IFERROR(INDEX(GV_Aktiv,MATCH(G1065,GV_Liste,0)),Filter!$H$18)))),1,0)</f>
        <v>1</v>
      </c>
    </row>
    <row r="1066" spans="1:16" x14ac:dyDescent="0.25">
      <c r="A1066" s="28">
        <v>46288</v>
      </c>
      <c r="B1066" s="7" t="s">
        <v>107</v>
      </c>
      <c r="C1066" s="7" t="s">
        <v>20</v>
      </c>
      <c r="D1066" s="7" t="s">
        <v>19</v>
      </c>
      <c r="E1066" s="7" t="s">
        <v>33</v>
      </c>
      <c r="F1066" s="7" t="s">
        <v>859</v>
      </c>
      <c r="G1066" s="7" t="s">
        <v>860</v>
      </c>
      <c r="H1066" s="26">
        <v>412</v>
      </c>
      <c r="I1066" s="26">
        <v>3</v>
      </c>
      <c r="J1066" s="26">
        <v>0</v>
      </c>
      <c r="K1066" s="26">
        <v>0</v>
      </c>
      <c r="L1066" s="26">
        <v>0</v>
      </c>
      <c r="M1066" s="26">
        <v>2</v>
      </c>
      <c r="N1066" s="26">
        <v>1</v>
      </c>
      <c r="O1066" s="26">
        <v>0</v>
      </c>
      <c r="P1066" s="26">
        <f>IF(AND(IFERROR(INDEX(SP_Aktiv,MATCH(C1066,SP_Liste,0)),TRUE),IFERROR(INDEX(PK_Aktiv,MATCH(E1066,PK_Liste,0)),TRUE),IF(Filter!$L$5="Alle GeVo",TRUE,IF(Filter!$L$5="Nur BÜ-Schlüssel",ISNUMBER(MATCH(H1066,BUESchluessel,0)),IFERROR(INDEX(GV_Aktiv,MATCH(G1066,GV_Liste,0)),Filter!$H$18)))),1,0)</f>
        <v>1</v>
      </c>
    </row>
    <row r="1067" spans="1:16" x14ac:dyDescent="0.25">
      <c r="A1067" s="28">
        <v>46288</v>
      </c>
      <c r="B1067" s="7" t="s">
        <v>107</v>
      </c>
      <c r="C1067" s="7" t="s">
        <v>20</v>
      </c>
      <c r="D1067" s="7" t="s">
        <v>19</v>
      </c>
      <c r="E1067" s="7" t="s">
        <v>33</v>
      </c>
      <c r="F1067" s="7" t="s">
        <v>886</v>
      </c>
      <c r="G1067" s="7" t="s">
        <v>713</v>
      </c>
      <c r="H1067" s="26">
        <v>716</v>
      </c>
      <c r="I1067" s="26">
        <v>9</v>
      </c>
      <c r="J1067" s="26">
        <v>1</v>
      </c>
      <c r="K1067" s="26">
        <v>2</v>
      </c>
      <c r="L1067" s="26">
        <v>1</v>
      </c>
      <c r="M1067" s="26">
        <v>6</v>
      </c>
      <c r="N1067" s="26">
        <v>2</v>
      </c>
      <c r="O1067" s="26">
        <v>0</v>
      </c>
      <c r="P1067" s="26">
        <f>IF(AND(IFERROR(INDEX(SP_Aktiv,MATCH(C1067,SP_Liste,0)),TRUE),IFERROR(INDEX(PK_Aktiv,MATCH(E1067,PK_Liste,0)),TRUE),IF(Filter!$L$5="Alle GeVo",TRUE,IF(Filter!$L$5="Nur BÜ-Schlüssel",ISNUMBER(MATCH(H1067,BUESchluessel,0)),IFERROR(INDEX(GV_Aktiv,MATCH(G1067,GV_Liste,0)),Filter!$H$18)))),1,0)</f>
        <v>1</v>
      </c>
    </row>
    <row r="1068" spans="1:16" x14ac:dyDescent="0.25">
      <c r="A1068" s="28">
        <v>46288</v>
      </c>
      <c r="B1068" s="7" t="s">
        <v>107</v>
      </c>
      <c r="C1068" s="7" t="s">
        <v>16</v>
      </c>
      <c r="D1068" s="7" t="s">
        <v>15</v>
      </c>
      <c r="E1068" s="7" t="s">
        <v>66</v>
      </c>
      <c r="F1068" s="7" t="s">
        <v>1023</v>
      </c>
      <c r="G1068" s="7" t="s">
        <v>596</v>
      </c>
      <c r="H1068" s="26">
        <v>98</v>
      </c>
      <c r="I1068" s="26">
        <v>1</v>
      </c>
      <c r="J1068" s="26">
        <v>1</v>
      </c>
      <c r="K1068" s="26">
        <v>0</v>
      </c>
      <c r="L1068" s="26">
        <v>0</v>
      </c>
      <c r="M1068" s="26">
        <v>1</v>
      </c>
      <c r="N1068" s="26">
        <v>0</v>
      </c>
      <c r="O1068" s="26">
        <v>0</v>
      </c>
      <c r="P1068" s="26">
        <f>IF(AND(IFERROR(INDEX(SP_Aktiv,MATCH(C1068,SP_Liste,0)),TRUE),IFERROR(INDEX(PK_Aktiv,MATCH(E1068,PK_Liste,0)),TRUE),IF(Filter!$L$5="Alle GeVo",TRUE,IF(Filter!$L$5="Nur BÜ-Schlüssel",ISNUMBER(MATCH(H1068,BUESchluessel,0)),IFERROR(INDEX(GV_Aktiv,MATCH(G1068,GV_Liste,0)),Filter!$H$18)))),1,0)</f>
        <v>0</v>
      </c>
    </row>
    <row r="1069" spans="1:16" x14ac:dyDescent="0.25">
      <c r="A1069" s="28">
        <v>46288</v>
      </c>
      <c r="B1069" s="7" t="s">
        <v>107</v>
      </c>
      <c r="C1069" s="7" t="s">
        <v>20</v>
      </c>
      <c r="D1069" s="7" t="s">
        <v>19</v>
      </c>
      <c r="E1069" s="7" t="s">
        <v>33</v>
      </c>
      <c r="F1069" s="7" t="s">
        <v>861</v>
      </c>
      <c r="G1069" s="7" t="s">
        <v>862</v>
      </c>
      <c r="H1069" s="26">
        <v>342</v>
      </c>
      <c r="I1069" s="26">
        <v>1</v>
      </c>
      <c r="J1069" s="26">
        <v>0</v>
      </c>
      <c r="K1069" s="26">
        <v>0</v>
      </c>
      <c r="L1069" s="26">
        <v>0</v>
      </c>
      <c r="M1069" s="26">
        <v>1</v>
      </c>
      <c r="N1069" s="26">
        <v>0</v>
      </c>
      <c r="O1069" s="26">
        <v>0</v>
      </c>
      <c r="P1069" s="26">
        <f>IF(AND(IFERROR(INDEX(SP_Aktiv,MATCH(C1069,SP_Liste,0)),TRUE),IFERROR(INDEX(PK_Aktiv,MATCH(E1069,PK_Liste,0)),TRUE),IF(Filter!$L$5="Alle GeVo",TRUE,IF(Filter!$L$5="Nur BÜ-Schlüssel",ISNUMBER(MATCH(H1069,BUESchluessel,0)),IFERROR(INDEX(GV_Aktiv,MATCH(G1069,GV_Liste,0)),Filter!$H$18)))),1,0)</f>
        <v>1</v>
      </c>
    </row>
    <row r="1070" spans="1:16" x14ac:dyDescent="0.25">
      <c r="A1070" s="28">
        <v>46288</v>
      </c>
      <c r="B1070" s="7" t="s">
        <v>107</v>
      </c>
      <c r="C1070" s="7" t="s">
        <v>14</v>
      </c>
      <c r="D1070" s="7" t="s">
        <v>14</v>
      </c>
      <c r="E1070" s="7" t="s">
        <v>64</v>
      </c>
      <c r="F1070" s="7" t="s">
        <v>863</v>
      </c>
      <c r="G1070" s="7" t="s">
        <v>864</v>
      </c>
      <c r="H1070" s="26">
        <v>1014</v>
      </c>
      <c r="I1070" s="26">
        <v>2</v>
      </c>
      <c r="J1070" s="26">
        <v>0</v>
      </c>
      <c r="K1070" s="26">
        <v>0</v>
      </c>
      <c r="L1070" s="26">
        <v>0</v>
      </c>
      <c r="M1070" s="26">
        <v>2</v>
      </c>
      <c r="N1070" s="26">
        <v>0</v>
      </c>
      <c r="O1070" s="26">
        <v>0</v>
      </c>
      <c r="P1070" s="26">
        <f>IF(AND(IFERROR(INDEX(SP_Aktiv,MATCH(C1070,SP_Liste,0)),TRUE),IFERROR(INDEX(PK_Aktiv,MATCH(E1070,PK_Liste,0)),TRUE),IF(Filter!$L$5="Alle GeVo",TRUE,IF(Filter!$L$5="Nur BÜ-Schlüssel",ISNUMBER(MATCH(H1070,BUESchluessel,0)),IFERROR(INDEX(GV_Aktiv,MATCH(G1070,GV_Liste,0)),Filter!$H$18)))),1,0)</f>
        <v>0</v>
      </c>
    </row>
    <row r="1071" spans="1:16" x14ac:dyDescent="0.25">
      <c r="A1071" s="28">
        <v>46288</v>
      </c>
      <c r="B1071" s="7" t="s">
        <v>107</v>
      </c>
      <c r="C1071" s="7" t="s">
        <v>14</v>
      </c>
      <c r="D1071" s="7" t="s">
        <v>14</v>
      </c>
      <c r="E1071" s="7" t="s">
        <v>34</v>
      </c>
      <c r="F1071" s="7" t="s">
        <v>829</v>
      </c>
      <c r="G1071" s="7" t="s">
        <v>830</v>
      </c>
      <c r="H1071" s="26">
        <v>5048</v>
      </c>
      <c r="I1071" s="26">
        <v>1</v>
      </c>
      <c r="J1071" s="26">
        <v>0</v>
      </c>
      <c r="K1071" s="26">
        <v>0</v>
      </c>
      <c r="L1071" s="26">
        <v>0</v>
      </c>
      <c r="M1071" s="26">
        <v>1</v>
      </c>
      <c r="N1071" s="26">
        <v>0</v>
      </c>
      <c r="O1071" s="26">
        <v>0</v>
      </c>
      <c r="P1071" s="26">
        <f>IF(AND(IFERROR(INDEX(SP_Aktiv,MATCH(C1071,SP_Liste,0)),TRUE),IFERROR(INDEX(PK_Aktiv,MATCH(E1071,PK_Liste,0)),TRUE),IF(Filter!$L$5="Alle GeVo",TRUE,IF(Filter!$L$5="Nur BÜ-Schlüssel",ISNUMBER(MATCH(H1071,BUESchluessel,0)),IFERROR(INDEX(GV_Aktiv,MATCH(G1071,GV_Liste,0)),Filter!$H$18)))),1,0)</f>
        <v>1</v>
      </c>
    </row>
    <row r="1072" spans="1:16" x14ac:dyDescent="0.25">
      <c r="A1072" s="28">
        <v>46288</v>
      </c>
      <c r="B1072" s="7" t="s">
        <v>107</v>
      </c>
      <c r="C1072" s="7" t="s">
        <v>20</v>
      </c>
      <c r="D1072" s="7" t="s">
        <v>19</v>
      </c>
      <c r="E1072" s="7" t="s">
        <v>65</v>
      </c>
      <c r="F1072" s="7" t="s">
        <v>991</v>
      </c>
      <c r="G1072" s="7" t="s">
        <v>992</v>
      </c>
      <c r="H1072" s="26">
        <v>107</v>
      </c>
      <c r="I1072" s="26">
        <v>4</v>
      </c>
      <c r="J1072" s="26">
        <v>1</v>
      </c>
      <c r="K1072" s="26">
        <v>0</v>
      </c>
      <c r="L1072" s="26">
        <v>0</v>
      </c>
      <c r="M1072" s="26">
        <v>4</v>
      </c>
      <c r="N1072" s="26">
        <v>0</v>
      </c>
      <c r="O1072" s="26">
        <v>0</v>
      </c>
      <c r="P1072" s="26">
        <f>IF(AND(IFERROR(INDEX(SP_Aktiv,MATCH(C1072,SP_Liste,0)),TRUE),IFERROR(INDEX(PK_Aktiv,MATCH(E1072,PK_Liste,0)),TRUE),IF(Filter!$L$5="Alle GeVo",TRUE,IF(Filter!$L$5="Nur BÜ-Schlüssel",ISNUMBER(MATCH(H1072,BUESchluessel,0)),IFERROR(INDEX(GV_Aktiv,MATCH(G1072,GV_Liste,0)),Filter!$H$18)))),1,0)</f>
        <v>0</v>
      </c>
    </row>
    <row r="1073" spans="1:16" x14ac:dyDescent="0.25">
      <c r="A1073" s="28">
        <v>46288</v>
      </c>
      <c r="B1073" s="7" t="s">
        <v>107</v>
      </c>
      <c r="C1073" s="7" t="s">
        <v>16</v>
      </c>
      <c r="D1073" s="7" t="s">
        <v>15</v>
      </c>
      <c r="E1073" s="7" t="s">
        <v>33</v>
      </c>
      <c r="F1073" s="7" t="s">
        <v>865</v>
      </c>
      <c r="G1073" s="7" t="s">
        <v>866</v>
      </c>
      <c r="H1073" s="26">
        <v>639</v>
      </c>
      <c r="I1073" s="26">
        <v>2</v>
      </c>
      <c r="J1073" s="26">
        <v>0</v>
      </c>
      <c r="K1073" s="26">
        <v>0</v>
      </c>
      <c r="L1073" s="26">
        <v>0</v>
      </c>
      <c r="M1073" s="26">
        <v>2</v>
      </c>
      <c r="N1073" s="26">
        <v>0</v>
      </c>
      <c r="O1073" s="26">
        <v>0</v>
      </c>
      <c r="P1073" s="26">
        <f>IF(AND(IFERROR(INDEX(SP_Aktiv,MATCH(C1073,SP_Liste,0)),TRUE),IFERROR(INDEX(PK_Aktiv,MATCH(E1073,PK_Liste,0)),TRUE),IF(Filter!$L$5="Alle GeVo",TRUE,IF(Filter!$L$5="Nur BÜ-Schlüssel",ISNUMBER(MATCH(H1073,BUESchluessel,0)),IFERROR(INDEX(GV_Aktiv,MATCH(G1073,GV_Liste,0)),Filter!$H$18)))),1,0)</f>
        <v>1</v>
      </c>
    </row>
    <row r="1074" spans="1:16" x14ac:dyDescent="0.25">
      <c r="A1074" s="28">
        <v>46288</v>
      </c>
      <c r="B1074" s="7" t="s">
        <v>107</v>
      </c>
      <c r="C1074" s="7" t="s">
        <v>20</v>
      </c>
      <c r="D1074" s="7" t="s">
        <v>19</v>
      </c>
      <c r="E1074" s="7" t="s">
        <v>33</v>
      </c>
      <c r="F1074" s="7" t="s">
        <v>867</v>
      </c>
      <c r="G1074" s="7" t="s">
        <v>868</v>
      </c>
      <c r="H1074" s="26">
        <v>190</v>
      </c>
      <c r="I1074" s="26">
        <v>1</v>
      </c>
      <c r="J1074" s="26">
        <v>0</v>
      </c>
      <c r="K1074" s="26">
        <v>0</v>
      </c>
      <c r="L1074" s="26">
        <v>0</v>
      </c>
      <c r="M1074" s="26">
        <v>1</v>
      </c>
      <c r="N1074" s="26">
        <v>0</v>
      </c>
      <c r="O1074" s="26">
        <v>0</v>
      </c>
      <c r="P1074" s="26">
        <f>IF(AND(IFERROR(INDEX(SP_Aktiv,MATCH(C1074,SP_Liste,0)),TRUE),IFERROR(INDEX(PK_Aktiv,MATCH(E1074,PK_Liste,0)),TRUE),IF(Filter!$L$5="Alle GeVo",TRUE,IF(Filter!$L$5="Nur BÜ-Schlüssel",ISNUMBER(MATCH(H1074,BUESchluessel,0)),IFERROR(INDEX(GV_Aktiv,MATCH(G1074,GV_Liste,0)),Filter!$H$18)))),1,0)</f>
        <v>1</v>
      </c>
    </row>
    <row r="1075" spans="1:16" x14ac:dyDescent="0.25">
      <c r="A1075" s="28">
        <v>46288</v>
      </c>
      <c r="B1075" s="7" t="s">
        <v>107</v>
      </c>
      <c r="C1075" s="7" t="s">
        <v>20</v>
      </c>
      <c r="D1075" s="7" t="s">
        <v>19</v>
      </c>
      <c r="E1075" s="7" t="s">
        <v>33</v>
      </c>
      <c r="F1075" s="7" t="s">
        <v>870</v>
      </c>
      <c r="G1075" s="7" t="s">
        <v>871</v>
      </c>
      <c r="H1075" s="26">
        <v>484</v>
      </c>
      <c r="I1075" s="26">
        <v>2</v>
      </c>
      <c r="J1075" s="26">
        <v>0</v>
      </c>
      <c r="K1075" s="26">
        <v>0</v>
      </c>
      <c r="L1075" s="26">
        <v>0</v>
      </c>
      <c r="M1075" s="26">
        <v>2</v>
      </c>
      <c r="N1075" s="26">
        <v>0</v>
      </c>
      <c r="O1075" s="26">
        <v>0</v>
      </c>
      <c r="P1075" s="26">
        <f>IF(AND(IFERROR(INDEX(SP_Aktiv,MATCH(C1075,SP_Liste,0)),TRUE),IFERROR(INDEX(PK_Aktiv,MATCH(E1075,PK_Liste,0)),TRUE),IF(Filter!$L$5="Alle GeVo",TRUE,IF(Filter!$L$5="Nur BÜ-Schlüssel",ISNUMBER(MATCH(H1075,BUESchluessel,0)),IFERROR(INDEX(GV_Aktiv,MATCH(G1075,GV_Liste,0)),Filter!$H$18)))),1,0)</f>
        <v>1</v>
      </c>
    </row>
    <row r="1076" spans="1:16" x14ac:dyDescent="0.25">
      <c r="A1076" s="28">
        <v>46288</v>
      </c>
      <c r="B1076" s="7" t="s">
        <v>107</v>
      </c>
      <c r="C1076" s="7" t="s">
        <v>20</v>
      </c>
      <c r="D1076" s="7" t="s">
        <v>19</v>
      </c>
      <c r="E1076" s="7" t="s">
        <v>33</v>
      </c>
      <c r="F1076" s="7" t="s">
        <v>869</v>
      </c>
      <c r="G1076" s="7" t="s">
        <v>566</v>
      </c>
      <c r="H1076" s="26">
        <v>643</v>
      </c>
      <c r="I1076" s="26">
        <v>2</v>
      </c>
      <c r="J1076" s="26">
        <v>0</v>
      </c>
      <c r="K1076" s="26">
        <v>0</v>
      </c>
      <c r="L1076" s="26">
        <v>0</v>
      </c>
      <c r="M1076" s="26">
        <v>2</v>
      </c>
      <c r="N1076" s="26">
        <v>0</v>
      </c>
      <c r="O1076" s="26">
        <v>0</v>
      </c>
      <c r="P1076" s="26">
        <f>IF(AND(IFERROR(INDEX(SP_Aktiv,MATCH(C1076,SP_Liste,0)),TRUE),IFERROR(INDEX(PK_Aktiv,MATCH(E1076,PK_Liste,0)),TRUE),IF(Filter!$L$5="Alle GeVo",TRUE,IF(Filter!$L$5="Nur BÜ-Schlüssel",ISNUMBER(MATCH(H1076,BUESchluessel,0)),IFERROR(INDEX(GV_Aktiv,MATCH(G1076,GV_Liste,0)),Filter!$H$18)))),1,0)</f>
        <v>1</v>
      </c>
    </row>
    <row r="1077" spans="1:16" x14ac:dyDescent="0.25">
      <c r="A1077" s="28">
        <v>46288</v>
      </c>
      <c r="B1077" s="7" t="s">
        <v>107</v>
      </c>
      <c r="C1077" s="7" t="s">
        <v>20</v>
      </c>
      <c r="D1077" s="7" t="s">
        <v>21</v>
      </c>
      <c r="E1077" s="7" t="s">
        <v>33</v>
      </c>
      <c r="F1077" s="7" t="s">
        <v>872</v>
      </c>
      <c r="G1077" s="7" t="s">
        <v>873</v>
      </c>
      <c r="H1077" s="26">
        <v>130</v>
      </c>
      <c r="I1077" s="26">
        <v>13</v>
      </c>
      <c r="J1077" s="26">
        <v>0</v>
      </c>
      <c r="K1077" s="26">
        <v>0</v>
      </c>
      <c r="L1077" s="26">
        <v>0</v>
      </c>
      <c r="M1077" s="26">
        <v>2</v>
      </c>
      <c r="N1077" s="26">
        <v>11</v>
      </c>
      <c r="O1077" s="26">
        <v>0</v>
      </c>
      <c r="P1077" s="26">
        <f>IF(AND(IFERROR(INDEX(SP_Aktiv,MATCH(C1077,SP_Liste,0)),TRUE),IFERROR(INDEX(PK_Aktiv,MATCH(E1077,PK_Liste,0)),TRUE),IF(Filter!$L$5="Alle GeVo",TRUE,IF(Filter!$L$5="Nur BÜ-Schlüssel",ISNUMBER(MATCH(H1077,BUESchluessel,0)),IFERROR(INDEX(GV_Aktiv,MATCH(G1077,GV_Liste,0)),Filter!$H$18)))),1,0)</f>
        <v>1</v>
      </c>
    </row>
    <row r="1078" spans="1:16" x14ac:dyDescent="0.25">
      <c r="A1078" s="28">
        <v>46288</v>
      </c>
      <c r="B1078" s="7" t="s">
        <v>107</v>
      </c>
      <c r="C1078" s="7" t="s">
        <v>20</v>
      </c>
      <c r="D1078" s="7" t="s">
        <v>21</v>
      </c>
      <c r="E1078" s="7" t="s">
        <v>65</v>
      </c>
      <c r="F1078" s="7" t="s">
        <v>550</v>
      </c>
      <c r="G1078" s="7" t="s">
        <v>548</v>
      </c>
      <c r="H1078" s="26">
        <v>73</v>
      </c>
      <c r="I1078" s="26">
        <v>2</v>
      </c>
      <c r="J1078" s="26">
        <v>0</v>
      </c>
      <c r="K1078" s="26">
        <v>0</v>
      </c>
      <c r="L1078" s="26">
        <v>0</v>
      </c>
      <c r="M1078" s="26">
        <v>2</v>
      </c>
      <c r="N1078" s="26">
        <v>0</v>
      </c>
      <c r="O1078" s="26">
        <v>0</v>
      </c>
      <c r="P1078" s="26">
        <f>IF(AND(IFERROR(INDEX(SP_Aktiv,MATCH(C1078,SP_Liste,0)),TRUE),IFERROR(INDEX(PK_Aktiv,MATCH(E1078,PK_Liste,0)),TRUE),IF(Filter!$L$5="Alle GeVo",TRUE,IF(Filter!$L$5="Nur BÜ-Schlüssel",ISNUMBER(MATCH(H1078,BUESchluessel,0)),IFERROR(INDEX(GV_Aktiv,MATCH(G1078,GV_Liste,0)),Filter!$H$18)))),1,0)</f>
        <v>0</v>
      </c>
    </row>
    <row r="1079" spans="1:16" x14ac:dyDescent="0.25">
      <c r="A1079" s="28">
        <v>46288</v>
      </c>
      <c r="B1079" s="7" t="s">
        <v>107</v>
      </c>
      <c r="C1079" s="7" t="s">
        <v>16</v>
      </c>
      <c r="D1079" s="7" t="s">
        <v>17</v>
      </c>
      <c r="E1079" s="7" t="s">
        <v>66</v>
      </c>
      <c r="F1079" s="7" t="s">
        <v>653</v>
      </c>
      <c r="G1079" s="7" t="s">
        <v>77</v>
      </c>
      <c r="H1079" s="26">
        <v>401</v>
      </c>
      <c r="I1079" s="26">
        <v>3</v>
      </c>
      <c r="J1079" s="26">
        <v>1</v>
      </c>
      <c r="K1079" s="26">
        <v>0</v>
      </c>
      <c r="L1079" s="26">
        <v>0</v>
      </c>
      <c r="M1079" s="26">
        <v>1</v>
      </c>
      <c r="N1079" s="26">
        <v>2</v>
      </c>
      <c r="O1079" s="26">
        <v>0</v>
      </c>
      <c r="P1079" s="26">
        <f>IF(AND(IFERROR(INDEX(SP_Aktiv,MATCH(C1079,SP_Liste,0)),TRUE),IFERROR(INDEX(PK_Aktiv,MATCH(E1079,PK_Liste,0)),TRUE),IF(Filter!$L$5="Alle GeVo",TRUE,IF(Filter!$L$5="Nur BÜ-Schlüssel",ISNUMBER(MATCH(H1079,BUESchluessel,0)),IFERROR(INDEX(GV_Aktiv,MATCH(G1079,GV_Liste,0)),Filter!$H$18)))),1,0)</f>
        <v>0</v>
      </c>
    </row>
    <row r="1080" spans="1:16" x14ac:dyDescent="0.25">
      <c r="A1080" s="28">
        <v>46288</v>
      </c>
      <c r="B1080" s="7" t="s">
        <v>107</v>
      </c>
      <c r="C1080" s="7" t="s">
        <v>16</v>
      </c>
      <c r="D1080" s="7" t="s">
        <v>15</v>
      </c>
      <c r="E1080" s="7" t="s">
        <v>33</v>
      </c>
      <c r="F1080" s="7" t="s">
        <v>874</v>
      </c>
      <c r="G1080" s="7" t="s">
        <v>875</v>
      </c>
      <c r="H1080" s="26">
        <v>467</v>
      </c>
      <c r="I1080" s="26">
        <v>7</v>
      </c>
      <c r="J1080" s="26">
        <v>0</v>
      </c>
      <c r="K1080" s="26">
        <v>0</v>
      </c>
      <c r="L1080" s="26">
        <v>0</v>
      </c>
      <c r="M1080" s="26">
        <v>7</v>
      </c>
      <c r="N1080" s="26">
        <v>0</v>
      </c>
      <c r="O1080" s="26">
        <v>0</v>
      </c>
      <c r="P1080" s="26">
        <f>IF(AND(IFERROR(INDEX(SP_Aktiv,MATCH(C1080,SP_Liste,0)),TRUE),IFERROR(INDEX(PK_Aktiv,MATCH(E1080,PK_Liste,0)),TRUE),IF(Filter!$L$5="Alle GeVo",TRUE,IF(Filter!$L$5="Nur BÜ-Schlüssel",ISNUMBER(MATCH(H1080,BUESchluessel,0)),IFERROR(INDEX(GV_Aktiv,MATCH(G1080,GV_Liste,0)),Filter!$H$18)))),1,0)</f>
        <v>1</v>
      </c>
    </row>
    <row r="1081" spans="1:16" x14ac:dyDescent="0.25">
      <c r="A1081" s="28">
        <v>46288</v>
      </c>
      <c r="B1081" s="7" t="s">
        <v>107</v>
      </c>
      <c r="C1081" s="7" t="s">
        <v>20</v>
      </c>
      <c r="D1081" s="7" t="s">
        <v>21</v>
      </c>
      <c r="E1081" s="7" t="s">
        <v>69</v>
      </c>
      <c r="F1081" s="7" t="s">
        <v>574</v>
      </c>
      <c r="G1081" s="7" t="s">
        <v>575</v>
      </c>
      <c r="H1081" s="26">
        <v>768</v>
      </c>
      <c r="I1081" s="26">
        <v>2</v>
      </c>
      <c r="J1081" s="26">
        <v>0</v>
      </c>
      <c r="K1081" s="26">
        <v>0</v>
      </c>
      <c r="L1081" s="26">
        <v>0</v>
      </c>
      <c r="M1081" s="26">
        <v>1</v>
      </c>
      <c r="N1081" s="26">
        <v>1</v>
      </c>
      <c r="O1081" s="26">
        <v>0</v>
      </c>
      <c r="P1081" s="26">
        <f>IF(AND(IFERROR(INDEX(SP_Aktiv,MATCH(C1081,SP_Liste,0)),TRUE),IFERROR(INDEX(PK_Aktiv,MATCH(E1081,PK_Liste,0)),TRUE),IF(Filter!$L$5="Alle GeVo",TRUE,IF(Filter!$L$5="Nur BÜ-Schlüssel",ISNUMBER(MATCH(H1081,BUESchluessel,0)),IFERROR(INDEX(GV_Aktiv,MATCH(G1081,GV_Liste,0)),Filter!$H$18)))),1,0)</f>
        <v>0</v>
      </c>
    </row>
    <row r="1082" spans="1:16" x14ac:dyDescent="0.25">
      <c r="A1082" s="28">
        <v>46288</v>
      </c>
      <c r="B1082" s="7" t="s">
        <v>107</v>
      </c>
      <c r="C1082" s="7" t="s">
        <v>20</v>
      </c>
      <c r="D1082" s="7" t="s">
        <v>19</v>
      </c>
      <c r="E1082" s="7" t="s">
        <v>33</v>
      </c>
      <c r="F1082" s="7" t="s">
        <v>876</v>
      </c>
      <c r="G1082" s="7" t="s">
        <v>877</v>
      </c>
      <c r="H1082" s="26">
        <v>346</v>
      </c>
      <c r="I1082" s="26">
        <v>4</v>
      </c>
      <c r="J1082" s="26">
        <v>0</v>
      </c>
      <c r="K1082" s="26">
        <v>0</v>
      </c>
      <c r="L1082" s="26">
        <v>0</v>
      </c>
      <c r="M1082" s="26">
        <v>4</v>
      </c>
      <c r="N1082" s="26">
        <v>0</v>
      </c>
      <c r="O1082" s="26">
        <v>0</v>
      </c>
      <c r="P1082" s="26">
        <f>IF(AND(IFERROR(INDEX(SP_Aktiv,MATCH(C1082,SP_Liste,0)),TRUE),IFERROR(INDEX(PK_Aktiv,MATCH(E1082,PK_Liste,0)),TRUE),IF(Filter!$L$5="Alle GeVo",TRUE,IF(Filter!$L$5="Nur BÜ-Schlüssel",ISNUMBER(MATCH(H1082,BUESchluessel,0)),IFERROR(INDEX(GV_Aktiv,MATCH(G1082,GV_Liste,0)),Filter!$H$18)))),1,0)</f>
        <v>1</v>
      </c>
    </row>
    <row r="1083" spans="1:16" x14ac:dyDescent="0.25">
      <c r="A1083" s="28">
        <v>46288</v>
      </c>
      <c r="B1083" s="7" t="s">
        <v>107</v>
      </c>
      <c r="C1083" s="7" t="s">
        <v>20</v>
      </c>
      <c r="D1083" s="7" t="s">
        <v>22</v>
      </c>
      <c r="E1083" s="7" t="s">
        <v>67</v>
      </c>
      <c r="F1083" s="7" t="s">
        <v>693</v>
      </c>
      <c r="G1083" s="7" t="s">
        <v>74</v>
      </c>
      <c r="H1083" s="26">
        <v>67</v>
      </c>
      <c r="I1083" s="26">
        <v>2</v>
      </c>
      <c r="J1083" s="26">
        <v>2</v>
      </c>
      <c r="K1083" s="26">
        <v>0</v>
      </c>
      <c r="L1083" s="26">
        <v>0</v>
      </c>
      <c r="M1083" s="26">
        <v>2</v>
      </c>
      <c r="N1083" s="26">
        <v>0</v>
      </c>
      <c r="O1083" s="26">
        <v>0</v>
      </c>
      <c r="P1083" s="26">
        <f>IF(AND(IFERROR(INDEX(SP_Aktiv,MATCH(C1083,SP_Liste,0)),TRUE),IFERROR(INDEX(PK_Aktiv,MATCH(E1083,PK_Liste,0)),TRUE),IF(Filter!$L$5="Alle GeVo",TRUE,IF(Filter!$L$5="Nur BÜ-Schlüssel",ISNUMBER(MATCH(H1083,BUESchluessel,0)),IFERROR(INDEX(GV_Aktiv,MATCH(G1083,GV_Liste,0)),Filter!$H$18)))),1,0)</f>
        <v>0</v>
      </c>
    </row>
    <row r="1084" spans="1:16" x14ac:dyDescent="0.25">
      <c r="A1084" s="28">
        <v>46288</v>
      </c>
      <c r="B1084" s="7" t="s">
        <v>107</v>
      </c>
      <c r="C1084" s="7" t="s">
        <v>20</v>
      </c>
      <c r="D1084" s="7" t="s">
        <v>19</v>
      </c>
      <c r="E1084" s="7" t="s">
        <v>65</v>
      </c>
      <c r="F1084" s="7" t="s">
        <v>771</v>
      </c>
      <c r="G1084" s="7" t="s">
        <v>544</v>
      </c>
      <c r="H1084" s="26">
        <v>75</v>
      </c>
      <c r="I1084" s="26">
        <v>3</v>
      </c>
      <c r="J1084" s="26">
        <v>0</v>
      </c>
      <c r="K1084" s="26">
        <v>0</v>
      </c>
      <c r="L1084" s="26">
        <v>0</v>
      </c>
      <c r="M1084" s="26">
        <v>3</v>
      </c>
      <c r="N1084" s="26">
        <v>0</v>
      </c>
      <c r="O1084" s="26">
        <v>0</v>
      </c>
      <c r="P1084" s="26">
        <f>IF(AND(IFERROR(INDEX(SP_Aktiv,MATCH(C1084,SP_Liste,0)),TRUE),IFERROR(INDEX(PK_Aktiv,MATCH(E1084,PK_Liste,0)),TRUE),IF(Filter!$L$5="Alle GeVo",TRUE,IF(Filter!$L$5="Nur BÜ-Schlüssel",ISNUMBER(MATCH(H1084,BUESchluessel,0)),IFERROR(INDEX(GV_Aktiv,MATCH(G1084,GV_Liste,0)),Filter!$H$18)))),1,0)</f>
        <v>0</v>
      </c>
    </row>
    <row r="1085" spans="1:16" x14ac:dyDescent="0.25">
      <c r="A1085" s="28">
        <v>46288</v>
      </c>
      <c r="B1085" s="7" t="s">
        <v>107</v>
      </c>
      <c r="C1085" s="7" t="s">
        <v>20</v>
      </c>
      <c r="D1085" s="7" t="s">
        <v>19</v>
      </c>
      <c r="E1085" s="7" t="s">
        <v>65</v>
      </c>
      <c r="F1085" s="7" t="s">
        <v>556</v>
      </c>
      <c r="G1085" s="7" t="s">
        <v>557</v>
      </c>
      <c r="H1085" s="26">
        <v>158</v>
      </c>
      <c r="I1085" s="26">
        <v>2</v>
      </c>
      <c r="J1085" s="26">
        <v>0</v>
      </c>
      <c r="K1085" s="26">
        <v>0</v>
      </c>
      <c r="L1085" s="26">
        <v>0</v>
      </c>
      <c r="M1085" s="26">
        <v>1</v>
      </c>
      <c r="N1085" s="26">
        <v>1</v>
      </c>
      <c r="O1085" s="26">
        <v>0</v>
      </c>
      <c r="P1085" s="26">
        <f>IF(AND(IFERROR(INDEX(SP_Aktiv,MATCH(C1085,SP_Liste,0)),TRUE),IFERROR(INDEX(PK_Aktiv,MATCH(E1085,PK_Liste,0)),TRUE),IF(Filter!$L$5="Alle GeVo",TRUE,IF(Filter!$L$5="Nur BÜ-Schlüssel",ISNUMBER(MATCH(H1085,BUESchluessel,0)),IFERROR(INDEX(GV_Aktiv,MATCH(G1085,GV_Liste,0)),Filter!$H$18)))),1,0)</f>
        <v>0</v>
      </c>
    </row>
    <row r="1086" spans="1:16" x14ac:dyDescent="0.25">
      <c r="A1086" s="28">
        <v>46288</v>
      </c>
      <c r="B1086" s="7" t="s">
        <v>107</v>
      </c>
      <c r="C1086" s="7" t="s">
        <v>20</v>
      </c>
      <c r="D1086" s="7" t="s">
        <v>19</v>
      </c>
      <c r="E1086" s="7" t="s">
        <v>33</v>
      </c>
      <c r="F1086" s="7" t="s">
        <v>878</v>
      </c>
      <c r="G1086" s="7" t="s">
        <v>879</v>
      </c>
      <c r="H1086" s="26">
        <v>22</v>
      </c>
      <c r="I1086" s="26">
        <v>9</v>
      </c>
      <c r="J1086" s="26">
        <v>0</v>
      </c>
      <c r="K1086" s="26">
        <v>0</v>
      </c>
      <c r="L1086" s="26">
        <v>0</v>
      </c>
      <c r="M1086" s="26">
        <v>8</v>
      </c>
      <c r="N1086" s="26">
        <v>1</v>
      </c>
      <c r="O1086" s="26">
        <v>0</v>
      </c>
      <c r="P1086" s="26">
        <f>IF(AND(IFERROR(INDEX(SP_Aktiv,MATCH(C1086,SP_Liste,0)),TRUE),IFERROR(INDEX(PK_Aktiv,MATCH(E1086,PK_Liste,0)),TRUE),IF(Filter!$L$5="Alle GeVo",TRUE,IF(Filter!$L$5="Nur BÜ-Schlüssel",ISNUMBER(MATCH(H1086,BUESchluessel,0)),IFERROR(INDEX(GV_Aktiv,MATCH(G1086,GV_Liste,0)),Filter!$H$18)))),1,0)</f>
        <v>1</v>
      </c>
    </row>
    <row r="1087" spans="1:16" x14ac:dyDescent="0.25">
      <c r="A1087" s="28">
        <v>46288</v>
      </c>
      <c r="B1087" s="7" t="s">
        <v>107</v>
      </c>
      <c r="C1087" s="7" t="s">
        <v>20</v>
      </c>
      <c r="D1087" s="7" t="s">
        <v>21</v>
      </c>
      <c r="E1087" s="7" t="s">
        <v>69</v>
      </c>
      <c r="F1087" s="7" t="s">
        <v>605</v>
      </c>
      <c r="G1087" s="7" t="s">
        <v>606</v>
      </c>
      <c r="H1087" s="26">
        <v>374</v>
      </c>
      <c r="I1087" s="26">
        <v>1</v>
      </c>
      <c r="J1087" s="26">
        <v>0</v>
      </c>
      <c r="K1087" s="26">
        <v>0</v>
      </c>
      <c r="L1087" s="26">
        <v>0</v>
      </c>
      <c r="M1087" s="26">
        <v>1</v>
      </c>
      <c r="N1087" s="26">
        <v>0</v>
      </c>
      <c r="O1087" s="26">
        <v>0</v>
      </c>
      <c r="P1087" s="26">
        <f>IF(AND(IFERROR(INDEX(SP_Aktiv,MATCH(C1087,SP_Liste,0)),TRUE),IFERROR(INDEX(PK_Aktiv,MATCH(E1087,PK_Liste,0)),TRUE),IF(Filter!$L$5="Alle GeVo",TRUE,IF(Filter!$L$5="Nur BÜ-Schlüssel",ISNUMBER(MATCH(H1087,BUESchluessel,0)),IFERROR(INDEX(GV_Aktiv,MATCH(G1087,GV_Liste,0)),Filter!$H$18)))),1,0)</f>
        <v>0</v>
      </c>
    </row>
    <row r="1088" spans="1:16" x14ac:dyDescent="0.25">
      <c r="A1088" s="28">
        <v>46288</v>
      </c>
      <c r="B1088" s="7" t="s">
        <v>107</v>
      </c>
      <c r="C1088" s="7" t="s">
        <v>20</v>
      </c>
      <c r="D1088" s="7" t="s">
        <v>19</v>
      </c>
      <c r="E1088" s="7" t="s">
        <v>33</v>
      </c>
      <c r="F1088" s="7" t="s">
        <v>880</v>
      </c>
      <c r="G1088" s="7" t="s">
        <v>881</v>
      </c>
      <c r="H1088" s="26">
        <v>837</v>
      </c>
      <c r="I1088" s="26">
        <v>2</v>
      </c>
      <c r="J1088" s="26">
        <v>0</v>
      </c>
      <c r="K1088" s="26">
        <v>0</v>
      </c>
      <c r="L1088" s="26">
        <v>0</v>
      </c>
      <c r="M1088" s="26">
        <v>2</v>
      </c>
      <c r="N1088" s="26">
        <v>0</v>
      </c>
      <c r="O1088" s="26">
        <v>0</v>
      </c>
      <c r="P1088" s="26">
        <f>IF(AND(IFERROR(INDEX(SP_Aktiv,MATCH(C1088,SP_Liste,0)),TRUE),IFERROR(INDEX(PK_Aktiv,MATCH(E1088,PK_Liste,0)),TRUE),IF(Filter!$L$5="Alle GeVo",TRUE,IF(Filter!$L$5="Nur BÜ-Schlüssel",ISNUMBER(MATCH(H1088,BUESchluessel,0)),IFERROR(INDEX(GV_Aktiv,MATCH(G1088,GV_Liste,0)),Filter!$H$18)))),1,0)</f>
        <v>1</v>
      </c>
    </row>
    <row r="1089" spans="1:16" x14ac:dyDescent="0.25">
      <c r="A1089" s="28">
        <v>46288</v>
      </c>
      <c r="B1089" s="7" t="s">
        <v>107</v>
      </c>
      <c r="C1089" s="7" t="s">
        <v>20</v>
      </c>
      <c r="D1089" s="7" t="s">
        <v>21</v>
      </c>
      <c r="E1089" s="7" t="s">
        <v>33</v>
      </c>
      <c r="F1089" s="7" t="s">
        <v>882</v>
      </c>
      <c r="G1089" s="7" t="s">
        <v>883</v>
      </c>
      <c r="H1089" s="26">
        <v>100</v>
      </c>
      <c r="I1089" s="26">
        <v>2</v>
      </c>
      <c r="J1089" s="26">
        <v>0</v>
      </c>
      <c r="K1089" s="26">
        <v>0</v>
      </c>
      <c r="L1089" s="26">
        <v>0</v>
      </c>
      <c r="M1089" s="26">
        <v>1</v>
      </c>
      <c r="N1089" s="26">
        <v>1</v>
      </c>
      <c r="O1089" s="26">
        <v>0</v>
      </c>
      <c r="P1089" s="26">
        <f>IF(AND(IFERROR(INDEX(SP_Aktiv,MATCH(C1089,SP_Liste,0)),TRUE),IFERROR(INDEX(PK_Aktiv,MATCH(E1089,PK_Liste,0)),TRUE),IF(Filter!$L$5="Alle GeVo",TRUE,IF(Filter!$L$5="Nur BÜ-Schlüssel",ISNUMBER(MATCH(H1089,BUESchluessel,0)),IFERROR(INDEX(GV_Aktiv,MATCH(G1089,GV_Liste,0)),Filter!$H$18)))),1,0)</f>
        <v>1</v>
      </c>
    </row>
    <row r="1090" spans="1:16" x14ac:dyDescent="0.25">
      <c r="A1090" s="28">
        <v>46288</v>
      </c>
      <c r="B1090" s="7" t="s">
        <v>107</v>
      </c>
      <c r="C1090" s="7" t="s">
        <v>16</v>
      </c>
      <c r="D1090" s="7" t="s">
        <v>15</v>
      </c>
      <c r="E1090" s="7" t="s">
        <v>33</v>
      </c>
      <c r="F1090" s="7" t="s">
        <v>884</v>
      </c>
      <c r="G1090" s="7" t="s">
        <v>885</v>
      </c>
      <c r="H1090" s="26">
        <v>468</v>
      </c>
      <c r="I1090" s="26">
        <v>2</v>
      </c>
      <c r="J1090" s="26">
        <v>0</v>
      </c>
      <c r="K1090" s="26">
        <v>0</v>
      </c>
      <c r="L1090" s="26">
        <v>0</v>
      </c>
      <c r="M1090" s="26">
        <v>2</v>
      </c>
      <c r="N1090" s="26">
        <v>0</v>
      </c>
      <c r="O1090" s="26">
        <v>0</v>
      </c>
      <c r="P1090" s="26">
        <f>IF(AND(IFERROR(INDEX(SP_Aktiv,MATCH(C1090,SP_Liste,0)),TRUE),IFERROR(INDEX(PK_Aktiv,MATCH(E1090,PK_Liste,0)),TRUE),IF(Filter!$L$5="Alle GeVo",TRUE,IF(Filter!$L$5="Nur BÜ-Schlüssel",ISNUMBER(MATCH(H1090,BUESchluessel,0)),IFERROR(INDEX(GV_Aktiv,MATCH(G1090,GV_Liste,0)),Filter!$H$18)))),1,0)</f>
        <v>1</v>
      </c>
    </row>
    <row r="1091" spans="1:16" x14ac:dyDescent="0.25">
      <c r="A1091" s="28">
        <v>46288</v>
      </c>
      <c r="B1091" s="7" t="s">
        <v>107</v>
      </c>
      <c r="C1091" s="7" t="s">
        <v>16</v>
      </c>
      <c r="D1091" s="7" t="s">
        <v>15</v>
      </c>
      <c r="E1091" s="7" t="s">
        <v>33</v>
      </c>
      <c r="F1091" s="7" t="s">
        <v>887</v>
      </c>
      <c r="G1091" s="7" t="s">
        <v>888</v>
      </c>
      <c r="H1091" s="26">
        <v>693</v>
      </c>
      <c r="I1091" s="26">
        <v>1</v>
      </c>
      <c r="J1091" s="26">
        <v>0</v>
      </c>
      <c r="K1091" s="26">
        <v>0</v>
      </c>
      <c r="L1091" s="26">
        <v>0</v>
      </c>
      <c r="M1091" s="26">
        <v>1</v>
      </c>
      <c r="N1091" s="26">
        <v>0</v>
      </c>
      <c r="O1091" s="26">
        <v>0</v>
      </c>
      <c r="P1091" s="26">
        <f>IF(AND(IFERROR(INDEX(SP_Aktiv,MATCH(C1091,SP_Liste,0)),TRUE),IFERROR(INDEX(PK_Aktiv,MATCH(E1091,PK_Liste,0)),TRUE),IF(Filter!$L$5="Alle GeVo",TRUE,IF(Filter!$L$5="Nur BÜ-Schlüssel",ISNUMBER(MATCH(H1091,BUESchluessel,0)),IFERROR(INDEX(GV_Aktiv,MATCH(G1091,GV_Liste,0)),Filter!$H$18)))),1,0)</f>
        <v>1</v>
      </c>
    </row>
    <row r="1092" spans="1:16" x14ac:dyDescent="0.25">
      <c r="A1092" s="28">
        <v>46288</v>
      </c>
      <c r="B1092" s="7" t="s">
        <v>107</v>
      </c>
      <c r="C1092" s="7" t="s">
        <v>20</v>
      </c>
      <c r="D1092" s="7" t="s">
        <v>19</v>
      </c>
      <c r="E1092" s="7" t="s">
        <v>33</v>
      </c>
      <c r="F1092" s="7" t="s">
        <v>889</v>
      </c>
      <c r="G1092" s="7" t="s">
        <v>77</v>
      </c>
      <c r="H1092" s="26">
        <v>401</v>
      </c>
      <c r="I1092" s="26">
        <v>8</v>
      </c>
      <c r="J1092" s="26">
        <v>0</v>
      </c>
      <c r="K1092" s="26">
        <v>0</v>
      </c>
      <c r="L1092" s="26">
        <v>0</v>
      </c>
      <c r="M1092" s="26">
        <v>7</v>
      </c>
      <c r="N1092" s="26">
        <v>1</v>
      </c>
      <c r="O1092" s="26">
        <v>0</v>
      </c>
      <c r="P1092" s="26">
        <f>IF(AND(IFERROR(INDEX(SP_Aktiv,MATCH(C1092,SP_Liste,0)),TRUE),IFERROR(INDEX(PK_Aktiv,MATCH(E1092,PK_Liste,0)),TRUE),IF(Filter!$L$5="Alle GeVo",TRUE,IF(Filter!$L$5="Nur BÜ-Schlüssel",ISNUMBER(MATCH(H1092,BUESchluessel,0)),IFERROR(INDEX(GV_Aktiv,MATCH(G1092,GV_Liste,0)),Filter!$H$18)))),1,0)</f>
        <v>1</v>
      </c>
    </row>
    <row r="1093" spans="1:16" x14ac:dyDescent="0.25">
      <c r="A1093" s="28">
        <v>46288</v>
      </c>
      <c r="B1093" s="7" t="s">
        <v>107</v>
      </c>
      <c r="C1093" s="7" t="s">
        <v>14</v>
      </c>
      <c r="D1093" s="7" t="s">
        <v>14</v>
      </c>
      <c r="E1093" s="7" t="s">
        <v>69</v>
      </c>
      <c r="F1093" s="7" t="s">
        <v>890</v>
      </c>
      <c r="G1093" s="7" t="s">
        <v>891</v>
      </c>
      <c r="H1093" s="26">
        <v>9000</v>
      </c>
      <c r="I1093" s="26">
        <v>1</v>
      </c>
      <c r="J1093" s="26">
        <v>0</v>
      </c>
      <c r="K1093" s="26">
        <v>0</v>
      </c>
      <c r="L1093" s="26">
        <v>0</v>
      </c>
      <c r="M1093" s="26">
        <v>1</v>
      </c>
      <c r="N1093" s="26">
        <v>0</v>
      </c>
      <c r="O1093" s="26">
        <v>0</v>
      </c>
      <c r="P1093" s="26">
        <f>IF(AND(IFERROR(INDEX(SP_Aktiv,MATCH(C1093,SP_Liste,0)),TRUE),IFERROR(INDEX(PK_Aktiv,MATCH(E1093,PK_Liste,0)),TRUE),IF(Filter!$L$5="Alle GeVo",TRUE,IF(Filter!$L$5="Nur BÜ-Schlüssel",ISNUMBER(MATCH(H1093,BUESchluessel,0)),IFERROR(INDEX(GV_Aktiv,MATCH(G1093,GV_Liste,0)),Filter!$H$18)))),1,0)</f>
        <v>0</v>
      </c>
    </row>
    <row r="1094" spans="1:16" x14ac:dyDescent="0.25">
      <c r="A1094" s="28">
        <v>46288</v>
      </c>
      <c r="B1094" s="7" t="s">
        <v>107</v>
      </c>
      <c r="C1094" s="7" t="s">
        <v>20</v>
      </c>
      <c r="D1094" s="7" t="s">
        <v>21</v>
      </c>
      <c r="E1094" s="7" t="s">
        <v>69</v>
      </c>
      <c r="F1094" s="7" t="s">
        <v>892</v>
      </c>
      <c r="G1094" s="7" t="s">
        <v>893</v>
      </c>
      <c r="H1094" s="26">
        <v>30</v>
      </c>
      <c r="I1094" s="26">
        <v>1</v>
      </c>
      <c r="J1094" s="26">
        <v>0</v>
      </c>
      <c r="K1094" s="26">
        <v>0</v>
      </c>
      <c r="L1094" s="26">
        <v>0</v>
      </c>
      <c r="M1094" s="26">
        <v>1</v>
      </c>
      <c r="N1094" s="26">
        <v>0</v>
      </c>
      <c r="O1094" s="26">
        <v>0</v>
      </c>
      <c r="P1094" s="26">
        <f>IF(AND(IFERROR(INDEX(SP_Aktiv,MATCH(C1094,SP_Liste,0)),TRUE),IFERROR(INDEX(PK_Aktiv,MATCH(E1094,PK_Liste,0)),TRUE),IF(Filter!$L$5="Alle GeVo",TRUE,IF(Filter!$L$5="Nur BÜ-Schlüssel",ISNUMBER(MATCH(H1094,BUESchluessel,0)),IFERROR(INDEX(GV_Aktiv,MATCH(G1094,GV_Liste,0)),Filter!$H$18)))),1,0)</f>
        <v>0</v>
      </c>
    </row>
    <row r="1095" spans="1:16" x14ac:dyDescent="0.25">
      <c r="A1095" s="28">
        <v>46288</v>
      </c>
      <c r="B1095" s="7" t="s">
        <v>107</v>
      </c>
      <c r="C1095" s="7" t="s">
        <v>20</v>
      </c>
      <c r="D1095" s="7" t="s">
        <v>21</v>
      </c>
      <c r="E1095" s="7" t="s">
        <v>33</v>
      </c>
      <c r="F1095" s="7" t="s">
        <v>892</v>
      </c>
      <c r="G1095" s="7" t="s">
        <v>893</v>
      </c>
      <c r="H1095" s="26">
        <v>30</v>
      </c>
      <c r="I1095" s="26">
        <v>1</v>
      </c>
      <c r="J1095" s="26">
        <v>0</v>
      </c>
      <c r="K1095" s="26">
        <v>0</v>
      </c>
      <c r="L1095" s="26">
        <v>0</v>
      </c>
      <c r="M1095" s="26">
        <v>1</v>
      </c>
      <c r="N1095" s="26">
        <v>0</v>
      </c>
      <c r="O1095" s="26">
        <v>0</v>
      </c>
      <c r="P1095" s="26">
        <f>IF(AND(IFERROR(INDEX(SP_Aktiv,MATCH(C1095,SP_Liste,0)),TRUE),IFERROR(INDEX(PK_Aktiv,MATCH(E1095,PK_Liste,0)),TRUE),IF(Filter!$L$5="Alle GeVo",TRUE,IF(Filter!$L$5="Nur BÜ-Schlüssel",ISNUMBER(MATCH(H1095,BUESchluessel,0)),IFERROR(INDEX(GV_Aktiv,MATCH(G1095,GV_Liste,0)),Filter!$H$18)))),1,0)</f>
        <v>1</v>
      </c>
    </row>
    <row r="1096" spans="1:16" x14ac:dyDescent="0.25">
      <c r="A1096" s="28">
        <v>46288</v>
      </c>
      <c r="B1096" s="7" t="s">
        <v>107</v>
      </c>
      <c r="C1096" s="7" t="s">
        <v>16</v>
      </c>
      <c r="D1096" s="7" t="s">
        <v>17</v>
      </c>
      <c r="E1096" s="7" t="s">
        <v>33</v>
      </c>
      <c r="F1096" s="7" t="s">
        <v>667</v>
      </c>
      <c r="G1096" s="7" t="s">
        <v>668</v>
      </c>
      <c r="H1096" s="26">
        <v>240</v>
      </c>
      <c r="I1096" s="26">
        <v>1</v>
      </c>
      <c r="J1096" s="26">
        <v>0</v>
      </c>
      <c r="K1096" s="26">
        <v>1</v>
      </c>
      <c r="L1096" s="26">
        <v>0</v>
      </c>
      <c r="M1096" s="26">
        <v>1</v>
      </c>
      <c r="N1096" s="26">
        <v>0</v>
      </c>
      <c r="O1096" s="26">
        <v>0</v>
      </c>
      <c r="P1096" s="26">
        <f>IF(AND(IFERROR(INDEX(SP_Aktiv,MATCH(C1096,SP_Liste,0)),TRUE),IFERROR(INDEX(PK_Aktiv,MATCH(E1096,PK_Liste,0)),TRUE),IF(Filter!$L$5="Alle GeVo",TRUE,IF(Filter!$L$5="Nur BÜ-Schlüssel",ISNUMBER(MATCH(H1096,BUESchluessel,0)),IFERROR(INDEX(GV_Aktiv,MATCH(G1096,GV_Liste,0)),Filter!$H$18)))),1,0)</f>
        <v>1</v>
      </c>
    </row>
    <row r="1097" spans="1:16" x14ac:dyDescent="0.25">
      <c r="A1097" s="28">
        <v>46288</v>
      </c>
      <c r="B1097" s="7" t="s">
        <v>107</v>
      </c>
      <c r="C1097" s="7" t="s">
        <v>14</v>
      </c>
      <c r="D1097" s="7" t="s">
        <v>14</v>
      </c>
      <c r="E1097" s="7" t="s">
        <v>64</v>
      </c>
      <c r="F1097" s="7" t="s">
        <v>894</v>
      </c>
      <c r="G1097" s="7" t="s">
        <v>895</v>
      </c>
      <c r="H1097" s="26">
        <v>5044</v>
      </c>
      <c r="I1097" s="26">
        <v>1</v>
      </c>
      <c r="J1097" s="26">
        <v>0</v>
      </c>
      <c r="K1097" s="26">
        <v>0</v>
      </c>
      <c r="L1097" s="26">
        <v>0</v>
      </c>
      <c r="M1097" s="26">
        <v>1</v>
      </c>
      <c r="N1097" s="26">
        <v>0</v>
      </c>
      <c r="O1097" s="26">
        <v>0</v>
      </c>
      <c r="P1097" s="26">
        <f>IF(AND(IFERROR(INDEX(SP_Aktiv,MATCH(C1097,SP_Liste,0)),TRUE),IFERROR(INDEX(PK_Aktiv,MATCH(E1097,PK_Liste,0)),TRUE),IF(Filter!$L$5="Alle GeVo",TRUE,IF(Filter!$L$5="Nur BÜ-Schlüssel",ISNUMBER(MATCH(H1097,BUESchluessel,0)),IFERROR(INDEX(GV_Aktiv,MATCH(G1097,GV_Liste,0)),Filter!$H$18)))),1,0)</f>
        <v>0</v>
      </c>
    </row>
    <row r="1098" spans="1:16" x14ac:dyDescent="0.25">
      <c r="A1098" s="28">
        <v>46288</v>
      </c>
      <c r="B1098" s="7" t="s">
        <v>107</v>
      </c>
      <c r="C1098" s="7" t="s">
        <v>14</v>
      </c>
      <c r="D1098" s="7" t="s">
        <v>14</v>
      </c>
      <c r="E1098" s="7" t="s">
        <v>34</v>
      </c>
      <c r="F1098" s="7" t="s">
        <v>896</v>
      </c>
      <c r="G1098" s="7" t="s">
        <v>897</v>
      </c>
      <c r="H1098" s="26">
        <v>6115</v>
      </c>
      <c r="I1098" s="26">
        <v>1</v>
      </c>
      <c r="J1098" s="26">
        <v>0</v>
      </c>
      <c r="K1098" s="26">
        <v>0</v>
      </c>
      <c r="L1098" s="26">
        <v>0</v>
      </c>
      <c r="M1098" s="26">
        <v>1</v>
      </c>
      <c r="N1098" s="26">
        <v>0</v>
      </c>
      <c r="O1098" s="26">
        <v>0</v>
      </c>
      <c r="P1098" s="26">
        <f>IF(AND(IFERROR(INDEX(SP_Aktiv,MATCH(C1098,SP_Liste,0)),TRUE),IFERROR(INDEX(PK_Aktiv,MATCH(E1098,PK_Liste,0)),TRUE),IF(Filter!$L$5="Alle GeVo",TRUE,IF(Filter!$L$5="Nur BÜ-Schlüssel",ISNUMBER(MATCH(H1098,BUESchluessel,0)),IFERROR(INDEX(GV_Aktiv,MATCH(G1098,GV_Liste,0)),Filter!$H$18)))),1,0)</f>
        <v>1</v>
      </c>
    </row>
    <row r="1099" spans="1:16" x14ac:dyDescent="0.25">
      <c r="A1099" s="28">
        <v>46288</v>
      </c>
      <c r="B1099" s="7" t="s">
        <v>107</v>
      </c>
      <c r="C1099" s="7" t="s">
        <v>14</v>
      </c>
      <c r="D1099" s="7" t="s">
        <v>14</v>
      </c>
      <c r="E1099" s="7" t="s">
        <v>64</v>
      </c>
      <c r="F1099" s="7" t="s">
        <v>896</v>
      </c>
      <c r="G1099" s="7" t="s">
        <v>897</v>
      </c>
      <c r="H1099" s="26">
        <v>6115</v>
      </c>
      <c r="I1099" s="26">
        <v>2</v>
      </c>
      <c r="J1099" s="26">
        <v>0</v>
      </c>
      <c r="K1099" s="26">
        <v>1</v>
      </c>
      <c r="L1099" s="26">
        <v>0</v>
      </c>
      <c r="M1099" s="26">
        <v>2</v>
      </c>
      <c r="N1099" s="26">
        <v>0</v>
      </c>
      <c r="O1099" s="26">
        <v>0</v>
      </c>
      <c r="P1099" s="26">
        <f>IF(AND(IFERROR(INDEX(SP_Aktiv,MATCH(C1099,SP_Liste,0)),TRUE),IFERROR(INDEX(PK_Aktiv,MATCH(E1099,PK_Liste,0)),TRUE),IF(Filter!$L$5="Alle GeVo",TRUE,IF(Filter!$L$5="Nur BÜ-Schlüssel",ISNUMBER(MATCH(H1099,BUESchluessel,0)),IFERROR(INDEX(GV_Aktiv,MATCH(G1099,GV_Liste,0)),Filter!$H$18)))),1,0)</f>
        <v>0</v>
      </c>
    </row>
    <row r="1100" spans="1:16" x14ac:dyDescent="0.25">
      <c r="A1100" s="28">
        <v>46288</v>
      </c>
      <c r="B1100" s="7" t="s">
        <v>107</v>
      </c>
      <c r="C1100" s="7" t="s">
        <v>14</v>
      </c>
      <c r="D1100" s="7" t="s">
        <v>14</v>
      </c>
      <c r="E1100" s="7" t="s">
        <v>34</v>
      </c>
      <c r="F1100" s="7" t="s">
        <v>898</v>
      </c>
      <c r="G1100" s="7" t="s">
        <v>899</v>
      </c>
      <c r="H1100" s="26">
        <v>6093</v>
      </c>
      <c r="I1100" s="26">
        <v>1</v>
      </c>
      <c r="J1100" s="26">
        <v>0</v>
      </c>
      <c r="K1100" s="26">
        <v>0</v>
      </c>
      <c r="L1100" s="26">
        <v>0</v>
      </c>
      <c r="M1100" s="26">
        <v>1</v>
      </c>
      <c r="N1100" s="26">
        <v>0</v>
      </c>
      <c r="O1100" s="26">
        <v>0</v>
      </c>
      <c r="P1100" s="26">
        <f>IF(AND(IFERROR(INDEX(SP_Aktiv,MATCH(C1100,SP_Liste,0)),TRUE),IFERROR(INDEX(PK_Aktiv,MATCH(E1100,PK_Liste,0)),TRUE),IF(Filter!$L$5="Alle GeVo",TRUE,IF(Filter!$L$5="Nur BÜ-Schlüssel",ISNUMBER(MATCH(H1100,BUESchluessel,0)),IFERROR(INDEX(GV_Aktiv,MATCH(G1100,GV_Liste,0)),Filter!$H$18)))),1,0)</f>
        <v>1</v>
      </c>
    </row>
    <row r="1101" spans="1:16" x14ac:dyDescent="0.25">
      <c r="A1101" s="28">
        <v>46288</v>
      </c>
      <c r="B1101" s="7" t="s">
        <v>107</v>
      </c>
      <c r="C1101" s="7" t="s">
        <v>20</v>
      </c>
      <c r="D1101" s="7" t="s">
        <v>22</v>
      </c>
      <c r="E1101" s="7" t="s">
        <v>33</v>
      </c>
      <c r="F1101" s="7" t="s">
        <v>900</v>
      </c>
      <c r="G1101" s="7" t="s">
        <v>529</v>
      </c>
      <c r="H1101" s="26">
        <v>97</v>
      </c>
      <c r="I1101" s="26">
        <v>1</v>
      </c>
      <c r="J1101" s="26">
        <v>0</v>
      </c>
      <c r="K1101" s="26">
        <v>0</v>
      </c>
      <c r="L1101" s="26">
        <v>0</v>
      </c>
      <c r="M1101" s="26">
        <v>1</v>
      </c>
      <c r="N1101" s="26">
        <v>0</v>
      </c>
      <c r="O1101" s="26">
        <v>0</v>
      </c>
      <c r="P1101" s="26">
        <f>IF(AND(IFERROR(INDEX(SP_Aktiv,MATCH(C1101,SP_Liste,0)),TRUE),IFERROR(INDEX(PK_Aktiv,MATCH(E1101,PK_Liste,0)),TRUE),IF(Filter!$L$5="Alle GeVo",TRUE,IF(Filter!$L$5="Nur BÜ-Schlüssel",ISNUMBER(MATCH(H1101,BUESchluessel,0)),IFERROR(INDEX(GV_Aktiv,MATCH(G1101,GV_Liste,0)),Filter!$H$18)))),1,0)</f>
        <v>1</v>
      </c>
    </row>
    <row r="1102" spans="1:16" x14ac:dyDescent="0.25">
      <c r="A1102" s="28">
        <v>46288</v>
      </c>
      <c r="B1102" s="7" t="s">
        <v>107</v>
      </c>
      <c r="C1102" s="7" t="s">
        <v>20</v>
      </c>
      <c r="D1102" s="7" t="s">
        <v>19</v>
      </c>
      <c r="E1102" s="7" t="s">
        <v>33</v>
      </c>
      <c r="F1102" s="7" t="s">
        <v>901</v>
      </c>
      <c r="G1102" s="7" t="s">
        <v>902</v>
      </c>
      <c r="H1102" s="26">
        <v>420</v>
      </c>
      <c r="I1102" s="26">
        <v>1</v>
      </c>
      <c r="J1102" s="26">
        <v>0</v>
      </c>
      <c r="K1102" s="26">
        <v>0</v>
      </c>
      <c r="L1102" s="26">
        <v>0</v>
      </c>
      <c r="M1102" s="26">
        <v>1</v>
      </c>
      <c r="N1102" s="26">
        <v>0</v>
      </c>
      <c r="O1102" s="26">
        <v>0</v>
      </c>
      <c r="P1102" s="26">
        <f>IF(AND(IFERROR(INDEX(SP_Aktiv,MATCH(C1102,SP_Liste,0)),TRUE),IFERROR(INDEX(PK_Aktiv,MATCH(E1102,PK_Liste,0)),TRUE),IF(Filter!$L$5="Alle GeVo",TRUE,IF(Filter!$L$5="Nur BÜ-Schlüssel",ISNUMBER(MATCH(H1102,BUESchluessel,0)),IFERROR(INDEX(GV_Aktiv,MATCH(G1102,GV_Liste,0)),Filter!$H$18)))),1,0)</f>
        <v>1</v>
      </c>
    </row>
    <row r="1103" spans="1:16" x14ac:dyDescent="0.25">
      <c r="A1103" s="28">
        <v>46288</v>
      </c>
      <c r="B1103" s="7" t="s">
        <v>107</v>
      </c>
      <c r="C1103" s="7" t="s">
        <v>20</v>
      </c>
      <c r="D1103" s="7" t="s">
        <v>19</v>
      </c>
      <c r="E1103" s="7" t="s">
        <v>69</v>
      </c>
      <c r="F1103" s="7" t="s">
        <v>562</v>
      </c>
      <c r="G1103" s="7" t="s">
        <v>80</v>
      </c>
      <c r="H1103" s="26">
        <v>472</v>
      </c>
      <c r="I1103" s="26">
        <v>12</v>
      </c>
      <c r="J1103" s="26">
        <v>0</v>
      </c>
      <c r="K1103" s="26">
        <v>0</v>
      </c>
      <c r="L1103" s="26">
        <v>0</v>
      </c>
      <c r="M1103" s="26">
        <v>7</v>
      </c>
      <c r="N1103" s="26">
        <v>1</v>
      </c>
      <c r="O1103" s="26">
        <v>4</v>
      </c>
      <c r="P1103" s="26">
        <f>IF(AND(IFERROR(INDEX(SP_Aktiv,MATCH(C1103,SP_Liste,0)),TRUE),IFERROR(INDEX(PK_Aktiv,MATCH(E1103,PK_Liste,0)),TRUE),IF(Filter!$L$5="Alle GeVo",TRUE,IF(Filter!$L$5="Nur BÜ-Schlüssel",ISNUMBER(MATCH(H1103,BUESchluessel,0)),IFERROR(INDEX(GV_Aktiv,MATCH(G1103,GV_Liste,0)),Filter!$H$18)))),1,0)</f>
        <v>0</v>
      </c>
    </row>
    <row r="1104" spans="1:16" x14ac:dyDescent="0.25">
      <c r="A1104" s="28">
        <v>46288</v>
      </c>
      <c r="B1104" s="7" t="s">
        <v>107</v>
      </c>
      <c r="C1104" s="7" t="s">
        <v>20</v>
      </c>
      <c r="D1104" s="7" t="s">
        <v>19</v>
      </c>
      <c r="E1104" s="7" t="s">
        <v>33</v>
      </c>
      <c r="F1104" s="7" t="s">
        <v>903</v>
      </c>
      <c r="G1104" s="7" t="s">
        <v>606</v>
      </c>
      <c r="H1104" s="26">
        <v>374</v>
      </c>
      <c r="I1104" s="26">
        <v>7</v>
      </c>
      <c r="J1104" s="26">
        <v>0</v>
      </c>
      <c r="K1104" s="26">
        <v>0</v>
      </c>
      <c r="L1104" s="26">
        <v>0</v>
      </c>
      <c r="M1104" s="26">
        <v>6</v>
      </c>
      <c r="N1104" s="26">
        <v>1</v>
      </c>
      <c r="O1104" s="26">
        <v>0</v>
      </c>
      <c r="P1104" s="26">
        <f>IF(AND(IFERROR(INDEX(SP_Aktiv,MATCH(C1104,SP_Liste,0)),TRUE),IFERROR(INDEX(PK_Aktiv,MATCH(E1104,PK_Liste,0)),TRUE),IF(Filter!$L$5="Alle GeVo",TRUE,IF(Filter!$L$5="Nur BÜ-Schlüssel",ISNUMBER(MATCH(H1104,BUESchluessel,0)),IFERROR(INDEX(GV_Aktiv,MATCH(G1104,GV_Liste,0)),Filter!$H$18)))),1,0)</f>
        <v>1</v>
      </c>
    </row>
    <row r="1105" spans="1:16" x14ac:dyDescent="0.25">
      <c r="A1105" s="28">
        <v>46288</v>
      </c>
      <c r="B1105" s="7" t="s">
        <v>107</v>
      </c>
      <c r="C1105" s="7" t="s">
        <v>20</v>
      </c>
      <c r="D1105" s="7" t="s">
        <v>21</v>
      </c>
      <c r="E1105" s="7" t="s">
        <v>33</v>
      </c>
      <c r="F1105" s="7" t="s">
        <v>904</v>
      </c>
      <c r="G1105" s="7" t="s">
        <v>902</v>
      </c>
      <c r="H1105" s="26">
        <v>420</v>
      </c>
      <c r="I1105" s="26">
        <v>5</v>
      </c>
      <c r="J1105" s="26">
        <v>0</v>
      </c>
      <c r="K1105" s="26">
        <v>0</v>
      </c>
      <c r="L1105" s="26">
        <v>0</v>
      </c>
      <c r="M1105" s="26">
        <v>5</v>
      </c>
      <c r="N1105" s="26">
        <v>0</v>
      </c>
      <c r="O1105" s="26">
        <v>0</v>
      </c>
      <c r="P1105" s="26">
        <f>IF(AND(IFERROR(INDEX(SP_Aktiv,MATCH(C1105,SP_Liste,0)),TRUE),IFERROR(INDEX(PK_Aktiv,MATCH(E1105,PK_Liste,0)),TRUE),IF(Filter!$L$5="Alle GeVo",TRUE,IF(Filter!$L$5="Nur BÜ-Schlüssel",ISNUMBER(MATCH(H1105,BUESchluessel,0)),IFERROR(INDEX(GV_Aktiv,MATCH(G1105,GV_Liste,0)),Filter!$H$18)))),1,0)</f>
        <v>1</v>
      </c>
    </row>
    <row r="1106" spans="1:16" x14ac:dyDescent="0.25">
      <c r="A1106" s="28">
        <v>46288</v>
      </c>
      <c r="B1106" s="7" t="s">
        <v>107</v>
      </c>
      <c r="C1106" s="7" t="s">
        <v>20</v>
      </c>
      <c r="D1106" s="7" t="s">
        <v>23</v>
      </c>
      <c r="E1106" s="7" t="s">
        <v>33</v>
      </c>
      <c r="F1106" s="7" t="s">
        <v>905</v>
      </c>
      <c r="G1106" s="7" t="s">
        <v>73</v>
      </c>
      <c r="H1106" s="26">
        <v>40</v>
      </c>
      <c r="I1106" s="26">
        <v>5</v>
      </c>
      <c r="J1106" s="26">
        <v>0</v>
      </c>
      <c r="K1106" s="26">
        <v>0</v>
      </c>
      <c r="L1106" s="26">
        <v>0</v>
      </c>
      <c r="M1106" s="26">
        <v>5</v>
      </c>
      <c r="N1106" s="26">
        <v>0</v>
      </c>
      <c r="O1106" s="26">
        <v>0</v>
      </c>
      <c r="P1106" s="26">
        <f>IF(AND(IFERROR(INDEX(SP_Aktiv,MATCH(C1106,SP_Liste,0)),TRUE),IFERROR(INDEX(PK_Aktiv,MATCH(E1106,PK_Liste,0)),TRUE),IF(Filter!$L$5="Alle GeVo",TRUE,IF(Filter!$L$5="Nur BÜ-Schlüssel",ISNUMBER(MATCH(H1106,BUESchluessel,0)),IFERROR(INDEX(GV_Aktiv,MATCH(G1106,GV_Liste,0)),Filter!$H$18)))),1,0)</f>
        <v>1</v>
      </c>
    </row>
    <row r="1107" spans="1:16" x14ac:dyDescent="0.25">
      <c r="A1107" s="28">
        <v>46288</v>
      </c>
      <c r="B1107" s="7" t="s">
        <v>107</v>
      </c>
      <c r="C1107" s="7" t="s">
        <v>16</v>
      </c>
      <c r="D1107" s="7" t="s">
        <v>17</v>
      </c>
      <c r="E1107" s="7" t="s">
        <v>33</v>
      </c>
      <c r="F1107" s="7" t="s">
        <v>906</v>
      </c>
      <c r="G1107" s="7" t="s">
        <v>907</v>
      </c>
      <c r="H1107" s="26">
        <v>332</v>
      </c>
      <c r="I1107" s="26">
        <v>2</v>
      </c>
      <c r="J1107" s="26">
        <v>0</v>
      </c>
      <c r="K1107" s="26">
        <v>0</v>
      </c>
      <c r="L1107" s="26">
        <v>0</v>
      </c>
      <c r="M1107" s="26">
        <v>2</v>
      </c>
      <c r="N1107" s="26">
        <v>0</v>
      </c>
      <c r="O1107" s="26">
        <v>0</v>
      </c>
      <c r="P1107" s="26">
        <f>IF(AND(IFERROR(INDEX(SP_Aktiv,MATCH(C1107,SP_Liste,0)),TRUE),IFERROR(INDEX(PK_Aktiv,MATCH(E1107,PK_Liste,0)),TRUE),IF(Filter!$L$5="Alle GeVo",TRUE,IF(Filter!$L$5="Nur BÜ-Schlüssel",ISNUMBER(MATCH(H1107,BUESchluessel,0)),IFERROR(INDEX(GV_Aktiv,MATCH(G1107,GV_Liste,0)),Filter!$H$18)))),1,0)</f>
        <v>1</v>
      </c>
    </row>
    <row r="1108" spans="1:16" x14ac:dyDescent="0.25">
      <c r="A1108" s="28">
        <v>46288</v>
      </c>
      <c r="B1108" s="7" t="s">
        <v>107</v>
      </c>
      <c r="C1108" s="7" t="s">
        <v>20</v>
      </c>
      <c r="D1108" s="7" t="s">
        <v>22</v>
      </c>
      <c r="E1108" s="7" t="s">
        <v>69</v>
      </c>
      <c r="F1108" s="7" t="s">
        <v>908</v>
      </c>
      <c r="G1108" s="7" t="s">
        <v>73</v>
      </c>
      <c r="H1108" s="26">
        <v>40</v>
      </c>
      <c r="I1108" s="26">
        <v>1</v>
      </c>
      <c r="J1108" s="26">
        <v>0</v>
      </c>
      <c r="K1108" s="26">
        <v>0</v>
      </c>
      <c r="L1108" s="26">
        <v>0</v>
      </c>
      <c r="M1108" s="26">
        <v>1</v>
      </c>
      <c r="N1108" s="26">
        <v>0</v>
      </c>
      <c r="O1108" s="26">
        <v>0</v>
      </c>
      <c r="P1108" s="26">
        <f>IF(AND(IFERROR(INDEX(SP_Aktiv,MATCH(C1108,SP_Liste,0)),TRUE),IFERROR(INDEX(PK_Aktiv,MATCH(E1108,PK_Liste,0)),TRUE),IF(Filter!$L$5="Alle GeVo",TRUE,IF(Filter!$L$5="Nur BÜ-Schlüssel",ISNUMBER(MATCH(H1108,BUESchluessel,0)),IFERROR(INDEX(GV_Aktiv,MATCH(G1108,GV_Liste,0)),Filter!$H$18)))),1,0)</f>
        <v>0</v>
      </c>
    </row>
    <row r="1109" spans="1:16" x14ac:dyDescent="0.25">
      <c r="A1109" s="28">
        <v>46288</v>
      </c>
      <c r="B1109" s="7" t="s">
        <v>107</v>
      </c>
      <c r="C1109" s="7" t="s">
        <v>16</v>
      </c>
      <c r="D1109" s="7" t="s">
        <v>17</v>
      </c>
      <c r="E1109" s="7" t="s">
        <v>33</v>
      </c>
      <c r="F1109" s="7" t="s">
        <v>909</v>
      </c>
      <c r="G1109" s="7" t="s">
        <v>910</v>
      </c>
      <c r="H1109" s="26">
        <v>467</v>
      </c>
      <c r="I1109" s="26">
        <v>3</v>
      </c>
      <c r="J1109" s="26">
        <v>0</v>
      </c>
      <c r="K1109" s="26">
        <v>0</v>
      </c>
      <c r="L1109" s="26">
        <v>0</v>
      </c>
      <c r="M1109" s="26">
        <v>3</v>
      </c>
      <c r="N1109" s="26">
        <v>0</v>
      </c>
      <c r="O1109" s="26">
        <v>0</v>
      </c>
      <c r="P1109" s="26">
        <f>IF(AND(IFERROR(INDEX(SP_Aktiv,MATCH(C1109,SP_Liste,0)),TRUE),IFERROR(INDEX(PK_Aktiv,MATCH(E1109,PK_Liste,0)),TRUE),IF(Filter!$L$5="Alle GeVo",TRUE,IF(Filter!$L$5="Nur BÜ-Schlüssel",ISNUMBER(MATCH(H1109,BUESchluessel,0)),IFERROR(INDEX(GV_Aktiv,MATCH(G1109,GV_Liste,0)),Filter!$H$18)))),1,0)</f>
        <v>1</v>
      </c>
    </row>
    <row r="1110" spans="1:16" x14ac:dyDescent="0.25">
      <c r="A1110" s="28">
        <v>46288</v>
      </c>
      <c r="B1110" s="7" t="s">
        <v>107</v>
      </c>
      <c r="C1110" s="7" t="s">
        <v>20</v>
      </c>
      <c r="D1110" s="7" t="s">
        <v>19</v>
      </c>
      <c r="E1110" s="7" t="s">
        <v>33</v>
      </c>
      <c r="F1110" s="7" t="s">
        <v>911</v>
      </c>
      <c r="G1110" s="7" t="s">
        <v>912</v>
      </c>
      <c r="H1110" s="26">
        <v>701</v>
      </c>
      <c r="I1110" s="26">
        <v>4</v>
      </c>
      <c r="J1110" s="26">
        <v>0</v>
      </c>
      <c r="K1110" s="26">
        <v>0</v>
      </c>
      <c r="L1110" s="26">
        <v>4</v>
      </c>
      <c r="M1110" s="26">
        <v>0</v>
      </c>
      <c r="N1110" s="26">
        <v>0</v>
      </c>
      <c r="O1110" s="26">
        <v>0</v>
      </c>
      <c r="P1110" s="26">
        <f>IF(AND(IFERROR(INDEX(SP_Aktiv,MATCH(C1110,SP_Liste,0)),TRUE),IFERROR(INDEX(PK_Aktiv,MATCH(E1110,PK_Liste,0)),TRUE),IF(Filter!$L$5="Alle GeVo",TRUE,IF(Filter!$L$5="Nur BÜ-Schlüssel",ISNUMBER(MATCH(H1110,BUESchluessel,0)),IFERROR(INDEX(GV_Aktiv,MATCH(G1110,GV_Liste,0)),Filter!$H$18)))),1,0)</f>
        <v>1</v>
      </c>
    </row>
    <row r="1111" spans="1:16" x14ac:dyDescent="0.25">
      <c r="A1111" s="28">
        <v>46288</v>
      </c>
      <c r="B1111" s="7" t="s">
        <v>107</v>
      </c>
      <c r="C1111" s="7" t="s">
        <v>20</v>
      </c>
      <c r="D1111" s="7" t="s">
        <v>19</v>
      </c>
      <c r="E1111" s="7" t="s">
        <v>33</v>
      </c>
      <c r="F1111" s="7" t="s">
        <v>913</v>
      </c>
      <c r="G1111" s="7" t="s">
        <v>914</v>
      </c>
      <c r="H1111" s="26">
        <v>535</v>
      </c>
      <c r="I1111" s="26">
        <v>1</v>
      </c>
      <c r="J1111" s="26">
        <v>0</v>
      </c>
      <c r="K1111" s="26">
        <v>0</v>
      </c>
      <c r="L1111" s="26">
        <v>0</v>
      </c>
      <c r="M1111" s="26">
        <v>1</v>
      </c>
      <c r="N1111" s="26">
        <v>0</v>
      </c>
      <c r="O1111" s="26">
        <v>0</v>
      </c>
      <c r="P1111" s="26">
        <f>IF(AND(IFERROR(INDEX(SP_Aktiv,MATCH(C1111,SP_Liste,0)),TRUE),IFERROR(INDEX(PK_Aktiv,MATCH(E1111,PK_Liste,0)),TRUE),IF(Filter!$L$5="Alle GeVo",TRUE,IF(Filter!$L$5="Nur BÜ-Schlüssel",ISNUMBER(MATCH(H1111,BUESchluessel,0)),IFERROR(INDEX(GV_Aktiv,MATCH(G1111,GV_Liste,0)),Filter!$H$18)))),1,0)</f>
        <v>1</v>
      </c>
    </row>
    <row r="1112" spans="1:16" x14ac:dyDescent="0.25">
      <c r="A1112" s="28">
        <v>46288</v>
      </c>
      <c r="B1112" s="7" t="s">
        <v>107</v>
      </c>
      <c r="C1112" s="7" t="s">
        <v>16</v>
      </c>
      <c r="D1112" s="7" t="s">
        <v>15</v>
      </c>
      <c r="E1112" s="7" t="s">
        <v>33</v>
      </c>
      <c r="F1112" s="7" t="s">
        <v>915</v>
      </c>
      <c r="G1112" s="7" t="s">
        <v>916</v>
      </c>
      <c r="H1112" s="26">
        <v>543</v>
      </c>
      <c r="I1112" s="26">
        <v>5</v>
      </c>
      <c r="J1112" s="26">
        <v>0</v>
      </c>
      <c r="K1112" s="26">
        <v>0</v>
      </c>
      <c r="L1112" s="26">
        <v>5</v>
      </c>
      <c r="M1112" s="26">
        <v>0</v>
      </c>
      <c r="N1112" s="26">
        <v>0</v>
      </c>
      <c r="O1112" s="26">
        <v>0</v>
      </c>
      <c r="P1112" s="26">
        <f>IF(AND(IFERROR(INDEX(SP_Aktiv,MATCH(C1112,SP_Liste,0)),TRUE),IFERROR(INDEX(PK_Aktiv,MATCH(E1112,PK_Liste,0)),TRUE),IF(Filter!$L$5="Alle GeVo",TRUE,IF(Filter!$L$5="Nur BÜ-Schlüssel",ISNUMBER(MATCH(H1112,BUESchluessel,0)),IFERROR(INDEX(GV_Aktiv,MATCH(G1112,GV_Liste,0)),Filter!$H$18)))),1,0)</f>
        <v>1</v>
      </c>
    </row>
    <row r="1113" spans="1:16" x14ac:dyDescent="0.25">
      <c r="A1113" s="28">
        <v>46288</v>
      </c>
      <c r="B1113" s="7" t="s">
        <v>107</v>
      </c>
      <c r="C1113" s="7" t="s">
        <v>20</v>
      </c>
      <c r="D1113" s="7" t="s">
        <v>19</v>
      </c>
      <c r="E1113" s="7" t="s">
        <v>66</v>
      </c>
      <c r="F1113" s="7" t="s">
        <v>553</v>
      </c>
      <c r="G1113" s="7" t="s">
        <v>79</v>
      </c>
      <c r="H1113" s="26">
        <v>469</v>
      </c>
      <c r="I1113" s="26">
        <v>8</v>
      </c>
      <c r="J1113" s="26">
        <v>8</v>
      </c>
      <c r="K1113" s="26">
        <v>4</v>
      </c>
      <c r="L1113" s="26">
        <v>2</v>
      </c>
      <c r="M1113" s="26">
        <v>6</v>
      </c>
      <c r="N1113" s="26">
        <v>0</v>
      </c>
      <c r="O1113" s="26">
        <v>0</v>
      </c>
      <c r="P1113" s="26">
        <f>IF(AND(IFERROR(INDEX(SP_Aktiv,MATCH(C1113,SP_Liste,0)),TRUE),IFERROR(INDEX(PK_Aktiv,MATCH(E1113,PK_Liste,0)),TRUE),IF(Filter!$L$5="Alle GeVo",TRUE,IF(Filter!$L$5="Nur BÜ-Schlüssel",ISNUMBER(MATCH(H1113,BUESchluessel,0)),IFERROR(INDEX(GV_Aktiv,MATCH(G1113,GV_Liste,0)),Filter!$H$18)))),1,0)</f>
        <v>0</v>
      </c>
    </row>
    <row r="1114" spans="1:16" x14ac:dyDescent="0.25">
      <c r="A1114" s="28">
        <v>46288</v>
      </c>
      <c r="B1114" s="7" t="s">
        <v>107</v>
      </c>
      <c r="C1114" s="7" t="s">
        <v>16</v>
      </c>
      <c r="D1114" s="7" t="s">
        <v>15</v>
      </c>
      <c r="E1114" s="7" t="s">
        <v>69</v>
      </c>
      <c r="F1114" s="7" t="s">
        <v>656</v>
      </c>
      <c r="G1114" s="7" t="s">
        <v>557</v>
      </c>
      <c r="H1114" s="26">
        <v>158</v>
      </c>
      <c r="I1114" s="26">
        <v>13</v>
      </c>
      <c r="J1114" s="26">
        <v>0</v>
      </c>
      <c r="K1114" s="26">
        <v>0</v>
      </c>
      <c r="L1114" s="26">
        <v>0</v>
      </c>
      <c r="M1114" s="26">
        <v>11</v>
      </c>
      <c r="N1114" s="26">
        <v>2</v>
      </c>
      <c r="O1114" s="26">
        <v>0</v>
      </c>
      <c r="P1114" s="26">
        <f>IF(AND(IFERROR(INDEX(SP_Aktiv,MATCH(C1114,SP_Liste,0)),TRUE),IFERROR(INDEX(PK_Aktiv,MATCH(E1114,PK_Liste,0)),TRUE),IF(Filter!$L$5="Alle GeVo",TRUE,IF(Filter!$L$5="Nur BÜ-Schlüssel",ISNUMBER(MATCH(H1114,BUESchluessel,0)),IFERROR(INDEX(GV_Aktiv,MATCH(G1114,GV_Liste,0)),Filter!$H$18)))),1,0)</f>
        <v>0</v>
      </c>
    </row>
    <row r="1115" spans="1:16" x14ac:dyDescent="0.25">
      <c r="A1115" s="28">
        <v>46288</v>
      </c>
      <c r="B1115" s="7" t="s">
        <v>107</v>
      </c>
      <c r="C1115" s="7" t="s">
        <v>20</v>
      </c>
      <c r="D1115" s="7" t="s">
        <v>19</v>
      </c>
      <c r="E1115" s="7" t="s">
        <v>33</v>
      </c>
      <c r="F1115" s="7" t="s">
        <v>917</v>
      </c>
      <c r="G1115" s="7" t="s">
        <v>918</v>
      </c>
      <c r="H1115" s="26">
        <v>370</v>
      </c>
      <c r="I1115" s="26">
        <v>1</v>
      </c>
      <c r="J1115" s="26">
        <v>0</v>
      </c>
      <c r="K1115" s="26">
        <v>0</v>
      </c>
      <c r="L1115" s="26">
        <v>0</v>
      </c>
      <c r="M1115" s="26">
        <v>1</v>
      </c>
      <c r="N1115" s="26">
        <v>0</v>
      </c>
      <c r="O1115" s="26">
        <v>0</v>
      </c>
      <c r="P1115" s="26">
        <f>IF(AND(IFERROR(INDEX(SP_Aktiv,MATCH(C1115,SP_Liste,0)),TRUE),IFERROR(INDEX(PK_Aktiv,MATCH(E1115,PK_Liste,0)),TRUE),IF(Filter!$L$5="Alle GeVo",TRUE,IF(Filter!$L$5="Nur BÜ-Schlüssel",ISNUMBER(MATCH(H1115,BUESchluessel,0)),IFERROR(INDEX(GV_Aktiv,MATCH(G1115,GV_Liste,0)),Filter!$H$18)))),1,0)</f>
        <v>1</v>
      </c>
    </row>
    <row r="1116" spans="1:16" x14ac:dyDescent="0.25">
      <c r="A1116" s="28">
        <v>46288</v>
      </c>
      <c r="B1116" s="7" t="s">
        <v>107</v>
      </c>
      <c r="C1116" s="7" t="s">
        <v>20</v>
      </c>
      <c r="D1116" s="7" t="s">
        <v>19</v>
      </c>
      <c r="E1116" s="7" t="s">
        <v>33</v>
      </c>
      <c r="F1116" s="7" t="s">
        <v>919</v>
      </c>
      <c r="G1116" s="7" t="s">
        <v>920</v>
      </c>
      <c r="H1116" s="26">
        <v>473</v>
      </c>
      <c r="I1116" s="26">
        <v>1</v>
      </c>
      <c r="J1116" s="26">
        <v>0</v>
      </c>
      <c r="K1116" s="26">
        <v>0</v>
      </c>
      <c r="L1116" s="26">
        <v>0</v>
      </c>
      <c r="M1116" s="26">
        <v>1</v>
      </c>
      <c r="N1116" s="26">
        <v>0</v>
      </c>
      <c r="O1116" s="26">
        <v>0</v>
      </c>
      <c r="P1116" s="26">
        <f>IF(AND(IFERROR(INDEX(SP_Aktiv,MATCH(C1116,SP_Liste,0)),TRUE),IFERROR(INDEX(PK_Aktiv,MATCH(E1116,PK_Liste,0)),TRUE),IF(Filter!$L$5="Alle GeVo",TRUE,IF(Filter!$L$5="Nur BÜ-Schlüssel",ISNUMBER(MATCH(H1116,BUESchluessel,0)),IFERROR(INDEX(GV_Aktiv,MATCH(G1116,GV_Liste,0)),Filter!$H$18)))),1,0)</f>
        <v>1</v>
      </c>
    </row>
    <row r="1117" spans="1:16" x14ac:dyDescent="0.25">
      <c r="A1117" s="28">
        <v>46288</v>
      </c>
      <c r="B1117" s="7" t="s">
        <v>107</v>
      </c>
      <c r="C1117" s="7" t="s">
        <v>20</v>
      </c>
      <c r="D1117" s="7" t="s">
        <v>22</v>
      </c>
      <c r="E1117" s="7" t="s">
        <v>66</v>
      </c>
      <c r="F1117" s="7" t="s">
        <v>536</v>
      </c>
      <c r="G1117" s="7" t="s">
        <v>78</v>
      </c>
      <c r="H1117" s="26">
        <v>413</v>
      </c>
      <c r="I1117" s="26">
        <v>1</v>
      </c>
      <c r="J1117" s="26">
        <v>1</v>
      </c>
      <c r="K1117" s="26">
        <v>0</v>
      </c>
      <c r="L1117" s="26">
        <v>0</v>
      </c>
      <c r="M1117" s="26">
        <v>1</v>
      </c>
      <c r="N1117" s="26">
        <v>0</v>
      </c>
      <c r="O1117" s="26">
        <v>0</v>
      </c>
      <c r="P1117" s="26">
        <f>IF(AND(IFERROR(INDEX(SP_Aktiv,MATCH(C1117,SP_Liste,0)),TRUE),IFERROR(INDEX(PK_Aktiv,MATCH(E1117,PK_Liste,0)),TRUE),IF(Filter!$L$5="Alle GeVo",TRUE,IF(Filter!$L$5="Nur BÜ-Schlüssel",ISNUMBER(MATCH(H1117,BUESchluessel,0)),IFERROR(INDEX(GV_Aktiv,MATCH(G1117,GV_Liste,0)),Filter!$H$18)))),1,0)</f>
        <v>0</v>
      </c>
    </row>
    <row r="1118" spans="1:16" x14ac:dyDescent="0.25">
      <c r="A1118" s="28">
        <v>46288</v>
      </c>
      <c r="B1118" s="7" t="s">
        <v>107</v>
      </c>
      <c r="C1118" s="7" t="s">
        <v>20</v>
      </c>
      <c r="D1118" s="7" t="s">
        <v>23</v>
      </c>
      <c r="E1118" s="7" t="s">
        <v>67</v>
      </c>
      <c r="F1118" s="7" t="s">
        <v>734</v>
      </c>
      <c r="G1118" s="7" t="s">
        <v>80</v>
      </c>
      <c r="H1118" s="26">
        <v>472</v>
      </c>
      <c r="I1118" s="26">
        <v>1</v>
      </c>
      <c r="J1118" s="26">
        <v>1</v>
      </c>
      <c r="K1118" s="26">
        <v>0</v>
      </c>
      <c r="L1118" s="26">
        <v>0</v>
      </c>
      <c r="M1118" s="26">
        <v>1</v>
      </c>
      <c r="N1118" s="26">
        <v>0</v>
      </c>
      <c r="O1118" s="26">
        <v>0</v>
      </c>
      <c r="P1118" s="26">
        <f>IF(AND(IFERROR(INDEX(SP_Aktiv,MATCH(C1118,SP_Liste,0)),TRUE),IFERROR(INDEX(PK_Aktiv,MATCH(E1118,PK_Liste,0)),TRUE),IF(Filter!$L$5="Alle GeVo",TRUE,IF(Filter!$L$5="Nur BÜ-Schlüssel",ISNUMBER(MATCH(H1118,BUESchluessel,0)),IFERROR(INDEX(GV_Aktiv,MATCH(G1118,GV_Liste,0)),Filter!$H$18)))),1,0)</f>
        <v>0</v>
      </c>
    </row>
    <row r="1119" spans="1:16" x14ac:dyDescent="0.25">
      <c r="A1119" s="28">
        <v>46288</v>
      </c>
      <c r="B1119" s="7" t="s">
        <v>107</v>
      </c>
      <c r="C1119" s="7" t="s">
        <v>20</v>
      </c>
      <c r="D1119" s="7" t="s">
        <v>19</v>
      </c>
      <c r="E1119" s="7" t="s">
        <v>33</v>
      </c>
      <c r="F1119" s="7" t="s">
        <v>921</v>
      </c>
      <c r="G1119" s="7" t="s">
        <v>922</v>
      </c>
      <c r="H1119" s="26">
        <v>491</v>
      </c>
      <c r="I1119" s="26">
        <v>3</v>
      </c>
      <c r="J1119" s="26">
        <v>0</v>
      </c>
      <c r="K1119" s="26">
        <v>0</v>
      </c>
      <c r="L1119" s="26">
        <v>0</v>
      </c>
      <c r="M1119" s="26">
        <v>2</v>
      </c>
      <c r="N1119" s="26">
        <v>1</v>
      </c>
      <c r="O1119" s="26">
        <v>0</v>
      </c>
      <c r="P1119" s="26">
        <f>IF(AND(IFERROR(INDEX(SP_Aktiv,MATCH(C1119,SP_Liste,0)),TRUE),IFERROR(INDEX(PK_Aktiv,MATCH(E1119,PK_Liste,0)),TRUE),IF(Filter!$L$5="Alle GeVo",TRUE,IF(Filter!$L$5="Nur BÜ-Schlüssel",ISNUMBER(MATCH(H1119,BUESchluessel,0)),IFERROR(INDEX(GV_Aktiv,MATCH(G1119,GV_Liste,0)),Filter!$H$18)))),1,0)</f>
        <v>1</v>
      </c>
    </row>
    <row r="1120" spans="1:16" x14ac:dyDescent="0.25">
      <c r="A1120" s="28">
        <v>46288</v>
      </c>
      <c r="B1120" s="7" t="s">
        <v>107</v>
      </c>
      <c r="C1120" s="7" t="s">
        <v>20</v>
      </c>
      <c r="D1120" s="7" t="s">
        <v>23</v>
      </c>
      <c r="E1120" s="7" t="s">
        <v>65</v>
      </c>
      <c r="F1120" s="7" t="s">
        <v>648</v>
      </c>
      <c r="G1120" s="7" t="s">
        <v>75</v>
      </c>
      <c r="H1120" s="26">
        <v>108</v>
      </c>
      <c r="I1120" s="26">
        <v>1</v>
      </c>
      <c r="J1120" s="26">
        <v>0</v>
      </c>
      <c r="K1120" s="26">
        <v>0</v>
      </c>
      <c r="L1120" s="26">
        <v>0</v>
      </c>
      <c r="M1120" s="26">
        <v>0</v>
      </c>
      <c r="N1120" s="26">
        <v>1</v>
      </c>
      <c r="O1120" s="26">
        <v>0</v>
      </c>
      <c r="P1120" s="26">
        <f>IF(AND(IFERROR(INDEX(SP_Aktiv,MATCH(C1120,SP_Liste,0)),TRUE),IFERROR(INDEX(PK_Aktiv,MATCH(E1120,PK_Liste,0)),TRUE),IF(Filter!$L$5="Alle GeVo",TRUE,IF(Filter!$L$5="Nur BÜ-Schlüssel",ISNUMBER(MATCH(H1120,BUESchluessel,0)),IFERROR(INDEX(GV_Aktiv,MATCH(G1120,GV_Liste,0)),Filter!$H$18)))),1,0)</f>
        <v>0</v>
      </c>
    </row>
    <row r="1121" spans="1:16" x14ac:dyDescent="0.25">
      <c r="A1121" s="28">
        <v>46288</v>
      </c>
      <c r="B1121" s="7" t="s">
        <v>107</v>
      </c>
      <c r="C1121" s="7" t="s">
        <v>20</v>
      </c>
      <c r="D1121" s="7" t="s">
        <v>19</v>
      </c>
      <c r="E1121" s="7" t="s">
        <v>66</v>
      </c>
      <c r="F1121" s="7" t="s">
        <v>849</v>
      </c>
      <c r="G1121" s="7" t="s">
        <v>850</v>
      </c>
      <c r="H1121" s="26">
        <v>606</v>
      </c>
      <c r="I1121" s="26">
        <v>1</v>
      </c>
      <c r="J1121" s="26">
        <v>1</v>
      </c>
      <c r="K1121" s="26">
        <v>0</v>
      </c>
      <c r="L1121" s="26">
        <v>0</v>
      </c>
      <c r="M1121" s="26">
        <v>1</v>
      </c>
      <c r="N1121" s="26">
        <v>0</v>
      </c>
      <c r="O1121" s="26">
        <v>0</v>
      </c>
      <c r="P1121" s="26">
        <f>IF(AND(IFERROR(INDEX(SP_Aktiv,MATCH(C1121,SP_Liste,0)),TRUE),IFERROR(INDEX(PK_Aktiv,MATCH(E1121,PK_Liste,0)),TRUE),IF(Filter!$L$5="Alle GeVo",TRUE,IF(Filter!$L$5="Nur BÜ-Schlüssel",ISNUMBER(MATCH(H1121,BUESchluessel,0)),IFERROR(INDEX(GV_Aktiv,MATCH(G1121,GV_Liste,0)),Filter!$H$18)))),1,0)</f>
        <v>0</v>
      </c>
    </row>
    <row r="1122" spans="1:16" x14ac:dyDescent="0.25">
      <c r="A1122" s="28">
        <v>46288</v>
      </c>
      <c r="B1122" s="7" t="s">
        <v>107</v>
      </c>
      <c r="C1122" s="7" t="s">
        <v>20</v>
      </c>
      <c r="D1122" s="7" t="s">
        <v>22</v>
      </c>
      <c r="E1122" s="7" t="s">
        <v>65</v>
      </c>
      <c r="F1122" s="7" t="s">
        <v>923</v>
      </c>
      <c r="G1122" s="7" t="s">
        <v>924</v>
      </c>
      <c r="H1122" s="26">
        <v>69</v>
      </c>
      <c r="I1122" s="26">
        <v>1</v>
      </c>
      <c r="J1122" s="26">
        <v>0</v>
      </c>
      <c r="K1122" s="26">
        <v>0</v>
      </c>
      <c r="L1122" s="26">
        <v>0</v>
      </c>
      <c r="M1122" s="26">
        <v>1</v>
      </c>
      <c r="N1122" s="26">
        <v>0</v>
      </c>
      <c r="O1122" s="26">
        <v>0</v>
      </c>
      <c r="P1122" s="26">
        <f>IF(AND(IFERROR(INDEX(SP_Aktiv,MATCH(C1122,SP_Liste,0)),TRUE),IFERROR(INDEX(PK_Aktiv,MATCH(E1122,PK_Liste,0)),TRUE),IF(Filter!$L$5="Alle GeVo",TRUE,IF(Filter!$L$5="Nur BÜ-Schlüssel",ISNUMBER(MATCH(H1122,BUESchluessel,0)),IFERROR(INDEX(GV_Aktiv,MATCH(G1122,GV_Liste,0)),Filter!$H$18)))),1,0)</f>
        <v>0</v>
      </c>
    </row>
    <row r="1123" spans="1:16" x14ac:dyDescent="0.25">
      <c r="A1123" s="28">
        <v>46288</v>
      </c>
      <c r="B1123" s="7" t="s">
        <v>107</v>
      </c>
      <c r="C1123" s="7" t="s">
        <v>20</v>
      </c>
      <c r="D1123" s="7" t="s">
        <v>19</v>
      </c>
      <c r="E1123" s="7" t="s">
        <v>33</v>
      </c>
      <c r="F1123" s="7" t="s">
        <v>925</v>
      </c>
      <c r="G1123" s="7" t="s">
        <v>926</v>
      </c>
      <c r="H1123" s="26">
        <v>101</v>
      </c>
      <c r="I1123" s="26">
        <v>1</v>
      </c>
      <c r="J1123" s="26">
        <v>0</v>
      </c>
      <c r="K1123" s="26">
        <v>0</v>
      </c>
      <c r="L1123" s="26">
        <v>0</v>
      </c>
      <c r="M1123" s="26">
        <v>1</v>
      </c>
      <c r="N1123" s="26">
        <v>0</v>
      </c>
      <c r="O1123" s="26">
        <v>0</v>
      </c>
      <c r="P1123" s="26">
        <f>IF(AND(IFERROR(INDEX(SP_Aktiv,MATCH(C1123,SP_Liste,0)),TRUE),IFERROR(INDEX(PK_Aktiv,MATCH(E1123,PK_Liste,0)),TRUE),IF(Filter!$L$5="Alle GeVo",TRUE,IF(Filter!$L$5="Nur BÜ-Schlüssel",ISNUMBER(MATCH(H1123,BUESchluessel,0)),IFERROR(INDEX(GV_Aktiv,MATCH(G1123,GV_Liste,0)),Filter!$H$18)))),1,0)</f>
        <v>1</v>
      </c>
    </row>
    <row r="1124" spans="1:16" x14ac:dyDescent="0.25">
      <c r="A1124" s="28">
        <v>46288</v>
      </c>
      <c r="B1124" s="7" t="s">
        <v>107</v>
      </c>
      <c r="C1124" s="7" t="s">
        <v>20</v>
      </c>
      <c r="D1124" s="7" t="s">
        <v>19</v>
      </c>
      <c r="E1124" s="7" t="s">
        <v>66</v>
      </c>
      <c r="F1124" s="7" t="s">
        <v>597</v>
      </c>
      <c r="G1124" s="7" t="s">
        <v>598</v>
      </c>
      <c r="H1124" s="26">
        <v>610</v>
      </c>
      <c r="I1124" s="26">
        <v>4</v>
      </c>
      <c r="J1124" s="26">
        <v>4</v>
      </c>
      <c r="K1124" s="26">
        <v>0</v>
      </c>
      <c r="L1124" s="26">
        <v>0</v>
      </c>
      <c r="M1124" s="26">
        <v>4</v>
      </c>
      <c r="N1124" s="26">
        <v>0</v>
      </c>
      <c r="O1124" s="26">
        <v>0</v>
      </c>
      <c r="P1124" s="26">
        <f>IF(AND(IFERROR(INDEX(SP_Aktiv,MATCH(C1124,SP_Liste,0)),TRUE),IFERROR(INDEX(PK_Aktiv,MATCH(E1124,PK_Liste,0)),TRUE),IF(Filter!$L$5="Alle GeVo",TRUE,IF(Filter!$L$5="Nur BÜ-Schlüssel",ISNUMBER(MATCH(H1124,BUESchluessel,0)),IFERROR(INDEX(GV_Aktiv,MATCH(G1124,GV_Liste,0)),Filter!$H$18)))),1,0)</f>
        <v>0</v>
      </c>
    </row>
    <row r="1125" spans="1:16" x14ac:dyDescent="0.25">
      <c r="A1125" s="28">
        <v>46288</v>
      </c>
      <c r="B1125" s="7" t="s">
        <v>107</v>
      </c>
      <c r="C1125" s="7" t="s">
        <v>16</v>
      </c>
      <c r="D1125" s="7" t="s">
        <v>15</v>
      </c>
      <c r="E1125" s="7" t="s">
        <v>33</v>
      </c>
      <c r="F1125" s="7" t="s">
        <v>929</v>
      </c>
      <c r="G1125" s="7" t="s">
        <v>912</v>
      </c>
      <c r="H1125" s="26">
        <v>701</v>
      </c>
      <c r="I1125" s="26">
        <v>4</v>
      </c>
      <c r="J1125" s="26">
        <v>0</v>
      </c>
      <c r="K1125" s="26">
        <v>0</v>
      </c>
      <c r="L1125" s="26">
        <v>4</v>
      </c>
      <c r="M1125" s="26">
        <v>0</v>
      </c>
      <c r="N1125" s="26">
        <v>0</v>
      </c>
      <c r="O1125" s="26">
        <v>0</v>
      </c>
      <c r="P1125" s="26">
        <f>IF(AND(IFERROR(INDEX(SP_Aktiv,MATCH(C1125,SP_Liste,0)),TRUE),IFERROR(INDEX(PK_Aktiv,MATCH(E1125,PK_Liste,0)),TRUE),IF(Filter!$L$5="Alle GeVo",TRUE,IF(Filter!$L$5="Nur BÜ-Schlüssel",ISNUMBER(MATCH(H1125,BUESchluessel,0)),IFERROR(INDEX(GV_Aktiv,MATCH(G1125,GV_Liste,0)),Filter!$H$18)))),1,0)</f>
        <v>1</v>
      </c>
    </row>
    <row r="1126" spans="1:16" x14ac:dyDescent="0.25">
      <c r="A1126" s="28">
        <v>46288</v>
      </c>
      <c r="B1126" s="7" t="s">
        <v>107</v>
      </c>
      <c r="C1126" s="7" t="s">
        <v>20</v>
      </c>
      <c r="D1126" s="7" t="s">
        <v>19</v>
      </c>
      <c r="E1126" s="7" t="s">
        <v>33</v>
      </c>
      <c r="F1126" s="7" t="s">
        <v>931</v>
      </c>
      <c r="G1126" s="7" t="s">
        <v>932</v>
      </c>
      <c r="H1126" s="26">
        <v>799</v>
      </c>
      <c r="I1126" s="26">
        <v>2</v>
      </c>
      <c r="J1126" s="26">
        <v>0</v>
      </c>
      <c r="K1126" s="26">
        <v>0</v>
      </c>
      <c r="L1126" s="26">
        <v>0</v>
      </c>
      <c r="M1126" s="26">
        <v>1</v>
      </c>
      <c r="N1126" s="26">
        <v>1</v>
      </c>
      <c r="O1126" s="26">
        <v>0</v>
      </c>
      <c r="P1126" s="26">
        <f>IF(AND(IFERROR(INDEX(SP_Aktiv,MATCH(C1126,SP_Liste,0)),TRUE),IFERROR(INDEX(PK_Aktiv,MATCH(E1126,PK_Liste,0)),TRUE),IF(Filter!$L$5="Alle GeVo",TRUE,IF(Filter!$L$5="Nur BÜ-Schlüssel",ISNUMBER(MATCH(H1126,BUESchluessel,0)),IFERROR(INDEX(GV_Aktiv,MATCH(G1126,GV_Liste,0)),Filter!$H$18)))),1,0)</f>
        <v>1</v>
      </c>
    </row>
    <row r="1127" spans="1:16" x14ac:dyDescent="0.25">
      <c r="A1127" s="28">
        <v>46288</v>
      </c>
      <c r="B1127" s="7" t="s">
        <v>107</v>
      </c>
      <c r="C1127" s="7" t="s">
        <v>20</v>
      </c>
      <c r="D1127" s="7" t="s">
        <v>22</v>
      </c>
      <c r="E1127" s="7" t="s">
        <v>66</v>
      </c>
      <c r="F1127" s="7" t="s">
        <v>629</v>
      </c>
      <c r="G1127" s="7" t="s">
        <v>75</v>
      </c>
      <c r="H1127" s="26">
        <v>108</v>
      </c>
      <c r="I1127" s="26">
        <v>1</v>
      </c>
      <c r="J1127" s="26">
        <v>1</v>
      </c>
      <c r="K1127" s="26">
        <v>0</v>
      </c>
      <c r="L1127" s="26">
        <v>0</v>
      </c>
      <c r="M1127" s="26">
        <v>1</v>
      </c>
      <c r="N1127" s="26">
        <v>0</v>
      </c>
      <c r="O1127" s="26">
        <v>0</v>
      </c>
      <c r="P1127" s="26">
        <f>IF(AND(IFERROR(INDEX(SP_Aktiv,MATCH(C1127,SP_Liste,0)),TRUE),IFERROR(INDEX(PK_Aktiv,MATCH(E1127,PK_Liste,0)),TRUE),IF(Filter!$L$5="Alle GeVo",TRUE,IF(Filter!$L$5="Nur BÜ-Schlüssel",ISNUMBER(MATCH(H1127,BUESchluessel,0)),IFERROR(INDEX(GV_Aktiv,MATCH(G1127,GV_Liste,0)),Filter!$H$18)))),1,0)</f>
        <v>0</v>
      </c>
    </row>
    <row r="1128" spans="1:16" x14ac:dyDescent="0.25">
      <c r="A1128" s="28">
        <v>46288</v>
      </c>
      <c r="B1128" s="7" t="s">
        <v>107</v>
      </c>
      <c r="C1128" s="7" t="s">
        <v>16</v>
      </c>
      <c r="D1128" s="7" t="s">
        <v>15</v>
      </c>
      <c r="E1128" s="7" t="s">
        <v>33</v>
      </c>
      <c r="F1128" s="7" t="s">
        <v>933</v>
      </c>
      <c r="G1128" s="7" t="s">
        <v>934</v>
      </c>
      <c r="H1128" s="26">
        <v>38</v>
      </c>
      <c r="I1128" s="26">
        <v>1</v>
      </c>
      <c r="J1128" s="26">
        <v>0</v>
      </c>
      <c r="K1128" s="26">
        <v>0</v>
      </c>
      <c r="L1128" s="26">
        <v>0</v>
      </c>
      <c r="M1128" s="26">
        <v>1</v>
      </c>
      <c r="N1128" s="26">
        <v>0</v>
      </c>
      <c r="O1128" s="26">
        <v>0</v>
      </c>
      <c r="P1128" s="26">
        <f>IF(AND(IFERROR(INDEX(SP_Aktiv,MATCH(C1128,SP_Liste,0)),TRUE),IFERROR(INDEX(PK_Aktiv,MATCH(E1128,PK_Liste,0)),TRUE),IF(Filter!$L$5="Alle GeVo",TRUE,IF(Filter!$L$5="Nur BÜ-Schlüssel",ISNUMBER(MATCH(H1128,BUESchluessel,0)),IFERROR(INDEX(GV_Aktiv,MATCH(G1128,GV_Liste,0)),Filter!$H$18)))),1,0)</f>
        <v>1</v>
      </c>
    </row>
    <row r="1129" spans="1:16" x14ac:dyDescent="0.25">
      <c r="A1129" s="28">
        <v>46288</v>
      </c>
      <c r="B1129" s="7" t="s">
        <v>107</v>
      </c>
      <c r="C1129" s="7" t="s">
        <v>16</v>
      </c>
      <c r="D1129" s="7" t="s">
        <v>15</v>
      </c>
      <c r="E1129" s="7" t="s">
        <v>33</v>
      </c>
      <c r="F1129" s="7" t="s">
        <v>935</v>
      </c>
      <c r="G1129" s="7" t="s">
        <v>651</v>
      </c>
      <c r="H1129" s="26">
        <v>193</v>
      </c>
      <c r="I1129" s="26">
        <v>2</v>
      </c>
      <c r="J1129" s="26">
        <v>0</v>
      </c>
      <c r="K1129" s="26">
        <v>0</v>
      </c>
      <c r="L1129" s="26">
        <v>0</v>
      </c>
      <c r="M1129" s="26">
        <v>1</v>
      </c>
      <c r="N1129" s="26">
        <v>1</v>
      </c>
      <c r="O1129" s="26">
        <v>0</v>
      </c>
      <c r="P1129" s="26">
        <f>IF(AND(IFERROR(INDEX(SP_Aktiv,MATCH(C1129,SP_Liste,0)),TRUE),IFERROR(INDEX(PK_Aktiv,MATCH(E1129,PK_Liste,0)),TRUE),IF(Filter!$L$5="Alle GeVo",TRUE,IF(Filter!$L$5="Nur BÜ-Schlüssel",ISNUMBER(MATCH(H1129,BUESchluessel,0)),IFERROR(INDEX(GV_Aktiv,MATCH(G1129,GV_Liste,0)),Filter!$H$18)))),1,0)</f>
        <v>1</v>
      </c>
    </row>
    <row r="1130" spans="1:16" x14ac:dyDescent="0.25">
      <c r="A1130" s="28">
        <v>46288</v>
      </c>
      <c r="B1130" s="7" t="s">
        <v>107</v>
      </c>
      <c r="C1130" s="7" t="s">
        <v>16</v>
      </c>
      <c r="D1130" s="7" t="s">
        <v>17</v>
      </c>
      <c r="E1130" s="7" t="s">
        <v>33</v>
      </c>
      <c r="F1130" s="7" t="s">
        <v>936</v>
      </c>
      <c r="G1130" s="7" t="s">
        <v>937</v>
      </c>
      <c r="H1130" s="26">
        <v>278</v>
      </c>
      <c r="I1130" s="26">
        <v>1</v>
      </c>
      <c r="J1130" s="26">
        <v>0</v>
      </c>
      <c r="K1130" s="26">
        <v>0</v>
      </c>
      <c r="L1130" s="26">
        <v>0</v>
      </c>
      <c r="M1130" s="26">
        <v>1</v>
      </c>
      <c r="N1130" s="26">
        <v>0</v>
      </c>
      <c r="O1130" s="26">
        <v>0</v>
      </c>
      <c r="P1130" s="26">
        <f>IF(AND(IFERROR(INDEX(SP_Aktiv,MATCH(C1130,SP_Liste,0)),TRUE),IFERROR(INDEX(PK_Aktiv,MATCH(E1130,PK_Liste,0)),TRUE),IF(Filter!$L$5="Alle GeVo",TRUE,IF(Filter!$L$5="Nur BÜ-Schlüssel",ISNUMBER(MATCH(H1130,BUESchluessel,0)),IFERROR(INDEX(GV_Aktiv,MATCH(G1130,GV_Liste,0)),Filter!$H$18)))),1,0)</f>
        <v>1</v>
      </c>
    </row>
    <row r="1131" spans="1:16" x14ac:dyDescent="0.25">
      <c r="A1131" s="28">
        <v>46288</v>
      </c>
      <c r="B1131" s="7" t="s">
        <v>107</v>
      </c>
      <c r="C1131" s="7" t="s">
        <v>20</v>
      </c>
      <c r="D1131" s="7" t="s">
        <v>19</v>
      </c>
      <c r="E1131" s="7" t="s">
        <v>33</v>
      </c>
      <c r="F1131" s="7" t="s">
        <v>938</v>
      </c>
      <c r="G1131" s="7" t="s">
        <v>939</v>
      </c>
      <c r="H1131" s="26">
        <v>349</v>
      </c>
      <c r="I1131" s="26">
        <v>1</v>
      </c>
      <c r="J1131" s="26">
        <v>0</v>
      </c>
      <c r="K1131" s="26">
        <v>0</v>
      </c>
      <c r="L1131" s="26">
        <v>0</v>
      </c>
      <c r="M1131" s="26">
        <v>1</v>
      </c>
      <c r="N1131" s="26">
        <v>0</v>
      </c>
      <c r="O1131" s="26">
        <v>0</v>
      </c>
      <c r="P1131" s="26">
        <f>IF(AND(IFERROR(INDEX(SP_Aktiv,MATCH(C1131,SP_Liste,0)),TRUE),IFERROR(INDEX(PK_Aktiv,MATCH(E1131,PK_Liste,0)),TRUE),IF(Filter!$L$5="Alle GeVo",TRUE,IF(Filter!$L$5="Nur BÜ-Schlüssel",ISNUMBER(MATCH(H1131,BUESchluessel,0)),IFERROR(INDEX(GV_Aktiv,MATCH(G1131,GV_Liste,0)),Filter!$H$18)))),1,0)</f>
        <v>1</v>
      </c>
    </row>
    <row r="1132" spans="1:16" x14ac:dyDescent="0.25">
      <c r="A1132" s="28">
        <v>46288</v>
      </c>
      <c r="B1132" s="7" t="s">
        <v>107</v>
      </c>
      <c r="C1132" s="7" t="s">
        <v>16</v>
      </c>
      <c r="D1132" s="7" t="s">
        <v>15</v>
      </c>
      <c r="E1132" s="7" t="s">
        <v>67</v>
      </c>
      <c r="F1132" s="7" t="s">
        <v>628</v>
      </c>
      <c r="G1132" s="7" t="s">
        <v>75</v>
      </c>
      <c r="H1132" s="26">
        <v>108</v>
      </c>
      <c r="I1132" s="26">
        <v>2</v>
      </c>
      <c r="J1132" s="26">
        <v>2</v>
      </c>
      <c r="K1132" s="26">
        <v>0</v>
      </c>
      <c r="L1132" s="26">
        <v>0</v>
      </c>
      <c r="M1132" s="26">
        <v>2</v>
      </c>
      <c r="N1132" s="26">
        <v>0</v>
      </c>
      <c r="O1132" s="26">
        <v>0</v>
      </c>
      <c r="P1132" s="26">
        <f>IF(AND(IFERROR(INDEX(SP_Aktiv,MATCH(C1132,SP_Liste,0)),TRUE),IFERROR(INDEX(PK_Aktiv,MATCH(E1132,PK_Liste,0)),TRUE),IF(Filter!$L$5="Alle GeVo",TRUE,IF(Filter!$L$5="Nur BÜ-Schlüssel",ISNUMBER(MATCH(H1132,BUESchluessel,0)),IFERROR(INDEX(GV_Aktiv,MATCH(G1132,GV_Liste,0)),Filter!$H$18)))),1,0)</f>
        <v>0</v>
      </c>
    </row>
    <row r="1133" spans="1:16" x14ac:dyDescent="0.25">
      <c r="A1133" s="28">
        <v>46288</v>
      </c>
      <c r="B1133" s="7" t="s">
        <v>107</v>
      </c>
      <c r="C1133" s="7" t="s">
        <v>14</v>
      </c>
      <c r="D1133" s="7" t="s">
        <v>14</v>
      </c>
      <c r="E1133" s="7" t="s">
        <v>64</v>
      </c>
      <c r="F1133" s="7" t="s">
        <v>940</v>
      </c>
      <c r="G1133" s="7" t="s">
        <v>941</v>
      </c>
      <c r="H1133" s="26">
        <v>5054</v>
      </c>
      <c r="I1133" s="26">
        <v>1</v>
      </c>
      <c r="J1133" s="26">
        <v>0</v>
      </c>
      <c r="K1133" s="26">
        <v>0</v>
      </c>
      <c r="L1133" s="26">
        <v>0</v>
      </c>
      <c r="M1133" s="26">
        <v>1</v>
      </c>
      <c r="N1133" s="26">
        <v>0</v>
      </c>
      <c r="O1133" s="26">
        <v>0</v>
      </c>
      <c r="P1133" s="26">
        <f>IF(AND(IFERROR(INDEX(SP_Aktiv,MATCH(C1133,SP_Liste,0)),TRUE),IFERROR(INDEX(PK_Aktiv,MATCH(E1133,PK_Liste,0)),TRUE),IF(Filter!$L$5="Alle GeVo",TRUE,IF(Filter!$L$5="Nur BÜ-Schlüssel",ISNUMBER(MATCH(H1133,BUESchluessel,0)),IFERROR(INDEX(GV_Aktiv,MATCH(G1133,GV_Liste,0)),Filter!$H$18)))),1,0)</f>
        <v>0</v>
      </c>
    </row>
    <row r="1134" spans="1:16" x14ac:dyDescent="0.25">
      <c r="A1134" s="28">
        <v>46288</v>
      </c>
      <c r="B1134" s="7" t="s">
        <v>107</v>
      </c>
      <c r="C1134" s="7" t="s">
        <v>16</v>
      </c>
      <c r="D1134" s="7" t="s">
        <v>17</v>
      </c>
      <c r="E1134" s="7" t="s">
        <v>65</v>
      </c>
      <c r="F1134" s="7" t="s">
        <v>653</v>
      </c>
      <c r="G1134" s="7" t="s">
        <v>77</v>
      </c>
      <c r="H1134" s="26">
        <v>401</v>
      </c>
      <c r="I1134" s="26">
        <v>1</v>
      </c>
      <c r="J1134" s="26">
        <v>0</v>
      </c>
      <c r="K1134" s="26">
        <v>0</v>
      </c>
      <c r="L1134" s="26">
        <v>0</v>
      </c>
      <c r="M1134" s="26">
        <v>1</v>
      </c>
      <c r="N1134" s="26">
        <v>0</v>
      </c>
      <c r="O1134" s="26">
        <v>0</v>
      </c>
      <c r="P1134" s="26">
        <f>IF(AND(IFERROR(INDEX(SP_Aktiv,MATCH(C1134,SP_Liste,0)),TRUE),IFERROR(INDEX(PK_Aktiv,MATCH(E1134,PK_Liste,0)),TRUE),IF(Filter!$L$5="Alle GeVo",TRUE,IF(Filter!$L$5="Nur BÜ-Schlüssel",ISNUMBER(MATCH(H1134,BUESchluessel,0)),IFERROR(INDEX(GV_Aktiv,MATCH(G1134,GV_Liste,0)),Filter!$H$18)))),1,0)</f>
        <v>0</v>
      </c>
    </row>
    <row r="1135" spans="1:16" x14ac:dyDescent="0.25">
      <c r="A1135" s="28">
        <v>46288</v>
      </c>
      <c r="B1135" s="7" t="s">
        <v>107</v>
      </c>
      <c r="C1135" s="7" t="s">
        <v>16</v>
      </c>
      <c r="D1135" s="7" t="s">
        <v>15</v>
      </c>
      <c r="E1135" s="7" t="s">
        <v>33</v>
      </c>
      <c r="F1135" s="7" t="s">
        <v>942</v>
      </c>
      <c r="G1135" s="7" t="s">
        <v>826</v>
      </c>
      <c r="H1135" s="26">
        <v>83</v>
      </c>
      <c r="I1135" s="26">
        <v>2</v>
      </c>
      <c r="J1135" s="26">
        <v>0</v>
      </c>
      <c r="K1135" s="26">
        <v>0</v>
      </c>
      <c r="L1135" s="26">
        <v>0</v>
      </c>
      <c r="M1135" s="26">
        <v>2</v>
      </c>
      <c r="N1135" s="26">
        <v>0</v>
      </c>
      <c r="O1135" s="26">
        <v>0</v>
      </c>
      <c r="P1135" s="26">
        <f>IF(AND(IFERROR(INDEX(SP_Aktiv,MATCH(C1135,SP_Liste,0)),TRUE),IFERROR(INDEX(PK_Aktiv,MATCH(E1135,PK_Liste,0)),TRUE),IF(Filter!$L$5="Alle GeVo",TRUE,IF(Filter!$L$5="Nur BÜ-Schlüssel",ISNUMBER(MATCH(H1135,BUESchluessel,0)),IFERROR(INDEX(GV_Aktiv,MATCH(G1135,GV_Liste,0)),Filter!$H$18)))),1,0)</f>
        <v>1</v>
      </c>
    </row>
    <row r="1136" spans="1:16" x14ac:dyDescent="0.25">
      <c r="A1136" s="28">
        <v>46288</v>
      </c>
      <c r="B1136" s="7" t="s">
        <v>107</v>
      </c>
      <c r="C1136" s="7" t="s">
        <v>16</v>
      </c>
      <c r="D1136" s="7" t="s">
        <v>15</v>
      </c>
      <c r="E1136" s="7" t="s">
        <v>33</v>
      </c>
      <c r="F1136" s="7" t="s">
        <v>943</v>
      </c>
      <c r="G1136" s="7" t="s">
        <v>555</v>
      </c>
      <c r="H1136" s="26">
        <v>731</v>
      </c>
      <c r="I1136" s="26">
        <v>1</v>
      </c>
      <c r="J1136" s="26">
        <v>0</v>
      </c>
      <c r="K1136" s="26">
        <v>0</v>
      </c>
      <c r="L1136" s="26">
        <v>0</v>
      </c>
      <c r="M1136" s="26">
        <v>1</v>
      </c>
      <c r="N1136" s="26">
        <v>0</v>
      </c>
      <c r="O1136" s="26">
        <v>0</v>
      </c>
      <c r="P1136" s="26">
        <f>IF(AND(IFERROR(INDEX(SP_Aktiv,MATCH(C1136,SP_Liste,0)),TRUE),IFERROR(INDEX(PK_Aktiv,MATCH(E1136,PK_Liste,0)),TRUE),IF(Filter!$L$5="Alle GeVo",TRUE,IF(Filter!$L$5="Nur BÜ-Schlüssel",ISNUMBER(MATCH(H1136,BUESchluessel,0)),IFERROR(INDEX(GV_Aktiv,MATCH(G1136,GV_Liste,0)),Filter!$H$18)))),1,0)</f>
        <v>1</v>
      </c>
    </row>
    <row r="1137" spans="1:16" x14ac:dyDescent="0.25">
      <c r="A1137" s="28">
        <v>46288</v>
      </c>
      <c r="B1137" s="7" t="s">
        <v>107</v>
      </c>
      <c r="C1137" s="7" t="s">
        <v>20</v>
      </c>
      <c r="D1137" s="7" t="s">
        <v>19</v>
      </c>
      <c r="E1137" s="7" t="s">
        <v>33</v>
      </c>
      <c r="F1137" s="7" t="s">
        <v>944</v>
      </c>
      <c r="G1137" s="7" t="s">
        <v>945</v>
      </c>
      <c r="H1137" s="26">
        <v>483</v>
      </c>
      <c r="I1137" s="26">
        <v>1</v>
      </c>
      <c r="J1137" s="26">
        <v>0</v>
      </c>
      <c r="K1137" s="26">
        <v>0</v>
      </c>
      <c r="L1137" s="26">
        <v>0</v>
      </c>
      <c r="M1137" s="26">
        <v>1</v>
      </c>
      <c r="N1137" s="26">
        <v>0</v>
      </c>
      <c r="O1137" s="26">
        <v>0</v>
      </c>
      <c r="P1137" s="26">
        <f>IF(AND(IFERROR(INDEX(SP_Aktiv,MATCH(C1137,SP_Liste,0)),TRUE),IFERROR(INDEX(PK_Aktiv,MATCH(E1137,PK_Liste,0)),TRUE),IF(Filter!$L$5="Alle GeVo",TRUE,IF(Filter!$L$5="Nur BÜ-Schlüssel",ISNUMBER(MATCH(H1137,BUESchluessel,0)),IFERROR(INDEX(GV_Aktiv,MATCH(G1137,GV_Liste,0)),Filter!$H$18)))),1,0)</f>
        <v>1</v>
      </c>
    </row>
    <row r="1138" spans="1:16" x14ac:dyDescent="0.25">
      <c r="A1138" s="28">
        <v>46288</v>
      </c>
      <c r="B1138" s="7" t="s">
        <v>107</v>
      </c>
      <c r="C1138" s="7" t="s">
        <v>20</v>
      </c>
      <c r="D1138" s="7" t="s">
        <v>22</v>
      </c>
      <c r="E1138" s="7" t="s">
        <v>33</v>
      </c>
      <c r="F1138" s="7" t="s">
        <v>946</v>
      </c>
      <c r="G1138" s="7" t="s">
        <v>548</v>
      </c>
      <c r="H1138" s="26">
        <v>73</v>
      </c>
      <c r="I1138" s="26">
        <v>1</v>
      </c>
      <c r="J1138" s="26">
        <v>0</v>
      </c>
      <c r="K1138" s="26">
        <v>0</v>
      </c>
      <c r="L1138" s="26">
        <v>0</v>
      </c>
      <c r="M1138" s="26">
        <v>1</v>
      </c>
      <c r="N1138" s="26">
        <v>0</v>
      </c>
      <c r="O1138" s="26">
        <v>0</v>
      </c>
      <c r="P1138" s="26">
        <f>IF(AND(IFERROR(INDEX(SP_Aktiv,MATCH(C1138,SP_Liste,0)),TRUE),IFERROR(INDEX(PK_Aktiv,MATCH(E1138,PK_Liste,0)),TRUE),IF(Filter!$L$5="Alle GeVo",TRUE,IF(Filter!$L$5="Nur BÜ-Schlüssel",ISNUMBER(MATCH(H1138,BUESchluessel,0)),IFERROR(INDEX(GV_Aktiv,MATCH(G1138,GV_Liste,0)),Filter!$H$18)))),1,0)</f>
        <v>1</v>
      </c>
    </row>
    <row r="1139" spans="1:16" x14ac:dyDescent="0.25">
      <c r="A1139" s="28">
        <v>46288</v>
      </c>
      <c r="B1139" s="7" t="s">
        <v>107</v>
      </c>
      <c r="C1139" s="7" t="s">
        <v>16</v>
      </c>
      <c r="D1139" s="7" t="s">
        <v>15</v>
      </c>
      <c r="E1139" s="7" t="s">
        <v>66</v>
      </c>
      <c r="F1139" s="7" t="s">
        <v>628</v>
      </c>
      <c r="G1139" s="7" t="s">
        <v>75</v>
      </c>
      <c r="H1139" s="26">
        <v>108</v>
      </c>
      <c r="I1139" s="26">
        <v>4</v>
      </c>
      <c r="J1139" s="26">
        <v>4</v>
      </c>
      <c r="K1139" s="26">
        <v>1</v>
      </c>
      <c r="L1139" s="26">
        <v>0</v>
      </c>
      <c r="M1139" s="26">
        <v>4</v>
      </c>
      <c r="N1139" s="26">
        <v>0</v>
      </c>
      <c r="O1139" s="26">
        <v>0</v>
      </c>
      <c r="P1139" s="26">
        <f>IF(AND(IFERROR(INDEX(SP_Aktiv,MATCH(C1139,SP_Liste,0)),TRUE),IFERROR(INDEX(PK_Aktiv,MATCH(E1139,PK_Liste,0)),TRUE),IF(Filter!$L$5="Alle GeVo",TRUE,IF(Filter!$L$5="Nur BÜ-Schlüssel",ISNUMBER(MATCH(H1139,BUESchluessel,0)),IFERROR(INDEX(GV_Aktiv,MATCH(G1139,GV_Liste,0)),Filter!$H$18)))),1,0)</f>
        <v>0</v>
      </c>
    </row>
    <row r="1140" spans="1:16" x14ac:dyDescent="0.25">
      <c r="A1140" s="28">
        <v>46288</v>
      </c>
      <c r="B1140" s="7" t="s">
        <v>107</v>
      </c>
      <c r="C1140" s="7" t="s">
        <v>20</v>
      </c>
      <c r="D1140" s="7" t="s">
        <v>22</v>
      </c>
      <c r="E1140" s="7" t="s">
        <v>33</v>
      </c>
      <c r="F1140" s="7" t="s">
        <v>947</v>
      </c>
      <c r="G1140" s="7" t="s">
        <v>535</v>
      </c>
      <c r="H1140" s="26">
        <v>800</v>
      </c>
      <c r="I1140" s="26">
        <v>2</v>
      </c>
      <c r="J1140" s="26">
        <v>0</v>
      </c>
      <c r="K1140" s="26">
        <v>0</v>
      </c>
      <c r="L1140" s="26">
        <v>0</v>
      </c>
      <c r="M1140" s="26">
        <v>2</v>
      </c>
      <c r="N1140" s="26">
        <v>0</v>
      </c>
      <c r="O1140" s="26">
        <v>0</v>
      </c>
      <c r="P1140" s="26">
        <f>IF(AND(IFERROR(INDEX(SP_Aktiv,MATCH(C1140,SP_Liste,0)),TRUE),IFERROR(INDEX(PK_Aktiv,MATCH(E1140,PK_Liste,0)),TRUE),IF(Filter!$L$5="Alle GeVo",TRUE,IF(Filter!$L$5="Nur BÜ-Schlüssel",ISNUMBER(MATCH(H1140,BUESchluessel,0)),IFERROR(INDEX(GV_Aktiv,MATCH(G1140,GV_Liste,0)),Filter!$H$18)))),1,0)</f>
        <v>1</v>
      </c>
    </row>
    <row r="1141" spans="1:16" x14ac:dyDescent="0.25">
      <c r="A1141" s="28">
        <v>46288</v>
      </c>
      <c r="B1141" s="7" t="s">
        <v>107</v>
      </c>
      <c r="C1141" s="7" t="s">
        <v>20</v>
      </c>
      <c r="D1141" s="7" t="s">
        <v>22</v>
      </c>
      <c r="E1141" s="7" t="s">
        <v>33</v>
      </c>
      <c r="F1141" s="7" t="s">
        <v>948</v>
      </c>
      <c r="G1141" s="7" t="s">
        <v>540</v>
      </c>
      <c r="H1141" s="26">
        <v>404</v>
      </c>
      <c r="I1141" s="26">
        <v>3</v>
      </c>
      <c r="J1141" s="26">
        <v>0</v>
      </c>
      <c r="K1141" s="26">
        <v>0</v>
      </c>
      <c r="L1141" s="26">
        <v>0</v>
      </c>
      <c r="M1141" s="26">
        <v>3</v>
      </c>
      <c r="N1141" s="26">
        <v>0</v>
      </c>
      <c r="O1141" s="26">
        <v>0</v>
      </c>
      <c r="P1141" s="26">
        <f>IF(AND(IFERROR(INDEX(SP_Aktiv,MATCH(C1141,SP_Liste,0)),TRUE),IFERROR(INDEX(PK_Aktiv,MATCH(E1141,PK_Liste,0)),TRUE),IF(Filter!$L$5="Alle GeVo",TRUE,IF(Filter!$L$5="Nur BÜ-Schlüssel",ISNUMBER(MATCH(H1141,BUESchluessel,0)),IFERROR(INDEX(GV_Aktiv,MATCH(G1141,GV_Liste,0)),Filter!$H$18)))),1,0)</f>
        <v>1</v>
      </c>
    </row>
    <row r="1142" spans="1:16" x14ac:dyDescent="0.25">
      <c r="A1142" s="28">
        <v>46288</v>
      </c>
      <c r="B1142" s="7" t="s">
        <v>107</v>
      </c>
      <c r="C1142" s="7" t="s">
        <v>20</v>
      </c>
      <c r="D1142" s="7" t="s">
        <v>23</v>
      </c>
      <c r="E1142" s="7" t="s">
        <v>33</v>
      </c>
      <c r="F1142" s="7" t="s">
        <v>949</v>
      </c>
      <c r="G1142" s="7" t="s">
        <v>532</v>
      </c>
      <c r="H1142" s="26">
        <v>427</v>
      </c>
      <c r="I1142" s="26">
        <v>2</v>
      </c>
      <c r="J1142" s="26">
        <v>0</v>
      </c>
      <c r="K1142" s="26">
        <v>0</v>
      </c>
      <c r="L1142" s="26">
        <v>0</v>
      </c>
      <c r="M1142" s="26">
        <v>2</v>
      </c>
      <c r="N1142" s="26">
        <v>0</v>
      </c>
      <c r="O1142" s="26">
        <v>0</v>
      </c>
      <c r="P1142" s="26">
        <f>IF(AND(IFERROR(INDEX(SP_Aktiv,MATCH(C1142,SP_Liste,0)),TRUE),IFERROR(INDEX(PK_Aktiv,MATCH(E1142,PK_Liste,0)),TRUE),IF(Filter!$L$5="Alle GeVo",TRUE,IF(Filter!$L$5="Nur BÜ-Schlüssel",ISNUMBER(MATCH(H1142,BUESchluessel,0)),IFERROR(INDEX(GV_Aktiv,MATCH(G1142,GV_Liste,0)),Filter!$H$18)))),1,0)</f>
        <v>1</v>
      </c>
    </row>
    <row r="1143" spans="1:16" x14ac:dyDescent="0.25">
      <c r="A1143" s="28">
        <v>46288</v>
      </c>
      <c r="B1143" s="7" t="s">
        <v>107</v>
      </c>
      <c r="C1143" s="7" t="s">
        <v>20</v>
      </c>
      <c r="D1143" s="7" t="s">
        <v>19</v>
      </c>
      <c r="E1143" s="7" t="s">
        <v>33</v>
      </c>
      <c r="F1143" s="7" t="s">
        <v>950</v>
      </c>
      <c r="G1143" s="7" t="s">
        <v>951</v>
      </c>
      <c r="H1143" s="26">
        <v>998</v>
      </c>
      <c r="I1143" s="26">
        <v>1</v>
      </c>
      <c r="J1143" s="26">
        <v>0</v>
      </c>
      <c r="K1143" s="26">
        <v>0</v>
      </c>
      <c r="L1143" s="26">
        <v>0</v>
      </c>
      <c r="M1143" s="26">
        <v>1</v>
      </c>
      <c r="N1143" s="26">
        <v>0</v>
      </c>
      <c r="O1143" s="26">
        <v>0</v>
      </c>
      <c r="P1143" s="26">
        <f>IF(AND(IFERROR(INDEX(SP_Aktiv,MATCH(C1143,SP_Liste,0)),TRUE),IFERROR(INDEX(PK_Aktiv,MATCH(E1143,PK_Liste,0)),TRUE),IF(Filter!$L$5="Alle GeVo",TRUE,IF(Filter!$L$5="Nur BÜ-Schlüssel",ISNUMBER(MATCH(H1143,BUESchluessel,0)),IFERROR(INDEX(GV_Aktiv,MATCH(G1143,GV_Liste,0)),Filter!$H$18)))),1,0)</f>
        <v>1</v>
      </c>
    </row>
    <row r="1144" spans="1:16" x14ac:dyDescent="0.25">
      <c r="A1144" s="28">
        <v>46288</v>
      </c>
      <c r="B1144" s="7" t="s">
        <v>107</v>
      </c>
      <c r="C1144" s="7" t="s">
        <v>20</v>
      </c>
      <c r="D1144" s="7" t="s">
        <v>25</v>
      </c>
      <c r="E1144" s="7" t="s">
        <v>66</v>
      </c>
      <c r="F1144" s="7" t="s">
        <v>626</v>
      </c>
      <c r="G1144" s="7" t="s">
        <v>72</v>
      </c>
      <c r="H1144" s="26">
        <v>39</v>
      </c>
      <c r="I1144" s="26">
        <v>1</v>
      </c>
      <c r="J1144" s="26">
        <v>1</v>
      </c>
      <c r="K1144" s="26">
        <v>0</v>
      </c>
      <c r="L1144" s="26">
        <v>0</v>
      </c>
      <c r="M1144" s="26">
        <v>1</v>
      </c>
      <c r="N1144" s="26">
        <v>0</v>
      </c>
      <c r="O1144" s="26">
        <v>0</v>
      </c>
      <c r="P1144" s="26">
        <f>IF(AND(IFERROR(INDEX(SP_Aktiv,MATCH(C1144,SP_Liste,0)),TRUE),IFERROR(INDEX(PK_Aktiv,MATCH(E1144,PK_Liste,0)),TRUE),IF(Filter!$L$5="Alle GeVo",TRUE,IF(Filter!$L$5="Nur BÜ-Schlüssel",ISNUMBER(MATCH(H1144,BUESchluessel,0)),IFERROR(INDEX(GV_Aktiv,MATCH(G1144,GV_Liste,0)),Filter!$H$18)))),1,0)</f>
        <v>0</v>
      </c>
    </row>
    <row r="1145" spans="1:16" x14ac:dyDescent="0.25">
      <c r="A1145" s="28">
        <v>46288</v>
      </c>
      <c r="B1145" s="7" t="s">
        <v>107</v>
      </c>
      <c r="C1145" s="7" t="s">
        <v>20</v>
      </c>
      <c r="D1145" s="7" t="s">
        <v>19</v>
      </c>
      <c r="E1145" s="7" t="s">
        <v>69</v>
      </c>
      <c r="F1145" s="7" t="s">
        <v>952</v>
      </c>
      <c r="G1145" s="7" t="s">
        <v>953</v>
      </c>
      <c r="H1145" s="26">
        <v>935</v>
      </c>
      <c r="I1145" s="26">
        <v>1</v>
      </c>
      <c r="J1145" s="26">
        <v>0</v>
      </c>
      <c r="K1145" s="26">
        <v>0</v>
      </c>
      <c r="L1145" s="26">
        <v>0</v>
      </c>
      <c r="M1145" s="26">
        <v>1</v>
      </c>
      <c r="N1145" s="26">
        <v>0</v>
      </c>
      <c r="O1145" s="26">
        <v>0</v>
      </c>
      <c r="P1145" s="26">
        <f>IF(AND(IFERROR(INDEX(SP_Aktiv,MATCH(C1145,SP_Liste,0)),TRUE),IFERROR(INDEX(PK_Aktiv,MATCH(E1145,PK_Liste,0)),TRUE),IF(Filter!$L$5="Alle GeVo",TRUE,IF(Filter!$L$5="Nur BÜ-Schlüssel",ISNUMBER(MATCH(H1145,BUESchluessel,0)),IFERROR(INDEX(GV_Aktiv,MATCH(G1145,GV_Liste,0)),Filter!$H$18)))),1,0)</f>
        <v>0</v>
      </c>
    </row>
    <row r="1146" spans="1:16" x14ac:dyDescent="0.25">
      <c r="A1146" s="28">
        <v>46288</v>
      </c>
      <c r="B1146" s="7" t="s">
        <v>107</v>
      </c>
      <c r="C1146" s="7" t="s">
        <v>20</v>
      </c>
      <c r="D1146" s="7" t="s">
        <v>19</v>
      </c>
      <c r="E1146" s="7" t="s">
        <v>69</v>
      </c>
      <c r="F1146" s="7" t="s">
        <v>640</v>
      </c>
      <c r="G1146" s="7" t="s">
        <v>641</v>
      </c>
      <c r="H1146" s="26">
        <v>384</v>
      </c>
      <c r="I1146" s="26">
        <v>1</v>
      </c>
      <c r="J1146" s="26">
        <v>0</v>
      </c>
      <c r="K1146" s="26">
        <v>0</v>
      </c>
      <c r="L1146" s="26">
        <v>0</v>
      </c>
      <c r="M1146" s="26">
        <v>1</v>
      </c>
      <c r="N1146" s="26">
        <v>0</v>
      </c>
      <c r="O1146" s="26">
        <v>0</v>
      </c>
      <c r="P1146" s="26">
        <f>IF(AND(IFERROR(INDEX(SP_Aktiv,MATCH(C1146,SP_Liste,0)),TRUE),IFERROR(INDEX(PK_Aktiv,MATCH(E1146,PK_Liste,0)),TRUE),IF(Filter!$L$5="Alle GeVo",TRUE,IF(Filter!$L$5="Nur BÜ-Schlüssel",ISNUMBER(MATCH(H1146,BUESchluessel,0)),IFERROR(INDEX(GV_Aktiv,MATCH(G1146,GV_Liste,0)),Filter!$H$18)))),1,0)</f>
        <v>0</v>
      </c>
    </row>
    <row r="1147" spans="1:16" x14ac:dyDescent="0.25">
      <c r="A1147" s="28">
        <v>46288</v>
      </c>
      <c r="B1147" s="7" t="s">
        <v>107</v>
      </c>
      <c r="C1147" s="7" t="s">
        <v>20</v>
      </c>
      <c r="D1147" s="7" t="s">
        <v>19</v>
      </c>
      <c r="E1147" s="7" t="s">
        <v>65</v>
      </c>
      <c r="F1147" s="7" t="s">
        <v>878</v>
      </c>
      <c r="G1147" s="7" t="s">
        <v>879</v>
      </c>
      <c r="H1147" s="26">
        <v>22</v>
      </c>
      <c r="I1147" s="26">
        <v>2</v>
      </c>
      <c r="J1147" s="26">
        <v>0</v>
      </c>
      <c r="K1147" s="26">
        <v>0</v>
      </c>
      <c r="L1147" s="26">
        <v>0</v>
      </c>
      <c r="M1147" s="26">
        <v>2</v>
      </c>
      <c r="N1147" s="26">
        <v>0</v>
      </c>
      <c r="O1147" s="26">
        <v>0</v>
      </c>
      <c r="P1147" s="26">
        <f>IF(AND(IFERROR(INDEX(SP_Aktiv,MATCH(C1147,SP_Liste,0)),TRUE),IFERROR(INDEX(PK_Aktiv,MATCH(E1147,PK_Liste,0)),TRUE),IF(Filter!$L$5="Alle GeVo",TRUE,IF(Filter!$L$5="Nur BÜ-Schlüssel",ISNUMBER(MATCH(H1147,BUESchluessel,0)),IFERROR(INDEX(GV_Aktiv,MATCH(G1147,GV_Liste,0)),Filter!$H$18)))),1,0)</f>
        <v>0</v>
      </c>
    </row>
    <row r="1148" spans="1:16" x14ac:dyDescent="0.25">
      <c r="A1148" s="28">
        <v>46288</v>
      </c>
      <c r="B1148" s="7" t="s">
        <v>107</v>
      </c>
      <c r="C1148" s="7" t="s">
        <v>20</v>
      </c>
      <c r="D1148" s="7" t="s">
        <v>19</v>
      </c>
      <c r="E1148" s="7" t="s">
        <v>65</v>
      </c>
      <c r="F1148" s="7" t="s">
        <v>901</v>
      </c>
      <c r="G1148" s="7" t="s">
        <v>902</v>
      </c>
      <c r="H1148" s="26">
        <v>420</v>
      </c>
      <c r="I1148" s="26">
        <v>1</v>
      </c>
      <c r="J1148" s="26">
        <v>0</v>
      </c>
      <c r="K1148" s="26">
        <v>0</v>
      </c>
      <c r="L1148" s="26">
        <v>0</v>
      </c>
      <c r="M1148" s="26">
        <v>1</v>
      </c>
      <c r="N1148" s="26">
        <v>0</v>
      </c>
      <c r="O1148" s="26">
        <v>0</v>
      </c>
      <c r="P1148" s="26">
        <f>IF(AND(IFERROR(INDEX(SP_Aktiv,MATCH(C1148,SP_Liste,0)),TRUE),IFERROR(INDEX(PK_Aktiv,MATCH(E1148,PK_Liste,0)),TRUE),IF(Filter!$L$5="Alle GeVo",TRUE,IF(Filter!$L$5="Nur BÜ-Schlüssel",ISNUMBER(MATCH(H1148,BUESchluessel,0)),IFERROR(INDEX(GV_Aktiv,MATCH(G1148,GV_Liste,0)),Filter!$H$18)))),1,0)</f>
        <v>0</v>
      </c>
    </row>
    <row r="1149" spans="1:16" x14ac:dyDescent="0.25">
      <c r="A1149" s="28">
        <v>46288</v>
      </c>
      <c r="B1149" s="7" t="s">
        <v>107</v>
      </c>
      <c r="C1149" s="7" t="s">
        <v>20</v>
      </c>
      <c r="D1149" s="7" t="s">
        <v>19</v>
      </c>
      <c r="E1149" s="7" t="s">
        <v>33</v>
      </c>
      <c r="F1149" s="7" t="s">
        <v>954</v>
      </c>
      <c r="G1149" s="7" t="s">
        <v>955</v>
      </c>
      <c r="H1149" s="26">
        <v>477</v>
      </c>
      <c r="I1149" s="26">
        <v>1</v>
      </c>
      <c r="J1149" s="26">
        <v>0</v>
      </c>
      <c r="K1149" s="26">
        <v>0</v>
      </c>
      <c r="L1149" s="26">
        <v>0</v>
      </c>
      <c r="M1149" s="26">
        <v>1</v>
      </c>
      <c r="N1149" s="26">
        <v>0</v>
      </c>
      <c r="O1149" s="26">
        <v>0</v>
      </c>
      <c r="P1149" s="26">
        <f>IF(AND(IFERROR(INDEX(SP_Aktiv,MATCH(C1149,SP_Liste,0)),TRUE),IFERROR(INDEX(PK_Aktiv,MATCH(E1149,PK_Liste,0)),TRUE),IF(Filter!$L$5="Alle GeVo",TRUE,IF(Filter!$L$5="Nur BÜ-Schlüssel",ISNUMBER(MATCH(H1149,BUESchluessel,0)),IFERROR(INDEX(GV_Aktiv,MATCH(G1149,GV_Liste,0)),Filter!$H$18)))),1,0)</f>
        <v>1</v>
      </c>
    </row>
    <row r="1150" spans="1:16" x14ac:dyDescent="0.25">
      <c r="A1150" s="28">
        <v>46288</v>
      </c>
      <c r="B1150" s="7" t="s">
        <v>107</v>
      </c>
      <c r="C1150" s="7" t="s">
        <v>16</v>
      </c>
      <c r="D1150" s="7" t="s">
        <v>17</v>
      </c>
      <c r="E1150" s="7" t="s">
        <v>33</v>
      </c>
      <c r="F1150" s="7" t="s">
        <v>956</v>
      </c>
      <c r="G1150" s="7" t="s">
        <v>957</v>
      </c>
      <c r="H1150" s="26">
        <v>253</v>
      </c>
      <c r="I1150" s="26">
        <v>1</v>
      </c>
      <c r="J1150" s="26">
        <v>0</v>
      </c>
      <c r="K1150" s="26">
        <v>0</v>
      </c>
      <c r="L1150" s="26">
        <v>0</v>
      </c>
      <c r="M1150" s="26">
        <v>1</v>
      </c>
      <c r="N1150" s="26">
        <v>0</v>
      </c>
      <c r="O1150" s="26">
        <v>0</v>
      </c>
      <c r="P1150" s="26">
        <f>IF(AND(IFERROR(INDEX(SP_Aktiv,MATCH(C1150,SP_Liste,0)),TRUE),IFERROR(INDEX(PK_Aktiv,MATCH(E1150,PK_Liste,0)),TRUE),IF(Filter!$L$5="Alle GeVo",TRUE,IF(Filter!$L$5="Nur BÜ-Schlüssel",ISNUMBER(MATCH(H1150,BUESchluessel,0)),IFERROR(INDEX(GV_Aktiv,MATCH(G1150,GV_Liste,0)),Filter!$H$18)))),1,0)</f>
        <v>1</v>
      </c>
    </row>
    <row r="1151" spans="1:16" x14ac:dyDescent="0.25">
      <c r="A1151" s="28">
        <v>46288</v>
      </c>
      <c r="B1151" s="7" t="s">
        <v>107</v>
      </c>
      <c r="C1151" s="7" t="s">
        <v>20</v>
      </c>
      <c r="D1151" s="7" t="s">
        <v>19</v>
      </c>
      <c r="E1151" s="7" t="s">
        <v>33</v>
      </c>
      <c r="F1151" s="7" t="s">
        <v>958</v>
      </c>
      <c r="G1151" s="7" t="s">
        <v>959</v>
      </c>
      <c r="H1151" s="26">
        <v>134</v>
      </c>
      <c r="I1151" s="26">
        <v>2</v>
      </c>
      <c r="J1151" s="26">
        <v>0</v>
      </c>
      <c r="K1151" s="26">
        <v>0</v>
      </c>
      <c r="L1151" s="26">
        <v>0</v>
      </c>
      <c r="M1151" s="26">
        <v>2</v>
      </c>
      <c r="N1151" s="26">
        <v>0</v>
      </c>
      <c r="O1151" s="26">
        <v>0</v>
      </c>
      <c r="P1151" s="26">
        <f>IF(AND(IFERROR(INDEX(SP_Aktiv,MATCH(C1151,SP_Liste,0)),TRUE),IFERROR(INDEX(PK_Aktiv,MATCH(E1151,PK_Liste,0)),TRUE),IF(Filter!$L$5="Alle GeVo",TRUE,IF(Filter!$L$5="Nur BÜ-Schlüssel",ISNUMBER(MATCH(H1151,BUESchluessel,0)),IFERROR(INDEX(GV_Aktiv,MATCH(G1151,GV_Liste,0)),Filter!$H$18)))),1,0)</f>
        <v>1</v>
      </c>
    </row>
    <row r="1152" spans="1:16" x14ac:dyDescent="0.25">
      <c r="A1152" s="28">
        <v>46288</v>
      </c>
      <c r="B1152" s="7" t="s">
        <v>107</v>
      </c>
      <c r="C1152" s="7" t="s">
        <v>20</v>
      </c>
      <c r="D1152" s="7" t="s">
        <v>22</v>
      </c>
      <c r="E1152" s="7" t="s">
        <v>33</v>
      </c>
      <c r="F1152" s="7" t="s">
        <v>964</v>
      </c>
      <c r="G1152" s="7" t="s">
        <v>590</v>
      </c>
      <c r="H1152" s="26">
        <v>809</v>
      </c>
      <c r="I1152" s="26">
        <v>1</v>
      </c>
      <c r="J1152" s="26">
        <v>0</v>
      </c>
      <c r="K1152" s="26">
        <v>0</v>
      </c>
      <c r="L1152" s="26">
        <v>0</v>
      </c>
      <c r="M1152" s="26">
        <v>1</v>
      </c>
      <c r="N1152" s="26">
        <v>0</v>
      </c>
      <c r="O1152" s="26">
        <v>0</v>
      </c>
      <c r="P1152" s="26">
        <f>IF(AND(IFERROR(INDEX(SP_Aktiv,MATCH(C1152,SP_Liste,0)),TRUE),IFERROR(INDEX(PK_Aktiv,MATCH(E1152,PK_Liste,0)),TRUE),IF(Filter!$L$5="Alle GeVo",TRUE,IF(Filter!$L$5="Nur BÜ-Schlüssel",ISNUMBER(MATCH(H1152,BUESchluessel,0)),IFERROR(INDEX(GV_Aktiv,MATCH(G1152,GV_Liste,0)),Filter!$H$18)))),1,0)</f>
        <v>1</v>
      </c>
    </row>
    <row r="1153" spans="1:16" x14ac:dyDescent="0.25">
      <c r="A1153" s="28">
        <v>46288</v>
      </c>
      <c r="B1153" s="7" t="s">
        <v>107</v>
      </c>
      <c r="C1153" s="7" t="s">
        <v>14</v>
      </c>
      <c r="D1153" s="7" t="s">
        <v>14</v>
      </c>
      <c r="E1153" s="7" t="s">
        <v>64</v>
      </c>
      <c r="F1153" s="7" t="s">
        <v>965</v>
      </c>
      <c r="G1153" s="7" t="s">
        <v>966</v>
      </c>
      <c r="H1153" s="26">
        <v>5063</v>
      </c>
      <c r="I1153" s="26">
        <v>1</v>
      </c>
      <c r="J1153" s="26">
        <v>0</v>
      </c>
      <c r="K1153" s="26">
        <v>0</v>
      </c>
      <c r="L1153" s="26">
        <v>0</v>
      </c>
      <c r="M1153" s="26">
        <v>1</v>
      </c>
      <c r="N1153" s="26">
        <v>0</v>
      </c>
      <c r="O1153" s="26">
        <v>0</v>
      </c>
      <c r="P1153" s="26">
        <f>IF(AND(IFERROR(INDEX(SP_Aktiv,MATCH(C1153,SP_Liste,0)),TRUE),IFERROR(INDEX(PK_Aktiv,MATCH(E1153,PK_Liste,0)),TRUE),IF(Filter!$L$5="Alle GeVo",TRUE,IF(Filter!$L$5="Nur BÜ-Schlüssel",ISNUMBER(MATCH(H1153,BUESchluessel,0)),IFERROR(INDEX(GV_Aktiv,MATCH(G1153,GV_Liste,0)),Filter!$H$18)))),1,0)</f>
        <v>0</v>
      </c>
    </row>
    <row r="1154" spans="1:16" x14ac:dyDescent="0.25">
      <c r="A1154" s="28">
        <v>46288</v>
      </c>
      <c r="B1154" s="7" t="s">
        <v>107</v>
      </c>
      <c r="C1154" s="7" t="s">
        <v>14</v>
      </c>
      <c r="D1154" s="7" t="s">
        <v>14</v>
      </c>
      <c r="E1154" s="7" t="s">
        <v>34</v>
      </c>
      <c r="F1154" s="7" t="s">
        <v>967</v>
      </c>
      <c r="G1154" s="7" t="s">
        <v>968</v>
      </c>
      <c r="H1154" s="26">
        <v>6014</v>
      </c>
      <c r="I1154" s="26">
        <v>1</v>
      </c>
      <c r="J1154" s="26">
        <v>0</v>
      </c>
      <c r="K1154" s="26">
        <v>0</v>
      </c>
      <c r="L1154" s="26">
        <v>0</v>
      </c>
      <c r="M1154" s="26">
        <v>1</v>
      </c>
      <c r="N1154" s="26">
        <v>0</v>
      </c>
      <c r="O1154" s="26">
        <v>0</v>
      </c>
      <c r="P1154" s="26">
        <f>IF(AND(IFERROR(INDEX(SP_Aktiv,MATCH(C1154,SP_Liste,0)),TRUE),IFERROR(INDEX(PK_Aktiv,MATCH(E1154,PK_Liste,0)),TRUE),IF(Filter!$L$5="Alle GeVo",TRUE,IF(Filter!$L$5="Nur BÜ-Schlüssel",ISNUMBER(MATCH(H1154,BUESchluessel,0)),IFERROR(INDEX(GV_Aktiv,MATCH(G1154,GV_Liste,0)),Filter!$H$18)))),1,0)</f>
        <v>1</v>
      </c>
    </row>
    <row r="1155" spans="1:16" x14ac:dyDescent="0.25">
      <c r="A1155" s="28">
        <v>46288</v>
      </c>
      <c r="B1155" s="7" t="s">
        <v>107</v>
      </c>
      <c r="C1155" s="7" t="s">
        <v>16</v>
      </c>
      <c r="D1155" s="7" t="s">
        <v>15</v>
      </c>
      <c r="E1155" s="7" t="s">
        <v>65</v>
      </c>
      <c r="F1155" s="7" t="s">
        <v>660</v>
      </c>
      <c r="G1155" s="7" t="s">
        <v>615</v>
      </c>
      <c r="H1155" s="26">
        <v>399</v>
      </c>
      <c r="I1155" s="26">
        <v>2</v>
      </c>
      <c r="J1155" s="26">
        <v>0</v>
      </c>
      <c r="K1155" s="26">
        <v>0</v>
      </c>
      <c r="L1155" s="26">
        <v>0</v>
      </c>
      <c r="M1155" s="26">
        <v>2</v>
      </c>
      <c r="N1155" s="26">
        <v>0</v>
      </c>
      <c r="O1155" s="26">
        <v>0</v>
      </c>
      <c r="P1155" s="26">
        <f>IF(AND(IFERROR(INDEX(SP_Aktiv,MATCH(C1155,SP_Liste,0)),TRUE),IFERROR(INDEX(PK_Aktiv,MATCH(E1155,PK_Liste,0)),TRUE),IF(Filter!$L$5="Alle GeVo",TRUE,IF(Filter!$L$5="Nur BÜ-Schlüssel",ISNUMBER(MATCH(H1155,BUESchluessel,0)),IFERROR(INDEX(GV_Aktiv,MATCH(G1155,GV_Liste,0)),Filter!$H$18)))),1,0)</f>
        <v>0</v>
      </c>
    </row>
    <row r="1156" spans="1:16" x14ac:dyDescent="0.25">
      <c r="A1156" s="28">
        <v>46288</v>
      </c>
      <c r="B1156" s="7" t="s">
        <v>107</v>
      </c>
      <c r="C1156" s="7" t="s">
        <v>20</v>
      </c>
      <c r="D1156" s="7" t="s">
        <v>21</v>
      </c>
      <c r="E1156" s="7" t="s">
        <v>33</v>
      </c>
      <c r="F1156" s="7" t="s">
        <v>969</v>
      </c>
      <c r="G1156" s="7" t="s">
        <v>970</v>
      </c>
      <c r="H1156" s="26">
        <v>31</v>
      </c>
      <c r="I1156" s="26">
        <v>1</v>
      </c>
      <c r="J1156" s="26">
        <v>0</v>
      </c>
      <c r="K1156" s="26">
        <v>0</v>
      </c>
      <c r="L1156" s="26">
        <v>0</v>
      </c>
      <c r="M1156" s="26">
        <v>1</v>
      </c>
      <c r="N1156" s="26">
        <v>0</v>
      </c>
      <c r="O1156" s="26">
        <v>0</v>
      </c>
      <c r="P1156" s="26">
        <f>IF(AND(IFERROR(INDEX(SP_Aktiv,MATCH(C1156,SP_Liste,0)),TRUE),IFERROR(INDEX(PK_Aktiv,MATCH(E1156,PK_Liste,0)),TRUE),IF(Filter!$L$5="Alle GeVo",TRUE,IF(Filter!$L$5="Nur BÜ-Schlüssel",ISNUMBER(MATCH(H1156,BUESchluessel,0)),IFERROR(INDEX(GV_Aktiv,MATCH(G1156,GV_Liste,0)),Filter!$H$18)))),1,0)</f>
        <v>1</v>
      </c>
    </row>
    <row r="1157" spans="1:16" x14ac:dyDescent="0.25">
      <c r="A1157" s="28">
        <v>46288</v>
      </c>
      <c r="B1157" s="7" t="s">
        <v>107</v>
      </c>
      <c r="C1157" s="7" t="s">
        <v>14</v>
      </c>
      <c r="D1157" s="7" t="s">
        <v>14</v>
      </c>
      <c r="E1157" s="7" t="s">
        <v>69</v>
      </c>
      <c r="F1157" s="7" t="s">
        <v>681</v>
      </c>
      <c r="G1157" s="7" t="s">
        <v>682</v>
      </c>
      <c r="H1157" s="26">
        <v>6032</v>
      </c>
      <c r="I1157" s="26">
        <v>3</v>
      </c>
      <c r="J1157" s="26">
        <v>0</v>
      </c>
      <c r="K1157" s="26">
        <v>0</v>
      </c>
      <c r="L1157" s="26">
        <v>0</v>
      </c>
      <c r="M1157" s="26">
        <v>3</v>
      </c>
      <c r="N1157" s="26">
        <v>0</v>
      </c>
      <c r="O1157" s="26">
        <v>0</v>
      </c>
      <c r="P1157" s="26">
        <f>IF(AND(IFERROR(INDEX(SP_Aktiv,MATCH(C1157,SP_Liste,0)),TRUE),IFERROR(INDEX(PK_Aktiv,MATCH(E1157,PK_Liste,0)),TRUE),IF(Filter!$L$5="Alle GeVo",TRUE,IF(Filter!$L$5="Nur BÜ-Schlüssel",ISNUMBER(MATCH(H1157,BUESchluessel,0)),IFERROR(INDEX(GV_Aktiv,MATCH(G1157,GV_Liste,0)),Filter!$H$18)))),1,0)</f>
        <v>0</v>
      </c>
    </row>
    <row r="1158" spans="1:16" x14ac:dyDescent="0.25">
      <c r="A1158" s="28">
        <v>46288</v>
      </c>
      <c r="B1158" s="7" t="s">
        <v>107</v>
      </c>
      <c r="C1158" s="7" t="s">
        <v>14</v>
      </c>
      <c r="D1158" s="7" t="s">
        <v>14</v>
      </c>
      <c r="E1158" s="7" t="s">
        <v>35</v>
      </c>
      <c r="F1158" s="7" t="s">
        <v>517</v>
      </c>
      <c r="G1158" s="7" t="s">
        <v>84</v>
      </c>
      <c r="H1158" s="26">
        <v>6065</v>
      </c>
      <c r="I1158" s="26">
        <v>2</v>
      </c>
      <c r="J1158" s="26">
        <v>0</v>
      </c>
      <c r="K1158" s="26">
        <v>0</v>
      </c>
      <c r="L1158" s="26">
        <v>0</v>
      </c>
      <c r="M1158" s="26">
        <v>2</v>
      </c>
      <c r="N1158" s="26">
        <v>0</v>
      </c>
      <c r="O1158" s="26">
        <v>0</v>
      </c>
      <c r="P1158" s="26">
        <f>IF(AND(IFERROR(INDEX(SP_Aktiv,MATCH(C1158,SP_Liste,0)),TRUE),IFERROR(INDEX(PK_Aktiv,MATCH(E1158,PK_Liste,0)),TRUE),IF(Filter!$L$5="Alle GeVo",TRUE,IF(Filter!$L$5="Nur BÜ-Schlüssel",ISNUMBER(MATCH(H1158,BUESchluessel,0)),IFERROR(INDEX(GV_Aktiv,MATCH(G1158,GV_Liste,0)),Filter!$H$18)))),1,0)</f>
        <v>1</v>
      </c>
    </row>
    <row r="1159" spans="1:16" x14ac:dyDescent="0.25">
      <c r="A1159" s="28">
        <v>46288</v>
      </c>
      <c r="B1159" s="7" t="s">
        <v>107</v>
      </c>
      <c r="C1159" s="7" t="s">
        <v>14</v>
      </c>
      <c r="D1159" s="7" t="s">
        <v>14</v>
      </c>
      <c r="E1159" s="7" t="s">
        <v>35</v>
      </c>
      <c r="F1159" s="7" t="s">
        <v>681</v>
      </c>
      <c r="G1159" s="7" t="s">
        <v>682</v>
      </c>
      <c r="H1159" s="26">
        <v>6032</v>
      </c>
      <c r="I1159" s="26">
        <v>1</v>
      </c>
      <c r="J1159" s="26">
        <v>0</v>
      </c>
      <c r="K1159" s="26">
        <v>0</v>
      </c>
      <c r="L1159" s="26">
        <v>0</v>
      </c>
      <c r="M1159" s="26">
        <v>1</v>
      </c>
      <c r="N1159" s="26">
        <v>0</v>
      </c>
      <c r="O1159" s="26">
        <v>0</v>
      </c>
      <c r="P1159" s="26">
        <f>IF(AND(IFERROR(INDEX(SP_Aktiv,MATCH(C1159,SP_Liste,0)),TRUE),IFERROR(INDEX(PK_Aktiv,MATCH(E1159,PK_Liste,0)),TRUE),IF(Filter!$L$5="Alle GeVo",TRUE,IF(Filter!$L$5="Nur BÜ-Schlüssel",ISNUMBER(MATCH(H1159,BUESchluessel,0)),IFERROR(INDEX(GV_Aktiv,MATCH(G1159,GV_Liste,0)),Filter!$H$18)))),1,0)</f>
        <v>1</v>
      </c>
    </row>
    <row r="1160" spans="1:16" x14ac:dyDescent="0.25">
      <c r="A1160" s="28">
        <v>46288</v>
      </c>
      <c r="B1160" s="7" t="s">
        <v>107</v>
      </c>
      <c r="C1160" s="7" t="s">
        <v>14</v>
      </c>
      <c r="D1160" s="7" t="s">
        <v>14</v>
      </c>
      <c r="E1160" s="7" t="s">
        <v>35</v>
      </c>
      <c r="F1160" s="7" t="s">
        <v>518</v>
      </c>
      <c r="G1160" s="7" t="s">
        <v>519</v>
      </c>
      <c r="H1160" s="26">
        <v>5077</v>
      </c>
      <c r="I1160" s="26">
        <v>1</v>
      </c>
      <c r="J1160" s="26">
        <v>0</v>
      </c>
      <c r="K1160" s="26">
        <v>0</v>
      </c>
      <c r="L1160" s="26">
        <v>0</v>
      </c>
      <c r="M1160" s="26">
        <v>1</v>
      </c>
      <c r="N1160" s="26">
        <v>0</v>
      </c>
      <c r="O1160" s="26">
        <v>0</v>
      </c>
      <c r="P1160" s="26">
        <f>IF(AND(IFERROR(INDEX(SP_Aktiv,MATCH(C1160,SP_Liste,0)),TRUE),IFERROR(INDEX(PK_Aktiv,MATCH(E1160,PK_Liste,0)),TRUE),IF(Filter!$L$5="Alle GeVo",TRUE,IF(Filter!$L$5="Nur BÜ-Schlüssel",ISNUMBER(MATCH(H1160,BUESchluessel,0)),IFERROR(INDEX(GV_Aktiv,MATCH(G1160,GV_Liste,0)),Filter!$H$18)))),1,0)</f>
        <v>1</v>
      </c>
    </row>
    <row r="1161" spans="1:16" x14ac:dyDescent="0.25">
      <c r="A1161" s="28">
        <v>46288</v>
      </c>
      <c r="B1161" s="7" t="s">
        <v>107</v>
      </c>
      <c r="C1161" s="7" t="s">
        <v>14</v>
      </c>
      <c r="D1161" s="7" t="s">
        <v>14</v>
      </c>
      <c r="E1161" s="7" t="s">
        <v>69</v>
      </c>
      <c r="F1161" s="7" t="s">
        <v>637</v>
      </c>
      <c r="G1161" s="7" t="s">
        <v>638</v>
      </c>
      <c r="H1161" s="26">
        <v>5030</v>
      </c>
      <c r="I1161" s="26">
        <v>3</v>
      </c>
      <c r="J1161" s="26">
        <v>0</v>
      </c>
      <c r="K1161" s="26">
        <v>2</v>
      </c>
      <c r="L1161" s="26">
        <v>0</v>
      </c>
      <c r="M1161" s="26">
        <v>1</v>
      </c>
      <c r="N1161" s="26">
        <v>2</v>
      </c>
      <c r="O1161" s="26">
        <v>0</v>
      </c>
      <c r="P1161" s="26">
        <f>IF(AND(IFERROR(INDEX(SP_Aktiv,MATCH(C1161,SP_Liste,0)),TRUE),IFERROR(INDEX(PK_Aktiv,MATCH(E1161,PK_Liste,0)),TRUE),IF(Filter!$L$5="Alle GeVo",TRUE,IF(Filter!$L$5="Nur BÜ-Schlüssel",ISNUMBER(MATCH(H1161,BUESchluessel,0)),IFERROR(INDEX(GV_Aktiv,MATCH(G1161,GV_Liste,0)),Filter!$H$18)))),1,0)</f>
        <v>0</v>
      </c>
    </row>
    <row r="1162" spans="1:16" x14ac:dyDescent="0.25">
      <c r="A1162" s="28">
        <v>46288</v>
      </c>
      <c r="B1162" s="7" t="s">
        <v>107</v>
      </c>
      <c r="C1162" s="7" t="s">
        <v>14</v>
      </c>
      <c r="D1162" s="7" t="s">
        <v>14</v>
      </c>
      <c r="E1162" s="7" t="s">
        <v>69</v>
      </c>
      <c r="F1162" s="7" t="s">
        <v>757</v>
      </c>
      <c r="G1162" s="7" t="s">
        <v>758</v>
      </c>
      <c r="H1162" s="26">
        <v>6083</v>
      </c>
      <c r="I1162" s="26">
        <v>6</v>
      </c>
      <c r="J1162" s="26">
        <v>0</v>
      </c>
      <c r="K1162" s="26">
        <v>0</v>
      </c>
      <c r="L1162" s="26">
        <v>0</v>
      </c>
      <c r="M1162" s="26">
        <v>3</v>
      </c>
      <c r="N1162" s="26">
        <v>3</v>
      </c>
      <c r="O1162" s="26">
        <v>0</v>
      </c>
      <c r="P1162" s="26">
        <f>IF(AND(IFERROR(INDEX(SP_Aktiv,MATCH(C1162,SP_Liste,0)),TRUE),IFERROR(INDEX(PK_Aktiv,MATCH(E1162,PK_Liste,0)),TRUE),IF(Filter!$L$5="Alle GeVo",TRUE,IF(Filter!$L$5="Nur BÜ-Schlüssel",ISNUMBER(MATCH(H1162,BUESchluessel,0)),IFERROR(INDEX(GV_Aktiv,MATCH(G1162,GV_Liste,0)),Filter!$H$18)))),1,0)</f>
        <v>0</v>
      </c>
    </row>
    <row r="1163" spans="1:16" x14ac:dyDescent="0.25">
      <c r="A1163" s="28">
        <v>46288</v>
      </c>
      <c r="B1163" s="7" t="s">
        <v>107</v>
      </c>
      <c r="C1163" s="7" t="s">
        <v>20</v>
      </c>
      <c r="D1163" s="7" t="s">
        <v>19</v>
      </c>
      <c r="E1163" s="7" t="s">
        <v>33</v>
      </c>
      <c r="F1163" s="7" t="s">
        <v>971</v>
      </c>
      <c r="G1163" s="7" t="s">
        <v>972</v>
      </c>
      <c r="H1163" s="26">
        <v>947</v>
      </c>
      <c r="I1163" s="26">
        <v>1</v>
      </c>
      <c r="J1163" s="26">
        <v>0</v>
      </c>
      <c r="K1163" s="26">
        <v>0</v>
      </c>
      <c r="L1163" s="26">
        <v>0</v>
      </c>
      <c r="M1163" s="26">
        <v>1</v>
      </c>
      <c r="N1163" s="26">
        <v>0</v>
      </c>
      <c r="O1163" s="26">
        <v>0</v>
      </c>
      <c r="P1163" s="26">
        <f>IF(AND(IFERROR(INDEX(SP_Aktiv,MATCH(C1163,SP_Liste,0)),TRUE),IFERROR(INDEX(PK_Aktiv,MATCH(E1163,PK_Liste,0)),TRUE),IF(Filter!$L$5="Alle GeVo",TRUE,IF(Filter!$L$5="Nur BÜ-Schlüssel",ISNUMBER(MATCH(H1163,BUESchluessel,0)),IFERROR(INDEX(GV_Aktiv,MATCH(G1163,GV_Liste,0)),Filter!$H$18)))),1,0)</f>
        <v>1</v>
      </c>
    </row>
    <row r="1164" spans="1:16" x14ac:dyDescent="0.25">
      <c r="A1164" s="28">
        <v>46288</v>
      </c>
      <c r="B1164" s="7" t="s">
        <v>107</v>
      </c>
      <c r="C1164" s="7" t="s">
        <v>20</v>
      </c>
      <c r="D1164" s="7" t="s">
        <v>19</v>
      </c>
      <c r="E1164" s="7" t="s">
        <v>65</v>
      </c>
      <c r="F1164" s="7" t="s">
        <v>585</v>
      </c>
      <c r="G1164" s="7" t="s">
        <v>529</v>
      </c>
      <c r="H1164" s="26">
        <v>97</v>
      </c>
      <c r="I1164" s="26">
        <v>2</v>
      </c>
      <c r="J1164" s="26">
        <v>0</v>
      </c>
      <c r="K1164" s="26">
        <v>0</v>
      </c>
      <c r="L1164" s="26">
        <v>0</v>
      </c>
      <c r="M1164" s="26">
        <v>2</v>
      </c>
      <c r="N1164" s="26">
        <v>0</v>
      </c>
      <c r="O1164" s="26">
        <v>0</v>
      </c>
      <c r="P1164" s="26">
        <f>IF(AND(IFERROR(INDEX(SP_Aktiv,MATCH(C1164,SP_Liste,0)),TRUE),IFERROR(INDEX(PK_Aktiv,MATCH(E1164,PK_Liste,0)),TRUE),IF(Filter!$L$5="Alle GeVo",TRUE,IF(Filter!$L$5="Nur BÜ-Schlüssel",ISNUMBER(MATCH(H1164,BUESchluessel,0)),IFERROR(INDEX(GV_Aktiv,MATCH(G1164,GV_Liste,0)),Filter!$H$18)))),1,0)</f>
        <v>0</v>
      </c>
    </row>
    <row r="1165" spans="1:16" x14ac:dyDescent="0.25">
      <c r="A1165" s="28">
        <v>46288</v>
      </c>
      <c r="B1165" s="7" t="s">
        <v>107</v>
      </c>
      <c r="C1165" s="7" t="s">
        <v>20</v>
      </c>
      <c r="D1165" s="7" t="s">
        <v>25</v>
      </c>
      <c r="E1165" s="7" t="s">
        <v>33</v>
      </c>
      <c r="F1165" s="7" t="s">
        <v>973</v>
      </c>
      <c r="G1165" s="7" t="s">
        <v>529</v>
      </c>
      <c r="H1165" s="26">
        <v>97</v>
      </c>
      <c r="I1165" s="26">
        <v>1</v>
      </c>
      <c r="J1165" s="26">
        <v>0</v>
      </c>
      <c r="K1165" s="26">
        <v>0</v>
      </c>
      <c r="L1165" s="26">
        <v>0</v>
      </c>
      <c r="M1165" s="26">
        <v>1</v>
      </c>
      <c r="N1165" s="26">
        <v>0</v>
      </c>
      <c r="O1165" s="26">
        <v>0</v>
      </c>
      <c r="P1165" s="26">
        <f>IF(AND(IFERROR(INDEX(SP_Aktiv,MATCH(C1165,SP_Liste,0)),TRUE),IFERROR(INDEX(PK_Aktiv,MATCH(E1165,PK_Liste,0)),TRUE),IF(Filter!$L$5="Alle GeVo",TRUE,IF(Filter!$L$5="Nur BÜ-Schlüssel",ISNUMBER(MATCH(H1165,BUESchluessel,0)),IFERROR(INDEX(GV_Aktiv,MATCH(G1165,GV_Liste,0)),Filter!$H$18)))),1,0)</f>
        <v>1</v>
      </c>
    </row>
    <row r="1166" spans="1:16" x14ac:dyDescent="0.25">
      <c r="A1166" s="28">
        <v>46288</v>
      </c>
      <c r="B1166" s="7" t="s">
        <v>107</v>
      </c>
      <c r="C1166" s="7" t="s">
        <v>20</v>
      </c>
      <c r="D1166" s="7" t="s">
        <v>19</v>
      </c>
      <c r="E1166" s="7" t="s">
        <v>69</v>
      </c>
      <c r="F1166" s="7" t="s">
        <v>585</v>
      </c>
      <c r="G1166" s="7" t="s">
        <v>529</v>
      </c>
      <c r="H1166" s="26">
        <v>97</v>
      </c>
      <c r="I1166" s="26">
        <v>1</v>
      </c>
      <c r="J1166" s="26">
        <v>0</v>
      </c>
      <c r="K1166" s="26">
        <v>1</v>
      </c>
      <c r="L1166" s="26">
        <v>0</v>
      </c>
      <c r="M1166" s="26">
        <v>1</v>
      </c>
      <c r="N1166" s="26">
        <v>0</v>
      </c>
      <c r="O1166" s="26">
        <v>0</v>
      </c>
      <c r="P1166" s="26">
        <f>IF(AND(IFERROR(INDEX(SP_Aktiv,MATCH(C1166,SP_Liste,0)),TRUE),IFERROR(INDEX(PK_Aktiv,MATCH(E1166,PK_Liste,0)),TRUE),IF(Filter!$L$5="Alle GeVo",TRUE,IF(Filter!$L$5="Nur BÜ-Schlüssel",ISNUMBER(MATCH(H1166,BUESchluessel,0)),IFERROR(INDEX(GV_Aktiv,MATCH(G1166,GV_Liste,0)),Filter!$H$18)))),1,0)</f>
        <v>0</v>
      </c>
    </row>
    <row r="1167" spans="1:16" x14ac:dyDescent="0.25">
      <c r="A1167" s="28">
        <v>46288</v>
      </c>
      <c r="B1167" s="7" t="s">
        <v>107</v>
      </c>
      <c r="C1167" s="7" t="s">
        <v>20</v>
      </c>
      <c r="D1167" s="7" t="s">
        <v>19</v>
      </c>
      <c r="E1167" s="7" t="s">
        <v>33</v>
      </c>
      <c r="F1167" s="7" t="s">
        <v>974</v>
      </c>
      <c r="G1167" s="7" t="s">
        <v>806</v>
      </c>
      <c r="H1167" s="26">
        <v>434</v>
      </c>
      <c r="I1167" s="26">
        <v>4</v>
      </c>
      <c r="J1167" s="26">
        <v>0</v>
      </c>
      <c r="K1167" s="26">
        <v>0</v>
      </c>
      <c r="L1167" s="26">
        <v>0</v>
      </c>
      <c r="M1167" s="26">
        <v>3</v>
      </c>
      <c r="N1167" s="26">
        <v>1</v>
      </c>
      <c r="O1167" s="26">
        <v>0</v>
      </c>
      <c r="P1167" s="26">
        <f>IF(AND(IFERROR(INDEX(SP_Aktiv,MATCH(C1167,SP_Liste,0)),TRUE),IFERROR(INDEX(PK_Aktiv,MATCH(E1167,PK_Liste,0)),TRUE),IF(Filter!$L$5="Alle GeVo",TRUE,IF(Filter!$L$5="Nur BÜ-Schlüssel",ISNUMBER(MATCH(H1167,BUESchluessel,0)),IFERROR(INDEX(GV_Aktiv,MATCH(G1167,GV_Liste,0)),Filter!$H$18)))),1,0)</f>
        <v>1</v>
      </c>
    </row>
    <row r="1168" spans="1:16" x14ac:dyDescent="0.25">
      <c r="A1168" s="28">
        <v>46288</v>
      </c>
      <c r="B1168" s="7" t="s">
        <v>107</v>
      </c>
      <c r="C1168" s="7" t="s">
        <v>16</v>
      </c>
      <c r="D1168" s="7" t="s">
        <v>15</v>
      </c>
      <c r="E1168" s="7" t="s">
        <v>33</v>
      </c>
      <c r="F1168" s="7" t="s">
        <v>975</v>
      </c>
      <c r="G1168" s="7" t="s">
        <v>902</v>
      </c>
      <c r="H1168" s="26">
        <v>420</v>
      </c>
      <c r="I1168" s="26">
        <v>1</v>
      </c>
      <c r="J1168" s="26">
        <v>0</v>
      </c>
      <c r="K1168" s="26">
        <v>0</v>
      </c>
      <c r="L1168" s="26">
        <v>0</v>
      </c>
      <c r="M1168" s="26">
        <v>1</v>
      </c>
      <c r="N1168" s="26">
        <v>0</v>
      </c>
      <c r="O1168" s="26">
        <v>0</v>
      </c>
      <c r="P1168" s="26">
        <f>IF(AND(IFERROR(INDEX(SP_Aktiv,MATCH(C1168,SP_Liste,0)),TRUE),IFERROR(INDEX(PK_Aktiv,MATCH(E1168,PK_Liste,0)),TRUE),IF(Filter!$L$5="Alle GeVo",TRUE,IF(Filter!$L$5="Nur BÜ-Schlüssel",ISNUMBER(MATCH(H1168,BUESchluessel,0)),IFERROR(INDEX(GV_Aktiv,MATCH(G1168,GV_Liste,0)),Filter!$H$18)))),1,0)</f>
        <v>1</v>
      </c>
    </row>
    <row r="1169" spans="1:16" x14ac:dyDescent="0.25">
      <c r="A1169" s="28">
        <v>46288</v>
      </c>
      <c r="B1169" s="7" t="s">
        <v>107</v>
      </c>
      <c r="C1169" s="7" t="s">
        <v>16</v>
      </c>
      <c r="D1169" s="7" t="s">
        <v>17</v>
      </c>
      <c r="E1169" s="7" t="s">
        <v>33</v>
      </c>
      <c r="F1169" s="7" t="s">
        <v>976</v>
      </c>
      <c r="G1169" s="7" t="s">
        <v>977</v>
      </c>
      <c r="H1169" s="26">
        <v>77</v>
      </c>
      <c r="I1169" s="26">
        <v>1</v>
      </c>
      <c r="J1169" s="26">
        <v>0</v>
      </c>
      <c r="K1169" s="26">
        <v>0</v>
      </c>
      <c r="L1169" s="26">
        <v>0</v>
      </c>
      <c r="M1169" s="26">
        <v>1</v>
      </c>
      <c r="N1169" s="26">
        <v>0</v>
      </c>
      <c r="O1169" s="26">
        <v>0</v>
      </c>
      <c r="P1169" s="26">
        <f>IF(AND(IFERROR(INDEX(SP_Aktiv,MATCH(C1169,SP_Liste,0)),TRUE),IFERROR(INDEX(PK_Aktiv,MATCH(E1169,PK_Liste,0)),TRUE),IF(Filter!$L$5="Alle GeVo",TRUE,IF(Filter!$L$5="Nur BÜ-Schlüssel",ISNUMBER(MATCH(H1169,BUESchluessel,0)),IFERROR(INDEX(GV_Aktiv,MATCH(G1169,GV_Liste,0)),Filter!$H$18)))),1,0)</f>
        <v>1</v>
      </c>
    </row>
    <row r="1170" spans="1:16" x14ac:dyDescent="0.25">
      <c r="A1170" s="28">
        <v>46288</v>
      </c>
      <c r="B1170" s="7" t="s">
        <v>107</v>
      </c>
      <c r="C1170" s="7" t="s">
        <v>20</v>
      </c>
      <c r="D1170" s="7" t="s">
        <v>19</v>
      </c>
      <c r="E1170" s="7" t="s">
        <v>65</v>
      </c>
      <c r="F1170" s="7" t="s">
        <v>531</v>
      </c>
      <c r="G1170" s="7" t="s">
        <v>532</v>
      </c>
      <c r="H1170" s="26">
        <v>427</v>
      </c>
      <c r="I1170" s="26">
        <v>1</v>
      </c>
      <c r="J1170" s="26">
        <v>0</v>
      </c>
      <c r="K1170" s="26">
        <v>0</v>
      </c>
      <c r="L1170" s="26">
        <v>0</v>
      </c>
      <c r="M1170" s="26">
        <v>1</v>
      </c>
      <c r="N1170" s="26">
        <v>0</v>
      </c>
      <c r="O1170" s="26">
        <v>0</v>
      </c>
      <c r="P1170" s="26">
        <f>IF(AND(IFERROR(INDEX(SP_Aktiv,MATCH(C1170,SP_Liste,0)),TRUE),IFERROR(INDEX(PK_Aktiv,MATCH(E1170,PK_Liste,0)),TRUE),IF(Filter!$L$5="Alle GeVo",TRUE,IF(Filter!$L$5="Nur BÜ-Schlüssel",ISNUMBER(MATCH(H1170,BUESchluessel,0)),IFERROR(INDEX(GV_Aktiv,MATCH(G1170,GV_Liste,0)),Filter!$H$18)))),1,0)</f>
        <v>0</v>
      </c>
    </row>
    <row r="1171" spans="1:16" x14ac:dyDescent="0.25">
      <c r="A1171" s="28">
        <v>46288</v>
      </c>
      <c r="B1171" s="7" t="s">
        <v>107</v>
      </c>
      <c r="C1171" s="7" t="s">
        <v>16</v>
      </c>
      <c r="D1171" s="7" t="s">
        <v>18</v>
      </c>
      <c r="E1171" s="7" t="s">
        <v>33</v>
      </c>
      <c r="F1171" s="7" t="s">
        <v>978</v>
      </c>
      <c r="G1171" s="7" t="s">
        <v>979</v>
      </c>
      <c r="H1171" s="26">
        <v>118</v>
      </c>
      <c r="I1171" s="26">
        <v>1</v>
      </c>
      <c r="J1171" s="26">
        <v>0</v>
      </c>
      <c r="K1171" s="26">
        <v>0</v>
      </c>
      <c r="L1171" s="26">
        <v>0</v>
      </c>
      <c r="M1171" s="26">
        <v>1</v>
      </c>
      <c r="N1171" s="26">
        <v>0</v>
      </c>
      <c r="O1171" s="26">
        <v>0</v>
      </c>
      <c r="P1171" s="26">
        <f>IF(AND(IFERROR(INDEX(SP_Aktiv,MATCH(C1171,SP_Liste,0)),TRUE),IFERROR(INDEX(PK_Aktiv,MATCH(E1171,PK_Liste,0)),TRUE),IF(Filter!$L$5="Alle GeVo",TRUE,IF(Filter!$L$5="Nur BÜ-Schlüssel",ISNUMBER(MATCH(H1171,BUESchluessel,0)),IFERROR(INDEX(GV_Aktiv,MATCH(G1171,GV_Liste,0)),Filter!$H$18)))),1,0)</f>
        <v>1</v>
      </c>
    </row>
    <row r="1172" spans="1:16" x14ac:dyDescent="0.25">
      <c r="A1172" s="28">
        <v>46288</v>
      </c>
      <c r="B1172" s="7" t="s">
        <v>107</v>
      </c>
      <c r="C1172" s="7" t="s">
        <v>20</v>
      </c>
      <c r="D1172" s="7" t="s">
        <v>21</v>
      </c>
      <c r="E1172" s="7" t="s">
        <v>65</v>
      </c>
      <c r="F1172" s="7" t="s">
        <v>574</v>
      </c>
      <c r="G1172" s="7" t="s">
        <v>575</v>
      </c>
      <c r="H1172" s="26">
        <v>768</v>
      </c>
      <c r="I1172" s="26">
        <v>1</v>
      </c>
      <c r="J1172" s="26">
        <v>0</v>
      </c>
      <c r="K1172" s="26">
        <v>0</v>
      </c>
      <c r="L1172" s="26">
        <v>0</v>
      </c>
      <c r="M1172" s="26">
        <v>1</v>
      </c>
      <c r="N1172" s="26">
        <v>0</v>
      </c>
      <c r="O1172" s="26">
        <v>0</v>
      </c>
      <c r="P1172" s="26">
        <f>IF(AND(IFERROR(INDEX(SP_Aktiv,MATCH(C1172,SP_Liste,0)),TRUE),IFERROR(INDEX(PK_Aktiv,MATCH(E1172,PK_Liste,0)),TRUE),IF(Filter!$L$5="Alle GeVo",TRUE,IF(Filter!$L$5="Nur BÜ-Schlüssel",ISNUMBER(MATCH(H1172,BUESchluessel,0)),IFERROR(INDEX(GV_Aktiv,MATCH(G1172,GV_Liste,0)),Filter!$H$18)))),1,0)</f>
        <v>0</v>
      </c>
    </row>
    <row r="1173" spans="1:16" x14ac:dyDescent="0.25">
      <c r="A1173" s="28">
        <v>46288</v>
      </c>
      <c r="B1173" s="7" t="s">
        <v>107</v>
      </c>
      <c r="C1173" s="7" t="s">
        <v>20</v>
      </c>
      <c r="D1173" s="7" t="s">
        <v>19</v>
      </c>
      <c r="E1173" s="7" t="s">
        <v>33</v>
      </c>
      <c r="F1173" s="7" t="s">
        <v>952</v>
      </c>
      <c r="G1173" s="7" t="s">
        <v>953</v>
      </c>
      <c r="H1173" s="26">
        <v>935</v>
      </c>
      <c r="I1173" s="26">
        <v>1</v>
      </c>
      <c r="J1173" s="26">
        <v>0</v>
      </c>
      <c r="K1173" s="26">
        <v>0</v>
      </c>
      <c r="L1173" s="26">
        <v>0</v>
      </c>
      <c r="M1173" s="26">
        <v>1</v>
      </c>
      <c r="N1173" s="26">
        <v>0</v>
      </c>
      <c r="O1173" s="26">
        <v>0</v>
      </c>
      <c r="P1173" s="26">
        <f>IF(AND(IFERROR(INDEX(SP_Aktiv,MATCH(C1173,SP_Liste,0)),TRUE),IFERROR(INDEX(PK_Aktiv,MATCH(E1173,PK_Liste,0)),TRUE),IF(Filter!$L$5="Alle GeVo",TRUE,IF(Filter!$L$5="Nur BÜ-Schlüssel",ISNUMBER(MATCH(H1173,BUESchluessel,0)),IFERROR(INDEX(GV_Aktiv,MATCH(G1173,GV_Liste,0)),Filter!$H$18)))),1,0)</f>
        <v>1</v>
      </c>
    </row>
    <row r="1174" spans="1:16" x14ac:dyDescent="0.25">
      <c r="A1174" s="28">
        <v>46288</v>
      </c>
      <c r="B1174" s="7" t="s">
        <v>107</v>
      </c>
      <c r="C1174" s="7" t="s">
        <v>20</v>
      </c>
      <c r="D1174" s="7" t="s">
        <v>19</v>
      </c>
      <c r="E1174" s="7" t="s">
        <v>33</v>
      </c>
      <c r="F1174" s="7" t="s">
        <v>980</v>
      </c>
      <c r="G1174" s="7" t="s">
        <v>981</v>
      </c>
      <c r="H1174" s="26">
        <v>386</v>
      </c>
      <c r="I1174" s="26">
        <v>1</v>
      </c>
      <c r="J1174" s="26">
        <v>0</v>
      </c>
      <c r="K1174" s="26">
        <v>0</v>
      </c>
      <c r="L1174" s="26">
        <v>0</v>
      </c>
      <c r="M1174" s="26">
        <v>1</v>
      </c>
      <c r="N1174" s="26">
        <v>0</v>
      </c>
      <c r="O1174" s="26">
        <v>0</v>
      </c>
      <c r="P1174" s="26">
        <f>IF(AND(IFERROR(INDEX(SP_Aktiv,MATCH(C1174,SP_Liste,0)),TRUE),IFERROR(INDEX(PK_Aktiv,MATCH(E1174,PK_Liste,0)),TRUE),IF(Filter!$L$5="Alle GeVo",TRUE,IF(Filter!$L$5="Nur BÜ-Schlüssel",ISNUMBER(MATCH(H1174,BUESchluessel,0)),IFERROR(INDEX(GV_Aktiv,MATCH(G1174,GV_Liste,0)),Filter!$H$18)))),1,0)</f>
        <v>1</v>
      </c>
    </row>
    <row r="1175" spans="1:16" x14ac:dyDescent="0.25">
      <c r="A1175" s="28">
        <v>46288</v>
      </c>
      <c r="B1175" s="7" t="s">
        <v>107</v>
      </c>
      <c r="C1175" s="7" t="s">
        <v>20</v>
      </c>
      <c r="D1175" s="7" t="s">
        <v>19</v>
      </c>
      <c r="E1175" s="7" t="s">
        <v>69</v>
      </c>
      <c r="F1175" s="7" t="s">
        <v>530</v>
      </c>
      <c r="G1175" s="7" t="s">
        <v>74</v>
      </c>
      <c r="H1175" s="26">
        <v>67</v>
      </c>
      <c r="I1175" s="26">
        <v>18</v>
      </c>
      <c r="J1175" s="26">
        <v>5</v>
      </c>
      <c r="K1175" s="26">
        <v>9</v>
      </c>
      <c r="L1175" s="26">
        <v>4</v>
      </c>
      <c r="M1175" s="26">
        <v>4</v>
      </c>
      <c r="N1175" s="26">
        <v>10</v>
      </c>
      <c r="O1175" s="26">
        <v>0</v>
      </c>
      <c r="P1175" s="26">
        <f>IF(AND(IFERROR(INDEX(SP_Aktiv,MATCH(C1175,SP_Liste,0)),TRUE),IFERROR(INDEX(PK_Aktiv,MATCH(E1175,PK_Liste,0)),TRUE),IF(Filter!$L$5="Alle GeVo",TRUE,IF(Filter!$L$5="Nur BÜ-Schlüssel",ISNUMBER(MATCH(H1175,BUESchluessel,0)),IFERROR(INDEX(GV_Aktiv,MATCH(G1175,GV_Liste,0)),Filter!$H$18)))),1,0)</f>
        <v>0</v>
      </c>
    </row>
    <row r="1176" spans="1:16" x14ac:dyDescent="0.25">
      <c r="A1176" s="28">
        <v>46288</v>
      </c>
      <c r="B1176" s="7" t="s">
        <v>107</v>
      </c>
      <c r="C1176" s="7" t="s">
        <v>20</v>
      </c>
      <c r="D1176" s="7" t="s">
        <v>22</v>
      </c>
      <c r="E1176" s="7" t="s">
        <v>33</v>
      </c>
      <c r="F1176" s="7" t="s">
        <v>982</v>
      </c>
      <c r="G1176" s="7" t="s">
        <v>983</v>
      </c>
      <c r="H1176" s="26">
        <v>378</v>
      </c>
      <c r="I1176" s="26">
        <v>1</v>
      </c>
      <c r="J1176" s="26">
        <v>0</v>
      </c>
      <c r="K1176" s="26">
        <v>0</v>
      </c>
      <c r="L1176" s="26">
        <v>0</v>
      </c>
      <c r="M1176" s="26">
        <v>1</v>
      </c>
      <c r="N1176" s="26">
        <v>0</v>
      </c>
      <c r="O1176" s="26">
        <v>0</v>
      </c>
      <c r="P1176" s="26">
        <f>IF(AND(IFERROR(INDEX(SP_Aktiv,MATCH(C1176,SP_Liste,0)),TRUE),IFERROR(INDEX(PK_Aktiv,MATCH(E1176,PK_Liste,0)),TRUE),IF(Filter!$L$5="Alle GeVo",TRUE,IF(Filter!$L$5="Nur BÜ-Schlüssel",ISNUMBER(MATCH(H1176,BUESchluessel,0)),IFERROR(INDEX(GV_Aktiv,MATCH(G1176,GV_Liste,0)),Filter!$H$18)))),1,0)</f>
        <v>1</v>
      </c>
    </row>
    <row r="1177" spans="1:16" x14ac:dyDescent="0.25">
      <c r="A1177" s="28">
        <v>46288</v>
      </c>
      <c r="B1177" s="7" t="s">
        <v>107</v>
      </c>
      <c r="C1177" s="7" t="s">
        <v>20</v>
      </c>
      <c r="D1177" s="7" t="s">
        <v>19</v>
      </c>
      <c r="E1177" s="7" t="s">
        <v>69</v>
      </c>
      <c r="F1177" s="7" t="s">
        <v>563</v>
      </c>
      <c r="G1177" s="7" t="s">
        <v>73</v>
      </c>
      <c r="H1177" s="26">
        <v>40</v>
      </c>
      <c r="I1177" s="26">
        <v>5</v>
      </c>
      <c r="J1177" s="26">
        <v>0</v>
      </c>
      <c r="K1177" s="26">
        <v>0</v>
      </c>
      <c r="L1177" s="26">
        <v>0</v>
      </c>
      <c r="M1177" s="26">
        <v>4</v>
      </c>
      <c r="N1177" s="26">
        <v>1</v>
      </c>
      <c r="O1177" s="26">
        <v>0</v>
      </c>
      <c r="P1177" s="26">
        <f>IF(AND(IFERROR(INDEX(SP_Aktiv,MATCH(C1177,SP_Liste,0)),TRUE),IFERROR(INDEX(PK_Aktiv,MATCH(E1177,PK_Liste,0)),TRUE),IF(Filter!$L$5="Alle GeVo",TRUE,IF(Filter!$L$5="Nur BÜ-Schlüssel",ISNUMBER(MATCH(H1177,BUESchluessel,0)),IFERROR(INDEX(GV_Aktiv,MATCH(G1177,GV_Liste,0)),Filter!$H$18)))),1,0)</f>
        <v>0</v>
      </c>
    </row>
    <row r="1178" spans="1:16" x14ac:dyDescent="0.25">
      <c r="A1178" s="28">
        <v>46288</v>
      </c>
      <c r="B1178" s="7" t="s">
        <v>107</v>
      </c>
      <c r="C1178" s="7" t="s">
        <v>20</v>
      </c>
      <c r="D1178" s="7" t="s">
        <v>19</v>
      </c>
      <c r="E1178" s="7" t="s">
        <v>33</v>
      </c>
      <c r="F1178" s="7" t="s">
        <v>984</v>
      </c>
      <c r="G1178" s="7" t="s">
        <v>985</v>
      </c>
      <c r="H1178" s="26">
        <v>63</v>
      </c>
      <c r="I1178" s="26">
        <v>1</v>
      </c>
      <c r="J1178" s="26">
        <v>0</v>
      </c>
      <c r="K1178" s="26">
        <v>0</v>
      </c>
      <c r="L1178" s="26">
        <v>0</v>
      </c>
      <c r="M1178" s="26">
        <v>1</v>
      </c>
      <c r="N1178" s="26">
        <v>0</v>
      </c>
      <c r="O1178" s="26">
        <v>0</v>
      </c>
      <c r="P1178" s="26">
        <f>IF(AND(IFERROR(INDEX(SP_Aktiv,MATCH(C1178,SP_Liste,0)),TRUE),IFERROR(INDEX(PK_Aktiv,MATCH(E1178,PK_Liste,0)),TRUE),IF(Filter!$L$5="Alle GeVo",TRUE,IF(Filter!$L$5="Nur BÜ-Schlüssel",ISNUMBER(MATCH(H1178,BUESchluessel,0)),IFERROR(INDEX(GV_Aktiv,MATCH(G1178,GV_Liste,0)),Filter!$H$18)))),1,0)</f>
        <v>1</v>
      </c>
    </row>
    <row r="1179" spans="1:16" x14ac:dyDescent="0.25">
      <c r="A1179" s="28">
        <v>46288</v>
      </c>
      <c r="B1179" s="7" t="s">
        <v>107</v>
      </c>
      <c r="C1179" s="7" t="s">
        <v>20</v>
      </c>
      <c r="D1179" s="7" t="s">
        <v>19</v>
      </c>
      <c r="E1179" s="7" t="s">
        <v>65</v>
      </c>
      <c r="F1179" s="7" t="s">
        <v>526</v>
      </c>
      <c r="G1179" s="7" t="s">
        <v>527</v>
      </c>
      <c r="H1179" s="26">
        <v>133</v>
      </c>
      <c r="I1179" s="26">
        <v>1</v>
      </c>
      <c r="J1179" s="26">
        <v>0</v>
      </c>
      <c r="K1179" s="26">
        <v>0</v>
      </c>
      <c r="L1179" s="26">
        <v>0</v>
      </c>
      <c r="M1179" s="26">
        <v>1</v>
      </c>
      <c r="N1179" s="26">
        <v>0</v>
      </c>
      <c r="O1179" s="26">
        <v>0</v>
      </c>
      <c r="P1179" s="26">
        <f>IF(AND(IFERROR(INDEX(SP_Aktiv,MATCH(C1179,SP_Liste,0)),TRUE),IFERROR(INDEX(PK_Aktiv,MATCH(E1179,PK_Liste,0)),TRUE),IF(Filter!$L$5="Alle GeVo",TRUE,IF(Filter!$L$5="Nur BÜ-Schlüssel",ISNUMBER(MATCH(H1179,BUESchluessel,0)),IFERROR(INDEX(GV_Aktiv,MATCH(G1179,GV_Liste,0)),Filter!$H$18)))),1,0)</f>
        <v>0</v>
      </c>
    </row>
    <row r="1180" spans="1:16" x14ac:dyDescent="0.25">
      <c r="A1180" s="28">
        <v>46288</v>
      </c>
      <c r="B1180" s="7" t="s">
        <v>107</v>
      </c>
      <c r="C1180" s="7" t="s">
        <v>16</v>
      </c>
      <c r="D1180" s="7" t="s">
        <v>17</v>
      </c>
      <c r="E1180" s="7" t="s">
        <v>33</v>
      </c>
      <c r="F1180" s="7" t="s">
        <v>986</v>
      </c>
      <c r="G1180" s="7" t="s">
        <v>987</v>
      </c>
      <c r="H1180" s="26">
        <v>684</v>
      </c>
      <c r="I1180" s="26">
        <v>2</v>
      </c>
      <c r="J1180" s="26">
        <v>0</v>
      </c>
      <c r="K1180" s="26">
        <v>0</v>
      </c>
      <c r="L1180" s="26">
        <v>0</v>
      </c>
      <c r="M1180" s="26">
        <v>2</v>
      </c>
      <c r="N1180" s="26">
        <v>0</v>
      </c>
      <c r="O1180" s="26">
        <v>0</v>
      </c>
      <c r="P1180" s="26">
        <f>IF(AND(IFERROR(INDEX(SP_Aktiv,MATCH(C1180,SP_Liste,0)),TRUE),IFERROR(INDEX(PK_Aktiv,MATCH(E1180,PK_Liste,0)),TRUE),IF(Filter!$L$5="Alle GeVo",TRUE,IF(Filter!$L$5="Nur BÜ-Schlüssel",ISNUMBER(MATCH(H1180,BUESchluessel,0)),IFERROR(INDEX(GV_Aktiv,MATCH(G1180,GV_Liste,0)),Filter!$H$18)))),1,0)</f>
        <v>1</v>
      </c>
    </row>
    <row r="1181" spans="1:16" x14ac:dyDescent="0.25">
      <c r="A1181" s="28">
        <v>46288</v>
      </c>
      <c r="B1181" s="7" t="s">
        <v>107</v>
      </c>
      <c r="C1181" s="7" t="s">
        <v>20</v>
      </c>
      <c r="D1181" s="7" t="s">
        <v>21</v>
      </c>
      <c r="E1181" s="7" t="s">
        <v>33</v>
      </c>
      <c r="F1181" s="7" t="s">
        <v>988</v>
      </c>
      <c r="G1181" s="7" t="s">
        <v>989</v>
      </c>
      <c r="H1181" s="26">
        <v>195</v>
      </c>
      <c r="I1181" s="26">
        <v>1</v>
      </c>
      <c r="J1181" s="26">
        <v>0</v>
      </c>
      <c r="K1181" s="26">
        <v>0</v>
      </c>
      <c r="L1181" s="26">
        <v>0</v>
      </c>
      <c r="M1181" s="26">
        <v>1</v>
      </c>
      <c r="N1181" s="26">
        <v>0</v>
      </c>
      <c r="O1181" s="26">
        <v>0</v>
      </c>
      <c r="P1181" s="26">
        <f>IF(AND(IFERROR(INDEX(SP_Aktiv,MATCH(C1181,SP_Liste,0)),TRUE),IFERROR(INDEX(PK_Aktiv,MATCH(E1181,PK_Liste,0)),TRUE),IF(Filter!$L$5="Alle GeVo",TRUE,IF(Filter!$L$5="Nur BÜ-Schlüssel",ISNUMBER(MATCH(H1181,BUESchluessel,0)),IFERROR(INDEX(GV_Aktiv,MATCH(G1181,GV_Liste,0)),Filter!$H$18)))),1,0)</f>
        <v>1</v>
      </c>
    </row>
    <row r="1182" spans="1:16" x14ac:dyDescent="0.25">
      <c r="A1182" s="28">
        <v>46288</v>
      </c>
      <c r="B1182" s="7" t="s">
        <v>107</v>
      </c>
      <c r="C1182" s="7" t="s">
        <v>20</v>
      </c>
      <c r="D1182" s="7" t="s">
        <v>19</v>
      </c>
      <c r="E1182" s="7" t="s">
        <v>65</v>
      </c>
      <c r="F1182" s="7" t="s">
        <v>589</v>
      </c>
      <c r="G1182" s="7" t="s">
        <v>590</v>
      </c>
      <c r="H1182" s="26">
        <v>809</v>
      </c>
      <c r="I1182" s="26">
        <v>5</v>
      </c>
      <c r="J1182" s="26">
        <v>3</v>
      </c>
      <c r="K1182" s="26">
        <v>0</v>
      </c>
      <c r="L1182" s="26">
        <v>0</v>
      </c>
      <c r="M1182" s="26">
        <v>2</v>
      </c>
      <c r="N1182" s="26">
        <v>3</v>
      </c>
      <c r="O1182" s="26">
        <v>0</v>
      </c>
      <c r="P1182" s="26">
        <f>IF(AND(IFERROR(INDEX(SP_Aktiv,MATCH(C1182,SP_Liste,0)),TRUE),IFERROR(INDEX(PK_Aktiv,MATCH(E1182,PK_Liste,0)),TRUE),IF(Filter!$L$5="Alle GeVo",TRUE,IF(Filter!$L$5="Nur BÜ-Schlüssel",ISNUMBER(MATCH(H1182,BUESchluessel,0)),IFERROR(INDEX(GV_Aktiv,MATCH(G1182,GV_Liste,0)),Filter!$H$18)))),1,0)</f>
        <v>0</v>
      </c>
    </row>
    <row r="1183" spans="1:16" x14ac:dyDescent="0.25">
      <c r="A1183" s="28">
        <v>46288</v>
      </c>
      <c r="B1183" s="7" t="s">
        <v>107</v>
      </c>
      <c r="C1183" s="7" t="s">
        <v>20</v>
      </c>
      <c r="D1183" s="7" t="s">
        <v>19</v>
      </c>
      <c r="E1183" s="7" t="s">
        <v>65</v>
      </c>
      <c r="F1183" s="7" t="s">
        <v>931</v>
      </c>
      <c r="G1183" s="7" t="s">
        <v>932</v>
      </c>
      <c r="H1183" s="26">
        <v>799</v>
      </c>
      <c r="I1183" s="26">
        <v>1</v>
      </c>
      <c r="J1183" s="26">
        <v>0</v>
      </c>
      <c r="K1183" s="26">
        <v>0</v>
      </c>
      <c r="L1183" s="26">
        <v>0</v>
      </c>
      <c r="M1183" s="26">
        <v>1</v>
      </c>
      <c r="N1183" s="26">
        <v>0</v>
      </c>
      <c r="O1183" s="26">
        <v>0</v>
      </c>
      <c r="P1183" s="26">
        <f>IF(AND(IFERROR(INDEX(SP_Aktiv,MATCH(C1183,SP_Liste,0)),TRUE),IFERROR(INDEX(PK_Aktiv,MATCH(E1183,PK_Liste,0)),TRUE),IF(Filter!$L$5="Alle GeVo",TRUE,IF(Filter!$L$5="Nur BÜ-Schlüssel",ISNUMBER(MATCH(H1183,BUESchluessel,0)),IFERROR(INDEX(GV_Aktiv,MATCH(G1183,GV_Liste,0)),Filter!$H$18)))),1,0)</f>
        <v>0</v>
      </c>
    </row>
    <row r="1184" spans="1:16" x14ac:dyDescent="0.25">
      <c r="A1184" s="28">
        <v>46288</v>
      </c>
      <c r="B1184" s="7" t="s">
        <v>107</v>
      </c>
      <c r="C1184" s="7" t="s">
        <v>16</v>
      </c>
      <c r="D1184" s="7" t="s">
        <v>17</v>
      </c>
      <c r="E1184" s="7" t="s">
        <v>33</v>
      </c>
      <c r="F1184" s="7" t="s">
        <v>990</v>
      </c>
      <c r="G1184" s="7" t="s">
        <v>596</v>
      </c>
      <c r="H1184" s="26">
        <v>98</v>
      </c>
      <c r="I1184" s="26">
        <v>1</v>
      </c>
      <c r="J1184" s="26">
        <v>0</v>
      </c>
      <c r="K1184" s="26">
        <v>0</v>
      </c>
      <c r="L1184" s="26">
        <v>0</v>
      </c>
      <c r="M1184" s="26">
        <v>1</v>
      </c>
      <c r="N1184" s="26">
        <v>0</v>
      </c>
      <c r="O1184" s="26">
        <v>0</v>
      </c>
      <c r="P1184" s="26">
        <f>IF(AND(IFERROR(INDEX(SP_Aktiv,MATCH(C1184,SP_Liste,0)),TRUE),IFERROR(INDEX(PK_Aktiv,MATCH(E1184,PK_Liste,0)),TRUE),IF(Filter!$L$5="Alle GeVo",TRUE,IF(Filter!$L$5="Nur BÜ-Schlüssel",ISNUMBER(MATCH(H1184,BUESchluessel,0)),IFERROR(INDEX(GV_Aktiv,MATCH(G1184,GV_Liste,0)),Filter!$H$18)))),1,0)</f>
        <v>1</v>
      </c>
    </row>
    <row r="1185" spans="1:16" x14ac:dyDescent="0.25">
      <c r="A1185" s="28">
        <v>46288</v>
      </c>
      <c r="B1185" s="7" t="s">
        <v>107</v>
      </c>
      <c r="C1185" s="7" t="s">
        <v>20</v>
      </c>
      <c r="D1185" s="7" t="s">
        <v>22</v>
      </c>
      <c r="E1185" s="7" t="s">
        <v>33</v>
      </c>
      <c r="F1185" s="7" t="s">
        <v>993</v>
      </c>
      <c r="G1185" s="7" t="s">
        <v>784</v>
      </c>
      <c r="H1185" s="26">
        <v>823</v>
      </c>
      <c r="I1185" s="26">
        <v>2</v>
      </c>
      <c r="J1185" s="26">
        <v>0</v>
      </c>
      <c r="K1185" s="26">
        <v>0</v>
      </c>
      <c r="L1185" s="26">
        <v>0</v>
      </c>
      <c r="M1185" s="26">
        <v>2</v>
      </c>
      <c r="N1185" s="26">
        <v>0</v>
      </c>
      <c r="O1185" s="26">
        <v>0</v>
      </c>
      <c r="P1185" s="26">
        <f>IF(AND(IFERROR(INDEX(SP_Aktiv,MATCH(C1185,SP_Liste,0)),TRUE),IFERROR(INDEX(PK_Aktiv,MATCH(E1185,PK_Liste,0)),TRUE),IF(Filter!$L$5="Alle GeVo",TRUE,IF(Filter!$L$5="Nur BÜ-Schlüssel",ISNUMBER(MATCH(H1185,BUESchluessel,0)),IFERROR(INDEX(GV_Aktiv,MATCH(G1185,GV_Liste,0)),Filter!$H$18)))),1,0)</f>
        <v>1</v>
      </c>
    </row>
    <row r="1186" spans="1:16" x14ac:dyDescent="0.25">
      <c r="A1186" s="28">
        <v>46288</v>
      </c>
      <c r="B1186" s="7" t="s">
        <v>107</v>
      </c>
      <c r="C1186" s="7" t="s">
        <v>16</v>
      </c>
      <c r="D1186" s="7" t="s">
        <v>15</v>
      </c>
      <c r="E1186" s="7" t="s">
        <v>69</v>
      </c>
      <c r="F1186" s="7" t="s">
        <v>660</v>
      </c>
      <c r="G1186" s="7" t="s">
        <v>615</v>
      </c>
      <c r="H1186" s="26">
        <v>399</v>
      </c>
      <c r="I1186" s="26">
        <v>2</v>
      </c>
      <c r="J1186" s="26">
        <v>0</v>
      </c>
      <c r="K1186" s="26">
        <v>0</v>
      </c>
      <c r="L1186" s="26">
        <v>0</v>
      </c>
      <c r="M1186" s="26">
        <v>1</v>
      </c>
      <c r="N1186" s="26">
        <v>1</v>
      </c>
      <c r="O1186" s="26">
        <v>0</v>
      </c>
      <c r="P1186" s="26">
        <f>IF(AND(IFERROR(INDEX(SP_Aktiv,MATCH(C1186,SP_Liste,0)),TRUE),IFERROR(INDEX(PK_Aktiv,MATCH(E1186,PK_Liste,0)),TRUE),IF(Filter!$L$5="Alle GeVo",TRUE,IF(Filter!$L$5="Nur BÜ-Schlüssel",ISNUMBER(MATCH(H1186,BUESchluessel,0)),IFERROR(INDEX(GV_Aktiv,MATCH(G1186,GV_Liste,0)),Filter!$H$18)))),1,0)</f>
        <v>0</v>
      </c>
    </row>
    <row r="1187" spans="1:16" x14ac:dyDescent="0.25">
      <c r="A1187" s="28">
        <v>46288</v>
      </c>
      <c r="B1187" s="7" t="s">
        <v>107</v>
      </c>
      <c r="C1187" s="7" t="s">
        <v>16</v>
      </c>
      <c r="D1187" s="7" t="s">
        <v>15</v>
      </c>
      <c r="E1187" s="7" t="s">
        <v>33</v>
      </c>
      <c r="F1187" s="7" t="s">
        <v>994</v>
      </c>
      <c r="G1187" s="7" t="s">
        <v>995</v>
      </c>
      <c r="H1187" s="26">
        <v>459</v>
      </c>
      <c r="I1187" s="26">
        <v>2</v>
      </c>
      <c r="J1187" s="26">
        <v>0</v>
      </c>
      <c r="K1187" s="26">
        <v>0</v>
      </c>
      <c r="L1187" s="26">
        <v>0</v>
      </c>
      <c r="M1187" s="26">
        <v>2</v>
      </c>
      <c r="N1187" s="26">
        <v>0</v>
      </c>
      <c r="O1187" s="26">
        <v>0</v>
      </c>
      <c r="P1187" s="26">
        <f>IF(AND(IFERROR(INDEX(SP_Aktiv,MATCH(C1187,SP_Liste,0)),TRUE),IFERROR(INDEX(PK_Aktiv,MATCH(E1187,PK_Liste,0)),TRUE),IF(Filter!$L$5="Alle GeVo",TRUE,IF(Filter!$L$5="Nur BÜ-Schlüssel",ISNUMBER(MATCH(H1187,BUESchluessel,0)),IFERROR(INDEX(GV_Aktiv,MATCH(G1187,GV_Liste,0)),Filter!$H$18)))),1,0)</f>
        <v>1</v>
      </c>
    </row>
    <row r="1188" spans="1:16" x14ac:dyDescent="0.25">
      <c r="A1188" s="28">
        <v>46288</v>
      </c>
      <c r="B1188" s="7" t="s">
        <v>107</v>
      </c>
      <c r="C1188" s="7" t="s">
        <v>20</v>
      </c>
      <c r="D1188" s="7" t="s">
        <v>21</v>
      </c>
      <c r="E1188" s="7" t="s">
        <v>69</v>
      </c>
      <c r="F1188" s="7" t="s">
        <v>996</v>
      </c>
      <c r="G1188" s="7" t="s">
        <v>997</v>
      </c>
      <c r="H1188" s="26">
        <v>770</v>
      </c>
      <c r="I1188" s="26">
        <v>1</v>
      </c>
      <c r="J1188" s="26">
        <v>0</v>
      </c>
      <c r="K1188" s="26">
        <v>0</v>
      </c>
      <c r="L1188" s="26">
        <v>0</v>
      </c>
      <c r="M1188" s="26">
        <v>1</v>
      </c>
      <c r="N1188" s="26">
        <v>0</v>
      </c>
      <c r="O1188" s="26">
        <v>0</v>
      </c>
      <c r="P1188" s="26">
        <f>IF(AND(IFERROR(INDEX(SP_Aktiv,MATCH(C1188,SP_Liste,0)),TRUE),IFERROR(INDEX(PK_Aktiv,MATCH(E1188,PK_Liste,0)),TRUE),IF(Filter!$L$5="Alle GeVo",TRUE,IF(Filter!$L$5="Nur BÜ-Schlüssel",ISNUMBER(MATCH(H1188,BUESchluessel,0)),IFERROR(INDEX(GV_Aktiv,MATCH(G1188,GV_Liste,0)),Filter!$H$18)))),1,0)</f>
        <v>0</v>
      </c>
    </row>
    <row r="1189" spans="1:16" x14ac:dyDescent="0.25">
      <c r="A1189" s="28">
        <v>46288</v>
      </c>
      <c r="B1189" s="7" t="s">
        <v>107</v>
      </c>
      <c r="C1189" s="7" t="s">
        <v>20</v>
      </c>
      <c r="D1189" s="7" t="s">
        <v>19</v>
      </c>
      <c r="E1189" s="7" t="s">
        <v>65</v>
      </c>
      <c r="F1189" s="7" t="s">
        <v>523</v>
      </c>
      <c r="G1189" s="7" t="s">
        <v>76</v>
      </c>
      <c r="H1189" s="26">
        <v>131</v>
      </c>
      <c r="I1189" s="26">
        <v>1</v>
      </c>
      <c r="J1189" s="26">
        <v>1</v>
      </c>
      <c r="K1189" s="26">
        <v>0</v>
      </c>
      <c r="L1189" s="26">
        <v>0</v>
      </c>
      <c r="M1189" s="26">
        <v>1</v>
      </c>
      <c r="N1189" s="26">
        <v>0</v>
      </c>
      <c r="O1189" s="26">
        <v>0</v>
      </c>
      <c r="P1189" s="26">
        <f>IF(AND(IFERROR(INDEX(SP_Aktiv,MATCH(C1189,SP_Liste,0)),TRUE),IFERROR(INDEX(PK_Aktiv,MATCH(E1189,PK_Liste,0)),TRUE),IF(Filter!$L$5="Alle GeVo",TRUE,IF(Filter!$L$5="Nur BÜ-Schlüssel",ISNUMBER(MATCH(H1189,BUESchluessel,0)),IFERROR(INDEX(GV_Aktiv,MATCH(G1189,GV_Liste,0)),Filter!$H$18)))),1,0)</f>
        <v>0</v>
      </c>
    </row>
    <row r="1190" spans="1:16" x14ac:dyDescent="0.25">
      <c r="A1190" s="28">
        <v>46288</v>
      </c>
      <c r="B1190" s="7" t="s">
        <v>107</v>
      </c>
      <c r="C1190" s="7" t="s">
        <v>20</v>
      </c>
      <c r="D1190" s="7" t="s">
        <v>21</v>
      </c>
      <c r="E1190" s="7" t="s">
        <v>69</v>
      </c>
      <c r="F1190" s="7" t="s">
        <v>570</v>
      </c>
      <c r="G1190" s="7" t="s">
        <v>73</v>
      </c>
      <c r="H1190" s="26">
        <v>40</v>
      </c>
      <c r="I1190" s="26">
        <v>1</v>
      </c>
      <c r="J1190" s="26">
        <v>0</v>
      </c>
      <c r="K1190" s="26">
        <v>0</v>
      </c>
      <c r="L1190" s="26">
        <v>0</v>
      </c>
      <c r="M1190" s="26">
        <v>1</v>
      </c>
      <c r="N1190" s="26">
        <v>0</v>
      </c>
      <c r="O1190" s="26">
        <v>0</v>
      </c>
      <c r="P1190" s="26">
        <f>IF(AND(IFERROR(INDEX(SP_Aktiv,MATCH(C1190,SP_Liste,0)),TRUE),IFERROR(INDEX(PK_Aktiv,MATCH(E1190,PK_Liste,0)),TRUE),IF(Filter!$L$5="Alle GeVo",TRUE,IF(Filter!$L$5="Nur BÜ-Schlüssel",ISNUMBER(MATCH(H1190,BUESchluessel,0)),IFERROR(INDEX(GV_Aktiv,MATCH(G1190,GV_Liste,0)),Filter!$H$18)))),1,0)</f>
        <v>0</v>
      </c>
    </row>
    <row r="1191" spans="1:16" x14ac:dyDescent="0.25">
      <c r="A1191" s="28">
        <v>46288</v>
      </c>
      <c r="B1191" s="7" t="s">
        <v>107</v>
      </c>
      <c r="C1191" s="7" t="s">
        <v>20</v>
      </c>
      <c r="D1191" s="7" t="s">
        <v>22</v>
      </c>
      <c r="E1191" s="7" t="s">
        <v>69</v>
      </c>
      <c r="F1191" s="7" t="s">
        <v>536</v>
      </c>
      <c r="G1191" s="7" t="s">
        <v>78</v>
      </c>
      <c r="H1191" s="26">
        <v>413</v>
      </c>
      <c r="I1191" s="26">
        <v>2</v>
      </c>
      <c r="J1191" s="26">
        <v>0</v>
      </c>
      <c r="K1191" s="26">
        <v>0</v>
      </c>
      <c r="L1191" s="26">
        <v>0</v>
      </c>
      <c r="M1191" s="26">
        <v>1</v>
      </c>
      <c r="N1191" s="26">
        <v>1</v>
      </c>
      <c r="O1191" s="26">
        <v>0</v>
      </c>
      <c r="P1191" s="26">
        <f>IF(AND(IFERROR(INDEX(SP_Aktiv,MATCH(C1191,SP_Liste,0)),TRUE),IFERROR(INDEX(PK_Aktiv,MATCH(E1191,PK_Liste,0)),TRUE),IF(Filter!$L$5="Alle GeVo",TRUE,IF(Filter!$L$5="Nur BÜ-Schlüssel",ISNUMBER(MATCH(H1191,BUESchluessel,0)),IFERROR(INDEX(GV_Aktiv,MATCH(G1191,GV_Liste,0)),Filter!$H$18)))),1,0)</f>
        <v>0</v>
      </c>
    </row>
    <row r="1192" spans="1:16" x14ac:dyDescent="0.25">
      <c r="A1192" s="28">
        <v>46288</v>
      </c>
      <c r="B1192" s="7" t="s">
        <v>107</v>
      </c>
      <c r="C1192" s="7" t="s">
        <v>20</v>
      </c>
      <c r="D1192" s="7" t="s">
        <v>22</v>
      </c>
      <c r="E1192" s="7" t="s">
        <v>69</v>
      </c>
      <c r="F1192" s="7" t="s">
        <v>693</v>
      </c>
      <c r="G1192" s="7" t="s">
        <v>74</v>
      </c>
      <c r="H1192" s="26">
        <v>67</v>
      </c>
      <c r="I1192" s="26">
        <v>3</v>
      </c>
      <c r="J1192" s="26">
        <v>0</v>
      </c>
      <c r="K1192" s="26">
        <v>0</v>
      </c>
      <c r="L1192" s="26">
        <v>0</v>
      </c>
      <c r="M1192" s="26">
        <v>1</v>
      </c>
      <c r="N1192" s="26">
        <v>2</v>
      </c>
      <c r="O1192" s="26">
        <v>0</v>
      </c>
      <c r="P1192" s="26">
        <f>IF(AND(IFERROR(INDEX(SP_Aktiv,MATCH(C1192,SP_Liste,0)),TRUE),IFERROR(INDEX(PK_Aktiv,MATCH(E1192,PK_Liste,0)),TRUE),IF(Filter!$L$5="Alle GeVo",TRUE,IF(Filter!$L$5="Nur BÜ-Schlüssel",ISNUMBER(MATCH(H1192,BUESchluessel,0)),IFERROR(INDEX(GV_Aktiv,MATCH(G1192,GV_Liste,0)),Filter!$H$18)))),1,0)</f>
        <v>0</v>
      </c>
    </row>
    <row r="1193" spans="1:16" x14ac:dyDescent="0.25">
      <c r="A1193" s="28">
        <v>46288</v>
      </c>
      <c r="B1193" s="7" t="s">
        <v>107</v>
      </c>
      <c r="C1193" s="7" t="s">
        <v>16</v>
      </c>
      <c r="D1193" s="7" t="s">
        <v>17</v>
      </c>
      <c r="E1193" s="7" t="s">
        <v>65</v>
      </c>
      <c r="F1193" s="7" t="s">
        <v>847</v>
      </c>
      <c r="G1193" s="7" t="s">
        <v>848</v>
      </c>
      <c r="H1193" s="26">
        <v>451</v>
      </c>
      <c r="I1193" s="26">
        <v>1</v>
      </c>
      <c r="J1193" s="26">
        <v>0</v>
      </c>
      <c r="K1193" s="26">
        <v>0</v>
      </c>
      <c r="L1193" s="26">
        <v>0</v>
      </c>
      <c r="M1193" s="26">
        <v>1</v>
      </c>
      <c r="N1193" s="26">
        <v>0</v>
      </c>
      <c r="O1193" s="26">
        <v>0</v>
      </c>
      <c r="P1193" s="26">
        <f>IF(AND(IFERROR(INDEX(SP_Aktiv,MATCH(C1193,SP_Liste,0)),TRUE),IFERROR(INDEX(PK_Aktiv,MATCH(E1193,PK_Liste,0)),TRUE),IF(Filter!$L$5="Alle GeVo",TRUE,IF(Filter!$L$5="Nur BÜ-Schlüssel",ISNUMBER(MATCH(H1193,BUESchluessel,0)),IFERROR(INDEX(GV_Aktiv,MATCH(G1193,GV_Liste,0)),Filter!$H$18)))),1,0)</f>
        <v>0</v>
      </c>
    </row>
    <row r="1194" spans="1:16" x14ac:dyDescent="0.25">
      <c r="A1194" s="28">
        <v>46288</v>
      </c>
      <c r="B1194" s="7" t="s">
        <v>107</v>
      </c>
      <c r="C1194" s="7" t="s">
        <v>16</v>
      </c>
      <c r="D1194" s="7" t="s">
        <v>18</v>
      </c>
      <c r="E1194" s="7" t="s">
        <v>33</v>
      </c>
      <c r="F1194" s="7" t="s">
        <v>998</v>
      </c>
      <c r="G1194" s="7" t="s">
        <v>77</v>
      </c>
      <c r="H1194" s="26">
        <v>401</v>
      </c>
      <c r="I1194" s="26">
        <v>1</v>
      </c>
      <c r="J1194" s="26">
        <v>0</v>
      </c>
      <c r="K1194" s="26">
        <v>0</v>
      </c>
      <c r="L1194" s="26">
        <v>0</v>
      </c>
      <c r="M1194" s="26">
        <v>1</v>
      </c>
      <c r="N1194" s="26">
        <v>0</v>
      </c>
      <c r="O1194" s="26">
        <v>0</v>
      </c>
      <c r="P1194" s="26">
        <f>IF(AND(IFERROR(INDEX(SP_Aktiv,MATCH(C1194,SP_Liste,0)),TRUE),IFERROR(INDEX(PK_Aktiv,MATCH(E1194,PK_Liste,0)),TRUE),IF(Filter!$L$5="Alle GeVo",TRUE,IF(Filter!$L$5="Nur BÜ-Schlüssel",ISNUMBER(MATCH(H1194,BUESchluessel,0)),IFERROR(INDEX(GV_Aktiv,MATCH(G1194,GV_Liste,0)),Filter!$H$18)))),1,0)</f>
        <v>1</v>
      </c>
    </row>
    <row r="1195" spans="1:16" x14ac:dyDescent="0.25">
      <c r="A1195" s="28">
        <v>46288</v>
      </c>
      <c r="B1195" s="7" t="s">
        <v>107</v>
      </c>
      <c r="C1195" s="7" t="s">
        <v>20</v>
      </c>
      <c r="D1195" s="7" t="s">
        <v>19</v>
      </c>
      <c r="E1195" s="7" t="s">
        <v>33</v>
      </c>
      <c r="F1195" s="7" t="s">
        <v>1000</v>
      </c>
      <c r="G1195" s="7" t="s">
        <v>888</v>
      </c>
      <c r="H1195" s="26">
        <v>693</v>
      </c>
      <c r="I1195" s="26">
        <v>2</v>
      </c>
      <c r="J1195" s="26">
        <v>0</v>
      </c>
      <c r="K1195" s="26">
        <v>0</v>
      </c>
      <c r="L1195" s="26">
        <v>0</v>
      </c>
      <c r="M1195" s="26">
        <v>2</v>
      </c>
      <c r="N1195" s="26">
        <v>0</v>
      </c>
      <c r="O1195" s="26">
        <v>0</v>
      </c>
      <c r="P1195" s="26">
        <f>IF(AND(IFERROR(INDEX(SP_Aktiv,MATCH(C1195,SP_Liste,0)),TRUE),IFERROR(INDEX(PK_Aktiv,MATCH(E1195,PK_Liste,0)),TRUE),IF(Filter!$L$5="Alle GeVo",TRUE,IF(Filter!$L$5="Nur BÜ-Schlüssel",ISNUMBER(MATCH(H1195,BUESchluessel,0)),IFERROR(INDEX(GV_Aktiv,MATCH(G1195,GV_Liste,0)),Filter!$H$18)))),1,0)</f>
        <v>1</v>
      </c>
    </row>
    <row r="1196" spans="1:16" x14ac:dyDescent="0.25">
      <c r="A1196" s="28">
        <v>46288</v>
      </c>
      <c r="B1196" s="7" t="s">
        <v>107</v>
      </c>
      <c r="C1196" s="7" t="s">
        <v>20</v>
      </c>
      <c r="D1196" s="7" t="s">
        <v>27</v>
      </c>
      <c r="E1196" s="7" t="s">
        <v>33</v>
      </c>
      <c r="F1196" s="7" t="s">
        <v>1001</v>
      </c>
      <c r="G1196" s="7" t="s">
        <v>80</v>
      </c>
      <c r="H1196" s="26">
        <v>472</v>
      </c>
      <c r="I1196" s="26">
        <v>1</v>
      </c>
      <c r="J1196" s="26">
        <v>0</v>
      </c>
      <c r="K1196" s="26">
        <v>0</v>
      </c>
      <c r="L1196" s="26">
        <v>0</v>
      </c>
      <c r="M1196" s="26">
        <v>1</v>
      </c>
      <c r="N1196" s="26">
        <v>0</v>
      </c>
      <c r="O1196" s="26">
        <v>0</v>
      </c>
      <c r="P1196" s="26">
        <f>IF(AND(IFERROR(INDEX(SP_Aktiv,MATCH(C1196,SP_Liste,0)),TRUE),IFERROR(INDEX(PK_Aktiv,MATCH(E1196,PK_Liste,0)),TRUE),IF(Filter!$L$5="Alle GeVo",TRUE,IF(Filter!$L$5="Nur BÜ-Schlüssel",ISNUMBER(MATCH(H1196,BUESchluessel,0)),IFERROR(INDEX(GV_Aktiv,MATCH(G1196,GV_Liste,0)),Filter!$H$18)))),1,0)</f>
        <v>1</v>
      </c>
    </row>
    <row r="1197" spans="1:16" x14ac:dyDescent="0.25">
      <c r="A1197" s="28">
        <v>46288</v>
      </c>
      <c r="B1197" s="7" t="s">
        <v>107</v>
      </c>
      <c r="C1197" s="7" t="s">
        <v>16</v>
      </c>
      <c r="D1197" s="7" t="s">
        <v>17</v>
      </c>
      <c r="E1197" s="7" t="s">
        <v>69</v>
      </c>
      <c r="F1197" s="7" t="s">
        <v>650</v>
      </c>
      <c r="G1197" s="7" t="s">
        <v>651</v>
      </c>
      <c r="H1197" s="26">
        <v>193</v>
      </c>
      <c r="I1197" s="26">
        <v>4</v>
      </c>
      <c r="J1197" s="26">
        <v>0</v>
      </c>
      <c r="K1197" s="26">
        <v>0</v>
      </c>
      <c r="L1197" s="26">
        <v>0</v>
      </c>
      <c r="M1197" s="26">
        <v>0</v>
      </c>
      <c r="N1197" s="26">
        <v>4</v>
      </c>
      <c r="O1197" s="26">
        <v>0</v>
      </c>
      <c r="P1197" s="26">
        <f>IF(AND(IFERROR(INDEX(SP_Aktiv,MATCH(C1197,SP_Liste,0)),TRUE),IFERROR(INDEX(PK_Aktiv,MATCH(E1197,PK_Liste,0)),TRUE),IF(Filter!$L$5="Alle GeVo",TRUE,IF(Filter!$L$5="Nur BÜ-Schlüssel",ISNUMBER(MATCH(H1197,BUESchluessel,0)),IFERROR(INDEX(GV_Aktiv,MATCH(G1197,GV_Liste,0)),Filter!$H$18)))),1,0)</f>
        <v>0</v>
      </c>
    </row>
    <row r="1198" spans="1:16" x14ac:dyDescent="0.25">
      <c r="A1198" s="28">
        <v>46288</v>
      </c>
      <c r="B1198" s="7" t="s">
        <v>107</v>
      </c>
      <c r="C1198" s="7" t="s">
        <v>20</v>
      </c>
      <c r="D1198" s="7" t="s">
        <v>21</v>
      </c>
      <c r="E1198" s="7" t="s">
        <v>33</v>
      </c>
      <c r="F1198" s="7" t="s">
        <v>1003</v>
      </c>
      <c r="G1198" s="7" t="s">
        <v>1004</v>
      </c>
      <c r="H1198" s="26">
        <v>153</v>
      </c>
      <c r="I1198" s="26">
        <v>7</v>
      </c>
      <c r="J1198" s="26">
        <v>0</v>
      </c>
      <c r="K1198" s="26">
        <v>0</v>
      </c>
      <c r="L1198" s="26">
        <v>0</v>
      </c>
      <c r="M1198" s="26">
        <v>0</v>
      </c>
      <c r="N1198" s="26">
        <v>7</v>
      </c>
      <c r="O1198" s="26">
        <v>0</v>
      </c>
      <c r="P1198" s="26">
        <f>IF(AND(IFERROR(INDEX(SP_Aktiv,MATCH(C1198,SP_Liste,0)),TRUE),IFERROR(INDEX(PK_Aktiv,MATCH(E1198,PK_Liste,0)),TRUE),IF(Filter!$L$5="Alle GeVo",TRUE,IF(Filter!$L$5="Nur BÜ-Schlüssel",ISNUMBER(MATCH(H1198,BUESchluessel,0)),IFERROR(INDEX(GV_Aktiv,MATCH(G1198,GV_Liste,0)),Filter!$H$18)))),1,0)</f>
        <v>1</v>
      </c>
    </row>
    <row r="1199" spans="1:16" x14ac:dyDescent="0.25">
      <c r="A1199" s="28">
        <v>46288</v>
      </c>
      <c r="B1199" s="7" t="s">
        <v>107</v>
      </c>
      <c r="C1199" s="7" t="s">
        <v>16</v>
      </c>
      <c r="D1199" s="7" t="s">
        <v>15</v>
      </c>
      <c r="E1199" s="7" t="s">
        <v>65</v>
      </c>
      <c r="F1199" s="7" t="s">
        <v>561</v>
      </c>
      <c r="G1199" s="7" t="s">
        <v>77</v>
      </c>
      <c r="H1199" s="26">
        <v>401</v>
      </c>
      <c r="I1199" s="26">
        <v>2</v>
      </c>
      <c r="J1199" s="26">
        <v>0</v>
      </c>
      <c r="K1199" s="26">
        <v>0</v>
      </c>
      <c r="L1199" s="26">
        <v>0</v>
      </c>
      <c r="M1199" s="26">
        <v>2</v>
      </c>
      <c r="N1199" s="26">
        <v>0</v>
      </c>
      <c r="O1199" s="26">
        <v>0</v>
      </c>
      <c r="P1199" s="26">
        <f>IF(AND(IFERROR(INDEX(SP_Aktiv,MATCH(C1199,SP_Liste,0)),TRUE),IFERROR(INDEX(PK_Aktiv,MATCH(E1199,PK_Liste,0)),TRUE),IF(Filter!$L$5="Alle GeVo",TRUE,IF(Filter!$L$5="Nur BÜ-Schlüssel",ISNUMBER(MATCH(H1199,BUESchluessel,0)),IFERROR(INDEX(GV_Aktiv,MATCH(G1199,GV_Liste,0)),Filter!$H$18)))),1,0)</f>
        <v>0</v>
      </c>
    </row>
    <row r="1200" spans="1:16" x14ac:dyDescent="0.25">
      <c r="A1200" s="28">
        <v>46288</v>
      </c>
      <c r="B1200" s="7" t="s">
        <v>107</v>
      </c>
      <c r="C1200" s="7" t="s">
        <v>16</v>
      </c>
      <c r="D1200" s="7" t="s">
        <v>15</v>
      </c>
      <c r="E1200" s="7" t="s">
        <v>33</v>
      </c>
      <c r="F1200" s="7" t="s">
        <v>1005</v>
      </c>
      <c r="G1200" s="7" t="s">
        <v>633</v>
      </c>
      <c r="H1200" s="26">
        <v>869</v>
      </c>
      <c r="I1200" s="26">
        <v>1</v>
      </c>
      <c r="J1200" s="26">
        <v>0</v>
      </c>
      <c r="K1200" s="26">
        <v>1</v>
      </c>
      <c r="L1200" s="26">
        <v>1</v>
      </c>
      <c r="M1200" s="26">
        <v>0</v>
      </c>
      <c r="N1200" s="26">
        <v>0</v>
      </c>
      <c r="O1200" s="26">
        <v>0</v>
      </c>
      <c r="P1200" s="26">
        <f>IF(AND(IFERROR(INDEX(SP_Aktiv,MATCH(C1200,SP_Liste,0)),TRUE),IFERROR(INDEX(PK_Aktiv,MATCH(E1200,PK_Liste,0)),TRUE),IF(Filter!$L$5="Alle GeVo",TRUE,IF(Filter!$L$5="Nur BÜ-Schlüssel",ISNUMBER(MATCH(H1200,BUESchluessel,0)),IFERROR(INDEX(GV_Aktiv,MATCH(G1200,GV_Liste,0)),Filter!$H$18)))),1,0)</f>
        <v>1</v>
      </c>
    </row>
    <row r="1201" spans="1:16" x14ac:dyDescent="0.25">
      <c r="A1201" s="28">
        <v>46288</v>
      </c>
      <c r="B1201" s="7" t="s">
        <v>107</v>
      </c>
      <c r="C1201" s="7" t="s">
        <v>20</v>
      </c>
      <c r="D1201" s="7" t="s">
        <v>19</v>
      </c>
      <c r="E1201" s="7" t="s">
        <v>69</v>
      </c>
      <c r="F1201" s="7" t="s">
        <v>531</v>
      </c>
      <c r="G1201" s="7" t="s">
        <v>532</v>
      </c>
      <c r="H1201" s="26">
        <v>427</v>
      </c>
      <c r="I1201" s="26">
        <v>4</v>
      </c>
      <c r="J1201" s="26">
        <v>0</v>
      </c>
      <c r="K1201" s="26">
        <v>0</v>
      </c>
      <c r="L1201" s="26">
        <v>0</v>
      </c>
      <c r="M1201" s="26">
        <v>0</v>
      </c>
      <c r="N1201" s="26">
        <v>4</v>
      </c>
      <c r="O1201" s="26">
        <v>0</v>
      </c>
      <c r="P1201" s="26">
        <f>IF(AND(IFERROR(INDEX(SP_Aktiv,MATCH(C1201,SP_Liste,0)),TRUE),IFERROR(INDEX(PK_Aktiv,MATCH(E1201,PK_Liste,0)),TRUE),IF(Filter!$L$5="Alle GeVo",TRUE,IF(Filter!$L$5="Nur BÜ-Schlüssel",ISNUMBER(MATCH(H1201,BUESchluessel,0)),IFERROR(INDEX(GV_Aktiv,MATCH(G1201,GV_Liste,0)),Filter!$H$18)))),1,0)</f>
        <v>0</v>
      </c>
    </row>
    <row r="1202" spans="1:16" x14ac:dyDescent="0.25">
      <c r="A1202" s="28">
        <v>46288</v>
      </c>
      <c r="B1202" s="7" t="s">
        <v>107</v>
      </c>
      <c r="C1202" s="7" t="s">
        <v>20</v>
      </c>
      <c r="D1202" s="7" t="s">
        <v>24</v>
      </c>
      <c r="E1202" s="7" t="s">
        <v>33</v>
      </c>
      <c r="F1202" s="7" t="s">
        <v>1006</v>
      </c>
      <c r="G1202" s="7" t="s">
        <v>645</v>
      </c>
      <c r="H1202" s="26">
        <v>131</v>
      </c>
      <c r="I1202" s="26">
        <v>3</v>
      </c>
      <c r="J1202" s="26">
        <v>0</v>
      </c>
      <c r="K1202" s="26">
        <v>0</v>
      </c>
      <c r="L1202" s="26">
        <v>0</v>
      </c>
      <c r="M1202" s="26">
        <v>0</v>
      </c>
      <c r="N1202" s="26">
        <v>3</v>
      </c>
      <c r="O1202" s="26">
        <v>0</v>
      </c>
      <c r="P1202" s="26">
        <f>IF(AND(IFERROR(INDEX(SP_Aktiv,MATCH(C1202,SP_Liste,0)),TRUE),IFERROR(INDEX(PK_Aktiv,MATCH(E1202,PK_Liste,0)),TRUE),IF(Filter!$L$5="Alle GeVo",TRUE,IF(Filter!$L$5="Nur BÜ-Schlüssel",ISNUMBER(MATCH(H1202,BUESchluessel,0)),IFERROR(INDEX(GV_Aktiv,MATCH(G1202,GV_Liste,0)),Filter!$H$18)))),1,0)</f>
        <v>1</v>
      </c>
    </row>
    <row r="1203" spans="1:16" x14ac:dyDescent="0.25">
      <c r="A1203" s="28">
        <v>46288</v>
      </c>
      <c r="B1203" s="7" t="s">
        <v>107</v>
      </c>
      <c r="C1203" s="7" t="s">
        <v>20</v>
      </c>
      <c r="D1203" s="7" t="s">
        <v>23</v>
      </c>
      <c r="E1203" s="7" t="s">
        <v>33</v>
      </c>
      <c r="F1203" s="7" t="s">
        <v>1007</v>
      </c>
      <c r="G1203" s="7" t="s">
        <v>1008</v>
      </c>
      <c r="H1203" s="26">
        <v>999</v>
      </c>
      <c r="I1203" s="26">
        <v>1</v>
      </c>
      <c r="J1203" s="26">
        <v>0</v>
      </c>
      <c r="K1203" s="26">
        <v>0</v>
      </c>
      <c r="L1203" s="26">
        <v>0</v>
      </c>
      <c r="M1203" s="26">
        <v>0</v>
      </c>
      <c r="N1203" s="26">
        <v>1</v>
      </c>
      <c r="O1203" s="26">
        <v>0</v>
      </c>
      <c r="P1203" s="26">
        <f>IF(AND(IFERROR(INDEX(SP_Aktiv,MATCH(C1203,SP_Liste,0)),TRUE),IFERROR(INDEX(PK_Aktiv,MATCH(E1203,PK_Liste,0)),TRUE),IF(Filter!$L$5="Alle GeVo",TRUE,IF(Filter!$L$5="Nur BÜ-Schlüssel",ISNUMBER(MATCH(H1203,BUESchluessel,0)),IFERROR(INDEX(GV_Aktiv,MATCH(G1203,GV_Liste,0)),Filter!$H$18)))),1,0)</f>
        <v>1</v>
      </c>
    </row>
    <row r="1204" spans="1:16" x14ac:dyDescent="0.25">
      <c r="A1204" s="28">
        <v>46288</v>
      </c>
      <c r="B1204" s="7" t="s">
        <v>107</v>
      </c>
      <c r="C1204" s="7" t="s">
        <v>20</v>
      </c>
      <c r="D1204" s="7" t="s">
        <v>21</v>
      </c>
      <c r="E1204" s="7" t="s">
        <v>33</v>
      </c>
      <c r="F1204" s="7" t="s">
        <v>1009</v>
      </c>
      <c r="G1204" s="7" t="s">
        <v>1010</v>
      </c>
      <c r="H1204" s="26">
        <v>824</v>
      </c>
      <c r="I1204" s="26">
        <v>1</v>
      </c>
      <c r="J1204" s="26">
        <v>0</v>
      </c>
      <c r="K1204" s="26">
        <v>0</v>
      </c>
      <c r="L1204" s="26">
        <v>0</v>
      </c>
      <c r="M1204" s="26">
        <v>0</v>
      </c>
      <c r="N1204" s="26">
        <v>1</v>
      </c>
      <c r="O1204" s="26">
        <v>0</v>
      </c>
      <c r="P1204" s="26">
        <f>IF(AND(IFERROR(INDEX(SP_Aktiv,MATCH(C1204,SP_Liste,0)),TRUE),IFERROR(INDEX(PK_Aktiv,MATCH(E1204,PK_Liste,0)),TRUE),IF(Filter!$L$5="Alle GeVo",TRUE,IF(Filter!$L$5="Nur BÜ-Schlüssel",ISNUMBER(MATCH(H1204,BUESchluessel,0)),IFERROR(INDEX(GV_Aktiv,MATCH(G1204,GV_Liste,0)),Filter!$H$18)))),1,0)</f>
        <v>1</v>
      </c>
    </row>
    <row r="1205" spans="1:16" x14ac:dyDescent="0.25">
      <c r="A1205" s="28">
        <v>46288</v>
      </c>
      <c r="B1205" s="7" t="s">
        <v>107</v>
      </c>
      <c r="C1205" s="7" t="s">
        <v>16</v>
      </c>
      <c r="D1205" s="7" t="s">
        <v>17</v>
      </c>
      <c r="E1205" s="7" t="s">
        <v>65</v>
      </c>
      <c r="F1205" s="7" t="s">
        <v>627</v>
      </c>
      <c r="G1205" s="7" t="s">
        <v>72</v>
      </c>
      <c r="H1205" s="26">
        <v>39</v>
      </c>
      <c r="I1205" s="26">
        <v>1</v>
      </c>
      <c r="J1205" s="26">
        <v>0</v>
      </c>
      <c r="K1205" s="26">
        <v>0</v>
      </c>
      <c r="L1205" s="26">
        <v>0</v>
      </c>
      <c r="M1205" s="26">
        <v>0</v>
      </c>
      <c r="N1205" s="26">
        <v>1</v>
      </c>
      <c r="O1205" s="26">
        <v>0</v>
      </c>
      <c r="P1205" s="26">
        <f>IF(AND(IFERROR(INDEX(SP_Aktiv,MATCH(C1205,SP_Liste,0)),TRUE),IFERROR(INDEX(PK_Aktiv,MATCH(E1205,PK_Liste,0)),TRUE),IF(Filter!$L$5="Alle GeVo",TRUE,IF(Filter!$L$5="Nur BÜ-Schlüssel",ISNUMBER(MATCH(H1205,BUESchluessel,0)),IFERROR(INDEX(GV_Aktiv,MATCH(G1205,GV_Liste,0)),Filter!$H$18)))),1,0)</f>
        <v>0</v>
      </c>
    </row>
    <row r="1206" spans="1:16" x14ac:dyDescent="0.25">
      <c r="A1206" s="28">
        <v>46288</v>
      </c>
      <c r="B1206" s="7" t="s">
        <v>107</v>
      </c>
      <c r="C1206" s="7" t="s">
        <v>16</v>
      </c>
      <c r="D1206" s="7" t="s">
        <v>15</v>
      </c>
      <c r="E1206" s="7" t="s">
        <v>65</v>
      </c>
      <c r="F1206" s="7" t="s">
        <v>499</v>
      </c>
      <c r="G1206" s="7" t="s">
        <v>72</v>
      </c>
      <c r="H1206" s="26">
        <v>39</v>
      </c>
      <c r="I1206" s="26">
        <v>1</v>
      </c>
      <c r="J1206" s="26">
        <v>0</v>
      </c>
      <c r="K1206" s="26">
        <v>0</v>
      </c>
      <c r="L1206" s="26">
        <v>0</v>
      </c>
      <c r="M1206" s="26">
        <v>1</v>
      </c>
      <c r="N1206" s="26">
        <v>0</v>
      </c>
      <c r="O1206" s="26">
        <v>0</v>
      </c>
      <c r="P1206" s="26">
        <f>IF(AND(IFERROR(INDEX(SP_Aktiv,MATCH(C1206,SP_Liste,0)),TRUE),IFERROR(INDEX(PK_Aktiv,MATCH(E1206,PK_Liste,0)),TRUE),IF(Filter!$L$5="Alle GeVo",TRUE,IF(Filter!$L$5="Nur BÜ-Schlüssel",ISNUMBER(MATCH(H1206,BUESchluessel,0)),IFERROR(INDEX(GV_Aktiv,MATCH(G1206,GV_Liste,0)),Filter!$H$18)))),1,0)</f>
        <v>0</v>
      </c>
    </row>
    <row r="1207" spans="1:16" x14ac:dyDescent="0.25">
      <c r="A1207" s="28">
        <v>46288</v>
      </c>
      <c r="B1207" s="7" t="s">
        <v>107</v>
      </c>
      <c r="C1207" s="7" t="s">
        <v>20</v>
      </c>
      <c r="D1207" s="7" t="s">
        <v>21</v>
      </c>
      <c r="E1207" s="7" t="s">
        <v>33</v>
      </c>
      <c r="F1207" s="7" t="s">
        <v>1013</v>
      </c>
      <c r="G1207" s="7" t="s">
        <v>568</v>
      </c>
      <c r="H1207" s="26">
        <v>11</v>
      </c>
      <c r="I1207" s="26">
        <v>1</v>
      </c>
      <c r="J1207" s="26">
        <v>0</v>
      </c>
      <c r="K1207" s="26">
        <v>0</v>
      </c>
      <c r="L1207" s="26">
        <v>0</v>
      </c>
      <c r="M1207" s="26">
        <v>0</v>
      </c>
      <c r="N1207" s="26">
        <v>1</v>
      </c>
      <c r="O1207" s="26">
        <v>0</v>
      </c>
      <c r="P1207" s="26">
        <f>IF(AND(IFERROR(INDEX(SP_Aktiv,MATCH(C1207,SP_Liste,0)),TRUE),IFERROR(INDEX(PK_Aktiv,MATCH(E1207,PK_Liste,0)),TRUE),IF(Filter!$L$5="Alle GeVo",TRUE,IF(Filter!$L$5="Nur BÜ-Schlüssel",ISNUMBER(MATCH(H1207,BUESchluessel,0)),IFERROR(INDEX(GV_Aktiv,MATCH(G1207,GV_Liste,0)),Filter!$H$18)))),1,0)</f>
        <v>1</v>
      </c>
    </row>
    <row r="1208" spans="1:16" x14ac:dyDescent="0.25">
      <c r="A1208" s="28">
        <v>46288</v>
      </c>
      <c r="B1208" s="7" t="s">
        <v>107</v>
      </c>
      <c r="C1208" s="7" t="s">
        <v>20</v>
      </c>
      <c r="D1208" s="7" t="s">
        <v>19</v>
      </c>
      <c r="E1208" s="7" t="s">
        <v>33</v>
      </c>
      <c r="F1208" s="7" t="s">
        <v>1014</v>
      </c>
      <c r="G1208" s="7" t="s">
        <v>587</v>
      </c>
      <c r="H1208" s="26">
        <v>130</v>
      </c>
      <c r="I1208" s="26">
        <v>2</v>
      </c>
      <c r="J1208" s="26">
        <v>0</v>
      </c>
      <c r="K1208" s="26">
        <v>0</v>
      </c>
      <c r="L1208" s="26">
        <v>0</v>
      </c>
      <c r="M1208" s="26">
        <v>2</v>
      </c>
      <c r="N1208" s="26">
        <v>0</v>
      </c>
      <c r="O1208" s="26">
        <v>0</v>
      </c>
      <c r="P1208" s="26">
        <f>IF(AND(IFERROR(INDEX(SP_Aktiv,MATCH(C1208,SP_Liste,0)),TRUE),IFERROR(INDEX(PK_Aktiv,MATCH(E1208,PK_Liste,0)),TRUE),IF(Filter!$L$5="Alle GeVo",TRUE,IF(Filter!$L$5="Nur BÜ-Schlüssel",ISNUMBER(MATCH(H1208,BUESchluessel,0)),IFERROR(INDEX(GV_Aktiv,MATCH(G1208,GV_Liste,0)),Filter!$H$18)))),1,0)</f>
        <v>1</v>
      </c>
    </row>
    <row r="1209" spans="1:16" x14ac:dyDescent="0.25">
      <c r="A1209" s="28">
        <v>46288</v>
      </c>
      <c r="B1209" s="7" t="s">
        <v>107</v>
      </c>
      <c r="C1209" s="7" t="s">
        <v>20</v>
      </c>
      <c r="D1209" s="7" t="s">
        <v>25</v>
      </c>
      <c r="E1209" s="7" t="s">
        <v>66</v>
      </c>
      <c r="F1209" s="7" t="s">
        <v>815</v>
      </c>
      <c r="G1209" s="7" t="s">
        <v>74</v>
      </c>
      <c r="H1209" s="26">
        <v>67</v>
      </c>
      <c r="I1209" s="26">
        <v>1</v>
      </c>
      <c r="J1209" s="26">
        <v>1</v>
      </c>
      <c r="K1209" s="26">
        <v>0</v>
      </c>
      <c r="L1209" s="26">
        <v>0</v>
      </c>
      <c r="M1209" s="26">
        <v>0</v>
      </c>
      <c r="N1209" s="26">
        <v>1</v>
      </c>
      <c r="O1209" s="26">
        <v>0</v>
      </c>
      <c r="P1209" s="26">
        <f>IF(AND(IFERROR(INDEX(SP_Aktiv,MATCH(C1209,SP_Liste,0)),TRUE),IFERROR(INDEX(PK_Aktiv,MATCH(E1209,PK_Liste,0)),TRUE),IF(Filter!$L$5="Alle GeVo",TRUE,IF(Filter!$L$5="Nur BÜ-Schlüssel",ISNUMBER(MATCH(H1209,BUESchluessel,0)),IFERROR(INDEX(GV_Aktiv,MATCH(G1209,GV_Liste,0)),Filter!$H$18)))),1,0)</f>
        <v>0</v>
      </c>
    </row>
    <row r="1210" spans="1:16" x14ac:dyDescent="0.25">
      <c r="A1210" s="28">
        <v>46288</v>
      </c>
      <c r="B1210" s="7" t="s">
        <v>107</v>
      </c>
      <c r="C1210" s="7" t="s">
        <v>20</v>
      </c>
      <c r="D1210" s="7" t="s">
        <v>22</v>
      </c>
      <c r="E1210" s="7" t="s">
        <v>33</v>
      </c>
      <c r="F1210" s="7" t="s">
        <v>908</v>
      </c>
      <c r="G1210" s="7" t="s">
        <v>73</v>
      </c>
      <c r="H1210" s="26">
        <v>40</v>
      </c>
      <c r="I1210" s="26">
        <v>3</v>
      </c>
      <c r="J1210" s="26">
        <v>0</v>
      </c>
      <c r="K1210" s="26">
        <v>0</v>
      </c>
      <c r="L1210" s="26">
        <v>0</v>
      </c>
      <c r="M1210" s="26">
        <v>1</v>
      </c>
      <c r="N1210" s="26">
        <v>2</v>
      </c>
      <c r="O1210" s="26">
        <v>0</v>
      </c>
      <c r="P1210" s="26">
        <f>IF(AND(IFERROR(INDEX(SP_Aktiv,MATCH(C1210,SP_Liste,0)),TRUE),IFERROR(INDEX(PK_Aktiv,MATCH(E1210,PK_Liste,0)),TRUE),IF(Filter!$L$5="Alle GeVo",TRUE,IF(Filter!$L$5="Nur BÜ-Schlüssel",ISNUMBER(MATCH(H1210,BUESchluessel,0)),IFERROR(INDEX(GV_Aktiv,MATCH(G1210,GV_Liste,0)),Filter!$H$18)))),1,0)</f>
        <v>1</v>
      </c>
    </row>
    <row r="1211" spans="1:16" x14ac:dyDescent="0.25">
      <c r="A1211" s="28">
        <v>46288</v>
      </c>
      <c r="B1211" s="7" t="s">
        <v>107</v>
      </c>
      <c r="C1211" s="7" t="s">
        <v>20</v>
      </c>
      <c r="D1211" s="7" t="s">
        <v>19</v>
      </c>
      <c r="E1211" s="7" t="s">
        <v>33</v>
      </c>
      <c r="F1211" s="7" t="s">
        <v>1017</v>
      </c>
      <c r="G1211" s="7" t="s">
        <v>1018</v>
      </c>
      <c r="H1211" s="26">
        <v>702</v>
      </c>
      <c r="I1211" s="26">
        <v>1</v>
      </c>
      <c r="J1211" s="26">
        <v>0</v>
      </c>
      <c r="K1211" s="26">
        <v>0</v>
      </c>
      <c r="L1211" s="26">
        <v>0</v>
      </c>
      <c r="M1211" s="26">
        <v>0</v>
      </c>
      <c r="N1211" s="26">
        <v>1</v>
      </c>
      <c r="O1211" s="26">
        <v>0</v>
      </c>
      <c r="P1211" s="26">
        <f>IF(AND(IFERROR(INDEX(SP_Aktiv,MATCH(C1211,SP_Liste,0)),TRUE),IFERROR(INDEX(PK_Aktiv,MATCH(E1211,PK_Liste,0)),TRUE),IF(Filter!$L$5="Alle GeVo",TRUE,IF(Filter!$L$5="Nur BÜ-Schlüssel",ISNUMBER(MATCH(H1211,BUESchluessel,0)),IFERROR(INDEX(GV_Aktiv,MATCH(G1211,GV_Liste,0)),Filter!$H$18)))),1,0)</f>
        <v>1</v>
      </c>
    </row>
    <row r="1212" spans="1:16" x14ac:dyDescent="0.25">
      <c r="A1212" s="28">
        <v>46288</v>
      </c>
      <c r="B1212" s="7" t="s">
        <v>107</v>
      </c>
      <c r="C1212" s="7" t="s">
        <v>20</v>
      </c>
      <c r="D1212" s="7" t="s">
        <v>21</v>
      </c>
      <c r="E1212" s="7" t="s">
        <v>65</v>
      </c>
      <c r="F1212" s="7" t="s">
        <v>1019</v>
      </c>
      <c r="G1212" s="7" t="s">
        <v>951</v>
      </c>
      <c r="H1212" s="26">
        <v>998</v>
      </c>
      <c r="I1212" s="26">
        <v>1</v>
      </c>
      <c r="J1212" s="26">
        <v>0</v>
      </c>
      <c r="K1212" s="26">
        <v>0</v>
      </c>
      <c r="L1212" s="26">
        <v>0</v>
      </c>
      <c r="M1212" s="26">
        <v>0</v>
      </c>
      <c r="N1212" s="26">
        <v>1</v>
      </c>
      <c r="O1212" s="26">
        <v>0</v>
      </c>
      <c r="P1212" s="26">
        <f>IF(AND(IFERROR(INDEX(SP_Aktiv,MATCH(C1212,SP_Liste,0)),TRUE),IFERROR(INDEX(PK_Aktiv,MATCH(E1212,PK_Liste,0)),TRUE),IF(Filter!$L$5="Alle GeVo",TRUE,IF(Filter!$L$5="Nur BÜ-Schlüssel",ISNUMBER(MATCH(H1212,BUESchluessel,0)),IFERROR(INDEX(GV_Aktiv,MATCH(G1212,GV_Liste,0)),Filter!$H$18)))),1,0)</f>
        <v>0</v>
      </c>
    </row>
    <row r="1213" spans="1:16" x14ac:dyDescent="0.25">
      <c r="A1213" s="28">
        <v>46288</v>
      </c>
      <c r="B1213" s="7" t="s">
        <v>107</v>
      </c>
      <c r="C1213" s="7" t="s">
        <v>20</v>
      </c>
      <c r="D1213" s="7" t="s">
        <v>21</v>
      </c>
      <c r="E1213" s="7" t="s">
        <v>65</v>
      </c>
      <c r="F1213" s="7" t="s">
        <v>1013</v>
      </c>
      <c r="G1213" s="7" t="s">
        <v>568</v>
      </c>
      <c r="H1213" s="26">
        <v>11</v>
      </c>
      <c r="I1213" s="26">
        <v>1</v>
      </c>
      <c r="J1213" s="26">
        <v>0</v>
      </c>
      <c r="K1213" s="26">
        <v>0</v>
      </c>
      <c r="L1213" s="26">
        <v>0</v>
      </c>
      <c r="M1213" s="26">
        <v>0</v>
      </c>
      <c r="N1213" s="26">
        <v>1</v>
      </c>
      <c r="O1213" s="26">
        <v>0</v>
      </c>
      <c r="P1213" s="26">
        <f>IF(AND(IFERROR(INDEX(SP_Aktiv,MATCH(C1213,SP_Liste,0)),TRUE),IFERROR(INDEX(PK_Aktiv,MATCH(E1213,PK_Liste,0)),TRUE),IF(Filter!$L$5="Alle GeVo",TRUE,IF(Filter!$L$5="Nur BÜ-Schlüssel",ISNUMBER(MATCH(H1213,BUESchluessel,0)),IFERROR(INDEX(GV_Aktiv,MATCH(G1213,GV_Liste,0)),Filter!$H$18)))),1,0)</f>
        <v>0</v>
      </c>
    </row>
    <row r="1214" spans="1:16" x14ac:dyDescent="0.25">
      <c r="A1214" s="28">
        <v>46288</v>
      </c>
      <c r="B1214" s="7" t="s">
        <v>107</v>
      </c>
      <c r="C1214" s="7" t="s">
        <v>16</v>
      </c>
      <c r="D1214" s="7" t="s">
        <v>17</v>
      </c>
      <c r="E1214" s="7" t="s">
        <v>33</v>
      </c>
      <c r="F1214" s="7" t="s">
        <v>1020</v>
      </c>
      <c r="G1214" s="7" t="s">
        <v>742</v>
      </c>
      <c r="H1214" s="26">
        <v>93</v>
      </c>
      <c r="I1214" s="26">
        <v>1</v>
      </c>
      <c r="J1214" s="26">
        <v>0</v>
      </c>
      <c r="K1214" s="26">
        <v>0</v>
      </c>
      <c r="L1214" s="26">
        <v>0</v>
      </c>
      <c r="M1214" s="26">
        <v>0</v>
      </c>
      <c r="N1214" s="26">
        <v>1</v>
      </c>
      <c r="O1214" s="26">
        <v>0</v>
      </c>
      <c r="P1214" s="26">
        <f>IF(AND(IFERROR(INDEX(SP_Aktiv,MATCH(C1214,SP_Liste,0)),TRUE),IFERROR(INDEX(PK_Aktiv,MATCH(E1214,PK_Liste,0)),TRUE),IF(Filter!$L$5="Alle GeVo",TRUE,IF(Filter!$L$5="Nur BÜ-Schlüssel",ISNUMBER(MATCH(H1214,BUESchluessel,0)),IFERROR(INDEX(GV_Aktiv,MATCH(G1214,GV_Liste,0)),Filter!$H$18)))),1,0)</f>
        <v>1</v>
      </c>
    </row>
    <row r="1215" spans="1:16" x14ac:dyDescent="0.25">
      <c r="A1215" s="28">
        <v>46288</v>
      </c>
      <c r="B1215" s="7" t="s">
        <v>107</v>
      </c>
      <c r="C1215" s="7" t="s">
        <v>20</v>
      </c>
      <c r="D1215" s="7" t="s">
        <v>19</v>
      </c>
      <c r="E1215" s="7" t="s">
        <v>33</v>
      </c>
      <c r="F1215" s="7" t="s">
        <v>1021</v>
      </c>
      <c r="G1215" s="7" t="s">
        <v>1022</v>
      </c>
      <c r="H1215" s="26">
        <v>305</v>
      </c>
      <c r="I1215" s="26">
        <v>1</v>
      </c>
      <c r="J1215" s="26">
        <v>0</v>
      </c>
      <c r="K1215" s="26">
        <v>0</v>
      </c>
      <c r="L1215" s="26">
        <v>0</v>
      </c>
      <c r="M1215" s="26">
        <v>1</v>
      </c>
      <c r="N1215" s="26">
        <v>0</v>
      </c>
      <c r="O1215" s="26">
        <v>0</v>
      </c>
      <c r="P1215" s="26">
        <f>IF(AND(IFERROR(INDEX(SP_Aktiv,MATCH(C1215,SP_Liste,0)),TRUE),IFERROR(INDEX(PK_Aktiv,MATCH(E1215,PK_Liste,0)),TRUE),IF(Filter!$L$5="Alle GeVo",TRUE,IF(Filter!$L$5="Nur BÜ-Schlüssel",ISNUMBER(MATCH(H1215,BUESchluessel,0)),IFERROR(INDEX(GV_Aktiv,MATCH(G1215,GV_Liste,0)),Filter!$H$18)))),1,0)</f>
        <v>1</v>
      </c>
    </row>
    <row r="1216" spans="1:16" x14ac:dyDescent="0.25">
      <c r="A1216" s="28">
        <v>46288</v>
      </c>
      <c r="B1216" s="7" t="s">
        <v>107</v>
      </c>
      <c r="C1216" s="7" t="s">
        <v>16</v>
      </c>
      <c r="D1216" s="7" t="s">
        <v>15</v>
      </c>
      <c r="E1216" s="7" t="s">
        <v>33</v>
      </c>
      <c r="F1216" s="7" t="s">
        <v>1023</v>
      </c>
      <c r="G1216" s="7" t="s">
        <v>596</v>
      </c>
      <c r="H1216" s="26">
        <v>98</v>
      </c>
      <c r="I1216" s="26">
        <v>3</v>
      </c>
      <c r="J1216" s="26">
        <v>0</v>
      </c>
      <c r="K1216" s="26">
        <v>1</v>
      </c>
      <c r="L1216" s="26">
        <v>0</v>
      </c>
      <c r="M1216" s="26">
        <v>1</v>
      </c>
      <c r="N1216" s="26">
        <v>2</v>
      </c>
      <c r="O1216" s="26">
        <v>0</v>
      </c>
      <c r="P1216" s="26">
        <f>IF(AND(IFERROR(INDEX(SP_Aktiv,MATCH(C1216,SP_Liste,0)),TRUE),IFERROR(INDEX(PK_Aktiv,MATCH(E1216,PK_Liste,0)),TRUE),IF(Filter!$L$5="Alle GeVo",TRUE,IF(Filter!$L$5="Nur BÜ-Schlüssel",ISNUMBER(MATCH(H1216,BUESchluessel,0)),IFERROR(INDEX(GV_Aktiv,MATCH(G1216,GV_Liste,0)),Filter!$H$18)))),1,0)</f>
        <v>1</v>
      </c>
    </row>
    <row r="1217" spans="1:16" x14ac:dyDescent="0.25">
      <c r="A1217" s="28">
        <v>46288</v>
      </c>
      <c r="B1217" s="7" t="s">
        <v>107</v>
      </c>
      <c r="C1217" s="7" t="s">
        <v>20</v>
      </c>
      <c r="D1217" s="7" t="s">
        <v>23</v>
      </c>
      <c r="E1217" s="7" t="s">
        <v>69</v>
      </c>
      <c r="F1217" s="7" t="s">
        <v>949</v>
      </c>
      <c r="G1217" s="7" t="s">
        <v>532</v>
      </c>
      <c r="H1217" s="26">
        <v>427</v>
      </c>
      <c r="I1217" s="26">
        <v>3</v>
      </c>
      <c r="J1217" s="26">
        <v>0</v>
      </c>
      <c r="K1217" s="26">
        <v>0</v>
      </c>
      <c r="L1217" s="26">
        <v>0</v>
      </c>
      <c r="M1217" s="26">
        <v>0</v>
      </c>
      <c r="N1217" s="26">
        <v>3</v>
      </c>
      <c r="O1217" s="26">
        <v>0</v>
      </c>
      <c r="P1217" s="26">
        <f>IF(AND(IFERROR(INDEX(SP_Aktiv,MATCH(C1217,SP_Liste,0)),TRUE),IFERROR(INDEX(PK_Aktiv,MATCH(E1217,PK_Liste,0)),TRUE),IF(Filter!$L$5="Alle GeVo",TRUE,IF(Filter!$L$5="Nur BÜ-Schlüssel",ISNUMBER(MATCH(H1217,BUESchluessel,0)),IFERROR(INDEX(GV_Aktiv,MATCH(G1217,GV_Liste,0)),Filter!$H$18)))),1,0)</f>
        <v>0</v>
      </c>
    </row>
    <row r="1218" spans="1:16" x14ac:dyDescent="0.25">
      <c r="A1218" s="28">
        <v>46288</v>
      </c>
      <c r="B1218" s="7" t="s">
        <v>107</v>
      </c>
      <c r="C1218" s="7" t="s">
        <v>20</v>
      </c>
      <c r="D1218" s="7" t="s">
        <v>23</v>
      </c>
      <c r="E1218" s="7" t="s">
        <v>69</v>
      </c>
      <c r="F1218" s="7" t="s">
        <v>1024</v>
      </c>
      <c r="G1218" s="7" t="s">
        <v>598</v>
      </c>
      <c r="H1218" s="26">
        <v>610</v>
      </c>
      <c r="I1218" s="26">
        <v>1</v>
      </c>
      <c r="J1218" s="26">
        <v>0</v>
      </c>
      <c r="K1218" s="26">
        <v>0</v>
      </c>
      <c r="L1218" s="26">
        <v>0</v>
      </c>
      <c r="M1218" s="26">
        <v>0</v>
      </c>
      <c r="N1218" s="26">
        <v>1</v>
      </c>
      <c r="O1218" s="26">
        <v>0</v>
      </c>
      <c r="P1218" s="26">
        <f>IF(AND(IFERROR(INDEX(SP_Aktiv,MATCH(C1218,SP_Liste,0)),TRUE),IFERROR(INDEX(PK_Aktiv,MATCH(E1218,PK_Liste,0)),TRUE),IF(Filter!$L$5="Alle GeVo",TRUE,IF(Filter!$L$5="Nur BÜ-Schlüssel",ISNUMBER(MATCH(H1218,BUESchluessel,0)),IFERROR(INDEX(GV_Aktiv,MATCH(G1218,GV_Liste,0)),Filter!$H$18)))),1,0)</f>
        <v>0</v>
      </c>
    </row>
    <row r="1219" spans="1:16" x14ac:dyDescent="0.25">
      <c r="A1219" s="28">
        <v>46288</v>
      </c>
      <c r="B1219" s="7" t="s">
        <v>107</v>
      </c>
      <c r="C1219" s="7" t="s">
        <v>20</v>
      </c>
      <c r="D1219" s="7" t="s">
        <v>23</v>
      </c>
      <c r="E1219" s="7" t="s">
        <v>69</v>
      </c>
      <c r="F1219" s="7" t="s">
        <v>734</v>
      </c>
      <c r="G1219" s="7" t="s">
        <v>80</v>
      </c>
      <c r="H1219" s="26">
        <v>472</v>
      </c>
      <c r="I1219" s="26">
        <v>3</v>
      </c>
      <c r="J1219" s="26">
        <v>0</v>
      </c>
      <c r="K1219" s="26">
        <v>0</v>
      </c>
      <c r="L1219" s="26">
        <v>0</v>
      </c>
      <c r="M1219" s="26">
        <v>0</v>
      </c>
      <c r="N1219" s="26">
        <v>3</v>
      </c>
      <c r="O1219" s="26">
        <v>0</v>
      </c>
      <c r="P1219" s="26">
        <f>IF(AND(IFERROR(INDEX(SP_Aktiv,MATCH(C1219,SP_Liste,0)),TRUE),IFERROR(INDEX(PK_Aktiv,MATCH(E1219,PK_Liste,0)),TRUE),IF(Filter!$L$5="Alle GeVo",TRUE,IF(Filter!$L$5="Nur BÜ-Schlüssel",ISNUMBER(MATCH(H1219,BUESchluessel,0)),IFERROR(INDEX(GV_Aktiv,MATCH(G1219,GV_Liste,0)),Filter!$H$18)))),1,0)</f>
        <v>0</v>
      </c>
    </row>
    <row r="1220" spans="1:16" x14ac:dyDescent="0.25">
      <c r="A1220" s="28">
        <v>46288</v>
      </c>
      <c r="B1220" s="7" t="s">
        <v>107</v>
      </c>
      <c r="C1220" s="7" t="s">
        <v>20</v>
      </c>
      <c r="D1220" s="7" t="s">
        <v>19</v>
      </c>
      <c r="E1220" s="7" t="s">
        <v>33</v>
      </c>
      <c r="F1220" s="7" t="s">
        <v>1025</v>
      </c>
      <c r="G1220" s="7" t="s">
        <v>774</v>
      </c>
      <c r="H1220" s="26">
        <v>132</v>
      </c>
      <c r="I1220" s="26">
        <v>1</v>
      </c>
      <c r="J1220" s="26">
        <v>0</v>
      </c>
      <c r="K1220" s="26">
        <v>0</v>
      </c>
      <c r="L1220" s="26">
        <v>0</v>
      </c>
      <c r="M1220" s="26">
        <v>0</v>
      </c>
      <c r="N1220" s="26">
        <v>1</v>
      </c>
      <c r="O1220" s="26">
        <v>0</v>
      </c>
      <c r="P1220" s="26">
        <f>IF(AND(IFERROR(INDEX(SP_Aktiv,MATCH(C1220,SP_Liste,0)),TRUE),IFERROR(INDEX(PK_Aktiv,MATCH(E1220,PK_Liste,0)),TRUE),IF(Filter!$L$5="Alle GeVo",TRUE,IF(Filter!$L$5="Nur BÜ-Schlüssel",ISNUMBER(MATCH(H1220,BUESchluessel,0)),IFERROR(INDEX(GV_Aktiv,MATCH(G1220,GV_Liste,0)),Filter!$H$18)))),1,0)</f>
        <v>1</v>
      </c>
    </row>
    <row r="1221" spans="1:16" x14ac:dyDescent="0.25">
      <c r="A1221" s="28">
        <v>46288</v>
      </c>
      <c r="B1221" s="7" t="s">
        <v>107</v>
      </c>
      <c r="C1221" s="7" t="s">
        <v>20</v>
      </c>
      <c r="D1221" s="7" t="s">
        <v>21</v>
      </c>
      <c r="E1221" s="7" t="s">
        <v>33</v>
      </c>
      <c r="F1221" s="7" t="s">
        <v>1026</v>
      </c>
      <c r="G1221" s="7" t="s">
        <v>594</v>
      </c>
      <c r="H1221" s="26">
        <v>814</v>
      </c>
      <c r="I1221" s="26">
        <v>1</v>
      </c>
      <c r="J1221" s="26">
        <v>0</v>
      </c>
      <c r="K1221" s="26">
        <v>1</v>
      </c>
      <c r="L1221" s="26">
        <v>0</v>
      </c>
      <c r="M1221" s="26">
        <v>0</v>
      </c>
      <c r="N1221" s="26">
        <v>1</v>
      </c>
      <c r="O1221" s="26">
        <v>0</v>
      </c>
      <c r="P1221" s="26">
        <f>IF(AND(IFERROR(INDEX(SP_Aktiv,MATCH(C1221,SP_Liste,0)),TRUE),IFERROR(INDEX(PK_Aktiv,MATCH(E1221,PK_Liste,0)),TRUE),IF(Filter!$L$5="Alle GeVo",TRUE,IF(Filter!$L$5="Nur BÜ-Schlüssel",ISNUMBER(MATCH(H1221,BUESchluessel,0)),IFERROR(INDEX(GV_Aktiv,MATCH(G1221,GV_Liste,0)),Filter!$H$18)))),1,0)</f>
        <v>1</v>
      </c>
    </row>
    <row r="1222" spans="1:16" x14ac:dyDescent="0.25">
      <c r="A1222" s="28">
        <v>46288</v>
      </c>
      <c r="B1222" s="7" t="s">
        <v>107</v>
      </c>
      <c r="C1222" s="7" t="s">
        <v>20</v>
      </c>
      <c r="D1222" s="7" t="s">
        <v>26</v>
      </c>
      <c r="E1222" s="7" t="s">
        <v>33</v>
      </c>
      <c r="F1222" s="7" t="s">
        <v>1027</v>
      </c>
      <c r="G1222" s="7" t="s">
        <v>77</v>
      </c>
      <c r="H1222" s="26">
        <v>401</v>
      </c>
      <c r="I1222" s="26">
        <v>1</v>
      </c>
      <c r="J1222" s="26">
        <v>0</v>
      </c>
      <c r="K1222" s="26">
        <v>0</v>
      </c>
      <c r="L1222" s="26">
        <v>0</v>
      </c>
      <c r="M1222" s="26">
        <v>0</v>
      </c>
      <c r="N1222" s="26">
        <v>1</v>
      </c>
      <c r="O1222" s="26">
        <v>0</v>
      </c>
      <c r="P1222" s="26">
        <f>IF(AND(IFERROR(INDEX(SP_Aktiv,MATCH(C1222,SP_Liste,0)),TRUE),IFERROR(INDEX(PK_Aktiv,MATCH(E1222,PK_Liste,0)),TRUE),IF(Filter!$L$5="Alle GeVo",TRUE,IF(Filter!$L$5="Nur BÜ-Schlüssel",ISNUMBER(MATCH(H1222,BUESchluessel,0)),IFERROR(INDEX(GV_Aktiv,MATCH(G1222,GV_Liste,0)),Filter!$H$18)))),1,0)</f>
        <v>1</v>
      </c>
    </row>
    <row r="1223" spans="1:16" x14ac:dyDescent="0.25">
      <c r="A1223" s="28">
        <v>46288</v>
      </c>
      <c r="B1223" s="7" t="s">
        <v>107</v>
      </c>
      <c r="C1223" s="7" t="s">
        <v>16</v>
      </c>
      <c r="D1223" s="7" t="s">
        <v>15</v>
      </c>
      <c r="E1223" s="7" t="s">
        <v>33</v>
      </c>
      <c r="F1223" s="7" t="s">
        <v>1028</v>
      </c>
      <c r="G1223" s="7" t="s">
        <v>1029</v>
      </c>
      <c r="H1223" s="26">
        <v>487</v>
      </c>
      <c r="I1223" s="26">
        <v>1</v>
      </c>
      <c r="J1223" s="26">
        <v>0</v>
      </c>
      <c r="K1223" s="26">
        <v>0</v>
      </c>
      <c r="L1223" s="26">
        <v>0</v>
      </c>
      <c r="M1223" s="26">
        <v>0</v>
      </c>
      <c r="N1223" s="26">
        <v>1</v>
      </c>
      <c r="O1223" s="26">
        <v>0</v>
      </c>
      <c r="P1223" s="26">
        <f>IF(AND(IFERROR(INDEX(SP_Aktiv,MATCH(C1223,SP_Liste,0)),TRUE),IFERROR(INDEX(PK_Aktiv,MATCH(E1223,PK_Liste,0)),TRUE),IF(Filter!$L$5="Alle GeVo",TRUE,IF(Filter!$L$5="Nur BÜ-Schlüssel",ISNUMBER(MATCH(H1223,BUESchluessel,0)),IFERROR(INDEX(GV_Aktiv,MATCH(G1223,GV_Liste,0)),Filter!$H$18)))),1,0)</f>
        <v>1</v>
      </c>
    </row>
    <row r="1224" spans="1:16" x14ac:dyDescent="0.25">
      <c r="A1224" s="28">
        <v>46288</v>
      </c>
      <c r="B1224" s="7" t="s">
        <v>107</v>
      </c>
      <c r="C1224" s="7" t="s">
        <v>16</v>
      </c>
      <c r="D1224" s="7" t="s">
        <v>15</v>
      </c>
      <c r="E1224" s="7" t="s">
        <v>33</v>
      </c>
      <c r="F1224" s="7" t="s">
        <v>1030</v>
      </c>
      <c r="G1224" s="7" t="s">
        <v>951</v>
      </c>
      <c r="H1224" s="26">
        <v>998</v>
      </c>
      <c r="I1224" s="26">
        <v>1</v>
      </c>
      <c r="J1224" s="26">
        <v>0</v>
      </c>
      <c r="K1224" s="26">
        <v>0</v>
      </c>
      <c r="L1224" s="26">
        <v>0</v>
      </c>
      <c r="M1224" s="26">
        <v>0</v>
      </c>
      <c r="N1224" s="26">
        <v>1</v>
      </c>
      <c r="O1224" s="26">
        <v>0</v>
      </c>
      <c r="P1224" s="26">
        <f>IF(AND(IFERROR(INDEX(SP_Aktiv,MATCH(C1224,SP_Liste,0)),TRUE),IFERROR(INDEX(PK_Aktiv,MATCH(E1224,PK_Liste,0)),TRUE),IF(Filter!$L$5="Alle GeVo",TRUE,IF(Filter!$L$5="Nur BÜ-Schlüssel",ISNUMBER(MATCH(H1224,BUESchluessel,0)),IFERROR(INDEX(GV_Aktiv,MATCH(G1224,GV_Liste,0)),Filter!$H$18)))),1,0)</f>
        <v>1</v>
      </c>
    </row>
    <row r="1225" spans="1:16" x14ac:dyDescent="0.25">
      <c r="A1225" s="28">
        <v>46288</v>
      </c>
      <c r="B1225" s="7" t="s">
        <v>107</v>
      </c>
      <c r="C1225" s="7" t="s">
        <v>20</v>
      </c>
      <c r="D1225" s="7" t="s">
        <v>19</v>
      </c>
      <c r="E1225" s="7" t="s">
        <v>33</v>
      </c>
      <c r="F1225" s="7" t="s">
        <v>1031</v>
      </c>
      <c r="G1225" s="7" t="s">
        <v>1032</v>
      </c>
      <c r="H1225" s="26">
        <v>627</v>
      </c>
      <c r="I1225" s="26">
        <v>4</v>
      </c>
      <c r="J1225" s="26">
        <v>0</v>
      </c>
      <c r="K1225" s="26">
        <v>0</v>
      </c>
      <c r="L1225" s="26">
        <v>0</v>
      </c>
      <c r="M1225" s="26">
        <v>0</v>
      </c>
      <c r="N1225" s="26">
        <v>4</v>
      </c>
      <c r="O1225" s="26">
        <v>0</v>
      </c>
      <c r="P1225" s="26">
        <f>IF(AND(IFERROR(INDEX(SP_Aktiv,MATCH(C1225,SP_Liste,0)),TRUE),IFERROR(INDEX(PK_Aktiv,MATCH(E1225,PK_Liste,0)),TRUE),IF(Filter!$L$5="Alle GeVo",TRUE,IF(Filter!$L$5="Nur BÜ-Schlüssel",ISNUMBER(MATCH(H1225,BUESchluessel,0)),IFERROR(INDEX(GV_Aktiv,MATCH(G1225,GV_Liste,0)),Filter!$H$18)))),1,0)</f>
        <v>1</v>
      </c>
    </row>
    <row r="1226" spans="1:16" x14ac:dyDescent="0.25">
      <c r="A1226" s="28">
        <v>46288</v>
      </c>
      <c r="B1226" s="7" t="s">
        <v>107</v>
      </c>
      <c r="C1226" s="7" t="s">
        <v>16</v>
      </c>
      <c r="D1226" s="7" t="s">
        <v>15</v>
      </c>
      <c r="E1226" s="7" t="s">
        <v>33</v>
      </c>
      <c r="F1226" s="7" t="s">
        <v>1033</v>
      </c>
      <c r="G1226" s="7" t="s">
        <v>1034</v>
      </c>
      <c r="H1226" s="26">
        <v>652</v>
      </c>
      <c r="I1226" s="26">
        <v>2</v>
      </c>
      <c r="J1226" s="26">
        <v>0</v>
      </c>
      <c r="K1226" s="26">
        <v>0</v>
      </c>
      <c r="L1226" s="26">
        <v>0</v>
      </c>
      <c r="M1226" s="26">
        <v>0</v>
      </c>
      <c r="N1226" s="26">
        <v>2</v>
      </c>
      <c r="O1226" s="26">
        <v>0</v>
      </c>
      <c r="P1226" s="26">
        <f>IF(AND(IFERROR(INDEX(SP_Aktiv,MATCH(C1226,SP_Liste,0)),TRUE),IFERROR(INDEX(PK_Aktiv,MATCH(E1226,PK_Liste,0)),TRUE),IF(Filter!$L$5="Alle GeVo",TRUE,IF(Filter!$L$5="Nur BÜ-Schlüssel",ISNUMBER(MATCH(H1226,BUESchluessel,0)),IFERROR(INDEX(GV_Aktiv,MATCH(G1226,GV_Liste,0)),Filter!$H$18)))),1,0)</f>
        <v>1</v>
      </c>
    </row>
    <row r="1227" spans="1:16" x14ac:dyDescent="0.25">
      <c r="A1227" s="28">
        <v>46288</v>
      </c>
      <c r="B1227" s="7" t="s">
        <v>107</v>
      </c>
      <c r="C1227" s="7" t="s">
        <v>20</v>
      </c>
      <c r="D1227" s="7" t="s">
        <v>24</v>
      </c>
      <c r="E1227" s="7" t="s">
        <v>33</v>
      </c>
      <c r="F1227" s="7" t="s">
        <v>1035</v>
      </c>
      <c r="G1227" s="7" t="s">
        <v>540</v>
      </c>
      <c r="H1227" s="26">
        <v>404</v>
      </c>
      <c r="I1227" s="26">
        <v>1</v>
      </c>
      <c r="J1227" s="26">
        <v>0</v>
      </c>
      <c r="K1227" s="26">
        <v>0</v>
      </c>
      <c r="L1227" s="26">
        <v>0</v>
      </c>
      <c r="M1227" s="26">
        <v>0</v>
      </c>
      <c r="N1227" s="26">
        <v>1</v>
      </c>
      <c r="O1227" s="26">
        <v>0</v>
      </c>
      <c r="P1227" s="26">
        <f>IF(AND(IFERROR(INDEX(SP_Aktiv,MATCH(C1227,SP_Liste,0)),TRUE),IFERROR(INDEX(PK_Aktiv,MATCH(E1227,PK_Liste,0)),TRUE),IF(Filter!$L$5="Alle GeVo",TRUE,IF(Filter!$L$5="Nur BÜ-Schlüssel",ISNUMBER(MATCH(H1227,BUESchluessel,0)),IFERROR(INDEX(GV_Aktiv,MATCH(G1227,GV_Liste,0)),Filter!$H$18)))),1,0)</f>
        <v>1</v>
      </c>
    </row>
    <row r="1228" spans="1:16" x14ac:dyDescent="0.25">
      <c r="A1228" s="28">
        <v>46288</v>
      </c>
      <c r="B1228" s="7" t="s">
        <v>107</v>
      </c>
      <c r="C1228" s="7" t="s">
        <v>20</v>
      </c>
      <c r="D1228" s="7" t="s">
        <v>24</v>
      </c>
      <c r="E1228" s="7" t="s">
        <v>33</v>
      </c>
      <c r="F1228" s="7" t="s">
        <v>1036</v>
      </c>
      <c r="G1228" s="7" t="s">
        <v>568</v>
      </c>
      <c r="H1228" s="26">
        <v>11</v>
      </c>
      <c r="I1228" s="26">
        <v>1</v>
      </c>
      <c r="J1228" s="26">
        <v>0</v>
      </c>
      <c r="K1228" s="26">
        <v>0</v>
      </c>
      <c r="L1228" s="26">
        <v>0</v>
      </c>
      <c r="M1228" s="26">
        <v>0</v>
      </c>
      <c r="N1228" s="26">
        <v>1</v>
      </c>
      <c r="O1228" s="26">
        <v>0</v>
      </c>
      <c r="P1228" s="26">
        <f>IF(AND(IFERROR(INDEX(SP_Aktiv,MATCH(C1228,SP_Liste,0)),TRUE),IFERROR(INDEX(PK_Aktiv,MATCH(E1228,PK_Liste,0)),TRUE),IF(Filter!$L$5="Alle GeVo",TRUE,IF(Filter!$L$5="Nur BÜ-Schlüssel",ISNUMBER(MATCH(H1228,BUESchluessel,0)),IFERROR(INDEX(GV_Aktiv,MATCH(G1228,GV_Liste,0)),Filter!$H$18)))),1,0)</f>
        <v>1</v>
      </c>
    </row>
    <row r="1229" spans="1:16" x14ac:dyDescent="0.25">
      <c r="A1229" s="28">
        <v>46288</v>
      </c>
      <c r="B1229" s="7" t="s">
        <v>107</v>
      </c>
      <c r="C1229" s="7" t="s">
        <v>20</v>
      </c>
      <c r="D1229" s="7" t="s">
        <v>19</v>
      </c>
      <c r="E1229" s="7" t="s">
        <v>65</v>
      </c>
      <c r="F1229" s="7" t="s">
        <v>562</v>
      </c>
      <c r="G1229" s="7" t="s">
        <v>80</v>
      </c>
      <c r="H1229" s="26">
        <v>472</v>
      </c>
      <c r="I1229" s="26">
        <v>1</v>
      </c>
      <c r="J1229" s="26">
        <v>0</v>
      </c>
      <c r="K1229" s="26">
        <v>0</v>
      </c>
      <c r="L1229" s="26">
        <v>0</v>
      </c>
      <c r="M1229" s="26">
        <v>0</v>
      </c>
      <c r="N1229" s="26">
        <v>1</v>
      </c>
      <c r="O1229" s="26">
        <v>0</v>
      </c>
      <c r="P1229" s="26">
        <f>IF(AND(IFERROR(INDEX(SP_Aktiv,MATCH(C1229,SP_Liste,0)),TRUE),IFERROR(INDEX(PK_Aktiv,MATCH(E1229,PK_Liste,0)),TRUE),IF(Filter!$L$5="Alle GeVo",TRUE,IF(Filter!$L$5="Nur BÜ-Schlüssel",ISNUMBER(MATCH(H1229,BUESchluessel,0)),IFERROR(INDEX(GV_Aktiv,MATCH(G1229,GV_Liste,0)),Filter!$H$18)))),1,0)</f>
        <v>0</v>
      </c>
    </row>
    <row r="1230" spans="1:16" x14ac:dyDescent="0.25">
      <c r="A1230" s="28">
        <v>46288</v>
      </c>
      <c r="B1230" s="7" t="s">
        <v>107</v>
      </c>
      <c r="C1230" s="7" t="s">
        <v>16</v>
      </c>
      <c r="D1230" s="7" t="s">
        <v>15</v>
      </c>
      <c r="E1230" s="7" t="s">
        <v>33</v>
      </c>
      <c r="F1230" s="7" t="s">
        <v>1037</v>
      </c>
      <c r="G1230" s="7" t="s">
        <v>1018</v>
      </c>
      <c r="H1230" s="26">
        <v>702</v>
      </c>
      <c r="I1230" s="26">
        <v>2</v>
      </c>
      <c r="J1230" s="26">
        <v>0</v>
      </c>
      <c r="K1230" s="26">
        <v>0</v>
      </c>
      <c r="L1230" s="26">
        <v>0</v>
      </c>
      <c r="M1230" s="26">
        <v>0</v>
      </c>
      <c r="N1230" s="26">
        <v>2</v>
      </c>
      <c r="O1230" s="26">
        <v>0</v>
      </c>
      <c r="P1230" s="26">
        <f>IF(AND(IFERROR(INDEX(SP_Aktiv,MATCH(C1230,SP_Liste,0)),TRUE),IFERROR(INDEX(PK_Aktiv,MATCH(E1230,PK_Liste,0)),TRUE),IF(Filter!$L$5="Alle GeVo",TRUE,IF(Filter!$L$5="Nur BÜ-Schlüssel",ISNUMBER(MATCH(H1230,BUESchluessel,0)),IFERROR(INDEX(GV_Aktiv,MATCH(G1230,GV_Liste,0)),Filter!$H$18)))),1,0)</f>
        <v>1</v>
      </c>
    </row>
    <row r="1231" spans="1:16" x14ac:dyDescent="0.25">
      <c r="A1231" s="28">
        <v>46288</v>
      </c>
      <c r="B1231" s="7" t="s">
        <v>107</v>
      </c>
      <c r="C1231" s="7" t="s">
        <v>20</v>
      </c>
      <c r="D1231" s="7" t="s">
        <v>21</v>
      </c>
      <c r="E1231" s="7" t="s">
        <v>33</v>
      </c>
      <c r="F1231" s="7" t="s">
        <v>1038</v>
      </c>
      <c r="G1231" s="7" t="s">
        <v>1039</v>
      </c>
      <c r="H1231" s="26">
        <v>140</v>
      </c>
      <c r="I1231" s="26">
        <v>1</v>
      </c>
      <c r="J1231" s="26">
        <v>0</v>
      </c>
      <c r="K1231" s="26">
        <v>0</v>
      </c>
      <c r="L1231" s="26">
        <v>0</v>
      </c>
      <c r="M1231" s="26">
        <v>0</v>
      </c>
      <c r="N1231" s="26">
        <v>1</v>
      </c>
      <c r="O1231" s="26">
        <v>0</v>
      </c>
      <c r="P1231" s="26">
        <f>IF(AND(IFERROR(INDEX(SP_Aktiv,MATCH(C1231,SP_Liste,0)),TRUE),IFERROR(INDEX(PK_Aktiv,MATCH(E1231,PK_Liste,0)),TRUE),IF(Filter!$L$5="Alle GeVo",TRUE,IF(Filter!$L$5="Nur BÜ-Schlüssel",ISNUMBER(MATCH(H1231,BUESchluessel,0)),IFERROR(INDEX(GV_Aktiv,MATCH(G1231,GV_Liste,0)),Filter!$H$18)))),1,0)</f>
        <v>1</v>
      </c>
    </row>
    <row r="1232" spans="1:16" x14ac:dyDescent="0.25">
      <c r="A1232" s="28">
        <v>46288</v>
      </c>
      <c r="B1232" s="7" t="s">
        <v>107</v>
      </c>
      <c r="C1232" s="7" t="s">
        <v>20</v>
      </c>
      <c r="D1232" s="7" t="s">
        <v>19</v>
      </c>
      <c r="E1232" s="7" t="s">
        <v>33</v>
      </c>
      <c r="F1232" s="7" t="s">
        <v>1040</v>
      </c>
      <c r="G1232" s="7" t="s">
        <v>1041</v>
      </c>
      <c r="H1232" s="26">
        <v>9</v>
      </c>
      <c r="I1232" s="26">
        <v>1</v>
      </c>
      <c r="J1232" s="26">
        <v>0</v>
      </c>
      <c r="K1232" s="26">
        <v>0</v>
      </c>
      <c r="L1232" s="26">
        <v>0</v>
      </c>
      <c r="M1232" s="26">
        <v>0</v>
      </c>
      <c r="N1232" s="26">
        <v>1</v>
      </c>
      <c r="O1232" s="26">
        <v>0</v>
      </c>
      <c r="P1232" s="26">
        <f>IF(AND(IFERROR(INDEX(SP_Aktiv,MATCH(C1232,SP_Liste,0)),TRUE),IFERROR(INDEX(PK_Aktiv,MATCH(E1232,PK_Liste,0)),TRUE),IF(Filter!$L$5="Alle GeVo",TRUE,IF(Filter!$L$5="Nur BÜ-Schlüssel",ISNUMBER(MATCH(H1232,BUESchluessel,0)),IFERROR(INDEX(GV_Aktiv,MATCH(G1232,GV_Liste,0)),Filter!$H$18)))),1,0)</f>
        <v>1</v>
      </c>
    </row>
    <row r="1233" spans="1:16" x14ac:dyDescent="0.25">
      <c r="A1233" s="28">
        <v>46288</v>
      </c>
      <c r="B1233" s="7" t="s">
        <v>107</v>
      </c>
      <c r="C1233" s="7" t="s">
        <v>20</v>
      </c>
      <c r="D1233" s="7" t="s">
        <v>19</v>
      </c>
      <c r="E1233" s="7" t="s">
        <v>33</v>
      </c>
      <c r="F1233" s="7" t="s">
        <v>1042</v>
      </c>
      <c r="G1233" s="7" t="s">
        <v>1043</v>
      </c>
      <c r="H1233" s="26">
        <v>822</v>
      </c>
      <c r="I1233" s="26">
        <v>1</v>
      </c>
      <c r="J1233" s="26">
        <v>0</v>
      </c>
      <c r="K1233" s="26">
        <v>0</v>
      </c>
      <c r="L1233" s="26">
        <v>0</v>
      </c>
      <c r="M1233" s="26">
        <v>0</v>
      </c>
      <c r="N1233" s="26">
        <v>1</v>
      </c>
      <c r="O1233" s="26">
        <v>0</v>
      </c>
      <c r="P1233" s="26">
        <f>IF(AND(IFERROR(INDEX(SP_Aktiv,MATCH(C1233,SP_Liste,0)),TRUE),IFERROR(INDEX(PK_Aktiv,MATCH(E1233,PK_Liste,0)),TRUE),IF(Filter!$L$5="Alle GeVo",TRUE,IF(Filter!$L$5="Nur BÜ-Schlüssel",ISNUMBER(MATCH(H1233,BUESchluessel,0)),IFERROR(INDEX(GV_Aktiv,MATCH(G1233,GV_Liste,0)),Filter!$H$18)))),1,0)</f>
        <v>1</v>
      </c>
    </row>
    <row r="1234" spans="1:16" x14ac:dyDescent="0.25">
      <c r="A1234" s="28">
        <v>46288</v>
      </c>
      <c r="B1234" s="7" t="s">
        <v>107</v>
      </c>
      <c r="C1234" s="7" t="s">
        <v>16</v>
      </c>
      <c r="D1234" s="7" t="s">
        <v>15</v>
      </c>
      <c r="E1234" s="7" t="s">
        <v>69</v>
      </c>
      <c r="F1234" s="7" t="s">
        <v>588</v>
      </c>
      <c r="G1234" s="7" t="s">
        <v>529</v>
      </c>
      <c r="H1234" s="26">
        <v>97</v>
      </c>
      <c r="I1234" s="26">
        <v>1</v>
      </c>
      <c r="J1234" s="26">
        <v>0</v>
      </c>
      <c r="K1234" s="26">
        <v>0</v>
      </c>
      <c r="L1234" s="26">
        <v>0</v>
      </c>
      <c r="M1234" s="26">
        <v>0</v>
      </c>
      <c r="N1234" s="26">
        <v>1</v>
      </c>
      <c r="O1234" s="26">
        <v>0</v>
      </c>
      <c r="P1234" s="26">
        <f>IF(AND(IFERROR(INDEX(SP_Aktiv,MATCH(C1234,SP_Liste,0)),TRUE),IFERROR(INDEX(PK_Aktiv,MATCH(E1234,PK_Liste,0)),TRUE),IF(Filter!$L$5="Alle GeVo",TRUE,IF(Filter!$L$5="Nur BÜ-Schlüssel",ISNUMBER(MATCH(H1234,BUESchluessel,0)),IFERROR(INDEX(GV_Aktiv,MATCH(G1234,GV_Liste,0)),Filter!$H$18)))),1,0)</f>
        <v>0</v>
      </c>
    </row>
    <row r="1235" spans="1:16" x14ac:dyDescent="0.25">
      <c r="A1235" s="28">
        <v>46288</v>
      </c>
      <c r="B1235" s="7" t="s">
        <v>107</v>
      </c>
      <c r="C1235" s="7" t="s">
        <v>20</v>
      </c>
      <c r="D1235" s="7" t="s">
        <v>19</v>
      </c>
      <c r="E1235" s="7" t="s">
        <v>69</v>
      </c>
      <c r="F1235" s="7" t="s">
        <v>556</v>
      </c>
      <c r="G1235" s="7" t="s">
        <v>557</v>
      </c>
      <c r="H1235" s="26">
        <v>158</v>
      </c>
      <c r="I1235" s="26">
        <v>1</v>
      </c>
      <c r="J1235" s="26">
        <v>0</v>
      </c>
      <c r="K1235" s="26">
        <v>0</v>
      </c>
      <c r="L1235" s="26">
        <v>0</v>
      </c>
      <c r="M1235" s="26">
        <v>0</v>
      </c>
      <c r="N1235" s="26">
        <v>1</v>
      </c>
      <c r="O1235" s="26">
        <v>0</v>
      </c>
      <c r="P1235" s="26">
        <f>IF(AND(IFERROR(INDEX(SP_Aktiv,MATCH(C1235,SP_Liste,0)),TRUE),IFERROR(INDEX(PK_Aktiv,MATCH(E1235,PK_Liste,0)),TRUE),IF(Filter!$L$5="Alle GeVo",TRUE,IF(Filter!$L$5="Nur BÜ-Schlüssel",ISNUMBER(MATCH(H1235,BUESchluessel,0)),IFERROR(INDEX(GV_Aktiv,MATCH(G1235,GV_Liste,0)),Filter!$H$18)))),1,0)</f>
        <v>0</v>
      </c>
    </row>
    <row r="1236" spans="1:16" x14ac:dyDescent="0.25">
      <c r="A1236" s="28">
        <v>46288</v>
      </c>
      <c r="B1236" s="7" t="s">
        <v>107</v>
      </c>
      <c r="C1236" s="7" t="s">
        <v>20</v>
      </c>
      <c r="D1236" s="7" t="s">
        <v>26</v>
      </c>
      <c r="E1236" s="7" t="s">
        <v>33</v>
      </c>
      <c r="F1236" s="7" t="s">
        <v>1015</v>
      </c>
      <c r="G1236" s="7" t="s">
        <v>1016</v>
      </c>
      <c r="H1236" s="26">
        <v>1</v>
      </c>
      <c r="I1236" s="26">
        <v>1</v>
      </c>
      <c r="J1236" s="26">
        <v>0</v>
      </c>
      <c r="K1236" s="26">
        <v>2</v>
      </c>
      <c r="L1236" s="26">
        <v>0</v>
      </c>
      <c r="M1236" s="26">
        <v>0</v>
      </c>
      <c r="N1236" s="26">
        <v>1</v>
      </c>
      <c r="O1236" s="26">
        <v>0</v>
      </c>
      <c r="P1236" s="26">
        <f>IF(AND(IFERROR(INDEX(SP_Aktiv,MATCH(C1236,SP_Liste,0)),TRUE),IFERROR(INDEX(PK_Aktiv,MATCH(E1236,PK_Liste,0)),TRUE),IF(Filter!$L$5="Alle GeVo",TRUE,IF(Filter!$L$5="Nur BÜ-Schlüssel",ISNUMBER(MATCH(H1236,BUESchluessel,0)),IFERROR(INDEX(GV_Aktiv,MATCH(G1236,GV_Liste,0)),Filter!$H$18)))),1,0)</f>
        <v>1</v>
      </c>
    </row>
    <row r="1237" spans="1:16" x14ac:dyDescent="0.25">
      <c r="A1237" s="28">
        <v>46288</v>
      </c>
      <c r="B1237" s="7" t="s">
        <v>107</v>
      </c>
      <c r="C1237" s="7" t="s">
        <v>16</v>
      </c>
      <c r="D1237" s="7" t="s">
        <v>17</v>
      </c>
      <c r="E1237" s="7" t="s">
        <v>33</v>
      </c>
      <c r="F1237" s="7" t="s">
        <v>1045</v>
      </c>
      <c r="G1237" s="7" t="s">
        <v>1046</v>
      </c>
      <c r="H1237" s="26">
        <v>439</v>
      </c>
      <c r="I1237" s="26">
        <v>1</v>
      </c>
      <c r="J1237" s="26">
        <v>0</v>
      </c>
      <c r="K1237" s="26">
        <v>0</v>
      </c>
      <c r="L1237" s="26">
        <v>0</v>
      </c>
      <c r="M1237" s="26">
        <v>0</v>
      </c>
      <c r="N1237" s="26">
        <v>1</v>
      </c>
      <c r="O1237" s="26">
        <v>0</v>
      </c>
      <c r="P1237" s="26">
        <f>IF(AND(IFERROR(INDEX(SP_Aktiv,MATCH(C1237,SP_Liste,0)),TRUE),IFERROR(INDEX(PK_Aktiv,MATCH(E1237,PK_Liste,0)),TRUE),IF(Filter!$L$5="Alle GeVo",TRUE,IF(Filter!$L$5="Nur BÜ-Schlüssel",ISNUMBER(MATCH(H1237,BUESchluessel,0)),IFERROR(INDEX(GV_Aktiv,MATCH(G1237,GV_Liste,0)),Filter!$H$18)))),1,0)</f>
        <v>1</v>
      </c>
    </row>
    <row r="1238" spans="1:16" x14ac:dyDescent="0.25">
      <c r="A1238" s="28">
        <v>46288</v>
      </c>
      <c r="B1238" s="7" t="s">
        <v>107</v>
      </c>
      <c r="C1238" s="7" t="s">
        <v>20</v>
      </c>
      <c r="D1238" s="7" t="s">
        <v>22</v>
      </c>
      <c r="E1238" s="7" t="s">
        <v>33</v>
      </c>
      <c r="F1238" s="7" t="s">
        <v>1047</v>
      </c>
      <c r="G1238" s="7" t="s">
        <v>1048</v>
      </c>
      <c r="H1238" s="26">
        <v>860</v>
      </c>
      <c r="I1238" s="26">
        <v>1</v>
      </c>
      <c r="J1238" s="26">
        <v>0</v>
      </c>
      <c r="K1238" s="26">
        <v>0</v>
      </c>
      <c r="L1238" s="26">
        <v>0</v>
      </c>
      <c r="M1238" s="26">
        <v>0</v>
      </c>
      <c r="N1238" s="26">
        <v>1</v>
      </c>
      <c r="O1238" s="26">
        <v>0</v>
      </c>
      <c r="P1238" s="26">
        <f>IF(AND(IFERROR(INDEX(SP_Aktiv,MATCH(C1238,SP_Liste,0)),TRUE),IFERROR(INDEX(PK_Aktiv,MATCH(E1238,PK_Liste,0)),TRUE),IF(Filter!$L$5="Alle GeVo",TRUE,IF(Filter!$L$5="Nur BÜ-Schlüssel",ISNUMBER(MATCH(H1238,BUESchluessel,0)),IFERROR(INDEX(GV_Aktiv,MATCH(G1238,GV_Liste,0)),Filter!$H$18)))),1,0)</f>
        <v>1</v>
      </c>
    </row>
    <row r="1239" spans="1:16" x14ac:dyDescent="0.25">
      <c r="A1239" s="28">
        <v>46288</v>
      </c>
      <c r="B1239" s="7" t="s">
        <v>107</v>
      </c>
      <c r="C1239" s="7" t="s">
        <v>16</v>
      </c>
      <c r="D1239" s="7" t="s">
        <v>15</v>
      </c>
      <c r="E1239" s="7" t="s">
        <v>65</v>
      </c>
      <c r="F1239" s="7" t="s">
        <v>696</v>
      </c>
      <c r="G1239" s="7" t="s">
        <v>525</v>
      </c>
      <c r="H1239" s="26">
        <v>404</v>
      </c>
      <c r="I1239" s="26">
        <v>1</v>
      </c>
      <c r="J1239" s="26">
        <v>0</v>
      </c>
      <c r="K1239" s="26">
        <v>0</v>
      </c>
      <c r="L1239" s="26">
        <v>0</v>
      </c>
      <c r="M1239" s="26">
        <v>0</v>
      </c>
      <c r="N1239" s="26">
        <v>1</v>
      </c>
      <c r="O1239" s="26">
        <v>0</v>
      </c>
      <c r="P1239" s="26">
        <f>IF(AND(IFERROR(INDEX(SP_Aktiv,MATCH(C1239,SP_Liste,0)),TRUE),IFERROR(INDEX(PK_Aktiv,MATCH(E1239,PK_Liste,0)),TRUE),IF(Filter!$L$5="Alle GeVo",TRUE,IF(Filter!$L$5="Nur BÜ-Schlüssel",ISNUMBER(MATCH(H1239,BUESchluessel,0)),IFERROR(INDEX(GV_Aktiv,MATCH(G1239,GV_Liste,0)),Filter!$H$18)))),1,0)</f>
        <v>0</v>
      </c>
    </row>
    <row r="1240" spans="1:16" x14ac:dyDescent="0.25">
      <c r="A1240" s="28">
        <v>46288</v>
      </c>
      <c r="B1240" s="7" t="s">
        <v>107</v>
      </c>
      <c r="C1240" s="7" t="s">
        <v>16</v>
      </c>
      <c r="D1240" s="7" t="s">
        <v>17</v>
      </c>
      <c r="E1240" s="7" t="s">
        <v>69</v>
      </c>
      <c r="F1240" s="7" t="s">
        <v>847</v>
      </c>
      <c r="G1240" s="7" t="s">
        <v>848</v>
      </c>
      <c r="H1240" s="26">
        <v>451</v>
      </c>
      <c r="I1240" s="26">
        <v>1</v>
      </c>
      <c r="J1240" s="26">
        <v>0</v>
      </c>
      <c r="K1240" s="26">
        <v>0</v>
      </c>
      <c r="L1240" s="26">
        <v>0</v>
      </c>
      <c r="M1240" s="26">
        <v>0</v>
      </c>
      <c r="N1240" s="26">
        <v>1</v>
      </c>
      <c r="O1240" s="26">
        <v>0</v>
      </c>
      <c r="P1240" s="26">
        <f>IF(AND(IFERROR(INDEX(SP_Aktiv,MATCH(C1240,SP_Liste,0)),TRUE),IFERROR(INDEX(PK_Aktiv,MATCH(E1240,PK_Liste,0)),TRUE),IF(Filter!$L$5="Alle GeVo",TRUE,IF(Filter!$L$5="Nur BÜ-Schlüssel",ISNUMBER(MATCH(H1240,BUESchluessel,0)),IFERROR(INDEX(GV_Aktiv,MATCH(G1240,GV_Liste,0)),Filter!$H$18)))),1,0)</f>
        <v>0</v>
      </c>
    </row>
    <row r="1241" spans="1:16" x14ac:dyDescent="0.25">
      <c r="A1241" s="28">
        <v>46288</v>
      </c>
      <c r="B1241" s="7" t="s">
        <v>107</v>
      </c>
      <c r="C1241" s="7" t="s">
        <v>20</v>
      </c>
      <c r="D1241" s="7" t="s">
        <v>21</v>
      </c>
      <c r="E1241" s="7" t="s">
        <v>33</v>
      </c>
      <c r="F1241" s="7" t="s">
        <v>565</v>
      </c>
      <c r="G1241" s="7" t="s">
        <v>566</v>
      </c>
      <c r="H1241" s="26">
        <v>643</v>
      </c>
      <c r="I1241" s="26">
        <v>1</v>
      </c>
      <c r="J1241" s="26">
        <v>0</v>
      </c>
      <c r="K1241" s="26">
        <v>1</v>
      </c>
      <c r="L1241" s="26">
        <v>0</v>
      </c>
      <c r="M1241" s="26">
        <v>0</v>
      </c>
      <c r="N1241" s="26">
        <v>1</v>
      </c>
      <c r="O1241" s="26">
        <v>0</v>
      </c>
      <c r="P1241" s="26">
        <f>IF(AND(IFERROR(INDEX(SP_Aktiv,MATCH(C1241,SP_Liste,0)),TRUE),IFERROR(INDEX(PK_Aktiv,MATCH(E1241,PK_Liste,0)),TRUE),IF(Filter!$L$5="Alle GeVo",TRUE,IF(Filter!$L$5="Nur BÜ-Schlüssel",ISNUMBER(MATCH(H1241,BUESchluessel,0)),IFERROR(INDEX(GV_Aktiv,MATCH(G1241,GV_Liste,0)),Filter!$H$18)))),1,0)</f>
        <v>1</v>
      </c>
    </row>
    <row r="1242" spans="1:16" x14ac:dyDescent="0.25">
      <c r="A1242" s="28">
        <v>46288</v>
      </c>
      <c r="B1242" s="7" t="s">
        <v>107</v>
      </c>
      <c r="C1242" s="7" t="s">
        <v>16</v>
      </c>
      <c r="D1242" s="7" t="s">
        <v>15</v>
      </c>
      <c r="E1242" s="7" t="s">
        <v>69</v>
      </c>
      <c r="F1242" s="7" t="s">
        <v>712</v>
      </c>
      <c r="G1242" s="7" t="s">
        <v>713</v>
      </c>
      <c r="H1242" s="26">
        <v>716</v>
      </c>
      <c r="I1242" s="26">
        <v>1</v>
      </c>
      <c r="J1242" s="26">
        <v>0</v>
      </c>
      <c r="K1242" s="26">
        <v>0</v>
      </c>
      <c r="L1242" s="26">
        <v>0</v>
      </c>
      <c r="M1242" s="26">
        <v>0</v>
      </c>
      <c r="N1242" s="26">
        <v>1</v>
      </c>
      <c r="O1242" s="26">
        <v>0</v>
      </c>
      <c r="P1242" s="26">
        <f>IF(AND(IFERROR(INDEX(SP_Aktiv,MATCH(C1242,SP_Liste,0)),TRUE),IFERROR(INDEX(PK_Aktiv,MATCH(E1242,PK_Liste,0)),TRUE),IF(Filter!$L$5="Alle GeVo",TRUE,IF(Filter!$L$5="Nur BÜ-Schlüssel",ISNUMBER(MATCH(H1242,BUESchluessel,0)),IFERROR(INDEX(GV_Aktiv,MATCH(G1242,GV_Liste,0)),Filter!$H$18)))),1,0)</f>
        <v>0</v>
      </c>
    </row>
    <row r="1243" spans="1:16" x14ac:dyDescent="0.25">
      <c r="A1243" s="28">
        <v>46288</v>
      </c>
      <c r="B1243" s="7" t="s">
        <v>107</v>
      </c>
      <c r="C1243" s="7" t="s">
        <v>20</v>
      </c>
      <c r="D1243" s="7" t="s">
        <v>21</v>
      </c>
      <c r="E1243" s="7" t="s">
        <v>33</v>
      </c>
      <c r="F1243" s="7" t="s">
        <v>1050</v>
      </c>
      <c r="G1243" s="7" t="s">
        <v>672</v>
      </c>
      <c r="H1243" s="26">
        <v>104</v>
      </c>
      <c r="I1243" s="26">
        <v>1</v>
      </c>
      <c r="J1243" s="26">
        <v>0</v>
      </c>
      <c r="K1243" s="26">
        <v>0</v>
      </c>
      <c r="L1243" s="26">
        <v>0</v>
      </c>
      <c r="M1243" s="26">
        <v>0</v>
      </c>
      <c r="N1243" s="26">
        <v>1</v>
      </c>
      <c r="O1243" s="26">
        <v>0</v>
      </c>
      <c r="P1243" s="26">
        <f>IF(AND(IFERROR(INDEX(SP_Aktiv,MATCH(C1243,SP_Liste,0)),TRUE),IFERROR(INDEX(PK_Aktiv,MATCH(E1243,PK_Liste,0)),TRUE),IF(Filter!$L$5="Alle GeVo",TRUE,IF(Filter!$L$5="Nur BÜ-Schlüssel",ISNUMBER(MATCH(H1243,BUESchluessel,0)),IFERROR(INDEX(GV_Aktiv,MATCH(G1243,GV_Liste,0)),Filter!$H$18)))),1,0)</f>
        <v>1</v>
      </c>
    </row>
    <row r="1244" spans="1:16" x14ac:dyDescent="0.25">
      <c r="A1244" s="28">
        <v>46288</v>
      </c>
      <c r="B1244" s="7" t="s">
        <v>107</v>
      </c>
      <c r="C1244" s="7" t="s">
        <v>20</v>
      </c>
      <c r="D1244" s="7" t="s">
        <v>19</v>
      </c>
      <c r="E1244" s="7" t="s">
        <v>65</v>
      </c>
      <c r="F1244" s="7" t="s">
        <v>772</v>
      </c>
      <c r="G1244" s="7" t="s">
        <v>568</v>
      </c>
      <c r="H1244" s="26">
        <v>11</v>
      </c>
      <c r="I1244" s="26">
        <v>1</v>
      </c>
      <c r="J1244" s="26">
        <v>0</v>
      </c>
      <c r="K1244" s="26">
        <v>0</v>
      </c>
      <c r="L1244" s="26">
        <v>0</v>
      </c>
      <c r="M1244" s="26">
        <v>0</v>
      </c>
      <c r="N1244" s="26">
        <v>1</v>
      </c>
      <c r="O1244" s="26">
        <v>0</v>
      </c>
      <c r="P1244" s="26">
        <f>IF(AND(IFERROR(INDEX(SP_Aktiv,MATCH(C1244,SP_Liste,0)),TRUE),IFERROR(INDEX(PK_Aktiv,MATCH(E1244,PK_Liste,0)),TRUE),IF(Filter!$L$5="Alle GeVo",TRUE,IF(Filter!$L$5="Nur BÜ-Schlüssel",ISNUMBER(MATCH(H1244,BUESchluessel,0)),IFERROR(INDEX(GV_Aktiv,MATCH(G1244,GV_Liste,0)),Filter!$H$18)))),1,0)</f>
        <v>0</v>
      </c>
    </row>
    <row r="1245" spans="1:16" x14ac:dyDescent="0.25">
      <c r="A1245" s="28">
        <v>46288</v>
      </c>
      <c r="B1245" s="7" t="s">
        <v>107</v>
      </c>
      <c r="C1245" s="7" t="s">
        <v>16</v>
      </c>
      <c r="D1245" s="7" t="s">
        <v>15</v>
      </c>
      <c r="E1245" s="7" t="s">
        <v>69</v>
      </c>
      <c r="F1245" s="7" t="s">
        <v>659</v>
      </c>
      <c r="G1245" s="7" t="s">
        <v>78</v>
      </c>
      <c r="H1245" s="26">
        <v>413</v>
      </c>
      <c r="I1245" s="26">
        <v>4</v>
      </c>
      <c r="J1245" s="26">
        <v>0</v>
      </c>
      <c r="K1245" s="26">
        <v>0</v>
      </c>
      <c r="L1245" s="26">
        <v>0</v>
      </c>
      <c r="M1245" s="26">
        <v>0</v>
      </c>
      <c r="N1245" s="26">
        <v>4</v>
      </c>
      <c r="O1245" s="26">
        <v>0</v>
      </c>
      <c r="P1245" s="26">
        <f>IF(AND(IFERROR(INDEX(SP_Aktiv,MATCH(C1245,SP_Liste,0)),TRUE),IFERROR(INDEX(PK_Aktiv,MATCH(E1245,PK_Liste,0)),TRUE),IF(Filter!$L$5="Alle GeVo",TRUE,IF(Filter!$L$5="Nur BÜ-Schlüssel",ISNUMBER(MATCH(H1245,BUESchluessel,0)),IFERROR(INDEX(GV_Aktiv,MATCH(G1245,GV_Liste,0)),Filter!$H$18)))),1,0)</f>
        <v>0</v>
      </c>
    </row>
    <row r="1246" spans="1:16" x14ac:dyDescent="0.25">
      <c r="A1246" s="28">
        <v>46288</v>
      </c>
      <c r="B1246" s="7" t="s">
        <v>107</v>
      </c>
      <c r="C1246" s="7" t="s">
        <v>16</v>
      </c>
      <c r="D1246" s="7" t="s">
        <v>15</v>
      </c>
      <c r="E1246" s="7" t="s">
        <v>69</v>
      </c>
      <c r="F1246" s="7" t="s">
        <v>561</v>
      </c>
      <c r="G1246" s="7" t="s">
        <v>77</v>
      </c>
      <c r="H1246" s="26">
        <v>401</v>
      </c>
      <c r="I1246" s="26">
        <v>2</v>
      </c>
      <c r="J1246" s="26">
        <v>0</v>
      </c>
      <c r="K1246" s="26">
        <v>0</v>
      </c>
      <c r="L1246" s="26">
        <v>0</v>
      </c>
      <c r="M1246" s="26">
        <v>0</v>
      </c>
      <c r="N1246" s="26">
        <v>2</v>
      </c>
      <c r="O1246" s="26">
        <v>0</v>
      </c>
      <c r="P1246" s="26">
        <f>IF(AND(IFERROR(INDEX(SP_Aktiv,MATCH(C1246,SP_Liste,0)),TRUE),IFERROR(INDEX(PK_Aktiv,MATCH(E1246,PK_Liste,0)),TRUE),IF(Filter!$L$5="Alle GeVo",TRUE,IF(Filter!$L$5="Nur BÜ-Schlüssel",ISNUMBER(MATCH(H1246,BUESchluessel,0)),IFERROR(INDEX(GV_Aktiv,MATCH(G1246,GV_Liste,0)),Filter!$H$18)))),1,0)</f>
        <v>0</v>
      </c>
    </row>
    <row r="1247" spans="1:16" x14ac:dyDescent="0.25">
      <c r="A1247" s="28">
        <v>46288</v>
      </c>
      <c r="B1247" s="7" t="s">
        <v>107</v>
      </c>
      <c r="C1247" s="7" t="s">
        <v>20</v>
      </c>
      <c r="D1247" s="7" t="s">
        <v>21</v>
      </c>
      <c r="E1247" s="7" t="s">
        <v>65</v>
      </c>
      <c r="F1247" s="7" t="s">
        <v>582</v>
      </c>
      <c r="G1247" s="7" t="s">
        <v>74</v>
      </c>
      <c r="H1247" s="26">
        <v>67</v>
      </c>
      <c r="I1247" s="26">
        <v>1</v>
      </c>
      <c r="J1247" s="26">
        <v>0</v>
      </c>
      <c r="K1247" s="26">
        <v>1</v>
      </c>
      <c r="L1247" s="26">
        <v>0</v>
      </c>
      <c r="M1247" s="26">
        <v>0</v>
      </c>
      <c r="N1247" s="26">
        <v>1</v>
      </c>
      <c r="O1247" s="26">
        <v>0</v>
      </c>
      <c r="P1247" s="26">
        <f>IF(AND(IFERROR(INDEX(SP_Aktiv,MATCH(C1247,SP_Liste,0)),TRUE),IFERROR(INDEX(PK_Aktiv,MATCH(E1247,PK_Liste,0)),TRUE),IF(Filter!$L$5="Alle GeVo",TRUE,IF(Filter!$L$5="Nur BÜ-Schlüssel",ISNUMBER(MATCH(H1247,BUESchluessel,0)),IFERROR(INDEX(GV_Aktiv,MATCH(G1247,GV_Liste,0)),Filter!$H$18)))),1,0)</f>
        <v>0</v>
      </c>
    </row>
    <row r="1248" spans="1:16" x14ac:dyDescent="0.25">
      <c r="A1248" s="28">
        <v>46288</v>
      </c>
      <c r="B1248" s="7" t="s">
        <v>107</v>
      </c>
      <c r="C1248" s="7" t="s">
        <v>20</v>
      </c>
      <c r="D1248" s="7" t="s">
        <v>21</v>
      </c>
      <c r="E1248" s="7" t="s">
        <v>69</v>
      </c>
      <c r="F1248" s="7" t="s">
        <v>582</v>
      </c>
      <c r="G1248" s="7" t="s">
        <v>74</v>
      </c>
      <c r="H1248" s="26">
        <v>67</v>
      </c>
      <c r="I1248" s="26">
        <v>1</v>
      </c>
      <c r="J1248" s="26">
        <v>0</v>
      </c>
      <c r="K1248" s="26">
        <v>0</v>
      </c>
      <c r="L1248" s="26">
        <v>0</v>
      </c>
      <c r="M1248" s="26">
        <v>0</v>
      </c>
      <c r="N1248" s="26">
        <v>1</v>
      </c>
      <c r="O1248" s="26">
        <v>0</v>
      </c>
      <c r="P1248" s="26">
        <f>IF(AND(IFERROR(INDEX(SP_Aktiv,MATCH(C1248,SP_Liste,0)),TRUE),IFERROR(INDEX(PK_Aktiv,MATCH(E1248,PK_Liste,0)),TRUE),IF(Filter!$L$5="Alle GeVo",TRUE,IF(Filter!$L$5="Nur BÜ-Schlüssel",ISNUMBER(MATCH(H1248,BUESchluessel,0)),IFERROR(INDEX(GV_Aktiv,MATCH(G1248,GV_Liste,0)),Filter!$H$18)))),1,0)</f>
        <v>0</v>
      </c>
    </row>
    <row r="1249" spans="1:16" x14ac:dyDescent="0.25">
      <c r="A1249" s="28">
        <v>46288</v>
      </c>
      <c r="B1249" s="7" t="s">
        <v>107</v>
      </c>
      <c r="C1249" s="7" t="s">
        <v>16</v>
      </c>
      <c r="D1249" s="7" t="s">
        <v>15</v>
      </c>
      <c r="E1249" s="7" t="s">
        <v>69</v>
      </c>
      <c r="F1249" s="7" t="s">
        <v>708</v>
      </c>
      <c r="G1249" s="7" t="s">
        <v>709</v>
      </c>
      <c r="H1249" s="26">
        <v>30</v>
      </c>
      <c r="I1249" s="26">
        <v>2</v>
      </c>
      <c r="J1249" s="26">
        <v>0</v>
      </c>
      <c r="K1249" s="26">
        <v>0</v>
      </c>
      <c r="L1249" s="26">
        <v>0</v>
      </c>
      <c r="M1249" s="26">
        <v>0</v>
      </c>
      <c r="N1249" s="26">
        <v>2</v>
      </c>
      <c r="O1249" s="26">
        <v>0</v>
      </c>
      <c r="P1249" s="26">
        <f>IF(AND(IFERROR(INDEX(SP_Aktiv,MATCH(C1249,SP_Liste,0)),TRUE),IFERROR(INDEX(PK_Aktiv,MATCH(E1249,PK_Liste,0)),TRUE),IF(Filter!$L$5="Alle GeVo",TRUE,IF(Filter!$L$5="Nur BÜ-Schlüssel",ISNUMBER(MATCH(H1249,BUESchluessel,0)),IFERROR(INDEX(GV_Aktiv,MATCH(G1249,GV_Liste,0)),Filter!$H$18)))),1,0)</f>
        <v>0</v>
      </c>
    </row>
    <row r="1250" spans="1:16" x14ac:dyDescent="0.25">
      <c r="A1250" s="28">
        <v>46288</v>
      </c>
      <c r="B1250" s="7" t="s">
        <v>107</v>
      </c>
      <c r="C1250" s="7" t="s">
        <v>16</v>
      </c>
      <c r="D1250" s="7" t="s">
        <v>15</v>
      </c>
      <c r="E1250" s="7" t="s">
        <v>69</v>
      </c>
      <c r="F1250" s="7" t="s">
        <v>810</v>
      </c>
      <c r="G1250" s="7" t="s">
        <v>811</v>
      </c>
      <c r="H1250" s="26">
        <v>181</v>
      </c>
      <c r="I1250" s="26">
        <v>1</v>
      </c>
      <c r="J1250" s="26">
        <v>0</v>
      </c>
      <c r="K1250" s="26">
        <v>0</v>
      </c>
      <c r="L1250" s="26">
        <v>0</v>
      </c>
      <c r="M1250" s="26">
        <v>0</v>
      </c>
      <c r="N1250" s="26">
        <v>1</v>
      </c>
      <c r="O1250" s="26">
        <v>0</v>
      </c>
      <c r="P1250" s="26">
        <f>IF(AND(IFERROR(INDEX(SP_Aktiv,MATCH(C1250,SP_Liste,0)),TRUE),IFERROR(INDEX(PK_Aktiv,MATCH(E1250,PK_Liste,0)),TRUE),IF(Filter!$L$5="Alle GeVo",TRUE,IF(Filter!$L$5="Nur BÜ-Schlüssel",ISNUMBER(MATCH(H1250,BUESchluessel,0)),IFERROR(INDEX(GV_Aktiv,MATCH(G1250,GV_Liste,0)),Filter!$H$18)))),1,0)</f>
        <v>0</v>
      </c>
    </row>
    <row r="1251" spans="1:16" x14ac:dyDescent="0.25">
      <c r="A1251" s="28">
        <v>46288</v>
      </c>
      <c r="B1251" s="7" t="s">
        <v>107</v>
      </c>
      <c r="C1251" s="7" t="s">
        <v>20</v>
      </c>
      <c r="D1251" s="7" t="s">
        <v>19</v>
      </c>
      <c r="E1251" s="7" t="s">
        <v>69</v>
      </c>
      <c r="F1251" s="7" t="s">
        <v>1051</v>
      </c>
      <c r="G1251" s="7" t="s">
        <v>1052</v>
      </c>
      <c r="H1251" s="26">
        <v>948</v>
      </c>
      <c r="I1251" s="26">
        <v>1</v>
      </c>
      <c r="J1251" s="26">
        <v>0</v>
      </c>
      <c r="K1251" s="26">
        <v>0</v>
      </c>
      <c r="L1251" s="26">
        <v>0</v>
      </c>
      <c r="M1251" s="26">
        <v>0</v>
      </c>
      <c r="N1251" s="26">
        <v>1</v>
      </c>
      <c r="O1251" s="26">
        <v>0</v>
      </c>
      <c r="P1251" s="26">
        <f>IF(AND(IFERROR(INDEX(SP_Aktiv,MATCH(C1251,SP_Liste,0)),TRUE),IFERROR(INDEX(PK_Aktiv,MATCH(E1251,PK_Liste,0)),TRUE),IF(Filter!$L$5="Alle GeVo",TRUE,IF(Filter!$L$5="Nur BÜ-Schlüssel",ISNUMBER(MATCH(H1251,BUESchluessel,0)),IFERROR(INDEX(GV_Aktiv,MATCH(G1251,GV_Liste,0)),Filter!$H$18)))),1,0)</f>
        <v>0</v>
      </c>
    </row>
    <row r="1252" spans="1:16" x14ac:dyDescent="0.25">
      <c r="A1252" s="28">
        <v>46288</v>
      </c>
      <c r="B1252" s="7" t="s">
        <v>107</v>
      </c>
      <c r="C1252" s="7" t="s">
        <v>20</v>
      </c>
      <c r="D1252" s="7" t="s">
        <v>19</v>
      </c>
      <c r="E1252" s="7" t="s">
        <v>69</v>
      </c>
      <c r="F1252" s="7" t="s">
        <v>611</v>
      </c>
      <c r="G1252" s="7" t="s">
        <v>82</v>
      </c>
      <c r="H1252" s="26">
        <v>803</v>
      </c>
      <c r="I1252" s="26">
        <v>1</v>
      </c>
      <c r="J1252" s="26">
        <v>0</v>
      </c>
      <c r="K1252" s="26">
        <v>0</v>
      </c>
      <c r="L1252" s="26">
        <v>0</v>
      </c>
      <c r="M1252" s="26">
        <v>0</v>
      </c>
      <c r="N1252" s="26">
        <v>1</v>
      </c>
      <c r="O1252" s="26">
        <v>0</v>
      </c>
      <c r="P1252" s="26">
        <f>IF(AND(IFERROR(INDEX(SP_Aktiv,MATCH(C1252,SP_Liste,0)),TRUE),IFERROR(INDEX(PK_Aktiv,MATCH(E1252,PK_Liste,0)),TRUE),IF(Filter!$L$5="Alle GeVo",TRUE,IF(Filter!$L$5="Nur BÜ-Schlüssel",ISNUMBER(MATCH(H1252,BUESchluessel,0)),IFERROR(INDEX(GV_Aktiv,MATCH(G1252,GV_Liste,0)),Filter!$H$18)))),1,0)</f>
        <v>0</v>
      </c>
    </row>
    <row r="1253" spans="1:16" x14ac:dyDescent="0.25">
      <c r="A1253" s="28">
        <v>46288</v>
      </c>
      <c r="B1253" s="7" t="s">
        <v>107</v>
      </c>
      <c r="C1253" s="7" t="s">
        <v>20</v>
      </c>
      <c r="D1253" s="7" t="s">
        <v>19</v>
      </c>
      <c r="E1253" s="7" t="s">
        <v>69</v>
      </c>
      <c r="F1253" s="7" t="s">
        <v>991</v>
      </c>
      <c r="G1253" s="7" t="s">
        <v>992</v>
      </c>
      <c r="H1253" s="26">
        <v>107</v>
      </c>
      <c r="I1253" s="26">
        <v>1</v>
      </c>
      <c r="J1253" s="26">
        <v>0</v>
      </c>
      <c r="K1253" s="26">
        <v>0</v>
      </c>
      <c r="L1253" s="26">
        <v>0</v>
      </c>
      <c r="M1253" s="26">
        <v>0</v>
      </c>
      <c r="N1253" s="26">
        <v>1</v>
      </c>
      <c r="O1253" s="26">
        <v>0</v>
      </c>
      <c r="P1253" s="26">
        <f>IF(AND(IFERROR(INDEX(SP_Aktiv,MATCH(C1253,SP_Liste,0)),TRUE),IFERROR(INDEX(PK_Aktiv,MATCH(E1253,PK_Liste,0)),TRUE),IF(Filter!$L$5="Alle GeVo",TRUE,IF(Filter!$L$5="Nur BÜ-Schlüssel",ISNUMBER(MATCH(H1253,BUESchluessel,0)),IFERROR(INDEX(GV_Aktiv,MATCH(G1253,GV_Liste,0)),Filter!$H$18)))),1,0)</f>
        <v>0</v>
      </c>
    </row>
    <row r="1254" spans="1:16" x14ac:dyDescent="0.25">
      <c r="A1254" s="28">
        <v>46288</v>
      </c>
      <c r="B1254" s="7" t="s">
        <v>107</v>
      </c>
      <c r="C1254" s="7" t="s">
        <v>20</v>
      </c>
      <c r="D1254" s="7" t="s">
        <v>19</v>
      </c>
      <c r="E1254" s="7" t="s">
        <v>65</v>
      </c>
      <c r="F1254" s="7" t="s">
        <v>925</v>
      </c>
      <c r="G1254" s="7" t="s">
        <v>926</v>
      </c>
      <c r="H1254" s="26">
        <v>101</v>
      </c>
      <c r="I1254" s="26">
        <v>2</v>
      </c>
      <c r="J1254" s="26">
        <v>2</v>
      </c>
      <c r="K1254" s="26">
        <v>0</v>
      </c>
      <c r="L1254" s="26">
        <v>0</v>
      </c>
      <c r="M1254" s="26">
        <v>2</v>
      </c>
      <c r="N1254" s="26">
        <v>0</v>
      </c>
      <c r="O1254" s="26">
        <v>0</v>
      </c>
      <c r="P1254" s="26">
        <f>IF(AND(IFERROR(INDEX(SP_Aktiv,MATCH(C1254,SP_Liste,0)),TRUE),IFERROR(INDEX(PK_Aktiv,MATCH(E1254,PK_Liste,0)),TRUE),IF(Filter!$L$5="Alle GeVo",TRUE,IF(Filter!$L$5="Nur BÜ-Schlüssel",ISNUMBER(MATCH(H1254,BUESchluessel,0)),IFERROR(INDEX(GV_Aktiv,MATCH(G1254,GV_Liste,0)),Filter!$H$18)))),1,0)</f>
        <v>0</v>
      </c>
    </row>
    <row r="1255" spans="1:16" x14ac:dyDescent="0.25">
      <c r="A1255" s="28">
        <v>46288</v>
      </c>
      <c r="B1255" s="7" t="s">
        <v>107</v>
      </c>
      <c r="C1255" s="7" t="s">
        <v>20</v>
      </c>
      <c r="D1255" s="7" t="s">
        <v>19</v>
      </c>
      <c r="E1255" s="7" t="s">
        <v>69</v>
      </c>
      <c r="F1255" s="7" t="s">
        <v>597</v>
      </c>
      <c r="G1255" s="7" t="s">
        <v>598</v>
      </c>
      <c r="H1255" s="26">
        <v>610</v>
      </c>
      <c r="I1255" s="26">
        <v>2</v>
      </c>
      <c r="J1255" s="26">
        <v>0</v>
      </c>
      <c r="K1255" s="26">
        <v>0</v>
      </c>
      <c r="L1255" s="26">
        <v>0</v>
      </c>
      <c r="M1255" s="26">
        <v>0</v>
      </c>
      <c r="N1255" s="26">
        <v>2</v>
      </c>
      <c r="O1255" s="26">
        <v>0</v>
      </c>
      <c r="P1255" s="26">
        <f>IF(AND(IFERROR(INDEX(SP_Aktiv,MATCH(C1255,SP_Liste,0)),TRUE),IFERROR(INDEX(PK_Aktiv,MATCH(E1255,PK_Liste,0)),TRUE),IF(Filter!$L$5="Alle GeVo",TRUE,IF(Filter!$L$5="Nur BÜ-Schlüssel",ISNUMBER(MATCH(H1255,BUESchluessel,0)),IFERROR(INDEX(GV_Aktiv,MATCH(G1255,GV_Liste,0)),Filter!$H$18)))),1,0)</f>
        <v>0</v>
      </c>
    </row>
    <row r="1256" spans="1:16" x14ac:dyDescent="0.25">
      <c r="A1256" s="28">
        <v>46288</v>
      </c>
      <c r="B1256" s="7" t="s">
        <v>107</v>
      </c>
      <c r="C1256" s="7" t="s">
        <v>14</v>
      </c>
      <c r="D1256" s="7" t="s">
        <v>14</v>
      </c>
      <c r="E1256" s="7" t="s">
        <v>69</v>
      </c>
      <c r="F1256" s="7" t="s">
        <v>1053</v>
      </c>
      <c r="G1256" s="7" t="s">
        <v>1054</v>
      </c>
      <c r="H1256" s="26">
        <v>6092</v>
      </c>
      <c r="I1256" s="26">
        <v>1</v>
      </c>
      <c r="J1256" s="26">
        <v>0</v>
      </c>
      <c r="K1256" s="26">
        <v>0</v>
      </c>
      <c r="L1256" s="26">
        <v>0</v>
      </c>
      <c r="M1256" s="26">
        <v>0</v>
      </c>
      <c r="N1256" s="26">
        <v>1</v>
      </c>
      <c r="O1256" s="26">
        <v>0</v>
      </c>
      <c r="P1256" s="26">
        <f>IF(AND(IFERROR(INDEX(SP_Aktiv,MATCH(C1256,SP_Liste,0)),TRUE),IFERROR(INDEX(PK_Aktiv,MATCH(E1256,PK_Liste,0)),TRUE),IF(Filter!$L$5="Alle GeVo",TRUE,IF(Filter!$L$5="Nur BÜ-Schlüssel",ISNUMBER(MATCH(H1256,BUESchluessel,0)),IFERROR(INDEX(GV_Aktiv,MATCH(G1256,GV_Liste,0)),Filter!$H$18)))),1,0)</f>
        <v>0</v>
      </c>
    </row>
    <row r="1257" spans="1:16" x14ac:dyDescent="0.25">
      <c r="A1257" s="28">
        <v>46288</v>
      </c>
      <c r="B1257" s="7" t="s">
        <v>107</v>
      </c>
      <c r="C1257" s="7" t="s">
        <v>16</v>
      </c>
      <c r="D1257" s="7" t="s">
        <v>15</v>
      </c>
      <c r="E1257" s="7" t="s">
        <v>65</v>
      </c>
      <c r="F1257" s="7" t="s">
        <v>745</v>
      </c>
      <c r="G1257" s="7" t="s">
        <v>81</v>
      </c>
      <c r="H1257" s="26">
        <v>703</v>
      </c>
      <c r="I1257" s="26">
        <v>1</v>
      </c>
      <c r="J1257" s="26">
        <v>0</v>
      </c>
      <c r="K1257" s="26">
        <v>0</v>
      </c>
      <c r="L1257" s="26">
        <v>0</v>
      </c>
      <c r="M1257" s="26">
        <v>1</v>
      </c>
      <c r="N1257" s="26">
        <v>0</v>
      </c>
      <c r="O1257" s="26">
        <v>0</v>
      </c>
      <c r="P1257" s="26">
        <f>IF(AND(IFERROR(INDEX(SP_Aktiv,MATCH(C1257,SP_Liste,0)),TRUE),IFERROR(INDEX(PK_Aktiv,MATCH(E1257,PK_Liste,0)),TRUE),IF(Filter!$L$5="Alle GeVo",TRUE,IF(Filter!$L$5="Nur BÜ-Schlüssel",ISNUMBER(MATCH(H1257,BUESchluessel,0)),IFERROR(INDEX(GV_Aktiv,MATCH(G1257,GV_Liste,0)),Filter!$H$18)))),1,0)</f>
        <v>0</v>
      </c>
    </row>
    <row r="1258" spans="1:16" x14ac:dyDescent="0.25">
      <c r="A1258" s="28">
        <v>46288</v>
      </c>
      <c r="B1258" s="7" t="s">
        <v>107</v>
      </c>
      <c r="C1258" s="7" t="s">
        <v>20</v>
      </c>
      <c r="D1258" s="7" t="s">
        <v>21</v>
      </c>
      <c r="E1258" s="7" t="s">
        <v>69</v>
      </c>
      <c r="F1258" s="7" t="s">
        <v>820</v>
      </c>
      <c r="G1258" s="7" t="s">
        <v>596</v>
      </c>
      <c r="H1258" s="26">
        <v>98</v>
      </c>
      <c r="I1258" s="26">
        <v>1</v>
      </c>
      <c r="J1258" s="26">
        <v>0</v>
      </c>
      <c r="K1258" s="26">
        <v>0</v>
      </c>
      <c r="L1258" s="26">
        <v>0</v>
      </c>
      <c r="M1258" s="26">
        <v>0</v>
      </c>
      <c r="N1258" s="26">
        <v>0</v>
      </c>
      <c r="O1258" s="26">
        <v>1</v>
      </c>
      <c r="P1258" s="26">
        <f>IF(AND(IFERROR(INDEX(SP_Aktiv,MATCH(C1258,SP_Liste,0)),TRUE),IFERROR(INDEX(PK_Aktiv,MATCH(E1258,PK_Liste,0)),TRUE),IF(Filter!$L$5="Alle GeVo",TRUE,IF(Filter!$L$5="Nur BÜ-Schlüssel",ISNUMBER(MATCH(H1258,BUESchluessel,0)),IFERROR(INDEX(GV_Aktiv,MATCH(G1258,GV_Liste,0)),Filter!$H$18)))),1,0)</f>
        <v>0</v>
      </c>
    </row>
    <row r="1259" spans="1:16" x14ac:dyDescent="0.25">
      <c r="A1259" s="28">
        <v>46288</v>
      </c>
      <c r="B1259" s="7" t="s">
        <v>107</v>
      </c>
      <c r="C1259" s="7" t="s">
        <v>20</v>
      </c>
      <c r="D1259" s="7" t="s">
        <v>21</v>
      </c>
      <c r="E1259" s="7" t="s">
        <v>69</v>
      </c>
      <c r="F1259" s="7" t="s">
        <v>697</v>
      </c>
      <c r="G1259" s="7" t="s">
        <v>525</v>
      </c>
      <c r="H1259" s="26">
        <v>404</v>
      </c>
      <c r="I1259" s="26">
        <v>1</v>
      </c>
      <c r="J1259" s="26">
        <v>0</v>
      </c>
      <c r="K1259" s="26">
        <v>0</v>
      </c>
      <c r="L1259" s="26">
        <v>0</v>
      </c>
      <c r="M1259" s="26">
        <v>0</v>
      </c>
      <c r="N1259" s="26">
        <v>0</v>
      </c>
      <c r="O1259" s="26">
        <v>1</v>
      </c>
      <c r="P1259" s="26">
        <f>IF(AND(IFERROR(INDEX(SP_Aktiv,MATCH(C1259,SP_Liste,0)),TRUE),IFERROR(INDEX(PK_Aktiv,MATCH(E1259,PK_Liste,0)),TRUE),IF(Filter!$L$5="Alle GeVo",TRUE,IF(Filter!$L$5="Nur BÜ-Schlüssel",ISNUMBER(MATCH(H1259,BUESchluessel,0)),IFERROR(INDEX(GV_Aktiv,MATCH(G1259,GV_Liste,0)),Filter!$H$18)))),1,0)</f>
        <v>0</v>
      </c>
    </row>
    <row r="1260" spans="1:16" x14ac:dyDescent="0.25">
      <c r="A1260" s="28">
        <v>46288</v>
      </c>
      <c r="B1260" s="7" t="s">
        <v>107</v>
      </c>
      <c r="C1260" s="7" t="s">
        <v>20</v>
      </c>
      <c r="D1260" s="7" t="s">
        <v>21</v>
      </c>
      <c r="E1260" s="7" t="s">
        <v>69</v>
      </c>
      <c r="F1260" s="7" t="s">
        <v>1055</v>
      </c>
      <c r="G1260" s="7" t="s">
        <v>1056</v>
      </c>
      <c r="H1260" s="26">
        <v>802</v>
      </c>
      <c r="I1260" s="26">
        <v>1</v>
      </c>
      <c r="J1260" s="26">
        <v>0</v>
      </c>
      <c r="K1260" s="26">
        <v>0</v>
      </c>
      <c r="L1260" s="26">
        <v>0</v>
      </c>
      <c r="M1260" s="26">
        <v>0</v>
      </c>
      <c r="N1260" s="26">
        <v>0</v>
      </c>
      <c r="O1260" s="26">
        <v>1</v>
      </c>
      <c r="P1260" s="26">
        <f>IF(AND(IFERROR(INDEX(SP_Aktiv,MATCH(C1260,SP_Liste,0)),TRUE),IFERROR(INDEX(PK_Aktiv,MATCH(E1260,PK_Liste,0)),TRUE),IF(Filter!$L$5="Alle GeVo",TRUE,IF(Filter!$L$5="Nur BÜ-Schlüssel",ISNUMBER(MATCH(H1260,BUESchluessel,0)),IFERROR(INDEX(GV_Aktiv,MATCH(G1260,GV_Liste,0)),Filter!$H$18)))),1,0)</f>
        <v>0</v>
      </c>
    </row>
    <row r="1261" spans="1:16" x14ac:dyDescent="0.25">
      <c r="A1261" s="28">
        <v>46288</v>
      </c>
      <c r="B1261" s="7" t="s">
        <v>107</v>
      </c>
      <c r="C1261" s="7" t="s">
        <v>14</v>
      </c>
      <c r="D1261" s="7" t="s">
        <v>14</v>
      </c>
      <c r="E1261" s="7" t="s">
        <v>68</v>
      </c>
      <c r="F1261" s="7" t="s">
        <v>1057</v>
      </c>
      <c r="G1261" s="7" t="s">
        <v>1058</v>
      </c>
      <c r="H1261" s="26">
        <v>2002</v>
      </c>
      <c r="I1261" s="26">
        <v>1</v>
      </c>
      <c r="J1261" s="26">
        <v>0</v>
      </c>
      <c r="K1261" s="26">
        <v>0</v>
      </c>
      <c r="L1261" s="26">
        <v>0</v>
      </c>
      <c r="M1261" s="26">
        <v>0</v>
      </c>
      <c r="N1261" s="26">
        <v>0</v>
      </c>
      <c r="O1261" s="26">
        <v>1</v>
      </c>
      <c r="P1261" s="26">
        <f>IF(AND(IFERROR(INDEX(SP_Aktiv,MATCH(C1261,SP_Liste,0)),TRUE),IFERROR(INDEX(PK_Aktiv,MATCH(E1261,PK_Liste,0)),TRUE),IF(Filter!$L$5="Alle GeVo",TRUE,IF(Filter!$L$5="Nur BÜ-Schlüssel",ISNUMBER(MATCH(H1261,BUESchluessel,0)),IFERROR(INDEX(GV_Aktiv,MATCH(G1261,GV_Liste,0)),Filter!$H$18)))),1,0)</f>
        <v>0</v>
      </c>
    </row>
    <row r="1262" spans="1:16" x14ac:dyDescent="0.25">
      <c r="A1262" s="28">
        <v>46288</v>
      </c>
      <c r="B1262" s="7" t="s">
        <v>107</v>
      </c>
      <c r="C1262" s="7" t="s">
        <v>20</v>
      </c>
      <c r="D1262" s="7" t="s">
        <v>23</v>
      </c>
      <c r="E1262" s="7" t="s">
        <v>69</v>
      </c>
      <c r="F1262" s="7" t="s">
        <v>515</v>
      </c>
      <c r="G1262" s="7" t="s">
        <v>72</v>
      </c>
      <c r="H1262" s="26">
        <v>39</v>
      </c>
      <c r="I1262" s="26">
        <v>0</v>
      </c>
      <c r="J1262" s="26">
        <v>0</v>
      </c>
      <c r="K1262" s="26">
        <v>2</v>
      </c>
      <c r="L1262" s="26">
        <v>0</v>
      </c>
      <c r="M1262" s="26">
        <v>0</v>
      </c>
      <c r="N1262" s="26">
        <v>0</v>
      </c>
      <c r="O1262" s="26">
        <v>0</v>
      </c>
      <c r="P1262" s="26">
        <f>IF(AND(IFERROR(INDEX(SP_Aktiv,MATCH(C1262,SP_Liste,0)),TRUE),IFERROR(INDEX(PK_Aktiv,MATCH(E1262,PK_Liste,0)),TRUE),IF(Filter!$L$5="Alle GeVo",TRUE,IF(Filter!$L$5="Nur BÜ-Schlüssel",ISNUMBER(MATCH(H1262,BUESchluessel,0)),IFERROR(INDEX(GV_Aktiv,MATCH(G1262,GV_Liste,0)),Filter!$H$18)))),1,0)</f>
        <v>0</v>
      </c>
    </row>
    <row r="1263" spans="1:16" x14ac:dyDescent="0.25">
      <c r="A1263" s="28">
        <v>46288</v>
      </c>
      <c r="B1263" s="7" t="s">
        <v>107</v>
      </c>
      <c r="C1263" s="7" t="s">
        <v>20</v>
      </c>
      <c r="D1263" s="7" t="s">
        <v>21</v>
      </c>
      <c r="E1263" s="7" t="s">
        <v>34</v>
      </c>
      <c r="F1263" s="7" t="s">
        <v>565</v>
      </c>
      <c r="G1263" s="7" t="s">
        <v>566</v>
      </c>
      <c r="H1263" s="26">
        <v>643</v>
      </c>
      <c r="I1263" s="26">
        <v>0</v>
      </c>
      <c r="J1263" s="26">
        <v>0</v>
      </c>
      <c r="K1263" s="26">
        <v>1</v>
      </c>
      <c r="L1263" s="26">
        <v>0</v>
      </c>
      <c r="M1263" s="26">
        <v>0</v>
      </c>
      <c r="N1263" s="26">
        <v>0</v>
      </c>
      <c r="O1263" s="26">
        <v>0</v>
      </c>
      <c r="P1263" s="26">
        <f>IF(AND(IFERROR(INDEX(SP_Aktiv,MATCH(C1263,SP_Liste,0)),TRUE),IFERROR(INDEX(PK_Aktiv,MATCH(E1263,PK_Liste,0)),TRUE),IF(Filter!$L$5="Alle GeVo",TRUE,IF(Filter!$L$5="Nur BÜ-Schlüssel",ISNUMBER(MATCH(H1263,BUESchluessel,0)),IFERROR(INDEX(GV_Aktiv,MATCH(G1263,GV_Liste,0)),Filter!$H$18)))),1,0)</f>
        <v>1</v>
      </c>
    </row>
    <row r="1264" spans="1:16" x14ac:dyDescent="0.25">
      <c r="A1264" s="28">
        <v>46288</v>
      </c>
      <c r="B1264" s="7" t="s">
        <v>107</v>
      </c>
      <c r="C1264" s="7" t="s">
        <v>20</v>
      </c>
      <c r="D1264" s="7" t="s">
        <v>19</v>
      </c>
      <c r="E1264" s="7" t="s">
        <v>33</v>
      </c>
      <c r="F1264" s="7" t="s">
        <v>622</v>
      </c>
      <c r="G1264" s="7" t="s">
        <v>623</v>
      </c>
      <c r="H1264" s="26">
        <v>510</v>
      </c>
      <c r="I1264" s="26">
        <v>0</v>
      </c>
      <c r="J1264" s="26">
        <v>0</v>
      </c>
      <c r="K1264" s="26">
        <v>2</v>
      </c>
      <c r="L1264" s="26">
        <v>0</v>
      </c>
      <c r="M1264" s="26">
        <v>0</v>
      </c>
      <c r="N1264" s="26">
        <v>0</v>
      </c>
      <c r="O1264" s="26">
        <v>0</v>
      </c>
      <c r="P1264" s="26">
        <f>IF(AND(IFERROR(INDEX(SP_Aktiv,MATCH(C1264,SP_Liste,0)),TRUE),IFERROR(INDEX(PK_Aktiv,MATCH(E1264,PK_Liste,0)),TRUE),IF(Filter!$L$5="Alle GeVo",TRUE,IF(Filter!$L$5="Nur BÜ-Schlüssel",ISNUMBER(MATCH(H1264,BUESchluessel,0)),IFERROR(INDEX(GV_Aktiv,MATCH(G1264,GV_Liste,0)),Filter!$H$18)))),1,0)</f>
        <v>1</v>
      </c>
    </row>
    <row r="1265" spans="1:16" x14ac:dyDescent="0.25">
      <c r="A1265" s="28">
        <v>46288</v>
      </c>
      <c r="B1265" s="7" t="s">
        <v>107</v>
      </c>
      <c r="C1265" s="7" t="s">
        <v>20</v>
      </c>
      <c r="D1265" s="7" t="s">
        <v>25</v>
      </c>
      <c r="E1265" s="7" t="s">
        <v>69</v>
      </c>
      <c r="F1265" s="7" t="s">
        <v>626</v>
      </c>
      <c r="G1265" s="7" t="s">
        <v>72</v>
      </c>
      <c r="H1265" s="26">
        <v>39</v>
      </c>
      <c r="I1265" s="26">
        <v>0</v>
      </c>
      <c r="J1265" s="26">
        <v>0</v>
      </c>
      <c r="K1265" s="26">
        <v>1</v>
      </c>
      <c r="L1265" s="26">
        <v>0</v>
      </c>
      <c r="M1265" s="26">
        <v>0</v>
      </c>
      <c r="N1265" s="26">
        <v>0</v>
      </c>
      <c r="O1265" s="26">
        <v>0</v>
      </c>
      <c r="P1265" s="26">
        <f>IF(AND(IFERROR(INDEX(SP_Aktiv,MATCH(C1265,SP_Liste,0)),TRUE),IFERROR(INDEX(PK_Aktiv,MATCH(E1265,PK_Liste,0)),TRUE),IF(Filter!$L$5="Alle GeVo",TRUE,IF(Filter!$L$5="Nur BÜ-Schlüssel",ISNUMBER(MATCH(H1265,BUESchluessel,0)),IFERROR(INDEX(GV_Aktiv,MATCH(G1265,GV_Liste,0)),Filter!$H$18)))),1,0)</f>
        <v>0</v>
      </c>
    </row>
    <row r="1266" spans="1:16" x14ac:dyDescent="0.25">
      <c r="A1266" s="28">
        <v>46288</v>
      </c>
      <c r="B1266" s="7" t="s">
        <v>107</v>
      </c>
      <c r="C1266" s="7" t="s">
        <v>16</v>
      </c>
      <c r="D1266" s="7" t="s">
        <v>17</v>
      </c>
      <c r="E1266" s="7" t="s">
        <v>69</v>
      </c>
      <c r="F1266" s="7" t="s">
        <v>627</v>
      </c>
      <c r="G1266" s="7" t="s">
        <v>72</v>
      </c>
      <c r="H1266" s="26">
        <v>39</v>
      </c>
      <c r="I1266" s="26">
        <v>0</v>
      </c>
      <c r="J1266" s="26">
        <v>0</v>
      </c>
      <c r="K1266" s="26">
        <v>1</v>
      </c>
      <c r="L1266" s="26">
        <v>0</v>
      </c>
      <c r="M1266" s="26">
        <v>0</v>
      </c>
      <c r="N1266" s="26">
        <v>0</v>
      </c>
      <c r="O1266" s="26">
        <v>0</v>
      </c>
      <c r="P1266" s="26">
        <f>IF(AND(IFERROR(INDEX(SP_Aktiv,MATCH(C1266,SP_Liste,0)),TRUE),IFERROR(INDEX(PK_Aktiv,MATCH(E1266,PK_Liste,0)),TRUE),IF(Filter!$L$5="Alle GeVo",TRUE,IF(Filter!$L$5="Nur BÜ-Schlüssel",ISNUMBER(MATCH(H1266,BUESchluessel,0)),IFERROR(INDEX(GV_Aktiv,MATCH(G1266,GV_Liste,0)),Filter!$H$18)))),1,0)</f>
        <v>0</v>
      </c>
    </row>
    <row r="1267" spans="1:16" x14ac:dyDescent="0.25">
      <c r="A1267" s="28">
        <v>46288</v>
      </c>
      <c r="B1267" s="7" t="s">
        <v>107</v>
      </c>
      <c r="C1267" s="7" t="s">
        <v>14</v>
      </c>
      <c r="D1267" s="7" t="s">
        <v>14</v>
      </c>
      <c r="E1267" s="7" t="s">
        <v>69</v>
      </c>
      <c r="F1267" s="7" t="s">
        <v>635</v>
      </c>
      <c r="G1267" s="7" t="s">
        <v>636</v>
      </c>
      <c r="H1267" s="26">
        <v>6077</v>
      </c>
      <c r="I1267" s="26">
        <v>0</v>
      </c>
      <c r="J1267" s="26">
        <v>0</v>
      </c>
      <c r="K1267" s="26">
        <v>1</v>
      </c>
      <c r="L1267" s="26">
        <v>0</v>
      </c>
      <c r="M1267" s="26">
        <v>0</v>
      </c>
      <c r="N1267" s="26">
        <v>0</v>
      </c>
      <c r="O1267" s="26">
        <v>0</v>
      </c>
      <c r="P1267" s="26">
        <f>IF(AND(IFERROR(INDEX(SP_Aktiv,MATCH(C1267,SP_Liste,0)),TRUE),IFERROR(INDEX(PK_Aktiv,MATCH(E1267,PK_Liste,0)),TRUE),IF(Filter!$L$5="Alle GeVo",TRUE,IF(Filter!$L$5="Nur BÜ-Schlüssel",ISNUMBER(MATCH(H1267,BUESchluessel,0)),IFERROR(INDEX(GV_Aktiv,MATCH(G1267,GV_Liste,0)),Filter!$H$18)))),1,0)</f>
        <v>0</v>
      </c>
    </row>
    <row r="1268" spans="1:16" x14ac:dyDescent="0.25">
      <c r="A1268" s="28">
        <v>46288</v>
      </c>
      <c r="B1268" s="7" t="s">
        <v>107</v>
      </c>
      <c r="C1268" s="7" t="s">
        <v>20</v>
      </c>
      <c r="D1268" s="7" t="s">
        <v>19</v>
      </c>
      <c r="E1268" s="7" t="s">
        <v>69</v>
      </c>
      <c r="F1268" s="7" t="s">
        <v>729</v>
      </c>
      <c r="G1268" s="7" t="s">
        <v>730</v>
      </c>
      <c r="H1268" s="26">
        <v>53</v>
      </c>
      <c r="I1268" s="26">
        <v>0</v>
      </c>
      <c r="J1268" s="26">
        <v>0</v>
      </c>
      <c r="K1268" s="26">
        <v>1</v>
      </c>
      <c r="L1268" s="26">
        <v>0</v>
      </c>
      <c r="M1268" s="26">
        <v>0</v>
      </c>
      <c r="N1268" s="26">
        <v>0</v>
      </c>
      <c r="O1268" s="26">
        <v>0</v>
      </c>
      <c r="P1268" s="26">
        <f>IF(AND(IFERROR(INDEX(SP_Aktiv,MATCH(C1268,SP_Liste,0)),TRUE),IFERROR(INDEX(PK_Aktiv,MATCH(E1268,PK_Liste,0)),TRUE),IF(Filter!$L$5="Alle GeVo",TRUE,IF(Filter!$L$5="Nur BÜ-Schlüssel",ISNUMBER(MATCH(H1268,BUESchluessel,0)),IFERROR(INDEX(GV_Aktiv,MATCH(G1268,GV_Liste,0)),Filter!$H$18)))),1,0)</f>
        <v>0</v>
      </c>
    </row>
    <row r="1269" spans="1:16" x14ac:dyDescent="0.25">
      <c r="A1269" s="28">
        <v>46288</v>
      </c>
      <c r="B1269" s="7" t="s">
        <v>107</v>
      </c>
      <c r="C1269" s="7" t="s">
        <v>20</v>
      </c>
      <c r="D1269" s="7" t="s">
        <v>19</v>
      </c>
      <c r="E1269" s="7" t="s">
        <v>69</v>
      </c>
      <c r="F1269" s="7" t="s">
        <v>593</v>
      </c>
      <c r="G1269" s="7" t="s">
        <v>594</v>
      </c>
      <c r="H1269" s="26">
        <v>814</v>
      </c>
      <c r="I1269" s="26">
        <v>0</v>
      </c>
      <c r="J1269" s="26">
        <v>0</v>
      </c>
      <c r="K1269" s="26">
        <v>1</v>
      </c>
      <c r="L1269" s="26">
        <v>0</v>
      </c>
      <c r="M1269" s="26">
        <v>0</v>
      </c>
      <c r="N1269" s="26">
        <v>0</v>
      </c>
      <c r="O1269" s="26">
        <v>0</v>
      </c>
      <c r="P1269" s="26">
        <f>IF(AND(IFERROR(INDEX(SP_Aktiv,MATCH(C1269,SP_Liste,0)),TRUE),IFERROR(INDEX(PK_Aktiv,MATCH(E1269,PK_Liste,0)),TRUE),IF(Filter!$L$5="Alle GeVo",TRUE,IF(Filter!$L$5="Nur BÜ-Schlüssel",ISNUMBER(MATCH(H1269,BUESchluessel,0)),IFERROR(INDEX(GV_Aktiv,MATCH(G1269,GV_Liste,0)),Filter!$H$18)))),1,0)</f>
        <v>0</v>
      </c>
    </row>
    <row r="1270" spans="1:16" x14ac:dyDescent="0.25">
      <c r="A1270" s="28">
        <v>46288</v>
      </c>
      <c r="B1270" s="7" t="s">
        <v>107</v>
      </c>
      <c r="C1270" s="7" t="s">
        <v>14</v>
      </c>
      <c r="D1270" s="7" t="s">
        <v>14</v>
      </c>
      <c r="E1270" s="7" t="s">
        <v>34</v>
      </c>
      <c r="F1270" s="7" t="s">
        <v>759</v>
      </c>
      <c r="G1270" s="7" t="s">
        <v>760</v>
      </c>
      <c r="H1270" s="26">
        <v>1060</v>
      </c>
      <c r="I1270" s="26">
        <v>0</v>
      </c>
      <c r="J1270" s="26">
        <v>0</v>
      </c>
      <c r="K1270" s="26">
        <v>1</v>
      </c>
      <c r="L1270" s="26">
        <v>0</v>
      </c>
      <c r="M1270" s="26">
        <v>0</v>
      </c>
      <c r="N1270" s="26">
        <v>0</v>
      </c>
      <c r="O1270" s="26">
        <v>0</v>
      </c>
      <c r="P1270" s="26">
        <f>IF(AND(IFERROR(INDEX(SP_Aktiv,MATCH(C1270,SP_Liste,0)),TRUE),IFERROR(INDEX(PK_Aktiv,MATCH(E1270,PK_Liste,0)),TRUE),IF(Filter!$L$5="Alle GeVo",TRUE,IF(Filter!$L$5="Nur BÜ-Schlüssel",ISNUMBER(MATCH(H1270,BUESchluessel,0)),IFERROR(INDEX(GV_Aktiv,MATCH(G1270,GV_Liste,0)),Filter!$H$18)))),1,0)</f>
        <v>1</v>
      </c>
    </row>
    <row r="1271" spans="1:16" x14ac:dyDescent="0.25">
      <c r="A1271" s="28">
        <v>46288</v>
      </c>
      <c r="B1271" s="7" t="s">
        <v>107</v>
      </c>
      <c r="C1271" s="7" t="s">
        <v>20</v>
      </c>
      <c r="D1271" s="7" t="s">
        <v>19</v>
      </c>
      <c r="E1271" s="7" t="s">
        <v>69</v>
      </c>
      <c r="F1271" s="7" t="s">
        <v>786</v>
      </c>
      <c r="G1271" s="7" t="s">
        <v>81</v>
      </c>
      <c r="H1271" s="26">
        <v>703</v>
      </c>
      <c r="I1271" s="26">
        <v>0</v>
      </c>
      <c r="J1271" s="26">
        <v>0</v>
      </c>
      <c r="K1271" s="26">
        <v>1</v>
      </c>
      <c r="L1271" s="26">
        <v>0</v>
      </c>
      <c r="M1271" s="26">
        <v>0</v>
      </c>
      <c r="N1271" s="26">
        <v>0</v>
      </c>
      <c r="O1271" s="26">
        <v>0</v>
      </c>
      <c r="P1271" s="26">
        <f>IF(AND(IFERROR(INDEX(SP_Aktiv,MATCH(C1271,SP_Liste,0)),TRUE),IFERROR(INDEX(PK_Aktiv,MATCH(E1271,PK_Liste,0)),TRUE),IF(Filter!$L$5="Alle GeVo",TRUE,IF(Filter!$L$5="Nur BÜ-Schlüssel",ISNUMBER(MATCH(H1271,BUESchluessel,0)),IFERROR(INDEX(GV_Aktiv,MATCH(G1271,GV_Liste,0)),Filter!$H$18)))),1,0)</f>
        <v>0</v>
      </c>
    </row>
    <row r="1272" spans="1:16" x14ac:dyDescent="0.25">
      <c r="A1272" s="28">
        <v>46288</v>
      </c>
      <c r="B1272" s="7" t="s">
        <v>107</v>
      </c>
      <c r="C1272" s="7" t="s">
        <v>20</v>
      </c>
      <c r="D1272" s="7" t="s">
        <v>19</v>
      </c>
      <c r="E1272" s="7" t="s">
        <v>69</v>
      </c>
      <c r="F1272" s="7" t="s">
        <v>595</v>
      </c>
      <c r="G1272" s="7" t="s">
        <v>596</v>
      </c>
      <c r="H1272" s="26">
        <v>98</v>
      </c>
      <c r="I1272" s="26">
        <v>0</v>
      </c>
      <c r="J1272" s="26">
        <v>0</v>
      </c>
      <c r="K1272" s="26">
        <v>2</v>
      </c>
      <c r="L1272" s="26">
        <v>0</v>
      </c>
      <c r="M1272" s="26">
        <v>0</v>
      </c>
      <c r="N1272" s="26">
        <v>0</v>
      </c>
      <c r="O1272" s="26">
        <v>0</v>
      </c>
      <c r="P1272" s="26">
        <f>IF(AND(IFERROR(INDEX(SP_Aktiv,MATCH(C1272,SP_Liste,0)),TRUE),IFERROR(INDEX(PK_Aktiv,MATCH(E1272,PK_Liste,0)),TRUE),IF(Filter!$L$5="Alle GeVo",TRUE,IF(Filter!$L$5="Nur BÜ-Schlüssel",ISNUMBER(MATCH(H1272,BUESchluessel,0)),IFERROR(INDEX(GV_Aktiv,MATCH(G1272,GV_Liste,0)),Filter!$H$18)))),1,0)</f>
        <v>0</v>
      </c>
    </row>
    <row r="1273" spans="1:16" x14ac:dyDescent="0.25">
      <c r="A1273" s="28">
        <v>46288</v>
      </c>
      <c r="B1273" s="7" t="s">
        <v>107</v>
      </c>
      <c r="C1273" s="7" t="s">
        <v>20</v>
      </c>
      <c r="D1273" s="7" t="s">
        <v>19</v>
      </c>
      <c r="E1273" s="7" t="s">
        <v>69</v>
      </c>
      <c r="F1273" s="7" t="s">
        <v>756</v>
      </c>
      <c r="G1273" s="7" t="s">
        <v>510</v>
      </c>
      <c r="H1273" s="26">
        <v>135</v>
      </c>
      <c r="I1273" s="26">
        <v>0</v>
      </c>
      <c r="J1273" s="26">
        <v>0</v>
      </c>
      <c r="K1273" s="26">
        <v>1</v>
      </c>
      <c r="L1273" s="26">
        <v>0</v>
      </c>
      <c r="M1273" s="26">
        <v>0</v>
      </c>
      <c r="N1273" s="26">
        <v>0</v>
      </c>
      <c r="O1273" s="26">
        <v>0</v>
      </c>
      <c r="P1273" s="26">
        <f>IF(AND(IFERROR(INDEX(SP_Aktiv,MATCH(C1273,SP_Liste,0)),TRUE),IFERROR(INDEX(PK_Aktiv,MATCH(E1273,PK_Liste,0)),TRUE),IF(Filter!$L$5="Alle GeVo",TRUE,IF(Filter!$L$5="Nur BÜ-Schlüssel",ISNUMBER(MATCH(H1273,BUESchluessel,0)),IFERROR(INDEX(GV_Aktiv,MATCH(G1273,GV_Liste,0)),Filter!$H$18)))),1,0)</f>
        <v>0</v>
      </c>
    </row>
    <row r="1274" spans="1:16" x14ac:dyDescent="0.25">
      <c r="A1274" s="28">
        <v>46288</v>
      </c>
      <c r="B1274" s="7" t="s">
        <v>107</v>
      </c>
      <c r="C1274" s="7" t="s">
        <v>20</v>
      </c>
      <c r="D1274" s="7" t="s">
        <v>26</v>
      </c>
      <c r="E1274" s="7" t="s">
        <v>33</v>
      </c>
      <c r="F1274" s="7" t="s">
        <v>930</v>
      </c>
      <c r="G1274" s="7" t="s">
        <v>566</v>
      </c>
      <c r="H1274" s="26">
        <v>643</v>
      </c>
      <c r="I1274" s="26">
        <v>0</v>
      </c>
      <c r="J1274" s="26">
        <v>0</v>
      </c>
      <c r="K1274" s="26">
        <v>1</v>
      </c>
      <c r="L1274" s="26">
        <v>0</v>
      </c>
      <c r="M1274" s="26">
        <v>0</v>
      </c>
      <c r="N1274" s="26">
        <v>0</v>
      </c>
      <c r="O1274" s="26">
        <v>0</v>
      </c>
      <c r="P1274" s="26">
        <f>IF(AND(IFERROR(INDEX(SP_Aktiv,MATCH(C1274,SP_Liste,0)),TRUE),IFERROR(INDEX(PK_Aktiv,MATCH(E1274,PK_Liste,0)),TRUE),IF(Filter!$L$5="Alle GeVo",TRUE,IF(Filter!$L$5="Nur BÜ-Schlüssel",ISNUMBER(MATCH(H1274,BUESchluessel,0)),IFERROR(INDEX(GV_Aktiv,MATCH(G1274,GV_Liste,0)),Filter!$H$18)))),1,0)</f>
        <v>1</v>
      </c>
    </row>
    <row r="1275" spans="1:16" x14ac:dyDescent="0.25">
      <c r="A1275" s="28">
        <v>46288</v>
      </c>
      <c r="B1275" s="7" t="s">
        <v>107</v>
      </c>
      <c r="C1275" s="7" t="s">
        <v>20</v>
      </c>
      <c r="D1275" s="7" t="s">
        <v>19</v>
      </c>
      <c r="E1275" s="7" t="s">
        <v>34</v>
      </c>
      <c r="F1275" s="7" t="s">
        <v>523</v>
      </c>
      <c r="G1275" s="7" t="s">
        <v>76</v>
      </c>
      <c r="H1275" s="26">
        <v>131</v>
      </c>
      <c r="I1275" s="26">
        <v>0</v>
      </c>
      <c r="J1275" s="26">
        <v>0</v>
      </c>
      <c r="K1275" s="26">
        <v>1</v>
      </c>
      <c r="L1275" s="26">
        <v>0</v>
      </c>
      <c r="M1275" s="26">
        <v>0</v>
      </c>
      <c r="N1275" s="26">
        <v>0</v>
      </c>
      <c r="O1275" s="26">
        <v>0</v>
      </c>
      <c r="P1275" s="26">
        <f>IF(AND(IFERROR(INDEX(SP_Aktiv,MATCH(C1275,SP_Liste,0)),TRUE),IFERROR(INDEX(PK_Aktiv,MATCH(E1275,PK_Liste,0)),TRUE),IF(Filter!$L$5="Alle GeVo",TRUE,IF(Filter!$L$5="Nur BÜ-Schlüssel",ISNUMBER(MATCH(H1275,BUESchluessel,0)),IFERROR(INDEX(GV_Aktiv,MATCH(G1275,GV_Liste,0)),Filter!$H$18)))),1,0)</f>
        <v>1</v>
      </c>
    </row>
    <row r="1276" spans="1:16" x14ac:dyDescent="0.25">
      <c r="A1276" s="28">
        <v>46288</v>
      </c>
      <c r="B1276" s="7" t="s">
        <v>107</v>
      </c>
      <c r="C1276" s="7" t="s">
        <v>14</v>
      </c>
      <c r="D1276" s="7" t="s">
        <v>14</v>
      </c>
      <c r="E1276" s="7" t="s">
        <v>64</v>
      </c>
      <c r="F1276" s="7" t="s">
        <v>960</v>
      </c>
      <c r="G1276" s="7" t="s">
        <v>961</v>
      </c>
      <c r="H1276" s="26">
        <v>1224</v>
      </c>
      <c r="I1276" s="26">
        <v>0</v>
      </c>
      <c r="J1276" s="26">
        <v>0</v>
      </c>
      <c r="K1276" s="26">
        <v>1</v>
      </c>
      <c r="L1276" s="26">
        <v>0</v>
      </c>
      <c r="M1276" s="26">
        <v>0</v>
      </c>
      <c r="N1276" s="26">
        <v>0</v>
      </c>
      <c r="O1276" s="26">
        <v>0</v>
      </c>
      <c r="P1276" s="26">
        <f>IF(AND(IFERROR(INDEX(SP_Aktiv,MATCH(C1276,SP_Liste,0)),TRUE),IFERROR(INDEX(PK_Aktiv,MATCH(E1276,PK_Liste,0)),TRUE),IF(Filter!$L$5="Alle GeVo",TRUE,IF(Filter!$L$5="Nur BÜ-Schlüssel",ISNUMBER(MATCH(H1276,BUESchluessel,0)),IFERROR(INDEX(GV_Aktiv,MATCH(G1276,GV_Liste,0)),Filter!$H$18)))),1,0)</f>
        <v>0</v>
      </c>
    </row>
    <row r="1277" spans="1:16" x14ac:dyDescent="0.25">
      <c r="A1277" s="28">
        <v>46288</v>
      </c>
      <c r="B1277" s="7" t="s">
        <v>107</v>
      </c>
      <c r="C1277" s="7" t="s">
        <v>14</v>
      </c>
      <c r="D1277" s="7" t="s">
        <v>14</v>
      </c>
      <c r="E1277" s="7" t="s">
        <v>64</v>
      </c>
      <c r="F1277" s="7" t="s">
        <v>962</v>
      </c>
      <c r="G1277" s="7" t="s">
        <v>963</v>
      </c>
      <c r="H1277" s="26">
        <v>1011</v>
      </c>
      <c r="I1277" s="26">
        <v>0</v>
      </c>
      <c r="J1277" s="26">
        <v>0</v>
      </c>
      <c r="K1277" s="26">
        <v>1</v>
      </c>
      <c r="L1277" s="26">
        <v>0</v>
      </c>
      <c r="M1277" s="26">
        <v>0</v>
      </c>
      <c r="N1277" s="26">
        <v>0</v>
      </c>
      <c r="O1277" s="26">
        <v>0</v>
      </c>
      <c r="P1277" s="26">
        <f>IF(AND(IFERROR(INDEX(SP_Aktiv,MATCH(C1277,SP_Liste,0)),TRUE),IFERROR(INDEX(PK_Aktiv,MATCH(E1277,PK_Liste,0)),TRUE),IF(Filter!$L$5="Alle GeVo",TRUE,IF(Filter!$L$5="Nur BÜ-Schlüssel",ISNUMBER(MATCH(H1277,BUESchluessel,0)),IFERROR(INDEX(GV_Aktiv,MATCH(G1277,GV_Liste,0)),Filter!$H$18)))),1,0)</f>
        <v>0</v>
      </c>
    </row>
    <row r="1278" spans="1:16" x14ac:dyDescent="0.25">
      <c r="A1278" s="28">
        <v>46288</v>
      </c>
      <c r="B1278" s="7" t="s">
        <v>107</v>
      </c>
      <c r="C1278" s="7" t="s">
        <v>14</v>
      </c>
      <c r="D1278" s="7" t="s">
        <v>14</v>
      </c>
      <c r="E1278" s="7" t="s">
        <v>69</v>
      </c>
      <c r="F1278" s="7" t="s">
        <v>829</v>
      </c>
      <c r="G1278" s="7" t="s">
        <v>830</v>
      </c>
      <c r="H1278" s="26">
        <v>5048</v>
      </c>
      <c r="I1278" s="26">
        <v>0</v>
      </c>
      <c r="J1278" s="26">
        <v>0</v>
      </c>
      <c r="K1278" s="26">
        <v>1</v>
      </c>
      <c r="L1278" s="26">
        <v>0</v>
      </c>
      <c r="M1278" s="26">
        <v>0</v>
      </c>
      <c r="N1278" s="26">
        <v>0</v>
      </c>
      <c r="O1278" s="26">
        <v>0</v>
      </c>
      <c r="P1278" s="26">
        <f>IF(AND(IFERROR(INDEX(SP_Aktiv,MATCH(C1278,SP_Liste,0)),TRUE),IFERROR(INDEX(PK_Aktiv,MATCH(E1278,PK_Liste,0)),TRUE),IF(Filter!$L$5="Alle GeVo",TRUE,IF(Filter!$L$5="Nur BÜ-Schlüssel",ISNUMBER(MATCH(H1278,BUESchluessel,0)),IFERROR(INDEX(GV_Aktiv,MATCH(G1278,GV_Liste,0)),Filter!$H$18)))),1,0)</f>
        <v>0</v>
      </c>
    </row>
    <row r="1279" spans="1:16" x14ac:dyDescent="0.25">
      <c r="A1279" s="28">
        <v>46288</v>
      </c>
      <c r="B1279" s="7" t="s">
        <v>107</v>
      </c>
      <c r="C1279" s="7" t="s">
        <v>16</v>
      </c>
      <c r="D1279" s="7" t="s">
        <v>17</v>
      </c>
      <c r="E1279" s="7" t="s">
        <v>33</v>
      </c>
      <c r="F1279" s="7" t="s">
        <v>1011</v>
      </c>
      <c r="G1279" s="7" t="s">
        <v>1012</v>
      </c>
      <c r="H1279" s="26">
        <v>114</v>
      </c>
      <c r="I1279" s="26">
        <v>0</v>
      </c>
      <c r="J1279" s="26">
        <v>0</v>
      </c>
      <c r="K1279" s="26">
        <v>1</v>
      </c>
      <c r="L1279" s="26">
        <v>0</v>
      </c>
      <c r="M1279" s="26">
        <v>0</v>
      </c>
      <c r="N1279" s="26">
        <v>0</v>
      </c>
      <c r="O1279" s="26">
        <v>0</v>
      </c>
      <c r="P1279" s="26">
        <f>IF(AND(IFERROR(INDEX(SP_Aktiv,MATCH(C1279,SP_Liste,0)),TRUE),IFERROR(INDEX(PK_Aktiv,MATCH(E1279,PK_Liste,0)),TRUE),IF(Filter!$L$5="Alle GeVo",TRUE,IF(Filter!$L$5="Nur BÜ-Schlüssel",ISNUMBER(MATCH(H1279,BUESchluessel,0)),IFERROR(INDEX(GV_Aktiv,MATCH(G1279,GV_Liste,0)),Filter!$H$18)))),1,0)</f>
        <v>1</v>
      </c>
    </row>
    <row r="1280" spans="1:16" x14ac:dyDescent="0.25">
      <c r="A1280" s="28">
        <v>46288</v>
      </c>
      <c r="B1280" s="7" t="s">
        <v>107</v>
      </c>
      <c r="C1280" s="7" t="s">
        <v>20</v>
      </c>
      <c r="D1280" s="7" t="s">
        <v>19</v>
      </c>
      <c r="E1280" s="7" t="s">
        <v>65</v>
      </c>
      <c r="F1280" s="7" t="s">
        <v>903</v>
      </c>
      <c r="G1280" s="7" t="s">
        <v>606</v>
      </c>
      <c r="H1280" s="26">
        <v>374</v>
      </c>
      <c r="I1280" s="26">
        <v>0</v>
      </c>
      <c r="J1280" s="26">
        <v>0</v>
      </c>
      <c r="K1280" s="26">
        <v>2</v>
      </c>
      <c r="L1280" s="26">
        <v>0</v>
      </c>
      <c r="M1280" s="26">
        <v>0</v>
      </c>
      <c r="N1280" s="26">
        <v>0</v>
      </c>
      <c r="O1280" s="26">
        <v>0</v>
      </c>
      <c r="P1280" s="26">
        <f>IF(AND(IFERROR(INDEX(SP_Aktiv,MATCH(C1280,SP_Liste,0)),TRUE),IFERROR(INDEX(PK_Aktiv,MATCH(E1280,PK_Liste,0)),TRUE),IF(Filter!$L$5="Alle GeVo",TRUE,IF(Filter!$L$5="Nur BÜ-Schlüssel",ISNUMBER(MATCH(H1280,BUESchluessel,0)),IFERROR(INDEX(GV_Aktiv,MATCH(G1280,GV_Liste,0)),Filter!$H$18)))),1,0)</f>
        <v>0</v>
      </c>
    </row>
    <row r="1281" spans="1:16" x14ac:dyDescent="0.25">
      <c r="A1281" s="28">
        <v>46288</v>
      </c>
      <c r="B1281" s="7" t="s">
        <v>107</v>
      </c>
      <c r="C1281" s="7" t="s">
        <v>20</v>
      </c>
      <c r="D1281" s="7" t="s">
        <v>21</v>
      </c>
      <c r="E1281" s="7" t="s">
        <v>65</v>
      </c>
      <c r="F1281" s="7" t="s">
        <v>614</v>
      </c>
      <c r="G1281" s="7" t="s">
        <v>615</v>
      </c>
      <c r="H1281" s="26">
        <v>399</v>
      </c>
      <c r="I1281" s="26">
        <v>0</v>
      </c>
      <c r="J1281" s="26">
        <v>0</v>
      </c>
      <c r="K1281" s="26">
        <v>1</v>
      </c>
      <c r="L1281" s="26">
        <v>0</v>
      </c>
      <c r="M1281" s="26">
        <v>0</v>
      </c>
      <c r="N1281" s="26">
        <v>0</v>
      </c>
      <c r="O1281" s="26">
        <v>0</v>
      </c>
      <c r="P1281" s="26">
        <f>IF(AND(IFERROR(INDEX(SP_Aktiv,MATCH(C1281,SP_Liste,0)),TRUE),IFERROR(INDEX(PK_Aktiv,MATCH(E1281,PK_Liste,0)),TRUE),IF(Filter!$L$5="Alle GeVo",TRUE,IF(Filter!$L$5="Nur BÜ-Schlüssel",ISNUMBER(MATCH(H1281,BUESchluessel,0)),IFERROR(INDEX(GV_Aktiv,MATCH(G1281,GV_Liste,0)),Filter!$H$18)))),1,0)</f>
        <v>0</v>
      </c>
    </row>
    <row r="1282" spans="1:16" x14ac:dyDescent="0.25">
      <c r="A1282" s="28">
        <v>46288</v>
      </c>
      <c r="B1282" s="7" t="s">
        <v>107</v>
      </c>
      <c r="C1282" s="7" t="s">
        <v>20</v>
      </c>
      <c r="D1282" s="7" t="s">
        <v>19</v>
      </c>
      <c r="E1282" s="7" t="s">
        <v>69</v>
      </c>
      <c r="F1282" s="7" t="s">
        <v>889</v>
      </c>
      <c r="G1282" s="7" t="s">
        <v>77</v>
      </c>
      <c r="H1282" s="26">
        <v>401</v>
      </c>
      <c r="I1282" s="26">
        <v>0</v>
      </c>
      <c r="J1282" s="26">
        <v>0</v>
      </c>
      <c r="K1282" s="26">
        <v>1</v>
      </c>
      <c r="L1282" s="26">
        <v>0</v>
      </c>
      <c r="M1282" s="26">
        <v>0</v>
      </c>
      <c r="N1282" s="26">
        <v>0</v>
      </c>
      <c r="O1282" s="26">
        <v>0</v>
      </c>
      <c r="P1282" s="26">
        <f>IF(AND(IFERROR(INDEX(SP_Aktiv,MATCH(C1282,SP_Liste,0)),TRUE),IFERROR(INDEX(PK_Aktiv,MATCH(E1282,PK_Liste,0)),TRUE),IF(Filter!$L$5="Alle GeVo",TRUE,IF(Filter!$L$5="Nur BÜ-Schlüssel",ISNUMBER(MATCH(H1282,BUESchluessel,0)),IFERROR(INDEX(GV_Aktiv,MATCH(G1282,GV_Liste,0)),Filter!$H$18)))),1,0)</f>
        <v>0</v>
      </c>
    </row>
    <row r="1283" spans="1:16" x14ac:dyDescent="0.25">
      <c r="A1283" s="28">
        <v>46288</v>
      </c>
      <c r="B1283" s="7" t="s">
        <v>107</v>
      </c>
      <c r="C1283" s="7" t="s">
        <v>20</v>
      </c>
      <c r="D1283" s="7" t="s">
        <v>23</v>
      </c>
      <c r="E1283" s="7" t="s">
        <v>69</v>
      </c>
      <c r="F1283" s="7" t="s">
        <v>648</v>
      </c>
      <c r="G1283" s="7" t="s">
        <v>75</v>
      </c>
      <c r="H1283" s="26">
        <v>108</v>
      </c>
      <c r="I1283" s="26">
        <v>0</v>
      </c>
      <c r="J1283" s="26">
        <v>0</v>
      </c>
      <c r="K1283" s="26">
        <v>2</v>
      </c>
      <c r="L1283" s="26">
        <v>0</v>
      </c>
      <c r="M1283" s="26">
        <v>0</v>
      </c>
      <c r="N1283" s="26">
        <v>0</v>
      </c>
      <c r="O1283" s="26">
        <v>0</v>
      </c>
      <c r="P1283" s="26">
        <f>IF(AND(IFERROR(INDEX(SP_Aktiv,MATCH(C1283,SP_Liste,0)),TRUE),IFERROR(INDEX(PK_Aktiv,MATCH(E1283,PK_Liste,0)),TRUE),IF(Filter!$L$5="Alle GeVo",TRUE,IF(Filter!$L$5="Nur BÜ-Schlüssel",ISNUMBER(MATCH(H1283,BUESchluessel,0)),IFERROR(INDEX(GV_Aktiv,MATCH(G1283,GV_Liste,0)),Filter!$H$18)))),1,0)</f>
        <v>0</v>
      </c>
    </row>
    <row r="1284" spans="1:16" x14ac:dyDescent="0.25">
      <c r="A1284" s="28">
        <v>46288</v>
      </c>
      <c r="B1284" s="7" t="s">
        <v>107</v>
      </c>
      <c r="C1284" s="7" t="s">
        <v>20</v>
      </c>
      <c r="D1284" s="7" t="s">
        <v>23</v>
      </c>
      <c r="E1284" s="7" t="s">
        <v>69</v>
      </c>
      <c r="F1284" s="7" t="s">
        <v>739</v>
      </c>
      <c r="G1284" s="7" t="s">
        <v>78</v>
      </c>
      <c r="H1284" s="26">
        <v>413</v>
      </c>
      <c r="I1284" s="26">
        <v>0</v>
      </c>
      <c r="J1284" s="26">
        <v>0</v>
      </c>
      <c r="K1284" s="26">
        <v>1</v>
      </c>
      <c r="L1284" s="26">
        <v>0</v>
      </c>
      <c r="M1284" s="26">
        <v>0</v>
      </c>
      <c r="N1284" s="26">
        <v>0</v>
      </c>
      <c r="O1284" s="26">
        <v>0</v>
      </c>
      <c r="P1284" s="26">
        <f>IF(AND(IFERROR(INDEX(SP_Aktiv,MATCH(C1284,SP_Liste,0)),TRUE),IFERROR(INDEX(PK_Aktiv,MATCH(E1284,PK_Liste,0)),TRUE),IF(Filter!$L$5="Alle GeVo",TRUE,IF(Filter!$L$5="Nur BÜ-Schlüssel",ISNUMBER(MATCH(H1284,BUESchluessel,0)),IFERROR(INDEX(GV_Aktiv,MATCH(G1284,GV_Liste,0)),Filter!$H$18)))),1,0)</f>
        <v>0</v>
      </c>
    </row>
    <row r="1285" spans="1:16" x14ac:dyDescent="0.25">
      <c r="A1285" s="28">
        <v>46288</v>
      </c>
      <c r="B1285" s="7" t="s">
        <v>107</v>
      </c>
      <c r="C1285" s="7" t="s">
        <v>20</v>
      </c>
      <c r="D1285" s="7" t="s">
        <v>23</v>
      </c>
      <c r="E1285" s="7" t="s">
        <v>69</v>
      </c>
      <c r="F1285" s="7" t="s">
        <v>740</v>
      </c>
      <c r="G1285" s="7" t="s">
        <v>74</v>
      </c>
      <c r="H1285" s="26">
        <v>67</v>
      </c>
      <c r="I1285" s="26">
        <v>0</v>
      </c>
      <c r="J1285" s="26">
        <v>0</v>
      </c>
      <c r="K1285" s="26">
        <v>1</v>
      </c>
      <c r="L1285" s="26">
        <v>0</v>
      </c>
      <c r="M1285" s="26">
        <v>0</v>
      </c>
      <c r="N1285" s="26">
        <v>0</v>
      </c>
      <c r="O1285" s="26">
        <v>0</v>
      </c>
      <c r="P1285" s="26">
        <f>IF(AND(IFERROR(INDEX(SP_Aktiv,MATCH(C1285,SP_Liste,0)),TRUE),IFERROR(INDEX(PK_Aktiv,MATCH(E1285,PK_Liste,0)),TRUE),IF(Filter!$L$5="Alle GeVo",TRUE,IF(Filter!$L$5="Nur BÜ-Schlüssel",ISNUMBER(MATCH(H1285,BUESchluessel,0)),IFERROR(INDEX(GV_Aktiv,MATCH(G1285,GV_Liste,0)),Filter!$H$18)))),1,0)</f>
        <v>0</v>
      </c>
    </row>
    <row r="1286" spans="1:16" x14ac:dyDescent="0.25">
      <c r="A1286" s="28">
        <v>46288</v>
      </c>
      <c r="B1286" s="7" t="s">
        <v>107</v>
      </c>
      <c r="C1286" s="7" t="s">
        <v>20</v>
      </c>
      <c r="D1286" s="7" t="s">
        <v>25</v>
      </c>
      <c r="E1286" s="7" t="s">
        <v>69</v>
      </c>
      <c r="F1286" s="7" t="s">
        <v>707</v>
      </c>
      <c r="G1286" s="7" t="s">
        <v>75</v>
      </c>
      <c r="H1286" s="26">
        <v>108</v>
      </c>
      <c r="I1286" s="26">
        <v>0</v>
      </c>
      <c r="J1286" s="26">
        <v>0</v>
      </c>
      <c r="K1286" s="26">
        <v>1</v>
      </c>
      <c r="L1286" s="26">
        <v>0</v>
      </c>
      <c r="M1286" s="26">
        <v>0</v>
      </c>
      <c r="N1286" s="26">
        <v>0</v>
      </c>
      <c r="O1286" s="26">
        <v>0</v>
      </c>
      <c r="P1286" s="26">
        <f>IF(AND(IFERROR(INDEX(SP_Aktiv,MATCH(C1286,SP_Liste,0)),TRUE),IFERROR(INDEX(PK_Aktiv,MATCH(E1286,PK_Liste,0)),TRUE),IF(Filter!$L$5="Alle GeVo",TRUE,IF(Filter!$L$5="Nur BÜ-Schlüssel",ISNUMBER(MATCH(H1286,BUESchluessel,0)),IFERROR(INDEX(GV_Aktiv,MATCH(G1286,GV_Liste,0)),Filter!$H$18)))),1,0)</f>
        <v>0</v>
      </c>
    </row>
    <row r="1287" spans="1:16" x14ac:dyDescent="0.25">
      <c r="A1287" s="28">
        <v>46288</v>
      </c>
      <c r="B1287" s="7" t="s">
        <v>107</v>
      </c>
      <c r="C1287" s="7" t="s">
        <v>20</v>
      </c>
      <c r="D1287" s="7" t="s">
        <v>25</v>
      </c>
      <c r="E1287" s="7" t="s">
        <v>69</v>
      </c>
      <c r="F1287" s="7" t="s">
        <v>815</v>
      </c>
      <c r="G1287" s="7" t="s">
        <v>74</v>
      </c>
      <c r="H1287" s="26">
        <v>67</v>
      </c>
      <c r="I1287" s="26">
        <v>0</v>
      </c>
      <c r="J1287" s="26">
        <v>0</v>
      </c>
      <c r="K1287" s="26">
        <v>1</v>
      </c>
      <c r="L1287" s="26">
        <v>0</v>
      </c>
      <c r="M1287" s="26">
        <v>0</v>
      </c>
      <c r="N1287" s="26">
        <v>0</v>
      </c>
      <c r="O1287" s="26">
        <v>0</v>
      </c>
      <c r="P1287" s="26">
        <f>IF(AND(IFERROR(INDEX(SP_Aktiv,MATCH(C1287,SP_Liste,0)),TRUE),IFERROR(INDEX(PK_Aktiv,MATCH(E1287,PK_Liste,0)),TRUE),IF(Filter!$L$5="Alle GeVo",TRUE,IF(Filter!$L$5="Nur BÜ-Schlüssel",ISNUMBER(MATCH(H1287,BUESchluessel,0)),IFERROR(INDEX(GV_Aktiv,MATCH(G1287,GV_Liste,0)),Filter!$H$18)))),1,0)</f>
        <v>0</v>
      </c>
    </row>
    <row r="1288" spans="1:16" x14ac:dyDescent="0.25">
      <c r="A1288" s="28">
        <v>46288</v>
      </c>
      <c r="B1288" s="7" t="s">
        <v>107</v>
      </c>
      <c r="C1288" s="7" t="s">
        <v>20</v>
      </c>
      <c r="D1288" s="7" t="s">
        <v>19</v>
      </c>
      <c r="E1288" s="7" t="s">
        <v>34</v>
      </c>
      <c r="F1288" s="7" t="s">
        <v>538</v>
      </c>
      <c r="G1288" s="7" t="s">
        <v>78</v>
      </c>
      <c r="H1288" s="26">
        <v>413</v>
      </c>
      <c r="I1288" s="26">
        <v>0</v>
      </c>
      <c r="J1288" s="26">
        <v>0</v>
      </c>
      <c r="K1288" s="26">
        <v>1</v>
      </c>
      <c r="L1288" s="26">
        <v>0</v>
      </c>
      <c r="M1288" s="26">
        <v>0</v>
      </c>
      <c r="N1288" s="26">
        <v>0</v>
      </c>
      <c r="O1288" s="26">
        <v>0</v>
      </c>
      <c r="P1288" s="26">
        <f>IF(AND(IFERROR(INDEX(SP_Aktiv,MATCH(C1288,SP_Liste,0)),TRUE),IFERROR(INDEX(PK_Aktiv,MATCH(E1288,PK_Liste,0)),TRUE),IF(Filter!$L$5="Alle GeVo",TRUE,IF(Filter!$L$5="Nur BÜ-Schlüssel",ISNUMBER(MATCH(H1288,BUESchluessel,0)),IFERROR(INDEX(GV_Aktiv,MATCH(G1288,GV_Liste,0)),Filter!$H$18)))),1,0)</f>
        <v>1</v>
      </c>
    </row>
    <row r="1289" spans="1:16" x14ac:dyDescent="0.25">
      <c r="A1289" s="28">
        <v>46288</v>
      </c>
      <c r="B1289" s="7" t="s">
        <v>107</v>
      </c>
      <c r="C1289" s="7" t="s">
        <v>20</v>
      </c>
      <c r="D1289" s="7" t="s">
        <v>19</v>
      </c>
      <c r="E1289" s="7" t="s">
        <v>34</v>
      </c>
      <c r="F1289" s="7" t="s">
        <v>533</v>
      </c>
      <c r="G1289" s="7" t="s">
        <v>75</v>
      </c>
      <c r="H1289" s="26">
        <v>108</v>
      </c>
      <c r="I1289" s="26">
        <v>0</v>
      </c>
      <c r="J1289" s="26">
        <v>0</v>
      </c>
      <c r="K1289" s="26">
        <v>1</v>
      </c>
      <c r="L1289" s="26">
        <v>0</v>
      </c>
      <c r="M1289" s="26">
        <v>0</v>
      </c>
      <c r="N1289" s="26">
        <v>0</v>
      </c>
      <c r="O1289" s="26">
        <v>0</v>
      </c>
      <c r="P1289" s="26">
        <f>IF(AND(IFERROR(INDEX(SP_Aktiv,MATCH(C1289,SP_Liste,0)),TRUE),IFERROR(INDEX(PK_Aktiv,MATCH(E1289,PK_Liste,0)),TRUE),IF(Filter!$L$5="Alle GeVo",TRUE,IF(Filter!$L$5="Nur BÜ-Schlüssel",ISNUMBER(MATCH(H1289,BUESchluessel,0)),IFERROR(INDEX(GV_Aktiv,MATCH(G1289,GV_Liste,0)),Filter!$H$18)))),1,0)</f>
        <v>1</v>
      </c>
    </row>
    <row r="1290" spans="1:16" x14ac:dyDescent="0.25">
      <c r="A1290" s="28">
        <v>46288</v>
      </c>
      <c r="B1290" s="7" t="s">
        <v>107</v>
      </c>
      <c r="C1290" s="7" t="s">
        <v>20</v>
      </c>
      <c r="D1290" s="7" t="s">
        <v>19</v>
      </c>
      <c r="E1290" s="7" t="s">
        <v>34</v>
      </c>
      <c r="F1290" s="7" t="s">
        <v>530</v>
      </c>
      <c r="G1290" s="7" t="s">
        <v>74</v>
      </c>
      <c r="H1290" s="26">
        <v>67</v>
      </c>
      <c r="I1290" s="26">
        <v>0</v>
      </c>
      <c r="J1290" s="26">
        <v>0</v>
      </c>
      <c r="K1290" s="26">
        <v>1</v>
      </c>
      <c r="L1290" s="26">
        <v>0</v>
      </c>
      <c r="M1290" s="26">
        <v>0</v>
      </c>
      <c r="N1290" s="26">
        <v>0</v>
      </c>
      <c r="O1290" s="26">
        <v>0</v>
      </c>
      <c r="P1290" s="26">
        <f>IF(AND(IFERROR(INDEX(SP_Aktiv,MATCH(C1290,SP_Liste,0)),TRUE),IFERROR(INDEX(PK_Aktiv,MATCH(E1290,PK_Liste,0)),TRUE),IF(Filter!$L$5="Alle GeVo",TRUE,IF(Filter!$L$5="Nur BÜ-Schlüssel",ISNUMBER(MATCH(H1290,BUESchluessel,0)),IFERROR(INDEX(GV_Aktiv,MATCH(G1290,GV_Liste,0)),Filter!$H$18)))),1,0)</f>
        <v>1</v>
      </c>
    </row>
    <row r="1291" spans="1:16" x14ac:dyDescent="0.25">
      <c r="A1291" s="28">
        <v>46288</v>
      </c>
      <c r="B1291" s="7" t="s">
        <v>93</v>
      </c>
      <c r="C1291" s="7" t="s">
        <v>20</v>
      </c>
      <c r="D1291" s="7" t="s">
        <v>24</v>
      </c>
      <c r="E1291" s="7" t="s">
        <v>33</v>
      </c>
      <c r="F1291" s="7" t="s">
        <v>735</v>
      </c>
      <c r="G1291" s="7" t="s">
        <v>80</v>
      </c>
      <c r="H1291" s="26">
        <v>472</v>
      </c>
      <c r="I1291" s="26">
        <v>13</v>
      </c>
      <c r="J1291" s="26">
        <v>0</v>
      </c>
      <c r="K1291" s="26">
        <v>0</v>
      </c>
      <c r="L1291" s="26">
        <v>1</v>
      </c>
      <c r="M1291" s="26">
        <v>8</v>
      </c>
      <c r="N1291" s="26">
        <v>4</v>
      </c>
      <c r="O1291" s="26">
        <v>0</v>
      </c>
      <c r="P1291" s="26">
        <f>IF(AND(IFERROR(INDEX(SP_Aktiv,MATCH(C1291,SP_Liste,0)),TRUE),IFERROR(INDEX(PK_Aktiv,MATCH(E1291,PK_Liste,0)),TRUE),IF(Filter!$L$5="Alle GeVo",TRUE,IF(Filter!$L$5="Nur BÜ-Schlüssel",ISNUMBER(MATCH(H1291,BUESchluessel,0)),IFERROR(INDEX(GV_Aktiv,MATCH(G1291,GV_Liste,0)),Filter!$H$18)))),1,0)</f>
        <v>1</v>
      </c>
    </row>
    <row r="1292" spans="1:16" x14ac:dyDescent="0.25">
      <c r="A1292" s="28">
        <v>46288</v>
      </c>
      <c r="B1292" s="7" t="s">
        <v>93</v>
      </c>
      <c r="C1292" s="7" t="s">
        <v>20</v>
      </c>
      <c r="D1292" s="7" t="s">
        <v>24</v>
      </c>
      <c r="E1292" s="7" t="s">
        <v>33</v>
      </c>
      <c r="F1292" s="7" t="s">
        <v>736</v>
      </c>
      <c r="G1292" s="7" t="s">
        <v>79</v>
      </c>
      <c r="H1292" s="26">
        <v>469</v>
      </c>
      <c r="I1292" s="26">
        <v>7</v>
      </c>
      <c r="J1292" s="26">
        <v>0</v>
      </c>
      <c r="K1292" s="26">
        <v>0</v>
      </c>
      <c r="L1292" s="26">
        <v>0</v>
      </c>
      <c r="M1292" s="26">
        <v>5</v>
      </c>
      <c r="N1292" s="26">
        <v>2</v>
      </c>
      <c r="O1292" s="26">
        <v>0</v>
      </c>
      <c r="P1292" s="26">
        <f>IF(AND(IFERROR(INDEX(SP_Aktiv,MATCH(C1292,SP_Liste,0)),TRUE),IFERROR(INDEX(PK_Aktiv,MATCH(E1292,PK_Liste,0)),TRUE),IF(Filter!$L$5="Alle GeVo",TRUE,IF(Filter!$L$5="Nur BÜ-Schlüssel",ISNUMBER(MATCH(H1292,BUESchluessel,0)),IFERROR(INDEX(GV_Aktiv,MATCH(G1292,GV_Liste,0)),Filter!$H$18)))),1,0)</f>
        <v>1</v>
      </c>
    </row>
    <row r="1293" spans="1:16" x14ac:dyDescent="0.25">
      <c r="A1293" s="28">
        <v>46288</v>
      </c>
      <c r="B1293" s="7" t="s">
        <v>93</v>
      </c>
      <c r="C1293" s="7" t="s">
        <v>20</v>
      </c>
      <c r="D1293" s="7" t="s">
        <v>24</v>
      </c>
      <c r="E1293" s="7" t="s">
        <v>33</v>
      </c>
      <c r="F1293" s="7" t="s">
        <v>700</v>
      </c>
      <c r="G1293" s="7" t="s">
        <v>74</v>
      </c>
      <c r="H1293" s="26">
        <v>67</v>
      </c>
      <c r="I1293" s="26">
        <v>20</v>
      </c>
      <c r="J1293" s="26">
        <v>1</v>
      </c>
      <c r="K1293" s="26">
        <v>0</v>
      </c>
      <c r="L1293" s="26">
        <v>1</v>
      </c>
      <c r="M1293" s="26">
        <v>10</v>
      </c>
      <c r="N1293" s="26">
        <v>9</v>
      </c>
      <c r="O1293" s="26">
        <v>0</v>
      </c>
      <c r="P1293" s="26">
        <f>IF(AND(IFERROR(INDEX(SP_Aktiv,MATCH(C1293,SP_Liste,0)),TRUE),IFERROR(INDEX(PK_Aktiv,MATCH(E1293,PK_Liste,0)),TRUE),IF(Filter!$L$5="Alle GeVo",TRUE,IF(Filter!$L$5="Nur BÜ-Schlüssel",ISNUMBER(MATCH(H1293,BUESchluessel,0)),IFERROR(INDEX(GV_Aktiv,MATCH(G1293,GV_Liste,0)),Filter!$H$18)))),1,0)</f>
        <v>1</v>
      </c>
    </row>
    <row r="1294" spans="1:16" x14ac:dyDescent="0.25">
      <c r="A1294" s="28">
        <v>46288</v>
      </c>
      <c r="B1294" s="7" t="s">
        <v>93</v>
      </c>
      <c r="C1294" s="7" t="s">
        <v>20</v>
      </c>
      <c r="D1294" s="7" t="s">
        <v>24</v>
      </c>
      <c r="E1294" s="7" t="s">
        <v>33</v>
      </c>
      <c r="F1294" s="7" t="s">
        <v>698</v>
      </c>
      <c r="G1294" s="7" t="s">
        <v>75</v>
      </c>
      <c r="H1294" s="26">
        <v>108</v>
      </c>
      <c r="I1294" s="26">
        <v>16</v>
      </c>
      <c r="J1294" s="26">
        <v>1</v>
      </c>
      <c r="K1294" s="26">
        <v>0</v>
      </c>
      <c r="L1294" s="26">
        <v>3</v>
      </c>
      <c r="M1294" s="26">
        <v>8</v>
      </c>
      <c r="N1294" s="26">
        <v>5</v>
      </c>
      <c r="O1294" s="26">
        <v>0</v>
      </c>
      <c r="P1294" s="26">
        <f>IF(AND(IFERROR(INDEX(SP_Aktiv,MATCH(C1294,SP_Liste,0)),TRUE),IFERROR(INDEX(PK_Aktiv,MATCH(E1294,PK_Liste,0)),TRUE),IF(Filter!$L$5="Alle GeVo",TRUE,IF(Filter!$L$5="Nur BÜ-Schlüssel",ISNUMBER(MATCH(H1294,BUESchluessel,0)),IFERROR(INDEX(GV_Aktiv,MATCH(G1294,GV_Liste,0)),Filter!$H$18)))),1,0)</f>
        <v>1</v>
      </c>
    </row>
    <row r="1295" spans="1:16" x14ac:dyDescent="0.25">
      <c r="A1295" s="28">
        <v>46288</v>
      </c>
      <c r="B1295" s="7" t="s">
        <v>93</v>
      </c>
      <c r="C1295" s="7" t="s">
        <v>20</v>
      </c>
      <c r="D1295" s="7" t="s">
        <v>24</v>
      </c>
      <c r="E1295" s="7" t="s">
        <v>33</v>
      </c>
      <c r="F1295" s="7" t="s">
        <v>699</v>
      </c>
      <c r="G1295" s="7" t="s">
        <v>78</v>
      </c>
      <c r="H1295" s="26">
        <v>413</v>
      </c>
      <c r="I1295" s="26">
        <v>10</v>
      </c>
      <c r="J1295" s="26">
        <v>0</v>
      </c>
      <c r="K1295" s="26">
        <v>0</v>
      </c>
      <c r="L1295" s="26">
        <v>2</v>
      </c>
      <c r="M1295" s="26">
        <v>6</v>
      </c>
      <c r="N1295" s="26">
        <v>2</v>
      </c>
      <c r="O1295" s="26">
        <v>0</v>
      </c>
      <c r="P1295" s="26">
        <f>IF(AND(IFERROR(INDEX(SP_Aktiv,MATCH(C1295,SP_Liste,0)),TRUE),IFERROR(INDEX(PK_Aktiv,MATCH(E1295,PK_Liste,0)),TRUE),IF(Filter!$L$5="Alle GeVo",TRUE,IF(Filter!$L$5="Nur BÜ-Schlüssel",ISNUMBER(MATCH(H1295,BUESchluessel,0)),IFERROR(INDEX(GV_Aktiv,MATCH(G1295,GV_Liste,0)),Filter!$H$18)))),1,0)</f>
        <v>1</v>
      </c>
    </row>
    <row r="1296" spans="1:16" x14ac:dyDescent="0.25">
      <c r="A1296" s="28">
        <v>46288</v>
      </c>
      <c r="B1296" s="7" t="s">
        <v>93</v>
      </c>
      <c r="C1296" s="7" t="s">
        <v>20</v>
      </c>
      <c r="D1296" s="7" t="s">
        <v>24</v>
      </c>
      <c r="E1296" s="7" t="s">
        <v>65</v>
      </c>
      <c r="F1296" s="7" t="s">
        <v>698</v>
      </c>
      <c r="G1296" s="7" t="s">
        <v>75</v>
      </c>
      <c r="H1296" s="26">
        <v>108</v>
      </c>
      <c r="I1296" s="26">
        <v>1</v>
      </c>
      <c r="J1296" s="26">
        <v>0</v>
      </c>
      <c r="K1296" s="26">
        <v>0</v>
      </c>
      <c r="L1296" s="26">
        <v>0</v>
      </c>
      <c r="M1296" s="26">
        <v>0</v>
      </c>
      <c r="N1296" s="26">
        <v>1</v>
      </c>
      <c r="O1296" s="26">
        <v>0</v>
      </c>
      <c r="P1296" s="26">
        <f>IF(AND(IFERROR(INDEX(SP_Aktiv,MATCH(C1296,SP_Liste,0)),TRUE),IFERROR(INDEX(PK_Aktiv,MATCH(E1296,PK_Liste,0)),TRUE),IF(Filter!$L$5="Alle GeVo",TRUE,IF(Filter!$L$5="Nur BÜ-Schlüssel",ISNUMBER(MATCH(H1296,BUESchluessel,0)),IFERROR(INDEX(GV_Aktiv,MATCH(G1296,GV_Liste,0)),Filter!$H$18)))),1,0)</f>
        <v>0</v>
      </c>
    </row>
    <row r="1297" spans="1:16" x14ac:dyDescent="0.25">
      <c r="A1297" s="28">
        <v>46288</v>
      </c>
      <c r="B1297" s="7" t="s">
        <v>93</v>
      </c>
      <c r="C1297" s="7" t="s">
        <v>20</v>
      </c>
      <c r="D1297" s="7" t="s">
        <v>24</v>
      </c>
      <c r="E1297" s="7" t="s">
        <v>33</v>
      </c>
      <c r="F1297" s="7" t="s">
        <v>610</v>
      </c>
      <c r="G1297" s="7" t="s">
        <v>532</v>
      </c>
      <c r="H1297" s="26">
        <v>427</v>
      </c>
      <c r="I1297" s="26">
        <v>1</v>
      </c>
      <c r="J1297" s="26">
        <v>0</v>
      </c>
      <c r="K1297" s="26">
        <v>0</v>
      </c>
      <c r="L1297" s="26">
        <v>0</v>
      </c>
      <c r="M1297" s="26">
        <v>1</v>
      </c>
      <c r="N1297" s="26">
        <v>0</v>
      </c>
      <c r="O1297" s="26">
        <v>0</v>
      </c>
      <c r="P1297" s="26">
        <f>IF(AND(IFERROR(INDEX(SP_Aktiv,MATCH(C1297,SP_Liste,0)),TRUE),IFERROR(INDEX(PK_Aktiv,MATCH(E1297,PK_Liste,0)),TRUE),IF(Filter!$L$5="Alle GeVo",TRUE,IF(Filter!$L$5="Nur BÜ-Schlüssel",ISNUMBER(MATCH(H1297,BUESchluessel,0)),IFERROR(INDEX(GV_Aktiv,MATCH(G1297,GV_Liste,0)),Filter!$H$18)))),1,0)</f>
        <v>1</v>
      </c>
    </row>
    <row r="1298" spans="1:16" x14ac:dyDescent="0.25">
      <c r="A1298" s="28">
        <v>46288</v>
      </c>
      <c r="B1298" s="7" t="s">
        <v>93</v>
      </c>
      <c r="C1298" s="7" t="s">
        <v>20</v>
      </c>
      <c r="D1298" s="7" t="s">
        <v>24</v>
      </c>
      <c r="E1298" s="7" t="s">
        <v>33</v>
      </c>
      <c r="F1298" s="7" t="s">
        <v>1006</v>
      </c>
      <c r="G1298" s="7" t="s">
        <v>645</v>
      </c>
      <c r="H1298" s="26">
        <v>131</v>
      </c>
      <c r="I1298" s="26">
        <v>2</v>
      </c>
      <c r="J1298" s="26">
        <v>0</v>
      </c>
      <c r="K1298" s="26">
        <v>0</v>
      </c>
      <c r="L1298" s="26">
        <v>0</v>
      </c>
      <c r="M1298" s="26">
        <v>0</v>
      </c>
      <c r="N1298" s="26">
        <v>2</v>
      </c>
      <c r="O1298" s="26">
        <v>0</v>
      </c>
      <c r="P1298" s="26">
        <f>IF(AND(IFERROR(INDEX(SP_Aktiv,MATCH(C1298,SP_Liste,0)),TRUE),IFERROR(INDEX(PK_Aktiv,MATCH(E1298,PK_Liste,0)),TRUE),IF(Filter!$L$5="Alle GeVo",TRUE,IF(Filter!$L$5="Nur BÜ-Schlüssel",ISNUMBER(MATCH(H1298,BUESchluessel,0)),IFERROR(INDEX(GV_Aktiv,MATCH(G1298,GV_Liste,0)),Filter!$H$18)))),1,0)</f>
        <v>1</v>
      </c>
    </row>
    <row r="1299" spans="1:16" x14ac:dyDescent="0.25">
      <c r="A1299" s="28">
        <v>46288</v>
      </c>
      <c r="B1299" s="7" t="s">
        <v>93</v>
      </c>
      <c r="C1299" s="7" t="s">
        <v>20</v>
      </c>
      <c r="D1299" s="7" t="s">
        <v>24</v>
      </c>
      <c r="E1299" s="7" t="s">
        <v>65</v>
      </c>
      <c r="F1299" s="7" t="s">
        <v>736</v>
      </c>
      <c r="G1299" s="7" t="s">
        <v>79</v>
      </c>
      <c r="H1299" s="26">
        <v>469</v>
      </c>
      <c r="I1299" s="26">
        <v>1</v>
      </c>
      <c r="J1299" s="26">
        <v>0</v>
      </c>
      <c r="K1299" s="26">
        <v>0</v>
      </c>
      <c r="L1299" s="26">
        <v>0</v>
      </c>
      <c r="M1299" s="26">
        <v>0</v>
      </c>
      <c r="N1299" s="26">
        <v>1</v>
      </c>
      <c r="O1299" s="26">
        <v>0</v>
      </c>
      <c r="P1299" s="26">
        <f>IF(AND(IFERROR(INDEX(SP_Aktiv,MATCH(C1299,SP_Liste,0)),TRUE),IFERROR(INDEX(PK_Aktiv,MATCH(E1299,PK_Liste,0)),TRUE),IF(Filter!$L$5="Alle GeVo",TRUE,IF(Filter!$L$5="Nur BÜ-Schlüssel",ISNUMBER(MATCH(H1299,BUESchluessel,0)),IFERROR(INDEX(GV_Aktiv,MATCH(G1299,GV_Liste,0)),Filter!$H$18)))),1,0)</f>
        <v>0</v>
      </c>
    </row>
    <row r="1300" spans="1:16" x14ac:dyDescent="0.25">
      <c r="A1300" s="28">
        <v>46288</v>
      </c>
      <c r="B1300" s="7" t="s">
        <v>93</v>
      </c>
      <c r="C1300" s="7" t="s">
        <v>20</v>
      </c>
      <c r="D1300" s="7" t="s">
        <v>22</v>
      </c>
      <c r="E1300" s="7" t="s">
        <v>33</v>
      </c>
      <c r="F1300" s="7" t="s">
        <v>693</v>
      </c>
      <c r="G1300" s="7" t="s">
        <v>74</v>
      </c>
      <c r="H1300" s="26">
        <v>67</v>
      </c>
      <c r="I1300" s="26">
        <v>87</v>
      </c>
      <c r="J1300" s="26">
        <v>0</v>
      </c>
      <c r="K1300" s="26">
        <v>0</v>
      </c>
      <c r="L1300" s="26">
        <v>6</v>
      </c>
      <c r="M1300" s="26">
        <v>64</v>
      </c>
      <c r="N1300" s="26">
        <v>17</v>
      </c>
      <c r="O1300" s="26">
        <v>0</v>
      </c>
      <c r="P1300" s="26">
        <f>IF(AND(IFERROR(INDEX(SP_Aktiv,MATCH(C1300,SP_Liste,0)),TRUE),IFERROR(INDEX(PK_Aktiv,MATCH(E1300,PK_Liste,0)),TRUE),IF(Filter!$L$5="Alle GeVo",TRUE,IF(Filter!$L$5="Nur BÜ-Schlüssel",ISNUMBER(MATCH(H1300,BUESchluessel,0)),IFERROR(INDEX(GV_Aktiv,MATCH(G1300,GV_Liste,0)),Filter!$H$18)))),1,0)</f>
        <v>1</v>
      </c>
    </row>
    <row r="1301" spans="1:16" x14ac:dyDescent="0.25">
      <c r="A1301" s="28">
        <v>46288</v>
      </c>
      <c r="B1301" s="7" t="s">
        <v>93</v>
      </c>
      <c r="C1301" s="7" t="s">
        <v>20</v>
      </c>
      <c r="D1301" s="7" t="s">
        <v>22</v>
      </c>
      <c r="E1301" s="7" t="s">
        <v>33</v>
      </c>
      <c r="F1301" s="7" t="s">
        <v>629</v>
      </c>
      <c r="G1301" s="7" t="s">
        <v>75</v>
      </c>
      <c r="H1301" s="26">
        <v>108</v>
      </c>
      <c r="I1301" s="26">
        <v>72</v>
      </c>
      <c r="J1301" s="26">
        <v>2</v>
      </c>
      <c r="K1301" s="26">
        <v>2</v>
      </c>
      <c r="L1301" s="26">
        <v>12</v>
      </c>
      <c r="M1301" s="26">
        <v>40</v>
      </c>
      <c r="N1301" s="26">
        <v>20</v>
      </c>
      <c r="O1301" s="26">
        <v>0</v>
      </c>
      <c r="P1301" s="26">
        <f>IF(AND(IFERROR(INDEX(SP_Aktiv,MATCH(C1301,SP_Liste,0)),TRUE),IFERROR(INDEX(PK_Aktiv,MATCH(E1301,PK_Liste,0)),TRUE),IF(Filter!$L$5="Alle GeVo",TRUE,IF(Filter!$L$5="Nur BÜ-Schlüssel",ISNUMBER(MATCH(H1301,BUESchluessel,0)),IFERROR(INDEX(GV_Aktiv,MATCH(G1301,GV_Liste,0)),Filter!$H$18)))),1,0)</f>
        <v>1</v>
      </c>
    </row>
    <row r="1302" spans="1:16" x14ac:dyDescent="0.25">
      <c r="A1302" s="28">
        <v>46288</v>
      </c>
      <c r="B1302" s="7" t="s">
        <v>93</v>
      </c>
      <c r="C1302" s="7" t="s">
        <v>20</v>
      </c>
      <c r="D1302" s="7" t="s">
        <v>22</v>
      </c>
      <c r="E1302" s="7" t="s">
        <v>33</v>
      </c>
      <c r="F1302" s="7" t="s">
        <v>536</v>
      </c>
      <c r="G1302" s="7" t="s">
        <v>78</v>
      </c>
      <c r="H1302" s="26">
        <v>413</v>
      </c>
      <c r="I1302" s="26">
        <v>34</v>
      </c>
      <c r="J1302" s="26">
        <v>0</v>
      </c>
      <c r="K1302" s="26">
        <v>1</v>
      </c>
      <c r="L1302" s="26">
        <v>4</v>
      </c>
      <c r="M1302" s="26">
        <v>19</v>
      </c>
      <c r="N1302" s="26">
        <v>11</v>
      </c>
      <c r="O1302" s="26">
        <v>0</v>
      </c>
      <c r="P1302" s="26">
        <f>IF(AND(IFERROR(INDEX(SP_Aktiv,MATCH(C1302,SP_Liste,0)),TRUE),IFERROR(INDEX(PK_Aktiv,MATCH(E1302,PK_Liste,0)),TRUE),IF(Filter!$L$5="Alle GeVo",TRUE,IF(Filter!$L$5="Nur BÜ-Schlüssel",ISNUMBER(MATCH(H1302,BUESchluessel,0)),IFERROR(INDEX(GV_Aktiv,MATCH(G1302,GV_Liste,0)),Filter!$H$18)))),1,0)</f>
        <v>1</v>
      </c>
    </row>
    <row r="1303" spans="1:16" x14ac:dyDescent="0.25">
      <c r="A1303" s="28">
        <v>46288</v>
      </c>
      <c r="B1303" s="7" t="s">
        <v>93</v>
      </c>
      <c r="C1303" s="7" t="s">
        <v>20</v>
      </c>
      <c r="D1303" s="7" t="s">
        <v>22</v>
      </c>
      <c r="E1303" s="7" t="s">
        <v>65</v>
      </c>
      <c r="F1303" s="7" t="s">
        <v>629</v>
      </c>
      <c r="G1303" s="7" t="s">
        <v>75</v>
      </c>
      <c r="H1303" s="26">
        <v>108</v>
      </c>
      <c r="I1303" s="26">
        <v>5</v>
      </c>
      <c r="J1303" s="26">
        <v>0</v>
      </c>
      <c r="K1303" s="26">
        <v>3</v>
      </c>
      <c r="L1303" s="26">
        <v>0</v>
      </c>
      <c r="M1303" s="26">
        <v>4</v>
      </c>
      <c r="N1303" s="26">
        <v>1</v>
      </c>
      <c r="O1303" s="26">
        <v>0</v>
      </c>
      <c r="P1303" s="26">
        <f>IF(AND(IFERROR(INDEX(SP_Aktiv,MATCH(C1303,SP_Liste,0)),TRUE),IFERROR(INDEX(PK_Aktiv,MATCH(E1303,PK_Liste,0)),TRUE),IF(Filter!$L$5="Alle GeVo",TRUE,IF(Filter!$L$5="Nur BÜ-Schlüssel",ISNUMBER(MATCH(H1303,BUESchluessel,0)),IFERROR(INDEX(GV_Aktiv,MATCH(G1303,GV_Liste,0)),Filter!$H$18)))),1,0)</f>
        <v>0</v>
      </c>
    </row>
    <row r="1304" spans="1:16" x14ac:dyDescent="0.25">
      <c r="A1304" s="28">
        <v>46288</v>
      </c>
      <c r="B1304" s="7" t="s">
        <v>93</v>
      </c>
      <c r="C1304" s="7" t="s">
        <v>20</v>
      </c>
      <c r="D1304" s="7" t="s">
        <v>22</v>
      </c>
      <c r="E1304" s="7" t="s">
        <v>65</v>
      </c>
      <c r="F1304" s="7" t="s">
        <v>29665</v>
      </c>
      <c r="G1304" s="7" t="s">
        <v>842</v>
      </c>
      <c r="H1304" s="26">
        <v>12</v>
      </c>
      <c r="I1304" s="26">
        <v>1</v>
      </c>
      <c r="J1304" s="26">
        <v>0</v>
      </c>
      <c r="K1304" s="26">
        <v>0</v>
      </c>
      <c r="L1304" s="26">
        <v>0</v>
      </c>
      <c r="M1304" s="26">
        <v>0</v>
      </c>
      <c r="N1304" s="26">
        <v>1</v>
      </c>
      <c r="O1304" s="26">
        <v>0</v>
      </c>
      <c r="P1304" s="26">
        <f>IF(AND(IFERROR(INDEX(SP_Aktiv,MATCH(C1304,SP_Liste,0)),TRUE),IFERROR(INDEX(PK_Aktiv,MATCH(E1304,PK_Liste,0)),TRUE),IF(Filter!$L$5="Alle GeVo",TRUE,IF(Filter!$L$5="Nur BÜ-Schlüssel",ISNUMBER(MATCH(H1304,BUESchluessel,0)),IFERROR(INDEX(GV_Aktiv,MATCH(G1304,GV_Liste,0)),Filter!$H$18)))),1,0)</f>
        <v>0</v>
      </c>
    </row>
    <row r="1305" spans="1:16" x14ac:dyDescent="0.25">
      <c r="A1305" s="28">
        <v>46288</v>
      </c>
      <c r="B1305" s="7" t="s">
        <v>93</v>
      </c>
      <c r="C1305" s="7" t="s">
        <v>20</v>
      </c>
      <c r="D1305" s="7" t="s">
        <v>22</v>
      </c>
      <c r="E1305" s="7" t="s">
        <v>69</v>
      </c>
      <c r="F1305" s="7" t="s">
        <v>629</v>
      </c>
      <c r="G1305" s="7" t="s">
        <v>75</v>
      </c>
      <c r="H1305" s="26">
        <v>108</v>
      </c>
      <c r="I1305" s="26">
        <v>2</v>
      </c>
      <c r="J1305" s="26">
        <v>0</v>
      </c>
      <c r="K1305" s="26">
        <v>0</v>
      </c>
      <c r="L1305" s="26">
        <v>0</v>
      </c>
      <c r="M1305" s="26">
        <v>0</v>
      </c>
      <c r="N1305" s="26">
        <v>2</v>
      </c>
      <c r="O1305" s="26">
        <v>0</v>
      </c>
      <c r="P1305" s="26">
        <f>IF(AND(IFERROR(INDEX(SP_Aktiv,MATCH(C1305,SP_Liste,0)),TRUE),IFERROR(INDEX(PK_Aktiv,MATCH(E1305,PK_Liste,0)),TRUE),IF(Filter!$L$5="Alle GeVo",TRUE,IF(Filter!$L$5="Nur BÜ-Schlüssel",ISNUMBER(MATCH(H1305,BUESchluessel,0)),IFERROR(INDEX(GV_Aktiv,MATCH(G1305,GV_Liste,0)),Filter!$H$18)))),1,0)</f>
        <v>0</v>
      </c>
    </row>
    <row r="1306" spans="1:16" x14ac:dyDescent="0.25">
      <c r="A1306" s="28">
        <v>46288</v>
      </c>
      <c r="B1306" s="7" t="s">
        <v>93</v>
      </c>
      <c r="C1306" s="7" t="s">
        <v>20</v>
      </c>
      <c r="D1306" s="7" t="s">
        <v>22</v>
      </c>
      <c r="E1306" s="7" t="s">
        <v>33</v>
      </c>
      <c r="F1306" s="7" t="s">
        <v>908</v>
      </c>
      <c r="G1306" s="7" t="s">
        <v>73</v>
      </c>
      <c r="H1306" s="26">
        <v>40</v>
      </c>
      <c r="I1306" s="26">
        <v>3</v>
      </c>
      <c r="J1306" s="26">
        <v>0</v>
      </c>
      <c r="K1306" s="26">
        <v>0</v>
      </c>
      <c r="L1306" s="26">
        <v>0</v>
      </c>
      <c r="M1306" s="26">
        <v>1</v>
      </c>
      <c r="N1306" s="26">
        <v>2</v>
      </c>
      <c r="O1306" s="26">
        <v>0</v>
      </c>
      <c r="P1306" s="26">
        <f>IF(AND(IFERROR(INDEX(SP_Aktiv,MATCH(C1306,SP_Liste,0)),TRUE),IFERROR(INDEX(PK_Aktiv,MATCH(E1306,PK_Liste,0)),TRUE),IF(Filter!$L$5="Alle GeVo",TRUE,IF(Filter!$L$5="Nur BÜ-Schlüssel",ISNUMBER(MATCH(H1306,BUESchluessel,0)),IFERROR(INDEX(GV_Aktiv,MATCH(G1306,GV_Liste,0)),Filter!$H$18)))),1,0)</f>
        <v>1</v>
      </c>
    </row>
    <row r="1307" spans="1:16" x14ac:dyDescent="0.25">
      <c r="A1307" s="28">
        <v>46288</v>
      </c>
      <c r="B1307" s="7" t="s">
        <v>93</v>
      </c>
      <c r="C1307" s="7" t="s">
        <v>20</v>
      </c>
      <c r="D1307" s="7" t="s">
        <v>22</v>
      </c>
      <c r="E1307" s="7" t="s">
        <v>33</v>
      </c>
      <c r="F1307" s="7" t="s">
        <v>993</v>
      </c>
      <c r="G1307" s="7" t="s">
        <v>784</v>
      </c>
      <c r="H1307" s="26">
        <v>823</v>
      </c>
      <c r="I1307" s="26">
        <v>2</v>
      </c>
      <c r="J1307" s="26">
        <v>0</v>
      </c>
      <c r="K1307" s="26">
        <v>0</v>
      </c>
      <c r="L1307" s="26">
        <v>0</v>
      </c>
      <c r="M1307" s="26">
        <v>2</v>
      </c>
      <c r="N1307" s="26">
        <v>0</v>
      </c>
      <c r="O1307" s="26">
        <v>0</v>
      </c>
      <c r="P1307" s="26">
        <f>IF(AND(IFERROR(INDEX(SP_Aktiv,MATCH(C1307,SP_Liste,0)),TRUE),IFERROR(INDEX(PK_Aktiv,MATCH(E1307,PK_Liste,0)),TRUE),IF(Filter!$L$5="Alle GeVo",TRUE,IF(Filter!$L$5="Nur BÜ-Schlüssel",ISNUMBER(MATCH(H1307,BUESchluessel,0)),IFERROR(INDEX(GV_Aktiv,MATCH(G1307,GV_Liste,0)),Filter!$H$18)))),1,0)</f>
        <v>1</v>
      </c>
    </row>
    <row r="1308" spans="1:16" x14ac:dyDescent="0.25">
      <c r="A1308" s="28">
        <v>46288</v>
      </c>
      <c r="B1308" s="7" t="s">
        <v>93</v>
      </c>
      <c r="C1308" s="7" t="s">
        <v>20</v>
      </c>
      <c r="D1308" s="7" t="s">
        <v>22</v>
      </c>
      <c r="E1308" s="7" t="s">
        <v>67</v>
      </c>
      <c r="F1308" s="7" t="s">
        <v>629</v>
      </c>
      <c r="G1308" s="7" t="s">
        <v>75</v>
      </c>
      <c r="H1308" s="26">
        <v>108</v>
      </c>
      <c r="I1308" s="26">
        <v>1</v>
      </c>
      <c r="J1308" s="26">
        <v>1</v>
      </c>
      <c r="K1308" s="26">
        <v>0</v>
      </c>
      <c r="L1308" s="26">
        <v>0</v>
      </c>
      <c r="M1308" s="26">
        <v>1</v>
      </c>
      <c r="N1308" s="26">
        <v>0</v>
      </c>
      <c r="O1308" s="26">
        <v>0</v>
      </c>
      <c r="P1308" s="26">
        <f>IF(AND(IFERROR(INDEX(SP_Aktiv,MATCH(C1308,SP_Liste,0)),TRUE),IFERROR(INDEX(PK_Aktiv,MATCH(E1308,PK_Liste,0)),TRUE),IF(Filter!$L$5="Alle GeVo",TRUE,IF(Filter!$L$5="Nur BÜ-Schlüssel",ISNUMBER(MATCH(H1308,BUESchluessel,0)),IFERROR(INDEX(GV_Aktiv,MATCH(G1308,GV_Liste,0)),Filter!$H$18)))),1,0)</f>
        <v>0</v>
      </c>
    </row>
    <row r="1309" spans="1:16" x14ac:dyDescent="0.25">
      <c r="A1309" s="28">
        <v>46288</v>
      </c>
      <c r="B1309" s="7" t="s">
        <v>93</v>
      </c>
      <c r="C1309" s="7" t="s">
        <v>20</v>
      </c>
      <c r="D1309" s="7" t="s">
        <v>22</v>
      </c>
      <c r="E1309" s="7" t="s">
        <v>67</v>
      </c>
      <c r="F1309" s="7" t="s">
        <v>693</v>
      </c>
      <c r="G1309" s="7" t="s">
        <v>74</v>
      </c>
      <c r="H1309" s="26">
        <v>67</v>
      </c>
      <c r="I1309" s="26">
        <v>1</v>
      </c>
      <c r="J1309" s="26">
        <v>1</v>
      </c>
      <c r="K1309" s="26">
        <v>0</v>
      </c>
      <c r="L1309" s="26">
        <v>0</v>
      </c>
      <c r="M1309" s="26">
        <v>1</v>
      </c>
      <c r="N1309" s="26">
        <v>0</v>
      </c>
      <c r="O1309" s="26">
        <v>0</v>
      </c>
      <c r="P1309" s="26">
        <f>IF(AND(IFERROR(INDEX(SP_Aktiv,MATCH(C1309,SP_Liste,0)),TRUE),IFERROR(INDEX(PK_Aktiv,MATCH(E1309,PK_Liste,0)),TRUE),IF(Filter!$L$5="Alle GeVo",TRUE,IF(Filter!$L$5="Nur BÜ-Schlüssel",ISNUMBER(MATCH(H1309,BUESchluessel,0)),IFERROR(INDEX(GV_Aktiv,MATCH(G1309,GV_Liste,0)),Filter!$H$18)))),1,0)</f>
        <v>0</v>
      </c>
    </row>
    <row r="1310" spans="1:16" x14ac:dyDescent="0.25">
      <c r="A1310" s="28">
        <v>46288</v>
      </c>
      <c r="B1310" s="7" t="s">
        <v>93</v>
      </c>
      <c r="C1310" s="7" t="s">
        <v>20</v>
      </c>
      <c r="D1310" s="7" t="s">
        <v>22</v>
      </c>
      <c r="E1310" s="7" t="s">
        <v>33</v>
      </c>
      <c r="F1310" s="7" t="s">
        <v>649</v>
      </c>
      <c r="G1310" s="7" t="s">
        <v>76</v>
      </c>
      <c r="H1310" s="26">
        <v>131</v>
      </c>
      <c r="I1310" s="26">
        <v>2</v>
      </c>
      <c r="J1310" s="26">
        <v>0</v>
      </c>
      <c r="K1310" s="26">
        <v>0</v>
      </c>
      <c r="L1310" s="26">
        <v>0</v>
      </c>
      <c r="M1310" s="26">
        <v>2</v>
      </c>
      <c r="N1310" s="26">
        <v>0</v>
      </c>
      <c r="O1310" s="26">
        <v>0</v>
      </c>
      <c r="P1310" s="26">
        <f>IF(AND(IFERROR(INDEX(SP_Aktiv,MATCH(C1310,SP_Liste,0)),TRUE),IFERROR(INDEX(PK_Aktiv,MATCH(E1310,PK_Liste,0)),TRUE),IF(Filter!$L$5="Alle GeVo",TRUE,IF(Filter!$L$5="Nur BÜ-Schlüssel",ISNUMBER(MATCH(H1310,BUESchluessel,0)),IFERROR(INDEX(GV_Aktiv,MATCH(G1310,GV_Liste,0)),Filter!$H$18)))),1,0)</f>
        <v>1</v>
      </c>
    </row>
    <row r="1311" spans="1:16" x14ac:dyDescent="0.25">
      <c r="A1311" s="28">
        <v>46288</v>
      </c>
      <c r="B1311" s="7" t="s">
        <v>93</v>
      </c>
      <c r="C1311" s="7" t="s">
        <v>20</v>
      </c>
      <c r="D1311" s="7" t="s">
        <v>22</v>
      </c>
      <c r="E1311" s="7" t="s">
        <v>69</v>
      </c>
      <c r="F1311" s="7" t="s">
        <v>693</v>
      </c>
      <c r="G1311" s="7" t="s">
        <v>74</v>
      </c>
      <c r="H1311" s="26">
        <v>67</v>
      </c>
      <c r="I1311" s="26">
        <v>2</v>
      </c>
      <c r="J1311" s="26">
        <v>0</v>
      </c>
      <c r="K1311" s="26">
        <v>0</v>
      </c>
      <c r="L1311" s="26">
        <v>0</v>
      </c>
      <c r="M1311" s="26">
        <v>0</v>
      </c>
      <c r="N1311" s="26">
        <v>2</v>
      </c>
      <c r="O1311" s="26">
        <v>0</v>
      </c>
      <c r="P1311" s="26">
        <f>IF(AND(IFERROR(INDEX(SP_Aktiv,MATCH(C1311,SP_Liste,0)),TRUE),IFERROR(INDEX(PK_Aktiv,MATCH(E1311,PK_Liste,0)),TRUE),IF(Filter!$L$5="Alle GeVo",TRUE,IF(Filter!$L$5="Nur BÜ-Schlüssel",ISNUMBER(MATCH(H1311,BUESchluessel,0)),IFERROR(INDEX(GV_Aktiv,MATCH(G1311,GV_Liste,0)),Filter!$H$18)))),1,0)</f>
        <v>0</v>
      </c>
    </row>
    <row r="1312" spans="1:16" x14ac:dyDescent="0.25">
      <c r="A1312" s="28">
        <v>46288</v>
      </c>
      <c r="B1312" s="7" t="s">
        <v>93</v>
      </c>
      <c r="C1312" s="7" t="s">
        <v>20</v>
      </c>
      <c r="D1312" s="7" t="s">
        <v>22</v>
      </c>
      <c r="E1312" s="7" t="s">
        <v>66</v>
      </c>
      <c r="F1312" s="7" t="s">
        <v>536</v>
      </c>
      <c r="G1312" s="7" t="s">
        <v>78</v>
      </c>
      <c r="H1312" s="26">
        <v>413</v>
      </c>
      <c r="I1312" s="26">
        <v>1</v>
      </c>
      <c r="J1312" s="26">
        <v>1</v>
      </c>
      <c r="K1312" s="26">
        <v>0</v>
      </c>
      <c r="L1312" s="26">
        <v>0</v>
      </c>
      <c r="M1312" s="26">
        <v>1</v>
      </c>
      <c r="N1312" s="26">
        <v>0</v>
      </c>
      <c r="O1312" s="26">
        <v>0</v>
      </c>
      <c r="P1312" s="26">
        <f>IF(AND(IFERROR(INDEX(SP_Aktiv,MATCH(C1312,SP_Liste,0)),TRUE),IFERROR(INDEX(PK_Aktiv,MATCH(E1312,PK_Liste,0)),TRUE),IF(Filter!$L$5="Alle GeVo",TRUE,IF(Filter!$L$5="Nur BÜ-Schlüssel",ISNUMBER(MATCH(H1312,BUESchluessel,0)),IFERROR(INDEX(GV_Aktiv,MATCH(G1312,GV_Liste,0)),Filter!$H$18)))),1,0)</f>
        <v>0</v>
      </c>
    </row>
    <row r="1313" spans="1:16" x14ac:dyDescent="0.25">
      <c r="A1313" s="28">
        <v>46288</v>
      </c>
      <c r="B1313" s="7" t="s">
        <v>93</v>
      </c>
      <c r="C1313" s="7" t="s">
        <v>20</v>
      </c>
      <c r="D1313" s="7" t="s">
        <v>22</v>
      </c>
      <c r="E1313" s="7" t="s">
        <v>33</v>
      </c>
      <c r="F1313" s="7" t="s">
        <v>946</v>
      </c>
      <c r="G1313" s="7" t="s">
        <v>548</v>
      </c>
      <c r="H1313" s="26">
        <v>73</v>
      </c>
      <c r="I1313" s="26">
        <v>1</v>
      </c>
      <c r="J1313" s="26">
        <v>0</v>
      </c>
      <c r="K1313" s="26">
        <v>0</v>
      </c>
      <c r="L1313" s="26">
        <v>0</v>
      </c>
      <c r="M1313" s="26">
        <v>1</v>
      </c>
      <c r="N1313" s="26">
        <v>0</v>
      </c>
      <c r="O1313" s="26">
        <v>0</v>
      </c>
      <c r="P1313" s="26">
        <f>IF(AND(IFERROR(INDEX(SP_Aktiv,MATCH(C1313,SP_Liste,0)),TRUE),IFERROR(INDEX(PK_Aktiv,MATCH(E1313,PK_Liste,0)),TRUE),IF(Filter!$L$5="Alle GeVo",TRUE,IF(Filter!$L$5="Nur BÜ-Schlüssel",ISNUMBER(MATCH(H1313,BUESchluessel,0)),IFERROR(INDEX(GV_Aktiv,MATCH(G1313,GV_Liste,0)),Filter!$H$18)))),1,0)</f>
        <v>1</v>
      </c>
    </row>
    <row r="1314" spans="1:16" x14ac:dyDescent="0.25">
      <c r="A1314" s="28">
        <v>46288</v>
      </c>
      <c r="B1314" s="7" t="s">
        <v>93</v>
      </c>
      <c r="C1314" s="7" t="s">
        <v>20</v>
      </c>
      <c r="D1314" s="7" t="s">
        <v>22</v>
      </c>
      <c r="E1314" s="7" t="s">
        <v>33</v>
      </c>
      <c r="F1314" s="7" t="s">
        <v>1047</v>
      </c>
      <c r="G1314" s="7" t="s">
        <v>1048</v>
      </c>
      <c r="H1314" s="26">
        <v>860</v>
      </c>
      <c r="I1314" s="26">
        <v>1</v>
      </c>
      <c r="J1314" s="26">
        <v>0</v>
      </c>
      <c r="K1314" s="26">
        <v>0</v>
      </c>
      <c r="L1314" s="26">
        <v>0</v>
      </c>
      <c r="M1314" s="26">
        <v>0</v>
      </c>
      <c r="N1314" s="26">
        <v>1</v>
      </c>
      <c r="O1314" s="26">
        <v>0</v>
      </c>
      <c r="P1314" s="26">
        <f>IF(AND(IFERROR(INDEX(SP_Aktiv,MATCH(C1314,SP_Liste,0)),TRUE),IFERROR(INDEX(PK_Aktiv,MATCH(E1314,PK_Liste,0)),TRUE),IF(Filter!$L$5="Alle GeVo",TRUE,IF(Filter!$L$5="Nur BÜ-Schlüssel",ISNUMBER(MATCH(H1314,BUESchluessel,0)),IFERROR(INDEX(GV_Aktiv,MATCH(G1314,GV_Liste,0)),Filter!$H$18)))),1,0)</f>
        <v>1</v>
      </c>
    </row>
    <row r="1315" spans="1:16" x14ac:dyDescent="0.25">
      <c r="A1315" s="28">
        <v>46288</v>
      </c>
      <c r="B1315" s="7" t="s">
        <v>93</v>
      </c>
      <c r="C1315" s="7" t="s">
        <v>20</v>
      </c>
      <c r="D1315" s="7" t="s">
        <v>22</v>
      </c>
      <c r="E1315" s="7" t="s">
        <v>33</v>
      </c>
      <c r="F1315" s="7" t="s">
        <v>947</v>
      </c>
      <c r="G1315" s="7" t="s">
        <v>535</v>
      </c>
      <c r="H1315" s="26">
        <v>800</v>
      </c>
      <c r="I1315" s="26">
        <v>1</v>
      </c>
      <c r="J1315" s="26">
        <v>0</v>
      </c>
      <c r="K1315" s="26">
        <v>0</v>
      </c>
      <c r="L1315" s="26">
        <v>0</v>
      </c>
      <c r="M1315" s="26">
        <v>1</v>
      </c>
      <c r="N1315" s="26">
        <v>0</v>
      </c>
      <c r="O1315" s="26">
        <v>0</v>
      </c>
      <c r="P1315" s="26">
        <f>IF(AND(IFERROR(INDEX(SP_Aktiv,MATCH(C1315,SP_Liste,0)),TRUE),IFERROR(INDEX(PK_Aktiv,MATCH(E1315,PK_Liste,0)),TRUE),IF(Filter!$L$5="Alle GeVo",TRUE,IF(Filter!$L$5="Nur BÜ-Schlüssel",ISNUMBER(MATCH(H1315,BUESchluessel,0)),IFERROR(INDEX(GV_Aktiv,MATCH(G1315,GV_Liste,0)),Filter!$H$18)))),1,0)</f>
        <v>1</v>
      </c>
    </row>
    <row r="1316" spans="1:16" x14ac:dyDescent="0.25">
      <c r="A1316" s="28">
        <v>46288</v>
      </c>
      <c r="B1316" s="7" t="s">
        <v>93</v>
      </c>
      <c r="C1316" s="7" t="s">
        <v>20</v>
      </c>
      <c r="D1316" s="7" t="s">
        <v>26</v>
      </c>
      <c r="E1316" s="7" t="s">
        <v>33</v>
      </c>
      <c r="F1316" s="7" t="s">
        <v>1027</v>
      </c>
      <c r="G1316" s="7" t="s">
        <v>77</v>
      </c>
      <c r="H1316" s="26">
        <v>401</v>
      </c>
      <c r="I1316" s="26">
        <v>1</v>
      </c>
      <c r="J1316" s="26">
        <v>0</v>
      </c>
      <c r="K1316" s="26">
        <v>0</v>
      </c>
      <c r="L1316" s="26">
        <v>0</v>
      </c>
      <c r="M1316" s="26">
        <v>0</v>
      </c>
      <c r="N1316" s="26">
        <v>1</v>
      </c>
      <c r="O1316" s="26">
        <v>0</v>
      </c>
      <c r="P1316" s="26">
        <f>IF(AND(IFERROR(INDEX(SP_Aktiv,MATCH(C1316,SP_Liste,0)),TRUE),IFERROR(INDEX(PK_Aktiv,MATCH(E1316,PK_Liste,0)),TRUE),IF(Filter!$L$5="Alle GeVo",TRUE,IF(Filter!$L$5="Nur BÜ-Schlüssel",ISNUMBER(MATCH(H1316,BUESchluessel,0)),IFERROR(INDEX(GV_Aktiv,MATCH(G1316,GV_Liste,0)),Filter!$H$18)))),1,0)</f>
        <v>1</v>
      </c>
    </row>
    <row r="1317" spans="1:16" x14ac:dyDescent="0.25">
      <c r="A1317" s="28">
        <v>46288</v>
      </c>
      <c r="B1317" s="7" t="s">
        <v>93</v>
      </c>
      <c r="C1317" s="7" t="s">
        <v>20</v>
      </c>
      <c r="D1317" s="7" t="s">
        <v>26</v>
      </c>
      <c r="E1317" s="7" t="s">
        <v>33</v>
      </c>
      <c r="F1317" s="7" t="s">
        <v>1015</v>
      </c>
      <c r="G1317" s="7" t="s">
        <v>1016</v>
      </c>
      <c r="H1317" s="26">
        <v>1</v>
      </c>
      <c r="I1317" s="26">
        <v>1</v>
      </c>
      <c r="J1317" s="26">
        <v>0</v>
      </c>
      <c r="K1317" s="26">
        <v>1</v>
      </c>
      <c r="L1317" s="26">
        <v>0</v>
      </c>
      <c r="M1317" s="26">
        <v>0</v>
      </c>
      <c r="N1317" s="26">
        <v>1</v>
      </c>
      <c r="O1317" s="26">
        <v>0</v>
      </c>
      <c r="P1317" s="26">
        <f>IF(AND(IFERROR(INDEX(SP_Aktiv,MATCH(C1317,SP_Liste,0)),TRUE),IFERROR(INDEX(PK_Aktiv,MATCH(E1317,PK_Liste,0)),TRUE),IF(Filter!$L$5="Alle GeVo",TRUE,IF(Filter!$L$5="Nur BÜ-Schlüssel",ISNUMBER(MATCH(H1317,BUESchluessel,0)),IFERROR(INDEX(GV_Aktiv,MATCH(G1317,GV_Liste,0)),Filter!$H$18)))),1,0)</f>
        <v>1</v>
      </c>
    </row>
    <row r="1318" spans="1:16" x14ac:dyDescent="0.25">
      <c r="A1318" s="28">
        <v>46288</v>
      </c>
      <c r="B1318" s="7" t="s">
        <v>93</v>
      </c>
      <c r="C1318" s="7" t="s">
        <v>20</v>
      </c>
      <c r="D1318" s="7" t="s">
        <v>23</v>
      </c>
      <c r="E1318" s="7" t="s">
        <v>33</v>
      </c>
      <c r="F1318" s="7" t="s">
        <v>739</v>
      </c>
      <c r="G1318" s="7" t="s">
        <v>78</v>
      </c>
      <c r="H1318" s="26">
        <v>413</v>
      </c>
      <c r="I1318" s="26">
        <v>20</v>
      </c>
      <c r="J1318" s="26">
        <v>0</v>
      </c>
      <c r="K1318" s="26">
        <v>0</v>
      </c>
      <c r="L1318" s="26">
        <v>4</v>
      </c>
      <c r="M1318" s="26">
        <v>11</v>
      </c>
      <c r="N1318" s="26">
        <v>5</v>
      </c>
      <c r="O1318" s="26">
        <v>0</v>
      </c>
      <c r="P1318" s="26">
        <f>IF(AND(IFERROR(INDEX(SP_Aktiv,MATCH(C1318,SP_Liste,0)),TRUE),IFERROR(INDEX(PK_Aktiv,MATCH(E1318,PK_Liste,0)),TRUE),IF(Filter!$L$5="Alle GeVo",TRUE,IF(Filter!$L$5="Nur BÜ-Schlüssel",ISNUMBER(MATCH(H1318,BUESchluessel,0)),IFERROR(INDEX(GV_Aktiv,MATCH(G1318,GV_Liste,0)),Filter!$H$18)))),1,0)</f>
        <v>1</v>
      </c>
    </row>
    <row r="1319" spans="1:16" x14ac:dyDescent="0.25">
      <c r="A1319" s="28">
        <v>46288</v>
      </c>
      <c r="B1319" s="7" t="s">
        <v>93</v>
      </c>
      <c r="C1319" s="7" t="s">
        <v>20</v>
      </c>
      <c r="D1319" s="7" t="s">
        <v>23</v>
      </c>
      <c r="E1319" s="7" t="s">
        <v>33</v>
      </c>
      <c r="F1319" s="7" t="s">
        <v>740</v>
      </c>
      <c r="G1319" s="7" t="s">
        <v>74</v>
      </c>
      <c r="H1319" s="26">
        <v>67</v>
      </c>
      <c r="I1319" s="26">
        <v>26</v>
      </c>
      <c r="J1319" s="26">
        <v>0</v>
      </c>
      <c r="K1319" s="26">
        <v>0</v>
      </c>
      <c r="L1319" s="26">
        <v>3</v>
      </c>
      <c r="M1319" s="26">
        <v>20</v>
      </c>
      <c r="N1319" s="26">
        <v>3</v>
      </c>
      <c r="O1319" s="26">
        <v>0</v>
      </c>
      <c r="P1319" s="26">
        <f>IF(AND(IFERROR(INDEX(SP_Aktiv,MATCH(C1319,SP_Liste,0)),TRUE),IFERROR(INDEX(PK_Aktiv,MATCH(E1319,PK_Liste,0)),TRUE),IF(Filter!$L$5="Alle GeVo",TRUE,IF(Filter!$L$5="Nur BÜ-Schlüssel",ISNUMBER(MATCH(H1319,BUESchluessel,0)),IFERROR(INDEX(GV_Aktiv,MATCH(G1319,GV_Liste,0)),Filter!$H$18)))),1,0)</f>
        <v>1</v>
      </c>
    </row>
    <row r="1320" spans="1:16" x14ac:dyDescent="0.25">
      <c r="A1320" s="28">
        <v>46288</v>
      </c>
      <c r="B1320" s="7" t="s">
        <v>93</v>
      </c>
      <c r="C1320" s="7" t="s">
        <v>20</v>
      </c>
      <c r="D1320" s="7" t="s">
        <v>23</v>
      </c>
      <c r="E1320" s="7" t="s">
        <v>33</v>
      </c>
      <c r="F1320" s="7" t="s">
        <v>648</v>
      </c>
      <c r="G1320" s="7" t="s">
        <v>75</v>
      </c>
      <c r="H1320" s="26">
        <v>108</v>
      </c>
      <c r="I1320" s="26">
        <v>26</v>
      </c>
      <c r="J1320" s="26">
        <v>2</v>
      </c>
      <c r="K1320" s="26">
        <v>0</v>
      </c>
      <c r="L1320" s="26">
        <v>11</v>
      </c>
      <c r="M1320" s="26">
        <v>13</v>
      </c>
      <c r="N1320" s="26">
        <v>2</v>
      </c>
      <c r="O1320" s="26">
        <v>0</v>
      </c>
      <c r="P1320" s="26">
        <f>IF(AND(IFERROR(INDEX(SP_Aktiv,MATCH(C1320,SP_Liste,0)),TRUE),IFERROR(INDEX(PK_Aktiv,MATCH(E1320,PK_Liste,0)),TRUE),IF(Filter!$L$5="Alle GeVo",TRUE,IF(Filter!$L$5="Nur BÜ-Schlüssel",ISNUMBER(MATCH(H1320,BUESchluessel,0)),IFERROR(INDEX(GV_Aktiv,MATCH(G1320,GV_Liste,0)),Filter!$H$18)))),1,0)</f>
        <v>1</v>
      </c>
    </row>
    <row r="1321" spans="1:16" x14ac:dyDescent="0.25">
      <c r="A1321" s="28">
        <v>46288</v>
      </c>
      <c r="B1321" s="7" t="s">
        <v>93</v>
      </c>
      <c r="C1321" s="7" t="s">
        <v>20</v>
      </c>
      <c r="D1321" s="7" t="s">
        <v>23</v>
      </c>
      <c r="E1321" s="7" t="s">
        <v>33</v>
      </c>
      <c r="F1321" s="7" t="s">
        <v>734</v>
      </c>
      <c r="G1321" s="7" t="s">
        <v>80</v>
      </c>
      <c r="H1321" s="26">
        <v>472</v>
      </c>
      <c r="I1321" s="26">
        <v>39</v>
      </c>
      <c r="J1321" s="26">
        <v>0</v>
      </c>
      <c r="K1321" s="26">
        <v>0</v>
      </c>
      <c r="L1321" s="26">
        <v>4</v>
      </c>
      <c r="M1321" s="26">
        <v>29</v>
      </c>
      <c r="N1321" s="26">
        <v>6</v>
      </c>
      <c r="O1321" s="26">
        <v>0</v>
      </c>
      <c r="P1321" s="26">
        <f>IF(AND(IFERROR(INDEX(SP_Aktiv,MATCH(C1321,SP_Liste,0)),TRUE),IFERROR(INDEX(PK_Aktiv,MATCH(E1321,PK_Liste,0)),TRUE),IF(Filter!$L$5="Alle GeVo",TRUE,IF(Filter!$L$5="Nur BÜ-Schlüssel",ISNUMBER(MATCH(H1321,BUESchluessel,0)),IFERROR(INDEX(GV_Aktiv,MATCH(G1321,GV_Liste,0)),Filter!$H$18)))),1,0)</f>
        <v>1</v>
      </c>
    </row>
    <row r="1322" spans="1:16" x14ac:dyDescent="0.25">
      <c r="A1322" s="28">
        <v>46288</v>
      </c>
      <c r="B1322" s="7" t="s">
        <v>93</v>
      </c>
      <c r="C1322" s="7" t="s">
        <v>20</v>
      </c>
      <c r="D1322" s="7" t="s">
        <v>23</v>
      </c>
      <c r="E1322" s="7" t="s">
        <v>33</v>
      </c>
      <c r="F1322" s="7" t="s">
        <v>601</v>
      </c>
      <c r="G1322" s="7" t="s">
        <v>79</v>
      </c>
      <c r="H1322" s="26">
        <v>469</v>
      </c>
      <c r="I1322" s="26">
        <v>10</v>
      </c>
      <c r="J1322" s="26">
        <v>1</v>
      </c>
      <c r="K1322" s="26">
        <v>0</v>
      </c>
      <c r="L1322" s="26">
        <v>3</v>
      </c>
      <c r="M1322" s="26">
        <v>7</v>
      </c>
      <c r="N1322" s="26">
        <v>0</v>
      </c>
      <c r="O1322" s="26">
        <v>0</v>
      </c>
      <c r="P1322" s="26">
        <f>IF(AND(IFERROR(INDEX(SP_Aktiv,MATCH(C1322,SP_Liste,0)),TRUE),IFERROR(INDEX(PK_Aktiv,MATCH(E1322,PK_Liste,0)),TRUE),IF(Filter!$L$5="Alle GeVo",TRUE,IF(Filter!$L$5="Nur BÜ-Schlüssel",ISNUMBER(MATCH(H1322,BUESchluessel,0)),IFERROR(INDEX(GV_Aktiv,MATCH(G1322,GV_Liste,0)),Filter!$H$18)))),1,0)</f>
        <v>1</v>
      </c>
    </row>
    <row r="1323" spans="1:16" x14ac:dyDescent="0.25">
      <c r="A1323" s="28">
        <v>46288</v>
      </c>
      <c r="B1323" s="7" t="s">
        <v>93</v>
      </c>
      <c r="C1323" s="7" t="s">
        <v>20</v>
      </c>
      <c r="D1323" s="7" t="s">
        <v>23</v>
      </c>
      <c r="E1323" s="7" t="s">
        <v>65</v>
      </c>
      <c r="F1323" s="7" t="s">
        <v>601</v>
      </c>
      <c r="G1323" s="7" t="s">
        <v>79</v>
      </c>
      <c r="H1323" s="26">
        <v>469</v>
      </c>
      <c r="I1323" s="26">
        <v>1</v>
      </c>
      <c r="J1323" s="26">
        <v>0</v>
      </c>
      <c r="K1323" s="26">
        <v>0</v>
      </c>
      <c r="L1323" s="26">
        <v>0</v>
      </c>
      <c r="M1323" s="26">
        <v>0</v>
      </c>
      <c r="N1323" s="26">
        <v>1</v>
      </c>
      <c r="O1323" s="26">
        <v>0</v>
      </c>
      <c r="P1323" s="26">
        <f>IF(AND(IFERROR(INDEX(SP_Aktiv,MATCH(C1323,SP_Liste,0)),TRUE),IFERROR(INDEX(PK_Aktiv,MATCH(E1323,PK_Liste,0)),TRUE),IF(Filter!$L$5="Alle GeVo",TRUE,IF(Filter!$L$5="Nur BÜ-Schlüssel",ISNUMBER(MATCH(H1323,BUESchluessel,0)),IFERROR(INDEX(GV_Aktiv,MATCH(G1323,GV_Liste,0)),Filter!$H$18)))),1,0)</f>
        <v>0</v>
      </c>
    </row>
    <row r="1324" spans="1:16" x14ac:dyDescent="0.25">
      <c r="A1324" s="28">
        <v>46288</v>
      </c>
      <c r="B1324" s="7" t="s">
        <v>93</v>
      </c>
      <c r="C1324" s="7" t="s">
        <v>20</v>
      </c>
      <c r="D1324" s="7" t="s">
        <v>23</v>
      </c>
      <c r="E1324" s="7" t="s">
        <v>33</v>
      </c>
      <c r="F1324" s="7" t="s">
        <v>905</v>
      </c>
      <c r="G1324" s="7" t="s">
        <v>73</v>
      </c>
      <c r="H1324" s="26">
        <v>40</v>
      </c>
      <c r="I1324" s="26">
        <v>2</v>
      </c>
      <c r="J1324" s="26">
        <v>0</v>
      </c>
      <c r="K1324" s="26">
        <v>0</v>
      </c>
      <c r="L1324" s="26">
        <v>0</v>
      </c>
      <c r="M1324" s="26">
        <v>2</v>
      </c>
      <c r="N1324" s="26">
        <v>0</v>
      </c>
      <c r="O1324" s="26">
        <v>0</v>
      </c>
      <c r="P1324" s="26">
        <f>IF(AND(IFERROR(INDEX(SP_Aktiv,MATCH(C1324,SP_Liste,0)),TRUE),IFERROR(INDEX(PK_Aktiv,MATCH(E1324,PK_Liste,0)),TRUE),IF(Filter!$L$5="Alle GeVo",TRUE,IF(Filter!$L$5="Nur BÜ-Schlüssel",ISNUMBER(MATCH(H1324,BUESchluessel,0)),IFERROR(INDEX(GV_Aktiv,MATCH(G1324,GV_Liste,0)),Filter!$H$18)))),1,0)</f>
        <v>1</v>
      </c>
    </row>
    <row r="1325" spans="1:16" x14ac:dyDescent="0.25">
      <c r="A1325" s="28">
        <v>46288</v>
      </c>
      <c r="B1325" s="7" t="s">
        <v>93</v>
      </c>
      <c r="C1325" s="7" t="s">
        <v>20</v>
      </c>
      <c r="D1325" s="7" t="s">
        <v>23</v>
      </c>
      <c r="E1325" s="7" t="s">
        <v>33</v>
      </c>
      <c r="F1325" s="7" t="s">
        <v>805</v>
      </c>
      <c r="G1325" s="7" t="s">
        <v>806</v>
      </c>
      <c r="H1325" s="26">
        <v>434</v>
      </c>
      <c r="I1325" s="26">
        <v>1</v>
      </c>
      <c r="J1325" s="26">
        <v>0</v>
      </c>
      <c r="K1325" s="26">
        <v>0</v>
      </c>
      <c r="L1325" s="26">
        <v>0</v>
      </c>
      <c r="M1325" s="26">
        <v>1</v>
      </c>
      <c r="N1325" s="26">
        <v>0</v>
      </c>
      <c r="O1325" s="26">
        <v>0</v>
      </c>
      <c r="P1325" s="26">
        <f>IF(AND(IFERROR(INDEX(SP_Aktiv,MATCH(C1325,SP_Liste,0)),TRUE),IFERROR(INDEX(PK_Aktiv,MATCH(E1325,PK_Liste,0)),TRUE),IF(Filter!$L$5="Alle GeVo",TRUE,IF(Filter!$L$5="Nur BÜ-Schlüssel",ISNUMBER(MATCH(H1325,BUESchluessel,0)),IFERROR(INDEX(GV_Aktiv,MATCH(G1325,GV_Liste,0)),Filter!$H$18)))),1,0)</f>
        <v>1</v>
      </c>
    </row>
    <row r="1326" spans="1:16" x14ac:dyDescent="0.25">
      <c r="A1326" s="28">
        <v>46288</v>
      </c>
      <c r="B1326" s="7" t="s">
        <v>93</v>
      </c>
      <c r="C1326" s="7" t="s">
        <v>20</v>
      </c>
      <c r="D1326" s="7" t="s">
        <v>23</v>
      </c>
      <c r="E1326" s="7" t="s">
        <v>69</v>
      </c>
      <c r="F1326" s="7" t="s">
        <v>734</v>
      </c>
      <c r="G1326" s="7" t="s">
        <v>80</v>
      </c>
      <c r="H1326" s="26">
        <v>472</v>
      </c>
      <c r="I1326" s="26">
        <v>1</v>
      </c>
      <c r="J1326" s="26">
        <v>0</v>
      </c>
      <c r="K1326" s="26">
        <v>0</v>
      </c>
      <c r="L1326" s="26">
        <v>0</v>
      </c>
      <c r="M1326" s="26">
        <v>0</v>
      </c>
      <c r="N1326" s="26">
        <v>1</v>
      </c>
      <c r="O1326" s="26">
        <v>0</v>
      </c>
      <c r="P1326" s="26">
        <f>IF(AND(IFERROR(INDEX(SP_Aktiv,MATCH(C1326,SP_Liste,0)),TRUE),IFERROR(INDEX(PK_Aktiv,MATCH(E1326,PK_Liste,0)),TRUE),IF(Filter!$L$5="Alle GeVo",TRUE,IF(Filter!$L$5="Nur BÜ-Schlüssel",ISNUMBER(MATCH(H1326,BUESchluessel,0)),IFERROR(INDEX(GV_Aktiv,MATCH(G1326,GV_Liste,0)),Filter!$H$18)))),1,0)</f>
        <v>0</v>
      </c>
    </row>
    <row r="1327" spans="1:16" x14ac:dyDescent="0.25">
      <c r="A1327" s="28">
        <v>46288</v>
      </c>
      <c r="B1327" s="7" t="s">
        <v>93</v>
      </c>
      <c r="C1327" s="7" t="s">
        <v>20</v>
      </c>
      <c r="D1327" s="7" t="s">
        <v>23</v>
      </c>
      <c r="E1327" s="7" t="s">
        <v>67</v>
      </c>
      <c r="F1327" s="7" t="s">
        <v>601</v>
      </c>
      <c r="G1327" s="7" t="s">
        <v>79</v>
      </c>
      <c r="H1327" s="26">
        <v>469</v>
      </c>
      <c r="I1327" s="26">
        <v>1</v>
      </c>
      <c r="J1327" s="26">
        <v>1</v>
      </c>
      <c r="K1327" s="26">
        <v>0</v>
      </c>
      <c r="L1327" s="26">
        <v>0</v>
      </c>
      <c r="M1327" s="26">
        <v>1</v>
      </c>
      <c r="N1327" s="26">
        <v>0</v>
      </c>
      <c r="O1327" s="26">
        <v>0</v>
      </c>
      <c r="P1327" s="26">
        <f>IF(AND(IFERROR(INDEX(SP_Aktiv,MATCH(C1327,SP_Liste,0)),TRUE),IFERROR(INDEX(PK_Aktiv,MATCH(E1327,PK_Liste,0)),TRUE),IF(Filter!$L$5="Alle GeVo",TRUE,IF(Filter!$L$5="Nur BÜ-Schlüssel",ISNUMBER(MATCH(H1327,BUESchluessel,0)),IFERROR(INDEX(GV_Aktiv,MATCH(G1327,GV_Liste,0)),Filter!$H$18)))),1,0)</f>
        <v>0</v>
      </c>
    </row>
    <row r="1328" spans="1:16" x14ac:dyDescent="0.25">
      <c r="A1328" s="28">
        <v>46288</v>
      </c>
      <c r="B1328" s="7" t="s">
        <v>93</v>
      </c>
      <c r="C1328" s="7" t="s">
        <v>20</v>
      </c>
      <c r="D1328" s="7" t="s">
        <v>23</v>
      </c>
      <c r="E1328" s="7" t="s">
        <v>69</v>
      </c>
      <c r="F1328" s="7" t="s">
        <v>949</v>
      </c>
      <c r="G1328" s="7" t="s">
        <v>532</v>
      </c>
      <c r="H1328" s="26">
        <v>427</v>
      </c>
      <c r="I1328" s="26">
        <v>1</v>
      </c>
      <c r="J1328" s="26">
        <v>0</v>
      </c>
      <c r="K1328" s="26">
        <v>0</v>
      </c>
      <c r="L1328" s="26">
        <v>0</v>
      </c>
      <c r="M1328" s="26">
        <v>0</v>
      </c>
      <c r="N1328" s="26">
        <v>1</v>
      </c>
      <c r="O1328" s="26">
        <v>0</v>
      </c>
      <c r="P1328" s="26">
        <f>IF(AND(IFERROR(INDEX(SP_Aktiv,MATCH(C1328,SP_Liste,0)),TRUE),IFERROR(INDEX(PK_Aktiv,MATCH(E1328,PK_Liste,0)),TRUE),IF(Filter!$L$5="Alle GeVo",TRUE,IF(Filter!$L$5="Nur BÜ-Schlüssel",ISNUMBER(MATCH(H1328,BUESchluessel,0)),IFERROR(INDEX(GV_Aktiv,MATCH(G1328,GV_Liste,0)),Filter!$H$18)))),1,0)</f>
        <v>0</v>
      </c>
    </row>
    <row r="1329" spans="1:16" x14ac:dyDescent="0.25">
      <c r="A1329" s="28">
        <v>46288</v>
      </c>
      <c r="B1329" s="7" t="s">
        <v>93</v>
      </c>
      <c r="C1329" s="7" t="s">
        <v>20</v>
      </c>
      <c r="D1329" s="7" t="s">
        <v>23</v>
      </c>
      <c r="E1329" s="7" t="s">
        <v>33</v>
      </c>
      <c r="F1329" s="7" t="s">
        <v>823</v>
      </c>
      <c r="G1329" s="7" t="s">
        <v>596</v>
      </c>
      <c r="H1329" s="26">
        <v>98</v>
      </c>
      <c r="I1329" s="26">
        <v>1</v>
      </c>
      <c r="J1329" s="26">
        <v>0</v>
      </c>
      <c r="K1329" s="26">
        <v>0</v>
      </c>
      <c r="L1329" s="26">
        <v>0</v>
      </c>
      <c r="M1329" s="26">
        <v>1</v>
      </c>
      <c r="N1329" s="26">
        <v>0</v>
      </c>
      <c r="O1329" s="26">
        <v>0</v>
      </c>
      <c r="P1329" s="26">
        <f>IF(AND(IFERROR(INDEX(SP_Aktiv,MATCH(C1329,SP_Liste,0)),TRUE),IFERROR(INDEX(PK_Aktiv,MATCH(E1329,PK_Liste,0)),TRUE),IF(Filter!$L$5="Alle GeVo",TRUE,IF(Filter!$L$5="Nur BÜ-Schlüssel",ISNUMBER(MATCH(H1329,BUESchluessel,0)),IFERROR(INDEX(GV_Aktiv,MATCH(G1329,GV_Liste,0)),Filter!$H$18)))),1,0)</f>
        <v>1</v>
      </c>
    </row>
    <row r="1330" spans="1:16" x14ac:dyDescent="0.25">
      <c r="A1330" s="28">
        <v>46288</v>
      </c>
      <c r="B1330" s="7" t="s">
        <v>93</v>
      </c>
      <c r="C1330" s="7" t="s">
        <v>20</v>
      </c>
      <c r="D1330" s="7" t="s">
        <v>23</v>
      </c>
      <c r="E1330" s="7" t="s">
        <v>65</v>
      </c>
      <c r="F1330" s="7" t="s">
        <v>648</v>
      </c>
      <c r="G1330" s="7" t="s">
        <v>75</v>
      </c>
      <c r="H1330" s="26">
        <v>108</v>
      </c>
      <c r="I1330" s="26">
        <v>1</v>
      </c>
      <c r="J1330" s="26">
        <v>0</v>
      </c>
      <c r="K1330" s="26">
        <v>0</v>
      </c>
      <c r="L1330" s="26">
        <v>0</v>
      </c>
      <c r="M1330" s="26">
        <v>0</v>
      </c>
      <c r="N1330" s="26">
        <v>1</v>
      </c>
      <c r="O1330" s="26">
        <v>0</v>
      </c>
      <c r="P1330" s="26">
        <f>IF(AND(IFERROR(INDEX(SP_Aktiv,MATCH(C1330,SP_Liste,0)),TRUE),IFERROR(INDEX(PK_Aktiv,MATCH(E1330,PK_Liste,0)),TRUE),IF(Filter!$L$5="Alle GeVo",TRUE,IF(Filter!$L$5="Nur BÜ-Schlüssel",ISNUMBER(MATCH(H1330,BUESchluessel,0)),IFERROR(INDEX(GV_Aktiv,MATCH(G1330,GV_Liste,0)),Filter!$H$18)))),1,0)</f>
        <v>0</v>
      </c>
    </row>
    <row r="1331" spans="1:16" x14ac:dyDescent="0.25">
      <c r="A1331" s="28">
        <v>46288</v>
      </c>
      <c r="B1331" s="7" t="s">
        <v>93</v>
      </c>
      <c r="C1331" s="7" t="s">
        <v>20</v>
      </c>
      <c r="D1331" s="7" t="s">
        <v>28</v>
      </c>
      <c r="E1331" s="7" t="s">
        <v>33</v>
      </c>
      <c r="F1331" s="7" t="s">
        <v>999</v>
      </c>
      <c r="G1331" s="7" t="s">
        <v>75</v>
      </c>
      <c r="H1331" s="26">
        <v>108</v>
      </c>
      <c r="I1331" s="26">
        <v>1</v>
      </c>
      <c r="J1331" s="26">
        <v>0</v>
      </c>
      <c r="K1331" s="26">
        <v>0</v>
      </c>
      <c r="L1331" s="26">
        <v>0</v>
      </c>
      <c r="M1331" s="26">
        <v>1</v>
      </c>
      <c r="N1331" s="26">
        <v>0</v>
      </c>
      <c r="O1331" s="26">
        <v>0</v>
      </c>
      <c r="P1331" s="26">
        <f>IF(AND(IFERROR(INDEX(SP_Aktiv,MATCH(C1331,SP_Liste,0)),TRUE),IFERROR(INDEX(PK_Aktiv,MATCH(E1331,PK_Liste,0)),TRUE),IF(Filter!$L$5="Alle GeVo",TRUE,IF(Filter!$L$5="Nur BÜ-Schlüssel",ISNUMBER(MATCH(H1331,BUESchluessel,0)),IFERROR(INDEX(GV_Aktiv,MATCH(G1331,GV_Liste,0)),Filter!$H$18)))),1,0)</f>
        <v>1</v>
      </c>
    </row>
    <row r="1332" spans="1:16" x14ac:dyDescent="0.25">
      <c r="A1332" s="28">
        <v>46288</v>
      </c>
      <c r="B1332" s="7" t="s">
        <v>93</v>
      </c>
      <c r="C1332" s="7" t="s">
        <v>20</v>
      </c>
      <c r="D1332" s="7" t="s">
        <v>21</v>
      </c>
      <c r="E1332" s="7" t="s">
        <v>33</v>
      </c>
      <c r="F1332" s="7" t="s">
        <v>537</v>
      </c>
      <c r="G1332" s="7" t="s">
        <v>75</v>
      </c>
      <c r="H1332" s="26">
        <v>108</v>
      </c>
      <c r="I1332" s="26">
        <v>481</v>
      </c>
      <c r="J1332" s="26">
        <v>12</v>
      </c>
      <c r="K1332" s="26">
        <v>8</v>
      </c>
      <c r="L1332" s="26">
        <v>99</v>
      </c>
      <c r="M1332" s="26">
        <v>284</v>
      </c>
      <c r="N1332" s="26">
        <v>98</v>
      </c>
      <c r="O1332" s="26">
        <v>0</v>
      </c>
      <c r="P1332" s="26">
        <f>IF(AND(IFERROR(INDEX(SP_Aktiv,MATCH(C1332,SP_Liste,0)),TRUE),IFERROR(INDEX(PK_Aktiv,MATCH(E1332,PK_Liste,0)),TRUE),IF(Filter!$L$5="Alle GeVo",TRUE,IF(Filter!$L$5="Nur BÜ-Schlüssel",ISNUMBER(MATCH(H1332,BUESchluessel,0)),IFERROR(INDEX(GV_Aktiv,MATCH(G1332,GV_Liste,0)),Filter!$H$18)))),1,0)</f>
        <v>1</v>
      </c>
    </row>
    <row r="1333" spans="1:16" x14ac:dyDescent="0.25">
      <c r="A1333" s="28">
        <v>46288</v>
      </c>
      <c r="B1333" s="7" t="s">
        <v>93</v>
      </c>
      <c r="C1333" s="7" t="s">
        <v>20</v>
      </c>
      <c r="D1333" s="7" t="s">
        <v>21</v>
      </c>
      <c r="E1333" s="7" t="s">
        <v>33</v>
      </c>
      <c r="F1333" s="7" t="s">
        <v>581</v>
      </c>
      <c r="G1333" s="7" t="s">
        <v>78</v>
      </c>
      <c r="H1333" s="26">
        <v>413</v>
      </c>
      <c r="I1333" s="26">
        <v>295</v>
      </c>
      <c r="J1333" s="26">
        <v>11</v>
      </c>
      <c r="K1333" s="26">
        <v>6</v>
      </c>
      <c r="L1333" s="26">
        <v>43</v>
      </c>
      <c r="M1333" s="26">
        <v>153</v>
      </c>
      <c r="N1333" s="26">
        <v>99</v>
      </c>
      <c r="O1333" s="26">
        <v>0</v>
      </c>
      <c r="P1333" s="26">
        <f>IF(AND(IFERROR(INDEX(SP_Aktiv,MATCH(C1333,SP_Liste,0)),TRUE),IFERROR(INDEX(PK_Aktiv,MATCH(E1333,PK_Liste,0)),TRUE),IF(Filter!$L$5="Alle GeVo",TRUE,IF(Filter!$L$5="Nur BÜ-Schlüssel",ISNUMBER(MATCH(H1333,BUESchluessel,0)),IFERROR(INDEX(GV_Aktiv,MATCH(G1333,GV_Liste,0)),Filter!$H$18)))),1,0)</f>
        <v>1</v>
      </c>
    </row>
    <row r="1334" spans="1:16" x14ac:dyDescent="0.25">
      <c r="A1334" s="28">
        <v>46288</v>
      </c>
      <c r="B1334" s="7" t="s">
        <v>93</v>
      </c>
      <c r="C1334" s="7" t="s">
        <v>20</v>
      </c>
      <c r="D1334" s="7" t="s">
        <v>21</v>
      </c>
      <c r="E1334" s="7" t="s">
        <v>33</v>
      </c>
      <c r="F1334" s="7" t="s">
        <v>582</v>
      </c>
      <c r="G1334" s="7" t="s">
        <v>74</v>
      </c>
      <c r="H1334" s="26">
        <v>67</v>
      </c>
      <c r="I1334" s="26">
        <v>551</v>
      </c>
      <c r="J1334" s="26">
        <v>3</v>
      </c>
      <c r="K1334" s="26">
        <v>2</v>
      </c>
      <c r="L1334" s="26">
        <v>33</v>
      </c>
      <c r="M1334" s="26">
        <v>366</v>
      </c>
      <c r="N1334" s="26">
        <v>152</v>
      </c>
      <c r="O1334" s="26">
        <v>0</v>
      </c>
      <c r="P1334" s="26">
        <f>IF(AND(IFERROR(INDEX(SP_Aktiv,MATCH(C1334,SP_Liste,0)),TRUE),IFERROR(INDEX(PK_Aktiv,MATCH(E1334,PK_Liste,0)),TRUE),IF(Filter!$L$5="Alle GeVo",TRUE,IF(Filter!$L$5="Nur BÜ-Schlüssel",ISNUMBER(MATCH(H1334,BUESchluessel,0)),IFERROR(INDEX(GV_Aktiv,MATCH(G1334,GV_Liste,0)),Filter!$H$18)))),1,0)</f>
        <v>1</v>
      </c>
    </row>
    <row r="1335" spans="1:16" x14ac:dyDescent="0.25">
      <c r="A1335" s="28">
        <v>46288</v>
      </c>
      <c r="B1335" s="7" t="s">
        <v>93</v>
      </c>
      <c r="C1335" s="7" t="s">
        <v>20</v>
      </c>
      <c r="D1335" s="7" t="s">
        <v>21</v>
      </c>
      <c r="E1335" s="7" t="s">
        <v>33</v>
      </c>
      <c r="F1335" s="7" t="s">
        <v>550</v>
      </c>
      <c r="G1335" s="7" t="s">
        <v>548</v>
      </c>
      <c r="H1335" s="26">
        <v>73</v>
      </c>
      <c r="I1335" s="26">
        <v>7</v>
      </c>
      <c r="J1335" s="26">
        <v>0</v>
      </c>
      <c r="K1335" s="26">
        <v>0</v>
      </c>
      <c r="L1335" s="26">
        <v>0</v>
      </c>
      <c r="M1335" s="26">
        <v>0</v>
      </c>
      <c r="N1335" s="26">
        <v>7</v>
      </c>
      <c r="O1335" s="26">
        <v>0</v>
      </c>
      <c r="P1335" s="26">
        <f>IF(AND(IFERROR(INDEX(SP_Aktiv,MATCH(C1335,SP_Liste,0)),TRUE),IFERROR(INDEX(PK_Aktiv,MATCH(E1335,PK_Liste,0)),TRUE),IF(Filter!$L$5="Alle GeVo",TRUE,IF(Filter!$L$5="Nur BÜ-Schlüssel",ISNUMBER(MATCH(H1335,BUESchluessel,0)),IFERROR(INDEX(GV_Aktiv,MATCH(G1335,GV_Liste,0)),Filter!$H$18)))),1,0)</f>
        <v>1</v>
      </c>
    </row>
    <row r="1336" spans="1:16" x14ac:dyDescent="0.25">
      <c r="A1336" s="28">
        <v>46288</v>
      </c>
      <c r="B1336" s="7" t="s">
        <v>93</v>
      </c>
      <c r="C1336" s="7" t="s">
        <v>20</v>
      </c>
      <c r="D1336" s="7" t="s">
        <v>21</v>
      </c>
      <c r="E1336" s="7" t="s">
        <v>33</v>
      </c>
      <c r="F1336" s="7" t="s">
        <v>570</v>
      </c>
      <c r="G1336" s="7" t="s">
        <v>73</v>
      </c>
      <c r="H1336" s="26">
        <v>40</v>
      </c>
      <c r="I1336" s="26">
        <v>4</v>
      </c>
      <c r="J1336" s="26">
        <v>0</v>
      </c>
      <c r="K1336" s="26">
        <v>0</v>
      </c>
      <c r="L1336" s="26">
        <v>0</v>
      </c>
      <c r="M1336" s="26">
        <v>2</v>
      </c>
      <c r="N1336" s="26">
        <v>2</v>
      </c>
      <c r="O1336" s="26">
        <v>0</v>
      </c>
      <c r="P1336" s="26">
        <f>IF(AND(IFERROR(INDEX(SP_Aktiv,MATCH(C1336,SP_Liste,0)),TRUE),IFERROR(INDEX(PK_Aktiv,MATCH(E1336,PK_Liste,0)),TRUE),IF(Filter!$L$5="Alle GeVo",TRUE,IF(Filter!$L$5="Nur BÜ-Schlüssel",ISNUMBER(MATCH(H1336,BUESchluessel,0)),IFERROR(INDEX(GV_Aktiv,MATCH(G1336,GV_Liste,0)),Filter!$H$18)))),1,0)</f>
        <v>1</v>
      </c>
    </row>
    <row r="1337" spans="1:16" x14ac:dyDescent="0.25">
      <c r="A1337" s="28">
        <v>46288</v>
      </c>
      <c r="B1337" s="7" t="s">
        <v>93</v>
      </c>
      <c r="C1337" s="7" t="s">
        <v>20</v>
      </c>
      <c r="D1337" s="7" t="s">
        <v>21</v>
      </c>
      <c r="E1337" s="7" t="s">
        <v>69</v>
      </c>
      <c r="F1337" s="7" t="s">
        <v>537</v>
      </c>
      <c r="G1337" s="7" t="s">
        <v>75</v>
      </c>
      <c r="H1337" s="26">
        <v>108</v>
      </c>
      <c r="I1337" s="26">
        <v>19</v>
      </c>
      <c r="J1337" s="26">
        <v>1</v>
      </c>
      <c r="K1337" s="26">
        <v>3</v>
      </c>
      <c r="L1337" s="26">
        <v>1</v>
      </c>
      <c r="M1337" s="26">
        <v>6</v>
      </c>
      <c r="N1337" s="26">
        <v>12</v>
      </c>
      <c r="O1337" s="26">
        <v>0</v>
      </c>
      <c r="P1337" s="26">
        <f>IF(AND(IFERROR(INDEX(SP_Aktiv,MATCH(C1337,SP_Liste,0)),TRUE),IFERROR(INDEX(PK_Aktiv,MATCH(E1337,PK_Liste,0)),TRUE),IF(Filter!$L$5="Alle GeVo",TRUE,IF(Filter!$L$5="Nur BÜ-Schlüssel",ISNUMBER(MATCH(H1337,BUESchluessel,0)),IFERROR(INDEX(GV_Aktiv,MATCH(G1337,GV_Liste,0)),Filter!$H$18)))),1,0)</f>
        <v>0</v>
      </c>
    </row>
    <row r="1338" spans="1:16" x14ac:dyDescent="0.25">
      <c r="A1338" s="28">
        <v>46288</v>
      </c>
      <c r="B1338" s="7" t="s">
        <v>93</v>
      </c>
      <c r="C1338" s="7" t="s">
        <v>20</v>
      </c>
      <c r="D1338" s="7" t="s">
        <v>21</v>
      </c>
      <c r="E1338" s="7" t="s">
        <v>33</v>
      </c>
      <c r="F1338" s="7" t="s">
        <v>872</v>
      </c>
      <c r="G1338" s="7" t="s">
        <v>873</v>
      </c>
      <c r="H1338" s="26">
        <v>130</v>
      </c>
      <c r="I1338" s="26">
        <v>12</v>
      </c>
      <c r="J1338" s="26">
        <v>0</v>
      </c>
      <c r="K1338" s="26">
        <v>0</v>
      </c>
      <c r="L1338" s="26">
        <v>0</v>
      </c>
      <c r="M1338" s="26">
        <v>1</v>
      </c>
      <c r="N1338" s="26">
        <v>11</v>
      </c>
      <c r="O1338" s="26">
        <v>0</v>
      </c>
      <c r="P1338" s="26">
        <f>IF(AND(IFERROR(INDEX(SP_Aktiv,MATCH(C1338,SP_Liste,0)),TRUE),IFERROR(INDEX(PK_Aktiv,MATCH(E1338,PK_Liste,0)),TRUE),IF(Filter!$L$5="Alle GeVo",TRUE,IF(Filter!$L$5="Nur BÜ-Schlüssel",ISNUMBER(MATCH(H1338,BUESchluessel,0)),IFERROR(INDEX(GV_Aktiv,MATCH(G1338,GV_Liste,0)),Filter!$H$18)))),1,0)</f>
        <v>1</v>
      </c>
    </row>
    <row r="1339" spans="1:16" x14ac:dyDescent="0.25">
      <c r="A1339" s="28">
        <v>46288</v>
      </c>
      <c r="B1339" s="7" t="s">
        <v>93</v>
      </c>
      <c r="C1339" s="7" t="s">
        <v>20</v>
      </c>
      <c r="D1339" s="7" t="s">
        <v>21</v>
      </c>
      <c r="E1339" s="7" t="s">
        <v>65</v>
      </c>
      <c r="F1339" s="7" t="s">
        <v>537</v>
      </c>
      <c r="G1339" s="7" t="s">
        <v>75</v>
      </c>
      <c r="H1339" s="26">
        <v>108</v>
      </c>
      <c r="I1339" s="26">
        <v>38</v>
      </c>
      <c r="J1339" s="26">
        <v>2</v>
      </c>
      <c r="K1339" s="26">
        <v>8</v>
      </c>
      <c r="L1339" s="26">
        <v>0</v>
      </c>
      <c r="M1339" s="26">
        <v>30</v>
      </c>
      <c r="N1339" s="26">
        <v>8</v>
      </c>
      <c r="O1339" s="26">
        <v>0</v>
      </c>
      <c r="P1339" s="26">
        <f>IF(AND(IFERROR(INDEX(SP_Aktiv,MATCH(C1339,SP_Liste,0)),TRUE),IFERROR(INDEX(PK_Aktiv,MATCH(E1339,PK_Liste,0)),TRUE),IF(Filter!$L$5="Alle GeVo",TRUE,IF(Filter!$L$5="Nur BÜ-Schlüssel",ISNUMBER(MATCH(H1339,BUESchluessel,0)),IFERROR(INDEX(GV_Aktiv,MATCH(G1339,GV_Liste,0)),Filter!$H$18)))),1,0)</f>
        <v>0</v>
      </c>
    </row>
    <row r="1340" spans="1:16" x14ac:dyDescent="0.25">
      <c r="A1340" s="28">
        <v>46288</v>
      </c>
      <c r="B1340" s="7" t="s">
        <v>93</v>
      </c>
      <c r="C1340" s="7" t="s">
        <v>20</v>
      </c>
      <c r="D1340" s="7" t="s">
        <v>21</v>
      </c>
      <c r="E1340" s="7" t="s">
        <v>65</v>
      </c>
      <c r="F1340" s="7" t="s">
        <v>1013</v>
      </c>
      <c r="G1340" s="7" t="s">
        <v>568</v>
      </c>
      <c r="H1340" s="26">
        <v>11</v>
      </c>
      <c r="I1340" s="26">
        <v>1</v>
      </c>
      <c r="J1340" s="26">
        <v>0</v>
      </c>
      <c r="K1340" s="26">
        <v>0</v>
      </c>
      <c r="L1340" s="26">
        <v>0</v>
      </c>
      <c r="M1340" s="26">
        <v>0</v>
      </c>
      <c r="N1340" s="26">
        <v>1</v>
      </c>
      <c r="O1340" s="26">
        <v>0</v>
      </c>
      <c r="P1340" s="26">
        <f>IF(AND(IFERROR(INDEX(SP_Aktiv,MATCH(C1340,SP_Liste,0)),TRUE),IFERROR(INDEX(PK_Aktiv,MATCH(E1340,PK_Liste,0)),TRUE),IF(Filter!$L$5="Alle GeVo",TRUE,IF(Filter!$L$5="Nur BÜ-Schlüssel",ISNUMBER(MATCH(H1340,BUESchluessel,0)),IFERROR(INDEX(GV_Aktiv,MATCH(G1340,GV_Liste,0)),Filter!$H$18)))),1,0)</f>
        <v>0</v>
      </c>
    </row>
    <row r="1341" spans="1:16" x14ac:dyDescent="0.25">
      <c r="A1341" s="28">
        <v>46288</v>
      </c>
      <c r="B1341" s="7" t="s">
        <v>93</v>
      </c>
      <c r="C1341" s="7" t="s">
        <v>20</v>
      </c>
      <c r="D1341" s="7" t="s">
        <v>21</v>
      </c>
      <c r="E1341" s="7" t="s">
        <v>67</v>
      </c>
      <c r="F1341" s="7" t="s">
        <v>537</v>
      </c>
      <c r="G1341" s="7" t="s">
        <v>75</v>
      </c>
      <c r="H1341" s="26">
        <v>108</v>
      </c>
      <c r="I1341" s="26">
        <v>1</v>
      </c>
      <c r="J1341" s="26">
        <v>1</v>
      </c>
      <c r="K1341" s="26">
        <v>0</v>
      </c>
      <c r="L1341" s="26">
        <v>0</v>
      </c>
      <c r="M1341" s="26">
        <v>1</v>
      </c>
      <c r="N1341" s="26">
        <v>0</v>
      </c>
      <c r="O1341" s="26">
        <v>0</v>
      </c>
      <c r="P1341" s="26">
        <f>IF(AND(IFERROR(INDEX(SP_Aktiv,MATCH(C1341,SP_Liste,0)),TRUE),IFERROR(INDEX(PK_Aktiv,MATCH(E1341,PK_Liste,0)),TRUE),IF(Filter!$L$5="Alle GeVo",TRUE,IF(Filter!$L$5="Nur BÜ-Schlüssel",ISNUMBER(MATCH(H1341,BUESchluessel,0)),IFERROR(INDEX(GV_Aktiv,MATCH(G1341,GV_Liste,0)),Filter!$H$18)))),1,0)</f>
        <v>0</v>
      </c>
    </row>
    <row r="1342" spans="1:16" x14ac:dyDescent="0.25">
      <c r="A1342" s="28">
        <v>46288</v>
      </c>
      <c r="B1342" s="7" t="s">
        <v>93</v>
      </c>
      <c r="C1342" s="7" t="s">
        <v>20</v>
      </c>
      <c r="D1342" s="7" t="s">
        <v>21</v>
      </c>
      <c r="E1342" s="7" t="s">
        <v>33</v>
      </c>
      <c r="F1342" s="7" t="s">
        <v>1026</v>
      </c>
      <c r="G1342" s="7" t="s">
        <v>594</v>
      </c>
      <c r="H1342" s="26">
        <v>814</v>
      </c>
      <c r="I1342" s="26">
        <v>1</v>
      </c>
      <c r="J1342" s="26">
        <v>0</v>
      </c>
      <c r="K1342" s="26">
        <v>0</v>
      </c>
      <c r="L1342" s="26">
        <v>0</v>
      </c>
      <c r="M1342" s="26">
        <v>0</v>
      </c>
      <c r="N1342" s="26">
        <v>1</v>
      </c>
      <c r="O1342" s="26">
        <v>0</v>
      </c>
      <c r="P1342" s="26">
        <f>IF(AND(IFERROR(INDEX(SP_Aktiv,MATCH(C1342,SP_Liste,0)),TRUE),IFERROR(INDEX(PK_Aktiv,MATCH(E1342,PK_Liste,0)),TRUE),IF(Filter!$L$5="Alle GeVo",TRUE,IF(Filter!$L$5="Nur BÜ-Schlüssel",ISNUMBER(MATCH(H1342,BUESchluessel,0)),IFERROR(INDEX(GV_Aktiv,MATCH(G1342,GV_Liste,0)),Filter!$H$18)))),1,0)</f>
        <v>1</v>
      </c>
    </row>
    <row r="1343" spans="1:16" x14ac:dyDescent="0.25">
      <c r="A1343" s="28">
        <v>46288</v>
      </c>
      <c r="B1343" s="7" t="s">
        <v>93</v>
      </c>
      <c r="C1343" s="7" t="s">
        <v>20</v>
      </c>
      <c r="D1343" s="7" t="s">
        <v>21</v>
      </c>
      <c r="E1343" s="7" t="s">
        <v>33</v>
      </c>
      <c r="F1343" s="7" t="s">
        <v>687</v>
      </c>
      <c r="G1343" s="7" t="s">
        <v>688</v>
      </c>
      <c r="H1343" s="26">
        <v>414</v>
      </c>
      <c r="I1343" s="26">
        <v>3</v>
      </c>
      <c r="J1343" s="26">
        <v>0</v>
      </c>
      <c r="K1343" s="26">
        <v>0</v>
      </c>
      <c r="L1343" s="26">
        <v>2</v>
      </c>
      <c r="M1343" s="26">
        <v>1</v>
      </c>
      <c r="N1343" s="26">
        <v>0</v>
      </c>
      <c r="O1343" s="26">
        <v>0</v>
      </c>
      <c r="P1343" s="26">
        <f>IF(AND(IFERROR(INDEX(SP_Aktiv,MATCH(C1343,SP_Liste,0)),TRUE),IFERROR(INDEX(PK_Aktiv,MATCH(E1343,PK_Liste,0)),TRUE),IF(Filter!$L$5="Alle GeVo",TRUE,IF(Filter!$L$5="Nur BÜ-Schlüssel",ISNUMBER(MATCH(H1343,BUESchluessel,0)),IFERROR(INDEX(GV_Aktiv,MATCH(G1343,GV_Liste,0)),Filter!$H$18)))),1,0)</f>
        <v>1</v>
      </c>
    </row>
    <row r="1344" spans="1:16" x14ac:dyDescent="0.25">
      <c r="A1344" s="28">
        <v>46288</v>
      </c>
      <c r="B1344" s="7" t="s">
        <v>93</v>
      </c>
      <c r="C1344" s="7" t="s">
        <v>20</v>
      </c>
      <c r="D1344" s="7" t="s">
        <v>21</v>
      </c>
      <c r="E1344" s="7" t="s">
        <v>33</v>
      </c>
      <c r="F1344" s="7" t="s">
        <v>604</v>
      </c>
      <c r="G1344" s="7" t="s">
        <v>82</v>
      </c>
      <c r="H1344" s="26">
        <v>803</v>
      </c>
      <c r="I1344" s="26">
        <v>2</v>
      </c>
      <c r="J1344" s="26">
        <v>0</v>
      </c>
      <c r="K1344" s="26">
        <v>1</v>
      </c>
      <c r="L1344" s="26">
        <v>1</v>
      </c>
      <c r="M1344" s="26">
        <v>0</v>
      </c>
      <c r="N1344" s="26">
        <v>1</v>
      </c>
      <c r="O1344" s="26">
        <v>0</v>
      </c>
      <c r="P1344" s="26">
        <f>IF(AND(IFERROR(INDEX(SP_Aktiv,MATCH(C1344,SP_Liste,0)),TRUE),IFERROR(INDEX(PK_Aktiv,MATCH(E1344,PK_Liste,0)),TRUE),IF(Filter!$L$5="Alle GeVo",TRUE,IF(Filter!$L$5="Nur BÜ-Schlüssel",ISNUMBER(MATCH(H1344,BUESchluessel,0)),IFERROR(INDEX(GV_Aktiv,MATCH(G1344,GV_Liste,0)),Filter!$H$18)))),1,0)</f>
        <v>1</v>
      </c>
    </row>
    <row r="1345" spans="1:16" x14ac:dyDescent="0.25">
      <c r="A1345" s="28">
        <v>46288</v>
      </c>
      <c r="B1345" s="7" t="s">
        <v>93</v>
      </c>
      <c r="C1345" s="7" t="s">
        <v>20</v>
      </c>
      <c r="D1345" s="7" t="s">
        <v>21</v>
      </c>
      <c r="E1345" s="7" t="s">
        <v>33</v>
      </c>
      <c r="F1345" s="7" t="s">
        <v>528</v>
      </c>
      <c r="G1345" s="7" t="s">
        <v>529</v>
      </c>
      <c r="H1345" s="26">
        <v>97</v>
      </c>
      <c r="I1345" s="26">
        <v>1</v>
      </c>
      <c r="J1345" s="26">
        <v>0</v>
      </c>
      <c r="K1345" s="26">
        <v>0</v>
      </c>
      <c r="L1345" s="26">
        <v>0</v>
      </c>
      <c r="M1345" s="26">
        <v>0</v>
      </c>
      <c r="N1345" s="26">
        <v>1</v>
      </c>
      <c r="O1345" s="26">
        <v>0</v>
      </c>
      <c r="P1345" s="26">
        <f>IF(AND(IFERROR(INDEX(SP_Aktiv,MATCH(C1345,SP_Liste,0)),TRUE),IFERROR(INDEX(PK_Aktiv,MATCH(E1345,PK_Liste,0)),TRUE),IF(Filter!$L$5="Alle GeVo",TRUE,IF(Filter!$L$5="Nur BÜ-Schlüssel",ISNUMBER(MATCH(H1345,BUESchluessel,0)),IFERROR(INDEX(GV_Aktiv,MATCH(G1345,GV_Liste,0)),Filter!$H$18)))),1,0)</f>
        <v>1</v>
      </c>
    </row>
    <row r="1346" spans="1:16" x14ac:dyDescent="0.25">
      <c r="A1346" s="28">
        <v>46288</v>
      </c>
      <c r="B1346" s="7" t="s">
        <v>93</v>
      </c>
      <c r="C1346" s="7" t="s">
        <v>20</v>
      </c>
      <c r="D1346" s="7" t="s">
        <v>21</v>
      </c>
      <c r="E1346" s="7" t="s">
        <v>33</v>
      </c>
      <c r="F1346" s="7" t="s">
        <v>614</v>
      </c>
      <c r="G1346" s="7" t="s">
        <v>615</v>
      </c>
      <c r="H1346" s="26">
        <v>399</v>
      </c>
      <c r="I1346" s="26">
        <v>2</v>
      </c>
      <c r="J1346" s="26">
        <v>0</v>
      </c>
      <c r="K1346" s="26">
        <v>1</v>
      </c>
      <c r="L1346" s="26">
        <v>0</v>
      </c>
      <c r="M1346" s="26">
        <v>2</v>
      </c>
      <c r="N1346" s="26">
        <v>0</v>
      </c>
      <c r="O1346" s="26">
        <v>0</v>
      </c>
      <c r="P1346" s="26">
        <f>IF(AND(IFERROR(INDEX(SP_Aktiv,MATCH(C1346,SP_Liste,0)),TRUE),IFERROR(INDEX(PK_Aktiv,MATCH(E1346,PK_Liste,0)),TRUE),IF(Filter!$L$5="Alle GeVo",TRUE,IF(Filter!$L$5="Nur BÜ-Schlüssel",ISNUMBER(MATCH(H1346,BUESchluessel,0)),IFERROR(INDEX(GV_Aktiv,MATCH(G1346,GV_Liste,0)),Filter!$H$18)))),1,0)</f>
        <v>1</v>
      </c>
    </row>
    <row r="1347" spans="1:16" x14ac:dyDescent="0.25">
      <c r="A1347" s="28">
        <v>46288</v>
      </c>
      <c r="B1347" s="7" t="s">
        <v>93</v>
      </c>
      <c r="C1347" s="7" t="s">
        <v>20</v>
      </c>
      <c r="D1347" s="7" t="s">
        <v>21</v>
      </c>
      <c r="E1347" s="7" t="s">
        <v>33</v>
      </c>
      <c r="F1347" s="7" t="s">
        <v>824</v>
      </c>
      <c r="G1347" s="7" t="s">
        <v>542</v>
      </c>
      <c r="H1347" s="26">
        <v>815</v>
      </c>
      <c r="I1347" s="26">
        <v>1</v>
      </c>
      <c r="J1347" s="26">
        <v>0</v>
      </c>
      <c r="K1347" s="26">
        <v>0</v>
      </c>
      <c r="L1347" s="26">
        <v>0</v>
      </c>
      <c r="M1347" s="26">
        <v>1</v>
      </c>
      <c r="N1347" s="26">
        <v>0</v>
      </c>
      <c r="O1347" s="26">
        <v>0</v>
      </c>
      <c r="P1347" s="26">
        <f>IF(AND(IFERROR(INDEX(SP_Aktiv,MATCH(C1347,SP_Liste,0)),TRUE),IFERROR(INDEX(PK_Aktiv,MATCH(E1347,PK_Liste,0)),TRUE),IF(Filter!$L$5="Alle GeVo",TRUE,IF(Filter!$L$5="Nur BÜ-Schlüssel",ISNUMBER(MATCH(H1347,BUESchluessel,0)),IFERROR(INDEX(GV_Aktiv,MATCH(G1347,GV_Liste,0)),Filter!$H$18)))),1,0)</f>
        <v>1</v>
      </c>
    </row>
    <row r="1348" spans="1:16" x14ac:dyDescent="0.25">
      <c r="A1348" s="28">
        <v>46288</v>
      </c>
      <c r="B1348" s="7" t="s">
        <v>93</v>
      </c>
      <c r="C1348" s="7" t="s">
        <v>20</v>
      </c>
      <c r="D1348" s="7" t="s">
        <v>21</v>
      </c>
      <c r="E1348" s="7" t="s">
        <v>33</v>
      </c>
      <c r="F1348" s="7" t="s">
        <v>564</v>
      </c>
      <c r="G1348" s="7" t="s">
        <v>557</v>
      </c>
      <c r="H1348" s="26">
        <v>158</v>
      </c>
      <c r="I1348" s="26">
        <v>2</v>
      </c>
      <c r="J1348" s="26">
        <v>0</v>
      </c>
      <c r="K1348" s="26">
        <v>1</v>
      </c>
      <c r="L1348" s="26">
        <v>0</v>
      </c>
      <c r="M1348" s="26">
        <v>1</v>
      </c>
      <c r="N1348" s="26">
        <v>1</v>
      </c>
      <c r="O1348" s="26">
        <v>0</v>
      </c>
      <c r="P1348" s="26">
        <f>IF(AND(IFERROR(INDEX(SP_Aktiv,MATCH(C1348,SP_Liste,0)),TRUE),IFERROR(INDEX(PK_Aktiv,MATCH(E1348,PK_Liste,0)),TRUE),IF(Filter!$L$5="Alle GeVo",TRUE,IF(Filter!$L$5="Nur BÜ-Schlüssel",ISNUMBER(MATCH(H1348,BUESchluessel,0)),IFERROR(INDEX(GV_Aktiv,MATCH(G1348,GV_Liste,0)),Filter!$H$18)))),1,0)</f>
        <v>1</v>
      </c>
    </row>
    <row r="1349" spans="1:16" x14ac:dyDescent="0.25">
      <c r="A1349" s="28">
        <v>46288</v>
      </c>
      <c r="B1349" s="7" t="s">
        <v>93</v>
      </c>
      <c r="C1349" s="7" t="s">
        <v>20</v>
      </c>
      <c r="D1349" s="7" t="s">
        <v>21</v>
      </c>
      <c r="E1349" s="7" t="s">
        <v>33</v>
      </c>
      <c r="F1349" s="7" t="s">
        <v>697</v>
      </c>
      <c r="G1349" s="7" t="s">
        <v>525</v>
      </c>
      <c r="H1349" s="26">
        <v>404</v>
      </c>
      <c r="I1349" s="26">
        <v>1</v>
      </c>
      <c r="J1349" s="26">
        <v>0</v>
      </c>
      <c r="K1349" s="26">
        <v>0</v>
      </c>
      <c r="L1349" s="26">
        <v>0</v>
      </c>
      <c r="M1349" s="26">
        <v>0</v>
      </c>
      <c r="N1349" s="26">
        <v>1</v>
      </c>
      <c r="O1349" s="26">
        <v>0</v>
      </c>
      <c r="P1349" s="26">
        <f>IF(AND(IFERROR(INDEX(SP_Aktiv,MATCH(C1349,SP_Liste,0)),TRUE),IFERROR(INDEX(PK_Aktiv,MATCH(E1349,PK_Liste,0)),TRUE),IF(Filter!$L$5="Alle GeVo",TRUE,IF(Filter!$L$5="Nur BÜ-Schlüssel",ISNUMBER(MATCH(H1349,BUESchluessel,0)),IFERROR(INDEX(GV_Aktiv,MATCH(G1349,GV_Liste,0)),Filter!$H$18)))),1,0)</f>
        <v>1</v>
      </c>
    </row>
    <row r="1350" spans="1:16" x14ac:dyDescent="0.25">
      <c r="A1350" s="28">
        <v>46288</v>
      </c>
      <c r="B1350" s="7" t="s">
        <v>93</v>
      </c>
      <c r="C1350" s="7" t="s">
        <v>20</v>
      </c>
      <c r="D1350" s="7" t="s">
        <v>21</v>
      </c>
      <c r="E1350" s="7" t="s">
        <v>33</v>
      </c>
      <c r="F1350" s="7" t="s">
        <v>559</v>
      </c>
      <c r="G1350" s="7" t="s">
        <v>560</v>
      </c>
      <c r="H1350" s="26">
        <v>131</v>
      </c>
      <c r="I1350" s="26">
        <v>1</v>
      </c>
      <c r="J1350" s="26">
        <v>0</v>
      </c>
      <c r="K1350" s="26">
        <v>0</v>
      </c>
      <c r="L1350" s="26">
        <v>0</v>
      </c>
      <c r="M1350" s="26">
        <v>0</v>
      </c>
      <c r="N1350" s="26">
        <v>1</v>
      </c>
      <c r="O1350" s="26">
        <v>0</v>
      </c>
      <c r="P1350" s="26">
        <f>IF(AND(IFERROR(INDEX(SP_Aktiv,MATCH(C1350,SP_Liste,0)),TRUE),IFERROR(INDEX(PK_Aktiv,MATCH(E1350,PK_Liste,0)),TRUE),IF(Filter!$L$5="Alle GeVo",TRUE,IF(Filter!$L$5="Nur BÜ-Schlüssel",ISNUMBER(MATCH(H1350,BUESchluessel,0)),IFERROR(INDEX(GV_Aktiv,MATCH(G1350,GV_Liste,0)),Filter!$H$18)))),1,0)</f>
        <v>1</v>
      </c>
    </row>
    <row r="1351" spans="1:16" x14ac:dyDescent="0.25">
      <c r="A1351" s="28">
        <v>46288</v>
      </c>
      <c r="B1351" s="7" t="s">
        <v>93</v>
      </c>
      <c r="C1351" s="7" t="s">
        <v>20</v>
      </c>
      <c r="D1351" s="7" t="s">
        <v>21</v>
      </c>
      <c r="E1351" s="7" t="s">
        <v>33</v>
      </c>
      <c r="F1351" s="7" t="s">
        <v>777</v>
      </c>
      <c r="G1351" s="7" t="s">
        <v>778</v>
      </c>
      <c r="H1351" s="26">
        <v>18</v>
      </c>
      <c r="I1351" s="26">
        <v>2</v>
      </c>
      <c r="J1351" s="26">
        <v>0</v>
      </c>
      <c r="K1351" s="26">
        <v>0</v>
      </c>
      <c r="L1351" s="26">
        <v>0</v>
      </c>
      <c r="M1351" s="26">
        <v>1</v>
      </c>
      <c r="N1351" s="26">
        <v>1</v>
      </c>
      <c r="O1351" s="26">
        <v>0</v>
      </c>
      <c r="P1351" s="26">
        <f>IF(AND(IFERROR(INDEX(SP_Aktiv,MATCH(C1351,SP_Liste,0)),TRUE),IFERROR(INDEX(PK_Aktiv,MATCH(E1351,PK_Liste,0)),TRUE),IF(Filter!$L$5="Alle GeVo",TRUE,IF(Filter!$L$5="Nur BÜ-Schlüssel",ISNUMBER(MATCH(H1351,BUESchluessel,0)),IFERROR(INDEX(GV_Aktiv,MATCH(G1351,GV_Liste,0)),Filter!$H$18)))),1,0)</f>
        <v>1</v>
      </c>
    </row>
    <row r="1352" spans="1:16" x14ac:dyDescent="0.25">
      <c r="A1352" s="28">
        <v>46288</v>
      </c>
      <c r="B1352" s="7" t="s">
        <v>93</v>
      </c>
      <c r="C1352" s="7" t="s">
        <v>20</v>
      </c>
      <c r="D1352" s="7" t="s">
        <v>21</v>
      </c>
      <c r="E1352" s="7" t="s">
        <v>33</v>
      </c>
      <c r="F1352" s="7" t="s">
        <v>820</v>
      </c>
      <c r="G1352" s="7" t="s">
        <v>596</v>
      </c>
      <c r="H1352" s="26">
        <v>98</v>
      </c>
      <c r="I1352" s="26">
        <v>1</v>
      </c>
      <c r="J1352" s="26">
        <v>0</v>
      </c>
      <c r="K1352" s="26">
        <v>0</v>
      </c>
      <c r="L1352" s="26">
        <v>0</v>
      </c>
      <c r="M1352" s="26">
        <v>1</v>
      </c>
      <c r="N1352" s="26">
        <v>0</v>
      </c>
      <c r="O1352" s="26">
        <v>0</v>
      </c>
      <c r="P1352" s="26">
        <f>IF(AND(IFERROR(INDEX(SP_Aktiv,MATCH(C1352,SP_Liste,0)),TRUE),IFERROR(INDEX(PK_Aktiv,MATCH(E1352,PK_Liste,0)),TRUE),IF(Filter!$L$5="Alle GeVo",TRUE,IF(Filter!$L$5="Nur BÜ-Schlüssel",ISNUMBER(MATCH(H1352,BUESchluessel,0)),IFERROR(INDEX(GV_Aktiv,MATCH(G1352,GV_Liste,0)),Filter!$H$18)))),1,0)</f>
        <v>1</v>
      </c>
    </row>
    <row r="1353" spans="1:16" x14ac:dyDescent="0.25">
      <c r="A1353" s="28">
        <v>46288</v>
      </c>
      <c r="B1353" s="7" t="s">
        <v>93</v>
      </c>
      <c r="C1353" s="7" t="s">
        <v>20</v>
      </c>
      <c r="D1353" s="7" t="s">
        <v>21</v>
      </c>
      <c r="E1353" s="7" t="s">
        <v>33</v>
      </c>
      <c r="F1353" s="7" t="s">
        <v>545</v>
      </c>
      <c r="G1353" s="7" t="s">
        <v>546</v>
      </c>
      <c r="H1353" s="26">
        <v>821</v>
      </c>
      <c r="I1353" s="26">
        <v>1</v>
      </c>
      <c r="J1353" s="26">
        <v>0</v>
      </c>
      <c r="K1353" s="26">
        <v>0</v>
      </c>
      <c r="L1353" s="26">
        <v>0</v>
      </c>
      <c r="M1353" s="26">
        <v>0</v>
      </c>
      <c r="N1353" s="26">
        <v>1</v>
      </c>
      <c r="O1353" s="26">
        <v>0</v>
      </c>
      <c r="P1353" s="26">
        <f>IF(AND(IFERROR(INDEX(SP_Aktiv,MATCH(C1353,SP_Liste,0)),TRUE),IFERROR(INDEX(PK_Aktiv,MATCH(E1353,PK_Liste,0)),TRUE),IF(Filter!$L$5="Alle GeVo",TRUE,IF(Filter!$L$5="Nur BÜ-Schlüssel",ISNUMBER(MATCH(H1353,BUESchluessel,0)),IFERROR(INDEX(GV_Aktiv,MATCH(G1353,GV_Liste,0)),Filter!$H$18)))),1,0)</f>
        <v>1</v>
      </c>
    </row>
    <row r="1354" spans="1:16" x14ac:dyDescent="0.25">
      <c r="A1354" s="28">
        <v>46288</v>
      </c>
      <c r="B1354" s="7" t="s">
        <v>93</v>
      </c>
      <c r="C1354" s="7" t="s">
        <v>20</v>
      </c>
      <c r="D1354" s="7" t="s">
        <v>21</v>
      </c>
      <c r="E1354" s="7" t="s">
        <v>33</v>
      </c>
      <c r="F1354" s="7" t="s">
        <v>773</v>
      </c>
      <c r="G1354" s="7" t="s">
        <v>774</v>
      </c>
      <c r="H1354" s="26">
        <v>132</v>
      </c>
      <c r="I1354" s="26">
        <v>2</v>
      </c>
      <c r="J1354" s="26">
        <v>0</v>
      </c>
      <c r="K1354" s="26">
        <v>0</v>
      </c>
      <c r="L1354" s="26">
        <v>0</v>
      </c>
      <c r="M1354" s="26">
        <v>2</v>
      </c>
      <c r="N1354" s="26">
        <v>0</v>
      </c>
      <c r="O1354" s="26">
        <v>0</v>
      </c>
      <c r="P1354" s="26">
        <f>IF(AND(IFERROR(INDEX(SP_Aktiv,MATCH(C1354,SP_Liste,0)),TRUE),IFERROR(INDEX(PK_Aktiv,MATCH(E1354,PK_Liste,0)),TRUE),IF(Filter!$L$5="Alle GeVo",TRUE,IF(Filter!$L$5="Nur BÜ-Schlüssel",ISNUMBER(MATCH(H1354,BUESchluessel,0)),IFERROR(INDEX(GV_Aktiv,MATCH(G1354,GV_Liste,0)),Filter!$H$18)))),1,0)</f>
        <v>1</v>
      </c>
    </row>
    <row r="1355" spans="1:16" x14ac:dyDescent="0.25">
      <c r="A1355" s="28">
        <v>46288</v>
      </c>
      <c r="B1355" s="7" t="s">
        <v>93</v>
      </c>
      <c r="C1355" s="7" t="s">
        <v>20</v>
      </c>
      <c r="D1355" s="7" t="s">
        <v>21</v>
      </c>
      <c r="E1355" s="7" t="s">
        <v>33</v>
      </c>
      <c r="F1355" s="7" t="s">
        <v>779</v>
      </c>
      <c r="G1355" s="7" t="s">
        <v>780</v>
      </c>
      <c r="H1355" s="26">
        <v>152</v>
      </c>
      <c r="I1355" s="26">
        <v>2</v>
      </c>
      <c r="J1355" s="26">
        <v>0</v>
      </c>
      <c r="K1355" s="26">
        <v>0</v>
      </c>
      <c r="L1355" s="26">
        <v>0</v>
      </c>
      <c r="M1355" s="26">
        <v>0</v>
      </c>
      <c r="N1355" s="26">
        <v>2</v>
      </c>
      <c r="O1355" s="26">
        <v>0</v>
      </c>
      <c r="P1355" s="26">
        <f>IF(AND(IFERROR(INDEX(SP_Aktiv,MATCH(C1355,SP_Liste,0)),TRUE),IFERROR(INDEX(PK_Aktiv,MATCH(E1355,PK_Liste,0)),TRUE),IF(Filter!$L$5="Alle GeVo",TRUE,IF(Filter!$L$5="Nur BÜ-Schlüssel",ISNUMBER(MATCH(H1355,BUESchluessel,0)),IFERROR(INDEX(GV_Aktiv,MATCH(G1355,GV_Liste,0)),Filter!$H$18)))),1,0)</f>
        <v>1</v>
      </c>
    </row>
    <row r="1356" spans="1:16" x14ac:dyDescent="0.25">
      <c r="A1356" s="28">
        <v>46288</v>
      </c>
      <c r="B1356" s="7" t="s">
        <v>93</v>
      </c>
      <c r="C1356" s="7" t="s">
        <v>20</v>
      </c>
      <c r="D1356" s="7" t="s">
        <v>21</v>
      </c>
      <c r="E1356" s="7" t="s">
        <v>33</v>
      </c>
      <c r="F1356" s="7" t="s">
        <v>1003</v>
      </c>
      <c r="G1356" s="7" t="s">
        <v>1004</v>
      </c>
      <c r="H1356" s="26">
        <v>153</v>
      </c>
      <c r="I1356" s="26">
        <v>7</v>
      </c>
      <c r="J1356" s="26">
        <v>0</v>
      </c>
      <c r="K1356" s="26">
        <v>0</v>
      </c>
      <c r="L1356" s="26">
        <v>0</v>
      </c>
      <c r="M1356" s="26">
        <v>0</v>
      </c>
      <c r="N1356" s="26">
        <v>7</v>
      </c>
      <c r="O1356" s="26">
        <v>0</v>
      </c>
      <c r="P1356" s="26">
        <f>IF(AND(IFERROR(INDEX(SP_Aktiv,MATCH(C1356,SP_Liste,0)),TRUE),IFERROR(INDEX(PK_Aktiv,MATCH(E1356,PK_Liste,0)),TRUE),IF(Filter!$L$5="Alle GeVo",TRUE,IF(Filter!$L$5="Nur BÜ-Schlüssel",ISNUMBER(MATCH(H1356,BUESchluessel,0)),IFERROR(INDEX(GV_Aktiv,MATCH(G1356,GV_Liste,0)),Filter!$H$18)))),1,0)</f>
        <v>1</v>
      </c>
    </row>
    <row r="1357" spans="1:16" x14ac:dyDescent="0.25">
      <c r="A1357" s="28">
        <v>46288</v>
      </c>
      <c r="B1357" s="7" t="s">
        <v>93</v>
      </c>
      <c r="C1357" s="7" t="s">
        <v>20</v>
      </c>
      <c r="D1357" s="7" t="s">
        <v>21</v>
      </c>
      <c r="E1357" s="7" t="s">
        <v>33</v>
      </c>
      <c r="F1357" s="7" t="s">
        <v>506</v>
      </c>
      <c r="G1357" s="7" t="s">
        <v>72</v>
      </c>
      <c r="H1357" s="26">
        <v>39</v>
      </c>
      <c r="I1357" s="26">
        <v>5</v>
      </c>
      <c r="J1357" s="26">
        <v>0</v>
      </c>
      <c r="K1357" s="26">
        <v>0</v>
      </c>
      <c r="L1357" s="26">
        <v>1</v>
      </c>
      <c r="M1357" s="26">
        <v>4</v>
      </c>
      <c r="N1357" s="26">
        <v>0</v>
      </c>
      <c r="O1357" s="26">
        <v>0</v>
      </c>
      <c r="P1357" s="26">
        <f>IF(AND(IFERROR(INDEX(SP_Aktiv,MATCH(C1357,SP_Liste,0)),TRUE),IFERROR(INDEX(PK_Aktiv,MATCH(E1357,PK_Liste,0)),TRUE),IF(Filter!$L$5="Alle GeVo",TRUE,IF(Filter!$L$5="Nur BÜ-Schlüssel",ISNUMBER(MATCH(H1357,BUESchluessel,0)),IFERROR(INDEX(GV_Aktiv,MATCH(G1357,GV_Liste,0)),Filter!$H$18)))),1,0)</f>
        <v>1</v>
      </c>
    </row>
    <row r="1358" spans="1:16" x14ac:dyDescent="0.25">
      <c r="A1358" s="28">
        <v>46288</v>
      </c>
      <c r="B1358" s="7" t="s">
        <v>93</v>
      </c>
      <c r="C1358" s="7" t="s">
        <v>20</v>
      </c>
      <c r="D1358" s="7" t="s">
        <v>21</v>
      </c>
      <c r="E1358" s="7" t="s">
        <v>65</v>
      </c>
      <c r="F1358" s="7" t="s">
        <v>550</v>
      </c>
      <c r="G1358" s="7" t="s">
        <v>548</v>
      </c>
      <c r="H1358" s="26">
        <v>73</v>
      </c>
      <c r="I1358" s="26">
        <v>1</v>
      </c>
      <c r="J1358" s="26">
        <v>0</v>
      </c>
      <c r="K1358" s="26">
        <v>0</v>
      </c>
      <c r="L1358" s="26">
        <v>0</v>
      </c>
      <c r="M1358" s="26">
        <v>1</v>
      </c>
      <c r="N1358" s="26">
        <v>0</v>
      </c>
      <c r="O1358" s="26">
        <v>0</v>
      </c>
      <c r="P1358" s="26">
        <f>IF(AND(IFERROR(INDEX(SP_Aktiv,MATCH(C1358,SP_Liste,0)),TRUE),IFERROR(INDEX(PK_Aktiv,MATCH(E1358,PK_Liste,0)),TRUE),IF(Filter!$L$5="Alle GeVo",TRUE,IF(Filter!$L$5="Nur BÜ-Schlüssel",ISNUMBER(MATCH(H1358,BUESchluessel,0)),IFERROR(INDEX(GV_Aktiv,MATCH(G1358,GV_Liste,0)),Filter!$H$18)))),1,0)</f>
        <v>0</v>
      </c>
    </row>
    <row r="1359" spans="1:16" x14ac:dyDescent="0.25">
      <c r="A1359" s="28">
        <v>46288</v>
      </c>
      <c r="B1359" s="7" t="s">
        <v>93</v>
      </c>
      <c r="C1359" s="7" t="s">
        <v>20</v>
      </c>
      <c r="D1359" s="7" t="s">
        <v>21</v>
      </c>
      <c r="E1359" s="7" t="s">
        <v>65</v>
      </c>
      <c r="F1359" s="7" t="s">
        <v>697</v>
      </c>
      <c r="G1359" s="7" t="s">
        <v>525</v>
      </c>
      <c r="H1359" s="26">
        <v>404</v>
      </c>
      <c r="I1359" s="26">
        <v>1</v>
      </c>
      <c r="J1359" s="26">
        <v>0</v>
      </c>
      <c r="K1359" s="26">
        <v>0</v>
      </c>
      <c r="L1359" s="26">
        <v>0</v>
      </c>
      <c r="M1359" s="26">
        <v>0</v>
      </c>
      <c r="N1359" s="26">
        <v>1</v>
      </c>
      <c r="O1359" s="26">
        <v>0</v>
      </c>
      <c r="P1359" s="26">
        <f>IF(AND(IFERROR(INDEX(SP_Aktiv,MATCH(C1359,SP_Liste,0)),TRUE),IFERROR(INDEX(PK_Aktiv,MATCH(E1359,PK_Liste,0)),TRUE),IF(Filter!$L$5="Alle GeVo",TRUE,IF(Filter!$L$5="Nur BÜ-Schlüssel",ISNUMBER(MATCH(H1359,BUESchluessel,0)),IFERROR(INDEX(GV_Aktiv,MATCH(G1359,GV_Liste,0)),Filter!$H$18)))),1,0)</f>
        <v>0</v>
      </c>
    </row>
    <row r="1360" spans="1:16" x14ac:dyDescent="0.25">
      <c r="A1360" s="28">
        <v>46288</v>
      </c>
      <c r="B1360" s="7" t="s">
        <v>93</v>
      </c>
      <c r="C1360" s="7" t="s">
        <v>20</v>
      </c>
      <c r="D1360" s="7" t="s">
        <v>21</v>
      </c>
      <c r="E1360" s="7" t="s">
        <v>65</v>
      </c>
      <c r="F1360" s="7" t="s">
        <v>582</v>
      </c>
      <c r="G1360" s="7" t="s">
        <v>74</v>
      </c>
      <c r="H1360" s="26">
        <v>67</v>
      </c>
      <c r="I1360" s="26">
        <v>1</v>
      </c>
      <c r="J1360" s="26">
        <v>0</v>
      </c>
      <c r="K1360" s="26">
        <v>0</v>
      </c>
      <c r="L1360" s="26">
        <v>0</v>
      </c>
      <c r="M1360" s="26">
        <v>0</v>
      </c>
      <c r="N1360" s="26">
        <v>1</v>
      </c>
      <c r="O1360" s="26">
        <v>0</v>
      </c>
      <c r="P1360" s="26">
        <f>IF(AND(IFERROR(INDEX(SP_Aktiv,MATCH(C1360,SP_Liste,0)),TRUE),IFERROR(INDEX(PK_Aktiv,MATCH(E1360,PK_Liste,0)),TRUE),IF(Filter!$L$5="Alle GeVo",TRUE,IF(Filter!$L$5="Nur BÜ-Schlüssel",ISNUMBER(MATCH(H1360,BUESchluessel,0)),IFERROR(INDEX(GV_Aktiv,MATCH(G1360,GV_Liste,0)),Filter!$H$18)))),1,0)</f>
        <v>0</v>
      </c>
    </row>
    <row r="1361" spans="1:16" x14ac:dyDescent="0.25">
      <c r="A1361" s="28">
        <v>46288</v>
      </c>
      <c r="B1361" s="7" t="s">
        <v>93</v>
      </c>
      <c r="C1361" s="7" t="s">
        <v>20</v>
      </c>
      <c r="D1361" s="7" t="s">
        <v>21</v>
      </c>
      <c r="E1361" s="7" t="s">
        <v>33</v>
      </c>
      <c r="F1361" s="7" t="s">
        <v>834</v>
      </c>
      <c r="G1361" s="7" t="s">
        <v>728</v>
      </c>
      <c r="H1361" s="26">
        <v>853</v>
      </c>
      <c r="I1361" s="26">
        <v>1</v>
      </c>
      <c r="J1361" s="26">
        <v>0</v>
      </c>
      <c r="K1361" s="26">
        <v>0</v>
      </c>
      <c r="L1361" s="26">
        <v>1</v>
      </c>
      <c r="M1361" s="26">
        <v>0</v>
      </c>
      <c r="N1361" s="26">
        <v>0</v>
      </c>
      <c r="O1361" s="26">
        <v>0</v>
      </c>
      <c r="P1361" s="26">
        <f>IF(AND(IFERROR(INDEX(SP_Aktiv,MATCH(C1361,SP_Liste,0)),TRUE),IFERROR(INDEX(PK_Aktiv,MATCH(E1361,PK_Liste,0)),TRUE),IF(Filter!$L$5="Alle GeVo",TRUE,IF(Filter!$L$5="Nur BÜ-Schlüssel",ISNUMBER(MATCH(H1361,BUESchluessel,0)),IFERROR(INDEX(GV_Aktiv,MATCH(G1361,GV_Liste,0)),Filter!$H$18)))),1,0)</f>
        <v>1</v>
      </c>
    </row>
    <row r="1362" spans="1:16" x14ac:dyDescent="0.25">
      <c r="A1362" s="28">
        <v>46288</v>
      </c>
      <c r="B1362" s="7" t="s">
        <v>93</v>
      </c>
      <c r="C1362" s="7" t="s">
        <v>20</v>
      </c>
      <c r="D1362" s="7" t="s">
        <v>21</v>
      </c>
      <c r="E1362" s="7" t="s">
        <v>65</v>
      </c>
      <c r="F1362" s="7" t="s">
        <v>581</v>
      </c>
      <c r="G1362" s="7" t="s">
        <v>78</v>
      </c>
      <c r="H1362" s="26">
        <v>413</v>
      </c>
      <c r="I1362" s="26">
        <v>1</v>
      </c>
      <c r="J1362" s="26">
        <v>0</v>
      </c>
      <c r="K1362" s="26">
        <v>0</v>
      </c>
      <c r="L1362" s="26">
        <v>0</v>
      </c>
      <c r="M1362" s="26">
        <v>0</v>
      </c>
      <c r="N1362" s="26">
        <v>1</v>
      </c>
      <c r="O1362" s="26">
        <v>0</v>
      </c>
      <c r="P1362" s="26">
        <f>IF(AND(IFERROR(INDEX(SP_Aktiv,MATCH(C1362,SP_Liste,0)),TRUE),IFERROR(INDEX(PK_Aktiv,MATCH(E1362,PK_Liste,0)),TRUE),IF(Filter!$L$5="Alle GeVo",TRUE,IF(Filter!$L$5="Nur BÜ-Schlüssel",ISNUMBER(MATCH(H1362,BUESchluessel,0)),IFERROR(INDEX(GV_Aktiv,MATCH(G1362,GV_Liste,0)),Filter!$H$18)))),1,0)</f>
        <v>0</v>
      </c>
    </row>
    <row r="1363" spans="1:16" x14ac:dyDescent="0.25">
      <c r="A1363" s="28">
        <v>46288</v>
      </c>
      <c r="B1363" s="7" t="s">
        <v>93</v>
      </c>
      <c r="C1363" s="7" t="s">
        <v>20</v>
      </c>
      <c r="D1363" s="7" t="s">
        <v>21</v>
      </c>
      <c r="E1363" s="7" t="s">
        <v>33</v>
      </c>
      <c r="F1363" s="7" t="s">
        <v>605</v>
      </c>
      <c r="G1363" s="7" t="s">
        <v>606</v>
      </c>
      <c r="H1363" s="26">
        <v>374</v>
      </c>
      <c r="I1363" s="26">
        <v>1</v>
      </c>
      <c r="J1363" s="26">
        <v>0</v>
      </c>
      <c r="K1363" s="26">
        <v>0</v>
      </c>
      <c r="L1363" s="26">
        <v>0</v>
      </c>
      <c r="M1363" s="26">
        <v>1</v>
      </c>
      <c r="N1363" s="26">
        <v>0</v>
      </c>
      <c r="O1363" s="26">
        <v>0</v>
      </c>
      <c r="P1363" s="26">
        <f>IF(AND(IFERROR(INDEX(SP_Aktiv,MATCH(C1363,SP_Liste,0)),TRUE),IFERROR(INDEX(PK_Aktiv,MATCH(E1363,PK_Liste,0)),TRUE),IF(Filter!$L$5="Alle GeVo",TRUE,IF(Filter!$L$5="Nur BÜ-Schlüssel",ISNUMBER(MATCH(H1363,BUESchluessel,0)),IFERROR(INDEX(GV_Aktiv,MATCH(G1363,GV_Liste,0)),Filter!$H$18)))),1,0)</f>
        <v>1</v>
      </c>
    </row>
    <row r="1364" spans="1:16" x14ac:dyDescent="0.25">
      <c r="A1364" s="28">
        <v>46288</v>
      </c>
      <c r="B1364" s="7" t="s">
        <v>93</v>
      </c>
      <c r="C1364" s="7" t="s">
        <v>20</v>
      </c>
      <c r="D1364" s="7" t="s">
        <v>21</v>
      </c>
      <c r="E1364" s="7" t="s">
        <v>69</v>
      </c>
      <c r="F1364" s="7" t="s">
        <v>1055</v>
      </c>
      <c r="G1364" s="7" t="s">
        <v>1056</v>
      </c>
      <c r="H1364" s="26">
        <v>802</v>
      </c>
      <c r="I1364" s="26">
        <v>1</v>
      </c>
      <c r="J1364" s="26">
        <v>0</v>
      </c>
      <c r="K1364" s="26">
        <v>0</v>
      </c>
      <c r="L1364" s="26">
        <v>0</v>
      </c>
      <c r="M1364" s="26">
        <v>0</v>
      </c>
      <c r="N1364" s="26">
        <v>0</v>
      </c>
      <c r="O1364" s="26">
        <v>1</v>
      </c>
      <c r="P1364" s="26">
        <f>IF(AND(IFERROR(INDEX(SP_Aktiv,MATCH(C1364,SP_Liste,0)),TRUE),IFERROR(INDEX(PK_Aktiv,MATCH(E1364,PK_Liste,0)),TRUE),IF(Filter!$L$5="Alle GeVo",TRUE,IF(Filter!$L$5="Nur BÜ-Schlüssel",ISNUMBER(MATCH(H1364,BUESchluessel,0)),IFERROR(INDEX(GV_Aktiv,MATCH(G1364,GV_Liste,0)),Filter!$H$18)))),1,0)</f>
        <v>0</v>
      </c>
    </row>
    <row r="1365" spans="1:16" x14ac:dyDescent="0.25">
      <c r="A1365" s="28">
        <v>46288</v>
      </c>
      <c r="B1365" s="7" t="s">
        <v>93</v>
      </c>
      <c r="C1365" s="7" t="s">
        <v>20</v>
      </c>
      <c r="D1365" s="7" t="s">
        <v>21</v>
      </c>
      <c r="E1365" s="7" t="s">
        <v>69</v>
      </c>
      <c r="F1365" s="7" t="s">
        <v>570</v>
      </c>
      <c r="G1365" s="7" t="s">
        <v>73</v>
      </c>
      <c r="H1365" s="26">
        <v>40</v>
      </c>
      <c r="I1365" s="26">
        <v>1</v>
      </c>
      <c r="J1365" s="26">
        <v>0</v>
      </c>
      <c r="K1365" s="26">
        <v>0</v>
      </c>
      <c r="L1365" s="26">
        <v>0</v>
      </c>
      <c r="M1365" s="26">
        <v>1</v>
      </c>
      <c r="N1365" s="26">
        <v>0</v>
      </c>
      <c r="O1365" s="26">
        <v>0</v>
      </c>
      <c r="P1365" s="26">
        <f>IF(AND(IFERROR(INDEX(SP_Aktiv,MATCH(C1365,SP_Liste,0)),TRUE),IFERROR(INDEX(PK_Aktiv,MATCH(E1365,PK_Liste,0)),TRUE),IF(Filter!$L$5="Alle GeVo",TRUE,IF(Filter!$L$5="Nur BÜ-Schlüssel",ISNUMBER(MATCH(H1365,BUESchluessel,0)),IFERROR(INDEX(GV_Aktiv,MATCH(G1365,GV_Liste,0)),Filter!$H$18)))),1,0)</f>
        <v>0</v>
      </c>
    </row>
    <row r="1366" spans="1:16" x14ac:dyDescent="0.25">
      <c r="A1366" s="28">
        <v>46288</v>
      </c>
      <c r="B1366" s="7" t="s">
        <v>93</v>
      </c>
      <c r="C1366" s="7" t="s">
        <v>20</v>
      </c>
      <c r="D1366" s="7" t="s">
        <v>21</v>
      </c>
      <c r="E1366" s="7" t="s">
        <v>65</v>
      </c>
      <c r="F1366" s="7" t="s">
        <v>29666</v>
      </c>
      <c r="G1366" s="7" t="s">
        <v>29667</v>
      </c>
      <c r="H1366" s="26">
        <v>419</v>
      </c>
      <c r="I1366" s="26">
        <v>1</v>
      </c>
      <c r="J1366" s="26">
        <v>0</v>
      </c>
      <c r="K1366" s="26">
        <v>0</v>
      </c>
      <c r="L1366" s="26">
        <v>0</v>
      </c>
      <c r="M1366" s="26">
        <v>0</v>
      </c>
      <c r="N1366" s="26">
        <v>1</v>
      </c>
      <c r="O1366" s="26">
        <v>0</v>
      </c>
      <c r="P1366" s="26">
        <f>IF(AND(IFERROR(INDEX(SP_Aktiv,MATCH(C1366,SP_Liste,0)),TRUE),IFERROR(INDEX(PK_Aktiv,MATCH(E1366,PK_Liste,0)),TRUE),IF(Filter!$L$5="Alle GeVo",TRUE,IF(Filter!$L$5="Nur BÜ-Schlüssel",ISNUMBER(MATCH(H1366,BUESchluessel,0)),IFERROR(INDEX(GV_Aktiv,MATCH(G1366,GV_Liste,0)),Filter!$H$18)))),1,0)</f>
        <v>0</v>
      </c>
    </row>
    <row r="1367" spans="1:16" x14ac:dyDescent="0.25">
      <c r="A1367" s="28">
        <v>46288</v>
      </c>
      <c r="B1367" s="7" t="s">
        <v>93</v>
      </c>
      <c r="C1367" s="7" t="s">
        <v>20</v>
      </c>
      <c r="D1367" s="7" t="s">
        <v>21</v>
      </c>
      <c r="E1367" s="7" t="s">
        <v>69</v>
      </c>
      <c r="F1367" s="7" t="s">
        <v>582</v>
      </c>
      <c r="G1367" s="7" t="s">
        <v>74</v>
      </c>
      <c r="H1367" s="26">
        <v>67</v>
      </c>
      <c r="I1367" s="26">
        <v>1</v>
      </c>
      <c r="J1367" s="26">
        <v>0</v>
      </c>
      <c r="K1367" s="26">
        <v>0</v>
      </c>
      <c r="L1367" s="26">
        <v>0</v>
      </c>
      <c r="M1367" s="26">
        <v>0</v>
      </c>
      <c r="N1367" s="26">
        <v>1</v>
      </c>
      <c r="O1367" s="26">
        <v>0</v>
      </c>
      <c r="P1367" s="26">
        <f>IF(AND(IFERROR(INDEX(SP_Aktiv,MATCH(C1367,SP_Liste,0)),TRUE),IFERROR(INDEX(PK_Aktiv,MATCH(E1367,PK_Liste,0)),TRUE),IF(Filter!$L$5="Alle GeVo",TRUE,IF(Filter!$L$5="Nur BÜ-Schlüssel",ISNUMBER(MATCH(H1367,BUESchluessel,0)),IFERROR(INDEX(GV_Aktiv,MATCH(G1367,GV_Liste,0)),Filter!$H$18)))),1,0)</f>
        <v>0</v>
      </c>
    </row>
    <row r="1368" spans="1:16" x14ac:dyDescent="0.25">
      <c r="A1368" s="28">
        <v>46288</v>
      </c>
      <c r="B1368" s="7" t="s">
        <v>93</v>
      </c>
      <c r="C1368" s="7" t="s">
        <v>20</v>
      </c>
      <c r="D1368" s="7" t="s">
        <v>21</v>
      </c>
      <c r="E1368" s="7" t="s">
        <v>33</v>
      </c>
      <c r="F1368" s="7" t="s">
        <v>661</v>
      </c>
      <c r="G1368" s="7" t="s">
        <v>662</v>
      </c>
      <c r="H1368" s="26">
        <v>146</v>
      </c>
      <c r="I1368" s="26">
        <v>1</v>
      </c>
      <c r="J1368" s="26">
        <v>0</v>
      </c>
      <c r="K1368" s="26">
        <v>0</v>
      </c>
      <c r="L1368" s="26">
        <v>0</v>
      </c>
      <c r="M1368" s="26">
        <v>1</v>
      </c>
      <c r="N1368" s="26">
        <v>0</v>
      </c>
      <c r="O1368" s="26">
        <v>0</v>
      </c>
      <c r="P1368" s="26">
        <f>IF(AND(IFERROR(INDEX(SP_Aktiv,MATCH(C1368,SP_Liste,0)),TRUE),IFERROR(INDEX(PK_Aktiv,MATCH(E1368,PK_Liste,0)),TRUE),IF(Filter!$L$5="Alle GeVo",TRUE,IF(Filter!$L$5="Nur BÜ-Schlüssel",ISNUMBER(MATCH(H1368,BUESchluessel,0)),IFERROR(INDEX(GV_Aktiv,MATCH(G1368,GV_Liste,0)),Filter!$H$18)))),1,0)</f>
        <v>1</v>
      </c>
    </row>
    <row r="1369" spans="1:16" x14ac:dyDescent="0.25">
      <c r="A1369" s="28">
        <v>46288</v>
      </c>
      <c r="B1369" s="7" t="s">
        <v>93</v>
      </c>
      <c r="C1369" s="7" t="s">
        <v>14</v>
      </c>
      <c r="D1369" s="7" t="s">
        <v>14</v>
      </c>
      <c r="E1369" s="7" t="s">
        <v>34</v>
      </c>
      <c r="F1369" s="7" t="s">
        <v>520</v>
      </c>
      <c r="G1369" s="7" t="s">
        <v>83</v>
      </c>
      <c r="H1369" s="26">
        <v>2015</v>
      </c>
      <c r="I1369" s="26">
        <v>2147</v>
      </c>
      <c r="J1369" s="26">
        <v>83</v>
      </c>
      <c r="K1369" s="26">
        <v>63</v>
      </c>
      <c r="L1369" s="26">
        <v>700</v>
      </c>
      <c r="M1369" s="26">
        <v>1447</v>
      </c>
      <c r="N1369" s="26">
        <v>0</v>
      </c>
      <c r="O1369" s="26">
        <v>0</v>
      </c>
      <c r="P1369" s="26">
        <f>IF(AND(IFERROR(INDEX(SP_Aktiv,MATCH(C1369,SP_Liste,0)),TRUE),IFERROR(INDEX(PK_Aktiv,MATCH(E1369,PK_Liste,0)),TRUE),IF(Filter!$L$5="Alle GeVo",TRUE,IF(Filter!$L$5="Nur BÜ-Schlüssel",ISNUMBER(MATCH(H1369,BUESchluessel,0)),IFERROR(INDEX(GV_Aktiv,MATCH(G1369,GV_Liste,0)),Filter!$H$18)))),1,0)</f>
        <v>1</v>
      </c>
    </row>
    <row r="1370" spans="1:16" x14ac:dyDescent="0.25">
      <c r="A1370" s="28">
        <v>46288</v>
      </c>
      <c r="B1370" s="7" t="s">
        <v>93</v>
      </c>
      <c r="C1370" s="7" t="s">
        <v>14</v>
      </c>
      <c r="D1370" s="7" t="s">
        <v>14</v>
      </c>
      <c r="E1370" s="7" t="s">
        <v>64</v>
      </c>
      <c r="F1370" s="7" t="s">
        <v>517</v>
      </c>
      <c r="G1370" s="7" t="s">
        <v>84</v>
      </c>
      <c r="H1370" s="26">
        <v>6065</v>
      </c>
      <c r="I1370" s="26">
        <v>622</v>
      </c>
      <c r="J1370" s="26">
        <v>65</v>
      </c>
      <c r="K1370" s="26">
        <v>24</v>
      </c>
      <c r="L1370" s="26">
        <v>211</v>
      </c>
      <c r="M1370" s="26">
        <v>410</v>
      </c>
      <c r="N1370" s="26">
        <v>1</v>
      </c>
      <c r="O1370" s="26">
        <v>0</v>
      </c>
      <c r="P1370" s="26">
        <f>IF(AND(IFERROR(INDEX(SP_Aktiv,MATCH(C1370,SP_Liste,0)),TRUE),IFERROR(INDEX(PK_Aktiv,MATCH(E1370,PK_Liste,0)),TRUE),IF(Filter!$L$5="Alle GeVo",TRUE,IF(Filter!$L$5="Nur BÜ-Schlüssel",ISNUMBER(MATCH(H1370,BUESchluessel,0)),IFERROR(INDEX(GV_Aktiv,MATCH(G1370,GV_Liste,0)),Filter!$H$18)))),1,0)</f>
        <v>0</v>
      </c>
    </row>
    <row r="1371" spans="1:16" x14ac:dyDescent="0.25">
      <c r="A1371" s="28">
        <v>46288</v>
      </c>
      <c r="B1371" s="7" t="s">
        <v>93</v>
      </c>
      <c r="C1371" s="7" t="s">
        <v>14</v>
      </c>
      <c r="D1371" s="7" t="s">
        <v>14</v>
      </c>
      <c r="E1371" s="7" t="s">
        <v>69</v>
      </c>
      <c r="F1371" s="7" t="s">
        <v>517</v>
      </c>
      <c r="G1371" s="7" t="s">
        <v>84</v>
      </c>
      <c r="H1371" s="26">
        <v>6065</v>
      </c>
      <c r="I1371" s="26">
        <v>50</v>
      </c>
      <c r="J1371" s="26">
        <v>9</v>
      </c>
      <c r="K1371" s="26">
        <v>6</v>
      </c>
      <c r="L1371" s="26">
        <v>12</v>
      </c>
      <c r="M1371" s="26">
        <v>36</v>
      </c>
      <c r="N1371" s="26">
        <v>2</v>
      </c>
      <c r="O1371" s="26">
        <v>0</v>
      </c>
      <c r="P1371" s="26">
        <f>IF(AND(IFERROR(INDEX(SP_Aktiv,MATCH(C1371,SP_Liste,0)),TRUE),IFERROR(INDEX(PK_Aktiv,MATCH(E1371,PK_Liste,0)),TRUE),IF(Filter!$L$5="Alle GeVo",TRUE,IF(Filter!$L$5="Nur BÜ-Schlüssel",ISNUMBER(MATCH(H1371,BUESchluessel,0)),IFERROR(INDEX(GV_Aktiv,MATCH(G1371,GV_Liste,0)),Filter!$H$18)))),1,0)</f>
        <v>0</v>
      </c>
    </row>
    <row r="1372" spans="1:16" x14ac:dyDescent="0.25">
      <c r="A1372" s="28">
        <v>46288</v>
      </c>
      <c r="B1372" s="7" t="s">
        <v>93</v>
      </c>
      <c r="C1372" s="7" t="s">
        <v>14</v>
      </c>
      <c r="D1372" s="7" t="s">
        <v>14</v>
      </c>
      <c r="E1372" s="7" t="s">
        <v>35</v>
      </c>
      <c r="F1372" s="7" t="s">
        <v>517</v>
      </c>
      <c r="G1372" s="7" t="s">
        <v>84</v>
      </c>
      <c r="H1372" s="26">
        <v>6065</v>
      </c>
      <c r="I1372" s="26">
        <v>2</v>
      </c>
      <c r="J1372" s="26">
        <v>0</v>
      </c>
      <c r="K1372" s="26">
        <v>1</v>
      </c>
      <c r="L1372" s="26">
        <v>0</v>
      </c>
      <c r="M1372" s="26">
        <v>2</v>
      </c>
      <c r="N1372" s="26">
        <v>0</v>
      </c>
      <c r="O1372" s="26">
        <v>0</v>
      </c>
      <c r="P1372" s="26">
        <f>IF(AND(IFERROR(INDEX(SP_Aktiv,MATCH(C1372,SP_Liste,0)),TRUE),IFERROR(INDEX(PK_Aktiv,MATCH(E1372,PK_Liste,0)),TRUE),IF(Filter!$L$5="Alle GeVo",TRUE,IF(Filter!$L$5="Nur BÜ-Schlüssel",ISNUMBER(MATCH(H1372,BUESchluessel,0)),IFERROR(INDEX(GV_Aktiv,MATCH(G1372,GV_Liste,0)),Filter!$H$18)))),1,0)</f>
        <v>1</v>
      </c>
    </row>
    <row r="1373" spans="1:16" x14ac:dyDescent="0.25">
      <c r="A1373" s="28">
        <v>46288</v>
      </c>
      <c r="B1373" s="7" t="s">
        <v>93</v>
      </c>
      <c r="C1373" s="7" t="s">
        <v>14</v>
      </c>
      <c r="D1373" s="7" t="s">
        <v>14</v>
      </c>
      <c r="E1373" s="7" t="s">
        <v>34</v>
      </c>
      <c r="F1373" s="7" t="s">
        <v>757</v>
      </c>
      <c r="G1373" s="7" t="s">
        <v>758</v>
      </c>
      <c r="H1373" s="26">
        <v>6083</v>
      </c>
      <c r="I1373" s="26">
        <v>6</v>
      </c>
      <c r="J1373" s="26">
        <v>4</v>
      </c>
      <c r="K1373" s="26">
        <v>0</v>
      </c>
      <c r="L1373" s="26">
        <v>1</v>
      </c>
      <c r="M1373" s="26">
        <v>5</v>
      </c>
      <c r="N1373" s="26">
        <v>0</v>
      </c>
      <c r="O1373" s="26">
        <v>0</v>
      </c>
      <c r="P1373" s="26">
        <f>IF(AND(IFERROR(INDEX(SP_Aktiv,MATCH(C1373,SP_Liste,0)),TRUE),IFERROR(INDEX(PK_Aktiv,MATCH(E1373,PK_Liste,0)),TRUE),IF(Filter!$L$5="Alle GeVo",TRUE,IF(Filter!$L$5="Nur BÜ-Schlüssel",ISNUMBER(MATCH(H1373,BUESchluessel,0)),IFERROR(INDEX(GV_Aktiv,MATCH(G1373,GV_Liste,0)),Filter!$H$18)))),1,0)</f>
        <v>1</v>
      </c>
    </row>
    <row r="1374" spans="1:16" x14ac:dyDescent="0.25">
      <c r="A1374" s="28">
        <v>46288</v>
      </c>
      <c r="B1374" s="7" t="s">
        <v>93</v>
      </c>
      <c r="C1374" s="7" t="s">
        <v>14</v>
      </c>
      <c r="D1374" s="7" t="s">
        <v>14</v>
      </c>
      <c r="E1374" s="7" t="s">
        <v>69</v>
      </c>
      <c r="F1374" s="7" t="s">
        <v>520</v>
      </c>
      <c r="G1374" s="7" t="s">
        <v>83</v>
      </c>
      <c r="H1374" s="26">
        <v>2015</v>
      </c>
      <c r="I1374" s="26">
        <v>70</v>
      </c>
      <c r="J1374" s="26">
        <v>1</v>
      </c>
      <c r="K1374" s="26">
        <v>54</v>
      </c>
      <c r="L1374" s="26">
        <v>40</v>
      </c>
      <c r="M1374" s="26">
        <v>28</v>
      </c>
      <c r="N1374" s="26">
        <v>1</v>
      </c>
      <c r="O1374" s="26">
        <v>1</v>
      </c>
      <c r="P1374" s="26">
        <f>IF(AND(IFERROR(INDEX(SP_Aktiv,MATCH(C1374,SP_Liste,0)),TRUE),IFERROR(INDEX(PK_Aktiv,MATCH(E1374,PK_Liste,0)),TRUE),IF(Filter!$L$5="Alle GeVo",TRUE,IF(Filter!$L$5="Nur BÜ-Schlüssel",ISNUMBER(MATCH(H1374,BUESchluessel,0)),IFERROR(INDEX(GV_Aktiv,MATCH(G1374,GV_Liste,0)),Filter!$H$18)))),1,0)</f>
        <v>0</v>
      </c>
    </row>
    <row r="1375" spans="1:16" x14ac:dyDescent="0.25">
      <c r="A1375" s="28">
        <v>46288</v>
      </c>
      <c r="B1375" s="7" t="s">
        <v>93</v>
      </c>
      <c r="C1375" s="7" t="s">
        <v>14</v>
      </c>
      <c r="D1375" s="7" t="s">
        <v>14</v>
      </c>
      <c r="E1375" s="7" t="s">
        <v>64</v>
      </c>
      <c r="F1375" s="7" t="s">
        <v>757</v>
      </c>
      <c r="G1375" s="7" t="s">
        <v>758</v>
      </c>
      <c r="H1375" s="26">
        <v>6083</v>
      </c>
      <c r="I1375" s="26">
        <v>2</v>
      </c>
      <c r="J1375" s="26">
        <v>2</v>
      </c>
      <c r="K1375" s="26">
        <v>0</v>
      </c>
      <c r="L1375" s="26">
        <v>0</v>
      </c>
      <c r="M1375" s="26">
        <v>2</v>
      </c>
      <c r="N1375" s="26">
        <v>0</v>
      </c>
      <c r="O1375" s="26">
        <v>0</v>
      </c>
      <c r="P1375" s="26">
        <f>IF(AND(IFERROR(INDEX(SP_Aktiv,MATCH(C1375,SP_Liste,0)),TRUE),IFERROR(INDEX(PK_Aktiv,MATCH(E1375,PK_Liste,0)),TRUE),IF(Filter!$L$5="Alle GeVo",TRUE,IF(Filter!$L$5="Nur BÜ-Schlüssel",ISNUMBER(MATCH(H1375,BUESchluessel,0)),IFERROR(INDEX(GV_Aktiv,MATCH(G1375,GV_Liste,0)),Filter!$H$18)))),1,0)</f>
        <v>0</v>
      </c>
    </row>
    <row r="1376" spans="1:16" x14ac:dyDescent="0.25">
      <c r="A1376" s="28">
        <v>46288</v>
      </c>
      <c r="B1376" s="7" t="s">
        <v>93</v>
      </c>
      <c r="C1376" s="7" t="s">
        <v>14</v>
      </c>
      <c r="D1376" s="7" t="s">
        <v>14</v>
      </c>
      <c r="E1376" s="7" t="s">
        <v>67</v>
      </c>
      <c r="F1376" s="7" t="s">
        <v>517</v>
      </c>
      <c r="G1376" s="7" t="s">
        <v>84</v>
      </c>
      <c r="H1376" s="26">
        <v>6065</v>
      </c>
      <c r="I1376" s="26">
        <v>2</v>
      </c>
      <c r="J1376" s="26">
        <v>0</v>
      </c>
      <c r="K1376" s="26">
        <v>0</v>
      </c>
      <c r="L1376" s="26">
        <v>2</v>
      </c>
      <c r="M1376" s="26">
        <v>0</v>
      </c>
      <c r="N1376" s="26">
        <v>0</v>
      </c>
      <c r="O1376" s="26">
        <v>0</v>
      </c>
      <c r="P1376" s="26">
        <f>IF(AND(IFERROR(INDEX(SP_Aktiv,MATCH(C1376,SP_Liste,0)),TRUE),IFERROR(INDEX(PK_Aktiv,MATCH(E1376,PK_Liste,0)),TRUE),IF(Filter!$L$5="Alle GeVo",TRUE,IF(Filter!$L$5="Nur BÜ-Schlüssel",ISNUMBER(MATCH(H1376,BUESchluessel,0)),IFERROR(INDEX(GV_Aktiv,MATCH(G1376,GV_Liste,0)),Filter!$H$18)))),1,0)</f>
        <v>0</v>
      </c>
    </row>
    <row r="1377" spans="1:16" x14ac:dyDescent="0.25">
      <c r="A1377" s="28">
        <v>46288</v>
      </c>
      <c r="B1377" s="7" t="s">
        <v>93</v>
      </c>
      <c r="C1377" s="7" t="s">
        <v>14</v>
      </c>
      <c r="D1377" s="7" t="s">
        <v>14</v>
      </c>
      <c r="E1377" s="7" t="s">
        <v>69</v>
      </c>
      <c r="F1377" s="7" t="s">
        <v>757</v>
      </c>
      <c r="G1377" s="7" t="s">
        <v>758</v>
      </c>
      <c r="H1377" s="26">
        <v>6083</v>
      </c>
      <c r="I1377" s="26">
        <v>2</v>
      </c>
      <c r="J1377" s="26">
        <v>0</v>
      </c>
      <c r="K1377" s="26">
        <v>0</v>
      </c>
      <c r="L1377" s="26">
        <v>0</v>
      </c>
      <c r="M1377" s="26">
        <v>1</v>
      </c>
      <c r="N1377" s="26">
        <v>1</v>
      </c>
      <c r="O1377" s="26">
        <v>0</v>
      </c>
      <c r="P1377" s="26">
        <f>IF(AND(IFERROR(INDEX(SP_Aktiv,MATCH(C1377,SP_Liste,0)),TRUE),IFERROR(INDEX(PK_Aktiv,MATCH(E1377,PK_Liste,0)),TRUE),IF(Filter!$L$5="Alle GeVo",TRUE,IF(Filter!$L$5="Nur BÜ-Schlüssel",ISNUMBER(MATCH(H1377,BUESchluessel,0)),IFERROR(INDEX(GV_Aktiv,MATCH(G1377,GV_Liste,0)),Filter!$H$18)))),1,0)</f>
        <v>0</v>
      </c>
    </row>
    <row r="1378" spans="1:16" x14ac:dyDescent="0.25">
      <c r="A1378" s="28">
        <v>46288</v>
      </c>
      <c r="B1378" s="7" t="s">
        <v>93</v>
      </c>
      <c r="C1378" s="7" t="s">
        <v>14</v>
      </c>
      <c r="D1378" s="7" t="s">
        <v>14</v>
      </c>
      <c r="E1378" s="7" t="s">
        <v>34</v>
      </c>
      <c r="F1378" s="7" t="s">
        <v>29669</v>
      </c>
      <c r="G1378" s="7" t="s">
        <v>29670</v>
      </c>
      <c r="H1378" s="26">
        <v>5029</v>
      </c>
      <c r="I1378" s="26">
        <v>1</v>
      </c>
      <c r="J1378" s="26">
        <v>0</v>
      </c>
      <c r="K1378" s="26">
        <v>0</v>
      </c>
      <c r="L1378" s="26">
        <v>0</v>
      </c>
      <c r="M1378" s="26">
        <v>1</v>
      </c>
      <c r="N1378" s="26">
        <v>0</v>
      </c>
      <c r="O1378" s="26">
        <v>0</v>
      </c>
      <c r="P1378" s="26">
        <f>IF(AND(IFERROR(INDEX(SP_Aktiv,MATCH(C1378,SP_Liste,0)),TRUE),IFERROR(INDEX(PK_Aktiv,MATCH(E1378,PK_Liste,0)),TRUE),IF(Filter!$L$5="Alle GeVo",TRUE,IF(Filter!$L$5="Nur BÜ-Schlüssel",ISNUMBER(MATCH(H1378,BUESchluessel,0)),IFERROR(INDEX(GV_Aktiv,MATCH(G1378,GV_Liste,0)),Filter!$H$18)))),1,0)</f>
        <v>1</v>
      </c>
    </row>
    <row r="1379" spans="1:16" x14ac:dyDescent="0.25">
      <c r="A1379" s="28">
        <v>46288</v>
      </c>
      <c r="B1379" s="7" t="s">
        <v>93</v>
      </c>
      <c r="C1379" s="7" t="s">
        <v>14</v>
      </c>
      <c r="D1379" s="7" t="s">
        <v>14</v>
      </c>
      <c r="E1379" s="7" t="s">
        <v>34</v>
      </c>
      <c r="F1379" s="7" t="s">
        <v>29671</v>
      </c>
      <c r="G1379" s="7">
        <v>9015</v>
      </c>
      <c r="H1379" s="26">
        <v>9015</v>
      </c>
      <c r="I1379" s="26">
        <v>1</v>
      </c>
      <c r="J1379" s="26">
        <v>0</v>
      </c>
      <c r="K1379" s="26">
        <v>0</v>
      </c>
      <c r="L1379" s="26">
        <v>0</v>
      </c>
      <c r="M1379" s="26">
        <v>1</v>
      </c>
      <c r="N1379" s="26">
        <v>0</v>
      </c>
      <c r="O1379" s="26">
        <v>0</v>
      </c>
      <c r="P1379" s="26">
        <f>IF(AND(IFERROR(INDEX(SP_Aktiv,MATCH(C1379,SP_Liste,0)),TRUE),IFERROR(INDEX(PK_Aktiv,MATCH(E1379,PK_Liste,0)),TRUE),IF(Filter!$L$5="Alle GeVo",TRUE,IF(Filter!$L$5="Nur BÜ-Schlüssel",ISNUMBER(MATCH(H1379,BUESchluessel,0)),IFERROR(INDEX(GV_Aktiv,MATCH(G1379,GV_Liste,0)),Filter!$H$18)))),1,0)</f>
        <v>1</v>
      </c>
    </row>
    <row r="1380" spans="1:16" x14ac:dyDescent="0.25">
      <c r="A1380" s="28">
        <v>46288</v>
      </c>
      <c r="B1380" s="7" t="s">
        <v>93</v>
      </c>
      <c r="C1380" s="7" t="s">
        <v>14</v>
      </c>
      <c r="D1380" s="7" t="s">
        <v>14</v>
      </c>
      <c r="E1380" s="7" t="s">
        <v>35</v>
      </c>
      <c r="F1380" s="7" t="s">
        <v>520</v>
      </c>
      <c r="G1380" s="7" t="s">
        <v>83</v>
      </c>
      <c r="H1380" s="26">
        <v>2015</v>
      </c>
      <c r="I1380" s="26">
        <v>2</v>
      </c>
      <c r="J1380" s="26">
        <v>0</v>
      </c>
      <c r="K1380" s="26">
        <v>1</v>
      </c>
      <c r="L1380" s="26">
        <v>1</v>
      </c>
      <c r="M1380" s="26">
        <v>1</v>
      </c>
      <c r="N1380" s="26">
        <v>0</v>
      </c>
      <c r="O1380" s="26">
        <v>0</v>
      </c>
      <c r="P1380" s="26">
        <f>IF(AND(IFERROR(INDEX(SP_Aktiv,MATCH(C1380,SP_Liste,0)),TRUE),IFERROR(INDEX(PK_Aktiv,MATCH(E1380,PK_Liste,0)),TRUE),IF(Filter!$L$5="Alle GeVo",TRUE,IF(Filter!$L$5="Nur BÜ-Schlüssel",ISNUMBER(MATCH(H1380,BUESchluessel,0)),IFERROR(INDEX(GV_Aktiv,MATCH(G1380,GV_Liste,0)),Filter!$H$18)))),1,0)</f>
        <v>1</v>
      </c>
    </row>
    <row r="1381" spans="1:16" x14ac:dyDescent="0.25">
      <c r="A1381" s="28">
        <v>46288</v>
      </c>
      <c r="B1381" s="7" t="s">
        <v>93</v>
      </c>
      <c r="C1381" s="7" t="s">
        <v>14</v>
      </c>
      <c r="D1381" s="7" t="s">
        <v>14</v>
      </c>
      <c r="E1381" s="7" t="s">
        <v>34</v>
      </c>
      <c r="F1381" s="7" t="s">
        <v>29672</v>
      </c>
      <c r="G1381" s="7">
        <v>7128</v>
      </c>
      <c r="H1381" s="26">
        <v>7128</v>
      </c>
      <c r="I1381" s="26">
        <v>2</v>
      </c>
      <c r="J1381" s="26">
        <v>0</v>
      </c>
      <c r="K1381" s="26">
        <v>0</v>
      </c>
      <c r="L1381" s="26">
        <v>1</v>
      </c>
      <c r="M1381" s="26">
        <v>1</v>
      </c>
      <c r="N1381" s="26">
        <v>0</v>
      </c>
      <c r="O1381" s="26">
        <v>0</v>
      </c>
      <c r="P1381" s="26">
        <f>IF(AND(IFERROR(INDEX(SP_Aktiv,MATCH(C1381,SP_Liste,0)),TRUE),IFERROR(INDEX(PK_Aktiv,MATCH(E1381,PK_Liste,0)),TRUE),IF(Filter!$L$5="Alle GeVo",TRUE,IF(Filter!$L$5="Nur BÜ-Schlüssel",ISNUMBER(MATCH(H1381,BUESchluessel,0)),IFERROR(INDEX(GV_Aktiv,MATCH(G1381,GV_Liste,0)),Filter!$H$18)))),1,0)</f>
        <v>1</v>
      </c>
    </row>
    <row r="1382" spans="1:16" x14ac:dyDescent="0.25">
      <c r="A1382" s="28">
        <v>46288</v>
      </c>
      <c r="B1382" s="7" t="s">
        <v>93</v>
      </c>
      <c r="C1382" s="7" t="s">
        <v>14</v>
      </c>
      <c r="D1382" s="7" t="s">
        <v>14</v>
      </c>
      <c r="E1382" s="7" t="s">
        <v>34</v>
      </c>
      <c r="F1382" s="7" t="s">
        <v>832</v>
      </c>
      <c r="G1382" s="7" t="s">
        <v>833</v>
      </c>
      <c r="H1382" s="26">
        <v>6053</v>
      </c>
      <c r="I1382" s="26">
        <v>1</v>
      </c>
      <c r="J1382" s="26">
        <v>0</v>
      </c>
      <c r="K1382" s="26">
        <v>0</v>
      </c>
      <c r="L1382" s="26">
        <v>1</v>
      </c>
      <c r="M1382" s="26">
        <v>0</v>
      </c>
      <c r="N1382" s="26">
        <v>0</v>
      </c>
      <c r="O1382" s="26">
        <v>0</v>
      </c>
      <c r="P1382" s="26">
        <f>IF(AND(IFERROR(INDEX(SP_Aktiv,MATCH(C1382,SP_Liste,0)),TRUE),IFERROR(INDEX(PK_Aktiv,MATCH(E1382,PK_Liste,0)),TRUE),IF(Filter!$L$5="Alle GeVo",TRUE,IF(Filter!$L$5="Nur BÜ-Schlüssel",ISNUMBER(MATCH(H1382,BUESchluessel,0)),IFERROR(INDEX(GV_Aktiv,MATCH(G1382,GV_Liste,0)),Filter!$H$18)))),1,0)</f>
        <v>1</v>
      </c>
    </row>
    <row r="1383" spans="1:16" x14ac:dyDescent="0.25">
      <c r="A1383" s="28">
        <v>46288</v>
      </c>
      <c r="B1383" s="7" t="s">
        <v>93</v>
      </c>
      <c r="C1383" s="7" t="s">
        <v>14</v>
      </c>
      <c r="D1383" s="7" t="s">
        <v>14</v>
      </c>
      <c r="E1383" s="7" t="s">
        <v>34</v>
      </c>
      <c r="F1383" s="7" t="s">
        <v>637</v>
      </c>
      <c r="G1383" s="7" t="s">
        <v>638</v>
      </c>
      <c r="H1383" s="26">
        <v>5030</v>
      </c>
      <c r="I1383" s="26">
        <v>1</v>
      </c>
      <c r="J1383" s="26">
        <v>1</v>
      </c>
      <c r="K1383" s="26">
        <v>0</v>
      </c>
      <c r="L1383" s="26">
        <v>0</v>
      </c>
      <c r="M1383" s="26">
        <v>1</v>
      </c>
      <c r="N1383" s="26">
        <v>0</v>
      </c>
      <c r="O1383" s="26">
        <v>0</v>
      </c>
      <c r="P1383" s="26">
        <f>IF(AND(IFERROR(INDEX(SP_Aktiv,MATCH(C1383,SP_Liste,0)),TRUE),IFERROR(INDEX(PK_Aktiv,MATCH(E1383,PK_Liste,0)),TRUE),IF(Filter!$L$5="Alle GeVo",TRUE,IF(Filter!$L$5="Nur BÜ-Schlüssel",ISNUMBER(MATCH(H1383,BUESchluessel,0)),IFERROR(INDEX(GV_Aktiv,MATCH(G1383,GV_Liste,0)),Filter!$H$18)))),1,0)</f>
        <v>1</v>
      </c>
    </row>
    <row r="1384" spans="1:16" x14ac:dyDescent="0.25">
      <c r="A1384" s="28">
        <v>46288</v>
      </c>
      <c r="B1384" s="7" t="s">
        <v>93</v>
      </c>
      <c r="C1384" s="7" t="s">
        <v>14</v>
      </c>
      <c r="D1384" s="7" t="s">
        <v>14</v>
      </c>
      <c r="E1384" s="7" t="s">
        <v>64</v>
      </c>
      <c r="F1384" s="7" t="s">
        <v>43944</v>
      </c>
      <c r="G1384" s="7" t="s">
        <v>43945</v>
      </c>
      <c r="H1384" s="26">
        <v>5047</v>
      </c>
      <c r="I1384" s="26">
        <v>1</v>
      </c>
      <c r="J1384" s="26">
        <v>1</v>
      </c>
      <c r="K1384" s="26">
        <v>0</v>
      </c>
      <c r="L1384" s="26">
        <v>0</v>
      </c>
      <c r="M1384" s="26">
        <v>1</v>
      </c>
      <c r="N1384" s="26">
        <v>0</v>
      </c>
      <c r="O1384" s="26">
        <v>0</v>
      </c>
      <c r="P1384" s="26">
        <f>IF(AND(IFERROR(INDEX(SP_Aktiv,MATCH(C1384,SP_Liste,0)),TRUE),IFERROR(INDEX(PK_Aktiv,MATCH(E1384,PK_Liste,0)),TRUE),IF(Filter!$L$5="Alle GeVo",TRUE,IF(Filter!$L$5="Nur BÜ-Schlüssel",ISNUMBER(MATCH(H1384,BUESchluessel,0)),IFERROR(INDEX(GV_Aktiv,MATCH(G1384,GV_Liste,0)),Filter!$H$18)))),1,0)</f>
        <v>0</v>
      </c>
    </row>
    <row r="1385" spans="1:16" x14ac:dyDescent="0.25">
      <c r="A1385" s="28">
        <v>46288</v>
      </c>
      <c r="B1385" s="7" t="s">
        <v>93</v>
      </c>
      <c r="C1385" s="7" t="s">
        <v>14</v>
      </c>
      <c r="D1385" s="7" t="s">
        <v>14</v>
      </c>
      <c r="E1385" s="7" t="s">
        <v>68</v>
      </c>
      <c r="F1385" s="7" t="s">
        <v>827</v>
      </c>
      <c r="G1385" s="7" t="s">
        <v>828</v>
      </c>
      <c r="H1385" s="26">
        <v>6069</v>
      </c>
      <c r="I1385" s="26">
        <v>1</v>
      </c>
      <c r="J1385" s="26">
        <v>0</v>
      </c>
      <c r="K1385" s="26">
        <v>0</v>
      </c>
      <c r="L1385" s="26">
        <v>0</v>
      </c>
      <c r="M1385" s="26">
        <v>1</v>
      </c>
      <c r="N1385" s="26">
        <v>0</v>
      </c>
      <c r="O1385" s="26">
        <v>0</v>
      </c>
      <c r="P1385" s="26">
        <f>IF(AND(IFERROR(INDEX(SP_Aktiv,MATCH(C1385,SP_Liste,0)),TRUE),IFERROR(INDEX(PK_Aktiv,MATCH(E1385,PK_Liste,0)),TRUE),IF(Filter!$L$5="Alle GeVo",TRUE,IF(Filter!$L$5="Nur BÜ-Schlüssel",ISNUMBER(MATCH(H1385,BUESchluessel,0)),IFERROR(INDEX(GV_Aktiv,MATCH(G1385,GV_Liste,0)),Filter!$H$18)))),1,0)</f>
        <v>0</v>
      </c>
    </row>
    <row r="1386" spans="1:16" x14ac:dyDescent="0.25">
      <c r="A1386" s="28">
        <v>46288</v>
      </c>
      <c r="B1386" s="7" t="s">
        <v>93</v>
      </c>
      <c r="C1386" s="7" t="s">
        <v>14</v>
      </c>
      <c r="D1386" s="7" t="s">
        <v>14</v>
      </c>
      <c r="E1386" s="7" t="s">
        <v>69</v>
      </c>
      <c r="F1386" s="7" t="s">
        <v>635</v>
      </c>
      <c r="G1386" s="7" t="s">
        <v>636</v>
      </c>
      <c r="H1386" s="26">
        <v>6077</v>
      </c>
      <c r="I1386" s="26">
        <v>1</v>
      </c>
      <c r="J1386" s="26">
        <v>0</v>
      </c>
      <c r="K1386" s="26">
        <v>0</v>
      </c>
      <c r="L1386" s="26">
        <v>0</v>
      </c>
      <c r="M1386" s="26">
        <v>1</v>
      </c>
      <c r="N1386" s="26">
        <v>0</v>
      </c>
      <c r="O1386" s="26">
        <v>0</v>
      </c>
      <c r="P1386" s="26">
        <f>IF(AND(IFERROR(INDEX(SP_Aktiv,MATCH(C1386,SP_Liste,0)),TRUE),IFERROR(INDEX(PK_Aktiv,MATCH(E1386,PK_Liste,0)),TRUE),IF(Filter!$L$5="Alle GeVo",TRUE,IF(Filter!$L$5="Nur BÜ-Schlüssel",ISNUMBER(MATCH(H1386,BUESchluessel,0)),IFERROR(INDEX(GV_Aktiv,MATCH(G1386,GV_Liste,0)),Filter!$H$18)))),1,0)</f>
        <v>0</v>
      </c>
    </row>
    <row r="1387" spans="1:16" x14ac:dyDescent="0.25">
      <c r="A1387" s="28">
        <v>46288</v>
      </c>
      <c r="B1387" s="7" t="s">
        <v>93</v>
      </c>
      <c r="C1387" s="7" t="s">
        <v>14</v>
      </c>
      <c r="D1387" s="7" t="s">
        <v>14</v>
      </c>
      <c r="E1387" s="7" t="s">
        <v>68</v>
      </c>
      <c r="F1387" s="7" t="s">
        <v>1057</v>
      </c>
      <c r="G1387" s="7" t="s">
        <v>1058</v>
      </c>
      <c r="H1387" s="26">
        <v>2002</v>
      </c>
      <c r="I1387" s="26">
        <v>1</v>
      </c>
      <c r="J1387" s="26">
        <v>0</v>
      </c>
      <c r="K1387" s="26">
        <v>0</v>
      </c>
      <c r="L1387" s="26">
        <v>0</v>
      </c>
      <c r="M1387" s="26">
        <v>0</v>
      </c>
      <c r="N1387" s="26">
        <v>0</v>
      </c>
      <c r="O1387" s="26">
        <v>1</v>
      </c>
      <c r="P1387" s="26">
        <f>IF(AND(IFERROR(INDEX(SP_Aktiv,MATCH(C1387,SP_Liste,0)),TRUE),IFERROR(INDEX(PK_Aktiv,MATCH(E1387,PK_Liste,0)),TRUE),IF(Filter!$L$5="Alle GeVo",TRUE,IF(Filter!$L$5="Nur BÜ-Schlüssel",ISNUMBER(MATCH(H1387,BUESchluessel,0)),IFERROR(INDEX(GV_Aktiv,MATCH(G1387,GV_Liste,0)),Filter!$H$18)))),1,0)</f>
        <v>0</v>
      </c>
    </row>
    <row r="1388" spans="1:16" x14ac:dyDescent="0.25">
      <c r="A1388" s="28">
        <v>46288</v>
      </c>
      <c r="B1388" s="7" t="s">
        <v>93</v>
      </c>
      <c r="C1388" s="7" t="s">
        <v>14</v>
      </c>
      <c r="D1388" s="7" t="s">
        <v>14</v>
      </c>
      <c r="E1388" s="7" t="s">
        <v>69</v>
      </c>
      <c r="F1388" s="7" t="s">
        <v>29673</v>
      </c>
      <c r="G1388" s="7">
        <v>7153</v>
      </c>
      <c r="H1388" s="26">
        <v>7153</v>
      </c>
      <c r="I1388" s="26">
        <v>1</v>
      </c>
      <c r="J1388" s="26">
        <v>0</v>
      </c>
      <c r="K1388" s="26">
        <v>0</v>
      </c>
      <c r="L1388" s="26">
        <v>0</v>
      </c>
      <c r="M1388" s="26">
        <v>1</v>
      </c>
      <c r="N1388" s="26">
        <v>0</v>
      </c>
      <c r="O1388" s="26">
        <v>0</v>
      </c>
      <c r="P1388" s="26">
        <f>IF(AND(IFERROR(INDEX(SP_Aktiv,MATCH(C1388,SP_Liste,0)),TRUE),IFERROR(INDEX(PK_Aktiv,MATCH(E1388,PK_Liste,0)),TRUE),IF(Filter!$L$5="Alle GeVo",TRUE,IF(Filter!$L$5="Nur BÜ-Schlüssel",ISNUMBER(MATCH(H1388,BUESchluessel,0)),IFERROR(INDEX(GV_Aktiv,MATCH(G1388,GV_Liste,0)),Filter!$H$18)))),1,0)</f>
        <v>0</v>
      </c>
    </row>
    <row r="1389" spans="1:16" x14ac:dyDescent="0.25">
      <c r="A1389" s="28">
        <v>46288</v>
      </c>
      <c r="B1389" s="7" t="s">
        <v>93</v>
      </c>
      <c r="C1389" s="7" t="s">
        <v>14</v>
      </c>
      <c r="D1389" s="7" t="s">
        <v>14</v>
      </c>
      <c r="E1389" s="7" t="s">
        <v>69</v>
      </c>
      <c r="F1389" s="7" t="s">
        <v>29674</v>
      </c>
      <c r="G1389" s="7">
        <v>2069</v>
      </c>
      <c r="H1389" s="26">
        <v>2069</v>
      </c>
      <c r="I1389" s="26">
        <v>1</v>
      </c>
      <c r="J1389" s="26">
        <v>0</v>
      </c>
      <c r="K1389" s="26">
        <v>0</v>
      </c>
      <c r="L1389" s="26">
        <v>0</v>
      </c>
      <c r="M1389" s="26">
        <v>0</v>
      </c>
      <c r="N1389" s="26">
        <v>1</v>
      </c>
      <c r="O1389" s="26">
        <v>0</v>
      </c>
      <c r="P1389" s="26">
        <f>IF(AND(IFERROR(INDEX(SP_Aktiv,MATCH(C1389,SP_Liste,0)),TRUE),IFERROR(INDEX(PK_Aktiv,MATCH(E1389,PK_Liste,0)),TRUE),IF(Filter!$L$5="Alle GeVo",TRUE,IF(Filter!$L$5="Nur BÜ-Schlüssel",ISNUMBER(MATCH(H1389,BUESchluessel,0)),IFERROR(INDEX(GV_Aktiv,MATCH(G1389,GV_Liste,0)),Filter!$H$18)))),1,0)</f>
        <v>0</v>
      </c>
    </row>
    <row r="1390" spans="1:16" x14ac:dyDescent="0.25">
      <c r="A1390" s="28">
        <v>46288</v>
      </c>
      <c r="B1390" s="7" t="s">
        <v>93</v>
      </c>
      <c r="C1390" s="7" t="s">
        <v>14</v>
      </c>
      <c r="D1390" s="7" t="s">
        <v>14</v>
      </c>
      <c r="E1390" s="7" t="s">
        <v>69</v>
      </c>
      <c r="F1390" s="7" t="s">
        <v>29671</v>
      </c>
      <c r="G1390" s="7">
        <v>9015</v>
      </c>
      <c r="H1390" s="26">
        <v>9015</v>
      </c>
      <c r="I1390" s="26">
        <v>2</v>
      </c>
      <c r="J1390" s="26">
        <v>0</v>
      </c>
      <c r="K1390" s="26">
        <v>0</v>
      </c>
      <c r="L1390" s="26">
        <v>0</v>
      </c>
      <c r="M1390" s="26">
        <v>2</v>
      </c>
      <c r="N1390" s="26">
        <v>0</v>
      </c>
      <c r="O1390" s="26">
        <v>0</v>
      </c>
      <c r="P1390" s="26">
        <f>IF(AND(IFERROR(INDEX(SP_Aktiv,MATCH(C1390,SP_Liste,0)),TRUE),IFERROR(INDEX(PK_Aktiv,MATCH(E1390,PK_Liste,0)),TRUE),IF(Filter!$L$5="Alle GeVo",TRUE,IF(Filter!$L$5="Nur BÜ-Schlüssel",ISNUMBER(MATCH(H1390,BUESchluessel,0)),IFERROR(INDEX(GV_Aktiv,MATCH(G1390,GV_Liste,0)),Filter!$H$18)))),1,0)</f>
        <v>0</v>
      </c>
    </row>
    <row r="1391" spans="1:16" x14ac:dyDescent="0.25">
      <c r="A1391" s="28">
        <v>46288</v>
      </c>
      <c r="B1391" s="7" t="s">
        <v>93</v>
      </c>
      <c r="C1391" s="7" t="s">
        <v>14</v>
      </c>
      <c r="D1391" s="7" t="s">
        <v>14</v>
      </c>
      <c r="E1391" s="7" t="s">
        <v>69</v>
      </c>
      <c r="F1391" s="7" t="s">
        <v>29668</v>
      </c>
      <c r="G1391" s="7">
        <v>99</v>
      </c>
      <c r="H1391" s="26">
        <v>99</v>
      </c>
      <c r="I1391" s="26">
        <v>1</v>
      </c>
      <c r="J1391" s="26">
        <v>0</v>
      </c>
      <c r="K1391" s="26">
        <v>0</v>
      </c>
      <c r="L1391" s="26">
        <v>0</v>
      </c>
      <c r="M1391" s="26">
        <v>1</v>
      </c>
      <c r="N1391" s="26">
        <v>0</v>
      </c>
      <c r="O1391" s="26">
        <v>0</v>
      </c>
      <c r="P1391" s="26">
        <f>IF(AND(IFERROR(INDEX(SP_Aktiv,MATCH(C1391,SP_Liste,0)),TRUE),IFERROR(INDEX(PK_Aktiv,MATCH(E1391,PK_Liste,0)),TRUE),IF(Filter!$L$5="Alle GeVo",TRUE,IF(Filter!$L$5="Nur BÜ-Schlüssel",ISNUMBER(MATCH(H1391,BUESchluessel,0)),IFERROR(INDEX(GV_Aktiv,MATCH(G1391,GV_Liste,0)),Filter!$H$18)))),1,0)</f>
        <v>0</v>
      </c>
    </row>
    <row r="1392" spans="1:16" x14ac:dyDescent="0.25">
      <c r="A1392" s="28">
        <v>46288</v>
      </c>
      <c r="B1392" s="7" t="s">
        <v>93</v>
      </c>
      <c r="C1392" s="7" t="s">
        <v>16</v>
      </c>
      <c r="D1392" s="7" t="s">
        <v>17</v>
      </c>
      <c r="E1392" s="7" t="s">
        <v>33</v>
      </c>
      <c r="F1392" s="7" t="s">
        <v>653</v>
      </c>
      <c r="G1392" s="7" t="s">
        <v>77</v>
      </c>
      <c r="H1392" s="26">
        <v>401</v>
      </c>
      <c r="I1392" s="26">
        <v>644</v>
      </c>
      <c r="J1392" s="26">
        <v>77</v>
      </c>
      <c r="K1392" s="26">
        <v>61</v>
      </c>
      <c r="L1392" s="26">
        <v>173</v>
      </c>
      <c r="M1392" s="26">
        <v>307</v>
      </c>
      <c r="N1392" s="26">
        <v>164</v>
      </c>
      <c r="O1392" s="26">
        <v>0</v>
      </c>
      <c r="P1392" s="26">
        <f>IF(AND(IFERROR(INDEX(SP_Aktiv,MATCH(C1392,SP_Liste,0)),TRUE),IFERROR(INDEX(PK_Aktiv,MATCH(E1392,PK_Liste,0)),TRUE),IF(Filter!$L$5="Alle GeVo",TRUE,IF(Filter!$L$5="Nur BÜ-Schlüssel",ISNUMBER(MATCH(H1392,BUESchluessel,0)),IFERROR(INDEX(GV_Aktiv,MATCH(G1392,GV_Liste,0)),Filter!$H$18)))),1,0)</f>
        <v>1</v>
      </c>
    </row>
    <row r="1393" spans="1:16" x14ac:dyDescent="0.25">
      <c r="A1393" s="28">
        <v>46288</v>
      </c>
      <c r="B1393" s="7" t="s">
        <v>93</v>
      </c>
      <c r="C1393" s="7" t="s">
        <v>16</v>
      </c>
      <c r="D1393" s="7" t="s">
        <v>17</v>
      </c>
      <c r="E1393" s="7" t="s">
        <v>33</v>
      </c>
      <c r="F1393" s="7" t="s">
        <v>627</v>
      </c>
      <c r="G1393" s="7" t="s">
        <v>72</v>
      </c>
      <c r="H1393" s="26">
        <v>39</v>
      </c>
      <c r="I1393" s="26">
        <v>87</v>
      </c>
      <c r="J1393" s="26">
        <v>0</v>
      </c>
      <c r="K1393" s="26">
        <v>41</v>
      </c>
      <c r="L1393" s="26">
        <v>2</v>
      </c>
      <c r="M1393" s="26">
        <v>44</v>
      </c>
      <c r="N1393" s="26">
        <v>41</v>
      </c>
      <c r="O1393" s="26">
        <v>0</v>
      </c>
      <c r="P1393" s="26">
        <f>IF(AND(IFERROR(INDEX(SP_Aktiv,MATCH(C1393,SP_Liste,0)),TRUE),IFERROR(INDEX(PK_Aktiv,MATCH(E1393,PK_Liste,0)),TRUE),IF(Filter!$L$5="Alle GeVo",TRUE,IF(Filter!$L$5="Nur BÜ-Schlüssel",ISNUMBER(MATCH(H1393,BUESchluessel,0)),IFERROR(INDEX(GV_Aktiv,MATCH(G1393,GV_Liste,0)),Filter!$H$18)))),1,0)</f>
        <v>1</v>
      </c>
    </row>
    <row r="1394" spans="1:16" x14ac:dyDescent="0.25">
      <c r="A1394" s="28">
        <v>46288</v>
      </c>
      <c r="B1394" s="7" t="s">
        <v>93</v>
      </c>
      <c r="C1394" s="7" t="s">
        <v>16</v>
      </c>
      <c r="D1394" s="7" t="s">
        <v>17</v>
      </c>
      <c r="E1394" s="7" t="s">
        <v>33</v>
      </c>
      <c r="F1394" s="7" t="s">
        <v>927</v>
      </c>
      <c r="G1394" s="7" t="s">
        <v>928</v>
      </c>
      <c r="H1394" s="26">
        <v>30</v>
      </c>
      <c r="I1394" s="26">
        <v>3</v>
      </c>
      <c r="J1394" s="26">
        <v>1</v>
      </c>
      <c r="K1394" s="26">
        <v>0</v>
      </c>
      <c r="L1394" s="26">
        <v>1</v>
      </c>
      <c r="M1394" s="26">
        <v>1</v>
      </c>
      <c r="N1394" s="26">
        <v>1</v>
      </c>
      <c r="O1394" s="26">
        <v>0</v>
      </c>
      <c r="P1394" s="26">
        <f>IF(AND(IFERROR(INDEX(SP_Aktiv,MATCH(C1394,SP_Liste,0)),TRUE),IFERROR(INDEX(PK_Aktiv,MATCH(E1394,PK_Liste,0)),TRUE),IF(Filter!$L$5="Alle GeVo",TRUE,IF(Filter!$L$5="Nur BÜ-Schlüssel",ISNUMBER(MATCH(H1394,BUESchluessel,0)),IFERROR(INDEX(GV_Aktiv,MATCH(G1394,GV_Liste,0)),Filter!$H$18)))),1,0)</f>
        <v>1</v>
      </c>
    </row>
    <row r="1395" spans="1:16" x14ac:dyDescent="0.25">
      <c r="A1395" s="28">
        <v>46288</v>
      </c>
      <c r="B1395" s="7" t="s">
        <v>93</v>
      </c>
      <c r="C1395" s="7" t="s">
        <v>16</v>
      </c>
      <c r="D1395" s="7" t="s">
        <v>17</v>
      </c>
      <c r="E1395" s="7" t="s">
        <v>65</v>
      </c>
      <c r="F1395" s="7" t="s">
        <v>627</v>
      </c>
      <c r="G1395" s="7" t="s">
        <v>72</v>
      </c>
      <c r="H1395" s="26">
        <v>39</v>
      </c>
      <c r="I1395" s="26">
        <v>1</v>
      </c>
      <c r="J1395" s="26">
        <v>0</v>
      </c>
      <c r="K1395" s="26">
        <v>0</v>
      </c>
      <c r="L1395" s="26">
        <v>0</v>
      </c>
      <c r="M1395" s="26">
        <v>0</v>
      </c>
      <c r="N1395" s="26">
        <v>1</v>
      </c>
      <c r="O1395" s="26">
        <v>0</v>
      </c>
      <c r="P1395" s="26">
        <f>IF(AND(IFERROR(INDEX(SP_Aktiv,MATCH(C1395,SP_Liste,0)),TRUE),IFERROR(INDEX(PK_Aktiv,MATCH(E1395,PK_Liste,0)),TRUE),IF(Filter!$L$5="Alle GeVo",TRUE,IF(Filter!$L$5="Nur BÜ-Schlüssel",ISNUMBER(MATCH(H1395,BUESchluessel,0)),IFERROR(INDEX(GV_Aktiv,MATCH(G1395,GV_Liste,0)),Filter!$H$18)))),1,0)</f>
        <v>0</v>
      </c>
    </row>
    <row r="1396" spans="1:16" x14ac:dyDescent="0.25">
      <c r="A1396" s="28">
        <v>46288</v>
      </c>
      <c r="B1396" s="7" t="s">
        <v>93</v>
      </c>
      <c r="C1396" s="7" t="s">
        <v>16</v>
      </c>
      <c r="D1396" s="7" t="s">
        <v>17</v>
      </c>
      <c r="E1396" s="7" t="s">
        <v>66</v>
      </c>
      <c r="F1396" s="7" t="s">
        <v>627</v>
      </c>
      <c r="G1396" s="7" t="s">
        <v>72</v>
      </c>
      <c r="H1396" s="26">
        <v>39</v>
      </c>
      <c r="I1396" s="26">
        <v>1</v>
      </c>
      <c r="J1396" s="26">
        <v>1</v>
      </c>
      <c r="K1396" s="26">
        <v>0</v>
      </c>
      <c r="L1396" s="26">
        <v>0</v>
      </c>
      <c r="M1396" s="26">
        <v>1</v>
      </c>
      <c r="N1396" s="26">
        <v>0</v>
      </c>
      <c r="O1396" s="26">
        <v>0</v>
      </c>
      <c r="P1396" s="26">
        <f>IF(AND(IFERROR(INDEX(SP_Aktiv,MATCH(C1396,SP_Liste,0)),TRUE),IFERROR(INDEX(PK_Aktiv,MATCH(E1396,PK_Liste,0)),TRUE),IF(Filter!$L$5="Alle GeVo",TRUE,IF(Filter!$L$5="Nur BÜ-Schlüssel",ISNUMBER(MATCH(H1396,BUESchluessel,0)),IFERROR(INDEX(GV_Aktiv,MATCH(G1396,GV_Liste,0)),Filter!$H$18)))),1,0)</f>
        <v>0</v>
      </c>
    </row>
    <row r="1397" spans="1:16" x14ac:dyDescent="0.25">
      <c r="A1397" s="28">
        <v>46288</v>
      </c>
      <c r="B1397" s="7" t="s">
        <v>93</v>
      </c>
      <c r="C1397" s="7" t="s">
        <v>16</v>
      </c>
      <c r="D1397" s="7" t="s">
        <v>17</v>
      </c>
      <c r="E1397" s="7" t="s">
        <v>33</v>
      </c>
      <c r="F1397" s="7" t="s">
        <v>632</v>
      </c>
      <c r="G1397" s="7" t="s">
        <v>633</v>
      </c>
      <c r="H1397" s="26">
        <v>869</v>
      </c>
      <c r="I1397" s="26">
        <v>24</v>
      </c>
      <c r="J1397" s="26">
        <v>0</v>
      </c>
      <c r="K1397" s="26">
        <v>0</v>
      </c>
      <c r="L1397" s="26">
        <v>24</v>
      </c>
      <c r="M1397" s="26">
        <v>0</v>
      </c>
      <c r="N1397" s="26">
        <v>0</v>
      </c>
      <c r="O1397" s="26">
        <v>0</v>
      </c>
      <c r="P1397" s="26">
        <f>IF(AND(IFERROR(INDEX(SP_Aktiv,MATCH(C1397,SP_Liste,0)),TRUE),IFERROR(INDEX(PK_Aktiv,MATCH(E1397,PK_Liste,0)),TRUE),IF(Filter!$L$5="Alle GeVo",TRUE,IF(Filter!$L$5="Nur BÜ-Schlüssel",ISNUMBER(MATCH(H1397,BUESchluessel,0)),IFERROR(INDEX(GV_Aktiv,MATCH(G1397,GV_Liste,0)),Filter!$H$18)))),1,0)</f>
        <v>1</v>
      </c>
    </row>
    <row r="1398" spans="1:16" x14ac:dyDescent="0.25">
      <c r="A1398" s="28">
        <v>46288</v>
      </c>
      <c r="B1398" s="7" t="s">
        <v>93</v>
      </c>
      <c r="C1398" s="7" t="s">
        <v>16</v>
      </c>
      <c r="D1398" s="7" t="s">
        <v>17</v>
      </c>
      <c r="E1398" s="7" t="s">
        <v>69</v>
      </c>
      <c r="F1398" s="7" t="s">
        <v>653</v>
      </c>
      <c r="G1398" s="7" t="s">
        <v>77</v>
      </c>
      <c r="H1398" s="26">
        <v>401</v>
      </c>
      <c r="I1398" s="26">
        <v>3</v>
      </c>
      <c r="J1398" s="26">
        <v>0</v>
      </c>
      <c r="K1398" s="26">
        <v>3</v>
      </c>
      <c r="L1398" s="26">
        <v>0</v>
      </c>
      <c r="M1398" s="26">
        <v>0</v>
      </c>
      <c r="N1398" s="26">
        <v>3</v>
      </c>
      <c r="O1398" s="26">
        <v>0</v>
      </c>
      <c r="P1398" s="26">
        <f>IF(AND(IFERROR(INDEX(SP_Aktiv,MATCH(C1398,SP_Liste,0)),TRUE),IFERROR(INDEX(PK_Aktiv,MATCH(E1398,PK_Liste,0)),TRUE),IF(Filter!$L$5="Alle GeVo",TRUE,IF(Filter!$L$5="Nur BÜ-Schlüssel",ISNUMBER(MATCH(H1398,BUESchluessel,0)),IFERROR(INDEX(GV_Aktiv,MATCH(G1398,GV_Liste,0)),Filter!$H$18)))),1,0)</f>
        <v>0</v>
      </c>
    </row>
    <row r="1399" spans="1:16" x14ac:dyDescent="0.25">
      <c r="A1399" s="28">
        <v>46288</v>
      </c>
      <c r="B1399" s="7" t="s">
        <v>93</v>
      </c>
      <c r="C1399" s="7" t="s">
        <v>16</v>
      </c>
      <c r="D1399" s="7" t="s">
        <v>17</v>
      </c>
      <c r="E1399" s="7" t="s">
        <v>69</v>
      </c>
      <c r="F1399" s="7" t="s">
        <v>650</v>
      </c>
      <c r="G1399" s="7" t="s">
        <v>651</v>
      </c>
      <c r="H1399" s="26">
        <v>193</v>
      </c>
      <c r="I1399" s="26">
        <v>2</v>
      </c>
      <c r="J1399" s="26">
        <v>0</v>
      </c>
      <c r="K1399" s="26">
        <v>0</v>
      </c>
      <c r="L1399" s="26">
        <v>0</v>
      </c>
      <c r="M1399" s="26">
        <v>0</v>
      </c>
      <c r="N1399" s="26">
        <v>2</v>
      </c>
      <c r="O1399" s="26">
        <v>0</v>
      </c>
      <c r="P1399" s="26">
        <f>IF(AND(IFERROR(INDEX(SP_Aktiv,MATCH(C1399,SP_Liste,0)),TRUE),IFERROR(INDEX(PK_Aktiv,MATCH(E1399,PK_Liste,0)),TRUE),IF(Filter!$L$5="Alle GeVo",TRUE,IF(Filter!$L$5="Nur BÜ-Schlüssel",ISNUMBER(MATCH(H1399,BUESchluessel,0)),IFERROR(INDEX(GV_Aktiv,MATCH(G1399,GV_Liste,0)),Filter!$H$18)))),1,0)</f>
        <v>0</v>
      </c>
    </row>
    <row r="1400" spans="1:16" x14ac:dyDescent="0.25">
      <c r="A1400" s="28">
        <v>46288</v>
      </c>
      <c r="B1400" s="7" t="s">
        <v>93</v>
      </c>
      <c r="C1400" s="7" t="s">
        <v>16</v>
      </c>
      <c r="D1400" s="7" t="s">
        <v>17</v>
      </c>
      <c r="E1400" s="7" t="s">
        <v>66</v>
      </c>
      <c r="F1400" s="7" t="s">
        <v>653</v>
      </c>
      <c r="G1400" s="7" t="s">
        <v>77</v>
      </c>
      <c r="H1400" s="26">
        <v>401</v>
      </c>
      <c r="I1400" s="26">
        <v>3</v>
      </c>
      <c r="J1400" s="26">
        <v>1</v>
      </c>
      <c r="K1400" s="26">
        <v>0</v>
      </c>
      <c r="L1400" s="26">
        <v>0</v>
      </c>
      <c r="M1400" s="26">
        <v>1</v>
      </c>
      <c r="N1400" s="26">
        <v>2</v>
      </c>
      <c r="O1400" s="26">
        <v>0</v>
      </c>
      <c r="P1400" s="26">
        <f>IF(AND(IFERROR(INDEX(SP_Aktiv,MATCH(C1400,SP_Liste,0)),TRUE),IFERROR(INDEX(PK_Aktiv,MATCH(E1400,PK_Liste,0)),TRUE),IF(Filter!$L$5="Alle GeVo",TRUE,IF(Filter!$L$5="Nur BÜ-Schlüssel",ISNUMBER(MATCH(H1400,BUESchluessel,0)),IFERROR(INDEX(GV_Aktiv,MATCH(G1400,GV_Liste,0)),Filter!$H$18)))),1,0)</f>
        <v>0</v>
      </c>
    </row>
    <row r="1401" spans="1:16" x14ac:dyDescent="0.25">
      <c r="A1401" s="28">
        <v>46288</v>
      </c>
      <c r="B1401" s="7" t="s">
        <v>93</v>
      </c>
      <c r="C1401" s="7" t="s">
        <v>16</v>
      </c>
      <c r="D1401" s="7" t="s">
        <v>17</v>
      </c>
      <c r="E1401" s="7" t="s">
        <v>69</v>
      </c>
      <c r="F1401" s="7" t="s">
        <v>1049</v>
      </c>
      <c r="G1401" s="7" t="s">
        <v>75</v>
      </c>
      <c r="H1401" s="26">
        <v>108</v>
      </c>
      <c r="I1401" s="26">
        <v>1</v>
      </c>
      <c r="J1401" s="26">
        <v>1</v>
      </c>
      <c r="K1401" s="26">
        <v>0</v>
      </c>
      <c r="L1401" s="26">
        <v>0</v>
      </c>
      <c r="M1401" s="26">
        <v>0</v>
      </c>
      <c r="N1401" s="26">
        <v>1</v>
      </c>
      <c r="O1401" s="26">
        <v>0</v>
      </c>
      <c r="P1401" s="26">
        <f>IF(AND(IFERROR(INDEX(SP_Aktiv,MATCH(C1401,SP_Liste,0)),TRUE),IFERROR(INDEX(PK_Aktiv,MATCH(E1401,PK_Liste,0)),TRUE),IF(Filter!$L$5="Alle GeVo",TRUE,IF(Filter!$L$5="Nur BÜ-Schlüssel",ISNUMBER(MATCH(H1401,BUESchluessel,0)),IFERROR(INDEX(GV_Aktiv,MATCH(G1401,GV_Liste,0)),Filter!$H$18)))),1,0)</f>
        <v>0</v>
      </c>
    </row>
    <row r="1402" spans="1:16" x14ac:dyDescent="0.25">
      <c r="A1402" s="28">
        <v>46288</v>
      </c>
      <c r="B1402" s="7" t="s">
        <v>93</v>
      </c>
      <c r="C1402" s="7" t="s">
        <v>16</v>
      </c>
      <c r="D1402" s="7" t="s">
        <v>17</v>
      </c>
      <c r="E1402" s="7" t="s">
        <v>33</v>
      </c>
      <c r="F1402" s="7" t="s">
        <v>731</v>
      </c>
      <c r="G1402" s="7" t="s">
        <v>587</v>
      </c>
      <c r="H1402" s="26">
        <v>130</v>
      </c>
      <c r="I1402" s="26">
        <v>1</v>
      </c>
      <c r="J1402" s="26">
        <v>0</v>
      </c>
      <c r="K1402" s="26">
        <v>0</v>
      </c>
      <c r="L1402" s="26">
        <v>0</v>
      </c>
      <c r="M1402" s="26">
        <v>0</v>
      </c>
      <c r="N1402" s="26">
        <v>1</v>
      </c>
      <c r="O1402" s="26">
        <v>0</v>
      </c>
      <c r="P1402" s="26">
        <f>IF(AND(IFERROR(INDEX(SP_Aktiv,MATCH(C1402,SP_Liste,0)),TRUE),IFERROR(INDEX(PK_Aktiv,MATCH(E1402,PK_Liste,0)),TRUE),IF(Filter!$L$5="Alle GeVo",TRUE,IF(Filter!$L$5="Nur BÜ-Schlüssel",ISNUMBER(MATCH(H1402,BUESchluessel,0)),IFERROR(INDEX(GV_Aktiv,MATCH(G1402,GV_Liste,0)),Filter!$H$18)))),1,0)</f>
        <v>1</v>
      </c>
    </row>
    <row r="1403" spans="1:16" x14ac:dyDescent="0.25">
      <c r="A1403" s="28">
        <v>46288</v>
      </c>
      <c r="B1403" s="7" t="s">
        <v>93</v>
      </c>
      <c r="C1403" s="7" t="s">
        <v>16</v>
      </c>
      <c r="D1403" s="7" t="s">
        <v>17</v>
      </c>
      <c r="E1403" s="7" t="s">
        <v>33</v>
      </c>
      <c r="F1403" s="7" t="s">
        <v>1049</v>
      </c>
      <c r="G1403" s="7" t="s">
        <v>75</v>
      </c>
      <c r="H1403" s="26">
        <v>108</v>
      </c>
      <c r="I1403" s="26">
        <v>1</v>
      </c>
      <c r="J1403" s="26">
        <v>0</v>
      </c>
      <c r="K1403" s="26">
        <v>0</v>
      </c>
      <c r="L1403" s="26">
        <v>0</v>
      </c>
      <c r="M1403" s="26">
        <v>0</v>
      </c>
      <c r="N1403" s="26">
        <v>1</v>
      </c>
      <c r="O1403" s="26">
        <v>0</v>
      </c>
      <c r="P1403" s="26">
        <f>IF(AND(IFERROR(INDEX(SP_Aktiv,MATCH(C1403,SP_Liste,0)),TRUE),IFERROR(INDEX(PK_Aktiv,MATCH(E1403,PK_Liste,0)),TRUE),IF(Filter!$L$5="Alle GeVo",TRUE,IF(Filter!$L$5="Nur BÜ-Schlüssel",ISNUMBER(MATCH(H1403,BUESchluessel,0)),IFERROR(INDEX(GV_Aktiv,MATCH(G1403,GV_Liste,0)),Filter!$H$18)))),1,0)</f>
        <v>1</v>
      </c>
    </row>
    <row r="1404" spans="1:16" x14ac:dyDescent="0.25">
      <c r="A1404" s="28">
        <v>46288</v>
      </c>
      <c r="B1404" s="7" t="s">
        <v>93</v>
      </c>
      <c r="C1404" s="7" t="s">
        <v>16</v>
      </c>
      <c r="D1404" s="7" t="s">
        <v>17</v>
      </c>
      <c r="E1404" s="7" t="s">
        <v>65</v>
      </c>
      <c r="F1404" s="7" t="s">
        <v>653</v>
      </c>
      <c r="G1404" s="7" t="s">
        <v>77</v>
      </c>
      <c r="H1404" s="26">
        <v>401</v>
      </c>
      <c r="I1404" s="26">
        <v>1</v>
      </c>
      <c r="J1404" s="26">
        <v>0</v>
      </c>
      <c r="K1404" s="26">
        <v>0</v>
      </c>
      <c r="L1404" s="26">
        <v>0</v>
      </c>
      <c r="M1404" s="26">
        <v>1</v>
      </c>
      <c r="N1404" s="26">
        <v>0</v>
      </c>
      <c r="O1404" s="26">
        <v>0</v>
      </c>
      <c r="P1404" s="26">
        <f>IF(AND(IFERROR(INDEX(SP_Aktiv,MATCH(C1404,SP_Liste,0)),TRUE),IFERROR(INDEX(PK_Aktiv,MATCH(E1404,PK_Liste,0)),TRUE),IF(Filter!$L$5="Alle GeVo",TRUE,IF(Filter!$L$5="Nur BÜ-Schlüssel",ISNUMBER(MATCH(H1404,BUESchluessel,0)),IFERROR(INDEX(GV_Aktiv,MATCH(G1404,GV_Liste,0)),Filter!$H$18)))),1,0)</f>
        <v>0</v>
      </c>
    </row>
    <row r="1405" spans="1:16" x14ac:dyDescent="0.25">
      <c r="A1405" s="28">
        <v>46288</v>
      </c>
      <c r="B1405" s="7" t="s">
        <v>93</v>
      </c>
      <c r="C1405" s="7" t="s">
        <v>16</v>
      </c>
      <c r="D1405" s="7" t="s">
        <v>17</v>
      </c>
      <c r="E1405" s="7" t="s">
        <v>33</v>
      </c>
      <c r="F1405" s="7" t="s">
        <v>818</v>
      </c>
      <c r="G1405" s="7" t="s">
        <v>819</v>
      </c>
      <c r="H1405" s="26">
        <v>405</v>
      </c>
      <c r="I1405" s="26">
        <v>1</v>
      </c>
      <c r="J1405" s="26">
        <v>0</v>
      </c>
      <c r="K1405" s="26">
        <v>0</v>
      </c>
      <c r="L1405" s="26">
        <v>0</v>
      </c>
      <c r="M1405" s="26">
        <v>0</v>
      </c>
      <c r="N1405" s="26">
        <v>1</v>
      </c>
      <c r="O1405" s="26">
        <v>0</v>
      </c>
      <c r="P1405" s="26">
        <f>IF(AND(IFERROR(INDEX(SP_Aktiv,MATCH(C1405,SP_Liste,0)),TRUE),IFERROR(INDEX(PK_Aktiv,MATCH(E1405,PK_Liste,0)),TRUE),IF(Filter!$L$5="Alle GeVo",TRUE,IF(Filter!$L$5="Nur BÜ-Schlüssel",ISNUMBER(MATCH(H1405,BUESchluessel,0)),IFERROR(INDEX(GV_Aktiv,MATCH(G1405,GV_Liste,0)),Filter!$H$18)))),1,0)</f>
        <v>1</v>
      </c>
    </row>
    <row r="1406" spans="1:16" x14ac:dyDescent="0.25">
      <c r="A1406" s="28">
        <v>46288</v>
      </c>
      <c r="B1406" s="7" t="s">
        <v>93</v>
      </c>
      <c r="C1406" s="7" t="s">
        <v>16</v>
      </c>
      <c r="D1406" s="7" t="s">
        <v>17</v>
      </c>
      <c r="E1406" s="7" t="s">
        <v>33</v>
      </c>
      <c r="F1406" s="7" t="s">
        <v>1020</v>
      </c>
      <c r="G1406" s="7" t="s">
        <v>742</v>
      </c>
      <c r="H1406" s="26">
        <v>93</v>
      </c>
      <c r="I1406" s="26">
        <v>1</v>
      </c>
      <c r="J1406" s="26">
        <v>0</v>
      </c>
      <c r="K1406" s="26">
        <v>0</v>
      </c>
      <c r="L1406" s="26">
        <v>0</v>
      </c>
      <c r="M1406" s="26">
        <v>1</v>
      </c>
      <c r="N1406" s="26">
        <v>0</v>
      </c>
      <c r="O1406" s="26">
        <v>0</v>
      </c>
      <c r="P1406" s="26">
        <f>IF(AND(IFERROR(INDEX(SP_Aktiv,MATCH(C1406,SP_Liste,0)),TRUE),IFERROR(INDEX(PK_Aktiv,MATCH(E1406,PK_Liste,0)),TRUE),IF(Filter!$L$5="Alle GeVo",TRUE,IF(Filter!$L$5="Nur BÜ-Schlüssel",ISNUMBER(MATCH(H1406,BUESchluessel,0)),IFERROR(INDEX(GV_Aktiv,MATCH(G1406,GV_Liste,0)),Filter!$H$18)))),1,0)</f>
        <v>1</v>
      </c>
    </row>
    <row r="1407" spans="1:16" x14ac:dyDescent="0.25">
      <c r="A1407" s="28">
        <v>46288</v>
      </c>
      <c r="B1407" s="7" t="s">
        <v>93</v>
      </c>
      <c r="C1407" s="7" t="s">
        <v>16</v>
      </c>
      <c r="D1407" s="7" t="s">
        <v>17</v>
      </c>
      <c r="E1407" s="7" t="s">
        <v>33</v>
      </c>
      <c r="F1407" s="7" t="s">
        <v>652</v>
      </c>
      <c r="G1407" s="7" t="s">
        <v>615</v>
      </c>
      <c r="H1407" s="26">
        <v>399</v>
      </c>
      <c r="I1407" s="26">
        <v>1</v>
      </c>
      <c r="J1407" s="26">
        <v>0</v>
      </c>
      <c r="K1407" s="26">
        <v>0</v>
      </c>
      <c r="L1407" s="26">
        <v>0</v>
      </c>
      <c r="M1407" s="26">
        <v>1</v>
      </c>
      <c r="N1407" s="26">
        <v>0</v>
      </c>
      <c r="O1407" s="26">
        <v>0</v>
      </c>
      <c r="P1407" s="26">
        <f>IF(AND(IFERROR(INDEX(SP_Aktiv,MATCH(C1407,SP_Liste,0)),TRUE),IFERROR(INDEX(PK_Aktiv,MATCH(E1407,PK_Liste,0)),TRUE),IF(Filter!$L$5="Alle GeVo",TRUE,IF(Filter!$L$5="Nur BÜ-Schlüssel",ISNUMBER(MATCH(H1407,BUESchluessel,0)),IFERROR(INDEX(GV_Aktiv,MATCH(G1407,GV_Liste,0)),Filter!$H$18)))),1,0)</f>
        <v>1</v>
      </c>
    </row>
    <row r="1408" spans="1:16" x14ac:dyDescent="0.25">
      <c r="A1408" s="28">
        <v>46288</v>
      </c>
      <c r="B1408" s="7" t="s">
        <v>93</v>
      </c>
      <c r="C1408" s="7" t="s">
        <v>16</v>
      </c>
      <c r="D1408" s="7" t="s">
        <v>17</v>
      </c>
      <c r="E1408" s="7" t="s">
        <v>33</v>
      </c>
      <c r="F1408" s="7" t="s">
        <v>650</v>
      </c>
      <c r="G1408" s="7" t="s">
        <v>651</v>
      </c>
      <c r="H1408" s="26">
        <v>193</v>
      </c>
      <c r="I1408" s="26">
        <v>10</v>
      </c>
      <c r="J1408" s="26">
        <v>4</v>
      </c>
      <c r="K1408" s="26">
        <v>0</v>
      </c>
      <c r="L1408" s="26">
        <v>1</v>
      </c>
      <c r="M1408" s="26">
        <v>5</v>
      </c>
      <c r="N1408" s="26">
        <v>4</v>
      </c>
      <c r="O1408" s="26">
        <v>0</v>
      </c>
      <c r="P1408" s="26">
        <f>IF(AND(IFERROR(INDEX(SP_Aktiv,MATCH(C1408,SP_Liste,0)),TRUE),IFERROR(INDEX(PK_Aktiv,MATCH(E1408,PK_Liste,0)),TRUE),IF(Filter!$L$5="Alle GeVo",TRUE,IF(Filter!$L$5="Nur BÜ-Schlüssel",ISNUMBER(MATCH(H1408,BUESchluessel,0)),IFERROR(INDEX(GV_Aktiv,MATCH(G1408,GV_Liste,0)),Filter!$H$18)))),1,0)</f>
        <v>1</v>
      </c>
    </row>
    <row r="1409" spans="1:16" x14ac:dyDescent="0.25">
      <c r="A1409" s="28">
        <v>46288</v>
      </c>
      <c r="B1409" s="7" t="s">
        <v>93</v>
      </c>
      <c r="C1409" s="7" t="s">
        <v>16</v>
      </c>
      <c r="D1409" s="7" t="s">
        <v>17</v>
      </c>
      <c r="E1409" s="7" t="s">
        <v>33</v>
      </c>
      <c r="F1409" s="7" t="s">
        <v>847</v>
      </c>
      <c r="G1409" s="7" t="s">
        <v>848</v>
      </c>
      <c r="H1409" s="26">
        <v>451</v>
      </c>
      <c r="I1409" s="26">
        <v>3</v>
      </c>
      <c r="J1409" s="26">
        <v>0</v>
      </c>
      <c r="K1409" s="26">
        <v>1</v>
      </c>
      <c r="L1409" s="26">
        <v>0</v>
      </c>
      <c r="M1409" s="26">
        <v>2</v>
      </c>
      <c r="N1409" s="26">
        <v>1</v>
      </c>
      <c r="O1409" s="26">
        <v>0</v>
      </c>
      <c r="P1409" s="26">
        <f>IF(AND(IFERROR(INDEX(SP_Aktiv,MATCH(C1409,SP_Liste,0)),TRUE),IFERROR(INDEX(PK_Aktiv,MATCH(E1409,PK_Liste,0)),TRUE),IF(Filter!$L$5="Alle GeVo",TRUE,IF(Filter!$L$5="Nur BÜ-Schlüssel",ISNUMBER(MATCH(H1409,BUESchluessel,0)),IFERROR(INDEX(GV_Aktiv,MATCH(G1409,GV_Liste,0)),Filter!$H$18)))),1,0)</f>
        <v>1</v>
      </c>
    </row>
    <row r="1410" spans="1:16" x14ac:dyDescent="0.25">
      <c r="A1410" s="28">
        <v>46288</v>
      </c>
      <c r="B1410" s="7" t="s">
        <v>93</v>
      </c>
      <c r="C1410" s="7" t="s">
        <v>16</v>
      </c>
      <c r="D1410" s="7" t="s">
        <v>17</v>
      </c>
      <c r="E1410" s="7" t="s">
        <v>33</v>
      </c>
      <c r="F1410" s="7" t="s">
        <v>524</v>
      </c>
      <c r="G1410" s="7" t="s">
        <v>525</v>
      </c>
      <c r="H1410" s="26">
        <v>404</v>
      </c>
      <c r="I1410" s="26">
        <v>3</v>
      </c>
      <c r="J1410" s="26">
        <v>0</v>
      </c>
      <c r="K1410" s="26">
        <v>0</v>
      </c>
      <c r="L1410" s="26">
        <v>0</v>
      </c>
      <c r="M1410" s="26">
        <v>0</v>
      </c>
      <c r="N1410" s="26">
        <v>3</v>
      </c>
      <c r="O1410" s="26">
        <v>0</v>
      </c>
      <c r="P1410" s="26">
        <f>IF(AND(IFERROR(INDEX(SP_Aktiv,MATCH(C1410,SP_Liste,0)),TRUE),IFERROR(INDEX(PK_Aktiv,MATCH(E1410,PK_Liste,0)),TRUE),IF(Filter!$L$5="Alle GeVo",TRUE,IF(Filter!$L$5="Nur BÜ-Schlüssel",ISNUMBER(MATCH(H1410,BUESchluessel,0)),IFERROR(INDEX(GV_Aktiv,MATCH(G1410,GV_Liste,0)),Filter!$H$18)))),1,0)</f>
        <v>1</v>
      </c>
    </row>
    <row r="1411" spans="1:16" x14ac:dyDescent="0.25">
      <c r="A1411" s="28">
        <v>46288</v>
      </c>
      <c r="B1411" s="7" t="s">
        <v>93</v>
      </c>
      <c r="C1411" s="7" t="s">
        <v>16</v>
      </c>
      <c r="D1411" s="7" t="s">
        <v>17</v>
      </c>
      <c r="E1411" s="7" t="s">
        <v>33</v>
      </c>
      <c r="F1411" s="7" t="s">
        <v>43946</v>
      </c>
      <c r="G1411" s="7" t="s">
        <v>73</v>
      </c>
      <c r="H1411" s="26">
        <v>40</v>
      </c>
      <c r="I1411" s="26">
        <v>1</v>
      </c>
      <c r="J1411" s="26">
        <v>1</v>
      </c>
      <c r="K1411" s="26">
        <v>0</v>
      </c>
      <c r="L1411" s="26">
        <v>1</v>
      </c>
      <c r="M1411" s="26">
        <v>0</v>
      </c>
      <c r="N1411" s="26">
        <v>0</v>
      </c>
      <c r="O1411" s="26">
        <v>0</v>
      </c>
      <c r="P1411" s="26">
        <f>IF(AND(IFERROR(INDEX(SP_Aktiv,MATCH(C1411,SP_Liste,0)),TRUE),IFERROR(INDEX(PK_Aktiv,MATCH(E1411,PK_Liste,0)),TRUE),IF(Filter!$L$5="Alle GeVo",TRUE,IF(Filter!$L$5="Nur BÜ-Schlüssel",ISNUMBER(MATCH(H1411,BUESchluessel,0)),IFERROR(INDEX(GV_Aktiv,MATCH(G1411,GV_Liste,0)),Filter!$H$18)))),1,0)</f>
        <v>1</v>
      </c>
    </row>
    <row r="1412" spans="1:16" x14ac:dyDescent="0.25">
      <c r="A1412" s="28">
        <v>46288</v>
      </c>
      <c r="B1412" s="7" t="s">
        <v>93</v>
      </c>
      <c r="C1412" s="7" t="s">
        <v>16</v>
      </c>
      <c r="D1412" s="7" t="s">
        <v>17</v>
      </c>
      <c r="E1412" s="7" t="s">
        <v>33</v>
      </c>
      <c r="F1412" s="7" t="s">
        <v>1045</v>
      </c>
      <c r="G1412" s="7" t="s">
        <v>1046</v>
      </c>
      <c r="H1412" s="26">
        <v>439</v>
      </c>
      <c r="I1412" s="26">
        <v>2</v>
      </c>
      <c r="J1412" s="26">
        <v>0</v>
      </c>
      <c r="K1412" s="26">
        <v>0</v>
      </c>
      <c r="L1412" s="26">
        <v>0</v>
      </c>
      <c r="M1412" s="26">
        <v>1</v>
      </c>
      <c r="N1412" s="26">
        <v>1</v>
      </c>
      <c r="O1412" s="26">
        <v>0</v>
      </c>
      <c r="P1412" s="26">
        <f>IF(AND(IFERROR(INDEX(SP_Aktiv,MATCH(C1412,SP_Liste,0)),TRUE),IFERROR(INDEX(PK_Aktiv,MATCH(E1412,PK_Liste,0)),TRUE),IF(Filter!$L$5="Alle GeVo",TRUE,IF(Filter!$L$5="Nur BÜ-Schlüssel",ISNUMBER(MATCH(H1412,BUESchluessel,0)),IFERROR(INDEX(GV_Aktiv,MATCH(G1412,GV_Liste,0)),Filter!$H$18)))),1,0)</f>
        <v>1</v>
      </c>
    </row>
    <row r="1413" spans="1:16" x14ac:dyDescent="0.25">
      <c r="A1413" s="28">
        <v>46288</v>
      </c>
      <c r="B1413" s="7" t="s">
        <v>93</v>
      </c>
      <c r="C1413" s="7" t="s">
        <v>16</v>
      </c>
      <c r="D1413" s="7" t="s">
        <v>17</v>
      </c>
      <c r="E1413" s="7" t="s">
        <v>33</v>
      </c>
      <c r="F1413" s="7" t="s">
        <v>986</v>
      </c>
      <c r="G1413" s="7" t="s">
        <v>987</v>
      </c>
      <c r="H1413" s="26">
        <v>684</v>
      </c>
      <c r="I1413" s="26">
        <v>2</v>
      </c>
      <c r="J1413" s="26">
        <v>0</v>
      </c>
      <c r="K1413" s="26">
        <v>0</v>
      </c>
      <c r="L1413" s="26">
        <v>0</v>
      </c>
      <c r="M1413" s="26">
        <v>2</v>
      </c>
      <c r="N1413" s="26">
        <v>0</v>
      </c>
      <c r="O1413" s="26">
        <v>0</v>
      </c>
      <c r="P1413" s="26">
        <f>IF(AND(IFERROR(INDEX(SP_Aktiv,MATCH(C1413,SP_Liste,0)),TRUE),IFERROR(INDEX(PK_Aktiv,MATCH(E1413,PK_Liste,0)),TRUE),IF(Filter!$L$5="Alle GeVo",TRUE,IF(Filter!$L$5="Nur BÜ-Schlüssel",ISNUMBER(MATCH(H1413,BUESchluessel,0)),IFERROR(INDEX(GV_Aktiv,MATCH(G1413,GV_Liste,0)),Filter!$H$18)))),1,0)</f>
        <v>1</v>
      </c>
    </row>
    <row r="1414" spans="1:16" x14ac:dyDescent="0.25">
      <c r="A1414" s="28">
        <v>46288</v>
      </c>
      <c r="B1414" s="7" t="s">
        <v>93</v>
      </c>
      <c r="C1414" s="7" t="s">
        <v>16</v>
      </c>
      <c r="D1414" s="7" t="s">
        <v>18</v>
      </c>
      <c r="E1414" s="7" t="s">
        <v>33</v>
      </c>
      <c r="F1414" s="7" t="s">
        <v>998</v>
      </c>
      <c r="G1414" s="7" t="s">
        <v>77</v>
      </c>
      <c r="H1414" s="26">
        <v>401</v>
      </c>
      <c r="I1414" s="26">
        <v>1</v>
      </c>
      <c r="J1414" s="26">
        <v>0</v>
      </c>
      <c r="K1414" s="26">
        <v>0</v>
      </c>
      <c r="L1414" s="26">
        <v>0</v>
      </c>
      <c r="M1414" s="26">
        <v>1</v>
      </c>
      <c r="N1414" s="26">
        <v>0</v>
      </c>
      <c r="O1414" s="26">
        <v>0</v>
      </c>
      <c r="P1414" s="26">
        <f>IF(AND(IFERROR(INDEX(SP_Aktiv,MATCH(C1414,SP_Liste,0)),TRUE),IFERROR(INDEX(PK_Aktiv,MATCH(E1414,PK_Liste,0)),TRUE),IF(Filter!$L$5="Alle GeVo",TRUE,IF(Filter!$L$5="Nur BÜ-Schlüssel",ISNUMBER(MATCH(H1414,BUESchluessel,0)),IFERROR(INDEX(GV_Aktiv,MATCH(G1414,GV_Liste,0)),Filter!$H$18)))),1,0)</f>
        <v>1</v>
      </c>
    </row>
    <row r="1415" spans="1:16" x14ac:dyDescent="0.25">
      <c r="A1415" s="28">
        <v>46288</v>
      </c>
      <c r="B1415" s="7" t="s">
        <v>93</v>
      </c>
      <c r="C1415" s="7" t="s">
        <v>16</v>
      </c>
      <c r="D1415" s="7" t="s">
        <v>15</v>
      </c>
      <c r="E1415" s="7" t="s">
        <v>33</v>
      </c>
      <c r="F1415" s="7" t="s">
        <v>696</v>
      </c>
      <c r="G1415" s="7" t="s">
        <v>525</v>
      </c>
      <c r="H1415" s="26">
        <v>404</v>
      </c>
      <c r="I1415" s="26">
        <v>23</v>
      </c>
      <c r="J1415" s="26">
        <v>0</v>
      </c>
      <c r="K1415" s="26">
        <v>2</v>
      </c>
      <c r="L1415" s="26">
        <v>3</v>
      </c>
      <c r="M1415" s="26">
        <v>12</v>
      </c>
      <c r="N1415" s="26">
        <v>8</v>
      </c>
      <c r="O1415" s="26">
        <v>0</v>
      </c>
      <c r="P1415" s="26">
        <f>IF(AND(IFERROR(INDEX(SP_Aktiv,MATCH(C1415,SP_Liste,0)),TRUE),IFERROR(INDEX(PK_Aktiv,MATCH(E1415,PK_Liste,0)),TRUE),IF(Filter!$L$5="Alle GeVo",TRUE,IF(Filter!$L$5="Nur BÜ-Schlüssel",ISNUMBER(MATCH(H1415,BUESchluessel,0)),IFERROR(INDEX(GV_Aktiv,MATCH(G1415,GV_Liste,0)),Filter!$H$18)))),1,0)</f>
        <v>1</v>
      </c>
    </row>
    <row r="1416" spans="1:16" x14ac:dyDescent="0.25">
      <c r="A1416" s="28">
        <v>46288</v>
      </c>
      <c r="B1416" s="7" t="s">
        <v>93</v>
      </c>
      <c r="C1416" s="7" t="s">
        <v>16</v>
      </c>
      <c r="D1416" s="7" t="s">
        <v>15</v>
      </c>
      <c r="E1416" s="7" t="s">
        <v>33</v>
      </c>
      <c r="F1416" s="7" t="s">
        <v>659</v>
      </c>
      <c r="G1416" s="7" t="s">
        <v>78</v>
      </c>
      <c r="H1416" s="26">
        <v>413</v>
      </c>
      <c r="I1416" s="26">
        <v>81</v>
      </c>
      <c r="J1416" s="26">
        <v>1</v>
      </c>
      <c r="K1416" s="26">
        <v>10</v>
      </c>
      <c r="L1416" s="26">
        <v>6</v>
      </c>
      <c r="M1416" s="26">
        <v>54</v>
      </c>
      <c r="N1416" s="26">
        <v>21</v>
      </c>
      <c r="O1416" s="26">
        <v>0</v>
      </c>
      <c r="P1416" s="26">
        <f>IF(AND(IFERROR(INDEX(SP_Aktiv,MATCH(C1416,SP_Liste,0)),TRUE),IFERROR(INDEX(PK_Aktiv,MATCH(E1416,PK_Liste,0)),TRUE),IF(Filter!$L$5="Alle GeVo",TRUE,IF(Filter!$L$5="Nur BÜ-Schlüssel",ISNUMBER(MATCH(H1416,BUESchluessel,0)),IFERROR(INDEX(GV_Aktiv,MATCH(G1416,GV_Liste,0)),Filter!$H$18)))),1,0)</f>
        <v>1</v>
      </c>
    </row>
    <row r="1417" spans="1:16" x14ac:dyDescent="0.25">
      <c r="A1417" s="28">
        <v>46288</v>
      </c>
      <c r="B1417" s="7" t="s">
        <v>93</v>
      </c>
      <c r="C1417" s="7" t="s">
        <v>16</v>
      </c>
      <c r="D1417" s="7" t="s">
        <v>15</v>
      </c>
      <c r="E1417" s="7" t="s">
        <v>69</v>
      </c>
      <c r="F1417" s="7" t="s">
        <v>628</v>
      </c>
      <c r="G1417" s="7" t="s">
        <v>75</v>
      </c>
      <c r="H1417" s="26">
        <v>108</v>
      </c>
      <c r="I1417" s="26">
        <v>8</v>
      </c>
      <c r="J1417" s="26">
        <v>0</v>
      </c>
      <c r="K1417" s="26">
        <v>0</v>
      </c>
      <c r="L1417" s="26">
        <v>0</v>
      </c>
      <c r="M1417" s="26">
        <v>1</v>
      </c>
      <c r="N1417" s="26">
        <v>7</v>
      </c>
      <c r="O1417" s="26">
        <v>0</v>
      </c>
      <c r="P1417" s="26">
        <f>IF(AND(IFERROR(INDEX(SP_Aktiv,MATCH(C1417,SP_Liste,0)),TRUE),IFERROR(INDEX(PK_Aktiv,MATCH(E1417,PK_Liste,0)),TRUE),IF(Filter!$L$5="Alle GeVo",TRUE,IF(Filter!$L$5="Nur BÜ-Schlüssel",ISNUMBER(MATCH(H1417,BUESchluessel,0)),IFERROR(INDEX(GV_Aktiv,MATCH(G1417,GV_Liste,0)),Filter!$H$18)))),1,0)</f>
        <v>0</v>
      </c>
    </row>
    <row r="1418" spans="1:16" x14ac:dyDescent="0.25">
      <c r="A1418" s="28">
        <v>46288</v>
      </c>
      <c r="B1418" s="7" t="s">
        <v>93</v>
      </c>
      <c r="C1418" s="7" t="s">
        <v>16</v>
      </c>
      <c r="D1418" s="7" t="s">
        <v>15</v>
      </c>
      <c r="E1418" s="7" t="s">
        <v>33</v>
      </c>
      <c r="F1418" s="7" t="s">
        <v>628</v>
      </c>
      <c r="G1418" s="7" t="s">
        <v>75</v>
      </c>
      <c r="H1418" s="26">
        <v>108</v>
      </c>
      <c r="I1418" s="26">
        <v>464</v>
      </c>
      <c r="J1418" s="26">
        <v>1</v>
      </c>
      <c r="K1418" s="26">
        <v>31</v>
      </c>
      <c r="L1418" s="26">
        <v>45</v>
      </c>
      <c r="M1418" s="26">
        <v>279</v>
      </c>
      <c r="N1418" s="26">
        <v>140</v>
      </c>
      <c r="O1418" s="26">
        <v>0</v>
      </c>
      <c r="P1418" s="26">
        <f>IF(AND(IFERROR(INDEX(SP_Aktiv,MATCH(C1418,SP_Liste,0)),TRUE),IFERROR(INDEX(PK_Aktiv,MATCH(E1418,PK_Liste,0)),TRUE),IF(Filter!$L$5="Alle GeVo",TRUE,IF(Filter!$L$5="Nur BÜ-Schlüssel",ISNUMBER(MATCH(H1418,BUESchluessel,0)),IFERROR(INDEX(GV_Aktiv,MATCH(G1418,GV_Liste,0)),Filter!$H$18)))),1,0)</f>
        <v>1</v>
      </c>
    </row>
    <row r="1419" spans="1:16" x14ac:dyDescent="0.25">
      <c r="A1419" s="28">
        <v>46288</v>
      </c>
      <c r="B1419" s="7" t="s">
        <v>93</v>
      </c>
      <c r="C1419" s="7" t="s">
        <v>16</v>
      </c>
      <c r="D1419" s="7" t="s">
        <v>15</v>
      </c>
      <c r="E1419" s="7" t="s">
        <v>33</v>
      </c>
      <c r="F1419" s="7" t="s">
        <v>561</v>
      </c>
      <c r="G1419" s="7" t="s">
        <v>77</v>
      </c>
      <c r="H1419" s="26">
        <v>401</v>
      </c>
      <c r="I1419" s="26">
        <v>90</v>
      </c>
      <c r="J1419" s="26">
        <v>78</v>
      </c>
      <c r="K1419" s="26">
        <v>2</v>
      </c>
      <c r="L1419" s="26">
        <v>78</v>
      </c>
      <c r="M1419" s="26">
        <v>1</v>
      </c>
      <c r="N1419" s="26">
        <v>11</v>
      </c>
      <c r="O1419" s="26">
        <v>0</v>
      </c>
      <c r="P1419" s="26">
        <f>IF(AND(IFERROR(INDEX(SP_Aktiv,MATCH(C1419,SP_Liste,0)),TRUE),IFERROR(INDEX(PK_Aktiv,MATCH(E1419,PK_Liste,0)),TRUE),IF(Filter!$L$5="Alle GeVo",TRUE,IF(Filter!$L$5="Nur BÜ-Schlüssel",ISNUMBER(MATCH(H1419,BUESchluessel,0)),IFERROR(INDEX(GV_Aktiv,MATCH(G1419,GV_Liste,0)),Filter!$H$18)))),1,0)</f>
        <v>1</v>
      </c>
    </row>
    <row r="1420" spans="1:16" x14ac:dyDescent="0.25">
      <c r="A1420" s="28">
        <v>46288</v>
      </c>
      <c r="B1420" s="7" t="s">
        <v>93</v>
      </c>
      <c r="C1420" s="7" t="s">
        <v>16</v>
      </c>
      <c r="D1420" s="7" t="s">
        <v>15</v>
      </c>
      <c r="E1420" s="7" t="s">
        <v>33</v>
      </c>
      <c r="F1420" s="7" t="s">
        <v>1028</v>
      </c>
      <c r="G1420" s="7" t="s">
        <v>1029</v>
      </c>
      <c r="H1420" s="26">
        <v>487</v>
      </c>
      <c r="I1420" s="26">
        <v>1</v>
      </c>
      <c r="J1420" s="26">
        <v>0</v>
      </c>
      <c r="K1420" s="26">
        <v>0</v>
      </c>
      <c r="L1420" s="26">
        <v>0</v>
      </c>
      <c r="M1420" s="26">
        <v>0</v>
      </c>
      <c r="N1420" s="26">
        <v>1</v>
      </c>
      <c r="O1420" s="26">
        <v>0</v>
      </c>
      <c r="P1420" s="26">
        <f>IF(AND(IFERROR(INDEX(SP_Aktiv,MATCH(C1420,SP_Liste,0)),TRUE),IFERROR(INDEX(PK_Aktiv,MATCH(E1420,PK_Liste,0)),TRUE),IF(Filter!$L$5="Alle GeVo",TRUE,IF(Filter!$L$5="Nur BÜ-Schlüssel",ISNUMBER(MATCH(H1420,BUESchluessel,0)),IFERROR(INDEX(GV_Aktiv,MATCH(G1420,GV_Liste,0)),Filter!$H$18)))),1,0)</f>
        <v>1</v>
      </c>
    </row>
    <row r="1421" spans="1:16" x14ac:dyDescent="0.25">
      <c r="A1421" s="28">
        <v>46288</v>
      </c>
      <c r="B1421" s="7" t="s">
        <v>93</v>
      </c>
      <c r="C1421" s="7" t="s">
        <v>16</v>
      </c>
      <c r="D1421" s="7" t="s">
        <v>15</v>
      </c>
      <c r="E1421" s="7" t="s">
        <v>33</v>
      </c>
      <c r="F1421" s="7" t="s">
        <v>656</v>
      </c>
      <c r="G1421" s="7" t="s">
        <v>557</v>
      </c>
      <c r="H1421" s="26">
        <v>158</v>
      </c>
      <c r="I1421" s="26">
        <v>3</v>
      </c>
      <c r="J1421" s="26">
        <v>0</v>
      </c>
      <c r="K1421" s="26">
        <v>2</v>
      </c>
      <c r="L1421" s="26">
        <v>0</v>
      </c>
      <c r="M1421" s="26">
        <v>1</v>
      </c>
      <c r="N1421" s="26">
        <v>2</v>
      </c>
      <c r="O1421" s="26">
        <v>0</v>
      </c>
      <c r="P1421" s="26">
        <f>IF(AND(IFERROR(INDEX(SP_Aktiv,MATCH(C1421,SP_Liste,0)),TRUE),IFERROR(INDEX(PK_Aktiv,MATCH(E1421,PK_Liste,0)),TRUE),IF(Filter!$L$5="Alle GeVo",TRUE,IF(Filter!$L$5="Nur BÜ-Schlüssel",ISNUMBER(MATCH(H1421,BUESchluessel,0)),IFERROR(INDEX(GV_Aktiv,MATCH(G1421,GV_Liste,0)),Filter!$H$18)))),1,0)</f>
        <v>1</v>
      </c>
    </row>
    <row r="1422" spans="1:16" x14ac:dyDescent="0.25">
      <c r="A1422" s="28">
        <v>46288</v>
      </c>
      <c r="B1422" s="7" t="s">
        <v>93</v>
      </c>
      <c r="C1422" s="7" t="s">
        <v>16</v>
      </c>
      <c r="D1422" s="7" t="s">
        <v>15</v>
      </c>
      <c r="E1422" s="7" t="s">
        <v>33</v>
      </c>
      <c r="F1422" s="7" t="s">
        <v>745</v>
      </c>
      <c r="G1422" s="7" t="s">
        <v>81</v>
      </c>
      <c r="H1422" s="26">
        <v>703</v>
      </c>
      <c r="I1422" s="26">
        <v>68</v>
      </c>
      <c r="J1422" s="26">
        <v>2</v>
      </c>
      <c r="K1422" s="26">
        <v>7</v>
      </c>
      <c r="L1422" s="26">
        <v>11</v>
      </c>
      <c r="M1422" s="26">
        <v>39</v>
      </c>
      <c r="N1422" s="26">
        <v>18</v>
      </c>
      <c r="O1422" s="26">
        <v>0</v>
      </c>
      <c r="P1422" s="26">
        <f>IF(AND(IFERROR(INDEX(SP_Aktiv,MATCH(C1422,SP_Liste,0)),TRUE),IFERROR(INDEX(PK_Aktiv,MATCH(E1422,PK_Liste,0)),TRUE),IF(Filter!$L$5="Alle GeVo",TRUE,IF(Filter!$L$5="Nur BÜ-Schlüssel",ISNUMBER(MATCH(H1422,BUESchluessel,0)),IFERROR(INDEX(GV_Aktiv,MATCH(G1422,GV_Liste,0)),Filter!$H$18)))),1,0)</f>
        <v>1</v>
      </c>
    </row>
    <row r="1423" spans="1:16" x14ac:dyDescent="0.25">
      <c r="A1423" s="28">
        <v>46288</v>
      </c>
      <c r="B1423" s="7" t="s">
        <v>93</v>
      </c>
      <c r="C1423" s="7" t="s">
        <v>16</v>
      </c>
      <c r="D1423" s="7" t="s">
        <v>15</v>
      </c>
      <c r="E1423" s="7" t="s">
        <v>33</v>
      </c>
      <c r="F1423" s="7" t="s">
        <v>712</v>
      </c>
      <c r="G1423" s="7" t="s">
        <v>713</v>
      </c>
      <c r="H1423" s="26">
        <v>716</v>
      </c>
      <c r="I1423" s="26">
        <v>21</v>
      </c>
      <c r="J1423" s="26">
        <v>0</v>
      </c>
      <c r="K1423" s="26">
        <v>9</v>
      </c>
      <c r="L1423" s="26">
        <v>0</v>
      </c>
      <c r="M1423" s="26">
        <v>15</v>
      </c>
      <c r="N1423" s="26">
        <v>6</v>
      </c>
      <c r="O1423" s="26">
        <v>0</v>
      </c>
      <c r="P1423" s="26">
        <f>IF(AND(IFERROR(INDEX(SP_Aktiv,MATCH(C1423,SP_Liste,0)),TRUE),IFERROR(INDEX(PK_Aktiv,MATCH(E1423,PK_Liste,0)),TRUE),IF(Filter!$L$5="Alle GeVo",TRUE,IF(Filter!$L$5="Nur BÜ-Schlüssel",ISNUMBER(MATCH(H1423,BUESchluessel,0)),IFERROR(INDEX(GV_Aktiv,MATCH(G1423,GV_Liste,0)),Filter!$H$18)))),1,0)</f>
        <v>1</v>
      </c>
    </row>
    <row r="1424" spans="1:16" x14ac:dyDescent="0.25">
      <c r="A1424" s="28">
        <v>46288</v>
      </c>
      <c r="B1424" s="7" t="s">
        <v>93</v>
      </c>
      <c r="C1424" s="7" t="s">
        <v>16</v>
      </c>
      <c r="D1424" s="7" t="s">
        <v>15</v>
      </c>
      <c r="E1424" s="7" t="s">
        <v>33</v>
      </c>
      <c r="F1424" s="7" t="s">
        <v>660</v>
      </c>
      <c r="G1424" s="7" t="s">
        <v>615</v>
      </c>
      <c r="H1424" s="26">
        <v>399</v>
      </c>
      <c r="I1424" s="26">
        <v>1</v>
      </c>
      <c r="J1424" s="26">
        <v>0</v>
      </c>
      <c r="K1424" s="26">
        <v>1</v>
      </c>
      <c r="L1424" s="26">
        <v>0</v>
      </c>
      <c r="M1424" s="26">
        <v>1</v>
      </c>
      <c r="N1424" s="26">
        <v>0</v>
      </c>
      <c r="O1424" s="26">
        <v>0</v>
      </c>
      <c r="P1424" s="26">
        <f>IF(AND(IFERROR(INDEX(SP_Aktiv,MATCH(C1424,SP_Liste,0)),TRUE),IFERROR(INDEX(PK_Aktiv,MATCH(E1424,PK_Liste,0)),TRUE),IF(Filter!$L$5="Alle GeVo",TRUE,IF(Filter!$L$5="Nur BÜ-Schlüssel",ISNUMBER(MATCH(H1424,BUESchluessel,0)),IFERROR(INDEX(GV_Aktiv,MATCH(G1424,GV_Liste,0)),Filter!$H$18)))),1,0)</f>
        <v>1</v>
      </c>
    </row>
    <row r="1425" spans="1:16" x14ac:dyDescent="0.25">
      <c r="A1425" s="28">
        <v>46288</v>
      </c>
      <c r="B1425" s="7" t="s">
        <v>93</v>
      </c>
      <c r="C1425" s="7" t="s">
        <v>16</v>
      </c>
      <c r="D1425" s="7" t="s">
        <v>15</v>
      </c>
      <c r="E1425" s="7" t="s">
        <v>33</v>
      </c>
      <c r="F1425" s="7" t="s">
        <v>810</v>
      </c>
      <c r="G1425" s="7" t="s">
        <v>811</v>
      </c>
      <c r="H1425" s="26">
        <v>181</v>
      </c>
      <c r="I1425" s="26">
        <v>2</v>
      </c>
      <c r="J1425" s="26">
        <v>0</v>
      </c>
      <c r="K1425" s="26">
        <v>1</v>
      </c>
      <c r="L1425" s="26">
        <v>1</v>
      </c>
      <c r="M1425" s="26">
        <v>1</v>
      </c>
      <c r="N1425" s="26">
        <v>0</v>
      </c>
      <c r="O1425" s="26">
        <v>0</v>
      </c>
      <c r="P1425" s="26">
        <f>IF(AND(IFERROR(INDEX(SP_Aktiv,MATCH(C1425,SP_Liste,0)),TRUE),IFERROR(INDEX(PK_Aktiv,MATCH(E1425,PK_Liste,0)),TRUE),IF(Filter!$L$5="Alle GeVo",TRUE,IF(Filter!$L$5="Nur BÜ-Schlüssel",ISNUMBER(MATCH(H1425,BUESchluessel,0)),IFERROR(INDEX(GV_Aktiv,MATCH(G1425,GV_Liste,0)),Filter!$H$18)))),1,0)</f>
        <v>1</v>
      </c>
    </row>
    <row r="1426" spans="1:16" x14ac:dyDescent="0.25">
      <c r="A1426" s="28">
        <v>46288</v>
      </c>
      <c r="B1426" s="7" t="s">
        <v>93</v>
      </c>
      <c r="C1426" s="7" t="s">
        <v>16</v>
      </c>
      <c r="D1426" s="7" t="s">
        <v>15</v>
      </c>
      <c r="E1426" s="7" t="s">
        <v>33</v>
      </c>
      <c r="F1426" s="7" t="s">
        <v>586</v>
      </c>
      <c r="G1426" s="7" t="s">
        <v>587</v>
      </c>
      <c r="H1426" s="26">
        <v>130</v>
      </c>
      <c r="I1426" s="26">
        <v>2</v>
      </c>
      <c r="J1426" s="26">
        <v>0</v>
      </c>
      <c r="K1426" s="26">
        <v>2</v>
      </c>
      <c r="L1426" s="26">
        <v>0</v>
      </c>
      <c r="M1426" s="26">
        <v>2</v>
      </c>
      <c r="N1426" s="26">
        <v>0</v>
      </c>
      <c r="O1426" s="26">
        <v>0</v>
      </c>
      <c r="P1426" s="26">
        <f>IF(AND(IFERROR(INDEX(SP_Aktiv,MATCH(C1426,SP_Liste,0)),TRUE),IFERROR(INDEX(PK_Aktiv,MATCH(E1426,PK_Liste,0)),TRUE),IF(Filter!$L$5="Alle GeVo",TRUE,IF(Filter!$L$5="Nur BÜ-Schlüssel",ISNUMBER(MATCH(H1426,BUESchluessel,0)),IFERROR(INDEX(GV_Aktiv,MATCH(G1426,GV_Liste,0)),Filter!$H$18)))),1,0)</f>
        <v>1</v>
      </c>
    </row>
    <row r="1427" spans="1:16" x14ac:dyDescent="0.25">
      <c r="A1427" s="28">
        <v>46288</v>
      </c>
      <c r="B1427" s="7" t="s">
        <v>93</v>
      </c>
      <c r="C1427" s="7" t="s">
        <v>16</v>
      </c>
      <c r="D1427" s="7" t="s">
        <v>15</v>
      </c>
      <c r="E1427" s="7" t="s">
        <v>33</v>
      </c>
      <c r="F1427" s="7" t="s">
        <v>865</v>
      </c>
      <c r="G1427" s="7" t="s">
        <v>866</v>
      </c>
      <c r="H1427" s="26">
        <v>639</v>
      </c>
      <c r="I1427" s="26">
        <v>1</v>
      </c>
      <c r="J1427" s="26">
        <v>0</v>
      </c>
      <c r="K1427" s="26">
        <v>0</v>
      </c>
      <c r="L1427" s="26">
        <v>0</v>
      </c>
      <c r="M1427" s="26">
        <v>1</v>
      </c>
      <c r="N1427" s="26">
        <v>0</v>
      </c>
      <c r="O1427" s="26">
        <v>0</v>
      </c>
      <c r="P1427" s="26">
        <f>IF(AND(IFERROR(INDEX(SP_Aktiv,MATCH(C1427,SP_Liste,0)),TRUE),IFERROR(INDEX(PK_Aktiv,MATCH(E1427,PK_Liste,0)),TRUE),IF(Filter!$L$5="Alle GeVo",TRUE,IF(Filter!$L$5="Nur BÜ-Schlüssel",ISNUMBER(MATCH(H1427,BUESchluessel,0)),IFERROR(INDEX(GV_Aktiv,MATCH(G1427,GV_Liste,0)),Filter!$H$18)))),1,0)</f>
        <v>1</v>
      </c>
    </row>
    <row r="1428" spans="1:16" x14ac:dyDescent="0.25">
      <c r="A1428" s="28">
        <v>46288</v>
      </c>
      <c r="B1428" s="7" t="s">
        <v>93</v>
      </c>
      <c r="C1428" s="7" t="s">
        <v>16</v>
      </c>
      <c r="D1428" s="7" t="s">
        <v>15</v>
      </c>
      <c r="E1428" s="7" t="s">
        <v>33</v>
      </c>
      <c r="F1428" s="7" t="s">
        <v>708</v>
      </c>
      <c r="G1428" s="7" t="s">
        <v>709</v>
      </c>
      <c r="H1428" s="26">
        <v>30</v>
      </c>
      <c r="I1428" s="26">
        <v>6</v>
      </c>
      <c r="J1428" s="26">
        <v>0</v>
      </c>
      <c r="K1428" s="26">
        <v>0</v>
      </c>
      <c r="L1428" s="26">
        <v>1</v>
      </c>
      <c r="M1428" s="26">
        <v>1</v>
      </c>
      <c r="N1428" s="26">
        <v>4</v>
      </c>
      <c r="O1428" s="26">
        <v>0</v>
      </c>
      <c r="P1428" s="26">
        <f>IF(AND(IFERROR(INDEX(SP_Aktiv,MATCH(C1428,SP_Liste,0)),TRUE),IFERROR(INDEX(PK_Aktiv,MATCH(E1428,PK_Liste,0)),TRUE),IF(Filter!$L$5="Alle GeVo",TRUE,IF(Filter!$L$5="Nur BÜ-Schlüssel",ISNUMBER(MATCH(H1428,BUESchluessel,0)),IFERROR(INDEX(GV_Aktiv,MATCH(G1428,GV_Liste,0)),Filter!$H$18)))),1,0)</f>
        <v>1</v>
      </c>
    </row>
    <row r="1429" spans="1:16" x14ac:dyDescent="0.25">
      <c r="A1429" s="28">
        <v>46288</v>
      </c>
      <c r="B1429" s="7" t="s">
        <v>93</v>
      </c>
      <c r="C1429" s="7" t="s">
        <v>16</v>
      </c>
      <c r="D1429" s="7" t="s">
        <v>15</v>
      </c>
      <c r="E1429" s="7" t="s">
        <v>33</v>
      </c>
      <c r="F1429" s="7" t="s">
        <v>874</v>
      </c>
      <c r="G1429" s="7" t="s">
        <v>875</v>
      </c>
      <c r="H1429" s="26">
        <v>467</v>
      </c>
      <c r="I1429" s="26">
        <v>2</v>
      </c>
      <c r="J1429" s="26">
        <v>2</v>
      </c>
      <c r="K1429" s="26">
        <v>0</v>
      </c>
      <c r="L1429" s="26">
        <v>2</v>
      </c>
      <c r="M1429" s="26">
        <v>0</v>
      </c>
      <c r="N1429" s="26">
        <v>0</v>
      </c>
      <c r="O1429" s="26">
        <v>0</v>
      </c>
      <c r="P1429" s="26">
        <f>IF(AND(IFERROR(INDEX(SP_Aktiv,MATCH(C1429,SP_Liste,0)),TRUE),IFERROR(INDEX(PK_Aktiv,MATCH(E1429,PK_Liste,0)),TRUE),IF(Filter!$L$5="Alle GeVo",TRUE,IF(Filter!$L$5="Nur BÜ-Schlüssel",ISNUMBER(MATCH(H1429,BUESchluessel,0)),IFERROR(INDEX(GV_Aktiv,MATCH(G1429,GV_Liste,0)),Filter!$H$18)))),1,0)</f>
        <v>1</v>
      </c>
    </row>
    <row r="1430" spans="1:16" x14ac:dyDescent="0.25">
      <c r="A1430" s="28">
        <v>46288</v>
      </c>
      <c r="B1430" s="7" t="s">
        <v>93</v>
      </c>
      <c r="C1430" s="7" t="s">
        <v>16</v>
      </c>
      <c r="D1430" s="7" t="s">
        <v>15</v>
      </c>
      <c r="E1430" s="7" t="s">
        <v>33</v>
      </c>
      <c r="F1430" s="7" t="s">
        <v>588</v>
      </c>
      <c r="G1430" s="7" t="s">
        <v>529</v>
      </c>
      <c r="H1430" s="26">
        <v>97</v>
      </c>
      <c r="I1430" s="26">
        <v>3</v>
      </c>
      <c r="J1430" s="26">
        <v>0</v>
      </c>
      <c r="K1430" s="26">
        <v>0</v>
      </c>
      <c r="L1430" s="26">
        <v>1</v>
      </c>
      <c r="M1430" s="26">
        <v>0</v>
      </c>
      <c r="N1430" s="26">
        <v>2</v>
      </c>
      <c r="O1430" s="26">
        <v>0</v>
      </c>
      <c r="P1430" s="26">
        <f>IF(AND(IFERROR(INDEX(SP_Aktiv,MATCH(C1430,SP_Liste,0)),TRUE),IFERROR(INDEX(PK_Aktiv,MATCH(E1430,PK_Liste,0)),TRUE),IF(Filter!$L$5="Alle GeVo",TRUE,IF(Filter!$L$5="Nur BÜ-Schlüssel",ISNUMBER(MATCH(H1430,BUESchluessel,0)),IFERROR(INDEX(GV_Aktiv,MATCH(G1430,GV_Liste,0)),Filter!$H$18)))),1,0)</f>
        <v>1</v>
      </c>
    </row>
    <row r="1431" spans="1:16" x14ac:dyDescent="0.25">
      <c r="A1431" s="28">
        <v>46288</v>
      </c>
      <c r="B1431" s="7" t="s">
        <v>93</v>
      </c>
      <c r="C1431" s="7" t="s">
        <v>16</v>
      </c>
      <c r="D1431" s="7" t="s">
        <v>15</v>
      </c>
      <c r="E1431" s="7" t="s">
        <v>33</v>
      </c>
      <c r="F1431" s="7" t="s">
        <v>499</v>
      </c>
      <c r="G1431" s="7" t="s">
        <v>72</v>
      </c>
      <c r="H1431" s="26">
        <v>39</v>
      </c>
      <c r="I1431" s="26">
        <v>4</v>
      </c>
      <c r="J1431" s="26">
        <v>1</v>
      </c>
      <c r="K1431" s="26">
        <v>2</v>
      </c>
      <c r="L1431" s="26">
        <v>1</v>
      </c>
      <c r="M1431" s="26">
        <v>0</v>
      </c>
      <c r="N1431" s="26">
        <v>3</v>
      </c>
      <c r="O1431" s="26">
        <v>0</v>
      </c>
      <c r="P1431" s="26">
        <f>IF(AND(IFERROR(INDEX(SP_Aktiv,MATCH(C1431,SP_Liste,0)),TRUE),IFERROR(INDEX(PK_Aktiv,MATCH(E1431,PK_Liste,0)),TRUE),IF(Filter!$L$5="Alle GeVo",TRUE,IF(Filter!$L$5="Nur BÜ-Schlüssel",ISNUMBER(MATCH(H1431,BUESchluessel,0)),IFERROR(INDEX(GV_Aktiv,MATCH(G1431,GV_Liste,0)),Filter!$H$18)))),1,0)</f>
        <v>1</v>
      </c>
    </row>
    <row r="1432" spans="1:16" x14ac:dyDescent="0.25">
      <c r="A1432" s="28">
        <v>46288</v>
      </c>
      <c r="B1432" s="7" t="s">
        <v>93</v>
      </c>
      <c r="C1432" s="7" t="s">
        <v>16</v>
      </c>
      <c r="D1432" s="7" t="s">
        <v>15</v>
      </c>
      <c r="E1432" s="7" t="s">
        <v>33</v>
      </c>
      <c r="F1432" s="7" t="s">
        <v>975</v>
      </c>
      <c r="G1432" s="7" t="s">
        <v>902</v>
      </c>
      <c r="H1432" s="26">
        <v>420</v>
      </c>
      <c r="I1432" s="26">
        <v>1</v>
      </c>
      <c r="J1432" s="26">
        <v>0</v>
      </c>
      <c r="K1432" s="26">
        <v>0</v>
      </c>
      <c r="L1432" s="26">
        <v>0</v>
      </c>
      <c r="M1432" s="26">
        <v>1</v>
      </c>
      <c r="N1432" s="26">
        <v>0</v>
      </c>
      <c r="O1432" s="26">
        <v>0</v>
      </c>
      <c r="P1432" s="26">
        <f>IF(AND(IFERROR(INDEX(SP_Aktiv,MATCH(C1432,SP_Liste,0)),TRUE),IFERROR(INDEX(PK_Aktiv,MATCH(E1432,PK_Liste,0)),TRUE),IF(Filter!$L$5="Alle GeVo",TRUE,IF(Filter!$L$5="Nur BÜ-Schlüssel",ISNUMBER(MATCH(H1432,BUESchluessel,0)),IFERROR(INDEX(GV_Aktiv,MATCH(G1432,GV_Liste,0)),Filter!$H$18)))),1,0)</f>
        <v>1</v>
      </c>
    </row>
    <row r="1433" spans="1:16" x14ac:dyDescent="0.25">
      <c r="A1433" s="28">
        <v>46288</v>
      </c>
      <c r="B1433" s="7" t="s">
        <v>93</v>
      </c>
      <c r="C1433" s="7" t="s">
        <v>16</v>
      </c>
      <c r="D1433" s="7" t="s">
        <v>15</v>
      </c>
      <c r="E1433" s="7" t="s">
        <v>65</v>
      </c>
      <c r="F1433" s="7" t="s">
        <v>628</v>
      </c>
      <c r="G1433" s="7" t="s">
        <v>75</v>
      </c>
      <c r="H1433" s="26">
        <v>108</v>
      </c>
      <c r="I1433" s="26">
        <v>1</v>
      </c>
      <c r="J1433" s="26">
        <v>0</v>
      </c>
      <c r="K1433" s="26">
        <v>0</v>
      </c>
      <c r="L1433" s="26">
        <v>0</v>
      </c>
      <c r="M1433" s="26">
        <v>0</v>
      </c>
      <c r="N1433" s="26">
        <v>1</v>
      </c>
      <c r="O1433" s="26">
        <v>0</v>
      </c>
      <c r="P1433" s="26">
        <f>IF(AND(IFERROR(INDEX(SP_Aktiv,MATCH(C1433,SP_Liste,0)),TRUE),IFERROR(INDEX(PK_Aktiv,MATCH(E1433,PK_Liste,0)),TRUE),IF(Filter!$L$5="Alle GeVo",TRUE,IF(Filter!$L$5="Nur BÜ-Schlüssel",ISNUMBER(MATCH(H1433,BUESchluessel,0)),IFERROR(INDEX(GV_Aktiv,MATCH(G1433,GV_Liste,0)),Filter!$H$18)))),1,0)</f>
        <v>0</v>
      </c>
    </row>
    <row r="1434" spans="1:16" x14ac:dyDescent="0.25">
      <c r="A1434" s="28">
        <v>46288</v>
      </c>
      <c r="B1434" s="7" t="s">
        <v>93</v>
      </c>
      <c r="C1434" s="7" t="s">
        <v>16</v>
      </c>
      <c r="D1434" s="7" t="s">
        <v>15</v>
      </c>
      <c r="E1434" s="7" t="s">
        <v>33</v>
      </c>
      <c r="F1434" s="7" t="s">
        <v>1033</v>
      </c>
      <c r="G1434" s="7" t="s">
        <v>1034</v>
      </c>
      <c r="H1434" s="26">
        <v>652</v>
      </c>
      <c r="I1434" s="26">
        <v>2</v>
      </c>
      <c r="J1434" s="26">
        <v>0</v>
      </c>
      <c r="K1434" s="26">
        <v>0</v>
      </c>
      <c r="L1434" s="26">
        <v>0</v>
      </c>
      <c r="M1434" s="26">
        <v>0</v>
      </c>
      <c r="N1434" s="26">
        <v>2</v>
      </c>
      <c r="O1434" s="26">
        <v>0</v>
      </c>
      <c r="P1434" s="26">
        <f>IF(AND(IFERROR(INDEX(SP_Aktiv,MATCH(C1434,SP_Liste,0)),TRUE),IFERROR(INDEX(PK_Aktiv,MATCH(E1434,PK_Liste,0)),TRUE),IF(Filter!$L$5="Alle GeVo",TRUE,IF(Filter!$L$5="Nur BÜ-Schlüssel",ISNUMBER(MATCH(H1434,BUESchluessel,0)),IFERROR(INDEX(GV_Aktiv,MATCH(G1434,GV_Liste,0)),Filter!$H$18)))),1,0)</f>
        <v>1</v>
      </c>
    </row>
    <row r="1435" spans="1:16" x14ac:dyDescent="0.25">
      <c r="A1435" s="28">
        <v>46288</v>
      </c>
      <c r="B1435" s="7" t="s">
        <v>93</v>
      </c>
      <c r="C1435" s="7" t="s">
        <v>16</v>
      </c>
      <c r="D1435" s="7" t="s">
        <v>15</v>
      </c>
      <c r="E1435" s="7" t="s">
        <v>65</v>
      </c>
      <c r="F1435" s="7" t="s">
        <v>561</v>
      </c>
      <c r="G1435" s="7" t="s">
        <v>77</v>
      </c>
      <c r="H1435" s="26">
        <v>401</v>
      </c>
      <c r="I1435" s="26">
        <v>1</v>
      </c>
      <c r="J1435" s="26">
        <v>0</v>
      </c>
      <c r="K1435" s="26">
        <v>0</v>
      </c>
      <c r="L1435" s="26">
        <v>0</v>
      </c>
      <c r="M1435" s="26">
        <v>1</v>
      </c>
      <c r="N1435" s="26">
        <v>0</v>
      </c>
      <c r="O1435" s="26">
        <v>0</v>
      </c>
      <c r="P1435" s="26">
        <f>IF(AND(IFERROR(INDEX(SP_Aktiv,MATCH(C1435,SP_Liste,0)),TRUE),IFERROR(INDEX(PK_Aktiv,MATCH(E1435,PK_Liste,0)),TRUE),IF(Filter!$L$5="Alle GeVo",TRUE,IF(Filter!$L$5="Nur BÜ-Schlüssel",ISNUMBER(MATCH(H1435,BUESchluessel,0)),IFERROR(INDEX(GV_Aktiv,MATCH(G1435,GV_Liste,0)),Filter!$H$18)))),1,0)</f>
        <v>0</v>
      </c>
    </row>
    <row r="1436" spans="1:16" x14ac:dyDescent="0.25">
      <c r="A1436" s="28">
        <v>46288</v>
      </c>
      <c r="B1436" s="7" t="s">
        <v>93</v>
      </c>
      <c r="C1436" s="7" t="s">
        <v>16</v>
      </c>
      <c r="D1436" s="7" t="s">
        <v>15</v>
      </c>
      <c r="E1436" s="7" t="s">
        <v>33</v>
      </c>
      <c r="F1436" s="7" t="s">
        <v>724</v>
      </c>
      <c r="G1436" s="7" t="s">
        <v>73</v>
      </c>
      <c r="H1436" s="26">
        <v>40</v>
      </c>
      <c r="I1436" s="26">
        <v>2</v>
      </c>
      <c r="J1436" s="26">
        <v>0</v>
      </c>
      <c r="K1436" s="26">
        <v>0</v>
      </c>
      <c r="L1436" s="26">
        <v>1</v>
      </c>
      <c r="M1436" s="26">
        <v>1</v>
      </c>
      <c r="N1436" s="26">
        <v>0</v>
      </c>
      <c r="O1436" s="26">
        <v>0</v>
      </c>
      <c r="P1436" s="26">
        <f>IF(AND(IFERROR(INDEX(SP_Aktiv,MATCH(C1436,SP_Liste,0)),TRUE),IFERROR(INDEX(PK_Aktiv,MATCH(E1436,PK_Liste,0)),TRUE),IF(Filter!$L$5="Alle GeVo",TRUE,IF(Filter!$L$5="Nur BÜ-Schlüssel",ISNUMBER(MATCH(H1436,BUESchluessel,0)),IFERROR(INDEX(GV_Aktiv,MATCH(G1436,GV_Liste,0)),Filter!$H$18)))),1,0)</f>
        <v>1</v>
      </c>
    </row>
    <row r="1437" spans="1:16" x14ac:dyDescent="0.25">
      <c r="A1437" s="28">
        <v>46288</v>
      </c>
      <c r="B1437" s="7" t="s">
        <v>93</v>
      </c>
      <c r="C1437" s="7" t="s">
        <v>16</v>
      </c>
      <c r="D1437" s="7" t="s">
        <v>15</v>
      </c>
      <c r="E1437" s="7" t="s">
        <v>65</v>
      </c>
      <c r="F1437" s="7" t="s">
        <v>745</v>
      </c>
      <c r="G1437" s="7" t="s">
        <v>81</v>
      </c>
      <c r="H1437" s="26">
        <v>703</v>
      </c>
      <c r="I1437" s="26">
        <v>1</v>
      </c>
      <c r="J1437" s="26">
        <v>0</v>
      </c>
      <c r="K1437" s="26">
        <v>0</v>
      </c>
      <c r="L1437" s="26">
        <v>0</v>
      </c>
      <c r="M1437" s="26">
        <v>1</v>
      </c>
      <c r="N1437" s="26">
        <v>0</v>
      </c>
      <c r="O1437" s="26">
        <v>0</v>
      </c>
      <c r="P1437" s="26">
        <f>IF(AND(IFERROR(INDEX(SP_Aktiv,MATCH(C1437,SP_Liste,0)),TRUE),IFERROR(INDEX(PK_Aktiv,MATCH(E1437,PK_Liste,0)),TRUE),IF(Filter!$L$5="Alle GeVo",TRUE,IF(Filter!$L$5="Nur BÜ-Schlüssel",ISNUMBER(MATCH(H1437,BUESchluessel,0)),IFERROR(INDEX(GV_Aktiv,MATCH(G1437,GV_Liste,0)),Filter!$H$18)))),1,0)</f>
        <v>0</v>
      </c>
    </row>
    <row r="1438" spans="1:16" x14ac:dyDescent="0.25">
      <c r="A1438" s="28">
        <v>46288</v>
      </c>
      <c r="B1438" s="7" t="s">
        <v>93</v>
      </c>
      <c r="C1438" s="7" t="s">
        <v>16</v>
      </c>
      <c r="D1438" s="7" t="s">
        <v>15</v>
      </c>
      <c r="E1438" s="7" t="s">
        <v>33</v>
      </c>
      <c r="F1438" s="7" t="s">
        <v>1037</v>
      </c>
      <c r="G1438" s="7" t="s">
        <v>1018</v>
      </c>
      <c r="H1438" s="26">
        <v>702</v>
      </c>
      <c r="I1438" s="26">
        <v>2</v>
      </c>
      <c r="J1438" s="26">
        <v>0</v>
      </c>
      <c r="K1438" s="26">
        <v>0</v>
      </c>
      <c r="L1438" s="26">
        <v>0</v>
      </c>
      <c r="M1438" s="26">
        <v>0</v>
      </c>
      <c r="N1438" s="26">
        <v>2</v>
      </c>
      <c r="O1438" s="26">
        <v>0</v>
      </c>
      <c r="P1438" s="26">
        <f>IF(AND(IFERROR(INDEX(SP_Aktiv,MATCH(C1438,SP_Liste,0)),TRUE),IFERROR(INDEX(PK_Aktiv,MATCH(E1438,PK_Liste,0)),TRUE),IF(Filter!$L$5="Alle GeVo",TRUE,IF(Filter!$L$5="Nur BÜ-Schlüssel",ISNUMBER(MATCH(H1438,BUESchluessel,0)),IFERROR(INDEX(GV_Aktiv,MATCH(G1438,GV_Liste,0)),Filter!$H$18)))),1,0)</f>
        <v>1</v>
      </c>
    </row>
    <row r="1439" spans="1:16" x14ac:dyDescent="0.25">
      <c r="A1439" s="28">
        <v>46288</v>
      </c>
      <c r="B1439" s="7" t="s">
        <v>93</v>
      </c>
      <c r="C1439" s="7" t="s">
        <v>16</v>
      </c>
      <c r="D1439" s="7" t="s">
        <v>15</v>
      </c>
      <c r="E1439" s="7" t="s">
        <v>69</v>
      </c>
      <c r="F1439" s="7" t="s">
        <v>712</v>
      </c>
      <c r="G1439" s="7" t="s">
        <v>713</v>
      </c>
      <c r="H1439" s="26">
        <v>716</v>
      </c>
      <c r="I1439" s="26">
        <v>1</v>
      </c>
      <c r="J1439" s="26">
        <v>0</v>
      </c>
      <c r="K1439" s="26">
        <v>0</v>
      </c>
      <c r="L1439" s="26">
        <v>0</v>
      </c>
      <c r="M1439" s="26">
        <v>0</v>
      </c>
      <c r="N1439" s="26">
        <v>1</v>
      </c>
      <c r="O1439" s="26">
        <v>0</v>
      </c>
      <c r="P1439" s="26">
        <f>IF(AND(IFERROR(INDEX(SP_Aktiv,MATCH(C1439,SP_Liste,0)),TRUE),IFERROR(INDEX(PK_Aktiv,MATCH(E1439,PK_Liste,0)),TRUE),IF(Filter!$L$5="Alle GeVo",TRUE,IF(Filter!$L$5="Nur BÜ-Schlüssel",ISNUMBER(MATCH(H1439,BUESchluessel,0)),IFERROR(INDEX(GV_Aktiv,MATCH(G1439,GV_Liste,0)),Filter!$H$18)))),1,0)</f>
        <v>0</v>
      </c>
    </row>
    <row r="1440" spans="1:16" x14ac:dyDescent="0.25">
      <c r="A1440" s="28">
        <v>46288</v>
      </c>
      <c r="B1440" s="7" t="s">
        <v>93</v>
      </c>
      <c r="C1440" s="7" t="s">
        <v>16</v>
      </c>
      <c r="D1440" s="7" t="s">
        <v>15</v>
      </c>
      <c r="E1440" s="7" t="s">
        <v>69</v>
      </c>
      <c r="F1440" s="7" t="s">
        <v>708</v>
      </c>
      <c r="G1440" s="7" t="s">
        <v>709</v>
      </c>
      <c r="H1440" s="26">
        <v>30</v>
      </c>
      <c r="I1440" s="26">
        <v>1</v>
      </c>
      <c r="J1440" s="26">
        <v>0</v>
      </c>
      <c r="K1440" s="26">
        <v>3</v>
      </c>
      <c r="L1440" s="26">
        <v>0</v>
      </c>
      <c r="M1440" s="26">
        <v>0</v>
      </c>
      <c r="N1440" s="26">
        <v>1</v>
      </c>
      <c r="O1440" s="26">
        <v>0</v>
      </c>
      <c r="P1440" s="26">
        <f>IF(AND(IFERROR(INDEX(SP_Aktiv,MATCH(C1440,SP_Liste,0)),TRUE),IFERROR(INDEX(PK_Aktiv,MATCH(E1440,PK_Liste,0)),TRUE),IF(Filter!$L$5="Alle GeVo",TRUE,IF(Filter!$L$5="Nur BÜ-Schlüssel",ISNUMBER(MATCH(H1440,BUESchluessel,0)),IFERROR(INDEX(GV_Aktiv,MATCH(G1440,GV_Liste,0)),Filter!$H$18)))),1,0)</f>
        <v>0</v>
      </c>
    </row>
    <row r="1441" spans="1:16" x14ac:dyDescent="0.25">
      <c r="A1441" s="28">
        <v>46288</v>
      </c>
      <c r="B1441" s="7" t="s">
        <v>93</v>
      </c>
      <c r="C1441" s="7" t="s">
        <v>16</v>
      </c>
      <c r="D1441" s="7" t="s">
        <v>15</v>
      </c>
      <c r="E1441" s="7" t="s">
        <v>67</v>
      </c>
      <c r="F1441" s="7" t="s">
        <v>628</v>
      </c>
      <c r="G1441" s="7" t="s">
        <v>75</v>
      </c>
      <c r="H1441" s="26">
        <v>108</v>
      </c>
      <c r="I1441" s="26">
        <v>2</v>
      </c>
      <c r="J1441" s="26">
        <v>2</v>
      </c>
      <c r="K1441" s="26">
        <v>0</v>
      </c>
      <c r="L1441" s="26">
        <v>0</v>
      </c>
      <c r="M1441" s="26">
        <v>2</v>
      </c>
      <c r="N1441" s="26">
        <v>0</v>
      </c>
      <c r="O1441" s="26">
        <v>0</v>
      </c>
      <c r="P1441" s="26">
        <f>IF(AND(IFERROR(INDEX(SP_Aktiv,MATCH(C1441,SP_Liste,0)),TRUE),IFERROR(INDEX(PK_Aktiv,MATCH(E1441,PK_Liste,0)),TRUE),IF(Filter!$L$5="Alle GeVo",TRUE,IF(Filter!$L$5="Nur BÜ-Schlüssel",ISNUMBER(MATCH(H1441,BUESchluessel,0)),IFERROR(INDEX(GV_Aktiv,MATCH(G1441,GV_Liste,0)),Filter!$H$18)))),1,0)</f>
        <v>0</v>
      </c>
    </row>
    <row r="1442" spans="1:16" x14ac:dyDescent="0.25">
      <c r="A1442" s="28">
        <v>46288</v>
      </c>
      <c r="B1442" s="7" t="s">
        <v>93</v>
      </c>
      <c r="C1442" s="7" t="s">
        <v>16</v>
      </c>
      <c r="D1442" s="7" t="s">
        <v>15</v>
      </c>
      <c r="E1442" s="7" t="s">
        <v>66</v>
      </c>
      <c r="F1442" s="7" t="s">
        <v>1023</v>
      </c>
      <c r="G1442" s="7" t="s">
        <v>596</v>
      </c>
      <c r="H1442" s="26">
        <v>98</v>
      </c>
      <c r="I1442" s="26">
        <v>1</v>
      </c>
      <c r="J1442" s="26">
        <v>1</v>
      </c>
      <c r="K1442" s="26">
        <v>0</v>
      </c>
      <c r="L1442" s="26">
        <v>0</v>
      </c>
      <c r="M1442" s="26">
        <v>1</v>
      </c>
      <c r="N1442" s="26">
        <v>0</v>
      </c>
      <c r="O1442" s="26">
        <v>0</v>
      </c>
      <c r="P1442" s="26">
        <f>IF(AND(IFERROR(INDEX(SP_Aktiv,MATCH(C1442,SP_Liste,0)),TRUE),IFERROR(INDEX(PK_Aktiv,MATCH(E1442,PK_Liste,0)),TRUE),IF(Filter!$L$5="Alle GeVo",TRUE,IF(Filter!$L$5="Nur BÜ-Schlüssel",ISNUMBER(MATCH(H1442,BUESchluessel,0)),IFERROR(INDEX(GV_Aktiv,MATCH(G1442,GV_Liste,0)),Filter!$H$18)))),1,0)</f>
        <v>0</v>
      </c>
    </row>
    <row r="1443" spans="1:16" x14ac:dyDescent="0.25">
      <c r="A1443" s="28">
        <v>46288</v>
      </c>
      <c r="B1443" s="7" t="s">
        <v>93</v>
      </c>
      <c r="C1443" s="7" t="s">
        <v>16</v>
      </c>
      <c r="D1443" s="7" t="s">
        <v>15</v>
      </c>
      <c r="E1443" s="7" t="s">
        <v>66</v>
      </c>
      <c r="F1443" s="7" t="s">
        <v>659</v>
      </c>
      <c r="G1443" s="7" t="s">
        <v>78</v>
      </c>
      <c r="H1443" s="26">
        <v>413</v>
      </c>
      <c r="I1443" s="26">
        <v>1</v>
      </c>
      <c r="J1443" s="26">
        <v>1</v>
      </c>
      <c r="K1443" s="26">
        <v>0</v>
      </c>
      <c r="L1443" s="26">
        <v>0</v>
      </c>
      <c r="M1443" s="26">
        <v>1</v>
      </c>
      <c r="N1443" s="26">
        <v>0</v>
      </c>
      <c r="O1443" s="26">
        <v>0</v>
      </c>
      <c r="P1443" s="26">
        <f>IF(AND(IFERROR(INDEX(SP_Aktiv,MATCH(C1443,SP_Liste,0)),TRUE),IFERROR(INDEX(PK_Aktiv,MATCH(E1443,PK_Liste,0)),TRUE),IF(Filter!$L$5="Alle GeVo",TRUE,IF(Filter!$L$5="Nur BÜ-Schlüssel",ISNUMBER(MATCH(H1443,BUESchluessel,0)),IFERROR(INDEX(GV_Aktiv,MATCH(G1443,GV_Liste,0)),Filter!$H$18)))),1,0)</f>
        <v>0</v>
      </c>
    </row>
    <row r="1444" spans="1:16" x14ac:dyDescent="0.25">
      <c r="A1444" s="28">
        <v>46288</v>
      </c>
      <c r="B1444" s="7" t="s">
        <v>93</v>
      </c>
      <c r="C1444" s="7" t="s">
        <v>16</v>
      </c>
      <c r="D1444" s="7" t="s">
        <v>15</v>
      </c>
      <c r="E1444" s="7" t="s">
        <v>65</v>
      </c>
      <c r="F1444" s="7" t="s">
        <v>696</v>
      </c>
      <c r="G1444" s="7" t="s">
        <v>525</v>
      </c>
      <c r="H1444" s="26">
        <v>404</v>
      </c>
      <c r="I1444" s="26">
        <v>1</v>
      </c>
      <c r="J1444" s="26">
        <v>0</v>
      </c>
      <c r="K1444" s="26">
        <v>0</v>
      </c>
      <c r="L1444" s="26">
        <v>0</v>
      </c>
      <c r="M1444" s="26">
        <v>0</v>
      </c>
      <c r="N1444" s="26">
        <v>1</v>
      </c>
      <c r="O1444" s="26">
        <v>0</v>
      </c>
      <c r="P1444" s="26">
        <f>IF(AND(IFERROR(INDEX(SP_Aktiv,MATCH(C1444,SP_Liste,0)),TRUE),IFERROR(INDEX(PK_Aktiv,MATCH(E1444,PK_Liste,0)),TRUE),IF(Filter!$L$5="Alle GeVo",TRUE,IF(Filter!$L$5="Nur BÜ-Schlüssel",ISNUMBER(MATCH(H1444,BUESchluessel,0)),IFERROR(INDEX(GV_Aktiv,MATCH(G1444,GV_Liste,0)),Filter!$H$18)))),1,0)</f>
        <v>0</v>
      </c>
    </row>
    <row r="1445" spans="1:16" x14ac:dyDescent="0.25">
      <c r="A1445" s="28">
        <v>46288</v>
      </c>
      <c r="B1445" s="7" t="s">
        <v>93</v>
      </c>
      <c r="C1445" s="7" t="s">
        <v>16</v>
      </c>
      <c r="D1445" s="7" t="s">
        <v>15</v>
      </c>
      <c r="E1445" s="7" t="s">
        <v>66</v>
      </c>
      <c r="F1445" s="7" t="s">
        <v>628</v>
      </c>
      <c r="G1445" s="7" t="s">
        <v>75</v>
      </c>
      <c r="H1445" s="26">
        <v>108</v>
      </c>
      <c r="I1445" s="26">
        <v>1</v>
      </c>
      <c r="J1445" s="26">
        <v>1</v>
      </c>
      <c r="K1445" s="26">
        <v>1</v>
      </c>
      <c r="L1445" s="26">
        <v>0</v>
      </c>
      <c r="M1445" s="26">
        <v>1</v>
      </c>
      <c r="N1445" s="26">
        <v>0</v>
      </c>
      <c r="O1445" s="26">
        <v>0</v>
      </c>
      <c r="P1445" s="26">
        <f>IF(AND(IFERROR(INDEX(SP_Aktiv,MATCH(C1445,SP_Liste,0)),TRUE),IFERROR(INDEX(PK_Aktiv,MATCH(E1445,PK_Liste,0)),TRUE),IF(Filter!$L$5="Alle GeVo",TRUE,IF(Filter!$L$5="Nur BÜ-Schlüssel",ISNUMBER(MATCH(H1445,BUESchluessel,0)),IFERROR(INDEX(GV_Aktiv,MATCH(G1445,GV_Liste,0)),Filter!$H$18)))),1,0)</f>
        <v>0</v>
      </c>
    </row>
    <row r="1446" spans="1:16" x14ac:dyDescent="0.25">
      <c r="A1446" s="28">
        <v>46288</v>
      </c>
      <c r="B1446" s="7" t="s">
        <v>93</v>
      </c>
      <c r="C1446" s="7" t="s">
        <v>16</v>
      </c>
      <c r="D1446" s="7" t="s">
        <v>15</v>
      </c>
      <c r="E1446" s="7" t="s">
        <v>33</v>
      </c>
      <c r="F1446" s="7" t="s">
        <v>887</v>
      </c>
      <c r="G1446" s="7" t="s">
        <v>888</v>
      </c>
      <c r="H1446" s="26">
        <v>693</v>
      </c>
      <c r="I1446" s="26">
        <v>1</v>
      </c>
      <c r="J1446" s="26">
        <v>0</v>
      </c>
      <c r="K1446" s="26">
        <v>0</v>
      </c>
      <c r="L1446" s="26">
        <v>0</v>
      </c>
      <c r="M1446" s="26">
        <v>1</v>
      </c>
      <c r="N1446" s="26">
        <v>0</v>
      </c>
      <c r="O1446" s="26">
        <v>0</v>
      </c>
      <c r="P1446" s="26">
        <f>IF(AND(IFERROR(INDEX(SP_Aktiv,MATCH(C1446,SP_Liste,0)),TRUE),IFERROR(INDEX(PK_Aktiv,MATCH(E1446,PK_Liste,0)),TRUE),IF(Filter!$L$5="Alle GeVo",TRUE,IF(Filter!$L$5="Nur BÜ-Schlüssel",ISNUMBER(MATCH(H1446,BUESchluessel,0)),IFERROR(INDEX(GV_Aktiv,MATCH(G1446,GV_Liste,0)),Filter!$H$18)))),1,0)</f>
        <v>1</v>
      </c>
    </row>
    <row r="1447" spans="1:16" x14ac:dyDescent="0.25">
      <c r="A1447" s="28">
        <v>46288</v>
      </c>
      <c r="B1447" s="7" t="s">
        <v>93</v>
      </c>
      <c r="C1447" s="7" t="s">
        <v>20</v>
      </c>
      <c r="D1447" s="7" t="s">
        <v>19</v>
      </c>
      <c r="E1447" s="7" t="s">
        <v>33</v>
      </c>
      <c r="F1447" s="7" t="s">
        <v>526</v>
      </c>
      <c r="G1447" s="7" t="s">
        <v>527</v>
      </c>
      <c r="H1447" s="26">
        <v>133</v>
      </c>
      <c r="I1447" s="26">
        <v>13</v>
      </c>
      <c r="J1447" s="26">
        <v>0</v>
      </c>
      <c r="K1447" s="26">
        <v>0</v>
      </c>
      <c r="L1447" s="26">
        <v>0</v>
      </c>
      <c r="M1447" s="26">
        <v>8</v>
      </c>
      <c r="N1447" s="26">
        <v>5</v>
      </c>
      <c r="O1447" s="26">
        <v>0</v>
      </c>
      <c r="P1447" s="26">
        <f>IF(AND(IFERROR(INDEX(SP_Aktiv,MATCH(C1447,SP_Liste,0)),TRUE),IFERROR(INDEX(PK_Aktiv,MATCH(E1447,PK_Liste,0)),TRUE),IF(Filter!$L$5="Alle GeVo",TRUE,IF(Filter!$L$5="Nur BÜ-Schlüssel",ISNUMBER(MATCH(H1447,BUESchluessel,0)),IFERROR(INDEX(GV_Aktiv,MATCH(G1447,GV_Liste,0)),Filter!$H$18)))),1,0)</f>
        <v>1</v>
      </c>
    </row>
    <row r="1448" spans="1:16" x14ac:dyDescent="0.25">
      <c r="A1448" s="28">
        <v>46288</v>
      </c>
      <c r="B1448" s="7" t="s">
        <v>93</v>
      </c>
      <c r="C1448" s="7" t="s">
        <v>20</v>
      </c>
      <c r="D1448" s="7" t="s">
        <v>19</v>
      </c>
      <c r="E1448" s="7" t="s">
        <v>33</v>
      </c>
      <c r="F1448" s="7" t="s">
        <v>889</v>
      </c>
      <c r="G1448" s="7" t="s">
        <v>77</v>
      </c>
      <c r="H1448" s="26">
        <v>401</v>
      </c>
      <c r="I1448" s="26">
        <v>4</v>
      </c>
      <c r="J1448" s="26">
        <v>0</v>
      </c>
      <c r="K1448" s="26">
        <v>0</v>
      </c>
      <c r="L1448" s="26">
        <v>0</v>
      </c>
      <c r="M1448" s="26">
        <v>3</v>
      </c>
      <c r="N1448" s="26">
        <v>1</v>
      </c>
      <c r="O1448" s="26">
        <v>0</v>
      </c>
      <c r="P1448" s="26">
        <f>IF(AND(IFERROR(INDEX(SP_Aktiv,MATCH(C1448,SP_Liste,0)),TRUE),IFERROR(INDEX(PK_Aktiv,MATCH(E1448,PK_Liste,0)),TRUE),IF(Filter!$L$5="Alle GeVo",TRUE,IF(Filter!$L$5="Nur BÜ-Schlüssel",ISNUMBER(MATCH(H1448,BUESchluessel,0)),IFERROR(INDEX(GV_Aktiv,MATCH(G1448,GV_Liste,0)),Filter!$H$18)))),1,0)</f>
        <v>1</v>
      </c>
    </row>
    <row r="1449" spans="1:16" x14ac:dyDescent="0.25">
      <c r="A1449" s="28">
        <v>46288</v>
      </c>
      <c r="B1449" s="7" t="s">
        <v>93</v>
      </c>
      <c r="C1449" s="7" t="s">
        <v>20</v>
      </c>
      <c r="D1449" s="7" t="s">
        <v>19</v>
      </c>
      <c r="E1449" s="7" t="s">
        <v>33</v>
      </c>
      <c r="F1449" s="7" t="s">
        <v>530</v>
      </c>
      <c r="G1449" s="7" t="s">
        <v>74</v>
      </c>
      <c r="H1449" s="26">
        <v>67</v>
      </c>
      <c r="I1449" s="26">
        <v>2893</v>
      </c>
      <c r="J1449" s="26">
        <v>3</v>
      </c>
      <c r="K1449" s="26">
        <v>23</v>
      </c>
      <c r="L1449" s="26">
        <v>175</v>
      </c>
      <c r="M1449" s="26">
        <v>1917</v>
      </c>
      <c r="N1449" s="26">
        <v>801</v>
      </c>
      <c r="O1449" s="26">
        <v>0</v>
      </c>
      <c r="P1449" s="26">
        <f>IF(AND(IFERROR(INDEX(SP_Aktiv,MATCH(C1449,SP_Liste,0)),TRUE),IFERROR(INDEX(PK_Aktiv,MATCH(E1449,PK_Liste,0)),TRUE),IF(Filter!$L$5="Alle GeVo",TRUE,IF(Filter!$L$5="Nur BÜ-Schlüssel",ISNUMBER(MATCH(H1449,BUESchluessel,0)),IFERROR(INDEX(GV_Aktiv,MATCH(G1449,GV_Liste,0)),Filter!$H$18)))),1,0)</f>
        <v>1</v>
      </c>
    </row>
    <row r="1450" spans="1:16" x14ac:dyDescent="0.25">
      <c r="A1450" s="28">
        <v>46288</v>
      </c>
      <c r="B1450" s="7" t="s">
        <v>93</v>
      </c>
      <c r="C1450" s="7" t="s">
        <v>20</v>
      </c>
      <c r="D1450" s="7" t="s">
        <v>19</v>
      </c>
      <c r="E1450" s="7" t="s">
        <v>65</v>
      </c>
      <c r="F1450" s="7" t="s">
        <v>533</v>
      </c>
      <c r="G1450" s="7" t="s">
        <v>75</v>
      </c>
      <c r="H1450" s="26">
        <v>108</v>
      </c>
      <c r="I1450" s="26">
        <v>161</v>
      </c>
      <c r="J1450" s="26">
        <v>32</v>
      </c>
      <c r="K1450" s="26">
        <v>22</v>
      </c>
      <c r="L1450" s="26">
        <v>13</v>
      </c>
      <c r="M1450" s="26">
        <v>93</v>
      </c>
      <c r="N1450" s="26">
        <v>55</v>
      </c>
      <c r="O1450" s="26">
        <v>0</v>
      </c>
      <c r="P1450" s="26">
        <f>IF(AND(IFERROR(INDEX(SP_Aktiv,MATCH(C1450,SP_Liste,0)),TRUE),IFERROR(INDEX(PK_Aktiv,MATCH(E1450,PK_Liste,0)),TRUE),IF(Filter!$L$5="Alle GeVo",TRUE,IF(Filter!$L$5="Nur BÜ-Schlüssel",ISNUMBER(MATCH(H1450,BUESchluessel,0)),IFERROR(INDEX(GV_Aktiv,MATCH(G1450,GV_Liste,0)),Filter!$H$18)))),1,0)</f>
        <v>0</v>
      </c>
    </row>
    <row r="1451" spans="1:16" x14ac:dyDescent="0.25">
      <c r="A1451" s="28">
        <v>46288</v>
      </c>
      <c r="B1451" s="7" t="s">
        <v>93</v>
      </c>
      <c r="C1451" s="7" t="s">
        <v>20</v>
      </c>
      <c r="D1451" s="7" t="s">
        <v>19</v>
      </c>
      <c r="E1451" s="7" t="s">
        <v>33</v>
      </c>
      <c r="F1451" s="7" t="s">
        <v>533</v>
      </c>
      <c r="G1451" s="7" t="s">
        <v>75</v>
      </c>
      <c r="H1451" s="26">
        <v>108</v>
      </c>
      <c r="I1451" s="26">
        <v>2088</v>
      </c>
      <c r="J1451" s="26">
        <v>21</v>
      </c>
      <c r="K1451" s="26">
        <v>17</v>
      </c>
      <c r="L1451" s="26">
        <v>338</v>
      </c>
      <c r="M1451" s="26">
        <v>1206</v>
      </c>
      <c r="N1451" s="26">
        <v>544</v>
      </c>
      <c r="O1451" s="26">
        <v>0</v>
      </c>
      <c r="P1451" s="26">
        <f>IF(AND(IFERROR(INDEX(SP_Aktiv,MATCH(C1451,SP_Liste,0)),TRUE),IFERROR(INDEX(PK_Aktiv,MATCH(E1451,PK_Liste,0)),TRUE),IF(Filter!$L$5="Alle GeVo",TRUE,IF(Filter!$L$5="Nur BÜ-Schlüssel",ISNUMBER(MATCH(H1451,BUESchluessel,0)),IFERROR(INDEX(GV_Aktiv,MATCH(G1451,GV_Liste,0)),Filter!$H$18)))),1,0)</f>
        <v>1</v>
      </c>
    </row>
    <row r="1452" spans="1:16" x14ac:dyDescent="0.25">
      <c r="A1452" s="28">
        <v>46288</v>
      </c>
      <c r="B1452" s="7" t="s">
        <v>93</v>
      </c>
      <c r="C1452" s="7" t="s">
        <v>20</v>
      </c>
      <c r="D1452" s="7" t="s">
        <v>19</v>
      </c>
      <c r="E1452" s="7" t="s">
        <v>33</v>
      </c>
      <c r="F1452" s="7" t="s">
        <v>984</v>
      </c>
      <c r="G1452" s="7" t="s">
        <v>985</v>
      </c>
      <c r="H1452" s="26">
        <v>63</v>
      </c>
      <c r="I1452" s="26">
        <v>1</v>
      </c>
      <c r="J1452" s="26">
        <v>0</v>
      </c>
      <c r="K1452" s="26">
        <v>0</v>
      </c>
      <c r="L1452" s="26">
        <v>0</v>
      </c>
      <c r="M1452" s="26">
        <v>1</v>
      </c>
      <c r="N1452" s="26">
        <v>0</v>
      </c>
      <c r="O1452" s="26">
        <v>0</v>
      </c>
      <c r="P1452" s="26">
        <f>IF(AND(IFERROR(INDEX(SP_Aktiv,MATCH(C1452,SP_Liste,0)),TRUE),IFERROR(INDEX(PK_Aktiv,MATCH(E1452,PK_Liste,0)),TRUE),IF(Filter!$L$5="Alle GeVo",TRUE,IF(Filter!$L$5="Nur BÜ-Schlüssel",ISNUMBER(MATCH(H1452,BUESchluessel,0)),IFERROR(INDEX(GV_Aktiv,MATCH(G1452,GV_Liste,0)),Filter!$H$18)))),1,0)</f>
        <v>1</v>
      </c>
    </row>
    <row r="1453" spans="1:16" x14ac:dyDescent="0.25">
      <c r="A1453" s="28">
        <v>46288</v>
      </c>
      <c r="B1453" s="7" t="s">
        <v>93</v>
      </c>
      <c r="C1453" s="7" t="s">
        <v>20</v>
      </c>
      <c r="D1453" s="7" t="s">
        <v>19</v>
      </c>
      <c r="E1453" s="7" t="s">
        <v>33</v>
      </c>
      <c r="F1453" s="7" t="s">
        <v>611</v>
      </c>
      <c r="G1453" s="7" t="s">
        <v>82</v>
      </c>
      <c r="H1453" s="26">
        <v>803</v>
      </c>
      <c r="I1453" s="26">
        <v>40</v>
      </c>
      <c r="J1453" s="26">
        <v>1</v>
      </c>
      <c r="K1453" s="26">
        <v>0</v>
      </c>
      <c r="L1453" s="26">
        <v>2</v>
      </c>
      <c r="M1453" s="26">
        <v>23</v>
      </c>
      <c r="N1453" s="26">
        <v>15</v>
      </c>
      <c r="O1453" s="26">
        <v>0</v>
      </c>
      <c r="P1453" s="26">
        <f>IF(AND(IFERROR(INDEX(SP_Aktiv,MATCH(C1453,SP_Liste,0)),TRUE),IFERROR(INDEX(PK_Aktiv,MATCH(E1453,PK_Liste,0)),TRUE),IF(Filter!$L$5="Alle GeVo",TRUE,IF(Filter!$L$5="Nur BÜ-Schlüssel",ISNUMBER(MATCH(H1453,BUESchluessel,0)),IFERROR(INDEX(GV_Aktiv,MATCH(G1453,GV_Liste,0)),Filter!$H$18)))),1,0)</f>
        <v>1</v>
      </c>
    </row>
    <row r="1454" spans="1:16" x14ac:dyDescent="0.25">
      <c r="A1454" s="28">
        <v>46288</v>
      </c>
      <c r="B1454" s="7" t="s">
        <v>93</v>
      </c>
      <c r="C1454" s="7" t="s">
        <v>20</v>
      </c>
      <c r="D1454" s="7" t="s">
        <v>19</v>
      </c>
      <c r="E1454" s="7" t="s">
        <v>33</v>
      </c>
      <c r="F1454" s="7" t="s">
        <v>538</v>
      </c>
      <c r="G1454" s="7" t="s">
        <v>78</v>
      </c>
      <c r="H1454" s="26">
        <v>413</v>
      </c>
      <c r="I1454" s="26">
        <v>1117</v>
      </c>
      <c r="J1454" s="26">
        <v>4</v>
      </c>
      <c r="K1454" s="26">
        <v>21</v>
      </c>
      <c r="L1454" s="26">
        <v>158</v>
      </c>
      <c r="M1454" s="26">
        <v>608</v>
      </c>
      <c r="N1454" s="26">
        <v>351</v>
      </c>
      <c r="O1454" s="26">
        <v>0</v>
      </c>
      <c r="P1454" s="26">
        <f>IF(AND(IFERROR(INDEX(SP_Aktiv,MATCH(C1454,SP_Liste,0)),TRUE),IFERROR(INDEX(PK_Aktiv,MATCH(E1454,PK_Liste,0)),TRUE),IF(Filter!$L$5="Alle GeVo",TRUE,IF(Filter!$L$5="Nur BÜ-Schlüssel",ISNUMBER(MATCH(H1454,BUESchluessel,0)),IFERROR(INDEX(GV_Aktiv,MATCH(G1454,GV_Liste,0)),Filter!$H$18)))),1,0)</f>
        <v>1</v>
      </c>
    </row>
    <row r="1455" spans="1:16" x14ac:dyDescent="0.25">
      <c r="A1455" s="28">
        <v>46288</v>
      </c>
      <c r="B1455" s="7" t="s">
        <v>93</v>
      </c>
      <c r="C1455" s="7" t="s">
        <v>20</v>
      </c>
      <c r="D1455" s="7" t="s">
        <v>19</v>
      </c>
      <c r="E1455" s="7" t="s">
        <v>33</v>
      </c>
      <c r="F1455" s="7" t="s">
        <v>837</v>
      </c>
      <c r="G1455" s="7" t="s">
        <v>838</v>
      </c>
      <c r="H1455" s="26">
        <v>41</v>
      </c>
      <c r="I1455" s="26">
        <v>3</v>
      </c>
      <c r="J1455" s="26">
        <v>0</v>
      </c>
      <c r="K1455" s="26">
        <v>0</v>
      </c>
      <c r="L1455" s="26">
        <v>2</v>
      </c>
      <c r="M1455" s="26">
        <v>1</v>
      </c>
      <c r="N1455" s="26">
        <v>0</v>
      </c>
      <c r="O1455" s="26">
        <v>0</v>
      </c>
      <c r="P1455" s="26">
        <f>IF(AND(IFERROR(INDEX(SP_Aktiv,MATCH(C1455,SP_Liste,0)),TRUE),IFERROR(INDEX(PK_Aktiv,MATCH(E1455,PK_Liste,0)),TRUE),IF(Filter!$L$5="Alle GeVo",TRUE,IF(Filter!$L$5="Nur BÜ-Schlüssel",ISNUMBER(MATCH(H1455,BUESchluessel,0)),IFERROR(INDEX(GV_Aktiv,MATCH(G1455,GV_Liste,0)),Filter!$H$18)))),1,0)</f>
        <v>1</v>
      </c>
    </row>
    <row r="1456" spans="1:16" x14ac:dyDescent="0.25">
      <c r="A1456" s="28">
        <v>46288</v>
      </c>
      <c r="B1456" s="7" t="s">
        <v>93</v>
      </c>
      <c r="C1456" s="7" t="s">
        <v>20</v>
      </c>
      <c r="D1456" s="7" t="s">
        <v>19</v>
      </c>
      <c r="E1456" s="7" t="s">
        <v>33</v>
      </c>
      <c r="F1456" s="7" t="s">
        <v>502</v>
      </c>
      <c r="G1456" s="7" t="s">
        <v>72</v>
      </c>
      <c r="H1456" s="26">
        <v>39</v>
      </c>
      <c r="I1456" s="26">
        <v>17</v>
      </c>
      <c r="J1456" s="26">
        <v>4</v>
      </c>
      <c r="K1456" s="26">
        <v>0</v>
      </c>
      <c r="L1456" s="26">
        <v>5</v>
      </c>
      <c r="M1456" s="26">
        <v>3</v>
      </c>
      <c r="N1456" s="26">
        <v>9</v>
      </c>
      <c r="O1456" s="26">
        <v>0</v>
      </c>
      <c r="P1456" s="26">
        <f>IF(AND(IFERROR(INDEX(SP_Aktiv,MATCH(C1456,SP_Liste,0)),TRUE),IFERROR(INDEX(PK_Aktiv,MATCH(E1456,PK_Liste,0)),TRUE),IF(Filter!$L$5="Alle GeVo",TRUE,IF(Filter!$L$5="Nur BÜ-Schlüssel",ISNUMBER(MATCH(H1456,BUESchluessel,0)),IFERROR(INDEX(GV_Aktiv,MATCH(G1456,GV_Liste,0)),Filter!$H$18)))),1,0)</f>
        <v>1</v>
      </c>
    </row>
    <row r="1457" spans="1:16" x14ac:dyDescent="0.25">
      <c r="A1457" s="28">
        <v>46288</v>
      </c>
      <c r="B1457" s="7" t="s">
        <v>93</v>
      </c>
      <c r="C1457" s="7" t="s">
        <v>20</v>
      </c>
      <c r="D1457" s="7" t="s">
        <v>19</v>
      </c>
      <c r="E1457" s="7" t="s">
        <v>69</v>
      </c>
      <c r="F1457" s="7" t="s">
        <v>533</v>
      </c>
      <c r="G1457" s="7" t="s">
        <v>75</v>
      </c>
      <c r="H1457" s="26">
        <v>108</v>
      </c>
      <c r="I1457" s="26">
        <v>46</v>
      </c>
      <c r="J1457" s="26">
        <v>3</v>
      </c>
      <c r="K1457" s="26">
        <v>16</v>
      </c>
      <c r="L1457" s="26">
        <v>3</v>
      </c>
      <c r="M1457" s="26">
        <v>9</v>
      </c>
      <c r="N1457" s="26">
        <v>34</v>
      </c>
      <c r="O1457" s="26">
        <v>0</v>
      </c>
      <c r="P1457" s="26">
        <f>IF(AND(IFERROR(INDEX(SP_Aktiv,MATCH(C1457,SP_Liste,0)),TRUE),IFERROR(INDEX(PK_Aktiv,MATCH(E1457,PK_Liste,0)),TRUE),IF(Filter!$L$5="Alle GeVo",TRUE,IF(Filter!$L$5="Nur BÜ-Schlüssel",ISNUMBER(MATCH(H1457,BUESchluessel,0)),IFERROR(INDEX(GV_Aktiv,MATCH(G1457,GV_Liste,0)),Filter!$H$18)))),1,0)</f>
        <v>0</v>
      </c>
    </row>
    <row r="1458" spans="1:16" x14ac:dyDescent="0.25">
      <c r="A1458" s="28">
        <v>46288</v>
      </c>
      <c r="B1458" s="7" t="s">
        <v>93</v>
      </c>
      <c r="C1458" s="7" t="s">
        <v>20</v>
      </c>
      <c r="D1458" s="7" t="s">
        <v>19</v>
      </c>
      <c r="E1458" s="7" t="s">
        <v>33</v>
      </c>
      <c r="F1458" s="7" t="s">
        <v>595</v>
      </c>
      <c r="G1458" s="7" t="s">
        <v>596</v>
      </c>
      <c r="H1458" s="26">
        <v>98</v>
      </c>
      <c r="I1458" s="26">
        <v>7</v>
      </c>
      <c r="J1458" s="26">
        <v>0</v>
      </c>
      <c r="K1458" s="26">
        <v>0</v>
      </c>
      <c r="L1458" s="26">
        <v>0</v>
      </c>
      <c r="M1458" s="26">
        <v>3</v>
      </c>
      <c r="N1458" s="26">
        <v>4</v>
      </c>
      <c r="O1458" s="26">
        <v>0</v>
      </c>
      <c r="P1458" s="26">
        <f>IF(AND(IFERROR(INDEX(SP_Aktiv,MATCH(C1458,SP_Liste,0)),TRUE),IFERROR(INDEX(PK_Aktiv,MATCH(E1458,PK_Liste,0)),TRUE),IF(Filter!$L$5="Alle GeVo",TRUE,IF(Filter!$L$5="Nur BÜ-Schlüssel",ISNUMBER(MATCH(H1458,BUESchluessel,0)),IFERROR(INDEX(GV_Aktiv,MATCH(G1458,GV_Liste,0)),Filter!$H$18)))),1,0)</f>
        <v>1</v>
      </c>
    </row>
    <row r="1459" spans="1:16" x14ac:dyDescent="0.25">
      <c r="A1459" s="28">
        <v>46288</v>
      </c>
      <c r="B1459" s="7" t="s">
        <v>93</v>
      </c>
      <c r="C1459" s="7" t="s">
        <v>20</v>
      </c>
      <c r="D1459" s="7" t="s">
        <v>19</v>
      </c>
      <c r="E1459" s="7" t="s">
        <v>65</v>
      </c>
      <c r="F1459" s="7" t="s">
        <v>785</v>
      </c>
      <c r="G1459" s="7" t="s">
        <v>744</v>
      </c>
      <c r="H1459" s="26">
        <v>694</v>
      </c>
      <c r="I1459" s="26">
        <v>2</v>
      </c>
      <c r="J1459" s="26">
        <v>0</v>
      </c>
      <c r="K1459" s="26">
        <v>0</v>
      </c>
      <c r="L1459" s="26">
        <v>0</v>
      </c>
      <c r="M1459" s="26">
        <v>0</v>
      </c>
      <c r="N1459" s="26">
        <v>2</v>
      </c>
      <c r="O1459" s="26">
        <v>0</v>
      </c>
      <c r="P1459" s="26">
        <f>IF(AND(IFERROR(INDEX(SP_Aktiv,MATCH(C1459,SP_Liste,0)),TRUE),IFERROR(INDEX(PK_Aktiv,MATCH(E1459,PK_Liste,0)),TRUE),IF(Filter!$L$5="Alle GeVo",TRUE,IF(Filter!$L$5="Nur BÜ-Schlüssel",ISNUMBER(MATCH(H1459,BUESchluessel,0)),IFERROR(INDEX(GV_Aktiv,MATCH(G1459,GV_Liste,0)),Filter!$H$18)))),1,0)</f>
        <v>0</v>
      </c>
    </row>
    <row r="1460" spans="1:16" x14ac:dyDescent="0.25">
      <c r="A1460" s="28">
        <v>46288</v>
      </c>
      <c r="B1460" s="7" t="s">
        <v>93</v>
      </c>
      <c r="C1460" s="7" t="s">
        <v>20</v>
      </c>
      <c r="D1460" s="7" t="s">
        <v>19</v>
      </c>
      <c r="E1460" s="7" t="s">
        <v>33</v>
      </c>
      <c r="F1460" s="7" t="s">
        <v>539</v>
      </c>
      <c r="G1460" s="7" t="s">
        <v>540</v>
      </c>
      <c r="H1460" s="26">
        <v>404</v>
      </c>
      <c r="I1460" s="26">
        <v>19</v>
      </c>
      <c r="J1460" s="26">
        <v>0</v>
      </c>
      <c r="K1460" s="26">
        <v>0</v>
      </c>
      <c r="L1460" s="26">
        <v>3</v>
      </c>
      <c r="M1460" s="26">
        <v>5</v>
      </c>
      <c r="N1460" s="26">
        <v>11</v>
      </c>
      <c r="O1460" s="26">
        <v>0</v>
      </c>
      <c r="P1460" s="26">
        <f>IF(AND(IFERROR(INDEX(SP_Aktiv,MATCH(C1460,SP_Liste,0)),TRUE),IFERROR(INDEX(PK_Aktiv,MATCH(E1460,PK_Liste,0)),TRUE),IF(Filter!$L$5="Alle GeVo",TRUE,IF(Filter!$L$5="Nur BÜ-Schlüssel",ISNUMBER(MATCH(H1460,BUESchluessel,0)),IFERROR(INDEX(GV_Aktiv,MATCH(G1460,GV_Liste,0)),Filter!$H$18)))),1,0)</f>
        <v>1</v>
      </c>
    </row>
    <row r="1461" spans="1:16" x14ac:dyDescent="0.25">
      <c r="A1461" s="28">
        <v>46288</v>
      </c>
      <c r="B1461" s="7" t="s">
        <v>93</v>
      </c>
      <c r="C1461" s="7" t="s">
        <v>20</v>
      </c>
      <c r="D1461" s="7" t="s">
        <v>19</v>
      </c>
      <c r="E1461" s="7" t="s">
        <v>33</v>
      </c>
      <c r="F1461" s="7" t="s">
        <v>556</v>
      </c>
      <c r="G1461" s="7" t="s">
        <v>557</v>
      </c>
      <c r="H1461" s="26">
        <v>158</v>
      </c>
      <c r="I1461" s="26">
        <v>3</v>
      </c>
      <c r="J1461" s="26">
        <v>0</v>
      </c>
      <c r="K1461" s="26">
        <v>0</v>
      </c>
      <c r="L1461" s="26">
        <v>0</v>
      </c>
      <c r="M1461" s="26">
        <v>1</v>
      </c>
      <c r="N1461" s="26">
        <v>2</v>
      </c>
      <c r="O1461" s="26">
        <v>0</v>
      </c>
      <c r="P1461" s="26">
        <f>IF(AND(IFERROR(INDEX(SP_Aktiv,MATCH(C1461,SP_Liste,0)),TRUE),IFERROR(INDEX(PK_Aktiv,MATCH(E1461,PK_Liste,0)),TRUE),IF(Filter!$L$5="Alle GeVo",TRUE,IF(Filter!$L$5="Nur BÜ-Schlüssel",ISNUMBER(MATCH(H1461,BUESchluessel,0)),IFERROR(INDEX(GV_Aktiv,MATCH(G1461,GV_Liste,0)),Filter!$H$18)))),1,0)</f>
        <v>1</v>
      </c>
    </row>
    <row r="1462" spans="1:16" x14ac:dyDescent="0.25">
      <c r="A1462" s="28">
        <v>46288</v>
      </c>
      <c r="B1462" s="7" t="s">
        <v>93</v>
      </c>
      <c r="C1462" s="7" t="s">
        <v>20</v>
      </c>
      <c r="D1462" s="7" t="s">
        <v>19</v>
      </c>
      <c r="E1462" s="7" t="s">
        <v>33</v>
      </c>
      <c r="F1462" s="7" t="s">
        <v>553</v>
      </c>
      <c r="G1462" s="7" t="s">
        <v>79</v>
      </c>
      <c r="H1462" s="26">
        <v>469</v>
      </c>
      <c r="I1462" s="26">
        <v>231</v>
      </c>
      <c r="J1462" s="26">
        <v>0</v>
      </c>
      <c r="K1462" s="26">
        <v>1</v>
      </c>
      <c r="L1462" s="26">
        <v>23</v>
      </c>
      <c r="M1462" s="26">
        <v>122</v>
      </c>
      <c r="N1462" s="26">
        <v>86</v>
      </c>
      <c r="O1462" s="26">
        <v>0</v>
      </c>
      <c r="P1462" s="26">
        <f>IF(AND(IFERROR(INDEX(SP_Aktiv,MATCH(C1462,SP_Liste,0)),TRUE),IFERROR(INDEX(PK_Aktiv,MATCH(E1462,PK_Liste,0)),TRUE),IF(Filter!$L$5="Alle GeVo",TRUE,IF(Filter!$L$5="Nur BÜ-Schlüssel",ISNUMBER(MATCH(H1462,BUESchluessel,0)),IFERROR(INDEX(GV_Aktiv,MATCH(G1462,GV_Liste,0)),Filter!$H$18)))),1,0)</f>
        <v>1</v>
      </c>
    </row>
    <row r="1463" spans="1:16" x14ac:dyDescent="0.25">
      <c r="A1463" s="28">
        <v>46288</v>
      </c>
      <c r="B1463" s="7" t="s">
        <v>93</v>
      </c>
      <c r="C1463" s="7" t="s">
        <v>20</v>
      </c>
      <c r="D1463" s="7" t="s">
        <v>19</v>
      </c>
      <c r="E1463" s="7" t="s">
        <v>33</v>
      </c>
      <c r="F1463" s="7" t="s">
        <v>702</v>
      </c>
      <c r="G1463" s="7" t="s">
        <v>703</v>
      </c>
      <c r="H1463" s="26">
        <v>68</v>
      </c>
      <c r="I1463" s="26">
        <v>10</v>
      </c>
      <c r="J1463" s="26">
        <v>0</v>
      </c>
      <c r="K1463" s="26">
        <v>0</v>
      </c>
      <c r="L1463" s="26">
        <v>0</v>
      </c>
      <c r="M1463" s="26">
        <v>7</v>
      </c>
      <c r="N1463" s="26">
        <v>3</v>
      </c>
      <c r="O1463" s="26">
        <v>0</v>
      </c>
      <c r="P1463" s="26">
        <f>IF(AND(IFERROR(INDEX(SP_Aktiv,MATCH(C1463,SP_Liste,0)),TRUE),IFERROR(INDEX(PK_Aktiv,MATCH(E1463,PK_Liste,0)),TRUE),IF(Filter!$L$5="Alle GeVo",TRUE,IF(Filter!$L$5="Nur BÜ-Schlüssel",ISNUMBER(MATCH(H1463,BUESchluessel,0)),IFERROR(INDEX(GV_Aktiv,MATCH(G1463,GV_Liste,0)),Filter!$H$18)))),1,0)</f>
        <v>1</v>
      </c>
    </row>
    <row r="1464" spans="1:16" x14ac:dyDescent="0.25">
      <c r="A1464" s="28">
        <v>46288</v>
      </c>
      <c r="B1464" s="7" t="s">
        <v>93</v>
      </c>
      <c r="C1464" s="7" t="s">
        <v>20</v>
      </c>
      <c r="D1464" s="7" t="s">
        <v>19</v>
      </c>
      <c r="E1464" s="7" t="s">
        <v>33</v>
      </c>
      <c r="F1464" s="7" t="s">
        <v>585</v>
      </c>
      <c r="G1464" s="7" t="s">
        <v>529</v>
      </c>
      <c r="H1464" s="26">
        <v>97</v>
      </c>
      <c r="I1464" s="26">
        <v>5</v>
      </c>
      <c r="J1464" s="26">
        <v>1</v>
      </c>
      <c r="K1464" s="26">
        <v>0</v>
      </c>
      <c r="L1464" s="26">
        <v>0</v>
      </c>
      <c r="M1464" s="26">
        <v>1</v>
      </c>
      <c r="N1464" s="26">
        <v>4</v>
      </c>
      <c r="O1464" s="26">
        <v>0</v>
      </c>
      <c r="P1464" s="26">
        <f>IF(AND(IFERROR(INDEX(SP_Aktiv,MATCH(C1464,SP_Liste,0)),TRUE),IFERROR(INDEX(PK_Aktiv,MATCH(E1464,PK_Liste,0)),TRUE),IF(Filter!$L$5="Alle GeVo",TRUE,IF(Filter!$L$5="Nur BÜ-Schlüssel",ISNUMBER(MATCH(H1464,BUESchluessel,0)),IFERROR(INDEX(GV_Aktiv,MATCH(G1464,GV_Liste,0)),Filter!$H$18)))),1,0)</f>
        <v>1</v>
      </c>
    </row>
    <row r="1465" spans="1:16" x14ac:dyDescent="0.25">
      <c r="A1465" s="28">
        <v>46288</v>
      </c>
      <c r="B1465" s="7" t="s">
        <v>93</v>
      </c>
      <c r="C1465" s="7" t="s">
        <v>20</v>
      </c>
      <c r="D1465" s="7" t="s">
        <v>19</v>
      </c>
      <c r="E1465" s="7" t="s">
        <v>33</v>
      </c>
      <c r="F1465" s="7" t="s">
        <v>720</v>
      </c>
      <c r="G1465" s="7" t="s">
        <v>721</v>
      </c>
      <c r="H1465" s="26">
        <v>56</v>
      </c>
      <c r="I1465" s="26">
        <v>2</v>
      </c>
      <c r="J1465" s="26">
        <v>0</v>
      </c>
      <c r="K1465" s="26">
        <v>0</v>
      </c>
      <c r="L1465" s="26">
        <v>1</v>
      </c>
      <c r="M1465" s="26">
        <v>1</v>
      </c>
      <c r="N1465" s="26">
        <v>0</v>
      </c>
      <c r="O1465" s="26">
        <v>0</v>
      </c>
      <c r="P1465" s="26">
        <f>IF(AND(IFERROR(INDEX(SP_Aktiv,MATCH(C1465,SP_Liste,0)),TRUE),IFERROR(INDEX(PK_Aktiv,MATCH(E1465,PK_Liste,0)),TRUE),IF(Filter!$L$5="Alle GeVo",TRUE,IF(Filter!$L$5="Nur BÜ-Schlüssel",ISNUMBER(MATCH(H1465,BUESchluessel,0)),IFERROR(INDEX(GV_Aktiv,MATCH(G1465,GV_Liste,0)),Filter!$H$18)))),1,0)</f>
        <v>1</v>
      </c>
    </row>
    <row r="1466" spans="1:16" x14ac:dyDescent="0.25">
      <c r="A1466" s="28">
        <v>46288</v>
      </c>
      <c r="B1466" s="7" t="s">
        <v>93</v>
      </c>
      <c r="C1466" s="7" t="s">
        <v>20</v>
      </c>
      <c r="D1466" s="7" t="s">
        <v>19</v>
      </c>
      <c r="E1466" s="7" t="s">
        <v>33</v>
      </c>
      <c r="F1466" s="7" t="s">
        <v>562</v>
      </c>
      <c r="G1466" s="7" t="s">
        <v>80</v>
      </c>
      <c r="H1466" s="26">
        <v>472</v>
      </c>
      <c r="I1466" s="26">
        <v>439</v>
      </c>
      <c r="J1466" s="26">
        <v>4</v>
      </c>
      <c r="K1466" s="26">
        <v>1</v>
      </c>
      <c r="L1466" s="26">
        <v>30</v>
      </c>
      <c r="M1466" s="26">
        <v>328</v>
      </c>
      <c r="N1466" s="26">
        <v>81</v>
      </c>
      <c r="O1466" s="26">
        <v>0</v>
      </c>
      <c r="P1466" s="26">
        <f>IF(AND(IFERROR(INDEX(SP_Aktiv,MATCH(C1466,SP_Liste,0)),TRUE),IFERROR(INDEX(PK_Aktiv,MATCH(E1466,PK_Liste,0)),TRUE),IF(Filter!$L$5="Alle GeVo",TRUE,IF(Filter!$L$5="Nur BÜ-Schlüssel",ISNUMBER(MATCH(H1466,BUESchluessel,0)),IFERROR(INDEX(GV_Aktiv,MATCH(G1466,GV_Liste,0)),Filter!$H$18)))),1,0)</f>
        <v>1</v>
      </c>
    </row>
    <row r="1467" spans="1:16" x14ac:dyDescent="0.25">
      <c r="A1467" s="28">
        <v>46288</v>
      </c>
      <c r="B1467" s="7" t="s">
        <v>93</v>
      </c>
      <c r="C1467" s="7" t="s">
        <v>20</v>
      </c>
      <c r="D1467" s="7" t="s">
        <v>19</v>
      </c>
      <c r="E1467" s="7" t="s">
        <v>33</v>
      </c>
      <c r="F1467" s="7" t="s">
        <v>563</v>
      </c>
      <c r="G1467" s="7" t="s">
        <v>73</v>
      </c>
      <c r="H1467" s="26">
        <v>40</v>
      </c>
      <c r="I1467" s="26">
        <v>18</v>
      </c>
      <c r="J1467" s="26">
        <v>2</v>
      </c>
      <c r="K1467" s="26">
        <v>6</v>
      </c>
      <c r="L1467" s="26">
        <v>5</v>
      </c>
      <c r="M1467" s="26">
        <v>5</v>
      </c>
      <c r="N1467" s="26">
        <v>8</v>
      </c>
      <c r="O1467" s="26">
        <v>0</v>
      </c>
      <c r="P1467" s="26">
        <f>IF(AND(IFERROR(INDEX(SP_Aktiv,MATCH(C1467,SP_Liste,0)),TRUE),IFERROR(INDEX(PK_Aktiv,MATCH(E1467,PK_Liste,0)),TRUE),IF(Filter!$L$5="Alle GeVo",TRUE,IF(Filter!$L$5="Nur BÜ-Schlüssel",ISNUMBER(MATCH(H1467,BUESchluessel,0)),IFERROR(INDEX(GV_Aktiv,MATCH(G1467,GV_Liste,0)),Filter!$H$18)))),1,0)</f>
        <v>1</v>
      </c>
    </row>
    <row r="1468" spans="1:16" x14ac:dyDescent="0.25">
      <c r="A1468" s="28">
        <v>46288</v>
      </c>
      <c r="B1468" s="7" t="s">
        <v>93</v>
      </c>
      <c r="C1468" s="7" t="s">
        <v>20</v>
      </c>
      <c r="D1468" s="7" t="s">
        <v>19</v>
      </c>
      <c r="E1468" s="7" t="s">
        <v>33</v>
      </c>
      <c r="F1468" s="7" t="s">
        <v>785</v>
      </c>
      <c r="G1468" s="7" t="s">
        <v>744</v>
      </c>
      <c r="H1468" s="26">
        <v>694</v>
      </c>
      <c r="I1468" s="26">
        <v>2</v>
      </c>
      <c r="J1468" s="26">
        <v>0</v>
      </c>
      <c r="K1468" s="26">
        <v>0</v>
      </c>
      <c r="L1468" s="26">
        <v>1</v>
      </c>
      <c r="M1468" s="26">
        <v>0</v>
      </c>
      <c r="N1468" s="26">
        <v>1</v>
      </c>
      <c r="O1468" s="26">
        <v>0</v>
      </c>
      <c r="P1468" s="26">
        <f>IF(AND(IFERROR(INDEX(SP_Aktiv,MATCH(C1468,SP_Liste,0)),TRUE),IFERROR(INDEX(PK_Aktiv,MATCH(E1468,PK_Liste,0)),TRUE),IF(Filter!$L$5="Alle GeVo",TRUE,IF(Filter!$L$5="Nur BÜ-Schlüssel",ISNUMBER(MATCH(H1468,BUESchluessel,0)),IFERROR(INDEX(GV_Aktiv,MATCH(G1468,GV_Liste,0)),Filter!$H$18)))),1,0)</f>
        <v>1</v>
      </c>
    </row>
    <row r="1469" spans="1:16" x14ac:dyDescent="0.25">
      <c r="A1469" s="28">
        <v>46288</v>
      </c>
      <c r="B1469" s="7" t="s">
        <v>93</v>
      </c>
      <c r="C1469" s="7" t="s">
        <v>20</v>
      </c>
      <c r="D1469" s="7" t="s">
        <v>19</v>
      </c>
      <c r="E1469" s="7" t="s">
        <v>33</v>
      </c>
      <c r="F1469" s="7" t="s">
        <v>704</v>
      </c>
      <c r="G1469" s="7" t="s">
        <v>705</v>
      </c>
      <c r="H1469" s="26">
        <v>52</v>
      </c>
      <c r="I1469" s="26">
        <v>3</v>
      </c>
      <c r="J1469" s="26">
        <v>0</v>
      </c>
      <c r="K1469" s="26">
        <v>0</v>
      </c>
      <c r="L1469" s="26">
        <v>0</v>
      </c>
      <c r="M1469" s="26">
        <v>1</v>
      </c>
      <c r="N1469" s="26">
        <v>2</v>
      </c>
      <c r="O1469" s="26">
        <v>0</v>
      </c>
      <c r="P1469" s="26">
        <f>IF(AND(IFERROR(INDEX(SP_Aktiv,MATCH(C1469,SP_Liste,0)),TRUE),IFERROR(INDEX(PK_Aktiv,MATCH(E1469,PK_Liste,0)),TRUE),IF(Filter!$L$5="Alle GeVo",TRUE,IF(Filter!$L$5="Nur BÜ-Schlüssel",ISNUMBER(MATCH(H1469,BUESchluessel,0)),IFERROR(INDEX(GV_Aktiv,MATCH(G1469,GV_Liste,0)),Filter!$H$18)))),1,0)</f>
        <v>1</v>
      </c>
    </row>
    <row r="1470" spans="1:16" x14ac:dyDescent="0.25">
      <c r="A1470" s="28">
        <v>46288</v>
      </c>
      <c r="B1470" s="7" t="s">
        <v>93</v>
      </c>
      <c r="C1470" s="7" t="s">
        <v>20</v>
      </c>
      <c r="D1470" s="7" t="s">
        <v>19</v>
      </c>
      <c r="E1470" s="7" t="s">
        <v>33</v>
      </c>
      <c r="F1470" s="7" t="s">
        <v>602</v>
      </c>
      <c r="G1470" s="7" t="s">
        <v>603</v>
      </c>
      <c r="H1470" s="26">
        <v>20</v>
      </c>
      <c r="I1470" s="26">
        <v>2</v>
      </c>
      <c r="J1470" s="26">
        <v>0</v>
      </c>
      <c r="K1470" s="26">
        <v>0</v>
      </c>
      <c r="L1470" s="26">
        <v>0</v>
      </c>
      <c r="M1470" s="26">
        <v>2</v>
      </c>
      <c r="N1470" s="26">
        <v>0</v>
      </c>
      <c r="O1470" s="26">
        <v>0</v>
      </c>
      <c r="P1470" s="26">
        <f>IF(AND(IFERROR(INDEX(SP_Aktiv,MATCH(C1470,SP_Liste,0)),TRUE),IFERROR(INDEX(PK_Aktiv,MATCH(E1470,PK_Liste,0)),TRUE),IF(Filter!$L$5="Alle GeVo",TRUE,IF(Filter!$L$5="Nur BÜ-Schlüssel",ISNUMBER(MATCH(H1470,BUESchluessel,0)),IFERROR(INDEX(GV_Aktiv,MATCH(G1470,GV_Liste,0)),Filter!$H$18)))),1,0)</f>
        <v>1</v>
      </c>
    </row>
    <row r="1471" spans="1:16" x14ac:dyDescent="0.25">
      <c r="A1471" s="28">
        <v>46288</v>
      </c>
      <c r="B1471" s="7" t="s">
        <v>93</v>
      </c>
      <c r="C1471" s="7" t="s">
        <v>20</v>
      </c>
      <c r="D1471" s="7" t="s">
        <v>19</v>
      </c>
      <c r="E1471" s="7" t="s">
        <v>33</v>
      </c>
      <c r="F1471" s="7" t="s">
        <v>589</v>
      </c>
      <c r="G1471" s="7" t="s">
        <v>590</v>
      </c>
      <c r="H1471" s="26">
        <v>809</v>
      </c>
      <c r="I1471" s="26">
        <v>4</v>
      </c>
      <c r="J1471" s="26">
        <v>0</v>
      </c>
      <c r="K1471" s="26">
        <v>0</v>
      </c>
      <c r="L1471" s="26">
        <v>0</v>
      </c>
      <c r="M1471" s="26">
        <v>0</v>
      </c>
      <c r="N1471" s="26">
        <v>4</v>
      </c>
      <c r="O1471" s="26">
        <v>0</v>
      </c>
      <c r="P1471" s="26">
        <f>IF(AND(IFERROR(INDEX(SP_Aktiv,MATCH(C1471,SP_Liste,0)),TRUE),IFERROR(INDEX(PK_Aktiv,MATCH(E1471,PK_Liste,0)),TRUE),IF(Filter!$L$5="Alle GeVo",TRUE,IF(Filter!$L$5="Nur BÜ-Schlüssel",ISNUMBER(MATCH(H1471,BUESchluessel,0)),IFERROR(INDEX(GV_Aktiv,MATCH(G1471,GV_Liste,0)),Filter!$H$18)))),1,0)</f>
        <v>1</v>
      </c>
    </row>
    <row r="1472" spans="1:16" x14ac:dyDescent="0.25">
      <c r="A1472" s="28">
        <v>46288</v>
      </c>
      <c r="B1472" s="7" t="s">
        <v>93</v>
      </c>
      <c r="C1472" s="7" t="s">
        <v>20</v>
      </c>
      <c r="D1472" s="7" t="s">
        <v>19</v>
      </c>
      <c r="E1472" s="7" t="s">
        <v>33</v>
      </c>
      <c r="F1472" s="7" t="s">
        <v>903</v>
      </c>
      <c r="G1472" s="7" t="s">
        <v>606</v>
      </c>
      <c r="H1472" s="26">
        <v>374</v>
      </c>
      <c r="I1472" s="26">
        <v>4</v>
      </c>
      <c r="J1472" s="26">
        <v>0</v>
      </c>
      <c r="K1472" s="26">
        <v>0</v>
      </c>
      <c r="L1472" s="26">
        <v>0</v>
      </c>
      <c r="M1472" s="26">
        <v>3</v>
      </c>
      <c r="N1472" s="26">
        <v>1</v>
      </c>
      <c r="O1472" s="26">
        <v>0</v>
      </c>
      <c r="P1472" s="26">
        <f>IF(AND(IFERROR(INDEX(SP_Aktiv,MATCH(C1472,SP_Liste,0)),TRUE),IFERROR(INDEX(PK_Aktiv,MATCH(E1472,PK_Liste,0)),TRUE),IF(Filter!$L$5="Alle GeVo",TRUE,IF(Filter!$L$5="Nur BÜ-Schlüssel",ISNUMBER(MATCH(H1472,BUESchluessel,0)),IFERROR(INDEX(GV_Aktiv,MATCH(G1472,GV_Liste,0)),Filter!$H$18)))),1,0)</f>
        <v>1</v>
      </c>
    </row>
    <row r="1473" spans="1:16" x14ac:dyDescent="0.25">
      <c r="A1473" s="28">
        <v>46288</v>
      </c>
      <c r="B1473" s="7" t="s">
        <v>93</v>
      </c>
      <c r="C1473" s="7" t="s">
        <v>20</v>
      </c>
      <c r="D1473" s="7" t="s">
        <v>19</v>
      </c>
      <c r="E1473" s="7" t="s">
        <v>33</v>
      </c>
      <c r="F1473" s="7" t="s">
        <v>786</v>
      </c>
      <c r="G1473" s="7" t="s">
        <v>81</v>
      </c>
      <c r="H1473" s="26">
        <v>703</v>
      </c>
      <c r="I1473" s="26">
        <v>14</v>
      </c>
      <c r="J1473" s="26">
        <v>2</v>
      </c>
      <c r="K1473" s="26">
        <v>2</v>
      </c>
      <c r="L1473" s="26">
        <v>3</v>
      </c>
      <c r="M1473" s="26">
        <v>8</v>
      </c>
      <c r="N1473" s="26">
        <v>3</v>
      </c>
      <c r="O1473" s="26">
        <v>0</v>
      </c>
      <c r="P1473" s="26">
        <f>IF(AND(IFERROR(INDEX(SP_Aktiv,MATCH(C1473,SP_Liste,0)),TRUE),IFERROR(INDEX(PK_Aktiv,MATCH(E1473,PK_Liste,0)),TRUE),IF(Filter!$L$5="Alle GeVo",TRUE,IF(Filter!$L$5="Nur BÜ-Schlüssel",ISNUMBER(MATCH(H1473,BUESchluessel,0)),IFERROR(INDEX(GV_Aktiv,MATCH(G1473,GV_Liste,0)),Filter!$H$18)))),1,0)</f>
        <v>1</v>
      </c>
    </row>
    <row r="1474" spans="1:16" x14ac:dyDescent="0.25">
      <c r="A1474" s="28">
        <v>46288</v>
      </c>
      <c r="B1474" s="7" t="s">
        <v>93</v>
      </c>
      <c r="C1474" s="7" t="s">
        <v>20</v>
      </c>
      <c r="D1474" s="7" t="s">
        <v>19</v>
      </c>
      <c r="E1474" s="7" t="s">
        <v>65</v>
      </c>
      <c r="F1474" s="7" t="s">
        <v>772</v>
      </c>
      <c r="G1474" s="7" t="s">
        <v>568</v>
      </c>
      <c r="H1474" s="26">
        <v>11</v>
      </c>
      <c r="I1474" s="26">
        <v>1</v>
      </c>
      <c r="J1474" s="26">
        <v>0</v>
      </c>
      <c r="K1474" s="26">
        <v>0</v>
      </c>
      <c r="L1474" s="26">
        <v>0</v>
      </c>
      <c r="M1474" s="26">
        <v>0</v>
      </c>
      <c r="N1474" s="26">
        <v>1</v>
      </c>
      <c r="O1474" s="26">
        <v>0</v>
      </c>
      <c r="P1474" s="26">
        <f>IF(AND(IFERROR(INDEX(SP_Aktiv,MATCH(C1474,SP_Liste,0)),TRUE),IFERROR(INDEX(PK_Aktiv,MATCH(E1474,PK_Liste,0)),TRUE),IF(Filter!$L$5="Alle GeVo",TRUE,IF(Filter!$L$5="Nur BÜ-Schlüssel",ISNUMBER(MATCH(H1474,BUESchluessel,0)),IFERROR(INDEX(GV_Aktiv,MATCH(G1474,GV_Liste,0)),Filter!$H$18)))),1,0)</f>
        <v>0</v>
      </c>
    </row>
    <row r="1475" spans="1:16" x14ac:dyDescent="0.25">
      <c r="A1475" s="28">
        <v>46288</v>
      </c>
      <c r="B1475" s="7" t="s">
        <v>93</v>
      </c>
      <c r="C1475" s="7" t="s">
        <v>20</v>
      </c>
      <c r="D1475" s="7" t="s">
        <v>19</v>
      </c>
      <c r="E1475" s="7" t="s">
        <v>33</v>
      </c>
      <c r="F1475" s="7" t="s">
        <v>642</v>
      </c>
      <c r="G1475" s="7" t="s">
        <v>643</v>
      </c>
      <c r="H1475" s="26">
        <v>125</v>
      </c>
      <c r="I1475" s="26">
        <v>1</v>
      </c>
      <c r="J1475" s="26">
        <v>0</v>
      </c>
      <c r="K1475" s="26">
        <v>0</v>
      </c>
      <c r="L1475" s="26">
        <v>0</v>
      </c>
      <c r="M1475" s="26">
        <v>1</v>
      </c>
      <c r="N1475" s="26">
        <v>0</v>
      </c>
      <c r="O1475" s="26">
        <v>0</v>
      </c>
      <c r="P1475" s="26">
        <f>IF(AND(IFERROR(INDEX(SP_Aktiv,MATCH(C1475,SP_Liste,0)),TRUE),IFERROR(INDEX(PK_Aktiv,MATCH(E1475,PK_Liste,0)),TRUE),IF(Filter!$L$5="Alle GeVo",TRUE,IF(Filter!$L$5="Nur BÜ-Schlüssel",ISNUMBER(MATCH(H1475,BUESchluessel,0)),IFERROR(INDEX(GV_Aktiv,MATCH(G1475,GV_Liste,0)),Filter!$H$18)))),1,0)</f>
        <v>1</v>
      </c>
    </row>
    <row r="1476" spans="1:16" x14ac:dyDescent="0.25">
      <c r="A1476" s="28">
        <v>46288</v>
      </c>
      <c r="B1476" s="7" t="s">
        <v>93</v>
      </c>
      <c r="C1476" s="7" t="s">
        <v>20</v>
      </c>
      <c r="D1476" s="7" t="s">
        <v>19</v>
      </c>
      <c r="E1476" s="7" t="s">
        <v>33</v>
      </c>
      <c r="F1476" s="7" t="s">
        <v>671</v>
      </c>
      <c r="G1476" s="7" t="s">
        <v>672</v>
      </c>
      <c r="H1476" s="26">
        <v>104</v>
      </c>
      <c r="I1476" s="26">
        <v>1</v>
      </c>
      <c r="J1476" s="26">
        <v>0</v>
      </c>
      <c r="K1476" s="26">
        <v>0</v>
      </c>
      <c r="L1476" s="26">
        <v>0</v>
      </c>
      <c r="M1476" s="26">
        <v>1</v>
      </c>
      <c r="N1476" s="26">
        <v>0</v>
      </c>
      <c r="O1476" s="26">
        <v>0</v>
      </c>
      <c r="P1476" s="26">
        <f>IF(AND(IFERROR(INDEX(SP_Aktiv,MATCH(C1476,SP_Liste,0)),TRUE),IFERROR(INDEX(PK_Aktiv,MATCH(E1476,PK_Liste,0)),TRUE),IF(Filter!$L$5="Alle GeVo",TRUE,IF(Filter!$L$5="Nur BÜ-Schlüssel",ISNUMBER(MATCH(H1476,BUESchluessel,0)),IFERROR(INDEX(GV_Aktiv,MATCH(G1476,GV_Liste,0)),Filter!$H$18)))),1,0)</f>
        <v>1</v>
      </c>
    </row>
    <row r="1477" spans="1:16" x14ac:dyDescent="0.25">
      <c r="A1477" s="28">
        <v>46288</v>
      </c>
      <c r="B1477" s="7" t="s">
        <v>93</v>
      </c>
      <c r="C1477" s="7" t="s">
        <v>20</v>
      </c>
      <c r="D1477" s="7" t="s">
        <v>19</v>
      </c>
      <c r="E1477" s="7" t="s">
        <v>69</v>
      </c>
      <c r="F1477" s="7" t="s">
        <v>553</v>
      </c>
      <c r="G1477" s="7" t="s">
        <v>79</v>
      </c>
      <c r="H1477" s="26">
        <v>469</v>
      </c>
      <c r="I1477" s="26">
        <v>14</v>
      </c>
      <c r="J1477" s="26">
        <v>0</v>
      </c>
      <c r="K1477" s="26">
        <v>1</v>
      </c>
      <c r="L1477" s="26">
        <v>1</v>
      </c>
      <c r="M1477" s="26">
        <v>3</v>
      </c>
      <c r="N1477" s="26">
        <v>10</v>
      </c>
      <c r="O1477" s="26">
        <v>0</v>
      </c>
      <c r="P1477" s="26">
        <f>IF(AND(IFERROR(INDEX(SP_Aktiv,MATCH(C1477,SP_Liste,0)),TRUE),IFERROR(INDEX(PK_Aktiv,MATCH(E1477,PK_Liste,0)),TRUE),IF(Filter!$L$5="Alle GeVo",TRUE,IF(Filter!$L$5="Nur BÜ-Schlüssel",ISNUMBER(MATCH(H1477,BUESchluessel,0)),IFERROR(INDEX(GV_Aktiv,MATCH(G1477,GV_Liste,0)),Filter!$H$18)))),1,0)</f>
        <v>0</v>
      </c>
    </row>
    <row r="1478" spans="1:16" x14ac:dyDescent="0.25">
      <c r="A1478" s="28">
        <v>46288</v>
      </c>
      <c r="B1478" s="7" t="s">
        <v>93</v>
      </c>
      <c r="C1478" s="7" t="s">
        <v>20</v>
      </c>
      <c r="D1478" s="7" t="s">
        <v>19</v>
      </c>
      <c r="E1478" s="7" t="s">
        <v>69</v>
      </c>
      <c r="F1478" s="7" t="s">
        <v>530</v>
      </c>
      <c r="G1478" s="7" t="s">
        <v>74</v>
      </c>
      <c r="H1478" s="26">
        <v>67</v>
      </c>
      <c r="I1478" s="26">
        <v>17</v>
      </c>
      <c r="J1478" s="26">
        <v>4</v>
      </c>
      <c r="K1478" s="26">
        <v>7</v>
      </c>
      <c r="L1478" s="26">
        <v>4</v>
      </c>
      <c r="M1478" s="26">
        <v>3</v>
      </c>
      <c r="N1478" s="26">
        <v>10</v>
      </c>
      <c r="O1478" s="26">
        <v>0</v>
      </c>
      <c r="P1478" s="26">
        <f>IF(AND(IFERROR(INDEX(SP_Aktiv,MATCH(C1478,SP_Liste,0)),TRUE),IFERROR(INDEX(PK_Aktiv,MATCH(E1478,PK_Liste,0)),TRUE),IF(Filter!$L$5="Alle GeVo",TRUE,IF(Filter!$L$5="Nur BÜ-Schlüssel",ISNUMBER(MATCH(H1478,BUESchluessel,0)),IFERROR(INDEX(GV_Aktiv,MATCH(G1478,GV_Liste,0)),Filter!$H$18)))),1,0)</f>
        <v>0</v>
      </c>
    </row>
    <row r="1479" spans="1:16" x14ac:dyDescent="0.25">
      <c r="A1479" s="28">
        <v>46288</v>
      </c>
      <c r="B1479" s="7" t="s">
        <v>93</v>
      </c>
      <c r="C1479" s="7" t="s">
        <v>20</v>
      </c>
      <c r="D1479" s="7" t="s">
        <v>19</v>
      </c>
      <c r="E1479" s="7" t="s">
        <v>33</v>
      </c>
      <c r="F1479" s="7" t="s">
        <v>531</v>
      </c>
      <c r="G1479" s="7" t="s">
        <v>532</v>
      </c>
      <c r="H1479" s="26">
        <v>427</v>
      </c>
      <c r="I1479" s="26">
        <v>23</v>
      </c>
      <c r="J1479" s="26">
        <v>1</v>
      </c>
      <c r="K1479" s="26">
        <v>0</v>
      </c>
      <c r="L1479" s="26">
        <v>3</v>
      </c>
      <c r="M1479" s="26">
        <v>5</v>
      </c>
      <c r="N1479" s="26">
        <v>15</v>
      </c>
      <c r="O1479" s="26">
        <v>0</v>
      </c>
      <c r="P1479" s="26">
        <f>IF(AND(IFERROR(INDEX(SP_Aktiv,MATCH(C1479,SP_Liste,0)),TRUE),IFERROR(INDEX(PK_Aktiv,MATCH(E1479,PK_Liste,0)),TRUE),IF(Filter!$L$5="Alle GeVo",TRUE,IF(Filter!$L$5="Nur BÜ-Schlüssel",ISNUMBER(MATCH(H1479,BUESchluessel,0)),IFERROR(INDEX(GV_Aktiv,MATCH(G1479,GV_Liste,0)),Filter!$H$18)))),1,0)</f>
        <v>1</v>
      </c>
    </row>
    <row r="1480" spans="1:16" x14ac:dyDescent="0.25">
      <c r="A1480" s="28">
        <v>46288</v>
      </c>
      <c r="B1480" s="7" t="s">
        <v>93</v>
      </c>
      <c r="C1480" s="7" t="s">
        <v>20</v>
      </c>
      <c r="D1480" s="7" t="s">
        <v>19</v>
      </c>
      <c r="E1480" s="7" t="s">
        <v>33</v>
      </c>
      <c r="F1480" s="7" t="s">
        <v>849</v>
      </c>
      <c r="G1480" s="7" t="s">
        <v>850</v>
      </c>
      <c r="H1480" s="26">
        <v>606</v>
      </c>
      <c r="I1480" s="26">
        <v>4</v>
      </c>
      <c r="J1480" s="26">
        <v>0</v>
      </c>
      <c r="K1480" s="26">
        <v>0</v>
      </c>
      <c r="L1480" s="26">
        <v>0</v>
      </c>
      <c r="M1480" s="26">
        <v>0</v>
      </c>
      <c r="N1480" s="26">
        <v>4</v>
      </c>
      <c r="O1480" s="26">
        <v>0</v>
      </c>
      <c r="P1480" s="26">
        <f>IF(AND(IFERROR(INDEX(SP_Aktiv,MATCH(C1480,SP_Liste,0)),TRUE),IFERROR(INDEX(PK_Aktiv,MATCH(E1480,PK_Liste,0)),TRUE),IF(Filter!$L$5="Alle GeVo",TRUE,IF(Filter!$L$5="Nur BÜ-Schlüssel",ISNUMBER(MATCH(H1480,BUESchluessel,0)),IFERROR(INDEX(GV_Aktiv,MATCH(G1480,GV_Liste,0)),Filter!$H$18)))),1,0)</f>
        <v>1</v>
      </c>
    </row>
    <row r="1481" spans="1:16" x14ac:dyDescent="0.25">
      <c r="A1481" s="28">
        <v>46288</v>
      </c>
      <c r="B1481" s="7" t="s">
        <v>93</v>
      </c>
      <c r="C1481" s="7" t="s">
        <v>20</v>
      </c>
      <c r="D1481" s="7" t="s">
        <v>19</v>
      </c>
      <c r="E1481" s="7" t="s">
        <v>65</v>
      </c>
      <c r="F1481" s="7" t="s">
        <v>562</v>
      </c>
      <c r="G1481" s="7" t="s">
        <v>80</v>
      </c>
      <c r="H1481" s="26">
        <v>472</v>
      </c>
      <c r="I1481" s="26">
        <v>1</v>
      </c>
      <c r="J1481" s="26">
        <v>0</v>
      </c>
      <c r="K1481" s="26">
        <v>0</v>
      </c>
      <c r="L1481" s="26">
        <v>0</v>
      </c>
      <c r="M1481" s="26">
        <v>0</v>
      </c>
      <c r="N1481" s="26">
        <v>1</v>
      </c>
      <c r="O1481" s="26">
        <v>0</v>
      </c>
      <c r="P1481" s="26">
        <f>IF(AND(IFERROR(INDEX(SP_Aktiv,MATCH(C1481,SP_Liste,0)),TRUE),IFERROR(INDEX(PK_Aktiv,MATCH(E1481,PK_Liste,0)),TRUE),IF(Filter!$L$5="Alle GeVo",TRUE,IF(Filter!$L$5="Nur BÜ-Schlüssel",ISNUMBER(MATCH(H1481,BUESchluessel,0)),IFERROR(INDEX(GV_Aktiv,MATCH(G1481,GV_Liste,0)),Filter!$H$18)))),1,0)</f>
        <v>0</v>
      </c>
    </row>
    <row r="1482" spans="1:16" x14ac:dyDescent="0.25">
      <c r="A1482" s="28">
        <v>46288</v>
      </c>
      <c r="B1482" s="7" t="s">
        <v>93</v>
      </c>
      <c r="C1482" s="7" t="s">
        <v>20</v>
      </c>
      <c r="D1482" s="7" t="s">
        <v>19</v>
      </c>
      <c r="E1482" s="7" t="s">
        <v>66</v>
      </c>
      <c r="F1482" s="7" t="s">
        <v>530</v>
      </c>
      <c r="G1482" s="7" t="s">
        <v>74</v>
      </c>
      <c r="H1482" s="26">
        <v>67</v>
      </c>
      <c r="I1482" s="26">
        <v>3</v>
      </c>
      <c r="J1482" s="26">
        <v>3</v>
      </c>
      <c r="K1482" s="26">
        <v>1</v>
      </c>
      <c r="L1482" s="26">
        <v>2</v>
      </c>
      <c r="M1482" s="26">
        <v>1</v>
      </c>
      <c r="N1482" s="26">
        <v>0</v>
      </c>
      <c r="O1482" s="26">
        <v>0</v>
      </c>
      <c r="P1482" s="26">
        <f>IF(AND(IFERROR(INDEX(SP_Aktiv,MATCH(C1482,SP_Liste,0)),TRUE),IFERROR(INDEX(PK_Aktiv,MATCH(E1482,PK_Liste,0)),TRUE),IF(Filter!$L$5="Alle GeVo",TRUE,IF(Filter!$L$5="Nur BÜ-Schlüssel",ISNUMBER(MATCH(H1482,BUESchluessel,0)),IFERROR(INDEX(GV_Aktiv,MATCH(G1482,GV_Liste,0)),Filter!$H$18)))),1,0)</f>
        <v>0</v>
      </c>
    </row>
    <row r="1483" spans="1:16" x14ac:dyDescent="0.25">
      <c r="A1483" s="28">
        <v>46288</v>
      </c>
      <c r="B1483" s="7" t="s">
        <v>93</v>
      </c>
      <c r="C1483" s="7" t="s">
        <v>20</v>
      </c>
      <c r="D1483" s="7" t="s">
        <v>19</v>
      </c>
      <c r="E1483" s="7" t="s">
        <v>64</v>
      </c>
      <c r="F1483" s="7" t="s">
        <v>533</v>
      </c>
      <c r="G1483" s="7" t="s">
        <v>75</v>
      </c>
      <c r="H1483" s="26">
        <v>108</v>
      </c>
      <c r="I1483" s="26">
        <v>1</v>
      </c>
      <c r="J1483" s="26">
        <v>0</v>
      </c>
      <c r="K1483" s="26">
        <v>0</v>
      </c>
      <c r="L1483" s="26">
        <v>0</v>
      </c>
      <c r="M1483" s="26">
        <v>0</v>
      </c>
      <c r="N1483" s="26">
        <v>1</v>
      </c>
      <c r="O1483" s="26">
        <v>0</v>
      </c>
      <c r="P1483" s="26">
        <f>IF(AND(IFERROR(INDEX(SP_Aktiv,MATCH(C1483,SP_Liste,0)),TRUE),IFERROR(INDEX(PK_Aktiv,MATCH(E1483,PK_Liste,0)),TRUE),IF(Filter!$L$5="Alle GeVo",TRUE,IF(Filter!$L$5="Nur BÜ-Schlüssel",ISNUMBER(MATCH(H1483,BUESchluessel,0)),IFERROR(INDEX(GV_Aktiv,MATCH(G1483,GV_Liste,0)),Filter!$H$18)))),1,0)</f>
        <v>0</v>
      </c>
    </row>
    <row r="1484" spans="1:16" x14ac:dyDescent="0.25">
      <c r="A1484" s="28">
        <v>46288</v>
      </c>
      <c r="B1484" s="7" t="s">
        <v>93</v>
      </c>
      <c r="C1484" s="7" t="s">
        <v>20</v>
      </c>
      <c r="D1484" s="7" t="s">
        <v>19</v>
      </c>
      <c r="E1484" s="7" t="s">
        <v>66</v>
      </c>
      <c r="F1484" s="7" t="s">
        <v>533</v>
      </c>
      <c r="G1484" s="7" t="s">
        <v>75</v>
      </c>
      <c r="H1484" s="26">
        <v>108</v>
      </c>
      <c r="I1484" s="26">
        <v>7</v>
      </c>
      <c r="J1484" s="26">
        <v>7</v>
      </c>
      <c r="K1484" s="26">
        <v>1</v>
      </c>
      <c r="L1484" s="26">
        <v>0</v>
      </c>
      <c r="M1484" s="26">
        <v>7</v>
      </c>
      <c r="N1484" s="26">
        <v>0</v>
      </c>
      <c r="O1484" s="26">
        <v>0</v>
      </c>
      <c r="P1484" s="26">
        <f>IF(AND(IFERROR(INDEX(SP_Aktiv,MATCH(C1484,SP_Liste,0)),TRUE),IFERROR(INDEX(PK_Aktiv,MATCH(E1484,PK_Liste,0)),TRUE),IF(Filter!$L$5="Alle GeVo",TRUE,IF(Filter!$L$5="Nur BÜ-Schlüssel",ISNUMBER(MATCH(H1484,BUESchluessel,0)),IFERROR(INDEX(GV_Aktiv,MATCH(G1484,GV_Liste,0)),Filter!$H$18)))),1,0)</f>
        <v>0</v>
      </c>
    </row>
    <row r="1485" spans="1:16" x14ac:dyDescent="0.25">
      <c r="A1485" s="28">
        <v>46288</v>
      </c>
      <c r="B1485" s="7" t="s">
        <v>93</v>
      </c>
      <c r="C1485" s="7" t="s">
        <v>20</v>
      </c>
      <c r="D1485" s="7" t="s">
        <v>19</v>
      </c>
      <c r="E1485" s="7" t="s">
        <v>33</v>
      </c>
      <c r="F1485" s="7" t="s">
        <v>1014</v>
      </c>
      <c r="G1485" s="7" t="s">
        <v>587</v>
      </c>
      <c r="H1485" s="26">
        <v>130</v>
      </c>
      <c r="I1485" s="26">
        <v>2</v>
      </c>
      <c r="J1485" s="26">
        <v>0</v>
      </c>
      <c r="K1485" s="26">
        <v>0</v>
      </c>
      <c r="L1485" s="26">
        <v>0</v>
      </c>
      <c r="M1485" s="26">
        <v>2</v>
      </c>
      <c r="N1485" s="26">
        <v>0</v>
      </c>
      <c r="O1485" s="26">
        <v>0</v>
      </c>
      <c r="P1485" s="26">
        <f>IF(AND(IFERROR(INDEX(SP_Aktiv,MATCH(C1485,SP_Liste,0)),TRUE),IFERROR(INDEX(PK_Aktiv,MATCH(E1485,PK_Liste,0)),TRUE),IF(Filter!$L$5="Alle GeVo",TRUE,IF(Filter!$L$5="Nur BÜ-Schlüssel",ISNUMBER(MATCH(H1485,BUESchluessel,0)),IFERROR(INDEX(GV_Aktiv,MATCH(G1485,GV_Liste,0)),Filter!$H$18)))),1,0)</f>
        <v>1</v>
      </c>
    </row>
    <row r="1486" spans="1:16" x14ac:dyDescent="0.25">
      <c r="A1486" s="28">
        <v>46288</v>
      </c>
      <c r="B1486" s="7" t="s">
        <v>93</v>
      </c>
      <c r="C1486" s="7" t="s">
        <v>20</v>
      </c>
      <c r="D1486" s="7" t="s">
        <v>19</v>
      </c>
      <c r="E1486" s="7" t="s">
        <v>33</v>
      </c>
      <c r="F1486" s="7" t="s">
        <v>551</v>
      </c>
      <c r="G1486" s="7" t="s">
        <v>552</v>
      </c>
      <c r="H1486" s="26">
        <v>601</v>
      </c>
      <c r="I1486" s="26">
        <v>3</v>
      </c>
      <c r="J1486" s="26">
        <v>0</v>
      </c>
      <c r="K1486" s="26">
        <v>0</v>
      </c>
      <c r="L1486" s="26">
        <v>1</v>
      </c>
      <c r="M1486" s="26">
        <v>0</v>
      </c>
      <c r="N1486" s="26">
        <v>2</v>
      </c>
      <c r="O1486" s="26">
        <v>0</v>
      </c>
      <c r="P1486" s="26">
        <f>IF(AND(IFERROR(INDEX(SP_Aktiv,MATCH(C1486,SP_Liste,0)),TRUE),IFERROR(INDEX(PK_Aktiv,MATCH(E1486,PK_Liste,0)),TRUE),IF(Filter!$L$5="Alle GeVo",TRUE,IF(Filter!$L$5="Nur BÜ-Schlüssel",ISNUMBER(MATCH(H1486,BUESchluessel,0)),IFERROR(INDEX(GV_Aktiv,MATCH(G1486,GV_Liste,0)),Filter!$H$18)))),1,0)</f>
        <v>1</v>
      </c>
    </row>
    <row r="1487" spans="1:16" x14ac:dyDescent="0.25">
      <c r="A1487" s="28">
        <v>46288</v>
      </c>
      <c r="B1487" s="7" t="s">
        <v>93</v>
      </c>
      <c r="C1487" s="7" t="s">
        <v>20</v>
      </c>
      <c r="D1487" s="7" t="s">
        <v>19</v>
      </c>
      <c r="E1487" s="7" t="s">
        <v>33</v>
      </c>
      <c r="F1487" s="7" t="s">
        <v>1017</v>
      </c>
      <c r="G1487" s="7" t="s">
        <v>1018</v>
      </c>
      <c r="H1487" s="26">
        <v>702</v>
      </c>
      <c r="I1487" s="26">
        <v>1</v>
      </c>
      <c r="J1487" s="26">
        <v>0</v>
      </c>
      <c r="K1487" s="26">
        <v>0</v>
      </c>
      <c r="L1487" s="26">
        <v>0</v>
      </c>
      <c r="M1487" s="26">
        <v>0</v>
      </c>
      <c r="N1487" s="26">
        <v>1</v>
      </c>
      <c r="O1487" s="26">
        <v>0</v>
      </c>
      <c r="P1487" s="26">
        <f>IF(AND(IFERROR(INDEX(SP_Aktiv,MATCH(C1487,SP_Liste,0)),TRUE),IFERROR(INDEX(PK_Aktiv,MATCH(E1487,PK_Liste,0)),TRUE),IF(Filter!$L$5="Alle GeVo",TRUE,IF(Filter!$L$5="Nur BÜ-Schlüssel",ISNUMBER(MATCH(H1487,BUESchluessel,0)),IFERROR(INDEX(GV_Aktiv,MATCH(G1487,GV_Liste,0)),Filter!$H$18)))),1,0)</f>
        <v>1</v>
      </c>
    </row>
    <row r="1488" spans="1:16" x14ac:dyDescent="0.25">
      <c r="A1488" s="28">
        <v>46288</v>
      </c>
      <c r="B1488" s="7" t="s">
        <v>93</v>
      </c>
      <c r="C1488" s="7" t="s">
        <v>20</v>
      </c>
      <c r="D1488" s="7" t="s">
        <v>19</v>
      </c>
      <c r="E1488" s="7" t="s">
        <v>69</v>
      </c>
      <c r="F1488" s="7" t="s">
        <v>913</v>
      </c>
      <c r="G1488" s="7" t="s">
        <v>914</v>
      </c>
      <c r="H1488" s="26">
        <v>535</v>
      </c>
      <c r="I1488" s="26">
        <v>1</v>
      </c>
      <c r="J1488" s="26">
        <v>0</v>
      </c>
      <c r="K1488" s="26">
        <v>0</v>
      </c>
      <c r="L1488" s="26">
        <v>0</v>
      </c>
      <c r="M1488" s="26">
        <v>0</v>
      </c>
      <c r="N1488" s="26">
        <v>1</v>
      </c>
      <c r="O1488" s="26">
        <v>0</v>
      </c>
      <c r="P1488" s="26">
        <f>IF(AND(IFERROR(INDEX(SP_Aktiv,MATCH(C1488,SP_Liste,0)),TRUE),IFERROR(INDEX(PK_Aktiv,MATCH(E1488,PK_Liste,0)),TRUE),IF(Filter!$L$5="Alle GeVo",TRUE,IF(Filter!$L$5="Nur BÜ-Schlüssel",ISNUMBER(MATCH(H1488,BUESchluessel,0)),IFERROR(INDEX(GV_Aktiv,MATCH(G1488,GV_Liste,0)),Filter!$H$18)))),1,0)</f>
        <v>0</v>
      </c>
    </row>
    <row r="1489" spans="1:16" x14ac:dyDescent="0.25">
      <c r="A1489" s="28">
        <v>46288</v>
      </c>
      <c r="B1489" s="7" t="s">
        <v>93</v>
      </c>
      <c r="C1489" s="7" t="s">
        <v>20</v>
      </c>
      <c r="D1489" s="7" t="s">
        <v>19</v>
      </c>
      <c r="E1489" s="7" t="s">
        <v>33</v>
      </c>
      <c r="F1489" s="7" t="s">
        <v>547</v>
      </c>
      <c r="G1489" s="7" t="s">
        <v>548</v>
      </c>
      <c r="H1489" s="26">
        <v>73</v>
      </c>
      <c r="I1489" s="26">
        <v>6</v>
      </c>
      <c r="J1489" s="26">
        <v>0</v>
      </c>
      <c r="K1489" s="26">
        <v>2</v>
      </c>
      <c r="L1489" s="26">
        <v>0</v>
      </c>
      <c r="M1489" s="26">
        <v>3</v>
      </c>
      <c r="N1489" s="26">
        <v>3</v>
      </c>
      <c r="O1489" s="26">
        <v>0</v>
      </c>
      <c r="P1489" s="26">
        <f>IF(AND(IFERROR(INDEX(SP_Aktiv,MATCH(C1489,SP_Liste,0)),TRUE),IFERROR(INDEX(PK_Aktiv,MATCH(E1489,PK_Liste,0)),TRUE),IF(Filter!$L$5="Alle GeVo",TRUE,IF(Filter!$L$5="Nur BÜ-Schlüssel",ISNUMBER(MATCH(H1489,BUESchluessel,0)),IFERROR(INDEX(GV_Aktiv,MATCH(G1489,GV_Liste,0)),Filter!$H$18)))),1,0)</f>
        <v>1</v>
      </c>
    </row>
    <row r="1490" spans="1:16" x14ac:dyDescent="0.25">
      <c r="A1490" s="28">
        <v>46288</v>
      </c>
      <c r="B1490" s="7" t="s">
        <v>93</v>
      </c>
      <c r="C1490" s="7" t="s">
        <v>20</v>
      </c>
      <c r="D1490" s="7" t="s">
        <v>19</v>
      </c>
      <c r="E1490" s="7" t="s">
        <v>69</v>
      </c>
      <c r="F1490" s="7" t="s">
        <v>531</v>
      </c>
      <c r="G1490" s="7" t="s">
        <v>532</v>
      </c>
      <c r="H1490" s="26">
        <v>427</v>
      </c>
      <c r="I1490" s="26">
        <v>2</v>
      </c>
      <c r="J1490" s="26">
        <v>0</v>
      </c>
      <c r="K1490" s="26">
        <v>0</v>
      </c>
      <c r="L1490" s="26">
        <v>0</v>
      </c>
      <c r="M1490" s="26">
        <v>0</v>
      </c>
      <c r="N1490" s="26">
        <v>2</v>
      </c>
      <c r="O1490" s="26">
        <v>0</v>
      </c>
      <c r="P1490" s="26">
        <f>IF(AND(IFERROR(INDEX(SP_Aktiv,MATCH(C1490,SP_Liste,0)),TRUE),IFERROR(INDEX(PK_Aktiv,MATCH(E1490,PK_Liste,0)),TRUE),IF(Filter!$L$5="Alle GeVo",TRUE,IF(Filter!$L$5="Nur BÜ-Schlüssel",ISNUMBER(MATCH(H1490,BUESchluessel,0)),IFERROR(INDEX(GV_Aktiv,MATCH(G1490,GV_Liste,0)),Filter!$H$18)))),1,0)</f>
        <v>0</v>
      </c>
    </row>
    <row r="1491" spans="1:16" x14ac:dyDescent="0.25">
      <c r="A1491" s="28">
        <v>46288</v>
      </c>
      <c r="B1491" s="7" t="s">
        <v>93</v>
      </c>
      <c r="C1491" s="7" t="s">
        <v>20</v>
      </c>
      <c r="D1491" s="7" t="s">
        <v>19</v>
      </c>
      <c r="E1491" s="7" t="s">
        <v>33</v>
      </c>
      <c r="F1491" s="7" t="s">
        <v>689</v>
      </c>
      <c r="G1491" s="7" t="s">
        <v>690</v>
      </c>
      <c r="H1491" s="26">
        <v>492</v>
      </c>
      <c r="I1491" s="26">
        <v>1</v>
      </c>
      <c r="J1491" s="26">
        <v>0</v>
      </c>
      <c r="K1491" s="26">
        <v>0</v>
      </c>
      <c r="L1491" s="26">
        <v>0</v>
      </c>
      <c r="M1491" s="26">
        <v>1</v>
      </c>
      <c r="N1491" s="26">
        <v>0</v>
      </c>
      <c r="O1491" s="26">
        <v>0</v>
      </c>
      <c r="P1491" s="26">
        <f>IF(AND(IFERROR(INDEX(SP_Aktiv,MATCH(C1491,SP_Liste,0)),TRUE),IFERROR(INDEX(PK_Aktiv,MATCH(E1491,PK_Liste,0)),TRUE),IF(Filter!$L$5="Alle GeVo",TRUE,IF(Filter!$L$5="Nur BÜ-Schlüssel",ISNUMBER(MATCH(H1491,BUESchluessel,0)),IFERROR(INDEX(GV_Aktiv,MATCH(G1491,GV_Liste,0)),Filter!$H$18)))),1,0)</f>
        <v>1</v>
      </c>
    </row>
    <row r="1492" spans="1:16" x14ac:dyDescent="0.25">
      <c r="A1492" s="28">
        <v>46288</v>
      </c>
      <c r="B1492" s="7" t="s">
        <v>93</v>
      </c>
      <c r="C1492" s="7" t="s">
        <v>20</v>
      </c>
      <c r="D1492" s="7" t="s">
        <v>19</v>
      </c>
      <c r="E1492" s="7" t="s">
        <v>33</v>
      </c>
      <c r="F1492" s="7" t="s">
        <v>886</v>
      </c>
      <c r="G1492" s="7" t="s">
        <v>713</v>
      </c>
      <c r="H1492" s="26">
        <v>716</v>
      </c>
      <c r="I1492" s="26">
        <v>5</v>
      </c>
      <c r="J1492" s="26">
        <v>1</v>
      </c>
      <c r="K1492" s="26">
        <v>0</v>
      </c>
      <c r="L1492" s="26">
        <v>0</v>
      </c>
      <c r="M1492" s="26">
        <v>3</v>
      </c>
      <c r="N1492" s="26">
        <v>2</v>
      </c>
      <c r="O1492" s="26">
        <v>0</v>
      </c>
      <c r="P1492" s="26">
        <f>IF(AND(IFERROR(INDEX(SP_Aktiv,MATCH(C1492,SP_Liste,0)),TRUE),IFERROR(INDEX(PK_Aktiv,MATCH(E1492,PK_Liste,0)),TRUE),IF(Filter!$L$5="Alle GeVo",TRUE,IF(Filter!$L$5="Nur BÜ-Schlüssel",ISNUMBER(MATCH(H1492,BUESchluessel,0)),IFERROR(INDEX(GV_Aktiv,MATCH(G1492,GV_Liste,0)),Filter!$H$18)))),1,0)</f>
        <v>1</v>
      </c>
    </row>
    <row r="1493" spans="1:16" x14ac:dyDescent="0.25">
      <c r="A1493" s="28">
        <v>46288</v>
      </c>
      <c r="B1493" s="7" t="s">
        <v>93</v>
      </c>
      <c r="C1493" s="7" t="s">
        <v>20</v>
      </c>
      <c r="D1493" s="7" t="s">
        <v>19</v>
      </c>
      <c r="E1493" s="7" t="s">
        <v>69</v>
      </c>
      <c r="F1493" s="7" t="s">
        <v>1051</v>
      </c>
      <c r="G1493" s="7" t="s">
        <v>1052</v>
      </c>
      <c r="H1493" s="26">
        <v>948</v>
      </c>
      <c r="I1493" s="26">
        <v>1</v>
      </c>
      <c r="J1493" s="26">
        <v>0</v>
      </c>
      <c r="K1493" s="26">
        <v>0</v>
      </c>
      <c r="L1493" s="26">
        <v>0</v>
      </c>
      <c r="M1493" s="26">
        <v>0</v>
      </c>
      <c r="N1493" s="26">
        <v>1</v>
      </c>
      <c r="O1493" s="26">
        <v>0</v>
      </c>
      <c r="P1493" s="26">
        <f>IF(AND(IFERROR(INDEX(SP_Aktiv,MATCH(C1493,SP_Liste,0)),TRUE),IFERROR(INDEX(PK_Aktiv,MATCH(E1493,PK_Liste,0)),TRUE),IF(Filter!$L$5="Alle GeVo",TRUE,IF(Filter!$L$5="Nur BÜ-Schlüssel",ISNUMBER(MATCH(H1493,BUESchluessel,0)),IFERROR(INDEX(GV_Aktiv,MATCH(G1493,GV_Liste,0)),Filter!$H$18)))),1,0)</f>
        <v>0</v>
      </c>
    </row>
    <row r="1494" spans="1:16" x14ac:dyDescent="0.25">
      <c r="A1494" s="28">
        <v>46288</v>
      </c>
      <c r="B1494" s="7" t="s">
        <v>93</v>
      </c>
      <c r="C1494" s="7" t="s">
        <v>20</v>
      </c>
      <c r="D1494" s="7" t="s">
        <v>19</v>
      </c>
      <c r="E1494" s="7" t="s">
        <v>65</v>
      </c>
      <c r="F1494" s="7" t="s">
        <v>553</v>
      </c>
      <c r="G1494" s="7" t="s">
        <v>79</v>
      </c>
      <c r="H1494" s="26">
        <v>469</v>
      </c>
      <c r="I1494" s="26">
        <v>12</v>
      </c>
      <c r="J1494" s="26">
        <v>0</v>
      </c>
      <c r="K1494" s="26">
        <v>1</v>
      </c>
      <c r="L1494" s="26">
        <v>0</v>
      </c>
      <c r="M1494" s="26">
        <v>8</v>
      </c>
      <c r="N1494" s="26">
        <v>4</v>
      </c>
      <c r="O1494" s="26">
        <v>0</v>
      </c>
      <c r="P1494" s="26">
        <f>IF(AND(IFERROR(INDEX(SP_Aktiv,MATCH(C1494,SP_Liste,0)),TRUE),IFERROR(INDEX(PK_Aktiv,MATCH(E1494,PK_Liste,0)),TRUE),IF(Filter!$L$5="Alle GeVo",TRUE,IF(Filter!$L$5="Nur BÜ-Schlüssel",ISNUMBER(MATCH(H1494,BUESchluessel,0)),IFERROR(INDEX(GV_Aktiv,MATCH(G1494,GV_Liste,0)),Filter!$H$18)))),1,0)</f>
        <v>0</v>
      </c>
    </row>
    <row r="1495" spans="1:16" x14ac:dyDescent="0.25">
      <c r="A1495" s="28">
        <v>46288</v>
      </c>
      <c r="B1495" s="7" t="s">
        <v>93</v>
      </c>
      <c r="C1495" s="7" t="s">
        <v>20</v>
      </c>
      <c r="D1495" s="7" t="s">
        <v>19</v>
      </c>
      <c r="E1495" s="7" t="s">
        <v>69</v>
      </c>
      <c r="F1495" s="7" t="s">
        <v>502</v>
      </c>
      <c r="G1495" s="7" t="s">
        <v>72</v>
      </c>
      <c r="H1495" s="26">
        <v>39</v>
      </c>
      <c r="I1495" s="26">
        <v>1</v>
      </c>
      <c r="J1495" s="26">
        <v>0</v>
      </c>
      <c r="K1495" s="26">
        <v>1</v>
      </c>
      <c r="L1495" s="26">
        <v>0</v>
      </c>
      <c r="M1495" s="26">
        <v>1</v>
      </c>
      <c r="N1495" s="26">
        <v>0</v>
      </c>
      <c r="O1495" s="26">
        <v>0</v>
      </c>
      <c r="P1495" s="26">
        <f>IF(AND(IFERROR(INDEX(SP_Aktiv,MATCH(C1495,SP_Liste,0)),TRUE),IFERROR(INDEX(PK_Aktiv,MATCH(E1495,PK_Liste,0)),TRUE),IF(Filter!$L$5="Alle GeVo",TRUE,IF(Filter!$L$5="Nur BÜ-Schlüssel",ISNUMBER(MATCH(H1495,BUESchluessel,0)),IFERROR(INDEX(GV_Aktiv,MATCH(G1495,GV_Liste,0)),Filter!$H$18)))),1,0)</f>
        <v>0</v>
      </c>
    </row>
    <row r="1496" spans="1:16" x14ac:dyDescent="0.25">
      <c r="A1496" s="28">
        <v>46288</v>
      </c>
      <c r="B1496" s="7" t="s">
        <v>93</v>
      </c>
      <c r="C1496" s="7" t="s">
        <v>20</v>
      </c>
      <c r="D1496" s="7" t="s">
        <v>19</v>
      </c>
      <c r="E1496" s="7" t="s">
        <v>69</v>
      </c>
      <c r="F1496" s="7" t="s">
        <v>523</v>
      </c>
      <c r="G1496" s="7" t="s">
        <v>76</v>
      </c>
      <c r="H1496" s="26">
        <v>131</v>
      </c>
      <c r="I1496" s="26">
        <v>1</v>
      </c>
      <c r="J1496" s="26">
        <v>0</v>
      </c>
      <c r="K1496" s="26">
        <v>0</v>
      </c>
      <c r="L1496" s="26">
        <v>0</v>
      </c>
      <c r="M1496" s="26">
        <v>0</v>
      </c>
      <c r="N1496" s="26">
        <v>1</v>
      </c>
      <c r="O1496" s="26">
        <v>0</v>
      </c>
      <c r="P1496" s="26">
        <f>IF(AND(IFERROR(INDEX(SP_Aktiv,MATCH(C1496,SP_Liste,0)),TRUE),IFERROR(INDEX(PK_Aktiv,MATCH(E1496,PK_Liste,0)),TRUE),IF(Filter!$L$5="Alle GeVo",TRUE,IF(Filter!$L$5="Nur BÜ-Schlüssel",ISNUMBER(MATCH(H1496,BUESchluessel,0)),IFERROR(INDEX(GV_Aktiv,MATCH(G1496,GV_Liste,0)),Filter!$H$18)))),1,0)</f>
        <v>0</v>
      </c>
    </row>
    <row r="1497" spans="1:16" x14ac:dyDescent="0.25">
      <c r="A1497" s="28">
        <v>46288</v>
      </c>
      <c r="B1497" s="7" t="s">
        <v>93</v>
      </c>
      <c r="C1497" s="7" t="s">
        <v>20</v>
      </c>
      <c r="D1497" s="7" t="s">
        <v>19</v>
      </c>
      <c r="E1497" s="7" t="s">
        <v>65</v>
      </c>
      <c r="F1497" s="7" t="s">
        <v>538</v>
      </c>
      <c r="G1497" s="7" t="s">
        <v>78</v>
      </c>
      <c r="H1497" s="26">
        <v>413</v>
      </c>
      <c r="I1497" s="26">
        <v>7</v>
      </c>
      <c r="J1497" s="26">
        <v>5</v>
      </c>
      <c r="K1497" s="26">
        <v>1</v>
      </c>
      <c r="L1497" s="26">
        <v>0</v>
      </c>
      <c r="M1497" s="26">
        <v>3</v>
      </c>
      <c r="N1497" s="26">
        <v>4</v>
      </c>
      <c r="O1497" s="26">
        <v>0</v>
      </c>
      <c r="P1497" s="26">
        <f>IF(AND(IFERROR(INDEX(SP_Aktiv,MATCH(C1497,SP_Liste,0)),TRUE),IFERROR(INDEX(PK_Aktiv,MATCH(E1497,PK_Liste,0)),TRUE),IF(Filter!$L$5="Alle GeVo",TRUE,IF(Filter!$L$5="Nur BÜ-Schlüssel",ISNUMBER(MATCH(H1497,BUESchluessel,0)),IFERROR(INDEX(GV_Aktiv,MATCH(G1497,GV_Liste,0)),Filter!$H$18)))),1,0)</f>
        <v>0</v>
      </c>
    </row>
    <row r="1498" spans="1:16" x14ac:dyDescent="0.25">
      <c r="A1498" s="28">
        <v>46288</v>
      </c>
      <c r="B1498" s="7" t="s">
        <v>93</v>
      </c>
      <c r="C1498" s="7" t="s">
        <v>20</v>
      </c>
      <c r="D1498" s="7" t="s">
        <v>19</v>
      </c>
      <c r="E1498" s="7" t="s">
        <v>66</v>
      </c>
      <c r="F1498" s="7" t="s">
        <v>562</v>
      </c>
      <c r="G1498" s="7" t="s">
        <v>80</v>
      </c>
      <c r="H1498" s="26">
        <v>472</v>
      </c>
      <c r="I1498" s="26">
        <v>5</v>
      </c>
      <c r="J1498" s="26">
        <v>5</v>
      </c>
      <c r="K1498" s="26">
        <v>0</v>
      </c>
      <c r="L1498" s="26">
        <v>1</v>
      </c>
      <c r="M1498" s="26">
        <v>4</v>
      </c>
      <c r="N1498" s="26">
        <v>0</v>
      </c>
      <c r="O1498" s="26">
        <v>0</v>
      </c>
      <c r="P1498" s="26">
        <f>IF(AND(IFERROR(INDEX(SP_Aktiv,MATCH(C1498,SP_Liste,0)),TRUE),IFERROR(INDEX(PK_Aktiv,MATCH(E1498,PK_Liste,0)),TRUE),IF(Filter!$L$5="Alle GeVo",TRUE,IF(Filter!$L$5="Nur BÜ-Schlüssel",ISNUMBER(MATCH(H1498,BUESchluessel,0)),IFERROR(INDEX(GV_Aktiv,MATCH(G1498,GV_Liste,0)),Filter!$H$18)))),1,0)</f>
        <v>0</v>
      </c>
    </row>
    <row r="1499" spans="1:16" x14ac:dyDescent="0.25">
      <c r="A1499" s="28">
        <v>46288</v>
      </c>
      <c r="B1499" s="7" t="s">
        <v>93</v>
      </c>
      <c r="C1499" s="7" t="s">
        <v>20</v>
      </c>
      <c r="D1499" s="7" t="s">
        <v>19</v>
      </c>
      <c r="E1499" s="7" t="s">
        <v>33</v>
      </c>
      <c r="F1499" s="7" t="s">
        <v>841</v>
      </c>
      <c r="G1499" s="7" t="s">
        <v>842</v>
      </c>
      <c r="H1499" s="26">
        <v>12</v>
      </c>
      <c r="I1499" s="26">
        <v>1</v>
      </c>
      <c r="J1499" s="26">
        <v>0</v>
      </c>
      <c r="K1499" s="26">
        <v>0</v>
      </c>
      <c r="L1499" s="26">
        <v>0</v>
      </c>
      <c r="M1499" s="26">
        <v>1</v>
      </c>
      <c r="N1499" s="26">
        <v>0</v>
      </c>
      <c r="O1499" s="26">
        <v>0</v>
      </c>
      <c r="P1499" s="26">
        <f>IF(AND(IFERROR(INDEX(SP_Aktiv,MATCH(C1499,SP_Liste,0)),TRUE),IFERROR(INDEX(PK_Aktiv,MATCH(E1499,PK_Liste,0)),TRUE),IF(Filter!$L$5="Alle GeVo",TRUE,IF(Filter!$L$5="Nur BÜ-Schlüssel",ISNUMBER(MATCH(H1499,BUESchluessel,0)),IFERROR(INDEX(GV_Aktiv,MATCH(G1499,GV_Liste,0)),Filter!$H$18)))),1,0)</f>
        <v>1</v>
      </c>
    </row>
    <row r="1500" spans="1:16" x14ac:dyDescent="0.25">
      <c r="A1500" s="28">
        <v>46288</v>
      </c>
      <c r="B1500" s="7" t="s">
        <v>93</v>
      </c>
      <c r="C1500" s="7" t="s">
        <v>20</v>
      </c>
      <c r="D1500" s="7" t="s">
        <v>19</v>
      </c>
      <c r="E1500" s="7" t="s">
        <v>69</v>
      </c>
      <c r="F1500" s="7" t="s">
        <v>562</v>
      </c>
      <c r="G1500" s="7" t="s">
        <v>80</v>
      </c>
      <c r="H1500" s="26">
        <v>472</v>
      </c>
      <c r="I1500" s="26">
        <v>8</v>
      </c>
      <c r="J1500" s="26">
        <v>0</v>
      </c>
      <c r="K1500" s="26">
        <v>0</v>
      </c>
      <c r="L1500" s="26">
        <v>0</v>
      </c>
      <c r="M1500" s="26">
        <v>3</v>
      </c>
      <c r="N1500" s="26">
        <v>1</v>
      </c>
      <c r="O1500" s="26">
        <v>4</v>
      </c>
      <c r="P1500" s="26">
        <f>IF(AND(IFERROR(INDEX(SP_Aktiv,MATCH(C1500,SP_Liste,0)),TRUE),IFERROR(INDEX(PK_Aktiv,MATCH(E1500,PK_Liste,0)),TRUE),IF(Filter!$L$5="Alle GeVo",TRUE,IF(Filter!$L$5="Nur BÜ-Schlüssel",ISNUMBER(MATCH(H1500,BUESchluessel,0)),IFERROR(INDEX(GV_Aktiv,MATCH(G1500,GV_Liste,0)),Filter!$H$18)))),1,0)</f>
        <v>0</v>
      </c>
    </row>
    <row r="1501" spans="1:16" x14ac:dyDescent="0.25">
      <c r="A1501" s="28">
        <v>46288</v>
      </c>
      <c r="B1501" s="7" t="s">
        <v>93</v>
      </c>
      <c r="C1501" s="7" t="s">
        <v>20</v>
      </c>
      <c r="D1501" s="7" t="s">
        <v>19</v>
      </c>
      <c r="E1501" s="7" t="s">
        <v>66</v>
      </c>
      <c r="F1501" s="7" t="s">
        <v>597</v>
      </c>
      <c r="G1501" s="7" t="s">
        <v>598</v>
      </c>
      <c r="H1501" s="26">
        <v>610</v>
      </c>
      <c r="I1501" s="26">
        <v>4</v>
      </c>
      <c r="J1501" s="26">
        <v>4</v>
      </c>
      <c r="K1501" s="26">
        <v>0</v>
      </c>
      <c r="L1501" s="26">
        <v>0</v>
      </c>
      <c r="M1501" s="26">
        <v>4</v>
      </c>
      <c r="N1501" s="26">
        <v>0</v>
      </c>
      <c r="O1501" s="26">
        <v>0</v>
      </c>
      <c r="P1501" s="26">
        <f>IF(AND(IFERROR(INDEX(SP_Aktiv,MATCH(C1501,SP_Liste,0)),TRUE),IFERROR(INDEX(PK_Aktiv,MATCH(E1501,PK_Liste,0)),TRUE),IF(Filter!$L$5="Alle GeVo",TRUE,IF(Filter!$L$5="Nur BÜ-Schlüssel",ISNUMBER(MATCH(H1501,BUESchluessel,0)),IFERROR(INDEX(GV_Aktiv,MATCH(G1501,GV_Liste,0)),Filter!$H$18)))),1,0)</f>
        <v>0</v>
      </c>
    </row>
    <row r="1502" spans="1:16" x14ac:dyDescent="0.25">
      <c r="A1502" s="28">
        <v>46288</v>
      </c>
      <c r="B1502" s="7" t="s">
        <v>93</v>
      </c>
      <c r="C1502" s="7" t="s">
        <v>20</v>
      </c>
      <c r="D1502" s="7" t="s">
        <v>19</v>
      </c>
      <c r="E1502" s="7" t="s">
        <v>33</v>
      </c>
      <c r="F1502" s="7" t="s">
        <v>1021</v>
      </c>
      <c r="G1502" s="7" t="s">
        <v>1022</v>
      </c>
      <c r="H1502" s="26">
        <v>305</v>
      </c>
      <c r="I1502" s="26">
        <v>1</v>
      </c>
      <c r="J1502" s="26">
        <v>0</v>
      </c>
      <c r="K1502" s="26">
        <v>0</v>
      </c>
      <c r="L1502" s="26">
        <v>0</v>
      </c>
      <c r="M1502" s="26">
        <v>1</v>
      </c>
      <c r="N1502" s="26">
        <v>0</v>
      </c>
      <c r="O1502" s="26">
        <v>0</v>
      </c>
      <c r="P1502" s="26">
        <f>IF(AND(IFERROR(INDEX(SP_Aktiv,MATCH(C1502,SP_Liste,0)),TRUE),IFERROR(INDEX(PK_Aktiv,MATCH(E1502,PK_Liste,0)),TRUE),IF(Filter!$L$5="Alle GeVo",TRUE,IF(Filter!$L$5="Nur BÜ-Schlüssel",ISNUMBER(MATCH(H1502,BUESchluessel,0)),IFERROR(INDEX(GV_Aktiv,MATCH(G1502,GV_Liste,0)),Filter!$H$18)))),1,0)</f>
        <v>1</v>
      </c>
    </row>
    <row r="1503" spans="1:16" x14ac:dyDescent="0.25">
      <c r="A1503" s="28">
        <v>46288</v>
      </c>
      <c r="B1503" s="7" t="s">
        <v>93</v>
      </c>
      <c r="C1503" s="7" t="s">
        <v>20</v>
      </c>
      <c r="D1503" s="7" t="s">
        <v>19</v>
      </c>
      <c r="E1503" s="7" t="s">
        <v>66</v>
      </c>
      <c r="F1503" s="7" t="s">
        <v>531</v>
      </c>
      <c r="G1503" s="7" t="s">
        <v>532</v>
      </c>
      <c r="H1503" s="26">
        <v>427</v>
      </c>
      <c r="I1503" s="26">
        <v>1</v>
      </c>
      <c r="J1503" s="26">
        <v>1</v>
      </c>
      <c r="K1503" s="26">
        <v>0</v>
      </c>
      <c r="L1503" s="26">
        <v>0</v>
      </c>
      <c r="M1503" s="26">
        <v>1</v>
      </c>
      <c r="N1503" s="26">
        <v>0</v>
      </c>
      <c r="O1503" s="26">
        <v>0</v>
      </c>
      <c r="P1503" s="26">
        <f>IF(AND(IFERROR(INDEX(SP_Aktiv,MATCH(C1503,SP_Liste,0)),TRUE),IFERROR(INDEX(PK_Aktiv,MATCH(E1503,PK_Liste,0)),TRUE),IF(Filter!$L$5="Alle GeVo",TRUE,IF(Filter!$L$5="Nur BÜ-Schlüssel",ISNUMBER(MATCH(H1503,BUESchluessel,0)),IFERROR(INDEX(GV_Aktiv,MATCH(G1503,GV_Liste,0)),Filter!$H$18)))),1,0)</f>
        <v>0</v>
      </c>
    </row>
    <row r="1504" spans="1:16" x14ac:dyDescent="0.25">
      <c r="A1504" s="28">
        <v>46288</v>
      </c>
      <c r="B1504" s="7" t="s">
        <v>93</v>
      </c>
      <c r="C1504" s="7" t="s">
        <v>20</v>
      </c>
      <c r="D1504" s="7" t="s">
        <v>19</v>
      </c>
      <c r="E1504" s="7" t="s">
        <v>65</v>
      </c>
      <c r="F1504" s="7" t="s">
        <v>530</v>
      </c>
      <c r="G1504" s="7" t="s">
        <v>74</v>
      </c>
      <c r="H1504" s="26">
        <v>67</v>
      </c>
      <c r="I1504" s="26">
        <v>10</v>
      </c>
      <c r="J1504" s="26">
        <v>6</v>
      </c>
      <c r="K1504" s="26">
        <v>0</v>
      </c>
      <c r="L1504" s="26">
        <v>0</v>
      </c>
      <c r="M1504" s="26">
        <v>7</v>
      </c>
      <c r="N1504" s="26">
        <v>3</v>
      </c>
      <c r="O1504" s="26">
        <v>0</v>
      </c>
      <c r="P1504" s="26">
        <f>IF(AND(IFERROR(INDEX(SP_Aktiv,MATCH(C1504,SP_Liste,0)),TRUE),IFERROR(INDEX(PK_Aktiv,MATCH(E1504,PK_Liste,0)),TRUE),IF(Filter!$L$5="Alle GeVo",TRUE,IF(Filter!$L$5="Nur BÜ-Schlüssel",ISNUMBER(MATCH(H1504,BUESchluessel,0)),IFERROR(INDEX(GV_Aktiv,MATCH(G1504,GV_Liste,0)),Filter!$H$18)))),1,0)</f>
        <v>0</v>
      </c>
    </row>
    <row r="1505" spans="1:16" x14ac:dyDescent="0.25">
      <c r="A1505" s="28">
        <v>46288</v>
      </c>
      <c r="B1505" s="7" t="s">
        <v>93</v>
      </c>
      <c r="C1505" s="7" t="s">
        <v>20</v>
      </c>
      <c r="D1505" s="7" t="s">
        <v>19</v>
      </c>
      <c r="E1505" s="7" t="s">
        <v>66</v>
      </c>
      <c r="F1505" s="7" t="s">
        <v>553</v>
      </c>
      <c r="G1505" s="7" t="s">
        <v>79</v>
      </c>
      <c r="H1505" s="26">
        <v>469</v>
      </c>
      <c r="I1505" s="26">
        <v>1</v>
      </c>
      <c r="J1505" s="26">
        <v>1</v>
      </c>
      <c r="K1505" s="26">
        <v>0</v>
      </c>
      <c r="L1505" s="26">
        <v>0</v>
      </c>
      <c r="M1505" s="26">
        <v>1</v>
      </c>
      <c r="N1505" s="26">
        <v>0</v>
      </c>
      <c r="O1505" s="26">
        <v>0</v>
      </c>
      <c r="P1505" s="26">
        <f>IF(AND(IFERROR(INDEX(SP_Aktiv,MATCH(C1505,SP_Liste,0)),TRUE),IFERROR(INDEX(PK_Aktiv,MATCH(E1505,PK_Liste,0)),TRUE),IF(Filter!$L$5="Alle GeVo",TRUE,IF(Filter!$L$5="Nur BÜ-Schlüssel",ISNUMBER(MATCH(H1505,BUESchluessel,0)),IFERROR(INDEX(GV_Aktiv,MATCH(G1505,GV_Liste,0)),Filter!$H$18)))),1,0)</f>
        <v>0</v>
      </c>
    </row>
    <row r="1506" spans="1:16" x14ac:dyDescent="0.25">
      <c r="A1506" s="28">
        <v>46288</v>
      </c>
      <c r="B1506" s="7" t="s">
        <v>93</v>
      </c>
      <c r="C1506" s="7" t="s">
        <v>20</v>
      </c>
      <c r="D1506" s="7" t="s">
        <v>19</v>
      </c>
      <c r="E1506" s="7" t="s">
        <v>33</v>
      </c>
      <c r="F1506" s="7" t="s">
        <v>944</v>
      </c>
      <c r="G1506" s="7" t="s">
        <v>945</v>
      </c>
      <c r="H1506" s="26">
        <v>483</v>
      </c>
      <c r="I1506" s="26">
        <v>1</v>
      </c>
      <c r="J1506" s="26">
        <v>0</v>
      </c>
      <c r="K1506" s="26">
        <v>0</v>
      </c>
      <c r="L1506" s="26">
        <v>0</v>
      </c>
      <c r="M1506" s="26">
        <v>1</v>
      </c>
      <c r="N1506" s="26">
        <v>0</v>
      </c>
      <c r="O1506" s="26">
        <v>0</v>
      </c>
      <c r="P1506" s="26">
        <f>IF(AND(IFERROR(INDEX(SP_Aktiv,MATCH(C1506,SP_Liste,0)),TRUE),IFERROR(INDEX(PK_Aktiv,MATCH(E1506,PK_Liste,0)),TRUE),IF(Filter!$L$5="Alle GeVo",TRUE,IF(Filter!$L$5="Nur BÜ-Schlüssel",ISNUMBER(MATCH(H1506,BUESchluessel,0)),IFERROR(INDEX(GV_Aktiv,MATCH(G1506,GV_Liste,0)),Filter!$H$18)))),1,0)</f>
        <v>1</v>
      </c>
    </row>
    <row r="1507" spans="1:16" x14ac:dyDescent="0.25">
      <c r="A1507" s="28">
        <v>46288</v>
      </c>
      <c r="B1507" s="7" t="s">
        <v>93</v>
      </c>
      <c r="C1507" s="7" t="s">
        <v>20</v>
      </c>
      <c r="D1507" s="7" t="s">
        <v>19</v>
      </c>
      <c r="E1507" s="7" t="s">
        <v>33</v>
      </c>
      <c r="F1507" s="7" t="s">
        <v>523</v>
      </c>
      <c r="G1507" s="7" t="s">
        <v>76</v>
      </c>
      <c r="H1507" s="26">
        <v>131</v>
      </c>
      <c r="I1507" s="26">
        <v>27</v>
      </c>
      <c r="J1507" s="26">
        <v>0</v>
      </c>
      <c r="K1507" s="26">
        <v>2</v>
      </c>
      <c r="L1507" s="26">
        <v>2</v>
      </c>
      <c r="M1507" s="26">
        <v>11</v>
      </c>
      <c r="N1507" s="26">
        <v>14</v>
      </c>
      <c r="O1507" s="26">
        <v>0</v>
      </c>
      <c r="P1507" s="26">
        <f>IF(AND(IFERROR(INDEX(SP_Aktiv,MATCH(C1507,SP_Liste,0)),TRUE),IFERROR(INDEX(PK_Aktiv,MATCH(E1507,PK_Liste,0)),TRUE),IF(Filter!$L$5="Alle GeVo",TRUE,IF(Filter!$L$5="Nur BÜ-Schlüssel",ISNUMBER(MATCH(H1507,BUESchluessel,0)),IFERROR(INDEX(GV_Aktiv,MATCH(G1507,GV_Liste,0)),Filter!$H$18)))),1,0)</f>
        <v>1</v>
      </c>
    </row>
    <row r="1508" spans="1:16" x14ac:dyDescent="0.25">
      <c r="A1508" s="28">
        <v>46288</v>
      </c>
      <c r="B1508" s="7" t="s">
        <v>93</v>
      </c>
      <c r="C1508" s="7" t="s">
        <v>20</v>
      </c>
      <c r="D1508" s="7" t="s">
        <v>19</v>
      </c>
      <c r="E1508" s="7" t="s">
        <v>33</v>
      </c>
      <c r="F1508" s="7" t="s">
        <v>706</v>
      </c>
      <c r="G1508" s="7" t="s">
        <v>615</v>
      </c>
      <c r="H1508" s="26">
        <v>399</v>
      </c>
      <c r="I1508" s="26">
        <v>5</v>
      </c>
      <c r="J1508" s="26">
        <v>0</v>
      </c>
      <c r="K1508" s="26">
        <v>0</v>
      </c>
      <c r="L1508" s="26">
        <v>0</v>
      </c>
      <c r="M1508" s="26">
        <v>3</v>
      </c>
      <c r="N1508" s="26">
        <v>2</v>
      </c>
      <c r="O1508" s="26">
        <v>0</v>
      </c>
      <c r="P1508" s="26">
        <f>IF(AND(IFERROR(INDEX(SP_Aktiv,MATCH(C1508,SP_Liste,0)),TRUE),IFERROR(INDEX(PK_Aktiv,MATCH(E1508,PK_Liste,0)),TRUE),IF(Filter!$L$5="Alle GeVo",TRUE,IF(Filter!$L$5="Nur BÜ-Schlüssel",ISNUMBER(MATCH(H1508,BUESchluessel,0)),IFERROR(INDEX(GV_Aktiv,MATCH(G1508,GV_Liste,0)),Filter!$H$18)))),1,0)</f>
        <v>1</v>
      </c>
    </row>
    <row r="1509" spans="1:16" x14ac:dyDescent="0.25">
      <c r="A1509" s="28">
        <v>46288</v>
      </c>
      <c r="B1509" s="7" t="s">
        <v>93</v>
      </c>
      <c r="C1509" s="7" t="s">
        <v>20</v>
      </c>
      <c r="D1509" s="7" t="s">
        <v>19</v>
      </c>
      <c r="E1509" s="7" t="s">
        <v>69</v>
      </c>
      <c r="F1509" s="7" t="s">
        <v>29675</v>
      </c>
      <c r="G1509" s="7" t="s">
        <v>29676</v>
      </c>
      <c r="H1509" s="26">
        <v>392</v>
      </c>
      <c r="I1509" s="26">
        <v>1</v>
      </c>
      <c r="J1509" s="26">
        <v>0</v>
      </c>
      <c r="K1509" s="26">
        <v>0</v>
      </c>
      <c r="L1509" s="26">
        <v>0</v>
      </c>
      <c r="M1509" s="26">
        <v>0</v>
      </c>
      <c r="N1509" s="26">
        <v>1</v>
      </c>
      <c r="O1509" s="26">
        <v>0</v>
      </c>
      <c r="P1509" s="26">
        <f>IF(AND(IFERROR(INDEX(SP_Aktiv,MATCH(C1509,SP_Liste,0)),TRUE),IFERROR(INDEX(PK_Aktiv,MATCH(E1509,PK_Liste,0)),TRUE),IF(Filter!$L$5="Alle GeVo",TRUE,IF(Filter!$L$5="Nur BÜ-Schlüssel",ISNUMBER(MATCH(H1509,BUESchluessel,0)),IFERROR(INDEX(GV_Aktiv,MATCH(G1509,GV_Liste,0)),Filter!$H$18)))),1,0)</f>
        <v>0</v>
      </c>
    </row>
    <row r="1510" spans="1:16" x14ac:dyDescent="0.25">
      <c r="A1510" s="28">
        <v>46288</v>
      </c>
      <c r="B1510" s="7" t="s">
        <v>93</v>
      </c>
      <c r="C1510" s="7" t="s">
        <v>20</v>
      </c>
      <c r="D1510" s="7" t="s">
        <v>19</v>
      </c>
      <c r="E1510" s="7" t="s">
        <v>33</v>
      </c>
      <c r="F1510" s="7" t="s">
        <v>821</v>
      </c>
      <c r="G1510" s="7" t="s">
        <v>822</v>
      </c>
      <c r="H1510" s="26">
        <v>471</v>
      </c>
      <c r="I1510" s="26">
        <v>2</v>
      </c>
      <c r="J1510" s="26">
        <v>0</v>
      </c>
      <c r="K1510" s="26">
        <v>0</v>
      </c>
      <c r="L1510" s="26">
        <v>0</v>
      </c>
      <c r="M1510" s="26">
        <v>1</v>
      </c>
      <c r="N1510" s="26">
        <v>1</v>
      </c>
      <c r="O1510" s="26">
        <v>0</v>
      </c>
      <c r="P1510" s="26">
        <f>IF(AND(IFERROR(INDEX(SP_Aktiv,MATCH(C1510,SP_Liste,0)),TRUE),IFERROR(INDEX(PK_Aktiv,MATCH(E1510,PK_Liste,0)),TRUE),IF(Filter!$L$5="Alle GeVo",TRUE,IF(Filter!$L$5="Nur BÜ-Schlüssel",ISNUMBER(MATCH(H1510,BUESchluessel,0)),IFERROR(INDEX(GV_Aktiv,MATCH(G1510,GV_Liste,0)),Filter!$H$18)))),1,0)</f>
        <v>1</v>
      </c>
    </row>
    <row r="1511" spans="1:16" x14ac:dyDescent="0.25">
      <c r="A1511" s="28">
        <v>46288</v>
      </c>
      <c r="B1511" s="7" t="s">
        <v>93</v>
      </c>
      <c r="C1511" s="7" t="s">
        <v>20</v>
      </c>
      <c r="D1511" s="7" t="s">
        <v>19</v>
      </c>
      <c r="E1511" s="7" t="s">
        <v>33</v>
      </c>
      <c r="F1511" s="7" t="s">
        <v>756</v>
      </c>
      <c r="G1511" s="7" t="s">
        <v>510</v>
      </c>
      <c r="H1511" s="26">
        <v>135</v>
      </c>
      <c r="I1511" s="26">
        <v>1</v>
      </c>
      <c r="J1511" s="26">
        <v>0</v>
      </c>
      <c r="K1511" s="26">
        <v>0</v>
      </c>
      <c r="L1511" s="26">
        <v>0</v>
      </c>
      <c r="M1511" s="26">
        <v>1</v>
      </c>
      <c r="N1511" s="26">
        <v>0</v>
      </c>
      <c r="O1511" s="26">
        <v>0</v>
      </c>
      <c r="P1511" s="26">
        <f>IF(AND(IFERROR(INDEX(SP_Aktiv,MATCH(C1511,SP_Liste,0)),TRUE),IFERROR(INDEX(PK_Aktiv,MATCH(E1511,PK_Liste,0)),TRUE),IF(Filter!$L$5="Alle GeVo",TRUE,IF(Filter!$L$5="Nur BÜ-Schlüssel",ISNUMBER(MATCH(H1511,BUESchluessel,0)),IFERROR(INDEX(GV_Aktiv,MATCH(G1511,GV_Liste,0)),Filter!$H$18)))),1,0)</f>
        <v>1</v>
      </c>
    </row>
    <row r="1512" spans="1:16" x14ac:dyDescent="0.25">
      <c r="A1512" s="28">
        <v>46288</v>
      </c>
      <c r="B1512" s="7" t="s">
        <v>93</v>
      </c>
      <c r="C1512" s="7" t="s">
        <v>20</v>
      </c>
      <c r="D1512" s="7" t="s">
        <v>19</v>
      </c>
      <c r="E1512" s="7" t="s">
        <v>69</v>
      </c>
      <c r="F1512" s="7" t="s">
        <v>563</v>
      </c>
      <c r="G1512" s="7" t="s">
        <v>73</v>
      </c>
      <c r="H1512" s="26">
        <v>40</v>
      </c>
      <c r="I1512" s="26">
        <v>4</v>
      </c>
      <c r="J1512" s="26">
        <v>0</v>
      </c>
      <c r="K1512" s="26">
        <v>0</v>
      </c>
      <c r="L1512" s="26">
        <v>0</v>
      </c>
      <c r="M1512" s="26">
        <v>4</v>
      </c>
      <c r="N1512" s="26">
        <v>0</v>
      </c>
      <c r="O1512" s="26">
        <v>0</v>
      </c>
      <c r="P1512" s="26">
        <f>IF(AND(IFERROR(INDEX(SP_Aktiv,MATCH(C1512,SP_Liste,0)),TRUE),IFERROR(INDEX(PK_Aktiv,MATCH(E1512,PK_Liste,0)),TRUE),IF(Filter!$L$5="Alle GeVo",TRUE,IF(Filter!$L$5="Nur BÜ-Schlüssel",ISNUMBER(MATCH(H1512,BUESchluessel,0)),IFERROR(INDEX(GV_Aktiv,MATCH(G1512,GV_Liste,0)),Filter!$H$18)))),1,0)</f>
        <v>0</v>
      </c>
    </row>
    <row r="1513" spans="1:16" x14ac:dyDescent="0.25">
      <c r="A1513" s="28">
        <v>46288</v>
      </c>
      <c r="B1513" s="7" t="s">
        <v>93</v>
      </c>
      <c r="C1513" s="7" t="s">
        <v>20</v>
      </c>
      <c r="D1513" s="7" t="s">
        <v>19</v>
      </c>
      <c r="E1513" s="7" t="s">
        <v>33</v>
      </c>
      <c r="F1513" s="7" t="s">
        <v>593</v>
      </c>
      <c r="G1513" s="7" t="s">
        <v>594</v>
      </c>
      <c r="H1513" s="26">
        <v>814</v>
      </c>
      <c r="I1513" s="26">
        <v>6</v>
      </c>
      <c r="J1513" s="26">
        <v>0</v>
      </c>
      <c r="K1513" s="26">
        <v>0</v>
      </c>
      <c r="L1513" s="26">
        <v>1</v>
      </c>
      <c r="M1513" s="26">
        <v>2</v>
      </c>
      <c r="N1513" s="26">
        <v>3</v>
      </c>
      <c r="O1513" s="26">
        <v>0</v>
      </c>
      <c r="P1513" s="26">
        <f>IF(AND(IFERROR(INDEX(SP_Aktiv,MATCH(C1513,SP_Liste,0)),TRUE),IFERROR(INDEX(PK_Aktiv,MATCH(E1513,PK_Liste,0)),TRUE),IF(Filter!$L$5="Alle GeVo",TRUE,IF(Filter!$L$5="Nur BÜ-Schlüssel",ISNUMBER(MATCH(H1513,BUESchluessel,0)),IFERROR(INDEX(GV_Aktiv,MATCH(G1513,GV_Liste,0)),Filter!$H$18)))),1,0)</f>
        <v>1</v>
      </c>
    </row>
    <row r="1514" spans="1:16" x14ac:dyDescent="0.25">
      <c r="A1514" s="28">
        <v>46288</v>
      </c>
      <c r="B1514" s="7" t="s">
        <v>93</v>
      </c>
      <c r="C1514" s="7" t="s">
        <v>20</v>
      </c>
      <c r="D1514" s="7" t="s">
        <v>19</v>
      </c>
      <c r="E1514" s="7" t="s">
        <v>65</v>
      </c>
      <c r="F1514" s="7" t="s">
        <v>991</v>
      </c>
      <c r="G1514" s="7" t="s">
        <v>992</v>
      </c>
      <c r="H1514" s="26">
        <v>107</v>
      </c>
      <c r="I1514" s="26">
        <v>2</v>
      </c>
      <c r="J1514" s="26">
        <v>0</v>
      </c>
      <c r="K1514" s="26">
        <v>0</v>
      </c>
      <c r="L1514" s="26">
        <v>0</v>
      </c>
      <c r="M1514" s="26">
        <v>2</v>
      </c>
      <c r="N1514" s="26">
        <v>0</v>
      </c>
      <c r="O1514" s="26">
        <v>0</v>
      </c>
      <c r="P1514" s="26">
        <f>IF(AND(IFERROR(INDEX(SP_Aktiv,MATCH(C1514,SP_Liste,0)),TRUE),IFERROR(INDEX(PK_Aktiv,MATCH(E1514,PK_Liste,0)),TRUE),IF(Filter!$L$5="Alle GeVo",TRUE,IF(Filter!$L$5="Nur BÜ-Schlüssel",ISNUMBER(MATCH(H1514,BUESchluessel,0)),IFERROR(INDEX(GV_Aktiv,MATCH(G1514,GV_Liste,0)),Filter!$H$18)))),1,0)</f>
        <v>0</v>
      </c>
    </row>
    <row r="1515" spans="1:16" x14ac:dyDescent="0.25">
      <c r="A1515" s="28">
        <v>46288</v>
      </c>
      <c r="B1515" s="7" t="s">
        <v>93</v>
      </c>
      <c r="C1515" s="7" t="s">
        <v>20</v>
      </c>
      <c r="D1515" s="7" t="s">
        <v>19</v>
      </c>
      <c r="E1515" s="7" t="s">
        <v>33</v>
      </c>
      <c r="F1515" s="7" t="s">
        <v>771</v>
      </c>
      <c r="G1515" s="7" t="s">
        <v>544</v>
      </c>
      <c r="H1515" s="26">
        <v>75</v>
      </c>
      <c r="I1515" s="26">
        <v>7</v>
      </c>
      <c r="J1515" s="26">
        <v>0</v>
      </c>
      <c r="K1515" s="26">
        <v>0</v>
      </c>
      <c r="L1515" s="26">
        <v>1</v>
      </c>
      <c r="M1515" s="26">
        <v>4</v>
      </c>
      <c r="N1515" s="26">
        <v>2</v>
      </c>
      <c r="O1515" s="26">
        <v>0</v>
      </c>
      <c r="P1515" s="26">
        <f>IF(AND(IFERROR(INDEX(SP_Aktiv,MATCH(C1515,SP_Liste,0)),TRUE),IFERROR(INDEX(PK_Aktiv,MATCH(E1515,PK_Liste,0)),TRUE),IF(Filter!$L$5="Alle GeVo",TRUE,IF(Filter!$L$5="Nur BÜ-Schlüssel",ISNUMBER(MATCH(H1515,BUESchluessel,0)),IFERROR(INDEX(GV_Aktiv,MATCH(G1515,GV_Liste,0)),Filter!$H$18)))),1,0)</f>
        <v>1</v>
      </c>
    </row>
    <row r="1516" spans="1:16" x14ac:dyDescent="0.25">
      <c r="A1516" s="28">
        <v>46288</v>
      </c>
      <c r="B1516" s="7" t="s">
        <v>93</v>
      </c>
      <c r="C1516" s="7" t="s">
        <v>20</v>
      </c>
      <c r="D1516" s="7" t="s">
        <v>19</v>
      </c>
      <c r="E1516" s="7" t="s">
        <v>69</v>
      </c>
      <c r="F1516" s="7" t="s">
        <v>538</v>
      </c>
      <c r="G1516" s="7" t="s">
        <v>78</v>
      </c>
      <c r="H1516" s="26">
        <v>413</v>
      </c>
      <c r="I1516" s="26">
        <v>10</v>
      </c>
      <c r="J1516" s="26">
        <v>0</v>
      </c>
      <c r="K1516" s="26">
        <v>5</v>
      </c>
      <c r="L1516" s="26">
        <v>0</v>
      </c>
      <c r="M1516" s="26">
        <v>2</v>
      </c>
      <c r="N1516" s="26">
        <v>8</v>
      </c>
      <c r="O1516" s="26">
        <v>0</v>
      </c>
      <c r="P1516" s="26">
        <f>IF(AND(IFERROR(INDEX(SP_Aktiv,MATCH(C1516,SP_Liste,0)),TRUE),IFERROR(INDEX(PK_Aktiv,MATCH(E1516,PK_Liste,0)),TRUE),IF(Filter!$L$5="Alle GeVo",TRUE,IF(Filter!$L$5="Nur BÜ-Schlüssel",ISNUMBER(MATCH(H1516,BUESchluessel,0)),IFERROR(INDEX(GV_Aktiv,MATCH(G1516,GV_Liste,0)),Filter!$H$18)))),1,0)</f>
        <v>0</v>
      </c>
    </row>
    <row r="1517" spans="1:16" x14ac:dyDescent="0.25">
      <c r="A1517" s="28">
        <v>46288</v>
      </c>
      <c r="B1517" s="7" t="s">
        <v>93</v>
      </c>
      <c r="C1517" s="7" t="s">
        <v>20</v>
      </c>
      <c r="D1517" s="7" t="s">
        <v>19</v>
      </c>
      <c r="E1517" s="7" t="s">
        <v>33</v>
      </c>
      <c r="F1517" s="7" t="s">
        <v>954</v>
      </c>
      <c r="G1517" s="7" t="s">
        <v>955</v>
      </c>
      <c r="H1517" s="26">
        <v>477</v>
      </c>
      <c r="I1517" s="26">
        <v>1</v>
      </c>
      <c r="J1517" s="26">
        <v>0</v>
      </c>
      <c r="K1517" s="26">
        <v>0</v>
      </c>
      <c r="L1517" s="26">
        <v>0</v>
      </c>
      <c r="M1517" s="26">
        <v>1</v>
      </c>
      <c r="N1517" s="26">
        <v>0</v>
      </c>
      <c r="O1517" s="26">
        <v>0</v>
      </c>
      <c r="P1517" s="26">
        <f>IF(AND(IFERROR(INDEX(SP_Aktiv,MATCH(C1517,SP_Liste,0)),TRUE),IFERROR(INDEX(PK_Aktiv,MATCH(E1517,PK_Liste,0)),TRUE),IF(Filter!$L$5="Alle GeVo",TRUE,IF(Filter!$L$5="Nur BÜ-Schlüssel",ISNUMBER(MATCH(H1517,BUESchluessel,0)),IFERROR(INDEX(GV_Aktiv,MATCH(G1517,GV_Liste,0)),Filter!$H$18)))),1,0)</f>
        <v>1</v>
      </c>
    </row>
    <row r="1518" spans="1:16" x14ac:dyDescent="0.25">
      <c r="A1518" s="28">
        <v>46288</v>
      </c>
      <c r="B1518" s="7" t="s">
        <v>93</v>
      </c>
      <c r="C1518" s="7" t="s">
        <v>20</v>
      </c>
      <c r="D1518" s="7" t="s">
        <v>19</v>
      </c>
      <c r="E1518" s="7" t="s">
        <v>33</v>
      </c>
      <c r="F1518" s="7" t="s">
        <v>729</v>
      </c>
      <c r="G1518" s="7" t="s">
        <v>730</v>
      </c>
      <c r="H1518" s="26">
        <v>53</v>
      </c>
      <c r="I1518" s="26">
        <v>2</v>
      </c>
      <c r="J1518" s="26">
        <v>0</v>
      </c>
      <c r="K1518" s="26">
        <v>0</v>
      </c>
      <c r="L1518" s="26">
        <v>0</v>
      </c>
      <c r="M1518" s="26">
        <v>2</v>
      </c>
      <c r="N1518" s="26">
        <v>0</v>
      </c>
      <c r="O1518" s="26">
        <v>0</v>
      </c>
      <c r="P1518" s="26">
        <f>IF(AND(IFERROR(INDEX(SP_Aktiv,MATCH(C1518,SP_Liste,0)),TRUE),IFERROR(INDEX(PK_Aktiv,MATCH(E1518,PK_Liste,0)),TRUE),IF(Filter!$L$5="Alle GeVo",TRUE,IF(Filter!$L$5="Nur BÜ-Schlüssel",ISNUMBER(MATCH(H1518,BUESchluessel,0)),IFERROR(INDEX(GV_Aktiv,MATCH(G1518,GV_Liste,0)),Filter!$H$18)))),1,0)</f>
        <v>1</v>
      </c>
    </row>
    <row r="1519" spans="1:16" x14ac:dyDescent="0.25">
      <c r="A1519" s="28">
        <v>46288</v>
      </c>
      <c r="B1519" s="7" t="s">
        <v>93</v>
      </c>
      <c r="C1519" s="7" t="s">
        <v>20</v>
      </c>
      <c r="D1519" s="7" t="s">
        <v>19</v>
      </c>
      <c r="E1519" s="7" t="s">
        <v>33</v>
      </c>
      <c r="F1519" s="7" t="s">
        <v>921</v>
      </c>
      <c r="G1519" s="7" t="s">
        <v>922</v>
      </c>
      <c r="H1519" s="26">
        <v>491</v>
      </c>
      <c r="I1519" s="26">
        <v>1</v>
      </c>
      <c r="J1519" s="26">
        <v>0</v>
      </c>
      <c r="K1519" s="26">
        <v>0</v>
      </c>
      <c r="L1519" s="26">
        <v>0</v>
      </c>
      <c r="M1519" s="26">
        <v>0</v>
      </c>
      <c r="N1519" s="26">
        <v>1</v>
      </c>
      <c r="O1519" s="26">
        <v>0</v>
      </c>
      <c r="P1519" s="26">
        <f>IF(AND(IFERROR(INDEX(SP_Aktiv,MATCH(C1519,SP_Liste,0)),TRUE),IFERROR(INDEX(PK_Aktiv,MATCH(E1519,PK_Liste,0)),TRUE),IF(Filter!$L$5="Alle GeVo",TRUE,IF(Filter!$L$5="Nur BÜ-Schlüssel",ISNUMBER(MATCH(H1519,BUESchluessel,0)),IFERROR(INDEX(GV_Aktiv,MATCH(G1519,GV_Liste,0)),Filter!$H$18)))),1,0)</f>
        <v>1</v>
      </c>
    </row>
    <row r="1520" spans="1:16" x14ac:dyDescent="0.25">
      <c r="A1520" s="28">
        <v>46288</v>
      </c>
      <c r="B1520" s="7" t="s">
        <v>93</v>
      </c>
      <c r="C1520" s="7" t="s">
        <v>20</v>
      </c>
      <c r="D1520" s="7" t="s">
        <v>19</v>
      </c>
      <c r="E1520" s="7" t="s">
        <v>33</v>
      </c>
      <c r="F1520" s="7" t="s">
        <v>772</v>
      </c>
      <c r="G1520" s="7" t="s">
        <v>568</v>
      </c>
      <c r="H1520" s="26">
        <v>11</v>
      </c>
      <c r="I1520" s="26">
        <v>2</v>
      </c>
      <c r="J1520" s="26">
        <v>0</v>
      </c>
      <c r="K1520" s="26">
        <v>0</v>
      </c>
      <c r="L1520" s="26">
        <v>0</v>
      </c>
      <c r="M1520" s="26">
        <v>1</v>
      </c>
      <c r="N1520" s="26">
        <v>1</v>
      </c>
      <c r="O1520" s="26">
        <v>0</v>
      </c>
      <c r="P1520" s="26">
        <f>IF(AND(IFERROR(INDEX(SP_Aktiv,MATCH(C1520,SP_Liste,0)),TRUE),IFERROR(INDEX(PK_Aktiv,MATCH(E1520,PK_Liste,0)),TRUE),IF(Filter!$L$5="Alle GeVo",TRUE,IF(Filter!$L$5="Nur BÜ-Schlüssel",ISNUMBER(MATCH(H1520,BUESchluessel,0)),IFERROR(INDEX(GV_Aktiv,MATCH(G1520,GV_Liste,0)),Filter!$H$18)))),1,0)</f>
        <v>1</v>
      </c>
    </row>
    <row r="1521" spans="1:16" x14ac:dyDescent="0.25">
      <c r="A1521" s="28">
        <v>46288</v>
      </c>
      <c r="B1521" s="7" t="s">
        <v>93</v>
      </c>
      <c r="C1521" s="7" t="s">
        <v>20</v>
      </c>
      <c r="D1521" s="7" t="s">
        <v>19</v>
      </c>
      <c r="E1521" s="7" t="s">
        <v>66</v>
      </c>
      <c r="F1521" s="7" t="s">
        <v>538</v>
      </c>
      <c r="G1521" s="7" t="s">
        <v>78</v>
      </c>
      <c r="H1521" s="26">
        <v>413</v>
      </c>
      <c r="I1521" s="26">
        <v>2</v>
      </c>
      <c r="J1521" s="26">
        <v>2</v>
      </c>
      <c r="K1521" s="26">
        <v>1</v>
      </c>
      <c r="L1521" s="26">
        <v>1</v>
      </c>
      <c r="M1521" s="26">
        <v>1</v>
      </c>
      <c r="N1521" s="26">
        <v>0</v>
      </c>
      <c r="O1521" s="26">
        <v>0</v>
      </c>
      <c r="P1521" s="26">
        <f>IF(AND(IFERROR(INDEX(SP_Aktiv,MATCH(C1521,SP_Liste,0)),TRUE),IFERROR(INDEX(PK_Aktiv,MATCH(E1521,PK_Liste,0)),TRUE),IF(Filter!$L$5="Alle GeVo",TRUE,IF(Filter!$L$5="Nur BÜ-Schlüssel",ISNUMBER(MATCH(H1521,BUESchluessel,0)),IFERROR(INDEX(GV_Aktiv,MATCH(G1521,GV_Liste,0)),Filter!$H$18)))),1,0)</f>
        <v>0</v>
      </c>
    </row>
    <row r="1522" spans="1:16" x14ac:dyDescent="0.25">
      <c r="A1522" s="28">
        <v>46288</v>
      </c>
      <c r="B1522" s="7" t="s">
        <v>93</v>
      </c>
      <c r="C1522" s="7" t="s">
        <v>20</v>
      </c>
      <c r="D1522" s="7" t="s">
        <v>19</v>
      </c>
      <c r="E1522" s="7" t="s">
        <v>33</v>
      </c>
      <c r="F1522" s="7" t="s">
        <v>783</v>
      </c>
      <c r="G1522" s="7" t="s">
        <v>784</v>
      </c>
      <c r="H1522" s="26">
        <v>823</v>
      </c>
      <c r="I1522" s="26">
        <v>3</v>
      </c>
      <c r="J1522" s="26">
        <v>0</v>
      </c>
      <c r="K1522" s="26">
        <v>0</v>
      </c>
      <c r="L1522" s="26">
        <v>0</v>
      </c>
      <c r="M1522" s="26">
        <v>0</v>
      </c>
      <c r="N1522" s="26">
        <v>3</v>
      </c>
      <c r="O1522" s="26">
        <v>0</v>
      </c>
      <c r="P1522" s="26">
        <f>IF(AND(IFERROR(INDEX(SP_Aktiv,MATCH(C1522,SP_Liste,0)),TRUE),IFERROR(INDEX(PK_Aktiv,MATCH(E1522,PK_Liste,0)),TRUE),IF(Filter!$L$5="Alle GeVo",TRUE,IF(Filter!$L$5="Nur BÜ-Schlüssel",ISNUMBER(MATCH(H1522,BUESchluessel,0)),IFERROR(INDEX(GV_Aktiv,MATCH(G1522,GV_Liste,0)),Filter!$H$18)))),1,0)</f>
        <v>1</v>
      </c>
    </row>
    <row r="1523" spans="1:16" x14ac:dyDescent="0.25">
      <c r="A1523" s="28">
        <v>46288</v>
      </c>
      <c r="B1523" s="7" t="s">
        <v>93</v>
      </c>
      <c r="C1523" s="7" t="s">
        <v>20</v>
      </c>
      <c r="D1523" s="7" t="s">
        <v>19</v>
      </c>
      <c r="E1523" s="7" t="s">
        <v>33</v>
      </c>
      <c r="F1523" s="7" t="s">
        <v>29677</v>
      </c>
      <c r="G1523" s="7" t="s">
        <v>29678</v>
      </c>
      <c r="H1523" s="26">
        <v>808</v>
      </c>
      <c r="I1523" s="26">
        <v>1</v>
      </c>
      <c r="J1523" s="26">
        <v>0</v>
      </c>
      <c r="K1523" s="26">
        <v>0</v>
      </c>
      <c r="L1523" s="26">
        <v>0</v>
      </c>
      <c r="M1523" s="26">
        <v>0</v>
      </c>
      <c r="N1523" s="26">
        <v>1</v>
      </c>
      <c r="O1523" s="26">
        <v>0</v>
      </c>
      <c r="P1523" s="26">
        <f>IF(AND(IFERROR(INDEX(SP_Aktiv,MATCH(C1523,SP_Liste,0)),TRUE),IFERROR(INDEX(PK_Aktiv,MATCH(E1523,PK_Liste,0)),TRUE),IF(Filter!$L$5="Alle GeVo",TRUE,IF(Filter!$L$5="Nur BÜ-Schlüssel",ISNUMBER(MATCH(H1523,BUESchluessel,0)),IFERROR(INDEX(GV_Aktiv,MATCH(G1523,GV_Liste,0)),Filter!$H$18)))),1,0)</f>
        <v>1</v>
      </c>
    </row>
    <row r="1524" spans="1:16" x14ac:dyDescent="0.25">
      <c r="A1524" s="28">
        <v>46288</v>
      </c>
      <c r="B1524" s="7" t="s">
        <v>93</v>
      </c>
      <c r="C1524" s="7" t="s">
        <v>20</v>
      </c>
      <c r="D1524" s="7" t="s">
        <v>19</v>
      </c>
      <c r="E1524" s="7" t="s">
        <v>69</v>
      </c>
      <c r="F1524" s="7" t="s">
        <v>991</v>
      </c>
      <c r="G1524" s="7" t="s">
        <v>992</v>
      </c>
      <c r="H1524" s="26">
        <v>107</v>
      </c>
      <c r="I1524" s="26">
        <v>1</v>
      </c>
      <c r="J1524" s="26">
        <v>0</v>
      </c>
      <c r="K1524" s="26">
        <v>0</v>
      </c>
      <c r="L1524" s="26">
        <v>0</v>
      </c>
      <c r="M1524" s="26">
        <v>0</v>
      </c>
      <c r="N1524" s="26">
        <v>1</v>
      </c>
      <c r="O1524" s="26">
        <v>0</v>
      </c>
      <c r="P1524" s="26">
        <f>IF(AND(IFERROR(INDEX(SP_Aktiv,MATCH(C1524,SP_Liste,0)),TRUE),IFERROR(INDEX(PK_Aktiv,MATCH(E1524,PK_Liste,0)),TRUE),IF(Filter!$L$5="Alle GeVo",TRUE,IF(Filter!$L$5="Nur BÜ-Schlüssel",ISNUMBER(MATCH(H1524,BUESchluessel,0)),IFERROR(INDEX(GV_Aktiv,MATCH(G1524,GV_Liste,0)),Filter!$H$18)))),1,0)</f>
        <v>0</v>
      </c>
    </row>
    <row r="1525" spans="1:16" x14ac:dyDescent="0.25">
      <c r="A1525" s="28">
        <v>46288</v>
      </c>
      <c r="B1525" s="7" t="s">
        <v>93</v>
      </c>
      <c r="C1525" s="7" t="s">
        <v>20</v>
      </c>
      <c r="D1525" s="7" t="s">
        <v>19</v>
      </c>
      <c r="E1525" s="7" t="s">
        <v>69</v>
      </c>
      <c r="F1525" s="7" t="s">
        <v>952</v>
      </c>
      <c r="G1525" s="7" t="s">
        <v>953</v>
      </c>
      <c r="H1525" s="26">
        <v>935</v>
      </c>
      <c r="I1525" s="26">
        <v>1</v>
      </c>
      <c r="J1525" s="26">
        <v>0</v>
      </c>
      <c r="K1525" s="26">
        <v>0</v>
      </c>
      <c r="L1525" s="26">
        <v>0</v>
      </c>
      <c r="M1525" s="26">
        <v>1</v>
      </c>
      <c r="N1525" s="26">
        <v>0</v>
      </c>
      <c r="O1525" s="26">
        <v>0</v>
      </c>
      <c r="P1525" s="26">
        <f>IF(AND(IFERROR(INDEX(SP_Aktiv,MATCH(C1525,SP_Liste,0)),TRUE),IFERROR(INDEX(PK_Aktiv,MATCH(E1525,PK_Liste,0)),TRUE),IF(Filter!$L$5="Alle GeVo",TRUE,IF(Filter!$L$5="Nur BÜ-Schlüssel",ISNUMBER(MATCH(H1525,BUESchluessel,0)),IFERROR(INDEX(GV_Aktiv,MATCH(G1525,GV_Liste,0)),Filter!$H$18)))),1,0)</f>
        <v>0</v>
      </c>
    </row>
    <row r="1526" spans="1:16" x14ac:dyDescent="0.25">
      <c r="A1526" s="28">
        <v>46288</v>
      </c>
      <c r="B1526" s="7" t="s">
        <v>93</v>
      </c>
      <c r="C1526" s="7" t="s">
        <v>20</v>
      </c>
      <c r="D1526" s="7" t="s">
        <v>19</v>
      </c>
      <c r="E1526" s="7" t="s">
        <v>33</v>
      </c>
      <c r="F1526" s="7" t="s">
        <v>1000</v>
      </c>
      <c r="G1526" s="7" t="s">
        <v>888</v>
      </c>
      <c r="H1526" s="26">
        <v>693</v>
      </c>
      <c r="I1526" s="26">
        <v>2</v>
      </c>
      <c r="J1526" s="26">
        <v>0</v>
      </c>
      <c r="K1526" s="26">
        <v>0</v>
      </c>
      <c r="L1526" s="26">
        <v>0</v>
      </c>
      <c r="M1526" s="26">
        <v>2</v>
      </c>
      <c r="N1526" s="26">
        <v>0</v>
      </c>
      <c r="O1526" s="26">
        <v>0</v>
      </c>
      <c r="P1526" s="26">
        <f>IF(AND(IFERROR(INDEX(SP_Aktiv,MATCH(C1526,SP_Liste,0)),TRUE),IFERROR(INDEX(PK_Aktiv,MATCH(E1526,PK_Liste,0)),TRUE),IF(Filter!$L$5="Alle GeVo",TRUE,IF(Filter!$L$5="Nur BÜ-Schlüssel",ISNUMBER(MATCH(H1526,BUESchluessel,0)),IFERROR(INDEX(GV_Aktiv,MATCH(G1526,GV_Liste,0)),Filter!$H$18)))),1,0)</f>
        <v>1</v>
      </c>
    </row>
    <row r="1527" spans="1:16" x14ac:dyDescent="0.25">
      <c r="A1527" s="28">
        <v>46288</v>
      </c>
      <c r="B1527" s="7" t="s">
        <v>93</v>
      </c>
      <c r="C1527" s="7" t="s">
        <v>20</v>
      </c>
      <c r="D1527" s="7" t="s">
        <v>19</v>
      </c>
      <c r="E1527" s="7" t="s">
        <v>69</v>
      </c>
      <c r="F1527" s="7" t="s">
        <v>539</v>
      </c>
      <c r="G1527" s="7" t="s">
        <v>540</v>
      </c>
      <c r="H1527" s="26">
        <v>404</v>
      </c>
      <c r="I1527" s="26">
        <v>1</v>
      </c>
      <c r="J1527" s="26">
        <v>1</v>
      </c>
      <c r="K1527" s="26">
        <v>2</v>
      </c>
      <c r="L1527" s="26">
        <v>0</v>
      </c>
      <c r="M1527" s="26">
        <v>1</v>
      </c>
      <c r="N1527" s="26">
        <v>0</v>
      </c>
      <c r="O1527" s="26">
        <v>0</v>
      </c>
      <c r="P1527" s="26">
        <f>IF(AND(IFERROR(INDEX(SP_Aktiv,MATCH(C1527,SP_Liste,0)),TRUE),IFERROR(INDEX(PK_Aktiv,MATCH(E1527,PK_Liste,0)),TRUE),IF(Filter!$L$5="Alle GeVo",TRUE,IF(Filter!$L$5="Nur BÜ-Schlüssel",ISNUMBER(MATCH(H1527,BUESchluessel,0)),IFERROR(INDEX(GV_Aktiv,MATCH(G1527,GV_Liste,0)),Filter!$H$18)))),1,0)</f>
        <v>0</v>
      </c>
    </row>
    <row r="1528" spans="1:16" x14ac:dyDescent="0.25">
      <c r="A1528" s="28">
        <v>46288</v>
      </c>
      <c r="B1528" s="7" t="s">
        <v>93</v>
      </c>
      <c r="C1528" s="7" t="s">
        <v>20</v>
      </c>
      <c r="D1528" s="7" t="s">
        <v>19</v>
      </c>
      <c r="E1528" s="7" t="s">
        <v>33</v>
      </c>
      <c r="F1528" s="7" t="s">
        <v>919</v>
      </c>
      <c r="G1528" s="7" t="s">
        <v>920</v>
      </c>
      <c r="H1528" s="26">
        <v>473</v>
      </c>
      <c r="I1528" s="26">
        <v>1</v>
      </c>
      <c r="J1528" s="26">
        <v>0</v>
      </c>
      <c r="K1528" s="26">
        <v>0</v>
      </c>
      <c r="L1528" s="26">
        <v>0</v>
      </c>
      <c r="M1528" s="26">
        <v>1</v>
      </c>
      <c r="N1528" s="26">
        <v>0</v>
      </c>
      <c r="O1528" s="26">
        <v>0</v>
      </c>
      <c r="P1528" s="26">
        <f>IF(AND(IFERROR(INDEX(SP_Aktiv,MATCH(C1528,SP_Liste,0)),TRUE),IFERROR(INDEX(PK_Aktiv,MATCH(E1528,PK_Liste,0)),TRUE),IF(Filter!$L$5="Alle GeVo",TRUE,IF(Filter!$L$5="Nur BÜ-Schlüssel",ISNUMBER(MATCH(H1528,BUESchluessel,0)),IFERROR(INDEX(GV_Aktiv,MATCH(G1528,GV_Liste,0)),Filter!$H$18)))),1,0)</f>
        <v>1</v>
      </c>
    </row>
    <row r="1529" spans="1:16" x14ac:dyDescent="0.25">
      <c r="A1529" s="28">
        <v>46288</v>
      </c>
      <c r="B1529" s="7" t="s">
        <v>93</v>
      </c>
      <c r="C1529" s="7" t="s">
        <v>20</v>
      </c>
      <c r="D1529" s="7" t="s">
        <v>19</v>
      </c>
      <c r="E1529" s="7" t="s">
        <v>33</v>
      </c>
      <c r="F1529" s="7" t="s">
        <v>691</v>
      </c>
      <c r="G1529" s="7" t="s">
        <v>692</v>
      </c>
      <c r="H1529" s="26">
        <v>271</v>
      </c>
      <c r="I1529" s="26">
        <v>1</v>
      </c>
      <c r="J1529" s="26">
        <v>0</v>
      </c>
      <c r="K1529" s="26">
        <v>0</v>
      </c>
      <c r="L1529" s="26">
        <v>0</v>
      </c>
      <c r="M1529" s="26">
        <v>1</v>
      </c>
      <c r="N1529" s="26">
        <v>0</v>
      </c>
      <c r="O1529" s="26">
        <v>0</v>
      </c>
      <c r="P1529" s="26">
        <f>IF(AND(IFERROR(INDEX(SP_Aktiv,MATCH(C1529,SP_Liste,0)),TRUE),IFERROR(INDEX(PK_Aktiv,MATCH(E1529,PK_Liste,0)),TRUE),IF(Filter!$L$5="Alle GeVo",TRUE,IF(Filter!$L$5="Nur BÜ-Schlüssel",ISNUMBER(MATCH(H1529,BUESchluessel,0)),IFERROR(INDEX(GV_Aktiv,MATCH(G1529,GV_Liste,0)),Filter!$H$18)))),1,0)</f>
        <v>1</v>
      </c>
    </row>
    <row r="1530" spans="1:16" x14ac:dyDescent="0.25">
      <c r="A1530" s="28">
        <v>46288</v>
      </c>
      <c r="B1530" s="7" t="s">
        <v>93</v>
      </c>
      <c r="C1530" s="7" t="s">
        <v>20</v>
      </c>
      <c r="D1530" s="7" t="s">
        <v>19</v>
      </c>
      <c r="E1530" s="7" t="s">
        <v>65</v>
      </c>
      <c r="F1530" s="7" t="s">
        <v>563</v>
      </c>
      <c r="G1530" s="7" t="s">
        <v>73</v>
      </c>
      <c r="H1530" s="26">
        <v>40</v>
      </c>
      <c r="I1530" s="26">
        <v>3</v>
      </c>
      <c r="J1530" s="26">
        <v>0</v>
      </c>
      <c r="K1530" s="26">
        <v>0</v>
      </c>
      <c r="L1530" s="26">
        <v>0</v>
      </c>
      <c r="M1530" s="26">
        <v>3</v>
      </c>
      <c r="N1530" s="26">
        <v>0</v>
      </c>
      <c r="O1530" s="26">
        <v>0</v>
      </c>
      <c r="P1530" s="26">
        <f>IF(AND(IFERROR(INDEX(SP_Aktiv,MATCH(C1530,SP_Liste,0)),TRUE),IFERROR(INDEX(PK_Aktiv,MATCH(E1530,PK_Liste,0)),TRUE),IF(Filter!$L$5="Alle GeVo",TRUE,IF(Filter!$L$5="Nur BÜ-Schlüssel",ISNUMBER(MATCH(H1530,BUESchluessel,0)),IFERROR(INDEX(GV_Aktiv,MATCH(G1530,GV_Liste,0)),Filter!$H$18)))),1,0)</f>
        <v>0</v>
      </c>
    </row>
    <row r="1531" spans="1:16" x14ac:dyDescent="0.25">
      <c r="A1531" s="28">
        <v>46288</v>
      </c>
      <c r="B1531" s="7" t="s">
        <v>93</v>
      </c>
      <c r="C1531" s="7" t="s">
        <v>20</v>
      </c>
      <c r="D1531" s="7" t="s">
        <v>19</v>
      </c>
      <c r="E1531" s="7" t="s">
        <v>33</v>
      </c>
      <c r="F1531" s="7" t="s">
        <v>624</v>
      </c>
      <c r="G1531" s="7" t="s">
        <v>625</v>
      </c>
      <c r="H1531" s="26">
        <v>609</v>
      </c>
      <c r="I1531" s="26">
        <v>1</v>
      </c>
      <c r="J1531" s="26">
        <v>0</v>
      </c>
      <c r="K1531" s="26">
        <v>0</v>
      </c>
      <c r="L1531" s="26">
        <v>0</v>
      </c>
      <c r="M1531" s="26">
        <v>1</v>
      </c>
      <c r="N1531" s="26">
        <v>0</v>
      </c>
      <c r="O1531" s="26">
        <v>0</v>
      </c>
      <c r="P1531" s="26">
        <f>IF(AND(IFERROR(INDEX(SP_Aktiv,MATCH(C1531,SP_Liste,0)),TRUE),IFERROR(INDEX(PK_Aktiv,MATCH(E1531,PK_Liste,0)),TRUE),IF(Filter!$L$5="Alle GeVo",TRUE,IF(Filter!$L$5="Nur BÜ-Schlüssel",ISNUMBER(MATCH(H1531,BUESchluessel,0)),IFERROR(INDEX(GV_Aktiv,MATCH(G1531,GV_Liste,0)),Filter!$H$18)))),1,0)</f>
        <v>1</v>
      </c>
    </row>
    <row r="1532" spans="1:16" x14ac:dyDescent="0.25">
      <c r="A1532" s="28">
        <v>46288</v>
      </c>
      <c r="B1532" s="7" t="s">
        <v>93</v>
      </c>
      <c r="C1532" s="7" t="s">
        <v>20</v>
      </c>
      <c r="D1532" s="7" t="s">
        <v>19</v>
      </c>
      <c r="E1532" s="7" t="s">
        <v>65</v>
      </c>
      <c r="F1532" s="7" t="s">
        <v>502</v>
      </c>
      <c r="G1532" s="7" t="s">
        <v>72</v>
      </c>
      <c r="H1532" s="26">
        <v>39</v>
      </c>
      <c r="I1532" s="26">
        <v>4</v>
      </c>
      <c r="J1532" s="26">
        <v>0</v>
      </c>
      <c r="K1532" s="26">
        <v>1</v>
      </c>
      <c r="L1532" s="26">
        <v>0</v>
      </c>
      <c r="M1532" s="26">
        <v>3</v>
      </c>
      <c r="N1532" s="26">
        <v>1</v>
      </c>
      <c r="O1532" s="26">
        <v>0</v>
      </c>
      <c r="P1532" s="26">
        <f>IF(AND(IFERROR(INDEX(SP_Aktiv,MATCH(C1532,SP_Liste,0)),TRUE),IFERROR(INDEX(PK_Aktiv,MATCH(E1532,PK_Liste,0)),TRUE),IF(Filter!$L$5="Alle GeVo",TRUE,IF(Filter!$L$5="Nur BÜ-Schlüssel",ISNUMBER(MATCH(H1532,BUESchluessel,0)),IFERROR(INDEX(GV_Aktiv,MATCH(G1532,GV_Liste,0)),Filter!$H$18)))),1,0)</f>
        <v>0</v>
      </c>
    </row>
    <row r="1533" spans="1:16" x14ac:dyDescent="0.25">
      <c r="A1533" s="28">
        <v>46288</v>
      </c>
      <c r="B1533" s="7" t="s">
        <v>93</v>
      </c>
      <c r="C1533" s="7" t="s">
        <v>20</v>
      </c>
      <c r="D1533" s="7" t="s">
        <v>19</v>
      </c>
      <c r="E1533" s="7" t="s">
        <v>33</v>
      </c>
      <c r="F1533" s="7" t="s">
        <v>597</v>
      </c>
      <c r="G1533" s="7" t="s">
        <v>598</v>
      </c>
      <c r="H1533" s="26">
        <v>610</v>
      </c>
      <c r="I1533" s="26">
        <v>2</v>
      </c>
      <c r="J1533" s="26">
        <v>0</v>
      </c>
      <c r="K1533" s="26">
        <v>0</v>
      </c>
      <c r="L1533" s="26">
        <v>0</v>
      </c>
      <c r="M1533" s="26">
        <v>2</v>
      </c>
      <c r="N1533" s="26">
        <v>0</v>
      </c>
      <c r="O1533" s="26">
        <v>0</v>
      </c>
      <c r="P1533" s="26">
        <f>IF(AND(IFERROR(INDEX(SP_Aktiv,MATCH(C1533,SP_Liste,0)),TRUE),IFERROR(INDEX(PK_Aktiv,MATCH(E1533,PK_Liste,0)),TRUE),IF(Filter!$L$5="Alle GeVo",TRUE,IF(Filter!$L$5="Nur BÜ-Schlüssel",ISNUMBER(MATCH(H1533,BUESchluessel,0)),IFERROR(INDEX(GV_Aktiv,MATCH(G1533,GV_Liste,0)),Filter!$H$18)))),1,0)</f>
        <v>1</v>
      </c>
    </row>
    <row r="1534" spans="1:16" x14ac:dyDescent="0.25">
      <c r="A1534" s="28">
        <v>46288</v>
      </c>
      <c r="B1534" s="7" t="s">
        <v>93</v>
      </c>
      <c r="C1534" s="7" t="s">
        <v>20</v>
      </c>
      <c r="D1534" s="7" t="s">
        <v>19</v>
      </c>
      <c r="E1534" s="7" t="s">
        <v>33</v>
      </c>
      <c r="F1534" s="7" t="s">
        <v>29679</v>
      </c>
      <c r="G1534" s="7" t="s">
        <v>1046</v>
      </c>
      <c r="H1534" s="26">
        <v>439</v>
      </c>
      <c r="I1534" s="26">
        <v>1</v>
      </c>
      <c r="J1534" s="26">
        <v>0</v>
      </c>
      <c r="K1534" s="26">
        <v>0</v>
      </c>
      <c r="L1534" s="26">
        <v>0</v>
      </c>
      <c r="M1534" s="26">
        <v>0</v>
      </c>
      <c r="N1534" s="26">
        <v>1</v>
      </c>
      <c r="O1534" s="26">
        <v>0</v>
      </c>
      <c r="P1534" s="26">
        <f>IF(AND(IFERROR(INDEX(SP_Aktiv,MATCH(C1534,SP_Liste,0)),TRUE),IFERROR(INDEX(PK_Aktiv,MATCH(E1534,PK_Liste,0)),TRUE),IF(Filter!$L$5="Alle GeVo",TRUE,IF(Filter!$L$5="Nur BÜ-Schlüssel",ISNUMBER(MATCH(H1534,BUESchluessel,0)),IFERROR(INDEX(GV_Aktiv,MATCH(G1534,GV_Liste,0)),Filter!$H$18)))),1,0)</f>
        <v>1</v>
      </c>
    </row>
    <row r="1535" spans="1:16" x14ac:dyDescent="0.25">
      <c r="A1535" s="28">
        <v>46288</v>
      </c>
      <c r="B1535" s="7" t="s">
        <v>93</v>
      </c>
      <c r="C1535" s="7" t="s">
        <v>20</v>
      </c>
      <c r="D1535" s="7" t="s">
        <v>19</v>
      </c>
      <c r="E1535" s="7" t="s">
        <v>65</v>
      </c>
      <c r="F1535" s="7" t="s">
        <v>585</v>
      </c>
      <c r="G1535" s="7" t="s">
        <v>529</v>
      </c>
      <c r="H1535" s="26">
        <v>97</v>
      </c>
      <c r="I1535" s="26">
        <v>1</v>
      </c>
      <c r="J1535" s="26">
        <v>0</v>
      </c>
      <c r="K1535" s="26">
        <v>0</v>
      </c>
      <c r="L1535" s="26">
        <v>0</v>
      </c>
      <c r="M1535" s="26">
        <v>1</v>
      </c>
      <c r="N1535" s="26">
        <v>0</v>
      </c>
      <c r="O1535" s="26">
        <v>0</v>
      </c>
      <c r="P1535" s="26">
        <f>IF(AND(IFERROR(INDEX(SP_Aktiv,MATCH(C1535,SP_Liste,0)),TRUE),IFERROR(INDEX(PK_Aktiv,MATCH(E1535,PK_Liste,0)),TRUE),IF(Filter!$L$5="Alle GeVo",TRUE,IF(Filter!$L$5="Nur BÜ-Schlüssel",ISNUMBER(MATCH(H1535,BUESchluessel,0)),IFERROR(INDEX(GV_Aktiv,MATCH(G1535,GV_Liste,0)),Filter!$H$18)))),1,0)</f>
        <v>0</v>
      </c>
    </row>
    <row r="1536" spans="1:16" x14ac:dyDescent="0.25">
      <c r="A1536" s="28">
        <v>46288</v>
      </c>
      <c r="B1536" s="7" t="s">
        <v>93</v>
      </c>
      <c r="C1536" s="7" t="s">
        <v>20</v>
      </c>
      <c r="D1536" s="7" t="s">
        <v>19</v>
      </c>
      <c r="E1536" s="7" t="s">
        <v>33</v>
      </c>
      <c r="F1536" s="7" t="s">
        <v>500</v>
      </c>
      <c r="G1536" s="7" t="s">
        <v>501</v>
      </c>
      <c r="H1536" s="26">
        <v>202</v>
      </c>
      <c r="I1536" s="26">
        <v>2</v>
      </c>
      <c r="J1536" s="26">
        <v>0</v>
      </c>
      <c r="K1536" s="26">
        <v>0</v>
      </c>
      <c r="L1536" s="26">
        <v>0</v>
      </c>
      <c r="M1536" s="26">
        <v>1</v>
      </c>
      <c r="N1536" s="26">
        <v>1</v>
      </c>
      <c r="O1536" s="26">
        <v>0</v>
      </c>
      <c r="P1536" s="26">
        <f>IF(AND(IFERROR(INDEX(SP_Aktiv,MATCH(C1536,SP_Liste,0)),TRUE),IFERROR(INDEX(PK_Aktiv,MATCH(E1536,PK_Liste,0)),TRUE),IF(Filter!$L$5="Alle GeVo",TRUE,IF(Filter!$L$5="Nur BÜ-Schlüssel",ISNUMBER(MATCH(H1536,BUESchluessel,0)),IFERROR(INDEX(GV_Aktiv,MATCH(G1536,GV_Liste,0)),Filter!$H$18)))),1,0)</f>
        <v>1</v>
      </c>
    </row>
    <row r="1537" spans="1:16" x14ac:dyDescent="0.25">
      <c r="A1537" s="28">
        <v>46288</v>
      </c>
      <c r="B1537" s="7" t="s">
        <v>93</v>
      </c>
      <c r="C1537" s="7" t="s">
        <v>20</v>
      </c>
      <c r="D1537" s="7" t="s">
        <v>19</v>
      </c>
      <c r="E1537" s="7" t="s">
        <v>33</v>
      </c>
      <c r="F1537" s="7" t="s">
        <v>869</v>
      </c>
      <c r="G1537" s="7" t="s">
        <v>566</v>
      </c>
      <c r="H1537" s="26">
        <v>643</v>
      </c>
      <c r="I1537" s="26">
        <v>1</v>
      </c>
      <c r="J1537" s="26">
        <v>0</v>
      </c>
      <c r="K1537" s="26">
        <v>0</v>
      </c>
      <c r="L1537" s="26">
        <v>0</v>
      </c>
      <c r="M1537" s="26">
        <v>0</v>
      </c>
      <c r="N1537" s="26">
        <v>1</v>
      </c>
      <c r="O1537" s="26">
        <v>0</v>
      </c>
      <c r="P1537" s="26">
        <f>IF(AND(IFERROR(INDEX(SP_Aktiv,MATCH(C1537,SP_Liste,0)),TRUE),IFERROR(INDEX(PK_Aktiv,MATCH(E1537,PK_Liste,0)),TRUE),IF(Filter!$L$5="Alle GeVo",TRUE,IF(Filter!$L$5="Nur BÜ-Schlüssel",ISNUMBER(MATCH(H1537,BUESchluessel,0)),IFERROR(INDEX(GV_Aktiv,MATCH(G1537,GV_Liste,0)),Filter!$H$18)))),1,0)</f>
        <v>1</v>
      </c>
    </row>
    <row r="1538" spans="1:16" x14ac:dyDescent="0.25">
      <c r="A1538" s="28">
        <v>46288</v>
      </c>
      <c r="B1538" s="7" t="s">
        <v>93</v>
      </c>
      <c r="C1538" s="7" t="s">
        <v>20</v>
      </c>
      <c r="D1538" s="7" t="s">
        <v>19</v>
      </c>
      <c r="E1538" s="7" t="s">
        <v>65</v>
      </c>
      <c r="F1538" s="7" t="s">
        <v>539</v>
      </c>
      <c r="G1538" s="7" t="s">
        <v>540</v>
      </c>
      <c r="H1538" s="26">
        <v>404</v>
      </c>
      <c r="I1538" s="26">
        <v>1</v>
      </c>
      <c r="J1538" s="26">
        <v>0</v>
      </c>
      <c r="K1538" s="26">
        <v>0</v>
      </c>
      <c r="L1538" s="26">
        <v>0</v>
      </c>
      <c r="M1538" s="26">
        <v>0</v>
      </c>
      <c r="N1538" s="26">
        <v>1</v>
      </c>
      <c r="O1538" s="26">
        <v>0</v>
      </c>
      <c r="P1538" s="26">
        <f>IF(AND(IFERROR(INDEX(SP_Aktiv,MATCH(C1538,SP_Liste,0)),TRUE),IFERROR(INDEX(PK_Aktiv,MATCH(E1538,PK_Liste,0)),TRUE),IF(Filter!$L$5="Alle GeVo",TRUE,IF(Filter!$L$5="Nur BÜ-Schlüssel",ISNUMBER(MATCH(H1538,BUESchluessel,0)),IFERROR(INDEX(GV_Aktiv,MATCH(G1538,GV_Liste,0)),Filter!$H$18)))),1,0)</f>
        <v>0</v>
      </c>
    </row>
    <row r="1539" spans="1:16" x14ac:dyDescent="0.25">
      <c r="A1539" s="28">
        <v>46288</v>
      </c>
      <c r="B1539" s="7" t="s">
        <v>93</v>
      </c>
      <c r="C1539" s="7" t="s">
        <v>20</v>
      </c>
      <c r="D1539" s="7" t="s">
        <v>19</v>
      </c>
      <c r="E1539" s="7" t="s">
        <v>33</v>
      </c>
      <c r="F1539" s="7" t="s">
        <v>29680</v>
      </c>
      <c r="G1539" s="7" t="s">
        <v>29681</v>
      </c>
      <c r="H1539" s="26">
        <v>363</v>
      </c>
      <c r="I1539" s="26">
        <v>1</v>
      </c>
      <c r="J1539" s="26">
        <v>0</v>
      </c>
      <c r="K1539" s="26">
        <v>0</v>
      </c>
      <c r="L1539" s="26">
        <v>0</v>
      </c>
      <c r="M1539" s="26">
        <v>1</v>
      </c>
      <c r="N1539" s="26">
        <v>0</v>
      </c>
      <c r="O1539" s="26">
        <v>0</v>
      </c>
      <c r="P1539" s="26">
        <f>IF(AND(IFERROR(INDEX(SP_Aktiv,MATCH(C1539,SP_Liste,0)),TRUE),IFERROR(INDEX(PK_Aktiv,MATCH(E1539,PK_Liste,0)),TRUE),IF(Filter!$L$5="Alle GeVo",TRUE,IF(Filter!$L$5="Nur BÜ-Schlüssel",ISNUMBER(MATCH(H1539,BUESchluessel,0)),IFERROR(INDEX(GV_Aktiv,MATCH(G1539,GV_Liste,0)),Filter!$H$18)))),1,0)</f>
        <v>1</v>
      </c>
    </row>
    <row r="1540" spans="1:16" x14ac:dyDescent="0.25">
      <c r="A1540" s="28">
        <v>46288</v>
      </c>
      <c r="B1540" s="7" t="s">
        <v>93</v>
      </c>
      <c r="C1540" s="7" t="s">
        <v>20</v>
      </c>
      <c r="D1540" s="7" t="s">
        <v>19</v>
      </c>
      <c r="E1540" s="7" t="s">
        <v>33</v>
      </c>
      <c r="F1540" s="7" t="s">
        <v>1025</v>
      </c>
      <c r="G1540" s="7" t="s">
        <v>774</v>
      </c>
      <c r="H1540" s="26">
        <v>132</v>
      </c>
      <c r="I1540" s="26">
        <v>1</v>
      </c>
      <c r="J1540" s="26">
        <v>0</v>
      </c>
      <c r="K1540" s="26">
        <v>0</v>
      </c>
      <c r="L1540" s="26">
        <v>0</v>
      </c>
      <c r="M1540" s="26">
        <v>0</v>
      </c>
      <c r="N1540" s="26">
        <v>1</v>
      </c>
      <c r="O1540" s="26">
        <v>0</v>
      </c>
      <c r="P1540" s="26">
        <f>IF(AND(IFERROR(INDEX(SP_Aktiv,MATCH(C1540,SP_Liste,0)),TRUE),IFERROR(INDEX(PK_Aktiv,MATCH(E1540,PK_Liste,0)),TRUE),IF(Filter!$L$5="Alle GeVo",TRUE,IF(Filter!$L$5="Nur BÜ-Schlüssel",ISNUMBER(MATCH(H1540,BUESchluessel,0)),IFERROR(INDEX(GV_Aktiv,MATCH(G1540,GV_Liste,0)),Filter!$H$18)))),1,0)</f>
        <v>1</v>
      </c>
    </row>
    <row r="1541" spans="1:16" x14ac:dyDescent="0.25">
      <c r="A1541" s="28">
        <v>46288</v>
      </c>
      <c r="B1541" s="7" t="s">
        <v>93</v>
      </c>
      <c r="C1541" s="7" t="s">
        <v>20</v>
      </c>
      <c r="D1541" s="7" t="s">
        <v>19</v>
      </c>
      <c r="E1541" s="7" t="s">
        <v>69</v>
      </c>
      <c r="F1541" s="7" t="s">
        <v>611</v>
      </c>
      <c r="G1541" s="7" t="s">
        <v>82</v>
      </c>
      <c r="H1541" s="26">
        <v>803</v>
      </c>
      <c r="I1541" s="26">
        <v>1</v>
      </c>
      <c r="J1541" s="26">
        <v>0</v>
      </c>
      <c r="K1541" s="26">
        <v>0</v>
      </c>
      <c r="L1541" s="26">
        <v>0</v>
      </c>
      <c r="M1541" s="26">
        <v>0</v>
      </c>
      <c r="N1541" s="26">
        <v>1</v>
      </c>
      <c r="O1541" s="26">
        <v>0</v>
      </c>
      <c r="P1541" s="26">
        <f>IF(AND(IFERROR(INDEX(SP_Aktiv,MATCH(C1541,SP_Liste,0)),TRUE),IFERROR(INDEX(PK_Aktiv,MATCH(E1541,PK_Liste,0)),TRUE),IF(Filter!$L$5="Alle GeVo",TRUE,IF(Filter!$L$5="Nur BÜ-Schlüssel",ISNUMBER(MATCH(H1541,BUESchluessel,0)),IFERROR(INDEX(GV_Aktiv,MATCH(G1541,GV_Liste,0)),Filter!$H$18)))),1,0)</f>
        <v>0</v>
      </c>
    </row>
    <row r="1542" spans="1:16" x14ac:dyDescent="0.25">
      <c r="A1542" s="28">
        <v>46288</v>
      </c>
      <c r="B1542" s="7" t="s">
        <v>93</v>
      </c>
      <c r="C1542" s="7" t="s">
        <v>20</v>
      </c>
      <c r="D1542" s="7" t="s">
        <v>19</v>
      </c>
      <c r="E1542" s="7" t="s">
        <v>65</v>
      </c>
      <c r="F1542" s="7" t="s">
        <v>771</v>
      </c>
      <c r="G1542" s="7" t="s">
        <v>544</v>
      </c>
      <c r="H1542" s="26">
        <v>75</v>
      </c>
      <c r="I1542" s="26">
        <v>2</v>
      </c>
      <c r="J1542" s="26">
        <v>0</v>
      </c>
      <c r="K1542" s="26">
        <v>0</v>
      </c>
      <c r="L1542" s="26">
        <v>0</v>
      </c>
      <c r="M1542" s="26">
        <v>2</v>
      </c>
      <c r="N1542" s="26">
        <v>0</v>
      </c>
      <c r="O1542" s="26">
        <v>0</v>
      </c>
      <c r="P1542" s="26">
        <f>IF(AND(IFERROR(INDEX(SP_Aktiv,MATCH(C1542,SP_Liste,0)),TRUE),IFERROR(INDEX(PK_Aktiv,MATCH(E1542,PK_Liste,0)),TRUE),IF(Filter!$L$5="Alle GeVo",TRUE,IF(Filter!$L$5="Nur BÜ-Schlüssel",ISNUMBER(MATCH(H1542,BUESchluessel,0)),IFERROR(INDEX(GV_Aktiv,MATCH(G1542,GV_Liste,0)),Filter!$H$18)))),1,0)</f>
        <v>0</v>
      </c>
    </row>
    <row r="1543" spans="1:16" x14ac:dyDescent="0.25">
      <c r="A1543" s="28">
        <v>46288</v>
      </c>
      <c r="B1543" s="7" t="s">
        <v>93</v>
      </c>
      <c r="C1543" s="7" t="s">
        <v>20</v>
      </c>
      <c r="D1543" s="7" t="s">
        <v>19</v>
      </c>
      <c r="E1543" s="7" t="s">
        <v>33</v>
      </c>
      <c r="F1543" s="7" t="s">
        <v>870</v>
      </c>
      <c r="G1543" s="7" t="s">
        <v>871</v>
      </c>
      <c r="H1543" s="26">
        <v>484</v>
      </c>
      <c r="I1543" s="26">
        <v>1</v>
      </c>
      <c r="J1543" s="26">
        <v>0</v>
      </c>
      <c r="K1543" s="26">
        <v>0</v>
      </c>
      <c r="L1543" s="26">
        <v>0</v>
      </c>
      <c r="M1543" s="26">
        <v>1</v>
      </c>
      <c r="N1543" s="26">
        <v>0</v>
      </c>
      <c r="O1543" s="26">
        <v>0</v>
      </c>
      <c r="P1543" s="26">
        <f>IF(AND(IFERROR(INDEX(SP_Aktiv,MATCH(C1543,SP_Liste,0)),TRUE),IFERROR(INDEX(PK_Aktiv,MATCH(E1543,PK_Liste,0)),TRUE),IF(Filter!$L$5="Alle GeVo",TRUE,IF(Filter!$L$5="Nur BÜ-Schlüssel",ISNUMBER(MATCH(H1543,BUESchluessel,0)),IFERROR(INDEX(GV_Aktiv,MATCH(G1543,GV_Liste,0)),Filter!$H$18)))),1,0)</f>
        <v>1</v>
      </c>
    </row>
    <row r="1544" spans="1:16" x14ac:dyDescent="0.25">
      <c r="A1544" s="28">
        <v>46288</v>
      </c>
      <c r="B1544" s="7" t="s">
        <v>93</v>
      </c>
      <c r="C1544" s="7" t="s">
        <v>20</v>
      </c>
      <c r="D1544" s="7" t="s">
        <v>19</v>
      </c>
      <c r="E1544" s="7" t="s">
        <v>33</v>
      </c>
      <c r="F1544" s="7" t="s">
        <v>775</v>
      </c>
      <c r="G1544" s="7" t="s">
        <v>776</v>
      </c>
      <c r="H1544" s="26">
        <v>478</v>
      </c>
      <c r="I1544" s="26">
        <v>1</v>
      </c>
      <c r="J1544" s="26">
        <v>0</v>
      </c>
      <c r="K1544" s="26">
        <v>0</v>
      </c>
      <c r="L1544" s="26">
        <v>0</v>
      </c>
      <c r="M1544" s="26">
        <v>0</v>
      </c>
      <c r="N1544" s="26">
        <v>1</v>
      </c>
      <c r="O1544" s="26">
        <v>0</v>
      </c>
      <c r="P1544" s="26">
        <f>IF(AND(IFERROR(INDEX(SP_Aktiv,MATCH(C1544,SP_Liste,0)),TRUE),IFERROR(INDEX(PK_Aktiv,MATCH(E1544,PK_Liste,0)),TRUE),IF(Filter!$L$5="Alle GeVo",TRUE,IF(Filter!$L$5="Nur BÜ-Schlüssel",ISNUMBER(MATCH(H1544,BUESchluessel,0)),IFERROR(INDEX(GV_Aktiv,MATCH(G1544,GV_Liste,0)),Filter!$H$18)))),1,0)</f>
        <v>1</v>
      </c>
    </row>
    <row r="1545" spans="1:16" x14ac:dyDescent="0.25">
      <c r="A1545" s="28">
        <v>46288</v>
      </c>
      <c r="B1545" s="7" t="s">
        <v>93</v>
      </c>
      <c r="C1545" s="7" t="s">
        <v>20</v>
      </c>
      <c r="D1545" s="7" t="s">
        <v>19</v>
      </c>
      <c r="E1545" s="7" t="s">
        <v>65</v>
      </c>
      <c r="F1545" s="7" t="s">
        <v>925</v>
      </c>
      <c r="G1545" s="7" t="s">
        <v>926</v>
      </c>
      <c r="H1545" s="26">
        <v>101</v>
      </c>
      <c r="I1545" s="26">
        <v>2</v>
      </c>
      <c r="J1545" s="26">
        <v>2</v>
      </c>
      <c r="K1545" s="26">
        <v>0</v>
      </c>
      <c r="L1545" s="26">
        <v>0</v>
      </c>
      <c r="M1545" s="26">
        <v>2</v>
      </c>
      <c r="N1545" s="26">
        <v>0</v>
      </c>
      <c r="O1545" s="26">
        <v>0</v>
      </c>
      <c r="P1545" s="26">
        <f>IF(AND(IFERROR(INDEX(SP_Aktiv,MATCH(C1545,SP_Liste,0)),TRUE),IFERROR(INDEX(PK_Aktiv,MATCH(E1545,PK_Liste,0)),TRUE),IF(Filter!$L$5="Alle GeVo",TRUE,IF(Filter!$L$5="Nur BÜ-Schlüssel",ISNUMBER(MATCH(H1545,BUESchluessel,0)),IFERROR(INDEX(GV_Aktiv,MATCH(G1545,GV_Liste,0)),Filter!$H$18)))),1,0)</f>
        <v>0</v>
      </c>
    </row>
    <row r="1546" spans="1:16" x14ac:dyDescent="0.25">
      <c r="A1546" s="28">
        <v>46288</v>
      </c>
      <c r="B1546" s="7" t="s">
        <v>93</v>
      </c>
      <c r="C1546" s="7" t="s">
        <v>20</v>
      </c>
      <c r="D1546" s="7" t="s">
        <v>27</v>
      </c>
      <c r="E1546" s="7" t="s">
        <v>33</v>
      </c>
      <c r="F1546" s="7" t="s">
        <v>1001</v>
      </c>
      <c r="G1546" s="7" t="s">
        <v>80</v>
      </c>
      <c r="H1546" s="26">
        <v>472</v>
      </c>
      <c r="I1546" s="26">
        <v>1</v>
      </c>
      <c r="J1546" s="26">
        <v>0</v>
      </c>
      <c r="K1546" s="26">
        <v>0</v>
      </c>
      <c r="L1546" s="26">
        <v>0</v>
      </c>
      <c r="M1546" s="26">
        <v>1</v>
      </c>
      <c r="N1546" s="26">
        <v>0</v>
      </c>
      <c r="O1546" s="26">
        <v>0</v>
      </c>
      <c r="P1546" s="26">
        <f>IF(AND(IFERROR(INDEX(SP_Aktiv,MATCH(C1546,SP_Liste,0)),TRUE),IFERROR(INDEX(PK_Aktiv,MATCH(E1546,PK_Liste,0)),TRUE),IF(Filter!$L$5="Alle GeVo",TRUE,IF(Filter!$L$5="Nur BÜ-Schlüssel",ISNUMBER(MATCH(H1546,BUESchluessel,0)),IFERROR(INDEX(GV_Aktiv,MATCH(G1546,GV_Liste,0)),Filter!$H$18)))),1,0)</f>
        <v>1</v>
      </c>
    </row>
    <row r="1547" spans="1:16" x14ac:dyDescent="0.25">
      <c r="A1547" s="28">
        <v>46288</v>
      </c>
      <c r="B1547" s="7" t="s">
        <v>93</v>
      </c>
      <c r="C1547" s="7" t="s">
        <v>20</v>
      </c>
      <c r="D1547" s="7" t="s">
        <v>25</v>
      </c>
      <c r="E1547" s="7" t="s">
        <v>33</v>
      </c>
      <c r="F1547" s="7" t="s">
        <v>815</v>
      </c>
      <c r="G1547" s="7" t="s">
        <v>74</v>
      </c>
      <c r="H1547" s="26">
        <v>67</v>
      </c>
      <c r="I1547" s="26">
        <v>18</v>
      </c>
      <c r="J1547" s="26">
        <v>0</v>
      </c>
      <c r="K1547" s="26">
        <v>0</v>
      </c>
      <c r="L1547" s="26">
        <v>1</v>
      </c>
      <c r="M1547" s="26">
        <v>13</v>
      </c>
      <c r="N1547" s="26">
        <v>4</v>
      </c>
      <c r="O1547" s="26">
        <v>0</v>
      </c>
      <c r="P1547" s="26">
        <f>IF(AND(IFERROR(INDEX(SP_Aktiv,MATCH(C1547,SP_Liste,0)),TRUE),IFERROR(INDEX(PK_Aktiv,MATCH(E1547,PK_Liste,0)),TRUE),IF(Filter!$L$5="Alle GeVo",TRUE,IF(Filter!$L$5="Nur BÜ-Schlüssel",ISNUMBER(MATCH(H1547,BUESchluessel,0)),IFERROR(INDEX(GV_Aktiv,MATCH(G1547,GV_Liste,0)),Filter!$H$18)))),1,0)</f>
        <v>1</v>
      </c>
    </row>
    <row r="1548" spans="1:16" x14ac:dyDescent="0.25">
      <c r="A1548" s="28">
        <v>46288</v>
      </c>
      <c r="B1548" s="7" t="s">
        <v>93</v>
      </c>
      <c r="C1548" s="7" t="s">
        <v>20</v>
      </c>
      <c r="D1548" s="7" t="s">
        <v>25</v>
      </c>
      <c r="E1548" s="7" t="s">
        <v>33</v>
      </c>
      <c r="F1548" s="7" t="s">
        <v>814</v>
      </c>
      <c r="G1548" s="7" t="s">
        <v>78</v>
      </c>
      <c r="H1548" s="26">
        <v>413</v>
      </c>
      <c r="I1548" s="26">
        <v>6</v>
      </c>
      <c r="J1548" s="26">
        <v>0</v>
      </c>
      <c r="K1548" s="26">
        <v>0</v>
      </c>
      <c r="L1548" s="26">
        <v>2</v>
      </c>
      <c r="M1548" s="26">
        <v>2</v>
      </c>
      <c r="N1548" s="26">
        <v>2</v>
      </c>
      <c r="O1548" s="26">
        <v>0</v>
      </c>
      <c r="P1548" s="26">
        <f>IF(AND(IFERROR(INDEX(SP_Aktiv,MATCH(C1548,SP_Liste,0)),TRUE),IFERROR(INDEX(PK_Aktiv,MATCH(E1548,PK_Liste,0)),TRUE),IF(Filter!$L$5="Alle GeVo",TRUE,IF(Filter!$L$5="Nur BÜ-Schlüssel",ISNUMBER(MATCH(H1548,BUESchluessel,0)),IFERROR(INDEX(GV_Aktiv,MATCH(G1548,GV_Liste,0)),Filter!$H$18)))),1,0)</f>
        <v>1</v>
      </c>
    </row>
    <row r="1549" spans="1:16" x14ac:dyDescent="0.25">
      <c r="A1549" s="28">
        <v>46288</v>
      </c>
      <c r="B1549" s="7" t="s">
        <v>93</v>
      </c>
      <c r="C1549" s="7" t="s">
        <v>20</v>
      </c>
      <c r="D1549" s="7" t="s">
        <v>25</v>
      </c>
      <c r="E1549" s="7" t="s">
        <v>33</v>
      </c>
      <c r="F1549" s="7" t="s">
        <v>707</v>
      </c>
      <c r="G1549" s="7" t="s">
        <v>75</v>
      </c>
      <c r="H1549" s="26">
        <v>108</v>
      </c>
      <c r="I1549" s="26">
        <v>7</v>
      </c>
      <c r="J1549" s="26">
        <v>0</v>
      </c>
      <c r="K1549" s="26">
        <v>0</v>
      </c>
      <c r="L1549" s="26">
        <v>0</v>
      </c>
      <c r="M1549" s="26">
        <v>5</v>
      </c>
      <c r="N1549" s="26">
        <v>2</v>
      </c>
      <c r="O1549" s="26">
        <v>0</v>
      </c>
      <c r="P1549" s="26">
        <f>IF(AND(IFERROR(INDEX(SP_Aktiv,MATCH(C1549,SP_Liste,0)),TRUE),IFERROR(INDEX(PK_Aktiv,MATCH(E1549,PK_Liste,0)),TRUE),IF(Filter!$L$5="Alle GeVo",TRUE,IF(Filter!$L$5="Nur BÜ-Schlüssel",ISNUMBER(MATCH(H1549,BUESchluessel,0)),IFERROR(INDEX(GV_Aktiv,MATCH(G1549,GV_Liste,0)),Filter!$H$18)))),1,0)</f>
        <v>1</v>
      </c>
    </row>
    <row r="1550" spans="1:16" x14ac:dyDescent="0.25">
      <c r="A1550" s="28">
        <v>46288</v>
      </c>
      <c r="B1550" s="7" t="s">
        <v>93</v>
      </c>
      <c r="C1550" s="7" t="s">
        <v>20</v>
      </c>
      <c r="D1550" s="7" t="s">
        <v>25</v>
      </c>
      <c r="E1550" s="7" t="s">
        <v>65</v>
      </c>
      <c r="F1550" s="7" t="s">
        <v>707</v>
      </c>
      <c r="G1550" s="7" t="s">
        <v>75</v>
      </c>
      <c r="H1550" s="26">
        <v>108</v>
      </c>
      <c r="I1550" s="26">
        <v>2</v>
      </c>
      <c r="J1550" s="26">
        <v>0</v>
      </c>
      <c r="K1550" s="26">
        <v>0</v>
      </c>
      <c r="L1550" s="26">
        <v>0</v>
      </c>
      <c r="M1550" s="26">
        <v>2</v>
      </c>
      <c r="N1550" s="26">
        <v>0</v>
      </c>
      <c r="O1550" s="26">
        <v>0</v>
      </c>
      <c r="P1550" s="26">
        <f>IF(AND(IFERROR(INDEX(SP_Aktiv,MATCH(C1550,SP_Liste,0)),TRUE),IFERROR(INDEX(PK_Aktiv,MATCH(E1550,PK_Liste,0)),TRUE),IF(Filter!$L$5="Alle GeVo",TRUE,IF(Filter!$L$5="Nur BÜ-Schlüssel",ISNUMBER(MATCH(H1550,BUESchluessel,0)),IFERROR(INDEX(GV_Aktiv,MATCH(G1550,GV_Liste,0)),Filter!$H$18)))),1,0)</f>
        <v>0</v>
      </c>
    </row>
    <row r="1551" spans="1:16" x14ac:dyDescent="0.25">
      <c r="A1551" s="28">
        <v>46288</v>
      </c>
      <c r="B1551" s="7" t="s">
        <v>93</v>
      </c>
      <c r="C1551" s="7" t="s">
        <v>20</v>
      </c>
      <c r="D1551" s="7" t="s">
        <v>25</v>
      </c>
      <c r="E1551" s="7" t="s">
        <v>66</v>
      </c>
      <c r="F1551" s="7" t="s">
        <v>815</v>
      </c>
      <c r="G1551" s="7" t="s">
        <v>74</v>
      </c>
      <c r="H1551" s="26">
        <v>67</v>
      </c>
      <c r="I1551" s="26">
        <v>1</v>
      </c>
      <c r="J1551" s="26">
        <v>1</v>
      </c>
      <c r="K1551" s="26">
        <v>0</v>
      </c>
      <c r="L1551" s="26">
        <v>0</v>
      </c>
      <c r="M1551" s="26">
        <v>0</v>
      </c>
      <c r="N1551" s="26">
        <v>1</v>
      </c>
      <c r="O1551" s="26">
        <v>0</v>
      </c>
      <c r="P1551" s="26">
        <f>IF(AND(IFERROR(INDEX(SP_Aktiv,MATCH(C1551,SP_Liste,0)),TRUE),IFERROR(INDEX(PK_Aktiv,MATCH(E1551,PK_Liste,0)),TRUE),IF(Filter!$L$5="Alle GeVo",TRUE,IF(Filter!$L$5="Nur BÜ-Schlüssel",ISNUMBER(MATCH(H1551,BUESchluessel,0)),IFERROR(INDEX(GV_Aktiv,MATCH(G1551,GV_Liste,0)),Filter!$H$18)))),1,0)</f>
        <v>0</v>
      </c>
    </row>
    <row r="1552" spans="1:16" x14ac:dyDescent="0.25">
      <c r="A1552" s="28">
        <v>46288</v>
      </c>
      <c r="B1552" s="7" t="s">
        <v>93</v>
      </c>
      <c r="C1552" s="7" t="s">
        <v>20</v>
      </c>
      <c r="D1552" s="7" t="s">
        <v>25</v>
      </c>
      <c r="E1552" s="7" t="s">
        <v>33</v>
      </c>
      <c r="F1552" s="7" t="s">
        <v>846</v>
      </c>
      <c r="G1552" s="7" t="s">
        <v>615</v>
      </c>
      <c r="H1552" s="26">
        <v>399</v>
      </c>
      <c r="I1552" s="26">
        <v>1</v>
      </c>
      <c r="J1552" s="26">
        <v>0</v>
      </c>
      <c r="K1552" s="26">
        <v>0</v>
      </c>
      <c r="L1552" s="26">
        <v>0</v>
      </c>
      <c r="M1552" s="26">
        <v>1</v>
      </c>
      <c r="N1552" s="26">
        <v>0</v>
      </c>
      <c r="O1552" s="26">
        <v>0</v>
      </c>
      <c r="P1552" s="26">
        <f>IF(AND(IFERROR(INDEX(SP_Aktiv,MATCH(C1552,SP_Liste,0)),TRUE),IFERROR(INDEX(PK_Aktiv,MATCH(E1552,PK_Liste,0)),TRUE),IF(Filter!$L$5="Alle GeVo",TRUE,IF(Filter!$L$5="Nur BÜ-Schlüssel",ISNUMBER(MATCH(H1552,BUESchluessel,0)),IFERROR(INDEX(GV_Aktiv,MATCH(G1552,GV_Liste,0)),Filter!$H$18)))),1,0)</f>
        <v>1</v>
      </c>
    </row>
    <row r="1553" spans="1:16" x14ac:dyDescent="0.25">
      <c r="A1553" s="28">
        <v>46288</v>
      </c>
      <c r="B1553" s="7" t="s">
        <v>93</v>
      </c>
      <c r="C1553" s="7" t="s">
        <v>20</v>
      </c>
      <c r="D1553" s="7" t="s">
        <v>26</v>
      </c>
      <c r="E1553" s="7" t="s">
        <v>33</v>
      </c>
      <c r="F1553" s="7" t="s">
        <v>930</v>
      </c>
      <c r="G1553" s="7" t="s">
        <v>566</v>
      </c>
      <c r="H1553" s="26">
        <v>643</v>
      </c>
      <c r="I1553" s="26">
        <v>0</v>
      </c>
      <c r="J1553" s="26">
        <v>0</v>
      </c>
      <c r="K1553" s="26">
        <v>1</v>
      </c>
      <c r="L1553" s="26">
        <v>0</v>
      </c>
      <c r="M1553" s="26">
        <v>0</v>
      </c>
      <c r="N1553" s="26">
        <v>0</v>
      </c>
      <c r="O1553" s="26">
        <v>0</v>
      </c>
      <c r="P1553" s="26">
        <f>IF(AND(IFERROR(INDEX(SP_Aktiv,MATCH(C1553,SP_Liste,0)),TRUE),IFERROR(INDEX(PK_Aktiv,MATCH(E1553,PK_Liste,0)),TRUE),IF(Filter!$L$5="Alle GeVo",TRUE,IF(Filter!$L$5="Nur BÜ-Schlüssel",ISNUMBER(MATCH(H1553,BUESchluessel,0)),IFERROR(INDEX(GV_Aktiv,MATCH(G1553,GV_Liste,0)),Filter!$H$18)))),1,0)</f>
        <v>1</v>
      </c>
    </row>
    <row r="1554" spans="1:16" x14ac:dyDescent="0.25">
      <c r="A1554" s="28">
        <v>46288</v>
      </c>
      <c r="B1554" s="7" t="s">
        <v>93</v>
      </c>
      <c r="C1554" s="7" t="s">
        <v>20</v>
      </c>
      <c r="D1554" s="7" t="s">
        <v>23</v>
      </c>
      <c r="E1554" s="7" t="s">
        <v>69</v>
      </c>
      <c r="F1554" s="7" t="s">
        <v>739</v>
      </c>
      <c r="G1554" s="7" t="s">
        <v>78</v>
      </c>
      <c r="H1554" s="26">
        <v>413</v>
      </c>
      <c r="I1554" s="26">
        <v>0</v>
      </c>
      <c r="J1554" s="26">
        <v>0</v>
      </c>
      <c r="K1554" s="26">
        <v>1</v>
      </c>
      <c r="L1554" s="26">
        <v>0</v>
      </c>
      <c r="M1554" s="26">
        <v>0</v>
      </c>
      <c r="N1554" s="26">
        <v>0</v>
      </c>
      <c r="O1554" s="26">
        <v>0</v>
      </c>
      <c r="P1554" s="26">
        <f>IF(AND(IFERROR(INDEX(SP_Aktiv,MATCH(C1554,SP_Liste,0)),TRUE),IFERROR(INDEX(PK_Aktiv,MATCH(E1554,PK_Liste,0)),TRUE),IF(Filter!$L$5="Alle GeVo",TRUE,IF(Filter!$L$5="Nur BÜ-Schlüssel",ISNUMBER(MATCH(H1554,BUESchluessel,0)),IFERROR(INDEX(GV_Aktiv,MATCH(G1554,GV_Liste,0)),Filter!$H$18)))),1,0)</f>
        <v>0</v>
      </c>
    </row>
    <row r="1555" spans="1:16" x14ac:dyDescent="0.25">
      <c r="A1555" s="28">
        <v>46288</v>
      </c>
      <c r="B1555" s="7" t="s">
        <v>93</v>
      </c>
      <c r="C1555" s="7" t="s">
        <v>20</v>
      </c>
      <c r="D1555" s="7" t="s">
        <v>23</v>
      </c>
      <c r="E1555" s="7" t="s">
        <v>69</v>
      </c>
      <c r="F1555" s="7" t="s">
        <v>740</v>
      </c>
      <c r="G1555" s="7" t="s">
        <v>74</v>
      </c>
      <c r="H1555" s="26">
        <v>67</v>
      </c>
      <c r="I1555" s="26">
        <v>0</v>
      </c>
      <c r="J1555" s="26">
        <v>0</v>
      </c>
      <c r="K1555" s="26">
        <v>1</v>
      </c>
      <c r="L1555" s="26">
        <v>0</v>
      </c>
      <c r="M1555" s="26">
        <v>0</v>
      </c>
      <c r="N1555" s="26">
        <v>0</v>
      </c>
      <c r="O1555" s="26">
        <v>0</v>
      </c>
      <c r="P1555" s="26">
        <f>IF(AND(IFERROR(INDEX(SP_Aktiv,MATCH(C1555,SP_Liste,0)),TRUE),IFERROR(INDEX(PK_Aktiv,MATCH(E1555,PK_Liste,0)),TRUE),IF(Filter!$L$5="Alle GeVo",TRUE,IF(Filter!$L$5="Nur BÜ-Schlüssel",ISNUMBER(MATCH(H1555,BUESchluessel,0)),IFERROR(INDEX(GV_Aktiv,MATCH(G1555,GV_Liste,0)),Filter!$H$18)))),1,0)</f>
        <v>0</v>
      </c>
    </row>
    <row r="1556" spans="1:16" x14ac:dyDescent="0.25">
      <c r="A1556" s="28">
        <v>46288</v>
      </c>
      <c r="B1556" s="7" t="s">
        <v>93</v>
      </c>
      <c r="C1556" s="7" t="s">
        <v>20</v>
      </c>
      <c r="D1556" s="7" t="s">
        <v>21</v>
      </c>
      <c r="E1556" s="7" t="s">
        <v>34</v>
      </c>
      <c r="F1556" s="7" t="s">
        <v>565</v>
      </c>
      <c r="G1556" s="7" t="s">
        <v>566</v>
      </c>
      <c r="H1556" s="26">
        <v>643</v>
      </c>
      <c r="I1556" s="26">
        <v>0</v>
      </c>
      <c r="J1556" s="26">
        <v>0</v>
      </c>
      <c r="K1556" s="26">
        <v>1</v>
      </c>
      <c r="L1556" s="26">
        <v>0</v>
      </c>
      <c r="M1556" s="26">
        <v>0</v>
      </c>
      <c r="N1556" s="26">
        <v>0</v>
      </c>
      <c r="O1556" s="26">
        <v>0</v>
      </c>
      <c r="P1556" s="26">
        <f>IF(AND(IFERROR(INDEX(SP_Aktiv,MATCH(C1556,SP_Liste,0)),TRUE),IFERROR(INDEX(PK_Aktiv,MATCH(E1556,PK_Liste,0)),TRUE),IF(Filter!$L$5="Alle GeVo",TRUE,IF(Filter!$L$5="Nur BÜ-Schlüssel",ISNUMBER(MATCH(H1556,BUESchluessel,0)),IFERROR(INDEX(GV_Aktiv,MATCH(G1556,GV_Liste,0)),Filter!$H$18)))),1,0)</f>
        <v>1</v>
      </c>
    </row>
    <row r="1557" spans="1:16" x14ac:dyDescent="0.25">
      <c r="A1557" s="28">
        <v>46288</v>
      </c>
      <c r="B1557" s="7" t="s">
        <v>93</v>
      </c>
      <c r="C1557" s="7" t="s">
        <v>20</v>
      </c>
      <c r="D1557" s="7" t="s">
        <v>21</v>
      </c>
      <c r="E1557" s="7" t="s">
        <v>65</v>
      </c>
      <c r="F1557" s="7" t="s">
        <v>614</v>
      </c>
      <c r="G1557" s="7" t="s">
        <v>615</v>
      </c>
      <c r="H1557" s="26">
        <v>399</v>
      </c>
      <c r="I1557" s="26">
        <v>0</v>
      </c>
      <c r="J1557" s="26">
        <v>0</v>
      </c>
      <c r="K1557" s="26">
        <v>1</v>
      </c>
      <c r="L1557" s="26">
        <v>0</v>
      </c>
      <c r="M1557" s="26">
        <v>0</v>
      </c>
      <c r="N1557" s="26">
        <v>0</v>
      </c>
      <c r="O1557" s="26">
        <v>0</v>
      </c>
      <c r="P1557" s="26">
        <f>IF(AND(IFERROR(INDEX(SP_Aktiv,MATCH(C1557,SP_Liste,0)),TRUE),IFERROR(INDEX(PK_Aktiv,MATCH(E1557,PK_Liste,0)),TRUE),IF(Filter!$L$5="Alle GeVo",TRUE,IF(Filter!$L$5="Nur BÜ-Schlüssel",ISNUMBER(MATCH(H1557,BUESchluessel,0)),IFERROR(INDEX(GV_Aktiv,MATCH(G1557,GV_Liste,0)),Filter!$H$18)))),1,0)</f>
        <v>0</v>
      </c>
    </row>
    <row r="1558" spans="1:16" x14ac:dyDescent="0.25">
      <c r="A1558" s="28">
        <v>46288</v>
      </c>
      <c r="B1558" s="7" t="s">
        <v>93</v>
      </c>
      <c r="C1558" s="7" t="s">
        <v>20</v>
      </c>
      <c r="D1558" s="7" t="s">
        <v>21</v>
      </c>
      <c r="E1558" s="7" t="s">
        <v>33</v>
      </c>
      <c r="F1558" s="7" t="s">
        <v>565</v>
      </c>
      <c r="G1558" s="7" t="s">
        <v>566</v>
      </c>
      <c r="H1558" s="26">
        <v>643</v>
      </c>
      <c r="I1558" s="26">
        <v>0</v>
      </c>
      <c r="J1558" s="26">
        <v>0</v>
      </c>
      <c r="K1558" s="26">
        <v>1</v>
      </c>
      <c r="L1558" s="26">
        <v>0</v>
      </c>
      <c r="M1558" s="26">
        <v>0</v>
      </c>
      <c r="N1558" s="26">
        <v>0</v>
      </c>
      <c r="O1558" s="26">
        <v>0</v>
      </c>
      <c r="P1558" s="26">
        <f>IF(AND(IFERROR(INDEX(SP_Aktiv,MATCH(C1558,SP_Liste,0)),TRUE),IFERROR(INDEX(PK_Aktiv,MATCH(E1558,PK_Liste,0)),TRUE),IF(Filter!$L$5="Alle GeVo",TRUE,IF(Filter!$L$5="Nur BÜ-Schlüssel",ISNUMBER(MATCH(H1558,BUESchluessel,0)),IFERROR(INDEX(GV_Aktiv,MATCH(G1558,GV_Liste,0)),Filter!$H$18)))),1,0)</f>
        <v>1</v>
      </c>
    </row>
    <row r="1559" spans="1:16" x14ac:dyDescent="0.25">
      <c r="A1559" s="28">
        <v>46288</v>
      </c>
      <c r="B1559" s="7" t="s">
        <v>93</v>
      </c>
      <c r="C1559" s="7" t="s">
        <v>14</v>
      </c>
      <c r="D1559" s="7" t="s">
        <v>14</v>
      </c>
      <c r="E1559" s="7" t="s">
        <v>34</v>
      </c>
      <c r="F1559" s="7" t="s">
        <v>29668</v>
      </c>
      <c r="G1559" s="7">
        <v>99</v>
      </c>
      <c r="H1559" s="26">
        <v>99</v>
      </c>
      <c r="I1559" s="26">
        <v>0</v>
      </c>
      <c r="J1559" s="26">
        <v>0</v>
      </c>
      <c r="K1559" s="26">
        <v>1</v>
      </c>
      <c r="L1559" s="26">
        <v>0</v>
      </c>
      <c r="M1559" s="26">
        <v>0</v>
      </c>
      <c r="N1559" s="26">
        <v>0</v>
      </c>
      <c r="O1559" s="26">
        <v>0</v>
      </c>
      <c r="P1559" s="26">
        <f>IF(AND(IFERROR(INDEX(SP_Aktiv,MATCH(C1559,SP_Liste,0)),TRUE),IFERROR(INDEX(PK_Aktiv,MATCH(E1559,PK_Liste,0)),TRUE),IF(Filter!$L$5="Alle GeVo",TRUE,IF(Filter!$L$5="Nur BÜ-Schlüssel",ISNUMBER(MATCH(H1559,BUESchluessel,0)),IFERROR(INDEX(GV_Aktiv,MATCH(G1559,GV_Liste,0)),Filter!$H$18)))),1,0)</f>
        <v>1</v>
      </c>
    </row>
    <row r="1560" spans="1:16" x14ac:dyDescent="0.25">
      <c r="A1560" s="28">
        <v>46288</v>
      </c>
      <c r="B1560" s="7" t="s">
        <v>93</v>
      </c>
      <c r="C1560" s="7" t="s">
        <v>14</v>
      </c>
      <c r="D1560" s="7" t="s">
        <v>14</v>
      </c>
      <c r="E1560" s="7" t="s">
        <v>67</v>
      </c>
      <c r="F1560" s="7" t="s">
        <v>520</v>
      </c>
      <c r="G1560" s="7" t="s">
        <v>83</v>
      </c>
      <c r="H1560" s="26">
        <v>2015</v>
      </c>
      <c r="I1560" s="26">
        <v>0</v>
      </c>
      <c r="J1560" s="26">
        <v>0</v>
      </c>
      <c r="K1560" s="26">
        <v>1</v>
      </c>
      <c r="L1560" s="26">
        <v>0</v>
      </c>
      <c r="M1560" s="26">
        <v>0</v>
      </c>
      <c r="N1560" s="26">
        <v>0</v>
      </c>
      <c r="O1560" s="26">
        <v>0</v>
      </c>
      <c r="P1560" s="26">
        <f>IF(AND(IFERROR(INDEX(SP_Aktiv,MATCH(C1560,SP_Liste,0)),TRUE),IFERROR(INDEX(PK_Aktiv,MATCH(E1560,PK_Liste,0)),TRUE),IF(Filter!$L$5="Alle GeVo",TRUE,IF(Filter!$L$5="Nur BÜ-Schlüssel",ISNUMBER(MATCH(H1560,BUESchluessel,0)),IFERROR(INDEX(GV_Aktiv,MATCH(G1560,GV_Liste,0)),Filter!$H$18)))),1,0)</f>
        <v>0</v>
      </c>
    </row>
    <row r="1561" spans="1:16" x14ac:dyDescent="0.25">
      <c r="A1561" s="28">
        <v>46288</v>
      </c>
      <c r="B1561" s="7" t="s">
        <v>93</v>
      </c>
      <c r="C1561" s="7" t="s">
        <v>14</v>
      </c>
      <c r="D1561" s="7" t="s">
        <v>14</v>
      </c>
      <c r="E1561" s="7" t="s">
        <v>64</v>
      </c>
      <c r="F1561" s="7" t="s">
        <v>637</v>
      </c>
      <c r="G1561" s="7" t="s">
        <v>638</v>
      </c>
      <c r="H1561" s="26">
        <v>5030</v>
      </c>
      <c r="I1561" s="26">
        <v>0</v>
      </c>
      <c r="J1561" s="26">
        <v>0</v>
      </c>
      <c r="K1561" s="26">
        <v>1</v>
      </c>
      <c r="L1561" s="26">
        <v>0</v>
      </c>
      <c r="M1561" s="26">
        <v>0</v>
      </c>
      <c r="N1561" s="26">
        <v>0</v>
      </c>
      <c r="O1561" s="26">
        <v>0</v>
      </c>
      <c r="P1561" s="26">
        <f>IF(AND(IFERROR(INDEX(SP_Aktiv,MATCH(C1561,SP_Liste,0)),TRUE),IFERROR(INDEX(PK_Aktiv,MATCH(E1561,PK_Liste,0)),TRUE),IF(Filter!$L$5="Alle GeVo",TRUE,IF(Filter!$L$5="Nur BÜ-Schlüssel",ISNUMBER(MATCH(H1561,BUESchluessel,0)),IFERROR(INDEX(GV_Aktiv,MATCH(G1561,GV_Liste,0)),Filter!$H$18)))),1,0)</f>
        <v>0</v>
      </c>
    </row>
    <row r="1562" spans="1:16" x14ac:dyDescent="0.25">
      <c r="A1562" s="28">
        <v>46288</v>
      </c>
      <c r="B1562" s="7" t="s">
        <v>93</v>
      </c>
      <c r="C1562" s="7" t="s">
        <v>14</v>
      </c>
      <c r="D1562" s="7" t="s">
        <v>14</v>
      </c>
      <c r="E1562" s="7" t="s">
        <v>69</v>
      </c>
      <c r="F1562" s="7" t="s">
        <v>29672</v>
      </c>
      <c r="G1562" s="7">
        <v>7128</v>
      </c>
      <c r="H1562" s="26">
        <v>7128</v>
      </c>
      <c r="I1562" s="26">
        <v>0</v>
      </c>
      <c r="J1562" s="26">
        <v>0</v>
      </c>
      <c r="K1562" s="26">
        <v>2</v>
      </c>
      <c r="L1562" s="26">
        <v>0</v>
      </c>
      <c r="M1562" s="26">
        <v>0</v>
      </c>
      <c r="N1562" s="26">
        <v>0</v>
      </c>
      <c r="O1562" s="26">
        <v>0</v>
      </c>
      <c r="P1562" s="26">
        <f>IF(AND(IFERROR(INDEX(SP_Aktiv,MATCH(C1562,SP_Liste,0)),TRUE),IFERROR(INDEX(PK_Aktiv,MATCH(E1562,PK_Liste,0)),TRUE),IF(Filter!$L$5="Alle GeVo",TRUE,IF(Filter!$L$5="Nur BÜ-Schlüssel",ISNUMBER(MATCH(H1562,BUESchluessel,0)),IFERROR(INDEX(GV_Aktiv,MATCH(G1562,GV_Liste,0)),Filter!$H$18)))),1,0)</f>
        <v>0</v>
      </c>
    </row>
    <row r="1563" spans="1:16" x14ac:dyDescent="0.25">
      <c r="A1563" s="28">
        <v>46288</v>
      </c>
      <c r="B1563" s="7" t="s">
        <v>93</v>
      </c>
      <c r="C1563" s="7" t="s">
        <v>16</v>
      </c>
      <c r="D1563" s="7" t="s">
        <v>17</v>
      </c>
      <c r="E1563" s="7" t="s">
        <v>33</v>
      </c>
      <c r="F1563" s="7" t="s">
        <v>583</v>
      </c>
      <c r="G1563" s="7" t="s">
        <v>584</v>
      </c>
      <c r="H1563" s="26">
        <v>987</v>
      </c>
      <c r="I1563" s="26">
        <v>0</v>
      </c>
      <c r="J1563" s="26">
        <v>0</v>
      </c>
      <c r="K1563" s="26">
        <v>1</v>
      </c>
      <c r="L1563" s="26">
        <v>0</v>
      </c>
      <c r="M1563" s="26">
        <v>0</v>
      </c>
      <c r="N1563" s="26">
        <v>0</v>
      </c>
      <c r="O1563" s="26">
        <v>0</v>
      </c>
      <c r="P1563" s="26">
        <f>IF(AND(IFERROR(INDEX(SP_Aktiv,MATCH(C1563,SP_Liste,0)),TRUE),IFERROR(INDEX(PK_Aktiv,MATCH(E1563,PK_Liste,0)),TRUE),IF(Filter!$L$5="Alle GeVo",TRUE,IF(Filter!$L$5="Nur BÜ-Schlüssel",ISNUMBER(MATCH(H1563,BUESchluessel,0)),IFERROR(INDEX(GV_Aktiv,MATCH(G1563,GV_Liste,0)),Filter!$H$18)))),1,0)</f>
        <v>1</v>
      </c>
    </row>
    <row r="1564" spans="1:16" x14ac:dyDescent="0.25">
      <c r="A1564" s="28">
        <v>46288</v>
      </c>
      <c r="B1564" s="7" t="s">
        <v>93</v>
      </c>
      <c r="C1564" s="7" t="s">
        <v>16</v>
      </c>
      <c r="D1564" s="7" t="s">
        <v>17</v>
      </c>
      <c r="E1564" s="7" t="s">
        <v>33</v>
      </c>
      <c r="F1564" s="7" t="s">
        <v>843</v>
      </c>
      <c r="G1564" s="7" t="s">
        <v>501</v>
      </c>
      <c r="H1564" s="26">
        <v>202</v>
      </c>
      <c r="I1564" s="26">
        <v>0</v>
      </c>
      <c r="J1564" s="26">
        <v>0</v>
      </c>
      <c r="K1564" s="26">
        <v>1</v>
      </c>
      <c r="L1564" s="26">
        <v>0</v>
      </c>
      <c r="M1564" s="26">
        <v>0</v>
      </c>
      <c r="N1564" s="26">
        <v>0</v>
      </c>
      <c r="O1564" s="26">
        <v>0</v>
      </c>
      <c r="P1564" s="26">
        <f>IF(AND(IFERROR(INDEX(SP_Aktiv,MATCH(C1564,SP_Liste,0)),TRUE),IFERROR(INDEX(PK_Aktiv,MATCH(E1564,PK_Liste,0)),TRUE),IF(Filter!$L$5="Alle GeVo",TRUE,IF(Filter!$L$5="Nur BÜ-Schlüssel",ISNUMBER(MATCH(H1564,BUESchluessel,0)),IFERROR(INDEX(GV_Aktiv,MATCH(G1564,GV_Liste,0)),Filter!$H$18)))),1,0)</f>
        <v>1</v>
      </c>
    </row>
    <row r="1565" spans="1:16" x14ac:dyDescent="0.25">
      <c r="A1565" s="28">
        <v>46288</v>
      </c>
      <c r="B1565" s="7" t="s">
        <v>93</v>
      </c>
      <c r="C1565" s="7" t="s">
        <v>16</v>
      </c>
      <c r="D1565" s="7" t="s">
        <v>15</v>
      </c>
      <c r="E1565" s="7" t="s">
        <v>33</v>
      </c>
      <c r="F1565" s="7" t="s">
        <v>807</v>
      </c>
      <c r="G1565" s="7" t="s">
        <v>686</v>
      </c>
      <c r="H1565" s="26">
        <v>4</v>
      </c>
      <c r="I1565" s="26">
        <v>0</v>
      </c>
      <c r="J1565" s="26">
        <v>0</v>
      </c>
      <c r="K1565" s="26">
        <v>1</v>
      </c>
      <c r="L1565" s="26">
        <v>0</v>
      </c>
      <c r="M1565" s="26">
        <v>0</v>
      </c>
      <c r="N1565" s="26">
        <v>0</v>
      </c>
      <c r="O1565" s="26">
        <v>0</v>
      </c>
      <c r="P1565" s="26">
        <f>IF(AND(IFERROR(INDEX(SP_Aktiv,MATCH(C1565,SP_Liste,0)),TRUE),IFERROR(INDEX(PK_Aktiv,MATCH(E1565,PK_Liste,0)),TRUE),IF(Filter!$L$5="Alle GeVo",TRUE,IF(Filter!$L$5="Nur BÜ-Schlüssel",ISNUMBER(MATCH(H1565,BUESchluessel,0)),IFERROR(INDEX(GV_Aktiv,MATCH(G1565,GV_Liste,0)),Filter!$H$18)))),1,0)</f>
        <v>1</v>
      </c>
    </row>
    <row r="1566" spans="1:16" x14ac:dyDescent="0.25">
      <c r="A1566" s="28">
        <v>46288</v>
      </c>
      <c r="B1566" s="7" t="s">
        <v>93</v>
      </c>
      <c r="C1566" s="7" t="s">
        <v>16</v>
      </c>
      <c r="D1566" s="7" t="s">
        <v>15</v>
      </c>
      <c r="E1566" s="7" t="s">
        <v>33</v>
      </c>
      <c r="F1566" s="7" t="s">
        <v>1005</v>
      </c>
      <c r="G1566" s="7" t="s">
        <v>633</v>
      </c>
      <c r="H1566" s="26">
        <v>869</v>
      </c>
      <c r="I1566" s="26">
        <v>0</v>
      </c>
      <c r="J1566" s="26">
        <v>0</v>
      </c>
      <c r="K1566" s="26">
        <v>1</v>
      </c>
      <c r="L1566" s="26">
        <v>0</v>
      </c>
      <c r="M1566" s="26">
        <v>0</v>
      </c>
      <c r="N1566" s="26">
        <v>0</v>
      </c>
      <c r="O1566" s="26">
        <v>0</v>
      </c>
      <c r="P1566" s="26">
        <f>IF(AND(IFERROR(INDEX(SP_Aktiv,MATCH(C1566,SP_Liste,0)),TRUE),IFERROR(INDEX(PK_Aktiv,MATCH(E1566,PK_Liste,0)),TRUE),IF(Filter!$L$5="Alle GeVo",TRUE,IF(Filter!$L$5="Nur BÜ-Schlüssel",ISNUMBER(MATCH(H1566,BUESchluessel,0)),IFERROR(INDEX(GV_Aktiv,MATCH(G1566,GV_Liste,0)),Filter!$H$18)))),1,0)</f>
        <v>1</v>
      </c>
    </row>
    <row r="1567" spans="1:16" x14ac:dyDescent="0.25">
      <c r="A1567" s="28">
        <v>46288</v>
      </c>
      <c r="B1567" s="7" t="s">
        <v>93</v>
      </c>
      <c r="C1567" s="7" t="s">
        <v>20</v>
      </c>
      <c r="D1567" s="7" t="s">
        <v>19</v>
      </c>
      <c r="E1567" s="7" t="s">
        <v>69</v>
      </c>
      <c r="F1567" s="7" t="s">
        <v>729</v>
      </c>
      <c r="G1567" s="7" t="s">
        <v>730</v>
      </c>
      <c r="H1567" s="26">
        <v>53</v>
      </c>
      <c r="I1567" s="26">
        <v>0</v>
      </c>
      <c r="J1567" s="26">
        <v>0</v>
      </c>
      <c r="K1567" s="26">
        <v>1</v>
      </c>
      <c r="L1567" s="26">
        <v>0</v>
      </c>
      <c r="M1567" s="26">
        <v>0</v>
      </c>
      <c r="N1567" s="26">
        <v>0</v>
      </c>
      <c r="O1567" s="26">
        <v>0</v>
      </c>
      <c r="P1567" s="26">
        <f>IF(AND(IFERROR(INDEX(SP_Aktiv,MATCH(C1567,SP_Liste,0)),TRUE),IFERROR(INDEX(PK_Aktiv,MATCH(E1567,PK_Liste,0)),TRUE),IF(Filter!$L$5="Alle GeVo",TRUE,IF(Filter!$L$5="Nur BÜ-Schlüssel",ISNUMBER(MATCH(H1567,BUESchluessel,0)),IFERROR(INDEX(GV_Aktiv,MATCH(G1567,GV_Liste,0)),Filter!$H$18)))),1,0)</f>
        <v>0</v>
      </c>
    </row>
    <row r="1568" spans="1:16" x14ac:dyDescent="0.25">
      <c r="A1568" s="28">
        <v>46288</v>
      </c>
      <c r="B1568" s="7" t="s">
        <v>93</v>
      </c>
      <c r="C1568" s="7" t="s">
        <v>20</v>
      </c>
      <c r="D1568" s="7" t="s">
        <v>19</v>
      </c>
      <c r="E1568" s="7" t="s">
        <v>69</v>
      </c>
      <c r="F1568" s="7" t="s">
        <v>595</v>
      </c>
      <c r="G1568" s="7" t="s">
        <v>596</v>
      </c>
      <c r="H1568" s="26">
        <v>98</v>
      </c>
      <c r="I1568" s="26">
        <v>0</v>
      </c>
      <c r="J1568" s="26">
        <v>0</v>
      </c>
      <c r="K1568" s="26">
        <v>1</v>
      </c>
      <c r="L1568" s="26">
        <v>0</v>
      </c>
      <c r="M1568" s="26">
        <v>0</v>
      </c>
      <c r="N1568" s="26">
        <v>0</v>
      </c>
      <c r="O1568" s="26">
        <v>0</v>
      </c>
      <c r="P1568" s="26">
        <f>IF(AND(IFERROR(INDEX(SP_Aktiv,MATCH(C1568,SP_Liste,0)),TRUE),IFERROR(INDEX(PK_Aktiv,MATCH(E1568,PK_Liste,0)),TRUE),IF(Filter!$L$5="Alle GeVo",TRUE,IF(Filter!$L$5="Nur BÜ-Schlüssel",ISNUMBER(MATCH(H1568,BUESchluessel,0)),IFERROR(INDEX(GV_Aktiv,MATCH(G1568,GV_Liste,0)),Filter!$H$18)))),1,0)</f>
        <v>0</v>
      </c>
    </row>
    <row r="1569" spans="1:16" x14ac:dyDescent="0.25">
      <c r="A1569" s="28">
        <v>46288</v>
      </c>
      <c r="B1569" s="7" t="s">
        <v>93</v>
      </c>
      <c r="C1569" s="7" t="s">
        <v>20</v>
      </c>
      <c r="D1569" s="7" t="s">
        <v>19</v>
      </c>
      <c r="E1569" s="7" t="s">
        <v>66</v>
      </c>
      <c r="F1569" s="7" t="s">
        <v>849</v>
      </c>
      <c r="G1569" s="7" t="s">
        <v>850</v>
      </c>
      <c r="H1569" s="26">
        <v>606</v>
      </c>
      <c r="I1569" s="26">
        <v>0</v>
      </c>
      <c r="J1569" s="26">
        <v>0</v>
      </c>
      <c r="K1569" s="26">
        <v>1</v>
      </c>
      <c r="L1569" s="26">
        <v>0</v>
      </c>
      <c r="M1569" s="26">
        <v>0</v>
      </c>
      <c r="N1569" s="26">
        <v>0</v>
      </c>
      <c r="O1569" s="26">
        <v>0</v>
      </c>
      <c r="P1569" s="26">
        <f>IF(AND(IFERROR(INDEX(SP_Aktiv,MATCH(C1569,SP_Liste,0)),TRUE),IFERROR(INDEX(PK_Aktiv,MATCH(E1569,PK_Liste,0)),TRUE),IF(Filter!$L$5="Alle GeVo",TRUE,IF(Filter!$L$5="Nur BÜ-Schlüssel",ISNUMBER(MATCH(H1569,BUESchluessel,0)),IFERROR(INDEX(GV_Aktiv,MATCH(G1569,GV_Liste,0)),Filter!$H$18)))),1,0)</f>
        <v>0</v>
      </c>
    </row>
    <row r="1570" spans="1:16" x14ac:dyDescent="0.25">
      <c r="A1570" s="28">
        <v>46288</v>
      </c>
      <c r="B1570" s="7" t="s">
        <v>93</v>
      </c>
      <c r="C1570" s="7" t="s">
        <v>20</v>
      </c>
      <c r="D1570" s="7" t="s">
        <v>19</v>
      </c>
      <c r="E1570" s="7" t="s">
        <v>69</v>
      </c>
      <c r="F1570" s="7" t="s">
        <v>786</v>
      </c>
      <c r="G1570" s="7" t="s">
        <v>81</v>
      </c>
      <c r="H1570" s="26">
        <v>703</v>
      </c>
      <c r="I1570" s="26">
        <v>0</v>
      </c>
      <c r="J1570" s="26">
        <v>0</v>
      </c>
      <c r="K1570" s="26">
        <v>1</v>
      </c>
      <c r="L1570" s="26">
        <v>0</v>
      </c>
      <c r="M1570" s="26">
        <v>0</v>
      </c>
      <c r="N1570" s="26">
        <v>0</v>
      </c>
      <c r="O1570" s="26">
        <v>0</v>
      </c>
      <c r="P1570" s="26">
        <f>IF(AND(IFERROR(INDEX(SP_Aktiv,MATCH(C1570,SP_Liste,0)),TRUE),IFERROR(INDEX(PK_Aktiv,MATCH(E1570,PK_Liste,0)),TRUE),IF(Filter!$L$5="Alle GeVo",TRUE,IF(Filter!$L$5="Nur BÜ-Schlüssel",ISNUMBER(MATCH(H1570,BUESchluessel,0)),IFERROR(INDEX(GV_Aktiv,MATCH(G1570,GV_Liste,0)),Filter!$H$18)))),1,0)</f>
        <v>0</v>
      </c>
    </row>
    <row r="1571" spans="1:16" x14ac:dyDescent="0.25">
      <c r="A1571" s="28">
        <v>46288</v>
      </c>
      <c r="B1571" s="7" t="s">
        <v>93</v>
      </c>
      <c r="C1571" s="7" t="s">
        <v>20</v>
      </c>
      <c r="D1571" s="7" t="s">
        <v>19</v>
      </c>
      <c r="E1571" s="7" t="s">
        <v>33</v>
      </c>
      <c r="F1571" s="7" t="s">
        <v>622</v>
      </c>
      <c r="G1571" s="7" t="s">
        <v>623</v>
      </c>
      <c r="H1571" s="26">
        <v>510</v>
      </c>
      <c r="I1571" s="26">
        <v>0</v>
      </c>
      <c r="J1571" s="26">
        <v>0</v>
      </c>
      <c r="K1571" s="26">
        <v>1</v>
      </c>
      <c r="L1571" s="26">
        <v>0</v>
      </c>
      <c r="M1571" s="26">
        <v>0</v>
      </c>
      <c r="N1571" s="26">
        <v>0</v>
      </c>
      <c r="O1571" s="26">
        <v>0</v>
      </c>
      <c r="P1571" s="26">
        <f>IF(AND(IFERROR(INDEX(SP_Aktiv,MATCH(C1571,SP_Liste,0)),TRUE),IFERROR(INDEX(PK_Aktiv,MATCH(E1571,PK_Liste,0)),TRUE),IF(Filter!$L$5="Alle GeVo",TRUE,IF(Filter!$L$5="Nur BÜ-Schlüssel",ISNUMBER(MATCH(H1571,BUESchluessel,0)),IFERROR(INDEX(GV_Aktiv,MATCH(G1571,GV_Liste,0)),Filter!$H$18)))),1,0)</f>
        <v>1</v>
      </c>
    </row>
    <row r="1572" spans="1:16" x14ac:dyDescent="0.25">
      <c r="A1572" s="28">
        <v>46288</v>
      </c>
      <c r="B1572" s="7" t="s">
        <v>93</v>
      </c>
      <c r="C1572" s="7" t="s">
        <v>20</v>
      </c>
      <c r="D1572" s="7" t="s">
        <v>19</v>
      </c>
      <c r="E1572" s="7" t="s">
        <v>69</v>
      </c>
      <c r="F1572" s="7" t="s">
        <v>756</v>
      </c>
      <c r="G1572" s="7" t="s">
        <v>510</v>
      </c>
      <c r="H1572" s="26">
        <v>135</v>
      </c>
      <c r="I1572" s="26">
        <v>0</v>
      </c>
      <c r="J1572" s="26">
        <v>0</v>
      </c>
      <c r="K1572" s="26">
        <v>1</v>
      </c>
      <c r="L1572" s="26">
        <v>0</v>
      </c>
      <c r="M1572" s="26">
        <v>0</v>
      </c>
      <c r="N1572" s="26">
        <v>0</v>
      </c>
      <c r="O1572" s="26">
        <v>0</v>
      </c>
      <c r="P1572" s="26">
        <f>IF(AND(IFERROR(INDEX(SP_Aktiv,MATCH(C1572,SP_Liste,0)),TRUE),IFERROR(INDEX(PK_Aktiv,MATCH(E1572,PK_Liste,0)),TRUE),IF(Filter!$L$5="Alle GeVo",TRUE,IF(Filter!$L$5="Nur BÜ-Schlüssel",ISNUMBER(MATCH(H1572,BUESchluessel,0)),IFERROR(INDEX(GV_Aktiv,MATCH(G1572,GV_Liste,0)),Filter!$H$18)))),1,0)</f>
        <v>0</v>
      </c>
    </row>
    <row r="1573" spans="1:16" x14ac:dyDescent="0.25">
      <c r="A1573" s="28">
        <v>46288</v>
      </c>
      <c r="B1573" s="7" t="s">
        <v>93</v>
      </c>
      <c r="C1573" s="7" t="s">
        <v>20</v>
      </c>
      <c r="D1573" s="7" t="s">
        <v>19</v>
      </c>
      <c r="E1573" s="7" t="s">
        <v>65</v>
      </c>
      <c r="F1573" s="7" t="s">
        <v>903</v>
      </c>
      <c r="G1573" s="7" t="s">
        <v>606</v>
      </c>
      <c r="H1573" s="26">
        <v>374</v>
      </c>
      <c r="I1573" s="26">
        <v>0</v>
      </c>
      <c r="J1573" s="26">
        <v>0</v>
      </c>
      <c r="K1573" s="26">
        <v>1</v>
      </c>
      <c r="L1573" s="26">
        <v>0</v>
      </c>
      <c r="M1573" s="26">
        <v>0</v>
      </c>
      <c r="N1573" s="26">
        <v>0</v>
      </c>
      <c r="O1573" s="26">
        <v>0</v>
      </c>
      <c r="P1573" s="26">
        <f>IF(AND(IFERROR(INDEX(SP_Aktiv,MATCH(C1573,SP_Liste,0)),TRUE),IFERROR(INDEX(PK_Aktiv,MATCH(E1573,PK_Liste,0)),TRUE),IF(Filter!$L$5="Alle GeVo",TRUE,IF(Filter!$L$5="Nur BÜ-Schlüssel",ISNUMBER(MATCH(H1573,BUESchluessel,0)),IFERROR(INDEX(GV_Aktiv,MATCH(G1573,GV_Liste,0)),Filter!$H$18)))),1,0)</f>
        <v>0</v>
      </c>
    </row>
    <row r="1574" spans="1:16" x14ac:dyDescent="0.25">
      <c r="A1574" s="28">
        <v>46288</v>
      </c>
      <c r="B1574" s="7" t="s">
        <v>93</v>
      </c>
      <c r="C1574" s="7" t="s">
        <v>20</v>
      </c>
      <c r="D1574" s="7" t="s">
        <v>19</v>
      </c>
      <c r="E1574" s="7" t="s">
        <v>34</v>
      </c>
      <c r="F1574" s="7" t="s">
        <v>530</v>
      </c>
      <c r="G1574" s="7" t="s">
        <v>74</v>
      </c>
      <c r="H1574" s="26">
        <v>67</v>
      </c>
      <c r="I1574" s="26">
        <v>0</v>
      </c>
      <c r="J1574" s="26">
        <v>0</v>
      </c>
      <c r="K1574" s="26">
        <v>1</v>
      </c>
      <c r="L1574" s="26">
        <v>0</v>
      </c>
      <c r="M1574" s="26">
        <v>0</v>
      </c>
      <c r="N1574" s="26">
        <v>0</v>
      </c>
      <c r="O1574" s="26">
        <v>0</v>
      </c>
      <c r="P1574" s="26">
        <f>IF(AND(IFERROR(INDEX(SP_Aktiv,MATCH(C1574,SP_Liste,0)),TRUE),IFERROR(INDEX(PK_Aktiv,MATCH(E1574,PK_Liste,0)),TRUE),IF(Filter!$L$5="Alle GeVo",TRUE,IF(Filter!$L$5="Nur BÜ-Schlüssel",ISNUMBER(MATCH(H1574,BUESchluessel,0)),IFERROR(INDEX(GV_Aktiv,MATCH(G1574,GV_Liste,0)),Filter!$H$18)))),1,0)</f>
        <v>1</v>
      </c>
    </row>
    <row r="1575" spans="1:16" x14ac:dyDescent="0.25">
      <c r="A1575" s="28">
        <v>46288</v>
      </c>
      <c r="B1575" s="7" t="s">
        <v>93</v>
      </c>
      <c r="C1575" s="7" t="s">
        <v>20</v>
      </c>
      <c r="D1575" s="7" t="s">
        <v>25</v>
      </c>
      <c r="E1575" s="7" t="s">
        <v>69</v>
      </c>
      <c r="F1575" s="7" t="s">
        <v>815</v>
      </c>
      <c r="G1575" s="7" t="s">
        <v>74</v>
      </c>
      <c r="H1575" s="26">
        <v>67</v>
      </c>
      <c r="I1575" s="26">
        <v>0</v>
      </c>
      <c r="J1575" s="26">
        <v>0</v>
      </c>
      <c r="K1575" s="26">
        <v>1</v>
      </c>
      <c r="L1575" s="26">
        <v>0</v>
      </c>
      <c r="M1575" s="26">
        <v>0</v>
      </c>
      <c r="N1575" s="26">
        <v>0</v>
      </c>
      <c r="O1575" s="26">
        <v>0</v>
      </c>
      <c r="P1575" s="26">
        <f>IF(AND(IFERROR(INDEX(SP_Aktiv,MATCH(C1575,SP_Liste,0)),TRUE),IFERROR(INDEX(PK_Aktiv,MATCH(E1575,PK_Liste,0)),TRUE),IF(Filter!$L$5="Alle GeVo",TRUE,IF(Filter!$L$5="Nur BÜ-Schlüssel",ISNUMBER(MATCH(H1575,BUESchluessel,0)),IFERROR(INDEX(GV_Aktiv,MATCH(G1575,GV_Liste,0)),Filter!$H$18)))),1,0)</f>
        <v>0</v>
      </c>
    </row>
  </sheetData>
  <autoFilter ref="A1:P2" xr:uid="{00000000-0009-0000-0000-000007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1:T44"/>
  <sheetViews>
    <sheetView showGridLines="0" workbookViewId="0"/>
  </sheetViews>
  <sheetFormatPr defaultRowHeight="13.5" x14ac:dyDescent="0.25"/>
  <cols>
    <col min="1" max="1" width="2.7109375" customWidth="1"/>
    <col min="2" max="2" width="20.7109375" customWidth="1"/>
    <col min="3" max="3" width="8.7109375" customWidth="1"/>
    <col min="4" max="5" width="13.7109375" customWidth="1"/>
    <col min="6" max="6" width="2.7109375" customWidth="1"/>
    <col min="7" max="7" width="30.7109375" customWidth="1"/>
    <col min="8" max="9" width="9.7109375" customWidth="1"/>
    <col min="10" max="10" width="13.7109375" customWidth="1"/>
    <col min="11" max="11" width="2.7109375" customWidth="1"/>
    <col min="12" max="12" width="18.7109375" customWidth="1"/>
    <col min="13" max="13" width="2.7109375" customWidth="1"/>
    <col min="14" max="17" width="14.7109375" customWidth="1"/>
    <col min="18" max="18" width="2.7109375" customWidth="1"/>
    <col min="19" max="19" width="12.7109375" customWidth="1"/>
    <col min="20" max="20" width="8.7109375" customWidth="1"/>
  </cols>
  <sheetData>
    <row r="1" spans="2:20" ht="26.25" x14ac:dyDescent="0.25">
      <c r="B1" s="1" t="s">
        <v>59</v>
      </c>
      <c r="Q1" s="26">
        <v>0</v>
      </c>
      <c r="R1" s="7" t="s">
        <v>95</v>
      </c>
    </row>
    <row r="2" spans="2:20" x14ac:dyDescent="0.25">
      <c r="B2" s="2" t="s">
        <v>60</v>
      </c>
    </row>
    <row r="4" spans="2:20" ht="27" x14ac:dyDescent="0.25">
      <c r="B4" s="20" t="s">
        <v>47</v>
      </c>
      <c r="C4" s="20" t="s">
        <v>58</v>
      </c>
      <c r="D4" s="20" t="s">
        <v>62</v>
      </c>
      <c r="E4" s="20" t="s">
        <v>63</v>
      </c>
      <c r="G4" s="20" t="s">
        <v>49</v>
      </c>
      <c r="H4" s="20" t="s">
        <v>70</v>
      </c>
      <c r="I4" s="20" t="s">
        <v>71</v>
      </c>
      <c r="J4" s="20" t="s">
        <v>62</v>
      </c>
      <c r="L4" s="20" t="s">
        <v>86</v>
      </c>
      <c r="N4" s="20" t="s">
        <v>96</v>
      </c>
      <c r="O4" s="20" t="s">
        <v>97</v>
      </c>
      <c r="S4" s="20" t="s">
        <v>45</v>
      </c>
      <c r="T4" s="20" t="s">
        <v>58</v>
      </c>
    </row>
    <row r="5" spans="2:20" x14ac:dyDescent="0.25">
      <c r="B5" s="7" t="s">
        <v>33</v>
      </c>
      <c r="C5" s="29" t="b">
        <v>1</v>
      </c>
      <c r="D5" s="26">
        <f>IF(B5="","",SUMIFS(INDEX(F_Rueckstand,$O$22):INDEX(F_Rueckstand,$O$23),INDEX(F_Stichtag,$O$22):INDEX(F_Stichtag,$O$23),$N$5,INDEX(F_Quelle,$O$22):INDEX(F_Quelle,$O$23),"Verbund",INDEX(F_Postkorb,$O$22):INDEX(F_Postkorb,$O$23),B5))</f>
        <v>10447</v>
      </c>
      <c r="E5" s="26">
        <f>IF(B5="","",SUMIFS(INDEX(F_Rueckstand,$O$22):INDEX(F_Rueckstand,$O$23),INDEX(F_Stichtag,$O$22):INDEX(F_Stichtag,$O$23),$N$5,INDEX(F_Quelle,$O$22):INDEX(F_Quelle,$O$23),"OPAG",INDEX(F_Postkorb,$O$22):INDEX(F_Postkorb,$O$23),B5))</f>
        <v>22154</v>
      </c>
      <c r="G5" s="7" t="s">
        <v>72</v>
      </c>
      <c r="H5" s="29" t="b">
        <v>1</v>
      </c>
      <c r="I5" s="29" t="b">
        <f t="shared" ref="I5:I17" si="0">IF($L$5="Alle GeVo",TRUE,IF($L$5="Nur BÜ-Schlüssel",ISNUMBER(MATCH(IFERROR(VALUE(LEFT(G5,FIND(" ",G5&amp;" ")-1)),-1),BUESchluessel,0)),H5))</f>
        <v>1</v>
      </c>
      <c r="J5" s="26">
        <f>IF(G5="","",SUMIFS(INDEX(F_Rueckstand,$O$22):INDEX(F_Rueckstand,$O$23),INDEX(F_Stichtag,$O$22):INDEX(F_Stichtag,$O$23),$N$5,INDEX(F_Quelle,$O$22):INDEX(F_Quelle,$O$23),"Verbund",INDEX(F_GevoTyp,$O$22):INDEX(F_GevoTyp,$O$23),G5))</f>
        <v>120</v>
      </c>
      <c r="L5" s="4" t="s">
        <v>87</v>
      </c>
      <c r="N5" s="28">
        <f>O5</f>
        <v>46288</v>
      </c>
      <c r="O5" s="28">
        <f>IF(COUNT(Verlauf!$A$6:$A$1000)=0,"",MAX(Verlauf!$A$6:$A$1000))</f>
        <v>46288</v>
      </c>
      <c r="S5" s="7" t="s">
        <v>20</v>
      </c>
      <c r="T5" s="29" t="b">
        <v>1</v>
      </c>
    </row>
    <row r="6" spans="2:20" x14ac:dyDescent="0.25">
      <c r="B6" s="7" t="s">
        <v>34</v>
      </c>
      <c r="C6" s="29" t="b">
        <v>1</v>
      </c>
      <c r="D6" s="26">
        <f>IF(B6="","",SUMIFS(INDEX(F_Rueckstand,$O$22):INDEX(F_Rueckstand,$O$23),INDEX(F_Stichtag,$O$22):INDEX(F_Stichtag,$O$23),$N$5,INDEX(F_Quelle,$O$22):INDEX(F_Quelle,$O$23),"Verbund",INDEX(F_Postkorb,$O$22):INDEX(F_Postkorb,$O$23),B6))</f>
        <v>2159</v>
      </c>
      <c r="E6" s="26">
        <f>IF(B6="","",SUMIFS(INDEX(F_Rueckstand,$O$22):INDEX(F_Rueckstand,$O$23),INDEX(F_Stichtag,$O$22):INDEX(F_Stichtag,$O$23),$N$5,INDEX(F_Quelle,$O$22):INDEX(F_Quelle,$O$23),"OPAG",INDEX(F_Postkorb,$O$22):INDEX(F_Postkorb,$O$23),B6))</f>
        <v>4939</v>
      </c>
      <c r="G6" s="7" t="s">
        <v>73</v>
      </c>
      <c r="H6" s="29" t="b">
        <v>1</v>
      </c>
      <c r="I6" s="29" t="b">
        <f t="shared" si="0"/>
        <v>1</v>
      </c>
      <c r="J6" s="26">
        <f>IF(G6="","",SUMIFS(INDEX(F_Rueckstand,$O$22):INDEX(F_Rueckstand,$O$23),INDEX(F_Stichtag,$O$22):INDEX(F_Stichtag,$O$23),$N$5,INDEX(F_Quelle,$O$22):INDEX(F_Quelle,$O$23),"Verbund",INDEX(F_GevoTyp,$O$22):INDEX(F_GevoTyp,$O$23),G6))</f>
        <v>38</v>
      </c>
      <c r="N6" s="7" t="s">
        <v>98</v>
      </c>
      <c r="O6" s="28">
        <f>IF(COUNT(Verlauf!$A$6:$A$1000)&lt;2,"",LARGE(Verlauf!$A$6:$A$1000,2))</f>
        <v>46287</v>
      </c>
      <c r="S6" s="7" t="s">
        <v>16</v>
      </c>
      <c r="T6" s="29" t="b">
        <v>1</v>
      </c>
    </row>
    <row r="7" spans="2:20" ht="60" customHeight="1" x14ac:dyDescent="0.25">
      <c r="B7" s="7" t="s">
        <v>64</v>
      </c>
      <c r="C7" s="29" t="b">
        <v>0</v>
      </c>
      <c r="D7" s="26">
        <f>IF(B7="","",SUMIFS(INDEX(F_Rueckstand,$O$22):INDEX(F_Rueckstand,$O$23),INDEX(F_Stichtag,$O$22):INDEX(F_Stichtag,$O$23),$N$5,INDEX(F_Quelle,$O$22):INDEX(F_Quelle,$O$23),"Verbund",INDEX(F_Postkorb,$O$22):INDEX(F_Postkorb,$O$23),B7))</f>
        <v>626</v>
      </c>
      <c r="E7" s="26">
        <f>IF(B7="","",SUMIFS(INDEX(F_Rueckstand,$O$22):INDEX(F_Rueckstand,$O$23),INDEX(F_Stichtag,$O$22):INDEX(F_Stichtag,$O$23),$N$5,INDEX(F_Quelle,$O$22):INDEX(F_Quelle,$O$23),"OPAG",INDEX(F_Postkorb,$O$22):INDEX(F_Postkorb,$O$23),B7))</f>
        <v>1150</v>
      </c>
      <c r="G7" s="7" t="s">
        <v>74</v>
      </c>
      <c r="H7" s="29" t="b">
        <v>1</v>
      </c>
      <c r="I7" s="29" t="b">
        <f t="shared" si="0"/>
        <v>1</v>
      </c>
      <c r="J7" s="26">
        <f>IF(G7="","",SUMIFS(INDEX(F_Rueckstand,$O$22):INDEX(F_Rueckstand,$O$23),INDEX(F_Stichtag,$O$22):INDEX(F_Stichtag,$O$23),$N$5,INDEX(F_Quelle,$O$22):INDEX(F_Quelle,$O$23),"Verbund",INDEX(F_GevoTyp,$O$22):INDEX(F_GevoTyp,$O$23),G7))</f>
        <v>3631</v>
      </c>
      <c r="L7" s="5" t="s">
        <v>88</v>
      </c>
      <c r="N7" s="7" t="s">
        <v>99</v>
      </c>
      <c r="O7" s="26">
        <f>IFERROR(MATCH(O5,Verlauf!$A$6:$A$1000,0),0)</f>
        <v>2</v>
      </c>
      <c r="S7" s="7" t="s">
        <v>14</v>
      </c>
      <c r="T7" s="29" t="b">
        <v>1</v>
      </c>
    </row>
    <row r="8" spans="2:20" x14ac:dyDescent="0.25">
      <c r="B8" s="7" t="s">
        <v>65</v>
      </c>
      <c r="C8" s="29" t="b">
        <v>0</v>
      </c>
      <c r="D8" s="26">
        <f>IF(B8="","",SUMIFS(INDEX(F_Rueckstand,$O$22):INDEX(F_Rueckstand,$O$23),INDEX(F_Stichtag,$O$22):INDEX(F_Stichtag,$O$23),$N$5,INDEX(F_Quelle,$O$22):INDEX(F_Quelle,$O$23),"Verbund",INDEX(F_Postkorb,$O$22):INDEX(F_Postkorb,$O$23),B8))</f>
        <v>271</v>
      </c>
      <c r="E8" s="26">
        <f>IF(B8="","",SUMIFS(INDEX(F_Rueckstand,$O$22):INDEX(F_Rueckstand,$O$23),INDEX(F_Stichtag,$O$22):INDEX(F_Stichtag,$O$23),$N$5,INDEX(F_Quelle,$O$22):INDEX(F_Quelle,$O$23),"OPAG",INDEX(F_Postkorb,$O$22):INDEX(F_Postkorb,$O$23),B8))</f>
        <v>552</v>
      </c>
      <c r="G8" s="7" t="s">
        <v>75</v>
      </c>
      <c r="H8" s="29" t="b">
        <v>1</v>
      </c>
      <c r="I8" s="29" t="b">
        <f t="shared" si="0"/>
        <v>1</v>
      </c>
      <c r="J8" s="26">
        <f>IF(G8="","",SUMIFS(INDEX(F_Rueckstand,$O$22):INDEX(F_Rueckstand,$O$23),INDEX(F_Stichtag,$O$22):INDEX(F_Stichtag,$O$23),$N$5,INDEX(F_Quelle,$O$22):INDEX(F_Quelle,$O$23),"Verbund",INDEX(F_GevoTyp,$O$22):INDEX(F_GevoTyp,$O$23),G8))</f>
        <v>3454</v>
      </c>
      <c r="L8" s="20" t="s">
        <v>89</v>
      </c>
      <c r="N8" s="7" t="s">
        <v>100</v>
      </c>
      <c r="O8" s="26">
        <f>IFERROR(MATCH(O6,Verlauf!$A$6:$A$1000,0),0)</f>
        <v>1</v>
      </c>
      <c r="S8" s="7" t="s">
        <v>61</v>
      </c>
      <c r="T8" s="29" t="b">
        <v>1</v>
      </c>
    </row>
    <row r="9" spans="2:20" x14ac:dyDescent="0.25">
      <c r="B9" s="7" t="s">
        <v>66</v>
      </c>
      <c r="C9" s="29" t="b">
        <v>0</v>
      </c>
      <c r="D9" s="26">
        <f>IF(B9="","",SUMIFS(INDEX(F_Rueckstand,$O$22):INDEX(F_Rueckstand,$O$23),INDEX(F_Stichtag,$O$22):INDEX(F_Stichtag,$O$23),$N$5,INDEX(F_Quelle,$O$22):INDEX(F_Quelle,$O$23),"Verbund",INDEX(F_Postkorb,$O$22):INDEX(F_Postkorb,$O$23),B9))</f>
        <v>32</v>
      </c>
      <c r="E9" s="26">
        <f>IF(B9="","",SUMIFS(INDEX(F_Rueckstand,$O$22):INDEX(F_Rueckstand,$O$23),INDEX(F_Stichtag,$O$22):INDEX(F_Stichtag,$O$23),$N$5,INDEX(F_Quelle,$O$22):INDEX(F_Quelle,$O$23),"OPAG",INDEX(F_Postkorb,$O$22):INDEX(F_Postkorb,$O$23),B9))</f>
        <v>96</v>
      </c>
      <c r="G9" s="7" t="s">
        <v>76</v>
      </c>
      <c r="H9" s="29" t="b">
        <v>1</v>
      </c>
      <c r="I9" s="29" t="b">
        <f t="shared" si="0"/>
        <v>1</v>
      </c>
      <c r="J9" s="26">
        <f>IF(G9="","",SUMIFS(INDEX(F_Rueckstand,$O$22):INDEX(F_Rueckstand,$O$23),INDEX(F_Stichtag,$O$22):INDEX(F_Stichtag,$O$23),$N$5,INDEX(F_Quelle,$O$22):INDEX(F_Quelle,$O$23),"Verbund",INDEX(F_GevoTyp,$O$22):INDEX(F_GevoTyp,$O$23),G9))</f>
        <v>30</v>
      </c>
      <c r="L9" s="4" t="s">
        <v>90</v>
      </c>
      <c r="N9" s="7" t="s">
        <v>101</v>
      </c>
      <c r="O9" s="26">
        <f>IF(O7=0,"",INDEX(Verlauf!$B$6:$B$1000,O7))</f>
        <v>2026</v>
      </c>
    </row>
    <row r="10" spans="2:20" x14ac:dyDescent="0.25">
      <c r="B10" s="7" t="s">
        <v>67</v>
      </c>
      <c r="C10" s="29" t="b">
        <v>0</v>
      </c>
      <c r="D10" s="26">
        <f>IF(B10="","",SUMIFS(INDEX(F_Rueckstand,$O$22):INDEX(F_Rueckstand,$O$23),INDEX(F_Stichtag,$O$22):INDEX(F_Stichtag,$O$23),$N$5,INDEX(F_Quelle,$O$22):INDEX(F_Quelle,$O$23),"Verbund",INDEX(F_Postkorb,$O$22):INDEX(F_Postkorb,$O$23),B10))</f>
        <v>8</v>
      </c>
      <c r="E10" s="26">
        <f>IF(B10="","",SUMIFS(INDEX(F_Rueckstand,$O$22):INDEX(F_Rueckstand,$O$23),INDEX(F_Stichtag,$O$22):INDEX(F_Stichtag,$O$23),$N$5,INDEX(F_Quelle,$O$22):INDEX(F_Quelle,$O$23),"OPAG",INDEX(F_Postkorb,$O$22):INDEX(F_Postkorb,$O$23),B10))</f>
        <v>23</v>
      </c>
      <c r="G10" s="7" t="s">
        <v>77</v>
      </c>
      <c r="H10" s="29" t="b">
        <v>1</v>
      </c>
      <c r="I10" s="29" t="b">
        <f t="shared" si="0"/>
        <v>1</v>
      </c>
      <c r="J10" s="26">
        <f>IF(G10="","",SUMIFS(INDEX(F_Rueckstand,$O$22):INDEX(F_Rueckstand,$O$23),INDEX(F_Stichtag,$O$22):INDEX(F_Stichtag,$O$23),$N$5,INDEX(F_Quelle,$O$22):INDEX(F_Quelle,$O$23),"Verbund",INDEX(F_GevoTyp,$O$22):INDEX(F_GevoTyp,$O$23),G10))</f>
        <v>748</v>
      </c>
      <c r="N10" s="7" t="s">
        <v>102</v>
      </c>
      <c r="O10" s="26">
        <f>IF(O7=0,"",INDEX(Verlauf!$C$6:$C$1000,O7))</f>
        <v>39</v>
      </c>
    </row>
    <row r="11" spans="2:20" ht="48" customHeight="1" x14ac:dyDescent="0.25">
      <c r="B11" s="7" t="s">
        <v>35</v>
      </c>
      <c r="C11" s="29" t="b">
        <v>1</v>
      </c>
      <c r="D11" s="26">
        <f>IF(B11="","",SUMIFS(INDEX(F_Rueckstand,$O$22):INDEX(F_Rueckstand,$O$23),INDEX(F_Stichtag,$O$22):INDEX(F_Stichtag,$O$23),$N$5,INDEX(F_Quelle,$O$22):INDEX(F_Quelle,$O$23),"Verbund",INDEX(F_Postkorb,$O$22):INDEX(F_Postkorb,$O$23),B11))</f>
        <v>4</v>
      </c>
      <c r="E11" s="26">
        <f>IF(B11="","",SUMIFS(INDEX(F_Rueckstand,$O$22):INDEX(F_Rueckstand,$O$23),INDEX(F_Stichtag,$O$22):INDEX(F_Stichtag,$O$23),$N$5,INDEX(F_Quelle,$O$22):INDEX(F_Quelle,$O$23),"OPAG",INDEX(F_Postkorb,$O$22):INDEX(F_Postkorb,$O$23),B11))</f>
        <v>12</v>
      </c>
      <c r="G11" s="7" t="s">
        <v>78</v>
      </c>
      <c r="H11" s="29" t="b">
        <v>1</v>
      </c>
      <c r="I11" s="29" t="b">
        <f t="shared" si="0"/>
        <v>1</v>
      </c>
      <c r="J11" s="26">
        <f>IF(G11="","",SUMIFS(INDEX(F_Rueckstand,$O$22):INDEX(F_Rueckstand,$O$23),INDEX(F_Stichtag,$O$22):INDEX(F_Stichtag,$O$23),$N$5,INDEX(F_Quelle,$O$22):INDEX(F_Quelle,$O$23),"Verbund",INDEX(F_GevoTyp,$O$22):INDEX(F_GevoTyp,$O$23),G11))</f>
        <v>1585</v>
      </c>
      <c r="L11" s="5" t="s">
        <v>91</v>
      </c>
      <c r="N11" s="7" t="s">
        <v>103</v>
      </c>
      <c r="O11" s="26">
        <f>IFERROR(MATCH(O9*100+O10,KW!$W$6:$W$400,0),0)</f>
        <v>10</v>
      </c>
    </row>
    <row r="12" spans="2:20" ht="27" x14ac:dyDescent="0.25">
      <c r="B12" s="7" t="s">
        <v>68</v>
      </c>
      <c r="C12" s="29" t="b">
        <v>0</v>
      </c>
      <c r="D12" s="26">
        <f>IF(B12="","",SUMIFS(INDEX(F_Rueckstand,$O$22):INDEX(F_Rueckstand,$O$23),INDEX(F_Stichtag,$O$22):INDEX(F_Stichtag,$O$23),$N$5,INDEX(F_Quelle,$O$22):INDEX(F_Quelle,$O$23),"Verbund",INDEX(F_Postkorb,$O$22):INDEX(F_Postkorb,$O$23),B12))</f>
        <v>2</v>
      </c>
      <c r="E12" s="26">
        <f>IF(B12="","",SUMIFS(INDEX(F_Rueckstand,$O$22):INDEX(F_Rueckstand,$O$23),INDEX(F_Stichtag,$O$22):INDEX(F_Stichtag,$O$23),$N$5,INDEX(F_Quelle,$O$22):INDEX(F_Quelle,$O$23),"OPAG",INDEX(F_Postkorb,$O$22):INDEX(F_Postkorb,$O$23),B12))</f>
        <v>2</v>
      </c>
      <c r="G12" s="7" t="s">
        <v>79</v>
      </c>
      <c r="H12" s="29" t="b">
        <v>1</v>
      </c>
      <c r="I12" s="29" t="b">
        <f t="shared" si="0"/>
        <v>1</v>
      </c>
      <c r="J12" s="26">
        <f>IF(G12="","",SUMIFS(INDEX(F_Rueckstand,$O$22):INDEX(F_Rueckstand,$O$23),INDEX(F_Stichtag,$O$22):INDEX(F_Stichtag,$O$23),$N$5,INDEX(F_Quelle,$O$22):INDEX(F_Quelle,$O$23),"Verbund",INDEX(F_GevoTyp,$O$22):INDEX(F_GevoTyp,$O$23),G12))</f>
        <v>278</v>
      </c>
      <c r="L12" s="20" t="s">
        <v>92</v>
      </c>
    </row>
    <row r="13" spans="2:20" x14ac:dyDescent="0.25">
      <c r="B13" s="7" t="s">
        <v>69</v>
      </c>
      <c r="C13" s="29" t="b">
        <v>0</v>
      </c>
      <c r="D13" s="26">
        <f>IF(B13="","",SUMIFS(INDEX(F_Rueckstand,$O$22):INDEX(F_Rueckstand,$O$23),INDEX(F_Stichtag,$O$22):INDEX(F_Stichtag,$O$23),$N$5,INDEX(F_Quelle,$O$22):INDEX(F_Quelle,$O$23),"Verbund",INDEX(F_Postkorb,$O$22):INDEX(F_Postkorb,$O$23),B13))</f>
        <v>282</v>
      </c>
      <c r="E13" s="26">
        <f>IF(B13="","",SUMIFS(INDEX(F_Rueckstand,$O$22):INDEX(F_Rueckstand,$O$23),INDEX(F_Stichtag,$O$22):INDEX(F_Stichtag,$O$23),$N$5,INDEX(F_Quelle,$O$22):INDEX(F_Quelle,$O$23),"OPAG",INDEX(F_Postkorb,$O$22):INDEX(F_Postkorb,$O$23),B13))</f>
        <v>597</v>
      </c>
      <c r="G13" s="7" t="s">
        <v>80</v>
      </c>
      <c r="H13" s="29" t="b">
        <v>1</v>
      </c>
      <c r="I13" s="29" t="b">
        <f t="shared" si="0"/>
        <v>1</v>
      </c>
      <c r="J13" s="26">
        <f>IF(G13="","",SUMIFS(INDEX(F_Rueckstand,$O$22):INDEX(F_Rueckstand,$O$23),INDEX(F_Stichtag,$O$22):INDEX(F_Stichtag,$O$23),$N$5,INDEX(F_Quelle,$O$22):INDEX(F_Quelle,$O$23),"Verbund",INDEX(F_GevoTyp,$O$22):INDEX(F_GevoTyp,$O$23),G13))</f>
        <v>507</v>
      </c>
      <c r="L13" s="4" t="s">
        <v>93</v>
      </c>
      <c r="N13" s="6" t="s">
        <v>106</v>
      </c>
    </row>
    <row r="14" spans="2:20" ht="121.5" x14ac:dyDescent="0.25">
      <c r="D14" s="26" t="str">
        <f>IF(B14="","",SUMIFS(INDEX(F_Rueckstand,$O$22):INDEX(F_Rueckstand,$O$23),INDEX(F_Stichtag,$O$22):INDEX(F_Stichtag,$O$23),$N$5,INDEX(F_Quelle,$O$22):INDEX(F_Quelle,$O$23),"Verbund",INDEX(F_Postkorb,$O$22):INDEX(F_Postkorb,$O$23),B14))</f>
        <v/>
      </c>
      <c r="E14" s="26" t="str">
        <f>IF(B14="","",SUMIFS(INDEX(F_Rueckstand,$O$22):INDEX(F_Rueckstand,$O$23),INDEX(F_Stichtag,$O$22):INDEX(F_Stichtag,$O$23),$N$5,INDEX(F_Quelle,$O$22):INDEX(F_Quelle,$O$23),"OPAG",INDEX(F_Postkorb,$O$22):INDEX(F_Postkorb,$O$23),B14))</f>
        <v/>
      </c>
      <c r="G14" s="7" t="s">
        <v>81</v>
      </c>
      <c r="H14" s="29" t="b">
        <v>1</v>
      </c>
      <c r="I14" s="29" t="b">
        <f t="shared" si="0"/>
        <v>1</v>
      </c>
      <c r="J14" s="26">
        <f>IF(G14="","",SUMIFS(INDEX(F_Rueckstand,$O$22):INDEX(F_Rueckstand,$O$23),INDEX(F_Stichtag,$O$22):INDEX(F_Stichtag,$O$23),$N$5,INDEX(F_Quelle,$O$22):INDEX(F_Quelle,$O$23),"Verbund",INDEX(F_GevoTyp,$O$22):INDEX(F_GevoTyp,$O$23),G14))</f>
        <v>83</v>
      </c>
      <c r="L14" s="5" t="s">
        <v>94</v>
      </c>
      <c r="O14" s="25" t="s">
        <v>38</v>
      </c>
      <c r="P14" s="25" t="s">
        <v>39</v>
      </c>
      <c r="Q14" s="25" t="s">
        <v>40</v>
      </c>
      <c r="R14" s="25" t="s">
        <v>41</v>
      </c>
    </row>
    <row r="15" spans="2:20" x14ac:dyDescent="0.25">
      <c r="D15" s="26" t="str">
        <f>IF(B15="","",SUMIFS(INDEX(F_Rueckstand,$O$22):INDEX(F_Rueckstand,$O$23),INDEX(F_Stichtag,$O$22):INDEX(F_Stichtag,$O$23),$N$5,INDEX(F_Quelle,$O$22):INDEX(F_Quelle,$O$23),"Verbund",INDEX(F_Postkorb,$O$22):INDEX(F_Postkorb,$O$23),B15))</f>
        <v/>
      </c>
      <c r="E15" s="26" t="str">
        <f>IF(B15="","",SUMIFS(INDEX(F_Rueckstand,$O$22):INDEX(F_Rueckstand,$O$23),INDEX(F_Stichtag,$O$22):INDEX(F_Stichtag,$O$23),$N$5,INDEX(F_Quelle,$O$22):INDEX(F_Quelle,$O$23),"OPAG",INDEX(F_Postkorb,$O$22):INDEX(F_Postkorb,$O$23),B15))</f>
        <v/>
      </c>
      <c r="G15" s="7" t="s">
        <v>82</v>
      </c>
      <c r="H15" s="29" t="b">
        <v>1</v>
      </c>
      <c r="I15" s="29" t="b">
        <f t="shared" si="0"/>
        <v>1</v>
      </c>
      <c r="J15" s="26">
        <f>IF(G15="","",SUMIFS(INDEX(F_Rueckstand,$O$22):INDEX(F_Rueckstand,$O$23),INDEX(F_Stichtag,$O$22):INDEX(F_Stichtag,$O$23),$N$5,INDEX(F_Quelle,$O$22):INDEX(F_Quelle,$O$23),"Verbund",INDEX(F_GevoTyp,$O$22):INDEX(F_GevoTyp,$O$23),G15))</f>
        <v>43</v>
      </c>
      <c r="N15" s="7" t="s">
        <v>107</v>
      </c>
      <c r="O15" s="26">
        <f>SUMIFS(INDEX(F_A0,$O$22):INDEX(F_A0,$O$23),INDEX(F_Stichtag,$O$22):INDEX(F_Stichtag,$O$23),$O$5,INDEX(F_Quelle,$O$22):INDEX(F_Quelle,$O$23),"OPAG",INDEX(F_Aktiv,$O$22):INDEX(F_Aktiv,$O$23),1)</f>
        <v>4670</v>
      </c>
      <c r="P15" s="26">
        <f>SUMIFS(INDEX(F_A1,$O$22):INDEX(F_A1,$O$23),INDEX(F_Stichtag,$O$22):INDEX(F_Stichtag,$O$23),$O$5,INDEX(F_Quelle,$O$22):INDEX(F_Quelle,$O$23),"OPAG",INDEX(F_Aktiv,$O$22):INDEX(F_Aktiv,$O$23),1)</f>
        <v>16716</v>
      </c>
      <c r="Q15" s="26">
        <f>SUMIFS(INDEX(F_A2,$O$22):INDEX(F_A2,$O$23),INDEX(F_Stichtag,$O$22):INDEX(F_Stichtag,$O$23),$O$5,INDEX(F_Quelle,$O$22):INDEX(F_Quelle,$O$23),"OPAG",INDEX(F_Aktiv,$O$22):INDEX(F_Aktiv,$O$23),1)</f>
        <v>5719</v>
      </c>
      <c r="R15" s="26">
        <f>SUMIFS(INDEX(F_A3,$O$22):INDEX(F_A3,$O$23),INDEX(F_Stichtag,$O$22):INDEX(F_Stichtag,$O$23),$O$5,INDEX(F_Quelle,$O$22):INDEX(F_Quelle,$O$23),"OPAG",INDEX(F_Aktiv,$O$22):INDEX(F_Aktiv,$O$23),1)</f>
        <v>0</v>
      </c>
    </row>
    <row r="16" spans="2:20" x14ac:dyDescent="0.25">
      <c r="D16" s="26" t="str">
        <f>IF(B16="","",SUMIFS(INDEX(F_Rueckstand,$O$22):INDEX(F_Rueckstand,$O$23),INDEX(F_Stichtag,$O$22):INDEX(F_Stichtag,$O$23),$N$5,INDEX(F_Quelle,$O$22):INDEX(F_Quelle,$O$23),"Verbund",INDEX(F_Postkorb,$O$22):INDEX(F_Postkorb,$O$23),B16))</f>
        <v/>
      </c>
      <c r="E16" s="26" t="str">
        <f>IF(B16="","",SUMIFS(INDEX(F_Rueckstand,$O$22):INDEX(F_Rueckstand,$O$23),INDEX(F_Stichtag,$O$22):INDEX(F_Stichtag,$O$23),$N$5,INDEX(F_Quelle,$O$22):INDEX(F_Quelle,$O$23),"OPAG",INDEX(F_Postkorb,$O$22):INDEX(F_Postkorb,$O$23),B16))</f>
        <v/>
      </c>
      <c r="G16" s="7" t="s">
        <v>83</v>
      </c>
      <c r="H16" s="29" t="b">
        <v>1</v>
      </c>
      <c r="I16" s="29" t="b">
        <f t="shared" si="0"/>
        <v>1</v>
      </c>
      <c r="J16" s="26">
        <f>IF(G16="","",SUMIFS(INDEX(F_Rueckstand,$O$22):INDEX(F_Rueckstand,$O$23),INDEX(F_Stichtag,$O$22):INDEX(F_Stichtag,$O$23),$N$5,INDEX(F_Quelle,$O$22):INDEX(F_Quelle,$O$23),"Verbund",INDEX(F_GevoTyp,$O$22):INDEX(F_GevoTyp,$O$23),G16))</f>
        <v>2219</v>
      </c>
      <c r="N16" s="7" t="s">
        <v>93</v>
      </c>
      <c r="O16" s="26">
        <f>SUMIFS(INDEX(F_A0,$O$22):INDEX(F_A0,$O$23),INDEX(F_Stichtag,$O$22):INDEX(F_Stichtag,$O$23),$O$5,INDEX(F_Quelle,$O$22):INDEX(F_Quelle,$O$23),"Verbund",INDEX(F_Aktiv,$O$22):INDEX(F_Aktiv,$O$23),1)</f>
        <v>2047</v>
      </c>
      <c r="P16" s="26">
        <f>SUMIFS(INDEX(F_A1,$O$22):INDEX(F_A1,$O$23),INDEX(F_Stichtag,$O$22):INDEX(F_Stichtag,$O$23),$O$5,INDEX(F_Quelle,$O$22):INDEX(F_Quelle,$O$23),"Verbund",INDEX(F_Aktiv,$O$22):INDEX(F_Aktiv,$O$23),1)</f>
        <v>7642</v>
      </c>
      <c r="Q16" s="26">
        <f>SUMIFS(INDEX(F_A2,$O$22):INDEX(F_A2,$O$23),INDEX(F_Stichtag,$O$22):INDEX(F_Stichtag,$O$23),$O$5,INDEX(F_Quelle,$O$22):INDEX(F_Quelle,$O$23),"Verbund",INDEX(F_Aktiv,$O$22):INDEX(F_Aktiv,$O$23),1)</f>
        <v>2921</v>
      </c>
      <c r="R16" s="26">
        <f>SUMIFS(INDEX(F_A3,$O$22):INDEX(F_A3,$O$23),INDEX(F_Stichtag,$O$22):INDEX(F_Stichtag,$O$23),$O$5,INDEX(F_Quelle,$O$22):INDEX(F_Quelle,$O$23),"Verbund",INDEX(F_Aktiv,$O$22):INDEX(F_Aktiv,$O$23),1)</f>
        <v>0</v>
      </c>
    </row>
    <row r="17" spans="4:15" x14ac:dyDescent="0.25">
      <c r="D17" s="26" t="str">
        <f>IF(B17="","",SUMIFS(INDEX(F_Rueckstand,$O$22):INDEX(F_Rueckstand,$O$23),INDEX(F_Stichtag,$O$22):INDEX(F_Stichtag,$O$23),$N$5,INDEX(F_Quelle,$O$22):INDEX(F_Quelle,$O$23),"Verbund",INDEX(F_Postkorb,$O$22):INDEX(F_Postkorb,$O$23),B17))</f>
        <v/>
      </c>
      <c r="E17" s="26" t="str">
        <f>IF(B17="","",SUMIFS(INDEX(F_Rueckstand,$O$22):INDEX(F_Rueckstand,$O$23),INDEX(F_Stichtag,$O$22):INDEX(F_Stichtag,$O$23),$N$5,INDEX(F_Quelle,$O$22):INDEX(F_Quelle,$O$23),"OPAG",INDEX(F_Postkorb,$O$22):INDEX(F_Postkorb,$O$23),B17))</f>
        <v/>
      </c>
      <c r="G17" s="7" t="s">
        <v>84</v>
      </c>
      <c r="H17" s="29" t="b">
        <v>1</v>
      </c>
      <c r="I17" s="29" t="b">
        <f t="shared" si="0"/>
        <v>1</v>
      </c>
      <c r="J17" s="26">
        <f>IF(G17="","",SUMIFS(INDEX(F_Rueckstand,$O$22):INDEX(F_Rueckstand,$O$23),INDEX(F_Stichtag,$O$22):INDEX(F_Stichtag,$O$23),$N$5,INDEX(F_Quelle,$O$22):INDEX(F_Quelle,$O$23),"Verbund",INDEX(F_GevoTyp,$O$22):INDEX(F_GevoTyp,$O$23),G17))</f>
        <v>676</v>
      </c>
    </row>
    <row r="18" spans="4:15" x14ac:dyDescent="0.25">
      <c r="D18" s="26" t="str">
        <f>IF(B18="","",SUMIFS(INDEX(F_Rueckstand,$O$22):INDEX(F_Rueckstand,$O$23),INDEX(F_Stichtag,$O$22):INDEX(F_Stichtag,$O$23),$N$5,INDEX(F_Quelle,$O$22):INDEX(F_Quelle,$O$23),"Verbund",INDEX(F_Postkorb,$O$22):INDEX(F_Postkorb,$O$23),B18))</f>
        <v/>
      </c>
      <c r="E18" s="26" t="str">
        <f>IF(B18="","",SUMIFS(INDEX(F_Rueckstand,$O$22):INDEX(F_Rueckstand,$O$23),INDEX(F_Stichtag,$O$22):INDEX(F_Stichtag,$O$23),$N$5,INDEX(F_Quelle,$O$22):INDEX(F_Quelle,$O$23),"OPAG",INDEX(F_Postkorb,$O$22):INDEX(F_Postkorb,$O$23),B18))</f>
        <v/>
      </c>
      <c r="G18" s="7" t="s">
        <v>85</v>
      </c>
      <c r="H18" s="29" t="b">
        <v>1</v>
      </c>
      <c r="I18" s="29" t="b">
        <f>IF($L$5="Alle GeVo",TRUE,IF($L$5="Nur BÜ-Schlüssel",FALSE,H18))</f>
        <v>1</v>
      </c>
      <c r="J18" s="26">
        <f>SUMIFS(INDEX(F_Rueckstand,$O$22):INDEX(F_Rueckstand,$O$23),INDEX(F_Stichtag,$O$22):INDEX(F_Stichtag,$O$23),$N$5,INDEX(F_Quelle,$O$22):INDEX(F_Quelle,$O$23),"Verbund")-SUM(J5:J17)</f>
        <v>419</v>
      </c>
    </row>
    <row r="19" spans="4:15" x14ac:dyDescent="0.25">
      <c r="D19" s="26" t="str">
        <f>IF(B19="","",SUMIFS(INDEX(F_Rueckstand,$O$22):INDEX(F_Rueckstand,$O$23),INDEX(F_Stichtag,$O$22):INDEX(F_Stichtag,$O$23),$N$5,INDEX(F_Quelle,$O$22):INDEX(F_Quelle,$O$23),"Verbund",INDEX(F_Postkorb,$O$22):INDEX(F_Postkorb,$O$23),B19))</f>
        <v/>
      </c>
      <c r="E19" s="26" t="str">
        <f>IF(B19="","",SUMIFS(INDEX(F_Rueckstand,$O$22):INDEX(F_Rueckstand,$O$23),INDEX(F_Stichtag,$O$22):INDEX(F_Stichtag,$O$23),$N$5,INDEX(F_Quelle,$O$22):INDEX(F_Quelle,$O$23),"OPAG",INDEX(F_Postkorb,$O$22):INDEX(F_Postkorb,$O$23),B19))</f>
        <v/>
      </c>
      <c r="N19" s="7" t="s">
        <v>104</v>
      </c>
      <c r="O19" s="26">
        <f>IF(OR(O7=0,O8=0),"",INDEX(Verlauf!$H$6:$H$1000,O7)-INDEX(Verlauf!$H$6:$H$1000,O8))</f>
        <v>-321</v>
      </c>
    </row>
    <row r="20" spans="4:15" x14ac:dyDescent="0.25">
      <c r="D20" s="26" t="str">
        <f>IF(B20="","",SUMIFS(INDEX(F_Rueckstand,$O$22):INDEX(F_Rueckstand,$O$23),INDEX(F_Stichtag,$O$22):INDEX(F_Stichtag,$O$23),$N$5,INDEX(F_Quelle,$O$22):INDEX(F_Quelle,$O$23),"Verbund",INDEX(F_Postkorb,$O$22):INDEX(F_Postkorb,$O$23),B20))</f>
        <v/>
      </c>
      <c r="E20" s="26" t="str">
        <f>IF(B20="","",SUMIFS(INDEX(F_Rueckstand,$O$22):INDEX(F_Rueckstand,$O$23),INDEX(F_Stichtag,$O$22):INDEX(F_Stichtag,$O$23),$N$5,INDEX(F_Quelle,$O$22):INDEX(F_Quelle,$O$23),"OPAG",INDEX(F_Postkorb,$O$22):INDEX(F_Postkorb,$O$23),B20))</f>
        <v/>
      </c>
      <c r="N20" s="7" t="s">
        <v>105</v>
      </c>
      <c r="O20" s="26">
        <f>IF(OR(O7=0,O8=0),"",INDEX(Verlauf!$R$6:$R$1000,O7)-INDEX(Verlauf!$R$6:$R$1000,O8))</f>
        <v>-29</v>
      </c>
    </row>
    <row r="21" spans="4:15" x14ac:dyDescent="0.25">
      <c r="D21" s="26" t="str">
        <f>IF(B21="","",SUMIFS(INDEX(F_Rueckstand,$O$22):INDEX(F_Rueckstand,$O$23),INDEX(F_Stichtag,$O$22):INDEX(F_Stichtag,$O$23),$N$5,INDEX(F_Quelle,$O$22):INDEX(F_Quelle,$O$23),"Verbund",INDEX(F_Postkorb,$O$22):INDEX(F_Postkorb,$O$23),B21))</f>
        <v/>
      </c>
      <c r="E21" s="26" t="str">
        <f>IF(B21="","",SUMIFS(INDEX(F_Rueckstand,$O$22):INDEX(F_Rueckstand,$O$23),INDEX(F_Stichtag,$O$22):INDEX(F_Stichtag,$O$23),$N$5,INDEX(F_Quelle,$O$22):INDEX(F_Quelle,$O$23),"OPAG",INDEX(F_Postkorb,$O$22):INDEX(F_Postkorb,$O$23),B21))</f>
        <v/>
      </c>
      <c r="N21" s="7" t="s">
        <v>110</v>
      </c>
      <c r="O21" s="7" t="str">
        <f>IF(O9="","",IF(O9*100+O10&gt;MAX(KW!$W$6:$W$400),"Der Planungshorizont der Kalenderwochen ist überschritten – Blatt KW, Planung und Wirksam müssen im Build erweitert werden (kw_liste).",""))</f>
        <v/>
      </c>
    </row>
    <row r="22" spans="4:15" x14ac:dyDescent="0.25">
      <c r="D22" s="26" t="str">
        <f>IF(B22="","",SUMIFS(INDEX(F_Rueckstand,$O$22):INDEX(F_Rueckstand,$O$23),INDEX(F_Stichtag,$O$22):INDEX(F_Stichtag,$O$23),$N$5,INDEX(F_Quelle,$O$22):INDEX(F_Quelle,$O$23),"Verbund",INDEX(F_Postkorb,$O$22):INDEX(F_Postkorb,$O$23),B22))</f>
        <v/>
      </c>
      <c r="E22" s="26" t="str">
        <f>IF(B22="","",SUMIFS(INDEX(F_Rueckstand,$O$22):INDEX(F_Rueckstand,$O$23),INDEX(F_Stichtag,$O$22):INDEX(F_Stichtag,$O$23),$N$5,INDEX(F_Quelle,$O$22):INDEX(F_Quelle,$O$23),"OPAG",INDEX(F_Postkorb,$O$22):INDEX(F_Postkorb,$O$23),B22))</f>
        <v/>
      </c>
      <c r="N22" s="7" t="s">
        <v>108</v>
      </c>
      <c r="O22" s="26">
        <f>IF(O7=0,1,INDEX(Verlauf!$AL$6:$AL$1000,O7))</f>
        <v>755</v>
      </c>
    </row>
    <row r="23" spans="4:15" x14ac:dyDescent="0.25">
      <c r="D23" s="26" t="str">
        <f>IF(B23="","",SUMIFS(INDEX(F_Rueckstand,$O$22):INDEX(F_Rueckstand,$O$23),INDEX(F_Stichtag,$O$22):INDEX(F_Stichtag,$O$23),$N$5,INDEX(F_Quelle,$O$22):INDEX(F_Quelle,$O$23),"Verbund",INDEX(F_Postkorb,$O$22):INDEX(F_Postkorb,$O$23),B23))</f>
        <v/>
      </c>
      <c r="E23" s="26" t="str">
        <f>IF(B23="","",SUMIFS(INDEX(F_Rueckstand,$O$22):INDEX(F_Rueckstand,$O$23),INDEX(F_Stichtag,$O$22):INDEX(F_Stichtag,$O$23),$N$5,INDEX(F_Quelle,$O$22):INDEX(F_Quelle,$O$23),"OPAG",INDEX(F_Postkorb,$O$22):INDEX(F_Postkorb,$O$23),B23))</f>
        <v/>
      </c>
      <c r="N23" s="7" t="s">
        <v>109</v>
      </c>
      <c r="O23" s="26">
        <f>IF(O7=0,1,INDEX(Verlauf!$AM$6:$AM$1000,O7))</f>
        <v>1574</v>
      </c>
    </row>
    <row r="24" spans="4:15" x14ac:dyDescent="0.25">
      <c r="D24" s="26" t="str">
        <f>IF(B24="","",SUMIFS(INDEX(F_Rueckstand,$O$22):INDEX(F_Rueckstand,$O$23),INDEX(F_Stichtag,$O$22):INDEX(F_Stichtag,$O$23),$N$5,INDEX(F_Quelle,$O$22):INDEX(F_Quelle,$O$23),"Verbund",INDEX(F_Postkorb,$O$22):INDEX(F_Postkorb,$O$23),B24))</f>
        <v/>
      </c>
      <c r="E24" s="26" t="str">
        <f>IF(B24="","",SUMIFS(INDEX(F_Rueckstand,$O$22):INDEX(F_Rueckstand,$O$23),INDEX(F_Stichtag,$O$22):INDEX(F_Stichtag,$O$23),$N$5,INDEX(F_Quelle,$O$22):INDEX(F_Quelle,$O$23),"OPAG",INDEX(F_Postkorb,$O$22):INDEX(F_Postkorb,$O$23),B24))</f>
        <v/>
      </c>
      <c r="N24" s="7" t="s">
        <v>111</v>
      </c>
      <c r="O24" s="26">
        <f ca="1">YEAR(TODAY()-WEEKDAY(TODAY(),2)+4)*100+_xlfn.ISOWEEKNUM(TODAY())</f>
        <v>202640</v>
      </c>
    </row>
    <row r="25" spans="4:15" x14ac:dyDescent="0.25">
      <c r="D25" s="26" t="str">
        <f>IF(B25="","",SUMIFS(INDEX(F_Rueckstand,$O$22):INDEX(F_Rueckstand,$O$23),INDEX(F_Stichtag,$O$22):INDEX(F_Stichtag,$O$23),$N$5,INDEX(F_Quelle,$O$22):INDEX(F_Quelle,$O$23),"Verbund",INDEX(F_Postkorb,$O$22):INDEX(F_Postkorb,$O$23),B25))</f>
        <v/>
      </c>
      <c r="E25" s="26" t="str">
        <f>IF(B25="","",SUMIFS(INDEX(F_Rueckstand,$O$22):INDEX(F_Rueckstand,$O$23),INDEX(F_Stichtag,$O$22):INDEX(F_Stichtag,$O$23),$N$5,INDEX(F_Quelle,$O$22):INDEX(F_Quelle,$O$23),"OPAG",INDEX(F_Postkorb,$O$22):INDEX(F_Postkorb,$O$23),B25))</f>
        <v/>
      </c>
      <c r="N25" s="7" t="s">
        <v>112</v>
      </c>
      <c r="O25" s="28">
        <f ca="1">TODAY()-6</f>
        <v>46289</v>
      </c>
    </row>
    <row r="26" spans="4:15" x14ac:dyDescent="0.25">
      <c r="D26" s="26" t="str">
        <f>IF(B26="","",SUMIFS(INDEX(F_Rueckstand,$O$22):INDEX(F_Rueckstand,$O$23),INDEX(F_Stichtag,$O$22):INDEX(F_Stichtag,$O$23),$N$5,INDEX(F_Quelle,$O$22):INDEX(F_Quelle,$O$23),"Verbund",INDEX(F_Postkorb,$O$22):INDEX(F_Postkorb,$O$23),B26))</f>
        <v/>
      </c>
      <c r="E26" s="26" t="str">
        <f>IF(B26="","",SUMIFS(INDEX(F_Rueckstand,$O$22):INDEX(F_Rueckstand,$O$23),INDEX(F_Stichtag,$O$22):INDEX(F_Stichtag,$O$23),$N$5,INDEX(F_Quelle,$O$22):INDEX(F_Quelle,$O$23),"OPAG",INDEX(F_Postkorb,$O$22):INDEX(F_Postkorb,$O$23),B26))</f>
        <v/>
      </c>
    </row>
    <row r="27" spans="4:15" x14ac:dyDescent="0.25">
      <c r="D27" s="26" t="str">
        <f>IF(B27="","",SUMIFS(INDEX(F_Rueckstand,$O$22):INDEX(F_Rueckstand,$O$23),INDEX(F_Stichtag,$O$22):INDEX(F_Stichtag,$O$23),$N$5,INDEX(F_Quelle,$O$22):INDEX(F_Quelle,$O$23),"Verbund",INDEX(F_Postkorb,$O$22):INDEX(F_Postkorb,$O$23),B27))</f>
        <v/>
      </c>
      <c r="E27" s="26" t="str">
        <f>IF(B27="","",SUMIFS(INDEX(F_Rueckstand,$O$22):INDEX(F_Rueckstand,$O$23),INDEX(F_Stichtag,$O$22):INDEX(F_Stichtag,$O$23),$N$5,INDEX(F_Quelle,$O$22):INDEX(F_Quelle,$O$23),"OPAG",INDEX(F_Postkorb,$O$22):INDEX(F_Postkorb,$O$23),B27))</f>
        <v/>
      </c>
    </row>
    <row r="28" spans="4:15" x14ac:dyDescent="0.25">
      <c r="D28" s="26" t="str">
        <f>IF(B28="","",SUMIFS(INDEX(F_Rueckstand,$O$22):INDEX(F_Rueckstand,$O$23),INDEX(F_Stichtag,$O$22):INDEX(F_Stichtag,$O$23),$N$5,INDEX(F_Quelle,$O$22):INDEX(F_Quelle,$O$23),"Verbund",INDEX(F_Postkorb,$O$22):INDEX(F_Postkorb,$O$23),B28))</f>
        <v/>
      </c>
      <c r="E28" s="26" t="str">
        <f>IF(B28="","",SUMIFS(INDEX(F_Rueckstand,$O$22):INDEX(F_Rueckstand,$O$23),INDEX(F_Stichtag,$O$22):INDEX(F_Stichtag,$O$23),$N$5,INDEX(F_Quelle,$O$22):INDEX(F_Quelle,$O$23),"OPAG",INDEX(F_Postkorb,$O$22):INDEX(F_Postkorb,$O$23),B28))</f>
        <v/>
      </c>
    </row>
    <row r="29" spans="4:15" x14ac:dyDescent="0.25">
      <c r="D29" s="26" t="str">
        <f>IF(B29="","",SUMIFS(INDEX(F_Rueckstand,$O$22):INDEX(F_Rueckstand,$O$23),INDEX(F_Stichtag,$O$22):INDEX(F_Stichtag,$O$23),$N$5,INDEX(F_Quelle,$O$22):INDEX(F_Quelle,$O$23),"Verbund",INDEX(F_Postkorb,$O$22):INDEX(F_Postkorb,$O$23),B29))</f>
        <v/>
      </c>
      <c r="E29" s="26" t="str">
        <f>IF(B29="","",SUMIFS(INDEX(F_Rueckstand,$O$22):INDEX(F_Rueckstand,$O$23),INDEX(F_Stichtag,$O$22):INDEX(F_Stichtag,$O$23),$N$5,INDEX(F_Quelle,$O$22):INDEX(F_Quelle,$O$23),"OPAG",INDEX(F_Postkorb,$O$22):INDEX(F_Postkorb,$O$23),B29))</f>
        <v/>
      </c>
    </row>
    <row r="30" spans="4:15" x14ac:dyDescent="0.25">
      <c r="D30" s="26" t="str">
        <f>IF(B30="","",SUMIFS(INDEX(F_Rueckstand,$O$22):INDEX(F_Rueckstand,$O$23),INDEX(F_Stichtag,$O$22):INDEX(F_Stichtag,$O$23),$N$5,INDEX(F_Quelle,$O$22):INDEX(F_Quelle,$O$23),"Verbund",INDEX(F_Postkorb,$O$22):INDEX(F_Postkorb,$O$23),B30))</f>
        <v/>
      </c>
      <c r="E30" s="26" t="str">
        <f>IF(B30="","",SUMIFS(INDEX(F_Rueckstand,$O$22):INDEX(F_Rueckstand,$O$23),INDEX(F_Stichtag,$O$22):INDEX(F_Stichtag,$O$23),$N$5,INDEX(F_Quelle,$O$22):INDEX(F_Quelle,$O$23),"OPAG",INDEX(F_Postkorb,$O$22):INDEX(F_Postkorb,$O$23),B30))</f>
        <v/>
      </c>
    </row>
    <row r="31" spans="4:15" x14ac:dyDescent="0.25">
      <c r="D31" s="26" t="str">
        <f>IF(B31="","",SUMIFS(INDEX(F_Rueckstand,$O$22):INDEX(F_Rueckstand,$O$23),INDEX(F_Stichtag,$O$22):INDEX(F_Stichtag,$O$23),$N$5,INDEX(F_Quelle,$O$22):INDEX(F_Quelle,$O$23),"Verbund",INDEX(F_Postkorb,$O$22):INDEX(F_Postkorb,$O$23),B31))</f>
        <v/>
      </c>
      <c r="E31" s="26" t="str">
        <f>IF(B31="","",SUMIFS(INDEX(F_Rueckstand,$O$22):INDEX(F_Rueckstand,$O$23),INDEX(F_Stichtag,$O$22):INDEX(F_Stichtag,$O$23),$N$5,INDEX(F_Quelle,$O$22):INDEX(F_Quelle,$O$23),"OPAG",INDEX(F_Postkorb,$O$22):INDEX(F_Postkorb,$O$23),B31))</f>
        <v/>
      </c>
    </row>
    <row r="32" spans="4:15" x14ac:dyDescent="0.25">
      <c r="D32" s="26" t="str">
        <f>IF(B32="","",SUMIFS(INDEX(F_Rueckstand,$O$22):INDEX(F_Rueckstand,$O$23),INDEX(F_Stichtag,$O$22):INDEX(F_Stichtag,$O$23),$N$5,INDEX(F_Quelle,$O$22):INDEX(F_Quelle,$O$23),"Verbund",INDEX(F_Postkorb,$O$22):INDEX(F_Postkorb,$O$23),B32))</f>
        <v/>
      </c>
      <c r="E32" s="26" t="str">
        <f>IF(B32="","",SUMIFS(INDEX(F_Rueckstand,$O$22):INDEX(F_Rueckstand,$O$23),INDEX(F_Stichtag,$O$22):INDEX(F_Stichtag,$O$23),$N$5,INDEX(F_Quelle,$O$22):INDEX(F_Quelle,$O$23),"OPAG",INDEX(F_Postkorb,$O$22):INDEX(F_Postkorb,$O$23),B32))</f>
        <v/>
      </c>
    </row>
    <row r="33" spans="4:5" x14ac:dyDescent="0.25">
      <c r="D33" s="26" t="str">
        <f>IF(B33="","",SUMIFS(INDEX(F_Rueckstand,$O$22):INDEX(F_Rueckstand,$O$23),INDEX(F_Stichtag,$O$22):INDEX(F_Stichtag,$O$23),$N$5,INDEX(F_Quelle,$O$22):INDEX(F_Quelle,$O$23),"Verbund",INDEX(F_Postkorb,$O$22):INDEX(F_Postkorb,$O$23),B33))</f>
        <v/>
      </c>
      <c r="E33" s="26" t="str">
        <f>IF(B33="","",SUMIFS(INDEX(F_Rueckstand,$O$22):INDEX(F_Rueckstand,$O$23),INDEX(F_Stichtag,$O$22):INDEX(F_Stichtag,$O$23),$N$5,INDEX(F_Quelle,$O$22):INDEX(F_Quelle,$O$23),"OPAG",INDEX(F_Postkorb,$O$22):INDEX(F_Postkorb,$O$23),B33))</f>
        <v/>
      </c>
    </row>
    <row r="34" spans="4:5" x14ac:dyDescent="0.25">
      <c r="D34" s="26" t="str">
        <f>IF(B34="","",SUMIFS(INDEX(F_Rueckstand,$O$22):INDEX(F_Rueckstand,$O$23),INDEX(F_Stichtag,$O$22):INDEX(F_Stichtag,$O$23),$N$5,INDEX(F_Quelle,$O$22):INDEX(F_Quelle,$O$23),"Verbund",INDEX(F_Postkorb,$O$22):INDEX(F_Postkorb,$O$23),B34))</f>
        <v/>
      </c>
      <c r="E34" s="26" t="str">
        <f>IF(B34="","",SUMIFS(INDEX(F_Rueckstand,$O$22):INDEX(F_Rueckstand,$O$23),INDEX(F_Stichtag,$O$22):INDEX(F_Stichtag,$O$23),$N$5,INDEX(F_Quelle,$O$22):INDEX(F_Quelle,$O$23),"OPAG",INDEX(F_Postkorb,$O$22):INDEX(F_Postkorb,$O$23),B34))</f>
        <v/>
      </c>
    </row>
    <row r="35" spans="4:5" x14ac:dyDescent="0.25">
      <c r="D35" s="26" t="str">
        <f>IF(B35="","",SUMIFS(INDEX(F_Rueckstand,$O$22):INDEX(F_Rueckstand,$O$23),INDEX(F_Stichtag,$O$22):INDEX(F_Stichtag,$O$23),$N$5,INDEX(F_Quelle,$O$22):INDEX(F_Quelle,$O$23),"Verbund",INDEX(F_Postkorb,$O$22):INDEX(F_Postkorb,$O$23),B35))</f>
        <v/>
      </c>
      <c r="E35" s="26" t="str">
        <f>IF(B35="","",SUMIFS(INDEX(F_Rueckstand,$O$22):INDEX(F_Rueckstand,$O$23),INDEX(F_Stichtag,$O$22):INDEX(F_Stichtag,$O$23),$N$5,INDEX(F_Quelle,$O$22):INDEX(F_Quelle,$O$23),"OPAG",INDEX(F_Postkorb,$O$22):INDEX(F_Postkorb,$O$23),B35))</f>
        <v/>
      </c>
    </row>
    <row r="36" spans="4:5" x14ac:dyDescent="0.25">
      <c r="D36" s="26" t="str">
        <f>IF(B36="","",SUMIFS(INDEX(F_Rueckstand,$O$22):INDEX(F_Rueckstand,$O$23),INDEX(F_Stichtag,$O$22):INDEX(F_Stichtag,$O$23),$N$5,INDEX(F_Quelle,$O$22):INDEX(F_Quelle,$O$23),"Verbund",INDEX(F_Postkorb,$O$22):INDEX(F_Postkorb,$O$23),B36))</f>
        <v/>
      </c>
      <c r="E36" s="26" t="str">
        <f>IF(B36="","",SUMIFS(INDEX(F_Rueckstand,$O$22):INDEX(F_Rueckstand,$O$23),INDEX(F_Stichtag,$O$22):INDEX(F_Stichtag,$O$23),$N$5,INDEX(F_Quelle,$O$22):INDEX(F_Quelle,$O$23),"OPAG",INDEX(F_Postkorb,$O$22):INDEX(F_Postkorb,$O$23),B36))</f>
        <v/>
      </c>
    </row>
    <row r="37" spans="4:5" x14ac:dyDescent="0.25">
      <c r="D37" s="26" t="str">
        <f>IF(B37="","",SUMIFS(INDEX(F_Rueckstand,$O$22):INDEX(F_Rueckstand,$O$23),INDEX(F_Stichtag,$O$22):INDEX(F_Stichtag,$O$23),$N$5,INDEX(F_Quelle,$O$22):INDEX(F_Quelle,$O$23),"Verbund",INDEX(F_Postkorb,$O$22):INDEX(F_Postkorb,$O$23),B37))</f>
        <v/>
      </c>
      <c r="E37" s="26" t="str">
        <f>IF(B37="","",SUMIFS(INDEX(F_Rueckstand,$O$22):INDEX(F_Rueckstand,$O$23),INDEX(F_Stichtag,$O$22):INDEX(F_Stichtag,$O$23),$N$5,INDEX(F_Quelle,$O$22):INDEX(F_Quelle,$O$23),"OPAG",INDEX(F_Postkorb,$O$22):INDEX(F_Postkorb,$O$23),B37))</f>
        <v/>
      </c>
    </row>
    <row r="38" spans="4:5" x14ac:dyDescent="0.25">
      <c r="D38" s="26" t="str">
        <f>IF(B38="","",SUMIFS(INDEX(F_Rueckstand,$O$22):INDEX(F_Rueckstand,$O$23),INDEX(F_Stichtag,$O$22):INDEX(F_Stichtag,$O$23),$N$5,INDEX(F_Quelle,$O$22):INDEX(F_Quelle,$O$23),"Verbund",INDEX(F_Postkorb,$O$22):INDEX(F_Postkorb,$O$23),B38))</f>
        <v/>
      </c>
      <c r="E38" s="26" t="str">
        <f>IF(B38="","",SUMIFS(INDEX(F_Rueckstand,$O$22):INDEX(F_Rueckstand,$O$23),INDEX(F_Stichtag,$O$22):INDEX(F_Stichtag,$O$23),$N$5,INDEX(F_Quelle,$O$22):INDEX(F_Quelle,$O$23),"OPAG",INDEX(F_Postkorb,$O$22):INDEX(F_Postkorb,$O$23),B38))</f>
        <v/>
      </c>
    </row>
    <row r="39" spans="4:5" x14ac:dyDescent="0.25">
      <c r="D39" s="26" t="str">
        <f>IF(B39="","",SUMIFS(INDEX(F_Rueckstand,$O$22):INDEX(F_Rueckstand,$O$23),INDEX(F_Stichtag,$O$22):INDEX(F_Stichtag,$O$23),$N$5,INDEX(F_Quelle,$O$22):INDEX(F_Quelle,$O$23),"Verbund",INDEX(F_Postkorb,$O$22):INDEX(F_Postkorb,$O$23),B39))</f>
        <v/>
      </c>
      <c r="E39" s="26" t="str">
        <f>IF(B39="","",SUMIFS(INDEX(F_Rueckstand,$O$22):INDEX(F_Rueckstand,$O$23),INDEX(F_Stichtag,$O$22):INDEX(F_Stichtag,$O$23),$N$5,INDEX(F_Quelle,$O$22):INDEX(F_Quelle,$O$23),"OPAG",INDEX(F_Postkorb,$O$22):INDEX(F_Postkorb,$O$23),B39))</f>
        <v/>
      </c>
    </row>
    <row r="40" spans="4:5" x14ac:dyDescent="0.25">
      <c r="D40" s="26" t="str">
        <f>IF(B40="","",SUMIFS(INDEX(F_Rueckstand,$O$22):INDEX(F_Rueckstand,$O$23),INDEX(F_Stichtag,$O$22):INDEX(F_Stichtag,$O$23),$N$5,INDEX(F_Quelle,$O$22):INDEX(F_Quelle,$O$23),"Verbund",INDEX(F_Postkorb,$O$22):INDEX(F_Postkorb,$O$23),B40))</f>
        <v/>
      </c>
      <c r="E40" s="26" t="str">
        <f>IF(B40="","",SUMIFS(INDEX(F_Rueckstand,$O$22):INDEX(F_Rueckstand,$O$23),INDEX(F_Stichtag,$O$22):INDEX(F_Stichtag,$O$23),$N$5,INDEX(F_Quelle,$O$22):INDEX(F_Quelle,$O$23),"OPAG",INDEX(F_Postkorb,$O$22):INDEX(F_Postkorb,$O$23),B40))</f>
        <v/>
      </c>
    </row>
    <row r="41" spans="4:5" x14ac:dyDescent="0.25">
      <c r="D41" s="26" t="str">
        <f>IF(B41="","",SUMIFS(INDEX(F_Rueckstand,$O$22):INDEX(F_Rueckstand,$O$23),INDEX(F_Stichtag,$O$22):INDEX(F_Stichtag,$O$23),$N$5,INDEX(F_Quelle,$O$22):INDEX(F_Quelle,$O$23),"Verbund",INDEX(F_Postkorb,$O$22):INDEX(F_Postkorb,$O$23),B41))</f>
        <v/>
      </c>
      <c r="E41" s="26" t="str">
        <f>IF(B41="","",SUMIFS(INDEX(F_Rueckstand,$O$22):INDEX(F_Rueckstand,$O$23),INDEX(F_Stichtag,$O$22):INDEX(F_Stichtag,$O$23),$N$5,INDEX(F_Quelle,$O$22):INDEX(F_Quelle,$O$23),"OPAG",INDEX(F_Postkorb,$O$22):INDEX(F_Postkorb,$O$23),B41))</f>
        <v/>
      </c>
    </row>
    <row r="42" spans="4:5" x14ac:dyDescent="0.25">
      <c r="D42" s="26" t="str">
        <f>IF(B42="","",SUMIFS(INDEX(F_Rueckstand,$O$22):INDEX(F_Rueckstand,$O$23),INDEX(F_Stichtag,$O$22):INDEX(F_Stichtag,$O$23),$N$5,INDEX(F_Quelle,$O$22):INDEX(F_Quelle,$O$23),"Verbund",INDEX(F_Postkorb,$O$22):INDEX(F_Postkorb,$O$23),B42))</f>
        <v/>
      </c>
      <c r="E42" s="26" t="str">
        <f>IF(B42="","",SUMIFS(INDEX(F_Rueckstand,$O$22):INDEX(F_Rueckstand,$O$23),INDEX(F_Stichtag,$O$22):INDEX(F_Stichtag,$O$23),$N$5,INDEX(F_Quelle,$O$22):INDEX(F_Quelle,$O$23),"OPAG",INDEX(F_Postkorb,$O$22):INDEX(F_Postkorb,$O$23),B42))</f>
        <v/>
      </c>
    </row>
    <row r="43" spans="4:5" x14ac:dyDescent="0.25">
      <c r="D43" s="26" t="str">
        <f>IF(B43="","",SUMIFS(INDEX(F_Rueckstand,$O$22):INDEX(F_Rueckstand,$O$23),INDEX(F_Stichtag,$O$22):INDEX(F_Stichtag,$O$23),$N$5,INDEX(F_Quelle,$O$22):INDEX(F_Quelle,$O$23),"Verbund",INDEX(F_Postkorb,$O$22):INDEX(F_Postkorb,$O$23),B43))</f>
        <v/>
      </c>
      <c r="E43" s="26" t="str">
        <f>IF(B43="","",SUMIFS(INDEX(F_Rueckstand,$O$22):INDEX(F_Rueckstand,$O$23),INDEX(F_Stichtag,$O$22):INDEX(F_Stichtag,$O$23),$N$5,INDEX(F_Quelle,$O$22):INDEX(F_Quelle,$O$23),"OPAG",INDEX(F_Postkorb,$O$22):INDEX(F_Postkorb,$O$23),B43))</f>
        <v/>
      </c>
    </row>
    <row r="44" spans="4:5" x14ac:dyDescent="0.25">
      <c r="D44" s="26" t="str">
        <f>IF(B44="","",SUMIFS(INDEX(F_Rueckstand,$O$22):INDEX(F_Rueckstand,$O$23),INDEX(F_Stichtag,$O$22):INDEX(F_Stichtag,$O$23),$N$5,INDEX(F_Quelle,$O$22):INDEX(F_Quelle,$O$23),"Verbund",INDEX(F_Postkorb,$O$22):INDEX(F_Postkorb,$O$23),B44))</f>
        <v/>
      </c>
      <c r="E44" s="26" t="str">
        <f>IF(B44="","",SUMIFS(INDEX(F_Rueckstand,$O$22):INDEX(F_Rueckstand,$O$23),INDEX(F_Stichtag,$O$22):INDEX(F_Stichtag,$O$23),$N$5,INDEX(F_Quelle,$O$22):INDEX(F_Quelle,$O$23),"OPAG",INDEX(F_Postkorb,$O$22):INDEX(F_Postkorb,$O$23),B44))</f>
        <v/>
      </c>
    </row>
  </sheetData>
  <dataValidations count="3">
    <dataValidation type="list" allowBlank="1" showInputMessage="1" showErrorMessage="1" sqref="L5" xr:uid="{00000000-0002-0000-0800-000000000000}">
      <formula1>"Alle GeVo,Nur BÜ-Schlüssel,Manuelle Auswahl"</formula1>
    </dataValidation>
    <dataValidation type="list" allowBlank="1" showInputMessage="1" showErrorMessage="1" sqref="L9" xr:uid="{00000000-0002-0000-0800-000001000000}">
      <formula1>"Tag,Woche"</formula1>
    </dataValidation>
    <dataValidation type="list" allowBlank="1" showInputMessage="1" showErrorMessage="1" sqref="L13" xr:uid="{00000000-0002-0000-0800-000002000000}">
      <formula1>"Verbund,OPAG"</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31"/>
  <sheetViews>
    <sheetView showGridLines="0" workbookViewId="0"/>
  </sheetViews>
  <sheetFormatPr defaultRowHeight="13.5" x14ac:dyDescent="0.25"/>
  <cols>
    <col min="1" max="1" width="30.7109375" customWidth="1"/>
    <col min="2" max="2" width="42.7109375" customWidth="1"/>
    <col min="3" max="3" width="3.7109375" customWidth="1"/>
    <col min="4" max="4" width="26.7109375" customWidth="1"/>
    <col min="5" max="5" width="3.7109375" customWidth="1"/>
    <col min="6" max="6" width="40.7109375" customWidth="1"/>
  </cols>
  <sheetData>
    <row r="1" spans="1:6" ht="26.25" x14ac:dyDescent="0.25">
      <c r="A1" s="1" t="s">
        <v>0</v>
      </c>
    </row>
    <row r="2" spans="1:6" x14ac:dyDescent="0.25">
      <c r="A2" s="2" t="s">
        <v>1</v>
      </c>
    </row>
    <row r="3" spans="1:6" x14ac:dyDescent="0.25">
      <c r="A3" s="7" t="s">
        <v>2</v>
      </c>
      <c r="B3" s="30" t="s">
        <v>3</v>
      </c>
    </row>
    <row r="4" spans="1:6" x14ac:dyDescent="0.25">
      <c r="A4" s="7" t="s">
        <v>4</v>
      </c>
      <c r="B4" s="30" t="s">
        <v>5</v>
      </c>
    </row>
    <row r="5" spans="1:6" x14ac:dyDescent="0.25">
      <c r="A5" s="7" t="s">
        <v>6</v>
      </c>
      <c r="B5" s="30">
        <v>2026</v>
      </c>
    </row>
    <row r="6" spans="1:6" ht="45" x14ac:dyDescent="0.25">
      <c r="A6" s="5" t="s">
        <v>7</v>
      </c>
    </row>
    <row r="7" spans="1:6" x14ac:dyDescent="0.25">
      <c r="A7" s="7" t="s">
        <v>8</v>
      </c>
      <c r="B7" s="30"/>
    </row>
    <row r="8" spans="1:6" x14ac:dyDescent="0.25">
      <c r="A8" s="7" t="s">
        <v>9</v>
      </c>
      <c r="B8" s="30" t="s">
        <v>10</v>
      </c>
    </row>
    <row r="9" spans="1:6" x14ac:dyDescent="0.25">
      <c r="A9" s="7" t="s">
        <v>11</v>
      </c>
      <c r="B9" s="30" t="s">
        <v>10</v>
      </c>
    </row>
    <row r="10" spans="1:6" ht="27" x14ac:dyDescent="0.25">
      <c r="A10" s="20" t="s">
        <v>12</v>
      </c>
      <c r="B10" s="20" t="s">
        <v>13</v>
      </c>
      <c r="D10" s="20" t="s">
        <v>30</v>
      </c>
      <c r="F10" s="20" t="s">
        <v>32</v>
      </c>
    </row>
    <row r="11" spans="1:6" x14ac:dyDescent="0.25">
      <c r="A11" s="7" t="s">
        <v>14</v>
      </c>
      <c r="B11" s="30" t="s">
        <v>14</v>
      </c>
      <c r="D11" s="30">
        <v>108</v>
      </c>
      <c r="F11" s="30" t="s">
        <v>33</v>
      </c>
    </row>
    <row r="12" spans="1:6" x14ac:dyDescent="0.25">
      <c r="A12" s="7" t="s">
        <v>15</v>
      </c>
      <c r="B12" s="30" t="s">
        <v>16</v>
      </c>
      <c r="D12" s="30">
        <v>469</v>
      </c>
      <c r="F12" s="30" t="s">
        <v>34</v>
      </c>
    </row>
    <row r="13" spans="1:6" x14ac:dyDescent="0.25">
      <c r="A13" s="7" t="s">
        <v>17</v>
      </c>
      <c r="B13" s="30" t="s">
        <v>16</v>
      </c>
      <c r="D13" s="30">
        <v>2015</v>
      </c>
      <c r="F13" s="30" t="s">
        <v>35</v>
      </c>
    </row>
    <row r="14" spans="1:6" x14ac:dyDescent="0.25">
      <c r="A14" s="7" t="s">
        <v>18</v>
      </c>
      <c r="B14" s="30" t="s">
        <v>16</v>
      </c>
      <c r="D14" s="30">
        <v>6065</v>
      </c>
    </row>
    <row r="15" spans="1:6" x14ac:dyDescent="0.25">
      <c r="A15" s="7" t="s">
        <v>19</v>
      </c>
      <c r="B15" s="30" t="s">
        <v>20</v>
      </c>
    </row>
    <row r="16" spans="1:6" ht="45" x14ac:dyDescent="0.25">
      <c r="A16" s="7" t="s">
        <v>21</v>
      </c>
      <c r="B16" s="30" t="s">
        <v>20</v>
      </c>
      <c r="D16" s="5" t="s">
        <v>31</v>
      </c>
      <c r="F16" s="5" t="s">
        <v>36</v>
      </c>
    </row>
    <row r="17" spans="1:2" x14ac:dyDescent="0.25">
      <c r="A17" s="7" t="s">
        <v>22</v>
      </c>
      <c r="B17" s="30" t="s">
        <v>20</v>
      </c>
    </row>
    <row r="18" spans="1:2" x14ac:dyDescent="0.25">
      <c r="A18" s="7" t="s">
        <v>23</v>
      </c>
      <c r="B18" s="30" t="s">
        <v>20</v>
      </c>
    </row>
    <row r="19" spans="1:2" x14ac:dyDescent="0.25">
      <c r="A19" s="7" t="s">
        <v>24</v>
      </c>
      <c r="B19" s="30" t="s">
        <v>20</v>
      </c>
    </row>
    <row r="20" spans="1:2" x14ac:dyDescent="0.25">
      <c r="A20" s="7" t="s">
        <v>25</v>
      </c>
      <c r="B20" s="30" t="s">
        <v>20</v>
      </c>
    </row>
    <row r="21" spans="1:2" x14ac:dyDescent="0.25">
      <c r="A21" s="7" t="s">
        <v>26</v>
      </c>
      <c r="B21" s="30" t="s">
        <v>20</v>
      </c>
    </row>
    <row r="22" spans="1:2" x14ac:dyDescent="0.25">
      <c r="A22" s="7" t="s">
        <v>27</v>
      </c>
      <c r="B22" s="30" t="s">
        <v>20</v>
      </c>
    </row>
    <row r="23" spans="1:2" x14ac:dyDescent="0.25">
      <c r="A23" s="7" t="s">
        <v>28</v>
      </c>
      <c r="B23" s="30" t="s">
        <v>20</v>
      </c>
    </row>
    <row r="25" spans="1:2" ht="33.75" x14ac:dyDescent="0.25">
      <c r="A25" s="5" t="s">
        <v>29</v>
      </c>
    </row>
    <row r="26" spans="1:2" ht="15" x14ac:dyDescent="0.25">
      <c r="A26" s="31" t="s">
        <v>37</v>
      </c>
    </row>
    <row r="27" spans="1:2" x14ac:dyDescent="0.25">
      <c r="A27" s="7" t="s">
        <v>38</v>
      </c>
    </row>
    <row r="28" spans="1:2" x14ac:dyDescent="0.25">
      <c r="A28" s="7" t="s">
        <v>39</v>
      </c>
    </row>
    <row r="29" spans="1:2" x14ac:dyDescent="0.25">
      <c r="A29" s="7" t="s">
        <v>40</v>
      </c>
    </row>
    <row r="30" spans="1:2" x14ac:dyDescent="0.25">
      <c r="A30" s="7" t="s">
        <v>41</v>
      </c>
    </row>
    <row r="31" spans="1:2" ht="48" customHeight="1" x14ac:dyDescent="0.25">
      <c r="A31" s="5" t="s">
        <v>42</v>
      </c>
    </row>
  </sheetData>
  <dataValidations count="1">
    <dataValidation type="list" allowBlank="1" showInputMessage="1" showErrorMessage="1" sqref="B8:B9" xr:uid="{00000000-0002-0000-0900-000000000000}">
      <formula1>"JA,NEIN"</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J8"/>
  <sheetViews>
    <sheetView showGridLines="0" workbookViewId="0"/>
  </sheetViews>
  <sheetFormatPr defaultRowHeight="13.5" x14ac:dyDescent="0.25"/>
  <cols>
    <col min="1" max="1" width="16.7109375" customWidth="1"/>
    <col min="2" max="2" width="40.7109375" customWidth="1"/>
    <col min="3" max="3" width="16.7109375" customWidth="1"/>
    <col min="4" max="9" width="11.7109375" customWidth="1"/>
    <col min="10" max="10" width="70.7109375" customWidth="1"/>
  </cols>
  <sheetData>
    <row r="1" spans="1:10" ht="26.25" x14ac:dyDescent="0.25">
      <c r="A1" s="1" t="s">
        <v>301</v>
      </c>
    </row>
    <row r="2" spans="1:10" x14ac:dyDescent="0.25">
      <c r="A2" s="2" t="s">
        <v>302</v>
      </c>
    </row>
    <row r="4" spans="1:10" x14ac:dyDescent="0.25">
      <c r="A4" s="20" t="s">
        <v>303</v>
      </c>
      <c r="B4" s="20" t="s">
        <v>304</v>
      </c>
      <c r="C4" s="20" t="s">
        <v>305</v>
      </c>
      <c r="D4" s="20" t="s">
        <v>44</v>
      </c>
      <c r="E4" s="20" t="s">
        <v>43</v>
      </c>
      <c r="F4" s="20" t="s">
        <v>306</v>
      </c>
      <c r="G4" s="20" t="s">
        <v>51</v>
      </c>
      <c r="H4" s="20" t="s">
        <v>125</v>
      </c>
      <c r="I4" s="20" t="s">
        <v>126</v>
      </c>
      <c r="J4" s="20" t="s">
        <v>307</v>
      </c>
    </row>
    <row r="5" spans="1:10" x14ac:dyDescent="0.25">
      <c r="A5" s="53">
        <v>46295.600347222222</v>
      </c>
      <c r="B5" t="s">
        <v>494</v>
      </c>
      <c r="C5" t="s">
        <v>495</v>
      </c>
      <c r="D5" t="s">
        <v>107</v>
      </c>
      <c r="E5" s="54">
        <v>46287</v>
      </c>
      <c r="F5">
        <v>29814</v>
      </c>
      <c r="G5">
        <v>29814</v>
      </c>
      <c r="H5">
        <v>0</v>
      </c>
      <c r="I5">
        <v>0</v>
      </c>
      <c r="J5" t="s">
        <v>496</v>
      </c>
    </row>
    <row r="6" spans="1:10" x14ac:dyDescent="0.25">
      <c r="A6" s="53">
        <v>46295.600370370368</v>
      </c>
      <c r="B6" t="s">
        <v>494</v>
      </c>
      <c r="C6" t="s">
        <v>29664</v>
      </c>
      <c r="D6" t="s">
        <v>93</v>
      </c>
      <c r="E6" s="54">
        <v>46287</v>
      </c>
      <c r="F6">
        <v>13851</v>
      </c>
      <c r="G6">
        <v>13851</v>
      </c>
      <c r="H6">
        <v>0</v>
      </c>
      <c r="I6">
        <v>0</v>
      </c>
      <c r="J6" t="s">
        <v>496</v>
      </c>
    </row>
    <row r="7" spans="1:10" x14ac:dyDescent="0.25">
      <c r="A7" s="53">
        <v>46295.600405092591</v>
      </c>
      <c r="B7" t="s">
        <v>494</v>
      </c>
      <c r="C7" t="s">
        <v>43009</v>
      </c>
      <c r="D7" t="s">
        <v>107</v>
      </c>
      <c r="E7" s="54">
        <v>46288</v>
      </c>
      <c r="F7">
        <v>29525</v>
      </c>
      <c r="G7">
        <v>29525</v>
      </c>
      <c r="H7">
        <v>920</v>
      </c>
      <c r="I7">
        <v>1209</v>
      </c>
    </row>
    <row r="8" spans="1:10" x14ac:dyDescent="0.25">
      <c r="A8" s="53">
        <v>46295.600439814814</v>
      </c>
      <c r="B8" t="s">
        <v>494</v>
      </c>
      <c r="C8" t="s">
        <v>43943</v>
      </c>
      <c r="D8" t="s">
        <v>93</v>
      </c>
      <c r="E8" s="54">
        <v>46288</v>
      </c>
      <c r="F8">
        <v>13831</v>
      </c>
      <c r="G8">
        <v>13831</v>
      </c>
      <c r="H8">
        <v>504</v>
      </c>
      <c r="I8">
        <v>524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F48"/>
  <sheetViews>
    <sheetView showGridLines="0" workbookViewId="0">
      <pane ySplit="3" topLeftCell="A4" activePane="bottomLeft" state="frozen"/>
      <selection pane="bottomLeft"/>
    </sheetView>
  </sheetViews>
  <sheetFormatPr defaultRowHeight="13.5" x14ac:dyDescent="0.25"/>
  <cols>
    <col min="1" max="1" width="16.7109375" customWidth="1"/>
    <col min="2" max="2" width="7.7109375" customWidth="1"/>
    <col min="3" max="30" width="9.7109375" customWidth="1"/>
    <col min="31" max="31" width="2.7109375" customWidth="1"/>
    <col min="32" max="32" width="18.7109375" customWidth="1"/>
  </cols>
  <sheetData>
    <row r="1" spans="1:32" x14ac:dyDescent="0.25">
      <c r="A1" s="2" t="s">
        <v>308</v>
      </c>
      <c r="AF1" s="20" t="s">
        <v>309</v>
      </c>
    </row>
    <row r="2" spans="1:32" x14ac:dyDescent="0.25">
      <c r="AF2" s="26">
        <f>MIN(7,IF(Filter!$L$9="Woche",COUNTIF(KW!$U$6:$U$237,"&gt;0"),COUNT(Verlauf!$A$6:$A$1000)))</f>
        <v>2</v>
      </c>
    </row>
    <row r="3" spans="1:32" ht="40.5" x14ac:dyDescent="0.25">
      <c r="A3" s="25" t="s">
        <v>310</v>
      </c>
      <c r="B3" s="25" t="s">
        <v>311</v>
      </c>
      <c r="C3" s="25" t="s">
        <v>312</v>
      </c>
      <c r="D3" s="25" t="s">
        <v>313</v>
      </c>
      <c r="E3" s="25" t="s">
        <v>314</v>
      </c>
      <c r="F3" s="25" t="s">
        <v>315</v>
      </c>
      <c r="G3" s="25" t="s">
        <v>316</v>
      </c>
      <c r="H3" s="25" t="s">
        <v>317</v>
      </c>
      <c r="I3" s="25" t="s">
        <v>318</v>
      </c>
      <c r="J3" s="25" t="s">
        <v>319</v>
      </c>
      <c r="K3" s="25" t="s">
        <v>320</v>
      </c>
      <c r="L3" s="25" t="s">
        <v>321</v>
      </c>
      <c r="M3" s="25" t="s">
        <v>322</v>
      </c>
      <c r="N3" s="25" t="s">
        <v>323</v>
      </c>
      <c r="O3" s="25" t="s">
        <v>324</v>
      </c>
      <c r="P3" s="25" t="s">
        <v>325</v>
      </c>
      <c r="Q3" s="25" t="s">
        <v>326</v>
      </c>
      <c r="R3" s="25" t="s">
        <v>327</v>
      </c>
      <c r="S3" s="25" t="s">
        <v>328</v>
      </c>
      <c r="T3" s="25" t="s">
        <v>329</v>
      </c>
      <c r="U3" s="25" t="s">
        <v>330</v>
      </c>
      <c r="V3" s="25" t="s">
        <v>331</v>
      </c>
      <c r="W3" s="25" t="s">
        <v>332</v>
      </c>
      <c r="X3" s="25" t="s">
        <v>333</v>
      </c>
      <c r="Y3" s="25" t="s">
        <v>334</v>
      </c>
      <c r="Z3" s="25" t="s">
        <v>335</v>
      </c>
    </row>
    <row r="4" spans="1:32" x14ac:dyDescent="0.25">
      <c r="A4" s="7" t="str">
        <f>IF(B4="","",IF(Filter!$L$9="Woche","KW "&amp;INDEX(KW!$B$6:$B$237,B4),RIGHT("0"&amp;DAY(INDEX(Verlauf!$A$6:$A$1000,B4)),2)&amp;"."&amp;RIGHT("0"&amp;MONTH(INDEX(Verlauf!$A$6:$A$1000,B4)),2)&amp;"."))</f>
        <v/>
      </c>
      <c r="B4" s="26" t="str">
        <f>IF(1&lt;=7-$AF$2,"",IF(Filter!$L$9="Woche",_xlfn.AGGREGATE(14,6,(ROW(KW!$U$6:$U$237)-5)/(KW!$U$6:$U$237&gt;0),7),COUNT(Verlauf!$A$6:$A$1000)-7+1))</f>
        <v/>
      </c>
      <c r="C4" s="26" t="e">
        <f>IF($B4="",NA(),IF(Filter!$L$9="Woche",INDEX(KW!$AF$6:$AF$237,$B4),INDEX(Verlauf!$D$6:$D$1000,$B4)))</f>
        <v>#N/A</v>
      </c>
      <c r="D4" s="26" t="e">
        <f>IF($B4="",NA(),IF(Filter!$L$9="Woche",INDEX(KW!$AG$6:$AG$237,$B4),INDEX(Verlauf!$E$6:$E$1000,$B4)))</f>
        <v>#N/A</v>
      </c>
      <c r="E4" s="26" t="e">
        <f>IF($B4="",NA(),IF(Filter!$L$9="Woche",INDEX(KW!$AH$6:$AH$237,$B4),INDEX(Verlauf!$F$6:$F$1000,$B4)))</f>
        <v>#N/A</v>
      </c>
      <c r="F4" s="26" t="e">
        <f>IF($B4="",NA(),IF(Filter!$L$9="Woche",INDEX(KW!$AI$6:$AI$237,$B4),INDEX(Verlauf!$H$6:$H$1000,$B4)))</f>
        <v>#N/A</v>
      </c>
      <c r="G4" s="26" t="e">
        <f>IF($B4="",NA(),IF(Filter!$L$9="Woche",INDEX(KW!$AJ$6:$AJ$237,$B4),INDEX(Verlauf!$N$6:$N$1000,$B4)))</f>
        <v>#N/A</v>
      </c>
      <c r="H4" s="26" t="e">
        <f>IF($B4="",NA(),IF(Filter!$L$9="Woche",INDEX(KW!$AK$6:$AK$237,$B4),INDEX(Verlauf!$O$6:$O$1000,$B4)))</f>
        <v>#N/A</v>
      </c>
      <c r="I4" s="26" t="e">
        <f>IF($B4="",NA(),IF(Filter!$L$9="Woche",INDEX(KW!$AL$6:$AL$237,$B4),INDEX(Verlauf!$P$6:$P$1000,$B4)))</f>
        <v>#N/A</v>
      </c>
      <c r="J4" s="26" t="e">
        <f>IF($B4="",NA(),IF(Filter!$L$9="Woche",INDEX(KW!$AM$6:$AM$237,$B4),INDEX(Verlauf!$R$6:$R$1000,$B4)))</f>
        <v>#N/A</v>
      </c>
      <c r="K4" s="26" t="e">
        <f>IF($B4="",NA(),N(IF(Filter!$L$9="Woche",INDEX(KW!$AA$6:$AA$237,$B4),INDEX(Verlauf!$I$6:$I$1000,$B4))))</f>
        <v>#N/A</v>
      </c>
      <c r="L4" s="26" t="e">
        <f>IF($B4="",NA(),-N(IF(Filter!$L$9="Woche",INDEX(KW!$G$6:$G$237,$B4),INDEX(Verlauf!$J$6:$J$1000,$B4))))</f>
        <v>#N/A</v>
      </c>
      <c r="M4" s="26" t="e">
        <f>IF($B4="",NA(),N(IF(Filter!$L$9="Woche",INDEX(KW!$AA$6:$AA$237,$B4),INDEX(Verlauf!$I$6:$I$1000,$B4)))-N(IF(Filter!$L$9="Woche",INDEX(KW!$G$6:$G$237,$B4),INDEX(Verlauf!$J$6:$J$1000,$B4))))</f>
        <v>#N/A</v>
      </c>
      <c r="N4" s="26" t="e">
        <f>IF($B4="",NA(),N(IF(Filter!$L$9="Woche",INDEX(KW!$AE$6:$AE$237,$B4),INDEX(Verlauf!$S$6:$S$1000,$B4))))</f>
        <v>#N/A</v>
      </c>
      <c r="O4" s="26" t="e">
        <f>IF($B4="",NA(),-N(IF(Filter!$L$9="Woche",INDEX(KW!$K$6:$K$237,$B4),INDEX(Verlauf!$T$6:$T$1000,$B4))))</f>
        <v>#N/A</v>
      </c>
      <c r="P4" s="26" t="e">
        <f>IF($B4="",NA(),N(IF(Filter!$L$9="Woche",INDEX(KW!$AE$6:$AE$237,$B4),INDEX(Verlauf!$S$6:$S$1000,$B4)))-N(IF(Filter!$L$9="Woche",INDEX(KW!$K$6:$K$237,$B4),INDEX(Verlauf!$T$6:$T$1000,$B4))))</f>
        <v>#N/A</v>
      </c>
      <c r="Q4" s="26" t="e">
        <f>IF(OR($B4="",1=1,ISNA(F3)),NA(),IF((F4-F3)&lt;0,F4+_xlfn.AGGREGATE(4,6,$F$4:$F$10)*0.22,NA()))</f>
        <v>#N/A</v>
      </c>
      <c r="R4" s="26" t="e">
        <f>IF(OR($B4="",1=1,ISNA(F3)),NA(),IF((F4-F3)&gt;0,F4+_xlfn.AGGREGATE(4,6,$F$4:$F$10)*0.22,NA()))</f>
        <v>#N/A</v>
      </c>
      <c r="S4" s="26" t="e">
        <f>IF(OR($B4="",1=1,ISNA(F3)),NA(),IF((F4-F3)=0,F4+_xlfn.AGGREGATE(4,6,$F$4:$F$10)*0.22,NA()))</f>
        <v>#N/A</v>
      </c>
      <c r="T4" s="26" t="e">
        <f t="shared" ref="T4:T10" si="0">IF($B4="",NA(),_xlfn.AGGREGATE(4,6,$F$4:$F$10)*1.42)</f>
        <v>#N/A</v>
      </c>
      <c r="U4" s="7" t="str">
        <f>IF(OR($B4="",1=1,ISNA(F3)),"",IF((F4-F3)&gt;0,"+"&amp;FIXED((F4-F3),0),IF((F4-F3)&lt;0,"-"&amp;FIXED(-(F4-F3),0),"±0")))</f>
        <v/>
      </c>
      <c r="V4" s="26" t="e">
        <f>IF(OR($B4="",1=1,ISNA(J3)),NA(),IF((J4-J3)&lt;0,J4+_xlfn.AGGREGATE(4,6,$J$4:$J$10)*0.22,NA()))</f>
        <v>#N/A</v>
      </c>
      <c r="W4" s="26" t="e">
        <f>IF(OR($B4="",1=1,ISNA(J3)),NA(),IF((J4-J3)&gt;0,J4+_xlfn.AGGREGATE(4,6,$J$4:$J$10)*0.22,NA()))</f>
        <v>#N/A</v>
      </c>
      <c r="X4" s="26" t="e">
        <f>IF(OR($B4="",1=1,ISNA(J3)),NA(),IF((J4-J3)=0,J4+_xlfn.AGGREGATE(4,6,$J$4:$J$10)*0.22,NA()))</f>
        <v>#N/A</v>
      </c>
      <c r="Y4" s="26" t="e">
        <f t="shared" ref="Y4:Y10" si="1">IF($B4="",NA(),_xlfn.AGGREGATE(4,6,$J$4:$J$10)*1.42)</f>
        <v>#N/A</v>
      </c>
      <c r="Z4" s="7" t="str">
        <f>IF(OR($B4="",1=1,ISNA(J3)),"",IF((J4-J3)&gt;0,"+"&amp;FIXED((J4-J3),0),IF((J4-J3)&lt;0,"-"&amp;FIXED(-(J4-J3),0),"±0")))</f>
        <v/>
      </c>
    </row>
    <row r="5" spans="1:32" x14ac:dyDescent="0.25">
      <c r="A5" s="7" t="str">
        <f>IF(B5="","",IF(Filter!$L$9="Woche","KW "&amp;INDEX(KW!$B$6:$B$237,B5),RIGHT("0"&amp;DAY(INDEX(Verlauf!$A$6:$A$1000,B5)),2)&amp;"."&amp;RIGHT("0"&amp;MONTH(INDEX(Verlauf!$A$6:$A$1000,B5)),2)&amp;"."))</f>
        <v/>
      </c>
      <c r="B5" s="26" t="str">
        <f>IF(2&lt;=7-$AF$2,"",IF(Filter!$L$9="Woche",_xlfn.AGGREGATE(14,6,(ROW(KW!$U$6:$U$237)-5)/(KW!$U$6:$U$237&gt;0),6),COUNT(Verlauf!$A$6:$A$1000)-7+2))</f>
        <v/>
      </c>
      <c r="C5" s="26" t="e">
        <f>IF($B5="",NA(),IF(Filter!$L$9="Woche",INDEX(KW!$AF$6:$AF$237,$B5),INDEX(Verlauf!$D$6:$D$1000,$B5)))</f>
        <v>#N/A</v>
      </c>
      <c r="D5" s="26" t="e">
        <f>IF($B5="",NA(),IF(Filter!$L$9="Woche",INDEX(KW!$AG$6:$AG$237,$B5),INDEX(Verlauf!$E$6:$E$1000,$B5)))</f>
        <v>#N/A</v>
      </c>
      <c r="E5" s="26" t="e">
        <f>IF($B5="",NA(),IF(Filter!$L$9="Woche",INDEX(KW!$AH$6:$AH$237,$B5),INDEX(Verlauf!$F$6:$F$1000,$B5)))</f>
        <v>#N/A</v>
      </c>
      <c r="F5" s="26" t="e">
        <f>IF($B5="",NA(),IF(Filter!$L$9="Woche",INDEX(KW!$AI$6:$AI$237,$B5),INDEX(Verlauf!$H$6:$H$1000,$B5)))</f>
        <v>#N/A</v>
      </c>
      <c r="G5" s="26" t="e">
        <f>IF($B5="",NA(),IF(Filter!$L$9="Woche",INDEX(KW!$AJ$6:$AJ$237,$B5),INDEX(Verlauf!$N$6:$N$1000,$B5)))</f>
        <v>#N/A</v>
      </c>
      <c r="H5" s="26" t="e">
        <f>IF($B5="",NA(),IF(Filter!$L$9="Woche",INDEX(KW!$AK$6:$AK$237,$B5),INDEX(Verlauf!$O$6:$O$1000,$B5)))</f>
        <v>#N/A</v>
      </c>
      <c r="I5" s="26" t="e">
        <f>IF($B5="",NA(),IF(Filter!$L$9="Woche",INDEX(KW!$AL$6:$AL$237,$B5),INDEX(Verlauf!$P$6:$P$1000,$B5)))</f>
        <v>#N/A</v>
      </c>
      <c r="J5" s="26" t="e">
        <f>IF($B5="",NA(),IF(Filter!$L$9="Woche",INDEX(KW!$AM$6:$AM$237,$B5),INDEX(Verlauf!$R$6:$R$1000,$B5)))</f>
        <v>#N/A</v>
      </c>
      <c r="K5" s="26" t="e">
        <f>IF($B5="",NA(),N(IF(Filter!$L$9="Woche",INDEX(KW!$AA$6:$AA$237,$B5),INDEX(Verlauf!$I$6:$I$1000,$B5))))</f>
        <v>#N/A</v>
      </c>
      <c r="L5" s="26" t="e">
        <f>IF($B5="",NA(),-N(IF(Filter!$L$9="Woche",INDEX(KW!$G$6:$G$237,$B5),INDEX(Verlauf!$J$6:$J$1000,$B5))))</f>
        <v>#N/A</v>
      </c>
      <c r="M5" s="26" t="e">
        <f>IF($B5="",NA(),N(IF(Filter!$L$9="Woche",INDEX(KW!$AA$6:$AA$237,$B5),INDEX(Verlauf!$I$6:$I$1000,$B5)))-N(IF(Filter!$L$9="Woche",INDEX(KW!$G$6:$G$237,$B5),INDEX(Verlauf!$J$6:$J$1000,$B5))))</f>
        <v>#N/A</v>
      </c>
      <c r="N5" s="26" t="e">
        <f>IF($B5="",NA(),N(IF(Filter!$L$9="Woche",INDEX(KW!$AE$6:$AE$237,$B5),INDEX(Verlauf!$S$6:$S$1000,$B5))))</f>
        <v>#N/A</v>
      </c>
      <c r="O5" s="26" t="e">
        <f>IF($B5="",NA(),-N(IF(Filter!$L$9="Woche",INDEX(KW!$K$6:$K$237,$B5),INDEX(Verlauf!$T$6:$T$1000,$B5))))</f>
        <v>#N/A</v>
      </c>
      <c r="P5" s="26" t="e">
        <f>IF($B5="",NA(),N(IF(Filter!$L$9="Woche",INDEX(KW!$AE$6:$AE$237,$B5),INDEX(Verlauf!$S$6:$S$1000,$B5)))-N(IF(Filter!$L$9="Woche",INDEX(KW!$K$6:$K$237,$B5),INDEX(Verlauf!$T$6:$T$1000,$B5))))</f>
        <v>#N/A</v>
      </c>
      <c r="Q5" s="26" t="e">
        <f>IF(OR($B5="",2=1,ISNA(F4)),NA(),IF((F5-F4)&lt;0,F5+_xlfn.AGGREGATE(4,6,$F$4:$F$10)*0.22,NA()))</f>
        <v>#N/A</v>
      </c>
      <c r="R5" s="26" t="e">
        <f>IF(OR($B5="",2=1,ISNA(F4)),NA(),IF((F5-F4)&gt;0,F5+_xlfn.AGGREGATE(4,6,$F$4:$F$10)*0.22,NA()))</f>
        <v>#N/A</v>
      </c>
      <c r="S5" s="26" t="e">
        <f>IF(OR($B5="",2=1,ISNA(F4)),NA(),IF((F5-F4)=0,F5+_xlfn.AGGREGATE(4,6,$F$4:$F$10)*0.22,NA()))</f>
        <v>#N/A</v>
      </c>
      <c r="T5" s="26" t="e">
        <f t="shared" si="0"/>
        <v>#N/A</v>
      </c>
      <c r="U5" s="7" t="str">
        <f>IF(OR($B5="",2=1,ISNA(F4)),"",IF((F5-F4)&gt;0,"+"&amp;FIXED((F5-F4),0),IF((F5-F4)&lt;0,"-"&amp;FIXED(-(F5-F4),0),"±0")))</f>
        <v/>
      </c>
      <c r="V5" s="26" t="e">
        <f>IF(OR($B5="",2=1,ISNA(J4)),NA(),IF((J5-J4)&lt;0,J5+_xlfn.AGGREGATE(4,6,$J$4:$J$10)*0.22,NA()))</f>
        <v>#N/A</v>
      </c>
      <c r="W5" s="26" t="e">
        <f>IF(OR($B5="",2=1,ISNA(J4)),NA(),IF((J5-J4)&gt;0,J5+_xlfn.AGGREGATE(4,6,$J$4:$J$10)*0.22,NA()))</f>
        <v>#N/A</v>
      </c>
      <c r="X5" s="26" t="e">
        <f>IF(OR($B5="",2=1,ISNA(J4)),NA(),IF((J5-J4)=0,J5+_xlfn.AGGREGATE(4,6,$J$4:$J$10)*0.22,NA()))</f>
        <v>#N/A</v>
      </c>
      <c r="Y5" s="26" t="e">
        <f t="shared" si="1"/>
        <v>#N/A</v>
      </c>
      <c r="Z5" s="7" t="str">
        <f>IF(OR($B5="",2=1,ISNA(J4)),"",IF((J5-J4)&gt;0,"+"&amp;FIXED((J5-J4),0),IF((J5-J4)&lt;0,"-"&amp;FIXED(-(J5-J4),0),"±0")))</f>
        <v/>
      </c>
    </row>
    <row r="6" spans="1:32" x14ac:dyDescent="0.25">
      <c r="A6" s="7" t="str">
        <f>IF(B6="","",IF(Filter!$L$9="Woche","KW "&amp;INDEX(KW!$B$6:$B$237,B6),RIGHT("0"&amp;DAY(INDEX(Verlauf!$A$6:$A$1000,B6)),2)&amp;"."&amp;RIGHT("0"&amp;MONTH(INDEX(Verlauf!$A$6:$A$1000,B6)),2)&amp;"."))</f>
        <v/>
      </c>
      <c r="B6" s="26" t="str">
        <f>IF(3&lt;=7-$AF$2,"",IF(Filter!$L$9="Woche",_xlfn.AGGREGATE(14,6,(ROW(KW!$U$6:$U$237)-5)/(KW!$U$6:$U$237&gt;0),5),COUNT(Verlauf!$A$6:$A$1000)-7+3))</f>
        <v/>
      </c>
      <c r="C6" s="26" t="e">
        <f>IF($B6="",NA(),IF(Filter!$L$9="Woche",INDEX(KW!$AF$6:$AF$237,$B6),INDEX(Verlauf!$D$6:$D$1000,$B6)))</f>
        <v>#N/A</v>
      </c>
      <c r="D6" s="26" t="e">
        <f>IF($B6="",NA(),IF(Filter!$L$9="Woche",INDEX(KW!$AG$6:$AG$237,$B6),INDEX(Verlauf!$E$6:$E$1000,$B6)))</f>
        <v>#N/A</v>
      </c>
      <c r="E6" s="26" t="e">
        <f>IF($B6="",NA(),IF(Filter!$L$9="Woche",INDEX(KW!$AH$6:$AH$237,$B6),INDEX(Verlauf!$F$6:$F$1000,$B6)))</f>
        <v>#N/A</v>
      </c>
      <c r="F6" s="26" t="e">
        <f>IF($B6="",NA(),IF(Filter!$L$9="Woche",INDEX(KW!$AI$6:$AI$237,$B6),INDEX(Verlauf!$H$6:$H$1000,$B6)))</f>
        <v>#N/A</v>
      </c>
      <c r="G6" s="26" t="e">
        <f>IF($B6="",NA(),IF(Filter!$L$9="Woche",INDEX(KW!$AJ$6:$AJ$237,$B6),INDEX(Verlauf!$N$6:$N$1000,$B6)))</f>
        <v>#N/A</v>
      </c>
      <c r="H6" s="26" t="e">
        <f>IF($B6="",NA(),IF(Filter!$L$9="Woche",INDEX(KW!$AK$6:$AK$237,$B6),INDEX(Verlauf!$O$6:$O$1000,$B6)))</f>
        <v>#N/A</v>
      </c>
      <c r="I6" s="26" t="e">
        <f>IF($B6="",NA(),IF(Filter!$L$9="Woche",INDEX(KW!$AL$6:$AL$237,$B6),INDEX(Verlauf!$P$6:$P$1000,$B6)))</f>
        <v>#N/A</v>
      </c>
      <c r="J6" s="26" t="e">
        <f>IF($B6="",NA(),IF(Filter!$L$9="Woche",INDEX(KW!$AM$6:$AM$237,$B6),INDEX(Verlauf!$R$6:$R$1000,$B6)))</f>
        <v>#N/A</v>
      </c>
      <c r="K6" s="26" t="e">
        <f>IF($B6="",NA(),N(IF(Filter!$L$9="Woche",INDEX(KW!$AA$6:$AA$237,$B6),INDEX(Verlauf!$I$6:$I$1000,$B6))))</f>
        <v>#N/A</v>
      </c>
      <c r="L6" s="26" t="e">
        <f>IF($B6="",NA(),-N(IF(Filter!$L$9="Woche",INDEX(KW!$G$6:$G$237,$B6),INDEX(Verlauf!$J$6:$J$1000,$B6))))</f>
        <v>#N/A</v>
      </c>
      <c r="M6" s="26" t="e">
        <f>IF($B6="",NA(),N(IF(Filter!$L$9="Woche",INDEX(KW!$AA$6:$AA$237,$B6),INDEX(Verlauf!$I$6:$I$1000,$B6)))-N(IF(Filter!$L$9="Woche",INDEX(KW!$G$6:$G$237,$B6),INDEX(Verlauf!$J$6:$J$1000,$B6))))</f>
        <v>#N/A</v>
      </c>
      <c r="N6" s="26" t="e">
        <f>IF($B6="",NA(),N(IF(Filter!$L$9="Woche",INDEX(KW!$AE$6:$AE$237,$B6),INDEX(Verlauf!$S$6:$S$1000,$B6))))</f>
        <v>#N/A</v>
      </c>
      <c r="O6" s="26" t="e">
        <f>IF($B6="",NA(),-N(IF(Filter!$L$9="Woche",INDEX(KW!$K$6:$K$237,$B6),INDEX(Verlauf!$T$6:$T$1000,$B6))))</f>
        <v>#N/A</v>
      </c>
      <c r="P6" s="26" t="e">
        <f>IF($B6="",NA(),N(IF(Filter!$L$9="Woche",INDEX(KW!$AE$6:$AE$237,$B6),INDEX(Verlauf!$S$6:$S$1000,$B6)))-N(IF(Filter!$L$9="Woche",INDEX(KW!$K$6:$K$237,$B6),INDEX(Verlauf!$T$6:$T$1000,$B6))))</f>
        <v>#N/A</v>
      </c>
      <c r="Q6" s="26" t="e">
        <f>IF(OR($B6="",3=1,ISNA(F5)),NA(),IF((F6-F5)&lt;0,F6+_xlfn.AGGREGATE(4,6,$F$4:$F$10)*0.22,NA()))</f>
        <v>#N/A</v>
      </c>
      <c r="R6" s="26" t="e">
        <f>IF(OR($B6="",3=1,ISNA(F5)),NA(),IF((F6-F5)&gt;0,F6+_xlfn.AGGREGATE(4,6,$F$4:$F$10)*0.22,NA()))</f>
        <v>#N/A</v>
      </c>
      <c r="S6" s="26" t="e">
        <f>IF(OR($B6="",3=1,ISNA(F5)),NA(),IF((F6-F5)=0,F6+_xlfn.AGGREGATE(4,6,$F$4:$F$10)*0.22,NA()))</f>
        <v>#N/A</v>
      </c>
      <c r="T6" s="26" t="e">
        <f t="shared" si="0"/>
        <v>#N/A</v>
      </c>
      <c r="U6" s="7" t="str">
        <f>IF(OR($B6="",3=1,ISNA(F5)),"",IF((F6-F5)&gt;0,"+"&amp;FIXED((F6-F5),0),IF((F6-F5)&lt;0,"-"&amp;FIXED(-(F6-F5),0),"±0")))</f>
        <v/>
      </c>
      <c r="V6" s="26" t="e">
        <f>IF(OR($B6="",3=1,ISNA(J5)),NA(),IF((J6-J5)&lt;0,J6+_xlfn.AGGREGATE(4,6,$J$4:$J$10)*0.22,NA()))</f>
        <v>#N/A</v>
      </c>
      <c r="W6" s="26" t="e">
        <f>IF(OR($B6="",3=1,ISNA(J5)),NA(),IF((J6-J5)&gt;0,J6+_xlfn.AGGREGATE(4,6,$J$4:$J$10)*0.22,NA()))</f>
        <v>#N/A</v>
      </c>
      <c r="X6" s="26" t="e">
        <f>IF(OR($B6="",3=1,ISNA(J5)),NA(),IF((J6-J5)=0,J6+_xlfn.AGGREGATE(4,6,$J$4:$J$10)*0.22,NA()))</f>
        <v>#N/A</v>
      </c>
      <c r="Y6" s="26" t="e">
        <f t="shared" si="1"/>
        <v>#N/A</v>
      </c>
      <c r="Z6" s="7" t="str">
        <f>IF(OR($B6="",3=1,ISNA(J5)),"",IF((J6-J5)&gt;0,"+"&amp;FIXED((J6-J5),0),IF((J6-J5)&lt;0,"-"&amp;FIXED(-(J6-J5),0),"±0")))</f>
        <v/>
      </c>
    </row>
    <row r="7" spans="1:32" x14ac:dyDescent="0.25">
      <c r="A7" s="7" t="str">
        <f>IF(B7="","",IF(Filter!$L$9="Woche","KW "&amp;INDEX(KW!$B$6:$B$237,B7),RIGHT("0"&amp;DAY(INDEX(Verlauf!$A$6:$A$1000,B7)),2)&amp;"."&amp;RIGHT("0"&amp;MONTH(INDEX(Verlauf!$A$6:$A$1000,B7)),2)&amp;"."))</f>
        <v/>
      </c>
      <c r="B7" s="26" t="str">
        <f>IF(4&lt;=7-$AF$2,"",IF(Filter!$L$9="Woche",_xlfn.AGGREGATE(14,6,(ROW(KW!$U$6:$U$237)-5)/(KW!$U$6:$U$237&gt;0),4),COUNT(Verlauf!$A$6:$A$1000)-7+4))</f>
        <v/>
      </c>
      <c r="C7" s="26" t="e">
        <f>IF($B7="",NA(),IF(Filter!$L$9="Woche",INDEX(KW!$AF$6:$AF$237,$B7),INDEX(Verlauf!$D$6:$D$1000,$B7)))</f>
        <v>#N/A</v>
      </c>
      <c r="D7" s="26" t="e">
        <f>IF($B7="",NA(),IF(Filter!$L$9="Woche",INDEX(KW!$AG$6:$AG$237,$B7),INDEX(Verlauf!$E$6:$E$1000,$B7)))</f>
        <v>#N/A</v>
      </c>
      <c r="E7" s="26" t="e">
        <f>IF($B7="",NA(),IF(Filter!$L$9="Woche",INDEX(KW!$AH$6:$AH$237,$B7),INDEX(Verlauf!$F$6:$F$1000,$B7)))</f>
        <v>#N/A</v>
      </c>
      <c r="F7" s="26" t="e">
        <f>IF($B7="",NA(),IF(Filter!$L$9="Woche",INDEX(KW!$AI$6:$AI$237,$B7),INDEX(Verlauf!$H$6:$H$1000,$B7)))</f>
        <v>#N/A</v>
      </c>
      <c r="G7" s="26" t="e">
        <f>IF($B7="",NA(),IF(Filter!$L$9="Woche",INDEX(KW!$AJ$6:$AJ$237,$B7),INDEX(Verlauf!$N$6:$N$1000,$B7)))</f>
        <v>#N/A</v>
      </c>
      <c r="H7" s="26" t="e">
        <f>IF($B7="",NA(),IF(Filter!$L$9="Woche",INDEX(KW!$AK$6:$AK$237,$B7),INDEX(Verlauf!$O$6:$O$1000,$B7)))</f>
        <v>#N/A</v>
      </c>
      <c r="I7" s="26" t="e">
        <f>IF($B7="",NA(),IF(Filter!$L$9="Woche",INDEX(KW!$AL$6:$AL$237,$B7),INDEX(Verlauf!$P$6:$P$1000,$B7)))</f>
        <v>#N/A</v>
      </c>
      <c r="J7" s="26" t="e">
        <f>IF($B7="",NA(),IF(Filter!$L$9="Woche",INDEX(KW!$AM$6:$AM$237,$B7),INDEX(Verlauf!$R$6:$R$1000,$B7)))</f>
        <v>#N/A</v>
      </c>
      <c r="K7" s="26" t="e">
        <f>IF($B7="",NA(),N(IF(Filter!$L$9="Woche",INDEX(KW!$AA$6:$AA$237,$B7),INDEX(Verlauf!$I$6:$I$1000,$B7))))</f>
        <v>#N/A</v>
      </c>
      <c r="L7" s="26" t="e">
        <f>IF($B7="",NA(),-N(IF(Filter!$L$9="Woche",INDEX(KW!$G$6:$G$237,$B7),INDEX(Verlauf!$J$6:$J$1000,$B7))))</f>
        <v>#N/A</v>
      </c>
      <c r="M7" s="26" t="e">
        <f>IF($B7="",NA(),N(IF(Filter!$L$9="Woche",INDEX(KW!$AA$6:$AA$237,$B7),INDEX(Verlauf!$I$6:$I$1000,$B7)))-N(IF(Filter!$L$9="Woche",INDEX(KW!$G$6:$G$237,$B7),INDEX(Verlauf!$J$6:$J$1000,$B7))))</f>
        <v>#N/A</v>
      </c>
      <c r="N7" s="26" t="e">
        <f>IF($B7="",NA(),N(IF(Filter!$L$9="Woche",INDEX(KW!$AE$6:$AE$237,$B7),INDEX(Verlauf!$S$6:$S$1000,$B7))))</f>
        <v>#N/A</v>
      </c>
      <c r="O7" s="26" t="e">
        <f>IF($B7="",NA(),-N(IF(Filter!$L$9="Woche",INDEX(KW!$K$6:$K$237,$B7),INDEX(Verlauf!$T$6:$T$1000,$B7))))</f>
        <v>#N/A</v>
      </c>
      <c r="P7" s="26" t="e">
        <f>IF($B7="",NA(),N(IF(Filter!$L$9="Woche",INDEX(KW!$AE$6:$AE$237,$B7),INDEX(Verlauf!$S$6:$S$1000,$B7)))-N(IF(Filter!$L$9="Woche",INDEX(KW!$K$6:$K$237,$B7),INDEX(Verlauf!$T$6:$T$1000,$B7))))</f>
        <v>#N/A</v>
      </c>
      <c r="Q7" s="26" t="e">
        <f>IF(OR($B7="",4=1,ISNA(F6)),NA(),IF((F7-F6)&lt;0,F7+_xlfn.AGGREGATE(4,6,$F$4:$F$10)*0.22,NA()))</f>
        <v>#N/A</v>
      </c>
      <c r="R7" s="26" t="e">
        <f>IF(OR($B7="",4=1,ISNA(F6)),NA(),IF((F7-F6)&gt;0,F7+_xlfn.AGGREGATE(4,6,$F$4:$F$10)*0.22,NA()))</f>
        <v>#N/A</v>
      </c>
      <c r="S7" s="26" t="e">
        <f>IF(OR($B7="",4=1,ISNA(F6)),NA(),IF((F7-F6)=0,F7+_xlfn.AGGREGATE(4,6,$F$4:$F$10)*0.22,NA()))</f>
        <v>#N/A</v>
      </c>
      <c r="T7" s="26" t="e">
        <f t="shared" si="0"/>
        <v>#N/A</v>
      </c>
      <c r="U7" s="7" t="str">
        <f>IF(OR($B7="",4=1,ISNA(F6)),"",IF((F7-F6)&gt;0,"+"&amp;FIXED((F7-F6),0),IF((F7-F6)&lt;0,"-"&amp;FIXED(-(F7-F6),0),"±0")))</f>
        <v/>
      </c>
      <c r="V7" s="26" t="e">
        <f>IF(OR($B7="",4=1,ISNA(J6)),NA(),IF((J7-J6)&lt;0,J7+_xlfn.AGGREGATE(4,6,$J$4:$J$10)*0.22,NA()))</f>
        <v>#N/A</v>
      </c>
      <c r="W7" s="26" t="e">
        <f>IF(OR($B7="",4=1,ISNA(J6)),NA(),IF((J7-J6)&gt;0,J7+_xlfn.AGGREGATE(4,6,$J$4:$J$10)*0.22,NA()))</f>
        <v>#N/A</v>
      </c>
      <c r="X7" s="26" t="e">
        <f>IF(OR($B7="",4=1,ISNA(J6)),NA(),IF((J7-J6)=0,J7+_xlfn.AGGREGATE(4,6,$J$4:$J$10)*0.22,NA()))</f>
        <v>#N/A</v>
      </c>
      <c r="Y7" s="26" t="e">
        <f t="shared" si="1"/>
        <v>#N/A</v>
      </c>
      <c r="Z7" s="7" t="str">
        <f>IF(OR($B7="",4=1,ISNA(J6)),"",IF((J7-J6)&gt;0,"+"&amp;FIXED((J7-J6),0),IF((J7-J6)&lt;0,"-"&amp;FIXED(-(J7-J6),0),"±0")))</f>
        <v/>
      </c>
    </row>
    <row r="8" spans="1:32" x14ac:dyDescent="0.25">
      <c r="A8" s="7" t="str">
        <f>IF(B8="","",IF(Filter!$L$9="Woche","KW "&amp;INDEX(KW!$B$6:$B$237,B8),RIGHT("0"&amp;DAY(INDEX(Verlauf!$A$6:$A$1000,B8)),2)&amp;"."&amp;RIGHT("0"&amp;MONTH(INDEX(Verlauf!$A$6:$A$1000,B8)),2)&amp;"."))</f>
        <v/>
      </c>
      <c r="B8" s="26" t="str">
        <f>IF(5&lt;=7-$AF$2,"",IF(Filter!$L$9="Woche",_xlfn.AGGREGATE(14,6,(ROW(KW!$U$6:$U$237)-5)/(KW!$U$6:$U$237&gt;0),3),COUNT(Verlauf!$A$6:$A$1000)-7+5))</f>
        <v/>
      </c>
      <c r="C8" s="26" t="e">
        <f>IF($B8="",NA(),IF(Filter!$L$9="Woche",INDEX(KW!$AF$6:$AF$237,$B8),INDEX(Verlauf!$D$6:$D$1000,$B8)))</f>
        <v>#N/A</v>
      </c>
      <c r="D8" s="26" t="e">
        <f>IF($B8="",NA(),IF(Filter!$L$9="Woche",INDEX(KW!$AG$6:$AG$237,$B8),INDEX(Verlauf!$E$6:$E$1000,$B8)))</f>
        <v>#N/A</v>
      </c>
      <c r="E8" s="26" t="e">
        <f>IF($B8="",NA(),IF(Filter!$L$9="Woche",INDEX(KW!$AH$6:$AH$237,$B8),INDEX(Verlauf!$F$6:$F$1000,$B8)))</f>
        <v>#N/A</v>
      </c>
      <c r="F8" s="26" t="e">
        <f>IF($B8="",NA(),IF(Filter!$L$9="Woche",INDEX(KW!$AI$6:$AI$237,$B8),INDEX(Verlauf!$H$6:$H$1000,$B8)))</f>
        <v>#N/A</v>
      </c>
      <c r="G8" s="26" t="e">
        <f>IF($B8="",NA(),IF(Filter!$L$9="Woche",INDEX(KW!$AJ$6:$AJ$237,$B8),INDEX(Verlauf!$N$6:$N$1000,$B8)))</f>
        <v>#N/A</v>
      </c>
      <c r="H8" s="26" t="e">
        <f>IF($B8="",NA(),IF(Filter!$L$9="Woche",INDEX(KW!$AK$6:$AK$237,$B8),INDEX(Verlauf!$O$6:$O$1000,$B8)))</f>
        <v>#N/A</v>
      </c>
      <c r="I8" s="26" t="e">
        <f>IF($B8="",NA(),IF(Filter!$L$9="Woche",INDEX(KW!$AL$6:$AL$237,$B8),INDEX(Verlauf!$P$6:$P$1000,$B8)))</f>
        <v>#N/A</v>
      </c>
      <c r="J8" s="26" t="e">
        <f>IF($B8="",NA(),IF(Filter!$L$9="Woche",INDEX(KW!$AM$6:$AM$237,$B8),INDEX(Verlauf!$R$6:$R$1000,$B8)))</f>
        <v>#N/A</v>
      </c>
      <c r="K8" s="26" t="e">
        <f>IF($B8="",NA(),N(IF(Filter!$L$9="Woche",INDEX(KW!$AA$6:$AA$237,$B8),INDEX(Verlauf!$I$6:$I$1000,$B8))))</f>
        <v>#N/A</v>
      </c>
      <c r="L8" s="26" t="e">
        <f>IF($B8="",NA(),-N(IF(Filter!$L$9="Woche",INDEX(KW!$G$6:$G$237,$B8),INDEX(Verlauf!$J$6:$J$1000,$B8))))</f>
        <v>#N/A</v>
      </c>
      <c r="M8" s="26" t="e">
        <f>IF($B8="",NA(),N(IF(Filter!$L$9="Woche",INDEX(KW!$AA$6:$AA$237,$B8),INDEX(Verlauf!$I$6:$I$1000,$B8)))-N(IF(Filter!$L$9="Woche",INDEX(KW!$G$6:$G$237,$B8),INDEX(Verlauf!$J$6:$J$1000,$B8))))</f>
        <v>#N/A</v>
      </c>
      <c r="N8" s="26" t="e">
        <f>IF($B8="",NA(),N(IF(Filter!$L$9="Woche",INDEX(KW!$AE$6:$AE$237,$B8),INDEX(Verlauf!$S$6:$S$1000,$B8))))</f>
        <v>#N/A</v>
      </c>
      <c r="O8" s="26" t="e">
        <f>IF($B8="",NA(),-N(IF(Filter!$L$9="Woche",INDEX(KW!$K$6:$K$237,$B8),INDEX(Verlauf!$T$6:$T$1000,$B8))))</f>
        <v>#N/A</v>
      </c>
      <c r="P8" s="26" t="e">
        <f>IF($B8="",NA(),N(IF(Filter!$L$9="Woche",INDEX(KW!$AE$6:$AE$237,$B8),INDEX(Verlauf!$S$6:$S$1000,$B8)))-N(IF(Filter!$L$9="Woche",INDEX(KW!$K$6:$K$237,$B8),INDEX(Verlauf!$T$6:$T$1000,$B8))))</f>
        <v>#N/A</v>
      </c>
      <c r="Q8" s="26" t="e">
        <f>IF(OR($B8="",5=1,ISNA(F7)),NA(),IF((F8-F7)&lt;0,F8+_xlfn.AGGREGATE(4,6,$F$4:$F$10)*0.22,NA()))</f>
        <v>#N/A</v>
      </c>
      <c r="R8" s="26" t="e">
        <f>IF(OR($B8="",5=1,ISNA(F7)),NA(),IF((F8-F7)&gt;0,F8+_xlfn.AGGREGATE(4,6,$F$4:$F$10)*0.22,NA()))</f>
        <v>#N/A</v>
      </c>
      <c r="S8" s="26" t="e">
        <f>IF(OR($B8="",5=1,ISNA(F7)),NA(),IF((F8-F7)=0,F8+_xlfn.AGGREGATE(4,6,$F$4:$F$10)*0.22,NA()))</f>
        <v>#N/A</v>
      </c>
      <c r="T8" s="26" t="e">
        <f t="shared" si="0"/>
        <v>#N/A</v>
      </c>
      <c r="U8" s="7" t="str">
        <f>IF(OR($B8="",5=1,ISNA(F7)),"",IF((F8-F7)&gt;0,"+"&amp;FIXED((F8-F7),0),IF((F8-F7)&lt;0,"-"&amp;FIXED(-(F8-F7),0),"±0")))</f>
        <v/>
      </c>
      <c r="V8" s="26" t="e">
        <f>IF(OR($B8="",5=1,ISNA(J7)),NA(),IF((J8-J7)&lt;0,J8+_xlfn.AGGREGATE(4,6,$J$4:$J$10)*0.22,NA()))</f>
        <v>#N/A</v>
      </c>
      <c r="W8" s="26" t="e">
        <f>IF(OR($B8="",5=1,ISNA(J7)),NA(),IF((J8-J7)&gt;0,J8+_xlfn.AGGREGATE(4,6,$J$4:$J$10)*0.22,NA()))</f>
        <v>#N/A</v>
      </c>
      <c r="X8" s="26" t="e">
        <f>IF(OR($B8="",5=1,ISNA(J7)),NA(),IF((J8-J7)=0,J8+_xlfn.AGGREGATE(4,6,$J$4:$J$10)*0.22,NA()))</f>
        <v>#N/A</v>
      </c>
      <c r="Y8" s="26" t="e">
        <f t="shared" si="1"/>
        <v>#N/A</v>
      </c>
      <c r="Z8" s="7" t="str">
        <f>IF(OR($B8="",5=1,ISNA(J7)),"",IF((J8-J7)&gt;0,"+"&amp;FIXED((J8-J7),0),IF((J8-J7)&lt;0,"-"&amp;FIXED(-(J8-J7),0),"±0")))</f>
        <v/>
      </c>
    </row>
    <row r="9" spans="1:32" x14ac:dyDescent="0.25">
      <c r="A9" s="7" t="str">
        <f>IF(B9="","",IF(Filter!$L$9="Woche","KW "&amp;INDEX(KW!$B$6:$B$237,B9),RIGHT("0"&amp;DAY(INDEX(Verlauf!$A$6:$A$1000,B9)),2)&amp;"."&amp;RIGHT("0"&amp;MONTH(INDEX(Verlauf!$A$6:$A$1000,B9)),2)&amp;"."))</f>
        <v>22.09.</v>
      </c>
      <c r="B9" s="26">
        <f>IF(6&lt;=7-$AF$2,"",IF(Filter!$L$9="Woche",_xlfn.AGGREGATE(14,6,(ROW(KW!$U$6:$U$237)-5)/(KW!$U$6:$U$237&gt;0),2),COUNT(Verlauf!$A$6:$A$1000)-7+6))</f>
        <v>1</v>
      </c>
      <c r="C9" s="26">
        <f>IF($B9="",NA(),IF(Filter!$L$9="Woche",INDEX(KW!$AF$6:$AF$237,$B9),INDEX(Verlauf!$D$6:$D$1000,$B9)))</f>
        <v>19900</v>
      </c>
      <c r="D9" s="26">
        <f>IF($B9="",NA(),IF(Filter!$L$9="Woche",INDEX(KW!$AG$6:$AG$237,$B9),INDEX(Verlauf!$E$6:$E$1000,$B9)))</f>
        <v>2621</v>
      </c>
      <c r="E9" s="26">
        <f>IF($B9="",NA(),IF(Filter!$L$9="Woche",INDEX(KW!$AH$6:$AH$237,$B9),INDEX(Verlauf!$F$6:$F$1000,$B9)))</f>
        <v>4905</v>
      </c>
      <c r="F9" s="26">
        <f>IF($B9="",NA(),IF(Filter!$L$9="Woche",INDEX(KW!$AI$6:$AI$237,$B9),INDEX(Verlauf!$H$6:$H$1000,$B9)))</f>
        <v>27426</v>
      </c>
      <c r="G9" s="26">
        <f>IF($B9="",NA(),IF(Filter!$L$9="Woche",INDEX(KW!$AJ$6:$AJ$237,$B9),INDEX(Verlauf!$N$6:$N$1000,$B9)))</f>
        <v>8918</v>
      </c>
      <c r="H9" s="26">
        <f>IF($B9="",NA(),IF(Filter!$L$9="Woche",INDEX(KW!$AK$6:$AK$237,$B9),INDEX(Verlauf!$O$6:$O$1000,$B9)))</f>
        <v>1583</v>
      </c>
      <c r="I9" s="26">
        <f>IF($B9="",NA(),IF(Filter!$L$9="Woche",INDEX(KW!$AL$6:$AL$237,$B9),INDEX(Verlauf!$P$6:$P$1000,$B9)))</f>
        <v>2138</v>
      </c>
      <c r="J9" s="26">
        <f>IF($B9="",NA(),IF(Filter!$L$9="Woche",INDEX(KW!$AM$6:$AM$237,$B9),INDEX(Verlauf!$R$6:$R$1000,$B9)))</f>
        <v>12639</v>
      </c>
      <c r="K9" s="26">
        <f>IF($B9="",NA(),N(IF(Filter!$L$9="Woche",INDEX(KW!$AA$6:$AA$237,$B9),INDEX(Verlauf!$I$6:$I$1000,$B9))))</f>
        <v>0</v>
      </c>
      <c r="L9" s="26">
        <f>IF($B9="",NA(),-N(IF(Filter!$L$9="Woche",INDEX(KW!$G$6:$G$237,$B9),INDEX(Verlauf!$J$6:$J$1000,$B9))))</f>
        <v>0</v>
      </c>
      <c r="M9" s="26">
        <f>IF($B9="",NA(),N(IF(Filter!$L$9="Woche",INDEX(KW!$AA$6:$AA$237,$B9),INDEX(Verlauf!$I$6:$I$1000,$B9)))-N(IF(Filter!$L$9="Woche",INDEX(KW!$G$6:$G$237,$B9),INDEX(Verlauf!$J$6:$J$1000,$B9))))</f>
        <v>0</v>
      </c>
      <c r="N9" s="26">
        <f>IF($B9="",NA(),N(IF(Filter!$L$9="Woche",INDEX(KW!$AE$6:$AE$237,$B9),INDEX(Verlauf!$S$6:$S$1000,$B9))))</f>
        <v>0</v>
      </c>
      <c r="O9" s="26">
        <f>IF($B9="",NA(),-N(IF(Filter!$L$9="Woche",INDEX(KW!$K$6:$K$237,$B9),INDEX(Verlauf!$T$6:$T$1000,$B9))))</f>
        <v>0</v>
      </c>
      <c r="P9" s="26">
        <f>IF($B9="",NA(),N(IF(Filter!$L$9="Woche",INDEX(KW!$AE$6:$AE$237,$B9),INDEX(Verlauf!$S$6:$S$1000,$B9)))-N(IF(Filter!$L$9="Woche",INDEX(KW!$K$6:$K$237,$B9),INDEX(Verlauf!$T$6:$T$1000,$B9))))</f>
        <v>0</v>
      </c>
      <c r="Q9" s="26" t="e">
        <f>IF(OR($B9="",6=1,ISNA(F8)),NA(),IF((F9-F8)&lt;0,F9+_xlfn.AGGREGATE(4,6,$F$4:$F$10)*0.22,NA()))</f>
        <v>#N/A</v>
      </c>
      <c r="R9" s="26" t="e">
        <f>IF(OR($B9="",6=1,ISNA(F8)),NA(),IF((F9-F8)&gt;0,F9+_xlfn.AGGREGATE(4,6,$F$4:$F$10)*0.22,NA()))</f>
        <v>#N/A</v>
      </c>
      <c r="S9" s="26" t="e">
        <f>IF(OR($B9="",6=1,ISNA(F8)),NA(),IF((F9-F8)=0,F9+_xlfn.AGGREGATE(4,6,$F$4:$F$10)*0.22,NA()))</f>
        <v>#N/A</v>
      </c>
      <c r="T9" s="26">
        <f t="shared" si="0"/>
        <v>38944.92</v>
      </c>
      <c r="U9" s="7" t="str">
        <f>IF(OR($B9="",6=1,ISNA(F8)),"",IF((F9-F8)&gt;0,"+"&amp;FIXED((F9-F8),0),IF((F9-F8)&lt;0,"-"&amp;FIXED(-(F9-F8),0),"±0")))</f>
        <v/>
      </c>
      <c r="V9" s="26" t="e">
        <f>IF(OR($B9="",6=1,ISNA(J8)),NA(),IF((J9-J8)&lt;0,J9+_xlfn.AGGREGATE(4,6,$J$4:$J$10)*0.22,NA()))</f>
        <v>#N/A</v>
      </c>
      <c r="W9" s="26" t="e">
        <f>IF(OR($B9="",6=1,ISNA(J8)),NA(),IF((J9-J8)&gt;0,J9+_xlfn.AGGREGATE(4,6,$J$4:$J$10)*0.22,NA()))</f>
        <v>#N/A</v>
      </c>
      <c r="X9" s="26" t="e">
        <f>IF(OR($B9="",6=1,ISNA(J8)),NA(),IF((J9-J8)=0,J9+_xlfn.AGGREGATE(4,6,$J$4:$J$10)*0.22,NA()))</f>
        <v>#N/A</v>
      </c>
      <c r="Y9" s="26">
        <f t="shared" si="1"/>
        <v>17947.379999999997</v>
      </c>
      <c r="Z9" s="7" t="str">
        <f>IF(OR($B9="",6=1,ISNA(J8)),"",IF((J9-J8)&gt;0,"+"&amp;FIXED((J9-J8),0),IF((J9-J8)&lt;0,"-"&amp;FIXED(-(J9-J8),0),"±0")))</f>
        <v/>
      </c>
    </row>
    <row r="10" spans="1:32" x14ac:dyDescent="0.25">
      <c r="A10" s="7" t="str">
        <f>IF(B10="","",IF(Filter!$L$9="Woche","KW "&amp;INDEX(KW!$B$6:$B$237,B10),RIGHT("0"&amp;DAY(INDEX(Verlauf!$A$6:$A$1000,B10)),2)&amp;"."&amp;RIGHT("0"&amp;MONTH(INDEX(Verlauf!$A$6:$A$1000,B10)),2)&amp;"."))</f>
        <v>23.09.</v>
      </c>
      <c r="B10" s="26">
        <f>IF(7&lt;=7-$AF$2,"",IF(Filter!$L$9="Woche",_xlfn.AGGREGATE(14,6,(ROW(KW!$U$6:$U$237)-5)/(KW!$U$6:$U$237&gt;0),1),COUNT(Verlauf!$A$6:$A$1000)-7+7))</f>
        <v>2</v>
      </c>
      <c r="C10" s="26">
        <f>IF($B10="",NA(),IF(Filter!$L$9="Woche",INDEX(KW!$AF$6:$AF$237,$B10),INDEX(Verlauf!$D$6:$D$1000,$B10)))</f>
        <v>19765</v>
      </c>
      <c r="D10" s="26">
        <f>IF($B10="",NA(),IF(Filter!$L$9="Woche",INDEX(KW!$AG$6:$AG$237,$B10),INDEX(Verlauf!$E$6:$E$1000,$B10)))</f>
        <v>2389</v>
      </c>
      <c r="E10" s="26">
        <f>IF($B10="",NA(),IF(Filter!$L$9="Woche",INDEX(KW!$AH$6:$AH$237,$B10),INDEX(Verlauf!$F$6:$F$1000,$B10)))</f>
        <v>4951</v>
      </c>
      <c r="F10" s="26">
        <f>IF($B10="",NA(),IF(Filter!$L$9="Woche",INDEX(KW!$AI$6:$AI$237,$B10),INDEX(Verlauf!$H$6:$H$1000,$B10)))</f>
        <v>27105</v>
      </c>
      <c r="G10" s="26">
        <f>IF($B10="",NA(),IF(Filter!$L$9="Woche",INDEX(KW!$AJ$6:$AJ$237,$B10),INDEX(Verlauf!$N$6:$N$1000,$B10)))</f>
        <v>8882</v>
      </c>
      <c r="H10" s="26">
        <f>IF($B10="",NA(),IF(Filter!$L$9="Woche",INDEX(KW!$AK$6:$AK$237,$B10),INDEX(Verlauf!$O$6:$O$1000,$B10)))</f>
        <v>1565</v>
      </c>
      <c r="I10" s="26">
        <f>IF($B10="",NA(),IF(Filter!$L$9="Woche",INDEX(KW!$AL$6:$AL$237,$B10),INDEX(Verlauf!$P$6:$P$1000,$B10)))</f>
        <v>2163</v>
      </c>
      <c r="J10" s="26">
        <f>IF($B10="",NA(),IF(Filter!$L$9="Woche",INDEX(KW!$AM$6:$AM$237,$B10),INDEX(Verlauf!$R$6:$R$1000,$B10)))</f>
        <v>12610</v>
      </c>
      <c r="K10" s="26">
        <f>IF($B10="",NA(),N(IF(Filter!$L$9="Woche",INDEX(KW!$AA$6:$AA$237,$B10),INDEX(Verlauf!$I$6:$I$1000,$B10))))</f>
        <v>546</v>
      </c>
      <c r="L10" s="26">
        <f>IF($B10="",NA(),-N(IF(Filter!$L$9="Woche",INDEX(KW!$G$6:$G$237,$B10),INDEX(Verlauf!$J$6:$J$1000,$B10))))</f>
        <v>-805</v>
      </c>
      <c r="M10" s="26">
        <f>IF($B10="",NA(),N(IF(Filter!$L$9="Woche",INDEX(KW!$AA$6:$AA$237,$B10),INDEX(Verlauf!$I$6:$I$1000,$B10)))-N(IF(Filter!$L$9="Woche",INDEX(KW!$G$6:$G$237,$B10),INDEX(Verlauf!$J$6:$J$1000,$B10))))</f>
        <v>-259</v>
      </c>
      <c r="N10" s="26">
        <f>IF($B10="",NA(),N(IF(Filter!$L$9="Woche",INDEX(KW!$AE$6:$AE$237,$B10),INDEX(Verlauf!$S$6:$S$1000,$B10))))</f>
        <v>333</v>
      </c>
      <c r="O10" s="26">
        <f>IF($B10="",NA(),-N(IF(Filter!$L$9="Woche",INDEX(KW!$K$6:$K$237,$B10),INDEX(Verlauf!$T$6:$T$1000,$B10))))</f>
        <v>-345</v>
      </c>
      <c r="P10" s="26">
        <f>IF($B10="",NA(),N(IF(Filter!$L$9="Woche",INDEX(KW!$AE$6:$AE$237,$B10),INDEX(Verlauf!$S$6:$S$1000,$B10)))-N(IF(Filter!$L$9="Woche",INDEX(KW!$K$6:$K$237,$B10),INDEX(Verlauf!$T$6:$T$1000,$B10))))</f>
        <v>-12</v>
      </c>
      <c r="Q10" s="26">
        <f>IF(OR($B10="",7=1,ISNA(F9)),NA(),IF((F10-F9)&lt;0,F10+_xlfn.AGGREGATE(4,6,$F$4:$F$10)*0.22,NA()))</f>
        <v>33138.720000000001</v>
      </c>
      <c r="R10" s="26" t="e">
        <f>IF(OR($B10="",7=1,ISNA(F9)),NA(),IF((F10-F9)&gt;0,F10+_xlfn.AGGREGATE(4,6,$F$4:$F$10)*0.22,NA()))</f>
        <v>#N/A</v>
      </c>
      <c r="S10" s="26" t="e">
        <f>IF(OR($B10="",7=1,ISNA(F9)),NA(),IF((F10-F9)=0,F10+_xlfn.AGGREGATE(4,6,$F$4:$F$10)*0.22,NA()))</f>
        <v>#N/A</v>
      </c>
      <c r="T10" s="26">
        <f t="shared" si="0"/>
        <v>38944.92</v>
      </c>
      <c r="U10" s="7" t="str">
        <f>IF(OR($B10="",7=1,ISNA(F9)),"",IF((F10-F9)&gt;0,"+"&amp;FIXED((F10-F9),0),IF((F10-F9)&lt;0,"-"&amp;FIXED(-(F10-F9),0),"±0")))</f>
        <v>-321</v>
      </c>
      <c r="V10" s="26">
        <f>IF(OR($B10="",7=1,ISNA(J9)),NA(),IF((J10-J9)&lt;0,J10+_xlfn.AGGREGATE(4,6,$J$4:$J$10)*0.22,NA()))</f>
        <v>15390.58</v>
      </c>
      <c r="W10" s="26" t="e">
        <f>IF(OR($B10="",7=1,ISNA(J9)),NA(),IF((J10-J9)&gt;0,J10+_xlfn.AGGREGATE(4,6,$J$4:$J$10)*0.22,NA()))</f>
        <v>#N/A</v>
      </c>
      <c r="X10" s="26" t="e">
        <f>IF(OR($B10="",7=1,ISNA(J9)),NA(),IF((J10-J9)=0,J10+_xlfn.AGGREGATE(4,6,$J$4:$J$10)*0.22,NA()))</f>
        <v>#N/A</v>
      </c>
      <c r="Y10" s="26">
        <f t="shared" si="1"/>
        <v>17947.379999999997</v>
      </c>
      <c r="Z10" s="7" t="str">
        <f>IF(OR($B10="",7=1,ISNA(J9)),"",IF((J10-J9)&gt;0,"+"&amp;FIXED((J10-J9),0),IF((J10-J9)&lt;0,"-"&amp;FIXED(-(J10-J9),0),"±0")))</f>
        <v>-29</v>
      </c>
    </row>
    <row r="12" spans="1:32" ht="30" customHeight="1" x14ac:dyDescent="0.25">
      <c r="A12" s="25" t="s">
        <v>336</v>
      </c>
      <c r="B12" s="25" t="s">
        <v>311</v>
      </c>
      <c r="C12" s="25" t="s">
        <v>337</v>
      </c>
      <c r="D12" s="25" t="s">
        <v>338</v>
      </c>
      <c r="E12" s="25" t="s">
        <v>339</v>
      </c>
      <c r="F12" s="25" t="s">
        <v>340</v>
      </c>
      <c r="G12" s="25" t="s">
        <v>341</v>
      </c>
      <c r="H12" s="25" t="s">
        <v>342</v>
      </c>
      <c r="I12" s="25" t="s">
        <v>343</v>
      </c>
      <c r="J12" s="25" t="s">
        <v>344</v>
      </c>
      <c r="K12" s="25" t="s">
        <v>345</v>
      </c>
      <c r="L12" s="25" t="s">
        <v>320</v>
      </c>
      <c r="M12" s="25" t="s">
        <v>346</v>
      </c>
      <c r="N12" s="25" t="s">
        <v>347</v>
      </c>
      <c r="O12" s="25" t="s">
        <v>348</v>
      </c>
      <c r="P12" s="25" t="s">
        <v>349</v>
      </c>
      <c r="Q12" s="25" t="s">
        <v>350</v>
      </c>
      <c r="R12" s="25" t="s">
        <v>351</v>
      </c>
      <c r="S12" s="25" t="s">
        <v>352</v>
      </c>
      <c r="T12" s="25" t="s">
        <v>353</v>
      </c>
      <c r="U12" s="25" t="s">
        <v>354</v>
      </c>
      <c r="V12" s="25" t="s">
        <v>355</v>
      </c>
      <c r="W12" s="25" t="s">
        <v>356</v>
      </c>
      <c r="X12" s="25" t="s">
        <v>357</v>
      </c>
      <c r="Y12" s="25" t="s">
        <v>358</v>
      </c>
      <c r="Z12" s="25" t="s">
        <v>323</v>
      </c>
      <c r="AA12" s="25" t="s">
        <v>359</v>
      </c>
      <c r="AB12" s="25" t="s">
        <v>360</v>
      </c>
      <c r="AC12" s="25" t="s">
        <v>361</v>
      </c>
      <c r="AD12" s="25" t="s">
        <v>362</v>
      </c>
    </row>
    <row r="13" spans="1:32" x14ac:dyDescent="0.25">
      <c r="A13" s="7" t="str">
        <f>IF(B13="","",$A$4&amp;CHAR(10)&amp;"Eingänge")</f>
        <v/>
      </c>
      <c r="B13" s="26" t="str">
        <f>IF($B$4="","",$B$4)</f>
        <v/>
      </c>
      <c r="C13" s="26" t="e">
        <f>IF($B13="",NA(),N(IF(Filter!$L$9="Woche",INDEX(KW!$X$6:$X$237,$B13),INDEX(Verlauf!$X$6:$X$1000,$B13))))</f>
        <v>#N/A</v>
      </c>
      <c r="D13" s="26" t="e">
        <f>IF($B13="",NA(),N(IF(Filter!$L$9="Woche",INDEX(KW!$Y$6:$Y$237,$B13),INDEX(Verlauf!$Y$6:$Y$1000,$B13))))</f>
        <v>#N/A</v>
      </c>
      <c r="E13" s="26" t="e">
        <f>IF($B13="",NA(),N(IF(Filter!$L$9="Woche",INDEX(KW!$Z$6:$Z$237,$B13),INDEX(Verlauf!$Z$6:$Z$1000,$B13))))</f>
        <v>#N/A</v>
      </c>
      <c r="F13" s="26" t="e">
        <f>NA()</f>
        <v>#N/A</v>
      </c>
      <c r="G13" s="26" t="e">
        <f>NA()</f>
        <v>#N/A</v>
      </c>
      <c r="H13" s="26" t="e">
        <f>NA()</f>
        <v>#N/A</v>
      </c>
      <c r="I13" s="26" t="e">
        <f>NA()</f>
        <v>#N/A</v>
      </c>
      <c r="J13" s="26" t="e">
        <f>NA()</f>
        <v>#N/A</v>
      </c>
      <c r="K13" s="26" t="e">
        <f>NA()</f>
        <v>#N/A</v>
      </c>
      <c r="L13" s="26" t="e">
        <f>IF($B13="",NA(),SUM(C13:E13))</f>
        <v>#N/A</v>
      </c>
      <c r="M13" s="26" t="e">
        <f>NA()</f>
        <v>#N/A</v>
      </c>
      <c r="N13" s="26" t="e">
        <f>NA()</f>
        <v>#N/A</v>
      </c>
      <c r="O13" s="26" t="e">
        <f>NA()</f>
        <v>#N/A</v>
      </c>
      <c r="P13" s="26" t="str">
        <f>""</f>
        <v/>
      </c>
      <c r="Q13" s="26" t="e">
        <f>IF($B13="",NA(),N(IF(Filter!$L$9="Woche",INDEX(KW!$AB$6:$AB$237,$B13),INDEX(Verlauf!$AA$6:$AA$1000,$B13))))</f>
        <v>#N/A</v>
      </c>
      <c r="R13" s="26" t="e">
        <f>IF($B13="",NA(),N(IF(Filter!$L$9="Woche",INDEX(KW!$AC$6:$AC$237,$B13),INDEX(Verlauf!$AB$6:$AB$1000,$B13))))</f>
        <v>#N/A</v>
      </c>
      <c r="S13" s="26" t="e">
        <f>IF($B13="",NA(),N(IF(Filter!$L$9="Woche",INDEX(KW!$AD$6:$AD$237,$B13),INDEX(Verlauf!$AC$6:$AC$1000,$B13))))</f>
        <v>#N/A</v>
      </c>
      <c r="T13" s="26" t="e">
        <f>NA()</f>
        <v>#N/A</v>
      </c>
      <c r="U13" s="26" t="e">
        <f>NA()</f>
        <v>#N/A</v>
      </c>
      <c r="V13" s="26" t="e">
        <f>NA()</f>
        <v>#N/A</v>
      </c>
      <c r="W13" s="26" t="e">
        <f>NA()</f>
        <v>#N/A</v>
      </c>
      <c r="X13" s="26" t="e">
        <f>NA()</f>
        <v>#N/A</v>
      </c>
      <c r="Y13" s="26" t="e">
        <f>NA()</f>
        <v>#N/A</v>
      </c>
      <c r="Z13" s="26" t="e">
        <f>IF($B13="",NA(),SUM(Q13:S13))</f>
        <v>#N/A</v>
      </c>
      <c r="AA13" s="26" t="e">
        <f>NA()</f>
        <v>#N/A</v>
      </c>
      <c r="AB13" s="26" t="e">
        <f>NA()</f>
        <v>#N/A</v>
      </c>
      <c r="AC13" s="26" t="e">
        <f>NA()</f>
        <v>#N/A</v>
      </c>
      <c r="AD13" s="26" t="str">
        <f>""</f>
        <v/>
      </c>
    </row>
    <row r="14" spans="1:32" x14ac:dyDescent="0.25">
      <c r="A14" s="7" t="str">
        <f>IF(B14="","",$A$4&amp;CHAR(10)&amp;"Abgänge")</f>
        <v/>
      </c>
      <c r="B14" s="26" t="str">
        <f>IF($B$4="","",$B$4)</f>
        <v/>
      </c>
      <c r="C14" s="26" t="e">
        <f>NA()</f>
        <v>#N/A</v>
      </c>
      <c r="D14" s="26" t="e">
        <f>NA()</f>
        <v>#N/A</v>
      </c>
      <c r="E14" s="26" t="e">
        <f>NA()</f>
        <v>#N/A</v>
      </c>
      <c r="F14" s="26" t="e">
        <f>IF($B14="",NA(),-N(IF(Filter!$L$9="Woche",INDEX(KW!$D$6:$D$237,$B14),INDEX(Verlauf!$K$6:$K$1000,$B14))))</f>
        <v>#N/A</v>
      </c>
      <c r="G14" s="26" t="e">
        <f>IF($B14="",NA(),-N(IF(Filter!$L$9="Woche",INDEX(KW!$E$6:$E$237,$B14),INDEX(Verlauf!$L$6:$L$1000,$B14))))</f>
        <v>#N/A</v>
      </c>
      <c r="H14" s="26" t="e">
        <f>IF($B14="",NA(),-N(IF(Filter!$L$9="Woche",INDEX(KW!$F$6:$F$237,$B14),INDEX(Verlauf!$M$6:$M$1000,$B14))))</f>
        <v>#N/A</v>
      </c>
      <c r="I14" s="26" t="e">
        <f>NA()</f>
        <v>#N/A</v>
      </c>
      <c r="J14" s="26" t="e">
        <f>NA()</f>
        <v>#N/A</v>
      </c>
      <c r="K14" s="26" t="e">
        <f>NA()</f>
        <v>#N/A</v>
      </c>
      <c r="L14" s="26" t="e">
        <f>NA()</f>
        <v>#N/A</v>
      </c>
      <c r="M14" s="26" t="e">
        <f>IF($B14="",NA(),SUM(F14:H14))</f>
        <v>#N/A</v>
      </c>
      <c r="N14" s="26" t="e">
        <f>NA()</f>
        <v>#N/A</v>
      </c>
      <c r="O14" s="26" t="e">
        <f>NA()</f>
        <v>#N/A</v>
      </c>
      <c r="P14" s="26" t="str">
        <f>""</f>
        <v/>
      </c>
      <c r="Q14" s="26" t="e">
        <f>NA()</f>
        <v>#N/A</v>
      </c>
      <c r="R14" s="26" t="e">
        <f>NA()</f>
        <v>#N/A</v>
      </c>
      <c r="S14" s="26" t="e">
        <f>NA()</f>
        <v>#N/A</v>
      </c>
      <c r="T14" s="26" t="e">
        <f>IF($B14="",NA(),-N(IF(Filter!$L$9="Woche",INDEX(KW!$H$6:$H$237,$B14),INDEX(Verlauf!$U$6:$U$1000,$B14))))</f>
        <v>#N/A</v>
      </c>
      <c r="U14" s="26" t="e">
        <f>IF($B14="",NA(),-N(IF(Filter!$L$9="Woche",INDEX(KW!$I$6:$I$237,$B14),INDEX(Verlauf!$V$6:$V$1000,$B14))))</f>
        <v>#N/A</v>
      </c>
      <c r="V14" s="26" t="e">
        <f>IF($B14="",NA(),-N(IF(Filter!$L$9="Woche",INDEX(KW!$J$6:$J$237,$B14),INDEX(Verlauf!$W$6:$W$1000,$B14))))</f>
        <v>#N/A</v>
      </c>
      <c r="W14" s="26" t="e">
        <f>NA()</f>
        <v>#N/A</v>
      </c>
      <c r="X14" s="26" t="e">
        <f>NA()</f>
        <v>#N/A</v>
      </c>
      <c r="Y14" s="26" t="e">
        <f>NA()</f>
        <v>#N/A</v>
      </c>
      <c r="Z14" s="26" t="e">
        <f>NA()</f>
        <v>#N/A</v>
      </c>
      <c r="AA14" s="26" t="e">
        <f>IF($B14="",NA(),SUM(T14:V14))</f>
        <v>#N/A</v>
      </c>
      <c r="AB14" s="26" t="e">
        <f>NA()</f>
        <v>#N/A</v>
      </c>
      <c r="AC14" s="26" t="e">
        <f>NA()</f>
        <v>#N/A</v>
      </c>
      <c r="AD14" s="26" t="str">
        <f>""</f>
        <v/>
      </c>
    </row>
    <row r="15" spans="1:32" x14ac:dyDescent="0.25">
      <c r="A15" s="7" t="str">
        <f>IF(B15="","",$A$4&amp;CHAR(10)&amp;"Delta")</f>
        <v/>
      </c>
      <c r="B15" s="26" t="str">
        <f>IF($B$4="","",$B$4)</f>
        <v/>
      </c>
      <c r="C15" s="26" t="e">
        <f>NA()</f>
        <v>#N/A</v>
      </c>
      <c r="D15" s="26" t="e">
        <f>NA()</f>
        <v>#N/A</v>
      </c>
      <c r="E15" s="26" t="e">
        <f>NA()</f>
        <v>#N/A</v>
      </c>
      <c r="F15" s="26" t="e">
        <f>NA()</f>
        <v>#N/A</v>
      </c>
      <c r="G15" s="26" t="e">
        <f>NA()</f>
        <v>#N/A</v>
      </c>
      <c r="H15" s="26" t="e">
        <f>NA()</f>
        <v>#N/A</v>
      </c>
      <c r="I15" s="26" t="e">
        <f>IF($B15="",NA(),N(IF(Filter!$L$9="Woche",INDEX(KW!$X$6:$X$237,$B15),INDEX(Verlauf!$X$6:$X$1000,$B15)))-N(IF(Filter!$L$9="Woche",INDEX(KW!$D$6:$D$237,$B15),INDEX(Verlauf!$K$6:$K$1000,$B15))))</f>
        <v>#N/A</v>
      </c>
      <c r="J15" s="26" t="e">
        <f>IF($B15="",NA(),N(IF(Filter!$L$9="Woche",INDEX(KW!$Y$6:$Y$237,$B15),INDEX(Verlauf!$Y$6:$Y$1000,$B15)))-N(IF(Filter!$L$9="Woche",INDEX(KW!$E$6:$E$237,$B15),INDEX(Verlauf!$L$6:$L$1000,$B15))))</f>
        <v>#N/A</v>
      </c>
      <c r="K15" s="26" t="e">
        <f>IF($B15="",NA(),N(IF(Filter!$L$9="Woche",INDEX(KW!$Z$6:$Z$237,$B15),INDEX(Verlauf!$Z$6:$Z$1000,$B15)))-N(IF(Filter!$L$9="Woche",INDEX(KW!$F$6:$F$237,$B15),INDEX(Verlauf!$M$6:$M$1000,$B15))))</f>
        <v>#N/A</v>
      </c>
      <c r="L15" s="26" t="e">
        <f>NA()</f>
        <v>#N/A</v>
      </c>
      <c r="M15" s="26" t="e">
        <f>NA()</f>
        <v>#N/A</v>
      </c>
      <c r="N15" s="26" t="e">
        <f>IF($B15="",NA(),IF(SUM(I15:K15)&gt;=0,SUMIF(I15:K15,"&gt;0"),NA()))</f>
        <v>#N/A</v>
      </c>
      <c r="O15" s="26" t="e">
        <f>IF($B15="",NA(),IF(SUM(I15:K15)&lt;0,SUMIF(I15:K15,"&lt;0"),NA()))</f>
        <v>#N/A</v>
      </c>
      <c r="P15" s="26" t="str">
        <f>IF($B15="","",IF(SUM(I15:K15)=0,"±0",IF(SUM(I15:K15)&lt;0,"-","+")&amp;FIXED(ABS(SUM(I15:K15)),0,FALSE)))</f>
        <v/>
      </c>
      <c r="Q15" s="26" t="e">
        <f>NA()</f>
        <v>#N/A</v>
      </c>
      <c r="R15" s="26" t="e">
        <f>NA()</f>
        <v>#N/A</v>
      </c>
      <c r="S15" s="26" t="e">
        <f>NA()</f>
        <v>#N/A</v>
      </c>
      <c r="T15" s="26" t="e">
        <f>NA()</f>
        <v>#N/A</v>
      </c>
      <c r="U15" s="26" t="e">
        <f>NA()</f>
        <v>#N/A</v>
      </c>
      <c r="V15" s="26" t="e">
        <f>NA()</f>
        <v>#N/A</v>
      </c>
      <c r="W15" s="26" t="e">
        <f>IF($B15="",NA(),N(IF(Filter!$L$9="Woche",INDEX(KW!$AB$6:$AB$237,$B15),INDEX(Verlauf!$AA$6:$AA$1000,$B15)))-N(IF(Filter!$L$9="Woche",INDEX(KW!$H$6:$H$237,$B15),INDEX(Verlauf!$U$6:$U$1000,$B15))))</f>
        <v>#N/A</v>
      </c>
      <c r="X15" s="26" t="e">
        <f>IF($B15="",NA(),N(IF(Filter!$L$9="Woche",INDEX(KW!$AC$6:$AC$237,$B15),INDEX(Verlauf!$AB$6:$AB$1000,$B15)))-N(IF(Filter!$L$9="Woche",INDEX(KW!$I$6:$I$237,$B15),INDEX(Verlauf!$V$6:$V$1000,$B15))))</f>
        <v>#N/A</v>
      </c>
      <c r="Y15" s="26" t="e">
        <f>IF($B15="",NA(),N(IF(Filter!$L$9="Woche",INDEX(KW!$AD$6:$AD$237,$B15),INDEX(Verlauf!$AC$6:$AC$1000,$B15)))-N(IF(Filter!$L$9="Woche",INDEX(KW!$J$6:$J$237,$B15),INDEX(Verlauf!$W$6:$W$1000,$B15))))</f>
        <v>#N/A</v>
      </c>
      <c r="Z15" s="26" t="e">
        <f>NA()</f>
        <v>#N/A</v>
      </c>
      <c r="AA15" s="26" t="e">
        <f>NA()</f>
        <v>#N/A</v>
      </c>
      <c r="AB15" s="26" t="e">
        <f>IF($B15="",NA(),IF(SUM(W15:Y15)&gt;=0,SUMIF(W15:Y15,"&gt;0"),NA()))</f>
        <v>#N/A</v>
      </c>
      <c r="AC15" s="26" t="e">
        <f>IF($B15="",NA(),IF(SUM(W15:Y15)&lt;0,SUMIF(W15:Y15,"&lt;0"),NA()))</f>
        <v>#N/A</v>
      </c>
      <c r="AD15" s="26" t="str">
        <f>IF($B15="","",IF(SUM(W15:Y15)=0,"±0",IF(SUM(W15:Y15)&lt;0,"-","+")&amp;FIXED(ABS(SUM(W15:Y15)),0,FALSE)))</f>
        <v/>
      </c>
    </row>
    <row r="16" spans="1:32" x14ac:dyDescent="0.25">
      <c r="A16" s="7" t="str">
        <f>IF(B16="","",$A$5&amp;CHAR(10)&amp;"Eingänge")</f>
        <v/>
      </c>
      <c r="B16" s="26" t="str">
        <f>IF($B$5="","",$B$5)</f>
        <v/>
      </c>
      <c r="C16" s="26" t="e">
        <f>IF($B16="",NA(),N(IF(Filter!$L$9="Woche",INDEX(KW!$X$6:$X$237,$B16),INDEX(Verlauf!$X$6:$X$1000,$B16))))</f>
        <v>#N/A</v>
      </c>
      <c r="D16" s="26" t="e">
        <f>IF($B16="",NA(),N(IF(Filter!$L$9="Woche",INDEX(KW!$Y$6:$Y$237,$B16),INDEX(Verlauf!$Y$6:$Y$1000,$B16))))</f>
        <v>#N/A</v>
      </c>
      <c r="E16" s="26" t="e">
        <f>IF($B16="",NA(),N(IF(Filter!$L$9="Woche",INDEX(KW!$Z$6:$Z$237,$B16),INDEX(Verlauf!$Z$6:$Z$1000,$B16))))</f>
        <v>#N/A</v>
      </c>
      <c r="F16" s="26" t="e">
        <f>NA()</f>
        <v>#N/A</v>
      </c>
      <c r="G16" s="26" t="e">
        <f>NA()</f>
        <v>#N/A</v>
      </c>
      <c r="H16" s="26" t="e">
        <f>NA()</f>
        <v>#N/A</v>
      </c>
      <c r="I16" s="26" t="e">
        <f>NA()</f>
        <v>#N/A</v>
      </c>
      <c r="J16" s="26" t="e">
        <f>NA()</f>
        <v>#N/A</v>
      </c>
      <c r="K16" s="26" t="e">
        <f>NA()</f>
        <v>#N/A</v>
      </c>
      <c r="L16" s="26" t="e">
        <f>IF($B16="",NA(),SUM(C16:E16))</f>
        <v>#N/A</v>
      </c>
      <c r="M16" s="26" t="e">
        <f>NA()</f>
        <v>#N/A</v>
      </c>
      <c r="N16" s="26" t="e">
        <f>NA()</f>
        <v>#N/A</v>
      </c>
      <c r="O16" s="26" t="e">
        <f>NA()</f>
        <v>#N/A</v>
      </c>
      <c r="P16" s="26" t="str">
        <f>""</f>
        <v/>
      </c>
      <c r="Q16" s="26" t="e">
        <f>IF($B16="",NA(),N(IF(Filter!$L$9="Woche",INDEX(KW!$AB$6:$AB$237,$B16),INDEX(Verlauf!$AA$6:$AA$1000,$B16))))</f>
        <v>#N/A</v>
      </c>
      <c r="R16" s="26" t="e">
        <f>IF($B16="",NA(),N(IF(Filter!$L$9="Woche",INDEX(KW!$AC$6:$AC$237,$B16),INDEX(Verlauf!$AB$6:$AB$1000,$B16))))</f>
        <v>#N/A</v>
      </c>
      <c r="S16" s="26" t="e">
        <f>IF($B16="",NA(),N(IF(Filter!$L$9="Woche",INDEX(KW!$AD$6:$AD$237,$B16),INDEX(Verlauf!$AC$6:$AC$1000,$B16))))</f>
        <v>#N/A</v>
      </c>
      <c r="T16" s="26" t="e">
        <f>NA()</f>
        <v>#N/A</v>
      </c>
      <c r="U16" s="26" t="e">
        <f>NA()</f>
        <v>#N/A</v>
      </c>
      <c r="V16" s="26" t="e">
        <f>NA()</f>
        <v>#N/A</v>
      </c>
      <c r="W16" s="26" t="e">
        <f>NA()</f>
        <v>#N/A</v>
      </c>
      <c r="X16" s="26" t="e">
        <f>NA()</f>
        <v>#N/A</v>
      </c>
      <c r="Y16" s="26" t="e">
        <f>NA()</f>
        <v>#N/A</v>
      </c>
      <c r="Z16" s="26" t="e">
        <f>IF($B16="",NA(),SUM(Q16:S16))</f>
        <v>#N/A</v>
      </c>
      <c r="AA16" s="26" t="e">
        <f>NA()</f>
        <v>#N/A</v>
      </c>
      <c r="AB16" s="26" t="e">
        <f>NA()</f>
        <v>#N/A</v>
      </c>
      <c r="AC16" s="26" t="e">
        <f>NA()</f>
        <v>#N/A</v>
      </c>
      <c r="AD16" s="26" t="str">
        <f>""</f>
        <v/>
      </c>
    </row>
    <row r="17" spans="1:30" x14ac:dyDescent="0.25">
      <c r="A17" s="7" t="str">
        <f>IF(B17="","",$A$5&amp;CHAR(10)&amp;"Abgänge")</f>
        <v/>
      </c>
      <c r="B17" s="26" t="str">
        <f>IF($B$5="","",$B$5)</f>
        <v/>
      </c>
      <c r="C17" s="26" t="e">
        <f>NA()</f>
        <v>#N/A</v>
      </c>
      <c r="D17" s="26" t="e">
        <f>NA()</f>
        <v>#N/A</v>
      </c>
      <c r="E17" s="26" t="e">
        <f>NA()</f>
        <v>#N/A</v>
      </c>
      <c r="F17" s="26" t="e">
        <f>IF($B17="",NA(),-N(IF(Filter!$L$9="Woche",INDEX(KW!$D$6:$D$237,$B17),INDEX(Verlauf!$K$6:$K$1000,$B17))))</f>
        <v>#N/A</v>
      </c>
      <c r="G17" s="26" t="e">
        <f>IF($B17="",NA(),-N(IF(Filter!$L$9="Woche",INDEX(KW!$E$6:$E$237,$B17),INDEX(Verlauf!$L$6:$L$1000,$B17))))</f>
        <v>#N/A</v>
      </c>
      <c r="H17" s="26" t="e">
        <f>IF($B17="",NA(),-N(IF(Filter!$L$9="Woche",INDEX(KW!$F$6:$F$237,$B17),INDEX(Verlauf!$M$6:$M$1000,$B17))))</f>
        <v>#N/A</v>
      </c>
      <c r="I17" s="26" t="e">
        <f>NA()</f>
        <v>#N/A</v>
      </c>
      <c r="J17" s="26" t="e">
        <f>NA()</f>
        <v>#N/A</v>
      </c>
      <c r="K17" s="26" t="e">
        <f>NA()</f>
        <v>#N/A</v>
      </c>
      <c r="L17" s="26" t="e">
        <f>NA()</f>
        <v>#N/A</v>
      </c>
      <c r="M17" s="26" t="e">
        <f>IF($B17="",NA(),SUM(F17:H17))</f>
        <v>#N/A</v>
      </c>
      <c r="N17" s="26" t="e">
        <f>NA()</f>
        <v>#N/A</v>
      </c>
      <c r="O17" s="26" t="e">
        <f>NA()</f>
        <v>#N/A</v>
      </c>
      <c r="P17" s="26" t="str">
        <f>""</f>
        <v/>
      </c>
      <c r="Q17" s="26" t="e">
        <f>NA()</f>
        <v>#N/A</v>
      </c>
      <c r="R17" s="26" t="e">
        <f>NA()</f>
        <v>#N/A</v>
      </c>
      <c r="S17" s="26" t="e">
        <f>NA()</f>
        <v>#N/A</v>
      </c>
      <c r="T17" s="26" t="e">
        <f>IF($B17="",NA(),-N(IF(Filter!$L$9="Woche",INDEX(KW!$H$6:$H$237,$B17),INDEX(Verlauf!$U$6:$U$1000,$B17))))</f>
        <v>#N/A</v>
      </c>
      <c r="U17" s="26" t="e">
        <f>IF($B17="",NA(),-N(IF(Filter!$L$9="Woche",INDEX(KW!$I$6:$I$237,$B17),INDEX(Verlauf!$V$6:$V$1000,$B17))))</f>
        <v>#N/A</v>
      </c>
      <c r="V17" s="26" t="e">
        <f>IF($B17="",NA(),-N(IF(Filter!$L$9="Woche",INDEX(KW!$J$6:$J$237,$B17),INDEX(Verlauf!$W$6:$W$1000,$B17))))</f>
        <v>#N/A</v>
      </c>
      <c r="W17" s="26" t="e">
        <f>NA()</f>
        <v>#N/A</v>
      </c>
      <c r="X17" s="26" t="e">
        <f>NA()</f>
        <v>#N/A</v>
      </c>
      <c r="Y17" s="26" t="e">
        <f>NA()</f>
        <v>#N/A</v>
      </c>
      <c r="Z17" s="26" t="e">
        <f>NA()</f>
        <v>#N/A</v>
      </c>
      <c r="AA17" s="26" t="e">
        <f>IF($B17="",NA(),SUM(T17:V17))</f>
        <v>#N/A</v>
      </c>
      <c r="AB17" s="26" t="e">
        <f>NA()</f>
        <v>#N/A</v>
      </c>
      <c r="AC17" s="26" t="e">
        <f>NA()</f>
        <v>#N/A</v>
      </c>
      <c r="AD17" s="26" t="str">
        <f>""</f>
        <v/>
      </c>
    </row>
    <row r="18" spans="1:30" x14ac:dyDescent="0.25">
      <c r="A18" s="7" t="str">
        <f>IF(B18="","",$A$5&amp;CHAR(10)&amp;"Delta")</f>
        <v/>
      </c>
      <c r="B18" s="26" t="str">
        <f>IF($B$5="","",$B$5)</f>
        <v/>
      </c>
      <c r="C18" s="26" t="e">
        <f>NA()</f>
        <v>#N/A</v>
      </c>
      <c r="D18" s="26" t="e">
        <f>NA()</f>
        <v>#N/A</v>
      </c>
      <c r="E18" s="26" t="e">
        <f>NA()</f>
        <v>#N/A</v>
      </c>
      <c r="F18" s="26" t="e">
        <f>NA()</f>
        <v>#N/A</v>
      </c>
      <c r="G18" s="26" t="e">
        <f>NA()</f>
        <v>#N/A</v>
      </c>
      <c r="H18" s="26" t="e">
        <f>NA()</f>
        <v>#N/A</v>
      </c>
      <c r="I18" s="26" t="e">
        <f>IF($B18="",NA(),N(IF(Filter!$L$9="Woche",INDEX(KW!$X$6:$X$237,$B18),INDEX(Verlauf!$X$6:$X$1000,$B18)))-N(IF(Filter!$L$9="Woche",INDEX(KW!$D$6:$D$237,$B18),INDEX(Verlauf!$K$6:$K$1000,$B18))))</f>
        <v>#N/A</v>
      </c>
      <c r="J18" s="26" t="e">
        <f>IF($B18="",NA(),N(IF(Filter!$L$9="Woche",INDEX(KW!$Y$6:$Y$237,$B18),INDEX(Verlauf!$Y$6:$Y$1000,$B18)))-N(IF(Filter!$L$9="Woche",INDEX(KW!$E$6:$E$237,$B18),INDEX(Verlauf!$L$6:$L$1000,$B18))))</f>
        <v>#N/A</v>
      </c>
      <c r="K18" s="26" t="e">
        <f>IF($B18="",NA(),N(IF(Filter!$L$9="Woche",INDEX(KW!$Z$6:$Z$237,$B18),INDEX(Verlauf!$Z$6:$Z$1000,$B18)))-N(IF(Filter!$L$9="Woche",INDEX(KW!$F$6:$F$237,$B18),INDEX(Verlauf!$M$6:$M$1000,$B18))))</f>
        <v>#N/A</v>
      </c>
      <c r="L18" s="26" t="e">
        <f>NA()</f>
        <v>#N/A</v>
      </c>
      <c r="M18" s="26" t="e">
        <f>NA()</f>
        <v>#N/A</v>
      </c>
      <c r="N18" s="26" t="e">
        <f>IF($B18="",NA(),IF(SUM(I18:K18)&gt;=0,SUMIF(I18:K18,"&gt;0"),NA()))</f>
        <v>#N/A</v>
      </c>
      <c r="O18" s="26" t="e">
        <f>IF($B18="",NA(),IF(SUM(I18:K18)&lt;0,SUMIF(I18:K18,"&lt;0"),NA()))</f>
        <v>#N/A</v>
      </c>
      <c r="P18" s="26" t="str">
        <f>IF($B18="","",IF(SUM(I18:K18)=0,"±0",IF(SUM(I18:K18)&lt;0,"-","+")&amp;FIXED(ABS(SUM(I18:K18)),0,FALSE)))</f>
        <v/>
      </c>
      <c r="Q18" s="26" t="e">
        <f>NA()</f>
        <v>#N/A</v>
      </c>
      <c r="R18" s="26" t="e">
        <f>NA()</f>
        <v>#N/A</v>
      </c>
      <c r="S18" s="26" t="e">
        <f>NA()</f>
        <v>#N/A</v>
      </c>
      <c r="T18" s="26" t="e">
        <f>NA()</f>
        <v>#N/A</v>
      </c>
      <c r="U18" s="26" t="e">
        <f>NA()</f>
        <v>#N/A</v>
      </c>
      <c r="V18" s="26" t="e">
        <f>NA()</f>
        <v>#N/A</v>
      </c>
      <c r="W18" s="26" t="e">
        <f>IF($B18="",NA(),N(IF(Filter!$L$9="Woche",INDEX(KW!$AB$6:$AB$237,$B18),INDEX(Verlauf!$AA$6:$AA$1000,$B18)))-N(IF(Filter!$L$9="Woche",INDEX(KW!$H$6:$H$237,$B18),INDEX(Verlauf!$U$6:$U$1000,$B18))))</f>
        <v>#N/A</v>
      </c>
      <c r="X18" s="26" t="e">
        <f>IF($B18="",NA(),N(IF(Filter!$L$9="Woche",INDEX(KW!$AC$6:$AC$237,$B18),INDEX(Verlauf!$AB$6:$AB$1000,$B18)))-N(IF(Filter!$L$9="Woche",INDEX(KW!$I$6:$I$237,$B18),INDEX(Verlauf!$V$6:$V$1000,$B18))))</f>
        <v>#N/A</v>
      </c>
      <c r="Y18" s="26" t="e">
        <f>IF($B18="",NA(),N(IF(Filter!$L$9="Woche",INDEX(KW!$AD$6:$AD$237,$B18),INDEX(Verlauf!$AC$6:$AC$1000,$B18)))-N(IF(Filter!$L$9="Woche",INDEX(KW!$J$6:$J$237,$B18),INDEX(Verlauf!$W$6:$W$1000,$B18))))</f>
        <v>#N/A</v>
      </c>
      <c r="Z18" s="26" t="e">
        <f>NA()</f>
        <v>#N/A</v>
      </c>
      <c r="AA18" s="26" t="e">
        <f>NA()</f>
        <v>#N/A</v>
      </c>
      <c r="AB18" s="26" t="e">
        <f>IF($B18="",NA(),IF(SUM(W18:Y18)&gt;=0,SUMIF(W18:Y18,"&gt;0"),NA()))</f>
        <v>#N/A</v>
      </c>
      <c r="AC18" s="26" t="e">
        <f>IF($B18="",NA(),IF(SUM(W18:Y18)&lt;0,SUMIF(W18:Y18,"&lt;0"),NA()))</f>
        <v>#N/A</v>
      </c>
      <c r="AD18" s="26" t="str">
        <f>IF($B18="","",IF(SUM(W18:Y18)=0,"±0",IF(SUM(W18:Y18)&lt;0,"-","+")&amp;FIXED(ABS(SUM(W18:Y18)),0,FALSE)))</f>
        <v/>
      </c>
    </row>
    <row r="19" spans="1:30" x14ac:dyDescent="0.25">
      <c r="A19" s="7" t="str">
        <f>IF(B19="","",$A$6&amp;CHAR(10)&amp;"Eingänge")</f>
        <v/>
      </c>
      <c r="B19" s="26" t="str">
        <f>IF($B$6="","",$B$6)</f>
        <v/>
      </c>
      <c r="C19" s="26" t="e">
        <f>IF($B19="",NA(),N(IF(Filter!$L$9="Woche",INDEX(KW!$X$6:$X$237,$B19),INDEX(Verlauf!$X$6:$X$1000,$B19))))</f>
        <v>#N/A</v>
      </c>
      <c r="D19" s="26" t="e">
        <f>IF($B19="",NA(),N(IF(Filter!$L$9="Woche",INDEX(KW!$Y$6:$Y$237,$B19),INDEX(Verlauf!$Y$6:$Y$1000,$B19))))</f>
        <v>#N/A</v>
      </c>
      <c r="E19" s="26" t="e">
        <f>IF($B19="",NA(),N(IF(Filter!$L$9="Woche",INDEX(KW!$Z$6:$Z$237,$B19),INDEX(Verlauf!$Z$6:$Z$1000,$B19))))</f>
        <v>#N/A</v>
      </c>
      <c r="F19" s="26" t="e">
        <f>NA()</f>
        <v>#N/A</v>
      </c>
      <c r="G19" s="26" t="e">
        <f>NA()</f>
        <v>#N/A</v>
      </c>
      <c r="H19" s="26" t="e">
        <f>NA()</f>
        <v>#N/A</v>
      </c>
      <c r="I19" s="26" t="e">
        <f>NA()</f>
        <v>#N/A</v>
      </c>
      <c r="J19" s="26" t="e">
        <f>NA()</f>
        <v>#N/A</v>
      </c>
      <c r="K19" s="26" t="e">
        <f>NA()</f>
        <v>#N/A</v>
      </c>
      <c r="L19" s="26" t="e">
        <f>IF($B19="",NA(),SUM(C19:E19))</f>
        <v>#N/A</v>
      </c>
      <c r="M19" s="26" t="e">
        <f>NA()</f>
        <v>#N/A</v>
      </c>
      <c r="N19" s="26" t="e">
        <f>NA()</f>
        <v>#N/A</v>
      </c>
      <c r="O19" s="26" t="e">
        <f>NA()</f>
        <v>#N/A</v>
      </c>
      <c r="P19" s="26" t="str">
        <f>""</f>
        <v/>
      </c>
      <c r="Q19" s="26" t="e">
        <f>IF($B19="",NA(),N(IF(Filter!$L$9="Woche",INDEX(KW!$AB$6:$AB$237,$B19),INDEX(Verlauf!$AA$6:$AA$1000,$B19))))</f>
        <v>#N/A</v>
      </c>
      <c r="R19" s="26" t="e">
        <f>IF($B19="",NA(),N(IF(Filter!$L$9="Woche",INDEX(KW!$AC$6:$AC$237,$B19),INDEX(Verlauf!$AB$6:$AB$1000,$B19))))</f>
        <v>#N/A</v>
      </c>
      <c r="S19" s="26" t="e">
        <f>IF($B19="",NA(),N(IF(Filter!$L$9="Woche",INDEX(KW!$AD$6:$AD$237,$B19),INDEX(Verlauf!$AC$6:$AC$1000,$B19))))</f>
        <v>#N/A</v>
      </c>
      <c r="T19" s="26" t="e">
        <f>NA()</f>
        <v>#N/A</v>
      </c>
      <c r="U19" s="26" t="e">
        <f>NA()</f>
        <v>#N/A</v>
      </c>
      <c r="V19" s="26" t="e">
        <f>NA()</f>
        <v>#N/A</v>
      </c>
      <c r="W19" s="26" t="e">
        <f>NA()</f>
        <v>#N/A</v>
      </c>
      <c r="X19" s="26" t="e">
        <f>NA()</f>
        <v>#N/A</v>
      </c>
      <c r="Y19" s="26" t="e">
        <f>NA()</f>
        <v>#N/A</v>
      </c>
      <c r="Z19" s="26" t="e">
        <f>IF($B19="",NA(),SUM(Q19:S19))</f>
        <v>#N/A</v>
      </c>
      <c r="AA19" s="26" t="e">
        <f>NA()</f>
        <v>#N/A</v>
      </c>
      <c r="AB19" s="26" t="e">
        <f>NA()</f>
        <v>#N/A</v>
      </c>
      <c r="AC19" s="26" t="e">
        <f>NA()</f>
        <v>#N/A</v>
      </c>
      <c r="AD19" s="26" t="str">
        <f>""</f>
        <v/>
      </c>
    </row>
    <row r="20" spans="1:30" x14ac:dyDescent="0.25">
      <c r="A20" s="7" t="str">
        <f>IF(B20="","",$A$6&amp;CHAR(10)&amp;"Abgänge")</f>
        <v/>
      </c>
      <c r="B20" s="26" t="str">
        <f>IF($B$6="","",$B$6)</f>
        <v/>
      </c>
      <c r="C20" s="26" t="e">
        <f>NA()</f>
        <v>#N/A</v>
      </c>
      <c r="D20" s="26" t="e">
        <f>NA()</f>
        <v>#N/A</v>
      </c>
      <c r="E20" s="26" t="e">
        <f>NA()</f>
        <v>#N/A</v>
      </c>
      <c r="F20" s="26" t="e">
        <f>IF($B20="",NA(),-N(IF(Filter!$L$9="Woche",INDEX(KW!$D$6:$D$237,$B20),INDEX(Verlauf!$K$6:$K$1000,$B20))))</f>
        <v>#N/A</v>
      </c>
      <c r="G20" s="26" t="e">
        <f>IF($B20="",NA(),-N(IF(Filter!$L$9="Woche",INDEX(KW!$E$6:$E$237,$B20),INDEX(Verlauf!$L$6:$L$1000,$B20))))</f>
        <v>#N/A</v>
      </c>
      <c r="H20" s="26" t="e">
        <f>IF($B20="",NA(),-N(IF(Filter!$L$9="Woche",INDEX(KW!$F$6:$F$237,$B20),INDEX(Verlauf!$M$6:$M$1000,$B20))))</f>
        <v>#N/A</v>
      </c>
      <c r="I20" s="26" t="e">
        <f>NA()</f>
        <v>#N/A</v>
      </c>
      <c r="J20" s="26" t="e">
        <f>NA()</f>
        <v>#N/A</v>
      </c>
      <c r="K20" s="26" t="e">
        <f>NA()</f>
        <v>#N/A</v>
      </c>
      <c r="L20" s="26" t="e">
        <f>NA()</f>
        <v>#N/A</v>
      </c>
      <c r="M20" s="26" t="e">
        <f>IF($B20="",NA(),SUM(F20:H20))</f>
        <v>#N/A</v>
      </c>
      <c r="N20" s="26" t="e">
        <f>NA()</f>
        <v>#N/A</v>
      </c>
      <c r="O20" s="26" t="e">
        <f>NA()</f>
        <v>#N/A</v>
      </c>
      <c r="P20" s="26" t="str">
        <f>""</f>
        <v/>
      </c>
      <c r="Q20" s="26" t="e">
        <f>NA()</f>
        <v>#N/A</v>
      </c>
      <c r="R20" s="26" t="e">
        <f>NA()</f>
        <v>#N/A</v>
      </c>
      <c r="S20" s="26" t="e">
        <f>NA()</f>
        <v>#N/A</v>
      </c>
      <c r="T20" s="26" t="e">
        <f>IF($B20="",NA(),-N(IF(Filter!$L$9="Woche",INDEX(KW!$H$6:$H$237,$B20),INDEX(Verlauf!$U$6:$U$1000,$B20))))</f>
        <v>#N/A</v>
      </c>
      <c r="U20" s="26" t="e">
        <f>IF($B20="",NA(),-N(IF(Filter!$L$9="Woche",INDEX(KW!$I$6:$I$237,$B20),INDEX(Verlauf!$V$6:$V$1000,$B20))))</f>
        <v>#N/A</v>
      </c>
      <c r="V20" s="26" t="e">
        <f>IF($B20="",NA(),-N(IF(Filter!$L$9="Woche",INDEX(KW!$J$6:$J$237,$B20),INDEX(Verlauf!$W$6:$W$1000,$B20))))</f>
        <v>#N/A</v>
      </c>
      <c r="W20" s="26" t="e">
        <f>NA()</f>
        <v>#N/A</v>
      </c>
      <c r="X20" s="26" t="e">
        <f>NA()</f>
        <v>#N/A</v>
      </c>
      <c r="Y20" s="26" t="e">
        <f>NA()</f>
        <v>#N/A</v>
      </c>
      <c r="Z20" s="26" t="e">
        <f>NA()</f>
        <v>#N/A</v>
      </c>
      <c r="AA20" s="26" t="e">
        <f>IF($B20="",NA(),SUM(T20:V20))</f>
        <v>#N/A</v>
      </c>
      <c r="AB20" s="26" t="e">
        <f>NA()</f>
        <v>#N/A</v>
      </c>
      <c r="AC20" s="26" t="e">
        <f>NA()</f>
        <v>#N/A</v>
      </c>
      <c r="AD20" s="26" t="str">
        <f>""</f>
        <v/>
      </c>
    </row>
    <row r="21" spans="1:30" x14ac:dyDescent="0.25">
      <c r="A21" s="7" t="str">
        <f>IF(B21="","",$A$6&amp;CHAR(10)&amp;"Delta")</f>
        <v/>
      </c>
      <c r="B21" s="26" t="str">
        <f>IF($B$6="","",$B$6)</f>
        <v/>
      </c>
      <c r="C21" s="26" t="e">
        <f>NA()</f>
        <v>#N/A</v>
      </c>
      <c r="D21" s="26" t="e">
        <f>NA()</f>
        <v>#N/A</v>
      </c>
      <c r="E21" s="26" t="e">
        <f>NA()</f>
        <v>#N/A</v>
      </c>
      <c r="F21" s="26" t="e">
        <f>NA()</f>
        <v>#N/A</v>
      </c>
      <c r="G21" s="26" t="e">
        <f>NA()</f>
        <v>#N/A</v>
      </c>
      <c r="H21" s="26" t="e">
        <f>NA()</f>
        <v>#N/A</v>
      </c>
      <c r="I21" s="26" t="e">
        <f>IF($B21="",NA(),N(IF(Filter!$L$9="Woche",INDEX(KW!$X$6:$X$237,$B21),INDEX(Verlauf!$X$6:$X$1000,$B21)))-N(IF(Filter!$L$9="Woche",INDEX(KW!$D$6:$D$237,$B21),INDEX(Verlauf!$K$6:$K$1000,$B21))))</f>
        <v>#N/A</v>
      </c>
      <c r="J21" s="26" t="e">
        <f>IF($B21="",NA(),N(IF(Filter!$L$9="Woche",INDEX(KW!$Y$6:$Y$237,$B21),INDEX(Verlauf!$Y$6:$Y$1000,$B21)))-N(IF(Filter!$L$9="Woche",INDEX(KW!$E$6:$E$237,$B21),INDEX(Verlauf!$L$6:$L$1000,$B21))))</f>
        <v>#N/A</v>
      </c>
      <c r="K21" s="26" t="e">
        <f>IF($B21="",NA(),N(IF(Filter!$L$9="Woche",INDEX(KW!$Z$6:$Z$237,$B21),INDEX(Verlauf!$Z$6:$Z$1000,$B21)))-N(IF(Filter!$L$9="Woche",INDEX(KW!$F$6:$F$237,$B21),INDEX(Verlauf!$M$6:$M$1000,$B21))))</f>
        <v>#N/A</v>
      </c>
      <c r="L21" s="26" t="e">
        <f>NA()</f>
        <v>#N/A</v>
      </c>
      <c r="M21" s="26" t="e">
        <f>NA()</f>
        <v>#N/A</v>
      </c>
      <c r="N21" s="26" t="e">
        <f>IF($B21="",NA(),IF(SUM(I21:K21)&gt;=0,SUMIF(I21:K21,"&gt;0"),NA()))</f>
        <v>#N/A</v>
      </c>
      <c r="O21" s="26" t="e">
        <f>IF($B21="",NA(),IF(SUM(I21:K21)&lt;0,SUMIF(I21:K21,"&lt;0"),NA()))</f>
        <v>#N/A</v>
      </c>
      <c r="P21" s="26" t="str">
        <f>IF($B21="","",IF(SUM(I21:K21)=0,"±0",IF(SUM(I21:K21)&lt;0,"-","+")&amp;FIXED(ABS(SUM(I21:K21)),0,FALSE)))</f>
        <v/>
      </c>
      <c r="Q21" s="26" t="e">
        <f>NA()</f>
        <v>#N/A</v>
      </c>
      <c r="R21" s="26" t="e">
        <f>NA()</f>
        <v>#N/A</v>
      </c>
      <c r="S21" s="26" t="e">
        <f>NA()</f>
        <v>#N/A</v>
      </c>
      <c r="T21" s="26" t="e">
        <f>NA()</f>
        <v>#N/A</v>
      </c>
      <c r="U21" s="26" t="e">
        <f>NA()</f>
        <v>#N/A</v>
      </c>
      <c r="V21" s="26" t="e">
        <f>NA()</f>
        <v>#N/A</v>
      </c>
      <c r="W21" s="26" t="e">
        <f>IF($B21="",NA(),N(IF(Filter!$L$9="Woche",INDEX(KW!$AB$6:$AB$237,$B21),INDEX(Verlauf!$AA$6:$AA$1000,$B21)))-N(IF(Filter!$L$9="Woche",INDEX(KW!$H$6:$H$237,$B21),INDEX(Verlauf!$U$6:$U$1000,$B21))))</f>
        <v>#N/A</v>
      </c>
      <c r="X21" s="26" t="e">
        <f>IF($B21="",NA(),N(IF(Filter!$L$9="Woche",INDEX(KW!$AC$6:$AC$237,$B21),INDEX(Verlauf!$AB$6:$AB$1000,$B21)))-N(IF(Filter!$L$9="Woche",INDEX(KW!$I$6:$I$237,$B21),INDEX(Verlauf!$V$6:$V$1000,$B21))))</f>
        <v>#N/A</v>
      </c>
      <c r="Y21" s="26" t="e">
        <f>IF($B21="",NA(),N(IF(Filter!$L$9="Woche",INDEX(KW!$AD$6:$AD$237,$B21),INDEX(Verlauf!$AC$6:$AC$1000,$B21)))-N(IF(Filter!$L$9="Woche",INDEX(KW!$J$6:$J$237,$B21),INDEX(Verlauf!$W$6:$W$1000,$B21))))</f>
        <v>#N/A</v>
      </c>
      <c r="Z21" s="26" t="e">
        <f>NA()</f>
        <v>#N/A</v>
      </c>
      <c r="AA21" s="26" t="e">
        <f>NA()</f>
        <v>#N/A</v>
      </c>
      <c r="AB21" s="26" t="e">
        <f>IF($B21="",NA(),IF(SUM(W21:Y21)&gt;=0,SUMIF(W21:Y21,"&gt;0"),NA()))</f>
        <v>#N/A</v>
      </c>
      <c r="AC21" s="26" t="e">
        <f>IF($B21="",NA(),IF(SUM(W21:Y21)&lt;0,SUMIF(W21:Y21,"&lt;0"),NA()))</f>
        <v>#N/A</v>
      </c>
      <c r="AD21" s="26" t="str">
        <f>IF($B21="","",IF(SUM(W21:Y21)=0,"±0",IF(SUM(W21:Y21)&lt;0,"-","+")&amp;FIXED(ABS(SUM(W21:Y21)),0,FALSE)))</f>
        <v/>
      </c>
    </row>
    <row r="22" spans="1:30" x14ac:dyDescent="0.25">
      <c r="A22" s="7" t="str">
        <f>IF(B22="","",$A$7&amp;CHAR(10)&amp;"Eingänge")</f>
        <v/>
      </c>
      <c r="B22" s="26" t="str">
        <f>IF($B$7="","",$B$7)</f>
        <v/>
      </c>
      <c r="C22" s="26" t="e">
        <f>IF($B22="",NA(),N(IF(Filter!$L$9="Woche",INDEX(KW!$X$6:$X$237,$B22),INDEX(Verlauf!$X$6:$X$1000,$B22))))</f>
        <v>#N/A</v>
      </c>
      <c r="D22" s="26" t="e">
        <f>IF($B22="",NA(),N(IF(Filter!$L$9="Woche",INDEX(KW!$Y$6:$Y$237,$B22),INDEX(Verlauf!$Y$6:$Y$1000,$B22))))</f>
        <v>#N/A</v>
      </c>
      <c r="E22" s="26" t="e">
        <f>IF($B22="",NA(),N(IF(Filter!$L$9="Woche",INDEX(KW!$Z$6:$Z$237,$B22),INDEX(Verlauf!$Z$6:$Z$1000,$B22))))</f>
        <v>#N/A</v>
      </c>
      <c r="F22" s="26" t="e">
        <f>NA()</f>
        <v>#N/A</v>
      </c>
      <c r="G22" s="26" t="e">
        <f>NA()</f>
        <v>#N/A</v>
      </c>
      <c r="H22" s="26" t="e">
        <f>NA()</f>
        <v>#N/A</v>
      </c>
      <c r="I22" s="26" t="e">
        <f>NA()</f>
        <v>#N/A</v>
      </c>
      <c r="J22" s="26" t="e">
        <f>NA()</f>
        <v>#N/A</v>
      </c>
      <c r="K22" s="26" t="e">
        <f>NA()</f>
        <v>#N/A</v>
      </c>
      <c r="L22" s="26" t="e">
        <f>IF($B22="",NA(),SUM(C22:E22))</f>
        <v>#N/A</v>
      </c>
      <c r="M22" s="26" t="e">
        <f>NA()</f>
        <v>#N/A</v>
      </c>
      <c r="N22" s="26" t="e">
        <f>NA()</f>
        <v>#N/A</v>
      </c>
      <c r="O22" s="26" t="e">
        <f>NA()</f>
        <v>#N/A</v>
      </c>
      <c r="P22" s="26" t="str">
        <f>""</f>
        <v/>
      </c>
      <c r="Q22" s="26" t="e">
        <f>IF($B22="",NA(),N(IF(Filter!$L$9="Woche",INDEX(KW!$AB$6:$AB$237,$B22),INDEX(Verlauf!$AA$6:$AA$1000,$B22))))</f>
        <v>#N/A</v>
      </c>
      <c r="R22" s="26" t="e">
        <f>IF($B22="",NA(),N(IF(Filter!$L$9="Woche",INDEX(KW!$AC$6:$AC$237,$B22),INDEX(Verlauf!$AB$6:$AB$1000,$B22))))</f>
        <v>#N/A</v>
      </c>
      <c r="S22" s="26" t="e">
        <f>IF($B22="",NA(),N(IF(Filter!$L$9="Woche",INDEX(KW!$AD$6:$AD$237,$B22),INDEX(Verlauf!$AC$6:$AC$1000,$B22))))</f>
        <v>#N/A</v>
      </c>
      <c r="T22" s="26" t="e">
        <f>NA()</f>
        <v>#N/A</v>
      </c>
      <c r="U22" s="26" t="e">
        <f>NA()</f>
        <v>#N/A</v>
      </c>
      <c r="V22" s="26" t="e">
        <f>NA()</f>
        <v>#N/A</v>
      </c>
      <c r="W22" s="26" t="e">
        <f>NA()</f>
        <v>#N/A</v>
      </c>
      <c r="X22" s="26" t="e">
        <f>NA()</f>
        <v>#N/A</v>
      </c>
      <c r="Y22" s="26" t="e">
        <f>NA()</f>
        <v>#N/A</v>
      </c>
      <c r="Z22" s="26" t="e">
        <f>IF($B22="",NA(),SUM(Q22:S22))</f>
        <v>#N/A</v>
      </c>
      <c r="AA22" s="26" t="e">
        <f>NA()</f>
        <v>#N/A</v>
      </c>
      <c r="AB22" s="26" t="e">
        <f>NA()</f>
        <v>#N/A</v>
      </c>
      <c r="AC22" s="26" t="e">
        <f>NA()</f>
        <v>#N/A</v>
      </c>
      <c r="AD22" s="26" t="str">
        <f>""</f>
        <v/>
      </c>
    </row>
    <row r="23" spans="1:30" x14ac:dyDescent="0.25">
      <c r="A23" s="7" t="str">
        <f>IF(B23="","",$A$7&amp;CHAR(10)&amp;"Abgänge")</f>
        <v/>
      </c>
      <c r="B23" s="26" t="str">
        <f>IF($B$7="","",$B$7)</f>
        <v/>
      </c>
      <c r="C23" s="26" t="e">
        <f>NA()</f>
        <v>#N/A</v>
      </c>
      <c r="D23" s="26" t="e">
        <f>NA()</f>
        <v>#N/A</v>
      </c>
      <c r="E23" s="26" t="e">
        <f>NA()</f>
        <v>#N/A</v>
      </c>
      <c r="F23" s="26" t="e">
        <f>IF($B23="",NA(),-N(IF(Filter!$L$9="Woche",INDEX(KW!$D$6:$D$237,$B23),INDEX(Verlauf!$K$6:$K$1000,$B23))))</f>
        <v>#N/A</v>
      </c>
      <c r="G23" s="26" t="e">
        <f>IF($B23="",NA(),-N(IF(Filter!$L$9="Woche",INDEX(KW!$E$6:$E$237,$B23),INDEX(Verlauf!$L$6:$L$1000,$B23))))</f>
        <v>#N/A</v>
      </c>
      <c r="H23" s="26" t="e">
        <f>IF($B23="",NA(),-N(IF(Filter!$L$9="Woche",INDEX(KW!$F$6:$F$237,$B23),INDEX(Verlauf!$M$6:$M$1000,$B23))))</f>
        <v>#N/A</v>
      </c>
      <c r="I23" s="26" t="e">
        <f>NA()</f>
        <v>#N/A</v>
      </c>
      <c r="J23" s="26" t="e">
        <f>NA()</f>
        <v>#N/A</v>
      </c>
      <c r="K23" s="26" t="e">
        <f>NA()</f>
        <v>#N/A</v>
      </c>
      <c r="L23" s="26" t="e">
        <f>NA()</f>
        <v>#N/A</v>
      </c>
      <c r="M23" s="26" t="e">
        <f>IF($B23="",NA(),SUM(F23:H23))</f>
        <v>#N/A</v>
      </c>
      <c r="N23" s="26" t="e">
        <f>NA()</f>
        <v>#N/A</v>
      </c>
      <c r="O23" s="26" t="e">
        <f>NA()</f>
        <v>#N/A</v>
      </c>
      <c r="P23" s="26" t="str">
        <f>""</f>
        <v/>
      </c>
      <c r="Q23" s="26" t="e">
        <f>NA()</f>
        <v>#N/A</v>
      </c>
      <c r="R23" s="26" t="e">
        <f>NA()</f>
        <v>#N/A</v>
      </c>
      <c r="S23" s="26" t="e">
        <f>NA()</f>
        <v>#N/A</v>
      </c>
      <c r="T23" s="26" t="e">
        <f>IF($B23="",NA(),-N(IF(Filter!$L$9="Woche",INDEX(KW!$H$6:$H$237,$B23),INDEX(Verlauf!$U$6:$U$1000,$B23))))</f>
        <v>#N/A</v>
      </c>
      <c r="U23" s="26" t="e">
        <f>IF($B23="",NA(),-N(IF(Filter!$L$9="Woche",INDEX(KW!$I$6:$I$237,$B23),INDEX(Verlauf!$V$6:$V$1000,$B23))))</f>
        <v>#N/A</v>
      </c>
      <c r="V23" s="26" t="e">
        <f>IF($B23="",NA(),-N(IF(Filter!$L$9="Woche",INDEX(KW!$J$6:$J$237,$B23),INDEX(Verlauf!$W$6:$W$1000,$B23))))</f>
        <v>#N/A</v>
      </c>
      <c r="W23" s="26" t="e">
        <f>NA()</f>
        <v>#N/A</v>
      </c>
      <c r="X23" s="26" t="e">
        <f>NA()</f>
        <v>#N/A</v>
      </c>
      <c r="Y23" s="26" t="e">
        <f>NA()</f>
        <v>#N/A</v>
      </c>
      <c r="Z23" s="26" t="e">
        <f>NA()</f>
        <v>#N/A</v>
      </c>
      <c r="AA23" s="26" t="e">
        <f>IF($B23="",NA(),SUM(T23:V23))</f>
        <v>#N/A</v>
      </c>
      <c r="AB23" s="26" t="e">
        <f>NA()</f>
        <v>#N/A</v>
      </c>
      <c r="AC23" s="26" t="e">
        <f>NA()</f>
        <v>#N/A</v>
      </c>
      <c r="AD23" s="26" t="str">
        <f>""</f>
        <v/>
      </c>
    </row>
    <row r="24" spans="1:30" x14ac:dyDescent="0.25">
      <c r="A24" s="7" t="str">
        <f>IF(B24="","",$A$7&amp;CHAR(10)&amp;"Delta")</f>
        <v/>
      </c>
      <c r="B24" s="26" t="str">
        <f>IF($B$7="","",$B$7)</f>
        <v/>
      </c>
      <c r="C24" s="26" t="e">
        <f>NA()</f>
        <v>#N/A</v>
      </c>
      <c r="D24" s="26" t="e">
        <f>NA()</f>
        <v>#N/A</v>
      </c>
      <c r="E24" s="26" t="e">
        <f>NA()</f>
        <v>#N/A</v>
      </c>
      <c r="F24" s="26" t="e">
        <f>NA()</f>
        <v>#N/A</v>
      </c>
      <c r="G24" s="26" t="e">
        <f>NA()</f>
        <v>#N/A</v>
      </c>
      <c r="H24" s="26" t="e">
        <f>NA()</f>
        <v>#N/A</v>
      </c>
      <c r="I24" s="26" t="e">
        <f>IF($B24="",NA(),N(IF(Filter!$L$9="Woche",INDEX(KW!$X$6:$X$237,$B24),INDEX(Verlauf!$X$6:$X$1000,$B24)))-N(IF(Filter!$L$9="Woche",INDEX(KW!$D$6:$D$237,$B24),INDEX(Verlauf!$K$6:$K$1000,$B24))))</f>
        <v>#N/A</v>
      </c>
      <c r="J24" s="26" t="e">
        <f>IF($B24="",NA(),N(IF(Filter!$L$9="Woche",INDEX(KW!$Y$6:$Y$237,$B24),INDEX(Verlauf!$Y$6:$Y$1000,$B24)))-N(IF(Filter!$L$9="Woche",INDEX(KW!$E$6:$E$237,$B24),INDEX(Verlauf!$L$6:$L$1000,$B24))))</f>
        <v>#N/A</v>
      </c>
      <c r="K24" s="26" t="e">
        <f>IF($B24="",NA(),N(IF(Filter!$L$9="Woche",INDEX(KW!$Z$6:$Z$237,$B24),INDEX(Verlauf!$Z$6:$Z$1000,$B24)))-N(IF(Filter!$L$9="Woche",INDEX(KW!$F$6:$F$237,$B24),INDEX(Verlauf!$M$6:$M$1000,$B24))))</f>
        <v>#N/A</v>
      </c>
      <c r="L24" s="26" t="e">
        <f>NA()</f>
        <v>#N/A</v>
      </c>
      <c r="M24" s="26" t="e">
        <f>NA()</f>
        <v>#N/A</v>
      </c>
      <c r="N24" s="26" t="e">
        <f>IF($B24="",NA(),IF(SUM(I24:K24)&gt;=0,SUMIF(I24:K24,"&gt;0"),NA()))</f>
        <v>#N/A</v>
      </c>
      <c r="O24" s="26" t="e">
        <f>IF($B24="",NA(),IF(SUM(I24:K24)&lt;0,SUMIF(I24:K24,"&lt;0"),NA()))</f>
        <v>#N/A</v>
      </c>
      <c r="P24" s="26" t="str">
        <f>IF($B24="","",IF(SUM(I24:K24)=0,"±0",IF(SUM(I24:K24)&lt;0,"-","+")&amp;FIXED(ABS(SUM(I24:K24)),0,FALSE)))</f>
        <v/>
      </c>
      <c r="Q24" s="26" t="e">
        <f>NA()</f>
        <v>#N/A</v>
      </c>
      <c r="R24" s="26" t="e">
        <f>NA()</f>
        <v>#N/A</v>
      </c>
      <c r="S24" s="26" t="e">
        <f>NA()</f>
        <v>#N/A</v>
      </c>
      <c r="T24" s="26" t="e">
        <f>NA()</f>
        <v>#N/A</v>
      </c>
      <c r="U24" s="26" t="e">
        <f>NA()</f>
        <v>#N/A</v>
      </c>
      <c r="V24" s="26" t="e">
        <f>NA()</f>
        <v>#N/A</v>
      </c>
      <c r="W24" s="26" t="e">
        <f>IF($B24="",NA(),N(IF(Filter!$L$9="Woche",INDEX(KW!$AB$6:$AB$237,$B24),INDEX(Verlauf!$AA$6:$AA$1000,$B24)))-N(IF(Filter!$L$9="Woche",INDEX(KW!$H$6:$H$237,$B24),INDEX(Verlauf!$U$6:$U$1000,$B24))))</f>
        <v>#N/A</v>
      </c>
      <c r="X24" s="26" t="e">
        <f>IF($B24="",NA(),N(IF(Filter!$L$9="Woche",INDEX(KW!$AC$6:$AC$237,$B24),INDEX(Verlauf!$AB$6:$AB$1000,$B24)))-N(IF(Filter!$L$9="Woche",INDEX(KW!$I$6:$I$237,$B24),INDEX(Verlauf!$V$6:$V$1000,$B24))))</f>
        <v>#N/A</v>
      </c>
      <c r="Y24" s="26" t="e">
        <f>IF($B24="",NA(),N(IF(Filter!$L$9="Woche",INDEX(KW!$AD$6:$AD$237,$B24),INDEX(Verlauf!$AC$6:$AC$1000,$B24)))-N(IF(Filter!$L$9="Woche",INDEX(KW!$J$6:$J$237,$B24),INDEX(Verlauf!$W$6:$W$1000,$B24))))</f>
        <v>#N/A</v>
      </c>
      <c r="Z24" s="26" t="e">
        <f>NA()</f>
        <v>#N/A</v>
      </c>
      <c r="AA24" s="26" t="e">
        <f>NA()</f>
        <v>#N/A</v>
      </c>
      <c r="AB24" s="26" t="e">
        <f>IF($B24="",NA(),IF(SUM(W24:Y24)&gt;=0,SUMIF(W24:Y24,"&gt;0"),NA()))</f>
        <v>#N/A</v>
      </c>
      <c r="AC24" s="26" t="e">
        <f>IF($B24="",NA(),IF(SUM(W24:Y24)&lt;0,SUMIF(W24:Y24,"&lt;0"),NA()))</f>
        <v>#N/A</v>
      </c>
      <c r="AD24" s="26" t="str">
        <f>IF($B24="","",IF(SUM(W24:Y24)=0,"±0",IF(SUM(W24:Y24)&lt;0,"-","+")&amp;FIXED(ABS(SUM(W24:Y24)),0,FALSE)))</f>
        <v/>
      </c>
    </row>
    <row r="25" spans="1:30" x14ac:dyDescent="0.25">
      <c r="A25" s="7" t="str">
        <f>IF(B25="","",$A$8&amp;CHAR(10)&amp;"Eingänge")</f>
        <v/>
      </c>
      <c r="B25" s="26" t="str">
        <f>IF($B$8="","",$B$8)</f>
        <v/>
      </c>
      <c r="C25" s="26" t="e">
        <f>IF($B25="",NA(),N(IF(Filter!$L$9="Woche",INDEX(KW!$X$6:$X$237,$B25),INDEX(Verlauf!$X$6:$X$1000,$B25))))</f>
        <v>#N/A</v>
      </c>
      <c r="D25" s="26" t="e">
        <f>IF($B25="",NA(),N(IF(Filter!$L$9="Woche",INDEX(KW!$Y$6:$Y$237,$B25),INDEX(Verlauf!$Y$6:$Y$1000,$B25))))</f>
        <v>#N/A</v>
      </c>
      <c r="E25" s="26" t="e">
        <f>IF($B25="",NA(),N(IF(Filter!$L$9="Woche",INDEX(KW!$Z$6:$Z$237,$B25),INDEX(Verlauf!$Z$6:$Z$1000,$B25))))</f>
        <v>#N/A</v>
      </c>
      <c r="F25" s="26" t="e">
        <f>NA()</f>
        <v>#N/A</v>
      </c>
      <c r="G25" s="26" t="e">
        <f>NA()</f>
        <v>#N/A</v>
      </c>
      <c r="H25" s="26" t="e">
        <f>NA()</f>
        <v>#N/A</v>
      </c>
      <c r="I25" s="26" t="e">
        <f>NA()</f>
        <v>#N/A</v>
      </c>
      <c r="J25" s="26" t="e">
        <f>NA()</f>
        <v>#N/A</v>
      </c>
      <c r="K25" s="26" t="e">
        <f>NA()</f>
        <v>#N/A</v>
      </c>
      <c r="L25" s="26" t="e">
        <f>IF($B25="",NA(),SUM(C25:E25))</f>
        <v>#N/A</v>
      </c>
      <c r="M25" s="26" t="e">
        <f>NA()</f>
        <v>#N/A</v>
      </c>
      <c r="N25" s="26" t="e">
        <f>NA()</f>
        <v>#N/A</v>
      </c>
      <c r="O25" s="26" t="e">
        <f>NA()</f>
        <v>#N/A</v>
      </c>
      <c r="P25" s="26" t="str">
        <f>""</f>
        <v/>
      </c>
      <c r="Q25" s="26" t="e">
        <f>IF($B25="",NA(),N(IF(Filter!$L$9="Woche",INDEX(KW!$AB$6:$AB$237,$B25),INDEX(Verlauf!$AA$6:$AA$1000,$B25))))</f>
        <v>#N/A</v>
      </c>
      <c r="R25" s="26" t="e">
        <f>IF($B25="",NA(),N(IF(Filter!$L$9="Woche",INDEX(KW!$AC$6:$AC$237,$B25),INDEX(Verlauf!$AB$6:$AB$1000,$B25))))</f>
        <v>#N/A</v>
      </c>
      <c r="S25" s="26" t="e">
        <f>IF($B25="",NA(),N(IF(Filter!$L$9="Woche",INDEX(KW!$AD$6:$AD$237,$B25),INDEX(Verlauf!$AC$6:$AC$1000,$B25))))</f>
        <v>#N/A</v>
      </c>
      <c r="T25" s="26" t="e">
        <f>NA()</f>
        <v>#N/A</v>
      </c>
      <c r="U25" s="26" t="e">
        <f>NA()</f>
        <v>#N/A</v>
      </c>
      <c r="V25" s="26" t="e">
        <f>NA()</f>
        <v>#N/A</v>
      </c>
      <c r="W25" s="26" t="e">
        <f>NA()</f>
        <v>#N/A</v>
      </c>
      <c r="X25" s="26" t="e">
        <f>NA()</f>
        <v>#N/A</v>
      </c>
      <c r="Y25" s="26" t="e">
        <f>NA()</f>
        <v>#N/A</v>
      </c>
      <c r="Z25" s="26" t="e">
        <f>IF($B25="",NA(),SUM(Q25:S25))</f>
        <v>#N/A</v>
      </c>
      <c r="AA25" s="26" t="e">
        <f>NA()</f>
        <v>#N/A</v>
      </c>
      <c r="AB25" s="26" t="e">
        <f>NA()</f>
        <v>#N/A</v>
      </c>
      <c r="AC25" s="26" t="e">
        <f>NA()</f>
        <v>#N/A</v>
      </c>
      <c r="AD25" s="26" t="str">
        <f>""</f>
        <v/>
      </c>
    </row>
    <row r="26" spans="1:30" x14ac:dyDescent="0.25">
      <c r="A26" s="7" t="str">
        <f>IF(B26="","",$A$8&amp;CHAR(10)&amp;"Abgänge")</f>
        <v/>
      </c>
      <c r="B26" s="26" t="str">
        <f>IF($B$8="","",$B$8)</f>
        <v/>
      </c>
      <c r="C26" s="26" t="e">
        <f>NA()</f>
        <v>#N/A</v>
      </c>
      <c r="D26" s="26" t="e">
        <f>NA()</f>
        <v>#N/A</v>
      </c>
      <c r="E26" s="26" t="e">
        <f>NA()</f>
        <v>#N/A</v>
      </c>
      <c r="F26" s="26" t="e">
        <f>IF($B26="",NA(),-N(IF(Filter!$L$9="Woche",INDEX(KW!$D$6:$D$237,$B26),INDEX(Verlauf!$K$6:$K$1000,$B26))))</f>
        <v>#N/A</v>
      </c>
      <c r="G26" s="26" t="e">
        <f>IF($B26="",NA(),-N(IF(Filter!$L$9="Woche",INDEX(KW!$E$6:$E$237,$B26),INDEX(Verlauf!$L$6:$L$1000,$B26))))</f>
        <v>#N/A</v>
      </c>
      <c r="H26" s="26" t="e">
        <f>IF($B26="",NA(),-N(IF(Filter!$L$9="Woche",INDEX(KW!$F$6:$F$237,$B26),INDEX(Verlauf!$M$6:$M$1000,$B26))))</f>
        <v>#N/A</v>
      </c>
      <c r="I26" s="26" t="e">
        <f>NA()</f>
        <v>#N/A</v>
      </c>
      <c r="J26" s="26" t="e">
        <f>NA()</f>
        <v>#N/A</v>
      </c>
      <c r="K26" s="26" t="e">
        <f>NA()</f>
        <v>#N/A</v>
      </c>
      <c r="L26" s="26" t="e">
        <f>NA()</f>
        <v>#N/A</v>
      </c>
      <c r="M26" s="26" t="e">
        <f>IF($B26="",NA(),SUM(F26:H26))</f>
        <v>#N/A</v>
      </c>
      <c r="N26" s="26" t="e">
        <f>NA()</f>
        <v>#N/A</v>
      </c>
      <c r="O26" s="26" t="e">
        <f>NA()</f>
        <v>#N/A</v>
      </c>
      <c r="P26" s="26" t="str">
        <f>""</f>
        <v/>
      </c>
      <c r="Q26" s="26" t="e">
        <f>NA()</f>
        <v>#N/A</v>
      </c>
      <c r="R26" s="26" t="e">
        <f>NA()</f>
        <v>#N/A</v>
      </c>
      <c r="S26" s="26" t="e">
        <f>NA()</f>
        <v>#N/A</v>
      </c>
      <c r="T26" s="26" t="e">
        <f>IF($B26="",NA(),-N(IF(Filter!$L$9="Woche",INDEX(KW!$H$6:$H$237,$B26),INDEX(Verlauf!$U$6:$U$1000,$B26))))</f>
        <v>#N/A</v>
      </c>
      <c r="U26" s="26" t="e">
        <f>IF($B26="",NA(),-N(IF(Filter!$L$9="Woche",INDEX(KW!$I$6:$I$237,$B26),INDEX(Verlauf!$V$6:$V$1000,$B26))))</f>
        <v>#N/A</v>
      </c>
      <c r="V26" s="26" t="e">
        <f>IF($B26="",NA(),-N(IF(Filter!$L$9="Woche",INDEX(KW!$J$6:$J$237,$B26),INDEX(Verlauf!$W$6:$W$1000,$B26))))</f>
        <v>#N/A</v>
      </c>
      <c r="W26" s="26" t="e">
        <f>NA()</f>
        <v>#N/A</v>
      </c>
      <c r="X26" s="26" t="e">
        <f>NA()</f>
        <v>#N/A</v>
      </c>
      <c r="Y26" s="26" t="e">
        <f>NA()</f>
        <v>#N/A</v>
      </c>
      <c r="Z26" s="26" t="e">
        <f>NA()</f>
        <v>#N/A</v>
      </c>
      <c r="AA26" s="26" t="e">
        <f>IF($B26="",NA(),SUM(T26:V26))</f>
        <v>#N/A</v>
      </c>
      <c r="AB26" s="26" t="e">
        <f>NA()</f>
        <v>#N/A</v>
      </c>
      <c r="AC26" s="26" t="e">
        <f>NA()</f>
        <v>#N/A</v>
      </c>
      <c r="AD26" s="26" t="str">
        <f>""</f>
        <v/>
      </c>
    </row>
    <row r="27" spans="1:30" x14ac:dyDescent="0.25">
      <c r="A27" s="7" t="str">
        <f>IF(B27="","",$A$8&amp;CHAR(10)&amp;"Delta")</f>
        <v/>
      </c>
      <c r="B27" s="26" t="str">
        <f>IF($B$8="","",$B$8)</f>
        <v/>
      </c>
      <c r="C27" s="26" t="e">
        <f>NA()</f>
        <v>#N/A</v>
      </c>
      <c r="D27" s="26" t="e">
        <f>NA()</f>
        <v>#N/A</v>
      </c>
      <c r="E27" s="26" t="e">
        <f>NA()</f>
        <v>#N/A</v>
      </c>
      <c r="F27" s="26" t="e">
        <f>NA()</f>
        <v>#N/A</v>
      </c>
      <c r="G27" s="26" t="e">
        <f>NA()</f>
        <v>#N/A</v>
      </c>
      <c r="H27" s="26" t="e">
        <f>NA()</f>
        <v>#N/A</v>
      </c>
      <c r="I27" s="26" t="e">
        <f>IF($B27="",NA(),N(IF(Filter!$L$9="Woche",INDEX(KW!$X$6:$X$237,$B27),INDEX(Verlauf!$X$6:$X$1000,$B27)))-N(IF(Filter!$L$9="Woche",INDEX(KW!$D$6:$D$237,$B27),INDEX(Verlauf!$K$6:$K$1000,$B27))))</f>
        <v>#N/A</v>
      </c>
      <c r="J27" s="26" t="e">
        <f>IF($B27="",NA(),N(IF(Filter!$L$9="Woche",INDEX(KW!$Y$6:$Y$237,$B27),INDEX(Verlauf!$Y$6:$Y$1000,$B27)))-N(IF(Filter!$L$9="Woche",INDEX(KW!$E$6:$E$237,$B27),INDEX(Verlauf!$L$6:$L$1000,$B27))))</f>
        <v>#N/A</v>
      </c>
      <c r="K27" s="26" t="e">
        <f>IF($B27="",NA(),N(IF(Filter!$L$9="Woche",INDEX(KW!$Z$6:$Z$237,$B27),INDEX(Verlauf!$Z$6:$Z$1000,$B27)))-N(IF(Filter!$L$9="Woche",INDEX(KW!$F$6:$F$237,$B27),INDEX(Verlauf!$M$6:$M$1000,$B27))))</f>
        <v>#N/A</v>
      </c>
      <c r="L27" s="26" t="e">
        <f>NA()</f>
        <v>#N/A</v>
      </c>
      <c r="M27" s="26" t="e">
        <f>NA()</f>
        <v>#N/A</v>
      </c>
      <c r="N27" s="26" t="e">
        <f>IF($B27="",NA(),IF(SUM(I27:K27)&gt;=0,SUMIF(I27:K27,"&gt;0"),NA()))</f>
        <v>#N/A</v>
      </c>
      <c r="O27" s="26" t="e">
        <f>IF($B27="",NA(),IF(SUM(I27:K27)&lt;0,SUMIF(I27:K27,"&lt;0"),NA()))</f>
        <v>#N/A</v>
      </c>
      <c r="P27" s="26" t="str">
        <f>IF($B27="","",IF(SUM(I27:K27)=0,"±0",IF(SUM(I27:K27)&lt;0,"-","+")&amp;FIXED(ABS(SUM(I27:K27)),0,FALSE)))</f>
        <v/>
      </c>
      <c r="Q27" s="26" t="e">
        <f>NA()</f>
        <v>#N/A</v>
      </c>
      <c r="R27" s="26" t="e">
        <f>NA()</f>
        <v>#N/A</v>
      </c>
      <c r="S27" s="26" t="e">
        <f>NA()</f>
        <v>#N/A</v>
      </c>
      <c r="T27" s="26" t="e">
        <f>NA()</f>
        <v>#N/A</v>
      </c>
      <c r="U27" s="26" t="e">
        <f>NA()</f>
        <v>#N/A</v>
      </c>
      <c r="V27" s="26" t="e">
        <f>NA()</f>
        <v>#N/A</v>
      </c>
      <c r="W27" s="26" t="e">
        <f>IF($B27="",NA(),N(IF(Filter!$L$9="Woche",INDEX(KW!$AB$6:$AB$237,$B27),INDEX(Verlauf!$AA$6:$AA$1000,$B27)))-N(IF(Filter!$L$9="Woche",INDEX(KW!$H$6:$H$237,$B27),INDEX(Verlauf!$U$6:$U$1000,$B27))))</f>
        <v>#N/A</v>
      </c>
      <c r="X27" s="26" t="e">
        <f>IF($B27="",NA(),N(IF(Filter!$L$9="Woche",INDEX(KW!$AC$6:$AC$237,$B27),INDEX(Verlauf!$AB$6:$AB$1000,$B27)))-N(IF(Filter!$L$9="Woche",INDEX(KW!$I$6:$I$237,$B27),INDEX(Verlauf!$V$6:$V$1000,$B27))))</f>
        <v>#N/A</v>
      </c>
      <c r="Y27" s="26" t="e">
        <f>IF($B27="",NA(),N(IF(Filter!$L$9="Woche",INDEX(KW!$AD$6:$AD$237,$B27),INDEX(Verlauf!$AC$6:$AC$1000,$B27)))-N(IF(Filter!$L$9="Woche",INDEX(KW!$J$6:$J$237,$B27),INDEX(Verlauf!$W$6:$W$1000,$B27))))</f>
        <v>#N/A</v>
      </c>
      <c r="Z27" s="26" t="e">
        <f>NA()</f>
        <v>#N/A</v>
      </c>
      <c r="AA27" s="26" t="e">
        <f>NA()</f>
        <v>#N/A</v>
      </c>
      <c r="AB27" s="26" t="e">
        <f>IF($B27="",NA(),IF(SUM(W27:Y27)&gt;=0,SUMIF(W27:Y27,"&gt;0"),NA()))</f>
        <v>#N/A</v>
      </c>
      <c r="AC27" s="26" t="e">
        <f>IF($B27="",NA(),IF(SUM(W27:Y27)&lt;0,SUMIF(W27:Y27,"&lt;0"),NA()))</f>
        <v>#N/A</v>
      </c>
      <c r="AD27" s="26" t="str">
        <f>IF($B27="","",IF(SUM(W27:Y27)=0,"±0",IF(SUM(W27:Y27)&lt;0,"-","+")&amp;FIXED(ABS(SUM(W27:Y27)),0,FALSE)))</f>
        <v/>
      </c>
    </row>
    <row r="28" spans="1:30" x14ac:dyDescent="0.25">
      <c r="A28" s="7" t="str">
        <f>IF(B28="","",$A$9&amp;CHAR(10)&amp;"Eingänge")</f>
        <v>22.09.
Eingänge</v>
      </c>
      <c r="B28" s="26">
        <f>IF($B$9="","",$B$9)</f>
        <v>1</v>
      </c>
      <c r="C28" s="26">
        <f>IF($B28="",NA(),N(IF(Filter!$L$9="Woche",INDEX(KW!$X$6:$X$237,$B28),INDEX(Verlauf!$X$6:$X$1000,$B28))))</f>
        <v>0</v>
      </c>
      <c r="D28" s="26">
        <f>IF($B28="",NA(),N(IF(Filter!$L$9="Woche",INDEX(KW!$Y$6:$Y$237,$B28),INDEX(Verlauf!$Y$6:$Y$1000,$B28))))</f>
        <v>0</v>
      </c>
      <c r="E28" s="26">
        <f>IF($B28="",NA(),N(IF(Filter!$L$9="Woche",INDEX(KW!$Z$6:$Z$237,$B28),INDEX(Verlauf!$Z$6:$Z$1000,$B28))))</f>
        <v>0</v>
      </c>
      <c r="F28" s="26" t="e">
        <f>NA()</f>
        <v>#N/A</v>
      </c>
      <c r="G28" s="26" t="e">
        <f>NA()</f>
        <v>#N/A</v>
      </c>
      <c r="H28" s="26" t="e">
        <f>NA()</f>
        <v>#N/A</v>
      </c>
      <c r="I28" s="26" t="e">
        <f>NA()</f>
        <v>#N/A</v>
      </c>
      <c r="J28" s="26" t="e">
        <f>NA()</f>
        <v>#N/A</v>
      </c>
      <c r="K28" s="26" t="e">
        <f>NA()</f>
        <v>#N/A</v>
      </c>
      <c r="L28" s="26">
        <f>IF($B28="",NA(),SUM(C28:E28))</f>
        <v>0</v>
      </c>
      <c r="M28" s="26" t="e">
        <f>NA()</f>
        <v>#N/A</v>
      </c>
      <c r="N28" s="26" t="e">
        <f>NA()</f>
        <v>#N/A</v>
      </c>
      <c r="O28" s="26" t="e">
        <f>NA()</f>
        <v>#N/A</v>
      </c>
      <c r="P28" s="26" t="str">
        <f>""</f>
        <v/>
      </c>
      <c r="Q28" s="26">
        <f>IF($B28="",NA(),N(IF(Filter!$L$9="Woche",INDEX(KW!$AB$6:$AB$237,$B28),INDEX(Verlauf!$AA$6:$AA$1000,$B28))))</f>
        <v>0</v>
      </c>
      <c r="R28" s="26">
        <f>IF($B28="",NA(),N(IF(Filter!$L$9="Woche",INDEX(KW!$AC$6:$AC$237,$B28),INDEX(Verlauf!$AB$6:$AB$1000,$B28))))</f>
        <v>0</v>
      </c>
      <c r="S28" s="26">
        <f>IF($B28="",NA(),N(IF(Filter!$L$9="Woche",INDEX(KW!$AD$6:$AD$237,$B28),INDEX(Verlauf!$AC$6:$AC$1000,$B28))))</f>
        <v>0</v>
      </c>
      <c r="T28" s="26" t="e">
        <f>NA()</f>
        <v>#N/A</v>
      </c>
      <c r="U28" s="26" t="e">
        <f>NA()</f>
        <v>#N/A</v>
      </c>
      <c r="V28" s="26" t="e">
        <f>NA()</f>
        <v>#N/A</v>
      </c>
      <c r="W28" s="26" t="e">
        <f>NA()</f>
        <v>#N/A</v>
      </c>
      <c r="X28" s="26" t="e">
        <f>NA()</f>
        <v>#N/A</v>
      </c>
      <c r="Y28" s="26" t="e">
        <f>NA()</f>
        <v>#N/A</v>
      </c>
      <c r="Z28" s="26">
        <f>IF($B28="",NA(),SUM(Q28:S28))</f>
        <v>0</v>
      </c>
      <c r="AA28" s="26" t="e">
        <f>NA()</f>
        <v>#N/A</v>
      </c>
      <c r="AB28" s="26" t="e">
        <f>NA()</f>
        <v>#N/A</v>
      </c>
      <c r="AC28" s="26" t="e">
        <f>NA()</f>
        <v>#N/A</v>
      </c>
      <c r="AD28" s="26" t="str">
        <f>""</f>
        <v/>
      </c>
    </row>
    <row r="29" spans="1:30" x14ac:dyDescent="0.25">
      <c r="A29" s="7" t="str">
        <f>IF(B29="","",$A$9&amp;CHAR(10)&amp;"Abgänge")</f>
        <v>22.09.
Abgänge</v>
      </c>
      <c r="B29" s="26">
        <f>IF($B$9="","",$B$9)</f>
        <v>1</v>
      </c>
      <c r="C29" s="26" t="e">
        <f>NA()</f>
        <v>#N/A</v>
      </c>
      <c r="D29" s="26" t="e">
        <f>NA()</f>
        <v>#N/A</v>
      </c>
      <c r="E29" s="26" t="e">
        <f>NA()</f>
        <v>#N/A</v>
      </c>
      <c r="F29" s="26">
        <f>IF($B29="",NA(),-N(IF(Filter!$L$9="Woche",INDEX(KW!$D$6:$D$237,$B29),INDEX(Verlauf!$K$6:$K$1000,$B29))))</f>
        <v>0</v>
      </c>
      <c r="G29" s="26">
        <f>IF($B29="",NA(),-N(IF(Filter!$L$9="Woche",INDEX(KW!$E$6:$E$237,$B29),INDEX(Verlauf!$L$6:$L$1000,$B29))))</f>
        <v>0</v>
      </c>
      <c r="H29" s="26">
        <f>IF($B29="",NA(),-N(IF(Filter!$L$9="Woche",INDEX(KW!$F$6:$F$237,$B29),INDEX(Verlauf!$M$6:$M$1000,$B29))))</f>
        <v>0</v>
      </c>
      <c r="I29" s="26" t="e">
        <f>NA()</f>
        <v>#N/A</v>
      </c>
      <c r="J29" s="26" t="e">
        <f>NA()</f>
        <v>#N/A</v>
      </c>
      <c r="K29" s="26" t="e">
        <f>NA()</f>
        <v>#N/A</v>
      </c>
      <c r="L29" s="26" t="e">
        <f>NA()</f>
        <v>#N/A</v>
      </c>
      <c r="M29" s="26">
        <f>IF($B29="",NA(),SUM(F29:H29))</f>
        <v>0</v>
      </c>
      <c r="N29" s="26" t="e">
        <f>NA()</f>
        <v>#N/A</v>
      </c>
      <c r="O29" s="26" t="e">
        <f>NA()</f>
        <v>#N/A</v>
      </c>
      <c r="P29" s="26" t="str">
        <f>""</f>
        <v/>
      </c>
      <c r="Q29" s="26" t="e">
        <f>NA()</f>
        <v>#N/A</v>
      </c>
      <c r="R29" s="26" t="e">
        <f>NA()</f>
        <v>#N/A</v>
      </c>
      <c r="S29" s="26" t="e">
        <f>NA()</f>
        <v>#N/A</v>
      </c>
      <c r="T29" s="26">
        <f>IF($B29="",NA(),-N(IF(Filter!$L$9="Woche",INDEX(KW!$H$6:$H$237,$B29),INDEX(Verlauf!$U$6:$U$1000,$B29))))</f>
        <v>0</v>
      </c>
      <c r="U29" s="26">
        <f>IF($B29="",NA(),-N(IF(Filter!$L$9="Woche",INDEX(KW!$I$6:$I$237,$B29),INDEX(Verlauf!$V$6:$V$1000,$B29))))</f>
        <v>0</v>
      </c>
      <c r="V29" s="26">
        <f>IF($B29="",NA(),-N(IF(Filter!$L$9="Woche",INDEX(KW!$J$6:$J$237,$B29),INDEX(Verlauf!$W$6:$W$1000,$B29))))</f>
        <v>0</v>
      </c>
      <c r="W29" s="26" t="e">
        <f>NA()</f>
        <v>#N/A</v>
      </c>
      <c r="X29" s="26" t="e">
        <f>NA()</f>
        <v>#N/A</v>
      </c>
      <c r="Y29" s="26" t="e">
        <f>NA()</f>
        <v>#N/A</v>
      </c>
      <c r="Z29" s="26" t="e">
        <f>NA()</f>
        <v>#N/A</v>
      </c>
      <c r="AA29" s="26">
        <f>IF($B29="",NA(),SUM(T29:V29))</f>
        <v>0</v>
      </c>
      <c r="AB29" s="26" t="e">
        <f>NA()</f>
        <v>#N/A</v>
      </c>
      <c r="AC29" s="26" t="e">
        <f>NA()</f>
        <v>#N/A</v>
      </c>
      <c r="AD29" s="26" t="str">
        <f>""</f>
        <v/>
      </c>
    </row>
    <row r="30" spans="1:30" x14ac:dyDescent="0.25">
      <c r="A30" s="7" t="str">
        <f>IF(B30="","",$A$9&amp;CHAR(10)&amp;"Delta")</f>
        <v>22.09.
Delta</v>
      </c>
      <c r="B30" s="26">
        <f>IF($B$9="","",$B$9)</f>
        <v>1</v>
      </c>
      <c r="C30" s="26" t="e">
        <f>NA()</f>
        <v>#N/A</v>
      </c>
      <c r="D30" s="26" t="e">
        <f>NA()</f>
        <v>#N/A</v>
      </c>
      <c r="E30" s="26" t="e">
        <f>NA()</f>
        <v>#N/A</v>
      </c>
      <c r="F30" s="26" t="e">
        <f>NA()</f>
        <v>#N/A</v>
      </c>
      <c r="G30" s="26" t="e">
        <f>NA()</f>
        <v>#N/A</v>
      </c>
      <c r="H30" s="26" t="e">
        <f>NA()</f>
        <v>#N/A</v>
      </c>
      <c r="I30" s="26">
        <f>IF($B30="",NA(),N(IF(Filter!$L$9="Woche",INDEX(KW!$X$6:$X$237,$B30),INDEX(Verlauf!$X$6:$X$1000,$B30)))-N(IF(Filter!$L$9="Woche",INDEX(KW!$D$6:$D$237,$B30),INDEX(Verlauf!$K$6:$K$1000,$B30))))</f>
        <v>0</v>
      </c>
      <c r="J30" s="26">
        <f>IF($B30="",NA(),N(IF(Filter!$L$9="Woche",INDEX(KW!$Y$6:$Y$237,$B30),INDEX(Verlauf!$Y$6:$Y$1000,$B30)))-N(IF(Filter!$L$9="Woche",INDEX(KW!$E$6:$E$237,$B30),INDEX(Verlauf!$L$6:$L$1000,$B30))))</f>
        <v>0</v>
      </c>
      <c r="K30" s="26">
        <f>IF($B30="",NA(),N(IF(Filter!$L$9="Woche",INDEX(KW!$Z$6:$Z$237,$B30),INDEX(Verlauf!$Z$6:$Z$1000,$B30)))-N(IF(Filter!$L$9="Woche",INDEX(KW!$F$6:$F$237,$B30),INDEX(Verlauf!$M$6:$M$1000,$B30))))</f>
        <v>0</v>
      </c>
      <c r="L30" s="26" t="e">
        <f>NA()</f>
        <v>#N/A</v>
      </c>
      <c r="M30" s="26" t="e">
        <f>NA()</f>
        <v>#N/A</v>
      </c>
      <c r="N30" s="26">
        <f>IF($B30="",NA(),IF(SUM(I30:K30)&gt;=0,SUMIF(I30:K30,"&gt;0"),NA()))</f>
        <v>0</v>
      </c>
      <c r="O30" s="26" t="e">
        <f>IF($B30="",NA(),IF(SUM(I30:K30)&lt;0,SUMIF(I30:K30,"&lt;0"),NA()))</f>
        <v>#N/A</v>
      </c>
      <c r="P30" s="26" t="str">
        <f>IF($B30="","",IF(SUM(I30:K30)=0,"±0",IF(SUM(I30:K30)&lt;0,"-","+")&amp;FIXED(ABS(SUM(I30:K30)),0,FALSE)))</f>
        <v>±0</v>
      </c>
      <c r="Q30" s="26" t="e">
        <f>NA()</f>
        <v>#N/A</v>
      </c>
      <c r="R30" s="26" t="e">
        <f>NA()</f>
        <v>#N/A</v>
      </c>
      <c r="S30" s="26" t="e">
        <f>NA()</f>
        <v>#N/A</v>
      </c>
      <c r="T30" s="26" t="e">
        <f>NA()</f>
        <v>#N/A</v>
      </c>
      <c r="U30" s="26" t="e">
        <f>NA()</f>
        <v>#N/A</v>
      </c>
      <c r="V30" s="26" t="e">
        <f>NA()</f>
        <v>#N/A</v>
      </c>
      <c r="W30" s="26">
        <f>IF($B30="",NA(),N(IF(Filter!$L$9="Woche",INDEX(KW!$AB$6:$AB$237,$B30),INDEX(Verlauf!$AA$6:$AA$1000,$B30)))-N(IF(Filter!$L$9="Woche",INDEX(KW!$H$6:$H$237,$B30),INDEX(Verlauf!$U$6:$U$1000,$B30))))</f>
        <v>0</v>
      </c>
      <c r="X30" s="26">
        <f>IF($B30="",NA(),N(IF(Filter!$L$9="Woche",INDEX(KW!$AC$6:$AC$237,$B30),INDEX(Verlauf!$AB$6:$AB$1000,$B30)))-N(IF(Filter!$L$9="Woche",INDEX(KW!$I$6:$I$237,$B30),INDEX(Verlauf!$V$6:$V$1000,$B30))))</f>
        <v>0</v>
      </c>
      <c r="Y30" s="26">
        <f>IF($B30="",NA(),N(IF(Filter!$L$9="Woche",INDEX(KW!$AD$6:$AD$237,$B30),INDEX(Verlauf!$AC$6:$AC$1000,$B30)))-N(IF(Filter!$L$9="Woche",INDEX(KW!$J$6:$J$237,$B30),INDEX(Verlauf!$W$6:$W$1000,$B30))))</f>
        <v>0</v>
      </c>
      <c r="Z30" s="26" t="e">
        <f>NA()</f>
        <v>#N/A</v>
      </c>
      <c r="AA30" s="26" t="e">
        <f>NA()</f>
        <v>#N/A</v>
      </c>
      <c r="AB30" s="26">
        <f>IF($B30="",NA(),IF(SUM(W30:Y30)&gt;=0,SUMIF(W30:Y30,"&gt;0"),NA()))</f>
        <v>0</v>
      </c>
      <c r="AC30" s="26" t="e">
        <f>IF($B30="",NA(),IF(SUM(W30:Y30)&lt;0,SUMIF(W30:Y30,"&lt;0"),NA()))</f>
        <v>#N/A</v>
      </c>
      <c r="AD30" s="26" t="str">
        <f>IF($B30="","",IF(SUM(W30:Y30)=0,"±0",IF(SUM(W30:Y30)&lt;0,"-","+")&amp;FIXED(ABS(SUM(W30:Y30)),0,FALSE)))</f>
        <v>±0</v>
      </c>
    </row>
    <row r="31" spans="1:30" x14ac:dyDescent="0.25">
      <c r="A31" s="7" t="str">
        <f>IF(B31="","",$A$10&amp;CHAR(10)&amp;"Eingänge")</f>
        <v>23.09.
Eingänge</v>
      </c>
      <c r="B31" s="26">
        <f>IF($B$10="","",$B$10)</f>
        <v>2</v>
      </c>
      <c r="C31" s="26">
        <f>IF($B31="",NA(),N(IF(Filter!$L$9="Woche",INDEX(KW!$X$6:$X$237,$B31),INDEX(Verlauf!$X$6:$X$1000,$B31))))</f>
        <v>152</v>
      </c>
      <c r="D31" s="26">
        <f>IF($B31="",NA(),N(IF(Filter!$L$9="Woche",INDEX(KW!$Y$6:$Y$237,$B31),INDEX(Verlauf!$Y$6:$Y$1000,$B31))))</f>
        <v>203</v>
      </c>
      <c r="E31" s="26">
        <f>IF($B31="",NA(),N(IF(Filter!$L$9="Woche",INDEX(KW!$Z$6:$Z$237,$B31),INDEX(Verlauf!$Z$6:$Z$1000,$B31))))</f>
        <v>191</v>
      </c>
      <c r="F31" s="26" t="e">
        <f>NA()</f>
        <v>#N/A</v>
      </c>
      <c r="G31" s="26" t="e">
        <f>NA()</f>
        <v>#N/A</v>
      </c>
      <c r="H31" s="26" t="e">
        <f>NA()</f>
        <v>#N/A</v>
      </c>
      <c r="I31" s="26" t="e">
        <f>NA()</f>
        <v>#N/A</v>
      </c>
      <c r="J31" s="26" t="e">
        <f>NA()</f>
        <v>#N/A</v>
      </c>
      <c r="K31" s="26" t="e">
        <f>NA()</f>
        <v>#N/A</v>
      </c>
      <c r="L31" s="26">
        <f>IF($B31="",NA(),SUM(C31:E31))</f>
        <v>546</v>
      </c>
      <c r="M31" s="26" t="e">
        <f>NA()</f>
        <v>#N/A</v>
      </c>
      <c r="N31" s="26" t="e">
        <f>NA()</f>
        <v>#N/A</v>
      </c>
      <c r="O31" s="26" t="e">
        <f>NA()</f>
        <v>#N/A</v>
      </c>
      <c r="P31" s="26" t="str">
        <f>""</f>
        <v/>
      </c>
      <c r="Q31" s="26">
        <f>IF($B31="",NA(),N(IF(Filter!$L$9="Woche",INDEX(KW!$AB$6:$AB$237,$B31),INDEX(Verlauf!$AA$6:$AA$1000,$B31))))</f>
        <v>77</v>
      </c>
      <c r="R31" s="26">
        <f>IF($B31="",NA(),N(IF(Filter!$L$9="Woche",INDEX(KW!$AC$6:$AC$237,$B31),INDEX(Verlauf!$AB$6:$AB$1000,$B31))))</f>
        <v>168</v>
      </c>
      <c r="S31" s="26">
        <f>IF($B31="",NA(),N(IF(Filter!$L$9="Woche",INDEX(KW!$AD$6:$AD$237,$B31),INDEX(Verlauf!$AC$6:$AC$1000,$B31))))</f>
        <v>88</v>
      </c>
      <c r="T31" s="26" t="e">
        <f>NA()</f>
        <v>#N/A</v>
      </c>
      <c r="U31" s="26" t="e">
        <f>NA()</f>
        <v>#N/A</v>
      </c>
      <c r="V31" s="26" t="e">
        <f>NA()</f>
        <v>#N/A</v>
      </c>
      <c r="W31" s="26" t="e">
        <f>NA()</f>
        <v>#N/A</v>
      </c>
      <c r="X31" s="26" t="e">
        <f>NA()</f>
        <v>#N/A</v>
      </c>
      <c r="Y31" s="26" t="e">
        <f>NA()</f>
        <v>#N/A</v>
      </c>
      <c r="Z31" s="26">
        <f>IF($B31="",NA(),SUM(Q31:S31))</f>
        <v>333</v>
      </c>
      <c r="AA31" s="26" t="e">
        <f>NA()</f>
        <v>#N/A</v>
      </c>
      <c r="AB31" s="26" t="e">
        <f>NA()</f>
        <v>#N/A</v>
      </c>
      <c r="AC31" s="26" t="e">
        <f>NA()</f>
        <v>#N/A</v>
      </c>
      <c r="AD31" s="26" t="str">
        <f>""</f>
        <v/>
      </c>
    </row>
    <row r="32" spans="1:30" x14ac:dyDescent="0.25">
      <c r="A32" s="7" t="str">
        <f>IF(B32="","",$A$10&amp;CHAR(10)&amp;"Abgänge")</f>
        <v>23.09.
Abgänge</v>
      </c>
      <c r="B32" s="26">
        <f>IF($B$10="","",$B$10)</f>
        <v>2</v>
      </c>
      <c r="C32" s="26" t="e">
        <f>NA()</f>
        <v>#N/A</v>
      </c>
      <c r="D32" s="26" t="e">
        <f>NA()</f>
        <v>#N/A</v>
      </c>
      <c r="E32" s="26" t="e">
        <f>NA()</f>
        <v>#N/A</v>
      </c>
      <c r="F32" s="26">
        <f>IF($B32="",NA(),-N(IF(Filter!$L$9="Woche",INDEX(KW!$D$6:$D$237,$B32),INDEX(Verlauf!$K$6:$K$1000,$B32))))</f>
        <v>-258</v>
      </c>
      <c r="G32" s="26">
        <f>IF($B32="",NA(),-N(IF(Filter!$L$9="Woche",INDEX(KW!$E$6:$E$237,$B32),INDEX(Verlauf!$L$6:$L$1000,$B32))))</f>
        <v>-397</v>
      </c>
      <c r="H32" s="26">
        <f>IF($B32="",NA(),-N(IF(Filter!$L$9="Woche",INDEX(KW!$F$6:$F$237,$B32),INDEX(Verlauf!$M$6:$M$1000,$B32))))</f>
        <v>-150</v>
      </c>
      <c r="I32" s="26" t="e">
        <f>NA()</f>
        <v>#N/A</v>
      </c>
      <c r="J32" s="26" t="e">
        <f>NA()</f>
        <v>#N/A</v>
      </c>
      <c r="K32" s="26" t="e">
        <f>NA()</f>
        <v>#N/A</v>
      </c>
      <c r="L32" s="26" t="e">
        <f>NA()</f>
        <v>#N/A</v>
      </c>
      <c r="M32" s="26">
        <f>IF($B32="",NA(),SUM(F32:H32))</f>
        <v>-805</v>
      </c>
      <c r="N32" s="26" t="e">
        <f>NA()</f>
        <v>#N/A</v>
      </c>
      <c r="O32" s="26" t="e">
        <f>NA()</f>
        <v>#N/A</v>
      </c>
      <c r="P32" s="26" t="str">
        <f>""</f>
        <v/>
      </c>
      <c r="Q32" s="26" t="e">
        <f>NA()</f>
        <v>#N/A</v>
      </c>
      <c r="R32" s="26" t="e">
        <f>NA()</f>
        <v>#N/A</v>
      </c>
      <c r="S32" s="26" t="e">
        <f>NA()</f>
        <v>#N/A</v>
      </c>
      <c r="T32" s="26">
        <f>IF($B32="",NA(),-N(IF(Filter!$L$9="Woche",INDEX(KW!$H$6:$H$237,$B32),INDEX(Verlauf!$U$6:$U$1000,$B32))))</f>
        <v>-103</v>
      </c>
      <c r="U32" s="26">
        <f>IF($B32="",NA(),-N(IF(Filter!$L$9="Woche",INDEX(KW!$I$6:$I$237,$B32),INDEX(Verlauf!$V$6:$V$1000,$B32))))</f>
        <v>-176</v>
      </c>
      <c r="V32" s="26">
        <f>IF($B32="",NA(),-N(IF(Filter!$L$9="Woche",INDEX(KW!$J$6:$J$237,$B32),INDEX(Verlauf!$W$6:$W$1000,$B32))))</f>
        <v>-66</v>
      </c>
      <c r="W32" s="26" t="e">
        <f>NA()</f>
        <v>#N/A</v>
      </c>
      <c r="X32" s="26" t="e">
        <f>NA()</f>
        <v>#N/A</v>
      </c>
      <c r="Y32" s="26" t="e">
        <f>NA()</f>
        <v>#N/A</v>
      </c>
      <c r="Z32" s="26" t="e">
        <f>NA()</f>
        <v>#N/A</v>
      </c>
      <c r="AA32" s="26">
        <f>IF($B32="",NA(),SUM(T32:V32))</f>
        <v>-345</v>
      </c>
      <c r="AB32" s="26" t="e">
        <f>NA()</f>
        <v>#N/A</v>
      </c>
      <c r="AC32" s="26" t="e">
        <f>NA()</f>
        <v>#N/A</v>
      </c>
      <c r="AD32" s="26" t="str">
        <f>""</f>
        <v/>
      </c>
    </row>
    <row r="33" spans="1:30" x14ac:dyDescent="0.25">
      <c r="A33" s="7" t="str">
        <f>IF(B33="","",$A$10&amp;CHAR(10)&amp;"Delta")</f>
        <v>23.09.
Delta</v>
      </c>
      <c r="B33" s="26">
        <f>IF($B$10="","",$B$10)</f>
        <v>2</v>
      </c>
      <c r="C33" s="26" t="e">
        <f>NA()</f>
        <v>#N/A</v>
      </c>
      <c r="D33" s="26" t="e">
        <f>NA()</f>
        <v>#N/A</v>
      </c>
      <c r="E33" s="26" t="e">
        <f>NA()</f>
        <v>#N/A</v>
      </c>
      <c r="F33" s="26" t="e">
        <f>NA()</f>
        <v>#N/A</v>
      </c>
      <c r="G33" s="26" t="e">
        <f>NA()</f>
        <v>#N/A</v>
      </c>
      <c r="H33" s="26" t="e">
        <f>NA()</f>
        <v>#N/A</v>
      </c>
      <c r="I33" s="26">
        <f>IF($B33="",NA(),N(IF(Filter!$L$9="Woche",INDEX(KW!$X$6:$X$237,$B33),INDEX(Verlauf!$X$6:$X$1000,$B33)))-N(IF(Filter!$L$9="Woche",INDEX(KW!$D$6:$D$237,$B33),INDEX(Verlauf!$K$6:$K$1000,$B33))))</f>
        <v>-106</v>
      </c>
      <c r="J33" s="26">
        <f>IF($B33="",NA(),N(IF(Filter!$L$9="Woche",INDEX(KW!$Y$6:$Y$237,$B33),INDEX(Verlauf!$Y$6:$Y$1000,$B33)))-N(IF(Filter!$L$9="Woche",INDEX(KW!$E$6:$E$237,$B33),INDEX(Verlauf!$L$6:$L$1000,$B33))))</f>
        <v>-194</v>
      </c>
      <c r="K33" s="26">
        <f>IF($B33="",NA(),N(IF(Filter!$L$9="Woche",INDEX(KW!$Z$6:$Z$237,$B33),INDEX(Verlauf!$Z$6:$Z$1000,$B33)))-N(IF(Filter!$L$9="Woche",INDEX(KW!$F$6:$F$237,$B33),INDEX(Verlauf!$M$6:$M$1000,$B33))))</f>
        <v>41</v>
      </c>
      <c r="L33" s="26" t="e">
        <f>NA()</f>
        <v>#N/A</v>
      </c>
      <c r="M33" s="26" t="e">
        <f>NA()</f>
        <v>#N/A</v>
      </c>
      <c r="N33" s="26" t="e">
        <f>IF($B33="",NA(),IF(SUM(I33:K33)&gt;=0,SUMIF(I33:K33,"&gt;0"),NA()))</f>
        <v>#N/A</v>
      </c>
      <c r="O33" s="26">
        <f>IF($B33="",NA(),IF(SUM(I33:K33)&lt;0,SUMIF(I33:K33,"&lt;0"),NA()))</f>
        <v>-300</v>
      </c>
      <c r="P33" s="26" t="str">
        <f>IF($B33="","",IF(SUM(I33:K33)=0,"±0",IF(SUM(I33:K33)&lt;0,"-","+")&amp;FIXED(ABS(SUM(I33:K33)),0,FALSE)))</f>
        <v>-259</v>
      </c>
      <c r="Q33" s="26" t="e">
        <f>NA()</f>
        <v>#N/A</v>
      </c>
      <c r="R33" s="26" t="e">
        <f>NA()</f>
        <v>#N/A</v>
      </c>
      <c r="S33" s="26" t="e">
        <f>NA()</f>
        <v>#N/A</v>
      </c>
      <c r="T33" s="26" t="e">
        <f>NA()</f>
        <v>#N/A</v>
      </c>
      <c r="U33" s="26" t="e">
        <f>NA()</f>
        <v>#N/A</v>
      </c>
      <c r="V33" s="26" t="e">
        <f>NA()</f>
        <v>#N/A</v>
      </c>
      <c r="W33" s="26">
        <f>IF($B33="",NA(),N(IF(Filter!$L$9="Woche",INDEX(KW!$AB$6:$AB$237,$B33),INDEX(Verlauf!$AA$6:$AA$1000,$B33)))-N(IF(Filter!$L$9="Woche",INDEX(KW!$H$6:$H$237,$B33),INDEX(Verlauf!$U$6:$U$1000,$B33))))</f>
        <v>-26</v>
      </c>
      <c r="X33" s="26">
        <f>IF($B33="",NA(),N(IF(Filter!$L$9="Woche",INDEX(KW!$AC$6:$AC$237,$B33),INDEX(Verlauf!$AB$6:$AB$1000,$B33)))-N(IF(Filter!$L$9="Woche",INDEX(KW!$I$6:$I$237,$B33),INDEX(Verlauf!$V$6:$V$1000,$B33))))</f>
        <v>-8</v>
      </c>
      <c r="Y33" s="26">
        <f>IF($B33="",NA(),N(IF(Filter!$L$9="Woche",INDEX(KW!$AD$6:$AD$237,$B33),INDEX(Verlauf!$AC$6:$AC$1000,$B33)))-N(IF(Filter!$L$9="Woche",INDEX(KW!$J$6:$J$237,$B33),INDEX(Verlauf!$W$6:$W$1000,$B33))))</f>
        <v>22</v>
      </c>
      <c r="Z33" s="26" t="e">
        <f>NA()</f>
        <v>#N/A</v>
      </c>
      <c r="AA33" s="26" t="e">
        <f>NA()</f>
        <v>#N/A</v>
      </c>
      <c r="AB33" s="26" t="e">
        <f>IF($B33="",NA(),IF(SUM(W33:Y33)&gt;=0,SUMIF(W33:Y33,"&gt;0"),NA()))</f>
        <v>#N/A</v>
      </c>
      <c r="AC33" s="26">
        <f>IF($B33="",NA(),IF(SUM(W33:Y33)&lt;0,SUMIF(W33:Y33,"&lt;0"),NA()))</f>
        <v>-34</v>
      </c>
      <c r="AD33" s="26" t="str">
        <f>IF($B33="","",IF(SUM(W33:Y33)=0,"±0",IF(SUM(W33:Y33)&lt;0,"-","+")&amp;FIXED(ABS(SUM(W33:Y33)),0,FALSE)))</f>
        <v>-12</v>
      </c>
    </row>
    <row r="35" spans="1:30" x14ac:dyDescent="0.25">
      <c r="A35" s="2" t="s">
        <v>363</v>
      </c>
    </row>
    <row r="36" spans="1:30" ht="30" customHeight="1" x14ac:dyDescent="0.25">
      <c r="A36" s="25" t="s">
        <v>310</v>
      </c>
      <c r="B36" s="25" t="s">
        <v>311</v>
      </c>
      <c r="C36" s="25" t="s">
        <v>364</v>
      </c>
      <c r="D36" s="25" t="s">
        <v>365</v>
      </c>
      <c r="E36" s="25" t="s">
        <v>366</v>
      </c>
      <c r="F36" s="25" t="s">
        <v>367</v>
      </c>
      <c r="G36" s="25" t="s">
        <v>368</v>
      </c>
      <c r="H36" s="25" t="s">
        <v>369</v>
      </c>
      <c r="I36" s="25" t="s">
        <v>370</v>
      </c>
      <c r="J36" s="25" t="s">
        <v>371</v>
      </c>
      <c r="K36" s="25" t="s">
        <v>372</v>
      </c>
      <c r="L36" s="25" t="s">
        <v>373</v>
      </c>
      <c r="M36" s="25" t="s">
        <v>374</v>
      </c>
      <c r="N36" s="25" t="s">
        <v>375</v>
      </c>
      <c r="O36" s="25" t="s">
        <v>376</v>
      </c>
      <c r="P36" s="25" t="s">
        <v>377</v>
      </c>
      <c r="Q36" s="25" t="s">
        <v>378</v>
      </c>
      <c r="R36" s="25" t="s">
        <v>379</v>
      </c>
      <c r="S36" s="25" t="s">
        <v>380</v>
      </c>
      <c r="T36" s="25" t="s">
        <v>381</v>
      </c>
      <c r="U36" s="25" t="s">
        <v>382</v>
      </c>
      <c r="V36" s="25" t="s">
        <v>383</v>
      </c>
      <c r="W36" s="25" t="s">
        <v>384</v>
      </c>
      <c r="X36" s="25" t="s">
        <v>385</v>
      </c>
      <c r="Y36" s="25" t="s">
        <v>386</v>
      </c>
      <c r="Z36" s="25" t="s">
        <v>387</v>
      </c>
      <c r="AA36" s="25" t="s">
        <v>388</v>
      </c>
      <c r="AB36" s="25" t="s">
        <v>389</v>
      </c>
    </row>
    <row r="37" spans="1:30" x14ac:dyDescent="0.25">
      <c r="A37" s="7" t="str">
        <f>$A$4</f>
        <v/>
      </c>
      <c r="B37" s="26" t="str">
        <f>$B$4</f>
        <v/>
      </c>
      <c r="C37" s="26" t="e">
        <f>IF($B37="",NA(),IF(Filter!$L$13="OPAG",N(IF(Filter!$L$9="Woche",INDEX(KW!$AA$6:$AA$237,$B37),INDEX(Verlauf!$I$6:$I$1000,$B37))),N(IF(Filter!$L$9="Woche",INDEX(KW!$AE$6:$AE$237,$B37),INDEX(Verlauf!$S$6:$S$1000,$B37)))))</f>
        <v>#N/A</v>
      </c>
      <c r="D37" s="26" t="e">
        <f>IF($B37="",NA(),-IF(Filter!$L$13="OPAG",N(IF(Filter!$L$9="Woche",INDEX(KW!$G$6:$G$237,$B37),INDEX(Verlauf!$J$6:$J$1000,$B37))),N(IF(Filter!$L$9="Woche",INDEX(KW!$K$6:$K$237,$B37),INDEX(Verlauf!$T$6:$T$1000,$B37)))))</f>
        <v>#N/A</v>
      </c>
      <c r="E37" s="26" t="e">
        <f t="shared" ref="E37:E43" si="2">IF(ISNA(C37),NA(),IF((C37+D37)&lt;0,0,NA()))</f>
        <v>#N/A</v>
      </c>
      <c r="F37" s="26" t="e">
        <f t="shared" ref="F37:F43" si="3">IF(ISNA(C37),NA(),IF((C37+D37)&gt;0,0,NA()))</f>
        <v>#N/A</v>
      </c>
      <c r="G37" s="26" t="e">
        <f t="shared" ref="G37:G43" si="4">IF(ISNA(C37),NA(),IF((C37+D37)=0,0,NA()))</f>
        <v>#N/A</v>
      </c>
      <c r="H37" s="7" t="str">
        <f t="shared" ref="H37:H43" si="5">IF(ISNA(C37),"",IF((C37+D37)&gt;0,"+"&amp;FIXED((C37+D37),0),IF((C37+D37)&lt;0,"-"&amp;FIXED(-(C37+D37),0),"±0")))</f>
        <v/>
      </c>
      <c r="I37" s="26" t="e">
        <f>IF($B37="",NA(),IF(Filter!$L$13="OPAG",N(IF(Filter!$L$9="Woche",INDEX(KW!$X$6:$X$237,$B37),INDEX(Verlauf!$X$6:$X$1000,$B37))),N(IF(Filter!$L$9="Woche",INDEX(KW!$AB$6:$AB$237,$B37),INDEX(Verlauf!$AA$6:$AA$1000,$B37)))))</f>
        <v>#N/A</v>
      </c>
      <c r="J37" s="26" t="e">
        <f>IF($B37="",NA(),-IF(Filter!$L$13="OPAG",N(IF(Filter!$L$9="Woche",INDEX(KW!$D$6:$D$237,$B37),INDEX(Verlauf!$K$6:$K$1000,$B37))),N(IF(Filter!$L$9="Woche",INDEX(KW!$H$6:$H$237,$B37),INDEX(Verlauf!$U$6:$U$1000,$B37)))))</f>
        <v>#N/A</v>
      </c>
      <c r="K37" s="26" t="e">
        <f t="shared" ref="K37:K43" si="6">IF(ISNA(I37),NA(),IF((I37+J37)&lt;0,0,NA()))</f>
        <v>#N/A</v>
      </c>
      <c r="L37" s="26" t="e">
        <f t="shared" ref="L37:L43" si="7">IF(ISNA(I37),NA(),IF((I37+J37)&gt;0,0,NA()))</f>
        <v>#N/A</v>
      </c>
      <c r="M37" s="26" t="e">
        <f t="shared" ref="M37:M43" si="8">IF(ISNA(I37),NA(),IF((I37+J37)=0,0,NA()))</f>
        <v>#N/A</v>
      </c>
      <c r="N37" s="7" t="str">
        <f t="shared" ref="N37:N43" si="9">IF(ISNA(I37),"",IF((I37+J37)&gt;0,"+"&amp;FIXED((I37+J37),0),IF((I37+J37)&lt;0,"-"&amp;FIXED(-(I37+J37),0),"±0")))</f>
        <v/>
      </c>
      <c r="O37" s="26" t="e">
        <f>IF($B37="",NA(),IF(Filter!$L$13="OPAG",N(IF(Filter!$L$9="Woche",INDEX(KW!$Y$6:$Y$237,$B37),INDEX(Verlauf!$Y$6:$Y$1000,$B37))),N(IF(Filter!$L$9="Woche",INDEX(KW!$AC$6:$AC$237,$B37),INDEX(Verlauf!$AB$6:$AB$1000,$B37)))))</f>
        <v>#N/A</v>
      </c>
      <c r="P37" s="26" t="e">
        <f>IF($B37="",NA(),-IF(Filter!$L$13="OPAG",N(IF(Filter!$L$9="Woche",INDEX(KW!$E$6:$E$237,$B37),INDEX(Verlauf!$L$6:$L$1000,$B37))),N(IF(Filter!$L$9="Woche",INDEX(KW!$I$6:$I$237,$B37),INDEX(Verlauf!$V$6:$V$1000,$B37)))))</f>
        <v>#N/A</v>
      </c>
      <c r="Q37" s="26" t="e">
        <f t="shared" ref="Q37:Q43" si="10">IF(ISNA(O37),NA(),IF((O37+P37)&lt;0,0,NA()))</f>
        <v>#N/A</v>
      </c>
      <c r="R37" s="26" t="e">
        <f t="shared" ref="R37:R43" si="11">IF(ISNA(O37),NA(),IF((O37+P37)&gt;0,0,NA()))</f>
        <v>#N/A</v>
      </c>
      <c r="S37" s="26" t="e">
        <f t="shared" ref="S37:S43" si="12">IF(ISNA(O37),NA(),IF((O37+P37)=0,0,NA()))</f>
        <v>#N/A</v>
      </c>
      <c r="T37" s="7" t="str">
        <f t="shared" ref="T37:T43" si="13">IF(ISNA(O37),"",IF((O37+P37)&gt;0,"+"&amp;FIXED((O37+P37),0),IF((O37+P37)&lt;0,"-"&amp;FIXED(-(O37+P37),0),"±0")))</f>
        <v/>
      </c>
      <c r="U37" s="26" t="e">
        <f>IF($B37="",NA(),IF(Filter!$L$13="OPAG",N(IF(Filter!$L$9="Woche",INDEX(KW!$Z$6:$Z$237,$B37),INDEX(Verlauf!$Z$6:$Z$1000,$B37))),N(IF(Filter!$L$9="Woche",INDEX(KW!$AD$6:$AD$237,$B37),INDEX(Verlauf!$AC$6:$AC$1000,$B37)))))</f>
        <v>#N/A</v>
      </c>
      <c r="V37" s="26" t="e">
        <f>IF($B37="",NA(),-IF(Filter!$L$13="OPAG",N(IF(Filter!$L$9="Woche",INDEX(KW!$F$6:$F$237,$B37),INDEX(Verlauf!$M$6:$M$1000,$B37))),N(IF(Filter!$L$9="Woche",INDEX(KW!$J$6:$J$237,$B37),INDEX(Verlauf!$W$6:$W$1000,$B37)))))</f>
        <v>#N/A</v>
      </c>
      <c r="W37" s="26" t="e">
        <f t="shared" ref="W37:W43" si="14">IF(ISNA(U37),NA(),IF((U37+V37)&lt;0,0,NA()))</f>
        <v>#N/A</v>
      </c>
      <c r="X37" s="26" t="e">
        <f t="shared" ref="X37:X43" si="15">IF(ISNA(U37),NA(),IF((U37+V37)&gt;0,0,NA()))</f>
        <v>#N/A</v>
      </c>
      <c r="Y37" s="26" t="e">
        <f t="shared" ref="Y37:Y43" si="16">IF(ISNA(U37),NA(),IF((U37+V37)=0,0,NA()))</f>
        <v>#N/A</v>
      </c>
      <c r="Z37" s="7" t="str">
        <f t="shared" ref="Z37:Z43" si="17">IF(ISNA(U37),"",IF((U37+V37)&gt;0,"+"&amp;FIXED((U37+V37),0),IF((U37+V37)&lt;0,"-"&amp;FIXED(-(U37+V37),0),"±0")))</f>
        <v/>
      </c>
      <c r="AA37" s="26">
        <f>IF(MAX(MAX(IFERROR(_xlfn.AGGREGATE(4,6,$I$37:$I$43),0),IFERROR(-_xlfn.AGGREGATE(5,6,$J$37:$J$43),0)),MAX(IFERROR(_xlfn.AGGREGATE(4,6,$O$37:$O$43),0),IFERROR(-_xlfn.AGGREGATE(5,6,$P$37:$P$43),0)),MAX(IFERROR(_xlfn.AGGREGATE(4,6,$U$37:$U$43),0),IFERROR(-_xlfn.AGGREGATE(5,6,$V$37:$V$43),0)))&gt;0,MAX(MAX(IFERROR(_xlfn.AGGREGATE(4,6,$I$37:$I$43),0),IFERROR(-_xlfn.AGGREGATE(5,6,$J$37:$J$43),0)),MAX(IFERROR(_xlfn.AGGREGATE(4,6,$O$37:$O$43),0),IFERROR(-_xlfn.AGGREGATE(5,6,$P$37:$P$43),0)),MAX(IFERROR(_xlfn.AGGREGATE(4,6,$U$37:$U$43),0),IFERROR(-_xlfn.AGGREGATE(5,6,$V$37:$V$43),0)))*1.3,NA())</f>
        <v>228.8</v>
      </c>
      <c r="AB37" s="26">
        <f>IF(MAX(IFERROR(_xlfn.AGGREGATE(4,6,$C$37:$C$43),0),IFERROR(-_xlfn.AGGREGATE(5,6,$D$37:$D$43),0))&gt;0,MAX(IFERROR(_xlfn.AGGREGATE(4,6,$C$37:$C$43),0),IFERROR(-_xlfn.AGGREGATE(5,6,$D$37:$D$43),0))*1.3,NA())</f>
        <v>448.5</v>
      </c>
    </row>
    <row r="38" spans="1:30" x14ac:dyDescent="0.25">
      <c r="A38" s="7" t="str">
        <f>$A$5</f>
        <v/>
      </c>
      <c r="B38" s="26" t="str">
        <f>$B$5</f>
        <v/>
      </c>
      <c r="C38" s="26" t="e">
        <f>IF($B38="",NA(),IF(Filter!$L$13="OPAG",N(IF(Filter!$L$9="Woche",INDEX(KW!$AA$6:$AA$237,$B38),INDEX(Verlauf!$I$6:$I$1000,$B38))),N(IF(Filter!$L$9="Woche",INDEX(KW!$AE$6:$AE$237,$B38),INDEX(Verlauf!$S$6:$S$1000,$B38)))))</f>
        <v>#N/A</v>
      </c>
      <c r="D38" s="26" t="e">
        <f>IF($B38="",NA(),-IF(Filter!$L$13="OPAG",N(IF(Filter!$L$9="Woche",INDEX(KW!$G$6:$G$237,$B38),INDEX(Verlauf!$J$6:$J$1000,$B38))),N(IF(Filter!$L$9="Woche",INDEX(KW!$K$6:$K$237,$B38),INDEX(Verlauf!$T$6:$T$1000,$B38)))))</f>
        <v>#N/A</v>
      </c>
      <c r="E38" s="26" t="e">
        <f t="shared" si="2"/>
        <v>#N/A</v>
      </c>
      <c r="F38" s="26" t="e">
        <f t="shared" si="3"/>
        <v>#N/A</v>
      </c>
      <c r="G38" s="26" t="e">
        <f t="shared" si="4"/>
        <v>#N/A</v>
      </c>
      <c r="H38" s="7" t="str">
        <f t="shared" si="5"/>
        <v/>
      </c>
      <c r="I38" s="26" t="e">
        <f>IF($B38="",NA(),IF(Filter!$L$13="OPAG",N(IF(Filter!$L$9="Woche",INDEX(KW!$X$6:$X$237,$B38),INDEX(Verlauf!$X$6:$X$1000,$B38))),N(IF(Filter!$L$9="Woche",INDEX(KW!$AB$6:$AB$237,$B38),INDEX(Verlauf!$AA$6:$AA$1000,$B38)))))</f>
        <v>#N/A</v>
      </c>
      <c r="J38" s="26" t="e">
        <f>IF($B38="",NA(),-IF(Filter!$L$13="OPAG",N(IF(Filter!$L$9="Woche",INDEX(KW!$D$6:$D$237,$B38),INDEX(Verlauf!$K$6:$K$1000,$B38))),N(IF(Filter!$L$9="Woche",INDEX(KW!$H$6:$H$237,$B38),INDEX(Verlauf!$U$6:$U$1000,$B38)))))</f>
        <v>#N/A</v>
      </c>
      <c r="K38" s="26" t="e">
        <f t="shared" si="6"/>
        <v>#N/A</v>
      </c>
      <c r="L38" s="26" t="e">
        <f t="shared" si="7"/>
        <v>#N/A</v>
      </c>
      <c r="M38" s="26" t="e">
        <f t="shared" si="8"/>
        <v>#N/A</v>
      </c>
      <c r="N38" s="7" t="str">
        <f t="shared" si="9"/>
        <v/>
      </c>
      <c r="O38" s="26" t="e">
        <f>IF($B38="",NA(),IF(Filter!$L$13="OPAG",N(IF(Filter!$L$9="Woche",INDEX(KW!$Y$6:$Y$237,$B38),INDEX(Verlauf!$Y$6:$Y$1000,$B38))),N(IF(Filter!$L$9="Woche",INDEX(KW!$AC$6:$AC$237,$B38),INDEX(Verlauf!$AB$6:$AB$1000,$B38)))))</f>
        <v>#N/A</v>
      </c>
      <c r="P38" s="26" t="e">
        <f>IF($B38="",NA(),-IF(Filter!$L$13="OPAG",N(IF(Filter!$L$9="Woche",INDEX(KW!$E$6:$E$237,$B38),INDEX(Verlauf!$L$6:$L$1000,$B38))),N(IF(Filter!$L$9="Woche",INDEX(KW!$I$6:$I$237,$B38),INDEX(Verlauf!$V$6:$V$1000,$B38)))))</f>
        <v>#N/A</v>
      </c>
      <c r="Q38" s="26" t="e">
        <f t="shared" si="10"/>
        <v>#N/A</v>
      </c>
      <c r="R38" s="26" t="e">
        <f t="shared" si="11"/>
        <v>#N/A</v>
      </c>
      <c r="S38" s="26" t="e">
        <f t="shared" si="12"/>
        <v>#N/A</v>
      </c>
      <c r="T38" s="7" t="str">
        <f t="shared" si="13"/>
        <v/>
      </c>
      <c r="U38" s="26" t="e">
        <f>IF($B38="",NA(),IF(Filter!$L$13="OPAG",N(IF(Filter!$L$9="Woche",INDEX(KW!$Z$6:$Z$237,$B38),INDEX(Verlauf!$Z$6:$Z$1000,$B38))),N(IF(Filter!$L$9="Woche",INDEX(KW!$AD$6:$AD$237,$B38),INDEX(Verlauf!$AC$6:$AC$1000,$B38)))))</f>
        <v>#N/A</v>
      </c>
      <c r="V38" s="26" t="e">
        <f>IF($B38="",NA(),-IF(Filter!$L$13="OPAG",N(IF(Filter!$L$9="Woche",INDEX(KW!$F$6:$F$237,$B38),INDEX(Verlauf!$M$6:$M$1000,$B38))),N(IF(Filter!$L$9="Woche",INDEX(KW!$J$6:$J$237,$B38),INDEX(Verlauf!$W$6:$W$1000,$B38)))))</f>
        <v>#N/A</v>
      </c>
      <c r="W38" s="26" t="e">
        <f t="shared" si="14"/>
        <v>#N/A</v>
      </c>
      <c r="X38" s="26" t="e">
        <f t="shared" si="15"/>
        <v>#N/A</v>
      </c>
      <c r="Y38" s="26" t="e">
        <f t="shared" si="16"/>
        <v>#N/A</v>
      </c>
      <c r="Z38" s="7" t="str">
        <f t="shared" si="17"/>
        <v/>
      </c>
      <c r="AA38" s="26">
        <f>IF(MAX(MAX(IFERROR(_xlfn.AGGREGATE(4,6,$I$37:$I$43),0),IFERROR(-_xlfn.AGGREGATE(5,6,$J$37:$J$43),0)),MAX(IFERROR(_xlfn.AGGREGATE(4,6,$O$37:$O$43),0),IFERROR(-_xlfn.AGGREGATE(5,6,$P$37:$P$43),0)),MAX(IFERROR(_xlfn.AGGREGATE(4,6,$U$37:$U$43),0),IFERROR(-_xlfn.AGGREGATE(5,6,$V$37:$V$43),0)))&gt;0,-MAX(MAX(IFERROR(_xlfn.AGGREGATE(4,6,$I$37:$I$43),0),IFERROR(-_xlfn.AGGREGATE(5,6,$J$37:$J$43),0)),MAX(IFERROR(_xlfn.AGGREGATE(4,6,$O$37:$O$43),0),IFERROR(-_xlfn.AGGREGATE(5,6,$P$37:$P$43),0)),MAX(IFERROR(_xlfn.AGGREGATE(4,6,$U$37:$U$43),0),IFERROR(-_xlfn.AGGREGATE(5,6,$V$37:$V$43),0)))*1.3,NA())</f>
        <v>-228.8</v>
      </c>
      <c r="AB38" s="26">
        <f>IF(MAX(IFERROR(_xlfn.AGGREGATE(4,6,$C$37:$C$43),0),IFERROR(-_xlfn.AGGREGATE(5,6,$D$37:$D$43),0))&gt;0,-MAX(IFERROR(_xlfn.AGGREGATE(4,6,$C$37:$C$43),0),IFERROR(-_xlfn.AGGREGATE(5,6,$D$37:$D$43),0))*1.3,NA())</f>
        <v>-448.5</v>
      </c>
    </row>
    <row r="39" spans="1:30" x14ac:dyDescent="0.25">
      <c r="A39" s="7" t="str">
        <f>$A$6</f>
        <v/>
      </c>
      <c r="B39" s="26" t="str">
        <f>$B$6</f>
        <v/>
      </c>
      <c r="C39" s="26" t="e">
        <f>IF($B39="",NA(),IF(Filter!$L$13="OPAG",N(IF(Filter!$L$9="Woche",INDEX(KW!$AA$6:$AA$237,$B39),INDEX(Verlauf!$I$6:$I$1000,$B39))),N(IF(Filter!$L$9="Woche",INDEX(KW!$AE$6:$AE$237,$B39),INDEX(Verlauf!$S$6:$S$1000,$B39)))))</f>
        <v>#N/A</v>
      </c>
      <c r="D39" s="26" t="e">
        <f>IF($B39="",NA(),-IF(Filter!$L$13="OPAG",N(IF(Filter!$L$9="Woche",INDEX(KW!$G$6:$G$237,$B39),INDEX(Verlauf!$J$6:$J$1000,$B39))),N(IF(Filter!$L$9="Woche",INDEX(KW!$K$6:$K$237,$B39),INDEX(Verlauf!$T$6:$T$1000,$B39)))))</f>
        <v>#N/A</v>
      </c>
      <c r="E39" s="26" t="e">
        <f t="shared" si="2"/>
        <v>#N/A</v>
      </c>
      <c r="F39" s="26" t="e">
        <f t="shared" si="3"/>
        <v>#N/A</v>
      </c>
      <c r="G39" s="26" t="e">
        <f t="shared" si="4"/>
        <v>#N/A</v>
      </c>
      <c r="H39" s="7" t="str">
        <f t="shared" si="5"/>
        <v/>
      </c>
      <c r="I39" s="26" t="e">
        <f>IF($B39="",NA(),IF(Filter!$L$13="OPAG",N(IF(Filter!$L$9="Woche",INDEX(KW!$X$6:$X$237,$B39),INDEX(Verlauf!$X$6:$X$1000,$B39))),N(IF(Filter!$L$9="Woche",INDEX(KW!$AB$6:$AB$237,$B39),INDEX(Verlauf!$AA$6:$AA$1000,$B39)))))</f>
        <v>#N/A</v>
      </c>
      <c r="J39" s="26" t="e">
        <f>IF($B39="",NA(),-IF(Filter!$L$13="OPAG",N(IF(Filter!$L$9="Woche",INDEX(KW!$D$6:$D$237,$B39),INDEX(Verlauf!$K$6:$K$1000,$B39))),N(IF(Filter!$L$9="Woche",INDEX(KW!$H$6:$H$237,$B39),INDEX(Verlauf!$U$6:$U$1000,$B39)))))</f>
        <v>#N/A</v>
      </c>
      <c r="K39" s="26" t="e">
        <f t="shared" si="6"/>
        <v>#N/A</v>
      </c>
      <c r="L39" s="26" t="e">
        <f t="shared" si="7"/>
        <v>#N/A</v>
      </c>
      <c r="M39" s="26" t="e">
        <f t="shared" si="8"/>
        <v>#N/A</v>
      </c>
      <c r="N39" s="7" t="str">
        <f t="shared" si="9"/>
        <v/>
      </c>
      <c r="O39" s="26" t="e">
        <f>IF($B39="",NA(),IF(Filter!$L$13="OPAG",N(IF(Filter!$L$9="Woche",INDEX(KW!$Y$6:$Y$237,$B39),INDEX(Verlauf!$Y$6:$Y$1000,$B39))),N(IF(Filter!$L$9="Woche",INDEX(KW!$AC$6:$AC$237,$B39),INDEX(Verlauf!$AB$6:$AB$1000,$B39)))))</f>
        <v>#N/A</v>
      </c>
      <c r="P39" s="26" t="e">
        <f>IF($B39="",NA(),-IF(Filter!$L$13="OPAG",N(IF(Filter!$L$9="Woche",INDEX(KW!$E$6:$E$237,$B39),INDEX(Verlauf!$L$6:$L$1000,$B39))),N(IF(Filter!$L$9="Woche",INDEX(KW!$I$6:$I$237,$B39),INDEX(Verlauf!$V$6:$V$1000,$B39)))))</f>
        <v>#N/A</v>
      </c>
      <c r="Q39" s="26" t="e">
        <f t="shared" si="10"/>
        <v>#N/A</v>
      </c>
      <c r="R39" s="26" t="e">
        <f t="shared" si="11"/>
        <v>#N/A</v>
      </c>
      <c r="S39" s="26" t="e">
        <f t="shared" si="12"/>
        <v>#N/A</v>
      </c>
      <c r="T39" s="7" t="str">
        <f t="shared" si="13"/>
        <v/>
      </c>
      <c r="U39" s="26" t="e">
        <f>IF($B39="",NA(),IF(Filter!$L$13="OPAG",N(IF(Filter!$L$9="Woche",INDEX(KW!$Z$6:$Z$237,$B39),INDEX(Verlauf!$Z$6:$Z$1000,$B39))),N(IF(Filter!$L$9="Woche",INDEX(KW!$AD$6:$AD$237,$B39),INDEX(Verlauf!$AC$6:$AC$1000,$B39)))))</f>
        <v>#N/A</v>
      </c>
      <c r="V39" s="26" t="e">
        <f>IF($B39="",NA(),-IF(Filter!$L$13="OPAG",N(IF(Filter!$L$9="Woche",INDEX(KW!$F$6:$F$237,$B39),INDEX(Verlauf!$M$6:$M$1000,$B39))),N(IF(Filter!$L$9="Woche",INDEX(KW!$J$6:$J$237,$B39),INDEX(Verlauf!$W$6:$W$1000,$B39)))))</f>
        <v>#N/A</v>
      </c>
      <c r="W39" s="26" t="e">
        <f t="shared" si="14"/>
        <v>#N/A</v>
      </c>
      <c r="X39" s="26" t="e">
        <f t="shared" si="15"/>
        <v>#N/A</v>
      </c>
      <c r="Y39" s="26" t="e">
        <f t="shared" si="16"/>
        <v>#N/A</v>
      </c>
      <c r="Z39" s="7" t="str">
        <f t="shared" si="17"/>
        <v/>
      </c>
      <c r="AA39" s="26" t="e">
        <f>NA()</f>
        <v>#N/A</v>
      </c>
      <c r="AB39" s="26" t="e">
        <f>NA()</f>
        <v>#N/A</v>
      </c>
    </row>
    <row r="40" spans="1:30" x14ac:dyDescent="0.25">
      <c r="A40" s="7" t="str">
        <f>$A$7</f>
        <v/>
      </c>
      <c r="B40" s="26" t="str">
        <f>$B$7</f>
        <v/>
      </c>
      <c r="C40" s="26" t="e">
        <f>IF($B40="",NA(),IF(Filter!$L$13="OPAG",N(IF(Filter!$L$9="Woche",INDEX(KW!$AA$6:$AA$237,$B40),INDEX(Verlauf!$I$6:$I$1000,$B40))),N(IF(Filter!$L$9="Woche",INDEX(KW!$AE$6:$AE$237,$B40),INDEX(Verlauf!$S$6:$S$1000,$B40)))))</f>
        <v>#N/A</v>
      </c>
      <c r="D40" s="26" t="e">
        <f>IF($B40="",NA(),-IF(Filter!$L$13="OPAG",N(IF(Filter!$L$9="Woche",INDEX(KW!$G$6:$G$237,$B40),INDEX(Verlauf!$J$6:$J$1000,$B40))),N(IF(Filter!$L$9="Woche",INDEX(KW!$K$6:$K$237,$B40),INDEX(Verlauf!$T$6:$T$1000,$B40)))))</f>
        <v>#N/A</v>
      </c>
      <c r="E40" s="26" t="e">
        <f t="shared" si="2"/>
        <v>#N/A</v>
      </c>
      <c r="F40" s="26" t="e">
        <f t="shared" si="3"/>
        <v>#N/A</v>
      </c>
      <c r="G40" s="26" t="e">
        <f t="shared" si="4"/>
        <v>#N/A</v>
      </c>
      <c r="H40" s="7" t="str">
        <f t="shared" si="5"/>
        <v/>
      </c>
      <c r="I40" s="26" t="e">
        <f>IF($B40="",NA(),IF(Filter!$L$13="OPAG",N(IF(Filter!$L$9="Woche",INDEX(KW!$X$6:$X$237,$B40),INDEX(Verlauf!$X$6:$X$1000,$B40))),N(IF(Filter!$L$9="Woche",INDEX(KW!$AB$6:$AB$237,$B40),INDEX(Verlauf!$AA$6:$AA$1000,$B40)))))</f>
        <v>#N/A</v>
      </c>
      <c r="J40" s="26" t="e">
        <f>IF($B40="",NA(),-IF(Filter!$L$13="OPAG",N(IF(Filter!$L$9="Woche",INDEX(KW!$D$6:$D$237,$B40),INDEX(Verlauf!$K$6:$K$1000,$B40))),N(IF(Filter!$L$9="Woche",INDEX(KW!$H$6:$H$237,$B40),INDEX(Verlauf!$U$6:$U$1000,$B40)))))</f>
        <v>#N/A</v>
      </c>
      <c r="K40" s="26" t="e">
        <f t="shared" si="6"/>
        <v>#N/A</v>
      </c>
      <c r="L40" s="26" t="e">
        <f t="shared" si="7"/>
        <v>#N/A</v>
      </c>
      <c r="M40" s="26" t="e">
        <f t="shared" si="8"/>
        <v>#N/A</v>
      </c>
      <c r="N40" s="7" t="str">
        <f t="shared" si="9"/>
        <v/>
      </c>
      <c r="O40" s="26" t="e">
        <f>IF($B40="",NA(),IF(Filter!$L$13="OPAG",N(IF(Filter!$L$9="Woche",INDEX(KW!$Y$6:$Y$237,$B40),INDEX(Verlauf!$Y$6:$Y$1000,$B40))),N(IF(Filter!$L$9="Woche",INDEX(KW!$AC$6:$AC$237,$B40),INDEX(Verlauf!$AB$6:$AB$1000,$B40)))))</f>
        <v>#N/A</v>
      </c>
      <c r="P40" s="26" t="e">
        <f>IF($B40="",NA(),-IF(Filter!$L$13="OPAG",N(IF(Filter!$L$9="Woche",INDEX(KW!$E$6:$E$237,$B40),INDEX(Verlauf!$L$6:$L$1000,$B40))),N(IF(Filter!$L$9="Woche",INDEX(KW!$I$6:$I$237,$B40),INDEX(Verlauf!$V$6:$V$1000,$B40)))))</f>
        <v>#N/A</v>
      </c>
      <c r="Q40" s="26" t="e">
        <f t="shared" si="10"/>
        <v>#N/A</v>
      </c>
      <c r="R40" s="26" t="e">
        <f t="shared" si="11"/>
        <v>#N/A</v>
      </c>
      <c r="S40" s="26" t="e">
        <f t="shared" si="12"/>
        <v>#N/A</v>
      </c>
      <c r="T40" s="7" t="str">
        <f t="shared" si="13"/>
        <v/>
      </c>
      <c r="U40" s="26" t="e">
        <f>IF($B40="",NA(),IF(Filter!$L$13="OPAG",N(IF(Filter!$L$9="Woche",INDEX(KW!$Z$6:$Z$237,$B40),INDEX(Verlauf!$Z$6:$Z$1000,$B40))),N(IF(Filter!$L$9="Woche",INDEX(KW!$AD$6:$AD$237,$B40),INDEX(Verlauf!$AC$6:$AC$1000,$B40)))))</f>
        <v>#N/A</v>
      </c>
      <c r="V40" s="26" t="e">
        <f>IF($B40="",NA(),-IF(Filter!$L$13="OPAG",N(IF(Filter!$L$9="Woche",INDEX(KW!$F$6:$F$237,$B40),INDEX(Verlauf!$M$6:$M$1000,$B40))),N(IF(Filter!$L$9="Woche",INDEX(KW!$J$6:$J$237,$B40),INDEX(Verlauf!$W$6:$W$1000,$B40)))))</f>
        <v>#N/A</v>
      </c>
      <c r="W40" s="26" t="e">
        <f t="shared" si="14"/>
        <v>#N/A</v>
      </c>
      <c r="X40" s="26" t="e">
        <f t="shared" si="15"/>
        <v>#N/A</v>
      </c>
      <c r="Y40" s="26" t="e">
        <f t="shared" si="16"/>
        <v>#N/A</v>
      </c>
      <c r="Z40" s="7" t="str">
        <f t="shared" si="17"/>
        <v/>
      </c>
      <c r="AA40" s="26" t="e">
        <f>NA()</f>
        <v>#N/A</v>
      </c>
      <c r="AB40" s="26" t="e">
        <f>NA()</f>
        <v>#N/A</v>
      </c>
    </row>
    <row r="41" spans="1:30" x14ac:dyDescent="0.25">
      <c r="A41" s="7" t="str">
        <f>$A$8</f>
        <v/>
      </c>
      <c r="B41" s="26" t="str">
        <f>$B$8</f>
        <v/>
      </c>
      <c r="C41" s="26" t="e">
        <f>IF($B41="",NA(),IF(Filter!$L$13="OPAG",N(IF(Filter!$L$9="Woche",INDEX(KW!$AA$6:$AA$237,$B41),INDEX(Verlauf!$I$6:$I$1000,$B41))),N(IF(Filter!$L$9="Woche",INDEX(KW!$AE$6:$AE$237,$B41),INDEX(Verlauf!$S$6:$S$1000,$B41)))))</f>
        <v>#N/A</v>
      </c>
      <c r="D41" s="26" t="e">
        <f>IF($B41="",NA(),-IF(Filter!$L$13="OPAG",N(IF(Filter!$L$9="Woche",INDEX(KW!$G$6:$G$237,$B41),INDEX(Verlauf!$J$6:$J$1000,$B41))),N(IF(Filter!$L$9="Woche",INDEX(KW!$K$6:$K$237,$B41),INDEX(Verlauf!$T$6:$T$1000,$B41)))))</f>
        <v>#N/A</v>
      </c>
      <c r="E41" s="26" t="e">
        <f t="shared" si="2"/>
        <v>#N/A</v>
      </c>
      <c r="F41" s="26" t="e">
        <f t="shared" si="3"/>
        <v>#N/A</v>
      </c>
      <c r="G41" s="26" t="e">
        <f t="shared" si="4"/>
        <v>#N/A</v>
      </c>
      <c r="H41" s="7" t="str">
        <f t="shared" si="5"/>
        <v/>
      </c>
      <c r="I41" s="26" t="e">
        <f>IF($B41="",NA(),IF(Filter!$L$13="OPAG",N(IF(Filter!$L$9="Woche",INDEX(KW!$X$6:$X$237,$B41),INDEX(Verlauf!$X$6:$X$1000,$B41))),N(IF(Filter!$L$9="Woche",INDEX(KW!$AB$6:$AB$237,$B41),INDEX(Verlauf!$AA$6:$AA$1000,$B41)))))</f>
        <v>#N/A</v>
      </c>
      <c r="J41" s="26" t="e">
        <f>IF($B41="",NA(),-IF(Filter!$L$13="OPAG",N(IF(Filter!$L$9="Woche",INDEX(KW!$D$6:$D$237,$B41),INDEX(Verlauf!$K$6:$K$1000,$B41))),N(IF(Filter!$L$9="Woche",INDEX(KW!$H$6:$H$237,$B41),INDEX(Verlauf!$U$6:$U$1000,$B41)))))</f>
        <v>#N/A</v>
      </c>
      <c r="K41" s="26" t="e">
        <f t="shared" si="6"/>
        <v>#N/A</v>
      </c>
      <c r="L41" s="26" t="e">
        <f t="shared" si="7"/>
        <v>#N/A</v>
      </c>
      <c r="M41" s="26" t="e">
        <f t="shared" si="8"/>
        <v>#N/A</v>
      </c>
      <c r="N41" s="7" t="str">
        <f t="shared" si="9"/>
        <v/>
      </c>
      <c r="O41" s="26" t="e">
        <f>IF($B41="",NA(),IF(Filter!$L$13="OPAG",N(IF(Filter!$L$9="Woche",INDEX(KW!$Y$6:$Y$237,$B41),INDEX(Verlauf!$Y$6:$Y$1000,$B41))),N(IF(Filter!$L$9="Woche",INDEX(KW!$AC$6:$AC$237,$B41),INDEX(Verlauf!$AB$6:$AB$1000,$B41)))))</f>
        <v>#N/A</v>
      </c>
      <c r="P41" s="26" t="e">
        <f>IF($B41="",NA(),-IF(Filter!$L$13="OPAG",N(IF(Filter!$L$9="Woche",INDEX(KW!$E$6:$E$237,$B41),INDEX(Verlauf!$L$6:$L$1000,$B41))),N(IF(Filter!$L$9="Woche",INDEX(KW!$I$6:$I$237,$B41),INDEX(Verlauf!$V$6:$V$1000,$B41)))))</f>
        <v>#N/A</v>
      </c>
      <c r="Q41" s="26" t="e">
        <f t="shared" si="10"/>
        <v>#N/A</v>
      </c>
      <c r="R41" s="26" t="e">
        <f t="shared" si="11"/>
        <v>#N/A</v>
      </c>
      <c r="S41" s="26" t="e">
        <f t="shared" si="12"/>
        <v>#N/A</v>
      </c>
      <c r="T41" s="7" t="str">
        <f t="shared" si="13"/>
        <v/>
      </c>
      <c r="U41" s="26" t="e">
        <f>IF($B41="",NA(),IF(Filter!$L$13="OPAG",N(IF(Filter!$L$9="Woche",INDEX(KW!$Z$6:$Z$237,$B41),INDEX(Verlauf!$Z$6:$Z$1000,$B41))),N(IF(Filter!$L$9="Woche",INDEX(KW!$AD$6:$AD$237,$B41),INDEX(Verlauf!$AC$6:$AC$1000,$B41)))))</f>
        <v>#N/A</v>
      </c>
      <c r="V41" s="26" t="e">
        <f>IF($B41="",NA(),-IF(Filter!$L$13="OPAG",N(IF(Filter!$L$9="Woche",INDEX(KW!$F$6:$F$237,$B41),INDEX(Verlauf!$M$6:$M$1000,$B41))),N(IF(Filter!$L$9="Woche",INDEX(KW!$J$6:$J$237,$B41),INDEX(Verlauf!$W$6:$W$1000,$B41)))))</f>
        <v>#N/A</v>
      </c>
      <c r="W41" s="26" t="e">
        <f t="shared" si="14"/>
        <v>#N/A</v>
      </c>
      <c r="X41" s="26" t="e">
        <f t="shared" si="15"/>
        <v>#N/A</v>
      </c>
      <c r="Y41" s="26" t="e">
        <f t="shared" si="16"/>
        <v>#N/A</v>
      </c>
      <c r="Z41" s="7" t="str">
        <f t="shared" si="17"/>
        <v/>
      </c>
      <c r="AA41" s="26" t="e">
        <f>NA()</f>
        <v>#N/A</v>
      </c>
      <c r="AB41" s="26" t="e">
        <f>NA()</f>
        <v>#N/A</v>
      </c>
    </row>
    <row r="42" spans="1:30" x14ac:dyDescent="0.25">
      <c r="A42" s="7" t="str">
        <f>$A$9</f>
        <v>22.09.</v>
      </c>
      <c r="B42" s="26">
        <f>$B$9</f>
        <v>1</v>
      </c>
      <c r="C42" s="26">
        <f>IF($B42="",NA(),IF(Filter!$L$13="OPAG",N(IF(Filter!$L$9="Woche",INDEX(KW!$AA$6:$AA$237,$B42),INDEX(Verlauf!$I$6:$I$1000,$B42))),N(IF(Filter!$L$9="Woche",INDEX(KW!$AE$6:$AE$237,$B42),INDEX(Verlauf!$S$6:$S$1000,$B42)))))</f>
        <v>0</v>
      </c>
      <c r="D42" s="26">
        <f>IF($B42="",NA(),-IF(Filter!$L$13="OPAG",N(IF(Filter!$L$9="Woche",INDEX(KW!$G$6:$G$237,$B42),INDEX(Verlauf!$J$6:$J$1000,$B42))),N(IF(Filter!$L$9="Woche",INDEX(KW!$K$6:$K$237,$B42),INDEX(Verlauf!$T$6:$T$1000,$B42)))))</f>
        <v>0</v>
      </c>
      <c r="E42" s="26" t="e">
        <f t="shared" si="2"/>
        <v>#N/A</v>
      </c>
      <c r="F42" s="26" t="e">
        <f t="shared" si="3"/>
        <v>#N/A</v>
      </c>
      <c r="G42" s="26">
        <f t="shared" si="4"/>
        <v>0</v>
      </c>
      <c r="H42" s="7" t="str">
        <f t="shared" si="5"/>
        <v>±0</v>
      </c>
      <c r="I42" s="26">
        <f>IF($B42="",NA(),IF(Filter!$L$13="OPAG",N(IF(Filter!$L$9="Woche",INDEX(KW!$X$6:$X$237,$B42),INDEX(Verlauf!$X$6:$X$1000,$B42))),N(IF(Filter!$L$9="Woche",INDEX(KW!$AB$6:$AB$237,$B42),INDEX(Verlauf!$AA$6:$AA$1000,$B42)))))</f>
        <v>0</v>
      </c>
      <c r="J42" s="26">
        <f>IF($B42="",NA(),-IF(Filter!$L$13="OPAG",N(IF(Filter!$L$9="Woche",INDEX(KW!$D$6:$D$237,$B42),INDEX(Verlauf!$K$6:$K$1000,$B42))),N(IF(Filter!$L$9="Woche",INDEX(KW!$H$6:$H$237,$B42),INDEX(Verlauf!$U$6:$U$1000,$B42)))))</f>
        <v>0</v>
      </c>
      <c r="K42" s="26" t="e">
        <f t="shared" si="6"/>
        <v>#N/A</v>
      </c>
      <c r="L42" s="26" t="e">
        <f t="shared" si="7"/>
        <v>#N/A</v>
      </c>
      <c r="M42" s="26">
        <f t="shared" si="8"/>
        <v>0</v>
      </c>
      <c r="N42" s="7" t="str">
        <f t="shared" si="9"/>
        <v>±0</v>
      </c>
      <c r="O42" s="26">
        <f>IF($B42="",NA(),IF(Filter!$L$13="OPAG",N(IF(Filter!$L$9="Woche",INDEX(KW!$Y$6:$Y$237,$B42),INDEX(Verlauf!$Y$6:$Y$1000,$B42))),N(IF(Filter!$L$9="Woche",INDEX(KW!$AC$6:$AC$237,$B42),INDEX(Verlauf!$AB$6:$AB$1000,$B42)))))</f>
        <v>0</v>
      </c>
      <c r="P42" s="26">
        <f>IF($B42="",NA(),-IF(Filter!$L$13="OPAG",N(IF(Filter!$L$9="Woche",INDEX(KW!$E$6:$E$237,$B42),INDEX(Verlauf!$L$6:$L$1000,$B42))),N(IF(Filter!$L$9="Woche",INDEX(KW!$I$6:$I$237,$B42),INDEX(Verlauf!$V$6:$V$1000,$B42)))))</f>
        <v>0</v>
      </c>
      <c r="Q42" s="26" t="e">
        <f t="shared" si="10"/>
        <v>#N/A</v>
      </c>
      <c r="R42" s="26" t="e">
        <f t="shared" si="11"/>
        <v>#N/A</v>
      </c>
      <c r="S42" s="26">
        <f t="shared" si="12"/>
        <v>0</v>
      </c>
      <c r="T42" s="7" t="str">
        <f t="shared" si="13"/>
        <v>±0</v>
      </c>
      <c r="U42" s="26">
        <f>IF($B42="",NA(),IF(Filter!$L$13="OPAG",N(IF(Filter!$L$9="Woche",INDEX(KW!$Z$6:$Z$237,$B42),INDEX(Verlauf!$Z$6:$Z$1000,$B42))),N(IF(Filter!$L$9="Woche",INDEX(KW!$AD$6:$AD$237,$B42),INDEX(Verlauf!$AC$6:$AC$1000,$B42)))))</f>
        <v>0</v>
      </c>
      <c r="V42" s="26">
        <f>IF($B42="",NA(),-IF(Filter!$L$13="OPAG",N(IF(Filter!$L$9="Woche",INDEX(KW!$F$6:$F$237,$B42),INDEX(Verlauf!$M$6:$M$1000,$B42))),N(IF(Filter!$L$9="Woche",INDEX(KW!$J$6:$J$237,$B42),INDEX(Verlauf!$W$6:$W$1000,$B42)))))</f>
        <v>0</v>
      </c>
      <c r="W42" s="26" t="e">
        <f t="shared" si="14"/>
        <v>#N/A</v>
      </c>
      <c r="X42" s="26" t="e">
        <f t="shared" si="15"/>
        <v>#N/A</v>
      </c>
      <c r="Y42" s="26">
        <f t="shared" si="16"/>
        <v>0</v>
      </c>
      <c r="Z42" s="7" t="str">
        <f t="shared" si="17"/>
        <v>±0</v>
      </c>
      <c r="AA42" s="26" t="e">
        <f>NA()</f>
        <v>#N/A</v>
      </c>
      <c r="AB42" s="26" t="e">
        <f>NA()</f>
        <v>#N/A</v>
      </c>
    </row>
    <row r="43" spans="1:30" x14ac:dyDescent="0.25">
      <c r="A43" s="7" t="str">
        <f>$A$10</f>
        <v>23.09.</v>
      </c>
      <c r="B43" s="26">
        <f>$B$10</f>
        <v>2</v>
      </c>
      <c r="C43" s="26">
        <f>IF($B43="",NA(),IF(Filter!$L$13="OPAG",N(IF(Filter!$L$9="Woche",INDEX(KW!$AA$6:$AA$237,$B43),INDEX(Verlauf!$I$6:$I$1000,$B43))),N(IF(Filter!$L$9="Woche",INDEX(KW!$AE$6:$AE$237,$B43),INDEX(Verlauf!$S$6:$S$1000,$B43)))))</f>
        <v>333</v>
      </c>
      <c r="D43" s="26">
        <f>IF($B43="",NA(),-IF(Filter!$L$13="OPAG",N(IF(Filter!$L$9="Woche",INDEX(KW!$G$6:$G$237,$B43),INDEX(Verlauf!$J$6:$J$1000,$B43))),N(IF(Filter!$L$9="Woche",INDEX(KW!$K$6:$K$237,$B43),INDEX(Verlauf!$T$6:$T$1000,$B43)))))</f>
        <v>-345</v>
      </c>
      <c r="E43" s="26">
        <f t="shared" si="2"/>
        <v>0</v>
      </c>
      <c r="F43" s="26" t="e">
        <f t="shared" si="3"/>
        <v>#N/A</v>
      </c>
      <c r="G43" s="26" t="e">
        <f t="shared" si="4"/>
        <v>#N/A</v>
      </c>
      <c r="H43" s="7" t="str">
        <f t="shared" si="5"/>
        <v>-12</v>
      </c>
      <c r="I43" s="26">
        <f>IF($B43="",NA(),IF(Filter!$L$13="OPAG",N(IF(Filter!$L$9="Woche",INDEX(KW!$X$6:$X$237,$B43),INDEX(Verlauf!$X$6:$X$1000,$B43))),N(IF(Filter!$L$9="Woche",INDEX(KW!$AB$6:$AB$237,$B43),INDEX(Verlauf!$AA$6:$AA$1000,$B43)))))</f>
        <v>77</v>
      </c>
      <c r="J43" s="26">
        <f>IF($B43="",NA(),-IF(Filter!$L$13="OPAG",N(IF(Filter!$L$9="Woche",INDEX(KW!$D$6:$D$237,$B43),INDEX(Verlauf!$K$6:$K$1000,$B43))),N(IF(Filter!$L$9="Woche",INDEX(KW!$H$6:$H$237,$B43),INDEX(Verlauf!$U$6:$U$1000,$B43)))))</f>
        <v>-103</v>
      </c>
      <c r="K43" s="26">
        <f t="shared" si="6"/>
        <v>0</v>
      </c>
      <c r="L43" s="26" t="e">
        <f t="shared" si="7"/>
        <v>#N/A</v>
      </c>
      <c r="M43" s="26" t="e">
        <f t="shared" si="8"/>
        <v>#N/A</v>
      </c>
      <c r="N43" s="7" t="str">
        <f t="shared" si="9"/>
        <v>-26</v>
      </c>
      <c r="O43" s="26">
        <f>IF($B43="",NA(),IF(Filter!$L$13="OPAG",N(IF(Filter!$L$9="Woche",INDEX(KW!$Y$6:$Y$237,$B43),INDEX(Verlauf!$Y$6:$Y$1000,$B43))),N(IF(Filter!$L$9="Woche",INDEX(KW!$AC$6:$AC$237,$B43),INDEX(Verlauf!$AB$6:$AB$1000,$B43)))))</f>
        <v>168</v>
      </c>
      <c r="P43" s="26">
        <f>IF($B43="",NA(),-IF(Filter!$L$13="OPAG",N(IF(Filter!$L$9="Woche",INDEX(KW!$E$6:$E$237,$B43),INDEX(Verlauf!$L$6:$L$1000,$B43))),N(IF(Filter!$L$9="Woche",INDEX(KW!$I$6:$I$237,$B43),INDEX(Verlauf!$V$6:$V$1000,$B43)))))</f>
        <v>-176</v>
      </c>
      <c r="Q43" s="26">
        <f t="shared" si="10"/>
        <v>0</v>
      </c>
      <c r="R43" s="26" t="e">
        <f t="shared" si="11"/>
        <v>#N/A</v>
      </c>
      <c r="S43" s="26" t="e">
        <f t="shared" si="12"/>
        <v>#N/A</v>
      </c>
      <c r="T43" s="7" t="str">
        <f t="shared" si="13"/>
        <v>-8</v>
      </c>
      <c r="U43" s="26">
        <f>IF($B43="",NA(),IF(Filter!$L$13="OPAG",N(IF(Filter!$L$9="Woche",INDEX(KW!$Z$6:$Z$237,$B43),INDEX(Verlauf!$Z$6:$Z$1000,$B43))),N(IF(Filter!$L$9="Woche",INDEX(KW!$AD$6:$AD$237,$B43),INDEX(Verlauf!$AC$6:$AC$1000,$B43)))))</f>
        <v>88</v>
      </c>
      <c r="V43" s="26">
        <f>IF($B43="",NA(),-IF(Filter!$L$13="OPAG",N(IF(Filter!$L$9="Woche",INDEX(KW!$F$6:$F$237,$B43),INDEX(Verlauf!$M$6:$M$1000,$B43))),N(IF(Filter!$L$9="Woche",INDEX(KW!$J$6:$J$237,$B43),INDEX(Verlauf!$W$6:$W$1000,$B43)))))</f>
        <v>-66</v>
      </c>
      <c r="W43" s="26" t="e">
        <f t="shared" si="14"/>
        <v>#N/A</v>
      </c>
      <c r="X43" s="26">
        <f t="shared" si="15"/>
        <v>0</v>
      </c>
      <c r="Y43" s="26" t="e">
        <f t="shared" si="16"/>
        <v>#N/A</v>
      </c>
      <c r="Z43" s="7" t="str">
        <f t="shared" si="17"/>
        <v>+22</v>
      </c>
      <c r="AA43" s="26" t="e">
        <f>NA()</f>
        <v>#N/A</v>
      </c>
      <c r="AB43" s="26" t="e">
        <f>NA()</f>
        <v>#N/A</v>
      </c>
    </row>
    <row r="44" spans="1:30" x14ac:dyDescent="0.25">
      <c r="A44" s="25" t="str">
        <f>"Summen"</f>
        <v>Summen</v>
      </c>
      <c r="C44" s="7" t="str">
        <f>IF(Filter!$L$9="Woche","Σ "&amp;$A$10,"Σ letzte "&amp;$AF$2&amp;" Stichtage")</f>
        <v>Σ letzte 2 Stichtage</v>
      </c>
    </row>
    <row r="45" spans="1:30" x14ac:dyDescent="0.25">
      <c r="A45" s="7" t="s">
        <v>155</v>
      </c>
      <c r="C45" s="7" t="str">
        <f>FIXED(IF(Filter!$L$9="Woche",IFERROR(N(C43),0),_xlfn.AGGREGATE(9,6,C37:C43)),0)</f>
        <v>333</v>
      </c>
      <c r="D45" s="7" t="str">
        <f>FIXED(-IF(Filter!$L$9="Woche",IFERROR(N(D43),0),_xlfn.AGGREGATE(9,6,D37:D43)),0)</f>
        <v>345</v>
      </c>
      <c r="E45" s="7" t="str">
        <f>IF((IF(Filter!$L$9="Woche",IFERROR(N(C43),0),_xlfn.AGGREGATE(9,6,C37:C43))+IF(Filter!$L$9="Woche",IFERROR(N(D43),0),_xlfn.AGGREGATE(9,6,D37:D43)))&lt;0,"-"&amp;FIXED(-(IF(Filter!$L$9="Woche",IFERROR(N(C43),0),_xlfn.AGGREGATE(9,6,C37:C43))+IF(Filter!$L$9="Woche",IFERROR(N(D43),0),_xlfn.AGGREGATE(9,6,D37:D43))),0),"")</f>
        <v>-12</v>
      </c>
      <c r="F45" s="7" t="str">
        <f>IF((IF(Filter!$L$9="Woche",IFERROR(N(C43),0),_xlfn.AGGREGATE(9,6,C37:C43))+IF(Filter!$L$9="Woche",IFERROR(N(D43),0),_xlfn.AGGREGATE(9,6,D37:D43)))&gt;0,"+"&amp;FIXED((IF(Filter!$L$9="Woche",IFERROR(N(C43),0),_xlfn.AGGREGATE(9,6,C37:C43))+IF(Filter!$L$9="Woche",IFERROR(N(D43),0),_xlfn.AGGREGATE(9,6,D37:D43))),0),IF((IF(Filter!$L$9="Woche",IFERROR(N(C43),0),_xlfn.AGGREGATE(9,6,C37:C43))+IF(Filter!$L$9="Woche",IFERROR(N(D43),0),_xlfn.AGGREGATE(9,6,D37:D43)))=0,"±0",""))</f>
        <v/>
      </c>
    </row>
    <row r="46" spans="1:30" x14ac:dyDescent="0.25">
      <c r="A46" s="7" t="s">
        <v>20</v>
      </c>
      <c r="C46" s="7" t="str">
        <f>FIXED(IF(Filter!$L$9="Woche",IFERROR(N(I43),0),_xlfn.AGGREGATE(9,6,I37:I43)),0)</f>
        <v>77</v>
      </c>
      <c r="D46" s="7" t="str">
        <f>FIXED(-IF(Filter!$L$9="Woche",IFERROR(N(J43),0),_xlfn.AGGREGATE(9,6,J37:J43)),0)</f>
        <v>103</v>
      </c>
      <c r="E46" s="7" t="str">
        <f>IF((IF(Filter!$L$9="Woche",IFERROR(N(I43),0),_xlfn.AGGREGATE(9,6,I37:I43))+IF(Filter!$L$9="Woche",IFERROR(N(J43),0),_xlfn.AGGREGATE(9,6,J37:J43)))&lt;0,"-"&amp;FIXED(-(IF(Filter!$L$9="Woche",IFERROR(N(I43),0),_xlfn.AGGREGATE(9,6,I37:I43))+IF(Filter!$L$9="Woche",IFERROR(N(J43),0),_xlfn.AGGREGATE(9,6,J37:J43))),0),"")</f>
        <v>-26</v>
      </c>
      <c r="F46" s="7" t="str">
        <f>IF((IF(Filter!$L$9="Woche",IFERROR(N(I43),0),_xlfn.AGGREGATE(9,6,I37:I43))+IF(Filter!$L$9="Woche",IFERROR(N(J43),0),_xlfn.AGGREGATE(9,6,J37:J43)))&gt;0,"+"&amp;FIXED((IF(Filter!$L$9="Woche",IFERROR(N(I43),0),_xlfn.AGGREGATE(9,6,I37:I43))+IF(Filter!$L$9="Woche",IFERROR(N(J43),0),_xlfn.AGGREGATE(9,6,J37:J43))),0),IF((IF(Filter!$L$9="Woche",IFERROR(N(I43),0),_xlfn.AGGREGATE(9,6,I37:I43))+IF(Filter!$L$9="Woche",IFERROR(N(J43),0),_xlfn.AGGREGATE(9,6,J37:J43)))=0,"±0",""))</f>
        <v/>
      </c>
    </row>
    <row r="47" spans="1:30" x14ac:dyDescent="0.25">
      <c r="A47" s="7" t="s">
        <v>16</v>
      </c>
      <c r="C47" s="7" t="str">
        <f>FIXED(IF(Filter!$L$9="Woche",IFERROR(N(O43),0),_xlfn.AGGREGATE(9,6,O37:O43)),0)</f>
        <v>168</v>
      </c>
      <c r="D47" s="7" t="str">
        <f>FIXED(-IF(Filter!$L$9="Woche",IFERROR(N(P43),0),_xlfn.AGGREGATE(9,6,P37:P43)),0)</f>
        <v>176</v>
      </c>
      <c r="E47" s="7" t="str">
        <f>IF((IF(Filter!$L$9="Woche",IFERROR(N(O43),0),_xlfn.AGGREGATE(9,6,O37:O43))+IF(Filter!$L$9="Woche",IFERROR(N(P43),0),_xlfn.AGGREGATE(9,6,P37:P43)))&lt;0,"-"&amp;FIXED(-(IF(Filter!$L$9="Woche",IFERROR(N(O43),0),_xlfn.AGGREGATE(9,6,O37:O43))+IF(Filter!$L$9="Woche",IFERROR(N(P43),0),_xlfn.AGGREGATE(9,6,P37:P43))),0),"")</f>
        <v>-8</v>
      </c>
      <c r="F47" s="7" t="str">
        <f>IF((IF(Filter!$L$9="Woche",IFERROR(N(O43),0),_xlfn.AGGREGATE(9,6,O37:O43))+IF(Filter!$L$9="Woche",IFERROR(N(P43),0),_xlfn.AGGREGATE(9,6,P37:P43)))&gt;0,"+"&amp;FIXED((IF(Filter!$L$9="Woche",IFERROR(N(O43),0),_xlfn.AGGREGATE(9,6,O37:O43))+IF(Filter!$L$9="Woche",IFERROR(N(P43),0),_xlfn.AGGREGATE(9,6,P37:P43))),0),IF((IF(Filter!$L$9="Woche",IFERROR(N(O43),0),_xlfn.AGGREGATE(9,6,O37:O43))+IF(Filter!$L$9="Woche",IFERROR(N(P43),0),_xlfn.AGGREGATE(9,6,P37:P43)))=0,"±0",""))</f>
        <v/>
      </c>
    </row>
    <row r="48" spans="1:30" x14ac:dyDescent="0.25">
      <c r="A48" s="7" t="s">
        <v>14</v>
      </c>
      <c r="C48" s="7" t="str">
        <f>FIXED(IF(Filter!$L$9="Woche",IFERROR(N(U43),0),_xlfn.AGGREGATE(9,6,U37:U43)),0)</f>
        <v>88</v>
      </c>
      <c r="D48" s="7" t="str">
        <f>FIXED(-IF(Filter!$L$9="Woche",IFERROR(N(V43),0),_xlfn.AGGREGATE(9,6,V37:V43)),0)</f>
        <v>66</v>
      </c>
      <c r="E48" s="7" t="str">
        <f>IF((IF(Filter!$L$9="Woche",IFERROR(N(U43),0),_xlfn.AGGREGATE(9,6,U37:U43))+IF(Filter!$L$9="Woche",IFERROR(N(V43),0),_xlfn.AGGREGATE(9,6,V37:V43)))&lt;0,"-"&amp;FIXED(-(IF(Filter!$L$9="Woche",IFERROR(N(U43),0),_xlfn.AGGREGATE(9,6,U37:U43))+IF(Filter!$L$9="Woche",IFERROR(N(V43),0),_xlfn.AGGREGATE(9,6,V37:V43))),0),"")</f>
        <v/>
      </c>
      <c r="F48" s="7" t="str">
        <f>IF((IF(Filter!$L$9="Woche",IFERROR(N(U43),0),_xlfn.AGGREGATE(9,6,U37:U43))+IF(Filter!$L$9="Woche",IFERROR(N(V43),0),_xlfn.AGGREGATE(9,6,V37:V43)))&gt;0,"+"&amp;FIXED((IF(Filter!$L$9="Woche",IFERROR(N(U43),0),_xlfn.AGGREGATE(9,6,U37:U43))+IF(Filter!$L$9="Woche",IFERROR(N(V43),0),_xlfn.AGGREGATE(9,6,V37:V43))),0),IF((IF(Filter!$L$9="Woche",IFERROR(N(U43),0),_xlfn.AGGREGATE(9,6,U37:U43))+IF(Filter!$L$9="Woche",IFERROR(N(V43),0),_xlfn.AGGREGATE(9,6,V37:V43)))=0,"±0",""))</f>
        <v>+22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IA66"/>
  <sheetViews>
    <sheetView showGridLines="0" workbookViewId="0">
      <pane xSplit="3" ySplit="6" topLeftCell="D7" activePane="bottomRight" state="frozen"/>
      <selection pane="topRight" activeCell="D1" sqref="D1"/>
      <selection pane="bottomLeft" activeCell="A7" sqref="A7"/>
      <selection pane="bottomRight"/>
    </sheetView>
  </sheetViews>
  <sheetFormatPr defaultRowHeight="13.5" x14ac:dyDescent="0.25"/>
  <cols>
    <col min="1" max="1" width="20.7109375" customWidth="1"/>
    <col min="2" max="2" width="10.7109375" customWidth="1"/>
    <col min="3" max="3" width="7.7109375" customWidth="1"/>
    <col min="4" max="235" width="6.85546875" customWidth="1"/>
  </cols>
  <sheetData>
    <row r="1" spans="1:235" x14ac:dyDescent="0.25">
      <c r="A1" s="2" t="s">
        <v>189</v>
      </c>
    </row>
    <row r="5" spans="1:235" x14ac:dyDescent="0.25">
      <c r="A5" s="7" t="s">
        <v>187</v>
      </c>
      <c r="D5" s="28">
        <v>46223</v>
      </c>
      <c r="E5" s="28">
        <v>46230</v>
      </c>
      <c r="F5" s="28">
        <v>46237</v>
      </c>
      <c r="G5" s="28">
        <v>46244</v>
      </c>
      <c r="H5" s="28">
        <v>46251</v>
      </c>
      <c r="I5" s="28">
        <v>46258</v>
      </c>
      <c r="J5" s="28">
        <v>46265</v>
      </c>
      <c r="K5" s="28">
        <v>46272</v>
      </c>
      <c r="L5" s="28">
        <v>46279</v>
      </c>
      <c r="M5" s="28">
        <v>46286</v>
      </c>
      <c r="N5" s="28">
        <v>46293</v>
      </c>
      <c r="O5" s="28">
        <v>46300</v>
      </c>
      <c r="P5" s="28">
        <v>46307</v>
      </c>
      <c r="Q5" s="28">
        <v>46314</v>
      </c>
      <c r="R5" s="28">
        <v>46321</v>
      </c>
      <c r="S5" s="28">
        <v>46328</v>
      </c>
      <c r="T5" s="28">
        <v>46335</v>
      </c>
      <c r="U5" s="28">
        <v>46342</v>
      </c>
      <c r="V5" s="28">
        <v>46349</v>
      </c>
      <c r="W5" s="28">
        <v>46356</v>
      </c>
      <c r="X5" s="28">
        <v>46363</v>
      </c>
      <c r="Y5" s="28">
        <v>46370</v>
      </c>
      <c r="Z5" s="28">
        <v>46377</v>
      </c>
      <c r="AA5" s="28">
        <v>46384</v>
      </c>
      <c r="AB5" s="28">
        <v>46391</v>
      </c>
      <c r="AC5" s="28">
        <v>46398</v>
      </c>
      <c r="AD5" s="28">
        <v>46405</v>
      </c>
      <c r="AE5" s="28">
        <v>46412</v>
      </c>
      <c r="AF5" s="28">
        <v>46419</v>
      </c>
      <c r="AG5" s="28">
        <v>46426</v>
      </c>
      <c r="AH5" s="28">
        <v>46433</v>
      </c>
      <c r="AI5" s="28">
        <v>46440</v>
      </c>
      <c r="AJ5" s="28">
        <v>46447</v>
      </c>
      <c r="AK5" s="28">
        <v>46454</v>
      </c>
      <c r="AL5" s="28">
        <v>46461</v>
      </c>
      <c r="AM5" s="28">
        <v>46468</v>
      </c>
      <c r="AN5" s="28">
        <v>46475</v>
      </c>
      <c r="AO5" s="28">
        <v>46482</v>
      </c>
      <c r="AP5" s="28">
        <v>46489</v>
      </c>
      <c r="AQ5" s="28">
        <v>46496</v>
      </c>
      <c r="AR5" s="28">
        <v>46503</v>
      </c>
      <c r="AS5" s="28">
        <v>46510</v>
      </c>
      <c r="AT5" s="28">
        <v>46517</v>
      </c>
      <c r="AU5" s="28">
        <v>46524</v>
      </c>
      <c r="AV5" s="28">
        <v>46531</v>
      </c>
      <c r="AW5" s="28">
        <v>46538</v>
      </c>
      <c r="AX5" s="28">
        <v>46545</v>
      </c>
      <c r="AY5" s="28">
        <v>46552</v>
      </c>
      <c r="AZ5" s="28">
        <v>46559</v>
      </c>
      <c r="BA5" s="28">
        <v>46566</v>
      </c>
      <c r="BB5" s="28">
        <v>46573</v>
      </c>
      <c r="BC5" s="28">
        <v>46580</v>
      </c>
      <c r="BD5" s="28">
        <v>46587</v>
      </c>
      <c r="BE5" s="28">
        <v>46594</v>
      </c>
      <c r="BF5" s="28">
        <v>46601</v>
      </c>
      <c r="BG5" s="28">
        <v>46608</v>
      </c>
      <c r="BH5" s="28">
        <v>46615</v>
      </c>
      <c r="BI5" s="28">
        <v>46622</v>
      </c>
      <c r="BJ5" s="28">
        <v>46629</v>
      </c>
      <c r="BK5" s="28">
        <v>46636</v>
      </c>
      <c r="BL5" s="28">
        <v>46643</v>
      </c>
      <c r="BM5" s="28">
        <v>46650</v>
      </c>
      <c r="BN5" s="28">
        <v>46657</v>
      </c>
      <c r="BO5" s="28">
        <v>46664</v>
      </c>
      <c r="BP5" s="28">
        <v>46671</v>
      </c>
      <c r="BQ5" s="28">
        <v>46678</v>
      </c>
      <c r="BR5" s="28">
        <v>46685</v>
      </c>
      <c r="BS5" s="28">
        <v>46692</v>
      </c>
      <c r="BT5" s="28">
        <v>46699</v>
      </c>
      <c r="BU5" s="28">
        <v>46706</v>
      </c>
      <c r="BV5" s="28">
        <v>46713</v>
      </c>
      <c r="BW5" s="28">
        <v>46720</v>
      </c>
      <c r="BX5" s="28">
        <v>46727</v>
      </c>
      <c r="BY5" s="28">
        <v>46734</v>
      </c>
      <c r="BZ5" s="28">
        <v>46741</v>
      </c>
      <c r="CA5" s="28">
        <v>46748</v>
      </c>
      <c r="CB5" s="28">
        <v>46755</v>
      </c>
      <c r="CC5" s="28">
        <v>46762</v>
      </c>
      <c r="CD5" s="28">
        <v>46769</v>
      </c>
      <c r="CE5" s="28">
        <v>46776</v>
      </c>
      <c r="CF5" s="28">
        <v>46783</v>
      </c>
      <c r="CG5" s="28">
        <v>46790</v>
      </c>
      <c r="CH5" s="28">
        <v>46797</v>
      </c>
      <c r="CI5" s="28">
        <v>46804</v>
      </c>
      <c r="CJ5" s="28">
        <v>46811</v>
      </c>
      <c r="CK5" s="28">
        <v>46818</v>
      </c>
      <c r="CL5" s="28">
        <v>46825</v>
      </c>
      <c r="CM5" s="28">
        <v>46832</v>
      </c>
      <c r="CN5" s="28">
        <v>46839</v>
      </c>
      <c r="CO5" s="28">
        <v>46846</v>
      </c>
      <c r="CP5" s="28">
        <v>46853</v>
      </c>
      <c r="CQ5" s="28">
        <v>46860</v>
      </c>
      <c r="CR5" s="28">
        <v>46867</v>
      </c>
      <c r="CS5" s="28">
        <v>46874</v>
      </c>
      <c r="CT5" s="28">
        <v>46881</v>
      </c>
      <c r="CU5" s="28">
        <v>46888</v>
      </c>
      <c r="CV5" s="28">
        <v>46895</v>
      </c>
      <c r="CW5" s="28">
        <v>46902</v>
      </c>
      <c r="CX5" s="28">
        <v>46909</v>
      </c>
      <c r="CY5" s="28">
        <v>46916</v>
      </c>
      <c r="CZ5" s="28">
        <v>46923</v>
      </c>
      <c r="DA5" s="28">
        <v>46930</v>
      </c>
      <c r="DB5" s="28">
        <v>46937</v>
      </c>
      <c r="DC5" s="28">
        <v>46944</v>
      </c>
      <c r="DD5" s="28">
        <v>46951</v>
      </c>
      <c r="DE5" s="28">
        <v>46958</v>
      </c>
      <c r="DF5" s="28">
        <v>46965</v>
      </c>
      <c r="DG5" s="28">
        <v>46972</v>
      </c>
      <c r="DH5" s="28">
        <v>46979</v>
      </c>
      <c r="DI5" s="28">
        <v>46986</v>
      </c>
      <c r="DJ5" s="28">
        <v>46993</v>
      </c>
      <c r="DK5" s="28">
        <v>47000</v>
      </c>
      <c r="DL5" s="28">
        <v>47007</v>
      </c>
      <c r="DM5" s="28">
        <v>47014</v>
      </c>
      <c r="DN5" s="28">
        <v>47021</v>
      </c>
      <c r="DO5" s="28">
        <v>47028</v>
      </c>
      <c r="DP5" s="28">
        <v>47035</v>
      </c>
      <c r="DQ5" s="28">
        <v>47042</v>
      </c>
      <c r="DR5" s="28">
        <v>47049</v>
      </c>
      <c r="DS5" s="28">
        <v>47056</v>
      </c>
      <c r="DT5" s="28">
        <v>47063</v>
      </c>
      <c r="DU5" s="28">
        <v>47070</v>
      </c>
      <c r="DV5" s="28">
        <v>47077</v>
      </c>
      <c r="DW5" s="28">
        <v>47084</v>
      </c>
      <c r="DX5" s="28">
        <v>47091</v>
      </c>
      <c r="DY5" s="28">
        <v>47098</v>
      </c>
      <c r="DZ5" s="28">
        <v>47105</v>
      </c>
      <c r="EA5" s="28">
        <v>47112</v>
      </c>
      <c r="EB5" s="28">
        <v>47119</v>
      </c>
      <c r="EC5" s="28">
        <v>47126</v>
      </c>
      <c r="ED5" s="28">
        <v>47133</v>
      </c>
      <c r="EE5" s="28">
        <v>47140</v>
      </c>
      <c r="EF5" s="28">
        <v>47147</v>
      </c>
      <c r="EG5" s="28">
        <v>47154</v>
      </c>
      <c r="EH5" s="28">
        <v>47161</v>
      </c>
      <c r="EI5" s="28">
        <v>47168</v>
      </c>
      <c r="EJ5" s="28">
        <v>47175</v>
      </c>
      <c r="EK5" s="28">
        <v>47182</v>
      </c>
      <c r="EL5" s="28">
        <v>47189</v>
      </c>
      <c r="EM5" s="28">
        <v>47196</v>
      </c>
      <c r="EN5" s="28">
        <v>47203</v>
      </c>
      <c r="EO5" s="28">
        <v>47210</v>
      </c>
      <c r="EP5" s="28">
        <v>47217</v>
      </c>
      <c r="EQ5" s="28">
        <v>47224</v>
      </c>
      <c r="ER5" s="28">
        <v>47231</v>
      </c>
      <c r="ES5" s="28">
        <v>47238</v>
      </c>
      <c r="ET5" s="28">
        <v>47245</v>
      </c>
      <c r="EU5" s="28">
        <v>47252</v>
      </c>
      <c r="EV5" s="28">
        <v>47259</v>
      </c>
      <c r="EW5" s="28">
        <v>47266</v>
      </c>
      <c r="EX5" s="28">
        <v>47273</v>
      </c>
      <c r="EY5" s="28">
        <v>47280</v>
      </c>
      <c r="EZ5" s="28">
        <v>47287</v>
      </c>
      <c r="FA5" s="28">
        <v>47294</v>
      </c>
      <c r="FB5" s="28">
        <v>47301</v>
      </c>
      <c r="FC5" s="28">
        <v>47308</v>
      </c>
      <c r="FD5" s="28">
        <v>47315</v>
      </c>
      <c r="FE5" s="28">
        <v>47322</v>
      </c>
      <c r="FF5" s="28">
        <v>47329</v>
      </c>
      <c r="FG5" s="28">
        <v>47336</v>
      </c>
      <c r="FH5" s="28">
        <v>47343</v>
      </c>
      <c r="FI5" s="28">
        <v>47350</v>
      </c>
      <c r="FJ5" s="28">
        <v>47357</v>
      </c>
      <c r="FK5" s="28">
        <v>47364</v>
      </c>
      <c r="FL5" s="28">
        <v>47371</v>
      </c>
      <c r="FM5" s="28">
        <v>47378</v>
      </c>
      <c r="FN5" s="28">
        <v>47385</v>
      </c>
      <c r="FO5" s="28">
        <v>47392</v>
      </c>
      <c r="FP5" s="28">
        <v>47399</v>
      </c>
      <c r="FQ5" s="28">
        <v>47406</v>
      </c>
      <c r="FR5" s="28">
        <v>47413</v>
      </c>
      <c r="FS5" s="28">
        <v>47420</v>
      </c>
      <c r="FT5" s="28">
        <v>47427</v>
      </c>
      <c r="FU5" s="28">
        <v>47434</v>
      </c>
      <c r="FV5" s="28">
        <v>47441</v>
      </c>
      <c r="FW5" s="28">
        <v>47448</v>
      </c>
      <c r="FX5" s="28">
        <v>47455</v>
      </c>
      <c r="FY5" s="28">
        <v>47462</v>
      </c>
      <c r="FZ5" s="28">
        <v>47469</v>
      </c>
      <c r="GA5" s="28">
        <v>47476</v>
      </c>
      <c r="GB5" s="28">
        <v>47483</v>
      </c>
      <c r="GC5" s="28">
        <v>47490</v>
      </c>
      <c r="GD5" s="28">
        <v>47497</v>
      </c>
      <c r="GE5" s="28">
        <v>47504</v>
      </c>
      <c r="GF5" s="28">
        <v>47511</v>
      </c>
      <c r="GG5" s="28">
        <v>47518</v>
      </c>
      <c r="GH5" s="28">
        <v>47525</v>
      </c>
      <c r="GI5" s="28">
        <v>47532</v>
      </c>
      <c r="GJ5" s="28">
        <v>47539</v>
      </c>
      <c r="GK5" s="28">
        <v>47546</v>
      </c>
      <c r="GL5" s="28">
        <v>47553</v>
      </c>
      <c r="GM5" s="28">
        <v>47560</v>
      </c>
      <c r="GN5" s="28">
        <v>47567</v>
      </c>
      <c r="GO5" s="28">
        <v>47574</v>
      </c>
      <c r="GP5" s="28">
        <v>47581</v>
      </c>
      <c r="GQ5" s="28">
        <v>47588</v>
      </c>
      <c r="GR5" s="28">
        <v>47595</v>
      </c>
      <c r="GS5" s="28">
        <v>47602</v>
      </c>
      <c r="GT5" s="28">
        <v>47609</v>
      </c>
      <c r="GU5" s="28">
        <v>47616</v>
      </c>
      <c r="GV5" s="28">
        <v>47623</v>
      </c>
      <c r="GW5" s="28">
        <v>47630</v>
      </c>
      <c r="GX5" s="28">
        <v>47637</v>
      </c>
      <c r="GY5" s="28">
        <v>47644</v>
      </c>
      <c r="GZ5" s="28">
        <v>47651</v>
      </c>
      <c r="HA5" s="28">
        <v>47658</v>
      </c>
      <c r="HB5" s="28">
        <v>47665</v>
      </c>
      <c r="HC5" s="28">
        <v>47672</v>
      </c>
      <c r="HD5" s="28">
        <v>47679</v>
      </c>
      <c r="HE5" s="28">
        <v>47686</v>
      </c>
      <c r="HF5" s="28">
        <v>47693</v>
      </c>
      <c r="HG5" s="28">
        <v>47700</v>
      </c>
      <c r="HH5" s="28">
        <v>47707</v>
      </c>
      <c r="HI5" s="28">
        <v>47714</v>
      </c>
      <c r="HJ5" s="28">
        <v>47721</v>
      </c>
      <c r="HK5" s="28">
        <v>47728</v>
      </c>
      <c r="HL5" s="28">
        <v>47735</v>
      </c>
      <c r="HM5" s="28">
        <v>47742</v>
      </c>
      <c r="HN5" s="28">
        <v>47749</v>
      </c>
      <c r="HO5" s="28">
        <v>47756</v>
      </c>
      <c r="HP5" s="28">
        <v>47763</v>
      </c>
      <c r="HQ5" s="28">
        <v>47770</v>
      </c>
      <c r="HR5" s="28">
        <v>47777</v>
      </c>
      <c r="HS5" s="28">
        <v>47784</v>
      </c>
      <c r="HT5" s="28">
        <v>47791</v>
      </c>
      <c r="HU5" s="28">
        <v>47798</v>
      </c>
      <c r="HV5" s="28">
        <v>47805</v>
      </c>
      <c r="HW5" s="28">
        <v>47812</v>
      </c>
      <c r="HX5" s="28">
        <v>47819</v>
      </c>
      <c r="HY5" s="28">
        <v>47826</v>
      </c>
      <c r="HZ5" s="28">
        <v>47833</v>
      </c>
      <c r="IA5" s="28">
        <v>47840</v>
      </c>
    </row>
    <row r="6" spans="1:235" x14ac:dyDescent="0.25">
      <c r="A6" s="7" t="s">
        <v>190</v>
      </c>
      <c r="D6" s="26">
        <v>202630</v>
      </c>
      <c r="E6" s="26">
        <v>202631</v>
      </c>
      <c r="F6" s="26">
        <v>202632</v>
      </c>
      <c r="G6" s="26">
        <v>202633</v>
      </c>
      <c r="H6" s="26">
        <v>202634</v>
      </c>
      <c r="I6" s="26">
        <v>202635</v>
      </c>
      <c r="J6" s="26">
        <v>202636</v>
      </c>
      <c r="K6" s="26">
        <v>202637</v>
      </c>
      <c r="L6" s="26">
        <v>202638</v>
      </c>
      <c r="M6" s="26">
        <v>202639</v>
      </c>
      <c r="N6" s="26">
        <v>202640</v>
      </c>
      <c r="O6" s="26">
        <v>202641</v>
      </c>
      <c r="P6" s="26">
        <v>202642</v>
      </c>
      <c r="Q6" s="26">
        <v>202643</v>
      </c>
      <c r="R6" s="26">
        <v>202644</v>
      </c>
      <c r="S6" s="26">
        <v>202645</v>
      </c>
      <c r="T6" s="26">
        <v>202646</v>
      </c>
      <c r="U6" s="26">
        <v>202647</v>
      </c>
      <c r="V6" s="26">
        <v>202648</v>
      </c>
      <c r="W6" s="26">
        <v>202649</v>
      </c>
      <c r="X6" s="26">
        <v>202650</v>
      </c>
      <c r="Y6" s="26">
        <v>202651</v>
      </c>
      <c r="Z6" s="26">
        <v>202652</v>
      </c>
      <c r="AA6" s="26">
        <v>202653</v>
      </c>
      <c r="AB6" s="26">
        <v>202701</v>
      </c>
      <c r="AC6" s="26">
        <v>202702</v>
      </c>
      <c r="AD6" s="26">
        <v>202703</v>
      </c>
      <c r="AE6" s="26">
        <v>202704</v>
      </c>
      <c r="AF6" s="26">
        <v>202705</v>
      </c>
      <c r="AG6" s="26">
        <v>202706</v>
      </c>
      <c r="AH6" s="26">
        <v>202707</v>
      </c>
      <c r="AI6" s="26">
        <v>202708</v>
      </c>
      <c r="AJ6" s="26">
        <v>202709</v>
      </c>
      <c r="AK6" s="26">
        <v>202710</v>
      </c>
      <c r="AL6" s="26">
        <v>202711</v>
      </c>
      <c r="AM6" s="26">
        <v>202712</v>
      </c>
      <c r="AN6" s="26">
        <v>202713</v>
      </c>
      <c r="AO6" s="26">
        <v>202714</v>
      </c>
      <c r="AP6" s="26">
        <v>202715</v>
      </c>
      <c r="AQ6" s="26">
        <v>202716</v>
      </c>
      <c r="AR6" s="26">
        <v>202717</v>
      </c>
      <c r="AS6" s="26">
        <v>202718</v>
      </c>
      <c r="AT6" s="26">
        <v>202719</v>
      </c>
      <c r="AU6" s="26">
        <v>202720</v>
      </c>
      <c r="AV6" s="26">
        <v>202721</v>
      </c>
      <c r="AW6" s="26">
        <v>202722</v>
      </c>
      <c r="AX6" s="26">
        <v>202723</v>
      </c>
      <c r="AY6" s="26">
        <v>202724</v>
      </c>
      <c r="AZ6" s="26">
        <v>202725</v>
      </c>
      <c r="BA6" s="26">
        <v>202726</v>
      </c>
      <c r="BB6" s="26">
        <v>202727</v>
      </c>
      <c r="BC6" s="26">
        <v>202728</v>
      </c>
      <c r="BD6" s="26">
        <v>202729</v>
      </c>
      <c r="BE6" s="26">
        <v>202730</v>
      </c>
      <c r="BF6" s="26">
        <v>202731</v>
      </c>
      <c r="BG6" s="26">
        <v>202732</v>
      </c>
      <c r="BH6" s="26">
        <v>202733</v>
      </c>
      <c r="BI6" s="26">
        <v>202734</v>
      </c>
      <c r="BJ6" s="26">
        <v>202735</v>
      </c>
      <c r="BK6" s="26">
        <v>202736</v>
      </c>
      <c r="BL6" s="26">
        <v>202737</v>
      </c>
      <c r="BM6" s="26">
        <v>202738</v>
      </c>
      <c r="BN6" s="26">
        <v>202739</v>
      </c>
      <c r="BO6" s="26">
        <v>202740</v>
      </c>
      <c r="BP6" s="26">
        <v>202741</v>
      </c>
      <c r="BQ6" s="26">
        <v>202742</v>
      </c>
      <c r="BR6" s="26">
        <v>202743</v>
      </c>
      <c r="BS6" s="26">
        <v>202744</v>
      </c>
      <c r="BT6" s="26">
        <v>202745</v>
      </c>
      <c r="BU6" s="26">
        <v>202746</v>
      </c>
      <c r="BV6" s="26">
        <v>202747</v>
      </c>
      <c r="BW6" s="26">
        <v>202748</v>
      </c>
      <c r="BX6" s="26">
        <v>202749</v>
      </c>
      <c r="BY6" s="26">
        <v>202750</v>
      </c>
      <c r="BZ6" s="26">
        <v>202751</v>
      </c>
      <c r="CA6" s="26">
        <v>202752</v>
      </c>
      <c r="CB6" s="26">
        <v>202801</v>
      </c>
      <c r="CC6" s="26">
        <v>202802</v>
      </c>
      <c r="CD6" s="26">
        <v>202803</v>
      </c>
      <c r="CE6" s="26">
        <v>202804</v>
      </c>
      <c r="CF6" s="26">
        <v>202805</v>
      </c>
      <c r="CG6" s="26">
        <v>202806</v>
      </c>
      <c r="CH6" s="26">
        <v>202807</v>
      </c>
      <c r="CI6" s="26">
        <v>202808</v>
      </c>
      <c r="CJ6" s="26">
        <v>202809</v>
      </c>
      <c r="CK6" s="26">
        <v>202810</v>
      </c>
      <c r="CL6" s="26">
        <v>202811</v>
      </c>
      <c r="CM6" s="26">
        <v>202812</v>
      </c>
      <c r="CN6" s="26">
        <v>202813</v>
      </c>
      <c r="CO6" s="26">
        <v>202814</v>
      </c>
      <c r="CP6" s="26">
        <v>202815</v>
      </c>
      <c r="CQ6" s="26">
        <v>202816</v>
      </c>
      <c r="CR6" s="26">
        <v>202817</v>
      </c>
      <c r="CS6" s="26">
        <v>202818</v>
      </c>
      <c r="CT6" s="26">
        <v>202819</v>
      </c>
      <c r="CU6" s="26">
        <v>202820</v>
      </c>
      <c r="CV6" s="26">
        <v>202821</v>
      </c>
      <c r="CW6" s="26">
        <v>202822</v>
      </c>
      <c r="CX6" s="26">
        <v>202823</v>
      </c>
      <c r="CY6" s="26">
        <v>202824</v>
      </c>
      <c r="CZ6" s="26">
        <v>202825</v>
      </c>
      <c r="DA6" s="26">
        <v>202826</v>
      </c>
      <c r="DB6" s="26">
        <v>202827</v>
      </c>
      <c r="DC6" s="26">
        <v>202828</v>
      </c>
      <c r="DD6" s="26">
        <v>202829</v>
      </c>
      <c r="DE6" s="26">
        <v>202830</v>
      </c>
      <c r="DF6" s="26">
        <v>202831</v>
      </c>
      <c r="DG6" s="26">
        <v>202832</v>
      </c>
      <c r="DH6" s="26">
        <v>202833</v>
      </c>
      <c r="DI6" s="26">
        <v>202834</v>
      </c>
      <c r="DJ6" s="26">
        <v>202835</v>
      </c>
      <c r="DK6" s="26">
        <v>202836</v>
      </c>
      <c r="DL6" s="26">
        <v>202837</v>
      </c>
      <c r="DM6" s="26">
        <v>202838</v>
      </c>
      <c r="DN6" s="26">
        <v>202839</v>
      </c>
      <c r="DO6" s="26">
        <v>202840</v>
      </c>
      <c r="DP6" s="26">
        <v>202841</v>
      </c>
      <c r="DQ6" s="26">
        <v>202842</v>
      </c>
      <c r="DR6" s="26">
        <v>202843</v>
      </c>
      <c r="DS6" s="26">
        <v>202844</v>
      </c>
      <c r="DT6" s="26">
        <v>202845</v>
      </c>
      <c r="DU6" s="26">
        <v>202846</v>
      </c>
      <c r="DV6" s="26">
        <v>202847</v>
      </c>
      <c r="DW6" s="26">
        <v>202848</v>
      </c>
      <c r="DX6" s="26">
        <v>202849</v>
      </c>
      <c r="DY6" s="26">
        <v>202850</v>
      </c>
      <c r="DZ6" s="26">
        <v>202851</v>
      </c>
      <c r="EA6" s="26">
        <v>202852</v>
      </c>
      <c r="EB6" s="26">
        <v>202901</v>
      </c>
      <c r="EC6" s="26">
        <v>202902</v>
      </c>
      <c r="ED6" s="26">
        <v>202903</v>
      </c>
      <c r="EE6" s="26">
        <v>202904</v>
      </c>
      <c r="EF6" s="26">
        <v>202905</v>
      </c>
      <c r="EG6" s="26">
        <v>202906</v>
      </c>
      <c r="EH6" s="26">
        <v>202907</v>
      </c>
      <c r="EI6" s="26">
        <v>202908</v>
      </c>
      <c r="EJ6" s="26">
        <v>202909</v>
      </c>
      <c r="EK6" s="26">
        <v>202910</v>
      </c>
      <c r="EL6" s="26">
        <v>202911</v>
      </c>
      <c r="EM6" s="26">
        <v>202912</v>
      </c>
      <c r="EN6" s="26">
        <v>202913</v>
      </c>
      <c r="EO6" s="26">
        <v>202914</v>
      </c>
      <c r="EP6" s="26">
        <v>202915</v>
      </c>
      <c r="EQ6" s="26">
        <v>202916</v>
      </c>
      <c r="ER6" s="26">
        <v>202917</v>
      </c>
      <c r="ES6" s="26">
        <v>202918</v>
      </c>
      <c r="ET6" s="26">
        <v>202919</v>
      </c>
      <c r="EU6" s="26">
        <v>202920</v>
      </c>
      <c r="EV6" s="26">
        <v>202921</v>
      </c>
      <c r="EW6" s="26">
        <v>202922</v>
      </c>
      <c r="EX6" s="26">
        <v>202923</v>
      </c>
      <c r="EY6" s="26">
        <v>202924</v>
      </c>
      <c r="EZ6" s="26">
        <v>202925</v>
      </c>
      <c r="FA6" s="26">
        <v>202926</v>
      </c>
      <c r="FB6" s="26">
        <v>202927</v>
      </c>
      <c r="FC6" s="26">
        <v>202928</v>
      </c>
      <c r="FD6" s="26">
        <v>202929</v>
      </c>
      <c r="FE6" s="26">
        <v>202930</v>
      </c>
      <c r="FF6" s="26">
        <v>202931</v>
      </c>
      <c r="FG6" s="26">
        <v>202932</v>
      </c>
      <c r="FH6" s="26">
        <v>202933</v>
      </c>
      <c r="FI6" s="26">
        <v>202934</v>
      </c>
      <c r="FJ6" s="26">
        <v>202935</v>
      </c>
      <c r="FK6" s="26">
        <v>202936</v>
      </c>
      <c r="FL6" s="26">
        <v>202937</v>
      </c>
      <c r="FM6" s="26">
        <v>202938</v>
      </c>
      <c r="FN6" s="26">
        <v>202939</v>
      </c>
      <c r="FO6" s="26">
        <v>202940</v>
      </c>
      <c r="FP6" s="26">
        <v>202941</v>
      </c>
      <c r="FQ6" s="26">
        <v>202942</v>
      </c>
      <c r="FR6" s="26">
        <v>202943</v>
      </c>
      <c r="FS6" s="26">
        <v>202944</v>
      </c>
      <c r="FT6" s="26">
        <v>202945</v>
      </c>
      <c r="FU6" s="26">
        <v>202946</v>
      </c>
      <c r="FV6" s="26">
        <v>202947</v>
      </c>
      <c r="FW6" s="26">
        <v>202948</v>
      </c>
      <c r="FX6" s="26">
        <v>202949</v>
      </c>
      <c r="FY6" s="26">
        <v>202950</v>
      </c>
      <c r="FZ6" s="26">
        <v>202951</v>
      </c>
      <c r="GA6" s="26">
        <v>202952</v>
      </c>
      <c r="GB6" s="26">
        <v>203001</v>
      </c>
      <c r="GC6" s="26">
        <v>203002</v>
      </c>
      <c r="GD6" s="26">
        <v>203003</v>
      </c>
      <c r="GE6" s="26">
        <v>203004</v>
      </c>
      <c r="GF6" s="26">
        <v>203005</v>
      </c>
      <c r="GG6" s="26">
        <v>203006</v>
      </c>
      <c r="GH6" s="26">
        <v>203007</v>
      </c>
      <c r="GI6" s="26">
        <v>203008</v>
      </c>
      <c r="GJ6" s="26">
        <v>203009</v>
      </c>
      <c r="GK6" s="26">
        <v>203010</v>
      </c>
      <c r="GL6" s="26">
        <v>203011</v>
      </c>
      <c r="GM6" s="26">
        <v>203012</v>
      </c>
      <c r="GN6" s="26">
        <v>203013</v>
      </c>
      <c r="GO6" s="26">
        <v>203014</v>
      </c>
      <c r="GP6" s="26">
        <v>203015</v>
      </c>
      <c r="GQ6" s="26">
        <v>203016</v>
      </c>
      <c r="GR6" s="26">
        <v>203017</v>
      </c>
      <c r="GS6" s="26">
        <v>203018</v>
      </c>
      <c r="GT6" s="26">
        <v>203019</v>
      </c>
      <c r="GU6" s="26">
        <v>203020</v>
      </c>
      <c r="GV6" s="26">
        <v>203021</v>
      </c>
      <c r="GW6" s="26">
        <v>203022</v>
      </c>
      <c r="GX6" s="26">
        <v>203023</v>
      </c>
      <c r="GY6" s="26">
        <v>203024</v>
      </c>
      <c r="GZ6" s="26">
        <v>203025</v>
      </c>
      <c r="HA6" s="26">
        <v>203026</v>
      </c>
      <c r="HB6" s="26">
        <v>203027</v>
      </c>
      <c r="HC6" s="26">
        <v>203028</v>
      </c>
      <c r="HD6" s="26">
        <v>203029</v>
      </c>
      <c r="HE6" s="26">
        <v>203030</v>
      </c>
      <c r="HF6" s="26">
        <v>203031</v>
      </c>
      <c r="HG6" s="26">
        <v>203032</v>
      </c>
      <c r="HH6" s="26">
        <v>203033</v>
      </c>
      <c r="HI6" s="26">
        <v>203034</v>
      </c>
      <c r="HJ6" s="26">
        <v>203035</v>
      </c>
      <c r="HK6" s="26">
        <v>203036</v>
      </c>
      <c r="HL6" s="26">
        <v>203037</v>
      </c>
      <c r="HM6" s="26">
        <v>203038</v>
      </c>
      <c r="HN6" s="26">
        <v>203039</v>
      </c>
      <c r="HO6" s="26">
        <v>203040</v>
      </c>
      <c r="HP6" s="26">
        <v>203041</v>
      </c>
      <c r="HQ6" s="26">
        <v>203042</v>
      </c>
      <c r="HR6" s="26">
        <v>203043</v>
      </c>
      <c r="HS6" s="26">
        <v>203044</v>
      </c>
      <c r="HT6" s="26">
        <v>203045</v>
      </c>
      <c r="HU6" s="26">
        <v>203046</v>
      </c>
      <c r="HV6" s="26">
        <v>203047</v>
      </c>
      <c r="HW6" s="26">
        <v>203048</v>
      </c>
      <c r="HX6" s="26">
        <v>203049</v>
      </c>
      <c r="HY6" s="26">
        <v>203050</v>
      </c>
      <c r="HZ6" s="26">
        <v>203051</v>
      </c>
      <c r="IA6" s="26">
        <v>203052</v>
      </c>
    </row>
    <row r="7" spans="1:235" x14ac:dyDescent="0.25">
      <c r="A7" s="7" t="str">
        <f>Planung!A7</f>
        <v>Amend</v>
      </c>
      <c r="B7" s="7" t="str">
        <f>Planung!B7</f>
        <v>Komposit</v>
      </c>
      <c r="C7" s="27">
        <f>N(Mitarbeiter!$D$5)</f>
        <v>0</v>
      </c>
      <c r="D7" s="27">
        <f>IF($A7="",0,IF(Mitarbeiter!$G$5=FALSE,0,IF(AND(Mitarbeiter!$E$5&lt;&gt;"",D$5+6&lt;Mitarbeiter!$E$5),0,IF(AND(Mitarbeiter!$F$5&lt;&gt;"",D$5&gt;Mitarbeiter!$F$5),0,IF(Planung!D7="",$C7,IF(ISNUMBER(Planung!D7),Planung!D7,IF(UPPER(Planung!D7)="H",$C7/2,0)))))))</f>
        <v>0</v>
      </c>
      <c r="E7" s="27">
        <f>IF($A7="",0,IF(Mitarbeiter!$G$5=FALSE,0,IF(AND(Mitarbeiter!$E$5&lt;&gt;"",E$5+6&lt;Mitarbeiter!$E$5),0,IF(AND(Mitarbeiter!$F$5&lt;&gt;"",E$5&gt;Mitarbeiter!$F$5),0,IF(Planung!E7="",$C7,IF(ISNUMBER(Planung!E7),Planung!E7,IF(UPPER(Planung!E7)="H",$C7/2,0)))))))</f>
        <v>0</v>
      </c>
      <c r="F7" s="27">
        <f>IF($A7="",0,IF(Mitarbeiter!$G$5=FALSE,0,IF(AND(Mitarbeiter!$E$5&lt;&gt;"",F$5+6&lt;Mitarbeiter!$E$5),0,IF(AND(Mitarbeiter!$F$5&lt;&gt;"",F$5&gt;Mitarbeiter!$F$5),0,IF(Planung!F7="",$C7,IF(ISNUMBER(Planung!F7),Planung!F7,IF(UPPER(Planung!F7)="H",$C7/2,0)))))))</f>
        <v>0</v>
      </c>
      <c r="G7" s="27">
        <f>IF($A7="",0,IF(Mitarbeiter!$G$5=FALSE,0,IF(AND(Mitarbeiter!$E$5&lt;&gt;"",G$5+6&lt;Mitarbeiter!$E$5),0,IF(AND(Mitarbeiter!$F$5&lt;&gt;"",G$5&gt;Mitarbeiter!$F$5),0,IF(Planung!G7="",$C7,IF(ISNUMBER(Planung!G7),Planung!G7,IF(UPPER(Planung!G7)="H",$C7/2,0)))))))</f>
        <v>0</v>
      </c>
      <c r="H7" s="27">
        <f>IF($A7="",0,IF(Mitarbeiter!$G$5=FALSE,0,IF(AND(Mitarbeiter!$E$5&lt;&gt;"",H$5+6&lt;Mitarbeiter!$E$5),0,IF(AND(Mitarbeiter!$F$5&lt;&gt;"",H$5&gt;Mitarbeiter!$F$5),0,IF(Planung!H7="",$C7,IF(ISNUMBER(Planung!H7),Planung!H7,IF(UPPER(Planung!H7)="H",$C7/2,0)))))))</f>
        <v>0</v>
      </c>
      <c r="I7" s="27">
        <f>IF($A7="",0,IF(Mitarbeiter!$G$5=FALSE,0,IF(AND(Mitarbeiter!$E$5&lt;&gt;"",I$5+6&lt;Mitarbeiter!$E$5),0,IF(AND(Mitarbeiter!$F$5&lt;&gt;"",I$5&gt;Mitarbeiter!$F$5),0,IF(Planung!I7="",$C7,IF(ISNUMBER(Planung!I7),Planung!I7,IF(UPPER(Planung!I7)="H",$C7/2,0)))))))</f>
        <v>0</v>
      </c>
      <c r="J7" s="27">
        <f>IF($A7="",0,IF(Mitarbeiter!$G$5=FALSE,0,IF(AND(Mitarbeiter!$E$5&lt;&gt;"",J$5+6&lt;Mitarbeiter!$E$5),0,IF(AND(Mitarbeiter!$F$5&lt;&gt;"",J$5&gt;Mitarbeiter!$F$5),0,IF(Planung!J7="",$C7,IF(ISNUMBER(Planung!J7),Planung!J7,IF(UPPER(Planung!J7)="H",$C7/2,0)))))))</f>
        <v>0</v>
      </c>
      <c r="K7" s="27">
        <f>IF($A7="",0,IF(Mitarbeiter!$G$5=FALSE,0,IF(AND(Mitarbeiter!$E$5&lt;&gt;"",K$5+6&lt;Mitarbeiter!$E$5),0,IF(AND(Mitarbeiter!$F$5&lt;&gt;"",K$5&gt;Mitarbeiter!$F$5),0,IF(Planung!K7="",$C7,IF(ISNUMBER(Planung!K7),Planung!K7,IF(UPPER(Planung!K7)="H",$C7/2,0)))))))</f>
        <v>0</v>
      </c>
      <c r="L7" s="27">
        <f>IF($A7="",0,IF(Mitarbeiter!$G$5=FALSE,0,IF(AND(Mitarbeiter!$E$5&lt;&gt;"",L$5+6&lt;Mitarbeiter!$E$5),0,IF(AND(Mitarbeiter!$F$5&lt;&gt;"",L$5&gt;Mitarbeiter!$F$5),0,IF(Planung!L7="",$C7,IF(ISNUMBER(Planung!L7),Planung!L7,IF(UPPER(Planung!L7)="H",$C7/2,0)))))))</f>
        <v>0</v>
      </c>
      <c r="M7" s="27">
        <f>IF($A7="",0,IF(Mitarbeiter!$G$5=FALSE,0,IF(AND(Mitarbeiter!$E$5&lt;&gt;"",M$5+6&lt;Mitarbeiter!$E$5),0,IF(AND(Mitarbeiter!$F$5&lt;&gt;"",M$5&gt;Mitarbeiter!$F$5),0,IF(Planung!M7="",$C7,IF(ISNUMBER(Planung!M7),Planung!M7,IF(UPPER(Planung!M7)="H",$C7/2,0)))))))</f>
        <v>0</v>
      </c>
      <c r="N7" s="27">
        <f>IF($A7="",0,IF(Mitarbeiter!$G$5=FALSE,0,IF(AND(Mitarbeiter!$E$5&lt;&gt;"",N$5+6&lt;Mitarbeiter!$E$5),0,IF(AND(Mitarbeiter!$F$5&lt;&gt;"",N$5&gt;Mitarbeiter!$F$5),0,IF(Planung!N7="",$C7,IF(ISNUMBER(Planung!N7),Planung!N7,IF(UPPER(Planung!N7)="H",$C7/2,0)))))))</f>
        <v>0</v>
      </c>
      <c r="O7" s="27">
        <f>IF($A7="",0,IF(Mitarbeiter!$G$5=FALSE,0,IF(AND(Mitarbeiter!$E$5&lt;&gt;"",O$5+6&lt;Mitarbeiter!$E$5),0,IF(AND(Mitarbeiter!$F$5&lt;&gt;"",O$5&gt;Mitarbeiter!$F$5),0,IF(Planung!O7="",$C7,IF(ISNUMBER(Planung!O7),Planung!O7,IF(UPPER(Planung!O7)="H",$C7/2,0)))))))</f>
        <v>0</v>
      </c>
      <c r="P7" s="27">
        <f>IF($A7="",0,IF(Mitarbeiter!$G$5=FALSE,0,IF(AND(Mitarbeiter!$E$5&lt;&gt;"",P$5+6&lt;Mitarbeiter!$E$5),0,IF(AND(Mitarbeiter!$F$5&lt;&gt;"",P$5&gt;Mitarbeiter!$F$5),0,IF(Planung!P7="",$C7,IF(ISNUMBER(Planung!P7),Planung!P7,IF(UPPER(Planung!P7)="H",$C7/2,0)))))))</f>
        <v>0</v>
      </c>
      <c r="Q7" s="27">
        <f>IF($A7="",0,IF(Mitarbeiter!$G$5=FALSE,0,IF(AND(Mitarbeiter!$E$5&lt;&gt;"",Q$5+6&lt;Mitarbeiter!$E$5),0,IF(AND(Mitarbeiter!$F$5&lt;&gt;"",Q$5&gt;Mitarbeiter!$F$5),0,IF(Planung!Q7="",$C7,IF(ISNUMBER(Planung!Q7),Planung!Q7,IF(UPPER(Planung!Q7)="H",$C7/2,0)))))))</f>
        <v>0</v>
      </c>
      <c r="R7" s="27">
        <f>IF($A7="",0,IF(Mitarbeiter!$G$5=FALSE,0,IF(AND(Mitarbeiter!$E$5&lt;&gt;"",R$5+6&lt;Mitarbeiter!$E$5),0,IF(AND(Mitarbeiter!$F$5&lt;&gt;"",R$5&gt;Mitarbeiter!$F$5),0,IF(Planung!R7="",$C7,IF(ISNUMBER(Planung!R7),Planung!R7,IF(UPPER(Planung!R7)="H",$C7/2,0)))))))</f>
        <v>0</v>
      </c>
      <c r="S7" s="27">
        <f>IF($A7="",0,IF(Mitarbeiter!$G$5=FALSE,0,IF(AND(Mitarbeiter!$E$5&lt;&gt;"",S$5+6&lt;Mitarbeiter!$E$5),0,IF(AND(Mitarbeiter!$F$5&lt;&gt;"",S$5&gt;Mitarbeiter!$F$5),0,IF(Planung!S7="",$C7,IF(ISNUMBER(Planung!S7),Planung!S7,IF(UPPER(Planung!S7)="H",$C7/2,0)))))))</f>
        <v>0</v>
      </c>
      <c r="T7" s="27">
        <f>IF($A7="",0,IF(Mitarbeiter!$G$5=FALSE,0,IF(AND(Mitarbeiter!$E$5&lt;&gt;"",T$5+6&lt;Mitarbeiter!$E$5),0,IF(AND(Mitarbeiter!$F$5&lt;&gt;"",T$5&gt;Mitarbeiter!$F$5),0,IF(Planung!T7="",$C7,IF(ISNUMBER(Planung!T7),Planung!T7,IF(UPPER(Planung!T7)="H",$C7/2,0)))))))</f>
        <v>0</v>
      </c>
      <c r="U7" s="27">
        <f>IF($A7="",0,IF(Mitarbeiter!$G$5=FALSE,0,IF(AND(Mitarbeiter!$E$5&lt;&gt;"",U$5+6&lt;Mitarbeiter!$E$5),0,IF(AND(Mitarbeiter!$F$5&lt;&gt;"",U$5&gt;Mitarbeiter!$F$5),0,IF(Planung!U7="",$C7,IF(ISNUMBER(Planung!U7),Planung!U7,IF(UPPER(Planung!U7)="H",$C7/2,0)))))))</f>
        <v>0</v>
      </c>
      <c r="V7" s="27">
        <f>IF($A7="",0,IF(Mitarbeiter!$G$5=FALSE,0,IF(AND(Mitarbeiter!$E$5&lt;&gt;"",V$5+6&lt;Mitarbeiter!$E$5),0,IF(AND(Mitarbeiter!$F$5&lt;&gt;"",V$5&gt;Mitarbeiter!$F$5),0,IF(Planung!V7="",$C7,IF(ISNUMBER(Planung!V7),Planung!V7,IF(UPPER(Planung!V7)="H",$C7/2,0)))))))</f>
        <v>0</v>
      </c>
      <c r="W7" s="27">
        <f>IF($A7="",0,IF(Mitarbeiter!$G$5=FALSE,0,IF(AND(Mitarbeiter!$E$5&lt;&gt;"",W$5+6&lt;Mitarbeiter!$E$5),0,IF(AND(Mitarbeiter!$F$5&lt;&gt;"",W$5&gt;Mitarbeiter!$F$5),0,IF(Planung!W7="",$C7,IF(ISNUMBER(Planung!W7),Planung!W7,IF(UPPER(Planung!W7)="H",$C7/2,0)))))))</f>
        <v>0</v>
      </c>
      <c r="X7" s="27">
        <f>IF($A7="",0,IF(Mitarbeiter!$G$5=FALSE,0,IF(AND(Mitarbeiter!$E$5&lt;&gt;"",X$5+6&lt;Mitarbeiter!$E$5),0,IF(AND(Mitarbeiter!$F$5&lt;&gt;"",X$5&gt;Mitarbeiter!$F$5),0,IF(Planung!X7="",$C7,IF(ISNUMBER(Planung!X7),Planung!X7,IF(UPPER(Planung!X7)="H",$C7/2,0)))))))</f>
        <v>0</v>
      </c>
      <c r="Y7" s="27">
        <f>IF($A7="",0,IF(Mitarbeiter!$G$5=FALSE,0,IF(AND(Mitarbeiter!$E$5&lt;&gt;"",Y$5+6&lt;Mitarbeiter!$E$5),0,IF(AND(Mitarbeiter!$F$5&lt;&gt;"",Y$5&gt;Mitarbeiter!$F$5),0,IF(Planung!Y7="",$C7,IF(ISNUMBER(Planung!Y7),Planung!Y7,IF(UPPER(Planung!Y7)="H",$C7/2,0)))))))</f>
        <v>0</v>
      </c>
      <c r="Z7" s="27">
        <f>IF($A7="",0,IF(Mitarbeiter!$G$5=FALSE,0,IF(AND(Mitarbeiter!$E$5&lt;&gt;"",Z$5+6&lt;Mitarbeiter!$E$5),0,IF(AND(Mitarbeiter!$F$5&lt;&gt;"",Z$5&gt;Mitarbeiter!$F$5),0,IF(Planung!Z7="",$C7,IF(ISNUMBER(Planung!Z7),Planung!Z7,IF(UPPER(Planung!Z7)="H",$C7/2,0)))))))</f>
        <v>0</v>
      </c>
      <c r="AA7" s="27">
        <f>IF($A7="",0,IF(Mitarbeiter!$G$5=FALSE,0,IF(AND(Mitarbeiter!$E$5&lt;&gt;"",AA$5+6&lt;Mitarbeiter!$E$5),0,IF(AND(Mitarbeiter!$F$5&lt;&gt;"",AA$5&gt;Mitarbeiter!$F$5),0,IF(Planung!AA7="",$C7,IF(ISNUMBER(Planung!AA7),Planung!AA7,IF(UPPER(Planung!AA7)="H",$C7/2,0)))))))</f>
        <v>0</v>
      </c>
      <c r="AB7" s="27">
        <f>IF($A7="",0,IF(Mitarbeiter!$G$5=FALSE,0,IF(AND(Mitarbeiter!$E$5&lt;&gt;"",AB$5+6&lt;Mitarbeiter!$E$5),0,IF(AND(Mitarbeiter!$F$5&lt;&gt;"",AB$5&gt;Mitarbeiter!$F$5),0,IF(Planung!AB7="",$C7,IF(ISNUMBER(Planung!AB7),Planung!AB7,IF(UPPER(Planung!AB7)="H",$C7/2,0)))))))</f>
        <v>0</v>
      </c>
      <c r="AC7" s="27">
        <f>IF($A7="",0,IF(Mitarbeiter!$G$5=FALSE,0,IF(AND(Mitarbeiter!$E$5&lt;&gt;"",AC$5+6&lt;Mitarbeiter!$E$5),0,IF(AND(Mitarbeiter!$F$5&lt;&gt;"",AC$5&gt;Mitarbeiter!$F$5),0,IF(Planung!AC7="",$C7,IF(ISNUMBER(Planung!AC7),Planung!AC7,IF(UPPER(Planung!AC7)="H",$C7/2,0)))))))</f>
        <v>0</v>
      </c>
      <c r="AD7" s="27">
        <f>IF($A7="",0,IF(Mitarbeiter!$G$5=FALSE,0,IF(AND(Mitarbeiter!$E$5&lt;&gt;"",AD$5+6&lt;Mitarbeiter!$E$5),0,IF(AND(Mitarbeiter!$F$5&lt;&gt;"",AD$5&gt;Mitarbeiter!$F$5),0,IF(Planung!AD7="",$C7,IF(ISNUMBER(Planung!AD7),Planung!AD7,IF(UPPER(Planung!AD7)="H",$C7/2,0)))))))</f>
        <v>0</v>
      </c>
      <c r="AE7" s="27">
        <f>IF($A7="",0,IF(Mitarbeiter!$G$5=FALSE,0,IF(AND(Mitarbeiter!$E$5&lt;&gt;"",AE$5+6&lt;Mitarbeiter!$E$5),0,IF(AND(Mitarbeiter!$F$5&lt;&gt;"",AE$5&gt;Mitarbeiter!$F$5),0,IF(Planung!AE7="",$C7,IF(ISNUMBER(Planung!AE7),Planung!AE7,IF(UPPER(Planung!AE7)="H",$C7/2,0)))))))</f>
        <v>0</v>
      </c>
      <c r="AF7" s="27">
        <f>IF($A7="",0,IF(Mitarbeiter!$G$5=FALSE,0,IF(AND(Mitarbeiter!$E$5&lt;&gt;"",AF$5+6&lt;Mitarbeiter!$E$5),0,IF(AND(Mitarbeiter!$F$5&lt;&gt;"",AF$5&gt;Mitarbeiter!$F$5),0,IF(Planung!AF7="",$C7,IF(ISNUMBER(Planung!AF7),Planung!AF7,IF(UPPER(Planung!AF7)="H",$C7/2,0)))))))</f>
        <v>0</v>
      </c>
      <c r="AG7" s="27">
        <f>IF($A7="",0,IF(Mitarbeiter!$G$5=FALSE,0,IF(AND(Mitarbeiter!$E$5&lt;&gt;"",AG$5+6&lt;Mitarbeiter!$E$5),0,IF(AND(Mitarbeiter!$F$5&lt;&gt;"",AG$5&gt;Mitarbeiter!$F$5),0,IF(Planung!AG7="",$C7,IF(ISNUMBER(Planung!AG7),Planung!AG7,IF(UPPER(Planung!AG7)="H",$C7/2,0)))))))</f>
        <v>0</v>
      </c>
      <c r="AH7" s="27">
        <f>IF($A7="",0,IF(Mitarbeiter!$G$5=FALSE,0,IF(AND(Mitarbeiter!$E$5&lt;&gt;"",AH$5+6&lt;Mitarbeiter!$E$5),0,IF(AND(Mitarbeiter!$F$5&lt;&gt;"",AH$5&gt;Mitarbeiter!$F$5),0,IF(Planung!AH7="",$C7,IF(ISNUMBER(Planung!AH7),Planung!AH7,IF(UPPER(Planung!AH7)="H",$C7/2,0)))))))</f>
        <v>0</v>
      </c>
      <c r="AI7" s="27">
        <f>IF($A7="",0,IF(Mitarbeiter!$G$5=FALSE,0,IF(AND(Mitarbeiter!$E$5&lt;&gt;"",AI$5+6&lt;Mitarbeiter!$E$5),0,IF(AND(Mitarbeiter!$F$5&lt;&gt;"",AI$5&gt;Mitarbeiter!$F$5),0,IF(Planung!AI7="",$C7,IF(ISNUMBER(Planung!AI7),Planung!AI7,IF(UPPER(Planung!AI7)="H",$C7/2,0)))))))</f>
        <v>0</v>
      </c>
      <c r="AJ7" s="27">
        <f>IF($A7="",0,IF(Mitarbeiter!$G$5=FALSE,0,IF(AND(Mitarbeiter!$E$5&lt;&gt;"",AJ$5+6&lt;Mitarbeiter!$E$5),0,IF(AND(Mitarbeiter!$F$5&lt;&gt;"",AJ$5&gt;Mitarbeiter!$F$5),0,IF(Planung!AJ7="",$C7,IF(ISNUMBER(Planung!AJ7),Planung!AJ7,IF(UPPER(Planung!AJ7)="H",$C7/2,0)))))))</f>
        <v>0</v>
      </c>
      <c r="AK7" s="27">
        <f>IF($A7="",0,IF(Mitarbeiter!$G$5=FALSE,0,IF(AND(Mitarbeiter!$E$5&lt;&gt;"",AK$5+6&lt;Mitarbeiter!$E$5),0,IF(AND(Mitarbeiter!$F$5&lt;&gt;"",AK$5&gt;Mitarbeiter!$F$5),0,IF(Planung!AK7="",$C7,IF(ISNUMBER(Planung!AK7),Planung!AK7,IF(UPPER(Planung!AK7)="H",$C7/2,0)))))))</f>
        <v>0</v>
      </c>
      <c r="AL7" s="27">
        <f>IF($A7="",0,IF(Mitarbeiter!$G$5=FALSE,0,IF(AND(Mitarbeiter!$E$5&lt;&gt;"",AL$5+6&lt;Mitarbeiter!$E$5),0,IF(AND(Mitarbeiter!$F$5&lt;&gt;"",AL$5&gt;Mitarbeiter!$F$5),0,IF(Planung!AL7="",$C7,IF(ISNUMBER(Planung!AL7),Planung!AL7,IF(UPPER(Planung!AL7)="H",$C7/2,0)))))))</f>
        <v>0</v>
      </c>
      <c r="AM7" s="27">
        <f>IF($A7="",0,IF(Mitarbeiter!$G$5=FALSE,0,IF(AND(Mitarbeiter!$E$5&lt;&gt;"",AM$5+6&lt;Mitarbeiter!$E$5),0,IF(AND(Mitarbeiter!$F$5&lt;&gt;"",AM$5&gt;Mitarbeiter!$F$5),0,IF(Planung!AM7="",$C7,IF(ISNUMBER(Planung!AM7),Planung!AM7,IF(UPPER(Planung!AM7)="H",$C7/2,0)))))))</f>
        <v>0</v>
      </c>
      <c r="AN7" s="27">
        <f>IF($A7="",0,IF(Mitarbeiter!$G$5=FALSE,0,IF(AND(Mitarbeiter!$E$5&lt;&gt;"",AN$5+6&lt;Mitarbeiter!$E$5),0,IF(AND(Mitarbeiter!$F$5&lt;&gt;"",AN$5&gt;Mitarbeiter!$F$5),0,IF(Planung!AN7="",$C7,IF(ISNUMBER(Planung!AN7),Planung!AN7,IF(UPPER(Planung!AN7)="H",$C7/2,0)))))))</f>
        <v>0</v>
      </c>
      <c r="AO7" s="27">
        <f>IF($A7="",0,IF(Mitarbeiter!$G$5=FALSE,0,IF(AND(Mitarbeiter!$E$5&lt;&gt;"",AO$5+6&lt;Mitarbeiter!$E$5),0,IF(AND(Mitarbeiter!$F$5&lt;&gt;"",AO$5&gt;Mitarbeiter!$F$5),0,IF(Planung!AO7="",$C7,IF(ISNUMBER(Planung!AO7),Planung!AO7,IF(UPPER(Planung!AO7)="H",$C7/2,0)))))))</f>
        <v>0</v>
      </c>
      <c r="AP7" s="27">
        <f>IF($A7="",0,IF(Mitarbeiter!$G$5=FALSE,0,IF(AND(Mitarbeiter!$E$5&lt;&gt;"",AP$5+6&lt;Mitarbeiter!$E$5),0,IF(AND(Mitarbeiter!$F$5&lt;&gt;"",AP$5&gt;Mitarbeiter!$F$5),0,IF(Planung!AP7="",$C7,IF(ISNUMBER(Planung!AP7),Planung!AP7,IF(UPPER(Planung!AP7)="H",$C7/2,0)))))))</f>
        <v>0</v>
      </c>
      <c r="AQ7" s="27">
        <f>IF($A7="",0,IF(Mitarbeiter!$G$5=FALSE,0,IF(AND(Mitarbeiter!$E$5&lt;&gt;"",AQ$5+6&lt;Mitarbeiter!$E$5),0,IF(AND(Mitarbeiter!$F$5&lt;&gt;"",AQ$5&gt;Mitarbeiter!$F$5),0,IF(Planung!AQ7="",$C7,IF(ISNUMBER(Planung!AQ7),Planung!AQ7,IF(UPPER(Planung!AQ7)="H",$C7/2,0)))))))</f>
        <v>0</v>
      </c>
      <c r="AR7" s="27">
        <f>IF($A7="",0,IF(Mitarbeiter!$G$5=FALSE,0,IF(AND(Mitarbeiter!$E$5&lt;&gt;"",AR$5+6&lt;Mitarbeiter!$E$5),0,IF(AND(Mitarbeiter!$F$5&lt;&gt;"",AR$5&gt;Mitarbeiter!$F$5),0,IF(Planung!AR7="",$C7,IF(ISNUMBER(Planung!AR7),Planung!AR7,IF(UPPER(Planung!AR7)="H",$C7/2,0)))))))</f>
        <v>0</v>
      </c>
      <c r="AS7" s="27">
        <f>IF($A7="",0,IF(Mitarbeiter!$G$5=FALSE,0,IF(AND(Mitarbeiter!$E$5&lt;&gt;"",AS$5+6&lt;Mitarbeiter!$E$5),0,IF(AND(Mitarbeiter!$F$5&lt;&gt;"",AS$5&gt;Mitarbeiter!$F$5),0,IF(Planung!AS7="",$C7,IF(ISNUMBER(Planung!AS7),Planung!AS7,IF(UPPER(Planung!AS7)="H",$C7/2,0)))))))</f>
        <v>0</v>
      </c>
      <c r="AT7" s="27">
        <f>IF($A7="",0,IF(Mitarbeiter!$G$5=FALSE,0,IF(AND(Mitarbeiter!$E$5&lt;&gt;"",AT$5+6&lt;Mitarbeiter!$E$5),0,IF(AND(Mitarbeiter!$F$5&lt;&gt;"",AT$5&gt;Mitarbeiter!$F$5),0,IF(Planung!AT7="",$C7,IF(ISNUMBER(Planung!AT7),Planung!AT7,IF(UPPER(Planung!AT7)="H",$C7/2,0)))))))</f>
        <v>0</v>
      </c>
      <c r="AU7" s="27">
        <f>IF($A7="",0,IF(Mitarbeiter!$G$5=FALSE,0,IF(AND(Mitarbeiter!$E$5&lt;&gt;"",AU$5+6&lt;Mitarbeiter!$E$5),0,IF(AND(Mitarbeiter!$F$5&lt;&gt;"",AU$5&gt;Mitarbeiter!$F$5),0,IF(Planung!AU7="",$C7,IF(ISNUMBER(Planung!AU7),Planung!AU7,IF(UPPER(Planung!AU7)="H",$C7/2,0)))))))</f>
        <v>0</v>
      </c>
      <c r="AV7" s="27">
        <f>IF($A7="",0,IF(Mitarbeiter!$G$5=FALSE,0,IF(AND(Mitarbeiter!$E$5&lt;&gt;"",AV$5+6&lt;Mitarbeiter!$E$5),0,IF(AND(Mitarbeiter!$F$5&lt;&gt;"",AV$5&gt;Mitarbeiter!$F$5),0,IF(Planung!AV7="",$C7,IF(ISNUMBER(Planung!AV7),Planung!AV7,IF(UPPER(Planung!AV7)="H",$C7/2,0)))))))</f>
        <v>0</v>
      </c>
      <c r="AW7" s="27">
        <f>IF($A7="",0,IF(Mitarbeiter!$G$5=FALSE,0,IF(AND(Mitarbeiter!$E$5&lt;&gt;"",AW$5+6&lt;Mitarbeiter!$E$5),0,IF(AND(Mitarbeiter!$F$5&lt;&gt;"",AW$5&gt;Mitarbeiter!$F$5),0,IF(Planung!AW7="",$C7,IF(ISNUMBER(Planung!AW7),Planung!AW7,IF(UPPER(Planung!AW7)="H",$C7/2,0)))))))</f>
        <v>0</v>
      </c>
      <c r="AX7" s="27">
        <f>IF($A7="",0,IF(Mitarbeiter!$G$5=FALSE,0,IF(AND(Mitarbeiter!$E$5&lt;&gt;"",AX$5+6&lt;Mitarbeiter!$E$5),0,IF(AND(Mitarbeiter!$F$5&lt;&gt;"",AX$5&gt;Mitarbeiter!$F$5),0,IF(Planung!AX7="",$C7,IF(ISNUMBER(Planung!AX7),Planung!AX7,IF(UPPER(Planung!AX7)="H",$C7/2,0)))))))</f>
        <v>0</v>
      </c>
      <c r="AY7" s="27">
        <f>IF($A7="",0,IF(Mitarbeiter!$G$5=FALSE,0,IF(AND(Mitarbeiter!$E$5&lt;&gt;"",AY$5+6&lt;Mitarbeiter!$E$5),0,IF(AND(Mitarbeiter!$F$5&lt;&gt;"",AY$5&gt;Mitarbeiter!$F$5),0,IF(Planung!AY7="",$C7,IF(ISNUMBER(Planung!AY7),Planung!AY7,IF(UPPER(Planung!AY7)="H",$C7/2,0)))))))</f>
        <v>0</v>
      </c>
      <c r="AZ7" s="27">
        <f>IF($A7="",0,IF(Mitarbeiter!$G$5=FALSE,0,IF(AND(Mitarbeiter!$E$5&lt;&gt;"",AZ$5+6&lt;Mitarbeiter!$E$5),0,IF(AND(Mitarbeiter!$F$5&lt;&gt;"",AZ$5&gt;Mitarbeiter!$F$5),0,IF(Planung!AZ7="",$C7,IF(ISNUMBER(Planung!AZ7),Planung!AZ7,IF(UPPER(Planung!AZ7)="H",$C7/2,0)))))))</f>
        <v>0</v>
      </c>
      <c r="BA7" s="27">
        <f>IF($A7="",0,IF(Mitarbeiter!$G$5=FALSE,0,IF(AND(Mitarbeiter!$E$5&lt;&gt;"",BA$5+6&lt;Mitarbeiter!$E$5),0,IF(AND(Mitarbeiter!$F$5&lt;&gt;"",BA$5&gt;Mitarbeiter!$F$5),0,IF(Planung!BA7="",$C7,IF(ISNUMBER(Planung!BA7),Planung!BA7,IF(UPPER(Planung!BA7)="H",$C7/2,0)))))))</f>
        <v>0</v>
      </c>
      <c r="BB7" s="27">
        <f>IF($A7="",0,IF(Mitarbeiter!$G$5=FALSE,0,IF(AND(Mitarbeiter!$E$5&lt;&gt;"",BB$5+6&lt;Mitarbeiter!$E$5),0,IF(AND(Mitarbeiter!$F$5&lt;&gt;"",BB$5&gt;Mitarbeiter!$F$5),0,IF(Planung!BB7="",$C7,IF(ISNUMBER(Planung!BB7),Planung!BB7,IF(UPPER(Planung!BB7)="H",$C7/2,0)))))))</f>
        <v>0</v>
      </c>
      <c r="BC7" s="27">
        <f>IF($A7="",0,IF(Mitarbeiter!$G$5=FALSE,0,IF(AND(Mitarbeiter!$E$5&lt;&gt;"",BC$5+6&lt;Mitarbeiter!$E$5),0,IF(AND(Mitarbeiter!$F$5&lt;&gt;"",BC$5&gt;Mitarbeiter!$F$5),0,IF(Planung!BC7="",$C7,IF(ISNUMBER(Planung!BC7),Planung!BC7,IF(UPPER(Planung!BC7)="H",$C7/2,0)))))))</f>
        <v>0</v>
      </c>
      <c r="BD7" s="27">
        <f>IF($A7="",0,IF(Mitarbeiter!$G$5=FALSE,0,IF(AND(Mitarbeiter!$E$5&lt;&gt;"",BD$5+6&lt;Mitarbeiter!$E$5),0,IF(AND(Mitarbeiter!$F$5&lt;&gt;"",BD$5&gt;Mitarbeiter!$F$5),0,IF(Planung!BD7="",$C7,IF(ISNUMBER(Planung!BD7),Planung!BD7,IF(UPPER(Planung!BD7)="H",$C7/2,0)))))))</f>
        <v>0</v>
      </c>
      <c r="BE7" s="27">
        <f>IF($A7="",0,IF(Mitarbeiter!$G$5=FALSE,0,IF(AND(Mitarbeiter!$E$5&lt;&gt;"",BE$5+6&lt;Mitarbeiter!$E$5),0,IF(AND(Mitarbeiter!$F$5&lt;&gt;"",BE$5&gt;Mitarbeiter!$F$5),0,IF(Planung!BE7="",$C7,IF(ISNUMBER(Planung!BE7),Planung!BE7,IF(UPPER(Planung!BE7)="H",$C7/2,0)))))))</f>
        <v>0</v>
      </c>
      <c r="BF7" s="27">
        <f>IF($A7="",0,IF(Mitarbeiter!$G$5=FALSE,0,IF(AND(Mitarbeiter!$E$5&lt;&gt;"",BF$5+6&lt;Mitarbeiter!$E$5),0,IF(AND(Mitarbeiter!$F$5&lt;&gt;"",BF$5&gt;Mitarbeiter!$F$5),0,IF(Planung!BF7="",$C7,IF(ISNUMBER(Planung!BF7),Planung!BF7,IF(UPPER(Planung!BF7)="H",$C7/2,0)))))))</f>
        <v>0</v>
      </c>
      <c r="BG7" s="27">
        <f>IF($A7="",0,IF(Mitarbeiter!$G$5=FALSE,0,IF(AND(Mitarbeiter!$E$5&lt;&gt;"",BG$5+6&lt;Mitarbeiter!$E$5),0,IF(AND(Mitarbeiter!$F$5&lt;&gt;"",BG$5&gt;Mitarbeiter!$F$5),0,IF(Planung!BG7="",$C7,IF(ISNUMBER(Planung!BG7),Planung!BG7,IF(UPPER(Planung!BG7)="H",$C7/2,0)))))))</f>
        <v>0</v>
      </c>
      <c r="BH7" s="27">
        <f>IF($A7="",0,IF(Mitarbeiter!$G$5=FALSE,0,IF(AND(Mitarbeiter!$E$5&lt;&gt;"",BH$5+6&lt;Mitarbeiter!$E$5),0,IF(AND(Mitarbeiter!$F$5&lt;&gt;"",BH$5&gt;Mitarbeiter!$F$5),0,IF(Planung!BH7="",$C7,IF(ISNUMBER(Planung!BH7),Planung!BH7,IF(UPPER(Planung!BH7)="H",$C7/2,0)))))))</f>
        <v>0</v>
      </c>
      <c r="BI7" s="27">
        <f>IF($A7="",0,IF(Mitarbeiter!$G$5=FALSE,0,IF(AND(Mitarbeiter!$E$5&lt;&gt;"",BI$5+6&lt;Mitarbeiter!$E$5),0,IF(AND(Mitarbeiter!$F$5&lt;&gt;"",BI$5&gt;Mitarbeiter!$F$5),0,IF(Planung!BI7="",$C7,IF(ISNUMBER(Planung!BI7),Planung!BI7,IF(UPPER(Planung!BI7)="H",$C7/2,0)))))))</f>
        <v>0</v>
      </c>
      <c r="BJ7" s="27">
        <f>IF($A7="",0,IF(Mitarbeiter!$G$5=FALSE,0,IF(AND(Mitarbeiter!$E$5&lt;&gt;"",BJ$5+6&lt;Mitarbeiter!$E$5),0,IF(AND(Mitarbeiter!$F$5&lt;&gt;"",BJ$5&gt;Mitarbeiter!$F$5),0,IF(Planung!BJ7="",$C7,IF(ISNUMBER(Planung!BJ7),Planung!BJ7,IF(UPPER(Planung!BJ7)="H",$C7/2,0)))))))</f>
        <v>0</v>
      </c>
      <c r="BK7" s="27">
        <f>IF($A7="",0,IF(Mitarbeiter!$G$5=FALSE,0,IF(AND(Mitarbeiter!$E$5&lt;&gt;"",BK$5+6&lt;Mitarbeiter!$E$5),0,IF(AND(Mitarbeiter!$F$5&lt;&gt;"",BK$5&gt;Mitarbeiter!$F$5),0,IF(Planung!BK7="",$C7,IF(ISNUMBER(Planung!BK7),Planung!BK7,IF(UPPER(Planung!BK7)="H",$C7/2,0)))))))</f>
        <v>0</v>
      </c>
      <c r="BL7" s="27">
        <f>IF($A7="",0,IF(Mitarbeiter!$G$5=FALSE,0,IF(AND(Mitarbeiter!$E$5&lt;&gt;"",BL$5+6&lt;Mitarbeiter!$E$5),0,IF(AND(Mitarbeiter!$F$5&lt;&gt;"",BL$5&gt;Mitarbeiter!$F$5),0,IF(Planung!BL7="",$C7,IF(ISNUMBER(Planung!BL7),Planung!BL7,IF(UPPER(Planung!BL7)="H",$C7/2,0)))))))</f>
        <v>0</v>
      </c>
      <c r="BM7" s="27">
        <f>IF($A7="",0,IF(Mitarbeiter!$G$5=FALSE,0,IF(AND(Mitarbeiter!$E$5&lt;&gt;"",BM$5+6&lt;Mitarbeiter!$E$5),0,IF(AND(Mitarbeiter!$F$5&lt;&gt;"",BM$5&gt;Mitarbeiter!$F$5),0,IF(Planung!BM7="",$C7,IF(ISNUMBER(Planung!BM7),Planung!BM7,IF(UPPER(Planung!BM7)="H",$C7/2,0)))))))</f>
        <v>0</v>
      </c>
      <c r="BN7" s="27">
        <f>IF($A7="",0,IF(Mitarbeiter!$G$5=FALSE,0,IF(AND(Mitarbeiter!$E$5&lt;&gt;"",BN$5+6&lt;Mitarbeiter!$E$5),0,IF(AND(Mitarbeiter!$F$5&lt;&gt;"",BN$5&gt;Mitarbeiter!$F$5),0,IF(Planung!BN7="",$C7,IF(ISNUMBER(Planung!BN7),Planung!BN7,IF(UPPER(Planung!BN7)="H",$C7/2,0)))))))</f>
        <v>0</v>
      </c>
      <c r="BO7" s="27">
        <f>IF($A7="",0,IF(Mitarbeiter!$G$5=FALSE,0,IF(AND(Mitarbeiter!$E$5&lt;&gt;"",BO$5+6&lt;Mitarbeiter!$E$5),0,IF(AND(Mitarbeiter!$F$5&lt;&gt;"",BO$5&gt;Mitarbeiter!$F$5),0,IF(Planung!BO7="",$C7,IF(ISNUMBER(Planung!BO7),Planung!BO7,IF(UPPER(Planung!BO7)="H",$C7/2,0)))))))</f>
        <v>0</v>
      </c>
      <c r="BP7" s="27">
        <f>IF($A7="",0,IF(Mitarbeiter!$G$5=FALSE,0,IF(AND(Mitarbeiter!$E$5&lt;&gt;"",BP$5+6&lt;Mitarbeiter!$E$5),0,IF(AND(Mitarbeiter!$F$5&lt;&gt;"",BP$5&gt;Mitarbeiter!$F$5),0,IF(Planung!BP7="",$C7,IF(ISNUMBER(Planung!BP7),Planung!BP7,IF(UPPER(Planung!BP7)="H",$C7/2,0)))))))</f>
        <v>0</v>
      </c>
      <c r="BQ7" s="27">
        <f>IF($A7="",0,IF(Mitarbeiter!$G$5=FALSE,0,IF(AND(Mitarbeiter!$E$5&lt;&gt;"",BQ$5+6&lt;Mitarbeiter!$E$5),0,IF(AND(Mitarbeiter!$F$5&lt;&gt;"",BQ$5&gt;Mitarbeiter!$F$5),0,IF(Planung!BQ7="",$C7,IF(ISNUMBER(Planung!BQ7),Planung!BQ7,IF(UPPER(Planung!BQ7)="H",$C7/2,0)))))))</f>
        <v>0</v>
      </c>
      <c r="BR7" s="27">
        <f>IF($A7="",0,IF(Mitarbeiter!$G$5=FALSE,0,IF(AND(Mitarbeiter!$E$5&lt;&gt;"",BR$5+6&lt;Mitarbeiter!$E$5),0,IF(AND(Mitarbeiter!$F$5&lt;&gt;"",BR$5&gt;Mitarbeiter!$F$5),0,IF(Planung!BR7="",$C7,IF(ISNUMBER(Planung!BR7),Planung!BR7,IF(UPPER(Planung!BR7)="H",$C7/2,0)))))))</f>
        <v>0</v>
      </c>
      <c r="BS7" s="27">
        <f>IF($A7="",0,IF(Mitarbeiter!$G$5=FALSE,0,IF(AND(Mitarbeiter!$E$5&lt;&gt;"",BS$5+6&lt;Mitarbeiter!$E$5),0,IF(AND(Mitarbeiter!$F$5&lt;&gt;"",BS$5&gt;Mitarbeiter!$F$5),0,IF(Planung!BS7="",$C7,IF(ISNUMBER(Planung!BS7),Planung!BS7,IF(UPPER(Planung!BS7)="H",$C7/2,0)))))))</f>
        <v>0</v>
      </c>
      <c r="BT7" s="27">
        <f>IF($A7="",0,IF(Mitarbeiter!$G$5=FALSE,0,IF(AND(Mitarbeiter!$E$5&lt;&gt;"",BT$5+6&lt;Mitarbeiter!$E$5),0,IF(AND(Mitarbeiter!$F$5&lt;&gt;"",BT$5&gt;Mitarbeiter!$F$5),0,IF(Planung!BT7="",$C7,IF(ISNUMBER(Planung!BT7),Planung!BT7,IF(UPPER(Planung!BT7)="H",$C7/2,0)))))))</f>
        <v>0</v>
      </c>
      <c r="BU7" s="27">
        <f>IF($A7="",0,IF(Mitarbeiter!$G$5=FALSE,0,IF(AND(Mitarbeiter!$E$5&lt;&gt;"",BU$5+6&lt;Mitarbeiter!$E$5),0,IF(AND(Mitarbeiter!$F$5&lt;&gt;"",BU$5&gt;Mitarbeiter!$F$5),0,IF(Planung!BU7="",$C7,IF(ISNUMBER(Planung!BU7),Planung!BU7,IF(UPPER(Planung!BU7)="H",$C7/2,0)))))))</f>
        <v>0</v>
      </c>
      <c r="BV7" s="27">
        <f>IF($A7="",0,IF(Mitarbeiter!$G$5=FALSE,0,IF(AND(Mitarbeiter!$E$5&lt;&gt;"",BV$5+6&lt;Mitarbeiter!$E$5),0,IF(AND(Mitarbeiter!$F$5&lt;&gt;"",BV$5&gt;Mitarbeiter!$F$5),0,IF(Planung!BV7="",$C7,IF(ISNUMBER(Planung!BV7),Planung!BV7,IF(UPPER(Planung!BV7)="H",$C7/2,0)))))))</f>
        <v>0</v>
      </c>
      <c r="BW7" s="27">
        <f>IF($A7="",0,IF(Mitarbeiter!$G$5=FALSE,0,IF(AND(Mitarbeiter!$E$5&lt;&gt;"",BW$5+6&lt;Mitarbeiter!$E$5),0,IF(AND(Mitarbeiter!$F$5&lt;&gt;"",BW$5&gt;Mitarbeiter!$F$5),0,IF(Planung!BW7="",$C7,IF(ISNUMBER(Planung!BW7),Planung!BW7,IF(UPPER(Planung!BW7)="H",$C7/2,0)))))))</f>
        <v>0</v>
      </c>
      <c r="BX7" s="27">
        <f>IF($A7="",0,IF(Mitarbeiter!$G$5=FALSE,0,IF(AND(Mitarbeiter!$E$5&lt;&gt;"",BX$5+6&lt;Mitarbeiter!$E$5),0,IF(AND(Mitarbeiter!$F$5&lt;&gt;"",BX$5&gt;Mitarbeiter!$F$5),0,IF(Planung!BX7="",$C7,IF(ISNUMBER(Planung!BX7),Planung!BX7,IF(UPPER(Planung!BX7)="H",$C7/2,0)))))))</f>
        <v>0</v>
      </c>
      <c r="BY7" s="27">
        <f>IF($A7="",0,IF(Mitarbeiter!$G$5=FALSE,0,IF(AND(Mitarbeiter!$E$5&lt;&gt;"",BY$5+6&lt;Mitarbeiter!$E$5),0,IF(AND(Mitarbeiter!$F$5&lt;&gt;"",BY$5&gt;Mitarbeiter!$F$5),0,IF(Planung!BY7="",$C7,IF(ISNUMBER(Planung!BY7),Planung!BY7,IF(UPPER(Planung!BY7)="H",$C7/2,0)))))))</f>
        <v>0</v>
      </c>
      <c r="BZ7" s="27">
        <f>IF($A7="",0,IF(Mitarbeiter!$G$5=FALSE,0,IF(AND(Mitarbeiter!$E$5&lt;&gt;"",BZ$5+6&lt;Mitarbeiter!$E$5),0,IF(AND(Mitarbeiter!$F$5&lt;&gt;"",BZ$5&gt;Mitarbeiter!$F$5),0,IF(Planung!BZ7="",$C7,IF(ISNUMBER(Planung!BZ7),Planung!BZ7,IF(UPPER(Planung!BZ7)="H",$C7/2,0)))))))</f>
        <v>0</v>
      </c>
      <c r="CA7" s="27">
        <f>IF($A7="",0,IF(Mitarbeiter!$G$5=FALSE,0,IF(AND(Mitarbeiter!$E$5&lt;&gt;"",CA$5+6&lt;Mitarbeiter!$E$5),0,IF(AND(Mitarbeiter!$F$5&lt;&gt;"",CA$5&gt;Mitarbeiter!$F$5),0,IF(Planung!CA7="",$C7,IF(ISNUMBER(Planung!CA7),Planung!CA7,IF(UPPER(Planung!CA7)="H",$C7/2,0)))))))</f>
        <v>0</v>
      </c>
      <c r="CB7" s="27">
        <f>IF($A7="",0,IF(Mitarbeiter!$G$5=FALSE,0,IF(AND(Mitarbeiter!$E$5&lt;&gt;"",CB$5+6&lt;Mitarbeiter!$E$5),0,IF(AND(Mitarbeiter!$F$5&lt;&gt;"",CB$5&gt;Mitarbeiter!$F$5),0,IF(Planung!CB7="",$C7,IF(ISNUMBER(Planung!CB7),Planung!CB7,IF(UPPER(Planung!CB7)="H",$C7/2,0)))))))</f>
        <v>0</v>
      </c>
      <c r="CC7" s="27">
        <f>IF($A7="",0,IF(Mitarbeiter!$G$5=FALSE,0,IF(AND(Mitarbeiter!$E$5&lt;&gt;"",CC$5+6&lt;Mitarbeiter!$E$5),0,IF(AND(Mitarbeiter!$F$5&lt;&gt;"",CC$5&gt;Mitarbeiter!$F$5),0,IF(Planung!CC7="",$C7,IF(ISNUMBER(Planung!CC7),Planung!CC7,IF(UPPER(Planung!CC7)="H",$C7/2,0)))))))</f>
        <v>0</v>
      </c>
      <c r="CD7" s="27">
        <f>IF($A7="",0,IF(Mitarbeiter!$G$5=FALSE,0,IF(AND(Mitarbeiter!$E$5&lt;&gt;"",CD$5+6&lt;Mitarbeiter!$E$5),0,IF(AND(Mitarbeiter!$F$5&lt;&gt;"",CD$5&gt;Mitarbeiter!$F$5),0,IF(Planung!CD7="",$C7,IF(ISNUMBER(Planung!CD7),Planung!CD7,IF(UPPER(Planung!CD7)="H",$C7/2,0)))))))</f>
        <v>0</v>
      </c>
      <c r="CE7" s="27">
        <f>IF($A7="",0,IF(Mitarbeiter!$G$5=FALSE,0,IF(AND(Mitarbeiter!$E$5&lt;&gt;"",CE$5+6&lt;Mitarbeiter!$E$5),0,IF(AND(Mitarbeiter!$F$5&lt;&gt;"",CE$5&gt;Mitarbeiter!$F$5),0,IF(Planung!CE7="",$C7,IF(ISNUMBER(Planung!CE7),Planung!CE7,IF(UPPER(Planung!CE7)="H",$C7/2,0)))))))</f>
        <v>0</v>
      </c>
      <c r="CF7" s="27">
        <f>IF($A7="",0,IF(Mitarbeiter!$G$5=FALSE,0,IF(AND(Mitarbeiter!$E$5&lt;&gt;"",CF$5+6&lt;Mitarbeiter!$E$5),0,IF(AND(Mitarbeiter!$F$5&lt;&gt;"",CF$5&gt;Mitarbeiter!$F$5),0,IF(Planung!CF7="",$C7,IF(ISNUMBER(Planung!CF7),Planung!CF7,IF(UPPER(Planung!CF7)="H",$C7/2,0)))))))</f>
        <v>0</v>
      </c>
      <c r="CG7" s="27">
        <f>IF($A7="",0,IF(Mitarbeiter!$G$5=FALSE,0,IF(AND(Mitarbeiter!$E$5&lt;&gt;"",CG$5+6&lt;Mitarbeiter!$E$5),0,IF(AND(Mitarbeiter!$F$5&lt;&gt;"",CG$5&gt;Mitarbeiter!$F$5),0,IF(Planung!CG7="",$C7,IF(ISNUMBER(Planung!CG7),Planung!CG7,IF(UPPER(Planung!CG7)="H",$C7/2,0)))))))</f>
        <v>0</v>
      </c>
      <c r="CH7" s="27">
        <f>IF($A7="",0,IF(Mitarbeiter!$G$5=FALSE,0,IF(AND(Mitarbeiter!$E$5&lt;&gt;"",CH$5+6&lt;Mitarbeiter!$E$5),0,IF(AND(Mitarbeiter!$F$5&lt;&gt;"",CH$5&gt;Mitarbeiter!$F$5),0,IF(Planung!CH7="",$C7,IF(ISNUMBER(Planung!CH7),Planung!CH7,IF(UPPER(Planung!CH7)="H",$C7/2,0)))))))</f>
        <v>0</v>
      </c>
      <c r="CI7" s="27">
        <f>IF($A7="",0,IF(Mitarbeiter!$G$5=FALSE,0,IF(AND(Mitarbeiter!$E$5&lt;&gt;"",CI$5+6&lt;Mitarbeiter!$E$5),0,IF(AND(Mitarbeiter!$F$5&lt;&gt;"",CI$5&gt;Mitarbeiter!$F$5),0,IF(Planung!CI7="",$C7,IF(ISNUMBER(Planung!CI7),Planung!CI7,IF(UPPER(Planung!CI7)="H",$C7/2,0)))))))</f>
        <v>0</v>
      </c>
      <c r="CJ7" s="27">
        <f>IF($A7="",0,IF(Mitarbeiter!$G$5=FALSE,0,IF(AND(Mitarbeiter!$E$5&lt;&gt;"",CJ$5+6&lt;Mitarbeiter!$E$5),0,IF(AND(Mitarbeiter!$F$5&lt;&gt;"",CJ$5&gt;Mitarbeiter!$F$5),0,IF(Planung!CJ7="",$C7,IF(ISNUMBER(Planung!CJ7),Planung!CJ7,IF(UPPER(Planung!CJ7)="H",$C7/2,0)))))))</f>
        <v>0</v>
      </c>
      <c r="CK7" s="27">
        <f>IF($A7="",0,IF(Mitarbeiter!$G$5=FALSE,0,IF(AND(Mitarbeiter!$E$5&lt;&gt;"",CK$5+6&lt;Mitarbeiter!$E$5),0,IF(AND(Mitarbeiter!$F$5&lt;&gt;"",CK$5&gt;Mitarbeiter!$F$5),0,IF(Planung!CK7="",$C7,IF(ISNUMBER(Planung!CK7),Planung!CK7,IF(UPPER(Planung!CK7)="H",$C7/2,0)))))))</f>
        <v>0</v>
      </c>
      <c r="CL7" s="27">
        <f>IF($A7="",0,IF(Mitarbeiter!$G$5=FALSE,0,IF(AND(Mitarbeiter!$E$5&lt;&gt;"",CL$5+6&lt;Mitarbeiter!$E$5),0,IF(AND(Mitarbeiter!$F$5&lt;&gt;"",CL$5&gt;Mitarbeiter!$F$5),0,IF(Planung!CL7="",$C7,IF(ISNUMBER(Planung!CL7),Planung!CL7,IF(UPPER(Planung!CL7)="H",$C7/2,0)))))))</f>
        <v>0</v>
      </c>
      <c r="CM7" s="27">
        <f>IF($A7="",0,IF(Mitarbeiter!$G$5=FALSE,0,IF(AND(Mitarbeiter!$E$5&lt;&gt;"",CM$5+6&lt;Mitarbeiter!$E$5),0,IF(AND(Mitarbeiter!$F$5&lt;&gt;"",CM$5&gt;Mitarbeiter!$F$5),0,IF(Planung!CM7="",$C7,IF(ISNUMBER(Planung!CM7),Planung!CM7,IF(UPPER(Planung!CM7)="H",$C7/2,0)))))))</f>
        <v>0</v>
      </c>
      <c r="CN7" s="27">
        <f>IF($A7="",0,IF(Mitarbeiter!$G$5=FALSE,0,IF(AND(Mitarbeiter!$E$5&lt;&gt;"",CN$5+6&lt;Mitarbeiter!$E$5),0,IF(AND(Mitarbeiter!$F$5&lt;&gt;"",CN$5&gt;Mitarbeiter!$F$5),0,IF(Planung!CN7="",$C7,IF(ISNUMBER(Planung!CN7),Planung!CN7,IF(UPPER(Planung!CN7)="H",$C7/2,0)))))))</f>
        <v>0</v>
      </c>
      <c r="CO7" s="27">
        <f>IF($A7="",0,IF(Mitarbeiter!$G$5=FALSE,0,IF(AND(Mitarbeiter!$E$5&lt;&gt;"",CO$5+6&lt;Mitarbeiter!$E$5),0,IF(AND(Mitarbeiter!$F$5&lt;&gt;"",CO$5&gt;Mitarbeiter!$F$5),0,IF(Planung!CO7="",$C7,IF(ISNUMBER(Planung!CO7),Planung!CO7,IF(UPPER(Planung!CO7)="H",$C7/2,0)))))))</f>
        <v>0</v>
      </c>
      <c r="CP7" s="27">
        <f>IF($A7="",0,IF(Mitarbeiter!$G$5=FALSE,0,IF(AND(Mitarbeiter!$E$5&lt;&gt;"",CP$5+6&lt;Mitarbeiter!$E$5),0,IF(AND(Mitarbeiter!$F$5&lt;&gt;"",CP$5&gt;Mitarbeiter!$F$5),0,IF(Planung!CP7="",$C7,IF(ISNUMBER(Planung!CP7),Planung!CP7,IF(UPPER(Planung!CP7)="H",$C7/2,0)))))))</f>
        <v>0</v>
      </c>
      <c r="CQ7" s="27">
        <f>IF($A7="",0,IF(Mitarbeiter!$G$5=FALSE,0,IF(AND(Mitarbeiter!$E$5&lt;&gt;"",CQ$5+6&lt;Mitarbeiter!$E$5),0,IF(AND(Mitarbeiter!$F$5&lt;&gt;"",CQ$5&gt;Mitarbeiter!$F$5),0,IF(Planung!CQ7="",$C7,IF(ISNUMBER(Planung!CQ7),Planung!CQ7,IF(UPPER(Planung!CQ7)="H",$C7/2,0)))))))</f>
        <v>0</v>
      </c>
      <c r="CR7" s="27">
        <f>IF($A7="",0,IF(Mitarbeiter!$G$5=FALSE,0,IF(AND(Mitarbeiter!$E$5&lt;&gt;"",CR$5+6&lt;Mitarbeiter!$E$5),0,IF(AND(Mitarbeiter!$F$5&lt;&gt;"",CR$5&gt;Mitarbeiter!$F$5),0,IF(Planung!CR7="",$C7,IF(ISNUMBER(Planung!CR7),Planung!CR7,IF(UPPER(Planung!CR7)="H",$C7/2,0)))))))</f>
        <v>0</v>
      </c>
      <c r="CS7" s="27">
        <f>IF($A7="",0,IF(Mitarbeiter!$G$5=FALSE,0,IF(AND(Mitarbeiter!$E$5&lt;&gt;"",CS$5+6&lt;Mitarbeiter!$E$5),0,IF(AND(Mitarbeiter!$F$5&lt;&gt;"",CS$5&gt;Mitarbeiter!$F$5),0,IF(Planung!CS7="",$C7,IF(ISNUMBER(Planung!CS7),Planung!CS7,IF(UPPER(Planung!CS7)="H",$C7/2,0)))))))</f>
        <v>0</v>
      </c>
      <c r="CT7" s="27">
        <f>IF($A7="",0,IF(Mitarbeiter!$G$5=FALSE,0,IF(AND(Mitarbeiter!$E$5&lt;&gt;"",CT$5+6&lt;Mitarbeiter!$E$5),0,IF(AND(Mitarbeiter!$F$5&lt;&gt;"",CT$5&gt;Mitarbeiter!$F$5),0,IF(Planung!CT7="",$C7,IF(ISNUMBER(Planung!CT7),Planung!CT7,IF(UPPER(Planung!CT7)="H",$C7/2,0)))))))</f>
        <v>0</v>
      </c>
      <c r="CU7" s="27">
        <f>IF($A7="",0,IF(Mitarbeiter!$G$5=FALSE,0,IF(AND(Mitarbeiter!$E$5&lt;&gt;"",CU$5+6&lt;Mitarbeiter!$E$5),0,IF(AND(Mitarbeiter!$F$5&lt;&gt;"",CU$5&gt;Mitarbeiter!$F$5),0,IF(Planung!CU7="",$C7,IF(ISNUMBER(Planung!CU7),Planung!CU7,IF(UPPER(Planung!CU7)="H",$C7/2,0)))))))</f>
        <v>0</v>
      </c>
      <c r="CV7" s="27">
        <f>IF($A7="",0,IF(Mitarbeiter!$G$5=FALSE,0,IF(AND(Mitarbeiter!$E$5&lt;&gt;"",CV$5+6&lt;Mitarbeiter!$E$5),0,IF(AND(Mitarbeiter!$F$5&lt;&gt;"",CV$5&gt;Mitarbeiter!$F$5),0,IF(Planung!CV7="",$C7,IF(ISNUMBER(Planung!CV7),Planung!CV7,IF(UPPER(Planung!CV7)="H",$C7/2,0)))))))</f>
        <v>0</v>
      </c>
      <c r="CW7" s="27">
        <f>IF($A7="",0,IF(Mitarbeiter!$G$5=FALSE,0,IF(AND(Mitarbeiter!$E$5&lt;&gt;"",CW$5+6&lt;Mitarbeiter!$E$5),0,IF(AND(Mitarbeiter!$F$5&lt;&gt;"",CW$5&gt;Mitarbeiter!$F$5),0,IF(Planung!CW7="",$C7,IF(ISNUMBER(Planung!CW7),Planung!CW7,IF(UPPER(Planung!CW7)="H",$C7/2,0)))))))</f>
        <v>0</v>
      </c>
      <c r="CX7" s="27">
        <f>IF($A7="",0,IF(Mitarbeiter!$G$5=FALSE,0,IF(AND(Mitarbeiter!$E$5&lt;&gt;"",CX$5+6&lt;Mitarbeiter!$E$5),0,IF(AND(Mitarbeiter!$F$5&lt;&gt;"",CX$5&gt;Mitarbeiter!$F$5),0,IF(Planung!CX7="",$C7,IF(ISNUMBER(Planung!CX7),Planung!CX7,IF(UPPER(Planung!CX7)="H",$C7/2,0)))))))</f>
        <v>0</v>
      </c>
      <c r="CY7" s="27">
        <f>IF($A7="",0,IF(Mitarbeiter!$G$5=FALSE,0,IF(AND(Mitarbeiter!$E$5&lt;&gt;"",CY$5+6&lt;Mitarbeiter!$E$5),0,IF(AND(Mitarbeiter!$F$5&lt;&gt;"",CY$5&gt;Mitarbeiter!$F$5),0,IF(Planung!CY7="",$C7,IF(ISNUMBER(Planung!CY7),Planung!CY7,IF(UPPER(Planung!CY7)="H",$C7/2,0)))))))</f>
        <v>0</v>
      </c>
      <c r="CZ7" s="27">
        <f>IF($A7="",0,IF(Mitarbeiter!$G$5=FALSE,0,IF(AND(Mitarbeiter!$E$5&lt;&gt;"",CZ$5+6&lt;Mitarbeiter!$E$5),0,IF(AND(Mitarbeiter!$F$5&lt;&gt;"",CZ$5&gt;Mitarbeiter!$F$5),0,IF(Planung!CZ7="",$C7,IF(ISNUMBER(Planung!CZ7),Planung!CZ7,IF(UPPER(Planung!CZ7)="H",$C7/2,0)))))))</f>
        <v>0</v>
      </c>
      <c r="DA7" s="27">
        <f>IF($A7="",0,IF(Mitarbeiter!$G$5=FALSE,0,IF(AND(Mitarbeiter!$E$5&lt;&gt;"",DA$5+6&lt;Mitarbeiter!$E$5),0,IF(AND(Mitarbeiter!$F$5&lt;&gt;"",DA$5&gt;Mitarbeiter!$F$5),0,IF(Planung!DA7="",$C7,IF(ISNUMBER(Planung!DA7),Planung!DA7,IF(UPPER(Planung!DA7)="H",$C7/2,0)))))))</f>
        <v>0</v>
      </c>
      <c r="DB7" s="27">
        <f>IF($A7="",0,IF(Mitarbeiter!$G$5=FALSE,0,IF(AND(Mitarbeiter!$E$5&lt;&gt;"",DB$5+6&lt;Mitarbeiter!$E$5),0,IF(AND(Mitarbeiter!$F$5&lt;&gt;"",DB$5&gt;Mitarbeiter!$F$5),0,IF(Planung!DB7="",$C7,IF(ISNUMBER(Planung!DB7),Planung!DB7,IF(UPPER(Planung!DB7)="H",$C7/2,0)))))))</f>
        <v>0</v>
      </c>
      <c r="DC7" s="27">
        <f>IF($A7="",0,IF(Mitarbeiter!$G$5=FALSE,0,IF(AND(Mitarbeiter!$E$5&lt;&gt;"",DC$5+6&lt;Mitarbeiter!$E$5),0,IF(AND(Mitarbeiter!$F$5&lt;&gt;"",DC$5&gt;Mitarbeiter!$F$5),0,IF(Planung!DC7="",$C7,IF(ISNUMBER(Planung!DC7),Planung!DC7,IF(UPPER(Planung!DC7)="H",$C7/2,0)))))))</f>
        <v>0</v>
      </c>
      <c r="DD7" s="27">
        <f>IF($A7="",0,IF(Mitarbeiter!$G$5=FALSE,0,IF(AND(Mitarbeiter!$E$5&lt;&gt;"",DD$5+6&lt;Mitarbeiter!$E$5),0,IF(AND(Mitarbeiter!$F$5&lt;&gt;"",DD$5&gt;Mitarbeiter!$F$5),0,IF(Planung!DD7="",$C7,IF(ISNUMBER(Planung!DD7),Planung!DD7,IF(UPPER(Planung!DD7)="H",$C7/2,0)))))))</f>
        <v>0</v>
      </c>
      <c r="DE7" s="27">
        <f>IF($A7="",0,IF(Mitarbeiter!$G$5=FALSE,0,IF(AND(Mitarbeiter!$E$5&lt;&gt;"",DE$5+6&lt;Mitarbeiter!$E$5),0,IF(AND(Mitarbeiter!$F$5&lt;&gt;"",DE$5&gt;Mitarbeiter!$F$5),0,IF(Planung!DE7="",$C7,IF(ISNUMBER(Planung!DE7),Planung!DE7,IF(UPPER(Planung!DE7)="H",$C7/2,0)))))))</f>
        <v>0</v>
      </c>
      <c r="DF7" s="27">
        <f>IF($A7="",0,IF(Mitarbeiter!$G$5=FALSE,0,IF(AND(Mitarbeiter!$E$5&lt;&gt;"",DF$5+6&lt;Mitarbeiter!$E$5),0,IF(AND(Mitarbeiter!$F$5&lt;&gt;"",DF$5&gt;Mitarbeiter!$F$5),0,IF(Planung!DF7="",$C7,IF(ISNUMBER(Planung!DF7),Planung!DF7,IF(UPPER(Planung!DF7)="H",$C7/2,0)))))))</f>
        <v>0</v>
      </c>
      <c r="DG7" s="27">
        <f>IF($A7="",0,IF(Mitarbeiter!$G$5=FALSE,0,IF(AND(Mitarbeiter!$E$5&lt;&gt;"",DG$5+6&lt;Mitarbeiter!$E$5),0,IF(AND(Mitarbeiter!$F$5&lt;&gt;"",DG$5&gt;Mitarbeiter!$F$5),0,IF(Planung!DG7="",$C7,IF(ISNUMBER(Planung!DG7),Planung!DG7,IF(UPPER(Planung!DG7)="H",$C7/2,0)))))))</f>
        <v>0</v>
      </c>
      <c r="DH7" s="27">
        <f>IF($A7="",0,IF(Mitarbeiter!$G$5=FALSE,0,IF(AND(Mitarbeiter!$E$5&lt;&gt;"",DH$5+6&lt;Mitarbeiter!$E$5),0,IF(AND(Mitarbeiter!$F$5&lt;&gt;"",DH$5&gt;Mitarbeiter!$F$5),0,IF(Planung!DH7="",$C7,IF(ISNUMBER(Planung!DH7),Planung!DH7,IF(UPPER(Planung!DH7)="H",$C7/2,0)))))))</f>
        <v>0</v>
      </c>
      <c r="DI7" s="27">
        <f>IF($A7="",0,IF(Mitarbeiter!$G$5=FALSE,0,IF(AND(Mitarbeiter!$E$5&lt;&gt;"",DI$5+6&lt;Mitarbeiter!$E$5),0,IF(AND(Mitarbeiter!$F$5&lt;&gt;"",DI$5&gt;Mitarbeiter!$F$5),0,IF(Planung!DI7="",$C7,IF(ISNUMBER(Planung!DI7),Planung!DI7,IF(UPPER(Planung!DI7)="H",$C7/2,0)))))))</f>
        <v>0</v>
      </c>
      <c r="DJ7" s="27">
        <f>IF($A7="",0,IF(Mitarbeiter!$G$5=FALSE,0,IF(AND(Mitarbeiter!$E$5&lt;&gt;"",DJ$5+6&lt;Mitarbeiter!$E$5),0,IF(AND(Mitarbeiter!$F$5&lt;&gt;"",DJ$5&gt;Mitarbeiter!$F$5),0,IF(Planung!DJ7="",$C7,IF(ISNUMBER(Planung!DJ7),Planung!DJ7,IF(UPPER(Planung!DJ7)="H",$C7/2,0)))))))</f>
        <v>0</v>
      </c>
      <c r="DK7" s="27">
        <f>IF($A7="",0,IF(Mitarbeiter!$G$5=FALSE,0,IF(AND(Mitarbeiter!$E$5&lt;&gt;"",DK$5+6&lt;Mitarbeiter!$E$5),0,IF(AND(Mitarbeiter!$F$5&lt;&gt;"",DK$5&gt;Mitarbeiter!$F$5),0,IF(Planung!DK7="",$C7,IF(ISNUMBER(Planung!DK7),Planung!DK7,IF(UPPER(Planung!DK7)="H",$C7/2,0)))))))</f>
        <v>0</v>
      </c>
      <c r="DL7" s="27">
        <f>IF($A7="",0,IF(Mitarbeiter!$G$5=FALSE,0,IF(AND(Mitarbeiter!$E$5&lt;&gt;"",DL$5+6&lt;Mitarbeiter!$E$5),0,IF(AND(Mitarbeiter!$F$5&lt;&gt;"",DL$5&gt;Mitarbeiter!$F$5),0,IF(Planung!DL7="",$C7,IF(ISNUMBER(Planung!DL7),Planung!DL7,IF(UPPER(Planung!DL7)="H",$C7/2,0)))))))</f>
        <v>0</v>
      </c>
      <c r="DM7" s="27">
        <f>IF($A7="",0,IF(Mitarbeiter!$G$5=FALSE,0,IF(AND(Mitarbeiter!$E$5&lt;&gt;"",DM$5+6&lt;Mitarbeiter!$E$5),0,IF(AND(Mitarbeiter!$F$5&lt;&gt;"",DM$5&gt;Mitarbeiter!$F$5),0,IF(Planung!DM7="",$C7,IF(ISNUMBER(Planung!DM7),Planung!DM7,IF(UPPER(Planung!DM7)="H",$C7/2,0)))))))</f>
        <v>0</v>
      </c>
      <c r="DN7" s="27">
        <f>IF($A7="",0,IF(Mitarbeiter!$G$5=FALSE,0,IF(AND(Mitarbeiter!$E$5&lt;&gt;"",DN$5+6&lt;Mitarbeiter!$E$5),0,IF(AND(Mitarbeiter!$F$5&lt;&gt;"",DN$5&gt;Mitarbeiter!$F$5),0,IF(Planung!DN7="",$C7,IF(ISNUMBER(Planung!DN7),Planung!DN7,IF(UPPER(Planung!DN7)="H",$C7/2,0)))))))</f>
        <v>0</v>
      </c>
      <c r="DO7" s="27">
        <f>IF($A7="",0,IF(Mitarbeiter!$G$5=FALSE,0,IF(AND(Mitarbeiter!$E$5&lt;&gt;"",DO$5+6&lt;Mitarbeiter!$E$5),0,IF(AND(Mitarbeiter!$F$5&lt;&gt;"",DO$5&gt;Mitarbeiter!$F$5),0,IF(Planung!DO7="",$C7,IF(ISNUMBER(Planung!DO7),Planung!DO7,IF(UPPER(Planung!DO7)="H",$C7/2,0)))))))</f>
        <v>0</v>
      </c>
      <c r="DP7" s="27">
        <f>IF($A7="",0,IF(Mitarbeiter!$G$5=FALSE,0,IF(AND(Mitarbeiter!$E$5&lt;&gt;"",DP$5+6&lt;Mitarbeiter!$E$5),0,IF(AND(Mitarbeiter!$F$5&lt;&gt;"",DP$5&gt;Mitarbeiter!$F$5),0,IF(Planung!DP7="",$C7,IF(ISNUMBER(Planung!DP7),Planung!DP7,IF(UPPER(Planung!DP7)="H",$C7/2,0)))))))</f>
        <v>0</v>
      </c>
      <c r="DQ7" s="27">
        <f>IF($A7="",0,IF(Mitarbeiter!$G$5=FALSE,0,IF(AND(Mitarbeiter!$E$5&lt;&gt;"",DQ$5+6&lt;Mitarbeiter!$E$5),0,IF(AND(Mitarbeiter!$F$5&lt;&gt;"",DQ$5&gt;Mitarbeiter!$F$5),0,IF(Planung!DQ7="",$C7,IF(ISNUMBER(Planung!DQ7),Planung!DQ7,IF(UPPER(Planung!DQ7)="H",$C7/2,0)))))))</f>
        <v>0</v>
      </c>
      <c r="DR7" s="27">
        <f>IF($A7="",0,IF(Mitarbeiter!$G$5=FALSE,0,IF(AND(Mitarbeiter!$E$5&lt;&gt;"",DR$5+6&lt;Mitarbeiter!$E$5),0,IF(AND(Mitarbeiter!$F$5&lt;&gt;"",DR$5&gt;Mitarbeiter!$F$5),0,IF(Planung!DR7="",$C7,IF(ISNUMBER(Planung!DR7),Planung!DR7,IF(UPPER(Planung!DR7)="H",$C7/2,0)))))))</f>
        <v>0</v>
      </c>
      <c r="DS7" s="27">
        <f>IF($A7="",0,IF(Mitarbeiter!$G$5=FALSE,0,IF(AND(Mitarbeiter!$E$5&lt;&gt;"",DS$5+6&lt;Mitarbeiter!$E$5),0,IF(AND(Mitarbeiter!$F$5&lt;&gt;"",DS$5&gt;Mitarbeiter!$F$5),0,IF(Planung!DS7="",$C7,IF(ISNUMBER(Planung!DS7),Planung!DS7,IF(UPPER(Planung!DS7)="H",$C7/2,0)))))))</f>
        <v>0</v>
      </c>
      <c r="DT7" s="27">
        <f>IF($A7="",0,IF(Mitarbeiter!$G$5=FALSE,0,IF(AND(Mitarbeiter!$E$5&lt;&gt;"",DT$5+6&lt;Mitarbeiter!$E$5),0,IF(AND(Mitarbeiter!$F$5&lt;&gt;"",DT$5&gt;Mitarbeiter!$F$5),0,IF(Planung!DT7="",$C7,IF(ISNUMBER(Planung!DT7),Planung!DT7,IF(UPPER(Planung!DT7)="H",$C7/2,0)))))))</f>
        <v>0</v>
      </c>
      <c r="DU7" s="27">
        <f>IF($A7="",0,IF(Mitarbeiter!$G$5=FALSE,0,IF(AND(Mitarbeiter!$E$5&lt;&gt;"",DU$5+6&lt;Mitarbeiter!$E$5),0,IF(AND(Mitarbeiter!$F$5&lt;&gt;"",DU$5&gt;Mitarbeiter!$F$5),0,IF(Planung!DU7="",$C7,IF(ISNUMBER(Planung!DU7),Planung!DU7,IF(UPPER(Planung!DU7)="H",$C7/2,0)))))))</f>
        <v>0</v>
      </c>
      <c r="DV7" s="27">
        <f>IF($A7="",0,IF(Mitarbeiter!$G$5=FALSE,0,IF(AND(Mitarbeiter!$E$5&lt;&gt;"",DV$5+6&lt;Mitarbeiter!$E$5),0,IF(AND(Mitarbeiter!$F$5&lt;&gt;"",DV$5&gt;Mitarbeiter!$F$5),0,IF(Planung!DV7="",$C7,IF(ISNUMBER(Planung!DV7),Planung!DV7,IF(UPPER(Planung!DV7)="H",$C7/2,0)))))))</f>
        <v>0</v>
      </c>
      <c r="DW7" s="27">
        <f>IF($A7="",0,IF(Mitarbeiter!$G$5=FALSE,0,IF(AND(Mitarbeiter!$E$5&lt;&gt;"",DW$5+6&lt;Mitarbeiter!$E$5),0,IF(AND(Mitarbeiter!$F$5&lt;&gt;"",DW$5&gt;Mitarbeiter!$F$5),0,IF(Planung!DW7="",$C7,IF(ISNUMBER(Planung!DW7),Planung!DW7,IF(UPPER(Planung!DW7)="H",$C7/2,0)))))))</f>
        <v>0</v>
      </c>
      <c r="DX7" s="27">
        <f>IF($A7="",0,IF(Mitarbeiter!$G$5=FALSE,0,IF(AND(Mitarbeiter!$E$5&lt;&gt;"",DX$5+6&lt;Mitarbeiter!$E$5),0,IF(AND(Mitarbeiter!$F$5&lt;&gt;"",DX$5&gt;Mitarbeiter!$F$5),0,IF(Planung!DX7="",$C7,IF(ISNUMBER(Planung!DX7),Planung!DX7,IF(UPPER(Planung!DX7)="H",$C7/2,0)))))))</f>
        <v>0</v>
      </c>
      <c r="DY7" s="27">
        <f>IF($A7="",0,IF(Mitarbeiter!$G$5=FALSE,0,IF(AND(Mitarbeiter!$E$5&lt;&gt;"",DY$5+6&lt;Mitarbeiter!$E$5),0,IF(AND(Mitarbeiter!$F$5&lt;&gt;"",DY$5&gt;Mitarbeiter!$F$5),0,IF(Planung!DY7="",$C7,IF(ISNUMBER(Planung!DY7),Planung!DY7,IF(UPPER(Planung!DY7)="H",$C7/2,0)))))))</f>
        <v>0</v>
      </c>
      <c r="DZ7" s="27">
        <f>IF($A7="",0,IF(Mitarbeiter!$G$5=FALSE,0,IF(AND(Mitarbeiter!$E$5&lt;&gt;"",DZ$5+6&lt;Mitarbeiter!$E$5),0,IF(AND(Mitarbeiter!$F$5&lt;&gt;"",DZ$5&gt;Mitarbeiter!$F$5),0,IF(Planung!DZ7="",$C7,IF(ISNUMBER(Planung!DZ7),Planung!DZ7,IF(UPPER(Planung!DZ7)="H",$C7/2,0)))))))</f>
        <v>0</v>
      </c>
      <c r="EA7" s="27">
        <f>IF($A7="",0,IF(Mitarbeiter!$G$5=FALSE,0,IF(AND(Mitarbeiter!$E$5&lt;&gt;"",EA$5+6&lt;Mitarbeiter!$E$5),0,IF(AND(Mitarbeiter!$F$5&lt;&gt;"",EA$5&gt;Mitarbeiter!$F$5),0,IF(Planung!EA7="",$C7,IF(ISNUMBER(Planung!EA7),Planung!EA7,IF(UPPER(Planung!EA7)="H",$C7/2,0)))))))</f>
        <v>0</v>
      </c>
      <c r="EB7" s="27">
        <f>IF($A7="",0,IF(Mitarbeiter!$G$5=FALSE,0,IF(AND(Mitarbeiter!$E$5&lt;&gt;"",EB$5+6&lt;Mitarbeiter!$E$5),0,IF(AND(Mitarbeiter!$F$5&lt;&gt;"",EB$5&gt;Mitarbeiter!$F$5),0,IF(Planung!EB7="",$C7,IF(ISNUMBER(Planung!EB7),Planung!EB7,IF(UPPER(Planung!EB7)="H",$C7/2,0)))))))</f>
        <v>0</v>
      </c>
      <c r="EC7" s="27">
        <f>IF($A7="",0,IF(Mitarbeiter!$G$5=FALSE,0,IF(AND(Mitarbeiter!$E$5&lt;&gt;"",EC$5+6&lt;Mitarbeiter!$E$5),0,IF(AND(Mitarbeiter!$F$5&lt;&gt;"",EC$5&gt;Mitarbeiter!$F$5),0,IF(Planung!EC7="",$C7,IF(ISNUMBER(Planung!EC7),Planung!EC7,IF(UPPER(Planung!EC7)="H",$C7/2,0)))))))</f>
        <v>0</v>
      </c>
      <c r="ED7" s="27">
        <f>IF($A7="",0,IF(Mitarbeiter!$G$5=FALSE,0,IF(AND(Mitarbeiter!$E$5&lt;&gt;"",ED$5+6&lt;Mitarbeiter!$E$5),0,IF(AND(Mitarbeiter!$F$5&lt;&gt;"",ED$5&gt;Mitarbeiter!$F$5),0,IF(Planung!ED7="",$C7,IF(ISNUMBER(Planung!ED7),Planung!ED7,IF(UPPER(Planung!ED7)="H",$C7/2,0)))))))</f>
        <v>0</v>
      </c>
      <c r="EE7" s="27">
        <f>IF($A7="",0,IF(Mitarbeiter!$G$5=FALSE,0,IF(AND(Mitarbeiter!$E$5&lt;&gt;"",EE$5+6&lt;Mitarbeiter!$E$5),0,IF(AND(Mitarbeiter!$F$5&lt;&gt;"",EE$5&gt;Mitarbeiter!$F$5),0,IF(Planung!EE7="",$C7,IF(ISNUMBER(Planung!EE7),Planung!EE7,IF(UPPER(Planung!EE7)="H",$C7/2,0)))))))</f>
        <v>0</v>
      </c>
      <c r="EF7" s="27">
        <f>IF($A7="",0,IF(Mitarbeiter!$G$5=FALSE,0,IF(AND(Mitarbeiter!$E$5&lt;&gt;"",EF$5+6&lt;Mitarbeiter!$E$5),0,IF(AND(Mitarbeiter!$F$5&lt;&gt;"",EF$5&gt;Mitarbeiter!$F$5),0,IF(Planung!EF7="",$C7,IF(ISNUMBER(Planung!EF7),Planung!EF7,IF(UPPER(Planung!EF7)="H",$C7/2,0)))))))</f>
        <v>0</v>
      </c>
      <c r="EG7" s="27">
        <f>IF($A7="",0,IF(Mitarbeiter!$G$5=FALSE,0,IF(AND(Mitarbeiter!$E$5&lt;&gt;"",EG$5+6&lt;Mitarbeiter!$E$5),0,IF(AND(Mitarbeiter!$F$5&lt;&gt;"",EG$5&gt;Mitarbeiter!$F$5),0,IF(Planung!EG7="",$C7,IF(ISNUMBER(Planung!EG7),Planung!EG7,IF(UPPER(Planung!EG7)="H",$C7/2,0)))))))</f>
        <v>0</v>
      </c>
      <c r="EH7" s="27">
        <f>IF($A7="",0,IF(Mitarbeiter!$G$5=FALSE,0,IF(AND(Mitarbeiter!$E$5&lt;&gt;"",EH$5+6&lt;Mitarbeiter!$E$5),0,IF(AND(Mitarbeiter!$F$5&lt;&gt;"",EH$5&gt;Mitarbeiter!$F$5),0,IF(Planung!EH7="",$C7,IF(ISNUMBER(Planung!EH7),Planung!EH7,IF(UPPER(Planung!EH7)="H",$C7/2,0)))))))</f>
        <v>0</v>
      </c>
      <c r="EI7" s="27">
        <f>IF($A7="",0,IF(Mitarbeiter!$G$5=FALSE,0,IF(AND(Mitarbeiter!$E$5&lt;&gt;"",EI$5+6&lt;Mitarbeiter!$E$5),0,IF(AND(Mitarbeiter!$F$5&lt;&gt;"",EI$5&gt;Mitarbeiter!$F$5),0,IF(Planung!EI7="",$C7,IF(ISNUMBER(Planung!EI7),Planung!EI7,IF(UPPER(Planung!EI7)="H",$C7/2,0)))))))</f>
        <v>0</v>
      </c>
      <c r="EJ7" s="27">
        <f>IF($A7="",0,IF(Mitarbeiter!$G$5=FALSE,0,IF(AND(Mitarbeiter!$E$5&lt;&gt;"",EJ$5+6&lt;Mitarbeiter!$E$5),0,IF(AND(Mitarbeiter!$F$5&lt;&gt;"",EJ$5&gt;Mitarbeiter!$F$5),0,IF(Planung!EJ7="",$C7,IF(ISNUMBER(Planung!EJ7),Planung!EJ7,IF(UPPER(Planung!EJ7)="H",$C7/2,0)))))))</f>
        <v>0</v>
      </c>
      <c r="EK7" s="27">
        <f>IF($A7="",0,IF(Mitarbeiter!$G$5=FALSE,0,IF(AND(Mitarbeiter!$E$5&lt;&gt;"",EK$5+6&lt;Mitarbeiter!$E$5),0,IF(AND(Mitarbeiter!$F$5&lt;&gt;"",EK$5&gt;Mitarbeiter!$F$5),0,IF(Planung!EK7="",$C7,IF(ISNUMBER(Planung!EK7),Planung!EK7,IF(UPPER(Planung!EK7)="H",$C7/2,0)))))))</f>
        <v>0</v>
      </c>
      <c r="EL7" s="27">
        <f>IF($A7="",0,IF(Mitarbeiter!$G$5=FALSE,0,IF(AND(Mitarbeiter!$E$5&lt;&gt;"",EL$5+6&lt;Mitarbeiter!$E$5),0,IF(AND(Mitarbeiter!$F$5&lt;&gt;"",EL$5&gt;Mitarbeiter!$F$5),0,IF(Planung!EL7="",$C7,IF(ISNUMBER(Planung!EL7),Planung!EL7,IF(UPPER(Planung!EL7)="H",$C7/2,0)))))))</f>
        <v>0</v>
      </c>
      <c r="EM7" s="27">
        <f>IF($A7="",0,IF(Mitarbeiter!$G$5=FALSE,0,IF(AND(Mitarbeiter!$E$5&lt;&gt;"",EM$5+6&lt;Mitarbeiter!$E$5),0,IF(AND(Mitarbeiter!$F$5&lt;&gt;"",EM$5&gt;Mitarbeiter!$F$5),0,IF(Planung!EM7="",$C7,IF(ISNUMBER(Planung!EM7),Planung!EM7,IF(UPPER(Planung!EM7)="H",$C7/2,0)))))))</f>
        <v>0</v>
      </c>
      <c r="EN7" s="27">
        <f>IF($A7="",0,IF(Mitarbeiter!$G$5=FALSE,0,IF(AND(Mitarbeiter!$E$5&lt;&gt;"",EN$5+6&lt;Mitarbeiter!$E$5),0,IF(AND(Mitarbeiter!$F$5&lt;&gt;"",EN$5&gt;Mitarbeiter!$F$5),0,IF(Planung!EN7="",$C7,IF(ISNUMBER(Planung!EN7),Planung!EN7,IF(UPPER(Planung!EN7)="H",$C7/2,0)))))))</f>
        <v>0</v>
      </c>
      <c r="EO7" s="27">
        <f>IF($A7="",0,IF(Mitarbeiter!$G$5=FALSE,0,IF(AND(Mitarbeiter!$E$5&lt;&gt;"",EO$5+6&lt;Mitarbeiter!$E$5),0,IF(AND(Mitarbeiter!$F$5&lt;&gt;"",EO$5&gt;Mitarbeiter!$F$5),0,IF(Planung!EO7="",$C7,IF(ISNUMBER(Planung!EO7),Planung!EO7,IF(UPPER(Planung!EO7)="H",$C7/2,0)))))))</f>
        <v>0</v>
      </c>
      <c r="EP7" s="27">
        <f>IF($A7="",0,IF(Mitarbeiter!$G$5=FALSE,0,IF(AND(Mitarbeiter!$E$5&lt;&gt;"",EP$5+6&lt;Mitarbeiter!$E$5),0,IF(AND(Mitarbeiter!$F$5&lt;&gt;"",EP$5&gt;Mitarbeiter!$F$5),0,IF(Planung!EP7="",$C7,IF(ISNUMBER(Planung!EP7),Planung!EP7,IF(UPPER(Planung!EP7)="H",$C7/2,0)))))))</f>
        <v>0</v>
      </c>
      <c r="EQ7" s="27">
        <f>IF($A7="",0,IF(Mitarbeiter!$G$5=FALSE,0,IF(AND(Mitarbeiter!$E$5&lt;&gt;"",EQ$5+6&lt;Mitarbeiter!$E$5),0,IF(AND(Mitarbeiter!$F$5&lt;&gt;"",EQ$5&gt;Mitarbeiter!$F$5),0,IF(Planung!EQ7="",$C7,IF(ISNUMBER(Planung!EQ7),Planung!EQ7,IF(UPPER(Planung!EQ7)="H",$C7/2,0)))))))</f>
        <v>0</v>
      </c>
      <c r="ER7" s="27">
        <f>IF($A7="",0,IF(Mitarbeiter!$G$5=FALSE,0,IF(AND(Mitarbeiter!$E$5&lt;&gt;"",ER$5+6&lt;Mitarbeiter!$E$5),0,IF(AND(Mitarbeiter!$F$5&lt;&gt;"",ER$5&gt;Mitarbeiter!$F$5),0,IF(Planung!ER7="",$C7,IF(ISNUMBER(Planung!ER7),Planung!ER7,IF(UPPER(Planung!ER7)="H",$C7/2,0)))))))</f>
        <v>0</v>
      </c>
      <c r="ES7" s="27">
        <f>IF($A7="",0,IF(Mitarbeiter!$G$5=FALSE,0,IF(AND(Mitarbeiter!$E$5&lt;&gt;"",ES$5+6&lt;Mitarbeiter!$E$5),0,IF(AND(Mitarbeiter!$F$5&lt;&gt;"",ES$5&gt;Mitarbeiter!$F$5),0,IF(Planung!ES7="",$C7,IF(ISNUMBER(Planung!ES7),Planung!ES7,IF(UPPER(Planung!ES7)="H",$C7/2,0)))))))</f>
        <v>0</v>
      </c>
      <c r="ET7" s="27">
        <f>IF($A7="",0,IF(Mitarbeiter!$G$5=FALSE,0,IF(AND(Mitarbeiter!$E$5&lt;&gt;"",ET$5+6&lt;Mitarbeiter!$E$5),0,IF(AND(Mitarbeiter!$F$5&lt;&gt;"",ET$5&gt;Mitarbeiter!$F$5),0,IF(Planung!ET7="",$C7,IF(ISNUMBER(Planung!ET7),Planung!ET7,IF(UPPER(Planung!ET7)="H",$C7/2,0)))))))</f>
        <v>0</v>
      </c>
      <c r="EU7" s="27">
        <f>IF($A7="",0,IF(Mitarbeiter!$G$5=FALSE,0,IF(AND(Mitarbeiter!$E$5&lt;&gt;"",EU$5+6&lt;Mitarbeiter!$E$5),0,IF(AND(Mitarbeiter!$F$5&lt;&gt;"",EU$5&gt;Mitarbeiter!$F$5),0,IF(Planung!EU7="",$C7,IF(ISNUMBER(Planung!EU7),Planung!EU7,IF(UPPER(Planung!EU7)="H",$C7/2,0)))))))</f>
        <v>0</v>
      </c>
      <c r="EV7" s="27">
        <f>IF($A7="",0,IF(Mitarbeiter!$G$5=FALSE,0,IF(AND(Mitarbeiter!$E$5&lt;&gt;"",EV$5+6&lt;Mitarbeiter!$E$5),0,IF(AND(Mitarbeiter!$F$5&lt;&gt;"",EV$5&gt;Mitarbeiter!$F$5),0,IF(Planung!EV7="",$C7,IF(ISNUMBER(Planung!EV7),Planung!EV7,IF(UPPER(Planung!EV7)="H",$C7/2,0)))))))</f>
        <v>0</v>
      </c>
      <c r="EW7" s="27">
        <f>IF($A7="",0,IF(Mitarbeiter!$G$5=FALSE,0,IF(AND(Mitarbeiter!$E$5&lt;&gt;"",EW$5+6&lt;Mitarbeiter!$E$5),0,IF(AND(Mitarbeiter!$F$5&lt;&gt;"",EW$5&gt;Mitarbeiter!$F$5),0,IF(Planung!EW7="",$C7,IF(ISNUMBER(Planung!EW7),Planung!EW7,IF(UPPER(Planung!EW7)="H",$C7/2,0)))))))</f>
        <v>0</v>
      </c>
      <c r="EX7" s="27">
        <f>IF($A7="",0,IF(Mitarbeiter!$G$5=FALSE,0,IF(AND(Mitarbeiter!$E$5&lt;&gt;"",EX$5+6&lt;Mitarbeiter!$E$5),0,IF(AND(Mitarbeiter!$F$5&lt;&gt;"",EX$5&gt;Mitarbeiter!$F$5),0,IF(Planung!EX7="",$C7,IF(ISNUMBER(Planung!EX7),Planung!EX7,IF(UPPER(Planung!EX7)="H",$C7/2,0)))))))</f>
        <v>0</v>
      </c>
      <c r="EY7" s="27">
        <f>IF($A7="",0,IF(Mitarbeiter!$G$5=FALSE,0,IF(AND(Mitarbeiter!$E$5&lt;&gt;"",EY$5+6&lt;Mitarbeiter!$E$5),0,IF(AND(Mitarbeiter!$F$5&lt;&gt;"",EY$5&gt;Mitarbeiter!$F$5),0,IF(Planung!EY7="",$C7,IF(ISNUMBER(Planung!EY7),Planung!EY7,IF(UPPER(Planung!EY7)="H",$C7/2,0)))))))</f>
        <v>0</v>
      </c>
      <c r="EZ7" s="27">
        <f>IF($A7="",0,IF(Mitarbeiter!$G$5=FALSE,0,IF(AND(Mitarbeiter!$E$5&lt;&gt;"",EZ$5+6&lt;Mitarbeiter!$E$5),0,IF(AND(Mitarbeiter!$F$5&lt;&gt;"",EZ$5&gt;Mitarbeiter!$F$5),0,IF(Planung!EZ7="",$C7,IF(ISNUMBER(Planung!EZ7),Planung!EZ7,IF(UPPER(Planung!EZ7)="H",$C7/2,0)))))))</f>
        <v>0</v>
      </c>
      <c r="FA7" s="27">
        <f>IF($A7="",0,IF(Mitarbeiter!$G$5=FALSE,0,IF(AND(Mitarbeiter!$E$5&lt;&gt;"",FA$5+6&lt;Mitarbeiter!$E$5),0,IF(AND(Mitarbeiter!$F$5&lt;&gt;"",FA$5&gt;Mitarbeiter!$F$5),0,IF(Planung!FA7="",$C7,IF(ISNUMBER(Planung!FA7),Planung!FA7,IF(UPPER(Planung!FA7)="H",$C7/2,0)))))))</f>
        <v>0</v>
      </c>
      <c r="FB7" s="27">
        <f>IF($A7="",0,IF(Mitarbeiter!$G$5=FALSE,0,IF(AND(Mitarbeiter!$E$5&lt;&gt;"",FB$5+6&lt;Mitarbeiter!$E$5),0,IF(AND(Mitarbeiter!$F$5&lt;&gt;"",FB$5&gt;Mitarbeiter!$F$5),0,IF(Planung!FB7="",$C7,IF(ISNUMBER(Planung!FB7),Planung!FB7,IF(UPPER(Planung!FB7)="H",$C7/2,0)))))))</f>
        <v>0</v>
      </c>
      <c r="FC7" s="27">
        <f>IF($A7="",0,IF(Mitarbeiter!$G$5=FALSE,0,IF(AND(Mitarbeiter!$E$5&lt;&gt;"",FC$5+6&lt;Mitarbeiter!$E$5),0,IF(AND(Mitarbeiter!$F$5&lt;&gt;"",FC$5&gt;Mitarbeiter!$F$5),0,IF(Planung!FC7="",$C7,IF(ISNUMBER(Planung!FC7),Planung!FC7,IF(UPPER(Planung!FC7)="H",$C7/2,0)))))))</f>
        <v>0</v>
      </c>
      <c r="FD7" s="27">
        <f>IF($A7="",0,IF(Mitarbeiter!$G$5=FALSE,0,IF(AND(Mitarbeiter!$E$5&lt;&gt;"",FD$5+6&lt;Mitarbeiter!$E$5),0,IF(AND(Mitarbeiter!$F$5&lt;&gt;"",FD$5&gt;Mitarbeiter!$F$5),0,IF(Planung!FD7="",$C7,IF(ISNUMBER(Planung!FD7),Planung!FD7,IF(UPPER(Planung!FD7)="H",$C7/2,0)))))))</f>
        <v>0</v>
      </c>
      <c r="FE7" s="27">
        <f>IF($A7="",0,IF(Mitarbeiter!$G$5=FALSE,0,IF(AND(Mitarbeiter!$E$5&lt;&gt;"",FE$5+6&lt;Mitarbeiter!$E$5),0,IF(AND(Mitarbeiter!$F$5&lt;&gt;"",FE$5&gt;Mitarbeiter!$F$5),0,IF(Planung!FE7="",$C7,IF(ISNUMBER(Planung!FE7),Planung!FE7,IF(UPPER(Planung!FE7)="H",$C7/2,0)))))))</f>
        <v>0</v>
      </c>
      <c r="FF7" s="27">
        <f>IF($A7="",0,IF(Mitarbeiter!$G$5=FALSE,0,IF(AND(Mitarbeiter!$E$5&lt;&gt;"",FF$5+6&lt;Mitarbeiter!$E$5),0,IF(AND(Mitarbeiter!$F$5&lt;&gt;"",FF$5&gt;Mitarbeiter!$F$5),0,IF(Planung!FF7="",$C7,IF(ISNUMBER(Planung!FF7),Planung!FF7,IF(UPPER(Planung!FF7)="H",$C7/2,0)))))))</f>
        <v>0</v>
      </c>
      <c r="FG7" s="27">
        <f>IF($A7="",0,IF(Mitarbeiter!$G$5=FALSE,0,IF(AND(Mitarbeiter!$E$5&lt;&gt;"",FG$5+6&lt;Mitarbeiter!$E$5),0,IF(AND(Mitarbeiter!$F$5&lt;&gt;"",FG$5&gt;Mitarbeiter!$F$5),0,IF(Planung!FG7="",$C7,IF(ISNUMBER(Planung!FG7),Planung!FG7,IF(UPPER(Planung!FG7)="H",$C7/2,0)))))))</f>
        <v>0</v>
      </c>
      <c r="FH7" s="27">
        <f>IF($A7="",0,IF(Mitarbeiter!$G$5=FALSE,0,IF(AND(Mitarbeiter!$E$5&lt;&gt;"",FH$5+6&lt;Mitarbeiter!$E$5),0,IF(AND(Mitarbeiter!$F$5&lt;&gt;"",FH$5&gt;Mitarbeiter!$F$5),0,IF(Planung!FH7="",$C7,IF(ISNUMBER(Planung!FH7),Planung!FH7,IF(UPPER(Planung!FH7)="H",$C7/2,0)))))))</f>
        <v>0</v>
      </c>
      <c r="FI7" s="27">
        <f>IF($A7="",0,IF(Mitarbeiter!$G$5=FALSE,0,IF(AND(Mitarbeiter!$E$5&lt;&gt;"",FI$5+6&lt;Mitarbeiter!$E$5),0,IF(AND(Mitarbeiter!$F$5&lt;&gt;"",FI$5&gt;Mitarbeiter!$F$5),0,IF(Planung!FI7="",$C7,IF(ISNUMBER(Planung!FI7),Planung!FI7,IF(UPPER(Planung!FI7)="H",$C7/2,0)))))))</f>
        <v>0</v>
      </c>
      <c r="FJ7" s="27">
        <f>IF($A7="",0,IF(Mitarbeiter!$G$5=FALSE,0,IF(AND(Mitarbeiter!$E$5&lt;&gt;"",FJ$5+6&lt;Mitarbeiter!$E$5),0,IF(AND(Mitarbeiter!$F$5&lt;&gt;"",FJ$5&gt;Mitarbeiter!$F$5),0,IF(Planung!FJ7="",$C7,IF(ISNUMBER(Planung!FJ7),Planung!FJ7,IF(UPPER(Planung!FJ7)="H",$C7/2,0)))))))</f>
        <v>0</v>
      </c>
      <c r="FK7" s="27">
        <f>IF($A7="",0,IF(Mitarbeiter!$G$5=FALSE,0,IF(AND(Mitarbeiter!$E$5&lt;&gt;"",FK$5+6&lt;Mitarbeiter!$E$5),0,IF(AND(Mitarbeiter!$F$5&lt;&gt;"",FK$5&gt;Mitarbeiter!$F$5),0,IF(Planung!FK7="",$C7,IF(ISNUMBER(Planung!FK7),Planung!FK7,IF(UPPER(Planung!FK7)="H",$C7/2,0)))))))</f>
        <v>0</v>
      </c>
      <c r="FL7" s="27">
        <f>IF($A7="",0,IF(Mitarbeiter!$G$5=FALSE,0,IF(AND(Mitarbeiter!$E$5&lt;&gt;"",FL$5+6&lt;Mitarbeiter!$E$5),0,IF(AND(Mitarbeiter!$F$5&lt;&gt;"",FL$5&gt;Mitarbeiter!$F$5),0,IF(Planung!FL7="",$C7,IF(ISNUMBER(Planung!FL7),Planung!FL7,IF(UPPER(Planung!FL7)="H",$C7/2,0)))))))</f>
        <v>0</v>
      </c>
      <c r="FM7" s="27">
        <f>IF($A7="",0,IF(Mitarbeiter!$G$5=FALSE,0,IF(AND(Mitarbeiter!$E$5&lt;&gt;"",FM$5+6&lt;Mitarbeiter!$E$5),0,IF(AND(Mitarbeiter!$F$5&lt;&gt;"",FM$5&gt;Mitarbeiter!$F$5),0,IF(Planung!FM7="",$C7,IF(ISNUMBER(Planung!FM7),Planung!FM7,IF(UPPER(Planung!FM7)="H",$C7/2,0)))))))</f>
        <v>0</v>
      </c>
      <c r="FN7" s="27">
        <f>IF($A7="",0,IF(Mitarbeiter!$G$5=FALSE,0,IF(AND(Mitarbeiter!$E$5&lt;&gt;"",FN$5+6&lt;Mitarbeiter!$E$5),0,IF(AND(Mitarbeiter!$F$5&lt;&gt;"",FN$5&gt;Mitarbeiter!$F$5),0,IF(Planung!FN7="",$C7,IF(ISNUMBER(Planung!FN7),Planung!FN7,IF(UPPER(Planung!FN7)="H",$C7/2,0)))))))</f>
        <v>0</v>
      </c>
      <c r="FO7" s="27">
        <f>IF($A7="",0,IF(Mitarbeiter!$G$5=FALSE,0,IF(AND(Mitarbeiter!$E$5&lt;&gt;"",FO$5+6&lt;Mitarbeiter!$E$5),0,IF(AND(Mitarbeiter!$F$5&lt;&gt;"",FO$5&gt;Mitarbeiter!$F$5),0,IF(Planung!FO7="",$C7,IF(ISNUMBER(Planung!FO7),Planung!FO7,IF(UPPER(Planung!FO7)="H",$C7/2,0)))))))</f>
        <v>0</v>
      </c>
      <c r="FP7" s="27">
        <f>IF($A7="",0,IF(Mitarbeiter!$G$5=FALSE,0,IF(AND(Mitarbeiter!$E$5&lt;&gt;"",FP$5+6&lt;Mitarbeiter!$E$5),0,IF(AND(Mitarbeiter!$F$5&lt;&gt;"",FP$5&gt;Mitarbeiter!$F$5),0,IF(Planung!FP7="",$C7,IF(ISNUMBER(Planung!FP7),Planung!FP7,IF(UPPER(Planung!FP7)="H",$C7/2,0)))))))</f>
        <v>0</v>
      </c>
      <c r="FQ7" s="27">
        <f>IF($A7="",0,IF(Mitarbeiter!$G$5=FALSE,0,IF(AND(Mitarbeiter!$E$5&lt;&gt;"",FQ$5+6&lt;Mitarbeiter!$E$5),0,IF(AND(Mitarbeiter!$F$5&lt;&gt;"",FQ$5&gt;Mitarbeiter!$F$5),0,IF(Planung!FQ7="",$C7,IF(ISNUMBER(Planung!FQ7),Planung!FQ7,IF(UPPER(Planung!FQ7)="H",$C7/2,0)))))))</f>
        <v>0</v>
      </c>
      <c r="FR7" s="27">
        <f>IF($A7="",0,IF(Mitarbeiter!$G$5=FALSE,0,IF(AND(Mitarbeiter!$E$5&lt;&gt;"",FR$5+6&lt;Mitarbeiter!$E$5),0,IF(AND(Mitarbeiter!$F$5&lt;&gt;"",FR$5&gt;Mitarbeiter!$F$5),0,IF(Planung!FR7="",$C7,IF(ISNUMBER(Planung!FR7),Planung!FR7,IF(UPPER(Planung!FR7)="H",$C7/2,0)))))))</f>
        <v>0</v>
      </c>
      <c r="FS7" s="27">
        <f>IF($A7="",0,IF(Mitarbeiter!$G$5=FALSE,0,IF(AND(Mitarbeiter!$E$5&lt;&gt;"",FS$5+6&lt;Mitarbeiter!$E$5),0,IF(AND(Mitarbeiter!$F$5&lt;&gt;"",FS$5&gt;Mitarbeiter!$F$5),0,IF(Planung!FS7="",$C7,IF(ISNUMBER(Planung!FS7),Planung!FS7,IF(UPPER(Planung!FS7)="H",$C7/2,0)))))))</f>
        <v>0</v>
      </c>
      <c r="FT7" s="27">
        <f>IF($A7="",0,IF(Mitarbeiter!$G$5=FALSE,0,IF(AND(Mitarbeiter!$E$5&lt;&gt;"",FT$5+6&lt;Mitarbeiter!$E$5),0,IF(AND(Mitarbeiter!$F$5&lt;&gt;"",FT$5&gt;Mitarbeiter!$F$5),0,IF(Planung!FT7="",$C7,IF(ISNUMBER(Planung!FT7),Planung!FT7,IF(UPPER(Planung!FT7)="H",$C7/2,0)))))))</f>
        <v>0</v>
      </c>
      <c r="FU7" s="27">
        <f>IF($A7="",0,IF(Mitarbeiter!$G$5=FALSE,0,IF(AND(Mitarbeiter!$E$5&lt;&gt;"",FU$5+6&lt;Mitarbeiter!$E$5),0,IF(AND(Mitarbeiter!$F$5&lt;&gt;"",FU$5&gt;Mitarbeiter!$F$5),0,IF(Planung!FU7="",$C7,IF(ISNUMBER(Planung!FU7),Planung!FU7,IF(UPPER(Planung!FU7)="H",$C7/2,0)))))))</f>
        <v>0</v>
      </c>
      <c r="FV7" s="27">
        <f>IF($A7="",0,IF(Mitarbeiter!$G$5=FALSE,0,IF(AND(Mitarbeiter!$E$5&lt;&gt;"",FV$5+6&lt;Mitarbeiter!$E$5),0,IF(AND(Mitarbeiter!$F$5&lt;&gt;"",FV$5&gt;Mitarbeiter!$F$5),0,IF(Planung!FV7="",$C7,IF(ISNUMBER(Planung!FV7),Planung!FV7,IF(UPPER(Planung!FV7)="H",$C7/2,0)))))))</f>
        <v>0</v>
      </c>
      <c r="FW7" s="27">
        <f>IF($A7="",0,IF(Mitarbeiter!$G$5=FALSE,0,IF(AND(Mitarbeiter!$E$5&lt;&gt;"",FW$5+6&lt;Mitarbeiter!$E$5),0,IF(AND(Mitarbeiter!$F$5&lt;&gt;"",FW$5&gt;Mitarbeiter!$F$5),0,IF(Planung!FW7="",$C7,IF(ISNUMBER(Planung!FW7),Planung!FW7,IF(UPPER(Planung!FW7)="H",$C7/2,0)))))))</f>
        <v>0</v>
      </c>
      <c r="FX7" s="27">
        <f>IF($A7="",0,IF(Mitarbeiter!$G$5=FALSE,0,IF(AND(Mitarbeiter!$E$5&lt;&gt;"",FX$5+6&lt;Mitarbeiter!$E$5),0,IF(AND(Mitarbeiter!$F$5&lt;&gt;"",FX$5&gt;Mitarbeiter!$F$5),0,IF(Planung!FX7="",$C7,IF(ISNUMBER(Planung!FX7),Planung!FX7,IF(UPPER(Planung!FX7)="H",$C7/2,0)))))))</f>
        <v>0</v>
      </c>
      <c r="FY7" s="27">
        <f>IF($A7="",0,IF(Mitarbeiter!$G$5=FALSE,0,IF(AND(Mitarbeiter!$E$5&lt;&gt;"",FY$5+6&lt;Mitarbeiter!$E$5),0,IF(AND(Mitarbeiter!$F$5&lt;&gt;"",FY$5&gt;Mitarbeiter!$F$5),0,IF(Planung!FY7="",$C7,IF(ISNUMBER(Planung!FY7),Planung!FY7,IF(UPPER(Planung!FY7)="H",$C7/2,0)))))))</f>
        <v>0</v>
      </c>
      <c r="FZ7" s="27">
        <f>IF($A7="",0,IF(Mitarbeiter!$G$5=FALSE,0,IF(AND(Mitarbeiter!$E$5&lt;&gt;"",FZ$5+6&lt;Mitarbeiter!$E$5),0,IF(AND(Mitarbeiter!$F$5&lt;&gt;"",FZ$5&gt;Mitarbeiter!$F$5),0,IF(Planung!FZ7="",$C7,IF(ISNUMBER(Planung!FZ7),Planung!FZ7,IF(UPPER(Planung!FZ7)="H",$C7/2,0)))))))</f>
        <v>0</v>
      </c>
      <c r="GA7" s="27">
        <f>IF($A7="",0,IF(Mitarbeiter!$G$5=FALSE,0,IF(AND(Mitarbeiter!$E$5&lt;&gt;"",GA$5+6&lt;Mitarbeiter!$E$5),0,IF(AND(Mitarbeiter!$F$5&lt;&gt;"",GA$5&gt;Mitarbeiter!$F$5),0,IF(Planung!GA7="",$C7,IF(ISNUMBER(Planung!GA7),Planung!GA7,IF(UPPER(Planung!GA7)="H",$C7/2,0)))))))</f>
        <v>0</v>
      </c>
      <c r="GB7" s="27">
        <f>IF($A7="",0,IF(Mitarbeiter!$G$5=FALSE,0,IF(AND(Mitarbeiter!$E$5&lt;&gt;"",GB$5+6&lt;Mitarbeiter!$E$5),0,IF(AND(Mitarbeiter!$F$5&lt;&gt;"",GB$5&gt;Mitarbeiter!$F$5),0,IF(Planung!GB7="",$C7,IF(ISNUMBER(Planung!GB7),Planung!GB7,IF(UPPER(Planung!GB7)="H",$C7/2,0)))))))</f>
        <v>0</v>
      </c>
      <c r="GC7" s="27">
        <f>IF($A7="",0,IF(Mitarbeiter!$G$5=FALSE,0,IF(AND(Mitarbeiter!$E$5&lt;&gt;"",GC$5+6&lt;Mitarbeiter!$E$5),0,IF(AND(Mitarbeiter!$F$5&lt;&gt;"",GC$5&gt;Mitarbeiter!$F$5),0,IF(Planung!GC7="",$C7,IF(ISNUMBER(Planung!GC7),Planung!GC7,IF(UPPER(Planung!GC7)="H",$C7/2,0)))))))</f>
        <v>0</v>
      </c>
      <c r="GD7" s="27">
        <f>IF($A7="",0,IF(Mitarbeiter!$G$5=FALSE,0,IF(AND(Mitarbeiter!$E$5&lt;&gt;"",GD$5+6&lt;Mitarbeiter!$E$5),0,IF(AND(Mitarbeiter!$F$5&lt;&gt;"",GD$5&gt;Mitarbeiter!$F$5),0,IF(Planung!GD7="",$C7,IF(ISNUMBER(Planung!GD7),Planung!GD7,IF(UPPER(Planung!GD7)="H",$C7/2,0)))))))</f>
        <v>0</v>
      </c>
      <c r="GE7" s="27">
        <f>IF($A7="",0,IF(Mitarbeiter!$G$5=FALSE,0,IF(AND(Mitarbeiter!$E$5&lt;&gt;"",GE$5+6&lt;Mitarbeiter!$E$5),0,IF(AND(Mitarbeiter!$F$5&lt;&gt;"",GE$5&gt;Mitarbeiter!$F$5),0,IF(Planung!GE7="",$C7,IF(ISNUMBER(Planung!GE7),Planung!GE7,IF(UPPER(Planung!GE7)="H",$C7/2,0)))))))</f>
        <v>0</v>
      </c>
      <c r="GF7" s="27">
        <f>IF($A7="",0,IF(Mitarbeiter!$G$5=FALSE,0,IF(AND(Mitarbeiter!$E$5&lt;&gt;"",GF$5+6&lt;Mitarbeiter!$E$5),0,IF(AND(Mitarbeiter!$F$5&lt;&gt;"",GF$5&gt;Mitarbeiter!$F$5),0,IF(Planung!GF7="",$C7,IF(ISNUMBER(Planung!GF7),Planung!GF7,IF(UPPER(Planung!GF7)="H",$C7/2,0)))))))</f>
        <v>0</v>
      </c>
      <c r="GG7" s="27">
        <f>IF($A7="",0,IF(Mitarbeiter!$G$5=FALSE,0,IF(AND(Mitarbeiter!$E$5&lt;&gt;"",GG$5+6&lt;Mitarbeiter!$E$5),0,IF(AND(Mitarbeiter!$F$5&lt;&gt;"",GG$5&gt;Mitarbeiter!$F$5),0,IF(Planung!GG7="",$C7,IF(ISNUMBER(Planung!GG7),Planung!GG7,IF(UPPER(Planung!GG7)="H",$C7/2,0)))))))</f>
        <v>0</v>
      </c>
      <c r="GH7" s="27">
        <f>IF($A7="",0,IF(Mitarbeiter!$G$5=FALSE,0,IF(AND(Mitarbeiter!$E$5&lt;&gt;"",GH$5+6&lt;Mitarbeiter!$E$5),0,IF(AND(Mitarbeiter!$F$5&lt;&gt;"",GH$5&gt;Mitarbeiter!$F$5),0,IF(Planung!GH7="",$C7,IF(ISNUMBER(Planung!GH7),Planung!GH7,IF(UPPER(Planung!GH7)="H",$C7/2,0)))))))</f>
        <v>0</v>
      </c>
      <c r="GI7" s="27">
        <f>IF($A7="",0,IF(Mitarbeiter!$G$5=FALSE,0,IF(AND(Mitarbeiter!$E$5&lt;&gt;"",GI$5+6&lt;Mitarbeiter!$E$5),0,IF(AND(Mitarbeiter!$F$5&lt;&gt;"",GI$5&gt;Mitarbeiter!$F$5),0,IF(Planung!GI7="",$C7,IF(ISNUMBER(Planung!GI7),Planung!GI7,IF(UPPER(Planung!GI7)="H",$C7/2,0)))))))</f>
        <v>0</v>
      </c>
      <c r="GJ7" s="27">
        <f>IF($A7="",0,IF(Mitarbeiter!$G$5=FALSE,0,IF(AND(Mitarbeiter!$E$5&lt;&gt;"",GJ$5+6&lt;Mitarbeiter!$E$5),0,IF(AND(Mitarbeiter!$F$5&lt;&gt;"",GJ$5&gt;Mitarbeiter!$F$5),0,IF(Planung!GJ7="",$C7,IF(ISNUMBER(Planung!GJ7),Planung!GJ7,IF(UPPER(Planung!GJ7)="H",$C7/2,0)))))))</f>
        <v>0</v>
      </c>
      <c r="GK7" s="27">
        <f>IF($A7="",0,IF(Mitarbeiter!$G$5=FALSE,0,IF(AND(Mitarbeiter!$E$5&lt;&gt;"",GK$5+6&lt;Mitarbeiter!$E$5),0,IF(AND(Mitarbeiter!$F$5&lt;&gt;"",GK$5&gt;Mitarbeiter!$F$5),0,IF(Planung!GK7="",$C7,IF(ISNUMBER(Planung!GK7),Planung!GK7,IF(UPPER(Planung!GK7)="H",$C7/2,0)))))))</f>
        <v>0</v>
      </c>
      <c r="GL7" s="27">
        <f>IF($A7="",0,IF(Mitarbeiter!$G$5=FALSE,0,IF(AND(Mitarbeiter!$E$5&lt;&gt;"",GL$5+6&lt;Mitarbeiter!$E$5),0,IF(AND(Mitarbeiter!$F$5&lt;&gt;"",GL$5&gt;Mitarbeiter!$F$5),0,IF(Planung!GL7="",$C7,IF(ISNUMBER(Planung!GL7),Planung!GL7,IF(UPPER(Planung!GL7)="H",$C7/2,0)))))))</f>
        <v>0</v>
      </c>
      <c r="GM7" s="27">
        <f>IF($A7="",0,IF(Mitarbeiter!$G$5=FALSE,0,IF(AND(Mitarbeiter!$E$5&lt;&gt;"",GM$5+6&lt;Mitarbeiter!$E$5),0,IF(AND(Mitarbeiter!$F$5&lt;&gt;"",GM$5&gt;Mitarbeiter!$F$5),0,IF(Planung!GM7="",$C7,IF(ISNUMBER(Planung!GM7),Planung!GM7,IF(UPPER(Planung!GM7)="H",$C7/2,0)))))))</f>
        <v>0</v>
      </c>
      <c r="GN7" s="27">
        <f>IF($A7="",0,IF(Mitarbeiter!$G$5=FALSE,0,IF(AND(Mitarbeiter!$E$5&lt;&gt;"",GN$5+6&lt;Mitarbeiter!$E$5),0,IF(AND(Mitarbeiter!$F$5&lt;&gt;"",GN$5&gt;Mitarbeiter!$F$5),0,IF(Planung!GN7="",$C7,IF(ISNUMBER(Planung!GN7),Planung!GN7,IF(UPPER(Planung!GN7)="H",$C7/2,0)))))))</f>
        <v>0</v>
      </c>
      <c r="GO7" s="27">
        <f>IF($A7="",0,IF(Mitarbeiter!$G$5=FALSE,0,IF(AND(Mitarbeiter!$E$5&lt;&gt;"",GO$5+6&lt;Mitarbeiter!$E$5),0,IF(AND(Mitarbeiter!$F$5&lt;&gt;"",GO$5&gt;Mitarbeiter!$F$5),0,IF(Planung!GO7="",$C7,IF(ISNUMBER(Planung!GO7),Planung!GO7,IF(UPPER(Planung!GO7)="H",$C7/2,0)))))))</f>
        <v>0</v>
      </c>
      <c r="GP7" s="27">
        <f>IF($A7="",0,IF(Mitarbeiter!$G$5=FALSE,0,IF(AND(Mitarbeiter!$E$5&lt;&gt;"",GP$5+6&lt;Mitarbeiter!$E$5),0,IF(AND(Mitarbeiter!$F$5&lt;&gt;"",GP$5&gt;Mitarbeiter!$F$5),0,IF(Planung!GP7="",$C7,IF(ISNUMBER(Planung!GP7),Planung!GP7,IF(UPPER(Planung!GP7)="H",$C7/2,0)))))))</f>
        <v>0</v>
      </c>
      <c r="GQ7" s="27">
        <f>IF($A7="",0,IF(Mitarbeiter!$G$5=FALSE,0,IF(AND(Mitarbeiter!$E$5&lt;&gt;"",GQ$5+6&lt;Mitarbeiter!$E$5),0,IF(AND(Mitarbeiter!$F$5&lt;&gt;"",GQ$5&gt;Mitarbeiter!$F$5),0,IF(Planung!GQ7="",$C7,IF(ISNUMBER(Planung!GQ7),Planung!GQ7,IF(UPPER(Planung!GQ7)="H",$C7/2,0)))))))</f>
        <v>0</v>
      </c>
      <c r="GR7" s="27">
        <f>IF($A7="",0,IF(Mitarbeiter!$G$5=FALSE,0,IF(AND(Mitarbeiter!$E$5&lt;&gt;"",GR$5+6&lt;Mitarbeiter!$E$5),0,IF(AND(Mitarbeiter!$F$5&lt;&gt;"",GR$5&gt;Mitarbeiter!$F$5),0,IF(Planung!GR7="",$C7,IF(ISNUMBER(Planung!GR7),Planung!GR7,IF(UPPER(Planung!GR7)="H",$C7/2,0)))))))</f>
        <v>0</v>
      </c>
      <c r="GS7" s="27">
        <f>IF($A7="",0,IF(Mitarbeiter!$G$5=FALSE,0,IF(AND(Mitarbeiter!$E$5&lt;&gt;"",GS$5+6&lt;Mitarbeiter!$E$5),0,IF(AND(Mitarbeiter!$F$5&lt;&gt;"",GS$5&gt;Mitarbeiter!$F$5),0,IF(Planung!GS7="",$C7,IF(ISNUMBER(Planung!GS7),Planung!GS7,IF(UPPER(Planung!GS7)="H",$C7/2,0)))))))</f>
        <v>0</v>
      </c>
      <c r="GT7" s="27">
        <f>IF($A7="",0,IF(Mitarbeiter!$G$5=FALSE,0,IF(AND(Mitarbeiter!$E$5&lt;&gt;"",GT$5+6&lt;Mitarbeiter!$E$5),0,IF(AND(Mitarbeiter!$F$5&lt;&gt;"",GT$5&gt;Mitarbeiter!$F$5),0,IF(Planung!GT7="",$C7,IF(ISNUMBER(Planung!GT7),Planung!GT7,IF(UPPER(Planung!GT7)="H",$C7/2,0)))))))</f>
        <v>0</v>
      </c>
      <c r="GU7" s="27">
        <f>IF($A7="",0,IF(Mitarbeiter!$G$5=FALSE,0,IF(AND(Mitarbeiter!$E$5&lt;&gt;"",GU$5+6&lt;Mitarbeiter!$E$5),0,IF(AND(Mitarbeiter!$F$5&lt;&gt;"",GU$5&gt;Mitarbeiter!$F$5),0,IF(Planung!GU7="",$C7,IF(ISNUMBER(Planung!GU7),Planung!GU7,IF(UPPER(Planung!GU7)="H",$C7/2,0)))))))</f>
        <v>0</v>
      </c>
      <c r="GV7" s="27">
        <f>IF($A7="",0,IF(Mitarbeiter!$G$5=FALSE,0,IF(AND(Mitarbeiter!$E$5&lt;&gt;"",GV$5+6&lt;Mitarbeiter!$E$5),0,IF(AND(Mitarbeiter!$F$5&lt;&gt;"",GV$5&gt;Mitarbeiter!$F$5),0,IF(Planung!GV7="",$C7,IF(ISNUMBER(Planung!GV7),Planung!GV7,IF(UPPER(Planung!GV7)="H",$C7/2,0)))))))</f>
        <v>0</v>
      </c>
      <c r="GW7" s="27">
        <f>IF($A7="",0,IF(Mitarbeiter!$G$5=FALSE,0,IF(AND(Mitarbeiter!$E$5&lt;&gt;"",GW$5+6&lt;Mitarbeiter!$E$5),0,IF(AND(Mitarbeiter!$F$5&lt;&gt;"",GW$5&gt;Mitarbeiter!$F$5),0,IF(Planung!GW7="",$C7,IF(ISNUMBER(Planung!GW7),Planung!GW7,IF(UPPER(Planung!GW7)="H",$C7/2,0)))))))</f>
        <v>0</v>
      </c>
      <c r="GX7" s="27">
        <f>IF($A7="",0,IF(Mitarbeiter!$G$5=FALSE,0,IF(AND(Mitarbeiter!$E$5&lt;&gt;"",GX$5+6&lt;Mitarbeiter!$E$5),0,IF(AND(Mitarbeiter!$F$5&lt;&gt;"",GX$5&gt;Mitarbeiter!$F$5),0,IF(Planung!GX7="",$C7,IF(ISNUMBER(Planung!GX7),Planung!GX7,IF(UPPER(Planung!GX7)="H",$C7/2,0)))))))</f>
        <v>0</v>
      </c>
      <c r="GY7" s="27">
        <f>IF($A7="",0,IF(Mitarbeiter!$G$5=FALSE,0,IF(AND(Mitarbeiter!$E$5&lt;&gt;"",GY$5+6&lt;Mitarbeiter!$E$5),0,IF(AND(Mitarbeiter!$F$5&lt;&gt;"",GY$5&gt;Mitarbeiter!$F$5),0,IF(Planung!GY7="",$C7,IF(ISNUMBER(Planung!GY7),Planung!GY7,IF(UPPER(Planung!GY7)="H",$C7/2,0)))))))</f>
        <v>0</v>
      </c>
      <c r="GZ7" s="27">
        <f>IF($A7="",0,IF(Mitarbeiter!$G$5=FALSE,0,IF(AND(Mitarbeiter!$E$5&lt;&gt;"",GZ$5+6&lt;Mitarbeiter!$E$5),0,IF(AND(Mitarbeiter!$F$5&lt;&gt;"",GZ$5&gt;Mitarbeiter!$F$5),0,IF(Planung!GZ7="",$C7,IF(ISNUMBER(Planung!GZ7),Planung!GZ7,IF(UPPER(Planung!GZ7)="H",$C7/2,0)))))))</f>
        <v>0</v>
      </c>
      <c r="HA7" s="27">
        <f>IF($A7="",0,IF(Mitarbeiter!$G$5=FALSE,0,IF(AND(Mitarbeiter!$E$5&lt;&gt;"",HA$5+6&lt;Mitarbeiter!$E$5),0,IF(AND(Mitarbeiter!$F$5&lt;&gt;"",HA$5&gt;Mitarbeiter!$F$5),0,IF(Planung!HA7="",$C7,IF(ISNUMBER(Planung!HA7),Planung!HA7,IF(UPPER(Planung!HA7)="H",$C7/2,0)))))))</f>
        <v>0</v>
      </c>
      <c r="HB7" s="27">
        <f>IF($A7="",0,IF(Mitarbeiter!$G$5=FALSE,0,IF(AND(Mitarbeiter!$E$5&lt;&gt;"",HB$5+6&lt;Mitarbeiter!$E$5),0,IF(AND(Mitarbeiter!$F$5&lt;&gt;"",HB$5&gt;Mitarbeiter!$F$5),0,IF(Planung!HB7="",$C7,IF(ISNUMBER(Planung!HB7),Planung!HB7,IF(UPPER(Planung!HB7)="H",$C7/2,0)))))))</f>
        <v>0</v>
      </c>
      <c r="HC7" s="27">
        <f>IF($A7="",0,IF(Mitarbeiter!$G$5=FALSE,0,IF(AND(Mitarbeiter!$E$5&lt;&gt;"",HC$5+6&lt;Mitarbeiter!$E$5),0,IF(AND(Mitarbeiter!$F$5&lt;&gt;"",HC$5&gt;Mitarbeiter!$F$5),0,IF(Planung!HC7="",$C7,IF(ISNUMBER(Planung!HC7),Planung!HC7,IF(UPPER(Planung!HC7)="H",$C7/2,0)))))))</f>
        <v>0</v>
      </c>
      <c r="HD7" s="27">
        <f>IF($A7="",0,IF(Mitarbeiter!$G$5=FALSE,0,IF(AND(Mitarbeiter!$E$5&lt;&gt;"",HD$5+6&lt;Mitarbeiter!$E$5),0,IF(AND(Mitarbeiter!$F$5&lt;&gt;"",HD$5&gt;Mitarbeiter!$F$5),0,IF(Planung!HD7="",$C7,IF(ISNUMBER(Planung!HD7),Planung!HD7,IF(UPPER(Planung!HD7)="H",$C7/2,0)))))))</f>
        <v>0</v>
      </c>
      <c r="HE7" s="27">
        <f>IF($A7="",0,IF(Mitarbeiter!$G$5=FALSE,0,IF(AND(Mitarbeiter!$E$5&lt;&gt;"",HE$5+6&lt;Mitarbeiter!$E$5),0,IF(AND(Mitarbeiter!$F$5&lt;&gt;"",HE$5&gt;Mitarbeiter!$F$5),0,IF(Planung!HE7="",$C7,IF(ISNUMBER(Planung!HE7),Planung!HE7,IF(UPPER(Planung!HE7)="H",$C7/2,0)))))))</f>
        <v>0</v>
      </c>
      <c r="HF7" s="27">
        <f>IF($A7="",0,IF(Mitarbeiter!$G$5=FALSE,0,IF(AND(Mitarbeiter!$E$5&lt;&gt;"",HF$5+6&lt;Mitarbeiter!$E$5),0,IF(AND(Mitarbeiter!$F$5&lt;&gt;"",HF$5&gt;Mitarbeiter!$F$5),0,IF(Planung!HF7="",$C7,IF(ISNUMBER(Planung!HF7),Planung!HF7,IF(UPPER(Planung!HF7)="H",$C7/2,0)))))))</f>
        <v>0</v>
      </c>
      <c r="HG7" s="27">
        <f>IF($A7="",0,IF(Mitarbeiter!$G$5=FALSE,0,IF(AND(Mitarbeiter!$E$5&lt;&gt;"",HG$5+6&lt;Mitarbeiter!$E$5),0,IF(AND(Mitarbeiter!$F$5&lt;&gt;"",HG$5&gt;Mitarbeiter!$F$5),0,IF(Planung!HG7="",$C7,IF(ISNUMBER(Planung!HG7),Planung!HG7,IF(UPPER(Planung!HG7)="H",$C7/2,0)))))))</f>
        <v>0</v>
      </c>
      <c r="HH7" s="27">
        <f>IF($A7="",0,IF(Mitarbeiter!$G$5=FALSE,0,IF(AND(Mitarbeiter!$E$5&lt;&gt;"",HH$5+6&lt;Mitarbeiter!$E$5),0,IF(AND(Mitarbeiter!$F$5&lt;&gt;"",HH$5&gt;Mitarbeiter!$F$5),0,IF(Planung!HH7="",$C7,IF(ISNUMBER(Planung!HH7),Planung!HH7,IF(UPPER(Planung!HH7)="H",$C7/2,0)))))))</f>
        <v>0</v>
      </c>
      <c r="HI7" s="27">
        <f>IF($A7="",0,IF(Mitarbeiter!$G$5=FALSE,0,IF(AND(Mitarbeiter!$E$5&lt;&gt;"",HI$5+6&lt;Mitarbeiter!$E$5),0,IF(AND(Mitarbeiter!$F$5&lt;&gt;"",HI$5&gt;Mitarbeiter!$F$5),0,IF(Planung!HI7="",$C7,IF(ISNUMBER(Planung!HI7),Planung!HI7,IF(UPPER(Planung!HI7)="H",$C7/2,0)))))))</f>
        <v>0</v>
      </c>
      <c r="HJ7" s="27">
        <f>IF($A7="",0,IF(Mitarbeiter!$G$5=FALSE,0,IF(AND(Mitarbeiter!$E$5&lt;&gt;"",HJ$5+6&lt;Mitarbeiter!$E$5),0,IF(AND(Mitarbeiter!$F$5&lt;&gt;"",HJ$5&gt;Mitarbeiter!$F$5),0,IF(Planung!HJ7="",$C7,IF(ISNUMBER(Planung!HJ7),Planung!HJ7,IF(UPPER(Planung!HJ7)="H",$C7/2,0)))))))</f>
        <v>0</v>
      </c>
      <c r="HK7" s="27">
        <f>IF($A7="",0,IF(Mitarbeiter!$G$5=FALSE,0,IF(AND(Mitarbeiter!$E$5&lt;&gt;"",HK$5+6&lt;Mitarbeiter!$E$5),0,IF(AND(Mitarbeiter!$F$5&lt;&gt;"",HK$5&gt;Mitarbeiter!$F$5),0,IF(Planung!HK7="",$C7,IF(ISNUMBER(Planung!HK7),Planung!HK7,IF(UPPER(Planung!HK7)="H",$C7/2,0)))))))</f>
        <v>0</v>
      </c>
      <c r="HL7" s="27">
        <f>IF($A7="",0,IF(Mitarbeiter!$G$5=FALSE,0,IF(AND(Mitarbeiter!$E$5&lt;&gt;"",HL$5+6&lt;Mitarbeiter!$E$5),0,IF(AND(Mitarbeiter!$F$5&lt;&gt;"",HL$5&gt;Mitarbeiter!$F$5),0,IF(Planung!HL7="",$C7,IF(ISNUMBER(Planung!HL7),Planung!HL7,IF(UPPER(Planung!HL7)="H",$C7/2,0)))))))</f>
        <v>0</v>
      </c>
      <c r="HM7" s="27">
        <f>IF($A7="",0,IF(Mitarbeiter!$G$5=FALSE,0,IF(AND(Mitarbeiter!$E$5&lt;&gt;"",HM$5+6&lt;Mitarbeiter!$E$5),0,IF(AND(Mitarbeiter!$F$5&lt;&gt;"",HM$5&gt;Mitarbeiter!$F$5),0,IF(Planung!HM7="",$C7,IF(ISNUMBER(Planung!HM7),Planung!HM7,IF(UPPER(Planung!HM7)="H",$C7/2,0)))))))</f>
        <v>0</v>
      </c>
      <c r="HN7" s="27">
        <f>IF($A7="",0,IF(Mitarbeiter!$G$5=FALSE,0,IF(AND(Mitarbeiter!$E$5&lt;&gt;"",HN$5+6&lt;Mitarbeiter!$E$5),0,IF(AND(Mitarbeiter!$F$5&lt;&gt;"",HN$5&gt;Mitarbeiter!$F$5),0,IF(Planung!HN7="",$C7,IF(ISNUMBER(Planung!HN7),Planung!HN7,IF(UPPER(Planung!HN7)="H",$C7/2,0)))))))</f>
        <v>0</v>
      </c>
      <c r="HO7" s="27">
        <f>IF($A7="",0,IF(Mitarbeiter!$G$5=FALSE,0,IF(AND(Mitarbeiter!$E$5&lt;&gt;"",HO$5+6&lt;Mitarbeiter!$E$5),0,IF(AND(Mitarbeiter!$F$5&lt;&gt;"",HO$5&gt;Mitarbeiter!$F$5),0,IF(Planung!HO7="",$C7,IF(ISNUMBER(Planung!HO7),Planung!HO7,IF(UPPER(Planung!HO7)="H",$C7/2,0)))))))</f>
        <v>0</v>
      </c>
      <c r="HP7" s="27">
        <f>IF($A7="",0,IF(Mitarbeiter!$G$5=FALSE,0,IF(AND(Mitarbeiter!$E$5&lt;&gt;"",HP$5+6&lt;Mitarbeiter!$E$5),0,IF(AND(Mitarbeiter!$F$5&lt;&gt;"",HP$5&gt;Mitarbeiter!$F$5),0,IF(Planung!HP7="",$C7,IF(ISNUMBER(Planung!HP7),Planung!HP7,IF(UPPER(Planung!HP7)="H",$C7/2,0)))))))</f>
        <v>0</v>
      </c>
      <c r="HQ7" s="27">
        <f>IF($A7="",0,IF(Mitarbeiter!$G$5=FALSE,0,IF(AND(Mitarbeiter!$E$5&lt;&gt;"",HQ$5+6&lt;Mitarbeiter!$E$5),0,IF(AND(Mitarbeiter!$F$5&lt;&gt;"",HQ$5&gt;Mitarbeiter!$F$5),0,IF(Planung!HQ7="",$C7,IF(ISNUMBER(Planung!HQ7),Planung!HQ7,IF(UPPER(Planung!HQ7)="H",$C7/2,0)))))))</f>
        <v>0</v>
      </c>
      <c r="HR7" s="27">
        <f>IF($A7="",0,IF(Mitarbeiter!$G$5=FALSE,0,IF(AND(Mitarbeiter!$E$5&lt;&gt;"",HR$5+6&lt;Mitarbeiter!$E$5),0,IF(AND(Mitarbeiter!$F$5&lt;&gt;"",HR$5&gt;Mitarbeiter!$F$5),0,IF(Planung!HR7="",$C7,IF(ISNUMBER(Planung!HR7),Planung!HR7,IF(UPPER(Planung!HR7)="H",$C7/2,0)))))))</f>
        <v>0</v>
      </c>
      <c r="HS7" s="27">
        <f>IF($A7="",0,IF(Mitarbeiter!$G$5=FALSE,0,IF(AND(Mitarbeiter!$E$5&lt;&gt;"",HS$5+6&lt;Mitarbeiter!$E$5),0,IF(AND(Mitarbeiter!$F$5&lt;&gt;"",HS$5&gt;Mitarbeiter!$F$5),0,IF(Planung!HS7="",$C7,IF(ISNUMBER(Planung!HS7),Planung!HS7,IF(UPPER(Planung!HS7)="H",$C7/2,0)))))))</f>
        <v>0</v>
      </c>
      <c r="HT7" s="27">
        <f>IF($A7="",0,IF(Mitarbeiter!$G$5=FALSE,0,IF(AND(Mitarbeiter!$E$5&lt;&gt;"",HT$5+6&lt;Mitarbeiter!$E$5),0,IF(AND(Mitarbeiter!$F$5&lt;&gt;"",HT$5&gt;Mitarbeiter!$F$5),0,IF(Planung!HT7="",$C7,IF(ISNUMBER(Planung!HT7),Planung!HT7,IF(UPPER(Planung!HT7)="H",$C7/2,0)))))))</f>
        <v>0</v>
      </c>
      <c r="HU7" s="27">
        <f>IF($A7="",0,IF(Mitarbeiter!$G$5=FALSE,0,IF(AND(Mitarbeiter!$E$5&lt;&gt;"",HU$5+6&lt;Mitarbeiter!$E$5),0,IF(AND(Mitarbeiter!$F$5&lt;&gt;"",HU$5&gt;Mitarbeiter!$F$5),0,IF(Planung!HU7="",$C7,IF(ISNUMBER(Planung!HU7),Planung!HU7,IF(UPPER(Planung!HU7)="H",$C7/2,0)))))))</f>
        <v>0</v>
      </c>
      <c r="HV7" s="27">
        <f>IF($A7="",0,IF(Mitarbeiter!$G$5=FALSE,0,IF(AND(Mitarbeiter!$E$5&lt;&gt;"",HV$5+6&lt;Mitarbeiter!$E$5),0,IF(AND(Mitarbeiter!$F$5&lt;&gt;"",HV$5&gt;Mitarbeiter!$F$5),0,IF(Planung!HV7="",$C7,IF(ISNUMBER(Planung!HV7),Planung!HV7,IF(UPPER(Planung!HV7)="H",$C7/2,0)))))))</f>
        <v>0</v>
      </c>
      <c r="HW7" s="27">
        <f>IF($A7="",0,IF(Mitarbeiter!$G$5=FALSE,0,IF(AND(Mitarbeiter!$E$5&lt;&gt;"",HW$5+6&lt;Mitarbeiter!$E$5),0,IF(AND(Mitarbeiter!$F$5&lt;&gt;"",HW$5&gt;Mitarbeiter!$F$5),0,IF(Planung!HW7="",$C7,IF(ISNUMBER(Planung!HW7),Planung!HW7,IF(UPPER(Planung!HW7)="H",$C7/2,0)))))))</f>
        <v>0</v>
      </c>
      <c r="HX7" s="27">
        <f>IF($A7="",0,IF(Mitarbeiter!$G$5=FALSE,0,IF(AND(Mitarbeiter!$E$5&lt;&gt;"",HX$5+6&lt;Mitarbeiter!$E$5),0,IF(AND(Mitarbeiter!$F$5&lt;&gt;"",HX$5&gt;Mitarbeiter!$F$5),0,IF(Planung!HX7="",$C7,IF(ISNUMBER(Planung!HX7),Planung!HX7,IF(UPPER(Planung!HX7)="H",$C7/2,0)))))))</f>
        <v>0</v>
      </c>
      <c r="HY7" s="27">
        <f>IF($A7="",0,IF(Mitarbeiter!$G$5=FALSE,0,IF(AND(Mitarbeiter!$E$5&lt;&gt;"",HY$5+6&lt;Mitarbeiter!$E$5),0,IF(AND(Mitarbeiter!$F$5&lt;&gt;"",HY$5&gt;Mitarbeiter!$F$5),0,IF(Planung!HY7="",$C7,IF(ISNUMBER(Planung!HY7),Planung!HY7,IF(UPPER(Planung!HY7)="H",$C7/2,0)))))))</f>
        <v>0</v>
      </c>
      <c r="HZ7" s="27">
        <f>IF($A7="",0,IF(Mitarbeiter!$G$5=FALSE,0,IF(AND(Mitarbeiter!$E$5&lt;&gt;"",HZ$5+6&lt;Mitarbeiter!$E$5),0,IF(AND(Mitarbeiter!$F$5&lt;&gt;"",HZ$5&gt;Mitarbeiter!$F$5),0,IF(Planung!HZ7="",$C7,IF(ISNUMBER(Planung!HZ7),Planung!HZ7,IF(UPPER(Planung!HZ7)="H",$C7/2,0)))))))</f>
        <v>0</v>
      </c>
      <c r="IA7" s="27">
        <f>IF($A7="",0,IF(Mitarbeiter!$G$5=FALSE,0,IF(AND(Mitarbeiter!$E$5&lt;&gt;"",IA$5+6&lt;Mitarbeiter!$E$5),0,IF(AND(Mitarbeiter!$F$5&lt;&gt;"",IA$5&gt;Mitarbeiter!$F$5),0,IF(Planung!IA7="",$C7,IF(ISNUMBER(Planung!IA7),Planung!IA7,IF(UPPER(Planung!IA7)="H",$C7/2,0)))))))</f>
        <v>0</v>
      </c>
    </row>
    <row r="8" spans="1:235" x14ac:dyDescent="0.25">
      <c r="A8" s="7" t="str">
        <f>Planung!A8</f>
        <v>Lorusso</v>
      </c>
      <c r="B8" s="7" t="str">
        <f>Planung!B8</f>
        <v>Gesundheit</v>
      </c>
      <c r="C8" s="27">
        <f>N(Mitarbeiter!$D$6)</f>
        <v>0.3</v>
      </c>
      <c r="D8" s="27">
        <f>IF($A8="",0,IF(Mitarbeiter!$G$6=FALSE,0,IF(AND(Mitarbeiter!$E$6&lt;&gt;"",D$5+6&lt;Mitarbeiter!$E$6),0,IF(AND(Mitarbeiter!$F$6&lt;&gt;"",D$5&gt;Mitarbeiter!$F$6),0,IF(Planung!D8="",$C8,IF(ISNUMBER(Planung!D8),Planung!D8,IF(UPPER(Planung!D8)="H",$C8/2,0)))))))</f>
        <v>0.3</v>
      </c>
      <c r="E8" s="27">
        <f>IF($A8="",0,IF(Mitarbeiter!$G$6=FALSE,0,IF(AND(Mitarbeiter!$E$6&lt;&gt;"",E$5+6&lt;Mitarbeiter!$E$6),0,IF(AND(Mitarbeiter!$F$6&lt;&gt;"",E$5&gt;Mitarbeiter!$F$6),0,IF(Planung!E8="",$C8,IF(ISNUMBER(Planung!E8),Planung!E8,IF(UPPER(Planung!E8)="H",$C8/2,0)))))))</f>
        <v>0.3</v>
      </c>
      <c r="F8" s="27">
        <f>IF($A8="",0,IF(Mitarbeiter!$G$6=FALSE,0,IF(AND(Mitarbeiter!$E$6&lt;&gt;"",F$5+6&lt;Mitarbeiter!$E$6),0,IF(AND(Mitarbeiter!$F$6&lt;&gt;"",F$5&gt;Mitarbeiter!$F$6),0,IF(Planung!F8="",$C8,IF(ISNUMBER(Planung!F8),Planung!F8,IF(UPPER(Planung!F8)="H",$C8/2,0)))))))</f>
        <v>0.3</v>
      </c>
      <c r="G8" s="27">
        <f>IF($A8="",0,IF(Mitarbeiter!$G$6=FALSE,0,IF(AND(Mitarbeiter!$E$6&lt;&gt;"",G$5+6&lt;Mitarbeiter!$E$6),0,IF(AND(Mitarbeiter!$F$6&lt;&gt;"",G$5&gt;Mitarbeiter!$F$6),0,IF(Planung!G8="",$C8,IF(ISNUMBER(Planung!G8),Planung!G8,IF(UPPER(Planung!G8)="H",$C8/2,0)))))))</f>
        <v>0.3</v>
      </c>
      <c r="H8" s="27">
        <f>IF($A8="",0,IF(Mitarbeiter!$G$6=FALSE,0,IF(AND(Mitarbeiter!$E$6&lt;&gt;"",H$5+6&lt;Mitarbeiter!$E$6),0,IF(AND(Mitarbeiter!$F$6&lt;&gt;"",H$5&gt;Mitarbeiter!$F$6),0,IF(Planung!H8="",$C8,IF(ISNUMBER(Planung!H8),Planung!H8,IF(UPPER(Planung!H8)="H",$C8/2,0)))))))</f>
        <v>0.3</v>
      </c>
      <c r="I8" s="27">
        <f>IF($A8="",0,IF(Mitarbeiter!$G$6=FALSE,0,IF(AND(Mitarbeiter!$E$6&lt;&gt;"",I$5+6&lt;Mitarbeiter!$E$6),0,IF(AND(Mitarbeiter!$F$6&lt;&gt;"",I$5&gt;Mitarbeiter!$F$6),0,IF(Planung!I8="",$C8,IF(ISNUMBER(Planung!I8),Planung!I8,IF(UPPER(Planung!I8)="H",$C8/2,0)))))))</f>
        <v>0.3</v>
      </c>
      <c r="J8" s="27">
        <f>IF($A8="",0,IF(Mitarbeiter!$G$6=FALSE,0,IF(AND(Mitarbeiter!$E$6&lt;&gt;"",J$5+6&lt;Mitarbeiter!$E$6),0,IF(AND(Mitarbeiter!$F$6&lt;&gt;"",J$5&gt;Mitarbeiter!$F$6),0,IF(Planung!J8="",$C8,IF(ISNUMBER(Planung!J8),Planung!J8,IF(UPPER(Planung!J8)="H",$C8/2,0)))))))</f>
        <v>0.3</v>
      </c>
      <c r="K8" s="27">
        <f>IF($A8="",0,IF(Mitarbeiter!$G$6=FALSE,0,IF(AND(Mitarbeiter!$E$6&lt;&gt;"",K$5+6&lt;Mitarbeiter!$E$6),0,IF(AND(Mitarbeiter!$F$6&lt;&gt;"",K$5&gt;Mitarbeiter!$F$6),0,IF(Planung!K8="",$C8,IF(ISNUMBER(Planung!K8),Planung!K8,IF(UPPER(Planung!K8)="H",$C8/2,0)))))))</f>
        <v>0.3</v>
      </c>
      <c r="L8" s="27">
        <f>IF($A8="",0,IF(Mitarbeiter!$G$6=FALSE,0,IF(AND(Mitarbeiter!$E$6&lt;&gt;"",L$5+6&lt;Mitarbeiter!$E$6),0,IF(AND(Mitarbeiter!$F$6&lt;&gt;"",L$5&gt;Mitarbeiter!$F$6),0,IF(Planung!L8="",$C8,IF(ISNUMBER(Planung!L8),Planung!L8,IF(UPPER(Planung!L8)="H",$C8/2,0)))))))</f>
        <v>0</v>
      </c>
      <c r="M8" s="27">
        <f>IF($A8="",0,IF(Mitarbeiter!$G$6=FALSE,0,IF(AND(Mitarbeiter!$E$6&lt;&gt;"",M$5+6&lt;Mitarbeiter!$E$6),0,IF(AND(Mitarbeiter!$F$6&lt;&gt;"",M$5&gt;Mitarbeiter!$F$6),0,IF(Planung!M8="",$C8,IF(ISNUMBER(Planung!M8),Planung!M8,IF(UPPER(Planung!M8)="H",$C8/2,0)))))))</f>
        <v>0</v>
      </c>
      <c r="N8" s="27">
        <f>IF($A8="",0,IF(Mitarbeiter!$G$6=FALSE,0,IF(AND(Mitarbeiter!$E$6&lt;&gt;"",N$5+6&lt;Mitarbeiter!$E$6),0,IF(AND(Mitarbeiter!$F$6&lt;&gt;"",N$5&gt;Mitarbeiter!$F$6),0,IF(Planung!N8="",$C8,IF(ISNUMBER(Planung!N8),Planung!N8,IF(UPPER(Planung!N8)="H",$C8/2,0)))))))</f>
        <v>0</v>
      </c>
      <c r="O8" s="27">
        <f>IF($A8="",0,IF(Mitarbeiter!$G$6=FALSE,0,IF(AND(Mitarbeiter!$E$6&lt;&gt;"",O$5+6&lt;Mitarbeiter!$E$6),0,IF(AND(Mitarbeiter!$F$6&lt;&gt;"",O$5&gt;Mitarbeiter!$F$6),0,IF(Planung!O8="",$C8,IF(ISNUMBER(Planung!O8),Planung!O8,IF(UPPER(Planung!O8)="H",$C8/2,0)))))))</f>
        <v>0.3</v>
      </c>
      <c r="P8" s="27">
        <f>IF($A8="",0,IF(Mitarbeiter!$G$6=FALSE,0,IF(AND(Mitarbeiter!$E$6&lt;&gt;"",P$5+6&lt;Mitarbeiter!$E$6),0,IF(AND(Mitarbeiter!$F$6&lt;&gt;"",P$5&gt;Mitarbeiter!$F$6),0,IF(Planung!P8="",$C8,IF(ISNUMBER(Planung!P8),Planung!P8,IF(UPPER(Planung!P8)="H",$C8/2,0)))))))</f>
        <v>0.3</v>
      </c>
      <c r="Q8" s="27">
        <f>IF($A8="",0,IF(Mitarbeiter!$G$6=FALSE,0,IF(AND(Mitarbeiter!$E$6&lt;&gt;"",Q$5+6&lt;Mitarbeiter!$E$6),0,IF(AND(Mitarbeiter!$F$6&lt;&gt;"",Q$5&gt;Mitarbeiter!$F$6),0,IF(Planung!Q8="",$C8,IF(ISNUMBER(Planung!Q8),Planung!Q8,IF(UPPER(Planung!Q8)="H",$C8/2,0)))))))</f>
        <v>0.3</v>
      </c>
      <c r="R8" s="27">
        <f>IF($A8="",0,IF(Mitarbeiter!$G$6=FALSE,0,IF(AND(Mitarbeiter!$E$6&lt;&gt;"",R$5+6&lt;Mitarbeiter!$E$6),0,IF(AND(Mitarbeiter!$F$6&lt;&gt;"",R$5&gt;Mitarbeiter!$F$6),0,IF(Planung!R8="",$C8,IF(ISNUMBER(Planung!R8),Planung!R8,IF(UPPER(Planung!R8)="H",$C8/2,0)))))))</f>
        <v>0.3</v>
      </c>
      <c r="S8" s="27">
        <f>IF($A8="",0,IF(Mitarbeiter!$G$6=FALSE,0,IF(AND(Mitarbeiter!$E$6&lt;&gt;"",S$5+6&lt;Mitarbeiter!$E$6),0,IF(AND(Mitarbeiter!$F$6&lt;&gt;"",S$5&gt;Mitarbeiter!$F$6),0,IF(Planung!S8="",$C8,IF(ISNUMBER(Planung!S8),Planung!S8,IF(UPPER(Planung!S8)="H",$C8/2,0)))))))</f>
        <v>0.3</v>
      </c>
      <c r="T8" s="27">
        <f>IF($A8="",0,IF(Mitarbeiter!$G$6=FALSE,0,IF(AND(Mitarbeiter!$E$6&lt;&gt;"",T$5+6&lt;Mitarbeiter!$E$6),0,IF(AND(Mitarbeiter!$F$6&lt;&gt;"",T$5&gt;Mitarbeiter!$F$6),0,IF(Planung!T8="",$C8,IF(ISNUMBER(Planung!T8),Planung!T8,IF(UPPER(Planung!T8)="H",$C8/2,0)))))))</f>
        <v>0.3</v>
      </c>
      <c r="U8" s="27">
        <f>IF($A8="",0,IF(Mitarbeiter!$G$6=FALSE,0,IF(AND(Mitarbeiter!$E$6&lt;&gt;"",U$5+6&lt;Mitarbeiter!$E$6),0,IF(AND(Mitarbeiter!$F$6&lt;&gt;"",U$5&gt;Mitarbeiter!$F$6),0,IF(Planung!U8="",$C8,IF(ISNUMBER(Planung!U8),Planung!U8,IF(UPPER(Planung!U8)="H",$C8/2,0)))))))</f>
        <v>0.3</v>
      </c>
      <c r="V8" s="27">
        <f>IF($A8="",0,IF(Mitarbeiter!$G$6=FALSE,0,IF(AND(Mitarbeiter!$E$6&lt;&gt;"",V$5+6&lt;Mitarbeiter!$E$6),0,IF(AND(Mitarbeiter!$F$6&lt;&gt;"",V$5&gt;Mitarbeiter!$F$6),0,IF(Planung!V8="",$C8,IF(ISNUMBER(Planung!V8),Planung!V8,IF(UPPER(Planung!V8)="H",$C8/2,0)))))))</f>
        <v>0.3</v>
      </c>
      <c r="W8" s="27">
        <f>IF($A8="",0,IF(Mitarbeiter!$G$6=FALSE,0,IF(AND(Mitarbeiter!$E$6&lt;&gt;"",W$5+6&lt;Mitarbeiter!$E$6),0,IF(AND(Mitarbeiter!$F$6&lt;&gt;"",W$5&gt;Mitarbeiter!$F$6),0,IF(Planung!W8="",$C8,IF(ISNUMBER(Planung!W8),Planung!W8,IF(UPPER(Planung!W8)="H",$C8/2,0)))))))</f>
        <v>0.3</v>
      </c>
      <c r="X8" s="27">
        <f>IF($A8="",0,IF(Mitarbeiter!$G$6=FALSE,0,IF(AND(Mitarbeiter!$E$6&lt;&gt;"",X$5+6&lt;Mitarbeiter!$E$6),0,IF(AND(Mitarbeiter!$F$6&lt;&gt;"",X$5&gt;Mitarbeiter!$F$6),0,IF(Planung!X8="",$C8,IF(ISNUMBER(Planung!X8),Planung!X8,IF(UPPER(Planung!X8)="H",$C8/2,0)))))))</f>
        <v>0.3</v>
      </c>
      <c r="Y8" s="27">
        <f>IF($A8="",0,IF(Mitarbeiter!$G$6=FALSE,0,IF(AND(Mitarbeiter!$E$6&lt;&gt;"",Y$5+6&lt;Mitarbeiter!$E$6),0,IF(AND(Mitarbeiter!$F$6&lt;&gt;"",Y$5&gt;Mitarbeiter!$F$6),0,IF(Planung!Y8="",$C8,IF(ISNUMBER(Planung!Y8),Planung!Y8,IF(UPPER(Planung!Y8)="H",$C8/2,0)))))))</f>
        <v>0.3</v>
      </c>
      <c r="Z8" s="27">
        <f>IF($A8="",0,IF(Mitarbeiter!$G$6=FALSE,0,IF(AND(Mitarbeiter!$E$6&lt;&gt;"",Z$5+6&lt;Mitarbeiter!$E$6),0,IF(AND(Mitarbeiter!$F$6&lt;&gt;"",Z$5&gt;Mitarbeiter!$F$6),0,IF(Planung!Z8="",$C8,IF(ISNUMBER(Planung!Z8),Planung!Z8,IF(UPPER(Planung!Z8)="H",$C8/2,0)))))))</f>
        <v>0.3</v>
      </c>
      <c r="AA8" s="27">
        <f>IF($A8="",0,IF(Mitarbeiter!$G$6=FALSE,0,IF(AND(Mitarbeiter!$E$6&lt;&gt;"",AA$5+6&lt;Mitarbeiter!$E$6),0,IF(AND(Mitarbeiter!$F$6&lt;&gt;"",AA$5&gt;Mitarbeiter!$F$6),0,IF(Planung!AA8="",$C8,IF(ISNUMBER(Planung!AA8),Planung!AA8,IF(UPPER(Planung!AA8)="H",$C8/2,0)))))))</f>
        <v>0.3</v>
      </c>
      <c r="AB8" s="27">
        <f>IF($A8="",0,IF(Mitarbeiter!$G$6=FALSE,0,IF(AND(Mitarbeiter!$E$6&lt;&gt;"",AB$5+6&lt;Mitarbeiter!$E$6),0,IF(AND(Mitarbeiter!$F$6&lt;&gt;"",AB$5&gt;Mitarbeiter!$F$6),0,IF(Planung!AB8="",$C8,IF(ISNUMBER(Planung!AB8),Planung!AB8,IF(UPPER(Planung!AB8)="H",$C8/2,0)))))))</f>
        <v>0.3</v>
      </c>
      <c r="AC8" s="27">
        <f>IF($A8="",0,IF(Mitarbeiter!$G$6=FALSE,0,IF(AND(Mitarbeiter!$E$6&lt;&gt;"",AC$5+6&lt;Mitarbeiter!$E$6),0,IF(AND(Mitarbeiter!$F$6&lt;&gt;"",AC$5&gt;Mitarbeiter!$F$6),0,IF(Planung!AC8="",$C8,IF(ISNUMBER(Planung!AC8),Planung!AC8,IF(UPPER(Planung!AC8)="H",$C8/2,0)))))))</f>
        <v>0.3</v>
      </c>
      <c r="AD8" s="27">
        <f>IF($A8="",0,IF(Mitarbeiter!$G$6=FALSE,0,IF(AND(Mitarbeiter!$E$6&lt;&gt;"",AD$5+6&lt;Mitarbeiter!$E$6),0,IF(AND(Mitarbeiter!$F$6&lt;&gt;"",AD$5&gt;Mitarbeiter!$F$6),0,IF(Planung!AD8="",$C8,IF(ISNUMBER(Planung!AD8),Planung!AD8,IF(UPPER(Planung!AD8)="H",$C8/2,0)))))))</f>
        <v>0.3</v>
      </c>
      <c r="AE8" s="27">
        <f>IF($A8="",0,IF(Mitarbeiter!$G$6=FALSE,0,IF(AND(Mitarbeiter!$E$6&lt;&gt;"",AE$5+6&lt;Mitarbeiter!$E$6),0,IF(AND(Mitarbeiter!$F$6&lt;&gt;"",AE$5&gt;Mitarbeiter!$F$6),0,IF(Planung!AE8="",$C8,IF(ISNUMBER(Planung!AE8),Planung!AE8,IF(UPPER(Planung!AE8)="H",$C8/2,0)))))))</f>
        <v>0.3</v>
      </c>
      <c r="AF8" s="27">
        <f>IF($A8="",0,IF(Mitarbeiter!$G$6=FALSE,0,IF(AND(Mitarbeiter!$E$6&lt;&gt;"",AF$5+6&lt;Mitarbeiter!$E$6),0,IF(AND(Mitarbeiter!$F$6&lt;&gt;"",AF$5&gt;Mitarbeiter!$F$6),0,IF(Planung!AF8="",$C8,IF(ISNUMBER(Planung!AF8),Planung!AF8,IF(UPPER(Planung!AF8)="H",$C8/2,0)))))))</f>
        <v>0.3</v>
      </c>
      <c r="AG8" s="27">
        <f>IF($A8="",0,IF(Mitarbeiter!$G$6=FALSE,0,IF(AND(Mitarbeiter!$E$6&lt;&gt;"",AG$5+6&lt;Mitarbeiter!$E$6),0,IF(AND(Mitarbeiter!$F$6&lt;&gt;"",AG$5&gt;Mitarbeiter!$F$6),0,IF(Planung!AG8="",$C8,IF(ISNUMBER(Planung!AG8),Planung!AG8,IF(UPPER(Planung!AG8)="H",$C8/2,0)))))))</f>
        <v>0.3</v>
      </c>
      <c r="AH8" s="27">
        <f>IF($A8="",0,IF(Mitarbeiter!$G$6=FALSE,0,IF(AND(Mitarbeiter!$E$6&lt;&gt;"",AH$5+6&lt;Mitarbeiter!$E$6),0,IF(AND(Mitarbeiter!$F$6&lt;&gt;"",AH$5&gt;Mitarbeiter!$F$6),0,IF(Planung!AH8="",$C8,IF(ISNUMBER(Planung!AH8),Planung!AH8,IF(UPPER(Planung!AH8)="H",$C8/2,0)))))))</f>
        <v>0.3</v>
      </c>
      <c r="AI8" s="27">
        <f>IF($A8="",0,IF(Mitarbeiter!$G$6=FALSE,0,IF(AND(Mitarbeiter!$E$6&lt;&gt;"",AI$5+6&lt;Mitarbeiter!$E$6),0,IF(AND(Mitarbeiter!$F$6&lt;&gt;"",AI$5&gt;Mitarbeiter!$F$6),0,IF(Planung!AI8="",$C8,IF(ISNUMBER(Planung!AI8),Planung!AI8,IF(UPPER(Planung!AI8)="H",$C8/2,0)))))))</f>
        <v>0.3</v>
      </c>
      <c r="AJ8" s="27">
        <f>IF($A8="",0,IF(Mitarbeiter!$G$6=FALSE,0,IF(AND(Mitarbeiter!$E$6&lt;&gt;"",AJ$5+6&lt;Mitarbeiter!$E$6),0,IF(AND(Mitarbeiter!$F$6&lt;&gt;"",AJ$5&gt;Mitarbeiter!$F$6),0,IF(Planung!AJ8="",$C8,IF(ISNUMBER(Planung!AJ8),Planung!AJ8,IF(UPPER(Planung!AJ8)="H",$C8/2,0)))))))</f>
        <v>0.3</v>
      </c>
      <c r="AK8" s="27">
        <f>IF($A8="",0,IF(Mitarbeiter!$G$6=FALSE,0,IF(AND(Mitarbeiter!$E$6&lt;&gt;"",AK$5+6&lt;Mitarbeiter!$E$6),0,IF(AND(Mitarbeiter!$F$6&lt;&gt;"",AK$5&gt;Mitarbeiter!$F$6),0,IF(Planung!AK8="",$C8,IF(ISNUMBER(Planung!AK8),Planung!AK8,IF(UPPER(Planung!AK8)="H",$C8/2,0)))))))</f>
        <v>0.3</v>
      </c>
      <c r="AL8" s="27">
        <f>IF($A8="",0,IF(Mitarbeiter!$G$6=FALSE,0,IF(AND(Mitarbeiter!$E$6&lt;&gt;"",AL$5+6&lt;Mitarbeiter!$E$6),0,IF(AND(Mitarbeiter!$F$6&lt;&gt;"",AL$5&gt;Mitarbeiter!$F$6),0,IF(Planung!AL8="",$C8,IF(ISNUMBER(Planung!AL8),Planung!AL8,IF(UPPER(Planung!AL8)="H",$C8/2,0)))))))</f>
        <v>0.3</v>
      </c>
      <c r="AM8" s="27">
        <f>IF($A8="",0,IF(Mitarbeiter!$G$6=FALSE,0,IF(AND(Mitarbeiter!$E$6&lt;&gt;"",AM$5+6&lt;Mitarbeiter!$E$6),0,IF(AND(Mitarbeiter!$F$6&lt;&gt;"",AM$5&gt;Mitarbeiter!$F$6),0,IF(Planung!AM8="",$C8,IF(ISNUMBER(Planung!AM8),Planung!AM8,IF(UPPER(Planung!AM8)="H",$C8/2,0)))))))</f>
        <v>0.3</v>
      </c>
      <c r="AN8" s="27">
        <f>IF($A8="",0,IF(Mitarbeiter!$G$6=FALSE,0,IF(AND(Mitarbeiter!$E$6&lt;&gt;"",AN$5+6&lt;Mitarbeiter!$E$6),0,IF(AND(Mitarbeiter!$F$6&lt;&gt;"",AN$5&gt;Mitarbeiter!$F$6),0,IF(Planung!AN8="",$C8,IF(ISNUMBER(Planung!AN8),Planung!AN8,IF(UPPER(Planung!AN8)="H",$C8/2,0)))))))</f>
        <v>0.3</v>
      </c>
      <c r="AO8" s="27">
        <f>IF($A8="",0,IF(Mitarbeiter!$G$6=FALSE,0,IF(AND(Mitarbeiter!$E$6&lt;&gt;"",AO$5+6&lt;Mitarbeiter!$E$6),0,IF(AND(Mitarbeiter!$F$6&lt;&gt;"",AO$5&gt;Mitarbeiter!$F$6),0,IF(Planung!AO8="",$C8,IF(ISNUMBER(Planung!AO8),Planung!AO8,IF(UPPER(Planung!AO8)="H",$C8/2,0)))))))</f>
        <v>0.3</v>
      </c>
      <c r="AP8" s="27">
        <f>IF($A8="",0,IF(Mitarbeiter!$G$6=FALSE,0,IF(AND(Mitarbeiter!$E$6&lt;&gt;"",AP$5+6&lt;Mitarbeiter!$E$6),0,IF(AND(Mitarbeiter!$F$6&lt;&gt;"",AP$5&gt;Mitarbeiter!$F$6),0,IF(Planung!AP8="",$C8,IF(ISNUMBER(Planung!AP8),Planung!AP8,IF(UPPER(Planung!AP8)="H",$C8/2,0)))))))</f>
        <v>0.3</v>
      </c>
      <c r="AQ8" s="27">
        <f>IF($A8="",0,IF(Mitarbeiter!$G$6=FALSE,0,IF(AND(Mitarbeiter!$E$6&lt;&gt;"",AQ$5+6&lt;Mitarbeiter!$E$6),0,IF(AND(Mitarbeiter!$F$6&lt;&gt;"",AQ$5&gt;Mitarbeiter!$F$6),0,IF(Planung!AQ8="",$C8,IF(ISNUMBER(Planung!AQ8),Planung!AQ8,IF(UPPER(Planung!AQ8)="H",$C8/2,0)))))))</f>
        <v>0.3</v>
      </c>
      <c r="AR8" s="27">
        <f>IF($A8="",0,IF(Mitarbeiter!$G$6=FALSE,0,IF(AND(Mitarbeiter!$E$6&lt;&gt;"",AR$5+6&lt;Mitarbeiter!$E$6),0,IF(AND(Mitarbeiter!$F$6&lt;&gt;"",AR$5&gt;Mitarbeiter!$F$6),0,IF(Planung!AR8="",$C8,IF(ISNUMBER(Planung!AR8),Planung!AR8,IF(UPPER(Planung!AR8)="H",$C8/2,0)))))))</f>
        <v>0.3</v>
      </c>
      <c r="AS8" s="27">
        <f>IF($A8="",0,IF(Mitarbeiter!$G$6=FALSE,0,IF(AND(Mitarbeiter!$E$6&lt;&gt;"",AS$5+6&lt;Mitarbeiter!$E$6),0,IF(AND(Mitarbeiter!$F$6&lt;&gt;"",AS$5&gt;Mitarbeiter!$F$6),0,IF(Planung!AS8="",$C8,IF(ISNUMBER(Planung!AS8),Planung!AS8,IF(UPPER(Planung!AS8)="H",$C8/2,0)))))))</f>
        <v>0.3</v>
      </c>
      <c r="AT8" s="27">
        <f>IF($A8="",0,IF(Mitarbeiter!$G$6=FALSE,0,IF(AND(Mitarbeiter!$E$6&lt;&gt;"",AT$5+6&lt;Mitarbeiter!$E$6),0,IF(AND(Mitarbeiter!$F$6&lt;&gt;"",AT$5&gt;Mitarbeiter!$F$6),0,IF(Planung!AT8="",$C8,IF(ISNUMBER(Planung!AT8),Planung!AT8,IF(UPPER(Planung!AT8)="H",$C8/2,0)))))))</f>
        <v>0.3</v>
      </c>
      <c r="AU8" s="27">
        <f>IF($A8="",0,IF(Mitarbeiter!$G$6=FALSE,0,IF(AND(Mitarbeiter!$E$6&lt;&gt;"",AU$5+6&lt;Mitarbeiter!$E$6),0,IF(AND(Mitarbeiter!$F$6&lt;&gt;"",AU$5&gt;Mitarbeiter!$F$6),0,IF(Planung!AU8="",$C8,IF(ISNUMBER(Planung!AU8),Planung!AU8,IF(UPPER(Planung!AU8)="H",$C8/2,0)))))))</f>
        <v>0.3</v>
      </c>
      <c r="AV8" s="27">
        <f>IF($A8="",0,IF(Mitarbeiter!$G$6=FALSE,0,IF(AND(Mitarbeiter!$E$6&lt;&gt;"",AV$5+6&lt;Mitarbeiter!$E$6),0,IF(AND(Mitarbeiter!$F$6&lt;&gt;"",AV$5&gt;Mitarbeiter!$F$6),0,IF(Planung!AV8="",$C8,IF(ISNUMBER(Planung!AV8),Planung!AV8,IF(UPPER(Planung!AV8)="H",$C8/2,0)))))))</f>
        <v>0.3</v>
      </c>
      <c r="AW8" s="27">
        <f>IF($A8="",0,IF(Mitarbeiter!$G$6=FALSE,0,IF(AND(Mitarbeiter!$E$6&lt;&gt;"",AW$5+6&lt;Mitarbeiter!$E$6),0,IF(AND(Mitarbeiter!$F$6&lt;&gt;"",AW$5&gt;Mitarbeiter!$F$6),0,IF(Planung!AW8="",$C8,IF(ISNUMBER(Planung!AW8),Planung!AW8,IF(UPPER(Planung!AW8)="H",$C8/2,0)))))))</f>
        <v>0.3</v>
      </c>
      <c r="AX8" s="27">
        <f>IF($A8="",0,IF(Mitarbeiter!$G$6=FALSE,0,IF(AND(Mitarbeiter!$E$6&lt;&gt;"",AX$5+6&lt;Mitarbeiter!$E$6),0,IF(AND(Mitarbeiter!$F$6&lt;&gt;"",AX$5&gt;Mitarbeiter!$F$6),0,IF(Planung!AX8="",$C8,IF(ISNUMBER(Planung!AX8),Planung!AX8,IF(UPPER(Planung!AX8)="H",$C8/2,0)))))))</f>
        <v>0.3</v>
      </c>
      <c r="AY8" s="27">
        <f>IF($A8="",0,IF(Mitarbeiter!$G$6=FALSE,0,IF(AND(Mitarbeiter!$E$6&lt;&gt;"",AY$5+6&lt;Mitarbeiter!$E$6),0,IF(AND(Mitarbeiter!$F$6&lt;&gt;"",AY$5&gt;Mitarbeiter!$F$6),0,IF(Planung!AY8="",$C8,IF(ISNUMBER(Planung!AY8),Planung!AY8,IF(UPPER(Planung!AY8)="H",$C8/2,0)))))))</f>
        <v>0.3</v>
      </c>
      <c r="AZ8" s="27">
        <f>IF($A8="",0,IF(Mitarbeiter!$G$6=FALSE,0,IF(AND(Mitarbeiter!$E$6&lt;&gt;"",AZ$5+6&lt;Mitarbeiter!$E$6),0,IF(AND(Mitarbeiter!$F$6&lt;&gt;"",AZ$5&gt;Mitarbeiter!$F$6),0,IF(Planung!AZ8="",$C8,IF(ISNUMBER(Planung!AZ8),Planung!AZ8,IF(UPPER(Planung!AZ8)="H",$C8/2,0)))))))</f>
        <v>0.3</v>
      </c>
      <c r="BA8" s="27">
        <f>IF($A8="",0,IF(Mitarbeiter!$G$6=FALSE,0,IF(AND(Mitarbeiter!$E$6&lt;&gt;"",BA$5+6&lt;Mitarbeiter!$E$6),0,IF(AND(Mitarbeiter!$F$6&lt;&gt;"",BA$5&gt;Mitarbeiter!$F$6),0,IF(Planung!BA8="",$C8,IF(ISNUMBER(Planung!BA8),Planung!BA8,IF(UPPER(Planung!BA8)="H",$C8/2,0)))))))</f>
        <v>0.3</v>
      </c>
      <c r="BB8" s="27">
        <f>IF($A8="",0,IF(Mitarbeiter!$G$6=FALSE,0,IF(AND(Mitarbeiter!$E$6&lt;&gt;"",BB$5+6&lt;Mitarbeiter!$E$6),0,IF(AND(Mitarbeiter!$F$6&lt;&gt;"",BB$5&gt;Mitarbeiter!$F$6),0,IF(Planung!BB8="",$C8,IF(ISNUMBER(Planung!BB8),Planung!BB8,IF(UPPER(Planung!BB8)="H",$C8/2,0)))))))</f>
        <v>0.3</v>
      </c>
      <c r="BC8" s="27">
        <f>IF($A8="",0,IF(Mitarbeiter!$G$6=FALSE,0,IF(AND(Mitarbeiter!$E$6&lt;&gt;"",BC$5+6&lt;Mitarbeiter!$E$6),0,IF(AND(Mitarbeiter!$F$6&lt;&gt;"",BC$5&gt;Mitarbeiter!$F$6),0,IF(Planung!BC8="",$C8,IF(ISNUMBER(Planung!BC8),Planung!BC8,IF(UPPER(Planung!BC8)="H",$C8/2,0)))))))</f>
        <v>0.3</v>
      </c>
      <c r="BD8" s="27">
        <f>IF($A8="",0,IF(Mitarbeiter!$G$6=FALSE,0,IF(AND(Mitarbeiter!$E$6&lt;&gt;"",BD$5+6&lt;Mitarbeiter!$E$6),0,IF(AND(Mitarbeiter!$F$6&lt;&gt;"",BD$5&gt;Mitarbeiter!$F$6),0,IF(Planung!BD8="",$C8,IF(ISNUMBER(Planung!BD8),Planung!BD8,IF(UPPER(Planung!BD8)="H",$C8/2,0)))))))</f>
        <v>0.3</v>
      </c>
      <c r="BE8" s="27">
        <f>IF($A8="",0,IF(Mitarbeiter!$G$6=FALSE,0,IF(AND(Mitarbeiter!$E$6&lt;&gt;"",BE$5+6&lt;Mitarbeiter!$E$6),0,IF(AND(Mitarbeiter!$F$6&lt;&gt;"",BE$5&gt;Mitarbeiter!$F$6),0,IF(Planung!BE8="",$C8,IF(ISNUMBER(Planung!BE8),Planung!BE8,IF(UPPER(Planung!BE8)="H",$C8/2,0)))))))</f>
        <v>0.3</v>
      </c>
      <c r="BF8" s="27">
        <f>IF($A8="",0,IF(Mitarbeiter!$G$6=FALSE,0,IF(AND(Mitarbeiter!$E$6&lt;&gt;"",BF$5+6&lt;Mitarbeiter!$E$6),0,IF(AND(Mitarbeiter!$F$6&lt;&gt;"",BF$5&gt;Mitarbeiter!$F$6),0,IF(Planung!BF8="",$C8,IF(ISNUMBER(Planung!BF8),Planung!BF8,IF(UPPER(Planung!BF8)="H",$C8/2,0)))))))</f>
        <v>0.3</v>
      </c>
      <c r="BG8" s="27">
        <f>IF($A8="",0,IF(Mitarbeiter!$G$6=FALSE,0,IF(AND(Mitarbeiter!$E$6&lt;&gt;"",BG$5+6&lt;Mitarbeiter!$E$6),0,IF(AND(Mitarbeiter!$F$6&lt;&gt;"",BG$5&gt;Mitarbeiter!$F$6),0,IF(Planung!BG8="",$C8,IF(ISNUMBER(Planung!BG8),Planung!BG8,IF(UPPER(Planung!BG8)="H",$C8/2,0)))))))</f>
        <v>0.3</v>
      </c>
      <c r="BH8" s="27">
        <f>IF($A8="",0,IF(Mitarbeiter!$G$6=FALSE,0,IF(AND(Mitarbeiter!$E$6&lt;&gt;"",BH$5+6&lt;Mitarbeiter!$E$6),0,IF(AND(Mitarbeiter!$F$6&lt;&gt;"",BH$5&gt;Mitarbeiter!$F$6),0,IF(Planung!BH8="",$C8,IF(ISNUMBER(Planung!BH8),Planung!BH8,IF(UPPER(Planung!BH8)="H",$C8/2,0)))))))</f>
        <v>0.3</v>
      </c>
      <c r="BI8" s="27">
        <f>IF($A8="",0,IF(Mitarbeiter!$G$6=FALSE,0,IF(AND(Mitarbeiter!$E$6&lt;&gt;"",BI$5+6&lt;Mitarbeiter!$E$6),0,IF(AND(Mitarbeiter!$F$6&lt;&gt;"",BI$5&gt;Mitarbeiter!$F$6),0,IF(Planung!BI8="",$C8,IF(ISNUMBER(Planung!BI8),Planung!BI8,IF(UPPER(Planung!BI8)="H",$C8/2,0)))))))</f>
        <v>0.3</v>
      </c>
      <c r="BJ8" s="27">
        <f>IF($A8="",0,IF(Mitarbeiter!$G$6=FALSE,0,IF(AND(Mitarbeiter!$E$6&lt;&gt;"",BJ$5+6&lt;Mitarbeiter!$E$6),0,IF(AND(Mitarbeiter!$F$6&lt;&gt;"",BJ$5&gt;Mitarbeiter!$F$6),0,IF(Planung!BJ8="",$C8,IF(ISNUMBER(Planung!BJ8),Planung!BJ8,IF(UPPER(Planung!BJ8)="H",$C8/2,0)))))))</f>
        <v>0.3</v>
      </c>
      <c r="BK8" s="27">
        <f>IF($A8="",0,IF(Mitarbeiter!$G$6=FALSE,0,IF(AND(Mitarbeiter!$E$6&lt;&gt;"",BK$5+6&lt;Mitarbeiter!$E$6),0,IF(AND(Mitarbeiter!$F$6&lt;&gt;"",BK$5&gt;Mitarbeiter!$F$6),0,IF(Planung!BK8="",$C8,IF(ISNUMBER(Planung!BK8),Planung!BK8,IF(UPPER(Planung!BK8)="H",$C8/2,0)))))))</f>
        <v>0.3</v>
      </c>
      <c r="BL8" s="27">
        <f>IF($A8="",0,IF(Mitarbeiter!$G$6=FALSE,0,IF(AND(Mitarbeiter!$E$6&lt;&gt;"",BL$5+6&lt;Mitarbeiter!$E$6),0,IF(AND(Mitarbeiter!$F$6&lt;&gt;"",BL$5&gt;Mitarbeiter!$F$6),0,IF(Planung!BL8="",$C8,IF(ISNUMBER(Planung!BL8),Planung!BL8,IF(UPPER(Planung!BL8)="H",$C8/2,0)))))))</f>
        <v>0.3</v>
      </c>
      <c r="BM8" s="27">
        <f>IF($A8="",0,IF(Mitarbeiter!$G$6=FALSE,0,IF(AND(Mitarbeiter!$E$6&lt;&gt;"",BM$5+6&lt;Mitarbeiter!$E$6),0,IF(AND(Mitarbeiter!$F$6&lt;&gt;"",BM$5&gt;Mitarbeiter!$F$6),0,IF(Planung!BM8="",$C8,IF(ISNUMBER(Planung!BM8),Planung!BM8,IF(UPPER(Planung!BM8)="H",$C8/2,0)))))))</f>
        <v>0.3</v>
      </c>
      <c r="BN8" s="27">
        <f>IF($A8="",0,IF(Mitarbeiter!$G$6=FALSE,0,IF(AND(Mitarbeiter!$E$6&lt;&gt;"",BN$5+6&lt;Mitarbeiter!$E$6),0,IF(AND(Mitarbeiter!$F$6&lt;&gt;"",BN$5&gt;Mitarbeiter!$F$6),0,IF(Planung!BN8="",$C8,IF(ISNUMBER(Planung!BN8),Planung!BN8,IF(UPPER(Planung!BN8)="H",$C8/2,0)))))))</f>
        <v>0.3</v>
      </c>
      <c r="BO8" s="27">
        <f>IF($A8="",0,IF(Mitarbeiter!$G$6=FALSE,0,IF(AND(Mitarbeiter!$E$6&lt;&gt;"",BO$5+6&lt;Mitarbeiter!$E$6),0,IF(AND(Mitarbeiter!$F$6&lt;&gt;"",BO$5&gt;Mitarbeiter!$F$6),0,IF(Planung!BO8="",$C8,IF(ISNUMBER(Planung!BO8),Planung!BO8,IF(UPPER(Planung!BO8)="H",$C8/2,0)))))))</f>
        <v>0.3</v>
      </c>
      <c r="BP8" s="27">
        <f>IF($A8="",0,IF(Mitarbeiter!$G$6=FALSE,0,IF(AND(Mitarbeiter!$E$6&lt;&gt;"",BP$5+6&lt;Mitarbeiter!$E$6),0,IF(AND(Mitarbeiter!$F$6&lt;&gt;"",BP$5&gt;Mitarbeiter!$F$6),0,IF(Planung!BP8="",$C8,IF(ISNUMBER(Planung!BP8),Planung!BP8,IF(UPPER(Planung!BP8)="H",$C8/2,0)))))))</f>
        <v>0.3</v>
      </c>
      <c r="BQ8" s="27">
        <f>IF($A8="",0,IF(Mitarbeiter!$G$6=FALSE,0,IF(AND(Mitarbeiter!$E$6&lt;&gt;"",BQ$5+6&lt;Mitarbeiter!$E$6),0,IF(AND(Mitarbeiter!$F$6&lt;&gt;"",BQ$5&gt;Mitarbeiter!$F$6),0,IF(Planung!BQ8="",$C8,IF(ISNUMBER(Planung!BQ8),Planung!BQ8,IF(UPPER(Planung!BQ8)="H",$C8/2,0)))))))</f>
        <v>0.3</v>
      </c>
      <c r="BR8" s="27">
        <f>IF($A8="",0,IF(Mitarbeiter!$G$6=FALSE,0,IF(AND(Mitarbeiter!$E$6&lt;&gt;"",BR$5+6&lt;Mitarbeiter!$E$6),0,IF(AND(Mitarbeiter!$F$6&lt;&gt;"",BR$5&gt;Mitarbeiter!$F$6),0,IF(Planung!BR8="",$C8,IF(ISNUMBER(Planung!BR8),Planung!BR8,IF(UPPER(Planung!BR8)="H",$C8/2,0)))))))</f>
        <v>0.3</v>
      </c>
      <c r="BS8" s="27">
        <f>IF($A8="",0,IF(Mitarbeiter!$G$6=FALSE,0,IF(AND(Mitarbeiter!$E$6&lt;&gt;"",BS$5+6&lt;Mitarbeiter!$E$6),0,IF(AND(Mitarbeiter!$F$6&lt;&gt;"",BS$5&gt;Mitarbeiter!$F$6),0,IF(Planung!BS8="",$C8,IF(ISNUMBER(Planung!BS8),Planung!BS8,IF(UPPER(Planung!BS8)="H",$C8/2,0)))))))</f>
        <v>0.3</v>
      </c>
      <c r="BT8" s="27">
        <f>IF($A8="",0,IF(Mitarbeiter!$G$6=FALSE,0,IF(AND(Mitarbeiter!$E$6&lt;&gt;"",BT$5+6&lt;Mitarbeiter!$E$6),0,IF(AND(Mitarbeiter!$F$6&lt;&gt;"",BT$5&gt;Mitarbeiter!$F$6),0,IF(Planung!BT8="",$C8,IF(ISNUMBER(Planung!BT8),Planung!BT8,IF(UPPER(Planung!BT8)="H",$C8/2,0)))))))</f>
        <v>0.3</v>
      </c>
      <c r="BU8" s="27">
        <f>IF($A8="",0,IF(Mitarbeiter!$G$6=FALSE,0,IF(AND(Mitarbeiter!$E$6&lt;&gt;"",BU$5+6&lt;Mitarbeiter!$E$6),0,IF(AND(Mitarbeiter!$F$6&lt;&gt;"",BU$5&gt;Mitarbeiter!$F$6),0,IF(Planung!BU8="",$C8,IF(ISNUMBER(Planung!BU8),Planung!BU8,IF(UPPER(Planung!BU8)="H",$C8/2,0)))))))</f>
        <v>0.3</v>
      </c>
      <c r="BV8" s="27">
        <f>IF($A8="",0,IF(Mitarbeiter!$G$6=FALSE,0,IF(AND(Mitarbeiter!$E$6&lt;&gt;"",BV$5+6&lt;Mitarbeiter!$E$6),0,IF(AND(Mitarbeiter!$F$6&lt;&gt;"",BV$5&gt;Mitarbeiter!$F$6),0,IF(Planung!BV8="",$C8,IF(ISNUMBER(Planung!BV8),Planung!BV8,IF(UPPER(Planung!BV8)="H",$C8/2,0)))))))</f>
        <v>0.3</v>
      </c>
      <c r="BW8" s="27">
        <f>IF($A8="",0,IF(Mitarbeiter!$G$6=FALSE,0,IF(AND(Mitarbeiter!$E$6&lt;&gt;"",BW$5+6&lt;Mitarbeiter!$E$6),0,IF(AND(Mitarbeiter!$F$6&lt;&gt;"",BW$5&gt;Mitarbeiter!$F$6),0,IF(Planung!BW8="",$C8,IF(ISNUMBER(Planung!BW8),Planung!BW8,IF(UPPER(Planung!BW8)="H",$C8/2,0)))))))</f>
        <v>0.3</v>
      </c>
      <c r="BX8" s="27">
        <f>IF($A8="",0,IF(Mitarbeiter!$G$6=FALSE,0,IF(AND(Mitarbeiter!$E$6&lt;&gt;"",BX$5+6&lt;Mitarbeiter!$E$6),0,IF(AND(Mitarbeiter!$F$6&lt;&gt;"",BX$5&gt;Mitarbeiter!$F$6),0,IF(Planung!BX8="",$C8,IF(ISNUMBER(Planung!BX8),Planung!BX8,IF(UPPER(Planung!BX8)="H",$C8/2,0)))))))</f>
        <v>0.3</v>
      </c>
      <c r="BY8" s="27">
        <f>IF($A8="",0,IF(Mitarbeiter!$G$6=FALSE,0,IF(AND(Mitarbeiter!$E$6&lt;&gt;"",BY$5+6&lt;Mitarbeiter!$E$6),0,IF(AND(Mitarbeiter!$F$6&lt;&gt;"",BY$5&gt;Mitarbeiter!$F$6),0,IF(Planung!BY8="",$C8,IF(ISNUMBER(Planung!BY8),Planung!BY8,IF(UPPER(Planung!BY8)="H",$C8/2,0)))))))</f>
        <v>0.3</v>
      </c>
      <c r="BZ8" s="27">
        <f>IF($A8="",0,IF(Mitarbeiter!$G$6=FALSE,0,IF(AND(Mitarbeiter!$E$6&lt;&gt;"",BZ$5+6&lt;Mitarbeiter!$E$6),0,IF(AND(Mitarbeiter!$F$6&lt;&gt;"",BZ$5&gt;Mitarbeiter!$F$6),0,IF(Planung!BZ8="",$C8,IF(ISNUMBER(Planung!BZ8),Planung!BZ8,IF(UPPER(Planung!BZ8)="H",$C8/2,0)))))))</f>
        <v>0.3</v>
      </c>
      <c r="CA8" s="27">
        <f>IF($A8="",0,IF(Mitarbeiter!$G$6=FALSE,0,IF(AND(Mitarbeiter!$E$6&lt;&gt;"",CA$5+6&lt;Mitarbeiter!$E$6),0,IF(AND(Mitarbeiter!$F$6&lt;&gt;"",CA$5&gt;Mitarbeiter!$F$6),0,IF(Planung!CA8="",$C8,IF(ISNUMBER(Planung!CA8),Planung!CA8,IF(UPPER(Planung!CA8)="H",$C8/2,0)))))))</f>
        <v>0.3</v>
      </c>
      <c r="CB8" s="27">
        <f>IF($A8="",0,IF(Mitarbeiter!$G$6=FALSE,0,IF(AND(Mitarbeiter!$E$6&lt;&gt;"",CB$5+6&lt;Mitarbeiter!$E$6),0,IF(AND(Mitarbeiter!$F$6&lt;&gt;"",CB$5&gt;Mitarbeiter!$F$6),0,IF(Planung!CB8="",$C8,IF(ISNUMBER(Planung!CB8),Planung!CB8,IF(UPPER(Planung!CB8)="H",$C8/2,0)))))))</f>
        <v>0.3</v>
      </c>
      <c r="CC8" s="27">
        <f>IF($A8="",0,IF(Mitarbeiter!$G$6=FALSE,0,IF(AND(Mitarbeiter!$E$6&lt;&gt;"",CC$5+6&lt;Mitarbeiter!$E$6),0,IF(AND(Mitarbeiter!$F$6&lt;&gt;"",CC$5&gt;Mitarbeiter!$F$6),0,IF(Planung!CC8="",$C8,IF(ISNUMBER(Planung!CC8),Planung!CC8,IF(UPPER(Planung!CC8)="H",$C8/2,0)))))))</f>
        <v>0.3</v>
      </c>
      <c r="CD8" s="27">
        <f>IF($A8="",0,IF(Mitarbeiter!$G$6=FALSE,0,IF(AND(Mitarbeiter!$E$6&lt;&gt;"",CD$5+6&lt;Mitarbeiter!$E$6),0,IF(AND(Mitarbeiter!$F$6&lt;&gt;"",CD$5&gt;Mitarbeiter!$F$6),0,IF(Planung!CD8="",$C8,IF(ISNUMBER(Planung!CD8),Planung!CD8,IF(UPPER(Planung!CD8)="H",$C8/2,0)))))))</f>
        <v>0.3</v>
      </c>
      <c r="CE8" s="27">
        <f>IF($A8="",0,IF(Mitarbeiter!$G$6=FALSE,0,IF(AND(Mitarbeiter!$E$6&lt;&gt;"",CE$5+6&lt;Mitarbeiter!$E$6),0,IF(AND(Mitarbeiter!$F$6&lt;&gt;"",CE$5&gt;Mitarbeiter!$F$6),0,IF(Planung!CE8="",$C8,IF(ISNUMBER(Planung!CE8),Planung!CE8,IF(UPPER(Planung!CE8)="H",$C8/2,0)))))))</f>
        <v>0.3</v>
      </c>
      <c r="CF8" s="27">
        <f>IF($A8="",0,IF(Mitarbeiter!$G$6=FALSE,0,IF(AND(Mitarbeiter!$E$6&lt;&gt;"",CF$5+6&lt;Mitarbeiter!$E$6),0,IF(AND(Mitarbeiter!$F$6&lt;&gt;"",CF$5&gt;Mitarbeiter!$F$6),0,IF(Planung!CF8="",$C8,IF(ISNUMBER(Planung!CF8),Planung!CF8,IF(UPPER(Planung!CF8)="H",$C8/2,0)))))))</f>
        <v>0.3</v>
      </c>
      <c r="CG8" s="27">
        <f>IF($A8="",0,IF(Mitarbeiter!$G$6=FALSE,0,IF(AND(Mitarbeiter!$E$6&lt;&gt;"",CG$5+6&lt;Mitarbeiter!$E$6),0,IF(AND(Mitarbeiter!$F$6&lt;&gt;"",CG$5&gt;Mitarbeiter!$F$6),0,IF(Planung!CG8="",$C8,IF(ISNUMBER(Planung!CG8),Planung!CG8,IF(UPPER(Planung!CG8)="H",$C8/2,0)))))))</f>
        <v>0.3</v>
      </c>
      <c r="CH8" s="27">
        <f>IF($A8="",0,IF(Mitarbeiter!$G$6=FALSE,0,IF(AND(Mitarbeiter!$E$6&lt;&gt;"",CH$5+6&lt;Mitarbeiter!$E$6),0,IF(AND(Mitarbeiter!$F$6&lt;&gt;"",CH$5&gt;Mitarbeiter!$F$6),0,IF(Planung!CH8="",$C8,IF(ISNUMBER(Planung!CH8),Planung!CH8,IF(UPPER(Planung!CH8)="H",$C8/2,0)))))))</f>
        <v>0.3</v>
      </c>
      <c r="CI8" s="27">
        <f>IF($A8="",0,IF(Mitarbeiter!$G$6=FALSE,0,IF(AND(Mitarbeiter!$E$6&lt;&gt;"",CI$5+6&lt;Mitarbeiter!$E$6),0,IF(AND(Mitarbeiter!$F$6&lt;&gt;"",CI$5&gt;Mitarbeiter!$F$6),0,IF(Planung!CI8="",$C8,IF(ISNUMBER(Planung!CI8),Planung!CI8,IF(UPPER(Planung!CI8)="H",$C8/2,0)))))))</f>
        <v>0.3</v>
      </c>
      <c r="CJ8" s="27">
        <f>IF($A8="",0,IF(Mitarbeiter!$G$6=FALSE,0,IF(AND(Mitarbeiter!$E$6&lt;&gt;"",CJ$5+6&lt;Mitarbeiter!$E$6),0,IF(AND(Mitarbeiter!$F$6&lt;&gt;"",CJ$5&gt;Mitarbeiter!$F$6),0,IF(Planung!CJ8="",$C8,IF(ISNUMBER(Planung!CJ8),Planung!CJ8,IF(UPPER(Planung!CJ8)="H",$C8/2,0)))))))</f>
        <v>0.3</v>
      </c>
      <c r="CK8" s="27">
        <f>IF($A8="",0,IF(Mitarbeiter!$G$6=FALSE,0,IF(AND(Mitarbeiter!$E$6&lt;&gt;"",CK$5+6&lt;Mitarbeiter!$E$6),0,IF(AND(Mitarbeiter!$F$6&lt;&gt;"",CK$5&gt;Mitarbeiter!$F$6),0,IF(Planung!CK8="",$C8,IF(ISNUMBER(Planung!CK8),Planung!CK8,IF(UPPER(Planung!CK8)="H",$C8/2,0)))))))</f>
        <v>0.3</v>
      </c>
      <c r="CL8" s="27">
        <f>IF($A8="",0,IF(Mitarbeiter!$G$6=FALSE,0,IF(AND(Mitarbeiter!$E$6&lt;&gt;"",CL$5+6&lt;Mitarbeiter!$E$6),0,IF(AND(Mitarbeiter!$F$6&lt;&gt;"",CL$5&gt;Mitarbeiter!$F$6),0,IF(Planung!CL8="",$C8,IF(ISNUMBER(Planung!CL8),Planung!CL8,IF(UPPER(Planung!CL8)="H",$C8/2,0)))))))</f>
        <v>0.3</v>
      </c>
      <c r="CM8" s="27">
        <f>IF($A8="",0,IF(Mitarbeiter!$G$6=FALSE,0,IF(AND(Mitarbeiter!$E$6&lt;&gt;"",CM$5+6&lt;Mitarbeiter!$E$6),0,IF(AND(Mitarbeiter!$F$6&lt;&gt;"",CM$5&gt;Mitarbeiter!$F$6),0,IF(Planung!CM8="",$C8,IF(ISNUMBER(Planung!CM8),Planung!CM8,IF(UPPER(Planung!CM8)="H",$C8/2,0)))))))</f>
        <v>0.3</v>
      </c>
      <c r="CN8" s="27">
        <f>IF($A8="",0,IF(Mitarbeiter!$G$6=FALSE,0,IF(AND(Mitarbeiter!$E$6&lt;&gt;"",CN$5+6&lt;Mitarbeiter!$E$6),0,IF(AND(Mitarbeiter!$F$6&lt;&gt;"",CN$5&gt;Mitarbeiter!$F$6),0,IF(Planung!CN8="",$C8,IF(ISNUMBER(Planung!CN8),Planung!CN8,IF(UPPER(Planung!CN8)="H",$C8/2,0)))))))</f>
        <v>0.3</v>
      </c>
      <c r="CO8" s="27">
        <f>IF($A8="",0,IF(Mitarbeiter!$G$6=FALSE,0,IF(AND(Mitarbeiter!$E$6&lt;&gt;"",CO$5+6&lt;Mitarbeiter!$E$6),0,IF(AND(Mitarbeiter!$F$6&lt;&gt;"",CO$5&gt;Mitarbeiter!$F$6),0,IF(Planung!CO8="",$C8,IF(ISNUMBER(Planung!CO8),Planung!CO8,IF(UPPER(Planung!CO8)="H",$C8/2,0)))))))</f>
        <v>0.3</v>
      </c>
      <c r="CP8" s="27">
        <f>IF($A8="",0,IF(Mitarbeiter!$G$6=FALSE,0,IF(AND(Mitarbeiter!$E$6&lt;&gt;"",CP$5+6&lt;Mitarbeiter!$E$6),0,IF(AND(Mitarbeiter!$F$6&lt;&gt;"",CP$5&gt;Mitarbeiter!$F$6),0,IF(Planung!CP8="",$C8,IF(ISNUMBER(Planung!CP8),Planung!CP8,IF(UPPER(Planung!CP8)="H",$C8/2,0)))))))</f>
        <v>0.3</v>
      </c>
      <c r="CQ8" s="27">
        <f>IF($A8="",0,IF(Mitarbeiter!$G$6=FALSE,0,IF(AND(Mitarbeiter!$E$6&lt;&gt;"",CQ$5+6&lt;Mitarbeiter!$E$6),0,IF(AND(Mitarbeiter!$F$6&lt;&gt;"",CQ$5&gt;Mitarbeiter!$F$6),0,IF(Planung!CQ8="",$C8,IF(ISNUMBER(Planung!CQ8),Planung!CQ8,IF(UPPER(Planung!CQ8)="H",$C8/2,0)))))))</f>
        <v>0.3</v>
      </c>
      <c r="CR8" s="27">
        <f>IF($A8="",0,IF(Mitarbeiter!$G$6=FALSE,0,IF(AND(Mitarbeiter!$E$6&lt;&gt;"",CR$5+6&lt;Mitarbeiter!$E$6),0,IF(AND(Mitarbeiter!$F$6&lt;&gt;"",CR$5&gt;Mitarbeiter!$F$6),0,IF(Planung!CR8="",$C8,IF(ISNUMBER(Planung!CR8),Planung!CR8,IF(UPPER(Planung!CR8)="H",$C8/2,0)))))))</f>
        <v>0.3</v>
      </c>
      <c r="CS8" s="27">
        <f>IF($A8="",0,IF(Mitarbeiter!$G$6=FALSE,0,IF(AND(Mitarbeiter!$E$6&lt;&gt;"",CS$5+6&lt;Mitarbeiter!$E$6),0,IF(AND(Mitarbeiter!$F$6&lt;&gt;"",CS$5&gt;Mitarbeiter!$F$6),0,IF(Planung!CS8="",$C8,IF(ISNUMBER(Planung!CS8),Planung!CS8,IF(UPPER(Planung!CS8)="H",$C8/2,0)))))))</f>
        <v>0.3</v>
      </c>
      <c r="CT8" s="27">
        <f>IF($A8="",0,IF(Mitarbeiter!$G$6=FALSE,0,IF(AND(Mitarbeiter!$E$6&lt;&gt;"",CT$5+6&lt;Mitarbeiter!$E$6),0,IF(AND(Mitarbeiter!$F$6&lt;&gt;"",CT$5&gt;Mitarbeiter!$F$6),0,IF(Planung!CT8="",$C8,IF(ISNUMBER(Planung!CT8),Planung!CT8,IF(UPPER(Planung!CT8)="H",$C8/2,0)))))))</f>
        <v>0.3</v>
      </c>
      <c r="CU8" s="27">
        <f>IF($A8="",0,IF(Mitarbeiter!$G$6=FALSE,0,IF(AND(Mitarbeiter!$E$6&lt;&gt;"",CU$5+6&lt;Mitarbeiter!$E$6),0,IF(AND(Mitarbeiter!$F$6&lt;&gt;"",CU$5&gt;Mitarbeiter!$F$6),0,IF(Planung!CU8="",$C8,IF(ISNUMBER(Planung!CU8),Planung!CU8,IF(UPPER(Planung!CU8)="H",$C8/2,0)))))))</f>
        <v>0.3</v>
      </c>
      <c r="CV8" s="27">
        <f>IF($A8="",0,IF(Mitarbeiter!$G$6=FALSE,0,IF(AND(Mitarbeiter!$E$6&lt;&gt;"",CV$5+6&lt;Mitarbeiter!$E$6),0,IF(AND(Mitarbeiter!$F$6&lt;&gt;"",CV$5&gt;Mitarbeiter!$F$6),0,IF(Planung!CV8="",$C8,IF(ISNUMBER(Planung!CV8),Planung!CV8,IF(UPPER(Planung!CV8)="H",$C8/2,0)))))))</f>
        <v>0.3</v>
      </c>
      <c r="CW8" s="27">
        <f>IF($A8="",0,IF(Mitarbeiter!$G$6=FALSE,0,IF(AND(Mitarbeiter!$E$6&lt;&gt;"",CW$5+6&lt;Mitarbeiter!$E$6),0,IF(AND(Mitarbeiter!$F$6&lt;&gt;"",CW$5&gt;Mitarbeiter!$F$6),0,IF(Planung!CW8="",$C8,IF(ISNUMBER(Planung!CW8),Planung!CW8,IF(UPPER(Planung!CW8)="H",$C8/2,0)))))))</f>
        <v>0.3</v>
      </c>
      <c r="CX8" s="27">
        <f>IF($A8="",0,IF(Mitarbeiter!$G$6=FALSE,0,IF(AND(Mitarbeiter!$E$6&lt;&gt;"",CX$5+6&lt;Mitarbeiter!$E$6),0,IF(AND(Mitarbeiter!$F$6&lt;&gt;"",CX$5&gt;Mitarbeiter!$F$6),0,IF(Planung!CX8="",$C8,IF(ISNUMBER(Planung!CX8),Planung!CX8,IF(UPPER(Planung!CX8)="H",$C8/2,0)))))))</f>
        <v>0.3</v>
      </c>
      <c r="CY8" s="27">
        <f>IF($A8="",0,IF(Mitarbeiter!$G$6=FALSE,0,IF(AND(Mitarbeiter!$E$6&lt;&gt;"",CY$5+6&lt;Mitarbeiter!$E$6),0,IF(AND(Mitarbeiter!$F$6&lt;&gt;"",CY$5&gt;Mitarbeiter!$F$6),0,IF(Planung!CY8="",$C8,IF(ISNUMBER(Planung!CY8),Planung!CY8,IF(UPPER(Planung!CY8)="H",$C8/2,0)))))))</f>
        <v>0.3</v>
      </c>
      <c r="CZ8" s="27">
        <f>IF($A8="",0,IF(Mitarbeiter!$G$6=FALSE,0,IF(AND(Mitarbeiter!$E$6&lt;&gt;"",CZ$5+6&lt;Mitarbeiter!$E$6),0,IF(AND(Mitarbeiter!$F$6&lt;&gt;"",CZ$5&gt;Mitarbeiter!$F$6),0,IF(Planung!CZ8="",$C8,IF(ISNUMBER(Planung!CZ8),Planung!CZ8,IF(UPPER(Planung!CZ8)="H",$C8/2,0)))))))</f>
        <v>0.3</v>
      </c>
      <c r="DA8" s="27">
        <f>IF($A8="",0,IF(Mitarbeiter!$G$6=FALSE,0,IF(AND(Mitarbeiter!$E$6&lt;&gt;"",DA$5+6&lt;Mitarbeiter!$E$6),0,IF(AND(Mitarbeiter!$F$6&lt;&gt;"",DA$5&gt;Mitarbeiter!$F$6),0,IF(Planung!DA8="",$C8,IF(ISNUMBER(Planung!DA8),Planung!DA8,IF(UPPER(Planung!DA8)="H",$C8/2,0)))))))</f>
        <v>0.3</v>
      </c>
      <c r="DB8" s="27">
        <f>IF($A8="",0,IF(Mitarbeiter!$G$6=FALSE,0,IF(AND(Mitarbeiter!$E$6&lt;&gt;"",DB$5+6&lt;Mitarbeiter!$E$6),0,IF(AND(Mitarbeiter!$F$6&lt;&gt;"",DB$5&gt;Mitarbeiter!$F$6),0,IF(Planung!DB8="",$C8,IF(ISNUMBER(Planung!DB8),Planung!DB8,IF(UPPER(Planung!DB8)="H",$C8/2,0)))))))</f>
        <v>0.3</v>
      </c>
      <c r="DC8" s="27">
        <f>IF($A8="",0,IF(Mitarbeiter!$G$6=FALSE,0,IF(AND(Mitarbeiter!$E$6&lt;&gt;"",DC$5+6&lt;Mitarbeiter!$E$6),0,IF(AND(Mitarbeiter!$F$6&lt;&gt;"",DC$5&gt;Mitarbeiter!$F$6),0,IF(Planung!DC8="",$C8,IF(ISNUMBER(Planung!DC8),Planung!DC8,IF(UPPER(Planung!DC8)="H",$C8/2,0)))))))</f>
        <v>0.3</v>
      </c>
      <c r="DD8" s="27">
        <f>IF($A8="",0,IF(Mitarbeiter!$G$6=FALSE,0,IF(AND(Mitarbeiter!$E$6&lt;&gt;"",DD$5+6&lt;Mitarbeiter!$E$6),0,IF(AND(Mitarbeiter!$F$6&lt;&gt;"",DD$5&gt;Mitarbeiter!$F$6),0,IF(Planung!DD8="",$C8,IF(ISNUMBER(Planung!DD8),Planung!DD8,IF(UPPER(Planung!DD8)="H",$C8/2,0)))))))</f>
        <v>0.3</v>
      </c>
      <c r="DE8" s="27">
        <f>IF($A8="",0,IF(Mitarbeiter!$G$6=FALSE,0,IF(AND(Mitarbeiter!$E$6&lt;&gt;"",DE$5+6&lt;Mitarbeiter!$E$6),0,IF(AND(Mitarbeiter!$F$6&lt;&gt;"",DE$5&gt;Mitarbeiter!$F$6),0,IF(Planung!DE8="",$C8,IF(ISNUMBER(Planung!DE8),Planung!DE8,IF(UPPER(Planung!DE8)="H",$C8/2,0)))))))</f>
        <v>0.3</v>
      </c>
      <c r="DF8" s="27">
        <f>IF($A8="",0,IF(Mitarbeiter!$G$6=FALSE,0,IF(AND(Mitarbeiter!$E$6&lt;&gt;"",DF$5+6&lt;Mitarbeiter!$E$6),0,IF(AND(Mitarbeiter!$F$6&lt;&gt;"",DF$5&gt;Mitarbeiter!$F$6),0,IF(Planung!DF8="",$C8,IF(ISNUMBER(Planung!DF8),Planung!DF8,IF(UPPER(Planung!DF8)="H",$C8/2,0)))))))</f>
        <v>0.3</v>
      </c>
      <c r="DG8" s="27">
        <f>IF($A8="",0,IF(Mitarbeiter!$G$6=FALSE,0,IF(AND(Mitarbeiter!$E$6&lt;&gt;"",DG$5+6&lt;Mitarbeiter!$E$6),0,IF(AND(Mitarbeiter!$F$6&lt;&gt;"",DG$5&gt;Mitarbeiter!$F$6),0,IF(Planung!DG8="",$C8,IF(ISNUMBER(Planung!DG8),Planung!DG8,IF(UPPER(Planung!DG8)="H",$C8/2,0)))))))</f>
        <v>0.3</v>
      </c>
      <c r="DH8" s="27">
        <f>IF($A8="",0,IF(Mitarbeiter!$G$6=FALSE,0,IF(AND(Mitarbeiter!$E$6&lt;&gt;"",DH$5+6&lt;Mitarbeiter!$E$6),0,IF(AND(Mitarbeiter!$F$6&lt;&gt;"",DH$5&gt;Mitarbeiter!$F$6),0,IF(Planung!DH8="",$C8,IF(ISNUMBER(Planung!DH8),Planung!DH8,IF(UPPER(Planung!DH8)="H",$C8/2,0)))))))</f>
        <v>0.3</v>
      </c>
      <c r="DI8" s="27">
        <f>IF($A8="",0,IF(Mitarbeiter!$G$6=FALSE,0,IF(AND(Mitarbeiter!$E$6&lt;&gt;"",DI$5+6&lt;Mitarbeiter!$E$6),0,IF(AND(Mitarbeiter!$F$6&lt;&gt;"",DI$5&gt;Mitarbeiter!$F$6),0,IF(Planung!DI8="",$C8,IF(ISNUMBER(Planung!DI8),Planung!DI8,IF(UPPER(Planung!DI8)="H",$C8/2,0)))))))</f>
        <v>0.3</v>
      </c>
      <c r="DJ8" s="27">
        <f>IF($A8="",0,IF(Mitarbeiter!$G$6=FALSE,0,IF(AND(Mitarbeiter!$E$6&lt;&gt;"",DJ$5+6&lt;Mitarbeiter!$E$6),0,IF(AND(Mitarbeiter!$F$6&lt;&gt;"",DJ$5&gt;Mitarbeiter!$F$6),0,IF(Planung!DJ8="",$C8,IF(ISNUMBER(Planung!DJ8),Planung!DJ8,IF(UPPER(Planung!DJ8)="H",$C8/2,0)))))))</f>
        <v>0.3</v>
      </c>
      <c r="DK8" s="27">
        <f>IF($A8="",0,IF(Mitarbeiter!$G$6=FALSE,0,IF(AND(Mitarbeiter!$E$6&lt;&gt;"",DK$5+6&lt;Mitarbeiter!$E$6),0,IF(AND(Mitarbeiter!$F$6&lt;&gt;"",DK$5&gt;Mitarbeiter!$F$6),0,IF(Planung!DK8="",$C8,IF(ISNUMBER(Planung!DK8),Planung!DK8,IF(UPPER(Planung!DK8)="H",$C8/2,0)))))))</f>
        <v>0.3</v>
      </c>
      <c r="DL8" s="27">
        <f>IF($A8="",0,IF(Mitarbeiter!$G$6=FALSE,0,IF(AND(Mitarbeiter!$E$6&lt;&gt;"",DL$5+6&lt;Mitarbeiter!$E$6),0,IF(AND(Mitarbeiter!$F$6&lt;&gt;"",DL$5&gt;Mitarbeiter!$F$6),0,IF(Planung!DL8="",$C8,IF(ISNUMBER(Planung!DL8),Planung!DL8,IF(UPPER(Planung!DL8)="H",$C8/2,0)))))))</f>
        <v>0.3</v>
      </c>
      <c r="DM8" s="27">
        <f>IF($A8="",0,IF(Mitarbeiter!$G$6=FALSE,0,IF(AND(Mitarbeiter!$E$6&lt;&gt;"",DM$5+6&lt;Mitarbeiter!$E$6),0,IF(AND(Mitarbeiter!$F$6&lt;&gt;"",DM$5&gt;Mitarbeiter!$F$6),0,IF(Planung!DM8="",$C8,IF(ISNUMBER(Planung!DM8),Planung!DM8,IF(UPPER(Planung!DM8)="H",$C8/2,0)))))))</f>
        <v>0.3</v>
      </c>
      <c r="DN8" s="27">
        <f>IF($A8="",0,IF(Mitarbeiter!$G$6=FALSE,0,IF(AND(Mitarbeiter!$E$6&lt;&gt;"",DN$5+6&lt;Mitarbeiter!$E$6),0,IF(AND(Mitarbeiter!$F$6&lt;&gt;"",DN$5&gt;Mitarbeiter!$F$6),0,IF(Planung!DN8="",$C8,IF(ISNUMBER(Planung!DN8),Planung!DN8,IF(UPPER(Planung!DN8)="H",$C8/2,0)))))))</f>
        <v>0.3</v>
      </c>
      <c r="DO8" s="27">
        <f>IF($A8="",0,IF(Mitarbeiter!$G$6=FALSE,0,IF(AND(Mitarbeiter!$E$6&lt;&gt;"",DO$5+6&lt;Mitarbeiter!$E$6),0,IF(AND(Mitarbeiter!$F$6&lt;&gt;"",DO$5&gt;Mitarbeiter!$F$6),0,IF(Planung!DO8="",$C8,IF(ISNUMBER(Planung!DO8),Planung!DO8,IF(UPPER(Planung!DO8)="H",$C8/2,0)))))))</f>
        <v>0.3</v>
      </c>
      <c r="DP8" s="27">
        <f>IF($A8="",0,IF(Mitarbeiter!$G$6=FALSE,0,IF(AND(Mitarbeiter!$E$6&lt;&gt;"",DP$5+6&lt;Mitarbeiter!$E$6),0,IF(AND(Mitarbeiter!$F$6&lt;&gt;"",DP$5&gt;Mitarbeiter!$F$6),0,IF(Planung!DP8="",$C8,IF(ISNUMBER(Planung!DP8),Planung!DP8,IF(UPPER(Planung!DP8)="H",$C8/2,0)))))))</f>
        <v>0.3</v>
      </c>
      <c r="DQ8" s="27">
        <f>IF($A8="",0,IF(Mitarbeiter!$G$6=FALSE,0,IF(AND(Mitarbeiter!$E$6&lt;&gt;"",DQ$5+6&lt;Mitarbeiter!$E$6),0,IF(AND(Mitarbeiter!$F$6&lt;&gt;"",DQ$5&gt;Mitarbeiter!$F$6),0,IF(Planung!DQ8="",$C8,IF(ISNUMBER(Planung!DQ8),Planung!DQ8,IF(UPPER(Planung!DQ8)="H",$C8/2,0)))))))</f>
        <v>0.3</v>
      </c>
      <c r="DR8" s="27">
        <f>IF($A8="",0,IF(Mitarbeiter!$G$6=FALSE,0,IF(AND(Mitarbeiter!$E$6&lt;&gt;"",DR$5+6&lt;Mitarbeiter!$E$6),0,IF(AND(Mitarbeiter!$F$6&lt;&gt;"",DR$5&gt;Mitarbeiter!$F$6),0,IF(Planung!DR8="",$C8,IF(ISNUMBER(Planung!DR8),Planung!DR8,IF(UPPER(Planung!DR8)="H",$C8/2,0)))))))</f>
        <v>0.3</v>
      </c>
      <c r="DS8" s="27">
        <f>IF($A8="",0,IF(Mitarbeiter!$G$6=FALSE,0,IF(AND(Mitarbeiter!$E$6&lt;&gt;"",DS$5+6&lt;Mitarbeiter!$E$6),0,IF(AND(Mitarbeiter!$F$6&lt;&gt;"",DS$5&gt;Mitarbeiter!$F$6),0,IF(Planung!DS8="",$C8,IF(ISNUMBER(Planung!DS8),Planung!DS8,IF(UPPER(Planung!DS8)="H",$C8/2,0)))))))</f>
        <v>0.3</v>
      </c>
      <c r="DT8" s="27">
        <f>IF($A8="",0,IF(Mitarbeiter!$G$6=FALSE,0,IF(AND(Mitarbeiter!$E$6&lt;&gt;"",DT$5+6&lt;Mitarbeiter!$E$6),0,IF(AND(Mitarbeiter!$F$6&lt;&gt;"",DT$5&gt;Mitarbeiter!$F$6),0,IF(Planung!DT8="",$C8,IF(ISNUMBER(Planung!DT8),Planung!DT8,IF(UPPER(Planung!DT8)="H",$C8/2,0)))))))</f>
        <v>0.3</v>
      </c>
      <c r="DU8" s="27">
        <f>IF($A8="",0,IF(Mitarbeiter!$G$6=FALSE,0,IF(AND(Mitarbeiter!$E$6&lt;&gt;"",DU$5+6&lt;Mitarbeiter!$E$6),0,IF(AND(Mitarbeiter!$F$6&lt;&gt;"",DU$5&gt;Mitarbeiter!$F$6),0,IF(Planung!DU8="",$C8,IF(ISNUMBER(Planung!DU8),Planung!DU8,IF(UPPER(Planung!DU8)="H",$C8/2,0)))))))</f>
        <v>0.3</v>
      </c>
      <c r="DV8" s="27">
        <f>IF($A8="",0,IF(Mitarbeiter!$G$6=FALSE,0,IF(AND(Mitarbeiter!$E$6&lt;&gt;"",DV$5+6&lt;Mitarbeiter!$E$6),0,IF(AND(Mitarbeiter!$F$6&lt;&gt;"",DV$5&gt;Mitarbeiter!$F$6),0,IF(Planung!DV8="",$C8,IF(ISNUMBER(Planung!DV8),Planung!DV8,IF(UPPER(Planung!DV8)="H",$C8/2,0)))))))</f>
        <v>0.3</v>
      </c>
      <c r="DW8" s="27">
        <f>IF($A8="",0,IF(Mitarbeiter!$G$6=FALSE,0,IF(AND(Mitarbeiter!$E$6&lt;&gt;"",DW$5+6&lt;Mitarbeiter!$E$6),0,IF(AND(Mitarbeiter!$F$6&lt;&gt;"",DW$5&gt;Mitarbeiter!$F$6),0,IF(Planung!DW8="",$C8,IF(ISNUMBER(Planung!DW8),Planung!DW8,IF(UPPER(Planung!DW8)="H",$C8/2,0)))))))</f>
        <v>0.3</v>
      </c>
      <c r="DX8" s="27">
        <f>IF($A8="",0,IF(Mitarbeiter!$G$6=FALSE,0,IF(AND(Mitarbeiter!$E$6&lt;&gt;"",DX$5+6&lt;Mitarbeiter!$E$6),0,IF(AND(Mitarbeiter!$F$6&lt;&gt;"",DX$5&gt;Mitarbeiter!$F$6),0,IF(Planung!DX8="",$C8,IF(ISNUMBER(Planung!DX8),Planung!DX8,IF(UPPER(Planung!DX8)="H",$C8/2,0)))))))</f>
        <v>0.3</v>
      </c>
      <c r="DY8" s="27">
        <f>IF($A8="",0,IF(Mitarbeiter!$G$6=FALSE,0,IF(AND(Mitarbeiter!$E$6&lt;&gt;"",DY$5+6&lt;Mitarbeiter!$E$6),0,IF(AND(Mitarbeiter!$F$6&lt;&gt;"",DY$5&gt;Mitarbeiter!$F$6),0,IF(Planung!DY8="",$C8,IF(ISNUMBER(Planung!DY8),Planung!DY8,IF(UPPER(Planung!DY8)="H",$C8/2,0)))))))</f>
        <v>0.3</v>
      </c>
      <c r="DZ8" s="27">
        <f>IF($A8="",0,IF(Mitarbeiter!$G$6=FALSE,0,IF(AND(Mitarbeiter!$E$6&lt;&gt;"",DZ$5+6&lt;Mitarbeiter!$E$6),0,IF(AND(Mitarbeiter!$F$6&lt;&gt;"",DZ$5&gt;Mitarbeiter!$F$6),0,IF(Planung!DZ8="",$C8,IF(ISNUMBER(Planung!DZ8),Planung!DZ8,IF(UPPER(Planung!DZ8)="H",$C8/2,0)))))))</f>
        <v>0.3</v>
      </c>
      <c r="EA8" s="27">
        <f>IF($A8="",0,IF(Mitarbeiter!$G$6=FALSE,0,IF(AND(Mitarbeiter!$E$6&lt;&gt;"",EA$5+6&lt;Mitarbeiter!$E$6),0,IF(AND(Mitarbeiter!$F$6&lt;&gt;"",EA$5&gt;Mitarbeiter!$F$6),0,IF(Planung!EA8="",$C8,IF(ISNUMBER(Planung!EA8),Planung!EA8,IF(UPPER(Planung!EA8)="H",$C8/2,0)))))))</f>
        <v>0.3</v>
      </c>
      <c r="EB8" s="27">
        <f>IF($A8="",0,IF(Mitarbeiter!$G$6=FALSE,0,IF(AND(Mitarbeiter!$E$6&lt;&gt;"",EB$5+6&lt;Mitarbeiter!$E$6),0,IF(AND(Mitarbeiter!$F$6&lt;&gt;"",EB$5&gt;Mitarbeiter!$F$6),0,IF(Planung!EB8="",$C8,IF(ISNUMBER(Planung!EB8),Planung!EB8,IF(UPPER(Planung!EB8)="H",$C8/2,0)))))))</f>
        <v>0.3</v>
      </c>
      <c r="EC8" s="27">
        <f>IF($A8="",0,IF(Mitarbeiter!$G$6=FALSE,0,IF(AND(Mitarbeiter!$E$6&lt;&gt;"",EC$5+6&lt;Mitarbeiter!$E$6),0,IF(AND(Mitarbeiter!$F$6&lt;&gt;"",EC$5&gt;Mitarbeiter!$F$6),0,IF(Planung!EC8="",$C8,IF(ISNUMBER(Planung!EC8),Planung!EC8,IF(UPPER(Planung!EC8)="H",$C8/2,0)))))))</f>
        <v>0.3</v>
      </c>
      <c r="ED8" s="27">
        <f>IF($A8="",0,IF(Mitarbeiter!$G$6=FALSE,0,IF(AND(Mitarbeiter!$E$6&lt;&gt;"",ED$5+6&lt;Mitarbeiter!$E$6),0,IF(AND(Mitarbeiter!$F$6&lt;&gt;"",ED$5&gt;Mitarbeiter!$F$6),0,IF(Planung!ED8="",$C8,IF(ISNUMBER(Planung!ED8),Planung!ED8,IF(UPPER(Planung!ED8)="H",$C8/2,0)))))))</f>
        <v>0.3</v>
      </c>
      <c r="EE8" s="27">
        <f>IF($A8="",0,IF(Mitarbeiter!$G$6=FALSE,0,IF(AND(Mitarbeiter!$E$6&lt;&gt;"",EE$5+6&lt;Mitarbeiter!$E$6),0,IF(AND(Mitarbeiter!$F$6&lt;&gt;"",EE$5&gt;Mitarbeiter!$F$6),0,IF(Planung!EE8="",$C8,IF(ISNUMBER(Planung!EE8),Planung!EE8,IF(UPPER(Planung!EE8)="H",$C8/2,0)))))))</f>
        <v>0.3</v>
      </c>
      <c r="EF8" s="27">
        <f>IF($A8="",0,IF(Mitarbeiter!$G$6=FALSE,0,IF(AND(Mitarbeiter!$E$6&lt;&gt;"",EF$5+6&lt;Mitarbeiter!$E$6),0,IF(AND(Mitarbeiter!$F$6&lt;&gt;"",EF$5&gt;Mitarbeiter!$F$6),0,IF(Planung!EF8="",$C8,IF(ISNUMBER(Planung!EF8),Planung!EF8,IF(UPPER(Planung!EF8)="H",$C8/2,0)))))))</f>
        <v>0.3</v>
      </c>
      <c r="EG8" s="27">
        <f>IF($A8="",0,IF(Mitarbeiter!$G$6=FALSE,0,IF(AND(Mitarbeiter!$E$6&lt;&gt;"",EG$5+6&lt;Mitarbeiter!$E$6),0,IF(AND(Mitarbeiter!$F$6&lt;&gt;"",EG$5&gt;Mitarbeiter!$F$6),0,IF(Planung!EG8="",$C8,IF(ISNUMBER(Planung!EG8),Planung!EG8,IF(UPPER(Planung!EG8)="H",$C8/2,0)))))))</f>
        <v>0.3</v>
      </c>
      <c r="EH8" s="27">
        <f>IF($A8="",0,IF(Mitarbeiter!$G$6=FALSE,0,IF(AND(Mitarbeiter!$E$6&lt;&gt;"",EH$5+6&lt;Mitarbeiter!$E$6),0,IF(AND(Mitarbeiter!$F$6&lt;&gt;"",EH$5&gt;Mitarbeiter!$F$6),0,IF(Planung!EH8="",$C8,IF(ISNUMBER(Planung!EH8),Planung!EH8,IF(UPPER(Planung!EH8)="H",$C8/2,0)))))))</f>
        <v>0.3</v>
      </c>
      <c r="EI8" s="27">
        <f>IF($A8="",0,IF(Mitarbeiter!$G$6=FALSE,0,IF(AND(Mitarbeiter!$E$6&lt;&gt;"",EI$5+6&lt;Mitarbeiter!$E$6),0,IF(AND(Mitarbeiter!$F$6&lt;&gt;"",EI$5&gt;Mitarbeiter!$F$6),0,IF(Planung!EI8="",$C8,IF(ISNUMBER(Planung!EI8),Planung!EI8,IF(UPPER(Planung!EI8)="H",$C8/2,0)))))))</f>
        <v>0.3</v>
      </c>
      <c r="EJ8" s="27">
        <f>IF($A8="",0,IF(Mitarbeiter!$G$6=FALSE,0,IF(AND(Mitarbeiter!$E$6&lt;&gt;"",EJ$5+6&lt;Mitarbeiter!$E$6),0,IF(AND(Mitarbeiter!$F$6&lt;&gt;"",EJ$5&gt;Mitarbeiter!$F$6),0,IF(Planung!EJ8="",$C8,IF(ISNUMBER(Planung!EJ8),Planung!EJ8,IF(UPPER(Planung!EJ8)="H",$C8/2,0)))))))</f>
        <v>0.3</v>
      </c>
      <c r="EK8" s="27">
        <f>IF($A8="",0,IF(Mitarbeiter!$G$6=FALSE,0,IF(AND(Mitarbeiter!$E$6&lt;&gt;"",EK$5+6&lt;Mitarbeiter!$E$6),0,IF(AND(Mitarbeiter!$F$6&lt;&gt;"",EK$5&gt;Mitarbeiter!$F$6),0,IF(Planung!EK8="",$C8,IF(ISNUMBER(Planung!EK8),Planung!EK8,IF(UPPER(Planung!EK8)="H",$C8/2,0)))))))</f>
        <v>0.3</v>
      </c>
      <c r="EL8" s="27">
        <f>IF($A8="",0,IF(Mitarbeiter!$G$6=FALSE,0,IF(AND(Mitarbeiter!$E$6&lt;&gt;"",EL$5+6&lt;Mitarbeiter!$E$6),0,IF(AND(Mitarbeiter!$F$6&lt;&gt;"",EL$5&gt;Mitarbeiter!$F$6),0,IF(Planung!EL8="",$C8,IF(ISNUMBER(Planung!EL8),Planung!EL8,IF(UPPER(Planung!EL8)="H",$C8/2,0)))))))</f>
        <v>0.3</v>
      </c>
      <c r="EM8" s="27">
        <f>IF($A8="",0,IF(Mitarbeiter!$G$6=FALSE,0,IF(AND(Mitarbeiter!$E$6&lt;&gt;"",EM$5+6&lt;Mitarbeiter!$E$6),0,IF(AND(Mitarbeiter!$F$6&lt;&gt;"",EM$5&gt;Mitarbeiter!$F$6),0,IF(Planung!EM8="",$C8,IF(ISNUMBER(Planung!EM8),Planung!EM8,IF(UPPER(Planung!EM8)="H",$C8/2,0)))))))</f>
        <v>0.3</v>
      </c>
      <c r="EN8" s="27">
        <f>IF($A8="",0,IF(Mitarbeiter!$G$6=FALSE,0,IF(AND(Mitarbeiter!$E$6&lt;&gt;"",EN$5+6&lt;Mitarbeiter!$E$6),0,IF(AND(Mitarbeiter!$F$6&lt;&gt;"",EN$5&gt;Mitarbeiter!$F$6),0,IF(Planung!EN8="",$C8,IF(ISNUMBER(Planung!EN8),Planung!EN8,IF(UPPER(Planung!EN8)="H",$C8/2,0)))))))</f>
        <v>0.3</v>
      </c>
      <c r="EO8" s="27">
        <f>IF($A8="",0,IF(Mitarbeiter!$G$6=FALSE,0,IF(AND(Mitarbeiter!$E$6&lt;&gt;"",EO$5+6&lt;Mitarbeiter!$E$6),0,IF(AND(Mitarbeiter!$F$6&lt;&gt;"",EO$5&gt;Mitarbeiter!$F$6),0,IF(Planung!EO8="",$C8,IF(ISNUMBER(Planung!EO8),Planung!EO8,IF(UPPER(Planung!EO8)="H",$C8/2,0)))))))</f>
        <v>0.3</v>
      </c>
      <c r="EP8" s="27">
        <f>IF($A8="",0,IF(Mitarbeiter!$G$6=FALSE,0,IF(AND(Mitarbeiter!$E$6&lt;&gt;"",EP$5+6&lt;Mitarbeiter!$E$6),0,IF(AND(Mitarbeiter!$F$6&lt;&gt;"",EP$5&gt;Mitarbeiter!$F$6),0,IF(Planung!EP8="",$C8,IF(ISNUMBER(Planung!EP8),Planung!EP8,IF(UPPER(Planung!EP8)="H",$C8/2,0)))))))</f>
        <v>0.3</v>
      </c>
      <c r="EQ8" s="27">
        <f>IF($A8="",0,IF(Mitarbeiter!$G$6=FALSE,0,IF(AND(Mitarbeiter!$E$6&lt;&gt;"",EQ$5+6&lt;Mitarbeiter!$E$6),0,IF(AND(Mitarbeiter!$F$6&lt;&gt;"",EQ$5&gt;Mitarbeiter!$F$6),0,IF(Planung!EQ8="",$C8,IF(ISNUMBER(Planung!EQ8),Planung!EQ8,IF(UPPER(Planung!EQ8)="H",$C8/2,0)))))))</f>
        <v>0.3</v>
      </c>
      <c r="ER8" s="27">
        <f>IF($A8="",0,IF(Mitarbeiter!$G$6=FALSE,0,IF(AND(Mitarbeiter!$E$6&lt;&gt;"",ER$5+6&lt;Mitarbeiter!$E$6),0,IF(AND(Mitarbeiter!$F$6&lt;&gt;"",ER$5&gt;Mitarbeiter!$F$6),0,IF(Planung!ER8="",$C8,IF(ISNUMBER(Planung!ER8),Planung!ER8,IF(UPPER(Planung!ER8)="H",$C8/2,0)))))))</f>
        <v>0.3</v>
      </c>
      <c r="ES8" s="27">
        <f>IF($A8="",0,IF(Mitarbeiter!$G$6=FALSE,0,IF(AND(Mitarbeiter!$E$6&lt;&gt;"",ES$5+6&lt;Mitarbeiter!$E$6),0,IF(AND(Mitarbeiter!$F$6&lt;&gt;"",ES$5&gt;Mitarbeiter!$F$6),0,IF(Planung!ES8="",$C8,IF(ISNUMBER(Planung!ES8),Planung!ES8,IF(UPPER(Planung!ES8)="H",$C8/2,0)))))))</f>
        <v>0.3</v>
      </c>
      <c r="ET8" s="27">
        <f>IF($A8="",0,IF(Mitarbeiter!$G$6=FALSE,0,IF(AND(Mitarbeiter!$E$6&lt;&gt;"",ET$5+6&lt;Mitarbeiter!$E$6),0,IF(AND(Mitarbeiter!$F$6&lt;&gt;"",ET$5&gt;Mitarbeiter!$F$6),0,IF(Planung!ET8="",$C8,IF(ISNUMBER(Planung!ET8),Planung!ET8,IF(UPPER(Planung!ET8)="H",$C8/2,0)))))))</f>
        <v>0.3</v>
      </c>
      <c r="EU8" s="27">
        <f>IF($A8="",0,IF(Mitarbeiter!$G$6=FALSE,0,IF(AND(Mitarbeiter!$E$6&lt;&gt;"",EU$5+6&lt;Mitarbeiter!$E$6),0,IF(AND(Mitarbeiter!$F$6&lt;&gt;"",EU$5&gt;Mitarbeiter!$F$6),0,IF(Planung!EU8="",$C8,IF(ISNUMBER(Planung!EU8),Planung!EU8,IF(UPPER(Planung!EU8)="H",$C8/2,0)))))))</f>
        <v>0.3</v>
      </c>
      <c r="EV8" s="27">
        <f>IF($A8="",0,IF(Mitarbeiter!$G$6=FALSE,0,IF(AND(Mitarbeiter!$E$6&lt;&gt;"",EV$5+6&lt;Mitarbeiter!$E$6),0,IF(AND(Mitarbeiter!$F$6&lt;&gt;"",EV$5&gt;Mitarbeiter!$F$6),0,IF(Planung!EV8="",$C8,IF(ISNUMBER(Planung!EV8),Planung!EV8,IF(UPPER(Planung!EV8)="H",$C8/2,0)))))))</f>
        <v>0.3</v>
      </c>
      <c r="EW8" s="27">
        <f>IF($A8="",0,IF(Mitarbeiter!$G$6=FALSE,0,IF(AND(Mitarbeiter!$E$6&lt;&gt;"",EW$5+6&lt;Mitarbeiter!$E$6),0,IF(AND(Mitarbeiter!$F$6&lt;&gt;"",EW$5&gt;Mitarbeiter!$F$6),0,IF(Planung!EW8="",$C8,IF(ISNUMBER(Planung!EW8),Planung!EW8,IF(UPPER(Planung!EW8)="H",$C8/2,0)))))))</f>
        <v>0.3</v>
      </c>
      <c r="EX8" s="27">
        <f>IF($A8="",0,IF(Mitarbeiter!$G$6=FALSE,0,IF(AND(Mitarbeiter!$E$6&lt;&gt;"",EX$5+6&lt;Mitarbeiter!$E$6),0,IF(AND(Mitarbeiter!$F$6&lt;&gt;"",EX$5&gt;Mitarbeiter!$F$6),0,IF(Planung!EX8="",$C8,IF(ISNUMBER(Planung!EX8),Planung!EX8,IF(UPPER(Planung!EX8)="H",$C8/2,0)))))))</f>
        <v>0.3</v>
      </c>
      <c r="EY8" s="27">
        <f>IF($A8="",0,IF(Mitarbeiter!$G$6=FALSE,0,IF(AND(Mitarbeiter!$E$6&lt;&gt;"",EY$5+6&lt;Mitarbeiter!$E$6),0,IF(AND(Mitarbeiter!$F$6&lt;&gt;"",EY$5&gt;Mitarbeiter!$F$6),0,IF(Planung!EY8="",$C8,IF(ISNUMBER(Planung!EY8),Planung!EY8,IF(UPPER(Planung!EY8)="H",$C8/2,0)))))))</f>
        <v>0.3</v>
      </c>
      <c r="EZ8" s="27">
        <f>IF($A8="",0,IF(Mitarbeiter!$G$6=FALSE,0,IF(AND(Mitarbeiter!$E$6&lt;&gt;"",EZ$5+6&lt;Mitarbeiter!$E$6),0,IF(AND(Mitarbeiter!$F$6&lt;&gt;"",EZ$5&gt;Mitarbeiter!$F$6),0,IF(Planung!EZ8="",$C8,IF(ISNUMBER(Planung!EZ8),Planung!EZ8,IF(UPPER(Planung!EZ8)="H",$C8/2,0)))))))</f>
        <v>0.3</v>
      </c>
      <c r="FA8" s="27">
        <f>IF($A8="",0,IF(Mitarbeiter!$G$6=FALSE,0,IF(AND(Mitarbeiter!$E$6&lt;&gt;"",FA$5+6&lt;Mitarbeiter!$E$6),0,IF(AND(Mitarbeiter!$F$6&lt;&gt;"",FA$5&gt;Mitarbeiter!$F$6),0,IF(Planung!FA8="",$C8,IF(ISNUMBER(Planung!FA8),Planung!FA8,IF(UPPER(Planung!FA8)="H",$C8/2,0)))))))</f>
        <v>0.3</v>
      </c>
      <c r="FB8" s="27">
        <f>IF($A8="",0,IF(Mitarbeiter!$G$6=FALSE,0,IF(AND(Mitarbeiter!$E$6&lt;&gt;"",FB$5+6&lt;Mitarbeiter!$E$6),0,IF(AND(Mitarbeiter!$F$6&lt;&gt;"",FB$5&gt;Mitarbeiter!$F$6),0,IF(Planung!FB8="",$C8,IF(ISNUMBER(Planung!FB8),Planung!FB8,IF(UPPER(Planung!FB8)="H",$C8/2,0)))))))</f>
        <v>0.3</v>
      </c>
      <c r="FC8" s="27">
        <f>IF($A8="",0,IF(Mitarbeiter!$G$6=FALSE,0,IF(AND(Mitarbeiter!$E$6&lt;&gt;"",FC$5+6&lt;Mitarbeiter!$E$6),0,IF(AND(Mitarbeiter!$F$6&lt;&gt;"",FC$5&gt;Mitarbeiter!$F$6),0,IF(Planung!FC8="",$C8,IF(ISNUMBER(Planung!FC8),Planung!FC8,IF(UPPER(Planung!FC8)="H",$C8/2,0)))))))</f>
        <v>0.3</v>
      </c>
      <c r="FD8" s="27">
        <f>IF($A8="",0,IF(Mitarbeiter!$G$6=FALSE,0,IF(AND(Mitarbeiter!$E$6&lt;&gt;"",FD$5+6&lt;Mitarbeiter!$E$6),0,IF(AND(Mitarbeiter!$F$6&lt;&gt;"",FD$5&gt;Mitarbeiter!$F$6),0,IF(Planung!FD8="",$C8,IF(ISNUMBER(Planung!FD8),Planung!FD8,IF(UPPER(Planung!FD8)="H",$C8/2,0)))))))</f>
        <v>0.3</v>
      </c>
      <c r="FE8" s="27">
        <f>IF($A8="",0,IF(Mitarbeiter!$G$6=FALSE,0,IF(AND(Mitarbeiter!$E$6&lt;&gt;"",FE$5+6&lt;Mitarbeiter!$E$6),0,IF(AND(Mitarbeiter!$F$6&lt;&gt;"",FE$5&gt;Mitarbeiter!$F$6),0,IF(Planung!FE8="",$C8,IF(ISNUMBER(Planung!FE8),Planung!FE8,IF(UPPER(Planung!FE8)="H",$C8/2,0)))))))</f>
        <v>0.3</v>
      </c>
      <c r="FF8" s="27">
        <f>IF($A8="",0,IF(Mitarbeiter!$G$6=FALSE,0,IF(AND(Mitarbeiter!$E$6&lt;&gt;"",FF$5+6&lt;Mitarbeiter!$E$6),0,IF(AND(Mitarbeiter!$F$6&lt;&gt;"",FF$5&gt;Mitarbeiter!$F$6),0,IF(Planung!FF8="",$C8,IF(ISNUMBER(Planung!FF8),Planung!FF8,IF(UPPER(Planung!FF8)="H",$C8/2,0)))))))</f>
        <v>0.3</v>
      </c>
      <c r="FG8" s="27">
        <f>IF($A8="",0,IF(Mitarbeiter!$G$6=FALSE,0,IF(AND(Mitarbeiter!$E$6&lt;&gt;"",FG$5+6&lt;Mitarbeiter!$E$6),0,IF(AND(Mitarbeiter!$F$6&lt;&gt;"",FG$5&gt;Mitarbeiter!$F$6),0,IF(Planung!FG8="",$C8,IF(ISNUMBER(Planung!FG8),Planung!FG8,IF(UPPER(Planung!FG8)="H",$C8/2,0)))))))</f>
        <v>0.3</v>
      </c>
      <c r="FH8" s="27">
        <f>IF($A8="",0,IF(Mitarbeiter!$G$6=FALSE,0,IF(AND(Mitarbeiter!$E$6&lt;&gt;"",FH$5+6&lt;Mitarbeiter!$E$6),0,IF(AND(Mitarbeiter!$F$6&lt;&gt;"",FH$5&gt;Mitarbeiter!$F$6),0,IF(Planung!FH8="",$C8,IF(ISNUMBER(Planung!FH8),Planung!FH8,IF(UPPER(Planung!FH8)="H",$C8/2,0)))))))</f>
        <v>0.3</v>
      </c>
      <c r="FI8" s="27">
        <f>IF($A8="",0,IF(Mitarbeiter!$G$6=FALSE,0,IF(AND(Mitarbeiter!$E$6&lt;&gt;"",FI$5+6&lt;Mitarbeiter!$E$6),0,IF(AND(Mitarbeiter!$F$6&lt;&gt;"",FI$5&gt;Mitarbeiter!$F$6),0,IF(Planung!FI8="",$C8,IF(ISNUMBER(Planung!FI8),Planung!FI8,IF(UPPER(Planung!FI8)="H",$C8/2,0)))))))</f>
        <v>0.3</v>
      </c>
      <c r="FJ8" s="27">
        <f>IF($A8="",0,IF(Mitarbeiter!$G$6=FALSE,0,IF(AND(Mitarbeiter!$E$6&lt;&gt;"",FJ$5+6&lt;Mitarbeiter!$E$6),0,IF(AND(Mitarbeiter!$F$6&lt;&gt;"",FJ$5&gt;Mitarbeiter!$F$6),0,IF(Planung!FJ8="",$C8,IF(ISNUMBER(Planung!FJ8),Planung!FJ8,IF(UPPER(Planung!FJ8)="H",$C8/2,0)))))))</f>
        <v>0.3</v>
      </c>
      <c r="FK8" s="27">
        <f>IF($A8="",0,IF(Mitarbeiter!$G$6=FALSE,0,IF(AND(Mitarbeiter!$E$6&lt;&gt;"",FK$5+6&lt;Mitarbeiter!$E$6),0,IF(AND(Mitarbeiter!$F$6&lt;&gt;"",FK$5&gt;Mitarbeiter!$F$6),0,IF(Planung!FK8="",$C8,IF(ISNUMBER(Planung!FK8),Planung!FK8,IF(UPPER(Planung!FK8)="H",$C8/2,0)))))))</f>
        <v>0.3</v>
      </c>
      <c r="FL8" s="27">
        <f>IF($A8="",0,IF(Mitarbeiter!$G$6=FALSE,0,IF(AND(Mitarbeiter!$E$6&lt;&gt;"",FL$5+6&lt;Mitarbeiter!$E$6),0,IF(AND(Mitarbeiter!$F$6&lt;&gt;"",FL$5&gt;Mitarbeiter!$F$6),0,IF(Planung!FL8="",$C8,IF(ISNUMBER(Planung!FL8),Planung!FL8,IF(UPPER(Planung!FL8)="H",$C8/2,0)))))))</f>
        <v>0.3</v>
      </c>
      <c r="FM8" s="27">
        <f>IF($A8="",0,IF(Mitarbeiter!$G$6=FALSE,0,IF(AND(Mitarbeiter!$E$6&lt;&gt;"",FM$5+6&lt;Mitarbeiter!$E$6),0,IF(AND(Mitarbeiter!$F$6&lt;&gt;"",FM$5&gt;Mitarbeiter!$F$6),0,IF(Planung!FM8="",$C8,IF(ISNUMBER(Planung!FM8),Planung!FM8,IF(UPPER(Planung!FM8)="H",$C8/2,0)))))))</f>
        <v>0.3</v>
      </c>
      <c r="FN8" s="27">
        <f>IF($A8="",0,IF(Mitarbeiter!$G$6=FALSE,0,IF(AND(Mitarbeiter!$E$6&lt;&gt;"",FN$5+6&lt;Mitarbeiter!$E$6),0,IF(AND(Mitarbeiter!$F$6&lt;&gt;"",FN$5&gt;Mitarbeiter!$F$6),0,IF(Planung!FN8="",$C8,IF(ISNUMBER(Planung!FN8),Planung!FN8,IF(UPPER(Planung!FN8)="H",$C8/2,0)))))))</f>
        <v>0.3</v>
      </c>
      <c r="FO8" s="27">
        <f>IF($A8="",0,IF(Mitarbeiter!$G$6=FALSE,0,IF(AND(Mitarbeiter!$E$6&lt;&gt;"",FO$5+6&lt;Mitarbeiter!$E$6),0,IF(AND(Mitarbeiter!$F$6&lt;&gt;"",FO$5&gt;Mitarbeiter!$F$6),0,IF(Planung!FO8="",$C8,IF(ISNUMBER(Planung!FO8),Planung!FO8,IF(UPPER(Planung!FO8)="H",$C8/2,0)))))))</f>
        <v>0.3</v>
      </c>
      <c r="FP8" s="27">
        <f>IF($A8="",0,IF(Mitarbeiter!$G$6=FALSE,0,IF(AND(Mitarbeiter!$E$6&lt;&gt;"",FP$5+6&lt;Mitarbeiter!$E$6),0,IF(AND(Mitarbeiter!$F$6&lt;&gt;"",FP$5&gt;Mitarbeiter!$F$6),0,IF(Planung!FP8="",$C8,IF(ISNUMBER(Planung!FP8),Planung!FP8,IF(UPPER(Planung!FP8)="H",$C8/2,0)))))))</f>
        <v>0.3</v>
      </c>
      <c r="FQ8" s="27">
        <f>IF($A8="",0,IF(Mitarbeiter!$G$6=FALSE,0,IF(AND(Mitarbeiter!$E$6&lt;&gt;"",FQ$5+6&lt;Mitarbeiter!$E$6),0,IF(AND(Mitarbeiter!$F$6&lt;&gt;"",FQ$5&gt;Mitarbeiter!$F$6),0,IF(Planung!FQ8="",$C8,IF(ISNUMBER(Planung!FQ8),Planung!FQ8,IF(UPPER(Planung!FQ8)="H",$C8/2,0)))))))</f>
        <v>0.3</v>
      </c>
      <c r="FR8" s="27">
        <f>IF($A8="",0,IF(Mitarbeiter!$G$6=FALSE,0,IF(AND(Mitarbeiter!$E$6&lt;&gt;"",FR$5+6&lt;Mitarbeiter!$E$6),0,IF(AND(Mitarbeiter!$F$6&lt;&gt;"",FR$5&gt;Mitarbeiter!$F$6),0,IF(Planung!FR8="",$C8,IF(ISNUMBER(Planung!FR8),Planung!FR8,IF(UPPER(Planung!FR8)="H",$C8/2,0)))))))</f>
        <v>0.3</v>
      </c>
      <c r="FS8" s="27">
        <f>IF($A8="",0,IF(Mitarbeiter!$G$6=FALSE,0,IF(AND(Mitarbeiter!$E$6&lt;&gt;"",FS$5+6&lt;Mitarbeiter!$E$6),0,IF(AND(Mitarbeiter!$F$6&lt;&gt;"",FS$5&gt;Mitarbeiter!$F$6),0,IF(Planung!FS8="",$C8,IF(ISNUMBER(Planung!FS8),Planung!FS8,IF(UPPER(Planung!FS8)="H",$C8/2,0)))))))</f>
        <v>0.3</v>
      </c>
      <c r="FT8" s="27">
        <f>IF($A8="",0,IF(Mitarbeiter!$G$6=FALSE,0,IF(AND(Mitarbeiter!$E$6&lt;&gt;"",FT$5+6&lt;Mitarbeiter!$E$6),0,IF(AND(Mitarbeiter!$F$6&lt;&gt;"",FT$5&gt;Mitarbeiter!$F$6),0,IF(Planung!FT8="",$C8,IF(ISNUMBER(Planung!FT8),Planung!FT8,IF(UPPER(Planung!FT8)="H",$C8/2,0)))))))</f>
        <v>0.3</v>
      </c>
      <c r="FU8" s="27">
        <f>IF($A8="",0,IF(Mitarbeiter!$G$6=FALSE,0,IF(AND(Mitarbeiter!$E$6&lt;&gt;"",FU$5+6&lt;Mitarbeiter!$E$6),0,IF(AND(Mitarbeiter!$F$6&lt;&gt;"",FU$5&gt;Mitarbeiter!$F$6),0,IF(Planung!FU8="",$C8,IF(ISNUMBER(Planung!FU8),Planung!FU8,IF(UPPER(Planung!FU8)="H",$C8/2,0)))))))</f>
        <v>0.3</v>
      </c>
      <c r="FV8" s="27">
        <f>IF($A8="",0,IF(Mitarbeiter!$G$6=FALSE,0,IF(AND(Mitarbeiter!$E$6&lt;&gt;"",FV$5+6&lt;Mitarbeiter!$E$6),0,IF(AND(Mitarbeiter!$F$6&lt;&gt;"",FV$5&gt;Mitarbeiter!$F$6),0,IF(Planung!FV8="",$C8,IF(ISNUMBER(Planung!FV8),Planung!FV8,IF(UPPER(Planung!FV8)="H",$C8/2,0)))))))</f>
        <v>0.3</v>
      </c>
      <c r="FW8" s="27">
        <f>IF($A8="",0,IF(Mitarbeiter!$G$6=FALSE,0,IF(AND(Mitarbeiter!$E$6&lt;&gt;"",FW$5+6&lt;Mitarbeiter!$E$6),0,IF(AND(Mitarbeiter!$F$6&lt;&gt;"",FW$5&gt;Mitarbeiter!$F$6),0,IF(Planung!FW8="",$C8,IF(ISNUMBER(Planung!FW8),Planung!FW8,IF(UPPER(Planung!FW8)="H",$C8/2,0)))))))</f>
        <v>0.3</v>
      </c>
      <c r="FX8" s="27">
        <f>IF($A8="",0,IF(Mitarbeiter!$G$6=FALSE,0,IF(AND(Mitarbeiter!$E$6&lt;&gt;"",FX$5+6&lt;Mitarbeiter!$E$6),0,IF(AND(Mitarbeiter!$F$6&lt;&gt;"",FX$5&gt;Mitarbeiter!$F$6),0,IF(Planung!FX8="",$C8,IF(ISNUMBER(Planung!FX8),Planung!FX8,IF(UPPER(Planung!FX8)="H",$C8/2,0)))))))</f>
        <v>0.3</v>
      </c>
      <c r="FY8" s="27">
        <f>IF($A8="",0,IF(Mitarbeiter!$G$6=FALSE,0,IF(AND(Mitarbeiter!$E$6&lt;&gt;"",FY$5+6&lt;Mitarbeiter!$E$6),0,IF(AND(Mitarbeiter!$F$6&lt;&gt;"",FY$5&gt;Mitarbeiter!$F$6),0,IF(Planung!FY8="",$C8,IF(ISNUMBER(Planung!FY8),Planung!FY8,IF(UPPER(Planung!FY8)="H",$C8/2,0)))))))</f>
        <v>0.3</v>
      </c>
      <c r="FZ8" s="27">
        <f>IF($A8="",0,IF(Mitarbeiter!$G$6=FALSE,0,IF(AND(Mitarbeiter!$E$6&lt;&gt;"",FZ$5+6&lt;Mitarbeiter!$E$6),0,IF(AND(Mitarbeiter!$F$6&lt;&gt;"",FZ$5&gt;Mitarbeiter!$F$6),0,IF(Planung!FZ8="",$C8,IF(ISNUMBER(Planung!FZ8),Planung!FZ8,IF(UPPER(Planung!FZ8)="H",$C8/2,0)))))))</f>
        <v>0.3</v>
      </c>
      <c r="GA8" s="27">
        <f>IF($A8="",0,IF(Mitarbeiter!$G$6=FALSE,0,IF(AND(Mitarbeiter!$E$6&lt;&gt;"",GA$5+6&lt;Mitarbeiter!$E$6),0,IF(AND(Mitarbeiter!$F$6&lt;&gt;"",GA$5&gt;Mitarbeiter!$F$6),0,IF(Planung!GA8="",$C8,IF(ISNUMBER(Planung!GA8),Planung!GA8,IF(UPPER(Planung!GA8)="H",$C8/2,0)))))))</f>
        <v>0.3</v>
      </c>
      <c r="GB8" s="27">
        <f>IF($A8="",0,IF(Mitarbeiter!$G$6=FALSE,0,IF(AND(Mitarbeiter!$E$6&lt;&gt;"",GB$5+6&lt;Mitarbeiter!$E$6),0,IF(AND(Mitarbeiter!$F$6&lt;&gt;"",GB$5&gt;Mitarbeiter!$F$6),0,IF(Planung!GB8="",$C8,IF(ISNUMBER(Planung!GB8),Planung!GB8,IF(UPPER(Planung!GB8)="H",$C8/2,0)))))))</f>
        <v>0.3</v>
      </c>
      <c r="GC8" s="27">
        <f>IF($A8="",0,IF(Mitarbeiter!$G$6=FALSE,0,IF(AND(Mitarbeiter!$E$6&lt;&gt;"",GC$5+6&lt;Mitarbeiter!$E$6),0,IF(AND(Mitarbeiter!$F$6&lt;&gt;"",GC$5&gt;Mitarbeiter!$F$6),0,IF(Planung!GC8="",$C8,IF(ISNUMBER(Planung!GC8),Planung!GC8,IF(UPPER(Planung!GC8)="H",$C8/2,0)))))))</f>
        <v>0.3</v>
      </c>
      <c r="GD8" s="27">
        <f>IF($A8="",0,IF(Mitarbeiter!$G$6=FALSE,0,IF(AND(Mitarbeiter!$E$6&lt;&gt;"",GD$5+6&lt;Mitarbeiter!$E$6),0,IF(AND(Mitarbeiter!$F$6&lt;&gt;"",GD$5&gt;Mitarbeiter!$F$6),0,IF(Planung!GD8="",$C8,IF(ISNUMBER(Planung!GD8),Planung!GD8,IF(UPPER(Planung!GD8)="H",$C8/2,0)))))))</f>
        <v>0.3</v>
      </c>
      <c r="GE8" s="27">
        <f>IF($A8="",0,IF(Mitarbeiter!$G$6=FALSE,0,IF(AND(Mitarbeiter!$E$6&lt;&gt;"",GE$5+6&lt;Mitarbeiter!$E$6),0,IF(AND(Mitarbeiter!$F$6&lt;&gt;"",GE$5&gt;Mitarbeiter!$F$6),0,IF(Planung!GE8="",$C8,IF(ISNUMBER(Planung!GE8),Planung!GE8,IF(UPPER(Planung!GE8)="H",$C8/2,0)))))))</f>
        <v>0.3</v>
      </c>
      <c r="GF8" s="27">
        <f>IF($A8="",0,IF(Mitarbeiter!$G$6=FALSE,0,IF(AND(Mitarbeiter!$E$6&lt;&gt;"",GF$5+6&lt;Mitarbeiter!$E$6),0,IF(AND(Mitarbeiter!$F$6&lt;&gt;"",GF$5&gt;Mitarbeiter!$F$6),0,IF(Planung!GF8="",$C8,IF(ISNUMBER(Planung!GF8),Planung!GF8,IF(UPPER(Planung!GF8)="H",$C8/2,0)))))))</f>
        <v>0.3</v>
      </c>
      <c r="GG8" s="27">
        <f>IF($A8="",0,IF(Mitarbeiter!$G$6=FALSE,0,IF(AND(Mitarbeiter!$E$6&lt;&gt;"",GG$5+6&lt;Mitarbeiter!$E$6),0,IF(AND(Mitarbeiter!$F$6&lt;&gt;"",GG$5&gt;Mitarbeiter!$F$6),0,IF(Planung!GG8="",$C8,IF(ISNUMBER(Planung!GG8),Planung!GG8,IF(UPPER(Planung!GG8)="H",$C8/2,0)))))))</f>
        <v>0.3</v>
      </c>
      <c r="GH8" s="27">
        <f>IF($A8="",0,IF(Mitarbeiter!$G$6=FALSE,0,IF(AND(Mitarbeiter!$E$6&lt;&gt;"",GH$5+6&lt;Mitarbeiter!$E$6),0,IF(AND(Mitarbeiter!$F$6&lt;&gt;"",GH$5&gt;Mitarbeiter!$F$6),0,IF(Planung!GH8="",$C8,IF(ISNUMBER(Planung!GH8),Planung!GH8,IF(UPPER(Planung!GH8)="H",$C8/2,0)))))))</f>
        <v>0.3</v>
      </c>
      <c r="GI8" s="27">
        <f>IF($A8="",0,IF(Mitarbeiter!$G$6=FALSE,0,IF(AND(Mitarbeiter!$E$6&lt;&gt;"",GI$5+6&lt;Mitarbeiter!$E$6),0,IF(AND(Mitarbeiter!$F$6&lt;&gt;"",GI$5&gt;Mitarbeiter!$F$6),0,IF(Planung!GI8="",$C8,IF(ISNUMBER(Planung!GI8),Planung!GI8,IF(UPPER(Planung!GI8)="H",$C8/2,0)))))))</f>
        <v>0.3</v>
      </c>
      <c r="GJ8" s="27">
        <f>IF($A8="",0,IF(Mitarbeiter!$G$6=FALSE,0,IF(AND(Mitarbeiter!$E$6&lt;&gt;"",GJ$5+6&lt;Mitarbeiter!$E$6),0,IF(AND(Mitarbeiter!$F$6&lt;&gt;"",GJ$5&gt;Mitarbeiter!$F$6),0,IF(Planung!GJ8="",$C8,IF(ISNUMBER(Planung!GJ8),Planung!GJ8,IF(UPPER(Planung!GJ8)="H",$C8/2,0)))))))</f>
        <v>0.3</v>
      </c>
      <c r="GK8" s="27">
        <f>IF($A8="",0,IF(Mitarbeiter!$G$6=FALSE,0,IF(AND(Mitarbeiter!$E$6&lt;&gt;"",GK$5+6&lt;Mitarbeiter!$E$6),0,IF(AND(Mitarbeiter!$F$6&lt;&gt;"",GK$5&gt;Mitarbeiter!$F$6),0,IF(Planung!GK8="",$C8,IF(ISNUMBER(Planung!GK8),Planung!GK8,IF(UPPER(Planung!GK8)="H",$C8/2,0)))))))</f>
        <v>0.3</v>
      </c>
      <c r="GL8" s="27">
        <f>IF($A8="",0,IF(Mitarbeiter!$G$6=FALSE,0,IF(AND(Mitarbeiter!$E$6&lt;&gt;"",GL$5+6&lt;Mitarbeiter!$E$6),0,IF(AND(Mitarbeiter!$F$6&lt;&gt;"",GL$5&gt;Mitarbeiter!$F$6),0,IF(Planung!GL8="",$C8,IF(ISNUMBER(Planung!GL8),Planung!GL8,IF(UPPER(Planung!GL8)="H",$C8/2,0)))))))</f>
        <v>0.3</v>
      </c>
      <c r="GM8" s="27">
        <f>IF($A8="",0,IF(Mitarbeiter!$G$6=FALSE,0,IF(AND(Mitarbeiter!$E$6&lt;&gt;"",GM$5+6&lt;Mitarbeiter!$E$6),0,IF(AND(Mitarbeiter!$F$6&lt;&gt;"",GM$5&gt;Mitarbeiter!$F$6),0,IF(Planung!GM8="",$C8,IF(ISNUMBER(Planung!GM8),Planung!GM8,IF(UPPER(Planung!GM8)="H",$C8/2,0)))))))</f>
        <v>0.3</v>
      </c>
      <c r="GN8" s="27">
        <f>IF($A8="",0,IF(Mitarbeiter!$G$6=FALSE,0,IF(AND(Mitarbeiter!$E$6&lt;&gt;"",GN$5+6&lt;Mitarbeiter!$E$6),0,IF(AND(Mitarbeiter!$F$6&lt;&gt;"",GN$5&gt;Mitarbeiter!$F$6),0,IF(Planung!GN8="",$C8,IF(ISNUMBER(Planung!GN8),Planung!GN8,IF(UPPER(Planung!GN8)="H",$C8/2,0)))))))</f>
        <v>0.3</v>
      </c>
      <c r="GO8" s="27">
        <f>IF($A8="",0,IF(Mitarbeiter!$G$6=FALSE,0,IF(AND(Mitarbeiter!$E$6&lt;&gt;"",GO$5+6&lt;Mitarbeiter!$E$6),0,IF(AND(Mitarbeiter!$F$6&lt;&gt;"",GO$5&gt;Mitarbeiter!$F$6),0,IF(Planung!GO8="",$C8,IF(ISNUMBER(Planung!GO8),Planung!GO8,IF(UPPER(Planung!GO8)="H",$C8/2,0)))))))</f>
        <v>0.3</v>
      </c>
      <c r="GP8" s="27">
        <f>IF($A8="",0,IF(Mitarbeiter!$G$6=FALSE,0,IF(AND(Mitarbeiter!$E$6&lt;&gt;"",GP$5+6&lt;Mitarbeiter!$E$6),0,IF(AND(Mitarbeiter!$F$6&lt;&gt;"",GP$5&gt;Mitarbeiter!$F$6),0,IF(Planung!GP8="",$C8,IF(ISNUMBER(Planung!GP8),Planung!GP8,IF(UPPER(Planung!GP8)="H",$C8/2,0)))))))</f>
        <v>0.3</v>
      </c>
      <c r="GQ8" s="27">
        <f>IF($A8="",0,IF(Mitarbeiter!$G$6=FALSE,0,IF(AND(Mitarbeiter!$E$6&lt;&gt;"",GQ$5+6&lt;Mitarbeiter!$E$6),0,IF(AND(Mitarbeiter!$F$6&lt;&gt;"",GQ$5&gt;Mitarbeiter!$F$6),0,IF(Planung!GQ8="",$C8,IF(ISNUMBER(Planung!GQ8),Planung!GQ8,IF(UPPER(Planung!GQ8)="H",$C8/2,0)))))))</f>
        <v>0.3</v>
      </c>
      <c r="GR8" s="27">
        <f>IF($A8="",0,IF(Mitarbeiter!$G$6=FALSE,0,IF(AND(Mitarbeiter!$E$6&lt;&gt;"",GR$5+6&lt;Mitarbeiter!$E$6),0,IF(AND(Mitarbeiter!$F$6&lt;&gt;"",GR$5&gt;Mitarbeiter!$F$6),0,IF(Planung!GR8="",$C8,IF(ISNUMBER(Planung!GR8),Planung!GR8,IF(UPPER(Planung!GR8)="H",$C8/2,0)))))))</f>
        <v>0.3</v>
      </c>
      <c r="GS8" s="27">
        <f>IF($A8="",0,IF(Mitarbeiter!$G$6=FALSE,0,IF(AND(Mitarbeiter!$E$6&lt;&gt;"",GS$5+6&lt;Mitarbeiter!$E$6),0,IF(AND(Mitarbeiter!$F$6&lt;&gt;"",GS$5&gt;Mitarbeiter!$F$6),0,IF(Planung!GS8="",$C8,IF(ISNUMBER(Planung!GS8),Planung!GS8,IF(UPPER(Planung!GS8)="H",$C8/2,0)))))))</f>
        <v>0.3</v>
      </c>
      <c r="GT8" s="27">
        <f>IF($A8="",0,IF(Mitarbeiter!$G$6=FALSE,0,IF(AND(Mitarbeiter!$E$6&lt;&gt;"",GT$5+6&lt;Mitarbeiter!$E$6),0,IF(AND(Mitarbeiter!$F$6&lt;&gt;"",GT$5&gt;Mitarbeiter!$F$6),0,IF(Planung!GT8="",$C8,IF(ISNUMBER(Planung!GT8),Planung!GT8,IF(UPPER(Planung!GT8)="H",$C8/2,0)))))))</f>
        <v>0.3</v>
      </c>
      <c r="GU8" s="27">
        <f>IF($A8="",0,IF(Mitarbeiter!$G$6=FALSE,0,IF(AND(Mitarbeiter!$E$6&lt;&gt;"",GU$5+6&lt;Mitarbeiter!$E$6),0,IF(AND(Mitarbeiter!$F$6&lt;&gt;"",GU$5&gt;Mitarbeiter!$F$6),0,IF(Planung!GU8="",$C8,IF(ISNUMBER(Planung!GU8),Planung!GU8,IF(UPPER(Planung!GU8)="H",$C8/2,0)))))))</f>
        <v>0.3</v>
      </c>
      <c r="GV8" s="27">
        <f>IF($A8="",0,IF(Mitarbeiter!$G$6=FALSE,0,IF(AND(Mitarbeiter!$E$6&lt;&gt;"",GV$5+6&lt;Mitarbeiter!$E$6),0,IF(AND(Mitarbeiter!$F$6&lt;&gt;"",GV$5&gt;Mitarbeiter!$F$6),0,IF(Planung!GV8="",$C8,IF(ISNUMBER(Planung!GV8),Planung!GV8,IF(UPPER(Planung!GV8)="H",$C8/2,0)))))))</f>
        <v>0.3</v>
      </c>
      <c r="GW8" s="27">
        <f>IF($A8="",0,IF(Mitarbeiter!$G$6=FALSE,0,IF(AND(Mitarbeiter!$E$6&lt;&gt;"",GW$5+6&lt;Mitarbeiter!$E$6),0,IF(AND(Mitarbeiter!$F$6&lt;&gt;"",GW$5&gt;Mitarbeiter!$F$6),0,IF(Planung!GW8="",$C8,IF(ISNUMBER(Planung!GW8),Planung!GW8,IF(UPPER(Planung!GW8)="H",$C8/2,0)))))))</f>
        <v>0.3</v>
      </c>
      <c r="GX8" s="27">
        <f>IF($A8="",0,IF(Mitarbeiter!$G$6=FALSE,0,IF(AND(Mitarbeiter!$E$6&lt;&gt;"",GX$5+6&lt;Mitarbeiter!$E$6),0,IF(AND(Mitarbeiter!$F$6&lt;&gt;"",GX$5&gt;Mitarbeiter!$F$6),0,IF(Planung!GX8="",$C8,IF(ISNUMBER(Planung!GX8),Planung!GX8,IF(UPPER(Planung!GX8)="H",$C8/2,0)))))))</f>
        <v>0.3</v>
      </c>
      <c r="GY8" s="27">
        <f>IF($A8="",0,IF(Mitarbeiter!$G$6=FALSE,0,IF(AND(Mitarbeiter!$E$6&lt;&gt;"",GY$5+6&lt;Mitarbeiter!$E$6),0,IF(AND(Mitarbeiter!$F$6&lt;&gt;"",GY$5&gt;Mitarbeiter!$F$6),0,IF(Planung!GY8="",$C8,IF(ISNUMBER(Planung!GY8),Planung!GY8,IF(UPPER(Planung!GY8)="H",$C8/2,0)))))))</f>
        <v>0.3</v>
      </c>
      <c r="GZ8" s="27">
        <f>IF($A8="",0,IF(Mitarbeiter!$G$6=FALSE,0,IF(AND(Mitarbeiter!$E$6&lt;&gt;"",GZ$5+6&lt;Mitarbeiter!$E$6),0,IF(AND(Mitarbeiter!$F$6&lt;&gt;"",GZ$5&gt;Mitarbeiter!$F$6),0,IF(Planung!GZ8="",$C8,IF(ISNUMBER(Planung!GZ8),Planung!GZ8,IF(UPPER(Planung!GZ8)="H",$C8/2,0)))))))</f>
        <v>0.3</v>
      </c>
      <c r="HA8" s="27">
        <f>IF($A8="",0,IF(Mitarbeiter!$G$6=FALSE,0,IF(AND(Mitarbeiter!$E$6&lt;&gt;"",HA$5+6&lt;Mitarbeiter!$E$6),0,IF(AND(Mitarbeiter!$F$6&lt;&gt;"",HA$5&gt;Mitarbeiter!$F$6),0,IF(Planung!HA8="",$C8,IF(ISNUMBER(Planung!HA8),Planung!HA8,IF(UPPER(Planung!HA8)="H",$C8/2,0)))))))</f>
        <v>0.3</v>
      </c>
      <c r="HB8" s="27">
        <f>IF($A8="",0,IF(Mitarbeiter!$G$6=FALSE,0,IF(AND(Mitarbeiter!$E$6&lt;&gt;"",HB$5+6&lt;Mitarbeiter!$E$6),0,IF(AND(Mitarbeiter!$F$6&lt;&gt;"",HB$5&gt;Mitarbeiter!$F$6),0,IF(Planung!HB8="",$C8,IF(ISNUMBER(Planung!HB8),Planung!HB8,IF(UPPER(Planung!HB8)="H",$C8/2,0)))))))</f>
        <v>0.3</v>
      </c>
      <c r="HC8" s="27">
        <f>IF($A8="",0,IF(Mitarbeiter!$G$6=FALSE,0,IF(AND(Mitarbeiter!$E$6&lt;&gt;"",HC$5+6&lt;Mitarbeiter!$E$6),0,IF(AND(Mitarbeiter!$F$6&lt;&gt;"",HC$5&gt;Mitarbeiter!$F$6),0,IF(Planung!HC8="",$C8,IF(ISNUMBER(Planung!HC8),Planung!HC8,IF(UPPER(Planung!HC8)="H",$C8/2,0)))))))</f>
        <v>0.3</v>
      </c>
      <c r="HD8" s="27">
        <f>IF($A8="",0,IF(Mitarbeiter!$G$6=FALSE,0,IF(AND(Mitarbeiter!$E$6&lt;&gt;"",HD$5+6&lt;Mitarbeiter!$E$6),0,IF(AND(Mitarbeiter!$F$6&lt;&gt;"",HD$5&gt;Mitarbeiter!$F$6),0,IF(Planung!HD8="",$C8,IF(ISNUMBER(Planung!HD8),Planung!HD8,IF(UPPER(Planung!HD8)="H",$C8/2,0)))))))</f>
        <v>0.3</v>
      </c>
      <c r="HE8" s="27">
        <f>IF($A8="",0,IF(Mitarbeiter!$G$6=FALSE,0,IF(AND(Mitarbeiter!$E$6&lt;&gt;"",HE$5+6&lt;Mitarbeiter!$E$6),0,IF(AND(Mitarbeiter!$F$6&lt;&gt;"",HE$5&gt;Mitarbeiter!$F$6),0,IF(Planung!HE8="",$C8,IF(ISNUMBER(Planung!HE8),Planung!HE8,IF(UPPER(Planung!HE8)="H",$C8/2,0)))))))</f>
        <v>0.3</v>
      </c>
      <c r="HF8" s="27">
        <f>IF($A8="",0,IF(Mitarbeiter!$G$6=FALSE,0,IF(AND(Mitarbeiter!$E$6&lt;&gt;"",HF$5+6&lt;Mitarbeiter!$E$6),0,IF(AND(Mitarbeiter!$F$6&lt;&gt;"",HF$5&gt;Mitarbeiter!$F$6),0,IF(Planung!HF8="",$C8,IF(ISNUMBER(Planung!HF8),Planung!HF8,IF(UPPER(Planung!HF8)="H",$C8/2,0)))))))</f>
        <v>0.3</v>
      </c>
      <c r="HG8" s="27">
        <f>IF($A8="",0,IF(Mitarbeiter!$G$6=FALSE,0,IF(AND(Mitarbeiter!$E$6&lt;&gt;"",HG$5+6&lt;Mitarbeiter!$E$6),0,IF(AND(Mitarbeiter!$F$6&lt;&gt;"",HG$5&gt;Mitarbeiter!$F$6),0,IF(Planung!HG8="",$C8,IF(ISNUMBER(Planung!HG8),Planung!HG8,IF(UPPER(Planung!HG8)="H",$C8/2,0)))))))</f>
        <v>0.3</v>
      </c>
      <c r="HH8" s="27">
        <f>IF($A8="",0,IF(Mitarbeiter!$G$6=FALSE,0,IF(AND(Mitarbeiter!$E$6&lt;&gt;"",HH$5+6&lt;Mitarbeiter!$E$6),0,IF(AND(Mitarbeiter!$F$6&lt;&gt;"",HH$5&gt;Mitarbeiter!$F$6),0,IF(Planung!HH8="",$C8,IF(ISNUMBER(Planung!HH8),Planung!HH8,IF(UPPER(Planung!HH8)="H",$C8/2,0)))))))</f>
        <v>0.3</v>
      </c>
      <c r="HI8" s="27">
        <f>IF($A8="",0,IF(Mitarbeiter!$G$6=FALSE,0,IF(AND(Mitarbeiter!$E$6&lt;&gt;"",HI$5+6&lt;Mitarbeiter!$E$6),0,IF(AND(Mitarbeiter!$F$6&lt;&gt;"",HI$5&gt;Mitarbeiter!$F$6),0,IF(Planung!HI8="",$C8,IF(ISNUMBER(Planung!HI8),Planung!HI8,IF(UPPER(Planung!HI8)="H",$C8/2,0)))))))</f>
        <v>0.3</v>
      </c>
      <c r="HJ8" s="27">
        <f>IF($A8="",0,IF(Mitarbeiter!$G$6=FALSE,0,IF(AND(Mitarbeiter!$E$6&lt;&gt;"",HJ$5+6&lt;Mitarbeiter!$E$6),0,IF(AND(Mitarbeiter!$F$6&lt;&gt;"",HJ$5&gt;Mitarbeiter!$F$6),0,IF(Planung!HJ8="",$C8,IF(ISNUMBER(Planung!HJ8),Planung!HJ8,IF(UPPER(Planung!HJ8)="H",$C8/2,0)))))))</f>
        <v>0.3</v>
      </c>
      <c r="HK8" s="27">
        <f>IF($A8="",0,IF(Mitarbeiter!$G$6=FALSE,0,IF(AND(Mitarbeiter!$E$6&lt;&gt;"",HK$5+6&lt;Mitarbeiter!$E$6),0,IF(AND(Mitarbeiter!$F$6&lt;&gt;"",HK$5&gt;Mitarbeiter!$F$6),0,IF(Planung!HK8="",$C8,IF(ISNUMBER(Planung!HK8),Planung!HK8,IF(UPPER(Planung!HK8)="H",$C8/2,0)))))))</f>
        <v>0.3</v>
      </c>
      <c r="HL8" s="27">
        <f>IF($A8="",0,IF(Mitarbeiter!$G$6=FALSE,0,IF(AND(Mitarbeiter!$E$6&lt;&gt;"",HL$5+6&lt;Mitarbeiter!$E$6),0,IF(AND(Mitarbeiter!$F$6&lt;&gt;"",HL$5&gt;Mitarbeiter!$F$6),0,IF(Planung!HL8="",$C8,IF(ISNUMBER(Planung!HL8),Planung!HL8,IF(UPPER(Planung!HL8)="H",$C8/2,0)))))))</f>
        <v>0.3</v>
      </c>
      <c r="HM8" s="27">
        <f>IF($A8="",0,IF(Mitarbeiter!$G$6=FALSE,0,IF(AND(Mitarbeiter!$E$6&lt;&gt;"",HM$5+6&lt;Mitarbeiter!$E$6),0,IF(AND(Mitarbeiter!$F$6&lt;&gt;"",HM$5&gt;Mitarbeiter!$F$6),0,IF(Planung!HM8="",$C8,IF(ISNUMBER(Planung!HM8),Planung!HM8,IF(UPPER(Planung!HM8)="H",$C8/2,0)))))))</f>
        <v>0.3</v>
      </c>
      <c r="HN8" s="27">
        <f>IF($A8="",0,IF(Mitarbeiter!$G$6=FALSE,0,IF(AND(Mitarbeiter!$E$6&lt;&gt;"",HN$5+6&lt;Mitarbeiter!$E$6),0,IF(AND(Mitarbeiter!$F$6&lt;&gt;"",HN$5&gt;Mitarbeiter!$F$6),0,IF(Planung!HN8="",$C8,IF(ISNUMBER(Planung!HN8),Planung!HN8,IF(UPPER(Planung!HN8)="H",$C8/2,0)))))))</f>
        <v>0.3</v>
      </c>
      <c r="HO8" s="27">
        <f>IF($A8="",0,IF(Mitarbeiter!$G$6=FALSE,0,IF(AND(Mitarbeiter!$E$6&lt;&gt;"",HO$5+6&lt;Mitarbeiter!$E$6),0,IF(AND(Mitarbeiter!$F$6&lt;&gt;"",HO$5&gt;Mitarbeiter!$F$6),0,IF(Planung!HO8="",$C8,IF(ISNUMBER(Planung!HO8),Planung!HO8,IF(UPPER(Planung!HO8)="H",$C8/2,0)))))))</f>
        <v>0.3</v>
      </c>
      <c r="HP8" s="27">
        <f>IF($A8="",0,IF(Mitarbeiter!$G$6=FALSE,0,IF(AND(Mitarbeiter!$E$6&lt;&gt;"",HP$5+6&lt;Mitarbeiter!$E$6),0,IF(AND(Mitarbeiter!$F$6&lt;&gt;"",HP$5&gt;Mitarbeiter!$F$6),0,IF(Planung!HP8="",$C8,IF(ISNUMBER(Planung!HP8),Planung!HP8,IF(UPPER(Planung!HP8)="H",$C8/2,0)))))))</f>
        <v>0.3</v>
      </c>
      <c r="HQ8" s="27">
        <f>IF($A8="",0,IF(Mitarbeiter!$G$6=FALSE,0,IF(AND(Mitarbeiter!$E$6&lt;&gt;"",HQ$5+6&lt;Mitarbeiter!$E$6),0,IF(AND(Mitarbeiter!$F$6&lt;&gt;"",HQ$5&gt;Mitarbeiter!$F$6),0,IF(Planung!HQ8="",$C8,IF(ISNUMBER(Planung!HQ8),Planung!HQ8,IF(UPPER(Planung!HQ8)="H",$C8/2,0)))))))</f>
        <v>0.3</v>
      </c>
      <c r="HR8" s="27">
        <f>IF($A8="",0,IF(Mitarbeiter!$G$6=FALSE,0,IF(AND(Mitarbeiter!$E$6&lt;&gt;"",HR$5+6&lt;Mitarbeiter!$E$6),0,IF(AND(Mitarbeiter!$F$6&lt;&gt;"",HR$5&gt;Mitarbeiter!$F$6),0,IF(Planung!HR8="",$C8,IF(ISNUMBER(Planung!HR8),Planung!HR8,IF(UPPER(Planung!HR8)="H",$C8/2,0)))))))</f>
        <v>0.3</v>
      </c>
      <c r="HS8" s="27">
        <f>IF($A8="",0,IF(Mitarbeiter!$G$6=FALSE,0,IF(AND(Mitarbeiter!$E$6&lt;&gt;"",HS$5+6&lt;Mitarbeiter!$E$6),0,IF(AND(Mitarbeiter!$F$6&lt;&gt;"",HS$5&gt;Mitarbeiter!$F$6),0,IF(Planung!HS8="",$C8,IF(ISNUMBER(Planung!HS8),Planung!HS8,IF(UPPER(Planung!HS8)="H",$C8/2,0)))))))</f>
        <v>0.3</v>
      </c>
      <c r="HT8" s="27">
        <f>IF($A8="",0,IF(Mitarbeiter!$G$6=FALSE,0,IF(AND(Mitarbeiter!$E$6&lt;&gt;"",HT$5+6&lt;Mitarbeiter!$E$6),0,IF(AND(Mitarbeiter!$F$6&lt;&gt;"",HT$5&gt;Mitarbeiter!$F$6),0,IF(Planung!HT8="",$C8,IF(ISNUMBER(Planung!HT8),Planung!HT8,IF(UPPER(Planung!HT8)="H",$C8/2,0)))))))</f>
        <v>0.3</v>
      </c>
      <c r="HU8" s="27">
        <f>IF($A8="",0,IF(Mitarbeiter!$G$6=FALSE,0,IF(AND(Mitarbeiter!$E$6&lt;&gt;"",HU$5+6&lt;Mitarbeiter!$E$6),0,IF(AND(Mitarbeiter!$F$6&lt;&gt;"",HU$5&gt;Mitarbeiter!$F$6),0,IF(Planung!HU8="",$C8,IF(ISNUMBER(Planung!HU8),Planung!HU8,IF(UPPER(Planung!HU8)="H",$C8/2,0)))))))</f>
        <v>0.3</v>
      </c>
      <c r="HV8" s="27">
        <f>IF($A8="",0,IF(Mitarbeiter!$G$6=FALSE,0,IF(AND(Mitarbeiter!$E$6&lt;&gt;"",HV$5+6&lt;Mitarbeiter!$E$6),0,IF(AND(Mitarbeiter!$F$6&lt;&gt;"",HV$5&gt;Mitarbeiter!$F$6),0,IF(Planung!HV8="",$C8,IF(ISNUMBER(Planung!HV8),Planung!HV8,IF(UPPER(Planung!HV8)="H",$C8/2,0)))))))</f>
        <v>0.3</v>
      </c>
      <c r="HW8" s="27">
        <f>IF($A8="",0,IF(Mitarbeiter!$G$6=FALSE,0,IF(AND(Mitarbeiter!$E$6&lt;&gt;"",HW$5+6&lt;Mitarbeiter!$E$6),0,IF(AND(Mitarbeiter!$F$6&lt;&gt;"",HW$5&gt;Mitarbeiter!$F$6),0,IF(Planung!HW8="",$C8,IF(ISNUMBER(Planung!HW8),Planung!HW8,IF(UPPER(Planung!HW8)="H",$C8/2,0)))))))</f>
        <v>0.3</v>
      </c>
      <c r="HX8" s="27">
        <f>IF($A8="",0,IF(Mitarbeiter!$G$6=FALSE,0,IF(AND(Mitarbeiter!$E$6&lt;&gt;"",HX$5+6&lt;Mitarbeiter!$E$6),0,IF(AND(Mitarbeiter!$F$6&lt;&gt;"",HX$5&gt;Mitarbeiter!$F$6),0,IF(Planung!HX8="",$C8,IF(ISNUMBER(Planung!HX8),Planung!HX8,IF(UPPER(Planung!HX8)="H",$C8/2,0)))))))</f>
        <v>0.3</v>
      </c>
      <c r="HY8" s="27">
        <f>IF($A8="",0,IF(Mitarbeiter!$G$6=FALSE,0,IF(AND(Mitarbeiter!$E$6&lt;&gt;"",HY$5+6&lt;Mitarbeiter!$E$6),0,IF(AND(Mitarbeiter!$F$6&lt;&gt;"",HY$5&gt;Mitarbeiter!$F$6),0,IF(Planung!HY8="",$C8,IF(ISNUMBER(Planung!HY8),Planung!HY8,IF(UPPER(Planung!HY8)="H",$C8/2,0)))))))</f>
        <v>0.3</v>
      </c>
      <c r="HZ8" s="27">
        <f>IF($A8="",0,IF(Mitarbeiter!$G$6=FALSE,0,IF(AND(Mitarbeiter!$E$6&lt;&gt;"",HZ$5+6&lt;Mitarbeiter!$E$6),0,IF(AND(Mitarbeiter!$F$6&lt;&gt;"",HZ$5&gt;Mitarbeiter!$F$6),0,IF(Planung!HZ8="",$C8,IF(ISNUMBER(Planung!HZ8),Planung!HZ8,IF(UPPER(Planung!HZ8)="H",$C8/2,0)))))))</f>
        <v>0.3</v>
      </c>
      <c r="IA8" s="27">
        <f>IF($A8="",0,IF(Mitarbeiter!$G$6=FALSE,0,IF(AND(Mitarbeiter!$E$6&lt;&gt;"",IA$5+6&lt;Mitarbeiter!$E$6),0,IF(AND(Mitarbeiter!$F$6&lt;&gt;"",IA$5&gt;Mitarbeiter!$F$6),0,IF(Planung!IA8="",$C8,IF(ISNUMBER(Planung!IA8),Planung!IA8,IF(UPPER(Planung!IA8)="H",$C8/2,0)))))))</f>
        <v>0.3</v>
      </c>
    </row>
    <row r="9" spans="1:235" x14ac:dyDescent="0.25">
      <c r="A9" s="7" t="str">
        <f>Planung!A9</f>
        <v>Gran</v>
      </c>
      <c r="B9" s="7" t="str">
        <f>Planung!B9</f>
        <v>Gesundheit</v>
      </c>
      <c r="C9" s="27">
        <f>N(Mitarbeiter!$D$7)</f>
        <v>0.5</v>
      </c>
      <c r="D9" s="27">
        <f>IF($A9="",0,IF(Mitarbeiter!$G$7=FALSE,0,IF(AND(Mitarbeiter!$E$7&lt;&gt;"",D$5+6&lt;Mitarbeiter!$E$7),0,IF(AND(Mitarbeiter!$F$7&lt;&gt;"",D$5&gt;Mitarbeiter!$F$7),0,IF(Planung!D9="",$C9,IF(ISNUMBER(Planung!D9),Planung!D9,IF(UPPER(Planung!D9)="H",$C9/2,0)))))))</f>
        <v>0.5</v>
      </c>
      <c r="E9" s="27">
        <f>IF($A9="",0,IF(Mitarbeiter!$G$7=FALSE,0,IF(AND(Mitarbeiter!$E$7&lt;&gt;"",E$5+6&lt;Mitarbeiter!$E$7),0,IF(AND(Mitarbeiter!$F$7&lt;&gt;"",E$5&gt;Mitarbeiter!$F$7),0,IF(Planung!E9="",$C9,IF(ISNUMBER(Planung!E9),Planung!E9,IF(UPPER(Planung!E9)="H",$C9/2,0)))))))</f>
        <v>0.5</v>
      </c>
      <c r="F9" s="27">
        <f>IF($A9="",0,IF(Mitarbeiter!$G$7=FALSE,0,IF(AND(Mitarbeiter!$E$7&lt;&gt;"",F$5+6&lt;Mitarbeiter!$E$7),0,IF(AND(Mitarbeiter!$F$7&lt;&gt;"",F$5&gt;Mitarbeiter!$F$7),0,IF(Planung!F9="",$C9,IF(ISNUMBER(Planung!F9),Planung!F9,IF(UPPER(Planung!F9)="H",$C9/2,0)))))))</f>
        <v>0.5</v>
      </c>
      <c r="G9" s="27">
        <f>IF($A9="",0,IF(Mitarbeiter!$G$7=FALSE,0,IF(AND(Mitarbeiter!$E$7&lt;&gt;"",G$5+6&lt;Mitarbeiter!$E$7),0,IF(AND(Mitarbeiter!$F$7&lt;&gt;"",G$5&gt;Mitarbeiter!$F$7),0,IF(Planung!G9="",$C9,IF(ISNUMBER(Planung!G9),Planung!G9,IF(UPPER(Planung!G9)="H",$C9/2,0)))))))</f>
        <v>0.5</v>
      </c>
      <c r="H9" s="27">
        <f>IF($A9="",0,IF(Mitarbeiter!$G$7=FALSE,0,IF(AND(Mitarbeiter!$E$7&lt;&gt;"",H$5+6&lt;Mitarbeiter!$E$7),0,IF(AND(Mitarbeiter!$F$7&lt;&gt;"",H$5&gt;Mitarbeiter!$F$7),0,IF(Planung!H9="",$C9,IF(ISNUMBER(Planung!H9),Planung!H9,IF(UPPER(Planung!H9)="H",$C9/2,0)))))))</f>
        <v>0.5</v>
      </c>
      <c r="I9" s="27">
        <f>IF($A9="",0,IF(Mitarbeiter!$G$7=FALSE,0,IF(AND(Mitarbeiter!$E$7&lt;&gt;"",I$5+6&lt;Mitarbeiter!$E$7),0,IF(AND(Mitarbeiter!$F$7&lt;&gt;"",I$5&gt;Mitarbeiter!$F$7),0,IF(Planung!I9="",$C9,IF(ISNUMBER(Planung!I9),Planung!I9,IF(UPPER(Planung!I9)="H",$C9/2,0)))))))</f>
        <v>0.5</v>
      </c>
      <c r="J9" s="27">
        <f>IF($A9="",0,IF(Mitarbeiter!$G$7=FALSE,0,IF(AND(Mitarbeiter!$E$7&lt;&gt;"",J$5+6&lt;Mitarbeiter!$E$7),0,IF(AND(Mitarbeiter!$F$7&lt;&gt;"",J$5&gt;Mitarbeiter!$F$7),0,IF(Planung!J9="",$C9,IF(ISNUMBER(Planung!J9),Planung!J9,IF(UPPER(Planung!J9)="H",$C9/2,0)))))))</f>
        <v>0</v>
      </c>
      <c r="K9" s="27">
        <f>IF($A9="",0,IF(Mitarbeiter!$G$7=FALSE,0,IF(AND(Mitarbeiter!$E$7&lt;&gt;"",K$5+6&lt;Mitarbeiter!$E$7),0,IF(AND(Mitarbeiter!$F$7&lt;&gt;"",K$5&gt;Mitarbeiter!$F$7),0,IF(Planung!K9="",$C9,IF(ISNUMBER(Planung!K9),Planung!K9,IF(UPPER(Planung!K9)="H",$C9/2,0)))))))</f>
        <v>0</v>
      </c>
      <c r="L9" s="27">
        <f>IF($A9="",0,IF(Mitarbeiter!$G$7=FALSE,0,IF(AND(Mitarbeiter!$E$7&lt;&gt;"",L$5+6&lt;Mitarbeiter!$E$7),0,IF(AND(Mitarbeiter!$F$7&lt;&gt;"",L$5&gt;Mitarbeiter!$F$7),0,IF(Planung!L9="",$C9,IF(ISNUMBER(Planung!L9),Planung!L9,IF(UPPER(Planung!L9)="H",$C9/2,0)))))))</f>
        <v>0.5</v>
      </c>
      <c r="M9" s="27">
        <f>IF($A9="",0,IF(Mitarbeiter!$G$7=FALSE,0,IF(AND(Mitarbeiter!$E$7&lt;&gt;"",M$5+6&lt;Mitarbeiter!$E$7),0,IF(AND(Mitarbeiter!$F$7&lt;&gt;"",M$5&gt;Mitarbeiter!$F$7),0,IF(Planung!M9="",$C9,IF(ISNUMBER(Planung!M9),Planung!M9,IF(UPPER(Planung!M9)="H",$C9/2,0)))))))</f>
        <v>0.5</v>
      </c>
      <c r="N9" s="27">
        <f>IF($A9="",0,IF(Mitarbeiter!$G$7=FALSE,0,IF(AND(Mitarbeiter!$E$7&lt;&gt;"",N$5+6&lt;Mitarbeiter!$E$7),0,IF(AND(Mitarbeiter!$F$7&lt;&gt;"",N$5&gt;Mitarbeiter!$F$7),0,IF(Planung!N9="",$C9,IF(ISNUMBER(Planung!N9),Planung!N9,IF(UPPER(Planung!N9)="H",$C9/2,0)))))))</f>
        <v>0.5</v>
      </c>
      <c r="O9" s="27">
        <f>IF($A9="",0,IF(Mitarbeiter!$G$7=FALSE,0,IF(AND(Mitarbeiter!$E$7&lt;&gt;"",O$5+6&lt;Mitarbeiter!$E$7),0,IF(AND(Mitarbeiter!$F$7&lt;&gt;"",O$5&gt;Mitarbeiter!$F$7),0,IF(Planung!O9="",$C9,IF(ISNUMBER(Planung!O9),Planung!O9,IF(UPPER(Planung!O9)="H",$C9/2,0)))))))</f>
        <v>0.5</v>
      </c>
      <c r="P9" s="27">
        <f>IF($A9="",0,IF(Mitarbeiter!$G$7=FALSE,0,IF(AND(Mitarbeiter!$E$7&lt;&gt;"",P$5+6&lt;Mitarbeiter!$E$7),0,IF(AND(Mitarbeiter!$F$7&lt;&gt;"",P$5&gt;Mitarbeiter!$F$7),0,IF(Planung!P9="",$C9,IF(ISNUMBER(Planung!P9),Planung!P9,IF(UPPER(Planung!P9)="H",$C9/2,0)))))))</f>
        <v>0.5</v>
      </c>
      <c r="Q9" s="27">
        <f>IF($A9="",0,IF(Mitarbeiter!$G$7=FALSE,0,IF(AND(Mitarbeiter!$E$7&lt;&gt;"",Q$5+6&lt;Mitarbeiter!$E$7),0,IF(AND(Mitarbeiter!$F$7&lt;&gt;"",Q$5&gt;Mitarbeiter!$F$7),0,IF(Planung!Q9="",$C9,IF(ISNUMBER(Planung!Q9),Planung!Q9,IF(UPPER(Planung!Q9)="H",$C9/2,0)))))))</f>
        <v>0.5</v>
      </c>
      <c r="R9" s="27">
        <f>IF($A9="",0,IF(Mitarbeiter!$G$7=FALSE,0,IF(AND(Mitarbeiter!$E$7&lt;&gt;"",R$5+6&lt;Mitarbeiter!$E$7),0,IF(AND(Mitarbeiter!$F$7&lt;&gt;"",R$5&gt;Mitarbeiter!$F$7),0,IF(Planung!R9="",$C9,IF(ISNUMBER(Planung!R9),Planung!R9,IF(UPPER(Planung!R9)="H",$C9/2,0)))))))</f>
        <v>0.5</v>
      </c>
      <c r="S9" s="27">
        <f>IF($A9="",0,IF(Mitarbeiter!$G$7=FALSE,0,IF(AND(Mitarbeiter!$E$7&lt;&gt;"",S$5+6&lt;Mitarbeiter!$E$7),0,IF(AND(Mitarbeiter!$F$7&lt;&gt;"",S$5&gt;Mitarbeiter!$F$7),0,IF(Planung!S9="",$C9,IF(ISNUMBER(Planung!S9),Planung!S9,IF(UPPER(Planung!S9)="H",$C9/2,0)))))))</f>
        <v>0.5</v>
      </c>
      <c r="T9" s="27">
        <f>IF($A9="",0,IF(Mitarbeiter!$G$7=FALSE,0,IF(AND(Mitarbeiter!$E$7&lt;&gt;"",T$5+6&lt;Mitarbeiter!$E$7),0,IF(AND(Mitarbeiter!$F$7&lt;&gt;"",T$5&gt;Mitarbeiter!$F$7),0,IF(Planung!T9="",$C9,IF(ISNUMBER(Planung!T9),Planung!T9,IF(UPPER(Planung!T9)="H",$C9/2,0)))))))</f>
        <v>0.5</v>
      </c>
      <c r="U9" s="27">
        <f>IF($A9="",0,IF(Mitarbeiter!$G$7=FALSE,0,IF(AND(Mitarbeiter!$E$7&lt;&gt;"",U$5+6&lt;Mitarbeiter!$E$7),0,IF(AND(Mitarbeiter!$F$7&lt;&gt;"",U$5&gt;Mitarbeiter!$F$7),0,IF(Planung!U9="",$C9,IF(ISNUMBER(Planung!U9),Planung!U9,IF(UPPER(Planung!U9)="H",$C9/2,0)))))))</f>
        <v>0.5</v>
      </c>
      <c r="V9" s="27">
        <f>IF($A9="",0,IF(Mitarbeiter!$G$7=FALSE,0,IF(AND(Mitarbeiter!$E$7&lt;&gt;"",V$5+6&lt;Mitarbeiter!$E$7),0,IF(AND(Mitarbeiter!$F$7&lt;&gt;"",V$5&gt;Mitarbeiter!$F$7),0,IF(Planung!V9="",$C9,IF(ISNUMBER(Planung!V9),Planung!V9,IF(UPPER(Planung!V9)="H",$C9/2,0)))))))</f>
        <v>0.5</v>
      </c>
      <c r="W9" s="27">
        <f>IF($A9="",0,IF(Mitarbeiter!$G$7=FALSE,0,IF(AND(Mitarbeiter!$E$7&lt;&gt;"",W$5+6&lt;Mitarbeiter!$E$7),0,IF(AND(Mitarbeiter!$F$7&lt;&gt;"",W$5&gt;Mitarbeiter!$F$7),0,IF(Planung!W9="",$C9,IF(ISNUMBER(Planung!W9),Planung!W9,IF(UPPER(Planung!W9)="H",$C9/2,0)))))))</f>
        <v>0.5</v>
      </c>
      <c r="X9" s="27">
        <f>IF($A9="",0,IF(Mitarbeiter!$G$7=FALSE,0,IF(AND(Mitarbeiter!$E$7&lt;&gt;"",X$5+6&lt;Mitarbeiter!$E$7),0,IF(AND(Mitarbeiter!$F$7&lt;&gt;"",X$5&gt;Mitarbeiter!$F$7),0,IF(Planung!X9="",$C9,IF(ISNUMBER(Planung!X9),Planung!X9,IF(UPPER(Planung!X9)="H",$C9/2,0)))))))</f>
        <v>0.5</v>
      </c>
      <c r="Y9" s="27">
        <f>IF($A9="",0,IF(Mitarbeiter!$G$7=FALSE,0,IF(AND(Mitarbeiter!$E$7&lt;&gt;"",Y$5+6&lt;Mitarbeiter!$E$7),0,IF(AND(Mitarbeiter!$F$7&lt;&gt;"",Y$5&gt;Mitarbeiter!$F$7),0,IF(Planung!Y9="",$C9,IF(ISNUMBER(Planung!Y9),Planung!Y9,IF(UPPER(Planung!Y9)="H",$C9/2,0)))))))</f>
        <v>0.5</v>
      </c>
      <c r="Z9" s="27">
        <f>IF($A9="",0,IF(Mitarbeiter!$G$7=FALSE,0,IF(AND(Mitarbeiter!$E$7&lt;&gt;"",Z$5+6&lt;Mitarbeiter!$E$7),0,IF(AND(Mitarbeiter!$F$7&lt;&gt;"",Z$5&gt;Mitarbeiter!$F$7),0,IF(Planung!Z9="",$C9,IF(ISNUMBER(Planung!Z9),Planung!Z9,IF(UPPER(Planung!Z9)="H",$C9/2,0)))))))</f>
        <v>0.5</v>
      </c>
      <c r="AA9" s="27">
        <f>IF($A9="",0,IF(Mitarbeiter!$G$7=FALSE,0,IF(AND(Mitarbeiter!$E$7&lt;&gt;"",AA$5+6&lt;Mitarbeiter!$E$7),0,IF(AND(Mitarbeiter!$F$7&lt;&gt;"",AA$5&gt;Mitarbeiter!$F$7),0,IF(Planung!AA9="",$C9,IF(ISNUMBER(Planung!AA9),Planung!AA9,IF(UPPER(Planung!AA9)="H",$C9/2,0)))))))</f>
        <v>0.5</v>
      </c>
      <c r="AB9" s="27">
        <f>IF($A9="",0,IF(Mitarbeiter!$G$7=FALSE,0,IF(AND(Mitarbeiter!$E$7&lt;&gt;"",AB$5+6&lt;Mitarbeiter!$E$7),0,IF(AND(Mitarbeiter!$F$7&lt;&gt;"",AB$5&gt;Mitarbeiter!$F$7),0,IF(Planung!AB9="",$C9,IF(ISNUMBER(Planung!AB9),Planung!AB9,IF(UPPER(Planung!AB9)="H",$C9/2,0)))))))</f>
        <v>0.5</v>
      </c>
      <c r="AC9" s="27">
        <f>IF($A9="",0,IF(Mitarbeiter!$G$7=FALSE,0,IF(AND(Mitarbeiter!$E$7&lt;&gt;"",AC$5+6&lt;Mitarbeiter!$E$7),0,IF(AND(Mitarbeiter!$F$7&lt;&gt;"",AC$5&gt;Mitarbeiter!$F$7),0,IF(Planung!AC9="",$C9,IF(ISNUMBER(Planung!AC9),Planung!AC9,IF(UPPER(Planung!AC9)="H",$C9/2,0)))))))</f>
        <v>0.5</v>
      </c>
      <c r="AD9" s="27">
        <f>IF($A9="",0,IF(Mitarbeiter!$G$7=FALSE,0,IF(AND(Mitarbeiter!$E$7&lt;&gt;"",AD$5+6&lt;Mitarbeiter!$E$7),0,IF(AND(Mitarbeiter!$F$7&lt;&gt;"",AD$5&gt;Mitarbeiter!$F$7),0,IF(Planung!AD9="",$C9,IF(ISNUMBER(Planung!AD9),Planung!AD9,IF(UPPER(Planung!AD9)="H",$C9/2,0)))))))</f>
        <v>0.5</v>
      </c>
      <c r="AE9" s="27">
        <f>IF($A9="",0,IF(Mitarbeiter!$G$7=FALSE,0,IF(AND(Mitarbeiter!$E$7&lt;&gt;"",AE$5+6&lt;Mitarbeiter!$E$7),0,IF(AND(Mitarbeiter!$F$7&lt;&gt;"",AE$5&gt;Mitarbeiter!$F$7),0,IF(Planung!AE9="",$C9,IF(ISNUMBER(Planung!AE9),Planung!AE9,IF(UPPER(Planung!AE9)="H",$C9/2,0)))))))</f>
        <v>0.5</v>
      </c>
      <c r="AF9" s="27">
        <f>IF($A9="",0,IF(Mitarbeiter!$G$7=FALSE,0,IF(AND(Mitarbeiter!$E$7&lt;&gt;"",AF$5+6&lt;Mitarbeiter!$E$7),0,IF(AND(Mitarbeiter!$F$7&lt;&gt;"",AF$5&gt;Mitarbeiter!$F$7),0,IF(Planung!AF9="",$C9,IF(ISNUMBER(Planung!AF9),Planung!AF9,IF(UPPER(Planung!AF9)="H",$C9/2,0)))))))</f>
        <v>0.5</v>
      </c>
      <c r="AG9" s="27">
        <f>IF($A9="",0,IF(Mitarbeiter!$G$7=FALSE,0,IF(AND(Mitarbeiter!$E$7&lt;&gt;"",AG$5+6&lt;Mitarbeiter!$E$7),0,IF(AND(Mitarbeiter!$F$7&lt;&gt;"",AG$5&gt;Mitarbeiter!$F$7),0,IF(Planung!AG9="",$C9,IF(ISNUMBER(Planung!AG9),Planung!AG9,IF(UPPER(Planung!AG9)="H",$C9/2,0)))))))</f>
        <v>0.5</v>
      </c>
      <c r="AH9" s="27">
        <f>IF($A9="",0,IF(Mitarbeiter!$G$7=FALSE,0,IF(AND(Mitarbeiter!$E$7&lt;&gt;"",AH$5+6&lt;Mitarbeiter!$E$7),0,IF(AND(Mitarbeiter!$F$7&lt;&gt;"",AH$5&gt;Mitarbeiter!$F$7),0,IF(Planung!AH9="",$C9,IF(ISNUMBER(Planung!AH9),Planung!AH9,IF(UPPER(Planung!AH9)="H",$C9/2,0)))))))</f>
        <v>0.5</v>
      </c>
      <c r="AI9" s="27">
        <f>IF($A9="",0,IF(Mitarbeiter!$G$7=FALSE,0,IF(AND(Mitarbeiter!$E$7&lt;&gt;"",AI$5+6&lt;Mitarbeiter!$E$7),0,IF(AND(Mitarbeiter!$F$7&lt;&gt;"",AI$5&gt;Mitarbeiter!$F$7),0,IF(Planung!AI9="",$C9,IF(ISNUMBER(Planung!AI9),Planung!AI9,IF(UPPER(Planung!AI9)="H",$C9/2,0)))))))</f>
        <v>0.5</v>
      </c>
      <c r="AJ9" s="27">
        <f>IF($A9="",0,IF(Mitarbeiter!$G$7=FALSE,0,IF(AND(Mitarbeiter!$E$7&lt;&gt;"",AJ$5+6&lt;Mitarbeiter!$E$7),0,IF(AND(Mitarbeiter!$F$7&lt;&gt;"",AJ$5&gt;Mitarbeiter!$F$7),0,IF(Planung!AJ9="",$C9,IF(ISNUMBER(Planung!AJ9),Planung!AJ9,IF(UPPER(Planung!AJ9)="H",$C9/2,0)))))))</f>
        <v>0.5</v>
      </c>
      <c r="AK9" s="27">
        <f>IF($A9="",0,IF(Mitarbeiter!$G$7=FALSE,0,IF(AND(Mitarbeiter!$E$7&lt;&gt;"",AK$5+6&lt;Mitarbeiter!$E$7),0,IF(AND(Mitarbeiter!$F$7&lt;&gt;"",AK$5&gt;Mitarbeiter!$F$7),0,IF(Planung!AK9="",$C9,IF(ISNUMBER(Planung!AK9),Planung!AK9,IF(UPPER(Planung!AK9)="H",$C9/2,0)))))))</f>
        <v>0.5</v>
      </c>
      <c r="AL9" s="27">
        <f>IF($A9="",0,IF(Mitarbeiter!$G$7=FALSE,0,IF(AND(Mitarbeiter!$E$7&lt;&gt;"",AL$5+6&lt;Mitarbeiter!$E$7),0,IF(AND(Mitarbeiter!$F$7&lt;&gt;"",AL$5&gt;Mitarbeiter!$F$7),0,IF(Planung!AL9="",$C9,IF(ISNUMBER(Planung!AL9),Planung!AL9,IF(UPPER(Planung!AL9)="H",$C9/2,0)))))))</f>
        <v>0.5</v>
      </c>
      <c r="AM9" s="27">
        <f>IF($A9="",0,IF(Mitarbeiter!$G$7=FALSE,0,IF(AND(Mitarbeiter!$E$7&lt;&gt;"",AM$5+6&lt;Mitarbeiter!$E$7),0,IF(AND(Mitarbeiter!$F$7&lt;&gt;"",AM$5&gt;Mitarbeiter!$F$7),0,IF(Planung!AM9="",$C9,IF(ISNUMBER(Planung!AM9),Planung!AM9,IF(UPPER(Planung!AM9)="H",$C9/2,0)))))))</f>
        <v>0.5</v>
      </c>
      <c r="AN9" s="27">
        <f>IF($A9="",0,IF(Mitarbeiter!$G$7=FALSE,0,IF(AND(Mitarbeiter!$E$7&lt;&gt;"",AN$5+6&lt;Mitarbeiter!$E$7),0,IF(AND(Mitarbeiter!$F$7&lt;&gt;"",AN$5&gt;Mitarbeiter!$F$7),0,IF(Planung!AN9="",$C9,IF(ISNUMBER(Planung!AN9),Planung!AN9,IF(UPPER(Planung!AN9)="H",$C9/2,0)))))))</f>
        <v>0.5</v>
      </c>
      <c r="AO9" s="27">
        <f>IF($A9="",0,IF(Mitarbeiter!$G$7=FALSE,0,IF(AND(Mitarbeiter!$E$7&lt;&gt;"",AO$5+6&lt;Mitarbeiter!$E$7),0,IF(AND(Mitarbeiter!$F$7&lt;&gt;"",AO$5&gt;Mitarbeiter!$F$7),0,IF(Planung!AO9="",$C9,IF(ISNUMBER(Planung!AO9),Planung!AO9,IF(UPPER(Planung!AO9)="H",$C9/2,0)))))))</f>
        <v>0.5</v>
      </c>
      <c r="AP9" s="27">
        <f>IF($A9="",0,IF(Mitarbeiter!$G$7=FALSE,0,IF(AND(Mitarbeiter!$E$7&lt;&gt;"",AP$5+6&lt;Mitarbeiter!$E$7),0,IF(AND(Mitarbeiter!$F$7&lt;&gt;"",AP$5&gt;Mitarbeiter!$F$7),0,IF(Planung!AP9="",$C9,IF(ISNUMBER(Planung!AP9),Planung!AP9,IF(UPPER(Planung!AP9)="H",$C9/2,0)))))))</f>
        <v>0.5</v>
      </c>
      <c r="AQ9" s="27">
        <f>IF($A9="",0,IF(Mitarbeiter!$G$7=FALSE,0,IF(AND(Mitarbeiter!$E$7&lt;&gt;"",AQ$5+6&lt;Mitarbeiter!$E$7),0,IF(AND(Mitarbeiter!$F$7&lt;&gt;"",AQ$5&gt;Mitarbeiter!$F$7),0,IF(Planung!AQ9="",$C9,IF(ISNUMBER(Planung!AQ9),Planung!AQ9,IF(UPPER(Planung!AQ9)="H",$C9/2,0)))))))</f>
        <v>0.5</v>
      </c>
      <c r="AR9" s="27">
        <f>IF($A9="",0,IF(Mitarbeiter!$G$7=FALSE,0,IF(AND(Mitarbeiter!$E$7&lt;&gt;"",AR$5+6&lt;Mitarbeiter!$E$7),0,IF(AND(Mitarbeiter!$F$7&lt;&gt;"",AR$5&gt;Mitarbeiter!$F$7),0,IF(Planung!AR9="",$C9,IF(ISNUMBER(Planung!AR9),Planung!AR9,IF(UPPER(Planung!AR9)="H",$C9/2,0)))))))</f>
        <v>0.5</v>
      </c>
      <c r="AS9" s="27">
        <f>IF($A9="",0,IF(Mitarbeiter!$G$7=FALSE,0,IF(AND(Mitarbeiter!$E$7&lt;&gt;"",AS$5+6&lt;Mitarbeiter!$E$7),0,IF(AND(Mitarbeiter!$F$7&lt;&gt;"",AS$5&gt;Mitarbeiter!$F$7),0,IF(Planung!AS9="",$C9,IF(ISNUMBER(Planung!AS9),Planung!AS9,IF(UPPER(Planung!AS9)="H",$C9/2,0)))))))</f>
        <v>0.5</v>
      </c>
      <c r="AT9" s="27">
        <f>IF($A9="",0,IF(Mitarbeiter!$G$7=FALSE,0,IF(AND(Mitarbeiter!$E$7&lt;&gt;"",AT$5+6&lt;Mitarbeiter!$E$7),0,IF(AND(Mitarbeiter!$F$7&lt;&gt;"",AT$5&gt;Mitarbeiter!$F$7),0,IF(Planung!AT9="",$C9,IF(ISNUMBER(Planung!AT9),Planung!AT9,IF(UPPER(Planung!AT9)="H",$C9/2,0)))))))</f>
        <v>0.5</v>
      </c>
      <c r="AU9" s="27">
        <f>IF($A9="",0,IF(Mitarbeiter!$G$7=FALSE,0,IF(AND(Mitarbeiter!$E$7&lt;&gt;"",AU$5+6&lt;Mitarbeiter!$E$7),0,IF(AND(Mitarbeiter!$F$7&lt;&gt;"",AU$5&gt;Mitarbeiter!$F$7),0,IF(Planung!AU9="",$C9,IF(ISNUMBER(Planung!AU9),Planung!AU9,IF(UPPER(Planung!AU9)="H",$C9/2,0)))))))</f>
        <v>0.5</v>
      </c>
      <c r="AV9" s="27">
        <f>IF($A9="",0,IF(Mitarbeiter!$G$7=FALSE,0,IF(AND(Mitarbeiter!$E$7&lt;&gt;"",AV$5+6&lt;Mitarbeiter!$E$7),0,IF(AND(Mitarbeiter!$F$7&lt;&gt;"",AV$5&gt;Mitarbeiter!$F$7),0,IF(Planung!AV9="",$C9,IF(ISNUMBER(Planung!AV9),Planung!AV9,IF(UPPER(Planung!AV9)="H",$C9/2,0)))))))</f>
        <v>0.5</v>
      </c>
      <c r="AW9" s="27">
        <f>IF($A9="",0,IF(Mitarbeiter!$G$7=FALSE,0,IF(AND(Mitarbeiter!$E$7&lt;&gt;"",AW$5+6&lt;Mitarbeiter!$E$7),0,IF(AND(Mitarbeiter!$F$7&lt;&gt;"",AW$5&gt;Mitarbeiter!$F$7),0,IF(Planung!AW9="",$C9,IF(ISNUMBER(Planung!AW9),Planung!AW9,IF(UPPER(Planung!AW9)="H",$C9/2,0)))))))</f>
        <v>0.5</v>
      </c>
      <c r="AX9" s="27">
        <f>IF($A9="",0,IF(Mitarbeiter!$G$7=FALSE,0,IF(AND(Mitarbeiter!$E$7&lt;&gt;"",AX$5+6&lt;Mitarbeiter!$E$7),0,IF(AND(Mitarbeiter!$F$7&lt;&gt;"",AX$5&gt;Mitarbeiter!$F$7),0,IF(Planung!AX9="",$C9,IF(ISNUMBER(Planung!AX9),Planung!AX9,IF(UPPER(Planung!AX9)="H",$C9/2,0)))))))</f>
        <v>0.5</v>
      </c>
      <c r="AY9" s="27">
        <f>IF($A9="",0,IF(Mitarbeiter!$G$7=FALSE,0,IF(AND(Mitarbeiter!$E$7&lt;&gt;"",AY$5+6&lt;Mitarbeiter!$E$7),0,IF(AND(Mitarbeiter!$F$7&lt;&gt;"",AY$5&gt;Mitarbeiter!$F$7),0,IF(Planung!AY9="",$C9,IF(ISNUMBER(Planung!AY9),Planung!AY9,IF(UPPER(Planung!AY9)="H",$C9/2,0)))))))</f>
        <v>0.5</v>
      </c>
      <c r="AZ9" s="27">
        <f>IF($A9="",0,IF(Mitarbeiter!$G$7=FALSE,0,IF(AND(Mitarbeiter!$E$7&lt;&gt;"",AZ$5+6&lt;Mitarbeiter!$E$7),0,IF(AND(Mitarbeiter!$F$7&lt;&gt;"",AZ$5&gt;Mitarbeiter!$F$7),0,IF(Planung!AZ9="",$C9,IF(ISNUMBER(Planung!AZ9),Planung!AZ9,IF(UPPER(Planung!AZ9)="H",$C9/2,0)))))))</f>
        <v>0.5</v>
      </c>
      <c r="BA9" s="27">
        <f>IF($A9="",0,IF(Mitarbeiter!$G$7=FALSE,0,IF(AND(Mitarbeiter!$E$7&lt;&gt;"",BA$5+6&lt;Mitarbeiter!$E$7),0,IF(AND(Mitarbeiter!$F$7&lt;&gt;"",BA$5&gt;Mitarbeiter!$F$7),0,IF(Planung!BA9="",$C9,IF(ISNUMBER(Planung!BA9),Planung!BA9,IF(UPPER(Planung!BA9)="H",$C9/2,0)))))))</f>
        <v>0.5</v>
      </c>
      <c r="BB9" s="27">
        <f>IF($A9="",0,IF(Mitarbeiter!$G$7=FALSE,0,IF(AND(Mitarbeiter!$E$7&lt;&gt;"",BB$5+6&lt;Mitarbeiter!$E$7),0,IF(AND(Mitarbeiter!$F$7&lt;&gt;"",BB$5&gt;Mitarbeiter!$F$7),0,IF(Planung!BB9="",$C9,IF(ISNUMBER(Planung!BB9),Planung!BB9,IF(UPPER(Planung!BB9)="H",$C9/2,0)))))))</f>
        <v>0.5</v>
      </c>
      <c r="BC9" s="27">
        <f>IF($A9="",0,IF(Mitarbeiter!$G$7=FALSE,0,IF(AND(Mitarbeiter!$E$7&lt;&gt;"",BC$5+6&lt;Mitarbeiter!$E$7),0,IF(AND(Mitarbeiter!$F$7&lt;&gt;"",BC$5&gt;Mitarbeiter!$F$7),0,IF(Planung!BC9="",$C9,IF(ISNUMBER(Planung!BC9),Planung!BC9,IF(UPPER(Planung!BC9)="H",$C9/2,0)))))))</f>
        <v>0.5</v>
      </c>
      <c r="BD9" s="27">
        <f>IF($A9="",0,IF(Mitarbeiter!$G$7=FALSE,0,IF(AND(Mitarbeiter!$E$7&lt;&gt;"",BD$5+6&lt;Mitarbeiter!$E$7),0,IF(AND(Mitarbeiter!$F$7&lt;&gt;"",BD$5&gt;Mitarbeiter!$F$7),0,IF(Planung!BD9="",$C9,IF(ISNUMBER(Planung!BD9),Planung!BD9,IF(UPPER(Planung!BD9)="H",$C9/2,0)))))))</f>
        <v>0.5</v>
      </c>
      <c r="BE9" s="27">
        <f>IF($A9="",0,IF(Mitarbeiter!$G$7=FALSE,0,IF(AND(Mitarbeiter!$E$7&lt;&gt;"",BE$5+6&lt;Mitarbeiter!$E$7),0,IF(AND(Mitarbeiter!$F$7&lt;&gt;"",BE$5&gt;Mitarbeiter!$F$7),0,IF(Planung!BE9="",$C9,IF(ISNUMBER(Planung!BE9),Planung!BE9,IF(UPPER(Planung!BE9)="H",$C9/2,0)))))))</f>
        <v>0.5</v>
      </c>
      <c r="BF9" s="27">
        <f>IF($A9="",0,IF(Mitarbeiter!$G$7=FALSE,0,IF(AND(Mitarbeiter!$E$7&lt;&gt;"",BF$5+6&lt;Mitarbeiter!$E$7),0,IF(AND(Mitarbeiter!$F$7&lt;&gt;"",BF$5&gt;Mitarbeiter!$F$7),0,IF(Planung!BF9="",$C9,IF(ISNUMBER(Planung!BF9),Planung!BF9,IF(UPPER(Planung!BF9)="H",$C9/2,0)))))))</f>
        <v>0.5</v>
      </c>
      <c r="BG9" s="27">
        <f>IF($A9="",0,IF(Mitarbeiter!$G$7=FALSE,0,IF(AND(Mitarbeiter!$E$7&lt;&gt;"",BG$5+6&lt;Mitarbeiter!$E$7),0,IF(AND(Mitarbeiter!$F$7&lt;&gt;"",BG$5&gt;Mitarbeiter!$F$7),0,IF(Planung!BG9="",$C9,IF(ISNUMBER(Planung!BG9),Planung!BG9,IF(UPPER(Planung!BG9)="H",$C9/2,0)))))))</f>
        <v>0.5</v>
      </c>
      <c r="BH9" s="27">
        <f>IF($A9="",0,IF(Mitarbeiter!$G$7=FALSE,0,IF(AND(Mitarbeiter!$E$7&lt;&gt;"",BH$5+6&lt;Mitarbeiter!$E$7),0,IF(AND(Mitarbeiter!$F$7&lt;&gt;"",BH$5&gt;Mitarbeiter!$F$7),0,IF(Planung!BH9="",$C9,IF(ISNUMBER(Planung!BH9),Planung!BH9,IF(UPPER(Planung!BH9)="H",$C9/2,0)))))))</f>
        <v>0.5</v>
      </c>
      <c r="BI9" s="27">
        <f>IF($A9="",0,IF(Mitarbeiter!$G$7=FALSE,0,IF(AND(Mitarbeiter!$E$7&lt;&gt;"",BI$5+6&lt;Mitarbeiter!$E$7),0,IF(AND(Mitarbeiter!$F$7&lt;&gt;"",BI$5&gt;Mitarbeiter!$F$7),0,IF(Planung!BI9="",$C9,IF(ISNUMBER(Planung!BI9),Planung!BI9,IF(UPPER(Planung!BI9)="H",$C9/2,0)))))))</f>
        <v>0.5</v>
      </c>
      <c r="BJ9" s="27">
        <f>IF($A9="",0,IF(Mitarbeiter!$G$7=FALSE,0,IF(AND(Mitarbeiter!$E$7&lt;&gt;"",BJ$5+6&lt;Mitarbeiter!$E$7),0,IF(AND(Mitarbeiter!$F$7&lt;&gt;"",BJ$5&gt;Mitarbeiter!$F$7),0,IF(Planung!BJ9="",$C9,IF(ISNUMBER(Planung!BJ9),Planung!BJ9,IF(UPPER(Planung!BJ9)="H",$C9/2,0)))))))</f>
        <v>0.5</v>
      </c>
      <c r="BK9" s="27">
        <f>IF($A9="",0,IF(Mitarbeiter!$G$7=FALSE,0,IF(AND(Mitarbeiter!$E$7&lt;&gt;"",BK$5+6&lt;Mitarbeiter!$E$7),0,IF(AND(Mitarbeiter!$F$7&lt;&gt;"",BK$5&gt;Mitarbeiter!$F$7),0,IF(Planung!BK9="",$C9,IF(ISNUMBER(Planung!BK9),Planung!BK9,IF(UPPER(Planung!BK9)="H",$C9/2,0)))))))</f>
        <v>0.5</v>
      </c>
      <c r="BL9" s="27">
        <f>IF($A9="",0,IF(Mitarbeiter!$G$7=FALSE,0,IF(AND(Mitarbeiter!$E$7&lt;&gt;"",BL$5+6&lt;Mitarbeiter!$E$7),0,IF(AND(Mitarbeiter!$F$7&lt;&gt;"",BL$5&gt;Mitarbeiter!$F$7),0,IF(Planung!BL9="",$C9,IF(ISNUMBER(Planung!BL9),Planung!BL9,IF(UPPER(Planung!BL9)="H",$C9/2,0)))))))</f>
        <v>0.5</v>
      </c>
      <c r="BM9" s="27">
        <f>IF($A9="",0,IF(Mitarbeiter!$G$7=FALSE,0,IF(AND(Mitarbeiter!$E$7&lt;&gt;"",BM$5+6&lt;Mitarbeiter!$E$7),0,IF(AND(Mitarbeiter!$F$7&lt;&gt;"",BM$5&gt;Mitarbeiter!$F$7),0,IF(Planung!BM9="",$C9,IF(ISNUMBER(Planung!BM9),Planung!BM9,IF(UPPER(Planung!BM9)="H",$C9/2,0)))))))</f>
        <v>0.5</v>
      </c>
      <c r="BN9" s="27">
        <f>IF($A9="",0,IF(Mitarbeiter!$G$7=FALSE,0,IF(AND(Mitarbeiter!$E$7&lt;&gt;"",BN$5+6&lt;Mitarbeiter!$E$7),0,IF(AND(Mitarbeiter!$F$7&lt;&gt;"",BN$5&gt;Mitarbeiter!$F$7),0,IF(Planung!BN9="",$C9,IF(ISNUMBER(Planung!BN9),Planung!BN9,IF(UPPER(Planung!BN9)="H",$C9/2,0)))))))</f>
        <v>0.5</v>
      </c>
      <c r="BO9" s="27">
        <f>IF($A9="",0,IF(Mitarbeiter!$G$7=FALSE,0,IF(AND(Mitarbeiter!$E$7&lt;&gt;"",BO$5+6&lt;Mitarbeiter!$E$7),0,IF(AND(Mitarbeiter!$F$7&lt;&gt;"",BO$5&gt;Mitarbeiter!$F$7),0,IF(Planung!BO9="",$C9,IF(ISNUMBER(Planung!BO9),Planung!BO9,IF(UPPER(Planung!BO9)="H",$C9/2,0)))))))</f>
        <v>0.5</v>
      </c>
      <c r="BP9" s="27">
        <f>IF($A9="",0,IF(Mitarbeiter!$G$7=FALSE,0,IF(AND(Mitarbeiter!$E$7&lt;&gt;"",BP$5+6&lt;Mitarbeiter!$E$7),0,IF(AND(Mitarbeiter!$F$7&lt;&gt;"",BP$5&gt;Mitarbeiter!$F$7),0,IF(Planung!BP9="",$C9,IF(ISNUMBER(Planung!BP9),Planung!BP9,IF(UPPER(Planung!BP9)="H",$C9/2,0)))))))</f>
        <v>0.5</v>
      </c>
      <c r="BQ9" s="27">
        <f>IF($A9="",0,IF(Mitarbeiter!$G$7=FALSE,0,IF(AND(Mitarbeiter!$E$7&lt;&gt;"",BQ$5+6&lt;Mitarbeiter!$E$7),0,IF(AND(Mitarbeiter!$F$7&lt;&gt;"",BQ$5&gt;Mitarbeiter!$F$7),0,IF(Planung!BQ9="",$C9,IF(ISNUMBER(Planung!BQ9),Planung!BQ9,IF(UPPER(Planung!BQ9)="H",$C9/2,0)))))))</f>
        <v>0.5</v>
      </c>
      <c r="BR9" s="27">
        <f>IF($A9="",0,IF(Mitarbeiter!$G$7=FALSE,0,IF(AND(Mitarbeiter!$E$7&lt;&gt;"",BR$5+6&lt;Mitarbeiter!$E$7),0,IF(AND(Mitarbeiter!$F$7&lt;&gt;"",BR$5&gt;Mitarbeiter!$F$7),0,IF(Planung!BR9="",$C9,IF(ISNUMBER(Planung!BR9),Planung!BR9,IF(UPPER(Planung!BR9)="H",$C9/2,0)))))))</f>
        <v>0.5</v>
      </c>
      <c r="BS9" s="27">
        <f>IF($A9="",0,IF(Mitarbeiter!$G$7=FALSE,0,IF(AND(Mitarbeiter!$E$7&lt;&gt;"",BS$5+6&lt;Mitarbeiter!$E$7),0,IF(AND(Mitarbeiter!$F$7&lt;&gt;"",BS$5&gt;Mitarbeiter!$F$7),0,IF(Planung!BS9="",$C9,IF(ISNUMBER(Planung!BS9),Planung!BS9,IF(UPPER(Planung!BS9)="H",$C9/2,0)))))))</f>
        <v>0.5</v>
      </c>
      <c r="BT9" s="27">
        <f>IF($A9="",0,IF(Mitarbeiter!$G$7=FALSE,0,IF(AND(Mitarbeiter!$E$7&lt;&gt;"",BT$5+6&lt;Mitarbeiter!$E$7),0,IF(AND(Mitarbeiter!$F$7&lt;&gt;"",BT$5&gt;Mitarbeiter!$F$7),0,IF(Planung!BT9="",$C9,IF(ISNUMBER(Planung!BT9),Planung!BT9,IF(UPPER(Planung!BT9)="H",$C9/2,0)))))))</f>
        <v>0.5</v>
      </c>
      <c r="BU9" s="27">
        <f>IF($A9="",0,IF(Mitarbeiter!$G$7=FALSE,0,IF(AND(Mitarbeiter!$E$7&lt;&gt;"",BU$5+6&lt;Mitarbeiter!$E$7),0,IF(AND(Mitarbeiter!$F$7&lt;&gt;"",BU$5&gt;Mitarbeiter!$F$7),0,IF(Planung!BU9="",$C9,IF(ISNUMBER(Planung!BU9),Planung!BU9,IF(UPPER(Planung!BU9)="H",$C9/2,0)))))))</f>
        <v>0.5</v>
      </c>
      <c r="BV9" s="27">
        <f>IF($A9="",0,IF(Mitarbeiter!$G$7=FALSE,0,IF(AND(Mitarbeiter!$E$7&lt;&gt;"",BV$5+6&lt;Mitarbeiter!$E$7),0,IF(AND(Mitarbeiter!$F$7&lt;&gt;"",BV$5&gt;Mitarbeiter!$F$7),0,IF(Planung!BV9="",$C9,IF(ISNUMBER(Planung!BV9),Planung!BV9,IF(UPPER(Planung!BV9)="H",$C9/2,0)))))))</f>
        <v>0.5</v>
      </c>
      <c r="BW9" s="27">
        <f>IF($A9="",0,IF(Mitarbeiter!$G$7=FALSE,0,IF(AND(Mitarbeiter!$E$7&lt;&gt;"",BW$5+6&lt;Mitarbeiter!$E$7),0,IF(AND(Mitarbeiter!$F$7&lt;&gt;"",BW$5&gt;Mitarbeiter!$F$7),0,IF(Planung!BW9="",$C9,IF(ISNUMBER(Planung!BW9),Planung!BW9,IF(UPPER(Planung!BW9)="H",$C9/2,0)))))))</f>
        <v>0.5</v>
      </c>
      <c r="BX9" s="27">
        <f>IF($A9="",0,IF(Mitarbeiter!$G$7=FALSE,0,IF(AND(Mitarbeiter!$E$7&lt;&gt;"",BX$5+6&lt;Mitarbeiter!$E$7),0,IF(AND(Mitarbeiter!$F$7&lt;&gt;"",BX$5&gt;Mitarbeiter!$F$7),0,IF(Planung!BX9="",$C9,IF(ISNUMBER(Planung!BX9),Planung!BX9,IF(UPPER(Planung!BX9)="H",$C9/2,0)))))))</f>
        <v>0.5</v>
      </c>
      <c r="BY9" s="27">
        <f>IF($A9="",0,IF(Mitarbeiter!$G$7=FALSE,0,IF(AND(Mitarbeiter!$E$7&lt;&gt;"",BY$5+6&lt;Mitarbeiter!$E$7),0,IF(AND(Mitarbeiter!$F$7&lt;&gt;"",BY$5&gt;Mitarbeiter!$F$7),0,IF(Planung!BY9="",$C9,IF(ISNUMBER(Planung!BY9),Planung!BY9,IF(UPPER(Planung!BY9)="H",$C9/2,0)))))))</f>
        <v>0.5</v>
      </c>
      <c r="BZ9" s="27">
        <f>IF($A9="",0,IF(Mitarbeiter!$G$7=FALSE,0,IF(AND(Mitarbeiter!$E$7&lt;&gt;"",BZ$5+6&lt;Mitarbeiter!$E$7),0,IF(AND(Mitarbeiter!$F$7&lt;&gt;"",BZ$5&gt;Mitarbeiter!$F$7),0,IF(Planung!BZ9="",$C9,IF(ISNUMBER(Planung!BZ9),Planung!BZ9,IF(UPPER(Planung!BZ9)="H",$C9/2,0)))))))</f>
        <v>0.5</v>
      </c>
      <c r="CA9" s="27">
        <f>IF($A9="",0,IF(Mitarbeiter!$G$7=FALSE,0,IF(AND(Mitarbeiter!$E$7&lt;&gt;"",CA$5+6&lt;Mitarbeiter!$E$7),0,IF(AND(Mitarbeiter!$F$7&lt;&gt;"",CA$5&gt;Mitarbeiter!$F$7),0,IF(Planung!CA9="",$C9,IF(ISNUMBER(Planung!CA9),Planung!CA9,IF(UPPER(Planung!CA9)="H",$C9/2,0)))))))</f>
        <v>0.5</v>
      </c>
      <c r="CB9" s="27">
        <f>IF($A9="",0,IF(Mitarbeiter!$G$7=FALSE,0,IF(AND(Mitarbeiter!$E$7&lt;&gt;"",CB$5+6&lt;Mitarbeiter!$E$7),0,IF(AND(Mitarbeiter!$F$7&lt;&gt;"",CB$5&gt;Mitarbeiter!$F$7),0,IF(Planung!CB9="",$C9,IF(ISNUMBER(Planung!CB9),Planung!CB9,IF(UPPER(Planung!CB9)="H",$C9/2,0)))))))</f>
        <v>0.5</v>
      </c>
      <c r="CC9" s="27">
        <f>IF($A9="",0,IF(Mitarbeiter!$G$7=FALSE,0,IF(AND(Mitarbeiter!$E$7&lt;&gt;"",CC$5+6&lt;Mitarbeiter!$E$7),0,IF(AND(Mitarbeiter!$F$7&lt;&gt;"",CC$5&gt;Mitarbeiter!$F$7),0,IF(Planung!CC9="",$C9,IF(ISNUMBER(Planung!CC9),Planung!CC9,IF(UPPER(Planung!CC9)="H",$C9/2,0)))))))</f>
        <v>0.5</v>
      </c>
      <c r="CD9" s="27">
        <f>IF($A9="",0,IF(Mitarbeiter!$G$7=FALSE,0,IF(AND(Mitarbeiter!$E$7&lt;&gt;"",CD$5+6&lt;Mitarbeiter!$E$7),0,IF(AND(Mitarbeiter!$F$7&lt;&gt;"",CD$5&gt;Mitarbeiter!$F$7),0,IF(Planung!CD9="",$C9,IF(ISNUMBER(Planung!CD9),Planung!CD9,IF(UPPER(Planung!CD9)="H",$C9/2,0)))))))</f>
        <v>0.5</v>
      </c>
      <c r="CE9" s="27">
        <f>IF($A9="",0,IF(Mitarbeiter!$G$7=FALSE,0,IF(AND(Mitarbeiter!$E$7&lt;&gt;"",CE$5+6&lt;Mitarbeiter!$E$7),0,IF(AND(Mitarbeiter!$F$7&lt;&gt;"",CE$5&gt;Mitarbeiter!$F$7),0,IF(Planung!CE9="",$C9,IF(ISNUMBER(Planung!CE9),Planung!CE9,IF(UPPER(Planung!CE9)="H",$C9/2,0)))))))</f>
        <v>0.5</v>
      </c>
      <c r="CF9" s="27">
        <f>IF($A9="",0,IF(Mitarbeiter!$G$7=FALSE,0,IF(AND(Mitarbeiter!$E$7&lt;&gt;"",CF$5+6&lt;Mitarbeiter!$E$7),0,IF(AND(Mitarbeiter!$F$7&lt;&gt;"",CF$5&gt;Mitarbeiter!$F$7),0,IF(Planung!CF9="",$C9,IF(ISNUMBER(Planung!CF9),Planung!CF9,IF(UPPER(Planung!CF9)="H",$C9/2,0)))))))</f>
        <v>0.5</v>
      </c>
      <c r="CG9" s="27">
        <f>IF($A9="",0,IF(Mitarbeiter!$G$7=FALSE,0,IF(AND(Mitarbeiter!$E$7&lt;&gt;"",CG$5+6&lt;Mitarbeiter!$E$7),0,IF(AND(Mitarbeiter!$F$7&lt;&gt;"",CG$5&gt;Mitarbeiter!$F$7),0,IF(Planung!CG9="",$C9,IF(ISNUMBER(Planung!CG9),Planung!CG9,IF(UPPER(Planung!CG9)="H",$C9/2,0)))))))</f>
        <v>0.5</v>
      </c>
      <c r="CH9" s="27">
        <f>IF($A9="",0,IF(Mitarbeiter!$G$7=FALSE,0,IF(AND(Mitarbeiter!$E$7&lt;&gt;"",CH$5+6&lt;Mitarbeiter!$E$7),0,IF(AND(Mitarbeiter!$F$7&lt;&gt;"",CH$5&gt;Mitarbeiter!$F$7),0,IF(Planung!CH9="",$C9,IF(ISNUMBER(Planung!CH9),Planung!CH9,IF(UPPER(Planung!CH9)="H",$C9/2,0)))))))</f>
        <v>0.5</v>
      </c>
      <c r="CI9" s="27">
        <f>IF($A9="",0,IF(Mitarbeiter!$G$7=FALSE,0,IF(AND(Mitarbeiter!$E$7&lt;&gt;"",CI$5+6&lt;Mitarbeiter!$E$7),0,IF(AND(Mitarbeiter!$F$7&lt;&gt;"",CI$5&gt;Mitarbeiter!$F$7),0,IF(Planung!CI9="",$C9,IF(ISNUMBER(Planung!CI9),Planung!CI9,IF(UPPER(Planung!CI9)="H",$C9/2,0)))))))</f>
        <v>0.5</v>
      </c>
      <c r="CJ9" s="27">
        <f>IF($A9="",0,IF(Mitarbeiter!$G$7=FALSE,0,IF(AND(Mitarbeiter!$E$7&lt;&gt;"",CJ$5+6&lt;Mitarbeiter!$E$7),0,IF(AND(Mitarbeiter!$F$7&lt;&gt;"",CJ$5&gt;Mitarbeiter!$F$7),0,IF(Planung!CJ9="",$C9,IF(ISNUMBER(Planung!CJ9),Planung!CJ9,IF(UPPER(Planung!CJ9)="H",$C9/2,0)))))))</f>
        <v>0.5</v>
      </c>
      <c r="CK9" s="27">
        <f>IF($A9="",0,IF(Mitarbeiter!$G$7=FALSE,0,IF(AND(Mitarbeiter!$E$7&lt;&gt;"",CK$5+6&lt;Mitarbeiter!$E$7),0,IF(AND(Mitarbeiter!$F$7&lt;&gt;"",CK$5&gt;Mitarbeiter!$F$7),0,IF(Planung!CK9="",$C9,IF(ISNUMBER(Planung!CK9),Planung!CK9,IF(UPPER(Planung!CK9)="H",$C9/2,0)))))))</f>
        <v>0.5</v>
      </c>
      <c r="CL9" s="27">
        <f>IF($A9="",0,IF(Mitarbeiter!$G$7=FALSE,0,IF(AND(Mitarbeiter!$E$7&lt;&gt;"",CL$5+6&lt;Mitarbeiter!$E$7),0,IF(AND(Mitarbeiter!$F$7&lt;&gt;"",CL$5&gt;Mitarbeiter!$F$7),0,IF(Planung!CL9="",$C9,IF(ISNUMBER(Planung!CL9),Planung!CL9,IF(UPPER(Planung!CL9)="H",$C9/2,0)))))))</f>
        <v>0.5</v>
      </c>
      <c r="CM9" s="27">
        <f>IF($A9="",0,IF(Mitarbeiter!$G$7=FALSE,0,IF(AND(Mitarbeiter!$E$7&lt;&gt;"",CM$5+6&lt;Mitarbeiter!$E$7),0,IF(AND(Mitarbeiter!$F$7&lt;&gt;"",CM$5&gt;Mitarbeiter!$F$7),0,IF(Planung!CM9="",$C9,IF(ISNUMBER(Planung!CM9),Planung!CM9,IF(UPPER(Planung!CM9)="H",$C9/2,0)))))))</f>
        <v>0.5</v>
      </c>
      <c r="CN9" s="27">
        <f>IF($A9="",0,IF(Mitarbeiter!$G$7=FALSE,0,IF(AND(Mitarbeiter!$E$7&lt;&gt;"",CN$5+6&lt;Mitarbeiter!$E$7),0,IF(AND(Mitarbeiter!$F$7&lt;&gt;"",CN$5&gt;Mitarbeiter!$F$7),0,IF(Planung!CN9="",$C9,IF(ISNUMBER(Planung!CN9),Planung!CN9,IF(UPPER(Planung!CN9)="H",$C9/2,0)))))))</f>
        <v>0.5</v>
      </c>
      <c r="CO9" s="27">
        <f>IF($A9="",0,IF(Mitarbeiter!$G$7=FALSE,0,IF(AND(Mitarbeiter!$E$7&lt;&gt;"",CO$5+6&lt;Mitarbeiter!$E$7),0,IF(AND(Mitarbeiter!$F$7&lt;&gt;"",CO$5&gt;Mitarbeiter!$F$7),0,IF(Planung!CO9="",$C9,IF(ISNUMBER(Planung!CO9),Planung!CO9,IF(UPPER(Planung!CO9)="H",$C9/2,0)))))))</f>
        <v>0.5</v>
      </c>
      <c r="CP9" s="27">
        <f>IF($A9="",0,IF(Mitarbeiter!$G$7=FALSE,0,IF(AND(Mitarbeiter!$E$7&lt;&gt;"",CP$5+6&lt;Mitarbeiter!$E$7),0,IF(AND(Mitarbeiter!$F$7&lt;&gt;"",CP$5&gt;Mitarbeiter!$F$7),0,IF(Planung!CP9="",$C9,IF(ISNUMBER(Planung!CP9),Planung!CP9,IF(UPPER(Planung!CP9)="H",$C9/2,0)))))))</f>
        <v>0.5</v>
      </c>
      <c r="CQ9" s="27">
        <f>IF($A9="",0,IF(Mitarbeiter!$G$7=FALSE,0,IF(AND(Mitarbeiter!$E$7&lt;&gt;"",CQ$5+6&lt;Mitarbeiter!$E$7),0,IF(AND(Mitarbeiter!$F$7&lt;&gt;"",CQ$5&gt;Mitarbeiter!$F$7),0,IF(Planung!CQ9="",$C9,IF(ISNUMBER(Planung!CQ9),Planung!CQ9,IF(UPPER(Planung!CQ9)="H",$C9/2,0)))))))</f>
        <v>0.5</v>
      </c>
      <c r="CR9" s="27">
        <f>IF($A9="",0,IF(Mitarbeiter!$G$7=FALSE,0,IF(AND(Mitarbeiter!$E$7&lt;&gt;"",CR$5+6&lt;Mitarbeiter!$E$7),0,IF(AND(Mitarbeiter!$F$7&lt;&gt;"",CR$5&gt;Mitarbeiter!$F$7),0,IF(Planung!CR9="",$C9,IF(ISNUMBER(Planung!CR9),Planung!CR9,IF(UPPER(Planung!CR9)="H",$C9/2,0)))))))</f>
        <v>0.5</v>
      </c>
      <c r="CS9" s="27">
        <f>IF($A9="",0,IF(Mitarbeiter!$G$7=FALSE,0,IF(AND(Mitarbeiter!$E$7&lt;&gt;"",CS$5+6&lt;Mitarbeiter!$E$7),0,IF(AND(Mitarbeiter!$F$7&lt;&gt;"",CS$5&gt;Mitarbeiter!$F$7),0,IF(Planung!CS9="",$C9,IF(ISNUMBER(Planung!CS9),Planung!CS9,IF(UPPER(Planung!CS9)="H",$C9/2,0)))))))</f>
        <v>0.5</v>
      </c>
      <c r="CT9" s="27">
        <f>IF($A9="",0,IF(Mitarbeiter!$G$7=FALSE,0,IF(AND(Mitarbeiter!$E$7&lt;&gt;"",CT$5+6&lt;Mitarbeiter!$E$7),0,IF(AND(Mitarbeiter!$F$7&lt;&gt;"",CT$5&gt;Mitarbeiter!$F$7),0,IF(Planung!CT9="",$C9,IF(ISNUMBER(Planung!CT9),Planung!CT9,IF(UPPER(Planung!CT9)="H",$C9/2,0)))))))</f>
        <v>0.5</v>
      </c>
      <c r="CU9" s="27">
        <f>IF($A9="",0,IF(Mitarbeiter!$G$7=FALSE,0,IF(AND(Mitarbeiter!$E$7&lt;&gt;"",CU$5+6&lt;Mitarbeiter!$E$7),0,IF(AND(Mitarbeiter!$F$7&lt;&gt;"",CU$5&gt;Mitarbeiter!$F$7),0,IF(Planung!CU9="",$C9,IF(ISNUMBER(Planung!CU9),Planung!CU9,IF(UPPER(Planung!CU9)="H",$C9/2,0)))))))</f>
        <v>0.5</v>
      </c>
      <c r="CV9" s="27">
        <f>IF($A9="",0,IF(Mitarbeiter!$G$7=FALSE,0,IF(AND(Mitarbeiter!$E$7&lt;&gt;"",CV$5+6&lt;Mitarbeiter!$E$7),0,IF(AND(Mitarbeiter!$F$7&lt;&gt;"",CV$5&gt;Mitarbeiter!$F$7),0,IF(Planung!CV9="",$C9,IF(ISNUMBER(Planung!CV9),Planung!CV9,IF(UPPER(Planung!CV9)="H",$C9/2,0)))))))</f>
        <v>0.5</v>
      </c>
      <c r="CW9" s="27">
        <f>IF($A9="",0,IF(Mitarbeiter!$G$7=FALSE,0,IF(AND(Mitarbeiter!$E$7&lt;&gt;"",CW$5+6&lt;Mitarbeiter!$E$7),0,IF(AND(Mitarbeiter!$F$7&lt;&gt;"",CW$5&gt;Mitarbeiter!$F$7),0,IF(Planung!CW9="",$C9,IF(ISNUMBER(Planung!CW9),Planung!CW9,IF(UPPER(Planung!CW9)="H",$C9/2,0)))))))</f>
        <v>0.5</v>
      </c>
      <c r="CX9" s="27">
        <f>IF($A9="",0,IF(Mitarbeiter!$G$7=FALSE,0,IF(AND(Mitarbeiter!$E$7&lt;&gt;"",CX$5+6&lt;Mitarbeiter!$E$7),0,IF(AND(Mitarbeiter!$F$7&lt;&gt;"",CX$5&gt;Mitarbeiter!$F$7),0,IF(Planung!CX9="",$C9,IF(ISNUMBER(Planung!CX9),Planung!CX9,IF(UPPER(Planung!CX9)="H",$C9/2,0)))))))</f>
        <v>0.5</v>
      </c>
      <c r="CY9" s="27">
        <f>IF($A9="",0,IF(Mitarbeiter!$G$7=FALSE,0,IF(AND(Mitarbeiter!$E$7&lt;&gt;"",CY$5+6&lt;Mitarbeiter!$E$7),0,IF(AND(Mitarbeiter!$F$7&lt;&gt;"",CY$5&gt;Mitarbeiter!$F$7),0,IF(Planung!CY9="",$C9,IF(ISNUMBER(Planung!CY9),Planung!CY9,IF(UPPER(Planung!CY9)="H",$C9/2,0)))))))</f>
        <v>0.5</v>
      </c>
      <c r="CZ9" s="27">
        <f>IF($A9="",0,IF(Mitarbeiter!$G$7=FALSE,0,IF(AND(Mitarbeiter!$E$7&lt;&gt;"",CZ$5+6&lt;Mitarbeiter!$E$7),0,IF(AND(Mitarbeiter!$F$7&lt;&gt;"",CZ$5&gt;Mitarbeiter!$F$7),0,IF(Planung!CZ9="",$C9,IF(ISNUMBER(Planung!CZ9),Planung!CZ9,IF(UPPER(Planung!CZ9)="H",$C9/2,0)))))))</f>
        <v>0.5</v>
      </c>
      <c r="DA9" s="27">
        <f>IF($A9="",0,IF(Mitarbeiter!$G$7=FALSE,0,IF(AND(Mitarbeiter!$E$7&lt;&gt;"",DA$5+6&lt;Mitarbeiter!$E$7),0,IF(AND(Mitarbeiter!$F$7&lt;&gt;"",DA$5&gt;Mitarbeiter!$F$7),0,IF(Planung!DA9="",$C9,IF(ISNUMBER(Planung!DA9),Planung!DA9,IF(UPPER(Planung!DA9)="H",$C9/2,0)))))))</f>
        <v>0.5</v>
      </c>
      <c r="DB9" s="27">
        <f>IF($A9="",0,IF(Mitarbeiter!$G$7=FALSE,0,IF(AND(Mitarbeiter!$E$7&lt;&gt;"",DB$5+6&lt;Mitarbeiter!$E$7),0,IF(AND(Mitarbeiter!$F$7&lt;&gt;"",DB$5&gt;Mitarbeiter!$F$7),0,IF(Planung!DB9="",$C9,IF(ISNUMBER(Planung!DB9),Planung!DB9,IF(UPPER(Planung!DB9)="H",$C9/2,0)))))))</f>
        <v>0.5</v>
      </c>
      <c r="DC9" s="27">
        <f>IF($A9="",0,IF(Mitarbeiter!$G$7=FALSE,0,IF(AND(Mitarbeiter!$E$7&lt;&gt;"",DC$5+6&lt;Mitarbeiter!$E$7),0,IF(AND(Mitarbeiter!$F$7&lt;&gt;"",DC$5&gt;Mitarbeiter!$F$7),0,IF(Planung!DC9="",$C9,IF(ISNUMBER(Planung!DC9),Planung!DC9,IF(UPPER(Planung!DC9)="H",$C9/2,0)))))))</f>
        <v>0.5</v>
      </c>
      <c r="DD9" s="27">
        <f>IF($A9="",0,IF(Mitarbeiter!$G$7=FALSE,0,IF(AND(Mitarbeiter!$E$7&lt;&gt;"",DD$5+6&lt;Mitarbeiter!$E$7),0,IF(AND(Mitarbeiter!$F$7&lt;&gt;"",DD$5&gt;Mitarbeiter!$F$7),0,IF(Planung!DD9="",$C9,IF(ISNUMBER(Planung!DD9),Planung!DD9,IF(UPPER(Planung!DD9)="H",$C9/2,0)))))))</f>
        <v>0.5</v>
      </c>
      <c r="DE9" s="27">
        <f>IF($A9="",0,IF(Mitarbeiter!$G$7=FALSE,0,IF(AND(Mitarbeiter!$E$7&lt;&gt;"",DE$5+6&lt;Mitarbeiter!$E$7),0,IF(AND(Mitarbeiter!$F$7&lt;&gt;"",DE$5&gt;Mitarbeiter!$F$7),0,IF(Planung!DE9="",$C9,IF(ISNUMBER(Planung!DE9),Planung!DE9,IF(UPPER(Planung!DE9)="H",$C9/2,0)))))))</f>
        <v>0.5</v>
      </c>
      <c r="DF9" s="27">
        <f>IF($A9="",0,IF(Mitarbeiter!$G$7=FALSE,0,IF(AND(Mitarbeiter!$E$7&lt;&gt;"",DF$5+6&lt;Mitarbeiter!$E$7),0,IF(AND(Mitarbeiter!$F$7&lt;&gt;"",DF$5&gt;Mitarbeiter!$F$7),0,IF(Planung!DF9="",$C9,IF(ISNUMBER(Planung!DF9),Planung!DF9,IF(UPPER(Planung!DF9)="H",$C9/2,0)))))))</f>
        <v>0.5</v>
      </c>
      <c r="DG9" s="27">
        <f>IF($A9="",0,IF(Mitarbeiter!$G$7=FALSE,0,IF(AND(Mitarbeiter!$E$7&lt;&gt;"",DG$5+6&lt;Mitarbeiter!$E$7),0,IF(AND(Mitarbeiter!$F$7&lt;&gt;"",DG$5&gt;Mitarbeiter!$F$7),0,IF(Planung!DG9="",$C9,IF(ISNUMBER(Planung!DG9),Planung!DG9,IF(UPPER(Planung!DG9)="H",$C9/2,0)))))))</f>
        <v>0.5</v>
      </c>
      <c r="DH9" s="27">
        <f>IF($A9="",0,IF(Mitarbeiter!$G$7=FALSE,0,IF(AND(Mitarbeiter!$E$7&lt;&gt;"",DH$5+6&lt;Mitarbeiter!$E$7),0,IF(AND(Mitarbeiter!$F$7&lt;&gt;"",DH$5&gt;Mitarbeiter!$F$7),0,IF(Planung!DH9="",$C9,IF(ISNUMBER(Planung!DH9),Planung!DH9,IF(UPPER(Planung!DH9)="H",$C9/2,0)))))))</f>
        <v>0.5</v>
      </c>
      <c r="DI9" s="27">
        <f>IF($A9="",0,IF(Mitarbeiter!$G$7=FALSE,0,IF(AND(Mitarbeiter!$E$7&lt;&gt;"",DI$5+6&lt;Mitarbeiter!$E$7),0,IF(AND(Mitarbeiter!$F$7&lt;&gt;"",DI$5&gt;Mitarbeiter!$F$7),0,IF(Planung!DI9="",$C9,IF(ISNUMBER(Planung!DI9),Planung!DI9,IF(UPPER(Planung!DI9)="H",$C9/2,0)))))))</f>
        <v>0.5</v>
      </c>
      <c r="DJ9" s="27">
        <f>IF($A9="",0,IF(Mitarbeiter!$G$7=FALSE,0,IF(AND(Mitarbeiter!$E$7&lt;&gt;"",DJ$5+6&lt;Mitarbeiter!$E$7),0,IF(AND(Mitarbeiter!$F$7&lt;&gt;"",DJ$5&gt;Mitarbeiter!$F$7),0,IF(Planung!DJ9="",$C9,IF(ISNUMBER(Planung!DJ9),Planung!DJ9,IF(UPPER(Planung!DJ9)="H",$C9/2,0)))))))</f>
        <v>0.5</v>
      </c>
      <c r="DK9" s="27">
        <f>IF($A9="",0,IF(Mitarbeiter!$G$7=FALSE,0,IF(AND(Mitarbeiter!$E$7&lt;&gt;"",DK$5+6&lt;Mitarbeiter!$E$7),0,IF(AND(Mitarbeiter!$F$7&lt;&gt;"",DK$5&gt;Mitarbeiter!$F$7),0,IF(Planung!DK9="",$C9,IF(ISNUMBER(Planung!DK9),Planung!DK9,IF(UPPER(Planung!DK9)="H",$C9/2,0)))))))</f>
        <v>0.5</v>
      </c>
      <c r="DL9" s="27">
        <f>IF($A9="",0,IF(Mitarbeiter!$G$7=FALSE,0,IF(AND(Mitarbeiter!$E$7&lt;&gt;"",DL$5+6&lt;Mitarbeiter!$E$7),0,IF(AND(Mitarbeiter!$F$7&lt;&gt;"",DL$5&gt;Mitarbeiter!$F$7),0,IF(Planung!DL9="",$C9,IF(ISNUMBER(Planung!DL9),Planung!DL9,IF(UPPER(Planung!DL9)="H",$C9/2,0)))))))</f>
        <v>0.5</v>
      </c>
      <c r="DM9" s="27">
        <f>IF($A9="",0,IF(Mitarbeiter!$G$7=FALSE,0,IF(AND(Mitarbeiter!$E$7&lt;&gt;"",DM$5+6&lt;Mitarbeiter!$E$7),0,IF(AND(Mitarbeiter!$F$7&lt;&gt;"",DM$5&gt;Mitarbeiter!$F$7),0,IF(Planung!DM9="",$C9,IF(ISNUMBER(Planung!DM9),Planung!DM9,IF(UPPER(Planung!DM9)="H",$C9/2,0)))))))</f>
        <v>0.5</v>
      </c>
      <c r="DN9" s="27">
        <f>IF($A9="",0,IF(Mitarbeiter!$G$7=FALSE,0,IF(AND(Mitarbeiter!$E$7&lt;&gt;"",DN$5+6&lt;Mitarbeiter!$E$7),0,IF(AND(Mitarbeiter!$F$7&lt;&gt;"",DN$5&gt;Mitarbeiter!$F$7),0,IF(Planung!DN9="",$C9,IF(ISNUMBER(Planung!DN9),Planung!DN9,IF(UPPER(Planung!DN9)="H",$C9/2,0)))))))</f>
        <v>0.5</v>
      </c>
      <c r="DO9" s="27">
        <f>IF($A9="",0,IF(Mitarbeiter!$G$7=FALSE,0,IF(AND(Mitarbeiter!$E$7&lt;&gt;"",DO$5+6&lt;Mitarbeiter!$E$7),0,IF(AND(Mitarbeiter!$F$7&lt;&gt;"",DO$5&gt;Mitarbeiter!$F$7),0,IF(Planung!DO9="",$C9,IF(ISNUMBER(Planung!DO9),Planung!DO9,IF(UPPER(Planung!DO9)="H",$C9/2,0)))))))</f>
        <v>0.5</v>
      </c>
      <c r="DP9" s="27">
        <f>IF($A9="",0,IF(Mitarbeiter!$G$7=FALSE,0,IF(AND(Mitarbeiter!$E$7&lt;&gt;"",DP$5+6&lt;Mitarbeiter!$E$7),0,IF(AND(Mitarbeiter!$F$7&lt;&gt;"",DP$5&gt;Mitarbeiter!$F$7),0,IF(Planung!DP9="",$C9,IF(ISNUMBER(Planung!DP9),Planung!DP9,IF(UPPER(Planung!DP9)="H",$C9/2,0)))))))</f>
        <v>0.5</v>
      </c>
      <c r="DQ9" s="27">
        <f>IF($A9="",0,IF(Mitarbeiter!$G$7=FALSE,0,IF(AND(Mitarbeiter!$E$7&lt;&gt;"",DQ$5+6&lt;Mitarbeiter!$E$7),0,IF(AND(Mitarbeiter!$F$7&lt;&gt;"",DQ$5&gt;Mitarbeiter!$F$7),0,IF(Planung!DQ9="",$C9,IF(ISNUMBER(Planung!DQ9),Planung!DQ9,IF(UPPER(Planung!DQ9)="H",$C9/2,0)))))))</f>
        <v>0.5</v>
      </c>
      <c r="DR9" s="27">
        <f>IF($A9="",0,IF(Mitarbeiter!$G$7=FALSE,0,IF(AND(Mitarbeiter!$E$7&lt;&gt;"",DR$5+6&lt;Mitarbeiter!$E$7),0,IF(AND(Mitarbeiter!$F$7&lt;&gt;"",DR$5&gt;Mitarbeiter!$F$7),0,IF(Planung!DR9="",$C9,IF(ISNUMBER(Planung!DR9),Planung!DR9,IF(UPPER(Planung!DR9)="H",$C9/2,0)))))))</f>
        <v>0.5</v>
      </c>
      <c r="DS9" s="27">
        <f>IF($A9="",0,IF(Mitarbeiter!$G$7=FALSE,0,IF(AND(Mitarbeiter!$E$7&lt;&gt;"",DS$5+6&lt;Mitarbeiter!$E$7),0,IF(AND(Mitarbeiter!$F$7&lt;&gt;"",DS$5&gt;Mitarbeiter!$F$7),0,IF(Planung!DS9="",$C9,IF(ISNUMBER(Planung!DS9),Planung!DS9,IF(UPPER(Planung!DS9)="H",$C9/2,0)))))))</f>
        <v>0.5</v>
      </c>
      <c r="DT9" s="27">
        <f>IF($A9="",0,IF(Mitarbeiter!$G$7=FALSE,0,IF(AND(Mitarbeiter!$E$7&lt;&gt;"",DT$5+6&lt;Mitarbeiter!$E$7),0,IF(AND(Mitarbeiter!$F$7&lt;&gt;"",DT$5&gt;Mitarbeiter!$F$7),0,IF(Planung!DT9="",$C9,IF(ISNUMBER(Planung!DT9),Planung!DT9,IF(UPPER(Planung!DT9)="H",$C9/2,0)))))))</f>
        <v>0.5</v>
      </c>
      <c r="DU9" s="27">
        <f>IF($A9="",0,IF(Mitarbeiter!$G$7=FALSE,0,IF(AND(Mitarbeiter!$E$7&lt;&gt;"",DU$5+6&lt;Mitarbeiter!$E$7),0,IF(AND(Mitarbeiter!$F$7&lt;&gt;"",DU$5&gt;Mitarbeiter!$F$7),0,IF(Planung!DU9="",$C9,IF(ISNUMBER(Planung!DU9),Planung!DU9,IF(UPPER(Planung!DU9)="H",$C9/2,0)))))))</f>
        <v>0.5</v>
      </c>
      <c r="DV9" s="27">
        <f>IF($A9="",0,IF(Mitarbeiter!$G$7=FALSE,0,IF(AND(Mitarbeiter!$E$7&lt;&gt;"",DV$5+6&lt;Mitarbeiter!$E$7),0,IF(AND(Mitarbeiter!$F$7&lt;&gt;"",DV$5&gt;Mitarbeiter!$F$7),0,IF(Planung!DV9="",$C9,IF(ISNUMBER(Planung!DV9),Planung!DV9,IF(UPPER(Planung!DV9)="H",$C9/2,0)))))))</f>
        <v>0.5</v>
      </c>
      <c r="DW9" s="27">
        <f>IF($A9="",0,IF(Mitarbeiter!$G$7=FALSE,0,IF(AND(Mitarbeiter!$E$7&lt;&gt;"",DW$5+6&lt;Mitarbeiter!$E$7),0,IF(AND(Mitarbeiter!$F$7&lt;&gt;"",DW$5&gt;Mitarbeiter!$F$7),0,IF(Planung!DW9="",$C9,IF(ISNUMBER(Planung!DW9),Planung!DW9,IF(UPPER(Planung!DW9)="H",$C9/2,0)))))))</f>
        <v>0.5</v>
      </c>
      <c r="DX9" s="27">
        <f>IF($A9="",0,IF(Mitarbeiter!$G$7=FALSE,0,IF(AND(Mitarbeiter!$E$7&lt;&gt;"",DX$5+6&lt;Mitarbeiter!$E$7),0,IF(AND(Mitarbeiter!$F$7&lt;&gt;"",DX$5&gt;Mitarbeiter!$F$7),0,IF(Planung!DX9="",$C9,IF(ISNUMBER(Planung!DX9),Planung!DX9,IF(UPPER(Planung!DX9)="H",$C9/2,0)))))))</f>
        <v>0.5</v>
      </c>
      <c r="DY9" s="27">
        <f>IF($A9="",0,IF(Mitarbeiter!$G$7=FALSE,0,IF(AND(Mitarbeiter!$E$7&lt;&gt;"",DY$5+6&lt;Mitarbeiter!$E$7),0,IF(AND(Mitarbeiter!$F$7&lt;&gt;"",DY$5&gt;Mitarbeiter!$F$7),0,IF(Planung!DY9="",$C9,IF(ISNUMBER(Planung!DY9),Planung!DY9,IF(UPPER(Planung!DY9)="H",$C9/2,0)))))))</f>
        <v>0.5</v>
      </c>
      <c r="DZ9" s="27">
        <f>IF($A9="",0,IF(Mitarbeiter!$G$7=FALSE,0,IF(AND(Mitarbeiter!$E$7&lt;&gt;"",DZ$5+6&lt;Mitarbeiter!$E$7),0,IF(AND(Mitarbeiter!$F$7&lt;&gt;"",DZ$5&gt;Mitarbeiter!$F$7),0,IF(Planung!DZ9="",$C9,IF(ISNUMBER(Planung!DZ9),Planung!DZ9,IF(UPPER(Planung!DZ9)="H",$C9/2,0)))))))</f>
        <v>0.5</v>
      </c>
      <c r="EA9" s="27">
        <f>IF($A9="",0,IF(Mitarbeiter!$G$7=FALSE,0,IF(AND(Mitarbeiter!$E$7&lt;&gt;"",EA$5+6&lt;Mitarbeiter!$E$7),0,IF(AND(Mitarbeiter!$F$7&lt;&gt;"",EA$5&gt;Mitarbeiter!$F$7),0,IF(Planung!EA9="",$C9,IF(ISNUMBER(Planung!EA9),Planung!EA9,IF(UPPER(Planung!EA9)="H",$C9/2,0)))))))</f>
        <v>0.5</v>
      </c>
      <c r="EB9" s="27">
        <f>IF($A9="",0,IF(Mitarbeiter!$G$7=FALSE,0,IF(AND(Mitarbeiter!$E$7&lt;&gt;"",EB$5+6&lt;Mitarbeiter!$E$7),0,IF(AND(Mitarbeiter!$F$7&lt;&gt;"",EB$5&gt;Mitarbeiter!$F$7),0,IF(Planung!EB9="",$C9,IF(ISNUMBER(Planung!EB9),Planung!EB9,IF(UPPER(Planung!EB9)="H",$C9/2,0)))))))</f>
        <v>0.5</v>
      </c>
      <c r="EC9" s="27">
        <f>IF($A9="",0,IF(Mitarbeiter!$G$7=FALSE,0,IF(AND(Mitarbeiter!$E$7&lt;&gt;"",EC$5+6&lt;Mitarbeiter!$E$7),0,IF(AND(Mitarbeiter!$F$7&lt;&gt;"",EC$5&gt;Mitarbeiter!$F$7),0,IF(Planung!EC9="",$C9,IF(ISNUMBER(Planung!EC9),Planung!EC9,IF(UPPER(Planung!EC9)="H",$C9/2,0)))))))</f>
        <v>0.5</v>
      </c>
      <c r="ED9" s="27">
        <f>IF($A9="",0,IF(Mitarbeiter!$G$7=FALSE,0,IF(AND(Mitarbeiter!$E$7&lt;&gt;"",ED$5+6&lt;Mitarbeiter!$E$7),0,IF(AND(Mitarbeiter!$F$7&lt;&gt;"",ED$5&gt;Mitarbeiter!$F$7),0,IF(Planung!ED9="",$C9,IF(ISNUMBER(Planung!ED9),Planung!ED9,IF(UPPER(Planung!ED9)="H",$C9/2,0)))))))</f>
        <v>0.5</v>
      </c>
      <c r="EE9" s="27">
        <f>IF($A9="",0,IF(Mitarbeiter!$G$7=FALSE,0,IF(AND(Mitarbeiter!$E$7&lt;&gt;"",EE$5+6&lt;Mitarbeiter!$E$7),0,IF(AND(Mitarbeiter!$F$7&lt;&gt;"",EE$5&gt;Mitarbeiter!$F$7),0,IF(Planung!EE9="",$C9,IF(ISNUMBER(Planung!EE9),Planung!EE9,IF(UPPER(Planung!EE9)="H",$C9/2,0)))))))</f>
        <v>0.5</v>
      </c>
      <c r="EF9" s="27">
        <f>IF($A9="",0,IF(Mitarbeiter!$G$7=FALSE,0,IF(AND(Mitarbeiter!$E$7&lt;&gt;"",EF$5+6&lt;Mitarbeiter!$E$7),0,IF(AND(Mitarbeiter!$F$7&lt;&gt;"",EF$5&gt;Mitarbeiter!$F$7),0,IF(Planung!EF9="",$C9,IF(ISNUMBER(Planung!EF9),Planung!EF9,IF(UPPER(Planung!EF9)="H",$C9/2,0)))))))</f>
        <v>0.5</v>
      </c>
      <c r="EG9" s="27">
        <f>IF($A9="",0,IF(Mitarbeiter!$G$7=FALSE,0,IF(AND(Mitarbeiter!$E$7&lt;&gt;"",EG$5+6&lt;Mitarbeiter!$E$7),0,IF(AND(Mitarbeiter!$F$7&lt;&gt;"",EG$5&gt;Mitarbeiter!$F$7),0,IF(Planung!EG9="",$C9,IF(ISNUMBER(Planung!EG9),Planung!EG9,IF(UPPER(Planung!EG9)="H",$C9/2,0)))))))</f>
        <v>0.5</v>
      </c>
      <c r="EH9" s="27">
        <f>IF($A9="",0,IF(Mitarbeiter!$G$7=FALSE,0,IF(AND(Mitarbeiter!$E$7&lt;&gt;"",EH$5+6&lt;Mitarbeiter!$E$7),0,IF(AND(Mitarbeiter!$F$7&lt;&gt;"",EH$5&gt;Mitarbeiter!$F$7),0,IF(Planung!EH9="",$C9,IF(ISNUMBER(Planung!EH9),Planung!EH9,IF(UPPER(Planung!EH9)="H",$C9/2,0)))))))</f>
        <v>0.5</v>
      </c>
      <c r="EI9" s="27">
        <f>IF($A9="",0,IF(Mitarbeiter!$G$7=FALSE,0,IF(AND(Mitarbeiter!$E$7&lt;&gt;"",EI$5+6&lt;Mitarbeiter!$E$7),0,IF(AND(Mitarbeiter!$F$7&lt;&gt;"",EI$5&gt;Mitarbeiter!$F$7),0,IF(Planung!EI9="",$C9,IF(ISNUMBER(Planung!EI9),Planung!EI9,IF(UPPER(Planung!EI9)="H",$C9/2,0)))))))</f>
        <v>0.5</v>
      </c>
      <c r="EJ9" s="27">
        <f>IF($A9="",0,IF(Mitarbeiter!$G$7=FALSE,0,IF(AND(Mitarbeiter!$E$7&lt;&gt;"",EJ$5+6&lt;Mitarbeiter!$E$7),0,IF(AND(Mitarbeiter!$F$7&lt;&gt;"",EJ$5&gt;Mitarbeiter!$F$7),0,IF(Planung!EJ9="",$C9,IF(ISNUMBER(Planung!EJ9),Planung!EJ9,IF(UPPER(Planung!EJ9)="H",$C9/2,0)))))))</f>
        <v>0.5</v>
      </c>
      <c r="EK9" s="27">
        <f>IF($A9="",0,IF(Mitarbeiter!$G$7=FALSE,0,IF(AND(Mitarbeiter!$E$7&lt;&gt;"",EK$5+6&lt;Mitarbeiter!$E$7),0,IF(AND(Mitarbeiter!$F$7&lt;&gt;"",EK$5&gt;Mitarbeiter!$F$7),0,IF(Planung!EK9="",$C9,IF(ISNUMBER(Planung!EK9),Planung!EK9,IF(UPPER(Planung!EK9)="H",$C9/2,0)))))))</f>
        <v>0.5</v>
      </c>
      <c r="EL9" s="27">
        <f>IF($A9="",0,IF(Mitarbeiter!$G$7=FALSE,0,IF(AND(Mitarbeiter!$E$7&lt;&gt;"",EL$5+6&lt;Mitarbeiter!$E$7),0,IF(AND(Mitarbeiter!$F$7&lt;&gt;"",EL$5&gt;Mitarbeiter!$F$7),0,IF(Planung!EL9="",$C9,IF(ISNUMBER(Planung!EL9),Planung!EL9,IF(UPPER(Planung!EL9)="H",$C9/2,0)))))))</f>
        <v>0.5</v>
      </c>
      <c r="EM9" s="27">
        <f>IF($A9="",0,IF(Mitarbeiter!$G$7=FALSE,0,IF(AND(Mitarbeiter!$E$7&lt;&gt;"",EM$5+6&lt;Mitarbeiter!$E$7),0,IF(AND(Mitarbeiter!$F$7&lt;&gt;"",EM$5&gt;Mitarbeiter!$F$7),0,IF(Planung!EM9="",$C9,IF(ISNUMBER(Planung!EM9),Planung!EM9,IF(UPPER(Planung!EM9)="H",$C9/2,0)))))))</f>
        <v>0.5</v>
      </c>
      <c r="EN9" s="27">
        <f>IF($A9="",0,IF(Mitarbeiter!$G$7=FALSE,0,IF(AND(Mitarbeiter!$E$7&lt;&gt;"",EN$5+6&lt;Mitarbeiter!$E$7),0,IF(AND(Mitarbeiter!$F$7&lt;&gt;"",EN$5&gt;Mitarbeiter!$F$7),0,IF(Planung!EN9="",$C9,IF(ISNUMBER(Planung!EN9),Planung!EN9,IF(UPPER(Planung!EN9)="H",$C9/2,0)))))))</f>
        <v>0.5</v>
      </c>
      <c r="EO9" s="27">
        <f>IF($A9="",0,IF(Mitarbeiter!$G$7=FALSE,0,IF(AND(Mitarbeiter!$E$7&lt;&gt;"",EO$5+6&lt;Mitarbeiter!$E$7),0,IF(AND(Mitarbeiter!$F$7&lt;&gt;"",EO$5&gt;Mitarbeiter!$F$7),0,IF(Planung!EO9="",$C9,IF(ISNUMBER(Planung!EO9),Planung!EO9,IF(UPPER(Planung!EO9)="H",$C9/2,0)))))))</f>
        <v>0.5</v>
      </c>
      <c r="EP9" s="27">
        <f>IF($A9="",0,IF(Mitarbeiter!$G$7=FALSE,0,IF(AND(Mitarbeiter!$E$7&lt;&gt;"",EP$5+6&lt;Mitarbeiter!$E$7),0,IF(AND(Mitarbeiter!$F$7&lt;&gt;"",EP$5&gt;Mitarbeiter!$F$7),0,IF(Planung!EP9="",$C9,IF(ISNUMBER(Planung!EP9),Planung!EP9,IF(UPPER(Planung!EP9)="H",$C9/2,0)))))))</f>
        <v>0.5</v>
      </c>
      <c r="EQ9" s="27">
        <f>IF($A9="",0,IF(Mitarbeiter!$G$7=FALSE,0,IF(AND(Mitarbeiter!$E$7&lt;&gt;"",EQ$5+6&lt;Mitarbeiter!$E$7),0,IF(AND(Mitarbeiter!$F$7&lt;&gt;"",EQ$5&gt;Mitarbeiter!$F$7),0,IF(Planung!EQ9="",$C9,IF(ISNUMBER(Planung!EQ9),Planung!EQ9,IF(UPPER(Planung!EQ9)="H",$C9/2,0)))))))</f>
        <v>0.5</v>
      </c>
      <c r="ER9" s="27">
        <f>IF($A9="",0,IF(Mitarbeiter!$G$7=FALSE,0,IF(AND(Mitarbeiter!$E$7&lt;&gt;"",ER$5+6&lt;Mitarbeiter!$E$7),0,IF(AND(Mitarbeiter!$F$7&lt;&gt;"",ER$5&gt;Mitarbeiter!$F$7),0,IF(Planung!ER9="",$C9,IF(ISNUMBER(Planung!ER9),Planung!ER9,IF(UPPER(Planung!ER9)="H",$C9/2,0)))))))</f>
        <v>0.5</v>
      </c>
      <c r="ES9" s="27">
        <f>IF($A9="",0,IF(Mitarbeiter!$G$7=FALSE,0,IF(AND(Mitarbeiter!$E$7&lt;&gt;"",ES$5+6&lt;Mitarbeiter!$E$7),0,IF(AND(Mitarbeiter!$F$7&lt;&gt;"",ES$5&gt;Mitarbeiter!$F$7),0,IF(Planung!ES9="",$C9,IF(ISNUMBER(Planung!ES9),Planung!ES9,IF(UPPER(Planung!ES9)="H",$C9/2,0)))))))</f>
        <v>0.5</v>
      </c>
      <c r="ET9" s="27">
        <f>IF($A9="",0,IF(Mitarbeiter!$G$7=FALSE,0,IF(AND(Mitarbeiter!$E$7&lt;&gt;"",ET$5+6&lt;Mitarbeiter!$E$7),0,IF(AND(Mitarbeiter!$F$7&lt;&gt;"",ET$5&gt;Mitarbeiter!$F$7),0,IF(Planung!ET9="",$C9,IF(ISNUMBER(Planung!ET9),Planung!ET9,IF(UPPER(Planung!ET9)="H",$C9/2,0)))))))</f>
        <v>0.5</v>
      </c>
      <c r="EU9" s="27">
        <f>IF($A9="",0,IF(Mitarbeiter!$G$7=FALSE,0,IF(AND(Mitarbeiter!$E$7&lt;&gt;"",EU$5+6&lt;Mitarbeiter!$E$7),0,IF(AND(Mitarbeiter!$F$7&lt;&gt;"",EU$5&gt;Mitarbeiter!$F$7),0,IF(Planung!EU9="",$C9,IF(ISNUMBER(Planung!EU9),Planung!EU9,IF(UPPER(Planung!EU9)="H",$C9/2,0)))))))</f>
        <v>0.5</v>
      </c>
      <c r="EV9" s="27">
        <f>IF($A9="",0,IF(Mitarbeiter!$G$7=FALSE,0,IF(AND(Mitarbeiter!$E$7&lt;&gt;"",EV$5+6&lt;Mitarbeiter!$E$7),0,IF(AND(Mitarbeiter!$F$7&lt;&gt;"",EV$5&gt;Mitarbeiter!$F$7),0,IF(Planung!EV9="",$C9,IF(ISNUMBER(Planung!EV9),Planung!EV9,IF(UPPER(Planung!EV9)="H",$C9/2,0)))))))</f>
        <v>0.5</v>
      </c>
      <c r="EW9" s="27">
        <f>IF($A9="",0,IF(Mitarbeiter!$G$7=FALSE,0,IF(AND(Mitarbeiter!$E$7&lt;&gt;"",EW$5+6&lt;Mitarbeiter!$E$7),0,IF(AND(Mitarbeiter!$F$7&lt;&gt;"",EW$5&gt;Mitarbeiter!$F$7),0,IF(Planung!EW9="",$C9,IF(ISNUMBER(Planung!EW9),Planung!EW9,IF(UPPER(Planung!EW9)="H",$C9/2,0)))))))</f>
        <v>0.5</v>
      </c>
      <c r="EX9" s="27">
        <f>IF($A9="",0,IF(Mitarbeiter!$G$7=FALSE,0,IF(AND(Mitarbeiter!$E$7&lt;&gt;"",EX$5+6&lt;Mitarbeiter!$E$7),0,IF(AND(Mitarbeiter!$F$7&lt;&gt;"",EX$5&gt;Mitarbeiter!$F$7),0,IF(Planung!EX9="",$C9,IF(ISNUMBER(Planung!EX9),Planung!EX9,IF(UPPER(Planung!EX9)="H",$C9/2,0)))))))</f>
        <v>0.5</v>
      </c>
      <c r="EY9" s="27">
        <f>IF($A9="",0,IF(Mitarbeiter!$G$7=FALSE,0,IF(AND(Mitarbeiter!$E$7&lt;&gt;"",EY$5+6&lt;Mitarbeiter!$E$7),0,IF(AND(Mitarbeiter!$F$7&lt;&gt;"",EY$5&gt;Mitarbeiter!$F$7),0,IF(Planung!EY9="",$C9,IF(ISNUMBER(Planung!EY9),Planung!EY9,IF(UPPER(Planung!EY9)="H",$C9/2,0)))))))</f>
        <v>0.5</v>
      </c>
      <c r="EZ9" s="27">
        <f>IF($A9="",0,IF(Mitarbeiter!$G$7=FALSE,0,IF(AND(Mitarbeiter!$E$7&lt;&gt;"",EZ$5+6&lt;Mitarbeiter!$E$7),0,IF(AND(Mitarbeiter!$F$7&lt;&gt;"",EZ$5&gt;Mitarbeiter!$F$7),0,IF(Planung!EZ9="",$C9,IF(ISNUMBER(Planung!EZ9),Planung!EZ9,IF(UPPER(Planung!EZ9)="H",$C9/2,0)))))))</f>
        <v>0.5</v>
      </c>
      <c r="FA9" s="27">
        <f>IF($A9="",0,IF(Mitarbeiter!$G$7=FALSE,0,IF(AND(Mitarbeiter!$E$7&lt;&gt;"",FA$5+6&lt;Mitarbeiter!$E$7),0,IF(AND(Mitarbeiter!$F$7&lt;&gt;"",FA$5&gt;Mitarbeiter!$F$7),0,IF(Planung!FA9="",$C9,IF(ISNUMBER(Planung!FA9),Planung!FA9,IF(UPPER(Planung!FA9)="H",$C9/2,0)))))))</f>
        <v>0.5</v>
      </c>
      <c r="FB9" s="27">
        <f>IF($A9="",0,IF(Mitarbeiter!$G$7=FALSE,0,IF(AND(Mitarbeiter!$E$7&lt;&gt;"",FB$5+6&lt;Mitarbeiter!$E$7),0,IF(AND(Mitarbeiter!$F$7&lt;&gt;"",FB$5&gt;Mitarbeiter!$F$7),0,IF(Planung!FB9="",$C9,IF(ISNUMBER(Planung!FB9),Planung!FB9,IF(UPPER(Planung!FB9)="H",$C9/2,0)))))))</f>
        <v>0.5</v>
      </c>
      <c r="FC9" s="27">
        <f>IF($A9="",0,IF(Mitarbeiter!$G$7=FALSE,0,IF(AND(Mitarbeiter!$E$7&lt;&gt;"",FC$5+6&lt;Mitarbeiter!$E$7),0,IF(AND(Mitarbeiter!$F$7&lt;&gt;"",FC$5&gt;Mitarbeiter!$F$7),0,IF(Planung!FC9="",$C9,IF(ISNUMBER(Planung!FC9),Planung!FC9,IF(UPPER(Planung!FC9)="H",$C9/2,0)))))))</f>
        <v>0.5</v>
      </c>
      <c r="FD9" s="27">
        <f>IF($A9="",0,IF(Mitarbeiter!$G$7=FALSE,0,IF(AND(Mitarbeiter!$E$7&lt;&gt;"",FD$5+6&lt;Mitarbeiter!$E$7),0,IF(AND(Mitarbeiter!$F$7&lt;&gt;"",FD$5&gt;Mitarbeiter!$F$7),0,IF(Planung!FD9="",$C9,IF(ISNUMBER(Planung!FD9),Planung!FD9,IF(UPPER(Planung!FD9)="H",$C9/2,0)))))))</f>
        <v>0.5</v>
      </c>
      <c r="FE9" s="27">
        <f>IF($A9="",0,IF(Mitarbeiter!$G$7=FALSE,0,IF(AND(Mitarbeiter!$E$7&lt;&gt;"",FE$5+6&lt;Mitarbeiter!$E$7),0,IF(AND(Mitarbeiter!$F$7&lt;&gt;"",FE$5&gt;Mitarbeiter!$F$7),0,IF(Planung!FE9="",$C9,IF(ISNUMBER(Planung!FE9),Planung!FE9,IF(UPPER(Planung!FE9)="H",$C9/2,0)))))))</f>
        <v>0.5</v>
      </c>
      <c r="FF9" s="27">
        <f>IF($A9="",0,IF(Mitarbeiter!$G$7=FALSE,0,IF(AND(Mitarbeiter!$E$7&lt;&gt;"",FF$5+6&lt;Mitarbeiter!$E$7),0,IF(AND(Mitarbeiter!$F$7&lt;&gt;"",FF$5&gt;Mitarbeiter!$F$7),0,IF(Planung!FF9="",$C9,IF(ISNUMBER(Planung!FF9),Planung!FF9,IF(UPPER(Planung!FF9)="H",$C9/2,0)))))))</f>
        <v>0.5</v>
      </c>
      <c r="FG9" s="27">
        <f>IF($A9="",0,IF(Mitarbeiter!$G$7=FALSE,0,IF(AND(Mitarbeiter!$E$7&lt;&gt;"",FG$5+6&lt;Mitarbeiter!$E$7),0,IF(AND(Mitarbeiter!$F$7&lt;&gt;"",FG$5&gt;Mitarbeiter!$F$7),0,IF(Planung!FG9="",$C9,IF(ISNUMBER(Planung!FG9),Planung!FG9,IF(UPPER(Planung!FG9)="H",$C9/2,0)))))))</f>
        <v>0.5</v>
      </c>
      <c r="FH9" s="27">
        <f>IF($A9="",0,IF(Mitarbeiter!$G$7=FALSE,0,IF(AND(Mitarbeiter!$E$7&lt;&gt;"",FH$5+6&lt;Mitarbeiter!$E$7),0,IF(AND(Mitarbeiter!$F$7&lt;&gt;"",FH$5&gt;Mitarbeiter!$F$7),0,IF(Planung!FH9="",$C9,IF(ISNUMBER(Planung!FH9),Planung!FH9,IF(UPPER(Planung!FH9)="H",$C9/2,0)))))))</f>
        <v>0.5</v>
      </c>
      <c r="FI9" s="27">
        <f>IF($A9="",0,IF(Mitarbeiter!$G$7=FALSE,0,IF(AND(Mitarbeiter!$E$7&lt;&gt;"",FI$5+6&lt;Mitarbeiter!$E$7),0,IF(AND(Mitarbeiter!$F$7&lt;&gt;"",FI$5&gt;Mitarbeiter!$F$7),0,IF(Planung!FI9="",$C9,IF(ISNUMBER(Planung!FI9),Planung!FI9,IF(UPPER(Planung!FI9)="H",$C9/2,0)))))))</f>
        <v>0.5</v>
      </c>
      <c r="FJ9" s="27">
        <f>IF($A9="",0,IF(Mitarbeiter!$G$7=FALSE,0,IF(AND(Mitarbeiter!$E$7&lt;&gt;"",FJ$5+6&lt;Mitarbeiter!$E$7),0,IF(AND(Mitarbeiter!$F$7&lt;&gt;"",FJ$5&gt;Mitarbeiter!$F$7),0,IF(Planung!FJ9="",$C9,IF(ISNUMBER(Planung!FJ9),Planung!FJ9,IF(UPPER(Planung!FJ9)="H",$C9/2,0)))))))</f>
        <v>0.5</v>
      </c>
      <c r="FK9" s="27">
        <f>IF($A9="",0,IF(Mitarbeiter!$G$7=FALSE,0,IF(AND(Mitarbeiter!$E$7&lt;&gt;"",FK$5+6&lt;Mitarbeiter!$E$7),0,IF(AND(Mitarbeiter!$F$7&lt;&gt;"",FK$5&gt;Mitarbeiter!$F$7),0,IF(Planung!FK9="",$C9,IF(ISNUMBER(Planung!FK9),Planung!FK9,IF(UPPER(Planung!FK9)="H",$C9/2,0)))))))</f>
        <v>0.5</v>
      </c>
      <c r="FL9" s="27">
        <f>IF($A9="",0,IF(Mitarbeiter!$G$7=FALSE,0,IF(AND(Mitarbeiter!$E$7&lt;&gt;"",FL$5+6&lt;Mitarbeiter!$E$7),0,IF(AND(Mitarbeiter!$F$7&lt;&gt;"",FL$5&gt;Mitarbeiter!$F$7),0,IF(Planung!FL9="",$C9,IF(ISNUMBER(Planung!FL9),Planung!FL9,IF(UPPER(Planung!FL9)="H",$C9/2,0)))))))</f>
        <v>0.5</v>
      </c>
      <c r="FM9" s="27">
        <f>IF($A9="",0,IF(Mitarbeiter!$G$7=FALSE,0,IF(AND(Mitarbeiter!$E$7&lt;&gt;"",FM$5+6&lt;Mitarbeiter!$E$7),0,IF(AND(Mitarbeiter!$F$7&lt;&gt;"",FM$5&gt;Mitarbeiter!$F$7),0,IF(Planung!FM9="",$C9,IF(ISNUMBER(Planung!FM9),Planung!FM9,IF(UPPER(Planung!FM9)="H",$C9/2,0)))))))</f>
        <v>0.5</v>
      </c>
      <c r="FN9" s="27">
        <f>IF($A9="",0,IF(Mitarbeiter!$G$7=FALSE,0,IF(AND(Mitarbeiter!$E$7&lt;&gt;"",FN$5+6&lt;Mitarbeiter!$E$7),0,IF(AND(Mitarbeiter!$F$7&lt;&gt;"",FN$5&gt;Mitarbeiter!$F$7),0,IF(Planung!FN9="",$C9,IF(ISNUMBER(Planung!FN9),Planung!FN9,IF(UPPER(Planung!FN9)="H",$C9/2,0)))))))</f>
        <v>0.5</v>
      </c>
      <c r="FO9" s="27">
        <f>IF($A9="",0,IF(Mitarbeiter!$G$7=FALSE,0,IF(AND(Mitarbeiter!$E$7&lt;&gt;"",FO$5+6&lt;Mitarbeiter!$E$7),0,IF(AND(Mitarbeiter!$F$7&lt;&gt;"",FO$5&gt;Mitarbeiter!$F$7),0,IF(Planung!FO9="",$C9,IF(ISNUMBER(Planung!FO9),Planung!FO9,IF(UPPER(Planung!FO9)="H",$C9/2,0)))))))</f>
        <v>0.5</v>
      </c>
      <c r="FP9" s="27">
        <f>IF($A9="",0,IF(Mitarbeiter!$G$7=FALSE,0,IF(AND(Mitarbeiter!$E$7&lt;&gt;"",FP$5+6&lt;Mitarbeiter!$E$7),0,IF(AND(Mitarbeiter!$F$7&lt;&gt;"",FP$5&gt;Mitarbeiter!$F$7),0,IF(Planung!FP9="",$C9,IF(ISNUMBER(Planung!FP9),Planung!FP9,IF(UPPER(Planung!FP9)="H",$C9/2,0)))))))</f>
        <v>0.5</v>
      </c>
      <c r="FQ9" s="27">
        <f>IF($A9="",0,IF(Mitarbeiter!$G$7=FALSE,0,IF(AND(Mitarbeiter!$E$7&lt;&gt;"",FQ$5+6&lt;Mitarbeiter!$E$7),0,IF(AND(Mitarbeiter!$F$7&lt;&gt;"",FQ$5&gt;Mitarbeiter!$F$7),0,IF(Planung!FQ9="",$C9,IF(ISNUMBER(Planung!FQ9),Planung!FQ9,IF(UPPER(Planung!FQ9)="H",$C9/2,0)))))))</f>
        <v>0.5</v>
      </c>
      <c r="FR9" s="27">
        <f>IF($A9="",0,IF(Mitarbeiter!$G$7=FALSE,0,IF(AND(Mitarbeiter!$E$7&lt;&gt;"",FR$5+6&lt;Mitarbeiter!$E$7),0,IF(AND(Mitarbeiter!$F$7&lt;&gt;"",FR$5&gt;Mitarbeiter!$F$7),0,IF(Planung!FR9="",$C9,IF(ISNUMBER(Planung!FR9),Planung!FR9,IF(UPPER(Planung!FR9)="H",$C9/2,0)))))))</f>
        <v>0.5</v>
      </c>
      <c r="FS9" s="27">
        <f>IF($A9="",0,IF(Mitarbeiter!$G$7=FALSE,0,IF(AND(Mitarbeiter!$E$7&lt;&gt;"",FS$5+6&lt;Mitarbeiter!$E$7),0,IF(AND(Mitarbeiter!$F$7&lt;&gt;"",FS$5&gt;Mitarbeiter!$F$7),0,IF(Planung!FS9="",$C9,IF(ISNUMBER(Planung!FS9),Planung!FS9,IF(UPPER(Planung!FS9)="H",$C9/2,0)))))))</f>
        <v>0.5</v>
      </c>
      <c r="FT9" s="27">
        <f>IF($A9="",0,IF(Mitarbeiter!$G$7=FALSE,0,IF(AND(Mitarbeiter!$E$7&lt;&gt;"",FT$5+6&lt;Mitarbeiter!$E$7),0,IF(AND(Mitarbeiter!$F$7&lt;&gt;"",FT$5&gt;Mitarbeiter!$F$7),0,IF(Planung!FT9="",$C9,IF(ISNUMBER(Planung!FT9),Planung!FT9,IF(UPPER(Planung!FT9)="H",$C9/2,0)))))))</f>
        <v>0.5</v>
      </c>
      <c r="FU9" s="27">
        <f>IF($A9="",0,IF(Mitarbeiter!$G$7=FALSE,0,IF(AND(Mitarbeiter!$E$7&lt;&gt;"",FU$5+6&lt;Mitarbeiter!$E$7),0,IF(AND(Mitarbeiter!$F$7&lt;&gt;"",FU$5&gt;Mitarbeiter!$F$7),0,IF(Planung!FU9="",$C9,IF(ISNUMBER(Planung!FU9),Planung!FU9,IF(UPPER(Planung!FU9)="H",$C9/2,0)))))))</f>
        <v>0.5</v>
      </c>
      <c r="FV9" s="27">
        <f>IF($A9="",0,IF(Mitarbeiter!$G$7=FALSE,0,IF(AND(Mitarbeiter!$E$7&lt;&gt;"",FV$5+6&lt;Mitarbeiter!$E$7),0,IF(AND(Mitarbeiter!$F$7&lt;&gt;"",FV$5&gt;Mitarbeiter!$F$7),0,IF(Planung!FV9="",$C9,IF(ISNUMBER(Planung!FV9),Planung!FV9,IF(UPPER(Planung!FV9)="H",$C9/2,0)))))))</f>
        <v>0.5</v>
      </c>
      <c r="FW9" s="27">
        <f>IF($A9="",0,IF(Mitarbeiter!$G$7=FALSE,0,IF(AND(Mitarbeiter!$E$7&lt;&gt;"",FW$5+6&lt;Mitarbeiter!$E$7),0,IF(AND(Mitarbeiter!$F$7&lt;&gt;"",FW$5&gt;Mitarbeiter!$F$7),0,IF(Planung!FW9="",$C9,IF(ISNUMBER(Planung!FW9),Planung!FW9,IF(UPPER(Planung!FW9)="H",$C9/2,0)))))))</f>
        <v>0.5</v>
      </c>
      <c r="FX9" s="27">
        <f>IF($A9="",0,IF(Mitarbeiter!$G$7=FALSE,0,IF(AND(Mitarbeiter!$E$7&lt;&gt;"",FX$5+6&lt;Mitarbeiter!$E$7),0,IF(AND(Mitarbeiter!$F$7&lt;&gt;"",FX$5&gt;Mitarbeiter!$F$7),0,IF(Planung!FX9="",$C9,IF(ISNUMBER(Planung!FX9),Planung!FX9,IF(UPPER(Planung!FX9)="H",$C9/2,0)))))))</f>
        <v>0.5</v>
      </c>
      <c r="FY9" s="27">
        <f>IF($A9="",0,IF(Mitarbeiter!$G$7=FALSE,0,IF(AND(Mitarbeiter!$E$7&lt;&gt;"",FY$5+6&lt;Mitarbeiter!$E$7),0,IF(AND(Mitarbeiter!$F$7&lt;&gt;"",FY$5&gt;Mitarbeiter!$F$7),0,IF(Planung!FY9="",$C9,IF(ISNUMBER(Planung!FY9),Planung!FY9,IF(UPPER(Planung!FY9)="H",$C9/2,0)))))))</f>
        <v>0.5</v>
      </c>
      <c r="FZ9" s="27">
        <f>IF($A9="",0,IF(Mitarbeiter!$G$7=FALSE,0,IF(AND(Mitarbeiter!$E$7&lt;&gt;"",FZ$5+6&lt;Mitarbeiter!$E$7),0,IF(AND(Mitarbeiter!$F$7&lt;&gt;"",FZ$5&gt;Mitarbeiter!$F$7),0,IF(Planung!FZ9="",$C9,IF(ISNUMBER(Planung!FZ9),Planung!FZ9,IF(UPPER(Planung!FZ9)="H",$C9/2,0)))))))</f>
        <v>0.5</v>
      </c>
      <c r="GA9" s="27">
        <f>IF($A9="",0,IF(Mitarbeiter!$G$7=FALSE,0,IF(AND(Mitarbeiter!$E$7&lt;&gt;"",GA$5+6&lt;Mitarbeiter!$E$7),0,IF(AND(Mitarbeiter!$F$7&lt;&gt;"",GA$5&gt;Mitarbeiter!$F$7),0,IF(Planung!GA9="",$C9,IF(ISNUMBER(Planung!GA9),Planung!GA9,IF(UPPER(Planung!GA9)="H",$C9/2,0)))))))</f>
        <v>0.5</v>
      </c>
      <c r="GB9" s="27">
        <f>IF($A9="",0,IF(Mitarbeiter!$G$7=FALSE,0,IF(AND(Mitarbeiter!$E$7&lt;&gt;"",GB$5+6&lt;Mitarbeiter!$E$7),0,IF(AND(Mitarbeiter!$F$7&lt;&gt;"",GB$5&gt;Mitarbeiter!$F$7),0,IF(Planung!GB9="",$C9,IF(ISNUMBER(Planung!GB9),Planung!GB9,IF(UPPER(Planung!GB9)="H",$C9/2,0)))))))</f>
        <v>0.5</v>
      </c>
      <c r="GC9" s="27">
        <f>IF($A9="",0,IF(Mitarbeiter!$G$7=FALSE,0,IF(AND(Mitarbeiter!$E$7&lt;&gt;"",GC$5+6&lt;Mitarbeiter!$E$7),0,IF(AND(Mitarbeiter!$F$7&lt;&gt;"",GC$5&gt;Mitarbeiter!$F$7),0,IF(Planung!GC9="",$C9,IF(ISNUMBER(Planung!GC9),Planung!GC9,IF(UPPER(Planung!GC9)="H",$C9/2,0)))))))</f>
        <v>0.5</v>
      </c>
      <c r="GD9" s="27">
        <f>IF($A9="",0,IF(Mitarbeiter!$G$7=FALSE,0,IF(AND(Mitarbeiter!$E$7&lt;&gt;"",GD$5+6&lt;Mitarbeiter!$E$7),0,IF(AND(Mitarbeiter!$F$7&lt;&gt;"",GD$5&gt;Mitarbeiter!$F$7),0,IF(Planung!GD9="",$C9,IF(ISNUMBER(Planung!GD9),Planung!GD9,IF(UPPER(Planung!GD9)="H",$C9/2,0)))))))</f>
        <v>0.5</v>
      </c>
      <c r="GE9" s="27">
        <f>IF($A9="",0,IF(Mitarbeiter!$G$7=FALSE,0,IF(AND(Mitarbeiter!$E$7&lt;&gt;"",GE$5+6&lt;Mitarbeiter!$E$7),0,IF(AND(Mitarbeiter!$F$7&lt;&gt;"",GE$5&gt;Mitarbeiter!$F$7),0,IF(Planung!GE9="",$C9,IF(ISNUMBER(Planung!GE9),Planung!GE9,IF(UPPER(Planung!GE9)="H",$C9/2,0)))))))</f>
        <v>0.5</v>
      </c>
      <c r="GF9" s="27">
        <f>IF($A9="",0,IF(Mitarbeiter!$G$7=FALSE,0,IF(AND(Mitarbeiter!$E$7&lt;&gt;"",GF$5+6&lt;Mitarbeiter!$E$7),0,IF(AND(Mitarbeiter!$F$7&lt;&gt;"",GF$5&gt;Mitarbeiter!$F$7),0,IF(Planung!GF9="",$C9,IF(ISNUMBER(Planung!GF9),Planung!GF9,IF(UPPER(Planung!GF9)="H",$C9/2,0)))))))</f>
        <v>0.5</v>
      </c>
      <c r="GG9" s="27">
        <f>IF($A9="",0,IF(Mitarbeiter!$G$7=FALSE,0,IF(AND(Mitarbeiter!$E$7&lt;&gt;"",GG$5+6&lt;Mitarbeiter!$E$7),0,IF(AND(Mitarbeiter!$F$7&lt;&gt;"",GG$5&gt;Mitarbeiter!$F$7),0,IF(Planung!GG9="",$C9,IF(ISNUMBER(Planung!GG9),Planung!GG9,IF(UPPER(Planung!GG9)="H",$C9/2,0)))))))</f>
        <v>0.5</v>
      </c>
      <c r="GH9" s="27">
        <f>IF($A9="",0,IF(Mitarbeiter!$G$7=FALSE,0,IF(AND(Mitarbeiter!$E$7&lt;&gt;"",GH$5+6&lt;Mitarbeiter!$E$7),0,IF(AND(Mitarbeiter!$F$7&lt;&gt;"",GH$5&gt;Mitarbeiter!$F$7),0,IF(Planung!GH9="",$C9,IF(ISNUMBER(Planung!GH9),Planung!GH9,IF(UPPER(Planung!GH9)="H",$C9/2,0)))))))</f>
        <v>0.5</v>
      </c>
      <c r="GI9" s="27">
        <f>IF($A9="",0,IF(Mitarbeiter!$G$7=FALSE,0,IF(AND(Mitarbeiter!$E$7&lt;&gt;"",GI$5+6&lt;Mitarbeiter!$E$7),0,IF(AND(Mitarbeiter!$F$7&lt;&gt;"",GI$5&gt;Mitarbeiter!$F$7),0,IF(Planung!GI9="",$C9,IF(ISNUMBER(Planung!GI9),Planung!GI9,IF(UPPER(Planung!GI9)="H",$C9/2,0)))))))</f>
        <v>0.5</v>
      </c>
      <c r="GJ9" s="27">
        <f>IF($A9="",0,IF(Mitarbeiter!$G$7=FALSE,0,IF(AND(Mitarbeiter!$E$7&lt;&gt;"",GJ$5+6&lt;Mitarbeiter!$E$7),0,IF(AND(Mitarbeiter!$F$7&lt;&gt;"",GJ$5&gt;Mitarbeiter!$F$7),0,IF(Planung!GJ9="",$C9,IF(ISNUMBER(Planung!GJ9),Planung!GJ9,IF(UPPER(Planung!GJ9)="H",$C9/2,0)))))))</f>
        <v>0.5</v>
      </c>
      <c r="GK9" s="27">
        <f>IF($A9="",0,IF(Mitarbeiter!$G$7=FALSE,0,IF(AND(Mitarbeiter!$E$7&lt;&gt;"",GK$5+6&lt;Mitarbeiter!$E$7),0,IF(AND(Mitarbeiter!$F$7&lt;&gt;"",GK$5&gt;Mitarbeiter!$F$7),0,IF(Planung!GK9="",$C9,IF(ISNUMBER(Planung!GK9),Planung!GK9,IF(UPPER(Planung!GK9)="H",$C9/2,0)))))))</f>
        <v>0.5</v>
      </c>
      <c r="GL9" s="27">
        <f>IF($A9="",0,IF(Mitarbeiter!$G$7=FALSE,0,IF(AND(Mitarbeiter!$E$7&lt;&gt;"",GL$5+6&lt;Mitarbeiter!$E$7),0,IF(AND(Mitarbeiter!$F$7&lt;&gt;"",GL$5&gt;Mitarbeiter!$F$7),0,IF(Planung!GL9="",$C9,IF(ISNUMBER(Planung!GL9),Planung!GL9,IF(UPPER(Planung!GL9)="H",$C9/2,0)))))))</f>
        <v>0.5</v>
      </c>
      <c r="GM9" s="27">
        <f>IF($A9="",0,IF(Mitarbeiter!$G$7=FALSE,0,IF(AND(Mitarbeiter!$E$7&lt;&gt;"",GM$5+6&lt;Mitarbeiter!$E$7),0,IF(AND(Mitarbeiter!$F$7&lt;&gt;"",GM$5&gt;Mitarbeiter!$F$7),0,IF(Planung!GM9="",$C9,IF(ISNUMBER(Planung!GM9),Planung!GM9,IF(UPPER(Planung!GM9)="H",$C9/2,0)))))))</f>
        <v>0.5</v>
      </c>
      <c r="GN9" s="27">
        <f>IF($A9="",0,IF(Mitarbeiter!$G$7=FALSE,0,IF(AND(Mitarbeiter!$E$7&lt;&gt;"",GN$5+6&lt;Mitarbeiter!$E$7),0,IF(AND(Mitarbeiter!$F$7&lt;&gt;"",GN$5&gt;Mitarbeiter!$F$7),0,IF(Planung!GN9="",$C9,IF(ISNUMBER(Planung!GN9),Planung!GN9,IF(UPPER(Planung!GN9)="H",$C9/2,0)))))))</f>
        <v>0.5</v>
      </c>
      <c r="GO9" s="27">
        <f>IF($A9="",0,IF(Mitarbeiter!$G$7=FALSE,0,IF(AND(Mitarbeiter!$E$7&lt;&gt;"",GO$5+6&lt;Mitarbeiter!$E$7),0,IF(AND(Mitarbeiter!$F$7&lt;&gt;"",GO$5&gt;Mitarbeiter!$F$7),0,IF(Planung!GO9="",$C9,IF(ISNUMBER(Planung!GO9),Planung!GO9,IF(UPPER(Planung!GO9)="H",$C9/2,0)))))))</f>
        <v>0.5</v>
      </c>
      <c r="GP9" s="27">
        <f>IF($A9="",0,IF(Mitarbeiter!$G$7=FALSE,0,IF(AND(Mitarbeiter!$E$7&lt;&gt;"",GP$5+6&lt;Mitarbeiter!$E$7),0,IF(AND(Mitarbeiter!$F$7&lt;&gt;"",GP$5&gt;Mitarbeiter!$F$7),0,IF(Planung!GP9="",$C9,IF(ISNUMBER(Planung!GP9),Planung!GP9,IF(UPPER(Planung!GP9)="H",$C9/2,0)))))))</f>
        <v>0.5</v>
      </c>
      <c r="GQ9" s="27">
        <f>IF($A9="",0,IF(Mitarbeiter!$G$7=FALSE,0,IF(AND(Mitarbeiter!$E$7&lt;&gt;"",GQ$5+6&lt;Mitarbeiter!$E$7),0,IF(AND(Mitarbeiter!$F$7&lt;&gt;"",GQ$5&gt;Mitarbeiter!$F$7),0,IF(Planung!GQ9="",$C9,IF(ISNUMBER(Planung!GQ9),Planung!GQ9,IF(UPPER(Planung!GQ9)="H",$C9/2,0)))))))</f>
        <v>0.5</v>
      </c>
      <c r="GR9" s="27">
        <f>IF($A9="",0,IF(Mitarbeiter!$G$7=FALSE,0,IF(AND(Mitarbeiter!$E$7&lt;&gt;"",GR$5+6&lt;Mitarbeiter!$E$7),0,IF(AND(Mitarbeiter!$F$7&lt;&gt;"",GR$5&gt;Mitarbeiter!$F$7),0,IF(Planung!GR9="",$C9,IF(ISNUMBER(Planung!GR9),Planung!GR9,IF(UPPER(Planung!GR9)="H",$C9/2,0)))))))</f>
        <v>0.5</v>
      </c>
      <c r="GS9" s="27">
        <f>IF($A9="",0,IF(Mitarbeiter!$G$7=FALSE,0,IF(AND(Mitarbeiter!$E$7&lt;&gt;"",GS$5+6&lt;Mitarbeiter!$E$7),0,IF(AND(Mitarbeiter!$F$7&lt;&gt;"",GS$5&gt;Mitarbeiter!$F$7),0,IF(Planung!GS9="",$C9,IF(ISNUMBER(Planung!GS9),Planung!GS9,IF(UPPER(Planung!GS9)="H",$C9/2,0)))))))</f>
        <v>0.5</v>
      </c>
      <c r="GT9" s="27">
        <f>IF($A9="",0,IF(Mitarbeiter!$G$7=FALSE,0,IF(AND(Mitarbeiter!$E$7&lt;&gt;"",GT$5+6&lt;Mitarbeiter!$E$7),0,IF(AND(Mitarbeiter!$F$7&lt;&gt;"",GT$5&gt;Mitarbeiter!$F$7),0,IF(Planung!GT9="",$C9,IF(ISNUMBER(Planung!GT9),Planung!GT9,IF(UPPER(Planung!GT9)="H",$C9/2,0)))))))</f>
        <v>0.5</v>
      </c>
      <c r="GU9" s="27">
        <f>IF($A9="",0,IF(Mitarbeiter!$G$7=FALSE,0,IF(AND(Mitarbeiter!$E$7&lt;&gt;"",GU$5+6&lt;Mitarbeiter!$E$7),0,IF(AND(Mitarbeiter!$F$7&lt;&gt;"",GU$5&gt;Mitarbeiter!$F$7),0,IF(Planung!GU9="",$C9,IF(ISNUMBER(Planung!GU9),Planung!GU9,IF(UPPER(Planung!GU9)="H",$C9/2,0)))))))</f>
        <v>0.5</v>
      </c>
      <c r="GV9" s="27">
        <f>IF($A9="",0,IF(Mitarbeiter!$G$7=FALSE,0,IF(AND(Mitarbeiter!$E$7&lt;&gt;"",GV$5+6&lt;Mitarbeiter!$E$7),0,IF(AND(Mitarbeiter!$F$7&lt;&gt;"",GV$5&gt;Mitarbeiter!$F$7),0,IF(Planung!GV9="",$C9,IF(ISNUMBER(Planung!GV9),Planung!GV9,IF(UPPER(Planung!GV9)="H",$C9/2,0)))))))</f>
        <v>0.5</v>
      </c>
      <c r="GW9" s="27">
        <f>IF($A9="",0,IF(Mitarbeiter!$G$7=FALSE,0,IF(AND(Mitarbeiter!$E$7&lt;&gt;"",GW$5+6&lt;Mitarbeiter!$E$7),0,IF(AND(Mitarbeiter!$F$7&lt;&gt;"",GW$5&gt;Mitarbeiter!$F$7),0,IF(Planung!GW9="",$C9,IF(ISNUMBER(Planung!GW9),Planung!GW9,IF(UPPER(Planung!GW9)="H",$C9/2,0)))))))</f>
        <v>0.5</v>
      </c>
      <c r="GX9" s="27">
        <f>IF($A9="",0,IF(Mitarbeiter!$G$7=FALSE,0,IF(AND(Mitarbeiter!$E$7&lt;&gt;"",GX$5+6&lt;Mitarbeiter!$E$7),0,IF(AND(Mitarbeiter!$F$7&lt;&gt;"",GX$5&gt;Mitarbeiter!$F$7),0,IF(Planung!GX9="",$C9,IF(ISNUMBER(Planung!GX9),Planung!GX9,IF(UPPER(Planung!GX9)="H",$C9/2,0)))))))</f>
        <v>0.5</v>
      </c>
      <c r="GY9" s="27">
        <f>IF($A9="",0,IF(Mitarbeiter!$G$7=FALSE,0,IF(AND(Mitarbeiter!$E$7&lt;&gt;"",GY$5+6&lt;Mitarbeiter!$E$7),0,IF(AND(Mitarbeiter!$F$7&lt;&gt;"",GY$5&gt;Mitarbeiter!$F$7),0,IF(Planung!GY9="",$C9,IF(ISNUMBER(Planung!GY9),Planung!GY9,IF(UPPER(Planung!GY9)="H",$C9/2,0)))))))</f>
        <v>0.5</v>
      </c>
      <c r="GZ9" s="27">
        <f>IF($A9="",0,IF(Mitarbeiter!$G$7=FALSE,0,IF(AND(Mitarbeiter!$E$7&lt;&gt;"",GZ$5+6&lt;Mitarbeiter!$E$7),0,IF(AND(Mitarbeiter!$F$7&lt;&gt;"",GZ$5&gt;Mitarbeiter!$F$7),0,IF(Planung!GZ9="",$C9,IF(ISNUMBER(Planung!GZ9),Planung!GZ9,IF(UPPER(Planung!GZ9)="H",$C9/2,0)))))))</f>
        <v>0.5</v>
      </c>
      <c r="HA9" s="27">
        <f>IF($A9="",0,IF(Mitarbeiter!$G$7=FALSE,0,IF(AND(Mitarbeiter!$E$7&lt;&gt;"",HA$5+6&lt;Mitarbeiter!$E$7),0,IF(AND(Mitarbeiter!$F$7&lt;&gt;"",HA$5&gt;Mitarbeiter!$F$7),0,IF(Planung!HA9="",$C9,IF(ISNUMBER(Planung!HA9),Planung!HA9,IF(UPPER(Planung!HA9)="H",$C9/2,0)))))))</f>
        <v>0.5</v>
      </c>
      <c r="HB9" s="27">
        <f>IF($A9="",0,IF(Mitarbeiter!$G$7=FALSE,0,IF(AND(Mitarbeiter!$E$7&lt;&gt;"",HB$5+6&lt;Mitarbeiter!$E$7),0,IF(AND(Mitarbeiter!$F$7&lt;&gt;"",HB$5&gt;Mitarbeiter!$F$7),0,IF(Planung!HB9="",$C9,IF(ISNUMBER(Planung!HB9),Planung!HB9,IF(UPPER(Planung!HB9)="H",$C9/2,0)))))))</f>
        <v>0.5</v>
      </c>
      <c r="HC9" s="27">
        <f>IF($A9="",0,IF(Mitarbeiter!$G$7=FALSE,0,IF(AND(Mitarbeiter!$E$7&lt;&gt;"",HC$5+6&lt;Mitarbeiter!$E$7),0,IF(AND(Mitarbeiter!$F$7&lt;&gt;"",HC$5&gt;Mitarbeiter!$F$7),0,IF(Planung!HC9="",$C9,IF(ISNUMBER(Planung!HC9),Planung!HC9,IF(UPPER(Planung!HC9)="H",$C9/2,0)))))))</f>
        <v>0.5</v>
      </c>
      <c r="HD9" s="27">
        <f>IF($A9="",0,IF(Mitarbeiter!$G$7=FALSE,0,IF(AND(Mitarbeiter!$E$7&lt;&gt;"",HD$5+6&lt;Mitarbeiter!$E$7),0,IF(AND(Mitarbeiter!$F$7&lt;&gt;"",HD$5&gt;Mitarbeiter!$F$7),0,IF(Planung!HD9="",$C9,IF(ISNUMBER(Planung!HD9),Planung!HD9,IF(UPPER(Planung!HD9)="H",$C9/2,0)))))))</f>
        <v>0.5</v>
      </c>
      <c r="HE9" s="27">
        <f>IF($A9="",0,IF(Mitarbeiter!$G$7=FALSE,0,IF(AND(Mitarbeiter!$E$7&lt;&gt;"",HE$5+6&lt;Mitarbeiter!$E$7),0,IF(AND(Mitarbeiter!$F$7&lt;&gt;"",HE$5&gt;Mitarbeiter!$F$7),0,IF(Planung!HE9="",$C9,IF(ISNUMBER(Planung!HE9),Planung!HE9,IF(UPPER(Planung!HE9)="H",$C9/2,0)))))))</f>
        <v>0.5</v>
      </c>
      <c r="HF9" s="27">
        <f>IF($A9="",0,IF(Mitarbeiter!$G$7=FALSE,0,IF(AND(Mitarbeiter!$E$7&lt;&gt;"",HF$5+6&lt;Mitarbeiter!$E$7),0,IF(AND(Mitarbeiter!$F$7&lt;&gt;"",HF$5&gt;Mitarbeiter!$F$7),0,IF(Planung!HF9="",$C9,IF(ISNUMBER(Planung!HF9),Planung!HF9,IF(UPPER(Planung!HF9)="H",$C9/2,0)))))))</f>
        <v>0.5</v>
      </c>
      <c r="HG9" s="27">
        <f>IF($A9="",0,IF(Mitarbeiter!$G$7=FALSE,0,IF(AND(Mitarbeiter!$E$7&lt;&gt;"",HG$5+6&lt;Mitarbeiter!$E$7),0,IF(AND(Mitarbeiter!$F$7&lt;&gt;"",HG$5&gt;Mitarbeiter!$F$7),0,IF(Planung!HG9="",$C9,IF(ISNUMBER(Planung!HG9),Planung!HG9,IF(UPPER(Planung!HG9)="H",$C9/2,0)))))))</f>
        <v>0.5</v>
      </c>
      <c r="HH9" s="27">
        <f>IF($A9="",0,IF(Mitarbeiter!$G$7=FALSE,0,IF(AND(Mitarbeiter!$E$7&lt;&gt;"",HH$5+6&lt;Mitarbeiter!$E$7),0,IF(AND(Mitarbeiter!$F$7&lt;&gt;"",HH$5&gt;Mitarbeiter!$F$7),0,IF(Planung!HH9="",$C9,IF(ISNUMBER(Planung!HH9),Planung!HH9,IF(UPPER(Planung!HH9)="H",$C9/2,0)))))))</f>
        <v>0.5</v>
      </c>
      <c r="HI9" s="27">
        <f>IF($A9="",0,IF(Mitarbeiter!$G$7=FALSE,0,IF(AND(Mitarbeiter!$E$7&lt;&gt;"",HI$5+6&lt;Mitarbeiter!$E$7),0,IF(AND(Mitarbeiter!$F$7&lt;&gt;"",HI$5&gt;Mitarbeiter!$F$7),0,IF(Planung!HI9="",$C9,IF(ISNUMBER(Planung!HI9),Planung!HI9,IF(UPPER(Planung!HI9)="H",$C9/2,0)))))))</f>
        <v>0.5</v>
      </c>
      <c r="HJ9" s="27">
        <f>IF($A9="",0,IF(Mitarbeiter!$G$7=FALSE,0,IF(AND(Mitarbeiter!$E$7&lt;&gt;"",HJ$5+6&lt;Mitarbeiter!$E$7),0,IF(AND(Mitarbeiter!$F$7&lt;&gt;"",HJ$5&gt;Mitarbeiter!$F$7),0,IF(Planung!HJ9="",$C9,IF(ISNUMBER(Planung!HJ9),Planung!HJ9,IF(UPPER(Planung!HJ9)="H",$C9/2,0)))))))</f>
        <v>0.5</v>
      </c>
      <c r="HK9" s="27">
        <f>IF($A9="",0,IF(Mitarbeiter!$G$7=FALSE,0,IF(AND(Mitarbeiter!$E$7&lt;&gt;"",HK$5+6&lt;Mitarbeiter!$E$7),0,IF(AND(Mitarbeiter!$F$7&lt;&gt;"",HK$5&gt;Mitarbeiter!$F$7),0,IF(Planung!HK9="",$C9,IF(ISNUMBER(Planung!HK9),Planung!HK9,IF(UPPER(Planung!HK9)="H",$C9/2,0)))))))</f>
        <v>0.5</v>
      </c>
      <c r="HL9" s="27">
        <f>IF($A9="",0,IF(Mitarbeiter!$G$7=FALSE,0,IF(AND(Mitarbeiter!$E$7&lt;&gt;"",HL$5+6&lt;Mitarbeiter!$E$7),0,IF(AND(Mitarbeiter!$F$7&lt;&gt;"",HL$5&gt;Mitarbeiter!$F$7),0,IF(Planung!HL9="",$C9,IF(ISNUMBER(Planung!HL9),Planung!HL9,IF(UPPER(Planung!HL9)="H",$C9/2,0)))))))</f>
        <v>0.5</v>
      </c>
      <c r="HM9" s="27">
        <f>IF($A9="",0,IF(Mitarbeiter!$G$7=FALSE,0,IF(AND(Mitarbeiter!$E$7&lt;&gt;"",HM$5+6&lt;Mitarbeiter!$E$7),0,IF(AND(Mitarbeiter!$F$7&lt;&gt;"",HM$5&gt;Mitarbeiter!$F$7),0,IF(Planung!HM9="",$C9,IF(ISNUMBER(Planung!HM9),Planung!HM9,IF(UPPER(Planung!HM9)="H",$C9/2,0)))))))</f>
        <v>0.5</v>
      </c>
      <c r="HN9" s="27">
        <f>IF($A9="",0,IF(Mitarbeiter!$G$7=FALSE,0,IF(AND(Mitarbeiter!$E$7&lt;&gt;"",HN$5+6&lt;Mitarbeiter!$E$7),0,IF(AND(Mitarbeiter!$F$7&lt;&gt;"",HN$5&gt;Mitarbeiter!$F$7),0,IF(Planung!HN9="",$C9,IF(ISNUMBER(Planung!HN9),Planung!HN9,IF(UPPER(Planung!HN9)="H",$C9/2,0)))))))</f>
        <v>0.5</v>
      </c>
      <c r="HO9" s="27">
        <f>IF($A9="",0,IF(Mitarbeiter!$G$7=FALSE,0,IF(AND(Mitarbeiter!$E$7&lt;&gt;"",HO$5+6&lt;Mitarbeiter!$E$7),0,IF(AND(Mitarbeiter!$F$7&lt;&gt;"",HO$5&gt;Mitarbeiter!$F$7),0,IF(Planung!HO9="",$C9,IF(ISNUMBER(Planung!HO9),Planung!HO9,IF(UPPER(Planung!HO9)="H",$C9/2,0)))))))</f>
        <v>0.5</v>
      </c>
      <c r="HP9" s="27">
        <f>IF($A9="",0,IF(Mitarbeiter!$G$7=FALSE,0,IF(AND(Mitarbeiter!$E$7&lt;&gt;"",HP$5+6&lt;Mitarbeiter!$E$7),0,IF(AND(Mitarbeiter!$F$7&lt;&gt;"",HP$5&gt;Mitarbeiter!$F$7),0,IF(Planung!HP9="",$C9,IF(ISNUMBER(Planung!HP9),Planung!HP9,IF(UPPER(Planung!HP9)="H",$C9/2,0)))))))</f>
        <v>0.5</v>
      </c>
      <c r="HQ9" s="27">
        <f>IF($A9="",0,IF(Mitarbeiter!$G$7=FALSE,0,IF(AND(Mitarbeiter!$E$7&lt;&gt;"",HQ$5+6&lt;Mitarbeiter!$E$7),0,IF(AND(Mitarbeiter!$F$7&lt;&gt;"",HQ$5&gt;Mitarbeiter!$F$7),0,IF(Planung!HQ9="",$C9,IF(ISNUMBER(Planung!HQ9),Planung!HQ9,IF(UPPER(Planung!HQ9)="H",$C9/2,0)))))))</f>
        <v>0.5</v>
      </c>
      <c r="HR9" s="27">
        <f>IF($A9="",0,IF(Mitarbeiter!$G$7=FALSE,0,IF(AND(Mitarbeiter!$E$7&lt;&gt;"",HR$5+6&lt;Mitarbeiter!$E$7),0,IF(AND(Mitarbeiter!$F$7&lt;&gt;"",HR$5&gt;Mitarbeiter!$F$7),0,IF(Planung!HR9="",$C9,IF(ISNUMBER(Planung!HR9),Planung!HR9,IF(UPPER(Planung!HR9)="H",$C9/2,0)))))))</f>
        <v>0.5</v>
      </c>
      <c r="HS9" s="27">
        <f>IF($A9="",0,IF(Mitarbeiter!$G$7=FALSE,0,IF(AND(Mitarbeiter!$E$7&lt;&gt;"",HS$5+6&lt;Mitarbeiter!$E$7),0,IF(AND(Mitarbeiter!$F$7&lt;&gt;"",HS$5&gt;Mitarbeiter!$F$7),0,IF(Planung!HS9="",$C9,IF(ISNUMBER(Planung!HS9),Planung!HS9,IF(UPPER(Planung!HS9)="H",$C9/2,0)))))))</f>
        <v>0.5</v>
      </c>
      <c r="HT9" s="27">
        <f>IF($A9="",0,IF(Mitarbeiter!$G$7=FALSE,0,IF(AND(Mitarbeiter!$E$7&lt;&gt;"",HT$5+6&lt;Mitarbeiter!$E$7),0,IF(AND(Mitarbeiter!$F$7&lt;&gt;"",HT$5&gt;Mitarbeiter!$F$7),0,IF(Planung!HT9="",$C9,IF(ISNUMBER(Planung!HT9),Planung!HT9,IF(UPPER(Planung!HT9)="H",$C9/2,0)))))))</f>
        <v>0.5</v>
      </c>
      <c r="HU9" s="27">
        <f>IF($A9="",0,IF(Mitarbeiter!$G$7=FALSE,0,IF(AND(Mitarbeiter!$E$7&lt;&gt;"",HU$5+6&lt;Mitarbeiter!$E$7),0,IF(AND(Mitarbeiter!$F$7&lt;&gt;"",HU$5&gt;Mitarbeiter!$F$7),0,IF(Planung!HU9="",$C9,IF(ISNUMBER(Planung!HU9),Planung!HU9,IF(UPPER(Planung!HU9)="H",$C9/2,0)))))))</f>
        <v>0.5</v>
      </c>
      <c r="HV9" s="27">
        <f>IF($A9="",0,IF(Mitarbeiter!$G$7=FALSE,0,IF(AND(Mitarbeiter!$E$7&lt;&gt;"",HV$5+6&lt;Mitarbeiter!$E$7),0,IF(AND(Mitarbeiter!$F$7&lt;&gt;"",HV$5&gt;Mitarbeiter!$F$7),0,IF(Planung!HV9="",$C9,IF(ISNUMBER(Planung!HV9),Planung!HV9,IF(UPPER(Planung!HV9)="H",$C9/2,0)))))))</f>
        <v>0.5</v>
      </c>
      <c r="HW9" s="27">
        <f>IF($A9="",0,IF(Mitarbeiter!$G$7=FALSE,0,IF(AND(Mitarbeiter!$E$7&lt;&gt;"",HW$5+6&lt;Mitarbeiter!$E$7),0,IF(AND(Mitarbeiter!$F$7&lt;&gt;"",HW$5&gt;Mitarbeiter!$F$7),0,IF(Planung!HW9="",$C9,IF(ISNUMBER(Planung!HW9),Planung!HW9,IF(UPPER(Planung!HW9)="H",$C9/2,0)))))))</f>
        <v>0.5</v>
      </c>
      <c r="HX9" s="27">
        <f>IF($A9="",0,IF(Mitarbeiter!$G$7=FALSE,0,IF(AND(Mitarbeiter!$E$7&lt;&gt;"",HX$5+6&lt;Mitarbeiter!$E$7),0,IF(AND(Mitarbeiter!$F$7&lt;&gt;"",HX$5&gt;Mitarbeiter!$F$7),0,IF(Planung!HX9="",$C9,IF(ISNUMBER(Planung!HX9),Planung!HX9,IF(UPPER(Planung!HX9)="H",$C9/2,0)))))))</f>
        <v>0.5</v>
      </c>
      <c r="HY9" s="27">
        <f>IF($A9="",0,IF(Mitarbeiter!$G$7=FALSE,0,IF(AND(Mitarbeiter!$E$7&lt;&gt;"",HY$5+6&lt;Mitarbeiter!$E$7),0,IF(AND(Mitarbeiter!$F$7&lt;&gt;"",HY$5&gt;Mitarbeiter!$F$7),0,IF(Planung!HY9="",$C9,IF(ISNUMBER(Planung!HY9),Planung!HY9,IF(UPPER(Planung!HY9)="H",$C9/2,0)))))))</f>
        <v>0.5</v>
      </c>
      <c r="HZ9" s="27">
        <f>IF($A9="",0,IF(Mitarbeiter!$G$7=FALSE,0,IF(AND(Mitarbeiter!$E$7&lt;&gt;"",HZ$5+6&lt;Mitarbeiter!$E$7),0,IF(AND(Mitarbeiter!$F$7&lt;&gt;"",HZ$5&gt;Mitarbeiter!$F$7),0,IF(Planung!HZ9="",$C9,IF(ISNUMBER(Planung!HZ9),Planung!HZ9,IF(UPPER(Planung!HZ9)="H",$C9/2,0)))))))</f>
        <v>0.5</v>
      </c>
      <c r="IA9" s="27">
        <f>IF($A9="",0,IF(Mitarbeiter!$G$7=FALSE,0,IF(AND(Mitarbeiter!$E$7&lt;&gt;"",IA$5+6&lt;Mitarbeiter!$E$7),0,IF(AND(Mitarbeiter!$F$7&lt;&gt;"",IA$5&gt;Mitarbeiter!$F$7),0,IF(Planung!IA9="",$C9,IF(ISNUMBER(Planung!IA9),Planung!IA9,IF(UPPER(Planung!IA9)="H",$C9/2,0)))))))</f>
        <v>0.5</v>
      </c>
    </row>
    <row r="10" spans="1:235" x14ac:dyDescent="0.25">
      <c r="A10" s="7" t="str">
        <f>Planung!A10</f>
        <v>Abbas</v>
      </c>
      <c r="B10" s="7" t="str">
        <f>Planung!B10</f>
        <v>Komposit</v>
      </c>
      <c r="C10" s="27">
        <f>N(Mitarbeiter!$D$8)</f>
        <v>0.9</v>
      </c>
      <c r="D10" s="27">
        <f>IF($A10="",0,IF(Mitarbeiter!$G$8=FALSE,0,IF(AND(Mitarbeiter!$E$8&lt;&gt;"",D$5+6&lt;Mitarbeiter!$E$8),0,IF(AND(Mitarbeiter!$F$8&lt;&gt;"",D$5&gt;Mitarbeiter!$F$8),0,IF(Planung!D10="",$C10,IF(ISNUMBER(Planung!D10),Planung!D10,IF(UPPER(Planung!D10)="H",$C10/2,0)))))))</f>
        <v>0.9</v>
      </c>
      <c r="E10" s="27">
        <f>IF($A10="",0,IF(Mitarbeiter!$G$8=FALSE,0,IF(AND(Mitarbeiter!$E$8&lt;&gt;"",E$5+6&lt;Mitarbeiter!$E$8),0,IF(AND(Mitarbeiter!$F$8&lt;&gt;"",E$5&gt;Mitarbeiter!$F$8),0,IF(Planung!E10="",$C10,IF(ISNUMBER(Planung!E10),Planung!E10,IF(UPPER(Planung!E10)="H",$C10/2,0)))))))</f>
        <v>0.9</v>
      </c>
      <c r="F10" s="27">
        <f>IF($A10="",0,IF(Mitarbeiter!$G$8=FALSE,0,IF(AND(Mitarbeiter!$E$8&lt;&gt;"",F$5+6&lt;Mitarbeiter!$E$8),0,IF(AND(Mitarbeiter!$F$8&lt;&gt;"",F$5&gt;Mitarbeiter!$F$8),0,IF(Planung!F10="",$C10,IF(ISNUMBER(Planung!F10),Planung!F10,IF(UPPER(Planung!F10)="H",$C10/2,0)))))))</f>
        <v>0.9</v>
      </c>
      <c r="G10" s="27">
        <f>IF($A10="",0,IF(Mitarbeiter!$G$8=FALSE,0,IF(AND(Mitarbeiter!$E$8&lt;&gt;"",G$5+6&lt;Mitarbeiter!$E$8),0,IF(AND(Mitarbeiter!$F$8&lt;&gt;"",G$5&gt;Mitarbeiter!$F$8),0,IF(Planung!G10="",$C10,IF(ISNUMBER(Planung!G10),Planung!G10,IF(UPPER(Planung!G10)="H",$C10/2,0)))))))</f>
        <v>0.9</v>
      </c>
      <c r="H10" s="27">
        <f>IF($A10="",0,IF(Mitarbeiter!$G$8=FALSE,0,IF(AND(Mitarbeiter!$E$8&lt;&gt;"",H$5+6&lt;Mitarbeiter!$E$8),0,IF(AND(Mitarbeiter!$F$8&lt;&gt;"",H$5&gt;Mitarbeiter!$F$8),0,IF(Planung!H10="",$C10,IF(ISNUMBER(Planung!H10),Planung!H10,IF(UPPER(Planung!H10)="H",$C10/2,0)))))))</f>
        <v>0.9</v>
      </c>
      <c r="I10" s="27">
        <f>IF($A10="",0,IF(Mitarbeiter!$G$8=FALSE,0,IF(AND(Mitarbeiter!$E$8&lt;&gt;"",I$5+6&lt;Mitarbeiter!$E$8),0,IF(AND(Mitarbeiter!$F$8&lt;&gt;"",I$5&gt;Mitarbeiter!$F$8),0,IF(Planung!I10="",$C10,IF(ISNUMBER(Planung!I10),Planung!I10,IF(UPPER(Planung!I10)="H",$C10/2,0)))))))</f>
        <v>0.9</v>
      </c>
      <c r="J10" s="27">
        <f>IF($A10="",0,IF(Mitarbeiter!$G$8=FALSE,0,IF(AND(Mitarbeiter!$E$8&lt;&gt;"",J$5+6&lt;Mitarbeiter!$E$8),0,IF(AND(Mitarbeiter!$F$8&lt;&gt;"",J$5&gt;Mitarbeiter!$F$8),0,IF(Planung!J10="",$C10,IF(ISNUMBER(Planung!J10),Planung!J10,IF(UPPER(Planung!J10)="H",$C10/2,0)))))))</f>
        <v>0.9</v>
      </c>
      <c r="K10" s="27">
        <f>IF($A10="",0,IF(Mitarbeiter!$G$8=FALSE,0,IF(AND(Mitarbeiter!$E$8&lt;&gt;"",K$5+6&lt;Mitarbeiter!$E$8),0,IF(AND(Mitarbeiter!$F$8&lt;&gt;"",K$5&gt;Mitarbeiter!$F$8),0,IF(Planung!K10="",$C10,IF(ISNUMBER(Planung!K10),Planung!K10,IF(UPPER(Planung!K10)="H",$C10/2,0)))))))</f>
        <v>0.9</v>
      </c>
      <c r="L10" s="27">
        <f>IF($A10="",0,IF(Mitarbeiter!$G$8=FALSE,0,IF(AND(Mitarbeiter!$E$8&lt;&gt;"",L$5+6&lt;Mitarbeiter!$E$8),0,IF(AND(Mitarbeiter!$F$8&lt;&gt;"",L$5&gt;Mitarbeiter!$F$8),0,IF(Planung!L10="",$C10,IF(ISNUMBER(Planung!L10),Planung!L10,IF(UPPER(Planung!L10)="H",$C10/2,0)))))))</f>
        <v>0.9</v>
      </c>
      <c r="M10" s="27">
        <f>IF($A10="",0,IF(Mitarbeiter!$G$8=FALSE,0,IF(AND(Mitarbeiter!$E$8&lt;&gt;"",M$5+6&lt;Mitarbeiter!$E$8),0,IF(AND(Mitarbeiter!$F$8&lt;&gt;"",M$5&gt;Mitarbeiter!$F$8),0,IF(Planung!M10="",$C10,IF(ISNUMBER(Planung!M10),Planung!M10,IF(UPPER(Planung!M10)="H",$C10/2,0)))))))</f>
        <v>0.9</v>
      </c>
      <c r="N10" s="27">
        <f>IF($A10="",0,IF(Mitarbeiter!$G$8=FALSE,0,IF(AND(Mitarbeiter!$E$8&lt;&gt;"",N$5+6&lt;Mitarbeiter!$E$8),0,IF(AND(Mitarbeiter!$F$8&lt;&gt;"",N$5&gt;Mitarbeiter!$F$8),0,IF(Planung!N10="",$C10,IF(ISNUMBER(Planung!N10),Planung!N10,IF(UPPER(Planung!N10)="H",$C10/2,0)))))))</f>
        <v>0.9</v>
      </c>
      <c r="O10" s="27">
        <f>IF($A10="",0,IF(Mitarbeiter!$G$8=FALSE,0,IF(AND(Mitarbeiter!$E$8&lt;&gt;"",O$5+6&lt;Mitarbeiter!$E$8),0,IF(AND(Mitarbeiter!$F$8&lt;&gt;"",O$5&gt;Mitarbeiter!$F$8),0,IF(Planung!O10="",$C10,IF(ISNUMBER(Planung!O10),Planung!O10,IF(UPPER(Planung!O10)="H",$C10/2,0)))))))</f>
        <v>0.9</v>
      </c>
      <c r="P10" s="27">
        <f>IF($A10="",0,IF(Mitarbeiter!$G$8=FALSE,0,IF(AND(Mitarbeiter!$E$8&lt;&gt;"",P$5+6&lt;Mitarbeiter!$E$8),0,IF(AND(Mitarbeiter!$F$8&lt;&gt;"",P$5&gt;Mitarbeiter!$F$8),0,IF(Planung!P10="",$C10,IF(ISNUMBER(Planung!P10),Planung!P10,IF(UPPER(Planung!P10)="H",$C10/2,0)))))))</f>
        <v>0.9</v>
      </c>
      <c r="Q10" s="27">
        <f>IF($A10="",0,IF(Mitarbeiter!$G$8=FALSE,0,IF(AND(Mitarbeiter!$E$8&lt;&gt;"",Q$5+6&lt;Mitarbeiter!$E$8),0,IF(AND(Mitarbeiter!$F$8&lt;&gt;"",Q$5&gt;Mitarbeiter!$F$8),0,IF(Planung!Q10="",$C10,IF(ISNUMBER(Planung!Q10),Planung!Q10,IF(UPPER(Planung!Q10)="H",$C10/2,0)))))))</f>
        <v>0.9</v>
      </c>
      <c r="R10" s="27">
        <f>IF($A10="",0,IF(Mitarbeiter!$G$8=FALSE,0,IF(AND(Mitarbeiter!$E$8&lt;&gt;"",R$5+6&lt;Mitarbeiter!$E$8),0,IF(AND(Mitarbeiter!$F$8&lt;&gt;"",R$5&gt;Mitarbeiter!$F$8),0,IF(Planung!R10="",$C10,IF(ISNUMBER(Planung!R10),Planung!R10,IF(UPPER(Planung!R10)="H",$C10/2,0)))))))</f>
        <v>0.9</v>
      </c>
      <c r="S10" s="27">
        <f>IF($A10="",0,IF(Mitarbeiter!$G$8=FALSE,0,IF(AND(Mitarbeiter!$E$8&lt;&gt;"",S$5+6&lt;Mitarbeiter!$E$8),0,IF(AND(Mitarbeiter!$F$8&lt;&gt;"",S$5&gt;Mitarbeiter!$F$8),0,IF(Planung!S10="",$C10,IF(ISNUMBER(Planung!S10),Planung!S10,IF(UPPER(Planung!S10)="H",$C10/2,0)))))))</f>
        <v>0.9</v>
      </c>
      <c r="T10" s="27">
        <f>IF($A10="",0,IF(Mitarbeiter!$G$8=FALSE,0,IF(AND(Mitarbeiter!$E$8&lt;&gt;"",T$5+6&lt;Mitarbeiter!$E$8),0,IF(AND(Mitarbeiter!$F$8&lt;&gt;"",T$5&gt;Mitarbeiter!$F$8),0,IF(Planung!T10="",$C10,IF(ISNUMBER(Planung!T10),Planung!T10,IF(UPPER(Planung!T10)="H",$C10/2,0)))))))</f>
        <v>0.9</v>
      </c>
      <c r="U10" s="27">
        <f>IF($A10="",0,IF(Mitarbeiter!$G$8=FALSE,0,IF(AND(Mitarbeiter!$E$8&lt;&gt;"",U$5+6&lt;Mitarbeiter!$E$8),0,IF(AND(Mitarbeiter!$F$8&lt;&gt;"",U$5&gt;Mitarbeiter!$F$8),0,IF(Planung!U10="",$C10,IF(ISNUMBER(Planung!U10),Planung!U10,IF(UPPER(Planung!U10)="H",$C10/2,0)))))))</f>
        <v>0.9</v>
      </c>
      <c r="V10" s="27">
        <f>IF($A10="",0,IF(Mitarbeiter!$G$8=FALSE,0,IF(AND(Mitarbeiter!$E$8&lt;&gt;"",V$5+6&lt;Mitarbeiter!$E$8),0,IF(AND(Mitarbeiter!$F$8&lt;&gt;"",V$5&gt;Mitarbeiter!$F$8),0,IF(Planung!V10="",$C10,IF(ISNUMBER(Planung!V10),Planung!V10,IF(UPPER(Planung!V10)="H",$C10/2,0)))))))</f>
        <v>0.9</v>
      </c>
      <c r="W10" s="27">
        <f>IF($A10="",0,IF(Mitarbeiter!$G$8=FALSE,0,IF(AND(Mitarbeiter!$E$8&lt;&gt;"",W$5+6&lt;Mitarbeiter!$E$8),0,IF(AND(Mitarbeiter!$F$8&lt;&gt;"",W$5&gt;Mitarbeiter!$F$8),0,IF(Planung!W10="",$C10,IF(ISNUMBER(Planung!W10),Planung!W10,IF(UPPER(Planung!W10)="H",$C10/2,0)))))))</f>
        <v>0.9</v>
      </c>
      <c r="X10" s="27">
        <f>IF($A10="",0,IF(Mitarbeiter!$G$8=FALSE,0,IF(AND(Mitarbeiter!$E$8&lt;&gt;"",X$5+6&lt;Mitarbeiter!$E$8),0,IF(AND(Mitarbeiter!$F$8&lt;&gt;"",X$5&gt;Mitarbeiter!$F$8),0,IF(Planung!X10="",$C10,IF(ISNUMBER(Planung!X10),Planung!X10,IF(UPPER(Planung!X10)="H",$C10/2,0)))))))</f>
        <v>0.9</v>
      </c>
      <c r="Y10" s="27">
        <f>IF($A10="",0,IF(Mitarbeiter!$G$8=FALSE,0,IF(AND(Mitarbeiter!$E$8&lt;&gt;"",Y$5+6&lt;Mitarbeiter!$E$8),0,IF(AND(Mitarbeiter!$F$8&lt;&gt;"",Y$5&gt;Mitarbeiter!$F$8),0,IF(Planung!Y10="",$C10,IF(ISNUMBER(Planung!Y10),Planung!Y10,IF(UPPER(Planung!Y10)="H",$C10/2,0)))))))</f>
        <v>0.9</v>
      </c>
      <c r="Z10" s="27">
        <f>IF($A10="",0,IF(Mitarbeiter!$G$8=FALSE,0,IF(AND(Mitarbeiter!$E$8&lt;&gt;"",Z$5+6&lt;Mitarbeiter!$E$8),0,IF(AND(Mitarbeiter!$F$8&lt;&gt;"",Z$5&gt;Mitarbeiter!$F$8),0,IF(Planung!Z10="",$C10,IF(ISNUMBER(Planung!Z10),Planung!Z10,IF(UPPER(Planung!Z10)="H",$C10/2,0)))))))</f>
        <v>0.9</v>
      </c>
      <c r="AA10" s="27">
        <f>IF($A10="",0,IF(Mitarbeiter!$G$8=FALSE,0,IF(AND(Mitarbeiter!$E$8&lt;&gt;"",AA$5+6&lt;Mitarbeiter!$E$8),0,IF(AND(Mitarbeiter!$F$8&lt;&gt;"",AA$5&gt;Mitarbeiter!$F$8),0,IF(Planung!AA10="",$C10,IF(ISNUMBER(Planung!AA10),Planung!AA10,IF(UPPER(Planung!AA10)="H",$C10/2,0)))))))</f>
        <v>0.9</v>
      </c>
      <c r="AB10" s="27">
        <f>IF($A10="",0,IF(Mitarbeiter!$G$8=FALSE,0,IF(AND(Mitarbeiter!$E$8&lt;&gt;"",AB$5+6&lt;Mitarbeiter!$E$8),0,IF(AND(Mitarbeiter!$F$8&lt;&gt;"",AB$5&gt;Mitarbeiter!$F$8),0,IF(Planung!AB10="",$C10,IF(ISNUMBER(Planung!AB10),Planung!AB10,IF(UPPER(Planung!AB10)="H",$C10/2,0)))))))</f>
        <v>0.9</v>
      </c>
      <c r="AC10" s="27">
        <f>IF($A10="",0,IF(Mitarbeiter!$G$8=FALSE,0,IF(AND(Mitarbeiter!$E$8&lt;&gt;"",AC$5+6&lt;Mitarbeiter!$E$8),0,IF(AND(Mitarbeiter!$F$8&lt;&gt;"",AC$5&gt;Mitarbeiter!$F$8),0,IF(Planung!AC10="",$C10,IF(ISNUMBER(Planung!AC10),Planung!AC10,IF(UPPER(Planung!AC10)="H",$C10/2,0)))))))</f>
        <v>0.9</v>
      </c>
      <c r="AD10" s="27">
        <f>IF($A10="",0,IF(Mitarbeiter!$G$8=FALSE,0,IF(AND(Mitarbeiter!$E$8&lt;&gt;"",AD$5+6&lt;Mitarbeiter!$E$8),0,IF(AND(Mitarbeiter!$F$8&lt;&gt;"",AD$5&gt;Mitarbeiter!$F$8),0,IF(Planung!AD10="",$C10,IF(ISNUMBER(Planung!AD10),Planung!AD10,IF(UPPER(Planung!AD10)="H",$C10/2,0)))))))</f>
        <v>0.9</v>
      </c>
      <c r="AE10" s="27">
        <f>IF($A10="",0,IF(Mitarbeiter!$G$8=FALSE,0,IF(AND(Mitarbeiter!$E$8&lt;&gt;"",AE$5+6&lt;Mitarbeiter!$E$8),0,IF(AND(Mitarbeiter!$F$8&lt;&gt;"",AE$5&gt;Mitarbeiter!$F$8),0,IF(Planung!AE10="",$C10,IF(ISNUMBER(Planung!AE10),Planung!AE10,IF(UPPER(Planung!AE10)="H",$C10/2,0)))))))</f>
        <v>0.9</v>
      </c>
      <c r="AF10" s="27">
        <f>IF($A10="",0,IF(Mitarbeiter!$G$8=FALSE,0,IF(AND(Mitarbeiter!$E$8&lt;&gt;"",AF$5+6&lt;Mitarbeiter!$E$8),0,IF(AND(Mitarbeiter!$F$8&lt;&gt;"",AF$5&gt;Mitarbeiter!$F$8),0,IF(Planung!AF10="",$C10,IF(ISNUMBER(Planung!AF10),Planung!AF10,IF(UPPER(Planung!AF10)="H",$C10/2,0)))))))</f>
        <v>0.9</v>
      </c>
      <c r="AG10" s="27">
        <f>IF($A10="",0,IF(Mitarbeiter!$G$8=FALSE,0,IF(AND(Mitarbeiter!$E$8&lt;&gt;"",AG$5+6&lt;Mitarbeiter!$E$8),0,IF(AND(Mitarbeiter!$F$8&lt;&gt;"",AG$5&gt;Mitarbeiter!$F$8),0,IF(Planung!AG10="",$C10,IF(ISNUMBER(Planung!AG10),Planung!AG10,IF(UPPER(Planung!AG10)="H",$C10/2,0)))))))</f>
        <v>0.9</v>
      </c>
      <c r="AH10" s="27">
        <f>IF($A10="",0,IF(Mitarbeiter!$G$8=FALSE,0,IF(AND(Mitarbeiter!$E$8&lt;&gt;"",AH$5+6&lt;Mitarbeiter!$E$8),0,IF(AND(Mitarbeiter!$F$8&lt;&gt;"",AH$5&gt;Mitarbeiter!$F$8),0,IF(Planung!AH10="",$C10,IF(ISNUMBER(Planung!AH10),Planung!AH10,IF(UPPER(Planung!AH10)="H",$C10/2,0)))))))</f>
        <v>0.9</v>
      </c>
      <c r="AI10" s="27">
        <f>IF($A10="",0,IF(Mitarbeiter!$G$8=FALSE,0,IF(AND(Mitarbeiter!$E$8&lt;&gt;"",AI$5+6&lt;Mitarbeiter!$E$8),0,IF(AND(Mitarbeiter!$F$8&lt;&gt;"",AI$5&gt;Mitarbeiter!$F$8),0,IF(Planung!AI10="",$C10,IF(ISNUMBER(Planung!AI10),Planung!AI10,IF(UPPER(Planung!AI10)="H",$C10/2,0)))))))</f>
        <v>0.9</v>
      </c>
      <c r="AJ10" s="27">
        <f>IF($A10="",0,IF(Mitarbeiter!$G$8=FALSE,0,IF(AND(Mitarbeiter!$E$8&lt;&gt;"",AJ$5+6&lt;Mitarbeiter!$E$8),0,IF(AND(Mitarbeiter!$F$8&lt;&gt;"",AJ$5&gt;Mitarbeiter!$F$8),0,IF(Planung!AJ10="",$C10,IF(ISNUMBER(Planung!AJ10),Planung!AJ10,IF(UPPER(Planung!AJ10)="H",$C10/2,0)))))))</f>
        <v>0.9</v>
      </c>
      <c r="AK10" s="27">
        <f>IF($A10="",0,IF(Mitarbeiter!$G$8=FALSE,0,IF(AND(Mitarbeiter!$E$8&lt;&gt;"",AK$5+6&lt;Mitarbeiter!$E$8),0,IF(AND(Mitarbeiter!$F$8&lt;&gt;"",AK$5&gt;Mitarbeiter!$F$8),0,IF(Planung!AK10="",$C10,IF(ISNUMBER(Planung!AK10),Planung!AK10,IF(UPPER(Planung!AK10)="H",$C10/2,0)))))))</f>
        <v>0.9</v>
      </c>
      <c r="AL10" s="27">
        <f>IF($A10="",0,IF(Mitarbeiter!$G$8=FALSE,0,IF(AND(Mitarbeiter!$E$8&lt;&gt;"",AL$5+6&lt;Mitarbeiter!$E$8),0,IF(AND(Mitarbeiter!$F$8&lt;&gt;"",AL$5&gt;Mitarbeiter!$F$8),0,IF(Planung!AL10="",$C10,IF(ISNUMBER(Planung!AL10),Planung!AL10,IF(UPPER(Planung!AL10)="H",$C10/2,0)))))))</f>
        <v>0.9</v>
      </c>
      <c r="AM10" s="27">
        <f>IF($A10="",0,IF(Mitarbeiter!$G$8=FALSE,0,IF(AND(Mitarbeiter!$E$8&lt;&gt;"",AM$5+6&lt;Mitarbeiter!$E$8),0,IF(AND(Mitarbeiter!$F$8&lt;&gt;"",AM$5&gt;Mitarbeiter!$F$8),0,IF(Planung!AM10="",$C10,IF(ISNUMBER(Planung!AM10),Planung!AM10,IF(UPPER(Planung!AM10)="H",$C10/2,0)))))))</f>
        <v>0.9</v>
      </c>
      <c r="AN10" s="27">
        <f>IF($A10="",0,IF(Mitarbeiter!$G$8=FALSE,0,IF(AND(Mitarbeiter!$E$8&lt;&gt;"",AN$5+6&lt;Mitarbeiter!$E$8),0,IF(AND(Mitarbeiter!$F$8&lt;&gt;"",AN$5&gt;Mitarbeiter!$F$8),0,IF(Planung!AN10="",$C10,IF(ISNUMBER(Planung!AN10),Planung!AN10,IF(UPPER(Planung!AN10)="H",$C10/2,0)))))))</f>
        <v>0.9</v>
      </c>
      <c r="AO10" s="27">
        <f>IF($A10="",0,IF(Mitarbeiter!$G$8=FALSE,0,IF(AND(Mitarbeiter!$E$8&lt;&gt;"",AO$5+6&lt;Mitarbeiter!$E$8),0,IF(AND(Mitarbeiter!$F$8&lt;&gt;"",AO$5&gt;Mitarbeiter!$F$8),0,IF(Planung!AO10="",$C10,IF(ISNUMBER(Planung!AO10),Planung!AO10,IF(UPPER(Planung!AO10)="H",$C10/2,0)))))))</f>
        <v>0.9</v>
      </c>
      <c r="AP10" s="27">
        <f>IF($A10="",0,IF(Mitarbeiter!$G$8=FALSE,0,IF(AND(Mitarbeiter!$E$8&lt;&gt;"",AP$5+6&lt;Mitarbeiter!$E$8),0,IF(AND(Mitarbeiter!$F$8&lt;&gt;"",AP$5&gt;Mitarbeiter!$F$8),0,IF(Planung!AP10="",$C10,IF(ISNUMBER(Planung!AP10),Planung!AP10,IF(UPPER(Planung!AP10)="H",$C10/2,0)))))))</f>
        <v>0.9</v>
      </c>
      <c r="AQ10" s="27">
        <f>IF($A10="",0,IF(Mitarbeiter!$G$8=FALSE,0,IF(AND(Mitarbeiter!$E$8&lt;&gt;"",AQ$5+6&lt;Mitarbeiter!$E$8),0,IF(AND(Mitarbeiter!$F$8&lt;&gt;"",AQ$5&gt;Mitarbeiter!$F$8),0,IF(Planung!AQ10="",$C10,IF(ISNUMBER(Planung!AQ10),Planung!AQ10,IF(UPPER(Planung!AQ10)="H",$C10/2,0)))))))</f>
        <v>0.9</v>
      </c>
      <c r="AR10" s="27">
        <f>IF($A10="",0,IF(Mitarbeiter!$G$8=FALSE,0,IF(AND(Mitarbeiter!$E$8&lt;&gt;"",AR$5+6&lt;Mitarbeiter!$E$8),0,IF(AND(Mitarbeiter!$F$8&lt;&gt;"",AR$5&gt;Mitarbeiter!$F$8),0,IF(Planung!AR10="",$C10,IF(ISNUMBER(Planung!AR10),Planung!AR10,IF(UPPER(Planung!AR10)="H",$C10/2,0)))))))</f>
        <v>0.9</v>
      </c>
      <c r="AS10" s="27">
        <f>IF($A10="",0,IF(Mitarbeiter!$G$8=FALSE,0,IF(AND(Mitarbeiter!$E$8&lt;&gt;"",AS$5+6&lt;Mitarbeiter!$E$8),0,IF(AND(Mitarbeiter!$F$8&lt;&gt;"",AS$5&gt;Mitarbeiter!$F$8),0,IF(Planung!AS10="",$C10,IF(ISNUMBER(Planung!AS10),Planung!AS10,IF(UPPER(Planung!AS10)="H",$C10/2,0)))))))</f>
        <v>0.9</v>
      </c>
      <c r="AT10" s="27">
        <f>IF($A10="",0,IF(Mitarbeiter!$G$8=FALSE,0,IF(AND(Mitarbeiter!$E$8&lt;&gt;"",AT$5+6&lt;Mitarbeiter!$E$8),0,IF(AND(Mitarbeiter!$F$8&lt;&gt;"",AT$5&gt;Mitarbeiter!$F$8),0,IF(Planung!AT10="",$C10,IF(ISNUMBER(Planung!AT10),Planung!AT10,IF(UPPER(Planung!AT10)="H",$C10/2,0)))))))</f>
        <v>0.9</v>
      </c>
      <c r="AU10" s="27">
        <f>IF($A10="",0,IF(Mitarbeiter!$G$8=FALSE,0,IF(AND(Mitarbeiter!$E$8&lt;&gt;"",AU$5+6&lt;Mitarbeiter!$E$8),0,IF(AND(Mitarbeiter!$F$8&lt;&gt;"",AU$5&gt;Mitarbeiter!$F$8),0,IF(Planung!AU10="",$C10,IF(ISNUMBER(Planung!AU10),Planung!AU10,IF(UPPER(Planung!AU10)="H",$C10/2,0)))))))</f>
        <v>0.9</v>
      </c>
      <c r="AV10" s="27">
        <f>IF($A10="",0,IF(Mitarbeiter!$G$8=FALSE,0,IF(AND(Mitarbeiter!$E$8&lt;&gt;"",AV$5+6&lt;Mitarbeiter!$E$8),0,IF(AND(Mitarbeiter!$F$8&lt;&gt;"",AV$5&gt;Mitarbeiter!$F$8),0,IF(Planung!AV10="",$C10,IF(ISNUMBER(Planung!AV10),Planung!AV10,IF(UPPER(Planung!AV10)="H",$C10/2,0)))))))</f>
        <v>0.9</v>
      </c>
      <c r="AW10" s="27">
        <f>IF($A10="",0,IF(Mitarbeiter!$G$8=FALSE,0,IF(AND(Mitarbeiter!$E$8&lt;&gt;"",AW$5+6&lt;Mitarbeiter!$E$8),0,IF(AND(Mitarbeiter!$F$8&lt;&gt;"",AW$5&gt;Mitarbeiter!$F$8),0,IF(Planung!AW10="",$C10,IF(ISNUMBER(Planung!AW10),Planung!AW10,IF(UPPER(Planung!AW10)="H",$C10/2,0)))))))</f>
        <v>0.9</v>
      </c>
      <c r="AX10" s="27">
        <f>IF($A10="",0,IF(Mitarbeiter!$G$8=FALSE,0,IF(AND(Mitarbeiter!$E$8&lt;&gt;"",AX$5+6&lt;Mitarbeiter!$E$8),0,IF(AND(Mitarbeiter!$F$8&lt;&gt;"",AX$5&gt;Mitarbeiter!$F$8),0,IF(Planung!AX10="",$C10,IF(ISNUMBER(Planung!AX10),Planung!AX10,IF(UPPER(Planung!AX10)="H",$C10/2,0)))))))</f>
        <v>0.9</v>
      </c>
      <c r="AY10" s="27">
        <f>IF($A10="",0,IF(Mitarbeiter!$G$8=FALSE,0,IF(AND(Mitarbeiter!$E$8&lt;&gt;"",AY$5+6&lt;Mitarbeiter!$E$8),0,IF(AND(Mitarbeiter!$F$8&lt;&gt;"",AY$5&gt;Mitarbeiter!$F$8),0,IF(Planung!AY10="",$C10,IF(ISNUMBER(Planung!AY10),Planung!AY10,IF(UPPER(Planung!AY10)="H",$C10/2,0)))))))</f>
        <v>0.9</v>
      </c>
      <c r="AZ10" s="27">
        <f>IF($A10="",0,IF(Mitarbeiter!$G$8=FALSE,0,IF(AND(Mitarbeiter!$E$8&lt;&gt;"",AZ$5+6&lt;Mitarbeiter!$E$8),0,IF(AND(Mitarbeiter!$F$8&lt;&gt;"",AZ$5&gt;Mitarbeiter!$F$8),0,IF(Planung!AZ10="",$C10,IF(ISNUMBER(Planung!AZ10),Planung!AZ10,IF(UPPER(Planung!AZ10)="H",$C10/2,0)))))))</f>
        <v>0.9</v>
      </c>
      <c r="BA10" s="27">
        <f>IF($A10="",0,IF(Mitarbeiter!$G$8=FALSE,0,IF(AND(Mitarbeiter!$E$8&lt;&gt;"",BA$5+6&lt;Mitarbeiter!$E$8),0,IF(AND(Mitarbeiter!$F$8&lt;&gt;"",BA$5&gt;Mitarbeiter!$F$8),0,IF(Planung!BA10="",$C10,IF(ISNUMBER(Planung!BA10),Planung!BA10,IF(UPPER(Planung!BA10)="H",$C10/2,0)))))))</f>
        <v>0.9</v>
      </c>
      <c r="BB10" s="27">
        <f>IF($A10="",0,IF(Mitarbeiter!$G$8=FALSE,0,IF(AND(Mitarbeiter!$E$8&lt;&gt;"",BB$5+6&lt;Mitarbeiter!$E$8),0,IF(AND(Mitarbeiter!$F$8&lt;&gt;"",BB$5&gt;Mitarbeiter!$F$8),0,IF(Planung!BB10="",$C10,IF(ISNUMBER(Planung!BB10),Planung!BB10,IF(UPPER(Planung!BB10)="H",$C10/2,0)))))))</f>
        <v>0.9</v>
      </c>
      <c r="BC10" s="27">
        <f>IF($A10="",0,IF(Mitarbeiter!$G$8=FALSE,0,IF(AND(Mitarbeiter!$E$8&lt;&gt;"",BC$5+6&lt;Mitarbeiter!$E$8),0,IF(AND(Mitarbeiter!$F$8&lt;&gt;"",BC$5&gt;Mitarbeiter!$F$8),0,IF(Planung!BC10="",$C10,IF(ISNUMBER(Planung!BC10),Planung!BC10,IF(UPPER(Planung!BC10)="H",$C10/2,0)))))))</f>
        <v>0.9</v>
      </c>
      <c r="BD10" s="27">
        <f>IF($A10="",0,IF(Mitarbeiter!$G$8=FALSE,0,IF(AND(Mitarbeiter!$E$8&lt;&gt;"",BD$5+6&lt;Mitarbeiter!$E$8),0,IF(AND(Mitarbeiter!$F$8&lt;&gt;"",BD$5&gt;Mitarbeiter!$F$8),0,IF(Planung!BD10="",$C10,IF(ISNUMBER(Planung!BD10),Planung!BD10,IF(UPPER(Planung!BD10)="H",$C10/2,0)))))))</f>
        <v>0.9</v>
      </c>
      <c r="BE10" s="27">
        <f>IF($A10="",0,IF(Mitarbeiter!$G$8=FALSE,0,IF(AND(Mitarbeiter!$E$8&lt;&gt;"",BE$5+6&lt;Mitarbeiter!$E$8),0,IF(AND(Mitarbeiter!$F$8&lt;&gt;"",BE$5&gt;Mitarbeiter!$F$8),0,IF(Planung!BE10="",$C10,IF(ISNUMBER(Planung!BE10),Planung!BE10,IF(UPPER(Planung!BE10)="H",$C10/2,0)))))))</f>
        <v>0.9</v>
      </c>
      <c r="BF10" s="27">
        <f>IF($A10="",0,IF(Mitarbeiter!$G$8=FALSE,0,IF(AND(Mitarbeiter!$E$8&lt;&gt;"",BF$5+6&lt;Mitarbeiter!$E$8),0,IF(AND(Mitarbeiter!$F$8&lt;&gt;"",BF$5&gt;Mitarbeiter!$F$8),0,IF(Planung!BF10="",$C10,IF(ISNUMBER(Planung!BF10),Planung!BF10,IF(UPPER(Planung!BF10)="H",$C10/2,0)))))))</f>
        <v>0.9</v>
      </c>
      <c r="BG10" s="27">
        <f>IF($A10="",0,IF(Mitarbeiter!$G$8=FALSE,0,IF(AND(Mitarbeiter!$E$8&lt;&gt;"",BG$5+6&lt;Mitarbeiter!$E$8),0,IF(AND(Mitarbeiter!$F$8&lt;&gt;"",BG$5&gt;Mitarbeiter!$F$8),0,IF(Planung!BG10="",$C10,IF(ISNUMBER(Planung!BG10),Planung!BG10,IF(UPPER(Planung!BG10)="H",$C10/2,0)))))))</f>
        <v>0.9</v>
      </c>
      <c r="BH10" s="27">
        <f>IF($A10="",0,IF(Mitarbeiter!$G$8=FALSE,0,IF(AND(Mitarbeiter!$E$8&lt;&gt;"",BH$5+6&lt;Mitarbeiter!$E$8),0,IF(AND(Mitarbeiter!$F$8&lt;&gt;"",BH$5&gt;Mitarbeiter!$F$8),0,IF(Planung!BH10="",$C10,IF(ISNUMBER(Planung!BH10),Planung!BH10,IF(UPPER(Planung!BH10)="H",$C10/2,0)))))))</f>
        <v>0.9</v>
      </c>
      <c r="BI10" s="27">
        <f>IF($A10="",0,IF(Mitarbeiter!$G$8=FALSE,0,IF(AND(Mitarbeiter!$E$8&lt;&gt;"",BI$5+6&lt;Mitarbeiter!$E$8),0,IF(AND(Mitarbeiter!$F$8&lt;&gt;"",BI$5&gt;Mitarbeiter!$F$8),0,IF(Planung!BI10="",$C10,IF(ISNUMBER(Planung!BI10),Planung!BI10,IF(UPPER(Planung!BI10)="H",$C10/2,0)))))))</f>
        <v>0.9</v>
      </c>
      <c r="BJ10" s="27">
        <f>IF($A10="",0,IF(Mitarbeiter!$G$8=FALSE,0,IF(AND(Mitarbeiter!$E$8&lt;&gt;"",BJ$5+6&lt;Mitarbeiter!$E$8),0,IF(AND(Mitarbeiter!$F$8&lt;&gt;"",BJ$5&gt;Mitarbeiter!$F$8),0,IF(Planung!BJ10="",$C10,IF(ISNUMBER(Planung!BJ10),Planung!BJ10,IF(UPPER(Planung!BJ10)="H",$C10/2,0)))))))</f>
        <v>0.9</v>
      </c>
      <c r="BK10" s="27">
        <f>IF($A10="",0,IF(Mitarbeiter!$G$8=FALSE,0,IF(AND(Mitarbeiter!$E$8&lt;&gt;"",BK$5+6&lt;Mitarbeiter!$E$8),0,IF(AND(Mitarbeiter!$F$8&lt;&gt;"",BK$5&gt;Mitarbeiter!$F$8),0,IF(Planung!BK10="",$C10,IF(ISNUMBER(Planung!BK10),Planung!BK10,IF(UPPER(Planung!BK10)="H",$C10/2,0)))))))</f>
        <v>0.9</v>
      </c>
      <c r="BL10" s="27">
        <f>IF($A10="",0,IF(Mitarbeiter!$G$8=FALSE,0,IF(AND(Mitarbeiter!$E$8&lt;&gt;"",BL$5+6&lt;Mitarbeiter!$E$8),0,IF(AND(Mitarbeiter!$F$8&lt;&gt;"",BL$5&gt;Mitarbeiter!$F$8),0,IF(Planung!BL10="",$C10,IF(ISNUMBER(Planung!BL10),Planung!BL10,IF(UPPER(Planung!BL10)="H",$C10/2,0)))))))</f>
        <v>0.9</v>
      </c>
      <c r="BM10" s="27">
        <f>IF($A10="",0,IF(Mitarbeiter!$G$8=FALSE,0,IF(AND(Mitarbeiter!$E$8&lt;&gt;"",BM$5+6&lt;Mitarbeiter!$E$8),0,IF(AND(Mitarbeiter!$F$8&lt;&gt;"",BM$5&gt;Mitarbeiter!$F$8),0,IF(Planung!BM10="",$C10,IF(ISNUMBER(Planung!BM10),Planung!BM10,IF(UPPER(Planung!BM10)="H",$C10/2,0)))))))</f>
        <v>0.9</v>
      </c>
      <c r="BN10" s="27">
        <f>IF($A10="",0,IF(Mitarbeiter!$G$8=FALSE,0,IF(AND(Mitarbeiter!$E$8&lt;&gt;"",BN$5+6&lt;Mitarbeiter!$E$8),0,IF(AND(Mitarbeiter!$F$8&lt;&gt;"",BN$5&gt;Mitarbeiter!$F$8),0,IF(Planung!BN10="",$C10,IF(ISNUMBER(Planung!BN10),Planung!BN10,IF(UPPER(Planung!BN10)="H",$C10/2,0)))))))</f>
        <v>0.9</v>
      </c>
      <c r="BO10" s="27">
        <f>IF($A10="",0,IF(Mitarbeiter!$G$8=FALSE,0,IF(AND(Mitarbeiter!$E$8&lt;&gt;"",BO$5+6&lt;Mitarbeiter!$E$8),0,IF(AND(Mitarbeiter!$F$8&lt;&gt;"",BO$5&gt;Mitarbeiter!$F$8),0,IF(Planung!BO10="",$C10,IF(ISNUMBER(Planung!BO10),Planung!BO10,IF(UPPER(Planung!BO10)="H",$C10/2,0)))))))</f>
        <v>0.9</v>
      </c>
      <c r="BP10" s="27">
        <f>IF($A10="",0,IF(Mitarbeiter!$G$8=FALSE,0,IF(AND(Mitarbeiter!$E$8&lt;&gt;"",BP$5+6&lt;Mitarbeiter!$E$8),0,IF(AND(Mitarbeiter!$F$8&lt;&gt;"",BP$5&gt;Mitarbeiter!$F$8),0,IF(Planung!BP10="",$C10,IF(ISNUMBER(Planung!BP10),Planung!BP10,IF(UPPER(Planung!BP10)="H",$C10/2,0)))))))</f>
        <v>0.9</v>
      </c>
      <c r="BQ10" s="27">
        <f>IF($A10="",0,IF(Mitarbeiter!$G$8=FALSE,0,IF(AND(Mitarbeiter!$E$8&lt;&gt;"",BQ$5+6&lt;Mitarbeiter!$E$8),0,IF(AND(Mitarbeiter!$F$8&lt;&gt;"",BQ$5&gt;Mitarbeiter!$F$8),0,IF(Planung!BQ10="",$C10,IF(ISNUMBER(Planung!BQ10),Planung!BQ10,IF(UPPER(Planung!BQ10)="H",$C10/2,0)))))))</f>
        <v>0.9</v>
      </c>
      <c r="BR10" s="27">
        <f>IF($A10="",0,IF(Mitarbeiter!$G$8=FALSE,0,IF(AND(Mitarbeiter!$E$8&lt;&gt;"",BR$5+6&lt;Mitarbeiter!$E$8),0,IF(AND(Mitarbeiter!$F$8&lt;&gt;"",BR$5&gt;Mitarbeiter!$F$8),0,IF(Planung!BR10="",$C10,IF(ISNUMBER(Planung!BR10),Planung!BR10,IF(UPPER(Planung!BR10)="H",$C10/2,0)))))))</f>
        <v>0.9</v>
      </c>
      <c r="BS10" s="27">
        <f>IF($A10="",0,IF(Mitarbeiter!$G$8=FALSE,0,IF(AND(Mitarbeiter!$E$8&lt;&gt;"",BS$5+6&lt;Mitarbeiter!$E$8),0,IF(AND(Mitarbeiter!$F$8&lt;&gt;"",BS$5&gt;Mitarbeiter!$F$8),0,IF(Planung!BS10="",$C10,IF(ISNUMBER(Planung!BS10),Planung!BS10,IF(UPPER(Planung!BS10)="H",$C10/2,0)))))))</f>
        <v>0.9</v>
      </c>
      <c r="BT10" s="27">
        <f>IF($A10="",0,IF(Mitarbeiter!$G$8=FALSE,0,IF(AND(Mitarbeiter!$E$8&lt;&gt;"",BT$5+6&lt;Mitarbeiter!$E$8),0,IF(AND(Mitarbeiter!$F$8&lt;&gt;"",BT$5&gt;Mitarbeiter!$F$8),0,IF(Planung!BT10="",$C10,IF(ISNUMBER(Planung!BT10),Planung!BT10,IF(UPPER(Planung!BT10)="H",$C10/2,0)))))))</f>
        <v>0.9</v>
      </c>
      <c r="BU10" s="27">
        <f>IF($A10="",0,IF(Mitarbeiter!$G$8=FALSE,0,IF(AND(Mitarbeiter!$E$8&lt;&gt;"",BU$5+6&lt;Mitarbeiter!$E$8),0,IF(AND(Mitarbeiter!$F$8&lt;&gt;"",BU$5&gt;Mitarbeiter!$F$8),0,IF(Planung!BU10="",$C10,IF(ISNUMBER(Planung!BU10),Planung!BU10,IF(UPPER(Planung!BU10)="H",$C10/2,0)))))))</f>
        <v>0.9</v>
      </c>
      <c r="BV10" s="27">
        <f>IF($A10="",0,IF(Mitarbeiter!$G$8=FALSE,0,IF(AND(Mitarbeiter!$E$8&lt;&gt;"",BV$5+6&lt;Mitarbeiter!$E$8),0,IF(AND(Mitarbeiter!$F$8&lt;&gt;"",BV$5&gt;Mitarbeiter!$F$8),0,IF(Planung!BV10="",$C10,IF(ISNUMBER(Planung!BV10),Planung!BV10,IF(UPPER(Planung!BV10)="H",$C10/2,0)))))))</f>
        <v>0.9</v>
      </c>
      <c r="BW10" s="27">
        <f>IF($A10="",0,IF(Mitarbeiter!$G$8=FALSE,0,IF(AND(Mitarbeiter!$E$8&lt;&gt;"",BW$5+6&lt;Mitarbeiter!$E$8),0,IF(AND(Mitarbeiter!$F$8&lt;&gt;"",BW$5&gt;Mitarbeiter!$F$8),0,IF(Planung!BW10="",$C10,IF(ISNUMBER(Planung!BW10),Planung!BW10,IF(UPPER(Planung!BW10)="H",$C10/2,0)))))))</f>
        <v>0.9</v>
      </c>
      <c r="BX10" s="27">
        <f>IF($A10="",0,IF(Mitarbeiter!$G$8=FALSE,0,IF(AND(Mitarbeiter!$E$8&lt;&gt;"",BX$5+6&lt;Mitarbeiter!$E$8),0,IF(AND(Mitarbeiter!$F$8&lt;&gt;"",BX$5&gt;Mitarbeiter!$F$8),0,IF(Planung!BX10="",$C10,IF(ISNUMBER(Planung!BX10),Planung!BX10,IF(UPPER(Planung!BX10)="H",$C10/2,0)))))))</f>
        <v>0.9</v>
      </c>
      <c r="BY10" s="27">
        <f>IF($A10="",0,IF(Mitarbeiter!$G$8=FALSE,0,IF(AND(Mitarbeiter!$E$8&lt;&gt;"",BY$5+6&lt;Mitarbeiter!$E$8),0,IF(AND(Mitarbeiter!$F$8&lt;&gt;"",BY$5&gt;Mitarbeiter!$F$8),0,IF(Planung!BY10="",$C10,IF(ISNUMBER(Planung!BY10),Planung!BY10,IF(UPPER(Planung!BY10)="H",$C10/2,0)))))))</f>
        <v>0.9</v>
      </c>
      <c r="BZ10" s="27">
        <f>IF($A10="",0,IF(Mitarbeiter!$G$8=FALSE,0,IF(AND(Mitarbeiter!$E$8&lt;&gt;"",BZ$5+6&lt;Mitarbeiter!$E$8),0,IF(AND(Mitarbeiter!$F$8&lt;&gt;"",BZ$5&gt;Mitarbeiter!$F$8),0,IF(Planung!BZ10="",$C10,IF(ISNUMBER(Planung!BZ10),Planung!BZ10,IF(UPPER(Planung!BZ10)="H",$C10/2,0)))))))</f>
        <v>0.9</v>
      </c>
      <c r="CA10" s="27">
        <f>IF($A10="",0,IF(Mitarbeiter!$G$8=FALSE,0,IF(AND(Mitarbeiter!$E$8&lt;&gt;"",CA$5+6&lt;Mitarbeiter!$E$8),0,IF(AND(Mitarbeiter!$F$8&lt;&gt;"",CA$5&gt;Mitarbeiter!$F$8),0,IF(Planung!CA10="",$C10,IF(ISNUMBER(Planung!CA10),Planung!CA10,IF(UPPER(Planung!CA10)="H",$C10/2,0)))))))</f>
        <v>0.9</v>
      </c>
      <c r="CB10" s="27">
        <f>IF($A10="",0,IF(Mitarbeiter!$G$8=FALSE,0,IF(AND(Mitarbeiter!$E$8&lt;&gt;"",CB$5+6&lt;Mitarbeiter!$E$8),0,IF(AND(Mitarbeiter!$F$8&lt;&gt;"",CB$5&gt;Mitarbeiter!$F$8),0,IF(Planung!CB10="",$C10,IF(ISNUMBER(Planung!CB10),Planung!CB10,IF(UPPER(Planung!CB10)="H",$C10/2,0)))))))</f>
        <v>0.9</v>
      </c>
      <c r="CC10" s="27">
        <f>IF($A10="",0,IF(Mitarbeiter!$G$8=FALSE,0,IF(AND(Mitarbeiter!$E$8&lt;&gt;"",CC$5+6&lt;Mitarbeiter!$E$8),0,IF(AND(Mitarbeiter!$F$8&lt;&gt;"",CC$5&gt;Mitarbeiter!$F$8),0,IF(Planung!CC10="",$C10,IF(ISNUMBER(Planung!CC10),Planung!CC10,IF(UPPER(Planung!CC10)="H",$C10/2,0)))))))</f>
        <v>0.9</v>
      </c>
      <c r="CD10" s="27">
        <f>IF($A10="",0,IF(Mitarbeiter!$G$8=FALSE,0,IF(AND(Mitarbeiter!$E$8&lt;&gt;"",CD$5+6&lt;Mitarbeiter!$E$8),0,IF(AND(Mitarbeiter!$F$8&lt;&gt;"",CD$5&gt;Mitarbeiter!$F$8),0,IF(Planung!CD10="",$C10,IF(ISNUMBER(Planung!CD10),Planung!CD10,IF(UPPER(Planung!CD10)="H",$C10/2,0)))))))</f>
        <v>0.9</v>
      </c>
      <c r="CE10" s="27">
        <f>IF($A10="",0,IF(Mitarbeiter!$G$8=FALSE,0,IF(AND(Mitarbeiter!$E$8&lt;&gt;"",CE$5+6&lt;Mitarbeiter!$E$8),0,IF(AND(Mitarbeiter!$F$8&lt;&gt;"",CE$5&gt;Mitarbeiter!$F$8),0,IF(Planung!CE10="",$C10,IF(ISNUMBER(Planung!CE10),Planung!CE10,IF(UPPER(Planung!CE10)="H",$C10/2,0)))))))</f>
        <v>0.9</v>
      </c>
      <c r="CF10" s="27">
        <f>IF($A10="",0,IF(Mitarbeiter!$G$8=FALSE,0,IF(AND(Mitarbeiter!$E$8&lt;&gt;"",CF$5+6&lt;Mitarbeiter!$E$8),0,IF(AND(Mitarbeiter!$F$8&lt;&gt;"",CF$5&gt;Mitarbeiter!$F$8),0,IF(Planung!CF10="",$C10,IF(ISNUMBER(Planung!CF10),Planung!CF10,IF(UPPER(Planung!CF10)="H",$C10/2,0)))))))</f>
        <v>0.9</v>
      </c>
      <c r="CG10" s="27">
        <f>IF($A10="",0,IF(Mitarbeiter!$G$8=FALSE,0,IF(AND(Mitarbeiter!$E$8&lt;&gt;"",CG$5+6&lt;Mitarbeiter!$E$8),0,IF(AND(Mitarbeiter!$F$8&lt;&gt;"",CG$5&gt;Mitarbeiter!$F$8),0,IF(Planung!CG10="",$C10,IF(ISNUMBER(Planung!CG10),Planung!CG10,IF(UPPER(Planung!CG10)="H",$C10/2,0)))))))</f>
        <v>0.9</v>
      </c>
      <c r="CH10" s="27">
        <f>IF($A10="",0,IF(Mitarbeiter!$G$8=FALSE,0,IF(AND(Mitarbeiter!$E$8&lt;&gt;"",CH$5+6&lt;Mitarbeiter!$E$8),0,IF(AND(Mitarbeiter!$F$8&lt;&gt;"",CH$5&gt;Mitarbeiter!$F$8),0,IF(Planung!CH10="",$C10,IF(ISNUMBER(Planung!CH10),Planung!CH10,IF(UPPER(Planung!CH10)="H",$C10/2,0)))))))</f>
        <v>0.9</v>
      </c>
      <c r="CI10" s="27">
        <f>IF($A10="",0,IF(Mitarbeiter!$G$8=FALSE,0,IF(AND(Mitarbeiter!$E$8&lt;&gt;"",CI$5+6&lt;Mitarbeiter!$E$8),0,IF(AND(Mitarbeiter!$F$8&lt;&gt;"",CI$5&gt;Mitarbeiter!$F$8),0,IF(Planung!CI10="",$C10,IF(ISNUMBER(Planung!CI10),Planung!CI10,IF(UPPER(Planung!CI10)="H",$C10/2,0)))))))</f>
        <v>0.9</v>
      </c>
      <c r="CJ10" s="27">
        <f>IF($A10="",0,IF(Mitarbeiter!$G$8=FALSE,0,IF(AND(Mitarbeiter!$E$8&lt;&gt;"",CJ$5+6&lt;Mitarbeiter!$E$8),0,IF(AND(Mitarbeiter!$F$8&lt;&gt;"",CJ$5&gt;Mitarbeiter!$F$8),0,IF(Planung!CJ10="",$C10,IF(ISNUMBER(Planung!CJ10),Planung!CJ10,IF(UPPER(Planung!CJ10)="H",$C10/2,0)))))))</f>
        <v>0.9</v>
      </c>
      <c r="CK10" s="27">
        <f>IF($A10="",0,IF(Mitarbeiter!$G$8=FALSE,0,IF(AND(Mitarbeiter!$E$8&lt;&gt;"",CK$5+6&lt;Mitarbeiter!$E$8),0,IF(AND(Mitarbeiter!$F$8&lt;&gt;"",CK$5&gt;Mitarbeiter!$F$8),0,IF(Planung!CK10="",$C10,IF(ISNUMBER(Planung!CK10),Planung!CK10,IF(UPPER(Planung!CK10)="H",$C10/2,0)))))))</f>
        <v>0.9</v>
      </c>
      <c r="CL10" s="27">
        <f>IF($A10="",0,IF(Mitarbeiter!$G$8=FALSE,0,IF(AND(Mitarbeiter!$E$8&lt;&gt;"",CL$5+6&lt;Mitarbeiter!$E$8),0,IF(AND(Mitarbeiter!$F$8&lt;&gt;"",CL$5&gt;Mitarbeiter!$F$8),0,IF(Planung!CL10="",$C10,IF(ISNUMBER(Planung!CL10),Planung!CL10,IF(UPPER(Planung!CL10)="H",$C10/2,0)))))))</f>
        <v>0.9</v>
      </c>
      <c r="CM10" s="27">
        <f>IF($A10="",0,IF(Mitarbeiter!$G$8=FALSE,0,IF(AND(Mitarbeiter!$E$8&lt;&gt;"",CM$5+6&lt;Mitarbeiter!$E$8),0,IF(AND(Mitarbeiter!$F$8&lt;&gt;"",CM$5&gt;Mitarbeiter!$F$8),0,IF(Planung!CM10="",$C10,IF(ISNUMBER(Planung!CM10),Planung!CM10,IF(UPPER(Planung!CM10)="H",$C10/2,0)))))))</f>
        <v>0.9</v>
      </c>
      <c r="CN10" s="27">
        <f>IF($A10="",0,IF(Mitarbeiter!$G$8=FALSE,0,IF(AND(Mitarbeiter!$E$8&lt;&gt;"",CN$5+6&lt;Mitarbeiter!$E$8),0,IF(AND(Mitarbeiter!$F$8&lt;&gt;"",CN$5&gt;Mitarbeiter!$F$8),0,IF(Planung!CN10="",$C10,IF(ISNUMBER(Planung!CN10),Planung!CN10,IF(UPPER(Planung!CN10)="H",$C10/2,0)))))))</f>
        <v>0.9</v>
      </c>
      <c r="CO10" s="27">
        <f>IF($A10="",0,IF(Mitarbeiter!$G$8=FALSE,0,IF(AND(Mitarbeiter!$E$8&lt;&gt;"",CO$5+6&lt;Mitarbeiter!$E$8),0,IF(AND(Mitarbeiter!$F$8&lt;&gt;"",CO$5&gt;Mitarbeiter!$F$8),0,IF(Planung!CO10="",$C10,IF(ISNUMBER(Planung!CO10),Planung!CO10,IF(UPPER(Planung!CO10)="H",$C10/2,0)))))))</f>
        <v>0.9</v>
      </c>
      <c r="CP10" s="27">
        <f>IF($A10="",0,IF(Mitarbeiter!$G$8=FALSE,0,IF(AND(Mitarbeiter!$E$8&lt;&gt;"",CP$5+6&lt;Mitarbeiter!$E$8),0,IF(AND(Mitarbeiter!$F$8&lt;&gt;"",CP$5&gt;Mitarbeiter!$F$8),0,IF(Planung!CP10="",$C10,IF(ISNUMBER(Planung!CP10),Planung!CP10,IF(UPPER(Planung!CP10)="H",$C10/2,0)))))))</f>
        <v>0.9</v>
      </c>
      <c r="CQ10" s="27">
        <f>IF($A10="",0,IF(Mitarbeiter!$G$8=FALSE,0,IF(AND(Mitarbeiter!$E$8&lt;&gt;"",CQ$5+6&lt;Mitarbeiter!$E$8),0,IF(AND(Mitarbeiter!$F$8&lt;&gt;"",CQ$5&gt;Mitarbeiter!$F$8),0,IF(Planung!CQ10="",$C10,IF(ISNUMBER(Planung!CQ10),Planung!CQ10,IF(UPPER(Planung!CQ10)="H",$C10/2,0)))))))</f>
        <v>0.9</v>
      </c>
      <c r="CR10" s="27">
        <f>IF($A10="",0,IF(Mitarbeiter!$G$8=FALSE,0,IF(AND(Mitarbeiter!$E$8&lt;&gt;"",CR$5+6&lt;Mitarbeiter!$E$8),0,IF(AND(Mitarbeiter!$F$8&lt;&gt;"",CR$5&gt;Mitarbeiter!$F$8),0,IF(Planung!CR10="",$C10,IF(ISNUMBER(Planung!CR10),Planung!CR10,IF(UPPER(Planung!CR10)="H",$C10/2,0)))))))</f>
        <v>0.9</v>
      </c>
      <c r="CS10" s="27">
        <f>IF($A10="",0,IF(Mitarbeiter!$G$8=FALSE,0,IF(AND(Mitarbeiter!$E$8&lt;&gt;"",CS$5+6&lt;Mitarbeiter!$E$8),0,IF(AND(Mitarbeiter!$F$8&lt;&gt;"",CS$5&gt;Mitarbeiter!$F$8),0,IF(Planung!CS10="",$C10,IF(ISNUMBER(Planung!CS10),Planung!CS10,IF(UPPER(Planung!CS10)="H",$C10/2,0)))))))</f>
        <v>0.9</v>
      </c>
      <c r="CT10" s="27">
        <f>IF($A10="",0,IF(Mitarbeiter!$G$8=FALSE,0,IF(AND(Mitarbeiter!$E$8&lt;&gt;"",CT$5+6&lt;Mitarbeiter!$E$8),0,IF(AND(Mitarbeiter!$F$8&lt;&gt;"",CT$5&gt;Mitarbeiter!$F$8),0,IF(Planung!CT10="",$C10,IF(ISNUMBER(Planung!CT10),Planung!CT10,IF(UPPER(Planung!CT10)="H",$C10/2,0)))))))</f>
        <v>0.9</v>
      </c>
      <c r="CU10" s="27">
        <f>IF($A10="",0,IF(Mitarbeiter!$G$8=FALSE,0,IF(AND(Mitarbeiter!$E$8&lt;&gt;"",CU$5+6&lt;Mitarbeiter!$E$8),0,IF(AND(Mitarbeiter!$F$8&lt;&gt;"",CU$5&gt;Mitarbeiter!$F$8),0,IF(Planung!CU10="",$C10,IF(ISNUMBER(Planung!CU10),Planung!CU10,IF(UPPER(Planung!CU10)="H",$C10/2,0)))))))</f>
        <v>0.9</v>
      </c>
      <c r="CV10" s="27">
        <f>IF($A10="",0,IF(Mitarbeiter!$G$8=FALSE,0,IF(AND(Mitarbeiter!$E$8&lt;&gt;"",CV$5+6&lt;Mitarbeiter!$E$8),0,IF(AND(Mitarbeiter!$F$8&lt;&gt;"",CV$5&gt;Mitarbeiter!$F$8),0,IF(Planung!CV10="",$C10,IF(ISNUMBER(Planung!CV10),Planung!CV10,IF(UPPER(Planung!CV10)="H",$C10/2,0)))))))</f>
        <v>0.9</v>
      </c>
      <c r="CW10" s="27">
        <f>IF($A10="",0,IF(Mitarbeiter!$G$8=FALSE,0,IF(AND(Mitarbeiter!$E$8&lt;&gt;"",CW$5+6&lt;Mitarbeiter!$E$8),0,IF(AND(Mitarbeiter!$F$8&lt;&gt;"",CW$5&gt;Mitarbeiter!$F$8),0,IF(Planung!CW10="",$C10,IF(ISNUMBER(Planung!CW10),Planung!CW10,IF(UPPER(Planung!CW10)="H",$C10/2,0)))))))</f>
        <v>0.9</v>
      </c>
      <c r="CX10" s="27">
        <f>IF($A10="",0,IF(Mitarbeiter!$G$8=FALSE,0,IF(AND(Mitarbeiter!$E$8&lt;&gt;"",CX$5+6&lt;Mitarbeiter!$E$8),0,IF(AND(Mitarbeiter!$F$8&lt;&gt;"",CX$5&gt;Mitarbeiter!$F$8),0,IF(Planung!CX10="",$C10,IF(ISNUMBER(Planung!CX10),Planung!CX10,IF(UPPER(Planung!CX10)="H",$C10/2,0)))))))</f>
        <v>0.9</v>
      </c>
      <c r="CY10" s="27">
        <f>IF($A10="",0,IF(Mitarbeiter!$G$8=FALSE,0,IF(AND(Mitarbeiter!$E$8&lt;&gt;"",CY$5+6&lt;Mitarbeiter!$E$8),0,IF(AND(Mitarbeiter!$F$8&lt;&gt;"",CY$5&gt;Mitarbeiter!$F$8),0,IF(Planung!CY10="",$C10,IF(ISNUMBER(Planung!CY10),Planung!CY10,IF(UPPER(Planung!CY10)="H",$C10/2,0)))))))</f>
        <v>0.9</v>
      </c>
      <c r="CZ10" s="27">
        <f>IF($A10="",0,IF(Mitarbeiter!$G$8=FALSE,0,IF(AND(Mitarbeiter!$E$8&lt;&gt;"",CZ$5+6&lt;Mitarbeiter!$E$8),0,IF(AND(Mitarbeiter!$F$8&lt;&gt;"",CZ$5&gt;Mitarbeiter!$F$8),0,IF(Planung!CZ10="",$C10,IF(ISNUMBER(Planung!CZ10),Planung!CZ10,IF(UPPER(Planung!CZ10)="H",$C10/2,0)))))))</f>
        <v>0.9</v>
      </c>
      <c r="DA10" s="27">
        <f>IF($A10="",0,IF(Mitarbeiter!$G$8=FALSE,0,IF(AND(Mitarbeiter!$E$8&lt;&gt;"",DA$5+6&lt;Mitarbeiter!$E$8),0,IF(AND(Mitarbeiter!$F$8&lt;&gt;"",DA$5&gt;Mitarbeiter!$F$8),0,IF(Planung!DA10="",$C10,IF(ISNUMBER(Planung!DA10),Planung!DA10,IF(UPPER(Planung!DA10)="H",$C10/2,0)))))))</f>
        <v>0.9</v>
      </c>
      <c r="DB10" s="27">
        <f>IF($A10="",0,IF(Mitarbeiter!$G$8=FALSE,0,IF(AND(Mitarbeiter!$E$8&lt;&gt;"",DB$5+6&lt;Mitarbeiter!$E$8),0,IF(AND(Mitarbeiter!$F$8&lt;&gt;"",DB$5&gt;Mitarbeiter!$F$8),0,IF(Planung!DB10="",$C10,IF(ISNUMBER(Planung!DB10),Planung!DB10,IF(UPPER(Planung!DB10)="H",$C10/2,0)))))))</f>
        <v>0.9</v>
      </c>
      <c r="DC10" s="27">
        <f>IF($A10="",0,IF(Mitarbeiter!$G$8=FALSE,0,IF(AND(Mitarbeiter!$E$8&lt;&gt;"",DC$5+6&lt;Mitarbeiter!$E$8),0,IF(AND(Mitarbeiter!$F$8&lt;&gt;"",DC$5&gt;Mitarbeiter!$F$8),0,IF(Planung!DC10="",$C10,IF(ISNUMBER(Planung!DC10),Planung!DC10,IF(UPPER(Planung!DC10)="H",$C10/2,0)))))))</f>
        <v>0.9</v>
      </c>
      <c r="DD10" s="27">
        <f>IF($A10="",0,IF(Mitarbeiter!$G$8=FALSE,0,IF(AND(Mitarbeiter!$E$8&lt;&gt;"",DD$5+6&lt;Mitarbeiter!$E$8),0,IF(AND(Mitarbeiter!$F$8&lt;&gt;"",DD$5&gt;Mitarbeiter!$F$8),0,IF(Planung!DD10="",$C10,IF(ISNUMBER(Planung!DD10),Planung!DD10,IF(UPPER(Planung!DD10)="H",$C10/2,0)))))))</f>
        <v>0.9</v>
      </c>
      <c r="DE10" s="27">
        <f>IF($A10="",0,IF(Mitarbeiter!$G$8=FALSE,0,IF(AND(Mitarbeiter!$E$8&lt;&gt;"",DE$5+6&lt;Mitarbeiter!$E$8),0,IF(AND(Mitarbeiter!$F$8&lt;&gt;"",DE$5&gt;Mitarbeiter!$F$8),0,IF(Planung!DE10="",$C10,IF(ISNUMBER(Planung!DE10),Planung!DE10,IF(UPPER(Planung!DE10)="H",$C10/2,0)))))))</f>
        <v>0.9</v>
      </c>
      <c r="DF10" s="27">
        <f>IF($A10="",0,IF(Mitarbeiter!$G$8=FALSE,0,IF(AND(Mitarbeiter!$E$8&lt;&gt;"",DF$5+6&lt;Mitarbeiter!$E$8),0,IF(AND(Mitarbeiter!$F$8&lt;&gt;"",DF$5&gt;Mitarbeiter!$F$8),0,IF(Planung!DF10="",$C10,IF(ISNUMBER(Planung!DF10),Planung!DF10,IF(UPPER(Planung!DF10)="H",$C10/2,0)))))))</f>
        <v>0.9</v>
      </c>
      <c r="DG10" s="27">
        <f>IF($A10="",0,IF(Mitarbeiter!$G$8=FALSE,0,IF(AND(Mitarbeiter!$E$8&lt;&gt;"",DG$5+6&lt;Mitarbeiter!$E$8),0,IF(AND(Mitarbeiter!$F$8&lt;&gt;"",DG$5&gt;Mitarbeiter!$F$8),0,IF(Planung!DG10="",$C10,IF(ISNUMBER(Planung!DG10),Planung!DG10,IF(UPPER(Planung!DG10)="H",$C10/2,0)))))))</f>
        <v>0.9</v>
      </c>
      <c r="DH10" s="27">
        <f>IF($A10="",0,IF(Mitarbeiter!$G$8=FALSE,0,IF(AND(Mitarbeiter!$E$8&lt;&gt;"",DH$5+6&lt;Mitarbeiter!$E$8),0,IF(AND(Mitarbeiter!$F$8&lt;&gt;"",DH$5&gt;Mitarbeiter!$F$8),0,IF(Planung!DH10="",$C10,IF(ISNUMBER(Planung!DH10),Planung!DH10,IF(UPPER(Planung!DH10)="H",$C10/2,0)))))))</f>
        <v>0.9</v>
      </c>
      <c r="DI10" s="27">
        <f>IF($A10="",0,IF(Mitarbeiter!$G$8=FALSE,0,IF(AND(Mitarbeiter!$E$8&lt;&gt;"",DI$5+6&lt;Mitarbeiter!$E$8),0,IF(AND(Mitarbeiter!$F$8&lt;&gt;"",DI$5&gt;Mitarbeiter!$F$8),0,IF(Planung!DI10="",$C10,IF(ISNUMBER(Planung!DI10),Planung!DI10,IF(UPPER(Planung!DI10)="H",$C10/2,0)))))))</f>
        <v>0.9</v>
      </c>
      <c r="DJ10" s="27">
        <f>IF($A10="",0,IF(Mitarbeiter!$G$8=FALSE,0,IF(AND(Mitarbeiter!$E$8&lt;&gt;"",DJ$5+6&lt;Mitarbeiter!$E$8),0,IF(AND(Mitarbeiter!$F$8&lt;&gt;"",DJ$5&gt;Mitarbeiter!$F$8),0,IF(Planung!DJ10="",$C10,IF(ISNUMBER(Planung!DJ10),Planung!DJ10,IF(UPPER(Planung!DJ10)="H",$C10/2,0)))))))</f>
        <v>0.9</v>
      </c>
      <c r="DK10" s="27">
        <f>IF($A10="",0,IF(Mitarbeiter!$G$8=FALSE,0,IF(AND(Mitarbeiter!$E$8&lt;&gt;"",DK$5+6&lt;Mitarbeiter!$E$8),0,IF(AND(Mitarbeiter!$F$8&lt;&gt;"",DK$5&gt;Mitarbeiter!$F$8),0,IF(Planung!DK10="",$C10,IF(ISNUMBER(Planung!DK10),Planung!DK10,IF(UPPER(Planung!DK10)="H",$C10/2,0)))))))</f>
        <v>0.9</v>
      </c>
      <c r="DL10" s="27">
        <f>IF($A10="",0,IF(Mitarbeiter!$G$8=FALSE,0,IF(AND(Mitarbeiter!$E$8&lt;&gt;"",DL$5+6&lt;Mitarbeiter!$E$8),0,IF(AND(Mitarbeiter!$F$8&lt;&gt;"",DL$5&gt;Mitarbeiter!$F$8),0,IF(Planung!DL10="",$C10,IF(ISNUMBER(Planung!DL10),Planung!DL10,IF(UPPER(Planung!DL10)="H",$C10/2,0)))))))</f>
        <v>0.9</v>
      </c>
      <c r="DM10" s="27">
        <f>IF($A10="",0,IF(Mitarbeiter!$G$8=FALSE,0,IF(AND(Mitarbeiter!$E$8&lt;&gt;"",DM$5+6&lt;Mitarbeiter!$E$8),0,IF(AND(Mitarbeiter!$F$8&lt;&gt;"",DM$5&gt;Mitarbeiter!$F$8),0,IF(Planung!DM10="",$C10,IF(ISNUMBER(Planung!DM10),Planung!DM10,IF(UPPER(Planung!DM10)="H",$C10/2,0)))))))</f>
        <v>0.9</v>
      </c>
      <c r="DN10" s="27">
        <f>IF($A10="",0,IF(Mitarbeiter!$G$8=FALSE,0,IF(AND(Mitarbeiter!$E$8&lt;&gt;"",DN$5+6&lt;Mitarbeiter!$E$8),0,IF(AND(Mitarbeiter!$F$8&lt;&gt;"",DN$5&gt;Mitarbeiter!$F$8),0,IF(Planung!DN10="",$C10,IF(ISNUMBER(Planung!DN10),Planung!DN10,IF(UPPER(Planung!DN10)="H",$C10/2,0)))))))</f>
        <v>0.9</v>
      </c>
      <c r="DO10" s="27">
        <f>IF($A10="",0,IF(Mitarbeiter!$G$8=FALSE,0,IF(AND(Mitarbeiter!$E$8&lt;&gt;"",DO$5+6&lt;Mitarbeiter!$E$8),0,IF(AND(Mitarbeiter!$F$8&lt;&gt;"",DO$5&gt;Mitarbeiter!$F$8),0,IF(Planung!DO10="",$C10,IF(ISNUMBER(Planung!DO10),Planung!DO10,IF(UPPER(Planung!DO10)="H",$C10/2,0)))))))</f>
        <v>0.9</v>
      </c>
      <c r="DP10" s="27">
        <f>IF($A10="",0,IF(Mitarbeiter!$G$8=FALSE,0,IF(AND(Mitarbeiter!$E$8&lt;&gt;"",DP$5+6&lt;Mitarbeiter!$E$8),0,IF(AND(Mitarbeiter!$F$8&lt;&gt;"",DP$5&gt;Mitarbeiter!$F$8),0,IF(Planung!DP10="",$C10,IF(ISNUMBER(Planung!DP10),Planung!DP10,IF(UPPER(Planung!DP10)="H",$C10/2,0)))))))</f>
        <v>0.9</v>
      </c>
      <c r="DQ10" s="27">
        <f>IF($A10="",0,IF(Mitarbeiter!$G$8=FALSE,0,IF(AND(Mitarbeiter!$E$8&lt;&gt;"",DQ$5+6&lt;Mitarbeiter!$E$8),0,IF(AND(Mitarbeiter!$F$8&lt;&gt;"",DQ$5&gt;Mitarbeiter!$F$8),0,IF(Planung!DQ10="",$C10,IF(ISNUMBER(Planung!DQ10),Planung!DQ10,IF(UPPER(Planung!DQ10)="H",$C10/2,0)))))))</f>
        <v>0.9</v>
      </c>
      <c r="DR10" s="27">
        <f>IF($A10="",0,IF(Mitarbeiter!$G$8=FALSE,0,IF(AND(Mitarbeiter!$E$8&lt;&gt;"",DR$5+6&lt;Mitarbeiter!$E$8),0,IF(AND(Mitarbeiter!$F$8&lt;&gt;"",DR$5&gt;Mitarbeiter!$F$8),0,IF(Planung!DR10="",$C10,IF(ISNUMBER(Planung!DR10),Planung!DR10,IF(UPPER(Planung!DR10)="H",$C10/2,0)))))))</f>
        <v>0.9</v>
      </c>
      <c r="DS10" s="27">
        <f>IF($A10="",0,IF(Mitarbeiter!$G$8=FALSE,0,IF(AND(Mitarbeiter!$E$8&lt;&gt;"",DS$5+6&lt;Mitarbeiter!$E$8),0,IF(AND(Mitarbeiter!$F$8&lt;&gt;"",DS$5&gt;Mitarbeiter!$F$8),0,IF(Planung!DS10="",$C10,IF(ISNUMBER(Planung!DS10),Planung!DS10,IF(UPPER(Planung!DS10)="H",$C10/2,0)))))))</f>
        <v>0.9</v>
      </c>
      <c r="DT10" s="27">
        <f>IF($A10="",0,IF(Mitarbeiter!$G$8=FALSE,0,IF(AND(Mitarbeiter!$E$8&lt;&gt;"",DT$5+6&lt;Mitarbeiter!$E$8),0,IF(AND(Mitarbeiter!$F$8&lt;&gt;"",DT$5&gt;Mitarbeiter!$F$8),0,IF(Planung!DT10="",$C10,IF(ISNUMBER(Planung!DT10),Planung!DT10,IF(UPPER(Planung!DT10)="H",$C10/2,0)))))))</f>
        <v>0.9</v>
      </c>
      <c r="DU10" s="27">
        <f>IF($A10="",0,IF(Mitarbeiter!$G$8=FALSE,0,IF(AND(Mitarbeiter!$E$8&lt;&gt;"",DU$5+6&lt;Mitarbeiter!$E$8),0,IF(AND(Mitarbeiter!$F$8&lt;&gt;"",DU$5&gt;Mitarbeiter!$F$8),0,IF(Planung!DU10="",$C10,IF(ISNUMBER(Planung!DU10),Planung!DU10,IF(UPPER(Planung!DU10)="H",$C10/2,0)))))))</f>
        <v>0.9</v>
      </c>
      <c r="DV10" s="27">
        <f>IF($A10="",0,IF(Mitarbeiter!$G$8=FALSE,0,IF(AND(Mitarbeiter!$E$8&lt;&gt;"",DV$5+6&lt;Mitarbeiter!$E$8),0,IF(AND(Mitarbeiter!$F$8&lt;&gt;"",DV$5&gt;Mitarbeiter!$F$8),0,IF(Planung!DV10="",$C10,IF(ISNUMBER(Planung!DV10),Planung!DV10,IF(UPPER(Planung!DV10)="H",$C10/2,0)))))))</f>
        <v>0.9</v>
      </c>
      <c r="DW10" s="27">
        <f>IF($A10="",0,IF(Mitarbeiter!$G$8=FALSE,0,IF(AND(Mitarbeiter!$E$8&lt;&gt;"",DW$5+6&lt;Mitarbeiter!$E$8),0,IF(AND(Mitarbeiter!$F$8&lt;&gt;"",DW$5&gt;Mitarbeiter!$F$8),0,IF(Planung!DW10="",$C10,IF(ISNUMBER(Planung!DW10),Planung!DW10,IF(UPPER(Planung!DW10)="H",$C10/2,0)))))))</f>
        <v>0.9</v>
      </c>
      <c r="DX10" s="27">
        <f>IF($A10="",0,IF(Mitarbeiter!$G$8=FALSE,0,IF(AND(Mitarbeiter!$E$8&lt;&gt;"",DX$5+6&lt;Mitarbeiter!$E$8),0,IF(AND(Mitarbeiter!$F$8&lt;&gt;"",DX$5&gt;Mitarbeiter!$F$8),0,IF(Planung!DX10="",$C10,IF(ISNUMBER(Planung!DX10),Planung!DX10,IF(UPPER(Planung!DX10)="H",$C10/2,0)))))))</f>
        <v>0.9</v>
      </c>
      <c r="DY10" s="27">
        <f>IF($A10="",0,IF(Mitarbeiter!$G$8=FALSE,0,IF(AND(Mitarbeiter!$E$8&lt;&gt;"",DY$5+6&lt;Mitarbeiter!$E$8),0,IF(AND(Mitarbeiter!$F$8&lt;&gt;"",DY$5&gt;Mitarbeiter!$F$8),0,IF(Planung!DY10="",$C10,IF(ISNUMBER(Planung!DY10),Planung!DY10,IF(UPPER(Planung!DY10)="H",$C10/2,0)))))))</f>
        <v>0.9</v>
      </c>
      <c r="DZ10" s="27">
        <f>IF($A10="",0,IF(Mitarbeiter!$G$8=FALSE,0,IF(AND(Mitarbeiter!$E$8&lt;&gt;"",DZ$5+6&lt;Mitarbeiter!$E$8),0,IF(AND(Mitarbeiter!$F$8&lt;&gt;"",DZ$5&gt;Mitarbeiter!$F$8),0,IF(Planung!DZ10="",$C10,IF(ISNUMBER(Planung!DZ10),Planung!DZ10,IF(UPPER(Planung!DZ10)="H",$C10/2,0)))))))</f>
        <v>0.9</v>
      </c>
      <c r="EA10" s="27">
        <f>IF($A10="",0,IF(Mitarbeiter!$G$8=FALSE,0,IF(AND(Mitarbeiter!$E$8&lt;&gt;"",EA$5+6&lt;Mitarbeiter!$E$8),0,IF(AND(Mitarbeiter!$F$8&lt;&gt;"",EA$5&gt;Mitarbeiter!$F$8),0,IF(Planung!EA10="",$C10,IF(ISNUMBER(Planung!EA10),Planung!EA10,IF(UPPER(Planung!EA10)="H",$C10/2,0)))))))</f>
        <v>0.9</v>
      </c>
      <c r="EB10" s="27">
        <f>IF($A10="",0,IF(Mitarbeiter!$G$8=FALSE,0,IF(AND(Mitarbeiter!$E$8&lt;&gt;"",EB$5+6&lt;Mitarbeiter!$E$8),0,IF(AND(Mitarbeiter!$F$8&lt;&gt;"",EB$5&gt;Mitarbeiter!$F$8),0,IF(Planung!EB10="",$C10,IF(ISNUMBER(Planung!EB10),Planung!EB10,IF(UPPER(Planung!EB10)="H",$C10/2,0)))))))</f>
        <v>0.9</v>
      </c>
      <c r="EC10" s="27">
        <f>IF($A10="",0,IF(Mitarbeiter!$G$8=FALSE,0,IF(AND(Mitarbeiter!$E$8&lt;&gt;"",EC$5+6&lt;Mitarbeiter!$E$8),0,IF(AND(Mitarbeiter!$F$8&lt;&gt;"",EC$5&gt;Mitarbeiter!$F$8),0,IF(Planung!EC10="",$C10,IF(ISNUMBER(Planung!EC10),Planung!EC10,IF(UPPER(Planung!EC10)="H",$C10/2,0)))))))</f>
        <v>0.9</v>
      </c>
      <c r="ED10" s="27">
        <f>IF($A10="",0,IF(Mitarbeiter!$G$8=FALSE,0,IF(AND(Mitarbeiter!$E$8&lt;&gt;"",ED$5+6&lt;Mitarbeiter!$E$8),0,IF(AND(Mitarbeiter!$F$8&lt;&gt;"",ED$5&gt;Mitarbeiter!$F$8),0,IF(Planung!ED10="",$C10,IF(ISNUMBER(Planung!ED10),Planung!ED10,IF(UPPER(Planung!ED10)="H",$C10/2,0)))))))</f>
        <v>0.9</v>
      </c>
      <c r="EE10" s="27">
        <f>IF($A10="",0,IF(Mitarbeiter!$G$8=FALSE,0,IF(AND(Mitarbeiter!$E$8&lt;&gt;"",EE$5+6&lt;Mitarbeiter!$E$8),0,IF(AND(Mitarbeiter!$F$8&lt;&gt;"",EE$5&gt;Mitarbeiter!$F$8),0,IF(Planung!EE10="",$C10,IF(ISNUMBER(Planung!EE10),Planung!EE10,IF(UPPER(Planung!EE10)="H",$C10/2,0)))))))</f>
        <v>0.9</v>
      </c>
      <c r="EF10" s="27">
        <f>IF($A10="",0,IF(Mitarbeiter!$G$8=FALSE,0,IF(AND(Mitarbeiter!$E$8&lt;&gt;"",EF$5+6&lt;Mitarbeiter!$E$8),0,IF(AND(Mitarbeiter!$F$8&lt;&gt;"",EF$5&gt;Mitarbeiter!$F$8),0,IF(Planung!EF10="",$C10,IF(ISNUMBER(Planung!EF10),Planung!EF10,IF(UPPER(Planung!EF10)="H",$C10/2,0)))))))</f>
        <v>0.9</v>
      </c>
      <c r="EG10" s="27">
        <f>IF($A10="",0,IF(Mitarbeiter!$G$8=FALSE,0,IF(AND(Mitarbeiter!$E$8&lt;&gt;"",EG$5+6&lt;Mitarbeiter!$E$8),0,IF(AND(Mitarbeiter!$F$8&lt;&gt;"",EG$5&gt;Mitarbeiter!$F$8),0,IF(Planung!EG10="",$C10,IF(ISNUMBER(Planung!EG10),Planung!EG10,IF(UPPER(Planung!EG10)="H",$C10/2,0)))))))</f>
        <v>0.9</v>
      </c>
      <c r="EH10" s="27">
        <f>IF($A10="",0,IF(Mitarbeiter!$G$8=FALSE,0,IF(AND(Mitarbeiter!$E$8&lt;&gt;"",EH$5+6&lt;Mitarbeiter!$E$8),0,IF(AND(Mitarbeiter!$F$8&lt;&gt;"",EH$5&gt;Mitarbeiter!$F$8),0,IF(Planung!EH10="",$C10,IF(ISNUMBER(Planung!EH10),Planung!EH10,IF(UPPER(Planung!EH10)="H",$C10/2,0)))))))</f>
        <v>0.9</v>
      </c>
      <c r="EI10" s="27">
        <f>IF($A10="",0,IF(Mitarbeiter!$G$8=FALSE,0,IF(AND(Mitarbeiter!$E$8&lt;&gt;"",EI$5+6&lt;Mitarbeiter!$E$8),0,IF(AND(Mitarbeiter!$F$8&lt;&gt;"",EI$5&gt;Mitarbeiter!$F$8),0,IF(Planung!EI10="",$C10,IF(ISNUMBER(Planung!EI10),Planung!EI10,IF(UPPER(Planung!EI10)="H",$C10/2,0)))))))</f>
        <v>0.9</v>
      </c>
      <c r="EJ10" s="27">
        <f>IF($A10="",0,IF(Mitarbeiter!$G$8=FALSE,0,IF(AND(Mitarbeiter!$E$8&lt;&gt;"",EJ$5+6&lt;Mitarbeiter!$E$8),0,IF(AND(Mitarbeiter!$F$8&lt;&gt;"",EJ$5&gt;Mitarbeiter!$F$8),0,IF(Planung!EJ10="",$C10,IF(ISNUMBER(Planung!EJ10),Planung!EJ10,IF(UPPER(Planung!EJ10)="H",$C10/2,0)))))))</f>
        <v>0.9</v>
      </c>
      <c r="EK10" s="27">
        <f>IF($A10="",0,IF(Mitarbeiter!$G$8=FALSE,0,IF(AND(Mitarbeiter!$E$8&lt;&gt;"",EK$5+6&lt;Mitarbeiter!$E$8),0,IF(AND(Mitarbeiter!$F$8&lt;&gt;"",EK$5&gt;Mitarbeiter!$F$8),0,IF(Planung!EK10="",$C10,IF(ISNUMBER(Planung!EK10),Planung!EK10,IF(UPPER(Planung!EK10)="H",$C10/2,0)))))))</f>
        <v>0.9</v>
      </c>
      <c r="EL10" s="27">
        <f>IF($A10="",0,IF(Mitarbeiter!$G$8=FALSE,0,IF(AND(Mitarbeiter!$E$8&lt;&gt;"",EL$5+6&lt;Mitarbeiter!$E$8),0,IF(AND(Mitarbeiter!$F$8&lt;&gt;"",EL$5&gt;Mitarbeiter!$F$8),0,IF(Planung!EL10="",$C10,IF(ISNUMBER(Planung!EL10),Planung!EL10,IF(UPPER(Planung!EL10)="H",$C10/2,0)))))))</f>
        <v>0.9</v>
      </c>
      <c r="EM10" s="27">
        <f>IF($A10="",0,IF(Mitarbeiter!$G$8=FALSE,0,IF(AND(Mitarbeiter!$E$8&lt;&gt;"",EM$5+6&lt;Mitarbeiter!$E$8),0,IF(AND(Mitarbeiter!$F$8&lt;&gt;"",EM$5&gt;Mitarbeiter!$F$8),0,IF(Planung!EM10="",$C10,IF(ISNUMBER(Planung!EM10),Planung!EM10,IF(UPPER(Planung!EM10)="H",$C10/2,0)))))))</f>
        <v>0.9</v>
      </c>
      <c r="EN10" s="27">
        <f>IF($A10="",0,IF(Mitarbeiter!$G$8=FALSE,0,IF(AND(Mitarbeiter!$E$8&lt;&gt;"",EN$5+6&lt;Mitarbeiter!$E$8),0,IF(AND(Mitarbeiter!$F$8&lt;&gt;"",EN$5&gt;Mitarbeiter!$F$8),0,IF(Planung!EN10="",$C10,IF(ISNUMBER(Planung!EN10),Planung!EN10,IF(UPPER(Planung!EN10)="H",$C10/2,0)))))))</f>
        <v>0.9</v>
      </c>
      <c r="EO10" s="27">
        <f>IF($A10="",0,IF(Mitarbeiter!$G$8=FALSE,0,IF(AND(Mitarbeiter!$E$8&lt;&gt;"",EO$5+6&lt;Mitarbeiter!$E$8),0,IF(AND(Mitarbeiter!$F$8&lt;&gt;"",EO$5&gt;Mitarbeiter!$F$8),0,IF(Planung!EO10="",$C10,IF(ISNUMBER(Planung!EO10),Planung!EO10,IF(UPPER(Planung!EO10)="H",$C10/2,0)))))))</f>
        <v>0.9</v>
      </c>
      <c r="EP10" s="27">
        <f>IF($A10="",0,IF(Mitarbeiter!$G$8=FALSE,0,IF(AND(Mitarbeiter!$E$8&lt;&gt;"",EP$5+6&lt;Mitarbeiter!$E$8),0,IF(AND(Mitarbeiter!$F$8&lt;&gt;"",EP$5&gt;Mitarbeiter!$F$8),0,IF(Planung!EP10="",$C10,IF(ISNUMBER(Planung!EP10),Planung!EP10,IF(UPPER(Planung!EP10)="H",$C10/2,0)))))))</f>
        <v>0.9</v>
      </c>
      <c r="EQ10" s="27">
        <f>IF($A10="",0,IF(Mitarbeiter!$G$8=FALSE,0,IF(AND(Mitarbeiter!$E$8&lt;&gt;"",EQ$5+6&lt;Mitarbeiter!$E$8),0,IF(AND(Mitarbeiter!$F$8&lt;&gt;"",EQ$5&gt;Mitarbeiter!$F$8),0,IF(Planung!EQ10="",$C10,IF(ISNUMBER(Planung!EQ10),Planung!EQ10,IF(UPPER(Planung!EQ10)="H",$C10/2,0)))))))</f>
        <v>0.9</v>
      </c>
      <c r="ER10" s="27">
        <f>IF($A10="",0,IF(Mitarbeiter!$G$8=FALSE,0,IF(AND(Mitarbeiter!$E$8&lt;&gt;"",ER$5+6&lt;Mitarbeiter!$E$8),0,IF(AND(Mitarbeiter!$F$8&lt;&gt;"",ER$5&gt;Mitarbeiter!$F$8),0,IF(Planung!ER10="",$C10,IF(ISNUMBER(Planung!ER10),Planung!ER10,IF(UPPER(Planung!ER10)="H",$C10/2,0)))))))</f>
        <v>0.9</v>
      </c>
      <c r="ES10" s="27">
        <f>IF($A10="",0,IF(Mitarbeiter!$G$8=FALSE,0,IF(AND(Mitarbeiter!$E$8&lt;&gt;"",ES$5+6&lt;Mitarbeiter!$E$8),0,IF(AND(Mitarbeiter!$F$8&lt;&gt;"",ES$5&gt;Mitarbeiter!$F$8),0,IF(Planung!ES10="",$C10,IF(ISNUMBER(Planung!ES10),Planung!ES10,IF(UPPER(Planung!ES10)="H",$C10/2,0)))))))</f>
        <v>0.9</v>
      </c>
      <c r="ET10" s="27">
        <f>IF($A10="",0,IF(Mitarbeiter!$G$8=FALSE,0,IF(AND(Mitarbeiter!$E$8&lt;&gt;"",ET$5+6&lt;Mitarbeiter!$E$8),0,IF(AND(Mitarbeiter!$F$8&lt;&gt;"",ET$5&gt;Mitarbeiter!$F$8),0,IF(Planung!ET10="",$C10,IF(ISNUMBER(Planung!ET10),Planung!ET10,IF(UPPER(Planung!ET10)="H",$C10/2,0)))))))</f>
        <v>0.9</v>
      </c>
      <c r="EU10" s="27">
        <f>IF($A10="",0,IF(Mitarbeiter!$G$8=FALSE,0,IF(AND(Mitarbeiter!$E$8&lt;&gt;"",EU$5+6&lt;Mitarbeiter!$E$8),0,IF(AND(Mitarbeiter!$F$8&lt;&gt;"",EU$5&gt;Mitarbeiter!$F$8),0,IF(Planung!EU10="",$C10,IF(ISNUMBER(Planung!EU10),Planung!EU10,IF(UPPER(Planung!EU10)="H",$C10/2,0)))))))</f>
        <v>0.9</v>
      </c>
      <c r="EV10" s="27">
        <f>IF($A10="",0,IF(Mitarbeiter!$G$8=FALSE,0,IF(AND(Mitarbeiter!$E$8&lt;&gt;"",EV$5+6&lt;Mitarbeiter!$E$8),0,IF(AND(Mitarbeiter!$F$8&lt;&gt;"",EV$5&gt;Mitarbeiter!$F$8),0,IF(Planung!EV10="",$C10,IF(ISNUMBER(Planung!EV10),Planung!EV10,IF(UPPER(Planung!EV10)="H",$C10/2,0)))))))</f>
        <v>0.9</v>
      </c>
      <c r="EW10" s="27">
        <f>IF($A10="",0,IF(Mitarbeiter!$G$8=FALSE,0,IF(AND(Mitarbeiter!$E$8&lt;&gt;"",EW$5+6&lt;Mitarbeiter!$E$8),0,IF(AND(Mitarbeiter!$F$8&lt;&gt;"",EW$5&gt;Mitarbeiter!$F$8),0,IF(Planung!EW10="",$C10,IF(ISNUMBER(Planung!EW10),Planung!EW10,IF(UPPER(Planung!EW10)="H",$C10/2,0)))))))</f>
        <v>0.9</v>
      </c>
      <c r="EX10" s="27">
        <f>IF($A10="",0,IF(Mitarbeiter!$G$8=FALSE,0,IF(AND(Mitarbeiter!$E$8&lt;&gt;"",EX$5+6&lt;Mitarbeiter!$E$8),0,IF(AND(Mitarbeiter!$F$8&lt;&gt;"",EX$5&gt;Mitarbeiter!$F$8),0,IF(Planung!EX10="",$C10,IF(ISNUMBER(Planung!EX10),Planung!EX10,IF(UPPER(Planung!EX10)="H",$C10/2,0)))))))</f>
        <v>0.9</v>
      </c>
      <c r="EY10" s="27">
        <f>IF($A10="",0,IF(Mitarbeiter!$G$8=FALSE,0,IF(AND(Mitarbeiter!$E$8&lt;&gt;"",EY$5+6&lt;Mitarbeiter!$E$8),0,IF(AND(Mitarbeiter!$F$8&lt;&gt;"",EY$5&gt;Mitarbeiter!$F$8),0,IF(Planung!EY10="",$C10,IF(ISNUMBER(Planung!EY10),Planung!EY10,IF(UPPER(Planung!EY10)="H",$C10/2,0)))))))</f>
        <v>0.9</v>
      </c>
      <c r="EZ10" s="27">
        <f>IF($A10="",0,IF(Mitarbeiter!$G$8=FALSE,0,IF(AND(Mitarbeiter!$E$8&lt;&gt;"",EZ$5+6&lt;Mitarbeiter!$E$8),0,IF(AND(Mitarbeiter!$F$8&lt;&gt;"",EZ$5&gt;Mitarbeiter!$F$8),0,IF(Planung!EZ10="",$C10,IF(ISNUMBER(Planung!EZ10),Planung!EZ10,IF(UPPER(Planung!EZ10)="H",$C10/2,0)))))))</f>
        <v>0.9</v>
      </c>
      <c r="FA10" s="27">
        <f>IF($A10="",0,IF(Mitarbeiter!$G$8=FALSE,0,IF(AND(Mitarbeiter!$E$8&lt;&gt;"",FA$5+6&lt;Mitarbeiter!$E$8),0,IF(AND(Mitarbeiter!$F$8&lt;&gt;"",FA$5&gt;Mitarbeiter!$F$8),0,IF(Planung!FA10="",$C10,IF(ISNUMBER(Planung!FA10),Planung!FA10,IF(UPPER(Planung!FA10)="H",$C10/2,0)))))))</f>
        <v>0.9</v>
      </c>
      <c r="FB10" s="27">
        <f>IF($A10="",0,IF(Mitarbeiter!$G$8=FALSE,0,IF(AND(Mitarbeiter!$E$8&lt;&gt;"",FB$5+6&lt;Mitarbeiter!$E$8),0,IF(AND(Mitarbeiter!$F$8&lt;&gt;"",FB$5&gt;Mitarbeiter!$F$8),0,IF(Planung!FB10="",$C10,IF(ISNUMBER(Planung!FB10),Planung!FB10,IF(UPPER(Planung!FB10)="H",$C10/2,0)))))))</f>
        <v>0.9</v>
      </c>
      <c r="FC10" s="27">
        <f>IF($A10="",0,IF(Mitarbeiter!$G$8=FALSE,0,IF(AND(Mitarbeiter!$E$8&lt;&gt;"",FC$5+6&lt;Mitarbeiter!$E$8),0,IF(AND(Mitarbeiter!$F$8&lt;&gt;"",FC$5&gt;Mitarbeiter!$F$8),0,IF(Planung!FC10="",$C10,IF(ISNUMBER(Planung!FC10),Planung!FC10,IF(UPPER(Planung!FC10)="H",$C10/2,0)))))))</f>
        <v>0.9</v>
      </c>
      <c r="FD10" s="27">
        <f>IF($A10="",0,IF(Mitarbeiter!$G$8=FALSE,0,IF(AND(Mitarbeiter!$E$8&lt;&gt;"",FD$5+6&lt;Mitarbeiter!$E$8),0,IF(AND(Mitarbeiter!$F$8&lt;&gt;"",FD$5&gt;Mitarbeiter!$F$8),0,IF(Planung!FD10="",$C10,IF(ISNUMBER(Planung!FD10),Planung!FD10,IF(UPPER(Planung!FD10)="H",$C10/2,0)))))))</f>
        <v>0.9</v>
      </c>
      <c r="FE10" s="27">
        <f>IF($A10="",0,IF(Mitarbeiter!$G$8=FALSE,0,IF(AND(Mitarbeiter!$E$8&lt;&gt;"",FE$5+6&lt;Mitarbeiter!$E$8),0,IF(AND(Mitarbeiter!$F$8&lt;&gt;"",FE$5&gt;Mitarbeiter!$F$8),0,IF(Planung!FE10="",$C10,IF(ISNUMBER(Planung!FE10),Planung!FE10,IF(UPPER(Planung!FE10)="H",$C10/2,0)))))))</f>
        <v>0.9</v>
      </c>
      <c r="FF10" s="27">
        <f>IF($A10="",0,IF(Mitarbeiter!$G$8=FALSE,0,IF(AND(Mitarbeiter!$E$8&lt;&gt;"",FF$5+6&lt;Mitarbeiter!$E$8),0,IF(AND(Mitarbeiter!$F$8&lt;&gt;"",FF$5&gt;Mitarbeiter!$F$8),0,IF(Planung!FF10="",$C10,IF(ISNUMBER(Planung!FF10),Planung!FF10,IF(UPPER(Planung!FF10)="H",$C10/2,0)))))))</f>
        <v>0.9</v>
      </c>
      <c r="FG10" s="27">
        <f>IF($A10="",0,IF(Mitarbeiter!$G$8=FALSE,0,IF(AND(Mitarbeiter!$E$8&lt;&gt;"",FG$5+6&lt;Mitarbeiter!$E$8),0,IF(AND(Mitarbeiter!$F$8&lt;&gt;"",FG$5&gt;Mitarbeiter!$F$8),0,IF(Planung!FG10="",$C10,IF(ISNUMBER(Planung!FG10),Planung!FG10,IF(UPPER(Planung!FG10)="H",$C10/2,0)))))))</f>
        <v>0.9</v>
      </c>
      <c r="FH10" s="27">
        <f>IF($A10="",0,IF(Mitarbeiter!$G$8=FALSE,0,IF(AND(Mitarbeiter!$E$8&lt;&gt;"",FH$5+6&lt;Mitarbeiter!$E$8),0,IF(AND(Mitarbeiter!$F$8&lt;&gt;"",FH$5&gt;Mitarbeiter!$F$8),0,IF(Planung!FH10="",$C10,IF(ISNUMBER(Planung!FH10),Planung!FH10,IF(UPPER(Planung!FH10)="H",$C10/2,0)))))))</f>
        <v>0.9</v>
      </c>
      <c r="FI10" s="27">
        <f>IF($A10="",0,IF(Mitarbeiter!$G$8=FALSE,0,IF(AND(Mitarbeiter!$E$8&lt;&gt;"",FI$5+6&lt;Mitarbeiter!$E$8),0,IF(AND(Mitarbeiter!$F$8&lt;&gt;"",FI$5&gt;Mitarbeiter!$F$8),0,IF(Planung!FI10="",$C10,IF(ISNUMBER(Planung!FI10),Planung!FI10,IF(UPPER(Planung!FI10)="H",$C10/2,0)))))))</f>
        <v>0.9</v>
      </c>
      <c r="FJ10" s="27">
        <f>IF($A10="",0,IF(Mitarbeiter!$G$8=FALSE,0,IF(AND(Mitarbeiter!$E$8&lt;&gt;"",FJ$5+6&lt;Mitarbeiter!$E$8),0,IF(AND(Mitarbeiter!$F$8&lt;&gt;"",FJ$5&gt;Mitarbeiter!$F$8),0,IF(Planung!FJ10="",$C10,IF(ISNUMBER(Planung!FJ10),Planung!FJ10,IF(UPPER(Planung!FJ10)="H",$C10/2,0)))))))</f>
        <v>0.9</v>
      </c>
      <c r="FK10" s="27">
        <f>IF($A10="",0,IF(Mitarbeiter!$G$8=FALSE,0,IF(AND(Mitarbeiter!$E$8&lt;&gt;"",FK$5+6&lt;Mitarbeiter!$E$8),0,IF(AND(Mitarbeiter!$F$8&lt;&gt;"",FK$5&gt;Mitarbeiter!$F$8),0,IF(Planung!FK10="",$C10,IF(ISNUMBER(Planung!FK10),Planung!FK10,IF(UPPER(Planung!FK10)="H",$C10/2,0)))))))</f>
        <v>0.9</v>
      </c>
      <c r="FL10" s="27">
        <f>IF($A10="",0,IF(Mitarbeiter!$G$8=FALSE,0,IF(AND(Mitarbeiter!$E$8&lt;&gt;"",FL$5+6&lt;Mitarbeiter!$E$8),0,IF(AND(Mitarbeiter!$F$8&lt;&gt;"",FL$5&gt;Mitarbeiter!$F$8),0,IF(Planung!FL10="",$C10,IF(ISNUMBER(Planung!FL10),Planung!FL10,IF(UPPER(Planung!FL10)="H",$C10/2,0)))))))</f>
        <v>0.9</v>
      </c>
      <c r="FM10" s="27">
        <f>IF($A10="",0,IF(Mitarbeiter!$G$8=FALSE,0,IF(AND(Mitarbeiter!$E$8&lt;&gt;"",FM$5+6&lt;Mitarbeiter!$E$8),0,IF(AND(Mitarbeiter!$F$8&lt;&gt;"",FM$5&gt;Mitarbeiter!$F$8),0,IF(Planung!FM10="",$C10,IF(ISNUMBER(Planung!FM10),Planung!FM10,IF(UPPER(Planung!FM10)="H",$C10/2,0)))))))</f>
        <v>0.9</v>
      </c>
      <c r="FN10" s="27">
        <f>IF($A10="",0,IF(Mitarbeiter!$G$8=FALSE,0,IF(AND(Mitarbeiter!$E$8&lt;&gt;"",FN$5+6&lt;Mitarbeiter!$E$8),0,IF(AND(Mitarbeiter!$F$8&lt;&gt;"",FN$5&gt;Mitarbeiter!$F$8),0,IF(Planung!FN10="",$C10,IF(ISNUMBER(Planung!FN10),Planung!FN10,IF(UPPER(Planung!FN10)="H",$C10/2,0)))))))</f>
        <v>0.9</v>
      </c>
      <c r="FO10" s="27">
        <f>IF($A10="",0,IF(Mitarbeiter!$G$8=FALSE,0,IF(AND(Mitarbeiter!$E$8&lt;&gt;"",FO$5+6&lt;Mitarbeiter!$E$8),0,IF(AND(Mitarbeiter!$F$8&lt;&gt;"",FO$5&gt;Mitarbeiter!$F$8),0,IF(Planung!FO10="",$C10,IF(ISNUMBER(Planung!FO10),Planung!FO10,IF(UPPER(Planung!FO10)="H",$C10/2,0)))))))</f>
        <v>0.9</v>
      </c>
      <c r="FP10" s="27">
        <f>IF($A10="",0,IF(Mitarbeiter!$G$8=FALSE,0,IF(AND(Mitarbeiter!$E$8&lt;&gt;"",FP$5+6&lt;Mitarbeiter!$E$8),0,IF(AND(Mitarbeiter!$F$8&lt;&gt;"",FP$5&gt;Mitarbeiter!$F$8),0,IF(Planung!FP10="",$C10,IF(ISNUMBER(Planung!FP10),Planung!FP10,IF(UPPER(Planung!FP10)="H",$C10/2,0)))))))</f>
        <v>0.9</v>
      </c>
      <c r="FQ10" s="27">
        <f>IF($A10="",0,IF(Mitarbeiter!$G$8=FALSE,0,IF(AND(Mitarbeiter!$E$8&lt;&gt;"",FQ$5+6&lt;Mitarbeiter!$E$8),0,IF(AND(Mitarbeiter!$F$8&lt;&gt;"",FQ$5&gt;Mitarbeiter!$F$8),0,IF(Planung!FQ10="",$C10,IF(ISNUMBER(Planung!FQ10),Planung!FQ10,IF(UPPER(Planung!FQ10)="H",$C10/2,0)))))))</f>
        <v>0.9</v>
      </c>
      <c r="FR10" s="27">
        <f>IF($A10="",0,IF(Mitarbeiter!$G$8=FALSE,0,IF(AND(Mitarbeiter!$E$8&lt;&gt;"",FR$5+6&lt;Mitarbeiter!$E$8),0,IF(AND(Mitarbeiter!$F$8&lt;&gt;"",FR$5&gt;Mitarbeiter!$F$8),0,IF(Planung!FR10="",$C10,IF(ISNUMBER(Planung!FR10),Planung!FR10,IF(UPPER(Planung!FR10)="H",$C10/2,0)))))))</f>
        <v>0.9</v>
      </c>
      <c r="FS10" s="27">
        <f>IF($A10="",0,IF(Mitarbeiter!$G$8=FALSE,0,IF(AND(Mitarbeiter!$E$8&lt;&gt;"",FS$5+6&lt;Mitarbeiter!$E$8),0,IF(AND(Mitarbeiter!$F$8&lt;&gt;"",FS$5&gt;Mitarbeiter!$F$8),0,IF(Planung!FS10="",$C10,IF(ISNUMBER(Planung!FS10),Planung!FS10,IF(UPPER(Planung!FS10)="H",$C10/2,0)))))))</f>
        <v>0.9</v>
      </c>
      <c r="FT10" s="27">
        <f>IF($A10="",0,IF(Mitarbeiter!$G$8=FALSE,0,IF(AND(Mitarbeiter!$E$8&lt;&gt;"",FT$5+6&lt;Mitarbeiter!$E$8),0,IF(AND(Mitarbeiter!$F$8&lt;&gt;"",FT$5&gt;Mitarbeiter!$F$8),0,IF(Planung!FT10="",$C10,IF(ISNUMBER(Planung!FT10),Planung!FT10,IF(UPPER(Planung!FT10)="H",$C10/2,0)))))))</f>
        <v>0.9</v>
      </c>
      <c r="FU10" s="27">
        <f>IF($A10="",0,IF(Mitarbeiter!$G$8=FALSE,0,IF(AND(Mitarbeiter!$E$8&lt;&gt;"",FU$5+6&lt;Mitarbeiter!$E$8),0,IF(AND(Mitarbeiter!$F$8&lt;&gt;"",FU$5&gt;Mitarbeiter!$F$8),0,IF(Planung!FU10="",$C10,IF(ISNUMBER(Planung!FU10),Planung!FU10,IF(UPPER(Planung!FU10)="H",$C10/2,0)))))))</f>
        <v>0.9</v>
      </c>
      <c r="FV10" s="27">
        <f>IF($A10="",0,IF(Mitarbeiter!$G$8=FALSE,0,IF(AND(Mitarbeiter!$E$8&lt;&gt;"",FV$5+6&lt;Mitarbeiter!$E$8),0,IF(AND(Mitarbeiter!$F$8&lt;&gt;"",FV$5&gt;Mitarbeiter!$F$8),0,IF(Planung!FV10="",$C10,IF(ISNUMBER(Planung!FV10),Planung!FV10,IF(UPPER(Planung!FV10)="H",$C10/2,0)))))))</f>
        <v>0.9</v>
      </c>
      <c r="FW10" s="27">
        <f>IF($A10="",0,IF(Mitarbeiter!$G$8=FALSE,0,IF(AND(Mitarbeiter!$E$8&lt;&gt;"",FW$5+6&lt;Mitarbeiter!$E$8),0,IF(AND(Mitarbeiter!$F$8&lt;&gt;"",FW$5&gt;Mitarbeiter!$F$8),0,IF(Planung!FW10="",$C10,IF(ISNUMBER(Planung!FW10),Planung!FW10,IF(UPPER(Planung!FW10)="H",$C10/2,0)))))))</f>
        <v>0.9</v>
      </c>
      <c r="FX10" s="27">
        <f>IF($A10="",0,IF(Mitarbeiter!$G$8=FALSE,0,IF(AND(Mitarbeiter!$E$8&lt;&gt;"",FX$5+6&lt;Mitarbeiter!$E$8),0,IF(AND(Mitarbeiter!$F$8&lt;&gt;"",FX$5&gt;Mitarbeiter!$F$8),0,IF(Planung!FX10="",$C10,IF(ISNUMBER(Planung!FX10),Planung!FX10,IF(UPPER(Planung!FX10)="H",$C10/2,0)))))))</f>
        <v>0.9</v>
      </c>
      <c r="FY10" s="27">
        <f>IF($A10="",0,IF(Mitarbeiter!$G$8=FALSE,0,IF(AND(Mitarbeiter!$E$8&lt;&gt;"",FY$5+6&lt;Mitarbeiter!$E$8),0,IF(AND(Mitarbeiter!$F$8&lt;&gt;"",FY$5&gt;Mitarbeiter!$F$8),0,IF(Planung!FY10="",$C10,IF(ISNUMBER(Planung!FY10),Planung!FY10,IF(UPPER(Planung!FY10)="H",$C10/2,0)))))))</f>
        <v>0.9</v>
      </c>
      <c r="FZ10" s="27">
        <f>IF($A10="",0,IF(Mitarbeiter!$G$8=FALSE,0,IF(AND(Mitarbeiter!$E$8&lt;&gt;"",FZ$5+6&lt;Mitarbeiter!$E$8),0,IF(AND(Mitarbeiter!$F$8&lt;&gt;"",FZ$5&gt;Mitarbeiter!$F$8),0,IF(Planung!FZ10="",$C10,IF(ISNUMBER(Planung!FZ10),Planung!FZ10,IF(UPPER(Planung!FZ10)="H",$C10/2,0)))))))</f>
        <v>0.9</v>
      </c>
      <c r="GA10" s="27">
        <f>IF($A10="",0,IF(Mitarbeiter!$G$8=FALSE,0,IF(AND(Mitarbeiter!$E$8&lt;&gt;"",GA$5+6&lt;Mitarbeiter!$E$8),0,IF(AND(Mitarbeiter!$F$8&lt;&gt;"",GA$5&gt;Mitarbeiter!$F$8),0,IF(Planung!GA10="",$C10,IF(ISNUMBER(Planung!GA10),Planung!GA10,IF(UPPER(Planung!GA10)="H",$C10/2,0)))))))</f>
        <v>0.9</v>
      </c>
      <c r="GB10" s="27">
        <f>IF($A10="",0,IF(Mitarbeiter!$G$8=FALSE,0,IF(AND(Mitarbeiter!$E$8&lt;&gt;"",GB$5+6&lt;Mitarbeiter!$E$8),0,IF(AND(Mitarbeiter!$F$8&lt;&gt;"",GB$5&gt;Mitarbeiter!$F$8),0,IF(Planung!GB10="",$C10,IF(ISNUMBER(Planung!GB10),Planung!GB10,IF(UPPER(Planung!GB10)="H",$C10/2,0)))))))</f>
        <v>0.9</v>
      </c>
      <c r="GC10" s="27">
        <f>IF($A10="",0,IF(Mitarbeiter!$G$8=FALSE,0,IF(AND(Mitarbeiter!$E$8&lt;&gt;"",GC$5+6&lt;Mitarbeiter!$E$8),0,IF(AND(Mitarbeiter!$F$8&lt;&gt;"",GC$5&gt;Mitarbeiter!$F$8),0,IF(Planung!GC10="",$C10,IF(ISNUMBER(Planung!GC10),Planung!GC10,IF(UPPER(Planung!GC10)="H",$C10/2,0)))))))</f>
        <v>0.9</v>
      </c>
      <c r="GD10" s="27">
        <f>IF($A10="",0,IF(Mitarbeiter!$G$8=FALSE,0,IF(AND(Mitarbeiter!$E$8&lt;&gt;"",GD$5+6&lt;Mitarbeiter!$E$8),0,IF(AND(Mitarbeiter!$F$8&lt;&gt;"",GD$5&gt;Mitarbeiter!$F$8),0,IF(Planung!GD10="",$C10,IF(ISNUMBER(Planung!GD10),Planung!GD10,IF(UPPER(Planung!GD10)="H",$C10/2,0)))))))</f>
        <v>0.9</v>
      </c>
      <c r="GE10" s="27">
        <f>IF($A10="",0,IF(Mitarbeiter!$G$8=FALSE,0,IF(AND(Mitarbeiter!$E$8&lt;&gt;"",GE$5+6&lt;Mitarbeiter!$E$8),0,IF(AND(Mitarbeiter!$F$8&lt;&gt;"",GE$5&gt;Mitarbeiter!$F$8),0,IF(Planung!GE10="",$C10,IF(ISNUMBER(Planung!GE10),Planung!GE10,IF(UPPER(Planung!GE10)="H",$C10/2,0)))))))</f>
        <v>0.9</v>
      </c>
      <c r="GF10" s="27">
        <f>IF($A10="",0,IF(Mitarbeiter!$G$8=FALSE,0,IF(AND(Mitarbeiter!$E$8&lt;&gt;"",GF$5+6&lt;Mitarbeiter!$E$8),0,IF(AND(Mitarbeiter!$F$8&lt;&gt;"",GF$5&gt;Mitarbeiter!$F$8),0,IF(Planung!GF10="",$C10,IF(ISNUMBER(Planung!GF10),Planung!GF10,IF(UPPER(Planung!GF10)="H",$C10/2,0)))))))</f>
        <v>0.9</v>
      </c>
      <c r="GG10" s="27">
        <f>IF($A10="",0,IF(Mitarbeiter!$G$8=FALSE,0,IF(AND(Mitarbeiter!$E$8&lt;&gt;"",GG$5+6&lt;Mitarbeiter!$E$8),0,IF(AND(Mitarbeiter!$F$8&lt;&gt;"",GG$5&gt;Mitarbeiter!$F$8),0,IF(Planung!GG10="",$C10,IF(ISNUMBER(Planung!GG10),Planung!GG10,IF(UPPER(Planung!GG10)="H",$C10/2,0)))))))</f>
        <v>0.9</v>
      </c>
      <c r="GH10" s="27">
        <f>IF($A10="",0,IF(Mitarbeiter!$G$8=FALSE,0,IF(AND(Mitarbeiter!$E$8&lt;&gt;"",GH$5+6&lt;Mitarbeiter!$E$8),0,IF(AND(Mitarbeiter!$F$8&lt;&gt;"",GH$5&gt;Mitarbeiter!$F$8),0,IF(Planung!GH10="",$C10,IF(ISNUMBER(Planung!GH10),Planung!GH10,IF(UPPER(Planung!GH10)="H",$C10/2,0)))))))</f>
        <v>0.9</v>
      </c>
      <c r="GI10" s="27">
        <f>IF($A10="",0,IF(Mitarbeiter!$G$8=FALSE,0,IF(AND(Mitarbeiter!$E$8&lt;&gt;"",GI$5+6&lt;Mitarbeiter!$E$8),0,IF(AND(Mitarbeiter!$F$8&lt;&gt;"",GI$5&gt;Mitarbeiter!$F$8),0,IF(Planung!GI10="",$C10,IF(ISNUMBER(Planung!GI10),Planung!GI10,IF(UPPER(Planung!GI10)="H",$C10/2,0)))))))</f>
        <v>0.9</v>
      </c>
      <c r="GJ10" s="27">
        <f>IF($A10="",0,IF(Mitarbeiter!$G$8=FALSE,0,IF(AND(Mitarbeiter!$E$8&lt;&gt;"",GJ$5+6&lt;Mitarbeiter!$E$8),0,IF(AND(Mitarbeiter!$F$8&lt;&gt;"",GJ$5&gt;Mitarbeiter!$F$8),0,IF(Planung!GJ10="",$C10,IF(ISNUMBER(Planung!GJ10),Planung!GJ10,IF(UPPER(Planung!GJ10)="H",$C10/2,0)))))))</f>
        <v>0.9</v>
      </c>
      <c r="GK10" s="27">
        <f>IF($A10="",0,IF(Mitarbeiter!$G$8=FALSE,0,IF(AND(Mitarbeiter!$E$8&lt;&gt;"",GK$5+6&lt;Mitarbeiter!$E$8),0,IF(AND(Mitarbeiter!$F$8&lt;&gt;"",GK$5&gt;Mitarbeiter!$F$8),0,IF(Planung!GK10="",$C10,IF(ISNUMBER(Planung!GK10),Planung!GK10,IF(UPPER(Planung!GK10)="H",$C10/2,0)))))))</f>
        <v>0.9</v>
      </c>
      <c r="GL10" s="27">
        <f>IF($A10="",0,IF(Mitarbeiter!$G$8=FALSE,0,IF(AND(Mitarbeiter!$E$8&lt;&gt;"",GL$5+6&lt;Mitarbeiter!$E$8),0,IF(AND(Mitarbeiter!$F$8&lt;&gt;"",GL$5&gt;Mitarbeiter!$F$8),0,IF(Planung!GL10="",$C10,IF(ISNUMBER(Planung!GL10),Planung!GL10,IF(UPPER(Planung!GL10)="H",$C10/2,0)))))))</f>
        <v>0.9</v>
      </c>
      <c r="GM10" s="27">
        <f>IF($A10="",0,IF(Mitarbeiter!$G$8=FALSE,0,IF(AND(Mitarbeiter!$E$8&lt;&gt;"",GM$5+6&lt;Mitarbeiter!$E$8),0,IF(AND(Mitarbeiter!$F$8&lt;&gt;"",GM$5&gt;Mitarbeiter!$F$8),0,IF(Planung!GM10="",$C10,IF(ISNUMBER(Planung!GM10),Planung!GM10,IF(UPPER(Planung!GM10)="H",$C10/2,0)))))))</f>
        <v>0.9</v>
      </c>
      <c r="GN10" s="27">
        <f>IF($A10="",0,IF(Mitarbeiter!$G$8=FALSE,0,IF(AND(Mitarbeiter!$E$8&lt;&gt;"",GN$5+6&lt;Mitarbeiter!$E$8),0,IF(AND(Mitarbeiter!$F$8&lt;&gt;"",GN$5&gt;Mitarbeiter!$F$8),0,IF(Planung!GN10="",$C10,IF(ISNUMBER(Planung!GN10),Planung!GN10,IF(UPPER(Planung!GN10)="H",$C10/2,0)))))))</f>
        <v>0.9</v>
      </c>
      <c r="GO10" s="27">
        <f>IF($A10="",0,IF(Mitarbeiter!$G$8=FALSE,0,IF(AND(Mitarbeiter!$E$8&lt;&gt;"",GO$5+6&lt;Mitarbeiter!$E$8),0,IF(AND(Mitarbeiter!$F$8&lt;&gt;"",GO$5&gt;Mitarbeiter!$F$8),0,IF(Planung!GO10="",$C10,IF(ISNUMBER(Planung!GO10),Planung!GO10,IF(UPPER(Planung!GO10)="H",$C10/2,0)))))))</f>
        <v>0.9</v>
      </c>
      <c r="GP10" s="27">
        <f>IF($A10="",0,IF(Mitarbeiter!$G$8=FALSE,0,IF(AND(Mitarbeiter!$E$8&lt;&gt;"",GP$5+6&lt;Mitarbeiter!$E$8),0,IF(AND(Mitarbeiter!$F$8&lt;&gt;"",GP$5&gt;Mitarbeiter!$F$8),0,IF(Planung!GP10="",$C10,IF(ISNUMBER(Planung!GP10),Planung!GP10,IF(UPPER(Planung!GP10)="H",$C10/2,0)))))))</f>
        <v>0.9</v>
      </c>
      <c r="GQ10" s="27">
        <f>IF($A10="",0,IF(Mitarbeiter!$G$8=FALSE,0,IF(AND(Mitarbeiter!$E$8&lt;&gt;"",GQ$5+6&lt;Mitarbeiter!$E$8),0,IF(AND(Mitarbeiter!$F$8&lt;&gt;"",GQ$5&gt;Mitarbeiter!$F$8),0,IF(Planung!GQ10="",$C10,IF(ISNUMBER(Planung!GQ10),Planung!GQ10,IF(UPPER(Planung!GQ10)="H",$C10/2,0)))))))</f>
        <v>0.9</v>
      </c>
      <c r="GR10" s="27">
        <f>IF($A10="",0,IF(Mitarbeiter!$G$8=FALSE,0,IF(AND(Mitarbeiter!$E$8&lt;&gt;"",GR$5+6&lt;Mitarbeiter!$E$8),0,IF(AND(Mitarbeiter!$F$8&lt;&gt;"",GR$5&gt;Mitarbeiter!$F$8),0,IF(Planung!GR10="",$C10,IF(ISNUMBER(Planung!GR10),Planung!GR10,IF(UPPER(Planung!GR10)="H",$C10/2,0)))))))</f>
        <v>0.9</v>
      </c>
      <c r="GS10" s="27">
        <f>IF($A10="",0,IF(Mitarbeiter!$G$8=FALSE,0,IF(AND(Mitarbeiter!$E$8&lt;&gt;"",GS$5+6&lt;Mitarbeiter!$E$8),0,IF(AND(Mitarbeiter!$F$8&lt;&gt;"",GS$5&gt;Mitarbeiter!$F$8),0,IF(Planung!GS10="",$C10,IF(ISNUMBER(Planung!GS10),Planung!GS10,IF(UPPER(Planung!GS10)="H",$C10/2,0)))))))</f>
        <v>0.9</v>
      </c>
      <c r="GT10" s="27">
        <f>IF($A10="",0,IF(Mitarbeiter!$G$8=FALSE,0,IF(AND(Mitarbeiter!$E$8&lt;&gt;"",GT$5+6&lt;Mitarbeiter!$E$8),0,IF(AND(Mitarbeiter!$F$8&lt;&gt;"",GT$5&gt;Mitarbeiter!$F$8),0,IF(Planung!GT10="",$C10,IF(ISNUMBER(Planung!GT10),Planung!GT10,IF(UPPER(Planung!GT10)="H",$C10/2,0)))))))</f>
        <v>0.9</v>
      </c>
      <c r="GU10" s="27">
        <f>IF($A10="",0,IF(Mitarbeiter!$G$8=FALSE,0,IF(AND(Mitarbeiter!$E$8&lt;&gt;"",GU$5+6&lt;Mitarbeiter!$E$8),0,IF(AND(Mitarbeiter!$F$8&lt;&gt;"",GU$5&gt;Mitarbeiter!$F$8),0,IF(Planung!GU10="",$C10,IF(ISNUMBER(Planung!GU10),Planung!GU10,IF(UPPER(Planung!GU10)="H",$C10/2,0)))))))</f>
        <v>0.9</v>
      </c>
      <c r="GV10" s="27">
        <f>IF($A10="",0,IF(Mitarbeiter!$G$8=FALSE,0,IF(AND(Mitarbeiter!$E$8&lt;&gt;"",GV$5+6&lt;Mitarbeiter!$E$8),0,IF(AND(Mitarbeiter!$F$8&lt;&gt;"",GV$5&gt;Mitarbeiter!$F$8),0,IF(Planung!GV10="",$C10,IF(ISNUMBER(Planung!GV10),Planung!GV10,IF(UPPER(Planung!GV10)="H",$C10/2,0)))))))</f>
        <v>0.9</v>
      </c>
      <c r="GW10" s="27">
        <f>IF($A10="",0,IF(Mitarbeiter!$G$8=FALSE,0,IF(AND(Mitarbeiter!$E$8&lt;&gt;"",GW$5+6&lt;Mitarbeiter!$E$8),0,IF(AND(Mitarbeiter!$F$8&lt;&gt;"",GW$5&gt;Mitarbeiter!$F$8),0,IF(Planung!GW10="",$C10,IF(ISNUMBER(Planung!GW10),Planung!GW10,IF(UPPER(Planung!GW10)="H",$C10/2,0)))))))</f>
        <v>0.9</v>
      </c>
      <c r="GX10" s="27">
        <f>IF($A10="",0,IF(Mitarbeiter!$G$8=FALSE,0,IF(AND(Mitarbeiter!$E$8&lt;&gt;"",GX$5+6&lt;Mitarbeiter!$E$8),0,IF(AND(Mitarbeiter!$F$8&lt;&gt;"",GX$5&gt;Mitarbeiter!$F$8),0,IF(Planung!GX10="",$C10,IF(ISNUMBER(Planung!GX10),Planung!GX10,IF(UPPER(Planung!GX10)="H",$C10/2,0)))))))</f>
        <v>0.9</v>
      </c>
      <c r="GY10" s="27">
        <f>IF($A10="",0,IF(Mitarbeiter!$G$8=FALSE,0,IF(AND(Mitarbeiter!$E$8&lt;&gt;"",GY$5+6&lt;Mitarbeiter!$E$8),0,IF(AND(Mitarbeiter!$F$8&lt;&gt;"",GY$5&gt;Mitarbeiter!$F$8),0,IF(Planung!GY10="",$C10,IF(ISNUMBER(Planung!GY10),Planung!GY10,IF(UPPER(Planung!GY10)="H",$C10/2,0)))))))</f>
        <v>0.9</v>
      </c>
      <c r="GZ10" s="27">
        <f>IF($A10="",0,IF(Mitarbeiter!$G$8=FALSE,0,IF(AND(Mitarbeiter!$E$8&lt;&gt;"",GZ$5+6&lt;Mitarbeiter!$E$8),0,IF(AND(Mitarbeiter!$F$8&lt;&gt;"",GZ$5&gt;Mitarbeiter!$F$8),0,IF(Planung!GZ10="",$C10,IF(ISNUMBER(Planung!GZ10),Planung!GZ10,IF(UPPER(Planung!GZ10)="H",$C10/2,0)))))))</f>
        <v>0.9</v>
      </c>
      <c r="HA10" s="27">
        <f>IF($A10="",0,IF(Mitarbeiter!$G$8=FALSE,0,IF(AND(Mitarbeiter!$E$8&lt;&gt;"",HA$5+6&lt;Mitarbeiter!$E$8),0,IF(AND(Mitarbeiter!$F$8&lt;&gt;"",HA$5&gt;Mitarbeiter!$F$8),0,IF(Planung!HA10="",$C10,IF(ISNUMBER(Planung!HA10),Planung!HA10,IF(UPPER(Planung!HA10)="H",$C10/2,0)))))))</f>
        <v>0.9</v>
      </c>
      <c r="HB10" s="27">
        <f>IF($A10="",0,IF(Mitarbeiter!$G$8=FALSE,0,IF(AND(Mitarbeiter!$E$8&lt;&gt;"",HB$5+6&lt;Mitarbeiter!$E$8),0,IF(AND(Mitarbeiter!$F$8&lt;&gt;"",HB$5&gt;Mitarbeiter!$F$8),0,IF(Planung!HB10="",$C10,IF(ISNUMBER(Planung!HB10),Planung!HB10,IF(UPPER(Planung!HB10)="H",$C10/2,0)))))))</f>
        <v>0.9</v>
      </c>
      <c r="HC10" s="27">
        <f>IF($A10="",0,IF(Mitarbeiter!$G$8=FALSE,0,IF(AND(Mitarbeiter!$E$8&lt;&gt;"",HC$5+6&lt;Mitarbeiter!$E$8),0,IF(AND(Mitarbeiter!$F$8&lt;&gt;"",HC$5&gt;Mitarbeiter!$F$8),0,IF(Planung!HC10="",$C10,IF(ISNUMBER(Planung!HC10),Planung!HC10,IF(UPPER(Planung!HC10)="H",$C10/2,0)))))))</f>
        <v>0.9</v>
      </c>
      <c r="HD10" s="27">
        <f>IF($A10="",0,IF(Mitarbeiter!$G$8=FALSE,0,IF(AND(Mitarbeiter!$E$8&lt;&gt;"",HD$5+6&lt;Mitarbeiter!$E$8),0,IF(AND(Mitarbeiter!$F$8&lt;&gt;"",HD$5&gt;Mitarbeiter!$F$8),0,IF(Planung!HD10="",$C10,IF(ISNUMBER(Planung!HD10),Planung!HD10,IF(UPPER(Planung!HD10)="H",$C10/2,0)))))))</f>
        <v>0.9</v>
      </c>
      <c r="HE10" s="27">
        <f>IF($A10="",0,IF(Mitarbeiter!$G$8=FALSE,0,IF(AND(Mitarbeiter!$E$8&lt;&gt;"",HE$5+6&lt;Mitarbeiter!$E$8),0,IF(AND(Mitarbeiter!$F$8&lt;&gt;"",HE$5&gt;Mitarbeiter!$F$8),0,IF(Planung!HE10="",$C10,IF(ISNUMBER(Planung!HE10),Planung!HE10,IF(UPPER(Planung!HE10)="H",$C10/2,0)))))))</f>
        <v>0.9</v>
      </c>
      <c r="HF10" s="27">
        <f>IF($A10="",0,IF(Mitarbeiter!$G$8=FALSE,0,IF(AND(Mitarbeiter!$E$8&lt;&gt;"",HF$5+6&lt;Mitarbeiter!$E$8),0,IF(AND(Mitarbeiter!$F$8&lt;&gt;"",HF$5&gt;Mitarbeiter!$F$8),0,IF(Planung!HF10="",$C10,IF(ISNUMBER(Planung!HF10),Planung!HF10,IF(UPPER(Planung!HF10)="H",$C10/2,0)))))))</f>
        <v>0.9</v>
      </c>
      <c r="HG10" s="27">
        <f>IF($A10="",0,IF(Mitarbeiter!$G$8=FALSE,0,IF(AND(Mitarbeiter!$E$8&lt;&gt;"",HG$5+6&lt;Mitarbeiter!$E$8),0,IF(AND(Mitarbeiter!$F$8&lt;&gt;"",HG$5&gt;Mitarbeiter!$F$8),0,IF(Planung!HG10="",$C10,IF(ISNUMBER(Planung!HG10),Planung!HG10,IF(UPPER(Planung!HG10)="H",$C10/2,0)))))))</f>
        <v>0.9</v>
      </c>
      <c r="HH10" s="27">
        <f>IF($A10="",0,IF(Mitarbeiter!$G$8=FALSE,0,IF(AND(Mitarbeiter!$E$8&lt;&gt;"",HH$5+6&lt;Mitarbeiter!$E$8),0,IF(AND(Mitarbeiter!$F$8&lt;&gt;"",HH$5&gt;Mitarbeiter!$F$8),0,IF(Planung!HH10="",$C10,IF(ISNUMBER(Planung!HH10),Planung!HH10,IF(UPPER(Planung!HH10)="H",$C10/2,0)))))))</f>
        <v>0.9</v>
      </c>
      <c r="HI10" s="27">
        <f>IF($A10="",0,IF(Mitarbeiter!$G$8=FALSE,0,IF(AND(Mitarbeiter!$E$8&lt;&gt;"",HI$5+6&lt;Mitarbeiter!$E$8),0,IF(AND(Mitarbeiter!$F$8&lt;&gt;"",HI$5&gt;Mitarbeiter!$F$8),0,IF(Planung!HI10="",$C10,IF(ISNUMBER(Planung!HI10),Planung!HI10,IF(UPPER(Planung!HI10)="H",$C10/2,0)))))))</f>
        <v>0.9</v>
      </c>
      <c r="HJ10" s="27">
        <f>IF($A10="",0,IF(Mitarbeiter!$G$8=FALSE,0,IF(AND(Mitarbeiter!$E$8&lt;&gt;"",HJ$5+6&lt;Mitarbeiter!$E$8),0,IF(AND(Mitarbeiter!$F$8&lt;&gt;"",HJ$5&gt;Mitarbeiter!$F$8),0,IF(Planung!HJ10="",$C10,IF(ISNUMBER(Planung!HJ10),Planung!HJ10,IF(UPPER(Planung!HJ10)="H",$C10/2,0)))))))</f>
        <v>0.9</v>
      </c>
      <c r="HK10" s="27">
        <f>IF($A10="",0,IF(Mitarbeiter!$G$8=FALSE,0,IF(AND(Mitarbeiter!$E$8&lt;&gt;"",HK$5+6&lt;Mitarbeiter!$E$8),0,IF(AND(Mitarbeiter!$F$8&lt;&gt;"",HK$5&gt;Mitarbeiter!$F$8),0,IF(Planung!HK10="",$C10,IF(ISNUMBER(Planung!HK10),Planung!HK10,IF(UPPER(Planung!HK10)="H",$C10/2,0)))))))</f>
        <v>0.9</v>
      </c>
      <c r="HL10" s="27">
        <f>IF($A10="",0,IF(Mitarbeiter!$G$8=FALSE,0,IF(AND(Mitarbeiter!$E$8&lt;&gt;"",HL$5+6&lt;Mitarbeiter!$E$8),0,IF(AND(Mitarbeiter!$F$8&lt;&gt;"",HL$5&gt;Mitarbeiter!$F$8),0,IF(Planung!HL10="",$C10,IF(ISNUMBER(Planung!HL10),Planung!HL10,IF(UPPER(Planung!HL10)="H",$C10/2,0)))))))</f>
        <v>0.9</v>
      </c>
      <c r="HM10" s="27">
        <f>IF($A10="",0,IF(Mitarbeiter!$G$8=FALSE,0,IF(AND(Mitarbeiter!$E$8&lt;&gt;"",HM$5+6&lt;Mitarbeiter!$E$8),0,IF(AND(Mitarbeiter!$F$8&lt;&gt;"",HM$5&gt;Mitarbeiter!$F$8),0,IF(Planung!HM10="",$C10,IF(ISNUMBER(Planung!HM10),Planung!HM10,IF(UPPER(Planung!HM10)="H",$C10/2,0)))))))</f>
        <v>0.9</v>
      </c>
      <c r="HN10" s="27">
        <f>IF($A10="",0,IF(Mitarbeiter!$G$8=FALSE,0,IF(AND(Mitarbeiter!$E$8&lt;&gt;"",HN$5+6&lt;Mitarbeiter!$E$8),0,IF(AND(Mitarbeiter!$F$8&lt;&gt;"",HN$5&gt;Mitarbeiter!$F$8),0,IF(Planung!HN10="",$C10,IF(ISNUMBER(Planung!HN10),Planung!HN10,IF(UPPER(Planung!HN10)="H",$C10/2,0)))))))</f>
        <v>0.9</v>
      </c>
      <c r="HO10" s="27">
        <f>IF($A10="",0,IF(Mitarbeiter!$G$8=FALSE,0,IF(AND(Mitarbeiter!$E$8&lt;&gt;"",HO$5+6&lt;Mitarbeiter!$E$8),0,IF(AND(Mitarbeiter!$F$8&lt;&gt;"",HO$5&gt;Mitarbeiter!$F$8),0,IF(Planung!HO10="",$C10,IF(ISNUMBER(Planung!HO10),Planung!HO10,IF(UPPER(Planung!HO10)="H",$C10/2,0)))))))</f>
        <v>0.9</v>
      </c>
      <c r="HP10" s="27">
        <f>IF($A10="",0,IF(Mitarbeiter!$G$8=FALSE,0,IF(AND(Mitarbeiter!$E$8&lt;&gt;"",HP$5+6&lt;Mitarbeiter!$E$8),0,IF(AND(Mitarbeiter!$F$8&lt;&gt;"",HP$5&gt;Mitarbeiter!$F$8),0,IF(Planung!HP10="",$C10,IF(ISNUMBER(Planung!HP10),Planung!HP10,IF(UPPER(Planung!HP10)="H",$C10/2,0)))))))</f>
        <v>0.9</v>
      </c>
      <c r="HQ10" s="27">
        <f>IF($A10="",0,IF(Mitarbeiter!$G$8=FALSE,0,IF(AND(Mitarbeiter!$E$8&lt;&gt;"",HQ$5+6&lt;Mitarbeiter!$E$8),0,IF(AND(Mitarbeiter!$F$8&lt;&gt;"",HQ$5&gt;Mitarbeiter!$F$8),0,IF(Planung!HQ10="",$C10,IF(ISNUMBER(Planung!HQ10),Planung!HQ10,IF(UPPER(Planung!HQ10)="H",$C10/2,0)))))))</f>
        <v>0.9</v>
      </c>
      <c r="HR10" s="27">
        <f>IF($A10="",0,IF(Mitarbeiter!$G$8=FALSE,0,IF(AND(Mitarbeiter!$E$8&lt;&gt;"",HR$5+6&lt;Mitarbeiter!$E$8),0,IF(AND(Mitarbeiter!$F$8&lt;&gt;"",HR$5&gt;Mitarbeiter!$F$8),0,IF(Planung!HR10="",$C10,IF(ISNUMBER(Planung!HR10),Planung!HR10,IF(UPPER(Planung!HR10)="H",$C10/2,0)))))))</f>
        <v>0.9</v>
      </c>
      <c r="HS10" s="27">
        <f>IF($A10="",0,IF(Mitarbeiter!$G$8=FALSE,0,IF(AND(Mitarbeiter!$E$8&lt;&gt;"",HS$5+6&lt;Mitarbeiter!$E$8),0,IF(AND(Mitarbeiter!$F$8&lt;&gt;"",HS$5&gt;Mitarbeiter!$F$8),0,IF(Planung!HS10="",$C10,IF(ISNUMBER(Planung!HS10),Planung!HS10,IF(UPPER(Planung!HS10)="H",$C10/2,0)))))))</f>
        <v>0.9</v>
      </c>
      <c r="HT10" s="27">
        <f>IF($A10="",0,IF(Mitarbeiter!$G$8=FALSE,0,IF(AND(Mitarbeiter!$E$8&lt;&gt;"",HT$5+6&lt;Mitarbeiter!$E$8),0,IF(AND(Mitarbeiter!$F$8&lt;&gt;"",HT$5&gt;Mitarbeiter!$F$8),0,IF(Planung!HT10="",$C10,IF(ISNUMBER(Planung!HT10),Planung!HT10,IF(UPPER(Planung!HT10)="H",$C10/2,0)))))))</f>
        <v>0.9</v>
      </c>
      <c r="HU10" s="27">
        <f>IF($A10="",0,IF(Mitarbeiter!$G$8=FALSE,0,IF(AND(Mitarbeiter!$E$8&lt;&gt;"",HU$5+6&lt;Mitarbeiter!$E$8),0,IF(AND(Mitarbeiter!$F$8&lt;&gt;"",HU$5&gt;Mitarbeiter!$F$8),0,IF(Planung!HU10="",$C10,IF(ISNUMBER(Planung!HU10),Planung!HU10,IF(UPPER(Planung!HU10)="H",$C10/2,0)))))))</f>
        <v>0.9</v>
      </c>
      <c r="HV10" s="27">
        <f>IF($A10="",0,IF(Mitarbeiter!$G$8=FALSE,0,IF(AND(Mitarbeiter!$E$8&lt;&gt;"",HV$5+6&lt;Mitarbeiter!$E$8),0,IF(AND(Mitarbeiter!$F$8&lt;&gt;"",HV$5&gt;Mitarbeiter!$F$8),0,IF(Planung!HV10="",$C10,IF(ISNUMBER(Planung!HV10),Planung!HV10,IF(UPPER(Planung!HV10)="H",$C10/2,0)))))))</f>
        <v>0.9</v>
      </c>
      <c r="HW10" s="27">
        <f>IF($A10="",0,IF(Mitarbeiter!$G$8=FALSE,0,IF(AND(Mitarbeiter!$E$8&lt;&gt;"",HW$5+6&lt;Mitarbeiter!$E$8),0,IF(AND(Mitarbeiter!$F$8&lt;&gt;"",HW$5&gt;Mitarbeiter!$F$8),0,IF(Planung!HW10="",$C10,IF(ISNUMBER(Planung!HW10),Planung!HW10,IF(UPPER(Planung!HW10)="H",$C10/2,0)))))))</f>
        <v>0.9</v>
      </c>
      <c r="HX10" s="27">
        <f>IF($A10="",0,IF(Mitarbeiter!$G$8=FALSE,0,IF(AND(Mitarbeiter!$E$8&lt;&gt;"",HX$5+6&lt;Mitarbeiter!$E$8),0,IF(AND(Mitarbeiter!$F$8&lt;&gt;"",HX$5&gt;Mitarbeiter!$F$8),0,IF(Planung!HX10="",$C10,IF(ISNUMBER(Planung!HX10),Planung!HX10,IF(UPPER(Planung!HX10)="H",$C10/2,0)))))))</f>
        <v>0.9</v>
      </c>
      <c r="HY10" s="27">
        <f>IF($A10="",0,IF(Mitarbeiter!$G$8=FALSE,0,IF(AND(Mitarbeiter!$E$8&lt;&gt;"",HY$5+6&lt;Mitarbeiter!$E$8),0,IF(AND(Mitarbeiter!$F$8&lt;&gt;"",HY$5&gt;Mitarbeiter!$F$8),0,IF(Planung!HY10="",$C10,IF(ISNUMBER(Planung!HY10),Planung!HY10,IF(UPPER(Planung!HY10)="H",$C10/2,0)))))))</f>
        <v>0.9</v>
      </c>
      <c r="HZ10" s="27">
        <f>IF($A10="",0,IF(Mitarbeiter!$G$8=FALSE,0,IF(AND(Mitarbeiter!$E$8&lt;&gt;"",HZ$5+6&lt;Mitarbeiter!$E$8),0,IF(AND(Mitarbeiter!$F$8&lt;&gt;"",HZ$5&gt;Mitarbeiter!$F$8),0,IF(Planung!HZ10="",$C10,IF(ISNUMBER(Planung!HZ10),Planung!HZ10,IF(UPPER(Planung!HZ10)="H",$C10/2,0)))))))</f>
        <v>0.9</v>
      </c>
      <c r="IA10" s="27">
        <f>IF($A10="",0,IF(Mitarbeiter!$G$8=FALSE,0,IF(AND(Mitarbeiter!$E$8&lt;&gt;"",IA$5+6&lt;Mitarbeiter!$E$8),0,IF(AND(Mitarbeiter!$F$8&lt;&gt;"",IA$5&gt;Mitarbeiter!$F$8),0,IF(Planung!IA10="",$C10,IF(ISNUMBER(Planung!IA10),Planung!IA10,IF(UPPER(Planung!IA10)="H",$C10/2,0)))))))</f>
        <v>0.9</v>
      </c>
    </row>
    <row r="11" spans="1:235" x14ac:dyDescent="0.25">
      <c r="A11" s="7" t="str">
        <f>Planung!A11</f>
        <v>Mathes</v>
      </c>
      <c r="B11" s="7" t="str">
        <f>Planung!B11</f>
        <v>Komposit</v>
      </c>
      <c r="C11" s="27">
        <f>N(Mitarbeiter!$D$9)</f>
        <v>0.7</v>
      </c>
      <c r="D11" s="27">
        <f>IF($A11="",0,IF(Mitarbeiter!$G$9=FALSE,0,IF(AND(Mitarbeiter!$E$9&lt;&gt;"",D$5+6&lt;Mitarbeiter!$E$9),0,IF(AND(Mitarbeiter!$F$9&lt;&gt;"",D$5&gt;Mitarbeiter!$F$9),0,IF(Planung!D11="",$C11,IF(ISNUMBER(Planung!D11),Planung!D11,IF(UPPER(Planung!D11)="H",$C11/2,0)))))))</f>
        <v>0.7</v>
      </c>
      <c r="E11" s="27">
        <f>IF($A11="",0,IF(Mitarbeiter!$G$9=FALSE,0,IF(AND(Mitarbeiter!$E$9&lt;&gt;"",E$5+6&lt;Mitarbeiter!$E$9),0,IF(AND(Mitarbeiter!$F$9&lt;&gt;"",E$5&gt;Mitarbeiter!$F$9),0,IF(Planung!E11="",$C11,IF(ISNUMBER(Planung!E11),Planung!E11,IF(UPPER(Planung!E11)="H",$C11/2,0)))))))</f>
        <v>0.7</v>
      </c>
      <c r="F11" s="27">
        <f>IF($A11="",0,IF(Mitarbeiter!$G$9=FALSE,0,IF(AND(Mitarbeiter!$E$9&lt;&gt;"",F$5+6&lt;Mitarbeiter!$E$9),0,IF(AND(Mitarbeiter!$F$9&lt;&gt;"",F$5&gt;Mitarbeiter!$F$9),0,IF(Planung!F11="",$C11,IF(ISNUMBER(Planung!F11),Planung!F11,IF(UPPER(Planung!F11)="H",$C11/2,0)))))))</f>
        <v>0.7</v>
      </c>
      <c r="G11" s="27">
        <f>IF($A11="",0,IF(Mitarbeiter!$G$9=FALSE,0,IF(AND(Mitarbeiter!$E$9&lt;&gt;"",G$5+6&lt;Mitarbeiter!$E$9),0,IF(AND(Mitarbeiter!$F$9&lt;&gt;"",G$5&gt;Mitarbeiter!$F$9),0,IF(Planung!G11="",$C11,IF(ISNUMBER(Planung!G11),Planung!G11,IF(UPPER(Planung!G11)="H",$C11/2,0)))))))</f>
        <v>0.7</v>
      </c>
      <c r="H11" s="27">
        <f>IF($A11="",0,IF(Mitarbeiter!$G$9=FALSE,0,IF(AND(Mitarbeiter!$E$9&lt;&gt;"",H$5+6&lt;Mitarbeiter!$E$9),0,IF(AND(Mitarbeiter!$F$9&lt;&gt;"",H$5&gt;Mitarbeiter!$F$9),0,IF(Planung!H11="",$C11,IF(ISNUMBER(Planung!H11),Planung!H11,IF(UPPER(Planung!H11)="H",$C11/2,0)))))))</f>
        <v>0.7</v>
      </c>
      <c r="I11" s="27">
        <f>IF($A11="",0,IF(Mitarbeiter!$G$9=FALSE,0,IF(AND(Mitarbeiter!$E$9&lt;&gt;"",I$5+6&lt;Mitarbeiter!$E$9),0,IF(AND(Mitarbeiter!$F$9&lt;&gt;"",I$5&gt;Mitarbeiter!$F$9),0,IF(Planung!I11="",$C11,IF(ISNUMBER(Planung!I11),Planung!I11,IF(UPPER(Planung!I11)="H",$C11/2,0)))))))</f>
        <v>0.7</v>
      </c>
      <c r="J11" s="27">
        <f>IF($A11="",0,IF(Mitarbeiter!$G$9=FALSE,0,IF(AND(Mitarbeiter!$E$9&lt;&gt;"",J$5+6&lt;Mitarbeiter!$E$9),0,IF(AND(Mitarbeiter!$F$9&lt;&gt;"",J$5&gt;Mitarbeiter!$F$9),0,IF(Planung!J11="",$C11,IF(ISNUMBER(Planung!J11),Planung!J11,IF(UPPER(Planung!J11)="H",$C11/2,0)))))))</f>
        <v>0.7</v>
      </c>
      <c r="K11" s="27">
        <f>IF($A11="",0,IF(Mitarbeiter!$G$9=FALSE,0,IF(AND(Mitarbeiter!$E$9&lt;&gt;"",K$5+6&lt;Mitarbeiter!$E$9),0,IF(AND(Mitarbeiter!$F$9&lt;&gt;"",K$5&gt;Mitarbeiter!$F$9),0,IF(Planung!K11="",$C11,IF(ISNUMBER(Planung!K11),Planung!K11,IF(UPPER(Planung!K11)="H",$C11/2,0)))))))</f>
        <v>0.7</v>
      </c>
      <c r="L11" s="27">
        <f>IF($A11="",0,IF(Mitarbeiter!$G$9=FALSE,0,IF(AND(Mitarbeiter!$E$9&lt;&gt;"",L$5+6&lt;Mitarbeiter!$E$9),0,IF(AND(Mitarbeiter!$F$9&lt;&gt;"",L$5&gt;Mitarbeiter!$F$9),0,IF(Planung!L11="",$C11,IF(ISNUMBER(Planung!L11),Planung!L11,IF(UPPER(Planung!L11)="H",$C11/2,0)))))))</f>
        <v>0.7</v>
      </c>
      <c r="M11" s="27">
        <f>IF($A11="",0,IF(Mitarbeiter!$G$9=FALSE,0,IF(AND(Mitarbeiter!$E$9&lt;&gt;"",M$5+6&lt;Mitarbeiter!$E$9),0,IF(AND(Mitarbeiter!$F$9&lt;&gt;"",M$5&gt;Mitarbeiter!$F$9),0,IF(Planung!M11="",$C11,IF(ISNUMBER(Planung!M11),Planung!M11,IF(UPPER(Planung!M11)="H",$C11/2,0)))))))</f>
        <v>0.7</v>
      </c>
      <c r="N11" s="27">
        <f>IF($A11="",0,IF(Mitarbeiter!$G$9=FALSE,0,IF(AND(Mitarbeiter!$E$9&lt;&gt;"",N$5+6&lt;Mitarbeiter!$E$9),0,IF(AND(Mitarbeiter!$F$9&lt;&gt;"",N$5&gt;Mitarbeiter!$F$9),0,IF(Planung!N11="",$C11,IF(ISNUMBER(Planung!N11),Planung!N11,IF(UPPER(Planung!N11)="H",$C11/2,0)))))))</f>
        <v>0.7</v>
      </c>
      <c r="O11" s="27">
        <f>IF($A11="",0,IF(Mitarbeiter!$G$9=FALSE,0,IF(AND(Mitarbeiter!$E$9&lt;&gt;"",O$5+6&lt;Mitarbeiter!$E$9),0,IF(AND(Mitarbeiter!$F$9&lt;&gt;"",O$5&gt;Mitarbeiter!$F$9),0,IF(Planung!O11="",$C11,IF(ISNUMBER(Planung!O11),Planung!O11,IF(UPPER(Planung!O11)="H",$C11/2,0)))))))</f>
        <v>0.7</v>
      </c>
      <c r="P11" s="27">
        <f>IF($A11="",0,IF(Mitarbeiter!$G$9=FALSE,0,IF(AND(Mitarbeiter!$E$9&lt;&gt;"",P$5+6&lt;Mitarbeiter!$E$9),0,IF(AND(Mitarbeiter!$F$9&lt;&gt;"",P$5&gt;Mitarbeiter!$F$9),0,IF(Planung!P11="",$C11,IF(ISNUMBER(Planung!P11),Planung!P11,IF(UPPER(Planung!P11)="H",$C11/2,0)))))))</f>
        <v>0.7</v>
      </c>
      <c r="Q11" s="27">
        <f>IF($A11="",0,IF(Mitarbeiter!$G$9=FALSE,0,IF(AND(Mitarbeiter!$E$9&lt;&gt;"",Q$5+6&lt;Mitarbeiter!$E$9),0,IF(AND(Mitarbeiter!$F$9&lt;&gt;"",Q$5&gt;Mitarbeiter!$F$9),0,IF(Planung!Q11="",$C11,IF(ISNUMBER(Planung!Q11),Planung!Q11,IF(UPPER(Planung!Q11)="H",$C11/2,0)))))))</f>
        <v>0.7</v>
      </c>
      <c r="R11" s="27">
        <f>IF($A11="",0,IF(Mitarbeiter!$G$9=FALSE,0,IF(AND(Mitarbeiter!$E$9&lt;&gt;"",R$5+6&lt;Mitarbeiter!$E$9),0,IF(AND(Mitarbeiter!$F$9&lt;&gt;"",R$5&gt;Mitarbeiter!$F$9),0,IF(Planung!R11="",$C11,IF(ISNUMBER(Planung!R11),Planung!R11,IF(UPPER(Planung!R11)="H",$C11/2,0)))))))</f>
        <v>0.7</v>
      </c>
      <c r="S11" s="27">
        <f>IF($A11="",0,IF(Mitarbeiter!$G$9=FALSE,0,IF(AND(Mitarbeiter!$E$9&lt;&gt;"",S$5+6&lt;Mitarbeiter!$E$9),0,IF(AND(Mitarbeiter!$F$9&lt;&gt;"",S$5&gt;Mitarbeiter!$F$9),0,IF(Planung!S11="",$C11,IF(ISNUMBER(Planung!S11),Planung!S11,IF(UPPER(Planung!S11)="H",$C11/2,0)))))))</f>
        <v>0.7</v>
      </c>
      <c r="T11" s="27">
        <f>IF($A11="",0,IF(Mitarbeiter!$G$9=FALSE,0,IF(AND(Mitarbeiter!$E$9&lt;&gt;"",T$5+6&lt;Mitarbeiter!$E$9),0,IF(AND(Mitarbeiter!$F$9&lt;&gt;"",T$5&gt;Mitarbeiter!$F$9),0,IF(Planung!T11="",$C11,IF(ISNUMBER(Planung!T11),Planung!T11,IF(UPPER(Planung!T11)="H",$C11/2,0)))))))</f>
        <v>0.7</v>
      </c>
      <c r="U11" s="27">
        <f>IF($A11="",0,IF(Mitarbeiter!$G$9=FALSE,0,IF(AND(Mitarbeiter!$E$9&lt;&gt;"",U$5+6&lt;Mitarbeiter!$E$9),0,IF(AND(Mitarbeiter!$F$9&lt;&gt;"",U$5&gt;Mitarbeiter!$F$9),0,IF(Planung!U11="",$C11,IF(ISNUMBER(Planung!U11),Planung!U11,IF(UPPER(Planung!U11)="H",$C11/2,0)))))))</f>
        <v>0.7</v>
      </c>
      <c r="V11" s="27">
        <f>IF($A11="",0,IF(Mitarbeiter!$G$9=FALSE,0,IF(AND(Mitarbeiter!$E$9&lt;&gt;"",V$5+6&lt;Mitarbeiter!$E$9),0,IF(AND(Mitarbeiter!$F$9&lt;&gt;"",V$5&gt;Mitarbeiter!$F$9),0,IF(Planung!V11="",$C11,IF(ISNUMBER(Planung!V11),Planung!V11,IF(UPPER(Planung!V11)="H",$C11/2,0)))))))</f>
        <v>0.7</v>
      </c>
      <c r="W11" s="27">
        <f>IF($A11="",0,IF(Mitarbeiter!$G$9=FALSE,0,IF(AND(Mitarbeiter!$E$9&lt;&gt;"",W$5+6&lt;Mitarbeiter!$E$9),0,IF(AND(Mitarbeiter!$F$9&lt;&gt;"",W$5&gt;Mitarbeiter!$F$9),0,IF(Planung!W11="",$C11,IF(ISNUMBER(Planung!W11),Planung!W11,IF(UPPER(Planung!W11)="H",$C11/2,0)))))))</f>
        <v>0.7</v>
      </c>
      <c r="X11" s="27">
        <f>IF($A11="",0,IF(Mitarbeiter!$G$9=FALSE,0,IF(AND(Mitarbeiter!$E$9&lt;&gt;"",X$5+6&lt;Mitarbeiter!$E$9),0,IF(AND(Mitarbeiter!$F$9&lt;&gt;"",X$5&gt;Mitarbeiter!$F$9),0,IF(Planung!X11="",$C11,IF(ISNUMBER(Planung!X11),Planung!X11,IF(UPPER(Planung!X11)="H",$C11/2,0)))))))</f>
        <v>0.7</v>
      </c>
      <c r="Y11" s="27">
        <f>IF($A11="",0,IF(Mitarbeiter!$G$9=FALSE,0,IF(AND(Mitarbeiter!$E$9&lt;&gt;"",Y$5+6&lt;Mitarbeiter!$E$9),0,IF(AND(Mitarbeiter!$F$9&lt;&gt;"",Y$5&gt;Mitarbeiter!$F$9),0,IF(Planung!Y11="",$C11,IF(ISNUMBER(Planung!Y11),Planung!Y11,IF(UPPER(Planung!Y11)="H",$C11/2,0)))))))</f>
        <v>0.7</v>
      </c>
      <c r="Z11" s="27">
        <f>IF($A11="",0,IF(Mitarbeiter!$G$9=FALSE,0,IF(AND(Mitarbeiter!$E$9&lt;&gt;"",Z$5+6&lt;Mitarbeiter!$E$9),0,IF(AND(Mitarbeiter!$F$9&lt;&gt;"",Z$5&gt;Mitarbeiter!$F$9),0,IF(Planung!Z11="",$C11,IF(ISNUMBER(Planung!Z11),Planung!Z11,IF(UPPER(Planung!Z11)="H",$C11/2,0)))))))</f>
        <v>0.7</v>
      </c>
      <c r="AA11" s="27">
        <f>IF($A11="",0,IF(Mitarbeiter!$G$9=FALSE,0,IF(AND(Mitarbeiter!$E$9&lt;&gt;"",AA$5+6&lt;Mitarbeiter!$E$9),0,IF(AND(Mitarbeiter!$F$9&lt;&gt;"",AA$5&gt;Mitarbeiter!$F$9),0,IF(Planung!AA11="",$C11,IF(ISNUMBER(Planung!AA11),Planung!AA11,IF(UPPER(Planung!AA11)="H",$C11/2,0)))))))</f>
        <v>0.7</v>
      </c>
      <c r="AB11" s="27">
        <f>IF($A11="",0,IF(Mitarbeiter!$G$9=FALSE,0,IF(AND(Mitarbeiter!$E$9&lt;&gt;"",AB$5+6&lt;Mitarbeiter!$E$9),0,IF(AND(Mitarbeiter!$F$9&lt;&gt;"",AB$5&gt;Mitarbeiter!$F$9),0,IF(Planung!AB11="",$C11,IF(ISNUMBER(Planung!AB11),Planung!AB11,IF(UPPER(Planung!AB11)="H",$C11/2,0)))))))</f>
        <v>0.7</v>
      </c>
      <c r="AC11" s="27">
        <f>IF($A11="",0,IF(Mitarbeiter!$G$9=FALSE,0,IF(AND(Mitarbeiter!$E$9&lt;&gt;"",AC$5+6&lt;Mitarbeiter!$E$9),0,IF(AND(Mitarbeiter!$F$9&lt;&gt;"",AC$5&gt;Mitarbeiter!$F$9),0,IF(Planung!AC11="",$C11,IF(ISNUMBER(Planung!AC11),Planung!AC11,IF(UPPER(Planung!AC11)="H",$C11/2,0)))))))</f>
        <v>0.7</v>
      </c>
      <c r="AD11" s="27">
        <f>IF($A11="",0,IF(Mitarbeiter!$G$9=FALSE,0,IF(AND(Mitarbeiter!$E$9&lt;&gt;"",AD$5+6&lt;Mitarbeiter!$E$9),0,IF(AND(Mitarbeiter!$F$9&lt;&gt;"",AD$5&gt;Mitarbeiter!$F$9),0,IF(Planung!AD11="",$C11,IF(ISNUMBER(Planung!AD11),Planung!AD11,IF(UPPER(Planung!AD11)="H",$C11/2,0)))))))</f>
        <v>0.7</v>
      </c>
      <c r="AE11" s="27">
        <f>IF($A11="",0,IF(Mitarbeiter!$G$9=FALSE,0,IF(AND(Mitarbeiter!$E$9&lt;&gt;"",AE$5+6&lt;Mitarbeiter!$E$9),0,IF(AND(Mitarbeiter!$F$9&lt;&gt;"",AE$5&gt;Mitarbeiter!$F$9),0,IF(Planung!AE11="",$C11,IF(ISNUMBER(Planung!AE11),Planung!AE11,IF(UPPER(Planung!AE11)="H",$C11/2,0)))))))</f>
        <v>0.7</v>
      </c>
      <c r="AF11" s="27">
        <f>IF($A11="",0,IF(Mitarbeiter!$G$9=FALSE,0,IF(AND(Mitarbeiter!$E$9&lt;&gt;"",AF$5+6&lt;Mitarbeiter!$E$9),0,IF(AND(Mitarbeiter!$F$9&lt;&gt;"",AF$5&gt;Mitarbeiter!$F$9),0,IF(Planung!AF11="",$C11,IF(ISNUMBER(Planung!AF11),Planung!AF11,IF(UPPER(Planung!AF11)="H",$C11/2,0)))))))</f>
        <v>0.7</v>
      </c>
      <c r="AG11" s="27">
        <f>IF($A11="",0,IF(Mitarbeiter!$G$9=FALSE,0,IF(AND(Mitarbeiter!$E$9&lt;&gt;"",AG$5+6&lt;Mitarbeiter!$E$9),0,IF(AND(Mitarbeiter!$F$9&lt;&gt;"",AG$5&gt;Mitarbeiter!$F$9),0,IF(Planung!AG11="",$C11,IF(ISNUMBER(Planung!AG11),Planung!AG11,IF(UPPER(Planung!AG11)="H",$C11/2,0)))))))</f>
        <v>0.7</v>
      </c>
      <c r="AH11" s="27">
        <f>IF($A11="",0,IF(Mitarbeiter!$G$9=FALSE,0,IF(AND(Mitarbeiter!$E$9&lt;&gt;"",AH$5+6&lt;Mitarbeiter!$E$9),0,IF(AND(Mitarbeiter!$F$9&lt;&gt;"",AH$5&gt;Mitarbeiter!$F$9),0,IF(Planung!AH11="",$C11,IF(ISNUMBER(Planung!AH11),Planung!AH11,IF(UPPER(Planung!AH11)="H",$C11/2,0)))))))</f>
        <v>0.7</v>
      </c>
      <c r="AI11" s="27">
        <f>IF($A11="",0,IF(Mitarbeiter!$G$9=FALSE,0,IF(AND(Mitarbeiter!$E$9&lt;&gt;"",AI$5+6&lt;Mitarbeiter!$E$9),0,IF(AND(Mitarbeiter!$F$9&lt;&gt;"",AI$5&gt;Mitarbeiter!$F$9),0,IF(Planung!AI11="",$C11,IF(ISNUMBER(Planung!AI11),Planung!AI11,IF(UPPER(Planung!AI11)="H",$C11/2,0)))))))</f>
        <v>0.7</v>
      </c>
      <c r="AJ11" s="27">
        <f>IF($A11="",0,IF(Mitarbeiter!$G$9=FALSE,0,IF(AND(Mitarbeiter!$E$9&lt;&gt;"",AJ$5+6&lt;Mitarbeiter!$E$9),0,IF(AND(Mitarbeiter!$F$9&lt;&gt;"",AJ$5&gt;Mitarbeiter!$F$9),0,IF(Planung!AJ11="",$C11,IF(ISNUMBER(Planung!AJ11),Planung!AJ11,IF(UPPER(Planung!AJ11)="H",$C11/2,0)))))))</f>
        <v>0.7</v>
      </c>
      <c r="AK11" s="27">
        <f>IF($A11="",0,IF(Mitarbeiter!$G$9=FALSE,0,IF(AND(Mitarbeiter!$E$9&lt;&gt;"",AK$5+6&lt;Mitarbeiter!$E$9),0,IF(AND(Mitarbeiter!$F$9&lt;&gt;"",AK$5&gt;Mitarbeiter!$F$9),0,IF(Planung!AK11="",$C11,IF(ISNUMBER(Planung!AK11),Planung!AK11,IF(UPPER(Planung!AK11)="H",$C11/2,0)))))))</f>
        <v>0.7</v>
      </c>
      <c r="AL11" s="27">
        <f>IF($A11="",0,IF(Mitarbeiter!$G$9=FALSE,0,IF(AND(Mitarbeiter!$E$9&lt;&gt;"",AL$5+6&lt;Mitarbeiter!$E$9),0,IF(AND(Mitarbeiter!$F$9&lt;&gt;"",AL$5&gt;Mitarbeiter!$F$9),0,IF(Planung!AL11="",$C11,IF(ISNUMBER(Planung!AL11),Planung!AL11,IF(UPPER(Planung!AL11)="H",$C11/2,0)))))))</f>
        <v>0.7</v>
      </c>
      <c r="AM11" s="27">
        <f>IF($A11="",0,IF(Mitarbeiter!$G$9=FALSE,0,IF(AND(Mitarbeiter!$E$9&lt;&gt;"",AM$5+6&lt;Mitarbeiter!$E$9),0,IF(AND(Mitarbeiter!$F$9&lt;&gt;"",AM$5&gt;Mitarbeiter!$F$9),0,IF(Planung!AM11="",$C11,IF(ISNUMBER(Planung!AM11),Planung!AM11,IF(UPPER(Planung!AM11)="H",$C11/2,0)))))))</f>
        <v>0.7</v>
      </c>
      <c r="AN11" s="27">
        <f>IF($A11="",0,IF(Mitarbeiter!$G$9=FALSE,0,IF(AND(Mitarbeiter!$E$9&lt;&gt;"",AN$5+6&lt;Mitarbeiter!$E$9),0,IF(AND(Mitarbeiter!$F$9&lt;&gt;"",AN$5&gt;Mitarbeiter!$F$9),0,IF(Planung!AN11="",$C11,IF(ISNUMBER(Planung!AN11),Planung!AN11,IF(UPPER(Planung!AN11)="H",$C11/2,0)))))))</f>
        <v>0.7</v>
      </c>
      <c r="AO11" s="27">
        <f>IF($A11="",0,IF(Mitarbeiter!$G$9=FALSE,0,IF(AND(Mitarbeiter!$E$9&lt;&gt;"",AO$5+6&lt;Mitarbeiter!$E$9),0,IF(AND(Mitarbeiter!$F$9&lt;&gt;"",AO$5&gt;Mitarbeiter!$F$9),0,IF(Planung!AO11="",$C11,IF(ISNUMBER(Planung!AO11),Planung!AO11,IF(UPPER(Planung!AO11)="H",$C11/2,0)))))))</f>
        <v>0.7</v>
      </c>
      <c r="AP11" s="27">
        <f>IF($A11="",0,IF(Mitarbeiter!$G$9=FALSE,0,IF(AND(Mitarbeiter!$E$9&lt;&gt;"",AP$5+6&lt;Mitarbeiter!$E$9),0,IF(AND(Mitarbeiter!$F$9&lt;&gt;"",AP$5&gt;Mitarbeiter!$F$9),0,IF(Planung!AP11="",$C11,IF(ISNUMBER(Planung!AP11),Planung!AP11,IF(UPPER(Planung!AP11)="H",$C11/2,0)))))))</f>
        <v>0.7</v>
      </c>
      <c r="AQ11" s="27">
        <f>IF($A11="",0,IF(Mitarbeiter!$G$9=FALSE,0,IF(AND(Mitarbeiter!$E$9&lt;&gt;"",AQ$5+6&lt;Mitarbeiter!$E$9),0,IF(AND(Mitarbeiter!$F$9&lt;&gt;"",AQ$5&gt;Mitarbeiter!$F$9),0,IF(Planung!AQ11="",$C11,IF(ISNUMBER(Planung!AQ11),Planung!AQ11,IF(UPPER(Planung!AQ11)="H",$C11/2,0)))))))</f>
        <v>0.7</v>
      </c>
      <c r="AR11" s="27">
        <f>IF($A11="",0,IF(Mitarbeiter!$G$9=FALSE,0,IF(AND(Mitarbeiter!$E$9&lt;&gt;"",AR$5+6&lt;Mitarbeiter!$E$9),0,IF(AND(Mitarbeiter!$F$9&lt;&gt;"",AR$5&gt;Mitarbeiter!$F$9),0,IF(Planung!AR11="",$C11,IF(ISNUMBER(Planung!AR11),Planung!AR11,IF(UPPER(Planung!AR11)="H",$C11/2,0)))))))</f>
        <v>0.7</v>
      </c>
      <c r="AS11" s="27">
        <f>IF($A11="",0,IF(Mitarbeiter!$G$9=FALSE,0,IF(AND(Mitarbeiter!$E$9&lt;&gt;"",AS$5+6&lt;Mitarbeiter!$E$9),0,IF(AND(Mitarbeiter!$F$9&lt;&gt;"",AS$5&gt;Mitarbeiter!$F$9),0,IF(Planung!AS11="",$C11,IF(ISNUMBER(Planung!AS11),Planung!AS11,IF(UPPER(Planung!AS11)="H",$C11/2,0)))))))</f>
        <v>0.7</v>
      </c>
      <c r="AT11" s="27">
        <f>IF($A11="",0,IF(Mitarbeiter!$G$9=FALSE,0,IF(AND(Mitarbeiter!$E$9&lt;&gt;"",AT$5+6&lt;Mitarbeiter!$E$9),0,IF(AND(Mitarbeiter!$F$9&lt;&gt;"",AT$5&gt;Mitarbeiter!$F$9),0,IF(Planung!AT11="",$C11,IF(ISNUMBER(Planung!AT11),Planung!AT11,IF(UPPER(Planung!AT11)="H",$C11/2,0)))))))</f>
        <v>0.7</v>
      </c>
      <c r="AU11" s="27">
        <f>IF($A11="",0,IF(Mitarbeiter!$G$9=FALSE,0,IF(AND(Mitarbeiter!$E$9&lt;&gt;"",AU$5+6&lt;Mitarbeiter!$E$9),0,IF(AND(Mitarbeiter!$F$9&lt;&gt;"",AU$5&gt;Mitarbeiter!$F$9),0,IF(Planung!AU11="",$C11,IF(ISNUMBER(Planung!AU11),Planung!AU11,IF(UPPER(Planung!AU11)="H",$C11/2,0)))))))</f>
        <v>0.7</v>
      </c>
      <c r="AV11" s="27">
        <f>IF($A11="",0,IF(Mitarbeiter!$G$9=FALSE,0,IF(AND(Mitarbeiter!$E$9&lt;&gt;"",AV$5+6&lt;Mitarbeiter!$E$9),0,IF(AND(Mitarbeiter!$F$9&lt;&gt;"",AV$5&gt;Mitarbeiter!$F$9),0,IF(Planung!AV11="",$C11,IF(ISNUMBER(Planung!AV11),Planung!AV11,IF(UPPER(Planung!AV11)="H",$C11/2,0)))))))</f>
        <v>0.7</v>
      </c>
      <c r="AW11" s="27">
        <f>IF($A11="",0,IF(Mitarbeiter!$G$9=FALSE,0,IF(AND(Mitarbeiter!$E$9&lt;&gt;"",AW$5+6&lt;Mitarbeiter!$E$9),0,IF(AND(Mitarbeiter!$F$9&lt;&gt;"",AW$5&gt;Mitarbeiter!$F$9),0,IF(Planung!AW11="",$C11,IF(ISNUMBER(Planung!AW11),Planung!AW11,IF(UPPER(Planung!AW11)="H",$C11/2,0)))))))</f>
        <v>0.7</v>
      </c>
      <c r="AX11" s="27">
        <f>IF($A11="",0,IF(Mitarbeiter!$G$9=FALSE,0,IF(AND(Mitarbeiter!$E$9&lt;&gt;"",AX$5+6&lt;Mitarbeiter!$E$9),0,IF(AND(Mitarbeiter!$F$9&lt;&gt;"",AX$5&gt;Mitarbeiter!$F$9),0,IF(Planung!AX11="",$C11,IF(ISNUMBER(Planung!AX11),Planung!AX11,IF(UPPER(Planung!AX11)="H",$C11/2,0)))))))</f>
        <v>0.7</v>
      </c>
      <c r="AY11" s="27">
        <f>IF($A11="",0,IF(Mitarbeiter!$G$9=FALSE,0,IF(AND(Mitarbeiter!$E$9&lt;&gt;"",AY$5+6&lt;Mitarbeiter!$E$9),0,IF(AND(Mitarbeiter!$F$9&lt;&gt;"",AY$5&gt;Mitarbeiter!$F$9),0,IF(Planung!AY11="",$C11,IF(ISNUMBER(Planung!AY11),Planung!AY11,IF(UPPER(Planung!AY11)="H",$C11/2,0)))))))</f>
        <v>0.7</v>
      </c>
      <c r="AZ11" s="27">
        <f>IF($A11="",0,IF(Mitarbeiter!$G$9=FALSE,0,IF(AND(Mitarbeiter!$E$9&lt;&gt;"",AZ$5+6&lt;Mitarbeiter!$E$9),0,IF(AND(Mitarbeiter!$F$9&lt;&gt;"",AZ$5&gt;Mitarbeiter!$F$9),0,IF(Planung!AZ11="",$C11,IF(ISNUMBER(Planung!AZ11),Planung!AZ11,IF(UPPER(Planung!AZ11)="H",$C11/2,0)))))))</f>
        <v>0.7</v>
      </c>
      <c r="BA11" s="27">
        <f>IF($A11="",0,IF(Mitarbeiter!$G$9=FALSE,0,IF(AND(Mitarbeiter!$E$9&lt;&gt;"",BA$5+6&lt;Mitarbeiter!$E$9),0,IF(AND(Mitarbeiter!$F$9&lt;&gt;"",BA$5&gt;Mitarbeiter!$F$9),0,IF(Planung!BA11="",$C11,IF(ISNUMBER(Planung!BA11),Planung!BA11,IF(UPPER(Planung!BA11)="H",$C11/2,0)))))))</f>
        <v>0.7</v>
      </c>
      <c r="BB11" s="27">
        <f>IF($A11="",0,IF(Mitarbeiter!$G$9=FALSE,0,IF(AND(Mitarbeiter!$E$9&lt;&gt;"",BB$5+6&lt;Mitarbeiter!$E$9),0,IF(AND(Mitarbeiter!$F$9&lt;&gt;"",BB$5&gt;Mitarbeiter!$F$9),0,IF(Planung!BB11="",$C11,IF(ISNUMBER(Planung!BB11),Planung!BB11,IF(UPPER(Planung!BB11)="H",$C11/2,0)))))))</f>
        <v>0.7</v>
      </c>
      <c r="BC11" s="27">
        <f>IF($A11="",0,IF(Mitarbeiter!$G$9=FALSE,0,IF(AND(Mitarbeiter!$E$9&lt;&gt;"",BC$5+6&lt;Mitarbeiter!$E$9),0,IF(AND(Mitarbeiter!$F$9&lt;&gt;"",BC$5&gt;Mitarbeiter!$F$9),0,IF(Planung!BC11="",$C11,IF(ISNUMBER(Planung!BC11),Planung!BC11,IF(UPPER(Planung!BC11)="H",$C11/2,0)))))))</f>
        <v>0.7</v>
      </c>
      <c r="BD11" s="27">
        <f>IF($A11="",0,IF(Mitarbeiter!$G$9=FALSE,0,IF(AND(Mitarbeiter!$E$9&lt;&gt;"",BD$5+6&lt;Mitarbeiter!$E$9),0,IF(AND(Mitarbeiter!$F$9&lt;&gt;"",BD$5&gt;Mitarbeiter!$F$9),0,IF(Planung!BD11="",$C11,IF(ISNUMBER(Planung!BD11),Planung!BD11,IF(UPPER(Planung!BD11)="H",$C11/2,0)))))))</f>
        <v>0.7</v>
      </c>
      <c r="BE11" s="27">
        <f>IF($A11="",0,IF(Mitarbeiter!$G$9=FALSE,0,IF(AND(Mitarbeiter!$E$9&lt;&gt;"",BE$5+6&lt;Mitarbeiter!$E$9),0,IF(AND(Mitarbeiter!$F$9&lt;&gt;"",BE$5&gt;Mitarbeiter!$F$9),0,IF(Planung!BE11="",$C11,IF(ISNUMBER(Planung!BE11),Planung!BE11,IF(UPPER(Planung!BE11)="H",$C11/2,0)))))))</f>
        <v>0.7</v>
      </c>
      <c r="BF11" s="27">
        <f>IF($A11="",0,IF(Mitarbeiter!$G$9=FALSE,0,IF(AND(Mitarbeiter!$E$9&lt;&gt;"",BF$5+6&lt;Mitarbeiter!$E$9),0,IF(AND(Mitarbeiter!$F$9&lt;&gt;"",BF$5&gt;Mitarbeiter!$F$9),0,IF(Planung!BF11="",$C11,IF(ISNUMBER(Planung!BF11),Planung!BF11,IF(UPPER(Planung!BF11)="H",$C11/2,0)))))))</f>
        <v>0.7</v>
      </c>
      <c r="BG11" s="27">
        <f>IF($A11="",0,IF(Mitarbeiter!$G$9=FALSE,0,IF(AND(Mitarbeiter!$E$9&lt;&gt;"",BG$5+6&lt;Mitarbeiter!$E$9),0,IF(AND(Mitarbeiter!$F$9&lt;&gt;"",BG$5&gt;Mitarbeiter!$F$9),0,IF(Planung!BG11="",$C11,IF(ISNUMBER(Planung!BG11),Planung!BG11,IF(UPPER(Planung!BG11)="H",$C11/2,0)))))))</f>
        <v>0.7</v>
      </c>
      <c r="BH11" s="27">
        <f>IF($A11="",0,IF(Mitarbeiter!$G$9=FALSE,0,IF(AND(Mitarbeiter!$E$9&lt;&gt;"",BH$5+6&lt;Mitarbeiter!$E$9),0,IF(AND(Mitarbeiter!$F$9&lt;&gt;"",BH$5&gt;Mitarbeiter!$F$9),0,IF(Planung!BH11="",$C11,IF(ISNUMBER(Planung!BH11),Planung!BH11,IF(UPPER(Planung!BH11)="H",$C11/2,0)))))))</f>
        <v>0.7</v>
      </c>
      <c r="BI11" s="27">
        <f>IF($A11="",0,IF(Mitarbeiter!$G$9=FALSE,0,IF(AND(Mitarbeiter!$E$9&lt;&gt;"",BI$5+6&lt;Mitarbeiter!$E$9),0,IF(AND(Mitarbeiter!$F$9&lt;&gt;"",BI$5&gt;Mitarbeiter!$F$9),0,IF(Planung!BI11="",$C11,IF(ISNUMBER(Planung!BI11),Planung!BI11,IF(UPPER(Planung!BI11)="H",$C11/2,0)))))))</f>
        <v>0.7</v>
      </c>
      <c r="BJ11" s="27">
        <f>IF($A11="",0,IF(Mitarbeiter!$G$9=FALSE,0,IF(AND(Mitarbeiter!$E$9&lt;&gt;"",BJ$5+6&lt;Mitarbeiter!$E$9),0,IF(AND(Mitarbeiter!$F$9&lt;&gt;"",BJ$5&gt;Mitarbeiter!$F$9),0,IF(Planung!BJ11="",$C11,IF(ISNUMBER(Planung!BJ11),Planung!BJ11,IF(UPPER(Planung!BJ11)="H",$C11/2,0)))))))</f>
        <v>0.7</v>
      </c>
      <c r="BK11" s="27">
        <f>IF($A11="",0,IF(Mitarbeiter!$G$9=FALSE,0,IF(AND(Mitarbeiter!$E$9&lt;&gt;"",BK$5+6&lt;Mitarbeiter!$E$9),0,IF(AND(Mitarbeiter!$F$9&lt;&gt;"",BK$5&gt;Mitarbeiter!$F$9),0,IF(Planung!BK11="",$C11,IF(ISNUMBER(Planung!BK11),Planung!BK11,IF(UPPER(Planung!BK11)="H",$C11/2,0)))))))</f>
        <v>0.7</v>
      </c>
      <c r="BL11" s="27">
        <f>IF($A11="",0,IF(Mitarbeiter!$G$9=FALSE,0,IF(AND(Mitarbeiter!$E$9&lt;&gt;"",BL$5+6&lt;Mitarbeiter!$E$9),0,IF(AND(Mitarbeiter!$F$9&lt;&gt;"",BL$5&gt;Mitarbeiter!$F$9),0,IF(Planung!BL11="",$C11,IF(ISNUMBER(Planung!BL11),Planung!BL11,IF(UPPER(Planung!BL11)="H",$C11/2,0)))))))</f>
        <v>0.7</v>
      </c>
      <c r="BM11" s="27">
        <f>IF($A11="",0,IF(Mitarbeiter!$G$9=FALSE,0,IF(AND(Mitarbeiter!$E$9&lt;&gt;"",BM$5+6&lt;Mitarbeiter!$E$9),0,IF(AND(Mitarbeiter!$F$9&lt;&gt;"",BM$5&gt;Mitarbeiter!$F$9),0,IF(Planung!BM11="",$C11,IF(ISNUMBER(Planung!BM11),Planung!BM11,IF(UPPER(Planung!BM11)="H",$C11/2,0)))))))</f>
        <v>0.7</v>
      </c>
      <c r="BN11" s="27">
        <f>IF($A11="",0,IF(Mitarbeiter!$G$9=FALSE,0,IF(AND(Mitarbeiter!$E$9&lt;&gt;"",BN$5+6&lt;Mitarbeiter!$E$9),0,IF(AND(Mitarbeiter!$F$9&lt;&gt;"",BN$5&gt;Mitarbeiter!$F$9),0,IF(Planung!BN11="",$C11,IF(ISNUMBER(Planung!BN11),Planung!BN11,IF(UPPER(Planung!BN11)="H",$C11/2,0)))))))</f>
        <v>0.7</v>
      </c>
      <c r="BO11" s="27">
        <f>IF($A11="",0,IF(Mitarbeiter!$G$9=FALSE,0,IF(AND(Mitarbeiter!$E$9&lt;&gt;"",BO$5+6&lt;Mitarbeiter!$E$9),0,IF(AND(Mitarbeiter!$F$9&lt;&gt;"",BO$5&gt;Mitarbeiter!$F$9),0,IF(Planung!BO11="",$C11,IF(ISNUMBER(Planung!BO11),Planung!BO11,IF(UPPER(Planung!BO11)="H",$C11/2,0)))))))</f>
        <v>0.7</v>
      </c>
      <c r="BP11" s="27">
        <f>IF($A11="",0,IF(Mitarbeiter!$G$9=FALSE,0,IF(AND(Mitarbeiter!$E$9&lt;&gt;"",BP$5+6&lt;Mitarbeiter!$E$9),0,IF(AND(Mitarbeiter!$F$9&lt;&gt;"",BP$5&gt;Mitarbeiter!$F$9),0,IF(Planung!BP11="",$C11,IF(ISNUMBER(Planung!BP11),Planung!BP11,IF(UPPER(Planung!BP11)="H",$C11/2,0)))))))</f>
        <v>0.7</v>
      </c>
      <c r="BQ11" s="27">
        <f>IF($A11="",0,IF(Mitarbeiter!$G$9=FALSE,0,IF(AND(Mitarbeiter!$E$9&lt;&gt;"",BQ$5+6&lt;Mitarbeiter!$E$9),0,IF(AND(Mitarbeiter!$F$9&lt;&gt;"",BQ$5&gt;Mitarbeiter!$F$9),0,IF(Planung!BQ11="",$C11,IF(ISNUMBER(Planung!BQ11),Planung!BQ11,IF(UPPER(Planung!BQ11)="H",$C11/2,0)))))))</f>
        <v>0.7</v>
      </c>
      <c r="BR11" s="27">
        <f>IF($A11="",0,IF(Mitarbeiter!$G$9=FALSE,0,IF(AND(Mitarbeiter!$E$9&lt;&gt;"",BR$5+6&lt;Mitarbeiter!$E$9),0,IF(AND(Mitarbeiter!$F$9&lt;&gt;"",BR$5&gt;Mitarbeiter!$F$9),0,IF(Planung!BR11="",$C11,IF(ISNUMBER(Planung!BR11),Planung!BR11,IF(UPPER(Planung!BR11)="H",$C11/2,0)))))))</f>
        <v>0.7</v>
      </c>
      <c r="BS11" s="27">
        <f>IF($A11="",0,IF(Mitarbeiter!$G$9=FALSE,0,IF(AND(Mitarbeiter!$E$9&lt;&gt;"",BS$5+6&lt;Mitarbeiter!$E$9),0,IF(AND(Mitarbeiter!$F$9&lt;&gt;"",BS$5&gt;Mitarbeiter!$F$9),0,IF(Planung!BS11="",$C11,IF(ISNUMBER(Planung!BS11),Planung!BS11,IF(UPPER(Planung!BS11)="H",$C11/2,0)))))))</f>
        <v>0.7</v>
      </c>
      <c r="BT11" s="27">
        <f>IF($A11="",0,IF(Mitarbeiter!$G$9=FALSE,0,IF(AND(Mitarbeiter!$E$9&lt;&gt;"",BT$5+6&lt;Mitarbeiter!$E$9),0,IF(AND(Mitarbeiter!$F$9&lt;&gt;"",BT$5&gt;Mitarbeiter!$F$9),0,IF(Planung!BT11="",$C11,IF(ISNUMBER(Planung!BT11),Planung!BT11,IF(UPPER(Planung!BT11)="H",$C11/2,0)))))))</f>
        <v>0.7</v>
      </c>
      <c r="BU11" s="27">
        <f>IF($A11="",0,IF(Mitarbeiter!$G$9=FALSE,0,IF(AND(Mitarbeiter!$E$9&lt;&gt;"",BU$5+6&lt;Mitarbeiter!$E$9),0,IF(AND(Mitarbeiter!$F$9&lt;&gt;"",BU$5&gt;Mitarbeiter!$F$9),0,IF(Planung!BU11="",$C11,IF(ISNUMBER(Planung!BU11),Planung!BU11,IF(UPPER(Planung!BU11)="H",$C11/2,0)))))))</f>
        <v>0.7</v>
      </c>
      <c r="BV11" s="27">
        <f>IF($A11="",0,IF(Mitarbeiter!$G$9=FALSE,0,IF(AND(Mitarbeiter!$E$9&lt;&gt;"",BV$5+6&lt;Mitarbeiter!$E$9),0,IF(AND(Mitarbeiter!$F$9&lt;&gt;"",BV$5&gt;Mitarbeiter!$F$9),0,IF(Planung!BV11="",$C11,IF(ISNUMBER(Planung!BV11),Planung!BV11,IF(UPPER(Planung!BV11)="H",$C11/2,0)))))))</f>
        <v>0.7</v>
      </c>
      <c r="BW11" s="27">
        <f>IF($A11="",0,IF(Mitarbeiter!$G$9=FALSE,0,IF(AND(Mitarbeiter!$E$9&lt;&gt;"",BW$5+6&lt;Mitarbeiter!$E$9),0,IF(AND(Mitarbeiter!$F$9&lt;&gt;"",BW$5&gt;Mitarbeiter!$F$9),0,IF(Planung!BW11="",$C11,IF(ISNUMBER(Planung!BW11),Planung!BW11,IF(UPPER(Planung!BW11)="H",$C11/2,0)))))))</f>
        <v>0.7</v>
      </c>
      <c r="BX11" s="27">
        <f>IF($A11="",0,IF(Mitarbeiter!$G$9=FALSE,0,IF(AND(Mitarbeiter!$E$9&lt;&gt;"",BX$5+6&lt;Mitarbeiter!$E$9),0,IF(AND(Mitarbeiter!$F$9&lt;&gt;"",BX$5&gt;Mitarbeiter!$F$9),0,IF(Planung!BX11="",$C11,IF(ISNUMBER(Planung!BX11),Planung!BX11,IF(UPPER(Planung!BX11)="H",$C11/2,0)))))))</f>
        <v>0.7</v>
      </c>
      <c r="BY11" s="27">
        <f>IF($A11="",0,IF(Mitarbeiter!$G$9=FALSE,0,IF(AND(Mitarbeiter!$E$9&lt;&gt;"",BY$5+6&lt;Mitarbeiter!$E$9),0,IF(AND(Mitarbeiter!$F$9&lt;&gt;"",BY$5&gt;Mitarbeiter!$F$9),0,IF(Planung!BY11="",$C11,IF(ISNUMBER(Planung!BY11),Planung!BY11,IF(UPPER(Planung!BY11)="H",$C11/2,0)))))))</f>
        <v>0.7</v>
      </c>
      <c r="BZ11" s="27">
        <f>IF($A11="",0,IF(Mitarbeiter!$G$9=FALSE,0,IF(AND(Mitarbeiter!$E$9&lt;&gt;"",BZ$5+6&lt;Mitarbeiter!$E$9),0,IF(AND(Mitarbeiter!$F$9&lt;&gt;"",BZ$5&gt;Mitarbeiter!$F$9),0,IF(Planung!BZ11="",$C11,IF(ISNUMBER(Planung!BZ11),Planung!BZ11,IF(UPPER(Planung!BZ11)="H",$C11/2,0)))))))</f>
        <v>0.7</v>
      </c>
      <c r="CA11" s="27">
        <f>IF($A11="",0,IF(Mitarbeiter!$G$9=FALSE,0,IF(AND(Mitarbeiter!$E$9&lt;&gt;"",CA$5+6&lt;Mitarbeiter!$E$9),0,IF(AND(Mitarbeiter!$F$9&lt;&gt;"",CA$5&gt;Mitarbeiter!$F$9),0,IF(Planung!CA11="",$C11,IF(ISNUMBER(Planung!CA11),Planung!CA11,IF(UPPER(Planung!CA11)="H",$C11/2,0)))))))</f>
        <v>0.7</v>
      </c>
      <c r="CB11" s="27">
        <f>IF($A11="",0,IF(Mitarbeiter!$G$9=FALSE,0,IF(AND(Mitarbeiter!$E$9&lt;&gt;"",CB$5+6&lt;Mitarbeiter!$E$9),0,IF(AND(Mitarbeiter!$F$9&lt;&gt;"",CB$5&gt;Mitarbeiter!$F$9),0,IF(Planung!CB11="",$C11,IF(ISNUMBER(Planung!CB11),Planung!CB11,IF(UPPER(Planung!CB11)="H",$C11/2,0)))))))</f>
        <v>0.7</v>
      </c>
      <c r="CC11" s="27">
        <f>IF($A11="",0,IF(Mitarbeiter!$G$9=FALSE,0,IF(AND(Mitarbeiter!$E$9&lt;&gt;"",CC$5+6&lt;Mitarbeiter!$E$9),0,IF(AND(Mitarbeiter!$F$9&lt;&gt;"",CC$5&gt;Mitarbeiter!$F$9),0,IF(Planung!CC11="",$C11,IF(ISNUMBER(Planung!CC11),Planung!CC11,IF(UPPER(Planung!CC11)="H",$C11/2,0)))))))</f>
        <v>0.7</v>
      </c>
      <c r="CD11" s="27">
        <f>IF($A11="",0,IF(Mitarbeiter!$G$9=FALSE,0,IF(AND(Mitarbeiter!$E$9&lt;&gt;"",CD$5+6&lt;Mitarbeiter!$E$9),0,IF(AND(Mitarbeiter!$F$9&lt;&gt;"",CD$5&gt;Mitarbeiter!$F$9),0,IF(Planung!CD11="",$C11,IF(ISNUMBER(Planung!CD11),Planung!CD11,IF(UPPER(Planung!CD11)="H",$C11/2,0)))))))</f>
        <v>0.7</v>
      </c>
      <c r="CE11" s="27">
        <f>IF($A11="",0,IF(Mitarbeiter!$G$9=FALSE,0,IF(AND(Mitarbeiter!$E$9&lt;&gt;"",CE$5+6&lt;Mitarbeiter!$E$9),0,IF(AND(Mitarbeiter!$F$9&lt;&gt;"",CE$5&gt;Mitarbeiter!$F$9),0,IF(Planung!CE11="",$C11,IF(ISNUMBER(Planung!CE11),Planung!CE11,IF(UPPER(Planung!CE11)="H",$C11/2,0)))))))</f>
        <v>0.7</v>
      </c>
      <c r="CF11" s="27">
        <f>IF($A11="",0,IF(Mitarbeiter!$G$9=FALSE,0,IF(AND(Mitarbeiter!$E$9&lt;&gt;"",CF$5+6&lt;Mitarbeiter!$E$9),0,IF(AND(Mitarbeiter!$F$9&lt;&gt;"",CF$5&gt;Mitarbeiter!$F$9),0,IF(Planung!CF11="",$C11,IF(ISNUMBER(Planung!CF11),Planung!CF11,IF(UPPER(Planung!CF11)="H",$C11/2,0)))))))</f>
        <v>0.7</v>
      </c>
      <c r="CG11" s="27">
        <f>IF($A11="",0,IF(Mitarbeiter!$G$9=FALSE,0,IF(AND(Mitarbeiter!$E$9&lt;&gt;"",CG$5+6&lt;Mitarbeiter!$E$9),0,IF(AND(Mitarbeiter!$F$9&lt;&gt;"",CG$5&gt;Mitarbeiter!$F$9),0,IF(Planung!CG11="",$C11,IF(ISNUMBER(Planung!CG11),Planung!CG11,IF(UPPER(Planung!CG11)="H",$C11/2,0)))))))</f>
        <v>0.7</v>
      </c>
      <c r="CH11" s="27">
        <f>IF($A11="",0,IF(Mitarbeiter!$G$9=FALSE,0,IF(AND(Mitarbeiter!$E$9&lt;&gt;"",CH$5+6&lt;Mitarbeiter!$E$9),0,IF(AND(Mitarbeiter!$F$9&lt;&gt;"",CH$5&gt;Mitarbeiter!$F$9),0,IF(Planung!CH11="",$C11,IF(ISNUMBER(Planung!CH11),Planung!CH11,IF(UPPER(Planung!CH11)="H",$C11/2,0)))))))</f>
        <v>0.7</v>
      </c>
      <c r="CI11" s="27">
        <f>IF($A11="",0,IF(Mitarbeiter!$G$9=FALSE,0,IF(AND(Mitarbeiter!$E$9&lt;&gt;"",CI$5+6&lt;Mitarbeiter!$E$9),0,IF(AND(Mitarbeiter!$F$9&lt;&gt;"",CI$5&gt;Mitarbeiter!$F$9),0,IF(Planung!CI11="",$C11,IF(ISNUMBER(Planung!CI11),Planung!CI11,IF(UPPER(Planung!CI11)="H",$C11/2,0)))))))</f>
        <v>0.7</v>
      </c>
      <c r="CJ11" s="27">
        <f>IF($A11="",0,IF(Mitarbeiter!$G$9=FALSE,0,IF(AND(Mitarbeiter!$E$9&lt;&gt;"",CJ$5+6&lt;Mitarbeiter!$E$9),0,IF(AND(Mitarbeiter!$F$9&lt;&gt;"",CJ$5&gt;Mitarbeiter!$F$9),0,IF(Planung!CJ11="",$C11,IF(ISNUMBER(Planung!CJ11),Planung!CJ11,IF(UPPER(Planung!CJ11)="H",$C11/2,0)))))))</f>
        <v>0.7</v>
      </c>
      <c r="CK11" s="27">
        <f>IF($A11="",0,IF(Mitarbeiter!$G$9=FALSE,0,IF(AND(Mitarbeiter!$E$9&lt;&gt;"",CK$5+6&lt;Mitarbeiter!$E$9),0,IF(AND(Mitarbeiter!$F$9&lt;&gt;"",CK$5&gt;Mitarbeiter!$F$9),0,IF(Planung!CK11="",$C11,IF(ISNUMBER(Planung!CK11),Planung!CK11,IF(UPPER(Planung!CK11)="H",$C11/2,0)))))))</f>
        <v>0.7</v>
      </c>
      <c r="CL11" s="27">
        <f>IF($A11="",0,IF(Mitarbeiter!$G$9=FALSE,0,IF(AND(Mitarbeiter!$E$9&lt;&gt;"",CL$5+6&lt;Mitarbeiter!$E$9),0,IF(AND(Mitarbeiter!$F$9&lt;&gt;"",CL$5&gt;Mitarbeiter!$F$9),0,IF(Planung!CL11="",$C11,IF(ISNUMBER(Planung!CL11),Planung!CL11,IF(UPPER(Planung!CL11)="H",$C11/2,0)))))))</f>
        <v>0.7</v>
      </c>
      <c r="CM11" s="27">
        <f>IF($A11="",0,IF(Mitarbeiter!$G$9=FALSE,0,IF(AND(Mitarbeiter!$E$9&lt;&gt;"",CM$5+6&lt;Mitarbeiter!$E$9),0,IF(AND(Mitarbeiter!$F$9&lt;&gt;"",CM$5&gt;Mitarbeiter!$F$9),0,IF(Planung!CM11="",$C11,IF(ISNUMBER(Planung!CM11),Planung!CM11,IF(UPPER(Planung!CM11)="H",$C11/2,0)))))))</f>
        <v>0.7</v>
      </c>
      <c r="CN11" s="27">
        <f>IF($A11="",0,IF(Mitarbeiter!$G$9=FALSE,0,IF(AND(Mitarbeiter!$E$9&lt;&gt;"",CN$5+6&lt;Mitarbeiter!$E$9),0,IF(AND(Mitarbeiter!$F$9&lt;&gt;"",CN$5&gt;Mitarbeiter!$F$9),0,IF(Planung!CN11="",$C11,IF(ISNUMBER(Planung!CN11),Planung!CN11,IF(UPPER(Planung!CN11)="H",$C11/2,0)))))))</f>
        <v>0.7</v>
      </c>
      <c r="CO11" s="27">
        <f>IF($A11="",0,IF(Mitarbeiter!$G$9=FALSE,0,IF(AND(Mitarbeiter!$E$9&lt;&gt;"",CO$5+6&lt;Mitarbeiter!$E$9),0,IF(AND(Mitarbeiter!$F$9&lt;&gt;"",CO$5&gt;Mitarbeiter!$F$9),0,IF(Planung!CO11="",$C11,IF(ISNUMBER(Planung!CO11),Planung!CO11,IF(UPPER(Planung!CO11)="H",$C11/2,0)))))))</f>
        <v>0.7</v>
      </c>
      <c r="CP11" s="27">
        <f>IF($A11="",0,IF(Mitarbeiter!$G$9=FALSE,0,IF(AND(Mitarbeiter!$E$9&lt;&gt;"",CP$5+6&lt;Mitarbeiter!$E$9),0,IF(AND(Mitarbeiter!$F$9&lt;&gt;"",CP$5&gt;Mitarbeiter!$F$9),0,IF(Planung!CP11="",$C11,IF(ISNUMBER(Planung!CP11),Planung!CP11,IF(UPPER(Planung!CP11)="H",$C11/2,0)))))))</f>
        <v>0.7</v>
      </c>
      <c r="CQ11" s="27">
        <f>IF($A11="",0,IF(Mitarbeiter!$G$9=FALSE,0,IF(AND(Mitarbeiter!$E$9&lt;&gt;"",CQ$5+6&lt;Mitarbeiter!$E$9),0,IF(AND(Mitarbeiter!$F$9&lt;&gt;"",CQ$5&gt;Mitarbeiter!$F$9),0,IF(Planung!CQ11="",$C11,IF(ISNUMBER(Planung!CQ11),Planung!CQ11,IF(UPPER(Planung!CQ11)="H",$C11/2,0)))))))</f>
        <v>0.7</v>
      </c>
      <c r="CR11" s="27">
        <f>IF($A11="",0,IF(Mitarbeiter!$G$9=FALSE,0,IF(AND(Mitarbeiter!$E$9&lt;&gt;"",CR$5+6&lt;Mitarbeiter!$E$9),0,IF(AND(Mitarbeiter!$F$9&lt;&gt;"",CR$5&gt;Mitarbeiter!$F$9),0,IF(Planung!CR11="",$C11,IF(ISNUMBER(Planung!CR11),Planung!CR11,IF(UPPER(Planung!CR11)="H",$C11/2,0)))))))</f>
        <v>0.7</v>
      </c>
      <c r="CS11" s="27">
        <f>IF($A11="",0,IF(Mitarbeiter!$G$9=FALSE,0,IF(AND(Mitarbeiter!$E$9&lt;&gt;"",CS$5+6&lt;Mitarbeiter!$E$9),0,IF(AND(Mitarbeiter!$F$9&lt;&gt;"",CS$5&gt;Mitarbeiter!$F$9),0,IF(Planung!CS11="",$C11,IF(ISNUMBER(Planung!CS11),Planung!CS11,IF(UPPER(Planung!CS11)="H",$C11/2,0)))))))</f>
        <v>0.7</v>
      </c>
      <c r="CT11" s="27">
        <f>IF($A11="",0,IF(Mitarbeiter!$G$9=FALSE,0,IF(AND(Mitarbeiter!$E$9&lt;&gt;"",CT$5+6&lt;Mitarbeiter!$E$9),0,IF(AND(Mitarbeiter!$F$9&lt;&gt;"",CT$5&gt;Mitarbeiter!$F$9),0,IF(Planung!CT11="",$C11,IF(ISNUMBER(Planung!CT11),Planung!CT11,IF(UPPER(Planung!CT11)="H",$C11/2,0)))))))</f>
        <v>0.7</v>
      </c>
      <c r="CU11" s="27">
        <f>IF($A11="",0,IF(Mitarbeiter!$G$9=FALSE,0,IF(AND(Mitarbeiter!$E$9&lt;&gt;"",CU$5+6&lt;Mitarbeiter!$E$9),0,IF(AND(Mitarbeiter!$F$9&lt;&gt;"",CU$5&gt;Mitarbeiter!$F$9),0,IF(Planung!CU11="",$C11,IF(ISNUMBER(Planung!CU11),Planung!CU11,IF(UPPER(Planung!CU11)="H",$C11/2,0)))))))</f>
        <v>0.7</v>
      </c>
      <c r="CV11" s="27">
        <f>IF($A11="",0,IF(Mitarbeiter!$G$9=FALSE,0,IF(AND(Mitarbeiter!$E$9&lt;&gt;"",CV$5+6&lt;Mitarbeiter!$E$9),0,IF(AND(Mitarbeiter!$F$9&lt;&gt;"",CV$5&gt;Mitarbeiter!$F$9),0,IF(Planung!CV11="",$C11,IF(ISNUMBER(Planung!CV11),Planung!CV11,IF(UPPER(Planung!CV11)="H",$C11/2,0)))))))</f>
        <v>0.7</v>
      </c>
      <c r="CW11" s="27">
        <f>IF($A11="",0,IF(Mitarbeiter!$G$9=FALSE,0,IF(AND(Mitarbeiter!$E$9&lt;&gt;"",CW$5+6&lt;Mitarbeiter!$E$9),0,IF(AND(Mitarbeiter!$F$9&lt;&gt;"",CW$5&gt;Mitarbeiter!$F$9),0,IF(Planung!CW11="",$C11,IF(ISNUMBER(Planung!CW11),Planung!CW11,IF(UPPER(Planung!CW11)="H",$C11/2,0)))))))</f>
        <v>0.7</v>
      </c>
      <c r="CX11" s="27">
        <f>IF($A11="",0,IF(Mitarbeiter!$G$9=FALSE,0,IF(AND(Mitarbeiter!$E$9&lt;&gt;"",CX$5+6&lt;Mitarbeiter!$E$9),0,IF(AND(Mitarbeiter!$F$9&lt;&gt;"",CX$5&gt;Mitarbeiter!$F$9),0,IF(Planung!CX11="",$C11,IF(ISNUMBER(Planung!CX11),Planung!CX11,IF(UPPER(Planung!CX11)="H",$C11/2,0)))))))</f>
        <v>0.7</v>
      </c>
      <c r="CY11" s="27">
        <f>IF($A11="",0,IF(Mitarbeiter!$G$9=FALSE,0,IF(AND(Mitarbeiter!$E$9&lt;&gt;"",CY$5+6&lt;Mitarbeiter!$E$9),0,IF(AND(Mitarbeiter!$F$9&lt;&gt;"",CY$5&gt;Mitarbeiter!$F$9),0,IF(Planung!CY11="",$C11,IF(ISNUMBER(Planung!CY11),Planung!CY11,IF(UPPER(Planung!CY11)="H",$C11/2,0)))))))</f>
        <v>0.7</v>
      </c>
      <c r="CZ11" s="27">
        <f>IF($A11="",0,IF(Mitarbeiter!$G$9=FALSE,0,IF(AND(Mitarbeiter!$E$9&lt;&gt;"",CZ$5+6&lt;Mitarbeiter!$E$9),0,IF(AND(Mitarbeiter!$F$9&lt;&gt;"",CZ$5&gt;Mitarbeiter!$F$9),0,IF(Planung!CZ11="",$C11,IF(ISNUMBER(Planung!CZ11),Planung!CZ11,IF(UPPER(Planung!CZ11)="H",$C11/2,0)))))))</f>
        <v>0.7</v>
      </c>
      <c r="DA11" s="27">
        <f>IF($A11="",0,IF(Mitarbeiter!$G$9=FALSE,0,IF(AND(Mitarbeiter!$E$9&lt;&gt;"",DA$5+6&lt;Mitarbeiter!$E$9),0,IF(AND(Mitarbeiter!$F$9&lt;&gt;"",DA$5&gt;Mitarbeiter!$F$9),0,IF(Planung!DA11="",$C11,IF(ISNUMBER(Planung!DA11),Planung!DA11,IF(UPPER(Planung!DA11)="H",$C11/2,0)))))))</f>
        <v>0.7</v>
      </c>
      <c r="DB11" s="27">
        <f>IF($A11="",0,IF(Mitarbeiter!$G$9=FALSE,0,IF(AND(Mitarbeiter!$E$9&lt;&gt;"",DB$5+6&lt;Mitarbeiter!$E$9),0,IF(AND(Mitarbeiter!$F$9&lt;&gt;"",DB$5&gt;Mitarbeiter!$F$9),0,IF(Planung!DB11="",$C11,IF(ISNUMBER(Planung!DB11),Planung!DB11,IF(UPPER(Planung!DB11)="H",$C11/2,0)))))))</f>
        <v>0.7</v>
      </c>
      <c r="DC11" s="27">
        <f>IF($A11="",0,IF(Mitarbeiter!$G$9=FALSE,0,IF(AND(Mitarbeiter!$E$9&lt;&gt;"",DC$5+6&lt;Mitarbeiter!$E$9),0,IF(AND(Mitarbeiter!$F$9&lt;&gt;"",DC$5&gt;Mitarbeiter!$F$9),0,IF(Planung!DC11="",$C11,IF(ISNUMBER(Planung!DC11),Planung!DC11,IF(UPPER(Planung!DC11)="H",$C11/2,0)))))))</f>
        <v>0.7</v>
      </c>
      <c r="DD11" s="27">
        <f>IF($A11="",0,IF(Mitarbeiter!$G$9=FALSE,0,IF(AND(Mitarbeiter!$E$9&lt;&gt;"",DD$5+6&lt;Mitarbeiter!$E$9),0,IF(AND(Mitarbeiter!$F$9&lt;&gt;"",DD$5&gt;Mitarbeiter!$F$9),0,IF(Planung!DD11="",$C11,IF(ISNUMBER(Planung!DD11),Planung!DD11,IF(UPPER(Planung!DD11)="H",$C11/2,0)))))))</f>
        <v>0.7</v>
      </c>
      <c r="DE11" s="27">
        <f>IF($A11="",0,IF(Mitarbeiter!$G$9=FALSE,0,IF(AND(Mitarbeiter!$E$9&lt;&gt;"",DE$5+6&lt;Mitarbeiter!$E$9),0,IF(AND(Mitarbeiter!$F$9&lt;&gt;"",DE$5&gt;Mitarbeiter!$F$9),0,IF(Planung!DE11="",$C11,IF(ISNUMBER(Planung!DE11),Planung!DE11,IF(UPPER(Planung!DE11)="H",$C11/2,0)))))))</f>
        <v>0.7</v>
      </c>
      <c r="DF11" s="27">
        <f>IF($A11="",0,IF(Mitarbeiter!$G$9=FALSE,0,IF(AND(Mitarbeiter!$E$9&lt;&gt;"",DF$5+6&lt;Mitarbeiter!$E$9),0,IF(AND(Mitarbeiter!$F$9&lt;&gt;"",DF$5&gt;Mitarbeiter!$F$9),0,IF(Planung!DF11="",$C11,IF(ISNUMBER(Planung!DF11),Planung!DF11,IF(UPPER(Planung!DF11)="H",$C11/2,0)))))))</f>
        <v>0.7</v>
      </c>
      <c r="DG11" s="27">
        <f>IF($A11="",0,IF(Mitarbeiter!$G$9=FALSE,0,IF(AND(Mitarbeiter!$E$9&lt;&gt;"",DG$5+6&lt;Mitarbeiter!$E$9),0,IF(AND(Mitarbeiter!$F$9&lt;&gt;"",DG$5&gt;Mitarbeiter!$F$9),0,IF(Planung!DG11="",$C11,IF(ISNUMBER(Planung!DG11),Planung!DG11,IF(UPPER(Planung!DG11)="H",$C11/2,0)))))))</f>
        <v>0.7</v>
      </c>
      <c r="DH11" s="27">
        <f>IF($A11="",0,IF(Mitarbeiter!$G$9=FALSE,0,IF(AND(Mitarbeiter!$E$9&lt;&gt;"",DH$5+6&lt;Mitarbeiter!$E$9),0,IF(AND(Mitarbeiter!$F$9&lt;&gt;"",DH$5&gt;Mitarbeiter!$F$9),0,IF(Planung!DH11="",$C11,IF(ISNUMBER(Planung!DH11),Planung!DH11,IF(UPPER(Planung!DH11)="H",$C11/2,0)))))))</f>
        <v>0.7</v>
      </c>
      <c r="DI11" s="27">
        <f>IF($A11="",0,IF(Mitarbeiter!$G$9=FALSE,0,IF(AND(Mitarbeiter!$E$9&lt;&gt;"",DI$5+6&lt;Mitarbeiter!$E$9),0,IF(AND(Mitarbeiter!$F$9&lt;&gt;"",DI$5&gt;Mitarbeiter!$F$9),0,IF(Planung!DI11="",$C11,IF(ISNUMBER(Planung!DI11),Planung!DI11,IF(UPPER(Planung!DI11)="H",$C11/2,0)))))))</f>
        <v>0.7</v>
      </c>
      <c r="DJ11" s="27">
        <f>IF($A11="",0,IF(Mitarbeiter!$G$9=FALSE,0,IF(AND(Mitarbeiter!$E$9&lt;&gt;"",DJ$5+6&lt;Mitarbeiter!$E$9),0,IF(AND(Mitarbeiter!$F$9&lt;&gt;"",DJ$5&gt;Mitarbeiter!$F$9),0,IF(Planung!DJ11="",$C11,IF(ISNUMBER(Planung!DJ11),Planung!DJ11,IF(UPPER(Planung!DJ11)="H",$C11/2,0)))))))</f>
        <v>0.7</v>
      </c>
      <c r="DK11" s="27">
        <f>IF($A11="",0,IF(Mitarbeiter!$G$9=FALSE,0,IF(AND(Mitarbeiter!$E$9&lt;&gt;"",DK$5+6&lt;Mitarbeiter!$E$9),0,IF(AND(Mitarbeiter!$F$9&lt;&gt;"",DK$5&gt;Mitarbeiter!$F$9),0,IF(Planung!DK11="",$C11,IF(ISNUMBER(Planung!DK11),Planung!DK11,IF(UPPER(Planung!DK11)="H",$C11/2,0)))))))</f>
        <v>0.7</v>
      </c>
      <c r="DL11" s="27">
        <f>IF($A11="",0,IF(Mitarbeiter!$G$9=FALSE,0,IF(AND(Mitarbeiter!$E$9&lt;&gt;"",DL$5+6&lt;Mitarbeiter!$E$9),0,IF(AND(Mitarbeiter!$F$9&lt;&gt;"",DL$5&gt;Mitarbeiter!$F$9),0,IF(Planung!DL11="",$C11,IF(ISNUMBER(Planung!DL11),Planung!DL11,IF(UPPER(Planung!DL11)="H",$C11/2,0)))))))</f>
        <v>0.7</v>
      </c>
      <c r="DM11" s="27">
        <f>IF($A11="",0,IF(Mitarbeiter!$G$9=FALSE,0,IF(AND(Mitarbeiter!$E$9&lt;&gt;"",DM$5+6&lt;Mitarbeiter!$E$9),0,IF(AND(Mitarbeiter!$F$9&lt;&gt;"",DM$5&gt;Mitarbeiter!$F$9),0,IF(Planung!DM11="",$C11,IF(ISNUMBER(Planung!DM11),Planung!DM11,IF(UPPER(Planung!DM11)="H",$C11/2,0)))))))</f>
        <v>0.7</v>
      </c>
      <c r="DN11" s="27">
        <f>IF($A11="",0,IF(Mitarbeiter!$G$9=FALSE,0,IF(AND(Mitarbeiter!$E$9&lt;&gt;"",DN$5+6&lt;Mitarbeiter!$E$9),0,IF(AND(Mitarbeiter!$F$9&lt;&gt;"",DN$5&gt;Mitarbeiter!$F$9),0,IF(Planung!DN11="",$C11,IF(ISNUMBER(Planung!DN11),Planung!DN11,IF(UPPER(Planung!DN11)="H",$C11/2,0)))))))</f>
        <v>0.7</v>
      </c>
      <c r="DO11" s="27">
        <f>IF($A11="",0,IF(Mitarbeiter!$G$9=FALSE,0,IF(AND(Mitarbeiter!$E$9&lt;&gt;"",DO$5+6&lt;Mitarbeiter!$E$9),0,IF(AND(Mitarbeiter!$F$9&lt;&gt;"",DO$5&gt;Mitarbeiter!$F$9),0,IF(Planung!DO11="",$C11,IF(ISNUMBER(Planung!DO11),Planung!DO11,IF(UPPER(Planung!DO11)="H",$C11/2,0)))))))</f>
        <v>0.7</v>
      </c>
      <c r="DP11" s="27">
        <f>IF($A11="",0,IF(Mitarbeiter!$G$9=FALSE,0,IF(AND(Mitarbeiter!$E$9&lt;&gt;"",DP$5+6&lt;Mitarbeiter!$E$9),0,IF(AND(Mitarbeiter!$F$9&lt;&gt;"",DP$5&gt;Mitarbeiter!$F$9),0,IF(Planung!DP11="",$C11,IF(ISNUMBER(Planung!DP11),Planung!DP11,IF(UPPER(Planung!DP11)="H",$C11/2,0)))))))</f>
        <v>0.7</v>
      </c>
      <c r="DQ11" s="27">
        <f>IF($A11="",0,IF(Mitarbeiter!$G$9=FALSE,0,IF(AND(Mitarbeiter!$E$9&lt;&gt;"",DQ$5+6&lt;Mitarbeiter!$E$9),0,IF(AND(Mitarbeiter!$F$9&lt;&gt;"",DQ$5&gt;Mitarbeiter!$F$9),0,IF(Planung!DQ11="",$C11,IF(ISNUMBER(Planung!DQ11),Planung!DQ11,IF(UPPER(Planung!DQ11)="H",$C11/2,0)))))))</f>
        <v>0.7</v>
      </c>
      <c r="DR11" s="27">
        <f>IF($A11="",0,IF(Mitarbeiter!$G$9=FALSE,0,IF(AND(Mitarbeiter!$E$9&lt;&gt;"",DR$5+6&lt;Mitarbeiter!$E$9),0,IF(AND(Mitarbeiter!$F$9&lt;&gt;"",DR$5&gt;Mitarbeiter!$F$9),0,IF(Planung!DR11="",$C11,IF(ISNUMBER(Planung!DR11),Planung!DR11,IF(UPPER(Planung!DR11)="H",$C11/2,0)))))))</f>
        <v>0.7</v>
      </c>
      <c r="DS11" s="27">
        <f>IF($A11="",0,IF(Mitarbeiter!$G$9=FALSE,0,IF(AND(Mitarbeiter!$E$9&lt;&gt;"",DS$5+6&lt;Mitarbeiter!$E$9),0,IF(AND(Mitarbeiter!$F$9&lt;&gt;"",DS$5&gt;Mitarbeiter!$F$9),0,IF(Planung!DS11="",$C11,IF(ISNUMBER(Planung!DS11),Planung!DS11,IF(UPPER(Planung!DS11)="H",$C11/2,0)))))))</f>
        <v>0.7</v>
      </c>
      <c r="DT11" s="27">
        <f>IF($A11="",0,IF(Mitarbeiter!$G$9=FALSE,0,IF(AND(Mitarbeiter!$E$9&lt;&gt;"",DT$5+6&lt;Mitarbeiter!$E$9),0,IF(AND(Mitarbeiter!$F$9&lt;&gt;"",DT$5&gt;Mitarbeiter!$F$9),0,IF(Planung!DT11="",$C11,IF(ISNUMBER(Planung!DT11),Planung!DT11,IF(UPPER(Planung!DT11)="H",$C11/2,0)))))))</f>
        <v>0.7</v>
      </c>
      <c r="DU11" s="27">
        <f>IF($A11="",0,IF(Mitarbeiter!$G$9=FALSE,0,IF(AND(Mitarbeiter!$E$9&lt;&gt;"",DU$5+6&lt;Mitarbeiter!$E$9),0,IF(AND(Mitarbeiter!$F$9&lt;&gt;"",DU$5&gt;Mitarbeiter!$F$9),0,IF(Planung!DU11="",$C11,IF(ISNUMBER(Planung!DU11),Planung!DU11,IF(UPPER(Planung!DU11)="H",$C11/2,0)))))))</f>
        <v>0.7</v>
      </c>
      <c r="DV11" s="27">
        <f>IF($A11="",0,IF(Mitarbeiter!$G$9=FALSE,0,IF(AND(Mitarbeiter!$E$9&lt;&gt;"",DV$5+6&lt;Mitarbeiter!$E$9),0,IF(AND(Mitarbeiter!$F$9&lt;&gt;"",DV$5&gt;Mitarbeiter!$F$9),0,IF(Planung!DV11="",$C11,IF(ISNUMBER(Planung!DV11),Planung!DV11,IF(UPPER(Planung!DV11)="H",$C11/2,0)))))))</f>
        <v>0.7</v>
      </c>
      <c r="DW11" s="27">
        <f>IF($A11="",0,IF(Mitarbeiter!$G$9=FALSE,0,IF(AND(Mitarbeiter!$E$9&lt;&gt;"",DW$5+6&lt;Mitarbeiter!$E$9),0,IF(AND(Mitarbeiter!$F$9&lt;&gt;"",DW$5&gt;Mitarbeiter!$F$9),0,IF(Planung!DW11="",$C11,IF(ISNUMBER(Planung!DW11),Planung!DW11,IF(UPPER(Planung!DW11)="H",$C11/2,0)))))))</f>
        <v>0.7</v>
      </c>
      <c r="DX11" s="27">
        <f>IF($A11="",0,IF(Mitarbeiter!$G$9=FALSE,0,IF(AND(Mitarbeiter!$E$9&lt;&gt;"",DX$5+6&lt;Mitarbeiter!$E$9),0,IF(AND(Mitarbeiter!$F$9&lt;&gt;"",DX$5&gt;Mitarbeiter!$F$9),0,IF(Planung!DX11="",$C11,IF(ISNUMBER(Planung!DX11),Planung!DX11,IF(UPPER(Planung!DX11)="H",$C11/2,0)))))))</f>
        <v>0.7</v>
      </c>
      <c r="DY11" s="27">
        <f>IF($A11="",0,IF(Mitarbeiter!$G$9=FALSE,0,IF(AND(Mitarbeiter!$E$9&lt;&gt;"",DY$5+6&lt;Mitarbeiter!$E$9),0,IF(AND(Mitarbeiter!$F$9&lt;&gt;"",DY$5&gt;Mitarbeiter!$F$9),0,IF(Planung!DY11="",$C11,IF(ISNUMBER(Planung!DY11),Planung!DY11,IF(UPPER(Planung!DY11)="H",$C11/2,0)))))))</f>
        <v>0.7</v>
      </c>
      <c r="DZ11" s="27">
        <f>IF($A11="",0,IF(Mitarbeiter!$G$9=FALSE,0,IF(AND(Mitarbeiter!$E$9&lt;&gt;"",DZ$5+6&lt;Mitarbeiter!$E$9),0,IF(AND(Mitarbeiter!$F$9&lt;&gt;"",DZ$5&gt;Mitarbeiter!$F$9),0,IF(Planung!DZ11="",$C11,IF(ISNUMBER(Planung!DZ11),Planung!DZ11,IF(UPPER(Planung!DZ11)="H",$C11/2,0)))))))</f>
        <v>0.7</v>
      </c>
      <c r="EA11" s="27">
        <f>IF($A11="",0,IF(Mitarbeiter!$G$9=FALSE,0,IF(AND(Mitarbeiter!$E$9&lt;&gt;"",EA$5+6&lt;Mitarbeiter!$E$9),0,IF(AND(Mitarbeiter!$F$9&lt;&gt;"",EA$5&gt;Mitarbeiter!$F$9),0,IF(Planung!EA11="",$C11,IF(ISNUMBER(Planung!EA11),Planung!EA11,IF(UPPER(Planung!EA11)="H",$C11/2,0)))))))</f>
        <v>0.7</v>
      </c>
      <c r="EB11" s="27">
        <f>IF($A11="",0,IF(Mitarbeiter!$G$9=FALSE,0,IF(AND(Mitarbeiter!$E$9&lt;&gt;"",EB$5+6&lt;Mitarbeiter!$E$9),0,IF(AND(Mitarbeiter!$F$9&lt;&gt;"",EB$5&gt;Mitarbeiter!$F$9),0,IF(Planung!EB11="",$C11,IF(ISNUMBER(Planung!EB11),Planung!EB11,IF(UPPER(Planung!EB11)="H",$C11/2,0)))))))</f>
        <v>0.7</v>
      </c>
      <c r="EC11" s="27">
        <f>IF($A11="",0,IF(Mitarbeiter!$G$9=FALSE,0,IF(AND(Mitarbeiter!$E$9&lt;&gt;"",EC$5+6&lt;Mitarbeiter!$E$9),0,IF(AND(Mitarbeiter!$F$9&lt;&gt;"",EC$5&gt;Mitarbeiter!$F$9),0,IF(Planung!EC11="",$C11,IF(ISNUMBER(Planung!EC11),Planung!EC11,IF(UPPER(Planung!EC11)="H",$C11/2,0)))))))</f>
        <v>0.7</v>
      </c>
      <c r="ED11" s="27">
        <f>IF($A11="",0,IF(Mitarbeiter!$G$9=FALSE,0,IF(AND(Mitarbeiter!$E$9&lt;&gt;"",ED$5+6&lt;Mitarbeiter!$E$9),0,IF(AND(Mitarbeiter!$F$9&lt;&gt;"",ED$5&gt;Mitarbeiter!$F$9),0,IF(Planung!ED11="",$C11,IF(ISNUMBER(Planung!ED11),Planung!ED11,IF(UPPER(Planung!ED11)="H",$C11/2,0)))))))</f>
        <v>0.7</v>
      </c>
      <c r="EE11" s="27">
        <f>IF($A11="",0,IF(Mitarbeiter!$G$9=FALSE,0,IF(AND(Mitarbeiter!$E$9&lt;&gt;"",EE$5+6&lt;Mitarbeiter!$E$9),0,IF(AND(Mitarbeiter!$F$9&lt;&gt;"",EE$5&gt;Mitarbeiter!$F$9),0,IF(Planung!EE11="",$C11,IF(ISNUMBER(Planung!EE11),Planung!EE11,IF(UPPER(Planung!EE11)="H",$C11/2,0)))))))</f>
        <v>0.7</v>
      </c>
      <c r="EF11" s="27">
        <f>IF($A11="",0,IF(Mitarbeiter!$G$9=FALSE,0,IF(AND(Mitarbeiter!$E$9&lt;&gt;"",EF$5+6&lt;Mitarbeiter!$E$9),0,IF(AND(Mitarbeiter!$F$9&lt;&gt;"",EF$5&gt;Mitarbeiter!$F$9),0,IF(Planung!EF11="",$C11,IF(ISNUMBER(Planung!EF11),Planung!EF11,IF(UPPER(Planung!EF11)="H",$C11/2,0)))))))</f>
        <v>0.7</v>
      </c>
      <c r="EG11" s="27">
        <f>IF($A11="",0,IF(Mitarbeiter!$G$9=FALSE,0,IF(AND(Mitarbeiter!$E$9&lt;&gt;"",EG$5+6&lt;Mitarbeiter!$E$9),0,IF(AND(Mitarbeiter!$F$9&lt;&gt;"",EG$5&gt;Mitarbeiter!$F$9),0,IF(Planung!EG11="",$C11,IF(ISNUMBER(Planung!EG11),Planung!EG11,IF(UPPER(Planung!EG11)="H",$C11/2,0)))))))</f>
        <v>0.7</v>
      </c>
      <c r="EH11" s="27">
        <f>IF($A11="",0,IF(Mitarbeiter!$G$9=FALSE,0,IF(AND(Mitarbeiter!$E$9&lt;&gt;"",EH$5+6&lt;Mitarbeiter!$E$9),0,IF(AND(Mitarbeiter!$F$9&lt;&gt;"",EH$5&gt;Mitarbeiter!$F$9),0,IF(Planung!EH11="",$C11,IF(ISNUMBER(Planung!EH11),Planung!EH11,IF(UPPER(Planung!EH11)="H",$C11/2,0)))))))</f>
        <v>0.7</v>
      </c>
      <c r="EI11" s="27">
        <f>IF($A11="",0,IF(Mitarbeiter!$G$9=FALSE,0,IF(AND(Mitarbeiter!$E$9&lt;&gt;"",EI$5+6&lt;Mitarbeiter!$E$9),0,IF(AND(Mitarbeiter!$F$9&lt;&gt;"",EI$5&gt;Mitarbeiter!$F$9),0,IF(Planung!EI11="",$C11,IF(ISNUMBER(Planung!EI11),Planung!EI11,IF(UPPER(Planung!EI11)="H",$C11/2,0)))))))</f>
        <v>0.7</v>
      </c>
      <c r="EJ11" s="27">
        <f>IF($A11="",0,IF(Mitarbeiter!$G$9=FALSE,0,IF(AND(Mitarbeiter!$E$9&lt;&gt;"",EJ$5+6&lt;Mitarbeiter!$E$9),0,IF(AND(Mitarbeiter!$F$9&lt;&gt;"",EJ$5&gt;Mitarbeiter!$F$9),0,IF(Planung!EJ11="",$C11,IF(ISNUMBER(Planung!EJ11),Planung!EJ11,IF(UPPER(Planung!EJ11)="H",$C11/2,0)))))))</f>
        <v>0.7</v>
      </c>
      <c r="EK11" s="27">
        <f>IF($A11="",0,IF(Mitarbeiter!$G$9=FALSE,0,IF(AND(Mitarbeiter!$E$9&lt;&gt;"",EK$5+6&lt;Mitarbeiter!$E$9),0,IF(AND(Mitarbeiter!$F$9&lt;&gt;"",EK$5&gt;Mitarbeiter!$F$9),0,IF(Planung!EK11="",$C11,IF(ISNUMBER(Planung!EK11),Planung!EK11,IF(UPPER(Planung!EK11)="H",$C11/2,0)))))))</f>
        <v>0.7</v>
      </c>
      <c r="EL11" s="27">
        <f>IF($A11="",0,IF(Mitarbeiter!$G$9=FALSE,0,IF(AND(Mitarbeiter!$E$9&lt;&gt;"",EL$5+6&lt;Mitarbeiter!$E$9),0,IF(AND(Mitarbeiter!$F$9&lt;&gt;"",EL$5&gt;Mitarbeiter!$F$9),0,IF(Planung!EL11="",$C11,IF(ISNUMBER(Planung!EL11),Planung!EL11,IF(UPPER(Planung!EL11)="H",$C11/2,0)))))))</f>
        <v>0.7</v>
      </c>
      <c r="EM11" s="27">
        <f>IF($A11="",0,IF(Mitarbeiter!$G$9=FALSE,0,IF(AND(Mitarbeiter!$E$9&lt;&gt;"",EM$5+6&lt;Mitarbeiter!$E$9),0,IF(AND(Mitarbeiter!$F$9&lt;&gt;"",EM$5&gt;Mitarbeiter!$F$9),0,IF(Planung!EM11="",$C11,IF(ISNUMBER(Planung!EM11),Planung!EM11,IF(UPPER(Planung!EM11)="H",$C11/2,0)))))))</f>
        <v>0.7</v>
      </c>
      <c r="EN11" s="27">
        <f>IF($A11="",0,IF(Mitarbeiter!$G$9=FALSE,0,IF(AND(Mitarbeiter!$E$9&lt;&gt;"",EN$5+6&lt;Mitarbeiter!$E$9),0,IF(AND(Mitarbeiter!$F$9&lt;&gt;"",EN$5&gt;Mitarbeiter!$F$9),0,IF(Planung!EN11="",$C11,IF(ISNUMBER(Planung!EN11),Planung!EN11,IF(UPPER(Planung!EN11)="H",$C11/2,0)))))))</f>
        <v>0.7</v>
      </c>
      <c r="EO11" s="27">
        <f>IF($A11="",0,IF(Mitarbeiter!$G$9=FALSE,0,IF(AND(Mitarbeiter!$E$9&lt;&gt;"",EO$5+6&lt;Mitarbeiter!$E$9),0,IF(AND(Mitarbeiter!$F$9&lt;&gt;"",EO$5&gt;Mitarbeiter!$F$9),0,IF(Planung!EO11="",$C11,IF(ISNUMBER(Planung!EO11),Planung!EO11,IF(UPPER(Planung!EO11)="H",$C11/2,0)))))))</f>
        <v>0.7</v>
      </c>
      <c r="EP11" s="27">
        <f>IF($A11="",0,IF(Mitarbeiter!$G$9=FALSE,0,IF(AND(Mitarbeiter!$E$9&lt;&gt;"",EP$5+6&lt;Mitarbeiter!$E$9),0,IF(AND(Mitarbeiter!$F$9&lt;&gt;"",EP$5&gt;Mitarbeiter!$F$9),0,IF(Planung!EP11="",$C11,IF(ISNUMBER(Planung!EP11),Planung!EP11,IF(UPPER(Planung!EP11)="H",$C11/2,0)))))))</f>
        <v>0.7</v>
      </c>
      <c r="EQ11" s="27">
        <f>IF($A11="",0,IF(Mitarbeiter!$G$9=FALSE,0,IF(AND(Mitarbeiter!$E$9&lt;&gt;"",EQ$5+6&lt;Mitarbeiter!$E$9),0,IF(AND(Mitarbeiter!$F$9&lt;&gt;"",EQ$5&gt;Mitarbeiter!$F$9),0,IF(Planung!EQ11="",$C11,IF(ISNUMBER(Planung!EQ11),Planung!EQ11,IF(UPPER(Planung!EQ11)="H",$C11/2,0)))))))</f>
        <v>0.7</v>
      </c>
      <c r="ER11" s="27">
        <f>IF($A11="",0,IF(Mitarbeiter!$G$9=FALSE,0,IF(AND(Mitarbeiter!$E$9&lt;&gt;"",ER$5+6&lt;Mitarbeiter!$E$9),0,IF(AND(Mitarbeiter!$F$9&lt;&gt;"",ER$5&gt;Mitarbeiter!$F$9),0,IF(Planung!ER11="",$C11,IF(ISNUMBER(Planung!ER11),Planung!ER11,IF(UPPER(Planung!ER11)="H",$C11/2,0)))))))</f>
        <v>0.7</v>
      </c>
      <c r="ES11" s="27">
        <f>IF($A11="",0,IF(Mitarbeiter!$G$9=FALSE,0,IF(AND(Mitarbeiter!$E$9&lt;&gt;"",ES$5+6&lt;Mitarbeiter!$E$9),0,IF(AND(Mitarbeiter!$F$9&lt;&gt;"",ES$5&gt;Mitarbeiter!$F$9),0,IF(Planung!ES11="",$C11,IF(ISNUMBER(Planung!ES11),Planung!ES11,IF(UPPER(Planung!ES11)="H",$C11/2,0)))))))</f>
        <v>0.7</v>
      </c>
      <c r="ET11" s="27">
        <f>IF($A11="",0,IF(Mitarbeiter!$G$9=FALSE,0,IF(AND(Mitarbeiter!$E$9&lt;&gt;"",ET$5+6&lt;Mitarbeiter!$E$9),0,IF(AND(Mitarbeiter!$F$9&lt;&gt;"",ET$5&gt;Mitarbeiter!$F$9),0,IF(Planung!ET11="",$C11,IF(ISNUMBER(Planung!ET11),Planung!ET11,IF(UPPER(Planung!ET11)="H",$C11/2,0)))))))</f>
        <v>0.7</v>
      </c>
      <c r="EU11" s="27">
        <f>IF($A11="",0,IF(Mitarbeiter!$G$9=FALSE,0,IF(AND(Mitarbeiter!$E$9&lt;&gt;"",EU$5+6&lt;Mitarbeiter!$E$9),0,IF(AND(Mitarbeiter!$F$9&lt;&gt;"",EU$5&gt;Mitarbeiter!$F$9),0,IF(Planung!EU11="",$C11,IF(ISNUMBER(Planung!EU11),Planung!EU11,IF(UPPER(Planung!EU11)="H",$C11/2,0)))))))</f>
        <v>0.7</v>
      </c>
      <c r="EV11" s="27">
        <f>IF($A11="",0,IF(Mitarbeiter!$G$9=FALSE,0,IF(AND(Mitarbeiter!$E$9&lt;&gt;"",EV$5+6&lt;Mitarbeiter!$E$9),0,IF(AND(Mitarbeiter!$F$9&lt;&gt;"",EV$5&gt;Mitarbeiter!$F$9),0,IF(Planung!EV11="",$C11,IF(ISNUMBER(Planung!EV11),Planung!EV11,IF(UPPER(Planung!EV11)="H",$C11/2,0)))))))</f>
        <v>0.7</v>
      </c>
      <c r="EW11" s="27">
        <f>IF($A11="",0,IF(Mitarbeiter!$G$9=FALSE,0,IF(AND(Mitarbeiter!$E$9&lt;&gt;"",EW$5+6&lt;Mitarbeiter!$E$9),0,IF(AND(Mitarbeiter!$F$9&lt;&gt;"",EW$5&gt;Mitarbeiter!$F$9),0,IF(Planung!EW11="",$C11,IF(ISNUMBER(Planung!EW11),Planung!EW11,IF(UPPER(Planung!EW11)="H",$C11/2,0)))))))</f>
        <v>0.7</v>
      </c>
      <c r="EX11" s="27">
        <f>IF($A11="",0,IF(Mitarbeiter!$G$9=FALSE,0,IF(AND(Mitarbeiter!$E$9&lt;&gt;"",EX$5+6&lt;Mitarbeiter!$E$9),0,IF(AND(Mitarbeiter!$F$9&lt;&gt;"",EX$5&gt;Mitarbeiter!$F$9),0,IF(Planung!EX11="",$C11,IF(ISNUMBER(Planung!EX11),Planung!EX11,IF(UPPER(Planung!EX11)="H",$C11/2,0)))))))</f>
        <v>0.7</v>
      </c>
      <c r="EY11" s="27">
        <f>IF($A11="",0,IF(Mitarbeiter!$G$9=FALSE,0,IF(AND(Mitarbeiter!$E$9&lt;&gt;"",EY$5+6&lt;Mitarbeiter!$E$9),0,IF(AND(Mitarbeiter!$F$9&lt;&gt;"",EY$5&gt;Mitarbeiter!$F$9),0,IF(Planung!EY11="",$C11,IF(ISNUMBER(Planung!EY11),Planung!EY11,IF(UPPER(Planung!EY11)="H",$C11/2,0)))))))</f>
        <v>0.7</v>
      </c>
      <c r="EZ11" s="27">
        <f>IF($A11="",0,IF(Mitarbeiter!$G$9=FALSE,0,IF(AND(Mitarbeiter!$E$9&lt;&gt;"",EZ$5+6&lt;Mitarbeiter!$E$9),0,IF(AND(Mitarbeiter!$F$9&lt;&gt;"",EZ$5&gt;Mitarbeiter!$F$9),0,IF(Planung!EZ11="",$C11,IF(ISNUMBER(Planung!EZ11),Planung!EZ11,IF(UPPER(Planung!EZ11)="H",$C11/2,0)))))))</f>
        <v>0.7</v>
      </c>
      <c r="FA11" s="27">
        <f>IF($A11="",0,IF(Mitarbeiter!$G$9=FALSE,0,IF(AND(Mitarbeiter!$E$9&lt;&gt;"",FA$5+6&lt;Mitarbeiter!$E$9),0,IF(AND(Mitarbeiter!$F$9&lt;&gt;"",FA$5&gt;Mitarbeiter!$F$9),0,IF(Planung!FA11="",$C11,IF(ISNUMBER(Planung!FA11),Planung!FA11,IF(UPPER(Planung!FA11)="H",$C11/2,0)))))))</f>
        <v>0.7</v>
      </c>
      <c r="FB11" s="27">
        <f>IF($A11="",0,IF(Mitarbeiter!$G$9=FALSE,0,IF(AND(Mitarbeiter!$E$9&lt;&gt;"",FB$5+6&lt;Mitarbeiter!$E$9),0,IF(AND(Mitarbeiter!$F$9&lt;&gt;"",FB$5&gt;Mitarbeiter!$F$9),0,IF(Planung!FB11="",$C11,IF(ISNUMBER(Planung!FB11),Planung!FB11,IF(UPPER(Planung!FB11)="H",$C11/2,0)))))))</f>
        <v>0.7</v>
      </c>
      <c r="FC11" s="27">
        <f>IF($A11="",0,IF(Mitarbeiter!$G$9=FALSE,0,IF(AND(Mitarbeiter!$E$9&lt;&gt;"",FC$5+6&lt;Mitarbeiter!$E$9),0,IF(AND(Mitarbeiter!$F$9&lt;&gt;"",FC$5&gt;Mitarbeiter!$F$9),0,IF(Planung!FC11="",$C11,IF(ISNUMBER(Planung!FC11),Planung!FC11,IF(UPPER(Planung!FC11)="H",$C11/2,0)))))))</f>
        <v>0.7</v>
      </c>
      <c r="FD11" s="27">
        <f>IF($A11="",0,IF(Mitarbeiter!$G$9=FALSE,0,IF(AND(Mitarbeiter!$E$9&lt;&gt;"",FD$5+6&lt;Mitarbeiter!$E$9),0,IF(AND(Mitarbeiter!$F$9&lt;&gt;"",FD$5&gt;Mitarbeiter!$F$9),0,IF(Planung!FD11="",$C11,IF(ISNUMBER(Planung!FD11),Planung!FD11,IF(UPPER(Planung!FD11)="H",$C11/2,0)))))))</f>
        <v>0.7</v>
      </c>
      <c r="FE11" s="27">
        <f>IF($A11="",0,IF(Mitarbeiter!$G$9=FALSE,0,IF(AND(Mitarbeiter!$E$9&lt;&gt;"",FE$5+6&lt;Mitarbeiter!$E$9),0,IF(AND(Mitarbeiter!$F$9&lt;&gt;"",FE$5&gt;Mitarbeiter!$F$9),0,IF(Planung!FE11="",$C11,IF(ISNUMBER(Planung!FE11),Planung!FE11,IF(UPPER(Planung!FE11)="H",$C11/2,0)))))))</f>
        <v>0.7</v>
      </c>
      <c r="FF11" s="27">
        <f>IF($A11="",0,IF(Mitarbeiter!$G$9=FALSE,0,IF(AND(Mitarbeiter!$E$9&lt;&gt;"",FF$5+6&lt;Mitarbeiter!$E$9),0,IF(AND(Mitarbeiter!$F$9&lt;&gt;"",FF$5&gt;Mitarbeiter!$F$9),0,IF(Planung!FF11="",$C11,IF(ISNUMBER(Planung!FF11),Planung!FF11,IF(UPPER(Planung!FF11)="H",$C11/2,0)))))))</f>
        <v>0.7</v>
      </c>
      <c r="FG11" s="27">
        <f>IF($A11="",0,IF(Mitarbeiter!$G$9=FALSE,0,IF(AND(Mitarbeiter!$E$9&lt;&gt;"",FG$5+6&lt;Mitarbeiter!$E$9),0,IF(AND(Mitarbeiter!$F$9&lt;&gt;"",FG$5&gt;Mitarbeiter!$F$9),0,IF(Planung!FG11="",$C11,IF(ISNUMBER(Planung!FG11),Planung!FG11,IF(UPPER(Planung!FG11)="H",$C11/2,0)))))))</f>
        <v>0.7</v>
      </c>
      <c r="FH11" s="27">
        <f>IF($A11="",0,IF(Mitarbeiter!$G$9=FALSE,0,IF(AND(Mitarbeiter!$E$9&lt;&gt;"",FH$5+6&lt;Mitarbeiter!$E$9),0,IF(AND(Mitarbeiter!$F$9&lt;&gt;"",FH$5&gt;Mitarbeiter!$F$9),0,IF(Planung!FH11="",$C11,IF(ISNUMBER(Planung!FH11),Planung!FH11,IF(UPPER(Planung!FH11)="H",$C11/2,0)))))))</f>
        <v>0.7</v>
      </c>
      <c r="FI11" s="27">
        <f>IF($A11="",0,IF(Mitarbeiter!$G$9=FALSE,0,IF(AND(Mitarbeiter!$E$9&lt;&gt;"",FI$5+6&lt;Mitarbeiter!$E$9),0,IF(AND(Mitarbeiter!$F$9&lt;&gt;"",FI$5&gt;Mitarbeiter!$F$9),0,IF(Planung!FI11="",$C11,IF(ISNUMBER(Planung!FI11),Planung!FI11,IF(UPPER(Planung!FI11)="H",$C11/2,0)))))))</f>
        <v>0.7</v>
      </c>
      <c r="FJ11" s="27">
        <f>IF($A11="",0,IF(Mitarbeiter!$G$9=FALSE,0,IF(AND(Mitarbeiter!$E$9&lt;&gt;"",FJ$5+6&lt;Mitarbeiter!$E$9),0,IF(AND(Mitarbeiter!$F$9&lt;&gt;"",FJ$5&gt;Mitarbeiter!$F$9),0,IF(Planung!FJ11="",$C11,IF(ISNUMBER(Planung!FJ11),Planung!FJ11,IF(UPPER(Planung!FJ11)="H",$C11/2,0)))))))</f>
        <v>0.7</v>
      </c>
      <c r="FK11" s="27">
        <f>IF($A11="",0,IF(Mitarbeiter!$G$9=FALSE,0,IF(AND(Mitarbeiter!$E$9&lt;&gt;"",FK$5+6&lt;Mitarbeiter!$E$9),0,IF(AND(Mitarbeiter!$F$9&lt;&gt;"",FK$5&gt;Mitarbeiter!$F$9),0,IF(Planung!FK11="",$C11,IF(ISNUMBER(Planung!FK11),Planung!FK11,IF(UPPER(Planung!FK11)="H",$C11/2,0)))))))</f>
        <v>0.7</v>
      </c>
      <c r="FL11" s="27">
        <f>IF($A11="",0,IF(Mitarbeiter!$G$9=FALSE,0,IF(AND(Mitarbeiter!$E$9&lt;&gt;"",FL$5+6&lt;Mitarbeiter!$E$9),0,IF(AND(Mitarbeiter!$F$9&lt;&gt;"",FL$5&gt;Mitarbeiter!$F$9),0,IF(Planung!FL11="",$C11,IF(ISNUMBER(Planung!FL11),Planung!FL11,IF(UPPER(Planung!FL11)="H",$C11/2,0)))))))</f>
        <v>0.7</v>
      </c>
      <c r="FM11" s="27">
        <f>IF($A11="",0,IF(Mitarbeiter!$G$9=FALSE,0,IF(AND(Mitarbeiter!$E$9&lt;&gt;"",FM$5+6&lt;Mitarbeiter!$E$9),0,IF(AND(Mitarbeiter!$F$9&lt;&gt;"",FM$5&gt;Mitarbeiter!$F$9),0,IF(Planung!FM11="",$C11,IF(ISNUMBER(Planung!FM11),Planung!FM11,IF(UPPER(Planung!FM11)="H",$C11/2,0)))))))</f>
        <v>0.7</v>
      </c>
      <c r="FN11" s="27">
        <f>IF($A11="",0,IF(Mitarbeiter!$G$9=FALSE,0,IF(AND(Mitarbeiter!$E$9&lt;&gt;"",FN$5+6&lt;Mitarbeiter!$E$9),0,IF(AND(Mitarbeiter!$F$9&lt;&gt;"",FN$5&gt;Mitarbeiter!$F$9),0,IF(Planung!FN11="",$C11,IF(ISNUMBER(Planung!FN11),Planung!FN11,IF(UPPER(Planung!FN11)="H",$C11/2,0)))))))</f>
        <v>0.7</v>
      </c>
      <c r="FO11" s="27">
        <f>IF($A11="",0,IF(Mitarbeiter!$G$9=FALSE,0,IF(AND(Mitarbeiter!$E$9&lt;&gt;"",FO$5+6&lt;Mitarbeiter!$E$9),0,IF(AND(Mitarbeiter!$F$9&lt;&gt;"",FO$5&gt;Mitarbeiter!$F$9),0,IF(Planung!FO11="",$C11,IF(ISNUMBER(Planung!FO11),Planung!FO11,IF(UPPER(Planung!FO11)="H",$C11/2,0)))))))</f>
        <v>0.7</v>
      </c>
      <c r="FP11" s="27">
        <f>IF($A11="",0,IF(Mitarbeiter!$G$9=FALSE,0,IF(AND(Mitarbeiter!$E$9&lt;&gt;"",FP$5+6&lt;Mitarbeiter!$E$9),0,IF(AND(Mitarbeiter!$F$9&lt;&gt;"",FP$5&gt;Mitarbeiter!$F$9),0,IF(Planung!FP11="",$C11,IF(ISNUMBER(Planung!FP11),Planung!FP11,IF(UPPER(Planung!FP11)="H",$C11/2,0)))))))</f>
        <v>0.7</v>
      </c>
      <c r="FQ11" s="27">
        <f>IF($A11="",0,IF(Mitarbeiter!$G$9=FALSE,0,IF(AND(Mitarbeiter!$E$9&lt;&gt;"",FQ$5+6&lt;Mitarbeiter!$E$9),0,IF(AND(Mitarbeiter!$F$9&lt;&gt;"",FQ$5&gt;Mitarbeiter!$F$9),0,IF(Planung!FQ11="",$C11,IF(ISNUMBER(Planung!FQ11),Planung!FQ11,IF(UPPER(Planung!FQ11)="H",$C11/2,0)))))))</f>
        <v>0.7</v>
      </c>
      <c r="FR11" s="27">
        <f>IF($A11="",0,IF(Mitarbeiter!$G$9=FALSE,0,IF(AND(Mitarbeiter!$E$9&lt;&gt;"",FR$5+6&lt;Mitarbeiter!$E$9),0,IF(AND(Mitarbeiter!$F$9&lt;&gt;"",FR$5&gt;Mitarbeiter!$F$9),0,IF(Planung!FR11="",$C11,IF(ISNUMBER(Planung!FR11),Planung!FR11,IF(UPPER(Planung!FR11)="H",$C11/2,0)))))))</f>
        <v>0.7</v>
      </c>
      <c r="FS11" s="27">
        <f>IF($A11="",0,IF(Mitarbeiter!$G$9=FALSE,0,IF(AND(Mitarbeiter!$E$9&lt;&gt;"",FS$5+6&lt;Mitarbeiter!$E$9),0,IF(AND(Mitarbeiter!$F$9&lt;&gt;"",FS$5&gt;Mitarbeiter!$F$9),0,IF(Planung!FS11="",$C11,IF(ISNUMBER(Planung!FS11),Planung!FS11,IF(UPPER(Planung!FS11)="H",$C11/2,0)))))))</f>
        <v>0.7</v>
      </c>
      <c r="FT11" s="27">
        <f>IF($A11="",0,IF(Mitarbeiter!$G$9=FALSE,0,IF(AND(Mitarbeiter!$E$9&lt;&gt;"",FT$5+6&lt;Mitarbeiter!$E$9),0,IF(AND(Mitarbeiter!$F$9&lt;&gt;"",FT$5&gt;Mitarbeiter!$F$9),0,IF(Planung!FT11="",$C11,IF(ISNUMBER(Planung!FT11),Planung!FT11,IF(UPPER(Planung!FT11)="H",$C11/2,0)))))))</f>
        <v>0.7</v>
      </c>
      <c r="FU11" s="27">
        <f>IF($A11="",0,IF(Mitarbeiter!$G$9=FALSE,0,IF(AND(Mitarbeiter!$E$9&lt;&gt;"",FU$5+6&lt;Mitarbeiter!$E$9),0,IF(AND(Mitarbeiter!$F$9&lt;&gt;"",FU$5&gt;Mitarbeiter!$F$9),0,IF(Planung!FU11="",$C11,IF(ISNUMBER(Planung!FU11),Planung!FU11,IF(UPPER(Planung!FU11)="H",$C11/2,0)))))))</f>
        <v>0.7</v>
      </c>
      <c r="FV11" s="27">
        <f>IF($A11="",0,IF(Mitarbeiter!$G$9=FALSE,0,IF(AND(Mitarbeiter!$E$9&lt;&gt;"",FV$5+6&lt;Mitarbeiter!$E$9),0,IF(AND(Mitarbeiter!$F$9&lt;&gt;"",FV$5&gt;Mitarbeiter!$F$9),0,IF(Planung!FV11="",$C11,IF(ISNUMBER(Planung!FV11),Planung!FV11,IF(UPPER(Planung!FV11)="H",$C11/2,0)))))))</f>
        <v>0.7</v>
      </c>
      <c r="FW11" s="27">
        <f>IF($A11="",0,IF(Mitarbeiter!$G$9=FALSE,0,IF(AND(Mitarbeiter!$E$9&lt;&gt;"",FW$5+6&lt;Mitarbeiter!$E$9),0,IF(AND(Mitarbeiter!$F$9&lt;&gt;"",FW$5&gt;Mitarbeiter!$F$9),0,IF(Planung!FW11="",$C11,IF(ISNUMBER(Planung!FW11),Planung!FW11,IF(UPPER(Planung!FW11)="H",$C11/2,0)))))))</f>
        <v>0.7</v>
      </c>
      <c r="FX11" s="27">
        <f>IF($A11="",0,IF(Mitarbeiter!$G$9=FALSE,0,IF(AND(Mitarbeiter!$E$9&lt;&gt;"",FX$5+6&lt;Mitarbeiter!$E$9),0,IF(AND(Mitarbeiter!$F$9&lt;&gt;"",FX$5&gt;Mitarbeiter!$F$9),0,IF(Planung!FX11="",$C11,IF(ISNUMBER(Planung!FX11),Planung!FX11,IF(UPPER(Planung!FX11)="H",$C11/2,0)))))))</f>
        <v>0.7</v>
      </c>
      <c r="FY11" s="27">
        <f>IF($A11="",0,IF(Mitarbeiter!$G$9=FALSE,0,IF(AND(Mitarbeiter!$E$9&lt;&gt;"",FY$5+6&lt;Mitarbeiter!$E$9),0,IF(AND(Mitarbeiter!$F$9&lt;&gt;"",FY$5&gt;Mitarbeiter!$F$9),0,IF(Planung!FY11="",$C11,IF(ISNUMBER(Planung!FY11),Planung!FY11,IF(UPPER(Planung!FY11)="H",$C11/2,0)))))))</f>
        <v>0.7</v>
      </c>
      <c r="FZ11" s="27">
        <f>IF($A11="",0,IF(Mitarbeiter!$G$9=FALSE,0,IF(AND(Mitarbeiter!$E$9&lt;&gt;"",FZ$5+6&lt;Mitarbeiter!$E$9),0,IF(AND(Mitarbeiter!$F$9&lt;&gt;"",FZ$5&gt;Mitarbeiter!$F$9),0,IF(Planung!FZ11="",$C11,IF(ISNUMBER(Planung!FZ11),Planung!FZ11,IF(UPPER(Planung!FZ11)="H",$C11/2,0)))))))</f>
        <v>0.7</v>
      </c>
      <c r="GA11" s="27">
        <f>IF($A11="",0,IF(Mitarbeiter!$G$9=FALSE,0,IF(AND(Mitarbeiter!$E$9&lt;&gt;"",GA$5+6&lt;Mitarbeiter!$E$9),0,IF(AND(Mitarbeiter!$F$9&lt;&gt;"",GA$5&gt;Mitarbeiter!$F$9),0,IF(Planung!GA11="",$C11,IF(ISNUMBER(Planung!GA11),Planung!GA11,IF(UPPER(Planung!GA11)="H",$C11/2,0)))))))</f>
        <v>0.7</v>
      </c>
      <c r="GB11" s="27">
        <f>IF($A11="",0,IF(Mitarbeiter!$G$9=FALSE,0,IF(AND(Mitarbeiter!$E$9&lt;&gt;"",GB$5+6&lt;Mitarbeiter!$E$9),0,IF(AND(Mitarbeiter!$F$9&lt;&gt;"",GB$5&gt;Mitarbeiter!$F$9),0,IF(Planung!GB11="",$C11,IF(ISNUMBER(Planung!GB11),Planung!GB11,IF(UPPER(Planung!GB11)="H",$C11/2,0)))))))</f>
        <v>0.7</v>
      </c>
      <c r="GC11" s="27">
        <f>IF($A11="",0,IF(Mitarbeiter!$G$9=FALSE,0,IF(AND(Mitarbeiter!$E$9&lt;&gt;"",GC$5+6&lt;Mitarbeiter!$E$9),0,IF(AND(Mitarbeiter!$F$9&lt;&gt;"",GC$5&gt;Mitarbeiter!$F$9),0,IF(Planung!GC11="",$C11,IF(ISNUMBER(Planung!GC11),Planung!GC11,IF(UPPER(Planung!GC11)="H",$C11/2,0)))))))</f>
        <v>0.7</v>
      </c>
      <c r="GD11" s="27">
        <f>IF($A11="",0,IF(Mitarbeiter!$G$9=FALSE,0,IF(AND(Mitarbeiter!$E$9&lt;&gt;"",GD$5+6&lt;Mitarbeiter!$E$9),0,IF(AND(Mitarbeiter!$F$9&lt;&gt;"",GD$5&gt;Mitarbeiter!$F$9),0,IF(Planung!GD11="",$C11,IF(ISNUMBER(Planung!GD11),Planung!GD11,IF(UPPER(Planung!GD11)="H",$C11/2,0)))))))</f>
        <v>0.7</v>
      </c>
      <c r="GE11" s="27">
        <f>IF($A11="",0,IF(Mitarbeiter!$G$9=FALSE,0,IF(AND(Mitarbeiter!$E$9&lt;&gt;"",GE$5+6&lt;Mitarbeiter!$E$9),0,IF(AND(Mitarbeiter!$F$9&lt;&gt;"",GE$5&gt;Mitarbeiter!$F$9),0,IF(Planung!GE11="",$C11,IF(ISNUMBER(Planung!GE11),Planung!GE11,IF(UPPER(Planung!GE11)="H",$C11/2,0)))))))</f>
        <v>0.7</v>
      </c>
      <c r="GF11" s="27">
        <f>IF($A11="",0,IF(Mitarbeiter!$G$9=FALSE,0,IF(AND(Mitarbeiter!$E$9&lt;&gt;"",GF$5+6&lt;Mitarbeiter!$E$9),0,IF(AND(Mitarbeiter!$F$9&lt;&gt;"",GF$5&gt;Mitarbeiter!$F$9),0,IF(Planung!GF11="",$C11,IF(ISNUMBER(Planung!GF11),Planung!GF11,IF(UPPER(Planung!GF11)="H",$C11/2,0)))))))</f>
        <v>0.7</v>
      </c>
      <c r="GG11" s="27">
        <f>IF($A11="",0,IF(Mitarbeiter!$G$9=FALSE,0,IF(AND(Mitarbeiter!$E$9&lt;&gt;"",GG$5+6&lt;Mitarbeiter!$E$9),0,IF(AND(Mitarbeiter!$F$9&lt;&gt;"",GG$5&gt;Mitarbeiter!$F$9),0,IF(Planung!GG11="",$C11,IF(ISNUMBER(Planung!GG11),Planung!GG11,IF(UPPER(Planung!GG11)="H",$C11/2,0)))))))</f>
        <v>0.7</v>
      </c>
      <c r="GH11" s="27">
        <f>IF($A11="",0,IF(Mitarbeiter!$G$9=FALSE,0,IF(AND(Mitarbeiter!$E$9&lt;&gt;"",GH$5+6&lt;Mitarbeiter!$E$9),0,IF(AND(Mitarbeiter!$F$9&lt;&gt;"",GH$5&gt;Mitarbeiter!$F$9),0,IF(Planung!GH11="",$C11,IF(ISNUMBER(Planung!GH11),Planung!GH11,IF(UPPER(Planung!GH11)="H",$C11/2,0)))))))</f>
        <v>0.7</v>
      </c>
      <c r="GI11" s="27">
        <f>IF($A11="",0,IF(Mitarbeiter!$G$9=FALSE,0,IF(AND(Mitarbeiter!$E$9&lt;&gt;"",GI$5+6&lt;Mitarbeiter!$E$9),0,IF(AND(Mitarbeiter!$F$9&lt;&gt;"",GI$5&gt;Mitarbeiter!$F$9),0,IF(Planung!GI11="",$C11,IF(ISNUMBER(Planung!GI11),Planung!GI11,IF(UPPER(Planung!GI11)="H",$C11/2,0)))))))</f>
        <v>0.7</v>
      </c>
      <c r="GJ11" s="27">
        <f>IF($A11="",0,IF(Mitarbeiter!$G$9=FALSE,0,IF(AND(Mitarbeiter!$E$9&lt;&gt;"",GJ$5+6&lt;Mitarbeiter!$E$9),0,IF(AND(Mitarbeiter!$F$9&lt;&gt;"",GJ$5&gt;Mitarbeiter!$F$9),0,IF(Planung!GJ11="",$C11,IF(ISNUMBER(Planung!GJ11),Planung!GJ11,IF(UPPER(Planung!GJ11)="H",$C11/2,0)))))))</f>
        <v>0.7</v>
      </c>
      <c r="GK11" s="27">
        <f>IF($A11="",0,IF(Mitarbeiter!$G$9=FALSE,0,IF(AND(Mitarbeiter!$E$9&lt;&gt;"",GK$5+6&lt;Mitarbeiter!$E$9),0,IF(AND(Mitarbeiter!$F$9&lt;&gt;"",GK$5&gt;Mitarbeiter!$F$9),0,IF(Planung!GK11="",$C11,IF(ISNUMBER(Planung!GK11),Planung!GK11,IF(UPPER(Planung!GK11)="H",$C11/2,0)))))))</f>
        <v>0.7</v>
      </c>
      <c r="GL11" s="27">
        <f>IF($A11="",0,IF(Mitarbeiter!$G$9=FALSE,0,IF(AND(Mitarbeiter!$E$9&lt;&gt;"",GL$5+6&lt;Mitarbeiter!$E$9),0,IF(AND(Mitarbeiter!$F$9&lt;&gt;"",GL$5&gt;Mitarbeiter!$F$9),0,IF(Planung!GL11="",$C11,IF(ISNUMBER(Planung!GL11),Planung!GL11,IF(UPPER(Planung!GL11)="H",$C11/2,0)))))))</f>
        <v>0.7</v>
      </c>
      <c r="GM11" s="27">
        <f>IF($A11="",0,IF(Mitarbeiter!$G$9=FALSE,0,IF(AND(Mitarbeiter!$E$9&lt;&gt;"",GM$5+6&lt;Mitarbeiter!$E$9),0,IF(AND(Mitarbeiter!$F$9&lt;&gt;"",GM$5&gt;Mitarbeiter!$F$9),0,IF(Planung!GM11="",$C11,IF(ISNUMBER(Planung!GM11),Planung!GM11,IF(UPPER(Planung!GM11)="H",$C11/2,0)))))))</f>
        <v>0.7</v>
      </c>
      <c r="GN11" s="27">
        <f>IF($A11="",0,IF(Mitarbeiter!$G$9=FALSE,0,IF(AND(Mitarbeiter!$E$9&lt;&gt;"",GN$5+6&lt;Mitarbeiter!$E$9),0,IF(AND(Mitarbeiter!$F$9&lt;&gt;"",GN$5&gt;Mitarbeiter!$F$9),0,IF(Planung!GN11="",$C11,IF(ISNUMBER(Planung!GN11),Planung!GN11,IF(UPPER(Planung!GN11)="H",$C11/2,0)))))))</f>
        <v>0.7</v>
      </c>
      <c r="GO11" s="27">
        <f>IF($A11="",0,IF(Mitarbeiter!$G$9=FALSE,0,IF(AND(Mitarbeiter!$E$9&lt;&gt;"",GO$5+6&lt;Mitarbeiter!$E$9),0,IF(AND(Mitarbeiter!$F$9&lt;&gt;"",GO$5&gt;Mitarbeiter!$F$9),0,IF(Planung!GO11="",$C11,IF(ISNUMBER(Planung!GO11),Planung!GO11,IF(UPPER(Planung!GO11)="H",$C11/2,0)))))))</f>
        <v>0.7</v>
      </c>
      <c r="GP11" s="27">
        <f>IF($A11="",0,IF(Mitarbeiter!$G$9=FALSE,0,IF(AND(Mitarbeiter!$E$9&lt;&gt;"",GP$5+6&lt;Mitarbeiter!$E$9),0,IF(AND(Mitarbeiter!$F$9&lt;&gt;"",GP$5&gt;Mitarbeiter!$F$9),0,IF(Planung!GP11="",$C11,IF(ISNUMBER(Planung!GP11),Planung!GP11,IF(UPPER(Planung!GP11)="H",$C11/2,0)))))))</f>
        <v>0.7</v>
      </c>
      <c r="GQ11" s="27">
        <f>IF($A11="",0,IF(Mitarbeiter!$G$9=FALSE,0,IF(AND(Mitarbeiter!$E$9&lt;&gt;"",GQ$5+6&lt;Mitarbeiter!$E$9),0,IF(AND(Mitarbeiter!$F$9&lt;&gt;"",GQ$5&gt;Mitarbeiter!$F$9),0,IF(Planung!GQ11="",$C11,IF(ISNUMBER(Planung!GQ11),Planung!GQ11,IF(UPPER(Planung!GQ11)="H",$C11/2,0)))))))</f>
        <v>0.7</v>
      </c>
      <c r="GR11" s="27">
        <f>IF($A11="",0,IF(Mitarbeiter!$G$9=FALSE,0,IF(AND(Mitarbeiter!$E$9&lt;&gt;"",GR$5+6&lt;Mitarbeiter!$E$9),0,IF(AND(Mitarbeiter!$F$9&lt;&gt;"",GR$5&gt;Mitarbeiter!$F$9),0,IF(Planung!GR11="",$C11,IF(ISNUMBER(Planung!GR11),Planung!GR11,IF(UPPER(Planung!GR11)="H",$C11/2,0)))))))</f>
        <v>0.7</v>
      </c>
      <c r="GS11" s="27">
        <f>IF($A11="",0,IF(Mitarbeiter!$G$9=FALSE,0,IF(AND(Mitarbeiter!$E$9&lt;&gt;"",GS$5+6&lt;Mitarbeiter!$E$9),0,IF(AND(Mitarbeiter!$F$9&lt;&gt;"",GS$5&gt;Mitarbeiter!$F$9),0,IF(Planung!GS11="",$C11,IF(ISNUMBER(Planung!GS11),Planung!GS11,IF(UPPER(Planung!GS11)="H",$C11/2,0)))))))</f>
        <v>0.7</v>
      </c>
      <c r="GT11" s="27">
        <f>IF($A11="",0,IF(Mitarbeiter!$G$9=FALSE,0,IF(AND(Mitarbeiter!$E$9&lt;&gt;"",GT$5+6&lt;Mitarbeiter!$E$9),0,IF(AND(Mitarbeiter!$F$9&lt;&gt;"",GT$5&gt;Mitarbeiter!$F$9),0,IF(Planung!GT11="",$C11,IF(ISNUMBER(Planung!GT11),Planung!GT11,IF(UPPER(Planung!GT11)="H",$C11/2,0)))))))</f>
        <v>0.7</v>
      </c>
      <c r="GU11" s="27">
        <f>IF($A11="",0,IF(Mitarbeiter!$G$9=FALSE,0,IF(AND(Mitarbeiter!$E$9&lt;&gt;"",GU$5+6&lt;Mitarbeiter!$E$9),0,IF(AND(Mitarbeiter!$F$9&lt;&gt;"",GU$5&gt;Mitarbeiter!$F$9),0,IF(Planung!GU11="",$C11,IF(ISNUMBER(Planung!GU11),Planung!GU11,IF(UPPER(Planung!GU11)="H",$C11/2,0)))))))</f>
        <v>0.7</v>
      </c>
      <c r="GV11" s="27">
        <f>IF($A11="",0,IF(Mitarbeiter!$G$9=FALSE,0,IF(AND(Mitarbeiter!$E$9&lt;&gt;"",GV$5+6&lt;Mitarbeiter!$E$9),0,IF(AND(Mitarbeiter!$F$9&lt;&gt;"",GV$5&gt;Mitarbeiter!$F$9),0,IF(Planung!GV11="",$C11,IF(ISNUMBER(Planung!GV11),Planung!GV11,IF(UPPER(Planung!GV11)="H",$C11/2,0)))))))</f>
        <v>0.7</v>
      </c>
      <c r="GW11" s="27">
        <f>IF($A11="",0,IF(Mitarbeiter!$G$9=FALSE,0,IF(AND(Mitarbeiter!$E$9&lt;&gt;"",GW$5+6&lt;Mitarbeiter!$E$9),0,IF(AND(Mitarbeiter!$F$9&lt;&gt;"",GW$5&gt;Mitarbeiter!$F$9),0,IF(Planung!GW11="",$C11,IF(ISNUMBER(Planung!GW11),Planung!GW11,IF(UPPER(Planung!GW11)="H",$C11/2,0)))))))</f>
        <v>0.7</v>
      </c>
      <c r="GX11" s="27">
        <f>IF($A11="",0,IF(Mitarbeiter!$G$9=FALSE,0,IF(AND(Mitarbeiter!$E$9&lt;&gt;"",GX$5+6&lt;Mitarbeiter!$E$9),0,IF(AND(Mitarbeiter!$F$9&lt;&gt;"",GX$5&gt;Mitarbeiter!$F$9),0,IF(Planung!GX11="",$C11,IF(ISNUMBER(Planung!GX11),Planung!GX11,IF(UPPER(Planung!GX11)="H",$C11/2,0)))))))</f>
        <v>0.7</v>
      </c>
      <c r="GY11" s="27">
        <f>IF($A11="",0,IF(Mitarbeiter!$G$9=FALSE,0,IF(AND(Mitarbeiter!$E$9&lt;&gt;"",GY$5+6&lt;Mitarbeiter!$E$9),0,IF(AND(Mitarbeiter!$F$9&lt;&gt;"",GY$5&gt;Mitarbeiter!$F$9),0,IF(Planung!GY11="",$C11,IF(ISNUMBER(Planung!GY11),Planung!GY11,IF(UPPER(Planung!GY11)="H",$C11/2,0)))))))</f>
        <v>0.7</v>
      </c>
      <c r="GZ11" s="27">
        <f>IF($A11="",0,IF(Mitarbeiter!$G$9=FALSE,0,IF(AND(Mitarbeiter!$E$9&lt;&gt;"",GZ$5+6&lt;Mitarbeiter!$E$9),0,IF(AND(Mitarbeiter!$F$9&lt;&gt;"",GZ$5&gt;Mitarbeiter!$F$9),0,IF(Planung!GZ11="",$C11,IF(ISNUMBER(Planung!GZ11),Planung!GZ11,IF(UPPER(Planung!GZ11)="H",$C11/2,0)))))))</f>
        <v>0.7</v>
      </c>
      <c r="HA11" s="27">
        <f>IF($A11="",0,IF(Mitarbeiter!$G$9=FALSE,0,IF(AND(Mitarbeiter!$E$9&lt;&gt;"",HA$5+6&lt;Mitarbeiter!$E$9),0,IF(AND(Mitarbeiter!$F$9&lt;&gt;"",HA$5&gt;Mitarbeiter!$F$9),0,IF(Planung!HA11="",$C11,IF(ISNUMBER(Planung!HA11),Planung!HA11,IF(UPPER(Planung!HA11)="H",$C11/2,0)))))))</f>
        <v>0.7</v>
      </c>
      <c r="HB11" s="27">
        <f>IF($A11="",0,IF(Mitarbeiter!$G$9=FALSE,0,IF(AND(Mitarbeiter!$E$9&lt;&gt;"",HB$5+6&lt;Mitarbeiter!$E$9),0,IF(AND(Mitarbeiter!$F$9&lt;&gt;"",HB$5&gt;Mitarbeiter!$F$9),0,IF(Planung!HB11="",$C11,IF(ISNUMBER(Planung!HB11),Planung!HB11,IF(UPPER(Planung!HB11)="H",$C11/2,0)))))))</f>
        <v>0.7</v>
      </c>
      <c r="HC11" s="27">
        <f>IF($A11="",0,IF(Mitarbeiter!$G$9=FALSE,0,IF(AND(Mitarbeiter!$E$9&lt;&gt;"",HC$5+6&lt;Mitarbeiter!$E$9),0,IF(AND(Mitarbeiter!$F$9&lt;&gt;"",HC$5&gt;Mitarbeiter!$F$9),0,IF(Planung!HC11="",$C11,IF(ISNUMBER(Planung!HC11),Planung!HC11,IF(UPPER(Planung!HC11)="H",$C11/2,0)))))))</f>
        <v>0.7</v>
      </c>
      <c r="HD11" s="27">
        <f>IF($A11="",0,IF(Mitarbeiter!$G$9=FALSE,0,IF(AND(Mitarbeiter!$E$9&lt;&gt;"",HD$5+6&lt;Mitarbeiter!$E$9),0,IF(AND(Mitarbeiter!$F$9&lt;&gt;"",HD$5&gt;Mitarbeiter!$F$9),0,IF(Planung!HD11="",$C11,IF(ISNUMBER(Planung!HD11),Planung!HD11,IF(UPPER(Planung!HD11)="H",$C11/2,0)))))))</f>
        <v>0.7</v>
      </c>
      <c r="HE11" s="27">
        <f>IF($A11="",0,IF(Mitarbeiter!$G$9=FALSE,0,IF(AND(Mitarbeiter!$E$9&lt;&gt;"",HE$5+6&lt;Mitarbeiter!$E$9),0,IF(AND(Mitarbeiter!$F$9&lt;&gt;"",HE$5&gt;Mitarbeiter!$F$9),0,IF(Planung!HE11="",$C11,IF(ISNUMBER(Planung!HE11),Planung!HE11,IF(UPPER(Planung!HE11)="H",$C11/2,0)))))))</f>
        <v>0.7</v>
      </c>
      <c r="HF11" s="27">
        <f>IF($A11="",0,IF(Mitarbeiter!$G$9=FALSE,0,IF(AND(Mitarbeiter!$E$9&lt;&gt;"",HF$5+6&lt;Mitarbeiter!$E$9),0,IF(AND(Mitarbeiter!$F$9&lt;&gt;"",HF$5&gt;Mitarbeiter!$F$9),0,IF(Planung!HF11="",$C11,IF(ISNUMBER(Planung!HF11),Planung!HF11,IF(UPPER(Planung!HF11)="H",$C11/2,0)))))))</f>
        <v>0.7</v>
      </c>
      <c r="HG11" s="27">
        <f>IF($A11="",0,IF(Mitarbeiter!$G$9=FALSE,0,IF(AND(Mitarbeiter!$E$9&lt;&gt;"",HG$5+6&lt;Mitarbeiter!$E$9),0,IF(AND(Mitarbeiter!$F$9&lt;&gt;"",HG$5&gt;Mitarbeiter!$F$9),0,IF(Planung!HG11="",$C11,IF(ISNUMBER(Planung!HG11),Planung!HG11,IF(UPPER(Planung!HG11)="H",$C11/2,0)))))))</f>
        <v>0.7</v>
      </c>
      <c r="HH11" s="27">
        <f>IF($A11="",0,IF(Mitarbeiter!$G$9=FALSE,0,IF(AND(Mitarbeiter!$E$9&lt;&gt;"",HH$5+6&lt;Mitarbeiter!$E$9),0,IF(AND(Mitarbeiter!$F$9&lt;&gt;"",HH$5&gt;Mitarbeiter!$F$9),0,IF(Planung!HH11="",$C11,IF(ISNUMBER(Planung!HH11),Planung!HH11,IF(UPPER(Planung!HH11)="H",$C11/2,0)))))))</f>
        <v>0.7</v>
      </c>
      <c r="HI11" s="27">
        <f>IF($A11="",0,IF(Mitarbeiter!$G$9=FALSE,0,IF(AND(Mitarbeiter!$E$9&lt;&gt;"",HI$5+6&lt;Mitarbeiter!$E$9),0,IF(AND(Mitarbeiter!$F$9&lt;&gt;"",HI$5&gt;Mitarbeiter!$F$9),0,IF(Planung!HI11="",$C11,IF(ISNUMBER(Planung!HI11),Planung!HI11,IF(UPPER(Planung!HI11)="H",$C11/2,0)))))))</f>
        <v>0.7</v>
      </c>
      <c r="HJ11" s="27">
        <f>IF($A11="",0,IF(Mitarbeiter!$G$9=FALSE,0,IF(AND(Mitarbeiter!$E$9&lt;&gt;"",HJ$5+6&lt;Mitarbeiter!$E$9),0,IF(AND(Mitarbeiter!$F$9&lt;&gt;"",HJ$5&gt;Mitarbeiter!$F$9),0,IF(Planung!HJ11="",$C11,IF(ISNUMBER(Planung!HJ11),Planung!HJ11,IF(UPPER(Planung!HJ11)="H",$C11/2,0)))))))</f>
        <v>0.7</v>
      </c>
      <c r="HK11" s="27">
        <f>IF($A11="",0,IF(Mitarbeiter!$G$9=FALSE,0,IF(AND(Mitarbeiter!$E$9&lt;&gt;"",HK$5+6&lt;Mitarbeiter!$E$9),0,IF(AND(Mitarbeiter!$F$9&lt;&gt;"",HK$5&gt;Mitarbeiter!$F$9),0,IF(Planung!HK11="",$C11,IF(ISNUMBER(Planung!HK11),Planung!HK11,IF(UPPER(Planung!HK11)="H",$C11/2,0)))))))</f>
        <v>0.7</v>
      </c>
      <c r="HL11" s="27">
        <f>IF($A11="",0,IF(Mitarbeiter!$G$9=FALSE,0,IF(AND(Mitarbeiter!$E$9&lt;&gt;"",HL$5+6&lt;Mitarbeiter!$E$9),0,IF(AND(Mitarbeiter!$F$9&lt;&gt;"",HL$5&gt;Mitarbeiter!$F$9),0,IF(Planung!HL11="",$C11,IF(ISNUMBER(Planung!HL11),Planung!HL11,IF(UPPER(Planung!HL11)="H",$C11/2,0)))))))</f>
        <v>0.7</v>
      </c>
      <c r="HM11" s="27">
        <f>IF($A11="",0,IF(Mitarbeiter!$G$9=FALSE,0,IF(AND(Mitarbeiter!$E$9&lt;&gt;"",HM$5+6&lt;Mitarbeiter!$E$9),0,IF(AND(Mitarbeiter!$F$9&lt;&gt;"",HM$5&gt;Mitarbeiter!$F$9),0,IF(Planung!HM11="",$C11,IF(ISNUMBER(Planung!HM11),Planung!HM11,IF(UPPER(Planung!HM11)="H",$C11/2,0)))))))</f>
        <v>0.7</v>
      </c>
      <c r="HN11" s="27">
        <f>IF($A11="",0,IF(Mitarbeiter!$G$9=FALSE,0,IF(AND(Mitarbeiter!$E$9&lt;&gt;"",HN$5+6&lt;Mitarbeiter!$E$9),0,IF(AND(Mitarbeiter!$F$9&lt;&gt;"",HN$5&gt;Mitarbeiter!$F$9),0,IF(Planung!HN11="",$C11,IF(ISNUMBER(Planung!HN11),Planung!HN11,IF(UPPER(Planung!HN11)="H",$C11/2,0)))))))</f>
        <v>0.7</v>
      </c>
      <c r="HO11" s="27">
        <f>IF($A11="",0,IF(Mitarbeiter!$G$9=FALSE,0,IF(AND(Mitarbeiter!$E$9&lt;&gt;"",HO$5+6&lt;Mitarbeiter!$E$9),0,IF(AND(Mitarbeiter!$F$9&lt;&gt;"",HO$5&gt;Mitarbeiter!$F$9),0,IF(Planung!HO11="",$C11,IF(ISNUMBER(Planung!HO11),Planung!HO11,IF(UPPER(Planung!HO11)="H",$C11/2,0)))))))</f>
        <v>0.7</v>
      </c>
      <c r="HP11" s="27">
        <f>IF($A11="",0,IF(Mitarbeiter!$G$9=FALSE,0,IF(AND(Mitarbeiter!$E$9&lt;&gt;"",HP$5+6&lt;Mitarbeiter!$E$9),0,IF(AND(Mitarbeiter!$F$9&lt;&gt;"",HP$5&gt;Mitarbeiter!$F$9),0,IF(Planung!HP11="",$C11,IF(ISNUMBER(Planung!HP11),Planung!HP11,IF(UPPER(Planung!HP11)="H",$C11/2,0)))))))</f>
        <v>0.7</v>
      </c>
      <c r="HQ11" s="27">
        <f>IF($A11="",0,IF(Mitarbeiter!$G$9=FALSE,0,IF(AND(Mitarbeiter!$E$9&lt;&gt;"",HQ$5+6&lt;Mitarbeiter!$E$9),0,IF(AND(Mitarbeiter!$F$9&lt;&gt;"",HQ$5&gt;Mitarbeiter!$F$9),0,IF(Planung!HQ11="",$C11,IF(ISNUMBER(Planung!HQ11),Planung!HQ11,IF(UPPER(Planung!HQ11)="H",$C11/2,0)))))))</f>
        <v>0.7</v>
      </c>
      <c r="HR11" s="27">
        <f>IF($A11="",0,IF(Mitarbeiter!$G$9=FALSE,0,IF(AND(Mitarbeiter!$E$9&lt;&gt;"",HR$5+6&lt;Mitarbeiter!$E$9),0,IF(AND(Mitarbeiter!$F$9&lt;&gt;"",HR$5&gt;Mitarbeiter!$F$9),0,IF(Planung!HR11="",$C11,IF(ISNUMBER(Planung!HR11),Planung!HR11,IF(UPPER(Planung!HR11)="H",$C11/2,0)))))))</f>
        <v>0.7</v>
      </c>
      <c r="HS11" s="27">
        <f>IF($A11="",0,IF(Mitarbeiter!$G$9=FALSE,0,IF(AND(Mitarbeiter!$E$9&lt;&gt;"",HS$5+6&lt;Mitarbeiter!$E$9),0,IF(AND(Mitarbeiter!$F$9&lt;&gt;"",HS$5&gt;Mitarbeiter!$F$9),0,IF(Planung!HS11="",$C11,IF(ISNUMBER(Planung!HS11),Planung!HS11,IF(UPPER(Planung!HS11)="H",$C11/2,0)))))))</f>
        <v>0.7</v>
      </c>
      <c r="HT11" s="27">
        <f>IF($A11="",0,IF(Mitarbeiter!$G$9=FALSE,0,IF(AND(Mitarbeiter!$E$9&lt;&gt;"",HT$5+6&lt;Mitarbeiter!$E$9),0,IF(AND(Mitarbeiter!$F$9&lt;&gt;"",HT$5&gt;Mitarbeiter!$F$9),0,IF(Planung!HT11="",$C11,IF(ISNUMBER(Planung!HT11),Planung!HT11,IF(UPPER(Planung!HT11)="H",$C11/2,0)))))))</f>
        <v>0.7</v>
      </c>
      <c r="HU11" s="27">
        <f>IF($A11="",0,IF(Mitarbeiter!$G$9=FALSE,0,IF(AND(Mitarbeiter!$E$9&lt;&gt;"",HU$5+6&lt;Mitarbeiter!$E$9),0,IF(AND(Mitarbeiter!$F$9&lt;&gt;"",HU$5&gt;Mitarbeiter!$F$9),0,IF(Planung!HU11="",$C11,IF(ISNUMBER(Planung!HU11),Planung!HU11,IF(UPPER(Planung!HU11)="H",$C11/2,0)))))))</f>
        <v>0.7</v>
      </c>
      <c r="HV11" s="27">
        <f>IF($A11="",0,IF(Mitarbeiter!$G$9=FALSE,0,IF(AND(Mitarbeiter!$E$9&lt;&gt;"",HV$5+6&lt;Mitarbeiter!$E$9),0,IF(AND(Mitarbeiter!$F$9&lt;&gt;"",HV$5&gt;Mitarbeiter!$F$9),0,IF(Planung!HV11="",$C11,IF(ISNUMBER(Planung!HV11),Planung!HV11,IF(UPPER(Planung!HV11)="H",$C11/2,0)))))))</f>
        <v>0.7</v>
      </c>
      <c r="HW11" s="27">
        <f>IF($A11="",0,IF(Mitarbeiter!$G$9=FALSE,0,IF(AND(Mitarbeiter!$E$9&lt;&gt;"",HW$5+6&lt;Mitarbeiter!$E$9),0,IF(AND(Mitarbeiter!$F$9&lt;&gt;"",HW$5&gt;Mitarbeiter!$F$9),0,IF(Planung!HW11="",$C11,IF(ISNUMBER(Planung!HW11),Planung!HW11,IF(UPPER(Planung!HW11)="H",$C11/2,0)))))))</f>
        <v>0.7</v>
      </c>
      <c r="HX11" s="27">
        <f>IF($A11="",0,IF(Mitarbeiter!$G$9=FALSE,0,IF(AND(Mitarbeiter!$E$9&lt;&gt;"",HX$5+6&lt;Mitarbeiter!$E$9),0,IF(AND(Mitarbeiter!$F$9&lt;&gt;"",HX$5&gt;Mitarbeiter!$F$9),0,IF(Planung!HX11="",$C11,IF(ISNUMBER(Planung!HX11),Planung!HX11,IF(UPPER(Planung!HX11)="H",$C11/2,0)))))))</f>
        <v>0.7</v>
      </c>
      <c r="HY11" s="27">
        <f>IF($A11="",0,IF(Mitarbeiter!$G$9=FALSE,0,IF(AND(Mitarbeiter!$E$9&lt;&gt;"",HY$5+6&lt;Mitarbeiter!$E$9),0,IF(AND(Mitarbeiter!$F$9&lt;&gt;"",HY$5&gt;Mitarbeiter!$F$9),0,IF(Planung!HY11="",$C11,IF(ISNUMBER(Planung!HY11),Planung!HY11,IF(UPPER(Planung!HY11)="H",$C11/2,0)))))))</f>
        <v>0.7</v>
      </c>
      <c r="HZ11" s="27">
        <f>IF($A11="",0,IF(Mitarbeiter!$G$9=FALSE,0,IF(AND(Mitarbeiter!$E$9&lt;&gt;"",HZ$5+6&lt;Mitarbeiter!$E$9),0,IF(AND(Mitarbeiter!$F$9&lt;&gt;"",HZ$5&gt;Mitarbeiter!$F$9),0,IF(Planung!HZ11="",$C11,IF(ISNUMBER(Planung!HZ11),Planung!HZ11,IF(UPPER(Planung!HZ11)="H",$C11/2,0)))))))</f>
        <v>0.7</v>
      </c>
      <c r="IA11" s="27">
        <f>IF($A11="",0,IF(Mitarbeiter!$G$9=FALSE,0,IF(AND(Mitarbeiter!$E$9&lt;&gt;"",IA$5+6&lt;Mitarbeiter!$E$9),0,IF(AND(Mitarbeiter!$F$9&lt;&gt;"",IA$5&gt;Mitarbeiter!$F$9),0,IF(Planung!IA11="",$C11,IF(ISNUMBER(Planung!IA11),Planung!IA11,IF(UPPER(Planung!IA11)="H",$C11/2,0)))))))</f>
        <v>0.7</v>
      </c>
    </row>
    <row r="12" spans="1:235" x14ac:dyDescent="0.25">
      <c r="A12" s="7" t="str">
        <f>Planung!A12</f>
        <v>Holz</v>
      </c>
      <c r="B12" s="7" t="str">
        <f>Planung!B12</f>
        <v>Gesundheit</v>
      </c>
      <c r="C12" s="27">
        <f>N(Mitarbeiter!$D$10)</f>
        <v>0.9</v>
      </c>
      <c r="D12" s="27">
        <f>IF($A12="",0,IF(Mitarbeiter!$G$10=FALSE,0,IF(AND(Mitarbeiter!$E$10&lt;&gt;"",D$5+6&lt;Mitarbeiter!$E$10),0,IF(AND(Mitarbeiter!$F$10&lt;&gt;"",D$5&gt;Mitarbeiter!$F$10),0,IF(Planung!D12="",$C12,IF(ISNUMBER(Planung!D12),Planung!D12,IF(UPPER(Planung!D12)="H",$C12/2,0)))))))</f>
        <v>0.9</v>
      </c>
      <c r="E12" s="27">
        <f>IF($A12="",0,IF(Mitarbeiter!$G$10=FALSE,0,IF(AND(Mitarbeiter!$E$10&lt;&gt;"",E$5+6&lt;Mitarbeiter!$E$10),0,IF(AND(Mitarbeiter!$F$10&lt;&gt;"",E$5&gt;Mitarbeiter!$F$10),0,IF(Planung!E12="",$C12,IF(ISNUMBER(Planung!E12),Planung!E12,IF(UPPER(Planung!E12)="H",$C12/2,0)))))))</f>
        <v>0.9</v>
      </c>
      <c r="F12" s="27">
        <f>IF($A12="",0,IF(Mitarbeiter!$G$10=FALSE,0,IF(AND(Mitarbeiter!$E$10&lt;&gt;"",F$5+6&lt;Mitarbeiter!$E$10),0,IF(AND(Mitarbeiter!$F$10&lt;&gt;"",F$5&gt;Mitarbeiter!$F$10),0,IF(Planung!F12="",$C12,IF(ISNUMBER(Planung!F12),Planung!F12,IF(UPPER(Planung!F12)="H",$C12/2,0)))))))</f>
        <v>0.9</v>
      </c>
      <c r="G12" s="27">
        <f>IF($A12="",0,IF(Mitarbeiter!$G$10=FALSE,0,IF(AND(Mitarbeiter!$E$10&lt;&gt;"",G$5+6&lt;Mitarbeiter!$E$10),0,IF(AND(Mitarbeiter!$F$10&lt;&gt;"",G$5&gt;Mitarbeiter!$F$10),0,IF(Planung!G12="",$C12,IF(ISNUMBER(Planung!G12),Planung!G12,IF(UPPER(Planung!G12)="H",$C12/2,0)))))))</f>
        <v>0.9</v>
      </c>
      <c r="H12" s="27">
        <f>IF($A12="",0,IF(Mitarbeiter!$G$10=FALSE,0,IF(AND(Mitarbeiter!$E$10&lt;&gt;"",H$5+6&lt;Mitarbeiter!$E$10),0,IF(AND(Mitarbeiter!$F$10&lt;&gt;"",H$5&gt;Mitarbeiter!$F$10),0,IF(Planung!H12="",$C12,IF(ISNUMBER(Planung!H12),Planung!H12,IF(UPPER(Planung!H12)="H",$C12/2,0)))))))</f>
        <v>0.9</v>
      </c>
      <c r="I12" s="27">
        <f>IF($A12="",0,IF(Mitarbeiter!$G$10=FALSE,0,IF(AND(Mitarbeiter!$E$10&lt;&gt;"",I$5+6&lt;Mitarbeiter!$E$10),0,IF(AND(Mitarbeiter!$F$10&lt;&gt;"",I$5&gt;Mitarbeiter!$F$10),0,IF(Planung!I12="",$C12,IF(ISNUMBER(Planung!I12),Planung!I12,IF(UPPER(Planung!I12)="H",$C12/2,0)))))))</f>
        <v>0.9</v>
      </c>
      <c r="J12" s="27">
        <f>IF($A12="",0,IF(Mitarbeiter!$G$10=FALSE,0,IF(AND(Mitarbeiter!$E$10&lt;&gt;"",J$5+6&lt;Mitarbeiter!$E$10),0,IF(AND(Mitarbeiter!$F$10&lt;&gt;"",J$5&gt;Mitarbeiter!$F$10),0,IF(Planung!J12="",$C12,IF(ISNUMBER(Planung!J12),Planung!J12,IF(UPPER(Planung!J12)="H",$C12/2,0)))))))</f>
        <v>0.9</v>
      </c>
      <c r="K12" s="27">
        <f>IF($A12="",0,IF(Mitarbeiter!$G$10=FALSE,0,IF(AND(Mitarbeiter!$E$10&lt;&gt;"",K$5+6&lt;Mitarbeiter!$E$10),0,IF(AND(Mitarbeiter!$F$10&lt;&gt;"",K$5&gt;Mitarbeiter!$F$10),0,IF(Planung!K12="",$C12,IF(ISNUMBER(Planung!K12),Planung!K12,IF(UPPER(Planung!K12)="H",$C12/2,0)))))))</f>
        <v>0.9</v>
      </c>
      <c r="L12" s="27">
        <f>IF($A12="",0,IF(Mitarbeiter!$G$10=FALSE,0,IF(AND(Mitarbeiter!$E$10&lt;&gt;"",L$5+6&lt;Mitarbeiter!$E$10),0,IF(AND(Mitarbeiter!$F$10&lt;&gt;"",L$5&gt;Mitarbeiter!$F$10),0,IF(Planung!L12="",$C12,IF(ISNUMBER(Planung!L12),Planung!L12,IF(UPPER(Planung!L12)="H",$C12/2,0)))))))</f>
        <v>0.9</v>
      </c>
      <c r="M12" s="27">
        <f>IF($A12="",0,IF(Mitarbeiter!$G$10=FALSE,0,IF(AND(Mitarbeiter!$E$10&lt;&gt;"",M$5+6&lt;Mitarbeiter!$E$10),0,IF(AND(Mitarbeiter!$F$10&lt;&gt;"",M$5&gt;Mitarbeiter!$F$10),0,IF(Planung!M12="",$C12,IF(ISNUMBER(Planung!M12),Planung!M12,IF(UPPER(Planung!M12)="H",$C12/2,0)))))))</f>
        <v>0.9</v>
      </c>
      <c r="N12" s="27">
        <f>IF($A12="",0,IF(Mitarbeiter!$G$10=FALSE,0,IF(AND(Mitarbeiter!$E$10&lt;&gt;"",N$5+6&lt;Mitarbeiter!$E$10),0,IF(AND(Mitarbeiter!$F$10&lt;&gt;"",N$5&gt;Mitarbeiter!$F$10),0,IF(Planung!N12="",$C12,IF(ISNUMBER(Planung!N12),Planung!N12,IF(UPPER(Planung!N12)="H",$C12/2,0)))))))</f>
        <v>0.9</v>
      </c>
      <c r="O12" s="27">
        <f>IF($A12="",0,IF(Mitarbeiter!$G$10=FALSE,0,IF(AND(Mitarbeiter!$E$10&lt;&gt;"",O$5+6&lt;Mitarbeiter!$E$10),0,IF(AND(Mitarbeiter!$F$10&lt;&gt;"",O$5&gt;Mitarbeiter!$F$10),0,IF(Planung!O12="",$C12,IF(ISNUMBER(Planung!O12),Planung!O12,IF(UPPER(Planung!O12)="H",$C12/2,0)))))))</f>
        <v>0.9</v>
      </c>
      <c r="P12" s="27">
        <f>IF($A12="",0,IF(Mitarbeiter!$G$10=FALSE,0,IF(AND(Mitarbeiter!$E$10&lt;&gt;"",P$5+6&lt;Mitarbeiter!$E$10),0,IF(AND(Mitarbeiter!$F$10&lt;&gt;"",P$5&gt;Mitarbeiter!$F$10),0,IF(Planung!P12="",$C12,IF(ISNUMBER(Planung!P12),Planung!P12,IF(UPPER(Planung!P12)="H",$C12/2,0)))))))</f>
        <v>0.9</v>
      </c>
      <c r="Q12" s="27">
        <f>IF($A12="",0,IF(Mitarbeiter!$G$10=FALSE,0,IF(AND(Mitarbeiter!$E$10&lt;&gt;"",Q$5+6&lt;Mitarbeiter!$E$10),0,IF(AND(Mitarbeiter!$F$10&lt;&gt;"",Q$5&gt;Mitarbeiter!$F$10),0,IF(Planung!Q12="",$C12,IF(ISNUMBER(Planung!Q12),Planung!Q12,IF(UPPER(Planung!Q12)="H",$C12/2,0)))))))</f>
        <v>0.9</v>
      </c>
      <c r="R12" s="27">
        <f>IF($A12="",0,IF(Mitarbeiter!$G$10=FALSE,0,IF(AND(Mitarbeiter!$E$10&lt;&gt;"",R$5+6&lt;Mitarbeiter!$E$10),0,IF(AND(Mitarbeiter!$F$10&lt;&gt;"",R$5&gt;Mitarbeiter!$F$10),0,IF(Planung!R12="",$C12,IF(ISNUMBER(Planung!R12),Planung!R12,IF(UPPER(Planung!R12)="H",$C12/2,0)))))))</f>
        <v>0.9</v>
      </c>
      <c r="S12" s="27">
        <f>IF($A12="",0,IF(Mitarbeiter!$G$10=FALSE,0,IF(AND(Mitarbeiter!$E$10&lt;&gt;"",S$5+6&lt;Mitarbeiter!$E$10),0,IF(AND(Mitarbeiter!$F$10&lt;&gt;"",S$5&gt;Mitarbeiter!$F$10),0,IF(Planung!S12="",$C12,IF(ISNUMBER(Planung!S12),Planung!S12,IF(UPPER(Planung!S12)="H",$C12/2,0)))))))</f>
        <v>0.9</v>
      </c>
      <c r="T12" s="27">
        <f>IF($A12="",0,IF(Mitarbeiter!$G$10=FALSE,0,IF(AND(Mitarbeiter!$E$10&lt;&gt;"",T$5+6&lt;Mitarbeiter!$E$10),0,IF(AND(Mitarbeiter!$F$10&lt;&gt;"",T$5&gt;Mitarbeiter!$F$10),0,IF(Planung!T12="",$C12,IF(ISNUMBER(Planung!T12),Planung!T12,IF(UPPER(Planung!T12)="H",$C12/2,0)))))))</f>
        <v>0.9</v>
      </c>
      <c r="U12" s="27">
        <f>IF($A12="",0,IF(Mitarbeiter!$G$10=FALSE,0,IF(AND(Mitarbeiter!$E$10&lt;&gt;"",U$5+6&lt;Mitarbeiter!$E$10),0,IF(AND(Mitarbeiter!$F$10&lt;&gt;"",U$5&gt;Mitarbeiter!$F$10),0,IF(Planung!U12="",$C12,IF(ISNUMBER(Planung!U12),Planung!U12,IF(UPPER(Planung!U12)="H",$C12/2,0)))))))</f>
        <v>0.9</v>
      </c>
      <c r="V12" s="27">
        <f>IF($A12="",0,IF(Mitarbeiter!$G$10=FALSE,0,IF(AND(Mitarbeiter!$E$10&lt;&gt;"",V$5+6&lt;Mitarbeiter!$E$10),0,IF(AND(Mitarbeiter!$F$10&lt;&gt;"",V$5&gt;Mitarbeiter!$F$10),0,IF(Planung!V12="",$C12,IF(ISNUMBER(Planung!V12),Planung!V12,IF(UPPER(Planung!V12)="H",$C12/2,0)))))))</f>
        <v>0.9</v>
      </c>
      <c r="W12" s="27">
        <f>IF($A12="",0,IF(Mitarbeiter!$G$10=FALSE,0,IF(AND(Mitarbeiter!$E$10&lt;&gt;"",W$5+6&lt;Mitarbeiter!$E$10),0,IF(AND(Mitarbeiter!$F$10&lt;&gt;"",W$5&gt;Mitarbeiter!$F$10),0,IF(Planung!W12="",$C12,IF(ISNUMBER(Planung!W12),Planung!W12,IF(UPPER(Planung!W12)="H",$C12/2,0)))))))</f>
        <v>0.9</v>
      </c>
      <c r="X12" s="27">
        <f>IF($A12="",0,IF(Mitarbeiter!$G$10=FALSE,0,IF(AND(Mitarbeiter!$E$10&lt;&gt;"",X$5+6&lt;Mitarbeiter!$E$10),0,IF(AND(Mitarbeiter!$F$10&lt;&gt;"",X$5&gt;Mitarbeiter!$F$10),0,IF(Planung!X12="",$C12,IF(ISNUMBER(Planung!X12),Planung!X12,IF(UPPER(Planung!X12)="H",$C12/2,0)))))))</f>
        <v>0.9</v>
      </c>
      <c r="Y12" s="27">
        <f>IF($A12="",0,IF(Mitarbeiter!$G$10=FALSE,0,IF(AND(Mitarbeiter!$E$10&lt;&gt;"",Y$5+6&lt;Mitarbeiter!$E$10),0,IF(AND(Mitarbeiter!$F$10&lt;&gt;"",Y$5&gt;Mitarbeiter!$F$10),0,IF(Planung!Y12="",$C12,IF(ISNUMBER(Planung!Y12),Planung!Y12,IF(UPPER(Planung!Y12)="H",$C12/2,0)))))))</f>
        <v>0.9</v>
      </c>
      <c r="Z12" s="27">
        <f>IF($A12="",0,IF(Mitarbeiter!$G$10=FALSE,0,IF(AND(Mitarbeiter!$E$10&lt;&gt;"",Z$5+6&lt;Mitarbeiter!$E$10),0,IF(AND(Mitarbeiter!$F$10&lt;&gt;"",Z$5&gt;Mitarbeiter!$F$10),0,IF(Planung!Z12="",$C12,IF(ISNUMBER(Planung!Z12),Planung!Z12,IF(UPPER(Planung!Z12)="H",$C12/2,0)))))))</f>
        <v>0.9</v>
      </c>
      <c r="AA12" s="27">
        <f>IF($A12="",0,IF(Mitarbeiter!$G$10=FALSE,0,IF(AND(Mitarbeiter!$E$10&lt;&gt;"",AA$5+6&lt;Mitarbeiter!$E$10),0,IF(AND(Mitarbeiter!$F$10&lt;&gt;"",AA$5&gt;Mitarbeiter!$F$10),0,IF(Planung!AA12="",$C12,IF(ISNUMBER(Planung!AA12),Planung!AA12,IF(UPPER(Planung!AA12)="H",$C12/2,0)))))))</f>
        <v>0.9</v>
      </c>
      <c r="AB12" s="27">
        <f>IF($A12="",0,IF(Mitarbeiter!$G$10=FALSE,0,IF(AND(Mitarbeiter!$E$10&lt;&gt;"",AB$5+6&lt;Mitarbeiter!$E$10),0,IF(AND(Mitarbeiter!$F$10&lt;&gt;"",AB$5&gt;Mitarbeiter!$F$10),0,IF(Planung!AB12="",$C12,IF(ISNUMBER(Planung!AB12),Planung!AB12,IF(UPPER(Planung!AB12)="H",$C12/2,0)))))))</f>
        <v>0.9</v>
      </c>
      <c r="AC12" s="27">
        <f>IF($A12="",0,IF(Mitarbeiter!$G$10=FALSE,0,IF(AND(Mitarbeiter!$E$10&lt;&gt;"",AC$5+6&lt;Mitarbeiter!$E$10),0,IF(AND(Mitarbeiter!$F$10&lt;&gt;"",AC$5&gt;Mitarbeiter!$F$10),0,IF(Planung!AC12="",$C12,IF(ISNUMBER(Planung!AC12),Planung!AC12,IF(UPPER(Planung!AC12)="H",$C12/2,0)))))))</f>
        <v>0.9</v>
      </c>
      <c r="AD12" s="27">
        <f>IF($A12="",0,IF(Mitarbeiter!$G$10=FALSE,0,IF(AND(Mitarbeiter!$E$10&lt;&gt;"",AD$5+6&lt;Mitarbeiter!$E$10),0,IF(AND(Mitarbeiter!$F$10&lt;&gt;"",AD$5&gt;Mitarbeiter!$F$10),0,IF(Planung!AD12="",$C12,IF(ISNUMBER(Planung!AD12),Planung!AD12,IF(UPPER(Planung!AD12)="H",$C12/2,0)))))))</f>
        <v>0.9</v>
      </c>
      <c r="AE12" s="27">
        <f>IF($A12="",0,IF(Mitarbeiter!$G$10=FALSE,0,IF(AND(Mitarbeiter!$E$10&lt;&gt;"",AE$5+6&lt;Mitarbeiter!$E$10),0,IF(AND(Mitarbeiter!$F$10&lt;&gt;"",AE$5&gt;Mitarbeiter!$F$10),0,IF(Planung!AE12="",$C12,IF(ISNUMBER(Planung!AE12),Planung!AE12,IF(UPPER(Planung!AE12)="H",$C12/2,0)))))))</f>
        <v>0.9</v>
      </c>
      <c r="AF12" s="27">
        <f>IF($A12="",0,IF(Mitarbeiter!$G$10=FALSE,0,IF(AND(Mitarbeiter!$E$10&lt;&gt;"",AF$5+6&lt;Mitarbeiter!$E$10),0,IF(AND(Mitarbeiter!$F$10&lt;&gt;"",AF$5&gt;Mitarbeiter!$F$10),0,IF(Planung!AF12="",$C12,IF(ISNUMBER(Planung!AF12),Planung!AF12,IF(UPPER(Planung!AF12)="H",$C12/2,0)))))))</f>
        <v>0.9</v>
      </c>
      <c r="AG12" s="27">
        <f>IF($A12="",0,IF(Mitarbeiter!$G$10=FALSE,0,IF(AND(Mitarbeiter!$E$10&lt;&gt;"",AG$5+6&lt;Mitarbeiter!$E$10),0,IF(AND(Mitarbeiter!$F$10&lt;&gt;"",AG$5&gt;Mitarbeiter!$F$10),0,IF(Planung!AG12="",$C12,IF(ISNUMBER(Planung!AG12),Planung!AG12,IF(UPPER(Planung!AG12)="H",$C12/2,0)))))))</f>
        <v>0.9</v>
      </c>
      <c r="AH12" s="27">
        <f>IF($A12="",0,IF(Mitarbeiter!$G$10=FALSE,0,IF(AND(Mitarbeiter!$E$10&lt;&gt;"",AH$5+6&lt;Mitarbeiter!$E$10),0,IF(AND(Mitarbeiter!$F$10&lt;&gt;"",AH$5&gt;Mitarbeiter!$F$10),0,IF(Planung!AH12="",$C12,IF(ISNUMBER(Planung!AH12),Planung!AH12,IF(UPPER(Planung!AH12)="H",$C12/2,0)))))))</f>
        <v>0.9</v>
      </c>
      <c r="AI12" s="27">
        <f>IF($A12="",0,IF(Mitarbeiter!$G$10=FALSE,0,IF(AND(Mitarbeiter!$E$10&lt;&gt;"",AI$5+6&lt;Mitarbeiter!$E$10),0,IF(AND(Mitarbeiter!$F$10&lt;&gt;"",AI$5&gt;Mitarbeiter!$F$10),0,IF(Planung!AI12="",$C12,IF(ISNUMBER(Planung!AI12),Planung!AI12,IF(UPPER(Planung!AI12)="H",$C12/2,0)))))))</f>
        <v>0.9</v>
      </c>
      <c r="AJ12" s="27">
        <f>IF($A12="",0,IF(Mitarbeiter!$G$10=FALSE,0,IF(AND(Mitarbeiter!$E$10&lt;&gt;"",AJ$5+6&lt;Mitarbeiter!$E$10),0,IF(AND(Mitarbeiter!$F$10&lt;&gt;"",AJ$5&gt;Mitarbeiter!$F$10),0,IF(Planung!AJ12="",$C12,IF(ISNUMBER(Planung!AJ12),Planung!AJ12,IF(UPPER(Planung!AJ12)="H",$C12/2,0)))))))</f>
        <v>0.9</v>
      </c>
      <c r="AK12" s="27">
        <f>IF($A12="",0,IF(Mitarbeiter!$G$10=FALSE,0,IF(AND(Mitarbeiter!$E$10&lt;&gt;"",AK$5+6&lt;Mitarbeiter!$E$10),0,IF(AND(Mitarbeiter!$F$10&lt;&gt;"",AK$5&gt;Mitarbeiter!$F$10),0,IF(Planung!AK12="",$C12,IF(ISNUMBER(Planung!AK12),Planung!AK12,IF(UPPER(Planung!AK12)="H",$C12/2,0)))))))</f>
        <v>0.9</v>
      </c>
      <c r="AL12" s="27">
        <f>IF($A12="",0,IF(Mitarbeiter!$G$10=FALSE,0,IF(AND(Mitarbeiter!$E$10&lt;&gt;"",AL$5+6&lt;Mitarbeiter!$E$10),0,IF(AND(Mitarbeiter!$F$10&lt;&gt;"",AL$5&gt;Mitarbeiter!$F$10),0,IF(Planung!AL12="",$C12,IF(ISNUMBER(Planung!AL12),Planung!AL12,IF(UPPER(Planung!AL12)="H",$C12/2,0)))))))</f>
        <v>0.9</v>
      </c>
      <c r="AM12" s="27">
        <f>IF($A12="",0,IF(Mitarbeiter!$G$10=FALSE,0,IF(AND(Mitarbeiter!$E$10&lt;&gt;"",AM$5+6&lt;Mitarbeiter!$E$10),0,IF(AND(Mitarbeiter!$F$10&lt;&gt;"",AM$5&gt;Mitarbeiter!$F$10),0,IF(Planung!AM12="",$C12,IF(ISNUMBER(Planung!AM12),Planung!AM12,IF(UPPER(Planung!AM12)="H",$C12/2,0)))))))</f>
        <v>0.9</v>
      </c>
      <c r="AN12" s="27">
        <f>IF($A12="",0,IF(Mitarbeiter!$G$10=FALSE,0,IF(AND(Mitarbeiter!$E$10&lt;&gt;"",AN$5+6&lt;Mitarbeiter!$E$10),0,IF(AND(Mitarbeiter!$F$10&lt;&gt;"",AN$5&gt;Mitarbeiter!$F$10),0,IF(Planung!AN12="",$C12,IF(ISNUMBER(Planung!AN12),Planung!AN12,IF(UPPER(Planung!AN12)="H",$C12/2,0)))))))</f>
        <v>0.9</v>
      </c>
      <c r="AO12" s="27">
        <f>IF($A12="",0,IF(Mitarbeiter!$G$10=FALSE,0,IF(AND(Mitarbeiter!$E$10&lt;&gt;"",AO$5+6&lt;Mitarbeiter!$E$10),0,IF(AND(Mitarbeiter!$F$10&lt;&gt;"",AO$5&gt;Mitarbeiter!$F$10),0,IF(Planung!AO12="",$C12,IF(ISNUMBER(Planung!AO12),Planung!AO12,IF(UPPER(Planung!AO12)="H",$C12/2,0)))))))</f>
        <v>0.9</v>
      </c>
      <c r="AP12" s="27">
        <f>IF($A12="",0,IF(Mitarbeiter!$G$10=FALSE,0,IF(AND(Mitarbeiter!$E$10&lt;&gt;"",AP$5+6&lt;Mitarbeiter!$E$10),0,IF(AND(Mitarbeiter!$F$10&lt;&gt;"",AP$5&gt;Mitarbeiter!$F$10),0,IF(Planung!AP12="",$C12,IF(ISNUMBER(Planung!AP12),Planung!AP12,IF(UPPER(Planung!AP12)="H",$C12/2,0)))))))</f>
        <v>0.9</v>
      </c>
      <c r="AQ12" s="27">
        <f>IF($A12="",0,IF(Mitarbeiter!$G$10=FALSE,0,IF(AND(Mitarbeiter!$E$10&lt;&gt;"",AQ$5+6&lt;Mitarbeiter!$E$10),0,IF(AND(Mitarbeiter!$F$10&lt;&gt;"",AQ$5&gt;Mitarbeiter!$F$10),0,IF(Planung!AQ12="",$C12,IF(ISNUMBER(Planung!AQ12),Planung!AQ12,IF(UPPER(Planung!AQ12)="H",$C12/2,0)))))))</f>
        <v>0.9</v>
      </c>
      <c r="AR12" s="27">
        <f>IF($A12="",0,IF(Mitarbeiter!$G$10=FALSE,0,IF(AND(Mitarbeiter!$E$10&lt;&gt;"",AR$5+6&lt;Mitarbeiter!$E$10),0,IF(AND(Mitarbeiter!$F$10&lt;&gt;"",AR$5&gt;Mitarbeiter!$F$10),0,IF(Planung!AR12="",$C12,IF(ISNUMBER(Planung!AR12),Planung!AR12,IF(UPPER(Planung!AR12)="H",$C12/2,0)))))))</f>
        <v>0.9</v>
      </c>
      <c r="AS12" s="27">
        <f>IF($A12="",0,IF(Mitarbeiter!$G$10=FALSE,0,IF(AND(Mitarbeiter!$E$10&lt;&gt;"",AS$5+6&lt;Mitarbeiter!$E$10),0,IF(AND(Mitarbeiter!$F$10&lt;&gt;"",AS$5&gt;Mitarbeiter!$F$10),0,IF(Planung!AS12="",$C12,IF(ISNUMBER(Planung!AS12),Planung!AS12,IF(UPPER(Planung!AS12)="H",$C12/2,0)))))))</f>
        <v>0.9</v>
      </c>
      <c r="AT12" s="27">
        <f>IF($A12="",0,IF(Mitarbeiter!$G$10=FALSE,0,IF(AND(Mitarbeiter!$E$10&lt;&gt;"",AT$5+6&lt;Mitarbeiter!$E$10),0,IF(AND(Mitarbeiter!$F$10&lt;&gt;"",AT$5&gt;Mitarbeiter!$F$10),0,IF(Planung!AT12="",$C12,IF(ISNUMBER(Planung!AT12),Planung!AT12,IF(UPPER(Planung!AT12)="H",$C12/2,0)))))))</f>
        <v>0.9</v>
      </c>
      <c r="AU12" s="27">
        <f>IF($A12="",0,IF(Mitarbeiter!$G$10=FALSE,0,IF(AND(Mitarbeiter!$E$10&lt;&gt;"",AU$5+6&lt;Mitarbeiter!$E$10),0,IF(AND(Mitarbeiter!$F$10&lt;&gt;"",AU$5&gt;Mitarbeiter!$F$10),0,IF(Planung!AU12="",$C12,IF(ISNUMBER(Planung!AU12),Planung!AU12,IF(UPPER(Planung!AU12)="H",$C12/2,0)))))))</f>
        <v>0.9</v>
      </c>
      <c r="AV12" s="27">
        <f>IF($A12="",0,IF(Mitarbeiter!$G$10=FALSE,0,IF(AND(Mitarbeiter!$E$10&lt;&gt;"",AV$5+6&lt;Mitarbeiter!$E$10),0,IF(AND(Mitarbeiter!$F$10&lt;&gt;"",AV$5&gt;Mitarbeiter!$F$10),0,IF(Planung!AV12="",$C12,IF(ISNUMBER(Planung!AV12),Planung!AV12,IF(UPPER(Planung!AV12)="H",$C12/2,0)))))))</f>
        <v>0.9</v>
      </c>
      <c r="AW12" s="27">
        <f>IF($A12="",0,IF(Mitarbeiter!$G$10=FALSE,0,IF(AND(Mitarbeiter!$E$10&lt;&gt;"",AW$5+6&lt;Mitarbeiter!$E$10),0,IF(AND(Mitarbeiter!$F$10&lt;&gt;"",AW$5&gt;Mitarbeiter!$F$10),0,IF(Planung!AW12="",$C12,IF(ISNUMBER(Planung!AW12),Planung!AW12,IF(UPPER(Planung!AW12)="H",$C12/2,0)))))))</f>
        <v>0.9</v>
      </c>
      <c r="AX12" s="27">
        <f>IF($A12="",0,IF(Mitarbeiter!$G$10=FALSE,0,IF(AND(Mitarbeiter!$E$10&lt;&gt;"",AX$5+6&lt;Mitarbeiter!$E$10),0,IF(AND(Mitarbeiter!$F$10&lt;&gt;"",AX$5&gt;Mitarbeiter!$F$10),0,IF(Planung!AX12="",$C12,IF(ISNUMBER(Planung!AX12),Planung!AX12,IF(UPPER(Planung!AX12)="H",$C12/2,0)))))))</f>
        <v>0.9</v>
      </c>
      <c r="AY12" s="27">
        <f>IF($A12="",0,IF(Mitarbeiter!$G$10=FALSE,0,IF(AND(Mitarbeiter!$E$10&lt;&gt;"",AY$5+6&lt;Mitarbeiter!$E$10),0,IF(AND(Mitarbeiter!$F$10&lt;&gt;"",AY$5&gt;Mitarbeiter!$F$10),0,IF(Planung!AY12="",$C12,IF(ISNUMBER(Planung!AY12),Planung!AY12,IF(UPPER(Planung!AY12)="H",$C12/2,0)))))))</f>
        <v>0.9</v>
      </c>
      <c r="AZ12" s="27">
        <f>IF($A12="",0,IF(Mitarbeiter!$G$10=FALSE,0,IF(AND(Mitarbeiter!$E$10&lt;&gt;"",AZ$5+6&lt;Mitarbeiter!$E$10),0,IF(AND(Mitarbeiter!$F$10&lt;&gt;"",AZ$5&gt;Mitarbeiter!$F$10),0,IF(Planung!AZ12="",$C12,IF(ISNUMBER(Planung!AZ12),Planung!AZ12,IF(UPPER(Planung!AZ12)="H",$C12/2,0)))))))</f>
        <v>0.9</v>
      </c>
      <c r="BA12" s="27">
        <f>IF($A12="",0,IF(Mitarbeiter!$G$10=FALSE,0,IF(AND(Mitarbeiter!$E$10&lt;&gt;"",BA$5+6&lt;Mitarbeiter!$E$10),0,IF(AND(Mitarbeiter!$F$10&lt;&gt;"",BA$5&gt;Mitarbeiter!$F$10),0,IF(Planung!BA12="",$C12,IF(ISNUMBER(Planung!BA12),Planung!BA12,IF(UPPER(Planung!BA12)="H",$C12/2,0)))))))</f>
        <v>0.9</v>
      </c>
      <c r="BB12" s="27">
        <f>IF($A12="",0,IF(Mitarbeiter!$G$10=FALSE,0,IF(AND(Mitarbeiter!$E$10&lt;&gt;"",BB$5+6&lt;Mitarbeiter!$E$10),0,IF(AND(Mitarbeiter!$F$10&lt;&gt;"",BB$5&gt;Mitarbeiter!$F$10),0,IF(Planung!BB12="",$C12,IF(ISNUMBER(Planung!BB12),Planung!BB12,IF(UPPER(Planung!BB12)="H",$C12/2,0)))))))</f>
        <v>0.9</v>
      </c>
      <c r="BC12" s="27">
        <f>IF($A12="",0,IF(Mitarbeiter!$G$10=FALSE,0,IF(AND(Mitarbeiter!$E$10&lt;&gt;"",BC$5+6&lt;Mitarbeiter!$E$10),0,IF(AND(Mitarbeiter!$F$10&lt;&gt;"",BC$5&gt;Mitarbeiter!$F$10),0,IF(Planung!BC12="",$C12,IF(ISNUMBER(Planung!BC12),Planung!BC12,IF(UPPER(Planung!BC12)="H",$C12/2,0)))))))</f>
        <v>0.9</v>
      </c>
      <c r="BD12" s="27">
        <f>IF($A12="",0,IF(Mitarbeiter!$G$10=FALSE,0,IF(AND(Mitarbeiter!$E$10&lt;&gt;"",BD$5+6&lt;Mitarbeiter!$E$10),0,IF(AND(Mitarbeiter!$F$10&lt;&gt;"",BD$5&gt;Mitarbeiter!$F$10),0,IF(Planung!BD12="",$C12,IF(ISNUMBER(Planung!BD12),Planung!BD12,IF(UPPER(Planung!BD12)="H",$C12/2,0)))))))</f>
        <v>0.9</v>
      </c>
      <c r="BE12" s="27">
        <f>IF($A12="",0,IF(Mitarbeiter!$G$10=FALSE,0,IF(AND(Mitarbeiter!$E$10&lt;&gt;"",BE$5+6&lt;Mitarbeiter!$E$10),0,IF(AND(Mitarbeiter!$F$10&lt;&gt;"",BE$5&gt;Mitarbeiter!$F$10),0,IF(Planung!BE12="",$C12,IF(ISNUMBER(Planung!BE12),Planung!BE12,IF(UPPER(Planung!BE12)="H",$C12/2,0)))))))</f>
        <v>0.9</v>
      </c>
      <c r="BF12" s="27">
        <f>IF($A12="",0,IF(Mitarbeiter!$G$10=FALSE,0,IF(AND(Mitarbeiter!$E$10&lt;&gt;"",BF$5+6&lt;Mitarbeiter!$E$10),0,IF(AND(Mitarbeiter!$F$10&lt;&gt;"",BF$5&gt;Mitarbeiter!$F$10),0,IF(Planung!BF12="",$C12,IF(ISNUMBER(Planung!BF12),Planung!BF12,IF(UPPER(Planung!BF12)="H",$C12/2,0)))))))</f>
        <v>0.9</v>
      </c>
      <c r="BG12" s="27">
        <f>IF($A12="",0,IF(Mitarbeiter!$G$10=FALSE,0,IF(AND(Mitarbeiter!$E$10&lt;&gt;"",BG$5+6&lt;Mitarbeiter!$E$10),0,IF(AND(Mitarbeiter!$F$10&lt;&gt;"",BG$5&gt;Mitarbeiter!$F$10),0,IF(Planung!BG12="",$C12,IF(ISNUMBER(Planung!BG12),Planung!BG12,IF(UPPER(Planung!BG12)="H",$C12/2,0)))))))</f>
        <v>0.9</v>
      </c>
      <c r="BH12" s="27">
        <f>IF($A12="",0,IF(Mitarbeiter!$G$10=FALSE,0,IF(AND(Mitarbeiter!$E$10&lt;&gt;"",BH$5+6&lt;Mitarbeiter!$E$10),0,IF(AND(Mitarbeiter!$F$10&lt;&gt;"",BH$5&gt;Mitarbeiter!$F$10),0,IF(Planung!BH12="",$C12,IF(ISNUMBER(Planung!BH12),Planung!BH12,IF(UPPER(Planung!BH12)="H",$C12/2,0)))))))</f>
        <v>0.9</v>
      </c>
      <c r="BI12" s="27">
        <f>IF($A12="",0,IF(Mitarbeiter!$G$10=FALSE,0,IF(AND(Mitarbeiter!$E$10&lt;&gt;"",BI$5+6&lt;Mitarbeiter!$E$10),0,IF(AND(Mitarbeiter!$F$10&lt;&gt;"",BI$5&gt;Mitarbeiter!$F$10),0,IF(Planung!BI12="",$C12,IF(ISNUMBER(Planung!BI12),Planung!BI12,IF(UPPER(Planung!BI12)="H",$C12/2,0)))))))</f>
        <v>0.9</v>
      </c>
      <c r="BJ12" s="27">
        <f>IF($A12="",0,IF(Mitarbeiter!$G$10=FALSE,0,IF(AND(Mitarbeiter!$E$10&lt;&gt;"",BJ$5+6&lt;Mitarbeiter!$E$10),0,IF(AND(Mitarbeiter!$F$10&lt;&gt;"",BJ$5&gt;Mitarbeiter!$F$10),0,IF(Planung!BJ12="",$C12,IF(ISNUMBER(Planung!BJ12),Planung!BJ12,IF(UPPER(Planung!BJ12)="H",$C12/2,0)))))))</f>
        <v>0.9</v>
      </c>
      <c r="BK12" s="27">
        <f>IF($A12="",0,IF(Mitarbeiter!$G$10=FALSE,0,IF(AND(Mitarbeiter!$E$10&lt;&gt;"",BK$5+6&lt;Mitarbeiter!$E$10),0,IF(AND(Mitarbeiter!$F$10&lt;&gt;"",BK$5&gt;Mitarbeiter!$F$10),0,IF(Planung!BK12="",$C12,IF(ISNUMBER(Planung!BK12),Planung!BK12,IF(UPPER(Planung!BK12)="H",$C12/2,0)))))))</f>
        <v>0.9</v>
      </c>
      <c r="BL12" s="27">
        <f>IF($A12="",0,IF(Mitarbeiter!$G$10=FALSE,0,IF(AND(Mitarbeiter!$E$10&lt;&gt;"",BL$5+6&lt;Mitarbeiter!$E$10),0,IF(AND(Mitarbeiter!$F$10&lt;&gt;"",BL$5&gt;Mitarbeiter!$F$10),0,IF(Planung!BL12="",$C12,IF(ISNUMBER(Planung!BL12),Planung!BL12,IF(UPPER(Planung!BL12)="H",$C12/2,0)))))))</f>
        <v>0.9</v>
      </c>
      <c r="BM12" s="27">
        <f>IF($A12="",0,IF(Mitarbeiter!$G$10=FALSE,0,IF(AND(Mitarbeiter!$E$10&lt;&gt;"",BM$5+6&lt;Mitarbeiter!$E$10),0,IF(AND(Mitarbeiter!$F$10&lt;&gt;"",BM$5&gt;Mitarbeiter!$F$10),0,IF(Planung!BM12="",$C12,IF(ISNUMBER(Planung!BM12),Planung!BM12,IF(UPPER(Planung!BM12)="H",$C12/2,0)))))))</f>
        <v>0.9</v>
      </c>
      <c r="BN12" s="27">
        <f>IF($A12="",0,IF(Mitarbeiter!$G$10=FALSE,0,IF(AND(Mitarbeiter!$E$10&lt;&gt;"",BN$5+6&lt;Mitarbeiter!$E$10),0,IF(AND(Mitarbeiter!$F$10&lt;&gt;"",BN$5&gt;Mitarbeiter!$F$10),0,IF(Planung!BN12="",$C12,IF(ISNUMBER(Planung!BN12),Planung!BN12,IF(UPPER(Planung!BN12)="H",$C12/2,0)))))))</f>
        <v>0.9</v>
      </c>
      <c r="BO12" s="27">
        <f>IF($A12="",0,IF(Mitarbeiter!$G$10=FALSE,0,IF(AND(Mitarbeiter!$E$10&lt;&gt;"",BO$5+6&lt;Mitarbeiter!$E$10),0,IF(AND(Mitarbeiter!$F$10&lt;&gt;"",BO$5&gt;Mitarbeiter!$F$10),0,IF(Planung!BO12="",$C12,IF(ISNUMBER(Planung!BO12),Planung!BO12,IF(UPPER(Planung!BO12)="H",$C12/2,0)))))))</f>
        <v>0.9</v>
      </c>
      <c r="BP12" s="27">
        <f>IF($A12="",0,IF(Mitarbeiter!$G$10=FALSE,0,IF(AND(Mitarbeiter!$E$10&lt;&gt;"",BP$5+6&lt;Mitarbeiter!$E$10),0,IF(AND(Mitarbeiter!$F$10&lt;&gt;"",BP$5&gt;Mitarbeiter!$F$10),0,IF(Planung!BP12="",$C12,IF(ISNUMBER(Planung!BP12),Planung!BP12,IF(UPPER(Planung!BP12)="H",$C12/2,0)))))))</f>
        <v>0.9</v>
      </c>
      <c r="BQ12" s="27">
        <f>IF($A12="",0,IF(Mitarbeiter!$G$10=FALSE,0,IF(AND(Mitarbeiter!$E$10&lt;&gt;"",BQ$5+6&lt;Mitarbeiter!$E$10),0,IF(AND(Mitarbeiter!$F$10&lt;&gt;"",BQ$5&gt;Mitarbeiter!$F$10),0,IF(Planung!BQ12="",$C12,IF(ISNUMBER(Planung!BQ12),Planung!BQ12,IF(UPPER(Planung!BQ12)="H",$C12/2,0)))))))</f>
        <v>0.9</v>
      </c>
      <c r="BR12" s="27">
        <f>IF($A12="",0,IF(Mitarbeiter!$G$10=FALSE,0,IF(AND(Mitarbeiter!$E$10&lt;&gt;"",BR$5+6&lt;Mitarbeiter!$E$10),0,IF(AND(Mitarbeiter!$F$10&lt;&gt;"",BR$5&gt;Mitarbeiter!$F$10),0,IF(Planung!BR12="",$C12,IF(ISNUMBER(Planung!BR12),Planung!BR12,IF(UPPER(Planung!BR12)="H",$C12/2,0)))))))</f>
        <v>0.9</v>
      </c>
      <c r="BS12" s="27">
        <f>IF($A12="",0,IF(Mitarbeiter!$G$10=FALSE,0,IF(AND(Mitarbeiter!$E$10&lt;&gt;"",BS$5+6&lt;Mitarbeiter!$E$10),0,IF(AND(Mitarbeiter!$F$10&lt;&gt;"",BS$5&gt;Mitarbeiter!$F$10),0,IF(Planung!BS12="",$C12,IF(ISNUMBER(Planung!BS12),Planung!BS12,IF(UPPER(Planung!BS12)="H",$C12/2,0)))))))</f>
        <v>0.9</v>
      </c>
      <c r="BT12" s="27">
        <f>IF($A12="",0,IF(Mitarbeiter!$G$10=FALSE,0,IF(AND(Mitarbeiter!$E$10&lt;&gt;"",BT$5+6&lt;Mitarbeiter!$E$10),0,IF(AND(Mitarbeiter!$F$10&lt;&gt;"",BT$5&gt;Mitarbeiter!$F$10),0,IF(Planung!BT12="",$C12,IF(ISNUMBER(Planung!BT12),Planung!BT12,IF(UPPER(Planung!BT12)="H",$C12/2,0)))))))</f>
        <v>0.9</v>
      </c>
      <c r="BU12" s="27">
        <f>IF($A12="",0,IF(Mitarbeiter!$G$10=FALSE,0,IF(AND(Mitarbeiter!$E$10&lt;&gt;"",BU$5+6&lt;Mitarbeiter!$E$10),0,IF(AND(Mitarbeiter!$F$10&lt;&gt;"",BU$5&gt;Mitarbeiter!$F$10),0,IF(Planung!BU12="",$C12,IF(ISNUMBER(Planung!BU12),Planung!BU12,IF(UPPER(Planung!BU12)="H",$C12/2,0)))))))</f>
        <v>0.9</v>
      </c>
      <c r="BV12" s="27">
        <f>IF($A12="",0,IF(Mitarbeiter!$G$10=FALSE,0,IF(AND(Mitarbeiter!$E$10&lt;&gt;"",BV$5+6&lt;Mitarbeiter!$E$10),0,IF(AND(Mitarbeiter!$F$10&lt;&gt;"",BV$5&gt;Mitarbeiter!$F$10),0,IF(Planung!BV12="",$C12,IF(ISNUMBER(Planung!BV12),Planung!BV12,IF(UPPER(Planung!BV12)="H",$C12/2,0)))))))</f>
        <v>0.9</v>
      </c>
      <c r="BW12" s="27">
        <f>IF($A12="",0,IF(Mitarbeiter!$G$10=FALSE,0,IF(AND(Mitarbeiter!$E$10&lt;&gt;"",BW$5+6&lt;Mitarbeiter!$E$10),0,IF(AND(Mitarbeiter!$F$10&lt;&gt;"",BW$5&gt;Mitarbeiter!$F$10),0,IF(Planung!BW12="",$C12,IF(ISNUMBER(Planung!BW12),Planung!BW12,IF(UPPER(Planung!BW12)="H",$C12/2,0)))))))</f>
        <v>0.9</v>
      </c>
      <c r="BX12" s="27">
        <f>IF($A12="",0,IF(Mitarbeiter!$G$10=FALSE,0,IF(AND(Mitarbeiter!$E$10&lt;&gt;"",BX$5+6&lt;Mitarbeiter!$E$10),0,IF(AND(Mitarbeiter!$F$10&lt;&gt;"",BX$5&gt;Mitarbeiter!$F$10),0,IF(Planung!BX12="",$C12,IF(ISNUMBER(Planung!BX12),Planung!BX12,IF(UPPER(Planung!BX12)="H",$C12/2,0)))))))</f>
        <v>0.9</v>
      </c>
      <c r="BY12" s="27">
        <f>IF($A12="",0,IF(Mitarbeiter!$G$10=FALSE,0,IF(AND(Mitarbeiter!$E$10&lt;&gt;"",BY$5+6&lt;Mitarbeiter!$E$10),0,IF(AND(Mitarbeiter!$F$10&lt;&gt;"",BY$5&gt;Mitarbeiter!$F$10),0,IF(Planung!BY12="",$C12,IF(ISNUMBER(Planung!BY12),Planung!BY12,IF(UPPER(Planung!BY12)="H",$C12/2,0)))))))</f>
        <v>0.9</v>
      </c>
      <c r="BZ12" s="27">
        <f>IF($A12="",0,IF(Mitarbeiter!$G$10=FALSE,0,IF(AND(Mitarbeiter!$E$10&lt;&gt;"",BZ$5+6&lt;Mitarbeiter!$E$10),0,IF(AND(Mitarbeiter!$F$10&lt;&gt;"",BZ$5&gt;Mitarbeiter!$F$10),0,IF(Planung!BZ12="",$C12,IF(ISNUMBER(Planung!BZ12),Planung!BZ12,IF(UPPER(Planung!BZ12)="H",$C12/2,0)))))))</f>
        <v>0.9</v>
      </c>
      <c r="CA12" s="27">
        <f>IF($A12="",0,IF(Mitarbeiter!$G$10=FALSE,0,IF(AND(Mitarbeiter!$E$10&lt;&gt;"",CA$5+6&lt;Mitarbeiter!$E$10),0,IF(AND(Mitarbeiter!$F$10&lt;&gt;"",CA$5&gt;Mitarbeiter!$F$10),0,IF(Planung!CA12="",$C12,IF(ISNUMBER(Planung!CA12),Planung!CA12,IF(UPPER(Planung!CA12)="H",$C12/2,0)))))))</f>
        <v>0.9</v>
      </c>
      <c r="CB12" s="27">
        <f>IF($A12="",0,IF(Mitarbeiter!$G$10=FALSE,0,IF(AND(Mitarbeiter!$E$10&lt;&gt;"",CB$5+6&lt;Mitarbeiter!$E$10),0,IF(AND(Mitarbeiter!$F$10&lt;&gt;"",CB$5&gt;Mitarbeiter!$F$10),0,IF(Planung!CB12="",$C12,IF(ISNUMBER(Planung!CB12),Planung!CB12,IF(UPPER(Planung!CB12)="H",$C12/2,0)))))))</f>
        <v>0.9</v>
      </c>
      <c r="CC12" s="27">
        <f>IF($A12="",0,IF(Mitarbeiter!$G$10=FALSE,0,IF(AND(Mitarbeiter!$E$10&lt;&gt;"",CC$5+6&lt;Mitarbeiter!$E$10),0,IF(AND(Mitarbeiter!$F$10&lt;&gt;"",CC$5&gt;Mitarbeiter!$F$10),0,IF(Planung!CC12="",$C12,IF(ISNUMBER(Planung!CC12),Planung!CC12,IF(UPPER(Planung!CC12)="H",$C12/2,0)))))))</f>
        <v>0.9</v>
      </c>
      <c r="CD12" s="27">
        <f>IF($A12="",0,IF(Mitarbeiter!$G$10=FALSE,0,IF(AND(Mitarbeiter!$E$10&lt;&gt;"",CD$5+6&lt;Mitarbeiter!$E$10),0,IF(AND(Mitarbeiter!$F$10&lt;&gt;"",CD$5&gt;Mitarbeiter!$F$10),0,IF(Planung!CD12="",$C12,IF(ISNUMBER(Planung!CD12),Planung!CD12,IF(UPPER(Planung!CD12)="H",$C12/2,0)))))))</f>
        <v>0.9</v>
      </c>
      <c r="CE12" s="27">
        <f>IF($A12="",0,IF(Mitarbeiter!$G$10=FALSE,0,IF(AND(Mitarbeiter!$E$10&lt;&gt;"",CE$5+6&lt;Mitarbeiter!$E$10),0,IF(AND(Mitarbeiter!$F$10&lt;&gt;"",CE$5&gt;Mitarbeiter!$F$10),0,IF(Planung!CE12="",$C12,IF(ISNUMBER(Planung!CE12),Planung!CE12,IF(UPPER(Planung!CE12)="H",$C12/2,0)))))))</f>
        <v>0.9</v>
      </c>
      <c r="CF12" s="27">
        <f>IF($A12="",0,IF(Mitarbeiter!$G$10=FALSE,0,IF(AND(Mitarbeiter!$E$10&lt;&gt;"",CF$5+6&lt;Mitarbeiter!$E$10),0,IF(AND(Mitarbeiter!$F$10&lt;&gt;"",CF$5&gt;Mitarbeiter!$F$10),0,IF(Planung!CF12="",$C12,IF(ISNUMBER(Planung!CF12),Planung!CF12,IF(UPPER(Planung!CF12)="H",$C12/2,0)))))))</f>
        <v>0.9</v>
      </c>
      <c r="CG12" s="27">
        <f>IF($A12="",0,IF(Mitarbeiter!$G$10=FALSE,0,IF(AND(Mitarbeiter!$E$10&lt;&gt;"",CG$5+6&lt;Mitarbeiter!$E$10),0,IF(AND(Mitarbeiter!$F$10&lt;&gt;"",CG$5&gt;Mitarbeiter!$F$10),0,IF(Planung!CG12="",$C12,IF(ISNUMBER(Planung!CG12),Planung!CG12,IF(UPPER(Planung!CG12)="H",$C12/2,0)))))))</f>
        <v>0.9</v>
      </c>
      <c r="CH12" s="27">
        <f>IF($A12="",0,IF(Mitarbeiter!$G$10=FALSE,0,IF(AND(Mitarbeiter!$E$10&lt;&gt;"",CH$5+6&lt;Mitarbeiter!$E$10),0,IF(AND(Mitarbeiter!$F$10&lt;&gt;"",CH$5&gt;Mitarbeiter!$F$10),0,IF(Planung!CH12="",$C12,IF(ISNUMBER(Planung!CH12),Planung!CH12,IF(UPPER(Planung!CH12)="H",$C12/2,0)))))))</f>
        <v>0.9</v>
      </c>
      <c r="CI12" s="27">
        <f>IF($A12="",0,IF(Mitarbeiter!$G$10=FALSE,0,IF(AND(Mitarbeiter!$E$10&lt;&gt;"",CI$5+6&lt;Mitarbeiter!$E$10),0,IF(AND(Mitarbeiter!$F$10&lt;&gt;"",CI$5&gt;Mitarbeiter!$F$10),0,IF(Planung!CI12="",$C12,IF(ISNUMBER(Planung!CI12),Planung!CI12,IF(UPPER(Planung!CI12)="H",$C12/2,0)))))))</f>
        <v>0.9</v>
      </c>
      <c r="CJ12" s="27">
        <f>IF($A12="",0,IF(Mitarbeiter!$G$10=FALSE,0,IF(AND(Mitarbeiter!$E$10&lt;&gt;"",CJ$5+6&lt;Mitarbeiter!$E$10),0,IF(AND(Mitarbeiter!$F$10&lt;&gt;"",CJ$5&gt;Mitarbeiter!$F$10),0,IF(Planung!CJ12="",$C12,IF(ISNUMBER(Planung!CJ12),Planung!CJ12,IF(UPPER(Planung!CJ12)="H",$C12/2,0)))))))</f>
        <v>0.9</v>
      </c>
      <c r="CK12" s="27">
        <f>IF($A12="",0,IF(Mitarbeiter!$G$10=FALSE,0,IF(AND(Mitarbeiter!$E$10&lt;&gt;"",CK$5+6&lt;Mitarbeiter!$E$10),0,IF(AND(Mitarbeiter!$F$10&lt;&gt;"",CK$5&gt;Mitarbeiter!$F$10),0,IF(Planung!CK12="",$C12,IF(ISNUMBER(Planung!CK12),Planung!CK12,IF(UPPER(Planung!CK12)="H",$C12/2,0)))))))</f>
        <v>0.9</v>
      </c>
      <c r="CL12" s="27">
        <f>IF($A12="",0,IF(Mitarbeiter!$G$10=FALSE,0,IF(AND(Mitarbeiter!$E$10&lt;&gt;"",CL$5+6&lt;Mitarbeiter!$E$10),0,IF(AND(Mitarbeiter!$F$10&lt;&gt;"",CL$5&gt;Mitarbeiter!$F$10),0,IF(Planung!CL12="",$C12,IF(ISNUMBER(Planung!CL12),Planung!CL12,IF(UPPER(Planung!CL12)="H",$C12/2,0)))))))</f>
        <v>0.9</v>
      </c>
      <c r="CM12" s="27">
        <f>IF($A12="",0,IF(Mitarbeiter!$G$10=FALSE,0,IF(AND(Mitarbeiter!$E$10&lt;&gt;"",CM$5+6&lt;Mitarbeiter!$E$10),0,IF(AND(Mitarbeiter!$F$10&lt;&gt;"",CM$5&gt;Mitarbeiter!$F$10),0,IF(Planung!CM12="",$C12,IF(ISNUMBER(Planung!CM12),Planung!CM12,IF(UPPER(Planung!CM12)="H",$C12/2,0)))))))</f>
        <v>0.9</v>
      </c>
      <c r="CN12" s="27">
        <f>IF($A12="",0,IF(Mitarbeiter!$G$10=FALSE,0,IF(AND(Mitarbeiter!$E$10&lt;&gt;"",CN$5+6&lt;Mitarbeiter!$E$10),0,IF(AND(Mitarbeiter!$F$10&lt;&gt;"",CN$5&gt;Mitarbeiter!$F$10),0,IF(Planung!CN12="",$C12,IF(ISNUMBER(Planung!CN12),Planung!CN12,IF(UPPER(Planung!CN12)="H",$C12/2,0)))))))</f>
        <v>0.9</v>
      </c>
      <c r="CO12" s="27">
        <f>IF($A12="",0,IF(Mitarbeiter!$G$10=FALSE,0,IF(AND(Mitarbeiter!$E$10&lt;&gt;"",CO$5+6&lt;Mitarbeiter!$E$10),0,IF(AND(Mitarbeiter!$F$10&lt;&gt;"",CO$5&gt;Mitarbeiter!$F$10),0,IF(Planung!CO12="",$C12,IF(ISNUMBER(Planung!CO12),Planung!CO12,IF(UPPER(Planung!CO12)="H",$C12/2,0)))))))</f>
        <v>0.9</v>
      </c>
      <c r="CP12" s="27">
        <f>IF($A12="",0,IF(Mitarbeiter!$G$10=FALSE,0,IF(AND(Mitarbeiter!$E$10&lt;&gt;"",CP$5+6&lt;Mitarbeiter!$E$10),0,IF(AND(Mitarbeiter!$F$10&lt;&gt;"",CP$5&gt;Mitarbeiter!$F$10),0,IF(Planung!CP12="",$C12,IF(ISNUMBER(Planung!CP12),Planung!CP12,IF(UPPER(Planung!CP12)="H",$C12/2,0)))))))</f>
        <v>0.9</v>
      </c>
      <c r="CQ12" s="27">
        <f>IF($A12="",0,IF(Mitarbeiter!$G$10=FALSE,0,IF(AND(Mitarbeiter!$E$10&lt;&gt;"",CQ$5+6&lt;Mitarbeiter!$E$10),0,IF(AND(Mitarbeiter!$F$10&lt;&gt;"",CQ$5&gt;Mitarbeiter!$F$10),0,IF(Planung!CQ12="",$C12,IF(ISNUMBER(Planung!CQ12),Planung!CQ12,IF(UPPER(Planung!CQ12)="H",$C12/2,0)))))))</f>
        <v>0.9</v>
      </c>
      <c r="CR12" s="27">
        <f>IF($A12="",0,IF(Mitarbeiter!$G$10=FALSE,0,IF(AND(Mitarbeiter!$E$10&lt;&gt;"",CR$5+6&lt;Mitarbeiter!$E$10),0,IF(AND(Mitarbeiter!$F$10&lt;&gt;"",CR$5&gt;Mitarbeiter!$F$10),0,IF(Planung!CR12="",$C12,IF(ISNUMBER(Planung!CR12),Planung!CR12,IF(UPPER(Planung!CR12)="H",$C12/2,0)))))))</f>
        <v>0.9</v>
      </c>
      <c r="CS12" s="27">
        <f>IF($A12="",0,IF(Mitarbeiter!$G$10=FALSE,0,IF(AND(Mitarbeiter!$E$10&lt;&gt;"",CS$5+6&lt;Mitarbeiter!$E$10),0,IF(AND(Mitarbeiter!$F$10&lt;&gt;"",CS$5&gt;Mitarbeiter!$F$10),0,IF(Planung!CS12="",$C12,IF(ISNUMBER(Planung!CS12),Planung!CS12,IF(UPPER(Planung!CS12)="H",$C12/2,0)))))))</f>
        <v>0.9</v>
      </c>
      <c r="CT12" s="27">
        <f>IF($A12="",0,IF(Mitarbeiter!$G$10=FALSE,0,IF(AND(Mitarbeiter!$E$10&lt;&gt;"",CT$5+6&lt;Mitarbeiter!$E$10),0,IF(AND(Mitarbeiter!$F$10&lt;&gt;"",CT$5&gt;Mitarbeiter!$F$10),0,IF(Planung!CT12="",$C12,IF(ISNUMBER(Planung!CT12),Planung!CT12,IF(UPPER(Planung!CT12)="H",$C12/2,0)))))))</f>
        <v>0.9</v>
      </c>
      <c r="CU12" s="27">
        <f>IF($A12="",0,IF(Mitarbeiter!$G$10=FALSE,0,IF(AND(Mitarbeiter!$E$10&lt;&gt;"",CU$5+6&lt;Mitarbeiter!$E$10),0,IF(AND(Mitarbeiter!$F$10&lt;&gt;"",CU$5&gt;Mitarbeiter!$F$10),0,IF(Planung!CU12="",$C12,IF(ISNUMBER(Planung!CU12),Planung!CU12,IF(UPPER(Planung!CU12)="H",$C12/2,0)))))))</f>
        <v>0.9</v>
      </c>
      <c r="CV12" s="27">
        <f>IF($A12="",0,IF(Mitarbeiter!$G$10=FALSE,0,IF(AND(Mitarbeiter!$E$10&lt;&gt;"",CV$5+6&lt;Mitarbeiter!$E$10),0,IF(AND(Mitarbeiter!$F$10&lt;&gt;"",CV$5&gt;Mitarbeiter!$F$10),0,IF(Planung!CV12="",$C12,IF(ISNUMBER(Planung!CV12),Planung!CV12,IF(UPPER(Planung!CV12)="H",$C12/2,0)))))))</f>
        <v>0.9</v>
      </c>
      <c r="CW12" s="27">
        <f>IF($A12="",0,IF(Mitarbeiter!$G$10=FALSE,0,IF(AND(Mitarbeiter!$E$10&lt;&gt;"",CW$5+6&lt;Mitarbeiter!$E$10),0,IF(AND(Mitarbeiter!$F$10&lt;&gt;"",CW$5&gt;Mitarbeiter!$F$10),0,IF(Planung!CW12="",$C12,IF(ISNUMBER(Planung!CW12),Planung!CW12,IF(UPPER(Planung!CW12)="H",$C12/2,0)))))))</f>
        <v>0.9</v>
      </c>
      <c r="CX12" s="27">
        <f>IF($A12="",0,IF(Mitarbeiter!$G$10=FALSE,0,IF(AND(Mitarbeiter!$E$10&lt;&gt;"",CX$5+6&lt;Mitarbeiter!$E$10),0,IF(AND(Mitarbeiter!$F$10&lt;&gt;"",CX$5&gt;Mitarbeiter!$F$10),0,IF(Planung!CX12="",$C12,IF(ISNUMBER(Planung!CX12),Planung!CX12,IF(UPPER(Planung!CX12)="H",$C12/2,0)))))))</f>
        <v>0.9</v>
      </c>
      <c r="CY12" s="27">
        <f>IF($A12="",0,IF(Mitarbeiter!$G$10=FALSE,0,IF(AND(Mitarbeiter!$E$10&lt;&gt;"",CY$5+6&lt;Mitarbeiter!$E$10),0,IF(AND(Mitarbeiter!$F$10&lt;&gt;"",CY$5&gt;Mitarbeiter!$F$10),0,IF(Planung!CY12="",$C12,IF(ISNUMBER(Planung!CY12),Planung!CY12,IF(UPPER(Planung!CY12)="H",$C12/2,0)))))))</f>
        <v>0.9</v>
      </c>
      <c r="CZ12" s="27">
        <f>IF($A12="",0,IF(Mitarbeiter!$G$10=FALSE,0,IF(AND(Mitarbeiter!$E$10&lt;&gt;"",CZ$5+6&lt;Mitarbeiter!$E$10),0,IF(AND(Mitarbeiter!$F$10&lt;&gt;"",CZ$5&gt;Mitarbeiter!$F$10),0,IF(Planung!CZ12="",$C12,IF(ISNUMBER(Planung!CZ12),Planung!CZ12,IF(UPPER(Planung!CZ12)="H",$C12/2,0)))))))</f>
        <v>0.9</v>
      </c>
      <c r="DA12" s="27">
        <f>IF($A12="",0,IF(Mitarbeiter!$G$10=FALSE,0,IF(AND(Mitarbeiter!$E$10&lt;&gt;"",DA$5+6&lt;Mitarbeiter!$E$10),0,IF(AND(Mitarbeiter!$F$10&lt;&gt;"",DA$5&gt;Mitarbeiter!$F$10),0,IF(Planung!DA12="",$C12,IF(ISNUMBER(Planung!DA12),Planung!DA12,IF(UPPER(Planung!DA12)="H",$C12/2,0)))))))</f>
        <v>0.9</v>
      </c>
      <c r="DB12" s="27">
        <f>IF($A12="",0,IF(Mitarbeiter!$G$10=FALSE,0,IF(AND(Mitarbeiter!$E$10&lt;&gt;"",DB$5+6&lt;Mitarbeiter!$E$10),0,IF(AND(Mitarbeiter!$F$10&lt;&gt;"",DB$5&gt;Mitarbeiter!$F$10),0,IF(Planung!DB12="",$C12,IF(ISNUMBER(Planung!DB12),Planung!DB12,IF(UPPER(Planung!DB12)="H",$C12/2,0)))))))</f>
        <v>0.9</v>
      </c>
      <c r="DC12" s="27">
        <f>IF($A12="",0,IF(Mitarbeiter!$G$10=FALSE,0,IF(AND(Mitarbeiter!$E$10&lt;&gt;"",DC$5+6&lt;Mitarbeiter!$E$10),0,IF(AND(Mitarbeiter!$F$10&lt;&gt;"",DC$5&gt;Mitarbeiter!$F$10),0,IF(Planung!DC12="",$C12,IF(ISNUMBER(Planung!DC12),Planung!DC12,IF(UPPER(Planung!DC12)="H",$C12/2,0)))))))</f>
        <v>0.9</v>
      </c>
      <c r="DD12" s="27">
        <f>IF($A12="",0,IF(Mitarbeiter!$G$10=FALSE,0,IF(AND(Mitarbeiter!$E$10&lt;&gt;"",DD$5+6&lt;Mitarbeiter!$E$10),0,IF(AND(Mitarbeiter!$F$10&lt;&gt;"",DD$5&gt;Mitarbeiter!$F$10),0,IF(Planung!DD12="",$C12,IF(ISNUMBER(Planung!DD12),Planung!DD12,IF(UPPER(Planung!DD12)="H",$C12/2,0)))))))</f>
        <v>0.9</v>
      </c>
      <c r="DE12" s="27">
        <f>IF($A12="",0,IF(Mitarbeiter!$G$10=FALSE,0,IF(AND(Mitarbeiter!$E$10&lt;&gt;"",DE$5+6&lt;Mitarbeiter!$E$10),0,IF(AND(Mitarbeiter!$F$10&lt;&gt;"",DE$5&gt;Mitarbeiter!$F$10),0,IF(Planung!DE12="",$C12,IF(ISNUMBER(Planung!DE12),Planung!DE12,IF(UPPER(Planung!DE12)="H",$C12/2,0)))))))</f>
        <v>0.9</v>
      </c>
      <c r="DF12" s="27">
        <f>IF($A12="",0,IF(Mitarbeiter!$G$10=FALSE,0,IF(AND(Mitarbeiter!$E$10&lt;&gt;"",DF$5+6&lt;Mitarbeiter!$E$10),0,IF(AND(Mitarbeiter!$F$10&lt;&gt;"",DF$5&gt;Mitarbeiter!$F$10),0,IF(Planung!DF12="",$C12,IF(ISNUMBER(Planung!DF12),Planung!DF12,IF(UPPER(Planung!DF12)="H",$C12/2,0)))))))</f>
        <v>0.9</v>
      </c>
      <c r="DG12" s="27">
        <f>IF($A12="",0,IF(Mitarbeiter!$G$10=FALSE,0,IF(AND(Mitarbeiter!$E$10&lt;&gt;"",DG$5+6&lt;Mitarbeiter!$E$10),0,IF(AND(Mitarbeiter!$F$10&lt;&gt;"",DG$5&gt;Mitarbeiter!$F$10),0,IF(Planung!DG12="",$C12,IF(ISNUMBER(Planung!DG12),Planung!DG12,IF(UPPER(Planung!DG12)="H",$C12/2,0)))))))</f>
        <v>0.9</v>
      </c>
      <c r="DH12" s="27">
        <f>IF($A12="",0,IF(Mitarbeiter!$G$10=FALSE,0,IF(AND(Mitarbeiter!$E$10&lt;&gt;"",DH$5+6&lt;Mitarbeiter!$E$10),0,IF(AND(Mitarbeiter!$F$10&lt;&gt;"",DH$5&gt;Mitarbeiter!$F$10),0,IF(Planung!DH12="",$C12,IF(ISNUMBER(Planung!DH12),Planung!DH12,IF(UPPER(Planung!DH12)="H",$C12/2,0)))))))</f>
        <v>0.9</v>
      </c>
      <c r="DI12" s="27">
        <f>IF($A12="",0,IF(Mitarbeiter!$G$10=FALSE,0,IF(AND(Mitarbeiter!$E$10&lt;&gt;"",DI$5+6&lt;Mitarbeiter!$E$10),0,IF(AND(Mitarbeiter!$F$10&lt;&gt;"",DI$5&gt;Mitarbeiter!$F$10),0,IF(Planung!DI12="",$C12,IF(ISNUMBER(Planung!DI12),Planung!DI12,IF(UPPER(Planung!DI12)="H",$C12/2,0)))))))</f>
        <v>0.9</v>
      </c>
      <c r="DJ12" s="27">
        <f>IF($A12="",0,IF(Mitarbeiter!$G$10=FALSE,0,IF(AND(Mitarbeiter!$E$10&lt;&gt;"",DJ$5+6&lt;Mitarbeiter!$E$10),0,IF(AND(Mitarbeiter!$F$10&lt;&gt;"",DJ$5&gt;Mitarbeiter!$F$10),0,IF(Planung!DJ12="",$C12,IF(ISNUMBER(Planung!DJ12),Planung!DJ12,IF(UPPER(Planung!DJ12)="H",$C12/2,0)))))))</f>
        <v>0.9</v>
      </c>
      <c r="DK12" s="27">
        <f>IF($A12="",0,IF(Mitarbeiter!$G$10=FALSE,0,IF(AND(Mitarbeiter!$E$10&lt;&gt;"",DK$5+6&lt;Mitarbeiter!$E$10),0,IF(AND(Mitarbeiter!$F$10&lt;&gt;"",DK$5&gt;Mitarbeiter!$F$10),0,IF(Planung!DK12="",$C12,IF(ISNUMBER(Planung!DK12),Planung!DK12,IF(UPPER(Planung!DK12)="H",$C12/2,0)))))))</f>
        <v>0.9</v>
      </c>
      <c r="DL12" s="27">
        <f>IF($A12="",0,IF(Mitarbeiter!$G$10=FALSE,0,IF(AND(Mitarbeiter!$E$10&lt;&gt;"",DL$5+6&lt;Mitarbeiter!$E$10),0,IF(AND(Mitarbeiter!$F$10&lt;&gt;"",DL$5&gt;Mitarbeiter!$F$10),0,IF(Planung!DL12="",$C12,IF(ISNUMBER(Planung!DL12),Planung!DL12,IF(UPPER(Planung!DL12)="H",$C12/2,0)))))))</f>
        <v>0.9</v>
      </c>
      <c r="DM12" s="27">
        <f>IF($A12="",0,IF(Mitarbeiter!$G$10=FALSE,0,IF(AND(Mitarbeiter!$E$10&lt;&gt;"",DM$5+6&lt;Mitarbeiter!$E$10),0,IF(AND(Mitarbeiter!$F$10&lt;&gt;"",DM$5&gt;Mitarbeiter!$F$10),0,IF(Planung!DM12="",$C12,IF(ISNUMBER(Planung!DM12),Planung!DM12,IF(UPPER(Planung!DM12)="H",$C12/2,0)))))))</f>
        <v>0.9</v>
      </c>
      <c r="DN12" s="27">
        <f>IF($A12="",0,IF(Mitarbeiter!$G$10=FALSE,0,IF(AND(Mitarbeiter!$E$10&lt;&gt;"",DN$5+6&lt;Mitarbeiter!$E$10),0,IF(AND(Mitarbeiter!$F$10&lt;&gt;"",DN$5&gt;Mitarbeiter!$F$10),0,IF(Planung!DN12="",$C12,IF(ISNUMBER(Planung!DN12),Planung!DN12,IF(UPPER(Planung!DN12)="H",$C12/2,0)))))))</f>
        <v>0.9</v>
      </c>
      <c r="DO12" s="27">
        <f>IF($A12="",0,IF(Mitarbeiter!$G$10=FALSE,0,IF(AND(Mitarbeiter!$E$10&lt;&gt;"",DO$5+6&lt;Mitarbeiter!$E$10),0,IF(AND(Mitarbeiter!$F$10&lt;&gt;"",DO$5&gt;Mitarbeiter!$F$10),0,IF(Planung!DO12="",$C12,IF(ISNUMBER(Planung!DO12),Planung!DO12,IF(UPPER(Planung!DO12)="H",$C12/2,0)))))))</f>
        <v>0.9</v>
      </c>
      <c r="DP12" s="27">
        <f>IF($A12="",0,IF(Mitarbeiter!$G$10=FALSE,0,IF(AND(Mitarbeiter!$E$10&lt;&gt;"",DP$5+6&lt;Mitarbeiter!$E$10),0,IF(AND(Mitarbeiter!$F$10&lt;&gt;"",DP$5&gt;Mitarbeiter!$F$10),0,IF(Planung!DP12="",$C12,IF(ISNUMBER(Planung!DP12),Planung!DP12,IF(UPPER(Planung!DP12)="H",$C12/2,0)))))))</f>
        <v>0.9</v>
      </c>
      <c r="DQ12" s="27">
        <f>IF($A12="",0,IF(Mitarbeiter!$G$10=FALSE,0,IF(AND(Mitarbeiter!$E$10&lt;&gt;"",DQ$5+6&lt;Mitarbeiter!$E$10),0,IF(AND(Mitarbeiter!$F$10&lt;&gt;"",DQ$5&gt;Mitarbeiter!$F$10),0,IF(Planung!DQ12="",$C12,IF(ISNUMBER(Planung!DQ12),Planung!DQ12,IF(UPPER(Planung!DQ12)="H",$C12/2,0)))))))</f>
        <v>0.9</v>
      </c>
      <c r="DR12" s="27">
        <f>IF($A12="",0,IF(Mitarbeiter!$G$10=FALSE,0,IF(AND(Mitarbeiter!$E$10&lt;&gt;"",DR$5+6&lt;Mitarbeiter!$E$10),0,IF(AND(Mitarbeiter!$F$10&lt;&gt;"",DR$5&gt;Mitarbeiter!$F$10),0,IF(Planung!DR12="",$C12,IF(ISNUMBER(Planung!DR12),Planung!DR12,IF(UPPER(Planung!DR12)="H",$C12/2,0)))))))</f>
        <v>0.9</v>
      </c>
      <c r="DS12" s="27">
        <f>IF($A12="",0,IF(Mitarbeiter!$G$10=FALSE,0,IF(AND(Mitarbeiter!$E$10&lt;&gt;"",DS$5+6&lt;Mitarbeiter!$E$10),0,IF(AND(Mitarbeiter!$F$10&lt;&gt;"",DS$5&gt;Mitarbeiter!$F$10),0,IF(Planung!DS12="",$C12,IF(ISNUMBER(Planung!DS12),Planung!DS12,IF(UPPER(Planung!DS12)="H",$C12/2,0)))))))</f>
        <v>0.9</v>
      </c>
      <c r="DT12" s="27">
        <f>IF($A12="",0,IF(Mitarbeiter!$G$10=FALSE,0,IF(AND(Mitarbeiter!$E$10&lt;&gt;"",DT$5+6&lt;Mitarbeiter!$E$10),0,IF(AND(Mitarbeiter!$F$10&lt;&gt;"",DT$5&gt;Mitarbeiter!$F$10),0,IF(Planung!DT12="",$C12,IF(ISNUMBER(Planung!DT12),Planung!DT12,IF(UPPER(Planung!DT12)="H",$C12/2,0)))))))</f>
        <v>0.9</v>
      </c>
      <c r="DU12" s="27">
        <f>IF($A12="",0,IF(Mitarbeiter!$G$10=FALSE,0,IF(AND(Mitarbeiter!$E$10&lt;&gt;"",DU$5+6&lt;Mitarbeiter!$E$10),0,IF(AND(Mitarbeiter!$F$10&lt;&gt;"",DU$5&gt;Mitarbeiter!$F$10),0,IF(Planung!DU12="",$C12,IF(ISNUMBER(Planung!DU12),Planung!DU12,IF(UPPER(Planung!DU12)="H",$C12/2,0)))))))</f>
        <v>0.9</v>
      </c>
      <c r="DV12" s="27">
        <f>IF($A12="",0,IF(Mitarbeiter!$G$10=FALSE,0,IF(AND(Mitarbeiter!$E$10&lt;&gt;"",DV$5+6&lt;Mitarbeiter!$E$10),0,IF(AND(Mitarbeiter!$F$10&lt;&gt;"",DV$5&gt;Mitarbeiter!$F$10),0,IF(Planung!DV12="",$C12,IF(ISNUMBER(Planung!DV12),Planung!DV12,IF(UPPER(Planung!DV12)="H",$C12/2,0)))))))</f>
        <v>0.9</v>
      </c>
      <c r="DW12" s="27">
        <f>IF($A12="",0,IF(Mitarbeiter!$G$10=FALSE,0,IF(AND(Mitarbeiter!$E$10&lt;&gt;"",DW$5+6&lt;Mitarbeiter!$E$10),0,IF(AND(Mitarbeiter!$F$10&lt;&gt;"",DW$5&gt;Mitarbeiter!$F$10),0,IF(Planung!DW12="",$C12,IF(ISNUMBER(Planung!DW12),Planung!DW12,IF(UPPER(Planung!DW12)="H",$C12/2,0)))))))</f>
        <v>0.9</v>
      </c>
      <c r="DX12" s="27">
        <f>IF($A12="",0,IF(Mitarbeiter!$G$10=FALSE,0,IF(AND(Mitarbeiter!$E$10&lt;&gt;"",DX$5+6&lt;Mitarbeiter!$E$10),0,IF(AND(Mitarbeiter!$F$10&lt;&gt;"",DX$5&gt;Mitarbeiter!$F$10),0,IF(Planung!DX12="",$C12,IF(ISNUMBER(Planung!DX12),Planung!DX12,IF(UPPER(Planung!DX12)="H",$C12/2,0)))))))</f>
        <v>0.9</v>
      </c>
      <c r="DY12" s="27">
        <f>IF($A12="",0,IF(Mitarbeiter!$G$10=FALSE,0,IF(AND(Mitarbeiter!$E$10&lt;&gt;"",DY$5+6&lt;Mitarbeiter!$E$10),0,IF(AND(Mitarbeiter!$F$10&lt;&gt;"",DY$5&gt;Mitarbeiter!$F$10),0,IF(Planung!DY12="",$C12,IF(ISNUMBER(Planung!DY12),Planung!DY12,IF(UPPER(Planung!DY12)="H",$C12/2,0)))))))</f>
        <v>0.9</v>
      </c>
      <c r="DZ12" s="27">
        <f>IF($A12="",0,IF(Mitarbeiter!$G$10=FALSE,0,IF(AND(Mitarbeiter!$E$10&lt;&gt;"",DZ$5+6&lt;Mitarbeiter!$E$10),0,IF(AND(Mitarbeiter!$F$10&lt;&gt;"",DZ$5&gt;Mitarbeiter!$F$10),0,IF(Planung!DZ12="",$C12,IF(ISNUMBER(Planung!DZ12),Planung!DZ12,IF(UPPER(Planung!DZ12)="H",$C12/2,0)))))))</f>
        <v>0.9</v>
      </c>
      <c r="EA12" s="27">
        <f>IF($A12="",0,IF(Mitarbeiter!$G$10=FALSE,0,IF(AND(Mitarbeiter!$E$10&lt;&gt;"",EA$5+6&lt;Mitarbeiter!$E$10),0,IF(AND(Mitarbeiter!$F$10&lt;&gt;"",EA$5&gt;Mitarbeiter!$F$10),0,IF(Planung!EA12="",$C12,IF(ISNUMBER(Planung!EA12),Planung!EA12,IF(UPPER(Planung!EA12)="H",$C12/2,0)))))))</f>
        <v>0.9</v>
      </c>
      <c r="EB12" s="27">
        <f>IF($A12="",0,IF(Mitarbeiter!$G$10=FALSE,0,IF(AND(Mitarbeiter!$E$10&lt;&gt;"",EB$5+6&lt;Mitarbeiter!$E$10),0,IF(AND(Mitarbeiter!$F$10&lt;&gt;"",EB$5&gt;Mitarbeiter!$F$10),0,IF(Planung!EB12="",$C12,IF(ISNUMBER(Planung!EB12),Planung!EB12,IF(UPPER(Planung!EB12)="H",$C12/2,0)))))))</f>
        <v>0.9</v>
      </c>
      <c r="EC12" s="27">
        <f>IF($A12="",0,IF(Mitarbeiter!$G$10=FALSE,0,IF(AND(Mitarbeiter!$E$10&lt;&gt;"",EC$5+6&lt;Mitarbeiter!$E$10),0,IF(AND(Mitarbeiter!$F$10&lt;&gt;"",EC$5&gt;Mitarbeiter!$F$10),0,IF(Planung!EC12="",$C12,IF(ISNUMBER(Planung!EC12),Planung!EC12,IF(UPPER(Planung!EC12)="H",$C12/2,0)))))))</f>
        <v>0.9</v>
      </c>
      <c r="ED12" s="27">
        <f>IF($A12="",0,IF(Mitarbeiter!$G$10=FALSE,0,IF(AND(Mitarbeiter!$E$10&lt;&gt;"",ED$5+6&lt;Mitarbeiter!$E$10),0,IF(AND(Mitarbeiter!$F$10&lt;&gt;"",ED$5&gt;Mitarbeiter!$F$10),0,IF(Planung!ED12="",$C12,IF(ISNUMBER(Planung!ED12),Planung!ED12,IF(UPPER(Planung!ED12)="H",$C12/2,0)))))))</f>
        <v>0.9</v>
      </c>
      <c r="EE12" s="27">
        <f>IF($A12="",0,IF(Mitarbeiter!$G$10=FALSE,0,IF(AND(Mitarbeiter!$E$10&lt;&gt;"",EE$5+6&lt;Mitarbeiter!$E$10),0,IF(AND(Mitarbeiter!$F$10&lt;&gt;"",EE$5&gt;Mitarbeiter!$F$10),0,IF(Planung!EE12="",$C12,IF(ISNUMBER(Planung!EE12),Planung!EE12,IF(UPPER(Planung!EE12)="H",$C12/2,0)))))))</f>
        <v>0.9</v>
      </c>
      <c r="EF12" s="27">
        <f>IF($A12="",0,IF(Mitarbeiter!$G$10=FALSE,0,IF(AND(Mitarbeiter!$E$10&lt;&gt;"",EF$5+6&lt;Mitarbeiter!$E$10),0,IF(AND(Mitarbeiter!$F$10&lt;&gt;"",EF$5&gt;Mitarbeiter!$F$10),0,IF(Planung!EF12="",$C12,IF(ISNUMBER(Planung!EF12),Planung!EF12,IF(UPPER(Planung!EF12)="H",$C12/2,0)))))))</f>
        <v>0.9</v>
      </c>
      <c r="EG12" s="27">
        <f>IF($A12="",0,IF(Mitarbeiter!$G$10=FALSE,0,IF(AND(Mitarbeiter!$E$10&lt;&gt;"",EG$5+6&lt;Mitarbeiter!$E$10),0,IF(AND(Mitarbeiter!$F$10&lt;&gt;"",EG$5&gt;Mitarbeiter!$F$10),0,IF(Planung!EG12="",$C12,IF(ISNUMBER(Planung!EG12),Planung!EG12,IF(UPPER(Planung!EG12)="H",$C12/2,0)))))))</f>
        <v>0.9</v>
      </c>
      <c r="EH12" s="27">
        <f>IF($A12="",0,IF(Mitarbeiter!$G$10=FALSE,0,IF(AND(Mitarbeiter!$E$10&lt;&gt;"",EH$5+6&lt;Mitarbeiter!$E$10),0,IF(AND(Mitarbeiter!$F$10&lt;&gt;"",EH$5&gt;Mitarbeiter!$F$10),0,IF(Planung!EH12="",$C12,IF(ISNUMBER(Planung!EH12),Planung!EH12,IF(UPPER(Planung!EH12)="H",$C12/2,0)))))))</f>
        <v>0.9</v>
      </c>
      <c r="EI12" s="27">
        <f>IF($A12="",0,IF(Mitarbeiter!$G$10=FALSE,0,IF(AND(Mitarbeiter!$E$10&lt;&gt;"",EI$5+6&lt;Mitarbeiter!$E$10),0,IF(AND(Mitarbeiter!$F$10&lt;&gt;"",EI$5&gt;Mitarbeiter!$F$10),0,IF(Planung!EI12="",$C12,IF(ISNUMBER(Planung!EI12),Planung!EI12,IF(UPPER(Planung!EI12)="H",$C12/2,0)))))))</f>
        <v>0.9</v>
      </c>
      <c r="EJ12" s="27">
        <f>IF($A12="",0,IF(Mitarbeiter!$G$10=FALSE,0,IF(AND(Mitarbeiter!$E$10&lt;&gt;"",EJ$5+6&lt;Mitarbeiter!$E$10),0,IF(AND(Mitarbeiter!$F$10&lt;&gt;"",EJ$5&gt;Mitarbeiter!$F$10),0,IF(Planung!EJ12="",$C12,IF(ISNUMBER(Planung!EJ12),Planung!EJ12,IF(UPPER(Planung!EJ12)="H",$C12/2,0)))))))</f>
        <v>0.9</v>
      </c>
      <c r="EK12" s="27">
        <f>IF($A12="",0,IF(Mitarbeiter!$G$10=FALSE,0,IF(AND(Mitarbeiter!$E$10&lt;&gt;"",EK$5+6&lt;Mitarbeiter!$E$10),0,IF(AND(Mitarbeiter!$F$10&lt;&gt;"",EK$5&gt;Mitarbeiter!$F$10),0,IF(Planung!EK12="",$C12,IF(ISNUMBER(Planung!EK12),Planung!EK12,IF(UPPER(Planung!EK12)="H",$C12/2,0)))))))</f>
        <v>0.9</v>
      </c>
      <c r="EL12" s="27">
        <f>IF($A12="",0,IF(Mitarbeiter!$G$10=FALSE,0,IF(AND(Mitarbeiter!$E$10&lt;&gt;"",EL$5+6&lt;Mitarbeiter!$E$10),0,IF(AND(Mitarbeiter!$F$10&lt;&gt;"",EL$5&gt;Mitarbeiter!$F$10),0,IF(Planung!EL12="",$C12,IF(ISNUMBER(Planung!EL12),Planung!EL12,IF(UPPER(Planung!EL12)="H",$C12/2,0)))))))</f>
        <v>0.9</v>
      </c>
      <c r="EM12" s="27">
        <f>IF($A12="",0,IF(Mitarbeiter!$G$10=FALSE,0,IF(AND(Mitarbeiter!$E$10&lt;&gt;"",EM$5+6&lt;Mitarbeiter!$E$10),0,IF(AND(Mitarbeiter!$F$10&lt;&gt;"",EM$5&gt;Mitarbeiter!$F$10),0,IF(Planung!EM12="",$C12,IF(ISNUMBER(Planung!EM12),Planung!EM12,IF(UPPER(Planung!EM12)="H",$C12/2,0)))))))</f>
        <v>0.9</v>
      </c>
      <c r="EN12" s="27">
        <f>IF($A12="",0,IF(Mitarbeiter!$G$10=FALSE,0,IF(AND(Mitarbeiter!$E$10&lt;&gt;"",EN$5+6&lt;Mitarbeiter!$E$10),0,IF(AND(Mitarbeiter!$F$10&lt;&gt;"",EN$5&gt;Mitarbeiter!$F$10),0,IF(Planung!EN12="",$C12,IF(ISNUMBER(Planung!EN12),Planung!EN12,IF(UPPER(Planung!EN12)="H",$C12/2,0)))))))</f>
        <v>0.9</v>
      </c>
      <c r="EO12" s="27">
        <f>IF($A12="",0,IF(Mitarbeiter!$G$10=FALSE,0,IF(AND(Mitarbeiter!$E$10&lt;&gt;"",EO$5+6&lt;Mitarbeiter!$E$10),0,IF(AND(Mitarbeiter!$F$10&lt;&gt;"",EO$5&gt;Mitarbeiter!$F$10),0,IF(Planung!EO12="",$C12,IF(ISNUMBER(Planung!EO12),Planung!EO12,IF(UPPER(Planung!EO12)="H",$C12/2,0)))))))</f>
        <v>0.9</v>
      </c>
      <c r="EP12" s="27">
        <f>IF($A12="",0,IF(Mitarbeiter!$G$10=FALSE,0,IF(AND(Mitarbeiter!$E$10&lt;&gt;"",EP$5+6&lt;Mitarbeiter!$E$10),0,IF(AND(Mitarbeiter!$F$10&lt;&gt;"",EP$5&gt;Mitarbeiter!$F$10),0,IF(Planung!EP12="",$C12,IF(ISNUMBER(Planung!EP12),Planung!EP12,IF(UPPER(Planung!EP12)="H",$C12/2,0)))))))</f>
        <v>0.9</v>
      </c>
      <c r="EQ12" s="27">
        <f>IF($A12="",0,IF(Mitarbeiter!$G$10=FALSE,0,IF(AND(Mitarbeiter!$E$10&lt;&gt;"",EQ$5+6&lt;Mitarbeiter!$E$10),0,IF(AND(Mitarbeiter!$F$10&lt;&gt;"",EQ$5&gt;Mitarbeiter!$F$10),0,IF(Planung!EQ12="",$C12,IF(ISNUMBER(Planung!EQ12),Planung!EQ12,IF(UPPER(Planung!EQ12)="H",$C12/2,0)))))))</f>
        <v>0.9</v>
      </c>
      <c r="ER12" s="27">
        <f>IF($A12="",0,IF(Mitarbeiter!$G$10=FALSE,0,IF(AND(Mitarbeiter!$E$10&lt;&gt;"",ER$5+6&lt;Mitarbeiter!$E$10),0,IF(AND(Mitarbeiter!$F$10&lt;&gt;"",ER$5&gt;Mitarbeiter!$F$10),0,IF(Planung!ER12="",$C12,IF(ISNUMBER(Planung!ER12),Planung!ER12,IF(UPPER(Planung!ER12)="H",$C12/2,0)))))))</f>
        <v>0.9</v>
      </c>
      <c r="ES12" s="27">
        <f>IF($A12="",0,IF(Mitarbeiter!$G$10=FALSE,0,IF(AND(Mitarbeiter!$E$10&lt;&gt;"",ES$5+6&lt;Mitarbeiter!$E$10),0,IF(AND(Mitarbeiter!$F$10&lt;&gt;"",ES$5&gt;Mitarbeiter!$F$10),0,IF(Planung!ES12="",$C12,IF(ISNUMBER(Planung!ES12),Planung!ES12,IF(UPPER(Planung!ES12)="H",$C12/2,0)))))))</f>
        <v>0.9</v>
      </c>
      <c r="ET12" s="27">
        <f>IF($A12="",0,IF(Mitarbeiter!$G$10=FALSE,0,IF(AND(Mitarbeiter!$E$10&lt;&gt;"",ET$5+6&lt;Mitarbeiter!$E$10),0,IF(AND(Mitarbeiter!$F$10&lt;&gt;"",ET$5&gt;Mitarbeiter!$F$10),0,IF(Planung!ET12="",$C12,IF(ISNUMBER(Planung!ET12),Planung!ET12,IF(UPPER(Planung!ET12)="H",$C12/2,0)))))))</f>
        <v>0.9</v>
      </c>
      <c r="EU12" s="27">
        <f>IF($A12="",0,IF(Mitarbeiter!$G$10=FALSE,0,IF(AND(Mitarbeiter!$E$10&lt;&gt;"",EU$5+6&lt;Mitarbeiter!$E$10),0,IF(AND(Mitarbeiter!$F$10&lt;&gt;"",EU$5&gt;Mitarbeiter!$F$10),0,IF(Planung!EU12="",$C12,IF(ISNUMBER(Planung!EU12),Planung!EU12,IF(UPPER(Planung!EU12)="H",$C12/2,0)))))))</f>
        <v>0.9</v>
      </c>
      <c r="EV12" s="27">
        <f>IF($A12="",0,IF(Mitarbeiter!$G$10=FALSE,0,IF(AND(Mitarbeiter!$E$10&lt;&gt;"",EV$5+6&lt;Mitarbeiter!$E$10),0,IF(AND(Mitarbeiter!$F$10&lt;&gt;"",EV$5&gt;Mitarbeiter!$F$10),0,IF(Planung!EV12="",$C12,IF(ISNUMBER(Planung!EV12),Planung!EV12,IF(UPPER(Planung!EV12)="H",$C12/2,0)))))))</f>
        <v>0.9</v>
      </c>
      <c r="EW12" s="27">
        <f>IF($A12="",0,IF(Mitarbeiter!$G$10=FALSE,0,IF(AND(Mitarbeiter!$E$10&lt;&gt;"",EW$5+6&lt;Mitarbeiter!$E$10),0,IF(AND(Mitarbeiter!$F$10&lt;&gt;"",EW$5&gt;Mitarbeiter!$F$10),0,IF(Planung!EW12="",$C12,IF(ISNUMBER(Planung!EW12),Planung!EW12,IF(UPPER(Planung!EW12)="H",$C12/2,0)))))))</f>
        <v>0.9</v>
      </c>
      <c r="EX12" s="27">
        <f>IF($A12="",0,IF(Mitarbeiter!$G$10=FALSE,0,IF(AND(Mitarbeiter!$E$10&lt;&gt;"",EX$5+6&lt;Mitarbeiter!$E$10),0,IF(AND(Mitarbeiter!$F$10&lt;&gt;"",EX$5&gt;Mitarbeiter!$F$10),0,IF(Planung!EX12="",$C12,IF(ISNUMBER(Planung!EX12),Planung!EX12,IF(UPPER(Planung!EX12)="H",$C12/2,0)))))))</f>
        <v>0.9</v>
      </c>
      <c r="EY12" s="27">
        <f>IF($A12="",0,IF(Mitarbeiter!$G$10=FALSE,0,IF(AND(Mitarbeiter!$E$10&lt;&gt;"",EY$5+6&lt;Mitarbeiter!$E$10),0,IF(AND(Mitarbeiter!$F$10&lt;&gt;"",EY$5&gt;Mitarbeiter!$F$10),0,IF(Planung!EY12="",$C12,IF(ISNUMBER(Planung!EY12),Planung!EY12,IF(UPPER(Planung!EY12)="H",$C12/2,0)))))))</f>
        <v>0.9</v>
      </c>
      <c r="EZ12" s="27">
        <f>IF($A12="",0,IF(Mitarbeiter!$G$10=FALSE,0,IF(AND(Mitarbeiter!$E$10&lt;&gt;"",EZ$5+6&lt;Mitarbeiter!$E$10),0,IF(AND(Mitarbeiter!$F$10&lt;&gt;"",EZ$5&gt;Mitarbeiter!$F$10),0,IF(Planung!EZ12="",$C12,IF(ISNUMBER(Planung!EZ12),Planung!EZ12,IF(UPPER(Planung!EZ12)="H",$C12/2,0)))))))</f>
        <v>0.9</v>
      </c>
      <c r="FA12" s="27">
        <f>IF($A12="",0,IF(Mitarbeiter!$G$10=FALSE,0,IF(AND(Mitarbeiter!$E$10&lt;&gt;"",FA$5+6&lt;Mitarbeiter!$E$10),0,IF(AND(Mitarbeiter!$F$10&lt;&gt;"",FA$5&gt;Mitarbeiter!$F$10),0,IF(Planung!FA12="",$C12,IF(ISNUMBER(Planung!FA12),Planung!FA12,IF(UPPER(Planung!FA12)="H",$C12/2,0)))))))</f>
        <v>0.9</v>
      </c>
      <c r="FB12" s="27">
        <f>IF($A12="",0,IF(Mitarbeiter!$G$10=FALSE,0,IF(AND(Mitarbeiter!$E$10&lt;&gt;"",FB$5+6&lt;Mitarbeiter!$E$10),0,IF(AND(Mitarbeiter!$F$10&lt;&gt;"",FB$5&gt;Mitarbeiter!$F$10),0,IF(Planung!FB12="",$C12,IF(ISNUMBER(Planung!FB12),Planung!FB12,IF(UPPER(Planung!FB12)="H",$C12/2,0)))))))</f>
        <v>0.9</v>
      </c>
      <c r="FC12" s="27">
        <f>IF($A12="",0,IF(Mitarbeiter!$G$10=FALSE,0,IF(AND(Mitarbeiter!$E$10&lt;&gt;"",FC$5+6&lt;Mitarbeiter!$E$10),0,IF(AND(Mitarbeiter!$F$10&lt;&gt;"",FC$5&gt;Mitarbeiter!$F$10),0,IF(Planung!FC12="",$C12,IF(ISNUMBER(Planung!FC12),Planung!FC12,IF(UPPER(Planung!FC12)="H",$C12/2,0)))))))</f>
        <v>0.9</v>
      </c>
      <c r="FD12" s="27">
        <f>IF($A12="",0,IF(Mitarbeiter!$G$10=FALSE,0,IF(AND(Mitarbeiter!$E$10&lt;&gt;"",FD$5+6&lt;Mitarbeiter!$E$10),0,IF(AND(Mitarbeiter!$F$10&lt;&gt;"",FD$5&gt;Mitarbeiter!$F$10),0,IF(Planung!FD12="",$C12,IF(ISNUMBER(Planung!FD12),Planung!FD12,IF(UPPER(Planung!FD12)="H",$C12/2,0)))))))</f>
        <v>0.9</v>
      </c>
      <c r="FE12" s="27">
        <f>IF($A12="",0,IF(Mitarbeiter!$G$10=FALSE,0,IF(AND(Mitarbeiter!$E$10&lt;&gt;"",FE$5+6&lt;Mitarbeiter!$E$10),0,IF(AND(Mitarbeiter!$F$10&lt;&gt;"",FE$5&gt;Mitarbeiter!$F$10),0,IF(Planung!FE12="",$C12,IF(ISNUMBER(Planung!FE12),Planung!FE12,IF(UPPER(Planung!FE12)="H",$C12/2,0)))))))</f>
        <v>0.9</v>
      </c>
      <c r="FF12" s="27">
        <f>IF($A12="",0,IF(Mitarbeiter!$G$10=FALSE,0,IF(AND(Mitarbeiter!$E$10&lt;&gt;"",FF$5+6&lt;Mitarbeiter!$E$10),0,IF(AND(Mitarbeiter!$F$10&lt;&gt;"",FF$5&gt;Mitarbeiter!$F$10),0,IF(Planung!FF12="",$C12,IF(ISNUMBER(Planung!FF12),Planung!FF12,IF(UPPER(Planung!FF12)="H",$C12/2,0)))))))</f>
        <v>0.9</v>
      </c>
      <c r="FG12" s="27">
        <f>IF($A12="",0,IF(Mitarbeiter!$G$10=FALSE,0,IF(AND(Mitarbeiter!$E$10&lt;&gt;"",FG$5+6&lt;Mitarbeiter!$E$10),0,IF(AND(Mitarbeiter!$F$10&lt;&gt;"",FG$5&gt;Mitarbeiter!$F$10),0,IF(Planung!FG12="",$C12,IF(ISNUMBER(Planung!FG12),Planung!FG12,IF(UPPER(Planung!FG12)="H",$C12/2,0)))))))</f>
        <v>0.9</v>
      </c>
      <c r="FH12" s="27">
        <f>IF($A12="",0,IF(Mitarbeiter!$G$10=FALSE,0,IF(AND(Mitarbeiter!$E$10&lt;&gt;"",FH$5+6&lt;Mitarbeiter!$E$10),0,IF(AND(Mitarbeiter!$F$10&lt;&gt;"",FH$5&gt;Mitarbeiter!$F$10),0,IF(Planung!FH12="",$C12,IF(ISNUMBER(Planung!FH12),Planung!FH12,IF(UPPER(Planung!FH12)="H",$C12/2,0)))))))</f>
        <v>0.9</v>
      </c>
      <c r="FI12" s="27">
        <f>IF($A12="",0,IF(Mitarbeiter!$G$10=FALSE,0,IF(AND(Mitarbeiter!$E$10&lt;&gt;"",FI$5+6&lt;Mitarbeiter!$E$10),0,IF(AND(Mitarbeiter!$F$10&lt;&gt;"",FI$5&gt;Mitarbeiter!$F$10),0,IF(Planung!FI12="",$C12,IF(ISNUMBER(Planung!FI12),Planung!FI12,IF(UPPER(Planung!FI12)="H",$C12/2,0)))))))</f>
        <v>0.9</v>
      </c>
      <c r="FJ12" s="27">
        <f>IF($A12="",0,IF(Mitarbeiter!$G$10=FALSE,0,IF(AND(Mitarbeiter!$E$10&lt;&gt;"",FJ$5+6&lt;Mitarbeiter!$E$10),0,IF(AND(Mitarbeiter!$F$10&lt;&gt;"",FJ$5&gt;Mitarbeiter!$F$10),0,IF(Planung!FJ12="",$C12,IF(ISNUMBER(Planung!FJ12),Planung!FJ12,IF(UPPER(Planung!FJ12)="H",$C12/2,0)))))))</f>
        <v>0.9</v>
      </c>
      <c r="FK12" s="27">
        <f>IF($A12="",0,IF(Mitarbeiter!$G$10=FALSE,0,IF(AND(Mitarbeiter!$E$10&lt;&gt;"",FK$5+6&lt;Mitarbeiter!$E$10),0,IF(AND(Mitarbeiter!$F$10&lt;&gt;"",FK$5&gt;Mitarbeiter!$F$10),0,IF(Planung!FK12="",$C12,IF(ISNUMBER(Planung!FK12),Planung!FK12,IF(UPPER(Planung!FK12)="H",$C12/2,0)))))))</f>
        <v>0.9</v>
      </c>
      <c r="FL12" s="27">
        <f>IF($A12="",0,IF(Mitarbeiter!$G$10=FALSE,0,IF(AND(Mitarbeiter!$E$10&lt;&gt;"",FL$5+6&lt;Mitarbeiter!$E$10),0,IF(AND(Mitarbeiter!$F$10&lt;&gt;"",FL$5&gt;Mitarbeiter!$F$10),0,IF(Planung!FL12="",$C12,IF(ISNUMBER(Planung!FL12),Planung!FL12,IF(UPPER(Planung!FL12)="H",$C12/2,0)))))))</f>
        <v>0.9</v>
      </c>
      <c r="FM12" s="27">
        <f>IF($A12="",0,IF(Mitarbeiter!$G$10=FALSE,0,IF(AND(Mitarbeiter!$E$10&lt;&gt;"",FM$5+6&lt;Mitarbeiter!$E$10),0,IF(AND(Mitarbeiter!$F$10&lt;&gt;"",FM$5&gt;Mitarbeiter!$F$10),0,IF(Planung!FM12="",$C12,IF(ISNUMBER(Planung!FM12),Planung!FM12,IF(UPPER(Planung!FM12)="H",$C12/2,0)))))))</f>
        <v>0.9</v>
      </c>
      <c r="FN12" s="27">
        <f>IF($A12="",0,IF(Mitarbeiter!$G$10=FALSE,0,IF(AND(Mitarbeiter!$E$10&lt;&gt;"",FN$5+6&lt;Mitarbeiter!$E$10),0,IF(AND(Mitarbeiter!$F$10&lt;&gt;"",FN$5&gt;Mitarbeiter!$F$10),0,IF(Planung!FN12="",$C12,IF(ISNUMBER(Planung!FN12),Planung!FN12,IF(UPPER(Planung!FN12)="H",$C12/2,0)))))))</f>
        <v>0.9</v>
      </c>
      <c r="FO12" s="27">
        <f>IF($A12="",0,IF(Mitarbeiter!$G$10=FALSE,0,IF(AND(Mitarbeiter!$E$10&lt;&gt;"",FO$5+6&lt;Mitarbeiter!$E$10),0,IF(AND(Mitarbeiter!$F$10&lt;&gt;"",FO$5&gt;Mitarbeiter!$F$10),0,IF(Planung!FO12="",$C12,IF(ISNUMBER(Planung!FO12),Planung!FO12,IF(UPPER(Planung!FO12)="H",$C12/2,0)))))))</f>
        <v>0.9</v>
      </c>
      <c r="FP12" s="27">
        <f>IF($A12="",0,IF(Mitarbeiter!$G$10=FALSE,0,IF(AND(Mitarbeiter!$E$10&lt;&gt;"",FP$5+6&lt;Mitarbeiter!$E$10),0,IF(AND(Mitarbeiter!$F$10&lt;&gt;"",FP$5&gt;Mitarbeiter!$F$10),0,IF(Planung!FP12="",$C12,IF(ISNUMBER(Planung!FP12),Planung!FP12,IF(UPPER(Planung!FP12)="H",$C12/2,0)))))))</f>
        <v>0.9</v>
      </c>
      <c r="FQ12" s="27">
        <f>IF($A12="",0,IF(Mitarbeiter!$G$10=FALSE,0,IF(AND(Mitarbeiter!$E$10&lt;&gt;"",FQ$5+6&lt;Mitarbeiter!$E$10),0,IF(AND(Mitarbeiter!$F$10&lt;&gt;"",FQ$5&gt;Mitarbeiter!$F$10),0,IF(Planung!FQ12="",$C12,IF(ISNUMBER(Planung!FQ12),Planung!FQ12,IF(UPPER(Planung!FQ12)="H",$C12/2,0)))))))</f>
        <v>0.9</v>
      </c>
      <c r="FR12" s="27">
        <f>IF($A12="",0,IF(Mitarbeiter!$G$10=FALSE,0,IF(AND(Mitarbeiter!$E$10&lt;&gt;"",FR$5+6&lt;Mitarbeiter!$E$10),0,IF(AND(Mitarbeiter!$F$10&lt;&gt;"",FR$5&gt;Mitarbeiter!$F$10),0,IF(Planung!FR12="",$C12,IF(ISNUMBER(Planung!FR12),Planung!FR12,IF(UPPER(Planung!FR12)="H",$C12/2,0)))))))</f>
        <v>0.9</v>
      </c>
      <c r="FS12" s="27">
        <f>IF($A12="",0,IF(Mitarbeiter!$G$10=FALSE,0,IF(AND(Mitarbeiter!$E$10&lt;&gt;"",FS$5+6&lt;Mitarbeiter!$E$10),0,IF(AND(Mitarbeiter!$F$10&lt;&gt;"",FS$5&gt;Mitarbeiter!$F$10),0,IF(Planung!FS12="",$C12,IF(ISNUMBER(Planung!FS12),Planung!FS12,IF(UPPER(Planung!FS12)="H",$C12/2,0)))))))</f>
        <v>0.9</v>
      </c>
      <c r="FT12" s="27">
        <f>IF($A12="",0,IF(Mitarbeiter!$G$10=FALSE,0,IF(AND(Mitarbeiter!$E$10&lt;&gt;"",FT$5+6&lt;Mitarbeiter!$E$10),0,IF(AND(Mitarbeiter!$F$10&lt;&gt;"",FT$5&gt;Mitarbeiter!$F$10),0,IF(Planung!FT12="",$C12,IF(ISNUMBER(Planung!FT12),Planung!FT12,IF(UPPER(Planung!FT12)="H",$C12/2,0)))))))</f>
        <v>0.9</v>
      </c>
      <c r="FU12" s="27">
        <f>IF($A12="",0,IF(Mitarbeiter!$G$10=FALSE,0,IF(AND(Mitarbeiter!$E$10&lt;&gt;"",FU$5+6&lt;Mitarbeiter!$E$10),0,IF(AND(Mitarbeiter!$F$10&lt;&gt;"",FU$5&gt;Mitarbeiter!$F$10),0,IF(Planung!FU12="",$C12,IF(ISNUMBER(Planung!FU12),Planung!FU12,IF(UPPER(Planung!FU12)="H",$C12/2,0)))))))</f>
        <v>0.9</v>
      </c>
      <c r="FV12" s="27">
        <f>IF($A12="",0,IF(Mitarbeiter!$G$10=FALSE,0,IF(AND(Mitarbeiter!$E$10&lt;&gt;"",FV$5+6&lt;Mitarbeiter!$E$10),0,IF(AND(Mitarbeiter!$F$10&lt;&gt;"",FV$5&gt;Mitarbeiter!$F$10),0,IF(Planung!FV12="",$C12,IF(ISNUMBER(Planung!FV12),Planung!FV12,IF(UPPER(Planung!FV12)="H",$C12/2,0)))))))</f>
        <v>0.9</v>
      </c>
      <c r="FW12" s="27">
        <f>IF($A12="",0,IF(Mitarbeiter!$G$10=FALSE,0,IF(AND(Mitarbeiter!$E$10&lt;&gt;"",FW$5+6&lt;Mitarbeiter!$E$10),0,IF(AND(Mitarbeiter!$F$10&lt;&gt;"",FW$5&gt;Mitarbeiter!$F$10),0,IF(Planung!FW12="",$C12,IF(ISNUMBER(Planung!FW12),Planung!FW12,IF(UPPER(Planung!FW12)="H",$C12/2,0)))))))</f>
        <v>0.9</v>
      </c>
      <c r="FX12" s="27">
        <f>IF($A12="",0,IF(Mitarbeiter!$G$10=FALSE,0,IF(AND(Mitarbeiter!$E$10&lt;&gt;"",FX$5+6&lt;Mitarbeiter!$E$10),0,IF(AND(Mitarbeiter!$F$10&lt;&gt;"",FX$5&gt;Mitarbeiter!$F$10),0,IF(Planung!FX12="",$C12,IF(ISNUMBER(Planung!FX12),Planung!FX12,IF(UPPER(Planung!FX12)="H",$C12/2,0)))))))</f>
        <v>0.9</v>
      </c>
      <c r="FY12" s="27">
        <f>IF($A12="",0,IF(Mitarbeiter!$G$10=FALSE,0,IF(AND(Mitarbeiter!$E$10&lt;&gt;"",FY$5+6&lt;Mitarbeiter!$E$10),0,IF(AND(Mitarbeiter!$F$10&lt;&gt;"",FY$5&gt;Mitarbeiter!$F$10),0,IF(Planung!FY12="",$C12,IF(ISNUMBER(Planung!FY12),Planung!FY12,IF(UPPER(Planung!FY12)="H",$C12/2,0)))))))</f>
        <v>0.9</v>
      </c>
      <c r="FZ12" s="27">
        <f>IF($A12="",0,IF(Mitarbeiter!$G$10=FALSE,0,IF(AND(Mitarbeiter!$E$10&lt;&gt;"",FZ$5+6&lt;Mitarbeiter!$E$10),0,IF(AND(Mitarbeiter!$F$10&lt;&gt;"",FZ$5&gt;Mitarbeiter!$F$10),0,IF(Planung!FZ12="",$C12,IF(ISNUMBER(Planung!FZ12),Planung!FZ12,IF(UPPER(Planung!FZ12)="H",$C12/2,0)))))))</f>
        <v>0.9</v>
      </c>
      <c r="GA12" s="27">
        <f>IF($A12="",0,IF(Mitarbeiter!$G$10=FALSE,0,IF(AND(Mitarbeiter!$E$10&lt;&gt;"",GA$5+6&lt;Mitarbeiter!$E$10),0,IF(AND(Mitarbeiter!$F$10&lt;&gt;"",GA$5&gt;Mitarbeiter!$F$10),0,IF(Planung!GA12="",$C12,IF(ISNUMBER(Planung!GA12),Planung!GA12,IF(UPPER(Planung!GA12)="H",$C12/2,0)))))))</f>
        <v>0.9</v>
      </c>
      <c r="GB12" s="27">
        <f>IF($A12="",0,IF(Mitarbeiter!$G$10=FALSE,0,IF(AND(Mitarbeiter!$E$10&lt;&gt;"",GB$5+6&lt;Mitarbeiter!$E$10),0,IF(AND(Mitarbeiter!$F$10&lt;&gt;"",GB$5&gt;Mitarbeiter!$F$10),0,IF(Planung!GB12="",$C12,IF(ISNUMBER(Planung!GB12),Planung!GB12,IF(UPPER(Planung!GB12)="H",$C12/2,0)))))))</f>
        <v>0.9</v>
      </c>
      <c r="GC12" s="27">
        <f>IF($A12="",0,IF(Mitarbeiter!$G$10=FALSE,0,IF(AND(Mitarbeiter!$E$10&lt;&gt;"",GC$5+6&lt;Mitarbeiter!$E$10),0,IF(AND(Mitarbeiter!$F$10&lt;&gt;"",GC$5&gt;Mitarbeiter!$F$10),0,IF(Planung!GC12="",$C12,IF(ISNUMBER(Planung!GC12),Planung!GC12,IF(UPPER(Planung!GC12)="H",$C12/2,0)))))))</f>
        <v>0.9</v>
      </c>
      <c r="GD12" s="27">
        <f>IF($A12="",0,IF(Mitarbeiter!$G$10=FALSE,0,IF(AND(Mitarbeiter!$E$10&lt;&gt;"",GD$5+6&lt;Mitarbeiter!$E$10),0,IF(AND(Mitarbeiter!$F$10&lt;&gt;"",GD$5&gt;Mitarbeiter!$F$10),0,IF(Planung!GD12="",$C12,IF(ISNUMBER(Planung!GD12),Planung!GD12,IF(UPPER(Planung!GD12)="H",$C12/2,0)))))))</f>
        <v>0.9</v>
      </c>
      <c r="GE12" s="27">
        <f>IF($A12="",0,IF(Mitarbeiter!$G$10=FALSE,0,IF(AND(Mitarbeiter!$E$10&lt;&gt;"",GE$5+6&lt;Mitarbeiter!$E$10),0,IF(AND(Mitarbeiter!$F$10&lt;&gt;"",GE$5&gt;Mitarbeiter!$F$10),0,IF(Planung!GE12="",$C12,IF(ISNUMBER(Planung!GE12),Planung!GE12,IF(UPPER(Planung!GE12)="H",$C12/2,0)))))))</f>
        <v>0.9</v>
      </c>
      <c r="GF12" s="27">
        <f>IF($A12="",0,IF(Mitarbeiter!$G$10=FALSE,0,IF(AND(Mitarbeiter!$E$10&lt;&gt;"",GF$5+6&lt;Mitarbeiter!$E$10),0,IF(AND(Mitarbeiter!$F$10&lt;&gt;"",GF$5&gt;Mitarbeiter!$F$10),0,IF(Planung!GF12="",$C12,IF(ISNUMBER(Planung!GF12),Planung!GF12,IF(UPPER(Planung!GF12)="H",$C12/2,0)))))))</f>
        <v>0.9</v>
      </c>
      <c r="GG12" s="27">
        <f>IF($A12="",0,IF(Mitarbeiter!$G$10=FALSE,0,IF(AND(Mitarbeiter!$E$10&lt;&gt;"",GG$5+6&lt;Mitarbeiter!$E$10),0,IF(AND(Mitarbeiter!$F$10&lt;&gt;"",GG$5&gt;Mitarbeiter!$F$10),0,IF(Planung!GG12="",$C12,IF(ISNUMBER(Planung!GG12),Planung!GG12,IF(UPPER(Planung!GG12)="H",$C12/2,0)))))))</f>
        <v>0.9</v>
      </c>
      <c r="GH12" s="27">
        <f>IF($A12="",0,IF(Mitarbeiter!$G$10=FALSE,0,IF(AND(Mitarbeiter!$E$10&lt;&gt;"",GH$5+6&lt;Mitarbeiter!$E$10),0,IF(AND(Mitarbeiter!$F$10&lt;&gt;"",GH$5&gt;Mitarbeiter!$F$10),0,IF(Planung!GH12="",$C12,IF(ISNUMBER(Planung!GH12),Planung!GH12,IF(UPPER(Planung!GH12)="H",$C12/2,0)))))))</f>
        <v>0.9</v>
      </c>
      <c r="GI12" s="27">
        <f>IF($A12="",0,IF(Mitarbeiter!$G$10=FALSE,0,IF(AND(Mitarbeiter!$E$10&lt;&gt;"",GI$5+6&lt;Mitarbeiter!$E$10),0,IF(AND(Mitarbeiter!$F$10&lt;&gt;"",GI$5&gt;Mitarbeiter!$F$10),0,IF(Planung!GI12="",$C12,IF(ISNUMBER(Planung!GI12),Planung!GI12,IF(UPPER(Planung!GI12)="H",$C12/2,0)))))))</f>
        <v>0.9</v>
      </c>
      <c r="GJ12" s="27">
        <f>IF($A12="",0,IF(Mitarbeiter!$G$10=FALSE,0,IF(AND(Mitarbeiter!$E$10&lt;&gt;"",GJ$5+6&lt;Mitarbeiter!$E$10),0,IF(AND(Mitarbeiter!$F$10&lt;&gt;"",GJ$5&gt;Mitarbeiter!$F$10),0,IF(Planung!GJ12="",$C12,IF(ISNUMBER(Planung!GJ12),Planung!GJ12,IF(UPPER(Planung!GJ12)="H",$C12/2,0)))))))</f>
        <v>0.9</v>
      </c>
      <c r="GK12" s="27">
        <f>IF($A12="",0,IF(Mitarbeiter!$G$10=FALSE,0,IF(AND(Mitarbeiter!$E$10&lt;&gt;"",GK$5+6&lt;Mitarbeiter!$E$10),0,IF(AND(Mitarbeiter!$F$10&lt;&gt;"",GK$5&gt;Mitarbeiter!$F$10),0,IF(Planung!GK12="",$C12,IF(ISNUMBER(Planung!GK12),Planung!GK12,IF(UPPER(Planung!GK12)="H",$C12/2,0)))))))</f>
        <v>0.9</v>
      </c>
      <c r="GL12" s="27">
        <f>IF($A12="",0,IF(Mitarbeiter!$G$10=FALSE,0,IF(AND(Mitarbeiter!$E$10&lt;&gt;"",GL$5+6&lt;Mitarbeiter!$E$10),0,IF(AND(Mitarbeiter!$F$10&lt;&gt;"",GL$5&gt;Mitarbeiter!$F$10),0,IF(Planung!GL12="",$C12,IF(ISNUMBER(Planung!GL12),Planung!GL12,IF(UPPER(Planung!GL12)="H",$C12/2,0)))))))</f>
        <v>0.9</v>
      </c>
      <c r="GM12" s="27">
        <f>IF($A12="",0,IF(Mitarbeiter!$G$10=FALSE,0,IF(AND(Mitarbeiter!$E$10&lt;&gt;"",GM$5+6&lt;Mitarbeiter!$E$10),0,IF(AND(Mitarbeiter!$F$10&lt;&gt;"",GM$5&gt;Mitarbeiter!$F$10),0,IF(Planung!GM12="",$C12,IF(ISNUMBER(Planung!GM12),Planung!GM12,IF(UPPER(Planung!GM12)="H",$C12/2,0)))))))</f>
        <v>0.9</v>
      </c>
      <c r="GN12" s="27">
        <f>IF($A12="",0,IF(Mitarbeiter!$G$10=FALSE,0,IF(AND(Mitarbeiter!$E$10&lt;&gt;"",GN$5+6&lt;Mitarbeiter!$E$10),0,IF(AND(Mitarbeiter!$F$10&lt;&gt;"",GN$5&gt;Mitarbeiter!$F$10),0,IF(Planung!GN12="",$C12,IF(ISNUMBER(Planung!GN12),Planung!GN12,IF(UPPER(Planung!GN12)="H",$C12/2,0)))))))</f>
        <v>0.9</v>
      </c>
      <c r="GO12" s="27">
        <f>IF($A12="",0,IF(Mitarbeiter!$G$10=FALSE,0,IF(AND(Mitarbeiter!$E$10&lt;&gt;"",GO$5+6&lt;Mitarbeiter!$E$10),0,IF(AND(Mitarbeiter!$F$10&lt;&gt;"",GO$5&gt;Mitarbeiter!$F$10),0,IF(Planung!GO12="",$C12,IF(ISNUMBER(Planung!GO12),Planung!GO12,IF(UPPER(Planung!GO12)="H",$C12/2,0)))))))</f>
        <v>0.9</v>
      </c>
      <c r="GP12" s="27">
        <f>IF($A12="",0,IF(Mitarbeiter!$G$10=FALSE,0,IF(AND(Mitarbeiter!$E$10&lt;&gt;"",GP$5+6&lt;Mitarbeiter!$E$10),0,IF(AND(Mitarbeiter!$F$10&lt;&gt;"",GP$5&gt;Mitarbeiter!$F$10),0,IF(Planung!GP12="",$C12,IF(ISNUMBER(Planung!GP12),Planung!GP12,IF(UPPER(Planung!GP12)="H",$C12/2,0)))))))</f>
        <v>0.9</v>
      </c>
      <c r="GQ12" s="27">
        <f>IF($A12="",0,IF(Mitarbeiter!$G$10=FALSE,0,IF(AND(Mitarbeiter!$E$10&lt;&gt;"",GQ$5+6&lt;Mitarbeiter!$E$10),0,IF(AND(Mitarbeiter!$F$10&lt;&gt;"",GQ$5&gt;Mitarbeiter!$F$10),0,IF(Planung!GQ12="",$C12,IF(ISNUMBER(Planung!GQ12),Planung!GQ12,IF(UPPER(Planung!GQ12)="H",$C12/2,0)))))))</f>
        <v>0.9</v>
      </c>
      <c r="GR12" s="27">
        <f>IF($A12="",0,IF(Mitarbeiter!$G$10=FALSE,0,IF(AND(Mitarbeiter!$E$10&lt;&gt;"",GR$5+6&lt;Mitarbeiter!$E$10),0,IF(AND(Mitarbeiter!$F$10&lt;&gt;"",GR$5&gt;Mitarbeiter!$F$10),0,IF(Planung!GR12="",$C12,IF(ISNUMBER(Planung!GR12),Planung!GR12,IF(UPPER(Planung!GR12)="H",$C12/2,0)))))))</f>
        <v>0.9</v>
      </c>
      <c r="GS12" s="27">
        <f>IF($A12="",0,IF(Mitarbeiter!$G$10=FALSE,0,IF(AND(Mitarbeiter!$E$10&lt;&gt;"",GS$5+6&lt;Mitarbeiter!$E$10),0,IF(AND(Mitarbeiter!$F$10&lt;&gt;"",GS$5&gt;Mitarbeiter!$F$10),0,IF(Planung!GS12="",$C12,IF(ISNUMBER(Planung!GS12),Planung!GS12,IF(UPPER(Planung!GS12)="H",$C12/2,0)))))))</f>
        <v>0.9</v>
      </c>
      <c r="GT12" s="27">
        <f>IF($A12="",0,IF(Mitarbeiter!$G$10=FALSE,0,IF(AND(Mitarbeiter!$E$10&lt;&gt;"",GT$5+6&lt;Mitarbeiter!$E$10),0,IF(AND(Mitarbeiter!$F$10&lt;&gt;"",GT$5&gt;Mitarbeiter!$F$10),0,IF(Planung!GT12="",$C12,IF(ISNUMBER(Planung!GT12),Planung!GT12,IF(UPPER(Planung!GT12)="H",$C12/2,0)))))))</f>
        <v>0.9</v>
      </c>
      <c r="GU12" s="27">
        <f>IF($A12="",0,IF(Mitarbeiter!$G$10=FALSE,0,IF(AND(Mitarbeiter!$E$10&lt;&gt;"",GU$5+6&lt;Mitarbeiter!$E$10),0,IF(AND(Mitarbeiter!$F$10&lt;&gt;"",GU$5&gt;Mitarbeiter!$F$10),0,IF(Planung!GU12="",$C12,IF(ISNUMBER(Planung!GU12),Planung!GU12,IF(UPPER(Planung!GU12)="H",$C12/2,0)))))))</f>
        <v>0.9</v>
      </c>
      <c r="GV12" s="27">
        <f>IF($A12="",0,IF(Mitarbeiter!$G$10=FALSE,0,IF(AND(Mitarbeiter!$E$10&lt;&gt;"",GV$5+6&lt;Mitarbeiter!$E$10),0,IF(AND(Mitarbeiter!$F$10&lt;&gt;"",GV$5&gt;Mitarbeiter!$F$10),0,IF(Planung!GV12="",$C12,IF(ISNUMBER(Planung!GV12),Planung!GV12,IF(UPPER(Planung!GV12)="H",$C12/2,0)))))))</f>
        <v>0.9</v>
      </c>
      <c r="GW12" s="27">
        <f>IF($A12="",0,IF(Mitarbeiter!$G$10=FALSE,0,IF(AND(Mitarbeiter!$E$10&lt;&gt;"",GW$5+6&lt;Mitarbeiter!$E$10),0,IF(AND(Mitarbeiter!$F$10&lt;&gt;"",GW$5&gt;Mitarbeiter!$F$10),0,IF(Planung!GW12="",$C12,IF(ISNUMBER(Planung!GW12),Planung!GW12,IF(UPPER(Planung!GW12)="H",$C12/2,0)))))))</f>
        <v>0.9</v>
      </c>
      <c r="GX12" s="27">
        <f>IF($A12="",0,IF(Mitarbeiter!$G$10=FALSE,0,IF(AND(Mitarbeiter!$E$10&lt;&gt;"",GX$5+6&lt;Mitarbeiter!$E$10),0,IF(AND(Mitarbeiter!$F$10&lt;&gt;"",GX$5&gt;Mitarbeiter!$F$10),0,IF(Planung!GX12="",$C12,IF(ISNUMBER(Planung!GX12),Planung!GX12,IF(UPPER(Planung!GX12)="H",$C12/2,0)))))))</f>
        <v>0.9</v>
      </c>
      <c r="GY12" s="27">
        <f>IF($A12="",0,IF(Mitarbeiter!$G$10=FALSE,0,IF(AND(Mitarbeiter!$E$10&lt;&gt;"",GY$5+6&lt;Mitarbeiter!$E$10),0,IF(AND(Mitarbeiter!$F$10&lt;&gt;"",GY$5&gt;Mitarbeiter!$F$10),0,IF(Planung!GY12="",$C12,IF(ISNUMBER(Planung!GY12),Planung!GY12,IF(UPPER(Planung!GY12)="H",$C12/2,0)))))))</f>
        <v>0.9</v>
      </c>
      <c r="GZ12" s="27">
        <f>IF($A12="",0,IF(Mitarbeiter!$G$10=FALSE,0,IF(AND(Mitarbeiter!$E$10&lt;&gt;"",GZ$5+6&lt;Mitarbeiter!$E$10),0,IF(AND(Mitarbeiter!$F$10&lt;&gt;"",GZ$5&gt;Mitarbeiter!$F$10),0,IF(Planung!GZ12="",$C12,IF(ISNUMBER(Planung!GZ12),Planung!GZ12,IF(UPPER(Planung!GZ12)="H",$C12/2,0)))))))</f>
        <v>0.9</v>
      </c>
      <c r="HA12" s="27">
        <f>IF($A12="",0,IF(Mitarbeiter!$G$10=FALSE,0,IF(AND(Mitarbeiter!$E$10&lt;&gt;"",HA$5+6&lt;Mitarbeiter!$E$10),0,IF(AND(Mitarbeiter!$F$10&lt;&gt;"",HA$5&gt;Mitarbeiter!$F$10),0,IF(Planung!HA12="",$C12,IF(ISNUMBER(Planung!HA12),Planung!HA12,IF(UPPER(Planung!HA12)="H",$C12/2,0)))))))</f>
        <v>0.9</v>
      </c>
      <c r="HB12" s="27">
        <f>IF($A12="",0,IF(Mitarbeiter!$G$10=FALSE,0,IF(AND(Mitarbeiter!$E$10&lt;&gt;"",HB$5+6&lt;Mitarbeiter!$E$10),0,IF(AND(Mitarbeiter!$F$10&lt;&gt;"",HB$5&gt;Mitarbeiter!$F$10),0,IF(Planung!HB12="",$C12,IF(ISNUMBER(Planung!HB12),Planung!HB12,IF(UPPER(Planung!HB12)="H",$C12/2,0)))))))</f>
        <v>0.9</v>
      </c>
      <c r="HC12" s="27">
        <f>IF($A12="",0,IF(Mitarbeiter!$G$10=FALSE,0,IF(AND(Mitarbeiter!$E$10&lt;&gt;"",HC$5+6&lt;Mitarbeiter!$E$10),0,IF(AND(Mitarbeiter!$F$10&lt;&gt;"",HC$5&gt;Mitarbeiter!$F$10),0,IF(Planung!HC12="",$C12,IF(ISNUMBER(Planung!HC12),Planung!HC12,IF(UPPER(Planung!HC12)="H",$C12/2,0)))))))</f>
        <v>0.9</v>
      </c>
      <c r="HD12" s="27">
        <f>IF($A12="",0,IF(Mitarbeiter!$G$10=FALSE,0,IF(AND(Mitarbeiter!$E$10&lt;&gt;"",HD$5+6&lt;Mitarbeiter!$E$10),0,IF(AND(Mitarbeiter!$F$10&lt;&gt;"",HD$5&gt;Mitarbeiter!$F$10),0,IF(Planung!HD12="",$C12,IF(ISNUMBER(Planung!HD12),Planung!HD12,IF(UPPER(Planung!HD12)="H",$C12/2,0)))))))</f>
        <v>0.9</v>
      </c>
      <c r="HE12" s="27">
        <f>IF($A12="",0,IF(Mitarbeiter!$G$10=FALSE,0,IF(AND(Mitarbeiter!$E$10&lt;&gt;"",HE$5+6&lt;Mitarbeiter!$E$10),0,IF(AND(Mitarbeiter!$F$10&lt;&gt;"",HE$5&gt;Mitarbeiter!$F$10),0,IF(Planung!HE12="",$C12,IF(ISNUMBER(Planung!HE12),Planung!HE12,IF(UPPER(Planung!HE12)="H",$C12/2,0)))))))</f>
        <v>0.9</v>
      </c>
      <c r="HF12" s="27">
        <f>IF($A12="",0,IF(Mitarbeiter!$G$10=FALSE,0,IF(AND(Mitarbeiter!$E$10&lt;&gt;"",HF$5+6&lt;Mitarbeiter!$E$10),0,IF(AND(Mitarbeiter!$F$10&lt;&gt;"",HF$5&gt;Mitarbeiter!$F$10),0,IF(Planung!HF12="",$C12,IF(ISNUMBER(Planung!HF12),Planung!HF12,IF(UPPER(Planung!HF12)="H",$C12/2,0)))))))</f>
        <v>0.9</v>
      </c>
      <c r="HG12" s="27">
        <f>IF($A12="",0,IF(Mitarbeiter!$G$10=FALSE,0,IF(AND(Mitarbeiter!$E$10&lt;&gt;"",HG$5+6&lt;Mitarbeiter!$E$10),0,IF(AND(Mitarbeiter!$F$10&lt;&gt;"",HG$5&gt;Mitarbeiter!$F$10),0,IF(Planung!HG12="",$C12,IF(ISNUMBER(Planung!HG12),Planung!HG12,IF(UPPER(Planung!HG12)="H",$C12/2,0)))))))</f>
        <v>0.9</v>
      </c>
      <c r="HH12" s="27">
        <f>IF($A12="",0,IF(Mitarbeiter!$G$10=FALSE,0,IF(AND(Mitarbeiter!$E$10&lt;&gt;"",HH$5+6&lt;Mitarbeiter!$E$10),0,IF(AND(Mitarbeiter!$F$10&lt;&gt;"",HH$5&gt;Mitarbeiter!$F$10),0,IF(Planung!HH12="",$C12,IF(ISNUMBER(Planung!HH12),Planung!HH12,IF(UPPER(Planung!HH12)="H",$C12/2,0)))))))</f>
        <v>0.9</v>
      </c>
      <c r="HI12" s="27">
        <f>IF($A12="",0,IF(Mitarbeiter!$G$10=FALSE,0,IF(AND(Mitarbeiter!$E$10&lt;&gt;"",HI$5+6&lt;Mitarbeiter!$E$10),0,IF(AND(Mitarbeiter!$F$10&lt;&gt;"",HI$5&gt;Mitarbeiter!$F$10),0,IF(Planung!HI12="",$C12,IF(ISNUMBER(Planung!HI12),Planung!HI12,IF(UPPER(Planung!HI12)="H",$C12/2,0)))))))</f>
        <v>0.9</v>
      </c>
      <c r="HJ12" s="27">
        <f>IF($A12="",0,IF(Mitarbeiter!$G$10=FALSE,0,IF(AND(Mitarbeiter!$E$10&lt;&gt;"",HJ$5+6&lt;Mitarbeiter!$E$10),0,IF(AND(Mitarbeiter!$F$10&lt;&gt;"",HJ$5&gt;Mitarbeiter!$F$10),0,IF(Planung!HJ12="",$C12,IF(ISNUMBER(Planung!HJ12),Planung!HJ12,IF(UPPER(Planung!HJ12)="H",$C12/2,0)))))))</f>
        <v>0.9</v>
      </c>
      <c r="HK12" s="27">
        <f>IF($A12="",0,IF(Mitarbeiter!$G$10=FALSE,0,IF(AND(Mitarbeiter!$E$10&lt;&gt;"",HK$5+6&lt;Mitarbeiter!$E$10),0,IF(AND(Mitarbeiter!$F$10&lt;&gt;"",HK$5&gt;Mitarbeiter!$F$10),0,IF(Planung!HK12="",$C12,IF(ISNUMBER(Planung!HK12),Planung!HK12,IF(UPPER(Planung!HK12)="H",$C12/2,0)))))))</f>
        <v>0.9</v>
      </c>
      <c r="HL12" s="27">
        <f>IF($A12="",0,IF(Mitarbeiter!$G$10=FALSE,0,IF(AND(Mitarbeiter!$E$10&lt;&gt;"",HL$5+6&lt;Mitarbeiter!$E$10),0,IF(AND(Mitarbeiter!$F$10&lt;&gt;"",HL$5&gt;Mitarbeiter!$F$10),0,IF(Planung!HL12="",$C12,IF(ISNUMBER(Planung!HL12),Planung!HL12,IF(UPPER(Planung!HL12)="H",$C12/2,0)))))))</f>
        <v>0.9</v>
      </c>
      <c r="HM12" s="27">
        <f>IF($A12="",0,IF(Mitarbeiter!$G$10=FALSE,0,IF(AND(Mitarbeiter!$E$10&lt;&gt;"",HM$5+6&lt;Mitarbeiter!$E$10),0,IF(AND(Mitarbeiter!$F$10&lt;&gt;"",HM$5&gt;Mitarbeiter!$F$10),0,IF(Planung!HM12="",$C12,IF(ISNUMBER(Planung!HM12),Planung!HM12,IF(UPPER(Planung!HM12)="H",$C12/2,0)))))))</f>
        <v>0.9</v>
      </c>
      <c r="HN12" s="27">
        <f>IF($A12="",0,IF(Mitarbeiter!$G$10=FALSE,0,IF(AND(Mitarbeiter!$E$10&lt;&gt;"",HN$5+6&lt;Mitarbeiter!$E$10),0,IF(AND(Mitarbeiter!$F$10&lt;&gt;"",HN$5&gt;Mitarbeiter!$F$10),0,IF(Planung!HN12="",$C12,IF(ISNUMBER(Planung!HN12),Planung!HN12,IF(UPPER(Planung!HN12)="H",$C12/2,0)))))))</f>
        <v>0.9</v>
      </c>
      <c r="HO12" s="27">
        <f>IF($A12="",0,IF(Mitarbeiter!$G$10=FALSE,0,IF(AND(Mitarbeiter!$E$10&lt;&gt;"",HO$5+6&lt;Mitarbeiter!$E$10),0,IF(AND(Mitarbeiter!$F$10&lt;&gt;"",HO$5&gt;Mitarbeiter!$F$10),0,IF(Planung!HO12="",$C12,IF(ISNUMBER(Planung!HO12),Planung!HO12,IF(UPPER(Planung!HO12)="H",$C12/2,0)))))))</f>
        <v>0.9</v>
      </c>
      <c r="HP12" s="27">
        <f>IF($A12="",0,IF(Mitarbeiter!$G$10=FALSE,0,IF(AND(Mitarbeiter!$E$10&lt;&gt;"",HP$5+6&lt;Mitarbeiter!$E$10),0,IF(AND(Mitarbeiter!$F$10&lt;&gt;"",HP$5&gt;Mitarbeiter!$F$10),0,IF(Planung!HP12="",$C12,IF(ISNUMBER(Planung!HP12),Planung!HP12,IF(UPPER(Planung!HP12)="H",$C12/2,0)))))))</f>
        <v>0.9</v>
      </c>
      <c r="HQ12" s="27">
        <f>IF($A12="",0,IF(Mitarbeiter!$G$10=FALSE,0,IF(AND(Mitarbeiter!$E$10&lt;&gt;"",HQ$5+6&lt;Mitarbeiter!$E$10),0,IF(AND(Mitarbeiter!$F$10&lt;&gt;"",HQ$5&gt;Mitarbeiter!$F$10),0,IF(Planung!HQ12="",$C12,IF(ISNUMBER(Planung!HQ12),Planung!HQ12,IF(UPPER(Planung!HQ12)="H",$C12/2,0)))))))</f>
        <v>0.9</v>
      </c>
      <c r="HR12" s="27">
        <f>IF($A12="",0,IF(Mitarbeiter!$G$10=FALSE,0,IF(AND(Mitarbeiter!$E$10&lt;&gt;"",HR$5+6&lt;Mitarbeiter!$E$10),0,IF(AND(Mitarbeiter!$F$10&lt;&gt;"",HR$5&gt;Mitarbeiter!$F$10),0,IF(Planung!HR12="",$C12,IF(ISNUMBER(Planung!HR12),Planung!HR12,IF(UPPER(Planung!HR12)="H",$C12/2,0)))))))</f>
        <v>0.9</v>
      </c>
      <c r="HS12" s="27">
        <f>IF($A12="",0,IF(Mitarbeiter!$G$10=FALSE,0,IF(AND(Mitarbeiter!$E$10&lt;&gt;"",HS$5+6&lt;Mitarbeiter!$E$10),0,IF(AND(Mitarbeiter!$F$10&lt;&gt;"",HS$5&gt;Mitarbeiter!$F$10),0,IF(Planung!HS12="",$C12,IF(ISNUMBER(Planung!HS12),Planung!HS12,IF(UPPER(Planung!HS12)="H",$C12/2,0)))))))</f>
        <v>0.9</v>
      </c>
      <c r="HT12" s="27">
        <f>IF($A12="",0,IF(Mitarbeiter!$G$10=FALSE,0,IF(AND(Mitarbeiter!$E$10&lt;&gt;"",HT$5+6&lt;Mitarbeiter!$E$10),0,IF(AND(Mitarbeiter!$F$10&lt;&gt;"",HT$5&gt;Mitarbeiter!$F$10),0,IF(Planung!HT12="",$C12,IF(ISNUMBER(Planung!HT12),Planung!HT12,IF(UPPER(Planung!HT12)="H",$C12/2,0)))))))</f>
        <v>0.9</v>
      </c>
      <c r="HU12" s="27">
        <f>IF($A12="",0,IF(Mitarbeiter!$G$10=FALSE,0,IF(AND(Mitarbeiter!$E$10&lt;&gt;"",HU$5+6&lt;Mitarbeiter!$E$10),0,IF(AND(Mitarbeiter!$F$10&lt;&gt;"",HU$5&gt;Mitarbeiter!$F$10),0,IF(Planung!HU12="",$C12,IF(ISNUMBER(Planung!HU12),Planung!HU12,IF(UPPER(Planung!HU12)="H",$C12/2,0)))))))</f>
        <v>0.9</v>
      </c>
      <c r="HV12" s="27">
        <f>IF($A12="",0,IF(Mitarbeiter!$G$10=FALSE,0,IF(AND(Mitarbeiter!$E$10&lt;&gt;"",HV$5+6&lt;Mitarbeiter!$E$10),0,IF(AND(Mitarbeiter!$F$10&lt;&gt;"",HV$5&gt;Mitarbeiter!$F$10),0,IF(Planung!HV12="",$C12,IF(ISNUMBER(Planung!HV12),Planung!HV12,IF(UPPER(Planung!HV12)="H",$C12/2,0)))))))</f>
        <v>0.9</v>
      </c>
      <c r="HW12" s="27">
        <f>IF($A12="",0,IF(Mitarbeiter!$G$10=FALSE,0,IF(AND(Mitarbeiter!$E$10&lt;&gt;"",HW$5+6&lt;Mitarbeiter!$E$10),0,IF(AND(Mitarbeiter!$F$10&lt;&gt;"",HW$5&gt;Mitarbeiter!$F$10),0,IF(Planung!HW12="",$C12,IF(ISNUMBER(Planung!HW12),Planung!HW12,IF(UPPER(Planung!HW12)="H",$C12/2,0)))))))</f>
        <v>0.9</v>
      </c>
      <c r="HX12" s="27">
        <f>IF($A12="",0,IF(Mitarbeiter!$G$10=FALSE,0,IF(AND(Mitarbeiter!$E$10&lt;&gt;"",HX$5+6&lt;Mitarbeiter!$E$10),0,IF(AND(Mitarbeiter!$F$10&lt;&gt;"",HX$5&gt;Mitarbeiter!$F$10),0,IF(Planung!HX12="",$C12,IF(ISNUMBER(Planung!HX12),Planung!HX12,IF(UPPER(Planung!HX12)="H",$C12/2,0)))))))</f>
        <v>0.9</v>
      </c>
      <c r="HY12" s="27">
        <f>IF($A12="",0,IF(Mitarbeiter!$G$10=FALSE,0,IF(AND(Mitarbeiter!$E$10&lt;&gt;"",HY$5+6&lt;Mitarbeiter!$E$10),0,IF(AND(Mitarbeiter!$F$10&lt;&gt;"",HY$5&gt;Mitarbeiter!$F$10),0,IF(Planung!HY12="",$C12,IF(ISNUMBER(Planung!HY12),Planung!HY12,IF(UPPER(Planung!HY12)="H",$C12/2,0)))))))</f>
        <v>0.9</v>
      </c>
      <c r="HZ12" s="27">
        <f>IF($A12="",0,IF(Mitarbeiter!$G$10=FALSE,0,IF(AND(Mitarbeiter!$E$10&lt;&gt;"",HZ$5+6&lt;Mitarbeiter!$E$10),0,IF(AND(Mitarbeiter!$F$10&lt;&gt;"",HZ$5&gt;Mitarbeiter!$F$10),0,IF(Planung!HZ12="",$C12,IF(ISNUMBER(Planung!HZ12),Planung!HZ12,IF(UPPER(Planung!HZ12)="H",$C12/2,0)))))))</f>
        <v>0.9</v>
      </c>
      <c r="IA12" s="27">
        <f>IF($A12="",0,IF(Mitarbeiter!$G$10=FALSE,0,IF(AND(Mitarbeiter!$E$10&lt;&gt;"",IA$5+6&lt;Mitarbeiter!$E$10),0,IF(AND(Mitarbeiter!$F$10&lt;&gt;"",IA$5&gt;Mitarbeiter!$F$10),0,IF(Planung!IA12="",$C12,IF(ISNUMBER(Planung!IA12),Planung!IA12,IF(UPPER(Planung!IA12)="H",$C12/2,0)))))))</f>
        <v>0.9</v>
      </c>
    </row>
    <row r="13" spans="1:235" x14ac:dyDescent="0.25">
      <c r="A13" s="7" t="str">
        <f>Planung!A13</f>
        <v>Haverkamp</v>
      </c>
      <c r="B13" s="7" t="str">
        <f>Planung!B13</f>
        <v>Komposit</v>
      </c>
      <c r="C13" s="27">
        <f>N(Mitarbeiter!$D$11)</f>
        <v>0.7</v>
      </c>
      <c r="D13" s="27">
        <f>IF($A13="",0,IF(Mitarbeiter!$G$11=FALSE,0,IF(AND(Mitarbeiter!$E$11&lt;&gt;"",D$5+6&lt;Mitarbeiter!$E$11),0,IF(AND(Mitarbeiter!$F$11&lt;&gt;"",D$5&gt;Mitarbeiter!$F$11),0,IF(Planung!D13="",$C13,IF(ISNUMBER(Planung!D13),Planung!D13,IF(UPPER(Planung!D13)="H",$C13/2,0)))))))</f>
        <v>0.7</v>
      </c>
      <c r="E13" s="27">
        <f>IF($A13="",0,IF(Mitarbeiter!$G$11=FALSE,0,IF(AND(Mitarbeiter!$E$11&lt;&gt;"",E$5+6&lt;Mitarbeiter!$E$11),0,IF(AND(Mitarbeiter!$F$11&lt;&gt;"",E$5&gt;Mitarbeiter!$F$11),0,IF(Planung!E13="",$C13,IF(ISNUMBER(Planung!E13),Planung!E13,IF(UPPER(Planung!E13)="H",$C13/2,0)))))))</f>
        <v>0.7</v>
      </c>
      <c r="F13" s="27">
        <f>IF($A13="",0,IF(Mitarbeiter!$G$11=FALSE,0,IF(AND(Mitarbeiter!$E$11&lt;&gt;"",F$5+6&lt;Mitarbeiter!$E$11),0,IF(AND(Mitarbeiter!$F$11&lt;&gt;"",F$5&gt;Mitarbeiter!$F$11),0,IF(Planung!F13="",$C13,IF(ISNUMBER(Planung!F13),Planung!F13,IF(UPPER(Planung!F13)="H",$C13/2,0)))))))</f>
        <v>0.7</v>
      </c>
      <c r="G13" s="27">
        <f>IF($A13="",0,IF(Mitarbeiter!$G$11=FALSE,0,IF(AND(Mitarbeiter!$E$11&lt;&gt;"",G$5+6&lt;Mitarbeiter!$E$11),0,IF(AND(Mitarbeiter!$F$11&lt;&gt;"",G$5&gt;Mitarbeiter!$F$11),0,IF(Planung!G13="",$C13,IF(ISNUMBER(Planung!G13),Planung!G13,IF(UPPER(Planung!G13)="H",$C13/2,0)))))))</f>
        <v>0.7</v>
      </c>
      <c r="H13" s="27">
        <f>IF($A13="",0,IF(Mitarbeiter!$G$11=FALSE,0,IF(AND(Mitarbeiter!$E$11&lt;&gt;"",H$5+6&lt;Mitarbeiter!$E$11),0,IF(AND(Mitarbeiter!$F$11&lt;&gt;"",H$5&gt;Mitarbeiter!$F$11),0,IF(Planung!H13="",$C13,IF(ISNUMBER(Planung!H13),Planung!H13,IF(UPPER(Planung!H13)="H",$C13/2,0)))))))</f>
        <v>0.7</v>
      </c>
      <c r="I13" s="27">
        <f>IF($A13="",0,IF(Mitarbeiter!$G$11=FALSE,0,IF(AND(Mitarbeiter!$E$11&lt;&gt;"",I$5+6&lt;Mitarbeiter!$E$11),0,IF(AND(Mitarbeiter!$F$11&lt;&gt;"",I$5&gt;Mitarbeiter!$F$11),0,IF(Planung!I13="",$C13,IF(ISNUMBER(Planung!I13),Planung!I13,IF(UPPER(Planung!I13)="H",$C13/2,0)))))))</f>
        <v>0.7</v>
      </c>
      <c r="J13" s="27">
        <f>IF($A13="",0,IF(Mitarbeiter!$G$11=FALSE,0,IF(AND(Mitarbeiter!$E$11&lt;&gt;"",J$5+6&lt;Mitarbeiter!$E$11),0,IF(AND(Mitarbeiter!$F$11&lt;&gt;"",J$5&gt;Mitarbeiter!$F$11),0,IF(Planung!J13="",$C13,IF(ISNUMBER(Planung!J13),Planung!J13,IF(UPPER(Planung!J13)="H",$C13/2,0)))))))</f>
        <v>0</v>
      </c>
      <c r="K13" s="27">
        <f>IF($A13="",0,IF(Mitarbeiter!$G$11=FALSE,0,IF(AND(Mitarbeiter!$E$11&lt;&gt;"",K$5+6&lt;Mitarbeiter!$E$11),0,IF(AND(Mitarbeiter!$F$11&lt;&gt;"",K$5&gt;Mitarbeiter!$F$11),0,IF(Planung!K13="",$C13,IF(ISNUMBER(Planung!K13),Planung!K13,IF(UPPER(Planung!K13)="H",$C13/2,0)))))))</f>
        <v>0</v>
      </c>
      <c r="L13" s="27">
        <f>IF($A13="",0,IF(Mitarbeiter!$G$11=FALSE,0,IF(AND(Mitarbeiter!$E$11&lt;&gt;"",L$5+6&lt;Mitarbeiter!$E$11),0,IF(AND(Mitarbeiter!$F$11&lt;&gt;"",L$5&gt;Mitarbeiter!$F$11),0,IF(Planung!L13="",$C13,IF(ISNUMBER(Planung!L13),Planung!L13,IF(UPPER(Planung!L13)="H",$C13/2,0)))))))</f>
        <v>0.7</v>
      </c>
      <c r="M13" s="27">
        <f>IF($A13="",0,IF(Mitarbeiter!$G$11=FALSE,0,IF(AND(Mitarbeiter!$E$11&lt;&gt;"",M$5+6&lt;Mitarbeiter!$E$11),0,IF(AND(Mitarbeiter!$F$11&lt;&gt;"",M$5&gt;Mitarbeiter!$F$11),0,IF(Planung!M13="",$C13,IF(ISNUMBER(Planung!M13),Planung!M13,IF(UPPER(Planung!M13)="H",$C13/2,0)))))))</f>
        <v>0.7</v>
      </c>
      <c r="N13" s="27">
        <f>IF($A13="",0,IF(Mitarbeiter!$G$11=FALSE,0,IF(AND(Mitarbeiter!$E$11&lt;&gt;"",N$5+6&lt;Mitarbeiter!$E$11),0,IF(AND(Mitarbeiter!$F$11&lt;&gt;"",N$5&gt;Mitarbeiter!$F$11),0,IF(Planung!N13="",$C13,IF(ISNUMBER(Planung!N13),Planung!N13,IF(UPPER(Planung!N13)="H",$C13/2,0)))))))</f>
        <v>0.7</v>
      </c>
      <c r="O13" s="27">
        <f>IF($A13="",0,IF(Mitarbeiter!$G$11=FALSE,0,IF(AND(Mitarbeiter!$E$11&lt;&gt;"",O$5+6&lt;Mitarbeiter!$E$11),0,IF(AND(Mitarbeiter!$F$11&lt;&gt;"",O$5&gt;Mitarbeiter!$F$11),0,IF(Planung!O13="",$C13,IF(ISNUMBER(Planung!O13),Planung!O13,IF(UPPER(Planung!O13)="H",$C13/2,0)))))))</f>
        <v>0.7</v>
      </c>
      <c r="P13" s="27">
        <f>IF($A13="",0,IF(Mitarbeiter!$G$11=FALSE,0,IF(AND(Mitarbeiter!$E$11&lt;&gt;"",P$5+6&lt;Mitarbeiter!$E$11),0,IF(AND(Mitarbeiter!$F$11&lt;&gt;"",P$5&gt;Mitarbeiter!$F$11),0,IF(Planung!P13="",$C13,IF(ISNUMBER(Planung!P13),Planung!P13,IF(UPPER(Planung!P13)="H",$C13/2,0)))))))</f>
        <v>0.7</v>
      </c>
      <c r="Q13" s="27">
        <f>IF($A13="",0,IF(Mitarbeiter!$G$11=FALSE,0,IF(AND(Mitarbeiter!$E$11&lt;&gt;"",Q$5+6&lt;Mitarbeiter!$E$11),0,IF(AND(Mitarbeiter!$F$11&lt;&gt;"",Q$5&gt;Mitarbeiter!$F$11),0,IF(Planung!Q13="",$C13,IF(ISNUMBER(Planung!Q13),Planung!Q13,IF(UPPER(Planung!Q13)="H",$C13/2,0)))))))</f>
        <v>0.7</v>
      </c>
      <c r="R13" s="27">
        <f>IF($A13="",0,IF(Mitarbeiter!$G$11=FALSE,0,IF(AND(Mitarbeiter!$E$11&lt;&gt;"",R$5+6&lt;Mitarbeiter!$E$11),0,IF(AND(Mitarbeiter!$F$11&lt;&gt;"",R$5&gt;Mitarbeiter!$F$11),0,IF(Planung!R13="",$C13,IF(ISNUMBER(Planung!R13),Planung!R13,IF(UPPER(Planung!R13)="H",$C13/2,0)))))))</f>
        <v>0.7</v>
      </c>
      <c r="S13" s="27">
        <f>IF($A13="",0,IF(Mitarbeiter!$G$11=FALSE,0,IF(AND(Mitarbeiter!$E$11&lt;&gt;"",S$5+6&lt;Mitarbeiter!$E$11),0,IF(AND(Mitarbeiter!$F$11&lt;&gt;"",S$5&gt;Mitarbeiter!$F$11),0,IF(Planung!S13="",$C13,IF(ISNUMBER(Planung!S13),Planung!S13,IF(UPPER(Planung!S13)="H",$C13/2,0)))))))</f>
        <v>0.7</v>
      </c>
      <c r="T13" s="27">
        <f>IF($A13="",0,IF(Mitarbeiter!$G$11=FALSE,0,IF(AND(Mitarbeiter!$E$11&lt;&gt;"",T$5+6&lt;Mitarbeiter!$E$11),0,IF(AND(Mitarbeiter!$F$11&lt;&gt;"",T$5&gt;Mitarbeiter!$F$11),0,IF(Planung!T13="",$C13,IF(ISNUMBER(Planung!T13),Planung!T13,IF(UPPER(Planung!T13)="H",$C13/2,0)))))))</f>
        <v>0.7</v>
      </c>
      <c r="U13" s="27">
        <f>IF($A13="",0,IF(Mitarbeiter!$G$11=FALSE,0,IF(AND(Mitarbeiter!$E$11&lt;&gt;"",U$5+6&lt;Mitarbeiter!$E$11),0,IF(AND(Mitarbeiter!$F$11&lt;&gt;"",U$5&gt;Mitarbeiter!$F$11),0,IF(Planung!U13="",$C13,IF(ISNUMBER(Planung!U13),Planung!U13,IF(UPPER(Planung!U13)="H",$C13/2,0)))))))</f>
        <v>0.7</v>
      </c>
      <c r="V13" s="27">
        <f>IF($A13="",0,IF(Mitarbeiter!$G$11=FALSE,0,IF(AND(Mitarbeiter!$E$11&lt;&gt;"",V$5+6&lt;Mitarbeiter!$E$11),0,IF(AND(Mitarbeiter!$F$11&lt;&gt;"",V$5&gt;Mitarbeiter!$F$11),0,IF(Planung!V13="",$C13,IF(ISNUMBER(Planung!V13),Planung!V13,IF(UPPER(Planung!V13)="H",$C13/2,0)))))))</f>
        <v>0.7</v>
      </c>
      <c r="W13" s="27">
        <f>IF($A13="",0,IF(Mitarbeiter!$G$11=FALSE,0,IF(AND(Mitarbeiter!$E$11&lt;&gt;"",W$5+6&lt;Mitarbeiter!$E$11),0,IF(AND(Mitarbeiter!$F$11&lt;&gt;"",W$5&gt;Mitarbeiter!$F$11),0,IF(Planung!W13="",$C13,IF(ISNUMBER(Planung!W13),Planung!W13,IF(UPPER(Planung!W13)="H",$C13/2,0)))))))</f>
        <v>0.7</v>
      </c>
      <c r="X13" s="27">
        <f>IF($A13="",0,IF(Mitarbeiter!$G$11=FALSE,0,IF(AND(Mitarbeiter!$E$11&lt;&gt;"",X$5+6&lt;Mitarbeiter!$E$11),0,IF(AND(Mitarbeiter!$F$11&lt;&gt;"",X$5&gt;Mitarbeiter!$F$11),0,IF(Planung!X13="",$C13,IF(ISNUMBER(Planung!X13),Planung!X13,IF(UPPER(Planung!X13)="H",$C13/2,0)))))))</f>
        <v>0.7</v>
      </c>
      <c r="Y13" s="27">
        <f>IF($A13="",0,IF(Mitarbeiter!$G$11=FALSE,0,IF(AND(Mitarbeiter!$E$11&lt;&gt;"",Y$5+6&lt;Mitarbeiter!$E$11),0,IF(AND(Mitarbeiter!$F$11&lt;&gt;"",Y$5&gt;Mitarbeiter!$F$11),0,IF(Planung!Y13="",$C13,IF(ISNUMBER(Planung!Y13),Planung!Y13,IF(UPPER(Planung!Y13)="H",$C13/2,0)))))))</f>
        <v>0.7</v>
      </c>
      <c r="Z13" s="27">
        <f>IF($A13="",0,IF(Mitarbeiter!$G$11=FALSE,0,IF(AND(Mitarbeiter!$E$11&lt;&gt;"",Z$5+6&lt;Mitarbeiter!$E$11),0,IF(AND(Mitarbeiter!$F$11&lt;&gt;"",Z$5&gt;Mitarbeiter!$F$11),0,IF(Planung!Z13="",$C13,IF(ISNUMBER(Planung!Z13),Planung!Z13,IF(UPPER(Planung!Z13)="H",$C13/2,0)))))))</f>
        <v>0.7</v>
      </c>
      <c r="AA13" s="27">
        <f>IF($A13="",0,IF(Mitarbeiter!$G$11=FALSE,0,IF(AND(Mitarbeiter!$E$11&lt;&gt;"",AA$5+6&lt;Mitarbeiter!$E$11),0,IF(AND(Mitarbeiter!$F$11&lt;&gt;"",AA$5&gt;Mitarbeiter!$F$11),0,IF(Planung!AA13="",$C13,IF(ISNUMBER(Planung!AA13),Planung!AA13,IF(UPPER(Planung!AA13)="H",$C13/2,0)))))))</f>
        <v>0.7</v>
      </c>
      <c r="AB13" s="27">
        <f>IF($A13="",0,IF(Mitarbeiter!$G$11=FALSE,0,IF(AND(Mitarbeiter!$E$11&lt;&gt;"",AB$5+6&lt;Mitarbeiter!$E$11),0,IF(AND(Mitarbeiter!$F$11&lt;&gt;"",AB$5&gt;Mitarbeiter!$F$11),0,IF(Planung!AB13="",$C13,IF(ISNUMBER(Planung!AB13),Planung!AB13,IF(UPPER(Planung!AB13)="H",$C13/2,0)))))))</f>
        <v>0.7</v>
      </c>
      <c r="AC13" s="27">
        <f>IF($A13="",0,IF(Mitarbeiter!$G$11=FALSE,0,IF(AND(Mitarbeiter!$E$11&lt;&gt;"",AC$5+6&lt;Mitarbeiter!$E$11),0,IF(AND(Mitarbeiter!$F$11&lt;&gt;"",AC$5&gt;Mitarbeiter!$F$11),0,IF(Planung!AC13="",$C13,IF(ISNUMBER(Planung!AC13),Planung!AC13,IF(UPPER(Planung!AC13)="H",$C13/2,0)))))))</f>
        <v>0.7</v>
      </c>
      <c r="AD13" s="27">
        <f>IF($A13="",0,IF(Mitarbeiter!$G$11=FALSE,0,IF(AND(Mitarbeiter!$E$11&lt;&gt;"",AD$5+6&lt;Mitarbeiter!$E$11),0,IF(AND(Mitarbeiter!$F$11&lt;&gt;"",AD$5&gt;Mitarbeiter!$F$11),0,IF(Planung!AD13="",$C13,IF(ISNUMBER(Planung!AD13),Planung!AD13,IF(UPPER(Planung!AD13)="H",$C13/2,0)))))))</f>
        <v>0.7</v>
      </c>
      <c r="AE13" s="27">
        <f>IF($A13="",0,IF(Mitarbeiter!$G$11=FALSE,0,IF(AND(Mitarbeiter!$E$11&lt;&gt;"",AE$5+6&lt;Mitarbeiter!$E$11),0,IF(AND(Mitarbeiter!$F$11&lt;&gt;"",AE$5&gt;Mitarbeiter!$F$11),0,IF(Planung!AE13="",$C13,IF(ISNUMBER(Planung!AE13),Planung!AE13,IF(UPPER(Planung!AE13)="H",$C13/2,0)))))))</f>
        <v>0.7</v>
      </c>
      <c r="AF13" s="27">
        <f>IF($A13="",0,IF(Mitarbeiter!$G$11=FALSE,0,IF(AND(Mitarbeiter!$E$11&lt;&gt;"",AF$5+6&lt;Mitarbeiter!$E$11),0,IF(AND(Mitarbeiter!$F$11&lt;&gt;"",AF$5&gt;Mitarbeiter!$F$11),0,IF(Planung!AF13="",$C13,IF(ISNUMBER(Planung!AF13),Planung!AF13,IF(UPPER(Planung!AF13)="H",$C13/2,0)))))))</f>
        <v>0.7</v>
      </c>
      <c r="AG13" s="27">
        <f>IF($A13="",0,IF(Mitarbeiter!$G$11=FALSE,0,IF(AND(Mitarbeiter!$E$11&lt;&gt;"",AG$5+6&lt;Mitarbeiter!$E$11),0,IF(AND(Mitarbeiter!$F$11&lt;&gt;"",AG$5&gt;Mitarbeiter!$F$11),0,IF(Planung!AG13="",$C13,IF(ISNUMBER(Planung!AG13),Planung!AG13,IF(UPPER(Planung!AG13)="H",$C13/2,0)))))))</f>
        <v>0.7</v>
      </c>
      <c r="AH13" s="27">
        <f>IF($A13="",0,IF(Mitarbeiter!$G$11=FALSE,0,IF(AND(Mitarbeiter!$E$11&lt;&gt;"",AH$5+6&lt;Mitarbeiter!$E$11),0,IF(AND(Mitarbeiter!$F$11&lt;&gt;"",AH$5&gt;Mitarbeiter!$F$11),0,IF(Planung!AH13="",$C13,IF(ISNUMBER(Planung!AH13),Planung!AH13,IF(UPPER(Planung!AH13)="H",$C13/2,0)))))))</f>
        <v>0.7</v>
      </c>
      <c r="AI13" s="27">
        <f>IF($A13="",0,IF(Mitarbeiter!$G$11=FALSE,0,IF(AND(Mitarbeiter!$E$11&lt;&gt;"",AI$5+6&lt;Mitarbeiter!$E$11),0,IF(AND(Mitarbeiter!$F$11&lt;&gt;"",AI$5&gt;Mitarbeiter!$F$11),0,IF(Planung!AI13="",$C13,IF(ISNUMBER(Planung!AI13),Planung!AI13,IF(UPPER(Planung!AI13)="H",$C13/2,0)))))))</f>
        <v>0.7</v>
      </c>
      <c r="AJ13" s="27">
        <f>IF($A13="",0,IF(Mitarbeiter!$G$11=FALSE,0,IF(AND(Mitarbeiter!$E$11&lt;&gt;"",AJ$5+6&lt;Mitarbeiter!$E$11),0,IF(AND(Mitarbeiter!$F$11&lt;&gt;"",AJ$5&gt;Mitarbeiter!$F$11),0,IF(Planung!AJ13="",$C13,IF(ISNUMBER(Planung!AJ13),Planung!AJ13,IF(UPPER(Planung!AJ13)="H",$C13/2,0)))))))</f>
        <v>0.7</v>
      </c>
      <c r="AK13" s="27">
        <f>IF($A13="",0,IF(Mitarbeiter!$G$11=FALSE,0,IF(AND(Mitarbeiter!$E$11&lt;&gt;"",AK$5+6&lt;Mitarbeiter!$E$11),0,IF(AND(Mitarbeiter!$F$11&lt;&gt;"",AK$5&gt;Mitarbeiter!$F$11),0,IF(Planung!AK13="",$C13,IF(ISNUMBER(Planung!AK13),Planung!AK13,IF(UPPER(Planung!AK13)="H",$C13/2,0)))))))</f>
        <v>0.7</v>
      </c>
      <c r="AL13" s="27">
        <f>IF($A13="",0,IF(Mitarbeiter!$G$11=FALSE,0,IF(AND(Mitarbeiter!$E$11&lt;&gt;"",AL$5+6&lt;Mitarbeiter!$E$11),0,IF(AND(Mitarbeiter!$F$11&lt;&gt;"",AL$5&gt;Mitarbeiter!$F$11),0,IF(Planung!AL13="",$C13,IF(ISNUMBER(Planung!AL13),Planung!AL13,IF(UPPER(Planung!AL13)="H",$C13/2,0)))))))</f>
        <v>0.7</v>
      </c>
      <c r="AM13" s="27">
        <f>IF($A13="",0,IF(Mitarbeiter!$G$11=FALSE,0,IF(AND(Mitarbeiter!$E$11&lt;&gt;"",AM$5+6&lt;Mitarbeiter!$E$11),0,IF(AND(Mitarbeiter!$F$11&lt;&gt;"",AM$5&gt;Mitarbeiter!$F$11),0,IF(Planung!AM13="",$C13,IF(ISNUMBER(Planung!AM13),Planung!AM13,IF(UPPER(Planung!AM13)="H",$C13/2,0)))))))</f>
        <v>0.7</v>
      </c>
      <c r="AN13" s="27">
        <f>IF($A13="",0,IF(Mitarbeiter!$G$11=FALSE,0,IF(AND(Mitarbeiter!$E$11&lt;&gt;"",AN$5+6&lt;Mitarbeiter!$E$11),0,IF(AND(Mitarbeiter!$F$11&lt;&gt;"",AN$5&gt;Mitarbeiter!$F$11),0,IF(Planung!AN13="",$C13,IF(ISNUMBER(Planung!AN13),Planung!AN13,IF(UPPER(Planung!AN13)="H",$C13/2,0)))))))</f>
        <v>0.7</v>
      </c>
      <c r="AO13" s="27">
        <f>IF($A13="",0,IF(Mitarbeiter!$G$11=FALSE,0,IF(AND(Mitarbeiter!$E$11&lt;&gt;"",AO$5+6&lt;Mitarbeiter!$E$11),0,IF(AND(Mitarbeiter!$F$11&lt;&gt;"",AO$5&gt;Mitarbeiter!$F$11),0,IF(Planung!AO13="",$C13,IF(ISNUMBER(Planung!AO13),Planung!AO13,IF(UPPER(Planung!AO13)="H",$C13/2,0)))))))</f>
        <v>0.7</v>
      </c>
      <c r="AP13" s="27">
        <f>IF($A13="",0,IF(Mitarbeiter!$G$11=FALSE,0,IF(AND(Mitarbeiter!$E$11&lt;&gt;"",AP$5+6&lt;Mitarbeiter!$E$11),0,IF(AND(Mitarbeiter!$F$11&lt;&gt;"",AP$5&gt;Mitarbeiter!$F$11),0,IF(Planung!AP13="",$C13,IF(ISNUMBER(Planung!AP13),Planung!AP13,IF(UPPER(Planung!AP13)="H",$C13/2,0)))))))</f>
        <v>0.7</v>
      </c>
      <c r="AQ13" s="27">
        <f>IF($A13="",0,IF(Mitarbeiter!$G$11=FALSE,0,IF(AND(Mitarbeiter!$E$11&lt;&gt;"",AQ$5+6&lt;Mitarbeiter!$E$11),0,IF(AND(Mitarbeiter!$F$11&lt;&gt;"",AQ$5&gt;Mitarbeiter!$F$11),0,IF(Planung!AQ13="",$C13,IF(ISNUMBER(Planung!AQ13),Planung!AQ13,IF(UPPER(Planung!AQ13)="H",$C13/2,0)))))))</f>
        <v>0.7</v>
      </c>
      <c r="AR13" s="27">
        <f>IF($A13="",0,IF(Mitarbeiter!$G$11=FALSE,0,IF(AND(Mitarbeiter!$E$11&lt;&gt;"",AR$5+6&lt;Mitarbeiter!$E$11),0,IF(AND(Mitarbeiter!$F$11&lt;&gt;"",AR$5&gt;Mitarbeiter!$F$11),0,IF(Planung!AR13="",$C13,IF(ISNUMBER(Planung!AR13),Planung!AR13,IF(UPPER(Planung!AR13)="H",$C13/2,0)))))))</f>
        <v>0.7</v>
      </c>
      <c r="AS13" s="27">
        <f>IF($A13="",0,IF(Mitarbeiter!$G$11=FALSE,0,IF(AND(Mitarbeiter!$E$11&lt;&gt;"",AS$5+6&lt;Mitarbeiter!$E$11),0,IF(AND(Mitarbeiter!$F$11&lt;&gt;"",AS$5&gt;Mitarbeiter!$F$11),0,IF(Planung!AS13="",$C13,IF(ISNUMBER(Planung!AS13),Planung!AS13,IF(UPPER(Planung!AS13)="H",$C13/2,0)))))))</f>
        <v>0.7</v>
      </c>
      <c r="AT13" s="27">
        <f>IF($A13="",0,IF(Mitarbeiter!$G$11=FALSE,0,IF(AND(Mitarbeiter!$E$11&lt;&gt;"",AT$5+6&lt;Mitarbeiter!$E$11),0,IF(AND(Mitarbeiter!$F$11&lt;&gt;"",AT$5&gt;Mitarbeiter!$F$11),0,IF(Planung!AT13="",$C13,IF(ISNUMBER(Planung!AT13),Planung!AT13,IF(UPPER(Planung!AT13)="H",$C13/2,0)))))))</f>
        <v>0.7</v>
      </c>
      <c r="AU13" s="27">
        <f>IF($A13="",0,IF(Mitarbeiter!$G$11=FALSE,0,IF(AND(Mitarbeiter!$E$11&lt;&gt;"",AU$5+6&lt;Mitarbeiter!$E$11),0,IF(AND(Mitarbeiter!$F$11&lt;&gt;"",AU$5&gt;Mitarbeiter!$F$11),0,IF(Planung!AU13="",$C13,IF(ISNUMBER(Planung!AU13),Planung!AU13,IF(UPPER(Planung!AU13)="H",$C13/2,0)))))))</f>
        <v>0.7</v>
      </c>
      <c r="AV13" s="27">
        <f>IF($A13="",0,IF(Mitarbeiter!$G$11=FALSE,0,IF(AND(Mitarbeiter!$E$11&lt;&gt;"",AV$5+6&lt;Mitarbeiter!$E$11),0,IF(AND(Mitarbeiter!$F$11&lt;&gt;"",AV$5&gt;Mitarbeiter!$F$11),0,IF(Planung!AV13="",$C13,IF(ISNUMBER(Planung!AV13),Planung!AV13,IF(UPPER(Planung!AV13)="H",$C13/2,0)))))))</f>
        <v>0.7</v>
      </c>
      <c r="AW13" s="27">
        <f>IF($A13="",0,IF(Mitarbeiter!$G$11=FALSE,0,IF(AND(Mitarbeiter!$E$11&lt;&gt;"",AW$5+6&lt;Mitarbeiter!$E$11),0,IF(AND(Mitarbeiter!$F$11&lt;&gt;"",AW$5&gt;Mitarbeiter!$F$11),0,IF(Planung!AW13="",$C13,IF(ISNUMBER(Planung!AW13),Planung!AW13,IF(UPPER(Planung!AW13)="H",$C13/2,0)))))))</f>
        <v>0.7</v>
      </c>
      <c r="AX13" s="27">
        <f>IF($A13="",0,IF(Mitarbeiter!$G$11=FALSE,0,IF(AND(Mitarbeiter!$E$11&lt;&gt;"",AX$5+6&lt;Mitarbeiter!$E$11),0,IF(AND(Mitarbeiter!$F$11&lt;&gt;"",AX$5&gt;Mitarbeiter!$F$11),0,IF(Planung!AX13="",$C13,IF(ISNUMBER(Planung!AX13),Planung!AX13,IF(UPPER(Planung!AX13)="H",$C13/2,0)))))))</f>
        <v>0.7</v>
      </c>
      <c r="AY13" s="27">
        <f>IF($A13="",0,IF(Mitarbeiter!$G$11=FALSE,0,IF(AND(Mitarbeiter!$E$11&lt;&gt;"",AY$5+6&lt;Mitarbeiter!$E$11),0,IF(AND(Mitarbeiter!$F$11&lt;&gt;"",AY$5&gt;Mitarbeiter!$F$11),0,IF(Planung!AY13="",$C13,IF(ISNUMBER(Planung!AY13),Planung!AY13,IF(UPPER(Planung!AY13)="H",$C13/2,0)))))))</f>
        <v>0.7</v>
      </c>
      <c r="AZ13" s="27">
        <f>IF($A13="",0,IF(Mitarbeiter!$G$11=FALSE,0,IF(AND(Mitarbeiter!$E$11&lt;&gt;"",AZ$5+6&lt;Mitarbeiter!$E$11),0,IF(AND(Mitarbeiter!$F$11&lt;&gt;"",AZ$5&gt;Mitarbeiter!$F$11),0,IF(Planung!AZ13="",$C13,IF(ISNUMBER(Planung!AZ13),Planung!AZ13,IF(UPPER(Planung!AZ13)="H",$C13/2,0)))))))</f>
        <v>0.7</v>
      </c>
      <c r="BA13" s="27">
        <f>IF($A13="",0,IF(Mitarbeiter!$G$11=FALSE,0,IF(AND(Mitarbeiter!$E$11&lt;&gt;"",BA$5+6&lt;Mitarbeiter!$E$11),0,IF(AND(Mitarbeiter!$F$11&lt;&gt;"",BA$5&gt;Mitarbeiter!$F$11),0,IF(Planung!BA13="",$C13,IF(ISNUMBER(Planung!BA13),Planung!BA13,IF(UPPER(Planung!BA13)="H",$C13/2,0)))))))</f>
        <v>0.7</v>
      </c>
      <c r="BB13" s="27">
        <f>IF($A13="",0,IF(Mitarbeiter!$G$11=FALSE,0,IF(AND(Mitarbeiter!$E$11&lt;&gt;"",BB$5+6&lt;Mitarbeiter!$E$11),0,IF(AND(Mitarbeiter!$F$11&lt;&gt;"",BB$5&gt;Mitarbeiter!$F$11),0,IF(Planung!BB13="",$C13,IF(ISNUMBER(Planung!BB13),Planung!BB13,IF(UPPER(Planung!BB13)="H",$C13/2,0)))))))</f>
        <v>0.7</v>
      </c>
      <c r="BC13" s="27">
        <f>IF($A13="",0,IF(Mitarbeiter!$G$11=FALSE,0,IF(AND(Mitarbeiter!$E$11&lt;&gt;"",BC$5+6&lt;Mitarbeiter!$E$11),0,IF(AND(Mitarbeiter!$F$11&lt;&gt;"",BC$5&gt;Mitarbeiter!$F$11),0,IF(Planung!BC13="",$C13,IF(ISNUMBER(Planung!BC13),Planung!BC13,IF(UPPER(Planung!BC13)="H",$C13/2,0)))))))</f>
        <v>0.7</v>
      </c>
      <c r="BD13" s="27">
        <f>IF($A13="",0,IF(Mitarbeiter!$G$11=FALSE,0,IF(AND(Mitarbeiter!$E$11&lt;&gt;"",BD$5+6&lt;Mitarbeiter!$E$11),0,IF(AND(Mitarbeiter!$F$11&lt;&gt;"",BD$5&gt;Mitarbeiter!$F$11),0,IF(Planung!BD13="",$C13,IF(ISNUMBER(Planung!BD13),Planung!BD13,IF(UPPER(Planung!BD13)="H",$C13/2,0)))))))</f>
        <v>0.7</v>
      </c>
      <c r="BE13" s="27">
        <f>IF($A13="",0,IF(Mitarbeiter!$G$11=FALSE,0,IF(AND(Mitarbeiter!$E$11&lt;&gt;"",BE$5+6&lt;Mitarbeiter!$E$11),0,IF(AND(Mitarbeiter!$F$11&lt;&gt;"",BE$5&gt;Mitarbeiter!$F$11),0,IF(Planung!BE13="",$C13,IF(ISNUMBER(Planung!BE13),Planung!BE13,IF(UPPER(Planung!BE13)="H",$C13/2,0)))))))</f>
        <v>0.7</v>
      </c>
      <c r="BF13" s="27">
        <f>IF($A13="",0,IF(Mitarbeiter!$G$11=FALSE,0,IF(AND(Mitarbeiter!$E$11&lt;&gt;"",BF$5+6&lt;Mitarbeiter!$E$11),0,IF(AND(Mitarbeiter!$F$11&lt;&gt;"",BF$5&gt;Mitarbeiter!$F$11),0,IF(Planung!BF13="",$C13,IF(ISNUMBER(Planung!BF13),Planung!BF13,IF(UPPER(Planung!BF13)="H",$C13/2,0)))))))</f>
        <v>0.7</v>
      </c>
      <c r="BG13" s="27">
        <f>IF($A13="",0,IF(Mitarbeiter!$G$11=FALSE,0,IF(AND(Mitarbeiter!$E$11&lt;&gt;"",BG$5+6&lt;Mitarbeiter!$E$11),0,IF(AND(Mitarbeiter!$F$11&lt;&gt;"",BG$5&gt;Mitarbeiter!$F$11),0,IF(Planung!BG13="",$C13,IF(ISNUMBER(Planung!BG13),Planung!BG13,IF(UPPER(Planung!BG13)="H",$C13/2,0)))))))</f>
        <v>0.7</v>
      </c>
      <c r="BH13" s="27">
        <f>IF($A13="",0,IF(Mitarbeiter!$G$11=FALSE,0,IF(AND(Mitarbeiter!$E$11&lt;&gt;"",BH$5+6&lt;Mitarbeiter!$E$11),0,IF(AND(Mitarbeiter!$F$11&lt;&gt;"",BH$5&gt;Mitarbeiter!$F$11),0,IF(Planung!BH13="",$C13,IF(ISNUMBER(Planung!BH13),Planung!BH13,IF(UPPER(Planung!BH13)="H",$C13/2,0)))))))</f>
        <v>0.7</v>
      </c>
      <c r="BI13" s="27">
        <f>IF($A13="",0,IF(Mitarbeiter!$G$11=FALSE,0,IF(AND(Mitarbeiter!$E$11&lt;&gt;"",BI$5+6&lt;Mitarbeiter!$E$11),0,IF(AND(Mitarbeiter!$F$11&lt;&gt;"",BI$5&gt;Mitarbeiter!$F$11),0,IF(Planung!BI13="",$C13,IF(ISNUMBER(Planung!BI13),Planung!BI13,IF(UPPER(Planung!BI13)="H",$C13/2,0)))))))</f>
        <v>0.7</v>
      </c>
      <c r="BJ13" s="27">
        <f>IF($A13="",0,IF(Mitarbeiter!$G$11=FALSE,0,IF(AND(Mitarbeiter!$E$11&lt;&gt;"",BJ$5+6&lt;Mitarbeiter!$E$11),0,IF(AND(Mitarbeiter!$F$11&lt;&gt;"",BJ$5&gt;Mitarbeiter!$F$11),0,IF(Planung!BJ13="",$C13,IF(ISNUMBER(Planung!BJ13),Planung!BJ13,IF(UPPER(Planung!BJ13)="H",$C13/2,0)))))))</f>
        <v>0.7</v>
      </c>
      <c r="BK13" s="27">
        <f>IF($A13="",0,IF(Mitarbeiter!$G$11=FALSE,0,IF(AND(Mitarbeiter!$E$11&lt;&gt;"",BK$5+6&lt;Mitarbeiter!$E$11),0,IF(AND(Mitarbeiter!$F$11&lt;&gt;"",BK$5&gt;Mitarbeiter!$F$11),0,IF(Planung!BK13="",$C13,IF(ISNUMBER(Planung!BK13),Planung!BK13,IF(UPPER(Planung!BK13)="H",$C13/2,0)))))))</f>
        <v>0.7</v>
      </c>
      <c r="BL13" s="27">
        <f>IF($A13="",0,IF(Mitarbeiter!$G$11=FALSE,0,IF(AND(Mitarbeiter!$E$11&lt;&gt;"",BL$5+6&lt;Mitarbeiter!$E$11),0,IF(AND(Mitarbeiter!$F$11&lt;&gt;"",BL$5&gt;Mitarbeiter!$F$11),0,IF(Planung!BL13="",$C13,IF(ISNUMBER(Planung!BL13),Planung!BL13,IF(UPPER(Planung!BL13)="H",$C13/2,0)))))))</f>
        <v>0.7</v>
      </c>
      <c r="BM13" s="27">
        <f>IF($A13="",0,IF(Mitarbeiter!$G$11=FALSE,0,IF(AND(Mitarbeiter!$E$11&lt;&gt;"",BM$5+6&lt;Mitarbeiter!$E$11),0,IF(AND(Mitarbeiter!$F$11&lt;&gt;"",BM$5&gt;Mitarbeiter!$F$11),0,IF(Planung!BM13="",$C13,IF(ISNUMBER(Planung!BM13),Planung!BM13,IF(UPPER(Planung!BM13)="H",$C13/2,0)))))))</f>
        <v>0.7</v>
      </c>
      <c r="BN13" s="27">
        <f>IF($A13="",0,IF(Mitarbeiter!$G$11=FALSE,0,IF(AND(Mitarbeiter!$E$11&lt;&gt;"",BN$5+6&lt;Mitarbeiter!$E$11),0,IF(AND(Mitarbeiter!$F$11&lt;&gt;"",BN$5&gt;Mitarbeiter!$F$11),0,IF(Planung!BN13="",$C13,IF(ISNUMBER(Planung!BN13),Planung!BN13,IF(UPPER(Planung!BN13)="H",$C13/2,0)))))))</f>
        <v>0.7</v>
      </c>
      <c r="BO13" s="27">
        <f>IF($A13="",0,IF(Mitarbeiter!$G$11=FALSE,0,IF(AND(Mitarbeiter!$E$11&lt;&gt;"",BO$5+6&lt;Mitarbeiter!$E$11),0,IF(AND(Mitarbeiter!$F$11&lt;&gt;"",BO$5&gt;Mitarbeiter!$F$11),0,IF(Planung!BO13="",$C13,IF(ISNUMBER(Planung!BO13),Planung!BO13,IF(UPPER(Planung!BO13)="H",$C13/2,0)))))))</f>
        <v>0.7</v>
      </c>
      <c r="BP13" s="27">
        <f>IF($A13="",0,IF(Mitarbeiter!$G$11=FALSE,0,IF(AND(Mitarbeiter!$E$11&lt;&gt;"",BP$5+6&lt;Mitarbeiter!$E$11),0,IF(AND(Mitarbeiter!$F$11&lt;&gt;"",BP$5&gt;Mitarbeiter!$F$11),0,IF(Planung!BP13="",$C13,IF(ISNUMBER(Planung!BP13),Planung!BP13,IF(UPPER(Planung!BP13)="H",$C13/2,0)))))))</f>
        <v>0.7</v>
      </c>
      <c r="BQ13" s="27">
        <f>IF($A13="",0,IF(Mitarbeiter!$G$11=FALSE,0,IF(AND(Mitarbeiter!$E$11&lt;&gt;"",BQ$5+6&lt;Mitarbeiter!$E$11),0,IF(AND(Mitarbeiter!$F$11&lt;&gt;"",BQ$5&gt;Mitarbeiter!$F$11),0,IF(Planung!BQ13="",$C13,IF(ISNUMBER(Planung!BQ13),Planung!BQ13,IF(UPPER(Planung!BQ13)="H",$C13/2,0)))))))</f>
        <v>0.7</v>
      </c>
      <c r="BR13" s="27">
        <f>IF($A13="",0,IF(Mitarbeiter!$G$11=FALSE,0,IF(AND(Mitarbeiter!$E$11&lt;&gt;"",BR$5+6&lt;Mitarbeiter!$E$11),0,IF(AND(Mitarbeiter!$F$11&lt;&gt;"",BR$5&gt;Mitarbeiter!$F$11),0,IF(Planung!BR13="",$C13,IF(ISNUMBER(Planung!BR13),Planung!BR13,IF(UPPER(Planung!BR13)="H",$C13/2,0)))))))</f>
        <v>0.7</v>
      </c>
      <c r="BS13" s="27">
        <f>IF($A13="",0,IF(Mitarbeiter!$G$11=FALSE,0,IF(AND(Mitarbeiter!$E$11&lt;&gt;"",BS$5+6&lt;Mitarbeiter!$E$11),0,IF(AND(Mitarbeiter!$F$11&lt;&gt;"",BS$5&gt;Mitarbeiter!$F$11),0,IF(Planung!BS13="",$C13,IF(ISNUMBER(Planung!BS13),Planung!BS13,IF(UPPER(Planung!BS13)="H",$C13/2,0)))))))</f>
        <v>0.7</v>
      </c>
      <c r="BT13" s="27">
        <f>IF($A13="",0,IF(Mitarbeiter!$G$11=FALSE,0,IF(AND(Mitarbeiter!$E$11&lt;&gt;"",BT$5+6&lt;Mitarbeiter!$E$11),0,IF(AND(Mitarbeiter!$F$11&lt;&gt;"",BT$5&gt;Mitarbeiter!$F$11),0,IF(Planung!BT13="",$C13,IF(ISNUMBER(Planung!BT13),Planung!BT13,IF(UPPER(Planung!BT13)="H",$C13/2,0)))))))</f>
        <v>0.7</v>
      </c>
      <c r="BU13" s="27">
        <f>IF($A13="",0,IF(Mitarbeiter!$G$11=FALSE,0,IF(AND(Mitarbeiter!$E$11&lt;&gt;"",BU$5+6&lt;Mitarbeiter!$E$11),0,IF(AND(Mitarbeiter!$F$11&lt;&gt;"",BU$5&gt;Mitarbeiter!$F$11),0,IF(Planung!BU13="",$C13,IF(ISNUMBER(Planung!BU13),Planung!BU13,IF(UPPER(Planung!BU13)="H",$C13/2,0)))))))</f>
        <v>0.7</v>
      </c>
      <c r="BV13" s="27">
        <f>IF($A13="",0,IF(Mitarbeiter!$G$11=FALSE,0,IF(AND(Mitarbeiter!$E$11&lt;&gt;"",BV$5+6&lt;Mitarbeiter!$E$11),0,IF(AND(Mitarbeiter!$F$11&lt;&gt;"",BV$5&gt;Mitarbeiter!$F$11),0,IF(Planung!BV13="",$C13,IF(ISNUMBER(Planung!BV13),Planung!BV13,IF(UPPER(Planung!BV13)="H",$C13/2,0)))))))</f>
        <v>0.7</v>
      </c>
      <c r="BW13" s="27">
        <f>IF($A13="",0,IF(Mitarbeiter!$G$11=FALSE,0,IF(AND(Mitarbeiter!$E$11&lt;&gt;"",BW$5+6&lt;Mitarbeiter!$E$11),0,IF(AND(Mitarbeiter!$F$11&lt;&gt;"",BW$5&gt;Mitarbeiter!$F$11),0,IF(Planung!BW13="",$C13,IF(ISNUMBER(Planung!BW13),Planung!BW13,IF(UPPER(Planung!BW13)="H",$C13/2,0)))))))</f>
        <v>0.7</v>
      </c>
      <c r="BX13" s="27">
        <f>IF($A13="",0,IF(Mitarbeiter!$G$11=FALSE,0,IF(AND(Mitarbeiter!$E$11&lt;&gt;"",BX$5+6&lt;Mitarbeiter!$E$11),0,IF(AND(Mitarbeiter!$F$11&lt;&gt;"",BX$5&gt;Mitarbeiter!$F$11),0,IF(Planung!BX13="",$C13,IF(ISNUMBER(Planung!BX13),Planung!BX13,IF(UPPER(Planung!BX13)="H",$C13/2,0)))))))</f>
        <v>0.7</v>
      </c>
      <c r="BY13" s="27">
        <f>IF($A13="",0,IF(Mitarbeiter!$G$11=FALSE,0,IF(AND(Mitarbeiter!$E$11&lt;&gt;"",BY$5+6&lt;Mitarbeiter!$E$11),0,IF(AND(Mitarbeiter!$F$11&lt;&gt;"",BY$5&gt;Mitarbeiter!$F$11),0,IF(Planung!BY13="",$C13,IF(ISNUMBER(Planung!BY13),Planung!BY13,IF(UPPER(Planung!BY13)="H",$C13/2,0)))))))</f>
        <v>0.7</v>
      </c>
      <c r="BZ13" s="27">
        <f>IF($A13="",0,IF(Mitarbeiter!$G$11=FALSE,0,IF(AND(Mitarbeiter!$E$11&lt;&gt;"",BZ$5+6&lt;Mitarbeiter!$E$11),0,IF(AND(Mitarbeiter!$F$11&lt;&gt;"",BZ$5&gt;Mitarbeiter!$F$11),0,IF(Planung!BZ13="",$C13,IF(ISNUMBER(Planung!BZ13),Planung!BZ13,IF(UPPER(Planung!BZ13)="H",$C13/2,0)))))))</f>
        <v>0.7</v>
      </c>
      <c r="CA13" s="27">
        <f>IF($A13="",0,IF(Mitarbeiter!$G$11=FALSE,0,IF(AND(Mitarbeiter!$E$11&lt;&gt;"",CA$5+6&lt;Mitarbeiter!$E$11),0,IF(AND(Mitarbeiter!$F$11&lt;&gt;"",CA$5&gt;Mitarbeiter!$F$11),0,IF(Planung!CA13="",$C13,IF(ISNUMBER(Planung!CA13),Planung!CA13,IF(UPPER(Planung!CA13)="H",$C13/2,0)))))))</f>
        <v>0.7</v>
      </c>
      <c r="CB13" s="27">
        <f>IF($A13="",0,IF(Mitarbeiter!$G$11=FALSE,0,IF(AND(Mitarbeiter!$E$11&lt;&gt;"",CB$5+6&lt;Mitarbeiter!$E$11),0,IF(AND(Mitarbeiter!$F$11&lt;&gt;"",CB$5&gt;Mitarbeiter!$F$11),0,IF(Planung!CB13="",$C13,IF(ISNUMBER(Planung!CB13),Planung!CB13,IF(UPPER(Planung!CB13)="H",$C13/2,0)))))))</f>
        <v>0.7</v>
      </c>
      <c r="CC13" s="27">
        <f>IF($A13="",0,IF(Mitarbeiter!$G$11=FALSE,0,IF(AND(Mitarbeiter!$E$11&lt;&gt;"",CC$5+6&lt;Mitarbeiter!$E$11),0,IF(AND(Mitarbeiter!$F$11&lt;&gt;"",CC$5&gt;Mitarbeiter!$F$11),0,IF(Planung!CC13="",$C13,IF(ISNUMBER(Planung!CC13),Planung!CC13,IF(UPPER(Planung!CC13)="H",$C13/2,0)))))))</f>
        <v>0.7</v>
      </c>
      <c r="CD13" s="27">
        <f>IF($A13="",0,IF(Mitarbeiter!$G$11=FALSE,0,IF(AND(Mitarbeiter!$E$11&lt;&gt;"",CD$5+6&lt;Mitarbeiter!$E$11),0,IF(AND(Mitarbeiter!$F$11&lt;&gt;"",CD$5&gt;Mitarbeiter!$F$11),0,IF(Planung!CD13="",$C13,IF(ISNUMBER(Planung!CD13),Planung!CD13,IF(UPPER(Planung!CD13)="H",$C13/2,0)))))))</f>
        <v>0.7</v>
      </c>
      <c r="CE13" s="27">
        <f>IF($A13="",0,IF(Mitarbeiter!$G$11=FALSE,0,IF(AND(Mitarbeiter!$E$11&lt;&gt;"",CE$5+6&lt;Mitarbeiter!$E$11),0,IF(AND(Mitarbeiter!$F$11&lt;&gt;"",CE$5&gt;Mitarbeiter!$F$11),0,IF(Planung!CE13="",$C13,IF(ISNUMBER(Planung!CE13),Planung!CE13,IF(UPPER(Planung!CE13)="H",$C13/2,0)))))))</f>
        <v>0.7</v>
      </c>
      <c r="CF13" s="27">
        <f>IF($A13="",0,IF(Mitarbeiter!$G$11=FALSE,0,IF(AND(Mitarbeiter!$E$11&lt;&gt;"",CF$5+6&lt;Mitarbeiter!$E$11),0,IF(AND(Mitarbeiter!$F$11&lt;&gt;"",CF$5&gt;Mitarbeiter!$F$11),0,IF(Planung!CF13="",$C13,IF(ISNUMBER(Planung!CF13),Planung!CF13,IF(UPPER(Planung!CF13)="H",$C13/2,0)))))))</f>
        <v>0.7</v>
      </c>
      <c r="CG13" s="27">
        <f>IF($A13="",0,IF(Mitarbeiter!$G$11=FALSE,0,IF(AND(Mitarbeiter!$E$11&lt;&gt;"",CG$5+6&lt;Mitarbeiter!$E$11),0,IF(AND(Mitarbeiter!$F$11&lt;&gt;"",CG$5&gt;Mitarbeiter!$F$11),0,IF(Planung!CG13="",$C13,IF(ISNUMBER(Planung!CG13),Planung!CG13,IF(UPPER(Planung!CG13)="H",$C13/2,0)))))))</f>
        <v>0.7</v>
      </c>
      <c r="CH13" s="27">
        <f>IF($A13="",0,IF(Mitarbeiter!$G$11=FALSE,0,IF(AND(Mitarbeiter!$E$11&lt;&gt;"",CH$5+6&lt;Mitarbeiter!$E$11),0,IF(AND(Mitarbeiter!$F$11&lt;&gt;"",CH$5&gt;Mitarbeiter!$F$11),0,IF(Planung!CH13="",$C13,IF(ISNUMBER(Planung!CH13),Planung!CH13,IF(UPPER(Planung!CH13)="H",$C13/2,0)))))))</f>
        <v>0.7</v>
      </c>
      <c r="CI13" s="27">
        <f>IF($A13="",0,IF(Mitarbeiter!$G$11=FALSE,0,IF(AND(Mitarbeiter!$E$11&lt;&gt;"",CI$5+6&lt;Mitarbeiter!$E$11),0,IF(AND(Mitarbeiter!$F$11&lt;&gt;"",CI$5&gt;Mitarbeiter!$F$11),0,IF(Planung!CI13="",$C13,IF(ISNUMBER(Planung!CI13),Planung!CI13,IF(UPPER(Planung!CI13)="H",$C13/2,0)))))))</f>
        <v>0.7</v>
      </c>
      <c r="CJ13" s="27">
        <f>IF($A13="",0,IF(Mitarbeiter!$G$11=FALSE,0,IF(AND(Mitarbeiter!$E$11&lt;&gt;"",CJ$5+6&lt;Mitarbeiter!$E$11),0,IF(AND(Mitarbeiter!$F$11&lt;&gt;"",CJ$5&gt;Mitarbeiter!$F$11),0,IF(Planung!CJ13="",$C13,IF(ISNUMBER(Planung!CJ13),Planung!CJ13,IF(UPPER(Planung!CJ13)="H",$C13/2,0)))))))</f>
        <v>0.7</v>
      </c>
      <c r="CK13" s="27">
        <f>IF($A13="",0,IF(Mitarbeiter!$G$11=FALSE,0,IF(AND(Mitarbeiter!$E$11&lt;&gt;"",CK$5+6&lt;Mitarbeiter!$E$11),0,IF(AND(Mitarbeiter!$F$11&lt;&gt;"",CK$5&gt;Mitarbeiter!$F$11),0,IF(Planung!CK13="",$C13,IF(ISNUMBER(Planung!CK13),Planung!CK13,IF(UPPER(Planung!CK13)="H",$C13/2,0)))))))</f>
        <v>0.7</v>
      </c>
      <c r="CL13" s="27">
        <f>IF($A13="",0,IF(Mitarbeiter!$G$11=FALSE,0,IF(AND(Mitarbeiter!$E$11&lt;&gt;"",CL$5+6&lt;Mitarbeiter!$E$11),0,IF(AND(Mitarbeiter!$F$11&lt;&gt;"",CL$5&gt;Mitarbeiter!$F$11),0,IF(Planung!CL13="",$C13,IF(ISNUMBER(Planung!CL13),Planung!CL13,IF(UPPER(Planung!CL13)="H",$C13/2,0)))))))</f>
        <v>0.7</v>
      </c>
      <c r="CM13" s="27">
        <f>IF($A13="",0,IF(Mitarbeiter!$G$11=FALSE,0,IF(AND(Mitarbeiter!$E$11&lt;&gt;"",CM$5+6&lt;Mitarbeiter!$E$11),0,IF(AND(Mitarbeiter!$F$11&lt;&gt;"",CM$5&gt;Mitarbeiter!$F$11),0,IF(Planung!CM13="",$C13,IF(ISNUMBER(Planung!CM13),Planung!CM13,IF(UPPER(Planung!CM13)="H",$C13/2,0)))))))</f>
        <v>0.7</v>
      </c>
      <c r="CN13" s="27">
        <f>IF($A13="",0,IF(Mitarbeiter!$G$11=FALSE,0,IF(AND(Mitarbeiter!$E$11&lt;&gt;"",CN$5+6&lt;Mitarbeiter!$E$11),0,IF(AND(Mitarbeiter!$F$11&lt;&gt;"",CN$5&gt;Mitarbeiter!$F$11),0,IF(Planung!CN13="",$C13,IF(ISNUMBER(Planung!CN13),Planung!CN13,IF(UPPER(Planung!CN13)="H",$C13/2,0)))))))</f>
        <v>0.7</v>
      </c>
      <c r="CO13" s="27">
        <f>IF($A13="",0,IF(Mitarbeiter!$G$11=FALSE,0,IF(AND(Mitarbeiter!$E$11&lt;&gt;"",CO$5+6&lt;Mitarbeiter!$E$11),0,IF(AND(Mitarbeiter!$F$11&lt;&gt;"",CO$5&gt;Mitarbeiter!$F$11),0,IF(Planung!CO13="",$C13,IF(ISNUMBER(Planung!CO13),Planung!CO13,IF(UPPER(Planung!CO13)="H",$C13/2,0)))))))</f>
        <v>0.7</v>
      </c>
      <c r="CP13" s="27">
        <f>IF($A13="",0,IF(Mitarbeiter!$G$11=FALSE,0,IF(AND(Mitarbeiter!$E$11&lt;&gt;"",CP$5+6&lt;Mitarbeiter!$E$11),0,IF(AND(Mitarbeiter!$F$11&lt;&gt;"",CP$5&gt;Mitarbeiter!$F$11),0,IF(Planung!CP13="",$C13,IF(ISNUMBER(Planung!CP13),Planung!CP13,IF(UPPER(Planung!CP13)="H",$C13/2,0)))))))</f>
        <v>0.7</v>
      </c>
      <c r="CQ13" s="27">
        <f>IF($A13="",0,IF(Mitarbeiter!$G$11=FALSE,0,IF(AND(Mitarbeiter!$E$11&lt;&gt;"",CQ$5+6&lt;Mitarbeiter!$E$11),0,IF(AND(Mitarbeiter!$F$11&lt;&gt;"",CQ$5&gt;Mitarbeiter!$F$11),0,IF(Planung!CQ13="",$C13,IF(ISNUMBER(Planung!CQ13),Planung!CQ13,IF(UPPER(Planung!CQ13)="H",$C13/2,0)))))))</f>
        <v>0.7</v>
      </c>
      <c r="CR13" s="27">
        <f>IF($A13="",0,IF(Mitarbeiter!$G$11=FALSE,0,IF(AND(Mitarbeiter!$E$11&lt;&gt;"",CR$5+6&lt;Mitarbeiter!$E$11),0,IF(AND(Mitarbeiter!$F$11&lt;&gt;"",CR$5&gt;Mitarbeiter!$F$11),0,IF(Planung!CR13="",$C13,IF(ISNUMBER(Planung!CR13),Planung!CR13,IF(UPPER(Planung!CR13)="H",$C13/2,0)))))))</f>
        <v>0.7</v>
      </c>
      <c r="CS13" s="27">
        <f>IF($A13="",0,IF(Mitarbeiter!$G$11=FALSE,0,IF(AND(Mitarbeiter!$E$11&lt;&gt;"",CS$5+6&lt;Mitarbeiter!$E$11),0,IF(AND(Mitarbeiter!$F$11&lt;&gt;"",CS$5&gt;Mitarbeiter!$F$11),0,IF(Planung!CS13="",$C13,IF(ISNUMBER(Planung!CS13),Planung!CS13,IF(UPPER(Planung!CS13)="H",$C13/2,0)))))))</f>
        <v>0.7</v>
      </c>
      <c r="CT13" s="27">
        <f>IF($A13="",0,IF(Mitarbeiter!$G$11=FALSE,0,IF(AND(Mitarbeiter!$E$11&lt;&gt;"",CT$5+6&lt;Mitarbeiter!$E$11),0,IF(AND(Mitarbeiter!$F$11&lt;&gt;"",CT$5&gt;Mitarbeiter!$F$11),0,IF(Planung!CT13="",$C13,IF(ISNUMBER(Planung!CT13),Planung!CT13,IF(UPPER(Planung!CT13)="H",$C13/2,0)))))))</f>
        <v>0.7</v>
      </c>
      <c r="CU13" s="27">
        <f>IF($A13="",0,IF(Mitarbeiter!$G$11=FALSE,0,IF(AND(Mitarbeiter!$E$11&lt;&gt;"",CU$5+6&lt;Mitarbeiter!$E$11),0,IF(AND(Mitarbeiter!$F$11&lt;&gt;"",CU$5&gt;Mitarbeiter!$F$11),0,IF(Planung!CU13="",$C13,IF(ISNUMBER(Planung!CU13),Planung!CU13,IF(UPPER(Planung!CU13)="H",$C13/2,0)))))))</f>
        <v>0.7</v>
      </c>
      <c r="CV13" s="27">
        <f>IF($A13="",0,IF(Mitarbeiter!$G$11=FALSE,0,IF(AND(Mitarbeiter!$E$11&lt;&gt;"",CV$5+6&lt;Mitarbeiter!$E$11),0,IF(AND(Mitarbeiter!$F$11&lt;&gt;"",CV$5&gt;Mitarbeiter!$F$11),0,IF(Planung!CV13="",$C13,IF(ISNUMBER(Planung!CV13),Planung!CV13,IF(UPPER(Planung!CV13)="H",$C13/2,0)))))))</f>
        <v>0.7</v>
      </c>
      <c r="CW13" s="27">
        <f>IF($A13="",0,IF(Mitarbeiter!$G$11=FALSE,0,IF(AND(Mitarbeiter!$E$11&lt;&gt;"",CW$5+6&lt;Mitarbeiter!$E$11),0,IF(AND(Mitarbeiter!$F$11&lt;&gt;"",CW$5&gt;Mitarbeiter!$F$11),0,IF(Planung!CW13="",$C13,IF(ISNUMBER(Planung!CW13),Planung!CW13,IF(UPPER(Planung!CW13)="H",$C13/2,0)))))))</f>
        <v>0.7</v>
      </c>
      <c r="CX13" s="27">
        <f>IF($A13="",0,IF(Mitarbeiter!$G$11=FALSE,0,IF(AND(Mitarbeiter!$E$11&lt;&gt;"",CX$5+6&lt;Mitarbeiter!$E$11),0,IF(AND(Mitarbeiter!$F$11&lt;&gt;"",CX$5&gt;Mitarbeiter!$F$11),0,IF(Planung!CX13="",$C13,IF(ISNUMBER(Planung!CX13),Planung!CX13,IF(UPPER(Planung!CX13)="H",$C13/2,0)))))))</f>
        <v>0.7</v>
      </c>
      <c r="CY13" s="27">
        <f>IF($A13="",0,IF(Mitarbeiter!$G$11=FALSE,0,IF(AND(Mitarbeiter!$E$11&lt;&gt;"",CY$5+6&lt;Mitarbeiter!$E$11),0,IF(AND(Mitarbeiter!$F$11&lt;&gt;"",CY$5&gt;Mitarbeiter!$F$11),0,IF(Planung!CY13="",$C13,IF(ISNUMBER(Planung!CY13),Planung!CY13,IF(UPPER(Planung!CY13)="H",$C13/2,0)))))))</f>
        <v>0.7</v>
      </c>
      <c r="CZ13" s="27">
        <f>IF($A13="",0,IF(Mitarbeiter!$G$11=FALSE,0,IF(AND(Mitarbeiter!$E$11&lt;&gt;"",CZ$5+6&lt;Mitarbeiter!$E$11),0,IF(AND(Mitarbeiter!$F$11&lt;&gt;"",CZ$5&gt;Mitarbeiter!$F$11),0,IF(Planung!CZ13="",$C13,IF(ISNUMBER(Planung!CZ13),Planung!CZ13,IF(UPPER(Planung!CZ13)="H",$C13/2,0)))))))</f>
        <v>0.7</v>
      </c>
      <c r="DA13" s="27">
        <f>IF($A13="",0,IF(Mitarbeiter!$G$11=FALSE,0,IF(AND(Mitarbeiter!$E$11&lt;&gt;"",DA$5+6&lt;Mitarbeiter!$E$11),0,IF(AND(Mitarbeiter!$F$11&lt;&gt;"",DA$5&gt;Mitarbeiter!$F$11),0,IF(Planung!DA13="",$C13,IF(ISNUMBER(Planung!DA13),Planung!DA13,IF(UPPER(Planung!DA13)="H",$C13/2,0)))))))</f>
        <v>0.7</v>
      </c>
      <c r="DB13" s="27">
        <f>IF($A13="",0,IF(Mitarbeiter!$G$11=FALSE,0,IF(AND(Mitarbeiter!$E$11&lt;&gt;"",DB$5+6&lt;Mitarbeiter!$E$11),0,IF(AND(Mitarbeiter!$F$11&lt;&gt;"",DB$5&gt;Mitarbeiter!$F$11),0,IF(Planung!DB13="",$C13,IF(ISNUMBER(Planung!DB13),Planung!DB13,IF(UPPER(Planung!DB13)="H",$C13/2,0)))))))</f>
        <v>0.7</v>
      </c>
      <c r="DC13" s="27">
        <f>IF($A13="",0,IF(Mitarbeiter!$G$11=FALSE,0,IF(AND(Mitarbeiter!$E$11&lt;&gt;"",DC$5+6&lt;Mitarbeiter!$E$11),0,IF(AND(Mitarbeiter!$F$11&lt;&gt;"",DC$5&gt;Mitarbeiter!$F$11),0,IF(Planung!DC13="",$C13,IF(ISNUMBER(Planung!DC13),Planung!DC13,IF(UPPER(Planung!DC13)="H",$C13/2,0)))))))</f>
        <v>0.7</v>
      </c>
      <c r="DD13" s="27">
        <f>IF($A13="",0,IF(Mitarbeiter!$G$11=FALSE,0,IF(AND(Mitarbeiter!$E$11&lt;&gt;"",DD$5+6&lt;Mitarbeiter!$E$11),0,IF(AND(Mitarbeiter!$F$11&lt;&gt;"",DD$5&gt;Mitarbeiter!$F$11),0,IF(Planung!DD13="",$C13,IF(ISNUMBER(Planung!DD13),Planung!DD13,IF(UPPER(Planung!DD13)="H",$C13/2,0)))))))</f>
        <v>0.7</v>
      </c>
      <c r="DE13" s="27">
        <f>IF($A13="",0,IF(Mitarbeiter!$G$11=FALSE,0,IF(AND(Mitarbeiter!$E$11&lt;&gt;"",DE$5+6&lt;Mitarbeiter!$E$11),0,IF(AND(Mitarbeiter!$F$11&lt;&gt;"",DE$5&gt;Mitarbeiter!$F$11),0,IF(Planung!DE13="",$C13,IF(ISNUMBER(Planung!DE13),Planung!DE13,IF(UPPER(Planung!DE13)="H",$C13/2,0)))))))</f>
        <v>0.7</v>
      </c>
      <c r="DF13" s="27">
        <f>IF($A13="",0,IF(Mitarbeiter!$G$11=FALSE,0,IF(AND(Mitarbeiter!$E$11&lt;&gt;"",DF$5+6&lt;Mitarbeiter!$E$11),0,IF(AND(Mitarbeiter!$F$11&lt;&gt;"",DF$5&gt;Mitarbeiter!$F$11),0,IF(Planung!DF13="",$C13,IF(ISNUMBER(Planung!DF13),Planung!DF13,IF(UPPER(Planung!DF13)="H",$C13/2,0)))))))</f>
        <v>0.7</v>
      </c>
      <c r="DG13" s="27">
        <f>IF($A13="",0,IF(Mitarbeiter!$G$11=FALSE,0,IF(AND(Mitarbeiter!$E$11&lt;&gt;"",DG$5+6&lt;Mitarbeiter!$E$11),0,IF(AND(Mitarbeiter!$F$11&lt;&gt;"",DG$5&gt;Mitarbeiter!$F$11),0,IF(Planung!DG13="",$C13,IF(ISNUMBER(Planung!DG13),Planung!DG13,IF(UPPER(Planung!DG13)="H",$C13/2,0)))))))</f>
        <v>0.7</v>
      </c>
      <c r="DH13" s="27">
        <f>IF($A13="",0,IF(Mitarbeiter!$G$11=FALSE,0,IF(AND(Mitarbeiter!$E$11&lt;&gt;"",DH$5+6&lt;Mitarbeiter!$E$11),0,IF(AND(Mitarbeiter!$F$11&lt;&gt;"",DH$5&gt;Mitarbeiter!$F$11),0,IF(Planung!DH13="",$C13,IF(ISNUMBER(Planung!DH13),Planung!DH13,IF(UPPER(Planung!DH13)="H",$C13/2,0)))))))</f>
        <v>0.7</v>
      </c>
      <c r="DI13" s="27">
        <f>IF($A13="",0,IF(Mitarbeiter!$G$11=FALSE,0,IF(AND(Mitarbeiter!$E$11&lt;&gt;"",DI$5+6&lt;Mitarbeiter!$E$11),0,IF(AND(Mitarbeiter!$F$11&lt;&gt;"",DI$5&gt;Mitarbeiter!$F$11),0,IF(Planung!DI13="",$C13,IF(ISNUMBER(Planung!DI13),Planung!DI13,IF(UPPER(Planung!DI13)="H",$C13/2,0)))))))</f>
        <v>0.7</v>
      </c>
      <c r="DJ13" s="27">
        <f>IF($A13="",0,IF(Mitarbeiter!$G$11=FALSE,0,IF(AND(Mitarbeiter!$E$11&lt;&gt;"",DJ$5+6&lt;Mitarbeiter!$E$11),0,IF(AND(Mitarbeiter!$F$11&lt;&gt;"",DJ$5&gt;Mitarbeiter!$F$11),0,IF(Planung!DJ13="",$C13,IF(ISNUMBER(Planung!DJ13),Planung!DJ13,IF(UPPER(Planung!DJ13)="H",$C13/2,0)))))))</f>
        <v>0.7</v>
      </c>
      <c r="DK13" s="27">
        <f>IF($A13="",0,IF(Mitarbeiter!$G$11=FALSE,0,IF(AND(Mitarbeiter!$E$11&lt;&gt;"",DK$5+6&lt;Mitarbeiter!$E$11),0,IF(AND(Mitarbeiter!$F$11&lt;&gt;"",DK$5&gt;Mitarbeiter!$F$11),0,IF(Planung!DK13="",$C13,IF(ISNUMBER(Planung!DK13),Planung!DK13,IF(UPPER(Planung!DK13)="H",$C13/2,0)))))))</f>
        <v>0.7</v>
      </c>
      <c r="DL13" s="27">
        <f>IF($A13="",0,IF(Mitarbeiter!$G$11=FALSE,0,IF(AND(Mitarbeiter!$E$11&lt;&gt;"",DL$5+6&lt;Mitarbeiter!$E$11),0,IF(AND(Mitarbeiter!$F$11&lt;&gt;"",DL$5&gt;Mitarbeiter!$F$11),0,IF(Planung!DL13="",$C13,IF(ISNUMBER(Planung!DL13),Planung!DL13,IF(UPPER(Planung!DL13)="H",$C13/2,0)))))))</f>
        <v>0.7</v>
      </c>
      <c r="DM13" s="27">
        <f>IF($A13="",0,IF(Mitarbeiter!$G$11=FALSE,0,IF(AND(Mitarbeiter!$E$11&lt;&gt;"",DM$5+6&lt;Mitarbeiter!$E$11),0,IF(AND(Mitarbeiter!$F$11&lt;&gt;"",DM$5&gt;Mitarbeiter!$F$11),0,IF(Planung!DM13="",$C13,IF(ISNUMBER(Planung!DM13),Planung!DM13,IF(UPPER(Planung!DM13)="H",$C13/2,0)))))))</f>
        <v>0.7</v>
      </c>
      <c r="DN13" s="27">
        <f>IF($A13="",0,IF(Mitarbeiter!$G$11=FALSE,0,IF(AND(Mitarbeiter!$E$11&lt;&gt;"",DN$5+6&lt;Mitarbeiter!$E$11),0,IF(AND(Mitarbeiter!$F$11&lt;&gt;"",DN$5&gt;Mitarbeiter!$F$11),0,IF(Planung!DN13="",$C13,IF(ISNUMBER(Planung!DN13),Planung!DN13,IF(UPPER(Planung!DN13)="H",$C13/2,0)))))))</f>
        <v>0.7</v>
      </c>
      <c r="DO13" s="27">
        <f>IF($A13="",0,IF(Mitarbeiter!$G$11=FALSE,0,IF(AND(Mitarbeiter!$E$11&lt;&gt;"",DO$5+6&lt;Mitarbeiter!$E$11),0,IF(AND(Mitarbeiter!$F$11&lt;&gt;"",DO$5&gt;Mitarbeiter!$F$11),0,IF(Planung!DO13="",$C13,IF(ISNUMBER(Planung!DO13),Planung!DO13,IF(UPPER(Planung!DO13)="H",$C13/2,0)))))))</f>
        <v>0.7</v>
      </c>
      <c r="DP13" s="27">
        <f>IF($A13="",0,IF(Mitarbeiter!$G$11=FALSE,0,IF(AND(Mitarbeiter!$E$11&lt;&gt;"",DP$5+6&lt;Mitarbeiter!$E$11),0,IF(AND(Mitarbeiter!$F$11&lt;&gt;"",DP$5&gt;Mitarbeiter!$F$11),0,IF(Planung!DP13="",$C13,IF(ISNUMBER(Planung!DP13),Planung!DP13,IF(UPPER(Planung!DP13)="H",$C13/2,0)))))))</f>
        <v>0.7</v>
      </c>
      <c r="DQ13" s="27">
        <f>IF($A13="",0,IF(Mitarbeiter!$G$11=FALSE,0,IF(AND(Mitarbeiter!$E$11&lt;&gt;"",DQ$5+6&lt;Mitarbeiter!$E$11),0,IF(AND(Mitarbeiter!$F$11&lt;&gt;"",DQ$5&gt;Mitarbeiter!$F$11),0,IF(Planung!DQ13="",$C13,IF(ISNUMBER(Planung!DQ13),Planung!DQ13,IF(UPPER(Planung!DQ13)="H",$C13/2,0)))))))</f>
        <v>0.7</v>
      </c>
      <c r="DR13" s="27">
        <f>IF($A13="",0,IF(Mitarbeiter!$G$11=FALSE,0,IF(AND(Mitarbeiter!$E$11&lt;&gt;"",DR$5+6&lt;Mitarbeiter!$E$11),0,IF(AND(Mitarbeiter!$F$11&lt;&gt;"",DR$5&gt;Mitarbeiter!$F$11),0,IF(Planung!DR13="",$C13,IF(ISNUMBER(Planung!DR13),Planung!DR13,IF(UPPER(Planung!DR13)="H",$C13/2,0)))))))</f>
        <v>0.7</v>
      </c>
      <c r="DS13" s="27">
        <f>IF($A13="",0,IF(Mitarbeiter!$G$11=FALSE,0,IF(AND(Mitarbeiter!$E$11&lt;&gt;"",DS$5+6&lt;Mitarbeiter!$E$11),0,IF(AND(Mitarbeiter!$F$11&lt;&gt;"",DS$5&gt;Mitarbeiter!$F$11),0,IF(Planung!DS13="",$C13,IF(ISNUMBER(Planung!DS13),Planung!DS13,IF(UPPER(Planung!DS13)="H",$C13/2,0)))))))</f>
        <v>0.7</v>
      </c>
      <c r="DT13" s="27">
        <f>IF($A13="",0,IF(Mitarbeiter!$G$11=FALSE,0,IF(AND(Mitarbeiter!$E$11&lt;&gt;"",DT$5+6&lt;Mitarbeiter!$E$11),0,IF(AND(Mitarbeiter!$F$11&lt;&gt;"",DT$5&gt;Mitarbeiter!$F$11),0,IF(Planung!DT13="",$C13,IF(ISNUMBER(Planung!DT13),Planung!DT13,IF(UPPER(Planung!DT13)="H",$C13/2,0)))))))</f>
        <v>0.7</v>
      </c>
      <c r="DU13" s="27">
        <f>IF($A13="",0,IF(Mitarbeiter!$G$11=FALSE,0,IF(AND(Mitarbeiter!$E$11&lt;&gt;"",DU$5+6&lt;Mitarbeiter!$E$11),0,IF(AND(Mitarbeiter!$F$11&lt;&gt;"",DU$5&gt;Mitarbeiter!$F$11),0,IF(Planung!DU13="",$C13,IF(ISNUMBER(Planung!DU13),Planung!DU13,IF(UPPER(Planung!DU13)="H",$C13/2,0)))))))</f>
        <v>0.7</v>
      </c>
      <c r="DV13" s="27">
        <f>IF($A13="",0,IF(Mitarbeiter!$G$11=FALSE,0,IF(AND(Mitarbeiter!$E$11&lt;&gt;"",DV$5+6&lt;Mitarbeiter!$E$11),0,IF(AND(Mitarbeiter!$F$11&lt;&gt;"",DV$5&gt;Mitarbeiter!$F$11),0,IF(Planung!DV13="",$C13,IF(ISNUMBER(Planung!DV13),Planung!DV13,IF(UPPER(Planung!DV13)="H",$C13/2,0)))))))</f>
        <v>0.7</v>
      </c>
      <c r="DW13" s="27">
        <f>IF($A13="",0,IF(Mitarbeiter!$G$11=FALSE,0,IF(AND(Mitarbeiter!$E$11&lt;&gt;"",DW$5+6&lt;Mitarbeiter!$E$11),0,IF(AND(Mitarbeiter!$F$11&lt;&gt;"",DW$5&gt;Mitarbeiter!$F$11),0,IF(Planung!DW13="",$C13,IF(ISNUMBER(Planung!DW13),Planung!DW13,IF(UPPER(Planung!DW13)="H",$C13/2,0)))))))</f>
        <v>0.7</v>
      </c>
      <c r="DX13" s="27">
        <f>IF($A13="",0,IF(Mitarbeiter!$G$11=FALSE,0,IF(AND(Mitarbeiter!$E$11&lt;&gt;"",DX$5+6&lt;Mitarbeiter!$E$11),0,IF(AND(Mitarbeiter!$F$11&lt;&gt;"",DX$5&gt;Mitarbeiter!$F$11),0,IF(Planung!DX13="",$C13,IF(ISNUMBER(Planung!DX13),Planung!DX13,IF(UPPER(Planung!DX13)="H",$C13/2,0)))))))</f>
        <v>0.7</v>
      </c>
      <c r="DY13" s="27">
        <f>IF($A13="",0,IF(Mitarbeiter!$G$11=FALSE,0,IF(AND(Mitarbeiter!$E$11&lt;&gt;"",DY$5+6&lt;Mitarbeiter!$E$11),0,IF(AND(Mitarbeiter!$F$11&lt;&gt;"",DY$5&gt;Mitarbeiter!$F$11),0,IF(Planung!DY13="",$C13,IF(ISNUMBER(Planung!DY13),Planung!DY13,IF(UPPER(Planung!DY13)="H",$C13/2,0)))))))</f>
        <v>0.7</v>
      </c>
      <c r="DZ13" s="27">
        <f>IF($A13="",0,IF(Mitarbeiter!$G$11=FALSE,0,IF(AND(Mitarbeiter!$E$11&lt;&gt;"",DZ$5+6&lt;Mitarbeiter!$E$11),0,IF(AND(Mitarbeiter!$F$11&lt;&gt;"",DZ$5&gt;Mitarbeiter!$F$11),0,IF(Planung!DZ13="",$C13,IF(ISNUMBER(Planung!DZ13),Planung!DZ13,IF(UPPER(Planung!DZ13)="H",$C13/2,0)))))))</f>
        <v>0.7</v>
      </c>
      <c r="EA13" s="27">
        <f>IF($A13="",0,IF(Mitarbeiter!$G$11=FALSE,0,IF(AND(Mitarbeiter!$E$11&lt;&gt;"",EA$5+6&lt;Mitarbeiter!$E$11),0,IF(AND(Mitarbeiter!$F$11&lt;&gt;"",EA$5&gt;Mitarbeiter!$F$11),0,IF(Planung!EA13="",$C13,IF(ISNUMBER(Planung!EA13),Planung!EA13,IF(UPPER(Planung!EA13)="H",$C13/2,0)))))))</f>
        <v>0.7</v>
      </c>
      <c r="EB13" s="27">
        <f>IF($A13="",0,IF(Mitarbeiter!$G$11=FALSE,0,IF(AND(Mitarbeiter!$E$11&lt;&gt;"",EB$5+6&lt;Mitarbeiter!$E$11),0,IF(AND(Mitarbeiter!$F$11&lt;&gt;"",EB$5&gt;Mitarbeiter!$F$11),0,IF(Planung!EB13="",$C13,IF(ISNUMBER(Planung!EB13),Planung!EB13,IF(UPPER(Planung!EB13)="H",$C13/2,0)))))))</f>
        <v>0.7</v>
      </c>
      <c r="EC13" s="27">
        <f>IF($A13="",0,IF(Mitarbeiter!$G$11=FALSE,0,IF(AND(Mitarbeiter!$E$11&lt;&gt;"",EC$5+6&lt;Mitarbeiter!$E$11),0,IF(AND(Mitarbeiter!$F$11&lt;&gt;"",EC$5&gt;Mitarbeiter!$F$11),0,IF(Planung!EC13="",$C13,IF(ISNUMBER(Planung!EC13),Planung!EC13,IF(UPPER(Planung!EC13)="H",$C13/2,0)))))))</f>
        <v>0.7</v>
      </c>
      <c r="ED13" s="27">
        <f>IF($A13="",0,IF(Mitarbeiter!$G$11=FALSE,0,IF(AND(Mitarbeiter!$E$11&lt;&gt;"",ED$5+6&lt;Mitarbeiter!$E$11),0,IF(AND(Mitarbeiter!$F$11&lt;&gt;"",ED$5&gt;Mitarbeiter!$F$11),0,IF(Planung!ED13="",$C13,IF(ISNUMBER(Planung!ED13),Planung!ED13,IF(UPPER(Planung!ED13)="H",$C13/2,0)))))))</f>
        <v>0.7</v>
      </c>
      <c r="EE13" s="27">
        <f>IF($A13="",0,IF(Mitarbeiter!$G$11=FALSE,0,IF(AND(Mitarbeiter!$E$11&lt;&gt;"",EE$5+6&lt;Mitarbeiter!$E$11),0,IF(AND(Mitarbeiter!$F$11&lt;&gt;"",EE$5&gt;Mitarbeiter!$F$11),0,IF(Planung!EE13="",$C13,IF(ISNUMBER(Planung!EE13),Planung!EE13,IF(UPPER(Planung!EE13)="H",$C13/2,0)))))))</f>
        <v>0.7</v>
      </c>
      <c r="EF13" s="27">
        <f>IF($A13="",0,IF(Mitarbeiter!$G$11=FALSE,0,IF(AND(Mitarbeiter!$E$11&lt;&gt;"",EF$5+6&lt;Mitarbeiter!$E$11),0,IF(AND(Mitarbeiter!$F$11&lt;&gt;"",EF$5&gt;Mitarbeiter!$F$11),0,IF(Planung!EF13="",$C13,IF(ISNUMBER(Planung!EF13),Planung!EF13,IF(UPPER(Planung!EF13)="H",$C13/2,0)))))))</f>
        <v>0.7</v>
      </c>
      <c r="EG13" s="27">
        <f>IF($A13="",0,IF(Mitarbeiter!$G$11=FALSE,0,IF(AND(Mitarbeiter!$E$11&lt;&gt;"",EG$5+6&lt;Mitarbeiter!$E$11),0,IF(AND(Mitarbeiter!$F$11&lt;&gt;"",EG$5&gt;Mitarbeiter!$F$11),0,IF(Planung!EG13="",$C13,IF(ISNUMBER(Planung!EG13),Planung!EG13,IF(UPPER(Planung!EG13)="H",$C13/2,0)))))))</f>
        <v>0.7</v>
      </c>
      <c r="EH13" s="27">
        <f>IF($A13="",0,IF(Mitarbeiter!$G$11=FALSE,0,IF(AND(Mitarbeiter!$E$11&lt;&gt;"",EH$5+6&lt;Mitarbeiter!$E$11),0,IF(AND(Mitarbeiter!$F$11&lt;&gt;"",EH$5&gt;Mitarbeiter!$F$11),0,IF(Planung!EH13="",$C13,IF(ISNUMBER(Planung!EH13),Planung!EH13,IF(UPPER(Planung!EH13)="H",$C13/2,0)))))))</f>
        <v>0.7</v>
      </c>
      <c r="EI13" s="27">
        <f>IF($A13="",0,IF(Mitarbeiter!$G$11=FALSE,0,IF(AND(Mitarbeiter!$E$11&lt;&gt;"",EI$5+6&lt;Mitarbeiter!$E$11),0,IF(AND(Mitarbeiter!$F$11&lt;&gt;"",EI$5&gt;Mitarbeiter!$F$11),0,IF(Planung!EI13="",$C13,IF(ISNUMBER(Planung!EI13),Planung!EI13,IF(UPPER(Planung!EI13)="H",$C13/2,0)))))))</f>
        <v>0.7</v>
      </c>
      <c r="EJ13" s="27">
        <f>IF($A13="",0,IF(Mitarbeiter!$G$11=FALSE,0,IF(AND(Mitarbeiter!$E$11&lt;&gt;"",EJ$5+6&lt;Mitarbeiter!$E$11),0,IF(AND(Mitarbeiter!$F$11&lt;&gt;"",EJ$5&gt;Mitarbeiter!$F$11),0,IF(Planung!EJ13="",$C13,IF(ISNUMBER(Planung!EJ13),Planung!EJ13,IF(UPPER(Planung!EJ13)="H",$C13/2,0)))))))</f>
        <v>0.7</v>
      </c>
      <c r="EK13" s="27">
        <f>IF($A13="",0,IF(Mitarbeiter!$G$11=FALSE,0,IF(AND(Mitarbeiter!$E$11&lt;&gt;"",EK$5+6&lt;Mitarbeiter!$E$11),0,IF(AND(Mitarbeiter!$F$11&lt;&gt;"",EK$5&gt;Mitarbeiter!$F$11),0,IF(Planung!EK13="",$C13,IF(ISNUMBER(Planung!EK13),Planung!EK13,IF(UPPER(Planung!EK13)="H",$C13/2,0)))))))</f>
        <v>0.7</v>
      </c>
      <c r="EL13" s="27">
        <f>IF($A13="",0,IF(Mitarbeiter!$G$11=FALSE,0,IF(AND(Mitarbeiter!$E$11&lt;&gt;"",EL$5+6&lt;Mitarbeiter!$E$11),0,IF(AND(Mitarbeiter!$F$11&lt;&gt;"",EL$5&gt;Mitarbeiter!$F$11),0,IF(Planung!EL13="",$C13,IF(ISNUMBER(Planung!EL13),Planung!EL13,IF(UPPER(Planung!EL13)="H",$C13/2,0)))))))</f>
        <v>0.7</v>
      </c>
      <c r="EM13" s="27">
        <f>IF($A13="",0,IF(Mitarbeiter!$G$11=FALSE,0,IF(AND(Mitarbeiter!$E$11&lt;&gt;"",EM$5+6&lt;Mitarbeiter!$E$11),0,IF(AND(Mitarbeiter!$F$11&lt;&gt;"",EM$5&gt;Mitarbeiter!$F$11),0,IF(Planung!EM13="",$C13,IF(ISNUMBER(Planung!EM13),Planung!EM13,IF(UPPER(Planung!EM13)="H",$C13/2,0)))))))</f>
        <v>0.7</v>
      </c>
      <c r="EN13" s="27">
        <f>IF($A13="",0,IF(Mitarbeiter!$G$11=FALSE,0,IF(AND(Mitarbeiter!$E$11&lt;&gt;"",EN$5+6&lt;Mitarbeiter!$E$11),0,IF(AND(Mitarbeiter!$F$11&lt;&gt;"",EN$5&gt;Mitarbeiter!$F$11),0,IF(Planung!EN13="",$C13,IF(ISNUMBER(Planung!EN13),Planung!EN13,IF(UPPER(Planung!EN13)="H",$C13/2,0)))))))</f>
        <v>0.7</v>
      </c>
      <c r="EO13" s="27">
        <f>IF($A13="",0,IF(Mitarbeiter!$G$11=FALSE,0,IF(AND(Mitarbeiter!$E$11&lt;&gt;"",EO$5+6&lt;Mitarbeiter!$E$11),0,IF(AND(Mitarbeiter!$F$11&lt;&gt;"",EO$5&gt;Mitarbeiter!$F$11),0,IF(Planung!EO13="",$C13,IF(ISNUMBER(Planung!EO13),Planung!EO13,IF(UPPER(Planung!EO13)="H",$C13/2,0)))))))</f>
        <v>0.7</v>
      </c>
      <c r="EP13" s="27">
        <f>IF($A13="",0,IF(Mitarbeiter!$G$11=FALSE,0,IF(AND(Mitarbeiter!$E$11&lt;&gt;"",EP$5+6&lt;Mitarbeiter!$E$11),0,IF(AND(Mitarbeiter!$F$11&lt;&gt;"",EP$5&gt;Mitarbeiter!$F$11),0,IF(Planung!EP13="",$C13,IF(ISNUMBER(Planung!EP13),Planung!EP13,IF(UPPER(Planung!EP13)="H",$C13/2,0)))))))</f>
        <v>0.7</v>
      </c>
      <c r="EQ13" s="27">
        <f>IF($A13="",0,IF(Mitarbeiter!$G$11=FALSE,0,IF(AND(Mitarbeiter!$E$11&lt;&gt;"",EQ$5+6&lt;Mitarbeiter!$E$11),0,IF(AND(Mitarbeiter!$F$11&lt;&gt;"",EQ$5&gt;Mitarbeiter!$F$11),0,IF(Planung!EQ13="",$C13,IF(ISNUMBER(Planung!EQ13),Planung!EQ13,IF(UPPER(Planung!EQ13)="H",$C13/2,0)))))))</f>
        <v>0.7</v>
      </c>
      <c r="ER13" s="27">
        <f>IF($A13="",0,IF(Mitarbeiter!$G$11=FALSE,0,IF(AND(Mitarbeiter!$E$11&lt;&gt;"",ER$5+6&lt;Mitarbeiter!$E$11),0,IF(AND(Mitarbeiter!$F$11&lt;&gt;"",ER$5&gt;Mitarbeiter!$F$11),0,IF(Planung!ER13="",$C13,IF(ISNUMBER(Planung!ER13),Planung!ER13,IF(UPPER(Planung!ER13)="H",$C13/2,0)))))))</f>
        <v>0.7</v>
      </c>
      <c r="ES13" s="27">
        <f>IF($A13="",0,IF(Mitarbeiter!$G$11=FALSE,0,IF(AND(Mitarbeiter!$E$11&lt;&gt;"",ES$5+6&lt;Mitarbeiter!$E$11),0,IF(AND(Mitarbeiter!$F$11&lt;&gt;"",ES$5&gt;Mitarbeiter!$F$11),0,IF(Planung!ES13="",$C13,IF(ISNUMBER(Planung!ES13),Planung!ES13,IF(UPPER(Planung!ES13)="H",$C13/2,0)))))))</f>
        <v>0.7</v>
      </c>
      <c r="ET13" s="27">
        <f>IF($A13="",0,IF(Mitarbeiter!$G$11=FALSE,0,IF(AND(Mitarbeiter!$E$11&lt;&gt;"",ET$5+6&lt;Mitarbeiter!$E$11),0,IF(AND(Mitarbeiter!$F$11&lt;&gt;"",ET$5&gt;Mitarbeiter!$F$11),0,IF(Planung!ET13="",$C13,IF(ISNUMBER(Planung!ET13),Planung!ET13,IF(UPPER(Planung!ET13)="H",$C13/2,0)))))))</f>
        <v>0.7</v>
      </c>
      <c r="EU13" s="27">
        <f>IF($A13="",0,IF(Mitarbeiter!$G$11=FALSE,0,IF(AND(Mitarbeiter!$E$11&lt;&gt;"",EU$5+6&lt;Mitarbeiter!$E$11),0,IF(AND(Mitarbeiter!$F$11&lt;&gt;"",EU$5&gt;Mitarbeiter!$F$11),0,IF(Planung!EU13="",$C13,IF(ISNUMBER(Planung!EU13),Planung!EU13,IF(UPPER(Planung!EU13)="H",$C13/2,0)))))))</f>
        <v>0.7</v>
      </c>
      <c r="EV13" s="27">
        <f>IF($A13="",0,IF(Mitarbeiter!$G$11=FALSE,0,IF(AND(Mitarbeiter!$E$11&lt;&gt;"",EV$5+6&lt;Mitarbeiter!$E$11),0,IF(AND(Mitarbeiter!$F$11&lt;&gt;"",EV$5&gt;Mitarbeiter!$F$11),0,IF(Planung!EV13="",$C13,IF(ISNUMBER(Planung!EV13),Planung!EV13,IF(UPPER(Planung!EV13)="H",$C13/2,0)))))))</f>
        <v>0.7</v>
      </c>
      <c r="EW13" s="27">
        <f>IF($A13="",0,IF(Mitarbeiter!$G$11=FALSE,0,IF(AND(Mitarbeiter!$E$11&lt;&gt;"",EW$5+6&lt;Mitarbeiter!$E$11),0,IF(AND(Mitarbeiter!$F$11&lt;&gt;"",EW$5&gt;Mitarbeiter!$F$11),0,IF(Planung!EW13="",$C13,IF(ISNUMBER(Planung!EW13),Planung!EW13,IF(UPPER(Planung!EW13)="H",$C13/2,0)))))))</f>
        <v>0.7</v>
      </c>
      <c r="EX13" s="27">
        <f>IF($A13="",0,IF(Mitarbeiter!$G$11=FALSE,0,IF(AND(Mitarbeiter!$E$11&lt;&gt;"",EX$5+6&lt;Mitarbeiter!$E$11),0,IF(AND(Mitarbeiter!$F$11&lt;&gt;"",EX$5&gt;Mitarbeiter!$F$11),0,IF(Planung!EX13="",$C13,IF(ISNUMBER(Planung!EX13),Planung!EX13,IF(UPPER(Planung!EX13)="H",$C13/2,0)))))))</f>
        <v>0.7</v>
      </c>
      <c r="EY13" s="27">
        <f>IF($A13="",0,IF(Mitarbeiter!$G$11=FALSE,0,IF(AND(Mitarbeiter!$E$11&lt;&gt;"",EY$5+6&lt;Mitarbeiter!$E$11),0,IF(AND(Mitarbeiter!$F$11&lt;&gt;"",EY$5&gt;Mitarbeiter!$F$11),0,IF(Planung!EY13="",$C13,IF(ISNUMBER(Planung!EY13),Planung!EY13,IF(UPPER(Planung!EY13)="H",$C13/2,0)))))))</f>
        <v>0.7</v>
      </c>
      <c r="EZ13" s="27">
        <f>IF($A13="",0,IF(Mitarbeiter!$G$11=FALSE,0,IF(AND(Mitarbeiter!$E$11&lt;&gt;"",EZ$5+6&lt;Mitarbeiter!$E$11),0,IF(AND(Mitarbeiter!$F$11&lt;&gt;"",EZ$5&gt;Mitarbeiter!$F$11),0,IF(Planung!EZ13="",$C13,IF(ISNUMBER(Planung!EZ13),Planung!EZ13,IF(UPPER(Planung!EZ13)="H",$C13/2,0)))))))</f>
        <v>0.7</v>
      </c>
      <c r="FA13" s="27">
        <f>IF($A13="",0,IF(Mitarbeiter!$G$11=FALSE,0,IF(AND(Mitarbeiter!$E$11&lt;&gt;"",FA$5+6&lt;Mitarbeiter!$E$11),0,IF(AND(Mitarbeiter!$F$11&lt;&gt;"",FA$5&gt;Mitarbeiter!$F$11),0,IF(Planung!FA13="",$C13,IF(ISNUMBER(Planung!FA13),Planung!FA13,IF(UPPER(Planung!FA13)="H",$C13/2,0)))))))</f>
        <v>0.7</v>
      </c>
      <c r="FB13" s="27">
        <f>IF($A13="",0,IF(Mitarbeiter!$G$11=FALSE,0,IF(AND(Mitarbeiter!$E$11&lt;&gt;"",FB$5+6&lt;Mitarbeiter!$E$11),0,IF(AND(Mitarbeiter!$F$11&lt;&gt;"",FB$5&gt;Mitarbeiter!$F$11),0,IF(Planung!FB13="",$C13,IF(ISNUMBER(Planung!FB13),Planung!FB13,IF(UPPER(Planung!FB13)="H",$C13/2,0)))))))</f>
        <v>0.7</v>
      </c>
      <c r="FC13" s="27">
        <f>IF($A13="",0,IF(Mitarbeiter!$G$11=FALSE,0,IF(AND(Mitarbeiter!$E$11&lt;&gt;"",FC$5+6&lt;Mitarbeiter!$E$11),0,IF(AND(Mitarbeiter!$F$11&lt;&gt;"",FC$5&gt;Mitarbeiter!$F$11),0,IF(Planung!FC13="",$C13,IF(ISNUMBER(Planung!FC13),Planung!FC13,IF(UPPER(Planung!FC13)="H",$C13/2,0)))))))</f>
        <v>0.7</v>
      </c>
      <c r="FD13" s="27">
        <f>IF($A13="",0,IF(Mitarbeiter!$G$11=FALSE,0,IF(AND(Mitarbeiter!$E$11&lt;&gt;"",FD$5+6&lt;Mitarbeiter!$E$11),0,IF(AND(Mitarbeiter!$F$11&lt;&gt;"",FD$5&gt;Mitarbeiter!$F$11),0,IF(Planung!FD13="",$C13,IF(ISNUMBER(Planung!FD13),Planung!FD13,IF(UPPER(Planung!FD13)="H",$C13/2,0)))))))</f>
        <v>0.7</v>
      </c>
      <c r="FE13" s="27">
        <f>IF($A13="",0,IF(Mitarbeiter!$G$11=FALSE,0,IF(AND(Mitarbeiter!$E$11&lt;&gt;"",FE$5+6&lt;Mitarbeiter!$E$11),0,IF(AND(Mitarbeiter!$F$11&lt;&gt;"",FE$5&gt;Mitarbeiter!$F$11),0,IF(Planung!FE13="",$C13,IF(ISNUMBER(Planung!FE13),Planung!FE13,IF(UPPER(Planung!FE13)="H",$C13/2,0)))))))</f>
        <v>0.7</v>
      </c>
      <c r="FF13" s="27">
        <f>IF($A13="",0,IF(Mitarbeiter!$G$11=FALSE,0,IF(AND(Mitarbeiter!$E$11&lt;&gt;"",FF$5+6&lt;Mitarbeiter!$E$11),0,IF(AND(Mitarbeiter!$F$11&lt;&gt;"",FF$5&gt;Mitarbeiter!$F$11),0,IF(Planung!FF13="",$C13,IF(ISNUMBER(Planung!FF13),Planung!FF13,IF(UPPER(Planung!FF13)="H",$C13/2,0)))))))</f>
        <v>0.7</v>
      </c>
      <c r="FG13" s="27">
        <f>IF($A13="",0,IF(Mitarbeiter!$G$11=FALSE,0,IF(AND(Mitarbeiter!$E$11&lt;&gt;"",FG$5+6&lt;Mitarbeiter!$E$11),0,IF(AND(Mitarbeiter!$F$11&lt;&gt;"",FG$5&gt;Mitarbeiter!$F$11),0,IF(Planung!FG13="",$C13,IF(ISNUMBER(Planung!FG13),Planung!FG13,IF(UPPER(Planung!FG13)="H",$C13/2,0)))))))</f>
        <v>0.7</v>
      </c>
      <c r="FH13" s="27">
        <f>IF($A13="",0,IF(Mitarbeiter!$G$11=FALSE,0,IF(AND(Mitarbeiter!$E$11&lt;&gt;"",FH$5+6&lt;Mitarbeiter!$E$11),0,IF(AND(Mitarbeiter!$F$11&lt;&gt;"",FH$5&gt;Mitarbeiter!$F$11),0,IF(Planung!FH13="",$C13,IF(ISNUMBER(Planung!FH13),Planung!FH13,IF(UPPER(Planung!FH13)="H",$C13/2,0)))))))</f>
        <v>0.7</v>
      </c>
      <c r="FI13" s="27">
        <f>IF($A13="",0,IF(Mitarbeiter!$G$11=FALSE,0,IF(AND(Mitarbeiter!$E$11&lt;&gt;"",FI$5+6&lt;Mitarbeiter!$E$11),0,IF(AND(Mitarbeiter!$F$11&lt;&gt;"",FI$5&gt;Mitarbeiter!$F$11),0,IF(Planung!FI13="",$C13,IF(ISNUMBER(Planung!FI13),Planung!FI13,IF(UPPER(Planung!FI13)="H",$C13/2,0)))))))</f>
        <v>0.7</v>
      </c>
      <c r="FJ13" s="27">
        <f>IF($A13="",0,IF(Mitarbeiter!$G$11=FALSE,0,IF(AND(Mitarbeiter!$E$11&lt;&gt;"",FJ$5+6&lt;Mitarbeiter!$E$11),0,IF(AND(Mitarbeiter!$F$11&lt;&gt;"",FJ$5&gt;Mitarbeiter!$F$11),0,IF(Planung!FJ13="",$C13,IF(ISNUMBER(Planung!FJ13),Planung!FJ13,IF(UPPER(Planung!FJ13)="H",$C13/2,0)))))))</f>
        <v>0.7</v>
      </c>
      <c r="FK13" s="27">
        <f>IF($A13="",0,IF(Mitarbeiter!$G$11=FALSE,0,IF(AND(Mitarbeiter!$E$11&lt;&gt;"",FK$5+6&lt;Mitarbeiter!$E$11),0,IF(AND(Mitarbeiter!$F$11&lt;&gt;"",FK$5&gt;Mitarbeiter!$F$11),0,IF(Planung!FK13="",$C13,IF(ISNUMBER(Planung!FK13),Planung!FK13,IF(UPPER(Planung!FK13)="H",$C13/2,0)))))))</f>
        <v>0.7</v>
      </c>
      <c r="FL13" s="27">
        <f>IF($A13="",0,IF(Mitarbeiter!$G$11=FALSE,0,IF(AND(Mitarbeiter!$E$11&lt;&gt;"",FL$5+6&lt;Mitarbeiter!$E$11),0,IF(AND(Mitarbeiter!$F$11&lt;&gt;"",FL$5&gt;Mitarbeiter!$F$11),0,IF(Planung!FL13="",$C13,IF(ISNUMBER(Planung!FL13),Planung!FL13,IF(UPPER(Planung!FL13)="H",$C13/2,0)))))))</f>
        <v>0.7</v>
      </c>
      <c r="FM13" s="27">
        <f>IF($A13="",0,IF(Mitarbeiter!$G$11=FALSE,0,IF(AND(Mitarbeiter!$E$11&lt;&gt;"",FM$5+6&lt;Mitarbeiter!$E$11),0,IF(AND(Mitarbeiter!$F$11&lt;&gt;"",FM$5&gt;Mitarbeiter!$F$11),0,IF(Planung!FM13="",$C13,IF(ISNUMBER(Planung!FM13),Planung!FM13,IF(UPPER(Planung!FM13)="H",$C13/2,0)))))))</f>
        <v>0.7</v>
      </c>
      <c r="FN13" s="27">
        <f>IF($A13="",0,IF(Mitarbeiter!$G$11=FALSE,0,IF(AND(Mitarbeiter!$E$11&lt;&gt;"",FN$5+6&lt;Mitarbeiter!$E$11),0,IF(AND(Mitarbeiter!$F$11&lt;&gt;"",FN$5&gt;Mitarbeiter!$F$11),0,IF(Planung!FN13="",$C13,IF(ISNUMBER(Planung!FN13),Planung!FN13,IF(UPPER(Planung!FN13)="H",$C13/2,0)))))))</f>
        <v>0.7</v>
      </c>
      <c r="FO13" s="27">
        <f>IF($A13="",0,IF(Mitarbeiter!$G$11=FALSE,0,IF(AND(Mitarbeiter!$E$11&lt;&gt;"",FO$5+6&lt;Mitarbeiter!$E$11),0,IF(AND(Mitarbeiter!$F$11&lt;&gt;"",FO$5&gt;Mitarbeiter!$F$11),0,IF(Planung!FO13="",$C13,IF(ISNUMBER(Planung!FO13),Planung!FO13,IF(UPPER(Planung!FO13)="H",$C13/2,0)))))))</f>
        <v>0.7</v>
      </c>
      <c r="FP13" s="27">
        <f>IF($A13="",0,IF(Mitarbeiter!$G$11=FALSE,0,IF(AND(Mitarbeiter!$E$11&lt;&gt;"",FP$5+6&lt;Mitarbeiter!$E$11),0,IF(AND(Mitarbeiter!$F$11&lt;&gt;"",FP$5&gt;Mitarbeiter!$F$11),0,IF(Planung!FP13="",$C13,IF(ISNUMBER(Planung!FP13),Planung!FP13,IF(UPPER(Planung!FP13)="H",$C13/2,0)))))))</f>
        <v>0.7</v>
      </c>
      <c r="FQ13" s="27">
        <f>IF($A13="",0,IF(Mitarbeiter!$G$11=FALSE,0,IF(AND(Mitarbeiter!$E$11&lt;&gt;"",FQ$5+6&lt;Mitarbeiter!$E$11),0,IF(AND(Mitarbeiter!$F$11&lt;&gt;"",FQ$5&gt;Mitarbeiter!$F$11),0,IF(Planung!FQ13="",$C13,IF(ISNUMBER(Planung!FQ13),Planung!FQ13,IF(UPPER(Planung!FQ13)="H",$C13/2,0)))))))</f>
        <v>0.7</v>
      </c>
      <c r="FR13" s="27">
        <f>IF($A13="",0,IF(Mitarbeiter!$G$11=FALSE,0,IF(AND(Mitarbeiter!$E$11&lt;&gt;"",FR$5+6&lt;Mitarbeiter!$E$11),0,IF(AND(Mitarbeiter!$F$11&lt;&gt;"",FR$5&gt;Mitarbeiter!$F$11),0,IF(Planung!FR13="",$C13,IF(ISNUMBER(Planung!FR13),Planung!FR13,IF(UPPER(Planung!FR13)="H",$C13/2,0)))))))</f>
        <v>0.7</v>
      </c>
      <c r="FS13" s="27">
        <f>IF($A13="",0,IF(Mitarbeiter!$G$11=FALSE,0,IF(AND(Mitarbeiter!$E$11&lt;&gt;"",FS$5+6&lt;Mitarbeiter!$E$11),0,IF(AND(Mitarbeiter!$F$11&lt;&gt;"",FS$5&gt;Mitarbeiter!$F$11),0,IF(Planung!FS13="",$C13,IF(ISNUMBER(Planung!FS13),Planung!FS13,IF(UPPER(Planung!FS13)="H",$C13/2,0)))))))</f>
        <v>0.7</v>
      </c>
      <c r="FT13" s="27">
        <f>IF($A13="",0,IF(Mitarbeiter!$G$11=FALSE,0,IF(AND(Mitarbeiter!$E$11&lt;&gt;"",FT$5+6&lt;Mitarbeiter!$E$11),0,IF(AND(Mitarbeiter!$F$11&lt;&gt;"",FT$5&gt;Mitarbeiter!$F$11),0,IF(Planung!FT13="",$C13,IF(ISNUMBER(Planung!FT13),Planung!FT13,IF(UPPER(Planung!FT13)="H",$C13/2,0)))))))</f>
        <v>0.7</v>
      </c>
      <c r="FU13" s="27">
        <f>IF($A13="",0,IF(Mitarbeiter!$G$11=FALSE,0,IF(AND(Mitarbeiter!$E$11&lt;&gt;"",FU$5+6&lt;Mitarbeiter!$E$11),0,IF(AND(Mitarbeiter!$F$11&lt;&gt;"",FU$5&gt;Mitarbeiter!$F$11),0,IF(Planung!FU13="",$C13,IF(ISNUMBER(Planung!FU13),Planung!FU13,IF(UPPER(Planung!FU13)="H",$C13/2,0)))))))</f>
        <v>0.7</v>
      </c>
      <c r="FV13" s="27">
        <f>IF($A13="",0,IF(Mitarbeiter!$G$11=FALSE,0,IF(AND(Mitarbeiter!$E$11&lt;&gt;"",FV$5+6&lt;Mitarbeiter!$E$11),0,IF(AND(Mitarbeiter!$F$11&lt;&gt;"",FV$5&gt;Mitarbeiter!$F$11),0,IF(Planung!FV13="",$C13,IF(ISNUMBER(Planung!FV13),Planung!FV13,IF(UPPER(Planung!FV13)="H",$C13/2,0)))))))</f>
        <v>0.7</v>
      </c>
      <c r="FW13" s="27">
        <f>IF($A13="",0,IF(Mitarbeiter!$G$11=FALSE,0,IF(AND(Mitarbeiter!$E$11&lt;&gt;"",FW$5+6&lt;Mitarbeiter!$E$11),0,IF(AND(Mitarbeiter!$F$11&lt;&gt;"",FW$5&gt;Mitarbeiter!$F$11),0,IF(Planung!FW13="",$C13,IF(ISNUMBER(Planung!FW13),Planung!FW13,IF(UPPER(Planung!FW13)="H",$C13/2,0)))))))</f>
        <v>0.7</v>
      </c>
      <c r="FX13" s="27">
        <f>IF($A13="",0,IF(Mitarbeiter!$G$11=FALSE,0,IF(AND(Mitarbeiter!$E$11&lt;&gt;"",FX$5+6&lt;Mitarbeiter!$E$11),0,IF(AND(Mitarbeiter!$F$11&lt;&gt;"",FX$5&gt;Mitarbeiter!$F$11),0,IF(Planung!FX13="",$C13,IF(ISNUMBER(Planung!FX13),Planung!FX13,IF(UPPER(Planung!FX13)="H",$C13/2,0)))))))</f>
        <v>0.7</v>
      </c>
      <c r="FY13" s="27">
        <f>IF($A13="",0,IF(Mitarbeiter!$G$11=FALSE,0,IF(AND(Mitarbeiter!$E$11&lt;&gt;"",FY$5+6&lt;Mitarbeiter!$E$11),0,IF(AND(Mitarbeiter!$F$11&lt;&gt;"",FY$5&gt;Mitarbeiter!$F$11),0,IF(Planung!FY13="",$C13,IF(ISNUMBER(Planung!FY13),Planung!FY13,IF(UPPER(Planung!FY13)="H",$C13/2,0)))))))</f>
        <v>0.7</v>
      </c>
      <c r="FZ13" s="27">
        <f>IF($A13="",0,IF(Mitarbeiter!$G$11=FALSE,0,IF(AND(Mitarbeiter!$E$11&lt;&gt;"",FZ$5+6&lt;Mitarbeiter!$E$11),0,IF(AND(Mitarbeiter!$F$11&lt;&gt;"",FZ$5&gt;Mitarbeiter!$F$11),0,IF(Planung!FZ13="",$C13,IF(ISNUMBER(Planung!FZ13),Planung!FZ13,IF(UPPER(Planung!FZ13)="H",$C13/2,0)))))))</f>
        <v>0.7</v>
      </c>
      <c r="GA13" s="27">
        <f>IF($A13="",0,IF(Mitarbeiter!$G$11=FALSE,0,IF(AND(Mitarbeiter!$E$11&lt;&gt;"",GA$5+6&lt;Mitarbeiter!$E$11),0,IF(AND(Mitarbeiter!$F$11&lt;&gt;"",GA$5&gt;Mitarbeiter!$F$11),0,IF(Planung!GA13="",$C13,IF(ISNUMBER(Planung!GA13),Planung!GA13,IF(UPPER(Planung!GA13)="H",$C13/2,0)))))))</f>
        <v>0.7</v>
      </c>
      <c r="GB13" s="27">
        <f>IF($A13="",0,IF(Mitarbeiter!$G$11=FALSE,0,IF(AND(Mitarbeiter!$E$11&lt;&gt;"",GB$5+6&lt;Mitarbeiter!$E$11),0,IF(AND(Mitarbeiter!$F$11&lt;&gt;"",GB$5&gt;Mitarbeiter!$F$11),0,IF(Planung!GB13="",$C13,IF(ISNUMBER(Planung!GB13),Planung!GB13,IF(UPPER(Planung!GB13)="H",$C13/2,0)))))))</f>
        <v>0.7</v>
      </c>
      <c r="GC13" s="27">
        <f>IF($A13="",0,IF(Mitarbeiter!$G$11=FALSE,0,IF(AND(Mitarbeiter!$E$11&lt;&gt;"",GC$5+6&lt;Mitarbeiter!$E$11),0,IF(AND(Mitarbeiter!$F$11&lt;&gt;"",GC$5&gt;Mitarbeiter!$F$11),0,IF(Planung!GC13="",$C13,IF(ISNUMBER(Planung!GC13),Planung!GC13,IF(UPPER(Planung!GC13)="H",$C13/2,0)))))))</f>
        <v>0.7</v>
      </c>
      <c r="GD13" s="27">
        <f>IF($A13="",0,IF(Mitarbeiter!$G$11=FALSE,0,IF(AND(Mitarbeiter!$E$11&lt;&gt;"",GD$5+6&lt;Mitarbeiter!$E$11),0,IF(AND(Mitarbeiter!$F$11&lt;&gt;"",GD$5&gt;Mitarbeiter!$F$11),0,IF(Planung!GD13="",$C13,IF(ISNUMBER(Planung!GD13),Planung!GD13,IF(UPPER(Planung!GD13)="H",$C13/2,0)))))))</f>
        <v>0.7</v>
      </c>
      <c r="GE13" s="27">
        <f>IF($A13="",0,IF(Mitarbeiter!$G$11=FALSE,0,IF(AND(Mitarbeiter!$E$11&lt;&gt;"",GE$5+6&lt;Mitarbeiter!$E$11),0,IF(AND(Mitarbeiter!$F$11&lt;&gt;"",GE$5&gt;Mitarbeiter!$F$11),0,IF(Planung!GE13="",$C13,IF(ISNUMBER(Planung!GE13),Planung!GE13,IF(UPPER(Planung!GE13)="H",$C13/2,0)))))))</f>
        <v>0.7</v>
      </c>
      <c r="GF13" s="27">
        <f>IF($A13="",0,IF(Mitarbeiter!$G$11=FALSE,0,IF(AND(Mitarbeiter!$E$11&lt;&gt;"",GF$5+6&lt;Mitarbeiter!$E$11),0,IF(AND(Mitarbeiter!$F$11&lt;&gt;"",GF$5&gt;Mitarbeiter!$F$11),0,IF(Planung!GF13="",$C13,IF(ISNUMBER(Planung!GF13),Planung!GF13,IF(UPPER(Planung!GF13)="H",$C13/2,0)))))))</f>
        <v>0.7</v>
      </c>
      <c r="GG13" s="27">
        <f>IF($A13="",0,IF(Mitarbeiter!$G$11=FALSE,0,IF(AND(Mitarbeiter!$E$11&lt;&gt;"",GG$5+6&lt;Mitarbeiter!$E$11),0,IF(AND(Mitarbeiter!$F$11&lt;&gt;"",GG$5&gt;Mitarbeiter!$F$11),0,IF(Planung!GG13="",$C13,IF(ISNUMBER(Planung!GG13),Planung!GG13,IF(UPPER(Planung!GG13)="H",$C13/2,0)))))))</f>
        <v>0.7</v>
      </c>
      <c r="GH13" s="27">
        <f>IF($A13="",0,IF(Mitarbeiter!$G$11=FALSE,0,IF(AND(Mitarbeiter!$E$11&lt;&gt;"",GH$5+6&lt;Mitarbeiter!$E$11),0,IF(AND(Mitarbeiter!$F$11&lt;&gt;"",GH$5&gt;Mitarbeiter!$F$11),0,IF(Planung!GH13="",$C13,IF(ISNUMBER(Planung!GH13),Planung!GH13,IF(UPPER(Planung!GH13)="H",$C13/2,0)))))))</f>
        <v>0.7</v>
      </c>
      <c r="GI13" s="27">
        <f>IF($A13="",0,IF(Mitarbeiter!$G$11=FALSE,0,IF(AND(Mitarbeiter!$E$11&lt;&gt;"",GI$5+6&lt;Mitarbeiter!$E$11),0,IF(AND(Mitarbeiter!$F$11&lt;&gt;"",GI$5&gt;Mitarbeiter!$F$11),0,IF(Planung!GI13="",$C13,IF(ISNUMBER(Planung!GI13),Planung!GI13,IF(UPPER(Planung!GI13)="H",$C13/2,0)))))))</f>
        <v>0.7</v>
      </c>
      <c r="GJ13" s="27">
        <f>IF($A13="",0,IF(Mitarbeiter!$G$11=FALSE,0,IF(AND(Mitarbeiter!$E$11&lt;&gt;"",GJ$5+6&lt;Mitarbeiter!$E$11),0,IF(AND(Mitarbeiter!$F$11&lt;&gt;"",GJ$5&gt;Mitarbeiter!$F$11),0,IF(Planung!GJ13="",$C13,IF(ISNUMBER(Planung!GJ13),Planung!GJ13,IF(UPPER(Planung!GJ13)="H",$C13/2,0)))))))</f>
        <v>0.7</v>
      </c>
      <c r="GK13" s="27">
        <f>IF($A13="",0,IF(Mitarbeiter!$G$11=FALSE,0,IF(AND(Mitarbeiter!$E$11&lt;&gt;"",GK$5+6&lt;Mitarbeiter!$E$11),0,IF(AND(Mitarbeiter!$F$11&lt;&gt;"",GK$5&gt;Mitarbeiter!$F$11),0,IF(Planung!GK13="",$C13,IF(ISNUMBER(Planung!GK13),Planung!GK13,IF(UPPER(Planung!GK13)="H",$C13/2,0)))))))</f>
        <v>0.7</v>
      </c>
      <c r="GL13" s="27">
        <f>IF($A13="",0,IF(Mitarbeiter!$G$11=FALSE,0,IF(AND(Mitarbeiter!$E$11&lt;&gt;"",GL$5+6&lt;Mitarbeiter!$E$11),0,IF(AND(Mitarbeiter!$F$11&lt;&gt;"",GL$5&gt;Mitarbeiter!$F$11),0,IF(Planung!GL13="",$C13,IF(ISNUMBER(Planung!GL13),Planung!GL13,IF(UPPER(Planung!GL13)="H",$C13/2,0)))))))</f>
        <v>0.7</v>
      </c>
      <c r="GM13" s="27">
        <f>IF($A13="",0,IF(Mitarbeiter!$G$11=FALSE,0,IF(AND(Mitarbeiter!$E$11&lt;&gt;"",GM$5+6&lt;Mitarbeiter!$E$11),0,IF(AND(Mitarbeiter!$F$11&lt;&gt;"",GM$5&gt;Mitarbeiter!$F$11),0,IF(Planung!GM13="",$C13,IF(ISNUMBER(Planung!GM13),Planung!GM13,IF(UPPER(Planung!GM13)="H",$C13/2,0)))))))</f>
        <v>0.7</v>
      </c>
      <c r="GN13" s="27">
        <f>IF($A13="",0,IF(Mitarbeiter!$G$11=FALSE,0,IF(AND(Mitarbeiter!$E$11&lt;&gt;"",GN$5+6&lt;Mitarbeiter!$E$11),0,IF(AND(Mitarbeiter!$F$11&lt;&gt;"",GN$5&gt;Mitarbeiter!$F$11),0,IF(Planung!GN13="",$C13,IF(ISNUMBER(Planung!GN13),Planung!GN13,IF(UPPER(Planung!GN13)="H",$C13/2,0)))))))</f>
        <v>0.7</v>
      </c>
      <c r="GO13" s="27">
        <f>IF($A13="",0,IF(Mitarbeiter!$G$11=FALSE,0,IF(AND(Mitarbeiter!$E$11&lt;&gt;"",GO$5+6&lt;Mitarbeiter!$E$11),0,IF(AND(Mitarbeiter!$F$11&lt;&gt;"",GO$5&gt;Mitarbeiter!$F$11),0,IF(Planung!GO13="",$C13,IF(ISNUMBER(Planung!GO13),Planung!GO13,IF(UPPER(Planung!GO13)="H",$C13/2,0)))))))</f>
        <v>0.7</v>
      </c>
      <c r="GP13" s="27">
        <f>IF($A13="",0,IF(Mitarbeiter!$G$11=FALSE,0,IF(AND(Mitarbeiter!$E$11&lt;&gt;"",GP$5+6&lt;Mitarbeiter!$E$11),0,IF(AND(Mitarbeiter!$F$11&lt;&gt;"",GP$5&gt;Mitarbeiter!$F$11),0,IF(Planung!GP13="",$C13,IF(ISNUMBER(Planung!GP13),Planung!GP13,IF(UPPER(Planung!GP13)="H",$C13/2,0)))))))</f>
        <v>0.7</v>
      </c>
      <c r="GQ13" s="27">
        <f>IF($A13="",0,IF(Mitarbeiter!$G$11=FALSE,0,IF(AND(Mitarbeiter!$E$11&lt;&gt;"",GQ$5+6&lt;Mitarbeiter!$E$11),0,IF(AND(Mitarbeiter!$F$11&lt;&gt;"",GQ$5&gt;Mitarbeiter!$F$11),0,IF(Planung!GQ13="",$C13,IF(ISNUMBER(Planung!GQ13),Planung!GQ13,IF(UPPER(Planung!GQ13)="H",$C13/2,0)))))))</f>
        <v>0.7</v>
      </c>
      <c r="GR13" s="27">
        <f>IF($A13="",0,IF(Mitarbeiter!$G$11=FALSE,0,IF(AND(Mitarbeiter!$E$11&lt;&gt;"",GR$5+6&lt;Mitarbeiter!$E$11),0,IF(AND(Mitarbeiter!$F$11&lt;&gt;"",GR$5&gt;Mitarbeiter!$F$11),0,IF(Planung!GR13="",$C13,IF(ISNUMBER(Planung!GR13),Planung!GR13,IF(UPPER(Planung!GR13)="H",$C13/2,0)))))))</f>
        <v>0.7</v>
      </c>
      <c r="GS13" s="27">
        <f>IF($A13="",0,IF(Mitarbeiter!$G$11=FALSE,0,IF(AND(Mitarbeiter!$E$11&lt;&gt;"",GS$5+6&lt;Mitarbeiter!$E$11),0,IF(AND(Mitarbeiter!$F$11&lt;&gt;"",GS$5&gt;Mitarbeiter!$F$11),0,IF(Planung!GS13="",$C13,IF(ISNUMBER(Planung!GS13),Planung!GS13,IF(UPPER(Planung!GS13)="H",$C13/2,0)))))))</f>
        <v>0.7</v>
      </c>
      <c r="GT13" s="27">
        <f>IF($A13="",0,IF(Mitarbeiter!$G$11=FALSE,0,IF(AND(Mitarbeiter!$E$11&lt;&gt;"",GT$5+6&lt;Mitarbeiter!$E$11),0,IF(AND(Mitarbeiter!$F$11&lt;&gt;"",GT$5&gt;Mitarbeiter!$F$11),0,IF(Planung!GT13="",$C13,IF(ISNUMBER(Planung!GT13),Planung!GT13,IF(UPPER(Planung!GT13)="H",$C13/2,0)))))))</f>
        <v>0.7</v>
      </c>
      <c r="GU13" s="27">
        <f>IF($A13="",0,IF(Mitarbeiter!$G$11=FALSE,0,IF(AND(Mitarbeiter!$E$11&lt;&gt;"",GU$5+6&lt;Mitarbeiter!$E$11),0,IF(AND(Mitarbeiter!$F$11&lt;&gt;"",GU$5&gt;Mitarbeiter!$F$11),0,IF(Planung!GU13="",$C13,IF(ISNUMBER(Planung!GU13),Planung!GU13,IF(UPPER(Planung!GU13)="H",$C13/2,0)))))))</f>
        <v>0.7</v>
      </c>
      <c r="GV13" s="27">
        <f>IF($A13="",0,IF(Mitarbeiter!$G$11=FALSE,0,IF(AND(Mitarbeiter!$E$11&lt;&gt;"",GV$5+6&lt;Mitarbeiter!$E$11),0,IF(AND(Mitarbeiter!$F$11&lt;&gt;"",GV$5&gt;Mitarbeiter!$F$11),0,IF(Planung!GV13="",$C13,IF(ISNUMBER(Planung!GV13),Planung!GV13,IF(UPPER(Planung!GV13)="H",$C13/2,0)))))))</f>
        <v>0.7</v>
      </c>
      <c r="GW13" s="27">
        <f>IF($A13="",0,IF(Mitarbeiter!$G$11=FALSE,0,IF(AND(Mitarbeiter!$E$11&lt;&gt;"",GW$5+6&lt;Mitarbeiter!$E$11),0,IF(AND(Mitarbeiter!$F$11&lt;&gt;"",GW$5&gt;Mitarbeiter!$F$11),0,IF(Planung!GW13="",$C13,IF(ISNUMBER(Planung!GW13),Planung!GW13,IF(UPPER(Planung!GW13)="H",$C13/2,0)))))))</f>
        <v>0.7</v>
      </c>
      <c r="GX13" s="27">
        <f>IF($A13="",0,IF(Mitarbeiter!$G$11=FALSE,0,IF(AND(Mitarbeiter!$E$11&lt;&gt;"",GX$5+6&lt;Mitarbeiter!$E$11),0,IF(AND(Mitarbeiter!$F$11&lt;&gt;"",GX$5&gt;Mitarbeiter!$F$11),0,IF(Planung!GX13="",$C13,IF(ISNUMBER(Planung!GX13),Planung!GX13,IF(UPPER(Planung!GX13)="H",$C13/2,0)))))))</f>
        <v>0.7</v>
      </c>
      <c r="GY13" s="27">
        <f>IF($A13="",0,IF(Mitarbeiter!$G$11=FALSE,0,IF(AND(Mitarbeiter!$E$11&lt;&gt;"",GY$5+6&lt;Mitarbeiter!$E$11),0,IF(AND(Mitarbeiter!$F$11&lt;&gt;"",GY$5&gt;Mitarbeiter!$F$11),0,IF(Planung!GY13="",$C13,IF(ISNUMBER(Planung!GY13),Planung!GY13,IF(UPPER(Planung!GY13)="H",$C13/2,0)))))))</f>
        <v>0.7</v>
      </c>
      <c r="GZ13" s="27">
        <f>IF($A13="",0,IF(Mitarbeiter!$G$11=FALSE,0,IF(AND(Mitarbeiter!$E$11&lt;&gt;"",GZ$5+6&lt;Mitarbeiter!$E$11),0,IF(AND(Mitarbeiter!$F$11&lt;&gt;"",GZ$5&gt;Mitarbeiter!$F$11),0,IF(Planung!GZ13="",$C13,IF(ISNUMBER(Planung!GZ13),Planung!GZ13,IF(UPPER(Planung!GZ13)="H",$C13/2,0)))))))</f>
        <v>0.7</v>
      </c>
      <c r="HA13" s="27">
        <f>IF($A13="",0,IF(Mitarbeiter!$G$11=FALSE,0,IF(AND(Mitarbeiter!$E$11&lt;&gt;"",HA$5+6&lt;Mitarbeiter!$E$11),0,IF(AND(Mitarbeiter!$F$11&lt;&gt;"",HA$5&gt;Mitarbeiter!$F$11),0,IF(Planung!HA13="",$C13,IF(ISNUMBER(Planung!HA13),Planung!HA13,IF(UPPER(Planung!HA13)="H",$C13/2,0)))))))</f>
        <v>0.7</v>
      </c>
      <c r="HB13" s="27">
        <f>IF($A13="",0,IF(Mitarbeiter!$G$11=FALSE,0,IF(AND(Mitarbeiter!$E$11&lt;&gt;"",HB$5+6&lt;Mitarbeiter!$E$11),0,IF(AND(Mitarbeiter!$F$11&lt;&gt;"",HB$5&gt;Mitarbeiter!$F$11),0,IF(Planung!HB13="",$C13,IF(ISNUMBER(Planung!HB13),Planung!HB13,IF(UPPER(Planung!HB13)="H",$C13/2,0)))))))</f>
        <v>0.7</v>
      </c>
      <c r="HC13" s="27">
        <f>IF($A13="",0,IF(Mitarbeiter!$G$11=FALSE,0,IF(AND(Mitarbeiter!$E$11&lt;&gt;"",HC$5+6&lt;Mitarbeiter!$E$11),0,IF(AND(Mitarbeiter!$F$11&lt;&gt;"",HC$5&gt;Mitarbeiter!$F$11),0,IF(Planung!HC13="",$C13,IF(ISNUMBER(Planung!HC13),Planung!HC13,IF(UPPER(Planung!HC13)="H",$C13/2,0)))))))</f>
        <v>0.7</v>
      </c>
      <c r="HD13" s="27">
        <f>IF($A13="",0,IF(Mitarbeiter!$G$11=FALSE,0,IF(AND(Mitarbeiter!$E$11&lt;&gt;"",HD$5+6&lt;Mitarbeiter!$E$11),0,IF(AND(Mitarbeiter!$F$11&lt;&gt;"",HD$5&gt;Mitarbeiter!$F$11),0,IF(Planung!HD13="",$C13,IF(ISNUMBER(Planung!HD13),Planung!HD13,IF(UPPER(Planung!HD13)="H",$C13/2,0)))))))</f>
        <v>0.7</v>
      </c>
      <c r="HE13" s="27">
        <f>IF($A13="",0,IF(Mitarbeiter!$G$11=FALSE,0,IF(AND(Mitarbeiter!$E$11&lt;&gt;"",HE$5+6&lt;Mitarbeiter!$E$11),0,IF(AND(Mitarbeiter!$F$11&lt;&gt;"",HE$5&gt;Mitarbeiter!$F$11),0,IF(Planung!HE13="",$C13,IF(ISNUMBER(Planung!HE13),Planung!HE13,IF(UPPER(Planung!HE13)="H",$C13/2,0)))))))</f>
        <v>0.7</v>
      </c>
      <c r="HF13" s="27">
        <f>IF($A13="",0,IF(Mitarbeiter!$G$11=FALSE,0,IF(AND(Mitarbeiter!$E$11&lt;&gt;"",HF$5+6&lt;Mitarbeiter!$E$11),0,IF(AND(Mitarbeiter!$F$11&lt;&gt;"",HF$5&gt;Mitarbeiter!$F$11),0,IF(Planung!HF13="",$C13,IF(ISNUMBER(Planung!HF13),Planung!HF13,IF(UPPER(Planung!HF13)="H",$C13/2,0)))))))</f>
        <v>0.7</v>
      </c>
      <c r="HG13" s="27">
        <f>IF($A13="",0,IF(Mitarbeiter!$G$11=FALSE,0,IF(AND(Mitarbeiter!$E$11&lt;&gt;"",HG$5+6&lt;Mitarbeiter!$E$11),0,IF(AND(Mitarbeiter!$F$11&lt;&gt;"",HG$5&gt;Mitarbeiter!$F$11),0,IF(Planung!HG13="",$C13,IF(ISNUMBER(Planung!HG13),Planung!HG13,IF(UPPER(Planung!HG13)="H",$C13/2,0)))))))</f>
        <v>0.7</v>
      </c>
      <c r="HH13" s="27">
        <f>IF($A13="",0,IF(Mitarbeiter!$G$11=FALSE,0,IF(AND(Mitarbeiter!$E$11&lt;&gt;"",HH$5+6&lt;Mitarbeiter!$E$11),0,IF(AND(Mitarbeiter!$F$11&lt;&gt;"",HH$5&gt;Mitarbeiter!$F$11),0,IF(Planung!HH13="",$C13,IF(ISNUMBER(Planung!HH13),Planung!HH13,IF(UPPER(Planung!HH13)="H",$C13/2,0)))))))</f>
        <v>0.7</v>
      </c>
      <c r="HI13" s="27">
        <f>IF($A13="",0,IF(Mitarbeiter!$G$11=FALSE,0,IF(AND(Mitarbeiter!$E$11&lt;&gt;"",HI$5+6&lt;Mitarbeiter!$E$11),0,IF(AND(Mitarbeiter!$F$11&lt;&gt;"",HI$5&gt;Mitarbeiter!$F$11),0,IF(Planung!HI13="",$C13,IF(ISNUMBER(Planung!HI13),Planung!HI13,IF(UPPER(Planung!HI13)="H",$C13/2,0)))))))</f>
        <v>0.7</v>
      </c>
      <c r="HJ13" s="27">
        <f>IF($A13="",0,IF(Mitarbeiter!$G$11=FALSE,0,IF(AND(Mitarbeiter!$E$11&lt;&gt;"",HJ$5+6&lt;Mitarbeiter!$E$11),0,IF(AND(Mitarbeiter!$F$11&lt;&gt;"",HJ$5&gt;Mitarbeiter!$F$11),0,IF(Planung!HJ13="",$C13,IF(ISNUMBER(Planung!HJ13),Planung!HJ13,IF(UPPER(Planung!HJ13)="H",$C13/2,0)))))))</f>
        <v>0.7</v>
      </c>
      <c r="HK13" s="27">
        <f>IF($A13="",0,IF(Mitarbeiter!$G$11=FALSE,0,IF(AND(Mitarbeiter!$E$11&lt;&gt;"",HK$5+6&lt;Mitarbeiter!$E$11),0,IF(AND(Mitarbeiter!$F$11&lt;&gt;"",HK$5&gt;Mitarbeiter!$F$11),0,IF(Planung!HK13="",$C13,IF(ISNUMBER(Planung!HK13),Planung!HK13,IF(UPPER(Planung!HK13)="H",$C13/2,0)))))))</f>
        <v>0.7</v>
      </c>
      <c r="HL13" s="27">
        <f>IF($A13="",0,IF(Mitarbeiter!$G$11=FALSE,0,IF(AND(Mitarbeiter!$E$11&lt;&gt;"",HL$5+6&lt;Mitarbeiter!$E$11),0,IF(AND(Mitarbeiter!$F$11&lt;&gt;"",HL$5&gt;Mitarbeiter!$F$11),0,IF(Planung!HL13="",$C13,IF(ISNUMBER(Planung!HL13),Planung!HL13,IF(UPPER(Planung!HL13)="H",$C13/2,0)))))))</f>
        <v>0.7</v>
      </c>
      <c r="HM13" s="27">
        <f>IF($A13="",0,IF(Mitarbeiter!$G$11=FALSE,0,IF(AND(Mitarbeiter!$E$11&lt;&gt;"",HM$5+6&lt;Mitarbeiter!$E$11),0,IF(AND(Mitarbeiter!$F$11&lt;&gt;"",HM$5&gt;Mitarbeiter!$F$11),0,IF(Planung!HM13="",$C13,IF(ISNUMBER(Planung!HM13),Planung!HM13,IF(UPPER(Planung!HM13)="H",$C13/2,0)))))))</f>
        <v>0.7</v>
      </c>
      <c r="HN13" s="27">
        <f>IF($A13="",0,IF(Mitarbeiter!$G$11=FALSE,0,IF(AND(Mitarbeiter!$E$11&lt;&gt;"",HN$5+6&lt;Mitarbeiter!$E$11),0,IF(AND(Mitarbeiter!$F$11&lt;&gt;"",HN$5&gt;Mitarbeiter!$F$11),0,IF(Planung!HN13="",$C13,IF(ISNUMBER(Planung!HN13),Planung!HN13,IF(UPPER(Planung!HN13)="H",$C13/2,0)))))))</f>
        <v>0.7</v>
      </c>
      <c r="HO13" s="27">
        <f>IF($A13="",0,IF(Mitarbeiter!$G$11=FALSE,0,IF(AND(Mitarbeiter!$E$11&lt;&gt;"",HO$5+6&lt;Mitarbeiter!$E$11),0,IF(AND(Mitarbeiter!$F$11&lt;&gt;"",HO$5&gt;Mitarbeiter!$F$11),0,IF(Planung!HO13="",$C13,IF(ISNUMBER(Planung!HO13),Planung!HO13,IF(UPPER(Planung!HO13)="H",$C13/2,0)))))))</f>
        <v>0.7</v>
      </c>
      <c r="HP13" s="27">
        <f>IF($A13="",0,IF(Mitarbeiter!$G$11=FALSE,0,IF(AND(Mitarbeiter!$E$11&lt;&gt;"",HP$5+6&lt;Mitarbeiter!$E$11),0,IF(AND(Mitarbeiter!$F$11&lt;&gt;"",HP$5&gt;Mitarbeiter!$F$11),0,IF(Planung!HP13="",$C13,IF(ISNUMBER(Planung!HP13),Planung!HP13,IF(UPPER(Planung!HP13)="H",$C13/2,0)))))))</f>
        <v>0.7</v>
      </c>
      <c r="HQ13" s="27">
        <f>IF($A13="",0,IF(Mitarbeiter!$G$11=FALSE,0,IF(AND(Mitarbeiter!$E$11&lt;&gt;"",HQ$5+6&lt;Mitarbeiter!$E$11),0,IF(AND(Mitarbeiter!$F$11&lt;&gt;"",HQ$5&gt;Mitarbeiter!$F$11),0,IF(Planung!HQ13="",$C13,IF(ISNUMBER(Planung!HQ13),Planung!HQ13,IF(UPPER(Planung!HQ13)="H",$C13/2,0)))))))</f>
        <v>0.7</v>
      </c>
      <c r="HR13" s="27">
        <f>IF($A13="",0,IF(Mitarbeiter!$G$11=FALSE,0,IF(AND(Mitarbeiter!$E$11&lt;&gt;"",HR$5+6&lt;Mitarbeiter!$E$11),0,IF(AND(Mitarbeiter!$F$11&lt;&gt;"",HR$5&gt;Mitarbeiter!$F$11),0,IF(Planung!HR13="",$C13,IF(ISNUMBER(Planung!HR13),Planung!HR13,IF(UPPER(Planung!HR13)="H",$C13/2,0)))))))</f>
        <v>0.7</v>
      </c>
      <c r="HS13" s="27">
        <f>IF($A13="",0,IF(Mitarbeiter!$G$11=FALSE,0,IF(AND(Mitarbeiter!$E$11&lt;&gt;"",HS$5+6&lt;Mitarbeiter!$E$11),0,IF(AND(Mitarbeiter!$F$11&lt;&gt;"",HS$5&gt;Mitarbeiter!$F$11),0,IF(Planung!HS13="",$C13,IF(ISNUMBER(Planung!HS13),Planung!HS13,IF(UPPER(Planung!HS13)="H",$C13/2,0)))))))</f>
        <v>0.7</v>
      </c>
      <c r="HT13" s="27">
        <f>IF($A13="",0,IF(Mitarbeiter!$G$11=FALSE,0,IF(AND(Mitarbeiter!$E$11&lt;&gt;"",HT$5+6&lt;Mitarbeiter!$E$11),0,IF(AND(Mitarbeiter!$F$11&lt;&gt;"",HT$5&gt;Mitarbeiter!$F$11),0,IF(Planung!HT13="",$C13,IF(ISNUMBER(Planung!HT13),Planung!HT13,IF(UPPER(Planung!HT13)="H",$C13/2,0)))))))</f>
        <v>0.7</v>
      </c>
      <c r="HU13" s="27">
        <f>IF($A13="",0,IF(Mitarbeiter!$G$11=FALSE,0,IF(AND(Mitarbeiter!$E$11&lt;&gt;"",HU$5+6&lt;Mitarbeiter!$E$11),0,IF(AND(Mitarbeiter!$F$11&lt;&gt;"",HU$5&gt;Mitarbeiter!$F$11),0,IF(Planung!HU13="",$C13,IF(ISNUMBER(Planung!HU13),Planung!HU13,IF(UPPER(Planung!HU13)="H",$C13/2,0)))))))</f>
        <v>0.7</v>
      </c>
      <c r="HV13" s="27">
        <f>IF($A13="",0,IF(Mitarbeiter!$G$11=FALSE,0,IF(AND(Mitarbeiter!$E$11&lt;&gt;"",HV$5+6&lt;Mitarbeiter!$E$11),0,IF(AND(Mitarbeiter!$F$11&lt;&gt;"",HV$5&gt;Mitarbeiter!$F$11),0,IF(Planung!HV13="",$C13,IF(ISNUMBER(Planung!HV13),Planung!HV13,IF(UPPER(Planung!HV13)="H",$C13/2,0)))))))</f>
        <v>0.7</v>
      </c>
      <c r="HW13" s="27">
        <f>IF($A13="",0,IF(Mitarbeiter!$G$11=FALSE,0,IF(AND(Mitarbeiter!$E$11&lt;&gt;"",HW$5+6&lt;Mitarbeiter!$E$11),0,IF(AND(Mitarbeiter!$F$11&lt;&gt;"",HW$5&gt;Mitarbeiter!$F$11),0,IF(Planung!HW13="",$C13,IF(ISNUMBER(Planung!HW13),Planung!HW13,IF(UPPER(Planung!HW13)="H",$C13/2,0)))))))</f>
        <v>0.7</v>
      </c>
      <c r="HX13" s="27">
        <f>IF($A13="",0,IF(Mitarbeiter!$G$11=FALSE,0,IF(AND(Mitarbeiter!$E$11&lt;&gt;"",HX$5+6&lt;Mitarbeiter!$E$11),0,IF(AND(Mitarbeiter!$F$11&lt;&gt;"",HX$5&gt;Mitarbeiter!$F$11),0,IF(Planung!HX13="",$C13,IF(ISNUMBER(Planung!HX13),Planung!HX13,IF(UPPER(Planung!HX13)="H",$C13/2,0)))))))</f>
        <v>0.7</v>
      </c>
      <c r="HY13" s="27">
        <f>IF($A13="",0,IF(Mitarbeiter!$G$11=FALSE,0,IF(AND(Mitarbeiter!$E$11&lt;&gt;"",HY$5+6&lt;Mitarbeiter!$E$11),0,IF(AND(Mitarbeiter!$F$11&lt;&gt;"",HY$5&gt;Mitarbeiter!$F$11),0,IF(Planung!HY13="",$C13,IF(ISNUMBER(Planung!HY13),Planung!HY13,IF(UPPER(Planung!HY13)="H",$C13/2,0)))))))</f>
        <v>0.7</v>
      </c>
      <c r="HZ13" s="27">
        <f>IF($A13="",0,IF(Mitarbeiter!$G$11=FALSE,0,IF(AND(Mitarbeiter!$E$11&lt;&gt;"",HZ$5+6&lt;Mitarbeiter!$E$11),0,IF(AND(Mitarbeiter!$F$11&lt;&gt;"",HZ$5&gt;Mitarbeiter!$F$11),0,IF(Planung!HZ13="",$C13,IF(ISNUMBER(Planung!HZ13),Planung!HZ13,IF(UPPER(Planung!HZ13)="H",$C13/2,0)))))))</f>
        <v>0.7</v>
      </c>
      <c r="IA13" s="27">
        <f>IF($A13="",0,IF(Mitarbeiter!$G$11=FALSE,0,IF(AND(Mitarbeiter!$E$11&lt;&gt;"",IA$5+6&lt;Mitarbeiter!$E$11),0,IF(AND(Mitarbeiter!$F$11&lt;&gt;"",IA$5&gt;Mitarbeiter!$F$11),0,IF(Planung!IA13="",$C13,IF(ISNUMBER(Planung!IA13),Planung!IA13,IF(UPPER(Planung!IA13)="H",$C13/2,0)))))))</f>
        <v>0.7</v>
      </c>
    </row>
    <row r="14" spans="1:235" x14ac:dyDescent="0.25">
      <c r="A14" s="7" t="str">
        <f>Planung!A14</f>
        <v>Lütke</v>
      </c>
      <c r="B14" s="7" t="str">
        <f>Planung!B14</f>
        <v>Gesundheit</v>
      </c>
      <c r="C14" s="27">
        <f>N(Mitarbeiter!$D$12)</f>
        <v>0.3</v>
      </c>
      <c r="D14" s="27">
        <f>IF($A14="",0,IF(Mitarbeiter!$G$12=FALSE,0,IF(AND(Mitarbeiter!$E$12&lt;&gt;"",D$5+6&lt;Mitarbeiter!$E$12),0,IF(AND(Mitarbeiter!$F$12&lt;&gt;"",D$5&gt;Mitarbeiter!$F$12),0,IF(Planung!D14="",$C14,IF(ISNUMBER(Planung!D14),Planung!D14,IF(UPPER(Planung!D14)="H",$C14/2,0)))))))</f>
        <v>0.3</v>
      </c>
      <c r="E14" s="27">
        <f>IF($A14="",0,IF(Mitarbeiter!$G$12=FALSE,0,IF(AND(Mitarbeiter!$E$12&lt;&gt;"",E$5+6&lt;Mitarbeiter!$E$12),0,IF(AND(Mitarbeiter!$F$12&lt;&gt;"",E$5&gt;Mitarbeiter!$F$12),0,IF(Planung!E14="",$C14,IF(ISNUMBER(Planung!E14),Planung!E14,IF(UPPER(Planung!E14)="H",$C14/2,0)))))))</f>
        <v>0.3</v>
      </c>
      <c r="F14" s="27">
        <f>IF($A14="",0,IF(Mitarbeiter!$G$12=FALSE,0,IF(AND(Mitarbeiter!$E$12&lt;&gt;"",F$5+6&lt;Mitarbeiter!$E$12),0,IF(AND(Mitarbeiter!$F$12&lt;&gt;"",F$5&gt;Mitarbeiter!$F$12),0,IF(Planung!F14="",$C14,IF(ISNUMBER(Planung!F14),Planung!F14,IF(UPPER(Planung!F14)="H",$C14/2,0)))))))</f>
        <v>0.3</v>
      </c>
      <c r="G14" s="27">
        <f>IF($A14="",0,IF(Mitarbeiter!$G$12=FALSE,0,IF(AND(Mitarbeiter!$E$12&lt;&gt;"",G$5+6&lt;Mitarbeiter!$E$12),0,IF(AND(Mitarbeiter!$F$12&lt;&gt;"",G$5&gt;Mitarbeiter!$F$12),0,IF(Planung!G14="",$C14,IF(ISNUMBER(Planung!G14),Planung!G14,IF(UPPER(Planung!G14)="H",$C14/2,0)))))))</f>
        <v>0.3</v>
      </c>
      <c r="H14" s="27">
        <f>IF($A14="",0,IF(Mitarbeiter!$G$12=FALSE,0,IF(AND(Mitarbeiter!$E$12&lt;&gt;"",H$5+6&lt;Mitarbeiter!$E$12),0,IF(AND(Mitarbeiter!$F$12&lt;&gt;"",H$5&gt;Mitarbeiter!$F$12),0,IF(Planung!H14="",$C14,IF(ISNUMBER(Planung!H14),Planung!H14,IF(UPPER(Planung!H14)="H",$C14/2,0)))))))</f>
        <v>0.3</v>
      </c>
      <c r="I14" s="27">
        <f>IF($A14="",0,IF(Mitarbeiter!$G$12=FALSE,0,IF(AND(Mitarbeiter!$E$12&lt;&gt;"",I$5+6&lt;Mitarbeiter!$E$12),0,IF(AND(Mitarbeiter!$F$12&lt;&gt;"",I$5&gt;Mitarbeiter!$F$12),0,IF(Planung!I14="",$C14,IF(ISNUMBER(Planung!I14),Planung!I14,IF(UPPER(Planung!I14)="H",$C14/2,0)))))))</f>
        <v>0.3</v>
      </c>
      <c r="J14" s="27">
        <f>IF($A14="",0,IF(Mitarbeiter!$G$12=FALSE,0,IF(AND(Mitarbeiter!$E$12&lt;&gt;"",J$5+6&lt;Mitarbeiter!$E$12),0,IF(AND(Mitarbeiter!$F$12&lt;&gt;"",J$5&gt;Mitarbeiter!$F$12),0,IF(Planung!J14="",$C14,IF(ISNUMBER(Planung!J14),Planung!J14,IF(UPPER(Planung!J14)="H",$C14/2,0)))))))</f>
        <v>0.3</v>
      </c>
      <c r="K14" s="27">
        <f>IF($A14="",0,IF(Mitarbeiter!$G$12=FALSE,0,IF(AND(Mitarbeiter!$E$12&lt;&gt;"",K$5+6&lt;Mitarbeiter!$E$12),0,IF(AND(Mitarbeiter!$F$12&lt;&gt;"",K$5&gt;Mitarbeiter!$F$12),0,IF(Planung!K14="",$C14,IF(ISNUMBER(Planung!K14),Planung!K14,IF(UPPER(Planung!K14)="H",$C14/2,0)))))))</f>
        <v>0</v>
      </c>
      <c r="L14" s="27">
        <f>IF($A14="",0,IF(Mitarbeiter!$G$12=FALSE,0,IF(AND(Mitarbeiter!$E$12&lt;&gt;"",L$5+6&lt;Mitarbeiter!$E$12),0,IF(AND(Mitarbeiter!$F$12&lt;&gt;"",L$5&gt;Mitarbeiter!$F$12),0,IF(Planung!L14="",$C14,IF(ISNUMBER(Planung!L14),Planung!L14,IF(UPPER(Planung!L14)="H",$C14/2,0)))))))</f>
        <v>0</v>
      </c>
      <c r="M14" s="27">
        <f>IF($A14="",0,IF(Mitarbeiter!$G$12=FALSE,0,IF(AND(Mitarbeiter!$E$12&lt;&gt;"",M$5+6&lt;Mitarbeiter!$E$12),0,IF(AND(Mitarbeiter!$F$12&lt;&gt;"",M$5&gt;Mitarbeiter!$F$12),0,IF(Planung!M14="",$C14,IF(ISNUMBER(Planung!M14),Planung!M14,IF(UPPER(Planung!M14)="H",$C14/2,0)))))))</f>
        <v>0</v>
      </c>
      <c r="N14" s="27">
        <f>IF($A14="",0,IF(Mitarbeiter!$G$12=FALSE,0,IF(AND(Mitarbeiter!$E$12&lt;&gt;"",N$5+6&lt;Mitarbeiter!$E$12),0,IF(AND(Mitarbeiter!$F$12&lt;&gt;"",N$5&gt;Mitarbeiter!$F$12),0,IF(Planung!N14="",$C14,IF(ISNUMBER(Planung!N14),Planung!N14,IF(UPPER(Planung!N14)="H",$C14/2,0)))))))</f>
        <v>0</v>
      </c>
      <c r="O14" s="27">
        <f>IF($A14="",0,IF(Mitarbeiter!$G$12=FALSE,0,IF(AND(Mitarbeiter!$E$12&lt;&gt;"",O$5+6&lt;Mitarbeiter!$E$12),0,IF(AND(Mitarbeiter!$F$12&lt;&gt;"",O$5&gt;Mitarbeiter!$F$12),0,IF(Planung!O14="",$C14,IF(ISNUMBER(Planung!O14),Planung!O14,IF(UPPER(Planung!O14)="H",$C14/2,0)))))))</f>
        <v>0.3</v>
      </c>
      <c r="P14" s="27">
        <f>IF($A14="",0,IF(Mitarbeiter!$G$12=FALSE,0,IF(AND(Mitarbeiter!$E$12&lt;&gt;"",P$5+6&lt;Mitarbeiter!$E$12),0,IF(AND(Mitarbeiter!$F$12&lt;&gt;"",P$5&gt;Mitarbeiter!$F$12),0,IF(Planung!P14="",$C14,IF(ISNUMBER(Planung!P14),Planung!P14,IF(UPPER(Planung!P14)="H",$C14/2,0)))))))</f>
        <v>0.3</v>
      </c>
      <c r="Q14" s="27">
        <f>IF($A14="",0,IF(Mitarbeiter!$G$12=FALSE,0,IF(AND(Mitarbeiter!$E$12&lt;&gt;"",Q$5+6&lt;Mitarbeiter!$E$12),0,IF(AND(Mitarbeiter!$F$12&lt;&gt;"",Q$5&gt;Mitarbeiter!$F$12),0,IF(Planung!Q14="",$C14,IF(ISNUMBER(Planung!Q14),Planung!Q14,IF(UPPER(Planung!Q14)="H",$C14/2,0)))))))</f>
        <v>0.3</v>
      </c>
      <c r="R14" s="27">
        <f>IF($A14="",0,IF(Mitarbeiter!$G$12=FALSE,0,IF(AND(Mitarbeiter!$E$12&lt;&gt;"",R$5+6&lt;Mitarbeiter!$E$12),0,IF(AND(Mitarbeiter!$F$12&lt;&gt;"",R$5&gt;Mitarbeiter!$F$12),0,IF(Planung!R14="",$C14,IF(ISNUMBER(Planung!R14),Planung!R14,IF(UPPER(Planung!R14)="H",$C14/2,0)))))))</f>
        <v>0.3</v>
      </c>
      <c r="S14" s="27">
        <f>IF($A14="",0,IF(Mitarbeiter!$G$12=FALSE,0,IF(AND(Mitarbeiter!$E$12&lt;&gt;"",S$5+6&lt;Mitarbeiter!$E$12),0,IF(AND(Mitarbeiter!$F$12&lt;&gt;"",S$5&gt;Mitarbeiter!$F$12),0,IF(Planung!S14="",$C14,IF(ISNUMBER(Planung!S14),Planung!S14,IF(UPPER(Planung!S14)="H",$C14/2,0)))))))</f>
        <v>0.3</v>
      </c>
      <c r="T14" s="27">
        <f>IF($A14="",0,IF(Mitarbeiter!$G$12=FALSE,0,IF(AND(Mitarbeiter!$E$12&lt;&gt;"",T$5+6&lt;Mitarbeiter!$E$12),0,IF(AND(Mitarbeiter!$F$12&lt;&gt;"",T$5&gt;Mitarbeiter!$F$12),0,IF(Planung!T14="",$C14,IF(ISNUMBER(Planung!T14),Planung!T14,IF(UPPER(Planung!T14)="H",$C14/2,0)))))))</f>
        <v>0.3</v>
      </c>
      <c r="U14" s="27">
        <f>IF($A14="",0,IF(Mitarbeiter!$G$12=FALSE,0,IF(AND(Mitarbeiter!$E$12&lt;&gt;"",U$5+6&lt;Mitarbeiter!$E$12),0,IF(AND(Mitarbeiter!$F$12&lt;&gt;"",U$5&gt;Mitarbeiter!$F$12),0,IF(Planung!U14="",$C14,IF(ISNUMBER(Planung!U14),Planung!U14,IF(UPPER(Planung!U14)="H",$C14/2,0)))))))</f>
        <v>0.3</v>
      </c>
      <c r="V14" s="27">
        <f>IF($A14="",0,IF(Mitarbeiter!$G$12=FALSE,0,IF(AND(Mitarbeiter!$E$12&lt;&gt;"",V$5+6&lt;Mitarbeiter!$E$12),0,IF(AND(Mitarbeiter!$F$12&lt;&gt;"",V$5&gt;Mitarbeiter!$F$12),0,IF(Planung!V14="",$C14,IF(ISNUMBER(Planung!V14),Planung!V14,IF(UPPER(Planung!V14)="H",$C14/2,0)))))))</f>
        <v>0.3</v>
      </c>
      <c r="W14" s="27">
        <f>IF($A14="",0,IF(Mitarbeiter!$G$12=FALSE,0,IF(AND(Mitarbeiter!$E$12&lt;&gt;"",W$5+6&lt;Mitarbeiter!$E$12),0,IF(AND(Mitarbeiter!$F$12&lt;&gt;"",W$5&gt;Mitarbeiter!$F$12),0,IF(Planung!W14="",$C14,IF(ISNUMBER(Planung!W14),Planung!W14,IF(UPPER(Planung!W14)="H",$C14/2,0)))))))</f>
        <v>0.3</v>
      </c>
      <c r="X14" s="27">
        <f>IF($A14="",0,IF(Mitarbeiter!$G$12=FALSE,0,IF(AND(Mitarbeiter!$E$12&lt;&gt;"",X$5+6&lt;Mitarbeiter!$E$12),0,IF(AND(Mitarbeiter!$F$12&lt;&gt;"",X$5&gt;Mitarbeiter!$F$12),0,IF(Planung!X14="",$C14,IF(ISNUMBER(Planung!X14),Planung!X14,IF(UPPER(Planung!X14)="H",$C14/2,0)))))))</f>
        <v>0.3</v>
      </c>
      <c r="Y14" s="27">
        <f>IF($A14="",0,IF(Mitarbeiter!$G$12=FALSE,0,IF(AND(Mitarbeiter!$E$12&lt;&gt;"",Y$5+6&lt;Mitarbeiter!$E$12),0,IF(AND(Mitarbeiter!$F$12&lt;&gt;"",Y$5&gt;Mitarbeiter!$F$12),0,IF(Planung!Y14="",$C14,IF(ISNUMBER(Planung!Y14),Planung!Y14,IF(UPPER(Planung!Y14)="H",$C14/2,0)))))))</f>
        <v>0.3</v>
      </c>
      <c r="Z14" s="27">
        <f>IF($A14="",0,IF(Mitarbeiter!$G$12=FALSE,0,IF(AND(Mitarbeiter!$E$12&lt;&gt;"",Z$5+6&lt;Mitarbeiter!$E$12),0,IF(AND(Mitarbeiter!$F$12&lt;&gt;"",Z$5&gt;Mitarbeiter!$F$12),0,IF(Planung!Z14="",$C14,IF(ISNUMBER(Planung!Z14),Planung!Z14,IF(UPPER(Planung!Z14)="H",$C14/2,0)))))))</f>
        <v>0.3</v>
      </c>
      <c r="AA14" s="27">
        <f>IF($A14="",0,IF(Mitarbeiter!$G$12=FALSE,0,IF(AND(Mitarbeiter!$E$12&lt;&gt;"",AA$5+6&lt;Mitarbeiter!$E$12),0,IF(AND(Mitarbeiter!$F$12&lt;&gt;"",AA$5&gt;Mitarbeiter!$F$12),0,IF(Planung!AA14="",$C14,IF(ISNUMBER(Planung!AA14),Planung!AA14,IF(UPPER(Planung!AA14)="H",$C14/2,0)))))))</f>
        <v>0.3</v>
      </c>
      <c r="AB14" s="27">
        <f>IF($A14="",0,IF(Mitarbeiter!$G$12=FALSE,0,IF(AND(Mitarbeiter!$E$12&lt;&gt;"",AB$5+6&lt;Mitarbeiter!$E$12),0,IF(AND(Mitarbeiter!$F$12&lt;&gt;"",AB$5&gt;Mitarbeiter!$F$12),0,IF(Planung!AB14="",$C14,IF(ISNUMBER(Planung!AB14),Planung!AB14,IF(UPPER(Planung!AB14)="H",$C14/2,0)))))))</f>
        <v>0.3</v>
      </c>
      <c r="AC14" s="27">
        <f>IF($A14="",0,IF(Mitarbeiter!$G$12=FALSE,0,IF(AND(Mitarbeiter!$E$12&lt;&gt;"",AC$5+6&lt;Mitarbeiter!$E$12),0,IF(AND(Mitarbeiter!$F$12&lt;&gt;"",AC$5&gt;Mitarbeiter!$F$12),0,IF(Planung!AC14="",$C14,IF(ISNUMBER(Planung!AC14),Planung!AC14,IF(UPPER(Planung!AC14)="H",$C14/2,0)))))))</f>
        <v>0.3</v>
      </c>
      <c r="AD14" s="27">
        <f>IF($A14="",0,IF(Mitarbeiter!$G$12=FALSE,0,IF(AND(Mitarbeiter!$E$12&lt;&gt;"",AD$5+6&lt;Mitarbeiter!$E$12),0,IF(AND(Mitarbeiter!$F$12&lt;&gt;"",AD$5&gt;Mitarbeiter!$F$12),0,IF(Planung!AD14="",$C14,IF(ISNUMBER(Planung!AD14),Planung!AD14,IF(UPPER(Planung!AD14)="H",$C14/2,0)))))))</f>
        <v>0.3</v>
      </c>
      <c r="AE14" s="27">
        <f>IF($A14="",0,IF(Mitarbeiter!$G$12=FALSE,0,IF(AND(Mitarbeiter!$E$12&lt;&gt;"",AE$5+6&lt;Mitarbeiter!$E$12),0,IF(AND(Mitarbeiter!$F$12&lt;&gt;"",AE$5&gt;Mitarbeiter!$F$12),0,IF(Planung!AE14="",$C14,IF(ISNUMBER(Planung!AE14),Planung!AE14,IF(UPPER(Planung!AE14)="H",$C14/2,0)))))))</f>
        <v>0.3</v>
      </c>
      <c r="AF14" s="27">
        <f>IF($A14="",0,IF(Mitarbeiter!$G$12=FALSE,0,IF(AND(Mitarbeiter!$E$12&lt;&gt;"",AF$5+6&lt;Mitarbeiter!$E$12),0,IF(AND(Mitarbeiter!$F$12&lt;&gt;"",AF$5&gt;Mitarbeiter!$F$12),0,IF(Planung!AF14="",$C14,IF(ISNUMBER(Planung!AF14),Planung!AF14,IF(UPPER(Planung!AF14)="H",$C14/2,0)))))))</f>
        <v>0.3</v>
      </c>
      <c r="AG14" s="27">
        <f>IF($A14="",0,IF(Mitarbeiter!$G$12=FALSE,0,IF(AND(Mitarbeiter!$E$12&lt;&gt;"",AG$5+6&lt;Mitarbeiter!$E$12),0,IF(AND(Mitarbeiter!$F$12&lt;&gt;"",AG$5&gt;Mitarbeiter!$F$12),0,IF(Planung!AG14="",$C14,IF(ISNUMBER(Planung!AG14),Planung!AG14,IF(UPPER(Planung!AG14)="H",$C14/2,0)))))))</f>
        <v>0.3</v>
      </c>
      <c r="AH14" s="27">
        <f>IF($A14="",0,IF(Mitarbeiter!$G$12=FALSE,0,IF(AND(Mitarbeiter!$E$12&lt;&gt;"",AH$5+6&lt;Mitarbeiter!$E$12),0,IF(AND(Mitarbeiter!$F$12&lt;&gt;"",AH$5&gt;Mitarbeiter!$F$12),0,IF(Planung!AH14="",$C14,IF(ISNUMBER(Planung!AH14),Planung!AH14,IF(UPPER(Planung!AH14)="H",$C14/2,0)))))))</f>
        <v>0.3</v>
      </c>
      <c r="AI14" s="27">
        <f>IF($A14="",0,IF(Mitarbeiter!$G$12=FALSE,0,IF(AND(Mitarbeiter!$E$12&lt;&gt;"",AI$5+6&lt;Mitarbeiter!$E$12),0,IF(AND(Mitarbeiter!$F$12&lt;&gt;"",AI$5&gt;Mitarbeiter!$F$12),0,IF(Planung!AI14="",$C14,IF(ISNUMBER(Planung!AI14),Planung!AI14,IF(UPPER(Planung!AI14)="H",$C14/2,0)))))))</f>
        <v>0.3</v>
      </c>
      <c r="AJ14" s="27">
        <f>IF($A14="",0,IF(Mitarbeiter!$G$12=FALSE,0,IF(AND(Mitarbeiter!$E$12&lt;&gt;"",AJ$5+6&lt;Mitarbeiter!$E$12),0,IF(AND(Mitarbeiter!$F$12&lt;&gt;"",AJ$5&gt;Mitarbeiter!$F$12),0,IF(Planung!AJ14="",$C14,IF(ISNUMBER(Planung!AJ14),Planung!AJ14,IF(UPPER(Planung!AJ14)="H",$C14/2,0)))))))</f>
        <v>0.3</v>
      </c>
      <c r="AK14" s="27">
        <f>IF($A14="",0,IF(Mitarbeiter!$G$12=FALSE,0,IF(AND(Mitarbeiter!$E$12&lt;&gt;"",AK$5+6&lt;Mitarbeiter!$E$12),0,IF(AND(Mitarbeiter!$F$12&lt;&gt;"",AK$5&gt;Mitarbeiter!$F$12),0,IF(Planung!AK14="",$C14,IF(ISNUMBER(Planung!AK14),Planung!AK14,IF(UPPER(Planung!AK14)="H",$C14/2,0)))))))</f>
        <v>0.3</v>
      </c>
      <c r="AL14" s="27">
        <f>IF($A14="",0,IF(Mitarbeiter!$G$12=FALSE,0,IF(AND(Mitarbeiter!$E$12&lt;&gt;"",AL$5+6&lt;Mitarbeiter!$E$12),0,IF(AND(Mitarbeiter!$F$12&lt;&gt;"",AL$5&gt;Mitarbeiter!$F$12),0,IF(Planung!AL14="",$C14,IF(ISNUMBER(Planung!AL14),Planung!AL14,IF(UPPER(Planung!AL14)="H",$C14/2,0)))))))</f>
        <v>0.3</v>
      </c>
      <c r="AM14" s="27">
        <f>IF($A14="",0,IF(Mitarbeiter!$G$12=FALSE,0,IF(AND(Mitarbeiter!$E$12&lt;&gt;"",AM$5+6&lt;Mitarbeiter!$E$12),0,IF(AND(Mitarbeiter!$F$12&lt;&gt;"",AM$5&gt;Mitarbeiter!$F$12),0,IF(Planung!AM14="",$C14,IF(ISNUMBER(Planung!AM14),Planung!AM14,IF(UPPER(Planung!AM14)="H",$C14/2,0)))))))</f>
        <v>0.3</v>
      </c>
      <c r="AN14" s="27">
        <f>IF($A14="",0,IF(Mitarbeiter!$G$12=FALSE,0,IF(AND(Mitarbeiter!$E$12&lt;&gt;"",AN$5+6&lt;Mitarbeiter!$E$12),0,IF(AND(Mitarbeiter!$F$12&lt;&gt;"",AN$5&gt;Mitarbeiter!$F$12),0,IF(Planung!AN14="",$C14,IF(ISNUMBER(Planung!AN14),Planung!AN14,IF(UPPER(Planung!AN14)="H",$C14/2,0)))))))</f>
        <v>0.3</v>
      </c>
      <c r="AO14" s="27">
        <f>IF($A14="",0,IF(Mitarbeiter!$G$12=FALSE,0,IF(AND(Mitarbeiter!$E$12&lt;&gt;"",AO$5+6&lt;Mitarbeiter!$E$12),0,IF(AND(Mitarbeiter!$F$12&lt;&gt;"",AO$5&gt;Mitarbeiter!$F$12),0,IF(Planung!AO14="",$C14,IF(ISNUMBER(Planung!AO14),Planung!AO14,IF(UPPER(Planung!AO14)="H",$C14/2,0)))))))</f>
        <v>0.3</v>
      </c>
      <c r="AP14" s="27">
        <f>IF($A14="",0,IF(Mitarbeiter!$G$12=FALSE,0,IF(AND(Mitarbeiter!$E$12&lt;&gt;"",AP$5+6&lt;Mitarbeiter!$E$12),0,IF(AND(Mitarbeiter!$F$12&lt;&gt;"",AP$5&gt;Mitarbeiter!$F$12),0,IF(Planung!AP14="",$C14,IF(ISNUMBER(Planung!AP14),Planung!AP14,IF(UPPER(Planung!AP14)="H",$C14/2,0)))))))</f>
        <v>0.3</v>
      </c>
      <c r="AQ14" s="27">
        <f>IF($A14="",0,IF(Mitarbeiter!$G$12=FALSE,0,IF(AND(Mitarbeiter!$E$12&lt;&gt;"",AQ$5+6&lt;Mitarbeiter!$E$12),0,IF(AND(Mitarbeiter!$F$12&lt;&gt;"",AQ$5&gt;Mitarbeiter!$F$12),0,IF(Planung!AQ14="",$C14,IF(ISNUMBER(Planung!AQ14),Planung!AQ14,IF(UPPER(Planung!AQ14)="H",$C14/2,0)))))))</f>
        <v>0.3</v>
      </c>
      <c r="AR14" s="27">
        <f>IF($A14="",0,IF(Mitarbeiter!$G$12=FALSE,0,IF(AND(Mitarbeiter!$E$12&lt;&gt;"",AR$5+6&lt;Mitarbeiter!$E$12),0,IF(AND(Mitarbeiter!$F$12&lt;&gt;"",AR$5&gt;Mitarbeiter!$F$12),0,IF(Planung!AR14="",$C14,IF(ISNUMBER(Planung!AR14),Planung!AR14,IF(UPPER(Planung!AR14)="H",$C14/2,0)))))))</f>
        <v>0.3</v>
      </c>
      <c r="AS14" s="27">
        <f>IF($A14="",0,IF(Mitarbeiter!$G$12=FALSE,0,IF(AND(Mitarbeiter!$E$12&lt;&gt;"",AS$5+6&lt;Mitarbeiter!$E$12),0,IF(AND(Mitarbeiter!$F$12&lt;&gt;"",AS$5&gt;Mitarbeiter!$F$12),0,IF(Planung!AS14="",$C14,IF(ISNUMBER(Planung!AS14),Planung!AS14,IF(UPPER(Planung!AS14)="H",$C14/2,0)))))))</f>
        <v>0.3</v>
      </c>
      <c r="AT14" s="27">
        <f>IF($A14="",0,IF(Mitarbeiter!$G$12=FALSE,0,IF(AND(Mitarbeiter!$E$12&lt;&gt;"",AT$5+6&lt;Mitarbeiter!$E$12),0,IF(AND(Mitarbeiter!$F$12&lt;&gt;"",AT$5&gt;Mitarbeiter!$F$12),0,IF(Planung!AT14="",$C14,IF(ISNUMBER(Planung!AT14),Planung!AT14,IF(UPPER(Planung!AT14)="H",$C14/2,0)))))))</f>
        <v>0.3</v>
      </c>
      <c r="AU14" s="27">
        <f>IF($A14="",0,IF(Mitarbeiter!$G$12=FALSE,0,IF(AND(Mitarbeiter!$E$12&lt;&gt;"",AU$5+6&lt;Mitarbeiter!$E$12),0,IF(AND(Mitarbeiter!$F$12&lt;&gt;"",AU$5&gt;Mitarbeiter!$F$12),0,IF(Planung!AU14="",$C14,IF(ISNUMBER(Planung!AU14),Planung!AU14,IF(UPPER(Planung!AU14)="H",$C14/2,0)))))))</f>
        <v>0.3</v>
      </c>
      <c r="AV14" s="27">
        <f>IF($A14="",0,IF(Mitarbeiter!$G$12=FALSE,0,IF(AND(Mitarbeiter!$E$12&lt;&gt;"",AV$5+6&lt;Mitarbeiter!$E$12),0,IF(AND(Mitarbeiter!$F$12&lt;&gt;"",AV$5&gt;Mitarbeiter!$F$12),0,IF(Planung!AV14="",$C14,IF(ISNUMBER(Planung!AV14),Planung!AV14,IF(UPPER(Planung!AV14)="H",$C14/2,0)))))))</f>
        <v>0.3</v>
      </c>
      <c r="AW14" s="27">
        <f>IF($A14="",0,IF(Mitarbeiter!$G$12=FALSE,0,IF(AND(Mitarbeiter!$E$12&lt;&gt;"",AW$5+6&lt;Mitarbeiter!$E$12),0,IF(AND(Mitarbeiter!$F$12&lt;&gt;"",AW$5&gt;Mitarbeiter!$F$12),0,IF(Planung!AW14="",$C14,IF(ISNUMBER(Planung!AW14),Planung!AW14,IF(UPPER(Planung!AW14)="H",$C14/2,0)))))))</f>
        <v>0.3</v>
      </c>
      <c r="AX14" s="27">
        <f>IF($A14="",0,IF(Mitarbeiter!$G$12=FALSE,0,IF(AND(Mitarbeiter!$E$12&lt;&gt;"",AX$5+6&lt;Mitarbeiter!$E$12),0,IF(AND(Mitarbeiter!$F$12&lt;&gt;"",AX$5&gt;Mitarbeiter!$F$12),0,IF(Planung!AX14="",$C14,IF(ISNUMBER(Planung!AX14),Planung!AX14,IF(UPPER(Planung!AX14)="H",$C14/2,0)))))))</f>
        <v>0.3</v>
      </c>
      <c r="AY14" s="27">
        <f>IF($A14="",0,IF(Mitarbeiter!$G$12=FALSE,0,IF(AND(Mitarbeiter!$E$12&lt;&gt;"",AY$5+6&lt;Mitarbeiter!$E$12),0,IF(AND(Mitarbeiter!$F$12&lt;&gt;"",AY$5&gt;Mitarbeiter!$F$12),0,IF(Planung!AY14="",$C14,IF(ISNUMBER(Planung!AY14),Planung!AY14,IF(UPPER(Planung!AY14)="H",$C14/2,0)))))))</f>
        <v>0.3</v>
      </c>
      <c r="AZ14" s="27">
        <f>IF($A14="",0,IF(Mitarbeiter!$G$12=FALSE,0,IF(AND(Mitarbeiter!$E$12&lt;&gt;"",AZ$5+6&lt;Mitarbeiter!$E$12),0,IF(AND(Mitarbeiter!$F$12&lt;&gt;"",AZ$5&gt;Mitarbeiter!$F$12),0,IF(Planung!AZ14="",$C14,IF(ISNUMBER(Planung!AZ14),Planung!AZ14,IF(UPPER(Planung!AZ14)="H",$C14/2,0)))))))</f>
        <v>0.3</v>
      </c>
      <c r="BA14" s="27">
        <f>IF($A14="",0,IF(Mitarbeiter!$G$12=FALSE,0,IF(AND(Mitarbeiter!$E$12&lt;&gt;"",BA$5+6&lt;Mitarbeiter!$E$12),0,IF(AND(Mitarbeiter!$F$12&lt;&gt;"",BA$5&gt;Mitarbeiter!$F$12),0,IF(Planung!BA14="",$C14,IF(ISNUMBER(Planung!BA14),Planung!BA14,IF(UPPER(Planung!BA14)="H",$C14/2,0)))))))</f>
        <v>0.3</v>
      </c>
      <c r="BB14" s="27">
        <f>IF($A14="",0,IF(Mitarbeiter!$G$12=FALSE,0,IF(AND(Mitarbeiter!$E$12&lt;&gt;"",BB$5+6&lt;Mitarbeiter!$E$12),0,IF(AND(Mitarbeiter!$F$12&lt;&gt;"",BB$5&gt;Mitarbeiter!$F$12),0,IF(Planung!BB14="",$C14,IF(ISNUMBER(Planung!BB14),Planung!BB14,IF(UPPER(Planung!BB14)="H",$C14/2,0)))))))</f>
        <v>0.3</v>
      </c>
      <c r="BC14" s="27">
        <f>IF($A14="",0,IF(Mitarbeiter!$G$12=FALSE,0,IF(AND(Mitarbeiter!$E$12&lt;&gt;"",BC$5+6&lt;Mitarbeiter!$E$12),0,IF(AND(Mitarbeiter!$F$12&lt;&gt;"",BC$5&gt;Mitarbeiter!$F$12),0,IF(Planung!BC14="",$C14,IF(ISNUMBER(Planung!BC14),Planung!BC14,IF(UPPER(Planung!BC14)="H",$C14/2,0)))))))</f>
        <v>0.3</v>
      </c>
      <c r="BD14" s="27">
        <f>IF($A14="",0,IF(Mitarbeiter!$G$12=FALSE,0,IF(AND(Mitarbeiter!$E$12&lt;&gt;"",BD$5+6&lt;Mitarbeiter!$E$12),0,IF(AND(Mitarbeiter!$F$12&lt;&gt;"",BD$5&gt;Mitarbeiter!$F$12),0,IF(Planung!BD14="",$C14,IF(ISNUMBER(Planung!BD14),Planung!BD14,IF(UPPER(Planung!BD14)="H",$C14/2,0)))))))</f>
        <v>0.3</v>
      </c>
      <c r="BE14" s="27">
        <f>IF($A14="",0,IF(Mitarbeiter!$G$12=FALSE,0,IF(AND(Mitarbeiter!$E$12&lt;&gt;"",BE$5+6&lt;Mitarbeiter!$E$12),0,IF(AND(Mitarbeiter!$F$12&lt;&gt;"",BE$5&gt;Mitarbeiter!$F$12),0,IF(Planung!BE14="",$C14,IF(ISNUMBER(Planung!BE14),Planung!BE14,IF(UPPER(Planung!BE14)="H",$C14/2,0)))))))</f>
        <v>0.3</v>
      </c>
      <c r="BF14" s="27">
        <f>IF($A14="",0,IF(Mitarbeiter!$G$12=FALSE,0,IF(AND(Mitarbeiter!$E$12&lt;&gt;"",BF$5+6&lt;Mitarbeiter!$E$12),0,IF(AND(Mitarbeiter!$F$12&lt;&gt;"",BF$5&gt;Mitarbeiter!$F$12),0,IF(Planung!BF14="",$C14,IF(ISNUMBER(Planung!BF14),Planung!BF14,IF(UPPER(Planung!BF14)="H",$C14/2,0)))))))</f>
        <v>0.3</v>
      </c>
      <c r="BG14" s="27">
        <f>IF($A14="",0,IF(Mitarbeiter!$G$12=FALSE,0,IF(AND(Mitarbeiter!$E$12&lt;&gt;"",BG$5+6&lt;Mitarbeiter!$E$12),0,IF(AND(Mitarbeiter!$F$12&lt;&gt;"",BG$5&gt;Mitarbeiter!$F$12),0,IF(Planung!BG14="",$C14,IF(ISNUMBER(Planung!BG14),Planung!BG14,IF(UPPER(Planung!BG14)="H",$C14/2,0)))))))</f>
        <v>0.3</v>
      </c>
      <c r="BH14" s="27">
        <f>IF($A14="",0,IF(Mitarbeiter!$G$12=FALSE,0,IF(AND(Mitarbeiter!$E$12&lt;&gt;"",BH$5+6&lt;Mitarbeiter!$E$12),0,IF(AND(Mitarbeiter!$F$12&lt;&gt;"",BH$5&gt;Mitarbeiter!$F$12),0,IF(Planung!BH14="",$C14,IF(ISNUMBER(Planung!BH14),Planung!BH14,IF(UPPER(Planung!BH14)="H",$C14/2,0)))))))</f>
        <v>0.3</v>
      </c>
      <c r="BI14" s="27">
        <f>IF($A14="",0,IF(Mitarbeiter!$G$12=FALSE,0,IF(AND(Mitarbeiter!$E$12&lt;&gt;"",BI$5+6&lt;Mitarbeiter!$E$12),0,IF(AND(Mitarbeiter!$F$12&lt;&gt;"",BI$5&gt;Mitarbeiter!$F$12),0,IF(Planung!BI14="",$C14,IF(ISNUMBER(Planung!BI14),Planung!BI14,IF(UPPER(Planung!BI14)="H",$C14/2,0)))))))</f>
        <v>0.3</v>
      </c>
      <c r="BJ14" s="27">
        <f>IF($A14="",0,IF(Mitarbeiter!$G$12=FALSE,0,IF(AND(Mitarbeiter!$E$12&lt;&gt;"",BJ$5+6&lt;Mitarbeiter!$E$12),0,IF(AND(Mitarbeiter!$F$12&lt;&gt;"",BJ$5&gt;Mitarbeiter!$F$12),0,IF(Planung!BJ14="",$C14,IF(ISNUMBER(Planung!BJ14),Planung!BJ14,IF(UPPER(Planung!BJ14)="H",$C14/2,0)))))))</f>
        <v>0.3</v>
      </c>
      <c r="BK14" s="27">
        <f>IF($A14="",0,IF(Mitarbeiter!$G$12=FALSE,0,IF(AND(Mitarbeiter!$E$12&lt;&gt;"",BK$5+6&lt;Mitarbeiter!$E$12),0,IF(AND(Mitarbeiter!$F$12&lt;&gt;"",BK$5&gt;Mitarbeiter!$F$12),0,IF(Planung!BK14="",$C14,IF(ISNUMBER(Planung!BK14),Planung!BK14,IF(UPPER(Planung!BK14)="H",$C14/2,0)))))))</f>
        <v>0.3</v>
      </c>
      <c r="BL14" s="27">
        <f>IF($A14="",0,IF(Mitarbeiter!$G$12=FALSE,0,IF(AND(Mitarbeiter!$E$12&lt;&gt;"",BL$5+6&lt;Mitarbeiter!$E$12),0,IF(AND(Mitarbeiter!$F$12&lt;&gt;"",BL$5&gt;Mitarbeiter!$F$12),0,IF(Planung!BL14="",$C14,IF(ISNUMBER(Planung!BL14),Planung!BL14,IF(UPPER(Planung!BL14)="H",$C14/2,0)))))))</f>
        <v>0.3</v>
      </c>
      <c r="BM14" s="27">
        <f>IF($A14="",0,IF(Mitarbeiter!$G$12=FALSE,0,IF(AND(Mitarbeiter!$E$12&lt;&gt;"",BM$5+6&lt;Mitarbeiter!$E$12),0,IF(AND(Mitarbeiter!$F$12&lt;&gt;"",BM$5&gt;Mitarbeiter!$F$12),0,IF(Planung!BM14="",$C14,IF(ISNUMBER(Planung!BM14),Planung!BM14,IF(UPPER(Planung!BM14)="H",$C14/2,0)))))))</f>
        <v>0.3</v>
      </c>
      <c r="BN14" s="27">
        <f>IF($A14="",0,IF(Mitarbeiter!$G$12=FALSE,0,IF(AND(Mitarbeiter!$E$12&lt;&gt;"",BN$5+6&lt;Mitarbeiter!$E$12),0,IF(AND(Mitarbeiter!$F$12&lt;&gt;"",BN$5&gt;Mitarbeiter!$F$12),0,IF(Planung!BN14="",$C14,IF(ISNUMBER(Planung!BN14),Planung!BN14,IF(UPPER(Planung!BN14)="H",$C14/2,0)))))))</f>
        <v>0.3</v>
      </c>
      <c r="BO14" s="27">
        <f>IF($A14="",0,IF(Mitarbeiter!$G$12=FALSE,0,IF(AND(Mitarbeiter!$E$12&lt;&gt;"",BO$5+6&lt;Mitarbeiter!$E$12),0,IF(AND(Mitarbeiter!$F$12&lt;&gt;"",BO$5&gt;Mitarbeiter!$F$12),0,IF(Planung!BO14="",$C14,IF(ISNUMBER(Planung!BO14),Planung!BO14,IF(UPPER(Planung!BO14)="H",$C14/2,0)))))))</f>
        <v>0.3</v>
      </c>
      <c r="BP14" s="27">
        <f>IF($A14="",0,IF(Mitarbeiter!$G$12=FALSE,0,IF(AND(Mitarbeiter!$E$12&lt;&gt;"",BP$5+6&lt;Mitarbeiter!$E$12),0,IF(AND(Mitarbeiter!$F$12&lt;&gt;"",BP$5&gt;Mitarbeiter!$F$12),0,IF(Planung!BP14="",$C14,IF(ISNUMBER(Planung!BP14),Planung!BP14,IF(UPPER(Planung!BP14)="H",$C14/2,0)))))))</f>
        <v>0.3</v>
      </c>
      <c r="BQ14" s="27">
        <f>IF($A14="",0,IF(Mitarbeiter!$G$12=FALSE,0,IF(AND(Mitarbeiter!$E$12&lt;&gt;"",BQ$5+6&lt;Mitarbeiter!$E$12),0,IF(AND(Mitarbeiter!$F$12&lt;&gt;"",BQ$5&gt;Mitarbeiter!$F$12),0,IF(Planung!BQ14="",$C14,IF(ISNUMBER(Planung!BQ14),Planung!BQ14,IF(UPPER(Planung!BQ14)="H",$C14/2,0)))))))</f>
        <v>0.3</v>
      </c>
      <c r="BR14" s="27">
        <f>IF($A14="",0,IF(Mitarbeiter!$G$12=FALSE,0,IF(AND(Mitarbeiter!$E$12&lt;&gt;"",BR$5+6&lt;Mitarbeiter!$E$12),0,IF(AND(Mitarbeiter!$F$12&lt;&gt;"",BR$5&gt;Mitarbeiter!$F$12),0,IF(Planung!BR14="",$C14,IF(ISNUMBER(Planung!BR14),Planung!BR14,IF(UPPER(Planung!BR14)="H",$C14/2,0)))))))</f>
        <v>0.3</v>
      </c>
      <c r="BS14" s="27">
        <f>IF($A14="",0,IF(Mitarbeiter!$G$12=FALSE,0,IF(AND(Mitarbeiter!$E$12&lt;&gt;"",BS$5+6&lt;Mitarbeiter!$E$12),0,IF(AND(Mitarbeiter!$F$12&lt;&gt;"",BS$5&gt;Mitarbeiter!$F$12),0,IF(Planung!BS14="",$C14,IF(ISNUMBER(Planung!BS14),Planung!BS14,IF(UPPER(Planung!BS14)="H",$C14/2,0)))))))</f>
        <v>0.3</v>
      </c>
      <c r="BT14" s="27">
        <f>IF($A14="",0,IF(Mitarbeiter!$G$12=FALSE,0,IF(AND(Mitarbeiter!$E$12&lt;&gt;"",BT$5+6&lt;Mitarbeiter!$E$12),0,IF(AND(Mitarbeiter!$F$12&lt;&gt;"",BT$5&gt;Mitarbeiter!$F$12),0,IF(Planung!BT14="",$C14,IF(ISNUMBER(Planung!BT14),Planung!BT14,IF(UPPER(Planung!BT14)="H",$C14/2,0)))))))</f>
        <v>0.3</v>
      </c>
      <c r="BU14" s="27">
        <f>IF($A14="",0,IF(Mitarbeiter!$G$12=FALSE,0,IF(AND(Mitarbeiter!$E$12&lt;&gt;"",BU$5+6&lt;Mitarbeiter!$E$12),0,IF(AND(Mitarbeiter!$F$12&lt;&gt;"",BU$5&gt;Mitarbeiter!$F$12),0,IF(Planung!BU14="",$C14,IF(ISNUMBER(Planung!BU14),Planung!BU14,IF(UPPER(Planung!BU14)="H",$C14/2,0)))))))</f>
        <v>0.3</v>
      </c>
      <c r="BV14" s="27">
        <f>IF($A14="",0,IF(Mitarbeiter!$G$12=FALSE,0,IF(AND(Mitarbeiter!$E$12&lt;&gt;"",BV$5+6&lt;Mitarbeiter!$E$12),0,IF(AND(Mitarbeiter!$F$12&lt;&gt;"",BV$5&gt;Mitarbeiter!$F$12),0,IF(Planung!BV14="",$C14,IF(ISNUMBER(Planung!BV14),Planung!BV14,IF(UPPER(Planung!BV14)="H",$C14/2,0)))))))</f>
        <v>0.3</v>
      </c>
      <c r="BW14" s="27">
        <f>IF($A14="",0,IF(Mitarbeiter!$G$12=FALSE,0,IF(AND(Mitarbeiter!$E$12&lt;&gt;"",BW$5+6&lt;Mitarbeiter!$E$12),0,IF(AND(Mitarbeiter!$F$12&lt;&gt;"",BW$5&gt;Mitarbeiter!$F$12),0,IF(Planung!BW14="",$C14,IF(ISNUMBER(Planung!BW14),Planung!BW14,IF(UPPER(Planung!BW14)="H",$C14/2,0)))))))</f>
        <v>0.3</v>
      </c>
      <c r="BX14" s="27">
        <f>IF($A14="",0,IF(Mitarbeiter!$G$12=FALSE,0,IF(AND(Mitarbeiter!$E$12&lt;&gt;"",BX$5+6&lt;Mitarbeiter!$E$12),0,IF(AND(Mitarbeiter!$F$12&lt;&gt;"",BX$5&gt;Mitarbeiter!$F$12),0,IF(Planung!BX14="",$C14,IF(ISNUMBER(Planung!BX14),Planung!BX14,IF(UPPER(Planung!BX14)="H",$C14/2,0)))))))</f>
        <v>0.3</v>
      </c>
      <c r="BY14" s="27">
        <f>IF($A14="",0,IF(Mitarbeiter!$G$12=FALSE,0,IF(AND(Mitarbeiter!$E$12&lt;&gt;"",BY$5+6&lt;Mitarbeiter!$E$12),0,IF(AND(Mitarbeiter!$F$12&lt;&gt;"",BY$5&gt;Mitarbeiter!$F$12),0,IF(Planung!BY14="",$C14,IF(ISNUMBER(Planung!BY14),Planung!BY14,IF(UPPER(Planung!BY14)="H",$C14/2,0)))))))</f>
        <v>0.3</v>
      </c>
      <c r="BZ14" s="27">
        <f>IF($A14="",0,IF(Mitarbeiter!$G$12=FALSE,0,IF(AND(Mitarbeiter!$E$12&lt;&gt;"",BZ$5+6&lt;Mitarbeiter!$E$12),0,IF(AND(Mitarbeiter!$F$12&lt;&gt;"",BZ$5&gt;Mitarbeiter!$F$12),0,IF(Planung!BZ14="",$C14,IF(ISNUMBER(Planung!BZ14),Planung!BZ14,IF(UPPER(Planung!BZ14)="H",$C14/2,0)))))))</f>
        <v>0.3</v>
      </c>
      <c r="CA14" s="27">
        <f>IF($A14="",0,IF(Mitarbeiter!$G$12=FALSE,0,IF(AND(Mitarbeiter!$E$12&lt;&gt;"",CA$5+6&lt;Mitarbeiter!$E$12),0,IF(AND(Mitarbeiter!$F$12&lt;&gt;"",CA$5&gt;Mitarbeiter!$F$12),0,IF(Planung!CA14="",$C14,IF(ISNUMBER(Planung!CA14),Planung!CA14,IF(UPPER(Planung!CA14)="H",$C14/2,0)))))))</f>
        <v>0.3</v>
      </c>
      <c r="CB14" s="27">
        <f>IF($A14="",0,IF(Mitarbeiter!$G$12=FALSE,0,IF(AND(Mitarbeiter!$E$12&lt;&gt;"",CB$5+6&lt;Mitarbeiter!$E$12),0,IF(AND(Mitarbeiter!$F$12&lt;&gt;"",CB$5&gt;Mitarbeiter!$F$12),0,IF(Planung!CB14="",$C14,IF(ISNUMBER(Planung!CB14),Planung!CB14,IF(UPPER(Planung!CB14)="H",$C14/2,0)))))))</f>
        <v>0.3</v>
      </c>
      <c r="CC14" s="27">
        <f>IF($A14="",0,IF(Mitarbeiter!$G$12=FALSE,0,IF(AND(Mitarbeiter!$E$12&lt;&gt;"",CC$5+6&lt;Mitarbeiter!$E$12),0,IF(AND(Mitarbeiter!$F$12&lt;&gt;"",CC$5&gt;Mitarbeiter!$F$12),0,IF(Planung!CC14="",$C14,IF(ISNUMBER(Planung!CC14),Planung!CC14,IF(UPPER(Planung!CC14)="H",$C14/2,0)))))))</f>
        <v>0.3</v>
      </c>
      <c r="CD14" s="27">
        <f>IF($A14="",0,IF(Mitarbeiter!$G$12=FALSE,0,IF(AND(Mitarbeiter!$E$12&lt;&gt;"",CD$5+6&lt;Mitarbeiter!$E$12),0,IF(AND(Mitarbeiter!$F$12&lt;&gt;"",CD$5&gt;Mitarbeiter!$F$12),0,IF(Planung!CD14="",$C14,IF(ISNUMBER(Planung!CD14),Planung!CD14,IF(UPPER(Planung!CD14)="H",$C14/2,0)))))))</f>
        <v>0.3</v>
      </c>
      <c r="CE14" s="27">
        <f>IF($A14="",0,IF(Mitarbeiter!$G$12=FALSE,0,IF(AND(Mitarbeiter!$E$12&lt;&gt;"",CE$5+6&lt;Mitarbeiter!$E$12),0,IF(AND(Mitarbeiter!$F$12&lt;&gt;"",CE$5&gt;Mitarbeiter!$F$12),0,IF(Planung!CE14="",$C14,IF(ISNUMBER(Planung!CE14),Planung!CE14,IF(UPPER(Planung!CE14)="H",$C14/2,0)))))))</f>
        <v>0.3</v>
      </c>
      <c r="CF14" s="27">
        <f>IF($A14="",0,IF(Mitarbeiter!$G$12=FALSE,0,IF(AND(Mitarbeiter!$E$12&lt;&gt;"",CF$5+6&lt;Mitarbeiter!$E$12),0,IF(AND(Mitarbeiter!$F$12&lt;&gt;"",CF$5&gt;Mitarbeiter!$F$12),0,IF(Planung!CF14="",$C14,IF(ISNUMBER(Planung!CF14),Planung!CF14,IF(UPPER(Planung!CF14)="H",$C14/2,0)))))))</f>
        <v>0.3</v>
      </c>
      <c r="CG14" s="27">
        <f>IF($A14="",0,IF(Mitarbeiter!$G$12=FALSE,0,IF(AND(Mitarbeiter!$E$12&lt;&gt;"",CG$5+6&lt;Mitarbeiter!$E$12),0,IF(AND(Mitarbeiter!$F$12&lt;&gt;"",CG$5&gt;Mitarbeiter!$F$12),0,IF(Planung!CG14="",$C14,IF(ISNUMBER(Planung!CG14),Planung!CG14,IF(UPPER(Planung!CG14)="H",$C14/2,0)))))))</f>
        <v>0.3</v>
      </c>
      <c r="CH14" s="27">
        <f>IF($A14="",0,IF(Mitarbeiter!$G$12=FALSE,0,IF(AND(Mitarbeiter!$E$12&lt;&gt;"",CH$5+6&lt;Mitarbeiter!$E$12),0,IF(AND(Mitarbeiter!$F$12&lt;&gt;"",CH$5&gt;Mitarbeiter!$F$12),0,IF(Planung!CH14="",$C14,IF(ISNUMBER(Planung!CH14),Planung!CH14,IF(UPPER(Planung!CH14)="H",$C14/2,0)))))))</f>
        <v>0.3</v>
      </c>
      <c r="CI14" s="27">
        <f>IF($A14="",0,IF(Mitarbeiter!$G$12=FALSE,0,IF(AND(Mitarbeiter!$E$12&lt;&gt;"",CI$5+6&lt;Mitarbeiter!$E$12),0,IF(AND(Mitarbeiter!$F$12&lt;&gt;"",CI$5&gt;Mitarbeiter!$F$12),0,IF(Planung!CI14="",$C14,IF(ISNUMBER(Planung!CI14),Planung!CI14,IF(UPPER(Planung!CI14)="H",$C14/2,0)))))))</f>
        <v>0.3</v>
      </c>
      <c r="CJ14" s="27">
        <f>IF($A14="",0,IF(Mitarbeiter!$G$12=FALSE,0,IF(AND(Mitarbeiter!$E$12&lt;&gt;"",CJ$5+6&lt;Mitarbeiter!$E$12),0,IF(AND(Mitarbeiter!$F$12&lt;&gt;"",CJ$5&gt;Mitarbeiter!$F$12),0,IF(Planung!CJ14="",$C14,IF(ISNUMBER(Planung!CJ14),Planung!CJ14,IF(UPPER(Planung!CJ14)="H",$C14/2,0)))))))</f>
        <v>0.3</v>
      </c>
      <c r="CK14" s="27">
        <f>IF($A14="",0,IF(Mitarbeiter!$G$12=FALSE,0,IF(AND(Mitarbeiter!$E$12&lt;&gt;"",CK$5+6&lt;Mitarbeiter!$E$12),0,IF(AND(Mitarbeiter!$F$12&lt;&gt;"",CK$5&gt;Mitarbeiter!$F$12),0,IF(Planung!CK14="",$C14,IF(ISNUMBER(Planung!CK14),Planung!CK14,IF(UPPER(Planung!CK14)="H",$C14/2,0)))))))</f>
        <v>0.3</v>
      </c>
      <c r="CL14" s="27">
        <f>IF($A14="",0,IF(Mitarbeiter!$G$12=FALSE,0,IF(AND(Mitarbeiter!$E$12&lt;&gt;"",CL$5+6&lt;Mitarbeiter!$E$12),0,IF(AND(Mitarbeiter!$F$12&lt;&gt;"",CL$5&gt;Mitarbeiter!$F$12),0,IF(Planung!CL14="",$C14,IF(ISNUMBER(Planung!CL14),Planung!CL14,IF(UPPER(Planung!CL14)="H",$C14/2,0)))))))</f>
        <v>0.3</v>
      </c>
      <c r="CM14" s="27">
        <f>IF($A14="",0,IF(Mitarbeiter!$G$12=FALSE,0,IF(AND(Mitarbeiter!$E$12&lt;&gt;"",CM$5+6&lt;Mitarbeiter!$E$12),0,IF(AND(Mitarbeiter!$F$12&lt;&gt;"",CM$5&gt;Mitarbeiter!$F$12),0,IF(Planung!CM14="",$C14,IF(ISNUMBER(Planung!CM14),Planung!CM14,IF(UPPER(Planung!CM14)="H",$C14/2,0)))))))</f>
        <v>0.3</v>
      </c>
      <c r="CN14" s="27">
        <f>IF($A14="",0,IF(Mitarbeiter!$G$12=FALSE,0,IF(AND(Mitarbeiter!$E$12&lt;&gt;"",CN$5+6&lt;Mitarbeiter!$E$12),0,IF(AND(Mitarbeiter!$F$12&lt;&gt;"",CN$5&gt;Mitarbeiter!$F$12),0,IF(Planung!CN14="",$C14,IF(ISNUMBER(Planung!CN14),Planung!CN14,IF(UPPER(Planung!CN14)="H",$C14/2,0)))))))</f>
        <v>0.3</v>
      </c>
      <c r="CO14" s="27">
        <f>IF($A14="",0,IF(Mitarbeiter!$G$12=FALSE,0,IF(AND(Mitarbeiter!$E$12&lt;&gt;"",CO$5+6&lt;Mitarbeiter!$E$12),0,IF(AND(Mitarbeiter!$F$12&lt;&gt;"",CO$5&gt;Mitarbeiter!$F$12),0,IF(Planung!CO14="",$C14,IF(ISNUMBER(Planung!CO14),Planung!CO14,IF(UPPER(Planung!CO14)="H",$C14/2,0)))))))</f>
        <v>0.3</v>
      </c>
      <c r="CP14" s="27">
        <f>IF($A14="",0,IF(Mitarbeiter!$G$12=FALSE,0,IF(AND(Mitarbeiter!$E$12&lt;&gt;"",CP$5+6&lt;Mitarbeiter!$E$12),0,IF(AND(Mitarbeiter!$F$12&lt;&gt;"",CP$5&gt;Mitarbeiter!$F$12),0,IF(Planung!CP14="",$C14,IF(ISNUMBER(Planung!CP14),Planung!CP14,IF(UPPER(Planung!CP14)="H",$C14/2,0)))))))</f>
        <v>0.3</v>
      </c>
      <c r="CQ14" s="27">
        <f>IF($A14="",0,IF(Mitarbeiter!$G$12=FALSE,0,IF(AND(Mitarbeiter!$E$12&lt;&gt;"",CQ$5+6&lt;Mitarbeiter!$E$12),0,IF(AND(Mitarbeiter!$F$12&lt;&gt;"",CQ$5&gt;Mitarbeiter!$F$12),0,IF(Planung!CQ14="",$C14,IF(ISNUMBER(Planung!CQ14),Planung!CQ14,IF(UPPER(Planung!CQ14)="H",$C14/2,0)))))))</f>
        <v>0.3</v>
      </c>
      <c r="CR14" s="27">
        <f>IF($A14="",0,IF(Mitarbeiter!$G$12=FALSE,0,IF(AND(Mitarbeiter!$E$12&lt;&gt;"",CR$5+6&lt;Mitarbeiter!$E$12),0,IF(AND(Mitarbeiter!$F$12&lt;&gt;"",CR$5&gt;Mitarbeiter!$F$12),0,IF(Planung!CR14="",$C14,IF(ISNUMBER(Planung!CR14),Planung!CR14,IF(UPPER(Planung!CR14)="H",$C14/2,0)))))))</f>
        <v>0.3</v>
      </c>
      <c r="CS14" s="27">
        <f>IF($A14="",0,IF(Mitarbeiter!$G$12=FALSE,0,IF(AND(Mitarbeiter!$E$12&lt;&gt;"",CS$5+6&lt;Mitarbeiter!$E$12),0,IF(AND(Mitarbeiter!$F$12&lt;&gt;"",CS$5&gt;Mitarbeiter!$F$12),0,IF(Planung!CS14="",$C14,IF(ISNUMBER(Planung!CS14),Planung!CS14,IF(UPPER(Planung!CS14)="H",$C14/2,0)))))))</f>
        <v>0.3</v>
      </c>
      <c r="CT14" s="27">
        <f>IF($A14="",0,IF(Mitarbeiter!$G$12=FALSE,0,IF(AND(Mitarbeiter!$E$12&lt;&gt;"",CT$5+6&lt;Mitarbeiter!$E$12),0,IF(AND(Mitarbeiter!$F$12&lt;&gt;"",CT$5&gt;Mitarbeiter!$F$12),0,IF(Planung!CT14="",$C14,IF(ISNUMBER(Planung!CT14),Planung!CT14,IF(UPPER(Planung!CT14)="H",$C14/2,0)))))))</f>
        <v>0.3</v>
      </c>
      <c r="CU14" s="27">
        <f>IF($A14="",0,IF(Mitarbeiter!$G$12=FALSE,0,IF(AND(Mitarbeiter!$E$12&lt;&gt;"",CU$5+6&lt;Mitarbeiter!$E$12),0,IF(AND(Mitarbeiter!$F$12&lt;&gt;"",CU$5&gt;Mitarbeiter!$F$12),0,IF(Planung!CU14="",$C14,IF(ISNUMBER(Planung!CU14),Planung!CU14,IF(UPPER(Planung!CU14)="H",$C14/2,0)))))))</f>
        <v>0.3</v>
      </c>
      <c r="CV14" s="27">
        <f>IF($A14="",0,IF(Mitarbeiter!$G$12=FALSE,0,IF(AND(Mitarbeiter!$E$12&lt;&gt;"",CV$5+6&lt;Mitarbeiter!$E$12),0,IF(AND(Mitarbeiter!$F$12&lt;&gt;"",CV$5&gt;Mitarbeiter!$F$12),0,IF(Planung!CV14="",$C14,IF(ISNUMBER(Planung!CV14),Planung!CV14,IF(UPPER(Planung!CV14)="H",$C14/2,0)))))))</f>
        <v>0.3</v>
      </c>
      <c r="CW14" s="27">
        <f>IF($A14="",0,IF(Mitarbeiter!$G$12=FALSE,0,IF(AND(Mitarbeiter!$E$12&lt;&gt;"",CW$5+6&lt;Mitarbeiter!$E$12),0,IF(AND(Mitarbeiter!$F$12&lt;&gt;"",CW$5&gt;Mitarbeiter!$F$12),0,IF(Planung!CW14="",$C14,IF(ISNUMBER(Planung!CW14),Planung!CW14,IF(UPPER(Planung!CW14)="H",$C14/2,0)))))))</f>
        <v>0.3</v>
      </c>
      <c r="CX14" s="27">
        <f>IF($A14="",0,IF(Mitarbeiter!$G$12=FALSE,0,IF(AND(Mitarbeiter!$E$12&lt;&gt;"",CX$5+6&lt;Mitarbeiter!$E$12),0,IF(AND(Mitarbeiter!$F$12&lt;&gt;"",CX$5&gt;Mitarbeiter!$F$12),0,IF(Planung!CX14="",$C14,IF(ISNUMBER(Planung!CX14),Planung!CX14,IF(UPPER(Planung!CX14)="H",$C14/2,0)))))))</f>
        <v>0.3</v>
      </c>
      <c r="CY14" s="27">
        <f>IF($A14="",0,IF(Mitarbeiter!$G$12=FALSE,0,IF(AND(Mitarbeiter!$E$12&lt;&gt;"",CY$5+6&lt;Mitarbeiter!$E$12),0,IF(AND(Mitarbeiter!$F$12&lt;&gt;"",CY$5&gt;Mitarbeiter!$F$12),0,IF(Planung!CY14="",$C14,IF(ISNUMBER(Planung!CY14),Planung!CY14,IF(UPPER(Planung!CY14)="H",$C14/2,0)))))))</f>
        <v>0.3</v>
      </c>
      <c r="CZ14" s="27">
        <f>IF($A14="",0,IF(Mitarbeiter!$G$12=FALSE,0,IF(AND(Mitarbeiter!$E$12&lt;&gt;"",CZ$5+6&lt;Mitarbeiter!$E$12),0,IF(AND(Mitarbeiter!$F$12&lt;&gt;"",CZ$5&gt;Mitarbeiter!$F$12),0,IF(Planung!CZ14="",$C14,IF(ISNUMBER(Planung!CZ14),Planung!CZ14,IF(UPPER(Planung!CZ14)="H",$C14/2,0)))))))</f>
        <v>0.3</v>
      </c>
      <c r="DA14" s="27">
        <f>IF($A14="",0,IF(Mitarbeiter!$G$12=FALSE,0,IF(AND(Mitarbeiter!$E$12&lt;&gt;"",DA$5+6&lt;Mitarbeiter!$E$12),0,IF(AND(Mitarbeiter!$F$12&lt;&gt;"",DA$5&gt;Mitarbeiter!$F$12),0,IF(Planung!DA14="",$C14,IF(ISNUMBER(Planung!DA14),Planung!DA14,IF(UPPER(Planung!DA14)="H",$C14/2,0)))))))</f>
        <v>0.3</v>
      </c>
      <c r="DB14" s="27">
        <f>IF($A14="",0,IF(Mitarbeiter!$G$12=FALSE,0,IF(AND(Mitarbeiter!$E$12&lt;&gt;"",DB$5+6&lt;Mitarbeiter!$E$12),0,IF(AND(Mitarbeiter!$F$12&lt;&gt;"",DB$5&gt;Mitarbeiter!$F$12),0,IF(Planung!DB14="",$C14,IF(ISNUMBER(Planung!DB14),Planung!DB14,IF(UPPER(Planung!DB14)="H",$C14/2,0)))))))</f>
        <v>0.3</v>
      </c>
      <c r="DC14" s="27">
        <f>IF($A14="",0,IF(Mitarbeiter!$G$12=FALSE,0,IF(AND(Mitarbeiter!$E$12&lt;&gt;"",DC$5+6&lt;Mitarbeiter!$E$12),0,IF(AND(Mitarbeiter!$F$12&lt;&gt;"",DC$5&gt;Mitarbeiter!$F$12),0,IF(Planung!DC14="",$C14,IF(ISNUMBER(Planung!DC14),Planung!DC14,IF(UPPER(Planung!DC14)="H",$C14/2,0)))))))</f>
        <v>0.3</v>
      </c>
      <c r="DD14" s="27">
        <f>IF($A14="",0,IF(Mitarbeiter!$G$12=FALSE,0,IF(AND(Mitarbeiter!$E$12&lt;&gt;"",DD$5+6&lt;Mitarbeiter!$E$12),0,IF(AND(Mitarbeiter!$F$12&lt;&gt;"",DD$5&gt;Mitarbeiter!$F$12),0,IF(Planung!DD14="",$C14,IF(ISNUMBER(Planung!DD14),Planung!DD14,IF(UPPER(Planung!DD14)="H",$C14/2,0)))))))</f>
        <v>0.3</v>
      </c>
      <c r="DE14" s="27">
        <f>IF($A14="",0,IF(Mitarbeiter!$G$12=FALSE,0,IF(AND(Mitarbeiter!$E$12&lt;&gt;"",DE$5+6&lt;Mitarbeiter!$E$12),0,IF(AND(Mitarbeiter!$F$12&lt;&gt;"",DE$5&gt;Mitarbeiter!$F$12),0,IF(Planung!DE14="",$C14,IF(ISNUMBER(Planung!DE14),Planung!DE14,IF(UPPER(Planung!DE14)="H",$C14/2,0)))))))</f>
        <v>0.3</v>
      </c>
      <c r="DF14" s="27">
        <f>IF($A14="",0,IF(Mitarbeiter!$G$12=FALSE,0,IF(AND(Mitarbeiter!$E$12&lt;&gt;"",DF$5+6&lt;Mitarbeiter!$E$12),0,IF(AND(Mitarbeiter!$F$12&lt;&gt;"",DF$5&gt;Mitarbeiter!$F$12),0,IF(Planung!DF14="",$C14,IF(ISNUMBER(Planung!DF14),Planung!DF14,IF(UPPER(Planung!DF14)="H",$C14/2,0)))))))</f>
        <v>0.3</v>
      </c>
      <c r="DG14" s="27">
        <f>IF($A14="",0,IF(Mitarbeiter!$G$12=FALSE,0,IF(AND(Mitarbeiter!$E$12&lt;&gt;"",DG$5+6&lt;Mitarbeiter!$E$12),0,IF(AND(Mitarbeiter!$F$12&lt;&gt;"",DG$5&gt;Mitarbeiter!$F$12),0,IF(Planung!DG14="",$C14,IF(ISNUMBER(Planung!DG14),Planung!DG14,IF(UPPER(Planung!DG14)="H",$C14/2,0)))))))</f>
        <v>0.3</v>
      </c>
      <c r="DH14" s="27">
        <f>IF($A14="",0,IF(Mitarbeiter!$G$12=FALSE,0,IF(AND(Mitarbeiter!$E$12&lt;&gt;"",DH$5+6&lt;Mitarbeiter!$E$12),0,IF(AND(Mitarbeiter!$F$12&lt;&gt;"",DH$5&gt;Mitarbeiter!$F$12),0,IF(Planung!DH14="",$C14,IF(ISNUMBER(Planung!DH14),Planung!DH14,IF(UPPER(Planung!DH14)="H",$C14/2,0)))))))</f>
        <v>0.3</v>
      </c>
      <c r="DI14" s="27">
        <f>IF($A14="",0,IF(Mitarbeiter!$G$12=FALSE,0,IF(AND(Mitarbeiter!$E$12&lt;&gt;"",DI$5+6&lt;Mitarbeiter!$E$12),0,IF(AND(Mitarbeiter!$F$12&lt;&gt;"",DI$5&gt;Mitarbeiter!$F$12),0,IF(Planung!DI14="",$C14,IF(ISNUMBER(Planung!DI14),Planung!DI14,IF(UPPER(Planung!DI14)="H",$C14/2,0)))))))</f>
        <v>0.3</v>
      </c>
      <c r="DJ14" s="27">
        <f>IF($A14="",0,IF(Mitarbeiter!$G$12=FALSE,0,IF(AND(Mitarbeiter!$E$12&lt;&gt;"",DJ$5+6&lt;Mitarbeiter!$E$12),0,IF(AND(Mitarbeiter!$F$12&lt;&gt;"",DJ$5&gt;Mitarbeiter!$F$12),0,IF(Planung!DJ14="",$C14,IF(ISNUMBER(Planung!DJ14),Planung!DJ14,IF(UPPER(Planung!DJ14)="H",$C14/2,0)))))))</f>
        <v>0.3</v>
      </c>
      <c r="DK14" s="27">
        <f>IF($A14="",0,IF(Mitarbeiter!$G$12=FALSE,0,IF(AND(Mitarbeiter!$E$12&lt;&gt;"",DK$5+6&lt;Mitarbeiter!$E$12),0,IF(AND(Mitarbeiter!$F$12&lt;&gt;"",DK$5&gt;Mitarbeiter!$F$12),0,IF(Planung!DK14="",$C14,IF(ISNUMBER(Planung!DK14),Planung!DK14,IF(UPPER(Planung!DK14)="H",$C14/2,0)))))))</f>
        <v>0.3</v>
      </c>
      <c r="DL14" s="27">
        <f>IF($A14="",0,IF(Mitarbeiter!$G$12=FALSE,0,IF(AND(Mitarbeiter!$E$12&lt;&gt;"",DL$5+6&lt;Mitarbeiter!$E$12),0,IF(AND(Mitarbeiter!$F$12&lt;&gt;"",DL$5&gt;Mitarbeiter!$F$12),0,IF(Planung!DL14="",$C14,IF(ISNUMBER(Planung!DL14),Planung!DL14,IF(UPPER(Planung!DL14)="H",$C14/2,0)))))))</f>
        <v>0.3</v>
      </c>
      <c r="DM14" s="27">
        <f>IF($A14="",0,IF(Mitarbeiter!$G$12=FALSE,0,IF(AND(Mitarbeiter!$E$12&lt;&gt;"",DM$5+6&lt;Mitarbeiter!$E$12),0,IF(AND(Mitarbeiter!$F$12&lt;&gt;"",DM$5&gt;Mitarbeiter!$F$12),0,IF(Planung!DM14="",$C14,IF(ISNUMBER(Planung!DM14),Planung!DM14,IF(UPPER(Planung!DM14)="H",$C14/2,0)))))))</f>
        <v>0.3</v>
      </c>
      <c r="DN14" s="27">
        <f>IF($A14="",0,IF(Mitarbeiter!$G$12=FALSE,0,IF(AND(Mitarbeiter!$E$12&lt;&gt;"",DN$5+6&lt;Mitarbeiter!$E$12),0,IF(AND(Mitarbeiter!$F$12&lt;&gt;"",DN$5&gt;Mitarbeiter!$F$12),0,IF(Planung!DN14="",$C14,IF(ISNUMBER(Planung!DN14),Planung!DN14,IF(UPPER(Planung!DN14)="H",$C14/2,0)))))))</f>
        <v>0.3</v>
      </c>
      <c r="DO14" s="27">
        <f>IF($A14="",0,IF(Mitarbeiter!$G$12=FALSE,0,IF(AND(Mitarbeiter!$E$12&lt;&gt;"",DO$5+6&lt;Mitarbeiter!$E$12),0,IF(AND(Mitarbeiter!$F$12&lt;&gt;"",DO$5&gt;Mitarbeiter!$F$12),0,IF(Planung!DO14="",$C14,IF(ISNUMBER(Planung!DO14),Planung!DO14,IF(UPPER(Planung!DO14)="H",$C14/2,0)))))))</f>
        <v>0.3</v>
      </c>
      <c r="DP14" s="27">
        <f>IF($A14="",0,IF(Mitarbeiter!$G$12=FALSE,0,IF(AND(Mitarbeiter!$E$12&lt;&gt;"",DP$5+6&lt;Mitarbeiter!$E$12),0,IF(AND(Mitarbeiter!$F$12&lt;&gt;"",DP$5&gt;Mitarbeiter!$F$12),0,IF(Planung!DP14="",$C14,IF(ISNUMBER(Planung!DP14),Planung!DP14,IF(UPPER(Planung!DP14)="H",$C14/2,0)))))))</f>
        <v>0.3</v>
      </c>
      <c r="DQ14" s="27">
        <f>IF($A14="",0,IF(Mitarbeiter!$G$12=FALSE,0,IF(AND(Mitarbeiter!$E$12&lt;&gt;"",DQ$5+6&lt;Mitarbeiter!$E$12),0,IF(AND(Mitarbeiter!$F$12&lt;&gt;"",DQ$5&gt;Mitarbeiter!$F$12),0,IF(Planung!DQ14="",$C14,IF(ISNUMBER(Planung!DQ14),Planung!DQ14,IF(UPPER(Planung!DQ14)="H",$C14/2,0)))))))</f>
        <v>0.3</v>
      </c>
      <c r="DR14" s="27">
        <f>IF($A14="",0,IF(Mitarbeiter!$G$12=FALSE,0,IF(AND(Mitarbeiter!$E$12&lt;&gt;"",DR$5+6&lt;Mitarbeiter!$E$12),0,IF(AND(Mitarbeiter!$F$12&lt;&gt;"",DR$5&gt;Mitarbeiter!$F$12),0,IF(Planung!DR14="",$C14,IF(ISNUMBER(Planung!DR14),Planung!DR14,IF(UPPER(Planung!DR14)="H",$C14/2,0)))))))</f>
        <v>0.3</v>
      </c>
      <c r="DS14" s="27">
        <f>IF($A14="",0,IF(Mitarbeiter!$G$12=FALSE,0,IF(AND(Mitarbeiter!$E$12&lt;&gt;"",DS$5+6&lt;Mitarbeiter!$E$12),0,IF(AND(Mitarbeiter!$F$12&lt;&gt;"",DS$5&gt;Mitarbeiter!$F$12),0,IF(Planung!DS14="",$C14,IF(ISNUMBER(Planung!DS14),Planung!DS14,IF(UPPER(Planung!DS14)="H",$C14/2,0)))))))</f>
        <v>0.3</v>
      </c>
      <c r="DT14" s="27">
        <f>IF($A14="",0,IF(Mitarbeiter!$G$12=FALSE,0,IF(AND(Mitarbeiter!$E$12&lt;&gt;"",DT$5+6&lt;Mitarbeiter!$E$12),0,IF(AND(Mitarbeiter!$F$12&lt;&gt;"",DT$5&gt;Mitarbeiter!$F$12),0,IF(Planung!DT14="",$C14,IF(ISNUMBER(Planung!DT14),Planung!DT14,IF(UPPER(Planung!DT14)="H",$C14/2,0)))))))</f>
        <v>0.3</v>
      </c>
      <c r="DU14" s="27">
        <f>IF($A14="",0,IF(Mitarbeiter!$G$12=FALSE,0,IF(AND(Mitarbeiter!$E$12&lt;&gt;"",DU$5+6&lt;Mitarbeiter!$E$12),0,IF(AND(Mitarbeiter!$F$12&lt;&gt;"",DU$5&gt;Mitarbeiter!$F$12),0,IF(Planung!DU14="",$C14,IF(ISNUMBER(Planung!DU14),Planung!DU14,IF(UPPER(Planung!DU14)="H",$C14/2,0)))))))</f>
        <v>0.3</v>
      </c>
      <c r="DV14" s="27">
        <f>IF($A14="",0,IF(Mitarbeiter!$G$12=FALSE,0,IF(AND(Mitarbeiter!$E$12&lt;&gt;"",DV$5+6&lt;Mitarbeiter!$E$12),0,IF(AND(Mitarbeiter!$F$12&lt;&gt;"",DV$5&gt;Mitarbeiter!$F$12),0,IF(Planung!DV14="",$C14,IF(ISNUMBER(Planung!DV14),Planung!DV14,IF(UPPER(Planung!DV14)="H",$C14/2,0)))))))</f>
        <v>0.3</v>
      </c>
      <c r="DW14" s="27">
        <f>IF($A14="",0,IF(Mitarbeiter!$G$12=FALSE,0,IF(AND(Mitarbeiter!$E$12&lt;&gt;"",DW$5+6&lt;Mitarbeiter!$E$12),0,IF(AND(Mitarbeiter!$F$12&lt;&gt;"",DW$5&gt;Mitarbeiter!$F$12),0,IF(Planung!DW14="",$C14,IF(ISNUMBER(Planung!DW14),Planung!DW14,IF(UPPER(Planung!DW14)="H",$C14/2,0)))))))</f>
        <v>0.3</v>
      </c>
      <c r="DX14" s="27">
        <f>IF($A14="",0,IF(Mitarbeiter!$G$12=FALSE,0,IF(AND(Mitarbeiter!$E$12&lt;&gt;"",DX$5+6&lt;Mitarbeiter!$E$12),0,IF(AND(Mitarbeiter!$F$12&lt;&gt;"",DX$5&gt;Mitarbeiter!$F$12),0,IF(Planung!DX14="",$C14,IF(ISNUMBER(Planung!DX14),Planung!DX14,IF(UPPER(Planung!DX14)="H",$C14/2,0)))))))</f>
        <v>0.3</v>
      </c>
      <c r="DY14" s="27">
        <f>IF($A14="",0,IF(Mitarbeiter!$G$12=FALSE,0,IF(AND(Mitarbeiter!$E$12&lt;&gt;"",DY$5+6&lt;Mitarbeiter!$E$12),0,IF(AND(Mitarbeiter!$F$12&lt;&gt;"",DY$5&gt;Mitarbeiter!$F$12),0,IF(Planung!DY14="",$C14,IF(ISNUMBER(Planung!DY14),Planung!DY14,IF(UPPER(Planung!DY14)="H",$C14/2,0)))))))</f>
        <v>0.3</v>
      </c>
      <c r="DZ14" s="27">
        <f>IF($A14="",0,IF(Mitarbeiter!$G$12=FALSE,0,IF(AND(Mitarbeiter!$E$12&lt;&gt;"",DZ$5+6&lt;Mitarbeiter!$E$12),0,IF(AND(Mitarbeiter!$F$12&lt;&gt;"",DZ$5&gt;Mitarbeiter!$F$12),0,IF(Planung!DZ14="",$C14,IF(ISNUMBER(Planung!DZ14),Planung!DZ14,IF(UPPER(Planung!DZ14)="H",$C14/2,0)))))))</f>
        <v>0.3</v>
      </c>
      <c r="EA14" s="27">
        <f>IF($A14="",0,IF(Mitarbeiter!$G$12=FALSE,0,IF(AND(Mitarbeiter!$E$12&lt;&gt;"",EA$5+6&lt;Mitarbeiter!$E$12),0,IF(AND(Mitarbeiter!$F$12&lt;&gt;"",EA$5&gt;Mitarbeiter!$F$12),0,IF(Planung!EA14="",$C14,IF(ISNUMBER(Planung!EA14),Planung!EA14,IF(UPPER(Planung!EA14)="H",$C14/2,0)))))))</f>
        <v>0.3</v>
      </c>
      <c r="EB14" s="27">
        <f>IF($A14="",0,IF(Mitarbeiter!$G$12=FALSE,0,IF(AND(Mitarbeiter!$E$12&lt;&gt;"",EB$5+6&lt;Mitarbeiter!$E$12),0,IF(AND(Mitarbeiter!$F$12&lt;&gt;"",EB$5&gt;Mitarbeiter!$F$12),0,IF(Planung!EB14="",$C14,IF(ISNUMBER(Planung!EB14),Planung!EB14,IF(UPPER(Planung!EB14)="H",$C14/2,0)))))))</f>
        <v>0.3</v>
      </c>
      <c r="EC14" s="27">
        <f>IF($A14="",0,IF(Mitarbeiter!$G$12=FALSE,0,IF(AND(Mitarbeiter!$E$12&lt;&gt;"",EC$5+6&lt;Mitarbeiter!$E$12),0,IF(AND(Mitarbeiter!$F$12&lt;&gt;"",EC$5&gt;Mitarbeiter!$F$12),0,IF(Planung!EC14="",$C14,IF(ISNUMBER(Planung!EC14),Planung!EC14,IF(UPPER(Planung!EC14)="H",$C14/2,0)))))))</f>
        <v>0.3</v>
      </c>
      <c r="ED14" s="27">
        <f>IF($A14="",0,IF(Mitarbeiter!$G$12=FALSE,0,IF(AND(Mitarbeiter!$E$12&lt;&gt;"",ED$5+6&lt;Mitarbeiter!$E$12),0,IF(AND(Mitarbeiter!$F$12&lt;&gt;"",ED$5&gt;Mitarbeiter!$F$12),0,IF(Planung!ED14="",$C14,IF(ISNUMBER(Planung!ED14),Planung!ED14,IF(UPPER(Planung!ED14)="H",$C14/2,0)))))))</f>
        <v>0.3</v>
      </c>
      <c r="EE14" s="27">
        <f>IF($A14="",0,IF(Mitarbeiter!$G$12=FALSE,0,IF(AND(Mitarbeiter!$E$12&lt;&gt;"",EE$5+6&lt;Mitarbeiter!$E$12),0,IF(AND(Mitarbeiter!$F$12&lt;&gt;"",EE$5&gt;Mitarbeiter!$F$12),0,IF(Planung!EE14="",$C14,IF(ISNUMBER(Planung!EE14),Planung!EE14,IF(UPPER(Planung!EE14)="H",$C14/2,0)))))))</f>
        <v>0.3</v>
      </c>
      <c r="EF14" s="27">
        <f>IF($A14="",0,IF(Mitarbeiter!$G$12=FALSE,0,IF(AND(Mitarbeiter!$E$12&lt;&gt;"",EF$5+6&lt;Mitarbeiter!$E$12),0,IF(AND(Mitarbeiter!$F$12&lt;&gt;"",EF$5&gt;Mitarbeiter!$F$12),0,IF(Planung!EF14="",$C14,IF(ISNUMBER(Planung!EF14),Planung!EF14,IF(UPPER(Planung!EF14)="H",$C14/2,0)))))))</f>
        <v>0.3</v>
      </c>
      <c r="EG14" s="27">
        <f>IF($A14="",0,IF(Mitarbeiter!$G$12=FALSE,0,IF(AND(Mitarbeiter!$E$12&lt;&gt;"",EG$5+6&lt;Mitarbeiter!$E$12),0,IF(AND(Mitarbeiter!$F$12&lt;&gt;"",EG$5&gt;Mitarbeiter!$F$12),0,IF(Planung!EG14="",$C14,IF(ISNUMBER(Planung!EG14),Planung!EG14,IF(UPPER(Planung!EG14)="H",$C14/2,0)))))))</f>
        <v>0.3</v>
      </c>
      <c r="EH14" s="27">
        <f>IF($A14="",0,IF(Mitarbeiter!$G$12=FALSE,0,IF(AND(Mitarbeiter!$E$12&lt;&gt;"",EH$5+6&lt;Mitarbeiter!$E$12),0,IF(AND(Mitarbeiter!$F$12&lt;&gt;"",EH$5&gt;Mitarbeiter!$F$12),0,IF(Planung!EH14="",$C14,IF(ISNUMBER(Planung!EH14),Planung!EH14,IF(UPPER(Planung!EH14)="H",$C14/2,0)))))))</f>
        <v>0.3</v>
      </c>
      <c r="EI14" s="27">
        <f>IF($A14="",0,IF(Mitarbeiter!$G$12=FALSE,0,IF(AND(Mitarbeiter!$E$12&lt;&gt;"",EI$5+6&lt;Mitarbeiter!$E$12),0,IF(AND(Mitarbeiter!$F$12&lt;&gt;"",EI$5&gt;Mitarbeiter!$F$12),0,IF(Planung!EI14="",$C14,IF(ISNUMBER(Planung!EI14),Planung!EI14,IF(UPPER(Planung!EI14)="H",$C14/2,0)))))))</f>
        <v>0.3</v>
      </c>
      <c r="EJ14" s="27">
        <f>IF($A14="",0,IF(Mitarbeiter!$G$12=FALSE,0,IF(AND(Mitarbeiter!$E$12&lt;&gt;"",EJ$5+6&lt;Mitarbeiter!$E$12),0,IF(AND(Mitarbeiter!$F$12&lt;&gt;"",EJ$5&gt;Mitarbeiter!$F$12),0,IF(Planung!EJ14="",$C14,IF(ISNUMBER(Planung!EJ14),Planung!EJ14,IF(UPPER(Planung!EJ14)="H",$C14/2,0)))))))</f>
        <v>0.3</v>
      </c>
      <c r="EK14" s="27">
        <f>IF($A14="",0,IF(Mitarbeiter!$G$12=FALSE,0,IF(AND(Mitarbeiter!$E$12&lt;&gt;"",EK$5+6&lt;Mitarbeiter!$E$12),0,IF(AND(Mitarbeiter!$F$12&lt;&gt;"",EK$5&gt;Mitarbeiter!$F$12),0,IF(Planung!EK14="",$C14,IF(ISNUMBER(Planung!EK14),Planung!EK14,IF(UPPER(Planung!EK14)="H",$C14/2,0)))))))</f>
        <v>0.3</v>
      </c>
      <c r="EL14" s="27">
        <f>IF($A14="",0,IF(Mitarbeiter!$G$12=FALSE,0,IF(AND(Mitarbeiter!$E$12&lt;&gt;"",EL$5+6&lt;Mitarbeiter!$E$12),0,IF(AND(Mitarbeiter!$F$12&lt;&gt;"",EL$5&gt;Mitarbeiter!$F$12),0,IF(Planung!EL14="",$C14,IF(ISNUMBER(Planung!EL14),Planung!EL14,IF(UPPER(Planung!EL14)="H",$C14/2,0)))))))</f>
        <v>0.3</v>
      </c>
      <c r="EM14" s="27">
        <f>IF($A14="",0,IF(Mitarbeiter!$G$12=FALSE,0,IF(AND(Mitarbeiter!$E$12&lt;&gt;"",EM$5+6&lt;Mitarbeiter!$E$12),0,IF(AND(Mitarbeiter!$F$12&lt;&gt;"",EM$5&gt;Mitarbeiter!$F$12),0,IF(Planung!EM14="",$C14,IF(ISNUMBER(Planung!EM14),Planung!EM14,IF(UPPER(Planung!EM14)="H",$C14/2,0)))))))</f>
        <v>0.3</v>
      </c>
      <c r="EN14" s="27">
        <f>IF($A14="",0,IF(Mitarbeiter!$G$12=FALSE,0,IF(AND(Mitarbeiter!$E$12&lt;&gt;"",EN$5+6&lt;Mitarbeiter!$E$12),0,IF(AND(Mitarbeiter!$F$12&lt;&gt;"",EN$5&gt;Mitarbeiter!$F$12),0,IF(Planung!EN14="",$C14,IF(ISNUMBER(Planung!EN14),Planung!EN14,IF(UPPER(Planung!EN14)="H",$C14/2,0)))))))</f>
        <v>0.3</v>
      </c>
      <c r="EO14" s="27">
        <f>IF($A14="",0,IF(Mitarbeiter!$G$12=FALSE,0,IF(AND(Mitarbeiter!$E$12&lt;&gt;"",EO$5+6&lt;Mitarbeiter!$E$12),0,IF(AND(Mitarbeiter!$F$12&lt;&gt;"",EO$5&gt;Mitarbeiter!$F$12),0,IF(Planung!EO14="",$C14,IF(ISNUMBER(Planung!EO14),Planung!EO14,IF(UPPER(Planung!EO14)="H",$C14/2,0)))))))</f>
        <v>0.3</v>
      </c>
      <c r="EP14" s="27">
        <f>IF($A14="",0,IF(Mitarbeiter!$G$12=FALSE,0,IF(AND(Mitarbeiter!$E$12&lt;&gt;"",EP$5+6&lt;Mitarbeiter!$E$12),0,IF(AND(Mitarbeiter!$F$12&lt;&gt;"",EP$5&gt;Mitarbeiter!$F$12),0,IF(Planung!EP14="",$C14,IF(ISNUMBER(Planung!EP14),Planung!EP14,IF(UPPER(Planung!EP14)="H",$C14/2,0)))))))</f>
        <v>0.3</v>
      </c>
      <c r="EQ14" s="27">
        <f>IF($A14="",0,IF(Mitarbeiter!$G$12=FALSE,0,IF(AND(Mitarbeiter!$E$12&lt;&gt;"",EQ$5+6&lt;Mitarbeiter!$E$12),0,IF(AND(Mitarbeiter!$F$12&lt;&gt;"",EQ$5&gt;Mitarbeiter!$F$12),0,IF(Planung!EQ14="",$C14,IF(ISNUMBER(Planung!EQ14),Planung!EQ14,IF(UPPER(Planung!EQ14)="H",$C14/2,0)))))))</f>
        <v>0.3</v>
      </c>
      <c r="ER14" s="27">
        <f>IF($A14="",0,IF(Mitarbeiter!$G$12=FALSE,0,IF(AND(Mitarbeiter!$E$12&lt;&gt;"",ER$5+6&lt;Mitarbeiter!$E$12),0,IF(AND(Mitarbeiter!$F$12&lt;&gt;"",ER$5&gt;Mitarbeiter!$F$12),0,IF(Planung!ER14="",$C14,IF(ISNUMBER(Planung!ER14),Planung!ER14,IF(UPPER(Planung!ER14)="H",$C14/2,0)))))))</f>
        <v>0.3</v>
      </c>
      <c r="ES14" s="27">
        <f>IF($A14="",0,IF(Mitarbeiter!$G$12=FALSE,0,IF(AND(Mitarbeiter!$E$12&lt;&gt;"",ES$5+6&lt;Mitarbeiter!$E$12),0,IF(AND(Mitarbeiter!$F$12&lt;&gt;"",ES$5&gt;Mitarbeiter!$F$12),0,IF(Planung!ES14="",$C14,IF(ISNUMBER(Planung!ES14),Planung!ES14,IF(UPPER(Planung!ES14)="H",$C14/2,0)))))))</f>
        <v>0.3</v>
      </c>
      <c r="ET14" s="27">
        <f>IF($A14="",0,IF(Mitarbeiter!$G$12=FALSE,0,IF(AND(Mitarbeiter!$E$12&lt;&gt;"",ET$5+6&lt;Mitarbeiter!$E$12),0,IF(AND(Mitarbeiter!$F$12&lt;&gt;"",ET$5&gt;Mitarbeiter!$F$12),0,IF(Planung!ET14="",$C14,IF(ISNUMBER(Planung!ET14),Planung!ET14,IF(UPPER(Planung!ET14)="H",$C14/2,0)))))))</f>
        <v>0.3</v>
      </c>
      <c r="EU14" s="27">
        <f>IF($A14="",0,IF(Mitarbeiter!$G$12=FALSE,0,IF(AND(Mitarbeiter!$E$12&lt;&gt;"",EU$5+6&lt;Mitarbeiter!$E$12),0,IF(AND(Mitarbeiter!$F$12&lt;&gt;"",EU$5&gt;Mitarbeiter!$F$12),0,IF(Planung!EU14="",$C14,IF(ISNUMBER(Planung!EU14),Planung!EU14,IF(UPPER(Planung!EU14)="H",$C14/2,0)))))))</f>
        <v>0.3</v>
      </c>
      <c r="EV14" s="27">
        <f>IF($A14="",0,IF(Mitarbeiter!$G$12=FALSE,0,IF(AND(Mitarbeiter!$E$12&lt;&gt;"",EV$5+6&lt;Mitarbeiter!$E$12),0,IF(AND(Mitarbeiter!$F$12&lt;&gt;"",EV$5&gt;Mitarbeiter!$F$12),0,IF(Planung!EV14="",$C14,IF(ISNUMBER(Planung!EV14),Planung!EV14,IF(UPPER(Planung!EV14)="H",$C14/2,0)))))))</f>
        <v>0.3</v>
      </c>
      <c r="EW14" s="27">
        <f>IF($A14="",0,IF(Mitarbeiter!$G$12=FALSE,0,IF(AND(Mitarbeiter!$E$12&lt;&gt;"",EW$5+6&lt;Mitarbeiter!$E$12),0,IF(AND(Mitarbeiter!$F$12&lt;&gt;"",EW$5&gt;Mitarbeiter!$F$12),0,IF(Planung!EW14="",$C14,IF(ISNUMBER(Planung!EW14),Planung!EW14,IF(UPPER(Planung!EW14)="H",$C14/2,0)))))))</f>
        <v>0.3</v>
      </c>
      <c r="EX14" s="27">
        <f>IF($A14="",0,IF(Mitarbeiter!$G$12=FALSE,0,IF(AND(Mitarbeiter!$E$12&lt;&gt;"",EX$5+6&lt;Mitarbeiter!$E$12),0,IF(AND(Mitarbeiter!$F$12&lt;&gt;"",EX$5&gt;Mitarbeiter!$F$12),0,IF(Planung!EX14="",$C14,IF(ISNUMBER(Planung!EX14),Planung!EX14,IF(UPPER(Planung!EX14)="H",$C14/2,0)))))))</f>
        <v>0.3</v>
      </c>
      <c r="EY14" s="27">
        <f>IF($A14="",0,IF(Mitarbeiter!$G$12=FALSE,0,IF(AND(Mitarbeiter!$E$12&lt;&gt;"",EY$5+6&lt;Mitarbeiter!$E$12),0,IF(AND(Mitarbeiter!$F$12&lt;&gt;"",EY$5&gt;Mitarbeiter!$F$12),0,IF(Planung!EY14="",$C14,IF(ISNUMBER(Planung!EY14),Planung!EY14,IF(UPPER(Planung!EY14)="H",$C14/2,0)))))))</f>
        <v>0.3</v>
      </c>
      <c r="EZ14" s="27">
        <f>IF($A14="",0,IF(Mitarbeiter!$G$12=FALSE,0,IF(AND(Mitarbeiter!$E$12&lt;&gt;"",EZ$5+6&lt;Mitarbeiter!$E$12),0,IF(AND(Mitarbeiter!$F$12&lt;&gt;"",EZ$5&gt;Mitarbeiter!$F$12),0,IF(Planung!EZ14="",$C14,IF(ISNUMBER(Planung!EZ14),Planung!EZ14,IF(UPPER(Planung!EZ14)="H",$C14/2,0)))))))</f>
        <v>0.3</v>
      </c>
      <c r="FA14" s="27">
        <f>IF($A14="",0,IF(Mitarbeiter!$G$12=FALSE,0,IF(AND(Mitarbeiter!$E$12&lt;&gt;"",FA$5+6&lt;Mitarbeiter!$E$12),0,IF(AND(Mitarbeiter!$F$12&lt;&gt;"",FA$5&gt;Mitarbeiter!$F$12),0,IF(Planung!FA14="",$C14,IF(ISNUMBER(Planung!FA14),Planung!FA14,IF(UPPER(Planung!FA14)="H",$C14/2,0)))))))</f>
        <v>0.3</v>
      </c>
      <c r="FB14" s="27">
        <f>IF($A14="",0,IF(Mitarbeiter!$G$12=FALSE,0,IF(AND(Mitarbeiter!$E$12&lt;&gt;"",FB$5+6&lt;Mitarbeiter!$E$12),0,IF(AND(Mitarbeiter!$F$12&lt;&gt;"",FB$5&gt;Mitarbeiter!$F$12),0,IF(Planung!FB14="",$C14,IF(ISNUMBER(Planung!FB14),Planung!FB14,IF(UPPER(Planung!FB14)="H",$C14/2,0)))))))</f>
        <v>0.3</v>
      </c>
      <c r="FC14" s="27">
        <f>IF($A14="",0,IF(Mitarbeiter!$G$12=FALSE,0,IF(AND(Mitarbeiter!$E$12&lt;&gt;"",FC$5+6&lt;Mitarbeiter!$E$12),0,IF(AND(Mitarbeiter!$F$12&lt;&gt;"",FC$5&gt;Mitarbeiter!$F$12),0,IF(Planung!FC14="",$C14,IF(ISNUMBER(Planung!FC14),Planung!FC14,IF(UPPER(Planung!FC14)="H",$C14/2,0)))))))</f>
        <v>0.3</v>
      </c>
      <c r="FD14" s="27">
        <f>IF($A14="",0,IF(Mitarbeiter!$G$12=FALSE,0,IF(AND(Mitarbeiter!$E$12&lt;&gt;"",FD$5+6&lt;Mitarbeiter!$E$12),0,IF(AND(Mitarbeiter!$F$12&lt;&gt;"",FD$5&gt;Mitarbeiter!$F$12),0,IF(Planung!FD14="",$C14,IF(ISNUMBER(Planung!FD14),Planung!FD14,IF(UPPER(Planung!FD14)="H",$C14/2,0)))))))</f>
        <v>0.3</v>
      </c>
      <c r="FE14" s="27">
        <f>IF($A14="",0,IF(Mitarbeiter!$G$12=FALSE,0,IF(AND(Mitarbeiter!$E$12&lt;&gt;"",FE$5+6&lt;Mitarbeiter!$E$12),0,IF(AND(Mitarbeiter!$F$12&lt;&gt;"",FE$5&gt;Mitarbeiter!$F$12),0,IF(Planung!FE14="",$C14,IF(ISNUMBER(Planung!FE14),Planung!FE14,IF(UPPER(Planung!FE14)="H",$C14/2,0)))))))</f>
        <v>0.3</v>
      </c>
      <c r="FF14" s="27">
        <f>IF($A14="",0,IF(Mitarbeiter!$G$12=FALSE,0,IF(AND(Mitarbeiter!$E$12&lt;&gt;"",FF$5+6&lt;Mitarbeiter!$E$12),0,IF(AND(Mitarbeiter!$F$12&lt;&gt;"",FF$5&gt;Mitarbeiter!$F$12),0,IF(Planung!FF14="",$C14,IF(ISNUMBER(Planung!FF14),Planung!FF14,IF(UPPER(Planung!FF14)="H",$C14/2,0)))))))</f>
        <v>0.3</v>
      </c>
      <c r="FG14" s="27">
        <f>IF($A14="",0,IF(Mitarbeiter!$G$12=FALSE,0,IF(AND(Mitarbeiter!$E$12&lt;&gt;"",FG$5+6&lt;Mitarbeiter!$E$12),0,IF(AND(Mitarbeiter!$F$12&lt;&gt;"",FG$5&gt;Mitarbeiter!$F$12),0,IF(Planung!FG14="",$C14,IF(ISNUMBER(Planung!FG14),Planung!FG14,IF(UPPER(Planung!FG14)="H",$C14/2,0)))))))</f>
        <v>0.3</v>
      </c>
      <c r="FH14" s="27">
        <f>IF($A14="",0,IF(Mitarbeiter!$G$12=FALSE,0,IF(AND(Mitarbeiter!$E$12&lt;&gt;"",FH$5+6&lt;Mitarbeiter!$E$12),0,IF(AND(Mitarbeiter!$F$12&lt;&gt;"",FH$5&gt;Mitarbeiter!$F$12),0,IF(Planung!FH14="",$C14,IF(ISNUMBER(Planung!FH14),Planung!FH14,IF(UPPER(Planung!FH14)="H",$C14/2,0)))))))</f>
        <v>0.3</v>
      </c>
      <c r="FI14" s="27">
        <f>IF($A14="",0,IF(Mitarbeiter!$G$12=FALSE,0,IF(AND(Mitarbeiter!$E$12&lt;&gt;"",FI$5+6&lt;Mitarbeiter!$E$12),0,IF(AND(Mitarbeiter!$F$12&lt;&gt;"",FI$5&gt;Mitarbeiter!$F$12),0,IF(Planung!FI14="",$C14,IF(ISNUMBER(Planung!FI14),Planung!FI14,IF(UPPER(Planung!FI14)="H",$C14/2,0)))))))</f>
        <v>0.3</v>
      </c>
      <c r="FJ14" s="27">
        <f>IF($A14="",0,IF(Mitarbeiter!$G$12=FALSE,0,IF(AND(Mitarbeiter!$E$12&lt;&gt;"",FJ$5+6&lt;Mitarbeiter!$E$12),0,IF(AND(Mitarbeiter!$F$12&lt;&gt;"",FJ$5&gt;Mitarbeiter!$F$12),0,IF(Planung!FJ14="",$C14,IF(ISNUMBER(Planung!FJ14),Planung!FJ14,IF(UPPER(Planung!FJ14)="H",$C14/2,0)))))))</f>
        <v>0.3</v>
      </c>
      <c r="FK14" s="27">
        <f>IF($A14="",0,IF(Mitarbeiter!$G$12=FALSE,0,IF(AND(Mitarbeiter!$E$12&lt;&gt;"",FK$5+6&lt;Mitarbeiter!$E$12),0,IF(AND(Mitarbeiter!$F$12&lt;&gt;"",FK$5&gt;Mitarbeiter!$F$12),0,IF(Planung!FK14="",$C14,IF(ISNUMBER(Planung!FK14),Planung!FK14,IF(UPPER(Planung!FK14)="H",$C14/2,0)))))))</f>
        <v>0.3</v>
      </c>
      <c r="FL14" s="27">
        <f>IF($A14="",0,IF(Mitarbeiter!$G$12=FALSE,0,IF(AND(Mitarbeiter!$E$12&lt;&gt;"",FL$5+6&lt;Mitarbeiter!$E$12),0,IF(AND(Mitarbeiter!$F$12&lt;&gt;"",FL$5&gt;Mitarbeiter!$F$12),0,IF(Planung!FL14="",$C14,IF(ISNUMBER(Planung!FL14),Planung!FL14,IF(UPPER(Planung!FL14)="H",$C14/2,0)))))))</f>
        <v>0.3</v>
      </c>
      <c r="FM14" s="27">
        <f>IF($A14="",0,IF(Mitarbeiter!$G$12=FALSE,0,IF(AND(Mitarbeiter!$E$12&lt;&gt;"",FM$5+6&lt;Mitarbeiter!$E$12),0,IF(AND(Mitarbeiter!$F$12&lt;&gt;"",FM$5&gt;Mitarbeiter!$F$12),0,IF(Planung!FM14="",$C14,IF(ISNUMBER(Planung!FM14),Planung!FM14,IF(UPPER(Planung!FM14)="H",$C14/2,0)))))))</f>
        <v>0.3</v>
      </c>
      <c r="FN14" s="27">
        <f>IF($A14="",0,IF(Mitarbeiter!$G$12=FALSE,0,IF(AND(Mitarbeiter!$E$12&lt;&gt;"",FN$5+6&lt;Mitarbeiter!$E$12),0,IF(AND(Mitarbeiter!$F$12&lt;&gt;"",FN$5&gt;Mitarbeiter!$F$12),0,IF(Planung!FN14="",$C14,IF(ISNUMBER(Planung!FN14),Planung!FN14,IF(UPPER(Planung!FN14)="H",$C14/2,0)))))))</f>
        <v>0.3</v>
      </c>
      <c r="FO14" s="27">
        <f>IF($A14="",0,IF(Mitarbeiter!$G$12=FALSE,0,IF(AND(Mitarbeiter!$E$12&lt;&gt;"",FO$5+6&lt;Mitarbeiter!$E$12),0,IF(AND(Mitarbeiter!$F$12&lt;&gt;"",FO$5&gt;Mitarbeiter!$F$12),0,IF(Planung!FO14="",$C14,IF(ISNUMBER(Planung!FO14),Planung!FO14,IF(UPPER(Planung!FO14)="H",$C14/2,0)))))))</f>
        <v>0.3</v>
      </c>
      <c r="FP14" s="27">
        <f>IF($A14="",0,IF(Mitarbeiter!$G$12=FALSE,0,IF(AND(Mitarbeiter!$E$12&lt;&gt;"",FP$5+6&lt;Mitarbeiter!$E$12),0,IF(AND(Mitarbeiter!$F$12&lt;&gt;"",FP$5&gt;Mitarbeiter!$F$12),0,IF(Planung!FP14="",$C14,IF(ISNUMBER(Planung!FP14),Planung!FP14,IF(UPPER(Planung!FP14)="H",$C14/2,0)))))))</f>
        <v>0.3</v>
      </c>
      <c r="FQ14" s="27">
        <f>IF($A14="",0,IF(Mitarbeiter!$G$12=FALSE,0,IF(AND(Mitarbeiter!$E$12&lt;&gt;"",FQ$5+6&lt;Mitarbeiter!$E$12),0,IF(AND(Mitarbeiter!$F$12&lt;&gt;"",FQ$5&gt;Mitarbeiter!$F$12),0,IF(Planung!FQ14="",$C14,IF(ISNUMBER(Planung!FQ14),Planung!FQ14,IF(UPPER(Planung!FQ14)="H",$C14/2,0)))))))</f>
        <v>0.3</v>
      </c>
      <c r="FR14" s="27">
        <f>IF($A14="",0,IF(Mitarbeiter!$G$12=FALSE,0,IF(AND(Mitarbeiter!$E$12&lt;&gt;"",FR$5+6&lt;Mitarbeiter!$E$12),0,IF(AND(Mitarbeiter!$F$12&lt;&gt;"",FR$5&gt;Mitarbeiter!$F$12),0,IF(Planung!FR14="",$C14,IF(ISNUMBER(Planung!FR14),Planung!FR14,IF(UPPER(Planung!FR14)="H",$C14/2,0)))))))</f>
        <v>0.3</v>
      </c>
      <c r="FS14" s="27">
        <f>IF($A14="",0,IF(Mitarbeiter!$G$12=FALSE,0,IF(AND(Mitarbeiter!$E$12&lt;&gt;"",FS$5+6&lt;Mitarbeiter!$E$12),0,IF(AND(Mitarbeiter!$F$12&lt;&gt;"",FS$5&gt;Mitarbeiter!$F$12),0,IF(Planung!FS14="",$C14,IF(ISNUMBER(Planung!FS14),Planung!FS14,IF(UPPER(Planung!FS14)="H",$C14/2,0)))))))</f>
        <v>0.3</v>
      </c>
      <c r="FT14" s="27">
        <f>IF($A14="",0,IF(Mitarbeiter!$G$12=FALSE,0,IF(AND(Mitarbeiter!$E$12&lt;&gt;"",FT$5+6&lt;Mitarbeiter!$E$12),0,IF(AND(Mitarbeiter!$F$12&lt;&gt;"",FT$5&gt;Mitarbeiter!$F$12),0,IF(Planung!FT14="",$C14,IF(ISNUMBER(Planung!FT14),Planung!FT14,IF(UPPER(Planung!FT14)="H",$C14/2,0)))))))</f>
        <v>0.3</v>
      </c>
      <c r="FU14" s="27">
        <f>IF($A14="",0,IF(Mitarbeiter!$G$12=FALSE,0,IF(AND(Mitarbeiter!$E$12&lt;&gt;"",FU$5+6&lt;Mitarbeiter!$E$12),0,IF(AND(Mitarbeiter!$F$12&lt;&gt;"",FU$5&gt;Mitarbeiter!$F$12),0,IF(Planung!FU14="",$C14,IF(ISNUMBER(Planung!FU14),Planung!FU14,IF(UPPER(Planung!FU14)="H",$C14/2,0)))))))</f>
        <v>0.3</v>
      </c>
      <c r="FV14" s="27">
        <f>IF($A14="",0,IF(Mitarbeiter!$G$12=FALSE,0,IF(AND(Mitarbeiter!$E$12&lt;&gt;"",FV$5+6&lt;Mitarbeiter!$E$12),0,IF(AND(Mitarbeiter!$F$12&lt;&gt;"",FV$5&gt;Mitarbeiter!$F$12),0,IF(Planung!FV14="",$C14,IF(ISNUMBER(Planung!FV14),Planung!FV14,IF(UPPER(Planung!FV14)="H",$C14/2,0)))))))</f>
        <v>0.3</v>
      </c>
      <c r="FW14" s="27">
        <f>IF($A14="",0,IF(Mitarbeiter!$G$12=FALSE,0,IF(AND(Mitarbeiter!$E$12&lt;&gt;"",FW$5+6&lt;Mitarbeiter!$E$12),0,IF(AND(Mitarbeiter!$F$12&lt;&gt;"",FW$5&gt;Mitarbeiter!$F$12),0,IF(Planung!FW14="",$C14,IF(ISNUMBER(Planung!FW14),Planung!FW14,IF(UPPER(Planung!FW14)="H",$C14/2,0)))))))</f>
        <v>0.3</v>
      </c>
      <c r="FX14" s="27">
        <f>IF($A14="",0,IF(Mitarbeiter!$G$12=FALSE,0,IF(AND(Mitarbeiter!$E$12&lt;&gt;"",FX$5+6&lt;Mitarbeiter!$E$12),0,IF(AND(Mitarbeiter!$F$12&lt;&gt;"",FX$5&gt;Mitarbeiter!$F$12),0,IF(Planung!FX14="",$C14,IF(ISNUMBER(Planung!FX14),Planung!FX14,IF(UPPER(Planung!FX14)="H",$C14/2,0)))))))</f>
        <v>0.3</v>
      </c>
      <c r="FY14" s="27">
        <f>IF($A14="",0,IF(Mitarbeiter!$G$12=FALSE,0,IF(AND(Mitarbeiter!$E$12&lt;&gt;"",FY$5+6&lt;Mitarbeiter!$E$12),0,IF(AND(Mitarbeiter!$F$12&lt;&gt;"",FY$5&gt;Mitarbeiter!$F$12),0,IF(Planung!FY14="",$C14,IF(ISNUMBER(Planung!FY14),Planung!FY14,IF(UPPER(Planung!FY14)="H",$C14/2,0)))))))</f>
        <v>0.3</v>
      </c>
      <c r="FZ14" s="27">
        <f>IF($A14="",0,IF(Mitarbeiter!$G$12=FALSE,0,IF(AND(Mitarbeiter!$E$12&lt;&gt;"",FZ$5+6&lt;Mitarbeiter!$E$12),0,IF(AND(Mitarbeiter!$F$12&lt;&gt;"",FZ$5&gt;Mitarbeiter!$F$12),0,IF(Planung!FZ14="",$C14,IF(ISNUMBER(Planung!FZ14),Planung!FZ14,IF(UPPER(Planung!FZ14)="H",$C14/2,0)))))))</f>
        <v>0.3</v>
      </c>
      <c r="GA14" s="27">
        <f>IF($A14="",0,IF(Mitarbeiter!$G$12=FALSE,0,IF(AND(Mitarbeiter!$E$12&lt;&gt;"",GA$5+6&lt;Mitarbeiter!$E$12),0,IF(AND(Mitarbeiter!$F$12&lt;&gt;"",GA$5&gt;Mitarbeiter!$F$12),0,IF(Planung!GA14="",$C14,IF(ISNUMBER(Planung!GA14),Planung!GA14,IF(UPPER(Planung!GA14)="H",$C14/2,0)))))))</f>
        <v>0.3</v>
      </c>
      <c r="GB14" s="27">
        <f>IF($A14="",0,IF(Mitarbeiter!$G$12=FALSE,0,IF(AND(Mitarbeiter!$E$12&lt;&gt;"",GB$5+6&lt;Mitarbeiter!$E$12),0,IF(AND(Mitarbeiter!$F$12&lt;&gt;"",GB$5&gt;Mitarbeiter!$F$12),0,IF(Planung!GB14="",$C14,IF(ISNUMBER(Planung!GB14),Planung!GB14,IF(UPPER(Planung!GB14)="H",$C14/2,0)))))))</f>
        <v>0.3</v>
      </c>
      <c r="GC14" s="27">
        <f>IF($A14="",0,IF(Mitarbeiter!$G$12=FALSE,0,IF(AND(Mitarbeiter!$E$12&lt;&gt;"",GC$5+6&lt;Mitarbeiter!$E$12),0,IF(AND(Mitarbeiter!$F$12&lt;&gt;"",GC$5&gt;Mitarbeiter!$F$12),0,IF(Planung!GC14="",$C14,IF(ISNUMBER(Planung!GC14),Planung!GC14,IF(UPPER(Planung!GC14)="H",$C14/2,0)))))))</f>
        <v>0.3</v>
      </c>
      <c r="GD14" s="27">
        <f>IF($A14="",0,IF(Mitarbeiter!$G$12=FALSE,0,IF(AND(Mitarbeiter!$E$12&lt;&gt;"",GD$5+6&lt;Mitarbeiter!$E$12),0,IF(AND(Mitarbeiter!$F$12&lt;&gt;"",GD$5&gt;Mitarbeiter!$F$12),0,IF(Planung!GD14="",$C14,IF(ISNUMBER(Planung!GD14),Planung!GD14,IF(UPPER(Planung!GD14)="H",$C14/2,0)))))))</f>
        <v>0.3</v>
      </c>
      <c r="GE14" s="27">
        <f>IF($A14="",0,IF(Mitarbeiter!$G$12=FALSE,0,IF(AND(Mitarbeiter!$E$12&lt;&gt;"",GE$5+6&lt;Mitarbeiter!$E$12),0,IF(AND(Mitarbeiter!$F$12&lt;&gt;"",GE$5&gt;Mitarbeiter!$F$12),0,IF(Planung!GE14="",$C14,IF(ISNUMBER(Planung!GE14),Planung!GE14,IF(UPPER(Planung!GE14)="H",$C14/2,0)))))))</f>
        <v>0.3</v>
      </c>
      <c r="GF14" s="27">
        <f>IF($A14="",0,IF(Mitarbeiter!$G$12=FALSE,0,IF(AND(Mitarbeiter!$E$12&lt;&gt;"",GF$5+6&lt;Mitarbeiter!$E$12),0,IF(AND(Mitarbeiter!$F$12&lt;&gt;"",GF$5&gt;Mitarbeiter!$F$12),0,IF(Planung!GF14="",$C14,IF(ISNUMBER(Planung!GF14),Planung!GF14,IF(UPPER(Planung!GF14)="H",$C14/2,0)))))))</f>
        <v>0.3</v>
      </c>
      <c r="GG14" s="27">
        <f>IF($A14="",0,IF(Mitarbeiter!$G$12=FALSE,0,IF(AND(Mitarbeiter!$E$12&lt;&gt;"",GG$5+6&lt;Mitarbeiter!$E$12),0,IF(AND(Mitarbeiter!$F$12&lt;&gt;"",GG$5&gt;Mitarbeiter!$F$12),0,IF(Planung!GG14="",$C14,IF(ISNUMBER(Planung!GG14),Planung!GG14,IF(UPPER(Planung!GG14)="H",$C14/2,0)))))))</f>
        <v>0.3</v>
      </c>
      <c r="GH14" s="27">
        <f>IF($A14="",0,IF(Mitarbeiter!$G$12=FALSE,0,IF(AND(Mitarbeiter!$E$12&lt;&gt;"",GH$5+6&lt;Mitarbeiter!$E$12),0,IF(AND(Mitarbeiter!$F$12&lt;&gt;"",GH$5&gt;Mitarbeiter!$F$12),0,IF(Planung!GH14="",$C14,IF(ISNUMBER(Planung!GH14),Planung!GH14,IF(UPPER(Planung!GH14)="H",$C14/2,0)))))))</f>
        <v>0.3</v>
      </c>
      <c r="GI14" s="27">
        <f>IF($A14="",0,IF(Mitarbeiter!$G$12=FALSE,0,IF(AND(Mitarbeiter!$E$12&lt;&gt;"",GI$5+6&lt;Mitarbeiter!$E$12),0,IF(AND(Mitarbeiter!$F$12&lt;&gt;"",GI$5&gt;Mitarbeiter!$F$12),0,IF(Planung!GI14="",$C14,IF(ISNUMBER(Planung!GI14),Planung!GI14,IF(UPPER(Planung!GI14)="H",$C14/2,0)))))))</f>
        <v>0.3</v>
      </c>
      <c r="GJ14" s="27">
        <f>IF($A14="",0,IF(Mitarbeiter!$G$12=FALSE,0,IF(AND(Mitarbeiter!$E$12&lt;&gt;"",GJ$5+6&lt;Mitarbeiter!$E$12),0,IF(AND(Mitarbeiter!$F$12&lt;&gt;"",GJ$5&gt;Mitarbeiter!$F$12),0,IF(Planung!GJ14="",$C14,IF(ISNUMBER(Planung!GJ14),Planung!GJ14,IF(UPPER(Planung!GJ14)="H",$C14/2,0)))))))</f>
        <v>0.3</v>
      </c>
      <c r="GK14" s="27">
        <f>IF($A14="",0,IF(Mitarbeiter!$G$12=FALSE,0,IF(AND(Mitarbeiter!$E$12&lt;&gt;"",GK$5+6&lt;Mitarbeiter!$E$12),0,IF(AND(Mitarbeiter!$F$12&lt;&gt;"",GK$5&gt;Mitarbeiter!$F$12),0,IF(Planung!GK14="",$C14,IF(ISNUMBER(Planung!GK14),Planung!GK14,IF(UPPER(Planung!GK14)="H",$C14/2,0)))))))</f>
        <v>0.3</v>
      </c>
      <c r="GL14" s="27">
        <f>IF($A14="",0,IF(Mitarbeiter!$G$12=FALSE,0,IF(AND(Mitarbeiter!$E$12&lt;&gt;"",GL$5+6&lt;Mitarbeiter!$E$12),0,IF(AND(Mitarbeiter!$F$12&lt;&gt;"",GL$5&gt;Mitarbeiter!$F$12),0,IF(Planung!GL14="",$C14,IF(ISNUMBER(Planung!GL14),Planung!GL14,IF(UPPER(Planung!GL14)="H",$C14/2,0)))))))</f>
        <v>0.3</v>
      </c>
      <c r="GM14" s="27">
        <f>IF($A14="",0,IF(Mitarbeiter!$G$12=FALSE,0,IF(AND(Mitarbeiter!$E$12&lt;&gt;"",GM$5+6&lt;Mitarbeiter!$E$12),0,IF(AND(Mitarbeiter!$F$12&lt;&gt;"",GM$5&gt;Mitarbeiter!$F$12),0,IF(Planung!GM14="",$C14,IF(ISNUMBER(Planung!GM14),Planung!GM14,IF(UPPER(Planung!GM14)="H",$C14/2,0)))))))</f>
        <v>0.3</v>
      </c>
      <c r="GN14" s="27">
        <f>IF($A14="",0,IF(Mitarbeiter!$G$12=FALSE,0,IF(AND(Mitarbeiter!$E$12&lt;&gt;"",GN$5+6&lt;Mitarbeiter!$E$12),0,IF(AND(Mitarbeiter!$F$12&lt;&gt;"",GN$5&gt;Mitarbeiter!$F$12),0,IF(Planung!GN14="",$C14,IF(ISNUMBER(Planung!GN14),Planung!GN14,IF(UPPER(Planung!GN14)="H",$C14/2,0)))))))</f>
        <v>0.3</v>
      </c>
      <c r="GO14" s="27">
        <f>IF($A14="",0,IF(Mitarbeiter!$G$12=FALSE,0,IF(AND(Mitarbeiter!$E$12&lt;&gt;"",GO$5+6&lt;Mitarbeiter!$E$12),0,IF(AND(Mitarbeiter!$F$12&lt;&gt;"",GO$5&gt;Mitarbeiter!$F$12),0,IF(Planung!GO14="",$C14,IF(ISNUMBER(Planung!GO14),Planung!GO14,IF(UPPER(Planung!GO14)="H",$C14/2,0)))))))</f>
        <v>0.3</v>
      </c>
      <c r="GP14" s="27">
        <f>IF($A14="",0,IF(Mitarbeiter!$G$12=FALSE,0,IF(AND(Mitarbeiter!$E$12&lt;&gt;"",GP$5+6&lt;Mitarbeiter!$E$12),0,IF(AND(Mitarbeiter!$F$12&lt;&gt;"",GP$5&gt;Mitarbeiter!$F$12),0,IF(Planung!GP14="",$C14,IF(ISNUMBER(Planung!GP14),Planung!GP14,IF(UPPER(Planung!GP14)="H",$C14/2,0)))))))</f>
        <v>0.3</v>
      </c>
      <c r="GQ14" s="27">
        <f>IF($A14="",0,IF(Mitarbeiter!$G$12=FALSE,0,IF(AND(Mitarbeiter!$E$12&lt;&gt;"",GQ$5+6&lt;Mitarbeiter!$E$12),0,IF(AND(Mitarbeiter!$F$12&lt;&gt;"",GQ$5&gt;Mitarbeiter!$F$12),0,IF(Planung!GQ14="",$C14,IF(ISNUMBER(Planung!GQ14),Planung!GQ14,IF(UPPER(Planung!GQ14)="H",$C14/2,0)))))))</f>
        <v>0.3</v>
      </c>
      <c r="GR14" s="27">
        <f>IF($A14="",0,IF(Mitarbeiter!$G$12=FALSE,0,IF(AND(Mitarbeiter!$E$12&lt;&gt;"",GR$5+6&lt;Mitarbeiter!$E$12),0,IF(AND(Mitarbeiter!$F$12&lt;&gt;"",GR$5&gt;Mitarbeiter!$F$12),0,IF(Planung!GR14="",$C14,IF(ISNUMBER(Planung!GR14),Planung!GR14,IF(UPPER(Planung!GR14)="H",$C14/2,0)))))))</f>
        <v>0.3</v>
      </c>
      <c r="GS14" s="27">
        <f>IF($A14="",0,IF(Mitarbeiter!$G$12=FALSE,0,IF(AND(Mitarbeiter!$E$12&lt;&gt;"",GS$5+6&lt;Mitarbeiter!$E$12),0,IF(AND(Mitarbeiter!$F$12&lt;&gt;"",GS$5&gt;Mitarbeiter!$F$12),0,IF(Planung!GS14="",$C14,IF(ISNUMBER(Planung!GS14),Planung!GS14,IF(UPPER(Planung!GS14)="H",$C14/2,0)))))))</f>
        <v>0.3</v>
      </c>
      <c r="GT14" s="27">
        <f>IF($A14="",0,IF(Mitarbeiter!$G$12=FALSE,0,IF(AND(Mitarbeiter!$E$12&lt;&gt;"",GT$5+6&lt;Mitarbeiter!$E$12),0,IF(AND(Mitarbeiter!$F$12&lt;&gt;"",GT$5&gt;Mitarbeiter!$F$12),0,IF(Planung!GT14="",$C14,IF(ISNUMBER(Planung!GT14),Planung!GT14,IF(UPPER(Planung!GT14)="H",$C14/2,0)))))))</f>
        <v>0.3</v>
      </c>
      <c r="GU14" s="27">
        <f>IF($A14="",0,IF(Mitarbeiter!$G$12=FALSE,0,IF(AND(Mitarbeiter!$E$12&lt;&gt;"",GU$5+6&lt;Mitarbeiter!$E$12),0,IF(AND(Mitarbeiter!$F$12&lt;&gt;"",GU$5&gt;Mitarbeiter!$F$12),0,IF(Planung!GU14="",$C14,IF(ISNUMBER(Planung!GU14),Planung!GU14,IF(UPPER(Planung!GU14)="H",$C14/2,0)))))))</f>
        <v>0.3</v>
      </c>
      <c r="GV14" s="27">
        <f>IF($A14="",0,IF(Mitarbeiter!$G$12=FALSE,0,IF(AND(Mitarbeiter!$E$12&lt;&gt;"",GV$5+6&lt;Mitarbeiter!$E$12),0,IF(AND(Mitarbeiter!$F$12&lt;&gt;"",GV$5&gt;Mitarbeiter!$F$12),0,IF(Planung!GV14="",$C14,IF(ISNUMBER(Planung!GV14),Planung!GV14,IF(UPPER(Planung!GV14)="H",$C14/2,0)))))))</f>
        <v>0.3</v>
      </c>
      <c r="GW14" s="27">
        <f>IF($A14="",0,IF(Mitarbeiter!$G$12=FALSE,0,IF(AND(Mitarbeiter!$E$12&lt;&gt;"",GW$5+6&lt;Mitarbeiter!$E$12),0,IF(AND(Mitarbeiter!$F$12&lt;&gt;"",GW$5&gt;Mitarbeiter!$F$12),0,IF(Planung!GW14="",$C14,IF(ISNUMBER(Planung!GW14),Planung!GW14,IF(UPPER(Planung!GW14)="H",$C14/2,0)))))))</f>
        <v>0.3</v>
      </c>
      <c r="GX14" s="27">
        <f>IF($A14="",0,IF(Mitarbeiter!$G$12=FALSE,0,IF(AND(Mitarbeiter!$E$12&lt;&gt;"",GX$5+6&lt;Mitarbeiter!$E$12),0,IF(AND(Mitarbeiter!$F$12&lt;&gt;"",GX$5&gt;Mitarbeiter!$F$12),0,IF(Planung!GX14="",$C14,IF(ISNUMBER(Planung!GX14),Planung!GX14,IF(UPPER(Planung!GX14)="H",$C14/2,0)))))))</f>
        <v>0.3</v>
      </c>
      <c r="GY14" s="27">
        <f>IF($A14="",0,IF(Mitarbeiter!$G$12=FALSE,0,IF(AND(Mitarbeiter!$E$12&lt;&gt;"",GY$5+6&lt;Mitarbeiter!$E$12),0,IF(AND(Mitarbeiter!$F$12&lt;&gt;"",GY$5&gt;Mitarbeiter!$F$12),0,IF(Planung!GY14="",$C14,IF(ISNUMBER(Planung!GY14),Planung!GY14,IF(UPPER(Planung!GY14)="H",$C14/2,0)))))))</f>
        <v>0.3</v>
      </c>
      <c r="GZ14" s="27">
        <f>IF($A14="",0,IF(Mitarbeiter!$G$12=FALSE,0,IF(AND(Mitarbeiter!$E$12&lt;&gt;"",GZ$5+6&lt;Mitarbeiter!$E$12),0,IF(AND(Mitarbeiter!$F$12&lt;&gt;"",GZ$5&gt;Mitarbeiter!$F$12),0,IF(Planung!GZ14="",$C14,IF(ISNUMBER(Planung!GZ14),Planung!GZ14,IF(UPPER(Planung!GZ14)="H",$C14/2,0)))))))</f>
        <v>0.3</v>
      </c>
      <c r="HA14" s="27">
        <f>IF($A14="",0,IF(Mitarbeiter!$G$12=FALSE,0,IF(AND(Mitarbeiter!$E$12&lt;&gt;"",HA$5+6&lt;Mitarbeiter!$E$12),0,IF(AND(Mitarbeiter!$F$12&lt;&gt;"",HA$5&gt;Mitarbeiter!$F$12),0,IF(Planung!HA14="",$C14,IF(ISNUMBER(Planung!HA14),Planung!HA14,IF(UPPER(Planung!HA14)="H",$C14/2,0)))))))</f>
        <v>0.3</v>
      </c>
      <c r="HB14" s="27">
        <f>IF($A14="",0,IF(Mitarbeiter!$G$12=FALSE,0,IF(AND(Mitarbeiter!$E$12&lt;&gt;"",HB$5+6&lt;Mitarbeiter!$E$12),0,IF(AND(Mitarbeiter!$F$12&lt;&gt;"",HB$5&gt;Mitarbeiter!$F$12),0,IF(Planung!HB14="",$C14,IF(ISNUMBER(Planung!HB14),Planung!HB14,IF(UPPER(Planung!HB14)="H",$C14/2,0)))))))</f>
        <v>0.3</v>
      </c>
      <c r="HC14" s="27">
        <f>IF($A14="",0,IF(Mitarbeiter!$G$12=FALSE,0,IF(AND(Mitarbeiter!$E$12&lt;&gt;"",HC$5+6&lt;Mitarbeiter!$E$12),0,IF(AND(Mitarbeiter!$F$12&lt;&gt;"",HC$5&gt;Mitarbeiter!$F$12),0,IF(Planung!HC14="",$C14,IF(ISNUMBER(Planung!HC14),Planung!HC14,IF(UPPER(Planung!HC14)="H",$C14/2,0)))))))</f>
        <v>0.3</v>
      </c>
      <c r="HD14" s="27">
        <f>IF($A14="",0,IF(Mitarbeiter!$G$12=FALSE,0,IF(AND(Mitarbeiter!$E$12&lt;&gt;"",HD$5+6&lt;Mitarbeiter!$E$12),0,IF(AND(Mitarbeiter!$F$12&lt;&gt;"",HD$5&gt;Mitarbeiter!$F$12),0,IF(Planung!HD14="",$C14,IF(ISNUMBER(Planung!HD14),Planung!HD14,IF(UPPER(Planung!HD14)="H",$C14/2,0)))))))</f>
        <v>0.3</v>
      </c>
      <c r="HE14" s="27">
        <f>IF($A14="",0,IF(Mitarbeiter!$G$12=FALSE,0,IF(AND(Mitarbeiter!$E$12&lt;&gt;"",HE$5+6&lt;Mitarbeiter!$E$12),0,IF(AND(Mitarbeiter!$F$12&lt;&gt;"",HE$5&gt;Mitarbeiter!$F$12),0,IF(Planung!HE14="",$C14,IF(ISNUMBER(Planung!HE14),Planung!HE14,IF(UPPER(Planung!HE14)="H",$C14/2,0)))))))</f>
        <v>0.3</v>
      </c>
      <c r="HF14" s="27">
        <f>IF($A14="",0,IF(Mitarbeiter!$G$12=FALSE,0,IF(AND(Mitarbeiter!$E$12&lt;&gt;"",HF$5+6&lt;Mitarbeiter!$E$12),0,IF(AND(Mitarbeiter!$F$12&lt;&gt;"",HF$5&gt;Mitarbeiter!$F$12),0,IF(Planung!HF14="",$C14,IF(ISNUMBER(Planung!HF14),Planung!HF14,IF(UPPER(Planung!HF14)="H",$C14/2,0)))))))</f>
        <v>0.3</v>
      </c>
      <c r="HG14" s="27">
        <f>IF($A14="",0,IF(Mitarbeiter!$G$12=FALSE,0,IF(AND(Mitarbeiter!$E$12&lt;&gt;"",HG$5+6&lt;Mitarbeiter!$E$12),0,IF(AND(Mitarbeiter!$F$12&lt;&gt;"",HG$5&gt;Mitarbeiter!$F$12),0,IF(Planung!HG14="",$C14,IF(ISNUMBER(Planung!HG14),Planung!HG14,IF(UPPER(Planung!HG14)="H",$C14/2,0)))))))</f>
        <v>0.3</v>
      </c>
      <c r="HH14" s="27">
        <f>IF($A14="",0,IF(Mitarbeiter!$G$12=FALSE,0,IF(AND(Mitarbeiter!$E$12&lt;&gt;"",HH$5+6&lt;Mitarbeiter!$E$12),0,IF(AND(Mitarbeiter!$F$12&lt;&gt;"",HH$5&gt;Mitarbeiter!$F$12),0,IF(Planung!HH14="",$C14,IF(ISNUMBER(Planung!HH14),Planung!HH14,IF(UPPER(Planung!HH14)="H",$C14/2,0)))))))</f>
        <v>0.3</v>
      </c>
      <c r="HI14" s="27">
        <f>IF($A14="",0,IF(Mitarbeiter!$G$12=FALSE,0,IF(AND(Mitarbeiter!$E$12&lt;&gt;"",HI$5+6&lt;Mitarbeiter!$E$12),0,IF(AND(Mitarbeiter!$F$12&lt;&gt;"",HI$5&gt;Mitarbeiter!$F$12),0,IF(Planung!HI14="",$C14,IF(ISNUMBER(Planung!HI14),Planung!HI14,IF(UPPER(Planung!HI14)="H",$C14/2,0)))))))</f>
        <v>0.3</v>
      </c>
      <c r="HJ14" s="27">
        <f>IF($A14="",0,IF(Mitarbeiter!$G$12=FALSE,0,IF(AND(Mitarbeiter!$E$12&lt;&gt;"",HJ$5+6&lt;Mitarbeiter!$E$12),0,IF(AND(Mitarbeiter!$F$12&lt;&gt;"",HJ$5&gt;Mitarbeiter!$F$12),0,IF(Planung!HJ14="",$C14,IF(ISNUMBER(Planung!HJ14),Planung!HJ14,IF(UPPER(Planung!HJ14)="H",$C14/2,0)))))))</f>
        <v>0.3</v>
      </c>
      <c r="HK14" s="27">
        <f>IF($A14="",0,IF(Mitarbeiter!$G$12=FALSE,0,IF(AND(Mitarbeiter!$E$12&lt;&gt;"",HK$5+6&lt;Mitarbeiter!$E$12),0,IF(AND(Mitarbeiter!$F$12&lt;&gt;"",HK$5&gt;Mitarbeiter!$F$12),0,IF(Planung!HK14="",$C14,IF(ISNUMBER(Planung!HK14),Planung!HK14,IF(UPPER(Planung!HK14)="H",$C14/2,0)))))))</f>
        <v>0.3</v>
      </c>
      <c r="HL14" s="27">
        <f>IF($A14="",0,IF(Mitarbeiter!$G$12=FALSE,0,IF(AND(Mitarbeiter!$E$12&lt;&gt;"",HL$5+6&lt;Mitarbeiter!$E$12),0,IF(AND(Mitarbeiter!$F$12&lt;&gt;"",HL$5&gt;Mitarbeiter!$F$12),0,IF(Planung!HL14="",$C14,IF(ISNUMBER(Planung!HL14),Planung!HL14,IF(UPPER(Planung!HL14)="H",$C14/2,0)))))))</f>
        <v>0.3</v>
      </c>
      <c r="HM14" s="27">
        <f>IF($A14="",0,IF(Mitarbeiter!$G$12=FALSE,0,IF(AND(Mitarbeiter!$E$12&lt;&gt;"",HM$5+6&lt;Mitarbeiter!$E$12),0,IF(AND(Mitarbeiter!$F$12&lt;&gt;"",HM$5&gt;Mitarbeiter!$F$12),0,IF(Planung!HM14="",$C14,IF(ISNUMBER(Planung!HM14),Planung!HM14,IF(UPPER(Planung!HM14)="H",$C14/2,0)))))))</f>
        <v>0.3</v>
      </c>
      <c r="HN14" s="27">
        <f>IF($A14="",0,IF(Mitarbeiter!$G$12=FALSE,0,IF(AND(Mitarbeiter!$E$12&lt;&gt;"",HN$5+6&lt;Mitarbeiter!$E$12),0,IF(AND(Mitarbeiter!$F$12&lt;&gt;"",HN$5&gt;Mitarbeiter!$F$12),0,IF(Planung!HN14="",$C14,IF(ISNUMBER(Planung!HN14),Planung!HN14,IF(UPPER(Planung!HN14)="H",$C14/2,0)))))))</f>
        <v>0.3</v>
      </c>
      <c r="HO14" s="27">
        <f>IF($A14="",0,IF(Mitarbeiter!$G$12=FALSE,0,IF(AND(Mitarbeiter!$E$12&lt;&gt;"",HO$5+6&lt;Mitarbeiter!$E$12),0,IF(AND(Mitarbeiter!$F$12&lt;&gt;"",HO$5&gt;Mitarbeiter!$F$12),0,IF(Planung!HO14="",$C14,IF(ISNUMBER(Planung!HO14),Planung!HO14,IF(UPPER(Planung!HO14)="H",$C14/2,0)))))))</f>
        <v>0.3</v>
      </c>
      <c r="HP14" s="27">
        <f>IF($A14="",0,IF(Mitarbeiter!$G$12=FALSE,0,IF(AND(Mitarbeiter!$E$12&lt;&gt;"",HP$5+6&lt;Mitarbeiter!$E$12),0,IF(AND(Mitarbeiter!$F$12&lt;&gt;"",HP$5&gt;Mitarbeiter!$F$12),0,IF(Planung!HP14="",$C14,IF(ISNUMBER(Planung!HP14),Planung!HP14,IF(UPPER(Planung!HP14)="H",$C14/2,0)))))))</f>
        <v>0.3</v>
      </c>
      <c r="HQ14" s="27">
        <f>IF($A14="",0,IF(Mitarbeiter!$G$12=FALSE,0,IF(AND(Mitarbeiter!$E$12&lt;&gt;"",HQ$5+6&lt;Mitarbeiter!$E$12),0,IF(AND(Mitarbeiter!$F$12&lt;&gt;"",HQ$5&gt;Mitarbeiter!$F$12),0,IF(Planung!HQ14="",$C14,IF(ISNUMBER(Planung!HQ14),Planung!HQ14,IF(UPPER(Planung!HQ14)="H",$C14/2,0)))))))</f>
        <v>0.3</v>
      </c>
      <c r="HR14" s="27">
        <f>IF($A14="",0,IF(Mitarbeiter!$G$12=FALSE,0,IF(AND(Mitarbeiter!$E$12&lt;&gt;"",HR$5+6&lt;Mitarbeiter!$E$12),0,IF(AND(Mitarbeiter!$F$12&lt;&gt;"",HR$5&gt;Mitarbeiter!$F$12),0,IF(Planung!HR14="",$C14,IF(ISNUMBER(Planung!HR14),Planung!HR14,IF(UPPER(Planung!HR14)="H",$C14/2,0)))))))</f>
        <v>0.3</v>
      </c>
      <c r="HS14" s="27">
        <f>IF($A14="",0,IF(Mitarbeiter!$G$12=FALSE,0,IF(AND(Mitarbeiter!$E$12&lt;&gt;"",HS$5+6&lt;Mitarbeiter!$E$12),0,IF(AND(Mitarbeiter!$F$12&lt;&gt;"",HS$5&gt;Mitarbeiter!$F$12),0,IF(Planung!HS14="",$C14,IF(ISNUMBER(Planung!HS14),Planung!HS14,IF(UPPER(Planung!HS14)="H",$C14/2,0)))))))</f>
        <v>0.3</v>
      </c>
      <c r="HT14" s="27">
        <f>IF($A14="",0,IF(Mitarbeiter!$G$12=FALSE,0,IF(AND(Mitarbeiter!$E$12&lt;&gt;"",HT$5+6&lt;Mitarbeiter!$E$12),0,IF(AND(Mitarbeiter!$F$12&lt;&gt;"",HT$5&gt;Mitarbeiter!$F$12),0,IF(Planung!HT14="",$C14,IF(ISNUMBER(Planung!HT14),Planung!HT14,IF(UPPER(Planung!HT14)="H",$C14/2,0)))))))</f>
        <v>0.3</v>
      </c>
      <c r="HU14" s="27">
        <f>IF($A14="",0,IF(Mitarbeiter!$G$12=FALSE,0,IF(AND(Mitarbeiter!$E$12&lt;&gt;"",HU$5+6&lt;Mitarbeiter!$E$12),0,IF(AND(Mitarbeiter!$F$12&lt;&gt;"",HU$5&gt;Mitarbeiter!$F$12),0,IF(Planung!HU14="",$C14,IF(ISNUMBER(Planung!HU14),Planung!HU14,IF(UPPER(Planung!HU14)="H",$C14/2,0)))))))</f>
        <v>0.3</v>
      </c>
      <c r="HV14" s="27">
        <f>IF($A14="",0,IF(Mitarbeiter!$G$12=FALSE,0,IF(AND(Mitarbeiter!$E$12&lt;&gt;"",HV$5+6&lt;Mitarbeiter!$E$12),0,IF(AND(Mitarbeiter!$F$12&lt;&gt;"",HV$5&gt;Mitarbeiter!$F$12),0,IF(Planung!HV14="",$C14,IF(ISNUMBER(Planung!HV14),Planung!HV14,IF(UPPER(Planung!HV14)="H",$C14/2,0)))))))</f>
        <v>0.3</v>
      </c>
      <c r="HW14" s="27">
        <f>IF($A14="",0,IF(Mitarbeiter!$G$12=FALSE,0,IF(AND(Mitarbeiter!$E$12&lt;&gt;"",HW$5+6&lt;Mitarbeiter!$E$12),0,IF(AND(Mitarbeiter!$F$12&lt;&gt;"",HW$5&gt;Mitarbeiter!$F$12),0,IF(Planung!HW14="",$C14,IF(ISNUMBER(Planung!HW14),Planung!HW14,IF(UPPER(Planung!HW14)="H",$C14/2,0)))))))</f>
        <v>0.3</v>
      </c>
      <c r="HX14" s="27">
        <f>IF($A14="",0,IF(Mitarbeiter!$G$12=FALSE,0,IF(AND(Mitarbeiter!$E$12&lt;&gt;"",HX$5+6&lt;Mitarbeiter!$E$12),0,IF(AND(Mitarbeiter!$F$12&lt;&gt;"",HX$5&gt;Mitarbeiter!$F$12),0,IF(Planung!HX14="",$C14,IF(ISNUMBER(Planung!HX14),Planung!HX14,IF(UPPER(Planung!HX14)="H",$C14/2,0)))))))</f>
        <v>0.3</v>
      </c>
      <c r="HY14" s="27">
        <f>IF($A14="",0,IF(Mitarbeiter!$G$12=FALSE,0,IF(AND(Mitarbeiter!$E$12&lt;&gt;"",HY$5+6&lt;Mitarbeiter!$E$12),0,IF(AND(Mitarbeiter!$F$12&lt;&gt;"",HY$5&gt;Mitarbeiter!$F$12),0,IF(Planung!HY14="",$C14,IF(ISNUMBER(Planung!HY14),Planung!HY14,IF(UPPER(Planung!HY14)="H",$C14/2,0)))))))</f>
        <v>0.3</v>
      </c>
      <c r="HZ14" s="27">
        <f>IF($A14="",0,IF(Mitarbeiter!$G$12=FALSE,0,IF(AND(Mitarbeiter!$E$12&lt;&gt;"",HZ$5+6&lt;Mitarbeiter!$E$12),0,IF(AND(Mitarbeiter!$F$12&lt;&gt;"",HZ$5&gt;Mitarbeiter!$F$12),0,IF(Planung!HZ14="",$C14,IF(ISNUMBER(Planung!HZ14),Planung!HZ14,IF(UPPER(Planung!HZ14)="H",$C14/2,0)))))))</f>
        <v>0.3</v>
      </c>
      <c r="IA14" s="27">
        <f>IF($A14="",0,IF(Mitarbeiter!$G$12=FALSE,0,IF(AND(Mitarbeiter!$E$12&lt;&gt;"",IA$5+6&lt;Mitarbeiter!$E$12),0,IF(AND(Mitarbeiter!$F$12&lt;&gt;"",IA$5&gt;Mitarbeiter!$F$12),0,IF(Planung!IA14="",$C14,IF(ISNUMBER(Planung!IA14),Planung!IA14,IF(UPPER(Planung!IA14)="H",$C14/2,0)))))))</f>
        <v>0.3</v>
      </c>
    </row>
    <row r="15" spans="1:235" x14ac:dyDescent="0.25">
      <c r="A15" s="7" t="str">
        <f>Planung!A15</f>
        <v>Riedle</v>
      </c>
      <c r="B15" s="7" t="str">
        <f>Planung!B15</f>
        <v>Gesundheit</v>
      </c>
      <c r="C15" s="27">
        <f>N(Mitarbeiter!$D$13)</f>
        <v>1</v>
      </c>
      <c r="D15" s="27">
        <f>IF($A15="",0,IF(Mitarbeiter!$G$13=FALSE,0,IF(AND(Mitarbeiter!$E$13&lt;&gt;"",D$5+6&lt;Mitarbeiter!$E$13),0,IF(AND(Mitarbeiter!$F$13&lt;&gt;"",D$5&gt;Mitarbeiter!$F$13),0,IF(Planung!D15="",$C15,IF(ISNUMBER(Planung!D15),Planung!D15,IF(UPPER(Planung!D15)="H",$C15/2,0)))))))</f>
        <v>1</v>
      </c>
      <c r="E15" s="27">
        <f>IF($A15="",0,IF(Mitarbeiter!$G$13=FALSE,0,IF(AND(Mitarbeiter!$E$13&lt;&gt;"",E$5+6&lt;Mitarbeiter!$E$13),0,IF(AND(Mitarbeiter!$F$13&lt;&gt;"",E$5&gt;Mitarbeiter!$F$13),0,IF(Planung!E15="",$C15,IF(ISNUMBER(Planung!E15),Planung!E15,IF(UPPER(Planung!E15)="H",$C15/2,0)))))))</f>
        <v>1</v>
      </c>
      <c r="F15" s="27">
        <f>IF($A15="",0,IF(Mitarbeiter!$G$13=FALSE,0,IF(AND(Mitarbeiter!$E$13&lt;&gt;"",F$5+6&lt;Mitarbeiter!$E$13),0,IF(AND(Mitarbeiter!$F$13&lt;&gt;"",F$5&gt;Mitarbeiter!$F$13),0,IF(Planung!F15="",$C15,IF(ISNUMBER(Planung!F15),Planung!F15,IF(UPPER(Planung!F15)="H",$C15/2,0)))))))</f>
        <v>1</v>
      </c>
      <c r="G15" s="27">
        <f>IF($A15="",0,IF(Mitarbeiter!$G$13=FALSE,0,IF(AND(Mitarbeiter!$E$13&lt;&gt;"",G$5+6&lt;Mitarbeiter!$E$13),0,IF(AND(Mitarbeiter!$F$13&lt;&gt;"",G$5&gt;Mitarbeiter!$F$13),0,IF(Planung!G15="",$C15,IF(ISNUMBER(Planung!G15),Planung!G15,IF(UPPER(Planung!G15)="H",$C15/2,0)))))))</f>
        <v>1</v>
      </c>
      <c r="H15" s="27">
        <f>IF($A15="",0,IF(Mitarbeiter!$G$13=FALSE,0,IF(AND(Mitarbeiter!$E$13&lt;&gt;"",H$5+6&lt;Mitarbeiter!$E$13),0,IF(AND(Mitarbeiter!$F$13&lt;&gt;"",H$5&gt;Mitarbeiter!$F$13),0,IF(Planung!H15="",$C15,IF(ISNUMBER(Planung!H15),Planung!H15,IF(UPPER(Planung!H15)="H",$C15/2,0)))))))</f>
        <v>1</v>
      </c>
      <c r="I15" s="27">
        <f>IF($A15="",0,IF(Mitarbeiter!$G$13=FALSE,0,IF(AND(Mitarbeiter!$E$13&lt;&gt;"",I$5+6&lt;Mitarbeiter!$E$13),0,IF(AND(Mitarbeiter!$F$13&lt;&gt;"",I$5&gt;Mitarbeiter!$F$13),0,IF(Planung!I15="",$C15,IF(ISNUMBER(Planung!I15),Planung!I15,IF(UPPER(Planung!I15)="H",$C15/2,0)))))))</f>
        <v>1</v>
      </c>
      <c r="J15" s="27">
        <f>IF($A15="",0,IF(Mitarbeiter!$G$13=FALSE,0,IF(AND(Mitarbeiter!$E$13&lt;&gt;"",J$5+6&lt;Mitarbeiter!$E$13),0,IF(AND(Mitarbeiter!$F$13&lt;&gt;"",J$5&gt;Mitarbeiter!$F$13),0,IF(Planung!J15="",$C15,IF(ISNUMBER(Planung!J15),Planung!J15,IF(UPPER(Planung!J15)="H",$C15/2,0)))))))</f>
        <v>1</v>
      </c>
      <c r="K15" s="27">
        <f>IF($A15="",0,IF(Mitarbeiter!$G$13=FALSE,0,IF(AND(Mitarbeiter!$E$13&lt;&gt;"",K$5+6&lt;Mitarbeiter!$E$13),0,IF(AND(Mitarbeiter!$F$13&lt;&gt;"",K$5&gt;Mitarbeiter!$F$13),0,IF(Planung!K15="",$C15,IF(ISNUMBER(Planung!K15),Planung!K15,IF(UPPER(Planung!K15)="H",$C15/2,0)))))))</f>
        <v>1</v>
      </c>
      <c r="L15" s="27">
        <f>IF($A15="",0,IF(Mitarbeiter!$G$13=FALSE,0,IF(AND(Mitarbeiter!$E$13&lt;&gt;"",L$5+6&lt;Mitarbeiter!$E$13),0,IF(AND(Mitarbeiter!$F$13&lt;&gt;"",L$5&gt;Mitarbeiter!$F$13),0,IF(Planung!L15="",$C15,IF(ISNUMBER(Planung!L15),Planung!L15,IF(UPPER(Planung!L15)="H",$C15/2,0)))))))</f>
        <v>1</v>
      </c>
      <c r="M15" s="27">
        <f>IF($A15="",0,IF(Mitarbeiter!$G$13=FALSE,0,IF(AND(Mitarbeiter!$E$13&lt;&gt;"",M$5+6&lt;Mitarbeiter!$E$13),0,IF(AND(Mitarbeiter!$F$13&lt;&gt;"",M$5&gt;Mitarbeiter!$F$13),0,IF(Planung!M15="",$C15,IF(ISNUMBER(Planung!M15),Planung!M15,IF(UPPER(Planung!M15)="H",$C15/2,0)))))))</f>
        <v>1</v>
      </c>
      <c r="N15" s="27">
        <f>IF($A15="",0,IF(Mitarbeiter!$G$13=FALSE,0,IF(AND(Mitarbeiter!$E$13&lt;&gt;"",N$5+6&lt;Mitarbeiter!$E$13),0,IF(AND(Mitarbeiter!$F$13&lt;&gt;"",N$5&gt;Mitarbeiter!$F$13),0,IF(Planung!N15="",$C15,IF(ISNUMBER(Planung!N15),Planung!N15,IF(UPPER(Planung!N15)="H",$C15/2,0)))))))</f>
        <v>1</v>
      </c>
      <c r="O15" s="27">
        <f>IF($A15="",0,IF(Mitarbeiter!$G$13=FALSE,0,IF(AND(Mitarbeiter!$E$13&lt;&gt;"",O$5+6&lt;Mitarbeiter!$E$13),0,IF(AND(Mitarbeiter!$F$13&lt;&gt;"",O$5&gt;Mitarbeiter!$F$13),0,IF(Planung!O15="",$C15,IF(ISNUMBER(Planung!O15),Planung!O15,IF(UPPER(Planung!O15)="H",$C15/2,0)))))))</f>
        <v>1</v>
      </c>
      <c r="P15" s="27">
        <f>IF($A15="",0,IF(Mitarbeiter!$G$13=FALSE,0,IF(AND(Mitarbeiter!$E$13&lt;&gt;"",P$5+6&lt;Mitarbeiter!$E$13),0,IF(AND(Mitarbeiter!$F$13&lt;&gt;"",P$5&gt;Mitarbeiter!$F$13),0,IF(Planung!P15="",$C15,IF(ISNUMBER(Planung!P15),Planung!P15,IF(UPPER(Planung!P15)="H",$C15/2,0)))))))</f>
        <v>1</v>
      </c>
      <c r="Q15" s="27">
        <f>IF($A15="",0,IF(Mitarbeiter!$G$13=FALSE,0,IF(AND(Mitarbeiter!$E$13&lt;&gt;"",Q$5+6&lt;Mitarbeiter!$E$13),0,IF(AND(Mitarbeiter!$F$13&lt;&gt;"",Q$5&gt;Mitarbeiter!$F$13),0,IF(Planung!Q15="",$C15,IF(ISNUMBER(Planung!Q15),Planung!Q15,IF(UPPER(Planung!Q15)="H",$C15/2,0)))))))</f>
        <v>1</v>
      </c>
      <c r="R15" s="27">
        <f>IF($A15="",0,IF(Mitarbeiter!$G$13=FALSE,0,IF(AND(Mitarbeiter!$E$13&lt;&gt;"",R$5+6&lt;Mitarbeiter!$E$13),0,IF(AND(Mitarbeiter!$F$13&lt;&gt;"",R$5&gt;Mitarbeiter!$F$13),0,IF(Planung!R15="",$C15,IF(ISNUMBER(Planung!R15),Planung!R15,IF(UPPER(Planung!R15)="H",$C15/2,0)))))))</f>
        <v>1</v>
      </c>
      <c r="S15" s="27">
        <f>IF($A15="",0,IF(Mitarbeiter!$G$13=FALSE,0,IF(AND(Mitarbeiter!$E$13&lt;&gt;"",S$5+6&lt;Mitarbeiter!$E$13),0,IF(AND(Mitarbeiter!$F$13&lt;&gt;"",S$5&gt;Mitarbeiter!$F$13),0,IF(Planung!S15="",$C15,IF(ISNUMBER(Planung!S15),Planung!S15,IF(UPPER(Planung!S15)="H",$C15/2,0)))))))</f>
        <v>1</v>
      </c>
      <c r="T15" s="27">
        <f>IF($A15="",0,IF(Mitarbeiter!$G$13=FALSE,0,IF(AND(Mitarbeiter!$E$13&lt;&gt;"",T$5+6&lt;Mitarbeiter!$E$13),0,IF(AND(Mitarbeiter!$F$13&lt;&gt;"",T$5&gt;Mitarbeiter!$F$13),0,IF(Planung!T15="",$C15,IF(ISNUMBER(Planung!T15),Planung!T15,IF(UPPER(Planung!T15)="H",$C15/2,0)))))))</f>
        <v>1</v>
      </c>
      <c r="U15" s="27">
        <f>IF($A15="",0,IF(Mitarbeiter!$G$13=FALSE,0,IF(AND(Mitarbeiter!$E$13&lt;&gt;"",U$5+6&lt;Mitarbeiter!$E$13),0,IF(AND(Mitarbeiter!$F$13&lt;&gt;"",U$5&gt;Mitarbeiter!$F$13),0,IF(Planung!U15="",$C15,IF(ISNUMBER(Planung!U15),Planung!U15,IF(UPPER(Planung!U15)="H",$C15/2,0)))))))</f>
        <v>1</v>
      </c>
      <c r="V15" s="27">
        <f>IF($A15="",0,IF(Mitarbeiter!$G$13=FALSE,0,IF(AND(Mitarbeiter!$E$13&lt;&gt;"",V$5+6&lt;Mitarbeiter!$E$13),0,IF(AND(Mitarbeiter!$F$13&lt;&gt;"",V$5&gt;Mitarbeiter!$F$13),0,IF(Planung!V15="",$C15,IF(ISNUMBER(Planung!V15),Planung!V15,IF(UPPER(Planung!V15)="H",$C15/2,0)))))))</f>
        <v>1</v>
      </c>
      <c r="W15" s="27">
        <f>IF($A15="",0,IF(Mitarbeiter!$G$13=FALSE,0,IF(AND(Mitarbeiter!$E$13&lt;&gt;"",W$5+6&lt;Mitarbeiter!$E$13),0,IF(AND(Mitarbeiter!$F$13&lt;&gt;"",W$5&gt;Mitarbeiter!$F$13),0,IF(Planung!W15="",$C15,IF(ISNUMBER(Planung!W15),Planung!W15,IF(UPPER(Planung!W15)="H",$C15/2,0)))))))</f>
        <v>1</v>
      </c>
      <c r="X15" s="27">
        <f>IF($A15="",0,IF(Mitarbeiter!$G$13=FALSE,0,IF(AND(Mitarbeiter!$E$13&lt;&gt;"",X$5+6&lt;Mitarbeiter!$E$13),0,IF(AND(Mitarbeiter!$F$13&lt;&gt;"",X$5&gt;Mitarbeiter!$F$13),0,IF(Planung!X15="",$C15,IF(ISNUMBER(Planung!X15),Planung!X15,IF(UPPER(Planung!X15)="H",$C15/2,0)))))))</f>
        <v>1</v>
      </c>
      <c r="Y15" s="27">
        <f>IF($A15="",0,IF(Mitarbeiter!$G$13=FALSE,0,IF(AND(Mitarbeiter!$E$13&lt;&gt;"",Y$5+6&lt;Mitarbeiter!$E$13),0,IF(AND(Mitarbeiter!$F$13&lt;&gt;"",Y$5&gt;Mitarbeiter!$F$13),0,IF(Planung!Y15="",$C15,IF(ISNUMBER(Planung!Y15),Planung!Y15,IF(UPPER(Planung!Y15)="H",$C15/2,0)))))))</f>
        <v>1</v>
      </c>
      <c r="Z15" s="27">
        <f>IF($A15="",0,IF(Mitarbeiter!$G$13=FALSE,0,IF(AND(Mitarbeiter!$E$13&lt;&gt;"",Z$5+6&lt;Mitarbeiter!$E$13),0,IF(AND(Mitarbeiter!$F$13&lt;&gt;"",Z$5&gt;Mitarbeiter!$F$13),0,IF(Planung!Z15="",$C15,IF(ISNUMBER(Planung!Z15),Planung!Z15,IF(UPPER(Planung!Z15)="H",$C15/2,0)))))))</f>
        <v>1</v>
      </c>
      <c r="AA15" s="27">
        <f>IF($A15="",0,IF(Mitarbeiter!$G$13=FALSE,0,IF(AND(Mitarbeiter!$E$13&lt;&gt;"",AA$5+6&lt;Mitarbeiter!$E$13),0,IF(AND(Mitarbeiter!$F$13&lt;&gt;"",AA$5&gt;Mitarbeiter!$F$13),0,IF(Planung!AA15="",$C15,IF(ISNUMBER(Planung!AA15),Planung!AA15,IF(UPPER(Planung!AA15)="H",$C15/2,0)))))))</f>
        <v>1</v>
      </c>
      <c r="AB15" s="27">
        <f>IF($A15="",0,IF(Mitarbeiter!$G$13=FALSE,0,IF(AND(Mitarbeiter!$E$13&lt;&gt;"",AB$5+6&lt;Mitarbeiter!$E$13),0,IF(AND(Mitarbeiter!$F$13&lt;&gt;"",AB$5&gt;Mitarbeiter!$F$13),0,IF(Planung!AB15="",$C15,IF(ISNUMBER(Planung!AB15),Planung!AB15,IF(UPPER(Planung!AB15)="H",$C15/2,0)))))))</f>
        <v>1</v>
      </c>
      <c r="AC15" s="27">
        <f>IF($A15="",0,IF(Mitarbeiter!$G$13=FALSE,0,IF(AND(Mitarbeiter!$E$13&lt;&gt;"",AC$5+6&lt;Mitarbeiter!$E$13),0,IF(AND(Mitarbeiter!$F$13&lt;&gt;"",AC$5&gt;Mitarbeiter!$F$13),0,IF(Planung!AC15="",$C15,IF(ISNUMBER(Planung!AC15),Planung!AC15,IF(UPPER(Planung!AC15)="H",$C15/2,0)))))))</f>
        <v>1</v>
      </c>
      <c r="AD15" s="27">
        <f>IF($A15="",0,IF(Mitarbeiter!$G$13=FALSE,0,IF(AND(Mitarbeiter!$E$13&lt;&gt;"",AD$5+6&lt;Mitarbeiter!$E$13),0,IF(AND(Mitarbeiter!$F$13&lt;&gt;"",AD$5&gt;Mitarbeiter!$F$13),0,IF(Planung!AD15="",$C15,IF(ISNUMBER(Planung!AD15),Planung!AD15,IF(UPPER(Planung!AD15)="H",$C15/2,0)))))))</f>
        <v>1</v>
      </c>
      <c r="AE15" s="27">
        <f>IF($A15="",0,IF(Mitarbeiter!$G$13=FALSE,0,IF(AND(Mitarbeiter!$E$13&lt;&gt;"",AE$5+6&lt;Mitarbeiter!$E$13),0,IF(AND(Mitarbeiter!$F$13&lt;&gt;"",AE$5&gt;Mitarbeiter!$F$13),0,IF(Planung!AE15="",$C15,IF(ISNUMBER(Planung!AE15),Planung!AE15,IF(UPPER(Planung!AE15)="H",$C15/2,0)))))))</f>
        <v>1</v>
      </c>
      <c r="AF15" s="27">
        <f>IF($A15="",0,IF(Mitarbeiter!$G$13=FALSE,0,IF(AND(Mitarbeiter!$E$13&lt;&gt;"",AF$5+6&lt;Mitarbeiter!$E$13),0,IF(AND(Mitarbeiter!$F$13&lt;&gt;"",AF$5&gt;Mitarbeiter!$F$13),0,IF(Planung!AF15="",$C15,IF(ISNUMBER(Planung!AF15),Planung!AF15,IF(UPPER(Planung!AF15)="H",$C15/2,0)))))))</f>
        <v>1</v>
      </c>
      <c r="AG15" s="27">
        <f>IF($A15="",0,IF(Mitarbeiter!$G$13=FALSE,0,IF(AND(Mitarbeiter!$E$13&lt;&gt;"",AG$5+6&lt;Mitarbeiter!$E$13),0,IF(AND(Mitarbeiter!$F$13&lt;&gt;"",AG$5&gt;Mitarbeiter!$F$13),0,IF(Planung!AG15="",$C15,IF(ISNUMBER(Planung!AG15),Planung!AG15,IF(UPPER(Planung!AG15)="H",$C15/2,0)))))))</f>
        <v>1</v>
      </c>
      <c r="AH15" s="27">
        <f>IF($A15="",0,IF(Mitarbeiter!$G$13=FALSE,0,IF(AND(Mitarbeiter!$E$13&lt;&gt;"",AH$5+6&lt;Mitarbeiter!$E$13),0,IF(AND(Mitarbeiter!$F$13&lt;&gt;"",AH$5&gt;Mitarbeiter!$F$13),0,IF(Planung!AH15="",$C15,IF(ISNUMBER(Planung!AH15),Planung!AH15,IF(UPPER(Planung!AH15)="H",$C15/2,0)))))))</f>
        <v>1</v>
      </c>
      <c r="AI15" s="27">
        <f>IF($A15="",0,IF(Mitarbeiter!$G$13=FALSE,0,IF(AND(Mitarbeiter!$E$13&lt;&gt;"",AI$5+6&lt;Mitarbeiter!$E$13),0,IF(AND(Mitarbeiter!$F$13&lt;&gt;"",AI$5&gt;Mitarbeiter!$F$13),0,IF(Planung!AI15="",$C15,IF(ISNUMBER(Planung!AI15),Planung!AI15,IF(UPPER(Planung!AI15)="H",$C15/2,0)))))))</f>
        <v>1</v>
      </c>
      <c r="AJ15" s="27">
        <f>IF($A15="",0,IF(Mitarbeiter!$G$13=FALSE,0,IF(AND(Mitarbeiter!$E$13&lt;&gt;"",AJ$5+6&lt;Mitarbeiter!$E$13),0,IF(AND(Mitarbeiter!$F$13&lt;&gt;"",AJ$5&gt;Mitarbeiter!$F$13),0,IF(Planung!AJ15="",$C15,IF(ISNUMBER(Planung!AJ15),Planung!AJ15,IF(UPPER(Planung!AJ15)="H",$C15/2,0)))))))</f>
        <v>1</v>
      </c>
      <c r="AK15" s="27">
        <f>IF($A15="",0,IF(Mitarbeiter!$G$13=FALSE,0,IF(AND(Mitarbeiter!$E$13&lt;&gt;"",AK$5+6&lt;Mitarbeiter!$E$13),0,IF(AND(Mitarbeiter!$F$13&lt;&gt;"",AK$5&gt;Mitarbeiter!$F$13),0,IF(Planung!AK15="",$C15,IF(ISNUMBER(Planung!AK15),Planung!AK15,IF(UPPER(Planung!AK15)="H",$C15/2,0)))))))</f>
        <v>1</v>
      </c>
      <c r="AL15" s="27">
        <f>IF($A15="",0,IF(Mitarbeiter!$G$13=FALSE,0,IF(AND(Mitarbeiter!$E$13&lt;&gt;"",AL$5+6&lt;Mitarbeiter!$E$13),0,IF(AND(Mitarbeiter!$F$13&lt;&gt;"",AL$5&gt;Mitarbeiter!$F$13),0,IF(Planung!AL15="",$C15,IF(ISNUMBER(Planung!AL15),Planung!AL15,IF(UPPER(Planung!AL15)="H",$C15/2,0)))))))</f>
        <v>1</v>
      </c>
      <c r="AM15" s="27">
        <f>IF($A15="",0,IF(Mitarbeiter!$G$13=FALSE,0,IF(AND(Mitarbeiter!$E$13&lt;&gt;"",AM$5+6&lt;Mitarbeiter!$E$13),0,IF(AND(Mitarbeiter!$F$13&lt;&gt;"",AM$5&gt;Mitarbeiter!$F$13),0,IF(Planung!AM15="",$C15,IF(ISNUMBER(Planung!AM15),Planung!AM15,IF(UPPER(Planung!AM15)="H",$C15/2,0)))))))</f>
        <v>1</v>
      </c>
      <c r="AN15" s="27">
        <f>IF($A15="",0,IF(Mitarbeiter!$G$13=FALSE,0,IF(AND(Mitarbeiter!$E$13&lt;&gt;"",AN$5+6&lt;Mitarbeiter!$E$13),0,IF(AND(Mitarbeiter!$F$13&lt;&gt;"",AN$5&gt;Mitarbeiter!$F$13),0,IF(Planung!AN15="",$C15,IF(ISNUMBER(Planung!AN15),Planung!AN15,IF(UPPER(Planung!AN15)="H",$C15/2,0)))))))</f>
        <v>1</v>
      </c>
      <c r="AO15" s="27">
        <f>IF($A15="",0,IF(Mitarbeiter!$G$13=FALSE,0,IF(AND(Mitarbeiter!$E$13&lt;&gt;"",AO$5+6&lt;Mitarbeiter!$E$13),0,IF(AND(Mitarbeiter!$F$13&lt;&gt;"",AO$5&gt;Mitarbeiter!$F$13),0,IF(Planung!AO15="",$C15,IF(ISNUMBER(Planung!AO15),Planung!AO15,IF(UPPER(Planung!AO15)="H",$C15/2,0)))))))</f>
        <v>1</v>
      </c>
      <c r="AP15" s="27">
        <f>IF($A15="",0,IF(Mitarbeiter!$G$13=FALSE,0,IF(AND(Mitarbeiter!$E$13&lt;&gt;"",AP$5+6&lt;Mitarbeiter!$E$13),0,IF(AND(Mitarbeiter!$F$13&lt;&gt;"",AP$5&gt;Mitarbeiter!$F$13),0,IF(Planung!AP15="",$C15,IF(ISNUMBER(Planung!AP15),Planung!AP15,IF(UPPER(Planung!AP15)="H",$C15/2,0)))))))</f>
        <v>1</v>
      </c>
      <c r="AQ15" s="27">
        <f>IF($A15="",0,IF(Mitarbeiter!$G$13=FALSE,0,IF(AND(Mitarbeiter!$E$13&lt;&gt;"",AQ$5+6&lt;Mitarbeiter!$E$13),0,IF(AND(Mitarbeiter!$F$13&lt;&gt;"",AQ$5&gt;Mitarbeiter!$F$13),0,IF(Planung!AQ15="",$C15,IF(ISNUMBER(Planung!AQ15),Planung!AQ15,IF(UPPER(Planung!AQ15)="H",$C15/2,0)))))))</f>
        <v>1</v>
      </c>
      <c r="AR15" s="27">
        <f>IF($A15="",0,IF(Mitarbeiter!$G$13=FALSE,0,IF(AND(Mitarbeiter!$E$13&lt;&gt;"",AR$5+6&lt;Mitarbeiter!$E$13),0,IF(AND(Mitarbeiter!$F$13&lt;&gt;"",AR$5&gt;Mitarbeiter!$F$13),0,IF(Planung!AR15="",$C15,IF(ISNUMBER(Planung!AR15),Planung!AR15,IF(UPPER(Planung!AR15)="H",$C15/2,0)))))))</f>
        <v>1</v>
      </c>
      <c r="AS15" s="27">
        <f>IF($A15="",0,IF(Mitarbeiter!$G$13=FALSE,0,IF(AND(Mitarbeiter!$E$13&lt;&gt;"",AS$5+6&lt;Mitarbeiter!$E$13),0,IF(AND(Mitarbeiter!$F$13&lt;&gt;"",AS$5&gt;Mitarbeiter!$F$13),0,IF(Planung!AS15="",$C15,IF(ISNUMBER(Planung!AS15),Planung!AS15,IF(UPPER(Planung!AS15)="H",$C15/2,0)))))))</f>
        <v>1</v>
      </c>
      <c r="AT15" s="27">
        <f>IF($A15="",0,IF(Mitarbeiter!$G$13=FALSE,0,IF(AND(Mitarbeiter!$E$13&lt;&gt;"",AT$5+6&lt;Mitarbeiter!$E$13),0,IF(AND(Mitarbeiter!$F$13&lt;&gt;"",AT$5&gt;Mitarbeiter!$F$13),0,IF(Planung!AT15="",$C15,IF(ISNUMBER(Planung!AT15),Planung!AT15,IF(UPPER(Planung!AT15)="H",$C15/2,0)))))))</f>
        <v>1</v>
      </c>
      <c r="AU15" s="27">
        <f>IF($A15="",0,IF(Mitarbeiter!$G$13=FALSE,0,IF(AND(Mitarbeiter!$E$13&lt;&gt;"",AU$5+6&lt;Mitarbeiter!$E$13),0,IF(AND(Mitarbeiter!$F$13&lt;&gt;"",AU$5&gt;Mitarbeiter!$F$13),0,IF(Planung!AU15="",$C15,IF(ISNUMBER(Planung!AU15),Planung!AU15,IF(UPPER(Planung!AU15)="H",$C15/2,0)))))))</f>
        <v>1</v>
      </c>
      <c r="AV15" s="27">
        <f>IF($A15="",0,IF(Mitarbeiter!$G$13=FALSE,0,IF(AND(Mitarbeiter!$E$13&lt;&gt;"",AV$5+6&lt;Mitarbeiter!$E$13),0,IF(AND(Mitarbeiter!$F$13&lt;&gt;"",AV$5&gt;Mitarbeiter!$F$13),0,IF(Planung!AV15="",$C15,IF(ISNUMBER(Planung!AV15),Planung!AV15,IF(UPPER(Planung!AV15)="H",$C15/2,0)))))))</f>
        <v>1</v>
      </c>
      <c r="AW15" s="27">
        <f>IF($A15="",0,IF(Mitarbeiter!$G$13=FALSE,0,IF(AND(Mitarbeiter!$E$13&lt;&gt;"",AW$5+6&lt;Mitarbeiter!$E$13),0,IF(AND(Mitarbeiter!$F$13&lt;&gt;"",AW$5&gt;Mitarbeiter!$F$13),0,IF(Planung!AW15="",$C15,IF(ISNUMBER(Planung!AW15),Planung!AW15,IF(UPPER(Planung!AW15)="H",$C15/2,0)))))))</f>
        <v>1</v>
      </c>
      <c r="AX15" s="27">
        <f>IF($A15="",0,IF(Mitarbeiter!$G$13=FALSE,0,IF(AND(Mitarbeiter!$E$13&lt;&gt;"",AX$5+6&lt;Mitarbeiter!$E$13),0,IF(AND(Mitarbeiter!$F$13&lt;&gt;"",AX$5&gt;Mitarbeiter!$F$13),0,IF(Planung!AX15="",$C15,IF(ISNUMBER(Planung!AX15),Planung!AX15,IF(UPPER(Planung!AX15)="H",$C15/2,0)))))))</f>
        <v>1</v>
      </c>
      <c r="AY15" s="27">
        <f>IF($A15="",0,IF(Mitarbeiter!$G$13=FALSE,0,IF(AND(Mitarbeiter!$E$13&lt;&gt;"",AY$5+6&lt;Mitarbeiter!$E$13),0,IF(AND(Mitarbeiter!$F$13&lt;&gt;"",AY$5&gt;Mitarbeiter!$F$13),0,IF(Planung!AY15="",$C15,IF(ISNUMBER(Planung!AY15),Planung!AY15,IF(UPPER(Planung!AY15)="H",$C15/2,0)))))))</f>
        <v>1</v>
      </c>
      <c r="AZ15" s="27">
        <f>IF($A15="",0,IF(Mitarbeiter!$G$13=FALSE,0,IF(AND(Mitarbeiter!$E$13&lt;&gt;"",AZ$5+6&lt;Mitarbeiter!$E$13),0,IF(AND(Mitarbeiter!$F$13&lt;&gt;"",AZ$5&gt;Mitarbeiter!$F$13),0,IF(Planung!AZ15="",$C15,IF(ISNUMBER(Planung!AZ15),Planung!AZ15,IF(UPPER(Planung!AZ15)="H",$C15/2,0)))))))</f>
        <v>1</v>
      </c>
      <c r="BA15" s="27">
        <f>IF($A15="",0,IF(Mitarbeiter!$G$13=FALSE,0,IF(AND(Mitarbeiter!$E$13&lt;&gt;"",BA$5+6&lt;Mitarbeiter!$E$13),0,IF(AND(Mitarbeiter!$F$13&lt;&gt;"",BA$5&gt;Mitarbeiter!$F$13),0,IF(Planung!BA15="",$C15,IF(ISNUMBER(Planung!BA15),Planung!BA15,IF(UPPER(Planung!BA15)="H",$C15/2,0)))))))</f>
        <v>1</v>
      </c>
      <c r="BB15" s="27">
        <f>IF($A15="",0,IF(Mitarbeiter!$G$13=FALSE,0,IF(AND(Mitarbeiter!$E$13&lt;&gt;"",BB$5+6&lt;Mitarbeiter!$E$13),0,IF(AND(Mitarbeiter!$F$13&lt;&gt;"",BB$5&gt;Mitarbeiter!$F$13),0,IF(Planung!BB15="",$C15,IF(ISNUMBER(Planung!BB15),Planung!BB15,IF(UPPER(Planung!BB15)="H",$C15/2,0)))))))</f>
        <v>1</v>
      </c>
      <c r="BC15" s="27">
        <f>IF($A15="",0,IF(Mitarbeiter!$G$13=FALSE,0,IF(AND(Mitarbeiter!$E$13&lt;&gt;"",BC$5+6&lt;Mitarbeiter!$E$13),0,IF(AND(Mitarbeiter!$F$13&lt;&gt;"",BC$5&gt;Mitarbeiter!$F$13),0,IF(Planung!BC15="",$C15,IF(ISNUMBER(Planung!BC15),Planung!BC15,IF(UPPER(Planung!BC15)="H",$C15/2,0)))))))</f>
        <v>1</v>
      </c>
      <c r="BD15" s="27">
        <f>IF($A15="",0,IF(Mitarbeiter!$G$13=FALSE,0,IF(AND(Mitarbeiter!$E$13&lt;&gt;"",BD$5+6&lt;Mitarbeiter!$E$13),0,IF(AND(Mitarbeiter!$F$13&lt;&gt;"",BD$5&gt;Mitarbeiter!$F$13),0,IF(Planung!BD15="",$C15,IF(ISNUMBER(Planung!BD15),Planung!BD15,IF(UPPER(Planung!BD15)="H",$C15/2,0)))))))</f>
        <v>1</v>
      </c>
      <c r="BE15" s="27">
        <f>IF($A15="",0,IF(Mitarbeiter!$G$13=FALSE,0,IF(AND(Mitarbeiter!$E$13&lt;&gt;"",BE$5+6&lt;Mitarbeiter!$E$13),0,IF(AND(Mitarbeiter!$F$13&lt;&gt;"",BE$5&gt;Mitarbeiter!$F$13),0,IF(Planung!BE15="",$C15,IF(ISNUMBER(Planung!BE15),Planung!BE15,IF(UPPER(Planung!BE15)="H",$C15/2,0)))))))</f>
        <v>1</v>
      </c>
      <c r="BF15" s="27">
        <f>IF($A15="",0,IF(Mitarbeiter!$G$13=FALSE,0,IF(AND(Mitarbeiter!$E$13&lt;&gt;"",BF$5+6&lt;Mitarbeiter!$E$13),0,IF(AND(Mitarbeiter!$F$13&lt;&gt;"",BF$5&gt;Mitarbeiter!$F$13),0,IF(Planung!BF15="",$C15,IF(ISNUMBER(Planung!BF15),Planung!BF15,IF(UPPER(Planung!BF15)="H",$C15/2,0)))))))</f>
        <v>1</v>
      </c>
      <c r="BG15" s="27">
        <f>IF($A15="",0,IF(Mitarbeiter!$G$13=FALSE,0,IF(AND(Mitarbeiter!$E$13&lt;&gt;"",BG$5+6&lt;Mitarbeiter!$E$13),0,IF(AND(Mitarbeiter!$F$13&lt;&gt;"",BG$5&gt;Mitarbeiter!$F$13),0,IF(Planung!BG15="",$C15,IF(ISNUMBER(Planung!BG15),Planung!BG15,IF(UPPER(Planung!BG15)="H",$C15/2,0)))))))</f>
        <v>1</v>
      </c>
      <c r="BH15" s="27">
        <f>IF($A15="",0,IF(Mitarbeiter!$G$13=FALSE,0,IF(AND(Mitarbeiter!$E$13&lt;&gt;"",BH$5+6&lt;Mitarbeiter!$E$13),0,IF(AND(Mitarbeiter!$F$13&lt;&gt;"",BH$5&gt;Mitarbeiter!$F$13),0,IF(Planung!BH15="",$C15,IF(ISNUMBER(Planung!BH15),Planung!BH15,IF(UPPER(Planung!BH15)="H",$C15/2,0)))))))</f>
        <v>1</v>
      </c>
      <c r="BI15" s="27">
        <f>IF($A15="",0,IF(Mitarbeiter!$G$13=FALSE,0,IF(AND(Mitarbeiter!$E$13&lt;&gt;"",BI$5+6&lt;Mitarbeiter!$E$13),0,IF(AND(Mitarbeiter!$F$13&lt;&gt;"",BI$5&gt;Mitarbeiter!$F$13),0,IF(Planung!BI15="",$C15,IF(ISNUMBER(Planung!BI15),Planung!BI15,IF(UPPER(Planung!BI15)="H",$C15/2,0)))))))</f>
        <v>1</v>
      </c>
      <c r="BJ15" s="27">
        <f>IF($A15="",0,IF(Mitarbeiter!$G$13=FALSE,0,IF(AND(Mitarbeiter!$E$13&lt;&gt;"",BJ$5+6&lt;Mitarbeiter!$E$13),0,IF(AND(Mitarbeiter!$F$13&lt;&gt;"",BJ$5&gt;Mitarbeiter!$F$13),0,IF(Planung!BJ15="",$C15,IF(ISNUMBER(Planung!BJ15),Planung!BJ15,IF(UPPER(Planung!BJ15)="H",$C15/2,0)))))))</f>
        <v>1</v>
      </c>
      <c r="BK15" s="27">
        <f>IF($A15="",0,IF(Mitarbeiter!$G$13=FALSE,0,IF(AND(Mitarbeiter!$E$13&lt;&gt;"",BK$5+6&lt;Mitarbeiter!$E$13),0,IF(AND(Mitarbeiter!$F$13&lt;&gt;"",BK$5&gt;Mitarbeiter!$F$13),0,IF(Planung!BK15="",$C15,IF(ISNUMBER(Planung!BK15),Planung!BK15,IF(UPPER(Planung!BK15)="H",$C15/2,0)))))))</f>
        <v>1</v>
      </c>
      <c r="BL15" s="27">
        <f>IF($A15="",0,IF(Mitarbeiter!$G$13=FALSE,0,IF(AND(Mitarbeiter!$E$13&lt;&gt;"",BL$5+6&lt;Mitarbeiter!$E$13),0,IF(AND(Mitarbeiter!$F$13&lt;&gt;"",BL$5&gt;Mitarbeiter!$F$13),0,IF(Planung!BL15="",$C15,IF(ISNUMBER(Planung!BL15),Planung!BL15,IF(UPPER(Planung!BL15)="H",$C15/2,0)))))))</f>
        <v>1</v>
      </c>
      <c r="BM15" s="27">
        <f>IF($A15="",0,IF(Mitarbeiter!$G$13=FALSE,0,IF(AND(Mitarbeiter!$E$13&lt;&gt;"",BM$5+6&lt;Mitarbeiter!$E$13),0,IF(AND(Mitarbeiter!$F$13&lt;&gt;"",BM$5&gt;Mitarbeiter!$F$13),0,IF(Planung!BM15="",$C15,IF(ISNUMBER(Planung!BM15),Planung!BM15,IF(UPPER(Planung!BM15)="H",$C15/2,0)))))))</f>
        <v>1</v>
      </c>
      <c r="BN15" s="27">
        <f>IF($A15="",0,IF(Mitarbeiter!$G$13=FALSE,0,IF(AND(Mitarbeiter!$E$13&lt;&gt;"",BN$5+6&lt;Mitarbeiter!$E$13),0,IF(AND(Mitarbeiter!$F$13&lt;&gt;"",BN$5&gt;Mitarbeiter!$F$13),0,IF(Planung!BN15="",$C15,IF(ISNUMBER(Planung!BN15),Planung!BN15,IF(UPPER(Planung!BN15)="H",$C15/2,0)))))))</f>
        <v>1</v>
      </c>
      <c r="BO15" s="27">
        <f>IF($A15="",0,IF(Mitarbeiter!$G$13=FALSE,0,IF(AND(Mitarbeiter!$E$13&lt;&gt;"",BO$5+6&lt;Mitarbeiter!$E$13),0,IF(AND(Mitarbeiter!$F$13&lt;&gt;"",BO$5&gt;Mitarbeiter!$F$13),0,IF(Planung!BO15="",$C15,IF(ISNUMBER(Planung!BO15),Planung!BO15,IF(UPPER(Planung!BO15)="H",$C15/2,0)))))))</f>
        <v>1</v>
      </c>
      <c r="BP15" s="27">
        <f>IF($A15="",0,IF(Mitarbeiter!$G$13=FALSE,0,IF(AND(Mitarbeiter!$E$13&lt;&gt;"",BP$5+6&lt;Mitarbeiter!$E$13),0,IF(AND(Mitarbeiter!$F$13&lt;&gt;"",BP$5&gt;Mitarbeiter!$F$13),0,IF(Planung!BP15="",$C15,IF(ISNUMBER(Planung!BP15),Planung!BP15,IF(UPPER(Planung!BP15)="H",$C15/2,0)))))))</f>
        <v>1</v>
      </c>
      <c r="BQ15" s="27">
        <f>IF($A15="",0,IF(Mitarbeiter!$G$13=FALSE,0,IF(AND(Mitarbeiter!$E$13&lt;&gt;"",BQ$5+6&lt;Mitarbeiter!$E$13),0,IF(AND(Mitarbeiter!$F$13&lt;&gt;"",BQ$5&gt;Mitarbeiter!$F$13),0,IF(Planung!BQ15="",$C15,IF(ISNUMBER(Planung!BQ15),Planung!BQ15,IF(UPPER(Planung!BQ15)="H",$C15/2,0)))))))</f>
        <v>1</v>
      </c>
      <c r="BR15" s="27">
        <f>IF($A15="",0,IF(Mitarbeiter!$G$13=FALSE,0,IF(AND(Mitarbeiter!$E$13&lt;&gt;"",BR$5+6&lt;Mitarbeiter!$E$13),0,IF(AND(Mitarbeiter!$F$13&lt;&gt;"",BR$5&gt;Mitarbeiter!$F$13),0,IF(Planung!BR15="",$C15,IF(ISNUMBER(Planung!BR15),Planung!BR15,IF(UPPER(Planung!BR15)="H",$C15/2,0)))))))</f>
        <v>1</v>
      </c>
      <c r="BS15" s="27">
        <f>IF($A15="",0,IF(Mitarbeiter!$G$13=FALSE,0,IF(AND(Mitarbeiter!$E$13&lt;&gt;"",BS$5+6&lt;Mitarbeiter!$E$13),0,IF(AND(Mitarbeiter!$F$13&lt;&gt;"",BS$5&gt;Mitarbeiter!$F$13),0,IF(Planung!BS15="",$C15,IF(ISNUMBER(Planung!BS15),Planung!BS15,IF(UPPER(Planung!BS15)="H",$C15/2,0)))))))</f>
        <v>1</v>
      </c>
      <c r="BT15" s="27">
        <f>IF($A15="",0,IF(Mitarbeiter!$G$13=FALSE,0,IF(AND(Mitarbeiter!$E$13&lt;&gt;"",BT$5+6&lt;Mitarbeiter!$E$13),0,IF(AND(Mitarbeiter!$F$13&lt;&gt;"",BT$5&gt;Mitarbeiter!$F$13),0,IF(Planung!BT15="",$C15,IF(ISNUMBER(Planung!BT15),Planung!BT15,IF(UPPER(Planung!BT15)="H",$C15/2,0)))))))</f>
        <v>1</v>
      </c>
      <c r="BU15" s="27">
        <f>IF($A15="",0,IF(Mitarbeiter!$G$13=FALSE,0,IF(AND(Mitarbeiter!$E$13&lt;&gt;"",BU$5+6&lt;Mitarbeiter!$E$13),0,IF(AND(Mitarbeiter!$F$13&lt;&gt;"",BU$5&gt;Mitarbeiter!$F$13),0,IF(Planung!BU15="",$C15,IF(ISNUMBER(Planung!BU15),Planung!BU15,IF(UPPER(Planung!BU15)="H",$C15/2,0)))))))</f>
        <v>1</v>
      </c>
      <c r="BV15" s="27">
        <f>IF($A15="",0,IF(Mitarbeiter!$G$13=FALSE,0,IF(AND(Mitarbeiter!$E$13&lt;&gt;"",BV$5+6&lt;Mitarbeiter!$E$13),0,IF(AND(Mitarbeiter!$F$13&lt;&gt;"",BV$5&gt;Mitarbeiter!$F$13),0,IF(Planung!BV15="",$C15,IF(ISNUMBER(Planung!BV15),Planung!BV15,IF(UPPER(Planung!BV15)="H",$C15/2,0)))))))</f>
        <v>1</v>
      </c>
      <c r="BW15" s="27">
        <f>IF($A15="",0,IF(Mitarbeiter!$G$13=FALSE,0,IF(AND(Mitarbeiter!$E$13&lt;&gt;"",BW$5+6&lt;Mitarbeiter!$E$13),0,IF(AND(Mitarbeiter!$F$13&lt;&gt;"",BW$5&gt;Mitarbeiter!$F$13),0,IF(Planung!BW15="",$C15,IF(ISNUMBER(Planung!BW15),Planung!BW15,IF(UPPER(Planung!BW15)="H",$C15/2,0)))))))</f>
        <v>1</v>
      </c>
      <c r="BX15" s="27">
        <f>IF($A15="",0,IF(Mitarbeiter!$G$13=FALSE,0,IF(AND(Mitarbeiter!$E$13&lt;&gt;"",BX$5+6&lt;Mitarbeiter!$E$13),0,IF(AND(Mitarbeiter!$F$13&lt;&gt;"",BX$5&gt;Mitarbeiter!$F$13),0,IF(Planung!BX15="",$C15,IF(ISNUMBER(Planung!BX15),Planung!BX15,IF(UPPER(Planung!BX15)="H",$C15/2,0)))))))</f>
        <v>1</v>
      </c>
      <c r="BY15" s="27">
        <f>IF($A15="",0,IF(Mitarbeiter!$G$13=FALSE,0,IF(AND(Mitarbeiter!$E$13&lt;&gt;"",BY$5+6&lt;Mitarbeiter!$E$13),0,IF(AND(Mitarbeiter!$F$13&lt;&gt;"",BY$5&gt;Mitarbeiter!$F$13),0,IF(Planung!BY15="",$C15,IF(ISNUMBER(Planung!BY15),Planung!BY15,IF(UPPER(Planung!BY15)="H",$C15/2,0)))))))</f>
        <v>1</v>
      </c>
      <c r="BZ15" s="27">
        <f>IF($A15="",0,IF(Mitarbeiter!$G$13=FALSE,0,IF(AND(Mitarbeiter!$E$13&lt;&gt;"",BZ$5+6&lt;Mitarbeiter!$E$13),0,IF(AND(Mitarbeiter!$F$13&lt;&gt;"",BZ$5&gt;Mitarbeiter!$F$13),0,IF(Planung!BZ15="",$C15,IF(ISNUMBER(Planung!BZ15),Planung!BZ15,IF(UPPER(Planung!BZ15)="H",$C15/2,0)))))))</f>
        <v>1</v>
      </c>
      <c r="CA15" s="27">
        <f>IF($A15="",0,IF(Mitarbeiter!$G$13=FALSE,0,IF(AND(Mitarbeiter!$E$13&lt;&gt;"",CA$5+6&lt;Mitarbeiter!$E$13),0,IF(AND(Mitarbeiter!$F$13&lt;&gt;"",CA$5&gt;Mitarbeiter!$F$13),0,IF(Planung!CA15="",$C15,IF(ISNUMBER(Planung!CA15),Planung!CA15,IF(UPPER(Planung!CA15)="H",$C15/2,0)))))))</f>
        <v>1</v>
      </c>
      <c r="CB15" s="27">
        <f>IF($A15="",0,IF(Mitarbeiter!$G$13=FALSE,0,IF(AND(Mitarbeiter!$E$13&lt;&gt;"",CB$5+6&lt;Mitarbeiter!$E$13),0,IF(AND(Mitarbeiter!$F$13&lt;&gt;"",CB$5&gt;Mitarbeiter!$F$13),0,IF(Planung!CB15="",$C15,IF(ISNUMBER(Planung!CB15),Planung!CB15,IF(UPPER(Planung!CB15)="H",$C15/2,0)))))))</f>
        <v>1</v>
      </c>
      <c r="CC15" s="27">
        <f>IF($A15="",0,IF(Mitarbeiter!$G$13=FALSE,0,IF(AND(Mitarbeiter!$E$13&lt;&gt;"",CC$5+6&lt;Mitarbeiter!$E$13),0,IF(AND(Mitarbeiter!$F$13&lt;&gt;"",CC$5&gt;Mitarbeiter!$F$13),0,IF(Planung!CC15="",$C15,IF(ISNUMBER(Planung!CC15),Planung!CC15,IF(UPPER(Planung!CC15)="H",$C15/2,0)))))))</f>
        <v>1</v>
      </c>
      <c r="CD15" s="27">
        <f>IF($A15="",0,IF(Mitarbeiter!$G$13=FALSE,0,IF(AND(Mitarbeiter!$E$13&lt;&gt;"",CD$5+6&lt;Mitarbeiter!$E$13),0,IF(AND(Mitarbeiter!$F$13&lt;&gt;"",CD$5&gt;Mitarbeiter!$F$13),0,IF(Planung!CD15="",$C15,IF(ISNUMBER(Planung!CD15),Planung!CD15,IF(UPPER(Planung!CD15)="H",$C15/2,0)))))))</f>
        <v>1</v>
      </c>
      <c r="CE15" s="27">
        <f>IF($A15="",0,IF(Mitarbeiter!$G$13=FALSE,0,IF(AND(Mitarbeiter!$E$13&lt;&gt;"",CE$5+6&lt;Mitarbeiter!$E$13),0,IF(AND(Mitarbeiter!$F$13&lt;&gt;"",CE$5&gt;Mitarbeiter!$F$13),0,IF(Planung!CE15="",$C15,IF(ISNUMBER(Planung!CE15),Planung!CE15,IF(UPPER(Planung!CE15)="H",$C15/2,0)))))))</f>
        <v>1</v>
      </c>
      <c r="CF15" s="27">
        <f>IF($A15="",0,IF(Mitarbeiter!$G$13=FALSE,0,IF(AND(Mitarbeiter!$E$13&lt;&gt;"",CF$5+6&lt;Mitarbeiter!$E$13),0,IF(AND(Mitarbeiter!$F$13&lt;&gt;"",CF$5&gt;Mitarbeiter!$F$13),0,IF(Planung!CF15="",$C15,IF(ISNUMBER(Planung!CF15),Planung!CF15,IF(UPPER(Planung!CF15)="H",$C15/2,0)))))))</f>
        <v>1</v>
      </c>
      <c r="CG15" s="27">
        <f>IF($A15="",0,IF(Mitarbeiter!$G$13=FALSE,0,IF(AND(Mitarbeiter!$E$13&lt;&gt;"",CG$5+6&lt;Mitarbeiter!$E$13),0,IF(AND(Mitarbeiter!$F$13&lt;&gt;"",CG$5&gt;Mitarbeiter!$F$13),0,IF(Planung!CG15="",$C15,IF(ISNUMBER(Planung!CG15),Planung!CG15,IF(UPPER(Planung!CG15)="H",$C15/2,0)))))))</f>
        <v>1</v>
      </c>
      <c r="CH15" s="27">
        <f>IF($A15="",0,IF(Mitarbeiter!$G$13=FALSE,0,IF(AND(Mitarbeiter!$E$13&lt;&gt;"",CH$5+6&lt;Mitarbeiter!$E$13),0,IF(AND(Mitarbeiter!$F$13&lt;&gt;"",CH$5&gt;Mitarbeiter!$F$13),0,IF(Planung!CH15="",$C15,IF(ISNUMBER(Planung!CH15),Planung!CH15,IF(UPPER(Planung!CH15)="H",$C15/2,0)))))))</f>
        <v>1</v>
      </c>
      <c r="CI15" s="27">
        <f>IF($A15="",0,IF(Mitarbeiter!$G$13=FALSE,0,IF(AND(Mitarbeiter!$E$13&lt;&gt;"",CI$5+6&lt;Mitarbeiter!$E$13),0,IF(AND(Mitarbeiter!$F$13&lt;&gt;"",CI$5&gt;Mitarbeiter!$F$13),0,IF(Planung!CI15="",$C15,IF(ISNUMBER(Planung!CI15),Planung!CI15,IF(UPPER(Planung!CI15)="H",$C15/2,0)))))))</f>
        <v>1</v>
      </c>
      <c r="CJ15" s="27">
        <f>IF($A15="",0,IF(Mitarbeiter!$G$13=FALSE,0,IF(AND(Mitarbeiter!$E$13&lt;&gt;"",CJ$5+6&lt;Mitarbeiter!$E$13),0,IF(AND(Mitarbeiter!$F$13&lt;&gt;"",CJ$5&gt;Mitarbeiter!$F$13),0,IF(Planung!CJ15="",$C15,IF(ISNUMBER(Planung!CJ15),Planung!CJ15,IF(UPPER(Planung!CJ15)="H",$C15/2,0)))))))</f>
        <v>1</v>
      </c>
      <c r="CK15" s="27">
        <f>IF($A15="",0,IF(Mitarbeiter!$G$13=FALSE,0,IF(AND(Mitarbeiter!$E$13&lt;&gt;"",CK$5+6&lt;Mitarbeiter!$E$13),0,IF(AND(Mitarbeiter!$F$13&lt;&gt;"",CK$5&gt;Mitarbeiter!$F$13),0,IF(Planung!CK15="",$C15,IF(ISNUMBER(Planung!CK15),Planung!CK15,IF(UPPER(Planung!CK15)="H",$C15/2,0)))))))</f>
        <v>1</v>
      </c>
      <c r="CL15" s="27">
        <f>IF($A15="",0,IF(Mitarbeiter!$G$13=FALSE,0,IF(AND(Mitarbeiter!$E$13&lt;&gt;"",CL$5+6&lt;Mitarbeiter!$E$13),0,IF(AND(Mitarbeiter!$F$13&lt;&gt;"",CL$5&gt;Mitarbeiter!$F$13),0,IF(Planung!CL15="",$C15,IF(ISNUMBER(Planung!CL15),Planung!CL15,IF(UPPER(Planung!CL15)="H",$C15/2,0)))))))</f>
        <v>1</v>
      </c>
      <c r="CM15" s="27">
        <f>IF($A15="",0,IF(Mitarbeiter!$G$13=FALSE,0,IF(AND(Mitarbeiter!$E$13&lt;&gt;"",CM$5+6&lt;Mitarbeiter!$E$13),0,IF(AND(Mitarbeiter!$F$13&lt;&gt;"",CM$5&gt;Mitarbeiter!$F$13),0,IF(Planung!CM15="",$C15,IF(ISNUMBER(Planung!CM15),Planung!CM15,IF(UPPER(Planung!CM15)="H",$C15/2,0)))))))</f>
        <v>1</v>
      </c>
      <c r="CN15" s="27">
        <f>IF($A15="",0,IF(Mitarbeiter!$G$13=FALSE,0,IF(AND(Mitarbeiter!$E$13&lt;&gt;"",CN$5+6&lt;Mitarbeiter!$E$13),0,IF(AND(Mitarbeiter!$F$13&lt;&gt;"",CN$5&gt;Mitarbeiter!$F$13),0,IF(Planung!CN15="",$C15,IF(ISNUMBER(Planung!CN15),Planung!CN15,IF(UPPER(Planung!CN15)="H",$C15/2,0)))))))</f>
        <v>1</v>
      </c>
      <c r="CO15" s="27">
        <f>IF($A15="",0,IF(Mitarbeiter!$G$13=FALSE,0,IF(AND(Mitarbeiter!$E$13&lt;&gt;"",CO$5+6&lt;Mitarbeiter!$E$13),0,IF(AND(Mitarbeiter!$F$13&lt;&gt;"",CO$5&gt;Mitarbeiter!$F$13),0,IF(Planung!CO15="",$C15,IF(ISNUMBER(Planung!CO15),Planung!CO15,IF(UPPER(Planung!CO15)="H",$C15/2,0)))))))</f>
        <v>1</v>
      </c>
      <c r="CP15" s="27">
        <f>IF($A15="",0,IF(Mitarbeiter!$G$13=FALSE,0,IF(AND(Mitarbeiter!$E$13&lt;&gt;"",CP$5+6&lt;Mitarbeiter!$E$13),0,IF(AND(Mitarbeiter!$F$13&lt;&gt;"",CP$5&gt;Mitarbeiter!$F$13),0,IF(Planung!CP15="",$C15,IF(ISNUMBER(Planung!CP15),Planung!CP15,IF(UPPER(Planung!CP15)="H",$C15/2,0)))))))</f>
        <v>1</v>
      </c>
      <c r="CQ15" s="27">
        <f>IF($A15="",0,IF(Mitarbeiter!$G$13=FALSE,0,IF(AND(Mitarbeiter!$E$13&lt;&gt;"",CQ$5+6&lt;Mitarbeiter!$E$13),0,IF(AND(Mitarbeiter!$F$13&lt;&gt;"",CQ$5&gt;Mitarbeiter!$F$13),0,IF(Planung!CQ15="",$C15,IF(ISNUMBER(Planung!CQ15),Planung!CQ15,IF(UPPER(Planung!CQ15)="H",$C15/2,0)))))))</f>
        <v>1</v>
      </c>
      <c r="CR15" s="27">
        <f>IF($A15="",0,IF(Mitarbeiter!$G$13=FALSE,0,IF(AND(Mitarbeiter!$E$13&lt;&gt;"",CR$5+6&lt;Mitarbeiter!$E$13),0,IF(AND(Mitarbeiter!$F$13&lt;&gt;"",CR$5&gt;Mitarbeiter!$F$13),0,IF(Planung!CR15="",$C15,IF(ISNUMBER(Planung!CR15),Planung!CR15,IF(UPPER(Planung!CR15)="H",$C15/2,0)))))))</f>
        <v>1</v>
      </c>
      <c r="CS15" s="27">
        <f>IF($A15="",0,IF(Mitarbeiter!$G$13=FALSE,0,IF(AND(Mitarbeiter!$E$13&lt;&gt;"",CS$5+6&lt;Mitarbeiter!$E$13),0,IF(AND(Mitarbeiter!$F$13&lt;&gt;"",CS$5&gt;Mitarbeiter!$F$13),0,IF(Planung!CS15="",$C15,IF(ISNUMBER(Planung!CS15),Planung!CS15,IF(UPPER(Planung!CS15)="H",$C15/2,0)))))))</f>
        <v>1</v>
      </c>
      <c r="CT15" s="27">
        <f>IF($A15="",0,IF(Mitarbeiter!$G$13=FALSE,0,IF(AND(Mitarbeiter!$E$13&lt;&gt;"",CT$5+6&lt;Mitarbeiter!$E$13),0,IF(AND(Mitarbeiter!$F$13&lt;&gt;"",CT$5&gt;Mitarbeiter!$F$13),0,IF(Planung!CT15="",$C15,IF(ISNUMBER(Planung!CT15),Planung!CT15,IF(UPPER(Planung!CT15)="H",$C15/2,0)))))))</f>
        <v>1</v>
      </c>
      <c r="CU15" s="27">
        <f>IF($A15="",0,IF(Mitarbeiter!$G$13=FALSE,0,IF(AND(Mitarbeiter!$E$13&lt;&gt;"",CU$5+6&lt;Mitarbeiter!$E$13),0,IF(AND(Mitarbeiter!$F$13&lt;&gt;"",CU$5&gt;Mitarbeiter!$F$13),0,IF(Planung!CU15="",$C15,IF(ISNUMBER(Planung!CU15),Planung!CU15,IF(UPPER(Planung!CU15)="H",$C15/2,0)))))))</f>
        <v>1</v>
      </c>
      <c r="CV15" s="27">
        <f>IF($A15="",0,IF(Mitarbeiter!$G$13=FALSE,0,IF(AND(Mitarbeiter!$E$13&lt;&gt;"",CV$5+6&lt;Mitarbeiter!$E$13),0,IF(AND(Mitarbeiter!$F$13&lt;&gt;"",CV$5&gt;Mitarbeiter!$F$13),0,IF(Planung!CV15="",$C15,IF(ISNUMBER(Planung!CV15),Planung!CV15,IF(UPPER(Planung!CV15)="H",$C15/2,0)))))))</f>
        <v>1</v>
      </c>
      <c r="CW15" s="27">
        <f>IF($A15="",0,IF(Mitarbeiter!$G$13=FALSE,0,IF(AND(Mitarbeiter!$E$13&lt;&gt;"",CW$5+6&lt;Mitarbeiter!$E$13),0,IF(AND(Mitarbeiter!$F$13&lt;&gt;"",CW$5&gt;Mitarbeiter!$F$13),0,IF(Planung!CW15="",$C15,IF(ISNUMBER(Planung!CW15),Planung!CW15,IF(UPPER(Planung!CW15)="H",$C15/2,0)))))))</f>
        <v>1</v>
      </c>
      <c r="CX15" s="27">
        <f>IF($A15="",0,IF(Mitarbeiter!$G$13=FALSE,0,IF(AND(Mitarbeiter!$E$13&lt;&gt;"",CX$5+6&lt;Mitarbeiter!$E$13),0,IF(AND(Mitarbeiter!$F$13&lt;&gt;"",CX$5&gt;Mitarbeiter!$F$13),0,IF(Planung!CX15="",$C15,IF(ISNUMBER(Planung!CX15),Planung!CX15,IF(UPPER(Planung!CX15)="H",$C15/2,0)))))))</f>
        <v>1</v>
      </c>
      <c r="CY15" s="27">
        <f>IF($A15="",0,IF(Mitarbeiter!$G$13=FALSE,0,IF(AND(Mitarbeiter!$E$13&lt;&gt;"",CY$5+6&lt;Mitarbeiter!$E$13),0,IF(AND(Mitarbeiter!$F$13&lt;&gt;"",CY$5&gt;Mitarbeiter!$F$13),0,IF(Planung!CY15="",$C15,IF(ISNUMBER(Planung!CY15),Planung!CY15,IF(UPPER(Planung!CY15)="H",$C15/2,0)))))))</f>
        <v>1</v>
      </c>
      <c r="CZ15" s="27">
        <f>IF($A15="",0,IF(Mitarbeiter!$G$13=FALSE,0,IF(AND(Mitarbeiter!$E$13&lt;&gt;"",CZ$5+6&lt;Mitarbeiter!$E$13),0,IF(AND(Mitarbeiter!$F$13&lt;&gt;"",CZ$5&gt;Mitarbeiter!$F$13),0,IF(Planung!CZ15="",$C15,IF(ISNUMBER(Planung!CZ15),Planung!CZ15,IF(UPPER(Planung!CZ15)="H",$C15/2,0)))))))</f>
        <v>1</v>
      </c>
      <c r="DA15" s="27">
        <f>IF($A15="",0,IF(Mitarbeiter!$G$13=FALSE,0,IF(AND(Mitarbeiter!$E$13&lt;&gt;"",DA$5+6&lt;Mitarbeiter!$E$13),0,IF(AND(Mitarbeiter!$F$13&lt;&gt;"",DA$5&gt;Mitarbeiter!$F$13),0,IF(Planung!DA15="",$C15,IF(ISNUMBER(Planung!DA15),Planung!DA15,IF(UPPER(Planung!DA15)="H",$C15/2,0)))))))</f>
        <v>1</v>
      </c>
      <c r="DB15" s="27">
        <f>IF($A15="",0,IF(Mitarbeiter!$G$13=FALSE,0,IF(AND(Mitarbeiter!$E$13&lt;&gt;"",DB$5+6&lt;Mitarbeiter!$E$13),0,IF(AND(Mitarbeiter!$F$13&lt;&gt;"",DB$5&gt;Mitarbeiter!$F$13),0,IF(Planung!DB15="",$C15,IF(ISNUMBER(Planung!DB15),Planung!DB15,IF(UPPER(Planung!DB15)="H",$C15/2,0)))))))</f>
        <v>1</v>
      </c>
      <c r="DC15" s="27">
        <f>IF($A15="",0,IF(Mitarbeiter!$G$13=FALSE,0,IF(AND(Mitarbeiter!$E$13&lt;&gt;"",DC$5+6&lt;Mitarbeiter!$E$13),0,IF(AND(Mitarbeiter!$F$13&lt;&gt;"",DC$5&gt;Mitarbeiter!$F$13),0,IF(Planung!DC15="",$C15,IF(ISNUMBER(Planung!DC15),Planung!DC15,IF(UPPER(Planung!DC15)="H",$C15/2,0)))))))</f>
        <v>1</v>
      </c>
      <c r="DD15" s="27">
        <f>IF($A15="",0,IF(Mitarbeiter!$G$13=FALSE,0,IF(AND(Mitarbeiter!$E$13&lt;&gt;"",DD$5+6&lt;Mitarbeiter!$E$13),0,IF(AND(Mitarbeiter!$F$13&lt;&gt;"",DD$5&gt;Mitarbeiter!$F$13),0,IF(Planung!DD15="",$C15,IF(ISNUMBER(Planung!DD15),Planung!DD15,IF(UPPER(Planung!DD15)="H",$C15/2,0)))))))</f>
        <v>1</v>
      </c>
      <c r="DE15" s="27">
        <f>IF($A15="",0,IF(Mitarbeiter!$G$13=FALSE,0,IF(AND(Mitarbeiter!$E$13&lt;&gt;"",DE$5+6&lt;Mitarbeiter!$E$13),0,IF(AND(Mitarbeiter!$F$13&lt;&gt;"",DE$5&gt;Mitarbeiter!$F$13),0,IF(Planung!DE15="",$C15,IF(ISNUMBER(Planung!DE15),Planung!DE15,IF(UPPER(Planung!DE15)="H",$C15/2,0)))))))</f>
        <v>1</v>
      </c>
      <c r="DF15" s="27">
        <f>IF($A15="",0,IF(Mitarbeiter!$G$13=FALSE,0,IF(AND(Mitarbeiter!$E$13&lt;&gt;"",DF$5+6&lt;Mitarbeiter!$E$13),0,IF(AND(Mitarbeiter!$F$13&lt;&gt;"",DF$5&gt;Mitarbeiter!$F$13),0,IF(Planung!DF15="",$C15,IF(ISNUMBER(Planung!DF15),Planung!DF15,IF(UPPER(Planung!DF15)="H",$C15/2,0)))))))</f>
        <v>1</v>
      </c>
      <c r="DG15" s="27">
        <f>IF($A15="",0,IF(Mitarbeiter!$G$13=FALSE,0,IF(AND(Mitarbeiter!$E$13&lt;&gt;"",DG$5+6&lt;Mitarbeiter!$E$13),0,IF(AND(Mitarbeiter!$F$13&lt;&gt;"",DG$5&gt;Mitarbeiter!$F$13),0,IF(Planung!DG15="",$C15,IF(ISNUMBER(Planung!DG15),Planung!DG15,IF(UPPER(Planung!DG15)="H",$C15/2,0)))))))</f>
        <v>1</v>
      </c>
      <c r="DH15" s="27">
        <f>IF($A15="",0,IF(Mitarbeiter!$G$13=FALSE,0,IF(AND(Mitarbeiter!$E$13&lt;&gt;"",DH$5+6&lt;Mitarbeiter!$E$13),0,IF(AND(Mitarbeiter!$F$13&lt;&gt;"",DH$5&gt;Mitarbeiter!$F$13),0,IF(Planung!DH15="",$C15,IF(ISNUMBER(Planung!DH15),Planung!DH15,IF(UPPER(Planung!DH15)="H",$C15/2,0)))))))</f>
        <v>1</v>
      </c>
      <c r="DI15" s="27">
        <f>IF($A15="",0,IF(Mitarbeiter!$G$13=FALSE,0,IF(AND(Mitarbeiter!$E$13&lt;&gt;"",DI$5+6&lt;Mitarbeiter!$E$13),0,IF(AND(Mitarbeiter!$F$13&lt;&gt;"",DI$5&gt;Mitarbeiter!$F$13),0,IF(Planung!DI15="",$C15,IF(ISNUMBER(Planung!DI15),Planung!DI15,IF(UPPER(Planung!DI15)="H",$C15/2,0)))))))</f>
        <v>1</v>
      </c>
      <c r="DJ15" s="27">
        <f>IF($A15="",0,IF(Mitarbeiter!$G$13=FALSE,0,IF(AND(Mitarbeiter!$E$13&lt;&gt;"",DJ$5+6&lt;Mitarbeiter!$E$13),0,IF(AND(Mitarbeiter!$F$13&lt;&gt;"",DJ$5&gt;Mitarbeiter!$F$13),0,IF(Planung!DJ15="",$C15,IF(ISNUMBER(Planung!DJ15),Planung!DJ15,IF(UPPER(Planung!DJ15)="H",$C15/2,0)))))))</f>
        <v>1</v>
      </c>
      <c r="DK15" s="27">
        <f>IF($A15="",0,IF(Mitarbeiter!$G$13=FALSE,0,IF(AND(Mitarbeiter!$E$13&lt;&gt;"",DK$5+6&lt;Mitarbeiter!$E$13),0,IF(AND(Mitarbeiter!$F$13&lt;&gt;"",DK$5&gt;Mitarbeiter!$F$13),0,IF(Planung!DK15="",$C15,IF(ISNUMBER(Planung!DK15),Planung!DK15,IF(UPPER(Planung!DK15)="H",$C15/2,0)))))))</f>
        <v>1</v>
      </c>
      <c r="DL15" s="27">
        <f>IF($A15="",0,IF(Mitarbeiter!$G$13=FALSE,0,IF(AND(Mitarbeiter!$E$13&lt;&gt;"",DL$5+6&lt;Mitarbeiter!$E$13),0,IF(AND(Mitarbeiter!$F$13&lt;&gt;"",DL$5&gt;Mitarbeiter!$F$13),0,IF(Planung!DL15="",$C15,IF(ISNUMBER(Planung!DL15),Planung!DL15,IF(UPPER(Planung!DL15)="H",$C15/2,0)))))))</f>
        <v>1</v>
      </c>
      <c r="DM15" s="27">
        <f>IF($A15="",0,IF(Mitarbeiter!$G$13=FALSE,0,IF(AND(Mitarbeiter!$E$13&lt;&gt;"",DM$5+6&lt;Mitarbeiter!$E$13),0,IF(AND(Mitarbeiter!$F$13&lt;&gt;"",DM$5&gt;Mitarbeiter!$F$13),0,IF(Planung!DM15="",$C15,IF(ISNUMBER(Planung!DM15),Planung!DM15,IF(UPPER(Planung!DM15)="H",$C15/2,0)))))))</f>
        <v>1</v>
      </c>
      <c r="DN15" s="27">
        <f>IF($A15="",0,IF(Mitarbeiter!$G$13=FALSE,0,IF(AND(Mitarbeiter!$E$13&lt;&gt;"",DN$5+6&lt;Mitarbeiter!$E$13),0,IF(AND(Mitarbeiter!$F$13&lt;&gt;"",DN$5&gt;Mitarbeiter!$F$13),0,IF(Planung!DN15="",$C15,IF(ISNUMBER(Planung!DN15),Planung!DN15,IF(UPPER(Planung!DN15)="H",$C15/2,0)))))))</f>
        <v>1</v>
      </c>
      <c r="DO15" s="27">
        <f>IF($A15="",0,IF(Mitarbeiter!$G$13=FALSE,0,IF(AND(Mitarbeiter!$E$13&lt;&gt;"",DO$5+6&lt;Mitarbeiter!$E$13),0,IF(AND(Mitarbeiter!$F$13&lt;&gt;"",DO$5&gt;Mitarbeiter!$F$13),0,IF(Planung!DO15="",$C15,IF(ISNUMBER(Planung!DO15),Planung!DO15,IF(UPPER(Planung!DO15)="H",$C15/2,0)))))))</f>
        <v>1</v>
      </c>
      <c r="DP15" s="27">
        <f>IF($A15="",0,IF(Mitarbeiter!$G$13=FALSE,0,IF(AND(Mitarbeiter!$E$13&lt;&gt;"",DP$5+6&lt;Mitarbeiter!$E$13),0,IF(AND(Mitarbeiter!$F$13&lt;&gt;"",DP$5&gt;Mitarbeiter!$F$13),0,IF(Planung!DP15="",$C15,IF(ISNUMBER(Planung!DP15),Planung!DP15,IF(UPPER(Planung!DP15)="H",$C15/2,0)))))))</f>
        <v>1</v>
      </c>
      <c r="DQ15" s="27">
        <f>IF($A15="",0,IF(Mitarbeiter!$G$13=FALSE,0,IF(AND(Mitarbeiter!$E$13&lt;&gt;"",DQ$5+6&lt;Mitarbeiter!$E$13),0,IF(AND(Mitarbeiter!$F$13&lt;&gt;"",DQ$5&gt;Mitarbeiter!$F$13),0,IF(Planung!DQ15="",$C15,IF(ISNUMBER(Planung!DQ15),Planung!DQ15,IF(UPPER(Planung!DQ15)="H",$C15/2,0)))))))</f>
        <v>1</v>
      </c>
      <c r="DR15" s="27">
        <f>IF($A15="",0,IF(Mitarbeiter!$G$13=FALSE,0,IF(AND(Mitarbeiter!$E$13&lt;&gt;"",DR$5+6&lt;Mitarbeiter!$E$13),0,IF(AND(Mitarbeiter!$F$13&lt;&gt;"",DR$5&gt;Mitarbeiter!$F$13),0,IF(Planung!DR15="",$C15,IF(ISNUMBER(Planung!DR15),Planung!DR15,IF(UPPER(Planung!DR15)="H",$C15/2,0)))))))</f>
        <v>1</v>
      </c>
      <c r="DS15" s="27">
        <f>IF($A15="",0,IF(Mitarbeiter!$G$13=FALSE,0,IF(AND(Mitarbeiter!$E$13&lt;&gt;"",DS$5+6&lt;Mitarbeiter!$E$13),0,IF(AND(Mitarbeiter!$F$13&lt;&gt;"",DS$5&gt;Mitarbeiter!$F$13),0,IF(Planung!DS15="",$C15,IF(ISNUMBER(Planung!DS15),Planung!DS15,IF(UPPER(Planung!DS15)="H",$C15/2,0)))))))</f>
        <v>1</v>
      </c>
      <c r="DT15" s="27">
        <f>IF($A15="",0,IF(Mitarbeiter!$G$13=FALSE,0,IF(AND(Mitarbeiter!$E$13&lt;&gt;"",DT$5+6&lt;Mitarbeiter!$E$13),0,IF(AND(Mitarbeiter!$F$13&lt;&gt;"",DT$5&gt;Mitarbeiter!$F$13),0,IF(Planung!DT15="",$C15,IF(ISNUMBER(Planung!DT15),Planung!DT15,IF(UPPER(Planung!DT15)="H",$C15/2,0)))))))</f>
        <v>1</v>
      </c>
      <c r="DU15" s="27">
        <f>IF($A15="",0,IF(Mitarbeiter!$G$13=FALSE,0,IF(AND(Mitarbeiter!$E$13&lt;&gt;"",DU$5+6&lt;Mitarbeiter!$E$13),0,IF(AND(Mitarbeiter!$F$13&lt;&gt;"",DU$5&gt;Mitarbeiter!$F$13),0,IF(Planung!DU15="",$C15,IF(ISNUMBER(Planung!DU15),Planung!DU15,IF(UPPER(Planung!DU15)="H",$C15/2,0)))))))</f>
        <v>1</v>
      </c>
      <c r="DV15" s="27">
        <f>IF($A15="",0,IF(Mitarbeiter!$G$13=FALSE,0,IF(AND(Mitarbeiter!$E$13&lt;&gt;"",DV$5+6&lt;Mitarbeiter!$E$13),0,IF(AND(Mitarbeiter!$F$13&lt;&gt;"",DV$5&gt;Mitarbeiter!$F$13),0,IF(Planung!DV15="",$C15,IF(ISNUMBER(Planung!DV15),Planung!DV15,IF(UPPER(Planung!DV15)="H",$C15/2,0)))))))</f>
        <v>1</v>
      </c>
      <c r="DW15" s="27">
        <f>IF($A15="",0,IF(Mitarbeiter!$G$13=FALSE,0,IF(AND(Mitarbeiter!$E$13&lt;&gt;"",DW$5+6&lt;Mitarbeiter!$E$13),0,IF(AND(Mitarbeiter!$F$13&lt;&gt;"",DW$5&gt;Mitarbeiter!$F$13),0,IF(Planung!DW15="",$C15,IF(ISNUMBER(Planung!DW15),Planung!DW15,IF(UPPER(Planung!DW15)="H",$C15/2,0)))))))</f>
        <v>1</v>
      </c>
      <c r="DX15" s="27">
        <f>IF($A15="",0,IF(Mitarbeiter!$G$13=FALSE,0,IF(AND(Mitarbeiter!$E$13&lt;&gt;"",DX$5+6&lt;Mitarbeiter!$E$13),0,IF(AND(Mitarbeiter!$F$13&lt;&gt;"",DX$5&gt;Mitarbeiter!$F$13),0,IF(Planung!DX15="",$C15,IF(ISNUMBER(Planung!DX15),Planung!DX15,IF(UPPER(Planung!DX15)="H",$C15/2,0)))))))</f>
        <v>1</v>
      </c>
      <c r="DY15" s="27">
        <f>IF($A15="",0,IF(Mitarbeiter!$G$13=FALSE,0,IF(AND(Mitarbeiter!$E$13&lt;&gt;"",DY$5+6&lt;Mitarbeiter!$E$13),0,IF(AND(Mitarbeiter!$F$13&lt;&gt;"",DY$5&gt;Mitarbeiter!$F$13),0,IF(Planung!DY15="",$C15,IF(ISNUMBER(Planung!DY15),Planung!DY15,IF(UPPER(Planung!DY15)="H",$C15/2,0)))))))</f>
        <v>1</v>
      </c>
      <c r="DZ15" s="27">
        <f>IF($A15="",0,IF(Mitarbeiter!$G$13=FALSE,0,IF(AND(Mitarbeiter!$E$13&lt;&gt;"",DZ$5+6&lt;Mitarbeiter!$E$13),0,IF(AND(Mitarbeiter!$F$13&lt;&gt;"",DZ$5&gt;Mitarbeiter!$F$13),0,IF(Planung!DZ15="",$C15,IF(ISNUMBER(Planung!DZ15),Planung!DZ15,IF(UPPER(Planung!DZ15)="H",$C15/2,0)))))))</f>
        <v>1</v>
      </c>
      <c r="EA15" s="27">
        <f>IF($A15="",0,IF(Mitarbeiter!$G$13=FALSE,0,IF(AND(Mitarbeiter!$E$13&lt;&gt;"",EA$5+6&lt;Mitarbeiter!$E$13),0,IF(AND(Mitarbeiter!$F$13&lt;&gt;"",EA$5&gt;Mitarbeiter!$F$13),0,IF(Planung!EA15="",$C15,IF(ISNUMBER(Planung!EA15),Planung!EA15,IF(UPPER(Planung!EA15)="H",$C15/2,0)))))))</f>
        <v>1</v>
      </c>
      <c r="EB15" s="27">
        <f>IF($A15="",0,IF(Mitarbeiter!$G$13=FALSE,0,IF(AND(Mitarbeiter!$E$13&lt;&gt;"",EB$5+6&lt;Mitarbeiter!$E$13),0,IF(AND(Mitarbeiter!$F$13&lt;&gt;"",EB$5&gt;Mitarbeiter!$F$13),0,IF(Planung!EB15="",$C15,IF(ISNUMBER(Planung!EB15),Planung!EB15,IF(UPPER(Planung!EB15)="H",$C15/2,0)))))))</f>
        <v>1</v>
      </c>
      <c r="EC15" s="27">
        <f>IF($A15="",0,IF(Mitarbeiter!$G$13=FALSE,0,IF(AND(Mitarbeiter!$E$13&lt;&gt;"",EC$5+6&lt;Mitarbeiter!$E$13),0,IF(AND(Mitarbeiter!$F$13&lt;&gt;"",EC$5&gt;Mitarbeiter!$F$13),0,IF(Planung!EC15="",$C15,IF(ISNUMBER(Planung!EC15),Planung!EC15,IF(UPPER(Planung!EC15)="H",$C15/2,0)))))))</f>
        <v>1</v>
      </c>
      <c r="ED15" s="27">
        <f>IF($A15="",0,IF(Mitarbeiter!$G$13=FALSE,0,IF(AND(Mitarbeiter!$E$13&lt;&gt;"",ED$5+6&lt;Mitarbeiter!$E$13),0,IF(AND(Mitarbeiter!$F$13&lt;&gt;"",ED$5&gt;Mitarbeiter!$F$13),0,IF(Planung!ED15="",$C15,IF(ISNUMBER(Planung!ED15),Planung!ED15,IF(UPPER(Planung!ED15)="H",$C15/2,0)))))))</f>
        <v>1</v>
      </c>
      <c r="EE15" s="27">
        <f>IF($A15="",0,IF(Mitarbeiter!$G$13=FALSE,0,IF(AND(Mitarbeiter!$E$13&lt;&gt;"",EE$5+6&lt;Mitarbeiter!$E$13),0,IF(AND(Mitarbeiter!$F$13&lt;&gt;"",EE$5&gt;Mitarbeiter!$F$13),0,IF(Planung!EE15="",$C15,IF(ISNUMBER(Planung!EE15),Planung!EE15,IF(UPPER(Planung!EE15)="H",$C15/2,0)))))))</f>
        <v>1</v>
      </c>
      <c r="EF15" s="27">
        <f>IF($A15="",0,IF(Mitarbeiter!$G$13=FALSE,0,IF(AND(Mitarbeiter!$E$13&lt;&gt;"",EF$5+6&lt;Mitarbeiter!$E$13),0,IF(AND(Mitarbeiter!$F$13&lt;&gt;"",EF$5&gt;Mitarbeiter!$F$13),0,IF(Planung!EF15="",$C15,IF(ISNUMBER(Planung!EF15),Planung!EF15,IF(UPPER(Planung!EF15)="H",$C15/2,0)))))))</f>
        <v>1</v>
      </c>
      <c r="EG15" s="27">
        <f>IF($A15="",0,IF(Mitarbeiter!$G$13=FALSE,0,IF(AND(Mitarbeiter!$E$13&lt;&gt;"",EG$5+6&lt;Mitarbeiter!$E$13),0,IF(AND(Mitarbeiter!$F$13&lt;&gt;"",EG$5&gt;Mitarbeiter!$F$13),0,IF(Planung!EG15="",$C15,IF(ISNUMBER(Planung!EG15),Planung!EG15,IF(UPPER(Planung!EG15)="H",$C15/2,0)))))))</f>
        <v>1</v>
      </c>
      <c r="EH15" s="27">
        <f>IF($A15="",0,IF(Mitarbeiter!$G$13=FALSE,0,IF(AND(Mitarbeiter!$E$13&lt;&gt;"",EH$5+6&lt;Mitarbeiter!$E$13),0,IF(AND(Mitarbeiter!$F$13&lt;&gt;"",EH$5&gt;Mitarbeiter!$F$13),0,IF(Planung!EH15="",$C15,IF(ISNUMBER(Planung!EH15),Planung!EH15,IF(UPPER(Planung!EH15)="H",$C15/2,0)))))))</f>
        <v>1</v>
      </c>
      <c r="EI15" s="27">
        <f>IF($A15="",0,IF(Mitarbeiter!$G$13=FALSE,0,IF(AND(Mitarbeiter!$E$13&lt;&gt;"",EI$5+6&lt;Mitarbeiter!$E$13),0,IF(AND(Mitarbeiter!$F$13&lt;&gt;"",EI$5&gt;Mitarbeiter!$F$13),0,IF(Planung!EI15="",$C15,IF(ISNUMBER(Planung!EI15),Planung!EI15,IF(UPPER(Planung!EI15)="H",$C15/2,0)))))))</f>
        <v>1</v>
      </c>
      <c r="EJ15" s="27">
        <f>IF($A15="",0,IF(Mitarbeiter!$G$13=FALSE,0,IF(AND(Mitarbeiter!$E$13&lt;&gt;"",EJ$5+6&lt;Mitarbeiter!$E$13),0,IF(AND(Mitarbeiter!$F$13&lt;&gt;"",EJ$5&gt;Mitarbeiter!$F$13),0,IF(Planung!EJ15="",$C15,IF(ISNUMBER(Planung!EJ15),Planung!EJ15,IF(UPPER(Planung!EJ15)="H",$C15/2,0)))))))</f>
        <v>1</v>
      </c>
      <c r="EK15" s="27">
        <f>IF($A15="",0,IF(Mitarbeiter!$G$13=FALSE,0,IF(AND(Mitarbeiter!$E$13&lt;&gt;"",EK$5+6&lt;Mitarbeiter!$E$13),0,IF(AND(Mitarbeiter!$F$13&lt;&gt;"",EK$5&gt;Mitarbeiter!$F$13),0,IF(Planung!EK15="",$C15,IF(ISNUMBER(Planung!EK15),Planung!EK15,IF(UPPER(Planung!EK15)="H",$C15/2,0)))))))</f>
        <v>1</v>
      </c>
      <c r="EL15" s="27">
        <f>IF($A15="",0,IF(Mitarbeiter!$G$13=FALSE,0,IF(AND(Mitarbeiter!$E$13&lt;&gt;"",EL$5+6&lt;Mitarbeiter!$E$13),0,IF(AND(Mitarbeiter!$F$13&lt;&gt;"",EL$5&gt;Mitarbeiter!$F$13),0,IF(Planung!EL15="",$C15,IF(ISNUMBER(Planung!EL15),Planung!EL15,IF(UPPER(Planung!EL15)="H",$C15/2,0)))))))</f>
        <v>1</v>
      </c>
      <c r="EM15" s="27">
        <f>IF($A15="",0,IF(Mitarbeiter!$G$13=FALSE,0,IF(AND(Mitarbeiter!$E$13&lt;&gt;"",EM$5+6&lt;Mitarbeiter!$E$13),0,IF(AND(Mitarbeiter!$F$13&lt;&gt;"",EM$5&gt;Mitarbeiter!$F$13),0,IF(Planung!EM15="",$C15,IF(ISNUMBER(Planung!EM15),Planung!EM15,IF(UPPER(Planung!EM15)="H",$C15/2,0)))))))</f>
        <v>1</v>
      </c>
      <c r="EN15" s="27">
        <f>IF($A15="",0,IF(Mitarbeiter!$G$13=FALSE,0,IF(AND(Mitarbeiter!$E$13&lt;&gt;"",EN$5+6&lt;Mitarbeiter!$E$13),0,IF(AND(Mitarbeiter!$F$13&lt;&gt;"",EN$5&gt;Mitarbeiter!$F$13),0,IF(Planung!EN15="",$C15,IF(ISNUMBER(Planung!EN15),Planung!EN15,IF(UPPER(Planung!EN15)="H",$C15/2,0)))))))</f>
        <v>1</v>
      </c>
      <c r="EO15" s="27">
        <f>IF($A15="",0,IF(Mitarbeiter!$G$13=FALSE,0,IF(AND(Mitarbeiter!$E$13&lt;&gt;"",EO$5+6&lt;Mitarbeiter!$E$13),0,IF(AND(Mitarbeiter!$F$13&lt;&gt;"",EO$5&gt;Mitarbeiter!$F$13),0,IF(Planung!EO15="",$C15,IF(ISNUMBER(Planung!EO15),Planung!EO15,IF(UPPER(Planung!EO15)="H",$C15/2,0)))))))</f>
        <v>1</v>
      </c>
      <c r="EP15" s="27">
        <f>IF($A15="",0,IF(Mitarbeiter!$G$13=FALSE,0,IF(AND(Mitarbeiter!$E$13&lt;&gt;"",EP$5+6&lt;Mitarbeiter!$E$13),0,IF(AND(Mitarbeiter!$F$13&lt;&gt;"",EP$5&gt;Mitarbeiter!$F$13),0,IF(Planung!EP15="",$C15,IF(ISNUMBER(Planung!EP15),Planung!EP15,IF(UPPER(Planung!EP15)="H",$C15/2,0)))))))</f>
        <v>1</v>
      </c>
      <c r="EQ15" s="27">
        <f>IF($A15="",0,IF(Mitarbeiter!$G$13=FALSE,0,IF(AND(Mitarbeiter!$E$13&lt;&gt;"",EQ$5+6&lt;Mitarbeiter!$E$13),0,IF(AND(Mitarbeiter!$F$13&lt;&gt;"",EQ$5&gt;Mitarbeiter!$F$13),0,IF(Planung!EQ15="",$C15,IF(ISNUMBER(Planung!EQ15),Planung!EQ15,IF(UPPER(Planung!EQ15)="H",$C15/2,0)))))))</f>
        <v>1</v>
      </c>
      <c r="ER15" s="27">
        <f>IF($A15="",0,IF(Mitarbeiter!$G$13=FALSE,0,IF(AND(Mitarbeiter!$E$13&lt;&gt;"",ER$5+6&lt;Mitarbeiter!$E$13),0,IF(AND(Mitarbeiter!$F$13&lt;&gt;"",ER$5&gt;Mitarbeiter!$F$13),0,IF(Planung!ER15="",$C15,IF(ISNUMBER(Planung!ER15),Planung!ER15,IF(UPPER(Planung!ER15)="H",$C15/2,0)))))))</f>
        <v>1</v>
      </c>
      <c r="ES15" s="27">
        <f>IF($A15="",0,IF(Mitarbeiter!$G$13=FALSE,0,IF(AND(Mitarbeiter!$E$13&lt;&gt;"",ES$5+6&lt;Mitarbeiter!$E$13),0,IF(AND(Mitarbeiter!$F$13&lt;&gt;"",ES$5&gt;Mitarbeiter!$F$13),0,IF(Planung!ES15="",$C15,IF(ISNUMBER(Planung!ES15),Planung!ES15,IF(UPPER(Planung!ES15)="H",$C15/2,0)))))))</f>
        <v>1</v>
      </c>
      <c r="ET15" s="27">
        <f>IF($A15="",0,IF(Mitarbeiter!$G$13=FALSE,0,IF(AND(Mitarbeiter!$E$13&lt;&gt;"",ET$5+6&lt;Mitarbeiter!$E$13),0,IF(AND(Mitarbeiter!$F$13&lt;&gt;"",ET$5&gt;Mitarbeiter!$F$13),0,IF(Planung!ET15="",$C15,IF(ISNUMBER(Planung!ET15),Planung!ET15,IF(UPPER(Planung!ET15)="H",$C15/2,0)))))))</f>
        <v>1</v>
      </c>
      <c r="EU15" s="27">
        <f>IF($A15="",0,IF(Mitarbeiter!$G$13=FALSE,0,IF(AND(Mitarbeiter!$E$13&lt;&gt;"",EU$5+6&lt;Mitarbeiter!$E$13),0,IF(AND(Mitarbeiter!$F$13&lt;&gt;"",EU$5&gt;Mitarbeiter!$F$13),0,IF(Planung!EU15="",$C15,IF(ISNUMBER(Planung!EU15),Planung!EU15,IF(UPPER(Planung!EU15)="H",$C15/2,0)))))))</f>
        <v>1</v>
      </c>
      <c r="EV15" s="27">
        <f>IF($A15="",0,IF(Mitarbeiter!$G$13=FALSE,0,IF(AND(Mitarbeiter!$E$13&lt;&gt;"",EV$5+6&lt;Mitarbeiter!$E$13),0,IF(AND(Mitarbeiter!$F$13&lt;&gt;"",EV$5&gt;Mitarbeiter!$F$13),0,IF(Planung!EV15="",$C15,IF(ISNUMBER(Planung!EV15),Planung!EV15,IF(UPPER(Planung!EV15)="H",$C15/2,0)))))))</f>
        <v>1</v>
      </c>
      <c r="EW15" s="27">
        <f>IF($A15="",0,IF(Mitarbeiter!$G$13=FALSE,0,IF(AND(Mitarbeiter!$E$13&lt;&gt;"",EW$5+6&lt;Mitarbeiter!$E$13),0,IF(AND(Mitarbeiter!$F$13&lt;&gt;"",EW$5&gt;Mitarbeiter!$F$13),0,IF(Planung!EW15="",$C15,IF(ISNUMBER(Planung!EW15),Planung!EW15,IF(UPPER(Planung!EW15)="H",$C15/2,0)))))))</f>
        <v>1</v>
      </c>
      <c r="EX15" s="27">
        <f>IF($A15="",0,IF(Mitarbeiter!$G$13=FALSE,0,IF(AND(Mitarbeiter!$E$13&lt;&gt;"",EX$5+6&lt;Mitarbeiter!$E$13),0,IF(AND(Mitarbeiter!$F$13&lt;&gt;"",EX$5&gt;Mitarbeiter!$F$13),0,IF(Planung!EX15="",$C15,IF(ISNUMBER(Planung!EX15),Planung!EX15,IF(UPPER(Planung!EX15)="H",$C15/2,0)))))))</f>
        <v>1</v>
      </c>
      <c r="EY15" s="27">
        <f>IF($A15="",0,IF(Mitarbeiter!$G$13=FALSE,0,IF(AND(Mitarbeiter!$E$13&lt;&gt;"",EY$5+6&lt;Mitarbeiter!$E$13),0,IF(AND(Mitarbeiter!$F$13&lt;&gt;"",EY$5&gt;Mitarbeiter!$F$13),0,IF(Planung!EY15="",$C15,IF(ISNUMBER(Planung!EY15),Planung!EY15,IF(UPPER(Planung!EY15)="H",$C15/2,0)))))))</f>
        <v>1</v>
      </c>
      <c r="EZ15" s="27">
        <f>IF($A15="",0,IF(Mitarbeiter!$G$13=FALSE,0,IF(AND(Mitarbeiter!$E$13&lt;&gt;"",EZ$5+6&lt;Mitarbeiter!$E$13),0,IF(AND(Mitarbeiter!$F$13&lt;&gt;"",EZ$5&gt;Mitarbeiter!$F$13),0,IF(Planung!EZ15="",$C15,IF(ISNUMBER(Planung!EZ15),Planung!EZ15,IF(UPPER(Planung!EZ15)="H",$C15/2,0)))))))</f>
        <v>1</v>
      </c>
      <c r="FA15" s="27">
        <f>IF($A15="",0,IF(Mitarbeiter!$G$13=FALSE,0,IF(AND(Mitarbeiter!$E$13&lt;&gt;"",FA$5+6&lt;Mitarbeiter!$E$13),0,IF(AND(Mitarbeiter!$F$13&lt;&gt;"",FA$5&gt;Mitarbeiter!$F$13),0,IF(Planung!FA15="",$C15,IF(ISNUMBER(Planung!FA15),Planung!FA15,IF(UPPER(Planung!FA15)="H",$C15/2,0)))))))</f>
        <v>1</v>
      </c>
      <c r="FB15" s="27">
        <f>IF($A15="",0,IF(Mitarbeiter!$G$13=FALSE,0,IF(AND(Mitarbeiter!$E$13&lt;&gt;"",FB$5+6&lt;Mitarbeiter!$E$13),0,IF(AND(Mitarbeiter!$F$13&lt;&gt;"",FB$5&gt;Mitarbeiter!$F$13),0,IF(Planung!FB15="",$C15,IF(ISNUMBER(Planung!FB15),Planung!FB15,IF(UPPER(Planung!FB15)="H",$C15/2,0)))))))</f>
        <v>1</v>
      </c>
      <c r="FC15" s="27">
        <f>IF($A15="",0,IF(Mitarbeiter!$G$13=FALSE,0,IF(AND(Mitarbeiter!$E$13&lt;&gt;"",FC$5+6&lt;Mitarbeiter!$E$13),0,IF(AND(Mitarbeiter!$F$13&lt;&gt;"",FC$5&gt;Mitarbeiter!$F$13),0,IF(Planung!FC15="",$C15,IF(ISNUMBER(Planung!FC15),Planung!FC15,IF(UPPER(Planung!FC15)="H",$C15/2,0)))))))</f>
        <v>1</v>
      </c>
      <c r="FD15" s="27">
        <f>IF($A15="",0,IF(Mitarbeiter!$G$13=FALSE,0,IF(AND(Mitarbeiter!$E$13&lt;&gt;"",FD$5+6&lt;Mitarbeiter!$E$13),0,IF(AND(Mitarbeiter!$F$13&lt;&gt;"",FD$5&gt;Mitarbeiter!$F$13),0,IF(Planung!FD15="",$C15,IF(ISNUMBER(Planung!FD15),Planung!FD15,IF(UPPER(Planung!FD15)="H",$C15/2,0)))))))</f>
        <v>1</v>
      </c>
      <c r="FE15" s="27">
        <f>IF($A15="",0,IF(Mitarbeiter!$G$13=FALSE,0,IF(AND(Mitarbeiter!$E$13&lt;&gt;"",FE$5+6&lt;Mitarbeiter!$E$13),0,IF(AND(Mitarbeiter!$F$13&lt;&gt;"",FE$5&gt;Mitarbeiter!$F$13),0,IF(Planung!FE15="",$C15,IF(ISNUMBER(Planung!FE15),Planung!FE15,IF(UPPER(Planung!FE15)="H",$C15/2,0)))))))</f>
        <v>1</v>
      </c>
      <c r="FF15" s="27">
        <f>IF($A15="",0,IF(Mitarbeiter!$G$13=FALSE,0,IF(AND(Mitarbeiter!$E$13&lt;&gt;"",FF$5+6&lt;Mitarbeiter!$E$13),0,IF(AND(Mitarbeiter!$F$13&lt;&gt;"",FF$5&gt;Mitarbeiter!$F$13),0,IF(Planung!FF15="",$C15,IF(ISNUMBER(Planung!FF15),Planung!FF15,IF(UPPER(Planung!FF15)="H",$C15/2,0)))))))</f>
        <v>1</v>
      </c>
      <c r="FG15" s="27">
        <f>IF($A15="",0,IF(Mitarbeiter!$G$13=FALSE,0,IF(AND(Mitarbeiter!$E$13&lt;&gt;"",FG$5+6&lt;Mitarbeiter!$E$13),0,IF(AND(Mitarbeiter!$F$13&lt;&gt;"",FG$5&gt;Mitarbeiter!$F$13),0,IF(Planung!FG15="",$C15,IF(ISNUMBER(Planung!FG15),Planung!FG15,IF(UPPER(Planung!FG15)="H",$C15/2,0)))))))</f>
        <v>1</v>
      </c>
      <c r="FH15" s="27">
        <f>IF($A15="",0,IF(Mitarbeiter!$G$13=FALSE,0,IF(AND(Mitarbeiter!$E$13&lt;&gt;"",FH$5+6&lt;Mitarbeiter!$E$13),0,IF(AND(Mitarbeiter!$F$13&lt;&gt;"",FH$5&gt;Mitarbeiter!$F$13),0,IF(Planung!FH15="",$C15,IF(ISNUMBER(Planung!FH15),Planung!FH15,IF(UPPER(Planung!FH15)="H",$C15/2,0)))))))</f>
        <v>1</v>
      </c>
      <c r="FI15" s="27">
        <f>IF($A15="",0,IF(Mitarbeiter!$G$13=FALSE,0,IF(AND(Mitarbeiter!$E$13&lt;&gt;"",FI$5+6&lt;Mitarbeiter!$E$13),0,IF(AND(Mitarbeiter!$F$13&lt;&gt;"",FI$5&gt;Mitarbeiter!$F$13),0,IF(Planung!FI15="",$C15,IF(ISNUMBER(Planung!FI15),Planung!FI15,IF(UPPER(Planung!FI15)="H",$C15/2,0)))))))</f>
        <v>1</v>
      </c>
      <c r="FJ15" s="27">
        <f>IF($A15="",0,IF(Mitarbeiter!$G$13=FALSE,0,IF(AND(Mitarbeiter!$E$13&lt;&gt;"",FJ$5+6&lt;Mitarbeiter!$E$13),0,IF(AND(Mitarbeiter!$F$13&lt;&gt;"",FJ$5&gt;Mitarbeiter!$F$13),0,IF(Planung!FJ15="",$C15,IF(ISNUMBER(Planung!FJ15),Planung!FJ15,IF(UPPER(Planung!FJ15)="H",$C15/2,0)))))))</f>
        <v>1</v>
      </c>
      <c r="FK15" s="27">
        <f>IF($A15="",0,IF(Mitarbeiter!$G$13=FALSE,0,IF(AND(Mitarbeiter!$E$13&lt;&gt;"",FK$5+6&lt;Mitarbeiter!$E$13),0,IF(AND(Mitarbeiter!$F$13&lt;&gt;"",FK$5&gt;Mitarbeiter!$F$13),0,IF(Planung!FK15="",$C15,IF(ISNUMBER(Planung!FK15),Planung!FK15,IF(UPPER(Planung!FK15)="H",$C15/2,0)))))))</f>
        <v>1</v>
      </c>
      <c r="FL15" s="27">
        <f>IF($A15="",0,IF(Mitarbeiter!$G$13=FALSE,0,IF(AND(Mitarbeiter!$E$13&lt;&gt;"",FL$5+6&lt;Mitarbeiter!$E$13),0,IF(AND(Mitarbeiter!$F$13&lt;&gt;"",FL$5&gt;Mitarbeiter!$F$13),0,IF(Planung!FL15="",$C15,IF(ISNUMBER(Planung!FL15),Planung!FL15,IF(UPPER(Planung!FL15)="H",$C15/2,0)))))))</f>
        <v>1</v>
      </c>
      <c r="FM15" s="27">
        <f>IF($A15="",0,IF(Mitarbeiter!$G$13=FALSE,0,IF(AND(Mitarbeiter!$E$13&lt;&gt;"",FM$5+6&lt;Mitarbeiter!$E$13),0,IF(AND(Mitarbeiter!$F$13&lt;&gt;"",FM$5&gt;Mitarbeiter!$F$13),0,IF(Planung!FM15="",$C15,IF(ISNUMBER(Planung!FM15),Planung!FM15,IF(UPPER(Planung!FM15)="H",$C15/2,0)))))))</f>
        <v>1</v>
      </c>
      <c r="FN15" s="27">
        <f>IF($A15="",0,IF(Mitarbeiter!$G$13=FALSE,0,IF(AND(Mitarbeiter!$E$13&lt;&gt;"",FN$5+6&lt;Mitarbeiter!$E$13),0,IF(AND(Mitarbeiter!$F$13&lt;&gt;"",FN$5&gt;Mitarbeiter!$F$13),0,IF(Planung!FN15="",$C15,IF(ISNUMBER(Planung!FN15),Planung!FN15,IF(UPPER(Planung!FN15)="H",$C15/2,0)))))))</f>
        <v>1</v>
      </c>
      <c r="FO15" s="27">
        <f>IF($A15="",0,IF(Mitarbeiter!$G$13=FALSE,0,IF(AND(Mitarbeiter!$E$13&lt;&gt;"",FO$5+6&lt;Mitarbeiter!$E$13),0,IF(AND(Mitarbeiter!$F$13&lt;&gt;"",FO$5&gt;Mitarbeiter!$F$13),0,IF(Planung!FO15="",$C15,IF(ISNUMBER(Planung!FO15),Planung!FO15,IF(UPPER(Planung!FO15)="H",$C15/2,0)))))))</f>
        <v>1</v>
      </c>
      <c r="FP15" s="27">
        <f>IF($A15="",0,IF(Mitarbeiter!$G$13=FALSE,0,IF(AND(Mitarbeiter!$E$13&lt;&gt;"",FP$5+6&lt;Mitarbeiter!$E$13),0,IF(AND(Mitarbeiter!$F$13&lt;&gt;"",FP$5&gt;Mitarbeiter!$F$13),0,IF(Planung!FP15="",$C15,IF(ISNUMBER(Planung!FP15),Planung!FP15,IF(UPPER(Planung!FP15)="H",$C15/2,0)))))))</f>
        <v>1</v>
      </c>
      <c r="FQ15" s="27">
        <f>IF($A15="",0,IF(Mitarbeiter!$G$13=FALSE,0,IF(AND(Mitarbeiter!$E$13&lt;&gt;"",FQ$5+6&lt;Mitarbeiter!$E$13),0,IF(AND(Mitarbeiter!$F$13&lt;&gt;"",FQ$5&gt;Mitarbeiter!$F$13),0,IF(Planung!FQ15="",$C15,IF(ISNUMBER(Planung!FQ15),Planung!FQ15,IF(UPPER(Planung!FQ15)="H",$C15/2,0)))))))</f>
        <v>1</v>
      </c>
      <c r="FR15" s="27">
        <f>IF($A15="",0,IF(Mitarbeiter!$G$13=FALSE,0,IF(AND(Mitarbeiter!$E$13&lt;&gt;"",FR$5+6&lt;Mitarbeiter!$E$13),0,IF(AND(Mitarbeiter!$F$13&lt;&gt;"",FR$5&gt;Mitarbeiter!$F$13),0,IF(Planung!FR15="",$C15,IF(ISNUMBER(Planung!FR15),Planung!FR15,IF(UPPER(Planung!FR15)="H",$C15/2,0)))))))</f>
        <v>1</v>
      </c>
      <c r="FS15" s="27">
        <f>IF($A15="",0,IF(Mitarbeiter!$G$13=FALSE,0,IF(AND(Mitarbeiter!$E$13&lt;&gt;"",FS$5+6&lt;Mitarbeiter!$E$13),0,IF(AND(Mitarbeiter!$F$13&lt;&gt;"",FS$5&gt;Mitarbeiter!$F$13),0,IF(Planung!FS15="",$C15,IF(ISNUMBER(Planung!FS15),Planung!FS15,IF(UPPER(Planung!FS15)="H",$C15/2,0)))))))</f>
        <v>1</v>
      </c>
      <c r="FT15" s="27">
        <f>IF($A15="",0,IF(Mitarbeiter!$G$13=FALSE,0,IF(AND(Mitarbeiter!$E$13&lt;&gt;"",FT$5+6&lt;Mitarbeiter!$E$13),0,IF(AND(Mitarbeiter!$F$13&lt;&gt;"",FT$5&gt;Mitarbeiter!$F$13),0,IF(Planung!FT15="",$C15,IF(ISNUMBER(Planung!FT15),Planung!FT15,IF(UPPER(Planung!FT15)="H",$C15/2,0)))))))</f>
        <v>1</v>
      </c>
      <c r="FU15" s="27">
        <f>IF($A15="",0,IF(Mitarbeiter!$G$13=FALSE,0,IF(AND(Mitarbeiter!$E$13&lt;&gt;"",FU$5+6&lt;Mitarbeiter!$E$13),0,IF(AND(Mitarbeiter!$F$13&lt;&gt;"",FU$5&gt;Mitarbeiter!$F$13),0,IF(Planung!FU15="",$C15,IF(ISNUMBER(Planung!FU15),Planung!FU15,IF(UPPER(Planung!FU15)="H",$C15/2,0)))))))</f>
        <v>1</v>
      </c>
      <c r="FV15" s="27">
        <f>IF($A15="",0,IF(Mitarbeiter!$G$13=FALSE,0,IF(AND(Mitarbeiter!$E$13&lt;&gt;"",FV$5+6&lt;Mitarbeiter!$E$13),0,IF(AND(Mitarbeiter!$F$13&lt;&gt;"",FV$5&gt;Mitarbeiter!$F$13),0,IF(Planung!FV15="",$C15,IF(ISNUMBER(Planung!FV15),Planung!FV15,IF(UPPER(Planung!FV15)="H",$C15/2,0)))))))</f>
        <v>1</v>
      </c>
      <c r="FW15" s="27">
        <f>IF($A15="",0,IF(Mitarbeiter!$G$13=FALSE,0,IF(AND(Mitarbeiter!$E$13&lt;&gt;"",FW$5+6&lt;Mitarbeiter!$E$13),0,IF(AND(Mitarbeiter!$F$13&lt;&gt;"",FW$5&gt;Mitarbeiter!$F$13),0,IF(Planung!FW15="",$C15,IF(ISNUMBER(Planung!FW15),Planung!FW15,IF(UPPER(Planung!FW15)="H",$C15/2,0)))))))</f>
        <v>1</v>
      </c>
      <c r="FX15" s="27">
        <f>IF($A15="",0,IF(Mitarbeiter!$G$13=FALSE,0,IF(AND(Mitarbeiter!$E$13&lt;&gt;"",FX$5+6&lt;Mitarbeiter!$E$13),0,IF(AND(Mitarbeiter!$F$13&lt;&gt;"",FX$5&gt;Mitarbeiter!$F$13),0,IF(Planung!FX15="",$C15,IF(ISNUMBER(Planung!FX15),Planung!FX15,IF(UPPER(Planung!FX15)="H",$C15/2,0)))))))</f>
        <v>1</v>
      </c>
      <c r="FY15" s="27">
        <f>IF($A15="",0,IF(Mitarbeiter!$G$13=FALSE,0,IF(AND(Mitarbeiter!$E$13&lt;&gt;"",FY$5+6&lt;Mitarbeiter!$E$13),0,IF(AND(Mitarbeiter!$F$13&lt;&gt;"",FY$5&gt;Mitarbeiter!$F$13),0,IF(Planung!FY15="",$C15,IF(ISNUMBER(Planung!FY15),Planung!FY15,IF(UPPER(Planung!FY15)="H",$C15/2,0)))))))</f>
        <v>1</v>
      </c>
      <c r="FZ15" s="27">
        <f>IF($A15="",0,IF(Mitarbeiter!$G$13=FALSE,0,IF(AND(Mitarbeiter!$E$13&lt;&gt;"",FZ$5+6&lt;Mitarbeiter!$E$13),0,IF(AND(Mitarbeiter!$F$13&lt;&gt;"",FZ$5&gt;Mitarbeiter!$F$13),0,IF(Planung!FZ15="",$C15,IF(ISNUMBER(Planung!FZ15),Planung!FZ15,IF(UPPER(Planung!FZ15)="H",$C15/2,0)))))))</f>
        <v>1</v>
      </c>
      <c r="GA15" s="27">
        <f>IF($A15="",0,IF(Mitarbeiter!$G$13=FALSE,0,IF(AND(Mitarbeiter!$E$13&lt;&gt;"",GA$5+6&lt;Mitarbeiter!$E$13),0,IF(AND(Mitarbeiter!$F$13&lt;&gt;"",GA$5&gt;Mitarbeiter!$F$13),0,IF(Planung!GA15="",$C15,IF(ISNUMBER(Planung!GA15),Planung!GA15,IF(UPPER(Planung!GA15)="H",$C15/2,0)))))))</f>
        <v>1</v>
      </c>
      <c r="GB15" s="27">
        <f>IF($A15="",0,IF(Mitarbeiter!$G$13=FALSE,0,IF(AND(Mitarbeiter!$E$13&lt;&gt;"",GB$5+6&lt;Mitarbeiter!$E$13),0,IF(AND(Mitarbeiter!$F$13&lt;&gt;"",GB$5&gt;Mitarbeiter!$F$13),0,IF(Planung!GB15="",$C15,IF(ISNUMBER(Planung!GB15),Planung!GB15,IF(UPPER(Planung!GB15)="H",$C15/2,0)))))))</f>
        <v>1</v>
      </c>
      <c r="GC15" s="27">
        <f>IF($A15="",0,IF(Mitarbeiter!$G$13=FALSE,0,IF(AND(Mitarbeiter!$E$13&lt;&gt;"",GC$5+6&lt;Mitarbeiter!$E$13),0,IF(AND(Mitarbeiter!$F$13&lt;&gt;"",GC$5&gt;Mitarbeiter!$F$13),0,IF(Planung!GC15="",$C15,IF(ISNUMBER(Planung!GC15),Planung!GC15,IF(UPPER(Planung!GC15)="H",$C15/2,0)))))))</f>
        <v>1</v>
      </c>
      <c r="GD15" s="27">
        <f>IF($A15="",0,IF(Mitarbeiter!$G$13=FALSE,0,IF(AND(Mitarbeiter!$E$13&lt;&gt;"",GD$5+6&lt;Mitarbeiter!$E$13),0,IF(AND(Mitarbeiter!$F$13&lt;&gt;"",GD$5&gt;Mitarbeiter!$F$13),0,IF(Planung!GD15="",$C15,IF(ISNUMBER(Planung!GD15),Planung!GD15,IF(UPPER(Planung!GD15)="H",$C15/2,0)))))))</f>
        <v>1</v>
      </c>
      <c r="GE15" s="27">
        <f>IF($A15="",0,IF(Mitarbeiter!$G$13=FALSE,0,IF(AND(Mitarbeiter!$E$13&lt;&gt;"",GE$5+6&lt;Mitarbeiter!$E$13),0,IF(AND(Mitarbeiter!$F$13&lt;&gt;"",GE$5&gt;Mitarbeiter!$F$13),0,IF(Planung!GE15="",$C15,IF(ISNUMBER(Planung!GE15),Planung!GE15,IF(UPPER(Planung!GE15)="H",$C15/2,0)))))))</f>
        <v>1</v>
      </c>
      <c r="GF15" s="27">
        <f>IF($A15="",0,IF(Mitarbeiter!$G$13=FALSE,0,IF(AND(Mitarbeiter!$E$13&lt;&gt;"",GF$5+6&lt;Mitarbeiter!$E$13),0,IF(AND(Mitarbeiter!$F$13&lt;&gt;"",GF$5&gt;Mitarbeiter!$F$13),0,IF(Planung!GF15="",$C15,IF(ISNUMBER(Planung!GF15),Planung!GF15,IF(UPPER(Planung!GF15)="H",$C15/2,0)))))))</f>
        <v>1</v>
      </c>
      <c r="GG15" s="27">
        <f>IF($A15="",0,IF(Mitarbeiter!$G$13=FALSE,0,IF(AND(Mitarbeiter!$E$13&lt;&gt;"",GG$5+6&lt;Mitarbeiter!$E$13),0,IF(AND(Mitarbeiter!$F$13&lt;&gt;"",GG$5&gt;Mitarbeiter!$F$13),0,IF(Planung!GG15="",$C15,IF(ISNUMBER(Planung!GG15),Planung!GG15,IF(UPPER(Planung!GG15)="H",$C15/2,0)))))))</f>
        <v>1</v>
      </c>
      <c r="GH15" s="27">
        <f>IF($A15="",0,IF(Mitarbeiter!$G$13=FALSE,0,IF(AND(Mitarbeiter!$E$13&lt;&gt;"",GH$5+6&lt;Mitarbeiter!$E$13),0,IF(AND(Mitarbeiter!$F$13&lt;&gt;"",GH$5&gt;Mitarbeiter!$F$13),0,IF(Planung!GH15="",$C15,IF(ISNUMBER(Planung!GH15),Planung!GH15,IF(UPPER(Planung!GH15)="H",$C15/2,0)))))))</f>
        <v>1</v>
      </c>
      <c r="GI15" s="27">
        <f>IF($A15="",0,IF(Mitarbeiter!$G$13=FALSE,0,IF(AND(Mitarbeiter!$E$13&lt;&gt;"",GI$5+6&lt;Mitarbeiter!$E$13),0,IF(AND(Mitarbeiter!$F$13&lt;&gt;"",GI$5&gt;Mitarbeiter!$F$13),0,IF(Planung!GI15="",$C15,IF(ISNUMBER(Planung!GI15),Planung!GI15,IF(UPPER(Planung!GI15)="H",$C15/2,0)))))))</f>
        <v>1</v>
      </c>
      <c r="GJ15" s="27">
        <f>IF($A15="",0,IF(Mitarbeiter!$G$13=FALSE,0,IF(AND(Mitarbeiter!$E$13&lt;&gt;"",GJ$5+6&lt;Mitarbeiter!$E$13),0,IF(AND(Mitarbeiter!$F$13&lt;&gt;"",GJ$5&gt;Mitarbeiter!$F$13),0,IF(Planung!GJ15="",$C15,IF(ISNUMBER(Planung!GJ15),Planung!GJ15,IF(UPPER(Planung!GJ15)="H",$C15/2,0)))))))</f>
        <v>1</v>
      </c>
      <c r="GK15" s="27">
        <f>IF($A15="",0,IF(Mitarbeiter!$G$13=FALSE,0,IF(AND(Mitarbeiter!$E$13&lt;&gt;"",GK$5+6&lt;Mitarbeiter!$E$13),0,IF(AND(Mitarbeiter!$F$13&lt;&gt;"",GK$5&gt;Mitarbeiter!$F$13),0,IF(Planung!GK15="",$C15,IF(ISNUMBER(Planung!GK15),Planung!GK15,IF(UPPER(Planung!GK15)="H",$C15/2,0)))))))</f>
        <v>1</v>
      </c>
      <c r="GL15" s="27">
        <f>IF($A15="",0,IF(Mitarbeiter!$G$13=FALSE,0,IF(AND(Mitarbeiter!$E$13&lt;&gt;"",GL$5+6&lt;Mitarbeiter!$E$13),0,IF(AND(Mitarbeiter!$F$13&lt;&gt;"",GL$5&gt;Mitarbeiter!$F$13),0,IF(Planung!GL15="",$C15,IF(ISNUMBER(Planung!GL15),Planung!GL15,IF(UPPER(Planung!GL15)="H",$C15/2,0)))))))</f>
        <v>1</v>
      </c>
      <c r="GM15" s="27">
        <f>IF($A15="",0,IF(Mitarbeiter!$G$13=FALSE,0,IF(AND(Mitarbeiter!$E$13&lt;&gt;"",GM$5+6&lt;Mitarbeiter!$E$13),0,IF(AND(Mitarbeiter!$F$13&lt;&gt;"",GM$5&gt;Mitarbeiter!$F$13),0,IF(Planung!GM15="",$C15,IF(ISNUMBER(Planung!GM15),Planung!GM15,IF(UPPER(Planung!GM15)="H",$C15/2,0)))))))</f>
        <v>1</v>
      </c>
      <c r="GN15" s="27">
        <f>IF($A15="",0,IF(Mitarbeiter!$G$13=FALSE,0,IF(AND(Mitarbeiter!$E$13&lt;&gt;"",GN$5+6&lt;Mitarbeiter!$E$13),0,IF(AND(Mitarbeiter!$F$13&lt;&gt;"",GN$5&gt;Mitarbeiter!$F$13),0,IF(Planung!GN15="",$C15,IF(ISNUMBER(Planung!GN15),Planung!GN15,IF(UPPER(Planung!GN15)="H",$C15/2,0)))))))</f>
        <v>1</v>
      </c>
      <c r="GO15" s="27">
        <f>IF($A15="",0,IF(Mitarbeiter!$G$13=FALSE,0,IF(AND(Mitarbeiter!$E$13&lt;&gt;"",GO$5+6&lt;Mitarbeiter!$E$13),0,IF(AND(Mitarbeiter!$F$13&lt;&gt;"",GO$5&gt;Mitarbeiter!$F$13),0,IF(Planung!GO15="",$C15,IF(ISNUMBER(Planung!GO15),Planung!GO15,IF(UPPER(Planung!GO15)="H",$C15/2,0)))))))</f>
        <v>1</v>
      </c>
      <c r="GP15" s="27">
        <f>IF($A15="",0,IF(Mitarbeiter!$G$13=FALSE,0,IF(AND(Mitarbeiter!$E$13&lt;&gt;"",GP$5+6&lt;Mitarbeiter!$E$13),0,IF(AND(Mitarbeiter!$F$13&lt;&gt;"",GP$5&gt;Mitarbeiter!$F$13),0,IF(Planung!GP15="",$C15,IF(ISNUMBER(Planung!GP15),Planung!GP15,IF(UPPER(Planung!GP15)="H",$C15/2,0)))))))</f>
        <v>1</v>
      </c>
      <c r="GQ15" s="27">
        <f>IF($A15="",0,IF(Mitarbeiter!$G$13=FALSE,0,IF(AND(Mitarbeiter!$E$13&lt;&gt;"",GQ$5+6&lt;Mitarbeiter!$E$13),0,IF(AND(Mitarbeiter!$F$13&lt;&gt;"",GQ$5&gt;Mitarbeiter!$F$13),0,IF(Planung!GQ15="",$C15,IF(ISNUMBER(Planung!GQ15),Planung!GQ15,IF(UPPER(Planung!GQ15)="H",$C15/2,0)))))))</f>
        <v>1</v>
      </c>
      <c r="GR15" s="27">
        <f>IF($A15="",0,IF(Mitarbeiter!$G$13=FALSE,0,IF(AND(Mitarbeiter!$E$13&lt;&gt;"",GR$5+6&lt;Mitarbeiter!$E$13),0,IF(AND(Mitarbeiter!$F$13&lt;&gt;"",GR$5&gt;Mitarbeiter!$F$13),0,IF(Planung!GR15="",$C15,IF(ISNUMBER(Planung!GR15),Planung!GR15,IF(UPPER(Planung!GR15)="H",$C15/2,0)))))))</f>
        <v>1</v>
      </c>
      <c r="GS15" s="27">
        <f>IF($A15="",0,IF(Mitarbeiter!$G$13=FALSE,0,IF(AND(Mitarbeiter!$E$13&lt;&gt;"",GS$5+6&lt;Mitarbeiter!$E$13),0,IF(AND(Mitarbeiter!$F$13&lt;&gt;"",GS$5&gt;Mitarbeiter!$F$13),0,IF(Planung!GS15="",$C15,IF(ISNUMBER(Planung!GS15),Planung!GS15,IF(UPPER(Planung!GS15)="H",$C15/2,0)))))))</f>
        <v>1</v>
      </c>
      <c r="GT15" s="27">
        <f>IF($A15="",0,IF(Mitarbeiter!$G$13=FALSE,0,IF(AND(Mitarbeiter!$E$13&lt;&gt;"",GT$5+6&lt;Mitarbeiter!$E$13),0,IF(AND(Mitarbeiter!$F$13&lt;&gt;"",GT$5&gt;Mitarbeiter!$F$13),0,IF(Planung!GT15="",$C15,IF(ISNUMBER(Planung!GT15),Planung!GT15,IF(UPPER(Planung!GT15)="H",$C15/2,0)))))))</f>
        <v>1</v>
      </c>
      <c r="GU15" s="27">
        <f>IF($A15="",0,IF(Mitarbeiter!$G$13=FALSE,0,IF(AND(Mitarbeiter!$E$13&lt;&gt;"",GU$5+6&lt;Mitarbeiter!$E$13),0,IF(AND(Mitarbeiter!$F$13&lt;&gt;"",GU$5&gt;Mitarbeiter!$F$13),0,IF(Planung!GU15="",$C15,IF(ISNUMBER(Planung!GU15),Planung!GU15,IF(UPPER(Planung!GU15)="H",$C15/2,0)))))))</f>
        <v>1</v>
      </c>
      <c r="GV15" s="27">
        <f>IF($A15="",0,IF(Mitarbeiter!$G$13=FALSE,0,IF(AND(Mitarbeiter!$E$13&lt;&gt;"",GV$5+6&lt;Mitarbeiter!$E$13),0,IF(AND(Mitarbeiter!$F$13&lt;&gt;"",GV$5&gt;Mitarbeiter!$F$13),0,IF(Planung!GV15="",$C15,IF(ISNUMBER(Planung!GV15),Planung!GV15,IF(UPPER(Planung!GV15)="H",$C15/2,0)))))))</f>
        <v>1</v>
      </c>
      <c r="GW15" s="27">
        <f>IF($A15="",0,IF(Mitarbeiter!$G$13=FALSE,0,IF(AND(Mitarbeiter!$E$13&lt;&gt;"",GW$5+6&lt;Mitarbeiter!$E$13),0,IF(AND(Mitarbeiter!$F$13&lt;&gt;"",GW$5&gt;Mitarbeiter!$F$13),0,IF(Planung!GW15="",$C15,IF(ISNUMBER(Planung!GW15),Planung!GW15,IF(UPPER(Planung!GW15)="H",$C15/2,0)))))))</f>
        <v>1</v>
      </c>
      <c r="GX15" s="27">
        <f>IF($A15="",0,IF(Mitarbeiter!$G$13=FALSE,0,IF(AND(Mitarbeiter!$E$13&lt;&gt;"",GX$5+6&lt;Mitarbeiter!$E$13),0,IF(AND(Mitarbeiter!$F$13&lt;&gt;"",GX$5&gt;Mitarbeiter!$F$13),0,IF(Planung!GX15="",$C15,IF(ISNUMBER(Planung!GX15),Planung!GX15,IF(UPPER(Planung!GX15)="H",$C15/2,0)))))))</f>
        <v>1</v>
      </c>
      <c r="GY15" s="27">
        <f>IF($A15="",0,IF(Mitarbeiter!$G$13=FALSE,0,IF(AND(Mitarbeiter!$E$13&lt;&gt;"",GY$5+6&lt;Mitarbeiter!$E$13),0,IF(AND(Mitarbeiter!$F$13&lt;&gt;"",GY$5&gt;Mitarbeiter!$F$13),0,IF(Planung!GY15="",$C15,IF(ISNUMBER(Planung!GY15),Planung!GY15,IF(UPPER(Planung!GY15)="H",$C15/2,0)))))))</f>
        <v>1</v>
      </c>
      <c r="GZ15" s="27">
        <f>IF($A15="",0,IF(Mitarbeiter!$G$13=FALSE,0,IF(AND(Mitarbeiter!$E$13&lt;&gt;"",GZ$5+6&lt;Mitarbeiter!$E$13),0,IF(AND(Mitarbeiter!$F$13&lt;&gt;"",GZ$5&gt;Mitarbeiter!$F$13),0,IF(Planung!GZ15="",$C15,IF(ISNUMBER(Planung!GZ15),Planung!GZ15,IF(UPPER(Planung!GZ15)="H",$C15/2,0)))))))</f>
        <v>1</v>
      </c>
      <c r="HA15" s="27">
        <f>IF($A15="",0,IF(Mitarbeiter!$G$13=FALSE,0,IF(AND(Mitarbeiter!$E$13&lt;&gt;"",HA$5+6&lt;Mitarbeiter!$E$13),0,IF(AND(Mitarbeiter!$F$13&lt;&gt;"",HA$5&gt;Mitarbeiter!$F$13),0,IF(Planung!HA15="",$C15,IF(ISNUMBER(Planung!HA15),Planung!HA15,IF(UPPER(Planung!HA15)="H",$C15/2,0)))))))</f>
        <v>1</v>
      </c>
      <c r="HB15" s="27">
        <f>IF($A15="",0,IF(Mitarbeiter!$G$13=FALSE,0,IF(AND(Mitarbeiter!$E$13&lt;&gt;"",HB$5+6&lt;Mitarbeiter!$E$13),0,IF(AND(Mitarbeiter!$F$13&lt;&gt;"",HB$5&gt;Mitarbeiter!$F$13),0,IF(Planung!HB15="",$C15,IF(ISNUMBER(Planung!HB15),Planung!HB15,IF(UPPER(Planung!HB15)="H",$C15/2,0)))))))</f>
        <v>1</v>
      </c>
      <c r="HC15" s="27">
        <f>IF($A15="",0,IF(Mitarbeiter!$G$13=FALSE,0,IF(AND(Mitarbeiter!$E$13&lt;&gt;"",HC$5+6&lt;Mitarbeiter!$E$13),0,IF(AND(Mitarbeiter!$F$13&lt;&gt;"",HC$5&gt;Mitarbeiter!$F$13),0,IF(Planung!HC15="",$C15,IF(ISNUMBER(Planung!HC15),Planung!HC15,IF(UPPER(Planung!HC15)="H",$C15/2,0)))))))</f>
        <v>1</v>
      </c>
      <c r="HD15" s="27">
        <f>IF($A15="",0,IF(Mitarbeiter!$G$13=FALSE,0,IF(AND(Mitarbeiter!$E$13&lt;&gt;"",HD$5+6&lt;Mitarbeiter!$E$13),0,IF(AND(Mitarbeiter!$F$13&lt;&gt;"",HD$5&gt;Mitarbeiter!$F$13),0,IF(Planung!HD15="",$C15,IF(ISNUMBER(Planung!HD15),Planung!HD15,IF(UPPER(Planung!HD15)="H",$C15/2,0)))))))</f>
        <v>1</v>
      </c>
      <c r="HE15" s="27">
        <f>IF($A15="",0,IF(Mitarbeiter!$G$13=FALSE,0,IF(AND(Mitarbeiter!$E$13&lt;&gt;"",HE$5+6&lt;Mitarbeiter!$E$13),0,IF(AND(Mitarbeiter!$F$13&lt;&gt;"",HE$5&gt;Mitarbeiter!$F$13),0,IF(Planung!HE15="",$C15,IF(ISNUMBER(Planung!HE15),Planung!HE15,IF(UPPER(Planung!HE15)="H",$C15/2,0)))))))</f>
        <v>1</v>
      </c>
      <c r="HF15" s="27">
        <f>IF($A15="",0,IF(Mitarbeiter!$G$13=FALSE,0,IF(AND(Mitarbeiter!$E$13&lt;&gt;"",HF$5+6&lt;Mitarbeiter!$E$13),0,IF(AND(Mitarbeiter!$F$13&lt;&gt;"",HF$5&gt;Mitarbeiter!$F$13),0,IF(Planung!HF15="",$C15,IF(ISNUMBER(Planung!HF15),Planung!HF15,IF(UPPER(Planung!HF15)="H",$C15/2,0)))))))</f>
        <v>1</v>
      </c>
      <c r="HG15" s="27">
        <f>IF($A15="",0,IF(Mitarbeiter!$G$13=FALSE,0,IF(AND(Mitarbeiter!$E$13&lt;&gt;"",HG$5+6&lt;Mitarbeiter!$E$13),0,IF(AND(Mitarbeiter!$F$13&lt;&gt;"",HG$5&gt;Mitarbeiter!$F$13),0,IF(Planung!HG15="",$C15,IF(ISNUMBER(Planung!HG15),Planung!HG15,IF(UPPER(Planung!HG15)="H",$C15/2,0)))))))</f>
        <v>1</v>
      </c>
      <c r="HH15" s="27">
        <f>IF($A15="",0,IF(Mitarbeiter!$G$13=FALSE,0,IF(AND(Mitarbeiter!$E$13&lt;&gt;"",HH$5+6&lt;Mitarbeiter!$E$13),0,IF(AND(Mitarbeiter!$F$13&lt;&gt;"",HH$5&gt;Mitarbeiter!$F$13),0,IF(Planung!HH15="",$C15,IF(ISNUMBER(Planung!HH15),Planung!HH15,IF(UPPER(Planung!HH15)="H",$C15/2,0)))))))</f>
        <v>1</v>
      </c>
      <c r="HI15" s="27">
        <f>IF($A15="",0,IF(Mitarbeiter!$G$13=FALSE,0,IF(AND(Mitarbeiter!$E$13&lt;&gt;"",HI$5+6&lt;Mitarbeiter!$E$13),0,IF(AND(Mitarbeiter!$F$13&lt;&gt;"",HI$5&gt;Mitarbeiter!$F$13),0,IF(Planung!HI15="",$C15,IF(ISNUMBER(Planung!HI15),Planung!HI15,IF(UPPER(Planung!HI15)="H",$C15/2,0)))))))</f>
        <v>1</v>
      </c>
      <c r="HJ15" s="27">
        <f>IF($A15="",0,IF(Mitarbeiter!$G$13=FALSE,0,IF(AND(Mitarbeiter!$E$13&lt;&gt;"",HJ$5+6&lt;Mitarbeiter!$E$13),0,IF(AND(Mitarbeiter!$F$13&lt;&gt;"",HJ$5&gt;Mitarbeiter!$F$13),0,IF(Planung!HJ15="",$C15,IF(ISNUMBER(Planung!HJ15),Planung!HJ15,IF(UPPER(Planung!HJ15)="H",$C15/2,0)))))))</f>
        <v>1</v>
      </c>
      <c r="HK15" s="27">
        <f>IF($A15="",0,IF(Mitarbeiter!$G$13=FALSE,0,IF(AND(Mitarbeiter!$E$13&lt;&gt;"",HK$5+6&lt;Mitarbeiter!$E$13),0,IF(AND(Mitarbeiter!$F$13&lt;&gt;"",HK$5&gt;Mitarbeiter!$F$13),0,IF(Planung!HK15="",$C15,IF(ISNUMBER(Planung!HK15),Planung!HK15,IF(UPPER(Planung!HK15)="H",$C15/2,0)))))))</f>
        <v>1</v>
      </c>
      <c r="HL15" s="27">
        <f>IF($A15="",0,IF(Mitarbeiter!$G$13=FALSE,0,IF(AND(Mitarbeiter!$E$13&lt;&gt;"",HL$5+6&lt;Mitarbeiter!$E$13),0,IF(AND(Mitarbeiter!$F$13&lt;&gt;"",HL$5&gt;Mitarbeiter!$F$13),0,IF(Planung!HL15="",$C15,IF(ISNUMBER(Planung!HL15),Planung!HL15,IF(UPPER(Planung!HL15)="H",$C15/2,0)))))))</f>
        <v>1</v>
      </c>
      <c r="HM15" s="27">
        <f>IF($A15="",0,IF(Mitarbeiter!$G$13=FALSE,0,IF(AND(Mitarbeiter!$E$13&lt;&gt;"",HM$5+6&lt;Mitarbeiter!$E$13),0,IF(AND(Mitarbeiter!$F$13&lt;&gt;"",HM$5&gt;Mitarbeiter!$F$13),0,IF(Planung!HM15="",$C15,IF(ISNUMBER(Planung!HM15),Planung!HM15,IF(UPPER(Planung!HM15)="H",$C15/2,0)))))))</f>
        <v>1</v>
      </c>
      <c r="HN15" s="27">
        <f>IF($A15="",0,IF(Mitarbeiter!$G$13=FALSE,0,IF(AND(Mitarbeiter!$E$13&lt;&gt;"",HN$5+6&lt;Mitarbeiter!$E$13),0,IF(AND(Mitarbeiter!$F$13&lt;&gt;"",HN$5&gt;Mitarbeiter!$F$13),0,IF(Planung!HN15="",$C15,IF(ISNUMBER(Planung!HN15),Planung!HN15,IF(UPPER(Planung!HN15)="H",$C15/2,0)))))))</f>
        <v>1</v>
      </c>
      <c r="HO15" s="27">
        <f>IF($A15="",0,IF(Mitarbeiter!$G$13=FALSE,0,IF(AND(Mitarbeiter!$E$13&lt;&gt;"",HO$5+6&lt;Mitarbeiter!$E$13),0,IF(AND(Mitarbeiter!$F$13&lt;&gt;"",HO$5&gt;Mitarbeiter!$F$13),0,IF(Planung!HO15="",$C15,IF(ISNUMBER(Planung!HO15),Planung!HO15,IF(UPPER(Planung!HO15)="H",$C15/2,0)))))))</f>
        <v>1</v>
      </c>
      <c r="HP15" s="27">
        <f>IF($A15="",0,IF(Mitarbeiter!$G$13=FALSE,0,IF(AND(Mitarbeiter!$E$13&lt;&gt;"",HP$5+6&lt;Mitarbeiter!$E$13),0,IF(AND(Mitarbeiter!$F$13&lt;&gt;"",HP$5&gt;Mitarbeiter!$F$13),0,IF(Planung!HP15="",$C15,IF(ISNUMBER(Planung!HP15),Planung!HP15,IF(UPPER(Planung!HP15)="H",$C15/2,0)))))))</f>
        <v>1</v>
      </c>
      <c r="HQ15" s="27">
        <f>IF($A15="",0,IF(Mitarbeiter!$G$13=FALSE,0,IF(AND(Mitarbeiter!$E$13&lt;&gt;"",HQ$5+6&lt;Mitarbeiter!$E$13),0,IF(AND(Mitarbeiter!$F$13&lt;&gt;"",HQ$5&gt;Mitarbeiter!$F$13),0,IF(Planung!HQ15="",$C15,IF(ISNUMBER(Planung!HQ15),Planung!HQ15,IF(UPPER(Planung!HQ15)="H",$C15/2,0)))))))</f>
        <v>1</v>
      </c>
      <c r="HR15" s="27">
        <f>IF($A15="",0,IF(Mitarbeiter!$G$13=FALSE,0,IF(AND(Mitarbeiter!$E$13&lt;&gt;"",HR$5+6&lt;Mitarbeiter!$E$13),0,IF(AND(Mitarbeiter!$F$13&lt;&gt;"",HR$5&gt;Mitarbeiter!$F$13),0,IF(Planung!HR15="",$C15,IF(ISNUMBER(Planung!HR15),Planung!HR15,IF(UPPER(Planung!HR15)="H",$C15/2,0)))))))</f>
        <v>1</v>
      </c>
      <c r="HS15" s="27">
        <f>IF($A15="",0,IF(Mitarbeiter!$G$13=FALSE,0,IF(AND(Mitarbeiter!$E$13&lt;&gt;"",HS$5+6&lt;Mitarbeiter!$E$13),0,IF(AND(Mitarbeiter!$F$13&lt;&gt;"",HS$5&gt;Mitarbeiter!$F$13),0,IF(Planung!HS15="",$C15,IF(ISNUMBER(Planung!HS15),Planung!HS15,IF(UPPER(Planung!HS15)="H",$C15/2,0)))))))</f>
        <v>1</v>
      </c>
      <c r="HT15" s="27">
        <f>IF($A15="",0,IF(Mitarbeiter!$G$13=FALSE,0,IF(AND(Mitarbeiter!$E$13&lt;&gt;"",HT$5+6&lt;Mitarbeiter!$E$13),0,IF(AND(Mitarbeiter!$F$13&lt;&gt;"",HT$5&gt;Mitarbeiter!$F$13),0,IF(Planung!HT15="",$C15,IF(ISNUMBER(Planung!HT15),Planung!HT15,IF(UPPER(Planung!HT15)="H",$C15/2,0)))))))</f>
        <v>1</v>
      </c>
      <c r="HU15" s="27">
        <f>IF($A15="",0,IF(Mitarbeiter!$G$13=FALSE,0,IF(AND(Mitarbeiter!$E$13&lt;&gt;"",HU$5+6&lt;Mitarbeiter!$E$13),0,IF(AND(Mitarbeiter!$F$13&lt;&gt;"",HU$5&gt;Mitarbeiter!$F$13),0,IF(Planung!HU15="",$C15,IF(ISNUMBER(Planung!HU15),Planung!HU15,IF(UPPER(Planung!HU15)="H",$C15/2,0)))))))</f>
        <v>1</v>
      </c>
      <c r="HV15" s="27">
        <f>IF($A15="",0,IF(Mitarbeiter!$G$13=FALSE,0,IF(AND(Mitarbeiter!$E$13&lt;&gt;"",HV$5+6&lt;Mitarbeiter!$E$13),0,IF(AND(Mitarbeiter!$F$13&lt;&gt;"",HV$5&gt;Mitarbeiter!$F$13),0,IF(Planung!HV15="",$C15,IF(ISNUMBER(Planung!HV15),Planung!HV15,IF(UPPER(Planung!HV15)="H",$C15/2,0)))))))</f>
        <v>1</v>
      </c>
      <c r="HW15" s="27">
        <f>IF($A15="",0,IF(Mitarbeiter!$G$13=FALSE,0,IF(AND(Mitarbeiter!$E$13&lt;&gt;"",HW$5+6&lt;Mitarbeiter!$E$13),0,IF(AND(Mitarbeiter!$F$13&lt;&gt;"",HW$5&gt;Mitarbeiter!$F$13),0,IF(Planung!HW15="",$C15,IF(ISNUMBER(Planung!HW15),Planung!HW15,IF(UPPER(Planung!HW15)="H",$C15/2,0)))))))</f>
        <v>1</v>
      </c>
      <c r="HX15" s="27">
        <f>IF($A15="",0,IF(Mitarbeiter!$G$13=FALSE,0,IF(AND(Mitarbeiter!$E$13&lt;&gt;"",HX$5+6&lt;Mitarbeiter!$E$13),0,IF(AND(Mitarbeiter!$F$13&lt;&gt;"",HX$5&gt;Mitarbeiter!$F$13),0,IF(Planung!HX15="",$C15,IF(ISNUMBER(Planung!HX15),Planung!HX15,IF(UPPER(Planung!HX15)="H",$C15/2,0)))))))</f>
        <v>1</v>
      </c>
      <c r="HY15" s="27">
        <f>IF($A15="",0,IF(Mitarbeiter!$G$13=FALSE,0,IF(AND(Mitarbeiter!$E$13&lt;&gt;"",HY$5+6&lt;Mitarbeiter!$E$13),0,IF(AND(Mitarbeiter!$F$13&lt;&gt;"",HY$5&gt;Mitarbeiter!$F$13),0,IF(Planung!HY15="",$C15,IF(ISNUMBER(Planung!HY15),Planung!HY15,IF(UPPER(Planung!HY15)="H",$C15/2,0)))))))</f>
        <v>1</v>
      </c>
      <c r="HZ15" s="27">
        <f>IF($A15="",0,IF(Mitarbeiter!$G$13=FALSE,0,IF(AND(Mitarbeiter!$E$13&lt;&gt;"",HZ$5+6&lt;Mitarbeiter!$E$13),0,IF(AND(Mitarbeiter!$F$13&lt;&gt;"",HZ$5&gt;Mitarbeiter!$F$13),0,IF(Planung!HZ15="",$C15,IF(ISNUMBER(Planung!HZ15),Planung!HZ15,IF(UPPER(Planung!HZ15)="H",$C15/2,0)))))))</f>
        <v>1</v>
      </c>
      <c r="IA15" s="27">
        <f>IF($A15="",0,IF(Mitarbeiter!$G$13=FALSE,0,IF(AND(Mitarbeiter!$E$13&lt;&gt;"",IA$5+6&lt;Mitarbeiter!$E$13),0,IF(AND(Mitarbeiter!$F$13&lt;&gt;"",IA$5&gt;Mitarbeiter!$F$13),0,IF(Planung!IA15="",$C15,IF(ISNUMBER(Planung!IA15),Planung!IA15,IF(UPPER(Planung!IA15)="H",$C15/2,0)))))))</f>
        <v>1</v>
      </c>
    </row>
    <row r="16" spans="1:235" x14ac:dyDescent="0.25">
      <c r="A16" s="7" t="str">
        <f>Planung!A16</f>
        <v>Trappen</v>
      </c>
      <c r="B16" s="7" t="str">
        <f>Planung!B16</f>
        <v>Gesundheit</v>
      </c>
      <c r="C16" s="27">
        <f>N(Mitarbeiter!$D$14)</f>
        <v>0.5</v>
      </c>
      <c r="D16" s="27">
        <f>IF($A16="",0,IF(Mitarbeiter!$G$14=FALSE,0,IF(AND(Mitarbeiter!$E$14&lt;&gt;"",D$5+6&lt;Mitarbeiter!$E$14),0,IF(AND(Mitarbeiter!$F$14&lt;&gt;"",D$5&gt;Mitarbeiter!$F$14),0,IF(Planung!D16="",$C16,IF(ISNUMBER(Planung!D16),Planung!D16,IF(UPPER(Planung!D16)="H",$C16/2,0)))))))</f>
        <v>0.5</v>
      </c>
      <c r="E16" s="27">
        <f>IF($A16="",0,IF(Mitarbeiter!$G$14=FALSE,0,IF(AND(Mitarbeiter!$E$14&lt;&gt;"",E$5+6&lt;Mitarbeiter!$E$14),0,IF(AND(Mitarbeiter!$F$14&lt;&gt;"",E$5&gt;Mitarbeiter!$F$14),0,IF(Planung!E16="",$C16,IF(ISNUMBER(Planung!E16),Planung!E16,IF(UPPER(Planung!E16)="H",$C16/2,0)))))))</f>
        <v>0.5</v>
      </c>
      <c r="F16" s="27">
        <f>IF($A16="",0,IF(Mitarbeiter!$G$14=FALSE,0,IF(AND(Mitarbeiter!$E$14&lt;&gt;"",F$5+6&lt;Mitarbeiter!$E$14),0,IF(AND(Mitarbeiter!$F$14&lt;&gt;"",F$5&gt;Mitarbeiter!$F$14),0,IF(Planung!F16="",$C16,IF(ISNUMBER(Planung!F16),Planung!F16,IF(UPPER(Planung!F16)="H",$C16/2,0)))))))</f>
        <v>0.5</v>
      </c>
      <c r="G16" s="27">
        <f>IF($A16="",0,IF(Mitarbeiter!$G$14=FALSE,0,IF(AND(Mitarbeiter!$E$14&lt;&gt;"",G$5+6&lt;Mitarbeiter!$E$14),0,IF(AND(Mitarbeiter!$F$14&lt;&gt;"",G$5&gt;Mitarbeiter!$F$14),0,IF(Planung!G16="",$C16,IF(ISNUMBER(Planung!G16),Planung!G16,IF(UPPER(Planung!G16)="H",$C16/2,0)))))))</f>
        <v>0.5</v>
      </c>
      <c r="H16" s="27">
        <f>IF($A16="",0,IF(Mitarbeiter!$G$14=FALSE,0,IF(AND(Mitarbeiter!$E$14&lt;&gt;"",H$5+6&lt;Mitarbeiter!$E$14),0,IF(AND(Mitarbeiter!$F$14&lt;&gt;"",H$5&gt;Mitarbeiter!$F$14),0,IF(Planung!H16="",$C16,IF(ISNUMBER(Planung!H16),Planung!H16,IF(UPPER(Planung!H16)="H",$C16/2,0)))))))</f>
        <v>0</v>
      </c>
      <c r="I16" s="27">
        <f>IF($A16="",0,IF(Mitarbeiter!$G$14=FALSE,0,IF(AND(Mitarbeiter!$E$14&lt;&gt;"",I$5+6&lt;Mitarbeiter!$E$14),0,IF(AND(Mitarbeiter!$F$14&lt;&gt;"",I$5&gt;Mitarbeiter!$F$14),0,IF(Planung!I16="",$C16,IF(ISNUMBER(Planung!I16),Planung!I16,IF(UPPER(Planung!I16)="H",$C16/2,0)))))))</f>
        <v>0</v>
      </c>
      <c r="J16" s="27">
        <f>IF($A16="",0,IF(Mitarbeiter!$G$14=FALSE,0,IF(AND(Mitarbeiter!$E$14&lt;&gt;"",J$5+6&lt;Mitarbeiter!$E$14),0,IF(AND(Mitarbeiter!$F$14&lt;&gt;"",J$5&gt;Mitarbeiter!$F$14),0,IF(Planung!J16="",$C16,IF(ISNUMBER(Planung!J16),Planung!J16,IF(UPPER(Planung!J16)="H",$C16/2,0)))))))</f>
        <v>0</v>
      </c>
      <c r="K16" s="27">
        <f>IF($A16="",0,IF(Mitarbeiter!$G$14=FALSE,0,IF(AND(Mitarbeiter!$E$14&lt;&gt;"",K$5+6&lt;Mitarbeiter!$E$14),0,IF(AND(Mitarbeiter!$F$14&lt;&gt;"",K$5&gt;Mitarbeiter!$F$14),0,IF(Planung!K16="",$C16,IF(ISNUMBER(Planung!K16),Planung!K16,IF(UPPER(Planung!K16)="H",$C16/2,0)))))))</f>
        <v>0.5</v>
      </c>
      <c r="L16" s="27">
        <f>IF($A16="",0,IF(Mitarbeiter!$G$14=FALSE,0,IF(AND(Mitarbeiter!$E$14&lt;&gt;"",L$5+6&lt;Mitarbeiter!$E$14),0,IF(AND(Mitarbeiter!$F$14&lt;&gt;"",L$5&gt;Mitarbeiter!$F$14),0,IF(Planung!L16="",$C16,IF(ISNUMBER(Planung!L16),Planung!L16,IF(UPPER(Planung!L16)="H",$C16/2,0)))))))</f>
        <v>0.5</v>
      </c>
      <c r="M16" s="27">
        <f>IF($A16="",0,IF(Mitarbeiter!$G$14=FALSE,0,IF(AND(Mitarbeiter!$E$14&lt;&gt;"",M$5+6&lt;Mitarbeiter!$E$14),0,IF(AND(Mitarbeiter!$F$14&lt;&gt;"",M$5&gt;Mitarbeiter!$F$14),0,IF(Planung!M16="",$C16,IF(ISNUMBER(Planung!M16),Planung!M16,IF(UPPER(Planung!M16)="H",$C16/2,0)))))))</f>
        <v>0.5</v>
      </c>
      <c r="N16" s="27">
        <f>IF($A16="",0,IF(Mitarbeiter!$G$14=FALSE,0,IF(AND(Mitarbeiter!$E$14&lt;&gt;"",N$5+6&lt;Mitarbeiter!$E$14),0,IF(AND(Mitarbeiter!$F$14&lt;&gt;"",N$5&gt;Mitarbeiter!$F$14),0,IF(Planung!N16="",$C16,IF(ISNUMBER(Planung!N16),Planung!N16,IF(UPPER(Planung!N16)="H",$C16/2,0)))))))</f>
        <v>0.5</v>
      </c>
      <c r="O16" s="27">
        <f>IF($A16="",0,IF(Mitarbeiter!$G$14=FALSE,0,IF(AND(Mitarbeiter!$E$14&lt;&gt;"",O$5+6&lt;Mitarbeiter!$E$14),0,IF(AND(Mitarbeiter!$F$14&lt;&gt;"",O$5&gt;Mitarbeiter!$F$14),0,IF(Planung!O16="",$C16,IF(ISNUMBER(Planung!O16),Planung!O16,IF(UPPER(Planung!O16)="H",$C16/2,0)))))))</f>
        <v>0.5</v>
      </c>
      <c r="P16" s="27">
        <f>IF($A16="",0,IF(Mitarbeiter!$G$14=FALSE,0,IF(AND(Mitarbeiter!$E$14&lt;&gt;"",P$5+6&lt;Mitarbeiter!$E$14),0,IF(AND(Mitarbeiter!$F$14&lt;&gt;"",P$5&gt;Mitarbeiter!$F$14),0,IF(Planung!P16="",$C16,IF(ISNUMBER(Planung!P16),Planung!P16,IF(UPPER(Planung!P16)="H",$C16/2,0)))))))</f>
        <v>0.5</v>
      </c>
      <c r="Q16" s="27">
        <f>IF($A16="",0,IF(Mitarbeiter!$G$14=FALSE,0,IF(AND(Mitarbeiter!$E$14&lt;&gt;"",Q$5+6&lt;Mitarbeiter!$E$14),0,IF(AND(Mitarbeiter!$F$14&lt;&gt;"",Q$5&gt;Mitarbeiter!$F$14),0,IF(Planung!Q16="",$C16,IF(ISNUMBER(Planung!Q16),Planung!Q16,IF(UPPER(Planung!Q16)="H",$C16/2,0)))))))</f>
        <v>0.5</v>
      </c>
      <c r="R16" s="27">
        <f>IF($A16="",0,IF(Mitarbeiter!$G$14=FALSE,0,IF(AND(Mitarbeiter!$E$14&lt;&gt;"",R$5+6&lt;Mitarbeiter!$E$14),0,IF(AND(Mitarbeiter!$F$14&lt;&gt;"",R$5&gt;Mitarbeiter!$F$14),0,IF(Planung!R16="",$C16,IF(ISNUMBER(Planung!R16),Planung!R16,IF(UPPER(Planung!R16)="H",$C16/2,0)))))))</f>
        <v>0.5</v>
      </c>
      <c r="S16" s="27">
        <f>IF($A16="",0,IF(Mitarbeiter!$G$14=FALSE,0,IF(AND(Mitarbeiter!$E$14&lt;&gt;"",S$5+6&lt;Mitarbeiter!$E$14),0,IF(AND(Mitarbeiter!$F$14&lt;&gt;"",S$5&gt;Mitarbeiter!$F$14),0,IF(Planung!S16="",$C16,IF(ISNUMBER(Planung!S16),Planung!S16,IF(UPPER(Planung!S16)="H",$C16/2,0)))))))</f>
        <v>0.5</v>
      </c>
      <c r="T16" s="27">
        <f>IF($A16="",0,IF(Mitarbeiter!$G$14=FALSE,0,IF(AND(Mitarbeiter!$E$14&lt;&gt;"",T$5+6&lt;Mitarbeiter!$E$14),0,IF(AND(Mitarbeiter!$F$14&lt;&gt;"",T$5&gt;Mitarbeiter!$F$14),0,IF(Planung!T16="",$C16,IF(ISNUMBER(Planung!T16),Planung!T16,IF(UPPER(Planung!T16)="H",$C16/2,0)))))))</f>
        <v>0.5</v>
      </c>
      <c r="U16" s="27">
        <f>IF($A16="",0,IF(Mitarbeiter!$G$14=FALSE,0,IF(AND(Mitarbeiter!$E$14&lt;&gt;"",U$5+6&lt;Mitarbeiter!$E$14),0,IF(AND(Mitarbeiter!$F$14&lt;&gt;"",U$5&gt;Mitarbeiter!$F$14),0,IF(Planung!U16="",$C16,IF(ISNUMBER(Planung!U16),Planung!U16,IF(UPPER(Planung!U16)="H",$C16/2,0)))))))</f>
        <v>0.5</v>
      </c>
      <c r="V16" s="27">
        <f>IF($A16="",0,IF(Mitarbeiter!$G$14=FALSE,0,IF(AND(Mitarbeiter!$E$14&lt;&gt;"",V$5+6&lt;Mitarbeiter!$E$14),0,IF(AND(Mitarbeiter!$F$14&lt;&gt;"",V$5&gt;Mitarbeiter!$F$14),0,IF(Planung!V16="",$C16,IF(ISNUMBER(Planung!V16),Planung!V16,IF(UPPER(Planung!V16)="H",$C16/2,0)))))))</f>
        <v>0.5</v>
      </c>
      <c r="W16" s="27">
        <f>IF($A16="",0,IF(Mitarbeiter!$G$14=FALSE,0,IF(AND(Mitarbeiter!$E$14&lt;&gt;"",W$5+6&lt;Mitarbeiter!$E$14),0,IF(AND(Mitarbeiter!$F$14&lt;&gt;"",W$5&gt;Mitarbeiter!$F$14),0,IF(Planung!W16="",$C16,IF(ISNUMBER(Planung!W16),Planung!W16,IF(UPPER(Planung!W16)="H",$C16/2,0)))))))</f>
        <v>0.5</v>
      </c>
      <c r="X16" s="27">
        <f>IF($A16="",0,IF(Mitarbeiter!$G$14=FALSE,0,IF(AND(Mitarbeiter!$E$14&lt;&gt;"",X$5+6&lt;Mitarbeiter!$E$14),0,IF(AND(Mitarbeiter!$F$14&lt;&gt;"",X$5&gt;Mitarbeiter!$F$14),0,IF(Planung!X16="",$C16,IF(ISNUMBER(Planung!X16),Planung!X16,IF(UPPER(Planung!X16)="H",$C16/2,0)))))))</f>
        <v>0.5</v>
      </c>
      <c r="Y16" s="27">
        <f>IF($A16="",0,IF(Mitarbeiter!$G$14=FALSE,0,IF(AND(Mitarbeiter!$E$14&lt;&gt;"",Y$5+6&lt;Mitarbeiter!$E$14),0,IF(AND(Mitarbeiter!$F$14&lt;&gt;"",Y$5&gt;Mitarbeiter!$F$14),0,IF(Planung!Y16="",$C16,IF(ISNUMBER(Planung!Y16),Planung!Y16,IF(UPPER(Planung!Y16)="H",$C16/2,0)))))))</f>
        <v>0.5</v>
      </c>
      <c r="Z16" s="27">
        <f>IF($A16="",0,IF(Mitarbeiter!$G$14=FALSE,0,IF(AND(Mitarbeiter!$E$14&lt;&gt;"",Z$5+6&lt;Mitarbeiter!$E$14),0,IF(AND(Mitarbeiter!$F$14&lt;&gt;"",Z$5&gt;Mitarbeiter!$F$14),0,IF(Planung!Z16="",$C16,IF(ISNUMBER(Planung!Z16),Planung!Z16,IF(UPPER(Planung!Z16)="H",$C16/2,0)))))))</f>
        <v>0.5</v>
      </c>
      <c r="AA16" s="27">
        <f>IF($A16="",0,IF(Mitarbeiter!$G$14=FALSE,0,IF(AND(Mitarbeiter!$E$14&lt;&gt;"",AA$5+6&lt;Mitarbeiter!$E$14),0,IF(AND(Mitarbeiter!$F$14&lt;&gt;"",AA$5&gt;Mitarbeiter!$F$14),0,IF(Planung!AA16="",$C16,IF(ISNUMBER(Planung!AA16),Planung!AA16,IF(UPPER(Planung!AA16)="H",$C16/2,0)))))))</f>
        <v>0.5</v>
      </c>
      <c r="AB16" s="27">
        <f>IF($A16="",0,IF(Mitarbeiter!$G$14=FALSE,0,IF(AND(Mitarbeiter!$E$14&lt;&gt;"",AB$5+6&lt;Mitarbeiter!$E$14),0,IF(AND(Mitarbeiter!$F$14&lt;&gt;"",AB$5&gt;Mitarbeiter!$F$14),0,IF(Planung!AB16="",$C16,IF(ISNUMBER(Planung!AB16),Planung!AB16,IF(UPPER(Planung!AB16)="H",$C16/2,0)))))))</f>
        <v>0.5</v>
      </c>
      <c r="AC16" s="27">
        <f>IF($A16="",0,IF(Mitarbeiter!$G$14=FALSE,0,IF(AND(Mitarbeiter!$E$14&lt;&gt;"",AC$5+6&lt;Mitarbeiter!$E$14),0,IF(AND(Mitarbeiter!$F$14&lt;&gt;"",AC$5&gt;Mitarbeiter!$F$14),0,IF(Planung!AC16="",$C16,IF(ISNUMBER(Planung!AC16),Planung!AC16,IF(UPPER(Planung!AC16)="H",$C16/2,0)))))))</f>
        <v>0.5</v>
      </c>
      <c r="AD16" s="27">
        <f>IF($A16="",0,IF(Mitarbeiter!$G$14=FALSE,0,IF(AND(Mitarbeiter!$E$14&lt;&gt;"",AD$5+6&lt;Mitarbeiter!$E$14),0,IF(AND(Mitarbeiter!$F$14&lt;&gt;"",AD$5&gt;Mitarbeiter!$F$14),0,IF(Planung!AD16="",$C16,IF(ISNUMBER(Planung!AD16),Planung!AD16,IF(UPPER(Planung!AD16)="H",$C16/2,0)))))))</f>
        <v>0.5</v>
      </c>
      <c r="AE16" s="27">
        <f>IF($A16="",0,IF(Mitarbeiter!$G$14=FALSE,0,IF(AND(Mitarbeiter!$E$14&lt;&gt;"",AE$5+6&lt;Mitarbeiter!$E$14),0,IF(AND(Mitarbeiter!$F$14&lt;&gt;"",AE$5&gt;Mitarbeiter!$F$14),0,IF(Planung!AE16="",$C16,IF(ISNUMBER(Planung!AE16),Planung!AE16,IF(UPPER(Planung!AE16)="H",$C16/2,0)))))))</f>
        <v>0.5</v>
      </c>
      <c r="AF16" s="27">
        <f>IF($A16="",0,IF(Mitarbeiter!$G$14=FALSE,0,IF(AND(Mitarbeiter!$E$14&lt;&gt;"",AF$5+6&lt;Mitarbeiter!$E$14),0,IF(AND(Mitarbeiter!$F$14&lt;&gt;"",AF$5&gt;Mitarbeiter!$F$14),0,IF(Planung!AF16="",$C16,IF(ISNUMBER(Planung!AF16),Planung!AF16,IF(UPPER(Planung!AF16)="H",$C16/2,0)))))))</f>
        <v>0.5</v>
      </c>
      <c r="AG16" s="27">
        <f>IF($A16="",0,IF(Mitarbeiter!$G$14=FALSE,0,IF(AND(Mitarbeiter!$E$14&lt;&gt;"",AG$5+6&lt;Mitarbeiter!$E$14),0,IF(AND(Mitarbeiter!$F$14&lt;&gt;"",AG$5&gt;Mitarbeiter!$F$14),0,IF(Planung!AG16="",$C16,IF(ISNUMBER(Planung!AG16),Planung!AG16,IF(UPPER(Planung!AG16)="H",$C16/2,0)))))))</f>
        <v>0.5</v>
      </c>
      <c r="AH16" s="27">
        <f>IF($A16="",0,IF(Mitarbeiter!$G$14=FALSE,0,IF(AND(Mitarbeiter!$E$14&lt;&gt;"",AH$5+6&lt;Mitarbeiter!$E$14),0,IF(AND(Mitarbeiter!$F$14&lt;&gt;"",AH$5&gt;Mitarbeiter!$F$14),0,IF(Planung!AH16="",$C16,IF(ISNUMBER(Planung!AH16),Planung!AH16,IF(UPPER(Planung!AH16)="H",$C16/2,0)))))))</f>
        <v>0.5</v>
      </c>
      <c r="AI16" s="27">
        <f>IF($A16="",0,IF(Mitarbeiter!$G$14=FALSE,0,IF(AND(Mitarbeiter!$E$14&lt;&gt;"",AI$5+6&lt;Mitarbeiter!$E$14),0,IF(AND(Mitarbeiter!$F$14&lt;&gt;"",AI$5&gt;Mitarbeiter!$F$14),0,IF(Planung!AI16="",$C16,IF(ISNUMBER(Planung!AI16),Planung!AI16,IF(UPPER(Planung!AI16)="H",$C16/2,0)))))))</f>
        <v>0.5</v>
      </c>
      <c r="AJ16" s="27">
        <f>IF($A16="",0,IF(Mitarbeiter!$G$14=FALSE,0,IF(AND(Mitarbeiter!$E$14&lt;&gt;"",AJ$5+6&lt;Mitarbeiter!$E$14),0,IF(AND(Mitarbeiter!$F$14&lt;&gt;"",AJ$5&gt;Mitarbeiter!$F$14),0,IF(Planung!AJ16="",$C16,IF(ISNUMBER(Planung!AJ16),Planung!AJ16,IF(UPPER(Planung!AJ16)="H",$C16/2,0)))))))</f>
        <v>0.5</v>
      </c>
      <c r="AK16" s="27">
        <f>IF($A16="",0,IF(Mitarbeiter!$G$14=FALSE,0,IF(AND(Mitarbeiter!$E$14&lt;&gt;"",AK$5+6&lt;Mitarbeiter!$E$14),0,IF(AND(Mitarbeiter!$F$14&lt;&gt;"",AK$5&gt;Mitarbeiter!$F$14),0,IF(Planung!AK16="",$C16,IF(ISNUMBER(Planung!AK16),Planung!AK16,IF(UPPER(Planung!AK16)="H",$C16/2,0)))))))</f>
        <v>0.5</v>
      </c>
      <c r="AL16" s="27">
        <f>IF($A16="",0,IF(Mitarbeiter!$G$14=FALSE,0,IF(AND(Mitarbeiter!$E$14&lt;&gt;"",AL$5+6&lt;Mitarbeiter!$E$14),0,IF(AND(Mitarbeiter!$F$14&lt;&gt;"",AL$5&gt;Mitarbeiter!$F$14),0,IF(Planung!AL16="",$C16,IF(ISNUMBER(Planung!AL16),Planung!AL16,IF(UPPER(Planung!AL16)="H",$C16/2,0)))))))</f>
        <v>0.5</v>
      </c>
      <c r="AM16" s="27">
        <f>IF($A16="",0,IF(Mitarbeiter!$G$14=FALSE,0,IF(AND(Mitarbeiter!$E$14&lt;&gt;"",AM$5+6&lt;Mitarbeiter!$E$14),0,IF(AND(Mitarbeiter!$F$14&lt;&gt;"",AM$5&gt;Mitarbeiter!$F$14),0,IF(Planung!AM16="",$C16,IF(ISNUMBER(Planung!AM16),Planung!AM16,IF(UPPER(Planung!AM16)="H",$C16/2,0)))))))</f>
        <v>0.5</v>
      </c>
      <c r="AN16" s="27">
        <f>IF($A16="",0,IF(Mitarbeiter!$G$14=FALSE,0,IF(AND(Mitarbeiter!$E$14&lt;&gt;"",AN$5+6&lt;Mitarbeiter!$E$14),0,IF(AND(Mitarbeiter!$F$14&lt;&gt;"",AN$5&gt;Mitarbeiter!$F$14),0,IF(Planung!AN16="",$C16,IF(ISNUMBER(Planung!AN16),Planung!AN16,IF(UPPER(Planung!AN16)="H",$C16/2,0)))))))</f>
        <v>0.5</v>
      </c>
      <c r="AO16" s="27">
        <f>IF($A16="",0,IF(Mitarbeiter!$G$14=FALSE,0,IF(AND(Mitarbeiter!$E$14&lt;&gt;"",AO$5+6&lt;Mitarbeiter!$E$14),0,IF(AND(Mitarbeiter!$F$14&lt;&gt;"",AO$5&gt;Mitarbeiter!$F$14),0,IF(Planung!AO16="",$C16,IF(ISNUMBER(Planung!AO16),Planung!AO16,IF(UPPER(Planung!AO16)="H",$C16/2,0)))))))</f>
        <v>0.5</v>
      </c>
      <c r="AP16" s="27">
        <f>IF($A16="",0,IF(Mitarbeiter!$G$14=FALSE,0,IF(AND(Mitarbeiter!$E$14&lt;&gt;"",AP$5+6&lt;Mitarbeiter!$E$14),0,IF(AND(Mitarbeiter!$F$14&lt;&gt;"",AP$5&gt;Mitarbeiter!$F$14),0,IF(Planung!AP16="",$C16,IF(ISNUMBER(Planung!AP16),Planung!AP16,IF(UPPER(Planung!AP16)="H",$C16/2,0)))))))</f>
        <v>0.5</v>
      </c>
      <c r="AQ16" s="27">
        <f>IF($A16="",0,IF(Mitarbeiter!$G$14=FALSE,0,IF(AND(Mitarbeiter!$E$14&lt;&gt;"",AQ$5+6&lt;Mitarbeiter!$E$14),0,IF(AND(Mitarbeiter!$F$14&lt;&gt;"",AQ$5&gt;Mitarbeiter!$F$14),0,IF(Planung!AQ16="",$C16,IF(ISNUMBER(Planung!AQ16),Planung!AQ16,IF(UPPER(Planung!AQ16)="H",$C16/2,0)))))))</f>
        <v>0.5</v>
      </c>
      <c r="AR16" s="27">
        <f>IF($A16="",0,IF(Mitarbeiter!$G$14=FALSE,0,IF(AND(Mitarbeiter!$E$14&lt;&gt;"",AR$5+6&lt;Mitarbeiter!$E$14),0,IF(AND(Mitarbeiter!$F$14&lt;&gt;"",AR$5&gt;Mitarbeiter!$F$14),0,IF(Planung!AR16="",$C16,IF(ISNUMBER(Planung!AR16),Planung!AR16,IF(UPPER(Planung!AR16)="H",$C16/2,0)))))))</f>
        <v>0.5</v>
      </c>
      <c r="AS16" s="27">
        <f>IF($A16="",0,IF(Mitarbeiter!$G$14=FALSE,0,IF(AND(Mitarbeiter!$E$14&lt;&gt;"",AS$5+6&lt;Mitarbeiter!$E$14),0,IF(AND(Mitarbeiter!$F$14&lt;&gt;"",AS$5&gt;Mitarbeiter!$F$14),0,IF(Planung!AS16="",$C16,IF(ISNUMBER(Planung!AS16),Planung!AS16,IF(UPPER(Planung!AS16)="H",$C16/2,0)))))))</f>
        <v>0.5</v>
      </c>
      <c r="AT16" s="27">
        <f>IF($A16="",0,IF(Mitarbeiter!$G$14=FALSE,0,IF(AND(Mitarbeiter!$E$14&lt;&gt;"",AT$5+6&lt;Mitarbeiter!$E$14),0,IF(AND(Mitarbeiter!$F$14&lt;&gt;"",AT$5&gt;Mitarbeiter!$F$14),0,IF(Planung!AT16="",$C16,IF(ISNUMBER(Planung!AT16),Planung!AT16,IF(UPPER(Planung!AT16)="H",$C16/2,0)))))))</f>
        <v>0.5</v>
      </c>
      <c r="AU16" s="27">
        <f>IF($A16="",0,IF(Mitarbeiter!$G$14=FALSE,0,IF(AND(Mitarbeiter!$E$14&lt;&gt;"",AU$5+6&lt;Mitarbeiter!$E$14),0,IF(AND(Mitarbeiter!$F$14&lt;&gt;"",AU$5&gt;Mitarbeiter!$F$14),0,IF(Planung!AU16="",$C16,IF(ISNUMBER(Planung!AU16),Planung!AU16,IF(UPPER(Planung!AU16)="H",$C16/2,0)))))))</f>
        <v>0.5</v>
      </c>
      <c r="AV16" s="27">
        <f>IF($A16="",0,IF(Mitarbeiter!$G$14=FALSE,0,IF(AND(Mitarbeiter!$E$14&lt;&gt;"",AV$5+6&lt;Mitarbeiter!$E$14),0,IF(AND(Mitarbeiter!$F$14&lt;&gt;"",AV$5&gt;Mitarbeiter!$F$14),0,IF(Planung!AV16="",$C16,IF(ISNUMBER(Planung!AV16),Planung!AV16,IF(UPPER(Planung!AV16)="H",$C16/2,0)))))))</f>
        <v>0.5</v>
      </c>
      <c r="AW16" s="27">
        <f>IF($A16="",0,IF(Mitarbeiter!$G$14=FALSE,0,IF(AND(Mitarbeiter!$E$14&lt;&gt;"",AW$5+6&lt;Mitarbeiter!$E$14),0,IF(AND(Mitarbeiter!$F$14&lt;&gt;"",AW$5&gt;Mitarbeiter!$F$14),0,IF(Planung!AW16="",$C16,IF(ISNUMBER(Planung!AW16),Planung!AW16,IF(UPPER(Planung!AW16)="H",$C16/2,0)))))))</f>
        <v>0.5</v>
      </c>
      <c r="AX16" s="27">
        <f>IF($A16="",0,IF(Mitarbeiter!$G$14=FALSE,0,IF(AND(Mitarbeiter!$E$14&lt;&gt;"",AX$5+6&lt;Mitarbeiter!$E$14),0,IF(AND(Mitarbeiter!$F$14&lt;&gt;"",AX$5&gt;Mitarbeiter!$F$14),0,IF(Planung!AX16="",$C16,IF(ISNUMBER(Planung!AX16),Planung!AX16,IF(UPPER(Planung!AX16)="H",$C16/2,0)))))))</f>
        <v>0.5</v>
      </c>
      <c r="AY16" s="27">
        <f>IF($A16="",0,IF(Mitarbeiter!$G$14=FALSE,0,IF(AND(Mitarbeiter!$E$14&lt;&gt;"",AY$5+6&lt;Mitarbeiter!$E$14),0,IF(AND(Mitarbeiter!$F$14&lt;&gt;"",AY$5&gt;Mitarbeiter!$F$14),0,IF(Planung!AY16="",$C16,IF(ISNUMBER(Planung!AY16),Planung!AY16,IF(UPPER(Planung!AY16)="H",$C16/2,0)))))))</f>
        <v>0.5</v>
      </c>
      <c r="AZ16" s="27">
        <f>IF($A16="",0,IF(Mitarbeiter!$G$14=FALSE,0,IF(AND(Mitarbeiter!$E$14&lt;&gt;"",AZ$5+6&lt;Mitarbeiter!$E$14),0,IF(AND(Mitarbeiter!$F$14&lt;&gt;"",AZ$5&gt;Mitarbeiter!$F$14),0,IF(Planung!AZ16="",$C16,IF(ISNUMBER(Planung!AZ16),Planung!AZ16,IF(UPPER(Planung!AZ16)="H",$C16/2,0)))))))</f>
        <v>0.5</v>
      </c>
      <c r="BA16" s="27">
        <f>IF($A16="",0,IF(Mitarbeiter!$G$14=FALSE,0,IF(AND(Mitarbeiter!$E$14&lt;&gt;"",BA$5+6&lt;Mitarbeiter!$E$14),0,IF(AND(Mitarbeiter!$F$14&lt;&gt;"",BA$5&gt;Mitarbeiter!$F$14),0,IF(Planung!BA16="",$C16,IF(ISNUMBER(Planung!BA16),Planung!BA16,IF(UPPER(Planung!BA16)="H",$C16/2,0)))))))</f>
        <v>0.5</v>
      </c>
      <c r="BB16" s="27">
        <f>IF($A16="",0,IF(Mitarbeiter!$G$14=FALSE,0,IF(AND(Mitarbeiter!$E$14&lt;&gt;"",BB$5+6&lt;Mitarbeiter!$E$14),0,IF(AND(Mitarbeiter!$F$14&lt;&gt;"",BB$5&gt;Mitarbeiter!$F$14),0,IF(Planung!BB16="",$C16,IF(ISNUMBER(Planung!BB16),Planung!BB16,IF(UPPER(Planung!BB16)="H",$C16/2,0)))))))</f>
        <v>0.5</v>
      </c>
      <c r="BC16" s="27">
        <f>IF($A16="",0,IF(Mitarbeiter!$G$14=FALSE,0,IF(AND(Mitarbeiter!$E$14&lt;&gt;"",BC$5+6&lt;Mitarbeiter!$E$14),0,IF(AND(Mitarbeiter!$F$14&lt;&gt;"",BC$5&gt;Mitarbeiter!$F$14),0,IF(Planung!BC16="",$C16,IF(ISNUMBER(Planung!BC16),Planung!BC16,IF(UPPER(Planung!BC16)="H",$C16/2,0)))))))</f>
        <v>0.5</v>
      </c>
      <c r="BD16" s="27">
        <f>IF($A16="",0,IF(Mitarbeiter!$G$14=FALSE,0,IF(AND(Mitarbeiter!$E$14&lt;&gt;"",BD$5+6&lt;Mitarbeiter!$E$14),0,IF(AND(Mitarbeiter!$F$14&lt;&gt;"",BD$5&gt;Mitarbeiter!$F$14),0,IF(Planung!BD16="",$C16,IF(ISNUMBER(Planung!BD16),Planung!BD16,IF(UPPER(Planung!BD16)="H",$C16/2,0)))))))</f>
        <v>0.5</v>
      </c>
      <c r="BE16" s="27">
        <f>IF($A16="",0,IF(Mitarbeiter!$G$14=FALSE,0,IF(AND(Mitarbeiter!$E$14&lt;&gt;"",BE$5+6&lt;Mitarbeiter!$E$14),0,IF(AND(Mitarbeiter!$F$14&lt;&gt;"",BE$5&gt;Mitarbeiter!$F$14),0,IF(Planung!BE16="",$C16,IF(ISNUMBER(Planung!BE16),Planung!BE16,IF(UPPER(Planung!BE16)="H",$C16/2,0)))))))</f>
        <v>0.5</v>
      </c>
      <c r="BF16" s="27">
        <f>IF($A16="",0,IF(Mitarbeiter!$G$14=FALSE,0,IF(AND(Mitarbeiter!$E$14&lt;&gt;"",BF$5+6&lt;Mitarbeiter!$E$14),0,IF(AND(Mitarbeiter!$F$14&lt;&gt;"",BF$5&gt;Mitarbeiter!$F$14),0,IF(Planung!BF16="",$C16,IF(ISNUMBER(Planung!BF16),Planung!BF16,IF(UPPER(Planung!BF16)="H",$C16/2,0)))))))</f>
        <v>0.5</v>
      </c>
      <c r="BG16" s="27">
        <f>IF($A16="",0,IF(Mitarbeiter!$G$14=FALSE,0,IF(AND(Mitarbeiter!$E$14&lt;&gt;"",BG$5+6&lt;Mitarbeiter!$E$14),0,IF(AND(Mitarbeiter!$F$14&lt;&gt;"",BG$5&gt;Mitarbeiter!$F$14),0,IF(Planung!BG16="",$C16,IF(ISNUMBER(Planung!BG16),Planung!BG16,IF(UPPER(Planung!BG16)="H",$C16/2,0)))))))</f>
        <v>0.5</v>
      </c>
      <c r="BH16" s="27">
        <f>IF($A16="",0,IF(Mitarbeiter!$G$14=FALSE,0,IF(AND(Mitarbeiter!$E$14&lt;&gt;"",BH$5+6&lt;Mitarbeiter!$E$14),0,IF(AND(Mitarbeiter!$F$14&lt;&gt;"",BH$5&gt;Mitarbeiter!$F$14),0,IF(Planung!BH16="",$C16,IF(ISNUMBER(Planung!BH16),Planung!BH16,IF(UPPER(Planung!BH16)="H",$C16/2,0)))))))</f>
        <v>0.5</v>
      </c>
      <c r="BI16" s="27">
        <f>IF($A16="",0,IF(Mitarbeiter!$G$14=FALSE,0,IF(AND(Mitarbeiter!$E$14&lt;&gt;"",BI$5+6&lt;Mitarbeiter!$E$14),0,IF(AND(Mitarbeiter!$F$14&lt;&gt;"",BI$5&gt;Mitarbeiter!$F$14),0,IF(Planung!BI16="",$C16,IF(ISNUMBER(Planung!BI16),Planung!BI16,IF(UPPER(Planung!BI16)="H",$C16/2,0)))))))</f>
        <v>0.5</v>
      </c>
      <c r="BJ16" s="27">
        <f>IF($A16="",0,IF(Mitarbeiter!$G$14=FALSE,0,IF(AND(Mitarbeiter!$E$14&lt;&gt;"",BJ$5+6&lt;Mitarbeiter!$E$14),0,IF(AND(Mitarbeiter!$F$14&lt;&gt;"",BJ$5&gt;Mitarbeiter!$F$14),0,IF(Planung!BJ16="",$C16,IF(ISNUMBER(Planung!BJ16),Planung!BJ16,IF(UPPER(Planung!BJ16)="H",$C16/2,0)))))))</f>
        <v>0.5</v>
      </c>
      <c r="BK16" s="27">
        <f>IF($A16="",0,IF(Mitarbeiter!$G$14=FALSE,0,IF(AND(Mitarbeiter!$E$14&lt;&gt;"",BK$5+6&lt;Mitarbeiter!$E$14),0,IF(AND(Mitarbeiter!$F$14&lt;&gt;"",BK$5&gt;Mitarbeiter!$F$14),0,IF(Planung!BK16="",$C16,IF(ISNUMBER(Planung!BK16),Planung!BK16,IF(UPPER(Planung!BK16)="H",$C16/2,0)))))))</f>
        <v>0.5</v>
      </c>
      <c r="BL16" s="27">
        <f>IF($A16="",0,IF(Mitarbeiter!$G$14=FALSE,0,IF(AND(Mitarbeiter!$E$14&lt;&gt;"",BL$5+6&lt;Mitarbeiter!$E$14),0,IF(AND(Mitarbeiter!$F$14&lt;&gt;"",BL$5&gt;Mitarbeiter!$F$14),0,IF(Planung!BL16="",$C16,IF(ISNUMBER(Planung!BL16),Planung!BL16,IF(UPPER(Planung!BL16)="H",$C16/2,0)))))))</f>
        <v>0.5</v>
      </c>
      <c r="BM16" s="27">
        <f>IF($A16="",0,IF(Mitarbeiter!$G$14=FALSE,0,IF(AND(Mitarbeiter!$E$14&lt;&gt;"",BM$5+6&lt;Mitarbeiter!$E$14),0,IF(AND(Mitarbeiter!$F$14&lt;&gt;"",BM$5&gt;Mitarbeiter!$F$14),0,IF(Planung!BM16="",$C16,IF(ISNUMBER(Planung!BM16),Planung!BM16,IF(UPPER(Planung!BM16)="H",$C16/2,0)))))))</f>
        <v>0.5</v>
      </c>
      <c r="BN16" s="27">
        <f>IF($A16="",0,IF(Mitarbeiter!$G$14=FALSE,0,IF(AND(Mitarbeiter!$E$14&lt;&gt;"",BN$5+6&lt;Mitarbeiter!$E$14),0,IF(AND(Mitarbeiter!$F$14&lt;&gt;"",BN$5&gt;Mitarbeiter!$F$14),0,IF(Planung!BN16="",$C16,IF(ISNUMBER(Planung!BN16),Planung!BN16,IF(UPPER(Planung!BN16)="H",$C16/2,0)))))))</f>
        <v>0.5</v>
      </c>
      <c r="BO16" s="27">
        <f>IF($A16="",0,IF(Mitarbeiter!$G$14=FALSE,0,IF(AND(Mitarbeiter!$E$14&lt;&gt;"",BO$5+6&lt;Mitarbeiter!$E$14),0,IF(AND(Mitarbeiter!$F$14&lt;&gt;"",BO$5&gt;Mitarbeiter!$F$14),0,IF(Planung!BO16="",$C16,IF(ISNUMBER(Planung!BO16),Planung!BO16,IF(UPPER(Planung!BO16)="H",$C16/2,0)))))))</f>
        <v>0.5</v>
      </c>
      <c r="BP16" s="27">
        <f>IF($A16="",0,IF(Mitarbeiter!$G$14=FALSE,0,IF(AND(Mitarbeiter!$E$14&lt;&gt;"",BP$5+6&lt;Mitarbeiter!$E$14),0,IF(AND(Mitarbeiter!$F$14&lt;&gt;"",BP$5&gt;Mitarbeiter!$F$14),0,IF(Planung!BP16="",$C16,IF(ISNUMBER(Planung!BP16),Planung!BP16,IF(UPPER(Planung!BP16)="H",$C16/2,0)))))))</f>
        <v>0.5</v>
      </c>
      <c r="BQ16" s="27">
        <f>IF($A16="",0,IF(Mitarbeiter!$G$14=FALSE,0,IF(AND(Mitarbeiter!$E$14&lt;&gt;"",BQ$5+6&lt;Mitarbeiter!$E$14),0,IF(AND(Mitarbeiter!$F$14&lt;&gt;"",BQ$5&gt;Mitarbeiter!$F$14),0,IF(Planung!BQ16="",$C16,IF(ISNUMBER(Planung!BQ16),Planung!BQ16,IF(UPPER(Planung!BQ16)="H",$C16/2,0)))))))</f>
        <v>0.5</v>
      </c>
      <c r="BR16" s="27">
        <f>IF($A16="",0,IF(Mitarbeiter!$G$14=FALSE,0,IF(AND(Mitarbeiter!$E$14&lt;&gt;"",BR$5+6&lt;Mitarbeiter!$E$14),0,IF(AND(Mitarbeiter!$F$14&lt;&gt;"",BR$5&gt;Mitarbeiter!$F$14),0,IF(Planung!BR16="",$C16,IF(ISNUMBER(Planung!BR16),Planung!BR16,IF(UPPER(Planung!BR16)="H",$C16/2,0)))))))</f>
        <v>0.5</v>
      </c>
      <c r="BS16" s="27">
        <f>IF($A16="",0,IF(Mitarbeiter!$G$14=FALSE,0,IF(AND(Mitarbeiter!$E$14&lt;&gt;"",BS$5+6&lt;Mitarbeiter!$E$14),0,IF(AND(Mitarbeiter!$F$14&lt;&gt;"",BS$5&gt;Mitarbeiter!$F$14),0,IF(Planung!BS16="",$C16,IF(ISNUMBER(Planung!BS16),Planung!BS16,IF(UPPER(Planung!BS16)="H",$C16/2,0)))))))</f>
        <v>0.5</v>
      </c>
      <c r="BT16" s="27">
        <f>IF($A16="",0,IF(Mitarbeiter!$G$14=FALSE,0,IF(AND(Mitarbeiter!$E$14&lt;&gt;"",BT$5+6&lt;Mitarbeiter!$E$14),0,IF(AND(Mitarbeiter!$F$14&lt;&gt;"",BT$5&gt;Mitarbeiter!$F$14),0,IF(Planung!BT16="",$C16,IF(ISNUMBER(Planung!BT16),Planung!BT16,IF(UPPER(Planung!BT16)="H",$C16/2,0)))))))</f>
        <v>0.5</v>
      </c>
      <c r="BU16" s="27">
        <f>IF($A16="",0,IF(Mitarbeiter!$G$14=FALSE,0,IF(AND(Mitarbeiter!$E$14&lt;&gt;"",BU$5+6&lt;Mitarbeiter!$E$14),0,IF(AND(Mitarbeiter!$F$14&lt;&gt;"",BU$5&gt;Mitarbeiter!$F$14),0,IF(Planung!BU16="",$C16,IF(ISNUMBER(Planung!BU16),Planung!BU16,IF(UPPER(Planung!BU16)="H",$C16/2,0)))))))</f>
        <v>0.5</v>
      </c>
      <c r="BV16" s="27">
        <f>IF($A16="",0,IF(Mitarbeiter!$G$14=FALSE,0,IF(AND(Mitarbeiter!$E$14&lt;&gt;"",BV$5+6&lt;Mitarbeiter!$E$14),0,IF(AND(Mitarbeiter!$F$14&lt;&gt;"",BV$5&gt;Mitarbeiter!$F$14),0,IF(Planung!BV16="",$C16,IF(ISNUMBER(Planung!BV16),Planung!BV16,IF(UPPER(Planung!BV16)="H",$C16/2,0)))))))</f>
        <v>0.5</v>
      </c>
      <c r="BW16" s="27">
        <f>IF($A16="",0,IF(Mitarbeiter!$G$14=FALSE,0,IF(AND(Mitarbeiter!$E$14&lt;&gt;"",BW$5+6&lt;Mitarbeiter!$E$14),0,IF(AND(Mitarbeiter!$F$14&lt;&gt;"",BW$5&gt;Mitarbeiter!$F$14),0,IF(Planung!BW16="",$C16,IF(ISNUMBER(Planung!BW16),Planung!BW16,IF(UPPER(Planung!BW16)="H",$C16/2,0)))))))</f>
        <v>0.5</v>
      </c>
      <c r="BX16" s="27">
        <f>IF($A16="",0,IF(Mitarbeiter!$G$14=FALSE,0,IF(AND(Mitarbeiter!$E$14&lt;&gt;"",BX$5+6&lt;Mitarbeiter!$E$14),0,IF(AND(Mitarbeiter!$F$14&lt;&gt;"",BX$5&gt;Mitarbeiter!$F$14),0,IF(Planung!BX16="",$C16,IF(ISNUMBER(Planung!BX16),Planung!BX16,IF(UPPER(Planung!BX16)="H",$C16/2,0)))))))</f>
        <v>0.5</v>
      </c>
      <c r="BY16" s="27">
        <f>IF($A16="",0,IF(Mitarbeiter!$G$14=FALSE,0,IF(AND(Mitarbeiter!$E$14&lt;&gt;"",BY$5+6&lt;Mitarbeiter!$E$14),0,IF(AND(Mitarbeiter!$F$14&lt;&gt;"",BY$5&gt;Mitarbeiter!$F$14),0,IF(Planung!BY16="",$C16,IF(ISNUMBER(Planung!BY16),Planung!BY16,IF(UPPER(Planung!BY16)="H",$C16/2,0)))))))</f>
        <v>0.5</v>
      </c>
      <c r="BZ16" s="27">
        <f>IF($A16="",0,IF(Mitarbeiter!$G$14=FALSE,0,IF(AND(Mitarbeiter!$E$14&lt;&gt;"",BZ$5+6&lt;Mitarbeiter!$E$14),0,IF(AND(Mitarbeiter!$F$14&lt;&gt;"",BZ$5&gt;Mitarbeiter!$F$14),0,IF(Planung!BZ16="",$C16,IF(ISNUMBER(Planung!BZ16),Planung!BZ16,IF(UPPER(Planung!BZ16)="H",$C16/2,0)))))))</f>
        <v>0.5</v>
      </c>
      <c r="CA16" s="27">
        <f>IF($A16="",0,IF(Mitarbeiter!$G$14=FALSE,0,IF(AND(Mitarbeiter!$E$14&lt;&gt;"",CA$5+6&lt;Mitarbeiter!$E$14),0,IF(AND(Mitarbeiter!$F$14&lt;&gt;"",CA$5&gt;Mitarbeiter!$F$14),0,IF(Planung!CA16="",$C16,IF(ISNUMBER(Planung!CA16),Planung!CA16,IF(UPPER(Planung!CA16)="H",$C16/2,0)))))))</f>
        <v>0.5</v>
      </c>
      <c r="CB16" s="27">
        <f>IF($A16="",0,IF(Mitarbeiter!$G$14=FALSE,0,IF(AND(Mitarbeiter!$E$14&lt;&gt;"",CB$5+6&lt;Mitarbeiter!$E$14),0,IF(AND(Mitarbeiter!$F$14&lt;&gt;"",CB$5&gt;Mitarbeiter!$F$14),0,IF(Planung!CB16="",$C16,IF(ISNUMBER(Planung!CB16),Planung!CB16,IF(UPPER(Planung!CB16)="H",$C16/2,0)))))))</f>
        <v>0.5</v>
      </c>
      <c r="CC16" s="27">
        <f>IF($A16="",0,IF(Mitarbeiter!$G$14=FALSE,0,IF(AND(Mitarbeiter!$E$14&lt;&gt;"",CC$5+6&lt;Mitarbeiter!$E$14),0,IF(AND(Mitarbeiter!$F$14&lt;&gt;"",CC$5&gt;Mitarbeiter!$F$14),0,IF(Planung!CC16="",$C16,IF(ISNUMBER(Planung!CC16),Planung!CC16,IF(UPPER(Planung!CC16)="H",$C16/2,0)))))))</f>
        <v>0.5</v>
      </c>
      <c r="CD16" s="27">
        <f>IF($A16="",0,IF(Mitarbeiter!$G$14=FALSE,0,IF(AND(Mitarbeiter!$E$14&lt;&gt;"",CD$5+6&lt;Mitarbeiter!$E$14),0,IF(AND(Mitarbeiter!$F$14&lt;&gt;"",CD$5&gt;Mitarbeiter!$F$14),0,IF(Planung!CD16="",$C16,IF(ISNUMBER(Planung!CD16),Planung!CD16,IF(UPPER(Planung!CD16)="H",$C16/2,0)))))))</f>
        <v>0.5</v>
      </c>
      <c r="CE16" s="27">
        <f>IF($A16="",0,IF(Mitarbeiter!$G$14=FALSE,0,IF(AND(Mitarbeiter!$E$14&lt;&gt;"",CE$5+6&lt;Mitarbeiter!$E$14),0,IF(AND(Mitarbeiter!$F$14&lt;&gt;"",CE$5&gt;Mitarbeiter!$F$14),0,IF(Planung!CE16="",$C16,IF(ISNUMBER(Planung!CE16),Planung!CE16,IF(UPPER(Planung!CE16)="H",$C16/2,0)))))))</f>
        <v>0.5</v>
      </c>
      <c r="CF16" s="27">
        <f>IF($A16="",0,IF(Mitarbeiter!$G$14=FALSE,0,IF(AND(Mitarbeiter!$E$14&lt;&gt;"",CF$5+6&lt;Mitarbeiter!$E$14),0,IF(AND(Mitarbeiter!$F$14&lt;&gt;"",CF$5&gt;Mitarbeiter!$F$14),0,IF(Planung!CF16="",$C16,IF(ISNUMBER(Planung!CF16),Planung!CF16,IF(UPPER(Planung!CF16)="H",$C16/2,0)))))))</f>
        <v>0.5</v>
      </c>
      <c r="CG16" s="27">
        <f>IF($A16="",0,IF(Mitarbeiter!$G$14=FALSE,0,IF(AND(Mitarbeiter!$E$14&lt;&gt;"",CG$5+6&lt;Mitarbeiter!$E$14),0,IF(AND(Mitarbeiter!$F$14&lt;&gt;"",CG$5&gt;Mitarbeiter!$F$14),0,IF(Planung!CG16="",$C16,IF(ISNUMBER(Planung!CG16),Planung!CG16,IF(UPPER(Planung!CG16)="H",$C16/2,0)))))))</f>
        <v>0.5</v>
      </c>
      <c r="CH16" s="27">
        <f>IF($A16="",0,IF(Mitarbeiter!$G$14=FALSE,0,IF(AND(Mitarbeiter!$E$14&lt;&gt;"",CH$5+6&lt;Mitarbeiter!$E$14),0,IF(AND(Mitarbeiter!$F$14&lt;&gt;"",CH$5&gt;Mitarbeiter!$F$14),0,IF(Planung!CH16="",$C16,IF(ISNUMBER(Planung!CH16),Planung!CH16,IF(UPPER(Planung!CH16)="H",$C16/2,0)))))))</f>
        <v>0.5</v>
      </c>
      <c r="CI16" s="27">
        <f>IF($A16="",0,IF(Mitarbeiter!$G$14=FALSE,0,IF(AND(Mitarbeiter!$E$14&lt;&gt;"",CI$5+6&lt;Mitarbeiter!$E$14),0,IF(AND(Mitarbeiter!$F$14&lt;&gt;"",CI$5&gt;Mitarbeiter!$F$14),0,IF(Planung!CI16="",$C16,IF(ISNUMBER(Planung!CI16),Planung!CI16,IF(UPPER(Planung!CI16)="H",$C16/2,0)))))))</f>
        <v>0.5</v>
      </c>
      <c r="CJ16" s="27">
        <f>IF($A16="",0,IF(Mitarbeiter!$G$14=FALSE,0,IF(AND(Mitarbeiter!$E$14&lt;&gt;"",CJ$5+6&lt;Mitarbeiter!$E$14),0,IF(AND(Mitarbeiter!$F$14&lt;&gt;"",CJ$5&gt;Mitarbeiter!$F$14),0,IF(Planung!CJ16="",$C16,IF(ISNUMBER(Planung!CJ16),Planung!CJ16,IF(UPPER(Planung!CJ16)="H",$C16/2,0)))))))</f>
        <v>0.5</v>
      </c>
      <c r="CK16" s="27">
        <f>IF($A16="",0,IF(Mitarbeiter!$G$14=FALSE,0,IF(AND(Mitarbeiter!$E$14&lt;&gt;"",CK$5+6&lt;Mitarbeiter!$E$14),0,IF(AND(Mitarbeiter!$F$14&lt;&gt;"",CK$5&gt;Mitarbeiter!$F$14),0,IF(Planung!CK16="",$C16,IF(ISNUMBER(Planung!CK16),Planung!CK16,IF(UPPER(Planung!CK16)="H",$C16/2,0)))))))</f>
        <v>0.5</v>
      </c>
      <c r="CL16" s="27">
        <f>IF($A16="",0,IF(Mitarbeiter!$G$14=FALSE,0,IF(AND(Mitarbeiter!$E$14&lt;&gt;"",CL$5+6&lt;Mitarbeiter!$E$14),0,IF(AND(Mitarbeiter!$F$14&lt;&gt;"",CL$5&gt;Mitarbeiter!$F$14),0,IF(Planung!CL16="",$C16,IF(ISNUMBER(Planung!CL16),Planung!CL16,IF(UPPER(Planung!CL16)="H",$C16/2,0)))))))</f>
        <v>0.5</v>
      </c>
      <c r="CM16" s="27">
        <f>IF($A16="",0,IF(Mitarbeiter!$G$14=FALSE,0,IF(AND(Mitarbeiter!$E$14&lt;&gt;"",CM$5+6&lt;Mitarbeiter!$E$14),0,IF(AND(Mitarbeiter!$F$14&lt;&gt;"",CM$5&gt;Mitarbeiter!$F$14),0,IF(Planung!CM16="",$C16,IF(ISNUMBER(Planung!CM16),Planung!CM16,IF(UPPER(Planung!CM16)="H",$C16/2,0)))))))</f>
        <v>0.5</v>
      </c>
      <c r="CN16" s="27">
        <f>IF($A16="",0,IF(Mitarbeiter!$G$14=FALSE,0,IF(AND(Mitarbeiter!$E$14&lt;&gt;"",CN$5+6&lt;Mitarbeiter!$E$14),0,IF(AND(Mitarbeiter!$F$14&lt;&gt;"",CN$5&gt;Mitarbeiter!$F$14),0,IF(Planung!CN16="",$C16,IF(ISNUMBER(Planung!CN16),Planung!CN16,IF(UPPER(Planung!CN16)="H",$C16/2,0)))))))</f>
        <v>0.5</v>
      </c>
      <c r="CO16" s="27">
        <f>IF($A16="",0,IF(Mitarbeiter!$G$14=FALSE,0,IF(AND(Mitarbeiter!$E$14&lt;&gt;"",CO$5+6&lt;Mitarbeiter!$E$14),0,IF(AND(Mitarbeiter!$F$14&lt;&gt;"",CO$5&gt;Mitarbeiter!$F$14),0,IF(Planung!CO16="",$C16,IF(ISNUMBER(Planung!CO16),Planung!CO16,IF(UPPER(Planung!CO16)="H",$C16/2,0)))))))</f>
        <v>0.5</v>
      </c>
      <c r="CP16" s="27">
        <f>IF($A16="",0,IF(Mitarbeiter!$G$14=FALSE,0,IF(AND(Mitarbeiter!$E$14&lt;&gt;"",CP$5+6&lt;Mitarbeiter!$E$14),0,IF(AND(Mitarbeiter!$F$14&lt;&gt;"",CP$5&gt;Mitarbeiter!$F$14),0,IF(Planung!CP16="",$C16,IF(ISNUMBER(Planung!CP16),Planung!CP16,IF(UPPER(Planung!CP16)="H",$C16/2,0)))))))</f>
        <v>0.5</v>
      </c>
      <c r="CQ16" s="27">
        <f>IF($A16="",0,IF(Mitarbeiter!$G$14=FALSE,0,IF(AND(Mitarbeiter!$E$14&lt;&gt;"",CQ$5+6&lt;Mitarbeiter!$E$14),0,IF(AND(Mitarbeiter!$F$14&lt;&gt;"",CQ$5&gt;Mitarbeiter!$F$14),0,IF(Planung!CQ16="",$C16,IF(ISNUMBER(Planung!CQ16),Planung!CQ16,IF(UPPER(Planung!CQ16)="H",$C16/2,0)))))))</f>
        <v>0.5</v>
      </c>
      <c r="CR16" s="27">
        <f>IF($A16="",0,IF(Mitarbeiter!$G$14=FALSE,0,IF(AND(Mitarbeiter!$E$14&lt;&gt;"",CR$5+6&lt;Mitarbeiter!$E$14),0,IF(AND(Mitarbeiter!$F$14&lt;&gt;"",CR$5&gt;Mitarbeiter!$F$14),0,IF(Planung!CR16="",$C16,IF(ISNUMBER(Planung!CR16),Planung!CR16,IF(UPPER(Planung!CR16)="H",$C16/2,0)))))))</f>
        <v>0.5</v>
      </c>
      <c r="CS16" s="27">
        <f>IF($A16="",0,IF(Mitarbeiter!$G$14=FALSE,0,IF(AND(Mitarbeiter!$E$14&lt;&gt;"",CS$5+6&lt;Mitarbeiter!$E$14),0,IF(AND(Mitarbeiter!$F$14&lt;&gt;"",CS$5&gt;Mitarbeiter!$F$14),0,IF(Planung!CS16="",$C16,IF(ISNUMBER(Planung!CS16),Planung!CS16,IF(UPPER(Planung!CS16)="H",$C16/2,0)))))))</f>
        <v>0.5</v>
      </c>
      <c r="CT16" s="27">
        <f>IF($A16="",0,IF(Mitarbeiter!$G$14=FALSE,0,IF(AND(Mitarbeiter!$E$14&lt;&gt;"",CT$5+6&lt;Mitarbeiter!$E$14),0,IF(AND(Mitarbeiter!$F$14&lt;&gt;"",CT$5&gt;Mitarbeiter!$F$14),0,IF(Planung!CT16="",$C16,IF(ISNUMBER(Planung!CT16),Planung!CT16,IF(UPPER(Planung!CT16)="H",$C16/2,0)))))))</f>
        <v>0.5</v>
      </c>
      <c r="CU16" s="27">
        <f>IF($A16="",0,IF(Mitarbeiter!$G$14=FALSE,0,IF(AND(Mitarbeiter!$E$14&lt;&gt;"",CU$5+6&lt;Mitarbeiter!$E$14),0,IF(AND(Mitarbeiter!$F$14&lt;&gt;"",CU$5&gt;Mitarbeiter!$F$14),0,IF(Planung!CU16="",$C16,IF(ISNUMBER(Planung!CU16),Planung!CU16,IF(UPPER(Planung!CU16)="H",$C16/2,0)))))))</f>
        <v>0.5</v>
      </c>
      <c r="CV16" s="27">
        <f>IF($A16="",0,IF(Mitarbeiter!$G$14=FALSE,0,IF(AND(Mitarbeiter!$E$14&lt;&gt;"",CV$5+6&lt;Mitarbeiter!$E$14),0,IF(AND(Mitarbeiter!$F$14&lt;&gt;"",CV$5&gt;Mitarbeiter!$F$14),0,IF(Planung!CV16="",$C16,IF(ISNUMBER(Planung!CV16),Planung!CV16,IF(UPPER(Planung!CV16)="H",$C16/2,0)))))))</f>
        <v>0.5</v>
      </c>
      <c r="CW16" s="27">
        <f>IF($A16="",0,IF(Mitarbeiter!$G$14=FALSE,0,IF(AND(Mitarbeiter!$E$14&lt;&gt;"",CW$5+6&lt;Mitarbeiter!$E$14),0,IF(AND(Mitarbeiter!$F$14&lt;&gt;"",CW$5&gt;Mitarbeiter!$F$14),0,IF(Planung!CW16="",$C16,IF(ISNUMBER(Planung!CW16),Planung!CW16,IF(UPPER(Planung!CW16)="H",$C16/2,0)))))))</f>
        <v>0.5</v>
      </c>
      <c r="CX16" s="27">
        <f>IF($A16="",0,IF(Mitarbeiter!$G$14=FALSE,0,IF(AND(Mitarbeiter!$E$14&lt;&gt;"",CX$5+6&lt;Mitarbeiter!$E$14),0,IF(AND(Mitarbeiter!$F$14&lt;&gt;"",CX$5&gt;Mitarbeiter!$F$14),0,IF(Planung!CX16="",$C16,IF(ISNUMBER(Planung!CX16),Planung!CX16,IF(UPPER(Planung!CX16)="H",$C16/2,0)))))))</f>
        <v>0.5</v>
      </c>
      <c r="CY16" s="27">
        <f>IF($A16="",0,IF(Mitarbeiter!$G$14=FALSE,0,IF(AND(Mitarbeiter!$E$14&lt;&gt;"",CY$5+6&lt;Mitarbeiter!$E$14),0,IF(AND(Mitarbeiter!$F$14&lt;&gt;"",CY$5&gt;Mitarbeiter!$F$14),0,IF(Planung!CY16="",$C16,IF(ISNUMBER(Planung!CY16),Planung!CY16,IF(UPPER(Planung!CY16)="H",$C16/2,0)))))))</f>
        <v>0.5</v>
      </c>
      <c r="CZ16" s="27">
        <f>IF($A16="",0,IF(Mitarbeiter!$G$14=FALSE,0,IF(AND(Mitarbeiter!$E$14&lt;&gt;"",CZ$5+6&lt;Mitarbeiter!$E$14),0,IF(AND(Mitarbeiter!$F$14&lt;&gt;"",CZ$5&gt;Mitarbeiter!$F$14),0,IF(Planung!CZ16="",$C16,IF(ISNUMBER(Planung!CZ16),Planung!CZ16,IF(UPPER(Planung!CZ16)="H",$C16/2,0)))))))</f>
        <v>0.5</v>
      </c>
      <c r="DA16" s="27">
        <f>IF($A16="",0,IF(Mitarbeiter!$G$14=FALSE,0,IF(AND(Mitarbeiter!$E$14&lt;&gt;"",DA$5+6&lt;Mitarbeiter!$E$14),0,IF(AND(Mitarbeiter!$F$14&lt;&gt;"",DA$5&gt;Mitarbeiter!$F$14),0,IF(Planung!DA16="",$C16,IF(ISNUMBER(Planung!DA16),Planung!DA16,IF(UPPER(Planung!DA16)="H",$C16/2,0)))))))</f>
        <v>0.5</v>
      </c>
      <c r="DB16" s="27">
        <f>IF($A16="",0,IF(Mitarbeiter!$G$14=FALSE,0,IF(AND(Mitarbeiter!$E$14&lt;&gt;"",DB$5+6&lt;Mitarbeiter!$E$14),0,IF(AND(Mitarbeiter!$F$14&lt;&gt;"",DB$5&gt;Mitarbeiter!$F$14),0,IF(Planung!DB16="",$C16,IF(ISNUMBER(Planung!DB16),Planung!DB16,IF(UPPER(Planung!DB16)="H",$C16/2,0)))))))</f>
        <v>0.5</v>
      </c>
      <c r="DC16" s="27">
        <f>IF($A16="",0,IF(Mitarbeiter!$G$14=FALSE,0,IF(AND(Mitarbeiter!$E$14&lt;&gt;"",DC$5+6&lt;Mitarbeiter!$E$14),0,IF(AND(Mitarbeiter!$F$14&lt;&gt;"",DC$5&gt;Mitarbeiter!$F$14),0,IF(Planung!DC16="",$C16,IF(ISNUMBER(Planung!DC16),Planung!DC16,IF(UPPER(Planung!DC16)="H",$C16/2,0)))))))</f>
        <v>0.5</v>
      </c>
      <c r="DD16" s="27">
        <f>IF($A16="",0,IF(Mitarbeiter!$G$14=FALSE,0,IF(AND(Mitarbeiter!$E$14&lt;&gt;"",DD$5+6&lt;Mitarbeiter!$E$14),0,IF(AND(Mitarbeiter!$F$14&lt;&gt;"",DD$5&gt;Mitarbeiter!$F$14),0,IF(Planung!DD16="",$C16,IF(ISNUMBER(Planung!DD16),Planung!DD16,IF(UPPER(Planung!DD16)="H",$C16/2,0)))))))</f>
        <v>0.5</v>
      </c>
      <c r="DE16" s="27">
        <f>IF($A16="",0,IF(Mitarbeiter!$G$14=FALSE,0,IF(AND(Mitarbeiter!$E$14&lt;&gt;"",DE$5+6&lt;Mitarbeiter!$E$14),0,IF(AND(Mitarbeiter!$F$14&lt;&gt;"",DE$5&gt;Mitarbeiter!$F$14),0,IF(Planung!DE16="",$C16,IF(ISNUMBER(Planung!DE16),Planung!DE16,IF(UPPER(Planung!DE16)="H",$C16/2,0)))))))</f>
        <v>0.5</v>
      </c>
      <c r="DF16" s="27">
        <f>IF($A16="",0,IF(Mitarbeiter!$G$14=FALSE,0,IF(AND(Mitarbeiter!$E$14&lt;&gt;"",DF$5+6&lt;Mitarbeiter!$E$14),0,IF(AND(Mitarbeiter!$F$14&lt;&gt;"",DF$5&gt;Mitarbeiter!$F$14),0,IF(Planung!DF16="",$C16,IF(ISNUMBER(Planung!DF16),Planung!DF16,IF(UPPER(Planung!DF16)="H",$C16/2,0)))))))</f>
        <v>0.5</v>
      </c>
      <c r="DG16" s="27">
        <f>IF($A16="",0,IF(Mitarbeiter!$G$14=FALSE,0,IF(AND(Mitarbeiter!$E$14&lt;&gt;"",DG$5+6&lt;Mitarbeiter!$E$14),0,IF(AND(Mitarbeiter!$F$14&lt;&gt;"",DG$5&gt;Mitarbeiter!$F$14),0,IF(Planung!DG16="",$C16,IF(ISNUMBER(Planung!DG16),Planung!DG16,IF(UPPER(Planung!DG16)="H",$C16/2,0)))))))</f>
        <v>0.5</v>
      </c>
      <c r="DH16" s="27">
        <f>IF($A16="",0,IF(Mitarbeiter!$G$14=FALSE,0,IF(AND(Mitarbeiter!$E$14&lt;&gt;"",DH$5+6&lt;Mitarbeiter!$E$14),0,IF(AND(Mitarbeiter!$F$14&lt;&gt;"",DH$5&gt;Mitarbeiter!$F$14),0,IF(Planung!DH16="",$C16,IF(ISNUMBER(Planung!DH16),Planung!DH16,IF(UPPER(Planung!DH16)="H",$C16/2,0)))))))</f>
        <v>0.5</v>
      </c>
      <c r="DI16" s="27">
        <f>IF($A16="",0,IF(Mitarbeiter!$G$14=FALSE,0,IF(AND(Mitarbeiter!$E$14&lt;&gt;"",DI$5+6&lt;Mitarbeiter!$E$14),0,IF(AND(Mitarbeiter!$F$14&lt;&gt;"",DI$5&gt;Mitarbeiter!$F$14),0,IF(Planung!DI16="",$C16,IF(ISNUMBER(Planung!DI16),Planung!DI16,IF(UPPER(Planung!DI16)="H",$C16/2,0)))))))</f>
        <v>0.5</v>
      </c>
      <c r="DJ16" s="27">
        <f>IF($A16="",0,IF(Mitarbeiter!$G$14=FALSE,0,IF(AND(Mitarbeiter!$E$14&lt;&gt;"",DJ$5+6&lt;Mitarbeiter!$E$14),0,IF(AND(Mitarbeiter!$F$14&lt;&gt;"",DJ$5&gt;Mitarbeiter!$F$14),0,IF(Planung!DJ16="",$C16,IF(ISNUMBER(Planung!DJ16),Planung!DJ16,IF(UPPER(Planung!DJ16)="H",$C16/2,0)))))))</f>
        <v>0.5</v>
      </c>
      <c r="DK16" s="27">
        <f>IF($A16="",0,IF(Mitarbeiter!$G$14=FALSE,0,IF(AND(Mitarbeiter!$E$14&lt;&gt;"",DK$5+6&lt;Mitarbeiter!$E$14),0,IF(AND(Mitarbeiter!$F$14&lt;&gt;"",DK$5&gt;Mitarbeiter!$F$14),0,IF(Planung!DK16="",$C16,IF(ISNUMBER(Planung!DK16),Planung!DK16,IF(UPPER(Planung!DK16)="H",$C16/2,0)))))))</f>
        <v>0.5</v>
      </c>
      <c r="DL16" s="27">
        <f>IF($A16="",0,IF(Mitarbeiter!$G$14=FALSE,0,IF(AND(Mitarbeiter!$E$14&lt;&gt;"",DL$5+6&lt;Mitarbeiter!$E$14),0,IF(AND(Mitarbeiter!$F$14&lt;&gt;"",DL$5&gt;Mitarbeiter!$F$14),0,IF(Planung!DL16="",$C16,IF(ISNUMBER(Planung!DL16),Planung!DL16,IF(UPPER(Planung!DL16)="H",$C16/2,0)))))))</f>
        <v>0.5</v>
      </c>
      <c r="DM16" s="27">
        <f>IF($A16="",0,IF(Mitarbeiter!$G$14=FALSE,0,IF(AND(Mitarbeiter!$E$14&lt;&gt;"",DM$5+6&lt;Mitarbeiter!$E$14),0,IF(AND(Mitarbeiter!$F$14&lt;&gt;"",DM$5&gt;Mitarbeiter!$F$14),0,IF(Planung!DM16="",$C16,IF(ISNUMBER(Planung!DM16),Planung!DM16,IF(UPPER(Planung!DM16)="H",$C16/2,0)))))))</f>
        <v>0.5</v>
      </c>
      <c r="DN16" s="27">
        <f>IF($A16="",0,IF(Mitarbeiter!$G$14=FALSE,0,IF(AND(Mitarbeiter!$E$14&lt;&gt;"",DN$5+6&lt;Mitarbeiter!$E$14),0,IF(AND(Mitarbeiter!$F$14&lt;&gt;"",DN$5&gt;Mitarbeiter!$F$14),0,IF(Planung!DN16="",$C16,IF(ISNUMBER(Planung!DN16),Planung!DN16,IF(UPPER(Planung!DN16)="H",$C16/2,0)))))))</f>
        <v>0.5</v>
      </c>
      <c r="DO16" s="27">
        <f>IF($A16="",0,IF(Mitarbeiter!$G$14=FALSE,0,IF(AND(Mitarbeiter!$E$14&lt;&gt;"",DO$5+6&lt;Mitarbeiter!$E$14),0,IF(AND(Mitarbeiter!$F$14&lt;&gt;"",DO$5&gt;Mitarbeiter!$F$14),0,IF(Planung!DO16="",$C16,IF(ISNUMBER(Planung!DO16),Planung!DO16,IF(UPPER(Planung!DO16)="H",$C16/2,0)))))))</f>
        <v>0.5</v>
      </c>
      <c r="DP16" s="27">
        <f>IF($A16="",0,IF(Mitarbeiter!$G$14=FALSE,0,IF(AND(Mitarbeiter!$E$14&lt;&gt;"",DP$5+6&lt;Mitarbeiter!$E$14),0,IF(AND(Mitarbeiter!$F$14&lt;&gt;"",DP$5&gt;Mitarbeiter!$F$14),0,IF(Planung!DP16="",$C16,IF(ISNUMBER(Planung!DP16),Planung!DP16,IF(UPPER(Planung!DP16)="H",$C16/2,0)))))))</f>
        <v>0.5</v>
      </c>
      <c r="DQ16" s="27">
        <f>IF($A16="",0,IF(Mitarbeiter!$G$14=FALSE,0,IF(AND(Mitarbeiter!$E$14&lt;&gt;"",DQ$5+6&lt;Mitarbeiter!$E$14),0,IF(AND(Mitarbeiter!$F$14&lt;&gt;"",DQ$5&gt;Mitarbeiter!$F$14),0,IF(Planung!DQ16="",$C16,IF(ISNUMBER(Planung!DQ16),Planung!DQ16,IF(UPPER(Planung!DQ16)="H",$C16/2,0)))))))</f>
        <v>0.5</v>
      </c>
      <c r="DR16" s="27">
        <f>IF($A16="",0,IF(Mitarbeiter!$G$14=FALSE,0,IF(AND(Mitarbeiter!$E$14&lt;&gt;"",DR$5+6&lt;Mitarbeiter!$E$14),0,IF(AND(Mitarbeiter!$F$14&lt;&gt;"",DR$5&gt;Mitarbeiter!$F$14),0,IF(Planung!DR16="",$C16,IF(ISNUMBER(Planung!DR16),Planung!DR16,IF(UPPER(Planung!DR16)="H",$C16/2,0)))))))</f>
        <v>0.5</v>
      </c>
      <c r="DS16" s="27">
        <f>IF($A16="",0,IF(Mitarbeiter!$G$14=FALSE,0,IF(AND(Mitarbeiter!$E$14&lt;&gt;"",DS$5+6&lt;Mitarbeiter!$E$14),0,IF(AND(Mitarbeiter!$F$14&lt;&gt;"",DS$5&gt;Mitarbeiter!$F$14),0,IF(Planung!DS16="",$C16,IF(ISNUMBER(Planung!DS16),Planung!DS16,IF(UPPER(Planung!DS16)="H",$C16/2,0)))))))</f>
        <v>0.5</v>
      </c>
      <c r="DT16" s="27">
        <f>IF($A16="",0,IF(Mitarbeiter!$G$14=FALSE,0,IF(AND(Mitarbeiter!$E$14&lt;&gt;"",DT$5+6&lt;Mitarbeiter!$E$14),0,IF(AND(Mitarbeiter!$F$14&lt;&gt;"",DT$5&gt;Mitarbeiter!$F$14),0,IF(Planung!DT16="",$C16,IF(ISNUMBER(Planung!DT16),Planung!DT16,IF(UPPER(Planung!DT16)="H",$C16/2,0)))))))</f>
        <v>0.5</v>
      </c>
      <c r="DU16" s="27">
        <f>IF($A16="",0,IF(Mitarbeiter!$G$14=FALSE,0,IF(AND(Mitarbeiter!$E$14&lt;&gt;"",DU$5+6&lt;Mitarbeiter!$E$14),0,IF(AND(Mitarbeiter!$F$14&lt;&gt;"",DU$5&gt;Mitarbeiter!$F$14),0,IF(Planung!DU16="",$C16,IF(ISNUMBER(Planung!DU16),Planung!DU16,IF(UPPER(Planung!DU16)="H",$C16/2,0)))))))</f>
        <v>0.5</v>
      </c>
      <c r="DV16" s="27">
        <f>IF($A16="",0,IF(Mitarbeiter!$G$14=FALSE,0,IF(AND(Mitarbeiter!$E$14&lt;&gt;"",DV$5+6&lt;Mitarbeiter!$E$14),0,IF(AND(Mitarbeiter!$F$14&lt;&gt;"",DV$5&gt;Mitarbeiter!$F$14),0,IF(Planung!DV16="",$C16,IF(ISNUMBER(Planung!DV16),Planung!DV16,IF(UPPER(Planung!DV16)="H",$C16/2,0)))))))</f>
        <v>0.5</v>
      </c>
      <c r="DW16" s="27">
        <f>IF($A16="",0,IF(Mitarbeiter!$G$14=FALSE,0,IF(AND(Mitarbeiter!$E$14&lt;&gt;"",DW$5+6&lt;Mitarbeiter!$E$14),0,IF(AND(Mitarbeiter!$F$14&lt;&gt;"",DW$5&gt;Mitarbeiter!$F$14),0,IF(Planung!DW16="",$C16,IF(ISNUMBER(Planung!DW16),Planung!DW16,IF(UPPER(Planung!DW16)="H",$C16/2,0)))))))</f>
        <v>0.5</v>
      </c>
      <c r="DX16" s="27">
        <f>IF($A16="",0,IF(Mitarbeiter!$G$14=FALSE,0,IF(AND(Mitarbeiter!$E$14&lt;&gt;"",DX$5+6&lt;Mitarbeiter!$E$14),0,IF(AND(Mitarbeiter!$F$14&lt;&gt;"",DX$5&gt;Mitarbeiter!$F$14),0,IF(Planung!DX16="",$C16,IF(ISNUMBER(Planung!DX16),Planung!DX16,IF(UPPER(Planung!DX16)="H",$C16/2,0)))))))</f>
        <v>0.5</v>
      </c>
      <c r="DY16" s="27">
        <f>IF($A16="",0,IF(Mitarbeiter!$G$14=FALSE,0,IF(AND(Mitarbeiter!$E$14&lt;&gt;"",DY$5+6&lt;Mitarbeiter!$E$14),0,IF(AND(Mitarbeiter!$F$14&lt;&gt;"",DY$5&gt;Mitarbeiter!$F$14),0,IF(Planung!DY16="",$C16,IF(ISNUMBER(Planung!DY16),Planung!DY16,IF(UPPER(Planung!DY16)="H",$C16/2,0)))))))</f>
        <v>0.5</v>
      </c>
      <c r="DZ16" s="27">
        <f>IF($A16="",0,IF(Mitarbeiter!$G$14=FALSE,0,IF(AND(Mitarbeiter!$E$14&lt;&gt;"",DZ$5+6&lt;Mitarbeiter!$E$14),0,IF(AND(Mitarbeiter!$F$14&lt;&gt;"",DZ$5&gt;Mitarbeiter!$F$14),0,IF(Planung!DZ16="",$C16,IF(ISNUMBER(Planung!DZ16),Planung!DZ16,IF(UPPER(Planung!DZ16)="H",$C16/2,0)))))))</f>
        <v>0.5</v>
      </c>
      <c r="EA16" s="27">
        <f>IF($A16="",0,IF(Mitarbeiter!$G$14=FALSE,0,IF(AND(Mitarbeiter!$E$14&lt;&gt;"",EA$5+6&lt;Mitarbeiter!$E$14),0,IF(AND(Mitarbeiter!$F$14&lt;&gt;"",EA$5&gt;Mitarbeiter!$F$14),0,IF(Planung!EA16="",$C16,IF(ISNUMBER(Planung!EA16),Planung!EA16,IF(UPPER(Planung!EA16)="H",$C16/2,0)))))))</f>
        <v>0.5</v>
      </c>
      <c r="EB16" s="27">
        <f>IF($A16="",0,IF(Mitarbeiter!$G$14=FALSE,0,IF(AND(Mitarbeiter!$E$14&lt;&gt;"",EB$5+6&lt;Mitarbeiter!$E$14),0,IF(AND(Mitarbeiter!$F$14&lt;&gt;"",EB$5&gt;Mitarbeiter!$F$14),0,IF(Planung!EB16="",$C16,IF(ISNUMBER(Planung!EB16),Planung!EB16,IF(UPPER(Planung!EB16)="H",$C16/2,0)))))))</f>
        <v>0.5</v>
      </c>
      <c r="EC16" s="27">
        <f>IF($A16="",0,IF(Mitarbeiter!$G$14=FALSE,0,IF(AND(Mitarbeiter!$E$14&lt;&gt;"",EC$5+6&lt;Mitarbeiter!$E$14),0,IF(AND(Mitarbeiter!$F$14&lt;&gt;"",EC$5&gt;Mitarbeiter!$F$14),0,IF(Planung!EC16="",$C16,IF(ISNUMBER(Planung!EC16),Planung!EC16,IF(UPPER(Planung!EC16)="H",$C16/2,0)))))))</f>
        <v>0.5</v>
      </c>
      <c r="ED16" s="27">
        <f>IF($A16="",0,IF(Mitarbeiter!$G$14=FALSE,0,IF(AND(Mitarbeiter!$E$14&lt;&gt;"",ED$5+6&lt;Mitarbeiter!$E$14),0,IF(AND(Mitarbeiter!$F$14&lt;&gt;"",ED$5&gt;Mitarbeiter!$F$14),0,IF(Planung!ED16="",$C16,IF(ISNUMBER(Planung!ED16),Planung!ED16,IF(UPPER(Planung!ED16)="H",$C16/2,0)))))))</f>
        <v>0.5</v>
      </c>
      <c r="EE16" s="27">
        <f>IF($A16="",0,IF(Mitarbeiter!$G$14=FALSE,0,IF(AND(Mitarbeiter!$E$14&lt;&gt;"",EE$5+6&lt;Mitarbeiter!$E$14),0,IF(AND(Mitarbeiter!$F$14&lt;&gt;"",EE$5&gt;Mitarbeiter!$F$14),0,IF(Planung!EE16="",$C16,IF(ISNUMBER(Planung!EE16),Planung!EE16,IF(UPPER(Planung!EE16)="H",$C16/2,0)))))))</f>
        <v>0.5</v>
      </c>
      <c r="EF16" s="27">
        <f>IF($A16="",0,IF(Mitarbeiter!$G$14=FALSE,0,IF(AND(Mitarbeiter!$E$14&lt;&gt;"",EF$5+6&lt;Mitarbeiter!$E$14),0,IF(AND(Mitarbeiter!$F$14&lt;&gt;"",EF$5&gt;Mitarbeiter!$F$14),0,IF(Planung!EF16="",$C16,IF(ISNUMBER(Planung!EF16),Planung!EF16,IF(UPPER(Planung!EF16)="H",$C16/2,0)))))))</f>
        <v>0.5</v>
      </c>
      <c r="EG16" s="27">
        <f>IF($A16="",0,IF(Mitarbeiter!$G$14=FALSE,0,IF(AND(Mitarbeiter!$E$14&lt;&gt;"",EG$5+6&lt;Mitarbeiter!$E$14),0,IF(AND(Mitarbeiter!$F$14&lt;&gt;"",EG$5&gt;Mitarbeiter!$F$14),0,IF(Planung!EG16="",$C16,IF(ISNUMBER(Planung!EG16),Planung!EG16,IF(UPPER(Planung!EG16)="H",$C16/2,0)))))))</f>
        <v>0.5</v>
      </c>
      <c r="EH16" s="27">
        <f>IF($A16="",0,IF(Mitarbeiter!$G$14=FALSE,0,IF(AND(Mitarbeiter!$E$14&lt;&gt;"",EH$5+6&lt;Mitarbeiter!$E$14),0,IF(AND(Mitarbeiter!$F$14&lt;&gt;"",EH$5&gt;Mitarbeiter!$F$14),0,IF(Planung!EH16="",$C16,IF(ISNUMBER(Planung!EH16),Planung!EH16,IF(UPPER(Planung!EH16)="H",$C16/2,0)))))))</f>
        <v>0.5</v>
      </c>
      <c r="EI16" s="27">
        <f>IF($A16="",0,IF(Mitarbeiter!$G$14=FALSE,0,IF(AND(Mitarbeiter!$E$14&lt;&gt;"",EI$5+6&lt;Mitarbeiter!$E$14),0,IF(AND(Mitarbeiter!$F$14&lt;&gt;"",EI$5&gt;Mitarbeiter!$F$14),0,IF(Planung!EI16="",$C16,IF(ISNUMBER(Planung!EI16),Planung!EI16,IF(UPPER(Planung!EI16)="H",$C16/2,0)))))))</f>
        <v>0.5</v>
      </c>
      <c r="EJ16" s="27">
        <f>IF($A16="",0,IF(Mitarbeiter!$G$14=FALSE,0,IF(AND(Mitarbeiter!$E$14&lt;&gt;"",EJ$5+6&lt;Mitarbeiter!$E$14),0,IF(AND(Mitarbeiter!$F$14&lt;&gt;"",EJ$5&gt;Mitarbeiter!$F$14),0,IF(Planung!EJ16="",$C16,IF(ISNUMBER(Planung!EJ16),Planung!EJ16,IF(UPPER(Planung!EJ16)="H",$C16/2,0)))))))</f>
        <v>0.5</v>
      </c>
      <c r="EK16" s="27">
        <f>IF($A16="",0,IF(Mitarbeiter!$G$14=FALSE,0,IF(AND(Mitarbeiter!$E$14&lt;&gt;"",EK$5+6&lt;Mitarbeiter!$E$14),0,IF(AND(Mitarbeiter!$F$14&lt;&gt;"",EK$5&gt;Mitarbeiter!$F$14),0,IF(Planung!EK16="",$C16,IF(ISNUMBER(Planung!EK16),Planung!EK16,IF(UPPER(Planung!EK16)="H",$C16/2,0)))))))</f>
        <v>0.5</v>
      </c>
      <c r="EL16" s="27">
        <f>IF($A16="",0,IF(Mitarbeiter!$G$14=FALSE,0,IF(AND(Mitarbeiter!$E$14&lt;&gt;"",EL$5+6&lt;Mitarbeiter!$E$14),0,IF(AND(Mitarbeiter!$F$14&lt;&gt;"",EL$5&gt;Mitarbeiter!$F$14),0,IF(Planung!EL16="",$C16,IF(ISNUMBER(Planung!EL16),Planung!EL16,IF(UPPER(Planung!EL16)="H",$C16/2,0)))))))</f>
        <v>0.5</v>
      </c>
      <c r="EM16" s="27">
        <f>IF($A16="",0,IF(Mitarbeiter!$G$14=FALSE,0,IF(AND(Mitarbeiter!$E$14&lt;&gt;"",EM$5+6&lt;Mitarbeiter!$E$14),0,IF(AND(Mitarbeiter!$F$14&lt;&gt;"",EM$5&gt;Mitarbeiter!$F$14),0,IF(Planung!EM16="",$C16,IF(ISNUMBER(Planung!EM16),Planung!EM16,IF(UPPER(Planung!EM16)="H",$C16/2,0)))))))</f>
        <v>0.5</v>
      </c>
      <c r="EN16" s="27">
        <f>IF($A16="",0,IF(Mitarbeiter!$G$14=FALSE,0,IF(AND(Mitarbeiter!$E$14&lt;&gt;"",EN$5+6&lt;Mitarbeiter!$E$14),0,IF(AND(Mitarbeiter!$F$14&lt;&gt;"",EN$5&gt;Mitarbeiter!$F$14),0,IF(Planung!EN16="",$C16,IF(ISNUMBER(Planung!EN16),Planung!EN16,IF(UPPER(Planung!EN16)="H",$C16/2,0)))))))</f>
        <v>0.5</v>
      </c>
      <c r="EO16" s="27">
        <f>IF($A16="",0,IF(Mitarbeiter!$G$14=FALSE,0,IF(AND(Mitarbeiter!$E$14&lt;&gt;"",EO$5+6&lt;Mitarbeiter!$E$14),0,IF(AND(Mitarbeiter!$F$14&lt;&gt;"",EO$5&gt;Mitarbeiter!$F$14),0,IF(Planung!EO16="",$C16,IF(ISNUMBER(Planung!EO16),Planung!EO16,IF(UPPER(Planung!EO16)="H",$C16/2,0)))))))</f>
        <v>0.5</v>
      </c>
      <c r="EP16" s="27">
        <f>IF($A16="",0,IF(Mitarbeiter!$G$14=FALSE,0,IF(AND(Mitarbeiter!$E$14&lt;&gt;"",EP$5+6&lt;Mitarbeiter!$E$14),0,IF(AND(Mitarbeiter!$F$14&lt;&gt;"",EP$5&gt;Mitarbeiter!$F$14),0,IF(Planung!EP16="",$C16,IF(ISNUMBER(Planung!EP16),Planung!EP16,IF(UPPER(Planung!EP16)="H",$C16/2,0)))))))</f>
        <v>0.5</v>
      </c>
      <c r="EQ16" s="27">
        <f>IF($A16="",0,IF(Mitarbeiter!$G$14=FALSE,0,IF(AND(Mitarbeiter!$E$14&lt;&gt;"",EQ$5+6&lt;Mitarbeiter!$E$14),0,IF(AND(Mitarbeiter!$F$14&lt;&gt;"",EQ$5&gt;Mitarbeiter!$F$14),0,IF(Planung!EQ16="",$C16,IF(ISNUMBER(Planung!EQ16),Planung!EQ16,IF(UPPER(Planung!EQ16)="H",$C16/2,0)))))))</f>
        <v>0.5</v>
      </c>
      <c r="ER16" s="27">
        <f>IF($A16="",0,IF(Mitarbeiter!$G$14=FALSE,0,IF(AND(Mitarbeiter!$E$14&lt;&gt;"",ER$5+6&lt;Mitarbeiter!$E$14),0,IF(AND(Mitarbeiter!$F$14&lt;&gt;"",ER$5&gt;Mitarbeiter!$F$14),0,IF(Planung!ER16="",$C16,IF(ISNUMBER(Planung!ER16),Planung!ER16,IF(UPPER(Planung!ER16)="H",$C16/2,0)))))))</f>
        <v>0.5</v>
      </c>
      <c r="ES16" s="27">
        <f>IF($A16="",0,IF(Mitarbeiter!$G$14=FALSE,0,IF(AND(Mitarbeiter!$E$14&lt;&gt;"",ES$5+6&lt;Mitarbeiter!$E$14),0,IF(AND(Mitarbeiter!$F$14&lt;&gt;"",ES$5&gt;Mitarbeiter!$F$14),0,IF(Planung!ES16="",$C16,IF(ISNUMBER(Planung!ES16),Planung!ES16,IF(UPPER(Planung!ES16)="H",$C16/2,0)))))))</f>
        <v>0.5</v>
      </c>
      <c r="ET16" s="27">
        <f>IF($A16="",0,IF(Mitarbeiter!$G$14=FALSE,0,IF(AND(Mitarbeiter!$E$14&lt;&gt;"",ET$5+6&lt;Mitarbeiter!$E$14),0,IF(AND(Mitarbeiter!$F$14&lt;&gt;"",ET$5&gt;Mitarbeiter!$F$14),0,IF(Planung!ET16="",$C16,IF(ISNUMBER(Planung!ET16),Planung!ET16,IF(UPPER(Planung!ET16)="H",$C16/2,0)))))))</f>
        <v>0.5</v>
      </c>
      <c r="EU16" s="27">
        <f>IF($A16="",0,IF(Mitarbeiter!$G$14=FALSE,0,IF(AND(Mitarbeiter!$E$14&lt;&gt;"",EU$5+6&lt;Mitarbeiter!$E$14),0,IF(AND(Mitarbeiter!$F$14&lt;&gt;"",EU$5&gt;Mitarbeiter!$F$14),0,IF(Planung!EU16="",$C16,IF(ISNUMBER(Planung!EU16),Planung!EU16,IF(UPPER(Planung!EU16)="H",$C16/2,0)))))))</f>
        <v>0.5</v>
      </c>
      <c r="EV16" s="27">
        <f>IF($A16="",0,IF(Mitarbeiter!$G$14=FALSE,0,IF(AND(Mitarbeiter!$E$14&lt;&gt;"",EV$5+6&lt;Mitarbeiter!$E$14),0,IF(AND(Mitarbeiter!$F$14&lt;&gt;"",EV$5&gt;Mitarbeiter!$F$14),0,IF(Planung!EV16="",$C16,IF(ISNUMBER(Planung!EV16),Planung!EV16,IF(UPPER(Planung!EV16)="H",$C16/2,0)))))))</f>
        <v>0.5</v>
      </c>
      <c r="EW16" s="27">
        <f>IF($A16="",0,IF(Mitarbeiter!$G$14=FALSE,0,IF(AND(Mitarbeiter!$E$14&lt;&gt;"",EW$5+6&lt;Mitarbeiter!$E$14),0,IF(AND(Mitarbeiter!$F$14&lt;&gt;"",EW$5&gt;Mitarbeiter!$F$14),0,IF(Planung!EW16="",$C16,IF(ISNUMBER(Planung!EW16),Planung!EW16,IF(UPPER(Planung!EW16)="H",$C16/2,0)))))))</f>
        <v>0.5</v>
      </c>
      <c r="EX16" s="27">
        <f>IF($A16="",0,IF(Mitarbeiter!$G$14=FALSE,0,IF(AND(Mitarbeiter!$E$14&lt;&gt;"",EX$5+6&lt;Mitarbeiter!$E$14),0,IF(AND(Mitarbeiter!$F$14&lt;&gt;"",EX$5&gt;Mitarbeiter!$F$14),0,IF(Planung!EX16="",$C16,IF(ISNUMBER(Planung!EX16),Planung!EX16,IF(UPPER(Planung!EX16)="H",$C16/2,0)))))))</f>
        <v>0.5</v>
      </c>
      <c r="EY16" s="27">
        <f>IF($A16="",0,IF(Mitarbeiter!$G$14=FALSE,0,IF(AND(Mitarbeiter!$E$14&lt;&gt;"",EY$5+6&lt;Mitarbeiter!$E$14),0,IF(AND(Mitarbeiter!$F$14&lt;&gt;"",EY$5&gt;Mitarbeiter!$F$14),0,IF(Planung!EY16="",$C16,IF(ISNUMBER(Planung!EY16),Planung!EY16,IF(UPPER(Planung!EY16)="H",$C16/2,0)))))))</f>
        <v>0.5</v>
      </c>
      <c r="EZ16" s="27">
        <f>IF($A16="",0,IF(Mitarbeiter!$G$14=FALSE,0,IF(AND(Mitarbeiter!$E$14&lt;&gt;"",EZ$5+6&lt;Mitarbeiter!$E$14),0,IF(AND(Mitarbeiter!$F$14&lt;&gt;"",EZ$5&gt;Mitarbeiter!$F$14),0,IF(Planung!EZ16="",$C16,IF(ISNUMBER(Planung!EZ16),Planung!EZ16,IF(UPPER(Planung!EZ16)="H",$C16/2,0)))))))</f>
        <v>0.5</v>
      </c>
      <c r="FA16" s="27">
        <f>IF($A16="",0,IF(Mitarbeiter!$G$14=FALSE,0,IF(AND(Mitarbeiter!$E$14&lt;&gt;"",FA$5+6&lt;Mitarbeiter!$E$14),0,IF(AND(Mitarbeiter!$F$14&lt;&gt;"",FA$5&gt;Mitarbeiter!$F$14),0,IF(Planung!FA16="",$C16,IF(ISNUMBER(Planung!FA16),Planung!FA16,IF(UPPER(Planung!FA16)="H",$C16/2,0)))))))</f>
        <v>0.5</v>
      </c>
      <c r="FB16" s="27">
        <f>IF($A16="",0,IF(Mitarbeiter!$G$14=FALSE,0,IF(AND(Mitarbeiter!$E$14&lt;&gt;"",FB$5+6&lt;Mitarbeiter!$E$14),0,IF(AND(Mitarbeiter!$F$14&lt;&gt;"",FB$5&gt;Mitarbeiter!$F$14),0,IF(Planung!FB16="",$C16,IF(ISNUMBER(Planung!FB16),Planung!FB16,IF(UPPER(Planung!FB16)="H",$C16/2,0)))))))</f>
        <v>0.5</v>
      </c>
      <c r="FC16" s="27">
        <f>IF($A16="",0,IF(Mitarbeiter!$G$14=FALSE,0,IF(AND(Mitarbeiter!$E$14&lt;&gt;"",FC$5+6&lt;Mitarbeiter!$E$14),0,IF(AND(Mitarbeiter!$F$14&lt;&gt;"",FC$5&gt;Mitarbeiter!$F$14),0,IF(Planung!FC16="",$C16,IF(ISNUMBER(Planung!FC16),Planung!FC16,IF(UPPER(Planung!FC16)="H",$C16/2,0)))))))</f>
        <v>0.5</v>
      </c>
      <c r="FD16" s="27">
        <f>IF($A16="",0,IF(Mitarbeiter!$G$14=FALSE,0,IF(AND(Mitarbeiter!$E$14&lt;&gt;"",FD$5+6&lt;Mitarbeiter!$E$14),0,IF(AND(Mitarbeiter!$F$14&lt;&gt;"",FD$5&gt;Mitarbeiter!$F$14),0,IF(Planung!FD16="",$C16,IF(ISNUMBER(Planung!FD16),Planung!FD16,IF(UPPER(Planung!FD16)="H",$C16/2,0)))))))</f>
        <v>0.5</v>
      </c>
      <c r="FE16" s="27">
        <f>IF($A16="",0,IF(Mitarbeiter!$G$14=FALSE,0,IF(AND(Mitarbeiter!$E$14&lt;&gt;"",FE$5+6&lt;Mitarbeiter!$E$14),0,IF(AND(Mitarbeiter!$F$14&lt;&gt;"",FE$5&gt;Mitarbeiter!$F$14),0,IF(Planung!FE16="",$C16,IF(ISNUMBER(Planung!FE16),Planung!FE16,IF(UPPER(Planung!FE16)="H",$C16/2,0)))))))</f>
        <v>0.5</v>
      </c>
      <c r="FF16" s="27">
        <f>IF($A16="",0,IF(Mitarbeiter!$G$14=FALSE,0,IF(AND(Mitarbeiter!$E$14&lt;&gt;"",FF$5+6&lt;Mitarbeiter!$E$14),0,IF(AND(Mitarbeiter!$F$14&lt;&gt;"",FF$5&gt;Mitarbeiter!$F$14),0,IF(Planung!FF16="",$C16,IF(ISNUMBER(Planung!FF16),Planung!FF16,IF(UPPER(Planung!FF16)="H",$C16/2,0)))))))</f>
        <v>0.5</v>
      </c>
      <c r="FG16" s="27">
        <f>IF($A16="",0,IF(Mitarbeiter!$G$14=FALSE,0,IF(AND(Mitarbeiter!$E$14&lt;&gt;"",FG$5+6&lt;Mitarbeiter!$E$14),0,IF(AND(Mitarbeiter!$F$14&lt;&gt;"",FG$5&gt;Mitarbeiter!$F$14),0,IF(Planung!FG16="",$C16,IF(ISNUMBER(Planung!FG16),Planung!FG16,IF(UPPER(Planung!FG16)="H",$C16/2,0)))))))</f>
        <v>0.5</v>
      </c>
      <c r="FH16" s="27">
        <f>IF($A16="",0,IF(Mitarbeiter!$G$14=FALSE,0,IF(AND(Mitarbeiter!$E$14&lt;&gt;"",FH$5+6&lt;Mitarbeiter!$E$14),0,IF(AND(Mitarbeiter!$F$14&lt;&gt;"",FH$5&gt;Mitarbeiter!$F$14),0,IF(Planung!FH16="",$C16,IF(ISNUMBER(Planung!FH16),Planung!FH16,IF(UPPER(Planung!FH16)="H",$C16/2,0)))))))</f>
        <v>0.5</v>
      </c>
      <c r="FI16" s="27">
        <f>IF($A16="",0,IF(Mitarbeiter!$G$14=FALSE,0,IF(AND(Mitarbeiter!$E$14&lt;&gt;"",FI$5+6&lt;Mitarbeiter!$E$14),0,IF(AND(Mitarbeiter!$F$14&lt;&gt;"",FI$5&gt;Mitarbeiter!$F$14),0,IF(Planung!FI16="",$C16,IF(ISNUMBER(Planung!FI16),Planung!FI16,IF(UPPER(Planung!FI16)="H",$C16/2,0)))))))</f>
        <v>0.5</v>
      </c>
      <c r="FJ16" s="27">
        <f>IF($A16="",0,IF(Mitarbeiter!$G$14=FALSE,0,IF(AND(Mitarbeiter!$E$14&lt;&gt;"",FJ$5+6&lt;Mitarbeiter!$E$14),0,IF(AND(Mitarbeiter!$F$14&lt;&gt;"",FJ$5&gt;Mitarbeiter!$F$14),0,IF(Planung!FJ16="",$C16,IF(ISNUMBER(Planung!FJ16),Planung!FJ16,IF(UPPER(Planung!FJ16)="H",$C16/2,0)))))))</f>
        <v>0.5</v>
      </c>
      <c r="FK16" s="27">
        <f>IF($A16="",0,IF(Mitarbeiter!$G$14=FALSE,0,IF(AND(Mitarbeiter!$E$14&lt;&gt;"",FK$5+6&lt;Mitarbeiter!$E$14),0,IF(AND(Mitarbeiter!$F$14&lt;&gt;"",FK$5&gt;Mitarbeiter!$F$14),0,IF(Planung!FK16="",$C16,IF(ISNUMBER(Planung!FK16),Planung!FK16,IF(UPPER(Planung!FK16)="H",$C16/2,0)))))))</f>
        <v>0.5</v>
      </c>
      <c r="FL16" s="27">
        <f>IF($A16="",0,IF(Mitarbeiter!$G$14=FALSE,0,IF(AND(Mitarbeiter!$E$14&lt;&gt;"",FL$5+6&lt;Mitarbeiter!$E$14),0,IF(AND(Mitarbeiter!$F$14&lt;&gt;"",FL$5&gt;Mitarbeiter!$F$14),0,IF(Planung!FL16="",$C16,IF(ISNUMBER(Planung!FL16),Planung!FL16,IF(UPPER(Planung!FL16)="H",$C16/2,0)))))))</f>
        <v>0.5</v>
      </c>
      <c r="FM16" s="27">
        <f>IF($A16="",0,IF(Mitarbeiter!$G$14=FALSE,0,IF(AND(Mitarbeiter!$E$14&lt;&gt;"",FM$5+6&lt;Mitarbeiter!$E$14),0,IF(AND(Mitarbeiter!$F$14&lt;&gt;"",FM$5&gt;Mitarbeiter!$F$14),0,IF(Planung!FM16="",$C16,IF(ISNUMBER(Planung!FM16),Planung!FM16,IF(UPPER(Planung!FM16)="H",$C16/2,0)))))))</f>
        <v>0.5</v>
      </c>
      <c r="FN16" s="27">
        <f>IF($A16="",0,IF(Mitarbeiter!$G$14=FALSE,0,IF(AND(Mitarbeiter!$E$14&lt;&gt;"",FN$5+6&lt;Mitarbeiter!$E$14),0,IF(AND(Mitarbeiter!$F$14&lt;&gt;"",FN$5&gt;Mitarbeiter!$F$14),0,IF(Planung!FN16="",$C16,IF(ISNUMBER(Planung!FN16),Planung!FN16,IF(UPPER(Planung!FN16)="H",$C16/2,0)))))))</f>
        <v>0.5</v>
      </c>
      <c r="FO16" s="27">
        <f>IF($A16="",0,IF(Mitarbeiter!$G$14=FALSE,0,IF(AND(Mitarbeiter!$E$14&lt;&gt;"",FO$5+6&lt;Mitarbeiter!$E$14),0,IF(AND(Mitarbeiter!$F$14&lt;&gt;"",FO$5&gt;Mitarbeiter!$F$14),0,IF(Planung!FO16="",$C16,IF(ISNUMBER(Planung!FO16),Planung!FO16,IF(UPPER(Planung!FO16)="H",$C16/2,0)))))))</f>
        <v>0.5</v>
      </c>
      <c r="FP16" s="27">
        <f>IF($A16="",0,IF(Mitarbeiter!$G$14=FALSE,0,IF(AND(Mitarbeiter!$E$14&lt;&gt;"",FP$5+6&lt;Mitarbeiter!$E$14),0,IF(AND(Mitarbeiter!$F$14&lt;&gt;"",FP$5&gt;Mitarbeiter!$F$14),0,IF(Planung!FP16="",$C16,IF(ISNUMBER(Planung!FP16),Planung!FP16,IF(UPPER(Planung!FP16)="H",$C16/2,0)))))))</f>
        <v>0.5</v>
      </c>
      <c r="FQ16" s="27">
        <f>IF($A16="",0,IF(Mitarbeiter!$G$14=FALSE,0,IF(AND(Mitarbeiter!$E$14&lt;&gt;"",FQ$5+6&lt;Mitarbeiter!$E$14),0,IF(AND(Mitarbeiter!$F$14&lt;&gt;"",FQ$5&gt;Mitarbeiter!$F$14),0,IF(Planung!FQ16="",$C16,IF(ISNUMBER(Planung!FQ16),Planung!FQ16,IF(UPPER(Planung!FQ16)="H",$C16/2,0)))))))</f>
        <v>0.5</v>
      </c>
      <c r="FR16" s="27">
        <f>IF($A16="",0,IF(Mitarbeiter!$G$14=FALSE,0,IF(AND(Mitarbeiter!$E$14&lt;&gt;"",FR$5+6&lt;Mitarbeiter!$E$14),0,IF(AND(Mitarbeiter!$F$14&lt;&gt;"",FR$5&gt;Mitarbeiter!$F$14),0,IF(Planung!FR16="",$C16,IF(ISNUMBER(Planung!FR16),Planung!FR16,IF(UPPER(Planung!FR16)="H",$C16/2,0)))))))</f>
        <v>0.5</v>
      </c>
      <c r="FS16" s="27">
        <f>IF($A16="",0,IF(Mitarbeiter!$G$14=FALSE,0,IF(AND(Mitarbeiter!$E$14&lt;&gt;"",FS$5+6&lt;Mitarbeiter!$E$14),0,IF(AND(Mitarbeiter!$F$14&lt;&gt;"",FS$5&gt;Mitarbeiter!$F$14),0,IF(Planung!FS16="",$C16,IF(ISNUMBER(Planung!FS16),Planung!FS16,IF(UPPER(Planung!FS16)="H",$C16/2,0)))))))</f>
        <v>0.5</v>
      </c>
      <c r="FT16" s="27">
        <f>IF($A16="",0,IF(Mitarbeiter!$G$14=FALSE,0,IF(AND(Mitarbeiter!$E$14&lt;&gt;"",FT$5+6&lt;Mitarbeiter!$E$14),0,IF(AND(Mitarbeiter!$F$14&lt;&gt;"",FT$5&gt;Mitarbeiter!$F$14),0,IF(Planung!FT16="",$C16,IF(ISNUMBER(Planung!FT16),Planung!FT16,IF(UPPER(Planung!FT16)="H",$C16/2,0)))))))</f>
        <v>0.5</v>
      </c>
      <c r="FU16" s="27">
        <f>IF($A16="",0,IF(Mitarbeiter!$G$14=FALSE,0,IF(AND(Mitarbeiter!$E$14&lt;&gt;"",FU$5+6&lt;Mitarbeiter!$E$14),0,IF(AND(Mitarbeiter!$F$14&lt;&gt;"",FU$5&gt;Mitarbeiter!$F$14),0,IF(Planung!FU16="",$C16,IF(ISNUMBER(Planung!FU16),Planung!FU16,IF(UPPER(Planung!FU16)="H",$C16/2,0)))))))</f>
        <v>0.5</v>
      </c>
      <c r="FV16" s="27">
        <f>IF($A16="",0,IF(Mitarbeiter!$G$14=FALSE,0,IF(AND(Mitarbeiter!$E$14&lt;&gt;"",FV$5+6&lt;Mitarbeiter!$E$14),0,IF(AND(Mitarbeiter!$F$14&lt;&gt;"",FV$5&gt;Mitarbeiter!$F$14),0,IF(Planung!FV16="",$C16,IF(ISNUMBER(Planung!FV16),Planung!FV16,IF(UPPER(Planung!FV16)="H",$C16/2,0)))))))</f>
        <v>0.5</v>
      </c>
      <c r="FW16" s="27">
        <f>IF($A16="",0,IF(Mitarbeiter!$G$14=FALSE,0,IF(AND(Mitarbeiter!$E$14&lt;&gt;"",FW$5+6&lt;Mitarbeiter!$E$14),0,IF(AND(Mitarbeiter!$F$14&lt;&gt;"",FW$5&gt;Mitarbeiter!$F$14),0,IF(Planung!FW16="",$C16,IF(ISNUMBER(Planung!FW16),Planung!FW16,IF(UPPER(Planung!FW16)="H",$C16/2,0)))))))</f>
        <v>0.5</v>
      </c>
      <c r="FX16" s="27">
        <f>IF($A16="",0,IF(Mitarbeiter!$G$14=FALSE,0,IF(AND(Mitarbeiter!$E$14&lt;&gt;"",FX$5+6&lt;Mitarbeiter!$E$14),0,IF(AND(Mitarbeiter!$F$14&lt;&gt;"",FX$5&gt;Mitarbeiter!$F$14),0,IF(Planung!FX16="",$C16,IF(ISNUMBER(Planung!FX16),Planung!FX16,IF(UPPER(Planung!FX16)="H",$C16/2,0)))))))</f>
        <v>0.5</v>
      </c>
      <c r="FY16" s="27">
        <f>IF($A16="",0,IF(Mitarbeiter!$G$14=FALSE,0,IF(AND(Mitarbeiter!$E$14&lt;&gt;"",FY$5+6&lt;Mitarbeiter!$E$14),0,IF(AND(Mitarbeiter!$F$14&lt;&gt;"",FY$5&gt;Mitarbeiter!$F$14),0,IF(Planung!FY16="",$C16,IF(ISNUMBER(Planung!FY16),Planung!FY16,IF(UPPER(Planung!FY16)="H",$C16/2,0)))))))</f>
        <v>0.5</v>
      </c>
      <c r="FZ16" s="27">
        <f>IF($A16="",0,IF(Mitarbeiter!$G$14=FALSE,0,IF(AND(Mitarbeiter!$E$14&lt;&gt;"",FZ$5+6&lt;Mitarbeiter!$E$14),0,IF(AND(Mitarbeiter!$F$14&lt;&gt;"",FZ$5&gt;Mitarbeiter!$F$14),0,IF(Planung!FZ16="",$C16,IF(ISNUMBER(Planung!FZ16),Planung!FZ16,IF(UPPER(Planung!FZ16)="H",$C16/2,0)))))))</f>
        <v>0.5</v>
      </c>
      <c r="GA16" s="27">
        <f>IF($A16="",0,IF(Mitarbeiter!$G$14=FALSE,0,IF(AND(Mitarbeiter!$E$14&lt;&gt;"",GA$5+6&lt;Mitarbeiter!$E$14),0,IF(AND(Mitarbeiter!$F$14&lt;&gt;"",GA$5&gt;Mitarbeiter!$F$14),0,IF(Planung!GA16="",$C16,IF(ISNUMBER(Planung!GA16),Planung!GA16,IF(UPPER(Planung!GA16)="H",$C16/2,0)))))))</f>
        <v>0.5</v>
      </c>
      <c r="GB16" s="27">
        <f>IF($A16="",0,IF(Mitarbeiter!$G$14=FALSE,0,IF(AND(Mitarbeiter!$E$14&lt;&gt;"",GB$5+6&lt;Mitarbeiter!$E$14),0,IF(AND(Mitarbeiter!$F$14&lt;&gt;"",GB$5&gt;Mitarbeiter!$F$14),0,IF(Planung!GB16="",$C16,IF(ISNUMBER(Planung!GB16),Planung!GB16,IF(UPPER(Planung!GB16)="H",$C16/2,0)))))))</f>
        <v>0.5</v>
      </c>
      <c r="GC16" s="27">
        <f>IF($A16="",0,IF(Mitarbeiter!$G$14=FALSE,0,IF(AND(Mitarbeiter!$E$14&lt;&gt;"",GC$5+6&lt;Mitarbeiter!$E$14),0,IF(AND(Mitarbeiter!$F$14&lt;&gt;"",GC$5&gt;Mitarbeiter!$F$14),0,IF(Planung!GC16="",$C16,IF(ISNUMBER(Planung!GC16),Planung!GC16,IF(UPPER(Planung!GC16)="H",$C16/2,0)))))))</f>
        <v>0.5</v>
      </c>
      <c r="GD16" s="27">
        <f>IF($A16="",0,IF(Mitarbeiter!$G$14=FALSE,0,IF(AND(Mitarbeiter!$E$14&lt;&gt;"",GD$5+6&lt;Mitarbeiter!$E$14),0,IF(AND(Mitarbeiter!$F$14&lt;&gt;"",GD$5&gt;Mitarbeiter!$F$14),0,IF(Planung!GD16="",$C16,IF(ISNUMBER(Planung!GD16),Planung!GD16,IF(UPPER(Planung!GD16)="H",$C16/2,0)))))))</f>
        <v>0.5</v>
      </c>
      <c r="GE16" s="27">
        <f>IF($A16="",0,IF(Mitarbeiter!$G$14=FALSE,0,IF(AND(Mitarbeiter!$E$14&lt;&gt;"",GE$5+6&lt;Mitarbeiter!$E$14),0,IF(AND(Mitarbeiter!$F$14&lt;&gt;"",GE$5&gt;Mitarbeiter!$F$14),0,IF(Planung!GE16="",$C16,IF(ISNUMBER(Planung!GE16),Planung!GE16,IF(UPPER(Planung!GE16)="H",$C16/2,0)))))))</f>
        <v>0.5</v>
      </c>
      <c r="GF16" s="27">
        <f>IF($A16="",0,IF(Mitarbeiter!$G$14=FALSE,0,IF(AND(Mitarbeiter!$E$14&lt;&gt;"",GF$5+6&lt;Mitarbeiter!$E$14),0,IF(AND(Mitarbeiter!$F$14&lt;&gt;"",GF$5&gt;Mitarbeiter!$F$14),0,IF(Planung!GF16="",$C16,IF(ISNUMBER(Planung!GF16),Planung!GF16,IF(UPPER(Planung!GF16)="H",$C16/2,0)))))))</f>
        <v>0.5</v>
      </c>
      <c r="GG16" s="27">
        <f>IF($A16="",0,IF(Mitarbeiter!$G$14=FALSE,0,IF(AND(Mitarbeiter!$E$14&lt;&gt;"",GG$5+6&lt;Mitarbeiter!$E$14),0,IF(AND(Mitarbeiter!$F$14&lt;&gt;"",GG$5&gt;Mitarbeiter!$F$14),0,IF(Planung!GG16="",$C16,IF(ISNUMBER(Planung!GG16),Planung!GG16,IF(UPPER(Planung!GG16)="H",$C16/2,0)))))))</f>
        <v>0.5</v>
      </c>
      <c r="GH16" s="27">
        <f>IF($A16="",0,IF(Mitarbeiter!$G$14=FALSE,0,IF(AND(Mitarbeiter!$E$14&lt;&gt;"",GH$5+6&lt;Mitarbeiter!$E$14),0,IF(AND(Mitarbeiter!$F$14&lt;&gt;"",GH$5&gt;Mitarbeiter!$F$14),0,IF(Planung!GH16="",$C16,IF(ISNUMBER(Planung!GH16),Planung!GH16,IF(UPPER(Planung!GH16)="H",$C16/2,0)))))))</f>
        <v>0.5</v>
      </c>
      <c r="GI16" s="27">
        <f>IF($A16="",0,IF(Mitarbeiter!$G$14=FALSE,0,IF(AND(Mitarbeiter!$E$14&lt;&gt;"",GI$5+6&lt;Mitarbeiter!$E$14),0,IF(AND(Mitarbeiter!$F$14&lt;&gt;"",GI$5&gt;Mitarbeiter!$F$14),0,IF(Planung!GI16="",$C16,IF(ISNUMBER(Planung!GI16),Planung!GI16,IF(UPPER(Planung!GI16)="H",$C16/2,0)))))))</f>
        <v>0.5</v>
      </c>
      <c r="GJ16" s="27">
        <f>IF($A16="",0,IF(Mitarbeiter!$G$14=FALSE,0,IF(AND(Mitarbeiter!$E$14&lt;&gt;"",GJ$5+6&lt;Mitarbeiter!$E$14),0,IF(AND(Mitarbeiter!$F$14&lt;&gt;"",GJ$5&gt;Mitarbeiter!$F$14),0,IF(Planung!GJ16="",$C16,IF(ISNUMBER(Planung!GJ16),Planung!GJ16,IF(UPPER(Planung!GJ16)="H",$C16/2,0)))))))</f>
        <v>0.5</v>
      </c>
      <c r="GK16" s="27">
        <f>IF($A16="",0,IF(Mitarbeiter!$G$14=FALSE,0,IF(AND(Mitarbeiter!$E$14&lt;&gt;"",GK$5+6&lt;Mitarbeiter!$E$14),0,IF(AND(Mitarbeiter!$F$14&lt;&gt;"",GK$5&gt;Mitarbeiter!$F$14),0,IF(Planung!GK16="",$C16,IF(ISNUMBER(Planung!GK16),Planung!GK16,IF(UPPER(Planung!GK16)="H",$C16/2,0)))))))</f>
        <v>0.5</v>
      </c>
      <c r="GL16" s="27">
        <f>IF($A16="",0,IF(Mitarbeiter!$G$14=FALSE,0,IF(AND(Mitarbeiter!$E$14&lt;&gt;"",GL$5+6&lt;Mitarbeiter!$E$14),0,IF(AND(Mitarbeiter!$F$14&lt;&gt;"",GL$5&gt;Mitarbeiter!$F$14),0,IF(Planung!GL16="",$C16,IF(ISNUMBER(Planung!GL16),Planung!GL16,IF(UPPER(Planung!GL16)="H",$C16/2,0)))))))</f>
        <v>0.5</v>
      </c>
      <c r="GM16" s="27">
        <f>IF($A16="",0,IF(Mitarbeiter!$G$14=FALSE,0,IF(AND(Mitarbeiter!$E$14&lt;&gt;"",GM$5+6&lt;Mitarbeiter!$E$14),0,IF(AND(Mitarbeiter!$F$14&lt;&gt;"",GM$5&gt;Mitarbeiter!$F$14),0,IF(Planung!GM16="",$C16,IF(ISNUMBER(Planung!GM16),Planung!GM16,IF(UPPER(Planung!GM16)="H",$C16/2,0)))))))</f>
        <v>0.5</v>
      </c>
      <c r="GN16" s="27">
        <f>IF($A16="",0,IF(Mitarbeiter!$G$14=FALSE,0,IF(AND(Mitarbeiter!$E$14&lt;&gt;"",GN$5+6&lt;Mitarbeiter!$E$14),0,IF(AND(Mitarbeiter!$F$14&lt;&gt;"",GN$5&gt;Mitarbeiter!$F$14),0,IF(Planung!GN16="",$C16,IF(ISNUMBER(Planung!GN16),Planung!GN16,IF(UPPER(Planung!GN16)="H",$C16/2,0)))))))</f>
        <v>0.5</v>
      </c>
      <c r="GO16" s="27">
        <f>IF($A16="",0,IF(Mitarbeiter!$G$14=FALSE,0,IF(AND(Mitarbeiter!$E$14&lt;&gt;"",GO$5+6&lt;Mitarbeiter!$E$14),0,IF(AND(Mitarbeiter!$F$14&lt;&gt;"",GO$5&gt;Mitarbeiter!$F$14),0,IF(Planung!GO16="",$C16,IF(ISNUMBER(Planung!GO16),Planung!GO16,IF(UPPER(Planung!GO16)="H",$C16/2,0)))))))</f>
        <v>0.5</v>
      </c>
      <c r="GP16" s="27">
        <f>IF($A16="",0,IF(Mitarbeiter!$G$14=FALSE,0,IF(AND(Mitarbeiter!$E$14&lt;&gt;"",GP$5+6&lt;Mitarbeiter!$E$14),0,IF(AND(Mitarbeiter!$F$14&lt;&gt;"",GP$5&gt;Mitarbeiter!$F$14),0,IF(Planung!GP16="",$C16,IF(ISNUMBER(Planung!GP16),Planung!GP16,IF(UPPER(Planung!GP16)="H",$C16/2,0)))))))</f>
        <v>0.5</v>
      </c>
      <c r="GQ16" s="27">
        <f>IF($A16="",0,IF(Mitarbeiter!$G$14=FALSE,0,IF(AND(Mitarbeiter!$E$14&lt;&gt;"",GQ$5+6&lt;Mitarbeiter!$E$14),0,IF(AND(Mitarbeiter!$F$14&lt;&gt;"",GQ$5&gt;Mitarbeiter!$F$14),0,IF(Planung!GQ16="",$C16,IF(ISNUMBER(Planung!GQ16),Planung!GQ16,IF(UPPER(Planung!GQ16)="H",$C16/2,0)))))))</f>
        <v>0.5</v>
      </c>
      <c r="GR16" s="27">
        <f>IF($A16="",0,IF(Mitarbeiter!$G$14=FALSE,0,IF(AND(Mitarbeiter!$E$14&lt;&gt;"",GR$5+6&lt;Mitarbeiter!$E$14),0,IF(AND(Mitarbeiter!$F$14&lt;&gt;"",GR$5&gt;Mitarbeiter!$F$14),0,IF(Planung!GR16="",$C16,IF(ISNUMBER(Planung!GR16),Planung!GR16,IF(UPPER(Planung!GR16)="H",$C16/2,0)))))))</f>
        <v>0.5</v>
      </c>
      <c r="GS16" s="27">
        <f>IF($A16="",0,IF(Mitarbeiter!$G$14=FALSE,0,IF(AND(Mitarbeiter!$E$14&lt;&gt;"",GS$5+6&lt;Mitarbeiter!$E$14),0,IF(AND(Mitarbeiter!$F$14&lt;&gt;"",GS$5&gt;Mitarbeiter!$F$14),0,IF(Planung!GS16="",$C16,IF(ISNUMBER(Planung!GS16),Planung!GS16,IF(UPPER(Planung!GS16)="H",$C16/2,0)))))))</f>
        <v>0.5</v>
      </c>
      <c r="GT16" s="27">
        <f>IF($A16="",0,IF(Mitarbeiter!$G$14=FALSE,0,IF(AND(Mitarbeiter!$E$14&lt;&gt;"",GT$5+6&lt;Mitarbeiter!$E$14),0,IF(AND(Mitarbeiter!$F$14&lt;&gt;"",GT$5&gt;Mitarbeiter!$F$14),0,IF(Planung!GT16="",$C16,IF(ISNUMBER(Planung!GT16),Planung!GT16,IF(UPPER(Planung!GT16)="H",$C16/2,0)))))))</f>
        <v>0.5</v>
      </c>
      <c r="GU16" s="27">
        <f>IF($A16="",0,IF(Mitarbeiter!$G$14=FALSE,0,IF(AND(Mitarbeiter!$E$14&lt;&gt;"",GU$5+6&lt;Mitarbeiter!$E$14),0,IF(AND(Mitarbeiter!$F$14&lt;&gt;"",GU$5&gt;Mitarbeiter!$F$14),0,IF(Planung!GU16="",$C16,IF(ISNUMBER(Planung!GU16),Planung!GU16,IF(UPPER(Planung!GU16)="H",$C16/2,0)))))))</f>
        <v>0.5</v>
      </c>
      <c r="GV16" s="27">
        <f>IF($A16="",0,IF(Mitarbeiter!$G$14=FALSE,0,IF(AND(Mitarbeiter!$E$14&lt;&gt;"",GV$5+6&lt;Mitarbeiter!$E$14),0,IF(AND(Mitarbeiter!$F$14&lt;&gt;"",GV$5&gt;Mitarbeiter!$F$14),0,IF(Planung!GV16="",$C16,IF(ISNUMBER(Planung!GV16),Planung!GV16,IF(UPPER(Planung!GV16)="H",$C16/2,0)))))))</f>
        <v>0.5</v>
      </c>
      <c r="GW16" s="27">
        <f>IF($A16="",0,IF(Mitarbeiter!$G$14=FALSE,0,IF(AND(Mitarbeiter!$E$14&lt;&gt;"",GW$5+6&lt;Mitarbeiter!$E$14),0,IF(AND(Mitarbeiter!$F$14&lt;&gt;"",GW$5&gt;Mitarbeiter!$F$14),0,IF(Planung!GW16="",$C16,IF(ISNUMBER(Planung!GW16),Planung!GW16,IF(UPPER(Planung!GW16)="H",$C16/2,0)))))))</f>
        <v>0.5</v>
      </c>
      <c r="GX16" s="27">
        <f>IF($A16="",0,IF(Mitarbeiter!$G$14=FALSE,0,IF(AND(Mitarbeiter!$E$14&lt;&gt;"",GX$5+6&lt;Mitarbeiter!$E$14),0,IF(AND(Mitarbeiter!$F$14&lt;&gt;"",GX$5&gt;Mitarbeiter!$F$14),0,IF(Planung!GX16="",$C16,IF(ISNUMBER(Planung!GX16),Planung!GX16,IF(UPPER(Planung!GX16)="H",$C16/2,0)))))))</f>
        <v>0.5</v>
      </c>
      <c r="GY16" s="27">
        <f>IF($A16="",0,IF(Mitarbeiter!$G$14=FALSE,0,IF(AND(Mitarbeiter!$E$14&lt;&gt;"",GY$5+6&lt;Mitarbeiter!$E$14),0,IF(AND(Mitarbeiter!$F$14&lt;&gt;"",GY$5&gt;Mitarbeiter!$F$14),0,IF(Planung!GY16="",$C16,IF(ISNUMBER(Planung!GY16),Planung!GY16,IF(UPPER(Planung!GY16)="H",$C16/2,0)))))))</f>
        <v>0.5</v>
      </c>
      <c r="GZ16" s="27">
        <f>IF($A16="",0,IF(Mitarbeiter!$G$14=FALSE,0,IF(AND(Mitarbeiter!$E$14&lt;&gt;"",GZ$5+6&lt;Mitarbeiter!$E$14),0,IF(AND(Mitarbeiter!$F$14&lt;&gt;"",GZ$5&gt;Mitarbeiter!$F$14),0,IF(Planung!GZ16="",$C16,IF(ISNUMBER(Planung!GZ16),Planung!GZ16,IF(UPPER(Planung!GZ16)="H",$C16/2,0)))))))</f>
        <v>0.5</v>
      </c>
      <c r="HA16" s="27">
        <f>IF($A16="",0,IF(Mitarbeiter!$G$14=FALSE,0,IF(AND(Mitarbeiter!$E$14&lt;&gt;"",HA$5+6&lt;Mitarbeiter!$E$14),0,IF(AND(Mitarbeiter!$F$14&lt;&gt;"",HA$5&gt;Mitarbeiter!$F$14),0,IF(Planung!HA16="",$C16,IF(ISNUMBER(Planung!HA16),Planung!HA16,IF(UPPER(Planung!HA16)="H",$C16/2,0)))))))</f>
        <v>0.5</v>
      </c>
      <c r="HB16" s="27">
        <f>IF($A16="",0,IF(Mitarbeiter!$G$14=FALSE,0,IF(AND(Mitarbeiter!$E$14&lt;&gt;"",HB$5+6&lt;Mitarbeiter!$E$14),0,IF(AND(Mitarbeiter!$F$14&lt;&gt;"",HB$5&gt;Mitarbeiter!$F$14),0,IF(Planung!HB16="",$C16,IF(ISNUMBER(Planung!HB16),Planung!HB16,IF(UPPER(Planung!HB16)="H",$C16/2,0)))))))</f>
        <v>0.5</v>
      </c>
      <c r="HC16" s="27">
        <f>IF($A16="",0,IF(Mitarbeiter!$G$14=FALSE,0,IF(AND(Mitarbeiter!$E$14&lt;&gt;"",HC$5+6&lt;Mitarbeiter!$E$14),0,IF(AND(Mitarbeiter!$F$14&lt;&gt;"",HC$5&gt;Mitarbeiter!$F$14),0,IF(Planung!HC16="",$C16,IF(ISNUMBER(Planung!HC16),Planung!HC16,IF(UPPER(Planung!HC16)="H",$C16/2,0)))))))</f>
        <v>0.5</v>
      </c>
      <c r="HD16" s="27">
        <f>IF($A16="",0,IF(Mitarbeiter!$G$14=FALSE,0,IF(AND(Mitarbeiter!$E$14&lt;&gt;"",HD$5+6&lt;Mitarbeiter!$E$14),0,IF(AND(Mitarbeiter!$F$14&lt;&gt;"",HD$5&gt;Mitarbeiter!$F$14),0,IF(Planung!HD16="",$C16,IF(ISNUMBER(Planung!HD16),Planung!HD16,IF(UPPER(Planung!HD16)="H",$C16/2,0)))))))</f>
        <v>0.5</v>
      </c>
      <c r="HE16" s="27">
        <f>IF($A16="",0,IF(Mitarbeiter!$G$14=FALSE,0,IF(AND(Mitarbeiter!$E$14&lt;&gt;"",HE$5+6&lt;Mitarbeiter!$E$14),0,IF(AND(Mitarbeiter!$F$14&lt;&gt;"",HE$5&gt;Mitarbeiter!$F$14),0,IF(Planung!HE16="",$C16,IF(ISNUMBER(Planung!HE16),Planung!HE16,IF(UPPER(Planung!HE16)="H",$C16/2,0)))))))</f>
        <v>0.5</v>
      </c>
      <c r="HF16" s="27">
        <f>IF($A16="",0,IF(Mitarbeiter!$G$14=FALSE,0,IF(AND(Mitarbeiter!$E$14&lt;&gt;"",HF$5+6&lt;Mitarbeiter!$E$14),0,IF(AND(Mitarbeiter!$F$14&lt;&gt;"",HF$5&gt;Mitarbeiter!$F$14),0,IF(Planung!HF16="",$C16,IF(ISNUMBER(Planung!HF16),Planung!HF16,IF(UPPER(Planung!HF16)="H",$C16/2,0)))))))</f>
        <v>0.5</v>
      </c>
      <c r="HG16" s="27">
        <f>IF($A16="",0,IF(Mitarbeiter!$G$14=FALSE,0,IF(AND(Mitarbeiter!$E$14&lt;&gt;"",HG$5+6&lt;Mitarbeiter!$E$14),0,IF(AND(Mitarbeiter!$F$14&lt;&gt;"",HG$5&gt;Mitarbeiter!$F$14),0,IF(Planung!HG16="",$C16,IF(ISNUMBER(Planung!HG16),Planung!HG16,IF(UPPER(Planung!HG16)="H",$C16/2,0)))))))</f>
        <v>0.5</v>
      </c>
      <c r="HH16" s="27">
        <f>IF($A16="",0,IF(Mitarbeiter!$G$14=FALSE,0,IF(AND(Mitarbeiter!$E$14&lt;&gt;"",HH$5+6&lt;Mitarbeiter!$E$14),0,IF(AND(Mitarbeiter!$F$14&lt;&gt;"",HH$5&gt;Mitarbeiter!$F$14),0,IF(Planung!HH16="",$C16,IF(ISNUMBER(Planung!HH16),Planung!HH16,IF(UPPER(Planung!HH16)="H",$C16/2,0)))))))</f>
        <v>0.5</v>
      </c>
      <c r="HI16" s="27">
        <f>IF($A16="",0,IF(Mitarbeiter!$G$14=FALSE,0,IF(AND(Mitarbeiter!$E$14&lt;&gt;"",HI$5+6&lt;Mitarbeiter!$E$14),0,IF(AND(Mitarbeiter!$F$14&lt;&gt;"",HI$5&gt;Mitarbeiter!$F$14),0,IF(Planung!HI16="",$C16,IF(ISNUMBER(Planung!HI16),Planung!HI16,IF(UPPER(Planung!HI16)="H",$C16/2,0)))))))</f>
        <v>0.5</v>
      </c>
      <c r="HJ16" s="27">
        <f>IF($A16="",0,IF(Mitarbeiter!$G$14=FALSE,0,IF(AND(Mitarbeiter!$E$14&lt;&gt;"",HJ$5+6&lt;Mitarbeiter!$E$14),0,IF(AND(Mitarbeiter!$F$14&lt;&gt;"",HJ$5&gt;Mitarbeiter!$F$14),0,IF(Planung!HJ16="",$C16,IF(ISNUMBER(Planung!HJ16),Planung!HJ16,IF(UPPER(Planung!HJ16)="H",$C16/2,0)))))))</f>
        <v>0.5</v>
      </c>
      <c r="HK16" s="27">
        <f>IF($A16="",0,IF(Mitarbeiter!$G$14=FALSE,0,IF(AND(Mitarbeiter!$E$14&lt;&gt;"",HK$5+6&lt;Mitarbeiter!$E$14),0,IF(AND(Mitarbeiter!$F$14&lt;&gt;"",HK$5&gt;Mitarbeiter!$F$14),0,IF(Planung!HK16="",$C16,IF(ISNUMBER(Planung!HK16),Planung!HK16,IF(UPPER(Planung!HK16)="H",$C16/2,0)))))))</f>
        <v>0.5</v>
      </c>
      <c r="HL16" s="27">
        <f>IF($A16="",0,IF(Mitarbeiter!$G$14=FALSE,0,IF(AND(Mitarbeiter!$E$14&lt;&gt;"",HL$5+6&lt;Mitarbeiter!$E$14),0,IF(AND(Mitarbeiter!$F$14&lt;&gt;"",HL$5&gt;Mitarbeiter!$F$14),0,IF(Planung!HL16="",$C16,IF(ISNUMBER(Planung!HL16),Planung!HL16,IF(UPPER(Planung!HL16)="H",$C16/2,0)))))))</f>
        <v>0.5</v>
      </c>
      <c r="HM16" s="27">
        <f>IF($A16="",0,IF(Mitarbeiter!$G$14=FALSE,0,IF(AND(Mitarbeiter!$E$14&lt;&gt;"",HM$5+6&lt;Mitarbeiter!$E$14),0,IF(AND(Mitarbeiter!$F$14&lt;&gt;"",HM$5&gt;Mitarbeiter!$F$14),0,IF(Planung!HM16="",$C16,IF(ISNUMBER(Planung!HM16),Planung!HM16,IF(UPPER(Planung!HM16)="H",$C16/2,0)))))))</f>
        <v>0.5</v>
      </c>
      <c r="HN16" s="27">
        <f>IF($A16="",0,IF(Mitarbeiter!$G$14=FALSE,0,IF(AND(Mitarbeiter!$E$14&lt;&gt;"",HN$5+6&lt;Mitarbeiter!$E$14),0,IF(AND(Mitarbeiter!$F$14&lt;&gt;"",HN$5&gt;Mitarbeiter!$F$14),0,IF(Planung!HN16="",$C16,IF(ISNUMBER(Planung!HN16),Planung!HN16,IF(UPPER(Planung!HN16)="H",$C16/2,0)))))))</f>
        <v>0.5</v>
      </c>
      <c r="HO16" s="27">
        <f>IF($A16="",0,IF(Mitarbeiter!$G$14=FALSE,0,IF(AND(Mitarbeiter!$E$14&lt;&gt;"",HO$5+6&lt;Mitarbeiter!$E$14),0,IF(AND(Mitarbeiter!$F$14&lt;&gt;"",HO$5&gt;Mitarbeiter!$F$14),0,IF(Planung!HO16="",$C16,IF(ISNUMBER(Planung!HO16),Planung!HO16,IF(UPPER(Planung!HO16)="H",$C16/2,0)))))))</f>
        <v>0.5</v>
      </c>
      <c r="HP16" s="27">
        <f>IF($A16="",0,IF(Mitarbeiter!$G$14=FALSE,0,IF(AND(Mitarbeiter!$E$14&lt;&gt;"",HP$5+6&lt;Mitarbeiter!$E$14),0,IF(AND(Mitarbeiter!$F$14&lt;&gt;"",HP$5&gt;Mitarbeiter!$F$14),0,IF(Planung!HP16="",$C16,IF(ISNUMBER(Planung!HP16),Planung!HP16,IF(UPPER(Planung!HP16)="H",$C16/2,0)))))))</f>
        <v>0.5</v>
      </c>
      <c r="HQ16" s="27">
        <f>IF($A16="",0,IF(Mitarbeiter!$G$14=FALSE,0,IF(AND(Mitarbeiter!$E$14&lt;&gt;"",HQ$5+6&lt;Mitarbeiter!$E$14),0,IF(AND(Mitarbeiter!$F$14&lt;&gt;"",HQ$5&gt;Mitarbeiter!$F$14),0,IF(Planung!HQ16="",$C16,IF(ISNUMBER(Planung!HQ16),Planung!HQ16,IF(UPPER(Planung!HQ16)="H",$C16/2,0)))))))</f>
        <v>0.5</v>
      </c>
      <c r="HR16" s="27">
        <f>IF($A16="",0,IF(Mitarbeiter!$G$14=FALSE,0,IF(AND(Mitarbeiter!$E$14&lt;&gt;"",HR$5+6&lt;Mitarbeiter!$E$14),0,IF(AND(Mitarbeiter!$F$14&lt;&gt;"",HR$5&gt;Mitarbeiter!$F$14),0,IF(Planung!HR16="",$C16,IF(ISNUMBER(Planung!HR16),Planung!HR16,IF(UPPER(Planung!HR16)="H",$C16/2,0)))))))</f>
        <v>0.5</v>
      </c>
      <c r="HS16" s="27">
        <f>IF($A16="",0,IF(Mitarbeiter!$G$14=FALSE,0,IF(AND(Mitarbeiter!$E$14&lt;&gt;"",HS$5+6&lt;Mitarbeiter!$E$14),0,IF(AND(Mitarbeiter!$F$14&lt;&gt;"",HS$5&gt;Mitarbeiter!$F$14),0,IF(Planung!HS16="",$C16,IF(ISNUMBER(Planung!HS16),Planung!HS16,IF(UPPER(Planung!HS16)="H",$C16/2,0)))))))</f>
        <v>0.5</v>
      </c>
      <c r="HT16" s="27">
        <f>IF($A16="",0,IF(Mitarbeiter!$G$14=FALSE,0,IF(AND(Mitarbeiter!$E$14&lt;&gt;"",HT$5+6&lt;Mitarbeiter!$E$14),0,IF(AND(Mitarbeiter!$F$14&lt;&gt;"",HT$5&gt;Mitarbeiter!$F$14),0,IF(Planung!HT16="",$C16,IF(ISNUMBER(Planung!HT16),Planung!HT16,IF(UPPER(Planung!HT16)="H",$C16/2,0)))))))</f>
        <v>0.5</v>
      </c>
      <c r="HU16" s="27">
        <f>IF($A16="",0,IF(Mitarbeiter!$G$14=FALSE,0,IF(AND(Mitarbeiter!$E$14&lt;&gt;"",HU$5+6&lt;Mitarbeiter!$E$14),0,IF(AND(Mitarbeiter!$F$14&lt;&gt;"",HU$5&gt;Mitarbeiter!$F$14),0,IF(Planung!HU16="",$C16,IF(ISNUMBER(Planung!HU16),Planung!HU16,IF(UPPER(Planung!HU16)="H",$C16/2,0)))))))</f>
        <v>0.5</v>
      </c>
      <c r="HV16" s="27">
        <f>IF($A16="",0,IF(Mitarbeiter!$G$14=FALSE,0,IF(AND(Mitarbeiter!$E$14&lt;&gt;"",HV$5+6&lt;Mitarbeiter!$E$14),0,IF(AND(Mitarbeiter!$F$14&lt;&gt;"",HV$5&gt;Mitarbeiter!$F$14),0,IF(Planung!HV16="",$C16,IF(ISNUMBER(Planung!HV16),Planung!HV16,IF(UPPER(Planung!HV16)="H",$C16/2,0)))))))</f>
        <v>0.5</v>
      </c>
      <c r="HW16" s="27">
        <f>IF($A16="",0,IF(Mitarbeiter!$G$14=FALSE,0,IF(AND(Mitarbeiter!$E$14&lt;&gt;"",HW$5+6&lt;Mitarbeiter!$E$14),0,IF(AND(Mitarbeiter!$F$14&lt;&gt;"",HW$5&gt;Mitarbeiter!$F$14),0,IF(Planung!HW16="",$C16,IF(ISNUMBER(Planung!HW16),Planung!HW16,IF(UPPER(Planung!HW16)="H",$C16/2,0)))))))</f>
        <v>0.5</v>
      </c>
      <c r="HX16" s="27">
        <f>IF($A16="",0,IF(Mitarbeiter!$G$14=FALSE,0,IF(AND(Mitarbeiter!$E$14&lt;&gt;"",HX$5+6&lt;Mitarbeiter!$E$14),0,IF(AND(Mitarbeiter!$F$14&lt;&gt;"",HX$5&gt;Mitarbeiter!$F$14),0,IF(Planung!HX16="",$C16,IF(ISNUMBER(Planung!HX16),Planung!HX16,IF(UPPER(Planung!HX16)="H",$C16/2,0)))))))</f>
        <v>0.5</v>
      </c>
      <c r="HY16" s="27">
        <f>IF($A16="",0,IF(Mitarbeiter!$G$14=FALSE,0,IF(AND(Mitarbeiter!$E$14&lt;&gt;"",HY$5+6&lt;Mitarbeiter!$E$14),0,IF(AND(Mitarbeiter!$F$14&lt;&gt;"",HY$5&gt;Mitarbeiter!$F$14),0,IF(Planung!HY16="",$C16,IF(ISNUMBER(Planung!HY16),Planung!HY16,IF(UPPER(Planung!HY16)="H",$C16/2,0)))))))</f>
        <v>0.5</v>
      </c>
      <c r="HZ16" s="27">
        <f>IF($A16="",0,IF(Mitarbeiter!$G$14=FALSE,0,IF(AND(Mitarbeiter!$E$14&lt;&gt;"",HZ$5+6&lt;Mitarbeiter!$E$14),0,IF(AND(Mitarbeiter!$F$14&lt;&gt;"",HZ$5&gt;Mitarbeiter!$F$14),0,IF(Planung!HZ16="",$C16,IF(ISNUMBER(Planung!HZ16),Planung!HZ16,IF(UPPER(Planung!HZ16)="H",$C16/2,0)))))))</f>
        <v>0.5</v>
      </c>
      <c r="IA16" s="27">
        <f>IF($A16="",0,IF(Mitarbeiter!$G$14=FALSE,0,IF(AND(Mitarbeiter!$E$14&lt;&gt;"",IA$5+6&lt;Mitarbeiter!$E$14),0,IF(AND(Mitarbeiter!$F$14&lt;&gt;"",IA$5&gt;Mitarbeiter!$F$14),0,IF(Planung!IA16="",$C16,IF(ISNUMBER(Planung!IA16),Planung!IA16,IF(UPPER(Planung!IA16)="H",$C16/2,0)))))))</f>
        <v>0.5</v>
      </c>
    </row>
    <row r="17" spans="1:235" x14ac:dyDescent="0.25">
      <c r="A17" s="7" t="str">
        <f>Planung!A17</f>
        <v>Bastian</v>
      </c>
      <c r="B17" s="7" t="str">
        <f>Planung!B17</f>
        <v>Komposit</v>
      </c>
      <c r="C17" s="27">
        <f>N(Mitarbeiter!$D$15)</f>
        <v>0.5</v>
      </c>
      <c r="D17" s="27">
        <f>IF($A17="",0,IF(Mitarbeiter!$G$15=FALSE,0,IF(AND(Mitarbeiter!$E$15&lt;&gt;"",D$5+6&lt;Mitarbeiter!$E$15),0,IF(AND(Mitarbeiter!$F$15&lt;&gt;"",D$5&gt;Mitarbeiter!$F$15),0,IF(Planung!D17="",$C17,IF(ISNUMBER(Planung!D17),Planung!D17,IF(UPPER(Planung!D17)="H",$C17/2,0)))))))</f>
        <v>0.5</v>
      </c>
      <c r="E17" s="27">
        <f>IF($A17="",0,IF(Mitarbeiter!$G$15=FALSE,0,IF(AND(Mitarbeiter!$E$15&lt;&gt;"",E$5+6&lt;Mitarbeiter!$E$15),0,IF(AND(Mitarbeiter!$F$15&lt;&gt;"",E$5&gt;Mitarbeiter!$F$15),0,IF(Planung!E17="",$C17,IF(ISNUMBER(Planung!E17),Planung!E17,IF(UPPER(Planung!E17)="H",$C17/2,0)))))))</f>
        <v>0.5</v>
      </c>
      <c r="F17" s="27">
        <f>IF($A17="",0,IF(Mitarbeiter!$G$15=FALSE,0,IF(AND(Mitarbeiter!$E$15&lt;&gt;"",F$5+6&lt;Mitarbeiter!$E$15),0,IF(AND(Mitarbeiter!$F$15&lt;&gt;"",F$5&gt;Mitarbeiter!$F$15),0,IF(Planung!F17="",$C17,IF(ISNUMBER(Planung!F17),Planung!F17,IF(UPPER(Planung!F17)="H",$C17/2,0)))))))</f>
        <v>0.5</v>
      </c>
      <c r="G17" s="27">
        <f>IF($A17="",0,IF(Mitarbeiter!$G$15=FALSE,0,IF(AND(Mitarbeiter!$E$15&lt;&gt;"",G$5+6&lt;Mitarbeiter!$E$15),0,IF(AND(Mitarbeiter!$F$15&lt;&gt;"",G$5&gt;Mitarbeiter!$F$15),0,IF(Planung!G17="",$C17,IF(ISNUMBER(Planung!G17),Planung!G17,IF(UPPER(Planung!G17)="H",$C17/2,0)))))))</f>
        <v>0.5</v>
      </c>
      <c r="H17" s="27">
        <f>IF($A17="",0,IF(Mitarbeiter!$G$15=FALSE,0,IF(AND(Mitarbeiter!$E$15&lt;&gt;"",H$5+6&lt;Mitarbeiter!$E$15),0,IF(AND(Mitarbeiter!$F$15&lt;&gt;"",H$5&gt;Mitarbeiter!$F$15),0,IF(Planung!H17="",$C17,IF(ISNUMBER(Planung!H17),Planung!H17,IF(UPPER(Planung!H17)="H",$C17/2,0)))))))</f>
        <v>0</v>
      </c>
      <c r="I17" s="27">
        <f>IF($A17="",0,IF(Mitarbeiter!$G$15=FALSE,0,IF(AND(Mitarbeiter!$E$15&lt;&gt;"",I$5+6&lt;Mitarbeiter!$E$15),0,IF(AND(Mitarbeiter!$F$15&lt;&gt;"",I$5&gt;Mitarbeiter!$F$15),0,IF(Planung!I17="",$C17,IF(ISNUMBER(Planung!I17),Planung!I17,IF(UPPER(Planung!I17)="H",$C17/2,0)))))))</f>
        <v>0</v>
      </c>
      <c r="J17" s="27">
        <f>IF($A17="",0,IF(Mitarbeiter!$G$15=FALSE,0,IF(AND(Mitarbeiter!$E$15&lt;&gt;"",J$5+6&lt;Mitarbeiter!$E$15),0,IF(AND(Mitarbeiter!$F$15&lt;&gt;"",J$5&gt;Mitarbeiter!$F$15),0,IF(Planung!J17="",$C17,IF(ISNUMBER(Planung!J17),Planung!J17,IF(UPPER(Planung!J17)="H",$C17/2,0)))))))</f>
        <v>0.5</v>
      </c>
      <c r="K17" s="27">
        <f>IF($A17="",0,IF(Mitarbeiter!$G$15=FALSE,0,IF(AND(Mitarbeiter!$E$15&lt;&gt;"",K$5+6&lt;Mitarbeiter!$E$15),0,IF(AND(Mitarbeiter!$F$15&lt;&gt;"",K$5&gt;Mitarbeiter!$F$15),0,IF(Planung!K17="",$C17,IF(ISNUMBER(Planung!K17),Planung!K17,IF(UPPER(Planung!K17)="H",$C17/2,0)))))))</f>
        <v>0.5</v>
      </c>
      <c r="L17" s="27">
        <f>IF($A17="",0,IF(Mitarbeiter!$G$15=FALSE,0,IF(AND(Mitarbeiter!$E$15&lt;&gt;"",L$5+6&lt;Mitarbeiter!$E$15),0,IF(AND(Mitarbeiter!$F$15&lt;&gt;"",L$5&gt;Mitarbeiter!$F$15),0,IF(Planung!L17="",$C17,IF(ISNUMBER(Planung!L17),Planung!L17,IF(UPPER(Planung!L17)="H",$C17/2,0)))))))</f>
        <v>0.5</v>
      </c>
      <c r="M17" s="27">
        <f>IF($A17="",0,IF(Mitarbeiter!$G$15=FALSE,0,IF(AND(Mitarbeiter!$E$15&lt;&gt;"",M$5+6&lt;Mitarbeiter!$E$15),0,IF(AND(Mitarbeiter!$F$15&lt;&gt;"",M$5&gt;Mitarbeiter!$F$15),0,IF(Planung!M17="",$C17,IF(ISNUMBER(Planung!M17),Planung!M17,IF(UPPER(Planung!M17)="H",$C17/2,0)))))))</f>
        <v>0.5</v>
      </c>
      <c r="N17" s="27">
        <f>IF($A17="",0,IF(Mitarbeiter!$G$15=FALSE,0,IF(AND(Mitarbeiter!$E$15&lt;&gt;"",N$5+6&lt;Mitarbeiter!$E$15),0,IF(AND(Mitarbeiter!$F$15&lt;&gt;"",N$5&gt;Mitarbeiter!$F$15),0,IF(Planung!N17="",$C17,IF(ISNUMBER(Planung!N17),Planung!N17,IF(UPPER(Planung!N17)="H",$C17/2,0)))))))</f>
        <v>0.5</v>
      </c>
      <c r="O17" s="27">
        <f>IF($A17="",0,IF(Mitarbeiter!$G$15=FALSE,0,IF(AND(Mitarbeiter!$E$15&lt;&gt;"",O$5+6&lt;Mitarbeiter!$E$15),0,IF(AND(Mitarbeiter!$F$15&lt;&gt;"",O$5&gt;Mitarbeiter!$F$15),0,IF(Planung!O17="",$C17,IF(ISNUMBER(Planung!O17),Planung!O17,IF(UPPER(Planung!O17)="H",$C17/2,0)))))))</f>
        <v>0.5</v>
      </c>
      <c r="P17" s="27">
        <f>IF($A17="",0,IF(Mitarbeiter!$G$15=FALSE,0,IF(AND(Mitarbeiter!$E$15&lt;&gt;"",P$5+6&lt;Mitarbeiter!$E$15),0,IF(AND(Mitarbeiter!$F$15&lt;&gt;"",P$5&gt;Mitarbeiter!$F$15),0,IF(Planung!P17="",$C17,IF(ISNUMBER(Planung!P17),Planung!P17,IF(UPPER(Planung!P17)="H",$C17/2,0)))))))</f>
        <v>0.5</v>
      </c>
      <c r="Q17" s="27">
        <f>IF($A17="",0,IF(Mitarbeiter!$G$15=FALSE,0,IF(AND(Mitarbeiter!$E$15&lt;&gt;"",Q$5+6&lt;Mitarbeiter!$E$15),0,IF(AND(Mitarbeiter!$F$15&lt;&gt;"",Q$5&gt;Mitarbeiter!$F$15),0,IF(Planung!Q17="",$C17,IF(ISNUMBER(Planung!Q17),Planung!Q17,IF(UPPER(Planung!Q17)="H",$C17/2,0)))))))</f>
        <v>0</v>
      </c>
      <c r="R17" s="27">
        <f>IF($A17="",0,IF(Mitarbeiter!$G$15=FALSE,0,IF(AND(Mitarbeiter!$E$15&lt;&gt;"",R$5+6&lt;Mitarbeiter!$E$15),0,IF(AND(Mitarbeiter!$F$15&lt;&gt;"",R$5&gt;Mitarbeiter!$F$15),0,IF(Planung!R17="",$C17,IF(ISNUMBER(Planung!R17),Planung!R17,IF(UPPER(Planung!R17)="H",$C17/2,0)))))))</f>
        <v>0</v>
      </c>
      <c r="S17" s="27">
        <f>IF($A17="",0,IF(Mitarbeiter!$G$15=FALSE,0,IF(AND(Mitarbeiter!$E$15&lt;&gt;"",S$5+6&lt;Mitarbeiter!$E$15),0,IF(AND(Mitarbeiter!$F$15&lt;&gt;"",S$5&gt;Mitarbeiter!$F$15),0,IF(Planung!S17="",$C17,IF(ISNUMBER(Planung!S17),Planung!S17,IF(UPPER(Planung!S17)="H",$C17/2,0)))))))</f>
        <v>0.5</v>
      </c>
      <c r="T17" s="27">
        <f>IF($A17="",0,IF(Mitarbeiter!$G$15=FALSE,0,IF(AND(Mitarbeiter!$E$15&lt;&gt;"",T$5+6&lt;Mitarbeiter!$E$15),0,IF(AND(Mitarbeiter!$F$15&lt;&gt;"",T$5&gt;Mitarbeiter!$F$15),0,IF(Planung!T17="",$C17,IF(ISNUMBER(Planung!T17),Planung!T17,IF(UPPER(Planung!T17)="H",$C17/2,0)))))))</f>
        <v>0.5</v>
      </c>
      <c r="U17" s="27">
        <f>IF($A17="",0,IF(Mitarbeiter!$G$15=FALSE,0,IF(AND(Mitarbeiter!$E$15&lt;&gt;"",U$5+6&lt;Mitarbeiter!$E$15),0,IF(AND(Mitarbeiter!$F$15&lt;&gt;"",U$5&gt;Mitarbeiter!$F$15),0,IF(Planung!U17="",$C17,IF(ISNUMBER(Planung!U17),Planung!U17,IF(UPPER(Planung!U17)="H",$C17/2,0)))))))</f>
        <v>0.5</v>
      </c>
      <c r="V17" s="27">
        <f>IF($A17="",0,IF(Mitarbeiter!$G$15=FALSE,0,IF(AND(Mitarbeiter!$E$15&lt;&gt;"",V$5+6&lt;Mitarbeiter!$E$15),0,IF(AND(Mitarbeiter!$F$15&lt;&gt;"",V$5&gt;Mitarbeiter!$F$15),0,IF(Planung!V17="",$C17,IF(ISNUMBER(Planung!V17),Planung!V17,IF(UPPER(Planung!V17)="H",$C17/2,0)))))))</f>
        <v>0.5</v>
      </c>
      <c r="W17" s="27">
        <f>IF($A17="",0,IF(Mitarbeiter!$G$15=FALSE,0,IF(AND(Mitarbeiter!$E$15&lt;&gt;"",W$5+6&lt;Mitarbeiter!$E$15),0,IF(AND(Mitarbeiter!$F$15&lt;&gt;"",W$5&gt;Mitarbeiter!$F$15),0,IF(Planung!W17="",$C17,IF(ISNUMBER(Planung!W17),Planung!W17,IF(UPPER(Planung!W17)="H",$C17/2,0)))))))</f>
        <v>0.5</v>
      </c>
      <c r="X17" s="27">
        <f>IF($A17="",0,IF(Mitarbeiter!$G$15=FALSE,0,IF(AND(Mitarbeiter!$E$15&lt;&gt;"",X$5+6&lt;Mitarbeiter!$E$15),0,IF(AND(Mitarbeiter!$F$15&lt;&gt;"",X$5&gt;Mitarbeiter!$F$15),0,IF(Planung!X17="",$C17,IF(ISNUMBER(Planung!X17),Planung!X17,IF(UPPER(Planung!X17)="H",$C17/2,0)))))))</f>
        <v>0.5</v>
      </c>
      <c r="Y17" s="27">
        <f>IF($A17="",0,IF(Mitarbeiter!$G$15=FALSE,0,IF(AND(Mitarbeiter!$E$15&lt;&gt;"",Y$5+6&lt;Mitarbeiter!$E$15),0,IF(AND(Mitarbeiter!$F$15&lt;&gt;"",Y$5&gt;Mitarbeiter!$F$15),0,IF(Planung!Y17="",$C17,IF(ISNUMBER(Planung!Y17),Planung!Y17,IF(UPPER(Planung!Y17)="H",$C17/2,0)))))))</f>
        <v>0.5</v>
      </c>
      <c r="Z17" s="27">
        <f>IF($A17="",0,IF(Mitarbeiter!$G$15=FALSE,0,IF(AND(Mitarbeiter!$E$15&lt;&gt;"",Z$5+6&lt;Mitarbeiter!$E$15),0,IF(AND(Mitarbeiter!$F$15&lt;&gt;"",Z$5&gt;Mitarbeiter!$F$15),0,IF(Planung!Z17="",$C17,IF(ISNUMBER(Planung!Z17),Planung!Z17,IF(UPPER(Planung!Z17)="H",$C17/2,0)))))))</f>
        <v>0.5</v>
      </c>
      <c r="AA17" s="27">
        <f>IF($A17="",0,IF(Mitarbeiter!$G$15=FALSE,0,IF(AND(Mitarbeiter!$E$15&lt;&gt;"",AA$5+6&lt;Mitarbeiter!$E$15),0,IF(AND(Mitarbeiter!$F$15&lt;&gt;"",AA$5&gt;Mitarbeiter!$F$15),0,IF(Planung!AA17="",$C17,IF(ISNUMBER(Planung!AA17),Planung!AA17,IF(UPPER(Planung!AA17)="H",$C17/2,0)))))))</f>
        <v>0.5</v>
      </c>
      <c r="AB17" s="27">
        <f>IF($A17="",0,IF(Mitarbeiter!$G$15=FALSE,0,IF(AND(Mitarbeiter!$E$15&lt;&gt;"",AB$5+6&lt;Mitarbeiter!$E$15),0,IF(AND(Mitarbeiter!$F$15&lt;&gt;"",AB$5&gt;Mitarbeiter!$F$15),0,IF(Planung!AB17="",$C17,IF(ISNUMBER(Planung!AB17),Planung!AB17,IF(UPPER(Planung!AB17)="H",$C17/2,0)))))))</f>
        <v>0.5</v>
      </c>
      <c r="AC17" s="27">
        <f>IF($A17="",0,IF(Mitarbeiter!$G$15=FALSE,0,IF(AND(Mitarbeiter!$E$15&lt;&gt;"",AC$5+6&lt;Mitarbeiter!$E$15),0,IF(AND(Mitarbeiter!$F$15&lt;&gt;"",AC$5&gt;Mitarbeiter!$F$15),0,IF(Planung!AC17="",$C17,IF(ISNUMBER(Planung!AC17),Planung!AC17,IF(UPPER(Planung!AC17)="H",$C17/2,0)))))))</f>
        <v>0.5</v>
      </c>
      <c r="AD17" s="27">
        <f>IF($A17="",0,IF(Mitarbeiter!$G$15=FALSE,0,IF(AND(Mitarbeiter!$E$15&lt;&gt;"",AD$5+6&lt;Mitarbeiter!$E$15),0,IF(AND(Mitarbeiter!$F$15&lt;&gt;"",AD$5&gt;Mitarbeiter!$F$15),0,IF(Planung!AD17="",$C17,IF(ISNUMBER(Planung!AD17),Planung!AD17,IF(UPPER(Planung!AD17)="H",$C17/2,0)))))))</f>
        <v>0.5</v>
      </c>
      <c r="AE17" s="27">
        <f>IF($A17="",0,IF(Mitarbeiter!$G$15=FALSE,0,IF(AND(Mitarbeiter!$E$15&lt;&gt;"",AE$5+6&lt;Mitarbeiter!$E$15),0,IF(AND(Mitarbeiter!$F$15&lt;&gt;"",AE$5&gt;Mitarbeiter!$F$15),0,IF(Planung!AE17="",$C17,IF(ISNUMBER(Planung!AE17),Planung!AE17,IF(UPPER(Planung!AE17)="H",$C17/2,0)))))))</f>
        <v>0.5</v>
      </c>
      <c r="AF17" s="27">
        <f>IF($A17="",0,IF(Mitarbeiter!$G$15=FALSE,0,IF(AND(Mitarbeiter!$E$15&lt;&gt;"",AF$5+6&lt;Mitarbeiter!$E$15),0,IF(AND(Mitarbeiter!$F$15&lt;&gt;"",AF$5&gt;Mitarbeiter!$F$15),0,IF(Planung!AF17="",$C17,IF(ISNUMBER(Planung!AF17),Planung!AF17,IF(UPPER(Planung!AF17)="H",$C17/2,0)))))))</f>
        <v>0.5</v>
      </c>
      <c r="AG17" s="27">
        <f>IF($A17="",0,IF(Mitarbeiter!$G$15=FALSE,0,IF(AND(Mitarbeiter!$E$15&lt;&gt;"",AG$5+6&lt;Mitarbeiter!$E$15),0,IF(AND(Mitarbeiter!$F$15&lt;&gt;"",AG$5&gt;Mitarbeiter!$F$15),0,IF(Planung!AG17="",$C17,IF(ISNUMBER(Planung!AG17),Planung!AG17,IF(UPPER(Planung!AG17)="H",$C17/2,0)))))))</f>
        <v>0.5</v>
      </c>
      <c r="AH17" s="27">
        <f>IF($A17="",0,IF(Mitarbeiter!$G$15=FALSE,0,IF(AND(Mitarbeiter!$E$15&lt;&gt;"",AH$5+6&lt;Mitarbeiter!$E$15),0,IF(AND(Mitarbeiter!$F$15&lt;&gt;"",AH$5&gt;Mitarbeiter!$F$15),0,IF(Planung!AH17="",$C17,IF(ISNUMBER(Planung!AH17),Planung!AH17,IF(UPPER(Planung!AH17)="H",$C17/2,0)))))))</f>
        <v>0.5</v>
      </c>
      <c r="AI17" s="27">
        <f>IF($A17="",0,IF(Mitarbeiter!$G$15=FALSE,0,IF(AND(Mitarbeiter!$E$15&lt;&gt;"",AI$5+6&lt;Mitarbeiter!$E$15),0,IF(AND(Mitarbeiter!$F$15&lt;&gt;"",AI$5&gt;Mitarbeiter!$F$15),0,IF(Planung!AI17="",$C17,IF(ISNUMBER(Planung!AI17),Planung!AI17,IF(UPPER(Planung!AI17)="H",$C17/2,0)))))))</f>
        <v>0.5</v>
      </c>
      <c r="AJ17" s="27">
        <f>IF($A17="",0,IF(Mitarbeiter!$G$15=FALSE,0,IF(AND(Mitarbeiter!$E$15&lt;&gt;"",AJ$5+6&lt;Mitarbeiter!$E$15),0,IF(AND(Mitarbeiter!$F$15&lt;&gt;"",AJ$5&gt;Mitarbeiter!$F$15),0,IF(Planung!AJ17="",$C17,IF(ISNUMBER(Planung!AJ17),Planung!AJ17,IF(UPPER(Planung!AJ17)="H",$C17/2,0)))))))</f>
        <v>0.5</v>
      </c>
      <c r="AK17" s="27">
        <f>IF($A17="",0,IF(Mitarbeiter!$G$15=FALSE,0,IF(AND(Mitarbeiter!$E$15&lt;&gt;"",AK$5+6&lt;Mitarbeiter!$E$15),0,IF(AND(Mitarbeiter!$F$15&lt;&gt;"",AK$5&gt;Mitarbeiter!$F$15),0,IF(Planung!AK17="",$C17,IF(ISNUMBER(Planung!AK17),Planung!AK17,IF(UPPER(Planung!AK17)="H",$C17/2,0)))))))</f>
        <v>0.5</v>
      </c>
      <c r="AL17" s="27">
        <f>IF($A17="",0,IF(Mitarbeiter!$G$15=FALSE,0,IF(AND(Mitarbeiter!$E$15&lt;&gt;"",AL$5+6&lt;Mitarbeiter!$E$15),0,IF(AND(Mitarbeiter!$F$15&lt;&gt;"",AL$5&gt;Mitarbeiter!$F$15),0,IF(Planung!AL17="",$C17,IF(ISNUMBER(Planung!AL17),Planung!AL17,IF(UPPER(Planung!AL17)="H",$C17/2,0)))))))</f>
        <v>0.5</v>
      </c>
      <c r="AM17" s="27">
        <f>IF($A17="",0,IF(Mitarbeiter!$G$15=FALSE,0,IF(AND(Mitarbeiter!$E$15&lt;&gt;"",AM$5+6&lt;Mitarbeiter!$E$15),0,IF(AND(Mitarbeiter!$F$15&lt;&gt;"",AM$5&gt;Mitarbeiter!$F$15),0,IF(Planung!AM17="",$C17,IF(ISNUMBER(Planung!AM17),Planung!AM17,IF(UPPER(Planung!AM17)="H",$C17/2,0)))))))</f>
        <v>0.5</v>
      </c>
      <c r="AN17" s="27">
        <f>IF($A17="",0,IF(Mitarbeiter!$G$15=FALSE,0,IF(AND(Mitarbeiter!$E$15&lt;&gt;"",AN$5+6&lt;Mitarbeiter!$E$15),0,IF(AND(Mitarbeiter!$F$15&lt;&gt;"",AN$5&gt;Mitarbeiter!$F$15),0,IF(Planung!AN17="",$C17,IF(ISNUMBER(Planung!AN17),Planung!AN17,IF(UPPER(Planung!AN17)="H",$C17/2,0)))))))</f>
        <v>0.5</v>
      </c>
      <c r="AO17" s="27">
        <f>IF($A17="",0,IF(Mitarbeiter!$G$15=FALSE,0,IF(AND(Mitarbeiter!$E$15&lt;&gt;"",AO$5+6&lt;Mitarbeiter!$E$15),0,IF(AND(Mitarbeiter!$F$15&lt;&gt;"",AO$5&gt;Mitarbeiter!$F$15),0,IF(Planung!AO17="",$C17,IF(ISNUMBER(Planung!AO17),Planung!AO17,IF(UPPER(Planung!AO17)="H",$C17/2,0)))))))</f>
        <v>0.5</v>
      </c>
      <c r="AP17" s="27">
        <f>IF($A17="",0,IF(Mitarbeiter!$G$15=FALSE,0,IF(AND(Mitarbeiter!$E$15&lt;&gt;"",AP$5+6&lt;Mitarbeiter!$E$15),0,IF(AND(Mitarbeiter!$F$15&lt;&gt;"",AP$5&gt;Mitarbeiter!$F$15),0,IF(Planung!AP17="",$C17,IF(ISNUMBER(Planung!AP17),Planung!AP17,IF(UPPER(Planung!AP17)="H",$C17/2,0)))))))</f>
        <v>0.5</v>
      </c>
      <c r="AQ17" s="27">
        <f>IF($A17="",0,IF(Mitarbeiter!$G$15=FALSE,0,IF(AND(Mitarbeiter!$E$15&lt;&gt;"",AQ$5+6&lt;Mitarbeiter!$E$15),0,IF(AND(Mitarbeiter!$F$15&lt;&gt;"",AQ$5&gt;Mitarbeiter!$F$15),0,IF(Planung!AQ17="",$C17,IF(ISNUMBER(Planung!AQ17),Planung!AQ17,IF(UPPER(Planung!AQ17)="H",$C17/2,0)))))))</f>
        <v>0.5</v>
      </c>
      <c r="AR17" s="27">
        <f>IF($A17="",0,IF(Mitarbeiter!$G$15=FALSE,0,IF(AND(Mitarbeiter!$E$15&lt;&gt;"",AR$5+6&lt;Mitarbeiter!$E$15),0,IF(AND(Mitarbeiter!$F$15&lt;&gt;"",AR$5&gt;Mitarbeiter!$F$15),0,IF(Planung!AR17="",$C17,IF(ISNUMBER(Planung!AR17),Planung!AR17,IF(UPPER(Planung!AR17)="H",$C17/2,0)))))))</f>
        <v>0.5</v>
      </c>
      <c r="AS17" s="27">
        <f>IF($A17="",0,IF(Mitarbeiter!$G$15=FALSE,0,IF(AND(Mitarbeiter!$E$15&lt;&gt;"",AS$5+6&lt;Mitarbeiter!$E$15),0,IF(AND(Mitarbeiter!$F$15&lt;&gt;"",AS$5&gt;Mitarbeiter!$F$15),0,IF(Planung!AS17="",$C17,IF(ISNUMBER(Planung!AS17),Planung!AS17,IF(UPPER(Planung!AS17)="H",$C17/2,0)))))))</f>
        <v>0.5</v>
      </c>
      <c r="AT17" s="27">
        <f>IF($A17="",0,IF(Mitarbeiter!$G$15=FALSE,0,IF(AND(Mitarbeiter!$E$15&lt;&gt;"",AT$5+6&lt;Mitarbeiter!$E$15),0,IF(AND(Mitarbeiter!$F$15&lt;&gt;"",AT$5&gt;Mitarbeiter!$F$15),0,IF(Planung!AT17="",$C17,IF(ISNUMBER(Planung!AT17),Planung!AT17,IF(UPPER(Planung!AT17)="H",$C17/2,0)))))))</f>
        <v>0.5</v>
      </c>
      <c r="AU17" s="27">
        <f>IF($A17="",0,IF(Mitarbeiter!$G$15=FALSE,0,IF(AND(Mitarbeiter!$E$15&lt;&gt;"",AU$5+6&lt;Mitarbeiter!$E$15),0,IF(AND(Mitarbeiter!$F$15&lt;&gt;"",AU$5&gt;Mitarbeiter!$F$15),0,IF(Planung!AU17="",$C17,IF(ISNUMBER(Planung!AU17),Planung!AU17,IF(UPPER(Planung!AU17)="H",$C17/2,0)))))))</f>
        <v>0.5</v>
      </c>
      <c r="AV17" s="27">
        <f>IF($A17="",0,IF(Mitarbeiter!$G$15=FALSE,0,IF(AND(Mitarbeiter!$E$15&lt;&gt;"",AV$5+6&lt;Mitarbeiter!$E$15),0,IF(AND(Mitarbeiter!$F$15&lt;&gt;"",AV$5&gt;Mitarbeiter!$F$15),0,IF(Planung!AV17="",$C17,IF(ISNUMBER(Planung!AV17),Planung!AV17,IF(UPPER(Planung!AV17)="H",$C17/2,0)))))))</f>
        <v>0.5</v>
      </c>
      <c r="AW17" s="27">
        <f>IF($A17="",0,IF(Mitarbeiter!$G$15=FALSE,0,IF(AND(Mitarbeiter!$E$15&lt;&gt;"",AW$5+6&lt;Mitarbeiter!$E$15),0,IF(AND(Mitarbeiter!$F$15&lt;&gt;"",AW$5&gt;Mitarbeiter!$F$15),0,IF(Planung!AW17="",$C17,IF(ISNUMBER(Planung!AW17),Planung!AW17,IF(UPPER(Planung!AW17)="H",$C17/2,0)))))))</f>
        <v>0.5</v>
      </c>
      <c r="AX17" s="27">
        <f>IF($A17="",0,IF(Mitarbeiter!$G$15=FALSE,0,IF(AND(Mitarbeiter!$E$15&lt;&gt;"",AX$5+6&lt;Mitarbeiter!$E$15),0,IF(AND(Mitarbeiter!$F$15&lt;&gt;"",AX$5&gt;Mitarbeiter!$F$15),0,IF(Planung!AX17="",$C17,IF(ISNUMBER(Planung!AX17),Planung!AX17,IF(UPPER(Planung!AX17)="H",$C17/2,0)))))))</f>
        <v>0.5</v>
      </c>
      <c r="AY17" s="27">
        <f>IF($A17="",0,IF(Mitarbeiter!$G$15=FALSE,0,IF(AND(Mitarbeiter!$E$15&lt;&gt;"",AY$5+6&lt;Mitarbeiter!$E$15),0,IF(AND(Mitarbeiter!$F$15&lt;&gt;"",AY$5&gt;Mitarbeiter!$F$15),0,IF(Planung!AY17="",$C17,IF(ISNUMBER(Planung!AY17),Planung!AY17,IF(UPPER(Planung!AY17)="H",$C17/2,0)))))))</f>
        <v>0.5</v>
      </c>
      <c r="AZ17" s="27">
        <f>IF($A17="",0,IF(Mitarbeiter!$G$15=FALSE,0,IF(AND(Mitarbeiter!$E$15&lt;&gt;"",AZ$5+6&lt;Mitarbeiter!$E$15),0,IF(AND(Mitarbeiter!$F$15&lt;&gt;"",AZ$5&gt;Mitarbeiter!$F$15),0,IF(Planung!AZ17="",$C17,IF(ISNUMBER(Planung!AZ17),Planung!AZ17,IF(UPPER(Planung!AZ17)="H",$C17/2,0)))))))</f>
        <v>0.5</v>
      </c>
      <c r="BA17" s="27">
        <f>IF($A17="",0,IF(Mitarbeiter!$G$15=FALSE,0,IF(AND(Mitarbeiter!$E$15&lt;&gt;"",BA$5+6&lt;Mitarbeiter!$E$15),0,IF(AND(Mitarbeiter!$F$15&lt;&gt;"",BA$5&gt;Mitarbeiter!$F$15),0,IF(Planung!BA17="",$C17,IF(ISNUMBER(Planung!BA17),Planung!BA17,IF(UPPER(Planung!BA17)="H",$C17/2,0)))))))</f>
        <v>0.5</v>
      </c>
      <c r="BB17" s="27">
        <f>IF($A17="",0,IF(Mitarbeiter!$G$15=FALSE,0,IF(AND(Mitarbeiter!$E$15&lt;&gt;"",BB$5+6&lt;Mitarbeiter!$E$15),0,IF(AND(Mitarbeiter!$F$15&lt;&gt;"",BB$5&gt;Mitarbeiter!$F$15),0,IF(Planung!BB17="",$C17,IF(ISNUMBER(Planung!BB17),Planung!BB17,IF(UPPER(Planung!BB17)="H",$C17/2,0)))))))</f>
        <v>0.5</v>
      </c>
      <c r="BC17" s="27">
        <f>IF($A17="",0,IF(Mitarbeiter!$G$15=FALSE,0,IF(AND(Mitarbeiter!$E$15&lt;&gt;"",BC$5+6&lt;Mitarbeiter!$E$15),0,IF(AND(Mitarbeiter!$F$15&lt;&gt;"",BC$5&gt;Mitarbeiter!$F$15),0,IF(Planung!BC17="",$C17,IF(ISNUMBER(Planung!BC17),Planung!BC17,IF(UPPER(Planung!BC17)="H",$C17/2,0)))))))</f>
        <v>0.5</v>
      </c>
      <c r="BD17" s="27">
        <f>IF($A17="",0,IF(Mitarbeiter!$G$15=FALSE,0,IF(AND(Mitarbeiter!$E$15&lt;&gt;"",BD$5+6&lt;Mitarbeiter!$E$15),0,IF(AND(Mitarbeiter!$F$15&lt;&gt;"",BD$5&gt;Mitarbeiter!$F$15),0,IF(Planung!BD17="",$C17,IF(ISNUMBER(Planung!BD17),Planung!BD17,IF(UPPER(Planung!BD17)="H",$C17/2,0)))))))</f>
        <v>0.5</v>
      </c>
      <c r="BE17" s="27">
        <f>IF($A17="",0,IF(Mitarbeiter!$G$15=FALSE,0,IF(AND(Mitarbeiter!$E$15&lt;&gt;"",BE$5+6&lt;Mitarbeiter!$E$15),0,IF(AND(Mitarbeiter!$F$15&lt;&gt;"",BE$5&gt;Mitarbeiter!$F$15),0,IF(Planung!BE17="",$C17,IF(ISNUMBER(Planung!BE17),Planung!BE17,IF(UPPER(Planung!BE17)="H",$C17/2,0)))))))</f>
        <v>0.5</v>
      </c>
      <c r="BF17" s="27">
        <f>IF($A17="",0,IF(Mitarbeiter!$G$15=FALSE,0,IF(AND(Mitarbeiter!$E$15&lt;&gt;"",BF$5+6&lt;Mitarbeiter!$E$15),0,IF(AND(Mitarbeiter!$F$15&lt;&gt;"",BF$5&gt;Mitarbeiter!$F$15),0,IF(Planung!BF17="",$C17,IF(ISNUMBER(Planung!BF17),Planung!BF17,IF(UPPER(Planung!BF17)="H",$C17/2,0)))))))</f>
        <v>0.5</v>
      </c>
      <c r="BG17" s="27">
        <f>IF($A17="",0,IF(Mitarbeiter!$G$15=FALSE,0,IF(AND(Mitarbeiter!$E$15&lt;&gt;"",BG$5+6&lt;Mitarbeiter!$E$15),0,IF(AND(Mitarbeiter!$F$15&lt;&gt;"",BG$5&gt;Mitarbeiter!$F$15),0,IF(Planung!BG17="",$C17,IF(ISNUMBER(Planung!BG17),Planung!BG17,IF(UPPER(Planung!BG17)="H",$C17/2,0)))))))</f>
        <v>0.5</v>
      </c>
      <c r="BH17" s="27">
        <f>IF($A17="",0,IF(Mitarbeiter!$G$15=FALSE,0,IF(AND(Mitarbeiter!$E$15&lt;&gt;"",BH$5+6&lt;Mitarbeiter!$E$15),0,IF(AND(Mitarbeiter!$F$15&lt;&gt;"",BH$5&gt;Mitarbeiter!$F$15),0,IF(Planung!BH17="",$C17,IF(ISNUMBER(Planung!BH17),Planung!BH17,IF(UPPER(Planung!BH17)="H",$C17/2,0)))))))</f>
        <v>0.5</v>
      </c>
      <c r="BI17" s="27">
        <f>IF($A17="",0,IF(Mitarbeiter!$G$15=FALSE,0,IF(AND(Mitarbeiter!$E$15&lt;&gt;"",BI$5+6&lt;Mitarbeiter!$E$15),0,IF(AND(Mitarbeiter!$F$15&lt;&gt;"",BI$5&gt;Mitarbeiter!$F$15),0,IF(Planung!BI17="",$C17,IF(ISNUMBER(Planung!BI17),Planung!BI17,IF(UPPER(Planung!BI17)="H",$C17/2,0)))))))</f>
        <v>0.5</v>
      </c>
      <c r="BJ17" s="27">
        <f>IF($A17="",0,IF(Mitarbeiter!$G$15=FALSE,0,IF(AND(Mitarbeiter!$E$15&lt;&gt;"",BJ$5+6&lt;Mitarbeiter!$E$15),0,IF(AND(Mitarbeiter!$F$15&lt;&gt;"",BJ$5&gt;Mitarbeiter!$F$15),0,IF(Planung!BJ17="",$C17,IF(ISNUMBER(Planung!BJ17),Planung!BJ17,IF(UPPER(Planung!BJ17)="H",$C17/2,0)))))))</f>
        <v>0.5</v>
      </c>
      <c r="BK17" s="27">
        <f>IF($A17="",0,IF(Mitarbeiter!$G$15=FALSE,0,IF(AND(Mitarbeiter!$E$15&lt;&gt;"",BK$5+6&lt;Mitarbeiter!$E$15),0,IF(AND(Mitarbeiter!$F$15&lt;&gt;"",BK$5&gt;Mitarbeiter!$F$15),0,IF(Planung!BK17="",$C17,IF(ISNUMBER(Planung!BK17),Planung!BK17,IF(UPPER(Planung!BK17)="H",$C17/2,0)))))))</f>
        <v>0.5</v>
      </c>
      <c r="BL17" s="27">
        <f>IF($A17="",0,IF(Mitarbeiter!$G$15=FALSE,0,IF(AND(Mitarbeiter!$E$15&lt;&gt;"",BL$5+6&lt;Mitarbeiter!$E$15),0,IF(AND(Mitarbeiter!$F$15&lt;&gt;"",BL$5&gt;Mitarbeiter!$F$15),0,IF(Planung!BL17="",$C17,IF(ISNUMBER(Planung!BL17),Planung!BL17,IF(UPPER(Planung!BL17)="H",$C17/2,0)))))))</f>
        <v>0.5</v>
      </c>
      <c r="BM17" s="27">
        <f>IF($A17="",0,IF(Mitarbeiter!$G$15=FALSE,0,IF(AND(Mitarbeiter!$E$15&lt;&gt;"",BM$5+6&lt;Mitarbeiter!$E$15),0,IF(AND(Mitarbeiter!$F$15&lt;&gt;"",BM$5&gt;Mitarbeiter!$F$15),0,IF(Planung!BM17="",$C17,IF(ISNUMBER(Planung!BM17),Planung!BM17,IF(UPPER(Planung!BM17)="H",$C17/2,0)))))))</f>
        <v>0.5</v>
      </c>
      <c r="BN17" s="27">
        <f>IF($A17="",0,IF(Mitarbeiter!$G$15=FALSE,0,IF(AND(Mitarbeiter!$E$15&lt;&gt;"",BN$5+6&lt;Mitarbeiter!$E$15),0,IF(AND(Mitarbeiter!$F$15&lt;&gt;"",BN$5&gt;Mitarbeiter!$F$15),0,IF(Planung!BN17="",$C17,IF(ISNUMBER(Planung!BN17),Planung!BN17,IF(UPPER(Planung!BN17)="H",$C17/2,0)))))))</f>
        <v>0.5</v>
      </c>
      <c r="BO17" s="27">
        <f>IF($A17="",0,IF(Mitarbeiter!$G$15=FALSE,0,IF(AND(Mitarbeiter!$E$15&lt;&gt;"",BO$5+6&lt;Mitarbeiter!$E$15),0,IF(AND(Mitarbeiter!$F$15&lt;&gt;"",BO$5&gt;Mitarbeiter!$F$15),0,IF(Planung!BO17="",$C17,IF(ISNUMBER(Planung!BO17),Planung!BO17,IF(UPPER(Planung!BO17)="H",$C17/2,0)))))))</f>
        <v>0.5</v>
      </c>
      <c r="BP17" s="27">
        <f>IF($A17="",0,IF(Mitarbeiter!$G$15=FALSE,0,IF(AND(Mitarbeiter!$E$15&lt;&gt;"",BP$5+6&lt;Mitarbeiter!$E$15),0,IF(AND(Mitarbeiter!$F$15&lt;&gt;"",BP$5&gt;Mitarbeiter!$F$15),0,IF(Planung!BP17="",$C17,IF(ISNUMBER(Planung!BP17),Planung!BP17,IF(UPPER(Planung!BP17)="H",$C17/2,0)))))))</f>
        <v>0.5</v>
      </c>
      <c r="BQ17" s="27">
        <f>IF($A17="",0,IF(Mitarbeiter!$G$15=FALSE,0,IF(AND(Mitarbeiter!$E$15&lt;&gt;"",BQ$5+6&lt;Mitarbeiter!$E$15),0,IF(AND(Mitarbeiter!$F$15&lt;&gt;"",BQ$5&gt;Mitarbeiter!$F$15),0,IF(Planung!BQ17="",$C17,IF(ISNUMBER(Planung!BQ17),Planung!BQ17,IF(UPPER(Planung!BQ17)="H",$C17/2,0)))))))</f>
        <v>0.5</v>
      </c>
      <c r="BR17" s="27">
        <f>IF($A17="",0,IF(Mitarbeiter!$G$15=FALSE,0,IF(AND(Mitarbeiter!$E$15&lt;&gt;"",BR$5+6&lt;Mitarbeiter!$E$15),0,IF(AND(Mitarbeiter!$F$15&lt;&gt;"",BR$5&gt;Mitarbeiter!$F$15),0,IF(Planung!BR17="",$C17,IF(ISNUMBER(Planung!BR17),Planung!BR17,IF(UPPER(Planung!BR17)="H",$C17/2,0)))))))</f>
        <v>0.5</v>
      </c>
      <c r="BS17" s="27">
        <f>IF($A17="",0,IF(Mitarbeiter!$G$15=FALSE,0,IF(AND(Mitarbeiter!$E$15&lt;&gt;"",BS$5+6&lt;Mitarbeiter!$E$15),0,IF(AND(Mitarbeiter!$F$15&lt;&gt;"",BS$5&gt;Mitarbeiter!$F$15),0,IF(Planung!BS17="",$C17,IF(ISNUMBER(Planung!BS17),Planung!BS17,IF(UPPER(Planung!BS17)="H",$C17/2,0)))))))</f>
        <v>0.5</v>
      </c>
      <c r="BT17" s="27">
        <f>IF($A17="",0,IF(Mitarbeiter!$G$15=FALSE,0,IF(AND(Mitarbeiter!$E$15&lt;&gt;"",BT$5+6&lt;Mitarbeiter!$E$15),0,IF(AND(Mitarbeiter!$F$15&lt;&gt;"",BT$5&gt;Mitarbeiter!$F$15),0,IF(Planung!BT17="",$C17,IF(ISNUMBER(Planung!BT17),Planung!BT17,IF(UPPER(Planung!BT17)="H",$C17/2,0)))))))</f>
        <v>0.5</v>
      </c>
      <c r="BU17" s="27">
        <f>IF($A17="",0,IF(Mitarbeiter!$G$15=FALSE,0,IF(AND(Mitarbeiter!$E$15&lt;&gt;"",BU$5+6&lt;Mitarbeiter!$E$15),0,IF(AND(Mitarbeiter!$F$15&lt;&gt;"",BU$5&gt;Mitarbeiter!$F$15),0,IF(Planung!BU17="",$C17,IF(ISNUMBER(Planung!BU17),Planung!BU17,IF(UPPER(Planung!BU17)="H",$C17/2,0)))))))</f>
        <v>0.5</v>
      </c>
      <c r="BV17" s="27">
        <f>IF($A17="",0,IF(Mitarbeiter!$G$15=FALSE,0,IF(AND(Mitarbeiter!$E$15&lt;&gt;"",BV$5+6&lt;Mitarbeiter!$E$15),0,IF(AND(Mitarbeiter!$F$15&lt;&gt;"",BV$5&gt;Mitarbeiter!$F$15),0,IF(Planung!BV17="",$C17,IF(ISNUMBER(Planung!BV17),Planung!BV17,IF(UPPER(Planung!BV17)="H",$C17/2,0)))))))</f>
        <v>0.5</v>
      </c>
      <c r="BW17" s="27">
        <f>IF($A17="",0,IF(Mitarbeiter!$G$15=FALSE,0,IF(AND(Mitarbeiter!$E$15&lt;&gt;"",BW$5+6&lt;Mitarbeiter!$E$15),0,IF(AND(Mitarbeiter!$F$15&lt;&gt;"",BW$5&gt;Mitarbeiter!$F$15),0,IF(Planung!BW17="",$C17,IF(ISNUMBER(Planung!BW17),Planung!BW17,IF(UPPER(Planung!BW17)="H",$C17/2,0)))))))</f>
        <v>0.5</v>
      </c>
      <c r="BX17" s="27">
        <f>IF($A17="",0,IF(Mitarbeiter!$G$15=FALSE,0,IF(AND(Mitarbeiter!$E$15&lt;&gt;"",BX$5+6&lt;Mitarbeiter!$E$15),0,IF(AND(Mitarbeiter!$F$15&lt;&gt;"",BX$5&gt;Mitarbeiter!$F$15),0,IF(Planung!BX17="",$C17,IF(ISNUMBER(Planung!BX17),Planung!BX17,IF(UPPER(Planung!BX17)="H",$C17/2,0)))))))</f>
        <v>0.5</v>
      </c>
      <c r="BY17" s="27">
        <f>IF($A17="",0,IF(Mitarbeiter!$G$15=FALSE,0,IF(AND(Mitarbeiter!$E$15&lt;&gt;"",BY$5+6&lt;Mitarbeiter!$E$15),0,IF(AND(Mitarbeiter!$F$15&lt;&gt;"",BY$5&gt;Mitarbeiter!$F$15),0,IF(Planung!BY17="",$C17,IF(ISNUMBER(Planung!BY17),Planung!BY17,IF(UPPER(Planung!BY17)="H",$C17/2,0)))))))</f>
        <v>0.5</v>
      </c>
      <c r="BZ17" s="27">
        <f>IF($A17="",0,IF(Mitarbeiter!$G$15=FALSE,0,IF(AND(Mitarbeiter!$E$15&lt;&gt;"",BZ$5+6&lt;Mitarbeiter!$E$15),0,IF(AND(Mitarbeiter!$F$15&lt;&gt;"",BZ$5&gt;Mitarbeiter!$F$15),0,IF(Planung!BZ17="",$C17,IF(ISNUMBER(Planung!BZ17),Planung!BZ17,IF(UPPER(Planung!BZ17)="H",$C17/2,0)))))))</f>
        <v>0.5</v>
      </c>
      <c r="CA17" s="27">
        <f>IF($A17="",0,IF(Mitarbeiter!$G$15=FALSE,0,IF(AND(Mitarbeiter!$E$15&lt;&gt;"",CA$5+6&lt;Mitarbeiter!$E$15),0,IF(AND(Mitarbeiter!$F$15&lt;&gt;"",CA$5&gt;Mitarbeiter!$F$15),0,IF(Planung!CA17="",$C17,IF(ISNUMBER(Planung!CA17),Planung!CA17,IF(UPPER(Planung!CA17)="H",$C17/2,0)))))))</f>
        <v>0.5</v>
      </c>
      <c r="CB17" s="27">
        <f>IF($A17="",0,IF(Mitarbeiter!$G$15=FALSE,0,IF(AND(Mitarbeiter!$E$15&lt;&gt;"",CB$5+6&lt;Mitarbeiter!$E$15),0,IF(AND(Mitarbeiter!$F$15&lt;&gt;"",CB$5&gt;Mitarbeiter!$F$15),0,IF(Planung!CB17="",$C17,IF(ISNUMBER(Planung!CB17),Planung!CB17,IF(UPPER(Planung!CB17)="H",$C17/2,0)))))))</f>
        <v>0.5</v>
      </c>
      <c r="CC17" s="27">
        <f>IF($A17="",0,IF(Mitarbeiter!$G$15=FALSE,0,IF(AND(Mitarbeiter!$E$15&lt;&gt;"",CC$5+6&lt;Mitarbeiter!$E$15),0,IF(AND(Mitarbeiter!$F$15&lt;&gt;"",CC$5&gt;Mitarbeiter!$F$15),0,IF(Planung!CC17="",$C17,IF(ISNUMBER(Planung!CC17),Planung!CC17,IF(UPPER(Planung!CC17)="H",$C17/2,0)))))))</f>
        <v>0.5</v>
      </c>
      <c r="CD17" s="27">
        <f>IF($A17="",0,IF(Mitarbeiter!$G$15=FALSE,0,IF(AND(Mitarbeiter!$E$15&lt;&gt;"",CD$5+6&lt;Mitarbeiter!$E$15),0,IF(AND(Mitarbeiter!$F$15&lt;&gt;"",CD$5&gt;Mitarbeiter!$F$15),0,IF(Planung!CD17="",$C17,IF(ISNUMBER(Planung!CD17),Planung!CD17,IF(UPPER(Planung!CD17)="H",$C17/2,0)))))))</f>
        <v>0.5</v>
      </c>
      <c r="CE17" s="27">
        <f>IF($A17="",0,IF(Mitarbeiter!$G$15=FALSE,0,IF(AND(Mitarbeiter!$E$15&lt;&gt;"",CE$5+6&lt;Mitarbeiter!$E$15),0,IF(AND(Mitarbeiter!$F$15&lt;&gt;"",CE$5&gt;Mitarbeiter!$F$15),0,IF(Planung!CE17="",$C17,IF(ISNUMBER(Planung!CE17),Planung!CE17,IF(UPPER(Planung!CE17)="H",$C17/2,0)))))))</f>
        <v>0.5</v>
      </c>
      <c r="CF17" s="27">
        <f>IF($A17="",0,IF(Mitarbeiter!$G$15=FALSE,0,IF(AND(Mitarbeiter!$E$15&lt;&gt;"",CF$5+6&lt;Mitarbeiter!$E$15),0,IF(AND(Mitarbeiter!$F$15&lt;&gt;"",CF$5&gt;Mitarbeiter!$F$15),0,IF(Planung!CF17="",$C17,IF(ISNUMBER(Planung!CF17),Planung!CF17,IF(UPPER(Planung!CF17)="H",$C17/2,0)))))))</f>
        <v>0.5</v>
      </c>
      <c r="CG17" s="27">
        <f>IF($A17="",0,IF(Mitarbeiter!$G$15=FALSE,0,IF(AND(Mitarbeiter!$E$15&lt;&gt;"",CG$5+6&lt;Mitarbeiter!$E$15),0,IF(AND(Mitarbeiter!$F$15&lt;&gt;"",CG$5&gt;Mitarbeiter!$F$15),0,IF(Planung!CG17="",$C17,IF(ISNUMBER(Planung!CG17),Planung!CG17,IF(UPPER(Planung!CG17)="H",$C17/2,0)))))))</f>
        <v>0.5</v>
      </c>
      <c r="CH17" s="27">
        <f>IF($A17="",0,IF(Mitarbeiter!$G$15=FALSE,0,IF(AND(Mitarbeiter!$E$15&lt;&gt;"",CH$5+6&lt;Mitarbeiter!$E$15),0,IF(AND(Mitarbeiter!$F$15&lt;&gt;"",CH$5&gt;Mitarbeiter!$F$15),0,IF(Planung!CH17="",$C17,IF(ISNUMBER(Planung!CH17),Planung!CH17,IF(UPPER(Planung!CH17)="H",$C17/2,0)))))))</f>
        <v>0.5</v>
      </c>
      <c r="CI17" s="27">
        <f>IF($A17="",0,IF(Mitarbeiter!$G$15=FALSE,0,IF(AND(Mitarbeiter!$E$15&lt;&gt;"",CI$5+6&lt;Mitarbeiter!$E$15),0,IF(AND(Mitarbeiter!$F$15&lt;&gt;"",CI$5&gt;Mitarbeiter!$F$15),0,IF(Planung!CI17="",$C17,IF(ISNUMBER(Planung!CI17),Planung!CI17,IF(UPPER(Planung!CI17)="H",$C17/2,0)))))))</f>
        <v>0.5</v>
      </c>
      <c r="CJ17" s="27">
        <f>IF($A17="",0,IF(Mitarbeiter!$G$15=FALSE,0,IF(AND(Mitarbeiter!$E$15&lt;&gt;"",CJ$5+6&lt;Mitarbeiter!$E$15),0,IF(AND(Mitarbeiter!$F$15&lt;&gt;"",CJ$5&gt;Mitarbeiter!$F$15),0,IF(Planung!CJ17="",$C17,IF(ISNUMBER(Planung!CJ17),Planung!CJ17,IF(UPPER(Planung!CJ17)="H",$C17/2,0)))))))</f>
        <v>0.5</v>
      </c>
      <c r="CK17" s="27">
        <f>IF($A17="",0,IF(Mitarbeiter!$G$15=FALSE,0,IF(AND(Mitarbeiter!$E$15&lt;&gt;"",CK$5+6&lt;Mitarbeiter!$E$15),0,IF(AND(Mitarbeiter!$F$15&lt;&gt;"",CK$5&gt;Mitarbeiter!$F$15),0,IF(Planung!CK17="",$C17,IF(ISNUMBER(Planung!CK17),Planung!CK17,IF(UPPER(Planung!CK17)="H",$C17/2,0)))))))</f>
        <v>0.5</v>
      </c>
      <c r="CL17" s="27">
        <f>IF($A17="",0,IF(Mitarbeiter!$G$15=FALSE,0,IF(AND(Mitarbeiter!$E$15&lt;&gt;"",CL$5+6&lt;Mitarbeiter!$E$15),0,IF(AND(Mitarbeiter!$F$15&lt;&gt;"",CL$5&gt;Mitarbeiter!$F$15),0,IF(Planung!CL17="",$C17,IF(ISNUMBER(Planung!CL17),Planung!CL17,IF(UPPER(Planung!CL17)="H",$C17/2,0)))))))</f>
        <v>0.5</v>
      </c>
      <c r="CM17" s="27">
        <f>IF($A17="",0,IF(Mitarbeiter!$G$15=FALSE,0,IF(AND(Mitarbeiter!$E$15&lt;&gt;"",CM$5+6&lt;Mitarbeiter!$E$15),0,IF(AND(Mitarbeiter!$F$15&lt;&gt;"",CM$5&gt;Mitarbeiter!$F$15),0,IF(Planung!CM17="",$C17,IF(ISNUMBER(Planung!CM17),Planung!CM17,IF(UPPER(Planung!CM17)="H",$C17/2,0)))))))</f>
        <v>0.5</v>
      </c>
      <c r="CN17" s="27">
        <f>IF($A17="",0,IF(Mitarbeiter!$G$15=FALSE,0,IF(AND(Mitarbeiter!$E$15&lt;&gt;"",CN$5+6&lt;Mitarbeiter!$E$15),0,IF(AND(Mitarbeiter!$F$15&lt;&gt;"",CN$5&gt;Mitarbeiter!$F$15),0,IF(Planung!CN17="",$C17,IF(ISNUMBER(Planung!CN17),Planung!CN17,IF(UPPER(Planung!CN17)="H",$C17/2,0)))))))</f>
        <v>0.5</v>
      </c>
      <c r="CO17" s="27">
        <f>IF($A17="",0,IF(Mitarbeiter!$G$15=FALSE,0,IF(AND(Mitarbeiter!$E$15&lt;&gt;"",CO$5+6&lt;Mitarbeiter!$E$15),0,IF(AND(Mitarbeiter!$F$15&lt;&gt;"",CO$5&gt;Mitarbeiter!$F$15),0,IF(Planung!CO17="",$C17,IF(ISNUMBER(Planung!CO17),Planung!CO17,IF(UPPER(Planung!CO17)="H",$C17/2,0)))))))</f>
        <v>0.5</v>
      </c>
      <c r="CP17" s="27">
        <f>IF($A17="",0,IF(Mitarbeiter!$G$15=FALSE,0,IF(AND(Mitarbeiter!$E$15&lt;&gt;"",CP$5+6&lt;Mitarbeiter!$E$15),0,IF(AND(Mitarbeiter!$F$15&lt;&gt;"",CP$5&gt;Mitarbeiter!$F$15),0,IF(Planung!CP17="",$C17,IF(ISNUMBER(Planung!CP17),Planung!CP17,IF(UPPER(Planung!CP17)="H",$C17/2,0)))))))</f>
        <v>0.5</v>
      </c>
      <c r="CQ17" s="27">
        <f>IF($A17="",0,IF(Mitarbeiter!$G$15=FALSE,0,IF(AND(Mitarbeiter!$E$15&lt;&gt;"",CQ$5+6&lt;Mitarbeiter!$E$15),0,IF(AND(Mitarbeiter!$F$15&lt;&gt;"",CQ$5&gt;Mitarbeiter!$F$15),0,IF(Planung!CQ17="",$C17,IF(ISNUMBER(Planung!CQ17),Planung!CQ17,IF(UPPER(Planung!CQ17)="H",$C17/2,0)))))))</f>
        <v>0.5</v>
      </c>
      <c r="CR17" s="27">
        <f>IF($A17="",0,IF(Mitarbeiter!$G$15=FALSE,0,IF(AND(Mitarbeiter!$E$15&lt;&gt;"",CR$5+6&lt;Mitarbeiter!$E$15),0,IF(AND(Mitarbeiter!$F$15&lt;&gt;"",CR$5&gt;Mitarbeiter!$F$15),0,IF(Planung!CR17="",$C17,IF(ISNUMBER(Planung!CR17),Planung!CR17,IF(UPPER(Planung!CR17)="H",$C17/2,0)))))))</f>
        <v>0.5</v>
      </c>
      <c r="CS17" s="27">
        <f>IF($A17="",0,IF(Mitarbeiter!$G$15=FALSE,0,IF(AND(Mitarbeiter!$E$15&lt;&gt;"",CS$5+6&lt;Mitarbeiter!$E$15),0,IF(AND(Mitarbeiter!$F$15&lt;&gt;"",CS$5&gt;Mitarbeiter!$F$15),0,IF(Planung!CS17="",$C17,IF(ISNUMBER(Planung!CS17),Planung!CS17,IF(UPPER(Planung!CS17)="H",$C17/2,0)))))))</f>
        <v>0.5</v>
      </c>
      <c r="CT17" s="27">
        <f>IF($A17="",0,IF(Mitarbeiter!$G$15=FALSE,0,IF(AND(Mitarbeiter!$E$15&lt;&gt;"",CT$5+6&lt;Mitarbeiter!$E$15),0,IF(AND(Mitarbeiter!$F$15&lt;&gt;"",CT$5&gt;Mitarbeiter!$F$15),0,IF(Planung!CT17="",$C17,IF(ISNUMBER(Planung!CT17),Planung!CT17,IF(UPPER(Planung!CT17)="H",$C17/2,0)))))))</f>
        <v>0.5</v>
      </c>
      <c r="CU17" s="27">
        <f>IF($A17="",0,IF(Mitarbeiter!$G$15=FALSE,0,IF(AND(Mitarbeiter!$E$15&lt;&gt;"",CU$5+6&lt;Mitarbeiter!$E$15),0,IF(AND(Mitarbeiter!$F$15&lt;&gt;"",CU$5&gt;Mitarbeiter!$F$15),0,IF(Planung!CU17="",$C17,IF(ISNUMBER(Planung!CU17),Planung!CU17,IF(UPPER(Planung!CU17)="H",$C17/2,0)))))))</f>
        <v>0.5</v>
      </c>
      <c r="CV17" s="27">
        <f>IF($A17="",0,IF(Mitarbeiter!$G$15=FALSE,0,IF(AND(Mitarbeiter!$E$15&lt;&gt;"",CV$5+6&lt;Mitarbeiter!$E$15),0,IF(AND(Mitarbeiter!$F$15&lt;&gt;"",CV$5&gt;Mitarbeiter!$F$15),0,IF(Planung!CV17="",$C17,IF(ISNUMBER(Planung!CV17),Planung!CV17,IF(UPPER(Planung!CV17)="H",$C17/2,0)))))))</f>
        <v>0.5</v>
      </c>
      <c r="CW17" s="27">
        <f>IF($A17="",0,IF(Mitarbeiter!$G$15=FALSE,0,IF(AND(Mitarbeiter!$E$15&lt;&gt;"",CW$5+6&lt;Mitarbeiter!$E$15),0,IF(AND(Mitarbeiter!$F$15&lt;&gt;"",CW$5&gt;Mitarbeiter!$F$15),0,IF(Planung!CW17="",$C17,IF(ISNUMBER(Planung!CW17),Planung!CW17,IF(UPPER(Planung!CW17)="H",$C17/2,0)))))))</f>
        <v>0.5</v>
      </c>
      <c r="CX17" s="27">
        <f>IF($A17="",0,IF(Mitarbeiter!$G$15=FALSE,0,IF(AND(Mitarbeiter!$E$15&lt;&gt;"",CX$5+6&lt;Mitarbeiter!$E$15),0,IF(AND(Mitarbeiter!$F$15&lt;&gt;"",CX$5&gt;Mitarbeiter!$F$15),0,IF(Planung!CX17="",$C17,IF(ISNUMBER(Planung!CX17),Planung!CX17,IF(UPPER(Planung!CX17)="H",$C17/2,0)))))))</f>
        <v>0.5</v>
      </c>
      <c r="CY17" s="27">
        <f>IF($A17="",0,IF(Mitarbeiter!$G$15=FALSE,0,IF(AND(Mitarbeiter!$E$15&lt;&gt;"",CY$5+6&lt;Mitarbeiter!$E$15),0,IF(AND(Mitarbeiter!$F$15&lt;&gt;"",CY$5&gt;Mitarbeiter!$F$15),0,IF(Planung!CY17="",$C17,IF(ISNUMBER(Planung!CY17),Planung!CY17,IF(UPPER(Planung!CY17)="H",$C17/2,0)))))))</f>
        <v>0.5</v>
      </c>
      <c r="CZ17" s="27">
        <f>IF($A17="",0,IF(Mitarbeiter!$G$15=FALSE,0,IF(AND(Mitarbeiter!$E$15&lt;&gt;"",CZ$5+6&lt;Mitarbeiter!$E$15),0,IF(AND(Mitarbeiter!$F$15&lt;&gt;"",CZ$5&gt;Mitarbeiter!$F$15),0,IF(Planung!CZ17="",$C17,IF(ISNUMBER(Planung!CZ17),Planung!CZ17,IF(UPPER(Planung!CZ17)="H",$C17/2,0)))))))</f>
        <v>0.5</v>
      </c>
      <c r="DA17" s="27">
        <f>IF($A17="",0,IF(Mitarbeiter!$G$15=FALSE,0,IF(AND(Mitarbeiter!$E$15&lt;&gt;"",DA$5+6&lt;Mitarbeiter!$E$15),0,IF(AND(Mitarbeiter!$F$15&lt;&gt;"",DA$5&gt;Mitarbeiter!$F$15),0,IF(Planung!DA17="",$C17,IF(ISNUMBER(Planung!DA17),Planung!DA17,IF(UPPER(Planung!DA17)="H",$C17/2,0)))))))</f>
        <v>0.5</v>
      </c>
      <c r="DB17" s="27">
        <f>IF($A17="",0,IF(Mitarbeiter!$G$15=FALSE,0,IF(AND(Mitarbeiter!$E$15&lt;&gt;"",DB$5+6&lt;Mitarbeiter!$E$15),0,IF(AND(Mitarbeiter!$F$15&lt;&gt;"",DB$5&gt;Mitarbeiter!$F$15),0,IF(Planung!DB17="",$C17,IF(ISNUMBER(Planung!DB17),Planung!DB17,IF(UPPER(Planung!DB17)="H",$C17/2,0)))))))</f>
        <v>0.5</v>
      </c>
      <c r="DC17" s="27">
        <f>IF($A17="",0,IF(Mitarbeiter!$G$15=FALSE,0,IF(AND(Mitarbeiter!$E$15&lt;&gt;"",DC$5+6&lt;Mitarbeiter!$E$15),0,IF(AND(Mitarbeiter!$F$15&lt;&gt;"",DC$5&gt;Mitarbeiter!$F$15),0,IF(Planung!DC17="",$C17,IF(ISNUMBER(Planung!DC17),Planung!DC17,IF(UPPER(Planung!DC17)="H",$C17/2,0)))))))</f>
        <v>0.5</v>
      </c>
      <c r="DD17" s="27">
        <f>IF($A17="",0,IF(Mitarbeiter!$G$15=FALSE,0,IF(AND(Mitarbeiter!$E$15&lt;&gt;"",DD$5+6&lt;Mitarbeiter!$E$15),0,IF(AND(Mitarbeiter!$F$15&lt;&gt;"",DD$5&gt;Mitarbeiter!$F$15),0,IF(Planung!DD17="",$C17,IF(ISNUMBER(Planung!DD17),Planung!DD17,IF(UPPER(Planung!DD17)="H",$C17/2,0)))))))</f>
        <v>0.5</v>
      </c>
      <c r="DE17" s="27">
        <f>IF($A17="",0,IF(Mitarbeiter!$G$15=FALSE,0,IF(AND(Mitarbeiter!$E$15&lt;&gt;"",DE$5+6&lt;Mitarbeiter!$E$15),0,IF(AND(Mitarbeiter!$F$15&lt;&gt;"",DE$5&gt;Mitarbeiter!$F$15),0,IF(Planung!DE17="",$C17,IF(ISNUMBER(Planung!DE17),Planung!DE17,IF(UPPER(Planung!DE17)="H",$C17/2,0)))))))</f>
        <v>0.5</v>
      </c>
      <c r="DF17" s="27">
        <f>IF($A17="",0,IF(Mitarbeiter!$G$15=FALSE,0,IF(AND(Mitarbeiter!$E$15&lt;&gt;"",DF$5+6&lt;Mitarbeiter!$E$15),0,IF(AND(Mitarbeiter!$F$15&lt;&gt;"",DF$5&gt;Mitarbeiter!$F$15),0,IF(Planung!DF17="",$C17,IF(ISNUMBER(Planung!DF17),Planung!DF17,IF(UPPER(Planung!DF17)="H",$C17/2,0)))))))</f>
        <v>0.5</v>
      </c>
      <c r="DG17" s="27">
        <f>IF($A17="",0,IF(Mitarbeiter!$G$15=FALSE,0,IF(AND(Mitarbeiter!$E$15&lt;&gt;"",DG$5+6&lt;Mitarbeiter!$E$15),0,IF(AND(Mitarbeiter!$F$15&lt;&gt;"",DG$5&gt;Mitarbeiter!$F$15),0,IF(Planung!DG17="",$C17,IF(ISNUMBER(Planung!DG17),Planung!DG17,IF(UPPER(Planung!DG17)="H",$C17/2,0)))))))</f>
        <v>0.5</v>
      </c>
      <c r="DH17" s="27">
        <f>IF($A17="",0,IF(Mitarbeiter!$G$15=FALSE,0,IF(AND(Mitarbeiter!$E$15&lt;&gt;"",DH$5+6&lt;Mitarbeiter!$E$15),0,IF(AND(Mitarbeiter!$F$15&lt;&gt;"",DH$5&gt;Mitarbeiter!$F$15),0,IF(Planung!DH17="",$C17,IF(ISNUMBER(Planung!DH17),Planung!DH17,IF(UPPER(Planung!DH17)="H",$C17/2,0)))))))</f>
        <v>0.5</v>
      </c>
      <c r="DI17" s="27">
        <f>IF($A17="",0,IF(Mitarbeiter!$G$15=FALSE,0,IF(AND(Mitarbeiter!$E$15&lt;&gt;"",DI$5+6&lt;Mitarbeiter!$E$15),0,IF(AND(Mitarbeiter!$F$15&lt;&gt;"",DI$5&gt;Mitarbeiter!$F$15),0,IF(Planung!DI17="",$C17,IF(ISNUMBER(Planung!DI17),Planung!DI17,IF(UPPER(Planung!DI17)="H",$C17/2,0)))))))</f>
        <v>0.5</v>
      </c>
      <c r="DJ17" s="27">
        <f>IF($A17="",0,IF(Mitarbeiter!$G$15=FALSE,0,IF(AND(Mitarbeiter!$E$15&lt;&gt;"",DJ$5+6&lt;Mitarbeiter!$E$15),0,IF(AND(Mitarbeiter!$F$15&lt;&gt;"",DJ$5&gt;Mitarbeiter!$F$15),0,IF(Planung!DJ17="",$C17,IF(ISNUMBER(Planung!DJ17),Planung!DJ17,IF(UPPER(Planung!DJ17)="H",$C17/2,0)))))))</f>
        <v>0.5</v>
      </c>
      <c r="DK17" s="27">
        <f>IF($A17="",0,IF(Mitarbeiter!$G$15=FALSE,0,IF(AND(Mitarbeiter!$E$15&lt;&gt;"",DK$5+6&lt;Mitarbeiter!$E$15),0,IF(AND(Mitarbeiter!$F$15&lt;&gt;"",DK$5&gt;Mitarbeiter!$F$15),0,IF(Planung!DK17="",$C17,IF(ISNUMBER(Planung!DK17),Planung!DK17,IF(UPPER(Planung!DK17)="H",$C17/2,0)))))))</f>
        <v>0.5</v>
      </c>
      <c r="DL17" s="27">
        <f>IF($A17="",0,IF(Mitarbeiter!$G$15=FALSE,0,IF(AND(Mitarbeiter!$E$15&lt;&gt;"",DL$5+6&lt;Mitarbeiter!$E$15),0,IF(AND(Mitarbeiter!$F$15&lt;&gt;"",DL$5&gt;Mitarbeiter!$F$15),0,IF(Planung!DL17="",$C17,IF(ISNUMBER(Planung!DL17),Planung!DL17,IF(UPPER(Planung!DL17)="H",$C17/2,0)))))))</f>
        <v>0.5</v>
      </c>
      <c r="DM17" s="27">
        <f>IF($A17="",0,IF(Mitarbeiter!$G$15=FALSE,0,IF(AND(Mitarbeiter!$E$15&lt;&gt;"",DM$5+6&lt;Mitarbeiter!$E$15),0,IF(AND(Mitarbeiter!$F$15&lt;&gt;"",DM$5&gt;Mitarbeiter!$F$15),0,IF(Planung!DM17="",$C17,IF(ISNUMBER(Planung!DM17),Planung!DM17,IF(UPPER(Planung!DM17)="H",$C17/2,0)))))))</f>
        <v>0.5</v>
      </c>
      <c r="DN17" s="27">
        <f>IF($A17="",0,IF(Mitarbeiter!$G$15=FALSE,0,IF(AND(Mitarbeiter!$E$15&lt;&gt;"",DN$5+6&lt;Mitarbeiter!$E$15),0,IF(AND(Mitarbeiter!$F$15&lt;&gt;"",DN$5&gt;Mitarbeiter!$F$15),0,IF(Planung!DN17="",$C17,IF(ISNUMBER(Planung!DN17),Planung!DN17,IF(UPPER(Planung!DN17)="H",$C17/2,0)))))))</f>
        <v>0.5</v>
      </c>
      <c r="DO17" s="27">
        <f>IF($A17="",0,IF(Mitarbeiter!$G$15=FALSE,0,IF(AND(Mitarbeiter!$E$15&lt;&gt;"",DO$5+6&lt;Mitarbeiter!$E$15),0,IF(AND(Mitarbeiter!$F$15&lt;&gt;"",DO$5&gt;Mitarbeiter!$F$15),0,IF(Planung!DO17="",$C17,IF(ISNUMBER(Planung!DO17),Planung!DO17,IF(UPPER(Planung!DO17)="H",$C17/2,0)))))))</f>
        <v>0.5</v>
      </c>
      <c r="DP17" s="27">
        <f>IF($A17="",0,IF(Mitarbeiter!$G$15=FALSE,0,IF(AND(Mitarbeiter!$E$15&lt;&gt;"",DP$5+6&lt;Mitarbeiter!$E$15),0,IF(AND(Mitarbeiter!$F$15&lt;&gt;"",DP$5&gt;Mitarbeiter!$F$15),0,IF(Planung!DP17="",$C17,IF(ISNUMBER(Planung!DP17),Planung!DP17,IF(UPPER(Planung!DP17)="H",$C17/2,0)))))))</f>
        <v>0.5</v>
      </c>
      <c r="DQ17" s="27">
        <f>IF($A17="",0,IF(Mitarbeiter!$G$15=FALSE,0,IF(AND(Mitarbeiter!$E$15&lt;&gt;"",DQ$5+6&lt;Mitarbeiter!$E$15),0,IF(AND(Mitarbeiter!$F$15&lt;&gt;"",DQ$5&gt;Mitarbeiter!$F$15),0,IF(Planung!DQ17="",$C17,IF(ISNUMBER(Planung!DQ17),Planung!DQ17,IF(UPPER(Planung!DQ17)="H",$C17/2,0)))))))</f>
        <v>0.5</v>
      </c>
      <c r="DR17" s="27">
        <f>IF($A17="",0,IF(Mitarbeiter!$G$15=FALSE,0,IF(AND(Mitarbeiter!$E$15&lt;&gt;"",DR$5+6&lt;Mitarbeiter!$E$15),0,IF(AND(Mitarbeiter!$F$15&lt;&gt;"",DR$5&gt;Mitarbeiter!$F$15),0,IF(Planung!DR17="",$C17,IF(ISNUMBER(Planung!DR17),Planung!DR17,IF(UPPER(Planung!DR17)="H",$C17/2,0)))))))</f>
        <v>0.5</v>
      </c>
      <c r="DS17" s="27">
        <f>IF($A17="",0,IF(Mitarbeiter!$G$15=FALSE,0,IF(AND(Mitarbeiter!$E$15&lt;&gt;"",DS$5+6&lt;Mitarbeiter!$E$15),0,IF(AND(Mitarbeiter!$F$15&lt;&gt;"",DS$5&gt;Mitarbeiter!$F$15),0,IF(Planung!DS17="",$C17,IF(ISNUMBER(Planung!DS17),Planung!DS17,IF(UPPER(Planung!DS17)="H",$C17/2,0)))))))</f>
        <v>0.5</v>
      </c>
      <c r="DT17" s="27">
        <f>IF($A17="",0,IF(Mitarbeiter!$G$15=FALSE,0,IF(AND(Mitarbeiter!$E$15&lt;&gt;"",DT$5+6&lt;Mitarbeiter!$E$15),0,IF(AND(Mitarbeiter!$F$15&lt;&gt;"",DT$5&gt;Mitarbeiter!$F$15),0,IF(Planung!DT17="",$C17,IF(ISNUMBER(Planung!DT17),Planung!DT17,IF(UPPER(Planung!DT17)="H",$C17/2,0)))))))</f>
        <v>0.5</v>
      </c>
      <c r="DU17" s="27">
        <f>IF($A17="",0,IF(Mitarbeiter!$G$15=FALSE,0,IF(AND(Mitarbeiter!$E$15&lt;&gt;"",DU$5+6&lt;Mitarbeiter!$E$15),0,IF(AND(Mitarbeiter!$F$15&lt;&gt;"",DU$5&gt;Mitarbeiter!$F$15),0,IF(Planung!DU17="",$C17,IF(ISNUMBER(Planung!DU17),Planung!DU17,IF(UPPER(Planung!DU17)="H",$C17/2,0)))))))</f>
        <v>0.5</v>
      </c>
      <c r="DV17" s="27">
        <f>IF($A17="",0,IF(Mitarbeiter!$G$15=FALSE,0,IF(AND(Mitarbeiter!$E$15&lt;&gt;"",DV$5+6&lt;Mitarbeiter!$E$15),0,IF(AND(Mitarbeiter!$F$15&lt;&gt;"",DV$5&gt;Mitarbeiter!$F$15),0,IF(Planung!DV17="",$C17,IF(ISNUMBER(Planung!DV17),Planung!DV17,IF(UPPER(Planung!DV17)="H",$C17/2,0)))))))</f>
        <v>0.5</v>
      </c>
      <c r="DW17" s="27">
        <f>IF($A17="",0,IF(Mitarbeiter!$G$15=FALSE,0,IF(AND(Mitarbeiter!$E$15&lt;&gt;"",DW$5+6&lt;Mitarbeiter!$E$15),0,IF(AND(Mitarbeiter!$F$15&lt;&gt;"",DW$5&gt;Mitarbeiter!$F$15),0,IF(Planung!DW17="",$C17,IF(ISNUMBER(Planung!DW17),Planung!DW17,IF(UPPER(Planung!DW17)="H",$C17/2,0)))))))</f>
        <v>0.5</v>
      </c>
      <c r="DX17" s="27">
        <f>IF($A17="",0,IF(Mitarbeiter!$G$15=FALSE,0,IF(AND(Mitarbeiter!$E$15&lt;&gt;"",DX$5+6&lt;Mitarbeiter!$E$15),0,IF(AND(Mitarbeiter!$F$15&lt;&gt;"",DX$5&gt;Mitarbeiter!$F$15),0,IF(Planung!DX17="",$C17,IF(ISNUMBER(Planung!DX17),Planung!DX17,IF(UPPER(Planung!DX17)="H",$C17/2,0)))))))</f>
        <v>0.5</v>
      </c>
      <c r="DY17" s="27">
        <f>IF($A17="",0,IF(Mitarbeiter!$G$15=FALSE,0,IF(AND(Mitarbeiter!$E$15&lt;&gt;"",DY$5+6&lt;Mitarbeiter!$E$15),0,IF(AND(Mitarbeiter!$F$15&lt;&gt;"",DY$5&gt;Mitarbeiter!$F$15),0,IF(Planung!DY17="",$C17,IF(ISNUMBER(Planung!DY17),Planung!DY17,IF(UPPER(Planung!DY17)="H",$C17/2,0)))))))</f>
        <v>0.5</v>
      </c>
      <c r="DZ17" s="27">
        <f>IF($A17="",0,IF(Mitarbeiter!$G$15=FALSE,0,IF(AND(Mitarbeiter!$E$15&lt;&gt;"",DZ$5+6&lt;Mitarbeiter!$E$15),0,IF(AND(Mitarbeiter!$F$15&lt;&gt;"",DZ$5&gt;Mitarbeiter!$F$15),0,IF(Planung!DZ17="",$C17,IF(ISNUMBER(Planung!DZ17),Planung!DZ17,IF(UPPER(Planung!DZ17)="H",$C17/2,0)))))))</f>
        <v>0.5</v>
      </c>
      <c r="EA17" s="27">
        <f>IF($A17="",0,IF(Mitarbeiter!$G$15=FALSE,0,IF(AND(Mitarbeiter!$E$15&lt;&gt;"",EA$5+6&lt;Mitarbeiter!$E$15),0,IF(AND(Mitarbeiter!$F$15&lt;&gt;"",EA$5&gt;Mitarbeiter!$F$15),0,IF(Planung!EA17="",$C17,IF(ISNUMBER(Planung!EA17),Planung!EA17,IF(UPPER(Planung!EA17)="H",$C17/2,0)))))))</f>
        <v>0.5</v>
      </c>
      <c r="EB17" s="27">
        <f>IF($A17="",0,IF(Mitarbeiter!$G$15=FALSE,0,IF(AND(Mitarbeiter!$E$15&lt;&gt;"",EB$5+6&lt;Mitarbeiter!$E$15),0,IF(AND(Mitarbeiter!$F$15&lt;&gt;"",EB$5&gt;Mitarbeiter!$F$15),0,IF(Planung!EB17="",$C17,IF(ISNUMBER(Planung!EB17),Planung!EB17,IF(UPPER(Planung!EB17)="H",$C17/2,0)))))))</f>
        <v>0.5</v>
      </c>
      <c r="EC17" s="27">
        <f>IF($A17="",0,IF(Mitarbeiter!$G$15=FALSE,0,IF(AND(Mitarbeiter!$E$15&lt;&gt;"",EC$5+6&lt;Mitarbeiter!$E$15),0,IF(AND(Mitarbeiter!$F$15&lt;&gt;"",EC$5&gt;Mitarbeiter!$F$15),0,IF(Planung!EC17="",$C17,IF(ISNUMBER(Planung!EC17),Planung!EC17,IF(UPPER(Planung!EC17)="H",$C17/2,0)))))))</f>
        <v>0.5</v>
      </c>
      <c r="ED17" s="27">
        <f>IF($A17="",0,IF(Mitarbeiter!$G$15=FALSE,0,IF(AND(Mitarbeiter!$E$15&lt;&gt;"",ED$5+6&lt;Mitarbeiter!$E$15),0,IF(AND(Mitarbeiter!$F$15&lt;&gt;"",ED$5&gt;Mitarbeiter!$F$15),0,IF(Planung!ED17="",$C17,IF(ISNUMBER(Planung!ED17),Planung!ED17,IF(UPPER(Planung!ED17)="H",$C17/2,0)))))))</f>
        <v>0.5</v>
      </c>
      <c r="EE17" s="27">
        <f>IF($A17="",0,IF(Mitarbeiter!$G$15=FALSE,0,IF(AND(Mitarbeiter!$E$15&lt;&gt;"",EE$5+6&lt;Mitarbeiter!$E$15),0,IF(AND(Mitarbeiter!$F$15&lt;&gt;"",EE$5&gt;Mitarbeiter!$F$15),0,IF(Planung!EE17="",$C17,IF(ISNUMBER(Planung!EE17),Planung!EE17,IF(UPPER(Planung!EE17)="H",$C17/2,0)))))))</f>
        <v>0.5</v>
      </c>
      <c r="EF17" s="27">
        <f>IF($A17="",0,IF(Mitarbeiter!$G$15=FALSE,0,IF(AND(Mitarbeiter!$E$15&lt;&gt;"",EF$5+6&lt;Mitarbeiter!$E$15),0,IF(AND(Mitarbeiter!$F$15&lt;&gt;"",EF$5&gt;Mitarbeiter!$F$15),0,IF(Planung!EF17="",$C17,IF(ISNUMBER(Planung!EF17),Planung!EF17,IF(UPPER(Planung!EF17)="H",$C17/2,0)))))))</f>
        <v>0.5</v>
      </c>
      <c r="EG17" s="27">
        <f>IF($A17="",0,IF(Mitarbeiter!$G$15=FALSE,0,IF(AND(Mitarbeiter!$E$15&lt;&gt;"",EG$5+6&lt;Mitarbeiter!$E$15),0,IF(AND(Mitarbeiter!$F$15&lt;&gt;"",EG$5&gt;Mitarbeiter!$F$15),0,IF(Planung!EG17="",$C17,IF(ISNUMBER(Planung!EG17),Planung!EG17,IF(UPPER(Planung!EG17)="H",$C17/2,0)))))))</f>
        <v>0.5</v>
      </c>
      <c r="EH17" s="27">
        <f>IF($A17="",0,IF(Mitarbeiter!$G$15=FALSE,0,IF(AND(Mitarbeiter!$E$15&lt;&gt;"",EH$5+6&lt;Mitarbeiter!$E$15),0,IF(AND(Mitarbeiter!$F$15&lt;&gt;"",EH$5&gt;Mitarbeiter!$F$15),0,IF(Planung!EH17="",$C17,IF(ISNUMBER(Planung!EH17),Planung!EH17,IF(UPPER(Planung!EH17)="H",$C17/2,0)))))))</f>
        <v>0.5</v>
      </c>
      <c r="EI17" s="27">
        <f>IF($A17="",0,IF(Mitarbeiter!$G$15=FALSE,0,IF(AND(Mitarbeiter!$E$15&lt;&gt;"",EI$5+6&lt;Mitarbeiter!$E$15),0,IF(AND(Mitarbeiter!$F$15&lt;&gt;"",EI$5&gt;Mitarbeiter!$F$15),0,IF(Planung!EI17="",$C17,IF(ISNUMBER(Planung!EI17),Planung!EI17,IF(UPPER(Planung!EI17)="H",$C17/2,0)))))))</f>
        <v>0.5</v>
      </c>
      <c r="EJ17" s="27">
        <f>IF($A17="",0,IF(Mitarbeiter!$G$15=FALSE,0,IF(AND(Mitarbeiter!$E$15&lt;&gt;"",EJ$5+6&lt;Mitarbeiter!$E$15),0,IF(AND(Mitarbeiter!$F$15&lt;&gt;"",EJ$5&gt;Mitarbeiter!$F$15),0,IF(Planung!EJ17="",$C17,IF(ISNUMBER(Planung!EJ17),Planung!EJ17,IF(UPPER(Planung!EJ17)="H",$C17/2,0)))))))</f>
        <v>0.5</v>
      </c>
      <c r="EK17" s="27">
        <f>IF($A17="",0,IF(Mitarbeiter!$G$15=FALSE,0,IF(AND(Mitarbeiter!$E$15&lt;&gt;"",EK$5+6&lt;Mitarbeiter!$E$15),0,IF(AND(Mitarbeiter!$F$15&lt;&gt;"",EK$5&gt;Mitarbeiter!$F$15),0,IF(Planung!EK17="",$C17,IF(ISNUMBER(Planung!EK17),Planung!EK17,IF(UPPER(Planung!EK17)="H",$C17/2,0)))))))</f>
        <v>0.5</v>
      </c>
      <c r="EL17" s="27">
        <f>IF($A17="",0,IF(Mitarbeiter!$G$15=FALSE,0,IF(AND(Mitarbeiter!$E$15&lt;&gt;"",EL$5+6&lt;Mitarbeiter!$E$15),0,IF(AND(Mitarbeiter!$F$15&lt;&gt;"",EL$5&gt;Mitarbeiter!$F$15),0,IF(Planung!EL17="",$C17,IF(ISNUMBER(Planung!EL17),Planung!EL17,IF(UPPER(Planung!EL17)="H",$C17/2,0)))))))</f>
        <v>0.5</v>
      </c>
      <c r="EM17" s="27">
        <f>IF($A17="",0,IF(Mitarbeiter!$G$15=FALSE,0,IF(AND(Mitarbeiter!$E$15&lt;&gt;"",EM$5+6&lt;Mitarbeiter!$E$15),0,IF(AND(Mitarbeiter!$F$15&lt;&gt;"",EM$5&gt;Mitarbeiter!$F$15),0,IF(Planung!EM17="",$C17,IF(ISNUMBER(Planung!EM17),Planung!EM17,IF(UPPER(Planung!EM17)="H",$C17/2,0)))))))</f>
        <v>0.5</v>
      </c>
      <c r="EN17" s="27">
        <f>IF($A17="",0,IF(Mitarbeiter!$G$15=FALSE,0,IF(AND(Mitarbeiter!$E$15&lt;&gt;"",EN$5+6&lt;Mitarbeiter!$E$15),0,IF(AND(Mitarbeiter!$F$15&lt;&gt;"",EN$5&gt;Mitarbeiter!$F$15),0,IF(Planung!EN17="",$C17,IF(ISNUMBER(Planung!EN17),Planung!EN17,IF(UPPER(Planung!EN17)="H",$C17/2,0)))))))</f>
        <v>0.5</v>
      </c>
      <c r="EO17" s="27">
        <f>IF($A17="",0,IF(Mitarbeiter!$G$15=FALSE,0,IF(AND(Mitarbeiter!$E$15&lt;&gt;"",EO$5+6&lt;Mitarbeiter!$E$15),0,IF(AND(Mitarbeiter!$F$15&lt;&gt;"",EO$5&gt;Mitarbeiter!$F$15),0,IF(Planung!EO17="",$C17,IF(ISNUMBER(Planung!EO17),Planung!EO17,IF(UPPER(Planung!EO17)="H",$C17/2,0)))))))</f>
        <v>0.5</v>
      </c>
      <c r="EP17" s="27">
        <f>IF($A17="",0,IF(Mitarbeiter!$G$15=FALSE,0,IF(AND(Mitarbeiter!$E$15&lt;&gt;"",EP$5+6&lt;Mitarbeiter!$E$15),0,IF(AND(Mitarbeiter!$F$15&lt;&gt;"",EP$5&gt;Mitarbeiter!$F$15),0,IF(Planung!EP17="",$C17,IF(ISNUMBER(Planung!EP17),Planung!EP17,IF(UPPER(Planung!EP17)="H",$C17/2,0)))))))</f>
        <v>0.5</v>
      </c>
      <c r="EQ17" s="27">
        <f>IF($A17="",0,IF(Mitarbeiter!$G$15=FALSE,0,IF(AND(Mitarbeiter!$E$15&lt;&gt;"",EQ$5+6&lt;Mitarbeiter!$E$15),0,IF(AND(Mitarbeiter!$F$15&lt;&gt;"",EQ$5&gt;Mitarbeiter!$F$15),0,IF(Planung!EQ17="",$C17,IF(ISNUMBER(Planung!EQ17),Planung!EQ17,IF(UPPER(Planung!EQ17)="H",$C17/2,0)))))))</f>
        <v>0.5</v>
      </c>
      <c r="ER17" s="27">
        <f>IF($A17="",0,IF(Mitarbeiter!$G$15=FALSE,0,IF(AND(Mitarbeiter!$E$15&lt;&gt;"",ER$5+6&lt;Mitarbeiter!$E$15),0,IF(AND(Mitarbeiter!$F$15&lt;&gt;"",ER$5&gt;Mitarbeiter!$F$15),0,IF(Planung!ER17="",$C17,IF(ISNUMBER(Planung!ER17),Planung!ER17,IF(UPPER(Planung!ER17)="H",$C17/2,0)))))))</f>
        <v>0.5</v>
      </c>
      <c r="ES17" s="27">
        <f>IF($A17="",0,IF(Mitarbeiter!$G$15=FALSE,0,IF(AND(Mitarbeiter!$E$15&lt;&gt;"",ES$5+6&lt;Mitarbeiter!$E$15),0,IF(AND(Mitarbeiter!$F$15&lt;&gt;"",ES$5&gt;Mitarbeiter!$F$15),0,IF(Planung!ES17="",$C17,IF(ISNUMBER(Planung!ES17),Planung!ES17,IF(UPPER(Planung!ES17)="H",$C17/2,0)))))))</f>
        <v>0.5</v>
      </c>
      <c r="ET17" s="27">
        <f>IF($A17="",0,IF(Mitarbeiter!$G$15=FALSE,0,IF(AND(Mitarbeiter!$E$15&lt;&gt;"",ET$5+6&lt;Mitarbeiter!$E$15),0,IF(AND(Mitarbeiter!$F$15&lt;&gt;"",ET$5&gt;Mitarbeiter!$F$15),0,IF(Planung!ET17="",$C17,IF(ISNUMBER(Planung!ET17),Planung!ET17,IF(UPPER(Planung!ET17)="H",$C17/2,0)))))))</f>
        <v>0.5</v>
      </c>
      <c r="EU17" s="27">
        <f>IF($A17="",0,IF(Mitarbeiter!$G$15=FALSE,0,IF(AND(Mitarbeiter!$E$15&lt;&gt;"",EU$5+6&lt;Mitarbeiter!$E$15),0,IF(AND(Mitarbeiter!$F$15&lt;&gt;"",EU$5&gt;Mitarbeiter!$F$15),0,IF(Planung!EU17="",$C17,IF(ISNUMBER(Planung!EU17),Planung!EU17,IF(UPPER(Planung!EU17)="H",$C17/2,0)))))))</f>
        <v>0.5</v>
      </c>
      <c r="EV17" s="27">
        <f>IF($A17="",0,IF(Mitarbeiter!$G$15=FALSE,0,IF(AND(Mitarbeiter!$E$15&lt;&gt;"",EV$5+6&lt;Mitarbeiter!$E$15),0,IF(AND(Mitarbeiter!$F$15&lt;&gt;"",EV$5&gt;Mitarbeiter!$F$15),0,IF(Planung!EV17="",$C17,IF(ISNUMBER(Planung!EV17),Planung!EV17,IF(UPPER(Planung!EV17)="H",$C17/2,0)))))))</f>
        <v>0.5</v>
      </c>
      <c r="EW17" s="27">
        <f>IF($A17="",0,IF(Mitarbeiter!$G$15=FALSE,0,IF(AND(Mitarbeiter!$E$15&lt;&gt;"",EW$5+6&lt;Mitarbeiter!$E$15),0,IF(AND(Mitarbeiter!$F$15&lt;&gt;"",EW$5&gt;Mitarbeiter!$F$15),0,IF(Planung!EW17="",$C17,IF(ISNUMBER(Planung!EW17),Planung!EW17,IF(UPPER(Planung!EW17)="H",$C17/2,0)))))))</f>
        <v>0.5</v>
      </c>
      <c r="EX17" s="27">
        <f>IF($A17="",0,IF(Mitarbeiter!$G$15=FALSE,0,IF(AND(Mitarbeiter!$E$15&lt;&gt;"",EX$5+6&lt;Mitarbeiter!$E$15),0,IF(AND(Mitarbeiter!$F$15&lt;&gt;"",EX$5&gt;Mitarbeiter!$F$15),0,IF(Planung!EX17="",$C17,IF(ISNUMBER(Planung!EX17),Planung!EX17,IF(UPPER(Planung!EX17)="H",$C17/2,0)))))))</f>
        <v>0.5</v>
      </c>
      <c r="EY17" s="27">
        <f>IF($A17="",0,IF(Mitarbeiter!$G$15=FALSE,0,IF(AND(Mitarbeiter!$E$15&lt;&gt;"",EY$5+6&lt;Mitarbeiter!$E$15),0,IF(AND(Mitarbeiter!$F$15&lt;&gt;"",EY$5&gt;Mitarbeiter!$F$15),0,IF(Planung!EY17="",$C17,IF(ISNUMBER(Planung!EY17),Planung!EY17,IF(UPPER(Planung!EY17)="H",$C17/2,0)))))))</f>
        <v>0.5</v>
      </c>
      <c r="EZ17" s="27">
        <f>IF($A17="",0,IF(Mitarbeiter!$G$15=FALSE,0,IF(AND(Mitarbeiter!$E$15&lt;&gt;"",EZ$5+6&lt;Mitarbeiter!$E$15),0,IF(AND(Mitarbeiter!$F$15&lt;&gt;"",EZ$5&gt;Mitarbeiter!$F$15),0,IF(Planung!EZ17="",$C17,IF(ISNUMBER(Planung!EZ17),Planung!EZ17,IF(UPPER(Planung!EZ17)="H",$C17/2,0)))))))</f>
        <v>0.5</v>
      </c>
      <c r="FA17" s="27">
        <f>IF($A17="",0,IF(Mitarbeiter!$G$15=FALSE,0,IF(AND(Mitarbeiter!$E$15&lt;&gt;"",FA$5+6&lt;Mitarbeiter!$E$15),0,IF(AND(Mitarbeiter!$F$15&lt;&gt;"",FA$5&gt;Mitarbeiter!$F$15),0,IF(Planung!FA17="",$C17,IF(ISNUMBER(Planung!FA17),Planung!FA17,IF(UPPER(Planung!FA17)="H",$C17/2,0)))))))</f>
        <v>0.5</v>
      </c>
      <c r="FB17" s="27">
        <f>IF($A17="",0,IF(Mitarbeiter!$G$15=FALSE,0,IF(AND(Mitarbeiter!$E$15&lt;&gt;"",FB$5+6&lt;Mitarbeiter!$E$15),0,IF(AND(Mitarbeiter!$F$15&lt;&gt;"",FB$5&gt;Mitarbeiter!$F$15),0,IF(Planung!FB17="",$C17,IF(ISNUMBER(Planung!FB17),Planung!FB17,IF(UPPER(Planung!FB17)="H",$C17/2,0)))))))</f>
        <v>0.5</v>
      </c>
      <c r="FC17" s="27">
        <f>IF($A17="",0,IF(Mitarbeiter!$G$15=FALSE,0,IF(AND(Mitarbeiter!$E$15&lt;&gt;"",FC$5+6&lt;Mitarbeiter!$E$15),0,IF(AND(Mitarbeiter!$F$15&lt;&gt;"",FC$5&gt;Mitarbeiter!$F$15),0,IF(Planung!FC17="",$C17,IF(ISNUMBER(Planung!FC17),Planung!FC17,IF(UPPER(Planung!FC17)="H",$C17/2,0)))))))</f>
        <v>0.5</v>
      </c>
      <c r="FD17" s="27">
        <f>IF($A17="",0,IF(Mitarbeiter!$G$15=FALSE,0,IF(AND(Mitarbeiter!$E$15&lt;&gt;"",FD$5+6&lt;Mitarbeiter!$E$15),0,IF(AND(Mitarbeiter!$F$15&lt;&gt;"",FD$5&gt;Mitarbeiter!$F$15),0,IF(Planung!FD17="",$C17,IF(ISNUMBER(Planung!FD17),Planung!FD17,IF(UPPER(Planung!FD17)="H",$C17/2,0)))))))</f>
        <v>0.5</v>
      </c>
      <c r="FE17" s="27">
        <f>IF($A17="",0,IF(Mitarbeiter!$G$15=FALSE,0,IF(AND(Mitarbeiter!$E$15&lt;&gt;"",FE$5+6&lt;Mitarbeiter!$E$15),0,IF(AND(Mitarbeiter!$F$15&lt;&gt;"",FE$5&gt;Mitarbeiter!$F$15),0,IF(Planung!FE17="",$C17,IF(ISNUMBER(Planung!FE17),Planung!FE17,IF(UPPER(Planung!FE17)="H",$C17/2,0)))))))</f>
        <v>0.5</v>
      </c>
      <c r="FF17" s="27">
        <f>IF($A17="",0,IF(Mitarbeiter!$G$15=FALSE,0,IF(AND(Mitarbeiter!$E$15&lt;&gt;"",FF$5+6&lt;Mitarbeiter!$E$15),0,IF(AND(Mitarbeiter!$F$15&lt;&gt;"",FF$5&gt;Mitarbeiter!$F$15),0,IF(Planung!FF17="",$C17,IF(ISNUMBER(Planung!FF17),Planung!FF17,IF(UPPER(Planung!FF17)="H",$C17/2,0)))))))</f>
        <v>0.5</v>
      </c>
      <c r="FG17" s="27">
        <f>IF($A17="",0,IF(Mitarbeiter!$G$15=FALSE,0,IF(AND(Mitarbeiter!$E$15&lt;&gt;"",FG$5+6&lt;Mitarbeiter!$E$15),0,IF(AND(Mitarbeiter!$F$15&lt;&gt;"",FG$5&gt;Mitarbeiter!$F$15),0,IF(Planung!FG17="",$C17,IF(ISNUMBER(Planung!FG17),Planung!FG17,IF(UPPER(Planung!FG17)="H",$C17/2,0)))))))</f>
        <v>0.5</v>
      </c>
      <c r="FH17" s="27">
        <f>IF($A17="",0,IF(Mitarbeiter!$G$15=FALSE,0,IF(AND(Mitarbeiter!$E$15&lt;&gt;"",FH$5+6&lt;Mitarbeiter!$E$15),0,IF(AND(Mitarbeiter!$F$15&lt;&gt;"",FH$5&gt;Mitarbeiter!$F$15),0,IF(Planung!FH17="",$C17,IF(ISNUMBER(Planung!FH17),Planung!FH17,IF(UPPER(Planung!FH17)="H",$C17/2,0)))))))</f>
        <v>0.5</v>
      </c>
      <c r="FI17" s="27">
        <f>IF($A17="",0,IF(Mitarbeiter!$G$15=FALSE,0,IF(AND(Mitarbeiter!$E$15&lt;&gt;"",FI$5+6&lt;Mitarbeiter!$E$15),0,IF(AND(Mitarbeiter!$F$15&lt;&gt;"",FI$5&gt;Mitarbeiter!$F$15),0,IF(Planung!FI17="",$C17,IF(ISNUMBER(Planung!FI17),Planung!FI17,IF(UPPER(Planung!FI17)="H",$C17/2,0)))))))</f>
        <v>0.5</v>
      </c>
      <c r="FJ17" s="27">
        <f>IF($A17="",0,IF(Mitarbeiter!$G$15=FALSE,0,IF(AND(Mitarbeiter!$E$15&lt;&gt;"",FJ$5+6&lt;Mitarbeiter!$E$15),0,IF(AND(Mitarbeiter!$F$15&lt;&gt;"",FJ$5&gt;Mitarbeiter!$F$15),0,IF(Planung!FJ17="",$C17,IF(ISNUMBER(Planung!FJ17),Planung!FJ17,IF(UPPER(Planung!FJ17)="H",$C17/2,0)))))))</f>
        <v>0.5</v>
      </c>
      <c r="FK17" s="27">
        <f>IF($A17="",0,IF(Mitarbeiter!$G$15=FALSE,0,IF(AND(Mitarbeiter!$E$15&lt;&gt;"",FK$5+6&lt;Mitarbeiter!$E$15),0,IF(AND(Mitarbeiter!$F$15&lt;&gt;"",FK$5&gt;Mitarbeiter!$F$15),0,IF(Planung!FK17="",$C17,IF(ISNUMBER(Planung!FK17),Planung!FK17,IF(UPPER(Planung!FK17)="H",$C17/2,0)))))))</f>
        <v>0.5</v>
      </c>
      <c r="FL17" s="27">
        <f>IF($A17="",0,IF(Mitarbeiter!$G$15=FALSE,0,IF(AND(Mitarbeiter!$E$15&lt;&gt;"",FL$5+6&lt;Mitarbeiter!$E$15),0,IF(AND(Mitarbeiter!$F$15&lt;&gt;"",FL$5&gt;Mitarbeiter!$F$15),0,IF(Planung!FL17="",$C17,IF(ISNUMBER(Planung!FL17),Planung!FL17,IF(UPPER(Planung!FL17)="H",$C17/2,0)))))))</f>
        <v>0.5</v>
      </c>
      <c r="FM17" s="27">
        <f>IF($A17="",0,IF(Mitarbeiter!$G$15=FALSE,0,IF(AND(Mitarbeiter!$E$15&lt;&gt;"",FM$5+6&lt;Mitarbeiter!$E$15),0,IF(AND(Mitarbeiter!$F$15&lt;&gt;"",FM$5&gt;Mitarbeiter!$F$15),0,IF(Planung!FM17="",$C17,IF(ISNUMBER(Planung!FM17),Planung!FM17,IF(UPPER(Planung!FM17)="H",$C17/2,0)))))))</f>
        <v>0.5</v>
      </c>
      <c r="FN17" s="27">
        <f>IF($A17="",0,IF(Mitarbeiter!$G$15=FALSE,0,IF(AND(Mitarbeiter!$E$15&lt;&gt;"",FN$5+6&lt;Mitarbeiter!$E$15),0,IF(AND(Mitarbeiter!$F$15&lt;&gt;"",FN$5&gt;Mitarbeiter!$F$15),0,IF(Planung!FN17="",$C17,IF(ISNUMBER(Planung!FN17),Planung!FN17,IF(UPPER(Planung!FN17)="H",$C17/2,0)))))))</f>
        <v>0.5</v>
      </c>
      <c r="FO17" s="27">
        <f>IF($A17="",0,IF(Mitarbeiter!$G$15=FALSE,0,IF(AND(Mitarbeiter!$E$15&lt;&gt;"",FO$5+6&lt;Mitarbeiter!$E$15),0,IF(AND(Mitarbeiter!$F$15&lt;&gt;"",FO$5&gt;Mitarbeiter!$F$15),0,IF(Planung!FO17="",$C17,IF(ISNUMBER(Planung!FO17),Planung!FO17,IF(UPPER(Planung!FO17)="H",$C17/2,0)))))))</f>
        <v>0.5</v>
      </c>
      <c r="FP17" s="27">
        <f>IF($A17="",0,IF(Mitarbeiter!$G$15=FALSE,0,IF(AND(Mitarbeiter!$E$15&lt;&gt;"",FP$5+6&lt;Mitarbeiter!$E$15),0,IF(AND(Mitarbeiter!$F$15&lt;&gt;"",FP$5&gt;Mitarbeiter!$F$15),0,IF(Planung!FP17="",$C17,IF(ISNUMBER(Planung!FP17),Planung!FP17,IF(UPPER(Planung!FP17)="H",$C17/2,0)))))))</f>
        <v>0.5</v>
      </c>
      <c r="FQ17" s="27">
        <f>IF($A17="",0,IF(Mitarbeiter!$G$15=FALSE,0,IF(AND(Mitarbeiter!$E$15&lt;&gt;"",FQ$5+6&lt;Mitarbeiter!$E$15),0,IF(AND(Mitarbeiter!$F$15&lt;&gt;"",FQ$5&gt;Mitarbeiter!$F$15),0,IF(Planung!FQ17="",$C17,IF(ISNUMBER(Planung!FQ17),Planung!FQ17,IF(UPPER(Planung!FQ17)="H",$C17/2,0)))))))</f>
        <v>0.5</v>
      </c>
      <c r="FR17" s="27">
        <f>IF($A17="",0,IF(Mitarbeiter!$G$15=FALSE,0,IF(AND(Mitarbeiter!$E$15&lt;&gt;"",FR$5+6&lt;Mitarbeiter!$E$15),0,IF(AND(Mitarbeiter!$F$15&lt;&gt;"",FR$5&gt;Mitarbeiter!$F$15),0,IF(Planung!FR17="",$C17,IF(ISNUMBER(Planung!FR17),Planung!FR17,IF(UPPER(Planung!FR17)="H",$C17/2,0)))))))</f>
        <v>0.5</v>
      </c>
      <c r="FS17" s="27">
        <f>IF($A17="",0,IF(Mitarbeiter!$G$15=FALSE,0,IF(AND(Mitarbeiter!$E$15&lt;&gt;"",FS$5+6&lt;Mitarbeiter!$E$15),0,IF(AND(Mitarbeiter!$F$15&lt;&gt;"",FS$5&gt;Mitarbeiter!$F$15),0,IF(Planung!FS17="",$C17,IF(ISNUMBER(Planung!FS17),Planung!FS17,IF(UPPER(Planung!FS17)="H",$C17/2,0)))))))</f>
        <v>0.5</v>
      </c>
      <c r="FT17" s="27">
        <f>IF($A17="",0,IF(Mitarbeiter!$G$15=FALSE,0,IF(AND(Mitarbeiter!$E$15&lt;&gt;"",FT$5+6&lt;Mitarbeiter!$E$15),0,IF(AND(Mitarbeiter!$F$15&lt;&gt;"",FT$5&gt;Mitarbeiter!$F$15),0,IF(Planung!FT17="",$C17,IF(ISNUMBER(Planung!FT17),Planung!FT17,IF(UPPER(Planung!FT17)="H",$C17/2,0)))))))</f>
        <v>0.5</v>
      </c>
      <c r="FU17" s="27">
        <f>IF($A17="",0,IF(Mitarbeiter!$G$15=FALSE,0,IF(AND(Mitarbeiter!$E$15&lt;&gt;"",FU$5+6&lt;Mitarbeiter!$E$15),0,IF(AND(Mitarbeiter!$F$15&lt;&gt;"",FU$5&gt;Mitarbeiter!$F$15),0,IF(Planung!FU17="",$C17,IF(ISNUMBER(Planung!FU17),Planung!FU17,IF(UPPER(Planung!FU17)="H",$C17/2,0)))))))</f>
        <v>0.5</v>
      </c>
      <c r="FV17" s="27">
        <f>IF($A17="",0,IF(Mitarbeiter!$G$15=FALSE,0,IF(AND(Mitarbeiter!$E$15&lt;&gt;"",FV$5+6&lt;Mitarbeiter!$E$15),0,IF(AND(Mitarbeiter!$F$15&lt;&gt;"",FV$5&gt;Mitarbeiter!$F$15),0,IF(Planung!FV17="",$C17,IF(ISNUMBER(Planung!FV17),Planung!FV17,IF(UPPER(Planung!FV17)="H",$C17/2,0)))))))</f>
        <v>0.5</v>
      </c>
      <c r="FW17" s="27">
        <f>IF($A17="",0,IF(Mitarbeiter!$G$15=FALSE,0,IF(AND(Mitarbeiter!$E$15&lt;&gt;"",FW$5+6&lt;Mitarbeiter!$E$15),0,IF(AND(Mitarbeiter!$F$15&lt;&gt;"",FW$5&gt;Mitarbeiter!$F$15),0,IF(Planung!FW17="",$C17,IF(ISNUMBER(Planung!FW17),Planung!FW17,IF(UPPER(Planung!FW17)="H",$C17/2,0)))))))</f>
        <v>0.5</v>
      </c>
      <c r="FX17" s="27">
        <f>IF($A17="",0,IF(Mitarbeiter!$G$15=FALSE,0,IF(AND(Mitarbeiter!$E$15&lt;&gt;"",FX$5+6&lt;Mitarbeiter!$E$15),0,IF(AND(Mitarbeiter!$F$15&lt;&gt;"",FX$5&gt;Mitarbeiter!$F$15),0,IF(Planung!FX17="",$C17,IF(ISNUMBER(Planung!FX17),Planung!FX17,IF(UPPER(Planung!FX17)="H",$C17/2,0)))))))</f>
        <v>0.5</v>
      </c>
      <c r="FY17" s="27">
        <f>IF($A17="",0,IF(Mitarbeiter!$G$15=FALSE,0,IF(AND(Mitarbeiter!$E$15&lt;&gt;"",FY$5+6&lt;Mitarbeiter!$E$15),0,IF(AND(Mitarbeiter!$F$15&lt;&gt;"",FY$5&gt;Mitarbeiter!$F$15),0,IF(Planung!FY17="",$C17,IF(ISNUMBER(Planung!FY17),Planung!FY17,IF(UPPER(Planung!FY17)="H",$C17/2,0)))))))</f>
        <v>0.5</v>
      </c>
      <c r="FZ17" s="27">
        <f>IF($A17="",0,IF(Mitarbeiter!$G$15=FALSE,0,IF(AND(Mitarbeiter!$E$15&lt;&gt;"",FZ$5+6&lt;Mitarbeiter!$E$15),0,IF(AND(Mitarbeiter!$F$15&lt;&gt;"",FZ$5&gt;Mitarbeiter!$F$15),0,IF(Planung!FZ17="",$C17,IF(ISNUMBER(Planung!FZ17),Planung!FZ17,IF(UPPER(Planung!FZ17)="H",$C17/2,0)))))))</f>
        <v>0.5</v>
      </c>
      <c r="GA17" s="27">
        <f>IF($A17="",0,IF(Mitarbeiter!$G$15=FALSE,0,IF(AND(Mitarbeiter!$E$15&lt;&gt;"",GA$5+6&lt;Mitarbeiter!$E$15),0,IF(AND(Mitarbeiter!$F$15&lt;&gt;"",GA$5&gt;Mitarbeiter!$F$15),0,IF(Planung!GA17="",$C17,IF(ISNUMBER(Planung!GA17),Planung!GA17,IF(UPPER(Planung!GA17)="H",$C17/2,0)))))))</f>
        <v>0.5</v>
      </c>
      <c r="GB17" s="27">
        <f>IF($A17="",0,IF(Mitarbeiter!$G$15=FALSE,0,IF(AND(Mitarbeiter!$E$15&lt;&gt;"",GB$5+6&lt;Mitarbeiter!$E$15),0,IF(AND(Mitarbeiter!$F$15&lt;&gt;"",GB$5&gt;Mitarbeiter!$F$15),0,IF(Planung!GB17="",$C17,IF(ISNUMBER(Planung!GB17),Planung!GB17,IF(UPPER(Planung!GB17)="H",$C17/2,0)))))))</f>
        <v>0.5</v>
      </c>
      <c r="GC17" s="27">
        <f>IF($A17="",0,IF(Mitarbeiter!$G$15=FALSE,0,IF(AND(Mitarbeiter!$E$15&lt;&gt;"",GC$5+6&lt;Mitarbeiter!$E$15),0,IF(AND(Mitarbeiter!$F$15&lt;&gt;"",GC$5&gt;Mitarbeiter!$F$15),0,IF(Planung!GC17="",$C17,IF(ISNUMBER(Planung!GC17),Planung!GC17,IF(UPPER(Planung!GC17)="H",$C17/2,0)))))))</f>
        <v>0.5</v>
      </c>
      <c r="GD17" s="27">
        <f>IF($A17="",0,IF(Mitarbeiter!$G$15=FALSE,0,IF(AND(Mitarbeiter!$E$15&lt;&gt;"",GD$5+6&lt;Mitarbeiter!$E$15),0,IF(AND(Mitarbeiter!$F$15&lt;&gt;"",GD$5&gt;Mitarbeiter!$F$15),0,IF(Planung!GD17="",$C17,IF(ISNUMBER(Planung!GD17),Planung!GD17,IF(UPPER(Planung!GD17)="H",$C17/2,0)))))))</f>
        <v>0.5</v>
      </c>
      <c r="GE17" s="27">
        <f>IF($A17="",0,IF(Mitarbeiter!$G$15=FALSE,0,IF(AND(Mitarbeiter!$E$15&lt;&gt;"",GE$5+6&lt;Mitarbeiter!$E$15),0,IF(AND(Mitarbeiter!$F$15&lt;&gt;"",GE$5&gt;Mitarbeiter!$F$15),0,IF(Planung!GE17="",$C17,IF(ISNUMBER(Planung!GE17),Planung!GE17,IF(UPPER(Planung!GE17)="H",$C17/2,0)))))))</f>
        <v>0.5</v>
      </c>
      <c r="GF17" s="27">
        <f>IF($A17="",0,IF(Mitarbeiter!$G$15=FALSE,0,IF(AND(Mitarbeiter!$E$15&lt;&gt;"",GF$5+6&lt;Mitarbeiter!$E$15),0,IF(AND(Mitarbeiter!$F$15&lt;&gt;"",GF$5&gt;Mitarbeiter!$F$15),0,IF(Planung!GF17="",$C17,IF(ISNUMBER(Planung!GF17),Planung!GF17,IF(UPPER(Planung!GF17)="H",$C17/2,0)))))))</f>
        <v>0.5</v>
      </c>
      <c r="GG17" s="27">
        <f>IF($A17="",0,IF(Mitarbeiter!$G$15=FALSE,0,IF(AND(Mitarbeiter!$E$15&lt;&gt;"",GG$5+6&lt;Mitarbeiter!$E$15),0,IF(AND(Mitarbeiter!$F$15&lt;&gt;"",GG$5&gt;Mitarbeiter!$F$15),0,IF(Planung!GG17="",$C17,IF(ISNUMBER(Planung!GG17),Planung!GG17,IF(UPPER(Planung!GG17)="H",$C17/2,0)))))))</f>
        <v>0.5</v>
      </c>
      <c r="GH17" s="27">
        <f>IF($A17="",0,IF(Mitarbeiter!$G$15=FALSE,0,IF(AND(Mitarbeiter!$E$15&lt;&gt;"",GH$5+6&lt;Mitarbeiter!$E$15),0,IF(AND(Mitarbeiter!$F$15&lt;&gt;"",GH$5&gt;Mitarbeiter!$F$15),0,IF(Planung!GH17="",$C17,IF(ISNUMBER(Planung!GH17),Planung!GH17,IF(UPPER(Planung!GH17)="H",$C17/2,0)))))))</f>
        <v>0.5</v>
      </c>
      <c r="GI17" s="27">
        <f>IF($A17="",0,IF(Mitarbeiter!$G$15=FALSE,0,IF(AND(Mitarbeiter!$E$15&lt;&gt;"",GI$5+6&lt;Mitarbeiter!$E$15),0,IF(AND(Mitarbeiter!$F$15&lt;&gt;"",GI$5&gt;Mitarbeiter!$F$15),0,IF(Planung!GI17="",$C17,IF(ISNUMBER(Planung!GI17),Planung!GI17,IF(UPPER(Planung!GI17)="H",$C17/2,0)))))))</f>
        <v>0.5</v>
      </c>
      <c r="GJ17" s="27">
        <f>IF($A17="",0,IF(Mitarbeiter!$G$15=FALSE,0,IF(AND(Mitarbeiter!$E$15&lt;&gt;"",GJ$5+6&lt;Mitarbeiter!$E$15),0,IF(AND(Mitarbeiter!$F$15&lt;&gt;"",GJ$5&gt;Mitarbeiter!$F$15),0,IF(Planung!GJ17="",$C17,IF(ISNUMBER(Planung!GJ17),Planung!GJ17,IF(UPPER(Planung!GJ17)="H",$C17/2,0)))))))</f>
        <v>0.5</v>
      </c>
      <c r="GK17" s="27">
        <f>IF($A17="",0,IF(Mitarbeiter!$G$15=FALSE,0,IF(AND(Mitarbeiter!$E$15&lt;&gt;"",GK$5+6&lt;Mitarbeiter!$E$15),0,IF(AND(Mitarbeiter!$F$15&lt;&gt;"",GK$5&gt;Mitarbeiter!$F$15),0,IF(Planung!GK17="",$C17,IF(ISNUMBER(Planung!GK17),Planung!GK17,IF(UPPER(Planung!GK17)="H",$C17/2,0)))))))</f>
        <v>0.5</v>
      </c>
      <c r="GL17" s="27">
        <f>IF($A17="",0,IF(Mitarbeiter!$G$15=FALSE,0,IF(AND(Mitarbeiter!$E$15&lt;&gt;"",GL$5+6&lt;Mitarbeiter!$E$15),0,IF(AND(Mitarbeiter!$F$15&lt;&gt;"",GL$5&gt;Mitarbeiter!$F$15),0,IF(Planung!GL17="",$C17,IF(ISNUMBER(Planung!GL17),Planung!GL17,IF(UPPER(Planung!GL17)="H",$C17/2,0)))))))</f>
        <v>0.5</v>
      </c>
      <c r="GM17" s="27">
        <f>IF($A17="",0,IF(Mitarbeiter!$G$15=FALSE,0,IF(AND(Mitarbeiter!$E$15&lt;&gt;"",GM$5+6&lt;Mitarbeiter!$E$15),0,IF(AND(Mitarbeiter!$F$15&lt;&gt;"",GM$5&gt;Mitarbeiter!$F$15),0,IF(Planung!GM17="",$C17,IF(ISNUMBER(Planung!GM17),Planung!GM17,IF(UPPER(Planung!GM17)="H",$C17/2,0)))))))</f>
        <v>0.5</v>
      </c>
      <c r="GN17" s="27">
        <f>IF($A17="",0,IF(Mitarbeiter!$G$15=FALSE,0,IF(AND(Mitarbeiter!$E$15&lt;&gt;"",GN$5+6&lt;Mitarbeiter!$E$15),0,IF(AND(Mitarbeiter!$F$15&lt;&gt;"",GN$5&gt;Mitarbeiter!$F$15),0,IF(Planung!GN17="",$C17,IF(ISNUMBER(Planung!GN17),Planung!GN17,IF(UPPER(Planung!GN17)="H",$C17/2,0)))))))</f>
        <v>0.5</v>
      </c>
      <c r="GO17" s="27">
        <f>IF($A17="",0,IF(Mitarbeiter!$G$15=FALSE,0,IF(AND(Mitarbeiter!$E$15&lt;&gt;"",GO$5+6&lt;Mitarbeiter!$E$15),0,IF(AND(Mitarbeiter!$F$15&lt;&gt;"",GO$5&gt;Mitarbeiter!$F$15),0,IF(Planung!GO17="",$C17,IF(ISNUMBER(Planung!GO17),Planung!GO17,IF(UPPER(Planung!GO17)="H",$C17/2,0)))))))</f>
        <v>0.5</v>
      </c>
      <c r="GP17" s="27">
        <f>IF($A17="",0,IF(Mitarbeiter!$G$15=FALSE,0,IF(AND(Mitarbeiter!$E$15&lt;&gt;"",GP$5+6&lt;Mitarbeiter!$E$15),0,IF(AND(Mitarbeiter!$F$15&lt;&gt;"",GP$5&gt;Mitarbeiter!$F$15),0,IF(Planung!GP17="",$C17,IF(ISNUMBER(Planung!GP17),Planung!GP17,IF(UPPER(Planung!GP17)="H",$C17/2,0)))))))</f>
        <v>0.5</v>
      </c>
      <c r="GQ17" s="27">
        <f>IF($A17="",0,IF(Mitarbeiter!$G$15=FALSE,0,IF(AND(Mitarbeiter!$E$15&lt;&gt;"",GQ$5+6&lt;Mitarbeiter!$E$15),0,IF(AND(Mitarbeiter!$F$15&lt;&gt;"",GQ$5&gt;Mitarbeiter!$F$15),0,IF(Planung!GQ17="",$C17,IF(ISNUMBER(Planung!GQ17),Planung!GQ17,IF(UPPER(Planung!GQ17)="H",$C17/2,0)))))))</f>
        <v>0.5</v>
      </c>
      <c r="GR17" s="27">
        <f>IF($A17="",0,IF(Mitarbeiter!$G$15=FALSE,0,IF(AND(Mitarbeiter!$E$15&lt;&gt;"",GR$5+6&lt;Mitarbeiter!$E$15),0,IF(AND(Mitarbeiter!$F$15&lt;&gt;"",GR$5&gt;Mitarbeiter!$F$15),0,IF(Planung!GR17="",$C17,IF(ISNUMBER(Planung!GR17),Planung!GR17,IF(UPPER(Planung!GR17)="H",$C17/2,0)))))))</f>
        <v>0.5</v>
      </c>
      <c r="GS17" s="27">
        <f>IF($A17="",0,IF(Mitarbeiter!$G$15=FALSE,0,IF(AND(Mitarbeiter!$E$15&lt;&gt;"",GS$5+6&lt;Mitarbeiter!$E$15),0,IF(AND(Mitarbeiter!$F$15&lt;&gt;"",GS$5&gt;Mitarbeiter!$F$15),0,IF(Planung!GS17="",$C17,IF(ISNUMBER(Planung!GS17),Planung!GS17,IF(UPPER(Planung!GS17)="H",$C17/2,0)))))))</f>
        <v>0.5</v>
      </c>
      <c r="GT17" s="27">
        <f>IF($A17="",0,IF(Mitarbeiter!$G$15=FALSE,0,IF(AND(Mitarbeiter!$E$15&lt;&gt;"",GT$5+6&lt;Mitarbeiter!$E$15),0,IF(AND(Mitarbeiter!$F$15&lt;&gt;"",GT$5&gt;Mitarbeiter!$F$15),0,IF(Planung!GT17="",$C17,IF(ISNUMBER(Planung!GT17),Planung!GT17,IF(UPPER(Planung!GT17)="H",$C17/2,0)))))))</f>
        <v>0.5</v>
      </c>
      <c r="GU17" s="27">
        <f>IF($A17="",0,IF(Mitarbeiter!$G$15=FALSE,0,IF(AND(Mitarbeiter!$E$15&lt;&gt;"",GU$5+6&lt;Mitarbeiter!$E$15),0,IF(AND(Mitarbeiter!$F$15&lt;&gt;"",GU$5&gt;Mitarbeiter!$F$15),0,IF(Planung!GU17="",$C17,IF(ISNUMBER(Planung!GU17),Planung!GU17,IF(UPPER(Planung!GU17)="H",$C17/2,0)))))))</f>
        <v>0.5</v>
      </c>
      <c r="GV17" s="27">
        <f>IF($A17="",0,IF(Mitarbeiter!$G$15=FALSE,0,IF(AND(Mitarbeiter!$E$15&lt;&gt;"",GV$5+6&lt;Mitarbeiter!$E$15),0,IF(AND(Mitarbeiter!$F$15&lt;&gt;"",GV$5&gt;Mitarbeiter!$F$15),0,IF(Planung!GV17="",$C17,IF(ISNUMBER(Planung!GV17),Planung!GV17,IF(UPPER(Planung!GV17)="H",$C17/2,0)))))))</f>
        <v>0.5</v>
      </c>
      <c r="GW17" s="27">
        <f>IF($A17="",0,IF(Mitarbeiter!$G$15=FALSE,0,IF(AND(Mitarbeiter!$E$15&lt;&gt;"",GW$5+6&lt;Mitarbeiter!$E$15),0,IF(AND(Mitarbeiter!$F$15&lt;&gt;"",GW$5&gt;Mitarbeiter!$F$15),0,IF(Planung!GW17="",$C17,IF(ISNUMBER(Planung!GW17),Planung!GW17,IF(UPPER(Planung!GW17)="H",$C17/2,0)))))))</f>
        <v>0.5</v>
      </c>
      <c r="GX17" s="27">
        <f>IF($A17="",0,IF(Mitarbeiter!$G$15=FALSE,0,IF(AND(Mitarbeiter!$E$15&lt;&gt;"",GX$5+6&lt;Mitarbeiter!$E$15),0,IF(AND(Mitarbeiter!$F$15&lt;&gt;"",GX$5&gt;Mitarbeiter!$F$15),0,IF(Planung!GX17="",$C17,IF(ISNUMBER(Planung!GX17),Planung!GX17,IF(UPPER(Planung!GX17)="H",$C17/2,0)))))))</f>
        <v>0.5</v>
      </c>
      <c r="GY17" s="27">
        <f>IF($A17="",0,IF(Mitarbeiter!$G$15=FALSE,0,IF(AND(Mitarbeiter!$E$15&lt;&gt;"",GY$5+6&lt;Mitarbeiter!$E$15),0,IF(AND(Mitarbeiter!$F$15&lt;&gt;"",GY$5&gt;Mitarbeiter!$F$15),0,IF(Planung!GY17="",$C17,IF(ISNUMBER(Planung!GY17),Planung!GY17,IF(UPPER(Planung!GY17)="H",$C17/2,0)))))))</f>
        <v>0.5</v>
      </c>
      <c r="GZ17" s="27">
        <f>IF($A17="",0,IF(Mitarbeiter!$G$15=FALSE,0,IF(AND(Mitarbeiter!$E$15&lt;&gt;"",GZ$5+6&lt;Mitarbeiter!$E$15),0,IF(AND(Mitarbeiter!$F$15&lt;&gt;"",GZ$5&gt;Mitarbeiter!$F$15),0,IF(Planung!GZ17="",$C17,IF(ISNUMBER(Planung!GZ17),Planung!GZ17,IF(UPPER(Planung!GZ17)="H",$C17/2,0)))))))</f>
        <v>0.5</v>
      </c>
      <c r="HA17" s="27">
        <f>IF($A17="",0,IF(Mitarbeiter!$G$15=FALSE,0,IF(AND(Mitarbeiter!$E$15&lt;&gt;"",HA$5+6&lt;Mitarbeiter!$E$15),0,IF(AND(Mitarbeiter!$F$15&lt;&gt;"",HA$5&gt;Mitarbeiter!$F$15),0,IF(Planung!HA17="",$C17,IF(ISNUMBER(Planung!HA17),Planung!HA17,IF(UPPER(Planung!HA17)="H",$C17/2,0)))))))</f>
        <v>0.5</v>
      </c>
      <c r="HB17" s="27">
        <f>IF($A17="",0,IF(Mitarbeiter!$G$15=FALSE,0,IF(AND(Mitarbeiter!$E$15&lt;&gt;"",HB$5+6&lt;Mitarbeiter!$E$15),0,IF(AND(Mitarbeiter!$F$15&lt;&gt;"",HB$5&gt;Mitarbeiter!$F$15),0,IF(Planung!HB17="",$C17,IF(ISNUMBER(Planung!HB17),Planung!HB17,IF(UPPER(Planung!HB17)="H",$C17/2,0)))))))</f>
        <v>0.5</v>
      </c>
      <c r="HC17" s="27">
        <f>IF($A17="",0,IF(Mitarbeiter!$G$15=FALSE,0,IF(AND(Mitarbeiter!$E$15&lt;&gt;"",HC$5+6&lt;Mitarbeiter!$E$15),0,IF(AND(Mitarbeiter!$F$15&lt;&gt;"",HC$5&gt;Mitarbeiter!$F$15),0,IF(Planung!HC17="",$C17,IF(ISNUMBER(Planung!HC17),Planung!HC17,IF(UPPER(Planung!HC17)="H",$C17/2,0)))))))</f>
        <v>0.5</v>
      </c>
      <c r="HD17" s="27">
        <f>IF($A17="",0,IF(Mitarbeiter!$G$15=FALSE,0,IF(AND(Mitarbeiter!$E$15&lt;&gt;"",HD$5+6&lt;Mitarbeiter!$E$15),0,IF(AND(Mitarbeiter!$F$15&lt;&gt;"",HD$5&gt;Mitarbeiter!$F$15),0,IF(Planung!HD17="",$C17,IF(ISNUMBER(Planung!HD17),Planung!HD17,IF(UPPER(Planung!HD17)="H",$C17/2,0)))))))</f>
        <v>0.5</v>
      </c>
      <c r="HE17" s="27">
        <f>IF($A17="",0,IF(Mitarbeiter!$G$15=FALSE,0,IF(AND(Mitarbeiter!$E$15&lt;&gt;"",HE$5+6&lt;Mitarbeiter!$E$15),0,IF(AND(Mitarbeiter!$F$15&lt;&gt;"",HE$5&gt;Mitarbeiter!$F$15),0,IF(Planung!HE17="",$C17,IF(ISNUMBER(Planung!HE17),Planung!HE17,IF(UPPER(Planung!HE17)="H",$C17/2,0)))))))</f>
        <v>0.5</v>
      </c>
      <c r="HF17" s="27">
        <f>IF($A17="",0,IF(Mitarbeiter!$G$15=FALSE,0,IF(AND(Mitarbeiter!$E$15&lt;&gt;"",HF$5+6&lt;Mitarbeiter!$E$15),0,IF(AND(Mitarbeiter!$F$15&lt;&gt;"",HF$5&gt;Mitarbeiter!$F$15),0,IF(Planung!HF17="",$C17,IF(ISNUMBER(Planung!HF17),Planung!HF17,IF(UPPER(Planung!HF17)="H",$C17/2,0)))))))</f>
        <v>0.5</v>
      </c>
      <c r="HG17" s="27">
        <f>IF($A17="",0,IF(Mitarbeiter!$G$15=FALSE,0,IF(AND(Mitarbeiter!$E$15&lt;&gt;"",HG$5+6&lt;Mitarbeiter!$E$15),0,IF(AND(Mitarbeiter!$F$15&lt;&gt;"",HG$5&gt;Mitarbeiter!$F$15),0,IF(Planung!HG17="",$C17,IF(ISNUMBER(Planung!HG17),Planung!HG17,IF(UPPER(Planung!HG17)="H",$C17/2,0)))))))</f>
        <v>0.5</v>
      </c>
      <c r="HH17" s="27">
        <f>IF($A17="",0,IF(Mitarbeiter!$G$15=FALSE,0,IF(AND(Mitarbeiter!$E$15&lt;&gt;"",HH$5+6&lt;Mitarbeiter!$E$15),0,IF(AND(Mitarbeiter!$F$15&lt;&gt;"",HH$5&gt;Mitarbeiter!$F$15),0,IF(Planung!HH17="",$C17,IF(ISNUMBER(Planung!HH17),Planung!HH17,IF(UPPER(Planung!HH17)="H",$C17/2,0)))))))</f>
        <v>0.5</v>
      </c>
      <c r="HI17" s="27">
        <f>IF($A17="",0,IF(Mitarbeiter!$G$15=FALSE,0,IF(AND(Mitarbeiter!$E$15&lt;&gt;"",HI$5+6&lt;Mitarbeiter!$E$15),0,IF(AND(Mitarbeiter!$F$15&lt;&gt;"",HI$5&gt;Mitarbeiter!$F$15),0,IF(Planung!HI17="",$C17,IF(ISNUMBER(Planung!HI17),Planung!HI17,IF(UPPER(Planung!HI17)="H",$C17/2,0)))))))</f>
        <v>0.5</v>
      </c>
      <c r="HJ17" s="27">
        <f>IF($A17="",0,IF(Mitarbeiter!$G$15=FALSE,0,IF(AND(Mitarbeiter!$E$15&lt;&gt;"",HJ$5+6&lt;Mitarbeiter!$E$15),0,IF(AND(Mitarbeiter!$F$15&lt;&gt;"",HJ$5&gt;Mitarbeiter!$F$15),0,IF(Planung!HJ17="",$C17,IF(ISNUMBER(Planung!HJ17),Planung!HJ17,IF(UPPER(Planung!HJ17)="H",$C17/2,0)))))))</f>
        <v>0.5</v>
      </c>
      <c r="HK17" s="27">
        <f>IF($A17="",0,IF(Mitarbeiter!$G$15=FALSE,0,IF(AND(Mitarbeiter!$E$15&lt;&gt;"",HK$5+6&lt;Mitarbeiter!$E$15),0,IF(AND(Mitarbeiter!$F$15&lt;&gt;"",HK$5&gt;Mitarbeiter!$F$15),0,IF(Planung!HK17="",$C17,IF(ISNUMBER(Planung!HK17),Planung!HK17,IF(UPPER(Planung!HK17)="H",$C17/2,0)))))))</f>
        <v>0.5</v>
      </c>
      <c r="HL17" s="27">
        <f>IF($A17="",0,IF(Mitarbeiter!$G$15=FALSE,0,IF(AND(Mitarbeiter!$E$15&lt;&gt;"",HL$5+6&lt;Mitarbeiter!$E$15),0,IF(AND(Mitarbeiter!$F$15&lt;&gt;"",HL$5&gt;Mitarbeiter!$F$15),0,IF(Planung!HL17="",$C17,IF(ISNUMBER(Planung!HL17),Planung!HL17,IF(UPPER(Planung!HL17)="H",$C17/2,0)))))))</f>
        <v>0.5</v>
      </c>
      <c r="HM17" s="27">
        <f>IF($A17="",0,IF(Mitarbeiter!$G$15=FALSE,0,IF(AND(Mitarbeiter!$E$15&lt;&gt;"",HM$5+6&lt;Mitarbeiter!$E$15),0,IF(AND(Mitarbeiter!$F$15&lt;&gt;"",HM$5&gt;Mitarbeiter!$F$15),0,IF(Planung!HM17="",$C17,IF(ISNUMBER(Planung!HM17),Planung!HM17,IF(UPPER(Planung!HM17)="H",$C17/2,0)))))))</f>
        <v>0.5</v>
      </c>
      <c r="HN17" s="27">
        <f>IF($A17="",0,IF(Mitarbeiter!$G$15=FALSE,0,IF(AND(Mitarbeiter!$E$15&lt;&gt;"",HN$5+6&lt;Mitarbeiter!$E$15),0,IF(AND(Mitarbeiter!$F$15&lt;&gt;"",HN$5&gt;Mitarbeiter!$F$15),0,IF(Planung!HN17="",$C17,IF(ISNUMBER(Planung!HN17),Planung!HN17,IF(UPPER(Planung!HN17)="H",$C17/2,0)))))))</f>
        <v>0.5</v>
      </c>
      <c r="HO17" s="27">
        <f>IF($A17="",0,IF(Mitarbeiter!$G$15=FALSE,0,IF(AND(Mitarbeiter!$E$15&lt;&gt;"",HO$5+6&lt;Mitarbeiter!$E$15),0,IF(AND(Mitarbeiter!$F$15&lt;&gt;"",HO$5&gt;Mitarbeiter!$F$15),0,IF(Planung!HO17="",$C17,IF(ISNUMBER(Planung!HO17),Planung!HO17,IF(UPPER(Planung!HO17)="H",$C17/2,0)))))))</f>
        <v>0.5</v>
      </c>
      <c r="HP17" s="27">
        <f>IF($A17="",0,IF(Mitarbeiter!$G$15=FALSE,0,IF(AND(Mitarbeiter!$E$15&lt;&gt;"",HP$5+6&lt;Mitarbeiter!$E$15),0,IF(AND(Mitarbeiter!$F$15&lt;&gt;"",HP$5&gt;Mitarbeiter!$F$15),0,IF(Planung!HP17="",$C17,IF(ISNUMBER(Planung!HP17),Planung!HP17,IF(UPPER(Planung!HP17)="H",$C17/2,0)))))))</f>
        <v>0.5</v>
      </c>
      <c r="HQ17" s="27">
        <f>IF($A17="",0,IF(Mitarbeiter!$G$15=FALSE,0,IF(AND(Mitarbeiter!$E$15&lt;&gt;"",HQ$5+6&lt;Mitarbeiter!$E$15),0,IF(AND(Mitarbeiter!$F$15&lt;&gt;"",HQ$5&gt;Mitarbeiter!$F$15),0,IF(Planung!HQ17="",$C17,IF(ISNUMBER(Planung!HQ17),Planung!HQ17,IF(UPPER(Planung!HQ17)="H",$C17/2,0)))))))</f>
        <v>0.5</v>
      </c>
      <c r="HR17" s="27">
        <f>IF($A17="",0,IF(Mitarbeiter!$G$15=FALSE,0,IF(AND(Mitarbeiter!$E$15&lt;&gt;"",HR$5+6&lt;Mitarbeiter!$E$15),0,IF(AND(Mitarbeiter!$F$15&lt;&gt;"",HR$5&gt;Mitarbeiter!$F$15),0,IF(Planung!HR17="",$C17,IF(ISNUMBER(Planung!HR17),Planung!HR17,IF(UPPER(Planung!HR17)="H",$C17/2,0)))))))</f>
        <v>0.5</v>
      </c>
      <c r="HS17" s="27">
        <f>IF($A17="",0,IF(Mitarbeiter!$G$15=FALSE,0,IF(AND(Mitarbeiter!$E$15&lt;&gt;"",HS$5+6&lt;Mitarbeiter!$E$15),0,IF(AND(Mitarbeiter!$F$15&lt;&gt;"",HS$5&gt;Mitarbeiter!$F$15),0,IF(Planung!HS17="",$C17,IF(ISNUMBER(Planung!HS17),Planung!HS17,IF(UPPER(Planung!HS17)="H",$C17/2,0)))))))</f>
        <v>0.5</v>
      </c>
      <c r="HT17" s="27">
        <f>IF($A17="",0,IF(Mitarbeiter!$G$15=FALSE,0,IF(AND(Mitarbeiter!$E$15&lt;&gt;"",HT$5+6&lt;Mitarbeiter!$E$15),0,IF(AND(Mitarbeiter!$F$15&lt;&gt;"",HT$5&gt;Mitarbeiter!$F$15),0,IF(Planung!HT17="",$C17,IF(ISNUMBER(Planung!HT17),Planung!HT17,IF(UPPER(Planung!HT17)="H",$C17/2,0)))))))</f>
        <v>0.5</v>
      </c>
      <c r="HU17" s="27">
        <f>IF($A17="",0,IF(Mitarbeiter!$G$15=FALSE,0,IF(AND(Mitarbeiter!$E$15&lt;&gt;"",HU$5+6&lt;Mitarbeiter!$E$15),0,IF(AND(Mitarbeiter!$F$15&lt;&gt;"",HU$5&gt;Mitarbeiter!$F$15),0,IF(Planung!HU17="",$C17,IF(ISNUMBER(Planung!HU17),Planung!HU17,IF(UPPER(Planung!HU17)="H",$C17/2,0)))))))</f>
        <v>0.5</v>
      </c>
      <c r="HV17" s="27">
        <f>IF($A17="",0,IF(Mitarbeiter!$G$15=FALSE,0,IF(AND(Mitarbeiter!$E$15&lt;&gt;"",HV$5+6&lt;Mitarbeiter!$E$15),0,IF(AND(Mitarbeiter!$F$15&lt;&gt;"",HV$5&gt;Mitarbeiter!$F$15),0,IF(Planung!HV17="",$C17,IF(ISNUMBER(Planung!HV17),Planung!HV17,IF(UPPER(Planung!HV17)="H",$C17/2,0)))))))</f>
        <v>0.5</v>
      </c>
      <c r="HW17" s="27">
        <f>IF($A17="",0,IF(Mitarbeiter!$G$15=FALSE,0,IF(AND(Mitarbeiter!$E$15&lt;&gt;"",HW$5+6&lt;Mitarbeiter!$E$15),0,IF(AND(Mitarbeiter!$F$15&lt;&gt;"",HW$5&gt;Mitarbeiter!$F$15),0,IF(Planung!HW17="",$C17,IF(ISNUMBER(Planung!HW17),Planung!HW17,IF(UPPER(Planung!HW17)="H",$C17/2,0)))))))</f>
        <v>0.5</v>
      </c>
      <c r="HX17" s="27">
        <f>IF($A17="",0,IF(Mitarbeiter!$G$15=FALSE,0,IF(AND(Mitarbeiter!$E$15&lt;&gt;"",HX$5+6&lt;Mitarbeiter!$E$15),0,IF(AND(Mitarbeiter!$F$15&lt;&gt;"",HX$5&gt;Mitarbeiter!$F$15),0,IF(Planung!HX17="",$C17,IF(ISNUMBER(Planung!HX17),Planung!HX17,IF(UPPER(Planung!HX17)="H",$C17/2,0)))))))</f>
        <v>0.5</v>
      </c>
      <c r="HY17" s="27">
        <f>IF($A17="",0,IF(Mitarbeiter!$G$15=FALSE,0,IF(AND(Mitarbeiter!$E$15&lt;&gt;"",HY$5+6&lt;Mitarbeiter!$E$15),0,IF(AND(Mitarbeiter!$F$15&lt;&gt;"",HY$5&gt;Mitarbeiter!$F$15),0,IF(Planung!HY17="",$C17,IF(ISNUMBER(Planung!HY17),Planung!HY17,IF(UPPER(Planung!HY17)="H",$C17/2,0)))))))</f>
        <v>0.5</v>
      </c>
      <c r="HZ17" s="27">
        <f>IF($A17="",0,IF(Mitarbeiter!$G$15=FALSE,0,IF(AND(Mitarbeiter!$E$15&lt;&gt;"",HZ$5+6&lt;Mitarbeiter!$E$15),0,IF(AND(Mitarbeiter!$F$15&lt;&gt;"",HZ$5&gt;Mitarbeiter!$F$15),0,IF(Planung!HZ17="",$C17,IF(ISNUMBER(Planung!HZ17),Planung!HZ17,IF(UPPER(Planung!HZ17)="H",$C17/2,0)))))))</f>
        <v>0.5</v>
      </c>
      <c r="IA17" s="27">
        <f>IF($A17="",0,IF(Mitarbeiter!$G$15=FALSE,0,IF(AND(Mitarbeiter!$E$15&lt;&gt;"",IA$5+6&lt;Mitarbeiter!$E$15),0,IF(AND(Mitarbeiter!$F$15&lt;&gt;"",IA$5&gt;Mitarbeiter!$F$15),0,IF(Planung!IA17="",$C17,IF(ISNUMBER(Planung!IA17),Planung!IA17,IF(UPPER(Planung!IA17)="H",$C17/2,0)))))))</f>
        <v>0.5</v>
      </c>
    </row>
    <row r="18" spans="1:235" x14ac:dyDescent="0.25">
      <c r="A18" s="7" t="str">
        <f>Planung!A18</f>
        <v>Wesche</v>
      </c>
      <c r="B18" s="7" t="str">
        <f>Planung!B18</f>
        <v>Komposit</v>
      </c>
      <c r="C18" s="27">
        <f>N(Mitarbeiter!$D$16)</f>
        <v>0.1</v>
      </c>
      <c r="D18" s="27">
        <f>IF($A18="",0,IF(Mitarbeiter!$G$16=FALSE,0,IF(AND(Mitarbeiter!$E$16&lt;&gt;"",D$5+6&lt;Mitarbeiter!$E$16),0,IF(AND(Mitarbeiter!$F$16&lt;&gt;"",D$5&gt;Mitarbeiter!$F$16),0,IF(Planung!D18="",$C18,IF(ISNUMBER(Planung!D18),Planung!D18,IF(UPPER(Planung!D18)="H",$C18/2,0)))))))</f>
        <v>0.1</v>
      </c>
      <c r="E18" s="27">
        <f>IF($A18="",0,IF(Mitarbeiter!$G$16=FALSE,0,IF(AND(Mitarbeiter!$E$16&lt;&gt;"",E$5+6&lt;Mitarbeiter!$E$16),0,IF(AND(Mitarbeiter!$F$16&lt;&gt;"",E$5&gt;Mitarbeiter!$F$16),0,IF(Planung!E18="",$C18,IF(ISNUMBER(Planung!E18),Planung!E18,IF(UPPER(Planung!E18)="H",$C18/2,0)))))))</f>
        <v>0.1</v>
      </c>
      <c r="F18" s="27">
        <f>IF($A18="",0,IF(Mitarbeiter!$G$16=FALSE,0,IF(AND(Mitarbeiter!$E$16&lt;&gt;"",F$5+6&lt;Mitarbeiter!$E$16),0,IF(AND(Mitarbeiter!$F$16&lt;&gt;"",F$5&gt;Mitarbeiter!$F$16),0,IF(Planung!F18="",$C18,IF(ISNUMBER(Planung!F18),Planung!F18,IF(UPPER(Planung!F18)="H",$C18/2,0)))))))</f>
        <v>0.1</v>
      </c>
      <c r="G18" s="27">
        <f>IF($A18="",0,IF(Mitarbeiter!$G$16=FALSE,0,IF(AND(Mitarbeiter!$E$16&lt;&gt;"",G$5+6&lt;Mitarbeiter!$E$16),0,IF(AND(Mitarbeiter!$F$16&lt;&gt;"",G$5&gt;Mitarbeiter!$F$16),0,IF(Planung!G18="",$C18,IF(ISNUMBER(Planung!G18),Planung!G18,IF(UPPER(Planung!G18)="H",$C18/2,0)))))))</f>
        <v>0</v>
      </c>
      <c r="H18" s="27">
        <f>IF($A18="",0,IF(Mitarbeiter!$G$16=FALSE,0,IF(AND(Mitarbeiter!$E$16&lt;&gt;"",H$5+6&lt;Mitarbeiter!$E$16),0,IF(AND(Mitarbeiter!$F$16&lt;&gt;"",H$5&gt;Mitarbeiter!$F$16),0,IF(Planung!H18="",$C18,IF(ISNUMBER(Planung!H18),Planung!H18,IF(UPPER(Planung!H18)="H",$C18/2,0)))))))</f>
        <v>0.1</v>
      </c>
      <c r="I18" s="27">
        <f>IF($A18="",0,IF(Mitarbeiter!$G$16=FALSE,0,IF(AND(Mitarbeiter!$E$16&lt;&gt;"",I$5+6&lt;Mitarbeiter!$E$16),0,IF(AND(Mitarbeiter!$F$16&lt;&gt;"",I$5&gt;Mitarbeiter!$F$16),0,IF(Planung!I18="",$C18,IF(ISNUMBER(Planung!I18),Planung!I18,IF(UPPER(Planung!I18)="H",$C18/2,0)))))))</f>
        <v>0.1</v>
      </c>
      <c r="J18" s="27">
        <f>IF($A18="",0,IF(Mitarbeiter!$G$16=FALSE,0,IF(AND(Mitarbeiter!$E$16&lt;&gt;"",J$5+6&lt;Mitarbeiter!$E$16),0,IF(AND(Mitarbeiter!$F$16&lt;&gt;"",J$5&gt;Mitarbeiter!$F$16),0,IF(Planung!J18="",$C18,IF(ISNUMBER(Planung!J18),Planung!J18,IF(UPPER(Planung!J18)="H",$C18/2,0)))))))</f>
        <v>0.1</v>
      </c>
      <c r="K18" s="27">
        <f>IF($A18="",0,IF(Mitarbeiter!$G$16=FALSE,0,IF(AND(Mitarbeiter!$E$16&lt;&gt;"",K$5+6&lt;Mitarbeiter!$E$16),0,IF(AND(Mitarbeiter!$F$16&lt;&gt;"",K$5&gt;Mitarbeiter!$F$16),0,IF(Planung!K18="",$C18,IF(ISNUMBER(Planung!K18),Planung!K18,IF(UPPER(Planung!K18)="H",$C18/2,0)))))))</f>
        <v>0.1</v>
      </c>
      <c r="L18" s="27">
        <f>IF($A18="",0,IF(Mitarbeiter!$G$16=FALSE,0,IF(AND(Mitarbeiter!$E$16&lt;&gt;"",L$5+6&lt;Mitarbeiter!$E$16),0,IF(AND(Mitarbeiter!$F$16&lt;&gt;"",L$5&gt;Mitarbeiter!$F$16),0,IF(Planung!L18="",$C18,IF(ISNUMBER(Planung!L18),Planung!L18,IF(UPPER(Planung!L18)="H",$C18/2,0)))))))</f>
        <v>0.1</v>
      </c>
      <c r="M18" s="27">
        <f>IF($A18="",0,IF(Mitarbeiter!$G$16=FALSE,0,IF(AND(Mitarbeiter!$E$16&lt;&gt;"",M$5+6&lt;Mitarbeiter!$E$16),0,IF(AND(Mitarbeiter!$F$16&lt;&gt;"",M$5&gt;Mitarbeiter!$F$16),0,IF(Planung!M18="",$C18,IF(ISNUMBER(Planung!M18),Planung!M18,IF(UPPER(Planung!M18)="H",$C18/2,0)))))))</f>
        <v>0.1</v>
      </c>
      <c r="N18" s="27">
        <f>IF($A18="",0,IF(Mitarbeiter!$G$16=FALSE,0,IF(AND(Mitarbeiter!$E$16&lt;&gt;"",N$5+6&lt;Mitarbeiter!$E$16),0,IF(AND(Mitarbeiter!$F$16&lt;&gt;"",N$5&gt;Mitarbeiter!$F$16),0,IF(Planung!N18="",$C18,IF(ISNUMBER(Planung!N18),Planung!N18,IF(UPPER(Planung!N18)="H",$C18/2,0)))))))</f>
        <v>0.1</v>
      </c>
      <c r="O18" s="27">
        <f>IF($A18="",0,IF(Mitarbeiter!$G$16=FALSE,0,IF(AND(Mitarbeiter!$E$16&lt;&gt;"",O$5+6&lt;Mitarbeiter!$E$16),0,IF(AND(Mitarbeiter!$F$16&lt;&gt;"",O$5&gt;Mitarbeiter!$F$16),0,IF(Planung!O18="",$C18,IF(ISNUMBER(Planung!O18),Planung!O18,IF(UPPER(Planung!O18)="H",$C18/2,0)))))))</f>
        <v>0.1</v>
      </c>
      <c r="P18" s="27">
        <f>IF($A18="",0,IF(Mitarbeiter!$G$16=FALSE,0,IF(AND(Mitarbeiter!$E$16&lt;&gt;"",P$5+6&lt;Mitarbeiter!$E$16),0,IF(AND(Mitarbeiter!$F$16&lt;&gt;"",P$5&gt;Mitarbeiter!$F$16),0,IF(Planung!P18="",$C18,IF(ISNUMBER(Planung!P18),Planung!P18,IF(UPPER(Planung!P18)="H",$C18/2,0)))))))</f>
        <v>0.1</v>
      </c>
      <c r="Q18" s="27">
        <f>IF($A18="",0,IF(Mitarbeiter!$G$16=FALSE,0,IF(AND(Mitarbeiter!$E$16&lt;&gt;"",Q$5+6&lt;Mitarbeiter!$E$16),0,IF(AND(Mitarbeiter!$F$16&lt;&gt;"",Q$5&gt;Mitarbeiter!$F$16),0,IF(Planung!Q18="",$C18,IF(ISNUMBER(Planung!Q18),Planung!Q18,IF(UPPER(Planung!Q18)="H",$C18/2,0)))))))</f>
        <v>0.1</v>
      </c>
      <c r="R18" s="27">
        <f>IF($A18="",0,IF(Mitarbeiter!$G$16=FALSE,0,IF(AND(Mitarbeiter!$E$16&lt;&gt;"",R$5+6&lt;Mitarbeiter!$E$16),0,IF(AND(Mitarbeiter!$F$16&lt;&gt;"",R$5&gt;Mitarbeiter!$F$16),0,IF(Planung!R18="",$C18,IF(ISNUMBER(Planung!R18),Planung!R18,IF(UPPER(Planung!R18)="H",$C18/2,0)))))))</f>
        <v>0.1</v>
      </c>
      <c r="S18" s="27">
        <f>IF($A18="",0,IF(Mitarbeiter!$G$16=FALSE,0,IF(AND(Mitarbeiter!$E$16&lt;&gt;"",S$5+6&lt;Mitarbeiter!$E$16),0,IF(AND(Mitarbeiter!$F$16&lt;&gt;"",S$5&gt;Mitarbeiter!$F$16),0,IF(Planung!S18="",$C18,IF(ISNUMBER(Planung!S18),Planung!S18,IF(UPPER(Planung!S18)="H",$C18/2,0)))))))</f>
        <v>0.1</v>
      </c>
      <c r="T18" s="27">
        <f>IF($A18="",0,IF(Mitarbeiter!$G$16=FALSE,0,IF(AND(Mitarbeiter!$E$16&lt;&gt;"",T$5+6&lt;Mitarbeiter!$E$16),0,IF(AND(Mitarbeiter!$F$16&lt;&gt;"",T$5&gt;Mitarbeiter!$F$16),0,IF(Planung!T18="",$C18,IF(ISNUMBER(Planung!T18),Planung!T18,IF(UPPER(Planung!T18)="H",$C18/2,0)))))))</f>
        <v>0.1</v>
      </c>
      <c r="U18" s="27">
        <f>IF($A18="",0,IF(Mitarbeiter!$G$16=FALSE,0,IF(AND(Mitarbeiter!$E$16&lt;&gt;"",U$5+6&lt;Mitarbeiter!$E$16),0,IF(AND(Mitarbeiter!$F$16&lt;&gt;"",U$5&gt;Mitarbeiter!$F$16),0,IF(Planung!U18="",$C18,IF(ISNUMBER(Planung!U18),Planung!U18,IF(UPPER(Planung!U18)="H",$C18/2,0)))))))</f>
        <v>0.1</v>
      </c>
      <c r="V18" s="27">
        <f>IF($A18="",0,IF(Mitarbeiter!$G$16=FALSE,0,IF(AND(Mitarbeiter!$E$16&lt;&gt;"",V$5+6&lt;Mitarbeiter!$E$16),0,IF(AND(Mitarbeiter!$F$16&lt;&gt;"",V$5&gt;Mitarbeiter!$F$16),0,IF(Planung!V18="",$C18,IF(ISNUMBER(Planung!V18),Planung!V18,IF(UPPER(Planung!V18)="H",$C18/2,0)))))))</f>
        <v>0.1</v>
      </c>
      <c r="W18" s="27">
        <f>IF($A18="",0,IF(Mitarbeiter!$G$16=FALSE,0,IF(AND(Mitarbeiter!$E$16&lt;&gt;"",W$5+6&lt;Mitarbeiter!$E$16),0,IF(AND(Mitarbeiter!$F$16&lt;&gt;"",W$5&gt;Mitarbeiter!$F$16),0,IF(Planung!W18="",$C18,IF(ISNUMBER(Planung!W18),Planung!W18,IF(UPPER(Planung!W18)="H",$C18/2,0)))))))</f>
        <v>0.1</v>
      </c>
      <c r="X18" s="27">
        <f>IF($A18="",0,IF(Mitarbeiter!$G$16=FALSE,0,IF(AND(Mitarbeiter!$E$16&lt;&gt;"",X$5+6&lt;Mitarbeiter!$E$16),0,IF(AND(Mitarbeiter!$F$16&lt;&gt;"",X$5&gt;Mitarbeiter!$F$16),0,IF(Planung!X18="",$C18,IF(ISNUMBER(Planung!X18),Planung!X18,IF(UPPER(Planung!X18)="H",$C18/2,0)))))))</f>
        <v>0.1</v>
      </c>
      <c r="Y18" s="27">
        <f>IF($A18="",0,IF(Mitarbeiter!$G$16=FALSE,0,IF(AND(Mitarbeiter!$E$16&lt;&gt;"",Y$5+6&lt;Mitarbeiter!$E$16),0,IF(AND(Mitarbeiter!$F$16&lt;&gt;"",Y$5&gt;Mitarbeiter!$F$16),0,IF(Planung!Y18="",$C18,IF(ISNUMBER(Planung!Y18),Planung!Y18,IF(UPPER(Planung!Y18)="H",$C18/2,0)))))))</f>
        <v>0.1</v>
      </c>
      <c r="Z18" s="27">
        <f>IF($A18="",0,IF(Mitarbeiter!$G$16=FALSE,0,IF(AND(Mitarbeiter!$E$16&lt;&gt;"",Z$5+6&lt;Mitarbeiter!$E$16),0,IF(AND(Mitarbeiter!$F$16&lt;&gt;"",Z$5&gt;Mitarbeiter!$F$16),0,IF(Planung!Z18="",$C18,IF(ISNUMBER(Planung!Z18),Planung!Z18,IF(UPPER(Planung!Z18)="H",$C18/2,0)))))))</f>
        <v>0.1</v>
      </c>
      <c r="AA18" s="27">
        <f>IF($A18="",0,IF(Mitarbeiter!$G$16=FALSE,0,IF(AND(Mitarbeiter!$E$16&lt;&gt;"",AA$5+6&lt;Mitarbeiter!$E$16),0,IF(AND(Mitarbeiter!$F$16&lt;&gt;"",AA$5&gt;Mitarbeiter!$F$16),0,IF(Planung!AA18="",$C18,IF(ISNUMBER(Planung!AA18),Planung!AA18,IF(UPPER(Planung!AA18)="H",$C18/2,0)))))))</f>
        <v>0.1</v>
      </c>
      <c r="AB18" s="27">
        <f>IF($A18="",0,IF(Mitarbeiter!$G$16=FALSE,0,IF(AND(Mitarbeiter!$E$16&lt;&gt;"",AB$5+6&lt;Mitarbeiter!$E$16),0,IF(AND(Mitarbeiter!$F$16&lt;&gt;"",AB$5&gt;Mitarbeiter!$F$16),0,IF(Planung!AB18="",$C18,IF(ISNUMBER(Planung!AB18),Planung!AB18,IF(UPPER(Planung!AB18)="H",$C18/2,0)))))))</f>
        <v>0.1</v>
      </c>
      <c r="AC18" s="27">
        <f>IF($A18="",0,IF(Mitarbeiter!$G$16=FALSE,0,IF(AND(Mitarbeiter!$E$16&lt;&gt;"",AC$5+6&lt;Mitarbeiter!$E$16),0,IF(AND(Mitarbeiter!$F$16&lt;&gt;"",AC$5&gt;Mitarbeiter!$F$16),0,IF(Planung!AC18="",$C18,IF(ISNUMBER(Planung!AC18),Planung!AC18,IF(UPPER(Planung!AC18)="H",$C18/2,0)))))))</f>
        <v>0.1</v>
      </c>
      <c r="AD18" s="27">
        <f>IF($A18="",0,IF(Mitarbeiter!$G$16=FALSE,0,IF(AND(Mitarbeiter!$E$16&lt;&gt;"",AD$5+6&lt;Mitarbeiter!$E$16),0,IF(AND(Mitarbeiter!$F$16&lt;&gt;"",AD$5&gt;Mitarbeiter!$F$16),0,IF(Planung!AD18="",$C18,IF(ISNUMBER(Planung!AD18),Planung!AD18,IF(UPPER(Planung!AD18)="H",$C18/2,0)))))))</f>
        <v>0.1</v>
      </c>
      <c r="AE18" s="27">
        <f>IF($A18="",0,IF(Mitarbeiter!$G$16=FALSE,0,IF(AND(Mitarbeiter!$E$16&lt;&gt;"",AE$5+6&lt;Mitarbeiter!$E$16),0,IF(AND(Mitarbeiter!$F$16&lt;&gt;"",AE$5&gt;Mitarbeiter!$F$16),0,IF(Planung!AE18="",$C18,IF(ISNUMBER(Planung!AE18),Planung!AE18,IF(UPPER(Planung!AE18)="H",$C18/2,0)))))))</f>
        <v>0.1</v>
      </c>
      <c r="AF18" s="27">
        <f>IF($A18="",0,IF(Mitarbeiter!$G$16=FALSE,0,IF(AND(Mitarbeiter!$E$16&lt;&gt;"",AF$5+6&lt;Mitarbeiter!$E$16),0,IF(AND(Mitarbeiter!$F$16&lt;&gt;"",AF$5&gt;Mitarbeiter!$F$16),0,IF(Planung!AF18="",$C18,IF(ISNUMBER(Planung!AF18),Planung!AF18,IF(UPPER(Planung!AF18)="H",$C18/2,0)))))))</f>
        <v>0.1</v>
      </c>
      <c r="AG18" s="27">
        <f>IF($A18="",0,IF(Mitarbeiter!$G$16=FALSE,0,IF(AND(Mitarbeiter!$E$16&lt;&gt;"",AG$5+6&lt;Mitarbeiter!$E$16),0,IF(AND(Mitarbeiter!$F$16&lt;&gt;"",AG$5&gt;Mitarbeiter!$F$16),0,IF(Planung!AG18="",$C18,IF(ISNUMBER(Planung!AG18),Planung!AG18,IF(UPPER(Planung!AG18)="H",$C18/2,0)))))))</f>
        <v>0.1</v>
      </c>
      <c r="AH18" s="27">
        <f>IF($A18="",0,IF(Mitarbeiter!$G$16=FALSE,0,IF(AND(Mitarbeiter!$E$16&lt;&gt;"",AH$5+6&lt;Mitarbeiter!$E$16),0,IF(AND(Mitarbeiter!$F$16&lt;&gt;"",AH$5&gt;Mitarbeiter!$F$16),0,IF(Planung!AH18="",$C18,IF(ISNUMBER(Planung!AH18),Planung!AH18,IF(UPPER(Planung!AH18)="H",$C18/2,0)))))))</f>
        <v>0.1</v>
      </c>
      <c r="AI18" s="27">
        <f>IF($A18="",0,IF(Mitarbeiter!$G$16=FALSE,0,IF(AND(Mitarbeiter!$E$16&lt;&gt;"",AI$5+6&lt;Mitarbeiter!$E$16),0,IF(AND(Mitarbeiter!$F$16&lt;&gt;"",AI$5&gt;Mitarbeiter!$F$16),0,IF(Planung!AI18="",$C18,IF(ISNUMBER(Planung!AI18),Planung!AI18,IF(UPPER(Planung!AI18)="H",$C18/2,0)))))))</f>
        <v>0.1</v>
      </c>
      <c r="AJ18" s="27">
        <f>IF($A18="",0,IF(Mitarbeiter!$G$16=FALSE,0,IF(AND(Mitarbeiter!$E$16&lt;&gt;"",AJ$5+6&lt;Mitarbeiter!$E$16),0,IF(AND(Mitarbeiter!$F$16&lt;&gt;"",AJ$5&gt;Mitarbeiter!$F$16),0,IF(Planung!AJ18="",$C18,IF(ISNUMBER(Planung!AJ18),Planung!AJ18,IF(UPPER(Planung!AJ18)="H",$C18/2,0)))))))</f>
        <v>0.1</v>
      </c>
      <c r="AK18" s="27">
        <f>IF($A18="",0,IF(Mitarbeiter!$G$16=FALSE,0,IF(AND(Mitarbeiter!$E$16&lt;&gt;"",AK$5+6&lt;Mitarbeiter!$E$16),0,IF(AND(Mitarbeiter!$F$16&lt;&gt;"",AK$5&gt;Mitarbeiter!$F$16),0,IF(Planung!AK18="",$C18,IF(ISNUMBER(Planung!AK18),Planung!AK18,IF(UPPER(Planung!AK18)="H",$C18/2,0)))))))</f>
        <v>0.1</v>
      </c>
      <c r="AL18" s="27">
        <f>IF($A18="",0,IF(Mitarbeiter!$G$16=FALSE,0,IF(AND(Mitarbeiter!$E$16&lt;&gt;"",AL$5+6&lt;Mitarbeiter!$E$16),0,IF(AND(Mitarbeiter!$F$16&lt;&gt;"",AL$5&gt;Mitarbeiter!$F$16),0,IF(Planung!AL18="",$C18,IF(ISNUMBER(Planung!AL18),Planung!AL18,IF(UPPER(Planung!AL18)="H",$C18/2,0)))))))</f>
        <v>0.1</v>
      </c>
      <c r="AM18" s="27">
        <f>IF($A18="",0,IF(Mitarbeiter!$G$16=FALSE,0,IF(AND(Mitarbeiter!$E$16&lt;&gt;"",AM$5+6&lt;Mitarbeiter!$E$16),0,IF(AND(Mitarbeiter!$F$16&lt;&gt;"",AM$5&gt;Mitarbeiter!$F$16),0,IF(Planung!AM18="",$C18,IF(ISNUMBER(Planung!AM18),Planung!AM18,IF(UPPER(Planung!AM18)="H",$C18/2,0)))))))</f>
        <v>0.1</v>
      </c>
      <c r="AN18" s="27">
        <f>IF($A18="",0,IF(Mitarbeiter!$G$16=FALSE,0,IF(AND(Mitarbeiter!$E$16&lt;&gt;"",AN$5+6&lt;Mitarbeiter!$E$16),0,IF(AND(Mitarbeiter!$F$16&lt;&gt;"",AN$5&gt;Mitarbeiter!$F$16),0,IF(Planung!AN18="",$C18,IF(ISNUMBER(Planung!AN18),Planung!AN18,IF(UPPER(Planung!AN18)="H",$C18/2,0)))))))</f>
        <v>0.1</v>
      </c>
      <c r="AO18" s="27">
        <f>IF($A18="",0,IF(Mitarbeiter!$G$16=FALSE,0,IF(AND(Mitarbeiter!$E$16&lt;&gt;"",AO$5+6&lt;Mitarbeiter!$E$16),0,IF(AND(Mitarbeiter!$F$16&lt;&gt;"",AO$5&gt;Mitarbeiter!$F$16),0,IF(Planung!AO18="",$C18,IF(ISNUMBER(Planung!AO18),Planung!AO18,IF(UPPER(Planung!AO18)="H",$C18/2,0)))))))</f>
        <v>0.1</v>
      </c>
      <c r="AP18" s="27">
        <f>IF($A18="",0,IF(Mitarbeiter!$G$16=FALSE,0,IF(AND(Mitarbeiter!$E$16&lt;&gt;"",AP$5+6&lt;Mitarbeiter!$E$16),0,IF(AND(Mitarbeiter!$F$16&lt;&gt;"",AP$5&gt;Mitarbeiter!$F$16),0,IF(Planung!AP18="",$C18,IF(ISNUMBER(Planung!AP18),Planung!AP18,IF(UPPER(Planung!AP18)="H",$C18/2,0)))))))</f>
        <v>0.1</v>
      </c>
      <c r="AQ18" s="27">
        <f>IF($A18="",0,IF(Mitarbeiter!$G$16=FALSE,0,IF(AND(Mitarbeiter!$E$16&lt;&gt;"",AQ$5+6&lt;Mitarbeiter!$E$16),0,IF(AND(Mitarbeiter!$F$16&lt;&gt;"",AQ$5&gt;Mitarbeiter!$F$16),0,IF(Planung!AQ18="",$C18,IF(ISNUMBER(Planung!AQ18),Planung!AQ18,IF(UPPER(Planung!AQ18)="H",$C18/2,0)))))))</f>
        <v>0.1</v>
      </c>
      <c r="AR18" s="27">
        <f>IF($A18="",0,IF(Mitarbeiter!$G$16=FALSE,0,IF(AND(Mitarbeiter!$E$16&lt;&gt;"",AR$5+6&lt;Mitarbeiter!$E$16),0,IF(AND(Mitarbeiter!$F$16&lt;&gt;"",AR$5&gt;Mitarbeiter!$F$16),0,IF(Planung!AR18="",$C18,IF(ISNUMBER(Planung!AR18),Planung!AR18,IF(UPPER(Planung!AR18)="H",$C18/2,0)))))))</f>
        <v>0.1</v>
      </c>
      <c r="AS18" s="27">
        <f>IF($A18="",0,IF(Mitarbeiter!$G$16=FALSE,0,IF(AND(Mitarbeiter!$E$16&lt;&gt;"",AS$5+6&lt;Mitarbeiter!$E$16),0,IF(AND(Mitarbeiter!$F$16&lt;&gt;"",AS$5&gt;Mitarbeiter!$F$16),0,IF(Planung!AS18="",$C18,IF(ISNUMBER(Planung!AS18),Planung!AS18,IF(UPPER(Planung!AS18)="H",$C18/2,0)))))))</f>
        <v>0.1</v>
      </c>
      <c r="AT18" s="27">
        <f>IF($A18="",0,IF(Mitarbeiter!$G$16=FALSE,0,IF(AND(Mitarbeiter!$E$16&lt;&gt;"",AT$5+6&lt;Mitarbeiter!$E$16),0,IF(AND(Mitarbeiter!$F$16&lt;&gt;"",AT$5&gt;Mitarbeiter!$F$16),0,IF(Planung!AT18="",$C18,IF(ISNUMBER(Planung!AT18),Planung!AT18,IF(UPPER(Planung!AT18)="H",$C18/2,0)))))))</f>
        <v>0.1</v>
      </c>
      <c r="AU18" s="27">
        <f>IF($A18="",0,IF(Mitarbeiter!$G$16=FALSE,0,IF(AND(Mitarbeiter!$E$16&lt;&gt;"",AU$5+6&lt;Mitarbeiter!$E$16),0,IF(AND(Mitarbeiter!$F$16&lt;&gt;"",AU$5&gt;Mitarbeiter!$F$16),0,IF(Planung!AU18="",$C18,IF(ISNUMBER(Planung!AU18),Planung!AU18,IF(UPPER(Planung!AU18)="H",$C18/2,0)))))))</f>
        <v>0.1</v>
      </c>
      <c r="AV18" s="27">
        <f>IF($A18="",0,IF(Mitarbeiter!$G$16=FALSE,0,IF(AND(Mitarbeiter!$E$16&lt;&gt;"",AV$5+6&lt;Mitarbeiter!$E$16),0,IF(AND(Mitarbeiter!$F$16&lt;&gt;"",AV$5&gt;Mitarbeiter!$F$16),0,IF(Planung!AV18="",$C18,IF(ISNUMBER(Planung!AV18),Planung!AV18,IF(UPPER(Planung!AV18)="H",$C18/2,0)))))))</f>
        <v>0.1</v>
      </c>
      <c r="AW18" s="27">
        <f>IF($A18="",0,IF(Mitarbeiter!$G$16=FALSE,0,IF(AND(Mitarbeiter!$E$16&lt;&gt;"",AW$5+6&lt;Mitarbeiter!$E$16),0,IF(AND(Mitarbeiter!$F$16&lt;&gt;"",AW$5&gt;Mitarbeiter!$F$16),0,IF(Planung!AW18="",$C18,IF(ISNUMBER(Planung!AW18),Planung!AW18,IF(UPPER(Planung!AW18)="H",$C18/2,0)))))))</f>
        <v>0.1</v>
      </c>
      <c r="AX18" s="27">
        <f>IF($A18="",0,IF(Mitarbeiter!$G$16=FALSE,0,IF(AND(Mitarbeiter!$E$16&lt;&gt;"",AX$5+6&lt;Mitarbeiter!$E$16),0,IF(AND(Mitarbeiter!$F$16&lt;&gt;"",AX$5&gt;Mitarbeiter!$F$16),0,IF(Planung!AX18="",$C18,IF(ISNUMBER(Planung!AX18),Planung!AX18,IF(UPPER(Planung!AX18)="H",$C18/2,0)))))))</f>
        <v>0.1</v>
      </c>
      <c r="AY18" s="27">
        <f>IF($A18="",0,IF(Mitarbeiter!$G$16=FALSE,0,IF(AND(Mitarbeiter!$E$16&lt;&gt;"",AY$5+6&lt;Mitarbeiter!$E$16),0,IF(AND(Mitarbeiter!$F$16&lt;&gt;"",AY$5&gt;Mitarbeiter!$F$16),0,IF(Planung!AY18="",$C18,IF(ISNUMBER(Planung!AY18),Planung!AY18,IF(UPPER(Planung!AY18)="H",$C18/2,0)))))))</f>
        <v>0.1</v>
      </c>
      <c r="AZ18" s="27">
        <f>IF($A18="",0,IF(Mitarbeiter!$G$16=FALSE,0,IF(AND(Mitarbeiter!$E$16&lt;&gt;"",AZ$5+6&lt;Mitarbeiter!$E$16),0,IF(AND(Mitarbeiter!$F$16&lt;&gt;"",AZ$5&gt;Mitarbeiter!$F$16),0,IF(Planung!AZ18="",$C18,IF(ISNUMBER(Planung!AZ18),Planung!AZ18,IF(UPPER(Planung!AZ18)="H",$C18/2,0)))))))</f>
        <v>0.1</v>
      </c>
      <c r="BA18" s="27">
        <f>IF($A18="",0,IF(Mitarbeiter!$G$16=FALSE,0,IF(AND(Mitarbeiter!$E$16&lt;&gt;"",BA$5+6&lt;Mitarbeiter!$E$16),0,IF(AND(Mitarbeiter!$F$16&lt;&gt;"",BA$5&gt;Mitarbeiter!$F$16),0,IF(Planung!BA18="",$C18,IF(ISNUMBER(Planung!BA18),Planung!BA18,IF(UPPER(Planung!BA18)="H",$C18/2,0)))))))</f>
        <v>0.1</v>
      </c>
      <c r="BB18" s="27">
        <f>IF($A18="",0,IF(Mitarbeiter!$G$16=FALSE,0,IF(AND(Mitarbeiter!$E$16&lt;&gt;"",BB$5+6&lt;Mitarbeiter!$E$16),0,IF(AND(Mitarbeiter!$F$16&lt;&gt;"",BB$5&gt;Mitarbeiter!$F$16),0,IF(Planung!BB18="",$C18,IF(ISNUMBER(Planung!BB18),Planung!BB18,IF(UPPER(Planung!BB18)="H",$C18/2,0)))))))</f>
        <v>0.1</v>
      </c>
      <c r="BC18" s="27">
        <f>IF($A18="",0,IF(Mitarbeiter!$G$16=FALSE,0,IF(AND(Mitarbeiter!$E$16&lt;&gt;"",BC$5+6&lt;Mitarbeiter!$E$16),0,IF(AND(Mitarbeiter!$F$16&lt;&gt;"",BC$5&gt;Mitarbeiter!$F$16),0,IF(Planung!BC18="",$C18,IF(ISNUMBER(Planung!BC18),Planung!BC18,IF(UPPER(Planung!BC18)="H",$C18/2,0)))))))</f>
        <v>0.1</v>
      </c>
      <c r="BD18" s="27">
        <f>IF($A18="",0,IF(Mitarbeiter!$G$16=FALSE,0,IF(AND(Mitarbeiter!$E$16&lt;&gt;"",BD$5+6&lt;Mitarbeiter!$E$16),0,IF(AND(Mitarbeiter!$F$16&lt;&gt;"",BD$5&gt;Mitarbeiter!$F$16),0,IF(Planung!BD18="",$C18,IF(ISNUMBER(Planung!BD18),Planung!BD18,IF(UPPER(Planung!BD18)="H",$C18/2,0)))))))</f>
        <v>0.1</v>
      </c>
      <c r="BE18" s="27">
        <f>IF($A18="",0,IF(Mitarbeiter!$G$16=FALSE,0,IF(AND(Mitarbeiter!$E$16&lt;&gt;"",BE$5+6&lt;Mitarbeiter!$E$16),0,IF(AND(Mitarbeiter!$F$16&lt;&gt;"",BE$5&gt;Mitarbeiter!$F$16),0,IF(Planung!BE18="",$C18,IF(ISNUMBER(Planung!BE18),Planung!BE18,IF(UPPER(Planung!BE18)="H",$C18/2,0)))))))</f>
        <v>0.1</v>
      </c>
      <c r="BF18" s="27">
        <f>IF($A18="",0,IF(Mitarbeiter!$G$16=FALSE,0,IF(AND(Mitarbeiter!$E$16&lt;&gt;"",BF$5+6&lt;Mitarbeiter!$E$16),0,IF(AND(Mitarbeiter!$F$16&lt;&gt;"",BF$5&gt;Mitarbeiter!$F$16),0,IF(Planung!BF18="",$C18,IF(ISNUMBER(Planung!BF18),Planung!BF18,IF(UPPER(Planung!BF18)="H",$C18/2,0)))))))</f>
        <v>0.1</v>
      </c>
      <c r="BG18" s="27">
        <f>IF($A18="",0,IF(Mitarbeiter!$G$16=FALSE,0,IF(AND(Mitarbeiter!$E$16&lt;&gt;"",BG$5+6&lt;Mitarbeiter!$E$16),0,IF(AND(Mitarbeiter!$F$16&lt;&gt;"",BG$5&gt;Mitarbeiter!$F$16),0,IF(Planung!BG18="",$C18,IF(ISNUMBER(Planung!BG18),Planung!BG18,IF(UPPER(Planung!BG18)="H",$C18/2,0)))))))</f>
        <v>0.1</v>
      </c>
      <c r="BH18" s="27">
        <f>IF($A18="",0,IF(Mitarbeiter!$G$16=FALSE,0,IF(AND(Mitarbeiter!$E$16&lt;&gt;"",BH$5+6&lt;Mitarbeiter!$E$16),0,IF(AND(Mitarbeiter!$F$16&lt;&gt;"",BH$5&gt;Mitarbeiter!$F$16),0,IF(Planung!BH18="",$C18,IF(ISNUMBER(Planung!BH18),Planung!BH18,IF(UPPER(Planung!BH18)="H",$C18/2,0)))))))</f>
        <v>0.1</v>
      </c>
      <c r="BI18" s="27">
        <f>IF($A18="",0,IF(Mitarbeiter!$G$16=FALSE,0,IF(AND(Mitarbeiter!$E$16&lt;&gt;"",BI$5+6&lt;Mitarbeiter!$E$16),0,IF(AND(Mitarbeiter!$F$16&lt;&gt;"",BI$5&gt;Mitarbeiter!$F$16),0,IF(Planung!BI18="",$C18,IF(ISNUMBER(Planung!BI18),Planung!BI18,IF(UPPER(Planung!BI18)="H",$C18/2,0)))))))</f>
        <v>0.1</v>
      </c>
      <c r="BJ18" s="27">
        <f>IF($A18="",0,IF(Mitarbeiter!$G$16=FALSE,0,IF(AND(Mitarbeiter!$E$16&lt;&gt;"",BJ$5+6&lt;Mitarbeiter!$E$16),0,IF(AND(Mitarbeiter!$F$16&lt;&gt;"",BJ$5&gt;Mitarbeiter!$F$16),0,IF(Planung!BJ18="",$C18,IF(ISNUMBER(Planung!BJ18),Planung!BJ18,IF(UPPER(Planung!BJ18)="H",$C18/2,0)))))))</f>
        <v>0.1</v>
      </c>
      <c r="BK18" s="27">
        <f>IF($A18="",0,IF(Mitarbeiter!$G$16=FALSE,0,IF(AND(Mitarbeiter!$E$16&lt;&gt;"",BK$5+6&lt;Mitarbeiter!$E$16),0,IF(AND(Mitarbeiter!$F$16&lt;&gt;"",BK$5&gt;Mitarbeiter!$F$16),0,IF(Planung!BK18="",$C18,IF(ISNUMBER(Planung!BK18),Planung!BK18,IF(UPPER(Planung!BK18)="H",$C18/2,0)))))))</f>
        <v>0.1</v>
      </c>
      <c r="BL18" s="27">
        <f>IF($A18="",0,IF(Mitarbeiter!$G$16=FALSE,0,IF(AND(Mitarbeiter!$E$16&lt;&gt;"",BL$5+6&lt;Mitarbeiter!$E$16),0,IF(AND(Mitarbeiter!$F$16&lt;&gt;"",BL$5&gt;Mitarbeiter!$F$16),0,IF(Planung!BL18="",$C18,IF(ISNUMBER(Planung!BL18),Planung!BL18,IF(UPPER(Planung!BL18)="H",$C18/2,0)))))))</f>
        <v>0.1</v>
      </c>
      <c r="BM18" s="27">
        <f>IF($A18="",0,IF(Mitarbeiter!$G$16=FALSE,0,IF(AND(Mitarbeiter!$E$16&lt;&gt;"",BM$5+6&lt;Mitarbeiter!$E$16),0,IF(AND(Mitarbeiter!$F$16&lt;&gt;"",BM$5&gt;Mitarbeiter!$F$16),0,IF(Planung!BM18="",$C18,IF(ISNUMBER(Planung!BM18),Planung!BM18,IF(UPPER(Planung!BM18)="H",$C18/2,0)))))))</f>
        <v>0.1</v>
      </c>
      <c r="BN18" s="27">
        <f>IF($A18="",0,IF(Mitarbeiter!$G$16=FALSE,0,IF(AND(Mitarbeiter!$E$16&lt;&gt;"",BN$5+6&lt;Mitarbeiter!$E$16),0,IF(AND(Mitarbeiter!$F$16&lt;&gt;"",BN$5&gt;Mitarbeiter!$F$16),0,IF(Planung!BN18="",$C18,IF(ISNUMBER(Planung!BN18),Planung!BN18,IF(UPPER(Planung!BN18)="H",$C18/2,0)))))))</f>
        <v>0.1</v>
      </c>
      <c r="BO18" s="27">
        <f>IF($A18="",0,IF(Mitarbeiter!$G$16=FALSE,0,IF(AND(Mitarbeiter!$E$16&lt;&gt;"",BO$5+6&lt;Mitarbeiter!$E$16),0,IF(AND(Mitarbeiter!$F$16&lt;&gt;"",BO$5&gt;Mitarbeiter!$F$16),0,IF(Planung!BO18="",$C18,IF(ISNUMBER(Planung!BO18),Planung!BO18,IF(UPPER(Planung!BO18)="H",$C18/2,0)))))))</f>
        <v>0.1</v>
      </c>
      <c r="BP18" s="27">
        <f>IF($A18="",0,IF(Mitarbeiter!$G$16=FALSE,0,IF(AND(Mitarbeiter!$E$16&lt;&gt;"",BP$5+6&lt;Mitarbeiter!$E$16),0,IF(AND(Mitarbeiter!$F$16&lt;&gt;"",BP$5&gt;Mitarbeiter!$F$16),0,IF(Planung!BP18="",$C18,IF(ISNUMBER(Planung!BP18),Planung!BP18,IF(UPPER(Planung!BP18)="H",$C18/2,0)))))))</f>
        <v>0.1</v>
      </c>
      <c r="BQ18" s="27">
        <f>IF($A18="",0,IF(Mitarbeiter!$G$16=FALSE,0,IF(AND(Mitarbeiter!$E$16&lt;&gt;"",BQ$5+6&lt;Mitarbeiter!$E$16),0,IF(AND(Mitarbeiter!$F$16&lt;&gt;"",BQ$5&gt;Mitarbeiter!$F$16),0,IF(Planung!BQ18="",$C18,IF(ISNUMBER(Planung!BQ18),Planung!BQ18,IF(UPPER(Planung!BQ18)="H",$C18/2,0)))))))</f>
        <v>0.1</v>
      </c>
      <c r="BR18" s="27">
        <f>IF($A18="",0,IF(Mitarbeiter!$G$16=FALSE,0,IF(AND(Mitarbeiter!$E$16&lt;&gt;"",BR$5+6&lt;Mitarbeiter!$E$16),0,IF(AND(Mitarbeiter!$F$16&lt;&gt;"",BR$5&gt;Mitarbeiter!$F$16),0,IF(Planung!BR18="",$C18,IF(ISNUMBER(Planung!BR18),Planung!BR18,IF(UPPER(Planung!BR18)="H",$C18/2,0)))))))</f>
        <v>0.1</v>
      </c>
      <c r="BS18" s="27">
        <f>IF($A18="",0,IF(Mitarbeiter!$G$16=FALSE,0,IF(AND(Mitarbeiter!$E$16&lt;&gt;"",BS$5+6&lt;Mitarbeiter!$E$16),0,IF(AND(Mitarbeiter!$F$16&lt;&gt;"",BS$5&gt;Mitarbeiter!$F$16),0,IF(Planung!BS18="",$C18,IF(ISNUMBER(Planung!BS18),Planung!BS18,IF(UPPER(Planung!BS18)="H",$C18/2,0)))))))</f>
        <v>0.1</v>
      </c>
      <c r="BT18" s="27">
        <f>IF($A18="",0,IF(Mitarbeiter!$G$16=FALSE,0,IF(AND(Mitarbeiter!$E$16&lt;&gt;"",BT$5+6&lt;Mitarbeiter!$E$16),0,IF(AND(Mitarbeiter!$F$16&lt;&gt;"",BT$5&gt;Mitarbeiter!$F$16),0,IF(Planung!BT18="",$C18,IF(ISNUMBER(Planung!BT18),Planung!BT18,IF(UPPER(Planung!BT18)="H",$C18/2,0)))))))</f>
        <v>0.1</v>
      </c>
      <c r="BU18" s="27">
        <f>IF($A18="",0,IF(Mitarbeiter!$G$16=FALSE,0,IF(AND(Mitarbeiter!$E$16&lt;&gt;"",BU$5+6&lt;Mitarbeiter!$E$16),0,IF(AND(Mitarbeiter!$F$16&lt;&gt;"",BU$5&gt;Mitarbeiter!$F$16),0,IF(Planung!BU18="",$C18,IF(ISNUMBER(Planung!BU18),Planung!BU18,IF(UPPER(Planung!BU18)="H",$C18/2,0)))))))</f>
        <v>0.1</v>
      </c>
      <c r="BV18" s="27">
        <f>IF($A18="",0,IF(Mitarbeiter!$G$16=FALSE,0,IF(AND(Mitarbeiter!$E$16&lt;&gt;"",BV$5+6&lt;Mitarbeiter!$E$16),0,IF(AND(Mitarbeiter!$F$16&lt;&gt;"",BV$5&gt;Mitarbeiter!$F$16),0,IF(Planung!BV18="",$C18,IF(ISNUMBER(Planung!BV18),Planung!BV18,IF(UPPER(Planung!BV18)="H",$C18/2,0)))))))</f>
        <v>0.1</v>
      </c>
      <c r="BW18" s="27">
        <f>IF($A18="",0,IF(Mitarbeiter!$G$16=FALSE,0,IF(AND(Mitarbeiter!$E$16&lt;&gt;"",BW$5+6&lt;Mitarbeiter!$E$16),0,IF(AND(Mitarbeiter!$F$16&lt;&gt;"",BW$5&gt;Mitarbeiter!$F$16),0,IF(Planung!BW18="",$C18,IF(ISNUMBER(Planung!BW18),Planung!BW18,IF(UPPER(Planung!BW18)="H",$C18/2,0)))))))</f>
        <v>0.1</v>
      </c>
      <c r="BX18" s="27">
        <f>IF($A18="",0,IF(Mitarbeiter!$G$16=FALSE,0,IF(AND(Mitarbeiter!$E$16&lt;&gt;"",BX$5+6&lt;Mitarbeiter!$E$16),0,IF(AND(Mitarbeiter!$F$16&lt;&gt;"",BX$5&gt;Mitarbeiter!$F$16),0,IF(Planung!BX18="",$C18,IF(ISNUMBER(Planung!BX18),Planung!BX18,IF(UPPER(Planung!BX18)="H",$C18/2,0)))))))</f>
        <v>0.1</v>
      </c>
      <c r="BY18" s="27">
        <f>IF($A18="",0,IF(Mitarbeiter!$G$16=FALSE,0,IF(AND(Mitarbeiter!$E$16&lt;&gt;"",BY$5+6&lt;Mitarbeiter!$E$16),0,IF(AND(Mitarbeiter!$F$16&lt;&gt;"",BY$5&gt;Mitarbeiter!$F$16),0,IF(Planung!BY18="",$C18,IF(ISNUMBER(Planung!BY18),Planung!BY18,IF(UPPER(Planung!BY18)="H",$C18/2,0)))))))</f>
        <v>0.1</v>
      </c>
      <c r="BZ18" s="27">
        <f>IF($A18="",0,IF(Mitarbeiter!$G$16=FALSE,0,IF(AND(Mitarbeiter!$E$16&lt;&gt;"",BZ$5+6&lt;Mitarbeiter!$E$16),0,IF(AND(Mitarbeiter!$F$16&lt;&gt;"",BZ$5&gt;Mitarbeiter!$F$16),0,IF(Planung!BZ18="",$C18,IF(ISNUMBER(Planung!BZ18),Planung!BZ18,IF(UPPER(Planung!BZ18)="H",$C18/2,0)))))))</f>
        <v>0.1</v>
      </c>
      <c r="CA18" s="27">
        <f>IF($A18="",0,IF(Mitarbeiter!$G$16=FALSE,0,IF(AND(Mitarbeiter!$E$16&lt;&gt;"",CA$5+6&lt;Mitarbeiter!$E$16),0,IF(AND(Mitarbeiter!$F$16&lt;&gt;"",CA$5&gt;Mitarbeiter!$F$16),0,IF(Planung!CA18="",$C18,IF(ISNUMBER(Planung!CA18),Planung!CA18,IF(UPPER(Planung!CA18)="H",$C18/2,0)))))))</f>
        <v>0.1</v>
      </c>
      <c r="CB18" s="27">
        <f>IF($A18="",0,IF(Mitarbeiter!$G$16=FALSE,0,IF(AND(Mitarbeiter!$E$16&lt;&gt;"",CB$5+6&lt;Mitarbeiter!$E$16),0,IF(AND(Mitarbeiter!$F$16&lt;&gt;"",CB$5&gt;Mitarbeiter!$F$16),0,IF(Planung!CB18="",$C18,IF(ISNUMBER(Planung!CB18),Planung!CB18,IF(UPPER(Planung!CB18)="H",$C18/2,0)))))))</f>
        <v>0.1</v>
      </c>
      <c r="CC18" s="27">
        <f>IF($A18="",0,IF(Mitarbeiter!$G$16=FALSE,0,IF(AND(Mitarbeiter!$E$16&lt;&gt;"",CC$5+6&lt;Mitarbeiter!$E$16),0,IF(AND(Mitarbeiter!$F$16&lt;&gt;"",CC$5&gt;Mitarbeiter!$F$16),0,IF(Planung!CC18="",$C18,IF(ISNUMBER(Planung!CC18),Planung!CC18,IF(UPPER(Planung!CC18)="H",$C18/2,0)))))))</f>
        <v>0.1</v>
      </c>
      <c r="CD18" s="27">
        <f>IF($A18="",0,IF(Mitarbeiter!$G$16=FALSE,0,IF(AND(Mitarbeiter!$E$16&lt;&gt;"",CD$5+6&lt;Mitarbeiter!$E$16),0,IF(AND(Mitarbeiter!$F$16&lt;&gt;"",CD$5&gt;Mitarbeiter!$F$16),0,IF(Planung!CD18="",$C18,IF(ISNUMBER(Planung!CD18),Planung!CD18,IF(UPPER(Planung!CD18)="H",$C18/2,0)))))))</f>
        <v>0.1</v>
      </c>
      <c r="CE18" s="27">
        <f>IF($A18="",0,IF(Mitarbeiter!$G$16=FALSE,0,IF(AND(Mitarbeiter!$E$16&lt;&gt;"",CE$5+6&lt;Mitarbeiter!$E$16),0,IF(AND(Mitarbeiter!$F$16&lt;&gt;"",CE$5&gt;Mitarbeiter!$F$16),0,IF(Planung!CE18="",$C18,IF(ISNUMBER(Planung!CE18),Planung!CE18,IF(UPPER(Planung!CE18)="H",$C18/2,0)))))))</f>
        <v>0.1</v>
      </c>
      <c r="CF18" s="27">
        <f>IF($A18="",0,IF(Mitarbeiter!$G$16=FALSE,0,IF(AND(Mitarbeiter!$E$16&lt;&gt;"",CF$5+6&lt;Mitarbeiter!$E$16),0,IF(AND(Mitarbeiter!$F$16&lt;&gt;"",CF$5&gt;Mitarbeiter!$F$16),0,IF(Planung!CF18="",$C18,IF(ISNUMBER(Planung!CF18),Planung!CF18,IF(UPPER(Planung!CF18)="H",$C18/2,0)))))))</f>
        <v>0.1</v>
      </c>
      <c r="CG18" s="27">
        <f>IF($A18="",0,IF(Mitarbeiter!$G$16=FALSE,0,IF(AND(Mitarbeiter!$E$16&lt;&gt;"",CG$5+6&lt;Mitarbeiter!$E$16),0,IF(AND(Mitarbeiter!$F$16&lt;&gt;"",CG$5&gt;Mitarbeiter!$F$16),0,IF(Planung!CG18="",$C18,IF(ISNUMBER(Planung!CG18),Planung!CG18,IF(UPPER(Planung!CG18)="H",$C18/2,0)))))))</f>
        <v>0.1</v>
      </c>
      <c r="CH18" s="27">
        <f>IF($A18="",0,IF(Mitarbeiter!$G$16=FALSE,0,IF(AND(Mitarbeiter!$E$16&lt;&gt;"",CH$5+6&lt;Mitarbeiter!$E$16),0,IF(AND(Mitarbeiter!$F$16&lt;&gt;"",CH$5&gt;Mitarbeiter!$F$16),0,IF(Planung!CH18="",$C18,IF(ISNUMBER(Planung!CH18),Planung!CH18,IF(UPPER(Planung!CH18)="H",$C18/2,0)))))))</f>
        <v>0.1</v>
      </c>
      <c r="CI18" s="27">
        <f>IF($A18="",0,IF(Mitarbeiter!$G$16=FALSE,0,IF(AND(Mitarbeiter!$E$16&lt;&gt;"",CI$5+6&lt;Mitarbeiter!$E$16),0,IF(AND(Mitarbeiter!$F$16&lt;&gt;"",CI$5&gt;Mitarbeiter!$F$16),0,IF(Planung!CI18="",$C18,IF(ISNUMBER(Planung!CI18),Planung!CI18,IF(UPPER(Planung!CI18)="H",$C18/2,0)))))))</f>
        <v>0.1</v>
      </c>
      <c r="CJ18" s="27">
        <f>IF($A18="",0,IF(Mitarbeiter!$G$16=FALSE,0,IF(AND(Mitarbeiter!$E$16&lt;&gt;"",CJ$5+6&lt;Mitarbeiter!$E$16),0,IF(AND(Mitarbeiter!$F$16&lt;&gt;"",CJ$5&gt;Mitarbeiter!$F$16),0,IF(Planung!CJ18="",$C18,IF(ISNUMBER(Planung!CJ18),Planung!CJ18,IF(UPPER(Planung!CJ18)="H",$C18/2,0)))))))</f>
        <v>0.1</v>
      </c>
      <c r="CK18" s="27">
        <f>IF($A18="",0,IF(Mitarbeiter!$G$16=FALSE,0,IF(AND(Mitarbeiter!$E$16&lt;&gt;"",CK$5+6&lt;Mitarbeiter!$E$16),0,IF(AND(Mitarbeiter!$F$16&lt;&gt;"",CK$5&gt;Mitarbeiter!$F$16),0,IF(Planung!CK18="",$C18,IF(ISNUMBER(Planung!CK18),Planung!CK18,IF(UPPER(Planung!CK18)="H",$C18/2,0)))))))</f>
        <v>0.1</v>
      </c>
      <c r="CL18" s="27">
        <f>IF($A18="",0,IF(Mitarbeiter!$G$16=FALSE,0,IF(AND(Mitarbeiter!$E$16&lt;&gt;"",CL$5+6&lt;Mitarbeiter!$E$16),0,IF(AND(Mitarbeiter!$F$16&lt;&gt;"",CL$5&gt;Mitarbeiter!$F$16),0,IF(Planung!CL18="",$C18,IF(ISNUMBER(Planung!CL18),Planung!CL18,IF(UPPER(Planung!CL18)="H",$C18/2,0)))))))</f>
        <v>0.1</v>
      </c>
      <c r="CM18" s="27">
        <f>IF($A18="",0,IF(Mitarbeiter!$G$16=FALSE,0,IF(AND(Mitarbeiter!$E$16&lt;&gt;"",CM$5+6&lt;Mitarbeiter!$E$16),0,IF(AND(Mitarbeiter!$F$16&lt;&gt;"",CM$5&gt;Mitarbeiter!$F$16),0,IF(Planung!CM18="",$C18,IF(ISNUMBER(Planung!CM18),Planung!CM18,IF(UPPER(Planung!CM18)="H",$C18/2,0)))))))</f>
        <v>0.1</v>
      </c>
      <c r="CN18" s="27">
        <f>IF($A18="",0,IF(Mitarbeiter!$G$16=FALSE,0,IF(AND(Mitarbeiter!$E$16&lt;&gt;"",CN$5+6&lt;Mitarbeiter!$E$16),0,IF(AND(Mitarbeiter!$F$16&lt;&gt;"",CN$5&gt;Mitarbeiter!$F$16),0,IF(Planung!CN18="",$C18,IF(ISNUMBER(Planung!CN18),Planung!CN18,IF(UPPER(Planung!CN18)="H",$C18/2,0)))))))</f>
        <v>0.1</v>
      </c>
      <c r="CO18" s="27">
        <f>IF($A18="",0,IF(Mitarbeiter!$G$16=FALSE,0,IF(AND(Mitarbeiter!$E$16&lt;&gt;"",CO$5+6&lt;Mitarbeiter!$E$16),0,IF(AND(Mitarbeiter!$F$16&lt;&gt;"",CO$5&gt;Mitarbeiter!$F$16),0,IF(Planung!CO18="",$C18,IF(ISNUMBER(Planung!CO18),Planung!CO18,IF(UPPER(Planung!CO18)="H",$C18/2,0)))))))</f>
        <v>0.1</v>
      </c>
      <c r="CP18" s="27">
        <f>IF($A18="",0,IF(Mitarbeiter!$G$16=FALSE,0,IF(AND(Mitarbeiter!$E$16&lt;&gt;"",CP$5+6&lt;Mitarbeiter!$E$16),0,IF(AND(Mitarbeiter!$F$16&lt;&gt;"",CP$5&gt;Mitarbeiter!$F$16),0,IF(Planung!CP18="",$C18,IF(ISNUMBER(Planung!CP18),Planung!CP18,IF(UPPER(Planung!CP18)="H",$C18/2,0)))))))</f>
        <v>0.1</v>
      </c>
      <c r="CQ18" s="27">
        <f>IF($A18="",0,IF(Mitarbeiter!$G$16=FALSE,0,IF(AND(Mitarbeiter!$E$16&lt;&gt;"",CQ$5+6&lt;Mitarbeiter!$E$16),0,IF(AND(Mitarbeiter!$F$16&lt;&gt;"",CQ$5&gt;Mitarbeiter!$F$16),0,IF(Planung!CQ18="",$C18,IF(ISNUMBER(Planung!CQ18),Planung!CQ18,IF(UPPER(Planung!CQ18)="H",$C18/2,0)))))))</f>
        <v>0.1</v>
      </c>
      <c r="CR18" s="27">
        <f>IF($A18="",0,IF(Mitarbeiter!$G$16=FALSE,0,IF(AND(Mitarbeiter!$E$16&lt;&gt;"",CR$5+6&lt;Mitarbeiter!$E$16),0,IF(AND(Mitarbeiter!$F$16&lt;&gt;"",CR$5&gt;Mitarbeiter!$F$16),0,IF(Planung!CR18="",$C18,IF(ISNUMBER(Planung!CR18),Planung!CR18,IF(UPPER(Planung!CR18)="H",$C18/2,0)))))))</f>
        <v>0.1</v>
      </c>
      <c r="CS18" s="27">
        <f>IF($A18="",0,IF(Mitarbeiter!$G$16=FALSE,0,IF(AND(Mitarbeiter!$E$16&lt;&gt;"",CS$5+6&lt;Mitarbeiter!$E$16),0,IF(AND(Mitarbeiter!$F$16&lt;&gt;"",CS$5&gt;Mitarbeiter!$F$16),0,IF(Planung!CS18="",$C18,IF(ISNUMBER(Planung!CS18),Planung!CS18,IF(UPPER(Planung!CS18)="H",$C18/2,0)))))))</f>
        <v>0.1</v>
      </c>
      <c r="CT18" s="27">
        <f>IF($A18="",0,IF(Mitarbeiter!$G$16=FALSE,0,IF(AND(Mitarbeiter!$E$16&lt;&gt;"",CT$5+6&lt;Mitarbeiter!$E$16),0,IF(AND(Mitarbeiter!$F$16&lt;&gt;"",CT$5&gt;Mitarbeiter!$F$16),0,IF(Planung!CT18="",$C18,IF(ISNUMBER(Planung!CT18),Planung!CT18,IF(UPPER(Planung!CT18)="H",$C18/2,0)))))))</f>
        <v>0.1</v>
      </c>
      <c r="CU18" s="27">
        <f>IF($A18="",0,IF(Mitarbeiter!$G$16=FALSE,0,IF(AND(Mitarbeiter!$E$16&lt;&gt;"",CU$5+6&lt;Mitarbeiter!$E$16),0,IF(AND(Mitarbeiter!$F$16&lt;&gt;"",CU$5&gt;Mitarbeiter!$F$16),0,IF(Planung!CU18="",$C18,IF(ISNUMBER(Planung!CU18),Planung!CU18,IF(UPPER(Planung!CU18)="H",$C18/2,0)))))))</f>
        <v>0.1</v>
      </c>
      <c r="CV18" s="27">
        <f>IF($A18="",0,IF(Mitarbeiter!$G$16=FALSE,0,IF(AND(Mitarbeiter!$E$16&lt;&gt;"",CV$5+6&lt;Mitarbeiter!$E$16),0,IF(AND(Mitarbeiter!$F$16&lt;&gt;"",CV$5&gt;Mitarbeiter!$F$16),0,IF(Planung!CV18="",$C18,IF(ISNUMBER(Planung!CV18),Planung!CV18,IF(UPPER(Planung!CV18)="H",$C18/2,0)))))))</f>
        <v>0.1</v>
      </c>
      <c r="CW18" s="27">
        <f>IF($A18="",0,IF(Mitarbeiter!$G$16=FALSE,0,IF(AND(Mitarbeiter!$E$16&lt;&gt;"",CW$5+6&lt;Mitarbeiter!$E$16),0,IF(AND(Mitarbeiter!$F$16&lt;&gt;"",CW$5&gt;Mitarbeiter!$F$16),0,IF(Planung!CW18="",$C18,IF(ISNUMBER(Planung!CW18),Planung!CW18,IF(UPPER(Planung!CW18)="H",$C18/2,0)))))))</f>
        <v>0.1</v>
      </c>
      <c r="CX18" s="27">
        <f>IF($A18="",0,IF(Mitarbeiter!$G$16=FALSE,0,IF(AND(Mitarbeiter!$E$16&lt;&gt;"",CX$5+6&lt;Mitarbeiter!$E$16),0,IF(AND(Mitarbeiter!$F$16&lt;&gt;"",CX$5&gt;Mitarbeiter!$F$16),0,IF(Planung!CX18="",$C18,IF(ISNUMBER(Planung!CX18),Planung!CX18,IF(UPPER(Planung!CX18)="H",$C18/2,0)))))))</f>
        <v>0.1</v>
      </c>
      <c r="CY18" s="27">
        <f>IF($A18="",0,IF(Mitarbeiter!$G$16=FALSE,0,IF(AND(Mitarbeiter!$E$16&lt;&gt;"",CY$5+6&lt;Mitarbeiter!$E$16),0,IF(AND(Mitarbeiter!$F$16&lt;&gt;"",CY$5&gt;Mitarbeiter!$F$16),0,IF(Planung!CY18="",$C18,IF(ISNUMBER(Planung!CY18),Planung!CY18,IF(UPPER(Planung!CY18)="H",$C18/2,0)))))))</f>
        <v>0.1</v>
      </c>
      <c r="CZ18" s="27">
        <f>IF($A18="",0,IF(Mitarbeiter!$G$16=FALSE,0,IF(AND(Mitarbeiter!$E$16&lt;&gt;"",CZ$5+6&lt;Mitarbeiter!$E$16),0,IF(AND(Mitarbeiter!$F$16&lt;&gt;"",CZ$5&gt;Mitarbeiter!$F$16),0,IF(Planung!CZ18="",$C18,IF(ISNUMBER(Planung!CZ18),Planung!CZ18,IF(UPPER(Planung!CZ18)="H",$C18/2,0)))))))</f>
        <v>0.1</v>
      </c>
      <c r="DA18" s="27">
        <f>IF($A18="",0,IF(Mitarbeiter!$G$16=FALSE,0,IF(AND(Mitarbeiter!$E$16&lt;&gt;"",DA$5+6&lt;Mitarbeiter!$E$16),0,IF(AND(Mitarbeiter!$F$16&lt;&gt;"",DA$5&gt;Mitarbeiter!$F$16),0,IF(Planung!DA18="",$C18,IF(ISNUMBER(Planung!DA18),Planung!DA18,IF(UPPER(Planung!DA18)="H",$C18/2,0)))))))</f>
        <v>0.1</v>
      </c>
      <c r="DB18" s="27">
        <f>IF($A18="",0,IF(Mitarbeiter!$G$16=FALSE,0,IF(AND(Mitarbeiter!$E$16&lt;&gt;"",DB$5+6&lt;Mitarbeiter!$E$16),0,IF(AND(Mitarbeiter!$F$16&lt;&gt;"",DB$5&gt;Mitarbeiter!$F$16),0,IF(Planung!DB18="",$C18,IF(ISNUMBER(Planung!DB18),Planung!DB18,IF(UPPER(Planung!DB18)="H",$C18/2,0)))))))</f>
        <v>0.1</v>
      </c>
      <c r="DC18" s="27">
        <f>IF($A18="",0,IF(Mitarbeiter!$G$16=FALSE,0,IF(AND(Mitarbeiter!$E$16&lt;&gt;"",DC$5+6&lt;Mitarbeiter!$E$16),0,IF(AND(Mitarbeiter!$F$16&lt;&gt;"",DC$5&gt;Mitarbeiter!$F$16),0,IF(Planung!DC18="",$C18,IF(ISNUMBER(Planung!DC18),Planung!DC18,IF(UPPER(Planung!DC18)="H",$C18/2,0)))))))</f>
        <v>0.1</v>
      </c>
      <c r="DD18" s="27">
        <f>IF($A18="",0,IF(Mitarbeiter!$G$16=FALSE,0,IF(AND(Mitarbeiter!$E$16&lt;&gt;"",DD$5+6&lt;Mitarbeiter!$E$16),0,IF(AND(Mitarbeiter!$F$16&lt;&gt;"",DD$5&gt;Mitarbeiter!$F$16),0,IF(Planung!DD18="",$C18,IF(ISNUMBER(Planung!DD18),Planung!DD18,IF(UPPER(Planung!DD18)="H",$C18/2,0)))))))</f>
        <v>0.1</v>
      </c>
      <c r="DE18" s="27">
        <f>IF($A18="",0,IF(Mitarbeiter!$G$16=FALSE,0,IF(AND(Mitarbeiter!$E$16&lt;&gt;"",DE$5+6&lt;Mitarbeiter!$E$16),0,IF(AND(Mitarbeiter!$F$16&lt;&gt;"",DE$5&gt;Mitarbeiter!$F$16),0,IF(Planung!DE18="",$C18,IF(ISNUMBER(Planung!DE18),Planung!DE18,IF(UPPER(Planung!DE18)="H",$C18/2,0)))))))</f>
        <v>0.1</v>
      </c>
      <c r="DF18" s="27">
        <f>IF($A18="",0,IF(Mitarbeiter!$G$16=FALSE,0,IF(AND(Mitarbeiter!$E$16&lt;&gt;"",DF$5+6&lt;Mitarbeiter!$E$16),0,IF(AND(Mitarbeiter!$F$16&lt;&gt;"",DF$5&gt;Mitarbeiter!$F$16),0,IF(Planung!DF18="",$C18,IF(ISNUMBER(Planung!DF18),Planung!DF18,IF(UPPER(Planung!DF18)="H",$C18/2,0)))))))</f>
        <v>0.1</v>
      </c>
      <c r="DG18" s="27">
        <f>IF($A18="",0,IF(Mitarbeiter!$G$16=FALSE,0,IF(AND(Mitarbeiter!$E$16&lt;&gt;"",DG$5+6&lt;Mitarbeiter!$E$16),0,IF(AND(Mitarbeiter!$F$16&lt;&gt;"",DG$5&gt;Mitarbeiter!$F$16),0,IF(Planung!DG18="",$C18,IF(ISNUMBER(Planung!DG18),Planung!DG18,IF(UPPER(Planung!DG18)="H",$C18/2,0)))))))</f>
        <v>0.1</v>
      </c>
      <c r="DH18" s="27">
        <f>IF($A18="",0,IF(Mitarbeiter!$G$16=FALSE,0,IF(AND(Mitarbeiter!$E$16&lt;&gt;"",DH$5+6&lt;Mitarbeiter!$E$16),0,IF(AND(Mitarbeiter!$F$16&lt;&gt;"",DH$5&gt;Mitarbeiter!$F$16),0,IF(Planung!DH18="",$C18,IF(ISNUMBER(Planung!DH18),Planung!DH18,IF(UPPER(Planung!DH18)="H",$C18/2,0)))))))</f>
        <v>0.1</v>
      </c>
      <c r="DI18" s="27">
        <f>IF($A18="",0,IF(Mitarbeiter!$G$16=FALSE,0,IF(AND(Mitarbeiter!$E$16&lt;&gt;"",DI$5+6&lt;Mitarbeiter!$E$16),0,IF(AND(Mitarbeiter!$F$16&lt;&gt;"",DI$5&gt;Mitarbeiter!$F$16),0,IF(Planung!DI18="",$C18,IF(ISNUMBER(Planung!DI18),Planung!DI18,IF(UPPER(Planung!DI18)="H",$C18/2,0)))))))</f>
        <v>0.1</v>
      </c>
      <c r="DJ18" s="27">
        <f>IF($A18="",0,IF(Mitarbeiter!$G$16=FALSE,0,IF(AND(Mitarbeiter!$E$16&lt;&gt;"",DJ$5+6&lt;Mitarbeiter!$E$16),0,IF(AND(Mitarbeiter!$F$16&lt;&gt;"",DJ$5&gt;Mitarbeiter!$F$16),0,IF(Planung!DJ18="",$C18,IF(ISNUMBER(Planung!DJ18),Planung!DJ18,IF(UPPER(Planung!DJ18)="H",$C18/2,0)))))))</f>
        <v>0.1</v>
      </c>
      <c r="DK18" s="27">
        <f>IF($A18="",0,IF(Mitarbeiter!$G$16=FALSE,0,IF(AND(Mitarbeiter!$E$16&lt;&gt;"",DK$5+6&lt;Mitarbeiter!$E$16),0,IF(AND(Mitarbeiter!$F$16&lt;&gt;"",DK$5&gt;Mitarbeiter!$F$16),0,IF(Planung!DK18="",$C18,IF(ISNUMBER(Planung!DK18),Planung!DK18,IF(UPPER(Planung!DK18)="H",$C18/2,0)))))))</f>
        <v>0.1</v>
      </c>
      <c r="DL18" s="27">
        <f>IF($A18="",0,IF(Mitarbeiter!$G$16=FALSE,0,IF(AND(Mitarbeiter!$E$16&lt;&gt;"",DL$5+6&lt;Mitarbeiter!$E$16),0,IF(AND(Mitarbeiter!$F$16&lt;&gt;"",DL$5&gt;Mitarbeiter!$F$16),0,IF(Planung!DL18="",$C18,IF(ISNUMBER(Planung!DL18),Planung!DL18,IF(UPPER(Planung!DL18)="H",$C18/2,0)))))))</f>
        <v>0.1</v>
      </c>
      <c r="DM18" s="27">
        <f>IF($A18="",0,IF(Mitarbeiter!$G$16=FALSE,0,IF(AND(Mitarbeiter!$E$16&lt;&gt;"",DM$5+6&lt;Mitarbeiter!$E$16),0,IF(AND(Mitarbeiter!$F$16&lt;&gt;"",DM$5&gt;Mitarbeiter!$F$16),0,IF(Planung!DM18="",$C18,IF(ISNUMBER(Planung!DM18),Planung!DM18,IF(UPPER(Planung!DM18)="H",$C18/2,0)))))))</f>
        <v>0.1</v>
      </c>
      <c r="DN18" s="27">
        <f>IF($A18="",0,IF(Mitarbeiter!$G$16=FALSE,0,IF(AND(Mitarbeiter!$E$16&lt;&gt;"",DN$5+6&lt;Mitarbeiter!$E$16),0,IF(AND(Mitarbeiter!$F$16&lt;&gt;"",DN$5&gt;Mitarbeiter!$F$16),0,IF(Planung!DN18="",$C18,IF(ISNUMBER(Planung!DN18),Planung!DN18,IF(UPPER(Planung!DN18)="H",$C18/2,0)))))))</f>
        <v>0.1</v>
      </c>
      <c r="DO18" s="27">
        <f>IF($A18="",0,IF(Mitarbeiter!$G$16=FALSE,0,IF(AND(Mitarbeiter!$E$16&lt;&gt;"",DO$5+6&lt;Mitarbeiter!$E$16),0,IF(AND(Mitarbeiter!$F$16&lt;&gt;"",DO$5&gt;Mitarbeiter!$F$16),0,IF(Planung!DO18="",$C18,IF(ISNUMBER(Planung!DO18),Planung!DO18,IF(UPPER(Planung!DO18)="H",$C18/2,0)))))))</f>
        <v>0.1</v>
      </c>
      <c r="DP18" s="27">
        <f>IF($A18="",0,IF(Mitarbeiter!$G$16=FALSE,0,IF(AND(Mitarbeiter!$E$16&lt;&gt;"",DP$5+6&lt;Mitarbeiter!$E$16),0,IF(AND(Mitarbeiter!$F$16&lt;&gt;"",DP$5&gt;Mitarbeiter!$F$16),0,IF(Planung!DP18="",$C18,IF(ISNUMBER(Planung!DP18),Planung!DP18,IF(UPPER(Planung!DP18)="H",$C18/2,0)))))))</f>
        <v>0.1</v>
      </c>
      <c r="DQ18" s="27">
        <f>IF($A18="",0,IF(Mitarbeiter!$G$16=FALSE,0,IF(AND(Mitarbeiter!$E$16&lt;&gt;"",DQ$5+6&lt;Mitarbeiter!$E$16),0,IF(AND(Mitarbeiter!$F$16&lt;&gt;"",DQ$5&gt;Mitarbeiter!$F$16),0,IF(Planung!DQ18="",$C18,IF(ISNUMBER(Planung!DQ18),Planung!DQ18,IF(UPPER(Planung!DQ18)="H",$C18/2,0)))))))</f>
        <v>0.1</v>
      </c>
      <c r="DR18" s="27">
        <f>IF($A18="",0,IF(Mitarbeiter!$G$16=FALSE,0,IF(AND(Mitarbeiter!$E$16&lt;&gt;"",DR$5+6&lt;Mitarbeiter!$E$16),0,IF(AND(Mitarbeiter!$F$16&lt;&gt;"",DR$5&gt;Mitarbeiter!$F$16),0,IF(Planung!DR18="",$C18,IF(ISNUMBER(Planung!DR18),Planung!DR18,IF(UPPER(Planung!DR18)="H",$C18/2,0)))))))</f>
        <v>0.1</v>
      </c>
      <c r="DS18" s="27">
        <f>IF($A18="",0,IF(Mitarbeiter!$G$16=FALSE,0,IF(AND(Mitarbeiter!$E$16&lt;&gt;"",DS$5+6&lt;Mitarbeiter!$E$16),0,IF(AND(Mitarbeiter!$F$16&lt;&gt;"",DS$5&gt;Mitarbeiter!$F$16),0,IF(Planung!DS18="",$C18,IF(ISNUMBER(Planung!DS18),Planung!DS18,IF(UPPER(Planung!DS18)="H",$C18/2,0)))))))</f>
        <v>0.1</v>
      </c>
      <c r="DT18" s="27">
        <f>IF($A18="",0,IF(Mitarbeiter!$G$16=FALSE,0,IF(AND(Mitarbeiter!$E$16&lt;&gt;"",DT$5+6&lt;Mitarbeiter!$E$16),0,IF(AND(Mitarbeiter!$F$16&lt;&gt;"",DT$5&gt;Mitarbeiter!$F$16),0,IF(Planung!DT18="",$C18,IF(ISNUMBER(Planung!DT18),Planung!DT18,IF(UPPER(Planung!DT18)="H",$C18/2,0)))))))</f>
        <v>0.1</v>
      </c>
      <c r="DU18" s="27">
        <f>IF($A18="",0,IF(Mitarbeiter!$G$16=FALSE,0,IF(AND(Mitarbeiter!$E$16&lt;&gt;"",DU$5+6&lt;Mitarbeiter!$E$16),0,IF(AND(Mitarbeiter!$F$16&lt;&gt;"",DU$5&gt;Mitarbeiter!$F$16),0,IF(Planung!DU18="",$C18,IF(ISNUMBER(Planung!DU18),Planung!DU18,IF(UPPER(Planung!DU18)="H",$C18/2,0)))))))</f>
        <v>0.1</v>
      </c>
      <c r="DV18" s="27">
        <f>IF($A18="",0,IF(Mitarbeiter!$G$16=FALSE,0,IF(AND(Mitarbeiter!$E$16&lt;&gt;"",DV$5+6&lt;Mitarbeiter!$E$16),0,IF(AND(Mitarbeiter!$F$16&lt;&gt;"",DV$5&gt;Mitarbeiter!$F$16),0,IF(Planung!DV18="",$C18,IF(ISNUMBER(Planung!DV18),Planung!DV18,IF(UPPER(Planung!DV18)="H",$C18/2,0)))))))</f>
        <v>0.1</v>
      </c>
      <c r="DW18" s="27">
        <f>IF($A18="",0,IF(Mitarbeiter!$G$16=FALSE,0,IF(AND(Mitarbeiter!$E$16&lt;&gt;"",DW$5+6&lt;Mitarbeiter!$E$16),0,IF(AND(Mitarbeiter!$F$16&lt;&gt;"",DW$5&gt;Mitarbeiter!$F$16),0,IF(Planung!DW18="",$C18,IF(ISNUMBER(Planung!DW18),Planung!DW18,IF(UPPER(Planung!DW18)="H",$C18/2,0)))))))</f>
        <v>0.1</v>
      </c>
      <c r="DX18" s="27">
        <f>IF($A18="",0,IF(Mitarbeiter!$G$16=FALSE,0,IF(AND(Mitarbeiter!$E$16&lt;&gt;"",DX$5+6&lt;Mitarbeiter!$E$16),0,IF(AND(Mitarbeiter!$F$16&lt;&gt;"",DX$5&gt;Mitarbeiter!$F$16),0,IF(Planung!DX18="",$C18,IF(ISNUMBER(Planung!DX18),Planung!DX18,IF(UPPER(Planung!DX18)="H",$C18/2,0)))))))</f>
        <v>0.1</v>
      </c>
      <c r="DY18" s="27">
        <f>IF($A18="",0,IF(Mitarbeiter!$G$16=FALSE,0,IF(AND(Mitarbeiter!$E$16&lt;&gt;"",DY$5+6&lt;Mitarbeiter!$E$16),0,IF(AND(Mitarbeiter!$F$16&lt;&gt;"",DY$5&gt;Mitarbeiter!$F$16),0,IF(Planung!DY18="",$C18,IF(ISNUMBER(Planung!DY18),Planung!DY18,IF(UPPER(Planung!DY18)="H",$C18/2,0)))))))</f>
        <v>0.1</v>
      </c>
      <c r="DZ18" s="27">
        <f>IF($A18="",0,IF(Mitarbeiter!$G$16=FALSE,0,IF(AND(Mitarbeiter!$E$16&lt;&gt;"",DZ$5+6&lt;Mitarbeiter!$E$16),0,IF(AND(Mitarbeiter!$F$16&lt;&gt;"",DZ$5&gt;Mitarbeiter!$F$16),0,IF(Planung!DZ18="",$C18,IF(ISNUMBER(Planung!DZ18),Planung!DZ18,IF(UPPER(Planung!DZ18)="H",$C18/2,0)))))))</f>
        <v>0.1</v>
      </c>
      <c r="EA18" s="27">
        <f>IF($A18="",0,IF(Mitarbeiter!$G$16=FALSE,0,IF(AND(Mitarbeiter!$E$16&lt;&gt;"",EA$5+6&lt;Mitarbeiter!$E$16),0,IF(AND(Mitarbeiter!$F$16&lt;&gt;"",EA$5&gt;Mitarbeiter!$F$16),0,IF(Planung!EA18="",$C18,IF(ISNUMBER(Planung!EA18),Planung!EA18,IF(UPPER(Planung!EA18)="H",$C18/2,0)))))))</f>
        <v>0.1</v>
      </c>
      <c r="EB18" s="27">
        <f>IF($A18="",0,IF(Mitarbeiter!$G$16=FALSE,0,IF(AND(Mitarbeiter!$E$16&lt;&gt;"",EB$5+6&lt;Mitarbeiter!$E$16),0,IF(AND(Mitarbeiter!$F$16&lt;&gt;"",EB$5&gt;Mitarbeiter!$F$16),0,IF(Planung!EB18="",$C18,IF(ISNUMBER(Planung!EB18),Planung!EB18,IF(UPPER(Planung!EB18)="H",$C18/2,0)))))))</f>
        <v>0.1</v>
      </c>
      <c r="EC18" s="27">
        <f>IF($A18="",0,IF(Mitarbeiter!$G$16=FALSE,0,IF(AND(Mitarbeiter!$E$16&lt;&gt;"",EC$5+6&lt;Mitarbeiter!$E$16),0,IF(AND(Mitarbeiter!$F$16&lt;&gt;"",EC$5&gt;Mitarbeiter!$F$16),0,IF(Planung!EC18="",$C18,IF(ISNUMBER(Planung!EC18),Planung!EC18,IF(UPPER(Planung!EC18)="H",$C18/2,0)))))))</f>
        <v>0.1</v>
      </c>
      <c r="ED18" s="27">
        <f>IF($A18="",0,IF(Mitarbeiter!$G$16=FALSE,0,IF(AND(Mitarbeiter!$E$16&lt;&gt;"",ED$5+6&lt;Mitarbeiter!$E$16),0,IF(AND(Mitarbeiter!$F$16&lt;&gt;"",ED$5&gt;Mitarbeiter!$F$16),0,IF(Planung!ED18="",$C18,IF(ISNUMBER(Planung!ED18),Planung!ED18,IF(UPPER(Planung!ED18)="H",$C18/2,0)))))))</f>
        <v>0.1</v>
      </c>
      <c r="EE18" s="27">
        <f>IF($A18="",0,IF(Mitarbeiter!$G$16=FALSE,0,IF(AND(Mitarbeiter!$E$16&lt;&gt;"",EE$5+6&lt;Mitarbeiter!$E$16),0,IF(AND(Mitarbeiter!$F$16&lt;&gt;"",EE$5&gt;Mitarbeiter!$F$16),0,IF(Planung!EE18="",$C18,IF(ISNUMBER(Planung!EE18),Planung!EE18,IF(UPPER(Planung!EE18)="H",$C18/2,0)))))))</f>
        <v>0.1</v>
      </c>
      <c r="EF18" s="27">
        <f>IF($A18="",0,IF(Mitarbeiter!$G$16=FALSE,0,IF(AND(Mitarbeiter!$E$16&lt;&gt;"",EF$5+6&lt;Mitarbeiter!$E$16),0,IF(AND(Mitarbeiter!$F$16&lt;&gt;"",EF$5&gt;Mitarbeiter!$F$16),0,IF(Planung!EF18="",$C18,IF(ISNUMBER(Planung!EF18),Planung!EF18,IF(UPPER(Planung!EF18)="H",$C18/2,0)))))))</f>
        <v>0.1</v>
      </c>
      <c r="EG18" s="27">
        <f>IF($A18="",0,IF(Mitarbeiter!$G$16=FALSE,0,IF(AND(Mitarbeiter!$E$16&lt;&gt;"",EG$5+6&lt;Mitarbeiter!$E$16),0,IF(AND(Mitarbeiter!$F$16&lt;&gt;"",EG$5&gt;Mitarbeiter!$F$16),0,IF(Planung!EG18="",$C18,IF(ISNUMBER(Planung!EG18),Planung!EG18,IF(UPPER(Planung!EG18)="H",$C18/2,0)))))))</f>
        <v>0.1</v>
      </c>
      <c r="EH18" s="27">
        <f>IF($A18="",0,IF(Mitarbeiter!$G$16=FALSE,0,IF(AND(Mitarbeiter!$E$16&lt;&gt;"",EH$5+6&lt;Mitarbeiter!$E$16),0,IF(AND(Mitarbeiter!$F$16&lt;&gt;"",EH$5&gt;Mitarbeiter!$F$16),0,IF(Planung!EH18="",$C18,IF(ISNUMBER(Planung!EH18),Planung!EH18,IF(UPPER(Planung!EH18)="H",$C18/2,0)))))))</f>
        <v>0.1</v>
      </c>
      <c r="EI18" s="27">
        <f>IF($A18="",0,IF(Mitarbeiter!$G$16=FALSE,0,IF(AND(Mitarbeiter!$E$16&lt;&gt;"",EI$5+6&lt;Mitarbeiter!$E$16),0,IF(AND(Mitarbeiter!$F$16&lt;&gt;"",EI$5&gt;Mitarbeiter!$F$16),0,IF(Planung!EI18="",$C18,IF(ISNUMBER(Planung!EI18),Planung!EI18,IF(UPPER(Planung!EI18)="H",$C18/2,0)))))))</f>
        <v>0.1</v>
      </c>
      <c r="EJ18" s="27">
        <f>IF($A18="",0,IF(Mitarbeiter!$G$16=FALSE,0,IF(AND(Mitarbeiter!$E$16&lt;&gt;"",EJ$5+6&lt;Mitarbeiter!$E$16),0,IF(AND(Mitarbeiter!$F$16&lt;&gt;"",EJ$5&gt;Mitarbeiter!$F$16),0,IF(Planung!EJ18="",$C18,IF(ISNUMBER(Planung!EJ18),Planung!EJ18,IF(UPPER(Planung!EJ18)="H",$C18/2,0)))))))</f>
        <v>0.1</v>
      </c>
      <c r="EK18" s="27">
        <f>IF($A18="",0,IF(Mitarbeiter!$G$16=FALSE,0,IF(AND(Mitarbeiter!$E$16&lt;&gt;"",EK$5+6&lt;Mitarbeiter!$E$16),0,IF(AND(Mitarbeiter!$F$16&lt;&gt;"",EK$5&gt;Mitarbeiter!$F$16),0,IF(Planung!EK18="",$C18,IF(ISNUMBER(Planung!EK18),Planung!EK18,IF(UPPER(Planung!EK18)="H",$C18/2,0)))))))</f>
        <v>0.1</v>
      </c>
      <c r="EL18" s="27">
        <f>IF($A18="",0,IF(Mitarbeiter!$G$16=FALSE,0,IF(AND(Mitarbeiter!$E$16&lt;&gt;"",EL$5+6&lt;Mitarbeiter!$E$16),0,IF(AND(Mitarbeiter!$F$16&lt;&gt;"",EL$5&gt;Mitarbeiter!$F$16),0,IF(Planung!EL18="",$C18,IF(ISNUMBER(Planung!EL18),Planung!EL18,IF(UPPER(Planung!EL18)="H",$C18/2,0)))))))</f>
        <v>0.1</v>
      </c>
      <c r="EM18" s="27">
        <f>IF($A18="",0,IF(Mitarbeiter!$G$16=FALSE,0,IF(AND(Mitarbeiter!$E$16&lt;&gt;"",EM$5+6&lt;Mitarbeiter!$E$16),0,IF(AND(Mitarbeiter!$F$16&lt;&gt;"",EM$5&gt;Mitarbeiter!$F$16),0,IF(Planung!EM18="",$C18,IF(ISNUMBER(Planung!EM18),Planung!EM18,IF(UPPER(Planung!EM18)="H",$C18/2,0)))))))</f>
        <v>0.1</v>
      </c>
      <c r="EN18" s="27">
        <f>IF($A18="",0,IF(Mitarbeiter!$G$16=FALSE,0,IF(AND(Mitarbeiter!$E$16&lt;&gt;"",EN$5+6&lt;Mitarbeiter!$E$16),0,IF(AND(Mitarbeiter!$F$16&lt;&gt;"",EN$5&gt;Mitarbeiter!$F$16),0,IF(Planung!EN18="",$C18,IF(ISNUMBER(Planung!EN18),Planung!EN18,IF(UPPER(Planung!EN18)="H",$C18/2,0)))))))</f>
        <v>0.1</v>
      </c>
      <c r="EO18" s="27">
        <f>IF($A18="",0,IF(Mitarbeiter!$G$16=FALSE,0,IF(AND(Mitarbeiter!$E$16&lt;&gt;"",EO$5+6&lt;Mitarbeiter!$E$16),0,IF(AND(Mitarbeiter!$F$16&lt;&gt;"",EO$5&gt;Mitarbeiter!$F$16),0,IF(Planung!EO18="",$C18,IF(ISNUMBER(Planung!EO18),Planung!EO18,IF(UPPER(Planung!EO18)="H",$C18/2,0)))))))</f>
        <v>0.1</v>
      </c>
      <c r="EP18" s="27">
        <f>IF($A18="",0,IF(Mitarbeiter!$G$16=FALSE,0,IF(AND(Mitarbeiter!$E$16&lt;&gt;"",EP$5+6&lt;Mitarbeiter!$E$16),0,IF(AND(Mitarbeiter!$F$16&lt;&gt;"",EP$5&gt;Mitarbeiter!$F$16),0,IF(Planung!EP18="",$C18,IF(ISNUMBER(Planung!EP18),Planung!EP18,IF(UPPER(Planung!EP18)="H",$C18/2,0)))))))</f>
        <v>0.1</v>
      </c>
      <c r="EQ18" s="27">
        <f>IF($A18="",0,IF(Mitarbeiter!$G$16=FALSE,0,IF(AND(Mitarbeiter!$E$16&lt;&gt;"",EQ$5+6&lt;Mitarbeiter!$E$16),0,IF(AND(Mitarbeiter!$F$16&lt;&gt;"",EQ$5&gt;Mitarbeiter!$F$16),0,IF(Planung!EQ18="",$C18,IF(ISNUMBER(Planung!EQ18),Planung!EQ18,IF(UPPER(Planung!EQ18)="H",$C18/2,0)))))))</f>
        <v>0.1</v>
      </c>
      <c r="ER18" s="27">
        <f>IF($A18="",0,IF(Mitarbeiter!$G$16=FALSE,0,IF(AND(Mitarbeiter!$E$16&lt;&gt;"",ER$5+6&lt;Mitarbeiter!$E$16),0,IF(AND(Mitarbeiter!$F$16&lt;&gt;"",ER$5&gt;Mitarbeiter!$F$16),0,IF(Planung!ER18="",$C18,IF(ISNUMBER(Planung!ER18),Planung!ER18,IF(UPPER(Planung!ER18)="H",$C18/2,0)))))))</f>
        <v>0.1</v>
      </c>
      <c r="ES18" s="27">
        <f>IF($A18="",0,IF(Mitarbeiter!$G$16=FALSE,0,IF(AND(Mitarbeiter!$E$16&lt;&gt;"",ES$5+6&lt;Mitarbeiter!$E$16),0,IF(AND(Mitarbeiter!$F$16&lt;&gt;"",ES$5&gt;Mitarbeiter!$F$16),0,IF(Planung!ES18="",$C18,IF(ISNUMBER(Planung!ES18),Planung!ES18,IF(UPPER(Planung!ES18)="H",$C18/2,0)))))))</f>
        <v>0.1</v>
      </c>
      <c r="ET18" s="27">
        <f>IF($A18="",0,IF(Mitarbeiter!$G$16=FALSE,0,IF(AND(Mitarbeiter!$E$16&lt;&gt;"",ET$5+6&lt;Mitarbeiter!$E$16),0,IF(AND(Mitarbeiter!$F$16&lt;&gt;"",ET$5&gt;Mitarbeiter!$F$16),0,IF(Planung!ET18="",$C18,IF(ISNUMBER(Planung!ET18),Planung!ET18,IF(UPPER(Planung!ET18)="H",$C18/2,0)))))))</f>
        <v>0.1</v>
      </c>
      <c r="EU18" s="27">
        <f>IF($A18="",0,IF(Mitarbeiter!$G$16=FALSE,0,IF(AND(Mitarbeiter!$E$16&lt;&gt;"",EU$5+6&lt;Mitarbeiter!$E$16),0,IF(AND(Mitarbeiter!$F$16&lt;&gt;"",EU$5&gt;Mitarbeiter!$F$16),0,IF(Planung!EU18="",$C18,IF(ISNUMBER(Planung!EU18),Planung!EU18,IF(UPPER(Planung!EU18)="H",$C18/2,0)))))))</f>
        <v>0.1</v>
      </c>
      <c r="EV18" s="27">
        <f>IF($A18="",0,IF(Mitarbeiter!$G$16=FALSE,0,IF(AND(Mitarbeiter!$E$16&lt;&gt;"",EV$5+6&lt;Mitarbeiter!$E$16),0,IF(AND(Mitarbeiter!$F$16&lt;&gt;"",EV$5&gt;Mitarbeiter!$F$16),0,IF(Planung!EV18="",$C18,IF(ISNUMBER(Planung!EV18),Planung!EV18,IF(UPPER(Planung!EV18)="H",$C18/2,0)))))))</f>
        <v>0.1</v>
      </c>
      <c r="EW18" s="27">
        <f>IF($A18="",0,IF(Mitarbeiter!$G$16=FALSE,0,IF(AND(Mitarbeiter!$E$16&lt;&gt;"",EW$5+6&lt;Mitarbeiter!$E$16),0,IF(AND(Mitarbeiter!$F$16&lt;&gt;"",EW$5&gt;Mitarbeiter!$F$16),0,IF(Planung!EW18="",$C18,IF(ISNUMBER(Planung!EW18),Planung!EW18,IF(UPPER(Planung!EW18)="H",$C18/2,0)))))))</f>
        <v>0.1</v>
      </c>
      <c r="EX18" s="27">
        <f>IF($A18="",0,IF(Mitarbeiter!$G$16=FALSE,0,IF(AND(Mitarbeiter!$E$16&lt;&gt;"",EX$5+6&lt;Mitarbeiter!$E$16),0,IF(AND(Mitarbeiter!$F$16&lt;&gt;"",EX$5&gt;Mitarbeiter!$F$16),0,IF(Planung!EX18="",$C18,IF(ISNUMBER(Planung!EX18),Planung!EX18,IF(UPPER(Planung!EX18)="H",$C18/2,0)))))))</f>
        <v>0.1</v>
      </c>
      <c r="EY18" s="27">
        <f>IF($A18="",0,IF(Mitarbeiter!$G$16=FALSE,0,IF(AND(Mitarbeiter!$E$16&lt;&gt;"",EY$5+6&lt;Mitarbeiter!$E$16),0,IF(AND(Mitarbeiter!$F$16&lt;&gt;"",EY$5&gt;Mitarbeiter!$F$16),0,IF(Planung!EY18="",$C18,IF(ISNUMBER(Planung!EY18),Planung!EY18,IF(UPPER(Planung!EY18)="H",$C18/2,0)))))))</f>
        <v>0.1</v>
      </c>
      <c r="EZ18" s="27">
        <f>IF($A18="",0,IF(Mitarbeiter!$G$16=FALSE,0,IF(AND(Mitarbeiter!$E$16&lt;&gt;"",EZ$5+6&lt;Mitarbeiter!$E$16),0,IF(AND(Mitarbeiter!$F$16&lt;&gt;"",EZ$5&gt;Mitarbeiter!$F$16),0,IF(Planung!EZ18="",$C18,IF(ISNUMBER(Planung!EZ18),Planung!EZ18,IF(UPPER(Planung!EZ18)="H",$C18/2,0)))))))</f>
        <v>0.1</v>
      </c>
      <c r="FA18" s="27">
        <f>IF($A18="",0,IF(Mitarbeiter!$G$16=FALSE,0,IF(AND(Mitarbeiter!$E$16&lt;&gt;"",FA$5+6&lt;Mitarbeiter!$E$16),0,IF(AND(Mitarbeiter!$F$16&lt;&gt;"",FA$5&gt;Mitarbeiter!$F$16),0,IF(Planung!FA18="",$C18,IF(ISNUMBER(Planung!FA18),Planung!FA18,IF(UPPER(Planung!FA18)="H",$C18/2,0)))))))</f>
        <v>0.1</v>
      </c>
      <c r="FB18" s="27">
        <f>IF($A18="",0,IF(Mitarbeiter!$G$16=FALSE,0,IF(AND(Mitarbeiter!$E$16&lt;&gt;"",FB$5+6&lt;Mitarbeiter!$E$16),0,IF(AND(Mitarbeiter!$F$16&lt;&gt;"",FB$5&gt;Mitarbeiter!$F$16),0,IF(Planung!FB18="",$C18,IF(ISNUMBER(Planung!FB18),Planung!FB18,IF(UPPER(Planung!FB18)="H",$C18/2,0)))))))</f>
        <v>0.1</v>
      </c>
      <c r="FC18" s="27">
        <f>IF($A18="",0,IF(Mitarbeiter!$G$16=FALSE,0,IF(AND(Mitarbeiter!$E$16&lt;&gt;"",FC$5+6&lt;Mitarbeiter!$E$16),0,IF(AND(Mitarbeiter!$F$16&lt;&gt;"",FC$5&gt;Mitarbeiter!$F$16),0,IF(Planung!FC18="",$C18,IF(ISNUMBER(Planung!FC18),Planung!FC18,IF(UPPER(Planung!FC18)="H",$C18/2,0)))))))</f>
        <v>0.1</v>
      </c>
      <c r="FD18" s="27">
        <f>IF($A18="",0,IF(Mitarbeiter!$G$16=FALSE,0,IF(AND(Mitarbeiter!$E$16&lt;&gt;"",FD$5+6&lt;Mitarbeiter!$E$16),0,IF(AND(Mitarbeiter!$F$16&lt;&gt;"",FD$5&gt;Mitarbeiter!$F$16),0,IF(Planung!FD18="",$C18,IF(ISNUMBER(Planung!FD18),Planung!FD18,IF(UPPER(Planung!FD18)="H",$C18/2,0)))))))</f>
        <v>0.1</v>
      </c>
      <c r="FE18" s="27">
        <f>IF($A18="",0,IF(Mitarbeiter!$G$16=FALSE,0,IF(AND(Mitarbeiter!$E$16&lt;&gt;"",FE$5+6&lt;Mitarbeiter!$E$16),0,IF(AND(Mitarbeiter!$F$16&lt;&gt;"",FE$5&gt;Mitarbeiter!$F$16),0,IF(Planung!FE18="",$C18,IF(ISNUMBER(Planung!FE18),Planung!FE18,IF(UPPER(Planung!FE18)="H",$C18/2,0)))))))</f>
        <v>0.1</v>
      </c>
      <c r="FF18" s="27">
        <f>IF($A18="",0,IF(Mitarbeiter!$G$16=FALSE,0,IF(AND(Mitarbeiter!$E$16&lt;&gt;"",FF$5+6&lt;Mitarbeiter!$E$16),0,IF(AND(Mitarbeiter!$F$16&lt;&gt;"",FF$5&gt;Mitarbeiter!$F$16),0,IF(Planung!FF18="",$C18,IF(ISNUMBER(Planung!FF18),Planung!FF18,IF(UPPER(Planung!FF18)="H",$C18/2,0)))))))</f>
        <v>0.1</v>
      </c>
      <c r="FG18" s="27">
        <f>IF($A18="",0,IF(Mitarbeiter!$G$16=FALSE,0,IF(AND(Mitarbeiter!$E$16&lt;&gt;"",FG$5+6&lt;Mitarbeiter!$E$16),0,IF(AND(Mitarbeiter!$F$16&lt;&gt;"",FG$5&gt;Mitarbeiter!$F$16),0,IF(Planung!FG18="",$C18,IF(ISNUMBER(Planung!FG18),Planung!FG18,IF(UPPER(Planung!FG18)="H",$C18/2,0)))))))</f>
        <v>0.1</v>
      </c>
      <c r="FH18" s="27">
        <f>IF($A18="",0,IF(Mitarbeiter!$G$16=FALSE,0,IF(AND(Mitarbeiter!$E$16&lt;&gt;"",FH$5+6&lt;Mitarbeiter!$E$16),0,IF(AND(Mitarbeiter!$F$16&lt;&gt;"",FH$5&gt;Mitarbeiter!$F$16),0,IF(Planung!FH18="",$C18,IF(ISNUMBER(Planung!FH18),Planung!FH18,IF(UPPER(Planung!FH18)="H",$C18/2,0)))))))</f>
        <v>0.1</v>
      </c>
      <c r="FI18" s="27">
        <f>IF($A18="",0,IF(Mitarbeiter!$G$16=FALSE,0,IF(AND(Mitarbeiter!$E$16&lt;&gt;"",FI$5+6&lt;Mitarbeiter!$E$16),0,IF(AND(Mitarbeiter!$F$16&lt;&gt;"",FI$5&gt;Mitarbeiter!$F$16),0,IF(Planung!FI18="",$C18,IF(ISNUMBER(Planung!FI18),Planung!FI18,IF(UPPER(Planung!FI18)="H",$C18/2,0)))))))</f>
        <v>0.1</v>
      </c>
      <c r="FJ18" s="27">
        <f>IF($A18="",0,IF(Mitarbeiter!$G$16=FALSE,0,IF(AND(Mitarbeiter!$E$16&lt;&gt;"",FJ$5+6&lt;Mitarbeiter!$E$16),0,IF(AND(Mitarbeiter!$F$16&lt;&gt;"",FJ$5&gt;Mitarbeiter!$F$16),0,IF(Planung!FJ18="",$C18,IF(ISNUMBER(Planung!FJ18),Planung!FJ18,IF(UPPER(Planung!FJ18)="H",$C18/2,0)))))))</f>
        <v>0.1</v>
      </c>
      <c r="FK18" s="27">
        <f>IF($A18="",0,IF(Mitarbeiter!$G$16=FALSE,0,IF(AND(Mitarbeiter!$E$16&lt;&gt;"",FK$5+6&lt;Mitarbeiter!$E$16),0,IF(AND(Mitarbeiter!$F$16&lt;&gt;"",FK$5&gt;Mitarbeiter!$F$16),0,IF(Planung!FK18="",$C18,IF(ISNUMBER(Planung!FK18),Planung!FK18,IF(UPPER(Planung!FK18)="H",$C18/2,0)))))))</f>
        <v>0.1</v>
      </c>
      <c r="FL18" s="27">
        <f>IF($A18="",0,IF(Mitarbeiter!$G$16=FALSE,0,IF(AND(Mitarbeiter!$E$16&lt;&gt;"",FL$5+6&lt;Mitarbeiter!$E$16),0,IF(AND(Mitarbeiter!$F$16&lt;&gt;"",FL$5&gt;Mitarbeiter!$F$16),0,IF(Planung!FL18="",$C18,IF(ISNUMBER(Planung!FL18),Planung!FL18,IF(UPPER(Planung!FL18)="H",$C18/2,0)))))))</f>
        <v>0.1</v>
      </c>
      <c r="FM18" s="27">
        <f>IF($A18="",0,IF(Mitarbeiter!$G$16=FALSE,0,IF(AND(Mitarbeiter!$E$16&lt;&gt;"",FM$5+6&lt;Mitarbeiter!$E$16),0,IF(AND(Mitarbeiter!$F$16&lt;&gt;"",FM$5&gt;Mitarbeiter!$F$16),0,IF(Planung!FM18="",$C18,IF(ISNUMBER(Planung!FM18),Planung!FM18,IF(UPPER(Planung!FM18)="H",$C18/2,0)))))))</f>
        <v>0.1</v>
      </c>
      <c r="FN18" s="27">
        <f>IF($A18="",0,IF(Mitarbeiter!$G$16=FALSE,0,IF(AND(Mitarbeiter!$E$16&lt;&gt;"",FN$5+6&lt;Mitarbeiter!$E$16),0,IF(AND(Mitarbeiter!$F$16&lt;&gt;"",FN$5&gt;Mitarbeiter!$F$16),0,IF(Planung!FN18="",$C18,IF(ISNUMBER(Planung!FN18),Planung!FN18,IF(UPPER(Planung!FN18)="H",$C18/2,0)))))))</f>
        <v>0.1</v>
      </c>
      <c r="FO18" s="27">
        <f>IF($A18="",0,IF(Mitarbeiter!$G$16=FALSE,0,IF(AND(Mitarbeiter!$E$16&lt;&gt;"",FO$5+6&lt;Mitarbeiter!$E$16),0,IF(AND(Mitarbeiter!$F$16&lt;&gt;"",FO$5&gt;Mitarbeiter!$F$16),0,IF(Planung!FO18="",$C18,IF(ISNUMBER(Planung!FO18),Planung!FO18,IF(UPPER(Planung!FO18)="H",$C18/2,0)))))))</f>
        <v>0.1</v>
      </c>
      <c r="FP18" s="27">
        <f>IF($A18="",0,IF(Mitarbeiter!$G$16=FALSE,0,IF(AND(Mitarbeiter!$E$16&lt;&gt;"",FP$5+6&lt;Mitarbeiter!$E$16),0,IF(AND(Mitarbeiter!$F$16&lt;&gt;"",FP$5&gt;Mitarbeiter!$F$16),0,IF(Planung!FP18="",$C18,IF(ISNUMBER(Planung!FP18),Planung!FP18,IF(UPPER(Planung!FP18)="H",$C18/2,0)))))))</f>
        <v>0.1</v>
      </c>
      <c r="FQ18" s="27">
        <f>IF($A18="",0,IF(Mitarbeiter!$G$16=FALSE,0,IF(AND(Mitarbeiter!$E$16&lt;&gt;"",FQ$5+6&lt;Mitarbeiter!$E$16),0,IF(AND(Mitarbeiter!$F$16&lt;&gt;"",FQ$5&gt;Mitarbeiter!$F$16),0,IF(Planung!FQ18="",$C18,IF(ISNUMBER(Planung!FQ18),Planung!FQ18,IF(UPPER(Planung!FQ18)="H",$C18/2,0)))))))</f>
        <v>0.1</v>
      </c>
      <c r="FR18" s="27">
        <f>IF($A18="",0,IF(Mitarbeiter!$G$16=FALSE,0,IF(AND(Mitarbeiter!$E$16&lt;&gt;"",FR$5+6&lt;Mitarbeiter!$E$16),0,IF(AND(Mitarbeiter!$F$16&lt;&gt;"",FR$5&gt;Mitarbeiter!$F$16),0,IF(Planung!FR18="",$C18,IF(ISNUMBER(Planung!FR18),Planung!FR18,IF(UPPER(Planung!FR18)="H",$C18/2,0)))))))</f>
        <v>0.1</v>
      </c>
      <c r="FS18" s="27">
        <f>IF($A18="",0,IF(Mitarbeiter!$G$16=FALSE,0,IF(AND(Mitarbeiter!$E$16&lt;&gt;"",FS$5+6&lt;Mitarbeiter!$E$16),0,IF(AND(Mitarbeiter!$F$16&lt;&gt;"",FS$5&gt;Mitarbeiter!$F$16),0,IF(Planung!FS18="",$C18,IF(ISNUMBER(Planung!FS18),Planung!FS18,IF(UPPER(Planung!FS18)="H",$C18/2,0)))))))</f>
        <v>0.1</v>
      </c>
      <c r="FT18" s="27">
        <f>IF($A18="",0,IF(Mitarbeiter!$G$16=FALSE,0,IF(AND(Mitarbeiter!$E$16&lt;&gt;"",FT$5+6&lt;Mitarbeiter!$E$16),0,IF(AND(Mitarbeiter!$F$16&lt;&gt;"",FT$5&gt;Mitarbeiter!$F$16),0,IF(Planung!FT18="",$C18,IF(ISNUMBER(Planung!FT18),Planung!FT18,IF(UPPER(Planung!FT18)="H",$C18/2,0)))))))</f>
        <v>0.1</v>
      </c>
      <c r="FU18" s="27">
        <f>IF($A18="",0,IF(Mitarbeiter!$G$16=FALSE,0,IF(AND(Mitarbeiter!$E$16&lt;&gt;"",FU$5+6&lt;Mitarbeiter!$E$16),0,IF(AND(Mitarbeiter!$F$16&lt;&gt;"",FU$5&gt;Mitarbeiter!$F$16),0,IF(Planung!FU18="",$C18,IF(ISNUMBER(Planung!FU18),Planung!FU18,IF(UPPER(Planung!FU18)="H",$C18/2,0)))))))</f>
        <v>0.1</v>
      </c>
      <c r="FV18" s="27">
        <f>IF($A18="",0,IF(Mitarbeiter!$G$16=FALSE,0,IF(AND(Mitarbeiter!$E$16&lt;&gt;"",FV$5+6&lt;Mitarbeiter!$E$16),0,IF(AND(Mitarbeiter!$F$16&lt;&gt;"",FV$5&gt;Mitarbeiter!$F$16),0,IF(Planung!FV18="",$C18,IF(ISNUMBER(Planung!FV18),Planung!FV18,IF(UPPER(Planung!FV18)="H",$C18/2,0)))))))</f>
        <v>0.1</v>
      </c>
      <c r="FW18" s="27">
        <f>IF($A18="",0,IF(Mitarbeiter!$G$16=FALSE,0,IF(AND(Mitarbeiter!$E$16&lt;&gt;"",FW$5+6&lt;Mitarbeiter!$E$16),0,IF(AND(Mitarbeiter!$F$16&lt;&gt;"",FW$5&gt;Mitarbeiter!$F$16),0,IF(Planung!FW18="",$C18,IF(ISNUMBER(Planung!FW18),Planung!FW18,IF(UPPER(Planung!FW18)="H",$C18/2,0)))))))</f>
        <v>0.1</v>
      </c>
      <c r="FX18" s="27">
        <f>IF($A18="",0,IF(Mitarbeiter!$G$16=FALSE,0,IF(AND(Mitarbeiter!$E$16&lt;&gt;"",FX$5+6&lt;Mitarbeiter!$E$16),0,IF(AND(Mitarbeiter!$F$16&lt;&gt;"",FX$5&gt;Mitarbeiter!$F$16),0,IF(Planung!FX18="",$C18,IF(ISNUMBER(Planung!FX18),Planung!FX18,IF(UPPER(Planung!FX18)="H",$C18/2,0)))))))</f>
        <v>0.1</v>
      </c>
      <c r="FY18" s="27">
        <f>IF($A18="",0,IF(Mitarbeiter!$G$16=FALSE,0,IF(AND(Mitarbeiter!$E$16&lt;&gt;"",FY$5+6&lt;Mitarbeiter!$E$16),0,IF(AND(Mitarbeiter!$F$16&lt;&gt;"",FY$5&gt;Mitarbeiter!$F$16),0,IF(Planung!FY18="",$C18,IF(ISNUMBER(Planung!FY18),Planung!FY18,IF(UPPER(Planung!FY18)="H",$C18/2,0)))))))</f>
        <v>0.1</v>
      </c>
      <c r="FZ18" s="27">
        <f>IF($A18="",0,IF(Mitarbeiter!$G$16=FALSE,0,IF(AND(Mitarbeiter!$E$16&lt;&gt;"",FZ$5+6&lt;Mitarbeiter!$E$16),0,IF(AND(Mitarbeiter!$F$16&lt;&gt;"",FZ$5&gt;Mitarbeiter!$F$16),0,IF(Planung!FZ18="",$C18,IF(ISNUMBER(Planung!FZ18),Planung!FZ18,IF(UPPER(Planung!FZ18)="H",$C18/2,0)))))))</f>
        <v>0.1</v>
      </c>
      <c r="GA18" s="27">
        <f>IF($A18="",0,IF(Mitarbeiter!$G$16=FALSE,0,IF(AND(Mitarbeiter!$E$16&lt;&gt;"",GA$5+6&lt;Mitarbeiter!$E$16),0,IF(AND(Mitarbeiter!$F$16&lt;&gt;"",GA$5&gt;Mitarbeiter!$F$16),0,IF(Planung!GA18="",$C18,IF(ISNUMBER(Planung!GA18),Planung!GA18,IF(UPPER(Planung!GA18)="H",$C18/2,0)))))))</f>
        <v>0.1</v>
      </c>
      <c r="GB18" s="27">
        <f>IF($A18="",0,IF(Mitarbeiter!$G$16=FALSE,0,IF(AND(Mitarbeiter!$E$16&lt;&gt;"",GB$5+6&lt;Mitarbeiter!$E$16),0,IF(AND(Mitarbeiter!$F$16&lt;&gt;"",GB$5&gt;Mitarbeiter!$F$16),0,IF(Planung!GB18="",$C18,IF(ISNUMBER(Planung!GB18),Planung!GB18,IF(UPPER(Planung!GB18)="H",$C18/2,0)))))))</f>
        <v>0.1</v>
      </c>
      <c r="GC18" s="27">
        <f>IF($A18="",0,IF(Mitarbeiter!$G$16=FALSE,0,IF(AND(Mitarbeiter!$E$16&lt;&gt;"",GC$5+6&lt;Mitarbeiter!$E$16),0,IF(AND(Mitarbeiter!$F$16&lt;&gt;"",GC$5&gt;Mitarbeiter!$F$16),0,IF(Planung!GC18="",$C18,IF(ISNUMBER(Planung!GC18),Planung!GC18,IF(UPPER(Planung!GC18)="H",$C18/2,0)))))))</f>
        <v>0.1</v>
      </c>
      <c r="GD18" s="27">
        <f>IF($A18="",0,IF(Mitarbeiter!$G$16=FALSE,0,IF(AND(Mitarbeiter!$E$16&lt;&gt;"",GD$5+6&lt;Mitarbeiter!$E$16),0,IF(AND(Mitarbeiter!$F$16&lt;&gt;"",GD$5&gt;Mitarbeiter!$F$16),0,IF(Planung!GD18="",$C18,IF(ISNUMBER(Planung!GD18),Planung!GD18,IF(UPPER(Planung!GD18)="H",$C18/2,0)))))))</f>
        <v>0.1</v>
      </c>
      <c r="GE18" s="27">
        <f>IF($A18="",0,IF(Mitarbeiter!$G$16=FALSE,0,IF(AND(Mitarbeiter!$E$16&lt;&gt;"",GE$5+6&lt;Mitarbeiter!$E$16),0,IF(AND(Mitarbeiter!$F$16&lt;&gt;"",GE$5&gt;Mitarbeiter!$F$16),0,IF(Planung!GE18="",$C18,IF(ISNUMBER(Planung!GE18),Planung!GE18,IF(UPPER(Planung!GE18)="H",$C18/2,0)))))))</f>
        <v>0.1</v>
      </c>
      <c r="GF18" s="27">
        <f>IF($A18="",0,IF(Mitarbeiter!$G$16=FALSE,0,IF(AND(Mitarbeiter!$E$16&lt;&gt;"",GF$5+6&lt;Mitarbeiter!$E$16),0,IF(AND(Mitarbeiter!$F$16&lt;&gt;"",GF$5&gt;Mitarbeiter!$F$16),0,IF(Planung!GF18="",$C18,IF(ISNUMBER(Planung!GF18),Planung!GF18,IF(UPPER(Planung!GF18)="H",$C18/2,0)))))))</f>
        <v>0.1</v>
      </c>
      <c r="GG18" s="27">
        <f>IF($A18="",0,IF(Mitarbeiter!$G$16=FALSE,0,IF(AND(Mitarbeiter!$E$16&lt;&gt;"",GG$5+6&lt;Mitarbeiter!$E$16),0,IF(AND(Mitarbeiter!$F$16&lt;&gt;"",GG$5&gt;Mitarbeiter!$F$16),0,IF(Planung!GG18="",$C18,IF(ISNUMBER(Planung!GG18),Planung!GG18,IF(UPPER(Planung!GG18)="H",$C18/2,0)))))))</f>
        <v>0.1</v>
      </c>
      <c r="GH18" s="27">
        <f>IF($A18="",0,IF(Mitarbeiter!$G$16=FALSE,0,IF(AND(Mitarbeiter!$E$16&lt;&gt;"",GH$5+6&lt;Mitarbeiter!$E$16),0,IF(AND(Mitarbeiter!$F$16&lt;&gt;"",GH$5&gt;Mitarbeiter!$F$16),0,IF(Planung!GH18="",$C18,IF(ISNUMBER(Planung!GH18),Planung!GH18,IF(UPPER(Planung!GH18)="H",$C18/2,0)))))))</f>
        <v>0.1</v>
      </c>
      <c r="GI18" s="27">
        <f>IF($A18="",0,IF(Mitarbeiter!$G$16=FALSE,0,IF(AND(Mitarbeiter!$E$16&lt;&gt;"",GI$5+6&lt;Mitarbeiter!$E$16),0,IF(AND(Mitarbeiter!$F$16&lt;&gt;"",GI$5&gt;Mitarbeiter!$F$16),0,IF(Planung!GI18="",$C18,IF(ISNUMBER(Planung!GI18),Planung!GI18,IF(UPPER(Planung!GI18)="H",$C18/2,0)))))))</f>
        <v>0.1</v>
      </c>
      <c r="GJ18" s="27">
        <f>IF($A18="",0,IF(Mitarbeiter!$G$16=FALSE,0,IF(AND(Mitarbeiter!$E$16&lt;&gt;"",GJ$5+6&lt;Mitarbeiter!$E$16),0,IF(AND(Mitarbeiter!$F$16&lt;&gt;"",GJ$5&gt;Mitarbeiter!$F$16),0,IF(Planung!GJ18="",$C18,IF(ISNUMBER(Planung!GJ18),Planung!GJ18,IF(UPPER(Planung!GJ18)="H",$C18/2,0)))))))</f>
        <v>0.1</v>
      </c>
      <c r="GK18" s="27">
        <f>IF($A18="",0,IF(Mitarbeiter!$G$16=FALSE,0,IF(AND(Mitarbeiter!$E$16&lt;&gt;"",GK$5+6&lt;Mitarbeiter!$E$16),0,IF(AND(Mitarbeiter!$F$16&lt;&gt;"",GK$5&gt;Mitarbeiter!$F$16),0,IF(Planung!GK18="",$C18,IF(ISNUMBER(Planung!GK18),Planung!GK18,IF(UPPER(Planung!GK18)="H",$C18/2,0)))))))</f>
        <v>0.1</v>
      </c>
      <c r="GL18" s="27">
        <f>IF($A18="",0,IF(Mitarbeiter!$G$16=FALSE,0,IF(AND(Mitarbeiter!$E$16&lt;&gt;"",GL$5+6&lt;Mitarbeiter!$E$16),0,IF(AND(Mitarbeiter!$F$16&lt;&gt;"",GL$5&gt;Mitarbeiter!$F$16),0,IF(Planung!GL18="",$C18,IF(ISNUMBER(Planung!GL18),Planung!GL18,IF(UPPER(Planung!GL18)="H",$C18/2,0)))))))</f>
        <v>0.1</v>
      </c>
      <c r="GM18" s="27">
        <f>IF($A18="",0,IF(Mitarbeiter!$G$16=FALSE,0,IF(AND(Mitarbeiter!$E$16&lt;&gt;"",GM$5+6&lt;Mitarbeiter!$E$16),0,IF(AND(Mitarbeiter!$F$16&lt;&gt;"",GM$5&gt;Mitarbeiter!$F$16),0,IF(Planung!GM18="",$C18,IF(ISNUMBER(Planung!GM18),Planung!GM18,IF(UPPER(Planung!GM18)="H",$C18/2,0)))))))</f>
        <v>0.1</v>
      </c>
      <c r="GN18" s="27">
        <f>IF($A18="",0,IF(Mitarbeiter!$G$16=FALSE,0,IF(AND(Mitarbeiter!$E$16&lt;&gt;"",GN$5+6&lt;Mitarbeiter!$E$16),0,IF(AND(Mitarbeiter!$F$16&lt;&gt;"",GN$5&gt;Mitarbeiter!$F$16),0,IF(Planung!GN18="",$C18,IF(ISNUMBER(Planung!GN18),Planung!GN18,IF(UPPER(Planung!GN18)="H",$C18/2,0)))))))</f>
        <v>0.1</v>
      </c>
      <c r="GO18" s="27">
        <f>IF($A18="",0,IF(Mitarbeiter!$G$16=FALSE,0,IF(AND(Mitarbeiter!$E$16&lt;&gt;"",GO$5+6&lt;Mitarbeiter!$E$16),0,IF(AND(Mitarbeiter!$F$16&lt;&gt;"",GO$5&gt;Mitarbeiter!$F$16),0,IF(Planung!GO18="",$C18,IF(ISNUMBER(Planung!GO18),Planung!GO18,IF(UPPER(Planung!GO18)="H",$C18/2,0)))))))</f>
        <v>0.1</v>
      </c>
      <c r="GP18" s="27">
        <f>IF($A18="",0,IF(Mitarbeiter!$G$16=FALSE,0,IF(AND(Mitarbeiter!$E$16&lt;&gt;"",GP$5+6&lt;Mitarbeiter!$E$16),0,IF(AND(Mitarbeiter!$F$16&lt;&gt;"",GP$5&gt;Mitarbeiter!$F$16),0,IF(Planung!GP18="",$C18,IF(ISNUMBER(Planung!GP18),Planung!GP18,IF(UPPER(Planung!GP18)="H",$C18/2,0)))))))</f>
        <v>0.1</v>
      </c>
      <c r="GQ18" s="27">
        <f>IF($A18="",0,IF(Mitarbeiter!$G$16=FALSE,0,IF(AND(Mitarbeiter!$E$16&lt;&gt;"",GQ$5+6&lt;Mitarbeiter!$E$16),0,IF(AND(Mitarbeiter!$F$16&lt;&gt;"",GQ$5&gt;Mitarbeiter!$F$16),0,IF(Planung!GQ18="",$C18,IF(ISNUMBER(Planung!GQ18),Planung!GQ18,IF(UPPER(Planung!GQ18)="H",$C18/2,0)))))))</f>
        <v>0.1</v>
      </c>
      <c r="GR18" s="27">
        <f>IF($A18="",0,IF(Mitarbeiter!$G$16=FALSE,0,IF(AND(Mitarbeiter!$E$16&lt;&gt;"",GR$5+6&lt;Mitarbeiter!$E$16),0,IF(AND(Mitarbeiter!$F$16&lt;&gt;"",GR$5&gt;Mitarbeiter!$F$16),0,IF(Planung!GR18="",$C18,IF(ISNUMBER(Planung!GR18),Planung!GR18,IF(UPPER(Planung!GR18)="H",$C18/2,0)))))))</f>
        <v>0.1</v>
      </c>
      <c r="GS18" s="27">
        <f>IF($A18="",0,IF(Mitarbeiter!$G$16=FALSE,0,IF(AND(Mitarbeiter!$E$16&lt;&gt;"",GS$5+6&lt;Mitarbeiter!$E$16),0,IF(AND(Mitarbeiter!$F$16&lt;&gt;"",GS$5&gt;Mitarbeiter!$F$16),0,IF(Planung!GS18="",$C18,IF(ISNUMBER(Planung!GS18),Planung!GS18,IF(UPPER(Planung!GS18)="H",$C18/2,0)))))))</f>
        <v>0.1</v>
      </c>
      <c r="GT18" s="27">
        <f>IF($A18="",0,IF(Mitarbeiter!$G$16=FALSE,0,IF(AND(Mitarbeiter!$E$16&lt;&gt;"",GT$5+6&lt;Mitarbeiter!$E$16),0,IF(AND(Mitarbeiter!$F$16&lt;&gt;"",GT$5&gt;Mitarbeiter!$F$16),0,IF(Planung!GT18="",$C18,IF(ISNUMBER(Planung!GT18),Planung!GT18,IF(UPPER(Planung!GT18)="H",$C18/2,0)))))))</f>
        <v>0.1</v>
      </c>
      <c r="GU18" s="27">
        <f>IF($A18="",0,IF(Mitarbeiter!$G$16=FALSE,0,IF(AND(Mitarbeiter!$E$16&lt;&gt;"",GU$5+6&lt;Mitarbeiter!$E$16),0,IF(AND(Mitarbeiter!$F$16&lt;&gt;"",GU$5&gt;Mitarbeiter!$F$16),0,IF(Planung!GU18="",$C18,IF(ISNUMBER(Planung!GU18),Planung!GU18,IF(UPPER(Planung!GU18)="H",$C18/2,0)))))))</f>
        <v>0.1</v>
      </c>
      <c r="GV18" s="27">
        <f>IF($A18="",0,IF(Mitarbeiter!$G$16=FALSE,0,IF(AND(Mitarbeiter!$E$16&lt;&gt;"",GV$5+6&lt;Mitarbeiter!$E$16),0,IF(AND(Mitarbeiter!$F$16&lt;&gt;"",GV$5&gt;Mitarbeiter!$F$16),0,IF(Planung!GV18="",$C18,IF(ISNUMBER(Planung!GV18),Planung!GV18,IF(UPPER(Planung!GV18)="H",$C18/2,0)))))))</f>
        <v>0.1</v>
      </c>
      <c r="GW18" s="27">
        <f>IF($A18="",0,IF(Mitarbeiter!$G$16=FALSE,0,IF(AND(Mitarbeiter!$E$16&lt;&gt;"",GW$5+6&lt;Mitarbeiter!$E$16),0,IF(AND(Mitarbeiter!$F$16&lt;&gt;"",GW$5&gt;Mitarbeiter!$F$16),0,IF(Planung!GW18="",$C18,IF(ISNUMBER(Planung!GW18),Planung!GW18,IF(UPPER(Planung!GW18)="H",$C18/2,0)))))))</f>
        <v>0.1</v>
      </c>
      <c r="GX18" s="27">
        <f>IF($A18="",0,IF(Mitarbeiter!$G$16=FALSE,0,IF(AND(Mitarbeiter!$E$16&lt;&gt;"",GX$5+6&lt;Mitarbeiter!$E$16),0,IF(AND(Mitarbeiter!$F$16&lt;&gt;"",GX$5&gt;Mitarbeiter!$F$16),0,IF(Planung!GX18="",$C18,IF(ISNUMBER(Planung!GX18),Planung!GX18,IF(UPPER(Planung!GX18)="H",$C18/2,0)))))))</f>
        <v>0.1</v>
      </c>
      <c r="GY18" s="27">
        <f>IF($A18="",0,IF(Mitarbeiter!$G$16=FALSE,0,IF(AND(Mitarbeiter!$E$16&lt;&gt;"",GY$5+6&lt;Mitarbeiter!$E$16),0,IF(AND(Mitarbeiter!$F$16&lt;&gt;"",GY$5&gt;Mitarbeiter!$F$16),0,IF(Planung!GY18="",$C18,IF(ISNUMBER(Planung!GY18),Planung!GY18,IF(UPPER(Planung!GY18)="H",$C18/2,0)))))))</f>
        <v>0.1</v>
      </c>
      <c r="GZ18" s="27">
        <f>IF($A18="",0,IF(Mitarbeiter!$G$16=FALSE,0,IF(AND(Mitarbeiter!$E$16&lt;&gt;"",GZ$5+6&lt;Mitarbeiter!$E$16),0,IF(AND(Mitarbeiter!$F$16&lt;&gt;"",GZ$5&gt;Mitarbeiter!$F$16),0,IF(Planung!GZ18="",$C18,IF(ISNUMBER(Planung!GZ18),Planung!GZ18,IF(UPPER(Planung!GZ18)="H",$C18/2,0)))))))</f>
        <v>0.1</v>
      </c>
      <c r="HA18" s="27">
        <f>IF($A18="",0,IF(Mitarbeiter!$G$16=FALSE,0,IF(AND(Mitarbeiter!$E$16&lt;&gt;"",HA$5+6&lt;Mitarbeiter!$E$16),0,IF(AND(Mitarbeiter!$F$16&lt;&gt;"",HA$5&gt;Mitarbeiter!$F$16),0,IF(Planung!HA18="",$C18,IF(ISNUMBER(Planung!HA18),Planung!HA18,IF(UPPER(Planung!HA18)="H",$C18/2,0)))))))</f>
        <v>0.1</v>
      </c>
      <c r="HB18" s="27">
        <f>IF($A18="",0,IF(Mitarbeiter!$G$16=FALSE,0,IF(AND(Mitarbeiter!$E$16&lt;&gt;"",HB$5+6&lt;Mitarbeiter!$E$16),0,IF(AND(Mitarbeiter!$F$16&lt;&gt;"",HB$5&gt;Mitarbeiter!$F$16),0,IF(Planung!HB18="",$C18,IF(ISNUMBER(Planung!HB18),Planung!HB18,IF(UPPER(Planung!HB18)="H",$C18/2,0)))))))</f>
        <v>0.1</v>
      </c>
      <c r="HC18" s="27">
        <f>IF($A18="",0,IF(Mitarbeiter!$G$16=FALSE,0,IF(AND(Mitarbeiter!$E$16&lt;&gt;"",HC$5+6&lt;Mitarbeiter!$E$16),0,IF(AND(Mitarbeiter!$F$16&lt;&gt;"",HC$5&gt;Mitarbeiter!$F$16),0,IF(Planung!HC18="",$C18,IF(ISNUMBER(Planung!HC18),Planung!HC18,IF(UPPER(Planung!HC18)="H",$C18/2,0)))))))</f>
        <v>0.1</v>
      </c>
      <c r="HD18" s="27">
        <f>IF($A18="",0,IF(Mitarbeiter!$G$16=FALSE,0,IF(AND(Mitarbeiter!$E$16&lt;&gt;"",HD$5+6&lt;Mitarbeiter!$E$16),0,IF(AND(Mitarbeiter!$F$16&lt;&gt;"",HD$5&gt;Mitarbeiter!$F$16),0,IF(Planung!HD18="",$C18,IF(ISNUMBER(Planung!HD18),Planung!HD18,IF(UPPER(Planung!HD18)="H",$C18/2,0)))))))</f>
        <v>0.1</v>
      </c>
      <c r="HE18" s="27">
        <f>IF($A18="",0,IF(Mitarbeiter!$G$16=FALSE,0,IF(AND(Mitarbeiter!$E$16&lt;&gt;"",HE$5+6&lt;Mitarbeiter!$E$16),0,IF(AND(Mitarbeiter!$F$16&lt;&gt;"",HE$5&gt;Mitarbeiter!$F$16),0,IF(Planung!HE18="",$C18,IF(ISNUMBER(Planung!HE18),Planung!HE18,IF(UPPER(Planung!HE18)="H",$C18/2,0)))))))</f>
        <v>0.1</v>
      </c>
      <c r="HF18" s="27">
        <f>IF($A18="",0,IF(Mitarbeiter!$G$16=FALSE,0,IF(AND(Mitarbeiter!$E$16&lt;&gt;"",HF$5+6&lt;Mitarbeiter!$E$16),0,IF(AND(Mitarbeiter!$F$16&lt;&gt;"",HF$5&gt;Mitarbeiter!$F$16),0,IF(Planung!HF18="",$C18,IF(ISNUMBER(Planung!HF18),Planung!HF18,IF(UPPER(Planung!HF18)="H",$C18/2,0)))))))</f>
        <v>0.1</v>
      </c>
      <c r="HG18" s="27">
        <f>IF($A18="",0,IF(Mitarbeiter!$G$16=FALSE,0,IF(AND(Mitarbeiter!$E$16&lt;&gt;"",HG$5+6&lt;Mitarbeiter!$E$16),0,IF(AND(Mitarbeiter!$F$16&lt;&gt;"",HG$5&gt;Mitarbeiter!$F$16),0,IF(Planung!HG18="",$C18,IF(ISNUMBER(Planung!HG18),Planung!HG18,IF(UPPER(Planung!HG18)="H",$C18/2,0)))))))</f>
        <v>0.1</v>
      </c>
      <c r="HH18" s="27">
        <f>IF($A18="",0,IF(Mitarbeiter!$G$16=FALSE,0,IF(AND(Mitarbeiter!$E$16&lt;&gt;"",HH$5+6&lt;Mitarbeiter!$E$16),0,IF(AND(Mitarbeiter!$F$16&lt;&gt;"",HH$5&gt;Mitarbeiter!$F$16),0,IF(Planung!HH18="",$C18,IF(ISNUMBER(Planung!HH18),Planung!HH18,IF(UPPER(Planung!HH18)="H",$C18/2,0)))))))</f>
        <v>0.1</v>
      </c>
      <c r="HI18" s="27">
        <f>IF($A18="",0,IF(Mitarbeiter!$G$16=FALSE,0,IF(AND(Mitarbeiter!$E$16&lt;&gt;"",HI$5+6&lt;Mitarbeiter!$E$16),0,IF(AND(Mitarbeiter!$F$16&lt;&gt;"",HI$5&gt;Mitarbeiter!$F$16),0,IF(Planung!HI18="",$C18,IF(ISNUMBER(Planung!HI18),Planung!HI18,IF(UPPER(Planung!HI18)="H",$C18/2,0)))))))</f>
        <v>0.1</v>
      </c>
      <c r="HJ18" s="27">
        <f>IF($A18="",0,IF(Mitarbeiter!$G$16=FALSE,0,IF(AND(Mitarbeiter!$E$16&lt;&gt;"",HJ$5+6&lt;Mitarbeiter!$E$16),0,IF(AND(Mitarbeiter!$F$16&lt;&gt;"",HJ$5&gt;Mitarbeiter!$F$16),0,IF(Planung!HJ18="",$C18,IF(ISNUMBER(Planung!HJ18),Planung!HJ18,IF(UPPER(Planung!HJ18)="H",$C18/2,0)))))))</f>
        <v>0.1</v>
      </c>
      <c r="HK18" s="27">
        <f>IF($A18="",0,IF(Mitarbeiter!$G$16=FALSE,0,IF(AND(Mitarbeiter!$E$16&lt;&gt;"",HK$5+6&lt;Mitarbeiter!$E$16),0,IF(AND(Mitarbeiter!$F$16&lt;&gt;"",HK$5&gt;Mitarbeiter!$F$16),0,IF(Planung!HK18="",$C18,IF(ISNUMBER(Planung!HK18),Planung!HK18,IF(UPPER(Planung!HK18)="H",$C18/2,0)))))))</f>
        <v>0.1</v>
      </c>
      <c r="HL18" s="27">
        <f>IF($A18="",0,IF(Mitarbeiter!$G$16=FALSE,0,IF(AND(Mitarbeiter!$E$16&lt;&gt;"",HL$5+6&lt;Mitarbeiter!$E$16),0,IF(AND(Mitarbeiter!$F$16&lt;&gt;"",HL$5&gt;Mitarbeiter!$F$16),0,IF(Planung!HL18="",$C18,IF(ISNUMBER(Planung!HL18),Planung!HL18,IF(UPPER(Planung!HL18)="H",$C18/2,0)))))))</f>
        <v>0.1</v>
      </c>
      <c r="HM18" s="27">
        <f>IF($A18="",0,IF(Mitarbeiter!$G$16=FALSE,0,IF(AND(Mitarbeiter!$E$16&lt;&gt;"",HM$5+6&lt;Mitarbeiter!$E$16),0,IF(AND(Mitarbeiter!$F$16&lt;&gt;"",HM$5&gt;Mitarbeiter!$F$16),0,IF(Planung!HM18="",$C18,IF(ISNUMBER(Planung!HM18),Planung!HM18,IF(UPPER(Planung!HM18)="H",$C18/2,0)))))))</f>
        <v>0.1</v>
      </c>
      <c r="HN18" s="27">
        <f>IF($A18="",0,IF(Mitarbeiter!$G$16=FALSE,0,IF(AND(Mitarbeiter!$E$16&lt;&gt;"",HN$5+6&lt;Mitarbeiter!$E$16),0,IF(AND(Mitarbeiter!$F$16&lt;&gt;"",HN$5&gt;Mitarbeiter!$F$16),0,IF(Planung!HN18="",$C18,IF(ISNUMBER(Planung!HN18),Planung!HN18,IF(UPPER(Planung!HN18)="H",$C18/2,0)))))))</f>
        <v>0.1</v>
      </c>
      <c r="HO18" s="27">
        <f>IF($A18="",0,IF(Mitarbeiter!$G$16=FALSE,0,IF(AND(Mitarbeiter!$E$16&lt;&gt;"",HO$5+6&lt;Mitarbeiter!$E$16),0,IF(AND(Mitarbeiter!$F$16&lt;&gt;"",HO$5&gt;Mitarbeiter!$F$16),0,IF(Planung!HO18="",$C18,IF(ISNUMBER(Planung!HO18),Planung!HO18,IF(UPPER(Planung!HO18)="H",$C18/2,0)))))))</f>
        <v>0.1</v>
      </c>
      <c r="HP18" s="27">
        <f>IF($A18="",0,IF(Mitarbeiter!$G$16=FALSE,0,IF(AND(Mitarbeiter!$E$16&lt;&gt;"",HP$5+6&lt;Mitarbeiter!$E$16),0,IF(AND(Mitarbeiter!$F$16&lt;&gt;"",HP$5&gt;Mitarbeiter!$F$16),0,IF(Planung!HP18="",$C18,IF(ISNUMBER(Planung!HP18),Planung!HP18,IF(UPPER(Planung!HP18)="H",$C18/2,0)))))))</f>
        <v>0.1</v>
      </c>
      <c r="HQ18" s="27">
        <f>IF($A18="",0,IF(Mitarbeiter!$G$16=FALSE,0,IF(AND(Mitarbeiter!$E$16&lt;&gt;"",HQ$5+6&lt;Mitarbeiter!$E$16),0,IF(AND(Mitarbeiter!$F$16&lt;&gt;"",HQ$5&gt;Mitarbeiter!$F$16),0,IF(Planung!HQ18="",$C18,IF(ISNUMBER(Planung!HQ18),Planung!HQ18,IF(UPPER(Planung!HQ18)="H",$C18/2,0)))))))</f>
        <v>0.1</v>
      </c>
      <c r="HR18" s="27">
        <f>IF($A18="",0,IF(Mitarbeiter!$G$16=FALSE,0,IF(AND(Mitarbeiter!$E$16&lt;&gt;"",HR$5+6&lt;Mitarbeiter!$E$16),0,IF(AND(Mitarbeiter!$F$16&lt;&gt;"",HR$5&gt;Mitarbeiter!$F$16),0,IF(Planung!HR18="",$C18,IF(ISNUMBER(Planung!HR18),Planung!HR18,IF(UPPER(Planung!HR18)="H",$C18/2,0)))))))</f>
        <v>0.1</v>
      </c>
      <c r="HS18" s="27">
        <f>IF($A18="",0,IF(Mitarbeiter!$G$16=FALSE,0,IF(AND(Mitarbeiter!$E$16&lt;&gt;"",HS$5+6&lt;Mitarbeiter!$E$16),0,IF(AND(Mitarbeiter!$F$16&lt;&gt;"",HS$5&gt;Mitarbeiter!$F$16),0,IF(Planung!HS18="",$C18,IF(ISNUMBER(Planung!HS18),Planung!HS18,IF(UPPER(Planung!HS18)="H",$C18/2,0)))))))</f>
        <v>0.1</v>
      </c>
      <c r="HT18" s="27">
        <f>IF($A18="",0,IF(Mitarbeiter!$G$16=FALSE,0,IF(AND(Mitarbeiter!$E$16&lt;&gt;"",HT$5+6&lt;Mitarbeiter!$E$16),0,IF(AND(Mitarbeiter!$F$16&lt;&gt;"",HT$5&gt;Mitarbeiter!$F$16),0,IF(Planung!HT18="",$C18,IF(ISNUMBER(Planung!HT18),Planung!HT18,IF(UPPER(Planung!HT18)="H",$C18/2,0)))))))</f>
        <v>0.1</v>
      </c>
      <c r="HU18" s="27">
        <f>IF($A18="",0,IF(Mitarbeiter!$G$16=FALSE,0,IF(AND(Mitarbeiter!$E$16&lt;&gt;"",HU$5+6&lt;Mitarbeiter!$E$16),0,IF(AND(Mitarbeiter!$F$16&lt;&gt;"",HU$5&gt;Mitarbeiter!$F$16),0,IF(Planung!HU18="",$C18,IF(ISNUMBER(Planung!HU18),Planung!HU18,IF(UPPER(Planung!HU18)="H",$C18/2,0)))))))</f>
        <v>0.1</v>
      </c>
      <c r="HV18" s="27">
        <f>IF($A18="",0,IF(Mitarbeiter!$G$16=FALSE,0,IF(AND(Mitarbeiter!$E$16&lt;&gt;"",HV$5+6&lt;Mitarbeiter!$E$16),0,IF(AND(Mitarbeiter!$F$16&lt;&gt;"",HV$5&gt;Mitarbeiter!$F$16),0,IF(Planung!HV18="",$C18,IF(ISNUMBER(Planung!HV18),Planung!HV18,IF(UPPER(Planung!HV18)="H",$C18/2,0)))))))</f>
        <v>0.1</v>
      </c>
      <c r="HW18" s="27">
        <f>IF($A18="",0,IF(Mitarbeiter!$G$16=FALSE,0,IF(AND(Mitarbeiter!$E$16&lt;&gt;"",HW$5+6&lt;Mitarbeiter!$E$16),0,IF(AND(Mitarbeiter!$F$16&lt;&gt;"",HW$5&gt;Mitarbeiter!$F$16),0,IF(Planung!HW18="",$C18,IF(ISNUMBER(Planung!HW18),Planung!HW18,IF(UPPER(Planung!HW18)="H",$C18/2,0)))))))</f>
        <v>0.1</v>
      </c>
      <c r="HX18" s="27">
        <f>IF($A18="",0,IF(Mitarbeiter!$G$16=FALSE,0,IF(AND(Mitarbeiter!$E$16&lt;&gt;"",HX$5+6&lt;Mitarbeiter!$E$16),0,IF(AND(Mitarbeiter!$F$16&lt;&gt;"",HX$5&gt;Mitarbeiter!$F$16),0,IF(Planung!HX18="",$C18,IF(ISNUMBER(Planung!HX18),Planung!HX18,IF(UPPER(Planung!HX18)="H",$C18/2,0)))))))</f>
        <v>0.1</v>
      </c>
      <c r="HY18" s="27">
        <f>IF($A18="",0,IF(Mitarbeiter!$G$16=FALSE,0,IF(AND(Mitarbeiter!$E$16&lt;&gt;"",HY$5+6&lt;Mitarbeiter!$E$16),0,IF(AND(Mitarbeiter!$F$16&lt;&gt;"",HY$5&gt;Mitarbeiter!$F$16),0,IF(Planung!HY18="",$C18,IF(ISNUMBER(Planung!HY18),Planung!HY18,IF(UPPER(Planung!HY18)="H",$C18/2,0)))))))</f>
        <v>0.1</v>
      </c>
      <c r="HZ18" s="27">
        <f>IF($A18="",0,IF(Mitarbeiter!$G$16=FALSE,0,IF(AND(Mitarbeiter!$E$16&lt;&gt;"",HZ$5+6&lt;Mitarbeiter!$E$16),0,IF(AND(Mitarbeiter!$F$16&lt;&gt;"",HZ$5&gt;Mitarbeiter!$F$16),0,IF(Planung!HZ18="",$C18,IF(ISNUMBER(Planung!HZ18),Planung!HZ18,IF(UPPER(Planung!HZ18)="H",$C18/2,0)))))))</f>
        <v>0.1</v>
      </c>
      <c r="IA18" s="27">
        <f>IF($A18="",0,IF(Mitarbeiter!$G$16=FALSE,0,IF(AND(Mitarbeiter!$E$16&lt;&gt;"",IA$5+6&lt;Mitarbeiter!$E$16),0,IF(AND(Mitarbeiter!$F$16&lt;&gt;"",IA$5&gt;Mitarbeiter!$F$16),0,IF(Planung!IA18="",$C18,IF(ISNUMBER(Planung!IA18),Planung!IA18,IF(UPPER(Planung!IA18)="H",$C18/2,0)))))))</f>
        <v>0.1</v>
      </c>
    </row>
    <row r="19" spans="1:235" x14ac:dyDescent="0.25">
      <c r="A19" s="7" t="str">
        <f>Planung!A19</f>
        <v>Strehl</v>
      </c>
      <c r="B19" s="7" t="str">
        <f>Planung!B19</f>
        <v>Gesundheit</v>
      </c>
      <c r="C19" s="27">
        <f>N(Mitarbeiter!$D$17)</f>
        <v>0.6</v>
      </c>
      <c r="D19" s="27">
        <f>IF($A19="",0,IF(Mitarbeiter!$G$17=FALSE,0,IF(AND(Mitarbeiter!$E$17&lt;&gt;"",D$5+6&lt;Mitarbeiter!$E$17),0,IF(AND(Mitarbeiter!$F$17&lt;&gt;"",D$5&gt;Mitarbeiter!$F$17),0,IF(Planung!D19="",$C19,IF(ISNUMBER(Planung!D19),Planung!D19,IF(UPPER(Planung!D19)="H",$C19/2,0)))))))</f>
        <v>0.6</v>
      </c>
      <c r="E19" s="27">
        <f>IF($A19="",0,IF(Mitarbeiter!$G$17=FALSE,0,IF(AND(Mitarbeiter!$E$17&lt;&gt;"",E$5+6&lt;Mitarbeiter!$E$17),0,IF(AND(Mitarbeiter!$F$17&lt;&gt;"",E$5&gt;Mitarbeiter!$F$17),0,IF(Planung!E19="",$C19,IF(ISNUMBER(Planung!E19),Planung!E19,IF(UPPER(Planung!E19)="H",$C19/2,0)))))))</f>
        <v>0.6</v>
      </c>
      <c r="F19" s="27">
        <f>IF($A19="",0,IF(Mitarbeiter!$G$17=FALSE,0,IF(AND(Mitarbeiter!$E$17&lt;&gt;"",F$5+6&lt;Mitarbeiter!$E$17),0,IF(AND(Mitarbeiter!$F$17&lt;&gt;"",F$5&gt;Mitarbeiter!$F$17),0,IF(Planung!F19="",$C19,IF(ISNUMBER(Planung!F19),Planung!F19,IF(UPPER(Planung!F19)="H",$C19/2,0)))))))</f>
        <v>0.6</v>
      </c>
      <c r="G19" s="27">
        <f>IF($A19="",0,IF(Mitarbeiter!$G$17=FALSE,0,IF(AND(Mitarbeiter!$E$17&lt;&gt;"",G$5+6&lt;Mitarbeiter!$E$17),0,IF(AND(Mitarbeiter!$F$17&lt;&gt;"",G$5&gt;Mitarbeiter!$F$17),0,IF(Planung!G19="",$C19,IF(ISNUMBER(Planung!G19),Planung!G19,IF(UPPER(Planung!G19)="H",$C19/2,0)))))))</f>
        <v>0</v>
      </c>
      <c r="H19" s="27">
        <f>IF($A19="",0,IF(Mitarbeiter!$G$17=FALSE,0,IF(AND(Mitarbeiter!$E$17&lt;&gt;"",H$5+6&lt;Mitarbeiter!$E$17),0,IF(AND(Mitarbeiter!$F$17&lt;&gt;"",H$5&gt;Mitarbeiter!$F$17),0,IF(Planung!H19="",$C19,IF(ISNUMBER(Planung!H19),Planung!H19,IF(UPPER(Planung!H19)="H",$C19/2,0)))))))</f>
        <v>0</v>
      </c>
      <c r="I19" s="27">
        <f>IF($A19="",0,IF(Mitarbeiter!$G$17=FALSE,0,IF(AND(Mitarbeiter!$E$17&lt;&gt;"",I$5+6&lt;Mitarbeiter!$E$17),0,IF(AND(Mitarbeiter!$F$17&lt;&gt;"",I$5&gt;Mitarbeiter!$F$17),0,IF(Planung!I19="",$C19,IF(ISNUMBER(Planung!I19),Planung!I19,IF(UPPER(Planung!I19)="H",$C19/2,0)))))))</f>
        <v>0.6</v>
      </c>
      <c r="J19" s="27">
        <f>IF($A19="",0,IF(Mitarbeiter!$G$17=FALSE,0,IF(AND(Mitarbeiter!$E$17&lt;&gt;"",J$5+6&lt;Mitarbeiter!$E$17),0,IF(AND(Mitarbeiter!$F$17&lt;&gt;"",J$5&gt;Mitarbeiter!$F$17),0,IF(Planung!J19="",$C19,IF(ISNUMBER(Planung!J19),Planung!J19,IF(UPPER(Planung!J19)="H",$C19/2,0)))))))</f>
        <v>0.6</v>
      </c>
      <c r="K19" s="27">
        <f>IF($A19="",0,IF(Mitarbeiter!$G$17=FALSE,0,IF(AND(Mitarbeiter!$E$17&lt;&gt;"",K$5+6&lt;Mitarbeiter!$E$17),0,IF(AND(Mitarbeiter!$F$17&lt;&gt;"",K$5&gt;Mitarbeiter!$F$17),0,IF(Planung!K19="",$C19,IF(ISNUMBER(Planung!K19),Planung!K19,IF(UPPER(Planung!K19)="H",$C19/2,0)))))))</f>
        <v>0</v>
      </c>
      <c r="L19" s="27">
        <f>IF($A19="",0,IF(Mitarbeiter!$G$17=FALSE,0,IF(AND(Mitarbeiter!$E$17&lt;&gt;"",L$5+6&lt;Mitarbeiter!$E$17),0,IF(AND(Mitarbeiter!$F$17&lt;&gt;"",L$5&gt;Mitarbeiter!$F$17),0,IF(Planung!L19="",$C19,IF(ISNUMBER(Planung!L19),Planung!L19,IF(UPPER(Planung!L19)="H",$C19/2,0)))))))</f>
        <v>0.6</v>
      </c>
      <c r="M19" s="27">
        <f>IF($A19="",0,IF(Mitarbeiter!$G$17=FALSE,0,IF(AND(Mitarbeiter!$E$17&lt;&gt;"",M$5+6&lt;Mitarbeiter!$E$17),0,IF(AND(Mitarbeiter!$F$17&lt;&gt;"",M$5&gt;Mitarbeiter!$F$17),0,IF(Planung!M19="",$C19,IF(ISNUMBER(Planung!M19),Planung!M19,IF(UPPER(Planung!M19)="H",$C19/2,0)))))))</f>
        <v>0.6</v>
      </c>
      <c r="N19" s="27">
        <f>IF($A19="",0,IF(Mitarbeiter!$G$17=FALSE,0,IF(AND(Mitarbeiter!$E$17&lt;&gt;"",N$5+6&lt;Mitarbeiter!$E$17),0,IF(AND(Mitarbeiter!$F$17&lt;&gt;"",N$5&gt;Mitarbeiter!$F$17),0,IF(Planung!N19="",$C19,IF(ISNUMBER(Planung!N19),Planung!N19,IF(UPPER(Planung!N19)="H",$C19/2,0)))))))</f>
        <v>0.6</v>
      </c>
      <c r="O19" s="27">
        <f>IF($A19="",0,IF(Mitarbeiter!$G$17=FALSE,0,IF(AND(Mitarbeiter!$E$17&lt;&gt;"",O$5+6&lt;Mitarbeiter!$E$17),0,IF(AND(Mitarbeiter!$F$17&lt;&gt;"",O$5&gt;Mitarbeiter!$F$17),0,IF(Planung!O19="",$C19,IF(ISNUMBER(Planung!O19),Planung!O19,IF(UPPER(Planung!O19)="H",$C19/2,0)))))))</f>
        <v>0.6</v>
      </c>
      <c r="P19" s="27">
        <f>IF($A19="",0,IF(Mitarbeiter!$G$17=FALSE,0,IF(AND(Mitarbeiter!$E$17&lt;&gt;"",P$5+6&lt;Mitarbeiter!$E$17),0,IF(AND(Mitarbeiter!$F$17&lt;&gt;"",P$5&gt;Mitarbeiter!$F$17),0,IF(Planung!P19="",$C19,IF(ISNUMBER(Planung!P19),Planung!P19,IF(UPPER(Planung!P19)="H",$C19/2,0)))))))</f>
        <v>0.6</v>
      </c>
      <c r="Q19" s="27">
        <f>IF($A19="",0,IF(Mitarbeiter!$G$17=FALSE,0,IF(AND(Mitarbeiter!$E$17&lt;&gt;"",Q$5+6&lt;Mitarbeiter!$E$17),0,IF(AND(Mitarbeiter!$F$17&lt;&gt;"",Q$5&gt;Mitarbeiter!$F$17),0,IF(Planung!Q19="",$C19,IF(ISNUMBER(Planung!Q19),Planung!Q19,IF(UPPER(Planung!Q19)="H",$C19/2,0)))))))</f>
        <v>0.6</v>
      </c>
      <c r="R19" s="27">
        <f>IF($A19="",0,IF(Mitarbeiter!$G$17=FALSE,0,IF(AND(Mitarbeiter!$E$17&lt;&gt;"",R$5+6&lt;Mitarbeiter!$E$17),0,IF(AND(Mitarbeiter!$F$17&lt;&gt;"",R$5&gt;Mitarbeiter!$F$17),0,IF(Planung!R19="",$C19,IF(ISNUMBER(Planung!R19),Planung!R19,IF(UPPER(Planung!R19)="H",$C19/2,0)))))))</f>
        <v>0.6</v>
      </c>
      <c r="S19" s="27">
        <f>IF($A19="",0,IF(Mitarbeiter!$G$17=FALSE,0,IF(AND(Mitarbeiter!$E$17&lt;&gt;"",S$5+6&lt;Mitarbeiter!$E$17),0,IF(AND(Mitarbeiter!$F$17&lt;&gt;"",S$5&gt;Mitarbeiter!$F$17),0,IF(Planung!S19="",$C19,IF(ISNUMBER(Planung!S19),Planung!S19,IF(UPPER(Planung!S19)="H",$C19/2,0)))))))</f>
        <v>0.6</v>
      </c>
      <c r="T19" s="27">
        <f>IF($A19="",0,IF(Mitarbeiter!$G$17=FALSE,0,IF(AND(Mitarbeiter!$E$17&lt;&gt;"",T$5+6&lt;Mitarbeiter!$E$17),0,IF(AND(Mitarbeiter!$F$17&lt;&gt;"",T$5&gt;Mitarbeiter!$F$17),0,IF(Planung!T19="",$C19,IF(ISNUMBER(Planung!T19),Planung!T19,IF(UPPER(Planung!T19)="H",$C19/2,0)))))))</f>
        <v>0.6</v>
      </c>
      <c r="U19" s="27">
        <f>IF($A19="",0,IF(Mitarbeiter!$G$17=FALSE,0,IF(AND(Mitarbeiter!$E$17&lt;&gt;"",U$5+6&lt;Mitarbeiter!$E$17),0,IF(AND(Mitarbeiter!$F$17&lt;&gt;"",U$5&gt;Mitarbeiter!$F$17),0,IF(Planung!U19="",$C19,IF(ISNUMBER(Planung!U19),Planung!U19,IF(UPPER(Planung!U19)="H",$C19/2,0)))))))</f>
        <v>0.6</v>
      </c>
      <c r="V19" s="27">
        <f>IF($A19="",0,IF(Mitarbeiter!$G$17=FALSE,0,IF(AND(Mitarbeiter!$E$17&lt;&gt;"",V$5+6&lt;Mitarbeiter!$E$17),0,IF(AND(Mitarbeiter!$F$17&lt;&gt;"",V$5&gt;Mitarbeiter!$F$17),0,IF(Planung!V19="",$C19,IF(ISNUMBER(Planung!V19),Planung!V19,IF(UPPER(Planung!V19)="H",$C19/2,0)))))))</f>
        <v>0.6</v>
      </c>
      <c r="W19" s="27">
        <f>IF($A19="",0,IF(Mitarbeiter!$G$17=FALSE,0,IF(AND(Mitarbeiter!$E$17&lt;&gt;"",W$5+6&lt;Mitarbeiter!$E$17),0,IF(AND(Mitarbeiter!$F$17&lt;&gt;"",W$5&gt;Mitarbeiter!$F$17),0,IF(Planung!W19="",$C19,IF(ISNUMBER(Planung!W19),Planung!W19,IF(UPPER(Planung!W19)="H",$C19/2,0)))))))</f>
        <v>0.6</v>
      </c>
      <c r="X19" s="27">
        <f>IF($A19="",0,IF(Mitarbeiter!$G$17=FALSE,0,IF(AND(Mitarbeiter!$E$17&lt;&gt;"",X$5+6&lt;Mitarbeiter!$E$17),0,IF(AND(Mitarbeiter!$F$17&lt;&gt;"",X$5&gt;Mitarbeiter!$F$17),0,IF(Planung!X19="",$C19,IF(ISNUMBER(Planung!X19),Planung!X19,IF(UPPER(Planung!X19)="H",$C19/2,0)))))))</f>
        <v>0.6</v>
      </c>
      <c r="Y19" s="27">
        <f>IF($A19="",0,IF(Mitarbeiter!$G$17=FALSE,0,IF(AND(Mitarbeiter!$E$17&lt;&gt;"",Y$5+6&lt;Mitarbeiter!$E$17),0,IF(AND(Mitarbeiter!$F$17&lt;&gt;"",Y$5&gt;Mitarbeiter!$F$17),0,IF(Planung!Y19="",$C19,IF(ISNUMBER(Planung!Y19),Planung!Y19,IF(UPPER(Planung!Y19)="H",$C19/2,0)))))))</f>
        <v>0.6</v>
      </c>
      <c r="Z19" s="27">
        <f>IF($A19="",0,IF(Mitarbeiter!$G$17=FALSE,0,IF(AND(Mitarbeiter!$E$17&lt;&gt;"",Z$5+6&lt;Mitarbeiter!$E$17),0,IF(AND(Mitarbeiter!$F$17&lt;&gt;"",Z$5&gt;Mitarbeiter!$F$17),0,IF(Planung!Z19="",$C19,IF(ISNUMBER(Planung!Z19),Planung!Z19,IF(UPPER(Planung!Z19)="H",$C19/2,0)))))))</f>
        <v>0.6</v>
      </c>
      <c r="AA19" s="27">
        <f>IF($A19="",0,IF(Mitarbeiter!$G$17=FALSE,0,IF(AND(Mitarbeiter!$E$17&lt;&gt;"",AA$5+6&lt;Mitarbeiter!$E$17),0,IF(AND(Mitarbeiter!$F$17&lt;&gt;"",AA$5&gt;Mitarbeiter!$F$17),0,IF(Planung!AA19="",$C19,IF(ISNUMBER(Planung!AA19),Planung!AA19,IF(UPPER(Planung!AA19)="H",$C19/2,0)))))))</f>
        <v>0.6</v>
      </c>
      <c r="AB19" s="27">
        <f>IF($A19="",0,IF(Mitarbeiter!$G$17=FALSE,0,IF(AND(Mitarbeiter!$E$17&lt;&gt;"",AB$5+6&lt;Mitarbeiter!$E$17),0,IF(AND(Mitarbeiter!$F$17&lt;&gt;"",AB$5&gt;Mitarbeiter!$F$17),0,IF(Planung!AB19="",$C19,IF(ISNUMBER(Planung!AB19),Planung!AB19,IF(UPPER(Planung!AB19)="H",$C19/2,0)))))))</f>
        <v>0.6</v>
      </c>
      <c r="AC19" s="27">
        <f>IF($A19="",0,IF(Mitarbeiter!$G$17=FALSE,0,IF(AND(Mitarbeiter!$E$17&lt;&gt;"",AC$5+6&lt;Mitarbeiter!$E$17),0,IF(AND(Mitarbeiter!$F$17&lt;&gt;"",AC$5&gt;Mitarbeiter!$F$17),0,IF(Planung!AC19="",$C19,IF(ISNUMBER(Planung!AC19),Planung!AC19,IF(UPPER(Planung!AC19)="H",$C19/2,0)))))))</f>
        <v>0.6</v>
      </c>
      <c r="AD19" s="27">
        <f>IF($A19="",0,IF(Mitarbeiter!$G$17=FALSE,0,IF(AND(Mitarbeiter!$E$17&lt;&gt;"",AD$5+6&lt;Mitarbeiter!$E$17),0,IF(AND(Mitarbeiter!$F$17&lt;&gt;"",AD$5&gt;Mitarbeiter!$F$17),0,IF(Planung!AD19="",$C19,IF(ISNUMBER(Planung!AD19),Planung!AD19,IF(UPPER(Planung!AD19)="H",$C19/2,0)))))))</f>
        <v>0.6</v>
      </c>
      <c r="AE19" s="27">
        <f>IF($A19="",0,IF(Mitarbeiter!$G$17=FALSE,0,IF(AND(Mitarbeiter!$E$17&lt;&gt;"",AE$5+6&lt;Mitarbeiter!$E$17),0,IF(AND(Mitarbeiter!$F$17&lt;&gt;"",AE$5&gt;Mitarbeiter!$F$17),0,IF(Planung!AE19="",$C19,IF(ISNUMBER(Planung!AE19),Planung!AE19,IF(UPPER(Planung!AE19)="H",$C19/2,0)))))))</f>
        <v>0.6</v>
      </c>
      <c r="AF19" s="27">
        <f>IF($A19="",0,IF(Mitarbeiter!$G$17=FALSE,0,IF(AND(Mitarbeiter!$E$17&lt;&gt;"",AF$5+6&lt;Mitarbeiter!$E$17),0,IF(AND(Mitarbeiter!$F$17&lt;&gt;"",AF$5&gt;Mitarbeiter!$F$17),0,IF(Planung!AF19="",$C19,IF(ISNUMBER(Planung!AF19),Planung!AF19,IF(UPPER(Planung!AF19)="H",$C19/2,0)))))))</f>
        <v>0.6</v>
      </c>
      <c r="AG19" s="27">
        <f>IF($A19="",0,IF(Mitarbeiter!$G$17=FALSE,0,IF(AND(Mitarbeiter!$E$17&lt;&gt;"",AG$5+6&lt;Mitarbeiter!$E$17),0,IF(AND(Mitarbeiter!$F$17&lt;&gt;"",AG$5&gt;Mitarbeiter!$F$17),0,IF(Planung!AG19="",$C19,IF(ISNUMBER(Planung!AG19),Planung!AG19,IF(UPPER(Planung!AG19)="H",$C19/2,0)))))))</f>
        <v>0.6</v>
      </c>
      <c r="AH19" s="27">
        <f>IF($A19="",0,IF(Mitarbeiter!$G$17=FALSE,0,IF(AND(Mitarbeiter!$E$17&lt;&gt;"",AH$5+6&lt;Mitarbeiter!$E$17),0,IF(AND(Mitarbeiter!$F$17&lt;&gt;"",AH$5&gt;Mitarbeiter!$F$17),0,IF(Planung!AH19="",$C19,IF(ISNUMBER(Planung!AH19),Planung!AH19,IF(UPPER(Planung!AH19)="H",$C19/2,0)))))))</f>
        <v>0.6</v>
      </c>
      <c r="AI19" s="27">
        <f>IF($A19="",0,IF(Mitarbeiter!$G$17=FALSE,0,IF(AND(Mitarbeiter!$E$17&lt;&gt;"",AI$5+6&lt;Mitarbeiter!$E$17),0,IF(AND(Mitarbeiter!$F$17&lt;&gt;"",AI$5&gt;Mitarbeiter!$F$17),0,IF(Planung!AI19="",$C19,IF(ISNUMBER(Planung!AI19),Planung!AI19,IF(UPPER(Planung!AI19)="H",$C19/2,0)))))))</f>
        <v>0.6</v>
      </c>
      <c r="AJ19" s="27">
        <f>IF($A19="",0,IF(Mitarbeiter!$G$17=FALSE,0,IF(AND(Mitarbeiter!$E$17&lt;&gt;"",AJ$5+6&lt;Mitarbeiter!$E$17),0,IF(AND(Mitarbeiter!$F$17&lt;&gt;"",AJ$5&gt;Mitarbeiter!$F$17),0,IF(Planung!AJ19="",$C19,IF(ISNUMBER(Planung!AJ19),Planung!AJ19,IF(UPPER(Planung!AJ19)="H",$C19/2,0)))))))</f>
        <v>0.6</v>
      </c>
      <c r="AK19" s="27">
        <f>IF($A19="",0,IF(Mitarbeiter!$G$17=FALSE,0,IF(AND(Mitarbeiter!$E$17&lt;&gt;"",AK$5+6&lt;Mitarbeiter!$E$17),0,IF(AND(Mitarbeiter!$F$17&lt;&gt;"",AK$5&gt;Mitarbeiter!$F$17),0,IF(Planung!AK19="",$C19,IF(ISNUMBER(Planung!AK19),Planung!AK19,IF(UPPER(Planung!AK19)="H",$C19/2,0)))))))</f>
        <v>0.6</v>
      </c>
      <c r="AL19" s="27">
        <f>IF($A19="",0,IF(Mitarbeiter!$G$17=FALSE,0,IF(AND(Mitarbeiter!$E$17&lt;&gt;"",AL$5+6&lt;Mitarbeiter!$E$17),0,IF(AND(Mitarbeiter!$F$17&lt;&gt;"",AL$5&gt;Mitarbeiter!$F$17),0,IF(Planung!AL19="",$C19,IF(ISNUMBER(Planung!AL19),Planung!AL19,IF(UPPER(Planung!AL19)="H",$C19/2,0)))))))</f>
        <v>0.6</v>
      </c>
      <c r="AM19" s="27">
        <f>IF($A19="",0,IF(Mitarbeiter!$G$17=FALSE,0,IF(AND(Mitarbeiter!$E$17&lt;&gt;"",AM$5+6&lt;Mitarbeiter!$E$17),0,IF(AND(Mitarbeiter!$F$17&lt;&gt;"",AM$5&gt;Mitarbeiter!$F$17),0,IF(Planung!AM19="",$C19,IF(ISNUMBER(Planung!AM19),Planung!AM19,IF(UPPER(Planung!AM19)="H",$C19/2,0)))))))</f>
        <v>0.6</v>
      </c>
      <c r="AN19" s="27">
        <f>IF($A19="",0,IF(Mitarbeiter!$G$17=FALSE,0,IF(AND(Mitarbeiter!$E$17&lt;&gt;"",AN$5+6&lt;Mitarbeiter!$E$17),0,IF(AND(Mitarbeiter!$F$17&lt;&gt;"",AN$5&gt;Mitarbeiter!$F$17),0,IF(Planung!AN19="",$C19,IF(ISNUMBER(Planung!AN19),Planung!AN19,IF(UPPER(Planung!AN19)="H",$C19/2,0)))))))</f>
        <v>0.6</v>
      </c>
      <c r="AO19" s="27">
        <f>IF($A19="",0,IF(Mitarbeiter!$G$17=FALSE,0,IF(AND(Mitarbeiter!$E$17&lt;&gt;"",AO$5+6&lt;Mitarbeiter!$E$17),0,IF(AND(Mitarbeiter!$F$17&lt;&gt;"",AO$5&gt;Mitarbeiter!$F$17),0,IF(Planung!AO19="",$C19,IF(ISNUMBER(Planung!AO19),Planung!AO19,IF(UPPER(Planung!AO19)="H",$C19/2,0)))))))</f>
        <v>0.6</v>
      </c>
      <c r="AP19" s="27">
        <f>IF($A19="",0,IF(Mitarbeiter!$G$17=FALSE,0,IF(AND(Mitarbeiter!$E$17&lt;&gt;"",AP$5+6&lt;Mitarbeiter!$E$17),0,IF(AND(Mitarbeiter!$F$17&lt;&gt;"",AP$5&gt;Mitarbeiter!$F$17),0,IF(Planung!AP19="",$C19,IF(ISNUMBER(Planung!AP19),Planung!AP19,IF(UPPER(Planung!AP19)="H",$C19/2,0)))))))</f>
        <v>0.6</v>
      </c>
      <c r="AQ19" s="27">
        <f>IF($A19="",0,IF(Mitarbeiter!$G$17=FALSE,0,IF(AND(Mitarbeiter!$E$17&lt;&gt;"",AQ$5+6&lt;Mitarbeiter!$E$17),0,IF(AND(Mitarbeiter!$F$17&lt;&gt;"",AQ$5&gt;Mitarbeiter!$F$17),0,IF(Planung!AQ19="",$C19,IF(ISNUMBER(Planung!AQ19),Planung!AQ19,IF(UPPER(Planung!AQ19)="H",$C19/2,0)))))))</f>
        <v>0.6</v>
      </c>
      <c r="AR19" s="27">
        <f>IF($A19="",0,IF(Mitarbeiter!$G$17=FALSE,0,IF(AND(Mitarbeiter!$E$17&lt;&gt;"",AR$5+6&lt;Mitarbeiter!$E$17),0,IF(AND(Mitarbeiter!$F$17&lt;&gt;"",AR$5&gt;Mitarbeiter!$F$17),0,IF(Planung!AR19="",$C19,IF(ISNUMBER(Planung!AR19),Planung!AR19,IF(UPPER(Planung!AR19)="H",$C19/2,0)))))))</f>
        <v>0.6</v>
      </c>
      <c r="AS19" s="27">
        <f>IF($A19="",0,IF(Mitarbeiter!$G$17=FALSE,0,IF(AND(Mitarbeiter!$E$17&lt;&gt;"",AS$5+6&lt;Mitarbeiter!$E$17),0,IF(AND(Mitarbeiter!$F$17&lt;&gt;"",AS$5&gt;Mitarbeiter!$F$17),0,IF(Planung!AS19="",$C19,IF(ISNUMBER(Planung!AS19),Planung!AS19,IF(UPPER(Planung!AS19)="H",$C19/2,0)))))))</f>
        <v>0.6</v>
      </c>
      <c r="AT19" s="27">
        <f>IF($A19="",0,IF(Mitarbeiter!$G$17=FALSE,0,IF(AND(Mitarbeiter!$E$17&lt;&gt;"",AT$5+6&lt;Mitarbeiter!$E$17),0,IF(AND(Mitarbeiter!$F$17&lt;&gt;"",AT$5&gt;Mitarbeiter!$F$17),0,IF(Planung!AT19="",$C19,IF(ISNUMBER(Planung!AT19),Planung!AT19,IF(UPPER(Planung!AT19)="H",$C19/2,0)))))))</f>
        <v>0.6</v>
      </c>
      <c r="AU19" s="27">
        <f>IF($A19="",0,IF(Mitarbeiter!$G$17=FALSE,0,IF(AND(Mitarbeiter!$E$17&lt;&gt;"",AU$5+6&lt;Mitarbeiter!$E$17),0,IF(AND(Mitarbeiter!$F$17&lt;&gt;"",AU$5&gt;Mitarbeiter!$F$17),0,IF(Planung!AU19="",$C19,IF(ISNUMBER(Planung!AU19),Planung!AU19,IF(UPPER(Planung!AU19)="H",$C19/2,0)))))))</f>
        <v>0.6</v>
      </c>
      <c r="AV19" s="27">
        <f>IF($A19="",0,IF(Mitarbeiter!$G$17=FALSE,0,IF(AND(Mitarbeiter!$E$17&lt;&gt;"",AV$5+6&lt;Mitarbeiter!$E$17),0,IF(AND(Mitarbeiter!$F$17&lt;&gt;"",AV$5&gt;Mitarbeiter!$F$17),0,IF(Planung!AV19="",$C19,IF(ISNUMBER(Planung!AV19),Planung!AV19,IF(UPPER(Planung!AV19)="H",$C19/2,0)))))))</f>
        <v>0.6</v>
      </c>
      <c r="AW19" s="27">
        <f>IF($A19="",0,IF(Mitarbeiter!$G$17=FALSE,0,IF(AND(Mitarbeiter!$E$17&lt;&gt;"",AW$5+6&lt;Mitarbeiter!$E$17),0,IF(AND(Mitarbeiter!$F$17&lt;&gt;"",AW$5&gt;Mitarbeiter!$F$17),0,IF(Planung!AW19="",$C19,IF(ISNUMBER(Planung!AW19),Planung!AW19,IF(UPPER(Planung!AW19)="H",$C19/2,0)))))))</f>
        <v>0.6</v>
      </c>
      <c r="AX19" s="27">
        <f>IF($A19="",0,IF(Mitarbeiter!$G$17=FALSE,0,IF(AND(Mitarbeiter!$E$17&lt;&gt;"",AX$5+6&lt;Mitarbeiter!$E$17),0,IF(AND(Mitarbeiter!$F$17&lt;&gt;"",AX$5&gt;Mitarbeiter!$F$17),0,IF(Planung!AX19="",$C19,IF(ISNUMBER(Planung!AX19),Planung!AX19,IF(UPPER(Planung!AX19)="H",$C19/2,0)))))))</f>
        <v>0.6</v>
      </c>
      <c r="AY19" s="27">
        <f>IF($A19="",0,IF(Mitarbeiter!$G$17=FALSE,0,IF(AND(Mitarbeiter!$E$17&lt;&gt;"",AY$5+6&lt;Mitarbeiter!$E$17),0,IF(AND(Mitarbeiter!$F$17&lt;&gt;"",AY$5&gt;Mitarbeiter!$F$17),0,IF(Planung!AY19="",$C19,IF(ISNUMBER(Planung!AY19),Planung!AY19,IF(UPPER(Planung!AY19)="H",$C19/2,0)))))))</f>
        <v>0.6</v>
      </c>
      <c r="AZ19" s="27">
        <f>IF($A19="",0,IF(Mitarbeiter!$G$17=FALSE,0,IF(AND(Mitarbeiter!$E$17&lt;&gt;"",AZ$5+6&lt;Mitarbeiter!$E$17),0,IF(AND(Mitarbeiter!$F$17&lt;&gt;"",AZ$5&gt;Mitarbeiter!$F$17),0,IF(Planung!AZ19="",$C19,IF(ISNUMBER(Planung!AZ19),Planung!AZ19,IF(UPPER(Planung!AZ19)="H",$C19/2,0)))))))</f>
        <v>0.6</v>
      </c>
      <c r="BA19" s="27">
        <f>IF($A19="",0,IF(Mitarbeiter!$G$17=FALSE,0,IF(AND(Mitarbeiter!$E$17&lt;&gt;"",BA$5+6&lt;Mitarbeiter!$E$17),0,IF(AND(Mitarbeiter!$F$17&lt;&gt;"",BA$5&gt;Mitarbeiter!$F$17),0,IF(Planung!BA19="",$C19,IF(ISNUMBER(Planung!BA19),Planung!BA19,IF(UPPER(Planung!BA19)="H",$C19/2,0)))))))</f>
        <v>0.6</v>
      </c>
      <c r="BB19" s="27">
        <f>IF($A19="",0,IF(Mitarbeiter!$G$17=FALSE,0,IF(AND(Mitarbeiter!$E$17&lt;&gt;"",BB$5+6&lt;Mitarbeiter!$E$17),0,IF(AND(Mitarbeiter!$F$17&lt;&gt;"",BB$5&gt;Mitarbeiter!$F$17),0,IF(Planung!BB19="",$C19,IF(ISNUMBER(Planung!BB19),Planung!BB19,IF(UPPER(Planung!BB19)="H",$C19/2,0)))))))</f>
        <v>0.6</v>
      </c>
      <c r="BC19" s="27">
        <f>IF($A19="",0,IF(Mitarbeiter!$G$17=FALSE,0,IF(AND(Mitarbeiter!$E$17&lt;&gt;"",BC$5+6&lt;Mitarbeiter!$E$17),0,IF(AND(Mitarbeiter!$F$17&lt;&gt;"",BC$5&gt;Mitarbeiter!$F$17),0,IF(Planung!BC19="",$C19,IF(ISNUMBER(Planung!BC19),Planung!BC19,IF(UPPER(Planung!BC19)="H",$C19/2,0)))))))</f>
        <v>0.6</v>
      </c>
      <c r="BD19" s="27">
        <f>IF($A19="",0,IF(Mitarbeiter!$G$17=FALSE,0,IF(AND(Mitarbeiter!$E$17&lt;&gt;"",BD$5+6&lt;Mitarbeiter!$E$17),0,IF(AND(Mitarbeiter!$F$17&lt;&gt;"",BD$5&gt;Mitarbeiter!$F$17),0,IF(Planung!BD19="",$C19,IF(ISNUMBER(Planung!BD19),Planung!BD19,IF(UPPER(Planung!BD19)="H",$C19/2,0)))))))</f>
        <v>0.6</v>
      </c>
      <c r="BE19" s="27">
        <f>IF($A19="",0,IF(Mitarbeiter!$G$17=FALSE,0,IF(AND(Mitarbeiter!$E$17&lt;&gt;"",BE$5+6&lt;Mitarbeiter!$E$17),0,IF(AND(Mitarbeiter!$F$17&lt;&gt;"",BE$5&gt;Mitarbeiter!$F$17),0,IF(Planung!BE19="",$C19,IF(ISNUMBER(Planung!BE19),Planung!BE19,IF(UPPER(Planung!BE19)="H",$C19/2,0)))))))</f>
        <v>0.6</v>
      </c>
      <c r="BF19" s="27">
        <f>IF($A19="",0,IF(Mitarbeiter!$G$17=FALSE,0,IF(AND(Mitarbeiter!$E$17&lt;&gt;"",BF$5+6&lt;Mitarbeiter!$E$17),0,IF(AND(Mitarbeiter!$F$17&lt;&gt;"",BF$5&gt;Mitarbeiter!$F$17),0,IF(Planung!BF19="",$C19,IF(ISNUMBER(Planung!BF19),Planung!BF19,IF(UPPER(Planung!BF19)="H",$C19/2,0)))))))</f>
        <v>0.6</v>
      </c>
      <c r="BG19" s="27">
        <f>IF($A19="",0,IF(Mitarbeiter!$G$17=FALSE,0,IF(AND(Mitarbeiter!$E$17&lt;&gt;"",BG$5+6&lt;Mitarbeiter!$E$17),0,IF(AND(Mitarbeiter!$F$17&lt;&gt;"",BG$5&gt;Mitarbeiter!$F$17),0,IF(Planung!BG19="",$C19,IF(ISNUMBER(Planung!BG19),Planung!BG19,IF(UPPER(Planung!BG19)="H",$C19/2,0)))))))</f>
        <v>0.6</v>
      </c>
      <c r="BH19" s="27">
        <f>IF($A19="",0,IF(Mitarbeiter!$G$17=FALSE,0,IF(AND(Mitarbeiter!$E$17&lt;&gt;"",BH$5+6&lt;Mitarbeiter!$E$17),0,IF(AND(Mitarbeiter!$F$17&lt;&gt;"",BH$5&gt;Mitarbeiter!$F$17),0,IF(Planung!BH19="",$C19,IF(ISNUMBER(Planung!BH19),Planung!BH19,IF(UPPER(Planung!BH19)="H",$C19/2,0)))))))</f>
        <v>0.6</v>
      </c>
      <c r="BI19" s="27">
        <f>IF($A19="",0,IF(Mitarbeiter!$G$17=FALSE,0,IF(AND(Mitarbeiter!$E$17&lt;&gt;"",BI$5+6&lt;Mitarbeiter!$E$17),0,IF(AND(Mitarbeiter!$F$17&lt;&gt;"",BI$5&gt;Mitarbeiter!$F$17),0,IF(Planung!BI19="",$C19,IF(ISNUMBER(Planung!BI19),Planung!BI19,IF(UPPER(Planung!BI19)="H",$C19/2,0)))))))</f>
        <v>0.6</v>
      </c>
      <c r="BJ19" s="27">
        <f>IF($A19="",0,IF(Mitarbeiter!$G$17=FALSE,0,IF(AND(Mitarbeiter!$E$17&lt;&gt;"",BJ$5+6&lt;Mitarbeiter!$E$17),0,IF(AND(Mitarbeiter!$F$17&lt;&gt;"",BJ$5&gt;Mitarbeiter!$F$17),0,IF(Planung!BJ19="",$C19,IF(ISNUMBER(Planung!BJ19),Planung!BJ19,IF(UPPER(Planung!BJ19)="H",$C19/2,0)))))))</f>
        <v>0.6</v>
      </c>
      <c r="BK19" s="27">
        <f>IF($A19="",0,IF(Mitarbeiter!$G$17=FALSE,0,IF(AND(Mitarbeiter!$E$17&lt;&gt;"",BK$5+6&lt;Mitarbeiter!$E$17),0,IF(AND(Mitarbeiter!$F$17&lt;&gt;"",BK$5&gt;Mitarbeiter!$F$17),0,IF(Planung!BK19="",$C19,IF(ISNUMBER(Planung!BK19),Planung!BK19,IF(UPPER(Planung!BK19)="H",$C19/2,0)))))))</f>
        <v>0.6</v>
      </c>
      <c r="BL19" s="27">
        <f>IF($A19="",0,IF(Mitarbeiter!$G$17=FALSE,0,IF(AND(Mitarbeiter!$E$17&lt;&gt;"",BL$5+6&lt;Mitarbeiter!$E$17),0,IF(AND(Mitarbeiter!$F$17&lt;&gt;"",BL$5&gt;Mitarbeiter!$F$17),0,IF(Planung!BL19="",$C19,IF(ISNUMBER(Planung!BL19),Planung!BL19,IF(UPPER(Planung!BL19)="H",$C19/2,0)))))))</f>
        <v>0.6</v>
      </c>
      <c r="BM19" s="27">
        <f>IF($A19="",0,IF(Mitarbeiter!$G$17=FALSE,0,IF(AND(Mitarbeiter!$E$17&lt;&gt;"",BM$5+6&lt;Mitarbeiter!$E$17),0,IF(AND(Mitarbeiter!$F$17&lt;&gt;"",BM$5&gt;Mitarbeiter!$F$17),0,IF(Planung!BM19="",$C19,IF(ISNUMBER(Planung!BM19),Planung!BM19,IF(UPPER(Planung!BM19)="H",$C19/2,0)))))))</f>
        <v>0.6</v>
      </c>
      <c r="BN19" s="27">
        <f>IF($A19="",0,IF(Mitarbeiter!$G$17=FALSE,0,IF(AND(Mitarbeiter!$E$17&lt;&gt;"",BN$5+6&lt;Mitarbeiter!$E$17),0,IF(AND(Mitarbeiter!$F$17&lt;&gt;"",BN$5&gt;Mitarbeiter!$F$17),0,IF(Planung!BN19="",$C19,IF(ISNUMBER(Planung!BN19),Planung!BN19,IF(UPPER(Planung!BN19)="H",$C19/2,0)))))))</f>
        <v>0.6</v>
      </c>
      <c r="BO19" s="27">
        <f>IF($A19="",0,IF(Mitarbeiter!$G$17=FALSE,0,IF(AND(Mitarbeiter!$E$17&lt;&gt;"",BO$5+6&lt;Mitarbeiter!$E$17),0,IF(AND(Mitarbeiter!$F$17&lt;&gt;"",BO$5&gt;Mitarbeiter!$F$17),0,IF(Planung!BO19="",$C19,IF(ISNUMBER(Planung!BO19),Planung!BO19,IF(UPPER(Planung!BO19)="H",$C19/2,0)))))))</f>
        <v>0.6</v>
      </c>
      <c r="BP19" s="27">
        <f>IF($A19="",0,IF(Mitarbeiter!$G$17=FALSE,0,IF(AND(Mitarbeiter!$E$17&lt;&gt;"",BP$5+6&lt;Mitarbeiter!$E$17),0,IF(AND(Mitarbeiter!$F$17&lt;&gt;"",BP$5&gt;Mitarbeiter!$F$17),0,IF(Planung!BP19="",$C19,IF(ISNUMBER(Planung!BP19),Planung!BP19,IF(UPPER(Planung!BP19)="H",$C19/2,0)))))))</f>
        <v>0.6</v>
      </c>
      <c r="BQ19" s="27">
        <f>IF($A19="",0,IF(Mitarbeiter!$G$17=FALSE,0,IF(AND(Mitarbeiter!$E$17&lt;&gt;"",BQ$5+6&lt;Mitarbeiter!$E$17),0,IF(AND(Mitarbeiter!$F$17&lt;&gt;"",BQ$5&gt;Mitarbeiter!$F$17),0,IF(Planung!BQ19="",$C19,IF(ISNUMBER(Planung!BQ19),Planung!BQ19,IF(UPPER(Planung!BQ19)="H",$C19/2,0)))))))</f>
        <v>0.6</v>
      </c>
      <c r="BR19" s="27">
        <f>IF($A19="",0,IF(Mitarbeiter!$G$17=FALSE,0,IF(AND(Mitarbeiter!$E$17&lt;&gt;"",BR$5+6&lt;Mitarbeiter!$E$17),0,IF(AND(Mitarbeiter!$F$17&lt;&gt;"",BR$5&gt;Mitarbeiter!$F$17),0,IF(Planung!BR19="",$C19,IF(ISNUMBER(Planung!BR19),Planung!BR19,IF(UPPER(Planung!BR19)="H",$C19/2,0)))))))</f>
        <v>0.6</v>
      </c>
      <c r="BS19" s="27">
        <f>IF($A19="",0,IF(Mitarbeiter!$G$17=FALSE,0,IF(AND(Mitarbeiter!$E$17&lt;&gt;"",BS$5+6&lt;Mitarbeiter!$E$17),0,IF(AND(Mitarbeiter!$F$17&lt;&gt;"",BS$5&gt;Mitarbeiter!$F$17),0,IF(Planung!BS19="",$C19,IF(ISNUMBER(Planung!BS19),Planung!BS19,IF(UPPER(Planung!BS19)="H",$C19/2,0)))))))</f>
        <v>0.6</v>
      </c>
      <c r="BT19" s="27">
        <f>IF($A19="",0,IF(Mitarbeiter!$G$17=FALSE,0,IF(AND(Mitarbeiter!$E$17&lt;&gt;"",BT$5+6&lt;Mitarbeiter!$E$17),0,IF(AND(Mitarbeiter!$F$17&lt;&gt;"",BT$5&gt;Mitarbeiter!$F$17),0,IF(Planung!BT19="",$C19,IF(ISNUMBER(Planung!BT19),Planung!BT19,IF(UPPER(Planung!BT19)="H",$C19/2,0)))))))</f>
        <v>0.6</v>
      </c>
      <c r="BU19" s="27">
        <f>IF($A19="",0,IF(Mitarbeiter!$G$17=FALSE,0,IF(AND(Mitarbeiter!$E$17&lt;&gt;"",BU$5+6&lt;Mitarbeiter!$E$17),0,IF(AND(Mitarbeiter!$F$17&lt;&gt;"",BU$5&gt;Mitarbeiter!$F$17),0,IF(Planung!BU19="",$C19,IF(ISNUMBER(Planung!BU19),Planung!BU19,IF(UPPER(Planung!BU19)="H",$C19/2,0)))))))</f>
        <v>0.6</v>
      </c>
      <c r="BV19" s="27">
        <f>IF($A19="",0,IF(Mitarbeiter!$G$17=FALSE,0,IF(AND(Mitarbeiter!$E$17&lt;&gt;"",BV$5+6&lt;Mitarbeiter!$E$17),0,IF(AND(Mitarbeiter!$F$17&lt;&gt;"",BV$5&gt;Mitarbeiter!$F$17),0,IF(Planung!BV19="",$C19,IF(ISNUMBER(Planung!BV19),Planung!BV19,IF(UPPER(Planung!BV19)="H",$C19/2,0)))))))</f>
        <v>0.6</v>
      </c>
      <c r="BW19" s="27">
        <f>IF($A19="",0,IF(Mitarbeiter!$G$17=FALSE,0,IF(AND(Mitarbeiter!$E$17&lt;&gt;"",BW$5+6&lt;Mitarbeiter!$E$17),0,IF(AND(Mitarbeiter!$F$17&lt;&gt;"",BW$5&gt;Mitarbeiter!$F$17),0,IF(Planung!BW19="",$C19,IF(ISNUMBER(Planung!BW19),Planung!BW19,IF(UPPER(Planung!BW19)="H",$C19/2,0)))))))</f>
        <v>0.6</v>
      </c>
      <c r="BX19" s="27">
        <f>IF($A19="",0,IF(Mitarbeiter!$G$17=FALSE,0,IF(AND(Mitarbeiter!$E$17&lt;&gt;"",BX$5+6&lt;Mitarbeiter!$E$17),0,IF(AND(Mitarbeiter!$F$17&lt;&gt;"",BX$5&gt;Mitarbeiter!$F$17),0,IF(Planung!BX19="",$C19,IF(ISNUMBER(Planung!BX19),Planung!BX19,IF(UPPER(Planung!BX19)="H",$C19/2,0)))))))</f>
        <v>0.6</v>
      </c>
      <c r="BY19" s="27">
        <f>IF($A19="",0,IF(Mitarbeiter!$G$17=FALSE,0,IF(AND(Mitarbeiter!$E$17&lt;&gt;"",BY$5+6&lt;Mitarbeiter!$E$17),0,IF(AND(Mitarbeiter!$F$17&lt;&gt;"",BY$5&gt;Mitarbeiter!$F$17),0,IF(Planung!BY19="",$C19,IF(ISNUMBER(Planung!BY19),Planung!BY19,IF(UPPER(Planung!BY19)="H",$C19/2,0)))))))</f>
        <v>0.6</v>
      </c>
      <c r="BZ19" s="27">
        <f>IF($A19="",0,IF(Mitarbeiter!$G$17=FALSE,0,IF(AND(Mitarbeiter!$E$17&lt;&gt;"",BZ$5+6&lt;Mitarbeiter!$E$17),0,IF(AND(Mitarbeiter!$F$17&lt;&gt;"",BZ$5&gt;Mitarbeiter!$F$17),0,IF(Planung!BZ19="",$C19,IF(ISNUMBER(Planung!BZ19),Planung!BZ19,IF(UPPER(Planung!BZ19)="H",$C19/2,0)))))))</f>
        <v>0.6</v>
      </c>
      <c r="CA19" s="27">
        <f>IF($A19="",0,IF(Mitarbeiter!$G$17=FALSE,0,IF(AND(Mitarbeiter!$E$17&lt;&gt;"",CA$5+6&lt;Mitarbeiter!$E$17),0,IF(AND(Mitarbeiter!$F$17&lt;&gt;"",CA$5&gt;Mitarbeiter!$F$17),0,IF(Planung!CA19="",$C19,IF(ISNUMBER(Planung!CA19),Planung!CA19,IF(UPPER(Planung!CA19)="H",$C19/2,0)))))))</f>
        <v>0.6</v>
      </c>
      <c r="CB19" s="27">
        <f>IF($A19="",0,IF(Mitarbeiter!$G$17=FALSE,0,IF(AND(Mitarbeiter!$E$17&lt;&gt;"",CB$5+6&lt;Mitarbeiter!$E$17),0,IF(AND(Mitarbeiter!$F$17&lt;&gt;"",CB$5&gt;Mitarbeiter!$F$17),0,IF(Planung!CB19="",$C19,IF(ISNUMBER(Planung!CB19),Planung!CB19,IF(UPPER(Planung!CB19)="H",$C19/2,0)))))))</f>
        <v>0.6</v>
      </c>
      <c r="CC19" s="27">
        <f>IF($A19="",0,IF(Mitarbeiter!$G$17=FALSE,0,IF(AND(Mitarbeiter!$E$17&lt;&gt;"",CC$5+6&lt;Mitarbeiter!$E$17),0,IF(AND(Mitarbeiter!$F$17&lt;&gt;"",CC$5&gt;Mitarbeiter!$F$17),0,IF(Planung!CC19="",$C19,IF(ISNUMBER(Planung!CC19),Planung!CC19,IF(UPPER(Planung!CC19)="H",$C19/2,0)))))))</f>
        <v>0.6</v>
      </c>
      <c r="CD19" s="27">
        <f>IF($A19="",0,IF(Mitarbeiter!$G$17=FALSE,0,IF(AND(Mitarbeiter!$E$17&lt;&gt;"",CD$5+6&lt;Mitarbeiter!$E$17),0,IF(AND(Mitarbeiter!$F$17&lt;&gt;"",CD$5&gt;Mitarbeiter!$F$17),0,IF(Planung!CD19="",$C19,IF(ISNUMBER(Planung!CD19),Planung!CD19,IF(UPPER(Planung!CD19)="H",$C19/2,0)))))))</f>
        <v>0.6</v>
      </c>
      <c r="CE19" s="27">
        <f>IF($A19="",0,IF(Mitarbeiter!$G$17=FALSE,0,IF(AND(Mitarbeiter!$E$17&lt;&gt;"",CE$5+6&lt;Mitarbeiter!$E$17),0,IF(AND(Mitarbeiter!$F$17&lt;&gt;"",CE$5&gt;Mitarbeiter!$F$17),0,IF(Planung!CE19="",$C19,IF(ISNUMBER(Planung!CE19),Planung!CE19,IF(UPPER(Planung!CE19)="H",$C19/2,0)))))))</f>
        <v>0.6</v>
      </c>
      <c r="CF19" s="27">
        <f>IF($A19="",0,IF(Mitarbeiter!$G$17=FALSE,0,IF(AND(Mitarbeiter!$E$17&lt;&gt;"",CF$5+6&lt;Mitarbeiter!$E$17),0,IF(AND(Mitarbeiter!$F$17&lt;&gt;"",CF$5&gt;Mitarbeiter!$F$17),0,IF(Planung!CF19="",$C19,IF(ISNUMBER(Planung!CF19),Planung!CF19,IF(UPPER(Planung!CF19)="H",$C19/2,0)))))))</f>
        <v>0.6</v>
      </c>
      <c r="CG19" s="27">
        <f>IF($A19="",0,IF(Mitarbeiter!$G$17=FALSE,0,IF(AND(Mitarbeiter!$E$17&lt;&gt;"",CG$5+6&lt;Mitarbeiter!$E$17),0,IF(AND(Mitarbeiter!$F$17&lt;&gt;"",CG$5&gt;Mitarbeiter!$F$17),0,IF(Planung!CG19="",$C19,IF(ISNUMBER(Planung!CG19),Planung!CG19,IF(UPPER(Planung!CG19)="H",$C19/2,0)))))))</f>
        <v>0.6</v>
      </c>
      <c r="CH19" s="27">
        <f>IF($A19="",0,IF(Mitarbeiter!$G$17=FALSE,0,IF(AND(Mitarbeiter!$E$17&lt;&gt;"",CH$5+6&lt;Mitarbeiter!$E$17),0,IF(AND(Mitarbeiter!$F$17&lt;&gt;"",CH$5&gt;Mitarbeiter!$F$17),0,IF(Planung!CH19="",$C19,IF(ISNUMBER(Planung!CH19),Planung!CH19,IF(UPPER(Planung!CH19)="H",$C19/2,0)))))))</f>
        <v>0.6</v>
      </c>
      <c r="CI19" s="27">
        <f>IF($A19="",0,IF(Mitarbeiter!$G$17=FALSE,0,IF(AND(Mitarbeiter!$E$17&lt;&gt;"",CI$5+6&lt;Mitarbeiter!$E$17),0,IF(AND(Mitarbeiter!$F$17&lt;&gt;"",CI$5&gt;Mitarbeiter!$F$17),0,IF(Planung!CI19="",$C19,IF(ISNUMBER(Planung!CI19),Planung!CI19,IF(UPPER(Planung!CI19)="H",$C19/2,0)))))))</f>
        <v>0.6</v>
      </c>
      <c r="CJ19" s="27">
        <f>IF($A19="",0,IF(Mitarbeiter!$G$17=FALSE,0,IF(AND(Mitarbeiter!$E$17&lt;&gt;"",CJ$5+6&lt;Mitarbeiter!$E$17),0,IF(AND(Mitarbeiter!$F$17&lt;&gt;"",CJ$5&gt;Mitarbeiter!$F$17),0,IF(Planung!CJ19="",$C19,IF(ISNUMBER(Planung!CJ19),Planung!CJ19,IF(UPPER(Planung!CJ19)="H",$C19/2,0)))))))</f>
        <v>0.6</v>
      </c>
      <c r="CK19" s="27">
        <f>IF($A19="",0,IF(Mitarbeiter!$G$17=FALSE,0,IF(AND(Mitarbeiter!$E$17&lt;&gt;"",CK$5+6&lt;Mitarbeiter!$E$17),0,IF(AND(Mitarbeiter!$F$17&lt;&gt;"",CK$5&gt;Mitarbeiter!$F$17),0,IF(Planung!CK19="",$C19,IF(ISNUMBER(Planung!CK19),Planung!CK19,IF(UPPER(Planung!CK19)="H",$C19/2,0)))))))</f>
        <v>0.6</v>
      </c>
      <c r="CL19" s="27">
        <f>IF($A19="",0,IF(Mitarbeiter!$G$17=FALSE,0,IF(AND(Mitarbeiter!$E$17&lt;&gt;"",CL$5+6&lt;Mitarbeiter!$E$17),0,IF(AND(Mitarbeiter!$F$17&lt;&gt;"",CL$5&gt;Mitarbeiter!$F$17),0,IF(Planung!CL19="",$C19,IF(ISNUMBER(Planung!CL19),Planung!CL19,IF(UPPER(Planung!CL19)="H",$C19/2,0)))))))</f>
        <v>0.6</v>
      </c>
      <c r="CM19" s="27">
        <f>IF($A19="",0,IF(Mitarbeiter!$G$17=FALSE,0,IF(AND(Mitarbeiter!$E$17&lt;&gt;"",CM$5+6&lt;Mitarbeiter!$E$17),0,IF(AND(Mitarbeiter!$F$17&lt;&gt;"",CM$5&gt;Mitarbeiter!$F$17),0,IF(Planung!CM19="",$C19,IF(ISNUMBER(Planung!CM19),Planung!CM19,IF(UPPER(Planung!CM19)="H",$C19/2,0)))))))</f>
        <v>0.6</v>
      </c>
      <c r="CN19" s="27">
        <f>IF($A19="",0,IF(Mitarbeiter!$G$17=FALSE,0,IF(AND(Mitarbeiter!$E$17&lt;&gt;"",CN$5+6&lt;Mitarbeiter!$E$17),0,IF(AND(Mitarbeiter!$F$17&lt;&gt;"",CN$5&gt;Mitarbeiter!$F$17),0,IF(Planung!CN19="",$C19,IF(ISNUMBER(Planung!CN19),Planung!CN19,IF(UPPER(Planung!CN19)="H",$C19/2,0)))))))</f>
        <v>0.6</v>
      </c>
      <c r="CO19" s="27">
        <f>IF($A19="",0,IF(Mitarbeiter!$G$17=FALSE,0,IF(AND(Mitarbeiter!$E$17&lt;&gt;"",CO$5+6&lt;Mitarbeiter!$E$17),0,IF(AND(Mitarbeiter!$F$17&lt;&gt;"",CO$5&gt;Mitarbeiter!$F$17),0,IF(Planung!CO19="",$C19,IF(ISNUMBER(Planung!CO19),Planung!CO19,IF(UPPER(Planung!CO19)="H",$C19/2,0)))))))</f>
        <v>0.6</v>
      </c>
      <c r="CP19" s="27">
        <f>IF($A19="",0,IF(Mitarbeiter!$G$17=FALSE,0,IF(AND(Mitarbeiter!$E$17&lt;&gt;"",CP$5+6&lt;Mitarbeiter!$E$17),0,IF(AND(Mitarbeiter!$F$17&lt;&gt;"",CP$5&gt;Mitarbeiter!$F$17),0,IF(Planung!CP19="",$C19,IF(ISNUMBER(Planung!CP19),Planung!CP19,IF(UPPER(Planung!CP19)="H",$C19/2,0)))))))</f>
        <v>0.6</v>
      </c>
      <c r="CQ19" s="27">
        <f>IF($A19="",0,IF(Mitarbeiter!$G$17=FALSE,0,IF(AND(Mitarbeiter!$E$17&lt;&gt;"",CQ$5+6&lt;Mitarbeiter!$E$17),0,IF(AND(Mitarbeiter!$F$17&lt;&gt;"",CQ$5&gt;Mitarbeiter!$F$17),0,IF(Planung!CQ19="",$C19,IF(ISNUMBER(Planung!CQ19),Planung!CQ19,IF(UPPER(Planung!CQ19)="H",$C19/2,0)))))))</f>
        <v>0.6</v>
      </c>
      <c r="CR19" s="27">
        <f>IF($A19="",0,IF(Mitarbeiter!$G$17=FALSE,0,IF(AND(Mitarbeiter!$E$17&lt;&gt;"",CR$5+6&lt;Mitarbeiter!$E$17),0,IF(AND(Mitarbeiter!$F$17&lt;&gt;"",CR$5&gt;Mitarbeiter!$F$17),0,IF(Planung!CR19="",$C19,IF(ISNUMBER(Planung!CR19),Planung!CR19,IF(UPPER(Planung!CR19)="H",$C19/2,0)))))))</f>
        <v>0.6</v>
      </c>
      <c r="CS19" s="27">
        <f>IF($A19="",0,IF(Mitarbeiter!$G$17=FALSE,0,IF(AND(Mitarbeiter!$E$17&lt;&gt;"",CS$5+6&lt;Mitarbeiter!$E$17),0,IF(AND(Mitarbeiter!$F$17&lt;&gt;"",CS$5&gt;Mitarbeiter!$F$17),0,IF(Planung!CS19="",$C19,IF(ISNUMBER(Planung!CS19),Planung!CS19,IF(UPPER(Planung!CS19)="H",$C19/2,0)))))))</f>
        <v>0.6</v>
      </c>
      <c r="CT19" s="27">
        <f>IF($A19="",0,IF(Mitarbeiter!$G$17=FALSE,0,IF(AND(Mitarbeiter!$E$17&lt;&gt;"",CT$5+6&lt;Mitarbeiter!$E$17),0,IF(AND(Mitarbeiter!$F$17&lt;&gt;"",CT$5&gt;Mitarbeiter!$F$17),0,IF(Planung!CT19="",$C19,IF(ISNUMBER(Planung!CT19),Planung!CT19,IF(UPPER(Planung!CT19)="H",$C19/2,0)))))))</f>
        <v>0.6</v>
      </c>
      <c r="CU19" s="27">
        <f>IF($A19="",0,IF(Mitarbeiter!$G$17=FALSE,0,IF(AND(Mitarbeiter!$E$17&lt;&gt;"",CU$5+6&lt;Mitarbeiter!$E$17),0,IF(AND(Mitarbeiter!$F$17&lt;&gt;"",CU$5&gt;Mitarbeiter!$F$17),0,IF(Planung!CU19="",$C19,IF(ISNUMBER(Planung!CU19),Planung!CU19,IF(UPPER(Planung!CU19)="H",$C19/2,0)))))))</f>
        <v>0.6</v>
      </c>
      <c r="CV19" s="27">
        <f>IF($A19="",0,IF(Mitarbeiter!$G$17=FALSE,0,IF(AND(Mitarbeiter!$E$17&lt;&gt;"",CV$5+6&lt;Mitarbeiter!$E$17),0,IF(AND(Mitarbeiter!$F$17&lt;&gt;"",CV$5&gt;Mitarbeiter!$F$17),0,IF(Planung!CV19="",$C19,IF(ISNUMBER(Planung!CV19),Planung!CV19,IF(UPPER(Planung!CV19)="H",$C19/2,0)))))))</f>
        <v>0.6</v>
      </c>
      <c r="CW19" s="27">
        <f>IF($A19="",0,IF(Mitarbeiter!$G$17=FALSE,0,IF(AND(Mitarbeiter!$E$17&lt;&gt;"",CW$5+6&lt;Mitarbeiter!$E$17),0,IF(AND(Mitarbeiter!$F$17&lt;&gt;"",CW$5&gt;Mitarbeiter!$F$17),0,IF(Planung!CW19="",$C19,IF(ISNUMBER(Planung!CW19),Planung!CW19,IF(UPPER(Planung!CW19)="H",$C19/2,0)))))))</f>
        <v>0.6</v>
      </c>
      <c r="CX19" s="27">
        <f>IF($A19="",0,IF(Mitarbeiter!$G$17=FALSE,0,IF(AND(Mitarbeiter!$E$17&lt;&gt;"",CX$5+6&lt;Mitarbeiter!$E$17),0,IF(AND(Mitarbeiter!$F$17&lt;&gt;"",CX$5&gt;Mitarbeiter!$F$17),0,IF(Planung!CX19="",$C19,IF(ISNUMBER(Planung!CX19),Planung!CX19,IF(UPPER(Planung!CX19)="H",$C19/2,0)))))))</f>
        <v>0.6</v>
      </c>
      <c r="CY19" s="27">
        <f>IF($A19="",0,IF(Mitarbeiter!$G$17=FALSE,0,IF(AND(Mitarbeiter!$E$17&lt;&gt;"",CY$5+6&lt;Mitarbeiter!$E$17),0,IF(AND(Mitarbeiter!$F$17&lt;&gt;"",CY$5&gt;Mitarbeiter!$F$17),0,IF(Planung!CY19="",$C19,IF(ISNUMBER(Planung!CY19),Planung!CY19,IF(UPPER(Planung!CY19)="H",$C19/2,0)))))))</f>
        <v>0.6</v>
      </c>
      <c r="CZ19" s="27">
        <f>IF($A19="",0,IF(Mitarbeiter!$G$17=FALSE,0,IF(AND(Mitarbeiter!$E$17&lt;&gt;"",CZ$5+6&lt;Mitarbeiter!$E$17),0,IF(AND(Mitarbeiter!$F$17&lt;&gt;"",CZ$5&gt;Mitarbeiter!$F$17),0,IF(Planung!CZ19="",$C19,IF(ISNUMBER(Planung!CZ19),Planung!CZ19,IF(UPPER(Planung!CZ19)="H",$C19/2,0)))))))</f>
        <v>0.6</v>
      </c>
      <c r="DA19" s="27">
        <f>IF($A19="",0,IF(Mitarbeiter!$G$17=FALSE,0,IF(AND(Mitarbeiter!$E$17&lt;&gt;"",DA$5+6&lt;Mitarbeiter!$E$17),0,IF(AND(Mitarbeiter!$F$17&lt;&gt;"",DA$5&gt;Mitarbeiter!$F$17),0,IF(Planung!DA19="",$C19,IF(ISNUMBER(Planung!DA19),Planung!DA19,IF(UPPER(Planung!DA19)="H",$C19/2,0)))))))</f>
        <v>0.6</v>
      </c>
      <c r="DB19" s="27">
        <f>IF($A19="",0,IF(Mitarbeiter!$G$17=FALSE,0,IF(AND(Mitarbeiter!$E$17&lt;&gt;"",DB$5+6&lt;Mitarbeiter!$E$17),0,IF(AND(Mitarbeiter!$F$17&lt;&gt;"",DB$5&gt;Mitarbeiter!$F$17),0,IF(Planung!DB19="",$C19,IF(ISNUMBER(Planung!DB19),Planung!DB19,IF(UPPER(Planung!DB19)="H",$C19/2,0)))))))</f>
        <v>0.6</v>
      </c>
      <c r="DC19" s="27">
        <f>IF($A19="",0,IF(Mitarbeiter!$G$17=FALSE,0,IF(AND(Mitarbeiter!$E$17&lt;&gt;"",DC$5+6&lt;Mitarbeiter!$E$17),0,IF(AND(Mitarbeiter!$F$17&lt;&gt;"",DC$5&gt;Mitarbeiter!$F$17),0,IF(Planung!DC19="",$C19,IF(ISNUMBER(Planung!DC19),Planung!DC19,IF(UPPER(Planung!DC19)="H",$C19/2,0)))))))</f>
        <v>0.6</v>
      </c>
      <c r="DD19" s="27">
        <f>IF($A19="",0,IF(Mitarbeiter!$G$17=FALSE,0,IF(AND(Mitarbeiter!$E$17&lt;&gt;"",DD$5+6&lt;Mitarbeiter!$E$17),0,IF(AND(Mitarbeiter!$F$17&lt;&gt;"",DD$5&gt;Mitarbeiter!$F$17),0,IF(Planung!DD19="",$C19,IF(ISNUMBER(Planung!DD19),Planung!DD19,IF(UPPER(Planung!DD19)="H",$C19/2,0)))))))</f>
        <v>0.6</v>
      </c>
      <c r="DE19" s="27">
        <f>IF($A19="",0,IF(Mitarbeiter!$G$17=FALSE,0,IF(AND(Mitarbeiter!$E$17&lt;&gt;"",DE$5+6&lt;Mitarbeiter!$E$17),0,IF(AND(Mitarbeiter!$F$17&lt;&gt;"",DE$5&gt;Mitarbeiter!$F$17),0,IF(Planung!DE19="",$C19,IF(ISNUMBER(Planung!DE19),Planung!DE19,IF(UPPER(Planung!DE19)="H",$C19/2,0)))))))</f>
        <v>0.6</v>
      </c>
      <c r="DF19" s="27">
        <f>IF($A19="",0,IF(Mitarbeiter!$G$17=FALSE,0,IF(AND(Mitarbeiter!$E$17&lt;&gt;"",DF$5+6&lt;Mitarbeiter!$E$17),0,IF(AND(Mitarbeiter!$F$17&lt;&gt;"",DF$5&gt;Mitarbeiter!$F$17),0,IF(Planung!DF19="",$C19,IF(ISNUMBER(Planung!DF19),Planung!DF19,IF(UPPER(Planung!DF19)="H",$C19/2,0)))))))</f>
        <v>0.6</v>
      </c>
      <c r="DG19" s="27">
        <f>IF($A19="",0,IF(Mitarbeiter!$G$17=FALSE,0,IF(AND(Mitarbeiter!$E$17&lt;&gt;"",DG$5+6&lt;Mitarbeiter!$E$17),0,IF(AND(Mitarbeiter!$F$17&lt;&gt;"",DG$5&gt;Mitarbeiter!$F$17),0,IF(Planung!DG19="",$C19,IF(ISNUMBER(Planung!DG19),Planung!DG19,IF(UPPER(Planung!DG19)="H",$C19/2,0)))))))</f>
        <v>0.6</v>
      </c>
      <c r="DH19" s="27">
        <f>IF($A19="",0,IF(Mitarbeiter!$G$17=FALSE,0,IF(AND(Mitarbeiter!$E$17&lt;&gt;"",DH$5+6&lt;Mitarbeiter!$E$17),0,IF(AND(Mitarbeiter!$F$17&lt;&gt;"",DH$5&gt;Mitarbeiter!$F$17),0,IF(Planung!DH19="",$C19,IF(ISNUMBER(Planung!DH19),Planung!DH19,IF(UPPER(Planung!DH19)="H",$C19/2,0)))))))</f>
        <v>0.6</v>
      </c>
      <c r="DI19" s="27">
        <f>IF($A19="",0,IF(Mitarbeiter!$G$17=FALSE,0,IF(AND(Mitarbeiter!$E$17&lt;&gt;"",DI$5+6&lt;Mitarbeiter!$E$17),0,IF(AND(Mitarbeiter!$F$17&lt;&gt;"",DI$5&gt;Mitarbeiter!$F$17),0,IF(Planung!DI19="",$C19,IF(ISNUMBER(Planung!DI19),Planung!DI19,IF(UPPER(Planung!DI19)="H",$C19/2,0)))))))</f>
        <v>0.6</v>
      </c>
      <c r="DJ19" s="27">
        <f>IF($A19="",0,IF(Mitarbeiter!$G$17=FALSE,0,IF(AND(Mitarbeiter!$E$17&lt;&gt;"",DJ$5+6&lt;Mitarbeiter!$E$17),0,IF(AND(Mitarbeiter!$F$17&lt;&gt;"",DJ$5&gt;Mitarbeiter!$F$17),0,IF(Planung!DJ19="",$C19,IF(ISNUMBER(Planung!DJ19),Planung!DJ19,IF(UPPER(Planung!DJ19)="H",$C19/2,0)))))))</f>
        <v>0.6</v>
      </c>
      <c r="DK19" s="27">
        <f>IF($A19="",0,IF(Mitarbeiter!$G$17=FALSE,0,IF(AND(Mitarbeiter!$E$17&lt;&gt;"",DK$5+6&lt;Mitarbeiter!$E$17),0,IF(AND(Mitarbeiter!$F$17&lt;&gt;"",DK$5&gt;Mitarbeiter!$F$17),0,IF(Planung!DK19="",$C19,IF(ISNUMBER(Planung!DK19),Planung!DK19,IF(UPPER(Planung!DK19)="H",$C19/2,0)))))))</f>
        <v>0.6</v>
      </c>
      <c r="DL19" s="27">
        <f>IF($A19="",0,IF(Mitarbeiter!$G$17=FALSE,0,IF(AND(Mitarbeiter!$E$17&lt;&gt;"",DL$5+6&lt;Mitarbeiter!$E$17),0,IF(AND(Mitarbeiter!$F$17&lt;&gt;"",DL$5&gt;Mitarbeiter!$F$17),0,IF(Planung!DL19="",$C19,IF(ISNUMBER(Planung!DL19),Planung!DL19,IF(UPPER(Planung!DL19)="H",$C19/2,0)))))))</f>
        <v>0.6</v>
      </c>
      <c r="DM19" s="27">
        <f>IF($A19="",0,IF(Mitarbeiter!$G$17=FALSE,0,IF(AND(Mitarbeiter!$E$17&lt;&gt;"",DM$5+6&lt;Mitarbeiter!$E$17),0,IF(AND(Mitarbeiter!$F$17&lt;&gt;"",DM$5&gt;Mitarbeiter!$F$17),0,IF(Planung!DM19="",$C19,IF(ISNUMBER(Planung!DM19),Planung!DM19,IF(UPPER(Planung!DM19)="H",$C19/2,0)))))))</f>
        <v>0.6</v>
      </c>
      <c r="DN19" s="27">
        <f>IF($A19="",0,IF(Mitarbeiter!$G$17=FALSE,0,IF(AND(Mitarbeiter!$E$17&lt;&gt;"",DN$5+6&lt;Mitarbeiter!$E$17),0,IF(AND(Mitarbeiter!$F$17&lt;&gt;"",DN$5&gt;Mitarbeiter!$F$17),0,IF(Planung!DN19="",$C19,IF(ISNUMBER(Planung!DN19),Planung!DN19,IF(UPPER(Planung!DN19)="H",$C19/2,0)))))))</f>
        <v>0.6</v>
      </c>
      <c r="DO19" s="27">
        <f>IF($A19="",0,IF(Mitarbeiter!$G$17=FALSE,0,IF(AND(Mitarbeiter!$E$17&lt;&gt;"",DO$5+6&lt;Mitarbeiter!$E$17),0,IF(AND(Mitarbeiter!$F$17&lt;&gt;"",DO$5&gt;Mitarbeiter!$F$17),0,IF(Planung!DO19="",$C19,IF(ISNUMBER(Planung!DO19),Planung!DO19,IF(UPPER(Planung!DO19)="H",$C19/2,0)))))))</f>
        <v>0.6</v>
      </c>
      <c r="DP19" s="27">
        <f>IF($A19="",0,IF(Mitarbeiter!$G$17=FALSE,0,IF(AND(Mitarbeiter!$E$17&lt;&gt;"",DP$5+6&lt;Mitarbeiter!$E$17),0,IF(AND(Mitarbeiter!$F$17&lt;&gt;"",DP$5&gt;Mitarbeiter!$F$17),0,IF(Planung!DP19="",$C19,IF(ISNUMBER(Planung!DP19),Planung!DP19,IF(UPPER(Planung!DP19)="H",$C19/2,0)))))))</f>
        <v>0.6</v>
      </c>
      <c r="DQ19" s="27">
        <f>IF($A19="",0,IF(Mitarbeiter!$G$17=FALSE,0,IF(AND(Mitarbeiter!$E$17&lt;&gt;"",DQ$5+6&lt;Mitarbeiter!$E$17),0,IF(AND(Mitarbeiter!$F$17&lt;&gt;"",DQ$5&gt;Mitarbeiter!$F$17),0,IF(Planung!DQ19="",$C19,IF(ISNUMBER(Planung!DQ19),Planung!DQ19,IF(UPPER(Planung!DQ19)="H",$C19/2,0)))))))</f>
        <v>0.6</v>
      </c>
      <c r="DR19" s="27">
        <f>IF($A19="",0,IF(Mitarbeiter!$G$17=FALSE,0,IF(AND(Mitarbeiter!$E$17&lt;&gt;"",DR$5+6&lt;Mitarbeiter!$E$17),0,IF(AND(Mitarbeiter!$F$17&lt;&gt;"",DR$5&gt;Mitarbeiter!$F$17),0,IF(Planung!DR19="",$C19,IF(ISNUMBER(Planung!DR19),Planung!DR19,IF(UPPER(Planung!DR19)="H",$C19/2,0)))))))</f>
        <v>0.6</v>
      </c>
      <c r="DS19" s="27">
        <f>IF($A19="",0,IF(Mitarbeiter!$G$17=FALSE,0,IF(AND(Mitarbeiter!$E$17&lt;&gt;"",DS$5+6&lt;Mitarbeiter!$E$17),0,IF(AND(Mitarbeiter!$F$17&lt;&gt;"",DS$5&gt;Mitarbeiter!$F$17),0,IF(Planung!DS19="",$C19,IF(ISNUMBER(Planung!DS19),Planung!DS19,IF(UPPER(Planung!DS19)="H",$C19/2,0)))))))</f>
        <v>0.6</v>
      </c>
      <c r="DT19" s="27">
        <f>IF($A19="",0,IF(Mitarbeiter!$G$17=FALSE,0,IF(AND(Mitarbeiter!$E$17&lt;&gt;"",DT$5+6&lt;Mitarbeiter!$E$17),0,IF(AND(Mitarbeiter!$F$17&lt;&gt;"",DT$5&gt;Mitarbeiter!$F$17),0,IF(Planung!DT19="",$C19,IF(ISNUMBER(Planung!DT19),Planung!DT19,IF(UPPER(Planung!DT19)="H",$C19/2,0)))))))</f>
        <v>0.6</v>
      </c>
      <c r="DU19" s="27">
        <f>IF($A19="",0,IF(Mitarbeiter!$G$17=FALSE,0,IF(AND(Mitarbeiter!$E$17&lt;&gt;"",DU$5+6&lt;Mitarbeiter!$E$17),0,IF(AND(Mitarbeiter!$F$17&lt;&gt;"",DU$5&gt;Mitarbeiter!$F$17),0,IF(Planung!DU19="",$C19,IF(ISNUMBER(Planung!DU19),Planung!DU19,IF(UPPER(Planung!DU19)="H",$C19/2,0)))))))</f>
        <v>0.6</v>
      </c>
      <c r="DV19" s="27">
        <f>IF($A19="",0,IF(Mitarbeiter!$G$17=FALSE,0,IF(AND(Mitarbeiter!$E$17&lt;&gt;"",DV$5+6&lt;Mitarbeiter!$E$17),0,IF(AND(Mitarbeiter!$F$17&lt;&gt;"",DV$5&gt;Mitarbeiter!$F$17),0,IF(Planung!DV19="",$C19,IF(ISNUMBER(Planung!DV19),Planung!DV19,IF(UPPER(Planung!DV19)="H",$C19/2,0)))))))</f>
        <v>0.6</v>
      </c>
      <c r="DW19" s="27">
        <f>IF($A19="",0,IF(Mitarbeiter!$G$17=FALSE,0,IF(AND(Mitarbeiter!$E$17&lt;&gt;"",DW$5+6&lt;Mitarbeiter!$E$17),0,IF(AND(Mitarbeiter!$F$17&lt;&gt;"",DW$5&gt;Mitarbeiter!$F$17),0,IF(Planung!DW19="",$C19,IF(ISNUMBER(Planung!DW19),Planung!DW19,IF(UPPER(Planung!DW19)="H",$C19/2,0)))))))</f>
        <v>0.6</v>
      </c>
      <c r="DX19" s="27">
        <f>IF($A19="",0,IF(Mitarbeiter!$G$17=FALSE,0,IF(AND(Mitarbeiter!$E$17&lt;&gt;"",DX$5+6&lt;Mitarbeiter!$E$17),0,IF(AND(Mitarbeiter!$F$17&lt;&gt;"",DX$5&gt;Mitarbeiter!$F$17),0,IF(Planung!DX19="",$C19,IF(ISNUMBER(Planung!DX19),Planung!DX19,IF(UPPER(Planung!DX19)="H",$C19/2,0)))))))</f>
        <v>0.6</v>
      </c>
      <c r="DY19" s="27">
        <f>IF($A19="",0,IF(Mitarbeiter!$G$17=FALSE,0,IF(AND(Mitarbeiter!$E$17&lt;&gt;"",DY$5+6&lt;Mitarbeiter!$E$17),0,IF(AND(Mitarbeiter!$F$17&lt;&gt;"",DY$5&gt;Mitarbeiter!$F$17),0,IF(Planung!DY19="",$C19,IF(ISNUMBER(Planung!DY19),Planung!DY19,IF(UPPER(Planung!DY19)="H",$C19/2,0)))))))</f>
        <v>0.6</v>
      </c>
      <c r="DZ19" s="27">
        <f>IF($A19="",0,IF(Mitarbeiter!$G$17=FALSE,0,IF(AND(Mitarbeiter!$E$17&lt;&gt;"",DZ$5+6&lt;Mitarbeiter!$E$17),0,IF(AND(Mitarbeiter!$F$17&lt;&gt;"",DZ$5&gt;Mitarbeiter!$F$17),0,IF(Planung!DZ19="",$C19,IF(ISNUMBER(Planung!DZ19),Planung!DZ19,IF(UPPER(Planung!DZ19)="H",$C19/2,0)))))))</f>
        <v>0.6</v>
      </c>
      <c r="EA19" s="27">
        <f>IF($A19="",0,IF(Mitarbeiter!$G$17=FALSE,0,IF(AND(Mitarbeiter!$E$17&lt;&gt;"",EA$5+6&lt;Mitarbeiter!$E$17),0,IF(AND(Mitarbeiter!$F$17&lt;&gt;"",EA$5&gt;Mitarbeiter!$F$17),0,IF(Planung!EA19="",$C19,IF(ISNUMBER(Planung!EA19),Planung!EA19,IF(UPPER(Planung!EA19)="H",$C19/2,0)))))))</f>
        <v>0.6</v>
      </c>
      <c r="EB19" s="27">
        <f>IF($A19="",0,IF(Mitarbeiter!$G$17=FALSE,0,IF(AND(Mitarbeiter!$E$17&lt;&gt;"",EB$5+6&lt;Mitarbeiter!$E$17),0,IF(AND(Mitarbeiter!$F$17&lt;&gt;"",EB$5&gt;Mitarbeiter!$F$17),0,IF(Planung!EB19="",$C19,IF(ISNUMBER(Planung!EB19),Planung!EB19,IF(UPPER(Planung!EB19)="H",$C19/2,0)))))))</f>
        <v>0.6</v>
      </c>
      <c r="EC19" s="27">
        <f>IF($A19="",0,IF(Mitarbeiter!$G$17=FALSE,0,IF(AND(Mitarbeiter!$E$17&lt;&gt;"",EC$5+6&lt;Mitarbeiter!$E$17),0,IF(AND(Mitarbeiter!$F$17&lt;&gt;"",EC$5&gt;Mitarbeiter!$F$17),0,IF(Planung!EC19="",$C19,IF(ISNUMBER(Planung!EC19),Planung!EC19,IF(UPPER(Planung!EC19)="H",$C19/2,0)))))))</f>
        <v>0.6</v>
      </c>
      <c r="ED19" s="27">
        <f>IF($A19="",0,IF(Mitarbeiter!$G$17=FALSE,0,IF(AND(Mitarbeiter!$E$17&lt;&gt;"",ED$5+6&lt;Mitarbeiter!$E$17),0,IF(AND(Mitarbeiter!$F$17&lt;&gt;"",ED$5&gt;Mitarbeiter!$F$17),0,IF(Planung!ED19="",$C19,IF(ISNUMBER(Planung!ED19),Planung!ED19,IF(UPPER(Planung!ED19)="H",$C19/2,0)))))))</f>
        <v>0.6</v>
      </c>
      <c r="EE19" s="27">
        <f>IF($A19="",0,IF(Mitarbeiter!$G$17=FALSE,0,IF(AND(Mitarbeiter!$E$17&lt;&gt;"",EE$5+6&lt;Mitarbeiter!$E$17),0,IF(AND(Mitarbeiter!$F$17&lt;&gt;"",EE$5&gt;Mitarbeiter!$F$17),0,IF(Planung!EE19="",$C19,IF(ISNUMBER(Planung!EE19),Planung!EE19,IF(UPPER(Planung!EE19)="H",$C19/2,0)))))))</f>
        <v>0.6</v>
      </c>
      <c r="EF19" s="27">
        <f>IF($A19="",0,IF(Mitarbeiter!$G$17=FALSE,0,IF(AND(Mitarbeiter!$E$17&lt;&gt;"",EF$5+6&lt;Mitarbeiter!$E$17),0,IF(AND(Mitarbeiter!$F$17&lt;&gt;"",EF$5&gt;Mitarbeiter!$F$17),0,IF(Planung!EF19="",$C19,IF(ISNUMBER(Planung!EF19),Planung!EF19,IF(UPPER(Planung!EF19)="H",$C19/2,0)))))))</f>
        <v>0.6</v>
      </c>
      <c r="EG19" s="27">
        <f>IF($A19="",0,IF(Mitarbeiter!$G$17=FALSE,0,IF(AND(Mitarbeiter!$E$17&lt;&gt;"",EG$5+6&lt;Mitarbeiter!$E$17),0,IF(AND(Mitarbeiter!$F$17&lt;&gt;"",EG$5&gt;Mitarbeiter!$F$17),0,IF(Planung!EG19="",$C19,IF(ISNUMBER(Planung!EG19),Planung!EG19,IF(UPPER(Planung!EG19)="H",$C19/2,0)))))))</f>
        <v>0.6</v>
      </c>
      <c r="EH19" s="27">
        <f>IF($A19="",0,IF(Mitarbeiter!$G$17=FALSE,0,IF(AND(Mitarbeiter!$E$17&lt;&gt;"",EH$5+6&lt;Mitarbeiter!$E$17),0,IF(AND(Mitarbeiter!$F$17&lt;&gt;"",EH$5&gt;Mitarbeiter!$F$17),0,IF(Planung!EH19="",$C19,IF(ISNUMBER(Planung!EH19),Planung!EH19,IF(UPPER(Planung!EH19)="H",$C19/2,0)))))))</f>
        <v>0.6</v>
      </c>
      <c r="EI19" s="27">
        <f>IF($A19="",0,IF(Mitarbeiter!$G$17=FALSE,0,IF(AND(Mitarbeiter!$E$17&lt;&gt;"",EI$5+6&lt;Mitarbeiter!$E$17),0,IF(AND(Mitarbeiter!$F$17&lt;&gt;"",EI$5&gt;Mitarbeiter!$F$17),0,IF(Planung!EI19="",$C19,IF(ISNUMBER(Planung!EI19),Planung!EI19,IF(UPPER(Planung!EI19)="H",$C19/2,0)))))))</f>
        <v>0.6</v>
      </c>
      <c r="EJ19" s="27">
        <f>IF($A19="",0,IF(Mitarbeiter!$G$17=FALSE,0,IF(AND(Mitarbeiter!$E$17&lt;&gt;"",EJ$5+6&lt;Mitarbeiter!$E$17),0,IF(AND(Mitarbeiter!$F$17&lt;&gt;"",EJ$5&gt;Mitarbeiter!$F$17),0,IF(Planung!EJ19="",$C19,IF(ISNUMBER(Planung!EJ19),Planung!EJ19,IF(UPPER(Planung!EJ19)="H",$C19/2,0)))))))</f>
        <v>0.6</v>
      </c>
      <c r="EK19" s="27">
        <f>IF($A19="",0,IF(Mitarbeiter!$G$17=FALSE,0,IF(AND(Mitarbeiter!$E$17&lt;&gt;"",EK$5+6&lt;Mitarbeiter!$E$17),0,IF(AND(Mitarbeiter!$F$17&lt;&gt;"",EK$5&gt;Mitarbeiter!$F$17),0,IF(Planung!EK19="",$C19,IF(ISNUMBER(Planung!EK19),Planung!EK19,IF(UPPER(Planung!EK19)="H",$C19/2,0)))))))</f>
        <v>0.6</v>
      </c>
      <c r="EL19" s="27">
        <f>IF($A19="",0,IF(Mitarbeiter!$G$17=FALSE,0,IF(AND(Mitarbeiter!$E$17&lt;&gt;"",EL$5+6&lt;Mitarbeiter!$E$17),0,IF(AND(Mitarbeiter!$F$17&lt;&gt;"",EL$5&gt;Mitarbeiter!$F$17),0,IF(Planung!EL19="",$C19,IF(ISNUMBER(Planung!EL19),Planung!EL19,IF(UPPER(Planung!EL19)="H",$C19/2,0)))))))</f>
        <v>0.6</v>
      </c>
      <c r="EM19" s="27">
        <f>IF($A19="",0,IF(Mitarbeiter!$G$17=FALSE,0,IF(AND(Mitarbeiter!$E$17&lt;&gt;"",EM$5+6&lt;Mitarbeiter!$E$17),0,IF(AND(Mitarbeiter!$F$17&lt;&gt;"",EM$5&gt;Mitarbeiter!$F$17),0,IF(Planung!EM19="",$C19,IF(ISNUMBER(Planung!EM19),Planung!EM19,IF(UPPER(Planung!EM19)="H",$C19/2,0)))))))</f>
        <v>0.6</v>
      </c>
      <c r="EN19" s="27">
        <f>IF($A19="",0,IF(Mitarbeiter!$G$17=FALSE,0,IF(AND(Mitarbeiter!$E$17&lt;&gt;"",EN$5+6&lt;Mitarbeiter!$E$17),0,IF(AND(Mitarbeiter!$F$17&lt;&gt;"",EN$5&gt;Mitarbeiter!$F$17),0,IF(Planung!EN19="",$C19,IF(ISNUMBER(Planung!EN19),Planung!EN19,IF(UPPER(Planung!EN19)="H",$C19/2,0)))))))</f>
        <v>0.6</v>
      </c>
      <c r="EO19" s="27">
        <f>IF($A19="",0,IF(Mitarbeiter!$G$17=FALSE,0,IF(AND(Mitarbeiter!$E$17&lt;&gt;"",EO$5+6&lt;Mitarbeiter!$E$17),0,IF(AND(Mitarbeiter!$F$17&lt;&gt;"",EO$5&gt;Mitarbeiter!$F$17),0,IF(Planung!EO19="",$C19,IF(ISNUMBER(Planung!EO19),Planung!EO19,IF(UPPER(Planung!EO19)="H",$C19/2,0)))))))</f>
        <v>0.6</v>
      </c>
      <c r="EP19" s="27">
        <f>IF($A19="",0,IF(Mitarbeiter!$G$17=FALSE,0,IF(AND(Mitarbeiter!$E$17&lt;&gt;"",EP$5+6&lt;Mitarbeiter!$E$17),0,IF(AND(Mitarbeiter!$F$17&lt;&gt;"",EP$5&gt;Mitarbeiter!$F$17),0,IF(Planung!EP19="",$C19,IF(ISNUMBER(Planung!EP19),Planung!EP19,IF(UPPER(Planung!EP19)="H",$C19/2,0)))))))</f>
        <v>0.6</v>
      </c>
      <c r="EQ19" s="27">
        <f>IF($A19="",0,IF(Mitarbeiter!$G$17=FALSE,0,IF(AND(Mitarbeiter!$E$17&lt;&gt;"",EQ$5+6&lt;Mitarbeiter!$E$17),0,IF(AND(Mitarbeiter!$F$17&lt;&gt;"",EQ$5&gt;Mitarbeiter!$F$17),0,IF(Planung!EQ19="",$C19,IF(ISNUMBER(Planung!EQ19),Planung!EQ19,IF(UPPER(Planung!EQ19)="H",$C19/2,0)))))))</f>
        <v>0.6</v>
      </c>
      <c r="ER19" s="27">
        <f>IF($A19="",0,IF(Mitarbeiter!$G$17=FALSE,0,IF(AND(Mitarbeiter!$E$17&lt;&gt;"",ER$5+6&lt;Mitarbeiter!$E$17),0,IF(AND(Mitarbeiter!$F$17&lt;&gt;"",ER$5&gt;Mitarbeiter!$F$17),0,IF(Planung!ER19="",$C19,IF(ISNUMBER(Planung!ER19),Planung!ER19,IF(UPPER(Planung!ER19)="H",$C19/2,0)))))))</f>
        <v>0.6</v>
      </c>
      <c r="ES19" s="27">
        <f>IF($A19="",0,IF(Mitarbeiter!$G$17=FALSE,0,IF(AND(Mitarbeiter!$E$17&lt;&gt;"",ES$5+6&lt;Mitarbeiter!$E$17),0,IF(AND(Mitarbeiter!$F$17&lt;&gt;"",ES$5&gt;Mitarbeiter!$F$17),0,IF(Planung!ES19="",$C19,IF(ISNUMBER(Planung!ES19),Planung!ES19,IF(UPPER(Planung!ES19)="H",$C19/2,0)))))))</f>
        <v>0.6</v>
      </c>
      <c r="ET19" s="27">
        <f>IF($A19="",0,IF(Mitarbeiter!$G$17=FALSE,0,IF(AND(Mitarbeiter!$E$17&lt;&gt;"",ET$5+6&lt;Mitarbeiter!$E$17),0,IF(AND(Mitarbeiter!$F$17&lt;&gt;"",ET$5&gt;Mitarbeiter!$F$17),0,IF(Planung!ET19="",$C19,IF(ISNUMBER(Planung!ET19),Planung!ET19,IF(UPPER(Planung!ET19)="H",$C19/2,0)))))))</f>
        <v>0.6</v>
      </c>
      <c r="EU19" s="27">
        <f>IF($A19="",0,IF(Mitarbeiter!$G$17=FALSE,0,IF(AND(Mitarbeiter!$E$17&lt;&gt;"",EU$5+6&lt;Mitarbeiter!$E$17),0,IF(AND(Mitarbeiter!$F$17&lt;&gt;"",EU$5&gt;Mitarbeiter!$F$17),0,IF(Planung!EU19="",$C19,IF(ISNUMBER(Planung!EU19),Planung!EU19,IF(UPPER(Planung!EU19)="H",$C19/2,0)))))))</f>
        <v>0.6</v>
      </c>
      <c r="EV19" s="27">
        <f>IF($A19="",0,IF(Mitarbeiter!$G$17=FALSE,0,IF(AND(Mitarbeiter!$E$17&lt;&gt;"",EV$5+6&lt;Mitarbeiter!$E$17),0,IF(AND(Mitarbeiter!$F$17&lt;&gt;"",EV$5&gt;Mitarbeiter!$F$17),0,IF(Planung!EV19="",$C19,IF(ISNUMBER(Planung!EV19),Planung!EV19,IF(UPPER(Planung!EV19)="H",$C19/2,0)))))))</f>
        <v>0.6</v>
      </c>
      <c r="EW19" s="27">
        <f>IF($A19="",0,IF(Mitarbeiter!$G$17=FALSE,0,IF(AND(Mitarbeiter!$E$17&lt;&gt;"",EW$5+6&lt;Mitarbeiter!$E$17),0,IF(AND(Mitarbeiter!$F$17&lt;&gt;"",EW$5&gt;Mitarbeiter!$F$17),0,IF(Planung!EW19="",$C19,IF(ISNUMBER(Planung!EW19),Planung!EW19,IF(UPPER(Planung!EW19)="H",$C19/2,0)))))))</f>
        <v>0.6</v>
      </c>
      <c r="EX19" s="27">
        <f>IF($A19="",0,IF(Mitarbeiter!$G$17=FALSE,0,IF(AND(Mitarbeiter!$E$17&lt;&gt;"",EX$5+6&lt;Mitarbeiter!$E$17),0,IF(AND(Mitarbeiter!$F$17&lt;&gt;"",EX$5&gt;Mitarbeiter!$F$17),0,IF(Planung!EX19="",$C19,IF(ISNUMBER(Planung!EX19),Planung!EX19,IF(UPPER(Planung!EX19)="H",$C19/2,0)))))))</f>
        <v>0.6</v>
      </c>
      <c r="EY19" s="27">
        <f>IF($A19="",0,IF(Mitarbeiter!$G$17=FALSE,0,IF(AND(Mitarbeiter!$E$17&lt;&gt;"",EY$5+6&lt;Mitarbeiter!$E$17),0,IF(AND(Mitarbeiter!$F$17&lt;&gt;"",EY$5&gt;Mitarbeiter!$F$17),0,IF(Planung!EY19="",$C19,IF(ISNUMBER(Planung!EY19),Planung!EY19,IF(UPPER(Planung!EY19)="H",$C19/2,0)))))))</f>
        <v>0.6</v>
      </c>
      <c r="EZ19" s="27">
        <f>IF($A19="",0,IF(Mitarbeiter!$G$17=FALSE,0,IF(AND(Mitarbeiter!$E$17&lt;&gt;"",EZ$5+6&lt;Mitarbeiter!$E$17),0,IF(AND(Mitarbeiter!$F$17&lt;&gt;"",EZ$5&gt;Mitarbeiter!$F$17),0,IF(Planung!EZ19="",$C19,IF(ISNUMBER(Planung!EZ19),Planung!EZ19,IF(UPPER(Planung!EZ19)="H",$C19/2,0)))))))</f>
        <v>0.6</v>
      </c>
      <c r="FA19" s="27">
        <f>IF($A19="",0,IF(Mitarbeiter!$G$17=FALSE,0,IF(AND(Mitarbeiter!$E$17&lt;&gt;"",FA$5+6&lt;Mitarbeiter!$E$17),0,IF(AND(Mitarbeiter!$F$17&lt;&gt;"",FA$5&gt;Mitarbeiter!$F$17),0,IF(Planung!FA19="",$C19,IF(ISNUMBER(Planung!FA19),Planung!FA19,IF(UPPER(Planung!FA19)="H",$C19/2,0)))))))</f>
        <v>0.6</v>
      </c>
      <c r="FB19" s="27">
        <f>IF($A19="",0,IF(Mitarbeiter!$G$17=FALSE,0,IF(AND(Mitarbeiter!$E$17&lt;&gt;"",FB$5+6&lt;Mitarbeiter!$E$17),0,IF(AND(Mitarbeiter!$F$17&lt;&gt;"",FB$5&gt;Mitarbeiter!$F$17),0,IF(Planung!FB19="",$C19,IF(ISNUMBER(Planung!FB19),Planung!FB19,IF(UPPER(Planung!FB19)="H",$C19/2,0)))))))</f>
        <v>0.6</v>
      </c>
      <c r="FC19" s="27">
        <f>IF($A19="",0,IF(Mitarbeiter!$G$17=FALSE,0,IF(AND(Mitarbeiter!$E$17&lt;&gt;"",FC$5+6&lt;Mitarbeiter!$E$17),0,IF(AND(Mitarbeiter!$F$17&lt;&gt;"",FC$5&gt;Mitarbeiter!$F$17),0,IF(Planung!FC19="",$C19,IF(ISNUMBER(Planung!FC19),Planung!FC19,IF(UPPER(Planung!FC19)="H",$C19/2,0)))))))</f>
        <v>0.6</v>
      </c>
      <c r="FD19" s="27">
        <f>IF($A19="",0,IF(Mitarbeiter!$G$17=FALSE,0,IF(AND(Mitarbeiter!$E$17&lt;&gt;"",FD$5+6&lt;Mitarbeiter!$E$17),0,IF(AND(Mitarbeiter!$F$17&lt;&gt;"",FD$5&gt;Mitarbeiter!$F$17),0,IF(Planung!FD19="",$C19,IF(ISNUMBER(Planung!FD19),Planung!FD19,IF(UPPER(Planung!FD19)="H",$C19/2,0)))))))</f>
        <v>0.6</v>
      </c>
      <c r="FE19" s="27">
        <f>IF($A19="",0,IF(Mitarbeiter!$G$17=FALSE,0,IF(AND(Mitarbeiter!$E$17&lt;&gt;"",FE$5+6&lt;Mitarbeiter!$E$17),0,IF(AND(Mitarbeiter!$F$17&lt;&gt;"",FE$5&gt;Mitarbeiter!$F$17),0,IF(Planung!FE19="",$C19,IF(ISNUMBER(Planung!FE19),Planung!FE19,IF(UPPER(Planung!FE19)="H",$C19/2,0)))))))</f>
        <v>0.6</v>
      </c>
      <c r="FF19" s="27">
        <f>IF($A19="",0,IF(Mitarbeiter!$G$17=FALSE,0,IF(AND(Mitarbeiter!$E$17&lt;&gt;"",FF$5+6&lt;Mitarbeiter!$E$17),0,IF(AND(Mitarbeiter!$F$17&lt;&gt;"",FF$5&gt;Mitarbeiter!$F$17),0,IF(Planung!FF19="",$C19,IF(ISNUMBER(Planung!FF19),Planung!FF19,IF(UPPER(Planung!FF19)="H",$C19/2,0)))))))</f>
        <v>0.6</v>
      </c>
      <c r="FG19" s="27">
        <f>IF($A19="",0,IF(Mitarbeiter!$G$17=FALSE,0,IF(AND(Mitarbeiter!$E$17&lt;&gt;"",FG$5+6&lt;Mitarbeiter!$E$17),0,IF(AND(Mitarbeiter!$F$17&lt;&gt;"",FG$5&gt;Mitarbeiter!$F$17),0,IF(Planung!FG19="",$C19,IF(ISNUMBER(Planung!FG19),Planung!FG19,IF(UPPER(Planung!FG19)="H",$C19/2,0)))))))</f>
        <v>0.6</v>
      </c>
      <c r="FH19" s="27">
        <f>IF($A19="",0,IF(Mitarbeiter!$G$17=FALSE,0,IF(AND(Mitarbeiter!$E$17&lt;&gt;"",FH$5+6&lt;Mitarbeiter!$E$17),0,IF(AND(Mitarbeiter!$F$17&lt;&gt;"",FH$5&gt;Mitarbeiter!$F$17),0,IF(Planung!FH19="",$C19,IF(ISNUMBER(Planung!FH19),Planung!FH19,IF(UPPER(Planung!FH19)="H",$C19/2,0)))))))</f>
        <v>0.6</v>
      </c>
      <c r="FI19" s="27">
        <f>IF($A19="",0,IF(Mitarbeiter!$G$17=FALSE,0,IF(AND(Mitarbeiter!$E$17&lt;&gt;"",FI$5+6&lt;Mitarbeiter!$E$17),0,IF(AND(Mitarbeiter!$F$17&lt;&gt;"",FI$5&gt;Mitarbeiter!$F$17),0,IF(Planung!FI19="",$C19,IF(ISNUMBER(Planung!FI19),Planung!FI19,IF(UPPER(Planung!FI19)="H",$C19/2,0)))))))</f>
        <v>0.6</v>
      </c>
      <c r="FJ19" s="27">
        <f>IF($A19="",0,IF(Mitarbeiter!$G$17=FALSE,0,IF(AND(Mitarbeiter!$E$17&lt;&gt;"",FJ$5+6&lt;Mitarbeiter!$E$17),0,IF(AND(Mitarbeiter!$F$17&lt;&gt;"",FJ$5&gt;Mitarbeiter!$F$17),0,IF(Planung!FJ19="",$C19,IF(ISNUMBER(Planung!FJ19),Planung!FJ19,IF(UPPER(Planung!FJ19)="H",$C19/2,0)))))))</f>
        <v>0.6</v>
      </c>
      <c r="FK19" s="27">
        <f>IF($A19="",0,IF(Mitarbeiter!$G$17=FALSE,0,IF(AND(Mitarbeiter!$E$17&lt;&gt;"",FK$5+6&lt;Mitarbeiter!$E$17),0,IF(AND(Mitarbeiter!$F$17&lt;&gt;"",FK$5&gt;Mitarbeiter!$F$17),0,IF(Planung!FK19="",$C19,IF(ISNUMBER(Planung!FK19),Planung!FK19,IF(UPPER(Planung!FK19)="H",$C19/2,0)))))))</f>
        <v>0.6</v>
      </c>
      <c r="FL19" s="27">
        <f>IF($A19="",0,IF(Mitarbeiter!$G$17=FALSE,0,IF(AND(Mitarbeiter!$E$17&lt;&gt;"",FL$5+6&lt;Mitarbeiter!$E$17),0,IF(AND(Mitarbeiter!$F$17&lt;&gt;"",FL$5&gt;Mitarbeiter!$F$17),0,IF(Planung!FL19="",$C19,IF(ISNUMBER(Planung!FL19),Planung!FL19,IF(UPPER(Planung!FL19)="H",$C19/2,0)))))))</f>
        <v>0.6</v>
      </c>
      <c r="FM19" s="27">
        <f>IF($A19="",0,IF(Mitarbeiter!$G$17=FALSE,0,IF(AND(Mitarbeiter!$E$17&lt;&gt;"",FM$5+6&lt;Mitarbeiter!$E$17),0,IF(AND(Mitarbeiter!$F$17&lt;&gt;"",FM$5&gt;Mitarbeiter!$F$17),0,IF(Planung!FM19="",$C19,IF(ISNUMBER(Planung!FM19),Planung!FM19,IF(UPPER(Planung!FM19)="H",$C19/2,0)))))))</f>
        <v>0.6</v>
      </c>
      <c r="FN19" s="27">
        <f>IF($A19="",0,IF(Mitarbeiter!$G$17=FALSE,0,IF(AND(Mitarbeiter!$E$17&lt;&gt;"",FN$5+6&lt;Mitarbeiter!$E$17),0,IF(AND(Mitarbeiter!$F$17&lt;&gt;"",FN$5&gt;Mitarbeiter!$F$17),0,IF(Planung!FN19="",$C19,IF(ISNUMBER(Planung!FN19),Planung!FN19,IF(UPPER(Planung!FN19)="H",$C19/2,0)))))))</f>
        <v>0.6</v>
      </c>
      <c r="FO19" s="27">
        <f>IF($A19="",0,IF(Mitarbeiter!$G$17=FALSE,0,IF(AND(Mitarbeiter!$E$17&lt;&gt;"",FO$5+6&lt;Mitarbeiter!$E$17),0,IF(AND(Mitarbeiter!$F$17&lt;&gt;"",FO$5&gt;Mitarbeiter!$F$17),0,IF(Planung!FO19="",$C19,IF(ISNUMBER(Planung!FO19),Planung!FO19,IF(UPPER(Planung!FO19)="H",$C19/2,0)))))))</f>
        <v>0.6</v>
      </c>
      <c r="FP19" s="27">
        <f>IF($A19="",0,IF(Mitarbeiter!$G$17=FALSE,0,IF(AND(Mitarbeiter!$E$17&lt;&gt;"",FP$5+6&lt;Mitarbeiter!$E$17),0,IF(AND(Mitarbeiter!$F$17&lt;&gt;"",FP$5&gt;Mitarbeiter!$F$17),0,IF(Planung!FP19="",$C19,IF(ISNUMBER(Planung!FP19),Planung!FP19,IF(UPPER(Planung!FP19)="H",$C19/2,0)))))))</f>
        <v>0.6</v>
      </c>
      <c r="FQ19" s="27">
        <f>IF($A19="",0,IF(Mitarbeiter!$G$17=FALSE,0,IF(AND(Mitarbeiter!$E$17&lt;&gt;"",FQ$5+6&lt;Mitarbeiter!$E$17),0,IF(AND(Mitarbeiter!$F$17&lt;&gt;"",FQ$5&gt;Mitarbeiter!$F$17),0,IF(Planung!FQ19="",$C19,IF(ISNUMBER(Planung!FQ19),Planung!FQ19,IF(UPPER(Planung!FQ19)="H",$C19/2,0)))))))</f>
        <v>0.6</v>
      </c>
      <c r="FR19" s="27">
        <f>IF($A19="",0,IF(Mitarbeiter!$G$17=FALSE,0,IF(AND(Mitarbeiter!$E$17&lt;&gt;"",FR$5+6&lt;Mitarbeiter!$E$17),0,IF(AND(Mitarbeiter!$F$17&lt;&gt;"",FR$5&gt;Mitarbeiter!$F$17),0,IF(Planung!FR19="",$C19,IF(ISNUMBER(Planung!FR19),Planung!FR19,IF(UPPER(Planung!FR19)="H",$C19/2,0)))))))</f>
        <v>0.6</v>
      </c>
      <c r="FS19" s="27">
        <f>IF($A19="",0,IF(Mitarbeiter!$G$17=FALSE,0,IF(AND(Mitarbeiter!$E$17&lt;&gt;"",FS$5+6&lt;Mitarbeiter!$E$17),0,IF(AND(Mitarbeiter!$F$17&lt;&gt;"",FS$5&gt;Mitarbeiter!$F$17),0,IF(Planung!FS19="",$C19,IF(ISNUMBER(Planung!FS19),Planung!FS19,IF(UPPER(Planung!FS19)="H",$C19/2,0)))))))</f>
        <v>0.6</v>
      </c>
      <c r="FT19" s="27">
        <f>IF($A19="",0,IF(Mitarbeiter!$G$17=FALSE,0,IF(AND(Mitarbeiter!$E$17&lt;&gt;"",FT$5+6&lt;Mitarbeiter!$E$17),0,IF(AND(Mitarbeiter!$F$17&lt;&gt;"",FT$5&gt;Mitarbeiter!$F$17),0,IF(Planung!FT19="",$C19,IF(ISNUMBER(Planung!FT19),Planung!FT19,IF(UPPER(Planung!FT19)="H",$C19/2,0)))))))</f>
        <v>0.6</v>
      </c>
      <c r="FU19" s="27">
        <f>IF($A19="",0,IF(Mitarbeiter!$G$17=FALSE,0,IF(AND(Mitarbeiter!$E$17&lt;&gt;"",FU$5+6&lt;Mitarbeiter!$E$17),0,IF(AND(Mitarbeiter!$F$17&lt;&gt;"",FU$5&gt;Mitarbeiter!$F$17),0,IF(Planung!FU19="",$C19,IF(ISNUMBER(Planung!FU19),Planung!FU19,IF(UPPER(Planung!FU19)="H",$C19/2,0)))))))</f>
        <v>0.6</v>
      </c>
      <c r="FV19" s="27">
        <f>IF($A19="",0,IF(Mitarbeiter!$G$17=FALSE,0,IF(AND(Mitarbeiter!$E$17&lt;&gt;"",FV$5+6&lt;Mitarbeiter!$E$17),0,IF(AND(Mitarbeiter!$F$17&lt;&gt;"",FV$5&gt;Mitarbeiter!$F$17),0,IF(Planung!FV19="",$C19,IF(ISNUMBER(Planung!FV19),Planung!FV19,IF(UPPER(Planung!FV19)="H",$C19/2,0)))))))</f>
        <v>0.6</v>
      </c>
      <c r="FW19" s="27">
        <f>IF($A19="",0,IF(Mitarbeiter!$G$17=FALSE,0,IF(AND(Mitarbeiter!$E$17&lt;&gt;"",FW$5+6&lt;Mitarbeiter!$E$17),0,IF(AND(Mitarbeiter!$F$17&lt;&gt;"",FW$5&gt;Mitarbeiter!$F$17),0,IF(Planung!FW19="",$C19,IF(ISNUMBER(Planung!FW19),Planung!FW19,IF(UPPER(Planung!FW19)="H",$C19/2,0)))))))</f>
        <v>0.6</v>
      </c>
      <c r="FX19" s="27">
        <f>IF($A19="",0,IF(Mitarbeiter!$G$17=FALSE,0,IF(AND(Mitarbeiter!$E$17&lt;&gt;"",FX$5+6&lt;Mitarbeiter!$E$17),0,IF(AND(Mitarbeiter!$F$17&lt;&gt;"",FX$5&gt;Mitarbeiter!$F$17),0,IF(Planung!FX19="",$C19,IF(ISNUMBER(Planung!FX19),Planung!FX19,IF(UPPER(Planung!FX19)="H",$C19/2,0)))))))</f>
        <v>0.6</v>
      </c>
      <c r="FY19" s="27">
        <f>IF($A19="",0,IF(Mitarbeiter!$G$17=FALSE,0,IF(AND(Mitarbeiter!$E$17&lt;&gt;"",FY$5+6&lt;Mitarbeiter!$E$17),0,IF(AND(Mitarbeiter!$F$17&lt;&gt;"",FY$5&gt;Mitarbeiter!$F$17),0,IF(Planung!FY19="",$C19,IF(ISNUMBER(Planung!FY19),Planung!FY19,IF(UPPER(Planung!FY19)="H",$C19/2,0)))))))</f>
        <v>0.6</v>
      </c>
      <c r="FZ19" s="27">
        <f>IF($A19="",0,IF(Mitarbeiter!$G$17=FALSE,0,IF(AND(Mitarbeiter!$E$17&lt;&gt;"",FZ$5+6&lt;Mitarbeiter!$E$17),0,IF(AND(Mitarbeiter!$F$17&lt;&gt;"",FZ$5&gt;Mitarbeiter!$F$17),0,IF(Planung!FZ19="",$C19,IF(ISNUMBER(Planung!FZ19),Planung!FZ19,IF(UPPER(Planung!FZ19)="H",$C19/2,0)))))))</f>
        <v>0.6</v>
      </c>
      <c r="GA19" s="27">
        <f>IF($A19="",0,IF(Mitarbeiter!$G$17=FALSE,0,IF(AND(Mitarbeiter!$E$17&lt;&gt;"",GA$5+6&lt;Mitarbeiter!$E$17),0,IF(AND(Mitarbeiter!$F$17&lt;&gt;"",GA$5&gt;Mitarbeiter!$F$17),0,IF(Planung!GA19="",$C19,IF(ISNUMBER(Planung!GA19),Planung!GA19,IF(UPPER(Planung!GA19)="H",$C19/2,0)))))))</f>
        <v>0.6</v>
      </c>
      <c r="GB19" s="27">
        <f>IF($A19="",0,IF(Mitarbeiter!$G$17=FALSE,0,IF(AND(Mitarbeiter!$E$17&lt;&gt;"",GB$5+6&lt;Mitarbeiter!$E$17),0,IF(AND(Mitarbeiter!$F$17&lt;&gt;"",GB$5&gt;Mitarbeiter!$F$17),0,IF(Planung!GB19="",$C19,IF(ISNUMBER(Planung!GB19),Planung!GB19,IF(UPPER(Planung!GB19)="H",$C19/2,0)))))))</f>
        <v>0.6</v>
      </c>
      <c r="GC19" s="27">
        <f>IF($A19="",0,IF(Mitarbeiter!$G$17=FALSE,0,IF(AND(Mitarbeiter!$E$17&lt;&gt;"",GC$5+6&lt;Mitarbeiter!$E$17),0,IF(AND(Mitarbeiter!$F$17&lt;&gt;"",GC$5&gt;Mitarbeiter!$F$17),0,IF(Planung!GC19="",$C19,IF(ISNUMBER(Planung!GC19),Planung!GC19,IF(UPPER(Planung!GC19)="H",$C19/2,0)))))))</f>
        <v>0.6</v>
      </c>
      <c r="GD19" s="27">
        <f>IF($A19="",0,IF(Mitarbeiter!$G$17=FALSE,0,IF(AND(Mitarbeiter!$E$17&lt;&gt;"",GD$5+6&lt;Mitarbeiter!$E$17),0,IF(AND(Mitarbeiter!$F$17&lt;&gt;"",GD$5&gt;Mitarbeiter!$F$17),0,IF(Planung!GD19="",$C19,IF(ISNUMBER(Planung!GD19),Planung!GD19,IF(UPPER(Planung!GD19)="H",$C19/2,0)))))))</f>
        <v>0.6</v>
      </c>
      <c r="GE19" s="27">
        <f>IF($A19="",0,IF(Mitarbeiter!$G$17=FALSE,0,IF(AND(Mitarbeiter!$E$17&lt;&gt;"",GE$5+6&lt;Mitarbeiter!$E$17),0,IF(AND(Mitarbeiter!$F$17&lt;&gt;"",GE$5&gt;Mitarbeiter!$F$17),0,IF(Planung!GE19="",$C19,IF(ISNUMBER(Planung!GE19),Planung!GE19,IF(UPPER(Planung!GE19)="H",$C19/2,0)))))))</f>
        <v>0.6</v>
      </c>
      <c r="GF19" s="27">
        <f>IF($A19="",0,IF(Mitarbeiter!$G$17=FALSE,0,IF(AND(Mitarbeiter!$E$17&lt;&gt;"",GF$5+6&lt;Mitarbeiter!$E$17),0,IF(AND(Mitarbeiter!$F$17&lt;&gt;"",GF$5&gt;Mitarbeiter!$F$17),0,IF(Planung!GF19="",$C19,IF(ISNUMBER(Planung!GF19),Planung!GF19,IF(UPPER(Planung!GF19)="H",$C19/2,0)))))))</f>
        <v>0.6</v>
      </c>
      <c r="GG19" s="27">
        <f>IF($A19="",0,IF(Mitarbeiter!$G$17=FALSE,0,IF(AND(Mitarbeiter!$E$17&lt;&gt;"",GG$5+6&lt;Mitarbeiter!$E$17),0,IF(AND(Mitarbeiter!$F$17&lt;&gt;"",GG$5&gt;Mitarbeiter!$F$17),0,IF(Planung!GG19="",$C19,IF(ISNUMBER(Planung!GG19),Planung!GG19,IF(UPPER(Planung!GG19)="H",$C19/2,0)))))))</f>
        <v>0.6</v>
      </c>
      <c r="GH19" s="27">
        <f>IF($A19="",0,IF(Mitarbeiter!$G$17=FALSE,0,IF(AND(Mitarbeiter!$E$17&lt;&gt;"",GH$5+6&lt;Mitarbeiter!$E$17),0,IF(AND(Mitarbeiter!$F$17&lt;&gt;"",GH$5&gt;Mitarbeiter!$F$17),0,IF(Planung!GH19="",$C19,IF(ISNUMBER(Planung!GH19),Planung!GH19,IF(UPPER(Planung!GH19)="H",$C19/2,0)))))))</f>
        <v>0.6</v>
      </c>
      <c r="GI19" s="27">
        <f>IF($A19="",0,IF(Mitarbeiter!$G$17=FALSE,0,IF(AND(Mitarbeiter!$E$17&lt;&gt;"",GI$5+6&lt;Mitarbeiter!$E$17),0,IF(AND(Mitarbeiter!$F$17&lt;&gt;"",GI$5&gt;Mitarbeiter!$F$17),0,IF(Planung!GI19="",$C19,IF(ISNUMBER(Planung!GI19),Planung!GI19,IF(UPPER(Planung!GI19)="H",$C19/2,0)))))))</f>
        <v>0.6</v>
      </c>
      <c r="GJ19" s="27">
        <f>IF($A19="",0,IF(Mitarbeiter!$G$17=FALSE,0,IF(AND(Mitarbeiter!$E$17&lt;&gt;"",GJ$5+6&lt;Mitarbeiter!$E$17),0,IF(AND(Mitarbeiter!$F$17&lt;&gt;"",GJ$5&gt;Mitarbeiter!$F$17),0,IF(Planung!GJ19="",$C19,IF(ISNUMBER(Planung!GJ19),Planung!GJ19,IF(UPPER(Planung!GJ19)="H",$C19/2,0)))))))</f>
        <v>0.6</v>
      </c>
      <c r="GK19" s="27">
        <f>IF($A19="",0,IF(Mitarbeiter!$G$17=FALSE,0,IF(AND(Mitarbeiter!$E$17&lt;&gt;"",GK$5+6&lt;Mitarbeiter!$E$17),0,IF(AND(Mitarbeiter!$F$17&lt;&gt;"",GK$5&gt;Mitarbeiter!$F$17),0,IF(Planung!GK19="",$C19,IF(ISNUMBER(Planung!GK19),Planung!GK19,IF(UPPER(Planung!GK19)="H",$C19/2,0)))))))</f>
        <v>0.6</v>
      </c>
      <c r="GL19" s="27">
        <f>IF($A19="",0,IF(Mitarbeiter!$G$17=FALSE,0,IF(AND(Mitarbeiter!$E$17&lt;&gt;"",GL$5+6&lt;Mitarbeiter!$E$17),0,IF(AND(Mitarbeiter!$F$17&lt;&gt;"",GL$5&gt;Mitarbeiter!$F$17),0,IF(Planung!GL19="",$C19,IF(ISNUMBER(Planung!GL19),Planung!GL19,IF(UPPER(Planung!GL19)="H",$C19/2,0)))))))</f>
        <v>0.6</v>
      </c>
      <c r="GM19" s="27">
        <f>IF($A19="",0,IF(Mitarbeiter!$G$17=FALSE,0,IF(AND(Mitarbeiter!$E$17&lt;&gt;"",GM$5+6&lt;Mitarbeiter!$E$17),0,IF(AND(Mitarbeiter!$F$17&lt;&gt;"",GM$5&gt;Mitarbeiter!$F$17),0,IF(Planung!GM19="",$C19,IF(ISNUMBER(Planung!GM19),Planung!GM19,IF(UPPER(Planung!GM19)="H",$C19/2,0)))))))</f>
        <v>0.6</v>
      </c>
      <c r="GN19" s="27">
        <f>IF($A19="",0,IF(Mitarbeiter!$G$17=FALSE,0,IF(AND(Mitarbeiter!$E$17&lt;&gt;"",GN$5+6&lt;Mitarbeiter!$E$17),0,IF(AND(Mitarbeiter!$F$17&lt;&gt;"",GN$5&gt;Mitarbeiter!$F$17),0,IF(Planung!GN19="",$C19,IF(ISNUMBER(Planung!GN19),Planung!GN19,IF(UPPER(Planung!GN19)="H",$C19/2,0)))))))</f>
        <v>0.6</v>
      </c>
      <c r="GO19" s="27">
        <f>IF($A19="",0,IF(Mitarbeiter!$G$17=FALSE,0,IF(AND(Mitarbeiter!$E$17&lt;&gt;"",GO$5+6&lt;Mitarbeiter!$E$17),0,IF(AND(Mitarbeiter!$F$17&lt;&gt;"",GO$5&gt;Mitarbeiter!$F$17),0,IF(Planung!GO19="",$C19,IF(ISNUMBER(Planung!GO19),Planung!GO19,IF(UPPER(Planung!GO19)="H",$C19/2,0)))))))</f>
        <v>0.6</v>
      </c>
      <c r="GP19" s="27">
        <f>IF($A19="",0,IF(Mitarbeiter!$G$17=FALSE,0,IF(AND(Mitarbeiter!$E$17&lt;&gt;"",GP$5+6&lt;Mitarbeiter!$E$17),0,IF(AND(Mitarbeiter!$F$17&lt;&gt;"",GP$5&gt;Mitarbeiter!$F$17),0,IF(Planung!GP19="",$C19,IF(ISNUMBER(Planung!GP19),Planung!GP19,IF(UPPER(Planung!GP19)="H",$C19/2,0)))))))</f>
        <v>0.6</v>
      </c>
      <c r="GQ19" s="27">
        <f>IF($A19="",0,IF(Mitarbeiter!$G$17=FALSE,0,IF(AND(Mitarbeiter!$E$17&lt;&gt;"",GQ$5+6&lt;Mitarbeiter!$E$17),0,IF(AND(Mitarbeiter!$F$17&lt;&gt;"",GQ$5&gt;Mitarbeiter!$F$17),0,IF(Planung!GQ19="",$C19,IF(ISNUMBER(Planung!GQ19),Planung!GQ19,IF(UPPER(Planung!GQ19)="H",$C19/2,0)))))))</f>
        <v>0.6</v>
      </c>
      <c r="GR19" s="27">
        <f>IF($A19="",0,IF(Mitarbeiter!$G$17=FALSE,0,IF(AND(Mitarbeiter!$E$17&lt;&gt;"",GR$5+6&lt;Mitarbeiter!$E$17),0,IF(AND(Mitarbeiter!$F$17&lt;&gt;"",GR$5&gt;Mitarbeiter!$F$17),0,IF(Planung!GR19="",$C19,IF(ISNUMBER(Planung!GR19),Planung!GR19,IF(UPPER(Planung!GR19)="H",$C19/2,0)))))))</f>
        <v>0.6</v>
      </c>
      <c r="GS19" s="27">
        <f>IF($A19="",0,IF(Mitarbeiter!$G$17=FALSE,0,IF(AND(Mitarbeiter!$E$17&lt;&gt;"",GS$5+6&lt;Mitarbeiter!$E$17),0,IF(AND(Mitarbeiter!$F$17&lt;&gt;"",GS$5&gt;Mitarbeiter!$F$17),0,IF(Planung!GS19="",$C19,IF(ISNUMBER(Planung!GS19),Planung!GS19,IF(UPPER(Planung!GS19)="H",$C19/2,0)))))))</f>
        <v>0.6</v>
      </c>
      <c r="GT19" s="27">
        <f>IF($A19="",0,IF(Mitarbeiter!$G$17=FALSE,0,IF(AND(Mitarbeiter!$E$17&lt;&gt;"",GT$5+6&lt;Mitarbeiter!$E$17),0,IF(AND(Mitarbeiter!$F$17&lt;&gt;"",GT$5&gt;Mitarbeiter!$F$17),0,IF(Planung!GT19="",$C19,IF(ISNUMBER(Planung!GT19),Planung!GT19,IF(UPPER(Planung!GT19)="H",$C19/2,0)))))))</f>
        <v>0.6</v>
      </c>
      <c r="GU19" s="27">
        <f>IF($A19="",0,IF(Mitarbeiter!$G$17=FALSE,0,IF(AND(Mitarbeiter!$E$17&lt;&gt;"",GU$5+6&lt;Mitarbeiter!$E$17),0,IF(AND(Mitarbeiter!$F$17&lt;&gt;"",GU$5&gt;Mitarbeiter!$F$17),0,IF(Planung!GU19="",$C19,IF(ISNUMBER(Planung!GU19),Planung!GU19,IF(UPPER(Planung!GU19)="H",$C19/2,0)))))))</f>
        <v>0.6</v>
      </c>
      <c r="GV19" s="27">
        <f>IF($A19="",0,IF(Mitarbeiter!$G$17=FALSE,0,IF(AND(Mitarbeiter!$E$17&lt;&gt;"",GV$5+6&lt;Mitarbeiter!$E$17),0,IF(AND(Mitarbeiter!$F$17&lt;&gt;"",GV$5&gt;Mitarbeiter!$F$17),0,IF(Planung!GV19="",$C19,IF(ISNUMBER(Planung!GV19),Planung!GV19,IF(UPPER(Planung!GV19)="H",$C19/2,0)))))))</f>
        <v>0.6</v>
      </c>
      <c r="GW19" s="27">
        <f>IF($A19="",0,IF(Mitarbeiter!$G$17=FALSE,0,IF(AND(Mitarbeiter!$E$17&lt;&gt;"",GW$5+6&lt;Mitarbeiter!$E$17),0,IF(AND(Mitarbeiter!$F$17&lt;&gt;"",GW$5&gt;Mitarbeiter!$F$17),0,IF(Planung!GW19="",$C19,IF(ISNUMBER(Planung!GW19),Planung!GW19,IF(UPPER(Planung!GW19)="H",$C19/2,0)))))))</f>
        <v>0.6</v>
      </c>
      <c r="GX19" s="27">
        <f>IF($A19="",0,IF(Mitarbeiter!$G$17=FALSE,0,IF(AND(Mitarbeiter!$E$17&lt;&gt;"",GX$5+6&lt;Mitarbeiter!$E$17),0,IF(AND(Mitarbeiter!$F$17&lt;&gt;"",GX$5&gt;Mitarbeiter!$F$17),0,IF(Planung!GX19="",$C19,IF(ISNUMBER(Planung!GX19),Planung!GX19,IF(UPPER(Planung!GX19)="H",$C19/2,0)))))))</f>
        <v>0.6</v>
      </c>
      <c r="GY19" s="27">
        <f>IF($A19="",0,IF(Mitarbeiter!$G$17=FALSE,0,IF(AND(Mitarbeiter!$E$17&lt;&gt;"",GY$5+6&lt;Mitarbeiter!$E$17),0,IF(AND(Mitarbeiter!$F$17&lt;&gt;"",GY$5&gt;Mitarbeiter!$F$17),0,IF(Planung!GY19="",$C19,IF(ISNUMBER(Planung!GY19),Planung!GY19,IF(UPPER(Planung!GY19)="H",$C19/2,0)))))))</f>
        <v>0.6</v>
      </c>
      <c r="GZ19" s="27">
        <f>IF($A19="",0,IF(Mitarbeiter!$G$17=FALSE,0,IF(AND(Mitarbeiter!$E$17&lt;&gt;"",GZ$5+6&lt;Mitarbeiter!$E$17),0,IF(AND(Mitarbeiter!$F$17&lt;&gt;"",GZ$5&gt;Mitarbeiter!$F$17),0,IF(Planung!GZ19="",$C19,IF(ISNUMBER(Planung!GZ19),Planung!GZ19,IF(UPPER(Planung!GZ19)="H",$C19/2,0)))))))</f>
        <v>0.6</v>
      </c>
      <c r="HA19" s="27">
        <f>IF($A19="",0,IF(Mitarbeiter!$G$17=FALSE,0,IF(AND(Mitarbeiter!$E$17&lt;&gt;"",HA$5+6&lt;Mitarbeiter!$E$17),0,IF(AND(Mitarbeiter!$F$17&lt;&gt;"",HA$5&gt;Mitarbeiter!$F$17),0,IF(Planung!HA19="",$C19,IF(ISNUMBER(Planung!HA19),Planung!HA19,IF(UPPER(Planung!HA19)="H",$C19/2,0)))))))</f>
        <v>0.6</v>
      </c>
      <c r="HB19" s="27">
        <f>IF($A19="",0,IF(Mitarbeiter!$G$17=FALSE,0,IF(AND(Mitarbeiter!$E$17&lt;&gt;"",HB$5+6&lt;Mitarbeiter!$E$17),0,IF(AND(Mitarbeiter!$F$17&lt;&gt;"",HB$5&gt;Mitarbeiter!$F$17),0,IF(Planung!HB19="",$C19,IF(ISNUMBER(Planung!HB19),Planung!HB19,IF(UPPER(Planung!HB19)="H",$C19/2,0)))))))</f>
        <v>0.6</v>
      </c>
      <c r="HC19" s="27">
        <f>IF($A19="",0,IF(Mitarbeiter!$G$17=FALSE,0,IF(AND(Mitarbeiter!$E$17&lt;&gt;"",HC$5+6&lt;Mitarbeiter!$E$17),0,IF(AND(Mitarbeiter!$F$17&lt;&gt;"",HC$5&gt;Mitarbeiter!$F$17),0,IF(Planung!HC19="",$C19,IF(ISNUMBER(Planung!HC19),Planung!HC19,IF(UPPER(Planung!HC19)="H",$C19/2,0)))))))</f>
        <v>0.6</v>
      </c>
      <c r="HD19" s="27">
        <f>IF($A19="",0,IF(Mitarbeiter!$G$17=FALSE,0,IF(AND(Mitarbeiter!$E$17&lt;&gt;"",HD$5+6&lt;Mitarbeiter!$E$17),0,IF(AND(Mitarbeiter!$F$17&lt;&gt;"",HD$5&gt;Mitarbeiter!$F$17),0,IF(Planung!HD19="",$C19,IF(ISNUMBER(Planung!HD19),Planung!HD19,IF(UPPER(Planung!HD19)="H",$C19/2,0)))))))</f>
        <v>0.6</v>
      </c>
      <c r="HE19" s="27">
        <f>IF($A19="",0,IF(Mitarbeiter!$G$17=FALSE,0,IF(AND(Mitarbeiter!$E$17&lt;&gt;"",HE$5+6&lt;Mitarbeiter!$E$17),0,IF(AND(Mitarbeiter!$F$17&lt;&gt;"",HE$5&gt;Mitarbeiter!$F$17),0,IF(Planung!HE19="",$C19,IF(ISNUMBER(Planung!HE19),Planung!HE19,IF(UPPER(Planung!HE19)="H",$C19/2,0)))))))</f>
        <v>0.6</v>
      </c>
      <c r="HF19" s="27">
        <f>IF($A19="",0,IF(Mitarbeiter!$G$17=FALSE,0,IF(AND(Mitarbeiter!$E$17&lt;&gt;"",HF$5+6&lt;Mitarbeiter!$E$17),0,IF(AND(Mitarbeiter!$F$17&lt;&gt;"",HF$5&gt;Mitarbeiter!$F$17),0,IF(Planung!HF19="",$C19,IF(ISNUMBER(Planung!HF19),Planung!HF19,IF(UPPER(Planung!HF19)="H",$C19/2,0)))))))</f>
        <v>0.6</v>
      </c>
      <c r="HG19" s="27">
        <f>IF($A19="",0,IF(Mitarbeiter!$G$17=FALSE,0,IF(AND(Mitarbeiter!$E$17&lt;&gt;"",HG$5+6&lt;Mitarbeiter!$E$17),0,IF(AND(Mitarbeiter!$F$17&lt;&gt;"",HG$5&gt;Mitarbeiter!$F$17),0,IF(Planung!HG19="",$C19,IF(ISNUMBER(Planung!HG19),Planung!HG19,IF(UPPER(Planung!HG19)="H",$C19/2,0)))))))</f>
        <v>0.6</v>
      </c>
      <c r="HH19" s="27">
        <f>IF($A19="",0,IF(Mitarbeiter!$G$17=FALSE,0,IF(AND(Mitarbeiter!$E$17&lt;&gt;"",HH$5+6&lt;Mitarbeiter!$E$17),0,IF(AND(Mitarbeiter!$F$17&lt;&gt;"",HH$5&gt;Mitarbeiter!$F$17),0,IF(Planung!HH19="",$C19,IF(ISNUMBER(Planung!HH19),Planung!HH19,IF(UPPER(Planung!HH19)="H",$C19/2,0)))))))</f>
        <v>0.6</v>
      </c>
      <c r="HI19" s="27">
        <f>IF($A19="",0,IF(Mitarbeiter!$G$17=FALSE,0,IF(AND(Mitarbeiter!$E$17&lt;&gt;"",HI$5+6&lt;Mitarbeiter!$E$17),0,IF(AND(Mitarbeiter!$F$17&lt;&gt;"",HI$5&gt;Mitarbeiter!$F$17),0,IF(Planung!HI19="",$C19,IF(ISNUMBER(Planung!HI19),Planung!HI19,IF(UPPER(Planung!HI19)="H",$C19/2,0)))))))</f>
        <v>0.6</v>
      </c>
      <c r="HJ19" s="27">
        <f>IF($A19="",0,IF(Mitarbeiter!$G$17=FALSE,0,IF(AND(Mitarbeiter!$E$17&lt;&gt;"",HJ$5+6&lt;Mitarbeiter!$E$17),0,IF(AND(Mitarbeiter!$F$17&lt;&gt;"",HJ$5&gt;Mitarbeiter!$F$17),0,IF(Planung!HJ19="",$C19,IF(ISNUMBER(Planung!HJ19),Planung!HJ19,IF(UPPER(Planung!HJ19)="H",$C19/2,0)))))))</f>
        <v>0.6</v>
      </c>
      <c r="HK19" s="27">
        <f>IF($A19="",0,IF(Mitarbeiter!$G$17=FALSE,0,IF(AND(Mitarbeiter!$E$17&lt;&gt;"",HK$5+6&lt;Mitarbeiter!$E$17),0,IF(AND(Mitarbeiter!$F$17&lt;&gt;"",HK$5&gt;Mitarbeiter!$F$17),0,IF(Planung!HK19="",$C19,IF(ISNUMBER(Planung!HK19),Planung!HK19,IF(UPPER(Planung!HK19)="H",$C19/2,0)))))))</f>
        <v>0.6</v>
      </c>
      <c r="HL19" s="27">
        <f>IF($A19="",0,IF(Mitarbeiter!$G$17=FALSE,0,IF(AND(Mitarbeiter!$E$17&lt;&gt;"",HL$5+6&lt;Mitarbeiter!$E$17),0,IF(AND(Mitarbeiter!$F$17&lt;&gt;"",HL$5&gt;Mitarbeiter!$F$17),0,IF(Planung!HL19="",$C19,IF(ISNUMBER(Planung!HL19),Planung!HL19,IF(UPPER(Planung!HL19)="H",$C19/2,0)))))))</f>
        <v>0.6</v>
      </c>
      <c r="HM19" s="27">
        <f>IF($A19="",0,IF(Mitarbeiter!$G$17=FALSE,0,IF(AND(Mitarbeiter!$E$17&lt;&gt;"",HM$5+6&lt;Mitarbeiter!$E$17),0,IF(AND(Mitarbeiter!$F$17&lt;&gt;"",HM$5&gt;Mitarbeiter!$F$17),0,IF(Planung!HM19="",$C19,IF(ISNUMBER(Planung!HM19),Planung!HM19,IF(UPPER(Planung!HM19)="H",$C19/2,0)))))))</f>
        <v>0.6</v>
      </c>
      <c r="HN19" s="27">
        <f>IF($A19="",0,IF(Mitarbeiter!$G$17=FALSE,0,IF(AND(Mitarbeiter!$E$17&lt;&gt;"",HN$5+6&lt;Mitarbeiter!$E$17),0,IF(AND(Mitarbeiter!$F$17&lt;&gt;"",HN$5&gt;Mitarbeiter!$F$17),0,IF(Planung!HN19="",$C19,IF(ISNUMBER(Planung!HN19),Planung!HN19,IF(UPPER(Planung!HN19)="H",$C19/2,0)))))))</f>
        <v>0.6</v>
      </c>
      <c r="HO19" s="27">
        <f>IF($A19="",0,IF(Mitarbeiter!$G$17=FALSE,0,IF(AND(Mitarbeiter!$E$17&lt;&gt;"",HO$5+6&lt;Mitarbeiter!$E$17),0,IF(AND(Mitarbeiter!$F$17&lt;&gt;"",HO$5&gt;Mitarbeiter!$F$17),0,IF(Planung!HO19="",$C19,IF(ISNUMBER(Planung!HO19),Planung!HO19,IF(UPPER(Planung!HO19)="H",$C19/2,0)))))))</f>
        <v>0.6</v>
      </c>
      <c r="HP19" s="27">
        <f>IF($A19="",0,IF(Mitarbeiter!$G$17=FALSE,0,IF(AND(Mitarbeiter!$E$17&lt;&gt;"",HP$5+6&lt;Mitarbeiter!$E$17),0,IF(AND(Mitarbeiter!$F$17&lt;&gt;"",HP$5&gt;Mitarbeiter!$F$17),0,IF(Planung!HP19="",$C19,IF(ISNUMBER(Planung!HP19),Planung!HP19,IF(UPPER(Planung!HP19)="H",$C19/2,0)))))))</f>
        <v>0.6</v>
      </c>
      <c r="HQ19" s="27">
        <f>IF($A19="",0,IF(Mitarbeiter!$G$17=FALSE,0,IF(AND(Mitarbeiter!$E$17&lt;&gt;"",HQ$5+6&lt;Mitarbeiter!$E$17),0,IF(AND(Mitarbeiter!$F$17&lt;&gt;"",HQ$5&gt;Mitarbeiter!$F$17),0,IF(Planung!HQ19="",$C19,IF(ISNUMBER(Planung!HQ19),Planung!HQ19,IF(UPPER(Planung!HQ19)="H",$C19/2,0)))))))</f>
        <v>0.6</v>
      </c>
      <c r="HR19" s="27">
        <f>IF($A19="",0,IF(Mitarbeiter!$G$17=FALSE,0,IF(AND(Mitarbeiter!$E$17&lt;&gt;"",HR$5+6&lt;Mitarbeiter!$E$17),0,IF(AND(Mitarbeiter!$F$17&lt;&gt;"",HR$5&gt;Mitarbeiter!$F$17),0,IF(Planung!HR19="",$C19,IF(ISNUMBER(Planung!HR19),Planung!HR19,IF(UPPER(Planung!HR19)="H",$C19/2,0)))))))</f>
        <v>0.6</v>
      </c>
      <c r="HS19" s="27">
        <f>IF($A19="",0,IF(Mitarbeiter!$G$17=FALSE,0,IF(AND(Mitarbeiter!$E$17&lt;&gt;"",HS$5+6&lt;Mitarbeiter!$E$17),0,IF(AND(Mitarbeiter!$F$17&lt;&gt;"",HS$5&gt;Mitarbeiter!$F$17),0,IF(Planung!HS19="",$C19,IF(ISNUMBER(Planung!HS19),Planung!HS19,IF(UPPER(Planung!HS19)="H",$C19/2,0)))))))</f>
        <v>0.6</v>
      </c>
      <c r="HT19" s="27">
        <f>IF($A19="",0,IF(Mitarbeiter!$G$17=FALSE,0,IF(AND(Mitarbeiter!$E$17&lt;&gt;"",HT$5+6&lt;Mitarbeiter!$E$17),0,IF(AND(Mitarbeiter!$F$17&lt;&gt;"",HT$5&gt;Mitarbeiter!$F$17),0,IF(Planung!HT19="",$C19,IF(ISNUMBER(Planung!HT19),Planung!HT19,IF(UPPER(Planung!HT19)="H",$C19/2,0)))))))</f>
        <v>0.6</v>
      </c>
      <c r="HU19" s="27">
        <f>IF($A19="",0,IF(Mitarbeiter!$G$17=FALSE,0,IF(AND(Mitarbeiter!$E$17&lt;&gt;"",HU$5+6&lt;Mitarbeiter!$E$17),0,IF(AND(Mitarbeiter!$F$17&lt;&gt;"",HU$5&gt;Mitarbeiter!$F$17),0,IF(Planung!HU19="",$C19,IF(ISNUMBER(Planung!HU19),Planung!HU19,IF(UPPER(Planung!HU19)="H",$C19/2,0)))))))</f>
        <v>0.6</v>
      </c>
      <c r="HV19" s="27">
        <f>IF($A19="",0,IF(Mitarbeiter!$G$17=FALSE,0,IF(AND(Mitarbeiter!$E$17&lt;&gt;"",HV$5+6&lt;Mitarbeiter!$E$17),0,IF(AND(Mitarbeiter!$F$17&lt;&gt;"",HV$5&gt;Mitarbeiter!$F$17),0,IF(Planung!HV19="",$C19,IF(ISNUMBER(Planung!HV19),Planung!HV19,IF(UPPER(Planung!HV19)="H",$C19/2,0)))))))</f>
        <v>0.6</v>
      </c>
      <c r="HW19" s="27">
        <f>IF($A19="",0,IF(Mitarbeiter!$G$17=FALSE,0,IF(AND(Mitarbeiter!$E$17&lt;&gt;"",HW$5+6&lt;Mitarbeiter!$E$17),0,IF(AND(Mitarbeiter!$F$17&lt;&gt;"",HW$5&gt;Mitarbeiter!$F$17),0,IF(Planung!HW19="",$C19,IF(ISNUMBER(Planung!HW19),Planung!HW19,IF(UPPER(Planung!HW19)="H",$C19/2,0)))))))</f>
        <v>0.6</v>
      </c>
      <c r="HX19" s="27">
        <f>IF($A19="",0,IF(Mitarbeiter!$G$17=FALSE,0,IF(AND(Mitarbeiter!$E$17&lt;&gt;"",HX$5+6&lt;Mitarbeiter!$E$17),0,IF(AND(Mitarbeiter!$F$17&lt;&gt;"",HX$5&gt;Mitarbeiter!$F$17),0,IF(Planung!HX19="",$C19,IF(ISNUMBER(Planung!HX19),Planung!HX19,IF(UPPER(Planung!HX19)="H",$C19/2,0)))))))</f>
        <v>0.6</v>
      </c>
      <c r="HY19" s="27">
        <f>IF($A19="",0,IF(Mitarbeiter!$G$17=FALSE,0,IF(AND(Mitarbeiter!$E$17&lt;&gt;"",HY$5+6&lt;Mitarbeiter!$E$17),0,IF(AND(Mitarbeiter!$F$17&lt;&gt;"",HY$5&gt;Mitarbeiter!$F$17),0,IF(Planung!HY19="",$C19,IF(ISNUMBER(Planung!HY19),Planung!HY19,IF(UPPER(Planung!HY19)="H",$C19/2,0)))))))</f>
        <v>0.6</v>
      </c>
      <c r="HZ19" s="27">
        <f>IF($A19="",0,IF(Mitarbeiter!$G$17=FALSE,0,IF(AND(Mitarbeiter!$E$17&lt;&gt;"",HZ$5+6&lt;Mitarbeiter!$E$17),0,IF(AND(Mitarbeiter!$F$17&lt;&gt;"",HZ$5&gt;Mitarbeiter!$F$17),0,IF(Planung!HZ19="",$C19,IF(ISNUMBER(Planung!HZ19),Planung!HZ19,IF(UPPER(Planung!HZ19)="H",$C19/2,0)))))))</f>
        <v>0.6</v>
      </c>
      <c r="IA19" s="27">
        <f>IF($A19="",0,IF(Mitarbeiter!$G$17=FALSE,0,IF(AND(Mitarbeiter!$E$17&lt;&gt;"",IA$5+6&lt;Mitarbeiter!$E$17),0,IF(AND(Mitarbeiter!$F$17&lt;&gt;"",IA$5&gt;Mitarbeiter!$F$17),0,IF(Planung!IA19="",$C19,IF(ISNUMBER(Planung!IA19),Planung!IA19,IF(UPPER(Planung!IA19)="H",$C19/2,0)))))))</f>
        <v>0.6</v>
      </c>
    </row>
    <row r="20" spans="1:235" x14ac:dyDescent="0.25">
      <c r="A20" s="7" t="str">
        <f>Planung!A20</f>
        <v>Sprute</v>
      </c>
      <c r="B20" s="7" t="str">
        <f>Planung!B20</f>
        <v>Gesundheit</v>
      </c>
      <c r="C20" s="27">
        <f>N(Mitarbeiter!$D$18)</f>
        <v>1</v>
      </c>
      <c r="D20" s="27">
        <f>IF($A20="",0,IF(Mitarbeiter!$G$18=FALSE,0,IF(AND(Mitarbeiter!$E$18&lt;&gt;"",D$5+6&lt;Mitarbeiter!$E$18),0,IF(AND(Mitarbeiter!$F$18&lt;&gt;"",D$5&gt;Mitarbeiter!$F$18),0,IF(Planung!D20="",$C20,IF(ISNUMBER(Planung!D20),Planung!D20,IF(UPPER(Planung!D20)="H",$C20/2,0)))))))</f>
        <v>1</v>
      </c>
      <c r="E20" s="27">
        <f>IF($A20="",0,IF(Mitarbeiter!$G$18=FALSE,0,IF(AND(Mitarbeiter!$E$18&lt;&gt;"",E$5+6&lt;Mitarbeiter!$E$18),0,IF(AND(Mitarbeiter!$F$18&lt;&gt;"",E$5&gt;Mitarbeiter!$F$18),0,IF(Planung!E20="",$C20,IF(ISNUMBER(Planung!E20),Planung!E20,IF(UPPER(Planung!E20)="H",$C20/2,0)))))))</f>
        <v>1</v>
      </c>
      <c r="F20" s="27">
        <f>IF($A20="",0,IF(Mitarbeiter!$G$18=FALSE,0,IF(AND(Mitarbeiter!$E$18&lt;&gt;"",F$5+6&lt;Mitarbeiter!$E$18),0,IF(AND(Mitarbeiter!$F$18&lt;&gt;"",F$5&gt;Mitarbeiter!$F$18),0,IF(Planung!F20="",$C20,IF(ISNUMBER(Planung!F20),Planung!F20,IF(UPPER(Planung!F20)="H",$C20/2,0)))))))</f>
        <v>1</v>
      </c>
      <c r="G20" s="27">
        <f>IF($A20="",0,IF(Mitarbeiter!$G$18=FALSE,0,IF(AND(Mitarbeiter!$E$18&lt;&gt;"",G$5+6&lt;Mitarbeiter!$E$18),0,IF(AND(Mitarbeiter!$F$18&lt;&gt;"",G$5&gt;Mitarbeiter!$F$18),0,IF(Planung!G20="",$C20,IF(ISNUMBER(Planung!G20),Planung!G20,IF(UPPER(Planung!G20)="H",$C20/2,0)))))))</f>
        <v>0</v>
      </c>
      <c r="H20" s="27">
        <f>IF($A20="",0,IF(Mitarbeiter!$G$18=FALSE,0,IF(AND(Mitarbeiter!$E$18&lt;&gt;"",H$5+6&lt;Mitarbeiter!$E$18),0,IF(AND(Mitarbeiter!$F$18&lt;&gt;"",H$5&gt;Mitarbeiter!$F$18),0,IF(Planung!H20="",$C20,IF(ISNUMBER(Planung!H20),Planung!H20,IF(UPPER(Planung!H20)="H",$C20/2,0)))))))</f>
        <v>1</v>
      </c>
      <c r="I20" s="27">
        <f>IF($A20="",0,IF(Mitarbeiter!$G$18=FALSE,0,IF(AND(Mitarbeiter!$E$18&lt;&gt;"",I$5+6&lt;Mitarbeiter!$E$18),0,IF(AND(Mitarbeiter!$F$18&lt;&gt;"",I$5&gt;Mitarbeiter!$F$18),0,IF(Planung!I20="",$C20,IF(ISNUMBER(Planung!I20),Planung!I20,IF(UPPER(Planung!I20)="H",$C20/2,0)))))))</f>
        <v>1</v>
      </c>
      <c r="J20" s="27">
        <f>IF($A20="",0,IF(Mitarbeiter!$G$18=FALSE,0,IF(AND(Mitarbeiter!$E$18&lt;&gt;"",J$5+6&lt;Mitarbeiter!$E$18),0,IF(AND(Mitarbeiter!$F$18&lt;&gt;"",J$5&gt;Mitarbeiter!$F$18),0,IF(Planung!J20="",$C20,IF(ISNUMBER(Planung!J20),Planung!J20,IF(UPPER(Planung!J20)="H",$C20/2,0)))))))</f>
        <v>1</v>
      </c>
      <c r="K20" s="27">
        <f>IF($A20="",0,IF(Mitarbeiter!$G$18=FALSE,0,IF(AND(Mitarbeiter!$E$18&lt;&gt;"",K$5+6&lt;Mitarbeiter!$E$18),0,IF(AND(Mitarbeiter!$F$18&lt;&gt;"",K$5&gt;Mitarbeiter!$F$18),0,IF(Planung!K20="",$C20,IF(ISNUMBER(Planung!K20),Planung!K20,IF(UPPER(Planung!K20)="H",$C20/2,0)))))))</f>
        <v>1</v>
      </c>
      <c r="L20" s="27">
        <f>IF($A20="",0,IF(Mitarbeiter!$G$18=FALSE,0,IF(AND(Mitarbeiter!$E$18&lt;&gt;"",L$5+6&lt;Mitarbeiter!$E$18),0,IF(AND(Mitarbeiter!$F$18&lt;&gt;"",L$5&gt;Mitarbeiter!$F$18),0,IF(Planung!L20="",$C20,IF(ISNUMBER(Planung!L20),Planung!L20,IF(UPPER(Planung!L20)="H",$C20/2,0)))))))</f>
        <v>1</v>
      </c>
      <c r="M20" s="27">
        <f>IF($A20="",0,IF(Mitarbeiter!$G$18=FALSE,0,IF(AND(Mitarbeiter!$E$18&lt;&gt;"",M$5+6&lt;Mitarbeiter!$E$18),0,IF(AND(Mitarbeiter!$F$18&lt;&gt;"",M$5&gt;Mitarbeiter!$F$18),0,IF(Planung!M20="",$C20,IF(ISNUMBER(Planung!M20),Planung!M20,IF(UPPER(Planung!M20)="H",$C20/2,0)))))))</f>
        <v>1</v>
      </c>
      <c r="N20" s="27">
        <f>IF($A20="",0,IF(Mitarbeiter!$G$18=FALSE,0,IF(AND(Mitarbeiter!$E$18&lt;&gt;"",N$5+6&lt;Mitarbeiter!$E$18),0,IF(AND(Mitarbeiter!$F$18&lt;&gt;"",N$5&gt;Mitarbeiter!$F$18),0,IF(Planung!N20="",$C20,IF(ISNUMBER(Planung!N20),Planung!N20,IF(UPPER(Planung!N20)="H",$C20/2,0)))))))</f>
        <v>1</v>
      </c>
      <c r="O20" s="27">
        <f>IF($A20="",0,IF(Mitarbeiter!$G$18=FALSE,0,IF(AND(Mitarbeiter!$E$18&lt;&gt;"",O$5+6&lt;Mitarbeiter!$E$18),0,IF(AND(Mitarbeiter!$F$18&lt;&gt;"",O$5&gt;Mitarbeiter!$F$18),0,IF(Planung!O20="",$C20,IF(ISNUMBER(Planung!O20),Planung!O20,IF(UPPER(Planung!O20)="H",$C20/2,0)))))))</f>
        <v>1</v>
      </c>
      <c r="P20" s="27">
        <f>IF($A20="",0,IF(Mitarbeiter!$G$18=FALSE,0,IF(AND(Mitarbeiter!$E$18&lt;&gt;"",P$5+6&lt;Mitarbeiter!$E$18),0,IF(AND(Mitarbeiter!$F$18&lt;&gt;"",P$5&gt;Mitarbeiter!$F$18),0,IF(Planung!P20="",$C20,IF(ISNUMBER(Planung!P20),Planung!P20,IF(UPPER(Planung!P20)="H",$C20/2,0)))))))</f>
        <v>1</v>
      </c>
      <c r="Q20" s="27">
        <f>IF($A20="",0,IF(Mitarbeiter!$G$18=FALSE,0,IF(AND(Mitarbeiter!$E$18&lt;&gt;"",Q$5+6&lt;Mitarbeiter!$E$18),0,IF(AND(Mitarbeiter!$F$18&lt;&gt;"",Q$5&gt;Mitarbeiter!$F$18),0,IF(Planung!Q20="",$C20,IF(ISNUMBER(Planung!Q20),Planung!Q20,IF(UPPER(Planung!Q20)="H",$C20/2,0)))))))</f>
        <v>1</v>
      </c>
      <c r="R20" s="27">
        <f>IF($A20="",0,IF(Mitarbeiter!$G$18=FALSE,0,IF(AND(Mitarbeiter!$E$18&lt;&gt;"",R$5+6&lt;Mitarbeiter!$E$18),0,IF(AND(Mitarbeiter!$F$18&lt;&gt;"",R$5&gt;Mitarbeiter!$F$18),0,IF(Planung!R20="",$C20,IF(ISNUMBER(Planung!R20),Planung!R20,IF(UPPER(Planung!R20)="H",$C20/2,0)))))))</f>
        <v>1</v>
      </c>
      <c r="S20" s="27">
        <f>IF($A20="",0,IF(Mitarbeiter!$G$18=FALSE,0,IF(AND(Mitarbeiter!$E$18&lt;&gt;"",S$5+6&lt;Mitarbeiter!$E$18),0,IF(AND(Mitarbeiter!$F$18&lt;&gt;"",S$5&gt;Mitarbeiter!$F$18),0,IF(Planung!S20="",$C20,IF(ISNUMBER(Planung!S20),Planung!S20,IF(UPPER(Planung!S20)="H",$C20/2,0)))))))</f>
        <v>1</v>
      </c>
      <c r="T20" s="27">
        <f>IF($A20="",0,IF(Mitarbeiter!$G$18=FALSE,0,IF(AND(Mitarbeiter!$E$18&lt;&gt;"",T$5+6&lt;Mitarbeiter!$E$18),0,IF(AND(Mitarbeiter!$F$18&lt;&gt;"",T$5&gt;Mitarbeiter!$F$18),0,IF(Planung!T20="",$C20,IF(ISNUMBER(Planung!T20),Planung!T20,IF(UPPER(Planung!T20)="H",$C20/2,0)))))))</f>
        <v>1</v>
      </c>
      <c r="U20" s="27">
        <f>IF($A20="",0,IF(Mitarbeiter!$G$18=FALSE,0,IF(AND(Mitarbeiter!$E$18&lt;&gt;"",U$5+6&lt;Mitarbeiter!$E$18),0,IF(AND(Mitarbeiter!$F$18&lt;&gt;"",U$5&gt;Mitarbeiter!$F$18),0,IF(Planung!U20="",$C20,IF(ISNUMBER(Planung!U20),Planung!U20,IF(UPPER(Planung!U20)="H",$C20/2,0)))))))</f>
        <v>1</v>
      </c>
      <c r="V20" s="27">
        <f>IF($A20="",0,IF(Mitarbeiter!$G$18=FALSE,0,IF(AND(Mitarbeiter!$E$18&lt;&gt;"",V$5+6&lt;Mitarbeiter!$E$18),0,IF(AND(Mitarbeiter!$F$18&lt;&gt;"",V$5&gt;Mitarbeiter!$F$18),0,IF(Planung!V20="",$C20,IF(ISNUMBER(Planung!V20),Planung!V20,IF(UPPER(Planung!V20)="H",$C20/2,0)))))))</f>
        <v>1</v>
      </c>
      <c r="W20" s="27">
        <f>IF($A20="",0,IF(Mitarbeiter!$G$18=FALSE,0,IF(AND(Mitarbeiter!$E$18&lt;&gt;"",W$5+6&lt;Mitarbeiter!$E$18),0,IF(AND(Mitarbeiter!$F$18&lt;&gt;"",W$5&gt;Mitarbeiter!$F$18),0,IF(Planung!W20="",$C20,IF(ISNUMBER(Planung!W20),Planung!W20,IF(UPPER(Planung!W20)="H",$C20/2,0)))))))</f>
        <v>1</v>
      </c>
      <c r="X20" s="27">
        <f>IF($A20="",0,IF(Mitarbeiter!$G$18=FALSE,0,IF(AND(Mitarbeiter!$E$18&lt;&gt;"",X$5+6&lt;Mitarbeiter!$E$18),0,IF(AND(Mitarbeiter!$F$18&lt;&gt;"",X$5&gt;Mitarbeiter!$F$18),0,IF(Planung!X20="",$C20,IF(ISNUMBER(Planung!X20),Planung!X20,IF(UPPER(Planung!X20)="H",$C20/2,0)))))))</f>
        <v>1</v>
      </c>
      <c r="Y20" s="27">
        <f>IF($A20="",0,IF(Mitarbeiter!$G$18=FALSE,0,IF(AND(Mitarbeiter!$E$18&lt;&gt;"",Y$5+6&lt;Mitarbeiter!$E$18),0,IF(AND(Mitarbeiter!$F$18&lt;&gt;"",Y$5&gt;Mitarbeiter!$F$18),0,IF(Planung!Y20="",$C20,IF(ISNUMBER(Planung!Y20),Planung!Y20,IF(UPPER(Planung!Y20)="H",$C20/2,0)))))))</f>
        <v>1</v>
      </c>
      <c r="Z20" s="27">
        <f>IF($A20="",0,IF(Mitarbeiter!$G$18=FALSE,0,IF(AND(Mitarbeiter!$E$18&lt;&gt;"",Z$5+6&lt;Mitarbeiter!$E$18),0,IF(AND(Mitarbeiter!$F$18&lt;&gt;"",Z$5&gt;Mitarbeiter!$F$18),0,IF(Planung!Z20="",$C20,IF(ISNUMBER(Planung!Z20),Planung!Z20,IF(UPPER(Planung!Z20)="H",$C20/2,0)))))))</f>
        <v>1</v>
      </c>
      <c r="AA20" s="27">
        <f>IF($A20="",0,IF(Mitarbeiter!$G$18=FALSE,0,IF(AND(Mitarbeiter!$E$18&lt;&gt;"",AA$5+6&lt;Mitarbeiter!$E$18),0,IF(AND(Mitarbeiter!$F$18&lt;&gt;"",AA$5&gt;Mitarbeiter!$F$18),0,IF(Planung!AA20="",$C20,IF(ISNUMBER(Planung!AA20),Planung!AA20,IF(UPPER(Planung!AA20)="H",$C20/2,0)))))))</f>
        <v>1</v>
      </c>
      <c r="AB20" s="27">
        <f>IF($A20="",0,IF(Mitarbeiter!$G$18=FALSE,0,IF(AND(Mitarbeiter!$E$18&lt;&gt;"",AB$5+6&lt;Mitarbeiter!$E$18),0,IF(AND(Mitarbeiter!$F$18&lt;&gt;"",AB$5&gt;Mitarbeiter!$F$18),0,IF(Planung!AB20="",$C20,IF(ISNUMBER(Planung!AB20),Planung!AB20,IF(UPPER(Planung!AB20)="H",$C20/2,0)))))))</f>
        <v>1</v>
      </c>
      <c r="AC20" s="27">
        <f>IF($A20="",0,IF(Mitarbeiter!$G$18=FALSE,0,IF(AND(Mitarbeiter!$E$18&lt;&gt;"",AC$5+6&lt;Mitarbeiter!$E$18),0,IF(AND(Mitarbeiter!$F$18&lt;&gt;"",AC$5&gt;Mitarbeiter!$F$18),0,IF(Planung!AC20="",$C20,IF(ISNUMBER(Planung!AC20),Planung!AC20,IF(UPPER(Planung!AC20)="H",$C20/2,0)))))))</f>
        <v>1</v>
      </c>
      <c r="AD20" s="27">
        <f>IF($A20="",0,IF(Mitarbeiter!$G$18=FALSE,0,IF(AND(Mitarbeiter!$E$18&lt;&gt;"",AD$5+6&lt;Mitarbeiter!$E$18),0,IF(AND(Mitarbeiter!$F$18&lt;&gt;"",AD$5&gt;Mitarbeiter!$F$18),0,IF(Planung!AD20="",$C20,IF(ISNUMBER(Planung!AD20),Planung!AD20,IF(UPPER(Planung!AD20)="H",$C20/2,0)))))))</f>
        <v>1</v>
      </c>
      <c r="AE20" s="27">
        <f>IF($A20="",0,IF(Mitarbeiter!$G$18=FALSE,0,IF(AND(Mitarbeiter!$E$18&lt;&gt;"",AE$5+6&lt;Mitarbeiter!$E$18),0,IF(AND(Mitarbeiter!$F$18&lt;&gt;"",AE$5&gt;Mitarbeiter!$F$18),0,IF(Planung!AE20="",$C20,IF(ISNUMBER(Planung!AE20),Planung!AE20,IF(UPPER(Planung!AE20)="H",$C20/2,0)))))))</f>
        <v>1</v>
      </c>
      <c r="AF20" s="27">
        <f>IF($A20="",0,IF(Mitarbeiter!$G$18=FALSE,0,IF(AND(Mitarbeiter!$E$18&lt;&gt;"",AF$5+6&lt;Mitarbeiter!$E$18),0,IF(AND(Mitarbeiter!$F$18&lt;&gt;"",AF$5&gt;Mitarbeiter!$F$18),0,IF(Planung!AF20="",$C20,IF(ISNUMBER(Planung!AF20),Planung!AF20,IF(UPPER(Planung!AF20)="H",$C20/2,0)))))))</f>
        <v>1</v>
      </c>
      <c r="AG20" s="27">
        <f>IF($A20="",0,IF(Mitarbeiter!$G$18=FALSE,0,IF(AND(Mitarbeiter!$E$18&lt;&gt;"",AG$5+6&lt;Mitarbeiter!$E$18),0,IF(AND(Mitarbeiter!$F$18&lt;&gt;"",AG$5&gt;Mitarbeiter!$F$18),0,IF(Planung!AG20="",$C20,IF(ISNUMBER(Planung!AG20),Planung!AG20,IF(UPPER(Planung!AG20)="H",$C20/2,0)))))))</f>
        <v>1</v>
      </c>
      <c r="AH20" s="27">
        <f>IF($A20="",0,IF(Mitarbeiter!$G$18=FALSE,0,IF(AND(Mitarbeiter!$E$18&lt;&gt;"",AH$5+6&lt;Mitarbeiter!$E$18),0,IF(AND(Mitarbeiter!$F$18&lt;&gt;"",AH$5&gt;Mitarbeiter!$F$18),0,IF(Planung!AH20="",$C20,IF(ISNUMBER(Planung!AH20),Planung!AH20,IF(UPPER(Planung!AH20)="H",$C20/2,0)))))))</f>
        <v>1</v>
      </c>
      <c r="AI20" s="27">
        <f>IF($A20="",0,IF(Mitarbeiter!$G$18=FALSE,0,IF(AND(Mitarbeiter!$E$18&lt;&gt;"",AI$5+6&lt;Mitarbeiter!$E$18),0,IF(AND(Mitarbeiter!$F$18&lt;&gt;"",AI$5&gt;Mitarbeiter!$F$18),0,IF(Planung!AI20="",$C20,IF(ISNUMBER(Planung!AI20),Planung!AI20,IF(UPPER(Planung!AI20)="H",$C20/2,0)))))))</f>
        <v>1</v>
      </c>
      <c r="AJ20" s="27">
        <f>IF($A20="",0,IF(Mitarbeiter!$G$18=FALSE,0,IF(AND(Mitarbeiter!$E$18&lt;&gt;"",AJ$5+6&lt;Mitarbeiter!$E$18),0,IF(AND(Mitarbeiter!$F$18&lt;&gt;"",AJ$5&gt;Mitarbeiter!$F$18),0,IF(Planung!AJ20="",$C20,IF(ISNUMBER(Planung!AJ20),Planung!AJ20,IF(UPPER(Planung!AJ20)="H",$C20/2,0)))))))</f>
        <v>1</v>
      </c>
      <c r="AK20" s="27">
        <f>IF($A20="",0,IF(Mitarbeiter!$G$18=FALSE,0,IF(AND(Mitarbeiter!$E$18&lt;&gt;"",AK$5+6&lt;Mitarbeiter!$E$18),0,IF(AND(Mitarbeiter!$F$18&lt;&gt;"",AK$5&gt;Mitarbeiter!$F$18),0,IF(Planung!AK20="",$C20,IF(ISNUMBER(Planung!AK20),Planung!AK20,IF(UPPER(Planung!AK20)="H",$C20/2,0)))))))</f>
        <v>1</v>
      </c>
      <c r="AL20" s="27">
        <f>IF($A20="",0,IF(Mitarbeiter!$G$18=FALSE,0,IF(AND(Mitarbeiter!$E$18&lt;&gt;"",AL$5+6&lt;Mitarbeiter!$E$18),0,IF(AND(Mitarbeiter!$F$18&lt;&gt;"",AL$5&gt;Mitarbeiter!$F$18),0,IF(Planung!AL20="",$C20,IF(ISNUMBER(Planung!AL20),Planung!AL20,IF(UPPER(Planung!AL20)="H",$C20/2,0)))))))</f>
        <v>1</v>
      </c>
      <c r="AM20" s="27">
        <f>IF($A20="",0,IF(Mitarbeiter!$G$18=FALSE,0,IF(AND(Mitarbeiter!$E$18&lt;&gt;"",AM$5+6&lt;Mitarbeiter!$E$18),0,IF(AND(Mitarbeiter!$F$18&lt;&gt;"",AM$5&gt;Mitarbeiter!$F$18),0,IF(Planung!AM20="",$C20,IF(ISNUMBER(Planung!AM20),Planung!AM20,IF(UPPER(Planung!AM20)="H",$C20/2,0)))))))</f>
        <v>1</v>
      </c>
      <c r="AN20" s="27">
        <f>IF($A20="",0,IF(Mitarbeiter!$G$18=FALSE,0,IF(AND(Mitarbeiter!$E$18&lt;&gt;"",AN$5+6&lt;Mitarbeiter!$E$18),0,IF(AND(Mitarbeiter!$F$18&lt;&gt;"",AN$5&gt;Mitarbeiter!$F$18),0,IF(Planung!AN20="",$C20,IF(ISNUMBER(Planung!AN20),Planung!AN20,IF(UPPER(Planung!AN20)="H",$C20/2,0)))))))</f>
        <v>1</v>
      </c>
      <c r="AO20" s="27">
        <f>IF($A20="",0,IF(Mitarbeiter!$G$18=FALSE,0,IF(AND(Mitarbeiter!$E$18&lt;&gt;"",AO$5+6&lt;Mitarbeiter!$E$18),0,IF(AND(Mitarbeiter!$F$18&lt;&gt;"",AO$5&gt;Mitarbeiter!$F$18),0,IF(Planung!AO20="",$C20,IF(ISNUMBER(Planung!AO20),Planung!AO20,IF(UPPER(Planung!AO20)="H",$C20/2,0)))))))</f>
        <v>1</v>
      </c>
      <c r="AP20" s="27">
        <f>IF($A20="",0,IF(Mitarbeiter!$G$18=FALSE,0,IF(AND(Mitarbeiter!$E$18&lt;&gt;"",AP$5+6&lt;Mitarbeiter!$E$18),0,IF(AND(Mitarbeiter!$F$18&lt;&gt;"",AP$5&gt;Mitarbeiter!$F$18),0,IF(Planung!AP20="",$C20,IF(ISNUMBER(Planung!AP20),Planung!AP20,IF(UPPER(Planung!AP20)="H",$C20/2,0)))))))</f>
        <v>1</v>
      </c>
      <c r="AQ20" s="27">
        <f>IF($A20="",0,IF(Mitarbeiter!$G$18=FALSE,0,IF(AND(Mitarbeiter!$E$18&lt;&gt;"",AQ$5+6&lt;Mitarbeiter!$E$18),0,IF(AND(Mitarbeiter!$F$18&lt;&gt;"",AQ$5&gt;Mitarbeiter!$F$18),0,IF(Planung!AQ20="",$C20,IF(ISNUMBER(Planung!AQ20),Planung!AQ20,IF(UPPER(Planung!AQ20)="H",$C20/2,0)))))))</f>
        <v>1</v>
      </c>
      <c r="AR20" s="27">
        <f>IF($A20="",0,IF(Mitarbeiter!$G$18=FALSE,0,IF(AND(Mitarbeiter!$E$18&lt;&gt;"",AR$5+6&lt;Mitarbeiter!$E$18),0,IF(AND(Mitarbeiter!$F$18&lt;&gt;"",AR$5&gt;Mitarbeiter!$F$18),0,IF(Planung!AR20="",$C20,IF(ISNUMBER(Planung!AR20),Planung!AR20,IF(UPPER(Planung!AR20)="H",$C20/2,0)))))))</f>
        <v>1</v>
      </c>
      <c r="AS20" s="27">
        <f>IF($A20="",0,IF(Mitarbeiter!$G$18=FALSE,0,IF(AND(Mitarbeiter!$E$18&lt;&gt;"",AS$5+6&lt;Mitarbeiter!$E$18),0,IF(AND(Mitarbeiter!$F$18&lt;&gt;"",AS$5&gt;Mitarbeiter!$F$18),0,IF(Planung!AS20="",$C20,IF(ISNUMBER(Planung!AS20),Planung!AS20,IF(UPPER(Planung!AS20)="H",$C20/2,0)))))))</f>
        <v>1</v>
      </c>
      <c r="AT20" s="27">
        <f>IF($A20="",0,IF(Mitarbeiter!$G$18=FALSE,0,IF(AND(Mitarbeiter!$E$18&lt;&gt;"",AT$5+6&lt;Mitarbeiter!$E$18),0,IF(AND(Mitarbeiter!$F$18&lt;&gt;"",AT$5&gt;Mitarbeiter!$F$18),0,IF(Planung!AT20="",$C20,IF(ISNUMBER(Planung!AT20),Planung!AT20,IF(UPPER(Planung!AT20)="H",$C20/2,0)))))))</f>
        <v>1</v>
      </c>
      <c r="AU20" s="27">
        <f>IF($A20="",0,IF(Mitarbeiter!$G$18=FALSE,0,IF(AND(Mitarbeiter!$E$18&lt;&gt;"",AU$5+6&lt;Mitarbeiter!$E$18),0,IF(AND(Mitarbeiter!$F$18&lt;&gt;"",AU$5&gt;Mitarbeiter!$F$18),0,IF(Planung!AU20="",$C20,IF(ISNUMBER(Planung!AU20),Planung!AU20,IF(UPPER(Planung!AU20)="H",$C20/2,0)))))))</f>
        <v>1</v>
      </c>
      <c r="AV20" s="27">
        <f>IF($A20="",0,IF(Mitarbeiter!$G$18=FALSE,0,IF(AND(Mitarbeiter!$E$18&lt;&gt;"",AV$5+6&lt;Mitarbeiter!$E$18),0,IF(AND(Mitarbeiter!$F$18&lt;&gt;"",AV$5&gt;Mitarbeiter!$F$18),0,IF(Planung!AV20="",$C20,IF(ISNUMBER(Planung!AV20),Planung!AV20,IF(UPPER(Planung!AV20)="H",$C20/2,0)))))))</f>
        <v>1</v>
      </c>
      <c r="AW20" s="27">
        <f>IF($A20="",0,IF(Mitarbeiter!$G$18=FALSE,0,IF(AND(Mitarbeiter!$E$18&lt;&gt;"",AW$5+6&lt;Mitarbeiter!$E$18),0,IF(AND(Mitarbeiter!$F$18&lt;&gt;"",AW$5&gt;Mitarbeiter!$F$18),0,IF(Planung!AW20="",$C20,IF(ISNUMBER(Planung!AW20),Planung!AW20,IF(UPPER(Planung!AW20)="H",$C20/2,0)))))))</f>
        <v>1</v>
      </c>
      <c r="AX20" s="27">
        <f>IF($A20="",0,IF(Mitarbeiter!$G$18=FALSE,0,IF(AND(Mitarbeiter!$E$18&lt;&gt;"",AX$5+6&lt;Mitarbeiter!$E$18),0,IF(AND(Mitarbeiter!$F$18&lt;&gt;"",AX$5&gt;Mitarbeiter!$F$18),0,IF(Planung!AX20="",$C20,IF(ISNUMBER(Planung!AX20),Planung!AX20,IF(UPPER(Planung!AX20)="H",$C20/2,0)))))))</f>
        <v>1</v>
      </c>
      <c r="AY20" s="27">
        <f>IF($A20="",0,IF(Mitarbeiter!$G$18=FALSE,0,IF(AND(Mitarbeiter!$E$18&lt;&gt;"",AY$5+6&lt;Mitarbeiter!$E$18),0,IF(AND(Mitarbeiter!$F$18&lt;&gt;"",AY$5&gt;Mitarbeiter!$F$18),0,IF(Planung!AY20="",$C20,IF(ISNUMBER(Planung!AY20),Planung!AY20,IF(UPPER(Planung!AY20)="H",$C20/2,0)))))))</f>
        <v>1</v>
      </c>
      <c r="AZ20" s="27">
        <f>IF($A20="",0,IF(Mitarbeiter!$G$18=FALSE,0,IF(AND(Mitarbeiter!$E$18&lt;&gt;"",AZ$5+6&lt;Mitarbeiter!$E$18),0,IF(AND(Mitarbeiter!$F$18&lt;&gt;"",AZ$5&gt;Mitarbeiter!$F$18),0,IF(Planung!AZ20="",$C20,IF(ISNUMBER(Planung!AZ20),Planung!AZ20,IF(UPPER(Planung!AZ20)="H",$C20/2,0)))))))</f>
        <v>1</v>
      </c>
      <c r="BA20" s="27">
        <f>IF($A20="",0,IF(Mitarbeiter!$G$18=FALSE,0,IF(AND(Mitarbeiter!$E$18&lt;&gt;"",BA$5+6&lt;Mitarbeiter!$E$18),0,IF(AND(Mitarbeiter!$F$18&lt;&gt;"",BA$5&gt;Mitarbeiter!$F$18),0,IF(Planung!BA20="",$C20,IF(ISNUMBER(Planung!BA20),Planung!BA20,IF(UPPER(Planung!BA20)="H",$C20/2,0)))))))</f>
        <v>1</v>
      </c>
      <c r="BB20" s="27">
        <f>IF($A20="",0,IF(Mitarbeiter!$G$18=FALSE,0,IF(AND(Mitarbeiter!$E$18&lt;&gt;"",BB$5+6&lt;Mitarbeiter!$E$18),0,IF(AND(Mitarbeiter!$F$18&lt;&gt;"",BB$5&gt;Mitarbeiter!$F$18),0,IF(Planung!BB20="",$C20,IF(ISNUMBER(Planung!BB20),Planung!BB20,IF(UPPER(Planung!BB20)="H",$C20/2,0)))))))</f>
        <v>1</v>
      </c>
      <c r="BC20" s="27">
        <f>IF($A20="",0,IF(Mitarbeiter!$G$18=FALSE,0,IF(AND(Mitarbeiter!$E$18&lt;&gt;"",BC$5+6&lt;Mitarbeiter!$E$18),0,IF(AND(Mitarbeiter!$F$18&lt;&gt;"",BC$5&gt;Mitarbeiter!$F$18),0,IF(Planung!BC20="",$C20,IF(ISNUMBER(Planung!BC20),Planung!BC20,IF(UPPER(Planung!BC20)="H",$C20/2,0)))))))</f>
        <v>1</v>
      </c>
      <c r="BD20" s="27">
        <f>IF($A20="",0,IF(Mitarbeiter!$G$18=FALSE,0,IF(AND(Mitarbeiter!$E$18&lt;&gt;"",BD$5+6&lt;Mitarbeiter!$E$18),0,IF(AND(Mitarbeiter!$F$18&lt;&gt;"",BD$5&gt;Mitarbeiter!$F$18),0,IF(Planung!BD20="",$C20,IF(ISNUMBER(Planung!BD20),Planung!BD20,IF(UPPER(Planung!BD20)="H",$C20/2,0)))))))</f>
        <v>1</v>
      </c>
      <c r="BE20" s="27">
        <f>IF($A20="",0,IF(Mitarbeiter!$G$18=FALSE,0,IF(AND(Mitarbeiter!$E$18&lt;&gt;"",BE$5+6&lt;Mitarbeiter!$E$18),0,IF(AND(Mitarbeiter!$F$18&lt;&gt;"",BE$5&gt;Mitarbeiter!$F$18),0,IF(Planung!BE20="",$C20,IF(ISNUMBER(Planung!BE20),Planung!BE20,IF(UPPER(Planung!BE20)="H",$C20/2,0)))))))</f>
        <v>1</v>
      </c>
      <c r="BF20" s="27">
        <f>IF($A20="",0,IF(Mitarbeiter!$G$18=FALSE,0,IF(AND(Mitarbeiter!$E$18&lt;&gt;"",BF$5+6&lt;Mitarbeiter!$E$18),0,IF(AND(Mitarbeiter!$F$18&lt;&gt;"",BF$5&gt;Mitarbeiter!$F$18),0,IF(Planung!BF20="",$C20,IF(ISNUMBER(Planung!BF20),Planung!BF20,IF(UPPER(Planung!BF20)="H",$C20/2,0)))))))</f>
        <v>1</v>
      </c>
      <c r="BG20" s="27">
        <f>IF($A20="",0,IF(Mitarbeiter!$G$18=FALSE,0,IF(AND(Mitarbeiter!$E$18&lt;&gt;"",BG$5+6&lt;Mitarbeiter!$E$18),0,IF(AND(Mitarbeiter!$F$18&lt;&gt;"",BG$5&gt;Mitarbeiter!$F$18),0,IF(Planung!BG20="",$C20,IF(ISNUMBER(Planung!BG20),Planung!BG20,IF(UPPER(Planung!BG20)="H",$C20/2,0)))))))</f>
        <v>1</v>
      </c>
      <c r="BH20" s="27">
        <f>IF($A20="",0,IF(Mitarbeiter!$G$18=FALSE,0,IF(AND(Mitarbeiter!$E$18&lt;&gt;"",BH$5+6&lt;Mitarbeiter!$E$18),0,IF(AND(Mitarbeiter!$F$18&lt;&gt;"",BH$5&gt;Mitarbeiter!$F$18),0,IF(Planung!BH20="",$C20,IF(ISNUMBER(Planung!BH20),Planung!BH20,IF(UPPER(Planung!BH20)="H",$C20/2,0)))))))</f>
        <v>1</v>
      </c>
      <c r="BI20" s="27">
        <f>IF($A20="",0,IF(Mitarbeiter!$G$18=FALSE,0,IF(AND(Mitarbeiter!$E$18&lt;&gt;"",BI$5+6&lt;Mitarbeiter!$E$18),0,IF(AND(Mitarbeiter!$F$18&lt;&gt;"",BI$5&gt;Mitarbeiter!$F$18),0,IF(Planung!BI20="",$C20,IF(ISNUMBER(Planung!BI20),Planung!BI20,IF(UPPER(Planung!BI20)="H",$C20/2,0)))))))</f>
        <v>1</v>
      </c>
      <c r="BJ20" s="27">
        <f>IF($A20="",0,IF(Mitarbeiter!$G$18=FALSE,0,IF(AND(Mitarbeiter!$E$18&lt;&gt;"",BJ$5+6&lt;Mitarbeiter!$E$18),0,IF(AND(Mitarbeiter!$F$18&lt;&gt;"",BJ$5&gt;Mitarbeiter!$F$18),0,IF(Planung!BJ20="",$C20,IF(ISNUMBER(Planung!BJ20),Planung!BJ20,IF(UPPER(Planung!BJ20)="H",$C20/2,0)))))))</f>
        <v>1</v>
      </c>
      <c r="BK20" s="27">
        <f>IF($A20="",0,IF(Mitarbeiter!$G$18=FALSE,0,IF(AND(Mitarbeiter!$E$18&lt;&gt;"",BK$5+6&lt;Mitarbeiter!$E$18),0,IF(AND(Mitarbeiter!$F$18&lt;&gt;"",BK$5&gt;Mitarbeiter!$F$18),0,IF(Planung!BK20="",$C20,IF(ISNUMBER(Planung!BK20),Planung!BK20,IF(UPPER(Planung!BK20)="H",$C20/2,0)))))))</f>
        <v>1</v>
      </c>
      <c r="BL20" s="27">
        <f>IF($A20="",0,IF(Mitarbeiter!$G$18=FALSE,0,IF(AND(Mitarbeiter!$E$18&lt;&gt;"",BL$5+6&lt;Mitarbeiter!$E$18),0,IF(AND(Mitarbeiter!$F$18&lt;&gt;"",BL$5&gt;Mitarbeiter!$F$18),0,IF(Planung!BL20="",$C20,IF(ISNUMBER(Planung!BL20),Planung!BL20,IF(UPPER(Planung!BL20)="H",$C20/2,0)))))))</f>
        <v>1</v>
      </c>
      <c r="BM20" s="27">
        <f>IF($A20="",0,IF(Mitarbeiter!$G$18=FALSE,0,IF(AND(Mitarbeiter!$E$18&lt;&gt;"",BM$5+6&lt;Mitarbeiter!$E$18),0,IF(AND(Mitarbeiter!$F$18&lt;&gt;"",BM$5&gt;Mitarbeiter!$F$18),0,IF(Planung!BM20="",$C20,IF(ISNUMBER(Planung!BM20),Planung!BM20,IF(UPPER(Planung!BM20)="H",$C20/2,0)))))))</f>
        <v>1</v>
      </c>
      <c r="BN20" s="27">
        <f>IF($A20="",0,IF(Mitarbeiter!$G$18=FALSE,0,IF(AND(Mitarbeiter!$E$18&lt;&gt;"",BN$5+6&lt;Mitarbeiter!$E$18),0,IF(AND(Mitarbeiter!$F$18&lt;&gt;"",BN$5&gt;Mitarbeiter!$F$18),0,IF(Planung!BN20="",$C20,IF(ISNUMBER(Planung!BN20),Planung!BN20,IF(UPPER(Planung!BN20)="H",$C20/2,0)))))))</f>
        <v>1</v>
      </c>
      <c r="BO20" s="27">
        <f>IF($A20="",0,IF(Mitarbeiter!$G$18=FALSE,0,IF(AND(Mitarbeiter!$E$18&lt;&gt;"",BO$5+6&lt;Mitarbeiter!$E$18),0,IF(AND(Mitarbeiter!$F$18&lt;&gt;"",BO$5&gt;Mitarbeiter!$F$18),0,IF(Planung!BO20="",$C20,IF(ISNUMBER(Planung!BO20),Planung!BO20,IF(UPPER(Planung!BO20)="H",$C20/2,0)))))))</f>
        <v>1</v>
      </c>
      <c r="BP20" s="27">
        <f>IF($A20="",0,IF(Mitarbeiter!$G$18=FALSE,0,IF(AND(Mitarbeiter!$E$18&lt;&gt;"",BP$5+6&lt;Mitarbeiter!$E$18),0,IF(AND(Mitarbeiter!$F$18&lt;&gt;"",BP$5&gt;Mitarbeiter!$F$18),0,IF(Planung!BP20="",$C20,IF(ISNUMBER(Planung!BP20),Planung!BP20,IF(UPPER(Planung!BP20)="H",$C20/2,0)))))))</f>
        <v>1</v>
      </c>
      <c r="BQ20" s="27">
        <f>IF($A20="",0,IF(Mitarbeiter!$G$18=FALSE,0,IF(AND(Mitarbeiter!$E$18&lt;&gt;"",BQ$5+6&lt;Mitarbeiter!$E$18),0,IF(AND(Mitarbeiter!$F$18&lt;&gt;"",BQ$5&gt;Mitarbeiter!$F$18),0,IF(Planung!BQ20="",$C20,IF(ISNUMBER(Planung!BQ20),Planung!BQ20,IF(UPPER(Planung!BQ20)="H",$C20/2,0)))))))</f>
        <v>1</v>
      </c>
      <c r="BR20" s="27">
        <f>IF($A20="",0,IF(Mitarbeiter!$G$18=FALSE,0,IF(AND(Mitarbeiter!$E$18&lt;&gt;"",BR$5+6&lt;Mitarbeiter!$E$18),0,IF(AND(Mitarbeiter!$F$18&lt;&gt;"",BR$5&gt;Mitarbeiter!$F$18),0,IF(Planung!BR20="",$C20,IF(ISNUMBER(Planung!BR20),Planung!BR20,IF(UPPER(Planung!BR20)="H",$C20/2,0)))))))</f>
        <v>1</v>
      </c>
      <c r="BS20" s="27">
        <f>IF($A20="",0,IF(Mitarbeiter!$G$18=FALSE,0,IF(AND(Mitarbeiter!$E$18&lt;&gt;"",BS$5+6&lt;Mitarbeiter!$E$18),0,IF(AND(Mitarbeiter!$F$18&lt;&gt;"",BS$5&gt;Mitarbeiter!$F$18),0,IF(Planung!BS20="",$C20,IF(ISNUMBER(Planung!BS20),Planung!BS20,IF(UPPER(Planung!BS20)="H",$C20/2,0)))))))</f>
        <v>1</v>
      </c>
      <c r="BT20" s="27">
        <f>IF($A20="",0,IF(Mitarbeiter!$G$18=FALSE,0,IF(AND(Mitarbeiter!$E$18&lt;&gt;"",BT$5+6&lt;Mitarbeiter!$E$18),0,IF(AND(Mitarbeiter!$F$18&lt;&gt;"",BT$5&gt;Mitarbeiter!$F$18),0,IF(Planung!BT20="",$C20,IF(ISNUMBER(Planung!BT20),Planung!BT20,IF(UPPER(Planung!BT20)="H",$C20/2,0)))))))</f>
        <v>1</v>
      </c>
      <c r="BU20" s="27">
        <f>IF($A20="",0,IF(Mitarbeiter!$G$18=FALSE,0,IF(AND(Mitarbeiter!$E$18&lt;&gt;"",BU$5+6&lt;Mitarbeiter!$E$18),0,IF(AND(Mitarbeiter!$F$18&lt;&gt;"",BU$5&gt;Mitarbeiter!$F$18),0,IF(Planung!BU20="",$C20,IF(ISNUMBER(Planung!BU20),Planung!BU20,IF(UPPER(Planung!BU20)="H",$C20/2,0)))))))</f>
        <v>1</v>
      </c>
      <c r="BV20" s="27">
        <f>IF($A20="",0,IF(Mitarbeiter!$G$18=FALSE,0,IF(AND(Mitarbeiter!$E$18&lt;&gt;"",BV$5+6&lt;Mitarbeiter!$E$18),0,IF(AND(Mitarbeiter!$F$18&lt;&gt;"",BV$5&gt;Mitarbeiter!$F$18),0,IF(Planung!BV20="",$C20,IF(ISNUMBER(Planung!BV20),Planung!BV20,IF(UPPER(Planung!BV20)="H",$C20/2,0)))))))</f>
        <v>1</v>
      </c>
      <c r="BW20" s="27">
        <f>IF($A20="",0,IF(Mitarbeiter!$G$18=FALSE,0,IF(AND(Mitarbeiter!$E$18&lt;&gt;"",BW$5+6&lt;Mitarbeiter!$E$18),0,IF(AND(Mitarbeiter!$F$18&lt;&gt;"",BW$5&gt;Mitarbeiter!$F$18),0,IF(Planung!BW20="",$C20,IF(ISNUMBER(Planung!BW20),Planung!BW20,IF(UPPER(Planung!BW20)="H",$C20/2,0)))))))</f>
        <v>1</v>
      </c>
      <c r="BX20" s="27">
        <f>IF($A20="",0,IF(Mitarbeiter!$G$18=FALSE,0,IF(AND(Mitarbeiter!$E$18&lt;&gt;"",BX$5+6&lt;Mitarbeiter!$E$18),0,IF(AND(Mitarbeiter!$F$18&lt;&gt;"",BX$5&gt;Mitarbeiter!$F$18),0,IF(Planung!BX20="",$C20,IF(ISNUMBER(Planung!BX20),Planung!BX20,IF(UPPER(Planung!BX20)="H",$C20/2,0)))))))</f>
        <v>1</v>
      </c>
      <c r="BY20" s="27">
        <f>IF($A20="",0,IF(Mitarbeiter!$G$18=FALSE,0,IF(AND(Mitarbeiter!$E$18&lt;&gt;"",BY$5+6&lt;Mitarbeiter!$E$18),0,IF(AND(Mitarbeiter!$F$18&lt;&gt;"",BY$5&gt;Mitarbeiter!$F$18),0,IF(Planung!BY20="",$C20,IF(ISNUMBER(Planung!BY20),Planung!BY20,IF(UPPER(Planung!BY20)="H",$C20/2,0)))))))</f>
        <v>1</v>
      </c>
      <c r="BZ20" s="27">
        <f>IF($A20="",0,IF(Mitarbeiter!$G$18=FALSE,0,IF(AND(Mitarbeiter!$E$18&lt;&gt;"",BZ$5+6&lt;Mitarbeiter!$E$18),0,IF(AND(Mitarbeiter!$F$18&lt;&gt;"",BZ$5&gt;Mitarbeiter!$F$18),0,IF(Planung!BZ20="",$C20,IF(ISNUMBER(Planung!BZ20),Planung!BZ20,IF(UPPER(Planung!BZ20)="H",$C20/2,0)))))))</f>
        <v>1</v>
      </c>
      <c r="CA20" s="27">
        <f>IF($A20="",0,IF(Mitarbeiter!$G$18=FALSE,0,IF(AND(Mitarbeiter!$E$18&lt;&gt;"",CA$5+6&lt;Mitarbeiter!$E$18),0,IF(AND(Mitarbeiter!$F$18&lt;&gt;"",CA$5&gt;Mitarbeiter!$F$18),0,IF(Planung!CA20="",$C20,IF(ISNUMBER(Planung!CA20),Planung!CA20,IF(UPPER(Planung!CA20)="H",$C20/2,0)))))))</f>
        <v>1</v>
      </c>
      <c r="CB20" s="27">
        <f>IF($A20="",0,IF(Mitarbeiter!$G$18=FALSE,0,IF(AND(Mitarbeiter!$E$18&lt;&gt;"",CB$5+6&lt;Mitarbeiter!$E$18),0,IF(AND(Mitarbeiter!$F$18&lt;&gt;"",CB$5&gt;Mitarbeiter!$F$18),0,IF(Planung!CB20="",$C20,IF(ISNUMBER(Planung!CB20),Planung!CB20,IF(UPPER(Planung!CB20)="H",$C20/2,0)))))))</f>
        <v>1</v>
      </c>
      <c r="CC20" s="27">
        <f>IF($A20="",0,IF(Mitarbeiter!$G$18=FALSE,0,IF(AND(Mitarbeiter!$E$18&lt;&gt;"",CC$5+6&lt;Mitarbeiter!$E$18),0,IF(AND(Mitarbeiter!$F$18&lt;&gt;"",CC$5&gt;Mitarbeiter!$F$18),0,IF(Planung!CC20="",$C20,IF(ISNUMBER(Planung!CC20),Planung!CC20,IF(UPPER(Planung!CC20)="H",$C20/2,0)))))))</f>
        <v>1</v>
      </c>
      <c r="CD20" s="27">
        <f>IF($A20="",0,IF(Mitarbeiter!$G$18=FALSE,0,IF(AND(Mitarbeiter!$E$18&lt;&gt;"",CD$5+6&lt;Mitarbeiter!$E$18),0,IF(AND(Mitarbeiter!$F$18&lt;&gt;"",CD$5&gt;Mitarbeiter!$F$18),0,IF(Planung!CD20="",$C20,IF(ISNUMBER(Planung!CD20),Planung!CD20,IF(UPPER(Planung!CD20)="H",$C20/2,0)))))))</f>
        <v>1</v>
      </c>
      <c r="CE20" s="27">
        <f>IF($A20="",0,IF(Mitarbeiter!$G$18=FALSE,0,IF(AND(Mitarbeiter!$E$18&lt;&gt;"",CE$5+6&lt;Mitarbeiter!$E$18),0,IF(AND(Mitarbeiter!$F$18&lt;&gt;"",CE$5&gt;Mitarbeiter!$F$18),0,IF(Planung!CE20="",$C20,IF(ISNUMBER(Planung!CE20),Planung!CE20,IF(UPPER(Planung!CE20)="H",$C20/2,0)))))))</f>
        <v>1</v>
      </c>
      <c r="CF20" s="27">
        <f>IF($A20="",0,IF(Mitarbeiter!$G$18=FALSE,0,IF(AND(Mitarbeiter!$E$18&lt;&gt;"",CF$5+6&lt;Mitarbeiter!$E$18),0,IF(AND(Mitarbeiter!$F$18&lt;&gt;"",CF$5&gt;Mitarbeiter!$F$18),0,IF(Planung!CF20="",$C20,IF(ISNUMBER(Planung!CF20),Planung!CF20,IF(UPPER(Planung!CF20)="H",$C20/2,0)))))))</f>
        <v>1</v>
      </c>
      <c r="CG20" s="27">
        <f>IF($A20="",0,IF(Mitarbeiter!$G$18=FALSE,0,IF(AND(Mitarbeiter!$E$18&lt;&gt;"",CG$5+6&lt;Mitarbeiter!$E$18),0,IF(AND(Mitarbeiter!$F$18&lt;&gt;"",CG$5&gt;Mitarbeiter!$F$18),0,IF(Planung!CG20="",$C20,IF(ISNUMBER(Planung!CG20),Planung!CG20,IF(UPPER(Planung!CG20)="H",$C20/2,0)))))))</f>
        <v>1</v>
      </c>
      <c r="CH20" s="27">
        <f>IF($A20="",0,IF(Mitarbeiter!$G$18=FALSE,0,IF(AND(Mitarbeiter!$E$18&lt;&gt;"",CH$5+6&lt;Mitarbeiter!$E$18),0,IF(AND(Mitarbeiter!$F$18&lt;&gt;"",CH$5&gt;Mitarbeiter!$F$18),0,IF(Planung!CH20="",$C20,IF(ISNUMBER(Planung!CH20),Planung!CH20,IF(UPPER(Planung!CH20)="H",$C20/2,0)))))))</f>
        <v>1</v>
      </c>
      <c r="CI20" s="27">
        <f>IF($A20="",0,IF(Mitarbeiter!$G$18=FALSE,0,IF(AND(Mitarbeiter!$E$18&lt;&gt;"",CI$5+6&lt;Mitarbeiter!$E$18),0,IF(AND(Mitarbeiter!$F$18&lt;&gt;"",CI$5&gt;Mitarbeiter!$F$18),0,IF(Planung!CI20="",$C20,IF(ISNUMBER(Planung!CI20),Planung!CI20,IF(UPPER(Planung!CI20)="H",$C20/2,0)))))))</f>
        <v>1</v>
      </c>
      <c r="CJ20" s="27">
        <f>IF($A20="",0,IF(Mitarbeiter!$G$18=FALSE,0,IF(AND(Mitarbeiter!$E$18&lt;&gt;"",CJ$5+6&lt;Mitarbeiter!$E$18),0,IF(AND(Mitarbeiter!$F$18&lt;&gt;"",CJ$5&gt;Mitarbeiter!$F$18),0,IF(Planung!CJ20="",$C20,IF(ISNUMBER(Planung!CJ20),Planung!CJ20,IF(UPPER(Planung!CJ20)="H",$C20/2,0)))))))</f>
        <v>1</v>
      </c>
      <c r="CK20" s="27">
        <f>IF($A20="",0,IF(Mitarbeiter!$G$18=FALSE,0,IF(AND(Mitarbeiter!$E$18&lt;&gt;"",CK$5+6&lt;Mitarbeiter!$E$18),0,IF(AND(Mitarbeiter!$F$18&lt;&gt;"",CK$5&gt;Mitarbeiter!$F$18),0,IF(Planung!CK20="",$C20,IF(ISNUMBER(Planung!CK20),Planung!CK20,IF(UPPER(Planung!CK20)="H",$C20/2,0)))))))</f>
        <v>1</v>
      </c>
      <c r="CL20" s="27">
        <f>IF($A20="",0,IF(Mitarbeiter!$G$18=FALSE,0,IF(AND(Mitarbeiter!$E$18&lt;&gt;"",CL$5+6&lt;Mitarbeiter!$E$18),0,IF(AND(Mitarbeiter!$F$18&lt;&gt;"",CL$5&gt;Mitarbeiter!$F$18),0,IF(Planung!CL20="",$C20,IF(ISNUMBER(Planung!CL20),Planung!CL20,IF(UPPER(Planung!CL20)="H",$C20/2,0)))))))</f>
        <v>1</v>
      </c>
      <c r="CM20" s="27">
        <f>IF($A20="",0,IF(Mitarbeiter!$G$18=FALSE,0,IF(AND(Mitarbeiter!$E$18&lt;&gt;"",CM$5+6&lt;Mitarbeiter!$E$18),0,IF(AND(Mitarbeiter!$F$18&lt;&gt;"",CM$5&gt;Mitarbeiter!$F$18),0,IF(Planung!CM20="",$C20,IF(ISNUMBER(Planung!CM20),Planung!CM20,IF(UPPER(Planung!CM20)="H",$C20/2,0)))))))</f>
        <v>1</v>
      </c>
      <c r="CN20" s="27">
        <f>IF($A20="",0,IF(Mitarbeiter!$G$18=FALSE,0,IF(AND(Mitarbeiter!$E$18&lt;&gt;"",CN$5+6&lt;Mitarbeiter!$E$18),0,IF(AND(Mitarbeiter!$F$18&lt;&gt;"",CN$5&gt;Mitarbeiter!$F$18),0,IF(Planung!CN20="",$C20,IF(ISNUMBER(Planung!CN20),Planung!CN20,IF(UPPER(Planung!CN20)="H",$C20/2,0)))))))</f>
        <v>1</v>
      </c>
      <c r="CO20" s="27">
        <f>IF($A20="",0,IF(Mitarbeiter!$G$18=FALSE,0,IF(AND(Mitarbeiter!$E$18&lt;&gt;"",CO$5+6&lt;Mitarbeiter!$E$18),0,IF(AND(Mitarbeiter!$F$18&lt;&gt;"",CO$5&gt;Mitarbeiter!$F$18),0,IF(Planung!CO20="",$C20,IF(ISNUMBER(Planung!CO20),Planung!CO20,IF(UPPER(Planung!CO20)="H",$C20/2,0)))))))</f>
        <v>1</v>
      </c>
      <c r="CP20" s="27">
        <f>IF($A20="",0,IF(Mitarbeiter!$G$18=FALSE,0,IF(AND(Mitarbeiter!$E$18&lt;&gt;"",CP$5+6&lt;Mitarbeiter!$E$18),0,IF(AND(Mitarbeiter!$F$18&lt;&gt;"",CP$5&gt;Mitarbeiter!$F$18),0,IF(Planung!CP20="",$C20,IF(ISNUMBER(Planung!CP20),Planung!CP20,IF(UPPER(Planung!CP20)="H",$C20/2,0)))))))</f>
        <v>1</v>
      </c>
      <c r="CQ20" s="27">
        <f>IF($A20="",0,IF(Mitarbeiter!$G$18=FALSE,0,IF(AND(Mitarbeiter!$E$18&lt;&gt;"",CQ$5+6&lt;Mitarbeiter!$E$18),0,IF(AND(Mitarbeiter!$F$18&lt;&gt;"",CQ$5&gt;Mitarbeiter!$F$18),0,IF(Planung!CQ20="",$C20,IF(ISNUMBER(Planung!CQ20),Planung!CQ20,IF(UPPER(Planung!CQ20)="H",$C20/2,0)))))))</f>
        <v>1</v>
      </c>
      <c r="CR20" s="27">
        <f>IF($A20="",0,IF(Mitarbeiter!$G$18=FALSE,0,IF(AND(Mitarbeiter!$E$18&lt;&gt;"",CR$5+6&lt;Mitarbeiter!$E$18),0,IF(AND(Mitarbeiter!$F$18&lt;&gt;"",CR$5&gt;Mitarbeiter!$F$18),0,IF(Planung!CR20="",$C20,IF(ISNUMBER(Planung!CR20),Planung!CR20,IF(UPPER(Planung!CR20)="H",$C20/2,0)))))))</f>
        <v>1</v>
      </c>
      <c r="CS20" s="27">
        <f>IF($A20="",0,IF(Mitarbeiter!$G$18=FALSE,0,IF(AND(Mitarbeiter!$E$18&lt;&gt;"",CS$5+6&lt;Mitarbeiter!$E$18),0,IF(AND(Mitarbeiter!$F$18&lt;&gt;"",CS$5&gt;Mitarbeiter!$F$18),0,IF(Planung!CS20="",$C20,IF(ISNUMBER(Planung!CS20),Planung!CS20,IF(UPPER(Planung!CS20)="H",$C20/2,0)))))))</f>
        <v>1</v>
      </c>
      <c r="CT20" s="27">
        <f>IF($A20="",0,IF(Mitarbeiter!$G$18=FALSE,0,IF(AND(Mitarbeiter!$E$18&lt;&gt;"",CT$5+6&lt;Mitarbeiter!$E$18),0,IF(AND(Mitarbeiter!$F$18&lt;&gt;"",CT$5&gt;Mitarbeiter!$F$18),0,IF(Planung!CT20="",$C20,IF(ISNUMBER(Planung!CT20),Planung!CT20,IF(UPPER(Planung!CT20)="H",$C20/2,0)))))))</f>
        <v>1</v>
      </c>
      <c r="CU20" s="27">
        <f>IF($A20="",0,IF(Mitarbeiter!$G$18=FALSE,0,IF(AND(Mitarbeiter!$E$18&lt;&gt;"",CU$5+6&lt;Mitarbeiter!$E$18),0,IF(AND(Mitarbeiter!$F$18&lt;&gt;"",CU$5&gt;Mitarbeiter!$F$18),0,IF(Planung!CU20="",$C20,IF(ISNUMBER(Planung!CU20),Planung!CU20,IF(UPPER(Planung!CU20)="H",$C20/2,0)))))))</f>
        <v>1</v>
      </c>
      <c r="CV20" s="27">
        <f>IF($A20="",0,IF(Mitarbeiter!$G$18=FALSE,0,IF(AND(Mitarbeiter!$E$18&lt;&gt;"",CV$5+6&lt;Mitarbeiter!$E$18),0,IF(AND(Mitarbeiter!$F$18&lt;&gt;"",CV$5&gt;Mitarbeiter!$F$18),0,IF(Planung!CV20="",$C20,IF(ISNUMBER(Planung!CV20),Planung!CV20,IF(UPPER(Planung!CV20)="H",$C20/2,0)))))))</f>
        <v>1</v>
      </c>
      <c r="CW20" s="27">
        <f>IF($A20="",0,IF(Mitarbeiter!$G$18=FALSE,0,IF(AND(Mitarbeiter!$E$18&lt;&gt;"",CW$5+6&lt;Mitarbeiter!$E$18),0,IF(AND(Mitarbeiter!$F$18&lt;&gt;"",CW$5&gt;Mitarbeiter!$F$18),0,IF(Planung!CW20="",$C20,IF(ISNUMBER(Planung!CW20),Planung!CW20,IF(UPPER(Planung!CW20)="H",$C20/2,0)))))))</f>
        <v>1</v>
      </c>
      <c r="CX20" s="27">
        <f>IF($A20="",0,IF(Mitarbeiter!$G$18=FALSE,0,IF(AND(Mitarbeiter!$E$18&lt;&gt;"",CX$5+6&lt;Mitarbeiter!$E$18),0,IF(AND(Mitarbeiter!$F$18&lt;&gt;"",CX$5&gt;Mitarbeiter!$F$18),0,IF(Planung!CX20="",$C20,IF(ISNUMBER(Planung!CX20),Planung!CX20,IF(UPPER(Planung!CX20)="H",$C20/2,0)))))))</f>
        <v>1</v>
      </c>
      <c r="CY20" s="27">
        <f>IF($A20="",0,IF(Mitarbeiter!$G$18=FALSE,0,IF(AND(Mitarbeiter!$E$18&lt;&gt;"",CY$5+6&lt;Mitarbeiter!$E$18),0,IF(AND(Mitarbeiter!$F$18&lt;&gt;"",CY$5&gt;Mitarbeiter!$F$18),0,IF(Planung!CY20="",$C20,IF(ISNUMBER(Planung!CY20),Planung!CY20,IF(UPPER(Planung!CY20)="H",$C20/2,0)))))))</f>
        <v>1</v>
      </c>
      <c r="CZ20" s="27">
        <f>IF($A20="",0,IF(Mitarbeiter!$G$18=FALSE,0,IF(AND(Mitarbeiter!$E$18&lt;&gt;"",CZ$5+6&lt;Mitarbeiter!$E$18),0,IF(AND(Mitarbeiter!$F$18&lt;&gt;"",CZ$5&gt;Mitarbeiter!$F$18),0,IF(Planung!CZ20="",$C20,IF(ISNUMBER(Planung!CZ20),Planung!CZ20,IF(UPPER(Planung!CZ20)="H",$C20/2,0)))))))</f>
        <v>1</v>
      </c>
      <c r="DA20" s="27">
        <f>IF($A20="",0,IF(Mitarbeiter!$G$18=FALSE,0,IF(AND(Mitarbeiter!$E$18&lt;&gt;"",DA$5+6&lt;Mitarbeiter!$E$18),0,IF(AND(Mitarbeiter!$F$18&lt;&gt;"",DA$5&gt;Mitarbeiter!$F$18),0,IF(Planung!DA20="",$C20,IF(ISNUMBER(Planung!DA20),Planung!DA20,IF(UPPER(Planung!DA20)="H",$C20/2,0)))))))</f>
        <v>1</v>
      </c>
      <c r="DB20" s="27">
        <f>IF($A20="",0,IF(Mitarbeiter!$G$18=FALSE,0,IF(AND(Mitarbeiter!$E$18&lt;&gt;"",DB$5+6&lt;Mitarbeiter!$E$18),0,IF(AND(Mitarbeiter!$F$18&lt;&gt;"",DB$5&gt;Mitarbeiter!$F$18),0,IF(Planung!DB20="",$C20,IF(ISNUMBER(Planung!DB20),Planung!DB20,IF(UPPER(Planung!DB20)="H",$C20/2,0)))))))</f>
        <v>1</v>
      </c>
      <c r="DC20" s="27">
        <f>IF($A20="",0,IF(Mitarbeiter!$G$18=FALSE,0,IF(AND(Mitarbeiter!$E$18&lt;&gt;"",DC$5+6&lt;Mitarbeiter!$E$18),0,IF(AND(Mitarbeiter!$F$18&lt;&gt;"",DC$5&gt;Mitarbeiter!$F$18),0,IF(Planung!DC20="",$C20,IF(ISNUMBER(Planung!DC20),Planung!DC20,IF(UPPER(Planung!DC20)="H",$C20/2,0)))))))</f>
        <v>1</v>
      </c>
      <c r="DD20" s="27">
        <f>IF($A20="",0,IF(Mitarbeiter!$G$18=FALSE,0,IF(AND(Mitarbeiter!$E$18&lt;&gt;"",DD$5+6&lt;Mitarbeiter!$E$18),0,IF(AND(Mitarbeiter!$F$18&lt;&gt;"",DD$5&gt;Mitarbeiter!$F$18),0,IF(Planung!DD20="",$C20,IF(ISNUMBER(Planung!DD20),Planung!DD20,IF(UPPER(Planung!DD20)="H",$C20/2,0)))))))</f>
        <v>1</v>
      </c>
      <c r="DE20" s="27">
        <f>IF($A20="",0,IF(Mitarbeiter!$G$18=FALSE,0,IF(AND(Mitarbeiter!$E$18&lt;&gt;"",DE$5+6&lt;Mitarbeiter!$E$18),0,IF(AND(Mitarbeiter!$F$18&lt;&gt;"",DE$5&gt;Mitarbeiter!$F$18),0,IF(Planung!DE20="",$C20,IF(ISNUMBER(Planung!DE20),Planung!DE20,IF(UPPER(Planung!DE20)="H",$C20/2,0)))))))</f>
        <v>1</v>
      </c>
      <c r="DF20" s="27">
        <f>IF($A20="",0,IF(Mitarbeiter!$G$18=FALSE,0,IF(AND(Mitarbeiter!$E$18&lt;&gt;"",DF$5+6&lt;Mitarbeiter!$E$18),0,IF(AND(Mitarbeiter!$F$18&lt;&gt;"",DF$5&gt;Mitarbeiter!$F$18),0,IF(Planung!DF20="",$C20,IF(ISNUMBER(Planung!DF20),Planung!DF20,IF(UPPER(Planung!DF20)="H",$C20/2,0)))))))</f>
        <v>1</v>
      </c>
      <c r="DG20" s="27">
        <f>IF($A20="",0,IF(Mitarbeiter!$G$18=FALSE,0,IF(AND(Mitarbeiter!$E$18&lt;&gt;"",DG$5+6&lt;Mitarbeiter!$E$18),0,IF(AND(Mitarbeiter!$F$18&lt;&gt;"",DG$5&gt;Mitarbeiter!$F$18),0,IF(Planung!DG20="",$C20,IF(ISNUMBER(Planung!DG20),Planung!DG20,IF(UPPER(Planung!DG20)="H",$C20/2,0)))))))</f>
        <v>1</v>
      </c>
      <c r="DH20" s="27">
        <f>IF($A20="",0,IF(Mitarbeiter!$G$18=FALSE,0,IF(AND(Mitarbeiter!$E$18&lt;&gt;"",DH$5+6&lt;Mitarbeiter!$E$18),0,IF(AND(Mitarbeiter!$F$18&lt;&gt;"",DH$5&gt;Mitarbeiter!$F$18),0,IF(Planung!DH20="",$C20,IF(ISNUMBER(Planung!DH20),Planung!DH20,IF(UPPER(Planung!DH20)="H",$C20/2,0)))))))</f>
        <v>1</v>
      </c>
      <c r="DI20" s="27">
        <f>IF($A20="",0,IF(Mitarbeiter!$G$18=FALSE,0,IF(AND(Mitarbeiter!$E$18&lt;&gt;"",DI$5+6&lt;Mitarbeiter!$E$18),0,IF(AND(Mitarbeiter!$F$18&lt;&gt;"",DI$5&gt;Mitarbeiter!$F$18),0,IF(Planung!DI20="",$C20,IF(ISNUMBER(Planung!DI20),Planung!DI20,IF(UPPER(Planung!DI20)="H",$C20/2,0)))))))</f>
        <v>1</v>
      </c>
      <c r="DJ20" s="27">
        <f>IF($A20="",0,IF(Mitarbeiter!$G$18=FALSE,0,IF(AND(Mitarbeiter!$E$18&lt;&gt;"",DJ$5+6&lt;Mitarbeiter!$E$18),0,IF(AND(Mitarbeiter!$F$18&lt;&gt;"",DJ$5&gt;Mitarbeiter!$F$18),0,IF(Planung!DJ20="",$C20,IF(ISNUMBER(Planung!DJ20),Planung!DJ20,IF(UPPER(Planung!DJ20)="H",$C20/2,0)))))))</f>
        <v>1</v>
      </c>
      <c r="DK20" s="27">
        <f>IF($A20="",0,IF(Mitarbeiter!$G$18=FALSE,0,IF(AND(Mitarbeiter!$E$18&lt;&gt;"",DK$5+6&lt;Mitarbeiter!$E$18),0,IF(AND(Mitarbeiter!$F$18&lt;&gt;"",DK$5&gt;Mitarbeiter!$F$18),0,IF(Planung!DK20="",$C20,IF(ISNUMBER(Planung!DK20),Planung!DK20,IF(UPPER(Planung!DK20)="H",$C20/2,0)))))))</f>
        <v>1</v>
      </c>
      <c r="DL20" s="27">
        <f>IF($A20="",0,IF(Mitarbeiter!$G$18=FALSE,0,IF(AND(Mitarbeiter!$E$18&lt;&gt;"",DL$5+6&lt;Mitarbeiter!$E$18),0,IF(AND(Mitarbeiter!$F$18&lt;&gt;"",DL$5&gt;Mitarbeiter!$F$18),0,IF(Planung!DL20="",$C20,IF(ISNUMBER(Planung!DL20),Planung!DL20,IF(UPPER(Planung!DL20)="H",$C20/2,0)))))))</f>
        <v>1</v>
      </c>
      <c r="DM20" s="27">
        <f>IF($A20="",0,IF(Mitarbeiter!$G$18=FALSE,0,IF(AND(Mitarbeiter!$E$18&lt;&gt;"",DM$5+6&lt;Mitarbeiter!$E$18),0,IF(AND(Mitarbeiter!$F$18&lt;&gt;"",DM$5&gt;Mitarbeiter!$F$18),0,IF(Planung!DM20="",$C20,IF(ISNUMBER(Planung!DM20),Planung!DM20,IF(UPPER(Planung!DM20)="H",$C20/2,0)))))))</f>
        <v>1</v>
      </c>
      <c r="DN20" s="27">
        <f>IF($A20="",0,IF(Mitarbeiter!$G$18=FALSE,0,IF(AND(Mitarbeiter!$E$18&lt;&gt;"",DN$5+6&lt;Mitarbeiter!$E$18),0,IF(AND(Mitarbeiter!$F$18&lt;&gt;"",DN$5&gt;Mitarbeiter!$F$18),0,IF(Planung!DN20="",$C20,IF(ISNUMBER(Planung!DN20),Planung!DN20,IF(UPPER(Planung!DN20)="H",$C20/2,0)))))))</f>
        <v>1</v>
      </c>
      <c r="DO20" s="27">
        <f>IF($A20="",0,IF(Mitarbeiter!$G$18=FALSE,0,IF(AND(Mitarbeiter!$E$18&lt;&gt;"",DO$5+6&lt;Mitarbeiter!$E$18),0,IF(AND(Mitarbeiter!$F$18&lt;&gt;"",DO$5&gt;Mitarbeiter!$F$18),0,IF(Planung!DO20="",$C20,IF(ISNUMBER(Planung!DO20),Planung!DO20,IF(UPPER(Planung!DO20)="H",$C20/2,0)))))))</f>
        <v>1</v>
      </c>
      <c r="DP20" s="27">
        <f>IF($A20="",0,IF(Mitarbeiter!$G$18=FALSE,0,IF(AND(Mitarbeiter!$E$18&lt;&gt;"",DP$5+6&lt;Mitarbeiter!$E$18),0,IF(AND(Mitarbeiter!$F$18&lt;&gt;"",DP$5&gt;Mitarbeiter!$F$18),0,IF(Planung!DP20="",$C20,IF(ISNUMBER(Planung!DP20),Planung!DP20,IF(UPPER(Planung!DP20)="H",$C20/2,0)))))))</f>
        <v>1</v>
      </c>
      <c r="DQ20" s="27">
        <f>IF($A20="",0,IF(Mitarbeiter!$G$18=FALSE,0,IF(AND(Mitarbeiter!$E$18&lt;&gt;"",DQ$5+6&lt;Mitarbeiter!$E$18),0,IF(AND(Mitarbeiter!$F$18&lt;&gt;"",DQ$5&gt;Mitarbeiter!$F$18),0,IF(Planung!DQ20="",$C20,IF(ISNUMBER(Planung!DQ20),Planung!DQ20,IF(UPPER(Planung!DQ20)="H",$C20/2,0)))))))</f>
        <v>1</v>
      </c>
      <c r="DR20" s="27">
        <f>IF($A20="",0,IF(Mitarbeiter!$G$18=FALSE,0,IF(AND(Mitarbeiter!$E$18&lt;&gt;"",DR$5+6&lt;Mitarbeiter!$E$18),0,IF(AND(Mitarbeiter!$F$18&lt;&gt;"",DR$5&gt;Mitarbeiter!$F$18),0,IF(Planung!DR20="",$C20,IF(ISNUMBER(Planung!DR20),Planung!DR20,IF(UPPER(Planung!DR20)="H",$C20/2,0)))))))</f>
        <v>1</v>
      </c>
      <c r="DS20" s="27">
        <f>IF($A20="",0,IF(Mitarbeiter!$G$18=FALSE,0,IF(AND(Mitarbeiter!$E$18&lt;&gt;"",DS$5+6&lt;Mitarbeiter!$E$18),0,IF(AND(Mitarbeiter!$F$18&lt;&gt;"",DS$5&gt;Mitarbeiter!$F$18),0,IF(Planung!DS20="",$C20,IF(ISNUMBER(Planung!DS20),Planung!DS20,IF(UPPER(Planung!DS20)="H",$C20/2,0)))))))</f>
        <v>1</v>
      </c>
      <c r="DT20" s="27">
        <f>IF($A20="",0,IF(Mitarbeiter!$G$18=FALSE,0,IF(AND(Mitarbeiter!$E$18&lt;&gt;"",DT$5+6&lt;Mitarbeiter!$E$18),0,IF(AND(Mitarbeiter!$F$18&lt;&gt;"",DT$5&gt;Mitarbeiter!$F$18),0,IF(Planung!DT20="",$C20,IF(ISNUMBER(Planung!DT20),Planung!DT20,IF(UPPER(Planung!DT20)="H",$C20/2,0)))))))</f>
        <v>1</v>
      </c>
      <c r="DU20" s="27">
        <f>IF($A20="",0,IF(Mitarbeiter!$G$18=FALSE,0,IF(AND(Mitarbeiter!$E$18&lt;&gt;"",DU$5+6&lt;Mitarbeiter!$E$18),0,IF(AND(Mitarbeiter!$F$18&lt;&gt;"",DU$5&gt;Mitarbeiter!$F$18),0,IF(Planung!DU20="",$C20,IF(ISNUMBER(Planung!DU20),Planung!DU20,IF(UPPER(Planung!DU20)="H",$C20/2,0)))))))</f>
        <v>1</v>
      </c>
      <c r="DV20" s="27">
        <f>IF($A20="",0,IF(Mitarbeiter!$G$18=FALSE,0,IF(AND(Mitarbeiter!$E$18&lt;&gt;"",DV$5+6&lt;Mitarbeiter!$E$18),0,IF(AND(Mitarbeiter!$F$18&lt;&gt;"",DV$5&gt;Mitarbeiter!$F$18),0,IF(Planung!DV20="",$C20,IF(ISNUMBER(Planung!DV20),Planung!DV20,IF(UPPER(Planung!DV20)="H",$C20/2,0)))))))</f>
        <v>1</v>
      </c>
      <c r="DW20" s="27">
        <f>IF($A20="",0,IF(Mitarbeiter!$G$18=FALSE,0,IF(AND(Mitarbeiter!$E$18&lt;&gt;"",DW$5+6&lt;Mitarbeiter!$E$18),0,IF(AND(Mitarbeiter!$F$18&lt;&gt;"",DW$5&gt;Mitarbeiter!$F$18),0,IF(Planung!DW20="",$C20,IF(ISNUMBER(Planung!DW20),Planung!DW20,IF(UPPER(Planung!DW20)="H",$C20/2,0)))))))</f>
        <v>1</v>
      </c>
      <c r="DX20" s="27">
        <f>IF($A20="",0,IF(Mitarbeiter!$G$18=FALSE,0,IF(AND(Mitarbeiter!$E$18&lt;&gt;"",DX$5+6&lt;Mitarbeiter!$E$18),0,IF(AND(Mitarbeiter!$F$18&lt;&gt;"",DX$5&gt;Mitarbeiter!$F$18),0,IF(Planung!DX20="",$C20,IF(ISNUMBER(Planung!DX20),Planung!DX20,IF(UPPER(Planung!DX20)="H",$C20/2,0)))))))</f>
        <v>1</v>
      </c>
      <c r="DY20" s="27">
        <f>IF($A20="",0,IF(Mitarbeiter!$G$18=FALSE,0,IF(AND(Mitarbeiter!$E$18&lt;&gt;"",DY$5+6&lt;Mitarbeiter!$E$18),0,IF(AND(Mitarbeiter!$F$18&lt;&gt;"",DY$5&gt;Mitarbeiter!$F$18),0,IF(Planung!DY20="",$C20,IF(ISNUMBER(Planung!DY20),Planung!DY20,IF(UPPER(Planung!DY20)="H",$C20/2,0)))))))</f>
        <v>1</v>
      </c>
      <c r="DZ20" s="27">
        <f>IF($A20="",0,IF(Mitarbeiter!$G$18=FALSE,0,IF(AND(Mitarbeiter!$E$18&lt;&gt;"",DZ$5+6&lt;Mitarbeiter!$E$18),0,IF(AND(Mitarbeiter!$F$18&lt;&gt;"",DZ$5&gt;Mitarbeiter!$F$18),0,IF(Planung!DZ20="",$C20,IF(ISNUMBER(Planung!DZ20),Planung!DZ20,IF(UPPER(Planung!DZ20)="H",$C20/2,0)))))))</f>
        <v>1</v>
      </c>
      <c r="EA20" s="27">
        <f>IF($A20="",0,IF(Mitarbeiter!$G$18=FALSE,0,IF(AND(Mitarbeiter!$E$18&lt;&gt;"",EA$5+6&lt;Mitarbeiter!$E$18),0,IF(AND(Mitarbeiter!$F$18&lt;&gt;"",EA$5&gt;Mitarbeiter!$F$18),0,IF(Planung!EA20="",$C20,IF(ISNUMBER(Planung!EA20),Planung!EA20,IF(UPPER(Planung!EA20)="H",$C20/2,0)))))))</f>
        <v>1</v>
      </c>
      <c r="EB20" s="27">
        <f>IF($A20="",0,IF(Mitarbeiter!$G$18=FALSE,0,IF(AND(Mitarbeiter!$E$18&lt;&gt;"",EB$5+6&lt;Mitarbeiter!$E$18),0,IF(AND(Mitarbeiter!$F$18&lt;&gt;"",EB$5&gt;Mitarbeiter!$F$18),0,IF(Planung!EB20="",$C20,IF(ISNUMBER(Planung!EB20),Planung!EB20,IF(UPPER(Planung!EB20)="H",$C20/2,0)))))))</f>
        <v>1</v>
      </c>
      <c r="EC20" s="27">
        <f>IF($A20="",0,IF(Mitarbeiter!$G$18=FALSE,0,IF(AND(Mitarbeiter!$E$18&lt;&gt;"",EC$5+6&lt;Mitarbeiter!$E$18),0,IF(AND(Mitarbeiter!$F$18&lt;&gt;"",EC$5&gt;Mitarbeiter!$F$18),0,IF(Planung!EC20="",$C20,IF(ISNUMBER(Planung!EC20),Planung!EC20,IF(UPPER(Planung!EC20)="H",$C20/2,0)))))))</f>
        <v>1</v>
      </c>
      <c r="ED20" s="27">
        <f>IF($A20="",0,IF(Mitarbeiter!$G$18=FALSE,0,IF(AND(Mitarbeiter!$E$18&lt;&gt;"",ED$5+6&lt;Mitarbeiter!$E$18),0,IF(AND(Mitarbeiter!$F$18&lt;&gt;"",ED$5&gt;Mitarbeiter!$F$18),0,IF(Planung!ED20="",$C20,IF(ISNUMBER(Planung!ED20),Planung!ED20,IF(UPPER(Planung!ED20)="H",$C20/2,0)))))))</f>
        <v>1</v>
      </c>
      <c r="EE20" s="27">
        <f>IF($A20="",0,IF(Mitarbeiter!$G$18=FALSE,0,IF(AND(Mitarbeiter!$E$18&lt;&gt;"",EE$5+6&lt;Mitarbeiter!$E$18),0,IF(AND(Mitarbeiter!$F$18&lt;&gt;"",EE$5&gt;Mitarbeiter!$F$18),0,IF(Planung!EE20="",$C20,IF(ISNUMBER(Planung!EE20),Planung!EE20,IF(UPPER(Planung!EE20)="H",$C20/2,0)))))))</f>
        <v>1</v>
      </c>
      <c r="EF20" s="27">
        <f>IF($A20="",0,IF(Mitarbeiter!$G$18=FALSE,0,IF(AND(Mitarbeiter!$E$18&lt;&gt;"",EF$5+6&lt;Mitarbeiter!$E$18),0,IF(AND(Mitarbeiter!$F$18&lt;&gt;"",EF$5&gt;Mitarbeiter!$F$18),0,IF(Planung!EF20="",$C20,IF(ISNUMBER(Planung!EF20),Planung!EF20,IF(UPPER(Planung!EF20)="H",$C20/2,0)))))))</f>
        <v>1</v>
      </c>
      <c r="EG20" s="27">
        <f>IF($A20="",0,IF(Mitarbeiter!$G$18=FALSE,0,IF(AND(Mitarbeiter!$E$18&lt;&gt;"",EG$5+6&lt;Mitarbeiter!$E$18),0,IF(AND(Mitarbeiter!$F$18&lt;&gt;"",EG$5&gt;Mitarbeiter!$F$18),0,IF(Planung!EG20="",$C20,IF(ISNUMBER(Planung!EG20),Planung!EG20,IF(UPPER(Planung!EG20)="H",$C20/2,0)))))))</f>
        <v>1</v>
      </c>
      <c r="EH20" s="27">
        <f>IF($A20="",0,IF(Mitarbeiter!$G$18=FALSE,0,IF(AND(Mitarbeiter!$E$18&lt;&gt;"",EH$5+6&lt;Mitarbeiter!$E$18),0,IF(AND(Mitarbeiter!$F$18&lt;&gt;"",EH$5&gt;Mitarbeiter!$F$18),0,IF(Planung!EH20="",$C20,IF(ISNUMBER(Planung!EH20),Planung!EH20,IF(UPPER(Planung!EH20)="H",$C20/2,0)))))))</f>
        <v>1</v>
      </c>
      <c r="EI20" s="27">
        <f>IF($A20="",0,IF(Mitarbeiter!$G$18=FALSE,0,IF(AND(Mitarbeiter!$E$18&lt;&gt;"",EI$5+6&lt;Mitarbeiter!$E$18),0,IF(AND(Mitarbeiter!$F$18&lt;&gt;"",EI$5&gt;Mitarbeiter!$F$18),0,IF(Planung!EI20="",$C20,IF(ISNUMBER(Planung!EI20),Planung!EI20,IF(UPPER(Planung!EI20)="H",$C20/2,0)))))))</f>
        <v>1</v>
      </c>
      <c r="EJ20" s="27">
        <f>IF($A20="",0,IF(Mitarbeiter!$G$18=FALSE,0,IF(AND(Mitarbeiter!$E$18&lt;&gt;"",EJ$5+6&lt;Mitarbeiter!$E$18),0,IF(AND(Mitarbeiter!$F$18&lt;&gt;"",EJ$5&gt;Mitarbeiter!$F$18),0,IF(Planung!EJ20="",$C20,IF(ISNUMBER(Planung!EJ20),Planung!EJ20,IF(UPPER(Planung!EJ20)="H",$C20/2,0)))))))</f>
        <v>1</v>
      </c>
      <c r="EK20" s="27">
        <f>IF($A20="",0,IF(Mitarbeiter!$G$18=FALSE,0,IF(AND(Mitarbeiter!$E$18&lt;&gt;"",EK$5+6&lt;Mitarbeiter!$E$18),0,IF(AND(Mitarbeiter!$F$18&lt;&gt;"",EK$5&gt;Mitarbeiter!$F$18),0,IF(Planung!EK20="",$C20,IF(ISNUMBER(Planung!EK20),Planung!EK20,IF(UPPER(Planung!EK20)="H",$C20/2,0)))))))</f>
        <v>1</v>
      </c>
      <c r="EL20" s="27">
        <f>IF($A20="",0,IF(Mitarbeiter!$G$18=FALSE,0,IF(AND(Mitarbeiter!$E$18&lt;&gt;"",EL$5+6&lt;Mitarbeiter!$E$18),0,IF(AND(Mitarbeiter!$F$18&lt;&gt;"",EL$5&gt;Mitarbeiter!$F$18),0,IF(Planung!EL20="",$C20,IF(ISNUMBER(Planung!EL20),Planung!EL20,IF(UPPER(Planung!EL20)="H",$C20/2,0)))))))</f>
        <v>1</v>
      </c>
      <c r="EM20" s="27">
        <f>IF($A20="",0,IF(Mitarbeiter!$G$18=FALSE,0,IF(AND(Mitarbeiter!$E$18&lt;&gt;"",EM$5+6&lt;Mitarbeiter!$E$18),0,IF(AND(Mitarbeiter!$F$18&lt;&gt;"",EM$5&gt;Mitarbeiter!$F$18),0,IF(Planung!EM20="",$C20,IF(ISNUMBER(Planung!EM20),Planung!EM20,IF(UPPER(Planung!EM20)="H",$C20/2,0)))))))</f>
        <v>1</v>
      </c>
      <c r="EN20" s="27">
        <f>IF($A20="",0,IF(Mitarbeiter!$G$18=FALSE,0,IF(AND(Mitarbeiter!$E$18&lt;&gt;"",EN$5+6&lt;Mitarbeiter!$E$18),0,IF(AND(Mitarbeiter!$F$18&lt;&gt;"",EN$5&gt;Mitarbeiter!$F$18),0,IF(Planung!EN20="",$C20,IF(ISNUMBER(Planung!EN20),Planung!EN20,IF(UPPER(Planung!EN20)="H",$C20/2,0)))))))</f>
        <v>1</v>
      </c>
      <c r="EO20" s="27">
        <f>IF($A20="",0,IF(Mitarbeiter!$G$18=FALSE,0,IF(AND(Mitarbeiter!$E$18&lt;&gt;"",EO$5+6&lt;Mitarbeiter!$E$18),0,IF(AND(Mitarbeiter!$F$18&lt;&gt;"",EO$5&gt;Mitarbeiter!$F$18),0,IF(Planung!EO20="",$C20,IF(ISNUMBER(Planung!EO20),Planung!EO20,IF(UPPER(Planung!EO20)="H",$C20/2,0)))))))</f>
        <v>1</v>
      </c>
      <c r="EP20" s="27">
        <f>IF($A20="",0,IF(Mitarbeiter!$G$18=FALSE,0,IF(AND(Mitarbeiter!$E$18&lt;&gt;"",EP$5+6&lt;Mitarbeiter!$E$18),0,IF(AND(Mitarbeiter!$F$18&lt;&gt;"",EP$5&gt;Mitarbeiter!$F$18),0,IF(Planung!EP20="",$C20,IF(ISNUMBER(Planung!EP20),Planung!EP20,IF(UPPER(Planung!EP20)="H",$C20/2,0)))))))</f>
        <v>1</v>
      </c>
      <c r="EQ20" s="27">
        <f>IF($A20="",0,IF(Mitarbeiter!$G$18=FALSE,0,IF(AND(Mitarbeiter!$E$18&lt;&gt;"",EQ$5+6&lt;Mitarbeiter!$E$18),0,IF(AND(Mitarbeiter!$F$18&lt;&gt;"",EQ$5&gt;Mitarbeiter!$F$18),0,IF(Planung!EQ20="",$C20,IF(ISNUMBER(Planung!EQ20),Planung!EQ20,IF(UPPER(Planung!EQ20)="H",$C20/2,0)))))))</f>
        <v>1</v>
      </c>
      <c r="ER20" s="27">
        <f>IF($A20="",0,IF(Mitarbeiter!$G$18=FALSE,0,IF(AND(Mitarbeiter!$E$18&lt;&gt;"",ER$5+6&lt;Mitarbeiter!$E$18),0,IF(AND(Mitarbeiter!$F$18&lt;&gt;"",ER$5&gt;Mitarbeiter!$F$18),0,IF(Planung!ER20="",$C20,IF(ISNUMBER(Planung!ER20),Planung!ER20,IF(UPPER(Planung!ER20)="H",$C20/2,0)))))))</f>
        <v>1</v>
      </c>
      <c r="ES20" s="27">
        <f>IF($A20="",0,IF(Mitarbeiter!$G$18=FALSE,0,IF(AND(Mitarbeiter!$E$18&lt;&gt;"",ES$5+6&lt;Mitarbeiter!$E$18),0,IF(AND(Mitarbeiter!$F$18&lt;&gt;"",ES$5&gt;Mitarbeiter!$F$18),0,IF(Planung!ES20="",$C20,IF(ISNUMBER(Planung!ES20),Planung!ES20,IF(UPPER(Planung!ES20)="H",$C20/2,0)))))))</f>
        <v>1</v>
      </c>
      <c r="ET20" s="27">
        <f>IF($A20="",0,IF(Mitarbeiter!$G$18=FALSE,0,IF(AND(Mitarbeiter!$E$18&lt;&gt;"",ET$5+6&lt;Mitarbeiter!$E$18),0,IF(AND(Mitarbeiter!$F$18&lt;&gt;"",ET$5&gt;Mitarbeiter!$F$18),0,IF(Planung!ET20="",$C20,IF(ISNUMBER(Planung!ET20),Planung!ET20,IF(UPPER(Planung!ET20)="H",$C20/2,0)))))))</f>
        <v>1</v>
      </c>
      <c r="EU20" s="27">
        <f>IF($A20="",0,IF(Mitarbeiter!$G$18=FALSE,0,IF(AND(Mitarbeiter!$E$18&lt;&gt;"",EU$5+6&lt;Mitarbeiter!$E$18),0,IF(AND(Mitarbeiter!$F$18&lt;&gt;"",EU$5&gt;Mitarbeiter!$F$18),0,IF(Planung!EU20="",$C20,IF(ISNUMBER(Planung!EU20),Planung!EU20,IF(UPPER(Planung!EU20)="H",$C20/2,0)))))))</f>
        <v>1</v>
      </c>
      <c r="EV20" s="27">
        <f>IF($A20="",0,IF(Mitarbeiter!$G$18=FALSE,0,IF(AND(Mitarbeiter!$E$18&lt;&gt;"",EV$5+6&lt;Mitarbeiter!$E$18),0,IF(AND(Mitarbeiter!$F$18&lt;&gt;"",EV$5&gt;Mitarbeiter!$F$18),0,IF(Planung!EV20="",$C20,IF(ISNUMBER(Planung!EV20),Planung!EV20,IF(UPPER(Planung!EV20)="H",$C20/2,0)))))))</f>
        <v>1</v>
      </c>
      <c r="EW20" s="27">
        <f>IF($A20="",0,IF(Mitarbeiter!$G$18=FALSE,0,IF(AND(Mitarbeiter!$E$18&lt;&gt;"",EW$5+6&lt;Mitarbeiter!$E$18),0,IF(AND(Mitarbeiter!$F$18&lt;&gt;"",EW$5&gt;Mitarbeiter!$F$18),0,IF(Planung!EW20="",$C20,IF(ISNUMBER(Planung!EW20),Planung!EW20,IF(UPPER(Planung!EW20)="H",$C20/2,0)))))))</f>
        <v>1</v>
      </c>
      <c r="EX20" s="27">
        <f>IF($A20="",0,IF(Mitarbeiter!$G$18=FALSE,0,IF(AND(Mitarbeiter!$E$18&lt;&gt;"",EX$5+6&lt;Mitarbeiter!$E$18),0,IF(AND(Mitarbeiter!$F$18&lt;&gt;"",EX$5&gt;Mitarbeiter!$F$18),0,IF(Planung!EX20="",$C20,IF(ISNUMBER(Planung!EX20),Planung!EX20,IF(UPPER(Planung!EX20)="H",$C20/2,0)))))))</f>
        <v>1</v>
      </c>
      <c r="EY20" s="27">
        <f>IF($A20="",0,IF(Mitarbeiter!$G$18=FALSE,0,IF(AND(Mitarbeiter!$E$18&lt;&gt;"",EY$5+6&lt;Mitarbeiter!$E$18),0,IF(AND(Mitarbeiter!$F$18&lt;&gt;"",EY$5&gt;Mitarbeiter!$F$18),0,IF(Planung!EY20="",$C20,IF(ISNUMBER(Planung!EY20),Planung!EY20,IF(UPPER(Planung!EY20)="H",$C20/2,0)))))))</f>
        <v>1</v>
      </c>
      <c r="EZ20" s="27">
        <f>IF($A20="",0,IF(Mitarbeiter!$G$18=FALSE,0,IF(AND(Mitarbeiter!$E$18&lt;&gt;"",EZ$5+6&lt;Mitarbeiter!$E$18),0,IF(AND(Mitarbeiter!$F$18&lt;&gt;"",EZ$5&gt;Mitarbeiter!$F$18),0,IF(Planung!EZ20="",$C20,IF(ISNUMBER(Planung!EZ20),Planung!EZ20,IF(UPPER(Planung!EZ20)="H",$C20/2,0)))))))</f>
        <v>1</v>
      </c>
      <c r="FA20" s="27">
        <f>IF($A20="",0,IF(Mitarbeiter!$G$18=FALSE,0,IF(AND(Mitarbeiter!$E$18&lt;&gt;"",FA$5+6&lt;Mitarbeiter!$E$18),0,IF(AND(Mitarbeiter!$F$18&lt;&gt;"",FA$5&gt;Mitarbeiter!$F$18),0,IF(Planung!FA20="",$C20,IF(ISNUMBER(Planung!FA20),Planung!FA20,IF(UPPER(Planung!FA20)="H",$C20/2,0)))))))</f>
        <v>1</v>
      </c>
      <c r="FB20" s="27">
        <f>IF($A20="",0,IF(Mitarbeiter!$G$18=FALSE,0,IF(AND(Mitarbeiter!$E$18&lt;&gt;"",FB$5+6&lt;Mitarbeiter!$E$18),0,IF(AND(Mitarbeiter!$F$18&lt;&gt;"",FB$5&gt;Mitarbeiter!$F$18),0,IF(Planung!FB20="",$C20,IF(ISNUMBER(Planung!FB20),Planung!FB20,IF(UPPER(Planung!FB20)="H",$C20/2,0)))))))</f>
        <v>1</v>
      </c>
      <c r="FC20" s="27">
        <f>IF($A20="",0,IF(Mitarbeiter!$G$18=FALSE,0,IF(AND(Mitarbeiter!$E$18&lt;&gt;"",FC$5+6&lt;Mitarbeiter!$E$18),0,IF(AND(Mitarbeiter!$F$18&lt;&gt;"",FC$5&gt;Mitarbeiter!$F$18),0,IF(Planung!FC20="",$C20,IF(ISNUMBER(Planung!FC20),Planung!FC20,IF(UPPER(Planung!FC20)="H",$C20/2,0)))))))</f>
        <v>1</v>
      </c>
      <c r="FD20" s="27">
        <f>IF($A20="",0,IF(Mitarbeiter!$G$18=FALSE,0,IF(AND(Mitarbeiter!$E$18&lt;&gt;"",FD$5+6&lt;Mitarbeiter!$E$18),0,IF(AND(Mitarbeiter!$F$18&lt;&gt;"",FD$5&gt;Mitarbeiter!$F$18),0,IF(Planung!FD20="",$C20,IF(ISNUMBER(Planung!FD20),Planung!FD20,IF(UPPER(Planung!FD20)="H",$C20/2,0)))))))</f>
        <v>1</v>
      </c>
      <c r="FE20" s="27">
        <f>IF($A20="",0,IF(Mitarbeiter!$G$18=FALSE,0,IF(AND(Mitarbeiter!$E$18&lt;&gt;"",FE$5+6&lt;Mitarbeiter!$E$18),0,IF(AND(Mitarbeiter!$F$18&lt;&gt;"",FE$5&gt;Mitarbeiter!$F$18),0,IF(Planung!FE20="",$C20,IF(ISNUMBER(Planung!FE20),Planung!FE20,IF(UPPER(Planung!FE20)="H",$C20/2,0)))))))</f>
        <v>1</v>
      </c>
      <c r="FF20" s="27">
        <f>IF($A20="",0,IF(Mitarbeiter!$G$18=FALSE,0,IF(AND(Mitarbeiter!$E$18&lt;&gt;"",FF$5+6&lt;Mitarbeiter!$E$18),0,IF(AND(Mitarbeiter!$F$18&lt;&gt;"",FF$5&gt;Mitarbeiter!$F$18),0,IF(Planung!FF20="",$C20,IF(ISNUMBER(Planung!FF20),Planung!FF20,IF(UPPER(Planung!FF20)="H",$C20/2,0)))))))</f>
        <v>1</v>
      </c>
      <c r="FG20" s="27">
        <f>IF($A20="",0,IF(Mitarbeiter!$G$18=FALSE,0,IF(AND(Mitarbeiter!$E$18&lt;&gt;"",FG$5+6&lt;Mitarbeiter!$E$18),0,IF(AND(Mitarbeiter!$F$18&lt;&gt;"",FG$5&gt;Mitarbeiter!$F$18),0,IF(Planung!FG20="",$C20,IF(ISNUMBER(Planung!FG20),Planung!FG20,IF(UPPER(Planung!FG20)="H",$C20/2,0)))))))</f>
        <v>1</v>
      </c>
      <c r="FH20" s="27">
        <f>IF($A20="",0,IF(Mitarbeiter!$G$18=FALSE,0,IF(AND(Mitarbeiter!$E$18&lt;&gt;"",FH$5+6&lt;Mitarbeiter!$E$18),0,IF(AND(Mitarbeiter!$F$18&lt;&gt;"",FH$5&gt;Mitarbeiter!$F$18),0,IF(Planung!FH20="",$C20,IF(ISNUMBER(Planung!FH20),Planung!FH20,IF(UPPER(Planung!FH20)="H",$C20/2,0)))))))</f>
        <v>1</v>
      </c>
      <c r="FI20" s="27">
        <f>IF($A20="",0,IF(Mitarbeiter!$G$18=FALSE,0,IF(AND(Mitarbeiter!$E$18&lt;&gt;"",FI$5+6&lt;Mitarbeiter!$E$18),0,IF(AND(Mitarbeiter!$F$18&lt;&gt;"",FI$5&gt;Mitarbeiter!$F$18),0,IF(Planung!FI20="",$C20,IF(ISNUMBER(Planung!FI20),Planung!FI20,IF(UPPER(Planung!FI20)="H",$C20/2,0)))))))</f>
        <v>1</v>
      </c>
      <c r="FJ20" s="27">
        <f>IF($A20="",0,IF(Mitarbeiter!$G$18=FALSE,0,IF(AND(Mitarbeiter!$E$18&lt;&gt;"",FJ$5+6&lt;Mitarbeiter!$E$18),0,IF(AND(Mitarbeiter!$F$18&lt;&gt;"",FJ$5&gt;Mitarbeiter!$F$18),0,IF(Planung!FJ20="",$C20,IF(ISNUMBER(Planung!FJ20),Planung!FJ20,IF(UPPER(Planung!FJ20)="H",$C20/2,0)))))))</f>
        <v>1</v>
      </c>
      <c r="FK20" s="27">
        <f>IF($A20="",0,IF(Mitarbeiter!$G$18=FALSE,0,IF(AND(Mitarbeiter!$E$18&lt;&gt;"",FK$5+6&lt;Mitarbeiter!$E$18),0,IF(AND(Mitarbeiter!$F$18&lt;&gt;"",FK$5&gt;Mitarbeiter!$F$18),0,IF(Planung!FK20="",$C20,IF(ISNUMBER(Planung!FK20),Planung!FK20,IF(UPPER(Planung!FK20)="H",$C20/2,0)))))))</f>
        <v>1</v>
      </c>
      <c r="FL20" s="27">
        <f>IF($A20="",0,IF(Mitarbeiter!$G$18=FALSE,0,IF(AND(Mitarbeiter!$E$18&lt;&gt;"",FL$5+6&lt;Mitarbeiter!$E$18),0,IF(AND(Mitarbeiter!$F$18&lt;&gt;"",FL$5&gt;Mitarbeiter!$F$18),0,IF(Planung!FL20="",$C20,IF(ISNUMBER(Planung!FL20),Planung!FL20,IF(UPPER(Planung!FL20)="H",$C20/2,0)))))))</f>
        <v>1</v>
      </c>
      <c r="FM20" s="27">
        <f>IF($A20="",0,IF(Mitarbeiter!$G$18=FALSE,0,IF(AND(Mitarbeiter!$E$18&lt;&gt;"",FM$5+6&lt;Mitarbeiter!$E$18),0,IF(AND(Mitarbeiter!$F$18&lt;&gt;"",FM$5&gt;Mitarbeiter!$F$18),0,IF(Planung!FM20="",$C20,IF(ISNUMBER(Planung!FM20),Planung!FM20,IF(UPPER(Planung!FM20)="H",$C20/2,0)))))))</f>
        <v>1</v>
      </c>
      <c r="FN20" s="27">
        <f>IF($A20="",0,IF(Mitarbeiter!$G$18=FALSE,0,IF(AND(Mitarbeiter!$E$18&lt;&gt;"",FN$5+6&lt;Mitarbeiter!$E$18),0,IF(AND(Mitarbeiter!$F$18&lt;&gt;"",FN$5&gt;Mitarbeiter!$F$18),0,IF(Planung!FN20="",$C20,IF(ISNUMBER(Planung!FN20),Planung!FN20,IF(UPPER(Planung!FN20)="H",$C20/2,0)))))))</f>
        <v>1</v>
      </c>
      <c r="FO20" s="27">
        <f>IF($A20="",0,IF(Mitarbeiter!$G$18=FALSE,0,IF(AND(Mitarbeiter!$E$18&lt;&gt;"",FO$5+6&lt;Mitarbeiter!$E$18),0,IF(AND(Mitarbeiter!$F$18&lt;&gt;"",FO$5&gt;Mitarbeiter!$F$18),0,IF(Planung!FO20="",$C20,IF(ISNUMBER(Planung!FO20),Planung!FO20,IF(UPPER(Planung!FO20)="H",$C20/2,0)))))))</f>
        <v>1</v>
      </c>
      <c r="FP20" s="27">
        <f>IF($A20="",0,IF(Mitarbeiter!$G$18=FALSE,0,IF(AND(Mitarbeiter!$E$18&lt;&gt;"",FP$5+6&lt;Mitarbeiter!$E$18),0,IF(AND(Mitarbeiter!$F$18&lt;&gt;"",FP$5&gt;Mitarbeiter!$F$18),0,IF(Planung!FP20="",$C20,IF(ISNUMBER(Planung!FP20),Planung!FP20,IF(UPPER(Planung!FP20)="H",$C20/2,0)))))))</f>
        <v>1</v>
      </c>
      <c r="FQ20" s="27">
        <f>IF($A20="",0,IF(Mitarbeiter!$G$18=FALSE,0,IF(AND(Mitarbeiter!$E$18&lt;&gt;"",FQ$5+6&lt;Mitarbeiter!$E$18),0,IF(AND(Mitarbeiter!$F$18&lt;&gt;"",FQ$5&gt;Mitarbeiter!$F$18),0,IF(Planung!FQ20="",$C20,IF(ISNUMBER(Planung!FQ20),Planung!FQ20,IF(UPPER(Planung!FQ20)="H",$C20/2,0)))))))</f>
        <v>1</v>
      </c>
      <c r="FR20" s="27">
        <f>IF($A20="",0,IF(Mitarbeiter!$G$18=FALSE,0,IF(AND(Mitarbeiter!$E$18&lt;&gt;"",FR$5+6&lt;Mitarbeiter!$E$18),0,IF(AND(Mitarbeiter!$F$18&lt;&gt;"",FR$5&gt;Mitarbeiter!$F$18),0,IF(Planung!FR20="",$C20,IF(ISNUMBER(Planung!FR20),Planung!FR20,IF(UPPER(Planung!FR20)="H",$C20/2,0)))))))</f>
        <v>1</v>
      </c>
      <c r="FS20" s="27">
        <f>IF($A20="",0,IF(Mitarbeiter!$G$18=FALSE,0,IF(AND(Mitarbeiter!$E$18&lt;&gt;"",FS$5+6&lt;Mitarbeiter!$E$18),0,IF(AND(Mitarbeiter!$F$18&lt;&gt;"",FS$5&gt;Mitarbeiter!$F$18),0,IF(Planung!FS20="",$C20,IF(ISNUMBER(Planung!FS20),Planung!FS20,IF(UPPER(Planung!FS20)="H",$C20/2,0)))))))</f>
        <v>1</v>
      </c>
      <c r="FT20" s="27">
        <f>IF($A20="",0,IF(Mitarbeiter!$G$18=FALSE,0,IF(AND(Mitarbeiter!$E$18&lt;&gt;"",FT$5+6&lt;Mitarbeiter!$E$18),0,IF(AND(Mitarbeiter!$F$18&lt;&gt;"",FT$5&gt;Mitarbeiter!$F$18),0,IF(Planung!FT20="",$C20,IF(ISNUMBER(Planung!FT20),Planung!FT20,IF(UPPER(Planung!FT20)="H",$C20/2,0)))))))</f>
        <v>1</v>
      </c>
      <c r="FU20" s="27">
        <f>IF($A20="",0,IF(Mitarbeiter!$G$18=FALSE,0,IF(AND(Mitarbeiter!$E$18&lt;&gt;"",FU$5+6&lt;Mitarbeiter!$E$18),0,IF(AND(Mitarbeiter!$F$18&lt;&gt;"",FU$5&gt;Mitarbeiter!$F$18),0,IF(Planung!FU20="",$C20,IF(ISNUMBER(Planung!FU20),Planung!FU20,IF(UPPER(Planung!FU20)="H",$C20/2,0)))))))</f>
        <v>1</v>
      </c>
      <c r="FV20" s="27">
        <f>IF($A20="",0,IF(Mitarbeiter!$G$18=FALSE,0,IF(AND(Mitarbeiter!$E$18&lt;&gt;"",FV$5+6&lt;Mitarbeiter!$E$18),0,IF(AND(Mitarbeiter!$F$18&lt;&gt;"",FV$5&gt;Mitarbeiter!$F$18),0,IF(Planung!FV20="",$C20,IF(ISNUMBER(Planung!FV20),Planung!FV20,IF(UPPER(Planung!FV20)="H",$C20/2,0)))))))</f>
        <v>1</v>
      </c>
      <c r="FW20" s="27">
        <f>IF($A20="",0,IF(Mitarbeiter!$G$18=FALSE,0,IF(AND(Mitarbeiter!$E$18&lt;&gt;"",FW$5+6&lt;Mitarbeiter!$E$18),0,IF(AND(Mitarbeiter!$F$18&lt;&gt;"",FW$5&gt;Mitarbeiter!$F$18),0,IF(Planung!FW20="",$C20,IF(ISNUMBER(Planung!FW20),Planung!FW20,IF(UPPER(Planung!FW20)="H",$C20/2,0)))))))</f>
        <v>1</v>
      </c>
      <c r="FX20" s="27">
        <f>IF($A20="",0,IF(Mitarbeiter!$G$18=FALSE,0,IF(AND(Mitarbeiter!$E$18&lt;&gt;"",FX$5+6&lt;Mitarbeiter!$E$18),0,IF(AND(Mitarbeiter!$F$18&lt;&gt;"",FX$5&gt;Mitarbeiter!$F$18),0,IF(Planung!FX20="",$C20,IF(ISNUMBER(Planung!FX20),Planung!FX20,IF(UPPER(Planung!FX20)="H",$C20/2,0)))))))</f>
        <v>1</v>
      </c>
      <c r="FY20" s="27">
        <f>IF($A20="",0,IF(Mitarbeiter!$G$18=FALSE,0,IF(AND(Mitarbeiter!$E$18&lt;&gt;"",FY$5+6&lt;Mitarbeiter!$E$18),0,IF(AND(Mitarbeiter!$F$18&lt;&gt;"",FY$5&gt;Mitarbeiter!$F$18),0,IF(Planung!FY20="",$C20,IF(ISNUMBER(Planung!FY20),Planung!FY20,IF(UPPER(Planung!FY20)="H",$C20/2,0)))))))</f>
        <v>1</v>
      </c>
      <c r="FZ20" s="27">
        <f>IF($A20="",0,IF(Mitarbeiter!$G$18=FALSE,0,IF(AND(Mitarbeiter!$E$18&lt;&gt;"",FZ$5+6&lt;Mitarbeiter!$E$18),0,IF(AND(Mitarbeiter!$F$18&lt;&gt;"",FZ$5&gt;Mitarbeiter!$F$18),0,IF(Planung!FZ20="",$C20,IF(ISNUMBER(Planung!FZ20),Planung!FZ20,IF(UPPER(Planung!FZ20)="H",$C20/2,0)))))))</f>
        <v>1</v>
      </c>
      <c r="GA20" s="27">
        <f>IF($A20="",0,IF(Mitarbeiter!$G$18=FALSE,0,IF(AND(Mitarbeiter!$E$18&lt;&gt;"",GA$5+6&lt;Mitarbeiter!$E$18),0,IF(AND(Mitarbeiter!$F$18&lt;&gt;"",GA$5&gt;Mitarbeiter!$F$18),0,IF(Planung!GA20="",$C20,IF(ISNUMBER(Planung!GA20),Planung!GA20,IF(UPPER(Planung!GA20)="H",$C20/2,0)))))))</f>
        <v>1</v>
      </c>
      <c r="GB20" s="27">
        <f>IF($A20="",0,IF(Mitarbeiter!$G$18=FALSE,0,IF(AND(Mitarbeiter!$E$18&lt;&gt;"",GB$5+6&lt;Mitarbeiter!$E$18),0,IF(AND(Mitarbeiter!$F$18&lt;&gt;"",GB$5&gt;Mitarbeiter!$F$18),0,IF(Planung!GB20="",$C20,IF(ISNUMBER(Planung!GB20),Planung!GB20,IF(UPPER(Planung!GB20)="H",$C20/2,0)))))))</f>
        <v>1</v>
      </c>
      <c r="GC20" s="27">
        <f>IF($A20="",0,IF(Mitarbeiter!$G$18=FALSE,0,IF(AND(Mitarbeiter!$E$18&lt;&gt;"",GC$5+6&lt;Mitarbeiter!$E$18),0,IF(AND(Mitarbeiter!$F$18&lt;&gt;"",GC$5&gt;Mitarbeiter!$F$18),0,IF(Planung!GC20="",$C20,IF(ISNUMBER(Planung!GC20),Planung!GC20,IF(UPPER(Planung!GC20)="H",$C20/2,0)))))))</f>
        <v>1</v>
      </c>
      <c r="GD20" s="27">
        <f>IF($A20="",0,IF(Mitarbeiter!$G$18=FALSE,0,IF(AND(Mitarbeiter!$E$18&lt;&gt;"",GD$5+6&lt;Mitarbeiter!$E$18),0,IF(AND(Mitarbeiter!$F$18&lt;&gt;"",GD$5&gt;Mitarbeiter!$F$18),0,IF(Planung!GD20="",$C20,IF(ISNUMBER(Planung!GD20),Planung!GD20,IF(UPPER(Planung!GD20)="H",$C20/2,0)))))))</f>
        <v>1</v>
      </c>
      <c r="GE20" s="27">
        <f>IF($A20="",0,IF(Mitarbeiter!$G$18=FALSE,0,IF(AND(Mitarbeiter!$E$18&lt;&gt;"",GE$5+6&lt;Mitarbeiter!$E$18),0,IF(AND(Mitarbeiter!$F$18&lt;&gt;"",GE$5&gt;Mitarbeiter!$F$18),0,IF(Planung!GE20="",$C20,IF(ISNUMBER(Planung!GE20),Planung!GE20,IF(UPPER(Planung!GE20)="H",$C20/2,0)))))))</f>
        <v>1</v>
      </c>
      <c r="GF20" s="27">
        <f>IF($A20="",0,IF(Mitarbeiter!$G$18=FALSE,0,IF(AND(Mitarbeiter!$E$18&lt;&gt;"",GF$5+6&lt;Mitarbeiter!$E$18),0,IF(AND(Mitarbeiter!$F$18&lt;&gt;"",GF$5&gt;Mitarbeiter!$F$18),0,IF(Planung!GF20="",$C20,IF(ISNUMBER(Planung!GF20),Planung!GF20,IF(UPPER(Planung!GF20)="H",$C20/2,0)))))))</f>
        <v>1</v>
      </c>
      <c r="GG20" s="27">
        <f>IF($A20="",0,IF(Mitarbeiter!$G$18=FALSE,0,IF(AND(Mitarbeiter!$E$18&lt;&gt;"",GG$5+6&lt;Mitarbeiter!$E$18),0,IF(AND(Mitarbeiter!$F$18&lt;&gt;"",GG$5&gt;Mitarbeiter!$F$18),0,IF(Planung!GG20="",$C20,IF(ISNUMBER(Planung!GG20),Planung!GG20,IF(UPPER(Planung!GG20)="H",$C20/2,0)))))))</f>
        <v>1</v>
      </c>
      <c r="GH20" s="27">
        <f>IF($A20="",0,IF(Mitarbeiter!$G$18=FALSE,0,IF(AND(Mitarbeiter!$E$18&lt;&gt;"",GH$5+6&lt;Mitarbeiter!$E$18),0,IF(AND(Mitarbeiter!$F$18&lt;&gt;"",GH$5&gt;Mitarbeiter!$F$18),0,IF(Planung!GH20="",$C20,IF(ISNUMBER(Planung!GH20),Planung!GH20,IF(UPPER(Planung!GH20)="H",$C20/2,0)))))))</f>
        <v>1</v>
      </c>
      <c r="GI20" s="27">
        <f>IF($A20="",0,IF(Mitarbeiter!$G$18=FALSE,0,IF(AND(Mitarbeiter!$E$18&lt;&gt;"",GI$5+6&lt;Mitarbeiter!$E$18),0,IF(AND(Mitarbeiter!$F$18&lt;&gt;"",GI$5&gt;Mitarbeiter!$F$18),0,IF(Planung!GI20="",$C20,IF(ISNUMBER(Planung!GI20),Planung!GI20,IF(UPPER(Planung!GI20)="H",$C20/2,0)))))))</f>
        <v>1</v>
      </c>
      <c r="GJ20" s="27">
        <f>IF($A20="",0,IF(Mitarbeiter!$G$18=FALSE,0,IF(AND(Mitarbeiter!$E$18&lt;&gt;"",GJ$5+6&lt;Mitarbeiter!$E$18),0,IF(AND(Mitarbeiter!$F$18&lt;&gt;"",GJ$5&gt;Mitarbeiter!$F$18),0,IF(Planung!GJ20="",$C20,IF(ISNUMBER(Planung!GJ20),Planung!GJ20,IF(UPPER(Planung!GJ20)="H",$C20/2,0)))))))</f>
        <v>1</v>
      </c>
      <c r="GK20" s="27">
        <f>IF($A20="",0,IF(Mitarbeiter!$G$18=FALSE,0,IF(AND(Mitarbeiter!$E$18&lt;&gt;"",GK$5+6&lt;Mitarbeiter!$E$18),0,IF(AND(Mitarbeiter!$F$18&lt;&gt;"",GK$5&gt;Mitarbeiter!$F$18),0,IF(Planung!GK20="",$C20,IF(ISNUMBER(Planung!GK20),Planung!GK20,IF(UPPER(Planung!GK20)="H",$C20/2,0)))))))</f>
        <v>1</v>
      </c>
      <c r="GL20" s="27">
        <f>IF($A20="",0,IF(Mitarbeiter!$G$18=FALSE,0,IF(AND(Mitarbeiter!$E$18&lt;&gt;"",GL$5+6&lt;Mitarbeiter!$E$18),0,IF(AND(Mitarbeiter!$F$18&lt;&gt;"",GL$5&gt;Mitarbeiter!$F$18),0,IF(Planung!GL20="",$C20,IF(ISNUMBER(Planung!GL20),Planung!GL20,IF(UPPER(Planung!GL20)="H",$C20/2,0)))))))</f>
        <v>1</v>
      </c>
      <c r="GM20" s="27">
        <f>IF($A20="",0,IF(Mitarbeiter!$G$18=FALSE,0,IF(AND(Mitarbeiter!$E$18&lt;&gt;"",GM$5+6&lt;Mitarbeiter!$E$18),0,IF(AND(Mitarbeiter!$F$18&lt;&gt;"",GM$5&gt;Mitarbeiter!$F$18),0,IF(Planung!GM20="",$C20,IF(ISNUMBER(Planung!GM20),Planung!GM20,IF(UPPER(Planung!GM20)="H",$C20/2,0)))))))</f>
        <v>1</v>
      </c>
      <c r="GN20" s="27">
        <f>IF($A20="",0,IF(Mitarbeiter!$G$18=FALSE,0,IF(AND(Mitarbeiter!$E$18&lt;&gt;"",GN$5+6&lt;Mitarbeiter!$E$18),0,IF(AND(Mitarbeiter!$F$18&lt;&gt;"",GN$5&gt;Mitarbeiter!$F$18),0,IF(Planung!GN20="",$C20,IF(ISNUMBER(Planung!GN20),Planung!GN20,IF(UPPER(Planung!GN20)="H",$C20/2,0)))))))</f>
        <v>1</v>
      </c>
      <c r="GO20" s="27">
        <f>IF($A20="",0,IF(Mitarbeiter!$G$18=FALSE,0,IF(AND(Mitarbeiter!$E$18&lt;&gt;"",GO$5+6&lt;Mitarbeiter!$E$18),0,IF(AND(Mitarbeiter!$F$18&lt;&gt;"",GO$5&gt;Mitarbeiter!$F$18),0,IF(Planung!GO20="",$C20,IF(ISNUMBER(Planung!GO20),Planung!GO20,IF(UPPER(Planung!GO20)="H",$C20/2,0)))))))</f>
        <v>1</v>
      </c>
      <c r="GP20" s="27">
        <f>IF($A20="",0,IF(Mitarbeiter!$G$18=FALSE,0,IF(AND(Mitarbeiter!$E$18&lt;&gt;"",GP$5+6&lt;Mitarbeiter!$E$18),0,IF(AND(Mitarbeiter!$F$18&lt;&gt;"",GP$5&gt;Mitarbeiter!$F$18),0,IF(Planung!GP20="",$C20,IF(ISNUMBER(Planung!GP20),Planung!GP20,IF(UPPER(Planung!GP20)="H",$C20/2,0)))))))</f>
        <v>1</v>
      </c>
      <c r="GQ20" s="27">
        <f>IF($A20="",0,IF(Mitarbeiter!$G$18=FALSE,0,IF(AND(Mitarbeiter!$E$18&lt;&gt;"",GQ$5+6&lt;Mitarbeiter!$E$18),0,IF(AND(Mitarbeiter!$F$18&lt;&gt;"",GQ$5&gt;Mitarbeiter!$F$18),0,IF(Planung!GQ20="",$C20,IF(ISNUMBER(Planung!GQ20),Planung!GQ20,IF(UPPER(Planung!GQ20)="H",$C20/2,0)))))))</f>
        <v>1</v>
      </c>
      <c r="GR20" s="27">
        <f>IF($A20="",0,IF(Mitarbeiter!$G$18=FALSE,0,IF(AND(Mitarbeiter!$E$18&lt;&gt;"",GR$5+6&lt;Mitarbeiter!$E$18),0,IF(AND(Mitarbeiter!$F$18&lt;&gt;"",GR$5&gt;Mitarbeiter!$F$18),0,IF(Planung!GR20="",$C20,IF(ISNUMBER(Planung!GR20),Planung!GR20,IF(UPPER(Planung!GR20)="H",$C20/2,0)))))))</f>
        <v>1</v>
      </c>
      <c r="GS20" s="27">
        <f>IF($A20="",0,IF(Mitarbeiter!$G$18=FALSE,0,IF(AND(Mitarbeiter!$E$18&lt;&gt;"",GS$5+6&lt;Mitarbeiter!$E$18),0,IF(AND(Mitarbeiter!$F$18&lt;&gt;"",GS$5&gt;Mitarbeiter!$F$18),0,IF(Planung!GS20="",$C20,IF(ISNUMBER(Planung!GS20),Planung!GS20,IF(UPPER(Planung!GS20)="H",$C20/2,0)))))))</f>
        <v>1</v>
      </c>
      <c r="GT20" s="27">
        <f>IF($A20="",0,IF(Mitarbeiter!$G$18=FALSE,0,IF(AND(Mitarbeiter!$E$18&lt;&gt;"",GT$5+6&lt;Mitarbeiter!$E$18),0,IF(AND(Mitarbeiter!$F$18&lt;&gt;"",GT$5&gt;Mitarbeiter!$F$18),0,IF(Planung!GT20="",$C20,IF(ISNUMBER(Planung!GT20),Planung!GT20,IF(UPPER(Planung!GT20)="H",$C20/2,0)))))))</f>
        <v>1</v>
      </c>
      <c r="GU20" s="27">
        <f>IF($A20="",0,IF(Mitarbeiter!$G$18=FALSE,0,IF(AND(Mitarbeiter!$E$18&lt;&gt;"",GU$5+6&lt;Mitarbeiter!$E$18),0,IF(AND(Mitarbeiter!$F$18&lt;&gt;"",GU$5&gt;Mitarbeiter!$F$18),0,IF(Planung!GU20="",$C20,IF(ISNUMBER(Planung!GU20),Planung!GU20,IF(UPPER(Planung!GU20)="H",$C20/2,0)))))))</f>
        <v>1</v>
      </c>
      <c r="GV20" s="27">
        <f>IF($A20="",0,IF(Mitarbeiter!$G$18=FALSE,0,IF(AND(Mitarbeiter!$E$18&lt;&gt;"",GV$5+6&lt;Mitarbeiter!$E$18),0,IF(AND(Mitarbeiter!$F$18&lt;&gt;"",GV$5&gt;Mitarbeiter!$F$18),0,IF(Planung!GV20="",$C20,IF(ISNUMBER(Planung!GV20),Planung!GV20,IF(UPPER(Planung!GV20)="H",$C20/2,0)))))))</f>
        <v>1</v>
      </c>
      <c r="GW20" s="27">
        <f>IF($A20="",0,IF(Mitarbeiter!$G$18=FALSE,0,IF(AND(Mitarbeiter!$E$18&lt;&gt;"",GW$5+6&lt;Mitarbeiter!$E$18),0,IF(AND(Mitarbeiter!$F$18&lt;&gt;"",GW$5&gt;Mitarbeiter!$F$18),0,IF(Planung!GW20="",$C20,IF(ISNUMBER(Planung!GW20),Planung!GW20,IF(UPPER(Planung!GW20)="H",$C20/2,0)))))))</f>
        <v>1</v>
      </c>
      <c r="GX20" s="27">
        <f>IF($A20="",0,IF(Mitarbeiter!$G$18=FALSE,0,IF(AND(Mitarbeiter!$E$18&lt;&gt;"",GX$5+6&lt;Mitarbeiter!$E$18),0,IF(AND(Mitarbeiter!$F$18&lt;&gt;"",GX$5&gt;Mitarbeiter!$F$18),0,IF(Planung!GX20="",$C20,IF(ISNUMBER(Planung!GX20),Planung!GX20,IF(UPPER(Planung!GX20)="H",$C20/2,0)))))))</f>
        <v>1</v>
      </c>
      <c r="GY20" s="27">
        <f>IF($A20="",0,IF(Mitarbeiter!$G$18=FALSE,0,IF(AND(Mitarbeiter!$E$18&lt;&gt;"",GY$5+6&lt;Mitarbeiter!$E$18),0,IF(AND(Mitarbeiter!$F$18&lt;&gt;"",GY$5&gt;Mitarbeiter!$F$18),0,IF(Planung!GY20="",$C20,IF(ISNUMBER(Planung!GY20),Planung!GY20,IF(UPPER(Planung!GY20)="H",$C20/2,0)))))))</f>
        <v>1</v>
      </c>
      <c r="GZ20" s="27">
        <f>IF($A20="",0,IF(Mitarbeiter!$G$18=FALSE,0,IF(AND(Mitarbeiter!$E$18&lt;&gt;"",GZ$5+6&lt;Mitarbeiter!$E$18),0,IF(AND(Mitarbeiter!$F$18&lt;&gt;"",GZ$5&gt;Mitarbeiter!$F$18),0,IF(Planung!GZ20="",$C20,IF(ISNUMBER(Planung!GZ20),Planung!GZ20,IF(UPPER(Planung!GZ20)="H",$C20/2,0)))))))</f>
        <v>1</v>
      </c>
      <c r="HA20" s="27">
        <f>IF($A20="",0,IF(Mitarbeiter!$G$18=FALSE,0,IF(AND(Mitarbeiter!$E$18&lt;&gt;"",HA$5+6&lt;Mitarbeiter!$E$18),0,IF(AND(Mitarbeiter!$F$18&lt;&gt;"",HA$5&gt;Mitarbeiter!$F$18),0,IF(Planung!HA20="",$C20,IF(ISNUMBER(Planung!HA20),Planung!HA20,IF(UPPER(Planung!HA20)="H",$C20/2,0)))))))</f>
        <v>1</v>
      </c>
      <c r="HB20" s="27">
        <f>IF($A20="",0,IF(Mitarbeiter!$G$18=FALSE,0,IF(AND(Mitarbeiter!$E$18&lt;&gt;"",HB$5+6&lt;Mitarbeiter!$E$18),0,IF(AND(Mitarbeiter!$F$18&lt;&gt;"",HB$5&gt;Mitarbeiter!$F$18),0,IF(Planung!HB20="",$C20,IF(ISNUMBER(Planung!HB20),Planung!HB20,IF(UPPER(Planung!HB20)="H",$C20/2,0)))))))</f>
        <v>1</v>
      </c>
      <c r="HC20" s="27">
        <f>IF($A20="",0,IF(Mitarbeiter!$G$18=FALSE,0,IF(AND(Mitarbeiter!$E$18&lt;&gt;"",HC$5+6&lt;Mitarbeiter!$E$18),0,IF(AND(Mitarbeiter!$F$18&lt;&gt;"",HC$5&gt;Mitarbeiter!$F$18),0,IF(Planung!HC20="",$C20,IF(ISNUMBER(Planung!HC20),Planung!HC20,IF(UPPER(Planung!HC20)="H",$C20/2,0)))))))</f>
        <v>1</v>
      </c>
      <c r="HD20" s="27">
        <f>IF($A20="",0,IF(Mitarbeiter!$G$18=FALSE,0,IF(AND(Mitarbeiter!$E$18&lt;&gt;"",HD$5+6&lt;Mitarbeiter!$E$18),0,IF(AND(Mitarbeiter!$F$18&lt;&gt;"",HD$5&gt;Mitarbeiter!$F$18),0,IF(Planung!HD20="",$C20,IF(ISNUMBER(Planung!HD20),Planung!HD20,IF(UPPER(Planung!HD20)="H",$C20/2,0)))))))</f>
        <v>1</v>
      </c>
      <c r="HE20" s="27">
        <f>IF($A20="",0,IF(Mitarbeiter!$G$18=FALSE,0,IF(AND(Mitarbeiter!$E$18&lt;&gt;"",HE$5+6&lt;Mitarbeiter!$E$18),0,IF(AND(Mitarbeiter!$F$18&lt;&gt;"",HE$5&gt;Mitarbeiter!$F$18),0,IF(Planung!HE20="",$C20,IF(ISNUMBER(Planung!HE20),Planung!HE20,IF(UPPER(Planung!HE20)="H",$C20/2,0)))))))</f>
        <v>1</v>
      </c>
      <c r="HF20" s="27">
        <f>IF($A20="",0,IF(Mitarbeiter!$G$18=FALSE,0,IF(AND(Mitarbeiter!$E$18&lt;&gt;"",HF$5+6&lt;Mitarbeiter!$E$18),0,IF(AND(Mitarbeiter!$F$18&lt;&gt;"",HF$5&gt;Mitarbeiter!$F$18),0,IF(Planung!HF20="",$C20,IF(ISNUMBER(Planung!HF20),Planung!HF20,IF(UPPER(Planung!HF20)="H",$C20/2,0)))))))</f>
        <v>1</v>
      </c>
      <c r="HG20" s="27">
        <f>IF($A20="",0,IF(Mitarbeiter!$G$18=FALSE,0,IF(AND(Mitarbeiter!$E$18&lt;&gt;"",HG$5+6&lt;Mitarbeiter!$E$18),0,IF(AND(Mitarbeiter!$F$18&lt;&gt;"",HG$5&gt;Mitarbeiter!$F$18),0,IF(Planung!HG20="",$C20,IF(ISNUMBER(Planung!HG20),Planung!HG20,IF(UPPER(Planung!HG20)="H",$C20/2,0)))))))</f>
        <v>1</v>
      </c>
      <c r="HH20" s="27">
        <f>IF($A20="",0,IF(Mitarbeiter!$G$18=FALSE,0,IF(AND(Mitarbeiter!$E$18&lt;&gt;"",HH$5+6&lt;Mitarbeiter!$E$18),0,IF(AND(Mitarbeiter!$F$18&lt;&gt;"",HH$5&gt;Mitarbeiter!$F$18),0,IF(Planung!HH20="",$C20,IF(ISNUMBER(Planung!HH20),Planung!HH20,IF(UPPER(Planung!HH20)="H",$C20/2,0)))))))</f>
        <v>1</v>
      </c>
      <c r="HI20" s="27">
        <f>IF($A20="",0,IF(Mitarbeiter!$G$18=FALSE,0,IF(AND(Mitarbeiter!$E$18&lt;&gt;"",HI$5+6&lt;Mitarbeiter!$E$18),0,IF(AND(Mitarbeiter!$F$18&lt;&gt;"",HI$5&gt;Mitarbeiter!$F$18),0,IF(Planung!HI20="",$C20,IF(ISNUMBER(Planung!HI20),Planung!HI20,IF(UPPER(Planung!HI20)="H",$C20/2,0)))))))</f>
        <v>1</v>
      </c>
      <c r="HJ20" s="27">
        <f>IF($A20="",0,IF(Mitarbeiter!$G$18=FALSE,0,IF(AND(Mitarbeiter!$E$18&lt;&gt;"",HJ$5+6&lt;Mitarbeiter!$E$18),0,IF(AND(Mitarbeiter!$F$18&lt;&gt;"",HJ$5&gt;Mitarbeiter!$F$18),0,IF(Planung!HJ20="",$C20,IF(ISNUMBER(Planung!HJ20),Planung!HJ20,IF(UPPER(Planung!HJ20)="H",$C20/2,0)))))))</f>
        <v>1</v>
      </c>
      <c r="HK20" s="27">
        <f>IF($A20="",0,IF(Mitarbeiter!$G$18=FALSE,0,IF(AND(Mitarbeiter!$E$18&lt;&gt;"",HK$5+6&lt;Mitarbeiter!$E$18),0,IF(AND(Mitarbeiter!$F$18&lt;&gt;"",HK$5&gt;Mitarbeiter!$F$18),0,IF(Planung!HK20="",$C20,IF(ISNUMBER(Planung!HK20),Planung!HK20,IF(UPPER(Planung!HK20)="H",$C20/2,0)))))))</f>
        <v>1</v>
      </c>
      <c r="HL20" s="27">
        <f>IF($A20="",0,IF(Mitarbeiter!$G$18=FALSE,0,IF(AND(Mitarbeiter!$E$18&lt;&gt;"",HL$5+6&lt;Mitarbeiter!$E$18),0,IF(AND(Mitarbeiter!$F$18&lt;&gt;"",HL$5&gt;Mitarbeiter!$F$18),0,IF(Planung!HL20="",$C20,IF(ISNUMBER(Planung!HL20),Planung!HL20,IF(UPPER(Planung!HL20)="H",$C20/2,0)))))))</f>
        <v>1</v>
      </c>
      <c r="HM20" s="27">
        <f>IF($A20="",0,IF(Mitarbeiter!$G$18=FALSE,0,IF(AND(Mitarbeiter!$E$18&lt;&gt;"",HM$5+6&lt;Mitarbeiter!$E$18),0,IF(AND(Mitarbeiter!$F$18&lt;&gt;"",HM$5&gt;Mitarbeiter!$F$18),0,IF(Planung!HM20="",$C20,IF(ISNUMBER(Planung!HM20),Planung!HM20,IF(UPPER(Planung!HM20)="H",$C20/2,0)))))))</f>
        <v>1</v>
      </c>
      <c r="HN20" s="27">
        <f>IF($A20="",0,IF(Mitarbeiter!$G$18=FALSE,0,IF(AND(Mitarbeiter!$E$18&lt;&gt;"",HN$5+6&lt;Mitarbeiter!$E$18),0,IF(AND(Mitarbeiter!$F$18&lt;&gt;"",HN$5&gt;Mitarbeiter!$F$18),0,IF(Planung!HN20="",$C20,IF(ISNUMBER(Planung!HN20),Planung!HN20,IF(UPPER(Planung!HN20)="H",$C20/2,0)))))))</f>
        <v>1</v>
      </c>
      <c r="HO20" s="27">
        <f>IF($A20="",0,IF(Mitarbeiter!$G$18=FALSE,0,IF(AND(Mitarbeiter!$E$18&lt;&gt;"",HO$5+6&lt;Mitarbeiter!$E$18),0,IF(AND(Mitarbeiter!$F$18&lt;&gt;"",HO$5&gt;Mitarbeiter!$F$18),0,IF(Planung!HO20="",$C20,IF(ISNUMBER(Planung!HO20),Planung!HO20,IF(UPPER(Planung!HO20)="H",$C20/2,0)))))))</f>
        <v>1</v>
      </c>
      <c r="HP20" s="27">
        <f>IF($A20="",0,IF(Mitarbeiter!$G$18=FALSE,0,IF(AND(Mitarbeiter!$E$18&lt;&gt;"",HP$5+6&lt;Mitarbeiter!$E$18),0,IF(AND(Mitarbeiter!$F$18&lt;&gt;"",HP$5&gt;Mitarbeiter!$F$18),0,IF(Planung!HP20="",$C20,IF(ISNUMBER(Planung!HP20),Planung!HP20,IF(UPPER(Planung!HP20)="H",$C20/2,0)))))))</f>
        <v>1</v>
      </c>
      <c r="HQ20" s="27">
        <f>IF($A20="",0,IF(Mitarbeiter!$G$18=FALSE,0,IF(AND(Mitarbeiter!$E$18&lt;&gt;"",HQ$5+6&lt;Mitarbeiter!$E$18),0,IF(AND(Mitarbeiter!$F$18&lt;&gt;"",HQ$5&gt;Mitarbeiter!$F$18),0,IF(Planung!HQ20="",$C20,IF(ISNUMBER(Planung!HQ20),Planung!HQ20,IF(UPPER(Planung!HQ20)="H",$C20/2,0)))))))</f>
        <v>1</v>
      </c>
      <c r="HR20" s="27">
        <f>IF($A20="",0,IF(Mitarbeiter!$G$18=FALSE,0,IF(AND(Mitarbeiter!$E$18&lt;&gt;"",HR$5+6&lt;Mitarbeiter!$E$18),0,IF(AND(Mitarbeiter!$F$18&lt;&gt;"",HR$5&gt;Mitarbeiter!$F$18),0,IF(Planung!HR20="",$C20,IF(ISNUMBER(Planung!HR20),Planung!HR20,IF(UPPER(Planung!HR20)="H",$C20/2,0)))))))</f>
        <v>1</v>
      </c>
      <c r="HS20" s="27">
        <f>IF($A20="",0,IF(Mitarbeiter!$G$18=FALSE,0,IF(AND(Mitarbeiter!$E$18&lt;&gt;"",HS$5+6&lt;Mitarbeiter!$E$18),0,IF(AND(Mitarbeiter!$F$18&lt;&gt;"",HS$5&gt;Mitarbeiter!$F$18),0,IF(Planung!HS20="",$C20,IF(ISNUMBER(Planung!HS20),Planung!HS20,IF(UPPER(Planung!HS20)="H",$C20/2,0)))))))</f>
        <v>1</v>
      </c>
      <c r="HT20" s="27">
        <f>IF($A20="",0,IF(Mitarbeiter!$G$18=FALSE,0,IF(AND(Mitarbeiter!$E$18&lt;&gt;"",HT$5+6&lt;Mitarbeiter!$E$18),0,IF(AND(Mitarbeiter!$F$18&lt;&gt;"",HT$5&gt;Mitarbeiter!$F$18),0,IF(Planung!HT20="",$C20,IF(ISNUMBER(Planung!HT20),Planung!HT20,IF(UPPER(Planung!HT20)="H",$C20/2,0)))))))</f>
        <v>1</v>
      </c>
      <c r="HU20" s="27">
        <f>IF($A20="",0,IF(Mitarbeiter!$G$18=FALSE,0,IF(AND(Mitarbeiter!$E$18&lt;&gt;"",HU$5+6&lt;Mitarbeiter!$E$18),0,IF(AND(Mitarbeiter!$F$18&lt;&gt;"",HU$5&gt;Mitarbeiter!$F$18),0,IF(Planung!HU20="",$C20,IF(ISNUMBER(Planung!HU20),Planung!HU20,IF(UPPER(Planung!HU20)="H",$C20/2,0)))))))</f>
        <v>1</v>
      </c>
      <c r="HV20" s="27">
        <f>IF($A20="",0,IF(Mitarbeiter!$G$18=FALSE,0,IF(AND(Mitarbeiter!$E$18&lt;&gt;"",HV$5+6&lt;Mitarbeiter!$E$18),0,IF(AND(Mitarbeiter!$F$18&lt;&gt;"",HV$5&gt;Mitarbeiter!$F$18),0,IF(Planung!HV20="",$C20,IF(ISNUMBER(Planung!HV20),Planung!HV20,IF(UPPER(Planung!HV20)="H",$C20/2,0)))))))</f>
        <v>1</v>
      </c>
      <c r="HW20" s="27">
        <f>IF($A20="",0,IF(Mitarbeiter!$G$18=FALSE,0,IF(AND(Mitarbeiter!$E$18&lt;&gt;"",HW$5+6&lt;Mitarbeiter!$E$18),0,IF(AND(Mitarbeiter!$F$18&lt;&gt;"",HW$5&gt;Mitarbeiter!$F$18),0,IF(Planung!HW20="",$C20,IF(ISNUMBER(Planung!HW20),Planung!HW20,IF(UPPER(Planung!HW20)="H",$C20/2,0)))))))</f>
        <v>1</v>
      </c>
      <c r="HX20" s="27">
        <f>IF($A20="",0,IF(Mitarbeiter!$G$18=FALSE,0,IF(AND(Mitarbeiter!$E$18&lt;&gt;"",HX$5+6&lt;Mitarbeiter!$E$18),0,IF(AND(Mitarbeiter!$F$18&lt;&gt;"",HX$5&gt;Mitarbeiter!$F$18),0,IF(Planung!HX20="",$C20,IF(ISNUMBER(Planung!HX20),Planung!HX20,IF(UPPER(Planung!HX20)="H",$C20/2,0)))))))</f>
        <v>1</v>
      </c>
      <c r="HY20" s="27">
        <f>IF($A20="",0,IF(Mitarbeiter!$G$18=FALSE,0,IF(AND(Mitarbeiter!$E$18&lt;&gt;"",HY$5+6&lt;Mitarbeiter!$E$18),0,IF(AND(Mitarbeiter!$F$18&lt;&gt;"",HY$5&gt;Mitarbeiter!$F$18),0,IF(Planung!HY20="",$C20,IF(ISNUMBER(Planung!HY20),Planung!HY20,IF(UPPER(Planung!HY20)="H",$C20/2,0)))))))</f>
        <v>1</v>
      </c>
      <c r="HZ20" s="27">
        <f>IF($A20="",0,IF(Mitarbeiter!$G$18=FALSE,0,IF(AND(Mitarbeiter!$E$18&lt;&gt;"",HZ$5+6&lt;Mitarbeiter!$E$18),0,IF(AND(Mitarbeiter!$F$18&lt;&gt;"",HZ$5&gt;Mitarbeiter!$F$18),0,IF(Planung!HZ20="",$C20,IF(ISNUMBER(Planung!HZ20),Planung!HZ20,IF(UPPER(Planung!HZ20)="H",$C20/2,0)))))))</f>
        <v>1</v>
      </c>
      <c r="IA20" s="27">
        <f>IF($A20="",0,IF(Mitarbeiter!$G$18=FALSE,0,IF(AND(Mitarbeiter!$E$18&lt;&gt;"",IA$5+6&lt;Mitarbeiter!$E$18),0,IF(AND(Mitarbeiter!$F$18&lt;&gt;"",IA$5&gt;Mitarbeiter!$F$18),0,IF(Planung!IA20="",$C20,IF(ISNUMBER(Planung!IA20),Planung!IA20,IF(UPPER(Planung!IA20)="H",$C20/2,0)))))))</f>
        <v>1</v>
      </c>
    </row>
    <row r="21" spans="1:235" x14ac:dyDescent="0.25">
      <c r="A21" s="7" t="str">
        <f>Planung!A21</f>
        <v>Nass-Kluske</v>
      </c>
      <c r="B21" s="7" t="str">
        <f>Planung!B21</f>
        <v>Komposit</v>
      </c>
      <c r="C21" s="27">
        <f>N(Mitarbeiter!$D$19)</f>
        <v>0.7</v>
      </c>
      <c r="D21" s="27">
        <f>IF($A21="",0,IF(Mitarbeiter!$G$19=FALSE,0,IF(AND(Mitarbeiter!$E$19&lt;&gt;"",D$5+6&lt;Mitarbeiter!$E$19),0,IF(AND(Mitarbeiter!$F$19&lt;&gt;"",D$5&gt;Mitarbeiter!$F$19),0,IF(Planung!D21="",$C21,IF(ISNUMBER(Planung!D21),Planung!D21,IF(UPPER(Planung!D21)="H",$C21/2,0)))))))</f>
        <v>0.7</v>
      </c>
      <c r="E21" s="27">
        <f>IF($A21="",0,IF(Mitarbeiter!$G$19=FALSE,0,IF(AND(Mitarbeiter!$E$19&lt;&gt;"",E$5+6&lt;Mitarbeiter!$E$19),0,IF(AND(Mitarbeiter!$F$19&lt;&gt;"",E$5&gt;Mitarbeiter!$F$19),0,IF(Planung!E21="",$C21,IF(ISNUMBER(Planung!E21),Planung!E21,IF(UPPER(Planung!E21)="H",$C21/2,0)))))))</f>
        <v>0.7</v>
      </c>
      <c r="F21" s="27">
        <f>IF($A21="",0,IF(Mitarbeiter!$G$19=FALSE,0,IF(AND(Mitarbeiter!$E$19&lt;&gt;"",F$5+6&lt;Mitarbeiter!$E$19),0,IF(AND(Mitarbeiter!$F$19&lt;&gt;"",F$5&gt;Mitarbeiter!$F$19),0,IF(Planung!F21="",$C21,IF(ISNUMBER(Planung!F21),Planung!F21,IF(UPPER(Planung!F21)="H",$C21/2,0)))))))</f>
        <v>0.7</v>
      </c>
      <c r="G21" s="27">
        <f>IF($A21="",0,IF(Mitarbeiter!$G$19=FALSE,0,IF(AND(Mitarbeiter!$E$19&lt;&gt;"",G$5+6&lt;Mitarbeiter!$E$19),0,IF(AND(Mitarbeiter!$F$19&lt;&gt;"",G$5&gt;Mitarbeiter!$F$19),0,IF(Planung!G21="",$C21,IF(ISNUMBER(Planung!G21),Planung!G21,IF(UPPER(Planung!G21)="H",$C21/2,0)))))))</f>
        <v>0.7</v>
      </c>
      <c r="H21" s="27">
        <f>IF($A21="",0,IF(Mitarbeiter!$G$19=FALSE,0,IF(AND(Mitarbeiter!$E$19&lt;&gt;"",H$5+6&lt;Mitarbeiter!$E$19),0,IF(AND(Mitarbeiter!$F$19&lt;&gt;"",H$5&gt;Mitarbeiter!$F$19),0,IF(Planung!H21="",$C21,IF(ISNUMBER(Planung!H21),Planung!H21,IF(UPPER(Planung!H21)="H",$C21/2,0)))))))</f>
        <v>0.7</v>
      </c>
      <c r="I21" s="27">
        <f>IF($A21="",0,IF(Mitarbeiter!$G$19=FALSE,0,IF(AND(Mitarbeiter!$E$19&lt;&gt;"",I$5+6&lt;Mitarbeiter!$E$19),0,IF(AND(Mitarbeiter!$F$19&lt;&gt;"",I$5&gt;Mitarbeiter!$F$19),0,IF(Planung!I21="",$C21,IF(ISNUMBER(Planung!I21),Planung!I21,IF(UPPER(Planung!I21)="H",$C21/2,0)))))))</f>
        <v>0.7</v>
      </c>
      <c r="J21" s="27">
        <f>IF($A21="",0,IF(Mitarbeiter!$G$19=FALSE,0,IF(AND(Mitarbeiter!$E$19&lt;&gt;"",J$5+6&lt;Mitarbeiter!$E$19),0,IF(AND(Mitarbeiter!$F$19&lt;&gt;"",J$5&gt;Mitarbeiter!$F$19),0,IF(Planung!J21="",$C21,IF(ISNUMBER(Planung!J21),Planung!J21,IF(UPPER(Planung!J21)="H",$C21/2,0)))))))</f>
        <v>0.7</v>
      </c>
      <c r="K21" s="27">
        <f>IF($A21="",0,IF(Mitarbeiter!$G$19=FALSE,0,IF(AND(Mitarbeiter!$E$19&lt;&gt;"",K$5+6&lt;Mitarbeiter!$E$19),0,IF(AND(Mitarbeiter!$F$19&lt;&gt;"",K$5&gt;Mitarbeiter!$F$19),0,IF(Planung!K21="",$C21,IF(ISNUMBER(Planung!K21),Planung!K21,IF(UPPER(Planung!K21)="H",$C21/2,0)))))))</f>
        <v>0</v>
      </c>
      <c r="L21" s="27">
        <f>IF($A21="",0,IF(Mitarbeiter!$G$19=FALSE,0,IF(AND(Mitarbeiter!$E$19&lt;&gt;"",L$5+6&lt;Mitarbeiter!$E$19),0,IF(AND(Mitarbeiter!$F$19&lt;&gt;"",L$5&gt;Mitarbeiter!$F$19),0,IF(Planung!L21="",$C21,IF(ISNUMBER(Planung!L21),Planung!L21,IF(UPPER(Planung!L21)="H",$C21/2,0)))))))</f>
        <v>0</v>
      </c>
      <c r="M21" s="27">
        <f>IF($A21="",0,IF(Mitarbeiter!$G$19=FALSE,0,IF(AND(Mitarbeiter!$E$19&lt;&gt;"",M$5+6&lt;Mitarbeiter!$E$19),0,IF(AND(Mitarbeiter!$F$19&lt;&gt;"",M$5&gt;Mitarbeiter!$F$19),0,IF(Planung!M21="",$C21,IF(ISNUMBER(Planung!M21),Planung!M21,IF(UPPER(Planung!M21)="H",$C21/2,0)))))))</f>
        <v>0.7</v>
      </c>
      <c r="N21" s="27">
        <f>IF($A21="",0,IF(Mitarbeiter!$G$19=FALSE,0,IF(AND(Mitarbeiter!$E$19&lt;&gt;"",N$5+6&lt;Mitarbeiter!$E$19),0,IF(AND(Mitarbeiter!$F$19&lt;&gt;"",N$5&gt;Mitarbeiter!$F$19),0,IF(Planung!N21="",$C21,IF(ISNUMBER(Planung!N21),Planung!N21,IF(UPPER(Planung!N21)="H",$C21/2,0)))))))</f>
        <v>0.7</v>
      </c>
      <c r="O21" s="27">
        <f>IF($A21="",0,IF(Mitarbeiter!$G$19=FALSE,0,IF(AND(Mitarbeiter!$E$19&lt;&gt;"",O$5+6&lt;Mitarbeiter!$E$19),0,IF(AND(Mitarbeiter!$F$19&lt;&gt;"",O$5&gt;Mitarbeiter!$F$19),0,IF(Planung!O21="",$C21,IF(ISNUMBER(Planung!O21),Planung!O21,IF(UPPER(Planung!O21)="H",$C21/2,0)))))))</f>
        <v>0.7</v>
      </c>
      <c r="P21" s="27">
        <f>IF($A21="",0,IF(Mitarbeiter!$G$19=FALSE,0,IF(AND(Mitarbeiter!$E$19&lt;&gt;"",P$5+6&lt;Mitarbeiter!$E$19),0,IF(AND(Mitarbeiter!$F$19&lt;&gt;"",P$5&gt;Mitarbeiter!$F$19),0,IF(Planung!P21="",$C21,IF(ISNUMBER(Planung!P21),Planung!P21,IF(UPPER(Planung!P21)="H",$C21/2,0)))))))</f>
        <v>0.7</v>
      </c>
      <c r="Q21" s="27">
        <f>IF($A21="",0,IF(Mitarbeiter!$G$19=FALSE,0,IF(AND(Mitarbeiter!$E$19&lt;&gt;"",Q$5+6&lt;Mitarbeiter!$E$19),0,IF(AND(Mitarbeiter!$F$19&lt;&gt;"",Q$5&gt;Mitarbeiter!$F$19),0,IF(Planung!Q21="",$C21,IF(ISNUMBER(Planung!Q21),Planung!Q21,IF(UPPER(Planung!Q21)="H",$C21/2,0)))))))</f>
        <v>0.7</v>
      </c>
      <c r="R21" s="27">
        <f>IF($A21="",0,IF(Mitarbeiter!$G$19=FALSE,0,IF(AND(Mitarbeiter!$E$19&lt;&gt;"",R$5+6&lt;Mitarbeiter!$E$19),0,IF(AND(Mitarbeiter!$F$19&lt;&gt;"",R$5&gt;Mitarbeiter!$F$19),0,IF(Planung!R21="",$C21,IF(ISNUMBER(Planung!R21),Planung!R21,IF(UPPER(Planung!R21)="H",$C21/2,0)))))))</f>
        <v>0.7</v>
      </c>
      <c r="S21" s="27">
        <f>IF($A21="",0,IF(Mitarbeiter!$G$19=FALSE,0,IF(AND(Mitarbeiter!$E$19&lt;&gt;"",S$5+6&lt;Mitarbeiter!$E$19),0,IF(AND(Mitarbeiter!$F$19&lt;&gt;"",S$5&gt;Mitarbeiter!$F$19),0,IF(Planung!S21="",$C21,IF(ISNUMBER(Planung!S21),Planung!S21,IF(UPPER(Planung!S21)="H",$C21/2,0)))))))</f>
        <v>0.7</v>
      </c>
      <c r="T21" s="27">
        <f>IF($A21="",0,IF(Mitarbeiter!$G$19=FALSE,0,IF(AND(Mitarbeiter!$E$19&lt;&gt;"",T$5+6&lt;Mitarbeiter!$E$19),0,IF(AND(Mitarbeiter!$F$19&lt;&gt;"",T$5&gt;Mitarbeiter!$F$19),0,IF(Planung!T21="",$C21,IF(ISNUMBER(Planung!T21),Planung!T21,IF(UPPER(Planung!T21)="H",$C21/2,0)))))))</f>
        <v>0.7</v>
      </c>
      <c r="U21" s="27">
        <f>IF($A21="",0,IF(Mitarbeiter!$G$19=FALSE,0,IF(AND(Mitarbeiter!$E$19&lt;&gt;"",U$5+6&lt;Mitarbeiter!$E$19),0,IF(AND(Mitarbeiter!$F$19&lt;&gt;"",U$5&gt;Mitarbeiter!$F$19),0,IF(Planung!U21="",$C21,IF(ISNUMBER(Planung!U21),Planung!U21,IF(UPPER(Planung!U21)="H",$C21/2,0)))))))</f>
        <v>0.7</v>
      </c>
      <c r="V21" s="27">
        <f>IF($A21="",0,IF(Mitarbeiter!$G$19=FALSE,0,IF(AND(Mitarbeiter!$E$19&lt;&gt;"",V$5+6&lt;Mitarbeiter!$E$19),0,IF(AND(Mitarbeiter!$F$19&lt;&gt;"",V$5&gt;Mitarbeiter!$F$19),0,IF(Planung!V21="",$C21,IF(ISNUMBER(Planung!V21),Planung!V21,IF(UPPER(Planung!V21)="H",$C21/2,0)))))))</f>
        <v>0.7</v>
      </c>
      <c r="W21" s="27">
        <f>IF($A21="",0,IF(Mitarbeiter!$G$19=FALSE,0,IF(AND(Mitarbeiter!$E$19&lt;&gt;"",W$5+6&lt;Mitarbeiter!$E$19),0,IF(AND(Mitarbeiter!$F$19&lt;&gt;"",W$5&gt;Mitarbeiter!$F$19),0,IF(Planung!W21="",$C21,IF(ISNUMBER(Planung!W21),Planung!W21,IF(UPPER(Planung!W21)="H",$C21/2,0)))))))</f>
        <v>0.7</v>
      </c>
      <c r="X21" s="27">
        <f>IF($A21="",0,IF(Mitarbeiter!$G$19=FALSE,0,IF(AND(Mitarbeiter!$E$19&lt;&gt;"",X$5+6&lt;Mitarbeiter!$E$19),0,IF(AND(Mitarbeiter!$F$19&lt;&gt;"",X$5&gt;Mitarbeiter!$F$19),0,IF(Planung!X21="",$C21,IF(ISNUMBER(Planung!X21),Planung!X21,IF(UPPER(Planung!X21)="H",$C21/2,0)))))))</f>
        <v>0.7</v>
      </c>
      <c r="Y21" s="27">
        <f>IF($A21="",0,IF(Mitarbeiter!$G$19=FALSE,0,IF(AND(Mitarbeiter!$E$19&lt;&gt;"",Y$5+6&lt;Mitarbeiter!$E$19),0,IF(AND(Mitarbeiter!$F$19&lt;&gt;"",Y$5&gt;Mitarbeiter!$F$19),0,IF(Planung!Y21="",$C21,IF(ISNUMBER(Planung!Y21),Planung!Y21,IF(UPPER(Planung!Y21)="H",$C21/2,0)))))))</f>
        <v>0.7</v>
      </c>
      <c r="Z21" s="27">
        <f>IF($A21="",0,IF(Mitarbeiter!$G$19=FALSE,0,IF(AND(Mitarbeiter!$E$19&lt;&gt;"",Z$5+6&lt;Mitarbeiter!$E$19),0,IF(AND(Mitarbeiter!$F$19&lt;&gt;"",Z$5&gt;Mitarbeiter!$F$19),0,IF(Planung!Z21="",$C21,IF(ISNUMBER(Planung!Z21),Planung!Z21,IF(UPPER(Planung!Z21)="H",$C21/2,0)))))))</f>
        <v>0.7</v>
      </c>
      <c r="AA21" s="27">
        <f>IF($A21="",0,IF(Mitarbeiter!$G$19=FALSE,0,IF(AND(Mitarbeiter!$E$19&lt;&gt;"",AA$5+6&lt;Mitarbeiter!$E$19),0,IF(AND(Mitarbeiter!$F$19&lt;&gt;"",AA$5&gt;Mitarbeiter!$F$19),0,IF(Planung!AA21="",$C21,IF(ISNUMBER(Planung!AA21),Planung!AA21,IF(UPPER(Planung!AA21)="H",$C21/2,0)))))))</f>
        <v>0.7</v>
      </c>
      <c r="AB21" s="27">
        <f>IF($A21="",0,IF(Mitarbeiter!$G$19=FALSE,0,IF(AND(Mitarbeiter!$E$19&lt;&gt;"",AB$5+6&lt;Mitarbeiter!$E$19),0,IF(AND(Mitarbeiter!$F$19&lt;&gt;"",AB$5&gt;Mitarbeiter!$F$19),0,IF(Planung!AB21="",$C21,IF(ISNUMBER(Planung!AB21),Planung!AB21,IF(UPPER(Planung!AB21)="H",$C21/2,0)))))))</f>
        <v>0.7</v>
      </c>
      <c r="AC21" s="27">
        <f>IF($A21="",0,IF(Mitarbeiter!$G$19=FALSE,0,IF(AND(Mitarbeiter!$E$19&lt;&gt;"",AC$5+6&lt;Mitarbeiter!$E$19),0,IF(AND(Mitarbeiter!$F$19&lt;&gt;"",AC$5&gt;Mitarbeiter!$F$19),0,IF(Planung!AC21="",$C21,IF(ISNUMBER(Planung!AC21),Planung!AC21,IF(UPPER(Planung!AC21)="H",$C21/2,0)))))))</f>
        <v>0.7</v>
      </c>
      <c r="AD21" s="27">
        <f>IF($A21="",0,IF(Mitarbeiter!$G$19=FALSE,0,IF(AND(Mitarbeiter!$E$19&lt;&gt;"",AD$5+6&lt;Mitarbeiter!$E$19),0,IF(AND(Mitarbeiter!$F$19&lt;&gt;"",AD$5&gt;Mitarbeiter!$F$19),0,IF(Planung!AD21="",$C21,IF(ISNUMBER(Planung!AD21),Planung!AD21,IF(UPPER(Planung!AD21)="H",$C21/2,0)))))))</f>
        <v>0.7</v>
      </c>
      <c r="AE21" s="27">
        <f>IF($A21="",0,IF(Mitarbeiter!$G$19=FALSE,0,IF(AND(Mitarbeiter!$E$19&lt;&gt;"",AE$5+6&lt;Mitarbeiter!$E$19),0,IF(AND(Mitarbeiter!$F$19&lt;&gt;"",AE$5&gt;Mitarbeiter!$F$19),0,IF(Planung!AE21="",$C21,IF(ISNUMBER(Planung!AE21),Planung!AE21,IF(UPPER(Planung!AE21)="H",$C21/2,0)))))))</f>
        <v>0.7</v>
      </c>
      <c r="AF21" s="27">
        <f>IF($A21="",0,IF(Mitarbeiter!$G$19=FALSE,0,IF(AND(Mitarbeiter!$E$19&lt;&gt;"",AF$5+6&lt;Mitarbeiter!$E$19),0,IF(AND(Mitarbeiter!$F$19&lt;&gt;"",AF$5&gt;Mitarbeiter!$F$19),0,IF(Planung!AF21="",$C21,IF(ISNUMBER(Planung!AF21),Planung!AF21,IF(UPPER(Planung!AF21)="H",$C21/2,0)))))))</f>
        <v>0.7</v>
      </c>
      <c r="AG21" s="27">
        <f>IF($A21="",0,IF(Mitarbeiter!$G$19=FALSE,0,IF(AND(Mitarbeiter!$E$19&lt;&gt;"",AG$5+6&lt;Mitarbeiter!$E$19),0,IF(AND(Mitarbeiter!$F$19&lt;&gt;"",AG$5&gt;Mitarbeiter!$F$19),0,IF(Planung!AG21="",$C21,IF(ISNUMBER(Planung!AG21),Planung!AG21,IF(UPPER(Planung!AG21)="H",$C21/2,0)))))))</f>
        <v>0.7</v>
      </c>
      <c r="AH21" s="27">
        <f>IF($A21="",0,IF(Mitarbeiter!$G$19=FALSE,0,IF(AND(Mitarbeiter!$E$19&lt;&gt;"",AH$5+6&lt;Mitarbeiter!$E$19),0,IF(AND(Mitarbeiter!$F$19&lt;&gt;"",AH$5&gt;Mitarbeiter!$F$19),0,IF(Planung!AH21="",$C21,IF(ISNUMBER(Planung!AH21),Planung!AH21,IF(UPPER(Planung!AH21)="H",$C21/2,0)))))))</f>
        <v>0.7</v>
      </c>
      <c r="AI21" s="27">
        <f>IF($A21="",0,IF(Mitarbeiter!$G$19=FALSE,0,IF(AND(Mitarbeiter!$E$19&lt;&gt;"",AI$5+6&lt;Mitarbeiter!$E$19),0,IF(AND(Mitarbeiter!$F$19&lt;&gt;"",AI$5&gt;Mitarbeiter!$F$19),0,IF(Planung!AI21="",$C21,IF(ISNUMBER(Planung!AI21),Planung!AI21,IF(UPPER(Planung!AI21)="H",$C21/2,0)))))))</f>
        <v>0.7</v>
      </c>
      <c r="AJ21" s="27">
        <f>IF($A21="",0,IF(Mitarbeiter!$G$19=FALSE,0,IF(AND(Mitarbeiter!$E$19&lt;&gt;"",AJ$5+6&lt;Mitarbeiter!$E$19),0,IF(AND(Mitarbeiter!$F$19&lt;&gt;"",AJ$5&gt;Mitarbeiter!$F$19),0,IF(Planung!AJ21="",$C21,IF(ISNUMBER(Planung!AJ21),Planung!AJ21,IF(UPPER(Planung!AJ21)="H",$C21/2,0)))))))</f>
        <v>0.7</v>
      </c>
      <c r="AK21" s="27">
        <f>IF($A21="",0,IF(Mitarbeiter!$G$19=FALSE,0,IF(AND(Mitarbeiter!$E$19&lt;&gt;"",AK$5+6&lt;Mitarbeiter!$E$19),0,IF(AND(Mitarbeiter!$F$19&lt;&gt;"",AK$5&gt;Mitarbeiter!$F$19),0,IF(Planung!AK21="",$C21,IF(ISNUMBER(Planung!AK21),Planung!AK21,IF(UPPER(Planung!AK21)="H",$C21/2,0)))))))</f>
        <v>0.7</v>
      </c>
      <c r="AL21" s="27">
        <f>IF($A21="",0,IF(Mitarbeiter!$G$19=FALSE,0,IF(AND(Mitarbeiter!$E$19&lt;&gt;"",AL$5+6&lt;Mitarbeiter!$E$19),0,IF(AND(Mitarbeiter!$F$19&lt;&gt;"",AL$5&gt;Mitarbeiter!$F$19),0,IF(Planung!AL21="",$C21,IF(ISNUMBER(Planung!AL21),Planung!AL21,IF(UPPER(Planung!AL21)="H",$C21/2,0)))))))</f>
        <v>0.7</v>
      </c>
      <c r="AM21" s="27">
        <f>IF($A21="",0,IF(Mitarbeiter!$G$19=FALSE,0,IF(AND(Mitarbeiter!$E$19&lt;&gt;"",AM$5+6&lt;Mitarbeiter!$E$19),0,IF(AND(Mitarbeiter!$F$19&lt;&gt;"",AM$5&gt;Mitarbeiter!$F$19),0,IF(Planung!AM21="",$C21,IF(ISNUMBER(Planung!AM21),Planung!AM21,IF(UPPER(Planung!AM21)="H",$C21/2,0)))))))</f>
        <v>0.7</v>
      </c>
      <c r="AN21" s="27">
        <f>IF($A21="",0,IF(Mitarbeiter!$G$19=FALSE,0,IF(AND(Mitarbeiter!$E$19&lt;&gt;"",AN$5+6&lt;Mitarbeiter!$E$19),0,IF(AND(Mitarbeiter!$F$19&lt;&gt;"",AN$5&gt;Mitarbeiter!$F$19),0,IF(Planung!AN21="",$C21,IF(ISNUMBER(Planung!AN21),Planung!AN21,IF(UPPER(Planung!AN21)="H",$C21/2,0)))))))</f>
        <v>0.7</v>
      </c>
      <c r="AO21" s="27">
        <f>IF($A21="",0,IF(Mitarbeiter!$G$19=FALSE,0,IF(AND(Mitarbeiter!$E$19&lt;&gt;"",AO$5+6&lt;Mitarbeiter!$E$19),0,IF(AND(Mitarbeiter!$F$19&lt;&gt;"",AO$5&gt;Mitarbeiter!$F$19),0,IF(Planung!AO21="",$C21,IF(ISNUMBER(Planung!AO21),Planung!AO21,IF(UPPER(Planung!AO21)="H",$C21/2,0)))))))</f>
        <v>0.7</v>
      </c>
      <c r="AP21" s="27">
        <f>IF($A21="",0,IF(Mitarbeiter!$G$19=FALSE,0,IF(AND(Mitarbeiter!$E$19&lt;&gt;"",AP$5+6&lt;Mitarbeiter!$E$19),0,IF(AND(Mitarbeiter!$F$19&lt;&gt;"",AP$5&gt;Mitarbeiter!$F$19),0,IF(Planung!AP21="",$C21,IF(ISNUMBER(Planung!AP21),Planung!AP21,IF(UPPER(Planung!AP21)="H",$C21/2,0)))))))</f>
        <v>0.7</v>
      </c>
      <c r="AQ21" s="27">
        <f>IF($A21="",0,IF(Mitarbeiter!$G$19=FALSE,0,IF(AND(Mitarbeiter!$E$19&lt;&gt;"",AQ$5+6&lt;Mitarbeiter!$E$19),0,IF(AND(Mitarbeiter!$F$19&lt;&gt;"",AQ$5&gt;Mitarbeiter!$F$19),0,IF(Planung!AQ21="",$C21,IF(ISNUMBER(Planung!AQ21),Planung!AQ21,IF(UPPER(Planung!AQ21)="H",$C21/2,0)))))))</f>
        <v>0.7</v>
      </c>
      <c r="AR21" s="27">
        <f>IF($A21="",0,IF(Mitarbeiter!$G$19=FALSE,0,IF(AND(Mitarbeiter!$E$19&lt;&gt;"",AR$5+6&lt;Mitarbeiter!$E$19),0,IF(AND(Mitarbeiter!$F$19&lt;&gt;"",AR$5&gt;Mitarbeiter!$F$19),0,IF(Planung!AR21="",$C21,IF(ISNUMBER(Planung!AR21),Planung!AR21,IF(UPPER(Planung!AR21)="H",$C21/2,0)))))))</f>
        <v>0.7</v>
      </c>
      <c r="AS21" s="27">
        <f>IF($A21="",0,IF(Mitarbeiter!$G$19=FALSE,0,IF(AND(Mitarbeiter!$E$19&lt;&gt;"",AS$5+6&lt;Mitarbeiter!$E$19),0,IF(AND(Mitarbeiter!$F$19&lt;&gt;"",AS$5&gt;Mitarbeiter!$F$19),0,IF(Planung!AS21="",$C21,IF(ISNUMBER(Planung!AS21),Planung!AS21,IF(UPPER(Planung!AS21)="H",$C21/2,0)))))))</f>
        <v>0.7</v>
      </c>
      <c r="AT21" s="27">
        <f>IF($A21="",0,IF(Mitarbeiter!$G$19=FALSE,0,IF(AND(Mitarbeiter!$E$19&lt;&gt;"",AT$5+6&lt;Mitarbeiter!$E$19),0,IF(AND(Mitarbeiter!$F$19&lt;&gt;"",AT$5&gt;Mitarbeiter!$F$19),0,IF(Planung!AT21="",$C21,IF(ISNUMBER(Planung!AT21),Planung!AT21,IF(UPPER(Planung!AT21)="H",$C21/2,0)))))))</f>
        <v>0.7</v>
      </c>
      <c r="AU21" s="27">
        <f>IF($A21="",0,IF(Mitarbeiter!$G$19=FALSE,0,IF(AND(Mitarbeiter!$E$19&lt;&gt;"",AU$5+6&lt;Mitarbeiter!$E$19),0,IF(AND(Mitarbeiter!$F$19&lt;&gt;"",AU$5&gt;Mitarbeiter!$F$19),0,IF(Planung!AU21="",$C21,IF(ISNUMBER(Planung!AU21),Planung!AU21,IF(UPPER(Planung!AU21)="H",$C21/2,0)))))))</f>
        <v>0.7</v>
      </c>
      <c r="AV21" s="27">
        <f>IF($A21="",0,IF(Mitarbeiter!$G$19=FALSE,0,IF(AND(Mitarbeiter!$E$19&lt;&gt;"",AV$5+6&lt;Mitarbeiter!$E$19),0,IF(AND(Mitarbeiter!$F$19&lt;&gt;"",AV$5&gt;Mitarbeiter!$F$19),0,IF(Planung!AV21="",$C21,IF(ISNUMBER(Planung!AV21),Planung!AV21,IF(UPPER(Planung!AV21)="H",$C21/2,0)))))))</f>
        <v>0.7</v>
      </c>
      <c r="AW21" s="27">
        <f>IF($A21="",0,IF(Mitarbeiter!$G$19=FALSE,0,IF(AND(Mitarbeiter!$E$19&lt;&gt;"",AW$5+6&lt;Mitarbeiter!$E$19),0,IF(AND(Mitarbeiter!$F$19&lt;&gt;"",AW$5&gt;Mitarbeiter!$F$19),0,IF(Planung!AW21="",$C21,IF(ISNUMBER(Planung!AW21),Planung!AW21,IF(UPPER(Planung!AW21)="H",$C21/2,0)))))))</f>
        <v>0.7</v>
      </c>
      <c r="AX21" s="27">
        <f>IF($A21="",0,IF(Mitarbeiter!$G$19=FALSE,0,IF(AND(Mitarbeiter!$E$19&lt;&gt;"",AX$5+6&lt;Mitarbeiter!$E$19),0,IF(AND(Mitarbeiter!$F$19&lt;&gt;"",AX$5&gt;Mitarbeiter!$F$19),0,IF(Planung!AX21="",$C21,IF(ISNUMBER(Planung!AX21),Planung!AX21,IF(UPPER(Planung!AX21)="H",$C21/2,0)))))))</f>
        <v>0.7</v>
      </c>
      <c r="AY21" s="27">
        <f>IF($A21="",0,IF(Mitarbeiter!$G$19=FALSE,0,IF(AND(Mitarbeiter!$E$19&lt;&gt;"",AY$5+6&lt;Mitarbeiter!$E$19),0,IF(AND(Mitarbeiter!$F$19&lt;&gt;"",AY$5&gt;Mitarbeiter!$F$19),0,IF(Planung!AY21="",$C21,IF(ISNUMBER(Planung!AY21),Planung!AY21,IF(UPPER(Planung!AY21)="H",$C21/2,0)))))))</f>
        <v>0.7</v>
      </c>
      <c r="AZ21" s="27">
        <f>IF($A21="",0,IF(Mitarbeiter!$G$19=FALSE,0,IF(AND(Mitarbeiter!$E$19&lt;&gt;"",AZ$5+6&lt;Mitarbeiter!$E$19),0,IF(AND(Mitarbeiter!$F$19&lt;&gt;"",AZ$5&gt;Mitarbeiter!$F$19),0,IF(Planung!AZ21="",$C21,IF(ISNUMBER(Planung!AZ21),Planung!AZ21,IF(UPPER(Planung!AZ21)="H",$C21/2,0)))))))</f>
        <v>0.7</v>
      </c>
      <c r="BA21" s="27">
        <f>IF($A21="",0,IF(Mitarbeiter!$G$19=FALSE,0,IF(AND(Mitarbeiter!$E$19&lt;&gt;"",BA$5+6&lt;Mitarbeiter!$E$19),0,IF(AND(Mitarbeiter!$F$19&lt;&gt;"",BA$5&gt;Mitarbeiter!$F$19),0,IF(Planung!BA21="",$C21,IF(ISNUMBER(Planung!BA21),Planung!BA21,IF(UPPER(Planung!BA21)="H",$C21/2,0)))))))</f>
        <v>0.7</v>
      </c>
      <c r="BB21" s="27">
        <f>IF($A21="",0,IF(Mitarbeiter!$G$19=FALSE,0,IF(AND(Mitarbeiter!$E$19&lt;&gt;"",BB$5+6&lt;Mitarbeiter!$E$19),0,IF(AND(Mitarbeiter!$F$19&lt;&gt;"",BB$5&gt;Mitarbeiter!$F$19),0,IF(Planung!BB21="",$C21,IF(ISNUMBER(Planung!BB21),Planung!BB21,IF(UPPER(Planung!BB21)="H",$C21/2,0)))))))</f>
        <v>0.7</v>
      </c>
      <c r="BC21" s="27">
        <f>IF($A21="",0,IF(Mitarbeiter!$G$19=FALSE,0,IF(AND(Mitarbeiter!$E$19&lt;&gt;"",BC$5+6&lt;Mitarbeiter!$E$19),0,IF(AND(Mitarbeiter!$F$19&lt;&gt;"",BC$5&gt;Mitarbeiter!$F$19),0,IF(Planung!BC21="",$C21,IF(ISNUMBER(Planung!BC21),Planung!BC21,IF(UPPER(Planung!BC21)="H",$C21/2,0)))))))</f>
        <v>0.7</v>
      </c>
      <c r="BD21" s="27">
        <f>IF($A21="",0,IF(Mitarbeiter!$G$19=FALSE,0,IF(AND(Mitarbeiter!$E$19&lt;&gt;"",BD$5+6&lt;Mitarbeiter!$E$19),0,IF(AND(Mitarbeiter!$F$19&lt;&gt;"",BD$5&gt;Mitarbeiter!$F$19),0,IF(Planung!BD21="",$C21,IF(ISNUMBER(Planung!BD21),Planung!BD21,IF(UPPER(Planung!BD21)="H",$C21/2,0)))))))</f>
        <v>0.7</v>
      </c>
      <c r="BE21" s="27">
        <f>IF($A21="",0,IF(Mitarbeiter!$G$19=FALSE,0,IF(AND(Mitarbeiter!$E$19&lt;&gt;"",BE$5+6&lt;Mitarbeiter!$E$19),0,IF(AND(Mitarbeiter!$F$19&lt;&gt;"",BE$5&gt;Mitarbeiter!$F$19),0,IF(Planung!BE21="",$C21,IF(ISNUMBER(Planung!BE21),Planung!BE21,IF(UPPER(Planung!BE21)="H",$C21/2,0)))))))</f>
        <v>0.7</v>
      </c>
      <c r="BF21" s="27">
        <f>IF($A21="",0,IF(Mitarbeiter!$G$19=FALSE,0,IF(AND(Mitarbeiter!$E$19&lt;&gt;"",BF$5+6&lt;Mitarbeiter!$E$19),0,IF(AND(Mitarbeiter!$F$19&lt;&gt;"",BF$5&gt;Mitarbeiter!$F$19),0,IF(Planung!BF21="",$C21,IF(ISNUMBER(Planung!BF21),Planung!BF21,IF(UPPER(Planung!BF21)="H",$C21/2,0)))))))</f>
        <v>0.7</v>
      </c>
      <c r="BG21" s="27">
        <f>IF($A21="",0,IF(Mitarbeiter!$G$19=FALSE,0,IF(AND(Mitarbeiter!$E$19&lt;&gt;"",BG$5+6&lt;Mitarbeiter!$E$19),0,IF(AND(Mitarbeiter!$F$19&lt;&gt;"",BG$5&gt;Mitarbeiter!$F$19),0,IF(Planung!BG21="",$C21,IF(ISNUMBER(Planung!BG21),Planung!BG21,IF(UPPER(Planung!BG21)="H",$C21/2,0)))))))</f>
        <v>0.7</v>
      </c>
      <c r="BH21" s="27">
        <f>IF($A21="",0,IF(Mitarbeiter!$G$19=FALSE,0,IF(AND(Mitarbeiter!$E$19&lt;&gt;"",BH$5+6&lt;Mitarbeiter!$E$19),0,IF(AND(Mitarbeiter!$F$19&lt;&gt;"",BH$5&gt;Mitarbeiter!$F$19),0,IF(Planung!BH21="",$C21,IF(ISNUMBER(Planung!BH21),Planung!BH21,IF(UPPER(Planung!BH21)="H",$C21/2,0)))))))</f>
        <v>0.7</v>
      </c>
      <c r="BI21" s="27">
        <f>IF($A21="",0,IF(Mitarbeiter!$G$19=FALSE,0,IF(AND(Mitarbeiter!$E$19&lt;&gt;"",BI$5+6&lt;Mitarbeiter!$E$19),0,IF(AND(Mitarbeiter!$F$19&lt;&gt;"",BI$5&gt;Mitarbeiter!$F$19),0,IF(Planung!BI21="",$C21,IF(ISNUMBER(Planung!BI21),Planung!BI21,IF(UPPER(Planung!BI21)="H",$C21/2,0)))))))</f>
        <v>0.7</v>
      </c>
      <c r="BJ21" s="27">
        <f>IF($A21="",0,IF(Mitarbeiter!$G$19=FALSE,0,IF(AND(Mitarbeiter!$E$19&lt;&gt;"",BJ$5+6&lt;Mitarbeiter!$E$19),0,IF(AND(Mitarbeiter!$F$19&lt;&gt;"",BJ$5&gt;Mitarbeiter!$F$19),0,IF(Planung!BJ21="",$C21,IF(ISNUMBER(Planung!BJ21),Planung!BJ21,IF(UPPER(Planung!BJ21)="H",$C21/2,0)))))))</f>
        <v>0.7</v>
      </c>
      <c r="BK21" s="27">
        <f>IF($A21="",0,IF(Mitarbeiter!$G$19=FALSE,0,IF(AND(Mitarbeiter!$E$19&lt;&gt;"",BK$5+6&lt;Mitarbeiter!$E$19),0,IF(AND(Mitarbeiter!$F$19&lt;&gt;"",BK$5&gt;Mitarbeiter!$F$19),0,IF(Planung!BK21="",$C21,IF(ISNUMBER(Planung!BK21),Planung!BK21,IF(UPPER(Planung!BK21)="H",$C21/2,0)))))))</f>
        <v>0.7</v>
      </c>
      <c r="BL21" s="27">
        <f>IF($A21="",0,IF(Mitarbeiter!$G$19=FALSE,0,IF(AND(Mitarbeiter!$E$19&lt;&gt;"",BL$5+6&lt;Mitarbeiter!$E$19),0,IF(AND(Mitarbeiter!$F$19&lt;&gt;"",BL$5&gt;Mitarbeiter!$F$19),0,IF(Planung!BL21="",$C21,IF(ISNUMBER(Planung!BL21),Planung!BL21,IF(UPPER(Planung!BL21)="H",$C21/2,0)))))))</f>
        <v>0.7</v>
      </c>
      <c r="BM21" s="27">
        <f>IF($A21="",0,IF(Mitarbeiter!$G$19=FALSE,0,IF(AND(Mitarbeiter!$E$19&lt;&gt;"",BM$5+6&lt;Mitarbeiter!$E$19),0,IF(AND(Mitarbeiter!$F$19&lt;&gt;"",BM$5&gt;Mitarbeiter!$F$19),0,IF(Planung!BM21="",$C21,IF(ISNUMBER(Planung!BM21),Planung!BM21,IF(UPPER(Planung!BM21)="H",$C21/2,0)))))))</f>
        <v>0.7</v>
      </c>
      <c r="BN21" s="27">
        <f>IF($A21="",0,IF(Mitarbeiter!$G$19=FALSE,0,IF(AND(Mitarbeiter!$E$19&lt;&gt;"",BN$5+6&lt;Mitarbeiter!$E$19),0,IF(AND(Mitarbeiter!$F$19&lt;&gt;"",BN$5&gt;Mitarbeiter!$F$19),0,IF(Planung!BN21="",$C21,IF(ISNUMBER(Planung!BN21),Planung!BN21,IF(UPPER(Planung!BN21)="H",$C21/2,0)))))))</f>
        <v>0.7</v>
      </c>
      <c r="BO21" s="27">
        <f>IF($A21="",0,IF(Mitarbeiter!$G$19=FALSE,0,IF(AND(Mitarbeiter!$E$19&lt;&gt;"",BO$5+6&lt;Mitarbeiter!$E$19),0,IF(AND(Mitarbeiter!$F$19&lt;&gt;"",BO$5&gt;Mitarbeiter!$F$19),0,IF(Planung!BO21="",$C21,IF(ISNUMBER(Planung!BO21),Planung!BO21,IF(UPPER(Planung!BO21)="H",$C21/2,0)))))))</f>
        <v>0.7</v>
      </c>
      <c r="BP21" s="27">
        <f>IF($A21="",0,IF(Mitarbeiter!$G$19=FALSE,0,IF(AND(Mitarbeiter!$E$19&lt;&gt;"",BP$5+6&lt;Mitarbeiter!$E$19),0,IF(AND(Mitarbeiter!$F$19&lt;&gt;"",BP$5&gt;Mitarbeiter!$F$19),0,IF(Planung!BP21="",$C21,IF(ISNUMBER(Planung!BP21),Planung!BP21,IF(UPPER(Planung!BP21)="H",$C21/2,0)))))))</f>
        <v>0.7</v>
      </c>
      <c r="BQ21" s="27">
        <f>IF($A21="",0,IF(Mitarbeiter!$G$19=FALSE,0,IF(AND(Mitarbeiter!$E$19&lt;&gt;"",BQ$5+6&lt;Mitarbeiter!$E$19),0,IF(AND(Mitarbeiter!$F$19&lt;&gt;"",BQ$5&gt;Mitarbeiter!$F$19),0,IF(Planung!BQ21="",$C21,IF(ISNUMBER(Planung!BQ21),Planung!BQ21,IF(UPPER(Planung!BQ21)="H",$C21/2,0)))))))</f>
        <v>0.7</v>
      </c>
      <c r="BR21" s="27">
        <f>IF($A21="",0,IF(Mitarbeiter!$G$19=FALSE,0,IF(AND(Mitarbeiter!$E$19&lt;&gt;"",BR$5+6&lt;Mitarbeiter!$E$19),0,IF(AND(Mitarbeiter!$F$19&lt;&gt;"",BR$5&gt;Mitarbeiter!$F$19),0,IF(Planung!BR21="",$C21,IF(ISNUMBER(Planung!BR21),Planung!BR21,IF(UPPER(Planung!BR21)="H",$C21/2,0)))))))</f>
        <v>0.7</v>
      </c>
      <c r="BS21" s="27">
        <f>IF($A21="",0,IF(Mitarbeiter!$G$19=FALSE,0,IF(AND(Mitarbeiter!$E$19&lt;&gt;"",BS$5+6&lt;Mitarbeiter!$E$19),0,IF(AND(Mitarbeiter!$F$19&lt;&gt;"",BS$5&gt;Mitarbeiter!$F$19),0,IF(Planung!BS21="",$C21,IF(ISNUMBER(Planung!BS21),Planung!BS21,IF(UPPER(Planung!BS21)="H",$C21/2,0)))))))</f>
        <v>0.7</v>
      </c>
      <c r="BT21" s="27">
        <f>IF($A21="",0,IF(Mitarbeiter!$G$19=FALSE,0,IF(AND(Mitarbeiter!$E$19&lt;&gt;"",BT$5+6&lt;Mitarbeiter!$E$19),0,IF(AND(Mitarbeiter!$F$19&lt;&gt;"",BT$5&gt;Mitarbeiter!$F$19),0,IF(Planung!BT21="",$C21,IF(ISNUMBER(Planung!BT21),Planung!BT21,IF(UPPER(Planung!BT21)="H",$C21/2,0)))))))</f>
        <v>0.7</v>
      </c>
      <c r="BU21" s="27">
        <f>IF($A21="",0,IF(Mitarbeiter!$G$19=FALSE,0,IF(AND(Mitarbeiter!$E$19&lt;&gt;"",BU$5+6&lt;Mitarbeiter!$E$19),0,IF(AND(Mitarbeiter!$F$19&lt;&gt;"",BU$5&gt;Mitarbeiter!$F$19),0,IF(Planung!BU21="",$C21,IF(ISNUMBER(Planung!BU21),Planung!BU21,IF(UPPER(Planung!BU21)="H",$C21/2,0)))))))</f>
        <v>0.7</v>
      </c>
      <c r="BV21" s="27">
        <f>IF($A21="",0,IF(Mitarbeiter!$G$19=FALSE,0,IF(AND(Mitarbeiter!$E$19&lt;&gt;"",BV$5+6&lt;Mitarbeiter!$E$19),0,IF(AND(Mitarbeiter!$F$19&lt;&gt;"",BV$5&gt;Mitarbeiter!$F$19),0,IF(Planung!BV21="",$C21,IF(ISNUMBER(Planung!BV21),Planung!BV21,IF(UPPER(Planung!BV21)="H",$C21/2,0)))))))</f>
        <v>0.7</v>
      </c>
      <c r="BW21" s="27">
        <f>IF($A21="",0,IF(Mitarbeiter!$G$19=FALSE,0,IF(AND(Mitarbeiter!$E$19&lt;&gt;"",BW$5+6&lt;Mitarbeiter!$E$19),0,IF(AND(Mitarbeiter!$F$19&lt;&gt;"",BW$5&gt;Mitarbeiter!$F$19),0,IF(Planung!BW21="",$C21,IF(ISNUMBER(Planung!BW21),Planung!BW21,IF(UPPER(Planung!BW21)="H",$C21/2,0)))))))</f>
        <v>0.7</v>
      </c>
      <c r="BX21" s="27">
        <f>IF($A21="",0,IF(Mitarbeiter!$G$19=FALSE,0,IF(AND(Mitarbeiter!$E$19&lt;&gt;"",BX$5+6&lt;Mitarbeiter!$E$19),0,IF(AND(Mitarbeiter!$F$19&lt;&gt;"",BX$5&gt;Mitarbeiter!$F$19),0,IF(Planung!BX21="",$C21,IF(ISNUMBER(Planung!BX21),Planung!BX21,IF(UPPER(Planung!BX21)="H",$C21/2,0)))))))</f>
        <v>0.7</v>
      </c>
      <c r="BY21" s="27">
        <f>IF($A21="",0,IF(Mitarbeiter!$G$19=FALSE,0,IF(AND(Mitarbeiter!$E$19&lt;&gt;"",BY$5+6&lt;Mitarbeiter!$E$19),0,IF(AND(Mitarbeiter!$F$19&lt;&gt;"",BY$5&gt;Mitarbeiter!$F$19),0,IF(Planung!BY21="",$C21,IF(ISNUMBER(Planung!BY21),Planung!BY21,IF(UPPER(Planung!BY21)="H",$C21/2,0)))))))</f>
        <v>0.7</v>
      </c>
      <c r="BZ21" s="27">
        <f>IF($A21="",0,IF(Mitarbeiter!$G$19=FALSE,0,IF(AND(Mitarbeiter!$E$19&lt;&gt;"",BZ$5+6&lt;Mitarbeiter!$E$19),0,IF(AND(Mitarbeiter!$F$19&lt;&gt;"",BZ$5&gt;Mitarbeiter!$F$19),0,IF(Planung!BZ21="",$C21,IF(ISNUMBER(Planung!BZ21),Planung!BZ21,IF(UPPER(Planung!BZ21)="H",$C21/2,0)))))))</f>
        <v>0.7</v>
      </c>
      <c r="CA21" s="27">
        <f>IF($A21="",0,IF(Mitarbeiter!$G$19=FALSE,0,IF(AND(Mitarbeiter!$E$19&lt;&gt;"",CA$5+6&lt;Mitarbeiter!$E$19),0,IF(AND(Mitarbeiter!$F$19&lt;&gt;"",CA$5&gt;Mitarbeiter!$F$19),0,IF(Planung!CA21="",$C21,IF(ISNUMBER(Planung!CA21),Planung!CA21,IF(UPPER(Planung!CA21)="H",$C21/2,0)))))))</f>
        <v>0.7</v>
      </c>
      <c r="CB21" s="27">
        <f>IF($A21="",0,IF(Mitarbeiter!$G$19=FALSE,0,IF(AND(Mitarbeiter!$E$19&lt;&gt;"",CB$5+6&lt;Mitarbeiter!$E$19),0,IF(AND(Mitarbeiter!$F$19&lt;&gt;"",CB$5&gt;Mitarbeiter!$F$19),0,IF(Planung!CB21="",$C21,IF(ISNUMBER(Planung!CB21),Planung!CB21,IF(UPPER(Planung!CB21)="H",$C21/2,0)))))))</f>
        <v>0.7</v>
      </c>
      <c r="CC21" s="27">
        <f>IF($A21="",0,IF(Mitarbeiter!$G$19=FALSE,0,IF(AND(Mitarbeiter!$E$19&lt;&gt;"",CC$5+6&lt;Mitarbeiter!$E$19),0,IF(AND(Mitarbeiter!$F$19&lt;&gt;"",CC$5&gt;Mitarbeiter!$F$19),0,IF(Planung!CC21="",$C21,IF(ISNUMBER(Planung!CC21),Planung!CC21,IF(UPPER(Planung!CC21)="H",$C21/2,0)))))))</f>
        <v>0.7</v>
      </c>
      <c r="CD21" s="27">
        <f>IF($A21="",0,IF(Mitarbeiter!$G$19=FALSE,0,IF(AND(Mitarbeiter!$E$19&lt;&gt;"",CD$5+6&lt;Mitarbeiter!$E$19),0,IF(AND(Mitarbeiter!$F$19&lt;&gt;"",CD$5&gt;Mitarbeiter!$F$19),0,IF(Planung!CD21="",$C21,IF(ISNUMBER(Planung!CD21),Planung!CD21,IF(UPPER(Planung!CD21)="H",$C21/2,0)))))))</f>
        <v>0.7</v>
      </c>
      <c r="CE21" s="27">
        <f>IF($A21="",0,IF(Mitarbeiter!$G$19=FALSE,0,IF(AND(Mitarbeiter!$E$19&lt;&gt;"",CE$5+6&lt;Mitarbeiter!$E$19),0,IF(AND(Mitarbeiter!$F$19&lt;&gt;"",CE$5&gt;Mitarbeiter!$F$19),0,IF(Planung!CE21="",$C21,IF(ISNUMBER(Planung!CE21),Planung!CE21,IF(UPPER(Planung!CE21)="H",$C21/2,0)))))))</f>
        <v>0.7</v>
      </c>
      <c r="CF21" s="27">
        <f>IF($A21="",0,IF(Mitarbeiter!$G$19=FALSE,0,IF(AND(Mitarbeiter!$E$19&lt;&gt;"",CF$5+6&lt;Mitarbeiter!$E$19),0,IF(AND(Mitarbeiter!$F$19&lt;&gt;"",CF$5&gt;Mitarbeiter!$F$19),0,IF(Planung!CF21="",$C21,IF(ISNUMBER(Planung!CF21),Planung!CF21,IF(UPPER(Planung!CF21)="H",$C21/2,0)))))))</f>
        <v>0.7</v>
      </c>
      <c r="CG21" s="27">
        <f>IF($A21="",0,IF(Mitarbeiter!$G$19=FALSE,0,IF(AND(Mitarbeiter!$E$19&lt;&gt;"",CG$5+6&lt;Mitarbeiter!$E$19),0,IF(AND(Mitarbeiter!$F$19&lt;&gt;"",CG$5&gt;Mitarbeiter!$F$19),0,IF(Planung!CG21="",$C21,IF(ISNUMBER(Planung!CG21),Planung!CG21,IF(UPPER(Planung!CG21)="H",$C21/2,0)))))))</f>
        <v>0.7</v>
      </c>
      <c r="CH21" s="27">
        <f>IF($A21="",0,IF(Mitarbeiter!$G$19=FALSE,0,IF(AND(Mitarbeiter!$E$19&lt;&gt;"",CH$5+6&lt;Mitarbeiter!$E$19),0,IF(AND(Mitarbeiter!$F$19&lt;&gt;"",CH$5&gt;Mitarbeiter!$F$19),0,IF(Planung!CH21="",$C21,IF(ISNUMBER(Planung!CH21),Planung!CH21,IF(UPPER(Planung!CH21)="H",$C21/2,0)))))))</f>
        <v>0.7</v>
      </c>
      <c r="CI21" s="27">
        <f>IF($A21="",0,IF(Mitarbeiter!$G$19=FALSE,0,IF(AND(Mitarbeiter!$E$19&lt;&gt;"",CI$5+6&lt;Mitarbeiter!$E$19),0,IF(AND(Mitarbeiter!$F$19&lt;&gt;"",CI$5&gt;Mitarbeiter!$F$19),0,IF(Planung!CI21="",$C21,IF(ISNUMBER(Planung!CI21),Planung!CI21,IF(UPPER(Planung!CI21)="H",$C21/2,0)))))))</f>
        <v>0.7</v>
      </c>
      <c r="CJ21" s="27">
        <f>IF($A21="",0,IF(Mitarbeiter!$G$19=FALSE,0,IF(AND(Mitarbeiter!$E$19&lt;&gt;"",CJ$5+6&lt;Mitarbeiter!$E$19),0,IF(AND(Mitarbeiter!$F$19&lt;&gt;"",CJ$5&gt;Mitarbeiter!$F$19),0,IF(Planung!CJ21="",$C21,IF(ISNUMBER(Planung!CJ21),Planung!CJ21,IF(UPPER(Planung!CJ21)="H",$C21/2,0)))))))</f>
        <v>0.7</v>
      </c>
      <c r="CK21" s="27">
        <f>IF($A21="",0,IF(Mitarbeiter!$G$19=FALSE,0,IF(AND(Mitarbeiter!$E$19&lt;&gt;"",CK$5+6&lt;Mitarbeiter!$E$19),0,IF(AND(Mitarbeiter!$F$19&lt;&gt;"",CK$5&gt;Mitarbeiter!$F$19),0,IF(Planung!CK21="",$C21,IF(ISNUMBER(Planung!CK21),Planung!CK21,IF(UPPER(Planung!CK21)="H",$C21/2,0)))))))</f>
        <v>0.7</v>
      </c>
      <c r="CL21" s="27">
        <f>IF($A21="",0,IF(Mitarbeiter!$G$19=FALSE,0,IF(AND(Mitarbeiter!$E$19&lt;&gt;"",CL$5+6&lt;Mitarbeiter!$E$19),0,IF(AND(Mitarbeiter!$F$19&lt;&gt;"",CL$5&gt;Mitarbeiter!$F$19),0,IF(Planung!CL21="",$C21,IF(ISNUMBER(Planung!CL21),Planung!CL21,IF(UPPER(Planung!CL21)="H",$C21/2,0)))))))</f>
        <v>0.7</v>
      </c>
      <c r="CM21" s="27">
        <f>IF($A21="",0,IF(Mitarbeiter!$G$19=FALSE,0,IF(AND(Mitarbeiter!$E$19&lt;&gt;"",CM$5+6&lt;Mitarbeiter!$E$19),0,IF(AND(Mitarbeiter!$F$19&lt;&gt;"",CM$5&gt;Mitarbeiter!$F$19),0,IF(Planung!CM21="",$C21,IF(ISNUMBER(Planung!CM21),Planung!CM21,IF(UPPER(Planung!CM21)="H",$C21/2,0)))))))</f>
        <v>0.7</v>
      </c>
      <c r="CN21" s="27">
        <f>IF($A21="",0,IF(Mitarbeiter!$G$19=FALSE,0,IF(AND(Mitarbeiter!$E$19&lt;&gt;"",CN$5+6&lt;Mitarbeiter!$E$19),0,IF(AND(Mitarbeiter!$F$19&lt;&gt;"",CN$5&gt;Mitarbeiter!$F$19),0,IF(Planung!CN21="",$C21,IF(ISNUMBER(Planung!CN21),Planung!CN21,IF(UPPER(Planung!CN21)="H",$C21/2,0)))))))</f>
        <v>0.7</v>
      </c>
      <c r="CO21" s="27">
        <f>IF($A21="",0,IF(Mitarbeiter!$G$19=FALSE,0,IF(AND(Mitarbeiter!$E$19&lt;&gt;"",CO$5+6&lt;Mitarbeiter!$E$19),0,IF(AND(Mitarbeiter!$F$19&lt;&gt;"",CO$5&gt;Mitarbeiter!$F$19),0,IF(Planung!CO21="",$C21,IF(ISNUMBER(Planung!CO21),Planung!CO21,IF(UPPER(Planung!CO21)="H",$C21/2,0)))))))</f>
        <v>0.7</v>
      </c>
      <c r="CP21" s="27">
        <f>IF($A21="",0,IF(Mitarbeiter!$G$19=FALSE,0,IF(AND(Mitarbeiter!$E$19&lt;&gt;"",CP$5+6&lt;Mitarbeiter!$E$19),0,IF(AND(Mitarbeiter!$F$19&lt;&gt;"",CP$5&gt;Mitarbeiter!$F$19),0,IF(Planung!CP21="",$C21,IF(ISNUMBER(Planung!CP21),Planung!CP21,IF(UPPER(Planung!CP21)="H",$C21/2,0)))))))</f>
        <v>0.7</v>
      </c>
      <c r="CQ21" s="27">
        <f>IF($A21="",0,IF(Mitarbeiter!$G$19=FALSE,0,IF(AND(Mitarbeiter!$E$19&lt;&gt;"",CQ$5+6&lt;Mitarbeiter!$E$19),0,IF(AND(Mitarbeiter!$F$19&lt;&gt;"",CQ$5&gt;Mitarbeiter!$F$19),0,IF(Planung!CQ21="",$C21,IF(ISNUMBER(Planung!CQ21),Planung!CQ21,IF(UPPER(Planung!CQ21)="H",$C21/2,0)))))))</f>
        <v>0.7</v>
      </c>
      <c r="CR21" s="27">
        <f>IF($A21="",0,IF(Mitarbeiter!$G$19=FALSE,0,IF(AND(Mitarbeiter!$E$19&lt;&gt;"",CR$5+6&lt;Mitarbeiter!$E$19),0,IF(AND(Mitarbeiter!$F$19&lt;&gt;"",CR$5&gt;Mitarbeiter!$F$19),0,IF(Planung!CR21="",$C21,IF(ISNUMBER(Planung!CR21),Planung!CR21,IF(UPPER(Planung!CR21)="H",$C21/2,0)))))))</f>
        <v>0.7</v>
      </c>
      <c r="CS21" s="27">
        <f>IF($A21="",0,IF(Mitarbeiter!$G$19=FALSE,0,IF(AND(Mitarbeiter!$E$19&lt;&gt;"",CS$5+6&lt;Mitarbeiter!$E$19),0,IF(AND(Mitarbeiter!$F$19&lt;&gt;"",CS$5&gt;Mitarbeiter!$F$19),0,IF(Planung!CS21="",$C21,IF(ISNUMBER(Planung!CS21),Planung!CS21,IF(UPPER(Planung!CS21)="H",$C21/2,0)))))))</f>
        <v>0.7</v>
      </c>
      <c r="CT21" s="27">
        <f>IF($A21="",0,IF(Mitarbeiter!$G$19=FALSE,0,IF(AND(Mitarbeiter!$E$19&lt;&gt;"",CT$5+6&lt;Mitarbeiter!$E$19),0,IF(AND(Mitarbeiter!$F$19&lt;&gt;"",CT$5&gt;Mitarbeiter!$F$19),0,IF(Planung!CT21="",$C21,IF(ISNUMBER(Planung!CT21),Planung!CT21,IF(UPPER(Planung!CT21)="H",$C21/2,0)))))))</f>
        <v>0.7</v>
      </c>
      <c r="CU21" s="27">
        <f>IF($A21="",0,IF(Mitarbeiter!$G$19=FALSE,0,IF(AND(Mitarbeiter!$E$19&lt;&gt;"",CU$5+6&lt;Mitarbeiter!$E$19),0,IF(AND(Mitarbeiter!$F$19&lt;&gt;"",CU$5&gt;Mitarbeiter!$F$19),0,IF(Planung!CU21="",$C21,IF(ISNUMBER(Planung!CU21),Planung!CU21,IF(UPPER(Planung!CU21)="H",$C21/2,0)))))))</f>
        <v>0.7</v>
      </c>
      <c r="CV21" s="27">
        <f>IF($A21="",0,IF(Mitarbeiter!$G$19=FALSE,0,IF(AND(Mitarbeiter!$E$19&lt;&gt;"",CV$5+6&lt;Mitarbeiter!$E$19),0,IF(AND(Mitarbeiter!$F$19&lt;&gt;"",CV$5&gt;Mitarbeiter!$F$19),0,IF(Planung!CV21="",$C21,IF(ISNUMBER(Planung!CV21),Planung!CV21,IF(UPPER(Planung!CV21)="H",$C21/2,0)))))))</f>
        <v>0.7</v>
      </c>
      <c r="CW21" s="27">
        <f>IF($A21="",0,IF(Mitarbeiter!$G$19=FALSE,0,IF(AND(Mitarbeiter!$E$19&lt;&gt;"",CW$5+6&lt;Mitarbeiter!$E$19),0,IF(AND(Mitarbeiter!$F$19&lt;&gt;"",CW$5&gt;Mitarbeiter!$F$19),0,IF(Planung!CW21="",$C21,IF(ISNUMBER(Planung!CW21),Planung!CW21,IF(UPPER(Planung!CW21)="H",$C21/2,0)))))))</f>
        <v>0.7</v>
      </c>
      <c r="CX21" s="27">
        <f>IF($A21="",0,IF(Mitarbeiter!$G$19=FALSE,0,IF(AND(Mitarbeiter!$E$19&lt;&gt;"",CX$5+6&lt;Mitarbeiter!$E$19),0,IF(AND(Mitarbeiter!$F$19&lt;&gt;"",CX$5&gt;Mitarbeiter!$F$19),0,IF(Planung!CX21="",$C21,IF(ISNUMBER(Planung!CX21),Planung!CX21,IF(UPPER(Planung!CX21)="H",$C21/2,0)))))))</f>
        <v>0.7</v>
      </c>
      <c r="CY21" s="27">
        <f>IF($A21="",0,IF(Mitarbeiter!$G$19=FALSE,0,IF(AND(Mitarbeiter!$E$19&lt;&gt;"",CY$5+6&lt;Mitarbeiter!$E$19),0,IF(AND(Mitarbeiter!$F$19&lt;&gt;"",CY$5&gt;Mitarbeiter!$F$19),0,IF(Planung!CY21="",$C21,IF(ISNUMBER(Planung!CY21),Planung!CY21,IF(UPPER(Planung!CY21)="H",$C21/2,0)))))))</f>
        <v>0.7</v>
      </c>
      <c r="CZ21" s="27">
        <f>IF($A21="",0,IF(Mitarbeiter!$G$19=FALSE,0,IF(AND(Mitarbeiter!$E$19&lt;&gt;"",CZ$5+6&lt;Mitarbeiter!$E$19),0,IF(AND(Mitarbeiter!$F$19&lt;&gt;"",CZ$5&gt;Mitarbeiter!$F$19),0,IF(Planung!CZ21="",$C21,IF(ISNUMBER(Planung!CZ21),Planung!CZ21,IF(UPPER(Planung!CZ21)="H",$C21/2,0)))))))</f>
        <v>0.7</v>
      </c>
      <c r="DA21" s="27">
        <f>IF($A21="",0,IF(Mitarbeiter!$G$19=FALSE,0,IF(AND(Mitarbeiter!$E$19&lt;&gt;"",DA$5+6&lt;Mitarbeiter!$E$19),0,IF(AND(Mitarbeiter!$F$19&lt;&gt;"",DA$5&gt;Mitarbeiter!$F$19),0,IF(Planung!DA21="",$C21,IF(ISNUMBER(Planung!DA21),Planung!DA21,IF(UPPER(Planung!DA21)="H",$C21/2,0)))))))</f>
        <v>0.7</v>
      </c>
      <c r="DB21" s="27">
        <f>IF($A21="",0,IF(Mitarbeiter!$G$19=FALSE,0,IF(AND(Mitarbeiter!$E$19&lt;&gt;"",DB$5+6&lt;Mitarbeiter!$E$19),0,IF(AND(Mitarbeiter!$F$19&lt;&gt;"",DB$5&gt;Mitarbeiter!$F$19),0,IF(Planung!DB21="",$C21,IF(ISNUMBER(Planung!DB21),Planung!DB21,IF(UPPER(Planung!DB21)="H",$C21/2,0)))))))</f>
        <v>0.7</v>
      </c>
      <c r="DC21" s="27">
        <f>IF($A21="",0,IF(Mitarbeiter!$G$19=FALSE,0,IF(AND(Mitarbeiter!$E$19&lt;&gt;"",DC$5+6&lt;Mitarbeiter!$E$19),0,IF(AND(Mitarbeiter!$F$19&lt;&gt;"",DC$5&gt;Mitarbeiter!$F$19),0,IF(Planung!DC21="",$C21,IF(ISNUMBER(Planung!DC21),Planung!DC21,IF(UPPER(Planung!DC21)="H",$C21/2,0)))))))</f>
        <v>0.7</v>
      </c>
      <c r="DD21" s="27">
        <f>IF($A21="",0,IF(Mitarbeiter!$G$19=FALSE,0,IF(AND(Mitarbeiter!$E$19&lt;&gt;"",DD$5+6&lt;Mitarbeiter!$E$19),0,IF(AND(Mitarbeiter!$F$19&lt;&gt;"",DD$5&gt;Mitarbeiter!$F$19),0,IF(Planung!DD21="",$C21,IF(ISNUMBER(Planung!DD21),Planung!DD21,IF(UPPER(Planung!DD21)="H",$C21/2,0)))))))</f>
        <v>0.7</v>
      </c>
      <c r="DE21" s="27">
        <f>IF($A21="",0,IF(Mitarbeiter!$G$19=FALSE,0,IF(AND(Mitarbeiter!$E$19&lt;&gt;"",DE$5+6&lt;Mitarbeiter!$E$19),0,IF(AND(Mitarbeiter!$F$19&lt;&gt;"",DE$5&gt;Mitarbeiter!$F$19),0,IF(Planung!DE21="",$C21,IF(ISNUMBER(Planung!DE21),Planung!DE21,IF(UPPER(Planung!DE21)="H",$C21/2,0)))))))</f>
        <v>0.7</v>
      </c>
      <c r="DF21" s="27">
        <f>IF($A21="",0,IF(Mitarbeiter!$G$19=FALSE,0,IF(AND(Mitarbeiter!$E$19&lt;&gt;"",DF$5+6&lt;Mitarbeiter!$E$19),0,IF(AND(Mitarbeiter!$F$19&lt;&gt;"",DF$5&gt;Mitarbeiter!$F$19),0,IF(Planung!DF21="",$C21,IF(ISNUMBER(Planung!DF21),Planung!DF21,IF(UPPER(Planung!DF21)="H",$C21/2,0)))))))</f>
        <v>0.7</v>
      </c>
      <c r="DG21" s="27">
        <f>IF($A21="",0,IF(Mitarbeiter!$G$19=FALSE,0,IF(AND(Mitarbeiter!$E$19&lt;&gt;"",DG$5+6&lt;Mitarbeiter!$E$19),0,IF(AND(Mitarbeiter!$F$19&lt;&gt;"",DG$5&gt;Mitarbeiter!$F$19),0,IF(Planung!DG21="",$C21,IF(ISNUMBER(Planung!DG21),Planung!DG21,IF(UPPER(Planung!DG21)="H",$C21/2,0)))))))</f>
        <v>0.7</v>
      </c>
      <c r="DH21" s="27">
        <f>IF($A21="",0,IF(Mitarbeiter!$G$19=FALSE,0,IF(AND(Mitarbeiter!$E$19&lt;&gt;"",DH$5+6&lt;Mitarbeiter!$E$19),0,IF(AND(Mitarbeiter!$F$19&lt;&gt;"",DH$5&gt;Mitarbeiter!$F$19),0,IF(Planung!DH21="",$C21,IF(ISNUMBER(Planung!DH21),Planung!DH21,IF(UPPER(Planung!DH21)="H",$C21/2,0)))))))</f>
        <v>0.7</v>
      </c>
      <c r="DI21" s="27">
        <f>IF($A21="",0,IF(Mitarbeiter!$G$19=FALSE,0,IF(AND(Mitarbeiter!$E$19&lt;&gt;"",DI$5+6&lt;Mitarbeiter!$E$19),0,IF(AND(Mitarbeiter!$F$19&lt;&gt;"",DI$5&gt;Mitarbeiter!$F$19),0,IF(Planung!DI21="",$C21,IF(ISNUMBER(Planung!DI21),Planung!DI21,IF(UPPER(Planung!DI21)="H",$C21/2,0)))))))</f>
        <v>0.7</v>
      </c>
      <c r="DJ21" s="27">
        <f>IF($A21="",0,IF(Mitarbeiter!$G$19=FALSE,0,IF(AND(Mitarbeiter!$E$19&lt;&gt;"",DJ$5+6&lt;Mitarbeiter!$E$19),0,IF(AND(Mitarbeiter!$F$19&lt;&gt;"",DJ$5&gt;Mitarbeiter!$F$19),0,IF(Planung!DJ21="",$C21,IF(ISNUMBER(Planung!DJ21),Planung!DJ21,IF(UPPER(Planung!DJ21)="H",$C21/2,0)))))))</f>
        <v>0.7</v>
      </c>
      <c r="DK21" s="27">
        <f>IF($A21="",0,IF(Mitarbeiter!$G$19=FALSE,0,IF(AND(Mitarbeiter!$E$19&lt;&gt;"",DK$5+6&lt;Mitarbeiter!$E$19),0,IF(AND(Mitarbeiter!$F$19&lt;&gt;"",DK$5&gt;Mitarbeiter!$F$19),0,IF(Planung!DK21="",$C21,IF(ISNUMBER(Planung!DK21),Planung!DK21,IF(UPPER(Planung!DK21)="H",$C21/2,0)))))))</f>
        <v>0.7</v>
      </c>
      <c r="DL21" s="27">
        <f>IF($A21="",0,IF(Mitarbeiter!$G$19=FALSE,0,IF(AND(Mitarbeiter!$E$19&lt;&gt;"",DL$5+6&lt;Mitarbeiter!$E$19),0,IF(AND(Mitarbeiter!$F$19&lt;&gt;"",DL$5&gt;Mitarbeiter!$F$19),0,IF(Planung!DL21="",$C21,IF(ISNUMBER(Planung!DL21),Planung!DL21,IF(UPPER(Planung!DL21)="H",$C21/2,0)))))))</f>
        <v>0.7</v>
      </c>
      <c r="DM21" s="27">
        <f>IF($A21="",0,IF(Mitarbeiter!$G$19=FALSE,0,IF(AND(Mitarbeiter!$E$19&lt;&gt;"",DM$5+6&lt;Mitarbeiter!$E$19),0,IF(AND(Mitarbeiter!$F$19&lt;&gt;"",DM$5&gt;Mitarbeiter!$F$19),0,IF(Planung!DM21="",$C21,IF(ISNUMBER(Planung!DM21),Planung!DM21,IF(UPPER(Planung!DM21)="H",$C21/2,0)))))))</f>
        <v>0.7</v>
      </c>
      <c r="DN21" s="27">
        <f>IF($A21="",0,IF(Mitarbeiter!$G$19=FALSE,0,IF(AND(Mitarbeiter!$E$19&lt;&gt;"",DN$5+6&lt;Mitarbeiter!$E$19),0,IF(AND(Mitarbeiter!$F$19&lt;&gt;"",DN$5&gt;Mitarbeiter!$F$19),0,IF(Planung!DN21="",$C21,IF(ISNUMBER(Planung!DN21),Planung!DN21,IF(UPPER(Planung!DN21)="H",$C21/2,0)))))))</f>
        <v>0.7</v>
      </c>
      <c r="DO21" s="27">
        <f>IF($A21="",0,IF(Mitarbeiter!$G$19=FALSE,0,IF(AND(Mitarbeiter!$E$19&lt;&gt;"",DO$5+6&lt;Mitarbeiter!$E$19),0,IF(AND(Mitarbeiter!$F$19&lt;&gt;"",DO$5&gt;Mitarbeiter!$F$19),0,IF(Planung!DO21="",$C21,IF(ISNUMBER(Planung!DO21),Planung!DO21,IF(UPPER(Planung!DO21)="H",$C21/2,0)))))))</f>
        <v>0.7</v>
      </c>
      <c r="DP21" s="27">
        <f>IF($A21="",0,IF(Mitarbeiter!$G$19=FALSE,0,IF(AND(Mitarbeiter!$E$19&lt;&gt;"",DP$5+6&lt;Mitarbeiter!$E$19),0,IF(AND(Mitarbeiter!$F$19&lt;&gt;"",DP$5&gt;Mitarbeiter!$F$19),0,IF(Planung!DP21="",$C21,IF(ISNUMBER(Planung!DP21),Planung!DP21,IF(UPPER(Planung!DP21)="H",$C21/2,0)))))))</f>
        <v>0.7</v>
      </c>
      <c r="DQ21" s="27">
        <f>IF($A21="",0,IF(Mitarbeiter!$G$19=FALSE,0,IF(AND(Mitarbeiter!$E$19&lt;&gt;"",DQ$5+6&lt;Mitarbeiter!$E$19),0,IF(AND(Mitarbeiter!$F$19&lt;&gt;"",DQ$5&gt;Mitarbeiter!$F$19),0,IF(Planung!DQ21="",$C21,IF(ISNUMBER(Planung!DQ21),Planung!DQ21,IF(UPPER(Planung!DQ21)="H",$C21/2,0)))))))</f>
        <v>0.7</v>
      </c>
      <c r="DR21" s="27">
        <f>IF($A21="",0,IF(Mitarbeiter!$G$19=FALSE,0,IF(AND(Mitarbeiter!$E$19&lt;&gt;"",DR$5+6&lt;Mitarbeiter!$E$19),0,IF(AND(Mitarbeiter!$F$19&lt;&gt;"",DR$5&gt;Mitarbeiter!$F$19),0,IF(Planung!DR21="",$C21,IF(ISNUMBER(Planung!DR21),Planung!DR21,IF(UPPER(Planung!DR21)="H",$C21/2,0)))))))</f>
        <v>0.7</v>
      </c>
      <c r="DS21" s="27">
        <f>IF($A21="",0,IF(Mitarbeiter!$G$19=FALSE,0,IF(AND(Mitarbeiter!$E$19&lt;&gt;"",DS$5+6&lt;Mitarbeiter!$E$19),0,IF(AND(Mitarbeiter!$F$19&lt;&gt;"",DS$5&gt;Mitarbeiter!$F$19),0,IF(Planung!DS21="",$C21,IF(ISNUMBER(Planung!DS21),Planung!DS21,IF(UPPER(Planung!DS21)="H",$C21/2,0)))))))</f>
        <v>0.7</v>
      </c>
      <c r="DT21" s="27">
        <f>IF($A21="",0,IF(Mitarbeiter!$G$19=FALSE,0,IF(AND(Mitarbeiter!$E$19&lt;&gt;"",DT$5+6&lt;Mitarbeiter!$E$19),0,IF(AND(Mitarbeiter!$F$19&lt;&gt;"",DT$5&gt;Mitarbeiter!$F$19),0,IF(Planung!DT21="",$C21,IF(ISNUMBER(Planung!DT21),Planung!DT21,IF(UPPER(Planung!DT21)="H",$C21/2,0)))))))</f>
        <v>0.7</v>
      </c>
      <c r="DU21" s="27">
        <f>IF($A21="",0,IF(Mitarbeiter!$G$19=FALSE,0,IF(AND(Mitarbeiter!$E$19&lt;&gt;"",DU$5+6&lt;Mitarbeiter!$E$19),0,IF(AND(Mitarbeiter!$F$19&lt;&gt;"",DU$5&gt;Mitarbeiter!$F$19),0,IF(Planung!DU21="",$C21,IF(ISNUMBER(Planung!DU21),Planung!DU21,IF(UPPER(Planung!DU21)="H",$C21/2,0)))))))</f>
        <v>0.7</v>
      </c>
      <c r="DV21" s="27">
        <f>IF($A21="",0,IF(Mitarbeiter!$G$19=FALSE,0,IF(AND(Mitarbeiter!$E$19&lt;&gt;"",DV$5+6&lt;Mitarbeiter!$E$19),0,IF(AND(Mitarbeiter!$F$19&lt;&gt;"",DV$5&gt;Mitarbeiter!$F$19),0,IF(Planung!DV21="",$C21,IF(ISNUMBER(Planung!DV21),Planung!DV21,IF(UPPER(Planung!DV21)="H",$C21/2,0)))))))</f>
        <v>0.7</v>
      </c>
      <c r="DW21" s="27">
        <f>IF($A21="",0,IF(Mitarbeiter!$G$19=FALSE,0,IF(AND(Mitarbeiter!$E$19&lt;&gt;"",DW$5+6&lt;Mitarbeiter!$E$19),0,IF(AND(Mitarbeiter!$F$19&lt;&gt;"",DW$5&gt;Mitarbeiter!$F$19),0,IF(Planung!DW21="",$C21,IF(ISNUMBER(Planung!DW21),Planung!DW21,IF(UPPER(Planung!DW21)="H",$C21/2,0)))))))</f>
        <v>0.7</v>
      </c>
      <c r="DX21" s="27">
        <f>IF($A21="",0,IF(Mitarbeiter!$G$19=FALSE,0,IF(AND(Mitarbeiter!$E$19&lt;&gt;"",DX$5+6&lt;Mitarbeiter!$E$19),0,IF(AND(Mitarbeiter!$F$19&lt;&gt;"",DX$5&gt;Mitarbeiter!$F$19),0,IF(Planung!DX21="",$C21,IF(ISNUMBER(Planung!DX21),Planung!DX21,IF(UPPER(Planung!DX21)="H",$C21/2,0)))))))</f>
        <v>0.7</v>
      </c>
      <c r="DY21" s="27">
        <f>IF($A21="",0,IF(Mitarbeiter!$G$19=FALSE,0,IF(AND(Mitarbeiter!$E$19&lt;&gt;"",DY$5+6&lt;Mitarbeiter!$E$19),0,IF(AND(Mitarbeiter!$F$19&lt;&gt;"",DY$5&gt;Mitarbeiter!$F$19),0,IF(Planung!DY21="",$C21,IF(ISNUMBER(Planung!DY21),Planung!DY21,IF(UPPER(Planung!DY21)="H",$C21/2,0)))))))</f>
        <v>0.7</v>
      </c>
      <c r="DZ21" s="27">
        <f>IF($A21="",0,IF(Mitarbeiter!$G$19=FALSE,0,IF(AND(Mitarbeiter!$E$19&lt;&gt;"",DZ$5+6&lt;Mitarbeiter!$E$19),0,IF(AND(Mitarbeiter!$F$19&lt;&gt;"",DZ$5&gt;Mitarbeiter!$F$19),0,IF(Planung!DZ21="",$C21,IF(ISNUMBER(Planung!DZ21),Planung!DZ21,IF(UPPER(Planung!DZ21)="H",$C21/2,0)))))))</f>
        <v>0.7</v>
      </c>
      <c r="EA21" s="27">
        <f>IF($A21="",0,IF(Mitarbeiter!$G$19=FALSE,0,IF(AND(Mitarbeiter!$E$19&lt;&gt;"",EA$5+6&lt;Mitarbeiter!$E$19),0,IF(AND(Mitarbeiter!$F$19&lt;&gt;"",EA$5&gt;Mitarbeiter!$F$19),0,IF(Planung!EA21="",$C21,IF(ISNUMBER(Planung!EA21),Planung!EA21,IF(UPPER(Planung!EA21)="H",$C21/2,0)))))))</f>
        <v>0.7</v>
      </c>
      <c r="EB21" s="27">
        <f>IF($A21="",0,IF(Mitarbeiter!$G$19=FALSE,0,IF(AND(Mitarbeiter!$E$19&lt;&gt;"",EB$5+6&lt;Mitarbeiter!$E$19),0,IF(AND(Mitarbeiter!$F$19&lt;&gt;"",EB$5&gt;Mitarbeiter!$F$19),0,IF(Planung!EB21="",$C21,IF(ISNUMBER(Planung!EB21),Planung!EB21,IF(UPPER(Planung!EB21)="H",$C21/2,0)))))))</f>
        <v>0.7</v>
      </c>
      <c r="EC21" s="27">
        <f>IF($A21="",0,IF(Mitarbeiter!$G$19=FALSE,0,IF(AND(Mitarbeiter!$E$19&lt;&gt;"",EC$5+6&lt;Mitarbeiter!$E$19),0,IF(AND(Mitarbeiter!$F$19&lt;&gt;"",EC$5&gt;Mitarbeiter!$F$19),0,IF(Planung!EC21="",$C21,IF(ISNUMBER(Planung!EC21),Planung!EC21,IF(UPPER(Planung!EC21)="H",$C21/2,0)))))))</f>
        <v>0.7</v>
      </c>
      <c r="ED21" s="27">
        <f>IF($A21="",0,IF(Mitarbeiter!$G$19=FALSE,0,IF(AND(Mitarbeiter!$E$19&lt;&gt;"",ED$5+6&lt;Mitarbeiter!$E$19),0,IF(AND(Mitarbeiter!$F$19&lt;&gt;"",ED$5&gt;Mitarbeiter!$F$19),0,IF(Planung!ED21="",$C21,IF(ISNUMBER(Planung!ED21),Planung!ED21,IF(UPPER(Planung!ED21)="H",$C21/2,0)))))))</f>
        <v>0.7</v>
      </c>
      <c r="EE21" s="27">
        <f>IF($A21="",0,IF(Mitarbeiter!$G$19=FALSE,0,IF(AND(Mitarbeiter!$E$19&lt;&gt;"",EE$5+6&lt;Mitarbeiter!$E$19),0,IF(AND(Mitarbeiter!$F$19&lt;&gt;"",EE$5&gt;Mitarbeiter!$F$19),0,IF(Planung!EE21="",$C21,IF(ISNUMBER(Planung!EE21),Planung!EE21,IF(UPPER(Planung!EE21)="H",$C21/2,0)))))))</f>
        <v>0.7</v>
      </c>
      <c r="EF21" s="27">
        <f>IF($A21="",0,IF(Mitarbeiter!$G$19=FALSE,0,IF(AND(Mitarbeiter!$E$19&lt;&gt;"",EF$5+6&lt;Mitarbeiter!$E$19),0,IF(AND(Mitarbeiter!$F$19&lt;&gt;"",EF$5&gt;Mitarbeiter!$F$19),0,IF(Planung!EF21="",$C21,IF(ISNUMBER(Planung!EF21),Planung!EF21,IF(UPPER(Planung!EF21)="H",$C21/2,0)))))))</f>
        <v>0.7</v>
      </c>
      <c r="EG21" s="27">
        <f>IF($A21="",0,IF(Mitarbeiter!$G$19=FALSE,0,IF(AND(Mitarbeiter!$E$19&lt;&gt;"",EG$5+6&lt;Mitarbeiter!$E$19),0,IF(AND(Mitarbeiter!$F$19&lt;&gt;"",EG$5&gt;Mitarbeiter!$F$19),0,IF(Planung!EG21="",$C21,IF(ISNUMBER(Planung!EG21),Planung!EG21,IF(UPPER(Planung!EG21)="H",$C21/2,0)))))))</f>
        <v>0.7</v>
      </c>
      <c r="EH21" s="27">
        <f>IF($A21="",0,IF(Mitarbeiter!$G$19=FALSE,0,IF(AND(Mitarbeiter!$E$19&lt;&gt;"",EH$5+6&lt;Mitarbeiter!$E$19),0,IF(AND(Mitarbeiter!$F$19&lt;&gt;"",EH$5&gt;Mitarbeiter!$F$19),0,IF(Planung!EH21="",$C21,IF(ISNUMBER(Planung!EH21),Planung!EH21,IF(UPPER(Planung!EH21)="H",$C21/2,0)))))))</f>
        <v>0.7</v>
      </c>
      <c r="EI21" s="27">
        <f>IF($A21="",0,IF(Mitarbeiter!$G$19=FALSE,0,IF(AND(Mitarbeiter!$E$19&lt;&gt;"",EI$5+6&lt;Mitarbeiter!$E$19),0,IF(AND(Mitarbeiter!$F$19&lt;&gt;"",EI$5&gt;Mitarbeiter!$F$19),0,IF(Planung!EI21="",$C21,IF(ISNUMBER(Planung!EI21),Planung!EI21,IF(UPPER(Planung!EI21)="H",$C21/2,0)))))))</f>
        <v>0.7</v>
      </c>
      <c r="EJ21" s="27">
        <f>IF($A21="",0,IF(Mitarbeiter!$G$19=FALSE,0,IF(AND(Mitarbeiter!$E$19&lt;&gt;"",EJ$5+6&lt;Mitarbeiter!$E$19),0,IF(AND(Mitarbeiter!$F$19&lt;&gt;"",EJ$5&gt;Mitarbeiter!$F$19),0,IF(Planung!EJ21="",$C21,IF(ISNUMBER(Planung!EJ21),Planung!EJ21,IF(UPPER(Planung!EJ21)="H",$C21/2,0)))))))</f>
        <v>0.7</v>
      </c>
      <c r="EK21" s="27">
        <f>IF($A21="",0,IF(Mitarbeiter!$G$19=FALSE,0,IF(AND(Mitarbeiter!$E$19&lt;&gt;"",EK$5+6&lt;Mitarbeiter!$E$19),0,IF(AND(Mitarbeiter!$F$19&lt;&gt;"",EK$5&gt;Mitarbeiter!$F$19),0,IF(Planung!EK21="",$C21,IF(ISNUMBER(Planung!EK21),Planung!EK21,IF(UPPER(Planung!EK21)="H",$C21/2,0)))))))</f>
        <v>0.7</v>
      </c>
      <c r="EL21" s="27">
        <f>IF($A21="",0,IF(Mitarbeiter!$G$19=FALSE,0,IF(AND(Mitarbeiter!$E$19&lt;&gt;"",EL$5+6&lt;Mitarbeiter!$E$19),0,IF(AND(Mitarbeiter!$F$19&lt;&gt;"",EL$5&gt;Mitarbeiter!$F$19),0,IF(Planung!EL21="",$C21,IF(ISNUMBER(Planung!EL21),Planung!EL21,IF(UPPER(Planung!EL21)="H",$C21/2,0)))))))</f>
        <v>0.7</v>
      </c>
      <c r="EM21" s="27">
        <f>IF($A21="",0,IF(Mitarbeiter!$G$19=FALSE,0,IF(AND(Mitarbeiter!$E$19&lt;&gt;"",EM$5+6&lt;Mitarbeiter!$E$19),0,IF(AND(Mitarbeiter!$F$19&lt;&gt;"",EM$5&gt;Mitarbeiter!$F$19),0,IF(Planung!EM21="",$C21,IF(ISNUMBER(Planung!EM21),Planung!EM21,IF(UPPER(Planung!EM21)="H",$C21/2,0)))))))</f>
        <v>0.7</v>
      </c>
      <c r="EN21" s="27">
        <f>IF($A21="",0,IF(Mitarbeiter!$G$19=FALSE,0,IF(AND(Mitarbeiter!$E$19&lt;&gt;"",EN$5+6&lt;Mitarbeiter!$E$19),0,IF(AND(Mitarbeiter!$F$19&lt;&gt;"",EN$5&gt;Mitarbeiter!$F$19),0,IF(Planung!EN21="",$C21,IF(ISNUMBER(Planung!EN21),Planung!EN21,IF(UPPER(Planung!EN21)="H",$C21/2,0)))))))</f>
        <v>0.7</v>
      </c>
      <c r="EO21" s="27">
        <f>IF($A21="",0,IF(Mitarbeiter!$G$19=FALSE,0,IF(AND(Mitarbeiter!$E$19&lt;&gt;"",EO$5+6&lt;Mitarbeiter!$E$19),0,IF(AND(Mitarbeiter!$F$19&lt;&gt;"",EO$5&gt;Mitarbeiter!$F$19),0,IF(Planung!EO21="",$C21,IF(ISNUMBER(Planung!EO21),Planung!EO21,IF(UPPER(Planung!EO21)="H",$C21/2,0)))))))</f>
        <v>0.7</v>
      </c>
      <c r="EP21" s="27">
        <f>IF($A21="",0,IF(Mitarbeiter!$G$19=FALSE,0,IF(AND(Mitarbeiter!$E$19&lt;&gt;"",EP$5+6&lt;Mitarbeiter!$E$19),0,IF(AND(Mitarbeiter!$F$19&lt;&gt;"",EP$5&gt;Mitarbeiter!$F$19),0,IF(Planung!EP21="",$C21,IF(ISNUMBER(Planung!EP21),Planung!EP21,IF(UPPER(Planung!EP21)="H",$C21/2,0)))))))</f>
        <v>0.7</v>
      </c>
      <c r="EQ21" s="27">
        <f>IF($A21="",0,IF(Mitarbeiter!$G$19=FALSE,0,IF(AND(Mitarbeiter!$E$19&lt;&gt;"",EQ$5+6&lt;Mitarbeiter!$E$19),0,IF(AND(Mitarbeiter!$F$19&lt;&gt;"",EQ$5&gt;Mitarbeiter!$F$19),0,IF(Planung!EQ21="",$C21,IF(ISNUMBER(Planung!EQ21),Planung!EQ21,IF(UPPER(Planung!EQ21)="H",$C21/2,0)))))))</f>
        <v>0.7</v>
      </c>
      <c r="ER21" s="27">
        <f>IF($A21="",0,IF(Mitarbeiter!$G$19=FALSE,0,IF(AND(Mitarbeiter!$E$19&lt;&gt;"",ER$5+6&lt;Mitarbeiter!$E$19),0,IF(AND(Mitarbeiter!$F$19&lt;&gt;"",ER$5&gt;Mitarbeiter!$F$19),0,IF(Planung!ER21="",$C21,IF(ISNUMBER(Planung!ER21),Planung!ER21,IF(UPPER(Planung!ER21)="H",$C21/2,0)))))))</f>
        <v>0.7</v>
      </c>
      <c r="ES21" s="27">
        <f>IF($A21="",0,IF(Mitarbeiter!$G$19=FALSE,0,IF(AND(Mitarbeiter!$E$19&lt;&gt;"",ES$5+6&lt;Mitarbeiter!$E$19),0,IF(AND(Mitarbeiter!$F$19&lt;&gt;"",ES$5&gt;Mitarbeiter!$F$19),0,IF(Planung!ES21="",$C21,IF(ISNUMBER(Planung!ES21),Planung!ES21,IF(UPPER(Planung!ES21)="H",$C21/2,0)))))))</f>
        <v>0.7</v>
      </c>
      <c r="ET21" s="27">
        <f>IF($A21="",0,IF(Mitarbeiter!$G$19=FALSE,0,IF(AND(Mitarbeiter!$E$19&lt;&gt;"",ET$5+6&lt;Mitarbeiter!$E$19),0,IF(AND(Mitarbeiter!$F$19&lt;&gt;"",ET$5&gt;Mitarbeiter!$F$19),0,IF(Planung!ET21="",$C21,IF(ISNUMBER(Planung!ET21),Planung!ET21,IF(UPPER(Planung!ET21)="H",$C21/2,0)))))))</f>
        <v>0.7</v>
      </c>
      <c r="EU21" s="27">
        <f>IF($A21="",0,IF(Mitarbeiter!$G$19=FALSE,0,IF(AND(Mitarbeiter!$E$19&lt;&gt;"",EU$5+6&lt;Mitarbeiter!$E$19),0,IF(AND(Mitarbeiter!$F$19&lt;&gt;"",EU$5&gt;Mitarbeiter!$F$19),0,IF(Planung!EU21="",$C21,IF(ISNUMBER(Planung!EU21),Planung!EU21,IF(UPPER(Planung!EU21)="H",$C21/2,0)))))))</f>
        <v>0.7</v>
      </c>
      <c r="EV21" s="27">
        <f>IF($A21="",0,IF(Mitarbeiter!$G$19=FALSE,0,IF(AND(Mitarbeiter!$E$19&lt;&gt;"",EV$5+6&lt;Mitarbeiter!$E$19),0,IF(AND(Mitarbeiter!$F$19&lt;&gt;"",EV$5&gt;Mitarbeiter!$F$19),0,IF(Planung!EV21="",$C21,IF(ISNUMBER(Planung!EV21),Planung!EV21,IF(UPPER(Planung!EV21)="H",$C21/2,0)))))))</f>
        <v>0.7</v>
      </c>
      <c r="EW21" s="27">
        <f>IF($A21="",0,IF(Mitarbeiter!$G$19=FALSE,0,IF(AND(Mitarbeiter!$E$19&lt;&gt;"",EW$5+6&lt;Mitarbeiter!$E$19),0,IF(AND(Mitarbeiter!$F$19&lt;&gt;"",EW$5&gt;Mitarbeiter!$F$19),0,IF(Planung!EW21="",$C21,IF(ISNUMBER(Planung!EW21),Planung!EW21,IF(UPPER(Planung!EW21)="H",$C21/2,0)))))))</f>
        <v>0.7</v>
      </c>
      <c r="EX21" s="27">
        <f>IF($A21="",0,IF(Mitarbeiter!$G$19=FALSE,0,IF(AND(Mitarbeiter!$E$19&lt;&gt;"",EX$5+6&lt;Mitarbeiter!$E$19),0,IF(AND(Mitarbeiter!$F$19&lt;&gt;"",EX$5&gt;Mitarbeiter!$F$19),0,IF(Planung!EX21="",$C21,IF(ISNUMBER(Planung!EX21),Planung!EX21,IF(UPPER(Planung!EX21)="H",$C21/2,0)))))))</f>
        <v>0.7</v>
      </c>
      <c r="EY21" s="27">
        <f>IF($A21="",0,IF(Mitarbeiter!$G$19=FALSE,0,IF(AND(Mitarbeiter!$E$19&lt;&gt;"",EY$5+6&lt;Mitarbeiter!$E$19),0,IF(AND(Mitarbeiter!$F$19&lt;&gt;"",EY$5&gt;Mitarbeiter!$F$19),0,IF(Planung!EY21="",$C21,IF(ISNUMBER(Planung!EY21),Planung!EY21,IF(UPPER(Planung!EY21)="H",$C21/2,0)))))))</f>
        <v>0.7</v>
      </c>
      <c r="EZ21" s="27">
        <f>IF($A21="",0,IF(Mitarbeiter!$G$19=FALSE,0,IF(AND(Mitarbeiter!$E$19&lt;&gt;"",EZ$5+6&lt;Mitarbeiter!$E$19),0,IF(AND(Mitarbeiter!$F$19&lt;&gt;"",EZ$5&gt;Mitarbeiter!$F$19),0,IF(Planung!EZ21="",$C21,IF(ISNUMBER(Planung!EZ21),Planung!EZ21,IF(UPPER(Planung!EZ21)="H",$C21/2,0)))))))</f>
        <v>0.7</v>
      </c>
      <c r="FA21" s="27">
        <f>IF($A21="",0,IF(Mitarbeiter!$G$19=FALSE,0,IF(AND(Mitarbeiter!$E$19&lt;&gt;"",FA$5+6&lt;Mitarbeiter!$E$19),0,IF(AND(Mitarbeiter!$F$19&lt;&gt;"",FA$5&gt;Mitarbeiter!$F$19),0,IF(Planung!FA21="",$C21,IF(ISNUMBER(Planung!FA21),Planung!FA21,IF(UPPER(Planung!FA21)="H",$C21/2,0)))))))</f>
        <v>0.7</v>
      </c>
      <c r="FB21" s="27">
        <f>IF($A21="",0,IF(Mitarbeiter!$G$19=FALSE,0,IF(AND(Mitarbeiter!$E$19&lt;&gt;"",FB$5+6&lt;Mitarbeiter!$E$19),0,IF(AND(Mitarbeiter!$F$19&lt;&gt;"",FB$5&gt;Mitarbeiter!$F$19),0,IF(Planung!FB21="",$C21,IF(ISNUMBER(Planung!FB21),Planung!FB21,IF(UPPER(Planung!FB21)="H",$C21/2,0)))))))</f>
        <v>0.7</v>
      </c>
      <c r="FC21" s="27">
        <f>IF($A21="",0,IF(Mitarbeiter!$G$19=FALSE,0,IF(AND(Mitarbeiter!$E$19&lt;&gt;"",FC$5+6&lt;Mitarbeiter!$E$19),0,IF(AND(Mitarbeiter!$F$19&lt;&gt;"",FC$5&gt;Mitarbeiter!$F$19),0,IF(Planung!FC21="",$C21,IF(ISNUMBER(Planung!FC21),Planung!FC21,IF(UPPER(Planung!FC21)="H",$C21/2,0)))))))</f>
        <v>0.7</v>
      </c>
      <c r="FD21" s="27">
        <f>IF($A21="",0,IF(Mitarbeiter!$G$19=FALSE,0,IF(AND(Mitarbeiter!$E$19&lt;&gt;"",FD$5+6&lt;Mitarbeiter!$E$19),0,IF(AND(Mitarbeiter!$F$19&lt;&gt;"",FD$5&gt;Mitarbeiter!$F$19),0,IF(Planung!FD21="",$C21,IF(ISNUMBER(Planung!FD21),Planung!FD21,IF(UPPER(Planung!FD21)="H",$C21/2,0)))))))</f>
        <v>0.7</v>
      </c>
      <c r="FE21" s="27">
        <f>IF($A21="",0,IF(Mitarbeiter!$G$19=FALSE,0,IF(AND(Mitarbeiter!$E$19&lt;&gt;"",FE$5+6&lt;Mitarbeiter!$E$19),0,IF(AND(Mitarbeiter!$F$19&lt;&gt;"",FE$5&gt;Mitarbeiter!$F$19),0,IF(Planung!FE21="",$C21,IF(ISNUMBER(Planung!FE21),Planung!FE21,IF(UPPER(Planung!FE21)="H",$C21/2,0)))))))</f>
        <v>0.7</v>
      </c>
      <c r="FF21" s="27">
        <f>IF($A21="",0,IF(Mitarbeiter!$G$19=FALSE,0,IF(AND(Mitarbeiter!$E$19&lt;&gt;"",FF$5+6&lt;Mitarbeiter!$E$19),0,IF(AND(Mitarbeiter!$F$19&lt;&gt;"",FF$5&gt;Mitarbeiter!$F$19),0,IF(Planung!FF21="",$C21,IF(ISNUMBER(Planung!FF21),Planung!FF21,IF(UPPER(Planung!FF21)="H",$C21/2,0)))))))</f>
        <v>0.7</v>
      </c>
      <c r="FG21" s="27">
        <f>IF($A21="",0,IF(Mitarbeiter!$G$19=FALSE,0,IF(AND(Mitarbeiter!$E$19&lt;&gt;"",FG$5+6&lt;Mitarbeiter!$E$19),0,IF(AND(Mitarbeiter!$F$19&lt;&gt;"",FG$5&gt;Mitarbeiter!$F$19),0,IF(Planung!FG21="",$C21,IF(ISNUMBER(Planung!FG21),Planung!FG21,IF(UPPER(Planung!FG21)="H",$C21/2,0)))))))</f>
        <v>0.7</v>
      </c>
      <c r="FH21" s="27">
        <f>IF($A21="",0,IF(Mitarbeiter!$G$19=FALSE,0,IF(AND(Mitarbeiter!$E$19&lt;&gt;"",FH$5+6&lt;Mitarbeiter!$E$19),0,IF(AND(Mitarbeiter!$F$19&lt;&gt;"",FH$5&gt;Mitarbeiter!$F$19),0,IF(Planung!FH21="",$C21,IF(ISNUMBER(Planung!FH21),Planung!FH21,IF(UPPER(Planung!FH21)="H",$C21/2,0)))))))</f>
        <v>0.7</v>
      </c>
      <c r="FI21" s="27">
        <f>IF($A21="",0,IF(Mitarbeiter!$G$19=FALSE,0,IF(AND(Mitarbeiter!$E$19&lt;&gt;"",FI$5+6&lt;Mitarbeiter!$E$19),0,IF(AND(Mitarbeiter!$F$19&lt;&gt;"",FI$5&gt;Mitarbeiter!$F$19),0,IF(Planung!FI21="",$C21,IF(ISNUMBER(Planung!FI21),Planung!FI21,IF(UPPER(Planung!FI21)="H",$C21/2,0)))))))</f>
        <v>0.7</v>
      </c>
      <c r="FJ21" s="27">
        <f>IF($A21="",0,IF(Mitarbeiter!$G$19=FALSE,0,IF(AND(Mitarbeiter!$E$19&lt;&gt;"",FJ$5+6&lt;Mitarbeiter!$E$19),0,IF(AND(Mitarbeiter!$F$19&lt;&gt;"",FJ$5&gt;Mitarbeiter!$F$19),0,IF(Planung!FJ21="",$C21,IF(ISNUMBER(Planung!FJ21),Planung!FJ21,IF(UPPER(Planung!FJ21)="H",$C21/2,0)))))))</f>
        <v>0.7</v>
      </c>
      <c r="FK21" s="27">
        <f>IF($A21="",0,IF(Mitarbeiter!$G$19=FALSE,0,IF(AND(Mitarbeiter!$E$19&lt;&gt;"",FK$5+6&lt;Mitarbeiter!$E$19),0,IF(AND(Mitarbeiter!$F$19&lt;&gt;"",FK$5&gt;Mitarbeiter!$F$19),0,IF(Planung!FK21="",$C21,IF(ISNUMBER(Planung!FK21),Planung!FK21,IF(UPPER(Planung!FK21)="H",$C21/2,0)))))))</f>
        <v>0.7</v>
      </c>
      <c r="FL21" s="27">
        <f>IF($A21="",0,IF(Mitarbeiter!$G$19=FALSE,0,IF(AND(Mitarbeiter!$E$19&lt;&gt;"",FL$5+6&lt;Mitarbeiter!$E$19),0,IF(AND(Mitarbeiter!$F$19&lt;&gt;"",FL$5&gt;Mitarbeiter!$F$19),0,IF(Planung!FL21="",$C21,IF(ISNUMBER(Planung!FL21),Planung!FL21,IF(UPPER(Planung!FL21)="H",$C21/2,0)))))))</f>
        <v>0.7</v>
      </c>
      <c r="FM21" s="27">
        <f>IF($A21="",0,IF(Mitarbeiter!$G$19=FALSE,0,IF(AND(Mitarbeiter!$E$19&lt;&gt;"",FM$5+6&lt;Mitarbeiter!$E$19),0,IF(AND(Mitarbeiter!$F$19&lt;&gt;"",FM$5&gt;Mitarbeiter!$F$19),0,IF(Planung!FM21="",$C21,IF(ISNUMBER(Planung!FM21),Planung!FM21,IF(UPPER(Planung!FM21)="H",$C21/2,0)))))))</f>
        <v>0.7</v>
      </c>
      <c r="FN21" s="27">
        <f>IF($A21="",0,IF(Mitarbeiter!$G$19=FALSE,0,IF(AND(Mitarbeiter!$E$19&lt;&gt;"",FN$5+6&lt;Mitarbeiter!$E$19),0,IF(AND(Mitarbeiter!$F$19&lt;&gt;"",FN$5&gt;Mitarbeiter!$F$19),0,IF(Planung!FN21="",$C21,IF(ISNUMBER(Planung!FN21),Planung!FN21,IF(UPPER(Planung!FN21)="H",$C21/2,0)))))))</f>
        <v>0.7</v>
      </c>
      <c r="FO21" s="27">
        <f>IF($A21="",0,IF(Mitarbeiter!$G$19=FALSE,0,IF(AND(Mitarbeiter!$E$19&lt;&gt;"",FO$5+6&lt;Mitarbeiter!$E$19),0,IF(AND(Mitarbeiter!$F$19&lt;&gt;"",FO$5&gt;Mitarbeiter!$F$19),0,IF(Planung!FO21="",$C21,IF(ISNUMBER(Planung!FO21),Planung!FO21,IF(UPPER(Planung!FO21)="H",$C21/2,0)))))))</f>
        <v>0.7</v>
      </c>
      <c r="FP21" s="27">
        <f>IF($A21="",0,IF(Mitarbeiter!$G$19=FALSE,0,IF(AND(Mitarbeiter!$E$19&lt;&gt;"",FP$5+6&lt;Mitarbeiter!$E$19),0,IF(AND(Mitarbeiter!$F$19&lt;&gt;"",FP$5&gt;Mitarbeiter!$F$19),0,IF(Planung!FP21="",$C21,IF(ISNUMBER(Planung!FP21),Planung!FP21,IF(UPPER(Planung!FP21)="H",$C21/2,0)))))))</f>
        <v>0.7</v>
      </c>
      <c r="FQ21" s="27">
        <f>IF($A21="",0,IF(Mitarbeiter!$G$19=FALSE,0,IF(AND(Mitarbeiter!$E$19&lt;&gt;"",FQ$5+6&lt;Mitarbeiter!$E$19),0,IF(AND(Mitarbeiter!$F$19&lt;&gt;"",FQ$5&gt;Mitarbeiter!$F$19),0,IF(Planung!FQ21="",$C21,IF(ISNUMBER(Planung!FQ21),Planung!FQ21,IF(UPPER(Planung!FQ21)="H",$C21/2,0)))))))</f>
        <v>0.7</v>
      </c>
      <c r="FR21" s="27">
        <f>IF($A21="",0,IF(Mitarbeiter!$G$19=FALSE,0,IF(AND(Mitarbeiter!$E$19&lt;&gt;"",FR$5+6&lt;Mitarbeiter!$E$19),0,IF(AND(Mitarbeiter!$F$19&lt;&gt;"",FR$5&gt;Mitarbeiter!$F$19),0,IF(Planung!FR21="",$C21,IF(ISNUMBER(Planung!FR21),Planung!FR21,IF(UPPER(Planung!FR21)="H",$C21/2,0)))))))</f>
        <v>0.7</v>
      </c>
      <c r="FS21" s="27">
        <f>IF($A21="",0,IF(Mitarbeiter!$G$19=FALSE,0,IF(AND(Mitarbeiter!$E$19&lt;&gt;"",FS$5+6&lt;Mitarbeiter!$E$19),0,IF(AND(Mitarbeiter!$F$19&lt;&gt;"",FS$5&gt;Mitarbeiter!$F$19),0,IF(Planung!FS21="",$C21,IF(ISNUMBER(Planung!FS21),Planung!FS21,IF(UPPER(Planung!FS21)="H",$C21/2,0)))))))</f>
        <v>0.7</v>
      </c>
      <c r="FT21" s="27">
        <f>IF($A21="",0,IF(Mitarbeiter!$G$19=FALSE,0,IF(AND(Mitarbeiter!$E$19&lt;&gt;"",FT$5+6&lt;Mitarbeiter!$E$19),0,IF(AND(Mitarbeiter!$F$19&lt;&gt;"",FT$5&gt;Mitarbeiter!$F$19),0,IF(Planung!FT21="",$C21,IF(ISNUMBER(Planung!FT21),Planung!FT21,IF(UPPER(Planung!FT21)="H",$C21/2,0)))))))</f>
        <v>0.7</v>
      </c>
      <c r="FU21" s="27">
        <f>IF($A21="",0,IF(Mitarbeiter!$G$19=FALSE,0,IF(AND(Mitarbeiter!$E$19&lt;&gt;"",FU$5+6&lt;Mitarbeiter!$E$19),0,IF(AND(Mitarbeiter!$F$19&lt;&gt;"",FU$5&gt;Mitarbeiter!$F$19),0,IF(Planung!FU21="",$C21,IF(ISNUMBER(Planung!FU21),Planung!FU21,IF(UPPER(Planung!FU21)="H",$C21/2,0)))))))</f>
        <v>0.7</v>
      </c>
      <c r="FV21" s="27">
        <f>IF($A21="",0,IF(Mitarbeiter!$G$19=FALSE,0,IF(AND(Mitarbeiter!$E$19&lt;&gt;"",FV$5+6&lt;Mitarbeiter!$E$19),0,IF(AND(Mitarbeiter!$F$19&lt;&gt;"",FV$5&gt;Mitarbeiter!$F$19),0,IF(Planung!FV21="",$C21,IF(ISNUMBER(Planung!FV21),Planung!FV21,IF(UPPER(Planung!FV21)="H",$C21/2,0)))))))</f>
        <v>0.7</v>
      </c>
      <c r="FW21" s="27">
        <f>IF($A21="",0,IF(Mitarbeiter!$G$19=FALSE,0,IF(AND(Mitarbeiter!$E$19&lt;&gt;"",FW$5+6&lt;Mitarbeiter!$E$19),0,IF(AND(Mitarbeiter!$F$19&lt;&gt;"",FW$5&gt;Mitarbeiter!$F$19),0,IF(Planung!FW21="",$C21,IF(ISNUMBER(Planung!FW21),Planung!FW21,IF(UPPER(Planung!FW21)="H",$C21/2,0)))))))</f>
        <v>0.7</v>
      </c>
      <c r="FX21" s="27">
        <f>IF($A21="",0,IF(Mitarbeiter!$G$19=FALSE,0,IF(AND(Mitarbeiter!$E$19&lt;&gt;"",FX$5+6&lt;Mitarbeiter!$E$19),0,IF(AND(Mitarbeiter!$F$19&lt;&gt;"",FX$5&gt;Mitarbeiter!$F$19),0,IF(Planung!FX21="",$C21,IF(ISNUMBER(Planung!FX21),Planung!FX21,IF(UPPER(Planung!FX21)="H",$C21/2,0)))))))</f>
        <v>0.7</v>
      </c>
      <c r="FY21" s="27">
        <f>IF($A21="",0,IF(Mitarbeiter!$G$19=FALSE,0,IF(AND(Mitarbeiter!$E$19&lt;&gt;"",FY$5+6&lt;Mitarbeiter!$E$19),0,IF(AND(Mitarbeiter!$F$19&lt;&gt;"",FY$5&gt;Mitarbeiter!$F$19),0,IF(Planung!FY21="",$C21,IF(ISNUMBER(Planung!FY21),Planung!FY21,IF(UPPER(Planung!FY21)="H",$C21/2,0)))))))</f>
        <v>0.7</v>
      </c>
      <c r="FZ21" s="27">
        <f>IF($A21="",0,IF(Mitarbeiter!$G$19=FALSE,0,IF(AND(Mitarbeiter!$E$19&lt;&gt;"",FZ$5+6&lt;Mitarbeiter!$E$19),0,IF(AND(Mitarbeiter!$F$19&lt;&gt;"",FZ$5&gt;Mitarbeiter!$F$19),0,IF(Planung!FZ21="",$C21,IF(ISNUMBER(Planung!FZ21),Planung!FZ21,IF(UPPER(Planung!FZ21)="H",$C21/2,0)))))))</f>
        <v>0.7</v>
      </c>
      <c r="GA21" s="27">
        <f>IF($A21="",0,IF(Mitarbeiter!$G$19=FALSE,0,IF(AND(Mitarbeiter!$E$19&lt;&gt;"",GA$5+6&lt;Mitarbeiter!$E$19),0,IF(AND(Mitarbeiter!$F$19&lt;&gt;"",GA$5&gt;Mitarbeiter!$F$19),0,IF(Planung!GA21="",$C21,IF(ISNUMBER(Planung!GA21),Planung!GA21,IF(UPPER(Planung!GA21)="H",$C21/2,0)))))))</f>
        <v>0.7</v>
      </c>
      <c r="GB21" s="27">
        <f>IF($A21="",0,IF(Mitarbeiter!$G$19=FALSE,0,IF(AND(Mitarbeiter!$E$19&lt;&gt;"",GB$5+6&lt;Mitarbeiter!$E$19),0,IF(AND(Mitarbeiter!$F$19&lt;&gt;"",GB$5&gt;Mitarbeiter!$F$19),0,IF(Planung!GB21="",$C21,IF(ISNUMBER(Planung!GB21),Planung!GB21,IF(UPPER(Planung!GB21)="H",$C21/2,0)))))))</f>
        <v>0.7</v>
      </c>
      <c r="GC21" s="27">
        <f>IF($A21="",0,IF(Mitarbeiter!$G$19=FALSE,0,IF(AND(Mitarbeiter!$E$19&lt;&gt;"",GC$5+6&lt;Mitarbeiter!$E$19),0,IF(AND(Mitarbeiter!$F$19&lt;&gt;"",GC$5&gt;Mitarbeiter!$F$19),0,IF(Planung!GC21="",$C21,IF(ISNUMBER(Planung!GC21),Planung!GC21,IF(UPPER(Planung!GC21)="H",$C21/2,0)))))))</f>
        <v>0.7</v>
      </c>
      <c r="GD21" s="27">
        <f>IF($A21="",0,IF(Mitarbeiter!$G$19=FALSE,0,IF(AND(Mitarbeiter!$E$19&lt;&gt;"",GD$5+6&lt;Mitarbeiter!$E$19),0,IF(AND(Mitarbeiter!$F$19&lt;&gt;"",GD$5&gt;Mitarbeiter!$F$19),0,IF(Planung!GD21="",$C21,IF(ISNUMBER(Planung!GD21),Planung!GD21,IF(UPPER(Planung!GD21)="H",$C21/2,0)))))))</f>
        <v>0.7</v>
      </c>
      <c r="GE21" s="27">
        <f>IF($A21="",0,IF(Mitarbeiter!$G$19=FALSE,0,IF(AND(Mitarbeiter!$E$19&lt;&gt;"",GE$5+6&lt;Mitarbeiter!$E$19),0,IF(AND(Mitarbeiter!$F$19&lt;&gt;"",GE$5&gt;Mitarbeiter!$F$19),0,IF(Planung!GE21="",$C21,IF(ISNUMBER(Planung!GE21),Planung!GE21,IF(UPPER(Planung!GE21)="H",$C21/2,0)))))))</f>
        <v>0.7</v>
      </c>
      <c r="GF21" s="27">
        <f>IF($A21="",0,IF(Mitarbeiter!$G$19=FALSE,0,IF(AND(Mitarbeiter!$E$19&lt;&gt;"",GF$5+6&lt;Mitarbeiter!$E$19),0,IF(AND(Mitarbeiter!$F$19&lt;&gt;"",GF$5&gt;Mitarbeiter!$F$19),0,IF(Planung!GF21="",$C21,IF(ISNUMBER(Planung!GF21),Planung!GF21,IF(UPPER(Planung!GF21)="H",$C21/2,0)))))))</f>
        <v>0.7</v>
      </c>
      <c r="GG21" s="27">
        <f>IF($A21="",0,IF(Mitarbeiter!$G$19=FALSE,0,IF(AND(Mitarbeiter!$E$19&lt;&gt;"",GG$5+6&lt;Mitarbeiter!$E$19),0,IF(AND(Mitarbeiter!$F$19&lt;&gt;"",GG$5&gt;Mitarbeiter!$F$19),0,IF(Planung!GG21="",$C21,IF(ISNUMBER(Planung!GG21),Planung!GG21,IF(UPPER(Planung!GG21)="H",$C21/2,0)))))))</f>
        <v>0.7</v>
      </c>
      <c r="GH21" s="27">
        <f>IF($A21="",0,IF(Mitarbeiter!$G$19=FALSE,0,IF(AND(Mitarbeiter!$E$19&lt;&gt;"",GH$5+6&lt;Mitarbeiter!$E$19),0,IF(AND(Mitarbeiter!$F$19&lt;&gt;"",GH$5&gt;Mitarbeiter!$F$19),0,IF(Planung!GH21="",$C21,IF(ISNUMBER(Planung!GH21),Planung!GH21,IF(UPPER(Planung!GH21)="H",$C21/2,0)))))))</f>
        <v>0.7</v>
      </c>
      <c r="GI21" s="27">
        <f>IF($A21="",0,IF(Mitarbeiter!$G$19=FALSE,0,IF(AND(Mitarbeiter!$E$19&lt;&gt;"",GI$5+6&lt;Mitarbeiter!$E$19),0,IF(AND(Mitarbeiter!$F$19&lt;&gt;"",GI$5&gt;Mitarbeiter!$F$19),0,IF(Planung!GI21="",$C21,IF(ISNUMBER(Planung!GI21),Planung!GI21,IF(UPPER(Planung!GI21)="H",$C21/2,0)))))))</f>
        <v>0.7</v>
      </c>
      <c r="GJ21" s="27">
        <f>IF($A21="",0,IF(Mitarbeiter!$G$19=FALSE,0,IF(AND(Mitarbeiter!$E$19&lt;&gt;"",GJ$5+6&lt;Mitarbeiter!$E$19),0,IF(AND(Mitarbeiter!$F$19&lt;&gt;"",GJ$5&gt;Mitarbeiter!$F$19),0,IF(Planung!GJ21="",$C21,IF(ISNUMBER(Planung!GJ21),Planung!GJ21,IF(UPPER(Planung!GJ21)="H",$C21/2,0)))))))</f>
        <v>0.7</v>
      </c>
      <c r="GK21" s="27">
        <f>IF($A21="",0,IF(Mitarbeiter!$G$19=FALSE,0,IF(AND(Mitarbeiter!$E$19&lt;&gt;"",GK$5+6&lt;Mitarbeiter!$E$19),0,IF(AND(Mitarbeiter!$F$19&lt;&gt;"",GK$5&gt;Mitarbeiter!$F$19),0,IF(Planung!GK21="",$C21,IF(ISNUMBER(Planung!GK21),Planung!GK21,IF(UPPER(Planung!GK21)="H",$C21/2,0)))))))</f>
        <v>0.7</v>
      </c>
      <c r="GL21" s="27">
        <f>IF($A21="",0,IF(Mitarbeiter!$G$19=FALSE,0,IF(AND(Mitarbeiter!$E$19&lt;&gt;"",GL$5+6&lt;Mitarbeiter!$E$19),0,IF(AND(Mitarbeiter!$F$19&lt;&gt;"",GL$5&gt;Mitarbeiter!$F$19),0,IF(Planung!GL21="",$C21,IF(ISNUMBER(Planung!GL21),Planung!GL21,IF(UPPER(Planung!GL21)="H",$C21/2,0)))))))</f>
        <v>0.7</v>
      </c>
      <c r="GM21" s="27">
        <f>IF($A21="",0,IF(Mitarbeiter!$G$19=FALSE,0,IF(AND(Mitarbeiter!$E$19&lt;&gt;"",GM$5+6&lt;Mitarbeiter!$E$19),0,IF(AND(Mitarbeiter!$F$19&lt;&gt;"",GM$5&gt;Mitarbeiter!$F$19),0,IF(Planung!GM21="",$C21,IF(ISNUMBER(Planung!GM21),Planung!GM21,IF(UPPER(Planung!GM21)="H",$C21/2,0)))))))</f>
        <v>0.7</v>
      </c>
      <c r="GN21" s="27">
        <f>IF($A21="",0,IF(Mitarbeiter!$G$19=FALSE,0,IF(AND(Mitarbeiter!$E$19&lt;&gt;"",GN$5+6&lt;Mitarbeiter!$E$19),0,IF(AND(Mitarbeiter!$F$19&lt;&gt;"",GN$5&gt;Mitarbeiter!$F$19),0,IF(Planung!GN21="",$C21,IF(ISNUMBER(Planung!GN21),Planung!GN21,IF(UPPER(Planung!GN21)="H",$C21/2,0)))))))</f>
        <v>0.7</v>
      </c>
      <c r="GO21" s="27">
        <f>IF($A21="",0,IF(Mitarbeiter!$G$19=FALSE,0,IF(AND(Mitarbeiter!$E$19&lt;&gt;"",GO$5+6&lt;Mitarbeiter!$E$19),0,IF(AND(Mitarbeiter!$F$19&lt;&gt;"",GO$5&gt;Mitarbeiter!$F$19),0,IF(Planung!GO21="",$C21,IF(ISNUMBER(Planung!GO21),Planung!GO21,IF(UPPER(Planung!GO21)="H",$C21/2,0)))))))</f>
        <v>0.7</v>
      </c>
      <c r="GP21" s="27">
        <f>IF($A21="",0,IF(Mitarbeiter!$G$19=FALSE,0,IF(AND(Mitarbeiter!$E$19&lt;&gt;"",GP$5+6&lt;Mitarbeiter!$E$19),0,IF(AND(Mitarbeiter!$F$19&lt;&gt;"",GP$5&gt;Mitarbeiter!$F$19),0,IF(Planung!GP21="",$C21,IF(ISNUMBER(Planung!GP21),Planung!GP21,IF(UPPER(Planung!GP21)="H",$C21/2,0)))))))</f>
        <v>0.7</v>
      </c>
      <c r="GQ21" s="27">
        <f>IF($A21="",0,IF(Mitarbeiter!$G$19=FALSE,0,IF(AND(Mitarbeiter!$E$19&lt;&gt;"",GQ$5+6&lt;Mitarbeiter!$E$19),0,IF(AND(Mitarbeiter!$F$19&lt;&gt;"",GQ$5&gt;Mitarbeiter!$F$19),0,IF(Planung!GQ21="",$C21,IF(ISNUMBER(Planung!GQ21),Planung!GQ21,IF(UPPER(Planung!GQ21)="H",$C21/2,0)))))))</f>
        <v>0.7</v>
      </c>
      <c r="GR21" s="27">
        <f>IF($A21="",0,IF(Mitarbeiter!$G$19=FALSE,0,IF(AND(Mitarbeiter!$E$19&lt;&gt;"",GR$5+6&lt;Mitarbeiter!$E$19),0,IF(AND(Mitarbeiter!$F$19&lt;&gt;"",GR$5&gt;Mitarbeiter!$F$19),0,IF(Planung!GR21="",$C21,IF(ISNUMBER(Planung!GR21),Planung!GR21,IF(UPPER(Planung!GR21)="H",$C21/2,0)))))))</f>
        <v>0.7</v>
      </c>
      <c r="GS21" s="27">
        <f>IF($A21="",0,IF(Mitarbeiter!$G$19=FALSE,0,IF(AND(Mitarbeiter!$E$19&lt;&gt;"",GS$5+6&lt;Mitarbeiter!$E$19),0,IF(AND(Mitarbeiter!$F$19&lt;&gt;"",GS$5&gt;Mitarbeiter!$F$19),0,IF(Planung!GS21="",$C21,IF(ISNUMBER(Planung!GS21),Planung!GS21,IF(UPPER(Planung!GS21)="H",$C21/2,0)))))))</f>
        <v>0.7</v>
      </c>
      <c r="GT21" s="27">
        <f>IF($A21="",0,IF(Mitarbeiter!$G$19=FALSE,0,IF(AND(Mitarbeiter!$E$19&lt;&gt;"",GT$5+6&lt;Mitarbeiter!$E$19),0,IF(AND(Mitarbeiter!$F$19&lt;&gt;"",GT$5&gt;Mitarbeiter!$F$19),0,IF(Planung!GT21="",$C21,IF(ISNUMBER(Planung!GT21),Planung!GT21,IF(UPPER(Planung!GT21)="H",$C21/2,0)))))))</f>
        <v>0.7</v>
      </c>
      <c r="GU21" s="27">
        <f>IF($A21="",0,IF(Mitarbeiter!$G$19=FALSE,0,IF(AND(Mitarbeiter!$E$19&lt;&gt;"",GU$5+6&lt;Mitarbeiter!$E$19),0,IF(AND(Mitarbeiter!$F$19&lt;&gt;"",GU$5&gt;Mitarbeiter!$F$19),0,IF(Planung!GU21="",$C21,IF(ISNUMBER(Planung!GU21),Planung!GU21,IF(UPPER(Planung!GU21)="H",$C21/2,0)))))))</f>
        <v>0.7</v>
      </c>
      <c r="GV21" s="27">
        <f>IF($A21="",0,IF(Mitarbeiter!$G$19=FALSE,0,IF(AND(Mitarbeiter!$E$19&lt;&gt;"",GV$5+6&lt;Mitarbeiter!$E$19),0,IF(AND(Mitarbeiter!$F$19&lt;&gt;"",GV$5&gt;Mitarbeiter!$F$19),0,IF(Planung!GV21="",$C21,IF(ISNUMBER(Planung!GV21),Planung!GV21,IF(UPPER(Planung!GV21)="H",$C21/2,0)))))))</f>
        <v>0.7</v>
      </c>
      <c r="GW21" s="27">
        <f>IF($A21="",0,IF(Mitarbeiter!$G$19=FALSE,0,IF(AND(Mitarbeiter!$E$19&lt;&gt;"",GW$5+6&lt;Mitarbeiter!$E$19),0,IF(AND(Mitarbeiter!$F$19&lt;&gt;"",GW$5&gt;Mitarbeiter!$F$19),0,IF(Planung!GW21="",$C21,IF(ISNUMBER(Planung!GW21),Planung!GW21,IF(UPPER(Planung!GW21)="H",$C21/2,0)))))))</f>
        <v>0.7</v>
      </c>
      <c r="GX21" s="27">
        <f>IF($A21="",0,IF(Mitarbeiter!$G$19=FALSE,0,IF(AND(Mitarbeiter!$E$19&lt;&gt;"",GX$5+6&lt;Mitarbeiter!$E$19),0,IF(AND(Mitarbeiter!$F$19&lt;&gt;"",GX$5&gt;Mitarbeiter!$F$19),0,IF(Planung!GX21="",$C21,IF(ISNUMBER(Planung!GX21),Planung!GX21,IF(UPPER(Planung!GX21)="H",$C21/2,0)))))))</f>
        <v>0.7</v>
      </c>
      <c r="GY21" s="27">
        <f>IF($A21="",0,IF(Mitarbeiter!$G$19=FALSE,0,IF(AND(Mitarbeiter!$E$19&lt;&gt;"",GY$5+6&lt;Mitarbeiter!$E$19),0,IF(AND(Mitarbeiter!$F$19&lt;&gt;"",GY$5&gt;Mitarbeiter!$F$19),0,IF(Planung!GY21="",$C21,IF(ISNUMBER(Planung!GY21),Planung!GY21,IF(UPPER(Planung!GY21)="H",$C21/2,0)))))))</f>
        <v>0.7</v>
      </c>
      <c r="GZ21" s="27">
        <f>IF($A21="",0,IF(Mitarbeiter!$G$19=FALSE,0,IF(AND(Mitarbeiter!$E$19&lt;&gt;"",GZ$5+6&lt;Mitarbeiter!$E$19),0,IF(AND(Mitarbeiter!$F$19&lt;&gt;"",GZ$5&gt;Mitarbeiter!$F$19),0,IF(Planung!GZ21="",$C21,IF(ISNUMBER(Planung!GZ21),Planung!GZ21,IF(UPPER(Planung!GZ21)="H",$C21/2,0)))))))</f>
        <v>0.7</v>
      </c>
      <c r="HA21" s="27">
        <f>IF($A21="",0,IF(Mitarbeiter!$G$19=FALSE,0,IF(AND(Mitarbeiter!$E$19&lt;&gt;"",HA$5+6&lt;Mitarbeiter!$E$19),0,IF(AND(Mitarbeiter!$F$19&lt;&gt;"",HA$5&gt;Mitarbeiter!$F$19),0,IF(Planung!HA21="",$C21,IF(ISNUMBER(Planung!HA21),Planung!HA21,IF(UPPER(Planung!HA21)="H",$C21/2,0)))))))</f>
        <v>0.7</v>
      </c>
      <c r="HB21" s="27">
        <f>IF($A21="",0,IF(Mitarbeiter!$G$19=FALSE,0,IF(AND(Mitarbeiter!$E$19&lt;&gt;"",HB$5+6&lt;Mitarbeiter!$E$19),0,IF(AND(Mitarbeiter!$F$19&lt;&gt;"",HB$5&gt;Mitarbeiter!$F$19),0,IF(Planung!HB21="",$C21,IF(ISNUMBER(Planung!HB21),Planung!HB21,IF(UPPER(Planung!HB21)="H",$C21/2,0)))))))</f>
        <v>0.7</v>
      </c>
      <c r="HC21" s="27">
        <f>IF($A21="",0,IF(Mitarbeiter!$G$19=FALSE,0,IF(AND(Mitarbeiter!$E$19&lt;&gt;"",HC$5+6&lt;Mitarbeiter!$E$19),0,IF(AND(Mitarbeiter!$F$19&lt;&gt;"",HC$5&gt;Mitarbeiter!$F$19),0,IF(Planung!HC21="",$C21,IF(ISNUMBER(Planung!HC21),Planung!HC21,IF(UPPER(Planung!HC21)="H",$C21/2,0)))))))</f>
        <v>0.7</v>
      </c>
      <c r="HD21" s="27">
        <f>IF($A21="",0,IF(Mitarbeiter!$G$19=FALSE,0,IF(AND(Mitarbeiter!$E$19&lt;&gt;"",HD$5+6&lt;Mitarbeiter!$E$19),0,IF(AND(Mitarbeiter!$F$19&lt;&gt;"",HD$5&gt;Mitarbeiter!$F$19),0,IF(Planung!HD21="",$C21,IF(ISNUMBER(Planung!HD21),Planung!HD21,IF(UPPER(Planung!HD21)="H",$C21/2,0)))))))</f>
        <v>0.7</v>
      </c>
      <c r="HE21" s="27">
        <f>IF($A21="",0,IF(Mitarbeiter!$G$19=FALSE,0,IF(AND(Mitarbeiter!$E$19&lt;&gt;"",HE$5+6&lt;Mitarbeiter!$E$19),0,IF(AND(Mitarbeiter!$F$19&lt;&gt;"",HE$5&gt;Mitarbeiter!$F$19),0,IF(Planung!HE21="",$C21,IF(ISNUMBER(Planung!HE21),Planung!HE21,IF(UPPER(Planung!HE21)="H",$C21/2,0)))))))</f>
        <v>0.7</v>
      </c>
      <c r="HF21" s="27">
        <f>IF($A21="",0,IF(Mitarbeiter!$G$19=FALSE,0,IF(AND(Mitarbeiter!$E$19&lt;&gt;"",HF$5+6&lt;Mitarbeiter!$E$19),0,IF(AND(Mitarbeiter!$F$19&lt;&gt;"",HF$5&gt;Mitarbeiter!$F$19),0,IF(Planung!HF21="",$C21,IF(ISNUMBER(Planung!HF21),Planung!HF21,IF(UPPER(Planung!HF21)="H",$C21/2,0)))))))</f>
        <v>0.7</v>
      </c>
      <c r="HG21" s="27">
        <f>IF($A21="",0,IF(Mitarbeiter!$G$19=FALSE,0,IF(AND(Mitarbeiter!$E$19&lt;&gt;"",HG$5+6&lt;Mitarbeiter!$E$19),0,IF(AND(Mitarbeiter!$F$19&lt;&gt;"",HG$5&gt;Mitarbeiter!$F$19),0,IF(Planung!HG21="",$C21,IF(ISNUMBER(Planung!HG21),Planung!HG21,IF(UPPER(Planung!HG21)="H",$C21/2,0)))))))</f>
        <v>0.7</v>
      </c>
      <c r="HH21" s="27">
        <f>IF($A21="",0,IF(Mitarbeiter!$G$19=FALSE,0,IF(AND(Mitarbeiter!$E$19&lt;&gt;"",HH$5+6&lt;Mitarbeiter!$E$19),0,IF(AND(Mitarbeiter!$F$19&lt;&gt;"",HH$5&gt;Mitarbeiter!$F$19),0,IF(Planung!HH21="",$C21,IF(ISNUMBER(Planung!HH21),Planung!HH21,IF(UPPER(Planung!HH21)="H",$C21/2,0)))))))</f>
        <v>0.7</v>
      </c>
      <c r="HI21" s="27">
        <f>IF($A21="",0,IF(Mitarbeiter!$G$19=FALSE,0,IF(AND(Mitarbeiter!$E$19&lt;&gt;"",HI$5+6&lt;Mitarbeiter!$E$19),0,IF(AND(Mitarbeiter!$F$19&lt;&gt;"",HI$5&gt;Mitarbeiter!$F$19),0,IF(Planung!HI21="",$C21,IF(ISNUMBER(Planung!HI21),Planung!HI21,IF(UPPER(Planung!HI21)="H",$C21/2,0)))))))</f>
        <v>0.7</v>
      </c>
      <c r="HJ21" s="27">
        <f>IF($A21="",0,IF(Mitarbeiter!$G$19=FALSE,0,IF(AND(Mitarbeiter!$E$19&lt;&gt;"",HJ$5+6&lt;Mitarbeiter!$E$19),0,IF(AND(Mitarbeiter!$F$19&lt;&gt;"",HJ$5&gt;Mitarbeiter!$F$19),0,IF(Planung!HJ21="",$C21,IF(ISNUMBER(Planung!HJ21),Planung!HJ21,IF(UPPER(Planung!HJ21)="H",$C21/2,0)))))))</f>
        <v>0.7</v>
      </c>
      <c r="HK21" s="27">
        <f>IF($A21="",0,IF(Mitarbeiter!$G$19=FALSE,0,IF(AND(Mitarbeiter!$E$19&lt;&gt;"",HK$5+6&lt;Mitarbeiter!$E$19),0,IF(AND(Mitarbeiter!$F$19&lt;&gt;"",HK$5&gt;Mitarbeiter!$F$19),0,IF(Planung!HK21="",$C21,IF(ISNUMBER(Planung!HK21),Planung!HK21,IF(UPPER(Planung!HK21)="H",$C21/2,0)))))))</f>
        <v>0.7</v>
      </c>
      <c r="HL21" s="27">
        <f>IF($A21="",0,IF(Mitarbeiter!$G$19=FALSE,0,IF(AND(Mitarbeiter!$E$19&lt;&gt;"",HL$5+6&lt;Mitarbeiter!$E$19),0,IF(AND(Mitarbeiter!$F$19&lt;&gt;"",HL$5&gt;Mitarbeiter!$F$19),0,IF(Planung!HL21="",$C21,IF(ISNUMBER(Planung!HL21),Planung!HL21,IF(UPPER(Planung!HL21)="H",$C21/2,0)))))))</f>
        <v>0.7</v>
      </c>
      <c r="HM21" s="27">
        <f>IF($A21="",0,IF(Mitarbeiter!$G$19=FALSE,0,IF(AND(Mitarbeiter!$E$19&lt;&gt;"",HM$5+6&lt;Mitarbeiter!$E$19),0,IF(AND(Mitarbeiter!$F$19&lt;&gt;"",HM$5&gt;Mitarbeiter!$F$19),0,IF(Planung!HM21="",$C21,IF(ISNUMBER(Planung!HM21),Planung!HM21,IF(UPPER(Planung!HM21)="H",$C21/2,0)))))))</f>
        <v>0.7</v>
      </c>
      <c r="HN21" s="27">
        <f>IF($A21="",0,IF(Mitarbeiter!$G$19=FALSE,0,IF(AND(Mitarbeiter!$E$19&lt;&gt;"",HN$5+6&lt;Mitarbeiter!$E$19),0,IF(AND(Mitarbeiter!$F$19&lt;&gt;"",HN$5&gt;Mitarbeiter!$F$19),0,IF(Planung!HN21="",$C21,IF(ISNUMBER(Planung!HN21),Planung!HN21,IF(UPPER(Planung!HN21)="H",$C21/2,0)))))))</f>
        <v>0.7</v>
      </c>
      <c r="HO21" s="27">
        <f>IF($A21="",0,IF(Mitarbeiter!$G$19=FALSE,0,IF(AND(Mitarbeiter!$E$19&lt;&gt;"",HO$5+6&lt;Mitarbeiter!$E$19),0,IF(AND(Mitarbeiter!$F$19&lt;&gt;"",HO$5&gt;Mitarbeiter!$F$19),0,IF(Planung!HO21="",$C21,IF(ISNUMBER(Planung!HO21),Planung!HO21,IF(UPPER(Planung!HO21)="H",$C21/2,0)))))))</f>
        <v>0.7</v>
      </c>
      <c r="HP21" s="27">
        <f>IF($A21="",0,IF(Mitarbeiter!$G$19=FALSE,0,IF(AND(Mitarbeiter!$E$19&lt;&gt;"",HP$5+6&lt;Mitarbeiter!$E$19),0,IF(AND(Mitarbeiter!$F$19&lt;&gt;"",HP$5&gt;Mitarbeiter!$F$19),0,IF(Planung!HP21="",$C21,IF(ISNUMBER(Planung!HP21),Planung!HP21,IF(UPPER(Planung!HP21)="H",$C21/2,0)))))))</f>
        <v>0.7</v>
      </c>
      <c r="HQ21" s="27">
        <f>IF($A21="",0,IF(Mitarbeiter!$G$19=FALSE,0,IF(AND(Mitarbeiter!$E$19&lt;&gt;"",HQ$5+6&lt;Mitarbeiter!$E$19),0,IF(AND(Mitarbeiter!$F$19&lt;&gt;"",HQ$5&gt;Mitarbeiter!$F$19),0,IF(Planung!HQ21="",$C21,IF(ISNUMBER(Planung!HQ21),Planung!HQ21,IF(UPPER(Planung!HQ21)="H",$C21/2,0)))))))</f>
        <v>0.7</v>
      </c>
      <c r="HR21" s="27">
        <f>IF($A21="",0,IF(Mitarbeiter!$G$19=FALSE,0,IF(AND(Mitarbeiter!$E$19&lt;&gt;"",HR$5+6&lt;Mitarbeiter!$E$19),0,IF(AND(Mitarbeiter!$F$19&lt;&gt;"",HR$5&gt;Mitarbeiter!$F$19),0,IF(Planung!HR21="",$C21,IF(ISNUMBER(Planung!HR21),Planung!HR21,IF(UPPER(Planung!HR21)="H",$C21/2,0)))))))</f>
        <v>0.7</v>
      </c>
      <c r="HS21" s="27">
        <f>IF($A21="",0,IF(Mitarbeiter!$G$19=FALSE,0,IF(AND(Mitarbeiter!$E$19&lt;&gt;"",HS$5+6&lt;Mitarbeiter!$E$19),0,IF(AND(Mitarbeiter!$F$19&lt;&gt;"",HS$5&gt;Mitarbeiter!$F$19),0,IF(Planung!HS21="",$C21,IF(ISNUMBER(Planung!HS21),Planung!HS21,IF(UPPER(Planung!HS21)="H",$C21/2,0)))))))</f>
        <v>0.7</v>
      </c>
      <c r="HT21" s="27">
        <f>IF($A21="",0,IF(Mitarbeiter!$G$19=FALSE,0,IF(AND(Mitarbeiter!$E$19&lt;&gt;"",HT$5+6&lt;Mitarbeiter!$E$19),0,IF(AND(Mitarbeiter!$F$19&lt;&gt;"",HT$5&gt;Mitarbeiter!$F$19),0,IF(Planung!HT21="",$C21,IF(ISNUMBER(Planung!HT21),Planung!HT21,IF(UPPER(Planung!HT21)="H",$C21/2,0)))))))</f>
        <v>0.7</v>
      </c>
      <c r="HU21" s="27">
        <f>IF($A21="",0,IF(Mitarbeiter!$G$19=FALSE,0,IF(AND(Mitarbeiter!$E$19&lt;&gt;"",HU$5+6&lt;Mitarbeiter!$E$19),0,IF(AND(Mitarbeiter!$F$19&lt;&gt;"",HU$5&gt;Mitarbeiter!$F$19),0,IF(Planung!HU21="",$C21,IF(ISNUMBER(Planung!HU21),Planung!HU21,IF(UPPER(Planung!HU21)="H",$C21/2,0)))))))</f>
        <v>0.7</v>
      </c>
      <c r="HV21" s="27">
        <f>IF($A21="",0,IF(Mitarbeiter!$G$19=FALSE,0,IF(AND(Mitarbeiter!$E$19&lt;&gt;"",HV$5+6&lt;Mitarbeiter!$E$19),0,IF(AND(Mitarbeiter!$F$19&lt;&gt;"",HV$5&gt;Mitarbeiter!$F$19),0,IF(Planung!HV21="",$C21,IF(ISNUMBER(Planung!HV21),Planung!HV21,IF(UPPER(Planung!HV21)="H",$C21/2,0)))))))</f>
        <v>0.7</v>
      </c>
      <c r="HW21" s="27">
        <f>IF($A21="",0,IF(Mitarbeiter!$G$19=FALSE,0,IF(AND(Mitarbeiter!$E$19&lt;&gt;"",HW$5+6&lt;Mitarbeiter!$E$19),0,IF(AND(Mitarbeiter!$F$19&lt;&gt;"",HW$5&gt;Mitarbeiter!$F$19),0,IF(Planung!HW21="",$C21,IF(ISNUMBER(Planung!HW21),Planung!HW21,IF(UPPER(Planung!HW21)="H",$C21/2,0)))))))</f>
        <v>0.7</v>
      </c>
      <c r="HX21" s="27">
        <f>IF($A21="",0,IF(Mitarbeiter!$G$19=FALSE,0,IF(AND(Mitarbeiter!$E$19&lt;&gt;"",HX$5+6&lt;Mitarbeiter!$E$19),0,IF(AND(Mitarbeiter!$F$19&lt;&gt;"",HX$5&gt;Mitarbeiter!$F$19),0,IF(Planung!HX21="",$C21,IF(ISNUMBER(Planung!HX21),Planung!HX21,IF(UPPER(Planung!HX21)="H",$C21/2,0)))))))</f>
        <v>0.7</v>
      </c>
      <c r="HY21" s="27">
        <f>IF($A21="",0,IF(Mitarbeiter!$G$19=FALSE,0,IF(AND(Mitarbeiter!$E$19&lt;&gt;"",HY$5+6&lt;Mitarbeiter!$E$19),0,IF(AND(Mitarbeiter!$F$19&lt;&gt;"",HY$5&gt;Mitarbeiter!$F$19),0,IF(Planung!HY21="",$C21,IF(ISNUMBER(Planung!HY21),Planung!HY21,IF(UPPER(Planung!HY21)="H",$C21/2,0)))))))</f>
        <v>0.7</v>
      </c>
      <c r="HZ21" s="27">
        <f>IF($A21="",0,IF(Mitarbeiter!$G$19=FALSE,0,IF(AND(Mitarbeiter!$E$19&lt;&gt;"",HZ$5+6&lt;Mitarbeiter!$E$19),0,IF(AND(Mitarbeiter!$F$19&lt;&gt;"",HZ$5&gt;Mitarbeiter!$F$19),0,IF(Planung!HZ21="",$C21,IF(ISNUMBER(Planung!HZ21),Planung!HZ21,IF(UPPER(Planung!HZ21)="H",$C21/2,0)))))))</f>
        <v>0.7</v>
      </c>
      <c r="IA21" s="27">
        <f>IF($A21="",0,IF(Mitarbeiter!$G$19=FALSE,0,IF(AND(Mitarbeiter!$E$19&lt;&gt;"",IA$5+6&lt;Mitarbeiter!$E$19),0,IF(AND(Mitarbeiter!$F$19&lt;&gt;"",IA$5&gt;Mitarbeiter!$F$19),0,IF(Planung!IA21="",$C21,IF(ISNUMBER(Planung!IA21),Planung!IA21,IF(UPPER(Planung!IA21)="H",$C21/2,0)))))))</f>
        <v>0.7</v>
      </c>
    </row>
    <row r="22" spans="1:235" x14ac:dyDescent="0.25">
      <c r="A22" s="7" t="str">
        <f>Planung!A22</f>
        <v>Witt</v>
      </c>
      <c r="B22" s="7" t="str">
        <f>Planung!B22</f>
        <v>Komposit</v>
      </c>
      <c r="C22" s="27">
        <f>N(Mitarbeiter!$D$20)</f>
        <v>0.9</v>
      </c>
      <c r="D22" s="27">
        <f>IF($A22="",0,IF(Mitarbeiter!$G$20=FALSE,0,IF(AND(Mitarbeiter!$E$20&lt;&gt;"",D$5+6&lt;Mitarbeiter!$E$20),0,IF(AND(Mitarbeiter!$F$20&lt;&gt;"",D$5&gt;Mitarbeiter!$F$20),0,IF(Planung!D22="",$C22,IF(ISNUMBER(Planung!D22),Planung!D22,IF(UPPER(Planung!D22)="H",$C22/2,0)))))))</f>
        <v>0.9</v>
      </c>
      <c r="E22" s="27">
        <f>IF($A22="",0,IF(Mitarbeiter!$G$20=FALSE,0,IF(AND(Mitarbeiter!$E$20&lt;&gt;"",E$5+6&lt;Mitarbeiter!$E$20),0,IF(AND(Mitarbeiter!$F$20&lt;&gt;"",E$5&gt;Mitarbeiter!$F$20),0,IF(Planung!E22="",$C22,IF(ISNUMBER(Planung!E22),Planung!E22,IF(UPPER(Planung!E22)="H",$C22/2,0)))))))</f>
        <v>0.9</v>
      </c>
      <c r="F22" s="27">
        <f>IF($A22="",0,IF(Mitarbeiter!$G$20=FALSE,0,IF(AND(Mitarbeiter!$E$20&lt;&gt;"",F$5+6&lt;Mitarbeiter!$E$20),0,IF(AND(Mitarbeiter!$F$20&lt;&gt;"",F$5&gt;Mitarbeiter!$F$20),0,IF(Planung!F22="",$C22,IF(ISNUMBER(Planung!F22),Planung!F22,IF(UPPER(Planung!F22)="H",$C22/2,0)))))))</f>
        <v>0.9</v>
      </c>
      <c r="G22" s="27">
        <f>IF($A22="",0,IF(Mitarbeiter!$G$20=FALSE,0,IF(AND(Mitarbeiter!$E$20&lt;&gt;"",G$5+6&lt;Mitarbeiter!$E$20),0,IF(AND(Mitarbeiter!$F$20&lt;&gt;"",G$5&gt;Mitarbeiter!$F$20),0,IF(Planung!G22="",$C22,IF(ISNUMBER(Planung!G22),Planung!G22,IF(UPPER(Planung!G22)="H",$C22/2,0)))))))</f>
        <v>0.9</v>
      </c>
      <c r="H22" s="27">
        <f>IF($A22="",0,IF(Mitarbeiter!$G$20=FALSE,0,IF(AND(Mitarbeiter!$E$20&lt;&gt;"",H$5+6&lt;Mitarbeiter!$E$20),0,IF(AND(Mitarbeiter!$F$20&lt;&gt;"",H$5&gt;Mitarbeiter!$F$20),0,IF(Planung!H22="",$C22,IF(ISNUMBER(Planung!H22),Planung!H22,IF(UPPER(Planung!H22)="H",$C22/2,0)))))))</f>
        <v>0.9</v>
      </c>
      <c r="I22" s="27">
        <f>IF($A22="",0,IF(Mitarbeiter!$G$20=FALSE,0,IF(AND(Mitarbeiter!$E$20&lt;&gt;"",I$5+6&lt;Mitarbeiter!$E$20),0,IF(AND(Mitarbeiter!$F$20&lt;&gt;"",I$5&gt;Mitarbeiter!$F$20),0,IF(Planung!I22="",$C22,IF(ISNUMBER(Planung!I22),Planung!I22,IF(UPPER(Planung!I22)="H",$C22/2,0)))))))</f>
        <v>0.9</v>
      </c>
      <c r="J22" s="27">
        <f>IF($A22="",0,IF(Mitarbeiter!$G$20=FALSE,0,IF(AND(Mitarbeiter!$E$20&lt;&gt;"",J$5+6&lt;Mitarbeiter!$E$20),0,IF(AND(Mitarbeiter!$F$20&lt;&gt;"",J$5&gt;Mitarbeiter!$F$20),0,IF(Planung!J22="",$C22,IF(ISNUMBER(Planung!J22),Planung!J22,IF(UPPER(Planung!J22)="H",$C22/2,0)))))))</f>
        <v>0.9</v>
      </c>
      <c r="K22" s="27">
        <f>IF($A22="",0,IF(Mitarbeiter!$G$20=FALSE,0,IF(AND(Mitarbeiter!$E$20&lt;&gt;"",K$5+6&lt;Mitarbeiter!$E$20),0,IF(AND(Mitarbeiter!$F$20&lt;&gt;"",K$5&gt;Mitarbeiter!$F$20),0,IF(Planung!K22="",$C22,IF(ISNUMBER(Planung!K22),Planung!K22,IF(UPPER(Planung!K22)="H",$C22/2,0)))))))</f>
        <v>0.9</v>
      </c>
      <c r="L22" s="27">
        <f>IF($A22="",0,IF(Mitarbeiter!$G$20=FALSE,0,IF(AND(Mitarbeiter!$E$20&lt;&gt;"",L$5+6&lt;Mitarbeiter!$E$20),0,IF(AND(Mitarbeiter!$F$20&lt;&gt;"",L$5&gt;Mitarbeiter!$F$20),0,IF(Planung!L22="",$C22,IF(ISNUMBER(Planung!L22),Planung!L22,IF(UPPER(Planung!L22)="H",$C22/2,0)))))))</f>
        <v>0.9</v>
      </c>
      <c r="M22" s="27">
        <f>IF($A22="",0,IF(Mitarbeiter!$G$20=FALSE,0,IF(AND(Mitarbeiter!$E$20&lt;&gt;"",M$5+6&lt;Mitarbeiter!$E$20),0,IF(AND(Mitarbeiter!$F$20&lt;&gt;"",M$5&gt;Mitarbeiter!$F$20),0,IF(Planung!M22="",$C22,IF(ISNUMBER(Planung!M22),Planung!M22,IF(UPPER(Planung!M22)="H",$C22/2,0)))))))</f>
        <v>0</v>
      </c>
      <c r="N22" s="27">
        <f>IF($A22="",0,IF(Mitarbeiter!$G$20=FALSE,0,IF(AND(Mitarbeiter!$E$20&lt;&gt;"",N$5+6&lt;Mitarbeiter!$E$20),0,IF(AND(Mitarbeiter!$F$20&lt;&gt;"",N$5&gt;Mitarbeiter!$F$20),0,IF(Planung!N22="",$C22,IF(ISNUMBER(Planung!N22),Planung!N22,IF(UPPER(Planung!N22)="H",$C22/2,0)))))))</f>
        <v>0.9</v>
      </c>
      <c r="O22" s="27">
        <f>IF($A22="",0,IF(Mitarbeiter!$G$20=FALSE,0,IF(AND(Mitarbeiter!$E$20&lt;&gt;"",O$5+6&lt;Mitarbeiter!$E$20),0,IF(AND(Mitarbeiter!$F$20&lt;&gt;"",O$5&gt;Mitarbeiter!$F$20),0,IF(Planung!O22="",$C22,IF(ISNUMBER(Planung!O22),Planung!O22,IF(UPPER(Planung!O22)="H",$C22/2,0)))))))</f>
        <v>0.9</v>
      </c>
      <c r="P22" s="27">
        <f>IF($A22="",0,IF(Mitarbeiter!$G$20=FALSE,0,IF(AND(Mitarbeiter!$E$20&lt;&gt;"",P$5+6&lt;Mitarbeiter!$E$20),0,IF(AND(Mitarbeiter!$F$20&lt;&gt;"",P$5&gt;Mitarbeiter!$F$20),0,IF(Planung!P22="",$C22,IF(ISNUMBER(Planung!P22),Planung!P22,IF(UPPER(Planung!P22)="H",$C22/2,0)))))))</f>
        <v>0</v>
      </c>
      <c r="Q22" s="27">
        <f>IF($A22="",0,IF(Mitarbeiter!$G$20=FALSE,0,IF(AND(Mitarbeiter!$E$20&lt;&gt;"",Q$5+6&lt;Mitarbeiter!$E$20),0,IF(AND(Mitarbeiter!$F$20&lt;&gt;"",Q$5&gt;Mitarbeiter!$F$20),0,IF(Planung!Q22="",$C22,IF(ISNUMBER(Planung!Q22),Planung!Q22,IF(UPPER(Planung!Q22)="H",$C22/2,0)))))))</f>
        <v>0.9</v>
      </c>
      <c r="R22" s="27">
        <f>IF($A22="",0,IF(Mitarbeiter!$G$20=FALSE,0,IF(AND(Mitarbeiter!$E$20&lt;&gt;"",R$5+6&lt;Mitarbeiter!$E$20),0,IF(AND(Mitarbeiter!$F$20&lt;&gt;"",R$5&gt;Mitarbeiter!$F$20),0,IF(Planung!R22="",$C22,IF(ISNUMBER(Planung!R22),Planung!R22,IF(UPPER(Planung!R22)="H",$C22/2,0)))))))</f>
        <v>0.9</v>
      </c>
      <c r="S22" s="27">
        <f>IF($A22="",0,IF(Mitarbeiter!$G$20=FALSE,0,IF(AND(Mitarbeiter!$E$20&lt;&gt;"",S$5+6&lt;Mitarbeiter!$E$20),0,IF(AND(Mitarbeiter!$F$20&lt;&gt;"",S$5&gt;Mitarbeiter!$F$20),0,IF(Planung!S22="",$C22,IF(ISNUMBER(Planung!S22),Planung!S22,IF(UPPER(Planung!S22)="H",$C22/2,0)))))))</f>
        <v>0.9</v>
      </c>
      <c r="T22" s="27">
        <f>IF($A22="",0,IF(Mitarbeiter!$G$20=FALSE,0,IF(AND(Mitarbeiter!$E$20&lt;&gt;"",T$5+6&lt;Mitarbeiter!$E$20),0,IF(AND(Mitarbeiter!$F$20&lt;&gt;"",T$5&gt;Mitarbeiter!$F$20),0,IF(Planung!T22="",$C22,IF(ISNUMBER(Planung!T22),Planung!T22,IF(UPPER(Planung!T22)="H",$C22/2,0)))))))</f>
        <v>0.9</v>
      </c>
      <c r="U22" s="27">
        <f>IF($A22="",0,IF(Mitarbeiter!$G$20=FALSE,0,IF(AND(Mitarbeiter!$E$20&lt;&gt;"",U$5+6&lt;Mitarbeiter!$E$20),0,IF(AND(Mitarbeiter!$F$20&lt;&gt;"",U$5&gt;Mitarbeiter!$F$20),0,IF(Planung!U22="",$C22,IF(ISNUMBER(Planung!U22),Planung!U22,IF(UPPER(Planung!U22)="H",$C22/2,0)))))))</f>
        <v>0.9</v>
      </c>
      <c r="V22" s="27">
        <f>IF($A22="",0,IF(Mitarbeiter!$G$20=FALSE,0,IF(AND(Mitarbeiter!$E$20&lt;&gt;"",V$5+6&lt;Mitarbeiter!$E$20),0,IF(AND(Mitarbeiter!$F$20&lt;&gt;"",V$5&gt;Mitarbeiter!$F$20),0,IF(Planung!V22="",$C22,IF(ISNUMBER(Planung!V22),Planung!V22,IF(UPPER(Planung!V22)="H",$C22/2,0)))))))</f>
        <v>0.9</v>
      </c>
      <c r="W22" s="27">
        <f>IF($A22="",0,IF(Mitarbeiter!$G$20=FALSE,0,IF(AND(Mitarbeiter!$E$20&lt;&gt;"",W$5+6&lt;Mitarbeiter!$E$20),0,IF(AND(Mitarbeiter!$F$20&lt;&gt;"",W$5&gt;Mitarbeiter!$F$20),0,IF(Planung!W22="",$C22,IF(ISNUMBER(Planung!W22),Planung!W22,IF(UPPER(Planung!W22)="H",$C22/2,0)))))))</f>
        <v>0.9</v>
      </c>
      <c r="X22" s="27">
        <f>IF($A22="",0,IF(Mitarbeiter!$G$20=FALSE,0,IF(AND(Mitarbeiter!$E$20&lt;&gt;"",X$5+6&lt;Mitarbeiter!$E$20),0,IF(AND(Mitarbeiter!$F$20&lt;&gt;"",X$5&gt;Mitarbeiter!$F$20),0,IF(Planung!X22="",$C22,IF(ISNUMBER(Planung!X22),Planung!X22,IF(UPPER(Planung!X22)="H",$C22/2,0)))))))</f>
        <v>0.9</v>
      </c>
      <c r="Y22" s="27">
        <f>IF($A22="",0,IF(Mitarbeiter!$G$20=FALSE,0,IF(AND(Mitarbeiter!$E$20&lt;&gt;"",Y$5+6&lt;Mitarbeiter!$E$20),0,IF(AND(Mitarbeiter!$F$20&lt;&gt;"",Y$5&gt;Mitarbeiter!$F$20),0,IF(Planung!Y22="",$C22,IF(ISNUMBER(Planung!Y22),Planung!Y22,IF(UPPER(Planung!Y22)="H",$C22/2,0)))))))</f>
        <v>0.9</v>
      </c>
      <c r="Z22" s="27">
        <f>IF($A22="",0,IF(Mitarbeiter!$G$20=FALSE,0,IF(AND(Mitarbeiter!$E$20&lt;&gt;"",Z$5+6&lt;Mitarbeiter!$E$20),0,IF(AND(Mitarbeiter!$F$20&lt;&gt;"",Z$5&gt;Mitarbeiter!$F$20),0,IF(Planung!Z22="",$C22,IF(ISNUMBER(Planung!Z22),Planung!Z22,IF(UPPER(Planung!Z22)="H",$C22/2,0)))))))</f>
        <v>0.9</v>
      </c>
      <c r="AA22" s="27">
        <f>IF($A22="",0,IF(Mitarbeiter!$G$20=FALSE,0,IF(AND(Mitarbeiter!$E$20&lt;&gt;"",AA$5+6&lt;Mitarbeiter!$E$20),0,IF(AND(Mitarbeiter!$F$20&lt;&gt;"",AA$5&gt;Mitarbeiter!$F$20),0,IF(Planung!AA22="",$C22,IF(ISNUMBER(Planung!AA22),Planung!AA22,IF(UPPER(Planung!AA22)="H",$C22/2,0)))))))</f>
        <v>0.9</v>
      </c>
      <c r="AB22" s="27">
        <f>IF($A22="",0,IF(Mitarbeiter!$G$20=FALSE,0,IF(AND(Mitarbeiter!$E$20&lt;&gt;"",AB$5+6&lt;Mitarbeiter!$E$20),0,IF(AND(Mitarbeiter!$F$20&lt;&gt;"",AB$5&gt;Mitarbeiter!$F$20),0,IF(Planung!AB22="",$C22,IF(ISNUMBER(Planung!AB22),Planung!AB22,IF(UPPER(Planung!AB22)="H",$C22/2,0)))))))</f>
        <v>0.9</v>
      </c>
      <c r="AC22" s="27">
        <f>IF($A22="",0,IF(Mitarbeiter!$G$20=FALSE,0,IF(AND(Mitarbeiter!$E$20&lt;&gt;"",AC$5+6&lt;Mitarbeiter!$E$20),0,IF(AND(Mitarbeiter!$F$20&lt;&gt;"",AC$5&gt;Mitarbeiter!$F$20),0,IF(Planung!AC22="",$C22,IF(ISNUMBER(Planung!AC22),Planung!AC22,IF(UPPER(Planung!AC22)="H",$C22/2,0)))))))</f>
        <v>0.9</v>
      </c>
      <c r="AD22" s="27">
        <f>IF($A22="",0,IF(Mitarbeiter!$G$20=FALSE,0,IF(AND(Mitarbeiter!$E$20&lt;&gt;"",AD$5+6&lt;Mitarbeiter!$E$20),0,IF(AND(Mitarbeiter!$F$20&lt;&gt;"",AD$5&gt;Mitarbeiter!$F$20),0,IF(Planung!AD22="",$C22,IF(ISNUMBER(Planung!AD22),Planung!AD22,IF(UPPER(Planung!AD22)="H",$C22/2,0)))))))</f>
        <v>0.9</v>
      </c>
      <c r="AE22" s="27">
        <f>IF($A22="",0,IF(Mitarbeiter!$G$20=FALSE,0,IF(AND(Mitarbeiter!$E$20&lt;&gt;"",AE$5+6&lt;Mitarbeiter!$E$20),0,IF(AND(Mitarbeiter!$F$20&lt;&gt;"",AE$5&gt;Mitarbeiter!$F$20),0,IF(Planung!AE22="",$C22,IF(ISNUMBER(Planung!AE22),Planung!AE22,IF(UPPER(Planung!AE22)="H",$C22/2,0)))))))</f>
        <v>0.9</v>
      </c>
      <c r="AF22" s="27">
        <f>IF($A22="",0,IF(Mitarbeiter!$G$20=FALSE,0,IF(AND(Mitarbeiter!$E$20&lt;&gt;"",AF$5+6&lt;Mitarbeiter!$E$20),0,IF(AND(Mitarbeiter!$F$20&lt;&gt;"",AF$5&gt;Mitarbeiter!$F$20),0,IF(Planung!AF22="",$C22,IF(ISNUMBER(Planung!AF22),Planung!AF22,IF(UPPER(Planung!AF22)="H",$C22/2,0)))))))</f>
        <v>0.9</v>
      </c>
      <c r="AG22" s="27">
        <f>IF($A22="",0,IF(Mitarbeiter!$G$20=FALSE,0,IF(AND(Mitarbeiter!$E$20&lt;&gt;"",AG$5+6&lt;Mitarbeiter!$E$20),0,IF(AND(Mitarbeiter!$F$20&lt;&gt;"",AG$5&gt;Mitarbeiter!$F$20),0,IF(Planung!AG22="",$C22,IF(ISNUMBER(Planung!AG22),Planung!AG22,IF(UPPER(Planung!AG22)="H",$C22/2,0)))))))</f>
        <v>0.9</v>
      </c>
      <c r="AH22" s="27">
        <f>IF($A22="",0,IF(Mitarbeiter!$G$20=FALSE,0,IF(AND(Mitarbeiter!$E$20&lt;&gt;"",AH$5+6&lt;Mitarbeiter!$E$20),0,IF(AND(Mitarbeiter!$F$20&lt;&gt;"",AH$5&gt;Mitarbeiter!$F$20),0,IF(Planung!AH22="",$C22,IF(ISNUMBER(Planung!AH22),Planung!AH22,IF(UPPER(Planung!AH22)="H",$C22/2,0)))))))</f>
        <v>0.9</v>
      </c>
      <c r="AI22" s="27">
        <f>IF($A22="",0,IF(Mitarbeiter!$G$20=FALSE,0,IF(AND(Mitarbeiter!$E$20&lt;&gt;"",AI$5+6&lt;Mitarbeiter!$E$20),0,IF(AND(Mitarbeiter!$F$20&lt;&gt;"",AI$5&gt;Mitarbeiter!$F$20),0,IF(Planung!AI22="",$C22,IF(ISNUMBER(Planung!AI22),Planung!AI22,IF(UPPER(Planung!AI22)="H",$C22/2,0)))))))</f>
        <v>0.9</v>
      </c>
      <c r="AJ22" s="27">
        <f>IF($A22="",0,IF(Mitarbeiter!$G$20=FALSE,0,IF(AND(Mitarbeiter!$E$20&lt;&gt;"",AJ$5+6&lt;Mitarbeiter!$E$20),0,IF(AND(Mitarbeiter!$F$20&lt;&gt;"",AJ$5&gt;Mitarbeiter!$F$20),0,IF(Planung!AJ22="",$C22,IF(ISNUMBER(Planung!AJ22),Planung!AJ22,IF(UPPER(Planung!AJ22)="H",$C22/2,0)))))))</f>
        <v>0.9</v>
      </c>
      <c r="AK22" s="27">
        <f>IF($A22="",0,IF(Mitarbeiter!$G$20=FALSE,0,IF(AND(Mitarbeiter!$E$20&lt;&gt;"",AK$5+6&lt;Mitarbeiter!$E$20),0,IF(AND(Mitarbeiter!$F$20&lt;&gt;"",AK$5&gt;Mitarbeiter!$F$20),0,IF(Planung!AK22="",$C22,IF(ISNUMBER(Planung!AK22),Planung!AK22,IF(UPPER(Planung!AK22)="H",$C22/2,0)))))))</f>
        <v>0.9</v>
      </c>
      <c r="AL22" s="27">
        <f>IF($A22="",0,IF(Mitarbeiter!$G$20=FALSE,0,IF(AND(Mitarbeiter!$E$20&lt;&gt;"",AL$5+6&lt;Mitarbeiter!$E$20),0,IF(AND(Mitarbeiter!$F$20&lt;&gt;"",AL$5&gt;Mitarbeiter!$F$20),0,IF(Planung!AL22="",$C22,IF(ISNUMBER(Planung!AL22),Planung!AL22,IF(UPPER(Planung!AL22)="H",$C22/2,0)))))))</f>
        <v>0.9</v>
      </c>
      <c r="AM22" s="27">
        <f>IF($A22="",0,IF(Mitarbeiter!$G$20=FALSE,0,IF(AND(Mitarbeiter!$E$20&lt;&gt;"",AM$5+6&lt;Mitarbeiter!$E$20),0,IF(AND(Mitarbeiter!$F$20&lt;&gt;"",AM$5&gt;Mitarbeiter!$F$20),0,IF(Planung!AM22="",$C22,IF(ISNUMBER(Planung!AM22),Planung!AM22,IF(UPPER(Planung!AM22)="H",$C22/2,0)))))))</f>
        <v>0.9</v>
      </c>
      <c r="AN22" s="27">
        <f>IF($A22="",0,IF(Mitarbeiter!$G$20=FALSE,0,IF(AND(Mitarbeiter!$E$20&lt;&gt;"",AN$5+6&lt;Mitarbeiter!$E$20),0,IF(AND(Mitarbeiter!$F$20&lt;&gt;"",AN$5&gt;Mitarbeiter!$F$20),0,IF(Planung!AN22="",$C22,IF(ISNUMBER(Planung!AN22),Planung!AN22,IF(UPPER(Planung!AN22)="H",$C22/2,0)))))))</f>
        <v>0.9</v>
      </c>
      <c r="AO22" s="27">
        <f>IF($A22="",0,IF(Mitarbeiter!$G$20=FALSE,0,IF(AND(Mitarbeiter!$E$20&lt;&gt;"",AO$5+6&lt;Mitarbeiter!$E$20),0,IF(AND(Mitarbeiter!$F$20&lt;&gt;"",AO$5&gt;Mitarbeiter!$F$20),0,IF(Planung!AO22="",$C22,IF(ISNUMBER(Planung!AO22),Planung!AO22,IF(UPPER(Planung!AO22)="H",$C22/2,0)))))))</f>
        <v>0.9</v>
      </c>
      <c r="AP22" s="27">
        <f>IF($A22="",0,IF(Mitarbeiter!$G$20=FALSE,0,IF(AND(Mitarbeiter!$E$20&lt;&gt;"",AP$5+6&lt;Mitarbeiter!$E$20),0,IF(AND(Mitarbeiter!$F$20&lt;&gt;"",AP$5&gt;Mitarbeiter!$F$20),0,IF(Planung!AP22="",$C22,IF(ISNUMBER(Planung!AP22),Planung!AP22,IF(UPPER(Planung!AP22)="H",$C22/2,0)))))))</f>
        <v>0.9</v>
      </c>
      <c r="AQ22" s="27">
        <f>IF($A22="",0,IF(Mitarbeiter!$G$20=FALSE,0,IF(AND(Mitarbeiter!$E$20&lt;&gt;"",AQ$5+6&lt;Mitarbeiter!$E$20),0,IF(AND(Mitarbeiter!$F$20&lt;&gt;"",AQ$5&gt;Mitarbeiter!$F$20),0,IF(Planung!AQ22="",$C22,IF(ISNUMBER(Planung!AQ22),Planung!AQ22,IF(UPPER(Planung!AQ22)="H",$C22/2,0)))))))</f>
        <v>0.9</v>
      </c>
      <c r="AR22" s="27">
        <f>IF($A22="",0,IF(Mitarbeiter!$G$20=FALSE,0,IF(AND(Mitarbeiter!$E$20&lt;&gt;"",AR$5+6&lt;Mitarbeiter!$E$20),0,IF(AND(Mitarbeiter!$F$20&lt;&gt;"",AR$5&gt;Mitarbeiter!$F$20),0,IF(Planung!AR22="",$C22,IF(ISNUMBER(Planung!AR22),Planung!AR22,IF(UPPER(Planung!AR22)="H",$C22/2,0)))))))</f>
        <v>0.9</v>
      </c>
      <c r="AS22" s="27">
        <f>IF($A22="",0,IF(Mitarbeiter!$G$20=FALSE,0,IF(AND(Mitarbeiter!$E$20&lt;&gt;"",AS$5+6&lt;Mitarbeiter!$E$20),0,IF(AND(Mitarbeiter!$F$20&lt;&gt;"",AS$5&gt;Mitarbeiter!$F$20),0,IF(Planung!AS22="",$C22,IF(ISNUMBER(Planung!AS22),Planung!AS22,IF(UPPER(Planung!AS22)="H",$C22/2,0)))))))</f>
        <v>0.9</v>
      </c>
      <c r="AT22" s="27">
        <f>IF($A22="",0,IF(Mitarbeiter!$G$20=FALSE,0,IF(AND(Mitarbeiter!$E$20&lt;&gt;"",AT$5+6&lt;Mitarbeiter!$E$20),0,IF(AND(Mitarbeiter!$F$20&lt;&gt;"",AT$5&gt;Mitarbeiter!$F$20),0,IF(Planung!AT22="",$C22,IF(ISNUMBER(Planung!AT22),Planung!AT22,IF(UPPER(Planung!AT22)="H",$C22/2,0)))))))</f>
        <v>0.9</v>
      </c>
      <c r="AU22" s="27">
        <f>IF($A22="",0,IF(Mitarbeiter!$G$20=FALSE,0,IF(AND(Mitarbeiter!$E$20&lt;&gt;"",AU$5+6&lt;Mitarbeiter!$E$20),0,IF(AND(Mitarbeiter!$F$20&lt;&gt;"",AU$5&gt;Mitarbeiter!$F$20),0,IF(Planung!AU22="",$C22,IF(ISNUMBER(Planung!AU22),Planung!AU22,IF(UPPER(Planung!AU22)="H",$C22/2,0)))))))</f>
        <v>0.9</v>
      </c>
      <c r="AV22" s="27">
        <f>IF($A22="",0,IF(Mitarbeiter!$G$20=FALSE,0,IF(AND(Mitarbeiter!$E$20&lt;&gt;"",AV$5+6&lt;Mitarbeiter!$E$20),0,IF(AND(Mitarbeiter!$F$20&lt;&gt;"",AV$5&gt;Mitarbeiter!$F$20),0,IF(Planung!AV22="",$C22,IF(ISNUMBER(Planung!AV22),Planung!AV22,IF(UPPER(Planung!AV22)="H",$C22/2,0)))))))</f>
        <v>0.9</v>
      </c>
      <c r="AW22" s="27">
        <f>IF($A22="",0,IF(Mitarbeiter!$G$20=FALSE,0,IF(AND(Mitarbeiter!$E$20&lt;&gt;"",AW$5+6&lt;Mitarbeiter!$E$20),0,IF(AND(Mitarbeiter!$F$20&lt;&gt;"",AW$5&gt;Mitarbeiter!$F$20),0,IF(Planung!AW22="",$C22,IF(ISNUMBER(Planung!AW22),Planung!AW22,IF(UPPER(Planung!AW22)="H",$C22/2,0)))))))</f>
        <v>0.9</v>
      </c>
      <c r="AX22" s="27">
        <f>IF($A22="",0,IF(Mitarbeiter!$G$20=FALSE,0,IF(AND(Mitarbeiter!$E$20&lt;&gt;"",AX$5+6&lt;Mitarbeiter!$E$20),0,IF(AND(Mitarbeiter!$F$20&lt;&gt;"",AX$5&gt;Mitarbeiter!$F$20),0,IF(Planung!AX22="",$C22,IF(ISNUMBER(Planung!AX22),Planung!AX22,IF(UPPER(Planung!AX22)="H",$C22/2,0)))))))</f>
        <v>0.9</v>
      </c>
      <c r="AY22" s="27">
        <f>IF($A22="",0,IF(Mitarbeiter!$G$20=FALSE,0,IF(AND(Mitarbeiter!$E$20&lt;&gt;"",AY$5+6&lt;Mitarbeiter!$E$20),0,IF(AND(Mitarbeiter!$F$20&lt;&gt;"",AY$5&gt;Mitarbeiter!$F$20),0,IF(Planung!AY22="",$C22,IF(ISNUMBER(Planung!AY22),Planung!AY22,IF(UPPER(Planung!AY22)="H",$C22/2,0)))))))</f>
        <v>0.9</v>
      </c>
      <c r="AZ22" s="27">
        <f>IF($A22="",0,IF(Mitarbeiter!$G$20=FALSE,0,IF(AND(Mitarbeiter!$E$20&lt;&gt;"",AZ$5+6&lt;Mitarbeiter!$E$20),0,IF(AND(Mitarbeiter!$F$20&lt;&gt;"",AZ$5&gt;Mitarbeiter!$F$20),0,IF(Planung!AZ22="",$C22,IF(ISNUMBER(Planung!AZ22),Planung!AZ22,IF(UPPER(Planung!AZ22)="H",$C22/2,0)))))))</f>
        <v>0.9</v>
      </c>
      <c r="BA22" s="27">
        <f>IF($A22="",0,IF(Mitarbeiter!$G$20=FALSE,0,IF(AND(Mitarbeiter!$E$20&lt;&gt;"",BA$5+6&lt;Mitarbeiter!$E$20),0,IF(AND(Mitarbeiter!$F$20&lt;&gt;"",BA$5&gt;Mitarbeiter!$F$20),0,IF(Planung!BA22="",$C22,IF(ISNUMBER(Planung!BA22),Planung!BA22,IF(UPPER(Planung!BA22)="H",$C22/2,0)))))))</f>
        <v>0.9</v>
      </c>
      <c r="BB22" s="27">
        <f>IF($A22="",0,IF(Mitarbeiter!$G$20=FALSE,0,IF(AND(Mitarbeiter!$E$20&lt;&gt;"",BB$5+6&lt;Mitarbeiter!$E$20),0,IF(AND(Mitarbeiter!$F$20&lt;&gt;"",BB$5&gt;Mitarbeiter!$F$20),0,IF(Planung!BB22="",$C22,IF(ISNUMBER(Planung!BB22),Planung!BB22,IF(UPPER(Planung!BB22)="H",$C22/2,0)))))))</f>
        <v>0.9</v>
      </c>
      <c r="BC22" s="27">
        <f>IF($A22="",0,IF(Mitarbeiter!$G$20=FALSE,0,IF(AND(Mitarbeiter!$E$20&lt;&gt;"",BC$5+6&lt;Mitarbeiter!$E$20),0,IF(AND(Mitarbeiter!$F$20&lt;&gt;"",BC$5&gt;Mitarbeiter!$F$20),0,IF(Planung!BC22="",$C22,IF(ISNUMBER(Planung!BC22),Planung!BC22,IF(UPPER(Planung!BC22)="H",$C22/2,0)))))))</f>
        <v>0.9</v>
      </c>
      <c r="BD22" s="27">
        <f>IF($A22="",0,IF(Mitarbeiter!$G$20=FALSE,0,IF(AND(Mitarbeiter!$E$20&lt;&gt;"",BD$5+6&lt;Mitarbeiter!$E$20),0,IF(AND(Mitarbeiter!$F$20&lt;&gt;"",BD$5&gt;Mitarbeiter!$F$20),0,IF(Planung!BD22="",$C22,IF(ISNUMBER(Planung!BD22),Planung!BD22,IF(UPPER(Planung!BD22)="H",$C22/2,0)))))))</f>
        <v>0.9</v>
      </c>
      <c r="BE22" s="27">
        <f>IF($A22="",0,IF(Mitarbeiter!$G$20=FALSE,0,IF(AND(Mitarbeiter!$E$20&lt;&gt;"",BE$5+6&lt;Mitarbeiter!$E$20),0,IF(AND(Mitarbeiter!$F$20&lt;&gt;"",BE$5&gt;Mitarbeiter!$F$20),0,IF(Planung!BE22="",$C22,IF(ISNUMBER(Planung!BE22),Planung!BE22,IF(UPPER(Planung!BE22)="H",$C22/2,0)))))))</f>
        <v>0.9</v>
      </c>
      <c r="BF22" s="27">
        <f>IF($A22="",0,IF(Mitarbeiter!$G$20=FALSE,0,IF(AND(Mitarbeiter!$E$20&lt;&gt;"",BF$5+6&lt;Mitarbeiter!$E$20),0,IF(AND(Mitarbeiter!$F$20&lt;&gt;"",BF$5&gt;Mitarbeiter!$F$20),0,IF(Planung!BF22="",$C22,IF(ISNUMBER(Planung!BF22),Planung!BF22,IF(UPPER(Planung!BF22)="H",$C22/2,0)))))))</f>
        <v>0.9</v>
      </c>
      <c r="BG22" s="27">
        <f>IF($A22="",0,IF(Mitarbeiter!$G$20=FALSE,0,IF(AND(Mitarbeiter!$E$20&lt;&gt;"",BG$5+6&lt;Mitarbeiter!$E$20),0,IF(AND(Mitarbeiter!$F$20&lt;&gt;"",BG$5&gt;Mitarbeiter!$F$20),0,IF(Planung!BG22="",$C22,IF(ISNUMBER(Planung!BG22),Planung!BG22,IF(UPPER(Planung!BG22)="H",$C22/2,0)))))))</f>
        <v>0.9</v>
      </c>
      <c r="BH22" s="27">
        <f>IF($A22="",0,IF(Mitarbeiter!$G$20=FALSE,0,IF(AND(Mitarbeiter!$E$20&lt;&gt;"",BH$5+6&lt;Mitarbeiter!$E$20),0,IF(AND(Mitarbeiter!$F$20&lt;&gt;"",BH$5&gt;Mitarbeiter!$F$20),0,IF(Planung!BH22="",$C22,IF(ISNUMBER(Planung!BH22),Planung!BH22,IF(UPPER(Planung!BH22)="H",$C22/2,0)))))))</f>
        <v>0.9</v>
      </c>
      <c r="BI22" s="27">
        <f>IF($A22="",0,IF(Mitarbeiter!$G$20=FALSE,0,IF(AND(Mitarbeiter!$E$20&lt;&gt;"",BI$5+6&lt;Mitarbeiter!$E$20),0,IF(AND(Mitarbeiter!$F$20&lt;&gt;"",BI$5&gt;Mitarbeiter!$F$20),0,IF(Planung!BI22="",$C22,IF(ISNUMBER(Planung!BI22),Planung!BI22,IF(UPPER(Planung!BI22)="H",$C22/2,0)))))))</f>
        <v>0.9</v>
      </c>
      <c r="BJ22" s="27">
        <f>IF($A22="",0,IF(Mitarbeiter!$G$20=FALSE,0,IF(AND(Mitarbeiter!$E$20&lt;&gt;"",BJ$5+6&lt;Mitarbeiter!$E$20),0,IF(AND(Mitarbeiter!$F$20&lt;&gt;"",BJ$5&gt;Mitarbeiter!$F$20),0,IF(Planung!BJ22="",$C22,IF(ISNUMBER(Planung!BJ22),Planung!BJ22,IF(UPPER(Planung!BJ22)="H",$C22/2,0)))))))</f>
        <v>0.9</v>
      </c>
      <c r="BK22" s="27">
        <f>IF($A22="",0,IF(Mitarbeiter!$G$20=FALSE,0,IF(AND(Mitarbeiter!$E$20&lt;&gt;"",BK$5+6&lt;Mitarbeiter!$E$20),0,IF(AND(Mitarbeiter!$F$20&lt;&gt;"",BK$5&gt;Mitarbeiter!$F$20),0,IF(Planung!BK22="",$C22,IF(ISNUMBER(Planung!BK22),Planung!BK22,IF(UPPER(Planung!BK22)="H",$C22/2,0)))))))</f>
        <v>0.9</v>
      </c>
      <c r="BL22" s="27">
        <f>IF($A22="",0,IF(Mitarbeiter!$G$20=FALSE,0,IF(AND(Mitarbeiter!$E$20&lt;&gt;"",BL$5+6&lt;Mitarbeiter!$E$20),0,IF(AND(Mitarbeiter!$F$20&lt;&gt;"",BL$5&gt;Mitarbeiter!$F$20),0,IF(Planung!BL22="",$C22,IF(ISNUMBER(Planung!BL22),Planung!BL22,IF(UPPER(Planung!BL22)="H",$C22/2,0)))))))</f>
        <v>0.9</v>
      </c>
      <c r="BM22" s="27">
        <f>IF($A22="",0,IF(Mitarbeiter!$G$20=FALSE,0,IF(AND(Mitarbeiter!$E$20&lt;&gt;"",BM$5+6&lt;Mitarbeiter!$E$20),0,IF(AND(Mitarbeiter!$F$20&lt;&gt;"",BM$5&gt;Mitarbeiter!$F$20),0,IF(Planung!BM22="",$C22,IF(ISNUMBER(Planung!BM22),Planung!BM22,IF(UPPER(Planung!BM22)="H",$C22/2,0)))))))</f>
        <v>0.9</v>
      </c>
      <c r="BN22" s="27">
        <f>IF($A22="",0,IF(Mitarbeiter!$G$20=FALSE,0,IF(AND(Mitarbeiter!$E$20&lt;&gt;"",BN$5+6&lt;Mitarbeiter!$E$20),0,IF(AND(Mitarbeiter!$F$20&lt;&gt;"",BN$5&gt;Mitarbeiter!$F$20),0,IF(Planung!BN22="",$C22,IF(ISNUMBER(Planung!BN22),Planung!BN22,IF(UPPER(Planung!BN22)="H",$C22/2,0)))))))</f>
        <v>0.9</v>
      </c>
      <c r="BO22" s="27">
        <f>IF($A22="",0,IF(Mitarbeiter!$G$20=FALSE,0,IF(AND(Mitarbeiter!$E$20&lt;&gt;"",BO$5+6&lt;Mitarbeiter!$E$20),0,IF(AND(Mitarbeiter!$F$20&lt;&gt;"",BO$5&gt;Mitarbeiter!$F$20),0,IF(Planung!BO22="",$C22,IF(ISNUMBER(Planung!BO22),Planung!BO22,IF(UPPER(Planung!BO22)="H",$C22/2,0)))))))</f>
        <v>0.9</v>
      </c>
      <c r="BP22" s="27">
        <f>IF($A22="",0,IF(Mitarbeiter!$G$20=FALSE,0,IF(AND(Mitarbeiter!$E$20&lt;&gt;"",BP$5+6&lt;Mitarbeiter!$E$20),0,IF(AND(Mitarbeiter!$F$20&lt;&gt;"",BP$5&gt;Mitarbeiter!$F$20),0,IF(Planung!BP22="",$C22,IF(ISNUMBER(Planung!BP22),Planung!BP22,IF(UPPER(Planung!BP22)="H",$C22/2,0)))))))</f>
        <v>0.9</v>
      </c>
      <c r="BQ22" s="27">
        <f>IF($A22="",0,IF(Mitarbeiter!$G$20=FALSE,0,IF(AND(Mitarbeiter!$E$20&lt;&gt;"",BQ$5+6&lt;Mitarbeiter!$E$20),0,IF(AND(Mitarbeiter!$F$20&lt;&gt;"",BQ$5&gt;Mitarbeiter!$F$20),0,IF(Planung!BQ22="",$C22,IF(ISNUMBER(Planung!BQ22),Planung!BQ22,IF(UPPER(Planung!BQ22)="H",$C22/2,0)))))))</f>
        <v>0.9</v>
      </c>
      <c r="BR22" s="27">
        <f>IF($A22="",0,IF(Mitarbeiter!$G$20=FALSE,0,IF(AND(Mitarbeiter!$E$20&lt;&gt;"",BR$5+6&lt;Mitarbeiter!$E$20),0,IF(AND(Mitarbeiter!$F$20&lt;&gt;"",BR$5&gt;Mitarbeiter!$F$20),0,IF(Planung!BR22="",$C22,IF(ISNUMBER(Planung!BR22),Planung!BR22,IF(UPPER(Planung!BR22)="H",$C22/2,0)))))))</f>
        <v>0.9</v>
      </c>
      <c r="BS22" s="27">
        <f>IF($A22="",0,IF(Mitarbeiter!$G$20=FALSE,0,IF(AND(Mitarbeiter!$E$20&lt;&gt;"",BS$5+6&lt;Mitarbeiter!$E$20),0,IF(AND(Mitarbeiter!$F$20&lt;&gt;"",BS$5&gt;Mitarbeiter!$F$20),0,IF(Planung!BS22="",$C22,IF(ISNUMBER(Planung!BS22),Planung!BS22,IF(UPPER(Planung!BS22)="H",$C22/2,0)))))))</f>
        <v>0.9</v>
      </c>
      <c r="BT22" s="27">
        <f>IF($A22="",0,IF(Mitarbeiter!$G$20=FALSE,0,IF(AND(Mitarbeiter!$E$20&lt;&gt;"",BT$5+6&lt;Mitarbeiter!$E$20),0,IF(AND(Mitarbeiter!$F$20&lt;&gt;"",BT$5&gt;Mitarbeiter!$F$20),0,IF(Planung!BT22="",$C22,IF(ISNUMBER(Planung!BT22),Planung!BT22,IF(UPPER(Planung!BT22)="H",$C22/2,0)))))))</f>
        <v>0.9</v>
      </c>
      <c r="BU22" s="27">
        <f>IF($A22="",0,IF(Mitarbeiter!$G$20=FALSE,0,IF(AND(Mitarbeiter!$E$20&lt;&gt;"",BU$5+6&lt;Mitarbeiter!$E$20),0,IF(AND(Mitarbeiter!$F$20&lt;&gt;"",BU$5&gt;Mitarbeiter!$F$20),0,IF(Planung!BU22="",$C22,IF(ISNUMBER(Planung!BU22),Planung!BU22,IF(UPPER(Planung!BU22)="H",$C22/2,0)))))))</f>
        <v>0.9</v>
      </c>
      <c r="BV22" s="27">
        <f>IF($A22="",0,IF(Mitarbeiter!$G$20=FALSE,0,IF(AND(Mitarbeiter!$E$20&lt;&gt;"",BV$5+6&lt;Mitarbeiter!$E$20),0,IF(AND(Mitarbeiter!$F$20&lt;&gt;"",BV$5&gt;Mitarbeiter!$F$20),0,IF(Planung!BV22="",$C22,IF(ISNUMBER(Planung!BV22),Planung!BV22,IF(UPPER(Planung!BV22)="H",$C22/2,0)))))))</f>
        <v>0.9</v>
      </c>
      <c r="BW22" s="27">
        <f>IF($A22="",0,IF(Mitarbeiter!$G$20=FALSE,0,IF(AND(Mitarbeiter!$E$20&lt;&gt;"",BW$5+6&lt;Mitarbeiter!$E$20),0,IF(AND(Mitarbeiter!$F$20&lt;&gt;"",BW$5&gt;Mitarbeiter!$F$20),0,IF(Planung!BW22="",$C22,IF(ISNUMBER(Planung!BW22),Planung!BW22,IF(UPPER(Planung!BW22)="H",$C22/2,0)))))))</f>
        <v>0.9</v>
      </c>
      <c r="BX22" s="27">
        <f>IF($A22="",0,IF(Mitarbeiter!$G$20=FALSE,0,IF(AND(Mitarbeiter!$E$20&lt;&gt;"",BX$5+6&lt;Mitarbeiter!$E$20),0,IF(AND(Mitarbeiter!$F$20&lt;&gt;"",BX$5&gt;Mitarbeiter!$F$20),0,IF(Planung!BX22="",$C22,IF(ISNUMBER(Planung!BX22),Planung!BX22,IF(UPPER(Planung!BX22)="H",$C22/2,0)))))))</f>
        <v>0.9</v>
      </c>
      <c r="BY22" s="27">
        <f>IF($A22="",0,IF(Mitarbeiter!$G$20=FALSE,0,IF(AND(Mitarbeiter!$E$20&lt;&gt;"",BY$5+6&lt;Mitarbeiter!$E$20),0,IF(AND(Mitarbeiter!$F$20&lt;&gt;"",BY$5&gt;Mitarbeiter!$F$20),0,IF(Planung!BY22="",$C22,IF(ISNUMBER(Planung!BY22),Planung!BY22,IF(UPPER(Planung!BY22)="H",$C22/2,0)))))))</f>
        <v>0.9</v>
      </c>
      <c r="BZ22" s="27">
        <f>IF($A22="",0,IF(Mitarbeiter!$G$20=FALSE,0,IF(AND(Mitarbeiter!$E$20&lt;&gt;"",BZ$5+6&lt;Mitarbeiter!$E$20),0,IF(AND(Mitarbeiter!$F$20&lt;&gt;"",BZ$5&gt;Mitarbeiter!$F$20),0,IF(Planung!BZ22="",$C22,IF(ISNUMBER(Planung!BZ22),Planung!BZ22,IF(UPPER(Planung!BZ22)="H",$C22/2,0)))))))</f>
        <v>0.9</v>
      </c>
      <c r="CA22" s="27">
        <f>IF($A22="",0,IF(Mitarbeiter!$G$20=FALSE,0,IF(AND(Mitarbeiter!$E$20&lt;&gt;"",CA$5+6&lt;Mitarbeiter!$E$20),0,IF(AND(Mitarbeiter!$F$20&lt;&gt;"",CA$5&gt;Mitarbeiter!$F$20),0,IF(Planung!CA22="",$C22,IF(ISNUMBER(Planung!CA22),Planung!CA22,IF(UPPER(Planung!CA22)="H",$C22/2,0)))))))</f>
        <v>0.9</v>
      </c>
      <c r="CB22" s="27">
        <f>IF($A22="",0,IF(Mitarbeiter!$G$20=FALSE,0,IF(AND(Mitarbeiter!$E$20&lt;&gt;"",CB$5+6&lt;Mitarbeiter!$E$20),0,IF(AND(Mitarbeiter!$F$20&lt;&gt;"",CB$5&gt;Mitarbeiter!$F$20),0,IF(Planung!CB22="",$C22,IF(ISNUMBER(Planung!CB22),Planung!CB22,IF(UPPER(Planung!CB22)="H",$C22/2,0)))))))</f>
        <v>0.9</v>
      </c>
      <c r="CC22" s="27">
        <f>IF($A22="",0,IF(Mitarbeiter!$G$20=FALSE,0,IF(AND(Mitarbeiter!$E$20&lt;&gt;"",CC$5+6&lt;Mitarbeiter!$E$20),0,IF(AND(Mitarbeiter!$F$20&lt;&gt;"",CC$5&gt;Mitarbeiter!$F$20),0,IF(Planung!CC22="",$C22,IF(ISNUMBER(Planung!CC22),Planung!CC22,IF(UPPER(Planung!CC22)="H",$C22/2,0)))))))</f>
        <v>0.9</v>
      </c>
      <c r="CD22" s="27">
        <f>IF($A22="",0,IF(Mitarbeiter!$G$20=FALSE,0,IF(AND(Mitarbeiter!$E$20&lt;&gt;"",CD$5+6&lt;Mitarbeiter!$E$20),0,IF(AND(Mitarbeiter!$F$20&lt;&gt;"",CD$5&gt;Mitarbeiter!$F$20),0,IF(Planung!CD22="",$C22,IF(ISNUMBER(Planung!CD22),Planung!CD22,IF(UPPER(Planung!CD22)="H",$C22/2,0)))))))</f>
        <v>0.9</v>
      </c>
      <c r="CE22" s="27">
        <f>IF($A22="",0,IF(Mitarbeiter!$G$20=FALSE,0,IF(AND(Mitarbeiter!$E$20&lt;&gt;"",CE$5+6&lt;Mitarbeiter!$E$20),0,IF(AND(Mitarbeiter!$F$20&lt;&gt;"",CE$5&gt;Mitarbeiter!$F$20),0,IF(Planung!CE22="",$C22,IF(ISNUMBER(Planung!CE22),Planung!CE22,IF(UPPER(Planung!CE22)="H",$C22/2,0)))))))</f>
        <v>0.9</v>
      </c>
      <c r="CF22" s="27">
        <f>IF($A22="",0,IF(Mitarbeiter!$G$20=FALSE,0,IF(AND(Mitarbeiter!$E$20&lt;&gt;"",CF$5+6&lt;Mitarbeiter!$E$20),0,IF(AND(Mitarbeiter!$F$20&lt;&gt;"",CF$5&gt;Mitarbeiter!$F$20),0,IF(Planung!CF22="",$C22,IF(ISNUMBER(Planung!CF22),Planung!CF22,IF(UPPER(Planung!CF22)="H",$C22/2,0)))))))</f>
        <v>0.9</v>
      </c>
      <c r="CG22" s="27">
        <f>IF($A22="",0,IF(Mitarbeiter!$G$20=FALSE,0,IF(AND(Mitarbeiter!$E$20&lt;&gt;"",CG$5+6&lt;Mitarbeiter!$E$20),0,IF(AND(Mitarbeiter!$F$20&lt;&gt;"",CG$5&gt;Mitarbeiter!$F$20),0,IF(Planung!CG22="",$C22,IF(ISNUMBER(Planung!CG22),Planung!CG22,IF(UPPER(Planung!CG22)="H",$C22/2,0)))))))</f>
        <v>0.9</v>
      </c>
      <c r="CH22" s="27">
        <f>IF($A22="",0,IF(Mitarbeiter!$G$20=FALSE,0,IF(AND(Mitarbeiter!$E$20&lt;&gt;"",CH$5+6&lt;Mitarbeiter!$E$20),0,IF(AND(Mitarbeiter!$F$20&lt;&gt;"",CH$5&gt;Mitarbeiter!$F$20),0,IF(Planung!CH22="",$C22,IF(ISNUMBER(Planung!CH22),Planung!CH22,IF(UPPER(Planung!CH22)="H",$C22/2,0)))))))</f>
        <v>0.9</v>
      </c>
      <c r="CI22" s="27">
        <f>IF($A22="",0,IF(Mitarbeiter!$G$20=FALSE,0,IF(AND(Mitarbeiter!$E$20&lt;&gt;"",CI$5+6&lt;Mitarbeiter!$E$20),0,IF(AND(Mitarbeiter!$F$20&lt;&gt;"",CI$5&gt;Mitarbeiter!$F$20),0,IF(Planung!CI22="",$C22,IF(ISNUMBER(Planung!CI22),Planung!CI22,IF(UPPER(Planung!CI22)="H",$C22/2,0)))))))</f>
        <v>0.9</v>
      </c>
      <c r="CJ22" s="27">
        <f>IF($A22="",0,IF(Mitarbeiter!$G$20=FALSE,0,IF(AND(Mitarbeiter!$E$20&lt;&gt;"",CJ$5+6&lt;Mitarbeiter!$E$20),0,IF(AND(Mitarbeiter!$F$20&lt;&gt;"",CJ$5&gt;Mitarbeiter!$F$20),0,IF(Planung!CJ22="",$C22,IF(ISNUMBER(Planung!CJ22),Planung!CJ22,IF(UPPER(Planung!CJ22)="H",$C22/2,0)))))))</f>
        <v>0.9</v>
      </c>
      <c r="CK22" s="27">
        <f>IF($A22="",0,IF(Mitarbeiter!$G$20=FALSE,0,IF(AND(Mitarbeiter!$E$20&lt;&gt;"",CK$5+6&lt;Mitarbeiter!$E$20),0,IF(AND(Mitarbeiter!$F$20&lt;&gt;"",CK$5&gt;Mitarbeiter!$F$20),0,IF(Planung!CK22="",$C22,IF(ISNUMBER(Planung!CK22),Planung!CK22,IF(UPPER(Planung!CK22)="H",$C22/2,0)))))))</f>
        <v>0.9</v>
      </c>
      <c r="CL22" s="27">
        <f>IF($A22="",0,IF(Mitarbeiter!$G$20=FALSE,0,IF(AND(Mitarbeiter!$E$20&lt;&gt;"",CL$5+6&lt;Mitarbeiter!$E$20),0,IF(AND(Mitarbeiter!$F$20&lt;&gt;"",CL$5&gt;Mitarbeiter!$F$20),0,IF(Planung!CL22="",$C22,IF(ISNUMBER(Planung!CL22),Planung!CL22,IF(UPPER(Planung!CL22)="H",$C22/2,0)))))))</f>
        <v>0.9</v>
      </c>
      <c r="CM22" s="27">
        <f>IF($A22="",0,IF(Mitarbeiter!$G$20=FALSE,0,IF(AND(Mitarbeiter!$E$20&lt;&gt;"",CM$5+6&lt;Mitarbeiter!$E$20),0,IF(AND(Mitarbeiter!$F$20&lt;&gt;"",CM$5&gt;Mitarbeiter!$F$20),0,IF(Planung!CM22="",$C22,IF(ISNUMBER(Planung!CM22),Planung!CM22,IF(UPPER(Planung!CM22)="H",$C22/2,0)))))))</f>
        <v>0.9</v>
      </c>
      <c r="CN22" s="27">
        <f>IF($A22="",0,IF(Mitarbeiter!$G$20=FALSE,0,IF(AND(Mitarbeiter!$E$20&lt;&gt;"",CN$5+6&lt;Mitarbeiter!$E$20),0,IF(AND(Mitarbeiter!$F$20&lt;&gt;"",CN$5&gt;Mitarbeiter!$F$20),0,IF(Planung!CN22="",$C22,IF(ISNUMBER(Planung!CN22),Planung!CN22,IF(UPPER(Planung!CN22)="H",$C22/2,0)))))))</f>
        <v>0.9</v>
      </c>
      <c r="CO22" s="27">
        <f>IF($A22="",0,IF(Mitarbeiter!$G$20=FALSE,0,IF(AND(Mitarbeiter!$E$20&lt;&gt;"",CO$5+6&lt;Mitarbeiter!$E$20),0,IF(AND(Mitarbeiter!$F$20&lt;&gt;"",CO$5&gt;Mitarbeiter!$F$20),0,IF(Planung!CO22="",$C22,IF(ISNUMBER(Planung!CO22),Planung!CO22,IF(UPPER(Planung!CO22)="H",$C22/2,0)))))))</f>
        <v>0.9</v>
      </c>
      <c r="CP22" s="27">
        <f>IF($A22="",0,IF(Mitarbeiter!$G$20=FALSE,0,IF(AND(Mitarbeiter!$E$20&lt;&gt;"",CP$5+6&lt;Mitarbeiter!$E$20),0,IF(AND(Mitarbeiter!$F$20&lt;&gt;"",CP$5&gt;Mitarbeiter!$F$20),0,IF(Planung!CP22="",$C22,IF(ISNUMBER(Planung!CP22),Planung!CP22,IF(UPPER(Planung!CP22)="H",$C22/2,0)))))))</f>
        <v>0.9</v>
      </c>
      <c r="CQ22" s="27">
        <f>IF($A22="",0,IF(Mitarbeiter!$G$20=FALSE,0,IF(AND(Mitarbeiter!$E$20&lt;&gt;"",CQ$5+6&lt;Mitarbeiter!$E$20),0,IF(AND(Mitarbeiter!$F$20&lt;&gt;"",CQ$5&gt;Mitarbeiter!$F$20),0,IF(Planung!CQ22="",$C22,IF(ISNUMBER(Planung!CQ22),Planung!CQ22,IF(UPPER(Planung!CQ22)="H",$C22/2,0)))))))</f>
        <v>0.9</v>
      </c>
      <c r="CR22" s="27">
        <f>IF($A22="",0,IF(Mitarbeiter!$G$20=FALSE,0,IF(AND(Mitarbeiter!$E$20&lt;&gt;"",CR$5+6&lt;Mitarbeiter!$E$20),0,IF(AND(Mitarbeiter!$F$20&lt;&gt;"",CR$5&gt;Mitarbeiter!$F$20),0,IF(Planung!CR22="",$C22,IF(ISNUMBER(Planung!CR22),Planung!CR22,IF(UPPER(Planung!CR22)="H",$C22/2,0)))))))</f>
        <v>0.9</v>
      </c>
      <c r="CS22" s="27">
        <f>IF($A22="",0,IF(Mitarbeiter!$G$20=FALSE,0,IF(AND(Mitarbeiter!$E$20&lt;&gt;"",CS$5+6&lt;Mitarbeiter!$E$20),0,IF(AND(Mitarbeiter!$F$20&lt;&gt;"",CS$5&gt;Mitarbeiter!$F$20),0,IF(Planung!CS22="",$C22,IF(ISNUMBER(Planung!CS22),Planung!CS22,IF(UPPER(Planung!CS22)="H",$C22/2,0)))))))</f>
        <v>0.9</v>
      </c>
      <c r="CT22" s="27">
        <f>IF($A22="",0,IF(Mitarbeiter!$G$20=FALSE,0,IF(AND(Mitarbeiter!$E$20&lt;&gt;"",CT$5+6&lt;Mitarbeiter!$E$20),0,IF(AND(Mitarbeiter!$F$20&lt;&gt;"",CT$5&gt;Mitarbeiter!$F$20),0,IF(Planung!CT22="",$C22,IF(ISNUMBER(Planung!CT22),Planung!CT22,IF(UPPER(Planung!CT22)="H",$C22/2,0)))))))</f>
        <v>0.9</v>
      </c>
      <c r="CU22" s="27">
        <f>IF($A22="",0,IF(Mitarbeiter!$G$20=FALSE,0,IF(AND(Mitarbeiter!$E$20&lt;&gt;"",CU$5+6&lt;Mitarbeiter!$E$20),0,IF(AND(Mitarbeiter!$F$20&lt;&gt;"",CU$5&gt;Mitarbeiter!$F$20),0,IF(Planung!CU22="",$C22,IF(ISNUMBER(Planung!CU22),Planung!CU22,IF(UPPER(Planung!CU22)="H",$C22/2,0)))))))</f>
        <v>0.9</v>
      </c>
      <c r="CV22" s="27">
        <f>IF($A22="",0,IF(Mitarbeiter!$G$20=FALSE,0,IF(AND(Mitarbeiter!$E$20&lt;&gt;"",CV$5+6&lt;Mitarbeiter!$E$20),0,IF(AND(Mitarbeiter!$F$20&lt;&gt;"",CV$5&gt;Mitarbeiter!$F$20),0,IF(Planung!CV22="",$C22,IF(ISNUMBER(Planung!CV22),Planung!CV22,IF(UPPER(Planung!CV22)="H",$C22/2,0)))))))</f>
        <v>0.9</v>
      </c>
      <c r="CW22" s="27">
        <f>IF($A22="",0,IF(Mitarbeiter!$G$20=FALSE,0,IF(AND(Mitarbeiter!$E$20&lt;&gt;"",CW$5+6&lt;Mitarbeiter!$E$20),0,IF(AND(Mitarbeiter!$F$20&lt;&gt;"",CW$5&gt;Mitarbeiter!$F$20),0,IF(Planung!CW22="",$C22,IF(ISNUMBER(Planung!CW22),Planung!CW22,IF(UPPER(Planung!CW22)="H",$C22/2,0)))))))</f>
        <v>0.9</v>
      </c>
      <c r="CX22" s="27">
        <f>IF($A22="",0,IF(Mitarbeiter!$G$20=FALSE,0,IF(AND(Mitarbeiter!$E$20&lt;&gt;"",CX$5+6&lt;Mitarbeiter!$E$20),0,IF(AND(Mitarbeiter!$F$20&lt;&gt;"",CX$5&gt;Mitarbeiter!$F$20),0,IF(Planung!CX22="",$C22,IF(ISNUMBER(Planung!CX22),Planung!CX22,IF(UPPER(Planung!CX22)="H",$C22/2,0)))))))</f>
        <v>0.9</v>
      </c>
      <c r="CY22" s="27">
        <f>IF($A22="",0,IF(Mitarbeiter!$G$20=FALSE,0,IF(AND(Mitarbeiter!$E$20&lt;&gt;"",CY$5+6&lt;Mitarbeiter!$E$20),0,IF(AND(Mitarbeiter!$F$20&lt;&gt;"",CY$5&gt;Mitarbeiter!$F$20),0,IF(Planung!CY22="",$C22,IF(ISNUMBER(Planung!CY22),Planung!CY22,IF(UPPER(Planung!CY22)="H",$C22/2,0)))))))</f>
        <v>0.9</v>
      </c>
      <c r="CZ22" s="27">
        <f>IF($A22="",0,IF(Mitarbeiter!$G$20=FALSE,0,IF(AND(Mitarbeiter!$E$20&lt;&gt;"",CZ$5+6&lt;Mitarbeiter!$E$20),0,IF(AND(Mitarbeiter!$F$20&lt;&gt;"",CZ$5&gt;Mitarbeiter!$F$20),0,IF(Planung!CZ22="",$C22,IF(ISNUMBER(Planung!CZ22),Planung!CZ22,IF(UPPER(Planung!CZ22)="H",$C22/2,0)))))))</f>
        <v>0.9</v>
      </c>
      <c r="DA22" s="27">
        <f>IF($A22="",0,IF(Mitarbeiter!$G$20=FALSE,0,IF(AND(Mitarbeiter!$E$20&lt;&gt;"",DA$5+6&lt;Mitarbeiter!$E$20),0,IF(AND(Mitarbeiter!$F$20&lt;&gt;"",DA$5&gt;Mitarbeiter!$F$20),0,IF(Planung!DA22="",$C22,IF(ISNUMBER(Planung!DA22),Planung!DA22,IF(UPPER(Planung!DA22)="H",$C22/2,0)))))))</f>
        <v>0.9</v>
      </c>
      <c r="DB22" s="27">
        <f>IF($A22="",0,IF(Mitarbeiter!$G$20=FALSE,0,IF(AND(Mitarbeiter!$E$20&lt;&gt;"",DB$5+6&lt;Mitarbeiter!$E$20),0,IF(AND(Mitarbeiter!$F$20&lt;&gt;"",DB$5&gt;Mitarbeiter!$F$20),0,IF(Planung!DB22="",$C22,IF(ISNUMBER(Planung!DB22),Planung!DB22,IF(UPPER(Planung!DB22)="H",$C22/2,0)))))))</f>
        <v>0.9</v>
      </c>
      <c r="DC22" s="27">
        <f>IF($A22="",0,IF(Mitarbeiter!$G$20=FALSE,0,IF(AND(Mitarbeiter!$E$20&lt;&gt;"",DC$5+6&lt;Mitarbeiter!$E$20),0,IF(AND(Mitarbeiter!$F$20&lt;&gt;"",DC$5&gt;Mitarbeiter!$F$20),0,IF(Planung!DC22="",$C22,IF(ISNUMBER(Planung!DC22),Planung!DC22,IF(UPPER(Planung!DC22)="H",$C22/2,0)))))))</f>
        <v>0.9</v>
      </c>
      <c r="DD22" s="27">
        <f>IF($A22="",0,IF(Mitarbeiter!$G$20=FALSE,0,IF(AND(Mitarbeiter!$E$20&lt;&gt;"",DD$5+6&lt;Mitarbeiter!$E$20),0,IF(AND(Mitarbeiter!$F$20&lt;&gt;"",DD$5&gt;Mitarbeiter!$F$20),0,IF(Planung!DD22="",$C22,IF(ISNUMBER(Planung!DD22),Planung!DD22,IF(UPPER(Planung!DD22)="H",$C22/2,0)))))))</f>
        <v>0.9</v>
      </c>
      <c r="DE22" s="27">
        <f>IF($A22="",0,IF(Mitarbeiter!$G$20=FALSE,0,IF(AND(Mitarbeiter!$E$20&lt;&gt;"",DE$5+6&lt;Mitarbeiter!$E$20),0,IF(AND(Mitarbeiter!$F$20&lt;&gt;"",DE$5&gt;Mitarbeiter!$F$20),0,IF(Planung!DE22="",$C22,IF(ISNUMBER(Planung!DE22),Planung!DE22,IF(UPPER(Planung!DE22)="H",$C22/2,0)))))))</f>
        <v>0.9</v>
      </c>
      <c r="DF22" s="27">
        <f>IF($A22="",0,IF(Mitarbeiter!$G$20=FALSE,0,IF(AND(Mitarbeiter!$E$20&lt;&gt;"",DF$5+6&lt;Mitarbeiter!$E$20),0,IF(AND(Mitarbeiter!$F$20&lt;&gt;"",DF$5&gt;Mitarbeiter!$F$20),0,IF(Planung!DF22="",$C22,IF(ISNUMBER(Planung!DF22),Planung!DF22,IF(UPPER(Planung!DF22)="H",$C22/2,0)))))))</f>
        <v>0.9</v>
      </c>
      <c r="DG22" s="27">
        <f>IF($A22="",0,IF(Mitarbeiter!$G$20=FALSE,0,IF(AND(Mitarbeiter!$E$20&lt;&gt;"",DG$5+6&lt;Mitarbeiter!$E$20),0,IF(AND(Mitarbeiter!$F$20&lt;&gt;"",DG$5&gt;Mitarbeiter!$F$20),0,IF(Planung!DG22="",$C22,IF(ISNUMBER(Planung!DG22),Planung!DG22,IF(UPPER(Planung!DG22)="H",$C22/2,0)))))))</f>
        <v>0.9</v>
      </c>
      <c r="DH22" s="27">
        <f>IF($A22="",0,IF(Mitarbeiter!$G$20=FALSE,0,IF(AND(Mitarbeiter!$E$20&lt;&gt;"",DH$5+6&lt;Mitarbeiter!$E$20),0,IF(AND(Mitarbeiter!$F$20&lt;&gt;"",DH$5&gt;Mitarbeiter!$F$20),0,IF(Planung!DH22="",$C22,IF(ISNUMBER(Planung!DH22),Planung!DH22,IF(UPPER(Planung!DH22)="H",$C22/2,0)))))))</f>
        <v>0.9</v>
      </c>
      <c r="DI22" s="27">
        <f>IF($A22="",0,IF(Mitarbeiter!$G$20=FALSE,0,IF(AND(Mitarbeiter!$E$20&lt;&gt;"",DI$5+6&lt;Mitarbeiter!$E$20),0,IF(AND(Mitarbeiter!$F$20&lt;&gt;"",DI$5&gt;Mitarbeiter!$F$20),0,IF(Planung!DI22="",$C22,IF(ISNUMBER(Planung!DI22),Planung!DI22,IF(UPPER(Planung!DI22)="H",$C22/2,0)))))))</f>
        <v>0.9</v>
      </c>
      <c r="DJ22" s="27">
        <f>IF($A22="",0,IF(Mitarbeiter!$G$20=FALSE,0,IF(AND(Mitarbeiter!$E$20&lt;&gt;"",DJ$5+6&lt;Mitarbeiter!$E$20),0,IF(AND(Mitarbeiter!$F$20&lt;&gt;"",DJ$5&gt;Mitarbeiter!$F$20),0,IF(Planung!DJ22="",$C22,IF(ISNUMBER(Planung!DJ22),Planung!DJ22,IF(UPPER(Planung!DJ22)="H",$C22/2,0)))))))</f>
        <v>0.9</v>
      </c>
      <c r="DK22" s="27">
        <f>IF($A22="",0,IF(Mitarbeiter!$G$20=FALSE,0,IF(AND(Mitarbeiter!$E$20&lt;&gt;"",DK$5+6&lt;Mitarbeiter!$E$20),0,IF(AND(Mitarbeiter!$F$20&lt;&gt;"",DK$5&gt;Mitarbeiter!$F$20),0,IF(Planung!DK22="",$C22,IF(ISNUMBER(Planung!DK22),Planung!DK22,IF(UPPER(Planung!DK22)="H",$C22/2,0)))))))</f>
        <v>0.9</v>
      </c>
      <c r="DL22" s="27">
        <f>IF($A22="",0,IF(Mitarbeiter!$G$20=FALSE,0,IF(AND(Mitarbeiter!$E$20&lt;&gt;"",DL$5+6&lt;Mitarbeiter!$E$20),0,IF(AND(Mitarbeiter!$F$20&lt;&gt;"",DL$5&gt;Mitarbeiter!$F$20),0,IF(Planung!DL22="",$C22,IF(ISNUMBER(Planung!DL22),Planung!DL22,IF(UPPER(Planung!DL22)="H",$C22/2,0)))))))</f>
        <v>0.9</v>
      </c>
      <c r="DM22" s="27">
        <f>IF($A22="",0,IF(Mitarbeiter!$G$20=FALSE,0,IF(AND(Mitarbeiter!$E$20&lt;&gt;"",DM$5+6&lt;Mitarbeiter!$E$20),0,IF(AND(Mitarbeiter!$F$20&lt;&gt;"",DM$5&gt;Mitarbeiter!$F$20),0,IF(Planung!DM22="",$C22,IF(ISNUMBER(Planung!DM22),Planung!DM22,IF(UPPER(Planung!DM22)="H",$C22/2,0)))))))</f>
        <v>0.9</v>
      </c>
      <c r="DN22" s="27">
        <f>IF($A22="",0,IF(Mitarbeiter!$G$20=FALSE,0,IF(AND(Mitarbeiter!$E$20&lt;&gt;"",DN$5+6&lt;Mitarbeiter!$E$20),0,IF(AND(Mitarbeiter!$F$20&lt;&gt;"",DN$5&gt;Mitarbeiter!$F$20),0,IF(Planung!DN22="",$C22,IF(ISNUMBER(Planung!DN22),Planung!DN22,IF(UPPER(Planung!DN22)="H",$C22/2,0)))))))</f>
        <v>0.9</v>
      </c>
      <c r="DO22" s="27">
        <f>IF($A22="",0,IF(Mitarbeiter!$G$20=FALSE,0,IF(AND(Mitarbeiter!$E$20&lt;&gt;"",DO$5+6&lt;Mitarbeiter!$E$20),0,IF(AND(Mitarbeiter!$F$20&lt;&gt;"",DO$5&gt;Mitarbeiter!$F$20),0,IF(Planung!DO22="",$C22,IF(ISNUMBER(Planung!DO22),Planung!DO22,IF(UPPER(Planung!DO22)="H",$C22/2,0)))))))</f>
        <v>0.9</v>
      </c>
      <c r="DP22" s="27">
        <f>IF($A22="",0,IF(Mitarbeiter!$G$20=FALSE,0,IF(AND(Mitarbeiter!$E$20&lt;&gt;"",DP$5+6&lt;Mitarbeiter!$E$20),0,IF(AND(Mitarbeiter!$F$20&lt;&gt;"",DP$5&gt;Mitarbeiter!$F$20),0,IF(Planung!DP22="",$C22,IF(ISNUMBER(Planung!DP22),Planung!DP22,IF(UPPER(Planung!DP22)="H",$C22/2,0)))))))</f>
        <v>0.9</v>
      </c>
      <c r="DQ22" s="27">
        <f>IF($A22="",0,IF(Mitarbeiter!$G$20=FALSE,0,IF(AND(Mitarbeiter!$E$20&lt;&gt;"",DQ$5+6&lt;Mitarbeiter!$E$20),0,IF(AND(Mitarbeiter!$F$20&lt;&gt;"",DQ$5&gt;Mitarbeiter!$F$20),0,IF(Planung!DQ22="",$C22,IF(ISNUMBER(Planung!DQ22),Planung!DQ22,IF(UPPER(Planung!DQ22)="H",$C22/2,0)))))))</f>
        <v>0.9</v>
      </c>
      <c r="DR22" s="27">
        <f>IF($A22="",0,IF(Mitarbeiter!$G$20=FALSE,0,IF(AND(Mitarbeiter!$E$20&lt;&gt;"",DR$5+6&lt;Mitarbeiter!$E$20),0,IF(AND(Mitarbeiter!$F$20&lt;&gt;"",DR$5&gt;Mitarbeiter!$F$20),0,IF(Planung!DR22="",$C22,IF(ISNUMBER(Planung!DR22),Planung!DR22,IF(UPPER(Planung!DR22)="H",$C22/2,0)))))))</f>
        <v>0.9</v>
      </c>
      <c r="DS22" s="27">
        <f>IF($A22="",0,IF(Mitarbeiter!$G$20=FALSE,0,IF(AND(Mitarbeiter!$E$20&lt;&gt;"",DS$5+6&lt;Mitarbeiter!$E$20),0,IF(AND(Mitarbeiter!$F$20&lt;&gt;"",DS$5&gt;Mitarbeiter!$F$20),0,IF(Planung!DS22="",$C22,IF(ISNUMBER(Planung!DS22),Planung!DS22,IF(UPPER(Planung!DS22)="H",$C22/2,0)))))))</f>
        <v>0.9</v>
      </c>
      <c r="DT22" s="27">
        <f>IF($A22="",0,IF(Mitarbeiter!$G$20=FALSE,0,IF(AND(Mitarbeiter!$E$20&lt;&gt;"",DT$5+6&lt;Mitarbeiter!$E$20),0,IF(AND(Mitarbeiter!$F$20&lt;&gt;"",DT$5&gt;Mitarbeiter!$F$20),0,IF(Planung!DT22="",$C22,IF(ISNUMBER(Planung!DT22),Planung!DT22,IF(UPPER(Planung!DT22)="H",$C22/2,0)))))))</f>
        <v>0.9</v>
      </c>
      <c r="DU22" s="27">
        <f>IF($A22="",0,IF(Mitarbeiter!$G$20=FALSE,0,IF(AND(Mitarbeiter!$E$20&lt;&gt;"",DU$5+6&lt;Mitarbeiter!$E$20),0,IF(AND(Mitarbeiter!$F$20&lt;&gt;"",DU$5&gt;Mitarbeiter!$F$20),0,IF(Planung!DU22="",$C22,IF(ISNUMBER(Planung!DU22),Planung!DU22,IF(UPPER(Planung!DU22)="H",$C22/2,0)))))))</f>
        <v>0.9</v>
      </c>
      <c r="DV22" s="27">
        <f>IF($A22="",0,IF(Mitarbeiter!$G$20=FALSE,0,IF(AND(Mitarbeiter!$E$20&lt;&gt;"",DV$5+6&lt;Mitarbeiter!$E$20),0,IF(AND(Mitarbeiter!$F$20&lt;&gt;"",DV$5&gt;Mitarbeiter!$F$20),0,IF(Planung!DV22="",$C22,IF(ISNUMBER(Planung!DV22),Planung!DV22,IF(UPPER(Planung!DV22)="H",$C22/2,0)))))))</f>
        <v>0.9</v>
      </c>
      <c r="DW22" s="27">
        <f>IF($A22="",0,IF(Mitarbeiter!$G$20=FALSE,0,IF(AND(Mitarbeiter!$E$20&lt;&gt;"",DW$5+6&lt;Mitarbeiter!$E$20),0,IF(AND(Mitarbeiter!$F$20&lt;&gt;"",DW$5&gt;Mitarbeiter!$F$20),0,IF(Planung!DW22="",$C22,IF(ISNUMBER(Planung!DW22),Planung!DW22,IF(UPPER(Planung!DW22)="H",$C22/2,0)))))))</f>
        <v>0.9</v>
      </c>
      <c r="DX22" s="27">
        <f>IF($A22="",0,IF(Mitarbeiter!$G$20=FALSE,0,IF(AND(Mitarbeiter!$E$20&lt;&gt;"",DX$5+6&lt;Mitarbeiter!$E$20),0,IF(AND(Mitarbeiter!$F$20&lt;&gt;"",DX$5&gt;Mitarbeiter!$F$20),0,IF(Planung!DX22="",$C22,IF(ISNUMBER(Planung!DX22),Planung!DX22,IF(UPPER(Planung!DX22)="H",$C22/2,0)))))))</f>
        <v>0.9</v>
      </c>
      <c r="DY22" s="27">
        <f>IF($A22="",0,IF(Mitarbeiter!$G$20=FALSE,0,IF(AND(Mitarbeiter!$E$20&lt;&gt;"",DY$5+6&lt;Mitarbeiter!$E$20),0,IF(AND(Mitarbeiter!$F$20&lt;&gt;"",DY$5&gt;Mitarbeiter!$F$20),0,IF(Planung!DY22="",$C22,IF(ISNUMBER(Planung!DY22),Planung!DY22,IF(UPPER(Planung!DY22)="H",$C22/2,0)))))))</f>
        <v>0.9</v>
      </c>
      <c r="DZ22" s="27">
        <f>IF($A22="",0,IF(Mitarbeiter!$G$20=FALSE,0,IF(AND(Mitarbeiter!$E$20&lt;&gt;"",DZ$5+6&lt;Mitarbeiter!$E$20),0,IF(AND(Mitarbeiter!$F$20&lt;&gt;"",DZ$5&gt;Mitarbeiter!$F$20),0,IF(Planung!DZ22="",$C22,IF(ISNUMBER(Planung!DZ22),Planung!DZ22,IF(UPPER(Planung!DZ22)="H",$C22/2,0)))))))</f>
        <v>0.9</v>
      </c>
      <c r="EA22" s="27">
        <f>IF($A22="",0,IF(Mitarbeiter!$G$20=FALSE,0,IF(AND(Mitarbeiter!$E$20&lt;&gt;"",EA$5+6&lt;Mitarbeiter!$E$20),0,IF(AND(Mitarbeiter!$F$20&lt;&gt;"",EA$5&gt;Mitarbeiter!$F$20),0,IF(Planung!EA22="",$C22,IF(ISNUMBER(Planung!EA22),Planung!EA22,IF(UPPER(Planung!EA22)="H",$C22/2,0)))))))</f>
        <v>0.9</v>
      </c>
      <c r="EB22" s="27">
        <f>IF($A22="",0,IF(Mitarbeiter!$G$20=FALSE,0,IF(AND(Mitarbeiter!$E$20&lt;&gt;"",EB$5+6&lt;Mitarbeiter!$E$20),0,IF(AND(Mitarbeiter!$F$20&lt;&gt;"",EB$5&gt;Mitarbeiter!$F$20),0,IF(Planung!EB22="",$C22,IF(ISNUMBER(Planung!EB22),Planung!EB22,IF(UPPER(Planung!EB22)="H",$C22/2,0)))))))</f>
        <v>0.9</v>
      </c>
      <c r="EC22" s="27">
        <f>IF($A22="",0,IF(Mitarbeiter!$G$20=FALSE,0,IF(AND(Mitarbeiter!$E$20&lt;&gt;"",EC$5+6&lt;Mitarbeiter!$E$20),0,IF(AND(Mitarbeiter!$F$20&lt;&gt;"",EC$5&gt;Mitarbeiter!$F$20),0,IF(Planung!EC22="",$C22,IF(ISNUMBER(Planung!EC22),Planung!EC22,IF(UPPER(Planung!EC22)="H",$C22/2,0)))))))</f>
        <v>0.9</v>
      </c>
      <c r="ED22" s="27">
        <f>IF($A22="",0,IF(Mitarbeiter!$G$20=FALSE,0,IF(AND(Mitarbeiter!$E$20&lt;&gt;"",ED$5+6&lt;Mitarbeiter!$E$20),0,IF(AND(Mitarbeiter!$F$20&lt;&gt;"",ED$5&gt;Mitarbeiter!$F$20),0,IF(Planung!ED22="",$C22,IF(ISNUMBER(Planung!ED22),Planung!ED22,IF(UPPER(Planung!ED22)="H",$C22/2,0)))))))</f>
        <v>0.9</v>
      </c>
      <c r="EE22" s="27">
        <f>IF($A22="",0,IF(Mitarbeiter!$G$20=FALSE,0,IF(AND(Mitarbeiter!$E$20&lt;&gt;"",EE$5+6&lt;Mitarbeiter!$E$20),0,IF(AND(Mitarbeiter!$F$20&lt;&gt;"",EE$5&gt;Mitarbeiter!$F$20),0,IF(Planung!EE22="",$C22,IF(ISNUMBER(Planung!EE22),Planung!EE22,IF(UPPER(Planung!EE22)="H",$C22/2,0)))))))</f>
        <v>0.9</v>
      </c>
      <c r="EF22" s="27">
        <f>IF($A22="",0,IF(Mitarbeiter!$G$20=FALSE,0,IF(AND(Mitarbeiter!$E$20&lt;&gt;"",EF$5+6&lt;Mitarbeiter!$E$20),0,IF(AND(Mitarbeiter!$F$20&lt;&gt;"",EF$5&gt;Mitarbeiter!$F$20),0,IF(Planung!EF22="",$C22,IF(ISNUMBER(Planung!EF22),Planung!EF22,IF(UPPER(Planung!EF22)="H",$C22/2,0)))))))</f>
        <v>0.9</v>
      </c>
      <c r="EG22" s="27">
        <f>IF($A22="",0,IF(Mitarbeiter!$G$20=FALSE,0,IF(AND(Mitarbeiter!$E$20&lt;&gt;"",EG$5+6&lt;Mitarbeiter!$E$20),0,IF(AND(Mitarbeiter!$F$20&lt;&gt;"",EG$5&gt;Mitarbeiter!$F$20),0,IF(Planung!EG22="",$C22,IF(ISNUMBER(Planung!EG22),Planung!EG22,IF(UPPER(Planung!EG22)="H",$C22/2,0)))))))</f>
        <v>0.9</v>
      </c>
      <c r="EH22" s="27">
        <f>IF($A22="",0,IF(Mitarbeiter!$G$20=FALSE,0,IF(AND(Mitarbeiter!$E$20&lt;&gt;"",EH$5+6&lt;Mitarbeiter!$E$20),0,IF(AND(Mitarbeiter!$F$20&lt;&gt;"",EH$5&gt;Mitarbeiter!$F$20),0,IF(Planung!EH22="",$C22,IF(ISNUMBER(Planung!EH22),Planung!EH22,IF(UPPER(Planung!EH22)="H",$C22/2,0)))))))</f>
        <v>0.9</v>
      </c>
      <c r="EI22" s="27">
        <f>IF($A22="",0,IF(Mitarbeiter!$G$20=FALSE,0,IF(AND(Mitarbeiter!$E$20&lt;&gt;"",EI$5+6&lt;Mitarbeiter!$E$20),0,IF(AND(Mitarbeiter!$F$20&lt;&gt;"",EI$5&gt;Mitarbeiter!$F$20),0,IF(Planung!EI22="",$C22,IF(ISNUMBER(Planung!EI22),Planung!EI22,IF(UPPER(Planung!EI22)="H",$C22/2,0)))))))</f>
        <v>0.9</v>
      </c>
      <c r="EJ22" s="27">
        <f>IF($A22="",0,IF(Mitarbeiter!$G$20=FALSE,0,IF(AND(Mitarbeiter!$E$20&lt;&gt;"",EJ$5+6&lt;Mitarbeiter!$E$20),0,IF(AND(Mitarbeiter!$F$20&lt;&gt;"",EJ$5&gt;Mitarbeiter!$F$20),0,IF(Planung!EJ22="",$C22,IF(ISNUMBER(Planung!EJ22),Planung!EJ22,IF(UPPER(Planung!EJ22)="H",$C22/2,0)))))))</f>
        <v>0.9</v>
      </c>
      <c r="EK22" s="27">
        <f>IF($A22="",0,IF(Mitarbeiter!$G$20=FALSE,0,IF(AND(Mitarbeiter!$E$20&lt;&gt;"",EK$5+6&lt;Mitarbeiter!$E$20),0,IF(AND(Mitarbeiter!$F$20&lt;&gt;"",EK$5&gt;Mitarbeiter!$F$20),0,IF(Planung!EK22="",$C22,IF(ISNUMBER(Planung!EK22),Planung!EK22,IF(UPPER(Planung!EK22)="H",$C22/2,0)))))))</f>
        <v>0.9</v>
      </c>
      <c r="EL22" s="27">
        <f>IF($A22="",0,IF(Mitarbeiter!$G$20=FALSE,0,IF(AND(Mitarbeiter!$E$20&lt;&gt;"",EL$5+6&lt;Mitarbeiter!$E$20),0,IF(AND(Mitarbeiter!$F$20&lt;&gt;"",EL$5&gt;Mitarbeiter!$F$20),0,IF(Planung!EL22="",$C22,IF(ISNUMBER(Planung!EL22),Planung!EL22,IF(UPPER(Planung!EL22)="H",$C22/2,0)))))))</f>
        <v>0.9</v>
      </c>
      <c r="EM22" s="27">
        <f>IF($A22="",0,IF(Mitarbeiter!$G$20=FALSE,0,IF(AND(Mitarbeiter!$E$20&lt;&gt;"",EM$5+6&lt;Mitarbeiter!$E$20),0,IF(AND(Mitarbeiter!$F$20&lt;&gt;"",EM$5&gt;Mitarbeiter!$F$20),0,IF(Planung!EM22="",$C22,IF(ISNUMBER(Planung!EM22),Planung!EM22,IF(UPPER(Planung!EM22)="H",$C22/2,0)))))))</f>
        <v>0.9</v>
      </c>
      <c r="EN22" s="27">
        <f>IF($A22="",0,IF(Mitarbeiter!$G$20=FALSE,0,IF(AND(Mitarbeiter!$E$20&lt;&gt;"",EN$5+6&lt;Mitarbeiter!$E$20),0,IF(AND(Mitarbeiter!$F$20&lt;&gt;"",EN$5&gt;Mitarbeiter!$F$20),0,IF(Planung!EN22="",$C22,IF(ISNUMBER(Planung!EN22),Planung!EN22,IF(UPPER(Planung!EN22)="H",$C22/2,0)))))))</f>
        <v>0.9</v>
      </c>
      <c r="EO22" s="27">
        <f>IF($A22="",0,IF(Mitarbeiter!$G$20=FALSE,0,IF(AND(Mitarbeiter!$E$20&lt;&gt;"",EO$5+6&lt;Mitarbeiter!$E$20),0,IF(AND(Mitarbeiter!$F$20&lt;&gt;"",EO$5&gt;Mitarbeiter!$F$20),0,IF(Planung!EO22="",$C22,IF(ISNUMBER(Planung!EO22),Planung!EO22,IF(UPPER(Planung!EO22)="H",$C22/2,0)))))))</f>
        <v>0.9</v>
      </c>
      <c r="EP22" s="27">
        <f>IF($A22="",0,IF(Mitarbeiter!$G$20=FALSE,0,IF(AND(Mitarbeiter!$E$20&lt;&gt;"",EP$5+6&lt;Mitarbeiter!$E$20),0,IF(AND(Mitarbeiter!$F$20&lt;&gt;"",EP$5&gt;Mitarbeiter!$F$20),0,IF(Planung!EP22="",$C22,IF(ISNUMBER(Planung!EP22),Planung!EP22,IF(UPPER(Planung!EP22)="H",$C22/2,0)))))))</f>
        <v>0.9</v>
      </c>
      <c r="EQ22" s="27">
        <f>IF($A22="",0,IF(Mitarbeiter!$G$20=FALSE,0,IF(AND(Mitarbeiter!$E$20&lt;&gt;"",EQ$5+6&lt;Mitarbeiter!$E$20),0,IF(AND(Mitarbeiter!$F$20&lt;&gt;"",EQ$5&gt;Mitarbeiter!$F$20),0,IF(Planung!EQ22="",$C22,IF(ISNUMBER(Planung!EQ22),Planung!EQ22,IF(UPPER(Planung!EQ22)="H",$C22/2,0)))))))</f>
        <v>0.9</v>
      </c>
      <c r="ER22" s="27">
        <f>IF($A22="",0,IF(Mitarbeiter!$G$20=FALSE,0,IF(AND(Mitarbeiter!$E$20&lt;&gt;"",ER$5+6&lt;Mitarbeiter!$E$20),0,IF(AND(Mitarbeiter!$F$20&lt;&gt;"",ER$5&gt;Mitarbeiter!$F$20),0,IF(Planung!ER22="",$C22,IF(ISNUMBER(Planung!ER22),Planung!ER22,IF(UPPER(Planung!ER22)="H",$C22/2,0)))))))</f>
        <v>0.9</v>
      </c>
      <c r="ES22" s="27">
        <f>IF($A22="",0,IF(Mitarbeiter!$G$20=FALSE,0,IF(AND(Mitarbeiter!$E$20&lt;&gt;"",ES$5+6&lt;Mitarbeiter!$E$20),0,IF(AND(Mitarbeiter!$F$20&lt;&gt;"",ES$5&gt;Mitarbeiter!$F$20),0,IF(Planung!ES22="",$C22,IF(ISNUMBER(Planung!ES22),Planung!ES22,IF(UPPER(Planung!ES22)="H",$C22/2,0)))))))</f>
        <v>0.9</v>
      </c>
      <c r="ET22" s="27">
        <f>IF($A22="",0,IF(Mitarbeiter!$G$20=FALSE,0,IF(AND(Mitarbeiter!$E$20&lt;&gt;"",ET$5+6&lt;Mitarbeiter!$E$20),0,IF(AND(Mitarbeiter!$F$20&lt;&gt;"",ET$5&gt;Mitarbeiter!$F$20),0,IF(Planung!ET22="",$C22,IF(ISNUMBER(Planung!ET22),Planung!ET22,IF(UPPER(Planung!ET22)="H",$C22/2,0)))))))</f>
        <v>0.9</v>
      </c>
      <c r="EU22" s="27">
        <f>IF($A22="",0,IF(Mitarbeiter!$G$20=FALSE,0,IF(AND(Mitarbeiter!$E$20&lt;&gt;"",EU$5+6&lt;Mitarbeiter!$E$20),0,IF(AND(Mitarbeiter!$F$20&lt;&gt;"",EU$5&gt;Mitarbeiter!$F$20),0,IF(Planung!EU22="",$C22,IF(ISNUMBER(Planung!EU22),Planung!EU22,IF(UPPER(Planung!EU22)="H",$C22/2,0)))))))</f>
        <v>0.9</v>
      </c>
      <c r="EV22" s="27">
        <f>IF($A22="",0,IF(Mitarbeiter!$G$20=FALSE,0,IF(AND(Mitarbeiter!$E$20&lt;&gt;"",EV$5+6&lt;Mitarbeiter!$E$20),0,IF(AND(Mitarbeiter!$F$20&lt;&gt;"",EV$5&gt;Mitarbeiter!$F$20),0,IF(Planung!EV22="",$C22,IF(ISNUMBER(Planung!EV22),Planung!EV22,IF(UPPER(Planung!EV22)="H",$C22/2,0)))))))</f>
        <v>0.9</v>
      </c>
      <c r="EW22" s="27">
        <f>IF($A22="",0,IF(Mitarbeiter!$G$20=FALSE,0,IF(AND(Mitarbeiter!$E$20&lt;&gt;"",EW$5+6&lt;Mitarbeiter!$E$20),0,IF(AND(Mitarbeiter!$F$20&lt;&gt;"",EW$5&gt;Mitarbeiter!$F$20),0,IF(Planung!EW22="",$C22,IF(ISNUMBER(Planung!EW22),Planung!EW22,IF(UPPER(Planung!EW22)="H",$C22/2,0)))))))</f>
        <v>0.9</v>
      </c>
      <c r="EX22" s="27">
        <f>IF($A22="",0,IF(Mitarbeiter!$G$20=FALSE,0,IF(AND(Mitarbeiter!$E$20&lt;&gt;"",EX$5+6&lt;Mitarbeiter!$E$20),0,IF(AND(Mitarbeiter!$F$20&lt;&gt;"",EX$5&gt;Mitarbeiter!$F$20),0,IF(Planung!EX22="",$C22,IF(ISNUMBER(Planung!EX22),Planung!EX22,IF(UPPER(Planung!EX22)="H",$C22/2,0)))))))</f>
        <v>0.9</v>
      </c>
      <c r="EY22" s="27">
        <f>IF($A22="",0,IF(Mitarbeiter!$G$20=FALSE,0,IF(AND(Mitarbeiter!$E$20&lt;&gt;"",EY$5+6&lt;Mitarbeiter!$E$20),0,IF(AND(Mitarbeiter!$F$20&lt;&gt;"",EY$5&gt;Mitarbeiter!$F$20),0,IF(Planung!EY22="",$C22,IF(ISNUMBER(Planung!EY22),Planung!EY22,IF(UPPER(Planung!EY22)="H",$C22/2,0)))))))</f>
        <v>0.9</v>
      </c>
      <c r="EZ22" s="27">
        <f>IF($A22="",0,IF(Mitarbeiter!$G$20=FALSE,0,IF(AND(Mitarbeiter!$E$20&lt;&gt;"",EZ$5+6&lt;Mitarbeiter!$E$20),0,IF(AND(Mitarbeiter!$F$20&lt;&gt;"",EZ$5&gt;Mitarbeiter!$F$20),0,IF(Planung!EZ22="",$C22,IF(ISNUMBER(Planung!EZ22),Planung!EZ22,IF(UPPER(Planung!EZ22)="H",$C22/2,0)))))))</f>
        <v>0.9</v>
      </c>
      <c r="FA22" s="27">
        <f>IF($A22="",0,IF(Mitarbeiter!$G$20=FALSE,0,IF(AND(Mitarbeiter!$E$20&lt;&gt;"",FA$5+6&lt;Mitarbeiter!$E$20),0,IF(AND(Mitarbeiter!$F$20&lt;&gt;"",FA$5&gt;Mitarbeiter!$F$20),0,IF(Planung!FA22="",$C22,IF(ISNUMBER(Planung!FA22),Planung!FA22,IF(UPPER(Planung!FA22)="H",$C22/2,0)))))))</f>
        <v>0.9</v>
      </c>
      <c r="FB22" s="27">
        <f>IF($A22="",0,IF(Mitarbeiter!$G$20=FALSE,0,IF(AND(Mitarbeiter!$E$20&lt;&gt;"",FB$5+6&lt;Mitarbeiter!$E$20),0,IF(AND(Mitarbeiter!$F$20&lt;&gt;"",FB$5&gt;Mitarbeiter!$F$20),0,IF(Planung!FB22="",$C22,IF(ISNUMBER(Planung!FB22),Planung!FB22,IF(UPPER(Planung!FB22)="H",$C22/2,0)))))))</f>
        <v>0.9</v>
      </c>
      <c r="FC22" s="27">
        <f>IF($A22="",0,IF(Mitarbeiter!$G$20=FALSE,0,IF(AND(Mitarbeiter!$E$20&lt;&gt;"",FC$5+6&lt;Mitarbeiter!$E$20),0,IF(AND(Mitarbeiter!$F$20&lt;&gt;"",FC$5&gt;Mitarbeiter!$F$20),0,IF(Planung!FC22="",$C22,IF(ISNUMBER(Planung!FC22),Planung!FC22,IF(UPPER(Planung!FC22)="H",$C22/2,0)))))))</f>
        <v>0.9</v>
      </c>
      <c r="FD22" s="27">
        <f>IF($A22="",0,IF(Mitarbeiter!$G$20=FALSE,0,IF(AND(Mitarbeiter!$E$20&lt;&gt;"",FD$5+6&lt;Mitarbeiter!$E$20),0,IF(AND(Mitarbeiter!$F$20&lt;&gt;"",FD$5&gt;Mitarbeiter!$F$20),0,IF(Planung!FD22="",$C22,IF(ISNUMBER(Planung!FD22),Planung!FD22,IF(UPPER(Planung!FD22)="H",$C22/2,0)))))))</f>
        <v>0.9</v>
      </c>
      <c r="FE22" s="27">
        <f>IF($A22="",0,IF(Mitarbeiter!$G$20=FALSE,0,IF(AND(Mitarbeiter!$E$20&lt;&gt;"",FE$5+6&lt;Mitarbeiter!$E$20),0,IF(AND(Mitarbeiter!$F$20&lt;&gt;"",FE$5&gt;Mitarbeiter!$F$20),0,IF(Planung!FE22="",$C22,IF(ISNUMBER(Planung!FE22),Planung!FE22,IF(UPPER(Planung!FE22)="H",$C22/2,0)))))))</f>
        <v>0.9</v>
      </c>
      <c r="FF22" s="27">
        <f>IF($A22="",0,IF(Mitarbeiter!$G$20=FALSE,0,IF(AND(Mitarbeiter!$E$20&lt;&gt;"",FF$5+6&lt;Mitarbeiter!$E$20),0,IF(AND(Mitarbeiter!$F$20&lt;&gt;"",FF$5&gt;Mitarbeiter!$F$20),0,IF(Planung!FF22="",$C22,IF(ISNUMBER(Planung!FF22),Planung!FF22,IF(UPPER(Planung!FF22)="H",$C22/2,0)))))))</f>
        <v>0.9</v>
      </c>
      <c r="FG22" s="27">
        <f>IF($A22="",0,IF(Mitarbeiter!$G$20=FALSE,0,IF(AND(Mitarbeiter!$E$20&lt;&gt;"",FG$5+6&lt;Mitarbeiter!$E$20),0,IF(AND(Mitarbeiter!$F$20&lt;&gt;"",FG$5&gt;Mitarbeiter!$F$20),0,IF(Planung!FG22="",$C22,IF(ISNUMBER(Planung!FG22),Planung!FG22,IF(UPPER(Planung!FG22)="H",$C22/2,0)))))))</f>
        <v>0.9</v>
      </c>
      <c r="FH22" s="27">
        <f>IF($A22="",0,IF(Mitarbeiter!$G$20=FALSE,0,IF(AND(Mitarbeiter!$E$20&lt;&gt;"",FH$5+6&lt;Mitarbeiter!$E$20),0,IF(AND(Mitarbeiter!$F$20&lt;&gt;"",FH$5&gt;Mitarbeiter!$F$20),0,IF(Planung!FH22="",$C22,IF(ISNUMBER(Planung!FH22),Planung!FH22,IF(UPPER(Planung!FH22)="H",$C22/2,0)))))))</f>
        <v>0.9</v>
      </c>
      <c r="FI22" s="27">
        <f>IF($A22="",0,IF(Mitarbeiter!$G$20=FALSE,0,IF(AND(Mitarbeiter!$E$20&lt;&gt;"",FI$5+6&lt;Mitarbeiter!$E$20),0,IF(AND(Mitarbeiter!$F$20&lt;&gt;"",FI$5&gt;Mitarbeiter!$F$20),0,IF(Planung!FI22="",$C22,IF(ISNUMBER(Planung!FI22),Planung!FI22,IF(UPPER(Planung!FI22)="H",$C22/2,0)))))))</f>
        <v>0.9</v>
      </c>
      <c r="FJ22" s="27">
        <f>IF($A22="",0,IF(Mitarbeiter!$G$20=FALSE,0,IF(AND(Mitarbeiter!$E$20&lt;&gt;"",FJ$5+6&lt;Mitarbeiter!$E$20),0,IF(AND(Mitarbeiter!$F$20&lt;&gt;"",FJ$5&gt;Mitarbeiter!$F$20),0,IF(Planung!FJ22="",$C22,IF(ISNUMBER(Planung!FJ22),Planung!FJ22,IF(UPPER(Planung!FJ22)="H",$C22/2,0)))))))</f>
        <v>0.9</v>
      </c>
      <c r="FK22" s="27">
        <f>IF($A22="",0,IF(Mitarbeiter!$G$20=FALSE,0,IF(AND(Mitarbeiter!$E$20&lt;&gt;"",FK$5+6&lt;Mitarbeiter!$E$20),0,IF(AND(Mitarbeiter!$F$20&lt;&gt;"",FK$5&gt;Mitarbeiter!$F$20),0,IF(Planung!FK22="",$C22,IF(ISNUMBER(Planung!FK22),Planung!FK22,IF(UPPER(Planung!FK22)="H",$C22/2,0)))))))</f>
        <v>0.9</v>
      </c>
      <c r="FL22" s="27">
        <f>IF($A22="",0,IF(Mitarbeiter!$G$20=FALSE,0,IF(AND(Mitarbeiter!$E$20&lt;&gt;"",FL$5+6&lt;Mitarbeiter!$E$20),0,IF(AND(Mitarbeiter!$F$20&lt;&gt;"",FL$5&gt;Mitarbeiter!$F$20),0,IF(Planung!FL22="",$C22,IF(ISNUMBER(Planung!FL22),Planung!FL22,IF(UPPER(Planung!FL22)="H",$C22/2,0)))))))</f>
        <v>0.9</v>
      </c>
      <c r="FM22" s="27">
        <f>IF($A22="",0,IF(Mitarbeiter!$G$20=FALSE,0,IF(AND(Mitarbeiter!$E$20&lt;&gt;"",FM$5+6&lt;Mitarbeiter!$E$20),0,IF(AND(Mitarbeiter!$F$20&lt;&gt;"",FM$5&gt;Mitarbeiter!$F$20),0,IF(Planung!FM22="",$C22,IF(ISNUMBER(Planung!FM22),Planung!FM22,IF(UPPER(Planung!FM22)="H",$C22/2,0)))))))</f>
        <v>0.9</v>
      </c>
      <c r="FN22" s="27">
        <f>IF($A22="",0,IF(Mitarbeiter!$G$20=FALSE,0,IF(AND(Mitarbeiter!$E$20&lt;&gt;"",FN$5+6&lt;Mitarbeiter!$E$20),0,IF(AND(Mitarbeiter!$F$20&lt;&gt;"",FN$5&gt;Mitarbeiter!$F$20),0,IF(Planung!FN22="",$C22,IF(ISNUMBER(Planung!FN22),Planung!FN22,IF(UPPER(Planung!FN22)="H",$C22/2,0)))))))</f>
        <v>0.9</v>
      </c>
      <c r="FO22" s="27">
        <f>IF($A22="",0,IF(Mitarbeiter!$G$20=FALSE,0,IF(AND(Mitarbeiter!$E$20&lt;&gt;"",FO$5+6&lt;Mitarbeiter!$E$20),0,IF(AND(Mitarbeiter!$F$20&lt;&gt;"",FO$5&gt;Mitarbeiter!$F$20),0,IF(Planung!FO22="",$C22,IF(ISNUMBER(Planung!FO22),Planung!FO22,IF(UPPER(Planung!FO22)="H",$C22/2,0)))))))</f>
        <v>0.9</v>
      </c>
      <c r="FP22" s="27">
        <f>IF($A22="",0,IF(Mitarbeiter!$G$20=FALSE,0,IF(AND(Mitarbeiter!$E$20&lt;&gt;"",FP$5+6&lt;Mitarbeiter!$E$20),0,IF(AND(Mitarbeiter!$F$20&lt;&gt;"",FP$5&gt;Mitarbeiter!$F$20),0,IF(Planung!FP22="",$C22,IF(ISNUMBER(Planung!FP22),Planung!FP22,IF(UPPER(Planung!FP22)="H",$C22/2,0)))))))</f>
        <v>0.9</v>
      </c>
      <c r="FQ22" s="27">
        <f>IF($A22="",0,IF(Mitarbeiter!$G$20=FALSE,0,IF(AND(Mitarbeiter!$E$20&lt;&gt;"",FQ$5+6&lt;Mitarbeiter!$E$20),0,IF(AND(Mitarbeiter!$F$20&lt;&gt;"",FQ$5&gt;Mitarbeiter!$F$20),0,IF(Planung!FQ22="",$C22,IF(ISNUMBER(Planung!FQ22),Planung!FQ22,IF(UPPER(Planung!FQ22)="H",$C22/2,0)))))))</f>
        <v>0.9</v>
      </c>
      <c r="FR22" s="27">
        <f>IF($A22="",0,IF(Mitarbeiter!$G$20=FALSE,0,IF(AND(Mitarbeiter!$E$20&lt;&gt;"",FR$5+6&lt;Mitarbeiter!$E$20),0,IF(AND(Mitarbeiter!$F$20&lt;&gt;"",FR$5&gt;Mitarbeiter!$F$20),0,IF(Planung!FR22="",$C22,IF(ISNUMBER(Planung!FR22),Planung!FR22,IF(UPPER(Planung!FR22)="H",$C22/2,0)))))))</f>
        <v>0.9</v>
      </c>
      <c r="FS22" s="27">
        <f>IF($A22="",0,IF(Mitarbeiter!$G$20=FALSE,0,IF(AND(Mitarbeiter!$E$20&lt;&gt;"",FS$5+6&lt;Mitarbeiter!$E$20),0,IF(AND(Mitarbeiter!$F$20&lt;&gt;"",FS$5&gt;Mitarbeiter!$F$20),0,IF(Planung!FS22="",$C22,IF(ISNUMBER(Planung!FS22),Planung!FS22,IF(UPPER(Planung!FS22)="H",$C22/2,0)))))))</f>
        <v>0.9</v>
      </c>
      <c r="FT22" s="27">
        <f>IF($A22="",0,IF(Mitarbeiter!$G$20=FALSE,0,IF(AND(Mitarbeiter!$E$20&lt;&gt;"",FT$5+6&lt;Mitarbeiter!$E$20),0,IF(AND(Mitarbeiter!$F$20&lt;&gt;"",FT$5&gt;Mitarbeiter!$F$20),0,IF(Planung!FT22="",$C22,IF(ISNUMBER(Planung!FT22),Planung!FT22,IF(UPPER(Planung!FT22)="H",$C22/2,0)))))))</f>
        <v>0.9</v>
      </c>
      <c r="FU22" s="27">
        <f>IF($A22="",0,IF(Mitarbeiter!$G$20=FALSE,0,IF(AND(Mitarbeiter!$E$20&lt;&gt;"",FU$5+6&lt;Mitarbeiter!$E$20),0,IF(AND(Mitarbeiter!$F$20&lt;&gt;"",FU$5&gt;Mitarbeiter!$F$20),0,IF(Planung!FU22="",$C22,IF(ISNUMBER(Planung!FU22),Planung!FU22,IF(UPPER(Planung!FU22)="H",$C22/2,0)))))))</f>
        <v>0.9</v>
      </c>
      <c r="FV22" s="27">
        <f>IF($A22="",0,IF(Mitarbeiter!$G$20=FALSE,0,IF(AND(Mitarbeiter!$E$20&lt;&gt;"",FV$5+6&lt;Mitarbeiter!$E$20),0,IF(AND(Mitarbeiter!$F$20&lt;&gt;"",FV$5&gt;Mitarbeiter!$F$20),0,IF(Planung!FV22="",$C22,IF(ISNUMBER(Planung!FV22),Planung!FV22,IF(UPPER(Planung!FV22)="H",$C22/2,0)))))))</f>
        <v>0.9</v>
      </c>
      <c r="FW22" s="27">
        <f>IF($A22="",0,IF(Mitarbeiter!$G$20=FALSE,0,IF(AND(Mitarbeiter!$E$20&lt;&gt;"",FW$5+6&lt;Mitarbeiter!$E$20),0,IF(AND(Mitarbeiter!$F$20&lt;&gt;"",FW$5&gt;Mitarbeiter!$F$20),0,IF(Planung!FW22="",$C22,IF(ISNUMBER(Planung!FW22),Planung!FW22,IF(UPPER(Planung!FW22)="H",$C22/2,0)))))))</f>
        <v>0.9</v>
      </c>
      <c r="FX22" s="27">
        <f>IF($A22="",0,IF(Mitarbeiter!$G$20=FALSE,0,IF(AND(Mitarbeiter!$E$20&lt;&gt;"",FX$5+6&lt;Mitarbeiter!$E$20),0,IF(AND(Mitarbeiter!$F$20&lt;&gt;"",FX$5&gt;Mitarbeiter!$F$20),0,IF(Planung!FX22="",$C22,IF(ISNUMBER(Planung!FX22),Planung!FX22,IF(UPPER(Planung!FX22)="H",$C22/2,0)))))))</f>
        <v>0.9</v>
      </c>
      <c r="FY22" s="27">
        <f>IF($A22="",0,IF(Mitarbeiter!$G$20=FALSE,0,IF(AND(Mitarbeiter!$E$20&lt;&gt;"",FY$5+6&lt;Mitarbeiter!$E$20),0,IF(AND(Mitarbeiter!$F$20&lt;&gt;"",FY$5&gt;Mitarbeiter!$F$20),0,IF(Planung!FY22="",$C22,IF(ISNUMBER(Planung!FY22),Planung!FY22,IF(UPPER(Planung!FY22)="H",$C22/2,0)))))))</f>
        <v>0.9</v>
      </c>
      <c r="FZ22" s="27">
        <f>IF($A22="",0,IF(Mitarbeiter!$G$20=FALSE,0,IF(AND(Mitarbeiter!$E$20&lt;&gt;"",FZ$5+6&lt;Mitarbeiter!$E$20),0,IF(AND(Mitarbeiter!$F$20&lt;&gt;"",FZ$5&gt;Mitarbeiter!$F$20),0,IF(Planung!FZ22="",$C22,IF(ISNUMBER(Planung!FZ22),Planung!FZ22,IF(UPPER(Planung!FZ22)="H",$C22/2,0)))))))</f>
        <v>0.9</v>
      </c>
      <c r="GA22" s="27">
        <f>IF($A22="",0,IF(Mitarbeiter!$G$20=FALSE,0,IF(AND(Mitarbeiter!$E$20&lt;&gt;"",GA$5+6&lt;Mitarbeiter!$E$20),0,IF(AND(Mitarbeiter!$F$20&lt;&gt;"",GA$5&gt;Mitarbeiter!$F$20),0,IF(Planung!GA22="",$C22,IF(ISNUMBER(Planung!GA22),Planung!GA22,IF(UPPER(Planung!GA22)="H",$C22/2,0)))))))</f>
        <v>0.9</v>
      </c>
      <c r="GB22" s="27">
        <f>IF($A22="",0,IF(Mitarbeiter!$G$20=FALSE,0,IF(AND(Mitarbeiter!$E$20&lt;&gt;"",GB$5+6&lt;Mitarbeiter!$E$20),0,IF(AND(Mitarbeiter!$F$20&lt;&gt;"",GB$5&gt;Mitarbeiter!$F$20),0,IF(Planung!GB22="",$C22,IF(ISNUMBER(Planung!GB22),Planung!GB22,IF(UPPER(Planung!GB22)="H",$C22/2,0)))))))</f>
        <v>0.9</v>
      </c>
      <c r="GC22" s="27">
        <f>IF($A22="",0,IF(Mitarbeiter!$G$20=FALSE,0,IF(AND(Mitarbeiter!$E$20&lt;&gt;"",GC$5+6&lt;Mitarbeiter!$E$20),0,IF(AND(Mitarbeiter!$F$20&lt;&gt;"",GC$5&gt;Mitarbeiter!$F$20),0,IF(Planung!GC22="",$C22,IF(ISNUMBER(Planung!GC22),Planung!GC22,IF(UPPER(Planung!GC22)="H",$C22/2,0)))))))</f>
        <v>0.9</v>
      </c>
      <c r="GD22" s="27">
        <f>IF($A22="",0,IF(Mitarbeiter!$G$20=FALSE,0,IF(AND(Mitarbeiter!$E$20&lt;&gt;"",GD$5+6&lt;Mitarbeiter!$E$20),0,IF(AND(Mitarbeiter!$F$20&lt;&gt;"",GD$5&gt;Mitarbeiter!$F$20),0,IF(Planung!GD22="",$C22,IF(ISNUMBER(Planung!GD22),Planung!GD22,IF(UPPER(Planung!GD22)="H",$C22/2,0)))))))</f>
        <v>0.9</v>
      </c>
      <c r="GE22" s="27">
        <f>IF($A22="",0,IF(Mitarbeiter!$G$20=FALSE,0,IF(AND(Mitarbeiter!$E$20&lt;&gt;"",GE$5+6&lt;Mitarbeiter!$E$20),0,IF(AND(Mitarbeiter!$F$20&lt;&gt;"",GE$5&gt;Mitarbeiter!$F$20),0,IF(Planung!GE22="",$C22,IF(ISNUMBER(Planung!GE22),Planung!GE22,IF(UPPER(Planung!GE22)="H",$C22/2,0)))))))</f>
        <v>0.9</v>
      </c>
      <c r="GF22" s="27">
        <f>IF($A22="",0,IF(Mitarbeiter!$G$20=FALSE,0,IF(AND(Mitarbeiter!$E$20&lt;&gt;"",GF$5+6&lt;Mitarbeiter!$E$20),0,IF(AND(Mitarbeiter!$F$20&lt;&gt;"",GF$5&gt;Mitarbeiter!$F$20),0,IF(Planung!GF22="",$C22,IF(ISNUMBER(Planung!GF22),Planung!GF22,IF(UPPER(Planung!GF22)="H",$C22/2,0)))))))</f>
        <v>0.9</v>
      </c>
      <c r="GG22" s="27">
        <f>IF($A22="",0,IF(Mitarbeiter!$G$20=FALSE,0,IF(AND(Mitarbeiter!$E$20&lt;&gt;"",GG$5+6&lt;Mitarbeiter!$E$20),0,IF(AND(Mitarbeiter!$F$20&lt;&gt;"",GG$5&gt;Mitarbeiter!$F$20),0,IF(Planung!GG22="",$C22,IF(ISNUMBER(Planung!GG22),Planung!GG22,IF(UPPER(Planung!GG22)="H",$C22/2,0)))))))</f>
        <v>0.9</v>
      </c>
      <c r="GH22" s="27">
        <f>IF($A22="",0,IF(Mitarbeiter!$G$20=FALSE,0,IF(AND(Mitarbeiter!$E$20&lt;&gt;"",GH$5+6&lt;Mitarbeiter!$E$20),0,IF(AND(Mitarbeiter!$F$20&lt;&gt;"",GH$5&gt;Mitarbeiter!$F$20),0,IF(Planung!GH22="",$C22,IF(ISNUMBER(Planung!GH22),Planung!GH22,IF(UPPER(Planung!GH22)="H",$C22/2,0)))))))</f>
        <v>0.9</v>
      </c>
      <c r="GI22" s="27">
        <f>IF($A22="",0,IF(Mitarbeiter!$G$20=FALSE,0,IF(AND(Mitarbeiter!$E$20&lt;&gt;"",GI$5+6&lt;Mitarbeiter!$E$20),0,IF(AND(Mitarbeiter!$F$20&lt;&gt;"",GI$5&gt;Mitarbeiter!$F$20),0,IF(Planung!GI22="",$C22,IF(ISNUMBER(Planung!GI22),Planung!GI22,IF(UPPER(Planung!GI22)="H",$C22/2,0)))))))</f>
        <v>0.9</v>
      </c>
      <c r="GJ22" s="27">
        <f>IF($A22="",0,IF(Mitarbeiter!$G$20=FALSE,0,IF(AND(Mitarbeiter!$E$20&lt;&gt;"",GJ$5+6&lt;Mitarbeiter!$E$20),0,IF(AND(Mitarbeiter!$F$20&lt;&gt;"",GJ$5&gt;Mitarbeiter!$F$20),0,IF(Planung!GJ22="",$C22,IF(ISNUMBER(Planung!GJ22),Planung!GJ22,IF(UPPER(Planung!GJ22)="H",$C22/2,0)))))))</f>
        <v>0.9</v>
      </c>
      <c r="GK22" s="27">
        <f>IF($A22="",0,IF(Mitarbeiter!$G$20=FALSE,0,IF(AND(Mitarbeiter!$E$20&lt;&gt;"",GK$5+6&lt;Mitarbeiter!$E$20),0,IF(AND(Mitarbeiter!$F$20&lt;&gt;"",GK$5&gt;Mitarbeiter!$F$20),0,IF(Planung!GK22="",$C22,IF(ISNUMBER(Planung!GK22),Planung!GK22,IF(UPPER(Planung!GK22)="H",$C22/2,0)))))))</f>
        <v>0.9</v>
      </c>
      <c r="GL22" s="27">
        <f>IF($A22="",0,IF(Mitarbeiter!$G$20=FALSE,0,IF(AND(Mitarbeiter!$E$20&lt;&gt;"",GL$5+6&lt;Mitarbeiter!$E$20),0,IF(AND(Mitarbeiter!$F$20&lt;&gt;"",GL$5&gt;Mitarbeiter!$F$20),0,IF(Planung!GL22="",$C22,IF(ISNUMBER(Planung!GL22),Planung!GL22,IF(UPPER(Planung!GL22)="H",$C22/2,0)))))))</f>
        <v>0.9</v>
      </c>
      <c r="GM22" s="27">
        <f>IF($A22="",0,IF(Mitarbeiter!$G$20=FALSE,0,IF(AND(Mitarbeiter!$E$20&lt;&gt;"",GM$5+6&lt;Mitarbeiter!$E$20),0,IF(AND(Mitarbeiter!$F$20&lt;&gt;"",GM$5&gt;Mitarbeiter!$F$20),0,IF(Planung!GM22="",$C22,IF(ISNUMBER(Planung!GM22),Planung!GM22,IF(UPPER(Planung!GM22)="H",$C22/2,0)))))))</f>
        <v>0.9</v>
      </c>
      <c r="GN22" s="27">
        <f>IF($A22="",0,IF(Mitarbeiter!$G$20=FALSE,0,IF(AND(Mitarbeiter!$E$20&lt;&gt;"",GN$5+6&lt;Mitarbeiter!$E$20),0,IF(AND(Mitarbeiter!$F$20&lt;&gt;"",GN$5&gt;Mitarbeiter!$F$20),0,IF(Planung!GN22="",$C22,IF(ISNUMBER(Planung!GN22),Planung!GN22,IF(UPPER(Planung!GN22)="H",$C22/2,0)))))))</f>
        <v>0.9</v>
      </c>
      <c r="GO22" s="27">
        <f>IF($A22="",0,IF(Mitarbeiter!$G$20=FALSE,0,IF(AND(Mitarbeiter!$E$20&lt;&gt;"",GO$5+6&lt;Mitarbeiter!$E$20),0,IF(AND(Mitarbeiter!$F$20&lt;&gt;"",GO$5&gt;Mitarbeiter!$F$20),0,IF(Planung!GO22="",$C22,IF(ISNUMBER(Planung!GO22),Planung!GO22,IF(UPPER(Planung!GO22)="H",$C22/2,0)))))))</f>
        <v>0.9</v>
      </c>
      <c r="GP22" s="27">
        <f>IF($A22="",0,IF(Mitarbeiter!$G$20=FALSE,0,IF(AND(Mitarbeiter!$E$20&lt;&gt;"",GP$5+6&lt;Mitarbeiter!$E$20),0,IF(AND(Mitarbeiter!$F$20&lt;&gt;"",GP$5&gt;Mitarbeiter!$F$20),0,IF(Planung!GP22="",$C22,IF(ISNUMBER(Planung!GP22),Planung!GP22,IF(UPPER(Planung!GP22)="H",$C22/2,0)))))))</f>
        <v>0.9</v>
      </c>
      <c r="GQ22" s="27">
        <f>IF($A22="",0,IF(Mitarbeiter!$G$20=FALSE,0,IF(AND(Mitarbeiter!$E$20&lt;&gt;"",GQ$5+6&lt;Mitarbeiter!$E$20),0,IF(AND(Mitarbeiter!$F$20&lt;&gt;"",GQ$5&gt;Mitarbeiter!$F$20),0,IF(Planung!GQ22="",$C22,IF(ISNUMBER(Planung!GQ22),Planung!GQ22,IF(UPPER(Planung!GQ22)="H",$C22/2,0)))))))</f>
        <v>0.9</v>
      </c>
      <c r="GR22" s="27">
        <f>IF($A22="",0,IF(Mitarbeiter!$G$20=FALSE,0,IF(AND(Mitarbeiter!$E$20&lt;&gt;"",GR$5+6&lt;Mitarbeiter!$E$20),0,IF(AND(Mitarbeiter!$F$20&lt;&gt;"",GR$5&gt;Mitarbeiter!$F$20),0,IF(Planung!GR22="",$C22,IF(ISNUMBER(Planung!GR22),Planung!GR22,IF(UPPER(Planung!GR22)="H",$C22/2,0)))))))</f>
        <v>0.9</v>
      </c>
      <c r="GS22" s="27">
        <f>IF($A22="",0,IF(Mitarbeiter!$G$20=FALSE,0,IF(AND(Mitarbeiter!$E$20&lt;&gt;"",GS$5+6&lt;Mitarbeiter!$E$20),0,IF(AND(Mitarbeiter!$F$20&lt;&gt;"",GS$5&gt;Mitarbeiter!$F$20),0,IF(Planung!GS22="",$C22,IF(ISNUMBER(Planung!GS22),Planung!GS22,IF(UPPER(Planung!GS22)="H",$C22/2,0)))))))</f>
        <v>0.9</v>
      </c>
      <c r="GT22" s="27">
        <f>IF($A22="",0,IF(Mitarbeiter!$G$20=FALSE,0,IF(AND(Mitarbeiter!$E$20&lt;&gt;"",GT$5+6&lt;Mitarbeiter!$E$20),0,IF(AND(Mitarbeiter!$F$20&lt;&gt;"",GT$5&gt;Mitarbeiter!$F$20),0,IF(Planung!GT22="",$C22,IF(ISNUMBER(Planung!GT22),Planung!GT22,IF(UPPER(Planung!GT22)="H",$C22/2,0)))))))</f>
        <v>0.9</v>
      </c>
      <c r="GU22" s="27">
        <f>IF($A22="",0,IF(Mitarbeiter!$G$20=FALSE,0,IF(AND(Mitarbeiter!$E$20&lt;&gt;"",GU$5+6&lt;Mitarbeiter!$E$20),0,IF(AND(Mitarbeiter!$F$20&lt;&gt;"",GU$5&gt;Mitarbeiter!$F$20),0,IF(Planung!GU22="",$C22,IF(ISNUMBER(Planung!GU22),Planung!GU22,IF(UPPER(Planung!GU22)="H",$C22/2,0)))))))</f>
        <v>0.9</v>
      </c>
      <c r="GV22" s="27">
        <f>IF($A22="",0,IF(Mitarbeiter!$G$20=FALSE,0,IF(AND(Mitarbeiter!$E$20&lt;&gt;"",GV$5+6&lt;Mitarbeiter!$E$20),0,IF(AND(Mitarbeiter!$F$20&lt;&gt;"",GV$5&gt;Mitarbeiter!$F$20),0,IF(Planung!GV22="",$C22,IF(ISNUMBER(Planung!GV22),Planung!GV22,IF(UPPER(Planung!GV22)="H",$C22/2,0)))))))</f>
        <v>0.9</v>
      </c>
      <c r="GW22" s="27">
        <f>IF($A22="",0,IF(Mitarbeiter!$G$20=FALSE,0,IF(AND(Mitarbeiter!$E$20&lt;&gt;"",GW$5+6&lt;Mitarbeiter!$E$20),0,IF(AND(Mitarbeiter!$F$20&lt;&gt;"",GW$5&gt;Mitarbeiter!$F$20),0,IF(Planung!GW22="",$C22,IF(ISNUMBER(Planung!GW22),Planung!GW22,IF(UPPER(Planung!GW22)="H",$C22/2,0)))))))</f>
        <v>0.9</v>
      </c>
      <c r="GX22" s="27">
        <f>IF($A22="",0,IF(Mitarbeiter!$G$20=FALSE,0,IF(AND(Mitarbeiter!$E$20&lt;&gt;"",GX$5+6&lt;Mitarbeiter!$E$20),0,IF(AND(Mitarbeiter!$F$20&lt;&gt;"",GX$5&gt;Mitarbeiter!$F$20),0,IF(Planung!GX22="",$C22,IF(ISNUMBER(Planung!GX22),Planung!GX22,IF(UPPER(Planung!GX22)="H",$C22/2,0)))))))</f>
        <v>0.9</v>
      </c>
      <c r="GY22" s="27">
        <f>IF($A22="",0,IF(Mitarbeiter!$G$20=FALSE,0,IF(AND(Mitarbeiter!$E$20&lt;&gt;"",GY$5+6&lt;Mitarbeiter!$E$20),0,IF(AND(Mitarbeiter!$F$20&lt;&gt;"",GY$5&gt;Mitarbeiter!$F$20),0,IF(Planung!GY22="",$C22,IF(ISNUMBER(Planung!GY22),Planung!GY22,IF(UPPER(Planung!GY22)="H",$C22/2,0)))))))</f>
        <v>0.9</v>
      </c>
      <c r="GZ22" s="27">
        <f>IF($A22="",0,IF(Mitarbeiter!$G$20=FALSE,0,IF(AND(Mitarbeiter!$E$20&lt;&gt;"",GZ$5+6&lt;Mitarbeiter!$E$20),0,IF(AND(Mitarbeiter!$F$20&lt;&gt;"",GZ$5&gt;Mitarbeiter!$F$20),0,IF(Planung!GZ22="",$C22,IF(ISNUMBER(Planung!GZ22),Planung!GZ22,IF(UPPER(Planung!GZ22)="H",$C22/2,0)))))))</f>
        <v>0.9</v>
      </c>
      <c r="HA22" s="27">
        <f>IF($A22="",0,IF(Mitarbeiter!$G$20=FALSE,0,IF(AND(Mitarbeiter!$E$20&lt;&gt;"",HA$5+6&lt;Mitarbeiter!$E$20),0,IF(AND(Mitarbeiter!$F$20&lt;&gt;"",HA$5&gt;Mitarbeiter!$F$20),0,IF(Planung!HA22="",$C22,IF(ISNUMBER(Planung!HA22),Planung!HA22,IF(UPPER(Planung!HA22)="H",$C22/2,0)))))))</f>
        <v>0.9</v>
      </c>
      <c r="HB22" s="27">
        <f>IF($A22="",0,IF(Mitarbeiter!$G$20=FALSE,0,IF(AND(Mitarbeiter!$E$20&lt;&gt;"",HB$5+6&lt;Mitarbeiter!$E$20),0,IF(AND(Mitarbeiter!$F$20&lt;&gt;"",HB$5&gt;Mitarbeiter!$F$20),0,IF(Planung!HB22="",$C22,IF(ISNUMBER(Planung!HB22),Planung!HB22,IF(UPPER(Planung!HB22)="H",$C22/2,0)))))))</f>
        <v>0.9</v>
      </c>
      <c r="HC22" s="27">
        <f>IF($A22="",0,IF(Mitarbeiter!$G$20=FALSE,0,IF(AND(Mitarbeiter!$E$20&lt;&gt;"",HC$5+6&lt;Mitarbeiter!$E$20),0,IF(AND(Mitarbeiter!$F$20&lt;&gt;"",HC$5&gt;Mitarbeiter!$F$20),0,IF(Planung!HC22="",$C22,IF(ISNUMBER(Planung!HC22),Planung!HC22,IF(UPPER(Planung!HC22)="H",$C22/2,0)))))))</f>
        <v>0.9</v>
      </c>
      <c r="HD22" s="27">
        <f>IF($A22="",0,IF(Mitarbeiter!$G$20=FALSE,0,IF(AND(Mitarbeiter!$E$20&lt;&gt;"",HD$5+6&lt;Mitarbeiter!$E$20),0,IF(AND(Mitarbeiter!$F$20&lt;&gt;"",HD$5&gt;Mitarbeiter!$F$20),0,IF(Planung!HD22="",$C22,IF(ISNUMBER(Planung!HD22),Planung!HD22,IF(UPPER(Planung!HD22)="H",$C22/2,0)))))))</f>
        <v>0.9</v>
      </c>
      <c r="HE22" s="27">
        <f>IF($A22="",0,IF(Mitarbeiter!$G$20=FALSE,0,IF(AND(Mitarbeiter!$E$20&lt;&gt;"",HE$5+6&lt;Mitarbeiter!$E$20),0,IF(AND(Mitarbeiter!$F$20&lt;&gt;"",HE$5&gt;Mitarbeiter!$F$20),0,IF(Planung!HE22="",$C22,IF(ISNUMBER(Planung!HE22),Planung!HE22,IF(UPPER(Planung!HE22)="H",$C22/2,0)))))))</f>
        <v>0.9</v>
      </c>
      <c r="HF22" s="27">
        <f>IF($A22="",0,IF(Mitarbeiter!$G$20=FALSE,0,IF(AND(Mitarbeiter!$E$20&lt;&gt;"",HF$5+6&lt;Mitarbeiter!$E$20),0,IF(AND(Mitarbeiter!$F$20&lt;&gt;"",HF$5&gt;Mitarbeiter!$F$20),0,IF(Planung!HF22="",$C22,IF(ISNUMBER(Planung!HF22),Planung!HF22,IF(UPPER(Planung!HF22)="H",$C22/2,0)))))))</f>
        <v>0.9</v>
      </c>
      <c r="HG22" s="27">
        <f>IF($A22="",0,IF(Mitarbeiter!$G$20=FALSE,0,IF(AND(Mitarbeiter!$E$20&lt;&gt;"",HG$5+6&lt;Mitarbeiter!$E$20),0,IF(AND(Mitarbeiter!$F$20&lt;&gt;"",HG$5&gt;Mitarbeiter!$F$20),0,IF(Planung!HG22="",$C22,IF(ISNUMBER(Planung!HG22),Planung!HG22,IF(UPPER(Planung!HG22)="H",$C22/2,0)))))))</f>
        <v>0.9</v>
      </c>
      <c r="HH22" s="27">
        <f>IF($A22="",0,IF(Mitarbeiter!$G$20=FALSE,0,IF(AND(Mitarbeiter!$E$20&lt;&gt;"",HH$5+6&lt;Mitarbeiter!$E$20),0,IF(AND(Mitarbeiter!$F$20&lt;&gt;"",HH$5&gt;Mitarbeiter!$F$20),0,IF(Planung!HH22="",$C22,IF(ISNUMBER(Planung!HH22),Planung!HH22,IF(UPPER(Planung!HH22)="H",$C22/2,0)))))))</f>
        <v>0.9</v>
      </c>
      <c r="HI22" s="27">
        <f>IF($A22="",0,IF(Mitarbeiter!$G$20=FALSE,0,IF(AND(Mitarbeiter!$E$20&lt;&gt;"",HI$5+6&lt;Mitarbeiter!$E$20),0,IF(AND(Mitarbeiter!$F$20&lt;&gt;"",HI$5&gt;Mitarbeiter!$F$20),0,IF(Planung!HI22="",$C22,IF(ISNUMBER(Planung!HI22),Planung!HI22,IF(UPPER(Planung!HI22)="H",$C22/2,0)))))))</f>
        <v>0.9</v>
      </c>
      <c r="HJ22" s="27">
        <f>IF($A22="",0,IF(Mitarbeiter!$G$20=FALSE,0,IF(AND(Mitarbeiter!$E$20&lt;&gt;"",HJ$5+6&lt;Mitarbeiter!$E$20),0,IF(AND(Mitarbeiter!$F$20&lt;&gt;"",HJ$5&gt;Mitarbeiter!$F$20),0,IF(Planung!HJ22="",$C22,IF(ISNUMBER(Planung!HJ22),Planung!HJ22,IF(UPPER(Planung!HJ22)="H",$C22/2,0)))))))</f>
        <v>0.9</v>
      </c>
      <c r="HK22" s="27">
        <f>IF($A22="",0,IF(Mitarbeiter!$G$20=FALSE,0,IF(AND(Mitarbeiter!$E$20&lt;&gt;"",HK$5+6&lt;Mitarbeiter!$E$20),0,IF(AND(Mitarbeiter!$F$20&lt;&gt;"",HK$5&gt;Mitarbeiter!$F$20),0,IF(Planung!HK22="",$C22,IF(ISNUMBER(Planung!HK22),Planung!HK22,IF(UPPER(Planung!HK22)="H",$C22/2,0)))))))</f>
        <v>0.9</v>
      </c>
      <c r="HL22" s="27">
        <f>IF($A22="",0,IF(Mitarbeiter!$G$20=FALSE,0,IF(AND(Mitarbeiter!$E$20&lt;&gt;"",HL$5+6&lt;Mitarbeiter!$E$20),0,IF(AND(Mitarbeiter!$F$20&lt;&gt;"",HL$5&gt;Mitarbeiter!$F$20),0,IF(Planung!HL22="",$C22,IF(ISNUMBER(Planung!HL22),Planung!HL22,IF(UPPER(Planung!HL22)="H",$C22/2,0)))))))</f>
        <v>0.9</v>
      </c>
      <c r="HM22" s="27">
        <f>IF($A22="",0,IF(Mitarbeiter!$G$20=FALSE,0,IF(AND(Mitarbeiter!$E$20&lt;&gt;"",HM$5+6&lt;Mitarbeiter!$E$20),0,IF(AND(Mitarbeiter!$F$20&lt;&gt;"",HM$5&gt;Mitarbeiter!$F$20),0,IF(Planung!HM22="",$C22,IF(ISNUMBER(Planung!HM22),Planung!HM22,IF(UPPER(Planung!HM22)="H",$C22/2,0)))))))</f>
        <v>0.9</v>
      </c>
      <c r="HN22" s="27">
        <f>IF($A22="",0,IF(Mitarbeiter!$G$20=FALSE,0,IF(AND(Mitarbeiter!$E$20&lt;&gt;"",HN$5+6&lt;Mitarbeiter!$E$20),0,IF(AND(Mitarbeiter!$F$20&lt;&gt;"",HN$5&gt;Mitarbeiter!$F$20),0,IF(Planung!HN22="",$C22,IF(ISNUMBER(Planung!HN22),Planung!HN22,IF(UPPER(Planung!HN22)="H",$C22/2,0)))))))</f>
        <v>0.9</v>
      </c>
      <c r="HO22" s="27">
        <f>IF($A22="",0,IF(Mitarbeiter!$G$20=FALSE,0,IF(AND(Mitarbeiter!$E$20&lt;&gt;"",HO$5+6&lt;Mitarbeiter!$E$20),0,IF(AND(Mitarbeiter!$F$20&lt;&gt;"",HO$5&gt;Mitarbeiter!$F$20),0,IF(Planung!HO22="",$C22,IF(ISNUMBER(Planung!HO22),Planung!HO22,IF(UPPER(Planung!HO22)="H",$C22/2,0)))))))</f>
        <v>0.9</v>
      </c>
      <c r="HP22" s="27">
        <f>IF($A22="",0,IF(Mitarbeiter!$G$20=FALSE,0,IF(AND(Mitarbeiter!$E$20&lt;&gt;"",HP$5+6&lt;Mitarbeiter!$E$20),0,IF(AND(Mitarbeiter!$F$20&lt;&gt;"",HP$5&gt;Mitarbeiter!$F$20),0,IF(Planung!HP22="",$C22,IF(ISNUMBER(Planung!HP22),Planung!HP22,IF(UPPER(Planung!HP22)="H",$C22/2,0)))))))</f>
        <v>0.9</v>
      </c>
      <c r="HQ22" s="27">
        <f>IF($A22="",0,IF(Mitarbeiter!$G$20=FALSE,0,IF(AND(Mitarbeiter!$E$20&lt;&gt;"",HQ$5+6&lt;Mitarbeiter!$E$20),0,IF(AND(Mitarbeiter!$F$20&lt;&gt;"",HQ$5&gt;Mitarbeiter!$F$20),0,IF(Planung!HQ22="",$C22,IF(ISNUMBER(Planung!HQ22),Planung!HQ22,IF(UPPER(Planung!HQ22)="H",$C22/2,0)))))))</f>
        <v>0.9</v>
      </c>
      <c r="HR22" s="27">
        <f>IF($A22="",0,IF(Mitarbeiter!$G$20=FALSE,0,IF(AND(Mitarbeiter!$E$20&lt;&gt;"",HR$5+6&lt;Mitarbeiter!$E$20),0,IF(AND(Mitarbeiter!$F$20&lt;&gt;"",HR$5&gt;Mitarbeiter!$F$20),0,IF(Planung!HR22="",$C22,IF(ISNUMBER(Planung!HR22),Planung!HR22,IF(UPPER(Planung!HR22)="H",$C22/2,0)))))))</f>
        <v>0.9</v>
      </c>
      <c r="HS22" s="27">
        <f>IF($A22="",0,IF(Mitarbeiter!$G$20=FALSE,0,IF(AND(Mitarbeiter!$E$20&lt;&gt;"",HS$5+6&lt;Mitarbeiter!$E$20),0,IF(AND(Mitarbeiter!$F$20&lt;&gt;"",HS$5&gt;Mitarbeiter!$F$20),0,IF(Planung!HS22="",$C22,IF(ISNUMBER(Planung!HS22),Planung!HS22,IF(UPPER(Planung!HS22)="H",$C22/2,0)))))))</f>
        <v>0.9</v>
      </c>
      <c r="HT22" s="27">
        <f>IF($A22="",0,IF(Mitarbeiter!$G$20=FALSE,0,IF(AND(Mitarbeiter!$E$20&lt;&gt;"",HT$5+6&lt;Mitarbeiter!$E$20),0,IF(AND(Mitarbeiter!$F$20&lt;&gt;"",HT$5&gt;Mitarbeiter!$F$20),0,IF(Planung!HT22="",$C22,IF(ISNUMBER(Planung!HT22),Planung!HT22,IF(UPPER(Planung!HT22)="H",$C22/2,0)))))))</f>
        <v>0.9</v>
      </c>
      <c r="HU22" s="27">
        <f>IF($A22="",0,IF(Mitarbeiter!$G$20=FALSE,0,IF(AND(Mitarbeiter!$E$20&lt;&gt;"",HU$5+6&lt;Mitarbeiter!$E$20),0,IF(AND(Mitarbeiter!$F$20&lt;&gt;"",HU$5&gt;Mitarbeiter!$F$20),0,IF(Planung!HU22="",$C22,IF(ISNUMBER(Planung!HU22),Planung!HU22,IF(UPPER(Planung!HU22)="H",$C22/2,0)))))))</f>
        <v>0.9</v>
      </c>
      <c r="HV22" s="27">
        <f>IF($A22="",0,IF(Mitarbeiter!$G$20=FALSE,0,IF(AND(Mitarbeiter!$E$20&lt;&gt;"",HV$5+6&lt;Mitarbeiter!$E$20),0,IF(AND(Mitarbeiter!$F$20&lt;&gt;"",HV$5&gt;Mitarbeiter!$F$20),0,IF(Planung!HV22="",$C22,IF(ISNUMBER(Planung!HV22),Planung!HV22,IF(UPPER(Planung!HV22)="H",$C22/2,0)))))))</f>
        <v>0.9</v>
      </c>
      <c r="HW22" s="27">
        <f>IF($A22="",0,IF(Mitarbeiter!$G$20=FALSE,0,IF(AND(Mitarbeiter!$E$20&lt;&gt;"",HW$5+6&lt;Mitarbeiter!$E$20),0,IF(AND(Mitarbeiter!$F$20&lt;&gt;"",HW$5&gt;Mitarbeiter!$F$20),0,IF(Planung!HW22="",$C22,IF(ISNUMBER(Planung!HW22),Planung!HW22,IF(UPPER(Planung!HW22)="H",$C22/2,0)))))))</f>
        <v>0.9</v>
      </c>
      <c r="HX22" s="27">
        <f>IF($A22="",0,IF(Mitarbeiter!$G$20=FALSE,0,IF(AND(Mitarbeiter!$E$20&lt;&gt;"",HX$5+6&lt;Mitarbeiter!$E$20),0,IF(AND(Mitarbeiter!$F$20&lt;&gt;"",HX$5&gt;Mitarbeiter!$F$20),0,IF(Planung!HX22="",$C22,IF(ISNUMBER(Planung!HX22),Planung!HX22,IF(UPPER(Planung!HX22)="H",$C22/2,0)))))))</f>
        <v>0.9</v>
      </c>
      <c r="HY22" s="27">
        <f>IF($A22="",0,IF(Mitarbeiter!$G$20=FALSE,0,IF(AND(Mitarbeiter!$E$20&lt;&gt;"",HY$5+6&lt;Mitarbeiter!$E$20),0,IF(AND(Mitarbeiter!$F$20&lt;&gt;"",HY$5&gt;Mitarbeiter!$F$20),0,IF(Planung!HY22="",$C22,IF(ISNUMBER(Planung!HY22),Planung!HY22,IF(UPPER(Planung!HY22)="H",$C22/2,0)))))))</f>
        <v>0.9</v>
      </c>
      <c r="HZ22" s="27">
        <f>IF($A22="",0,IF(Mitarbeiter!$G$20=FALSE,0,IF(AND(Mitarbeiter!$E$20&lt;&gt;"",HZ$5+6&lt;Mitarbeiter!$E$20),0,IF(AND(Mitarbeiter!$F$20&lt;&gt;"",HZ$5&gt;Mitarbeiter!$F$20),0,IF(Planung!HZ22="",$C22,IF(ISNUMBER(Planung!HZ22),Planung!HZ22,IF(UPPER(Planung!HZ22)="H",$C22/2,0)))))))</f>
        <v>0.9</v>
      </c>
      <c r="IA22" s="27">
        <f>IF($A22="",0,IF(Mitarbeiter!$G$20=FALSE,0,IF(AND(Mitarbeiter!$E$20&lt;&gt;"",IA$5+6&lt;Mitarbeiter!$E$20),0,IF(AND(Mitarbeiter!$F$20&lt;&gt;"",IA$5&gt;Mitarbeiter!$F$20),0,IF(Planung!IA22="",$C22,IF(ISNUMBER(Planung!IA22),Planung!IA22,IF(UPPER(Planung!IA22)="H",$C22/2,0)))))))</f>
        <v>0.9</v>
      </c>
    </row>
    <row r="23" spans="1:235" x14ac:dyDescent="0.25">
      <c r="A23" s="7" t="str">
        <f>Planung!A23</f>
        <v>Seksendört</v>
      </c>
      <c r="B23" s="7" t="str">
        <f>Planung!B23</f>
        <v>Gesundheit</v>
      </c>
      <c r="C23" s="27">
        <f>N(Mitarbeiter!$D$21)</f>
        <v>0.8</v>
      </c>
      <c r="D23" s="27">
        <f>IF($A23="",0,IF(Mitarbeiter!$G$21=FALSE,0,IF(AND(Mitarbeiter!$E$21&lt;&gt;"",D$5+6&lt;Mitarbeiter!$E$21),0,IF(AND(Mitarbeiter!$F$21&lt;&gt;"",D$5&gt;Mitarbeiter!$F$21),0,IF(Planung!D23="",$C23,IF(ISNUMBER(Planung!D23),Planung!D23,IF(UPPER(Planung!D23)="H",$C23/2,0)))))))</f>
        <v>0.8</v>
      </c>
      <c r="E23" s="27">
        <f>IF($A23="",0,IF(Mitarbeiter!$G$21=FALSE,0,IF(AND(Mitarbeiter!$E$21&lt;&gt;"",E$5+6&lt;Mitarbeiter!$E$21),0,IF(AND(Mitarbeiter!$F$21&lt;&gt;"",E$5&gt;Mitarbeiter!$F$21),0,IF(Planung!E23="",$C23,IF(ISNUMBER(Planung!E23),Planung!E23,IF(UPPER(Planung!E23)="H",$C23/2,0)))))))</f>
        <v>0.8</v>
      </c>
      <c r="F23" s="27">
        <f>IF($A23="",0,IF(Mitarbeiter!$G$21=FALSE,0,IF(AND(Mitarbeiter!$E$21&lt;&gt;"",F$5+6&lt;Mitarbeiter!$E$21),0,IF(AND(Mitarbeiter!$F$21&lt;&gt;"",F$5&gt;Mitarbeiter!$F$21),0,IF(Planung!F23="",$C23,IF(ISNUMBER(Planung!F23),Planung!F23,IF(UPPER(Planung!F23)="H",$C23/2,0)))))))</f>
        <v>0.8</v>
      </c>
      <c r="G23" s="27">
        <f>IF($A23="",0,IF(Mitarbeiter!$G$21=FALSE,0,IF(AND(Mitarbeiter!$E$21&lt;&gt;"",G$5+6&lt;Mitarbeiter!$E$21),0,IF(AND(Mitarbeiter!$F$21&lt;&gt;"",G$5&gt;Mitarbeiter!$F$21),0,IF(Planung!G23="",$C23,IF(ISNUMBER(Planung!G23),Planung!G23,IF(UPPER(Planung!G23)="H",$C23/2,0)))))))</f>
        <v>0.8</v>
      </c>
      <c r="H23" s="27">
        <f>IF($A23="",0,IF(Mitarbeiter!$G$21=FALSE,0,IF(AND(Mitarbeiter!$E$21&lt;&gt;"",H$5+6&lt;Mitarbeiter!$E$21),0,IF(AND(Mitarbeiter!$F$21&lt;&gt;"",H$5&gt;Mitarbeiter!$F$21),0,IF(Planung!H23="",$C23,IF(ISNUMBER(Planung!H23),Planung!H23,IF(UPPER(Planung!H23)="H",$C23/2,0)))))))</f>
        <v>0.8</v>
      </c>
      <c r="I23" s="27">
        <f>IF($A23="",0,IF(Mitarbeiter!$G$21=FALSE,0,IF(AND(Mitarbeiter!$E$21&lt;&gt;"",I$5+6&lt;Mitarbeiter!$E$21),0,IF(AND(Mitarbeiter!$F$21&lt;&gt;"",I$5&gt;Mitarbeiter!$F$21),0,IF(Planung!I23="",$C23,IF(ISNUMBER(Planung!I23),Planung!I23,IF(UPPER(Planung!I23)="H",$C23/2,0)))))))</f>
        <v>0.8</v>
      </c>
      <c r="J23" s="27">
        <f>IF($A23="",0,IF(Mitarbeiter!$G$21=FALSE,0,IF(AND(Mitarbeiter!$E$21&lt;&gt;"",J$5+6&lt;Mitarbeiter!$E$21),0,IF(AND(Mitarbeiter!$F$21&lt;&gt;"",J$5&gt;Mitarbeiter!$F$21),0,IF(Planung!J23="",$C23,IF(ISNUMBER(Planung!J23),Planung!J23,IF(UPPER(Planung!J23)="H",$C23/2,0)))))))</f>
        <v>0.8</v>
      </c>
      <c r="K23" s="27">
        <f>IF($A23="",0,IF(Mitarbeiter!$G$21=FALSE,0,IF(AND(Mitarbeiter!$E$21&lt;&gt;"",K$5+6&lt;Mitarbeiter!$E$21),0,IF(AND(Mitarbeiter!$F$21&lt;&gt;"",K$5&gt;Mitarbeiter!$F$21),0,IF(Planung!K23="",$C23,IF(ISNUMBER(Planung!K23),Planung!K23,IF(UPPER(Planung!K23)="H",$C23/2,0)))))))</f>
        <v>0.8</v>
      </c>
      <c r="L23" s="27">
        <f>IF($A23="",0,IF(Mitarbeiter!$G$21=FALSE,0,IF(AND(Mitarbeiter!$E$21&lt;&gt;"",L$5+6&lt;Mitarbeiter!$E$21),0,IF(AND(Mitarbeiter!$F$21&lt;&gt;"",L$5&gt;Mitarbeiter!$F$21),0,IF(Planung!L23="",$C23,IF(ISNUMBER(Planung!L23),Planung!L23,IF(UPPER(Planung!L23)="H",$C23/2,0)))))))</f>
        <v>0.8</v>
      </c>
      <c r="M23" s="27">
        <f>IF($A23="",0,IF(Mitarbeiter!$G$21=FALSE,0,IF(AND(Mitarbeiter!$E$21&lt;&gt;"",M$5+6&lt;Mitarbeiter!$E$21),0,IF(AND(Mitarbeiter!$F$21&lt;&gt;"",M$5&gt;Mitarbeiter!$F$21),0,IF(Planung!M23="",$C23,IF(ISNUMBER(Planung!M23),Planung!M23,IF(UPPER(Planung!M23)="H",$C23/2,0)))))))</f>
        <v>0</v>
      </c>
      <c r="N23" s="27">
        <f>IF($A23="",0,IF(Mitarbeiter!$G$21=FALSE,0,IF(AND(Mitarbeiter!$E$21&lt;&gt;"",N$5+6&lt;Mitarbeiter!$E$21),0,IF(AND(Mitarbeiter!$F$21&lt;&gt;"",N$5&gt;Mitarbeiter!$F$21),0,IF(Planung!N23="",$C23,IF(ISNUMBER(Planung!N23),Planung!N23,IF(UPPER(Planung!N23)="H",$C23/2,0)))))))</f>
        <v>0</v>
      </c>
      <c r="O23" s="27">
        <f>IF($A23="",0,IF(Mitarbeiter!$G$21=FALSE,0,IF(AND(Mitarbeiter!$E$21&lt;&gt;"",O$5+6&lt;Mitarbeiter!$E$21),0,IF(AND(Mitarbeiter!$F$21&lt;&gt;"",O$5&gt;Mitarbeiter!$F$21),0,IF(Planung!O23="",$C23,IF(ISNUMBER(Planung!O23),Planung!O23,IF(UPPER(Planung!O23)="H",$C23/2,0)))))))</f>
        <v>0.8</v>
      </c>
      <c r="P23" s="27">
        <f>IF($A23="",0,IF(Mitarbeiter!$G$21=FALSE,0,IF(AND(Mitarbeiter!$E$21&lt;&gt;"",P$5+6&lt;Mitarbeiter!$E$21),0,IF(AND(Mitarbeiter!$F$21&lt;&gt;"",P$5&gt;Mitarbeiter!$F$21),0,IF(Planung!P23="",$C23,IF(ISNUMBER(Planung!P23),Planung!P23,IF(UPPER(Planung!P23)="H",$C23/2,0)))))))</f>
        <v>0.8</v>
      </c>
      <c r="Q23" s="27">
        <f>IF($A23="",0,IF(Mitarbeiter!$G$21=FALSE,0,IF(AND(Mitarbeiter!$E$21&lt;&gt;"",Q$5+6&lt;Mitarbeiter!$E$21),0,IF(AND(Mitarbeiter!$F$21&lt;&gt;"",Q$5&gt;Mitarbeiter!$F$21),0,IF(Planung!Q23="",$C23,IF(ISNUMBER(Planung!Q23),Planung!Q23,IF(UPPER(Planung!Q23)="H",$C23/2,0)))))))</f>
        <v>0.8</v>
      </c>
      <c r="R23" s="27">
        <f>IF($A23="",0,IF(Mitarbeiter!$G$21=FALSE,0,IF(AND(Mitarbeiter!$E$21&lt;&gt;"",R$5+6&lt;Mitarbeiter!$E$21),0,IF(AND(Mitarbeiter!$F$21&lt;&gt;"",R$5&gt;Mitarbeiter!$F$21),0,IF(Planung!R23="",$C23,IF(ISNUMBER(Planung!R23),Planung!R23,IF(UPPER(Planung!R23)="H",$C23/2,0)))))))</f>
        <v>0.8</v>
      </c>
      <c r="S23" s="27">
        <f>IF($A23="",0,IF(Mitarbeiter!$G$21=FALSE,0,IF(AND(Mitarbeiter!$E$21&lt;&gt;"",S$5+6&lt;Mitarbeiter!$E$21),0,IF(AND(Mitarbeiter!$F$21&lt;&gt;"",S$5&gt;Mitarbeiter!$F$21),0,IF(Planung!S23="",$C23,IF(ISNUMBER(Planung!S23),Planung!S23,IF(UPPER(Planung!S23)="H",$C23/2,0)))))))</f>
        <v>0.8</v>
      </c>
      <c r="T23" s="27">
        <f>IF($A23="",0,IF(Mitarbeiter!$G$21=FALSE,0,IF(AND(Mitarbeiter!$E$21&lt;&gt;"",T$5+6&lt;Mitarbeiter!$E$21),0,IF(AND(Mitarbeiter!$F$21&lt;&gt;"",T$5&gt;Mitarbeiter!$F$21),0,IF(Planung!T23="",$C23,IF(ISNUMBER(Planung!T23),Planung!T23,IF(UPPER(Planung!T23)="H",$C23/2,0)))))))</f>
        <v>0.8</v>
      </c>
      <c r="U23" s="27">
        <f>IF($A23="",0,IF(Mitarbeiter!$G$21=FALSE,0,IF(AND(Mitarbeiter!$E$21&lt;&gt;"",U$5+6&lt;Mitarbeiter!$E$21),0,IF(AND(Mitarbeiter!$F$21&lt;&gt;"",U$5&gt;Mitarbeiter!$F$21),0,IF(Planung!U23="",$C23,IF(ISNUMBER(Planung!U23),Planung!U23,IF(UPPER(Planung!U23)="H",$C23/2,0)))))))</f>
        <v>0.8</v>
      </c>
      <c r="V23" s="27">
        <f>IF($A23="",0,IF(Mitarbeiter!$G$21=FALSE,0,IF(AND(Mitarbeiter!$E$21&lt;&gt;"",V$5+6&lt;Mitarbeiter!$E$21),0,IF(AND(Mitarbeiter!$F$21&lt;&gt;"",V$5&gt;Mitarbeiter!$F$21),0,IF(Planung!V23="",$C23,IF(ISNUMBER(Planung!V23),Planung!V23,IF(UPPER(Planung!V23)="H",$C23/2,0)))))))</f>
        <v>0.8</v>
      </c>
      <c r="W23" s="27">
        <f>IF($A23="",0,IF(Mitarbeiter!$G$21=FALSE,0,IF(AND(Mitarbeiter!$E$21&lt;&gt;"",W$5+6&lt;Mitarbeiter!$E$21),0,IF(AND(Mitarbeiter!$F$21&lt;&gt;"",W$5&gt;Mitarbeiter!$F$21),0,IF(Planung!W23="",$C23,IF(ISNUMBER(Planung!W23),Planung!W23,IF(UPPER(Planung!W23)="H",$C23/2,0)))))))</f>
        <v>0.8</v>
      </c>
      <c r="X23" s="27">
        <f>IF($A23="",0,IF(Mitarbeiter!$G$21=FALSE,0,IF(AND(Mitarbeiter!$E$21&lt;&gt;"",X$5+6&lt;Mitarbeiter!$E$21),0,IF(AND(Mitarbeiter!$F$21&lt;&gt;"",X$5&gt;Mitarbeiter!$F$21),0,IF(Planung!X23="",$C23,IF(ISNUMBER(Planung!X23),Planung!X23,IF(UPPER(Planung!X23)="H",$C23/2,0)))))))</f>
        <v>0.8</v>
      </c>
      <c r="Y23" s="27">
        <f>IF($A23="",0,IF(Mitarbeiter!$G$21=FALSE,0,IF(AND(Mitarbeiter!$E$21&lt;&gt;"",Y$5+6&lt;Mitarbeiter!$E$21),0,IF(AND(Mitarbeiter!$F$21&lt;&gt;"",Y$5&gt;Mitarbeiter!$F$21),0,IF(Planung!Y23="",$C23,IF(ISNUMBER(Planung!Y23),Planung!Y23,IF(UPPER(Planung!Y23)="H",$C23/2,0)))))))</f>
        <v>0.8</v>
      </c>
      <c r="Z23" s="27">
        <f>IF($A23="",0,IF(Mitarbeiter!$G$21=FALSE,0,IF(AND(Mitarbeiter!$E$21&lt;&gt;"",Z$5+6&lt;Mitarbeiter!$E$21),0,IF(AND(Mitarbeiter!$F$21&lt;&gt;"",Z$5&gt;Mitarbeiter!$F$21),0,IF(Planung!Z23="",$C23,IF(ISNUMBER(Planung!Z23),Planung!Z23,IF(UPPER(Planung!Z23)="H",$C23/2,0)))))))</f>
        <v>0.8</v>
      </c>
      <c r="AA23" s="27">
        <f>IF($A23="",0,IF(Mitarbeiter!$G$21=FALSE,0,IF(AND(Mitarbeiter!$E$21&lt;&gt;"",AA$5+6&lt;Mitarbeiter!$E$21),0,IF(AND(Mitarbeiter!$F$21&lt;&gt;"",AA$5&gt;Mitarbeiter!$F$21),0,IF(Planung!AA23="",$C23,IF(ISNUMBER(Planung!AA23),Planung!AA23,IF(UPPER(Planung!AA23)="H",$C23/2,0)))))))</f>
        <v>0.8</v>
      </c>
      <c r="AB23" s="27">
        <f>IF($A23="",0,IF(Mitarbeiter!$G$21=FALSE,0,IF(AND(Mitarbeiter!$E$21&lt;&gt;"",AB$5+6&lt;Mitarbeiter!$E$21),0,IF(AND(Mitarbeiter!$F$21&lt;&gt;"",AB$5&gt;Mitarbeiter!$F$21),0,IF(Planung!AB23="",$C23,IF(ISNUMBER(Planung!AB23),Planung!AB23,IF(UPPER(Planung!AB23)="H",$C23/2,0)))))))</f>
        <v>0.8</v>
      </c>
      <c r="AC23" s="27">
        <f>IF($A23="",0,IF(Mitarbeiter!$G$21=FALSE,0,IF(AND(Mitarbeiter!$E$21&lt;&gt;"",AC$5+6&lt;Mitarbeiter!$E$21),0,IF(AND(Mitarbeiter!$F$21&lt;&gt;"",AC$5&gt;Mitarbeiter!$F$21),0,IF(Planung!AC23="",$C23,IF(ISNUMBER(Planung!AC23),Planung!AC23,IF(UPPER(Planung!AC23)="H",$C23/2,0)))))))</f>
        <v>0.8</v>
      </c>
      <c r="AD23" s="27">
        <f>IF($A23="",0,IF(Mitarbeiter!$G$21=FALSE,0,IF(AND(Mitarbeiter!$E$21&lt;&gt;"",AD$5+6&lt;Mitarbeiter!$E$21),0,IF(AND(Mitarbeiter!$F$21&lt;&gt;"",AD$5&gt;Mitarbeiter!$F$21),0,IF(Planung!AD23="",$C23,IF(ISNUMBER(Planung!AD23),Planung!AD23,IF(UPPER(Planung!AD23)="H",$C23/2,0)))))))</f>
        <v>0.8</v>
      </c>
      <c r="AE23" s="27">
        <f>IF($A23="",0,IF(Mitarbeiter!$G$21=FALSE,0,IF(AND(Mitarbeiter!$E$21&lt;&gt;"",AE$5+6&lt;Mitarbeiter!$E$21),0,IF(AND(Mitarbeiter!$F$21&lt;&gt;"",AE$5&gt;Mitarbeiter!$F$21),0,IF(Planung!AE23="",$C23,IF(ISNUMBER(Planung!AE23),Planung!AE23,IF(UPPER(Planung!AE23)="H",$C23/2,0)))))))</f>
        <v>0.8</v>
      </c>
      <c r="AF23" s="27">
        <f>IF($A23="",0,IF(Mitarbeiter!$G$21=FALSE,0,IF(AND(Mitarbeiter!$E$21&lt;&gt;"",AF$5+6&lt;Mitarbeiter!$E$21),0,IF(AND(Mitarbeiter!$F$21&lt;&gt;"",AF$5&gt;Mitarbeiter!$F$21),0,IF(Planung!AF23="",$C23,IF(ISNUMBER(Planung!AF23),Planung!AF23,IF(UPPER(Planung!AF23)="H",$C23/2,0)))))))</f>
        <v>0.8</v>
      </c>
      <c r="AG23" s="27">
        <f>IF($A23="",0,IF(Mitarbeiter!$G$21=FALSE,0,IF(AND(Mitarbeiter!$E$21&lt;&gt;"",AG$5+6&lt;Mitarbeiter!$E$21),0,IF(AND(Mitarbeiter!$F$21&lt;&gt;"",AG$5&gt;Mitarbeiter!$F$21),0,IF(Planung!AG23="",$C23,IF(ISNUMBER(Planung!AG23),Planung!AG23,IF(UPPER(Planung!AG23)="H",$C23/2,0)))))))</f>
        <v>0.8</v>
      </c>
      <c r="AH23" s="27">
        <f>IF($A23="",0,IF(Mitarbeiter!$G$21=FALSE,0,IF(AND(Mitarbeiter!$E$21&lt;&gt;"",AH$5+6&lt;Mitarbeiter!$E$21),0,IF(AND(Mitarbeiter!$F$21&lt;&gt;"",AH$5&gt;Mitarbeiter!$F$21),0,IF(Planung!AH23="",$C23,IF(ISNUMBER(Planung!AH23),Planung!AH23,IF(UPPER(Planung!AH23)="H",$C23/2,0)))))))</f>
        <v>0.8</v>
      </c>
      <c r="AI23" s="27">
        <f>IF($A23="",0,IF(Mitarbeiter!$G$21=FALSE,0,IF(AND(Mitarbeiter!$E$21&lt;&gt;"",AI$5+6&lt;Mitarbeiter!$E$21),0,IF(AND(Mitarbeiter!$F$21&lt;&gt;"",AI$5&gt;Mitarbeiter!$F$21),0,IF(Planung!AI23="",$C23,IF(ISNUMBER(Planung!AI23),Planung!AI23,IF(UPPER(Planung!AI23)="H",$C23/2,0)))))))</f>
        <v>0.8</v>
      </c>
      <c r="AJ23" s="27">
        <f>IF($A23="",0,IF(Mitarbeiter!$G$21=FALSE,0,IF(AND(Mitarbeiter!$E$21&lt;&gt;"",AJ$5+6&lt;Mitarbeiter!$E$21),0,IF(AND(Mitarbeiter!$F$21&lt;&gt;"",AJ$5&gt;Mitarbeiter!$F$21),0,IF(Planung!AJ23="",$C23,IF(ISNUMBER(Planung!AJ23),Planung!AJ23,IF(UPPER(Planung!AJ23)="H",$C23/2,0)))))))</f>
        <v>0.8</v>
      </c>
      <c r="AK23" s="27">
        <f>IF($A23="",0,IF(Mitarbeiter!$G$21=FALSE,0,IF(AND(Mitarbeiter!$E$21&lt;&gt;"",AK$5+6&lt;Mitarbeiter!$E$21),0,IF(AND(Mitarbeiter!$F$21&lt;&gt;"",AK$5&gt;Mitarbeiter!$F$21),0,IF(Planung!AK23="",$C23,IF(ISNUMBER(Planung!AK23),Planung!AK23,IF(UPPER(Planung!AK23)="H",$C23/2,0)))))))</f>
        <v>0.8</v>
      </c>
      <c r="AL23" s="27">
        <f>IF($A23="",0,IF(Mitarbeiter!$G$21=FALSE,0,IF(AND(Mitarbeiter!$E$21&lt;&gt;"",AL$5+6&lt;Mitarbeiter!$E$21),0,IF(AND(Mitarbeiter!$F$21&lt;&gt;"",AL$5&gt;Mitarbeiter!$F$21),0,IF(Planung!AL23="",$C23,IF(ISNUMBER(Planung!AL23),Planung!AL23,IF(UPPER(Planung!AL23)="H",$C23/2,0)))))))</f>
        <v>0.8</v>
      </c>
      <c r="AM23" s="27">
        <f>IF($A23="",0,IF(Mitarbeiter!$G$21=FALSE,0,IF(AND(Mitarbeiter!$E$21&lt;&gt;"",AM$5+6&lt;Mitarbeiter!$E$21),0,IF(AND(Mitarbeiter!$F$21&lt;&gt;"",AM$5&gt;Mitarbeiter!$F$21),0,IF(Planung!AM23="",$C23,IF(ISNUMBER(Planung!AM23),Planung!AM23,IF(UPPER(Planung!AM23)="H",$C23/2,0)))))))</f>
        <v>0.8</v>
      </c>
      <c r="AN23" s="27">
        <f>IF($A23="",0,IF(Mitarbeiter!$G$21=FALSE,0,IF(AND(Mitarbeiter!$E$21&lt;&gt;"",AN$5+6&lt;Mitarbeiter!$E$21),0,IF(AND(Mitarbeiter!$F$21&lt;&gt;"",AN$5&gt;Mitarbeiter!$F$21),0,IF(Planung!AN23="",$C23,IF(ISNUMBER(Planung!AN23),Planung!AN23,IF(UPPER(Planung!AN23)="H",$C23/2,0)))))))</f>
        <v>0.8</v>
      </c>
      <c r="AO23" s="27">
        <f>IF($A23="",0,IF(Mitarbeiter!$G$21=FALSE,0,IF(AND(Mitarbeiter!$E$21&lt;&gt;"",AO$5+6&lt;Mitarbeiter!$E$21),0,IF(AND(Mitarbeiter!$F$21&lt;&gt;"",AO$5&gt;Mitarbeiter!$F$21),0,IF(Planung!AO23="",$C23,IF(ISNUMBER(Planung!AO23),Planung!AO23,IF(UPPER(Planung!AO23)="H",$C23/2,0)))))))</f>
        <v>0.8</v>
      </c>
      <c r="AP23" s="27">
        <f>IF($A23="",0,IF(Mitarbeiter!$G$21=FALSE,0,IF(AND(Mitarbeiter!$E$21&lt;&gt;"",AP$5+6&lt;Mitarbeiter!$E$21),0,IF(AND(Mitarbeiter!$F$21&lt;&gt;"",AP$5&gt;Mitarbeiter!$F$21),0,IF(Planung!AP23="",$C23,IF(ISNUMBER(Planung!AP23),Planung!AP23,IF(UPPER(Planung!AP23)="H",$C23/2,0)))))))</f>
        <v>0.8</v>
      </c>
      <c r="AQ23" s="27">
        <f>IF($A23="",0,IF(Mitarbeiter!$G$21=FALSE,0,IF(AND(Mitarbeiter!$E$21&lt;&gt;"",AQ$5+6&lt;Mitarbeiter!$E$21),0,IF(AND(Mitarbeiter!$F$21&lt;&gt;"",AQ$5&gt;Mitarbeiter!$F$21),0,IF(Planung!AQ23="",$C23,IF(ISNUMBER(Planung!AQ23),Planung!AQ23,IF(UPPER(Planung!AQ23)="H",$C23/2,0)))))))</f>
        <v>0.8</v>
      </c>
      <c r="AR23" s="27">
        <f>IF($A23="",0,IF(Mitarbeiter!$G$21=FALSE,0,IF(AND(Mitarbeiter!$E$21&lt;&gt;"",AR$5+6&lt;Mitarbeiter!$E$21),0,IF(AND(Mitarbeiter!$F$21&lt;&gt;"",AR$5&gt;Mitarbeiter!$F$21),0,IF(Planung!AR23="",$C23,IF(ISNUMBER(Planung!AR23),Planung!AR23,IF(UPPER(Planung!AR23)="H",$C23/2,0)))))))</f>
        <v>0.8</v>
      </c>
      <c r="AS23" s="27">
        <f>IF($A23="",0,IF(Mitarbeiter!$G$21=FALSE,0,IF(AND(Mitarbeiter!$E$21&lt;&gt;"",AS$5+6&lt;Mitarbeiter!$E$21),0,IF(AND(Mitarbeiter!$F$21&lt;&gt;"",AS$5&gt;Mitarbeiter!$F$21),0,IF(Planung!AS23="",$C23,IF(ISNUMBER(Planung!AS23),Planung!AS23,IF(UPPER(Planung!AS23)="H",$C23/2,0)))))))</f>
        <v>0.8</v>
      </c>
      <c r="AT23" s="27">
        <f>IF($A23="",0,IF(Mitarbeiter!$G$21=FALSE,0,IF(AND(Mitarbeiter!$E$21&lt;&gt;"",AT$5+6&lt;Mitarbeiter!$E$21),0,IF(AND(Mitarbeiter!$F$21&lt;&gt;"",AT$5&gt;Mitarbeiter!$F$21),0,IF(Planung!AT23="",$C23,IF(ISNUMBER(Planung!AT23),Planung!AT23,IF(UPPER(Planung!AT23)="H",$C23/2,0)))))))</f>
        <v>0.8</v>
      </c>
      <c r="AU23" s="27">
        <f>IF($A23="",0,IF(Mitarbeiter!$G$21=FALSE,0,IF(AND(Mitarbeiter!$E$21&lt;&gt;"",AU$5+6&lt;Mitarbeiter!$E$21),0,IF(AND(Mitarbeiter!$F$21&lt;&gt;"",AU$5&gt;Mitarbeiter!$F$21),0,IF(Planung!AU23="",$C23,IF(ISNUMBER(Planung!AU23),Planung!AU23,IF(UPPER(Planung!AU23)="H",$C23/2,0)))))))</f>
        <v>0.8</v>
      </c>
      <c r="AV23" s="27">
        <f>IF($A23="",0,IF(Mitarbeiter!$G$21=FALSE,0,IF(AND(Mitarbeiter!$E$21&lt;&gt;"",AV$5+6&lt;Mitarbeiter!$E$21),0,IF(AND(Mitarbeiter!$F$21&lt;&gt;"",AV$5&gt;Mitarbeiter!$F$21),0,IF(Planung!AV23="",$C23,IF(ISNUMBER(Planung!AV23),Planung!AV23,IF(UPPER(Planung!AV23)="H",$C23/2,0)))))))</f>
        <v>0.8</v>
      </c>
      <c r="AW23" s="27">
        <f>IF($A23="",0,IF(Mitarbeiter!$G$21=FALSE,0,IF(AND(Mitarbeiter!$E$21&lt;&gt;"",AW$5+6&lt;Mitarbeiter!$E$21),0,IF(AND(Mitarbeiter!$F$21&lt;&gt;"",AW$5&gt;Mitarbeiter!$F$21),0,IF(Planung!AW23="",$C23,IF(ISNUMBER(Planung!AW23),Planung!AW23,IF(UPPER(Planung!AW23)="H",$C23/2,0)))))))</f>
        <v>0.8</v>
      </c>
      <c r="AX23" s="27">
        <f>IF($A23="",0,IF(Mitarbeiter!$G$21=FALSE,0,IF(AND(Mitarbeiter!$E$21&lt;&gt;"",AX$5+6&lt;Mitarbeiter!$E$21),0,IF(AND(Mitarbeiter!$F$21&lt;&gt;"",AX$5&gt;Mitarbeiter!$F$21),0,IF(Planung!AX23="",$C23,IF(ISNUMBER(Planung!AX23),Planung!AX23,IF(UPPER(Planung!AX23)="H",$C23/2,0)))))))</f>
        <v>0.8</v>
      </c>
      <c r="AY23" s="27">
        <f>IF($A23="",0,IF(Mitarbeiter!$G$21=FALSE,0,IF(AND(Mitarbeiter!$E$21&lt;&gt;"",AY$5+6&lt;Mitarbeiter!$E$21),0,IF(AND(Mitarbeiter!$F$21&lt;&gt;"",AY$5&gt;Mitarbeiter!$F$21),0,IF(Planung!AY23="",$C23,IF(ISNUMBER(Planung!AY23),Planung!AY23,IF(UPPER(Planung!AY23)="H",$C23/2,0)))))))</f>
        <v>0.8</v>
      </c>
      <c r="AZ23" s="27">
        <f>IF($A23="",0,IF(Mitarbeiter!$G$21=FALSE,0,IF(AND(Mitarbeiter!$E$21&lt;&gt;"",AZ$5+6&lt;Mitarbeiter!$E$21),0,IF(AND(Mitarbeiter!$F$21&lt;&gt;"",AZ$5&gt;Mitarbeiter!$F$21),0,IF(Planung!AZ23="",$C23,IF(ISNUMBER(Planung!AZ23),Planung!AZ23,IF(UPPER(Planung!AZ23)="H",$C23/2,0)))))))</f>
        <v>0.8</v>
      </c>
      <c r="BA23" s="27">
        <f>IF($A23="",0,IF(Mitarbeiter!$G$21=FALSE,0,IF(AND(Mitarbeiter!$E$21&lt;&gt;"",BA$5+6&lt;Mitarbeiter!$E$21),0,IF(AND(Mitarbeiter!$F$21&lt;&gt;"",BA$5&gt;Mitarbeiter!$F$21),0,IF(Planung!BA23="",$C23,IF(ISNUMBER(Planung!BA23),Planung!BA23,IF(UPPER(Planung!BA23)="H",$C23/2,0)))))))</f>
        <v>0.8</v>
      </c>
      <c r="BB23" s="27">
        <f>IF($A23="",0,IF(Mitarbeiter!$G$21=FALSE,0,IF(AND(Mitarbeiter!$E$21&lt;&gt;"",BB$5+6&lt;Mitarbeiter!$E$21),0,IF(AND(Mitarbeiter!$F$21&lt;&gt;"",BB$5&gt;Mitarbeiter!$F$21),0,IF(Planung!BB23="",$C23,IF(ISNUMBER(Planung!BB23),Planung!BB23,IF(UPPER(Planung!BB23)="H",$C23/2,0)))))))</f>
        <v>0.8</v>
      </c>
      <c r="BC23" s="27">
        <f>IF($A23="",0,IF(Mitarbeiter!$G$21=FALSE,0,IF(AND(Mitarbeiter!$E$21&lt;&gt;"",BC$5+6&lt;Mitarbeiter!$E$21),0,IF(AND(Mitarbeiter!$F$21&lt;&gt;"",BC$5&gt;Mitarbeiter!$F$21),0,IF(Planung!BC23="",$C23,IF(ISNUMBER(Planung!BC23),Planung!BC23,IF(UPPER(Planung!BC23)="H",$C23/2,0)))))))</f>
        <v>0.8</v>
      </c>
      <c r="BD23" s="27">
        <f>IF($A23="",0,IF(Mitarbeiter!$G$21=FALSE,0,IF(AND(Mitarbeiter!$E$21&lt;&gt;"",BD$5+6&lt;Mitarbeiter!$E$21),0,IF(AND(Mitarbeiter!$F$21&lt;&gt;"",BD$5&gt;Mitarbeiter!$F$21),0,IF(Planung!BD23="",$C23,IF(ISNUMBER(Planung!BD23),Planung!BD23,IF(UPPER(Planung!BD23)="H",$C23/2,0)))))))</f>
        <v>0.8</v>
      </c>
      <c r="BE23" s="27">
        <f>IF($A23="",0,IF(Mitarbeiter!$G$21=FALSE,0,IF(AND(Mitarbeiter!$E$21&lt;&gt;"",BE$5+6&lt;Mitarbeiter!$E$21),0,IF(AND(Mitarbeiter!$F$21&lt;&gt;"",BE$5&gt;Mitarbeiter!$F$21),0,IF(Planung!BE23="",$C23,IF(ISNUMBER(Planung!BE23),Planung!BE23,IF(UPPER(Planung!BE23)="H",$C23/2,0)))))))</f>
        <v>0.8</v>
      </c>
      <c r="BF23" s="27">
        <f>IF($A23="",0,IF(Mitarbeiter!$G$21=FALSE,0,IF(AND(Mitarbeiter!$E$21&lt;&gt;"",BF$5+6&lt;Mitarbeiter!$E$21),0,IF(AND(Mitarbeiter!$F$21&lt;&gt;"",BF$5&gt;Mitarbeiter!$F$21),0,IF(Planung!BF23="",$C23,IF(ISNUMBER(Planung!BF23),Planung!BF23,IF(UPPER(Planung!BF23)="H",$C23/2,0)))))))</f>
        <v>0.8</v>
      </c>
      <c r="BG23" s="27">
        <f>IF($A23="",0,IF(Mitarbeiter!$G$21=FALSE,0,IF(AND(Mitarbeiter!$E$21&lt;&gt;"",BG$5+6&lt;Mitarbeiter!$E$21),0,IF(AND(Mitarbeiter!$F$21&lt;&gt;"",BG$5&gt;Mitarbeiter!$F$21),0,IF(Planung!BG23="",$C23,IF(ISNUMBER(Planung!BG23),Planung!BG23,IF(UPPER(Planung!BG23)="H",$C23/2,0)))))))</f>
        <v>0.8</v>
      </c>
      <c r="BH23" s="27">
        <f>IF($A23="",0,IF(Mitarbeiter!$G$21=FALSE,0,IF(AND(Mitarbeiter!$E$21&lt;&gt;"",BH$5+6&lt;Mitarbeiter!$E$21),0,IF(AND(Mitarbeiter!$F$21&lt;&gt;"",BH$5&gt;Mitarbeiter!$F$21),0,IF(Planung!BH23="",$C23,IF(ISNUMBER(Planung!BH23),Planung!BH23,IF(UPPER(Planung!BH23)="H",$C23/2,0)))))))</f>
        <v>0.8</v>
      </c>
      <c r="BI23" s="27">
        <f>IF($A23="",0,IF(Mitarbeiter!$G$21=FALSE,0,IF(AND(Mitarbeiter!$E$21&lt;&gt;"",BI$5+6&lt;Mitarbeiter!$E$21),0,IF(AND(Mitarbeiter!$F$21&lt;&gt;"",BI$5&gt;Mitarbeiter!$F$21),0,IF(Planung!BI23="",$C23,IF(ISNUMBER(Planung!BI23),Planung!BI23,IF(UPPER(Planung!BI23)="H",$C23/2,0)))))))</f>
        <v>0.8</v>
      </c>
      <c r="BJ23" s="27">
        <f>IF($A23="",0,IF(Mitarbeiter!$G$21=FALSE,0,IF(AND(Mitarbeiter!$E$21&lt;&gt;"",BJ$5+6&lt;Mitarbeiter!$E$21),0,IF(AND(Mitarbeiter!$F$21&lt;&gt;"",BJ$5&gt;Mitarbeiter!$F$21),0,IF(Planung!BJ23="",$C23,IF(ISNUMBER(Planung!BJ23),Planung!BJ23,IF(UPPER(Planung!BJ23)="H",$C23/2,0)))))))</f>
        <v>0.8</v>
      </c>
      <c r="BK23" s="27">
        <f>IF($A23="",0,IF(Mitarbeiter!$G$21=FALSE,0,IF(AND(Mitarbeiter!$E$21&lt;&gt;"",BK$5+6&lt;Mitarbeiter!$E$21),0,IF(AND(Mitarbeiter!$F$21&lt;&gt;"",BK$5&gt;Mitarbeiter!$F$21),0,IF(Planung!BK23="",$C23,IF(ISNUMBER(Planung!BK23),Planung!BK23,IF(UPPER(Planung!BK23)="H",$C23/2,0)))))))</f>
        <v>0.8</v>
      </c>
      <c r="BL23" s="27">
        <f>IF($A23="",0,IF(Mitarbeiter!$G$21=FALSE,0,IF(AND(Mitarbeiter!$E$21&lt;&gt;"",BL$5+6&lt;Mitarbeiter!$E$21),0,IF(AND(Mitarbeiter!$F$21&lt;&gt;"",BL$5&gt;Mitarbeiter!$F$21),0,IF(Planung!BL23="",$C23,IF(ISNUMBER(Planung!BL23),Planung!BL23,IF(UPPER(Planung!BL23)="H",$C23/2,0)))))))</f>
        <v>0.8</v>
      </c>
      <c r="BM23" s="27">
        <f>IF($A23="",0,IF(Mitarbeiter!$G$21=FALSE,0,IF(AND(Mitarbeiter!$E$21&lt;&gt;"",BM$5+6&lt;Mitarbeiter!$E$21),0,IF(AND(Mitarbeiter!$F$21&lt;&gt;"",BM$5&gt;Mitarbeiter!$F$21),0,IF(Planung!BM23="",$C23,IF(ISNUMBER(Planung!BM23),Planung!BM23,IF(UPPER(Planung!BM23)="H",$C23/2,0)))))))</f>
        <v>0.8</v>
      </c>
      <c r="BN23" s="27">
        <f>IF($A23="",0,IF(Mitarbeiter!$G$21=FALSE,0,IF(AND(Mitarbeiter!$E$21&lt;&gt;"",BN$5+6&lt;Mitarbeiter!$E$21),0,IF(AND(Mitarbeiter!$F$21&lt;&gt;"",BN$5&gt;Mitarbeiter!$F$21),0,IF(Planung!BN23="",$C23,IF(ISNUMBER(Planung!BN23),Planung!BN23,IF(UPPER(Planung!BN23)="H",$C23/2,0)))))))</f>
        <v>0.8</v>
      </c>
      <c r="BO23" s="27">
        <f>IF($A23="",0,IF(Mitarbeiter!$G$21=FALSE,0,IF(AND(Mitarbeiter!$E$21&lt;&gt;"",BO$5+6&lt;Mitarbeiter!$E$21),0,IF(AND(Mitarbeiter!$F$21&lt;&gt;"",BO$5&gt;Mitarbeiter!$F$21),0,IF(Planung!BO23="",$C23,IF(ISNUMBER(Planung!BO23),Planung!BO23,IF(UPPER(Planung!BO23)="H",$C23/2,0)))))))</f>
        <v>0.8</v>
      </c>
      <c r="BP23" s="27">
        <f>IF($A23="",0,IF(Mitarbeiter!$G$21=FALSE,0,IF(AND(Mitarbeiter!$E$21&lt;&gt;"",BP$5+6&lt;Mitarbeiter!$E$21),0,IF(AND(Mitarbeiter!$F$21&lt;&gt;"",BP$5&gt;Mitarbeiter!$F$21),0,IF(Planung!BP23="",$C23,IF(ISNUMBER(Planung!BP23),Planung!BP23,IF(UPPER(Planung!BP23)="H",$C23/2,0)))))))</f>
        <v>0.8</v>
      </c>
      <c r="BQ23" s="27">
        <f>IF($A23="",0,IF(Mitarbeiter!$G$21=FALSE,0,IF(AND(Mitarbeiter!$E$21&lt;&gt;"",BQ$5+6&lt;Mitarbeiter!$E$21),0,IF(AND(Mitarbeiter!$F$21&lt;&gt;"",BQ$5&gt;Mitarbeiter!$F$21),0,IF(Planung!BQ23="",$C23,IF(ISNUMBER(Planung!BQ23),Planung!BQ23,IF(UPPER(Planung!BQ23)="H",$C23/2,0)))))))</f>
        <v>0.8</v>
      </c>
      <c r="BR23" s="27">
        <f>IF($A23="",0,IF(Mitarbeiter!$G$21=FALSE,0,IF(AND(Mitarbeiter!$E$21&lt;&gt;"",BR$5+6&lt;Mitarbeiter!$E$21),0,IF(AND(Mitarbeiter!$F$21&lt;&gt;"",BR$5&gt;Mitarbeiter!$F$21),0,IF(Planung!BR23="",$C23,IF(ISNUMBER(Planung!BR23),Planung!BR23,IF(UPPER(Planung!BR23)="H",$C23/2,0)))))))</f>
        <v>0.8</v>
      </c>
      <c r="BS23" s="27">
        <f>IF($A23="",0,IF(Mitarbeiter!$G$21=FALSE,0,IF(AND(Mitarbeiter!$E$21&lt;&gt;"",BS$5+6&lt;Mitarbeiter!$E$21),0,IF(AND(Mitarbeiter!$F$21&lt;&gt;"",BS$5&gt;Mitarbeiter!$F$21),0,IF(Planung!BS23="",$C23,IF(ISNUMBER(Planung!BS23),Planung!BS23,IF(UPPER(Planung!BS23)="H",$C23/2,0)))))))</f>
        <v>0.8</v>
      </c>
      <c r="BT23" s="27">
        <f>IF($A23="",0,IF(Mitarbeiter!$G$21=FALSE,0,IF(AND(Mitarbeiter!$E$21&lt;&gt;"",BT$5+6&lt;Mitarbeiter!$E$21),0,IF(AND(Mitarbeiter!$F$21&lt;&gt;"",BT$5&gt;Mitarbeiter!$F$21),0,IF(Planung!BT23="",$C23,IF(ISNUMBER(Planung!BT23),Planung!BT23,IF(UPPER(Planung!BT23)="H",$C23/2,0)))))))</f>
        <v>0.8</v>
      </c>
      <c r="BU23" s="27">
        <f>IF($A23="",0,IF(Mitarbeiter!$G$21=FALSE,0,IF(AND(Mitarbeiter!$E$21&lt;&gt;"",BU$5+6&lt;Mitarbeiter!$E$21),0,IF(AND(Mitarbeiter!$F$21&lt;&gt;"",BU$5&gt;Mitarbeiter!$F$21),0,IF(Planung!BU23="",$C23,IF(ISNUMBER(Planung!BU23),Planung!BU23,IF(UPPER(Planung!BU23)="H",$C23/2,0)))))))</f>
        <v>0.8</v>
      </c>
      <c r="BV23" s="27">
        <f>IF($A23="",0,IF(Mitarbeiter!$G$21=FALSE,0,IF(AND(Mitarbeiter!$E$21&lt;&gt;"",BV$5+6&lt;Mitarbeiter!$E$21),0,IF(AND(Mitarbeiter!$F$21&lt;&gt;"",BV$5&gt;Mitarbeiter!$F$21),0,IF(Planung!BV23="",$C23,IF(ISNUMBER(Planung!BV23),Planung!BV23,IF(UPPER(Planung!BV23)="H",$C23/2,0)))))))</f>
        <v>0.8</v>
      </c>
      <c r="BW23" s="27">
        <f>IF($A23="",0,IF(Mitarbeiter!$G$21=FALSE,0,IF(AND(Mitarbeiter!$E$21&lt;&gt;"",BW$5+6&lt;Mitarbeiter!$E$21),0,IF(AND(Mitarbeiter!$F$21&lt;&gt;"",BW$5&gt;Mitarbeiter!$F$21),0,IF(Planung!BW23="",$C23,IF(ISNUMBER(Planung!BW23),Planung!BW23,IF(UPPER(Planung!BW23)="H",$C23/2,0)))))))</f>
        <v>0.8</v>
      </c>
      <c r="BX23" s="27">
        <f>IF($A23="",0,IF(Mitarbeiter!$G$21=FALSE,0,IF(AND(Mitarbeiter!$E$21&lt;&gt;"",BX$5+6&lt;Mitarbeiter!$E$21),0,IF(AND(Mitarbeiter!$F$21&lt;&gt;"",BX$5&gt;Mitarbeiter!$F$21),0,IF(Planung!BX23="",$C23,IF(ISNUMBER(Planung!BX23),Planung!BX23,IF(UPPER(Planung!BX23)="H",$C23/2,0)))))))</f>
        <v>0.8</v>
      </c>
      <c r="BY23" s="27">
        <f>IF($A23="",0,IF(Mitarbeiter!$G$21=FALSE,0,IF(AND(Mitarbeiter!$E$21&lt;&gt;"",BY$5+6&lt;Mitarbeiter!$E$21),0,IF(AND(Mitarbeiter!$F$21&lt;&gt;"",BY$5&gt;Mitarbeiter!$F$21),0,IF(Planung!BY23="",$C23,IF(ISNUMBER(Planung!BY23),Planung!BY23,IF(UPPER(Planung!BY23)="H",$C23/2,0)))))))</f>
        <v>0.8</v>
      </c>
      <c r="BZ23" s="27">
        <f>IF($A23="",0,IF(Mitarbeiter!$G$21=FALSE,0,IF(AND(Mitarbeiter!$E$21&lt;&gt;"",BZ$5+6&lt;Mitarbeiter!$E$21),0,IF(AND(Mitarbeiter!$F$21&lt;&gt;"",BZ$5&gt;Mitarbeiter!$F$21),0,IF(Planung!BZ23="",$C23,IF(ISNUMBER(Planung!BZ23),Planung!BZ23,IF(UPPER(Planung!BZ23)="H",$C23/2,0)))))))</f>
        <v>0.8</v>
      </c>
      <c r="CA23" s="27">
        <f>IF($A23="",0,IF(Mitarbeiter!$G$21=FALSE,0,IF(AND(Mitarbeiter!$E$21&lt;&gt;"",CA$5+6&lt;Mitarbeiter!$E$21),0,IF(AND(Mitarbeiter!$F$21&lt;&gt;"",CA$5&gt;Mitarbeiter!$F$21),0,IF(Planung!CA23="",$C23,IF(ISNUMBER(Planung!CA23),Planung!CA23,IF(UPPER(Planung!CA23)="H",$C23/2,0)))))))</f>
        <v>0.8</v>
      </c>
      <c r="CB23" s="27">
        <f>IF($A23="",0,IF(Mitarbeiter!$G$21=FALSE,0,IF(AND(Mitarbeiter!$E$21&lt;&gt;"",CB$5+6&lt;Mitarbeiter!$E$21),0,IF(AND(Mitarbeiter!$F$21&lt;&gt;"",CB$5&gt;Mitarbeiter!$F$21),0,IF(Planung!CB23="",$C23,IF(ISNUMBER(Planung!CB23),Planung!CB23,IF(UPPER(Planung!CB23)="H",$C23/2,0)))))))</f>
        <v>0.8</v>
      </c>
      <c r="CC23" s="27">
        <f>IF($A23="",0,IF(Mitarbeiter!$G$21=FALSE,0,IF(AND(Mitarbeiter!$E$21&lt;&gt;"",CC$5+6&lt;Mitarbeiter!$E$21),0,IF(AND(Mitarbeiter!$F$21&lt;&gt;"",CC$5&gt;Mitarbeiter!$F$21),0,IF(Planung!CC23="",$C23,IF(ISNUMBER(Planung!CC23),Planung!CC23,IF(UPPER(Planung!CC23)="H",$C23/2,0)))))))</f>
        <v>0.8</v>
      </c>
      <c r="CD23" s="27">
        <f>IF($A23="",0,IF(Mitarbeiter!$G$21=FALSE,0,IF(AND(Mitarbeiter!$E$21&lt;&gt;"",CD$5+6&lt;Mitarbeiter!$E$21),0,IF(AND(Mitarbeiter!$F$21&lt;&gt;"",CD$5&gt;Mitarbeiter!$F$21),0,IF(Planung!CD23="",$C23,IF(ISNUMBER(Planung!CD23),Planung!CD23,IF(UPPER(Planung!CD23)="H",$C23/2,0)))))))</f>
        <v>0.8</v>
      </c>
      <c r="CE23" s="27">
        <f>IF($A23="",0,IF(Mitarbeiter!$G$21=FALSE,0,IF(AND(Mitarbeiter!$E$21&lt;&gt;"",CE$5+6&lt;Mitarbeiter!$E$21),0,IF(AND(Mitarbeiter!$F$21&lt;&gt;"",CE$5&gt;Mitarbeiter!$F$21),0,IF(Planung!CE23="",$C23,IF(ISNUMBER(Planung!CE23),Planung!CE23,IF(UPPER(Planung!CE23)="H",$C23/2,0)))))))</f>
        <v>0.8</v>
      </c>
      <c r="CF23" s="27">
        <f>IF($A23="",0,IF(Mitarbeiter!$G$21=FALSE,0,IF(AND(Mitarbeiter!$E$21&lt;&gt;"",CF$5+6&lt;Mitarbeiter!$E$21),0,IF(AND(Mitarbeiter!$F$21&lt;&gt;"",CF$5&gt;Mitarbeiter!$F$21),0,IF(Planung!CF23="",$C23,IF(ISNUMBER(Planung!CF23),Planung!CF23,IF(UPPER(Planung!CF23)="H",$C23/2,0)))))))</f>
        <v>0.8</v>
      </c>
      <c r="CG23" s="27">
        <f>IF($A23="",0,IF(Mitarbeiter!$G$21=FALSE,0,IF(AND(Mitarbeiter!$E$21&lt;&gt;"",CG$5+6&lt;Mitarbeiter!$E$21),0,IF(AND(Mitarbeiter!$F$21&lt;&gt;"",CG$5&gt;Mitarbeiter!$F$21),0,IF(Planung!CG23="",$C23,IF(ISNUMBER(Planung!CG23),Planung!CG23,IF(UPPER(Planung!CG23)="H",$C23/2,0)))))))</f>
        <v>0.8</v>
      </c>
      <c r="CH23" s="27">
        <f>IF($A23="",0,IF(Mitarbeiter!$G$21=FALSE,0,IF(AND(Mitarbeiter!$E$21&lt;&gt;"",CH$5+6&lt;Mitarbeiter!$E$21),0,IF(AND(Mitarbeiter!$F$21&lt;&gt;"",CH$5&gt;Mitarbeiter!$F$21),0,IF(Planung!CH23="",$C23,IF(ISNUMBER(Planung!CH23),Planung!CH23,IF(UPPER(Planung!CH23)="H",$C23/2,0)))))))</f>
        <v>0.8</v>
      </c>
      <c r="CI23" s="27">
        <f>IF($A23="",0,IF(Mitarbeiter!$G$21=FALSE,0,IF(AND(Mitarbeiter!$E$21&lt;&gt;"",CI$5+6&lt;Mitarbeiter!$E$21),0,IF(AND(Mitarbeiter!$F$21&lt;&gt;"",CI$5&gt;Mitarbeiter!$F$21),0,IF(Planung!CI23="",$C23,IF(ISNUMBER(Planung!CI23),Planung!CI23,IF(UPPER(Planung!CI23)="H",$C23/2,0)))))))</f>
        <v>0.8</v>
      </c>
      <c r="CJ23" s="27">
        <f>IF($A23="",0,IF(Mitarbeiter!$G$21=FALSE,0,IF(AND(Mitarbeiter!$E$21&lt;&gt;"",CJ$5+6&lt;Mitarbeiter!$E$21),0,IF(AND(Mitarbeiter!$F$21&lt;&gt;"",CJ$5&gt;Mitarbeiter!$F$21),0,IF(Planung!CJ23="",$C23,IF(ISNUMBER(Planung!CJ23),Planung!CJ23,IF(UPPER(Planung!CJ23)="H",$C23/2,0)))))))</f>
        <v>0.8</v>
      </c>
      <c r="CK23" s="27">
        <f>IF($A23="",0,IF(Mitarbeiter!$G$21=FALSE,0,IF(AND(Mitarbeiter!$E$21&lt;&gt;"",CK$5+6&lt;Mitarbeiter!$E$21),0,IF(AND(Mitarbeiter!$F$21&lt;&gt;"",CK$5&gt;Mitarbeiter!$F$21),0,IF(Planung!CK23="",$C23,IF(ISNUMBER(Planung!CK23),Planung!CK23,IF(UPPER(Planung!CK23)="H",$C23/2,0)))))))</f>
        <v>0.8</v>
      </c>
      <c r="CL23" s="27">
        <f>IF($A23="",0,IF(Mitarbeiter!$G$21=FALSE,0,IF(AND(Mitarbeiter!$E$21&lt;&gt;"",CL$5+6&lt;Mitarbeiter!$E$21),0,IF(AND(Mitarbeiter!$F$21&lt;&gt;"",CL$5&gt;Mitarbeiter!$F$21),0,IF(Planung!CL23="",$C23,IF(ISNUMBER(Planung!CL23),Planung!CL23,IF(UPPER(Planung!CL23)="H",$C23/2,0)))))))</f>
        <v>0.8</v>
      </c>
      <c r="CM23" s="27">
        <f>IF($A23="",0,IF(Mitarbeiter!$G$21=FALSE,0,IF(AND(Mitarbeiter!$E$21&lt;&gt;"",CM$5+6&lt;Mitarbeiter!$E$21),0,IF(AND(Mitarbeiter!$F$21&lt;&gt;"",CM$5&gt;Mitarbeiter!$F$21),0,IF(Planung!CM23="",$C23,IF(ISNUMBER(Planung!CM23),Planung!CM23,IF(UPPER(Planung!CM23)="H",$C23/2,0)))))))</f>
        <v>0.8</v>
      </c>
      <c r="CN23" s="27">
        <f>IF($A23="",0,IF(Mitarbeiter!$G$21=FALSE,0,IF(AND(Mitarbeiter!$E$21&lt;&gt;"",CN$5+6&lt;Mitarbeiter!$E$21),0,IF(AND(Mitarbeiter!$F$21&lt;&gt;"",CN$5&gt;Mitarbeiter!$F$21),0,IF(Planung!CN23="",$C23,IF(ISNUMBER(Planung!CN23),Planung!CN23,IF(UPPER(Planung!CN23)="H",$C23/2,0)))))))</f>
        <v>0.8</v>
      </c>
      <c r="CO23" s="27">
        <f>IF($A23="",0,IF(Mitarbeiter!$G$21=FALSE,0,IF(AND(Mitarbeiter!$E$21&lt;&gt;"",CO$5+6&lt;Mitarbeiter!$E$21),0,IF(AND(Mitarbeiter!$F$21&lt;&gt;"",CO$5&gt;Mitarbeiter!$F$21),0,IF(Planung!CO23="",$C23,IF(ISNUMBER(Planung!CO23),Planung!CO23,IF(UPPER(Planung!CO23)="H",$C23/2,0)))))))</f>
        <v>0.8</v>
      </c>
      <c r="CP23" s="27">
        <f>IF($A23="",0,IF(Mitarbeiter!$G$21=FALSE,0,IF(AND(Mitarbeiter!$E$21&lt;&gt;"",CP$5+6&lt;Mitarbeiter!$E$21),0,IF(AND(Mitarbeiter!$F$21&lt;&gt;"",CP$5&gt;Mitarbeiter!$F$21),0,IF(Planung!CP23="",$C23,IF(ISNUMBER(Planung!CP23),Planung!CP23,IF(UPPER(Planung!CP23)="H",$C23/2,0)))))))</f>
        <v>0.8</v>
      </c>
      <c r="CQ23" s="27">
        <f>IF($A23="",0,IF(Mitarbeiter!$G$21=FALSE,0,IF(AND(Mitarbeiter!$E$21&lt;&gt;"",CQ$5+6&lt;Mitarbeiter!$E$21),0,IF(AND(Mitarbeiter!$F$21&lt;&gt;"",CQ$5&gt;Mitarbeiter!$F$21),0,IF(Planung!CQ23="",$C23,IF(ISNUMBER(Planung!CQ23),Planung!CQ23,IF(UPPER(Planung!CQ23)="H",$C23/2,0)))))))</f>
        <v>0.8</v>
      </c>
      <c r="CR23" s="27">
        <f>IF($A23="",0,IF(Mitarbeiter!$G$21=FALSE,0,IF(AND(Mitarbeiter!$E$21&lt;&gt;"",CR$5+6&lt;Mitarbeiter!$E$21),0,IF(AND(Mitarbeiter!$F$21&lt;&gt;"",CR$5&gt;Mitarbeiter!$F$21),0,IF(Planung!CR23="",$C23,IF(ISNUMBER(Planung!CR23),Planung!CR23,IF(UPPER(Planung!CR23)="H",$C23/2,0)))))))</f>
        <v>0.8</v>
      </c>
      <c r="CS23" s="27">
        <f>IF($A23="",0,IF(Mitarbeiter!$G$21=FALSE,0,IF(AND(Mitarbeiter!$E$21&lt;&gt;"",CS$5+6&lt;Mitarbeiter!$E$21),0,IF(AND(Mitarbeiter!$F$21&lt;&gt;"",CS$5&gt;Mitarbeiter!$F$21),0,IF(Planung!CS23="",$C23,IF(ISNUMBER(Planung!CS23),Planung!CS23,IF(UPPER(Planung!CS23)="H",$C23/2,0)))))))</f>
        <v>0.8</v>
      </c>
      <c r="CT23" s="27">
        <f>IF($A23="",0,IF(Mitarbeiter!$G$21=FALSE,0,IF(AND(Mitarbeiter!$E$21&lt;&gt;"",CT$5+6&lt;Mitarbeiter!$E$21),0,IF(AND(Mitarbeiter!$F$21&lt;&gt;"",CT$5&gt;Mitarbeiter!$F$21),0,IF(Planung!CT23="",$C23,IF(ISNUMBER(Planung!CT23),Planung!CT23,IF(UPPER(Planung!CT23)="H",$C23/2,0)))))))</f>
        <v>0.8</v>
      </c>
      <c r="CU23" s="27">
        <f>IF($A23="",0,IF(Mitarbeiter!$G$21=FALSE,0,IF(AND(Mitarbeiter!$E$21&lt;&gt;"",CU$5+6&lt;Mitarbeiter!$E$21),0,IF(AND(Mitarbeiter!$F$21&lt;&gt;"",CU$5&gt;Mitarbeiter!$F$21),0,IF(Planung!CU23="",$C23,IF(ISNUMBER(Planung!CU23),Planung!CU23,IF(UPPER(Planung!CU23)="H",$C23/2,0)))))))</f>
        <v>0.8</v>
      </c>
      <c r="CV23" s="27">
        <f>IF($A23="",0,IF(Mitarbeiter!$G$21=FALSE,0,IF(AND(Mitarbeiter!$E$21&lt;&gt;"",CV$5+6&lt;Mitarbeiter!$E$21),0,IF(AND(Mitarbeiter!$F$21&lt;&gt;"",CV$5&gt;Mitarbeiter!$F$21),0,IF(Planung!CV23="",$C23,IF(ISNUMBER(Planung!CV23),Planung!CV23,IF(UPPER(Planung!CV23)="H",$C23/2,0)))))))</f>
        <v>0.8</v>
      </c>
      <c r="CW23" s="27">
        <f>IF($A23="",0,IF(Mitarbeiter!$G$21=FALSE,0,IF(AND(Mitarbeiter!$E$21&lt;&gt;"",CW$5+6&lt;Mitarbeiter!$E$21),0,IF(AND(Mitarbeiter!$F$21&lt;&gt;"",CW$5&gt;Mitarbeiter!$F$21),0,IF(Planung!CW23="",$C23,IF(ISNUMBER(Planung!CW23),Planung!CW23,IF(UPPER(Planung!CW23)="H",$C23/2,0)))))))</f>
        <v>0.8</v>
      </c>
      <c r="CX23" s="27">
        <f>IF($A23="",0,IF(Mitarbeiter!$G$21=FALSE,0,IF(AND(Mitarbeiter!$E$21&lt;&gt;"",CX$5+6&lt;Mitarbeiter!$E$21),0,IF(AND(Mitarbeiter!$F$21&lt;&gt;"",CX$5&gt;Mitarbeiter!$F$21),0,IF(Planung!CX23="",$C23,IF(ISNUMBER(Planung!CX23),Planung!CX23,IF(UPPER(Planung!CX23)="H",$C23/2,0)))))))</f>
        <v>0.8</v>
      </c>
      <c r="CY23" s="27">
        <f>IF($A23="",0,IF(Mitarbeiter!$G$21=FALSE,0,IF(AND(Mitarbeiter!$E$21&lt;&gt;"",CY$5+6&lt;Mitarbeiter!$E$21),0,IF(AND(Mitarbeiter!$F$21&lt;&gt;"",CY$5&gt;Mitarbeiter!$F$21),0,IF(Planung!CY23="",$C23,IF(ISNUMBER(Planung!CY23),Planung!CY23,IF(UPPER(Planung!CY23)="H",$C23/2,0)))))))</f>
        <v>0.8</v>
      </c>
      <c r="CZ23" s="27">
        <f>IF($A23="",0,IF(Mitarbeiter!$G$21=FALSE,0,IF(AND(Mitarbeiter!$E$21&lt;&gt;"",CZ$5+6&lt;Mitarbeiter!$E$21),0,IF(AND(Mitarbeiter!$F$21&lt;&gt;"",CZ$5&gt;Mitarbeiter!$F$21),0,IF(Planung!CZ23="",$C23,IF(ISNUMBER(Planung!CZ23),Planung!CZ23,IF(UPPER(Planung!CZ23)="H",$C23/2,0)))))))</f>
        <v>0.8</v>
      </c>
      <c r="DA23" s="27">
        <f>IF($A23="",0,IF(Mitarbeiter!$G$21=FALSE,0,IF(AND(Mitarbeiter!$E$21&lt;&gt;"",DA$5+6&lt;Mitarbeiter!$E$21),0,IF(AND(Mitarbeiter!$F$21&lt;&gt;"",DA$5&gt;Mitarbeiter!$F$21),0,IF(Planung!DA23="",$C23,IF(ISNUMBER(Planung!DA23),Planung!DA23,IF(UPPER(Planung!DA23)="H",$C23/2,0)))))))</f>
        <v>0.8</v>
      </c>
      <c r="DB23" s="27">
        <f>IF($A23="",0,IF(Mitarbeiter!$G$21=FALSE,0,IF(AND(Mitarbeiter!$E$21&lt;&gt;"",DB$5+6&lt;Mitarbeiter!$E$21),0,IF(AND(Mitarbeiter!$F$21&lt;&gt;"",DB$5&gt;Mitarbeiter!$F$21),0,IF(Planung!DB23="",$C23,IF(ISNUMBER(Planung!DB23),Planung!DB23,IF(UPPER(Planung!DB23)="H",$C23/2,0)))))))</f>
        <v>0.8</v>
      </c>
      <c r="DC23" s="27">
        <f>IF($A23="",0,IF(Mitarbeiter!$G$21=FALSE,0,IF(AND(Mitarbeiter!$E$21&lt;&gt;"",DC$5+6&lt;Mitarbeiter!$E$21),0,IF(AND(Mitarbeiter!$F$21&lt;&gt;"",DC$5&gt;Mitarbeiter!$F$21),0,IF(Planung!DC23="",$C23,IF(ISNUMBER(Planung!DC23),Planung!DC23,IF(UPPER(Planung!DC23)="H",$C23/2,0)))))))</f>
        <v>0.8</v>
      </c>
      <c r="DD23" s="27">
        <f>IF($A23="",0,IF(Mitarbeiter!$G$21=FALSE,0,IF(AND(Mitarbeiter!$E$21&lt;&gt;"",DD$5+6&lt;Mitarbeiter!$E$21),0,IF(AND(Mitarbeiter!$F$21&lt;&gt;"",DD$5&gt;Mitarbeiter!$F$21),0,IF(Planung!DD23="",$C23,IF(ISNUMBER(Planung!DD23),Planung!DD23,IF(UPPER(Planung!DD23)="H",$C23/2,0)))))))</f>
        <v>0.8</v>
      </c>
      <c r="DE23" s="27">
        <f>IF($A23="",0,IF(Mitarbeiter!$G$21=FALSE,0,IF(AND(Mitarbeiter!$E$21&lt;&gt;"",DE$5+6&lt;Mitarbeiter!$E$21),0,IF(AND(Mitarbeiter!$F$21&lt;&gt;"",DE$5&gt;Mitarbeiter!$F$21),0,IF(Planung!DE23="",$C23,IF(ISNUMBER(Planung!DE23),Planung!DE23,IF(UPPER(Planung!DE23)="H",$C23/2,0)))))))</f>
        <v>0.8</v>
      </c>
      <c r="DF23" s="27">
        <f>IF($A23="",0,IF(Mitarbeiter!$G$21=FALSE,0,IF(AND(Mitarbeiter!$E$21&lt;&gt;"",DF$5+6&lt;Mitarbeiter!$E$21),0,IF(AND(Mitarbeiter!$F$21&lt;&gt;"",DF$5&gt;Mitarbeiter!$F$21),0,IF(Planung!DF23="",$C23,IF(ISNUMBER(Planung!DF23),Planung!DF23,IF(UPPER(Planung!DF23)="H",$C23/2,0)))))))</f>
        <v>0.8</v>
      </c>
      <c r="DG23" s="27">
        <f>IF($A23="",0,IF(Mitarbeiter!$G$21=FALSE,0,IF(AND(Mitarbeiter!$E$21&lt;&gt;"",DG$5+6&lt;Mitarbeiter!$E$21),0,IF(AND(Mitarbeiter!$F$21&lt;&gt;"",DG$5&gt;Mitarbeiter!$F$21),0,IF(Planung!DG23="",$C23,IF(ISNUMBER(Planung!DG23),Planung!DG23,IF(UPPER(Planung!DG23)="H",$C23/2,0)))))))</f>
        <v>0.8</v>
      </c>
      <c r="DH23" s="27">
        <f>IF($A23="",0,IF(Mitarbeiter!$G$21=FALSE,0,IF(AND(Mitarbeiter!$E$21&lt;&gt;"",DH$5+6&lt;Mitarbeiter!$E$21),0,IF(AND(Mitarbeiter!$F$21&lt;&gt;"",DH$5&gt;Mitarbeiter!$F$21),0,IF(Planung!DH23="",$C23,IF(ISNUMBER(Planung!DH23),Planung!DH23,IF(UPPER(Planung!DH23)="H",$C23/2,0)))))))</f>
        <v>0.8</v>
      </c>
      <c r="DI23" s="27">
        <f>IF($A23="",0,IF(Mitarbeiter!$G$21=FALSE,0,IF(AND(Mitarbeiter!$E$21&lt;&gt;"",DI$5+6&lt;Mitarbeiter!$E$21),0,IF(AND(Mitarbeiter!$F$21&lt;&gt;"",DI$5&gt;Mitarbeiter!$F$21),0,IF(Planung!DI23="",$C23,IF(ISNUMBER(Planung!DI23),Planung!DI23,IF(UPPER(Planung!DI23)="H",$C23/2,0)))))))</f>
        <v>0.8</v>
      </c>
      <c r="DJ23" s="27">
        <f>IF($A23="",0,IF(Mitarbeiter!$G$21=FALSE,0,IF(AND(Mitarbeiter!$E$21&lt;&gt;"",DJ$5+6&lt;Mitarbeiter!$E$21),0,IF(AND(Mitarbeiter!$F$21&lt;&gt;"",DJ$5&gt;Mitarbeiter!$F$21),0,IF(Planung!DJ23="",$C23,IF(ISNUMBER(Planung!DJ23),Planung!DJ23,IF(UPPER(Planung!DJ23)="H",$C23/2,0)))))))</f>
        <v>0.8</v>
      </c>
      <c r="DK23" s="27">
        <f>IF($A23="",0,IF(Mitarbeiter!$G$21=FALSE,0,IF(AND(Mitarbeiter!$E$21&lt;&gt;"",DK$5+6&lt;Mitarbeiter!$E$21),0,IF(AND(Mitarbeiter!$F$21&lt;&gt;"",DK$5&gt;Mitarbeiter!$F$21),0,IF(Planung!DK23="",$C23,IF(ISNUMBER(Planung!DK23),Planung!DK23,IF(UPPER(Planung!DK23)="H",$C23/2,0)))))))</f>
        <v>0.8</v>
      </c>
      <c r="DL23" s="27">
        <f>IF($A23="",0,IF(Mitarbeiter!$G$21=FALSE,0,IF(AND(Mitarbeiter!$E$21&lt;&gt;"",DL$5+6&lt;Mitarbeiter!$E$21),0,IF(AND(Mitarbeiter!$F$21&lt;&gt;"",DL$5&gt;Mitarbeiter!$F$21),0,IF(Planung!DL23="",$C23,IF(ISNUMBER(Planung!DL23),Planung!DL23,IF(UPPER(Planung!DL23)="H",$C23/2,0)))))))</f>
        <v>0.8</v>
      </c>
      <c r="DM23" s="27">
        <f>IF($A23="",0,IF(Mitarbeiter!$G$21=FALSE,0,IF(AND(Mitarbeiter!$E$21&lt;&gt;"",DM$5+6&lt;Mitarbeiter!$E$21),0,IF(AND(Mitarbeiter!$F$21&lt;&gt;"",DM$5&gt;Mitarbeiter!$F$21),0,IF(Planung!DM23="",$C23,IF(ISNUMBER(Planung!DM23),Planung!DM23,IF(UPPER(Planung!DM23)="H",$C23/2,0)))))))</f>
        <v>0.8</v>
      </c>
      <c r="DN23" s="27">
        <f>IF($A23="",0,IF(Mitarbeiter!$G$21=FALSE,0,IF(AND(Mitarbeiter!$E$21&lt;&gt;"",DN$5+6&lt;Mitarbeiter!$E$21),0,IF(AND(Mitarbeiter!$F$21&lt;&gt;"",DN$5&gt;Mitarbeiter!$F$21),0,IF(Planung!DN23="",$C23,IF(ISNUMBER(Planung!DN23),Planung!DN23,IF(UPPER(Planung!DN23)="H",$C23/2,0)))))))</f>
        <v>0.8</v>
      </c>
      <c r="DO23" s="27">
        <f>IF($A23="",0,IF(Mitarbeiter!$G$21=FALSE,0,IF(AND(Mitarbeiter!$E$21&lt;&gt;"",DO$5+6&lt;Mitarbeiter!$E$21),0,IF(AND(Mitarbeiter!$F$21&lt;&gt;"",DO$5&gt;Mitarbeiter!$F$21),0,IF(Planung!DO23="",$C23,IF(ISNUMBER(Planung!DO23),Planung!DO23,IF(UPPER(Planung!DO23)="H",$C23/2,0)))))))</f>
        <v>0.8</v>
      </c>
      <c r="DP23" s="27">
        <f>IF($A23="",0,IF(Mitarbeiter!$G$21=FALSE,0,IF(AND(Mitarbeiter!$E$21&lt;&gt;"",DP$5+6&lt;Mitarbeiter!$E$21),0,IF(AND(Mitarbeiter!$F$21&lt;&gt;"",DP$5&gt;Mitarbeiter!$F$21),0,IF(Planung!DP23="",$C23,IF(ISNUMBER(Planung!DP23),Planung!DP23,IF(UPPER(Planung!DP23)="H",$C23/2,0)))))))</f>
        <v>0.8</v>
      </c>
      <c r="DQ23" s="27">
        <f>IF($A23="",0,IF(Mitarbeiter!$G$21=FALSE,0,IF(AND(Mitarbeiter!$E$21&lt;&gt;"",DQ$5+6&lt;Mitarbeiter!$E$21),0,IF(AND(Mitarbeiter!$F$21&lt;&gt;"",DQ$5&gt;Mitarbeiter!$F$21),0,IF(Planung!DQ23="",$C23,IF(ISNUMBER(Planung!DQ23),Planung!DQ23,IF(UPPER(Planung!DQ23)="H",$C23/2,0)))))))</f>
        <v>0.8</v>
      </c>
      <c r="DR23" s="27">
        <f>IF($A23="",0,IF(Mitarbeiter!$G$21=FALSE,0,IF(AND(Mitarbeiter!$E$21&lt;&gt;"",DR$5+6&lt;Mitarbeiter!$E$21),0,IF(AND(Mitarbeiter!$F$21&lt;&gt;"",DR$5&gt;Mitarbeiter!$F$21),0,IF(Planung!DR23="",$C23,IF(ISNUMBER(Planung!DR23),Planung!DR23,IF(UPPER(Planung!DR23)="H",$C23/2,0)))))))</f>
        <v>0.8</v>
      </c>
      <c r="DS23" s="27">
        <f>IF($A23="",0,IF(Mitarbeiter!$G$21=FALSE,0,IF(AND(Mitarbeiter!$E$21&lt;&gt;"",DS$5+6&lt;Mitarbeiter!$E$21),0,IF(AND(Mitarbeiter!$F$21&lt;&gt;"",DS$5&gt;Mitarbeiter!$F$21),0,IF(Planung!DS23="",$C23,IF(ISNUMBER(Planung!DS23),Planung!DS23,IF(UPPER(Planung!DS23)="H",$C23/2,0)))))))</f>
        <v>0.8</v>
      </c>
      <c r="DT23" s="27">
        <f>IF($A23="",0,IF(Mitarbeiter!$G$21=FALSE,0,IF(AND(Mitarbeiter!$E$21&lt;&gt;"",DT$5+6&lt;Mitarbeiter!$E$21),0,IF(AND(Mitarbeiter!$F$21&lt;&gt;"",DT$5&gt;Mitarbeiter!$F$21),0,IF(Planung!DT23="",$C23,IF(ISNUMBER(Planung!DT23),Planung!DT23,IF(UPPER(Planung!DT23)="H",$C23/2,0)))))))</f>
        <v>0.8</v>
      </c>
      <c r="DU23" s="27">
        <f>IF($A23="",0,IF(Mitarbeiter!$G$21=FALSE,0,IF(AND(Mitarbeiter!$E$21&lt;&gt;"",DU$5+6&lt;Mitarbeiter!$E$21),0,IF(AND(Mitarbeiter!$F$21&lt;&gt;"",DU$5&gt;Mitarbeiter!$F$21),0,IF(Planung!DU23="",$C23,IF(ISNUMBER(Planung!DU23),Planung!DU23,IF(UPPER(Planung!DU23)="H",$C23/2,0)))))))</f>
        <v>0.8</v>
      </c>
      <c r="DV23" s="27">
        <f>IF($A23="",0,IF(Mitarbeiter!$G$21=FALSE,0,IF(AND(Mitarbeiter!$E$21&lt;&gt;"",DV$5+6&lt;Mitarbeiter!$E$21),0,IF(AND(Mitarbeiter!$F$21&lt;&gt;"",DV$5&gt;Mitarbeiter!$F$21),0,IF(Planung!DV23="",$C23,IF(ISNUMBER(Planung!DV23),Planung!DV23,IF(UPPER(Planung!DV23)="H",$C23/2,0)))))))</f>
        <v>0.8</v>
      </c>
      <c r="DW23" s="27">
        <f>IF($A23="",0,IF(Mitarbeiter!$G$21=FALSE,0,IF(AND(Mitarbeiter!$E$21&lt;&gt;"",DW$5+6&lt;Mitarbeiter!$E$21),0,IF(AND(Mitarbeiter!$F$21&lt;&gt;"",DW$5&gt;Mitarbeiter!$F$21),0,IF(Planung!DW23="",$C23,IF(ISNUMBER(Planung!DW23),Planung!DW23,IF(UPPER(Planung!DW23)="H",$C23/2,0)))))))</f>
        <v>0.8</v>
      </c>
      <c r="DX23" s="27">
        <f>IF($A23="",0,IF(Mitarbeiter!$G$21=FALSE,0,IF(AND(Mitarbeiter!$E$21&lt;&gt;"",DX$5+6&lt;Mitarbeiter!$E$21),0,IF(AND(Mitarbeiter!$F$21&lt;&gt;"",DX$5&gt;Mitarbeiter!$F$21),0,IF(Planung!DX23="",$C23,IF(ISNUMBER(Planung!DX23),Planung!DX23,IF(UPPER(Planung!DX23)="H",$C23/2,0)))))))</f>
        <v>0.8</v>
      </c>
      <c r="DY23" s="27">
        <f>IF($A23="",0,IF(Mitarbeiter!$G$21=FALSE,0,IF(AND(Mitarbeiter!$E$21&lt;&gt;"",DY$5+6&lt;Mitarbeiter!$E$21),0,IF(AND(Mitarbeiter!$F$21&lt;&gt;"",DY$5&gt;Mitarbeiter!$F$21),0,IF(Planung!DY23="",$C23,IF(ISNUMBER(Planung!DY23),Planung!DY23,IF(UPPER(Planung!DY23)="H",$C23/2,0)))))))</f>
        <v>0.8</v>
      </c>
      <c r="DZ23" s="27">
        <f>IF($A23="",0,IF(Mitarbeiter!$G$21=FALSE,0,IF(AND(Mitarbeiter!$E$21&lt;&gt;"",DZ$5+6&lt;Mitarbeiter!$E$21),0,IF(AND(Mitarbeiter!$F$21&lt;&gt;"",DZ$5&gt;Mitarbeiter!$F$21),0,IF(Planung!DZ23="",$C23,IF(ISNUMBER(Planung!DZ23),Planung!DZ23,IF(UPPER(Planung!DZ23)="H",$C23/2,0)))))))</f>
        <v>0.8</v>
      </c>
      <c r="EA23" s="27">
        <f>IF($A23="",0,IF(Mitarbeiter!$G$21=FALSE,0,IF(AND(Mitarbeiter!$E$21&lt;&gt;"",EA$5+6&lt;Mitarbeiter!$E$21),0,IF(AND(Mitarbeiter!$F$21&lt;&gt;"",EA$5&gt;Mitarbeiter!$F$21),0,IF(Planung!EA23="",$C23,IF(ISNUMBER(Planung!EA23),Planung!EA23,IF(UPPER(Planung!EA23)="H",$C23/2,0)))))))</f>
        <v>0.8</v>
      </c>
      <c r="EB23" s="27">
        <f>IF($A23="",0,IF(Mitarbeiter!$G$21=FALSE,0,IF(AND(Mitarbeiter!$E$21&lt;&gt;"",EB$5+6&lt;Mitarbeiter!$E$21),0,IF(AND(Mitarbeiter!$F$21&lt;&gt;"",EB$5&gt;Mitarbeiter!$F$21),0,IF(Planung!EB23="",$C23,IF(ISNUMBER(Planung!EB23),Planung!EB23,IF(UPPER(Planung!EB23)="H",$C23/2,0)))))))</f>
        <v>0.8</v>
      </c>
      <c r="EC23" s="27">
        <f>IF($A23="",0,IF(Mitarbeiter!$G$21=FALSE,0,IF(AND(Mitarbeiter!$E$21&lt;&gt;"",EC$5+6&lt;Mitarbeiter!$E$21),0,IF(AND(Mitarbeiter!$F$21&lt;&gt;"",EC$5&gt;Mitarbeiter!$F$21),0,IF(Planung!EC23="",$C23,IF(ISNUMBER(Planung!EC23),Planung!EC23,IF(UPPER(Planung!EC23)="H",$C23/2,0)))))))</f>
        <v>0.8</v>
      </c>
      <c r="ED23" s="27">
        <f>IF($A23="",0,IF(Mitarbeiter!$G$21=FALSE,0,IF(AND(Mitarbeiter!$E$21&lt;&gt;"",ED$5+6&lt;Mitarbeiter!$E$21),0,IF(AND(Mitarbeiter!$F$21&lt;&gt;"",ED$5&gt;Mitarbeiter!$F$21),0,IF(Planung!ED23="",$C23,IF(ISNUMBER(Planung!ED23),Planung!ED23,IF(UPPER(Planung!ED23)="H",$C23/2,0)))))))</f>
        <v>0.8</v>
      </c>
      <c r="EE23" s="27">
        <f>IF($A23="",0,IF(Mitarbeiter!$G$21=FALSE,0,IF(AND(Mitarbeiter!$E$21&lt;&gt;"",EE$5+6&lt;Mitarbeiter!$E$21),0,IF(AND(Mitarbeiter!$F$21&lt;&gt;"",EE$5&gt;Mitarbeiter!$F$21),0,IF(Planung!EE23="",$C23,IF(ISNUMBER(Planung!EE23),Planung!EE23,IF(UPPER(Planung!EE23)="H",$C23/2,0)))))))</f>
        <v>0.8</v>
      </c>
      <c r="EF23" s="27">
        <f>IF($A23="",0,IF(Mitarbeiter!$G$21=FALSE,0,IF(AND(Mitarbeiter!$E$21&lt;&gt;"",EF$5+6&lt;Mitarbeiter!$E$21),0,IF(AND(Mitarbeiter!$F$21&lt;&gt;"",EF$5&gt;Mitarbeiter!$F$21),0,IF(Planung!EF23="",$C23,IF(ISNUMBER(Planung!EF23),Planung!EF23,IF(UPPER(Planung!EF23)="H",$C23/2,0)))))))</f>
        <v>0.8</v>
      </c>
      <c r="EG23" s="27">
        <f>IF($A23="",0,IF(Mitarbeiter!$G$21=FALSE,0,IF(AND(Mitarbeiter!$E$21&lt;&gt;"",EG$5+6&lt;Mitarbeiter!$E$21),0,IF(AND(Mitarbeiter!$F$21&lt;&gt;"",EG$5&gt;Mitarbeiter!$F$21),0,IF(Planung!EG23="",$C23,IF(ISNUMBER(Planung!EG23),Planung!EG23,IF(UPPER(Planung!EG23)="H",$C23/2,0)))))))</f>
        <v>0.8</v>
      </c>
      <c r="EH23" s="27">
        <f>IF($A23="",0,IF(Mitarbeiter!$G$21=FALSE,0,IF(AND(Mitarbeiter!$E$21&lt;&gt;"",EH$5+6&lt;Mitarbeiter!$E$21),0,IF(AND(Mitarbeiter!$F$21&lt;&gt;"",EH$5&gt;Mitarbeiter!$F$21),0,IF(Planung!EH23="",$C23,IF(ISNUMBER(Planung!EH23),Planung!EH23,IF(UPPER(Planung!EH23)="H",$C23/2,0)))))))</f>
        <v>0.8</v>
      </c>
      <c r="EI23" s="27">
        <f>IF($A23="",0,IF(Mitarbeiter!$G$21=FALSE,0,IF(AND(Mitarbeiter!$E$21&lt;&gt;"",EI$5+6&lt;Mitarbeiter!$E$21),0,IF(AND(Mitarbeiter!$F$21&lt;&gt;"",EI$5&gt;Mitarbeiter!$F$21),0,IF(Planung!EI23="",$C23,IF(ISNUMBER(Planung!EI23),Planung!EI23,IF(UPPER(Planung!EI23)="H",$C23/2,0)))))))</f>
        <v>0.8</v>
      </c>
      <c r="EJ23" s="27">
        <f>IF($A23="",0,IF(Mitarbeiter!$G$21=FALSE,0,IF(AND(Mitarbeiter!$E$21&lt;&gt;"",EJ$5+6&lt;Mitarbeiter!$E$21),0,IF(AND(Mitarbeiter!$F$21&lt;&gt;"",EJ$5&gt;Mitarbeiter!$F$21),0,IF(Planung!EJ23="",$C23,IF(ISNUMBER(Planung!EJ23),Planung!EJ23,IF(UPPER(Planung!EJ23)="H",$C23/2,0)))))))</f>
        <v>0.8</v>
      </c>
      <c r="EK23" s="27">
        <f>IF($A23="",0,IF(Mitarbeiter!$G$21=FALSE,0,IF(AND(Mitarbeiter!$E$21&lt;&gt;"",EK$5+6&lt;Mitarbeiter!$E$21),0,IF(AND(Mitarbeiter!$F$21&lt;&gt;"",EK$5&gt;Mitarbeiter!$F$21),0,IF(Planung!EK23="",$C23,IF(ISNUMBER(Planung!EK23),Planung!EK23,IF(UPPER(Planung!EK23)="H",$C23/2,0)))))))</f>
        <v>0.8</v>
      </c>
      <c r="EL23" s="27">
        <f>IF($A23="",0,IF(Mitarbeiter!$G$21=FALSE,0,IF(AND(Mitarbeiter!$E$21&lt;&gt;"",EL$5+6&lt;Mitarbeiter!$E$21),0,IF(AND(Mitarbeiter!$F$21&lt;&gt;"",EL$5&gt;Mitarbeiter!$F$21),0,IF(Planung!EL23="",$C23,IF(ISNUMBER(Planung!EL23),Planung!EL23,IF(UPPER(Planung!EL23)="H",$C23/2,0)))))))</f>
        <v>0.8</v>
      </c>
      <c r="EM23" s="27">
        <f>IF($A23="",0,IF(Mitarbeiter!$G$21=FALSE,0,IF(AND(Mitarbeiter!$E$21&lt;&gt;"",EM$5+6&lt;Mitarbeiter!$E$21),0,IF(AND(Mitarbeiter!$F$21&lt;&gt;"",EM$5&gt;Mitarbeiter!$F$21),0,IF(Planung!EM23="",$C23,IF(ISNUMBER(Planung!EM23),Planung!EM23,IF(UPPER(Planung!EM23)="H",$C23/2,0)))))))</f>
        <v>0.8</v>
      </c>
      <c r="EN23" s="27">
        <f>IF($A23="",0,IF(Mitarbeiter!$G$21=FALSE,0,IF(AND(Mitarbeiter!$E$21&lt;&gt;"",EN$5+6&lt;Mitarbeiter!$E$21),0,IF(AND(Mitarbeiter!$F$21&lt;&gt;"",EN$5&gt;Mitarbeiter!$F$21),0,IF(Planung!EN23="",$C23,IF(ISNUMBER(Planung!EN23),Planung!EN23,IF(UPPER(Planung!EN23)="H",$C23/2,0)))))))</f>
        <v>0.8</v>
      </c>
      <c r="EO23" s="27">
        <f>IF($A23="",0,IF(Mitarbeiter!$G$21=FALSE,0,IF(AND(Mitarbeiter!$E$21&lt;&gt;"",EO$5+6&lt;Mitarbeiter!$E$21),0,IF(AND(Mitarbeiter!$F$21&lt;&gt;"",EO$5&gt;Mitarbeiter!$F$21),0,IF(Planung!EO23="",$C23,IF(ISNUMBER(Planung!EO23),Planung!EO23,IF(UPPER(Planung!EO23)="H",$C23/2,0)))))))</f>
        <v>0.8</v>
      </c>
      <c r="EP23" s="27">
        <f>IF($A23="",0,IF(Mitarbeiter!$G$21=FALSE,0,IF(AND(Mitarbeiter!$E$21&lt;&gt;"",EP$5+6&lt;Mitarbeiter!$E$21),0,IF(AND(Mitarbeiter!$F$21&lt;&gt;"",EP$5&gt;Mitarbeiter!$F$21),0,IF(Planung!EP23="",$C23,IF(ISNUMBER(Planung!EP23),Planung!EP23,IF(UPPER(Planung!EP23)="H",$C23/2,0)))))))</f>
        <v>0.8</v>
      </c>
      <c r="EQ23" s="27">
        <f>IF($A23="",0,IF(Mitarbeiter!$G$21=FALSE,0,IF(AND(Mitarbeiter!$E$21&lt;&gt;"",EQ$5+6&lt;Mitarbeiter!$E$21),0,IF(AND(Mitarbeiter!$F$21&lt;&gt;"",EQ$5&gt;Mitarbeiter!$F$21),0,IF(Planung!EQ23="",$C23,IF(ISNUMBER(Planung!EQ23),Planung!EQ23,IF(UPPER(Planung!EQ23)="H",$C23/2,0)))))))</f>
        <v>0.8</v>
      </c>
      <c r="ER23" s="27">
        <f>IF($A23="",0,IF(Mitarbeiter!$G$21=FALSE,0,IF(AND(Mitarbeiter!$E$21&lt;&gt;"",ER$5+6&lt;Mitarbeiter!$E$21),0,IF(AND(Mitarbeiter!$F$21&lt;&gt;"",ER$5&gt;Mitarbeiter!$F$21),0,IF(Planung!ER23="",$C23,IF(ISNUMBER(Planung!ER23),Planung!ER23,IF(UPPER(Planung!ER23)="H",$C23/2,0)))))))</f>
        <v>0.8</v>
      </c>
      <c r="ES23" s="27">
        <f>IF($A23="",0,IF(Mitarbeiter!$G$21=FALSE,0,IF(AND(Mitarbeiter!$E$21&lt;&gt;"",ES$5+6&lt;Mitarbeiter!$E$21),0,IF(AND(Mitarbeiter!$F$21&lt;&gt;"",ES$5&gt;Mitarbeiter!$F$21),0,IF(Planung!ES23="",$C23,IF(ISNUMBER(Planung!ES23),Planung!ES23,IF(UPPER(Planung!ES23)="H",$C23/2,0)))))))</f>
        <v>0.8</v>
      </c>
      <c r="ET23" s="27">
        <f>IF($A23="",0,IF(Mitarbeiter!$G$21=FALSE,0,IF(AND(Mitarbeiter!$E$21&lt;&gt;"",ET$5+6&lt;Mitarbeiter!$E$21),0,IF(AND(Mitarbeiter!$F$21&lt;&gt;"",ET$5&gt;Mitarbeiter!$F$21),0,IF(Planung!ET23="",$C23,IF(ISNUMBER(Planung!ET23),Planung!ET23,IF(UPPER(Planung!ET23)="H",$C23/2,0)))))))</f>
        <v>0.8</v>
      </c>
      <c r="EU23" s="27">
        <f>IF($A23="",0,IF(Mitarbeiter!$G$21=FALSE,0,IF(AND(Mitarbeiter!$E$21&lt;&gt;"",EU$5+6&lt;Mitarbeiter!$E$21),0,IF(AND(Mitarbeiter!$F$21&lt;&gt;"",EU$5&gt;Mitarbeiter!$F$21),0,IF(Planung!EU23="",$C23,IF(ISNUMBER(Planung!EU23),Planung!EU23,IF(UPPER(Planung!EU23)="H",$C23/2,0)))))))</f>
        <v>0.8</v>
      </c>
      <c r="EV23" s="27">
        <f>IF($A23="",0,IF(Mitarbeiter!$G$21=FALSE,0,IF(AND(Mitarbeiter!$E$21&lt;&gt;"",EV$5+6&lt;Mitarbeiter!$E$21),0,IF(AND(Mitarbeiter!$F$21&lt;&gt;"",EV$5&gt;Mitarbeiter!$F$21),0,IF(Planung!EV23="",$C23,IF(ISNUMBER(Planung!EV23),Planung!EV23,IF(UPPER(Planung!EV23)="H",$C23/2,0)))))))</f>
        <v>0.8</v>
      </c>
      <c r="EW23" s="27">
        <f>IF($A23="",0,IF(Mitarbeiter!$G$21=FALSE,0,IF(AND(Mitarbeiter!$E$21&lt;&gt;"",EW$5+6&lt;Mitarbeiter!$E$21),0,IF(AND(Mitarbeiter!$F$21&lt;&gt;"",EW$5&gt;Mitarbeiter!$F$21),0,IF(Planung!EW23="",$C23,IF(ISNUMBER(Planung!EW23),Planung!EW23,IF(UPPER(Planung!EW23)="H",$C23/2,0)))))))</f>
        <v>0.8</v>
      </c>
      <c r="EX23" s="27">
        <f>IF($A23="",0,IF(Mitarbeiter!$G$21=FALSE,0,IF(AND(Mitarbeiter!$E$21&lt;&gt;"",EX$5+6&lt;Mitarbeiter!$E$21),0,IF(AND(Mitarbeiter!$F$21&lt;&gt;"",EX$5&gt;Mitarbeiter!$F$21),0,IF(Planung!EX23="",$C23,IF(ISNUMBER(Planung!EX23),Planung!EX23,IF(UPPER(Planung!EX23)="H",$C23/2,0)))))))</f>
        <v>0.8</v>
      </c>
      <c r="EY23" s="27">
        <f>IF($A23="",0,IF(Mitarbeiter!$G$21=FALSE,0,IF(AND(Mitarbeiter!$E$21&lt;&gt;"",EY$5+6&lt;Mitarbeiter!$E$21),0,IF(AND(Mitarbeiter!$F$21&lt;&gt;"",EY$5&gt;Mitarbeiter!$F$21),0,IF(Planung!EY23="",$C23,IF(ISNUMBER(Planung!EY23),Planung!EY23,IF(UPPER(Planung!EY23)="H",$C23/2,0)))))))</f>
        <v>0.8</v>
      </c>
      <c r="EZ23" s="27">
        <f>IF($A23="",0,IF(Mitarbeiter!$G$21=FALSE,0,IF(AND(Mitarbeiter!$E$21&lt;&gt;"",EZ$5+6&lt;Mitarbeiter!$E$21),0,IF(AND(Mitarbeiter!$F$21&lt;&gt;"",EZ$5&gt;Mitarbeiter!$F$21),0,IF(Planung!EZ23="",$C23,IF(ISNUMBER(Planung!EZ23),Planung!EZ23,IF(UPPER(Planung!EZ23)="H",$C23/2,0)))))))</f>
        <v>0.8</v>
      </c>
      <c r="FA23" s="27">
        <f>IF($A23="",0,IF(Mitarbeiter!$G$21=FALSE,0,IF(AND(Mitarbeiter!$E$21&lt;&gt;"",FA$5+6&lt;Mitarbeiter!$E$21),0,IF(AND(Mitarbeiter!$F$21&lt;&gt;"",FA$5&gt;Mitarbeiter!$F$21),0,IF(Planung!FA23="",$C23,IF(ISNUMBER(Planung!FA23),Planung!FA23,IF(UPPER(Planung!FA23)="H",$C23/2,0)))))))</f>
        <v>0.8</v>
      </c>
      <c r="FB23" s="27">
        <f>IF($A23="",0,IF(Mitarbeiter!$G$21=FALSE,0,IF(AND(Mitarbeiter!$E$21&lt;&gt;"",FB$5+6&lt;Mitarbeiter!$E$21),0,IF(AND(Mitarbeiter!$F$21&lt;&gt;"",FB$5&gt;Mitarbeiter!$F$21),0,IF(Planung!FB23="",$C23,IF(ISNUMBER(Planung!FB23),Planung!FB23,IF(UPPER(Planung!FB23)="H",$C23/2,0)))))))</f>
        <v>0.8</v>
      </c>
      <c r="FC23" s="27">
        <f>IF($A23="",0,IF(Mitarbeiter!$G$21=FALSE,0,IF(AND(Mitarbeiter!$E$21&lt;&gt;"",FC$5+6&lt;Mitarbeiter!$E$21),0,IF(AND(Mitarbeiter!$F$21&lt;&gt;"",FC$5&gt;Mitarbeiter!$F$21),0,IF(Planung!FC23="",$C23,IF(ISNUMBER(Planung!FC23),Planung!FC23,IF(UPPER(Planung!FC23)="H",$C23/2,0)))))))</f>
        <v>0.8</v>
      </c>
      <c r="FD23" s="27">
        <f>IF($A23="",0,IF(Mitarbeiter!$G$21=FALSE,0,IF(AND(Mitarbeiter!$E$21&lt;&gt;"",FD$5+6&lt;Mitarbeiter!$E$21),0,IF(AND(Mitarbeiter!$F$21&lt;&gt;"",FD$5&gt;Mitarbeiter!$F$21),0,IF(Planung!FD23="",$C23,IF(ISNUMBER(Planung!FD23),Planung!FD23,IF(UPPER(Planung!FD23)="H",$C23/2,0)))))))</f>
        <v>0.8</v>
      </c>
      <c r="FE23" s="27">
        <f>IF($A23="",0,IF(Mitarbeiter!$G$21=FALSE,0,IF(AND(Mitarbeiter!$E$21&lt;&gt;"",FE$5+6&lt;Mitarbeiter!$E$21),0,IF(AND(Mitarbeiter!$F$21&lt;&gt;"",FE$5&gt;Mitarbeiter!$F$21),0,IF(Planung!FE23="",$C23,IF(ISNUMBER(Planung!FE23),Planung!FE23,IF(UPPER(Planung!FE23)="H",$C23/2,0)))))))</f>
        <v>0.8</v>
      </c>
      <c r="FF23" s="27">
        <f>IF($A23="",0,IF(Mitarbeiter!$G$21=FALSE,0,IF(AND(Mitarbeiter!$E$21&lt;&gt;"",FF$5+6&lt;Mitarbeiter!$E$21),0,IF(AND(Mitarbeiter!$F$21&lt;&gt;"",FF$5&gt;Mitarbeiter!$F$21),0,IF(Planung!FF23="",$C23,IF(ISNUMBER(Planung!FF23),Planung!FF23,IF(UPPER(Planung!FF23)="H",$C23/2,0)))))))</f>
        <v>0.8</v>
      </c>
      <c r="FG23" s="27">
        <f>IF($A23="",0,IF(Mitarbeiter!$G$21=FALSE,0,IF(AND(Mitarbeiter!$E$21&lt;&gt;"",FG$5+6&lt;Mitarbeiter!$E$21),0,IF(AND(Mitarbeiter!$F$21&lt;&gt;"",FG$5&gt;Mitarbeiter!$F$21),0,IF(Planung!FG23="",$C23,IF(ISNUMBER(Planung!FG23),Planung!FG23,IF(UPPER(Planung!FG23)="H",$C23/2,0)))))))</f>
        <v>0.8</v>
      </c>
      <c r="FH23" s="27">
        <f>IF($A23="",0,IF(Mitarbeiter!$G$21=FALSE,0,IF(AND(Mitarbeiter!$E$21&lt;&gt;"",FH$5+6&lt;Mitarbeiter!$E$21),0,IF(AND(Mitarbeiter!$F$21&lt;&gt;"",FH$5&gt;Mitarbeiter!$F$21),0,IF(Planung!FH23="",$C23,IF(ISNUMBER(Planung!FH23),Planung!FH23,IF(UPPER(Planung!FH23)="H",$C23/2,0)))))))</f>
        <v>0.8</v>
      </c>
      <c r="FI23" s="27">
        <f>IF($A23="",0,IF(Mitarbeiter!$G$21=FALSE,0,IF(AND(Mitarbeiter!$E$21&lt;&gt;"",FI$5+6&lt;Mitarbeiter!$E$21),0,IF(AND(Mitarbeiter!$F$21&lt;&gt;"",FI$5&gt;Mitarbeiter!$F$21),0,IF(Planung!FI23="",$C23,IF(ISNUMBER(Planung!FI23),Planung!FI23,IF(UPPER(Planung!FI23)="H",$C23/2,0)))))))</f>
        <v>0.8</v>
      </c>
      <c r="FJ23" s="27">
        <f>IF($A23="",0,IF(Mitarbeiter!$G$21=FALSE,0,IF(AND(Mitarbeiter!$E$21&lt;&gt;"",FJ$5+6&lt;Mitarbeiter!$E$21),0,IF(AND(Mitarbeiter!$F$21&lt;&gt;"",FJ$5&gt;Mitarbeiter!$F$21),0,IF(Planung!FJ23="",$C23,IF(ISNUMBER(Planung!FJ23),Planung!FJ23,IF(UPPER(Planung!FJ23)="H",$C23/2,0)))))))</f>
        <v>0.8</v>
      </c>
      <c r="FK23" s="27">
        <f>IF($A23="",0,IF(Mitarbeiter!$G$21=FALSE,0,IF(AND(Mitarbeiter!$E$21&lt;&gt;"",FK$5+6&lt;Mitarbeiter!$E$21),0,IF(AND(Mitarbeiter!$F$21&lt;&gt;"",FK$5&gt;Mitarbeiter!$F$21),0,IF(Planung!FK23="",$C23,IF(ISNUMBER(Planung!FK23),Planung!FK23,IF(UPPER(Planung!FK23)="H",$C23/2,0)))))))</f>
        <v>0.8</v>
      </c>
      <c r="FL23" s="27">
        <f>IF($A23="",0,IF(Mitarbeiter!$G$21=FALSE,0,IF(AND(Mitarbeiter!$E$21&lt;&gt;"",FL$5+6&lt;Mitarbeiter!$E$21),0,IF(AND(Mitarbeiter!$F$21&lt;&gt;"",FL$5&gt;Mitarbeiter!$F$21),0,IF(Planung!FL23="",$C23,IF(ISNUMBER(Planung!FL23),Planung!FL23,IF(UPPER(Planung!FL23)="H",$C23/2,0)))))))</f>
        <v>0.8</v>
      </c>
      <c r="FM23" s="27">
        <f>IF($A23="",0,IF(Mitarbeiter!$G$21=FALSE,0,IF(AND(Mitarbeiter!$E$21&lt;&gt;"",FM$5+6&lt;Mitarbeiter!$E$21),0,IF(AND(Mitarbeiter!$F$21&lt;&gt;"",FM$5&gt;Mitarbeiter!$F$21),0,IF(Planung!FM23="",$C23,IF(ISNUMBER(Planung!FM23),Planung!FM23,IF(UPPER(Planung!FM23)="H",$C23/2,0)))))))</f>
        <v>0.8</v>
      </c>
      <c r="FN23" s="27">
        <f>IF($A23="",0,IF(Mitarbeiter!$G$21=FALSE,0,IF(AND(Mitarbeiter!$E$21&lt;&gt;"",FN$5+6&lt;Mitarbeiter!$E$21),0,IF(AND(Mitarbeiter!$F$21&lt;&gt;"",FN$5&gt;Mitarbeiter!$F$21),0,IF(Planung!FN23="",$C23,IF(ISNUMBER(Planung!FN23),Planung!FN23,IF(UPPER(Planung!FN23)="H",$C23/2,0)))))))</f>
        <v>0.8</v>
      </c>
      <c r="FO23" s="27">
        <f>IF($A23="",0,IF(Mitarbeiter!$G$21=FALSE,0,IF(AND(Mitarbeiter!$E$21&lt;&gt;"",FO$5+6&lt;Mitarbeiter!$E$21),0,IF(AND(Mitarbeiter!$F$21&lt;&gt;"",FO$5&gt;Mitarbeiter!$F$21),0,IF(Planung!FO23="",$C23,IF(ISNUMBER(Planung!FO23),Planung!FO23,IF(UPPER(Planung!FO23)="H",$C23/2,0)))))))</f>
        <v>0.8</v>
      </c>
      <c r="FP23" s="27">
        <f>IF($A23="",0,IF(Mitarbeiter!$G$21=FALSE,0,IF(AND(Mitarbeiter!$E$21&lt;&gt;"",FP$5+6&lt;Mitarbeiter!$E$21),0,IF(AND(Mitarbeiter!$F$21&lt;&gt;"",FP$5&gt;Mitarbeiter!$F$21),0,IF(Planung!FP23="",$C23,IF(ISNUMBER(Planung!FP23),Planung!FP23,IF(UPPER(Planung!FP23)="H",$C23/2,0)))))))</f>
        <v>0.8</v>
      </c>
      <c r="FQ23" s="27">
        <f>IF($A23="",0,IF(Mitarbeiter!$G$21=FALSE,0,IF(AND(Mitarbeiter!$E$21&lt;&gt;"",FQ$5+6&lt;Mitarbeiter!$E$21),0,IF(AND(Mitarbeiter!$F$21&lt;&gt;"",FQ$5&gt;Mitarbeiter!$F$21),0,IF(Planung!FQ23="",$C23,IF(ISNUMBER(Planung!FQ23),Planung!FQ23,IF(UPPER(Planung!FQ23)="H",$C23/2,0)))))))</f>
        <v>0.8</v>
      </c>
      <c r="FR23" s="27">
        <f>IF($A23="",0,IF(Mitarbeiter!$G$21=FALSE,0,IF(AND(Mitarbeiter!$E$21&lt;&gt;"",FR$5+6&lt;Mitarbeiter!$E$21),0,IF(AND(Mitarbeiter!$F$21&lt;&gt;"",FR$5&gt;Mitarbeiter!$F$21),0,IF(Planung!FR23="",$C23,IF(ISNUMBER(Planung!FR23),Planung!FR23,IF(UPPER(Planung!FR23)="H",$C23/2,0)))))))</f>
        <v>0.8</v>
      </c>
      <c r="FS23" s="27">
        <f>IF($A23="",0,IF(Mitarbeiter!$G$21=FALSE,0,IF(AND(Mitarbeiter!$E$21&lt;&gt;"",FS$5+6&lt;Mitarbeiter!$E$21),0,IF(AND(Mitarbeiter!$F$21&lt;&gt;"",FS$5&gt;Mitarbeiter!$F$21),0,IF(Planung!FS23="",$C23,IF(ISNUMBER(Planung!FS23),Planung!FS23,IF(UPPER(Planung!FS23)="H",$C23/2,0)))))))</f>
        <v>0.8</v>
      </c>
      <c r="FT23" s="27">
        <f>IF($A23="",0,IF(Mitarbeiter!$G$21=FALSE,0,IF(AND(Mitarbeiter!$E$21&lt;&gt;"",FT$5+6&lt;Mitarbeiter!$E$21),0,IF(AND(Mitarbeiter!$F$21&lt;&gt;"",FT$5&gt;Mitarbeiter!$F$21),0,IF(Planung!FT23="",$C23,IF(ISNUMBER(Planung!FT23),Planung!FT23,IF(UPPER(Planung!FT23)="H",$C23/2,0)))))))</f>
        <v>0.8</v>
      </c>
      <c r="FU23" s="27">
        <f>IF($A23="",0,IF(Mitarbeiter!$G$21=FALSE,0,IF(AND(Mitarbeiter!$E$21&lt;&gt;"",FU$5+6&lt;Mitarbeiter!$E$21),0,IF(AND(Mitarbeiter!$F$21&lt;&gt;"",FU$5&gt;Mitarbeiter!$F$21),0,IF(Planung!FU23="",$C23,IF(ISNUMBER(Planung!FU23),Planung!FU23,IF(UPPER(Planung!FU23)="H",$C23/2,0)))))))</f>
        <v>0.8</v>
      </c>
      <c r="FV23" s="27">
        <f>IF($A23="",0,IF(Mitarbeiter!$G$21=FALSE,0,IF(AND(Mitarbeiter!$E$21&lt;&gt;"",FV$5+6&lt;Mitarbeiter!$E$21),0,IF(AND(Mitarbeiter!$F$21&lt;&gt;"",FV$5&gt;Mitarbeiter!$F$21),0,IF(Planung!FV23="",$C23,IF(ISNUMBER(Planung!FV23),Planung!FV23,IF(UPPER(Planung!FV23)="H",$C23/2,0)))))))</f>
        <v>0.8</v>
      </c>
      <c r="FW23" s="27">
        <f>IF($A23="",0,IF(Mitarbeiter!$G$21=FALSE,0,IF(AND(Mitarbeiter!$E$21&lt;&gt;"",FW$5+6&lt;Mitarbeiter!$E$21),0,IF(AND(Mitarbeiter!$F$21&lt;&gt;"",FW$5&gt;Mitarbeiter!$F$21),0,IF(Planung!FW23="",$C23,IF(ISNUMBER(Planung!FW23),Planung!FW23,IF(UPPER(Planung!FW23)="H",$C23/2,0)))))))</f>
        <v>0.8</v>
      </c>
      <c r="FX23" s="27">
        <f>IF($A23="",0,IF(Mitarbeiter!$G$21=FALSE,0,IF(AND(Mitarbeiter!$E$21&lt;&gt;"",FX$5+6&lt;Mitarbeiter!$E$21),0,IF(AND(Mitarbeiter!$F$21&lt;&gt;"",FX$5&gt;Mitarbeiter!$F$21),0,IF(Planung!FX23="",$C23,IF(ISNUMBER(Planung!FX23),Planung!FX23,IF(UPPER(Planung!FX23)="H",$C23/2,0)))))))</f>
        <v>0.8</v>
      </c>
      <c r="FY23" s="27">
        <f>IF($A23="",0,IF(Mitarbeiter!$G$21=FALSE,0,IF(AND(Mitarbeiter!$E$21&lt;&gt;"",FY$5+6&lt;Mitarbeiter!$E$21),0,IF(AND(Mitarbeiter!$F$21&lt;&gt;"",FY$5&gt;Mitarbeiter!$F$21),0,IF(Planung!FY23="",$C23,IF(ISNUMBER(Planung!FY23),Planung!FY23,IF(UPPER(Planung!FY23)="H",$C23/2,0)))))))</f>
        <v>0.8</v>
      </c>
      <c r="FZ23" s="27">
        <f>IF($A23="",0,IF(Mitarbeiter!$G$21=FALSE,0,IF(AND(Mitarbeiter!$E$21&lt;&gt;"",FZ$5+6&lt;Mitarbeiter!$E$21),0,IF(AND(Mitarbeiter!$F$21&lt;&gt;"",FZ$5&gt;Mitarbeiter!$F$21),0,IF(Planung!FZ23="",$C23,IF(ISNUMBER(Planung!FZ23),Planung!FZ23,IF(UPPER(Planung!FZ23)="H",$C23/2,0)))))))</f>
        <v>0.8</v>
      </c>
      <c r="GA23" s="27">
        <f>IF($A23="",0,IF(Mitarbeiter!$G$21=FALSE,0,IF(AND(Mitarbeiter!$E$21&lt;&gt;"",GA$5+6&lt;Mitarbeiter!$E$21),0,IF(AND(Mitarbeiter!$F$21&lt;&gt;"",GA$5&gt;Mitarbeiter!$F$21),0,IF(Planung!GA23="",$C23,IF(ISNUMBER(Planung!GA23),Planung!GA23,IF(UPPER(Planung!GA23)="H",$C23/2,0)))))))</f>
        <v>0.8</v>
      </c>
      <c r="GB23" s="27">
        <f>IF($A23="",0,IF(Mitarbeiter!$G$21=FALSE,0,IF(AND(Mitarbeiter!$E$21&lt;&gt;"",GB$5+6&lt;Mitarbeiter!$E$21),0,IF(AND(Mitarbeiter!$F$21&lt;&gt;"",GB$5&gt;Mitarbeiter!$F$21),0,IF(Planung!GB23="",$C23,IF(ISNUMBER(Planung!GB23),Planung!GB23,IF(UPPER(Planung!GB23)="H",$C23/2,0)))))))</f>
        <v>0.8</v>
      </c>
      <c r="GC23" s="27">
        <f>IF($A23="",0,IF(Mitarbeiter!$G$21=FALSE,0,IF(AND(Mitarbeiter!$E$21&lt;&gt;"",GC$5+6&lt;Mitarbeiter!$E$21),0,IF(AND(Mitarbeiter!$F$21&lt;&gt;"",GC$5&gt;Mitarbeiter!$F$21),0,IF(Planung!GC23="",$C23,IF(ISNUMBER(Planung!GC23),Planung!GC23,IF(UPPER(Planung!GC23)="H",$C23/2,0)))))))</f>
        <v>0.8</v>
      </c>
      <c r="GD23" s="27">
        <f>IF($A23="",0,IF(Mitarbeiter!$G$21=FALSE,0,IF(AND(Mitarbeiter!$E$21&lt;&gt;"",GD$5+6&lt;Mitarbeiter!$E$21),0,IF(AND(Mitarbeiter!$F$21&lt;&gt;"",GD$5&gt;Mitarbeiter!$F$21),0,IF(Planung!GD23="",$C23,IF(ISNUMBER(Planung!GD23),Planung!GD23,IF(UPPER(Planung!GD23)="H",$C23/2,0)))))))</f>
        <v>0.8</v>
      </c>
      <c r="GE23" s="27">
        <f>IF($A23="",0,IF(Mitarbeiter!$G$21=FALSE,0,IF(AND(Mitarbeiter!$E$21&lt;&gt;"",GE$5+6&lt;Mitarbeiter!$E$21),0,IF(AND(Mitarbeiter!$F$21&lt;&gt;"",GE$5&gt;Mitarbeiter!$F$21),0,IF(Planung!GE23="",$C23,IF(ISNUMBER(Planung!GE23),Planung!GE23,IF(UPPER(Planung!GE23)="H",$C23/2,0)))))))</f>
        <v>0.8</v>
      </c>
      <c r="GF23" s="27">
        <f>IF($A23="",0,IF(Mitarbeiter!$G$21=FALSE,0,IF(AND(Mitarbeiter!$E$21&lt;&gt;"",GF$5+6&lt;Mitarbeiter!$E$21),0,IF(AND(Mitarbeiter!$F$21&lt;&gt;"",GF$5&gt;Mitarbeiter!$F$21),0,IF(Planung!GF23="",$C23,IF(ISNUMBER(Planung!GF23),Planung!GF23,IF(UPPER(Planung!GF23)="H",$C23/2,0)))))))</f>
        <v>0.8</v>
      </c>
      <c r="GG23" s="27">
        <f>IF($A23="",0,IF(Mitarbeiter!$G$21=FALSE,0,IF(AND(Mitarbeiter!$E$21&lt;&gt;"",GG$5+6&lt;Mitarbeiter!$E$21),0,IF(AND(Mitarbeiter!$F$21&lt;&gt;"",GG$5&gt;Mitarbeiter!$F$21),0,IF(Planung!GG23="",$C23,IF(ISNUMBER(Planung!GG23),Planung!GG23,IF(UPPER(Planung!GG23)="H",$C23/2,0)))))))</f>
        <v>0.8</v>
      </c>
      <c r="GH23" s="27">
        <f>IF($A23="",0,IF(Mitarbeiter!$G$21=FALSE,0,IF(AND(Mitarbeiter!$E$21&lt;&gt;"",GH$5+6&lt;Mitarbeiter!$E$21),0,IF(AND(Mitarbeiter!$F$21&lt;&gt;"",GH$5&gt;Mitarbeiter!$F$21),0,IF(Planung!GH23="",$C23,IF(ISNUMBER(Planung!GH23),Planung!GH23,IF(UPPER(Planung!GH23)="H",$C23/2,0)))))))</f>
        <v>0.8</v>
      </c>
      <c r="GI23" s="27">
        <f>IF($A23="",0,IF(Mitarbeiter!$G$21=FALSE,0,IF(AND(Mitarbeiter!$E$21&lt;&gt;"",GI$5+6&lt;Mitarbeiter!$E$21),0,IF(AND(Mitarbeiter!$F$21&lt;&gt;"",GI$5&gt;Mitarbeiter!$F$21),0,IF(Planung!GI23="",$C23,IF(ISNUMBER(Planung!GI23),Planung!GI23,IF(UPPER(Planung!GI23)="H",$C23/2,0)))))))</f>
        <v>0.8</v>
      </c>
      <c r="GJ23" s="27">
        <f>IF($A23="",0,IF(Mitarbeiter!$G$21=FALSE,0,IF(AND(Mitarbeiter!$E$21&lt;&gt;"",GJ$5+6&lt;Mitarbeiter!$E$21),0,IF(AND(Mitarbeiter!$F$21&lt;&gt;"",GJ$5&gt;Mitarbeiter!$F$21),0,IF(Planung!GJ23="",$C23,IF(ISNUMBER(Planung!GJ23),Planung!GJ23,IF(UPPER(Planung!GJ23)="H",$C23/2,0)))))))</f>
        <v>0.8</v>
      </c>
      <c r="GK23" s="27">
        <f>IF($A23="",0,IF(Mitarbeiter!$G$21=FALSE,0,IF(AND(Mitarbeiter!$E$21&lt;&gt;"",GK$5+6&lt;Mitarbeiter!$E$21),0,IF(AND(Mitarbeiter!$F$21&lt;&gt;"",GK$5&gt;Mitarbeiter!$F$21),0,IF(Planung!GK23="",$C23,IF(ISNUMBER(Planung!GK23),Planung!GK23,IF(UPPER(Planung!GK23)="H",$C23/2,0)))))))</f>
        <v>0.8</v>
      </c>
      <c r="GL23" s="27">
        <f>IF($A23="",0,IF(Mitarbeiter!$G$21=FALSE,0,IF(AND(Mitarbeiter!$E$21&lt;&gt;"",GL$5+6&lt;Mitarbeiter!$E$21),0,IF(AND(Mitarbeiter!$F$21&lt;&gt;"",GL$5&gt;Mitarbeiter!$F$21),0,IF(Planung!GL23="",$C23,IF(ISNUMBER(Planung!GL23),Planung!GL23,IF(UPPER(Planung!GL23)="H",$C23/2,0)))))))</f>
        <v>0.8</v>
      </c>
      <c r="GM23" s="27">
        <f>IF($A23="",0,IF(Mitarbeiter!$G$21=FALSE,0,IF(AND(Mitarbeiter!$E$21&lt;&gt;"",GM$5+6&lt;Mitarbeiter!$E$21),0,IF(AND(Mitarbeiter!$F$21&lt;&gt;"",GM$5&gt;Mitarbeiter!$F$21),0,IF(Planung!GM23="",$C23,IF(ISNUMBER(Planung!GM23),Planung!GM23,IF(UPPER(Planung!GM23)="H",$C23/2,0)))))))</f>
        <v>0.8</v>
      </c>
      <c r="GN23" s="27">
        <f>IF($A23="",0,IF(Mitarbeiter!$G$21=FALSE,0,IF(AND(Mitarbeiter!$E$21&lt;&gt;"",GN$5+6&lt;Mitarbeiter!$E$21),0,IF(AND(Mitarbeiter!$F$21&lt;&gt;"",GN$5&gt;Mitarbeiter!$F$21),0,IF(Planung!GN23="",$C23,IF(ISNUMBER(Planung!GN23),Planung!GN23,IF(UPPER(Planung!GN23)="H",$C23/2,0)))))))</f>
        <v>0.8</v>
      </c>
      <c r="GO23" s="27">
        <f>IF($A23="",0,IF(Mitarbeiter!$G$21=FALSE,0,IF(AND(Mitarbeiter!$E$21&lt;&gt;"",GO$5+6&lt;Mitarbeiter!$E$21),0,IF(AND(Mitarbeiter!$F$21&lt;&gt;"",GO$5&gt;Mitarbeiter!$F$21),0,IF(Planung!GO23="",$C23,IF(ISNUMBER(Planung!GO23),Planung!GO23,IF(UPPER(Planung!GO23)="H",$C23/2,0)))))))</f>
        <v>0.8</v>
      </c>
      <c r="GP23" s="27">
        <f>IF($A23="",0,IF(Mitarbeiter!$G$21=FALSE,0,IF(AND(Mitarbeiter!$E$21&lt;&gt;"",GP$5+6&lt;Mitarbeiter!$E$21),0,IF(AND(Mitarbeiter!$F$21&lt;&gt;"",GP$5&gt;Mitarbeiter!$F$21),0,IF(Planung!GP23="",$C23,IF(ISNUMBER(Planung!GP23),Planung!GP23,IF(UPPER(Planung!GP23)="H",$C23/2,0)))))))</f>
        <v>0.8</v>
      </c>
      <c r="GQ23" s="27">
        <f>IF($A23="",0,IF(Mitarbeiter!$G$21=FALSE,0,IF(AND(Mitarbeiter!$E$21&lt;&gt;"",GQ$5+6&lt;Mitarbeiter!$E$21),0,IF(AND(Mitarbeiter!$F$21&lt;&gt;"",GQ$5&gt;Mitarbeiter!$F$21),0,IF(Planung!GQ23="",$C23,IF(ISNUMBER(Planung!GQ23),Planung!GQ23,IF(UPPER(Planung!GQ23)="H",$C23/2,0)))))))</f>
        <v>0.8</v>
      </c>
      <c r="GR23" s="27">
        <f>IF($A23="",0,IF(Mitarbeiter!$G$21=FALSE,0,IF(AND(Mitarbeiter!$E$21&lt;&gt;"",GR$5+6&lt;Mitarbeiter!$E$21),0,IF(AND(Mitarbeiter!$F$21&lt;&gt;"",GR$5&gt;Mitarbeiter!$F$21),0,IF(Planung!GR23="",$C23,IF(ISNUMBER(Planung!GR23),Planung!GR23,IF(UPPER(Planung!GR23)="H",$C23/2,0)))))))</f>
        <v>0.8</v>
      </c>
      <c r="GS23" s="27">
        <f>IF($A23="",0,IF(Mitarbeiter!$G$21=FALSE,0,IF(AND(Mitarbeiter!$E$21&lt;&gt;"",GS$5+6&lt;Mitarbeiter!$E$21),0,IF(AND(Mitarbeiter!$F$21&lt;&gt;"",GS$5&gt;Mitarbeiter!$F$21),0,IF(Planung!GS23="",$C23,IF(ISNUMBER(Planung!GS23),Planung!GS23,IF(UPPER(Planung!GS23)="H",$C23/2,0)))))))</f>
        <v>0.8</v>
      </c>
      <c r="GT23" s="27">
        <f>IF($A23="",0,IF(Mitarbeiter!$G$21=FALSE,0,IF(AND(Mitarbeiter!$E$21&lt;&gt;"",GT$5+6&lt;Mitarbeiter!$E$21),0,IF(AND(Mitarbeiter!$F$21&lt;&gt;"",GT$5&gt;Mitarbeiter!$F$21),0,IF(Planung!GT23="",$C23,IF(ISNUMBER(Planung!GT23),Planung!GT23,IF(UPPER(Planung!GT23)="H",$C23/2,0)))))))</f>
        <v>0.8</v>
      </c>
      <c r="GU23" s="27">
        <f>IF($A23="",0,IF(Mitarbeiter!$G$21=FALSE,0,IF(AND(Mitarbeiter!$E$21&lt;&gt;"",GU$5+6&lt;Mitarbeiter!$E$21),0,IF(AND(Mitarbeiter!$F$21&lt;&gt;"",GU$5&gt;Mitarbeiter!$F$21),0,IF(Planung!GU23="",$C23,IF(ISNUMBER(Planung!GU23),Planung!GU23,IF(UPPER(Planung!GU23)="H",$C23/2,0)))))))</f>
        <v>0.8</v>
      </c>
      <c r="GV23" s="27">
        <f>IF($A23="",0,IF(Mitarbeiter!$G$21=FALSE,0,IF(AND(Mitarbeiter!$E$21&lt;&gt;"",GV$5+6&lt;Mitarbeiter!$E$21),0,IF(AND(Mitarbeiter!$F$21&lt;&gt;"",GV$5&gt;Mitarbeiter!$F$21),0,IF(Planung!GV23="",$C23,IF(ISNUMBER(Planung!GV23),Planung!GV23,IF(UPPER(Planung!GV23)="H",$C23/2,0)))))))</f>
        <v>0.8</v>
      </c>
      <c r="GW23" s="27">
        <f>IF($A23="",0,IF(Mitarbeiter!$G$21=FALSE,0,IF(AND(Mitarbeiter!$E$21&lt;&gt;"",GW$5+6&lt;Mitarbeiter!$E$21),0,IF(AND(Mitarbeiter!$F$21&lt;&gt;"",GW$5&gt;Mitarbeiter!$F$21),0,IF(Planung!GW23="",$C23,IF(ISNUMBER(Planung!GW23),Planung!GW23,IF(UPPER(Planung!GW23)="H",$C23/2,0)))))))</f>
        <v>0.8</v>
      </c>
      <c r="GX23" s="27">
        <f>IF($A23="",0,IF(Mitarbeiter!$G$21=FALSE,0,IF(AND(Mitarbeiter!$E$21&lt;&gt;"",GX$5+6&lt;Mitarbeiter!$E$21),0,IF(AND(Mitarbeiter!$F$21&lt;&gt;"",GX$5&gt;Mitarbeiter!$F$21),0,IF(Planung!GX23="",$C23,IF(ISNUMBER(Planung!GX23),Planung!GX23,IF(UPPER(Planung!GX23)="H",$C23/2,0)))))))</f>
        <v>0.8</v>
      </c>
      <c r="GY23" s="27">
        <f>IF($A23="",0,IF(Mitarbeiter!$G$21=FALSE,0,IF(AND(Mitarbeiter!$E$21&lt;&gt;"",GY$5+6&lt;Mitarbeiter!$E$21),0,IF(AND(Mitarbeiter!$F$21&lt;&gt;"",GY$5&gt;Mitarbeiter!$F$21),0,IF(Planung!GY23="",$C23,IF(ISNUMBER(Planung!GY23),Planung!GY23,IF(UPPER(Planung!GY23)="H",$C23/2,0)))))))</f>
        <v>0.8</v>
      </c>
      <c r="GZ23" s="27">
        <f>IF($A23="",0,IF(Mitarbeiter!$G$21=FALSE,0,IF(AND(Mitarbeiter!$E$21&lt;&gt;"",GZ$5+6&lt;Mitarbeiter!$E$21),0,IF(AND(Mitarbeiter!$F$21&lt;&gt;"",GZ$5&gt;Mitarbeiter!$F$21),0,IF(Planung!GZ23="",$C23,IF(ISNUMBER(Planung!GZ23),Planung!GZ23,IF(UPPER(Planung!GZ23)="H",$C23/2,0)))))))</f>
        <v>0.8</v>
      </c>
      <c r="HA23" s="27">
        <f>IF($A23="",0,IF(Mitarbeiter!$G$21=FALSE,0,IF(AND(Mitarbeiter!$E$21&lt;&gt;"",HA$5+6&lt;Mitarbeiter!$E$21),0,IF(AND(Mitarbeiter!$F$21&lt;&gt;"",HA$5&gt;Mitarbeiter!$F$21),0,IF(Planung!HA23="",$C23,IF(ISNUMBER(Planung!HA23),Planung!HA23,IF(UPPER(Planung!HA23)="H",$C23/2,0)))))))</f>
        <v>0.8</v>
      </c>
      <c r="HB23" s="27">
        <f>IF($A23="",0,IF(Mitarbeiter!$G$21=FALSE,0,IF(AND(Mitarbeiter!$E$21&lt;&gt;"",HB$5+6&lt;Mitarbeiter!$E$21),0,IF(AND(Mitarbeiter!$F$21&lt;&gt;"",HB$5&gt;Mitarbeiter!$F$21),0,IF(Planung!HB23="",$C23,IF(ISNUMBER(Planung!HB23),Planung!HB23,IF(UPPER(Planung!HB23)="H",$C23/2,0)))))))</f>
        <v>0.8</v>
      </c>
      <c r="HC23" s="27">
        <f>IF($A23="",0,IF(Mitarbeiter!$G$21=FALSE,0,IF(AND(Mitarbeiter!$E$21&lt;&gt;"",HC$5+6&lt;Mitarbeiter!$E$21),0,IF(AND(Mitarbeiter!$F$21&lt;&gt;"",HC$5&gt;Mitarbeiter!$F$21),0,IF(Planung!HC23="",$C23,IF(ISNUMBER(Planung!HC23),Planung!HC23,IF(UPPER(Planung!HC23)="H",$C23/2,0)))))))</f>
        <v>0.8</v>
      </c>
      <c r="HD23" s="27">
        <f>IF($A23="",0,IF(Mitarbeiter!$G$21=FALSE,0,IF(AND(Mitarbeiter!$E$21&lt;&gt;"",HD$5+6&lt;Mitarbeiter!$E$21),0,IF(AND(Mitarbeiter!$F$21&lt;&gt;"",HD$5&gt;Mitarbeiter!$F$21),0,IF(Planung!HD23="",$C23,IF(ISNUMBER(Planung!HD23),Planung!HD23,IF(UPPER(Planung!HD23)="H",$C23/2,0)))))))</f>
        <v>0.8</v>
      </c>
      <c r="HE23" s="27">
        <f>IF($A23="",0,IF(Mitarbeiter!$G$21=FALSE,0,IF(AND(Mitarbeiter!$E$21&lt;&gt;"",HE$5+6&lt;Mitarbeiter!$E$21),0,IF(AND(Mitarbeiter!$F$21&lt;&gt;"",HE$5&gt;Mitarbeiter!$F$21),0,IF(Planung!HE23="",$C23,IF(ISNUMBER(Planung!HE23),Planung!HE23,IF(UPPER(Planung!HE23)="H",$C23/2,0)))))))</f>
        <v>0.8</v>
      </c>
      <c r="HF23" s="27">
        <f>IF($A23="",0,IF(Mitarbeiter!$G$21=FALSE,0,IF(AND(Mitarbeiter!$E$21&lt;&gt;"",HF$5+6&lt;Mitarbeiter!$E$21),0,IF(AND(Mitarbeiter!$F$21&lt;&gt;"",HF$5&gt;Mitarbeiter!$F$21),0,IF(Planung!HF23="",$C23,IF(ISNUMBER(Planung!HF23),Planung!HF23,IF(UPPER(Planung!HF23)="H",$C23/2,0)))))))</f>
        <v>0.8</v>
      </c>
      <c r="HG23" s="27">
        <f>IF($A23="",0,IF(Mitarbeiter!$G$21=FALSE,0,IF(AND(Mitarbeiter!$E$21&lt;&gt;"",HG$5+6&lt;Mitarbeiter!$E$21),0,IF(AND(Mitarbeiter!$F$21&lt;&gt;"",HG$5&gt;Mitarbeiter!$F$21),0,IF(Planung!HG23="",$C23,IF(ISNUMBER(Planung!HG23),Planung!HG23,IF(UPPER(Planung!HG23)="H",$C23/2,0)))))))</f>
        <v>0.8</v>
      </c>
      <c r="HH23" s="27">
        <f>IF($A23="",0,IF(Mitarbeiter!$G$21=FALSE,0,IF(AND(Mitarbeiter!$E$21&lt;&gt;"",HH$5+6&lt;Mitarbeiter!$E$21),0,IF(AND(Mitarbeiter!$F$21&lt;&gt;"",HH$5&gt;Mitarbeiter!$F$21),0,IF(Planung!HH23="",$C23,IF(ISNUMBER(Planung!HH23),Planung!HH23,IF(UPPER(Planung!HH23)="H",$C23/2,0)))))))</f>
        <v>0.8</v>
      </c>
      <c r="HI23" s="27">
        <f>IF($A23="",0,IF(Mitarbeiter!$G$21=FALSE,0,IF(AND(Mitarbeiter!$E$21&lt;&gt;"",HI$5+6&lt;Mitarbeiter!$E$21),0,IF(AND(Mitarbeiter!$F$21&lt;&gt;"",HI$5&gt;Mitarbeiter!$F$21),0,IF(Planung!HI23="",$C23,IF(ISNUMBER(Planung!HI23),Planung!HI23,IF(UPPER(Planung!HI23)="H",$C23/2,0)))))))</f>
        <v>0.8</v>
      </c>
      <c r="HJ23" s="27">
        <f>IF($A23="",0,IF(Mitarbeiter!$G$21=FALSE,0,IF(AND(Mitarbeiter!$E$21&lt;&gt;"",HJ$5+6&lt;Mitarbeiter!$E$21),0,IF(AND(Mitarbeiter!$F$21&lt;&gt;"",HJ$5&gt;Mitarbeiter!$F$21),0,IF(Planung!HJ23="",$C23,IF(ISNUMBER(Planung!HJ23),Planung!HJ23,IF(UPPER(Planung!HJ23)="H",$C23/2,0)))))))</f>
        <v>0.8</v>
      </c>
      <c r="HK23" s="27">
        <f>IF($A23="",0,IF(Mitarbeiter!$G$21=FALSE,0,IF(AND(Mitarbeiter!$E$21&lt;&gt;"",HK$5+6&lt;Mitarbeiter!$E$21),0,IF(AND(Mitarbeiter!$F$21&lt;&gt;"",HK$5&gt;Mitarbeiter!$F$21),0,IF(Planung!HK23="",$C23,IF(ISNUMBER(Planung!HK23),Planung!HK23,IF(UPPER(Planung!HK23)="H",$C23/2,0)))))))</f>
        <v>0.8</v>
      </c>
      <c r="HL23" s="27">
        <f>IF($A23="",0,IF(Mitarbeiter!$G$21=FALSE,0,IF(AND(Mitarbeiter!$E$21&lt;&gt;"",HL$5+6&lt;Mitarbeiter!$E$21),0,IF(AND(Mitarbeiter!$F$21&lt;&gt;"",HL$5&gt;Mitarbeiter!$F$21),0,IF(Planung!HL23="",$C23,IF(ISNUMBER(Planung!HL23),Planung!HL23,IF(UPPER(Planung!HL23)="H",$C23/2,0)))))))</f>
        <v>0.8</v>
      </c>
      <c r="HM23" s="27">
        <f>IF($A23="",0,IF(Mitarbeiter!$G$21=FALSE,0,IF(AND(Mitarbeiter!$E$21&lt;&gt;"",HM$5+6&lt;Mitarbeiter!$E$21),0,IF(AND(Mitarbeiter!$F$21&lt;&gt;"",HM$5&gt;Mitarbeiter!$F$21),0,IF(Planung!HM23="",$C23,IF(ISNUMBER(Planung!HM23),Planung!HM23,IF(UPPER(Planung!HM23)="H",$C23/2,0)))))))</f>
        <v>0.8</v>
      </c>
      <c r="HN23" s="27">
        <f>IF($A23="",0,IF(Mitarbeiter!$G$21=FALSE,0,IF(AND(Mitarbeiter!$E$21&lt;&gt;"",HN$5+6&lt;Mitarbeiter!$E$21),0,IF(AND(Mitarbeiter!$F$21&lt;&gt;"",HN$5&gt;Mitarbeiter!$F$21),0,IF(Planung!HN23="",$C23,IF(ISNUMBER(Planung!HN23),Planung!HN23,IF(UPPER(Planung!HN23)="H",$C23/2,0)))))))</f>
        <v>0.8</v>
      </c>
      <c r="HO23" s="27">
        <f>IF($A23="",0,IF(Mitarbeiter!$G$21=FALSE,0,IF(AND(Mitarbeiter!$E$21&lt;&gt;"",HO$5+6&lt;Mitarbeiter!$E$21),0,IF(AND(Mitarbeiter!$F$21&lt;&gt;"",HO$5&gt;Mitarbeiter!$F$21),0,IF(Planung!HO23="",$C23,IF(ISNUMBER(Planung!HO23),Planung!HO23,IF(UPPER(Planung!HO23)="H",$C23/2,0)))))))</f>
        <v>0.8</v>
      </c>
      <c r="HP23" s="27">
        <f>IF($A23="",0,IF(Mitarbeiter!$G$21=FALSE,0,IF(AND(Mitarbeiter!$E$21&lt;&gt;"",HP$5+6&lt;Mitarbeiter!$E$21),0,IF(AND(Mitarbeiter!$F$21&lt;&gt;"",HP$5&gt;Mitarbeiter!$F$21),0,IF(Planung!HP23="",$C23,IF(ISNUMBER(Planung!HP23),Planung!HP23,IF(UPPER(Planung!HP23)="H",$C23/2,0)))))))</f>
        <v>0.8</v>
      </c>
      <c r="HQ23" s="27">
        <f>IF($A23="",0,IF(Mitarbeiter!$G$21=FALSE,0,IF(AND(Mitarbeiter!$E$21&lt;&gt;"",HQ$5+6&lt;Mitarbeiter!$E$21),0,IF(AND(Mitarbeiter!$F$21&lt;&gt;"",HQ$5&gt;Mitarbeiter!$F$21),0,IF(Planung!HQ23="",$C23,IF(ISNUMBER(Planung!HQ23),Planung!HQ23,IF(UPPER(Planung!HQ23)="H",$C23/2,0)))))))</f>
        <v>0.8</v>
      </c>
      <c r="HR23" s="27">
        <f>IF($A23="",0,IF(Mitarbeiter!$G$21=FALSE,0,IF(AND(Mitarbeiter!$E$21&lt;&gt;"",HR$5+6&lt;Mitarbeiter!$E$21),0,IF(AND(Mitarbeiter!$F$21&lt;&gt;"",HR$5&gt;Mitarbeiter!$F$21),0,IF(Planung!HR23="",$C23,IF(ISNUMBER(Planung!HR23),Planung!HR23,IF(UPPER(Planung!HR23)="H",$C23/2,0)))))))</f>
        <v>0.8</v>
      </c>
      <c r="HS23" s="27">
        <f>IF($A23="",0,IF(Mitarbeiter!$G$21=FALSE,0,IF(AND(Mitarbeiter!$E$21&lt;&gt;"",HS$5+6&lt;Mitarbeiter!$E$21),0,IF(AND(Mitarbeiter!$F$21&lt;&gt;"",HS$5&gt;Mitarbeiter!$F$21),0,IF(Planung!HS23="",$C23,IF(ISNUMBER(Planung!HS23),Planung!HS23,IF(UPPER(Planung!HS23)="H",$C23/2,0)))))))</f>
        <v>0.8</v>
      </c>
      <c r="HT23" s="27">
        <f>IF($A23="",0,IF(Mitarbeiter!$G$21=FALSE,0,IF(AND(Mitarbeiter!$E$21&lt;&gt;"",HT$5+6&lt;Mitarbeiter!$E$21),0,IF(AND(Mitarbeiter!$F$21&lt;&gt;"",HT$5&gt;Mitarbeiter!$F$21),0,IF(Planung!HT23="",$C23,IF(ISNUMBER(Planung!HT23),Planung!HT23,IF(UPPER(Planung!HT23)="H",$C23/2,0)))))))</f>
        <v>0.8</v>
      </c>
      <c r="HU23" s="27">
        <f>IF($A23="",0,IF(Mitarbeiter!$G$21=FALSE,0,IF(AND(Mitarbeiter!$E$21&lt;&gt;"",HU$5+6&lt;Mitarbeiter!$E$21),0,IF(AND(Mitarbeiter!$F$21&lt;&gt;"",HU$5&gt;Mitarbeiter!$F$21),0,IF(Planung!HU23="",$C23,IF(ISNUMBER(Planung!HU23),Planung!HU23,IF(UPPER(Planung!HU23)="H",$C23/2,0)))))))</f>
        <v>0.8</v>
      </c>
      <c r="HV23" s="27">
        <f>IF($A23="",0,IF(Mitarbeiter!$G$21=FALSE,0,IF(AND(Mitarbeiter!$E$21&lt;&gt;"",HV$5+6&lt;Mitarbeiter!$E$21),0,IF(AND(Mitarbeiter!$F$21&lt;&gt;"",HV$5&gt;Mitarbeiter!$F$21),0,IF(Planung!HV23="",$C23,IF(ISNUMBER(Planung!HV23),Planung!HV23,IF(UPPER(Planung!HV23)="H",$C23/2,0)))))))</f>
        <v>0.8</v>
      </c>
      <c r="HW23" s="27">
        <f>IF($A23="",0,IF(Mitarbeiter!$G$21=FALSE,0,IF(AND(Mitarbeiter!$E$21&lt;&gt;"",HW$5+6&lt;Mitarbeiter!$E$21),0,IF(AND(Mitarbeiter!$F$21&lt;&gt;"",HW$5&gt;Mitarbeiter!$F$21),0,IF(Planung!HW23="",$C23,IF(ISNUMBER(Planung!HW23),Planung!HW23,IF(UPPER(Planung!HW23)="H",$C23/2,0)))))))</f>
        <v>0.8</v>
      </c>
      <c r="HX23" s="27">
        <f>IF($A23="",0,IF(Mitarbeiter!$G$21=FALSE,0,IF(AND(Mitarbeiter!$E$21&lt;&gt;"",HX$5+6&lt;Mitarbeiter!$E$21),0,IF(AND(Mitarbeiter!$F$21&lt;&gt;"",HX$5&gt;Mitarbeiter!$F$21),0,IF(Planung!HX23="",$C23,IF(ISNUMBER(Planung!HX23),Planung!HX23,IF(UPPER(Planung!HX23)="H",$C23/2,0)))))))</f>
        <v>0.8</v>
      </c>
      <c r="HY23" s="27">
        <f>IF($A23="",0,IF(Mitarbeiter!$G$21=FALSE,0,IF(AND(Mitarbeiter!$E$21&lt;&gt;"",HY$5+6&lt;Mitarbeiter!$E$21),0,IF(AND(Mitarbeiter!$F$21&lt;&gt;"",HY$5&gt;Mitarbeiter!$F$21),0,IF(Planung!HY23="",$C23,IF(ISNUMBER(Planung!HY23),Planung!HY23,IF(UPPER(Planung!HY23)="H",$C23/2,0)))))))</f>
        <v>0.8</v>
      </c>
      <c r="HZ23" s="27">
        <f>IF($A23="",0,IF(Mitarbeiter!$G$21=FALSE,0,IF(AND(Mitarbeiter!$E$21&lt;&gt;"",HZ$5+6&lt;Mitarbeiter!$E$21),0,IF(AND(Mitarbeiter!$F$21&lt;&gt;"",HZ$5&gt;Mitarbeiter!$F$21),0,IF(Planung!HZ23="",$C23,IF(ISNUMBER(Planung!HZ23),Planung!HZ23,IF(UPPER(Planung!HZ23)="H",$C23/2,0)))))))</f>
        <v>0.8</v>
      </c>
      <c r="IA23" s="27">
        <f>IF($A23="",0,IF(Mitarbeiter!$G$21=FALSE,0,IF(AND(Mitarbeiter!$E$21&lt;&gt;"",IA$5+6&lt;Mitarbeiter!$E$21),0,IF(AND(Mitarbeiter!$F$21&lt;&gt;"",IA$5&gt;Mitarbeiter!$F$21),0,IF(Planung!IA23="",$C23,IF(ISNUMBER(Planung!IA23),Planung!IA23,IF(UPPER(Planung!IA23)="H",$C23/2,0)))))))</f>
        <v>0.8</v>
      </c>
    </row>
    <row r="24" spans="1:235" x14ac:dyDescent="0.25">
      <c r="A24" s="7" t="str">
        <f>Planung!A24</f>
        <v>Mai</v>
      </c>
      <c r="B24" s="7" t="str">
        <f>Planung!B24</f>
        <v>Komposit</v>
      </c>
      <c r="C24" s="27">
        <f>N(Mitarbeiter!$D$22)</f>
        <v>0.5</v>
      </c>
      <c r="D24" s="27">
        <f>IF($A24="",0,IF(Mitarbeiter!$G$22=FALSE,0,IF(AND(Mitarbeiter!$E$22&lt;&gt;"",D$5+6&lt;Mitarbeiter!$E$22),0,IF(AND(Mitarbeiter!$F$22&lt;&gt;"",D$5&gt;Mitarbeiter!$F$22),0,IF(Planung!D24="",$C24,IF(ISNUMBER(Planung!D24),Planung!D24,IF(UPPER(Planung!D24)="H",$C24/2,0)))))))</f>
        <v>0.5</v>
      </c>
      <c r="E24" s="27">
        <f>IF($A24="",0,IF(Mitarbeiter!$G$22=FALSE,0,IF(AND(Mitarbeiter!$E$22&lt;&gt;"",E$5+6&lt;Mitarbeiter!$E$22),0,IF(AND(Mitarbeiter!$F$22&lt;&gt;"",E$5&gt;Mitarbeiter!$F$22),0,IF(Planung!E24="",$C24,IF(ISNUMBER(Planung!E24),Planung!E24,IF(UPPER(Planung!E24)="H",$C24/2,0)))))))</f>
        <v>0.5</v>
      </c>
      <c r="F24" s="27">
        <f>IF($A24="",0,IF(Mitarbeiter!$G$22=FALSE,0,IF(AND(Mitarbeiter!$E$22&lt;&gt;"",F$5+6&lt;Mitarbeiter!$E$22),0,IF(AND(Mitarbeiter!$F$22&lt;&gt;"",F$5&gt;Mitarbeiter!$F$22),0,IF(Planung!F24="",$C24,IF(ISNUMBER(Planung!F24),Planung!F24,IF(UPPER(Planung!F24)="H",$C24/2,0)))))))</f>
        <v>0.5</v>
      </c>
      <c r="G24" s="27">
        <f>IF($A24="",0,IF(Mitarbeiter!$G$22=FALSE,0,IF(AND(Mitarbeiter!$E$22&lt;&gt;"",G$5+6&lt;Mitarbeiter!$E$22),0,IF(AND(Mitarbeiter!$F$22&lt;&gt;"",G$5&gt;Mitarbeiter!$F$22),0,IF(Planung!G24="",$C24,IF(ISNUMBER(Planung!G24),Planung!G24,IF(UPPER(Planung!G24)="H",$C24/2,0)))))))</f>
        <v>0</v>
      </c>
      <c r="H24" s="27">
        <f>IF($A24="",0,IF(Mitarbeiter!$G$22=FALSE,0,IF(AND(Mitarbeiter!$E$22&lt;&gt;"",H$5+6&lt;Mitarbeiter!$E$22),0,IF(AND(Mitarbeiter!$F$22&lt;&gt;"",H$5&gt;Mitarbeiter!$F$22),0,IF(Planung!H24="",$C24,IF(ISNUMBER(Planung!H24),Planung!H24,IF(UPPER(Planung!H24)="H",$C24/2,0)))))))</f>
        <v>0</v>
      </c>
      <c r="I24" s="27">
        <f>IF($A24="",0,IF(Mitarbeiter!$G$22=FALSE,0,IF(AND(Mitarbeiter!$E$22&lt;&gt;"",I$5+6&lt;Mitarbeiter!$E$22),0,IF(AND(Mitarbeiter!$F$22&lt;&gt;"",I$5&gt;Mitarbeiter!$F$22),0,IF(Planung!I24="",$C24,IF(ISNUMBER(Planung!I24),Planung!I24,IF(UPPER(Planung!I24)="H",$C24/2,0)))))))</f>
        <v>0</v>
      </c>
      <c r="J24" s="27">
        <f>IF($A24="",0,IF(Mitarbeiter!$G$22=FALSE,0,IF(AND(Mitarbeiter!$E$22&lt;&gt;"",J$5+6&lt;Mitarbeiter!$E$22),0,IF(AND(Mitarbeiter!$F$22&lt;&gt;"",J$5&gt;Mitarbeiter!$F$22),0,IF(Planung!J24="",$C24,IF(ISNUMBER(Planung!J24),Planung!J24,IF(UPPER(Planung!J24)="H",$C24/2,0)))))))</f>
        <v>0.5</v>
      </c>
      <c r="K24" s="27">
        <f>IF($A24="",0,IF(Mitarbeiter!$G$22=FALSE,0,IF(AND(Mitarbeiter!$E$22&lt;&gt;"",K$5+6&lt;Mitarbeiter!$E$22),0,IF(AND(Mitarbeiter!$F$22&lt;&gt;"",K$5&gt;Mitarbeiter!$F$22),0,IF(Planung!K24="",$C24,IF(ISNUMBER(Planung!K24),Planung!K24,IF(UPPER(Planung!K24)="H",$C24/2,0)))))))</f>
        <v>0.5</v>
      </c>
      <c r="L24" s="27">
        <f>IF($A24="",0,IF(Mitarbeiter!$G$22=FALSE,0,IF(AND(Mitarbeiter!$E$22&lt;&gt;"",L$5+6&lt;Mitarbeiter!$E$22),0,IF(AND(Mitarbeiter!$F$22&lt;&gt;"",L$5&gt;Mitarbeiter!$F$22),0,IF(Planung!L24="",$C24,IF(ISNUMBER(Planung!L24),Planung!L24,IF(UPPER(Planung!L24)="H",$C24/2,0)))))))</f>
        <v>0.5</v>
      </c>
      <c r="M24" s="27">
        <f>IF($A24="",0,IF(Mitarbeiter!$G$22=FALSE,0,IF(AND(Mitarbeiter!$E$22&lt;&gt;"",M$5+6&lt;Mitarbeiter!$E$22),0,IF(AND(Mitarbeiter!$F$22&lt;&gt;"",M$5&gt;Mitarbeiter!$F$22),0,IF(Planung!M24="",$C24,IF(ISNUMBER(Planung!M24),Planung!M24,IF(UPPER(Planung!M24)="H",$C24/2,0)))))))</f>
        <v>0.5</v>
      </c>
      <c r="N24" s="27">
        <f>IF($A24="",0,IF(Mitarbeiter!$G$22=FALSE,0,IF(AND(Mitarbeiter!$E$22&lt;&gt;"",N$5+6&lt;Mitarbeiter!$E$22),0,IF(AND(Mitarbeiter!$F$22&lt;&gt;"",N$5&gt;Mitarbeiter!$F$22),0,IF(Planung!N24="",$C24,IF(ISNUMBER(Planung!N24),Planung!N24,IF(UPPER(Planung!N24)="H",$C24/2,0)))))))</f>
        <v>0.5</v>
      </c>
      <c r="O24" s="27">
        <f>IF($A24="",0,IF(Mitarbeiter!$G$22=FALSE,0,IF(AND(Mitarbeiter!$E$22&lt;&gt;"",O$5+6&lt;Mitarbeiter!$E$22),0,IF(AND(Mitarbeiter!$F$22&lt;&gt;"",O$5&gt;Mitarbeiter!$F$22),0,IF(Planung!O24="",$C24,IF(ISNUMBER(Planung!O24),Planung!O24,IF(UPPER(Planung!O24)="H",$C24/2,0)))))))</f>
        <v>0.5</v>
      </c>
      <c r="P24" s="27">
        <f>IF($A24="",0,IF(Mitarbeiter!$G$22=FALSE,0,IF(AND(Mitarbeiter!$E$22&lt;&gt;"",P$5+6&lt;Mitarbeiter!$E$22),0,IF(AND(Mitarbeiter!$F$22&lt;&gt;"",P$5&gt;Mitarbeiter!$F$22),0,IF(Planung!P24="",$C24,IF(ISNUMBER(Planung!P24),Planung!P24,IF(UPPER(Planung!P24)="H",$C24/2,0)))))))</f>
        <v>0.5</v>
      </c>
      <c r="Q24" s="27">
        <f>IF($A24="",0,IF(Mitarbeiter!$G$22=FALSE,0,IF(AND(Mitarbeiter!$E$22&lt;&gt;"",Q$5+6&lt;Mitarbeiter!$E$22),0,IF(AND(Mitarbeiter!$F$22&lt;&gt;"",Q$5&gt;Mitarbeiter!$F$22),0,IF(Planung!Q24="",$C24,IF(ISNUMBER(Planung!Q24),Planung!Q24,IF(UPPER(Planung!Q24)="H",$C24/2,0)))))))</f>
        <v>0</v>
      </c>
      <c r="R24" s="27">
        <f>IF($A24="",0,IF(Mitarbeiter!$G$22=FALSE,0,IF(AND(Mitarbeiter!$E$22&lt;&gt;"",R$5+6&lt;Mitarbeiter!$E$22),0,IF(AND(Mitarbeiter!$F$22&lt;&gt;"",R$5&gt;Mitarbeiter!$F$22),0,IF(Planung!R24="",$C24,IF(ISNUMBER(Planung!R24),Planung!R24,IF(UPPER(Planung!R24)="H",$C24/2,0)))))))</f>
        <v>0.5</v>
      </c>
      <c r="S24" s="27">
        <f>IF($A24="",0,IF(Mitarbeiter!$G$22=FALSE,0,IF(AND(Mitarbeiter!$E$22&lt;&gt;"",S$5+6&lt;Mitarbeiter!$E$22),0,IF(AND(Mitarbeiter!$F$22&lt;&gt;"",S$5&gt;Mitarbeiter!$F$22),0,IF(Planung!S24="",$C24,IF(ISNUMBER(Planung!S24),Planung!S24,IF(UPPER(Planung!S24)="H",$C24/2,0)))))))</f>
        <v>0.5</v>
      </c>
      <c r="T24" s="27">
        <f>IF($A24="",0,IF(Mitarbeiter!$G$22=FALSE,0,IF(AND(Mitarbeiter!$E$22&lt;&gt;"",T$5+6&lt;Mitarbeiter!$E$22),0,IF(AND(Mitarbeiter!$F$22&lt;&gt;"",T$5&gt;Mitarbeiter!$F$22),0,IF(Planung!T24="",$C24,IF(ISNUMBER(Planung!T24),Planung!T24,IF(UPPER(Planung!T24)="H",$C24/2,0)))))))</f>
        <v>0.5</v>
      </c>
      <c r="U24" s="27">
        <f>IF($A24="",0,IF(Mitarbeiter!$G$22=FALSE,0,IF(AND(Mitarbeiter!$E$22&lt;&gt;"",U$5+6&lt;Mitarbeiter!$E$22),0,IF(AND(Mitarbeiter!$F$22&lt;&gt;"",U$5&gt;Mitarbeiter!$F$22),0,IF(Planung!U24="",$C24,IF(ISNUMBER(Planung!U24),Planung!U24,IF(UPPER(Planung!U24)="H",$C24/2,0)))))))</f>
        <v>0.5</v>
      </c>
      <c r="V24" s="27">
        <f>IF($A24="",0,IF(Mitarbeiter!$G$22=FALSE,0,IF(AND(Mitarbeiter!$E$22&lt;&gt;"",V$5+6&lt;Mitarbeiter!$E$22),0,IF(AND(Mitarbeiter!$F$22&lt;&gt;"",V$5&gt;Mitarbeiter!$F$22),0,IF(Planung!V24="",$C24,IF(ISNUMBER(Planung!V24),Planung!V24,IF(UPPER(Planung!V24)="H",$C24/2,0)))))))</f>
        <v>0.5</v>
      </c>
      <c r="W24" s="27">
        <f>IF($A24="",0,IF(Mitarbeiter!$G$22=FALSE,0,IF(AND(Mitarbeiter!$E$22&lt;&gt;"",W$5+6&lt;Mitarbeiter!$E$22),0,IF(AND(Mitarbeiter!$F$22&lt;&gt;"",W$5&gt;Mitarbeiter!$F$22),0,IF(Planung!W24="",$C24,IF(ISNUMBER(Planung!W24),Planung!W24,IF(UPPER(Planung!W24)="H",$C24/2,0)))))))</f>
        <v>0.5</v>
      </c>
      <c r="X24" s="27">
        <f>IF($A24="",0,IF(Mitarbeiter!$G$22=FALSE,0,IF(AND(Mitarbeiter!$E$22&lt;&gt;"",X$5+6&lt;Mitarbeiter!$E$22),0,IF(AND(Mitarbeiter!$F$22&lt;&gt;"",X$5&gt;Mitarbeiter!$F$22),0,IF(Planung!X24="",$C24,IF(ISNUMBER(Planung!X24),Planung!X24,IF(UPPER(Planung!X24)="H",$C24/2,0)))))))</f>
        <v>0.5</v>
      </c>
      <c r="Y24" s="27">
        <f>IF($A24="",0,IF(Mitarbeiter!$G$22=FALSE,0,IF(AND(Mitarbeiter!$E$22&lt;&gt;"",Y$5+6&lt;Mitarbeiter!$E$22),0,IF(AND(Mitarbeiter!$F$22&lt;&gt;"",Y$5&gt;Mitarbeiter!$F$22),0,IF(Planung!Y24="",$C24,IF(ISNUMBER(Planung!Y24),Planung!Y24,IF(UPPER(Planung!Y24)="H",$C24/2,0)))))))</f>
        <v>0.5</v>
      </c>
      <c r="Z24" s="27">
        <f>IF($A24="",0,IF(Mitarbeiter!$G$22=FALSE,0,IF(AND(Mitarbeiter!$E$22&lt;&gt;"",Z$5+6&lt;Mitarbeiter!$E$22),0,IF(AND(Mitarbeiter!$F$22&lt;&gt;"",Z$5&gt;Mitarbeiter!$F$22),0,IF(Planung!Z24="",$C24,IF(ISNUMBER(Planung!Z24),Planung!Z24,IF(UPPER(Planung!Z24)="H",$C24/2,0)))))))</f>
        <v>0.5</v>
      </c>
      <c r="AA24" s="27">
        <f>IF($A24="",0,IF(Mitarbeiter!$G$22=FALSE,0,IF(AND(Mitarbeiter!$E$22&lt;&gt;"",AA$5+6&lt;Mitarbeiter!$E$22),0,IF(AND(Mitarbeiter!$F$22&lt;&gt;"",AA$5&gt;Mitarbeiter!$F$22),0,IF(Planung!AA24="",$C24,IF(ISNUMBER(Planung!AA24),Planung!AA24,IF(UPPER(Planung!AA24)="H",$C24/2,0)))))))</f>
        <v>0.5</v>
      </c>
      <c r="AB24" s="27">
        <f>IF($A24="",0,IF(Mitarbeiter!$G$22=FALSE,0,IF(AND(Mitarbeiter!$E$22&lt;&gt;"",AB$5+6&lt;Mitarbeiter!$E$22),0,IF(AND(Mitarbeiter!$F$22&lt;&gt;"",AB$5&gt;Mitarbeiter!$F$22),0,IF(Planung!AB24="",$C24,IF(ISNUMBER(Planung!AB24),Planung!AB24,IF(UPPER(Planung!AB24)="H",$C24/2,0)))))))</f>
        <v>0.5</v>
      </c>
      <c r="AC24" s="27">
        <f>IF($A24="",0,IF(Mitarbeiter!$G$22=FALSE,0,IF(AND(Mitarbeiter!$E$22&lt;&gt;"",AC$5+6&lt;Mitarbeiter!$E$22),0,IF(AND(Mitarbeiter!$F$22&lt;&gt;"",AC$5&gt;Mitarbeiter!$F$22),0,IF(Planung!AC24="",$C24,IF(ISNUMBER(Planung!AC24),Planung!AC24,IF(UPPER(Planung!AC24)="H",$C24/2,0)))))))</f>
        <v>0.5</v>
      </c>
      <c r="AD24" s="27">
        <f>IF($A24="",0,IF(Mitarbeiter!$G$22=FALSE,0,IF(AND(Mitarbeiter!$E$22&lt;&gt;"",AD$5+6&lt;Mitarbeiter!$E$22),0,IF(AND(Mitarbeiter!$F$22&lt;&gt;"",AD$5&gt;Mitarbeiter!$F$22),0,IF(Planung!AD24="",$C24,IF(ISNUMBER(Planung!AD24),Planung!AD24,IF(UPPER(Planung!AD24)="H",$C24/2,0)))))))</f>
        <v>0.5</v>
      </c>
      <c r="AE24" s="27">
        <f>IF($A24="",0,IF(Mitarbeiter!$G$22=FALSE,0,IF(AND(Mitarbeiter!$E$22&lt;&gt;"",AE$5+6&lt;Mitarbeiter!$E$22),0,IF(AND(Mitarbeiter!$F$22&lt;&gt;"",AE$5&gt;Mitarbeiter!$F$22),0,IF(Planung!AE24="",$C24,IF(ISNUMBER(Planung!AE24),Planung!AE24,IF(UPPER(Planung!AE24)="H",$C24/2,0)))))))</f>
        <v>0.5</v>
      </c>
      <c r="AF24" s="27">
        <f>IF($A24="",0,IF(Mitarbeiter!$G$22=FALSE,0,IF(AND(Mitarbeiter!$E$22&lt;&gt;"",AF$5+6&lt;Mitarbeiter!$E$22),0,IF(AND(Mitarbeiter!$F$22&lt;&gt;"",AF$5&gt;Mitarbeiter!$F$22),0,IF(Planung!AF24="",$C24,IF(ISNUMBER(Planung!AF24),Planung!AF24,IF(UPPER(Planung!AF24)="H",$C24/2,0)))))))</f>
        <v>0.5</v>
      </c>
      <c r="AG24" s="27">
        <f>IF($A24="",0,IF(Mitarbeiter!$G$22=FALSE,0,IF(AND(Mitarbeiter!$E$22&lt;&gt;"",AG$5+6&lt;Mitarbeiter!$E$22),0,IF(AND(Mitarbeiter!$F$22&lt;&gt;"",AG$5&gt;Mitarbeiter!$F$22),0,IF(Planung!AG24="",$C24,IF(ISNUMBER(Planung!AG24),Planung!AG24,IF(UPPER(Planung!AG24)="H",$C24/2,0)))))))</f>
        <v>0.5</v>
      </c>
      <c r="AH24" s="27">
        <f>IF($A24="",0,IF(Mitarbeiter!$G$22=FALSE,0,IF(AND(Mitarbeiter!$E$22&lt;&gt;"",AH$5+6&lt;Mitarbeiter!$E$22),0,IF(AND(Mitarbeiter!$F$22&lt;&gt;"",AH$5&gt;Mitarbeiter!$F$22),0,IF(Planung!AH24="",$C24,IF(ISNUMBER(Planung!AH24),Planung!AH24,IF(UPPER(Planung!AH24)="H",$C24/2,0)))))))</f>
        <v>0.5</v>
      </c>
      <c r="AI24" s="27">
        <f>IF($A24="",0,IF(Mitarbeiter!$G$22=FALSE,0,IF(AND(Mitarbeiter!$E$22&lt;&gt;"",AI$5+6&lt;Mitarbeiter!$E$22),0,IF(AND(Mitarbeiter!$F$22&lt;&gt;"",AI$5&gt;Mitarbeiter!$F$22),0,IF(Planung!AI24="",$C24,IF(ISNUMBER(Planung!AI24),Planung!AI24,IF(UPPER(Planung!AI24)="H",$C24/2,0)))))))</f>
        <v>0.5</v>
      </c>
      <c r="AJ24" s="27">
        <f>IF($A24="",0,IF(Mitarbeiter!$G$22=FALSE,0,IF(AND(Mitarbeiter!$E$22&lt;&gt;"",AJ$5+6&lt;Mitarbeiter!$E$22),0,IF(AND(Mitarbeiter!$F$22&lt;&gt;"",AJ$5&gt;Mitarbeiter!$F$22),0,IF(Planung!AJ24="",$C24,IF(ISNUMBER(Planung!AJ24),Planung!AJ24,IF(UPPER(Planung!AJ24)="H",$C24/2,0)))))))</f>
        <v>0.5</v>
      </c>
      <c r="AK24" s="27">
        <f>IF($A24="",0,IF(Mitarbeiter!$G$22=FALSE,0,IF(AND(Mitarbeiter!$E$22&lt;&gt;"",AK$5+6&lt;Mitarbeiter!$E$22),0,IF(AND(Mitarbeiter!$F$22&lt;&gt;"",AK$5&gt;Mitarbeiter!$F$22),0,IF(Planung!AK24="",$C24,IF(ISNUMBER(Planung!AK24),Planung!AK24,IF(UPPER(Planung!AK24)="H",$C24/2,0)))))))</f>
        <v>0.5</v>
      </c>
      <c r="AL24" s="27">
        <f>IF($A24="",0,IF(Mitarbeiter!$G$22=FALSE,0,IF(AND(Mitarbeiter!$E$22&lt;&gt;"",AL$5+6&lt;Mitarbeiter!$E$22),0,IF(AND(Mitarbeiter!$F$22&lt;&gt;"",AL$5&gt;Mitarbeiter!$F$22),0,IF(Planung!AL24="",$C24,IF(ISNUMBER(Planung!AL24),Planung!AL24,IF(UPPER(Planung!AL24)="H",$C24/2,0)))))))</f>
        <v>0.5</v>
      </c>
      <c r="AM24" s="27">
        <f>IF($A24="",0,IF(Mitarbeiter!$G$22=FALSE,0,IF(AND(Mitarbeiter!$E$22&lt;&gt;"",AM$5+6&lt;Mitarbeiter!$E$22),0,IF(AND(Mitarbeiter!$F$22&lt;&gt;"",AM$5&gt;Mitarbeiter!$F$22),0,IF(Planung!AM24="",$C24,IF(ISNUMBER(Planung!AM24),Planung!AM24,IF(UPPER(Planung!AM24)="H",$C24/2,0)))))))</f>
        <v>0.5</v>
      </c>
      <c r="AN24" s="27">
        <f>IF($A24="",0,IF(Mitarbeiter!$G$22=FALSE,0,IF(AND(Mitarbeiter!$E$22&lt;&gt;"",AN$5+6&lt;Mitarbeiter!$E$22),0,IF(AND(Mitarbeiter!$F$22&lt;&gt;"",AN$5&gt;Mitarbeiter!$F$22),0,IF(Planung!AN24="",$C24,IF(ISNUMBER(Planung!AN24),Planung!AN24,IF(UPPER(Planung!AN24)="H",$C24/2,0)))))))</f>
        <v>0.5</v>
      </c>
      <c r="AO24" s="27">
        <f>IF($A24="",0,IF(Mitarbeiter!$G$22=FALSE,0,IF(AND(Mitarbeiter!$E$22&lt;&gt;"",AO$5+6&lt;Mitarbeiter!$E$22),0,IF(AND(Mitarbeiter!$F$22&lt;&gt;"",AO$5&gt;Mitarbeiter!$F$22),0,IF(Planung!AO24="",$C24,IF(ISNUMBER(Planung!AO24),Planung!AO24,IF(UPPER(Planung!AO24)="H",$C24/2,0)))))))</f>
        <v>0.5</v>
      </c>
      <c r="AP24" s="27">
        <f>IF($A24="",0,IF(Mitarbeiter!$G$22=FALSE,0,IF(AND(Mitarbeiter!$E$22&lt;&gt;"",AP$5+6&lt;Mitarbeiter!$E$22),0,IF(AND(Mitarbeiter!$F$22&lt;&gt;"",AP$5&gt;Mitarbeiter!$F$22),0,IF(Planung!AP24="",$C24,IF(ISNUMBER(Planung!AP24),Planung!AP24,IF(UPPER(Planung!AP24)="H",$C24/2,0)))))))</f>
        <v>0.5</v>
      </c>
      <c r="AQ24" s="27">
        <f>IF($A24="",0,IF(Mitarbeiter!$G$22=FALSE,0,IF(AND(Mitarbeiter!$E$22&lt;&gt;"",AQ$5+6&lt;Mitarbeiter!$E$22),0,IF(AND(Mitarbeiter!$F$22&lt;&gt;"",AQ$5&gt;Mitarbeiter!$F$22),0,IF(Planung!AQ24="",$C24,IF(ISNUMBER(Planung!AQ24),Planung!AQ24,IF(UPPER(Planung!AQ24)="H",$C24/2,0)))))))</f>
        <v>0.5</v>
      </c>
      <c r="AR24" s="27">
        <f>IF($A24="",0,IF(Mitarbeiter!$G$22=FALSE,0,IF(AND(Mitarbeiter!$E$22&lt;&gt;"",AR$5+6&lt;Mitarbeiter!$E$22),0,IF(AND(Mitarbeiter!$F$22&lt;&gt;"",AR$5&gt;Mitarbeiter!$F$22),0,IF(Planung!AR24="",$C24,IF(ISNUMBER(Planung!AR24),Planung!AR24,IF(UPPER(Planung!AR24)="H",$C24/2,0)))))))</f>
        <v>0.5</v>
      </c>
      <c r="AS24" s="27">
        <f>IF($A24="",0,IF(Mitarbeiter!$G$22=FALSE,0,IF(AND(Mitarbeiter!$E$22&lt;&gt;"",AS$5+6&lt;Mitarbeiter!$E$22),0,IF(AND(Mitarbeiter!$F$22&lt;&gt;"",AS$5&gt;Mitarbeiter!$F$22),0,IF(Planung!AS24="",$C24,IF(ISNUMBER(Planung!AS24),Planung!AS24,IF(UPPER(Planung!AS24)="H",$C24/2,0)))))))</f>
        <v>0.5</v>
      </c>
      <c r="AT24" s="27">
        <f>IF($A24="",0,IF(Mitarbeiter!$G$22=FALSE,0,IF(AND(Mitarbeiter!$E$22&lt;&gt;"",AT$5+6&lt;Mitarbeiter!$E$22),0,IF(AND(Mitarbeiter!$F$22&lt;&gt;"",AT$5&gt;Mitarbeiter!$F$22),0,IF(Planung!AT24="",$C24,IF(ISNUMBER(Planung!AT24),Planung!AT24,IF(UPPER(Planung!AT24)="H",$C24/2,0)))))))</f>
        <v>0.5</v>
      </c>
      <c r="AU24" s="27">
        <f>IF($A24="",0,IF(Mitarbeiter!$G$22=FALSE,0,IF(AND(Mitarbeiter!$E$22&lt;&gt;"",AU$5+6&lt;Mitarbeiter!$E$22),0,IF(AND(Mitarbeiter!$F$22&lt;&gt;"",AU$5&gt;Mitarbeiter!$F$22),0,IF(Planung!AU24="",$C24,IF(ISNUMBER(Planung!AU24),Planung!AU24,IF(UPPER(Planung!AU24)="H",$C24/2,0)))))))</f>
        <v>0.5</v>
      </c>
      <c r="AV24" s="27">
        <f>IF($A24="",0,IF(Mitarbeiter!$G$22=FALSE,0,IF(AND(Mitarbeiter!$E$22&lt;&gt;"",AV$5+6&lt;Mitarbeiter!$E$22),0,IF(AND(Mitarbeiter!$F$22&lt;&gt;"",AV$5&gt;Mitarbeiter!$F$22),0,IF(Planung!AV24="",$C24,IF(ISNUMBER(Planung!AV24),Planung!AV24,IF(UPPER(Planung!AV24)="H",$C24/2,0)))))))</f>
        <v>0.5</v>
      </c>
      <c r="AW24" s="27">
        <f>IF($A24="",0,IF(Mitarbeiter!$G$22=FALSE,0,IF(AND(Mitarbeiter!$E$22&lt;&gt;"",AW$5+6&lt;Mitarbeiter!$E$22),0,IF(AND(Mitarbeiter!$F$22&lt;&gt;"",AW$5&gt;Mitarbeiter!$F$22),0,IF(Planung!AW24="",$C24,IF(ISNUMBER(Planung!AW24),Planung!AW24,IF(UPPER(Planung!AW24)="H",$C24/2,0)))))))</f>
        <v>0.5</v>
      </c>
      <c r="AX24" s="27">
        <f>IF($A24="",0,IF(Mitarbeiter!$G$22=FALSE,0,IF(AND(Mitarbeiter!$E$22&lt;&gt;"",AX$5+6&lt;Mitarbeiter!$E$22),0,IF(AND(Mitarbeiter!$F$22&lt;&gt;"",AX$5&gt;Mitarbeiter!$F$22),0,IF(Planung!AX24="",$C24,IF(ISNUMBER(Planung!AX24),Planung!AX24,IF(UPPER(Planung!AX24)="H",$C24/2,0)))))))</f>
        <v>0.5</v>
      </c>
      <c r="AY24" s="27">
        <f>IF($A24="",0,IF(Mitarbeiter!$G$22=FALSE,0,IF(AND(Mitarbeiter!$E$22&lt;&gt;"",AY$5+6&lt;Mitarbeiter!$E$22),0,IF(AND(Mitarbeiter!$F$22&lt;&gt;"",AY$5&gt;Mitarbeiter!$F$22),0,IF(Planung!AY24="",$C24,IF(ISNUMBER(Planung!AY24),Planung!AY24,IF(UPPER(Planung!AY24)="H",$C24/2,0)))))))</f>
        <v>0.5</v>
      </c>
      <c r="AZ24" s="27">
        <f>IF($A24="",0,IF(Mitarbeiter!$G$22=FALSE,0,IF(AND(Mitarbeiter!$E$22&lt;&gt;"",AZ$5+6&lt;Mitarbeiter!$E$22),0,IF(AND(Mitarbeiter!$F$22&lt;&gt;"",AZ$5&gt;Mitarbeiter!$F$22),0,IF(Planung!AZ24="",$C24,IF(ISNUMBER(Planung!AZ24),Planung!AZ24,IF(UPPER(Planung!AZ24)="H",$C24/2,0)))))))</f>
        <v>0.5</v>
      </c>
      <c r="BA24" s="27">
        <f>IF($A24="",0,IF(Mitarbeiter!$G$22=FALSE,0,IF(AND(Mitarbeiter!$E$22&lt;&gt;"",BA$5+6&lt;Mitarbeiter!$E$22),0,IF(AND(Mitarbeiter!$F$22&lt;&gt;"",BA$5&gt;Mitarbeiter!$F$22),0,IF(Planung!BA24="",$C24,IF(ISNUMBER(Planung!BA24),Planung!BA24,IF(UPPER(Planung!BA24)="H",$C24/2,0)))))))</f>
        <v>0.5</v>
      </c>
      <c r="BB24" s="27">
        <f>IF($A24="",0,IF(Mitarbeiter!$G$22=FALSE,0,IF(AND(Mitarbeiter!$E$22&lt;&gt;"",BB$5+6&lt;Mitarbeiter!$E$22),0,IF(AND(Mitarbeiter!$F$22&lt;&gt;"",BB$5&gt;Mitarbeiter!$F$22),0,IF(Planung!BB24="",$C24,IF(ISNUMBER(Planung!BB24),Planung!BB24,IF(UPPER(Planung!BB24)="H",$C24/2,0)))))))</f>
        <v>0.5</v>
      </c>
      <c r="BC24" s="27">
        <f>IF($A24="",0,IF(Mitarbeiter!$G$22=FALSE,0,IF(AND(Mitarbeiter!$E$22&lt;&gt;"",BC$5+6&lt;Mitarbeiter!$E$22),0,IF(AND(Mitarbeiter!$F$22&lt;&gt;"",BC$5&gt;Mitarbeiter!$F$22),0,IF(Planung!BC24="",$C24,IF(ISNUMBER(Planung!BC24),Planung!BC24,IF(UPPER(Planung!BC24)="H",$C24/2,0)))))))</f>
        <v>0.5</v>
      </c>
      <c r="BD24" s="27">
        <f>IF($A24="",0,IF(Mitarbeiter!$G$22=FALSE,0,IF(AND(Mitarbeiter!$E$22&lt;&gt;"",BD$5+6&lt;Mitarbeiter!$E$22),0,IF(AND(Mitarbeiter!$F$22&lt;&gt;"",BD$5&gt;Mitarbeiter!$F$22),0,IF(Planung!BD24="",$C24,IF(ISNUMBER(Planung!BD24),Planung!BD24,IF(UPPER(Planung!BD24)="H",$C24/2,0)))))))</f>
        <v>0.5</v>
      </c>
      <c r="BE24" s="27">
        <f>IF($A24="",0,IF(Mitarbeiter!$G$22=FALSE,0,IF(AND(Mitarbeiter!$E$22&lt;&gt;"",BE$5+6&lt;Mitarbeiter!$E$22),0,IF(AND(Mitarbeiter!$F$22&lt;&gt;"",BE$5&gt;Mitarbeiter!$F$22),0,IF(Planung!BE24="",$C24,IF(ISNUMBER(Planung!BE24),Planung!BE24,IF(UPPER(Planung!BE24)="H",$C24/2,0)))))))</f>
        <v>0.5</v>
      </c>
      <c r="BF24" s="27">
        <f>IF($A24="",0,IF(Mitarbeiter!$G$22=FALSE,0,IF(AND(Mitarbeiter!$E$22&lt;&gt;"",BF$5+6&lt;Mitarbeiter!$E$22),0,IF(AND(Mitarbeiter!$F$22&lt;&gt;"",BF$5&gt;Mitarbeiter!$F$22),0,IF(Planung!BF24="",$C24,IF(ISNUMBER(Planung!BF24),Planung!BF24,IF(UPPER(Planung!BF24)="H",$C24/2,0)))))))</f>
        <v>0.5</v>
      </c>
      <c r="BG24" s="27">
        <f>IF($A24="",0,IF(Mitarbeiter!$G$22=FALSE,0,IF(AND(Mitarbeiter!$E$22&lt;&gt;"",BG$5+6&lt;Mitarbeiter!$E$22),0,IF(AND(Mitarbeiter!$F$22&lt;&gt;"",BG$5&gt;Mitarbeiter!$F$22),0,IF(Planung!BG24="",$C24,IF(ISNUMBER(Planung!BG24),Planung!BG24,IF(UPPER(Planung!BG24)="H",$C24/2,0)))))))</f>
        <v>0.5</v>
      </c>
      <c r="BH24" s="27">
        <f>IF($A24="",0,IF(Mitarbeiter!$G$22=FALSE,0,IF(AND(Mitarbeiter!$E$22&lt;&gt;"",BH$5+6&lt;Mitarbeiter!$E$22),0,IF(AND(Mitarbeiter!$F$22&lt;&gt;"",BH$5&gt;Mitarbeiter!$F$22),0,IF(Planung!BH24="",$C24,IF(ISNUMBER(Planung!BH24),Planung!BH24,IF(UPPER(Planung!BH24)="H",$C24/2,0)))))))</f>
        <v>0.5</v>
      </c>
      <c r="BI24" s="27">
        <f>IF($A24="",0,IF(Mitarbeiter!$G$22=FALSE,0,IF(AND(Mitarbeiter!$E$22&lt;&gt;"",BI$5+6&lt;Mitarbeiter!$E$22),0,IF(AND(Mitarbeiter!$F$22&lt;&gt;"",BI$5&gt;Mitarbeiter!$F$22),0,IF(Planung!BI24="",$C24,IF(ISNUMBER(Planung!BI24),Planung!BI24,IF(UPPER(Planung!BI24)="H",$C24/2,0)))))))</f>
        <v>0.5</v>
      </c>
      <c r="BJ24" s="27">
        <f>IF($A24="",0,IF(Mitarbeiter!$G$22=FALSE,0,IF(AND(Mitarbeiter!$E$22&lt;&gt;"",BJ$5+6&lt;Mitarbeiter!$E$22),0,IF(AND(Mitarbeiter!$F$22&lt;&gt;"",BJ$5&gt;Mitarbeiter!$F$22),0,IF(Planung!BJ24="",$C24,IF(ISNUMBER(Planung!BJ24),Planung!BJ24,IF(UPPER(Planung!BJ24)="H",$C24/2,0)))))))</f>
        <v>0.5</v>
      </c>
      <c r="BK24" s="27">
        <f>IF($A24="",0,IF(Mitarbeiter!$G$22=FALSE,0,IF(AND(Mitarbeiter!$E$22&lt;&gt;"",BK$5+6&lt;Mitarbeiter!$E$22),0,IF(AND(Mitarbeiter!$F$22&lt;&gt;"",BK$5&gt;Mitarbeiter!$F$22),0,IF(Planung!BK24="",$C24,IF(ISNUMBER(Planung!BK24),Planung!BK24,IF(UPPER(Planung!BK24)="H",$C24/2,0)))))))</f>
        <v>0.5</v>
      </c>
      <c r="BL24" s="27">
        <f>IF($A24="",0,IF(Mitarbeiter!$G$22=FALSE,0,IF(AND(Mitarbeiter!$E$22&lt;&gt;"",BL$5+6&lt;Mitarbeiter!$E$22),0,IF(AND(Mitarbeiter!$F$22&lt;&gt;"",BL$5&gt;Mitarbeiter!$F$22),0,IF(Planung!BL24="",$C24,IF(ISNUMBER(Planung!BL24),Planung!BL24,IF(UPPER(Planung!BL24)="H",$C24/2,0)))))))</f>
        <v>0.5</v>
      </c>
      <c r="BM24" s="27">
        <f>IF($A24="",0,IF(Mitarbeiter!$G$22=FALSE,0,IF(AND(Mitarbeiter!$E$22&lt;&gt;"",BM$5+6&lt;Mitarbeiter!$E$22),0,IF(AND(Mitarbeiter!$F$22&lt;&gt;"",BM$5&gt;Mitarbeiter!$F$22),0,IF(Planung!BM24="",$C24,IF(ISNUMBER(Planung!BM24),Planung!BM24,IF(UPPER(Planung!BM24)="H",$C24/2,0)))))))</f>
        <v>0.5</v>
      </c>
      <c r="BN24" s="27">
        <f>IF($A24="",0,IF(Mitarbeiter!$G$22=FALSE,0,IF(AND(Mitarbeiter!$E$22&lt;&gt;"",BN$5+6&lt;Mitarbeiter!$E$22),0,IF(AND(Mitarbeiter!$F$22&lt;&gt;"",BN$5&gt;Mitarbeiter!$F$22),0,IF(Planung!BN24="",$C24,IF(ISNUMBER(Planung!BN24),Planung!BN24,IF(UPPER(Planung!BN24)="H",$C24/2,0)))))))</f>
        <v>0.5</v>
      </c>
      <c r="BO24" s="27">
        <f>IF($A24="",0,IF(Mitarbeiter!$G$22=FALSE,0,IF(AND(Mitarbeiter!$E$22&lt;&gt;"",BO$5+6&lt;Mitarbeiter!$E$22),0,IF(AND(Mitarbeiter!$F$22&lt;&gt;"",BO$5&gt;Mitarbeiter!$F$22),0,IF(Planung!BO24="",$C24,IF(ISNUMBER(Planung!BO24),Planung!BO24,IF(UPPER(Planung!BO24)="H",$C24/2,0)))))))</f>
        <v>0.5</v>
      </c>
      <c r="BP24" s="27">
        <f>IF($A24="",0,IF(Mitarbeiter!$G$22=FALSE,0,IF(AND(Mitarbeiter!$E$22&lt;&gt;"",BP$5+6&lt;Mitarbeiter!$E$22),0,IF(AND(Mitarbeiter!$F$22&lt;&gt;"",BP$5&gt;Mitarbeiter!$F$22),0,IF(Planung!BP24="",$C24,IF(ISNUMBER(Planung!BP24),Planung!BP24,IF(UPPER(Planung!BP24)="H",$C24/2,0)))))))</f>
        <v>0.5</v>
      </c>
      <c r="BQ24" s="27">
        <f>IF($A24="",0,IF(Mitarbeiter!$G$22=FALSE,0,IF(AND(Mitarbeiter!$E$22&lt;&gt;"",BQ$5+6&lt;Mitarbeiter!$E$22),0,IF(AND(Mitarbeiter!$F$22&lt;&gt;"",BQ$5&gt;Mitarbeiter!$F$22),0,IF(Planung!BQ24="",$C24,IF(ISNUMBER(Planung!BQ24),Planung!BQ24,IF(UPPER(Planung!BQ24)="H",$C24/2,0)))))))</f>
        <v>0.5</v>
      </c>
      <c r="BR24" s="27">
        <f>IF($A24="",0,IF(Mitarbeiter!$G$22=FALSE,0,IF(AND(Mitarbeiter!$E$22&lt;&gt;"",BR$5+6&lt;Mitarbeiter!$E$22),0,IF(AND(Mitarbeiter!$F$22&lt;&gt;"",BR$5&gt;Mitarbeiter!$F$22),0,IF(Planung!BR24="",$C24,IF(ISNUMBER(Planung!BR24),Planung!BR24,IF(UPPER(Planung!BR24)="H",$C24/2,0)))))))</f>
        <v>0.5</v>
      </c>
      <c r="BS24" s="27">
        <f>IF($A24="",0,IF(Mitarbeiter!$G$22=FALSE,0,IF(AND(Mitarbeiter!$E$22&lt;&gt;"",BS$5+6&lt;Mitarbeiter!$E$22),0,IF(AND(Mitarbeiter!$F$22&lt;&gt;"",BS$5&gt;Mitarbeiter!$F$22),0,IF(Planung!BS24="",$C24,IF(ISNUMBER(Planung!BS24),Planung!BS24,IF(UPPER(Planung!BS24)="H",$C24/2,0)))))))</f>
        <v>0.5</v>
      </c>
      <c r="BT24" s="27">
        <f>IF($A24="",0,IF(Mitarbeiter!$G$22=FALSE,0,IF(AND(Mitarbeiter!$E$22&lt;&gt;"",BT$5+6&lt;Mitarbeiter!$E$22),0,IF(AND(Mitarbeiter!$F$22&lt;&gt;"",BT$5&gt;Mitarbeiter!$F$22),0,IF(Planung!BT24="",$C24,IF(ISNUMBER(Planung!BT24),Planung!BT24,IF(UPPER(Planung!BT24)="H",$C24/2,0)))))))</f>
        <v>0.5</v>
      </c>
      <c r="BU24" s="27">
        <f>IF($A24="",0,IF(Mitarbeiter!$G$22=FALSE,0,IF(AND(Mitarbeiter!$E$22&lt;&gt;"",BU$5+6&lt;Mitarbeiter!$E$22),0,IF(AND(Mitarbeiter!$F$22&lt;&gt;"",BU$5&gt;Mitarbeiter!$F$22),0,IF(Planung!BU24="",$C24,IF(ISNUMBER(Planung!BU24),Planung!BU24,IF(UPPER(Planung!BU24)="H",$C24/2,0)))))))</f>
        <v>0.5</v>
      </c>
      <c r="BV24" s="27">
        <f>IF($A24="",0,IF(Mitarbeiter!$G$22=FALSE,0,IF(AND(Mitarbeiter!$E$22&lt;&gt;"",BV$5+6&lt;Mitarbeiter!$E$22),0,IF(AND(Mitarbeiter!$F$22&lt;&gt;"",BV$5&gt;Mitarbeiter!$F$22),0,IF(Planung!BV24="",$C24,IF(ISNUMBER(Planung!BV24),Planung!BV24,IF(UPPER(Planung!BV24)="H",$C24/2,0)))))))</f>
        <v>0.5</v>
      </c>
      <c r="BW24" s="27">
        <f>IF($A24="",0,IF(Mitarbeiter!$G$22=FALSE,0,IF(AND(Mitarbeiter!$E$22&lt;&gt;"",BW$5+6&lt;Mitarbeiter!$E$22),0,IF(AND(Mitarbeiter!$F$22&lt;&gt;"",BW$5&gt;Mitarbeiter!$F$22),0,IF(Planung!BW24="",$C24,IF(ISNUMBER(Planung!BW24),Planung!BW24,IF(UPPER(Planung!BW24)="H",$C24/2,0)))))))</f>
        <v>0.5</v>
      </c>
      <c r="BX24" s="27">
        <f>IF($A24="",0,IF(Mitarbeiter!$G$22=FALSE,0,IF(AND(Mitarbeiter!$E$22&lt;&gt;"",BX$5+6&lt;Mitarbeiter!$E$22),0,IF(AND(Mitarbeiter!$F$22&lt;&gt;"",BX$5&gt;Mitarbeiter!$F$22),0,IF(Planung!BX24="",$C24,IF(ISNUMBER(Planung!BX24),Planung!BX24,IF(UPPER(Planung!BX24)="H",$C24/2,0)))))))</f>
        <v>0.5</v>
      </c>
      <c r="BY24" s="27">
        <f>IF($A24="",0,IF(Mitarbeiter!$G$22=FALSE,0,IF(AND(Mitarbeiter!$E$22&lt;&gt;"",BY$5+6&lt;Mitarbeiter!$E$22),0,IF(AND(Mitarbeiter!$F$22&lt;&gt;"",BY$5&gt;Mitarbeiter!$F$22),0,IF(Planung!BY24="",$C24,IF(ISNUMBER(Planung!BY24),Planung!BY24,IF(UPPER(Planung!BY24)="H",$C24/2,0)))))))</f>
        <v>0.5</v>
      </c>
      <c r="BZ24" s="27">
        <f>IF($A24="",0,IF(Mitarbeiter!$G$22=FALSE,0,IF(AND(Mitarbeiter!$E$22&lt;&gt;"",BZ$5+6&lt;Mitarbeiter!$E$22),0,IF(AND(Mitarbeiter!$F$22&lt;&gt;"",BZ$5&gt;Mitarbeiter!$F$22),0,IF(Planung!BZ24="",$C24,IF(ISNUMBER(Planung!BZ24),Planung!BZ24,IF(UPPER(Planung!BZ24)="H",$C24/2,0)))))))</f>
        <v>0.5</v>
      </c>
      <c r="CA24" s="27">
        <f>IF($A24="",0,IF(Mitarbeiter!$G$22=FALSE,0,IF(AND(Mitarbeiter!$E$22&lt;&gt;"",CA$5+6&lt;Mitarbeiter!$E$22),0,IF(AND(Mitarbeiter!$F$22&lt;&gt;"",CA$5&gt;Mitarbeiter!$F$22),0,IF(Planung!CA24="",$C24,IF(ISNUMBER(Planung!CA24),Planung!CA24,IF(UPPER(Planung!CA24)="H",$C24/2,0)))))))</f>
        <v>0.5</v>
      </c>
      <c r="CB24" s="27">
        <f>IF($A24="",0,IF(Mitarbeiter!$G$22=FALSE,0,IF(AND(Mitarbeiter!$E$22&lt;&gt;"",CB$5+6&lt;Mitarbeiter!$E$22),0,IF(AND(Mitarbeiter!$F$22&lt;&gt;"",CB$5&gt;Mitarbeiter!$F$22),0,IF(Planung!CB24="",$C24,IF(ISNUMBER(Planung!CB24),Planung!CB24,IF(UPPER(Planung!CB24)="H",$C24/2,0)))))))</f>
        <v>0.5</v>
      </c>
      <c r="CC24" s="27">
        <f>IF($A24="",0,IF(Mitarbeiter!$G$22=FALSE,0,IF(AND(Mitarbeiter!$E$22&lt;&gt;"",CC$5+6&lt;Mitarbeiter!$E$22),0,IF(AND(Mitarbeiter!$F$22&lt;&gt;"",CC$5&gt;Mitarbeiter!$F$22),0,IF(Planung!CC24="",$C24,IF(ISNUMBER(Planung!CC24),Planung!CC24,IF(UPPER(Planung!CC24)="H",$C24/2,0)))))))</f>
        <v>0.5</v>
      </c>
      <c r="CD24" s="27">
        <f>IF($A24="",0,IF(Mitarbeiter!$G$22=FALSE,0,IF(AND(Mitarbeiter!$E$22&lt;&gt;"",CD$5+6&lt;Mitarbeiter!$E$22),0,IF(AND(Mitarbeiter!$F$22&lt;&gt;"",CD$5&gt;Mitarbeiter!$F$22),0,IF(Planung!CD24="",$C24,IF(ISNUMBER(Planung!CD24),Planung!CD24,IF(UPPER(Planung!CD24)="H",$C24/2,0)))))))</f>
        <v>0.5</v>
      </c>
      <c r="CE24" s="27">
        <f>IF($A24="",0,IF(Mitarbeiter!$G$22=FALSE,0,IF(AND(Mitarbeiter!$E$22&lt;&gt;"",CE$5+6&lt;Mitarbeiter!$E$22),0,IF(AND(Mitarbeiter!$F$22&lt;&gt;"",CE$5&gt;Mitarbeiter!$F$22),0,IF(Planung!CE24="",$C24,IF(ISNUMBER(Planung!CE24),Planung!CE24,IF(UPPER(Planung!CE24)="H",$C24/2,0)))))))</f>
        <v>0.5</v>
      </c>
      <c r="CF24" s="27">
        <f>IF($A24="",0,IF(Mitarbeiter!$G$22=FALSE,0,IF(AND(Mitarbeiter!$E$22&lt;&gt;"",CF$5+6&lt;Mitarbeiter!$E$22),0,IF(AND(Mitarbeiter!$F$22&lt;&gt;"",CF$5&gt;Mitarbeiter!$F$22),0,IF(Planung!CF24="",$C24,IF(ISNUMBER(Planung!CF24),Planung!CF24,IF(UPPER(Planung!CF24)="H",$C24/2,0)))))))</f>
        <v>0.5</v>
      </c>
      <c r="CG24" s="27">
        <f>IF($A24="",0,IF(Mitarbeiter!$G$22=FALSE,0,IF(AND(Mitarbeiter!$E$22&lt;&gt;"",CG$5+6&lt;Mitarbeiter!$E$22),0,IF(AND(Mitarbeiter!$F$22&lt;&gt;"",CG$5&gt;Mitarbeiter!$F$22),0,IF(Planung!CG24="",$C24,IF(ISNUMBER(Planung!CG24),Planung!CG24,IF(UPPER(Planung!CG24)="H",$C24/2,0)))))))</f>
        <v>0.5</v>
      </c>
      <c r="CH24" s="27">
        <f>IF($A24="",0,IF(Mitarbeiter!$G$22=FALSE,0,IF(AND(Mitarbeiter!$E$22&lt;&gt;"",CH$5+6&lt;Mitarbeiter!$E$22),0,IF(AND(Mitarbeiter!$F$22&lt;&gt;"",CH$5&gt;Mitarbeiter!$F$22),0,IF(Planung!CH24="",$C24,IF(ISNUMBER(Planung!CH24),Planung!CH24,IF(UPPER(Planung!CH24)="H",$C24/2,0)))))))</f>
        <v>0.5</v>
      </c>
      <c r="CI24" s="27">
        <f>IF($A24="",0,IF(Mitarbeiter!$G$22=FALSE,0,IF(AND(Mitarbeiter!$E$22&lt;&gt;"",CI$5+6&lt;Mitarbeiter!$E$22),0,IF(AND(Mitarbeiter!$F$22&lt;&gt;"",CI$5&gt;Mitarbeiter!$F$22),0,IF(Planung!CI24="",$C24,IF(ISNUMBER(Planung!CI24),Planung!CI24,IF(UPPER(Planung!CI24)="H",$C24/2,0)))))))</f>
        <v>0.5</v>
      </c>
      <c r="CJ24" s="27">
        <f>IF($A24="",0,IF(Mitarbeiter!$G$22=FALSE,0,IF(AND(Mitarbeiter!$E$22&lt;&gt;"",CJ$5+6&lt;Mitarbeiter!$E$22),0,IF(AND(Mitarbeiter!$F$22&lt;&gt;"",CJ$5&gt;Mitarbeiter!$F$22),0,IF(Planung!CJ24="",$C24,IF(ISNUMBER(Planung!CJ24),Planung!CJ24,IF(UPPER(Planung!CJ24)="H",$C24/2,0)))))))</f>
        <v>0.5</v>
      </c>
      <c r="CK24" s="27">
        <f>IF($A24="",0,IF(Mitarbeiter!$G$22=FALSE,0,IF(AND(Mitarbeiter!$E$22&lt;&gt;"",CK$5+6&lt;Mitarbeiter!$E$22),0,IF(AND(Mitarbeiter!$F$22&lt;&gt;"",CK$5&gt;Mitarbeiter!$F$22),0,IF(Planung!CK24="",$C24,IF(ISNUMBER(Planung!CK24),Planung!CK24,IF(UPPER(Planung!CK24)="H",$C24/2,0)))))))</f>
        <v>0.5</v>
      </c>
      <c r="CL24" s="27">
        <f>IF($A24="",0,IF(Mitarbeiter!$G$22=FALSE,0,IF(AND(Mitarbeiter!$E$22&lt;&gt;"",CL$5+6&lt;Mitarbeiter!$E$22),0,IF(AND(Mitarbeiter!$F$22&lt;&gt;"",CL$5&gt;Mitarbeiter!$F$22),0,IF(Planung!CL24="",$C24,IF(ISNUMBER(Planung!CL24),Planung!CL24,IF(UPPER(Planung!CL24)="H",$C24/2,0)))))))</f>
        <v>0.5</v>
      </c>
      <c r="CM24" s="27">
        <f>IF($A24="",0,IF(Mitarbeiter!$G$22=FALSE,0,IF(AND(Mitarbeiter!$E$22&lt;&gt;"",CM$5+6&lt;Mitarbeiter!$E$22),0,IF(AND(Mitarbeiter!$F$22&lt;&gt;"",CM$5&gt;Mitarbeiter!$F$22),0,IF(Planung!CM24="",$C24,IF(ISNUMBER(Planung!CM24),Planung!CM24,IF(UPPER(Planung!CM24)="H",$C24/2,0)))))))</f>
        <v>0.5</v>
      </c>
      <c r="CN24" s="27">
        <f>IF($A24="",0,IF(Mitarbeiter!$G$22=FALSE,0,IF(AND(Mitarbeiter!$E$22&lt;&gt;"",CN$5+6&lt;Mitarbeiter!$E$22),0,IF(AND(Mitarbeiter!$F$22&lt;&gt;"",CN$5&gt;Mitarbeiter!$F$22),0,IF(Planung!CN24="",$C24,IF(ISNUMBER(Planung!CN24),Planung!CN24,IF(UPPER(Planung!CN24)="H",$C24/2,0)))))))</f>
        <v>0.5</v>
      </c>
      <c r="CO24" s="27">
        <f>IF($A24="",0,IF(Mitarbeiter!$G$22=FALSE,0,IF(AND(Mitarbeiter!$E$22&lt;&gt;"",CO$5+6&lt;Mitarbeiter!$E$22),0,IF(AND(Mitarbeiter!$F$22&lt;&gt;"",CO$5&gt;Mitarbeiter!$F$22),0,IF(Planung!CO24="",$C24,IF(ISNUMBER(Planung!CO24),Planung!CO24,IF(UPPER(Planung!CO24)="H",$C24/2,0)))))))</f>
        <v>0.5</v>
      </c>
      <c r="CP24" s="27">
        <f>IF($A24="",0,IF(Mitarbeiter!$G$22=FALSE,0,IF(AND(Mitarbeiter!$E$22&lt;&gt;"",CP$5+6&lt;Mitarbeiter!$E$22),0,IF(AND(Mitarbeiter!$F$22&lt;&gt;"",CP$5&gt;Mitarbeiter!$F$22),0,IF(Planung!CP24="",$C24,IF(ISNUMBER(Planung!CP24),Planung!CP24,IF(UPPER(Planung!CP24)="H",$C24/2,0)))))))</f>
        <v>0.5</v>
      </c>
      <c r="CQ24" s="27">
        <f>IF($A24="",0,IF(Mitarbeiter!$G$22=FALSE,0,IF(AND(Mitarbeiter!$E$22&lt;&gt;"",CQ$5+6&lt;Mitarbeiter!$E$22),0,IF(AND(Mitarbeiter!$F$22&lt;&gt;"",CQ$5&gt;Mitarbeiter!$F$22),0,IF(Planung!CQ24="",$C24,IF(ISNUMBER(Planung!CQ24),Planung!CQ24,IF(UPPER(Planung!CQ24)="H",$C24/2,0)))))))</f>
        <v>0.5</v>
      </c>
      <c r="CR24" s="27">
        <f>IF($A24="",0,IF(Mitarbeiter!$G$22=FALSE,0,IF(AND(Mitarbeiter!$E$22&lt;&gt;"",CR$5+6&lt;Mitarbeiter!$E$22),0,IF(AND(Mitarbeiter!$F$22&lt;&gt;"",CR$5&gt;Mitarbeiter!$F$22),0,IF(Planung!CR24="",$C24,IF(ISNUMBER(Planung!CR24),Planung!CR24,IF(UPPER(Planung!CR24)="H",$C24/2,0)))))))</f>
        <v>0.5</v>
      </c>
      <c r="CS24" s="27">
        <f>IF($A24="",0,IF(Mitarbeiter!$G$22=FALSE,0,IF(AND(Mitarbeiter!$E$22&lt;&gt;"",CS$5+6&lt;Mitarbeiter!$E$22),0,IF(AND(Mitarbeiter!$F$22&lt;&gt;"",CS$5&gt;Mitarbeiter!$F$22),0,IF(Planung!CS24="",$C24,IF(ISNUMBER(Planung!CS24),Planung!CS24,IF(UPPER(Planung!CS24)="H",$C24/2,0)))))))</f>
        <v>0.5</v>
      </c>
      <c r="CT24" s="27">
        <f>IF($A24="",0,IF(Mitarbeiter!$G$22=FALSE,0,IF(AND(Mitarbeiter!$E$22&lt;&gt;"",CT$5+6&lt;Mitarbeiter!$E$22),0,IF(AND(Mitarbeiter!$F$22&lt;&gt;"",CT$5&gt;Mitarbeiter!$F$22),0,IF(Planung!CT24="",$C24,IF(ISNUMBER(Planung!CT24),Planung!CT24,IF(UPPER(Planung!CT24)="H",$C24/2,0)))))))</f>
        <v>0.5</v>
      </c>
      <c r="CU24" s="27">
        <f>IF($A24="",0,IF(Mitarbeiter!$G$22=FALSE,0,IF(AND(Mitarbeiter!$E$22&lt;&gt;"",CU$5+6&lt;Mitarbeiter!$E$22),0,IF(AND(Mitarbeiter!$F$22&lt;&gt;"",CU$5&gt;Mitarbeiter!$F$22),0,IF(Planung!CU24="",$C24,IF(ISNUMBER(Planung!CU24),Planung!CU24,IF(UPPER(Planung!CU24)="H",$C24/2,0)))))))</f>
        <v>0.5</v>
      </c>
      <c r="CV24" s="27">
        <f>IF($A24="",0,IF(Mitarbeiter!$G$22=FALSE,0,IF(AND(Mitarbeiter!$E$22&lt;&gt;"",CV$5+6&lt;Mitarbeiter!$E$22),0,IF(AND(Mitarbeiter!$F$22&lt;&gt;"",CV$5&gt;Mitarbeiter!$F$22),0,IF(Planung!CV24="",$C24,IF(ISNUMBER(Planung!CV24),Planung!CV24,IF(UPPER(Planung!CV24)="H",$C24/2,0)))))))</f>
        <v>0.5</v>
      </c>
      <c r="CW24" s="27">
        <f>IF($A24="",0,IF(Mitarbeiter!$G$22=FALSE,0,IF(AND(Mitarbeiter!$E$22&lt;&gt;"",CW$5+6&lt;Mitarbeiter!$E$22),0,IF(AND(Mitarbeiter!$F$22&lt;&gt;"",CW$5&gt;Mitarbeiter!$F$22),0,IF(Planung!CW24="",$C24,IF(ISNUMBER(Planung!CW24),Planung!CW24,IF(UPPER(Planung!CW24)="H",$C24/2,0)))))))</f>
        <v>0.5</v>
      </c>
      <c r="CX24" s="27">
        <f>IF($A24="",0,IF(Mitarbeiter!$G$22=FALSE,0,IF(AND(Mitarbeiter!$E$22&lt;&gt;"",CX$5+6&lt;Mitarbeiter!$E$22),0,IF(AND(Mitarbeiter!$F$22&lt;&gt;"",CX$5&gt;Mitarbeiter!$F$22),0,IF(Planung!CX24="",$C24,IF(ISNUMBER(Planung!CX24),Planung!CX24,IF(UPPER(Planung!CX24)="H",$C24/2,0)))))))</f>
        <v>0.5</v>
      </c>
      <c r="CY24" s="27">
        <f>IF($A24="",0,IF(Mitarbeiter!$G$22=FALSE,0,IF(AND(Mitarbeiter!$E$22&lt;&gt;"",CY$5+6&lt;Mitarbeiter!$E$22),0,IF(AND(Mitarbeiter!$F$22&lt;&gt;"",CY$5&gt;Mitarbeiter!$F$22),0,IF(Planung!CY24="",$C24,IF(ISNUMBER(Planung!CY24),Planung!CY24,IF(UPPER(Planung!CY24)="H",$C24/2,0)))))))</f>
        <v>0.5</v>
      </c>
      <c r="CZ24" s="27">
        <f>IF($A24="",0,IF(Mitarbeiter!$G$22=FALSE,0,IF(AND(Mitarbeiter!$E$22&lt;&gt;"",CZ$5+6&lt;Mitarbeiter!$E$22),0,IF(AND(Mitarbeiter!$F$22&lt;&gt;"",CZ$5&gt;Mitarbeiter!$F$22),0,IF(Planung!CZ24="",$C24,IF(ISNUMBER(Planung!CZ24),Planung!CZ24,IF(UPPER(Planung!CZ24)="H",$C24/2,0)))))))</f>
        <v>0.5</v>
      </c>
      <c r="DA24" s="27">
        <f>IF($A24="",0,IF(Mitarbeiter!$G$22=FALSE,0,IF(AND(Mitarbeiter!$E$22&lt;&gt;"",DA$5+6&lt;Mitarbeiter!$E$22),0,IF(AND(Mitarbeiter!$F$22&lt;&gt;"",DA$5&gt;Mitarbeiter!$F$22),0,IF(Planung!DA24="",$C24,IF(ISNUMBER(Planung!DA24),Planung!DA24,IF(UPPER(Planung!DA24)="H",$C24/2,0)))))))</f>
        <v>0.5</v>
      </c>
      <c r="DB24" s="27">
        <f>IF($A24="",0,IF(Mitarbeiter!$G$22=FALSE,0,IF(AND(Mitarbeiter!$E$22&lt;&gt;"",DB$5+6&lt;Mitarbeiter!$E$22),0,IF(AND(Mitarbeiter!$F$22&lt;&gt;"",DB$5&gt;Mitarbeiter!$F$22),0,IF(Planung!DB24="",$C24,IF(ISNUMBER(Planung!DB24),Planung!DB24,IF(UPPER(Planung!DB24)="H",$C24/2,0)))))))</f>
        <v>0.5</v>
      </c>
      <c r="DC24" s="27">
        <f>IF($A24="",0,IF(Mitarbeiter!$G$22=FALSE,0,IF(AND(Mitarbeiter!$E$22&lt;&gt;"",DC$5+6&lt;Mitarbeiter!$E$22),0,IF(AND(Mitarbeiter!$F$22&lt;&gt;"",DC$5&gt;Mitarbeiter!$F$22),0,IF(Planung!DC24="",$C24,IF(ISNUMBER(Planung!DC24),Planung!DC24,IF(UPPER(Planung!DC24)="H",$C24/2,0)))))))</f>
        <v>0.5</v>
      </c>
      <c r="DD24" s="27">
        <f>IF($A24="",0,IF(Mitarbeiter!$G$22=FALSE,0,IF(AND(Mitarbeiter!$E$22&lt;&gt;"",DD$5+6&lt;Mitarbeiter!$E$22),0,IF(AND(Mitarbeiter!$F$22&lt;&gt;"",DD$5&gt;Mitarbeiter!$F$22),0,IF(Planung!DD24="",$C24,IF(ISNUMBER(Planung!DD24),Planung!DD24,IF(UPPER(Planung!DD24)="H",$C24/2,0)))))))</f>
        <v>0.5</v>
      </c>
      <c r="DE24" s="27">
        <f>IF($A24="",0,IF(Mitarbeiter!$G$22=FALSE,0,IF(AND(Mitarbeiter!$E$22&lt;&gt;"",DE$5+6&lt;Mitarbeiter!$E$22),0,IF(AND(Mitarbeiter!$F$22&lt;&gt;"",DE$5&gt;Mitarbeiter!$F$22),0,IF(Planung!DE24="",$C24,IF(ISNUMBER(Planung!DE24),Planung!DE24,IF(UPPER(Planung!DE24)="H",$C24/2,0)))))))</f>
        <v>0.5</v>
      </c>
      <c r="DF24" s="27">
        <f>IF($A24="",0,IF(Mitarbeiter!$G$22=FALSE,0,IF(AND(Mitarbeiter!$E$22&lt;&gt;"",DF$5+6&lt;Mitarbeiter!$E$22),0,IF(AND(Mitarbeiter!$F$22&lt;&gt;"",DF$5&gt;Mitarbeiter!$F$22),0,IF(Planung!DF24="",$C24,IF(ISNUMBER(Planung!DF24),Planung!DF24,IF(UPPER(Planung!DF24)="H",$C24/2,0)))))))</f>
        <v>0.5</v>
      </c>
      <c r="DG24" s="27">
        <f>IF($A24="",0,IF(Mitarbeiter!$G$22=FALSE,0,IF(AND(Mitarbeiter!$E$22&lt;&gt;"",DG$5+6&lt;Mitarbeiter!$E$22),0,IF(AND(Mitarbeiter!$F$22&lt;&gt;"",DG$5&gt;Mitarbeiter!$F$22),0,IF(Planung!DG24="",$C24,IF(ISNUMBER(Planung!DG24),Planung!DG24,IF(UPPER(Planung!DG24)="H",$C24/2,0)))))))</f>
        <v>0.5</v>
      </c>
      <c r="DH24" s="27">
        <f>IF($A24="",0,IF(Mitarbeiter!$G$22=FALSE,0,IF(AND(Mitarbeiter!$E$22&lt;&gt;"",DH$5+6&lt;Mitarbeiter!$E$22),0,IF(AND(Mitarbeiter!$F$22&lt;&gt;"",DH$5&gt;Mitarbeiter!$F$22),0,IF(Planung!DH24="",$C24,IF(ISNUMBER(Planung!DH24),Planung!DH24,IF(UPPER(Planung!DH24)="H",$C24/2,0)))))))</f>
        <v>0.5</v>
      </c>
      <c r="DI24" s="27">
        <f>IF($A24="",0,IF(Mitarbeiter!$G$22=FALSE,0,IF(AND(Mitarbeiter!$E$22&lt;&gt;"",DI$5+6&lt;Mitarbeiter!$E$22),0,IF(AND(Mitarbeiter!$F$22&lt;&gt;"",DI$5&gt;Mitarbeiter!$F$22),0,IF(Planung!DI24="",$C24,IF(ISNUMBER(Planung!DI24),Planung!DI24,IF(UPPER(Planung!DI24)="H",$C24/2,0)))))))</f>
        <v>0.5</v>
      </c>
      <c r="DJ24" s="27">
        <f>IF($A24="",0,IF(Mitarbeiter!$G$22=FALSE,0,IF(AND(Mitarbeiter!$E$22&lt;&gt;"",DJ$5+6&lt;Mitarbeiter!$E$22),0,IF(AND(Mitarbeiter!$F$22&lt;&gt;"",DJ$5&gt;Mitarbeiter!$F$22),0,IF(Planung!DJ24="",$C24,IF(ISNUMBER(Planung!DJ24),Planung!DJ24,IF(UPPER(Planung!DJ24)="H",$C24/2,0)))))))</f>
        <v>0.5</v>
      </c>
      <c r="DK24" s="27">
        <f>IF($A24="",0,IF(Mitarbeiter!$G$22=FALSE,0,IF(AND(Mitarbeiter!$E$22&lt;&gt;"",DK$5+6&lt;Mitarbeiter!$E$22),0,IF(AND(Mitarbeiter!$F$22&lt;&gt;"",DK$5&gt;Mitarbeiter!$F$22),0,IF(Planung!DK24="",$C24,IF(ISNUMBER(Planung!DK24),Planung!DK24,IF(UPPER(Planung!DK24)="H",$C24/2,0)))))))</f>
        <v>0.5</v>
      </c>
      <c r="DL24" s="27">
        <f>IF($A24="",0,IF(Mitarbeiter!$G$22=FALSE,0,IF(AND(Mitarbeiter!$E$22&lt;&gt;"",DL$5+6&lt;Mitarbeiter!$E$22),0,IF(AND(Mitarbeiter!$F$22&lt;&gt;"",DL$5&gt;Mitarbeiter!$F$22),0,IF(Planung!DL24="",$C24,IF(ISNUMBER(Planung!DL24),Planung!DL24,IF(UPPER(Planung!DL24)="H",$C24/2,0)))))))</f>
        <v>0.5</v>
      </c>
      <c r="DM24" s="27">
        <f>IF($A24="",0,IF(Mitarbeiter!$G$22=FALSE,0,IF(AND(Mitarbeiter!$E$22&lt;&gt;"",DM$5+6&lt;Mitarbeiter!$E$22),0,IF(AND(Mitarbeiter!$F$22&lt;&gt;"",DM$5&gt;Mitarbeiter!$F$22),0,IF(Planung!DM24="",$C24,IF(ISNUMBER(Planung!DM24),Planung!DM24,IF(UPPER(Planung!DM24)="H",$C24/2,0)))))))</f>
        <v>0.5</v>
      </c>
      <c r="DN24" s="27">
        <f>IF($A24="",0,IF(Mitarbeiter!$G$22=FALSE,0,IF(AND(Mitarbeiter!$E$22&lt;&gt;"",DN$5+6&lt;Mitarbeiter!$E$22),0,IF(AND(Mitarbeiter!$F$22&lt;&gt;"",DN$5&gt;Mitarbeiter!$F$22),0,IF(Planung!DN24="",$C24,IF(ISNUMBER(Planung!DN24),Planung!DN24,IF(UPPER(Planung!DN24)="H",$C24/2,0)))))))</f>
        <v>0.5</v>
      </c>
      <c r="DO24" s="27">
        <f>IF($A24="",0,IF(Mitarbeiter!$G$22=FALSE,0,IF(AND(Mitarbeiter!$E$22&lt;&gt;"",DO$5+6&lt;Mitarbeiter!$E$22),0,IF(AND(Mitarbeiter!$F$22&lt;&gt;"",DO$5&gt;Mitarbeiter!$F$22),0,IF(Planung!DO24="",$C24,IF(ISNUMBER(Planung!DO24),Planung!DO24,IF(UPPER(Planung!DO24)="H",$C24/2,0)))))))</f>
        <v>0.5</v>
      </c>
      <c r="DP24" s="27">
        <f>IF($A24="",0,IF(Mitarbeiter!$G$22=FALSE,0,IF(AND(Mitarbeiter!$E$22&lt;&gt;"",DP$5+6&lt;Mitarbeiter!$E$22),0,IF(AND(Mitarbeiter!$F$22&lt;&gt;"",DP$5&gt;Mitarbeiter!$F$22),0,IF(Planung!DP24="",$C24,IF(ISNUMBER(Planung!DP24),Planung!DP24,IF(UPPER(Planung!DP24)="H",$C24/2,0)))))))</f>
        <v>0.5</v>
      </c>
      <c r="DQ24" s="27">
        <f>IF($A24="",0,IF(Mitarbeiter!$G$22=FALSE,0,IF(AND(Mitarbeiter!$E$22&lt;&gt;"",DQ$5+6&lt;Mitarbeiter!$E$22),0,IF(AND(Mitarbeiter!$F$22&lt;&gt;"",DQ$5&gt;Mitarbeiter!$F$22),0,IF(Planung!DQ24="",$C24,IF(ISNUMBER(Planung!DQ24),Planung!DQ24,IF(UPPER(Planung!DQ24)="H",$C24/2,0)))))))</f>
        <v>0.5</v>
      </c>
      <c r="DR24" s="27">
        <f>IF($A24="",0,IF(Mitarbeiter!$G$22=FALSE,0,IF(AND(Mitarbeiter!$E$22&lt;&gt;"",DR$5+6&lt;Mitarbeiter!$E$22),0,IF(AND(Mitarbeiter!$F$22&lt;&gt;"",DR$5&gt;Mitarbeiter!$F$22),0,IF(Planung!DR24="",$C24,IF(ISNUMBER(Planung!DR24),Planung!DR24,IF(UPPER(Planung!DR24)="H",$C24/2,0)))))))</f>
        <v>0.5</v>
      </c>
      <c r="DS24" s="27">
        <f>IF($A24="",0,IF(Mitarbeiter!$G$22=FALSE,0,IF(AND(Mitarbeiter!$E$22&lt;&gt;"",DS$5+6&lt;Mitarbeiter!$E$22),0,IF(AND(Mitarbeiter!$F$22&lt;&gt;"",DS$5&gt;Mitarbeiter!$F$22),0,IF(Planung!DS24="",$C24,IF(ISNUMBER(Planung!DS24),Planung!DS24,IF(UPPER(Planung!DS24)="H",$C24/2,0)))))))</f>
        <v>0.5</v>
      </c>
      <c r="DT24" s="27">
        <f>IF($A24="",0,IF(Mitarbeiter!$G$22=FALSE,0,IF(AND(Mitarbeiter!$E$22&lt;&gt;"",DT$5+6&lt;Mitarbeiter!$E$22),0,IF(AND(Mitarbeiter!$F$22&lt;&gt;"",DT$5&gt;Mitarbeiter!$F$22),0,IF(Planung!DT24="",$C24,IF(ISNUMBER(Planung!DT24),Planung!DT24,IF(UPPER(Planung!DT24)="H",$C24/2,0)))))))</f>
        <v>0.5</v>
      </c>
      <c r="DU24" s="27">
        <f>IF($A24="",0,IF(Mitarbeiter!$G$22=FALSE,0,IF(AND(Mitarbeiter!$E$22&lt;&gt;"",DU$5+6&lt;Mitarbeiter!$E$22),0,IF(AND(Mitarbeiter!$F$22&lt;&gt;"",DU$5&gt;Mitarbeiter!$F$22),0,IF(Planung!DU24="",$C24,IF(ISNUMBER(Planung!DU24),Planung!DU24,IF(UPPER(Planung!DU24)="H",$C24/2,0)))))))</f>
        <v>0.5</v>
      </c>
      <c r="DV24" s="27">
        <f>IF($A24="",0,IF(Mitarbeiter!$G$22=FALSE,0,IF(AND(Mitarbeiter!$E$22&lt;&gt;"",DV$5+6&lt;Mitarbeiter!$E$22),0,IF(AND(Mitarbeiter!$F$22&lt;&gt;"",DV$5&gt;Mitarbeiter!$F$22),0,IF(Planung!DV24="",$C24,IF(ISNUMBER(Planung!DV24),Planung!DV24,IF(UPPER(Planung!DV24)="H",$C24/2,0)))))))</f>
        <v>0.5</v>
      </c>
      <c r="DW24" s="27">
        <f>IF($A24="",0,IF(Mitarbeiter!$G$22=FALSE,0,IF(AND(Mitarbeiter!$E$22&lt;&gt;"",DW$5+6&lt;Mitarbeiter!$E$22),0,IF(AND(Mitarbeiter!$F$22&lt;&gt;"",DW$5&gt;Mitarbeiter!$F$22),0,IF(Planung!DW24="",$C24,IF(ISNUMBER(Planung!DW24),Planung!DW24,IF(UPPER(Planung!DW24)="H",$C24/2,0)))))))</f>
        <v>0.5</v>
      </c>
      <c r="DX24" s="27">
        <f>IF($A24="",0,IF(Mitarbeiter!$G$22=FALSE,0,IF(AND(Mitarbeiter!$E$22&lt;&gt;"",DX$5+6&lt;Mitarbeiter!$E$22),0,IF(AND(Mitarbeiter!$F$22&lt;&gt;"",DX$5&gt;Mitarbeiter!$F$22),0,IF(Planung!DX24="",$C24,IF(ISNUMBER(Planung!DX24),Planung!DX24,IF(UPPER(Planung!DX24)="H",$C24/2,0)))))))</f>
        <v>0.5</v>
      </c>
      <c r="DY24" s="27">
        <f>IF($A24="",0,IF(Mitarbeiter!$G$22=FALSE,0,IF(AND(Mitarbeiter!$E$22&lt;&gt;"",DY$5+6&lt;Mitarbeiter!$E$22),0,IF(AND(Mitarbeiter!$F$22&lt;&gt;"",DY$5&gt;Mitarbeiter!$F$22),0,IF(Planung!DY24="",$C24,IF(ISNUMBER(Planung!DY24),Planung!DY24,IF(UPPER(Planung!DY24)="H",$C24/2,0)))))))</f>
        <v>0.5</v>
      </c>
      <c r="DZ24" s="27">
        <f>IF($A24="",0,IF(Mitarbeiter!$G$22=FALSE,0,IF(AND(Mitarbeiter!$E$22&lt;&gt;"",DZ$5+6&lt;Mitarbeiter!$E$22),0,IF(AND(Mitarbeiter!$F$22&lt;&gt;"",DZ$5&gt;Mitarbeiter!$F$22),0,IF(Planung!DZ24="",$C24,IF(ISNUMBER(Planung!DZ24),Planung!DZ24,IF(UPPER(Planung!DZ24)="H",$C24/2,0)))))))</f>
        <v>0.5</v>
      </c>
      <c r="EA24" s="27">
        <f>IF($A24="",0,IF(Mitarbeiter!$G$22=FALSE,0,IF(AND(Mitarbeiter!$E$22&lt;&gt;"",EA$5+6&lt;Mitarbeiter!$E$22),0,IF(AND(Mitarbeiter!$F$22&lt;&gt;"",EA$5&gt;Mitarbeiter!$F$22),0,IF(Planung!EA24="",$C24,IF(ISNUMBER(Planung!EA24),Planung!EA24,IF(UPPER(Planung!EA24)="H",$C24/2,0)))))))</f>
        <v>0.5</v>
      </c>
      <c r="EB24" s="27">
        <f>IF($A24="",0,IF(Mitarbeiter!$G$22=FALSE,0,IF(AND(Mitarbeiter!$E$22&lt;&gt;"",EB$5+6&lt;Mitarbeiter!$E$22),0,IF(AND(Mitarbeiter!$F$22&lt;&gt;"",EB$5&gt;Mitarbeiter!$F$22),0,IF(Planung!EB24="",$C24,IF(ISNUMBER(Planung!EB24),Planung!EB24,IF(UPPER(Planung!EB24)="H",$C24/2,0)))))))</f>
        <v>0.5</v>
      </c>
      <c r="EC24" s="27">
        <f>IF($A24="",0,IF(Mitarbeiter!$G$22=FALSE,0,IF(AND(Mitarbeiter!$E$22&lt;&gt;"",EC$5+6&lt;Mitarbeiter!$E$22),0,IF(AND(Mitarbeiter!$F$22&lt;&gt;"",EC$5&gt;Mitarbeiter!$F$22),0,IF(Planung!EC24="",$C24,IF(ISNUMBER(Planung!EC24),Planung!EC24,IF(UPPER(Planung!EC24)="H",$C24/2,0)))))))</f>
        <v>0.5</v>
      </c>
      <c r="ED24" s="27">
        <f>IF($A24="",0,IF(Mitarbeiter!$G$22=FALSE,0,IF(AND(Mitarbeiter!$E$22&lt;&gt;"",ED$5+6&lt;Mitarbeiter!$E$22),0,IF(AND(Mitarbeiter!$F$22&lt;&gt;"",ED$5&gt;Mitarbeiter!$F$22),0,IF(Planung!ED24="",$C24,IF(ISNUMBER(Planung!ED24),Planung!ED24,IF(UPPER(Planung!ED24)="H",$C24/2,0)))))))</f>
        <v>0.5</v>
      </c>
      <c r="EE24" s="27">
        <f>IF($A24="",0,IF(Mitarbeiter!$G$22=FALSE,0,IF(AND(Mitarbeiter!$E$22&lt;&gt;"",EE$5+6&lt;Mitarbeiter!$E$22),0,IF(AND(Mitarbeiter!$F$22&lt;&gt;"",EE$5&gt;Mitarbeiter!$F$22),0,IF(Planung!EE24="",$C24,IF(ISNUMBER(Planung!EE24),Planung!EE24,IF(UPPER(Planung!EE24)="H",$C24/2,0)))))))</f>
        <v>0.5</v>
      </c>
      <c r="EF24" s="27">
        <f>IF($A24="",0,IF(Mitarbeiter!$G$22=FALSE,0,IF(AND(Mitarbeiter!$E$22&lt;&gt;"",EF$5+6&lt;Mitarbeiter!$E$22),0,IF(AND(Mitarbeiter!$F$22&lt;&gt;"",EF$5&gt;Mitarbeiter!$F$22),0,IF(Planung!EF24="",$C24,IF(ISNUMBER(Planung!EF24),Planung!EF24,IF(UPPER(Planung!EF24)="H",$C24/2,0)))))))</f>
        <v>0.5</v>
      </c>
      <c r="EG24" s="27">
        <f>IF($A24="",0,IF(Mitarbeiter!$G$22=FALSE,0,IF(AND(Mitarbeiter!$E$22&lt;&gt;"",EG$5+6&lt;Mitarbeiter!$E$22),0,IF(AND(Mitarbeiter!$F$22&lt;&gt;"",EG$5&gt;Mitarbeiter!$F$22),0,IF(Planung!EG24="",$C24,IF(ISNUMBER(Planung!EG24),Planung!EG24,IF(UPPER(Planung!EG24)="H",$C24/2,0)))))))</f>
        <v>0.5</v>
      </c>
      <c r="EH24" s="27">
        <f>IF($A24="",0,IF(Mitarbeiter!$G$22=FALSE,0,IF(AND(Mitarbeiter!$E$22&lt;&gt;"",EH$5+6&lt;Mitarbeiter!$E$22),0,IF(AND(Mitarbeiter!$F$22&lt;&gt;"",EH$5&gt;Mitarbeiter!$F$22),0,IF(Planung!EH24="",$C24,IF(ISNUMBER(Planung!EH24),Planung!EH24,IF(UPPER(Planung!EH24)="H",$C24/2,0)))))))</f>
        <v>0.5</v>
      </c>
      <c r="EI24" s="27">
        <f>IF($A24="",0,IF(Mitarbeiter!$G$22=FALSE,0,IF(AND(Mitarbeiter!$E$22&lt;&gt;"",EI$5+6&lt;Mitarbeiter!$E$22),0,IF(AND(Mitarbeiter!$F$22&lt;&gt;"",EI$5&gt;Mitarbeiter!$F$22),0,IF(Planung!EI24="",$C24,IF(ISNUMBER(Planung!EI24),Planung!EI24,IF(UPPER(Planung!EI24)="H",$C24/2,0)))))))</f>
        <v>0.5</v>
      </c>
      <c r="EJ24" s="27">
        <f>IF($A24="",0,IF(Mitarbeiter!$G$22=FALSE,0,IF(AND(Mitarbeiter!$E$22&lt;&gt;"",EJ$5+6&lt;Mitarbeiter!$E$22),0,IF(AND(Mitarbeiter!$F$22&lt;&gt;"",EJ$5&gt;Mitarbeiter!$F$22),0,IF(Planung!EJ24="",$C24,IF(ISNUMBER(Planung!EJ24),Planung!EJ24,IF(UPPER(Planung!EJ24)="H",$C24/2,0)))))))</f>
        <v>0.5</v>
      </c>
      <c r="EK24" s="27">
        <f>IF($A24="",0,IF(Mitarbeiter!$G$22=FALSE,0,IF(AND(Mitarbeiter!$E$22&lt;&gt;"",EK$5+6&lt;Mitarbeiter!$E$22),0,IF(AND(Mitarbeiter!$F$22&lt;&gt;"",EK$5&gt;Mitarbeiter!$F$22),0,IF(Planung!EK24="",$C24,IF(ISNUMBER(Planung!EK24),Planung!EK24,IF(UPPER(Planung!EK24)="H",$C24/2,0)))))))</f>
        <v>0.5</v>
      </c>
      <c r="EL24" s="27">
        <f>IF($A24="",0,IF(Mitarbeiter!$G$22=FALSE,0,IF(AND(Mitarbeiter!$E$22&lt;&gt;"",EL$5+6&lt;Mitarbeiter!$E$22),0,IF(AND(Mitarbeiter!$F$22&lt;&gt;"",EL$5&gt;Mitarbeiter!$F$22),0,IF(Planung!EL24="",$C24,IF(ISNUMBER(Planung!EL24),Planung!EL24,IF(UPPER(Planung!EL24)="H",$C24/2,0)))))))</f>
        <v>0.5</v>
      </c>
      <c r="EM24" s="27">
        <f>IF($A24="",0,IF(Mitarbeiter!$G$22=FALSE,0,IF(AND(Mitarbeiter!$E$22&lt;&gt;"",EM$5+6&lt;Mitarbeiter!$E$22),0,IF(AND(Mitarbeiter!$F$22&lt;&gt;"",EM$5&gt;Mitarbeiter!$F$22),0,IF(Planung!EM24="",$C24,IF(ISNUMBER(Planung!EM24),Planung!EM24,IF(UPPER(Planung!EM24)="H",$C24/2,0)))))))</f>
        <v>0.5</v>
      </c>
      <c r="EN24" s="27">
        <f>IF($A24="",0,IF(Mitarbeiter!$G$22=FALSE,0,IF(AND(Mitarbeiter!$E$22&lt;&gt;"",EN$5+6&lt;Mitarbeiter!$E$22),0,IF(AND(Mitarbeiter!$F$22&lt;&gt;"",EN$5&gt;Mitarbeiter!$F$22),0,IF(Planung!EN24="",$C24,IF(ISNUMBER(Planung!EN24),Planung!EN24,IF(UPPER(Planung!EN24)="H",$C24/2,0)))))))</f>
        <v>0.5</v>
      </c>
      <c r="EO24" s="27">
        <f>IF($A24="",0,IF(Mitarbeiter!$G$22=FALSE,0,IF(AND(Mitarbeiter!$E$22&lt;&gt;"",EO$5+6&lt;Mitarbeiter!$E$22),0,IF(AND(Mitarbeiter!$F$22&lt;&gt;"",EO$5&gt;Mitarbeiter!$F$22),0,IF(Planung!EO24="",$C24,IF(ISNUMBER(Planung!EO24),Planung!EO24,IF(UPPER(Planung!EO24)="H",$C24/2,0)))))))</f>
        <v>0.5</v>
      </c>
      <c r="EP24" s="27">
        <f>IF($A24="",0,IF(Mitarbeiter!$G$22=FALSE,0,IF(AND(Mitarbeiter!$E$22&lt;&gt;"",EP$5+6&lt;Mitarbeiter!$E$22),0,IF(AND(Mitarbeiter!$F$22&lt;&gt;"",EP$5&gt;Mitarbeiter!$F$22),0,IF(Planung!EP24="",$C24,IF(ISNUMBER(Planung!EP24),Planung!EP24,IF(UPPER(Planung!EP24)="H",$C24/2,0)))))))</f>
        <v>0.5</v>
      </c>
      <c r="EQ24" s="27">
        <f>IF($A24="",0,IF(Mitarbeiter!$G$22=FALSE,0,IF(AND(Mitarbeiter!$E$22&lt;&gt;"",EQ$5+6&lt;Mitarbeiter!$E$22),0,IF(AND(Mitarbeiter!$F$22&lt;&gt;"",EQ$5&gt;Mitarbeiter!$F$22),0,IF(Planung!EQ24="",$C24,IF(ISNUMBER(Planung!EQ24),Planung!EQ24,IF(UPPER(Planung!EQ24)="H",$C24/2,0)))))))</f>
        <v>0.5</v>
      </c>
      <c r="ER24" s="27">
        <f>IF($A24="",0,IF(Mitarbeiter!$G$22=FALSE,0,IF(AND(Mitarbeiter!$E$22&lt;&gt;"",ER$5+6&lt;Mitarbeiter!$E$22),0,IF(AND(Mitarbeiter!$F$22&lt;&gt;"",ER$5&gt;Mitarbeiter!$F$22),0,IF(Planung!ER24="",$C24,IF(ISNUMBER(Planung!ER24),Planung!ER24,IF(UPPER(Planung!ER24)="H",$C24/2,0)))))))</f>
        <v>0.5</v>
      </c>
      <c r="ES24" s="27">
        <f>IF($A24="",0,IF(Mitarbeiter!$G$22=FALSE,0,IF(AND(Mitarbeiter!$E$22&lt;&gt;"",ES$5+6&lt;Mitarbeiter!$E$22),0,IF(AND(Mitarbeiter!$F$22&lt;&gt;"",ES$5&gt;Mitarbeiter!$F$22),0,IF(Planung!ES24="",$C24,IF(ISNUMBER(Planung!ES24),Planung!ES24,IF(UPPER(Planung!ES24)="H",$C24/2,0)))))))</f>
        <v>0.5</v>
      </c>
      <c r="ET24" s="27">
        <f>IF($A24="",0,IF(Mitarbeiter!$G$22=FALSE,0,IF(AND(Mitarbeiter!$E$22&lt;&gt;"",ET$5+6&lt;Mitarbeiter!$E$22),0,IF(AND(Mitarbeiter!$F$22&lt;&gt;"",ET$5&gt;Mitarbeiter!$F$22),0,IF(Planung!ET24="",$C24,IF(ISNUMBER(Planung!ET24),Planung!ET24,IF(UPPER(Planung!ET24)="H",$C24/2,0)))))))</f>
        <v>0.5</v>
      </c>
      <c r="EU24" s="27">
        <f>IF($A24="",0,IF(Mitarbeiter!$G$22=FALSE,0,IF(AND(Mitarbeiter!$E$22&lt;&gt;"",EU$5+6&lt;Mitarbeiter!$E$22),0,IF(AND(Mitarbeiter!$F$22&lt;&gt;"",EU$5&gt;Mitarbeiter!$F$22),0,IF(Planung!EU24="",$C24,IF(ISNUMBER(Planung!EU24),Planung!EU24,IF(UPPER(Planung!EU24)="H",$C24/2,0)))))))</f>
        <v>0.5</v>
      </c>
      <c r="EV24" s="27">
        <f>IF($A24="",0,IF(Mitarbeiter!$G$22=FALSE,0,IF(AND(Mitarbeiter!$E$22&lt;&gt;"",EV$5+6&lt;Mitarbeiter!$E$22),0,IF(AND(Mitarbeiter!$F$22&lt;&gt;"",EV$5&gt;Mitarbeiter!$F$22),0,IF(Planung!EV24="",$C24,IF(ISNUMBER(Planung!EV24),Planung!EV24,IF(UPPER(Planung!EV24)="H",$C24/2,0)))))))</f>
        <v>0.5</v>
      </c>
      <c r="EW24" s="27">
        <f>IF($A24="",0,IF(Mitarbeiter!$G$22=FALSE,0,IF(AND(Mitarbeiter!$E$22&lt;&gt;"",EW$5+6&lt;Mitarbeiter!$E$22),0,IF(AND(Mitarbeiter!$F$22&lt;&gt;"",EW$5&gt;Mitarbeiter!$F$22),0,IF(Planung!EW24="",$C24,IF(ISNUMBER(Planung!EW24),Planung!EW24,IF(UPPER(Planung!EW24)="H",$C24/2,0)))))))</f>
        <v>0.5</v>
      </c>
      <c r="EX24" s="27">
        <f>IF($A24="",0,IF(Mitarbeiter!$G$22=FALSE,0,IF(AND(Mitarbeiter!$E$22&lt;&gt;"",EX$5+6&lt;Mitarbeiter!$E$22),0,IF(AND(Mitarbeiter!$F$22&lt;&gt;"",EX$5&gt;Mitarbeiter!$F$22),0,IF(Planung!EX24="",$C24,IF(ISNUMBER(Planung!EX24),Planung!EX24,IF(UPPER(Planung!EX24)="H",$C24/2,0)))))))</f>
        <v>0.5</v>
      </c>
      <c r="EY24" s="27">
        <f>IF($A24="",0,IF(Mitarbeiter!$G$22=FALSE,0,IF(AND(Mitarbeiter!$E$22&lt;&gt;"",EY$5+6&lt;Mitarbeiter!$E$22),0,IF(AND(Mitarbeiter!$F$22&lt;&gt;"",EY$5&gt;Mitarbeiter!$F$22),0,IF(Planung!EY24="",$C24,IF(ISNUMBER(Planung!EY24),Planung!EY24,IF(UPPER(Planung!EY24)="H",$C24/2,0)))))))</f>
        <v>0.5</v>
      </c>
      <c r="EZ24" s="27">
        <f>IF($A24="",0,IF(Mitarbeiter!$G$22=FALSE,0,IF(AND(Mitarbeiter!$E$22&lt;&gt;"",EZ$5+6&lt;Mitarbeiter!$E$22),0,IF(AND(Mitarbeiter!$F$22&lt;&gt;"",EZ$5&gt;Mitarbeiter!$F$22),0,IF(Planung!EZ24="",$C24,IF(ISNUMBER(Planung!EZ24),Planung!EZ24,IF(UPPER(Planung!EZ24)="H",$C24/2,0)))))))</f>
        <v>0.5</v>
      </c>
      <c r="FA24" s="27">
        <f>IF($A24="",0,IF(Mitarbeiter!$G$22=FALSE,0,IF(AND(Mitarbeiter!$E$22&lt;&gt;"",FA$5+6&lt;Mitarbeiter!$E$22),0,IF(AND(Mitarbeiter!$F$22&lt;&gt;"",FA$5&gt;Mitarbeiter!$F$22),0,IF(Planung!FA24="",$C24,IF(ISNUMBER(Planung!FA24),Planung!FA24,IF(UPPER(Planung!FA24)="H",$C24/2,0)))))))</f>
        <v>0.5</v>
      </c>
      <c r="FB24" s="27">
        <f>IF($A24="",0,IF(Mitarbeiter!$G$22=FALSE,0,IF(AND(Mitarbeiter!$E$22&lt;&gt;"",FB$5+6&lt;Mitarbeiter!$E$22),0,IF(AND(Mitarbeiter!$F$22&lt;&gt;"",FB$5&gt;Mitarbeiter!$F$22),0,IF(Planung!FB24="",$C24,IF(ISNUMBER(Planung!FB24),Planung!FB24,IF(UPPER(Planung!FB24)="H",$C24/2,0)))))))</f>
        <v>0.5</v>
      </c>
      <c r="FC24" s="27">
        <f>IF($A24="",0,IF(Mitarbeiter!$G$22=FALSE,0,IF(AND(Mitarbeiter!$E$22&lt;&gt;"",FC$5+6&lt;Mitarbeiter!$E$22),0,IF(AND(Mitarbeiter!$F$22&lt;&gt;"",FC$5&gt;Mitarbeiter!$F$22),0,IF(Planung!FC24="",$C24,IF(ISNUMBER(Planung!FC24),Planung!FC24,IF(UPPER(Planung!FC24)="H",$C24/2,0)))))))</f>
        <v>0.5</v>
      </c>
      <c r="FD24" s="27">
        <f>IF($A24="",0,IF(Mitarbeiter!$G$22=FALSE,0,IF(AND(Mitarbeiter!$E$22&lt;&gt;"",FD$5+6&lt;Mitarbeiter!$E$22),0,IF(AND(Mitarbeiter!$F$22&lt;&gt;"",FD$5&gt;Mitarbeiter!$F$22),0,IF(Planung!FD24="",$C24,IF(ISNUMBER(Planung!FD24),Planung!FD24,IF(UPPER(Planung!FD24)="H",$C24/2,0)))))))</f>
        <v>0.5</v>
      </c>
      <c r="FE24" s="27">
        <f>IF($A24="",0,IF(Mitarbeiter!$G$22=FALSE,0,IF(AND(Mitarbeiter!$E$22&lt;&gt;"",FE$5+6&lt;Mitarbeiter!$E$22),0,IF(AND(Mitarbeiter!$F$22&lt;&gt;"",FE$5&gt;Mitarbeiter!$F$22),0,IF(Planung!FE24="",$C24,IF(ISNUMBER(Planung!FE24),Planung!FE24,IF(UPPER(Planung!FE24)="H",$C24/2,0)))))))</f>
        <v>0.5</v>
      </c>
      <c r="FF24" s="27">
        <f>IF($A24="",0,IF(Mitarbeiter!$G$22=FALSE,0,IF(AND(Mitarbeiter!$E$22&lt;&gt;"",FF$5+6&lt;Mitarbeiter!$E$22),0,IF(AND(Mitarbeiter!$F$22&lt;&gt;"",FF$5&gt;Mitarbeiter!$F$22),0,IF(Planung!FF24="",$C24,IF(ISNUMBER(Planung!FF24),Planung!FF24,IF(UPPER(Planung!FF24)="H",$C24/2,0)))))))</f>
        <v>0.5</v>
      </c>
      <c r="FG24" s="27">
        <f>IF($A24="",0,IF(Mitarbeiter!$G$22=FALSE,0,IF(AND(Mitarbeiter!$E$22&lt;&gt;"",FG$5+6&lt;Mitarbeiter!$E$22),0,IF(AND(Mitarbeiter!$F$22&lt;&gt;"",FG$5&gt;Mitarbeiter!$F$22),0,IF(Planung!FG24="",$C24,IF(ISNUMBER(Planung!FG24),Planung!FG24,IF(UPPER(Planung!FG24)="H",$C24/2,0)))))))</f>
        <v>0.5</v>
      </c>
      <c r="FH24" s="27">
        <f>IF($A24="",0,IF(Mitarbeiter!$G$22=FALSE,0,IF(AND(Mitarbeiter!$E$22&lt;&gt;"",FH$5+6&lt;Mitarbeiter!$E$22),0,IF(AND(Mitarbeiter!$F$22&lt;&gt;"",FH$5&gt;Mitarbeiter!$F$22),0,IF(Planung!FH24="",$C24,IF(ISNUMBER(Planung!FH24),Planung!FH24,IF(UPPER(Planung!FH24)="H",$C24/2,0)))))))</f>
        <v>0.5</v>
      </c>
      <c r="FI24" s="27">
        <f>IF($A24="",0,IF(Mitarbeiter!$G$22=FALSE,0,IF(AND(Mitarbeiter!$E$22&lt;&gt;"",FI$5+6&lt;Mitarbeiter!$E$22),0,IF(AND(Mitarbeiter!$F$22&lt;&gt;"",FI$5&gt;Mitarbeiter!$F$22),0,IF(Planung!FI24="",$C24,IF(ISNUMBER(Planung!FI24),Planung!FI24,IF(UPPER(Planung!FI24)="H",$C24/2,0)))))))</f>
        <v>0.5</v>
      </c>
      <c r="FJ24" s="27">
        <f>IF($A24="",0,IF(Mitarbeiter!$G$22=FALSE,0,IF(AND(Mitarbeiter!$E$22&lt;&gt;"",FJ$5+6&lt;Mitarbeiter!$E$22),0,IF(AND(Mitarbeiter!$F$22&lt;&gt;"",FJ$5&gt;Mitarbeiter!$F$22),0,IF(Planung!FJ24="",$C24,IF(ISNUMBER(Planung!FJ24),Planung!FJ24,IF(UPPER(Planung!FJ24)="H",$C24/2,0)))))))</f>
        <v>0.5</v>
      </c>
      <c r="FK24" s="27">
        <f>IF($A24="",0,IF(Mitarbeiter!$G$22=FALSE,0,IF(AND(Mitarbeiter!$E$22&lt;&gt;"",FK$5+6&lt;Mitarbeiter!$E$22),0,IF(AND(Mitarbeiter!$F$22&lt;&gt;"",FK$5&gt;Mitarbeiter!$F$22),0,IF(Planung!FK24="",$C24,IF(ISNUMBER(Planung!FK24),Planung!FK24,IF(UPPER(Planung!FK24)="H",$C24/2,0)))))))</f>
        <v>0.5</v>
      </c>
      <c r="FL24" s="27">
        <f>IF($A24="",0,IF(Mitarbeiter!$G$22=FALSE,0,IF(AND(Mitarbeiter!$E$22&lt;&gt;"",FL$5+6&lt;Mitarbeiter!$E$22),0,IF(AND(Mitarbeiter!$F$22&lt;&gt;"",FL$5&gt;Mitarbeiter!$F$22),0,IF(Planung!FL24="",$C24,IF(ISNUMBER(Planung!FL24),Planung!FL24,IF(UPPER(Planung!FL24)="H",$C24/2,0)))))))</f>
        <v>0.5</v>
      </c>
      <c r="FM24" s="27">
        <f>IF($A24="",0,IF(Mitarbeiter!$G$22=FALSE,0,IF(AND(Mitarbeiter!$E$22&lt;&gt;"",FM$5+6&lt;Mitarbeiter!$E$22),0,IF(AND(Mitarbeiter!$F$22&lt;&gt;"",FM$5&gt;Mitarbeiter!$F$22),0,IF(Planung!FM24="",$C24,IF(ISNUMBER(Planung!FM24),Planung!FM24,IF(UPPER(Planung!FM24)="H",$C24/2,0)))))))</f>
        <v>0.5</v>
      </c>
      <c r="FN24" s="27">
        <f>IF($A24="",0,IF(Mitarbeiter!$G$22=FALSE,0,IF(AND(Mitarbeiter!$E$22&lt;&gt;"",FN$5+6&lt;Mitarbeiter!$E$22),0,IF(AND(Mitarbeiter!$F$22&lt;&gt;"",FN$5&gt;Mitarbeiter!$F$22),0,IF(Planung!FN24="",$C24,IF(ISNUMBER(Planung!FN24),Planung!FN24,IF(UPPER(Planung!FN24)="H",$C24/2,0)))))))</f>
        <v>0.5</v>
      </c>
      <c r="FO24" s="27">
        <f>IF($A24="",0,IF(Mitarbeiter!$G$22=FALSE,0,IF(AND(Mitarbeiter!$E$22&lt;&gt;"",FO$5+6&lt;Mitarbeiter!$E$22),0,IF(AND(Mitarbeiter!$F$22&lt;&gt;"",FO$5&gt;Mitarbeiter!$F$22),0,IF(Planung!FO24="",$C24,IF(ISNUMBER(Planung!FO24),Planung!FO24,IF(UPPER(Planung!FO24)="H",$C24/2,0)))))))</f>
        <v>0.5</v>
      </c>
      <c r="FP24" s="27">
        <f>IF($A24="",0,IF(Mitarbeiter!$G$22=FALSE,0,IF(AND(Mitarbeiter!$E$22&lt;&gt;"",FP$5+6&lt;Mitarbeiter!$E$22),0,IF(AND(Mitarbeiter!$F$22&lt;&gt;"",FP$5&gt;Mitarbeiter!$F$22),0,IF(Planung!FP24="",$C24,IF(ISNUMBER(Planung!FP24),Planung!FP24,IF(UPPER(Planung!FP24)="H",$C24/2,0)))))))</f>
        <v>0.5</v>
      </c>
      <c r="FQ24" s="27">
        <f>IF($A24="",0,IF(Mitarbeiter!$G$22=FALSE,0,IF(AND(Mitarbeiter!$E$22&lt;&gt;"",FQ$5+6&lt;Mitarbeiter!$E$22),0,IF(AND(Mitarbeiter!$F$22&lt;&gt;"",FQ$5&gt;Mitarbeiter!$F$22),0,IF(Planung!FQ24="",$C24,IF(ISNUMBER(Planung!FQ24),Planung!FQ24,IF(UPPER(Planung!FQ24)="H",$C24/2,0)))))))</f>
        <v>0.5</v>
      </c>
      <c r="FR24" s="27">
        <f>IF($A24="",0,IF(Mitarbeiter!$G$22=FALSE,0,IF(AND(Mitarbeiter!$E$22&lt;&gt;"",FR$5+6&lt;Mitarbeiter!$E$22),0,IF(AND(Mitarbeiter!$F$22&lt;&gt;"",FR$5&gt;Mitarbeiter!$F$22),0,IF(Planung!FR24="",$C24,IF(ISNUMBER(Planung!FR24),Planung!FR24,IF(UPPER(Planung!FR24)="H",$C24/2,0)))))))</f>
        <v>0.5</v>
      </c>
      <c r="FS24" s="27">
        <f>IF($A24="",0,IF(Mitarbeiter!$G$22=FALSE,0,IF(AND(Mitarbeiter!$E$22&lt;&gt;"",FS$5+6&lt;Mitarbeiter!$E$22),0,IF(AND(Mitarbeiter!$F$22&lt;&gt;"",FS$5&gt;Mitarbeiter!$F$22),0,IF(Planung!FS24="",$C24,IF(ISNUMBER(Planung!FS24),Planung!FS24,IF(UPPER(Planung!FS24)="H",$C24/2,0)))))))</f>
        <v>0.5</v>
      </c>
      <c r="FT24" s="27">
        <f>IF($A24="",0,IF(Mitarbeiter!$G$22=FALSE,0,IF(AND(Mitarbeiter!$E$22&lt;&gt;"",FT$5+6&lt;Mitarbeiter!$E$22),0,IF(AND(Mitarbeiter!$F$22&lt;&gt;"",FT$5&gt;Mitarbeiter!$F$22),0,IF(Planung!FT24="",$C24,IF(ISNUMBER(Planung!FT24),Planung!FT24,IF(UPPER(Planung!FT24)="H",$C24/2,0)))))))</f>
        <v>0.5</v>
      </c>
      <c r="FU24" s="27">
        <f>IF($A24="",0,IF(Mitarbeiter!$G$22=FALSE,0,IF(AND(Mitarbeiter!$E$22&lt;&gt;"",FU$5+6&lt;Mitarbeiter!$E$22),0,IF(AND(Mitarbeiter!$F$22&lt;&gt;"",FU$5&gt;Mitarbeiter!$F$22),0,IF(Planung!FU24="",$C24,IF(ISNUMBER(Planung!FU24),Planung!FU24,IF(UPPER(Planung!FU24)="H",$C24/2,0)))))))</f>
        <v>0.5</v>
      </c>
      <c r="FV24" s="27">
        <f>IF($A24="",0,IF(Mitarbeiter!$G$22=FALSE,0,IF(AND(Mitarbeiter!$E$22&lt;&gt;"",FV$5+6&lt;Mitarbeiter!$E$22),0,IF(AND(Mitarbeiter!$F$22&lt;&gt;"",FV$5&gt;Mitarbeiter!$F$22),0,IF(Planung!FV24="",$C24,IF(ISNUMBER(Planung!FV24),Planung!FV24,IF(UPPER(Planung!FV24)="H",$C24/2,0)))))))</f>
        <v>0.5</v>
      </c>
      <c r="FW24" s="27">
        <f>IF($A24="",0,IF(Mitarbeiter!$G$22=FALSE,0,IF(AND(Mitarbeiter!$E$22&lt;&gt;"",FW$5+6&lt;Mitarbeiter!$E$22),0,IF(AND(Mitarbeiter!$F$22&lt;&gt;"",FW$5&gt;Mitarbeiter!$F$22),0,IF(Planung!FW24="",$C24,IF(ISNUMBER(Planung!FW24),Planung!FW24,IF(UPPER(Planung!FW24)="H",$C24/2,0)))))))</f>
        <v>0.5</v>
      </c>
      <c r="FX24" s="27">
        <f>IF($A24="",0,IF(Mitarbeiter!$G$22=FALSE,0,IF(AND(Mitarbeiter!$E$22&lt;&gt;"",FX$5+6&lt;Mitarbeiter!$E$22),0,IF(AND(Mitarbeiter!$F$22&lt;&gt;"",FX$5&gt;Mitarbeiter!$F$22),0,IF(Planung!FX24="",$C24,IF(ISNUMBER(Planung!FX24),Planung!FX24,IF(UPPER(Planung!FX24)="H",$C24/2,0)))))))</f>
        <v>0.5</v>
      </c>
      <c r="FY24" s="27">
        <f>IF($A24="",0,IF(Mitarbeiter!$G$22=FALSE,0,IF(AND(Mitarbeiter!$E$22&lt;&gt;"",FY$5+6&lt;Mitarbeiter!$E$22),0,IF(AND(Mitarbeiter!$F$22&lt;&gt;"",FY$5&gt;Mitarbeiter!$F$22),0,IF(Planung!FY24="",$C24,IF(ISNUMBER(Planung!FY24),Planung!FY24,IF(UPPER(Planung!FY24)="H",$C24/2,0)))))))</f>
        <v>0.5</v>
      </c>
      <c r="FZ24" s="27">
        <f>IF($A24="",0,IF(Mitarbeiter!$G$22=FALSE,0,IF(AND(Mitarbeiter!$E$22&lt;&gt;"",FZ$5+6&lt;Mitarbeiter!$E$22),0,IF(AND(Mitarbeiter!$F$22&lt;&gt;"",FZ$5&gt;Mitarbeiter!$F$22),0,IF(Planung!FZ24="",$C24,IF(ISNUMBER(Planung!FZ24),Planung!FZ24,IF(UPPER(Planung!FZ24)="H",$C24/2,0)))))))</f>
        <v>0.5</v>
      </c>
      <c r="GA24" s="27">
        <f>IF($A24="",0,IF(Mitarbeiter!$G$22=FALSE,0,IF(AND(Mitarbeiter!$E$22&lt;&gt;"",GA$5+6&lt;Mitarbeiter!$E$22),0,IF(AND(Mitarbeiter!$F$22&lt;&gt;"",GA$5&gt;Mitarbeiter!$F$22),0,IF(Planung!GA24="",$C24,IF(ISNUMBER(Planung!GA24),Planung!GA24,IF(UPPER(Planung!GA24)="H",$C24/2,0)))))))</f>
        <v>0.5</v>
      </c>
      <c r="GB24" s="27">
        <f>IF($A24="",0,IF(Mitarbeiter!$G$22=FALSE,0,IF(AND(Mitarbeiter!$E$22&lt;&gt;"",GB$5+6&lt;Mitarbeiter!$E$22),0,IF(AND(Mitarbeiter!$F$22&lt;&gt;"",GB$5&gt;Mitarbeiter!$F$22),0,IF(Planung!GB24="",$C24,IF(ISNUMBER(Planung!GB24),Planung!GB24,IF(UPPER(Planung!GB24)="H",$C24/2,0)))))))</f>
        <v>0.5</v>
      </c>
      <c r="GC24" s="27">
        <f>IF($A24="",0,IF(Mitarbeiter!$G$22=FALSE,0,IF(AND(Mitarbeiter!$E$22&lt;&gt;"",GC$5+6&lt;Mitarbeiter!$E$22),0,IF(AND(Mitarbeiter!$F$22&lt;&gt;"",GC$5&gt;Mitarbeiter!$F$22),0,IF(Planung!GC24="",$C24,IF(ISNUMBER(Planung!GC24),Planung!GC24,IF(UPPER(Planung!GC24)="H",$C24/2,0)))))))</f>
        <v>0.5</v>
      </c>
      <c r="GD24" s="27">
        <f>IF($A24="",0,IF(Mitarbeiter!$G$22=FALSE,0,IF(AND(Mitarbeiter!$E$22&lt;&gt;"",GD$5+6&lt;Mitarbeiter!$E$22),0,IF(AND(Mitarbeiter!$F$22&lt;&gt;"",GD$5&gt;Mitarbeiter!$F$22),0,IF(Planung!GD24="",$C24,IF(ISNUMBER(Planung!GD24),Planung!GD24,IF(UPPER(Planung!GD24)="H",$C24/2,0)))))))</f>
        <v>0.5</v>
      </c>
      <c r="GE24" s="27">
        <f>IF($A24="",0,IF(Mitarbeiter!$G$22=FALSE,0,IF(AND(Mitarbeiter!$E$22&lt;&gt;"",GE$5+6&lt;Mitarbeiter!$E$22),0,IF(AND(Mitarbeiter!$F$22&lt;&gt;"",GE$5&gt;Mitarbeiter!$F$22),0,IF(Planung!GE24="",$C24,IF(ISNUMBER(Planung!GE24),Planung!GE24,IF(UPPER(Planung!GE24)="H",$C24/2,0)))))))</f>
        <v>0.5</v>
      </c>
      <c r="GF24" s="27">
        <f>IF($A24="",0,IF(Mitarbeiter!$G$22=FALSE,0,IF(AND(Mitarbeiter!$E$22&lt;&gt;"",GF$5+6&lt;Mitarbeiter!$E$22),0,IF(AND(Mitarbeiter!$F$22&lt;&gt;"",GF$5&gt;Mitarbeiter!$F$22),0,IF(Planung!GF24="",$C24,IF(ISNUMBER(Planung!GF24),Planung!GF24,IF(UPPER(Planung!GF24)="H",$C24/2,0)))))))</f>
        <v>0.5</v>
      </c>
      <c r="GG24" s="27">
        <f>IF($A24="",0,IF(Mitarbeiter!$G$22=FALSE,0,IF(AND(Mitarbeiter!$E$22&lt;&gt;"",GG$5+6&lt;Mitarbeiter!$E$22),0,IF(AND(Mitarbeiter!$F$22&lt;&gt;"",GG$5&gt;Mitarbeiter!$F$22),0,IF(Planung!GG24="",$C24,IF(ISNUMBER(Planung!GG24),Planung!GG24,IF(UPPER(Planung!GG24)="H",$C24/2,0)))))))</f>
        <v>0.5</v>
      </c>
      <c r="GH24" s="27">
        <f>IF($A24="",0,IF(Mitarbeiter!$G$22=FALSE,0,IF(AND(Mitarbeiter!$E$22&lt;&gt;"",GH$5+6&lt;Mitarbeiter!$E$22),0,IF(AND(Mitarbeiter!$F$22&lt;&gt;"",GH$5&gt;Mitarbeiter!$F$22),0,IF(Planung!GH24="",$C24,IF(ISNUMBER(Planung!GH24),Planung!GH24,IF(UPPER(Planung!GH24)="H",$C24/2,0)))))))</f>
        <v>0.5</v>
      </c>
      <c r="GI24" s="27">
        <f>IF($A24="",0,IF(Mitarbeiter!$G$22=FALSE,0,IF(AND(Mitarbeiter!$E$22&lt;&gt;"",GI$5+6&lt;Mitarbeiter!$E$22),0,IF(AND(Mitarbeiter!$F$22&lt;&gt;"",GI$5&gt;Mitarbeiter!$F$22),0,IF(Planung!GI24="",$C24,IF(ISNUMBER(Planung!GI24),Planung!GI24,IF(UPPER(Planung!GI24)="H",$C24/2,0)))))))</f>
        <v>0.5</v>
      </c>
      <c r="GJ24" s="27">
        <f>IF($A24="",0,IF(Mitarbeiter!$G$22=FALSE,0,IF(AND(Mitarbeiter!$E$22&lt;&gt;"",GJ$5+6&lt;Mitarbeiter!$E$22),0,IF(AND(Mitarbeiter!$F$22&lt;&gt;"",GJ$5&gt;Mitarbeiter!$F$22),0,IF(Planung!GJ24="",$C24,IF(ISNUMBER(Planung!GJ24),Planung!GJ24,IF(UPPER(Planung!GJ24)="H",$C24/2,0)))))))</f>
        <v>0.5</v>
      </c>
      <c r="GK24" s="27">
        <f>IF($A24="",0,IF(Mitarbeiter!$G$22=FALSE,0,IF(AND(Mitarbeiter!$E$22&lt;&gt;"",GK$5+6&lt;Mitarbeiter!$E$22),0,IF(AND(Mitarbeiter!$F$22&lt;&gt;"",GK$5&gt;Mitarbeiter!$F$22),0,IF(Planung!GK24="",$C24,IF(ISNUMBER(Planung!GK24),Planung!GK24,IF(UPPER(Planung!GK24)="H",$C24/2,0)))))))</f>
        <v>0.5</v>
      </c>
      <c r="GL24" s="27">
        <f>IF($A24="",0,IF(Mitarbeiter!$G$22=FALSE,0,IF(AND(Mitarbeiter!$E$22&lt;&gt;"",GL$5+6&lt;Mitarbeiter!$E$22),0,IF(AND(Mitarbeiter!$F$22&lt;&gt;"",GL$5&gt;Mitarbeiter!$F$22),0,IF(Planung!GL24="",$C24,IF(ISNUMBER(Planung!GL24),Planung!GL24,IF(UPPER(Planung!GL24)="H",$C24/2,0)))))))</f>
        <v>0.5</v>
      </c>
      <c r="GM24" s="27">
        <f>IF($A24="",0,IF(Mitarbeiter!$G$22=FALSE,0,IF(AND(Mitarbeiter!$E$22&lt;&gt;"",GM$5+6&lt;Mitarbeiter!$E$22),0,IF(AND(Mitarbeiter!$F$22&lt;&gt;"",GM$5&gt;Mitarbeiter!$F$22),0,IF(Planung!GM24="",$C24,IF(ISNUMBER(Planung!GM24),Planung!GM24,IF(UPPER(Planung!GM24)="H",$C24/2,0)))))))</f>
        <v>0.5</v>
      </c>
      <c r="GN24" s="27">
        <f>IF($A24="",0,IF(Mitarbeiter!$G$22=FALSE,0,IF(AND(Mitarbeiter!$E$22&lt;&gt;"",GN$5+6&lt;Mitarbeiter!$E$22),0,IF(AND(Mitarbeiter!$F$22&lt;&gt;"",GN$5&gt;Mitarbeiter!$F$22),0,IF(Planung!GN24="",$C24,IF(ISNUMBER(Planung!GN24),Planung!GN24,IF(UPPER(Planung!GN24)="H",$C24/2,0)))))))</f>
        <v>0.5</v>
      </c>
      <c r="GO24" s="27">
        <f>IF($A24="",0,IF(Mitarbeiter!$G$22=FALSE,0,IF(AND(Mitarbeiter!$E$22&lt;&gt;"",GO$5+6&lt;Mitarbeiter!$E$22),0,IF(AND(Mitarbeiter!$F$22&lt;&gt;"",GO$5&gt;Mitarbeiter!$F$22),0,IF(Planung!GO24="",$C24,IF(ISNUMBER(Planung!GO24),Planung!GO24,IF(UPPER(Planung!GO24)="H",$C24/2,0)))))))</f>
        <v>0.5</v>
      </c>
      <c r="GP24" s="27">
        <f>IF($A24="",0,IF(Mitarbeiter!$G$22=FALSE,0,IF(AND(Mitarbeiter!$E$22&lt;&gt;"",GP$5+6&lt;Mitarbeiter!$E$22),0,IF(AND(Mitarbeiter!$F$22&lt;&gt;"",GP$5&gt;Mitarbeiter!$F$22),0,IF(Planung!GP24="",$C24,IF(ISNUMBER(Planung!GP24),Planung!GP24,IF(UPPER(Planung!GP24)="H",$C24/2,0)))))))</f>
        <v>0.5</v>
      </c>
      <c r="GQ24" s="27">
        <f>IF($A24="",0,IF(Mitarbeiter!$G$22=FALSE,0,IF(AND(Mitarbeiter!$E$22&lt;&gt;"",GQ$5+6&lt;Mitarbeiter!$E$22),0,IF(AND(Mitarbeiter!$F$22&lt;&gt;"",GQ$5&gt;Mitarbeiter!$F$22),0,IF(Planung!GQ24="",$C24,IF(ISNUMBER(Planung!GQ24),Planung!GQ24,IF(UPPER(Planung!GQ24)="H",$C24/2,0)))))))</f>
        <v>0.5</v>
      </c>
      <c r="GR24" s="27">
        <f>IF($A24="",0,IF(Mitarbeiter!$G$22=FALSE,0,IF(AND(Mitarbeiter!$E$22&lt;&gt;"",GR$5+6&lt;Mitarbeiter!$E$22),0,IF(AND(Mitarbeiter!$F$22&lt;&gt;"",GR$5&gt;Mitarbeiter!$F$22),0,IF(Planung!GR24="",$C24,IF(ISNUMBER(Planung!GR24),Planung!GR24,IF(UPPER(Planung!GR24)="H",$C24/2,0)))))))</f>
        <v>0.5</v>
      </c>
      <c r="GS24" s="27">
        <f>IF($A24="",0,IF(Mitarbeiter!$G$22=FALSE,0,IF(AND(Mitarbeiter!$E$22&lt;&gt;"",GS$5+6&lt;Mitarbeiter!$E$22),0,IF(AND(Mitarbeiter!$F$22&lt;&gt;"",GS$5&gt;Mitarbeiter!$F$22),0,IF(Planung!GS24="",$C24,IF(ISNUMBER(Planung!GS24),Planung!GS24,IF(UPPER(Planung!GS24)="H",$C24/2,0)))))))</f>
        <v>0.5</v>
      </c>
      <c r="GT24" s="27">
        <f>IF($A24="",0,IF(Mitarbeiter!$G$22=FALSE,0,IF(AND(Mitarbeiter!$E$22&lt;&gt;"",GT$5+6&lt;Mitarbeiter!$E$22),0,IF(AND(Mitarbeiter!$F$22&lt;&gt;"",GT$5&gt;Mitarbeiter!$F$22),0,IF(Planung!GT24="",$C24,IF(ISNUMBER(Planung!GT24),Planung!GT24,IF(UPPER(Planung!GT24)="H",$C24/2,0)))))))</f>
        <v>0.5</v>
      </c>
      <c r="GU24" s="27">
        <f>IF($A24="",0,IF(Mitarbeiter!$G$22=FALSE,0,IF(AND(Mitarbeiter!$E$22&lt;&gt;"",GU$5+6&lt;Mitarbeiter!$E$22),0,IF(AND(Mitarbeiter!$F$22&lt;&gt;"",GU$5&gt;Mitarbeiter!$F$22),0,IF(Planung!GU24="",$C24,IF(ISNUMBER(Planung!GU24),Planung!GU24,IF(UPPER(Planung!GU24)="H",$C24/2,0)))))))</f>
        <v>0.5</v>
      </c>
      <c r="GV24" s="27">
        <f>IF($A24="",0,IF(Mitarbeiter!$G$22=FALSE,0,IF(AND(Mitarbeiter!$E$22&lt;&gt;"",GV$5+6&lt;Mitarbeiter!$E$22),0,IF(AND(Mitarbeiter!$F$22&lt;&gt;"",GV$5&gt;Mitarbeiter!$F$22),0,IF(Planung!GV24="",$C24,IF(ISNUMBER(Planung!GV24),Planung!GV24,IF(UPPER(Planung!GV24)="H",$C24/2,0)))))))</f>
        <v>0.5</v>
      </c>
      <c r="GW24" s="27">
        <f>IF($A24="",0,IF(Mitarbeiter!$G$22=FALSE,0,IF(AND(Mitarbeiter!$E$22&lt;&gt;"",GW$5+6&lt;Mitarbeiter!$E$22),0,IF(AND(Mitarbeiter!$F$22&lt;&gt;"",GW$5&gt;Mitarbeiter!$F$22),0,IF(Planung!GW24="",$C24,IF(ISNUMBER(Planung!GW24),Planung!GW24,IF(UPPER(Planung!GW24)="H",$C24/2,0)))))))</f>
        <v>0.5</v>
      </c>
      <c r="GX24" s="27">
        <f>IF($A24="",0,IF(Mitarbeiter!$G$22=FALSE,0,IF(AND(Mitarbeiter!$E$22&lt;&gt;"",GX$5+6&lt;Mitarbeiter!$E$22),0,IF(AND(Mitarbeiter!$F$22&lt;&gt;"",GX$5&gt;Mitarbeiter!$F$22),0,IF(Planung!GX24="",$C24,IF(ISNUMBER(Planung!GX24),Planung!GX24,IF(UPPER(Planung!GX24)="H",$C24/2,0)))))))</f>
        <v>0.5</v>
      </c>
      <c r="GY24" s="27">
        <f>IF($A24="",0,IF(Mitarbeiter!$G$22=FALSE,0,IF(AND(Mitarbeiter!$E$22&lt;&gt;"",GY$5+6&lt;Mitarbeiter!$E$22),0,IF(AND(Mitarbeiter!$F$22&lt;&gt;"",GY$5&gt;Mitarbeiter!$F$22),0,IF(Planung!GY24="",$C24,IF(ISNUMBER(Planung!GY24),Planung!GY24,IF(UPPER(Planung!GY24)="H",$C24/2,0)))))))</f>
        <v>0.5</v>
      </c>
      <c r="GZ24" s="27">
        <f>IF($A24="",0,IF(Mitarbeiter!$G$22=FALSE,0,IF(AND(Mitarbeiter!$E$22&lt;&gt;"",GZ$5+6&lt;Mitarbeiter!$E$22),0,IF(AND(Mitarbeiter!$F$22&lt;&gt;"",GZ$5&gt;Mitarbeiter!$F$22),0,IF(Planung!GZ24="",$C24,IF(ISNUMBER(Planung!GZ24),Planung!GZ24,IF(UPPER(Planung!GZ24)="H",$C24/2,0)))))))</f>
        <v>0.5</v>
      </c>
      <c r="HA24" s="27">
        <f>IF($A24="",0,IF(Mitarbeiter!$G$22=FALSE,0,IF(AND(Mitarbeiter!$E$22&lt;&gt;"",HA$5+6&lt;Mitarbeiter!$E$22),0,IF(AND(Mitarbeiter!$F$22&lt;&gt;"",HA$5&gt;Mitarbeiter!$F$22),0,IF(Planung!HA24="",$C24,IF(ISNUMBER(Planung!HA24),Planung!HA24,IF(UPPER(Planung!HA24)="H",$C24/2,0)))))))</f>
        <v>0.5</v>
      </c>
      <c r="HB24" s="27">
        <f>IF($A24="",0,IF(Mitarbeiter!$G$22=FALSE,0,IF(AND(Mitarbeiter!$E$22&lt;&gt;"",HB$5+6&lt;Mitarbeiter!$E$22),0,IF(AND(Mitarbeiter!$F$22&lt;&gt;"",HB$5&gt;Mitarbeiter!$F$22),0,IF(Planung!HB24="",$C24,IF(ISNUMBER(Planung!HB24),Planung!HB24,IF(UPPER(Planung!HB24)="H",$C24/2,0)))))))</f>
        <v>0.5</v>
      </c>
      <c r="HC24" s="27">
        <f>IF($A24="",0,IF(Mitarbeiter!$G$22=FALSE,0,IF(AND(Mitarbeiter!$E$22&lt;&gt;"",HC$5+6&lt;Mitarbeiter!$E$22),0,IF(AND(Mitarbeiter!$F$22&lt;&gt;"",HC$5&gt;Mitarbeiter!$F$22),0,IF(Planung!HC24="",$C24,IF(ISNUMBER(Planung!HC24),Planung!HC24,IF(UPPER(Planung!HC24)="H",$C24/2,0)))))))</f>
        <v>0.5</v>
      </c>
      <c r="HD24" s="27">
        <f>IF($A24="",0,IF(Mitarbeiter!$G$22=FALSE,0,IF(AND(Mitarbeiter!$E$22&lt;&gt;"",HD$5+6&lt;Mitarbeiter!$E$22),0,IF(AND(Mitarbeiter!$F$22&lt;&gt;"",HD$5&gt;Mitarbeiter!$F$22),0,IF(Planung!HD24="",$C24,IF(ISNUMBER(Planung!HD24),Planung!HD24,IF(UPPER(Planung!HD24)="H",$C24/2,0)))))))</f>
        <v>0.5</v>
      </c>
      <c r="HE24" s="27">
        <f>IF($A24="",0,IF(Mitarbeiter!$G$22=FALSE,0,IF(AND(Mitarbeiter!$E$22&lt;&gt;"",HE$5+6&lt;Mitarbeiter!$E$22),0,IF(AND(Mitarbeiter!$F$22&lt;&gt;"",HE$5&gt;Mitarbeiter!$F$22),0,IF(Planung!HE24="",$C24,IF(ISNUMBER(Planung!HE24),Planung!HE24,IF(UPPER(Planung!HE24)="H",$C24/2,0)))))))</f>
        <v>0.5</v>
      </c>
      <c r="HF24" s="27">
        <f>IF($A24="",0,IF(Mitarbeiter!$G$22=FALSE,0,IF(AND(Mitarbeiter!$E$22&lt;&gt;"",HF$5+6&lt;Mitarbeiter!$E$22),0,IF(AND(Mitarbeiter!$F$22&lt;&gt;"",HF$5&gt;Mitarbeiter!$F$22),0,IF(Planung!HF24="",$C24,IF(ISNUMBER(Planung!HF24),Planung!HF24,IF(UPPER(Planung!HF24)="H",$C24/2,0)))))))</f>
        <v>0.5</v>
      </c>
      <c r="HG24" s="27">
        <f>IF($A24="",0,IF(Mitarbeiter!$G$22=FALSE,0,IF(AND(Mitarbeiter!$E$22&lt;&gt;"",HG$5+6&lt;Mitarbeiter!$E$22),0,IF(AND(Mitarbeiter!$F$22&lt;&gt;"",HG$5&gt;Mitarbeiter!$F$22),0,IF(Planung!HG24="",$C24,IF(ISNUMBER(Planung!HG24),Planung!HG24,IF(UPPER(Planung!HG24)="H",$C24/2,0)))))))</f>
        <v>0.5</v>
      </c>
      <c r="HH24" s="27">
        <f>IF($A24="",0,IF(Mitarbeiter!$G$22=FALSE,0,IF(AND(Mitarbeiter!$E$22&lt;&gt;"",HH$5+6&lt;Mitarbeiter!$E$22),0,IF(AND(Mitarbeiter!$F$22&lt;&gt;"",HH$5&gt;Mitarbeiter!$F$22),0,IF(Planung!HH24="",$C24,IF(ISNUMBER(Planung!HH24),Planung!HH24,IF(UPPER(Planung!HH24)="H",$C24/2,0)))))))</f>
        <v>0.5</v>
      </c>
      <c r="HI24" s="27">
        <f>IF($A24="",0,IF(Mitarbeiter!$G$22=FALSE,0,IF(AND(Mitarbeiter!$E$22&lt;&gt;"",HI$5+6&lt;Mitarbeiter!$E$22),0,IF(AND(Mitarbeiter!$F$22&lt;&gt;"",HI$5&gt;Mitarbeiter!$F$22),0,IF(Planung!HI24="",$C24,IF(ISNUMBER(Planung!HI24),Planung!HI24,IF(UPPER(Planung!HI24)="H",$C24/2,0)))))))</f>
        <v>0.5</v>
      </c>
      <c r="HJ24" s="27">
        <f>IF($A24="",0,IF(Mitarbeiter!$G$22=FALSE,0,IF(AND(Mitarbeiter!$E$22&lt;&gt;"",HJ$5+6&lt;Mitarbeiter!$E$22),0,IF(AND(Mitarbeiter!$F$22&lt;&gt;"",HJ$5&gt;Mitarbeiter!$F$22),0,IF(Planung!HJ24="",$C24,IF(ISNUMBER(Planung!HJ24),Planung!HJ24,IF(UPPER(Planung!HJ24)="H",$C24/2,0)))))))</f>
        <v>0.5</v>
      </c>
      <c r="HK24" s="27">
        <f>IF($A24="",0,IF(Mitarbeiter!$G$22=FALSE,0,IF(AND(Mitarbeiter!$E$22&lt;&gt;"",HK$5+6&lt;Mitarbeiter!$E$22),0,IF(AND(Mitarbeiter!$F$22&lt;&gt;"",HK$5&gt;Mitarbeiter!$F$22),0,IF(Planung!HK24="",$C24,IF(ISNUMBER(Planung!HK24),Planung!HK24,IF(UPPER(Planung!HK24)="H",$C24/2,0)))))))</f>
        <v>0.5</v>
      </c>
      <c r="HL24" s="27">
        <f>IF($A24="",0,IF(Mitarbeiter!$G$22=FALSE,0,IF(AND(Mitarbeiter!$E$22&lt;&gt;"",HL$5+6&lt;Mitarbeiter!$E$22),0,IF(AND(Mitarbeiter!$F$22&lt;&gt;"",HL$5&gt;Mitarbeiter!$F$22),0,IF(Planung!HL24="",$C24,IF(ISNUMBER(Planung!HL24),Planung!HL24,IF(UPPER(Planung!HL24)="H",$C24/2,0)))))))</f>
        <v>0.5</v>
      </c>
      <c r="HM24" s="27">
        <f>IF($A24="",0,IF(Mitarbeiter!$G$22=FALSE,0,IF(AND(Mitarbeiter!$E$22&lt;&gt;"",HM$5+6&lt;Mitarbeiter!$E$22),0,IF(AND(Mitarbeiter!$F$22&lt;&gt;"",HM$5&gt;Mitarbeiter!$F$22),0,IF(Planung!HM24="",$C24,IF(ISNUMBER(Planung!HM24),Planung!HM24,IF(UPPER(Planung!HM24)="H",$C24/2,0)))))))</f>
        <v>0.5</v>
      </c>
      <c r="HN24" s="27">
        <f>IF($A24="",0,IF(Mitarbeiter!$G$22=FALSE,0,IF(AND(Mitarbeiter!$E$22&lt;&gt;"",HN$5+6&lt;Mitarbeiter!$E$22),0,IF(AND(Mitarbeiter!$F$22&lt;&gt;"",HN$5&gt;Mitarbeiter!$F$22),0,IF(Planung!HN24="",$C24,IF(ISNUMBER(Planung!HN24),Planung!HN24,IF(UPPER(Planung!HN24)="H",$C24/2,0)))))))</f>
        <v>0.5</v>
      </c>
      <c r="HO24" s="27">
        <f>IF($A24="",0,IF(Mitarbeiter!$G$22=FALSE,0,IF(AND(Mitarbeiter!$E$22&lt;&gt;"",HO$5+6&lt;Mitarbeiter!$E$22),0,IF(AND(Mitarbeiter!$F$22&lt;&gt;"",HO$5&gt;Mitarbeiter!$F$22),0,IF(Planung!HO24="",$C24,IF(ISNUMBER(Planung!HO24),Planung!HO24,IF(UPPER(Planung!HO24)="H",$C24/2,0)))))))</f>
        <v>0.5</v>
      </c>
      <c r="HP24" s="27">
        <f>IF($A24="",0,IF(Mitarbeiter!$G$22=FALSE,0,IF(AND(Mitarbeiter!$E$22&lt;&gt;"",HP$5+6&lt;Mitarbeiter!$E$22),0,IF(AND(Mitarbeiter!$F$22&lt;&gt;"",HP$5&gt;Mitarbeiter!$F$22),0,IF(Planung!HP24="",$C24,IF(ISNUMBER(Planung!HP24),Planung!HP24,IF(UPPER(Planung!HP24)="H",$C24/2,0)))))))</f>
        <v>0.5</v>
      </c>
      <c r="HQ24" s="27">
        <f>IF($A24="",0,IF(Mitarbeiter!$G$22=FALSE,0,IF(AND(Mitarbeiter!$E$22&lt;&gt;"",HQ$5+6&lt;Mitarbeiter!$E$22),0,IF(AND(Mitarbeiter!$F$22&lt;&gt;"",HQ$5&gt;Mitarbeiter!$F$22),0,IF(Planung!HQ24="",$C24,IF(ISNUMBER(Planung!HQ24),Planung!HQ24,IF(UPPER(Planung!HQ24)="H",$C24/2,0)))))))</f>
        <v>0.5</v>
      </c>
      <c r="HR24" s="27">
        <f>IF($A24="",0,IF(Mitarbeiter!$G$22=FALSE,0,IF(AND(Mitarbeiter!$E$22&lt;&gt;"",HR$5+6&lt;Mitarbeiter!$E$22),0,IF(AND(Mitarbeiter!$F$22&lt;&gt;"",HR$5&gt;Mitarbeiter!$F$22),0,IF(Planung!HR24="",$C24,IF(ISNUMBER(Planung!HR24),Planung!HR24,IF(UPPER(Planung!HR24)="H",$C24/2,0)))))))</f>
        <v>0.5</v>
      </c>
      <c r="HS24" s="27">
        <f>IF($A24="",0,IF(Mitarbeiter!$G$22=FALSE,0,IF(AND(Mitarbeiter!$E$22&lt;&gt;"",HS$5+6&lt;Mitarbeiter!$E$22),0,IF(AND(Mitarbeiter!$F$22&lt;&gt;"",HS$5&gt;Mitarbeiter!$F$22),0,IF(Planung!HS24="",$C24,IF(ISNUMBER(Planung!HS24),Planung!HS24,IF(UPPER(Planung!HS24)="H",$C24/2,0)))))))</f>
        <v>0.5</v>
      </c>
      <c r="HT24" s="27">
        <f>IF($A24="",0,IF(Mitarbeiter!$G$22=FALSE,0,IF(AND(Mitarbeiter!$E$22&lt;&gt;"",HT$5+6&lt;Mitarbeiter!$E$22),0,IF(AND(Mitarbeiter!$F$22&lt;&gt;"",HT$5&gt;Mitarbeiter!$F$22),0,IF(Planung!HT24="",$C24,IF(ISNUMBER(Planung!HT24),Planung!HT24,IF(UPPER(Planung!HT24)="H",$C24/2,0)))))))</f>
        <v>0.5</v>
      </c>
      <c r="HU24" s="27">
        <f>IF($A24="",0,IF(Mitarbeiter!$G$22=FALSE,0,IF(AND(Mitarbeiter!$E$22&lt;&gt;"",HU$5+6&lt;Mitarbeiter!$E$22),0,IF(AND(Mitarbeiter!$F$22&lt;&gt;"",HU$5&gt;Mitarbeiter!$F$22),0,IF(Planung!HU24="",$C24,IF(ISNUMBER(Planung!HU24),Planung!HU24,IF(UPPER(Planung!HU24)="H",$C24/2,0)))))))</f>
        <v>0.5</v>
      </c>
      <c r="HV24" s="27">
        <f>IF($A24="",0,IF(Mitarbeiter!$G$22=FALSE,0,IF(AND(Mitarbeiter!$E$22&lt;&gt;"",HV$5+6&lt;Mitarbeiter!$E$22),0,IF(AND(Mitarbeiter!$F$22&lt;&gt;"",HV$5&gt;Mitarbeiter!$F$22),0,IF(Planung!HV24="",$C24,IF(ISNUMBER(Planung!HV24),Planung!HV24,IF(UPPER(Planung!HV24)="H",$C24/2,0)))))))</f>
        <v>0.5</v>
      </c>
      <c r="HW24" s="27">
        <f>IF($A24="",0,IF(Mitarbeiter!$G$22=FALSE,0,IF(AND(Mitarbeiter!$E$22&lt;&gt;"",HW$5+6&lt;Mitarbeiter!$E$22),0,IF(AND(Mitarbeiter!$F$22&lt;&gt;"",HW$5&gt;Mitarbeiter!$F$22),0,IF(Planung!HW24="",$C24,IF(ISNUMBER(Planung!HW24),Planung!HW24,IF(UPPER(Planung!HW24)="H",$C24/2,0)))))))</f>
        <v>0.5</v>
      </c>
      <c r="HX24" s="27">
        <f>IF($A24="",0,IF(Mitarbeiter!$G$22=FALSE,0,IF(AND(Mitarbeiter!$E$22&lt;&gt;"",HX$5+6&lt;Mitarbeiter!$E$22),0,IF(AND(Mitarbeiter!$F$22&lt;&gt;"",HX$5&gt;Mitarbeiter!$F$22),0,IF(Planung!HX24="",$C24,IF(ISNUMBER(Planung!HX24),Planung!HX24,IF(UPPER(Planung!HX24)="H",$C24/2,0)))))))</f>
        <v>0.5</v>
      </c>
      <c r="HY24" s="27">
        <f>IF($A24="",0,IF(Mitarbeiter!$G$22=FALSE,0,IF(AND(Mitarbeiter!$E$22&lt;&gt;"",HY$5+6&lt;Mitarbeiter!$E$22),0,IF(AND(Mitarbeiter!$F$22&lt;&gt;"",HY$5&gt;Mitarbeiter!$F$22),0,IF(Planung!HY24="",$C24,IF(ISNUMBER(Planung!HY24),Planung!HY24,IF(UPPER(Planung!HY24)="H",$C24/2,0)))))))</f>
        <v>0.5</v>
      </c>
      <c r="HZ24" s="27">
        <f>IF($A24="",0,IF(Mitarbeiter!$G$22=FALSE,0,IF(AND(Mitarbeiter!$E$22&lt;&gt;"",HZ$5+6&lt;Mitarbeiter!$E$22),0,IF(AND(Mitarbeiter!$F$22&lt;&gt;"",HZ$5&gt;Mitarbeiter!$F$22),0,IF(Planung!HZ24="",$C24,IF(ISNUMBER(Planung!HZ24),Planung!HZ24,IF(UPPER(Planung!HZ24)="H",$C24/2,0)))))))</f>
        <v>0.5</v>
      </c>
      <c r="IA24" s="27">
        <f>IF($A24="",0,IF(Mitarbeiter!$G$22=FALSE,0,IF(AND(Mitarbeiter!$E$22&lt;&gt;"",IA$5+6&lt;Mitarbeiter!$E$22),0,IF(AND(Mitarbeiter!$F$22&lt;&gt;"",IA$5&gt;Mitarbeiter!$F$22),0,IF(Planung!IA24="",$C24,IF(ISNUMBER(Planung!IA24),Planung!IA24,IF(UPPER(Planung!IA24)="H",$C24/2,0)))))))</f>
        <v>0.5</v>
      </c>
    </row>
    <row r="25" spans="1:235" x14ac:dyDescent="0.25">
      <c r="A25" s="7" t="str">
        <f>Planung!A25</f>
        <v>Mazin</v>
      </c>
      <c r="B25" s="7" t="str">
        <f>Planung!B25</f>
        <v>Komposit</v>
      </c>
      <c r="C25" s="27">
        <f>N(Mitarbeiter!$D$23)</f>
        <v>1</v>
      </c>
      <c r="D25" s="27">
        <f>IF($A25="",0,IF(Mitarbeiter!$G$23=FALSE,0,IF(AND(Mitarbeiter!$E$23&lt;&gt;"",D$5+6&lt;Mitarbeiter!$E$23),0,IF(AND(Mitarbeiter!$F$23&lt;&gt;"",D$5&gt;Mitarbeiter!$F$23),0,IF(Planung!D25="",$C25,IF(ISNUMBER(Planung!D25),Planung!D25,IF(UPPER(Planung!D25)="H",$C25/2,0)))))))</f>
        <v>1</v>
      </c>
      <c r="E25" s="27">
        <f>IF($A25="",0,IF(Mitarbeiter!$G$23=FALSE,0,IF(AND(Mitarbeiter!$E$23&lt;&gt;"",E$5+6&lt;Mitarbeiter!$E$23),0,IF(AND(Mitarbeiter!$F$23&lt;&gt;"",E$5&gt;Mitarbeiter!$F$23),0,IF(Planung!E25="",$C25,IF(ISNUMBER(Planung!E25),Planung!E25,IF(UPPER(Planung!E25)="H",$C25/2,0)))))))</f>
        <v>1</v>
      </c>
      <c r="F25" s="27">
        <f>IF($A25="",0,IF(Mitarbeiter!$G$23=FALSE,0,IF(AND(Mitarbeiter!$E$23&lt;&gt;"",F$5+6&lt;Mitarbeiter!$E$23),0,IF(AND(Mitarbeiter!$F$23&lt;&gt;"",F$5&gt;Mitarbeiter!$F$23),0,IF(Planung!F25="",$C25,IF(ISNUMBER(Planung!F25),Planung!F25,IF(UPPER(Planung!F25)="H",$C25/2,0)))))))</f>
        <v>1</v>
      </c>
      <c r="G25" s="27">
        <f>IF($A25="",0,IF(Mitarbeiter!$G$23=FALSE,0,IF(AND(Mitarbeiter!$E$23&lt;&gt;"",G$5+6&lt;Mitarbeiter!$E$23),0,IF(AND(Mitarbeiter!$F$23&lt;&gt;"",G$5&gt;Mitarbeiter!$F$23),0,IF(Planung!G25="",$C25,IF(ISNUMBER(Planung!G25),Planung!G25,IF(UPPER(Planung!G25)="H",$C25/2,0)))))))</f>
        <v>1</v>
      </c>
      <c r="H25" s="27">
        <f>IF($A25="",0,IF(Mitarbeiter!$G$23=FALSE,0,IF(AND(Mitarbeiter!$E$23&lt;&gt;"",H$5+6&lt;Mitarbeiter!$E$23),0,IF(AND(Mitarbeiter!$F$23&lt;&gt;"",H$5&gt;Mitarbeiter!$F$23),0,IF(Planung!H25="",$C25,IF(ISNUMBER(Planung!H25),Planung!H25,IF(UPPER(Planung!H25)="H",$C25/2,0)))))))</f>
        <v>0</v>
      </c>
      <c r="I25" s="27">
        <f>IF($A25="",0,IF(Mitarbeiter!$G$23=FALSE,0,IF(AND(Mitarbeiter!$E$23&lt;&gt;"",I$5+6&lt;Mitarbeiter!$E$23),0,IF(AND(Mitarbeiter!$F$23&lt;&gt;"",I$5&gt;Mitarbeiter!$F$23),0,IF(Planung!I25="",$C25,IF(ISNUMBER(Planung!I25),Planung!I25,IF(UPPER(Planung!I25)="H",$C25/2,0)))))))</f>
        <v>0</v>
      </c>
      <c r="J25" s="27">
        <f>IF($A25="",0,IF(Mitarbeiter!$G$23=FALSE,0,IF(AND(Mitarbeiter!$E$23&lt;&gt;"",J$5+6&lt;Mitarbeiter!$E$23),0,IF(AND(Mitarbeiter!$F$23&lt;&gt;"",J$5&gt;Mitarbeiter!$F$23),0,IF(Planung!J25="",$C25,IF(ISNUMBER(Planung!J25),Planung!J25,IF(UPPER(Planung!J25)="H",$C25/2,0)))))))</f>
        <v>1</v>
      </c>
      <c r="K25" s="27">
        <f>IF($A25="",0,IF(Mitarbeiter!$G$23=FALSE,0,IF(AND(Mitarbeiter!$E$23&lt;&gt;"",K$5+6&lt;Mitarbeiter!$E$23),0,IF(AND(Mitarbeiter!$F$23&lt;&gt;"",K$5&gt;Mitarbeiter!$F$23),0,IF(Planung!K25="",$C25,IF(ISNUMBER(Planung!K25),Planung!K25,IF(UPPER(Planung!K25)="H",$C25/2,0)))))))</f>
        <v>1</v>
      </c>
      <c r="L25" s="27">
        <f>IF($A25="",0,IF(Mitarbeiter!$G$23=FALSE,0,IF(AND(Mitarbeiter!$E$23&lt;&gt;"",L$5+6&lt;Mitarbeiter!$E$23),0,IF(AND(Mitarbeiter!$F$23&lt;&gt;"",L$5&gt;Mitarbeiter!$F$23),0,IF(Planung!L25="",$C25,IF(ISNUMBER(Planung!L25),Planung!L25,IF(UPPER(Planung!L25)="H",$C25/2,0)))))))</f>
        <v>1</v>
      </c>
      <c r="M25" s="27">
        <f>IF($A25="",0,IF(Mitarbeiter!$G$23=FALSE,0,IF(AND(Mitarbeiter!$E$23&lt;&gt;"",M$5+6&lt;Mitarbeiter!$E$23),0,IF(AND(Mitarbeiter!$F$23&lt;&gt;"",M$5&gt;Mitarbeiter!$F$23),0,IF(Planung!M25="",$C25,IF(ISNUMBER(Planung!M25),Planung!M25,IF(UPPER(Planung!M25)="H",$C25/2,0)))))))</f>
        <v>1</v>
      </c>
      <c r="N25" s="27">
        <f>IF($A25="",0,IF(Mitarbeiter!$G$23=FALSE,0,IF(AND(Mitarbeiter!$E$23&lt;&gt;"",N$5+6&lt;Mitarbeiter!$E$23),0,IF(AND(Mitarbeiter!$F$23&lt;&gt;"",N$5&gt;Mitarbeiter!$F$23),0,IF(Planung!N25="",$C25,IF(ISNUMBER(Planung!N25),Planung!N25,IF(UPPER(Planung!N25)="H",$C25/2,0)))))))</f>
        <v>1</v>
      </c>
      <c r="O25" s="27">
        <f>IF($A25="",0,IF(Mitarbeiter!$G$23=FALSE,0,IF(AND(Mitarbeiter!$E$23&lt;&gt;"",O$5+6&lt;Mitarbeiter!$E$23),0,IF(AND(Mitarbeiter!$F$23&lt;&gt;"",O$5&gt;Mitarbeiter!$F$23),0,IF(Planung!O25="",$C25,IF(ISNUMBER(Planung!O25),Planung!O25,IF(UPPER(Planung!O25)="H",$C25/2,0)))))))</f>
        <v>1</v>
      </c>
      <c r="P25" s="27">
        <f>IF($A25="",0,IF(Mitarbeiter!$G$23=FALSE,0,IF(AND(Mitarbeiter!$E$23&lt;&gt;"",P$5+6&lt;Mitarbeiter!$E$23),0,IF(AND(Mitarbeiter!$F$23&lt;&gt;"",P$5&gt;Mitarbeiter!$F$23),0,IF(Planung!P25="",$C25,IF(ISNUMBER(Planung!P25),Planung!P25,IF(UPPER(Planung!P25)="H",$C25/2,0)))))))</f>
        <v>1</v>
      </c>
      <c r="Q25" s="27">
        <f>IF($A25="",0,IF(Mitarbeiter!$G$23=FALSE,0,IF(AND(Mitarbeiter!$E$23&lt;&gt;"",Q$5+6&lt;Mitarbeiter!$E$23),0,IF(AND(Mitarbeiter!$F$23&lt;&gt;"",Q$5&gt;Mitarbeiter!$F$23),0,IF(Planung!Q25="",$C25,IF(ISNUMBER(Planung!Q25),Planung!Q25,IF(UPPER(Planung!Q25)="H",$C25/2,0)))))))</f>
        <v>1</v>
      </c>
      <c r="R25" s="27">
        <f>IF($A25="",0,IF(Mitarbeiter!$G$23=FALSE,0,IF(AND(Mitarbeiter!$E$23&lt;&gt;"",R$5+6&lt;Mitarbeiter!$E$23),0,IF(AND(Mitarbeiter!$F$23&lt;&gt;"",R$5&gt;Mitarbeiter!$F$23),0,IF(Planung!R25="",$C25,IF(ISNUMBER(Planung!R25),Planung!R25,IF(UPPER(Planung!R25)="H",$C25/2,0)))))))</f>
        <v>1</v>
      </c>
      <c r="S25" s="27">
        <f>IF($A25="",0,IF(Mitarbeiter!$G$23=FALSE,0,IF(AND(Mitarbeiter!$E$23&lt;&gt;"",S$5+6&lt;Mitarbeiter!$E$23),0,IF(AND(Mitarbeiter!$F$23&lt;&gt;"",S$5&gt;Mitarbeiter!$F$23),0,IF(Planung!S25="",$C25,IF(ISNUMBER(Planung!S25),Planung!S25,IF(UPPER(Planung!S25)="H",$C25/2,0)))))))</f>
        <v>1</v>
      </c>
      <c r="T25" s="27">
        <f>IF($A25="",0,IF(Mitarbeiter!$G$23=FALSE,0,IF(AND(Mitarbeiter!$E$23&lt;&gt;"",T$5+6&lt;Mitarbeiter!$E$23),0,IF(AND(Mitarbeiter!$F$23&lt;&gt;"",T$5&gt;Mitarbeiter!$F$23),0,IF(Planung!T25="",$C25,IF(ISNUMBER(Planung!T25),Planung!T25,IF(UPPER(Planung!T25)="H",$C25/2,0)))))))</f>
        <v>1</v>
      </c>
      <c r="U25" s="27">
        <f>IF($A25="",0,IF(Mitarbeiter!$G$23=FALSE,0,IF(AND(Mitarbeiter!$E$23&lt;&gt;"",U$5+6&lt;Mitarbeiter!$E$23),0,IF(AND(Mitarbeiter!$F$23&lt;&gt;"",U$5&gt;Mitarbeiter!$F$23),0,IF(Planung!U25="",$C25,IF(ISNUMBER(Planung!U25),Planung!U25,IF(UPPER(Planung!U25)="H",$C25/2,0)))))))</f>
        <v>1</v>
      </c>
      <c r="V25" s="27">
        <f>IF($A25="",0,IF(Mitarbeiter!$G$23=FALSE,0,IF(AND(Mitarbeiter!$E$23&lt;&gt;"",V$5+6&lt;Mitarbeiter!$E$23),0,IF(AND(Mitarbeiter!$F$23&lt;&gt;"",V$5&gt;Mitarbeiter!$F$23),0,IF(Planung!V25="",$C25,IF(ISNUMBER(Planung!V25),Planung!V25,IF(UPPER(Planung!V25)="H",$C25/2,0)))))))</f>
        <v>1</v>
      </c>
      <c r="W25" s="27">
        <f>IF($A25="",0,IF(Mitarbeiter!$G$23=FALSE,0,IF(AND(Mitarbeiter!$E$23&lt;&gt;"",W$5+6&lt;Mitarbeiter!$E$23),0,IF(AND(Mitarbeiter!$F$23&lt;&gt;"",W$5&gt;Mitarbeiter!$F$23),0,IF(Planung!W25="",$C25,IF(ISNUMBER(Planung!W25),Planung!W25,IF(UPPER(Planung!W25)="H",$C25/2,0)))))))</f>
        <v>1</v>
      </c>
      <c r="X25" s="27">
        <f>IF($A25="",0,IF(Mitarbeiter!$G$23=FALSE,0,IF(AND(Mitarbeiter!$E$23&lt;&gt;"",X$5+6&lt;Mitarbeiter!$E$23),0,IF(AND(Mitarbeiter!$F$23&lt;&gt;"",X$5&gt;Mitarbeiter!$F$23),0,IF(Planung!X25="",$C25,IF(ISNUMBER(Planung!X25),Planung!X25,IF(UPPER(Planung!X25)="H",$C25/2,0)))))))</f>
        <v>1</v>
      </c>
      <c r="Y25" s="27">
        <f>IF($A25="",0,IF(Mitarbeiter!$G$23=FALSE,0,IF(AND(Mitarbeiter!$E$23&lt;&gt;"",Y$5+6&lt;Mitarbeiter!$E$23),0,IF(AND(Mitarbeiter!$F$23&lt;&gt;"",Y$5&gt;Mitarbeiter!$F$23),0,IF(Planung!Y25="",$C25,IF(ISNUMBER(Planung!Y25),Planung!Y25,IF(UPPER(Planung!Y25)="H",$C25/2,0)))))))</f>
        <v>1</v>
      </c>
      <c r="Z25" s="27">
        <f>IF($A25="",0,IF(Mitarbeiter!$G$23=FALSE,0,IF(AND(Mitarbeiter!$E$23&lt;&gt;"",Z$5+6&lt;Mitarbeiter!$E$23),0,IF(AND(Mitarbeiter!$F$23&lt;&gt;"",Z$5&gt;Mitarbeiter!$F$23),0,IF(Planung!Z25="",$C25,IF(ISNUMBER(Planung!Z25),Planung!Z25,IF(UPPER(Planung!Z25)="H",$C25/2,0)))))))</f>
        <v>1</v>
      </c>
      <c r="AA25" s="27">
        <f>IF($A25="",0,IF(Mitarbeiter!$G$23=FALSE,0,IF(AND(Mitarbeiter!$E$23&lt;&gt;"",AA$5+6&lt;Mitarbeiter!$E$23),0,IF(AND(Mitarbeiter!$F$23&lt;&gt;"",AA$5&gt;Mitarbeiter!$F$23),0,IF(Planung!AA25="",$C25,IF(ISNUMBER(Planung!AA25),Planung!AA25,IF(UPPER(Planung!AA25)="H",$C25/2,0)))))))</f>
        <v>1</v>
      </c>
      <c r="AB25" s="27">
        <f>IF($A25="",0,IF(Mitarbeiter!$G$23=FALSE,0,IF(AND(Mitarbeiter!$E$23&lt;&gt;"",AB$5+6&lt;Mitarbeiter!$E$23),0,IF(AND(Mitarbeiter!$F$23&lt;&gt;"",AB$5&gt;Mitarbeiter!$F$23),0,IF(Planung!AB25="",$C25,IF(ISNUMBER(Planung!AB25),Planung!AB25,IF(UPPER(Planung!AB25)="H",$C25/2,0)))))))</f>
        <v>1</v>
      </c>
      <c r="AC25" s="27">
        <f>IF($A25="",0,IF(Mitarbeiter!$G$23=FALSE,0,IF(AND(Mitarbeiter!$E$23&lt;&gt;"",AC$5+6&lt;Mitarbeiter!$E$23),0,IF(AND(Mitarbeiter!$F$23&lt;&gt;"",AC$5&gt;Mitarbeiter!$F$23),0,IF(Planung!AC25="",$C25,IF(ISNUMBER(Planung!AC25),Planung!AC25,IF(UPPER(Planung!AC25)="H",$C25/2,0)))))))</f>
        <v>1</v>
      </c>
      <c r="AD25" s="27">
        <f>IF($A25="",0,IF(Mitarbeiter!$G$23=FALSE,0,IF(AND(Mitarbeiter!$E$23&lt;&gt;"",AD$5+6&lt;Mitarbeiter!$E$23),0,IF(AND(Mitarbeiter!$F$23&lt;&gt;"",AD$5&gt;Mitarbeiter!$F$23),0,IF(Planung!AD25="",$C25,IF(ISNUMBER(Planung!AD25),Planung!AD25,IF(UPPER(Planung!AD25)="H",$C25/2,0)))))))</f>
        <v>1</v>
      </c>
      <c r="AE25" s="27">
        <f>IF($A25="",0,IF(Mitarbeiter!$G$23=FALSE,0,IF(AND(Mitarbeiter!$E$23&lt;&gt;"",AE$5+6&lt;Mitarbeiter!$E$23),0,IF(AND(Mitarbeiter!$F$23&lt;&gt;"",AE$5&gt;Mitarbeiter!$F$23),0,IF(Planung!AE25="",$C25,IF(ISNUMBER(Planung!AE25),Planung!AE25,IF(UPPER(Planung!AE25)="H",$C25/2,0)))))))</f>
        <v>1</v>
      </c>
      <c r="AF25" s="27">
        <f>IF($A25="",0,IF(Mitarbeiter!$G$23=FALSE,0,IF(AND(Mitarbeiter!$E$23&lt;&gt;"",AF$5+6&lt;Mitarbeiter!$E$23),0,IF(AND(Mitarbeiter!$F$23&lt;&gt;"",AF$5&gt;Mitarbeiter!$F$23),0,IF(Planung!AF25="",$C25,IF(ISNUMBER(Planung!AF25),Planung!AF25,IF(UPPER(Planung!AF25)="H",$C25/2,0)))))))</f>
        <v>1</v>
      </c>
      <c r="AG25" s="27">
        <f>IF($A25="",0,IF(Mitarbeiter!$G$23=FALSE,0,IF(AND(Mitarbeiter!$E$23&lt;&gt;"",AG$5+6&lt;Mitarbeiter!$E$23),0,IF(AND(Mitarbeiter!$F$23&lt;&gt;"",AG$5&gt;Mitarbeiter!$F$23),0,IF(Planung!AG25="",$C25,IF(ISNUMBER(Planung!AG25),Planung!AG25,IF(UPPER(Planung!AG25)="H",$C25/2,0)))))))</f>
        <v>1</v>
      </c>
      <c r="AH25" s="27">
        <f>IF($A25="",0,IF(Mitarbeiter!$G$23=FALSE,0,IF(AND(Mitarbeiter!$E$23&lt;&gt;"",AH$5+6&lt;Mitarbeiter!$E$23),0,IF(AND(Mitarbeiter!$F$23&lt;&gt;"",AH$5&gt;Mitarbeiter!$F$23),0,IF(Planung!AH25="",$C25,IF(ISNUMBER(Planung!AH25),Planung!AH25,IF(UPPER(Planung!AH25)="H",$C25/2,0)))))))</f>
        <v>1</v>
      </c>
      <c r="AI25" s="27">
        <f>IF($A25="",0,IF(Mitarbeiter!$G$23=FALSE,0,IF(AND(Mitarbeiter!$E$23&lt;&gt;"",AI$5+6&lt;Mitarbeiter!$E$23),0,IF(AND(Mitarbeiter!$F$23&lt;&gt;"",AI$5&gt;Mitarbeiter!$F$23),0,IF(Planung!AI25="",$C25,IF(ISNUMBER(Planung!AI25),Planung!AI25,IF(UPPER(Planung!AI25)="H",$C25/2,0)))))))</f>
        <v>1</v>
      </c>
      <c r="AJ25" s="27">
        <f>IF($A25="",0,IF(Mitarbeiter!$G$23=FALSE,0,IF(AND(Mitarbeiter!$E$23&lt;&gt;"",AJ$5+6&lt;Mitarbeiter!$E$23),0,IF(AND(Mitarbeiter!$F$23&lt;&gt;"",AJ$5&gt;Mitarbeiter!$F$23),0,IF(Planung!AJ25="",$C25,IF(ISNUMBER(Planung!AJ25),Planung!AJ25,IF(UPPER(Planung!AJ25)="H",$C25/2,0)))))))</f>
        <v>1</v>
      </c>
      <c r="AK25" s="27">
        <f>IF($A25="",0,IF(Mitarbeiter!$G$23=FALSE,0,IF(AND(Mitarbeiter!$E$23&lt;&gt;"",AK$5+6&lt;Mitarbeiter!$E$23),0,IF(AND(Mitarbeiter!$F$23&lt;&gt;"",AK$5&gt;Mitarbeiter!$F$23),0,IF(Planung!AK25="",$C25,IF(ISNUMBER(Planung!AK25),Planung!AK25,IF(UPPER(Planung!AK25)="H",$C25/2,0)))))))</f>
        <v>1</v>
      </c>
      <c r="AL25" s="27">
        <f>IF($A25="",0,IF(Mitarbeiter!$G$23=FALSE,0,IF(AND(Mitarbeiter!$E$23&lt;&gt;"",AL$5+6&lt;Mitarbeiter!$E$23),0,IF(AND(Mitarbeiter!$F$23&lt;&gt;"",AL$5&gt;Mitarbeiter!$F$23),0,IF(Planung!AL25="",$C25,IF(ISNUMBER(Planung!AL25),Planung!AL25,IF(UPPER(Planung!AL25)="H",$C25/2,0)))))))</f>
        <v>1</v>
      </c>
      <c r="AM25" s="27">
        <f>IF($A25="",0,IF(Mitarbeiter!$G$23=FALSE,0,IF(AND(Mitarbeiter!$E$23&lt;&gt;"",AM$5+6&lt;Mitarbeiter!$E$23),0,IF(AND(Mitarbeiter!$F$23&lt;&gt;"",AM$5&gt;Mitarbeiter!$F$23),0,IF(Planung!AM25="",$C25,IF(ISNUMBER(Planung!AM25),Planung!AM25,IF(UPPER(Planung!AM25)="H",$C25/2,0)))))))</f>
        <v>1</v>
      </c>
      <c r="AN25" s="27">
        <f>IF($A25="",0,IF(Mitarbeiter!$G$23=FALSE,0,IF(AND(Mitarbeiter!$E$23&lt;&gt;"",AN$5+6&lt;Mitarbeiter!$E$23),0,IF(AND(Mitarbeiter!$F$23&lt;&gt;"",AN$5&gt;Mitarbeiter!$F$23),0,IF(Planung!AN25="",$C25,IF(ISNUMBER(Planung!AN25),Planung!AN25,IF(UPPER(Planung!AN25)="H",$C25/2,0)))))))</f>
        <v>1</v>
      </c>
      <c r="AO25" s="27">
        <f>IF($A25="",0,IF(Mitarbeiter!$G$23=FALSE,0,IF(AND(Mitarbeiter!$E$23&lt;&gt;"",AO$5+6&lt;Mitarbeiter!$E$23),0,IF(AND(Mitarbeiter!$F$23&lt;&gt;"",AO$5&gt;Mitarbeiter!$F$23),0,IF(Planung!AO25="",$C25,IF(ISNUMBER(Planung!AO25),Planung!AO25,IF(UPPER(Planung!AO25)="H",$C25/2,0)))))))</f>
        <v>1</v>
      </c>
      <c r="AP25" s="27">
        <f>IF($A25="",0,IF(Mitarbeiter!$G$23=FALSE,0,IF(AND(Mitarbeiter!$E$23&lt;&gt;"",AP$5+6&lt;Mitarbeiter!$E$23),0,IF(AND(Mitarbeiter!$F$23&lt;&gt;"",AP$5&gt;Mitarbeiter!$F$23),0,IF(Planung!AP25="",$C25,IF(ISNUMBER(Planung!AP25),Planung!AP25,IF(UPPER(Planung!AP25)="H",$C25/2,0)))))))</f>
        <v>1</v>
      </c>
      <c r="AQ25" s="27">
        <f>IF($A25="",0,IF(Mitarbeiter!$G$23=FALSE,0,IF(AND(Mitarbeiter!$E$23&lt;&gt;"",AQ$5+6&lt;Mitarbeiter!$E$23),0,IF(AND(Mitarbeiter!$F$23&lt;&gt;"",AQ$5&gt;Mitarbeiter!$F$23),0,IF(Planung!AQ25="",$C25,IF(ISNUMBER(Planung!AQ25),Planung!AQ25,IF(UPPER(Planung!AQ25)="H",$C25/2,0)))))))</f>
        <v>1</v>
      </c>
      <c r="AR25" s="27">
        <f>IF($A25="",0,IF(Mitarbeiter!$G$23=FALSE,0,IF(AND(Mitarbeiter!$E$23&lt;&gt;"",AR$5+6&lt;Mitarbeiter!$E$23),0,IF(AND(Mitarbeiter!$F$23&lt;&gt;"",AR$5&gt;Mitarbeiter!$F$23),0,IF(Planung!AR25="",$C25,IF(ISNUMBER(Planung!AR25),Planung!AR25,IF(UPPER(Planung!AR25)="H",$C25/2,0)))))))</f>
        <v>1</v>
      </c>
      <c r="AS25" s="27">
        <f>IF($A25="",0,IF(Mitarbeiter!$G$23=FALSE,0,IF(AND(Mitarbeiter!$E$23&lt;&gt;"",AS$5+6&lt;Mitarbeiter!$E$23),0,IF(AND(Mitarbeiter!$F$23&lt;&gt;"",AS$5&gt;Mitarbeiter!$F$23),0,IF(Planung!AS25="",$C25,IF(ISNUMBER(Planung!AS25),Planung!AS25,IF(UPPER(Planung!AS25)="H",$C25/2,0)))))))</f>
        <v>1</v>
      </c>
      <c r="AT25" s="27">
        <f>IF($A25="",0,IF(Mitarbeiter!$G$23=FALSE,0,IF(AND(Mitarbeiter!$E$23&lt;&gt;"",AT$5+6&lt;Mitarbeiter!$E$23),0,IF(AND(Mitarbeiter!$F$23&lt;&gt;"",AT$5&gt;Mitarbeiter!$F$23),0,IF(Planung!AT25="",$C25,IF(ISNUMBER(Planung!AT25),Planung!AT25,IF(UPPER(Planung!AT25)="H",$C25/2,0)))))))</f>
        <v>1</v>
      </c>
      <c r="AU25" s="27">
        <f>IF($A25="",0,IF(Mitarbeiter!$G$23=FALSE,0,IF(AND(Mitarbeiter!$E$23&lt;&gt;"",AU$5+6&lt;Mitarbeiter!$E$23),0,IF(AND(Mitarbeiter!$F$23&lt;&gt;"",AU$5&gt;Mitarbeiter!$F$23),0,IF(Planung!AU25="",$C25,IF(ISNUMBER(Planung!AU25),Planung!AU25,IF(UPPER(Planung!AU25)="H",$C25/2,0)))))))</f>
        <v>1</v>
      </c>
      <c r="AV25" s="27">
        <f>IF($A25="",0,IF(Mitarbeiter!$G$23=FALSE,0,IF(AND(Mitarbeiter!$E$23&lt;&gt;"",AV$5+6&lt;Mitarbeiter!$E$23),0,IF(AND(Mitarbeiter!$F$23&lt;&gt;"",AV$5&gt;Mitarbeiter!$F$23),0,IF(Planung!AV25="",$C25,IF(ISNUMBER(Planung!AV25),Planung!AV25,IF(UPPER(Planung!AV25)="H",$C25/2,0)))))))</f>
        <v>1</v>
      </c>
      <c r="AW25" s="27">
        <f>IF($A25="",0,IF(Mitarbeiter!$G$23=FALSE,0,IF(AND(Mitarbeiter!$E$23&lt;&gt;"",AW$5+6&lt;Mitarbeiter!$E$23),0,IF(AND(Mitarbeiter!$F$23&lt;&gt;"",AW$5&gt;Mitarbeiter!$F$23),0,IF(Planung!AW25="",$C25,IF(ISNUMBER(Planung!AW25),Planung!AW25,IF(UPPER(Planung!AW25)="H",$C25/2,0)))))))</f>
        <v>1</v>
      </c>
      <c r="AX25" s="27">
        <f>IF($A25="",0,IF(Mitarbeiter!$G$23=FALSE,0,IF(AND(Mitarbeiter!$E$23&lt;&gt;"",AX$5+6&lt;Mitarbeiter!$E$23),0,IF(AND(Mitarbeiter!$F$23&lt;&gt;"",AX$5&gt;Mitarbeiter!$F$23),0,IF(Planung!AX25="",$C25,IF(ISNUMBER(Planung!AX25),Planung!AX25,IF(UPPER(Planung!AX25)="H",$C25/2,0)))))))</f>
        <v>1</v>
      </c>
      <c r="AY25" s="27">
        <f>IF($A25="",0,IF(Mitarbeiter!$G$23=FALSE,0,IF(AND(Mitarbeiter!$E$23&lt;&gt;"",AY$5+6&lt;Mitarbeiter!$E$23),0,IF(AND(Mitarbeiter!$F$23&lt;&gt;"",AY$5&gt;Mitarbeiter!$F$23),0,IF(Planung!AY25="",$C25,IF(ISNUMBER(Planung!AY25),Planung!AY25,IF(UPPER(Planung!AY25)="H",$C25/2,0)))))))</f>
        <v>1</v>
      </c>
      <c r="AZ25" s="27">
        <f>IF($A25="",0,IF(Mitarbeiter!$G$23=FALSE,0,IF(AND(Mitarbeiter!$E$23&lt;&gt;"",AZ$5+6&lt;Mitarbeiter!$E$23),0,IF(AND(Mitarbeiter!$F$23&lt;&gt;"",AZ$5&gt;Mitarbeiter!$F$23),0,IF(Planung!AZ25="",$C25,IF(ISNUMBER(Planung!AZ25),Planung!AZ25,IF(UPPER(Planung!AZ25)="H",$C25/2,0)))))))</f>
        <v>1</v>
      </c>
      <c r="BA25" s="27">
        <f>IF($A25="",0,IF(Mitarbeiter!$G$23=FALSE,0,IF(AND(Mitarbeiter!$E$23&lt;&gt;"",BA$5+6&lt;Mitarbeiter!$E$23),0,IF(AND(Mitarbeiter!$F$23&lt;&gt;"",BA$5&gt;Mitarbeiter!$F$23),0,IF(Planung!BA25="",$C25,IF(ISNUMBER(Planung!BA25),Planung!BA25,IF(UPPER(Planung!BA25)="H",$C25/2,0)))))))</f>
        <v>1</v>
      </c>
      <c r="BB25" s="27">
        <f>IF($A25="",0,IF(Mitarbeiter!$G$23=FALSE,0,IF(AND(Mitarbeiter!$E$23&lt;&gt;"",BB$5+6&lt;Mitarbeiter!$E$23),0,IF(AND(Mitarbeiter!$F$23&lt;&gt;"",BB$5&gt;Mitarbeiter!$F$23),0,IF(Planung!BB25="",$C25,IF(ISNUMBER(Planung!BB25),Planung!BB25,IF(UPPER(Planung!BB25)="H",$C25/2,0)))))))</f>
        <v>1</v>
      </c>
      <c r="BC25" s="27">
        <f>IF($A25="",0,IF(Mitarbeiter!$G$23=FALSE,0,IF(AND(Mitarbeiter!$E$23&lt;&gt;"",BC$5+6&lt;Mitarbeiter!$E$23),0,IF(AND(Mitarbeiter!$F$23&lt;&gt;"",BC$5&gt;Mitarbeiter!$F$23),0,IF(Planung!BC25="",$C25,IF(ISNUMBER(Planung!BC25),Planung!BC25,IF(UPPER(Planung!BC25)="H",$C25/2,0)))))))</f>
        <v>1</v>
      </c>
      <c r="BD25" s="27">
        <f>IF($A25="",0,IF(Mitarbeiter!$G$23=FALSE,0,IF(AND(Mitarbeiter!$E$23&lt;&gt;"",BD$5+6&lt;Mitarbeiter!$E$23),0,IF(AND(Mitarbeiter!$F$23&lt;&gt;"",BD$5&gt;Mitarbeiter!$F$23),0,IF(Planung!BD25="",$C25,IF(ISNUMBER(Planung!BD25),Planung!BD25,IF(UPPER(Planung!BD25)="H",$C25/2,0)))))))</f>
        <v>1</v>
      </c>
      <c r="BE25" s="27">
        <f>IF($A25="",0,IF(Mitarbeiter!$G$23=FALSE,0,IF(AND(Mitarbeiter!$E$23&lt;&gt;"",BE$5+6&lt;Mitarbeiter!$E$23),0,IF(AND(Mitarbeiter!$F$23&lt;&gt;"",BE$5&gt;Mitarbeiter!$F$23),0,IF(Planung!BE25="",$C25,IF(ISNUMBER(Planung!BE25),Planung!BE25,IF(UPPER(Planung!BE25)="H",$C25/2,0)))))))</f>
        <v>1</v>
      </c>
      <c r="BF25" s="27">
        <f>IF($A25="",0,IF(Mitarbeiter!$G$23=FALSE,0,IF(AND(Mitarbeiter!$E$23&lt;&gt;"",BF$5+6&lt;Mitarbeiter!$E$23),0,IF(AND(Mitarbeiter!$F$23&lt;&gt;"",BF$5&gt;Mitarbeiter!$F$23),0,IF(Planung!BF25="",$C25,IF(ISNUMBER(Planung!BF25),Planung!BF25,IF(UPPER(Planung!BF25)="H",$C25/2,0)))))))</f>
        <v>1</v>
      </c>
      <c r="BG25" s="27">
        <f>IF($A25="",0,IF(Mitarbeiter!$G$23=FALSE,0,IF(AND(Mitarbeiter!$E$23&lt;&gt;"",BG$5+6&lt;Mitarbeiter!$E$23),0,IF(AND(Mitarbeiter!$F$23&lt;&gt;"",BG$5&gt;Mitarbeiter!$F$23),0,IF(Planung!BG25="",$C25,IF(ISNUMBER(Planung!BG25),Planung!BG25,IF(UPPER(Planung!BG25)="H",$C25/2,0)))))))</f>
        <v>1</v>
      </c>
      <c r="BH25" s="27">
        <f>IF($A25="",0,IF(Mitarbeiter!$G$23=FALSE,0,IF(AND(Mitarbeiter!$E$23&lt;&gt;"",BH$5+6&lt;Mitarbeiter!$E$23),0,IF(AND(Mitarbeiter!$F$23&lt;&gt;"",BH$5&gt;Mitarbeiter!$F$23),0,IF(Planung!BH25="",$C25,IF(ISNUMBER(Planung!BH25),Planung!BH25,IF(UPPER(Planung!BH25)="H",$C25/2,0)))))))</f>
        <v>1</v>
      </c>
      <c r="BI25" s="27">
        <f>IF($A25="",0,IF(Mitarbeiter!$G$23=FALSE,0,IF(AND(Mitarbeiter!$E$23&lt;&gt;"",BI$5+6&lt;Mitarbeiter!$E$23),0,IF(AND(Mitarbeiter!$F$23&lt;&gt;"",BI$5&gt;Mitarbeiter!$F$23),0,IF(Planung!BI25="",$C25,IF(ISNUMBER(Planung!BI25),Planung!BI25,IF(UPPER(Planung!BI25)="H",$C25/2,0)))))))</f>
        <v>1</v>
      </c>
      <c r="BJ25" s="27">
        <f>IF($A25="",0,IF(Mitarbeiter!$G$23=FALSE,0,IF(AND(Mitarbeiter!$E$23&lt;&gt;"",BJ$5+6&lt;Mitarbeiter!$E$23),0,IF(AND(Mitarbeiter!$F$23&lt;&gt;"",BJ$5&gt;Mitarbeiter!$F$23),0,IF(Planung!BJ25="",$C25,IF(ISNUMBER(Planung!BJ25),Planung!BJ25,IF(UPPER(Planung!BJ25)="H",$C25/2,0)))))))</f>
        <v>1</v>
      </c>
      <c r="BK25" s="27">
        <f>IF($A25="",0,IF(Mitarbeiter!$G$23=FALSE,0,IF(AND(Mitarbeiter!$E$23&lt;&gt;"",BK$5+6&lt;Mitarbeiter!$E$23),0,IF(AND(Mitarbeiter!$F$23&lt;&gt;"",BK$5&gt;Mitarbeiter!$F$23),0,IF(Planung!BK25="",$C25,IF(ISNUMBER(Planung!BK25),Planung!BK25,IF(UPPER(Planung!BK25)="H",$C25/2,0)))))))</f>
        <v>1</v>
      </c>
      <c r="BL25" s="27">
        <f>IF($A25="",0,IF(Mitarbeiter!$G$23=FALSE,0,IF(AND(Mitarbeiter!$E$23&lt;&gt;"",BL$5+6&lt;Mitarbeiter!$E$23),0,IF(AND(Mitarbeiter!$F$23&lt;&gt;"",BL$5&gt;Mitarbeiter!$F$23),0,IF(Planung!BL25="",$C25,IF(ISNUMBER(Planung!BL25),Planung!BL25,IF(UPPER(Planung!BL25)="H",$C25/2,0)))))))</f>
        <v>1</v>
      </c>
      <c r="BM25" s="27">
        <f>IF($A25="",0,IF(Mitarbeiter!$G$23=FALSE,0,IF(AND(Mitarbeiter!$E$23&lt;&gt;"",BM$5+6&lt;Mitarbeiter!$E$23),0,IF(AND(Mitarbeiter!$F$23&lt;&gt;"",BM$5&gt;Mitarbeiter!$F$23),0,IF(Planung!BM25="",$C25,IF(ISNUMBER(Planung!BM25),Planung!BM25,IF(UPPER(Planung!BM25)="H",$C25/2,0)))))))</f>
        <v>1</v>
      </c>
      <c r="BN25" s="27">
        <f>IF($A25="",0,IF(Mitarbeiter!$G$23=FALSE,0,IF(AND(Mitarbeiter!$E$23&lt;&gt;"",BN$5+6&lt;Mitarbeiter!$E$23),0,IF(AND(Mitarbeiter!$F$23&lt;&gt;"",BN$5&gt;Mitarbeiter!$F$23),0,IF(Planung!BN25="",$C25,IF(ISNUMBER(Planung!BN25),Planung!BN25,IF(UPPER(Planung!BN25)="H",$C25/2,0)))))))</f>
        <v>1</v>
      </c>
      <c r="BO25" s="27">
        <f>IF($A25="",0,IF(Mitarbeiter!$G$23=FALSE,0,IF(AND(Mitarbeiter!$E$23&lt;&gt;"",BO$5+6&lt;Mitarbeiter!$E$23),0,IF(AND(Mitarbeiter!$F$23&lt;&gt;"",BO$5&gt;Mitarbeiter!$F$23),0,IF(Planung!BO25="",$C25,IF(ISNUMBER(Planung!BO25),Planung!BO25,IF(UPPER(Planung!BO25)="H",$C25/2,0)))))))</f>
        <v>1</v>
      </c>
      <c r="BP25" s="27">
        <f>IF($A25="",0,IF(Mitarbeiter!$G$23=FALSE,0,IF(AND(Mitarbeiter!$E$23&lt;&gt;"",BP$5+6&lt;Mitarbeiter!$E$23),0,IF(AND(Mitarbeiter!$F$23&lt;&gt;"",BP$5&gt;Mitarbeiter!$F$23),0,IF(Planung!BP25="",$C25,IF(ISNUMBER(Planung!BP25),Planung!BP25,IF(UPPER(Planung!BP25)="H",$C25/2,0)))))))</f>
        <v>1</v>
      </c>
      <c r="BQ25" s="27">
        <f>IF($A25="",0,IF(Mitarbeiter!$G$23=FALSE,0,IF(AND(Mitarbeiter!$E$23&lt;&gt;"",BQ$5+6&lt;Mitarbeiter!$E$23),0,IF(AND(Mitarbeiter!$F$23&lt;&gt;"",BQ$5&gt;Mitarbeiter!$F$23),0,IF(Planung!BQ25="",$C25,IF(ISNUMBER(Planung!BQ25),Planung!BQ25,IF(UPPER(Planung!BQ25)="H",$C25/2,0)))))))</f>
        <v>1</v>
      </c>
      <c r="BR25" s="27">
        <f>IF($A25="",0,IF(Mitarbeiter!$G$23=FALSE,0,IF(AND(Mitarbeiter!$E$23&lt;&gt;"",BR$5+6&lt;Mitarbeiter!$E$23),0,IF(AND(Mitarbeiter!$F$23&lt;&gt;"",BR$5&gt;Mitarbeiter!$F$23),0,IF(Planung!BR25="",$C25,IF(ISNUMBER(Planung!BR25),Planung!BR25,IF(UPPER(Planung!BR25)="H",$C25/2,0)))))))</f>
        <v>1</v>
      </c>
      <c r="BS25" s="27">
        <f>IF($A25="",0,IF(Mitarbeiter!$G$23=FALSE,0,IF(AND(Mitarbeiter!$E$23&lt;&gt;"",BS$5+6&lt;Mitarbeiter!$E$23),0,IF(AND(Mitarbeiter!$F$23&lt;&gt;"",BS$5&gt;Mitarbeiter!$F$23),0,IF(Planung!BS25="",$C25,IF(ISNUMBER(Planung!BS25),Planung!BS25,IF(UPPER(Planung!BS25)="H",$C25/2,0)))))))</f>
        <v>1</v>
      </c>
      <c r="BT25" s="27">
        <f>IF($A25="",0,IF(Mitarbeiter!$G$23=FALSE,0,IF(AND(Mitarbeiter!$E$23&lt;&gt;"",BT$5+6&lt;Mitarbeiter!$E$23),0,IF(AND(Mitarbeiter!$F$23&lt;&gt;"",BT$5&gt;Mitarbeiter!$F$23),0,IF(Planung!BT25="",$C25,IF(ISNUMBER(Planung!BT25),Planung!BT25,IF(UPPER(Planung!BT25)="H",$C25/2,0)))))))</f>
        <v>1</v>
      </c>
      <c r="BU25" s="27">
        <f>IF($A25="",0,IF(Mitarbeiter!$G$23=FALSE,0,IF(AND(Mitarbeiter!$E$23&lt;&gt;"",BU$5+6&lt;Mitarbeiter!$E$23),0,IF(AND(Mitarbeiter!$F$23&lt;&gt;"",BU$5&gt;Mitarbeiter!$F$23),0,IF(Planung!BU25="",$C25,IF(ISNUMBER(Planung!BU25),Planung!BU25,IF(UPPER(Planung!BU25)="H",$C25/2,0)))))))</f>
        <v>1</v>
      </c>
      <c r="BV25" s="27">
        <f>IF($A25="",0,IF(Mitarbeiter!$G$23=FALSE,0,IF(AND(Mitarbeiter!$E$23&lt;&gt;"",BV$5+6&lt;Mitarbeiter!$E$23),0,IF(AND(Mitarbeiter!$F$23&lt;&gt;"",BV$5&gt;Mitarbeiter!$F$23),0,IF(Planung!BV25="",$C25,IF(ISNUMBER(Planung!BV25),Planung!BV25,IF(UPPER(Planung!BV25)="H",$C25/2,0)))))))</f>
        <v>1</v>
      </c>
      <c r="BW25" s="27">
        <f>IF($A25="",0,IF(Mitarbeiter!$G$23=FALSE,0,IF(AND(Mitarbeiter!$E$23&lt;&gt;"",BW$5+6&lt;Mitarbeiter!$E$23),0,IF(AND(Mitarbeiter!$F$23&lt;&gt;"",BW$5&gt;Mitarbeiter!$F$23),0,IF(Planung!BW25="",$C25,IF(ISNUMBER(Planung!BW25),Planung!BW25,IF(UPPER(Planung!BW25)="H",$C25/2,0)))))))</f>
        <v>1</v>
      </c>
      <c r="BX25" s="27">
        <f>IF($A25="",0,IF(Mitarbeiter!$G$23=FALSE,0,IF(AND(Mitarbeiter!$E$23&lt;&gt;"",BX$5+6&lt;Mitarbeiter!$E$23),0,IF(AND(Mitarbeiter!$F$23&lt;&gt;"",BX$5&gt;Mitarbeiter!$F$23),0,IF(Planung!BX25="",$C25,IF(ISNUMBER(Planung!BX25),Planung!BX25,IF(UPPER(Planung!BX25)="H",$C25/2,0)))))))</f>
        <v>1</v>
      </c>
      <c r="BY25" s="27">
        <f>IF($A25="",0,IF(Mitarbeiter!$G$23=FALSE,0,IF(AND(Mitarbeiter!$E$23&lt;&gt;"",BY$5+6&lt;Mitarbeiter!$E$23),0,IF(AND(Mitarbeiter!$F$23&lt;&gt;"",BY$5&gt;Mitarbeiter!$F$23),0,IF(Planung!BY25="",$C25,IF(ISNUMBER(Planung!BY25),Planung!BY25,IF(UPPER(Planung!BY25)="H",$C25/2,0)))))))</f>
        <v>1</v>
      </c>
      <c r="BZ25" s="27">
        <f>IF($A25="",0,IF(Mitarbeiter!$G$23=FALSE,0,IF(AND(Mitarbeiter!$E$23&lt;&gt;"",BZ$5+6&lt;Mitarbeiter!$E$23),0,IF(AND(Mitarbeiter!$F$23&lt;&gt;"",BZ$5&gt;Mitarbeiter!$F$23),0,IF(Planung!BZ25="",$C25,IF(ISNUMBER(Planung!BZ25),Planung!BZ25,IF(UPPER(Planung!BZ25)="H",$C25/2,0)))))))</f>
        <v>1</v>
      </c>
      <c r="CA25" s="27">
        <f>IF($A25="",0,IF(Mitarbeiter!$G$23=FALSE,0,IF(AND(Mitarbeiter!$E$23&lt;&gt;"",CA$5+6&lt;Mitarbeiter!$E$23),0,IF(AND(Mitarbeiter!$F$23&lt;&gt;"",CA$5&gt;Mitarbeiter!$F$23),0,IF(Planung!CA25="",$C25,IF(ISNUMBER(Planung!CA25),Planung!CA25,IF(UPPER(Planung!CA25)="H",$C25/2,0)))))))</f>
        <v>1</v>
      </c>
      <c r="CB25" s="27">
        <f>IF($A25="",0,IF(Mitarbeiter!$G$23=FALSE,0,IF(AND(Mitarbeiter!$E$23&lt;&gt;"",CB$5+6&lt;Mitarbeiter!$E$23),0,IF(AND(Mitarbeiter!$F$23&lt;&gt;"",CB$5&gt;Mitarbeiter!$F$23),0,IF(Planung!CB25="",$C25,IF(ISNUMBER(Planung!CB25),Planung!CB25,IF(UPPER(Planung!CB25)="H",$C25/2,0)))))))</f>
        <v>1</v>
      </c>
      <c r="CC25" s="27">
        <f>IF($A25="",0,IF(Mitarbeiter!$G$23=FALSE,0,IF(AND(Mitarbeiter!$E$23&lt;&gt;"",CC$5+6&lt;Mitarbeiter!$E$23),0,IF(AND(Mitarbeiter!$F$23&lt;&gt;"",CC$5&gt;Mitarbeiter!$F$23),0,IF(Planung!CC25="",$C25,IF(ISNUMBER(Planung!CC25),Planung!CC25,IF(UPPER(Planung!CC25)="H",$C25/2,0)))))))</f>
        <v>1</v>
      </c>
      <c r="CD25" s="27">
        <f>IF($A25="",0,IF(Mitarbeiter!$G$23=FALSE,0,IF(AND(Mitarbeiter!$E$23&lt;&gt;"",CD$5+6&lt;Mitarbeiter!$E$23),0,IF(AND(Mitarbeiter!$F$23&lt;&gt;"",CD$5&gt;Mitarbeiter!$F$23),0,IF(Planung!CD25="",$C25,IF(ISNUMBER(Planung!CD25),Planung!CD25,IF(UPPER(Planung!CD25)="H",$C25/2,0)))))))</f>
        <v>1</v>
      </c>
      <c r="CE25" s="27">
        <f>IF($A25="",0,IF(Mitarbeiter!$G$23=FALSE,0,IF(AND(Mitarbeiter!$E$23&lt;&gt;"",CE$5+6&lt;Mitarbeiter!$E$23),0,IF(AND(Mitarbeiter!$F$23&lt;&gt;"",CE$5&gt;Mitarbeiter!$F$23),0,IF(Planung!CE25="",$C25,IF(ISNUMBER(Planung!CE25),Planung!CE25,IF(UPPER(Planung!CE25)="H",$C25/2,0)))))))</f>
        <v>1</v>
      </c>
      <c r="CF25" s="27">
        <f>IF($A25="",0,IF(Mitarbeiter!$G$23=FALSE,0,IF(AND(Mitarbeiter!$E$23&lt;&gt;"",CF$5+6&lt;Mitarbeiter!$E$23),0,IF(AND(Mitarbeiter!$F$23&lt;&gt;"",CF$5&gt;Mitarbeiter!$F$23),0,IF(Planung!CF25="",$C25,IF(ISNUMBER(Planung!CF25),Planung!CF25,IF(UPPER(Planung!CF25)="H",$C25/2,0)))))))</f>
        <v>1</v>
      </c>
      <c r="CG25" s="27">
        <f>IF($A25="",0,IF(Mitarbeiter!$G$23=FALSE,0,IF(AND(Mitarbeiter!$E$23&lt;&gt;"",CG$5+6&lt;Mitarbeiter!$E$23),0,IF(AND(Mitarbeiter!$F$23&lt;&gt;"",CG$5&gt;Mitarbeiter!$F$23),0,IF(Planung!CG25="",$C25,IF(ISNUMBER(Planung!CG25),Planung!CG25,IF(UPPER(Planung!CG25)="H",$C25/2,0)))))))</f>
        <v>1</v>
      </c>
      <c r="CH25" s="27">
        <f>IF($A25="",0,IF(Mitarbeiter!$G$23=FALSE,0,IF(AND(Mitarbeiter!$E$23&lt;&gt;"",CH$5+6&lt;Mitarbeiter!$E$23),0,IF(AND(Mitarbeiter!$F$23&lt;&gt;"",CH$5&gt;Mitarbeiter!$F$23),0,IF(Planung!CH25="",$C25,IF(ISNUMBER(Planung!CH25),Planung!CH25,IF(UPPER(Planung!CH25)="H",$C25/2,0)))))))</f>
        <v>1</v>
      </c>
      <c r="CI25" s="27">
        <f>IF($A25="",0,IF(Mitarbeiter!$G$23=FALSE,0,IF(AND(Mitarbeiter!$E$23&lt;&gt;"",CI$5+6&lt;Mitarbeiter!$E$23),0,IF(AND(Mitarbeiter!$F$23&lt;&gt;"",CI$5&gt;Mitarbeiter!$F$23),0,IF(Planung!CI25="",$C25,IF(ISNUMBER(Planung!CI25),Planung!CI25,IF(UPPER(Planung!CI25)="H",$C25/2,0)))))))</f>
        <v>1</v>
      </c>
      <c r="CJ25" s="27">
        <f>IF($A25="",0,IF(Mitarbeiter!$G$23=FALSE,0,IF(AND(Mitarbeiter!$E$23&lt;&gt;"",CJ$5+6&lt;Mitarbeiter!$E$23),0,IF(AND(Mitarbeiter!$F$23&lt;&gt;"",CJ$5&gt;Mitarbeiter!$F$23),0,IF(Planung!CJ25="",$C25,IF(ISNUMBER(Planung!CJ25),Planung!CJ25,IF(UPPER(Planung!CJ25)="H",$C25/2,0)))))))</f>
        <v>1</v>
      </c>
      <c r="CK25" s="27">
        <f>IF($A25="",0,IF(Mitarbeiter!$G$23=FALSE,0,IF(AND(Mitarbeiter!$E$23&lt;&gt;"",CK$5+6&lt;Mitarbeiter!$E$23),0,IF(AND(Mitarbeiter!$F$23&lt;&gt;"",CK$5&gt;Mitarbeiter!$F$23),0,IF(Planung!CK25="",$C25,IF(ISNUMBER(Planung!CK25),Planung!CK25,IF(UPPER(Planung!CK25)="H",$C25/2,0)))))))</f>
        <v>1</v>
      </c>
      <c r="CL25" s="27">
        <f>IF($A25="",0,IF(Mitarbeiter!$G$23=FALSE,0,IF(AND(Mitarbeiter!$E$23&lt;&gt;"",CL$5+6&lt;Mitarbeiter!$E$23),0,IF(AND(Mitarbeiter!$F$23&lt;&gt;"",CL$5&gt;Mitarbeiter!$F$23),0,IF(Planung!CL25="",$C25,IF(ISNUMBER(Planung!CL25),Planung!CL25,IF(UPPER(Planung!CL25)="H",$C25/2,0)))))))</f>
        <v>1</v>
      </c>
      <c r="CM25" s="27">
        <f>IF($A25="",0,IF(Mitarbeiter!$G$23=FALSE,0,IF(AND(Mitarbeiter!$E$23&lt;&gt;"",CM$5+6&lt;Mitarbeiter!$E$23),0,IF(AND(Mitarbeiter!$F$23&lt;&gt;"",CM$5&gt;Mitarbeiter!$F$23),0,IF(Planung!CM25="",$C25,IF(ISNUMBER(Planung!CM25),Planung!CM25,IF(UPPER(Planung!CM25)="H",$C25/2,0)))))))</f>
        <v>1</v>
      </c>
      <c r="CN25" s="27">
        <f>IF($A25="",0,IF(Mitarbeiter!$G$23=FALSE,0,IF(AND(Mitarbeiter!$E$23&lt;&gt;"",CN$5+6&lt;Mitarbeiter!$E$23),0,IF(AND(Mitarbeiter!$F$23&lt;&gt;"",CN$5&gt;Mitarbeiter!$F$23),0,IF(Planung!CN25="",$C25,IF(ISNUMBER(Planung!CN25),Planung!CN25,IF(UPPER(Planung!CN25)="H",$C25/2,0)))))))</f>
        <v>1</v>
      </c>
      <c r="CO25" s="27">
        <f>IF($A25="",0,IF(Mitarbeiter!$G$23=FALSE,0,IF(AND(Mitarbeiter!$E$23&lt;&gt;"",CO$5+6&lt;Mitarbeiter!$E$23),0,IF(AND(Mitarbeiter!$F$23&lt;&gt;"",CO$5&gt;Mitarbeiter!$F$23),0,IF(Planung!CO25="",$C25,IF(ISNUMBER(Planung!CO25),Planung!CO25,IF(UPPER(Planung!CO25)="H",$C25/2,0)))))))</f>
        <v>1</v>
      </c>
      <c r="CP25" s="27">
        <f>IF($A25="",0,IF(Mitarbeiter!$G$23=FALSE,0,IF(AND(Mitarbeiter!$E$23&lt;&gt;"",CP$5+6&lt;Mitarbeiter!$E$23),0,IF(AND(Mitarbeiter!$F$23&lt;&gt;"",CP$5&gt;Mitarbeiter!$F$23),0,IF(Planung!CP25="",$C25,IF(ISNUMBER(Planung!CP25),Planung!CP25,IF(UPPER(Planung!CP25)="H",$C25/2,0)))))))</f>
        <v>1</v>
      </c>
      <c r="CQ25" s="27">
        <f>IF($A25="",0,IF(Mitarbeiter!$G$23=FALSE,0,IF(AND(Mitarbeiter!$E$23&lt;&gt;"",CQ$5+6&lt;Mitarbeiter!$E$23),0,IF(AND(Mitarbeiter!$F$23&lt;&gt;"",CQ$5&gt;Mitarbeiter!$F$23),0,IF(Planung!CQ25="",$C25,IF(ISNUMBER(Planung!CQ25),Planung!CQ25,IF(UPPER(Planung!CQ25)="H",$C25/2,0)))))))</f>
        <v>1</v>
      </c>
      <c r="CR25" s="27">
        <f>IF($A25="",0,IF(Mitarbeiter!$G$23=FALSE,0,IF(AND(Mitarbeiter!$E$23&lt;&gt;"",CR$5+6&lt;Mitarbeiter!$E$23),0,IF(AND(Mitarbeiter!$F$23&lt;&gt;"",CR$5&gt;Mitarbeiter!$F$23),0,IF(Planung!CR25="",$C25,IF(ISNUMBER(Planung!CR25),Planung!CR25,IF(UPPER(Planung!CR25)="H",$C25/2,0)))))))</f>
        <v>1</v>
      </c>
      <c r="CS25" s="27">
        <f>IF($A25="",0,IF(Mitarbeiter!$G$23=FALSE,0,IF(AND(Mitarbeiter!$E$23&lt;&gt;"",CS$5+6&lt;Mitarbeiter!$E$23),0,IF(AND(Mitarbeiter!$F$23&lt;&gt;"",CS$5&gt;Mitarbeiter!$F$23),0,IF(Planung!CS25="",$C25,IF(ISNUMBER(Planung!CS25),Planung!CS25,IF(UPPER(Planung!CS25)="H",$C25/2,0)))))))</f>
        <v>1</v>
      </c>
      <c r="CT25" s="27">
        <f>IF($A25="",0,IF(Mitarbeiter!$G$23=FALSE,0,IF(AND(Mitarbeiter!$E$23&lt;&gt;"",CT$5+6&lt;Mitarbeiter!$E$23),0,IF(AND(Mitarbeiter!$F$23&lt;&gt;"",CT$5&gt;Mitarbeiter!$F$23),0,IF(Planung!CT25="",$C25,IF(ISNUMBER(Planung!CT25),Planung!CT25,IF(UPPER(Planung!CT25)="H",$C25/2,0)))))))</f>
        <v>1</v>
      </c>
      <c r="CU25" s="27">
        <f>IF($A25="",0,IF(Mitarbeiter!$G$23=FALSE,0,IF(AND(Mitarbeiter!$E$23&lt;&gt;"",CU$5+6&lt;Mitarbeiter!$E$23),0,IF(AND(Mitarbeiter!$F$23&lt;&gt;"",CU$5&gt;Mitarbeiter!$F$23),0,IF(Planung!CU25="",$C25,IF(ISNUMBER(Planung!CU25),Planung!CU25,IF(UPPER(Planung!CU25)="H",$C25/2,0)))))))</f>
        <v>1</v>
      </c>
      <c r="CV25" s="27">
        <f>IF($A25="",0,IF(Mitarbeiter!$G$23=FALSE,0,IF(AND(Mitarbeiter!$E$23&lt;&gt;"",CV$5+6&lt;Mitarbeiter!$E$23),0,IF(AND(Mitarbeiter!$F$23&lt;&gt;"",CV$5&gt;Mitarbeiter!$F$23),0,IF(Planung!CV25="",$C25,IF(ISNUMBER(Planung!CV25),Planung!CV25,IF(UPPER(Planung!CV25)="H",$C25/2,0)))))))</f>
        <v>1</v>
      </c>
      <c r="CW25" s="27">
        <f>IF($A25="",0,IF(Mitarbeiter!$G$23=FALSE,0,IF(AND(Mitarbeiter!$E$23&lt;&gt;"",CW$5+6&lt;Mitarbeiter!$E$23),0,IF(AND(Mitarbeiter!$F$23&lt;&gt;"",CW$5&gt;Mitarbeiter!$F$23),0,IF(Planung!CW25="",$C25,IF(ISNUMBER(Planung!CW25),Planung!CW25,IF(UPPER(Planung!CW25)="H",$C25/2,0)))))))</f>
        <v>1</v>
      </c>
      <c r="CX25" s="27">
        <f>IF($A25="",0,IF(Mitarbeiter!$G$23=FALSE,0,IF(AND(Mitarbeiter!$E$23&lt;&gt;"",CX$5+6&lt;Mitarbeiter!$E$23),0,IF(AND(Mitarbeiter!$F$23&lt;&gt;"",CX$5&gt;Mitarbeiter!$F$23),0,IF(Planung!CX25="",$C25,IF(ISNUMBER(Planung!CX25),Planung!CX25,IF(UPPER(Planung!CX25)="H",$C25/2,0)))))))</f>
        <v>1</v>
      </c>
      <c r="CY25" s="27">
        <f>IF($A25="",0,IF(Mitarbeiter!$G$23=FALSE,0,IF(AND(Mitarbeiter!$E$23&lt;&gt;"",CY$5+6&lt;Mitarbeiter!$E$23),0,IF(AND(Mitarbeiter!$F$23&lt;&gt;"",CY$5&gt;Mitarbeiter!$F$23),0,IF(Planung!CY25="",$C25,IF(ISNUMBER(Planung!CY25),Planung!CY25,IF(UPPER(Planung!CY25)="H",$C25/2,0)))))))</f>
        <v>1</v>
      </c>
      <c r="CZ25" s="27">
        <f>IF($A25="",0,IF(Mitarbeiter!$G$23=FALSE,0,IF(AND(Mitarbeiter!$E$23&lt;&gt;"",CZ$5+6&lt;Mitarbeiter!$E$23),0,IF(AND(Mitarbeiter!$F$23&lt;&gt;"",CZ$5&gt;Mitarbeiter!$F$23),0,IF(Planung!CZ25="",$C25,IF(ISNUMBER(Planung!CZ25),Planung!CZ25,IF(UPPER(Planung!CZ25)="H",$C25/2,0)))))))</f>
        <v>1</v>
      </c>
      <c r="DA25" s="27">
        <f>IF($A25="",0,IF(Mitarbeiter!$G$23=FALSE,0,IF(AND(Mitarbeiter!$E$23&lt;&gt;"",DA$5+6&lt;Mitarbeiter!$E$23),0,IF(AND(Mitarbeiter!$F$23&lt;&gt;"",DA$5&gt;Mitarbeiter!$F$23),0,IF(Planung!DA25="",$C25,IF(ISNUMBER(Planung!DA25),Planung!DA25,IF(UPPER(Planung!DA25)="H",$C25/2,0)))))))</f>
        <v>1</v>
      </c>
      <c r="DB25" s="27">
        <f>IF($A25="",0,IF(Mitarbeiter!$G$23=FALSE,0,IF(AND(Mitarbeiter!$E$23&lt;&gt;"",DB$5+6&lt;Mitarbeiter!$E$23),0,IF(AND(Mitarbeiter!$F$23&lt;&gt;"",DB$5&gt;Mitarbeiter!$F$23),0,IF(Planung!DB25="",$C25,IF(ISNUMBER(Planung!DB25),Planung!DB25,IF(UPPER(Planung!DB25)="H",$C25/2,0)))))))</f>
        <v>1</v>
      </c>
      <c r="DC25" s="27">
        <f>IF($A25="",0,IF(Mitarbeiter!$G$23=FALSE,0,IF(AND(Mitarbeiter!$E$23&lt;&gt;"",DC$5+6&lt;Mitarbeiter!$E$23),0,IF(AND(Mitarbeiter!$F$23&lt;&gt;"",DC$5&gt;Mitarbeiter!$F$23),0,IF(Planung!DC25="",$C25,IF(ISNUMBER(Planung!DC25),Planung!DC25,IF(UPPER(Planung!DC25)="H",$C25/2,0)))))))</f>
        <v>1</v>
      </c>
      <c r="DD25" s="27">
        <f>IF($A25="",0,IF(Mitarbeiter!$G$23=FALSE,0,IF(AND(Mitarbeiter!$E$23&lt;&gt;"",DD$5+6&lt;Mitarbeiter!$E$23),0,IF(AND(Mitarbeiter!$F$23&lt;&gt;"",DD$5&gt;Mitarbeiter!$F$23),0,IF(Planung!DD25="",$C25,IF(ISNUMBER(Planung!DD25),Planung!DD25,IF(UPPER(Planung!DD25)="H",$C25/2,0)))))))</f>
        <v>1</v>
      </c>
      <c r="DE25" s="27">
        <f>IF($A25="",0,IF(Mitarbeiter!$G$23=FALSE,0,IF(AND(Mitarbeiter!$E$23&lt;&gt;"",DE$5+6&lt;Mitarbeiter!$E$23),0,IF(AND(Mitarbeiter!$F$23&lt;&gt;"",DE$5&gt;Mitarbeiter!$F$23),0,IF(Planung!DE25="",$C25,IF(ISNUMBER(Planung!DE25),Planung!DE25,IF(UPPER(Planung!DE25)="H",$C25/2,0)))))))</f>
        <v>1</v>
      </c>
      <c r="DF25" s="27">
        <f>IF($A25="",0,IF(Mitarbeiter!$G$23=FALSE,0,IF(AND(Mitarbeiter!$E$23&lt;&gt;"",DF$5+6&lt;Mitarbeiter!$E$23),0,IF(AND(Mitarbeiter!$F$23&lt;&gt;"",DF$5&gt;Mitarbeiter!$F$23),0,IF(Planung!DF25="",$C25,IF(ISNUMBER(Planung!DF25),Planung!DF25,IF(UPPER(Planung!DF25)="H",$C25/2,0)))))))</f>
        <v>1</v>
      </c>
      <c r="DG25" s="27">
        <f>IF($A25="",0,IF(Mitarbeiter!$G$23=FALSE,0,IF(AND(Mitarbeiter!$E$23&lt;&gt;"",DG$5+6&lt;Mitarbeiter!$E$23),0,IF(AND(Mitarbeiter!$F$23&lt;&gt;"",DG$5&gt;Mitarbeiter!$F$23),0,IF(Planung!DG25="",$C25,IF(ISNUMBER(Planung!DG25),Planung!DG25,IF(UPPER(Planung!DG25)="H",$C25/2,0)))))))</f>
        <v>1</v>
      </c>
      <c r="DH25" s="27">
        <f>IF($A25="",0,IF(Mitarbeiter!$G$23=FALSE,0,IF(AND(Mitarbeiter!$E$23&lt;&gt;"",DH$5+6&lt;Mitarbeiter!$E$23),0,IF(AND(Mitarbeiter!$F$23&lt;&gt;"",DH$5&gt;Mitarbeiter!$F$23),0,IF(Planung!DH25="",$C25,IF(ISNUMBER(Planung!DH25),Planung!DH25,IF(UPPER(Planung!DH25)="H",$C25/2,0)))))))</f>
        <v>1</v>
      </c>
      <c r="DI25" s="27">
        <f>IF($A25="",0,IF(Mitarbeiter!$G$23=FALSE,0,IF(AND(Mitarbeiter!$E$23&lt;&gt;"",DI$5+6&lt;Mitarbeiter!$E$23),0,IF(AND(Mitarbeiter!$F$23&lt;&gt;"",DI$5&gt;Mitarbeiter!$F$23),0,IF(Planung!DI25="",$C25,IF(ISNUMBER(Planung!DI25),Planung!DI25,IF(UPPER(Planung!DI25)="H",$C25/2,0)))))))</f>
        <v>1</v>
      </c>
      <c r="DJ25" s="27">
        <f>IF($A25="",0,IF(Mitarbeiter!$G$23=FALSE,0,IF(AND(Mitarbeiter!$E$23&lt;&gt;"",DJ$5+6&lt;Mitarbeiter!$E$23),0,IF(AND(Mitarbeiter!$F$23&lt;&gt;"",DJ$5&gt;Mitarbeiter!$F$23),0,IF(Planung!DJ25="",$C25,IF(ISNUMBER(Planung!DJ25),Planung!DJ25,IF(UPPER(Planung!DJ25)="H",$C25/2,0)))))))</f>
        <v>1</v>
      </c>
      <c r="DK25" s="27">
        <f>IF($A25="",0,IF(Mitarbeiter!$G$23=FALSE,0,IF(AND(Mitarbeiter!$E$23&lt;&gt;"",DK$5+6&lt;Mitarbeiter!$E$23),0,IF(AND(Mitarbeiter!$F$23&lt;&gt;"",DK$5&gt;Mitarbeiter!$F$23),0,IF(Planung!DK25="",$C25,IF(ISNUMBER(Planung!DK25),Planung!DK25,IF(UPPER(Planung!DK25)="H",$C25/2,0)))))))</f>
        <v>1</v>
      </c>
      <c r="DL25" s="27">
        <f>IF($A25="",0,IF(Mitarbeiter!$G$23=FALSE,0,IF(AND(Mitarbeiter!$E$23&lt;&gt;"",DL$5+6&lt;Mitarbeiter!$E$23),0,IF(AND(Mitarbeiter!$F$23&lt;&gt;"",DL$5&gt;Mitarbeiter!$F$23),0,IF(Planung!DL25="",$C25,IF(ISNUMBER(Planung!DL25),Planung!DL25,IF(UPPER(Planung!DL25)="H",$C25/2,0)))))))</f>
        <v>1</v>
      </c>
      <c r="DM25" s="27">
        <f>IF($A25="",0,IF(Mitarbeiter!$G$23=FALSE,0,IF(AND(Mitarbeiter!$E$23&lt;&gt;"",DM$5+6&lt;Mitarbeiter!$E$23),0,IF(AND(Mitarbeiter!$F$23&lt;&gt;"",DM$5&gt;Mitarbeiter!$F$23),0,IF(Planung!DM25="",$C25,IF(ISNUMBER(Planung!DM25),Planung!DM25,IF(UPPER(Planung!DM25)="H",$C25/2,0)))))))</f>
        <v>1</v>
      </c>
      <c r="DN25" s="27">
        <f>IF($A25="",0,IF(Mitarbeiter!$G$23=FALSE,0,IF(AND(Mitarbeiter!$E$23&lt;&gt;"",DN$5+6&lt;Mitarbeiter!$E$23),0,IF(AND(Mitarbeiter!$F$23&lt;&gt;"",DN$5&gt;Mitarbeiter!$F$23),0,IF(Planung!DN25="",$C25,IF(ISNUMBER(Planung!DN25),Planung!DN25,IF(UPPER(Planung!DN25)="H",$C25/2,0)))))))</f>
        <v>1</v>
      </c>
      <c r="DO25" s="27">
        <f>IF($A25="",0,IF(Mitarbeiter!$G$23=FALSE,0,IF(AND(Mitarbeiter!$E$23&lt;&gt;"",DO$5+6&lt;Mitarbeiter!$E$23),0,IF(AND(Mitarbeiter!$F$23&lt;&gt;"",DO$5&gt;Mitarbeiter!$F$23),0,IF(Planung!DO25="",$C25,IF(ISNUMBER(Planung!DO25),Planung!DO25,IF(UPPER(Planung!DO25)="H",$C25/2,0)))))))</f>
        <v>1</v>
      </c>
      <c r="DP25" s="27">
        <f>IF($A25="",0,IF(Mitarbeiter!$G$23=FALSE,0,IF(AND(Mitarbeiter!$E$23&lt;&gt;"",DP$5+6&lt;Mitarbeiter!$E$23),0,IF(AND(Mitarbeiter!$F$23&lt;&gt;"",DP$5&gt;Mitarbeiter!$F$23),0,IF(Planung!DP25="",$C25,IF(ISNUMBER(Planung!DP25),Planung!DP25,IF(UPPER(Planung!DP25)="H",$C25/2,0)))))))</f>
        <v>1</v>
      </c>
      <c r="DQ25" s="27">
        <f>IF($A25="",0,IF(Mitarbeiter!$G$23=FALSE,0,IF(AND(Mitarbeiter!$E$23&lt;&gt;"",DQ$5+6&lt;Mitarbeiter!$E$23),0,IF(AND(Mitarbeiter!$F$23&lt;&gt;"",DQ$5&gt;Mitarbeiter!$F$23),0,IF(Planung!DQ25="",$C25,IF(ISNUMBER(Planung!DQ25),Planung!DQ25,IF(UPPER(Planung!DQ25)="H",$C25/2,0)))))))</f>
        <v>1</v>
      </c>
      <c r="DR25" s="27">
        <f>IF($A25="",0,IF(Mitarbeiter!$G$23=FALSE,0,IF(AND(Mitarbeiter!$E$23&lt;&gt;"",DR$5+6&lt;Mitarbeiter!$E$23),0,IF(AND(Mitarbeiter!$F$23&lt;&gt;"",DR$5&gt;Mitarbeiter!$F$23),0,IF(Planung!DR25="",$C25,IF(ISNUMBER(Planung!DR25),Planung!DR25,IF(UPPER(Planung!DR25)="H",$C25/2,0)))))))</f>
        <v>1</v>
      </c>
      <c r="DS25" s="27">
        <f>IF($A25="",0,IF(Mitarbeiter!$G$23=FALSE,0,IF(AND(Mitarbeiter!$E$23&lt;&gt;"",DS$5+6&lt;Mitarbeiter!$E$23),0,IF(AND(Mitarbeiter!$F$23&lt;&gt;"",DS$5&gt;Mitarbeiter!$F$23),0,IF(Planung!DS25="",$C25,IF(ISNUMBER(Planung!DS25),Planung!DS25,IF(UPPER(Planung!DS25)="H",$C25/2,0)))))))</f>
        <v>1</v>
      </c>
      <c r="DT25" s="27">
        <f>IF($A25="",0,IF(Mitarbeiter!$G$23=FALSE,0,IF(AND(Mitarbeiter!$E$23&lt;&gt;"",DT$5+6&lt;Mitarbeiter!$E$23),0,IF(AND(Mitarbeiter!$F$23&lt;&gt;"",DT$5&gt;Mitarbeiter!$F$23),0,IF(Planung!DT25="",$C25,IF(ISNUMBER(Planung!DT25),Planung!DT25,IF(UPPER(Planung!DT25)="H",$C25/2,0)))))))</f>
        <v>1</v>
      </c>
      <c r="DU25" s="27">
        <f>IF($A25="",0,IF(Mitarbeiter!$G$23=FALSE,0,IF(AND(Mitarbeiter!$E$23&lt;&gt;"",DU$5+6&lt;Mitarbeiter!$E$23),0,IF(AND(Mitarbeiter!$F$23&lt;&gt;"",DU$5&gt;Mitarbeiter!$F$23),0,IF(Planung!DU25="",$C25,IF(ISNUMBER(Planung!DU25),Planung!DU25,IF(UPPER(Planung!DU25)="H",$C25/2,0)))))))</f>
        <v>1</v>
      </c>
      <c r="DV25" s="27">
        <f>IF($A25="",0,IF(Mitarbeiter!$G$23=FALSE,0,IF(AND(Mitarbeiter!$E$23&lt;&gt;"",DV$5+6&lt;Mitarbeiter!$E$23),0,IF(AND(Mitarbeiter!$F$23&lt;&gt;"",DV$5&gt;Mitarbeiter!$F$23),0,IF(Planung!DV25="",$C25,IF(ISNUMBER(Planung!DV25),Planung!DV25,IF(UPPER(Planung!DV25)="H",$C25/2,0)))))))</f>
        <v>1</v>
      </c>
      <c r="DW25" s="27">
        <f>IF($A25="",0,IF(Mitarbeiter!$G$23=FALSE,0,IF(AND(Mitarbeiter!$E$23&lt;&gt;"",DW$5+6&lt;Mitarbeiter!$E$23),0,IF(AND(Mitarbeiter!$F$23&lt;&gt;"",DW$5&gt;Mitarbeiter!$F$23),0,IF(Planung!DW25="",$C25,IF(ISNUMBER(Planung!DW25),Planung!DW25,IF(UPPER(Planung!DW25)="H",$C25/2,0)))))))</f>
        <v>1</v>
      </c>
      <c r="DX25" s="27">
        <f>IF($A25="",0,IF(Mitarbeiter!$G$23=FALSE,0,IF(AND(Mitarbeiter!$E$23&lt;&gt;"",DX$5+6&lt;Mitarbeiter!$E$23),0,IF(AND(Mitarbeiter!$F$23&lt;&gt;"",DX$5&gt;Mitarbeiter!$F$23),0,IF(Planung!DX25="",$C25,IF(ISNUMBER(Planung!DX25),Planung!DX25,IF(UPPER(Planung!DX25)="H",$C25/2,0)))))))</f>
        <v>1</v>
      </c>
      <c r="DY25" s="27">
        <f>IF($A25="",0,IF(Mitarbeiter!$G$23=FALSE,0,IF(AND(Mitarbeiter!$E$23&lt;&gt;"",DY$5+6&lt;Mitarbeiter!$E$23),0,IF(AND(Mitarbeiter!$F$23&lt;&gt;"",DY$5&gt;Mitarbeiter!$F$23),0,IF(Planung!DY25="",$C25,IF(ISNUMBER(Planung!DY25),Planung!DY25,IF(UPPER(Planung!DY25)="H",$C25/2,0)))))))</f>
        <v>1</v>
      </c>
      <c r="DZ25" s="27">
        <f>IF($A25="",0,IF(Mitarbeiter!$G$23=FALSE,0,IF(AND(Mitarbeiter!$E$23&lt;&gt;"",DZ$5+6&lt;Mitarbeiter!$E$23),0,IF(AND(Mitarbeiter!$F$23&lt;&gt;"",DZ$5&gt;Mitarbeiter!$F$23),0,IF(Planung!DZ25="",$C25,IF(ISNUMBER(Planung!DZ25),Planung!DZ25,IF(UPPER(Planung!DZ25)="H",$C25/2,0)))))))</f>
        <v>1</v>
      </c>
      <c r="EA25" s="27">
        <f>IF($A25="",0,IF(Mitarbeiter!$G$23=FALSE,0,IF(AND(Mitarbeiter!$E$23&lt;&gt;"",EA$5+6&lt;Mitarbeiter!$E$23),0,IF(AND(Mitarbeiter!$F$23&lt;&gt;"",EA$5&gt;Mitarbeiter!$F$23),0,IF(Planung!EA25="",$C25,IF(ISNUMBER(Planung!EA25),Planung!EA25,IF(UPPER(Planung!EA25)="H",$C25/2,0)))))))</f>
        <v>1</v>
      </c>
      <c r="EB25" s="27">
        <f>IF($A25="",0,IF(Mitarbeiter!$G$23=FALSE,0,IF(AND(Mitarbeiter!$E$23&lt;&gt;"",EB$5+6&lt;Mitarbeiter!$E$23),0,IF(AND(Mitarbeiter!$F$23&lt;&gt;"",EB$5&gt;Mitarbeiter!$F$23),0,IF(Planung!EB25="",$C25,IF(ISNUMBER(Planung!EB25),Planung!EB25,IF(UPPER(Planung!EB25)="H",$C25/2,0)))))))</f>
        <v>1</v>
      </c>
      <c r="EC25" s="27">
        <f>IF($A25="",0,IF(Mitarbeiter!$G$23=FALSE,0,IF(AND(Mitarbeiter!$E$23&lt;&gt;"",EC$5+6&lt;Mitarbeiter!$E$23),0,IF(AND(Mitarbeiter!$F$23&lt;&gt;"",EC$5&gt;Mitarbeiter!$F$23),0,IF(Planung!EC25="",$C25,IF(ISNUMBER(Planung!EC25),Planung!EC25,IF(UPPER(Planung!EC25)="H",$C25/2,0)))))))</f>
        <v>1</v>
      </c>
      <c r="ED25" s="27">
        <f>IF($A25="",0,IF(Mitarbeiter!$G$23=FALSE,0,IF(AND(Mitarbeiter!$E$23&lt;&gt;"",ED$5+6&lt;Mitarbeiter!$E$23),0,IF(AND(Mitarbeiter!$F$23&lt;&gt;"",ED$5&gt;Mitarbeiter!$F$23),0,IF(Planung!ED25="",$C25,IF(ISNUMBER(Planung!ED25),Planung!ED25,IF(UPPER(Planung!ED25)="H",$C25/2,0)))))))</f>
        <v>1</v>
      </c>
      <c r="EE25" s="27">
        <f>IF($A25="",0,IF(Mitarbeiter!$G$23=FALSE,0,IF(AND(Mitarbeiter!$E$23&lt;&gt;"",EE$5+6&lt;Mitarbeiter!$E$23),0,IF(AND(Mitarbeiter!$F$23&lt;&gt;"",EE$5&gt;Mitarbeiter!$F$23),0,IF(Planung!EE25="",$C25,IF(ISNUMBER(Planung!EE25),Planung!EE25,IF(UPPER(Planung!EE25)="H",$C25/2,0)))))))</f>
        <v>1</v>
      </c>
      <c r="EF25" s="27">
        <f>IF($A25="",0,IF(Mitarbeiter!$G$23=FALSE,0,IF(AND(Mitarbeiter!$E$23&lt;&gt;"",EF$5+6&lt;Mitarbeiter!$E$23),0,IF(AND(Mitarbeiter!$F$23&lt;&gt;"",EF$5&gt;Mitarbeiter!$F$23),0,IF(Planung!EF25="",$C25,IF(ISNUMBER(Planung!EF25),Planung!EF25,IF(UPPER(Planung!EF25)="H",$C25/2,0)))))))</f>
        <v>1</v>
      </c>
      <c r="EG25" s="27">
        <f>IF($A25="",0,IF(Mitarbeiter!$G$23=FALSE,0,IF(AND(Mitarbeiter!$E$23&lt;&gt;"",EG$5+6&lt;Mitarbeiter!$E$23),0,IF(AND(Mitarbeiter!$F$23&lt;&gt;"",EG$5&gt;Mitarbeiter!$F$23),0,IF(Planung!EG25="",$C25,IF(ISNUMBER(Planung!EG25),Planung!EG25,IF(UPPER(Planung!EG25)="H",$C25/2,0)))))))</f>
        <v>1</v>
      </c>
      <c r="EH25" s="27">
        <f>IF($A25="",0,IF(Mitarbeiter!$G$23=FALSE,0,IF(AND(Mitarbeiter!$E$23&lt;&gt;"",EH$5+6&lt;Mitarbeiter!$E$23),0,IF(AND(Mitarbeiter!$F$23&lt;&gt;"",EH$5&gt;Mitarbeiter!$F$23),0,IF(Planung!EH25="",$C25,IF(ISNUMBER(Planung!EH25),Planung!EH25,IF(UPPER(Planung!EH25)="H",$C25/2,0)))))))</f>
        <v>1</v>
      </c>
      <c r="EI25" s="27">
        <f>IF($A25="",0,IF(Mitarbeiter!$G$23=FALSE,0,IF(AND(Mitarbeiter!$E$23&lt;&gt;"",EI$5+6&lt;Mitarbeiter!$E$23),0,IF(AND(Mitarbeiter!$F$23&lt;&gt;"",EI$5&gt;Mitarbeiter!$F$23),0,IF(Planung!EI25="",$C25,IF(ISNUMBER(Planung!EI25),Planung!EI25,IF(UPPER(Planung!EI25)="H",$C25/2,0)))))))</f>
        <v>1</v>
      </c>
      <c r="EJ25" s="27">
        <f>IF($A25="",0,IF(Mitarbeiter!$G$23=FALSE,0,IF(AND(Mitarbeiter!$E$23&lt;&gt;"",EJ$5+6&lt;Mitarbeiter!$E$23),0,IF(AND(Mitarbeiter!$F$23&lt;&gt;"",EJ$5&gt;Mitarbeiter!$F$23),0,IF(Planung!EJ25="",$C25,IF(ISNUMBER(Planung!EJ25),Planung!EJ25,IF(UPPER(Planung!EJ25)="H",$C25/2,0)))))))</f>
        <v>1</v>
      </c>
      <c r="EK25" s="27">
        <f>IF($A25="",0,IF(Mitarbeiter!$G$23=FALSE,0,IF(AND(Mitarbeiter!$E$23&lt;&gt;"",EK$5+6&lt;Mitarbeiter!$E$23),0,IF(AND(Mitarbeiter!$F$23&lt;&gt;"",EK$5&gt;Mitarbeiter!$F$23),0,IF(Planung!EK25="",$C25,IF(ISNUMBER(Planung!EK25),Planung!EK25,IF(UPPER(Planung!EK25)="H",$C25/2,0)))))))</f>
        <v>1</v>
      </c>
      <c r="EL25" s="27">
        <f>IF($A25="",0,IF(Mitarbeiter!$G$23=FALSE,0,IF(AND(Mitarbeiter!$E$23&lt;&gt;"",EL$5+6&lt;Mitarbeiter!$E$23),0,IF(AND(Mitarbeiter!$F$23&lt;&gt;"",EL$5&gt;Mitarbeiter!$F$23),0,IF(Planung!EL25="",$C25,IF(ISNUMBER(Planung!EL25),Planung!EL25,IF(UPPER(Planung!EL25)="H",$C25/2,0)))))))</f>
        <v>1</v>
      </c>
      <c r="EM25" s="27">
        <f>IF($A25="",0,IF(Mitarbeiter!$G$23=FALSE,0,IF(AND(Mitarbeiter!$E$23&lt;&gt;"",EM$5+6&lt;Mitarbeiter!$E$23),0,IF(AND(Mitarbeiter!$F$23&lt;&gt;"",EM$5&gt;Mitarbeiter!$F$23),0,IF(Planung!EM25="",$C25,IF(ISNUMBER(Planung!EM25),Planung!EM25,IF(UPPER(Planung!EM25)="H",$C25/2,0)))))))</f>
        <v>1</v>
      </c>
      <c r="EN25" s="27">
        <f>IF($A25="",0,IF(Mitarbeiter!$G$23=FALSE,0,IF(AND(Mitarbeiter!$E$23&lt;&gt;"",EN$5+6&lt;Mitarbeiter!$E$23),0,IF(AND(Mitarbeiter!$F$23&lt;&gt;"",EN$5&gt;Mitarbeiter!$F$23),0,IF(Planung!EN25="",$C25,IF(ISNUMBER(Planung!EN25),Planung!EN25,IF(UPPER(Planung!EN25)="H",$C25/2,0)))))))</f>
        <v>1</v>
      </c>
      <c r="EO25" s="27">
        <f>IF($A25="",0,IF(Mitarbeiter!$G$23=FALSE,0,IF(AND(Mitarbeiter!$E$23&lt;&gt;"",EO$5+6&lt;Mitarbeiter!$E$23),0,IF(AND(Mitarbeiter!$F$23&lt;&gt;"",EO$5&gt;Mitarbeiter!$F$23),0,IF(Planung!EO25="",$C25,IF(ISNUMBER(Planung!EO25),Planung!EO25,IF(UPPER(Planung!EO25)="H",$C25/2,0)))))))</f>
        <v>1</v>
      </c>
      <c r="EP25" s="27">
        <f>IF($A25="",0,IF(Mitarbeiter!$G$23=FALSE,0,IF(AND(Mitarbeiter!$E$23&lt;&gt;"",EP$5+6&lt;Mitarbeiter!$E$23),0,IF(AND(Mitarbeiter!$F$23&lt;&gt;"",EP$5&gt;Mitarbeiter!$F$23),0,IF(Planung!EP25="",$C25,IF(ISNUMBER(Planung!EP25),Planung!EP25,IF(UPPER(Planung!EP25)="H",$C25/2,0)))))))</f>
        <v>1</v>
      </c>
      <c r="EQ25" s="27">
        <f>IF($A25="",0,IF(Mitarbeiter!$G$23=FALSE,0,IF(AND(Mitarbeiter!$E$23&lt;&gt;"",EQ$5+6&lt;Mitarbeiter!$E$23),0,IF(AND(Mitarbeiter!$F$23&lt;&gt;"",EQ$5&gt;Mitarbeiter!$F$23),0,IF(Planung!EQ25="",$C25,IF(ISNUMBER(Planung!EQ25),Planung!EQ25,IF(UPPER(Planung!EQ25)="H",$C25/2,0)))))))</f>
        <v>1</v>
      </c>
      <c r="ER25" s="27">
        <f>IF($A25="",0,IF(Mitarbeiter!$G$23=FALSE,0,IF(AND(Mitarbeiter!$E$23&lt;&gt;"",ER$5+6&lt;Mitarbeiter!$E$23),0,IF(AND(Mitarbeiter!$F$23&lt;&gt;"",ER$5&gt;Mitarbeiter!$F$23),0,IF(Planung!ER25="",$C25,IF(ISNUMBER(Planung!ER25),Planung!ER25,IF(UPPER(Planung!ER25)="H",$C25/2,0)))))))</f>
        <v>1</v>
      </c>
      <c r="ES25" s="27">
        <f>IF($A25="",0,IF(Mitarbeiter!$G$23=FALSE,0,IF(AND(Mitarbeiter!$E$23&lt;&gt;"",ES$5+6&lt;Mitarbeiter!$E$23),0,IF(AND(Mitarbeiter!$F$23&lt;&gt;"",ES$5&gt;Mitarbeiter!$F$23),0,IF(Planung!ES25="",$C25,IF(ISNUMBER(Planung!ES25),Planung!ES25,IF(UPPER(Planung!ES25)="H",$C25/2,0)))))))</f>
        <v>1</v>
      </c>
      <c r="ET25" s="27">
        <f>IF($A25="",0,IF(Mitarbeiter!$G$23=FALSE,0,IF(AND(Mitarbeiter!$E$23&lt;&gt;"",ET$5+6&lt;Mitarbeiter!$E$23),0,IF(AND(Mitarbeiter!$F$23&lt;&gt;"",ET$5&gt;Mitarbeiter!$F$23),0,IF(Planung!ET25="",$C25,IF(ISNUMBER(Planung!ET25),Planung!ET25,IF(UPPER(Planung!ET25)="H",$C25/2,0)))))))</f>
        <v>1</v>
      </c>
      <c r="EU25" s="27">
        <f>IF($A25="",0,IF(Mitarbeiter!$G$23=FALSE,0,IF(AND(Mitarbeiter!$E$23&lt;&gt;"",EU$5+6&lt;Mitarbeiter!$E$23),0,IF(AND(Mitarbeiter!$F$23&lt;&gt;"",EU$5&gt;Mitarbeiter!$F$23),0,IF(Planung!EU25="",$C25,IF(ISNUMBER(Planung!EU25),Planung!EU25,IF(UPPER(Planung!EU25)="H",$C25/2,0)))))))</f>
        <v>1</v>
      </c>
      <c r="EV25" s="27">
        <f>IF($A25="",0,IF(Mitarbeiter!$G$23=FALSE,0,IF(AND(Mitarbeiter!$E$23&lt;&gt;"",EV$5+6&lt;Mitarbeiter!$E$23),0,IF(AND(Mitarbeiter!$F$23&lt;&gt;"",EV$5&gt;Mitarbeiter!$F$23),0,IF(Planung!EV25="",$C25,IF(ISNUMBER(Planung!EV25),Planung!EV25,IF(UPPER(Planung!EV25)="H",$C25/2,0)))))))</f>
        <v>1</v>
      </c>
      <c r="EW25" s="27">
        <f>IF($A25="",0,IF(Mitarbeiter!$G$23=FALSE,0,IF(AND(Mitarbeiter!$E$23&lt;&gt;"",EW$5+6&lt;Mitarbeiter!$E$23),0,IF(AND(Mitarbeiter!$F$23&lt;&gt;"",EW$5&gt;Mitarbeiter!$F$23),0,IF(Planung!EW25="",$C25,IF(ISNUMBER(Planung!EW25),Planung!EW25,IF(UPPER(Planung!EW25)="H",$C25/2,0)))))))</f>
        <v>1</v>
      </c>
      <c r="EX25" s="27">
        <f>IF($A25="",0,IF(Mitarbeiter!$G$23=FALSE,0,IF(AND(Mitarbeiter!$E$23&lt;&gt;"",EX$5+6&lt;Mitarbeiter!$E$23),0,IF(AND(Mitarbeiter!$F$23&lt;&gt;"",EX$5&gt;Mitarbeiter!$F$23),0,IF(Planung!EX25="",$C25,IF(ISNUMBER(Planung!EX25),Planung!EX25,IF(UPPER(Planung!EX25)="H",$C25/2,0)))))))</f>
        <v>1</v>
      </c>
      <c r="EY25" s="27">
        <f>IF($A25="",0,IF(Mitarbeiter!$G$23=FALSE,0,IF(AND(Mitarbeiter!$E$23&lt;&gt;"",EY$5+6&lt;Mitarbeiter!$E$23),0,IF(AND(Mitarbeiter!$F$23&lt;&gt;"",EY$5&gt;Mitarbeiter!$F$23),0,IF(Planung!EY25="",$C25,IF(ISNUMBER(Planung!EY25),Planung!EY25,IF(UPPER(Planung!EY25)="H",$C25/2,0)))))))</f>
        <v>1</v>
      </c>
      <c r="EZ25" s="27">
        <f>IF($A25="",0,IF(Mitarbeiter!$G$23=FALSE,0,IF(AND(Mitarbeiter!$E$23&lt;&gt;"",EZ$5+6&lt;Mitarbeiter!$E$23),0,IF(AND(Mitarbeiter!$F$23&lt;&gt;"",EZ$5&gt;Mitarbeiter!$F$23),0,IF(Planung!EZ25="",$C25,IF(ISNUMBER(Planung!EZ25),Planung!EZ25,IF(UPPER(Planung!EZ25)="H",$C25/2,0)))))))</f>
        <v>1</v>
      </c>
      <c r="FA25" s="27">
        <f>IF($A25="",0,IF(Mitarbeiter!$G$23=FALSE,0,IF(AND(Mitarbeiter!$E$23&lt;&gt;"",FA$5+6&lt;Mitarbeiter!$E$23),0,IF(AND(Mitarbeiter!$F$23&lt;&gt;"",FA$5&gt;Mitarbeiter!$F$23),0,IF(Planung!FA25="",$C25,IF(ISNUMBER(Planung!FA25),Planung!FA25,IF(UPPER(Planung!FA25)="H",$C25/2,0)))))))</f>
        <v>1</v>
      </c>
      <c r="FB25" s="27">
        <f>IF($A25="",0,IF(Mitarbeiter!$G$23=FALSE,0,IF(AND(Mitarbeiter!$E$23&lt;&gt;"",FB$5+6&lt;Mitarbeiter!$E$23),0,IF(AND(Mitarbeiter!$F$23&lt;&gt;"",FB$5&gt;Mitarbeiter!$F$23),0,IF(Planung!FB25="",$C25,IF(ISNUMBER(Planung!FB25),Planung!FB25,IF(UPPER(Planung!FB25)="H",$C25/2,0)))))))</f>
        <v>1</v>
      </c>
      <c r="FC25" s="27">
        <f>IF($A25="",0,IF(Mitarbeiter!$G$23=FALSE,0,IF(AND(Mitarbeiter!$E$23&lt;&gt;"",FC$5+6&lt;Mitarbeiter!$E$23),0,IF(AND(Mitarbeiter!$F$23&lt;&gt;"",FC$5&gt;Mitarbeiter!$F$23),0,IF(Planung!FC25="",$C25,IF(ISNUMBER(Planung!FC25),Planung!FC25,IF(UPPER(Planung!FC25)="H",$C25/2,0)))))))</f>
        <v>1</v>
      </c>
      <c r="FD25" s="27">
        <f>IF($A25="",0,IF(Mitarbeiter!$G$23=FALSE,0,IF(AND(Mitarbeiter!$E$23&lt;&gt;"",FD$5+6&lt;Mitarbeiter!$E$23),0,IF(AND(Mitarbeiter!$F$23&lt;&gt;"",FD$5&gt;Mitarbeiter!$F$23),0,IF(Planung!FD25="",$C25,IF(ISNUMBER(Planung!FD25),Planung!FD25,IF(UPPER(Planung!FD25)="H",$C25/2,0)))))))</f>
        <v>1</v>
      </c>
      <c r="FE25" s="27">
        <f>IF($A25="",0,IF(Mitarbeiter!$G$23=FALSE,0,IF(AND(Mitarbeiter!$E$23&lt;&gt;"",FE$5+6&lt;Mitarbeiter!$E$23),0,IF(AND(Mitarbeiter!$F$23&lt;&gt;"",FE$5&gt;Mitarbeiter!$F$23),0,IF(Planung!FE25="",$C25,IF(ISNUMBER(Planung!FE25),Planung!FE25,IF(UPPER(Planung!FE25)="H",$C25/2,0)))))))</f>
        <v>1</v>
      </c>
      <c r="FF25" s="27">
        <f>IF($A25="",0,IF(Mitarbeiter!$G$23=FALSE,0,IF(AND(Mitarbeiter!$E$23&lt;&gt;"",FF$5+6&lt;Mitarbeiter!$E$23),0,IF(AND(Mitarbeiter!$F$23&lt;&gt;"",FF$5&gt;Mitarbeiter!$F$23),0,IF(Planung!FF25="",$C25,IF(ISNUMBER(Planung!FF25),Planung!FF25,IF(UPPER(Planung!FF25)="H",$C25/2,0)))))))</f>
        <v>1</v>
      </c>
      <c r="FG25" s="27">
        <f>IF($A25="",0,IF(Mitarbeiter!$G$23=FALSE,0,IF(AND(Mitarbeiter!$E$23&lt;&gt;"",FG$5+6&lt;Mitarbeiter!$E$23),0,IF(AND(Mitarbeiter!$F$23&lt;&gt;"",FG$5&gt;Mitarbeiter!$F$23),0,IF(Planung!FG25="",$C25,IF(ISNUMBER(Planung!FG25),Planung!FG25,IF(UPPER(Planung!FG25)="H",$C25/2,0)))))))</f>
        <v>1</v>
      </c>
      <c r="FH25" s="27">
        <f>IF($A25="",0,IF(Mitarbeiter!$G$23=FALSE,0,IF(AND(Mitarbeiter!$E$23&lt;&gt;"",FH$5+6&lt;Mitarbeiter!$E$23),0,IF(AND(Mitarbeiter!$F$23&lt;&gt;"",FH$5&gt;Mitarbeiter!$F$23),0,IF(Planung!FH25="",$C25,IF(ISNUMBER(Planung!FH25),Planung!FH25,IF(UPPER(Planung!FH25)="H",$C25/2,0)))))))</f>
        <v>1</v>
      </c>
      <c r="FI25" s="27">
        <f>IF($A25="",0,IF(Mitarbeiter!$G$23=FALSE,0,IF(AND(Mitarbeiter!$E$23&lt;&gt;"",FI$5+6&lt;Mitarbeiter!$E$23),0,IF(AND(Mitarbeiter!$F$23&lt;&gt;"",FI$5&gt;Mitarbeiter!$F$23),0,IF(Planung!FI25="",$C25,IF(ISNUMBER(Planung!FI25),Planung!FI25,IF(UPPER(Planung!FI25)="H",$C25/2,0)))))))</f>
        <v>1</v>
      </c>
      <c r="FJ25" s="27">
        <f>IF($A25="",0,IF(Mitarbeiter!$G$23=FALSE,0,IF(AND(Mitarbeiter!$E$23&lt;&gt;"",FJ$5+6&lt;Mitarbeiter!$E$23),0,IF(AND(Mitarbeiter!$F$23&lt;&gt;"",FJ$5&gt;Mitarbeiter!$F$23),0,IF(Planung!FJ25="",$C25,IF(ISNUMBER(Planung!FJ25),Planung!FJ25,IF(UPPER(Planung!FJ25)="H",$C25/2,0)))))))</f>
        <v>1</v>
      </c>
      <c r="FK25" s="27">
        <f>IF($A25="",0,IF(Mitarbeiter!$G$23=FALSE,0,IF(AND(Mitarbeiter!$E$23&lt;&gt;"",FK$5+6&lt;Mitarbeiter!$E$23),0,IF(AND(Mitarbeiter!$F$23&lt;&gt;"",FK$5&gt;Mitarbeiter!$F$23),0,IF(Planung!FK25="",$C25,IF(ISNUMBER(Planung!FK25),Planung!FK25,IF(UPPER(Planung!FK25)="H",$C25/2,0)))))))</f>
        <v>1</v>
      </c>
      <c r="FL25" s="27">
        <f>IF($A25="",0,IF(Mitarbeiter!$G$23=FALSE,0,IF(AND(Mitarbeiter!$E$23&lt;&gt;"",FL$5+6&lt;Mitarbeiter!$E$23),0,IF(AND(Mitarbeiter!$F$23&lt;&gt;"",FL$5&gt;Mitarbeiter!$F$23),0,IF(Planung!FL25="",$C25,IF(ISNUMBER(Planung!FL25),Planung!FL25,IF(UPPER(Planung!FL25)="H",$C25/2,0)))))))</f>
        <v>1</v>
      </c>
      <c r="FM25" s="27">
        <f>IF($A25="",0,IF(Mitarbeiter!$G$23=FALSE,0,IF(AND(Mitarbeiter!$E$23&lt;&gt;"",FM$5+6&lt;Mitarbeiter!$E$23),0,IF(AND(Mitarbeiter!$F$23&lt;&gt;"",FM$5&gt;Mitarbeiter!$F$23),0,IF(Planung!FM25="",$C25,IF(ISNUMBER(Planung!FM25),Planung!FM25,IF(UPPER(Planung!FM25)="H",$C25/2,0)))))))</f>
        <v>1</v>
      </c>
      <c r="FN25" s="27">
        <f>IF($A25="",0,IF(Mitarbeiter!$G$23=FALSE,0,IF(AND(Mitarbeiter!$E$23&lt;&gt;"",FN$5+6&lt;Mitarbeiter!$E$23),0,IF(AND(Mitarbeiter!$F$23&lt;&gt;"",FN$5&gt;Mitarbeiter!$F$23),0,IF(Planung!FN25="",$C25,IF(ISNUMBER(Planung!FN25),Planung!FN25,IF(UPPER(Planung!FN25)="H",$C25/2,0)))))))</f>
        <v>1</v>
      </c>
      <c r="FO25" s="27">
        <f>IF($A25="",0,IF(Mitarbeiter!$G$23=FALSE,0,IF(AND(Mitarbeiter!$E$23&lt;&gt;"",FO$5+6&lt;Mitarbeiter!$E$23),0,IF(AND(Mitarbeiter!$F$23&lt;&gt;"",FO$5&gt;Mitarbeiter!$F$23),0,IF(Planung!FO25="",$C25,IF(ISNUMBER(Planung!FO25),Planung!FO25,IF(UPPER(Planung!FO25)="H",$C25/2,0)))))))</f>
        <v>1</v>
      </c>
      <c r="FP25" s="27">
        <f>IF($A25="",0,IF(Mitarbeiter!$G$23=FALSE,0,IF(AND(Mitarbeiter!$E$23&lt;&gt;"",FP$5+6&lt;Mitarbeiter!$E$23),0,IF(AND(Mitarbeiter!$F$23&lt;&gt;"",FP$5&gt;Mitarbeiter!$F$23),0,IF(Planung!FP25="",$C25,IF(ISNUMBER(Planung!FP25),Planung!FP25,IF(UPPER(Planung!FP25)="H",$C25/2,0)))))))</f>
        <v>1</v>
      </c>
      <c r="FQ25" s="27">
        <f>IF($A25="",0,IF(Mitarbeiter!$G$23=FALSE,0,IF(AND(Mitarbeiter!$E$23&lt;&gt;"",FQ$5+6&lt;Mitarbeiter!$E$23),0,IF(AND(Mitarbeiter!$F$23&lt;&gt;"",FQ$5&gt;Mitarbeiter!$F$23),0,IF(Planung!FQ25="",$C25,IF(ISNUMBER(Planung!FQ25),Planung!FQ25,IF(UPPER(Planung!FQ25)="H",$C25/2,0)))))))</f>
        <v>1</v>
      </c>
      <c r="FR25" s="27">
        <f>IF($A25="",0,IF(Mitarbeiter!$G$23=FALSE,0,IF(AND(Mitarbeiter!$E$23&lt;&gt;"",FR$5+6&lt;Mitarbeiter!$E$23),0,IF(AND(Mitarbeiter!$F$23&lt;&gt;"",FR$5&gt;Mitarbeiter!$F$23),0,IF(Planung!FR25="",$C25,IF(ISNUMBER(Planung!FR25),Planung!FR25,IF(UPPER(Planung!FR25)="H",$C25/2,0)))))))</f>
        <v>1</v>
      </c>
      <c r="FS25" s="27">
        <f>IF($A25="",0,IF(Mitarbeiter!$G$23=FALSE,0,IF(AND(Mitarbeiter!$E$23&lt;&gt;"",FS$5+6&lt;Mitarbeiter!$E$23),0,IF(AND(Mitarbeiter!$F$23&lt;&gt;"",FS$5&gt;Mitarbeiter!$F$23),0,IF(Planung!FS25="",$C25,IF(ISNUMBER(Planung!FS25),Planung!FS25,IF(UPPER(Planung!FS25)="H",$C25/2,0)))))))</f>
        <v>1</v>
      </c>
      <c r="FT25" s="27">
        <f>IF($A25="",0,IF(Mitarbeiter!$G$23=FALSE,0,IF(AND(Mitarbeiter!$E$23&lt;&gt;"",FT$5+6&lt;Mitarbeiter!$E$23),0,IF(AND(Mitarbeiter!$F$23&lt;&gt;"",FT$5&gt;Mitarbeiter!$F$23),0,IF(Planung!FT25="",$C25,IF(ISNUMBER(Planung!FT25),Planung!FT25,IF(UPPER(Planung!FT25)="H",$C25/2,0)))))))</f>
        <v>1</v>
      </c>
      <c r="FU25" s="27">
        <f>IF($A25="",0,IF(Mitarbeiter!$G$23=FALSE,0,IF(AND(Mitarbeiter!$E$23&lt;&gt;"",FU$5+6&lt;Mitarbeiter!$E$23),0,IF(AND(Mitarbeiter!$F$23&lt;&gt;"",FU$5&gt;Mitarbeiter!$F$23),0,IF(Planung!FU25="",$C25,IF(ISNUMBER(Planung!FU25),Planung!FU25,IF(UPPER(Planung!FU25)="H",$C25/2,0)))))))</f>
        <v>1</v>
      </c>
      <c r="FV25" s="27">
        <f>IF($A25="",0,IF(Mitarbeiter!$G$23=FALSE,0,IF(AND(Mitarbeiter!$E$23&lt;&gt;"",FV$5+6&lt;Mitarbeiter!$E$23),0,IF(AND(Mitarbeiter!$F$23&lt;&gt;"",FV$5&gt;Mitarbeiter!$F$23),0,IF(Planung!FV25="",$C25,IF(ISNUMBER(Planung!FV25),Planung!FV25,IF(UPPER(Planung!FV25)="H",$C25/2,0)))))))</f>
        <v>1</v>
      </c>
      <c r="FW25" s="27">
        <f>IF($A25="",0,IF(Mitarbeiter!$G$23=FALSE,0,IF(AND(Mitarbeiter!$E$23&lt;&gt;"",FW$5+6&lt;Mitarbeiter!$E$23),0,IF(AND(Mitarbeiter!$F$23&lt;&gt;"",FW$5&gt;Mitarbeiter!$F$23),0,IF(Planung!FW25="",$C25,IF(ISNUMBER(Planung!FW25),Planung!FW25,IF(UPPER(Planung!FW25)="H",$C25/2,0)))))))</f>
        <v>1</v>
      </c>
      <c r="FX25" s="27">
        <f>IF($A25="",0,IF(Mitarbeiter!$G$23=FALSE,0,IF(AND(Mitarbeiter!$E$23&lt;&gt;"",FX$5+6&lt;Mitarbeiter!$E$23),0,IF(AND(Mitarbeiter!$F$23&lt;&gt;"",FX$5&gt;Mitarbeiter!$F$23),0,IF(Planung!FX25="",$C25,IF(ISNUMBER(Planung!FX25),Planung!FX25,IF(UPPER(Planung!FX25)="H",$C25/2,0)))))))</f>
        <v>1</v>
      </c>
      <c r="FY25" s="27">
        <f>IF($A25="",0,IF(Mitarbeiter!$G$23=FALSE,0,IF(AND(Mitarbeiter!$E$23&lt;&gt;"",FY$5+6&lt;Mitarbeiter!$E$23),0,IF(AND(Mitarbeiter!$F$23&lt;&gt;"",FY$5&gt;Mitarbeiter!$F$23),0,IF(Planung!FY25="",$C25,IF(ISNUMBER(Planung!FY25),Planung!FY25,IF(UPPER(Planung!FY25)="H",$C25/2,0)))))))</f>
        <v>1</v>
      </c>
      <c r="FZ25" s="27">
        <f>IF($A25="",0,IF(Mitarbeiter!$G$23=FALSE,0,IF(AND(Mitarbeiter!$E$23&lt;&gt;"",FZ$5+6&lt;Mitarbeiter!$E$23),0,IF(AND(Mitarbeiter!$F$23&lt;&gt;"",FZ$5&gt;Mitarbeiter!$F$23),0,IF(Planung!FZ25="",$C25,IF(ISNUMBER(Planung!FZ25),Planung!FZ25,IF(UPPER(Planung!FZ25)="H",$C25/2,0)))))))</f>
        <v>1</v>
      </c>
      <c r="GA25" s="27">
        <f>IF($A25="",0,IF(Mitarbeiter!$G$23=FALSE,0,IF(AND(Mitarbeiter!$E$23&lt;&gt;"",GA$5+6&lt;Mitarbeiter!$E$23),0,IF(AND(Mitarbeiter!$F$23&lt;&gt;"",GA$5&gt;Mitarbeiter!$F$23),0,IF(Planung!GA25="",$C25,IF(ISNUMBER(Planung!GA25),Planung!GA25,IF(UPPER(Planung!GA25)="H",$C25/2,0)))))))</f>
        <v>1</v>
      </c>
      <c r="GB25" s="27">
        <f>IF($A25="",0,IF(Mitarbeiter!$G$23=FALSE,0,IF(AND(Mitarbeiter!$E$23&lt;&gt;"",GB$5+6&lt;Mitarbeiter!$E$23),0,IF(AND(Mitarbeiter!$F$23&lt;&gt;"",GB$5&gt;Mitarbeiter!$F$23),0,IF(Planung!GB25="",$C25,IF(ISNUMBER(Planung!GB25),Planung!GB25,IF(UPPER(Planung!GB25)="H",$C25/2,0)))))))</f>
        <v>1</v>
      </c>
      <c r="GC25" s="27">
        <f>IF($A25="",0,IF(Mitarbeiter!$G$23=FALSE,0,IF(AND(Mitarbeiter!$E$23&lt;&gt;"",GC$5+6&lt;Mitarbeiter!$E$23),0,IF(AND(Mitarbeiter!$F$23&lt;&gt;"",GC$5&gt;Mitarbeiter!$F$23),0,IF(Planung!GC25="",$C25,IF(ISNUMBER(Planung!GC25),Planung!GC25,IF(UPPER(Planung!GC25)="H",$C25/2,0)))))))</f>
        <v>1</v>
      </c>
      <c r="GD25" s="27">
        <f>IF($A25="",0,IF(Mitarbeiter!$G$23=FALSE,0,IF(AND(Mitarbeiter!$E$23&lt;&gt;"",GD$5+6&lt;Mitarbeiter!$E$23),0,IF(AND(Mitarbeiter!$F$23&lt;&gt;"",GD$5&gt;Mitarbeiter!$F$23),0,IF(Planung!GD25="",$C25,IF(ISNUMBER(Planung!GD25),Planung!GD25,IF(UPPER(Planung!GD25)="H",$C25/2,0)))))))</f>
        <v>1</v>
      </c>
      <c r="GE25" s="27">
        <f>IF($A25="",0,IF(Mitarbeiter!$G$23=FALSE,0,IF(AND(Mitarbeiter!$E$23&lt;&gt;"",GE$5+6&lt;Mitarbeiter!$E$23),0,IF(AND(Mitarbeiter!$F$23&lt;&gt;"",GE$5&gt;Mitarbeiter!$F$23),0,IF(Planung!GE25="",$C25,IF(ISNUMBER(Planung!GE25),Planung!GE25,IF(UPPER(Planung!GE25)="H",$C25/2,0)))))))</f>
        <v>1</v>
      </c>
      <c r="GF25" s="27">
        <f>IF($A25="",0,IF(Mitarbeiter!$G$23=FALSE,0,IF(AND(Mitarbeiter!$E$23&lt;&gt;"",GF$5+6&lt;Mitarbeiter!$E$23),0,IF(AND(Mitarbeiter!$F$23&lt;&gt;"",GF$5&gt;Mitarbeiter!$F$23),0,IF(Planung!GF25="",$C25,IF(ISNUMBER(Planung!GF25),Planung!GF25,IF(UPPER(Planung!GF25)="H",$C25/2,0)))))))</f>
        <v>1</v>
      </c>
      <c r="GG25" s="27">
        <f>IF($A25="",0,IF(Mitarbeiter!$G$23=FALSE,0,IF(AND(Mitarbeiter!$E$23&lt;&gt;"",GG$5+6&lt;Mitarbeiter!$E$23),0,IF(AND(Mitarbeiter!$F$23&lt;&gt;"",GG$5&gt;Mitarbeiter!$F$23),0,IF(Planung!GG25="",$C25,IF(ISNUMBER(Planung!GG25),Planung!GG25,IF(UPPER(Planung!GG25)="H",$C25/2,0)))))))</f>
        <v>1</v>
      </c>
      <c r="GH25" s="27">
        <f>IF($A25="",0,IF(Mitarbeiter!$G$23=FALSE,0,IF(AND(Mitarbeiter!$E$23&lt;&gt;"",GH$5+6&lt;Mitarbeiter!$E$23),0,IF(AND(Mitarbeiter!$F$23&lt;&gt;"",GH$5&gt;Mitarbeiter!$F$23),0,IF(Planung!GH25="",$C25,IF(ISNUMBER(Planung!GH25),Planung!GH25,IF(UPPER(Planung!GH25)="H",$C25/2,0)))))))</f>
        <v>1</v>
      </c>
      <c r="GI25" s="27">
        <f>IF($A25="",0,IF(Mitarbeiter!$G$23=FALSE,0,IF(AND(Mitarbeiter!$E$23&lt;&gt;"",GI$5+6&lt;Mitarbeiter!$E$23),0,IF(AND(Mitarbeiter!$F$23&lt;&gt;"",GI$5&gt;Mitarbeiter!$F$23),0,IF(Planung!GI25="",$C25,IF(ISNUMBER(Planung!GI25),Planung!GI25,IF(UPPER(Planung!GI25)="H",$C25/2,0)))))))</f>
        <v>1</v>
      </c>
      <c r="GJ25" s="27">
        <f>IF($A25="",0,IF(Mitarbeiter!$G$23=FALSE,0,IF(AND(Mitarbeiter!$E$23&lt;&gt;"",GJ$5+6&lt;Mitarbeiter!$E$23),0,IF(AND(Mitarbeiter!$F$23&lt;&gt;"",GJ$5&gt;Mitarbeiter!$F$23),0,IF(Planung!GJ25="",$C25,IF(ISNUMBER(Planung!GJ25),Planung!GJ25,IF(UPPER(Planung!GJ25)="H",$C25/2,0)))))))</f>
        <v>1</v>
      </c>
      <c r="GK25" s="27">
        <f>IF($A25="",0,IF(Mitarbeiter!$G$23=FALSE,0,IF(AND(Mitarbeiter!$E$23&lt;&gt;"",GK$5+6&lt;Mitarbeiter!$E$23),0,IF(AND(Mitarbeiter!$F$23&lt;&gt;"",GK$5&gt;Mitarbeiter!$F$23),0,IF(Planung!GK25="",$C25,IF(ISNUMBER(Planung!GK25),Planung!GK25,IF(UPPER(Planung!GK25)="H",$C25/2,0)))))))</f>
        <v>1</v>
      </c>
      <c r="GL25" s="27">
        <f>IF($A25="",0,IF(Mitarbeiter!$G$23=FALSE,0,IF(AND(Mitarbeiter!$E$23&lt;&gt;"",GL$5+6&lt;Mitarbeiter!$E$23),0,IF(AND(Mitarbeiter!$F$23&lt;&gt;"",GL$5&gt;Mitarbeiter!$F$23),0,IF(Planung!GL25="",$C25,IF(ISNUMBER(Planung!GL25),Planung!GL25,IF(UPPER(Planung!GL25)="H",$C25/2,0)))))))</f>
        <v>1</v>
      </c>
      <c r="GM25" s="27">
        <f>IF($A25="",0,IF(Mitarbeiter!$G$23=FALSE,0,IF(AND(Mitarbeiter!$E$23&lt;&gt;"",GM$5+6&lt;Mitarbeiter!$E$23),0,IF(AND(Mitarbeiter!$F$23&lt;&gt;"",GM$5&gt;Mitarbeiter!$F$23),0,IF(Planung!GM25="",$C25,IF(ISNUMBER(Planung!GM25),Planung!GM25,IF(UPPER(Planung!GM25)="H",$C25/2,0)))))))</f>
        <v>1</v>
      </c>
      <c r="GN25" s="27">
        <f>IF($A25="",0,IF(Mitarbeiter!$G$23=FALSE,0,IF(AND(Mitarbeiter!$E$23&lt;&gt;"",GN$5+6&lt;Mitarbeiter!$E$23),0,IF(AND(Mitarbeiter!$F$23&lt;&gt;"",GN$5&gt;Mitarbeiter!$F$23),0,IF(Planung!GN25="",$C25,IF(ISNUMBER(Planung!GN25),Planung!GN25,IF(UPPER(Planung!GN25)="H",$C25/2,0)))))))</f>
        <v>1</v>
      </c>
      <c r="GO25" s="27">
        <f>IF($A25="",0,IF(Mitarbeiter!$G$23=FALSE,0,IF(AND(Mitarbeiter!$E$23&lt;&gt;"",GO$5+6&lt;Mitarbeiter!$E$23),0,IF(AND(Mitarbeiter!$F$23&lt;&gt;"",GO$5&gt;Mitarbeiter!$F$23),0,IF(Planung!GO25="",$C25,IF(ISNUMBER(Planung!GO25),Planung!GO25,IF(UPPER(Planung!GO25)="H",$C25/2,0)))))))</f>
        <v>1</v>
      </c>
      <c r="GP25" s="27">
        <f>IF($A25="",0,IF(Mitarbeiter!$G$23=FALSE,0,IF(AND(Mitarbeiter!$E$23&lt;&gt;"",GP$5+6&lt;Mitarbeiter!$E$23),0,IF(AND(Mitarbeiter!$F$23&lt;&gt;"",GP$5&gt;Mitarbeiter!$F$23),0,IF(Planung!GP25="",$C25,IF(ISNUMBER(Planung!GP25),Planung!GP25,IF(UPPER(Planung!GP25)="H",$C25/2,0)))))))</f>
        <v>1</v>
      </c>
      <c r="GQ25" s="27">
        <f>IF($A25="",0,IF(Mitarbeiter!$G$23=FALSE,0,IF(AND(Mitarbeiter!$E$23&lt;&gt;"",GQ$5+6&lt;Mitarbeiter!$E$23),0,IF(AND(Mitarbeiter!$F$23&lt;&gt;"",GQ$5&gt;Mitarbeiter!$F$23),0,IF(Planung!GQ25="",$C25,IF(ISNUMBER(Planung!GQ25),Planung!GQ25,IF(UPPER(Planung!GQ25)="H",$C25/2,0)))))))</f>
        <v>1</v>
      </c>
      <c r="GR25" s="27">
        <f>IF($A25="",0,IF(Mitarbeiter!$G$23=FALSE,0,IF(AND(Mitarbeiter!$E$23&lt;&gt;"",GR$5+6&lt;Mitarbeiter!$E$23),0,IF(AND(Mitarbeiter!$F$23&lt;&gt;"",GR$5&gt;Mitarbeiter!$F$23),0,IF(Planung!GR25="",$C25,IF(ISNUMBER(Planung!GR25),Planung!GR25,IF(UPPER(Planung!GR25)="H",$C25/2,0)))))))</f>
        <v>1</v>
      </c>
      <c r="GS25" s="27">
        <f>IF($A25="",0,IF(Mitarbeiter!$G$23=FALSE,0,IF(AND(Mitarbeiter!$E$23&lt;&gt;"",GS$5+6&lt;Mitarbeiter!$E$23),0,IF(AND(Mitarbeiter!$F$23&lt;&gt;"",GS$5&gt;Mitarbeiter!$F$23),0,IF(Planung!GS25="",$C25,IF(ISNUMBER(Planung!GS25),Planung!GS25,IF(UPPER(Planung!GS25)="H",$C25/2,0)))))))</f>
        <v>1</v>
      </c>
      <c r="GT25" s="27">
        <f>IF($A25="",0,IF(Mitarbeiter!$G$23=FALSE,0,IF(AND(Mitarbeiter!$E$23&lt;&gt;"",GT$5+6&lt;Mitarbeiter!$E$23),0,IF(AND(Mitarbeiter!$F$23&lt;&gt;"",GT$5&gt;Mitarbeiter!$F$23),0,IF(Planung!GT25="",$C25,IF(ISNUMBER(Planung!GT25),Planung!GT25,IF(UPPER(Planung!GT25)="H",$C25/2,0)))))))</f>
        <v>1</v>
      </c>
      <c r="GU25" s="27">
        <f>IF($A25="",0,IF(Mitarbeiter!$G$23=FALSE,0,IF(AND(Mitarbeiter!$E$23&lt;&gt;"",GU$5+6&lt;Mitarbeiter!$E$23),0,IF(AND(Mitarbeiter!$F$23&lt;&gt;"",GU$5&gt;Mitarbeiter!$F$23),0,IF(Planung!GU25="",$C25,IF(ISNUMBER(Planung!GU25),Planung!GU25,IF(UPPER(Planung!GU25)="H",$C25/2,0)))))))</f>
        <v>1</v>
      </c>
      <c r="GV25" s="27">
        <f>IF($A25="",0,IF(Mitarbeiter!$G$23=FALSE,0,IF(AND(Mitarbeiter!$E$23&lt;&gt;"",GV$5+6&lt;Mitarbeiter!$E$23),0,IF(AND(Mitarbeiter!$F$23&lt;&gt;"",GV$5&gt;Mitarbeiter!$F$23),0,IF(Planung!GV25="",$C25,IF(ISNUMBER(Planung!GV25),Planung!GV25,IF(UPPER(Planung!GV25)="H",$C25/2,0)))))))</f>
        <v>1</v>
      </c>
      <c r="GW25" s="27">
        <f>IF($A25="",0,IF(Mitarbeiter!$G$23=FALSE,0,IF(AND(Mitarbeiter!$E$23&lt;&gt;"",GW$5+6&lt;Mitarbeiter!$E$23),0,IF(AND(Mitarbeiter!$F$23&lt;&gt;"",GW$5&gt;Mitarbeiter!$F$23),0,IF(Planung!GW25="",$C25,IF(ISNUMBER(Planung!GW25),Planung!GW25,IF(UPPER(Planung!GW25)="H",$C25/2,0)))))))</f>
        <v>1</v>
      </c>
      <c r="GX25" s="27">
        <f>IF($A25="",0,IF(Mitarbeiter!$G$23=FALSE,0,IF(AND(Mitarbeiter!$E$23&lt;&gt;"",GX$5+6&lt;Mitarbeiter!$E$23),0,IF(AND(Mitarbeiter!$F$23&lt;&gt;"",GX$5&gt;Mitarbeiter!$F$23),0,IF(Planung!GX25="",$C25,IF(ISNUMBER(Planung!GX25),Planung!GX25,IF(UPPER(Planung!GX25)="H",$C25/2,0)))))))</f>
        <v>1</v>
      </c>
      <c r="GY25" s="27">
        <f>IF($A25="",0,IF(Mitarbeiter!$G$23=FALSE,0,IF(AND(Mitarbeiter!$E$23&lt;&gt;"",GY$5+6&lt;Mitarbeiter!$E$23),0,IF(AND(Mitarbeiter!$F$23&lt;&gt;"",GY$5&gt;Mitarbeiter!$F$23),0,IF(Planung!GY25="",$C25,IF(ISNUMBER(Planung!GY25),Planung!GY25,IF(UPPER(Planung!GY25)="H",$C25/2,0)))))))</f>
        <v>1</v>
      </c>
      <c r="GZ25" s="27">
        <f>IF($A25="",0,IF(Mitarbeiter!$G$23=FALSE,0,IF(AND(Mitarbeiter!$E$23&lt;&gt;"",GZ$5+6&lt;Mitarbeiter!$E$23),0,IF(AND(Mitarbeiter!$F$23&lt;&gt;"",GZ$5&gt;Mitarbeiter!$F$23),0,IF(Planung!GZ25="",$C25,IF(ISNUMBER(Planung!GZ25),Planung!GZ25,IF(UPPER(Planung!GZ25)="H",$C25/2,0)))))))</f>
        <v>1</v>
      </c>
      <c r="HA25" s="27">
        <f>IF($A25="",0,IF(Mitarbeiter!$G$23=FALSE,0,IF(AND(Mitarbeiter!$E$23&lt;&gt;"",HA$5+6&lt;Mitarbeiter!$E$23),0,IF(AND(Mitarbeiter!$F$23&lt;&gt;"",HA$5&gt;Mitarbeiter!$F$23),0,IF(Planung!HA25="",$C25,IF(ISNUMBER(Planung!HA25),Planung!HA25,IF(UPPER(Planung!HA25)="H",$C25/2,0)))))))</f>
        <v>1</v>
      </c>
      <c r="HB25" s="27">
        <f>IF($A25="",0,IF(Mitarbeiter!$G$23=FALSE,0,IF(AND(Mitarbeiter!$E$23&lt;&gt;"",HB$5+6&lt;Mitarbeiter!$E$23),0,IF(AND(Mitarbeiter!$F$23&lt;&gt;"",HB$5&gt;Mitarbeiter!$F$23),0,IF(Planung!HB25="",$C25,IF(ISNUMBER(Planung!HB25),Planung!HB25,IF(UPPER(Planung!HB25)="H",$C25/2,0)))))))</f>
        <v>1</v>
      </c>
      <c r="HC25" s="27">
        <f>IF($A25="",0,IF(Mitarbeiter!$G$23=FALSE,0,IF(AND(Mitarbeiter!$E$23&lt;&gt;"",HC$5+6&lt;Mitarbeiter!$E$23),0,IF(AND(Mitarbeiter!$F$23&lt;&gt;"",HC$5&gt;Mitarbeiter!$F$23),0,IF(Planung!HC25="",$C25,IF(ISNUMBER(Planung!HC25),Planung!HC25,IF(UPPER(Planung!HC25)="H",$C25/2,0)))))))</f>
        <v>1</v>
      </c>
      <c r="HD25" s="27">
        <f>IF($A25="",0,IF(Mitarbeiter!$G$23=FALSE,0,IF(AND(Mitarbeiter!$E$23&lt;&gt;"",HD$5+6&lt;Mitarbeiter!$E$23),0,IF(AND(Mitarbeiter!$F$23&lt;&gt;"",HD$5&gt;Mitarbeiter!$F$23),0,IF(Planung!HD25="",$C25,IF(ISNUMBER(Planung!HD25),Planung!HD25,IF(UPPER(Planung!HD25)="H",$C25/2,0)))))))</f>
        <v>1</v>
      </c>
      <c r="HE25" s="27">
        <f>IF($A25="",0,IF(Mitarbeiter!$G$23=FALSE,0,IF(AND(Mitarbeiter!$E$23&lt;&gt;"",HE$5+6&lt;Mitarbeiter!$E$23),0,IF(AND(Mitarbeiter!$F$23&lt;&gt;"",HE$5&gt;Mitarbeiter!$F$23),0,IF(Planung!HE25="",$C25,IF(ISNUMBER(Planung!HE25),Planung!HE25,IF(UPPER(Planung!HE25)="H",$C25/2,0)))))))</f>
        <v>1</v>
      </c>
      <c r="HF25" s="27">
        <f>IF($A25="",0,IF(Mitarbeiter!$G$23=FALSE,0,IF(AND(Mitarbeiter!$E$23&lt;&gt;"",HF$5+6&lt;Mitarbeiter!$E$23),0,IF(AND(Mitarbeiter!$F$23&lt;&gt;"",HF$5&gt;Mitarbeiter!$F$23),0,IF(Planung!HF25="",$C25,IF(ISNUMBER(Planung!HF25),Planung!HF25,IF(UPPER(Planung!HF25)="H",$C25/2,0)))))))</f>
        <v>1</v>
      </c>
      <c r="HG25" s="27">
        <f>IF($A25="",0,IF(Mitarbeiter!$G$23=FALSE,0,IF(AND(Mitarbeiter!$E$23&lt;&gt;"",HG$5+6&lt;Mitarbeiter!$E$23),0,IF(AND(Mitarbeiter!$F$23&lt;&gt;"",HG$5&gt;Mitarbeiter!$F$23),0,IF(Planung!HG25="",$C25,IF(ISNUMBER(Planung!HG25),Planung!HG25,IF(UPPER(Planung!HG25)="H",$C25/2,0)))))))</f>
        <v>1</v>
      </c>
      <c r="HH25" s="27">
        <f>IF($A25="",0,IF(Mitarbeiter!$G$23=FALSE,0,IF(AND(Mitarbeiter!$E$23&lt;&gt;"",HH$5+6&lt;Mitarbeiter!$E$23),0,IF(AND(Mitarbeiter!$F$23&lt;&gt;"",HH$5&gt;Mitarbeiter!$F$23),0,IF(Planung!HH25="",$C25,IF(ISNUMBER(Planung!HH25),Planung!HH25,IF(UPPER(Planung!HH25)="H",$C25/2,0)))))))</f>
        <v>1</v>
      </c>
      <c r="HI25" s="27">
        <f>IF($A25="",0,IF(Mitarbeiter!$G$23=FALSE,0,IF(AND(Mitarbeiter!$E$23&lt;&gt;"",HI$5+6&lt;Mitarbeiter!$E$23),0,IF(AND(Mitarbeiter!$F$23&lt;&gt;"",HI$5&gt;Mitarbeiter!$F$23),0,IF(Planung!HI25="",$C25,IF(ISNUMBER(Planung!HI25),Planung!HI25,IF(UPPER(Planung!HI25)="H",$C25/2,0)))))))</f>
        <v>1</v>
      </c>
      <c r="HJ25" s="27">
        <f>IF($A25="",0,IF(Mitarbeiter!$G$23=FALSE,0,IF(AND(Mitarbeiter!$E$23&lt;&gt;"",HJ$5+6&lt;Mitarbeiter!$E$23),0,IF(AND(Mitarbeiter!$F$23&lt;&gt;"",HJ$5&gt;Mitarbeiter!$F$23),0,IF(Planung!HJ25="",$C25,IF(ISNUMBER(Planung!HJ25),Planung!HJ25,IF(UPPER(Planung!HJ25)="H",$C25/2,0)))))))</f>
        <v>1</v>
      </c>
      <c r="HK25" s="27">
        <f>IF($A25="",0,IF(Mitarbeiter!$G$23=FALSE,0,IF(AND(Mitarbeiter!$E$23&lt;&gt;"",HK$5+6&lt;Mitarbeiter!$E$23),0,IF(AND(Mitarbeiter!$F$23&lt;&gt;"",HK$5&gt;Mitarbeiter!$F$23),0,IF(Planung!HK25="",$C25,IF(ISNUMBER(Planung!HK25),Planung!HK25,IF(UPPER(Planung!HK25)="H",$C25/2,0)))))))</f>
        <v>1</v>
      </c>
      <c r="HL25" s="27">
        <f>IF($A25="",0,IF(Mitarbeiter!$G$23=FALSE,0,IF(AND(Mitarbeiter!$E$23&lt;&gt;"",HL$5+6&lt;Mitarbeiter!$E$23),0,IF(AND(Mitarbeiter!$F$23&lt;&gt;"",HL$5&gt;Mitarbeiter!$F$23),0,IF(Planung!HL25="",$C25,IF(ISNUMBER(Planung!HL25),Planung!HL25,IF(UPPER(Planung!HL25)="H",$C25/2,0)))))))</f>
        <v>1</v>
      </c>
      <c r="HM25" s="27">
        <f>IF($A25="",0,IF(Mitarbeiter!$G$23=FALSE,0,IF(AND(Mitarbeiter!$E$23&lt;&gt;"",HM$5+6&lt;Mitarbeiter!$E$23),0,IF(AND(Mitarbeiter!$F$23&lt;&gt;"",HM$5&gt;Mitarbeiter!$F$23),0,IF(Planung!HM25="",$C25,IF(ISNUMBER(Planung!HM25),Planung!HM25,IF(UPPER(Planung!HM25)="H",$C25/2,0)))))))</f>
        <v>1</v>
      </c>
      <c r="HN25" s="27">
        <f>IF($A25="",0,IF(Mitarbeiter!$G$23=FALSE,0,IF(AND(Mitarbeiter!$E$23&lt;&gt;"",HN$5+6&lt;Mitarbeiter!$E$23),0,IF(AND(Mitarbeiter!$F$23&lt;&gt;"",HN$5&gt;Mitarbeiter!$F$23),0,IF(Planung!HN25="",$C25,IF(ISNUMBER(Planung!HN25),Planung!HN25,IF(UPPER(Planung!HN25)="H",$C25/2,0)))))))</f>
        <v>1</v>
      </c>
      <c r="HO25" s="27">
        <f>IF($A25="",0,IF(Mitarbeiter!$G$23=FALSE,0,IF(AND(Mitarbeiter!$E$23&lt;&gt;"",HO$5+6&lt;Mitarbeiter!$E$23),0,IF(AND(Mitarbeiter!$F$23&lt;&gt;"",HO$5&gt;Mitarbeiter!$F$23),0,IF(Planung!HO25="",$C25,IF(ISNUMBER(Planung!HO25),Planung!HO25,IF(UPPER(Planung!HO25)="H",$C25/2,0)))))))</f>
        <v>1</v>
      </c>
      <c r="HP25" s="27">
        <f>IF($A25="",0,IF(Mitarbeiter!$G$23=FALSE,0,IF(AND(Mitarbeiter!$E$23&lt;&gt;"",HP$5+6&lt;Mitarbeiter!$E$23),0,IF(AND(Mitarbeiter!$F$23&lt;&gt;"",HP$5&gt;Mitarbeiter!$F$23),0,IF(Planung!HP25="",$C25,IF(ISNUMBER(Planung!HP25),Planung!HP25,IF(UPPER(Planung!HP25)="H",$C25/2,0)))))))</f>
        <v>1</v>
      </c>
      <c r="HQ25" s="27">
        <f>IF($A25="",0,IF(Mitarbeiter!$G$23=FALSE,0,IF(AND(Mitarbeiter!$E$23&lt;&gt;"",HQ$5+6&lt;Mitarbeiter!$E$23),0,IF(AND(Mitarbeiter!$F$23&lt;&gt;"",HQ$5&gt;Mitarbeiter!$F$23),0,IF(Planung!HQ25="",$C25,IF(ISNUMBER(Planung!HQ25),Planung!HQ25,IF(UPPER(Planung!HQ25)="H",$C25/2,0)))))))</f>
        <v>1</v>
      </c>
      <c r="HR25" s="27">
        <f>IF($A25="",0,IF(Mitarbeiter!$G$23=FALSE,0,IF(AND(Mitarbeiter!$E$23&lt;&gt;"",HR$5+6&lt;Mitarbeiter!$E$23),0,IF(AND(Mitarbeiter!$F$23&lt;&gt;"",HR$5&gt;Mitarbeiter!$F$23),0,IF(Planung!HR25="",$C25,IF(ISNUMBER(Planung!HR25),Planung!HR25,IF(UPPER(Planung!HR25)="H",$C25/2,0)))))))</f>
        <v>1</v>
      </c>
      <c r="HS25" s="27">
        <f>IF($A25="",0,IF(Mitarbeiter!$G$23=FALSE,0,IF(AND(Mitarbeiter!$E$23&lt;&gt;"",HS$5+6&lt;Mitarbeiter!$E$23),0,IF(AND(Mitarbeiter!$F$23&lt;&gt;"",HS$5&gt;Mitarbeiter!$F$23),0,IF(Planung!HS25="",$C25,IF(ISNUMBER(Planung!HS25),Planung!HS25,IF(UPPER(Planung!HS25)="H",$C25/2,0)))))))</f>
        <v>1</v>
      </c>
      <c r="HT25" s="27">
        <f>IF($A25="",0,IF(Mitarbeiter!$G$23=FALSE,0,IF(AND(Mitarbeiter!$E$23&lt;&gt;"",HT$5+6&lt;Mitarbeiter!$E$23),0,IF(AND(Mitarbeiter!$F$23&lt;&gt;"",HT$5&gt;Mitarbeiter!$F$23),0,IF(Planung!HT25="",$C25,IF(ISNUMBER(Planung!HT25),Planung!HT25,IF(UPPER(Planung!HT25)="H",$C25/2,0)))))))</f>
        <v>1</v>
      </c>
      <c r="HU25" s="27">
        <f>IF($A25="",0,IF(Mitarbeiter!$G$23=FALSE,0,IF(AND(Mitarbeiter!$E$23&lt;&gt;"",HU$5+6&lt;Mitarbeiter!$E$23),0,IF(AND(Mitarbeiter!$F$23&lt;&gt;"",HU$5&gt;Mitarbeiter!$F$23),0,IF(Planung!HU25="",$C25,IF(ISNUMBER(Planung!HU25),Planung!HU25,IF(UPPER(Planung!HU25)="H",$C25/2,0)))))))</f>
        <v>1</v>
      </c>
      <c r="HV25" s="27">
        <f>IF($A25="",0,IF(Mitarbeiter!$G$23=FALSE,0,IF(AND(Mitarbeiter!$E$23&lt;&gt;"",HV$5+6&lt;Mitarbeiter!$E$23),0,IF(AND(Mitarbeiter!$F$23&lt;&gt;"",HV$5&gt;Mitarbeiter!$F$23),0,IF(Planung!HV25="",$C25,IF(ISNUMBER(Planung!HV25),Planung!HV25,IF(UPPER(Planung!HV25)="H",$C25/2,0)))))))</f>
        <v>1</v>
      </c>
      <c r="HW25" s="27">
        <f>IF($A25="",0,IF(Mitarbeiter!$G$23=FALSE,0,IF(AND(Mitarbeiter!$E$23&lt;&gt;"",HW$5+6&lt;Mitarbeiter!$E$23),0,IF(AND(Mitarbeiter!$F$23&lt;&gt;"",HW$5&gt;Mitarbeiter!$F$23),0,IF(Planung!HW25="",$C25,IF(ISNUMBER(Planung!HW25),Planung!HW25,IF(UPPER(Planung!HW25)="H",$C25/2,0)))))))</f>
        <v>1</v>
      </c>
      <c r="HX25" s="27">
        <f>IF($A25="",0,IF(Mitarbeiter!$G$23=FALSE,0,IF(AND(Mitarbeiter!$E$23&lt;&gt;"",HX$5+6&lt;Mitarbeiter!$E$23),0,IF(AND(Mitarbeiter!$F$23&lt;&gt;"",HX$5&gt;Mitarbeiter!$F$23),0,IF(Planung!HX25="",$C25,IF(ISNUMBER(Planung!HX25),Planung!HX25,IF(UPPER(Planung!HX25)="H",$C25/2,0)))))))</f>
        <v>1</v>
      </c>
      <c r="HY25" s="27">
        <f>IF($A25="",0,IF(Mitarbeiter!$G$23=FALSE,0,IF(AND(Mitarbeiter!$E$23&lt;&gt;"",HY$5+6&lt;Mitarbeiter!$E$23),0,IF(AND(Mitarbeiter!$F$23&lt;&gt;"",HY$5&gt;Mitarbeiter!$F$23),0,IF(Planung!HY25="",$C25,IF(ISNUMBER(Planung!HY25),Planung!HY25,IF(UPPER(Planung!HY25)="H",$C25/2,0)))))))</f>
        <v>1</v>
      </c>
      <c r="HZ25" s="27">
        <f>IF($A25="",0,IF(Mitarbeiter!$G$23=FALSE,0,IF(AND(Mitarbeiter!$E$23&lt;&gt;"",HZ$5+6&lt;Mitarbeiter!$E$23),0,IF(AND(Mitarbeiter!$F$23&lt;&gt;"",HZ$5&gt;Mitarbeiter!$F$23),0,IF(Planung!HZ25="",$C25,IF(ISNUMBER(Planung!HZ25),Planung!HZ25,IF(UPPER(Planung!HZ25)="H",$C25/2,0)))))))</f>
        <v>1</v>
      </c>
      <c r="IA25" s="27">
        <f>IF($A25="",0,IF(Mitarbeiter!$G$23=FALSE,0,IF(AND(Mitarbeiter!$E$23&lt;&gt;"",IA$5+6&lt;Mitarbeiter!$E$23),0,IF(AND(Mitarbeiter!$F$23&lt;&gt;"",IA$5&gt;Mitarbeiter!$F$23),0,IF(Planung!IA25="",$C25,IF(ISNUMBER(Planung!IA25),Planung!IA25,IF(UPPER(Planung!IA25)="H",$C25/2,0)))))))</f>
        <v>1</v>
      </c>
    </row>
    <row r="26" spans="1:235" x14ac:dyDescent="0.25">
      <c r="A26" s="7" t="str">
        <f>Planung!A26</f>
        <v>Hocheder</v>
      </c>
      <c r="B26" s="7" t="str">
        <f>Planung!B26</f>
        <v>Komposit</v>
      </c>
      <c r="C26" s="27">
        <f>N(Mitarbeiter!$D$24)</f>
        <v>0.5</v>
      </c>
      <c r="D26" s="27">
        <f>IF($A26="",0,IF(Mitarbeiter!$G$24=FALSE,0,IF(AND(Mitarbeiter!$E$24&lt;&gt;"",D$5+6&lt;Mitarbeiter!$E$24),0,IF(AND(Mitarbeiter!$F$24&lt;&gt;"",D$5&gt;Mitarbeiter!$F$24),0,IF(Planung!D26="",$C26,IF(ISNUMBER(Planung!D26),Planung!D26,IF(UPPER(Planung!D26)="H",$C26/2,0)))))))</f>
        <v>0.5</v>
      </c>
      <c r="E26" s="27">
        <f>IF($A26="",0,IF(Mitarbeiter!$G$24=FALSE,0,IF(AND(Mitarbeiter!$E$24&lt;&gt;"",E$5+6&lt;Mitarbeiter!$E$24),0,IF(AND(Mitarbeiter!$F$24&lt;&gt;"",E$5&gt;Mitarbeiter!$F$24),0,IF(Planung!E26="",$C26,IF(ISNUMBER(Planung!E26),Planung!E26,IF(UPPER(Planung!E26)="H",$C26/2,0)))))))</f>
        <v>0.5</v>
      </c>
      <c r="F26" s="27">
        <f>IF($A26="",0,IF(Mitarbeiter!$G$24=FALSE,0,IF(AND(Mitarbeiter!$E$24&lt;&gt;"",F$5+6&lt;Mitarbeiter!$E$24),0,IF(AND(Mitarbeiter!$F$24&lt;&gt;"",F$5&gt;Mitarbeiter!$F$24),0,IF(Planung!F26="",$C26,IF(ISNUMBER(Planung!F26),Planung!F26,IF(UPPER(Planung!F26)="H",$C26/2,0)))))))</f>
        <v>0.5</v>
      </c>
      <c r="G26" s="27">
        <f>IF($A26="",0,IF(Mitarbeiter!$G$24=FALSE,0,IF(AND(Mitarbeiter!$E$24&lt;&gt;"",G$5+6&lt;Mitarbeiter!$E$24),0,IF(AND(Mitarbeiter!$F$24&lt;&gt;"",G$5&gt;Mitarbeiter!$F$24),0,IF(Planung!G26="",$C26,IF(ISNUMBER(Planung!G26),Planung!G26,IF(UPPER(Planung!G26)="H",$C26/2,0)))))))</f>
        <v>0.5</v>
      </c>
      <c r="H26" s="27">
        <f>IF($A26="",0,IF(Mitarbeiter!$G$24=FALSE,0,IF(AND(Mitarbeiter!$E$24&lt;&gt;"",H$5+6&lt;Mitarbeiter!$E$24),0,IF(AND(Mitarbeiter!$F$24&lt;&gt;"",H$5&gt;Mitarbeiter!$F$24),0,IF(Planung!H26="",$C26,IF(ISNUMBER(Planung!H26),Planung!H26,IF(UPPER(Planung!H26)="H",$C26/2,0)))))))</f>
        <v>0.5</v>
      </c>
      <c r="I26" s="27">
        <f>IF($A26="",0,IF(Mitarbeiter!$G$24=FALSE,0,IF(AND(Mitarbeiter!$E$24&lt;&gt;"",I$5+6&lt;Mitarbeiter!$E$24),0,IF(AND(Mitarbeiter!$F$24&lt;&gt;"",I$5&gt;Mitarbeiter!$F$24),0,IF(Planung!I26="",$C26,IF(ISNUMBER(Planung!I26),Planung!I26,IF(UPPER(Planung!I26)="H",$C26/2,0)))))))</f>
        <v>0.5</v>
      </c>
      <c r="J26" s="27">
        <f>IF($A26="",0,IF(Mitarbeiter!$G$24=FALSE,0,IF(AND(Mitarbeiter!$E$24&lt;&gt;"",J$5+6&lt;Mitarbeiter!$E$24),0,IF(AND(Mitarbeiter!$F$24&lt;&gt;"",J$5&gt;Mitarbeiter!$F$24),0,IF(Planung!J26="",$C26,IF(ISNUMBER(Planung!J26),Planung!J26,IF(UPPER(Planung!J26)="H",$C26/2,0)))))))</f>
        <v>0.5</v>
      </c>
      <c r="K26" s="27">
        <f>IF($A26="",0,IF(Mitarbeiter!$G$24=FALSE,0,IF(AND(Mitarbeiter!$E$24&lt;&gt;"",K$5+6&lt;Mitarbeiter!$E$24),0,IF(AND(Mitarbeiter!$F$24&lt;&gt;"",K$5&gt;Mitarbeiter!$F$24),0,IF(Planung!K26="",$C26,IF(ISNUMBER(Planung!K26),Planung!K26,IF(UPPER(Planung!K26)="H",$C26/2,0)))))))</f>
        <v>0.5</v>
      </c>
      <c r="L26" s="27">
        <f>IF($A26="",0,IF(Mitarbeiter!$G$24=FALSE,0,IF(AND(Mitarbeiter!$E$24&lt;&gt;"",L$5+6&lt;Mitarbeiter!$E$24),0,IF(AND(Mitarbeiter!$F$24&lt;&gt;"",L$5&gt;Mitarbeiter!$F$24),0,IF(Planung!L26="",$C26,IF(ISNUMBER(Planung!L26),Planung!L26,IF(UPPER(Planung!L26)="H",$C26/2,0)))))))</f>
        <v>0.5</v>
      </c>
      <c r="M26" s="27">
        <f>IF($A26="",0,IF(Mitarbeiter!$G$24=FALSE,0,IF(AND(Mitarbeiter!$E$24&lt;&gt;"",M$5+6&lt;Mitarbeiter!$E$24),0,IF(AND(Mitarbeiter!$F$24&lt;&gt;"",M$5&gt;Mitarbeiter!$F$24),0,IF(Planung!M26="",$C26,IF(ISNUMBER(Planung!M26),Planung!M26,IF(UPPER(Planung!M26)="H",$C26/2,0)))))))</f>
        <v>0.5</v>
      </c>
      <c r="N26" s="27">
        <f>IF($A26="",0,IF(Mitarbeiter!$G$24=FALSE,0,IF(AND(Mitarbeiter!$E$24&lt;&gt;"",N$5+6&lt;Mitarbeiter!$E$24),0,IF(AND(Mitarbeiter!$F$24&lt;&gt;"",N$5&gt;Mitarbeiter!$F$24),0,IF(Planung!N26="",$C26,IF(ISNUMBER(Planung!N26),Planung!N26,IF(UPPER(Planung!N26)="H",$C26/2,0)))))))</f>
        <v>0.5</v>
      </c>
      <c r="O26" s="27">
        <f>IF($A26="",0,IF(Mitarbeiter!$G$24=FALSE,0,IF(AND(Mitarbeiter!$E$24&lt;&gt;"",O$5+6&lt;Mitarbeiter!$E$24),0,IF(AND(Mitarbeiter!$F$24&lt;&gt;"",O$5&gt;Mitarbeiter!$F$24),0,IF(Planung!O26="",$C26,IF(ISNUMBER(Planung!O26),Planung!O26,IF(UPPER(Planung!O26)="H",$C26/2,0)))))))</f>
        <v>0.5</v>
      </c>
      <c r="P26" s="27">
        <f>IF($A26="",0,IF(Mitarbeiter!$G$24=FALSE,0,IF(AND(Mitarbeiter!$E$24&lt;&gt;"",P$5+6&lt;Mitarbeiter!$E$24),0,IF(AND(Mitarbeiter!$F$24&lt;&gt;"",P$5&gt;Mitarbeiter!$F$24),0,IF(Planung!P26="",$C26,IF(ISNUMBER(Planung!P26),Planung!P26,IF(UPPER(Planung!P26)="H",$C26/2,0)))))))</f>
        <v>0.5</v>
      </c>
      <c r="Q26" s="27">
        <f>IF($A26="",0,IF(Mitarbeiter!$G$24=FALSE,0,IF(AND(Mitarbeiter!$E$24&lt;&gt;"",Q$5+6&lt;Mitarbeiter!$E$24),0,IF(AND(Mitarbeiter!$F$24&lt;&gt;"",Q$5&gt;Mitarbeiter!$F$24),0,IF(Planung!Q26="",$C26,IF(ISNUMBER(Planung!Q26),Planung!Q26,IF(UPPER(Planung!Q26)="H",$C26/2,0)))))))</f>
        <v>0.5</v>
      </c>
      <c r="R26" s="27">
        <f>IF($A26="",0,IF(Mitarbeiter!$G$24=FALSE,0,IF(AND(Mitarbeiter!$E$24&lt;&gt;"",R$5+6&lt;Mitarbeiter!$E$24),0,IF(AND(Mitarbeiter!$F$24&lt;&gt;"",R$5&gt;Mitarbeiter!$F$24),0,IF(Planung!R26="",$C26,IF(ISNUMBER(Planung!R26),Planung!R26,IF(UPPER(Planung!R26)="H",$C26/2,0)))))))</f>
        <v>0.5</v>
      </c>
      <c r="S26" s="27">
        <f>IF($A26="",0,IF(Mitarbeiter!$G$24=FALSE,0,IF(AND(Mitarbeiter!$E$24&lt;&gt;"",S$5+6&lt;Mitarbeiter!$E$24),0,IF(AND(Mitarbeiter!$F$24&lt;&gt;"",S$5&gt;Mitarbeiter!$F$24),0,IF(Planung!S26="",$C26,IF(ISNUMBER(Planung!S26),Planung!S26,IF(UPPER(Planung!S26)="H",$C26/2,0)))))))</f>
        <v>0.5</v>
      </c>
      <c r="T26" s="27">
        <f>IF($A26="",0,IF(Mitarbeiter!$G$24=FALSE,0,IF(AND(Mitarbeiter!$E$24&lt;&gt;"",T$5+6&lt;Mitarbeiter!$E$24),0,IF(AND(Mitarbeiter!$F$24&lt;&gt;"",T$5&gt;Mitarbeiter!$F$24),0,IF(Planung!T26="",$C26,IF(ISNUMBER(Planung!T26),Planung!T26,IF(UPPER(Planung!T26)="H",$C26/2,0)))))))</f>
        <v>0.5</v>
      </c>
      <c r="U26" s="27">
        <f>IF($A26="",0,IF(Mitarbeiter!$G$24=FALSE,0,IF(AND(Mitarbeiter!$E$24&lt;&gt;"",U$5+6&lt;Mitarbeiter!$E$24),0,IF(AND(Mitarbeiter!$F$24&lt;&gt;"",U$5&gt;Mitarbeiter!$F$24),0,IF(Planung!U26="",$C26,IF(ISNUMBER(Planung!U26),Planung!U26,IF(UPPER(Planung!U26)="H",$C26/2,0)))))))</f>
        <v>0.5</v>
      </c>
      <c r="V26" s="27">
        <f>IF($A26="",0,IF(Mitarbeiter!$G$24=FALSE,0,IF(AND(Mitarbeiter!$E$24&lt;&gt;"",V$5+6&lt;Mitarbeiter!$E$24),0,IF(AND(Mitarbeiter!$F$24&lt;&gt;"",V$5&gt;Mitarbeiter!$F$24),0,IF(Planung!V26="",$C26,IF(ISNUMBER(Planung!V26),Planung!V26,IF(UPPER(Planung!V26)="H",$C26/2,0)))))))</f>
        <v>0.5</v>
      </c>
      <c r="W26" s="27">
        <f>IF($A26="",0,IF(Mitarbeiter!$G$24=FALSE,0,IF(AND(Mitarbeiter!$E$24&lt;&gt;"",W$5+6&lt;Mitarbeiter!$E$24),0,IF(AND(Mitarbeiter!$F$24&lt;&gt;"",W$5&gt;Mitarbeiter!$F$24),0,IF(Planung!W26="",$C26,IF(ISNUMBER(Planung!W26),Planung!W26,IF(UPPER(Planung!W26)="H",$C26/2,0)))))))</f>
        <v>0.5</v>
      </c>
      <c r="X26" s="27">
        <f>IF($A26="",0,IF(Mitarbeiter!$G$24=FALSE,0,IF(AND(Mitarbeiter!$E$24&lt;&gt;"",X$5+6&lt;Mitarbeiter!$E$24),0,IF(AND(Mitarbeiter!$F$24&lt;&gt;"",X$5&gt;Mitarbeiter!$F$24),0,IF(Planung!X26="",$C26,IF(ISNUMBER(Planung!X26),Planung!X26,IF(UPPER(Planung!X26)="H",$C26/2,0)))))))</f>
        <v>0.5</v>
      </c>
      <c r="Y26" s="27">
        <f>IF($A26="",0,IF(Mitarbeiter!$G$24=FALSE,0,IF(AND(Mitarbeiter!$E$24&lt;&gt;"",Y$5+6&lt;Mitarbeiter!$E$24),0,IF(AND(Mitarbeiter!$F$24&lt;&gt;"",Y$5&gt;Mitarbeiter!$F$24),0,IF(Planung!Y26="",$C26,IF(ISNUMBER(Planung!Y26),Planung!Y26,IF(UPPER(Planung!Y26)="H",$C26/2,0)))))))</f>
        <v>0.5</v>
      </c>
      <c r="Z26" s="27">
        <f>IF($A26="",0,IF(Mitarbeiter!$G$24=FALSE,0,IF(AND(Mitarbeiter!$E$24&lt;&gt;"",Z$5+6&lt;Mitarbeiter!$E$24),0,IF(AND(Mitarbeiter!$F$24&lt;&gt;"",Z$5&gt;Mitarbeiter!$F$24),0,IF(Planung!Z26="",$C26,IF(ISNUMBER(Planung!Z26),Planung!Z26,IF(UPPER(Planung!Z26)="H",$C26/2,0)))))))</f>
        <v>0.5</v>
      </c>
      <c r="AA26" s="27">
        <f>IF($A26="",0,IF(Mitarbeiter!$G$24=FALSE,0,IF(AND(Mitarbeiter!$E$24&lt;&gt;"",AA$5+6&lt;Mitarbeiter!$E$24),0,IF(AND(Mitarbeiter!$F$24&lt;&gt;"",AA$5&gt;Mitarbeiter!$F$24),0,IF(Planung!AA26="",$C26,IF(ISNUMBER(Planung!AA26),Planung!AA26,IF(UPPER(Planung!AA26)="H",$C26/2,0)))))))</f>
        <v>0.5</v>
      </c>
      <c r="AB26" s="27">
        <f>IF($A26="",0,IF(Mitarbeiter!$G$24=FALSE,0,IF(AND(Mitarbeiter!$E$24&lt;&gt;"",AB$5+6&lt;Mitarbeiter!$E$24),0,IF(AND(Mitarbeiter!$F$24&lt;&gt;"",AB$5&gt;Mitarbeiter!$F$24),0,IF(Planung!AB26="",$C26,IF(ISNUMBER(Planung!AB26),Planung!AB26,IF(UPPER(Planung!AB26)="H",$C26/2,0)))))))</f>
        <v>0.5</v>
      </c>
      <c r="AC26" s="27">
        <f>IF($A26="",0,IF(Mitarbeiter!$G$24=FALSE,0,IF(AND(Mitarbeiter!$E$24&lt;&gt;"",AC$5+6&lt;Mitarbeiter!$E$24),0,IF(AND(Mitarbeiter!$F$24&lt;&gt;"",AC$5&gt;Mitarbeiter!$F$24),0,IF(Planung!AC26="",$C26,IF(ISNUMBER(Planung!AC26),Planung!AC26,IF(UPPER(Planung!AC26)="H",$C26/2,0)))))))</f>
        <v>0.5</v>
      </c>
      <c r="AD26" s="27">
        <f>IF($A26="",0,IF(Mitarbeiter!$G$24=FALSE,0,IF(AND(Mitarbeiter!$E$24&lt;&gt;"",AD$5+6&lt;Mitarbeiter!$E$24),0,IF(AND(Mitarbeiter!$F$24&lt;&gt;"",AD$5&gt;Mitarbeiter!$F$24),0,IF(Planung!AD26="",$C26,IF(ISNUMBER(Planung!AD26),Planung!AD26,IF(UPPER(Planung!AD26)="H",$C26/2,0)))))))</f>
        <v>0.5</v>
      </c>
      <c r="AE26" s="27">
        <f>IF($A26="",0,IF(Mitarbeiter!$G$24=FALSE,0,IF(AND(Mitarbeiter!$E$24&lt;&gt;"",AE$5+6&lt;Mitarbeiter!$E$24),0,IF(AND(Mitarbeiter!$F$24&lt;&gt;"",AE$5&gt;Mitarbeiter!$F$24),0,IF(Planung!AE26="",$C26,IF(ISNUMBER(Planung!AE26),Planung!AE26,IF(UPPER(Planung!AE26)="H",$C26/2,0)))))))</f>
        <v>0.5</v>
      </c>
      <c r="AF26" s="27">
        <f>IF($A26="",0,IF(Mitarbeiter!$G$24=FALSE,0,IF(AND(Mitarbeiter!$E$24&lt;&gt;"",AF$5+6&lt;Mitarbeiter!$E$24),0,IF(AND(Mitarbeiter!$F$24&lt;&gt;"",AF$5&gt;Mitarbeiter!$F$24),0,IF(Planung!AF26="",$C26,IF(ISNUMBER(Planung!AF26),Planung!AF26,IF(UPPER(Planung!AF26)="H",$C26/2,0)))))))</f>
        <v>0.5</v>
      </c>
      <c r="AG26" s="27">
        <f>IF($A26="",0,IF(Mitarbeiter!$G$24=FALSE,0,IF(AND(Mitarbeiter!$E$24&lt;&gt;"",AG$5+6&lt;Mitarbeiter!$E$24),0,IF(AND(Mitarbeiter!$F$24&lt;&gt;"",AG$5&gt;Mitarbeiter!$F$24),0,IF(Planung!AG26="",$C26,IF(ISNUMBER(Planung!AG26),Planung!AG26,IF(UPPER(Planung!AG26)="H",$C26/2,0)))))))</f>
        <v>0.5</v>
      </c>
      <c r="AH26" s="27">
        <f>IF($A26="",0,IF(Mitarbeiter!$G$24=FALSE,0,IF(AND(Mitarbeiter!$E$24&lt;&gt;"",AH$5+6&lt;Mitarbeiter!$E$24),0,IF(AND(Mitarbeiter!$F$24&lt;&gt;"",AH$5&gt;Mitarbeiter!$F$24),0,IF(Planung!AH26="",$C26,IF(ISNUMBER(Planung!AH26),Planung!AH26,IF(UPPER(Planung!AH26)="H",$C26/2,0)))))))</f>
        <v>0.5</v>
      </c>
      <c r="AI26" s="27">
        <f>IF($A26="",0,IF(Mitarbeiter!$G$24=FALSE,0,IF(AND(Mitarbeiter!$E$24&lt;&gt;"",AI$5+6&lt;Mitarbeiter!$E$24),0,IF(AND(Mitarbeiter!$F$24&lt;&gt;"",AI$5&gt;Mitarbeiter!$F$24),0,IF(Planung!AI26="",$C26,IF(ISNUMBER(Planung!AI26),Planung!AI26,IF(UPPER(Planung!AI26)="H",$C26/2,0)))))))</f>
        <v>0.5</v>
      </c>
      <c r="AJ26" s="27">
        <f>IF($A26="",0,IF(Mitarbeiter!$G$24=FALSE,0,IF(AND(Mitarbeiter!$E$24&lt;&gt;"",AJ$5+6&lt;Mitarbeiter!$E$24),0,IF(AND(Mitarbeiter!$F$24&lt;&gt;"",AJ$5&gt;Mitarbeiter!$F$24),0,IF(Planung!AJ26="",$C26,IF(ISNUMBER(Planung!AJ26),Planung!AJ26,IF(UPPER(Planung!AJ26)="H",$C26/2,0)))))))</f>
        <v>0.5</v>
      </c>
      <c r="AK26" s="27">
        <f>IF($A26="",0,IF(Mitarbeiter!$G$24=FALSE,0,IF(AND(Mitarbeiter!$E$24&lt;&gt;"",AK$5+6&lt;Mitarbeiter!$E$24),0,IF(AND(Mitarbeiter!$F$24&lt;&gt;"",AK$5&gt;Mitarbeiter!$F$24),0,IF(Planung!AK26="",$C26,IF(ISNUMBER(Planung!AK26),Planung!AK26,IF(UPPER(Planung!AK26)="H",$C26/2,0)))))))</f>
        <v>0.5</v>
      </c>
      <c r="AL26" s="27">
        <f>IF($A26="",0,IF(Mitarbeiter!$G$24=FALSE,0,IF(AND(Mitarbeiter!$E$24&lt;&gt;"",AL$5+6&lt;Mitarbeiter!$E$24),0,IF(AND(Mitarbeiter!$F$24&lt;&gt;"",AL$5&gt;Mitarbeiter!$F$24),0,IF(Planung!AL26="",$C26,IF(ISNUMBER(Planung!AL26),Planung!AL26,IF(UPPER(Planung!AL26)="H",$C26/2,0)))))))</f>
        <v>0.5</v>
      </c>
      <c r="AM26" s="27">
        <f>IF($A26="",0,IF(Mitarbeiter!$G$24=FALSE,0,IF(AND(Mitarbeiter!$E$24&lt;&gt;"",AM$5+6&lt;Mitarbeiter!$E$24),0,IF(AND(Mitarbeiter!$F$24&lt;&gt;"",AM$5&gt;Mitarbeiter!$F$24),0,IF(Planung!AM26="",$C26,IF(ISNUMBER(Planung!AM26),Planung!AM26,IF(UPPER(Planung!AM26)="H",$C26/2,0)))))))</f>
        <v>0.5</v>
      </c>
      <c r="AN26" s="27">
        <f>IF($A26="",0,IF(Mitarbeiter!$G$24=FALSE,0,IF(AND(Mitarbeiter!$E$24&lt;&gt;"",AN$5+6&lt;Mitarbeiter!$E$24),0,IF(AND(Mitarbeiter!$F$24&lt;&gt;"",AN$5&gt;Mitarbeiter!$F$24),0,IF(Planung!AN26="",$C26,IF(ISNUMBER(Planung!AN26),Planung!AN26,IF(UPPER(Planung!AN26)="H",$C26/2,0)))))))</f>
        <v>0.5</v>
      </c>
      <c r="AO26" s="27">
        <f>IF($A26="",0,IF(Mitarbeiter!$G$24=FALSE,0,IF(AND(Mitarbeiter!$E$24&lt;&gt;"",AO$5+6&lt;Mitarbeiter!$E$24),0,IF(AND(Mitarbeiter!$F$24&lt;&gt;"",AO$5&gt;Mitarbeiter!$F$24),0,IF(Planung!AO26="",$C26,IF(ISNUMBER(Planung!AO26),Planung!AO26,IF(UPPER(Planung!AO26)="H",$C26/2,0)))))))</f>
        <v>0.5</v>
      </c>
      <c r="AP26" s="27">
        <f>IF($A26="",0,IF(Mitarbeiter!$G$24=FALSE,0,IF(AND(Mitarbeiter!$E$24&lt;&gt;"",AP$5+6&lt;Mitarbeiter!$E$24),0,IF(AND(Mitarbeiter!$F$24&lt;&gt;"",AP$5&gt;Mitarbeiter!$F$24),0,IF(Planung!AP26="",$C26,IF(ISNUMBER(Planung!AP26),Planung!AP26,IF(UPPER(Planung!AP26)="H",$C26/2,0)))))))</f>
        <v>0.5</v>
      </c>
      <c r="AQ26" s="27">
        <f>IF($A26="",0,IF(Mitarbeiter!$G$24=FALSE,0,IF(AND(Mitarbeiter!$E$24&lt;&gt;"",AQ$5+6&lt;Mitarbeiter!$E$24),0,IF(AND(Mitarbeiter!$F$24&lt;&gt;"",AQ$5&gt;Mitarbeiter!$F$24),0,IF(Planung!AQ26="",$C26,IF(ISNUMBER(Planung!AQ26),Planung!AQ26,IF(UPPER(Planung!AQ26)="H",$C26/2,0)))))))</f>
        <v>0.5</v>
      </c>
      <c r="AR26" s="27">
        <f>IF($A26="",0,IF(Mitarbeiter!$G$24=FALSE,0,IF(AND(Mitarbeiter!$E$24&lt;&gt;"",AR$5+6&lt;Mitarbeiter!$E$24),0,IF(AND(Mitarbeiter!$F$24&lt;&gt;"",AR$5&gt;Mitarbeiter!$F$24),0,IF(Planung!AR26="",$C26,IF(ISNUMBER(Planung!AR26),Planung!AR26,IF(UPPER(Planung!AR26)="H",$C26/2,0)))))))</f>
        <v>0.5</v>
      </c>
      <c r="AS26" s="27">
        <f>IF($A26="",0,IF(Mitarbeiter!$G$24=FALSE,0,IF(AND(Mitarbeiter!$E$24&lt;&gt;"",AS$5+6&lt;Mitarbeiter!$E$24),0,IF(AND(Mitarbeiter!$F$24&lt;&gt;"",AS$5&gt;Mitarbeiter!$F$24),0,IF(Planung!AS26="",$C26,IF(ISNUMBER(Planung!AS26),Planung!AS26,IF(UPPER(Planung!AS26)="H",$C26/2,0)))))))</f>
        <v>0.5</v>
      </c>
      <c r="AT26" s="27">
        <f>IF($A26="",0,IF(Mitarbeiter!$G$24=FALSE,0,IF(AND(Mitarbeiter!$E$24&lt;&gt;"",AT$5+6&lt;Mitarbeiter!$E$24),0,IF(AND(Mitarbeiter!$F$24&lt;&gt;"",AT$5&gt;Mitarbeiter!$F$24),0,IF(Planung!AT26="",$C26,IF(ISNUMBER(Planung!AT26),Planung!AT26,IF(UPPER(Planung!AT26)="H",$C26/2,0)))))))</f>
        <v>0.5</v>
      </c>
      <c r="AU26" s="27">
        <f>IF($A26="",0,IF(Mitarbeiter!$G$24=FALSE,0,IF(AND(Mitarbeiter!$E$24&lt;&gt;"",AU$5+6&lt;Mitarbeiter!$E$24),0,IF(AND(Mitarbeiter!$F$24&lt;&gt;"",AU$5&gt;Mitarbeiter!$F$24),0,IF(Planung!AU26="",$C26,IF(ISNUMBER(Planung!AU26),Planung!AU26,IF(UPPER(Planung!AU26)="H",$C26/2,0)))))))</f>
        <v>0.5</v>
      </c>
      <c r="AV26" s="27">
        <f>IF($A26="",0,IF(Mitarbeiter!$G$24=FALSE,0,IF(AND(Mitarbeiter!$E$24&lt;&gt;"",AV$5+6&lt;Mitarbeiter!$E$24),0,IF(AND(Mitarbeiter!$F$24&lt;&gt;"",AV$5&gt;Mitarbeiter!$F$24),0,IF(Planung!AV26="",$C26,IF(ISNUMBER(Planung!AV26),Planung!AV26,IF(UPPER(Planung!AV26)="H",$C26/2,0)))))))</f>
        <v>0.5</v>
      </c>
      <c r="AW26" s="27">
        <f>IF($A26="",0,IF(Mitarbeiter!$G$24=FALSE,0,IF(AND(Mitarbeiter!$E$24&lt;&gt;"",AW$5+6&lt;Mitarbeiter!$E$24),0,IF(AND(Mitarbeiter!$F$24&lt;&gt;"",AW$5&gt;Mitarbeiter!$F$24),0,IF(Planung!AW26="",$C26,IF(ISNUMBER(Planung!AW26),Planung!AW26,IF(UPPER(Planung!AW26)="H",$C26/2,0)))))))</f>
        <v>0.5</v>
      </c>
      <c r="AX26" s="27">
        <f>IF($A26="",0,IF(Mitarbeiter!$G$24=FALSE,0,IF(AND(Mitarbeiter!$E$24&lt;&gt;"",AX$5+6&lt;Mitarbeiter!$E$24),0,IF(AND(Mitarbeiter!$F$24&lt;&gt;"",AX$5&gt;Mitarbeiter!$F$24),0,IF(Planung!AX26="",$C26,IF(ISNUMBER(Planung!AX26),Planung!AX26,IF(UPPER(Planung!AX26)="H",$C26/2,0)))))))</f>
        <v>0.5</v>
      </c>
      <c r="AY26" s="27">
        <f>IF($A26="",0,IF(Mitarbeiter!$G$24=FALSE,0,IF(AND(Mitarbeiter!$E$24&lt;&gt;"",AY$5+6&lt;Mitarbeiter!$E$24),0,IF(AND(Mitarbeiter!$F$24&lt;&gt;"",AY$5&gt;Mitarbeiter!$F$24),0,IF(Planung!AY26="",$C26,IF(ISNUMBER(Planung!AY26),Planung!AY26,IF(UPPER(Planung!AY26)="H",$C26/2,0)))))))</f>
        <v>0.5</v>
      </c>
      <c r="AZ26" s="27">
        <f>IF($A26="",0,IF(Mitarbeiter!$G$24=FALSE,0,IF(AND(Mitarbeiter!$E$24&lt;&gt;"",AZ$5+6&lt;Mitarbeiter!$E$24),0,IF(AND(Mitarbeiter!$F$24&lt;&gt;"",AZ$5&gt;Mitarbeiter!$F$24),0,IF(Planung!AZ26="",$C26,IF(ISNUMBER(Planung!AZ26),Planung!AZ26,IF(UPPER(Planung!AZ26)="H",$C26/2,0)))))))</f>
        <v>0.5</v>
      </c>
      <c r="BA26" s="27">
        <f>IF($A26="",0,IF(Mitarbeiter!$G$24=FALSE,0,IF(AND(Mitarbeiter!$E$24&lt;&gt;"",BA$5+6&lt;Mitarbeiter!$E$24),0,IF(AND(Mitarbeiter!$F$24&lt;&gt;"",BA$5&gt;Mitarbeiter!$F$24),0,IF(Planung!BA26="",$C26,IF(ISNUMBER(Planung!BA26),Planung!BA26,IF(UPPER(Planung!BA26)="H",$C26/2,0)))))))</f>
        <v>0.5</v>
      </c>
      <c r="BB26" s="27">
        <f>IF($A26="",0,IF(Mitarbeiter!$G$24=FALSE,0,IF(AND(Mitarbeiter!$E$24&lt;&gt;"",BB$5+6&lt;Mitarbeiter!$E$24),0,IF(AND(Mitarbeiter!$F$24&lt;&gt;"",BB$5&gt;Mitarbeiter!$F$24),0,IF(Planung!BB26="",$C26,IF(ISNUMBER(Planung!BB26),Planung!BB26,IF(UPPER(Planung!BB26)="H",$C26/2,0)))))))</f>
        <v>0.5</v>
      </c>
      <c r="BC26" s="27">
        <f>IF($A26="",0,IF(Mitarbeiter!$G$24=FALSE,0,IF(AND(Mitarbeiter!$E$24&lt;&gt;"",BC$5+6&lt;Mitarbeiter!$E$24),0,IF(AND(Mitarbeiter!$F$24&lt;&gt;"",BC$5&gt;Mitarbeiter!$F$24),0,IF(Planung!BC26="",$C26,IF(ISNUMBER(Planung!BC26),Planung!BC26,IF(UPPER(Planung!BC26)="H",$C26/2,0)))))))</f>
        <v>0.5</v>
      </c>
      <c r="BD26" s="27">
        <f>IF($A26="",0,IF(Mitarbeiter!$G$24=FALSE,0,IF(AND(Mitarbeiter!$E$24&lt;&gt;"",BD$5+6&lt;Mitarbeiter!$E$24),0,IF(AND(Mitarbeiter!$F$24&lt;&gt;"",BD$5&gt;Mitarbeiter!$F$24),0,IF(Planung!BD26="",$C26,IF(ISNUMBER(Planung!BD26),Planung!BD26,IF(UPPER(Planung!BD26)="H",$C26/2,0)))))))</f>
        <v>0.5</v>
      </c>
      <c r="BE26" s="27">
        <f>IF($A26="",0,IF(Mitarbeiter!$G$24=FALSE,0,IF(AND(Mitarbeiter!$E$24&lt;&gt;"",BE$5+6&lt;Mitarbeiter!$E$24),0,IF(AND(Mitarbeiter!$F$24&lt;&gt;"",BE$5&gt;Mitarbeiter!$F$24),0,IF(Planung!BE26="",$C26,IF(ISNUMBER(Planung!BE26),Planung!BE26,IF(UPPER(Planung!BE26)="H",$C26/2,0)))))))</f>
        <v>0.5</v>
      </c>
      <c r="BF26" s="27">
        <f>IF($A26="",0,IF(Mitarbeiter!$G$24=FALSE,0,IF(AND(Mitarbeiter!$E$24&lt;&gt;"",BF$5+6&lt;Mitarbeiter!$E$24),0,IF(AND(Mitarbeiter!$F$24&lt;&gt;"",BF$5&gt;Mitarbeiter!$F$24),0,IF(Planung!BF26="",$C26,IF(ISNUMBER(Planung!BF26),Planung!BF26,IF(UPPER(Planung!BF26)="H",$C26/2,0)))))))</f>
        <v>0.5</v>
      </c>
      <c r="BG26" s="27">
        <f>IF($A26="",0,IF(Mitarbeiter!$G$24=FALSE,0,IF(AND(Mitarbeiter!$E$24&lt;&gt;"",BG$5+6&lt;Mitarbeiter!$E$24),0,IF(AND(Mitarbeiter!$F$24&lt;&gt;"",BG$5&gt;Mitarbeiter!$F$24),0,IF(Planung!BG26="",$C26,IF(ISNUMBER(Planung!BG26),Planung!BG26,IF(UPPER(Planung!BG26)="H",$C26/2,0)))))))</f>
        <v>0.5</v>
      </c>
      <c r="BH26" s="27">
        <f>IF($A26="",0,IF(Mitarbeiter!$G$24=FALSE,0,IF(AND(Mitarbeiter!$E$24&lt;&gt;"",BH$5+6&lt;Mitarbeiter!$E$24),0,IF(AND(Mitarbeiter!$F$24&lt;&gt;"",BH$5&gt;Mitarbeiter!$F$24),0,IF(Planung!BH26="",$C26,IF(ISNUMBER(Planung!BH26),Planung!BH26,IF(UPPER(Planung!BH26)="H",$C26/2,0)))))))</f>
        <v>0.5</v>
      </c>
      <c r="BI26" s="27">
        <f>IF($A26="",0,IF(Mitarbeiter!$G$24=FALSE,0,IF(AND(Mitarbeiter!$E$24&lt;&gt;"",BI$5+6&lt;Mitarbeiter!$E$24),0,IF(AND(Mitarbeiter!$F$24&lt;&gt;"",BI$5&gt;Mitarbeiter!$F$24),0,IF(Planung!BI26="",$C26,IF(ISNUMBER(Planung!BI26),Planung!BI26,IF(UPPER(Planung!BI26)="H",$C26/2,0)))))))</f>
        <v>0.5</v>
      </c>
      <c r="BJ26" s="27">
        <f>IF($A26="",0,IF(Mitarbeiter!$G$24=FALSE,0,IF(AND(Mitarbeiter!$E$24&lt;&gt;"",BJ$5+6&lt;Mitarbeiter!$E$24),0,IF(AND(Mitarbeiter!$F$24&lt;&gt;"",BJ$5&gt;Mitarbeiter!$F$24),0,IF(Planung!BJ26="",$C26,IF(ISNUMBER(Planung!BJ26),Planung!BJ26,IF(UPPER(Planung!BJ26)="H",$C26/2,0)))))))</f>
        <v>0.5</v>
      </c>
      <c r="BK26" s="27">
        <f>IF($A26="",0,IF(Mitarbeiter!$G$24=FALSE,0,IF(AND(Mitarbeiter!$E$24&lt;&gt;"",BK$5+6&lt;Mitarbeiter!$E$24),0,IF(AND(Mitarbeiter!$F$24&lt;&gt;"",BK$5&gt;Mitarbeiter!$F$24),0,IF(Planung!BK26="",$C26,IF(ISNUMBER(Planung!BK26),Planung!BK26,IF(UPPER(Planung!BK26)="H",$C26/2,0)))))))</f>
        <v>0.5</v>
      </c>
      <c r="BL26" s="27">
        <f>IF($A26="",0,IF(Mitarbeiter!$G$24=FALSE,0,IF(AND(Mitarbeiter!$E$24&lt;&gt;"",BL$5+6&lt;Mitarbeiter!$E$24),0,IF(AND(Mitarbeiter!$F$24&lt;&gt;"",BL$5&gt;Mitarbeiter!$F$24),0,IF(Planung!BL26="",$C26,IF(ISNUMBER(Planung!BL26),Planung!BL26,IF(UPPER(Planung!BL26)="H",$C26/2,0)))))))</f>
        <v>0.5</v>
      </c>
      <c r="BM26" s="27">
        <f>IF($A26="",0,IF(Mitarbeiter!$G$24=FALSE,0,IF(AND(Mitarbeiter!$E$24&lt;&gt;"",BM$5+6&lt;Mitarbeiter!$E$24),0,IF(AND(Mitarbeiter!$F$24&lt;&gt;"",BM$5&gt;Mitarbeiter!$F$24),0,IF(Planung!BM26="",$C26,IF(ISNUMBER(Planung!BM26),Planung!BM26,IF(UPPER(Planung!BM26)="H",$C26/2,0)))))))</f>
        <v>0.5</v>
      </c>
      <c r="BN26" s="27">
        <f>IF($A26="",0,IF(Mitarbeiter!$G$24=FALSE,0,IF(AND(Mitarbeiter!$E$24&lt;&gt;"",BN$5+6&lt;Mitarbeiter!$E$24),0,IF(AND(Mitarbeiter!$F$24&lt;&gt;"",BN$5&gt;Mitarbeiter!$F$24),0,IF(Planung!BN26="",$C26,IF(ISNUMBER(Planung!BN26),Planung!BN26,IF(UPPER(Planung!BN26)="H",$C26/2,0)))))))</f>
        <v>0.5</v>
      </c>
      <c r="BO26" s="27">
        <f>IF($A26="",0,IF(Mitarbeiter!$G$24=FALSE,0,IF(AND(Mitarbeiter!$E$24&lt;&gt;"",BO$5+6&lt;Mitarbeiter!$E$24),0,IF(AND(Mitarbeiter!$F$24&lt;&gt;"",BO$5&gt;Mitarbeiter!$F$24),0,IF(Planung!BO26="",$C26,IF(ISNUMBER(Planung!BO26),Planung!BO26,IF(UPPER(Planung!BO26)="H",$C26/2,0)))))))</f>
        <v>0.5</v>
      </c>
      <c r="BP26" s="27">
        <f>IF($A26="",0,IF(Mitarbeiter!$G$24=FALSE,0,IF(AND(Mitarbeiter!$E$24&lt;&gt;"",BP$5+6&lt;Mitarbeiter!$E$24),0,IF(AND(Mitarbeiter!$F$24&lt;&gt;"",BP$5&gt;Mitarbeiter!$F$24),0,IF(Planung!BP26="",$C26,IF(ISNUMBER(Planung!BP26),Planung!BP26,IF(UPPER(Planung!BP26)="H",$C26/2,0)))))))</f>
        <v>0.5</v>
      </c>
      <c r="BQ26" s="27">
        <f>IF($A26="",0,IF(Mitarbeiter!$G$24=FALSE,0,IF(AND(Mitarbeiter!$E$24&lt;&gt;"",BQ$5+6&lt;Mitarbeiter!$E$24),0,IF(AND(Mitarbeiter!$F$24&lt;&gt;"",BQ$5&gt;Mitarbeiter!$F$24),0,IF(Planung!BQ26="",$C26,IF(ISNUMBER(Planung!BQ26),Planung!BQ26,IF(UPPER(Planung!BQ26)="H",$C26/2,0)))))))</f>
        <v>0.5</v>
      </c>
      <c r="BR26" s="27">
        <f>IF($A26="",0,IF(Mitarbeiter!$G$24=FALSE,0,IF(AND(Mitarbeiter!$E$24&lt;&gt;"",BR$5+6&lt;Mitarbeiter!$E$24),0,IF(AND(Mitarbeiter!$F$24&lt;&gt;"",BR$5&gt;Mitarbeiter!$F$24),0,IF(Planung!BR26="",$C26,IF(ISNUMBER(Planung!BR26),Planung!BR26,IF(UPPER(Planung!BR26)="H",$C26/2,0)))))))</f>
        <v>0.5</v>
      </c>
      <c r="BS26" s="27">
        <f>IF($A26="",0,IF(Mitarbeiter!$G$24=FALSE,0,IF(AND(Mitarbeiter!$E$24&lt;&gt;"",BS$5+6&lt;Mitarbeiter!$E$24),0,IF(AND(Mitarbeiter!$F$24&lt;&gt;"",BS$5&gt;Mitarbeiter!$F$24),0,IF(Planung!BS26="",$C26,IF(ISNUMBER(Planung!BS26),Planung!BS26,IF(UPPER(Planung!BS26)="H",$C26/2,0)))))))</f>
        <v>0.5</v>
      </c>
      <c r="BT26" s="27">
        <f>IF($A26="",0,IF(Mitarbeiter!$G$24=FALSE,0,IF(AND(Mitarbeiter!$E$24&lt;&gt;"",BT$5+6&lt;Mitarbeiter!$E$24),0,IF(AND(Mitarbeiter!$F$24&lt;&gt;"",BT$5&gt;Mitarbeiter!$F$24),0,IF(Planung!BT26="",$C26,IF(ISNUMBER(Planung!BT26),Planung!BT26,IF(UPPER(Planung!BT26)="H",$C26/2,0)))))))</f>
        <v>0.5</v>
      </c>
      <c r="BU26" s="27">
        <f>IF($A26="",0,IF(Mitarbeiter!$G$24=FALSE,0,IF(AND(Mitarbeiter!$E$24&lt;&gt;"",BU$5+6&lt;Mitarbeiter!$E$24),0,IF(AND(Mitarbeiter!$F$24&lt;&gt;"",BU$5&gt;Mitarbeiter!$F$24),0,IF(Planung!BU26="",$C26,IF(ISNUMBER(Planung!BU26),Planung!BU26,IF(UPPER(Planung!BU26)="H",$C26/2,0)))))))</f>
        <v>0.5</v>
      </c>
      <c r="BV26" s="27">
        <f>IF($A26="",0,IF(Mitarbeiter!$G$24=FALSE,0,IF(AND(Mitarbeiter!$E$24&lt;&gt;"",BV$5+6&lt;Mitarbeiter!$E$24),0,IF(AND(Mitarbeiter!$F$24&lt;&gt;"",BV$5&gt;Mitarbeiter!$F$24),0,IF(Planung!BV26="",$C26,IF(ISNUMBER(Planung!BV26),Planung!BV26,IF(UPPER(Planung!BV26)="H",$C26/2,0)))))))</f>
        <v>0.5</v>
      </c>
      <c r="BW26" s="27">
        <f>IF($A26="",0,IF(Mitarbeiter!$G$24=FALSE,0,IF(AND(Mitarbeiter!$E$24&lt;&gt;"",BW$5+6&lt;Mitarbeiter!$E$24),0,IF(AND(Mitarbeiter!$F$24&lt;&gt;"",BW$5&gt;Mitarbeiter!$F$24),0,IF(Planung!BW26="",$C26,IF(ISNUMBER(Planung!BW26),Planung!BW26,IF(UPPER(Planung!BW26)="H",$C26/2,0)))))))</f>
        <v>0.5</v>
      </c>
      <c r="BX26" s="27">
        <f>IF($A26="",0,IF(Mitarbeiter!$G$24=FALSE,0,IF(AND(Mitarbeiter!$E$24&lt;&gt;"",BX$5+6&lt;Mitarbeiter!$E$24),0,IF(AND(Mitarbeiter!$F$24&lt;&gt;"",BX$5&gt;Mitarbeiter!$F$24),0,IF(Planung!BX26="",$C26,IF(ISNUMBER(Planung!BX26),Planung!BX26,IF(UPPER(Planung!BX26)="H",$C26/2,0)))))))</f>
        <v>0.5</v>
      </c>
      <c r="BY26" s="27">
        <f>IF($A26="",0,IF(Mitarbeiter!$G$24=FALSE,0,IF(AND(Mitarbeiter!$E$24&lt;&gt;"",BY$5+6&lt;Mitarbeiter!$E$24),0,IF(AND(Mitarbeiter!$F$24&lt;&gt;"",BY$5&gt;Mitarbeiter!$F$24),0,IF(Planung!BY26="",$C26,IF(ISNUMBER(Planung!BY26),Planung!BY26,IF(UPPER(Planung!BY26)="H",$C26/2,0)))))))</f>
        <v>0.5</v>
      </c>
      <c r="BZ26" s="27">
        <f>IF($A26="",0,IF(Mitarbeiter!$G$24=FALSE,0,IF(AND(Mitarbeiter!$E$24&lt;&gt;"",BZ$5+6&lt;Mitarbeiter!$E$24),0,IF(AND(Mitarbeiter!$F$24&lt;&gt;"",BZ$5&gt;Mitarbeiter!$F$24),0,IF(Planung!BZ26="",$C26,IF(ISNUMBER(Planung!BZ26),Planung!BZ26,IF(UPPER(Planung!BZ26)="H",$C26/2,0)))))))</f>
        <v>0.5</v>
      </c>
      <c r="CA26" s="27">
        <f>IF($A26="",0,IF(Mitarbeiter!$G$24=FALSE,0,IF(AND(Mitarbeiter!$E$24&lt;&gt;"",CA$5+6&lt;Mitarbeiter!$E$24),0,IF(AND(Mitarbeiter!$F$24&lt;&gt;"",CA$5&gt;Mitarbeiter!$F$24),0,IF(Planung!CA26="",$C26,IF(ISNUMBER(Planung!CA26),Planung!CA26,IF(UPPER(Planung!CA26)="H",$C26/2,0)))))))</f>
        <v>0.5</v>
      </c>
      <c r="CB26" s="27">
        <f>IF($A26="",0,IF(Mitarbeiter!$G$24=FALSE,0,IF(AND(Mitarbeiter!$E$24&lt;&gt;"",CB$5+6&lt;Mitarbeiter!$E$24),0,IF(AND(Mitarbeiter!$F$24&lt;&gt;"",CB$5&gt;Mitarbeiter!$F$24),0,IF(Planung!CB26="",$C26,IF(ISNUMBER(Planung!CB26),Planung!CB26,IF(UPPER(Planung!CB26)="H",$C26/2,0)))))))</f>
        <v>0.5</v>
      </c>
      <c r="CC26" s="27">
        <f>IF($A26="",0,IF(Mitarbeiter!$G$24=FALSE,0,IF(AND(Mitarbeiter!$E$24&lt;&gt;"",CC$5+6&lt;Mitarbeiter!$E$24),0,IF(AND(Mitarbeiter!$F$24&lt;&gt;"",CC$5&gt;Mitarbeiter!$F$24),0,IF(Planung!CC26="",$C26,IF(ISNUMBER(Planung!CC26),Planung!CC26,IF(UPPER(Planung!CC26)="H",$C26/2,0)))))))</f>
        <v>0.5</v>
      </c>
      <c r="CD26" s="27">
        <f>IF($A26="",0,IF(Mitarbeiter!$G$24=FALSE,0,IF(AND(Mitarbeiter!$E$24&lt;&gt;"",CD$5+6&lt;Mitarbeiter!$E$24),0,IF(AND(Mitarbeiter!$F$24&lt;&gt;"",CD$5&gt;Mitarbeiter!$F$24),0,IF(Planung!CD26="",$C26,IF(ISNUMBER(Planung!CD26),Planung!CD26,IF(UPPER(Planung!CD26)="H",$C26/2,0)))))))</f>
        <v>0.5</v>
      </c>
      <c r="CE26" s="27">
        <f>IF($A26="",0,IF(Mitarbeiter!$G$24=FALSE,0,IF(AND(Mitarbeiter!$E$24&lt;&gt;"",CE$5+6&lt;Mitarbeiter!$E$24),0,IF(AND(Mitarbeiter!$F$24&lt;&gt;"",CE$5&gt;Mitarbeiter!$F$24),0,IF(Planung!CE26="",$C26,IF(ISNUMBER(Planung!CE26),Planung!CE26,IF(UPPER(Planung!CE26)="H",$C26/2,0)))))))</f>
        <v>0.5</v>
      </c>
      <c r="CF26" s="27">
        <f>IF($A26="",0,IF(Mitarbeiter!$G$24=FALSE,0,IF(AND(Mitarbeiter!$E$24&lt;&gt;"",CF$5+6&lt;Mitarbeiter!$E$24),0,IF(AND(Mitarbeiter!$F$24&lt;&gt;"",CF$5&gt;Mitarbeiter!$F$24),0,IF(Planung!CF26="",$C26,IF(ISNUMBER(Planung!CF26),Planung!CF26,IF(UPPER(Planung!CF26)="H",$C26/2,0)))))))</f>
        <v>0.5</v>
      </c>
      <c r="CG26" s="27">
        <f>IF($A26="",0,IF(Mitarbeiter!$G$24=FALSE,0,IF(AND(Mitarbeiter!$E$24&lt;&gt;"",CG$5+6&lt;Mitarbeiter!$E$24),0,IF(AND(Mitarbeiter!$F$24&lt;&gt;"",CG$5&gt;Mitarbeiter!$F$24),0,IF(Planung!CG26="",$C26,IF(ISNUMBER(Planung!CG26),Planung!CG26,IF(UPPER(Planung!CG26)="H",$C26/2,0)))))))</f>
        <v>0.5</v>
      </c>
      <c r="CH26" s="27">
        <f>IF($A26="",0,IF(Mitarbeiter!$G$24=FALSE,0,IF(AND(Mitarbeiter!$E$24&lt;&gt;"",CH$5+6&lt;Mitarbeiter!$E$24),0,IF(AND(Mitarbeiter!$F$24&lt;&gt;"",CH$5&gt;Mitarbeiter!$F$24),0,IF(Planung!CH26="",$C26,IF(ISNUMBER(Planung!CH26),Planung!CH26,IF(UPPER(Planung!CH26)="H",$C26/2,0)))))))</f>
        <v>0.5</v>
      </c>
      <c r="CI26" s="27">
        <f>IF($A26="",0,IF(Mitarbeiter!$G$24=FALSE,0,IF(AND(Mitarbeiter!$E$24&lt;&gt;"",CI$5+6&lt;Mitarbeiter!$E$24),0,IF(AND(Mitarbeiter!$F$24&lt;&gt;"",CI$5&gt;Mitarbeiter!$F$24),0,IF(Planung!CI26="",$C26,IF(ISNUMBER(Planung!CI26),Planung!CI26,IF(UPPER(Planung!CI26)="H",$C26/2,0)))))))</f>
        <v>0.5</v>
      </c>
      <c r="CJ26" s="27">
        <f>IF($A26="",0,IF(Mitarbeiter!$G$24=FALSE,0,IF(AND(Mitarbeiter!$E$24&lt;&gt;"",CJ$5+6&lt;Mitarbeiter!$E$24),0,IF(AND(Mitarbeiter!$F$24&lt;&gt;"",CJ$5&gt;Mitarbeiter!$F$24),0,IF(Planung!CJ26="",$C26,IF(ISNUMBER(Planung!CJ26),Planung!CJ26,IF(UPPER(Planung!CJ26)="H",$C26/2,0)))))))</f>
        <v>0.5</v>
      </c>
      <c r="CK26" s="27">
        <f>IF($A26="",0,IF(Mitarbeiter!$G$24=FALSE,0,IF(AND(Mitarbeiter!$E$24&lt;&gt;"",CK$5+6&lt;Mitarbeiter!$E$24),0,IF(AND(Mitarbeiter!$F$24&lt;&gt;"",CK$5&gt;Mitarbeiter!$F$24),0,IF(Planung!CK26="",$C26,IF(ISNUMBER(Planung!CK26),Planung!CK26,IF(UPPER(Planung!CK26)="H",$C26/2,0)))))))</f>
        <v>0.5</v>
      </c>
      <c r="CL26" s="27">
        <f>IF($A26="",0,IF(Mitarbeiter!$G$24=FALSE,0,IF(AND(Mitarbeiter!$E$24&lt;&gt;"",CL$5+6&lt;Mitarbeiter!$E$24),0,IF(AND(Mitarbeiter!$F$24&lt;&gt;"",CL$5&gt;Mitarbeiter!$F$24),0,IF(Planung!CL26="",$C26,IF(ISNUMBER(Planung!CL26),Planung!CL26,IF(UPPER(Planung!CL26)="H",$C26/2,0)))))))</f>
        <v>0.5</v>
      </c>
      <c r="CM26" s="27">
        <f>IF($A26="",0,IF(Mitarbeiter!$G$24=FALSE,0,IF(AND(Mitarbeiter!$E$24&lt;&gt;"",CM$5+6&lt;Mitarbeiter!$E$24),0,IF(AND(Mitarbeiter!$F$24&lt;&gt;"",CM$5&gt;Mitarbeiter!$F$24),0,IF(Planung!CM26="",$C26,IF(ISNUMBER(Planung!CM26),Planung!CM26,IF(UPPER(Planung!CM26)="H",$C26/2,0)))))))</f>
        <v>0.5</v>
      </c>
      <c r="CN26" s="27">
        <f>IF($A26="",0,IF(Mitarbeiter!$G$24=FALSE,0,IF(AND(Mitarbeiter!$E$24&lt;&gt;"",CN$5+6&lt;Mitarbeiter!$E$24),0,IF(AND(Mitarbeiter!$F$24&lt;&gt;"",CN$5&gt;Mitarbeiter!$F$24),0,IF(Planung!CN26="",$C26,IF(ISNUMBER(Planung!CN26),Planung!CN26,IF(UPPER(Planung!CN26)="H",$C26/2,0)))))))</f>
        <v>0.5</v>
      </c>
      <c r="CO26" s="27">
        <f>IF($A26="",0,IF(Mitarbeiter!$G$24=FALSE,0,IF(AND(Mitarbeiter!$E$24&lt;&gt;"",CO$5+6&lt;Mitarbeiter!$E$24),0,IF(AND(Mitarbeiter!$F$24&lt;&gt;"",CO$5&gt;Mitarbeiter!$F$24),0,IF(Planung!CO26="",$C26,IF(ISNUMBER(Planung!CO26),Planung!CO26,IF(UPPER(Planung!CO26)="H",$C26/2,0)))))))</f>
        <v>0.5</v>
      </c>
      <c r="CP26" s="27">
        <f>IF($A26="",0,IF(Mitarbeiter!$G$24=FALSE,0,IF(AND(Mitarbeiter!$E$24&lt;&gt;"",CP$5+6&lt;Mitarbeiter!$E$24),0,IF(AND(Mitarbeiter!$F$24&lt;&gt;"",CP$5&gt;Mitarbeiter!$F$24),0,IF(Planung!CP26="",$C26,IF(ISNUMBER(Planung!CP26),Planung!CP26,IF(UPPER(Planung!CP26)="H",$C26/2,0)))))))</f>
        <v>0.5</v>
      </c>
      <c r="CQ26" s="27">
        <f>IF($A26="",0,IF(Mitarbeiter!$G$24=FALSE,0,IF(AND(Mitarbeiter!$E$24&lt;&gt;"",CQ$5+6&lt;Mitarbeiter!$E$24),0,IF(AND(Mitarbeiter!$F$24&lt;&gt;"",CQ$5&gt;Mitarbeiter!$F$24),0,IF(Planung!CQ26="",$C26,IF(ISNUMBER(Planung!CQ26),Planung!CQ26,IF(UPPER(Planung!CQ26)="H",$C26/2,0)))))))</f>
        <v>0.5</v>
      </c>
      <c r="CR26" s="27">
        <f>IF($A26="",0,IF(Mitarbeiter!$G$24=FALSE,0,IF(AND(Mitarbeiter!$E$24&lt;&gt;"",CR$5+6&lt;Mitarbeiter!$E$24),0,IF(AND(Mitarbeiter!$F$24&lt;&gt;"",CR$5&gt;Mitarbeiter!$F$24),0,IF(Planung!CR26="",$C26,IF(ISNUMBER(Planung!CR26),Planung!CR26,IF(UPPER(Planung!CR26)="H",$C26/2,0)))))))</f>
        <v>0.5</v>
      </c>
      <c r="CS26" s="27">
        <f>IF($A26="",0,IF(Mitarbeiter!$G$24=FALSE,0,IF(AND(Mitarbeiter!$E$24&lt;&gt;"",CS$5+6&lt;Mitarbeiter!$E$24),0,IF(AND(Mitarbeiter!$F$24&lt;&gt;"",CS$5&gt;Mitarbeiter!$F$24),0,IF(Planung!CS26="",$C26,IF(ISNUMBER(Planung!CS26),Planung!CS26,IF(UPPER(Planung!CS26)="H",$C26/2,0)))))))</f>
        <v>0.5</v>
      </c>
      <c r="CT26" s="27">
        <f>IF($A26="",0,IF(Mitarbeiter!$G$24=FALSE,0,IF(AND(Mitarbeiter!$E$24&lt;&gt;"",CT$5+6&lt;Mitarbeiter!$E$24),0,IF(AND(Mitarbeiter!$F$24&lt;&gt;"",CT$5&gt;Mitarbeiter!$F$24),0,IF(Planung!CT26="",$C26,IF(ISNUMBER(Planung!CT26),Planung!CT26,IF(UPPER(Planung!CT26)="H",$C26/2,0)))))))</f>
        <v>0.5</v>
      </c>
      <c r="CU26" s="27">
        <f>IF($A26="",0,IF(Mitarbeiter!$G$24=FALSE,0,IF(AND(Mitarbeiter!$E$24&lt;&gt;"",CU$5+6&lt;Mitarbeiter!$E$24),0,IF(AND(Mitarbeiter!$F$24&lt;&gt;"",CU$5&gt;Mitarbeiter!$F$24),0,IF(Planung!CU26="",$C26,IF(ISNUMBER(Planung!CU26),Planung!CU26,IF(UPPER(Planung!CU26)="H",$C26/2,0)))))))</f>
        <v>0.5</v>
      </c>
      <c r="CV26" s="27">
        <f>IF($A26="",0,IF(Mitarbeiter!$G$24=FALSE,0,IF(AND(Mitarbeiter!$E$24&lt;&gt;"",CV$5+6&lt;Mitarbeiter!$E$24),0,IF(AND(Mitarbeiter!$F$24&lt;&gt;"",CV$5&gt;Mitarbeiter!$F$24),0,IF(Planung!CV26="",$C26,IF(ISNUMBER(Planung!CV26),Planung!CV26,IF(UPPER(Planung!CV26)="H",$C26/2,0)))))))</f>
        <v>0.5</v>
      </c>
      <c r="CW26" s="27">
        <f>IF($A26="",0,IF(Mitarbeiter!$G$24=FALSE,0,IF(AND(Mitarbeiter!$E$24&lt;&gt;"",CW$5+6&lt;Mitarbeiter!$E$24),0,IF(AND(Mitarbeiter!$F$24&lt;&gt;"",CW$5&gt;Mitarbeiter!$F$24),0,IF(Planung!CW26="",$C26,IF(ISNUMBER(Planung!CW26),Planung!CW26,IF(UPPER(Planung!CW26)="H",$C26/2,0)))))))</f>
        <v>0.5</v>
      </c>
      <c r="CX26" s="27">
        <f>IF($A26="",0,IF(Mitarbeiter!$G$24=FALSE,0,IF(AND(Mitarbeiter!$E$24&lt;&gt;"",CX$5+6&lt;Mitarbeiter!$E$24),0,IF(AND(Mitarbeiter!$F$24&lt;&gt;"",CX$5&gt;Mitarbeiter!$F$24),0,IF(Planung!CX26="",$C26,IF(ISNUMBER(Planung!CX26),Planung!CX26,IF(UPPER(Planung!CX26)="H",$C26/2,0)))))))</f>
        <v>0.5</v>
      </c>
      <c r="CY26" s="27">
        <f>IF($A26="",0,IF(Mitarbeiter!$G$24=FALSE,0,IF(AND(Mitarbeiter!$E$24&lt;&gt;"",CY$5+6&lt;Mitarbeiter!$E$24),0,IF(AND(Mitarbeiter!$F$24&lt;&gt;"",CY$5&gt;Mitarbeiter!$F$24),0,IF(Planung!CY26="",$C26,IF(ISNUMBER(Planung!CY26),Planung!CY26,IF(UPPER(Planung!CY26)="H",$C26/2,0)))))))</f>
        <v>0.5</v>
      </c>
      <c r="CZ26" s="27">
        <f>IF($A26="",0,IF(Mitarbeiter!$G$24=FALSE,0,IF(AND(Mitarbeiter!$E$24&lt;&gt;"",CZ$5+6&lt;Mitarbeiter!$E$24),0,IF(AND(Mitarbeiter!$F$24&lt;&gt;"",CZ$5&gt;Mitarbeiter!$F$24),0,IF(Planung!CZ26="",$C26,IF(ISNUMBER(Planung!CZ26),Planung!CZ26,IF(UPPER(Planung!CZ26)="H",$C26/2,0)))))))</f>
        <v>0.5</v>
      </c>
      <c r="DA26" s="27">
        <f>IF($A26="",0,IF(Mitarbeiter!$G$24=FALSE,0,IF(AND(Mitarbeiter!$E$24&lt;&gt;"",DA$5+6&lt;Mitarbeiter!$E$24),0,IF(AND(Mitarbeiter!$F$24&lt;&gt;"",DA$5&gt;Mitarbeiter!$F$24),0,IF(Planung!DA26="",$C26,IF(ISNUMBER(Planung!DA26),Planung!DA26,IF(UPPER(Planung!DA26)="H",$C26/2,0)))))))</f>
        <v>0.5</v>
      </c>
      <c r="DB26" s="27">
        <f>IF($A26="",0,IF(Mitarbeiter!$G$24=FALSE,0,IF(AND(Mitarbeiter!$E$24&lt;&gt;"",DB$5+6&lt;Mitarbeiter!$E$24),0,IF(AND(Mitarbeiter!$F$24&lt;&gt;"",DB$5&gt;Mitarbeiter!$F$24),0,IF(Planung!DB26="",$C26,IF(ISNUMBER(Planung!DB26),Planung!DB26,IF(UPPER(Planung!DB26)="H",$C26/2,0)))))))</f>
        <v>0.5</v>
      </c>
      <c r="DC26" s="27">
        <f>IF($A26="",0,IF(Mitarbeiter!$G$24=FALSE,0,IF(AND(Mitarbeiter!$E$24&lt;&gt;"",DC$5+6&lt;Mitarbeiter!$E$24),0,IF(AND(Mitarbeiter!$F$24&lt;&gt;"",DC$5&gt;Mitarbeiter!$F$24),0,IF(Planung!DC26="",$C26,IF(ISNUMBER(Planung!DC26),Planung!DC26,IF(UPPER(Planung!DC26)="H",$C26/2,0)))))))</f>
        <v>0.5</v>
      </c>
      <c r="DD26" s="27">
        <f>IF($A26="",0,IF(Mitarbeiter!$G$24=FALSE,0,IF(AND(Mitarbeiter!$E$24&lt;&gt;"",DD$5+6&lt;Mitarbeiter!$E$24),0,IF(AND(Mitarbeiter!$F$24&lt;&gt;"",DD$5&gt;Mitarbeiter!$F$24),0,IF(Planung!DD26="",$C26,IF(ISNUMBER(Planung!DD26),Planung!DD26,IF(UPPER(Planung!DD26)="H",$C26/2,0)))))))</f>
        <v>0.5</v>
      </c>
      <c r="DE26" s="27">
        <f>IF($A26="",0,IF(Mitarbeiter!$G$24=FALSE,0,IF(AND(Mitarbeiter!$E$24&lt;&gt;"",DE$5+6&lt;Mitarbeiter!$E$24),0,IF(AND(Mitarbeiter!$F$24&lt;&gt;"",DE$5&gt;Mitarbeiter!$F$24),0,IF(Planung!DE26="",$C26,IF(ISNUMBER(Planung!DE26),Planung!DE26,IF(UPPER(Planung!DE26)="H",$C26/2,0)))))))</f>
        <v>0.5</v>
      </c>
      <c r="DF26" s="27">
        <f>IF($A26="",0,IF(Mitarbeiter!$G$24=FALSE,0,IF(AND(Mitarbeiter!$E$24&lt;&gt;"",DF$5+6&lt;Mitarbeiter!$E$24),0,IF(AND(Mitarbeiter!$F$24&lt;&gt;"",DF$5&gt;Mitarbeiter!$F$24),0,IF(Planung!DF26="",$C26,IF(ISNUMBER(Planung!DF26),Planung!DF26,IF(UPPER(Planung!DF26)="H",$C26/2,0)))))))</f>
        <v>0.5</v>
      </c>
      <c r="DG26" s="27">
        <f>IF($A26="",0,IF(Mitarbeiter!$G$24=FALSE,0,IF(AND(Mitarbeiter!$E$24&lt;&gt;"",DG$5+6&lt;Mitarbeiter!$E$24),0,IF(AND(Mitarbeiter!$F$24&lt;&gt;"",DG$5&gt;Mitarbeiter!$F$24),0,IF(Planung!DG26="",$C26,IF(ISNUMBER(Planung!DG26),Planung!DG26,IF(UPPER(Planung!DG26)="H",$C26/2,0)))))))</f>
        <v>0.5</v>
      </c>
      <c r="DH26" s="27">
        <f>IF($A26="",0,IF(Mitarbeiter!$G$24=FALSE,0,IF(AND(Mitarbeiter!$E$24&lt;&gt;"",DH$5+6&lt;Mitarbeiter!$E$24),0,IF(AND(Mitarbeiter!$F$24&lt;&gt;"",DH$5&gt;Mitarbeiter!$F$24),0,IF(Planung!DH26="",$C26,IF(ISNUMBER(Planung!DH26),Planung!DH26,IF(UPPER(Planung!DH26)="H",$C26/2,0)))))))</f>
        <v>0.5</v>
      </c>
      <c r="DI26" s="27">
        <f>IF($A26="",0,IF(Mitarbeiter!$G$24=FALSE,0,IF(AND(Mitarbeiter!$E$24&lt;&gt;"",DI$5+6&lt;Mitarbeiter!$E$24),0,IF(AND(Mitarbeiter!$F$24&lt;&gt;"",DI$5&gt;Mitarbeiter!$F$24),0,IF(Planung!DI26="",$C26,IF(ISNUMBER(Planung!DI26),Planung!DI26,IF(UPPER(Planung!DI26)="H",$C26/2,0)))))))</f>
        <v>0.5</v>
      </c>
      <c r="DJ26" s="27">
        <f>IF($A26="",0,IF(Mitarbeiter!$G$24=FALSE,0,IF(AND(Mitarbeiter!$E$24&lt;&gt;"",DJ$5+6&lt;Mitarbeiter!$E$24),0,IF(AND(Mitarbeiter!$F$24&lt;&gt;"",DJ$5&gt;Mitarbeiter!$F$24),0,IF(Planung!DJ26="",$C26,IF(ISNUMBER(Planung!DJ26),Planung!DJ26,IF(UPPER(Planung!DJ26)="H",$C26/2,0)))))))</f>
        <v>0.5</v>
      </c>
      <c r="DK26" s="27">
        <f>IF($A26="",0,IF(Mitarbeiter!$G$24=FALSE,0,IF(AND(Mitarbeiter!$E$24&lt;&gt;"",DK$5+6&lt;Mitarbeiter!$E$24),0,IF(AND(Mitarbeiter!$F$24&lt;&gt;"",DK$5&gt;Mitarbeiter!$F$24),0,IF(Planung!DK26="",$C26,IF(ISNUMBER(Planung!DK26),Planung!DK26,IF(UPPER(Planung!DK26)="H",$C26/2,0)))))))</f>
        <v>0.5</v>
      </c>
      <c r="DL26" s="27">
        <f>IF($A26="",0,IF(Mitarbeiter!$G$24=FALSE,0,IF(AND(Mitarbeiter!$E$24&lt;&gt;"",DL$5+6&lt;Mitarbeiter!$E$24),0,IF(AND(Mitarbeiter!$F$24&lt;&gt;"",DL$5&gt;Mitarbeiter!$F$24),0,IF(Planung!DL26="",$C26,IF(ISNUMBER(Planung!DL26),Planung!DL26,IF(UPPER(Planung!DL26)="H",$C26/2,0)))))))</f>
        <v>0.5</v>
      </c>
      <c r="DM26" s="27">
        <f>IF($A26="",0,IF(Mitarbeiter!$G$24=FALSE,0,IF(AND(Mitarbeiter!$E$24&lt;&gt;"",DM$5+6&lt;Mitarbeiter!$E$24),0,IF(AND(Mitarbeiter!$F$24&lt;&gt;"",DM$5&gt;Mitarbeiter!$F$24),0,IF(Planung!DM26="",$C26,IF(ISNUMBER(Planung!DM26),Planung!DM26,IF(UPPER(Planung!DM26)="H",$C26/2,0)))))))</f>
        <v>0.5</v>
      </c>
      <c r="DN26" s="27">
        <f>IF($A26="",0,IF(Mitarbeiter!$G$24=FALSE,0,IF(AND(Mitarbeiter!$E$24&lt;&gt;"",DN$5+6&lt;Mitarbeiter!$E$24),0,IF(AND(Mitarbeiter!$F$24&lt;&gt;"",DN$5&gt;Mitarbeiter!$F$24),0,IF(Planung!DN26="",$C26,IF(ISNUMBER(Planung!DN26),Planung!DN26,IF(UPPER(Planung!DN26)="H",$C26/2,0)))))))</f>
        <v>0.5</v>
      </c>
      <c r="DO26" s="27">
        <f>IF($A26="",0,IF(Mitarbeiter!$G$24=FALSE,0,IF(AND(Mitarbeiter!$E$24&lt;&gt;"",DO$5+6&lt;Mitarbeiter!$E$24),0,IF(AND(Mitarbeiter!$F$24&lt;&gt;"",DO$5&gt;Mitarbeiter!$F$24),0,IF(Planung!DO26="",$C26,IF(ISNUMBER(Planung!DO26),Planung!DO26,IF(UPPER(Planung!DO26)="H",$C26/2,0)))))))</f>
        <v>0.5</v>
      </c>
      <c r="DP26" s="27">
        <f>IF($A26="",0,IF(Mitarbeiter!$G$24=FALSE,0,IF(AND(Mitarbeiter!$E$24&lt;&gt;"",DP$5+6&lt;Mitarbeiter!$E$24),0,IF(AND(Mitarbeiter!$F$24&lt;&gt;"",DP$5&gt;Mitarbeiter!$F$24),0,IF(Planung!DP26="",$C26,IF(ISNUMBER(Planung!DP26),Planung!DP26,IF(UPPER(Planung!DP26)="H",$C26/2,0)))))))</f>
        <v>0.5</v>
      </c>
      <c r="DQ26" s="27">
        <f>IF($A26="",0,IF(Mitarbeiter!$G$24=FALSE,0,IF(AND(Mitarbeiter!$E$24&lt;&gt;"",DQ$5+6&lt;Mitarbeiter!$E$24),0,IF(AND(Mitarbeiter!$F$24&lt;&gt;"",DQ$5&gt;Mitarbeiter!$F$24),0,IF(Planung!DQ26="",$C26,IF(ISNUMBER(Planung!DQ26),Planung!DQ26,IF(UPPER(Planung!DQ26)="H",$C26/2,0)))))))</f>
        <v>0.5</v>
      </c>
      <c r="DR26" s="27">
        <f>IF($A26="",0,IF(Mitarbeiter!$G$24=FALSE,0,IF(AND(Mitarbeiter!$E$24&lt;&gt;"",DR$5+6&lt;Mitarbeiter!$E$24),0,IF(AND(Mitarbeiter!$F$24&lt;&gt;"",DR$5&gt;Mitarbeiter!$F$24),0,IF(Planung!DR26="",$C26,IF(ISNUMBER(Planung!DR26),Planung!DR26,IF(UPPER(Planung!DR26)="H",$C26/2,0)))))))</f>
        <v>0.5</v>
      </c>
      <c r="DS26" s="27">
        <f>IF($A26="",0,IF(Mitarbeiter!$G$24=FALSE,0,IF(AND(Mitarbeiter!$E$24&lt;&gt;"",DS$5+6&lt;Mitarbeiter!$E$24),0,IF(AND(Mitarbeiter!$F$24&lt;&gt;"",DS$5&gt;Mitarbeiter!$F$24),0,IF(Planung!DS26="",$C26,IF(ISNUMBER(Planung!DS26),Planung!DS26,IF(UPPER(Planung!DS26)="H",$C26/2,0)))))))</f>
        <v>0.5</v>
      </c>
      <c r="DT26" s="27">
        <f>IF($A26="",0,IF(Mitarbeiter!$G$24=FALSE,0,IF(AND(Mitarbeiter!$E$24&lt;&gt;"",DT$5+6&lt;Mitarbeiter!$E$24),0,IF(AND(Mitarbeiter!$F$24&lt;&gt;"",DT$5&gt;Mitarbeiter!$F$24),0,IF(Planung!DT26="",$C26,IF(ISNUMBER(Planung!DT26),Planung!DT26,IF(UPPER(Planung!DT26)="H",$C26/2,0)))))))</f>
        <v>0.5</v>
      </c>
      <c r="DU26" s="27">
        <f>IF($A26="",0,IF(Mitarbeiter!$G$24=FALSE,0,IF(AND(Mitarbeiter!$E$24&lt;&gt;"",DU$5+6&lt;Mitarbeiter!$E$24),0,IF(AND(Mitarbeiter!$F$24&lt;&gt;"",DU$5&gt;Mitarbeiter!$F$24),0,IF(Planung!DU26="",$C26,IF(ISNUMBER(Planung!DU26),Planung!DU26,IF(UPPER(Planung!DU26)="H",$C26/2,0)))))))</f>
        <v>0.5</v>
      </c>
      <c r="DV26" s="27">
        <f>IF($A26="",0,IF(Mitarbeiter!$G$24=FALSE,0,IF(AND(Mitarbeiter!$E$24&lt;&gt;"",DV$5+6&lt;Mitarbeiter!$E$24),0,IF(AND(Mitarbeiter!$F$24&lt;&gt;"",DV$5&gt;Mitarbeiter!$F$24),0,IF(Planung!DV26="",$C26,IF(ISNUMBER(Planung!DV26),Planung!DV26,IF(UPPER(Planung!DV26)="H",$C26/2,0)))))))</f>
        <v>0.5</v>
      </c>
      <c r="DW26" s="27">
        <f>IF($A26="",0,IF(Mitarbeiter!$G$24=FALSE,0,IF(AND(Mitarbeiter!$E$24&lt;&gt;"",DW$5+6&lt;Mitarbeiter!$E$24),0,IF(AND(Mitarbeiter!$F$24&lt;&gt;"",DW$5&gt;Mitarbeiter!$F$24),0,IF(Planung!DW26="",$C26,IF(ISNUMBER(Planung!DW26),Planung!DW26,IF(UPPER(Planung!DW26)="H",$C26/2,0)))))))</f>
        <v>0.5</v>
      </c>
      <c r="DX26" s="27">
        <f>IF($A26="",0,IF(Mitarbeiter!$G$24=FALSE,0,IF(AND(Mitarbeiter!$E$24&lt;&gt;"",DX$5+6&lt;Mitarbeiter!$E$24),0,IF(AND(Mitarbeiter!$F$24&lt;&gt;"",DX$5&gt;Mitarbeiter!$F$24),0,IF(Planung!DX26="",$C26,IF(ISNUMBER(Planung!DX26),Planung!DX26,IF(UPPER(Planung!DX26)="H",$C26/2,0)))))))</f>
        <v>0.5</v>
      </c>
      <c r="DY26" s="27">
        <f>IF($A26="",0,IF(Mitarbeiter!$G$24=FALSE,0,IF(AND(Mitarbeiter!$E$24&lt;&gt;"",DY$5+6&lt;Mitarbeiter!$E$24),0,IF(AND(Mitarbeiter!$F$24&lt;&gt;"",DY$5&gt;Mitarbeiter!$F$24),0,IF(Planung!DY26="",$C26,IF(ISNUMBER(Planung!DY26),Planung!DY26,IF(UPPER(Planung!DY26)="H",$C26/2,0)))))))</f>
        <v>0.5</v>
      </c>
      <c r="DZ26" s="27">
        <f>IF($A26="",0,IF(Mitarbeiter!$G$24=FALSE,0,IF(AND(Mitarbeiter!$E$24&lt;&gt;"",DZ$5+6&lt;Mitarbeiter!$E$24),0,IF(AND(Mitarbeiter!$F$24&lt;&gt;"",DZ$5&gt;Mitarbeiter!$F$24),0,IF(Planung!DZ26="",$C26,IF(ISNUMBER(Planung!DZ26),Planung!DZ26,IF(UPPER(Planung!DZ26)="H",$C26/2,0)))))))</f>
        <v>0.5</v>
      </c>
      <c r="EA26" s="27">
        <f>IF($A26="",0,IF(Mitarbeiter!$G$24=FALSE,0,IF(AND(Mitarbeiter!$E$24&lt;&gt;"",EA$5+6&lt;Mitarbeiter!$E$24),0,IF(AND(Mitarbeiter!$F$24&lt;&gt;"",EA$5&gt;Mitarbeiter!$F$24),0,IF(Planung!EA26="",$C26,IF(ISNUMBER(Planung!EA26),Planung!EA26,IF(UPPER(Planung!EA26)="H",$C26/2,0)))))))</f>
        <v>0.5</v>
      </c>
      <c r="EB26" s="27">
        <f>IF($A26="",0,IF(Mitarbeiter!$G$24=FALSE,0,IF(AND(Mitarbeiter!$E$24&lt;&gt;"",EB$5+6&lt;Mitarbeiter!$E$24),0,IF(AND(Mitarbeiter!$F$24&lt;&gt;"",EB$5&gt;Mitarbeiter!$F$24),0,IF(Planung!EB26="",$C26,IF(ISNUMBER(Planung!EB26),Planung!EB26,IF(UPPER(Planung!EB26)="H",$C26/2,0)))))))</f>
        <v>0.5</v>
      </c>
      <c r="EC26" s="27">
        <f>IF($A26="",0,IF(Mitarbeiter!$G$24=FALSE,0,IF(AND(Mitarbeiter!$E$24&lt;&gt;"",EC$5+6&lt;Mitarbeiter!$E$24),0,IF(AND(Mitarbeiter!$F$24&lt;&gt;"",EC$5&gt;Mitarbeiter!$F$24),0,IF(Planung!EC26="",$C26,IF(ISNUMBER(Planung!EC26),Planung!EC26,IF(UPPER(Planung!EC26)="H",$C26/2,0)))))))</f>
        <v>0.5</v>
      </c>
      <c r="ED26" s="27">
        <f>IF($A26="",0,IF(Mitarbeiter!$G$24=FALSE,0,IF(AND(Mitarbeiter!$E$24&lt;&gt;"",ED$5+6&lt;Mitarbeiter!$E$24),0,IF(AND(Mitarbeiter!$F$24&lt;&gt;"",ED$5&gt;Mitarbeiter!$F$24),0,IF(Planung!ED26="",$C26,IF(ISNUMBER(Planung!ED26),Planung!ED26,IF(UPPER(Planung!ED26)="H",$C26/2,0)))))))</f>
        <v>0.5</v>
      </c>
      <c r="EE26" s="27">
        <f>IF($A26="",0,IF(Mitarbeiter!$G$24=FALSE,0,IF(AND(Mitarbeiter!$E$24&lt;&gt;"",EE$5+6&lt;Mitarbeiter!$E$24),0,IF(AND(Mitarbeiter!$F$24&lt;&gt;"",EE$5&gt;Mitarbeiter!$F$24),0,IF(Planung!EE26="",$C26,IF(ISNUMBER(Planung!EE26),Planung!EE26,IF(UPPER(Planung!EE26)="H",$C26/2,0)))))))</f>
        <v>0.5</v>
      </c>
      <c r="EF26" s="27">
        <f>IF($A26="",0,IF(Mitarbeiter!$G$24=FALSE,0,IF(AND(Mitarbeiter!$E$24&lt;&gt;"",EF$5+6&lt;Mitarbeiter!$E$24),0,IF(AND(Mitarbeiter!$F$24&lt;&gt;"",EF$5&gt;Mitarbeiter!$F$24),0,IF(Planung!EF26="",$C26,IF(ISNUMBER(Planung!EF26),Planung!EF26,IF(UPPER(Planung!EF26)="H",$C26/2,0)))))))</f>
        <v>0.5</v>
      </c>
      <c r="EG26" s="27">
        <f>IF($A26="",0,IF(Mitarbeiter!$G$24=FALSE,0,IF(AND(Mitarbeiter!$E$24&lt;&gt;"",EG$5+6&lt;Mitarbeiter!$E$24),0,IF(AND(Mitarbeiter!$F$24&lt;&gt;"",EG$5&gt;Mitarbeiter!$F$24),0,IF(Planung!EG26="",$C26,IF(ISNUMBER(Planung!EG26),Planung!EG26,IF(UPPER(Planung!EG26)="H",$C26/2,0)))))))</f>
        <v>0.5</v>
      </c>
      <c r="EH26" s="27">
        <f>IF($A26="",0,IF(Mitarbeiter!$G$24=FALSE,0,IF(AND(Mitarbeiter!$E$24&lt;&gt;"",EH$5+6&lt;Mitarbeiter!$E$24),0,IF(AND(Mitarbeiter!$F$24&lt;&gt;"",EH$5&gt;Mitarbeiter!$F$24),0,IF(Planung!EH26="",$C26,IF(ISNUMBER(Planung!EH26),Planung!EH26,IF(UPPER(Planung!EH26)="H",$C26/2,0)))))))</f>
        <v>0.5</v>
      </c>
      <c r="EI26" s="27">
        <f>IF($A26="",0,IF(Mitarbeiter!$G$24=FALSE,0,IF(AND(Mitarbeiter!$E$24&lt;&gt;"",EI$5+6&lt;Mitarbeiter!$E$24),0,IF(AND(Mitarbeiter!$F$24&lt;&gt;"",EI$5&gt;Mitarbeiter!$F$24),0,IF(Planung!EI26="",$C26,IF(ISNUMBER(Planung!EI26),Planung!EI26,IF(UPPER(Planung!EI26)="H",$C26/2,0)))))))</f>
        <v>0.5</v>
      </c>
      <c r="EJ26" s="27">
        <f>IF($A26="",0,IF(Mitarbeiter!$G$24=FALSE,0,IF(AND(Mitarbeiter!$E$24&lt;&gt;"",EJ$5+6&lt;Mitarbeiter!$E$24),0,IF(AND(Mitarbeiter!$F$24&lt;&gt;"",EJ$5&gt;Mitarbeiter!$F$24),0,IF(Planung!EJ26="",$C26,IF(ISNUMBER(Planung!EJ26),Planung!EJ26,IF(UPPER(Planung!EJ26)="H",$C26/2,0)))))))</f>
        <v>0.5</v>
      </c>
      <c r="EK26" s="27">
        <f>IF($A26="",0,IF(Mitarbeiter!$G$24=FALSE,0,IF(AND(Mitarbeiter!$E$24&lt;&gt;"",EK$5+6&lt;Mitarbeiter!$E$24),0,IF(AND(Mitarbeiter!$F$24&lt;&gt;"",EK$5&gt;Mitarbeiter!$F$24),0,IF(Planung!EK26="",$C26,IF(ISNUMBER(Planung!EK26),Planung!EK26,IF(UPPER(Planung!EK26)="H",$C26/2,0)))))))</f>
        <v>0.5</v>
      </c>
      <c r="EL26" s="27">
        <f>IF($A26="",0,IF(Mitarbeiter!$G$24=FALSE,0,IF(AND(Mitarbeiter!$E$24&lt;&gt;"",EL$5+6&lt;Mitarbeiter!$E$24),0,IF(AND(Mitarbeiter!$F$24&lt;&gt;"",EL$5&gt;Mitarbeiter!$F$24),0,IF(Planung!EL26="",$C26,IF(ISNUMBER(Planung!EL26),Planung!EL26,IF(UPPER(Planung!EL26)="H",$C26/2,0)))))))</f>
        <v>0.5</v>
      </c>
      <c r="EM26" s="27">
        <f>IF($A26="",0,IF(Mitarbeiter!$G$24=FALSE,0,IF(AND(Mitarbeiter!$E$24&lt;&gt;"",EM$5+6&lt;Mitarbeiter!$E$24),0,IF(AND(Mitarbeiter!$F$24&lt;&gt;"",EM$5&gt;Mitarbeiter!$F$24),0,IF(Planung!EM26="",$C26,IF(ISNUMBER(Planung!EM26),Planung!EM26,IF(UPPER(Planung!EM26)="H",$C26/2,0)))))))</f>
        <v>0.5</v>
      </c>
      <c r="EN26" s="27">
        <f>IF($A26="",0,IF(Mitarbeiter!$G$24=FALSE,0,IF(AND(Mitarbeiter!$E$24&lt;&gt;"",EN$5+6&lt;Mitarbeiter!$E$24),0,IF(AND(Mitarbeiter!$F$24&lt;&gt;"",EN$5&gt;Mitarbeiter!$F$24),0,IF(Planung!EN26="",$C26,IF(ISNUMBER(Planung!EN26),Planung!EN26,IF(UPPER(Planung!EN26)="H",$C26/2,0)))))))</f>
        <v>0.5</v>
      </c>
      <c r="EO26" s="27">
        <f>IF($A26="",0,IF(Mitarbeiter!$G$24=FALSE,0,IF(AND(Mitarbeiter!$E$24&lt;&gt;"",EO$5+6&lt;Mitarbeiter!$E$24),0,IF(AND(Mitarbeiter!$F$24&lt;&gt;"",EO$5&gt;Mitarbeiter!$F$24),0,IF(Planung!EO26="",$C26,IF(ISNUMBER(Planung!EO26),Planung!EO26,IF(UPPER(Planung!EO26)="H",$C26/2,0)))))))</f>
        <v>0.5</v>
      </c>
      <c r="EP26" s="27">
        <f>IF($A26="",0,IF(Mitarbeiter!$G$24=FALSE,0,IF(AND(Mitarbeiter!$E$24&lt;&gt;"",EP$5+6&lt;Mitarbeiter!$E$24),0,IF(AND(Mitarbeiter!$F$24&lt;&gt;"",EP$5&gt;Mitarbeiter!$F$24),0,IF(Planung!EP26="",$C26,IF(ISNUMBER(Planung!EP26),Planung!EP26,IF(UPPER(Planung!EP26)="H",$C26/2,0)))))))</f>
        <v>0.5</v>
      </c>
      <c r="EQ26" s="27">
        <f>IF($A26="",0,IF(Mitarbeiter!$G$24=FALSE,0,IF(AND(Mitarbeiter!$E$24&lt;&gt;"",EQ$5+6&lt;Mitarbeiter!$E$24),0,IF(AND(Mitarbeiter!$F$24&lt;&gt;"",EQ$5&gt;Mitarbeiter!$F$24),0,IF(Planung!EQ26="",$C26,IF(ISNUMBER(Planung!EQ26),Planung!EQ26,IF(UPPER(Planung!EQ26)="H",$C26/2,0)))))))</f>
        <v>0.5</v>
      </c>
      <c r="ER26" s="27">
        <f>IF($A26="",0,IF(Mitarbeiter!$G$24=FALSE,0,IF(AND(Mitarbeiter!$E$24&lt;&gt;"",ER$5+6&lt;Mitarbeiter!$E$24),0,IF(AND(Mitarbeiter!$F$24&lt;&gt;"",ER$5&gt;Mitarbeiter!$F$24),0,IF(Planung!ER26="",$C26,IF(ISNUMBER(Planung!ER26),Planung!ER26,IF(UPPER(Planung!ER26)="H",$C26/2,0)))))))</f>
        <v>0.5</v>
      </c>
      <c r="ES26" s="27">
        <f>IF($A26="",0,IF(Mitarbeiter!$G$24=FALSE,0,IF(AND(Mitarbeiter!$E$24&lt;&gt;"",ES$5+6&lt;Mitarbeiter!$E$24),0,IF(AND(Mitarbeiter!$F$24&lt;&gt;"",ES$5&gt;Mitarbeiter!$F$24),0,IF(Planung!ES26="",$C26,IF(ISNUMBER(Planung!ES26),Planung!ES26,IF(UPPER(Planung!ES26)="H",$C26/2,0)))))))</f>
        <v>0.5</v>
      </c>
      <c r="ET26" s="27">
        <f>IF($A26="",0,IF(Mitarbeiter!$G$24=FALSE,0,IF(AND(Mitarbeiter!$E$24&lt;&gt;"",ET$5+6&lt;Mitarbeiter!$E$24),0,IF(AND(Mitarbeiter!$F$24&lt;&gt;"",ET$5&gt;Mitarbeiter!$F$24),0,IF(Planung!ET26="",$C26,IF(ISNUMBER(Planung!ET26),Planung!ET26,IF(UPPER(Planung!ET26)="H",$C26/2,0)))))))</f>
        <v>0.5</v>
      </c>
      <c r="EU26" s="27">
        <f>IF($A26="",0,IF(Mitarbeiter!$G$24=FALSE,0,IF(AND(Mitarbeiter!$E$24&lt;&gt;"",EU$5+6&lt;Mitarbeiter!$E$24),0,IF(AND(Mitarbeiter!$F$24&lt;&gt;"",EU$5&gt;Mitarbeiter!$F$24),0,IF(Planung!EU26="",$C26,IF(ISNUMBER(Planung!EU26),Planung!EU26,IF(UPPER(Planung!EU26)="H",$C26/2,0)))))))</f>
        <v>0.5</v>
      </c>
      <c r="EV26" s="27">
        <f>IF($A26="",0,IF(Mitarbeiter!$G$24=FALSE,0,IF(AND(Mitarbeiter!$E$24&lt;&gt;"",EV$5+6&lt;Mitarbeiter!$E$24),0,IF(AND(Mitarbeiter!$F$24&lt;&gt;"",EV$5&gt;Mitarbeiter!$F$24),0,IF(Planung!EV26="",$C26,IF(ISNUMBER(Planung!EV26),Planung!EV26,IF(UPPER(Planung!EV26)="H",$C26/2,0)))))))</f>
        <v>0.5</v>
      </c>
      <c r="EW26" s="27">
        <f>IF($A26="",0,IF(Mitarbeiter!$G$24=FALSE,0,IF(AND(Mitarbeiter!$E$24&lt;&gt;"",EW$5+6&lt;Mitarbeiter!$E$24),0,IF(AND(Mitarbeiter!$F$24&lt;&gt;"",EW$5&gt;Mitarbeiter!$F$24),0,IF(Planung!EW26="",$C26,IF(ISNUMBER(Planung!EW26),Planung!EW26,IF(UPPER(Planung!EW26)="H",$C26/2,0)))))))</f>
        <v>0.5</v>
      </c>
      <c r="EX26" s="27">
        <f>IF($A26="",0,IF(Mitarbeiter!$G$24=FALSE,0,IF(AND(Mitarbeiter!$E$24&lt;&gt;"",EX$5+6&lt;Mitarbeiter!$E$24),0,IF(AND(Mitarbeiter!$F$24&lt;&gt;"",EX$5&gt;Mitarbeiter!$F$24),0,IF(Planung!EX26="",$C26,IF(ISNUMBER(Planung!EX26),Planung!EX26,IF(UPPER(Planung!EX26)="H",$C26/2,0)))))))</f>
        <v>0.5</v>
      </c>
      <c r="EY26" s="27">
        <f>IF($A26="",0,IF(Mitarbeiter!$G$24=FALSE,0,IF(AND(Mitarbeiter!$E$24&lt;&gt;"",EY$5+6&lt;Mitarbeiter!$E$24),0,IF(AND(Mitarbeiter!$F$24&lt;&gt;"",EY$5&gt;Mitarbeiter!$F$24),0,IF(Planung!EY26="",$C26,IF(ISNUMBER(Planung!EY26),Planung!EY26,IF(UPPER(Planung!EY26)="H",$C26/2,0)))))))</f>
        <v>0.5</v>
      </c>
      <c r="EZ26" s="27">
        <f>IF($A26="",0,IF(Mitarbeiter!$G$24=FALSE,0,IF(AND(Mitarbeiter!$E$24&lt;&gt;"",EZ$5+6&lt;Mitarbeiter!$E$24),0,IF(AND(Mitarbeiter!$F$24&lt;&gt;"",EZ$5&gt;Mitarbeiter!$F$24),0,IF(Planung!EZ26="",$C26,IF(ISNUMBER(Planung!EZ26),Planung!EZ26,IF(UPPER(Planung!EZ26)="H",$C26/2,0)))))))</f>
        <v>0.5</v>
      </c>
      <c r="FA26" s="27">
        <f>IF($A26="",0,IF(Mitarbeiter!$G$24=FALSE,0,IF(AND(Mitarbeiter!$E$24&lt;&gt;"",FA$5+6&lt;Mitarbeiter!$E$24),0,IF(AND(Mitarbeiter!$F$24&lt;&gt;"",FA$5&gt;Mitarbeiter!$F$24),0,IF(Planung!FA26="",$C26,IF(ISNUMBER(Planung!FA26),Planung!FA26,IF(UPPER(Planung!FA26)="H",$C26/2,0)))))))</f>
        <v>0.5</v>
      </c>
      <c r="FB26" s="27">
        <f>IF($A26="",0,IF(Mitarbeiter!$G$24=FALSE,0,IF(AND(Mitarbeiter!$E$24&lt;&gt;"",FB$5+6&lt;Mitarbeiter!$E$24),0,IF(AND(Mitarbeiter!$F$24&lt;&gt;"",FB$5&gt;Mitarbeiter!$F$24),0,IF(Planung!FB26="",$C26,IF(ISNUMBER(Planung!FB26),Planung!FB26,IF(UPPER(Planung!FB26)="H",$C26/2,0)))))))</f>
        <v>0.5</v>
      </c>
      <c r="FC26" s="27">
        <f>IF($A26="",0,IF(Mitarbeiter!$G$24=FALSE,0,IF(AND(Mitarbeiter!$E$24&lt;&gt;"",FC$5+6&lt;Mitarbeiter!$E$24),0,IF(AND(Mitarbeiter!$F$24&lt;&gt;"",FC$5&gt;Mitarbeiter!$F$24),0,IF(Planung!FC26="",$C26,IF(ISNUMBER(Planung!FC26),Planung!FC26,IF(UPPER(Planung!FC26)="H",$C26/2,0)))))))</f>
        <v>0.5</v>
      </c>
      <c r="FD26" s="27">
        <f>IF($A26="",0,IF(Mitarbeiter!$G$24=FALSE,0,IF(AND(Mitarbeiter!$E$24&lt;&gt;"",FD$5+6&lt;Mitarbeiter!$E$24),0,IF(AND(Mitarbeiter!$F$24&lt;&gt;"",FD$5&gt;Mitarbeiter!$F$24),0,IF(Planung!FD26="",$C26,IF(ISNUMBER(Planung!FD26),Planung!FD26,IF(UPPER(Planung!FD26)="H",$C26/2,0)))))))</f>
        <v>0.5</v>
      </c>
      <c r="FE26" s="27">
        <f>IF($A26="",0,IF(Mitarbeiter!$G$24=FALSE,0,IF(AND(Mitarbeiter!$E$24&lt;&gt;"",FE$5+6&lt;Mitarbeiter!$E$24),0,IF(AND(Mitarbeiter!$F$24&lt;&gt;"",FE$5&gt;Mitarbeiter!$F$24),0,IF(Planung!FE26="",$C26,IF(ISNUMBER(Planung!FE26),Planung!FE26,IF(UPPER(Planung!FE26)="H",$C26/2,0)))))))</f>
        <v>0.5</v>
      </c>
      <c r="FF26" s="27">
        <f>IF($A26="",0,IF(Mitarbeiter!$G$24=FALSE,0,IF(AND(Mitarbeiter!$E$24&lt;&gt;"",FF$5+6&lt;Mitarbeiter!$E$24),0,IF(AND(Mitarbeiter!$F$24&lt;&gt;"",FF$5&gt;Mitarbeiter!$F$24),0,IF(Planung!FF26="",$C26,IF(ISNUMBER(Planung!FF26),Planung!FF26,IF(UPPER(Planung!FF26)="H",$C26/2,0)))))))</f>
        <v>0.5</v>
      </c>
      <c r="FG26" s="27">
        <f>IF($A26="",0,IF(Mitarbeiter!$G$24=FALSE,0,IF(AND(Mitarbeiter!$E$24&lt;&gt;"",FG$5+6&lt;Mitarbeiter!$E$24),0,IF(AND(Mitarbeiter!$F$24&lt;&gt;"",FG$5&gt;Mitarbeiter!$F$24),0,IF(Planung!FG26="",$C26,IF(ISNUMBER(Planung!FG26),Planung!FG26,IF(UPPER(Planung!FG26)="H",$C26/2,0)))))))</f>
        <v>0.5</v>
      </c>
      <c r="FH26" s="27">
        <f>IF($A26="",0,IF(Mitarbeiter!$G$24=FALSE,0,IF(AND(Mitarbeiter!$E$24&lt;&gt;"",FH$5+6&lt;Mitarbeiter!$E$24),0,IF(AND(Mitarbeiter!$F$24&lt;&gt;"",FH$5&gt;Mitarbeiter!$F$24),0,IF(Planung!FH26="",$C26,IF(ISNUMBER(Planung!FH26),Planung!FH26,IF(UPPER(Planung!FH26)="H",$C26/2,0)))))))</f>
        <v>0.5</v>
      </c>
      <c r="FI26" s="27">
        <f>IF($A26="",0,IF(Mitarbeiter!$G$24=FALSE,0,IF(AND(Mitarbeiter!$E$24&lt;&gt;"",FI$5+6&lt;Mitarbeiter!$E$24),0,IF(AND(Mitarbeiter!$F$24&lt;&gt;"",FI$5&gt;Mitarbeiter!$F$24),0,IF(Planung!FI26="",$C26,IF(ISNUMBER(Planung!FI26),Planung!FI26,IF(UPPER(Planung!FI26)="H",$C26/2,0)))))))</f>
        <v>0.5</v>
      </c>
      <c r="FJ26" s="27">
        <f>IF($A26="",0,IF(Mitarbeiter!$G$24=FALSE,0,IF(AND(Mitarbeiter!$E$24&lt;&gt;"",FJ$5+6&lt;Mitarbeiter!$E$24),0,IF(AND(Mitarbeiter!$F$24&lt;&gt;"",FJ$5&gt;Mitarbeiter!$F$24),0,IF(Planung!FJ26="",$C26,IF(ISNUMBER(Planung!FJ26),Planung!FJ26,IF(UPPER(Planung!FJ26)="H",$C26/2,0)))))))</f>
        <v>0.5</v>
      </c>
      <c r="FK26" s="27">
        <f>IF($A26="",0,IF(Mitarbeiter!$G$24=FALSE,0,IF(AND(Mitarbeiter!$E$24&lt;&gt;"",FK$5+6&lt;Mitarbeiter!$E$24),0,IF(AND(Mitarbeiter!$F$24&lt;&gt;"",FK$5&gt;Mitarbeiter!$F$24),0,IF(Planung!FK26="",$C26,IF(ISNUMBER(Planung!FK26),Planung!FK26,IF(UPPER(Planung!FK26)="H",$C26/2,0)))))))</f>
        <v>0.5</v>
      </c>
      <c r="FL26" s="27">
        <f>IF($A26="",0,IF(Mitarbeiter!$G$24=FALSE,0,IF(AND(Mitarbeiter!$E$24&lt;&gt;"",FL$5+6&lt;Mitarbeiter!$E$24),0,IF(AND(Mitarbeiter!$F$24&lt;&gt;"",FL$5&gt;Mitarbeiter!$F$24),0,IF(Planung!FL26="",$C26,IF(ISNUMBER(Planung!FL26),Planung!FL26,IF(UPPER(Planung!FL26)="H",$C26/2,0)))))))</f>
        <v>0.5</v>
      </c>
      <c r="FM26" s="27">
        <f>IF($A26="",0,IF(Mitarbeiter!$G$24=FALSE,0,IF(AND(Mitarbeiter!$E$24&lt;&gt;"",FM$5+6&lt;Mitarbeiter!$E$24),0,IF(AND(Mitarbeiter!$F$24&lt;&gt;"",FM$5&gt;Mitarbeiter!$F$24),0,IF(Planung!FM26="",$C26,IF(ISNUMBER(Planung!FM26),Planung!FM26,IF(UPPER(Planung!FM26)="H",$C26/2,0)))))))</f>
        <v>0.5</v>
      </c>
      <c r="FN26" s="27">
        <f>IF($A26="",0,IF(Mitarbeiter!$G$24=FALSE,0,IF(AND(Mitarbeiter!$E$24&lt;&gt;"",FN$5+6&lt;Mitarbeiter!$E$24),0,IF(AND(Mitarbeiter!$F$24&lt;&gt;"",FN$5&gt;Mitarbeiter!$F$24),0,IF(Planung!FN26="",$C26,IF(ISNUMBER(Planung!FN26),Planung!FN26,IF(UPPER(Planung!FN26)="H",$C26/2,0)))))))</f>
        <v>0.5</v>
      </c>
      <c r="FO26" s="27">
        <f>IF($A26="",0,IF(Mitarbeiter!$G$24=FALSE,0,IF(AND(Mitarbeiter!$E$24&lt;&gt;"",FO$5+6&lt;Mitarbeiter!$E$24),0,IF(AND(Mitarbeiter!$F$24&lt;&gt;"",FO$5&gt;Mitarbeiter!$F$24),0,IF(Planung!FO26="",$C26,IF(ISNUMBER(Planung!FO26),Planung!FO26,IF(UPPER(Planung!FO26)="H",$C26/2,0)))))))</f>
        <v>0.5</v>
      </c>
      <c r="FP26" s="27">
        <f>IF($A26="",0,IF(Mitarbeiter!$G$24=FALSE,0,IF(AND(Mitarbeiter!$E$24&lt;&gt;"",FP$5+6&lt;Mitarbeiter!$E$24),0,IF(AND(Mitarbeiter!$F$24&lt;&gt;"",FP$5&gt;Mitarbeiter!$F$24),0,IF(Planung!FP26="",$C26,IF(ISNUMBER(Planung!FP26),Planung!FP26,IF(UPPER(Planung!FP26)="H",$C26/2,0)))))))</f>
        <v>0.5</v>
      </c>
      <c r="FQ26" s="27">
        <f>IF($A26="",0,IF(Mitarbeiter!$G$24=FALSE,0,IF(AND(Mitarbeiter!$E$24&lt;&gt;"",FQ$5+6&lt;Mitarbeiter!$E$24),0,IF(AND(Mitarbeiter!$F$24&lt;&gt;"",FQ$5&gt;Mitarbeiter!$F$24),0,IF(Planung!FQ26="",$C26,IF(ISNUMBER(Planung!FQ26),Planung!FQ26,IF(UPPER(Planung!FQ26)="H",$C26/2,0)))))))</f>
        <v>0.5</v>
      </c>
      <c r="FR26" s="27">
        <f>IF($A26="",0,IF(Mitarbeiter!$G$24=FALSE,0,IF(AND(Mitarbeiter!$E$24&lt;&gt;"",FR$5+6&lt;Mitarbeiter!$E$24),0,IF(AND(Mitarbeiter!$F$24&lt;&gt;"",FR$5&gt;Mitarbeiter!$F$24),0,IF(Planung!FR26="",$C26,IF(ISNUMBER(Planung!FR26),Planung!FR26,IF(UPPER(Planung!FR26)="H",$C26/2,0)))))))</f>
        <v>0.5</v>
      </c>
      <c r="FS26" s="27">
        <f>IF($A26="",0,IF(Mitarbeiter!$G$24=FALSE,0,IF(AND(Mitarbeiter!$E$24&lt;&gt;"",FS$5+6&lt;Mitarbeiter!$E$24),0,IF(AND(Mitarbeiter!$F$24&lt;&gt;"",FS$5&gt;Mitarbeiter!$F$24),0,IF(Planung!FS26="",$C26,IF(ISNUMBER(Planung!FS26),Planung!FS26,IF(UPPER(Planung!FS26)="H",$C26/2,0)))))))</f>
        <v>0.5</v>
      </c>
      <c r="FT26" s="27">
        <f>IF($A26="",0,IF(Mitarbeiter!$G$24=FALSE,0,IF(AND(Mitarbeiter!$E$24&lt;&gt;"",FT$5+6&lt;Mitarbeiter!$E$24),0,IF(AND(Mitarbeiter!$F$24&lt;&gt;"",FT$5&gt;Mitarbeiter!$F$24),0,IF(Planung!FT26="",$C26,IF(ISNUMBER(Planung!FT26),Planung!FT26,IF(UPPER(Planung!FT26)="H",$C26/2,0)))))))</f>
        <v>0.5</v>
      </c>
      <c r="FU26" s="27">
        <f>IF($A26="",0,IF(Mitarbeiter!$G$24=FALSE,0,IF(AND(Mitarbeiter!$E$24&lt;&gt;"",FU$5+6&lt;Mitarbeiter!$E$24),0,IF(AND(Mitarbeiter!$F$24&lt;&gt;"",FU$5&gt;Mitarbeiter!$F$24),0,IF(Planung!FU26="",$C26,IF(ISNUMBER(Planung!FU26),Planung!FU26,IF(UPPER(Planung!FU26)="H",$C26/2,0)))))))</f>
        <v>0.5</v>
      </c>
      <c r="FV26" s="27">
        <f>IF($A26="",0,IF(Mitarbeiter!$G$24=FALSE,0,IF(AND(Mitarbeiter!$E$24&lt;&gt;"",FV$5+6&lt;Mitarbeiter!$E$24),0,IF(AND(Mitarbeiter!$F$24&lt;&gt;"",FV$5&gt;Mitarbeiter!$F$24),0,IF(Planung!FV26="",$C26,IF(ISNUMBER(Planung!FV26),Planung!FV26,IF(UPPER(Planung!FV26)="H",$C26/2,0)))))))</f>
        <v>0.5</v>
      </c>
      <c r="FW26" s="27">
        <f>IF($A26="",0,IF(Mitarbeiter!$G$24=FALSE,0,IF(AND(Mitarbeiter!$E$24&lt;&gt;"",FW$5+6&lt;Mitarbeiter!$E$24),0,IF(AND(Mitarbeiter!$F$24&lt;&gt;"",FW$5&gt;Mitarbeiter!$F$24),0,IF(Planung!FW26="",$C26,IF(ISNUMBER(Planung!FW26),Planung!FW26,IF(UPPER(Planung!FW26)="H",$C26/2,0)))))))</f>
        <v>0.5</v>
      </c>
      <c r="FX26" s="27">
        <f>IF($A26="",0,IF(Mitarbeiter!$G$24=FALSE,0,IF(AND(Mitarbeiter!$E$24&lt;&gt;"",FX$5+6&lt;Mitarbeiter!$E$24),0,IF(AND(Mitarbeiter!$F$24&lt;&gt;"",FX$5&gt;Mitarbeiter!$F$24),0,IF(Planung!FX26="",$C26,IF(ISNUMBER(Planung!FX26),Planung!FX26,IF(UPPER(Planung!FX26)="H",$C26/2,0)))))))</f>
        <v>0.5</v>
      </c>
      <c r="FY26" s="27">
        <f>IF($A26="",0,IF(Mitarbeiter!$G$24=FALSE,0,IF(AND(Mitarbeiter!$E$24&lt;&gt;"",FY$5+6&lt;Mitarbeiter!$E$24),0,IF(AND(Mitarbeiter!$F$24&lt;&gt;"",FY$5&gt;Mitarbeiter!$F$24),0,IF(Planung!FY26="",$C26,IF(ISNUMBER(Planung!FY26),Planung!FY26,IF(UPPER(Planung!FY26)="H",$C26/2,0)))))))</f>
        <v>0.5</v>
      </c>
      <c r="FZ26" s="27">
        <f>IF($A26="",0,IF(Mitarbeiter!$G$24=FALSE,0,IF(AND(Mitarbeiter!$E$24&lt;&gt;"",FZ$5+6&lt;Mitarbeiter!$E$24),0,IF(AND(Mitarbeiter!$F$24&lt;&gt;"",FZ$5&gt;Mitarbeiter!$F$24),0,IF(Planung!FZ26="",$C26,IF(ISNUMBER(Planung!FZ26),Planung!FZ26,IF(UPPER(Planung!FZ26)="H",$C26/2,0)))))))</f>
        <v>0.5</v>
      </c>
      <c r="GA26" s="27">
        <f>IF($A26="",0,IF(Mitarbeiter!$G$24=FALSE,0,IF(AND(Mitarbeiter!$E$24&lt;&gt;"",GA$5+6&lt;Mitarbeiter!$E$24),0,IF(AND(Mitarbeiter!$F$24&lt;&gt;"",GA$5&gt;Mitarbeiter!$F$24),0,IF(Planung!GA26="",$C26,IF(ISNUMBER(Planung!GA26),Planung!GA26,IF(UPPER(Planung!GA26)="H",$C26/2,0)))))))</f>
        <v>0.5</v>
      </c>
      <c r="GB26" s="27">
        <f>IF($A26="",0,IF(Mitarbeiter!$G$24=FALSE,0,IF(AND(Mitarbeiter!$E$24&lt;&gt;"",GB$5+6&lt;Mitarbeiter!$E$24),0,IF(AND(Mitarbeiter!$F$24&lt;&gt;"",GB$5&gt;Mitarbeiter!$F$24),0,IF(Planung!GB26="",$C26,IF(ISNUMBER(Planung!GB26),Planung!GB26,IF(UPPER(Planung!GB26)="H",$C26/2,0)))))))</f>
        <v>0.5</v>
      </c>
      <c r="GC26" s="27">
        <f>IF($A26="",0,IF(Mitarbeiter!$G$24=FALSE,0,IF(AND(Mitarbeiter!$E$24&lt;&gt;"",GC$5+6&lt;Mitarbeiter!$E$24),0,IF(AND(Mitarbeiter!$F$24&lt;&gt;"",GC$5&gt;Mitarbeiter!$F$24),0,IF(Planung!GC26="",$C26,IF(ISNUMBER(Planung!GC26),Planung!GC26,IF(UPPER(Planung!GC26)="H",$C26/2,0)))))))</f>
        <v>0.5</v>
      </c>
      <c r="GD26" s="27">
        <f>IF($A26="",0,IF(Mitarbeiter!$G$24=FALSE,0,IF(AND(Mitarbeiter!$E$24&lt;&gt;"",GD$5+6&lt;Mitarbeiter!$E$24),0,IF(AND(Mitarbeiter!$F$24&lt;&gt;"",GD$5&gt;Mitarbeiter!$F$24),0,IF(Planung!GD26="",$C26,IF(ISNUMBER(Planung!GD26),Planung!GD26,IF(UPPER(Planung!GD26)="H",$C26/2,0)))))))</f>
        <v>0.5</v>
      </c>
      <c r="GE26" s="27">
        <f>IF($A26="",0,IF(Mitarbeiter!$G$24=FALSE,0,IF(AND(Mitarbeiter!$E$24&lt;&gt;"",GE$5+6&lt;Mitarbeiter!$E$24),0,IF(AND(Mitarbeiter!$F$24&lt;&gt;"",GE$5&gt;Mitarbeiter!$F$24),0,IF(Planung!GE26="",$C26,IF(ISNUMBER(Planung!GE26),Planung!GE26,IF(UPPER(Planung!GE26)="H",$C26/2,0)))))))</f>
        <v>0.5</v>
      </c>
      <c r="GF26" s="27">
        <f>IF($A26="",0,IF(Mitarbeiter!$G$24=FALSE,0,IF(AND(Mitarbeiter!$E$24&lt;&gt;"",GF$5+6&lt;Mitarbeiter!$E$24),0,IF(AND(Mitarbeiter!$F$24&lt;&gt;"",GF$5&gt;Mitarbeiter!$F$24),0,IF(Planung!GF26="",$C26,IF(ISNUMBER(Planung!GF26),Planung!GF26,IF(UPPER(Planung!GF26)="H",$C26/2,0)))))))</f>
        <v>0.5</v>
      </c>
      <c r="GG26" s="27">
        <f>IF($A26="",0,IF(Mitarbeiter!$G$24=FALSE,0,IF(AND(Mitarbeiter!$E$24&lt;&gt;"",GG$5+6&lt;Mitarbeiter!$E$24),0,IF(AND(Mitarbeiter!$F$24&lt;&gt;"",GG$5&gt;Mitarbeiter!$F$24),0,IF(Planung!GG26="",$C26,IF(ISNUMBER(Planung!GG26),Planung!GG26,IF(UPPER(Planung!GG26)="H",$C26/2,0)))))))</f>
        <v>0.5</v>
      </c>
      <c r="GH26" s="27">
        <f>IF($A26="",0,IF(Mitarbeiter!$G$24=FALSE,0,IF(AND(Mitarbeiter!$E$24&lt;&gt;"",GH$5+6&lt;Mitarbeiter!$E$24),0,IF(AND(Mitarbeiter!$F$24&lt;&gt;"",GH$5&gt;Mitarbeiter!$F$24),0,IF(Planung!GH26="",$C26,IF(ISNUMBER(Planung!GH26),Planung!GH26,IF(UPPER(Planung!GH26)="H",$C26/2,0)))))))</f>
        <v>0.5</v>
      </c>
      <c r="GI26" s="27">
        <f>IF($A26="",0,IF(Mitarbeiter!$G$24=FALSE,0,IF(AND(Mitarbeiter!$E$24&lt;&gt;"",GI$5+6&lt;Mitarbeiter!$E$24),0,IF(AND(Mitarbeiter!$F$24&lt;&gt;"",GI$5&gt;Mitarbeiter!$F$24),0,IF(Planung!GI26="",$C26,IF(ISNUMBER(Planung!GI26),Planung!GI26,IF(UPPER(Planung!GI26)="H",$C26/2,0)))))))</f>
        <v>0.5</v>
      </c>
      <c r="GJ26" s="27">
        <f>IF($A26="",0,IF(Mitarbeiter!$G$24=FALSE,0,IF(AND(Mitarbeiter!$E$24&lt;&gt;"",GJ$5+6&lt;Mitarbeiter!$E$24),0,IF(AND(Mitarbeiter!$F$24&lt;&gt;"",GJ$5&gt;Mitarbeiter!$F$24),0,IF(Planung!GJ26="",$C26,IF(ISNUMBER(Planung!GJ26),Planung!GJ26,IF(UPPER(Planung!GJ26)="H",$C26/2,0)))))))</f>
        <v>0.5</v>
      </c>
      <c r="GK26" s="27">
        <f>IF($A26="",0,IF(Mitarbeiter!$G$24=FALSE,0,IF(AND(Mitarbeiter!$E$24&lt;&gt;"",GK$5+6&lt;Mitarbeiter!$E$24),0,IF(AND(Mitarbeiter!$F$24&lt;&gt;"",GK$5&gt;Mitarbeiter!$F$24),0,IF(Planung!GK26="",$C26,IF(ISNUMBER(Planung!GK26),Planung!GK26,IF(UPPER(Planung!GK26)="H",$C26/2,0)))))))</f>
        <v>0.5</v>
      </c>
      <c r="GL26" s="27">
        <f>IF($A26="",0,IF(Mitarbeiter!$G$24=FALSE,0,IF(AND(Mitarbeiter!$E$24&lt;&gt;"",GL$5+6&lt;Mitarbeiter!$E$24),0,IF(AND(Mitarbeiter!$F$24&lt;&gt;"",GL$5&gt;Mitarbeiter!$F$24),0,IF(Planung!GL26="",$C26,IF(ISNUMBER(Planung!GL26),Planung!GL26,IF(UPPER(Planung!GL26)="H",$C26/2,0)))))))</f>
        <v>0.5</v>
      </c>
      <c r="GM26" s="27">
        <f>IF($A26="",0,IF(Mitarbeiter!$G$24=FALSE,0,IF(AND(Mitarbeiter!$E$24&lt;&gt;"",GM$5+6&lt;Mitarbeiter!$E$24),0,IF(AND(Mitarbeiter!$F$24&lt;&gt;"",GM$5&gt;Mitarbeiter!$F$24),0,IF(Planung!GM26="",$C26,IF(ISNUMBER(Planung!GM26),Planung!GM26,IF(UPPER(Planung!GM26)="H",$C26/2,0)))))))</f>
        <v>0.5</v>
      </c>
      <c r="GN26" s="27">
        <f>IF($A26="",0,IF(Mitarbeiter!$G$24=FALSE,0,IF(AND(Mitarbeiter!$E$24&lt;&gt;"",GN$5+6&lt;Mitarbeiter!$E$24),0,IF(AND(Mitarbeiter!$F$24&lt;&gt;"",GN$5&gt;Mitarbeiter!$F$24),0,IF(Planung!GN26="",$C26,IF(ISNUMBER(Planung!GN26),Planung!GN26,IF(UPPER(Planung!GN26)="H",$C26/2,0)))))))</f>
        <v>0.5</v>
      </c>
      <c r="GO26" s="27">
        <f>IF($A26="",0,IF(Mitarbeiter!$G$24=FALSE,0,IF(AND(Mitarbeiter!$E$24&lt;&gt;"",GO$5+6&lt;Mitarbeiter!$E$24),0,IF(AND(Mitarbeiter!$F$24&lt;&gt;"",GO$5&gt;Mitarbeiter!$F$24),0,IF(Planung!GO26="",$C26,IF(ISNUMBER(Planung!GO26),Planung!GO26,IF(UPPER(Planung!GO26)="H",$C26/2,0)))))))</f>
        <v>0.5</v>
      </c>
      <c r="GP26" s="27">
        <f>IF($A26="",0,IF(Mitarbeiter!$G$24=FALSE,0,IF(AND(Mitarbeiter!$E$24&lt;&gt;"",GP$5+6&lt;Mitarbeiter!$E$24),0,IF(AND(Mitarbeiter!$F$24&lt;&gt;"",GP$5&gt;Mitarbeiter!$F$24),0,IF(Planung!GP26="",$C26,IF(ISNUMBER(Planung!GP26),Planung!GP26,IF(UPPER(Planung!GP26)="H",$C26/2,0)))))))</f>
        <v>0.5</v>
      </c>
      <c r="GQ26" s="27">
        <f>IF($A26="",0,IF(Mitarbeiter!$G$24=FALSE,0,IF(AND(Mitarbeiter!$E$24&lt;&gt;"",GQ$5+6&lt;Mitarbeiter!$E$24),0,IF(AND(Mitarbeiter!$F$24&lt;&gt;"",GQ$5&gt;Mitarbeiter!$F$24),0,IF(Planung!GQ26="",$C26,IF(ISNUMBER(Planung!GQ26),Planung!GQ26,IF(UPPER(Planung!GQ26)="H",$C26/2,0)))))))</f>
        <v>0.5</v>
      </c>
      <c r="GR26" s="27">
        <f>IF($A26="",0,IF(Mitarbeiter!$G$24=FALSE,0,IF(AND(Mitarbeiter!$E$24&lt;&gt;"",GR$5+6&lt;Mitarbeiter!$E$24),0,IF(AND(Mitarbeiter!$F$24&lt;&gt;"",GR$5&gt;Mitarbeiter!$F$24),0,IF(Planung!GR26="",$C26,IF(ISNUMBER(Planung!GR26),Planung!GR26,IF(UPPER(Planung!GR26)="H",$C26/2,0)))))))</f>
        <v>0.5</v>
      </c>
      <c r="GS26" s="27">
        <f>IF($A26="",0,IF(Mitarbeiter!$G$24=FALSE,0,IF(AND(Mitarbeiter!$E$24&lt;&gt;"",GS$5+6&lt;Mitarbeiter!$E$24),0,IF(AND(Mitarbeiter!$F$24&lt;&gt;"",GS$5&gt;Mitarbeiter!$F$24),0,IF(Planung!GS26="",$C26,IF(ISNUMBER(Planung!GS26),Planung!GS26,IF(UPPER(Planung!GS26)="H",$C26/2,0)))))))</f>
        <v>0.5</v>
      </c>
      <c r="GT26" s="27">
        <f>IF($A26="",0,IF(Mitarbeiter!$G$24=FALSE,0,IF(AND(Mitarbeiter!$E$24&lt;&gt;"",GT$5+6&lt;Mitarbeiter!$E$24),0,IF(AND(Mitarbeiter!$F$24&lt;&gt;"",GT$5&gt;Mitarbeiter!$F$24),0,IF(Planung!GT26="",$C26,IF(ISNUMBER(Planung!GT26),Planung!GT26,IF(UPPER(Planung!GT26)="H",$C26/2,0)))))))</f>
        <v>0.5</v>
      </c>
      <c r="GU26" s="27">
        <f>IF($A26="",0,IF(Mitarbeiter!$G$24=FALSE,0,IF(AND(Mitarbeiter!$E$24&lt;&gt;"",GU$5+6&lt;Mitarbeiter!$E$24),0,IF(AND(Mitarbeiter!$F$24&lt;&gt;"",GU$5&gt;Mitarbeiter!$F$24),0,IF(Planung!GU26="",$C26,IF(ISNUMBER(Planung!GU26),Planung!GU26,IF(UPPER(Planung!GU26)="H",$C26/2,0)))))))</f>
        <v>0.5</v>
      </c>
      <c r="GV26" s="27">
        <f>IF($A26="",0,IF(Mitarbeiter!$G$24=FALSE,0,IF(AND(Mitarbeiter!$E$24&lt;&gt;"",GV$5+6&lt;Mitarbeiter!$E$24),0,IF(AND(Mitarbeiter!$F$24&lt;&gt;"",GV$5&gt;Mitarbeiter!$F$24),0,IF(Planung!GV26="",$C26,IF(ISNUMBER(Planung!GV26),Planung!GV26,IF(UPPER(Planung!GV26)="H",$C26/2,0)))))))</f>
        <v>0.5</v>
      </c>
      <c r="GW26" s="27">
        <f>IF($A26="",0,IF(Mitarbeiter!$G$24=FALSE,0,IF(AND(Mitarbeiter!$E$24&lt;&gt;"",GW$5+6&lt;Mitarbeiter!$E$24),0,IF(AND(Mitarbeiter!$F$24&lt;&gt;"",GW$5&gt;Mitarbeiter!$F$24),0,IF(Planung!GW26="",$C26,IF(ISNUMBER(Planung!GW26),Planung!GW26,IF(UPPER(Planung!GW26)="H",$C26/2,0)))))))</f>
        <v>0.5</v>
      </c>
      <c r="GX26" s="27">
        <f>IF($A26="",0,IF(Mitarbeiter!$G$24=FALSE,0,IF(AND(Mitarbeiter!$E$24&lt;&gt;"",GX$5+6&lt;Mitarbeiter!$E$24),0,IF(AND(Mitarbeiter!$F$24&lt;&gt;"",GX$5&gt;Mitarbeiter!$F$24),0,IF(Planung!GX26="",$C26,IF(ISNUMBER(Planung!GX26),Planung!GX26,IF(UPPER(Planung!GX26)="H",$C26/2,0)))))))</f>
        <v>0.5</v>
      </c>
      <c r="GY26" s="27">
        <f>IF($A26="",0,IF(Mitarbeiter!$G$24=FALSE,0,IF(AND(Mitarbeiter!$E$24&lt;&gt;"",GY$5+6&lt;Mitarbeiter!$E$24),0,IF(AND(Mitarbeiter!$F$24&lt;&gt;"",GY$5&gt;Mitarbeiter!$F$24),0,IF(Planung!GY26="",$C26,IF(ISNUMBER(Planung!GY26),Planung!GY26,IF(UPPER(Planung!GY26)="H",$C26/2,0)))))))</f>
        <v>0.5</v>
      </c>
      <c r="GZ26" s="27">
        <f>IF($A26="",0,IF(Mitarbeiter!$G$24=FALSE,0,IF(AND(Mitarbeiter!$E$24&lt;&gt;"",GZ$5+6&lt;Mitarbeiter!$E$24),0,IF(AND(Mitarbeiter!$F$24&lt;&gt;"",GZ$5&gt;Mitarbeiter!$F$24),0,IF(Planung!GZ26="",$C26,IF(ISNUMBER(Planung!GZ26),Planung!GZ26,IF(UPPER(Planung!GZ26)="H",$C26/2,0)))))))</f>
        <v>0.5</v>
      </c>
      <c r="HA26" s="27">
        <f>IF($A26="",0,IF(Mitarbeiter!$G$24=FALSE,0,IF(AND(Mitarbeiter!$E$24&lt;&gt;"",HA$5+6&lt;Mitarbeiter!$E$24),0,IF(AND(Mitarbeiter!$F$24&lt;&gt;"",HA$5&gt;Mitarbeiter!$F$24),0,IF(Planung!HA26="",$C26,IF(ISNUMBER(Planung!HA26),Planung!HA26,IF(UPPER(Planung!HA26)="H",$C26/2,0)))))))</f>
        <v>0.5</v>
      </c>
      <c r="HB26" s="27">
        <f>IF($A26="",0,IF(Mitarbeiter!$G$24=FALSE,0,IF(AND(Mitarbeiter!$E$24&lt;&gt;"",HB$5+6&lt;Mitarbeiter!$E$24),0,IF(AND(Mitarbeiter!$F$24&lt;&gt;"",HB$5&gt;Mitarbeiter!$F$24),0,IF(Planung!HB26="",$C26,IF(ISNUMBER(Planung!HB26),Planung!HB26,IF(UPPER(Planung!HB26)="H",$C26/2,0)))))))</f>
        <v>0.5</v>
      </c>
      <c r="HC26" s="27">
        <f>IF($A26="",0,IF(Mitarbeiter!$G$24=FALSE,0,IF(AND(Mitarbeiter!$E$24&lt;&gt;"",HC$5+6&lt;Mitarbeiter!$E$24),0,IF(AND(Mitarbeiter!$F$24&lt;&gt;"",HC$5&gt;Mitarbeiter!$F$24),0,IF(Planung!HC26="",$C26,IF(ISNUMBER(Planung!HC26),Planung!HC26,IF(UPPER(Planung!HC26)="H",$C26/2,0)))))))</f>
        <v>0.5</v>
      </c>
      <c r="HD26" s="27">
        <f>IF($A26="",0,IF(Mitarbeiter!$G$24=FALSE,0,IF(AND(Mitarbeiter!$E$24&lt;&gt;"",HD$5+6&lt;Mitarbeiter!$E$24),0,IF(AND(Mitarbeiter!$F$24&lt;&gt;"",HD$5&gt;Mitarbeiter!$F$24),0,IF(Planung!HD26="",$C26,IF(ISNUMBER(Planung!HD26),Planung!HD26,IF(UPPER(Planung!HD26)="H",$C26/2,0)))))))</f>
        <v>0.5</v>
      </c>
      <c r="HE26" s="27">
        <f>IF($A26="",0,IF(Mitarbeiter!$G$24=FALSE,0,IF(AND(Mitarbeiter!$E$24&lt;&gt;"",HE$5+6&lt;Mitarbeiter!$E$24),0,IF(AND(Mitarbeiter!$F$24&lt;&gt;"",HE$5&gt;Mitarbeiter!$F$24),0,IF(Planung!HE26="",$C26,IF(ISNUMBER(Planung!HE26),Planung!HE26,IF(UPPER(Planung!HE26)="H",$C26/2,0)))))))</f>
        <v>0.5</v>
      </c>
      <c r="HF26" s="27">
        <f>IF($A26="",0,IF(Mitarbeiter!$G$24=FALSE,0,IF(AND(Mitarbeiter!$E$24&lt;&gt;"",HF$5+6&lt;Mitarbeiter!$E$24),0,IF(AND(Mitarbeiter!$F$24&lt;&gt;"",HF$5&gt;Mitarbeiter!$F$24),0,IF(Planung!HF26="",$C26,IF(ISNUMBER(Planung!HF26),Planung!HF26,IF(UPPER(Planung!HF26)="H",$C26/2,0)))))))</f>
        <v>0.5</v>
      </c>
      <c r="HG26" s="27">
        <f>IF($A26="",0,IF(Mitarbeiter!$G$24=FALSE,0,IF(AND(Mitarbeiter!$E$24&lt;&gt;"",HG$5+6&lt;Mitarbeiter!$E$24),0,IF(AND(Mitarbeiter!$F$24&lt;&gt;"",HG$5&gt;Mitarbeiter!$F$24),0,IF(Planung!HG26="",$C26,IF(ISNUMBER(Planung!HG26),Planung!HG26,IF(UPPER(Planung!HG26)="H",$C26/2,0)))))))</f>
        <v>0.5</v>
      </c>
      <c r="HH26" s="27">
        <f>IF($A26="",0,IF(Mitarbeiter!$G$24=FALSE,0,IF(AND(Mitarbeiter!$E$24&lt;&gt;"",HH$5+6&lt;Mitarbeiter!$E$24),0,IF(AND(Mitarbeiter!$F$24&lt;&gt;"",HH$5&gt;Mitarbeiter!$F$24),0,IF(Planung!HH26="",$C26,IF(ISNUMBER(Planung!HH26),Planung!HH26,IF(UPPER(Planung!HH26)="H",$C26/2,0)))))))</f>
        <v>0.5</v>
      </c>
      <c r="HI26" s="27">
        <f>IF($A26="",0,IF(Mitarbeiter!$G$24=FALSE,0,IF(AND(Mitarbeiter!$E$24&lt;&gt;"",HI$5+6&lt;Mitarbeiter!$E$24),0,IF(AND(Mitarbeiter!$F$24&lt;&gt;"",HI$5&gt;Mitarbeiter!$F$24),0,IF(Planung!HI26="",$C26,IF(ISNUMBER(Planung!HI26),Planung!HI26,IF(UPPER(Planung!HI26)="H",$C26/2,0)))))))</f>
        <v>0.5</v>
      </c>
      <c r="HJ26" s="27">
        <f>IF($A26="",0,IF(Mitarbeiter!$G$24=FALSE,0,IF(AND(Mitarbeiter!$E$24&lt;&gt;"",HJ$5+6&lt;Mitarbeiter!$E$24),0,IF(AND(Mitarbeiter!$F$24&lt;&gt;"",HJ$5&gt;Mitarbeiter!$F$24),0,IF(Planung!HJ26="",$C26,IF(ISNUMBER(Planung!HJ26),Planung!HJ26,IF(UPPER(Planung!HJ26)="H",$C26/2,0)))))))</f>
        <v>0.5</v>
      </c>
      <c r="HK26" s="27">
        <f>IF($A26="",0,IF(Mitarbeiter!$G$24=FALSE,0,IF(AND(Mitarbeiter!$E$24&lt;&gt;"",HK$5+6&lt;Mitarbeiter!$E$24),0,IF(AND(Mitarbeiter!$F$24&lt;&gt;"",HK$5&gt;Mitarbeiter!$F$24),0,IF(Planung!HK26="",$C26,IF(ISNUMBER(Planung!HK26),Planung!HK26,IF(UPPER(Planung!HK26)="H",$C26/2,0)))))))</f>
        <v>0.5</v>
      </c>
      <c r="HL26" s="27">
        <f>IF($A26="",0,IF(Mitarbeiter!$G$24=FALSE,0,IF(AND(Mitarbeiter!$E$24&lt;&gt;"",HL$5+6&lt;Mitarbeiter!$E$24),0,IF(AND(Mitarbeiter!$F$24&lt;&gt;"",HL$5&gt;Mitarbeiter!$F$24),0,IF(Planung!HL26="",$C26,IF(ISNUMBER(Planung!HL26),Planung!HL26,IF(UPPER(Planung!HL26)="H",$C26/2,0)))))))</f>
        <v>0.5</v>
      </c>
      <c r="HM26" s="27">
        <f>IF($A26="",0,IF(Mitarbeiter!$G$24=FALSE,0,IF(AND(Mitarbeiter!$E$24&lt;&gt;"",HM$5+6&lt;Mitarbeiter!$E$24),0,IF(AND(Mitarbeiter!$F$24&lt;&gt;"",HM$5&gt;Mitarbeiter!$F$24),0,IF(Planung!HM26="",$C26,IF(ISNUMBER(Planung!HM26),Planung!HM26,IF(UPPER(Planung!HM26)="H",$C26/2,0)))))))</f>
        <v>0.5</v>
      </c>
      <c r="HN26" s="27">
        <f>IF($A26="",0,IF(Mitarbeiter!$G$24=FALSE,0,IF(AND(Mitarbeiter!$E$24&lt;&gt;"",HN$5+6&lt;Mitarbeiter!$E$24),0,IF(AND(Mitarbeiter!$F$24&lt;&gt;"",HN$5&gt;Mitarbeiter!$F$24),0,IF(Planung!HN26="",$C26,IF(ISNUMBER(Planung!HN26),Planung!HN26,IF(UPPER(Planung!HN26)="H",$C26/2,0)))))))</f>
        <v>0.5</v>
      </c>
      <c r="HO26" s="27">
        <f>IF($A26="",0,IF(Mitarbeiter!$G$24=FALSE,0,IF(AND(Mitarbeiter!$E$24&lt;&gt;"",HO$5+6&lt;Mitarbeiter!$E$24),0,IF(AND(Mitarbeiter!$F$24&lt;&gt;"",HO$5&gt;Mitarbeiter!$F$24),0,IF(Planung!HO26="",$C26,IF(ISNUMBER(Planung!HO26),Planung!HO26,IF(UPPER(Planung!HO26)="H",$C26/2,0)))))))</f>
        <v>0.5</v>
      </c>
      <c r="HP26" s="27">
        <f>IF($A26="",0,IF(Mitarbeiter!$G$24=FALSE,0,IF(AND(Mitarbeiter!$E$24&lt;&gt;"",HP$5+6&lt;Mitarbeiter!$E$24),0,IF(AND(Mitarbeiter!$F$24&lt;&gt;"",HP$5&gt;Mitarbeiter!$F$24),0,IF(Planung!HP26="",$C26,IF(ISNUMBER(Planung!HP26),Planung!HP26,IF(UPPER(Planung!HP26)="H",$C26/2,0)))))))</f>
        <v>0.5</v>
      </c>
      <c r="HQ26" s="27">
        <f>IF($A26="",0,IF(Mitarbeiter!$G$24=FALSE,0,IF(AND(Mitarbeiter!$E$24&lt;&gt;"",HQ$5+6&lt;Mitarbeiter!$E$24),0,IF(AND(Mitarbeiter!$F$24&lt;&gt;"",HQ$5&gt;Mitarbeiter!$F$24),0,IF(Planung!HQ26="",$C26,IF(ISNUMBER(Planung!HQ26),Planung!HQ26,IF(UPPER(Planung!HQ26)="H",$C26/2,0)))))))</f>
        <v>0.5</v>
      </c>
      <c r="HR26" s="27">
        <f>IF($A26="",0,IF(Mitarbeiter!$G$24=FALSE,0,IF(AND(Mitarbeiter!$E$24&lt;&gt;"",HR$5+6&lt;Mitarbeiter!$E$24),0,IF(AND(Mitarbeiter!$F$24&lt;&gt;"",HR$5&gt;Mitarbeiter!$F$24),0,IF(Planung!HR26="",$C26,IF(ISNUMBER(Planung!HR26),Planung!HR26,IF(UPPER(Planung!HR26)="H",$C26/2,0)))))))</f>
        <v>0.5</v>
      </c>
      <c r="HS26" s="27">
        <f>IF($A26="",0,IF(Mitarbeiter!$G$24=FALSE,0,IF(AND(Mitarbeiter!$E$24&lt;&gt;"",HS$5+6&lt;Mitarbeiter!$E$24),0,IF(AND(Mitarbeiter!$F$24&lt;&gt;"",HS$5&gt;Mitarbeiter!$F$24),0,IF(Planung!HS26="",$C26,IF(ISNUMBER(Planung!HS26),Planung!HS26,IF(UPPER(Planung!HS26)="H",$C26/2,0)))))))</f>
        <v>0.5</v>
      </c>
      <c r="HT26" s="27">
        <f>IF($A26="",0,IF(Mitarbeiter!$G$24=FALSE,0,IF(AND(Mitarbeiter!$E$24&lt;&gt;"",HT$5+6&lt;Mitarbeiter!$E$24),0,IF(AND(Mitarbeiter!$F$24&lt;&gt;"",HT$5&gt;Mitarbeiter!$F$24),0,IF(Planung!HT26="",$C26,IF(ISNUMBER(Planung!HT26),Planung!HT26,IF(UPPER(Planung!HT26)="H",$C26/2,0)))))))</f>
        <v>0.5</v>
      </c>
      <c r="HU26" s="27">
        <f>IF($A26="",0,IF(Mitarbeiter!$G$24=FALSE,0,IF(AND(Mitarbeiter!$E$24&lt;&gt;"",HU$5+6&lt;Mitarbeiter!$E$24),0,IF(AND(Mitarbeiter!$F$24&lt;&gt;"",HU$5&gt;Mitarbeiter!$F$24),0,IF(Planung!HU26="",$C26,IF(ISNUMBER(Planung!HU26),Planung!HU26,IF(UPPER(Planung!HU26)="H",$C26/2,0)))))))</f>
        <v>0.5</v>
      </c>
      <c r="HV26" s="27">
        <f>IF($A26="",0,IF(Mitarbeiter!$G$24=FALSE,0,IF(AND(Mitarbeiter!$E$24&lt;&gt;"",HV$5+6&lt;Mitarbeiter!$E$24),0,IF(AND(Mitarbeiter!$F$24&lt;&gt;"",HV$5&gt;Mitarbeiter!$F$24),0,IF(Planung!HV26="",$C26,IF(ISNUMBER(Planung!HV26),Planung!HV26,IF(UPPER(Planung!HV26)="H",$C26/2,0)))))))</f>
        <v>0.5</v>
      </c>
      <c r="HW26" s="27">
        <f>IF($A26="",0,IF(Mitarbeiter!$G$24=FALSE,0,IF(AND(Mitarbeiter!$E$24&lt;&gt;"",HW$5+6&lt;Mitarbeiter!$E$24),0,IF(AND(Mitarbeiter!$F$24&lt;&gt;"",HW$5&gt;Mitarbeiter!$F$24),0,IF(Planung!HW26="",$C26,IF(ISNUMBER(Planung!HW26),Planung!HW26,IF(UPPER(Planung!HW26)="H",$C26/2,0)))))))</f>
        <v>0.5</v>
      </c>
      <c r="HX26" s="27">
        <f>IF($A26="",0,IF(Mitarbeiter!$G$24=FALSE,0,IF(AND(Mitarbeiter!$E$24&lt;&gt;"",HX$5+6&lt;Mitarbeiter!$E$24),0,IF(AND(Mitarbeiter!$F$24&lt;&gt;"",HX$5&gt;Mitarbeiter!$F$24),0,IF(Planung!HX26="",$C26,IF(ISNUMBER(Planung!HX26),Planung!HX26,IF(UPPER(Planung!HX26)="H",$C26/2,0)))))))</f>
        <v>0.5</v>
      </c>
      <c r="HY26" s="27">
        <f>IF($A26="",0,IF(Mitarbeiter!$G$24=FALSE,0,IF(AND(Mitarbeiter!$E$24&lt;&gt;"",HY$5+6&lt;Mitarbeiter!$E$24),0,IF(AND(Mitarbeiter!$F$24&lt;&gt;"",HY$5&gt;Mitarbeiter!$F$24),0,IF(Planung!HY26="",$C26,IF(ISNUMBER(Planung!HY26),Planung!HY26,IF(UPPER(Planung!HY26)="H",$C26/2,0)))))))</f>
        <v>0.5</v>
      </c>
      <c r="HZ26" s="27">
        <f>IF($A26="",0,IF(Mitarbeiter!$G$24=FALSE,0,IF(AND(Mitarbeiter!$E$24&lt;&gt;"",HZ$5+6&lt;Mitarbeiter!$E$24),0,IF(AND(Mitarbeiter!$F$24&lt;&gt;"",HZ$5&gt;Mitarbeiter!$F$24),0,IF(Planung!HZ26="",$C26,IF(ISNUMBER(Planung!HZ26),Planung!HZ26,IF(UPPER(Planung!HZ26)="H",$C26/2,0)))))))</f>
        <v>0.5</v>
      </c>
      <c r="IA26" s="27">
        <f>IF($A26="",0,IF(Mitarbeiter!$G$24=FALSE,0,IF(AND(Mitarbeiter!$E$24&lt;&gt;"",IA$5+6&lt;Mitarbeiter!$E$24),0,IF(AND(Mitarbeiter!$F$24&lt;&gt;"",IA$5&gt;Mitarbeiter!$F$24),0,IF(Planung!IA26="",$C26,IF(ISNUMBER(Planung!IA26),Planung!IA26,IF(UPPER(Planung!IA26)="H",$C26/2,0)))))))</f>
        <v>0.5</v>
      </c>
    </row>
    <row r="27" spans="1:235" x14ac:dyDescent="0.25">
      <c r="A27" s="7" t="str">
        <f>Planung!A27</f>
        <v>Hoffmann</v>
      </c>
      <c r="B27" s="7" t="str">
        <f>Planung!B27</f>
        <v>Komposit</v>
      </c>
      <c r="C27" s="27">
        <f>N(Mitarbeiter!$D$25)</f>
        <v>0.5</v>
      </c>
      <c r="D27" s="27">
        <f>IF($A27="",0,IF(Mitarbeiter!$G$25=FALSE,0,IF(AND(Mitarbeiter!$E$25&lt;&gt;"",D$5+6&lt;Mitarbeiter!$E$25),0,IF(AND(Mitarbeiter!$F$25&lt;&gt;"",D$5&gt;Mitarbeiter!$F$25),0,IF(Planung!D27="",$C27,IF(ISNUMBER(Planung!D27),Planung!D27,IF(UPPER(Planung!D27)="H",$C27/2,0)))))))</f>
        <v>0.5</v>
      </c>
      <c r="E27" s="27">
        <f>IF($A27="",0,IF(Mitarbeiter!$G$25=FALSE,0,IF(AND(Mitarbeiter!$E$25&lt;&gt;"",E$5+6&lt;Mitarbeiter!$E$25),0,IF(AND(Mitarbeiter!$F$25&lt;&gt;"",E$5&gt;Mitarbeiter!$F$25),0,IF(Planung!E27="",$C27,IF(ISNUMBER(Planung!E27),Planung!E27,IF(UPPER(Planung!E27)="H",$C27/2,0)))))))</f>
        <v>0.5</v>
      </c>
      <c r="F27" s="27">
        <f>IF($A27="",0,IF(Mitarbeiter!$G$25=FALSE,0,IF(AND(Mitarbeiter!$E$25&lt;&gt;"",F$5+6&lt;Mitarbeiter!$E$25),0,IF(AND(Mitarbeiter!$F$25&lt;&gt;"",F$5&gt;Mitarbeiter!$F$25),0,IF(Planung!F27="",$C27,IF(ISNUMBER(Planung!F27),Planung!F27,IF(UPPER(Planung!F27)="H",$C27/2,0)))))))</f>
        <v>0.5</v>
      </c>
      <c r="G27" s="27">
        <f>IF($A27="",0,IF(Mitarbeiter!$G$25=FALSE,0,IF(AND(Mitarbeiter!$E$25&lt;&gt;"",G$5+6&lt;Mitarbeiter!$E$25),0,IF(AND(Mitarbeiter!$F$25&lt;&gt;"",G$5&gt;Mitarbeiter!$F$25),0,IF(Planung!G27="",$C27,IF(ISNUMBER(Planung!G27),Planung!G27,IF(UPPER(Planung!G27)="H",$C27/2,0)))))))</f>
        <v>0.5</v>
      </c>
      <c r="H27" s="27">
        <f>IF($A27="",0,IF(Mitarbeiter!$G$25=FALSE,0,IF(AND(Mitarbeiter!$E$25&lt;&gt;"",H$5+6&lt;Mitarbeiter!$E$25),0,IF(AND(Mitarbeiter!$F$25&lt;&gt;"",H$5&gt;Mitarbeiter!$F$25),0,IF(Planung!H27="",$C27,IF(ISNUMBER(Planung!H27),Planung!H27,IF(UPPER(Planung!H27)="H",$C27/2,0)))))))</f>
        <v>0.5</v>
      </c>
      <c r="I27" s="27">
        <f>IF($A27="",0,IF(Mitarbeiter!$G$25=FALSE,0,IF(AND(Mitarbeiter!$E$25&lt;&gt;"",I$5+6&lt;Mitarbeiter!$E$25),0,IF(AND(Mitarbeiter!$F$25&lt;&gt;"",I$5&gt;Mitarbeiter!$F$25),0,IF(Planung!I27="",$C27,IF(ISNUMBER(Planung!I27),Planung!I27,IF(UPPER(Planung!I27)="H",$C27/2,0)))))))</f>
        <v>0.5</v>
      </c>
      <c r="J27" s="27">
        <f>IF($A27="",0,IF(Mitarbeiter!$G$25=FALSE,0,IF(AND(Mitarbeiter!$E$25&lt;&gt;"",J$5+6&lt;Mitarbeiter!$E$25),0,IF(AND(Mitarbeiter!$F$25&lt;&gt;"",J$5&gt;Mitarbeiter!$F$25),0,IF(Planung!J27="",$C27,IF(ISNUMBER(Planung!J27),Planung!J27,IF(UPPER(Planung!J27)="H",$C27/2,0)))))))</f>
        <v>0.5</v>
      </c>
      <c r="K27" s="27">
        <f>IF($A27="",0,IF(Mitarbeiter!$G$25=FALSE,0,IF(AND(Mitarbeiter!$E$25&lt;&gt;"",K$5+6&lt;Mitarbeiter!$E$25),0,IF(AND(Mitarbeiter!$F$25&lt;&gt;"",K$5&gt;Mitarbeiter!$F$25),0,IF(Planung!K27="",$C27,IF(ISNUMBER(Planung!K27),Planung!K27,IF(UPPER(Planung!K27)="H",$C27/2,0)))))))</f>
        <v>0.5</v>
      </c>
      <c r="L27" s="27">
        <f>IF($A27="",0,IF(Mitarbeiter!$G$25=FALSE,0,IF(AND(Mitarbeiter!$E$25&lt;&gt;"",L$5+6&lt;Mitarbeiter!$E$25),0,IF(AND(Mitarbeiter!$F$25&lt;&gt;"",L$5&gt;Mitarbeiter!$F$25),0,IF(Planung!L27="",$C27,IF(ISNUMBER(Planung!L27),Planung!L27,IF(UPPER(Planung!L27)="H",$C27/2,0)))))))</f>
        <v>0.5</v>
      </c>
      <c r="M27" s="27">
        <f>IF($A27="",0,IF(Mitarbeiter!$G$25=FALSE,0,IF(AND(Mitarbeiter!$E$25&lt;&gt;"",M$5+6&lt;Mitarbeiter!$E$25),0,IF(AND(Mitarbeiter!$F$25&lt;&gt;"",M$5&gt;Mitarbeiter!$F$25),0,IF(Planung!M27="",$C27,IF(ISNUMBER(Planung!M27),Planung!M27,IF(UPPER(Planung!M27)="H",$C27/2,0)))))))</f>
        <v>0.5</v>
      </c>
      <c r="N27" s="27">
        <f>IF($A27="",0,IF(Mitarbeiter!$G$25=FALSE,0,IF(AND(Mitarbeiter!$E$25&lt;&gt;"",N$5+6&lt;Mitarbeiter!$E$25),0,IF(AND(Mitarbeiter!$F$25&lt;&gt;"",N$5&gt;Mitarbeiter!$F$25),0,IF(Planung!N27="",$C27,IF(ISNUMBER(Planung!N27),Planung!N27,IF(UPPER(Planung!N27)="H",$C27/2,0)))))))</f>
        <v>0.5</v>
      </c>
      <c r="O27" s="27">
        <f>IF($A27="",0,IF(Mitarbeiter!$G$25=FALSE,0,IF(AND(Mitarbeiter!$E$25&lt;&gt;"",O$5+6&lt;Mitarbeiter!$E$25),0,IF(AND(Mitarbeiter!$F$25&lt;&gt;"",O$5&gt;Mitarbeiter!$F$25),0,IF(Planung!O27="",$C27,IF(ISNUMBER(Planung!O27),Planung!O27,IF(UPPER(Planung!O27)="H",$C27/2,0)))))))</f>
        <v>0.5</v>
      </c>
      <c r="P27" s="27">
        <f>IF($A27="",0,IF(Mitarbeiter!$G$25=FALSE,0,IF(AND(Mitarbeiter!$E$25&lt;&gt;"",P$5+6&lt;Mitarbeiter!$E$25),0,IF(AND(Mitarbeiter!$F$25&lt;&gt;"",P$5&gt;Mitarbeiter!$F$25),0,IF(Planung!P27="",$C27,IF(ISNUMBER(Planung!P27),Planung!P27,IF(UPPER(Planung!P27)="H",$C27/2,0)))))))</f>
        <v>0.5</v>
      </c>
      <c r="Q27" s="27">
        <f>IF($A27="",0,IF(Mitarbeiter!$G$25=FALSE,0,IF(AND(Mitarbeiter!$E$25&lt;&gt;"",Q$5+6&lt;Mitarbeiter!$E$25),0,IF(AND(Mitarbeiter!$F$25&lt;&gt;"",Q$5&gt;Mitarbeiter!$F$25),0,IF(Planung!Q27="",$C27,IF(ISNUMBER(Planung!Q27),Planung!Q27,IF(UPPER(Planung!Q27)="H",$C27/2,0)))))))</f>
        <v>0.5</v>
      </c>
      <c r="R27" s="27">
        <f>IF($A27="",0,IF(Mitarbeiter!$G$25=FALSE,0,IF(AND(Mitarbeiter!$E$25&lt;&gt;"",R$5+6&lt;Mitarbeiter!$E$25),0,IF(AND(Mitarbeiter!$F$25&lt;&gt;"",R$5&gt;Mitarbeiter!$F$25),0,IF(Planung!R27="",$C27,IF(ISNUMBER(Planung!R27),Planung!R27,IF(UPPER(Planung!R27)="H",$C27/2,0)))))))</f>
        <v>0.5</v>
      </c>
      <c r="S27" s="27">
        <f>IF($A27="",0,IF(Mitarbeiter!$G$25=FALSE,0,IF(AND(Mitarbeiter!$E$25&lt;&gt;"",S$5+6&lt;Mitarbeiter!$E$25),0,IF(AND(Mitarbeiter!$F$25&lt;&gt;"",S$5&gt;Mitarbeiter!$F$25),0,IF(Planung!S27="",$C27,IF(ISNUMBER(Planung!S27),Planung!S27,IF(UPPER(Planung!S27)="H",$C27/2,0)))))))</f>
        <v>0.5</v>
      </c>
      <c r="T27" s="27">
        <f>IF($A27="",0,IF(Mitarbeiter!$G$25=FALSE,0,IF(AND(Mitarbeiter!$E$25&lt;&gt;"",T$5+6&lt;Mitarbeiter!$E$25),0,IF(AND(Mitarbeiter!$F$25&lt;&gt;"",T$5&gt;Mitarbeiter!$F$25),0,IF(Planung!T27="",$C27,IF(ISNUMBER(Planung!T27),Planung!T27,IF(UPPER(Planung!T27)="H",$C27/2,0)))))))</f>
        <v>0.5</v>
      </c>
      <c r="U27" s="27">
        <f>IF($A27="",0,IF(Mitarbeiter!$G$25=FALSE,0,IF(AND(Mitarbeiter!$E$25&lt;&gt;"",U$5+6&lt;Mitarbeiter!$E$25),0,IF(AND(Mitarbeiter!$F$25&lt;&gt;"",U$5&gt;Mitarbeiter!$F$25),0,IF(Planung!U27="",$C27,IF(ISNUMBER(Planung!U27),Planung!U27,IF(UPPER(Planung!U27)="H",$C27/2,0)))))))</f>
        <v>0.5</v>
      </c>
      <c r="V27" s="27">
        <f>IF($A27="",0,IF(Mitarbeiter!$G$25=FALSE,0,IF(AND(Mitarbeiter!$E$25&lt;&gt;"",V$5+6&lt;Mitarbeiter!$E$25),0,IF(AND(Mitarbeiter!$F$25&lt;&gt;"",V$5&gt;Mitarbeiter!$F$25),0,IF(Planung!V27="",$C27,IF(ISNUMBER(Planung!V27),Planung!V27,IF(UPPER(Planung!V27)="H",$C27/2,0)))))))</f>
        <v>0.5</v>
      </c>
      <c r="W27" s="27">
        <f>IF($A27="",0,IF(Mitarbeiter!$G$25=FALSE,0,IF(AND(Mitarbeiter!$E$25&lt;&gt;"",W$5+6&lt;Mitarbeiter!$E$25),0,IF(AND(Mitarbeiter!$F$25&lt;&gt;"",W$5&gt;Mitarbeiter!$F$25),0,IF(Planung!W27="",$C27,IF(ISNUMBER(Planung!W27),Planung!W27,IF(UPPER(Planung!W27)="H",$C27/2,0)))))))</f>
        <v>0.5</v>
      </c>
      <c r="X27" s="27">
        <f>IF($A27="",0,IF(Mitarbeiter!$G$25=FALSE,0,IF(AND(Mitarbeiter!$E$25&lt;&gt;"",X$5+6&lt;Mitarbeiter!$E$25),0,IF(AND(Mitarbeiter!$F$25&lt;&gt;"",X$5&gt;Mitarbeiter!$F$25),0,IF(Planung!X27="",$C27,IF(ISNUMBER(Planung!X27),Planung!X27,IF(UPPER(Planung!X27)="H",$C27/2,0)))))))</f>
        <v>0.5</v>
      </c>
      <c r="Y27" s="27">
        <f>IF($A27="",0,IF(Mitarbeiter!$G$25=FALSE,0,IF(AND(Mitarbeiter!$E$25&lt;&gt;"",Y$5+6&lt;Mitarbeiter!$E$25),0,IF(AND(Mitarbeiter!$F$25&lt;&gt;"",Y$5&gt;Mitarbeiter!$F$25),0,IF(Planung!Y27="",$C27,IF(ISNUMBER(Planung!Y27),Planung!Y27,IF(UPPER(Planung!Y27)="H",$C27/2,0)))))))</f>
        <v>0.5</v>
      </c>
      <c r="Z27" s="27">
        <f>IF($A27="",0,IF(Mitarbeiter!$G$25=FALSE,0,IF(AND(Mitarbeiter!$E$25&lt;&gt;"",Z$5+6&lt;Mitarbeiter!$E$25),0,IF(AND(Mitarbeiter!$F$25&lt;&gt;"",Z$5&gt;Mitarbeiter!$F$25),0,IF(Planung!Z27="",$C27,IF(ISNUMBER(Planung!Z27),Planung!Z27,IF(UPPER(Planung!Z27)="H",$C27/2,0)))))))</f>
        <v>0.5</v>
      </c>
      <c r="AA27" s="27">
        <f>IF($A27="",0,IF(Mitarbeiter!$G$25=FALSE,0,IF(AND(Mitarbeiter!$E$25&lt;&gt;"",AA$5+6&lt;Mitarbeiter!$E$25),0,IF(AND(Mitarbeiter!$F$25&lt;&gt;"",AA$5&gt;Mitarbeiter!$F$25),0,IF(Planung!AA27="",$C27,IF(ISNUMBER(Planung!AA27),Planung!AA27,IF(UPPER(Planung!AA27)="H",$C27/2,0)))))))</f>
        <v>0.5</v>
      </c>
      <c r="AB27" s="27">
        <f>IF($A27="",0,IF(Mitarbeiter!$G$25=FALSE,0,IF(AND(Mitarbeiter!$E$25&lt;&gt;"",AB$5+6&lt;Mitarbeiter!$E$25),0,IF(AND(Mitarbeiter!$F$25&lt;&gt;"",AB$5&gt;Mitarbeiter!$F$25),0,IF(Planung!AB27="",$C27,IF(ISNUMBER(Planung!AB27),Planung!AB27,IF(UPPER(Planung!AB27)="H",$C27/2,0)))))))</f>
        <v>0.5</v>
      </c>
      <c r="AC27" s="27">
        <f>IF($A27="",0,IF(Mitarbeiter!$G$25=FALSE,0,IF(AND(Mitarbeiter!$E$25&lt;&gt;"",AC$5+6&lt;Mitarbeiter!$E$25),0,IF(AND(Mitarbeiter!$F$25&lt;&gt;"",AC$5&gt;Mitarbeiter!$F$25),0,IF(Planung!AC27="",$C27,IF(ISNUMBER(Planung!AC27),Planung!AC27,IF(UPPER(Planung!AC27)="H",$C27/2,0)))))))</f>
        <v>0.5</v>
      </c>
      <c r="AD27" s="27">
        <f>IF($A27="",0,IF(Mitarbeiter!$G$25=FALSE,0,IF(AND(Mitarbeiter!$E$25&lt;&gt;"",AD$5+6&lt;Mitarbeiter!$E$25),0,IF(AND(Mitarbeiter!$F$25&lt;&gt;"",AD$5&gt;Mitarbeiter!$F$25),0,IF(Planung!AD27="",$C27,IF(ISNUMBER(Planung!AD27),Planung!AD27,IF(UPPER(Planung!AD27)="H",$C27/2,0)))))))</f>
        <v>0.5</v>
      </c>
      <c r="AE27" s="27">
        <f>IF($A27="",0,IF(Mitarbeiter!$G$25=FALSE,0,IF(AND(Mitarbeiter!$E$25&lt;&gt;"",AE$5+6&lt;Mitarbeiter!$E$25),0,IF(AND(Mitarbeiter!$F$25&lt;&gt;"",AE$5&gt;Mitarbeiter!$F$25),0,IF(Planung!AE27="",$C27,IF(ISNUMBER(Planung!AE27),Planung!AE27,IF(UPPER(Planung!AE27)="H",$C27/2,0)))))))</f>
        <v>0.5</v>
      </c>
      <c r="AF27" s="27">
        <f>IF($A27="",0,IF(Mitarbeiter!$G$25=FALSE,0,IF(AND(Mitarbeiter!$E$25&lt;&gt;"",AF$5+6&lt;Mitarbeiter!$E$25),0,IF(AND(Mitarbeiter!$F$25&lt;&gt;"",AF$5&gt;Mitarbeiter!$F$25),0,IF(Planung!AF27="",$C27,IF(ISNUMBER(Planung!AF27),Planung!AF27,IF(UPPER(Planung!AF27)="H",$C27/2,0)))))))</f>
        <v>0.5</v>
      </c>
      <c r="AG27" s="27">
        <f>IF($A27="",0,IF(Mitarbeiter!$G$25=FALSE,0,IF(AND(Mitarbeiter!$E$25&lt;&gt;"",AG$5+6&lt;Mitarbeiter!$E$25),0,IF(AND(Mitarbeiter!$F$25&lt;&gt;"",AG$5&gt;Mitarbeiter!$F$25),0,IF(Planung!AG27="",$C27,IF(ISNUMBER(Planung!AG27),Planung!AG27,IF(UPPER(Planung!AG27)="H",$C27/2,0)))))))</f>
        <v>0.5</v>
      </c>
      <c r="AH27" s="27">
        <f>IF($A27="",0,IF(Mitarbeiter!$G$25=FALSE,0,IF(AND(Mitarbeiter!$E$25&lt;&gt;"",AH$5+6&lt;Mitarbeiter!$E$25),0,IF(AND(Mitarbeiter!$F$25&lt;&gt;"",AH$5&gt;Mitarbeiter!$F$25),0,IF(Planung!AH27="",$C27,IF(ISNUMBER(Planung!AH27),Planung!AH27,IF(UPPER(Planung!AH27)="H",$C27/2,0)))))))</f>
        <v>0.5</v>
      </c>
      <c r="AI27" s="27">
        <f>IF($A27="",0,IF(Mitarbeiter!$G$25=FALSE,0,IF(AND(Mitarbeiter!$E$25&lt;&gt;"",AI$5+6&lt;Mitarbeiter!$E$25),0,IF(AND(Mitarbeiter!$F$25&lt;&gt;"",AI$5&gt;Mitarbeiter!$F$25),0,IF(Planung!AI27="",$C27,IF(ISNUMBER(Planung!AI27),Planung!AI27,IF(UPPER(Planung!AI27)="H",$C27/2,0)))))))</f>
        <v>0.5</v>
      </c>
      <c r="AJ27" s="27">
        <f>IF($A27="",0,IF(Mitarbeiter!$G$25=FALSE,0,IF(AND(Mitarbeiter!$E$25&lt;&gt;"",AJ$5+6&lt;Mitarbeiter!$E$25),0,IF(AND(Mitarbeiter!$F$25&lt;&gt;"",AJ$5&gt;Mitarbeiter!$F$25),0,IF(Planung!AJ27="",$C27,IF(ISNUMBER(Planung!AJ27),Planung!AJ27,IF(UPPER(Planung!AJ27)="H",$C27/2,0)))))))</f>
        <v>0.5</v>
      </c>
      <c r="AK27" s="27">
        <f>IF($A27="",0,IF(Mitarbeiter!$G$25=FALSE,0,IF(AND(Mitarbeiter!$E$25&lt;&gt;"",AK$5+6&lt;Mitarbeiter!$E$25),0,IF(AND(Mitarbeiter!$F$25&lt;&gt;"",AK$5&gt;Mitarbeiter!$F$25),0,IF(Planung!AK27="",$C27,IF(ISNUMBER(Planung!AK27),Planung!AK27,IF(UPPER(Planung!AK27)="H",$C27/2,0)))))))</f>
        <v>0.5</v>
      </c>
      <c r="AL27" s="27">
        <f>IF($A27="",0,IF(Mitarbeiter!$G$25=FALSE,0,IF(AND(Mitarbeiter!$E$25&lt;&gt;"",AL$5+6&lt;Mitarbeiter!$E$25),0,IF(AND(Mitarbeiter!$F$25&lt;&gt;"",AL$5&gt;Mitarbeiter!$F$25),0,IF(Planung!AL27="",$C27,IF(ISNUMBER(Planung!AL27),Planung!AL27,IF(UPPER(Planung!AL27)="H",$C27/2,0)))))))</f>
        <v>0.5</v>
      </c>
      <c r="AM27" s="27">
        <f>IF($A27="",0,IF(Mitarbeiter!$G$25=FALSE,0,IF(AND(Mitarbeiter!$E$25&lt;&gt;"",AM$5+6&lt;Mitarbeiter!$E$25),0,IF(AND(Mitarbeiter!$F$25&lt;&gt;"",AM$5&gt;Mitarbeiter!$F$25),0,IF(Planung!AM27="",$C27,IF(ISNUMBER(Planung!AM27),Planung!AM27,IF(UPPER(Planung!AM27)="H",$C27/2,0)))))))</f>
        <v>0.5</v>
      </c>
      <c r="AN27" s="27">
        <f>IF($A27="",0,IF(Mitarbeiter!$G$25=FALSE,0,IF(AND(Mitarbeiter!$E$25&lt;&gt;"",AN$5+6&lt;Mitarbeiter!$E$25),0,IF(AND(Mitarbeiter!$F$25&lt;&gt;"",AN$5&gt;Mitarbeiter!$F$25),0,IF(Planung!AN27="",$C27,IF(ISNUMBER(Planung!AN27),Planung!AN27,IF(UPPER(Planung!AN27)="H",$C27/2,0)))))))</f>
        <v>0.5</v>
      </c>
      <c r="AO27" s="27">
        <f>IF($A27="",0,IF(Mitarbeiter!$G$25=FALSE,0,IF(AND(Mitarbeiter!$E$25&lt;&gt;"",AO$5+6&lt;Mitarbeiter!$E$25),0,IF(AND(Mitarbeiter!$F$25&lt;&gt;"",AO$5&gt;Mitarbeiter!$F$25),0,IF(Planung!AO27="",$C27,IF(ISNUMBER(Planung!AO27),Planung!AO27,IF(UPPER(Planung!AO27)="H",$C27/2,0)))))))</f>
        <v>0.5</v>
      </c>
      <c r="AP27" s="27">
        <f>IF($A27="",0,IF(Mitarbeiter!$G$25=FALSE,0,IF(AND(Mitarbeiter!$E$25&lt;&gt;"",AP$5+6&lt;Mitarbeiter!$E$25),0,IF(AND(Mitarbeiter!$F$25&lt;&gt;"",AP$5&gt;Mitarbeiter!$F$25),0,IF(Planung!AP27="",$C27,IF(ISNUMBER(Planung!AP27),Planung!AP27,IF(UPPER(Planung!AP27)="H",$C27/2,0)))))))</f>
        <v>0.5</v>
      </c>
      <c r="AQ27" s="27">
        <f>IF($A27="",0,IF(Mitarbeiter!$G$25=FALSE,0,IF(AND(Mitarbeiter!$E$25&lt;&gt;"",AQ$5+6&lt;Mitarbeiter!$E$25),0,IF(AND(Mitarbeiter!$F$25&lt;&gt;"",AQ$5&gt;Mitarbeiter!$F$25),0,IF(Planung!AQ27="",$C27,IF(ISNUMBER(Planung!AQ27),Planung!AQ27,IF(UPPER(Planung!AQ27)="H",$C27/2,0)))))))</f>
        <v>0.5</v>
      </c>
      <c r="AR27" s="27">
        <f>IF($A27="",0,IF(Mitarbeiter!$G$25=FALSE,0,IF(AND(Mitarbeiter!$E$25&lt;&gt;"",AR$5+6&lt;Mitarbeiter!$E$25),0,IF(AND(Mitarbeiter!$F$25&lt;&gt;"",AR$5&gt;Mitarbeiter!$F$25),0,IF(Planung!AR27="",$C27,IF(ISNUMBER(Planung!AR27),Planung!AR27,IF(UPPER(Planung!AR27)="H",$C27/2,0)))))))</f>
        <v>0.5</v>
      </c>
      <c r="AS27" s="27">
        <f>IF($A27="",0,IF(Mitarbeiter!$G$25=FALSE,0,IF(AND(Mitarbeiter!$E$25&lt;&gt;"",AS$5+6&lt;Mitarbeiter!$E$25),0,IF(AND(Mitarbeiter!$F$25&lt;&gt;"",AS$5&gt;Mitarbeiter!$F$25),0,IF(Planung!AS27="",$C27,IF(ISNUMBER(Planung!AS27),Planung!AS27,IF(UPPER(Planung!AS27)="H",$C27/2,0)))))))</f>
        <v>0.5</v>
      </c>
      <c r="AT27" s="27">
        <f>IF($A27="",0,IF(Mitarbeiter!$G$25=FALSE,0,IF(AND(Mitarbeiter!$E$25&lt;&gt;"",AT$5+6&lt;Mitarbeiter!$E$25),0,IF(AND(Mitarbeiter!$F$25&lt;&gt;"",AT$5&gt;Mitarbeiter!$F$25),0,IF(Planung!AT27="",$C27,IF(ISNUMBER(Planung!AT27),Planung!AT27,IF(UPPER(Planung!AT27)="H",$C27/2,0)))))))</f>
        <v>0.5</v>
      </c>
      <c r="AU27" s="27">
        <f>IF($A27="",0,IF(Mitarbeiter!$G$25=FALSE,0,IF(AND(Mitarbeiter!$E$25&lt;&gt;"",AU$5+6&lt;Mitarbeiter!$E$25),0,IF(AND(Mitarbeiter!$F$25&lt;&gt;"",AU$5&gt;Mitarbeiter!$F$25),0,IF(Planung!AU27="",$C27,IF(ISNUMBER(Planung!AU27),Planung!AU27,IF(UPPER(Planung!AU27)="H",$C27/2,0)))))))</f>
        <v>0.5</v>
      </c>
      <c r="AV27" s="27">
        <f>IF($A27="",0,IF(Mitarbeiter!$G$25=FALSE,0,IF(AND(Mitarbeiter!$E$25&lt;&gt;"",AV$5+6&lt;Mitarbeiter!$E$25),0,IF(AND(Mitarbeiter!$F$25&lt;&gt;"",AV$5&gt;Mitarbeiter!$F$25),0,IF(Planung!AV27="",$C27,IF(ISNUMBER(Planung!AV27),Planung!AV27,IF(UPPER(Planung!AV27)="H",$C27/2,0)))))))</f>
        <v>0.5</v>
      </c>
      <c r="AW27" s="27">
        <f>IF($A27="",0,IF(Mitarbeiter!$G$25=FALSE,0,IF(AND(Mitarbeiter!$E$25&lt;&gt;"",AW$5+6&lt;Mitarbeiter!$E$25),0,IF(AND(Mitarbeiter!$F$25&lt;&gt;"",AW$5&gt;Mitarbeiter!$F$25),0,IF(Planung!AW27="",$C27,IF(ISNUMBER(Planung!AW27),Planung!AW27,IF(UPPER(Planung!AW27)="H",$C27/2,0)))))))</f>
        <v>0.5</v>
      </c>
      <c r="AX27" s="27">
        <f>IF($A27="",0,IF(Mitarbeiter!$G$25=FALSE,0,IF(AND(Mitarbeiter!$E$25&lt;&gt;"",AX$5+6&lt;Mitarbeiter!$E$25),0,IF(AND(Mitarbeiter!$F$25&lt;&gt;"",AX$5&gt;Mitarbeiter!$F$25),0,IF(Planung!AX27="",$C27,IF(ISNUMBER(Planung!AX27),Planung!AX27,IF(UPPER(Planung!AX27)="H",$C27/2,0)))))))</f>
        <v>0.5</v>
      </c>
      <c r="AY27" s="27">
        <f>IF($A27="",0,IF(Mitarbeiter!$G$25=FALSE,0,IF(AND(Mitarbeiter!$E$25&lt;&gt;"",AY$5+6&lt;Mitarbeiter!$E$25),0,IF(AND(Mitarbeiter!$F$25&lt;&gt;"",AY$5&gt;Mitarbeiter!$F$25),0,IF(Planung!AY27="",$C27,IF(ISNUMBER(Planung!AY27),Planung!AY27,IF(UPPER(Planung!AY27)="H",$C27/2,0)))))))</f>
        <v>0.5</v>
      </c>
      <c r="AZ27" s="27">
        <f>IF($A27="",0,IF(Mitarbeiter!$G$25=FALSE,0,IF(AND(Mitarbeiter!$E$25&lt;&gt;"",AZ$5+6&lt;Mitarbeiter!$E$25),0,IF(AND(Mitarbeiter!$F$25&lt;&gt;"",AZ$5&gt;Mitarbeiter!$F$25),0,IF(Planung!AZ27="",$C27,IF(ISNUMBER(Planung!AZ27),Planung!AZ27,IF(UPPER(Planung!AZ27)="H",$C27/2,0)))))))</f>
        <v>0.5</v>
      </c>
      <c r="BA27" s="27">
        <f>IF($A27="",0,IF(Mitarbeiter!$G$25=FALSE,0,IF(AND(Mitarbeiter!$E$25&lt;&gt;"",BA$5+6&lt;Mitarbeiter!$E$25),0,IF(AND(Mitarbeiter!$F$25&lt;&gt;"",BA$5&gt;Mitarbeiter!$F$25),0,IF(Planung!BA27="",$C27,IF(ISNUMBER(Planung!BA27),Planung!BA27,IF(UPPER(Planung!BA27)="H",$C27/2,0)))))))</f>
        <v>0.5</v>
      </c>
      <c r="BB27" s="27">
        <f>IF($A27="",0,IF(Mitarbeiter!$G$25=FALSE,0,IF(AND(Mitarbeiter!$E$25&lt;&gt;"",BB$5+6&lt;Mitarbeiter!$E$25),0,IF(AND(Mitarbeiter!$F$25&lt;&gt;"",BB$5&gt;Mitarbeiter!$F$25),0,IF(Planung!BB27="",$C27,IF(ISNUMBER(Planung!BB27),Planung!BB27,IF(UPPER(Planung!BB27)="H",$C27/2,0)))))))</f>
        <v>0.5</v>
      </c>
      <c r="BC27" s="27">
        <f>IF($A27="",0,IF(Mitarbeiter!$G$25=FALSE,0,IF(AND(Mitarbeiter!$E$25&lt;&gt;"",BC$5+6&lt;Mitarbeiter!$E$25),0,IF(AND(Mitarbeiter!$F$25&lt;&gt;"",BC$5&gt;Mitarbeiter!$F$25),0,IF(Planung!BC27="",$C27,IF(ISNUMBER(Planung!BC27),Planung!BC27,IF(UPPER(Planung!BC27)="H",$C27/2,0)))))))</f>
        <v>0.5</v>
      </c>
      <c r="BD27" s="27">
        <f>IF($A27="",0,IF(Mitarbeiter!$G$25=FALSE,0,IF(AND(Mitarbeiter!$E$25&lt;&gt;"",BD$5+6&lt;Mitarbeiter!$E$25),0,IF(AND(Mitarbeiter!$F$25&lt;&gt;"",BD$5&gt;Mitarbeiter!$F$25),0,IF(Planung!BD27="",$C27,IF(ISNUMBER(Planung!BD27),Planung!BD27,IF(UPPER(Planung!BD27)="H",$C27/2,0)))))))</f>
        <v>0.5</v>
      </c>
      <c r="BE27" s="27">
        <f>IF($A27="",0,IF(Mitarbeiter!$G$25=FALSE,0,IF(AND(Mitarbeiter!$E$25&lt;&gt;"",BE$5+6&lt;Mitarbeiter!$E$25),0,IF(AND(Mitarbeiter!$F$25&lt;&gt;"",BE$5&gt;Mitarbeiter!$F$25),0,IF(Planung!BE27="",$C27,IF(ISNUMBER(Planung!BE27),Planung!BE27,IF(UPPER(Planung!BE27)="H",$C27/2,0)))))))</f>
        <v>0.5</v>
      </c>
      <c r="BF27" s="27">
        <f>IF($A27="",0,IF(Mitarbeiter!$G$25=FALSE,0,IF(AND(Mitarbeiter!$E$25&lt;&gt;"",BF$5+6&lt;Mitarbeiter!$E$25),0,IF(AND(Mitarbeiter!$F$25&lt;&gt;"",BF$5&gt;Mitarbeiter!$F$25),0,IF(Planung!BF27="",$C27,IF(ISNUMBER(Planung!BF27),Planung!BF27,IF(UPPER(Planung!BF27)="H",$C27/2,0)))))))</f>
        <v>0.5</v>
      </c>
      <c r="BG27" s="27">
        <f>IF($A27="",0,IF(Mitarbeiter!$G$25=FALSE,0,IF(AND(Mitarbeiter!$E$25&lt;&gt;"",BG$5+6&lt;Mitarbeiter!$E$25),0,IF(AND(Mitarbeiter!$F$25&lt;&gt;"",BG$5&gt;Mitarbeiter!$F$25),0,IF(Planung!BG27="",$C27,IF(ISNUMBER(Planung!BG27),Planung!BG27,IF(UPPER(Planung!BG27)="H",$C27/2,0)))))))</f>
        <v>0.5</v>
      </c>
      <c r="BH27" s="27">
        <f>IF($A27="",0,IF(Mitarbeiter!$G$25=FALSE,0,IF(AND(Mitarbeiter!$E$25&lt;&gt;"",BH$5+6&lt;Mitarbeiter!$E$25),0,IF(AND(Mitarbeiter!$F$25&lt;&gt;"",BH$5&gt;Mitarbeiter!$F$25),0,IF(Planung!BH27="",$C27,IF(ISNUMBER(Planung!BH27),Planung!BH27,IF(UPPER(Planung!BH27)="H",$C27/2,0)))))))</f>
        <v>0.5</v>
      </c>
      <c r="BI27" s="27">
        <f>IF($A27="",0,IF(Mitarbeiter!$G$25=FALSE,0,IF(AND(Mitarbeiter!$E$25&lt;&gt;"",BI$5+6&lt;Mitarbeiter!$E$25),0,IF(AND(Mitarbeiter!$F$25&lt;&gt;"",BI$5&gt;Mitarbeiter!$F$25),0,IF(Planung!BI27="",$C27,IF(ISNUMBER(Planung!BI27),Planung!BI27,IF(UPPER(Planung!BI27)="H",$C27/2,0)))))))</f>
        <v>0.5</v>
      </c>
      <c r="BJ27" s="27">
        <f>IF($A27="",0,IF(Mitarbeiter!$G$25=FALSE,0,IF(AND(Mitarbeiter!$E$25&lt;&gt;"",BJ$5+6&lt;Mitarbeiter!$E$25),0,IF(AND(Mitarbeiter!$F$25&lt;&gt;"",BJ$5&gt;Mitarbeiter!$F$25),0,IF(Planung!BJ27="",$C27,IF(ISNUMBER(Planung!BJ27),Planung!BJ27,IF(UPPER(Planung!BJ27)="H",$C27/2,0)))))))</f>
        <v>0.5</v>
      </c>
      <c r="BK27" s="27">
        <f>IF($A27="",0,IF(Mitarbeiter!$G$25=FALSE,0,IF(AND(Mitarbeiter!$E$25&lt;&gt;"",BK$5+6&lt;Mitarbeiter!$E$25),0,IF(AND(Mitarbeiter!$F$25&lt;&gt;"",BK$5&gt;Mitarbeiter!$F$25),0,IF(Planung!BK27="",$C27,IF(ISNUMBER(Planung!BK27),Planung!BK27,IF(UPPER(Planung!BK27)="H",$C27/2,0)))))))</f>
        <v>0.5</v>
      </c>
      <c r="BL27" s="27">
        <f>IF($A27="",0,IF(Mitarbeiter!$G$25=FALSE,0,IF(AND(Mitarbeiter!$E$25&lt;&gt;"",BL$5+6&lt;Mitarbeiter!$E$25),0,IF(AND(Mitarbeiter!$F$25&lt;&gt;"",BL$5&gt;Mitarbeiter!$F$25),0,IF(Planung!BL27="",$C27,IF(ISNUMBER(Planung!BL27),Planung!BL27,IF(UPPER(Planung!BL27)="H",$C27/2,0)))))))</f>
        <v>0.5</v>
      </c>
      <c r="BM27" s="27">
        <f>IF($A27="",0,IF(Mitarbeiter!$G$25=FALSE,0,IF(AND(Mitarbeiter!$E$25&lt;&gt;"",BM$5+6&lt;Mitarbeiter!$E$25),0,IF(AND(Mitarbeiter!$F$25&lt;&gt;"",BM$5&gt;Mitarbeiter!$F$25),0,IF(Planung!BM27="",$C27,IF(ISNUMBER(Planung!BM27),Planung!BM27,IF(UPPER(Planung!BM27)="H",$C27/2,0)))))))</f>
        <v>0.5</v>
      </c>
      <c r="BN27" s="27">
        <f>IF($A27="",0,IF(Mitarbeiter!$G$25=FALSE,0,IF(AND(Mitarbeiter!$E$25&lt;&gt;"",BN$5+6&lt;Mitarbeiter!$E$25),0,IF(AND(Mitarbeiter!$F$25&lt;&gt;"",BN$5&gt;Mitarbeiter!$F$25),0,IF(Planung!BN27="",$C27,IF(ISNUMBER(Planung!BN27),Planung!BN27,IF(UPPER(Planung!BN27)="H",$C27/2,0)))))))</f>
        <v>0.5</v>
      </c>
      <c r="BO27" s="27">
        <f>IF($A27="",0,IF(Mitarbeiter!$G$25=FALSE,0,IF(AND(Mitarbeiter!$E$25&lt;&gt;"",BO$5+6&lt;Mitarbeiter!$E$25),0,IF(AND(Mitarbeiter!$F$25&lt;&gt;"",BO$5&gt;Mitarbeiter!$F$25),0,IF(Planung!BO27="",$C27,IF(ISNUMBER(Planung!BO27),Planung!BO27,IF(UPPER(Planung!BO27)="H",$C27/2,0)))))))</f>
        <v>0.5</v>
      </c>
      <c r="BP27" s="27">
        <f>IF($A27="",0,IF(Mitarbeiter!$G$25=FALSE,0,IF(AND(Mitarbeiter!$E$25&lt;&gt;"",BP$5+6&lt;Mitarbeiter!$E$25),0,IF(AND(Mitarbeiter!$F$25&lt;&gt;"",BP$5&gt;Mitarbeiter!$F$25),0,IF(Planung!BP27="",$C27,IF(ISNUMBER(Planung!BP27),Planung!BP27,IF(UPPER(Planung!BP27)="H",$C27/2,0)))))))</f>
        <v>0.5</v>
      </c>
      <c r="BQ27" s="27">
        <f>IF($A27="",0,IF(Mitarbeiter!$G$25=FALSE,0,IF(AND(Mitarbeiter!$E$25&lt;&gt;"",BQ$5+6&lt;Mitarbeiter!$E$25),0,IF(AND(Mitarbeiter!$F$25&lt;&gt;"",BQ$5&gt;Mitarbeiter!$F$25),0,IF(Planung!BQ27="",$C27,IF(ISNUMBER(Planung!BQ27),Planung!BQ27,IF(UPPER(Planung!BQ27)="H",$C27/2,0)))))))</f>
        <v>0.5</v>
      </c>
      <c r="BR27" s="27">
        <f>IF($A27="",0,IF(Mitarbeiter!$G$25=FALSE,0,IF(AND(Mitarbeiter!$E$25&lt;&gt;"",BR$5+6&lt;Mitarbeiter!$E$25),0,IF(AND(Mitarbeiter!$F$25&lt;&gt;"",BR$5&gt;Mitarbeiter!$F$25),0,IF(Planung!BR27="",$C27,IF(ISNUMBER(Planung!BR27),Planung!BR27,IF(UPPER(Planung!BR27)="H",$C27/2,0)))))))</f>
        <v>0.5</v>
      </c>
      <c r="BS27" s="27">
        <f>IF($A27="",0,IF(Mitarbeiter!$G$25=FALSE,0,IF(AND(Mitarbeiter!$E$25&lt;&gt;"",BS$5+6&lt;Mitarbeiter!$E$25),0,IF(AND(Mitarbeiter!$F$25&lt;&gt;"",BS$5&gt;Mitarbeiter!$F$25),0,IF(Planung!BS27="",$C27,IF(ISNUMBER(Planung!BS27),Planung!BS27,IF(UPPER(Planung!BS27)="H",$C27/2,0)))))))</f>
        <v>0.5</v>
      </c>
      <c r="BT27" s="27">
        <f>IF($A27="",0,IF(Mitarbeiter!$G$25=FALSE,0,IF(AND(Mitarbeiter!$E$25&lt;&gt;"",BT$5+6&lt;Mitarbeiter!$E$25),0,IF(AND(Mitarbeiter!$F$25&lt;&gt;"",BT$5&gt;Mitarbeiter!$F$25),0,IF(Planung!BT27="",$C27,IF(ISNUMBER(Planung!BT27),Planung!BT27,IF(UPPER(Planung!BT27)="H",$C27/2,0)))))))</f>
        <v>0.5</v>
      </c>
      <c r="BU27" s="27">
        <f>IF($A27="",0,IF(Mitarbeiter!$G$25=FALSE,0,IF(AND(Mitarbeiter!$E$25&lt;&gt;"",BU$5+6&lt;Mitarbeiter!$E$25),0,IF(AND(Mitarbeiter!$F$25&lt;&gt;"",BU$5&gt;Mitarbeiter!$F$25),0,IF(Planung!BU27="",$C27,IF(ISNUMBER(Planung!BU27),Planung!BU27,IF(UPPER(Planung!BU27)="H",$C27/2,0)))))))</f>
        <v>0.5</v>
      </c>
      <c r="BV27" s="27">
        <f>IF($A27="",0,IF(Mitarbeiter!$G$25=FALSE,0,IF(AND(Mitarbeiter!$E$25&lt;&gt;"",BV$5+6&lt;Mitarbeiter!$E$25),0,IF(AND(Mitarbeiter!$F$25&lt;&gt;"",BV$5&gt;Mitarbeiter!$F$25),0,IF(Planung!BV27="",$C27,IF(ISNUMBER(Planung!BV27),Planung!BV27,IF(UPPER(Planung!BV27)="H",$C27/2,0)))))))</f>
        <v>0.5</v>
      </c>
      <c r="BW27" s="27">
        <f>IF($A27="",0,IF(Mitarbeiter!$G$25=FALSE,0,IF(AND(Mitarbeiter!$E$25&lt;&gt;"",BW$5+6&lt;Mitarbeiter!$E$25),0,IF(AND(Mitarbeiter!$F$25&lt;&gt;"",BW$5&gt;Mitarbeiter!$F$25),0,IF(Planung!BW27="",$C27,IF(ISNUMBER(Planung!BW27),Planung!BW27,IF(UPPER(Planung!BW27)="H",$C27/2,0)))))))</f>
        <v>0.5</v>
      </c>
      <c r="BX27" s="27">
        <f>IF($A27="",0,IF(Mitarbeiter!$G$25=FALSE,0,IF(AND(Mitarbeiter!$E$25&lt;&gt;"",BX$5+6&lt;Mitarbeiter!$E$25),0,IF(AND(Mitarbeiter!$F$25&lt;&gt;"",BX$5&gt;Mitarbeiter!$F$25),0,IF(Planung!BX27="",$C27,IF(ISNUMBER(Planung!BX27),Planung!BX27,IF(UPPER(Planung!BX27)="H",$C27/2,0)))))))</f>
        <v>0.5</v>
      </c>
      <c r="BY27" s="27">
        <f>IF($A27="",0,IF(Mitarbeiter!$G$25=FALSE,0,IF(AND(Mitarbeiter!$E$25&lt;&gt;"",BY$5+6&lt;Mitarbeiter!$E$25),0,IF(AND(Mitarbeiter!$F$25&lt;&gt;"",BY$5&gt;Mitarbeiter!$F$25),0,IF(Planung!BY27="",$C27,IF(ISNUMBER(Planung!BY27),Planung!BY27,IF(UPPER(Planung!BY27)="H",$C27/2,0)))))))</f>
        <v>0.5</v>
      </c>
      <c r="BZ27" s="27">
        <f>IF($A27="",0,IF(Mitarbeiter!$G$25=FALSE,0,IF(AND(Mitarbeiter!$E$25&lt;&gt;"",BZ$5+6&lt;Mitarbeiter!$E$25),0,IF(AND(Mitarbeiter!$F$25&lt;&gt;"",BZ$5&gt;Mitarbeiter!$F$25),0,IF(Planung!BZ27="",$C27,IF(ISNUMBER(Planung!BZ27),Planung!BZ27,IF(UPPER(Planung!BZ27)="H",$C27/2,0)))))))</f>
        <v>0.5</v>
      </c>
      <c r="CA27" s="27">
        <f>IF($A27="",0,IF(Mitarbeiter!$G$25=FALSE,0,IF(AND(Mitarbeiter!$E$25&lt;&gt;"",CA$5+6&lt;Mitarbeiter!$E$25),0,IF(AND(Mitarbeiter!$F$25&lt;&gt;"",CA$5&gt;Mitarbeiter!$F$25),0,IF(Planung!CA27="",$C27,IF(ISNUMBER(Planung!CA27),Planung!CA27,IF(UPPER(Planung!CA27)="H",$C27/2,0)))))))</f>
        <v>0.5</v>
      </c>
      <c r="CB27" s="27">
        <f>IF($A27="",0,IF(Mitarbeiter!$G$25=FALSE,0,IF(AND(Mitarbeiter!$E$25&lt;&gt;"",CB$5+6&lt;Mitarbeiter!$E$25),0,IF(AND(Mitarbeiter!$F$25&lt;&gt;"",CB$5&gt;Mitarbeiter!$F$25),0,IF(Planung!CB27="",$C27,IF(ISNUMBER(Planung!CB27),Planung!CB27,IF(UPPER(Planung!CB27)="H",$C27/2,0)))))))</f>
        <v>0.5</v>
      </c>
      <c r="CC27" s="27">
        <f>IF($A27="",0,IF(Mitarbeiter!$G$25=FALSE,0,IF(AND(Mitarbeiter!$E$25&lt;&gt;"",CC$5+6&lt;Mitarbeiter!$E$25),0,IF(AND(Mitarbeiter!$F$25&lt;&gt;"",CC$5&gt;Mitarbeiter!$F$25),0,IF(Planung!CC27="",$C27,IF(ISNUMBER(Planung!CC27),Planung!CC27,IF(UPPER(Planung!CC27)="H",$C27/2,0)))))))</f>
        <v>0.5</v>
      </c>
      <c r="CD27" s="27">
        <f>IF($A27="",0,IF(Mitarbeiter!$G$25=FALSE,0,IF(AND(Mitarbeiter!$E$25&lt;&gt;"",CD$5+6&lt;Mitarbeiter!$E$25),0,IF(AND(Mitarbeiter!$F$25&lt;&gt;"",CD$5&gt;Mitarbeiter!$F$25),0,IF(Planung!CD27="",$C27,IF(ISNUMBER(Planung!CD27),Planung!CD27,IF(UPPER(Planung!CD27)="H",$C27/2,0)))))))</f>
        <v>0.5</v>
      </c>
      <c r="CE27" s="27">
        <f>IF($A27="",0,IF(Mitarbeiter!$G$25=FALSE,0,IF(AND(Mitarbeiter!$E$25&lt;&gt;"",CE$5+6&lt;Mitarbeiter!$E$25),0,IF(AND(Mitarbeiter!$F$25&lt;&gt;"",CE$5&gt;Mitarbeiter!$F$25),0,IF(Planung!CE27="",$C27,IF(ISNUMBER(Planung!CE27),Planung!CE27,IF(UPPER(Planung!CE27)="H",$C27/2,0)))))))</f>
        <v>0.5</v>
      </c>
      <c r="CF27" s="27">
        <f>IF($A27="",0,IF(Mitarbeiter!$G$25=FALSE,0,IF(AND(Mitarbeiter!$E$25&lt;&gt;"",CF$5+6&lt;Mitarbeiter!$E$25),0,IF(AND(Mitarbeiter!$F$25&lt;&gt;"",CF$5&gt;Mitarbeiter!$F$25),0,IF(Planung!CF27="",$C27,IF(ISNUMBER(Planung!CF27),Planung!CF27,IF(UPPER(Planung!CF27)="H",$C27/2,0)))))))</f>
        <v>0.5</v>
      </c>
      <c r="CG27" s="27">
        <f>IF($A27="",0,IF(Mitarbeiter!$G$25=FALSE,0,IF(AND(Mitarbeiter!$E$25&lt;&gt;"",CG$5+6&lt;Mitarbeiter!$E$25),0,IF(AND(Mitarbeiter!$F$25&lt;&gt;"",CG$5&gt;Mitarbeiter!$F$25),0,IF(Planung!CG27="",$C27,IF(ISNUMBER(Planung!CG27),Planung!CG27,IF(UPPER(Planung!CG27)="H",$C27/2,0)))))))</f>
        <v>0.5</v>
      </c>
      <c r="CH27" s="27">
        <f>IF($A27="",0,IF(Mitarbeiter!$G$25=FALSE,0,IF(AND(Mitarbeiter!$E$25&lt;&gt;"",CH$5+6&lt;Mitarbeiter!$E$25),0,IF(AND(Mitarbeiter!$F$25&lt;&gt;"",CH$5&gt;Mitarbeiter!$F$25),0,IF(Planung!CH27="",$C27,IF(ISNUMBER(Planung!CH27),Planung!CH27,IF(UPPER(Planung!CH27)="H",$C27/2,0)))))))</f>
        <v>0.5</v>
      </c>
      <c r="CI27" s="27">
        <f>IF($A27="",0,IF(Mitarbeiter!$G$25=FALSE,0,IF(AND(Mitarbeiter!$E$25&lt;&gt;"",CI$5+6&lt;Mitarbeiter!$E$25),0,IF(AND(Mitarbeiter!$F$25&lt;&gt;"",CI$5&gt;Mitarbeiter!$F$25),0,IF(Planung!CI27="",$C27,IF(ISNUMBER(Planung!CI27),Planung!CI27,IF(UPPER(Planung!CI27)="H",$C27/2,0)))))))</f>
        <v>0.5</v>
      </c>
      <c r="CJ27" s="27">
        <f>IF($A27="",0,IF(Mitarbeiter!$G$25=FALSE,0,IF(AND(Mitarbeiter!$E$25&lt;&gt;"",CJ$5+6&lt;Mitarbeiter!$E$25),0,IF(AND(Mitarbeiter!$F$25&lt;&gt;"",CJ$5&gt;Mitarbeiter!$F$25),0,IF(Planung!CJ27="",$C27,IF(ISNUMBER(Planung!CJ27),Planung!CJ27,IF(UPPER(Planung!CJ27)="H",$C27/2,0)))))))</f>
        <v>0.5</v>
      </c>
      <c r="CK27" s="27">
        <f>IF($A27="",0,IF(Mitarbeiter!$G$25=FALSE,0,IF(AND(Mitarbeiter!$E$25&lt;&gt;"",CK$5+6&lt;Mitarbeiter!$E$25),0,IF(AND(Mitarbeiter!$F$25&lt;&gt;"",CK$5&gt;Mitarbeiter!$F$25),0,IF(Planung!CK27="",$C27,IF(ISNUMBER(Planung!CK27),Planung!CK27,IF(UPPER(Planung!CK27)="H",$C27/2,0)))))))</f>
        <v>0.5</v>
      </c>
      <c r="CL27" s="27">
        <f>IF($A27="",0,IF(Mitarbeiter!$G$25=FALSE,0,IF(AND(Mitarbeiter!$E$25&lt;&gt;"",CL$5+6&lt;Mitarbeiter!$E$25),0,IF(AND(Mitarbeiter!$F$25&lt;&gt;"",CL$5&gt;Mitarbeiter!$F$25),0,IF(Planung!CL27="",$C27,IF(ISNUMBER(Planung!CL27),Planung!CL27,IF(UPPER(Planung!CL27)="H",$C27/2,0)))))))</f>
        <v>0.5</v>
      </c>
      <c r="CM27" s="27">
        <f>IF($A27="",0,IF(Mitarbeiter!$G$25=FALSE,0,IF(AND(Mitarbeiter!$E$25&lt;&gt;"",CM$5+6&lt;Mitarbeiter!$E$25),0,IF(AND(Mitarbeiter!$F$25&lt;&gt;"",CM$5&gt;Mitarbeiter!$F$25),0,IF(Planung!CM27="",$C27,IF(ISNUMBER(Planung!CM27),Planung!CM27,IF(UPPER(Planung!CM27)="H",$C27/2,0)))))))</f>
        <v>0.5</v>
      </c>
      <c r="CN27" s="27">
        <f>IF($A27="",0,IF(Mitarbeiter!$G$25=FALSE,0,IF(AND(Mitarbeiter!$E$25&lt;&gt;"",CN$5+6&lt;Mitarbeiter!$E$25),0,IF(AND(Mitarbeiter!$F$25&lt;&gt;"",CN$5&gt;Mitarbeiter!$F$25),0,IF(Planung!CN27="",$C27,IF(ISNUMBER(Planung!CN27),Planung!CN27,IF(UPPER(Planung!CN27)="H",$C27/2,0)))))))</f>
        <v>0.5</v>
      </c>
      <c r="CO27" s="27">
        <f>IF($A27="",0,IF(Mitarbeiter!$G$25=FALSE,0,IF(AND(Mitarbeiter!$E$25&lt;&gt;"",CO$5+6&lt;Mitarbeiter!$E$25),0,IF(AND(Mitarbeiter!$F$25&lt;&gt;"",CO$5&gt;Mitarbeiter!$F$25),0,IF(Planung!CO27="",$C27,IF(ISNUMBER(Planung!CO27),Planung!CO27,IF(UPPER(Planung!CO27)="H",$C27/2,0)))))))</f>
        <v>0.5</v>
      </c>
      <c r="CP27" s="27">
        <f>IF($A27="",0,IF(Mitarbeiter!$G$25=FALSE,0,IF(AND(Mitarbeiter!$E$25&lt;&gt;"",CP$5+6&lt;Mitarbeiter!$E$25),0,IF(AND(Mitarbeiter!$F$25&lt;&gt;"",CP$5&gt;Mitarbeiter!$F$25),0,IF(Planung!CP27="",$C27,IF(ISNUMBER(Planung!CP27),Planung!CP27,IF(UPPER(Planung!CP27)="H",$C27/2,0)))))))</f>
        <v>0.5</v>
      </c>
      <c r="CQ27" s="27">
        <f>IF($A27="",0,IF(Mitarbeiter!$G$25=FALSE,0,IF(AND(Mitarbeiter!$E$25&lt;&gt;"",CQ$5+6&lt;Mitarbeiter!$E$25),0,IF(AND(Mitarbeiter!$F$25&lt;&gt;"",CQ$5&gt;Mitarbeiter!$F$25),0,IF(Planung!CQ27="",$C27,IF(ISNUMBER(Planung!CQ27),Planung!CQ27,IF(UPPER(Planung!CQ27)="H",$C27/2,0)))))))</f>
        <v>0.5</v>
      </c>
      <c r="CR27" s="27">
        <f>IF($A27="",0,IF(Mitarbeiter!$G$25=FALSE,0,IF(AND(Mitarbeiter!$E$25&lt;&gt;"",CR$5+6&lt;Mitarbeiter!$E$25),0,IF(AND(Mitarbeiter!$F$25&lt;&gt;"",CR$5&gt;Mitarbeiter!$F$25),0,IF(Planung!CR27="",$C27,IF(ISNUMBER(Planung!CR27),Planung!CR27,IF(UPPER(Planung!CR27)="H",$C27/2,0)))))))</f>
        <v>0.5</v>
      </c>
      <c r="CS27" s="27">
        <f>IF($A27="",0,IF(Mitarbeiter!$G$25=FALSE,0,IF(AND(Mitarbeiter!$E$25&lt;&gt;"",CS$5+6&lt;Mitarbeiter!$E$25),0,IF(AND(Mitarbeiter!$F$25&lt;&gt;"",CS$5&gt;Mitarbeiter!$F$25),0,IF(Planung!CS27="",$C27,IF(ISNUMBER(Planung!CS27),Planung!CS27,IF(UPPER(Planung!CS27)="H",$C27/2,0)))))))</f>
        <v>0.5</v>
      </c>
      <c r="CT27" s="27">
        <f>IF($A27="",0,IF(Mitarbeiter!$G$25=FALSE,0,IF(AND(Mitarbeiter!$E$25&lt;&gt;"",CT$5+6&lt;Mitarbeiter!$E$25),0,IF(AND(Mitarbeiter!$F$25&lt;&gt;"",CT$5&gt;Mitarbeiter!$F$25),0,IF(Planung!CT27="",$C27,IF(ISNUMBER(Planung!CT27),Planung!CT27,IF(UPPER(Planung!CT27)="H",$C27/2,0)))))))</f>
        <v>0.5</v>
      </c>
      <c r="CU27" s="27">
        <f>IF($A27="",0,IF(Mitarbeiter!$G$25=FALSE,0,IF(AND(Mitarbeiter!$E$25&lt;&gt;"",CU$5+6&lt;Mitarbeiter!$E$25),0,IF(AND(Mitarbeiter!$F$25&lt;&gt;"",CU$5&gt;Mitarbeiter!$F$25),0,IF(Planung!CU27="",$C27,IF(ISNUMBER(Planung!CU27),Planung!CU27,IF(UPPER(Planung!CU27)="H",$C27/2,0)))))))</f>
        <v>0.5</v>
      </c>
      <c r="CV27" s="27">
        <f>IF($A27="",0,IF(Mitarbeiter!$G$25=FALSE,0,IF(AND(Mitarbeiter!$E$25&lt;&gt;"",CV$5+6&lt;Mitarbeiter!$E$25),0,IF(AND(Mitarbeiter!$F$25&lt;&gt;"",CV$5&gt;Mitarbeiter!$F$25),0,IF(Planung!CV27="",$C27,IF(ISNUMBER(Planung!CV27),Planung!CV27,IF(UPPER(Planung!CV27)="H",$C27/2,0)))))))</f>
        <v>0.5</v>
      </c>
      <c r="CW27" s="27">
        <f>IF($A27="",0,IF(Mitarbeiter!$G$25=FALSE,0,IF(AND(Mitarbeiter!$E$25&lt;&gt;"",CW$5+6&lt;Mitarbeiter!$E$25),0,IF(AND(Mitarbeiter!$F$25&lt;&gt;"",CW$5&gt;Mitarbeiter!$F$25),0,IF(Planung!CW27="",$C27,IF(ISNUMBER(Planung!CW27),Planung!CW27,IF(UPPER(Planung!CW27)="H",$C27/2,0)))))))</f>
        <v>0.5</v>
      </c>
      <c r="CX27" s="27">
        <f>IF($A27="",0,IF(Mitarbeiter!$G$25=FALSE,0,IF(AND(Mitarbeiter!$E$25&lt;&gt;"",CX$5+6&lt;Mitarbeiter!$E$25),0,IF(AND(Mitarbeiter!$F$25&lt;&gt;"",CX$5&gt;Mitarbeiter!$F$25),0,IF(Planung!CX27="",$C27,IF(ISNUMBER(Planung!CX27),Planung!CX27,IF(UPPER(Planung!CX27)="H",$C27/2,0)))))))</f>
        <v>0.5</v>
      </c>
      <c r="CY27" s="27">
        <f>IF($A27="",0,IF(Mitarbeiter!$G$25=FALSE,0,IF(AND(Mitarbeiter!$E$25&lt;&gt;"",CY$5+6&lt;Mitarbeiter!$E$25),0,IF(AND(Mitarbeiter!$F$25&lt;&gt;"",CY$5&gt;Mitarbeiter!$F$25),0,IF(Planung!CY27="",$C27,IF(ISNUMBER(Planung!CY27),Planung!CY27,IF(UPPER(Planung!CY27)="H",$C27/2,0)))))))</f>
        <v>0.5</v>
      </c>
      <c r="CZ27" s="27">
        <f>IF($A27="",0,IF(Mitarbeiter!$G$25=FALSE,0,IF(AND(Mitarbeiter!$E$25&lt;&gt;"",CZ$5+6&lt;Mitarbeiter!$E$25),0,IF(AND(Mitarbeiter!$F$25&lt;&gt;"",CZ$5&gt;Mitarbeiter!$F$25),0,IF(Planung!CZ27="",$C27,IF(ISNUMBER(Planung!CZ27),Planung!CZ27,IF(UPPER(Planung!CZ27)="H",$C27/2,0)))))))</f>
        <v>0.5</v>
      </c>
      <c r="DA27" s="27">
        <f>IF($A27="",0,IF(Mitarbeiter!$G$25=FALSE,0,IF(AND(Mitarbeiter!$E$25&lt;&gt;"",DA$5+6&lt;Mitarbeiter!$E$25),0,IF(AND(Mitarbeiter!$F$25&lt;&gt;"",DA$5&gt;Mitarbeiter!$F$25),0,IF(Planung!DA27="",$C27,IF(ISNUMBER(Planung!DA27),Planung!DA27,IF(UPPER(Planung!DA27)="H",$C27/2,0)))))))</f>
        <v>0.5</v>
      </c>
      <c r="DB27" s="27">
        <f>IF($A27="",0,IF(Mitarbeiter!$G$25=FALSE,0,IF(AND(Mitarbeiter!$E$25&lt;&gt;"",DB$5+6&lt;Mitarbeiter!$E$25),0,IF(AND(Mitarbeiter!$F$25&lt;&gt;"",DB$5&gt;Mitarbeiter!$F$25),0,IF(Planung!DB27="",$C27,IF(ISNUMBER(Planung!DB27),Planung!DB27,IF(UPPER(Planung!DB27)="H",$C27/2,0)))))))</f>
        <v>0.5</v>
      </c>
      <c r="DC27" s="27">
        <f>IF($A27="",0,IF(Mitarbeiter!$G$25=FALSE,0,IF(AND(Mitarbeiter!$E$25&lt;&gt;"",DC$5+6&lt;Mitarbeiter!$E$25),0,IF(AND(Mitarbeiter!$F$25&lt;&gt;"",DC$5&gt;Mitarbeiter!$F$25),0,IF(Planung!DC27="",$C27,IF(ISNUMBER(Planung!DC27),Planung!DC27,IF(UPPER(Planung!DC27)="H",$C27/2,0)))))))</f>
        <v>0.5</v>
      </c>
      <c r="DD27" s="27">
        <f>IF($A27="",0,IF(Mitarbeiter!$G$25=FALSE,0,IF(AND(Mitarbeiter!$E$25&lt;&gt;"",DD$5+6&lt;Mitarbeiter!$E$25),0,IF(AND(Mitarbeiter!$F$25&lt;&gt;"",DD$5&gt;Mitarbeiter!$F$25),0,IF(Planung!DD27="",$C27,IF(ISNUMBER(Planung!DD27),Planung!DD27,IF(UPPER(Planung!DD27)="H",$C27/2,0)))))))</f>
        <v>0.5</v>
      </c>
      <c r="DE27" s="27">
        <f>IF($A27="",0,IF(Mitarbeiter!$G$25=FALSE,0,IF(AND(Mitarbeiter!$E$25&lt;&gt;"",DE$5+6&lt;Mitarbeiter!$E$25),0,IF(AND(Mitarbeiter!$F$25&lt;&gt;"",DE$5&gt;Mitarbeiter!$F$25),0,IF(Planung!DE27="",$C27,IF(ISNUMBER(Planung!DE27),Planung!DE27,IF(UPPER(Planung!DE27)="H",$C27/2,0)))))))</f>
        <v>0.5</v>
      </c>
      <c r="DF27" s="27">
        <f>IF($A27="",0,IF(Mitarbeiter!$G$25=FALSE,0,IF(AND(Mitarbeiter!$E$25&lt;&gt;"",DF$5+6&lt;Mitarbeiter!$E$25),0,IF(AND(Mitarbeiter!$F$25&lt;&gt;"",DF$5&gt;Mitarbeiter!$F$25),0,IF(Planung!DF27="",$C27,IF(ISNUMBER(Planung!DF27),Planung!DF27,IF(UPPER(Planung!DF27)="H",$C27/2,0)))))))</f>
        <v>0.5</v>
      </c>
      <c r="DG27" s="27">
        <f>IF($A27="",0,IF(Mitarbeiter!$G$25=FALSE,0,IF(AND(Mitarbeiter!$E$25&lt;&gt;"",DG$5+6&lt;Mitarbeiter!$E$25),0,IF(AND(Mitarbeiter!$F$25&lt;&gt;"",DG$5&gt;Mitarbeiter!$F$25),0,IF(Planung!DG27="",$C27,IF(ISNUMBER(Planung!DG27),Planung!DG27,IF(UPPER(Planung!DG27)="H",$C27/2,0)))))))</f>
        <v>0.5</v>
      </c>
      <c r="DH27" s="27">
        <f>IF($A27="",0,IF(Mitarbeiter!$G$25=FALSE,0,IF(AND(Mitarbeiter!$E$25&lt;&gt;"",DH$5+6&lt;Mitarbeiter!$E$25),0,IF(AND(Mitarbeiter!$F$25&lt;&gt;"",DH$5&gt;Mitarbeiter!$F$25),0,IF(Planung!DH27="",$C27,IF(ISNUMBER(Planung!DH27),Planung!DH27,IF(UPPER(Planung!DH27)="H",$C27/2,0)))))))</f>
        <v>0.5</v>
      </c>
      <c r="DI27" s="27">
        <f>IF($A27="",0,IF(Mitarbeiter!$G$25=FALSE,0,IF(AND(Mitarbeiter!$E$25&lt;&gt;"",DI$5+6&lt;Mitarbeiter!$E$25),0,IF(AND(Mitarbeiter!$F$25&lt;&gt;"",DI$5&gt;Mitarbeiter!$F$25),0,IF(Planung!DI27="",$C27,IF(ISNUMBER(Planung!DI27),Planung!DI27,IF(UPPER(Planung!DI27)="H",$C27/2,0)))))))</f>
        <v>0.5</v>
      </c>
      <c r="DJ27" s="27">
        <f>IF($A27="",0,IF(Mitarbeiter!$G$25=FALSE,0,IF(AND(Mitarbeiter!$E$25&lt;&gt;"",DJ$5+6&lt;Mitarbeiter!$E$25),0,IF(AND(Mitarbeiter!$F$25&lt;&gt;"",DJ$5&gt;Mitarbeiter!$F$25),0,IF(Planung!DJ27="",$C27,IF(ISNUMBER(Planung!DJ27),Planung!DJ27,IF(UPPER(Planung!DJ27)="H",$C27/2,0)))))))</f>
        <v>0.5</v>
      </c>
      <c r="DK27" s="27">
        <f>IF($A27="",0,IF(Mitarbeiter!$G$25=FALSE,0,IF(AND(Mitarbeiter!$E$25&lt;&gt;"",DK$5+6&lt;Mitarbeiter!$E$25),0,IF(AND(Mitarbeiter!$F$25&lt;&gt;"",DK$5&gt;Mitarbeiter!$F$25),0,IF(Planung!DK27="",$C27,IF(ISNUMBER(Planung!DK27),Planung!DK27,IF(UPPER(Planung!DK27)="H",$C27/2,0)))))))</f>
        <v>0.5</v>
      </c>
      <c r="DL27" s="27">
        <f>IF($A27="",0,IF(Mitarbeiter!$G$25=FALSE,0,IF(AND(Mitarbeiter!$E$25&lt;&gt;"",DL$5+6&lt;Mitarbeiter!$E$25),0,IF(AND(Mitarbeiter!$F$25&lt;&gt;"",DL$5&gt;Mitarbeiter!$F$25),0,IF(Planung!DL27="",$C27,IF(ISNUMBER(Planung!DL27),Planung!DL27,IF(UPPER(Planung!DL27)="H",$C27/2,0)))))))</f>
        <v>0.5</v>
      </c>
      <c r="DM27" s="27">
        <f>IF($A27="",0,IF(Mitarbeiter!$G$25=FALSE,0,IF(AND(Mitarbeiter!$E$25&lt;&gt;"",DM$5+6&lt;Mitarbeiter!$E$25),0,IF(AND(Mitarbeiter!$F$25&lt;&gt;"",DM$5&gt;Mitarbeiter!$F$25),0,IF(Planung!DM27="",$C27,IF(ISNUMBER(Planung!DM27),Planung!DM27,IF(UPPER(Planung!DM27)="H",$C27/2,0)))))))</f>
        <v>0.5</v>
      </c>
      <c r="DN27" s="27">
        <f>IF($A27="",0,IF(Mitarbeiter!$G$25=FALSE,0,IF(AND(Mitarbeiter!$E$25&lt;&gt;"",DN$5+6&lt;Mitarbeiter!$E$25),0,IF(AND(Mitarbeiter!$F$25&lt;&gt;"",DN$5&gt;Mitarbeiter!$F$25),0,IF(Planung!DN27="",$C27,IF(ISNUMBER(Planung!DN27),Planung!DN27,IF(UPPER(Planung!DN27)="H",$C27/2,0)))))))</f>
        <v>0.5</v>
      </c>
      <c r="DO27" s="27">
        <f>IF($A27="",0,IF(Mitarbeiter!$G$25=FALSE,0,IF(AND(Mitarbeiter!$E$25&lt;&gt;"",DO$5+6&lt;Mitarbeiter!$E$25),0,IF(AND(Mitarbeiter!$F$25&lt;&gt;"",DO$5&gt;Mitarbeiter!$F$25),0,IF(Planung!DO27="",$C27,IF(ISNUMBER(Planung!DO27),Planung!DO27,IF(UPPER(Planung!DO27)="H",$C27/2,0)))))))</f>
        <v>0.5</v>
      </c>
      <c r="DP27" s="27">
        <f>IF($A27="",0,IF(Mitarbeiter!$G$25=FALSE,0,IF(AND(Mitarbeiter!$E$25&lt;&gt;"",DP$5+6&lt;Mitarbeiter!$E$25),0,IF(AND(Mitarbeiter!$F$25&lt;&gt;"",DP$5&gt;Mitarbeiter!$F$25),0,IF(Planung!DP27="",$C27,IF(ISNUMBER(Planung!DP27),Planung!DP27,IF(UPPER(Planung!DP27)="H",$C27/2,0)))))))</f>
        <v>0.5</v>
      </c>
      <c r="DQ27" s="27">
        <f>IF($A27="",0,IF(Mitarbeiter!$G$25=FALSE,0,IF(AND(Mitarbeiter!$E$25&lt;&gt;"",DQ$5+6&lt;Mitarbeiter!$E$25),0,IF(AND(Mitarbeiter!$F$25&lt;&gt;"",DQ$5&gt;Mitarbeiter!$F$25),0,IF(Planung!DQ27="",$C27,IF(ISNUMBER(Planung!DQ27),Planung!DQ27,IF(UPPER(Planung!DQ27)="H",$C27/2,0)))))))</f>
        <v>0.5</v>
      </c>
      <c r="DR27" s="27">
        <f>IF($A27="",0,IF(Mitarbeiter!$G$25=FALSE,0,IF(AND(Mitarbeiter!$E$25&lt;&gt;"",DR$5+6&lt;Mitarbeiter!$E$25),0,IF(AND(Mitarbeiter!$F$25&lt;&gt;"",DR$5&gt;Mitarbeiter!$F$25),0,IF(Planung!DR27="",$C27,IF(ISNUMBER(Planung!DR27),Planung!DR27,IF(UPPER(Planung!DR27)="H",$C27/2,0)))))))</f>
        <v>0.5</v>
      </c>
      <c r="DS27" s="27">
        <f>IF($A27="",0,IF(Mitarbeiter!$G$25=FALSE,0,IF(AND(Mitarbeiter!$E$25&lt;&gt;"",DS$5+6&lt;Mitarbeiter!$E$25),0,IF(AND(Mitarbeiter!$F$25&lt;&gt;"",DS$5&gt;Mitarbeiter!$F$25),0,IF(Planung!DS27="",$C27,IF(ISNUMBER(Planung!DS27),Planung!DS27,IF(UPPER(Planung!DS27)="H",$C27/2,0)))))))</f>
        <v>0.5</v>
      </c>
      <c r="DT27" s="27">
        <f>IF($A27="",0,IF(Mitarbeiter!$G$25=FALSE,0,IF(AND(Mitarbeiter!$E$25&lt;&gt;"",DT$5+6&lt;Mitarbeiter!$E$25),0,IF(AND(Mitarbeiter!$F$25&lt;&gt;"",DT$5&gt;Mitarbeiter!$F$25),0,IF(Planung!DT27="",$C27,IF(ISNUMBER(Planung!DT27),Planung!DT27,IF(UPPER(Planung!DT27)="H",$C27/2,0)))))))</f>
        <v>0.5</v>
      </c>
      <c r="DU27" s="27">
        <f>IF($A27="",0,IF(Mitarbeiter!$G$25=FALSE,0,IF(AND(Mitarbeiter!$E$25&lt;&gt;"",DU$5+6&lt;Mitarbeiter!$E$25),0,IF(AND(Mitarbeiter!$F$25&lt;&gt;"",DU$5&gt;Mitarbeiter!$F$25),0,IF(Planung!DU27="",$C27,IF(ISNUMBER(Planung!DU27),Planung!DU27,IF(UPPER(Planung!DU27)="H",$C27/2,0)))))))</f>
        <v>0.5</v>
      </c>
      <c r="DV27" s="27">
        <f>IF($A27="",0,IF(Mitarbeiter!$G$25=FALSE,0,IF(AND(Mitarbeiter!$E$25&lt;&gt;"",DV$5+6&lt;Mitarbeiter!$E$25),0,IF(AND(Mitarbeiter!$F$25&lt;&gt;"",DV$5&gt;Mitarbeiter!$F$25),0,IF(Planung!DV27="",$C27,IF(ISNUMBER(Planung!DV27),Planung!DV27,IF(UPPER(Planung!DV27)="H",$C27/2,0)))))))</f>
        <v>0.5</v>
      </c>
      <c r="DW27" s="27">
        <f>IF($A27="",0,IF(Mitarbeiter!$G$25=FALSE,0,IF(AND(Mitarbeiter!$E$25&lt;&gt;"",DW$5+6&lt;Mitarbeiter!$E$25),0,IF(AND(Mitarbeiter!$F$25&lt;&gt;"",DW$5&gt;Mitarbeiter!$F$25),0,IF(Planung!DW27="",$C27,IF(ISNUMBER(Planung!DW27),Planung!DW27,IF(UPPER(Planung!DW27)="H",$C27/2,0)))))))</f>
        <v>0.5</v>
      </c>
      <c r="DX27" s="27">
        <f>IF($A27="",0,IF(Mitarbeiter!$G$25=FALSE,0,IF(AND(Mitarbeiter!$E$25&lt;&gt;"",DX$5+6&lt;Mitarbeiter!$E$25),0,IF(AND(Mitarbeiter!$F$25&lt;&gt;"",DX$5&gt;Mitarbeiter!$F$25),0,IF(Planung!DX27="",$C27,IF(ISNUMBER(Planung!DX27),Planung!DX27,IF(UPPER(Planung!DX27)="H",$C27/2,0)))))))</f>
        <v>0.5</v>
      </c>
      <c r="DY27" s="27">
        <f>IF($A27="",0,IF(Mitarbeiter!$G$25=FALSE,0,IF(AND(Mitarbeiter!$E$25&lt;&gt;"",DY$5+6&lt;Mitarbeiter!$E$25),0,IF(AND(Mitarbeiter!$F$25&lt;&gt;"",DY$5&gt;Mitarbeiter!$F$25),0,IF(Planung!DY27="",$C27,IF(ISNUMBER(Planung!DY27),Planung!DY27,IF(UPPER(Planung!DY27)="H",$C27/2,0)))))))</f>
        <v>0.5</v>
      </c>
      <c r="DZ27" s="27">
        <f>IF($A27="",0,IF(Mitarbeiter!$G$25=FALSE,0,IF(AND(Mitarbeiter!$E$25&lt;&gt;"",DZ$5+6&lt;Mitarbeiter!$E$25),0,IF(AND(Mitarbeiter!$F$25&lt;&gt;"",DZ$5&gt;Mitarbeiter!$F$25),0,IF(Planung!DZ27="",$C27,IF(ISNUMBER(Planung!DZ27),Planung!DZ27,IF(UPPER(Planung!DZ27)="H",$C27/2,0)))))))</f>
        <v>0.5</v>
      </c>
      <c r="EA27" s="27">
        <f>IF($A27="",0,IF(Mitarbeiter!$G$25=FALSE,0,IF(AND(Mitarbeiter!$E$25&lt;&gt;"",EA$5+6&lt;Mitarbeiter!$E$25),0,IF(AND(Mitarbeiter!$F$25&lt;&gt;"",EA$5&gt;Mitarbeiter!$F$25),0,IF(Planung!EA27="",$C27,IF(ISNUMBER(Planung!EA27),Planung!EA27,IF(UPPER(Planung!EA27)="H",$C27/2,0)))))))</f>
        <v>0.5</v>
      </c>
      <c r="EB27" s="27">
        <f>IF($A27="",0,IF(Mitarbeiter!$G$25=FALSE,0,IF(AND(Mitarbeiter!$E$25&lt;&gt;"",EB$5+6&lt;Mitarbeiter!$E$25),0,IF(AND(Mitarbeiter!$F$25&lt;&gt;"",EB$5&gt;Mitarbeiter!$F$25),0,IF(Planung!EB27="",$C27,IF(ISNUMBER(Planung!EB27),Planung!EB27,IF(UPPER(Planung!EB27)="H",$C27/2,0)))))))</f>
        <v>0.5</v>
      </c>
      <c r="EC27" s="27">
        <f>IF($A27="",0,IF(Mitarbeiter!$G$25=FALSE,0,IF(AND(Mitarbeiter!$E$25&lt;&gt;"",EC$5+6&lt;Mitarbeiter!$E$25),0,IF(AND(Mitarbeiter!$F$25&lt;&gt;"",EC$5&gt;Mitarbeiter!$F$25),0,IF(Planung!EC27="",$C27,IF(ISNUMBER(Planung!EC27),Planung!EC27,IF(UPPER(Planung!EC27)="H",$C27/2,0)))))))</f>
        <v>0.5</v>
      </c>
      <c r="ED27" s="27">
        <f>IF($A27="",0,IF(Mitarbeiter!$G$25=FALSE,0,IF(AND(Mitarbeiter!$E$25&lt;&gt;"",ED$5+6&lt;Mitarbeiter!$E$25),0,IF(AND(Mitarbeiter!$F$25&lt;&gt;"",ED$5&gt;Mitarbeiter!$F$25),0,IF(Planung!ED27="",$C27,IF(ISNUMBER(Planung!ED27),Planung!ED27,IF(UPPER(Planung!ED27)="H",$C27/2,0)))))))</f>
        <v>0.5</v>
      </c>
      <c r="EE27" s="27">
        <f>IF($A27="",0,IF(Mitarbeiter!$G$25=FALSE,0,IF(AND(Mitarbeiter!$E$25&lt;&gt;"",EE$5+6&lt;Mitarbeiter!$E$25),0,IF(AND(Mitarbeiter!$F$25&lt;&gt;"",EE$5&gt;Mitarbeiter!$F$25),0,IF(Planung!EE27="",$C27,IF(ISNUMBER(Planung!EE27),Planung!EE27,IF(UPPER(Planung!EE27)="H",$C27/2,0)))))))</f>
        <v>0.5</v>
      </c>
      <c r="EF27" s="27">
        <f>IF($A27="",0,IF(Mitarbeiter!$G$25=FALSE,0,IF(AND(Mitarbeiter!$E$25&lt;&gt;"",EF$5+6&lt;Mitarbeiter!$E$25),0,IF(AND(Mitarbeiter!$F$25&lt;&gt;"",EF$5&gt;Mitarbeiter!$F$25),0,IF(Planung!EF27="",$C27,IF(ISNUMBER(Planung!EF27),Planung!EF27,IF(UPPER(Planung!EF27)="H",$C27/2,0)))))))</f>
        <v>0.5</v>
      </c>
      <c r="EG27" s="27">
        <f>IF($A27="",0,IF(Mitarbeiter!$G$25=FALSE,0,IF(AND(Mitarbeiter!$E$25&lt;&gt;"",EG$5+6&lt;Mitarbeiter!$E$25),0,IF(AND(Mitarbeiter!$F$25&lt;&gt;"",EG$5&gt;Mitarbeiter!$F$25),0,IF(Planung!EG27="",$C27,IF(ISNUMBER(Planung!EG27),Planung!EG27,IF(UPPER(Planung!EG27)="H",$C27/2,0)))))))</f>
        <v>0.5</v>
      </c>
      <c r="EH27" s="27">
        <f>IF($A27="",0,IF(Mitarbeiter!$G$25=FALSE,0,IF(AND(Mitarbeiter!$E$25&lt;&gt;"",EH$5+6&lt;Mitarbeiter!$E$25),0,IF(AND(Mitarbeiter!$F$25&lt;&gt;"",EH$5&gt;Mitarbeiter!$F$25),0,IF(Planung!EH27="",$C27,IF(ISNUMBER(Planung!EH27),Planung!EH27,IF(UPPER(Planung!EH27)="H",$C27/2,0)))))))</f>
        <v>0.5</v>
      </c>
      <c r="EI27" s="27">
        <f>IF($A27="",0,IF(Mitarbeiter!$G$25=FALSE,0,IF(AND(Mitarbeiter!$E$25&lt;&gt;"",EI$5+6&lt;Mitarbeiter!$E$25),0,IF(AND(Mitarbeiter!$F$25&lt;&gt;"",EI$5&gt;Mitarbeiter!$F$25),0,IF(Planung!EI27="",$C27,IF(ISNUMBER(Planung!EI27),Planung!EI27,IF(UPPER(Planung!EI27)="H",$C27/2,0)))))))</f>
        <v>0.5</v>
      </c>
      <c r="EJ27" s="27">
        <f>IF($A27="",0,IF(Mitarbeiter!$G$25=FALSE,0,IF(AND(Mitarbeiter!$E$25&lt;&gt;"",EJ$5+6&lt;Mitarbeiter!$E$25),0,IF(AND(Mitarbeiter!$F$25&lt;&gt;"",EJ$5&gt;Mitarbeiter!$F$25),0,IF(Planung!EJ27="",$C27,IF(ISNUMBER(Planung!EJ27),Planung!EJ27,IF(UPPER(Planung!EJ27)="H",$C27/2,0)))))))</f>
        <v>0.5</v>
      </c>
      <c r="EK27" s="27">
        <f>IF($A27="",0,IF(Mitarbeiter!$G$25=FALSE,0,IF(AND(Mitarbeiter!$E$25&lt;&gt;"",EK$5+6&lt;Mitarbeiter!$E$25),0,IF(AND(Mitarbeiter!$F$25&lt;&gt;"",EK$5&gt;Mitarbeiter!$F$25),0,IF(Planung!EK27="",$C27,IF(ISNUMBER(Planung!EK27),Planung!EK27,IF(UPPER(Planung!EK27)="H",$C27/2,0)))))))</f>
        <v>0.5</v>
      </c>
      <c r="EL27" s="27">
        <f>IF($A27="",0,IF(Mitarbeiter!$G$25=FALSE,0,IF(AND(Mitarbeiter!$E$25&lt;&gt;"",EL$5+6&lt;Mitarbeiter!$E$25),0,IF(AND(Mitarbeiter!$F$25&lt;&gt;"",EL$5&gt;Mitarbeiter!$F$25),0,IF(Planung!EL27="",$C27,IF(ISNUMBER(Planung!EL27),Planung!EL27,IF(UPPER(Planung!EL27)="H",$C27/2,0)))))))</f>
        <v>0.5</v>
      </c>
      <c r="EM27" s="27">
        <f>IF($A27="",0,IF(Mitarbeiter!$G$25=FALSE,0,IF(AND(Mitarbeiter!$E$25&lt;&gt;"",EM$5+6&lt;Mitarbeiter!$E$25),0,IF(AND(Mitarbeiter!$F$25&lt;&gt;"",EM$5&gt;Mitarbeiter!$F$25),0,IF(Planung!EM27="",$C27,IF(ISNUMBER(Planung!EM27),Planung!EM27,IF(UPPER(Planung!EM27)="H",$C27/2,0)))))))</f>
        <v>0.5</v>
      </c>
      <c r="EN27" s="27">
        <f>IF($A27="",0,IF(Mitarbeiter!$G$25=FALSE,0,IF(AND(Mitarbeiter!$E$25&lt;&gt;"",EN$5+6&lt;Mitarbeiter!$E$25),0,IF(AND(Mitarbeiter!$F$25&lt;&gt;"",EN$5&gt;Mitarbeiter!$F$25),0,IF(Planung!EN27="",$C27,IF(ISNUMBER(Planung!EN27),Planung!EN27,IF(UPPER(Planung!EN27)="H",$C27/2,0)))))))</f>
        <v>0.5</v>
      </c>
      <c r="EO27" s="27">
        <f>IF($A27="",0,IF(Mitarbeiter!$G$25=FALSE,0,IF(AND(Mitarbeiter!$E$25&lt;&gt;"",EO$5+6&lt;Mitarbeiter!$E$25),0,IF(AND(Mitarbeiter!$F$25&lt;&gt;"",EO$5&gt;Mitarbeiter!$F$25),0,IF(Planung!EO27="",$C27,IF(ISNUMBER(Planung!EO27),Planung!EO27,IF(UPPER(Planung!EO27)="H",$C27/2,0)))))))</f>
        <v>0.5</v>
      </c>
      <c r="EP27" s="27">
        <f>IF($A27="",0,IF(Mitarbeiter!$G$25=FALSE,0,IF(AND(Mitarbeiter!$E$25&lt;&gt;"",EP$5+6&lt;Mitarbeiter!$E$25),0,IF(AND(Mitarbeiter!$F$25&lt;&gt;"",EP$5&gt;Mitarbeiter!$F$25),0,IF(Planung!EP27="",$C27,IF(ISNUMBER(Planung!EP27),Planung!EP27,IF(UPPER(Planung!EP27)="H",$C27/2,0)))))))</f>
        <v>0.5</v>
      </c>
      <c r="EQ27" s="27">
        <f>IF($A27="",0,IF(Mitarbeiter!$G$25=FALSE,0,IF(AND(Mitarbeiter!$E$25&lt;&gt;"",EQ$5+6&lt;Mitarbeiter!$E$25),0,IF(AND(Mitarbeiter!$F$25&lt;&gt;"",EQ$5&gt;Mitarbeiter!$F$25),0,IF(Planung!EQ27="",$C27,IF(ISNUMBER(Planung!EQ27),Planung!EQ27,IF(UPPER(Planung!EQ27)="H",$C27/2,0)))))))</f>
        <v>0.5</v>
      </c>
      <c r="ER27" s="27">
        <f>IF($A27="",0,IF(Mitarbeiter!$G$25=FALSE,0,IF(AND(Mitarbeiter!$E$25&lt;&gt;"",ER$5+6&lt;Mitarbeiter!$E$25),0,IF(AND(Mitarbeiter!$F$25&lt;&gt;"",ER$5&gt;Mitarbeiter!$F$25),0,IF(Planung!ER27="",$C27,IF(ISNUMBER(Planung!ER27),Planung!ER27,IF(UPPER(Planung!ER27)="H",$C27/2,0)))))))</f>
        <v>0.5</v>
      </c>
      <c r="ES27" s="27">
        <f>IF($A27="",0,IF(Mitarbeiter!$G$25=FALSE,0,IF(AND(Mitarbeiter!$E$25&lt;&gt;"",ES$5+6&lt;Mitarbeiter!$E$25),0,IF(AND(Mitarbeiter!$F$25&lt;&gt;"",ES$5&gt;Mitarbeiter!$F$25),0,IF(Planung!ES27="",$C27,IF(ISNUMBER(Planung!ES27),Planung!ES27,IF(UPPER(Planung!ES27)="H",$C27/2,0)))))))</f>
        <v>0.5</v>
      </c>
      <c r="ET27" s="27">
        <f>IF($A27="",0,IF(Mitarbeiter!$G$25=FALSE,0,IF(AND(Mitarbeiter!$E$25&lt;&gt;"",ET$5+6&lt;Mitarbeiter!$E$25),0,IF(AND(Mitarbeiter!$F$25&lt;&gt;"",ET$5&gt;Mitarbeiter!$F$25),0,IF(Planung!ET27="",$C27,IF(ISNUMBER(Planung!ET27),Planung!ET27,IF(UPPER(Planung!ET27)="H",$C27/2,0)))))))</f>
        <v>0.5</v>
      </c>
      <c r="EU27" s="27">
        <f>IF($A27="",0,IF(Mitarbeiter!$G$25=FALSE,0,IF(AND(Mitarbeiter!$E$25&lt;&gt;"",EU$5+6&lt;Mitarbeiter!$E$25),0,IF(AND(Mitarbeiter!$F$25&lt;&gt;"",EU$5&gt;Mitarbeiter!$F$25),0,IF(Planung!EU27="",$C27,IF(ISNUMBER(Planung!EU27),Planung!EU27,IF(UPPER(Planung!EU27)="H",$C27/2,0)))))))</f>
        <v>0.5</v>
      </c>
      <c r="EV27" s="27">
        <f>IF($A27="",0,IF(Mitarbeiter!$G$25=FALSE,0,IF(AND(Mitarbeiter!$E$25&lt;&gt;"",EV$5+6&lt;Mitarbeiter!$E$25),0,IF(AND(Mitarbeiter!$F$25&lt;&gt;"",EV$5&gt;Mitarbeiter!$F$25),0,IF(Planung!EV27="",$C27,IF(ISNUMBER(Planung!EV27),Planung!EV27,IF(UPPER(Planung!EV27)="H",$C27/2,0)))))))</f>
        <v>0.5</v>
      </c>
      <c r="EW27" s="27">
        <f>IF($A27="",0,IF(Mitarbeiter!$G$25=FALSE,0,IF(AND(Mitarbeiter!$E$25&lt;&gt;"",EW$5+6&lt;Mitarbeiter!$E$25),0,IF(AND(Mitarbeiter!$F$25&lt;&gt;"",EW$5&gt;Mitarbeiter!$F$25),0,IF(Planung!EW27="",$C27,IF(ISNUMBER(Planung!EW27),Planung!EW27,IF(UPPER(Planung!EW27)="H",$C27/2,0)))))))</f>
        <v>0.5</v>
      </c>
      <c r="EX27" s="27">
        <f>IF($A27="",0,IF(Mitarbeiter!$G$25=FALSE,0,IF(AND(Mitarbeiter!$E$25&lt;&gt;"",EX$5+6&lt;Mitarbeiter!$E$25),0,IF(AND(Mitarbeiter!$F$25&lt;&gt;"",EX$5&gt;Mitarbeiter!$F$25),0,IF(Planung!EX27="",$C27,IF(ISNUMBER(Planung!EX27),Planung!EX27,IF(UPPER(Planung!EX27)="H",$C27/2,0)))))))</f>
        <v>0.5</v>
      </c>
      <c r="EY27" s="27">
        <f>IF($A27="",0,IF(Mitarbeiter!$G$25=FALSE,0,IF(AND(Mitarbeiter!$E$25&lt;&gt;"",EY$5+6&lt;Mitarbeiter!$E$25),0,IF(AND(Mitarbeiter!$F$25&lt;&gt;"",EY$5&gt;Mitarbeiter!$F$25),0,IF(Planung!EY27="",$C27,IF(ISNUMBER(Planung!EY27),Planung!EY27,IF(UPPER(Planung!EY27)="H",$C27/2,0)))))))</f>
        <v>0.5</v>
      </c>
      <c r="EZ27" s="27">
        <f>IF($A27="",0,IF(Mitarbeiter!$G$25=FALSE,0,IF(AND(Mitarbeiter!$E$25&lt;&gt;"",EZ$5+6&lt;Mitarbeiter!$E$25),0,IF(AND(Mitarbeiter!$F$25&lt;&gt;"",EZ$5&gt;Mitarbeiter!$F$25),0,IF(Planung!EZ27="",$C27,IF(ISNUMBER(Planung!EZ27),Planung!EZ27,IF(UPPER(Planung!EZ27)="H",$C27/2,0)))))))</f>
        <v>0.5</v>
      </c>
      <c r="FA27" s="27">
        <f>IF($A27="",0,IF(Mitarbeiter!$G$25=FALSE,0,IF(AND(Mitarbeiter!$E$25&lt;&gt;"",FA$5+6&lt;Mitarbeiter!$E$25),0,IF(AND(Mitarbeiter!$F$25&lt;&gt;"",FA$5&gt;Mitarbeiter!$F$25),0,IF(Planung!FA27="",$C27,IF(ISNUMBER(Planung!FA27),Planung!FA27,IF(UPPER(Planung!FA27)="H",$C27/2,0)))))))</f>
        <v>0.5</v>
      </c>
      <c r="FB27" s="27">
        <f>IF($A27="",0,IF(Mitarbeiter!$G$25=FALSE,0,IF(AND(Mitarbeiter!$E$25&lt;&gt;"",FB$5+6&lt;Mitarbeiter!$E$25),0,IF(AND(Mitarbeiter!$F$25&lt;&gt;"",FB$5&gt;Mitarbeiter!$F$25),0,IF(Planung!FB27="",$C27,IF(ISNUMBER(Planung!FB27),Planung!FB27,IF(UPPER(Planung!FB27)="H",$C27/2,0)))))))</f>
        <v>0.5</v>
      </c>
      <c r="FC27" s="27">
        <f>IF($A27="",0,IF(Mitarbeiter!$G$25=FALSE,0,IF(AND(Mitarbeiter!$E$25&lt;&gt;"",FC$5+6&lt;Mitarbeiter!$E$25),0,IF(AND(Mitarbeiter!$F$25&lt;&gt;"",FC$5&gt;Mitarbeiter!$F$25),0,IF(Planung!FC27="",$C27,IF(ISNUMBER(Planung!FC27),Planung!FC27,IF(UPPER(Planung!FC27)="H",$C27/2,0)))))))</f>
        <v>0.5</v>
      </c>
      <c r="FD27" s="27">
        <f>IF($A27="",0,IF(Mitarbeiter!$G$25=FALSE,0,IF(AND(Mitarbeiter!$E$25&lt;&gt;"",FD$5+6&lt;Mitarbeiter!$E$25),0,IF(AND(Mitarbeiter!$F$25&lt;&gt;"",FD$5&gt;Mitarbeiter!$F$25),0,IF(Planung!FD27="",$C27,IF(ISNUMBER(Planung!FD27),Planung!FD27,IF(UPPER(Planung!FD27)="H",$C27/2,0)))))))</f>
        <v>0.5</v>
      </c>
      <c r="FE27" s="27">
        <f>IF($A27="",0,IF(Mitarbeiter!$G$25=FALSE,0,IF(AND(Mitarbeiter!$E$25&lt;&gt;"",FE$5+6&lt;Mitarbeiter!$E$25),0,IF(AND(Mitarbeiter!$F$25&lt;&gt;"",FE$5&gt;Mitarbeiter!$F$25),0,IF(Planung!FE27="",$C27,IF(ISNUMBER(Planung!FE27),Planung!FE27,IF(UPPER(Planung!FE27)="H",$C27/2,0)))))))</f>
        <v>0.5</v>
      </c>
      <c r="FF27" s="27">
        <f>IF($A27="",0,IF(Mitarbeiter!$G$25=FALSE,0,IF(AND(Mitarbeiter!$E$25&lt;&gt;"",FF$5+6&lt;Mitarbeiter!$E$25),0,IF(AND(Mitarbeiter!$F$25&lt;&gt;"",FF$5&gt;Mitarbeiter!$F$25),0,IF(Planung!FF27="",$C27,IF(ISNUMBER(Planung!FF27),Planung!FF27,IF(UPPER(Planung!FF27)="H",$C27/2,0)))))))</f>
        <v>0.5</v>
      </c>
      <c r="FG27" s="27">
        <f>IF($A27="",0,IF(Mitarbeiter!$G$25=FALSE,0,IF(AND(Mitarbeiter!$E$25&lt;&gt;"",FG$5+6&lt;Mitarbeiter!$E$25),0,IF(AND(Mitarbeiter!$F$25&lt;&gt;"",FG$5&gt;Mitarbeiter!$F$25),0,IF(Planung!FG27="",$C27,IF(ISNUMBER(Planung!FG27),Planung!FG27,IF(UPPER(Planung!FG27)="H",$C27/2,0)))))))</f>
        <v>0.5</v>
      </c>
      <c r="FH27" s="27">
        <f>IF($A27="",0,IF(Mitarbeiter!$G$25=FALSE,0,IF(AND(Mitarbeiter!$E$25&lt;&gt;"",FH$5+6&lt;Mitarbeiter!$E$25),0,IF(AND(Mitarbeiter!$F$25&lt;&gt;"",FH$5&gt;Mitarbeiter!$F$25),0,IF(Planung!FH27="",$C27,IF(ISNUMBER(Planung!FH27),Planung!FH27,IF(UPPER(Planung!FH27)="H",$C27/2,0)))))))</f>
        <v>0.5</v>
      </c>
      <c r="FI27" s="27">
        <f>IF($A27="",0,IF(Mitarbeiter!$G$25=FALSE,0,IF(AND(Mitarbeiter!$E$25&lt;&gt;"",FI$5+6&lt;Mitarbeiter!$E$25),0,IF(AND(Mitarbeiter!$F$25&lt;&gt;"",FI$5&gt;Mitarbeiter!$F$25),0,IF(Planung!FI27="",$C27,IF(ISNUMBER(Planung!FI27),Planung!FI27,IF(UPPER(Planung!FI27)="H",$C27/2,0)))))))</f>
        <v>0.5</v>
      </c>
      <c r="FJ27" s="27">
        <f>IF($A27="",0,IF(Mitarbeiter!$G$25=FALSE,0,IF(AND(Mitarbeiter!$E$25&lt;&gt;"",FJ$5+6&lt;Mitarbeiter!$E$25),0,IF(AND(Mitarbeiter!$F$25&lt;&gt;"",FJ$5&gt;Mitarbeiter!$F$25),0,IF(Planung!FJ27="",$C27,IF(ISNUMBER(Planung!FJ27),Planung!FJ27,IF(UPPER(Planung!FJ27)="H",$C27/2,0)))))))</f>
        <v>0.5</v>
      </c>
      <c r="FK27" s="27">
        <f>IF($A27="",0,IF(Mitarbeiter!$G$25=FALSE,0,IF(AND(Mitarbeiter!$E$25&lt;&gt;"",FK$5+6&lt;Mitarbeiter!$E$25),0,IF(AND(Mitarbeiter!$F$25&lt;&gt;"",FK$5&gt;Mitarbeiter!$F$25),0,IF(Planung!FK27="",$C27,IF(ISNUMBER(Planung!FK27),Planung!FK27,IF(UPPER(Planung!FK27)="H",$C27/2,0)))))))</f>
        <v>0.5</v>
      </c>
      <c r="FL27" s="27">
        <f>IF($A27="",0,IF(Mitarbeiter!$G$25=FALSE,0,IF(AND(Mitarbeiter!$E$25&lt;&gt;"",FL$5+6&lt;Mitarbeiter!$E$25),0,IF(AND(Mitarbeiter!$F$25&lt;&gt;"",FL$5&gt;Mitarbeiter!$F$25),0,IF(Planung!FL27="",$C27,IF(ISNUMBER(Planung!FL27),Planung!FL27,IF(UPPER(Planung!FL27)="H",$C27/2,0)))))))</f>
        <v>0.5</v>
      </c>
      <c r="FM27" s="27">
        <f>IF($A27="",0,IF(Mitarbeiter!$G$25=FALSE,0,IF(AND(Mitarbeiter!$E$25&lt;&gt;"",FM$5+6&lt;Mitarbeiter!$E$25),0,IF(AND(Mitarbeiter!$F$25&lt;&gt;"",FM$5&gt;Mitarbeiter!$F$25),0,IF(Planung!FM27="",$C27,IF(ISNUMBER(Planung!FM27),Planung!FM27,IF(UPPER(Planung!FM27)="H",$C27/2,0)))))))</f>
        <v>0.5</v>
      </c>
      <c r="FN27" s="27">
        <f>IF($A27="",0,IF(Mitarbeiter!$G$25=FALSE,0,IF(AND(Mitarbeiter!$E$25&lt;&gt;"",FN$5+6&lt;Mitarbeiter!$E$25),0,IF(AND(Mitarbeiter!$F$25&lt;&gt;"",FN$5&gt;Mitarbeiter!$F$25),0,IF(Planung!FN27="",$C27,IF(ISNUMBER(Planung!FN27),Planung!FN27,IF(UPPER(Planung!FN27)="H",$C27/2,0)))))))</f>
        <v>0.5</v>
      </c>
      <c r="FO27" s="27">
        <f>IF($A27="",0,IF(Mitarbeiter!$G$25=FALSE,0,IF(AND(Mitarbeiter!$E$25&lt;&gt;"",FO$5+6&lt;Mitarbeiter!$E$25),0,IF(AND(Mitarbeiter!$F$25&lt;&gt;"",FO$5&gt;Mitarbeiter!$F$25),0,IF(Planung!FO27="",$C27,IF(ISNUMBER(Planung!FO27),Planung!FO27,IF(UPPER(Planung!FO27)="H",$C27/2,0)))))))</f>
        <v>0.5</v>
      </c>
      <c r="FP27" s="27">
        <f>IF($A27="",0,IF(Mitarbeiter!$G$25=FALSE,0,IF(AND(Mitarbeiter!$E$25&lt;&gt;"",FP$5+6&lt;Mitarbeiter!$E$25),0,IF(AND(Mitarbeiter!$F$25&lt;&gt;"",FP$5&gt;Mitarbeiter!$F$25),0,IF(Planung!FP27="",$C27,IF(ISNUMBER(Planung!FP27),Planung!FP27,IF(UPPER(Planung!FP27)="H",$C27/2,0)))))))</f>
        <v>0.5</v>
      </c>
      <c r="FQ27" s="27">
        <f>IF($A27="",0,IF(Mitarbeiter!$G$25=FALSE,0,IF(AND(Mitarbeiter!$E$25&lt;&gt;"",FQ$5+6&lt;Mitarbeiter!$E$25),0,IF(AND(Mitarbeiter!$F$25&lt;&gt;"",FQ$5&gt;Mitarbeiter!$F$25),0,IF(Planung!FQ27="",$C27,IF(ISNUMBER(Planung!FQ27),Planung!FQ27,IF(UPPER(Planung!FQ27)="H",$C27/2,0)))))))</f>
        <v>0.5</v>
      </c>
      <c r="FR27" s="27">
        <f>IF($A27="",0,IF(Mitarbeiter!$G$25=FALSE,0,IF(AND(Mitarbeiter!$E$25&lt;&gt;"",FR$5+6&lt;Mitarbeiter!$E$25),0,IF(AND(Mitarbeiter!$F$25&lt;&gt;"",FR$5&gt;Mitarbeiter!$F$25),0,IF(Planung!FR27="",$C27,IF(ISNUMBER(Planung!FR27),Planung!FR27,IF(UPPER(Planung!FR27)="H",$C27/2,0)))))))</f>
        <v>0.5</v>
      </c>
      <c r="FS27" s="27">
        <f>IF($A27="",0,IF(Mitarbeiter!$G$25=FALSE,0,IF(AND(Mitarbeiter!$E$25&lt;&gt;"",FS$5+6&lt;Mitarbeiter!$E$25),0,IF(AND(Mitarbeiter!$F$25&lt;&gt;"",FS$5&gt;Mitarbeiter!$F$25),0,IF(Planung!FS27="",$C27,IF(ISNUMBER(Planung!FS27),Planung!FS27,IF(UPPER(Planung!FS27)="H",$C27/2,0)))))))</f>
        <v>0.5</v>
      </c>
      <c r="FT27" s="27">
        <f>IF($A27="",0,IF(Mitarbeiter!$G$25=FALSE,0,IF(AND(Mitarbeiter!$E$25&lt;&gt;"",FT$5+6&lt;Mitarbeiter!$E$25),0,IF(AND(Mitarbeiter!$F$25&lt;&gt;"",FT$5&gt;Mitarbeiter!$F$25),0,IF(Planung!FT27="",$C27,IF(ISNUMBER(Planung!FT27),Planung!FT27,IF(UPPER(Planung!FT27)="H",$C27/2,0)))))))</f>
        <v>0.5</v>
      </c>
      <c r="FU27" s="27">
        <f>IF($A27="",0,IF(Mitarbeiter!$G$25=FALSE,0,IF(AND(Mitarbeiter!$E$25&lt;&gt;"",FU$5+6&lt;Mitarbeiter!$E$25),0,IF(AND(Mitarbeiter!$F$25&lt;&gt;"",FU$5&gt;Mitarbeiter!$F$25),0,IF(Planung!FU27="",$C27,IF(ISNUMBER(Planung!FU27),Planung!FU27,IF(UPPER(Planung!FU27)="H",$C27/2,0)))))))</f>
        <v>0.5</v>
      </c>
      <c r="FV27" s="27">
        <f>IF($A27="",0,IF(Mitarbeiter!$G$25=FALSE,0,IF(AND(Mitarbeiter!$E$25&lt;&gt;"",FV$5+6&lt;Mitarbeiter!$E$25),0,IF(AND(Mitarbeiter!$F$25&lt;&gt;"",FV$5&gt;Mitarbeiter!$F$25),0,IF(Planung!FV27="",$C27,IF(ISNUMBER(Planung!FV27),Planung!FV27,IF(UPPER(Planung!FV27)="H",$C27/2,0)))))))</f>
        <v>0.5</v>
      </c>
      <c r="FW27" s="27">
        <f>IF($A27="",0,IF(Mitarbeiter!$G$25=FALSE,0,IF(AND(Mitarbeiter!$E$25&lt;&gt;"",FW$5+6&lt;Mitarbeiter!$E$25),0,IF(AND(Mitarbeiter!$F$25&lt;&gt;"",FW$5&gt;Mitarbeiter!$F$25),0,IF(Planung!FW27="",$C27,IF(ISNUMBER(Planung!FW27),Planung!FW27,IF(UPPER(Planung!FW27)="H",$C27/2,0)))))))</f>
        <v>0.5</v>
      </c>
      <c r="FX27" s="27">
        <f>IF($A27="",0,IF(Mitarbeiter!$G$25=FALSE,0,IF(AND(Mitarbeiter!$E$25&lt;&gt;"",FX$5+6&lt;Mitarbeiter!$E$25),0,IF(AND(Mitarbeiter!$F$25&lt;&gt;"",FX$5&gt;Mitarbeiter!$F$25),0,IF(Planung!FX27="",$C27,IF(ISNUMBER(Planung!FX27),Planung!FX27,IF(UPPER(Planung!FX27)="H",$C27/2,0)))))))</f>
        <v>0.5</v>
      </c>
      <c r="FY27" s="27">
        <f>IF($A27="",0,IF(Mitarbeiter!$G$25=FALSE,0,IF(AND(Mitarbeiter!$E$25&lt;&gt;"",FY$5+6&lt;Mitarbeiter!$E$25),0,IF(AND(Mitarbeiter!$F$25&lt;&gt;"",FY$5&gt;Mitarbeiter!$F$25),0,IF(Planung!FY27="",$C27,IF(ISNUMBER(Planung!FY27),Planung!FY27,IF(UPPER(Planung!FY27)="H",$C27/2,0)))))))</f>
        <v>0.5</v>
      </c>
      <c r="FZ27" s="27">
        <f>IF($A27="",0,IF(Mitarbeiter!$G$25=FALSE,0,IF(AND(Mitarbeiter!$E$25&lt;&gt;"",FZ$5+6&lt;Mitarbeiter!$E$25),0,IF(AND(Mitarbeiter!$F$25&lt;&gt;"",FZ$5&gt;Mitarbeiter!$F$25),0,IF(Planung!FZ27="",$C27,IF(ISNUMBER(Planung!FZ27),Planung!FZ27,IF(UPPER(Planung!FZ27)="H",$C27/2,0)))))))</f>
        <v>0.5</v>
      </c>
      <c r="GA27" s="27">
        <f>IF($A27="",0,IF(Mitarbeiter!$G$25=FALSE,0,IF(AND(Mitarbeiter!$E$25&lt;&gt;"",GA$5+6&lt;Mitarbeiter!$E$25),0,IF(AND(Mitarbeiter!$F$25&lt;&gt;"",GA$5&gt;Mitarbeiter!$F$25),0,IF(Planung!GA27="",$C27,IF(ISNUMBER(Planung!GA27),Planung!GA27,IF(UPPER(Planung!GA27)="H",$C27/2,0)))))))</f>
        <v>0.5</v>
      </c>
      <c r="GB27" s="27">
        <f>IF($A27="",0,IF(Mitarbeiter!$G$25=FALSE,0,IF(AND(Mitarbeiter!$E$25&lt;&gt;"",GB$5+6&lt;Mitarbeiter!$E$25),0,IF(AND(Mitarbeiter!$F$25&lt;&gt;"",GB$5&gt;Mitarbeiter!$F$25),0,IF(Planung!GB27="",$C27,IF(ISNUMBER(Planung!GB27),Planung!GB27,IF(UPPER(Planung!GB27)="H",$C27/2,0)))))))</f>
        <v>0.5</v>
      </c>
      <c r="GC27" s="27">
        <f>IF($A27="",0,IF(Mitarbeiter!$G$25=FALSE,0,IF(AND(Mitarbeiter!$E$25&lt;&gt;"",GC$5+6&lt;Mitarbeiter!$E$25),0,IF(AND(Mitarbeiter!$F$25&lt;&gt;"",GC$5&gt;Mitarbeiter!$F$25),0,IF(Planung!GC27="",$C27,IF(ISNUMBER(Planung!GC27),Planung!GC27,IF(UPPER(Planung!GC27)="H",$C27/2,0)))))))</f>
        <v>0.5</v>
      </c>
      <c r="GD27" s="27">
        <f>IF($A27="",0,IF(Mitarbeiter!$G$25=FALSE,0,IF(AND(Mitarbeiter!$E$25&lt;&gt;"",GD$5+6&lt;Mitarbeiter!$E$25),0,IF(AND(Mitarbeiter!$F$25&lt;&gt;"",GD$5&gt;Mitarbeiter!$F$25),0,IF(Planung!GD27="",$C27,IF(ISNUMBER(Planung!GD27),Planung!GD27,IF(UPPER(Planung!GD27)="H",$C27/2,0)))))))</f>
        <v>0.5</v>
      </c>
      <c r="GE27" s="27">
        <f>IF($A27="",0,IF(Mitarbeiter!$G$25=FALSE,0,IF(AND(Mitarbeiter!$E$25&lt;&gt;"",GE$5+6&lt;Mitarbeiter!$E$25),0,IF(AND(Mitarbeiter!$F$25&lt;&gt;"",GE$5&gt;Mitarbeiter!$F$25),0,IF(Planung!GE27="",$C27,IF(ISNUMBER(Planung!GE27),Planung!GE27,IF(UPPER(Planung!GE27)="H",$C27/2,0)))))))</f>
        <v>0.5</v>
      </c>
      <c r="GF27" s="27">
        <f>IF($A27="",0,IF(Mitarbeiter!$G$25=FALSE,0,IF(AND(Mitarbeiter!$E$25&lt;&gt;"",GF$5+6&lt;Mitarbeiter!$E$25),0,IF(AND(Mitarbeiter!$F$25&lt;&gt;"",GF$5&gt;Mitarbeiter!$F$25),0,IF(Planung!GF27="",$C27,IF(ISNUMBER(Planung!GF27),Planung!GF27,IF(UPPER(Planung!GF27)="H",$C27/2,0)))))))</f>
        <v>0.5</v>
      </c>
      <c r="GG27" s="27">
        <f>IF($A27="",0,IF(Mitarbeiter!$G$25=FALSE,0,IF(AND(Mitarbeiter!$E$25&lt;&gt;"",GG$5+6&lt;Mitarbeiter!$E$25),0,IF(AND(Mitarbeiter!$F$25&lt;&gt;"",GG$5&gt;Mitarbeiter!$F$25),0,IF(Planung!GG27="",$C27,IF(ISNUMBER(Planung!GG27),Planung!GG27,IF(UPPER(Planung!GG27)="H",$C27/2,0)))))))</f>
        <v>0.5</v>
      </c>
      <c r="GH27" s="27">
        <f>IF($A27="",0,IF(Mitarbeiter!$G$25=FALSE,0,IF(AND(Mitarbeiter!$E$25&lt;&gt;"",GH$5+6&lt;Mitarbeiter!$E$25),0,IF(AND(Mitarbeiter!$F$25&lt;&gt;"",GH$5&gt;Mitarbeiter!$F$25),0,IF(Planung!GH27="",$C27,IF(ISNUMBER(Planung!GH27),Planung!GH27,IF(UPPER(Planung!GH27)="H",$C27/2,0)))))))</f>
        <v>0.5</v>
      </c>
      <c r="GI27" s="27">
        <f>IF($A27="",0,IF(Mitarbeiter!$G$25=FALSE,0,IF(AND(Mitarbeiter!$E$25&lt;&gt;"",GI$5+6&lt;Mitarbeiter!$E$25),0,IF(AND(Mitarbeiter!$F$25&lt;&gt;"",GI$5&gt;Mitarbeiter!$F$25),0,IF(Planung!GI27="",$C27,IF(ISNUMBER(Planung!GI27),Planung!GI27,IF(UPPER(Planung!GI27)="H",$C27/2,0)))))))</f>
        <v>0.5</v>
      </c>
      <c r="GJ27" s="27">
        <f>IF($A27="",0,IF(Mitarbeiter!$G$25=FALSE,0,IF(AND(Mitarbeiter!$E$25&lt;&gt;"",GJ$5+6&lt;Mitarbeiter!$E$25),0,IF(AND(Mitarbeiter!$F$25&lt;&gt;"",GJ$5&gt;Mitarbeiter!$F$25),0,IF(Planung!GJ27="",$C27,IF(ISNUMBER(Planung!GJ27),Planung!GJ27,IF(UPPER(Planung!GJ27)="H",$C27/2,0)))))))</f>
        <v>0.5</v>
      </c>
      <c r="GK27" s="27">
        <f>IF($A27="",0,IF(Mitarbeiter!$G$25=FALSE,0,IF(AND(Mitarbeiter!$E$25&lt;&gt;"",GK$5+6&lt;Mitarbeiter!$E$25),0,IF(AND(Mitarbeiter!$F$25&lt;&gt;"",GK$5&gt;Mitarbeiter!$F$25),0,IF(Planung!GK27="",$C27,IF(ISNUMBER(Planung!GK27),Planung!GK27,IF(UPPER(Planung!GK27)="H",$C27/2,0)))))))</f>
        <v>0.5</v>
      </c>
      <c r="GL27" s="27">
        <f>IF($A27="",0,IF(Mitarbeiter!$G$25=FALSE,0,IF(AND(Mitarbeiter!$E$25&lt;&gt;"",GL$5+6&lt;Mitarbeiter!$E$25),0,IF(AND(Mitarbeiter!$F$25&lt;&gt;"",GL$5&gt;Mitarbeiter!$F$25),0,IF(Planung!GL27="",$C27,IF(ISNUMBER(Planung!GL27),Planung!GL27,IF(UPPER(Planung!GL27)="H",$C27/2,0)))))))</f>
        <v>0.5</v>
      </c>
      <c r="GM27" s="27">
        <f>IF($A27="",0,IF(Mitarbeiter!$G$25=FALSE,0,IF(AND(Mitarbeiter!$E$25&lt;&gt;"",GM$5+6&lt;Mitarbeiter!$E$25),0,IF(AND(Mitarbeiter!$F$25&lt;&gt;"",GM$5&gt;Mitarbeiter!$F$25),0,IF(Planung!GM27="",$C27,IF(ISNUMBER(Planung!GM27),Planung!GM27,IF(UPPER(Planung!GM27)="H",$C27/2,0)))))))</f>
        <v>0.5</v>
      </c>
      <c r="GN27" s="27">
        <f>IF($A27="",0,IF(Mitarbeiter!$G$25=FALSE,0,IF(AND(Mitarbeiter!$E$25&lt;&gt;"",GN$5+6&lt;Mitarbeiter!$E$25),0,IF(AND(Mitarbeiter!$F$25&lt;&gt;"",GN$5&gt;Mitarbeiter!$F$25),0,IF(Planung!GN27="",$C27,IF(ISNUMBER(Planung!GN27),Planung!GN27,IF(UPPER(Planung!GN27)="H",$C27/2,0)))))))</f>
        <v>0.5</v>
      </c>
      <c r="GO27" s="27">
        <f>IF($A27="",0,IF(Mitarbeiter!$G$25=FALSE,0,IF(AND(Mitarbeiter!$E$25&lt;&gt;"",GO$5+6&lt;Mitarbeiter!$E$25),0,IF(AND(Mitarbeiter!$F$25&lt;&gt;"",GO$5&gt;Mitarbeiter!$F$25),0,IF(Planung!GO27="",$C27,IF(ISNUMBER(Planung!GO27),Planung!GO27,IF(UPPER(Planung!GO27)="H",$C27/2,0)))))))</f>
        <v>0.5</v>
      </c>
      <c r="GP27" s="27">
        <f>IF($A27="",0,IF(Mitarbeiter!$G$25=FALSE,0,IF(AND(Mitarbeiter!$E$25&lt;&gt;"",GP$5+6&lt;Mitarbeiter!$E$25),0,IF(AND(Mitarbeiter!$F$25&lt;&gt;"",GP$5&gt;Mitarbeiter!$F$25),0,IF(Planung!GP27="",$C27,IF(ISNUMBER(Planung!GP27),Planung!GP27,IF(UPPER(Planung!GP27)="H",$C27/2,0)))))))</f>
        <v>0.5</v>
      </c>
      <c r="GQ27" s="27">
        <f>IF($A27="",0,IF(Mitarbeiter!$G$25=FALSE,0,IF(AND(Mitarbeiter!$E$25&lt;&gt;"",GQ$5+6&lt;Mitarbeiter!$E$25),0,IF(AND(Mitarbeiter!$F$25&lt;&gt;"",GQ$5&gt;Mitarbeiter!$F$25),0,IF(Planung!GQ27="",$C27,IF(ISNUMBER(Planung!GQ27),Planung!GQ27,IF(UPPER(Planung!GQ27)="H",$C27/2,0)))))))</f>
        <v>0.5</v>
      </c>
      <c r="GR27" s="27">
        <f>IF($A27="",0,IF(Mitarbeiter!$G$25=FALSE,0,IF(AND(Mitarbeiter!$E$25&lt;&gt;"",GR$5+6&lt;Mitarbeiter!$E$25),0,IF(AND(Mitarbeiter!$F$25&lt;&gt;"",GR$5&gt;Mitarbeiter!$F$25),0,IF(Planung!GR27="",$C27,IF(ISNUMBER(Planung!GR27),Planung!GR27,IF(UPPER(Planung!GR27)="H",$C27/2,0)))))))</f>
        <v>0.5</v>
      </c>
      <c r="GS27" s="27">
        <f>IF($A27="",0,IF(Mitarbeiter!$G$25=FALSE,0,IF(AND(Mitarbeiter!$E$25&lt;&gt;"",GS$5+6&lt;Mitarbeiter!$E$25),0,IF(AND(Mitarbeiter!$F$25&lt;&gt;"",GS$5&gt;Mitarbeiter!$F$25),0,IF(Planung!GS27="",$C27,IF(ISNUMBER(Planung!GS27),Planung!GS27,IF(UPPER(Planung!GS27)="H",$C27/2,0)))))))</f>
        <v>0.5</v>
      </c>
      <c r="GT27" s="27">
        <f>IF($A27="",0,IF(Mitarbeiter!$G$25=FALSE,0,IF(AND(Mitarbeiter!$E$25&lt;&gt;"",GT$5+6&lt;Mitarbeiter!$E$25),0,IF(AND(Mitarbeiter!$F$25&lt;&gt;"",GT$5&gt;Mitarbeiter!$F$25),0,IF(Planung!GT27="",$C27,IF(ISNUMBER(Planung!GT27),Planung!GT27,IF(UPPER(Planung!GT27)="H",$C27/2,0)))))))</f>
        <v>0.5</v>
      </c>
      <c r="GU27" s="27">
        <f>IF($A27="",0,IF(Mitarbeiter!$G$25=FALSE,0,IF(AND(Mitarbeiter!$E$25&lt;&gt;"",GU$5+6&lt;Mitarbeiter!$E$25),0,IF(AND(Mitarbeiter!$F$25&lt;&gt;"",GU$5&gt;Mitarbeiter!$F$25),0,IF(Planung!GU27="",$C27,IF(ISNUMBER(Planung!GU27),Planung!GU27,IF(UPPER(Planung!GU27)="H",$C27/2,0)))))))</f>
        <v>0.5</v>
      </c>
      <c r="GV27" s="27">
        <f>IF($A27="",0,IF(Mitarbeiter!$G$25=FALSE,0,IF(AND(Mitarbeiter!$E$25&lt;&gt;"",GV$5+6&lt;Mitarbeiter!$E$25),0,IF(AND(Mitarbeiter!$F$25&lt;&gt;"",GV$5&gt;Mitarbeiter!$F$25),0,IF(Planung!GV27="",$C27,IF(ISNUMBER(Planung!GV27),Planung!GV27,IF(UPPER(Planung!GV27)="H",$C27/2,0)))))))</f>
        <v>0.5</v>
      </c>
      <c r="GW27" s="27">
        <f>IF($A27="",0,IF(Mitarbeiter!$G$25=FALSE,0,IF(AND(Mitarbeiter!$E$25&lt;&gt;"",GW$5+6&lt;Mitarbeiter!$E$25),0,IF(AND(Mitarbeiter!$F$25&lt;&gt;"",GW$5&gt;Mitarbeiter!$F$25),0,IF(Planung!GW27="",$C27,IF(ISNUMBER(Planung!GW27),Planung!GW27,IF(UPPER(Planung!GW27)="H",$C27/2,0)))))))</f>
        <v>0.5</v>
      </c>
      <c r="GX27" s="27">
        <f>IF($A27="",0,IF(Mitarbeiter!$G$25=FALSE,0,IF(AND(Mitarbeiter!$E$25&lt;&gt;"",GX$5+6&lt;Mitarbeiter!$E$25),0,IF(AND(Mitarbeiter!$F$25&lt;&gt;"",GX$5&gt;Mitarbeiter!$F$25),0,IF(Planung!GX27="",$C27,IF(ISNUMBER(Planung!GX27),Planung!GX27,IF(UPPER(Planung!GX27)="H",$C27/2,0)))))))</f>
        <v>0.5</v>
      </c>
      <c r="GY27" s="27">
        <f>IF($A27="",0,IF(Mitarbeiter!$G$25=FALSE,0,IF(AND(Mitarbeiter!$E$25&lt;&gt;"",GY$5+6&lt;Mitarbeiter!$E$25),0,IF(AND(Mitarbeiter!$F$25&lt;&gt;"",GY$5&gt;Mitarbeiter!$F$25),0,IF(Planung!GY27="",$C27,IF(ISNUMBER(Planung!GY27),Planung!GY27,IF(UPPER(Planung!GY27)="H",$C27/2,0)))))))</f>
        <v>0.5</v>
      </c>
      <c r="GZ27" s="27">
        <f>IF($A27="",0,IF(Mitarbeiter!$G$25=FALSE,0,IF(AND(Mitarbeiter!$E$25&lt;&gt;"",GZ$5+6&lt;Mitarbeiter!$E$25),0,IF(AND(Mitarbeiter!$F$25&lt;&gt;"",GZ$5&gt;Mitarbeiter!$F$25),0,IF(Planung!GZ27="",$C27,IF(ISNUMBER(Planung!GZ27),Planung!GZ27,IF(UPPER(Planung!GZ27)="H",$C27/2,0)))))))</f>
        <v>0.5</v>
      </c>
      <c r="HA27" s="27">
        <f>IF($A27="",0,IF(Mitarbeiter!$G$25=FALSE,0,IF(AND(Mitarbeiter!$E$25&lt;&gt;"",HA$5+6&lt;Mitarbeiter!$E$25),0,IF(AND(Mitarbeiter!$F$25&lt;&gt;"",HA$5&gt;Mitarbeiter!$F$25),0,IF(Planung!HA27="",$C27,IF(ISNUMBER(Planung!HA27),Planung!HA27,IF(UPPER(Planung!HA27)="H",$C27/2,0)))))))</f>
        <v>0.5</v>
      </c>
      <c r="HB27" s="27">
        <f>IF($A27="",0,IF(Mitarbeiter!$G$25=FALSE,0,IF(AND(Mitarbeiter!$E$25&lt;&gt;"",HB$5+6&lt;Mitarbeiter!$E$25),0,IF(AND(Mitarbeiter!$F$25&lt;&gt;"",HB$5&gt;Mitarbeiter!$F$25),0,IF(Planung!HB27="",$C27,IF(ISNUMBER(Planung!HB27),Planung!HB27,IF(UPPER(Planung!HB27)="H",$C27/2,0)))))))</f>
        <v>0.5</v>
      </c>
      <c r="HC27" s="27">
        <f>IF($A27="",0,IF(Mitarbeiter!$G$25=FALSE,0,IF(AND(Mitarbeiter!$E$25&lt;&gt;"",HC$5+6&lt;Mitarbeiter!$E$25),0,IF(AND(Mitarbeiter!$F$25&lt;&gt;"",HC$5&gt;Mitarbeiter!$F$25),0,IF(Planung!HC27="",$C27,IF(ISNUMBER(Planung!HC27),Planung!HC27,IF(UPPER(Planung!HC27)="H",$C27/2,0)))))))</f>
        <v>0.5</v>
      </c>
      <c r="HD27" s="27">
        <f>IF($A27="",0,IF(Mitarbeiter!$G$25=FALSE,0,IF(AND(Mitarbeiter!$E$25&lt;&gt;"",HD$5+6&lt;Mitarbeiter!$E$25),0,IF(AND(Mitarbeiter!$F$25&lt;&gt;"",HD$5&gt;Mitarbeiter!$F$25),0,IF(Planung!HD27="",$C27,IF(ISNUMBER(Planung!HD27),Planung!HD27,IF(UPPER(Planung!HD27)="H",$C27/2,0)))))))</f>
        <v>0.5</v>
      </c>
      <c r="HE27" s="27">
        <f>IF($A27="",0,IF(Mitarbeiter!$G$25=FALSE,0,IF(AND(Mitarbeiter!$E$25&lt;&gt;"",HE$5+6&lt;Mitarbeiter!$E$25),0,IF(AND(Mitarbeiter!$F$25&lt;&gt;"",HE$5&gt;Mitarbeiter!$F$25),0,IF(Planung!HE27="",$C27,IF(ISNUMBER(Planung!HE27),Planung!HE27,IF(UPPER(Planung!HE27)="H",$C27/2,0)))))))</f>
        <v>0.5</v>
      </c>
      <c r="HF27" s="27">
        <f>IF($A27="",0,IF(Mitarbeiter!$G$25=FALSE,0,IF(AND(Mitarbeiter!$E$25&lt;&gt;"",HF$5+6&lt;Mitarbeiter!$E$25),0,IF(AND(Mitarbeiter!$F$25&lt;&gt;"",HF$5&gt;Mitarbeiter!$F$25),0,IF(Planung!HF27="",$C27,IF(ISNUMBER(Planung!HF27),Planung!HF27,IF(UPPER(Planung!HF27)="H",$C27/2,0)))))))</f>
        <v>0.5</v>
      </c>
      <c r="HG27" s="27">
        <f>IF($A27="",0,IF(Mitarbeiter!$G$25=FALSE,0,IF(AND(Mitarbeiter!$E$25&lt;&gt;"",HG$5+6&lt;Mitarbeiter!$E$25),0,IF(AND(Mitarbeiter!$F$25&lt;&gt;"",HG$5&gt;Mitarbeiter!$F$25),0,IF(Planung!HG27="",$C27,IF(ISNUMBER(Planung!HG27),Planung!HG27,IF(UPPER(Planung!HG27)="H",$C27/2,0)))))))</f>
        <v>0.5</v>
      </c>
      <c r="HH27" s="27">
        <f>IF($A27="",0,IF(Mitarbeiter!$G$25=FALSE,0,IF(AND(Mitarbeiter!$E$25&lt;&gt;"",HH$5+6&lt;Mitarbeiter!$E$25),0,IF(AND(Mitarbeiter!$F$25&lt;&gt;"",HH$5&gt;Mitarbeiter!$F$25),0,IF(Planung!HH27="",$C27,IF(ISNUMBER(Planung!HH27),Planung!HH27,IF(UPPER(Planung!HH27)="H",$C27/2,0)))))))</f>
        <v>0.5</v>
      </c>
      <c r="HI27" s="27">
        <f>IF($A27="",0,IF(Mitarbeiter!$G$25=FALSE,0,IF(AND(Mitarbeiter!$E$25&lt;&gt;"",HI$5+6&lt;Mitarbeiter!$E$25),0,IF(AND(Mitarbeiter!$F$25&lt;&gt;"",HI$5&gt;Mitarbeiter!$F$25),0,IF(Planung!HI27="",$C27,IF(ISNUMBER(Planung!HI27),Planung!HI27,IF(UPPER(Planung!HI27)="H",$C27/2,0)))))))</f>
        <v>0.5</v>
      </c>
      <c r="HJ27" s="27">
        <f>IF($A27="",0,IF(Mitarbeiter!$G$25=FALSE,0,IF(AND(Mitarbeiter!$E$25&lt;&gt;"",HJ$5+6&lt;Mitarbeiter!$E$25),0,IF(AND(Mitarbeiter!$F$25&lt;&gt;"",HJ$5&gt;Mitarbeiter!$F$25),0,IF(Planung!HJ27="",$C27,IF(ISNUMBER(Planung!HJ27),Planung!HJ27,IF(UPPER(Planung!HJ27)="H",$C27/2,0)))))))</f>
        <v>0.5</v>
      </c>
      <c r="HK27" s="27">
        <f>IF($A27="",0,IF(Mitarbeiter!$G$25=FALSE,0,IF(AND(Mitarbeiter!$E$25&lt;&gt;"",HK$5+6&lt;Mitarbeiter!$E$25),0,IF(AND(Mitarbeiter!$F$25&lt;&gt;"",HK$5&gt;Mitarbeiter!$F$25),0,IF(Planung!HK27="",$C27,IF(ISNUMBER(Planung!HK27),Planung!HK27,IF(UPPER(Planung!HK27)="H",$C27/2,0)))))))</f>
        <v>0.5</v>
      </c>
      <c r="HL27" s="27">
        <f>IF($A27="",0,IF(Mitarbeiter!$G$25=FALSE,0,IF(AND(Mitarbeiter!$E$25&lt;&gt;"",HL$5+6&lt;Mitarbeiter!$E$25),0,IF(AND(Mitarbeiter!$F$25&lt;&gt;"",HL$5&gt;Mitarbeiter!$F$25),0,IF(Planung!HL27="",$C27,IF(ISNUMBER(Planung!HL27),Planung!HL27,IF(UPPER(Planung!HL27)="H",$C27/2,0)))))))</f>
        <v>0.5</v>
      </c>
      <c r="HM27" s="27">
        <f>IF($A27="",0,IF(Mitarbeiter!$G$25=FALSE,0,IF(AND(Mitarbeiter!$E$25&lt;&gt;"",HM$5+6&lt;Mitarbeiter!$E$25),0,IF(AND(Mitarbeiter!$F$25&lt;&gt;"",HM$5&gt;Mitarbeiter!$F$25),0,IF(Planung!HM27="",$C27,IF(ISNUMBER(Planung!HM27),Planung!HM27,IF(UPPER(Planung!HM27)="H",$C27/2,0)))))))</f>
        <v>0.5</v>
      </c>
      <c r="HN27" s="27">
        <f>IF($A27="",0,IF(Mitarbeiter!$G$25=FALSE,0,IF(AND(Mitarbeiter!$E$25&lt;&gt;"",HN$5+6&lt;Mitarbeiter!$E$25),0,IF(AND(Mitarbeiter!$F$25&lt;&gt;"",HN$5&gt;Mitarbeiter!$F$25),0,IF(Planung!HN27="",$C27,IF(ISNUMBER(Planung!HN27),Planung!HN27,IF(UPPER(Planung!HN27)="H",$C27/2,0)))))))</f>
        <v>0.5</v>
      </c>
      <c r="HO27" s="27">
        <f>IF($A27="",0,IF(Mitarbeiter!$G$25=FALSE,0,IF(AND(Mitarbeiter!$E$25&lt;&gt;"",HO$5+6&lt;Mitarbeiter!$E$25),0,IF(AND(Mitarbeiter!$F$25&lt;&gt;"",HO$5&gt;Mitarbeiter!$F$25),0,IF(Planung!HO27="",$C27,IF(ISNUMBER(Planung!HO27),Planung!HO27,IF(UPPER(Planung!HO27)="H",$C27/2,0)))))))</f>
        <v>0.5</v>
      </c>
      <c r="HP27" s="27">
        <f>IF($A27="",0,IF(Mitarbeiter!$G$25=FALSE,0,IF(AND(Mitarbeiter!$E$25&lt;&gt;"",HP$5+6&lt;Mitarbeiter!$E$25),0,IF(AND(Mitarbeiter!$F$25&lt;&gt;"",HP$5&gt;Mitarbeiter!$F$25),0,IF(Planung!HP27="",$C27,IF(ISNUMBER(Planung!HP27),Planung!HP27,IF(UPPER(Planung!HP27)="H",$C27/2,0)))))))</f>
        <v>0.5</v>
      </c>
      <c r="HQ27" s="27">
        <f>IF($A27="",0,IF(Mitarbeiter!$G$25=FALSE,0,IF(AND(Mitarbeiter!$E$25&lt;&gt;"",HQ$5+6&lt;Mitarbeiter!$E$25),0,IF(AND(Mitarbeiter!$F$25&lt;&gt;"",HQ$5&gt;Mitarbeiter!$F$25),0,IF(Planung!HQ27="",$C27,IF(ISNUMBER(Planung!HQ27),Planung!HQ27,IF(UPPER(Planung!HQ27)="H",$C27/2,0)))))))</f>
        <v>0.5</v>
      </c>
      <c r="HR27" s="27">
        <f>IF($A27="",0,IF(Mitarbeiter!$G$25=FALSE,0,IF(AND(Mitarbeiter!$E$25&lt;&gt;"",HR$5+6&lt;Mitarbeiter!$E$25),0,IF(AND(Mitarbeiter!$F$25&lt;&gt;"",HR$5&gt;Mitarbeiter!$F$25),0,IF(Planung!HR27="",$C27,IF(ISNUMBER(Planung!HR27),Planung!HR27,IF(UPPER(Planung!HR27)="H",$C27/2,0)))))))</f>
        <v>0.5</v>
      </c>
      <c r="HS27" s="27">
        <f>IF($A27="",0,IF(Mitarbeiter!$G$25=FALSE,0,IF(AND(Mitarbeiter!$E$25&lt;&gt;"",HS$5+6&lt;Mitarbeiter!$E$25),0,IF(AND(Mitarbeiter!$F$25&lt;&gt;"",HS$5&gt;Mitarbeiter!$F$25),0,IF(Planung!HS27="",$C27,IF(ISNUMBER(Planung!HS27),Planung!HS27,IF(UPPER(Planung!HS27)="H",$C27/2,0)))))))</f>
        <v>0.5</v>
      </c>
      <c r="HT27" s="27">
        <f>IF($A27="",0,IF(Mitarbeiter!$G$25=FALSE,0,IF(AND(Mitarbeiter!$E$25&lt;&gt;"",HT$5+6&lt;Mitarbeiter!$E$25),0,IF(AND(Mitarbeiter!$F$25&lt;&gt;"",HT$5&gt;Mitarbeiter!$F$25),0,IF(Planung!HT27="",$C27,IF(ISNUMBER(Planung!HT27),Planung!HT27,IF(UPPER(Planung!HT27)="H",$C27/2,0)))))))</f>
        <v>0.5</v>
      </c>
      <c r="HU27" s="27">
        <f>IF($A27="",0,IF(Mitarbeiter!$G$25=FALSE,0,IF(AND(Mitarbeiter!$E$25&lt;&gt;"",HU$5+6&lt;Mitarbeiter!$E$25),0,IF(AND(Mitarbeiter!$F$25&lt;&gt;"",HU$5&gt;Mitarbeiter!$F$25),0,IF(Planung!HU27="",$C27,IF(ISNUMBER(Planung!HU27),Planung!HU27,IF(UPPER(Planung!HU27)="H",$C27/2,0)))))))</f>
        <v>0.5</v>
      </c>
      <c r="HV27" s="27">
        <f>IF($A27="",0,IF(Mitarbeiter!$G$25=FALSE,0,IF(AND(Mitarbeiter!$E$25&lt;&gt;"",HV$5+6&lt;Mitarbeiter!$E$25),0,IF(AND(Mitarbeiter!$F$25&lt;&gt;"",HV$5&gt;Mitarbeiter!$F$25),0,IF(Planung!HV27="",$C27,IF(ISNUMBER(Planung!HV27),Planung!HV27,IF(UPPER(Planung!HV27)="H",$C27/2,0)))))))</f>
        <v>0.5</v>
      </c>
      <c r="HW27" s="27">
        <f>IF($A27="",0,IF(Mitarbeiter!$G$25=FALSE,0,IF(AND(Mitarbeiter!$E$25&lt;&gt;"",HW$5+6&lt;Mitarbeiter!$E$25),0,IF(AND(Mitarbeiter!$F$25&lt;&gt;"",HW$5&gt;Mitarbeiter!$F$25),0,IF(Planung!HW27="",$C27,IF(ISNUMBER(Planung!HW27),Planung!HW27,IF(UPPER(Planung!HW27)="H",$C27/2,0)))))))</f>
        <v>0.5</v>
      </c>
      <c r="HX27" s="27">
        <f>IF($A27="",0,IF(Mitarbeiter!$G$25=FALSE,0,IF(AND(Mitarbeiter!$E$25&lt;&gt;"",HX$5+6&lt;Mitarbeiter!$E$25),0,IF(AND(Mitarbeiter!$F$25&lt;&gt;"",HX$5&gt;Mitarbeiter!$F$25),0,IF(Planung!HX27="",$C27,IF(ISNUMBER(Planung!HX27),Planung!HX27,IF(UPPER(Planung!HX27)="H",$C27/2,0)))))))</f>
        <v>0.5</v>
      </c>
      <c r="HY27" s="27">
        <f>IF($A27="",0,IF(Mitarbeiter!$G$25=FALSE,0,IF(AND(Mitarbeiter!$E$25&lt;&gt;"",HY$5+6&lt;Mitarbeiter!$E$25),0,IF(AND(Mitarbeiter!$F$25&lt;&gt;"",HY$5&gt;Mitarbeiter!$F$25),0,IF(Planung!HY27="",$C27,IF(ISNUMBER(Planung!HY27),Planung!HY27,IF(UPPER(Planung!HY27)="H",$C27/2,0)))))))</f>
        <v>0.5</v>
      </c>
      <c r="HZ27" s="27">
        <f>IF($A27="",0,IF(Mitarbeiter!$G$25=FALSE,0,IF(AND(Mitarbeiter!$E$25&lt;&gt;"",HZ$5+6&lt;Mitarbeiter!$E$25),0,IF(AND(Mitarbeiter!$F$25&lt;&gt;"",HZ$5&gt;Mitarbeiter!$F$25),0,IF(Planung!HZ27="",$C27,IF(ISNUMBER(Planung!HZ27),Planung!HZ27,IF(UPPER(Planung!HZ27)="H",$C27/2,0)))))))</f>
        <v>0.5</v>
      </c>
      <c r="IA27" s="27">
        <f>IF($A27="",0,IF(Mitarbeiter!$G$25=FALSE,0,IF(AND(Mitarbeiter!$E$25&lt;&gt;"",IA$5+6&lt;Mitarbeiter!$E$25),0,IF(AND(Mitarbeiter!$F$25&lt;&gt;"",IA$5&gt;Mitarbeiter!$F$25),0,IF(Planung!IA27="",$C27,IF(ISNUMBER(Planung!IA27),Planung!IA27,IF(UPPER(Planung!IA27)="H",$C27/2,0)))))))</f>
        <v>0.5</v>
      </c>
    </row>
    <row r="28" spans="1:235" x14ac:dyDescent="0.25">
      <c r="A28" s="7" t="str">
        <f>Planung!A28</f>
        <v>Wordl</v>
      </c>
      <c r="B28" s="7" t="str">
        <f>Planung!B28</f>
        <v>Komposit</v>
      </c>
      <c r="C28" s="27">
        <f>N(Mitarbeiter!$D$26)</f>
        <v>0.5</v>
      </c>
      <c r="D28" s="27">
        <f>IF($A28="",0,IF(Mitarbeiter!$G$26=FALSE,0,IF(AND(Mitarbeiter!$E$26&lt;&gt;"",D$5+6&lt;Mitarbeiter!$E$26),0,IF(AND(Mitarbeiter!$F$26&lt;&gt;"",D$5&gt;Mitarbeiter!$F$26),0,IF(Planung!D28="",$C28,IF(ISNUMBER(Planung!D28),Planung!D28,IF(UPPER(Planung!D28)="H",$C28/2,0)))))))</f>
        <v>0.5</v>
      </c>
      <c r="E28" s="27">
        <f>IF($A28="",0,IF(Mitarbeiter!$G$26=FALSE,0,IF(AND(Mitarbeiter!$E$26&lt;&gt;"",E$5+6&lt;Mitarbeiter!$E$26),0,IF(AND(Mitarbeiter!$F$26&lt;&gt;"",E$5&gt;Mitarbeiter!$F$26),0,IF(Planung!E28="",$C28,IF(ISNUMBER(Planung!E28),Planung!E28,IF(UPPER(Planung!E28)="H",$C28/2,0)))))))</f>
        <v>0.5</v>
      </c>
      <c r="F28" s="27">
        <f>IF($A28="",0,IF(Mitarbeiter!$G$26=FALSE,0,IF(AND(Mitarbeiter!$E$26&lt;&gt;"",F$5+6&lt;Mitarbeiter!$E$26),0,IF(AND(Mitarbeiter!$F$26&lt;&gt;"",F$5&gt;Mitarbeiter!$F$26),0,IF(Planung!F28="",$C28,IF(ISNUMBER(Planung!F28),Planung!F28,IF(UPPER(Planung!F28)="H",$C28/2,0)))))))</f>
        <v>0.5</v>
      </c>
      <c r="G28" s="27">
        <f>IF($A28="",0,IF(Mitarbeiter!$G$26=FALSE,0,IF(AND(Mitarbeiter!$E$26&lt;&gt;"",G$5+6&lt;Mitarbeiter!$E$26),0,IF(AND(Mitarbeiter!$F$26&lt;&gt;"",G$5&gt;Mitarbeiter!$F$26),0,IF(Planung!G28="",$C28,IF(ISNUMBER(Planung!G28),Planung!G28,IF(UPPER(Planung!G28)="H",$C28/2,0)))))))</f>
        <v>0.5</v>
      </c>
      <c r="H28" s="27">
        <f>IF($A28="",0,IF(Mitarbeiter!$G$26=FALSE,0,IF(AND(Mitarbeiter!$E$26&lt;&gt;"",H$5+6&lt;Mitarbeiter!$E$26),0,IF(AND(Mitarbeiter!$F$26&lt;&gt;"",H$5&gt;Mitarbeiter!$F$26),0,IF(Planung!H28="",$C28,IF(ISNUMBER(Planung!H28),Planung!H28,IF(UPPER(Planung!H28)="H",$C28/2,0)))))))</f>
        <v>0.5</v>
      </c>
      <c r="I28" s="27">
        <f>IF($A28="",0,IF(Mitarbeiter!$G$26=FALSE,0,IF(AND(Mitarbeiter!$E$26&lt;&gt;"",I$5+6&lt;Mitarbeiter!$E$26),0,IF(AND(Mitarbeiter!$F$26&lt;&gt;"",I$5&gt;Mitarbeiter!$F$26),0,IF(Planung!I28="",$C28,IF(ISNUMBER(Planung!I28),Planung!I28,IF(UPPER(Planung!I28)="H",$C28/2,0)))))))</f>
        <v>0.5</v>
      </c>
      <c r="J28" s="27">
        <f>IF($A28="",0,IF(Mitarbeiter!$G$26=FALSE,0,IF(AND(Mitarbeiter!$E$26&lt;&gt;"",J$5+6&lt;Mitarbeiter!$E$26),0,IF(AND(Mitarbeiter!$F$26&lt;&gt;"",J$5&gt;Mitarbeiter!$F$26),0,IF(Planung!J28="",$C28,IF(ISNUMBER(Planung!J28),Planung!J28,IF(UPPER(Planung!J28)="H",$C28/2,0)))))))</f>
        <v>0.5</v>
      </c>
      <c r="K28" s="27">
        <f>IF($A28="",0,IF(Mitarbeiter!$G$26=FALSE,0,IF(AND(Mitarbeiter!$E$26&lt;&gt;"",K$5+6&lt;Mitarbeiter!$E$26),0,IF(AND(Mitarbeiter!$F$26&lt;&gt;"",K$5&gt;Mitarbeiter!$F$26),0,IF(Planung!K28="",$C28,IF(ISNUMBER(Planung!K28),Planung!K28,IF(UPPER(Planung!K28)="H",$C28/2,0)))))))</f>
        <v>0.5</v>
      </c>
      <c r="L28" s="27">
        <f>IF($A28="",0,IF(Mitarbeiter!$G$26=FALSE,0,IF(AND(Mitarbeiter!$E$26&lt;&gt;"",L$5+6&lt;Mitarbeiter!$E$26),0,IF(AND(Mitarbeiter!$F$26&lt;&gt;"",L$5&gt;Mitarbeiter!$F$26),0,IF(Planung!L28="",$C28,IF(ISNUMBER(Planung!L28),Planung!L28,IF(UPPER(Planung!L28)="H",$C28/2,0)))))))</f>
        <v>0.5</v>
      </c>
      <c r="M28" s="27">
        <f>IF($A28="",0,IF(Mitarbeiter!$G$26=FALSE,0,IF(AND(Mitarbeiter!$E$26&lt;&gt;"",M$5+6&lt;Mitarbeiter!$E$26),0,IF(AND(Mitarbeiter!$F$26&lt;&gt;"",M$5&gt;Mitarbeiter!$F$26),0,IF(Planung!M28="",$C28,IF(ISNUMBER(Planung!M28),Planung!M28,IF(UPPER(Planung!M28)="H",$C28/2,0)))))))</f>
        <v>0.5</v>
      </c>
      <c r="N28" s="27">
        <f>IF($A28="",0,IF(Mitarbeiter!$G$26=FALSE,0,IF(AND(Mitarbeiter!$E$26&lt;&gt;"",N$5+6&lt;Mitarbeiter!$E$26),0,IF(AND(Mitarbeiter!$F$26&lt;&gt;"",N$5&gt;Mitarbeiter!$F$26),0,IF(Planung!N28="",$C28,IF(ISNUMBER(Planung!N28),Planung!N28,IF(UPPER(Planung!N28)="H",$C28/2,0)))))))</f>
        <v>0.5</v>
      </c>
      <c r="O28" s="27">
        <f>IF($A28="",0,IF(Mitarbeiter!$G$26=FALSE,0,IF(AND(Mitarbeiter!$E$26&lt;&gt;"",O$5+6&lt;Mitarbeiter!$E$26),0,IF(AND(Mitarbeiter!$F$26&lt;&gt;"",O$5&gt;Mitarbeiter!$F$26),0,IF(Planung!O28="",$C28,IF(ISNUMBER(Planung!O28),Planung!O28,IF(UPPER(Planung!O28)="H",$C28/2,0)))))))</f>
        <v>0.5</v>
      </c>
      <c r="P28" s="27">
        <f>IF($A28="",0,IF(Mitarbeiter!$G$26=FALSE,0,IF(AND(Mitarbeiter!$E$26&lt;&gt;"",P$5+6&lt;Mitarbeiter!$E$26),0,IF(AND(Mitarbeiter!$F$26&lt;&gt;"",P$5&gt;Mitarbeiter!$F$26),0,IF(Planung!P28="",$C28,IF(ISNUMBER(Planung!P28),Planung!P28,IF(UPPER(Planung!P28)="H",$C28/2,0)))))))</f>
        <v>0.5</v>
      </c>
      <c r="Q28" s="27">
        <f>IF($A28="",0,IF(Mitarbeiter!$G$26=FALSE,0,IF(AND(Mitarbeiter!$E$26&lt;&gt;"",Q$5+6&lt;Mitarbeiter!$E$26),0,IF(AND(Mitarbeiter!$F$26&lt;&gt;"",Q$5&gt;Mitarbeiter!$F$26),0,IF(Planung!Q28="",$C28,IF(ISNUMBER(Planung!Q28),Planung!Q28,IF(UPPER(Planung!Q28)="H",$C28/2,0)))))))</f>
        <v>0.5</v>
      </c>
      <c r="R28" s="27">
        <f>IF($A28="",0,IF(Mitarbeiter!$G$26=FALSE,0,IF(AND(Mitarbeiter!$E$26&lt;&gt;"",R$5+6&lt;Mitarbeiter!$E$26),0,IF(AND(Mitarbeiter!$F$26&lt;&gt;"",R$5&gt;Mitarbeiter!$F$26),0,IF(Planung!R28="",$C28,IF(ISNUMBER(Planung!R28),Planung!R28,IF(UPPER(Planung!R28)="H",$C28/2,0)))))))</f>
        <v>0.5</v>
      </c>
      <c r="S28" s="27">
        <f>IF($A28="",0,IF(Mitarbeiter!$G$26=FALSE,0,IF(AND(Mitarbeiter!$E$26&lt;&gt;"",S$5+6&lt;Mitarbeiter!$E$26),0,IF(AND(Mitarbeiter!$F$26&lt;&gt;"",S$5&gt;Mitarbeiter!$F$26),0,IF(Planung!S28="",$C28,IF(ISNUMBER(Planung!S28),Planung!S28,IF(UPPER(Planung!S28)="H",$C28/2,0)))))))</f>
        <v>0.5</v>
      </c>
      <c r="T28" s="27">
        <f>IF($A28="",0,IF(Mitarbeiter!$G$26=FALSE,0,IF(AND(Mitarbeiter!$E$26&lt;&gt;"",T$5+6&lt;Mitarbeiter!$E$26),0,IF(AND(Mitarbeiter!$F$26&lt;&gt;"",T$5&gt;Mitarbeiter!$F$26),0,IF(Planung!T28="",$C28,IF(ISNUMBER(Planung!T28),Planung!T28,IF(UPPER(Planung!T28)="H",$C28/2,0)))))))</f>
        <v>0.5</v>
      </c>
      <c r="U28" s="27">
        <f>IF($A28="",0,IF(Mitarbeiter!$G$26=FALSE,0,IF(AND(Mitarbeiter!$E$26&lt;&gt;"",U$5+6&lt;Mitarbeiter!$E$26),0,IF(AND(Mitarbeiter!$F$26&lt;&gt;"",U$5&gt;Mitarbeiter!$F$26),0,IF(Planung!U28="",$C28,IF(ISNUMBER(Planung!U28),Planung!U28,IF(UPPER(Planung!U28)="H",$C28/2,0)))))))</f>
        <v>0.5</v>
      </c>
      <c r="V28" s="27">
        <f>IF($A28="",0,IF(Mitarbeiter!$G$26=FALSE,0,IF(AND(Mitarbeiter!$E$26&lt;&gt;"",V$5+6&lt;Mitarbeiter!$E$26),0,IF(AND(Mitarbeiter!$F$26&lt;&gt;"",V$5&gt;Mitarbeiter!$F$26),0,IF(Planung!V28="",$C28,IF(ISNUMBER(Planung!V28),Planung!V28,IF(UPPER(Planung!V28)="H",$C28/2,0)))))))</f>
        <v>0.5</v>
      </c>
      <c r="W28" s="27">
        <f>IF($A28="",0,IF(Mitarbeiter!$G$26=FALSE,0,IF(AND(Mitarbeiter!$E$26&lt;&gt;"",W$5+6&lt;Mitarbeiter!$E$26),0,IF(AND(Mitarbeiter!$F$26&lt;&gt;"",W$5&gt;Mitarbeiter!$F$26),0,IF(Planung!W28="",$C28,IF(ISNUMBER(Planung!W28),Planung!W28,IF(UPPER(Planung!W28)="H",$C28/2,0)))))))</f>
        <v>0.5</v>
      </c>
      <c r="X28" s="27">
        <f>IF($A28="",0,IF(Mitarbeiter!$G$26=FALSE,0,IF(AND(Mitarbeiter!$E$26&lt;&gt;"",X$5+6&lt;Mitarbeiter!$E$26),0,IF(AND(Mitarbeiter!$F$26&lt;&gt;"",X$5&gt;Mitarbeiter!$F$26),0,IF(Planung!X28="",$C28,IF(ISNUMBER(Planung!X28),Planung!X28,IF(UPPER(Planung!X28)="H",$C28/2,0)))))))</f>
        <v>0.5</v>
      </c>
      <c r="Y28" s="27">
        <f>IF($A28="",0,IF(Mitarbeiter!$G$26=FALSE,0,IF(AND(Mitarbeiter!$E$26&lt;&gt;"",Y$5+6&lt;Mitarbeiter!$E$26),0,IF(AND(Mitarbeiter!$F$26&lt;&gt;"",Y$5&gt;Mitarbeiter!$F$26),0,IF(Planung!Y28="",$C28,IF(ISNUMBER(Planung!Y28),Planung!Y28,IF(UPPER(Planung!Y28)="H",$C28/2,0)))))))</f>
        <v>0.5</v>
      </c>
      <c r="Z28" s="27">
        <f>IF($A28="",0,IF(Mitarbeiter!$G$26=FALSE,0,IF(AND(Mitarbeiter!$E$26&lt;&gt;"",Z$5+6&lt;Mitarbeiter!$E$26),0,IF(AND(Mitarbeiter!$F$26&lt;&gt;"",Z$5&gt;Mitarbeiter!$F$26),0,IF(Planung!Z28="",$C28,IF(ISNUMBER(Planung!Z28),Planung!Z28,IF(UPPER(Planung!Z28)="H",$C28/2,0)))))))</f>
        <v>0.5</v>
      </c>
      <c r="AA28" s="27">
        <f>IF($A28="",0,IF(Mitarbeiter!$G$26=FALSE,0,IF(AND(Mitarbeiter!$E$26&lt;&gt;"",AA$5+6&lt;Mitarbeiter!$E$26),0,IF(AND(Mitarbeiter!$F$26&lt;&gt;"",AA$5&gt;Mitarbeiter!$F$26),0,IF(Planung!AA28="",$C28,IF(ISNUMBER(Planung!AA28),Planung!AA28,IF(UPPER(Planung!AA28)="H",$C28/2,0)))))))</f>
        <v>0.5</v>
      </c>
      <c r="AB28" s="27">
        <f>IF($A28="",0,IF(Mitarbeiter!$G$26=FALSE,0,IF(AND(Mitarbeiter!$E$26&lt;&gt;"",AB$5+6&lt;Mitarbeiter!$E$26),0,IF(AND(Mitarbeiter!$F$26&lt;&gt;"",AB$5&gt;Mitarbeiter!$F$26),0,IF(Planung!AB28="",$C28,IF(ISNUMBER(Planung!AB28),Planung!AB28,IF(UPPER(Planung!AB28)="H",$C28/2,0)))))))</f>
        <v>0.5</v>
      </c>
      <c r="AC28" s="27">
        <f>IF($A28="",0,IF(Mitarbeiter!$G$26=FALSE,0,IF(AND(Mitarbeiter!$E$26&lt;&gt;"",AC$5+6&lt;Mitarbeiter!$E$26),0,IF(AND(Mitarbeiter!$F$26&lt;&gt;"",AC$5&gt;Mitarbeiter!$F$26),0,IF(Planung!AC28="",$C28,IF(ISNUMBER(Planung!AC28),Planung!AC28,IF(UPPER(Planung!AC28)="H",$C28/2,0)))))))</f>
        <v>0.5</v>
      </c>
      <c r="AD28" s="27">
        <f>IF($A28="",0,IF(Mitarbeiter!$G$26=FALSE,0,IF(AND(Mitarbeiter!$E$26&lt;&gt;"",AD$5+6&lt;Mitarbeiter!$E$26),0,IF(AND(Mitarbeiter!$F$26&lt;&gt;"",AD$5&gt;Mitarbeiter!$F$26),0,IF(Planung!AD28="",$C28,IF(ISNUMBER(Planung!AD28),Planung!AD28,IF(UPPER(Planung!AD28)="H",$C28/2,0)))))))</f>
        <v>0.5</v>
      </c>
      <c r="AE28" s="27">
        <f>IF($A28="",0,IF(Mitarbeiter!$G$26=FALSE,0,IF(AND(Mitarbeiter!$E$26&lt;&gt;"",AE$5+6&lt;Mitarbeiter!$E$26),0,IF(AND(Mitarbeiter!$F$26&lt;&gt;"",AE$5&gt;Mitarbeiter!$F$26),0,IF(Planung!AE28="",$C28,IF(ISNUMBER(Planung!AE28),Planung!AE28,IF(UPPER(Planung!AE28)="H",$C28/2,0)))))))</f>
        <v>0.5</v>
      </c>
      <c r="AF28" s="27">
        <f>IF($A28="",0,IF(Mitarbeiter!$G$26=FALSE,0,IF(AND(Mitarbeiter!$E$26&lt;&gt;"",AF$5+6&lt;Mitarbeiter!$E$26),0,IF(AND(Mitarbeiter!$F$26&lt;&gt;"",AF$5&gt;Mitarbeiter!$F$26),0,IF(Planung!AF28="",$C28,IF(ISNUMBER(Planung!AF28),Planung!AF28,IF(UPPER(Planung!AF28)="H",$C28/2,0)))))))</f>
        <v>0.5</v>
      </c>
      <c r="AG28" s="27">
        <f>IF($A28="",0,IF(Mitarbeiter!$G$26=FALSE,0,IF(AND(Mitarbeiter!$E$26&lt;&gt;"",AG$5+6&lt;Mitarbeiter!$E$26),0,IF(AND(Mitarbeiter!$F$26&lt;&gt;"",AG$5&gt;Mitarbeiter!$F$26),0,IF(Planung!AG28="",$C28,IF(ISNUMBER(Planung!AG28),Planung!AG28,IF(UPPER(Planung!AG28)="H",$C28/2,0)))))))</f>
        <v>0.5</v>
      </c>
      <c r="AH28" s="27">
        <f>IF($A28="",0,IF(Mitarbeiter!$G$26=FALSE,0,IF(AND(Mitarbeiter!$E$26&lt;&gt;"",AH$5+6&lt;Mitarbeiter!$E$26),0,IF(AND(Mitarbeiter!$F$26&lt;&gt;"",AH$5&gt;Mitarbeiter!$F$26),0,IF(Planung!AH28="",$C28,IF(ISNUMBER(Planung!AH28),Planung!AH28,IF(UPPER(Planung!AH28)="H",$C28/2,0)))))))</f>
        <v>0.5</v>
      </c>
      <c r="AI28" s="27">
        <f>IF($A28="",0,IF(Mitarbeiter!$G$26=FALSE,0,IF(AND(Mitarbeiter!$E$26&lt;&gt;"",AI$5+6&lt;Mitarbeiter!$E$26),0,IF(AND(Mitarbeiter!$F$26&lt;&gt;"",AI$5&gt;Mitarbeiter!$F$26),0,IF(Planung!AI28="",$C28,IF(ISNUMBER(Planung!AI28),Planung!AI28,IF(UPPER(Planung!AI28)="H",$C28/2,0)))))))</f>
        <v>0.5</v>
      </c>
      <c r="AJ28" s="27">
        <f>IF($A28="",0,IF(Mitarbeiter!$G$26=FALSE,0,IF(AND(Mitarbeiter!$E$26&lt;&gt;"",AJ$5+6&lt;Mitarbeiter!$E$26),0,IF(AND(Mitarbeiter!$F$26&lt;&gt;"",AJ$5&gt;Mitarbeiter!$F$26),0,IF(Planung!AJ28="",$C28,IF(ISNUMBER(Planung!AJ28),Planung!AJ28,IF(UPPER(Planung!AJ28)="H",$C28/2,0)))))))</f>
        <v>0.5</v>
      </c>
      <c r="AK28" s="27">
        <f>IF($A28="",0,IF(Mitarbeiter!$G$26=FALSE,0,IF(AND(Mitarbeiter!$E$26&lt;&gt;"",AK$5+6&lt;Mitarbeiter!$E$26),0,IF(AND(Mitarbeiter!$F$26&lt;&gt;"",AK$5&gt;Mitarbeiter!$F$26),0,IF(Planung!AK28="",$C28,IF(ISNUMBER(Planung!AK28),Planung!AK28,IF(UPPER(Planung!AK28)="H",$C28/2,0)))))))</f>
        <v>0.5</v>
      </c>
      <c r="AL28" s="27">
        <f>IF($A28="",0,IF(Mitarbeiter!$G$26=FALSE,0,IF(AND(Mitarbeiter!$E$26&lt;&gt;"",AL$5+6&lt;Mitarbeiter!$E$26),0,IF(AND(Mitarbeiter!$F$26&lt;&gt;"",AL$5&gt;Mitarbeiter!$F$26),0,IF(Planung!AL28="",$C28,IF(ISNUMBER(Planung!AL28),Planung!AL28,IF(UPPER(Planung!AL28)="H",$C28/2,0)))))))</f>
        <v>0.5</v>
      </c>
      <c r="AM28" s="27">
        <f>IF($A28="",0,IF(Mitarbeiter!$G$26=FALSE,0,IF(AND(Mitarbeiter!$E$26&lt;&gt;"",AM$5+6&lt;Mitarbeiter!$E$26),0,IF(AND(Mitarbeiter!$F$26&lt;&gt;"",AM$5&gt;Mitarbeiter!$F$26),0,IF(Planung!AM28="",$C28,IF(ISNUMBER(Planung!AM28),Planung!AM28,IF(UPPER(Planung!AM28)="H",$C28/2,0)))))))</f>
        <v>0.5</v>
      </c>
      <c r="AN28" s="27">
        <f>IF($A28="",0,IF(Mitarbeiter!$G$26=FALSE,0,IF(AND(Mitarbeiter!$E$26&lt;&gt;"",AN$5+6&lt;Mitarbeiter!$E$26),0,IF(AND(Mitarbeiter!$F$26&lt;&gt;"",AN$5&gt;Mitarbeiter!$F$26),0,IF(Planung!AN28="",$C28,IF(ISNUMBER(Planung!AN28),Planung!AN28,IF(UPPER(Planung!AN28)="H",$C28/2,0)))))))</f>
        <v>0.5</v>
      </c>
      <c r="AO28" s="27">
        <f>IF($A28="",0,IF(Mitarbeiter!$G$26=FALSE,0,IF(AND(Mitarbeiter!$E$26&lt;&gt;"",AO$5+6&lt;Mitarbeiter!$E$26),0,IF(AND(Mitarbeiter!$F$26&lt;&gt;"",AO$5&gt;Mitarbeiter!$F$26),0,IF(Planung!AO28="",$C28,IF(ISNUMBER(Planung!AO28),Planung!AO28,IF(UPPER(Planung!AO28)="H",$C28/2,0)))))))</f>
        <v>0.5</v>
      </c>
      <c r="AP28" s="27">
        <f>IF($A28="",0,IF(Mitarbeiter!$G$26=FALSE,0,IF(AND(Mitarbeiter!$E$26&lt;&gt;"",AP$5+6&lt;Mitarbeiter!$E$26),0,IF(AND(Mitarbeiter!$F$26&lt;&gt;"",AP$5&gt;Mitarbeiter!$F$26),0,IF(Planung!AP28="",$C28,IF(ISNUMBER(Planung!AP28),Planung!AP28,IF(UPPER(Planung!AP28)="H",$C28/2,0)))))))</f>
        <v>0.5</v>
      </c>
      <c r="AQ28" s="27">
        <f>IF($A28="",0,IF(Mitarbeiter!$G$26=FALSE,0,IF(AND(Mitarbeiter!$E$26&lt;&gt;"",AQ$5+6&lt;Mitarbeiter!$E$26),0,IF(AND(Mitarbeiter!$F$26&lt;&gt;"",AQ$5&gt;Mitarbeiter!$F$26),0,IF(Planung!AQ28="",$C28,IF(ISNUMBER(Planung!AQ28),Planung!AQ28,IF(UPPER(Planung!AQ28)="H",$C28/2,0)))))))</f>
        <v>0.5</v>
      </c>
      <c r="AR28" s="27">
        <f>IF($A28="",0,IF(Mitarbeiter!$G$26=FALSE,0,IF(AND(Mitarbeiter!$E$26&lt;&gt;"",AR$5+6&lt;Mitarbeiter!$E$26),0,IF(AND(Mitarbeiter!$F$26&lt;&gt;"",AR$5&gt;Mitarbeiter!$F$26),0,IF(Planung!AR28="",$C28,IF(ISNUMBER(Planung!AR28),Planung!AR28,IF(UPPER(Planung!AR28)="H",$C28/2,0)))))))</f>
        <v>0.5</v>
      </c>
      <c r="AS28" s="27">
        <f>IF($A28="",0,IF(Mitarbeiter!$G$26=FALSE,0,IF(AND(Mitarbeiter!$E$26&lt;&gt;"",AS$5+6&lt;Mitarbeiter!$E$26),0,IF(AND(Mitarbeiter!$F$26&lt;&gt;"",AS$5&gt;Mitarbeiter!$F$26),0,IF(Planung!AS28="",$C28,IF(ISNUMBER(Planung!AS28),Planung!AS28,IF(UPPER(Planung!AS28)="H",$C28/2,0)))))))</f>
        <v>0.5</v>
      </c>
      <c r="AT28" s="27">
        <f>IF($A28="",0,IF(Mitarbeiter!$G$26=FALSE,0,IF(AND(Mitarbeiter!$E$26&lt;&gt;"",AT$5+6&lt;Mitarbeiter!$E$26),0,IF(AND(Mitarbeiter!$F$26&lt;&gt;"",AT$5&gt;Mitarbeiter!$F$26),0,IF(Planung!AT28="",$C28,IF(ISNUMBER(Planung!AT28),Planung!AT28,IF(UPPER(Planung!AT28)="H",$C28/2,0)))))))</f>
        <v>0.5</v>
      </c>
      <c r="AU28" s="27">
        <f>IF($A28="",0,IF(Mitarbeiter!$G$26=FALSE,0,IF(AND(Mitarbeiter!$E$26&lt;&gt;"",AU$5+6&lt;Mitarbeiter!$E$26),0,IF(AND(Mitarbeiter!$F$26&lt;&gt;"",AU$5&gt;Mitarbeiter!$F$26),0,IF(Planung!AU28="",$C28,IF(ISNUMBER(Planung!AU28),Planung!AU28,IF(UPPER(Planung!AU28)="H",$C28/2,0)))))))</f>
        <v>0.5</v>
      </c>
      <c r="AV28" s="27">
        <f>IF($A28="",0,IF(Mitarbeiter!$G$26=FALSE,0,IF(AND(Mitarbeiter!$E$26&lt;&gt;"",AV$5+6&lt;Mitarbeiter!$E$26),0,IF(AND(Mitarbeiter!$F$26&lt;&gt;"",AV$5&gt;Mitarbeiter!$F$26),0,IF(Planung!AV28="",$C28,IF(ISNUMBER(Planung!AV28),Planung!AV28,IF(UPPER(Planung!AV28)="H",$C28/2,0)))))))</f>
        <v>0.5</v>
      </c>
      <c r="AW28" s="27">
        <f>IF($A28="",0,IF(Mitarbeiter!$G$26=FALSE,0,IF(AND(Mitarbeiter!$E$26&lt;&gt;"",AW$5+6&lt;Mitarbeiter!$E$26),0,IF(AND(Mitarbeiter!$F$26&lt;&gt;"",AW$5&gt;Mitarbeiter!$F$26),0,IF(Planung!AW28="",$C28,IF(ISNUMBER(Planung!AW28),Planung!AW28,IF(UPPER(Planung!AW28)="H",$C28/2,0)))))))</f>
        <v>0.5</v>
      </c>
      <c r="AX28" s="27">
        <f>IF($A28="",0,IF(Mitarbeiter!$G$26=FALSE,0,IF(AND(Mitarbeiter!$E$26&lt;&gt;"",AX$5+6&lt;Mitarbeiter!$E$26),0,IF(AND(Mitarbeiter!$F$26&lt;&gt;"",AX$5&gt;Mitarbeiter!$F$26),0,IF(Planung!AX28="",$C28,IF(ISNUMBER(Planung!AX28),Planung!AX28,IF(UPPER(Planung!AX28)="H",$C28/2,0)))))))</f>
        <v>0.5</v>
      </c>
      <c r="AY28" s="27">
        <f>IF($A28="",0,IF(Mitarbeiter!$G$26=FALSE,0,IF(AND(Mitarbeiter!$E$26&lt;&gt;"",AY$5+6&lt;Mitarbeiter!$E$26),0,IF(AND(Mitarbeiter!$F$26&lt;&gt;"",AY$5&gt;Mitarbeiter!$F$26),0,IF(Planung!AY28="",$C28,IF(ISNUMBER(Planung!AY28),Planung!AY28,IF(UPPER(Planung!AY28)="H",$C28/2,0)))))))</f>
        <v>0.5</v>
      </c>
      <c r="AZ28" s="27">
        <f>IF($A28="",0,IF(Mitarbeiter!$G$26=FALSE,0,IF(AND(Mitarbeiter!$E$26&lt;&gt;"",AZ$5+6&lt;Mitarbeiter!$E$26),0,IF(AND(Mitarbeiter!$F$26&lt;&gt;"",AZ$5&gt;Mitarbeiter!$F$26),0,IF(Planung!AZ28="",$C28,IF(ISNUMBER(Planung!AZ28),Planung!AZ28,IF(UPPER(Planung!AZ28)="H",$C28/2,0)))))))</f>
        <v>0.5</v>
      </c>
      <c r="BA28" s="27">
        <f>IF($A28="",0,IF(Mitarbeiter!$G$26=FALSE,0,IF(AND(Mitarbeiter!$E$26&lt;&gt;"",BA$5+6&lt;Mitarbeiter!$E$26),0,IF(AND(Mitarbeiter!$F$26&lt;&gt;"",BA$5&gt;Mitarbeiter!$F$26),0,IF(Planung!BA28="",$C28,IF(ISNUMBER(Planung!BA28),Planung!BA28,IF(UPPER(Planung!BA28)="H",$C28/2,0)))))))</f>
        <v>0.5</v>
      </c>
      <c r="BB28" s="27">
        <f>IF($A28="",0,IF(Mitarbeiter!$G$26=FALSE,0,IF(AND(Mitarbeiter!$E$26&lt;&gt;"",BB$5+6&lt;Mitarbeiter!$E$26),0,IF(AND(Mitarbeiter!$F$26&lt;&gt;"",BB$5&gt;Mitarbeiter!$F$26),0,IF(Planung!BB28="",$C28,IF(ISNUMBER(Planung!BB28),Planung!BB28,IF(UPPER(Planung!BB28)="H",$C28/2,0)))))))</f>
        <v>0.5</v>
      </c>
      <c r="BC28" s="27">
        <f>IF($A28="",0,IF(Mitarbeiter!$G$26=FALSE,0,IF(AND(Mitarbeiter!$E$26&lt;&gt;"",BC$5+6&lt;Mitarbeiter!$E$26),0,IF(AND(Mitarbeiter!$F$26&lt;&gt;"",BC$5&gt;Mitarbeiter!$F$26),0,IF(Planung!BC28="",$C28,IF(ISNUMBER(Planung!BC28),Planung!BC28,IF(UPPER(Planung!BC28)="H",$C28/2,0)))))))</f>
        <v>0.5</v>
      </c>
      <c r="BD28" s="27">
        <f>IF($A28="",0,IF(Mitarbeiter!$G$26=FALSE,0,IF(AND(Mitarbeiter!$E$26&lt;&gt;"",BD$5+6&lt;Mitarbeiter!$E$26),0,IF(AND(Mitarbeiter!$F$26&lt;&gt;"",BD$5&gt;Mitarbeiter!$F$26),0,IF(Planung!BD28="",$C28,IF(ISNUMBER(Planung!BD28),Planung!BD28,IF(UPPER(Planung!BD28)="H",$C28/2,0)))))))</f>
        <v>0.5</v>
      </c>
      <c r="BE28" s="27">
        <f>IF($A28="",0,IF(Mitarbeiter!$G$26=FALSE,0,IF(AND(Mitarbeiter!$E$26&lt;&gt;"",BE$5+6&lt;Mitarbeiter!$E$26),0,IF(AND(Mitarbeiter!$F$26&lt;&gt;"",BE$5&gt;Mitarbeiter!$F$26),0,IF(Planung!BE28="",$C28,IF(ISNUMBER(Planung!BE28),Planung!BE28,IF(UPPER(Planung!BE28)="H",$C28/2,0)))))))</f>
        <v>0.5</v>
      </c>
      <c r="BF28" s="27">
        <f>IF($A28="",0,IF(Mitarbeiter!$G$26=FALSE,0,IF(AND(Mitarbeiter!$E$26&lt;&gt;"",BF$5+6&lt;Mitarbeiter!$E$26),0,IF(AND(Mitarbeiter!$F$26&lt;&gt;"",BF$5&gt;Mitarbeiter!$F$26),0,IF(Planung!BF28="",$C28,IF(ISNUMBER(Planung!BF28),Planung!BF28,IF(UPPER(Planung!BF28)="H",$C28/2,0)))))))</f>
        <v>0.5</v>
      </c>
      <c r="BG28" s="27">
        <f>IF($A28="",0,IF(Mitarbeiter!$G$26=FALSE,0,IF(AND(Mitarbeiter!$E$26&lt;&gt;"",BG$5+6&lt;Mitarbeiter!$E$26),0,IF(AND(Mitarbeiter!$F$26&lt;&gt;"",BG$5&gt;Mitarbeiter!$F$26),0,IF(Planung!BG28="",$C28,IF(ISNUMBER(Planung!BG28),Planung!BG28,IF(UPPER(Planung!BG28)="H",$C28/2,0)))))))</f>
        <v>0.5</v>
      </c>
      <c r="BH28" s="27">
        <f>IF($A28="",0,IF(Mitarbeiter!$G$26=FALSE,0,IF(AND(Mitarbeiter!$E$26&lt;&gt;"",BH$5+6&lt;Mitarbeiter!$E$26),0,IF(AND(Mitarbeiter!$F$26&lt;&gt;"",BH$5&gt;Mitarbeiter!$F$26),0,IF(Planung!BH28="",$C28,IF(ISNUMBER(Planung!BH28),Planung!BH28,IF(UPPER(Planung!BH28)="H",$C28/2,0)))))))</f>
        <v>0.5</v>
      </c>
      <c r="BI28" s="27">
        <f>IF($A28="",0,IF(Mitarbeiter!$G$26=FALSE,0,IF(AND(Mitarbeiter!$E$26&lt;&gt;"",BI$5+6&lt;Mitarbeiter!$E$26),0,IF(AND(Mitarbeiter!$F$26&lt;&gt;"",BI$5&gt;Mitarbeiter!$F$26),0,IF(Planung!BI28="",$C28,IF(ISNUMBER(Planung!BI28),Planung!BI28,IF(UPPER(Planung!BI28)="H",$C28/2,0)))))))</f>
        <v>0.5</v>
      </c>
      <c r="BJ28" s="27">
        <f>IF($A28="",0,IF(Mitarbeiter!$G$26=FALSE,0,IF(AND(Mitarbeiter!$E$26&lt;&gt;"",BJ$5+6&lt;Mitarbeiter!$E$26),0,IF(AND(Mitarbeiter!$F$26&lt;&gt;"",BJ$5&gt;Mitarbeiter!$F$26),0,IF(Planung!BJ28="",$C28,IF(ISNUMBER(Planung!BJ28),Planung!BJ28,IF(UPPER(Planung!BJ28)="H",$C28/2,0)))))))</f>
        <v>0.5</v>
      </c>
      <c r="BK28" s="27">
        <f>IF($A28="",0,IF(Mitarbeiter!$G$26=FALSE,0,IF(AND(Mitarbeiter!$E$26&lt;&gt;"",BK$5+6&lt;Mitarbeiter!$E$26),0,IF(AND(Mitarbeiter!$F$26&lt;&gt;"",BK$5&gt;Mitarbeiter!$F$26),0,IF(Planung!BK28="",$C28,IF(ISNUMBER(Planung!BK28),Planung!BK28,IF(UPPER(Planung!BK28)="H",$C28/2,0)))))))</f>
        <v>0.5</v>
      </c>
      <c r="BL28" s="27">
        <f>IF($A28="",0,IF(Mitarbeiter!$G$26=FALSE,0,IF(AND(Mitarbeiter!$E$26&lt;&gt;"",BL$5+6&lt;Mitarbeiter!$E$26),0,IF(AND(Mitarbeiter!$F$26&lt;&gt;"",BL$5&gt;Mitarbeiter!$F$26),0,IF(Planung!BL28="",$C28,IF(ISNUMBER(Planung!BL28),Planung!BL28,IF(UPPER(Planung!BL28)="H",$C28/2,0)))))))</f>
        <v>0.5</v>
      </c>
      <c r="BM28" s="27">
        <f>IF($A28="",0,IF(Mitarbeiter!$G$26=FALSE,0,IF(AND(Mitarbeiter!$E$26&lt;&gt;"",BM$5+6&lt;Mitarbeiter!$E$26),0,IF(AND(Mitarbeiter!$F$26&lt;&gt;"",BM$5&gt;Mitarbeiter!$F$26),0,IF(Planung!BM28="",$C28,IF(ISNUMBER(Planung!BM28),Planung!BM28,IF(UPPER(Planung!BM28)="H",$C28/2,0)))))))</f>
        <v>0.5</v>
      </c>
      <c r="BN28" s="27">
        <f>IF($A28="",0,IF(Mitarbeiter!$G$26=FALSE,0,IF(AND(Mitarbeiter!$E$26&lt;&gt;"",BN$5+6&lt;Mitarbeiter!$E$26),0,IF(AND(Mitarbeiter!$F$26&lt;&gt;"",BN$5&gt;Mitarbeiter!$F$26),0,IF(Planung!BN28="",$C28,IF(ISNUMBER(Planung!BN28),Planung!BN28,IF(UPPER(Planung!BN28)="H",$C28/2,0)))))))</f>
        <v>0.5</v>
      </c>
      <c r="BO28" s="27">
        <f>IF($A28="",0,IF(Mitarbeiter!$G$26=FALSE,0,IF(AND(Mitarbeiter!$E$26&lt;&gt;"",BO$5+6&lt;Mitarbeiter!$E$26),0,IF(AND(Mitarbeiter!$F$26&lt;&gt;"",BO$5&gt;Mitarbeiter!$F$26),0,IF(Planung!BO28="",$C28,IF(ISNUMBER(Planung!BO28),Planung!BO28,IF(UPPER(Planung!BO28)="H",$C28/2,0)))))))</f>
        <v>0.5</v>
      </c>
      <c r="BP28" s="27">
        <f>IF($A28="",0,IF(Mitarbeiter!$G$26=FALSE,0,IF(AND(Mitarbeiter!$E$26&lt;&gt;"",BP$5+6&lt;Mitarbeiter!$E$26),0,IF(AND(Mitarbeiter!$F$26&lt;&gt;"",BP$5&gt;Mitarbeiter!$F$26),0,IF(Planung!BP28="",$C28,IF(ISNUMBER(Planung!BP28),Planung!BP28,IF(UPPER(Planung!BP28)="H",$C28/2,0)))))))</f>
        <v>0.5</v>
      </c>
      <c r="BQ28" s="27">
        <f>IF($A28="",0,IF(Mitarbeiter!$G$26=FALSE,0,IF(AND(Mitarbeiter!$E$26&lt;&gt;"",BQ$5+6&lt;Mitarbeiter!$E$26),0,IF(AND(Mitarbeiter!$F$26&lt;&gt;"",BQ$5&gt;Mitarbeiter!$F$26),0,IF(Planung!BQ28="",$C28,IF(ISNUMBER(Planung!BQ28),Planung!BQ28,IF(UPPER(Planung!BQ28)="H",$C28/2,0)))))))</f>
        <v>0.5</v>
      </c>
      <c r="BR28" s="27">
        <f>IF($A28="",0,IF(Mitarbeiter!$G$26=FALSE,0,IF(AND(Mitarbeiter!$E$26&lt;&gt;"",BR$5+6&lt;Mitarbeiter!$E$26),0,IF(AND(Mitarbeiter!$F$26&lt;&gt;"",BR$5&gt;Mitarbeiter!$F$26),0,IF(Planung!BR28="",$C28,IF(ISNUMBER(Planung!BR28),Planung!BR28,IF(UPPER(Planung!BR28)="H",$C28/2,0)))))))</f>
        <v>0.5</v>
      </c>
      <c r="BS28" s="27">
        <f>IF($A28="",0,IF(Mitarbeiter!$G$26=FALSE,0,IF(AND(Mitarbeiter!$E$26&lt;&gt;"",BS$5+6&lt;Mitarbeiter!$E$26),0,IF(AND(Mitarbeiter!$F$26&lt;&gt;"",BS$5&gt;Mitarbeiter!$F$26),0,IF(Planung!BS28="",$C28,IF(ISNUMBER(Planung!BS28),Planung!BS28,IF(UPPER(Planung!BS28)="H",$C28/2,0)))))))</f>
        <v>0.5</v>
      </c>
      <c r="BT28" s="27">
        <f>IF($A28="",0,IF(Mitarbeiter!$G$26=FALSE,0,IF(AND(Mitarbeiter!$E$26&lt;&gt;"",BT$5+6&lt;Mitarbeiter!$E$26),0,IF(AND(Mitarbeiter!$F$26&lt;&gt;"",BT$5&gt;Mitarbeiter!$F$26),0,IF(Planung!BT28="",$C28,IF(ISNUMBER(Planung!BT28),Planung!BT28,IF(UPPER(Planung!BT28)="H",$C28/2,0)))))))</f>
        <v>0.5</v>
      </c>
      <c r="BU28" s="27">
        <f>IF($A28="",0,IF(Mitarbeiter!$G$26=FALSE,0,IF(AND(Mitarbeiter!$E$26&lt;&gt;"",BU$5+6&lt;Mitarbeiter!$E$26),0,IF(AND(Mitarbeiter!$F$26&lt;&gt;"",BU$5&gt;Mitarbeiter!$F$26),0,IF(Planung!BU28="",$C28,IF(ISNUMBER(Planung!BU28),Planung!BU28,IF(UPPER(Planung!BU28)="H",$C28/2,0)))))))</f>
        <v>0.5</v>
      </c>
      <c r="BV28" s="27">
        <f>IF($A28="",0,IF(Mitarbeiter!$G$26=FALSE,0,IF(AND(Mitarbeiter!$E$26&lt;&gt;"",BV$5+6&lt;Mitarbeiter!$E$26),0,IF(AND(Mitarbeiter!$F$26&lt;&gt;"",BV$5&gt;Mitarbeiter!$F$26),0,IF(Planung!BV28="",$C28,IF(ISNUMBER(Planung!BV28),Planung!BV28,IF(UPPER(Planung!BV28)="H",$C28/2,0)))))))</f>
        <v>0.5</v>
      </c>
      <c r="BW28" s="27">
        <f>IF($A28="",0,IF(Mitarbeiter!$G$26=FALSE,0,IF(AND(Mitarbeiter!$E$26&lt;&gt;"",BW$5+6&lt;Mitarbeiter!$E$26),0,IF(AND(Mitarbeiter!$F$26&lt;&gt;"",BW$5&gt;Mitarbeiter!$F$26),0,IF(Planung!BW28="",$C28,IF(ISNUMBER(Planung!BW28),Planung!BW28,IF(UPPER(Planung!BW28)="H",$C28/2,0)))))))</f>
        <v>0.5</v>
      </c>
      <c r="BX28" s="27">
        <f>IF($A28="",0,IF(Mitarbeiter!$G$26=FALSE,0,IF(AND(Mitarbeiter!$E$26&lt;&gt;"",BX$5+6&lt;Mitarbeiter!$E$26),0,IF(AND(Mitarbeiter!$F$26&lt;&gt;"",BX$5&gt;Mitarbeiter!$F$26),0,IF(Planung!BX28="",$C28,IF(ISNUMBER(Planung!BX28),Planung!BX28,IF(UPPER(Planung!BX28)="H",$C28/2,0)))))))</f>
        <v>0.5</v>
      </c>
      <c r="BY28" s="27">
        <f>IF($A28="",0,IF(Mitarbeiter!$G$26=FALSE,0,IF(AND(Mitarbeiter!$E$26&lt;&gt;"",BY$5+6&lt;Mitarbeiter!$E$26),0,IF(AND(Mitarbeiter!$F$26&lt;&gt;"",BY$5&gt;Mitarbeiter!$F$26),0,IF(Planung!BY28="",$C28,IF(ISNUMBER(Planung!BY28),Planung!BY28,IF(UPPER(Planung!BY28)="H",$C28/2,0)))))))</f>
        <v>0.5</v>
      </c>
      <c r="BZ28" s="27">
        <f>IF($A28="",0,IF(Mitarbeiter!$G$26=FALSE,0,IF(AND(Mitarbeiter!$E$26&lt;&gt;"",BZ$5+6&lt;Mitarbeiter!$E$26),0,IF(AND(Mitarbeiter!$F$26&lt;&gt;"",BZ$5&gt;Mitarbeiter!$F$26),0,IF(Planung!BZ28="",$C28,IF(ISNUMBER(Planung!BZ28),Planung!BZ28,IF(UPPER(Planung!BZ28)="H",$C28/2,0)))))))</f>
        <v>0.5</v>
      </c>
      <c r="CA28" s="27">
        <f>IF($A28="",0,IF(Mitarbeiter!$G$26=FALSE,0,IF(AND(Mitarbeiter!$E$26&lt;&gt;"",CA$5+6&lt;Mitarbeiter!$E$26),0,IF(AND(Mitarbeiter!$F$26&lt;&gt;"",CA$5&gt;Mitarbeiter!$F$26),0,IF(Planung!CA28="",$C28,IF(ISNUMBER(Planung!CA28),Planung!CA28,IF(UPPER(Planung!CA28)="H",$C28/2,0)))))))</f>
        <v>0.5</v>
      </c>
      <c r="CB28" s="27">
        <f>IF($A28="",0,IF(Mitarbeiter!$G$26=FALSE,0,IF(AND(Mitarbeiter!$E$26&lt;&gt;"",CB$5+6&lt;Mitarbeiter!$E$26),0,IF(AND(Mitarbeiter!$F$26&lt;&gt;"",CB$5&gt;Mitarbeiter!$F$26),0,IF(Planung!CB28="",$C28,IF(ISNUMBER(Planung!CB28),Planung!CB28,IF(UPPER(Planung!CB28)="H",$C28/2,0)))))))</f>
        <v>0.5</v>
      </c>
      <c r="CC28" s="27">
        <f>IF($A28="",0,IF(Mitarbeiter!$G$26=FALSE,0,IF(AND(Mitarbeiter!$E$26&lt;&gt;"",CC$5+6&lt;Mitarbeiter!$E$26),0,IF(AND(Mitarbeiter!$F$26&lt;&gt;"",CC$5&gt;Mitarbeiter!$F$26),0,IF(Planung!CC28="",$C28,IF(ISNUMBER(Planung!CC28),Planung!CC28,IF(UPPER(Planung!CC28)="H",$C28/2,0)))))))</f>
        <v>0.5</v>
      </c>
      <c r="CD28" s="27">
        <f>IF($A28="",0,IF(Mitarbeiter!$G$26=FALSE,0,IF(AND(Mitarbeiter!$E$26&lt;&gt;"",CD$5+6&lt;Mitarbeiter!$E$26),0,IF(AND(Mitarbeiter!$F$26&lt;&gt;"",CD$5&gt;Mitarbeiter!$F$26),0,IF(Planung!CD28="",$C28,IF(ISNUMBER(Planung!CD28),Planung!CD28,IF(UPPER(Planung!CD28)="H",$C28/2,0)))))))</f>
        <v>0.5</v>
      </c>
      <c r="CE28" s="27">
        <f>IF($A28="",0,IF(Mitarbeiter!$G$26=FALSE,0,IF(AND(Mitarbeiter!$E$26&lt;&gt;"",CE$5+6&lt;Mitarbeiter!$E$26),0,IF(AND(Mitarbeiter!$F$26&lt;&gt;"",CE$5&gt;Mitarbeiter!$F$26),0,IF(Planung!CE28="",$C28,IF(ISNUMBER(Planung!CE28),Planung!CE28,IF(UPPER(Planung!CE28)="H",$C28/2,0)))))))</f>
        <v>0.5</v>
      </c>
      <c r="CF28" s="27">
        <f>IF($A28="",0,IF(Mitarbeiter!$G$26=FALSE,0,IF(AND(Mitarbeiter!$E$26&lt;&gt;"",CF$5+6&lt;Mitarbeiter!$E$26),0,IF(AND(Mitarbeiter!$F$26&lt;&gt;"",CF$5&gt;Mitarbeiter!$F$26),0,IF(Planung!CF28="",$C28,IF(ISNUMBER(Planung!CF28),Planung!CF28,IF(UPPER(Planung!CF28)="H",$C28/2,0)))))))</f>
        <v>0.5</v>
      </c>
      <c r="CG28" s="27">
        <f>IF($A28="",0,IF(Mitarbeiter!$G$26=FALSE,0,IF(AND(Mitarbeiter!$E$26&lt;&gt;"",CG$5+6&lt;Mitarbeiter!$E$26),0,IF(AND(Mitarbeiter!$F$26&lt;&gt;"",CG$5&gt;Mitarbeiter!$F$26),0,IF(Planung!CG28="",$C28,IF(ISNUMBER(Planung!CG28),Planung!CG28,IF(UPPER(Planung!CG28)="H",$C28/2,0)))))))</f>
        <v>0.5</v>
      </c>
      <c r="CH28" s="27">
        <f>IF($A28="",0,IF(Mitarbeiter!$G$26=FALSE,0,IF(AND(Mitarbeiter!$E$26&lt;&gt;"",CH$5+6&lt;Mitarbeiter!$E$26),0,IF(AND(Mitarbeiter!$F$26&lt;&gt;"",CH$5&gt;Mitarbeiter!$F$26),0,IF(Planung!CH28="",$C28,IF(ISNUMBER(Planung!CH28),Planung!CH28,IF(UPPER(Planung!CH28)="H",$C28/2,0)))))))</f>
        <v>0.5</v>
      </c>
      <c r="CI28" s="27">
        <f>IF($A28="",0,IF(Mitarbeiter!$G$26=FALSE,0,IF(AND(Mitarbeiter!$E$26&lt;&gt;"",CI$5+6&lt;Mitarbeiter!$E$26),0,IF(AND(Mitarbeiter!$F$26&lt;&gt;"",CI$5&gt;Mitarbeiter!$F$26),0,IF(Planung!CI28="",$C28,IF(ISNUMBER(Planung!CI28),Planung!CI28,IF(UPPER(Planung!CI28)="H",$C28/2,0)))))))</f>
        <v>0.5</v>
      </c>
      <c r="CJ28" s="27">
        <f>IF($A28="",0,IF(Mitarbeiter!$G$26=FALSE,0,IF(AND(Mitarbeiter!$E$26&lt;&gt;"",CJ$5+6&lt;Mitarbeiter!$E$26),0,IF(AND(Mitarbeiter!$F$26&lt;&gt;"",CJ$5&gt;Mitarbeiter!$F$26),0,IF(Planung!CJ28="",$C28,IF(ISNUMBER(Planung!CJ28),Planung!CJ28,IF(UPPER(Planung!CJ28)="H",$C28/2,0)))))))</f>
        <v>0.5</v>
      </c>
      <c r="CK28" s="27">
        <f>IF($A28="",0,IF(Mitarbeiter!$G$26=FALSE,0,IF(AND(Mitarbeiter!$E$26&lt;&gt;"",CK$5+6&lt;Mitarbeiter!$E$26),0,IF(AND(Mitarbeiter!$F$26&lt;&gt;"",CK$5&gt;Mitarbeiter!$F$26),0,IF(Planung!CK28="",$C28,IF(ISNUMBER(Planung!CK28),Planung!CK28,IF(UPPER(Planung!CK28)="H",$C28/2,0)))))))</f>
        <v>0.5</v>
      </c>
      <c r="CL28" s="27">
        <f>IF($A28="",0,IF(Mitarbeiter!$G$26=FALSE,0,IF(AND(Mitarbeiter!$E$26&lt;&gt;"",CL$5+6&lt;Mitarbeiter!$E$26),0,IF(AND(Mitarbeiter!$F$26&lt;&gt;"",CL$5&gt;Mitarbeiter!$F$26),0,IF(Planung!CL28="",$C28,IF(ISNUMBER(Planung!CL28),Planung!CL28,IF(UPPER(Planung!CL28)="H",$C28/2,0)))))))</f>
        <v>0.5</v>
      </c>
      <c r="CM28" s="27">
        <f>IF($A28="",0,IF(Mitarbeiter!$G$26=FALSE,0,IF(AND(Mitarbeiter!$E$26&lt;&gt;"",CM$5+6&lt;Mitarbeiter!$E$26),0,IF(AND(Mitarbeiter!$F$26&lt;&gt;"",CM$5&gt;Mitarbeiter!$F$26),0,IF(Planung!CM28="",$C28,IF(ISNUMBER(Planung!CM28),Planung!CM28,IF(UPPER(Planung!CM28)="H",$C28/2,0)))))))</f>
        <v>0.5</v>
      </c>
      <c r="CN28" s="27">
        <f>IF($A28="",0,IF(Mitarbeiter!$G$26=FALSE,0,IF(AND(Mitarbeiter!$E$26&lt;&gt;"",CN$5+6&lt;Mitarbeiter!$E$26),0,IF(AND(Mitarbeiter!$F$26&lt;&gt;"",CN$5&gt;Mitarbeiter!$F$26),0,IF(Planung!CN28="",$C28,IF(ISNUMBER(Planung!CN28),Planung!CN28,IF(UPPER(Planung!CN28)="H",$C28/2,0)))))))</f>
        <v>0.5</v>
      </c>
      <c r="CO28" s="27">
        <f>IF($A28="",0,IF(Mitarbeiter!$G$26=FALSE,0,IF(AND(Mitarbeiter!$E$26&lt;&gt;"",CO$5+6&lt;Mitarbeiter!$E$26),0,IF(AND(Mitarbeiter!$F$26&lt;&gt;"",CO$5&gt;Mitarbeiter!$F$26),0,IF(Planung!CO28="",$C28,IF(ISNUMBER(Planung!CO28),Planung!CO28,IF(UPPER(Planung!CO28)="H",$C28/2,0)))))))</f>
        <v>0.5</v>
      </c>
      <c r="CP28" s="27">
        <f>IF($A28="",0,IF(Mitarbeiter!$G$26=FALSE,0,IF(AND(Mitarbeiter!$E$26&lt;&gt;"",CP$5+6&lt;Mitarbeiter!$E$26),0,IF(AND(Mitarbeiter!$F$26&lt;&gt;"",CP$5&gt;Mitarbeiter!$F$26),0,IF(Planung!CP28="",$C28,IF(ISNUMBER(Planung!CP28),Planung!CP28,IF(UPPER(Planung!CP28)="H",$C28/2,0)))))))</f>
        <v>0.5</v>
      </c>
      <c r="CQ28" s="27">
        <f>IF($A28="",0,IF(Mitarbeiter!$G$26=FALSE,0,IF(AND(Mitarbeiter!$E$26&lt;&gt;"",CQ$5+6&lt;Mitarbeiter!$E$26),0,IF(AND(Mitarbeiter!$F$26&lt;&gt;"",CQ$5&gt;Mitarbeiter!$F$26),0,IF(Planung!CQ28="",$C28,IF(ISNUMBER(Planung!CQ28),Planung!CQ28,IF(UPPER(Planung!CQ28)="H",$C28/2,0)))))))</f>
        <v>0.5</v>
      </c>
      <c r="CR28" s="27">
        <f>IF($A28="",0,IF(Mitarbeiter!$G$26=FALSE,0,IF(AND(Mitarbeiter!$E$26&lt;&gt;"",CR$5+6&lt;Mitarbeiter!$E$26),0,IF(AND(Mitarbeiter!$F$26&lt;&gt;"",CR$5&gt;Mitarbeiter!$F$26),0,IF(Planung!CR28="",$C28,IF(ISNUMBER(Planung!CR28),Planung!CR28,IF(UPPER(Planung!CR28)="H",$C28/2,0)))))))</f>
        <v>0.5</v>
      </c>
      <c r="CS28" s="27">
        <f>IF($A28="",0,IF(Mitarbeiter!$G$26=FALSE,0,IF(AND(Mitarbeiter!$E$26&lt;&gt;"",CS$5+6&lt;Mitarbeiter!$E$26),0,IF(AND(Mitarbeiter!$F$26&lt;&gt;"",CS$5&gt;Mitarbeiter!$F$26),0,IF(Planung!CS28="",$C28,IF(ISNUMBER(Planung!CS28),Planung!CS28,IF(UPPER(Planung!CS28)="H",$C28/2,0)))))))</f>
        <v>0.5</v>
      </c>
      <c r="CT28" s="27">
        <f>IF($A28="",0,IF(Mitarbeiter!$G$26=FALSE,0,IF(AND(Mitarbeiter!$E$26&lt;&gt;"",CT$5+6&lt;Mitarbeiter!$E$26),0,IF(AND(Mitarbeiter!$F$26&lt;&gt;"",CT$5&gt;Mitarbeiter!$F$26),0,IF(Planung!CT28="",$C28,IF(ISNUMBER(Planung!CT28),Planung!CT28,IF(UPPER(Planung!CT28)="H",$C28/2,0)))))))</f>
        <v>0.5</v>
      </c>
      <c r="CU28" s="27">
        <f>IF($A28="",0,IF(Mitarbeiter!$G$26=FALSE,0,IF(AND(Mitarbeiter!$E$26&lt;&gt;"",CU$5+6&lt;Mitarbeiter!$E$26),0,IF(AND(Mitarbeiter!$F$26&lt;&gt;"",CU$5&gt;Mitarbeiter!$F$26),0,IF(Planung!CU28="",$C28,IF(ISNUMBER(Planung!CU28),Planung!CU28,IF(UPPER(Planung!CU28)="H",$C28/2,0)))))))</f>
        <v>0.5</v>
      </c>
      <c r="CV28" s="27">
        <f>IF($A28="",0,IF(Mitarbeiter!$G$26=FALSE,0,IF(AND(Mitarbeiter!$E$26&lt;&gt;"",CV$5+6&lt;Mitarbeiter!$E$26),0,IF(AND(Mitarbeiter!$F$26&lt;&gt;"",CV$5&gt;Mitarbeiter!$F$26),0,IF(Planung!CV28="",$C28,IF(ISNUMBER(Planung!CV28),Planung!CV28,IF(UPPER(Planung!CV28)="H",$C28/2,0)))))))</f>
        <v>0.5</v>
      </c>
      <c r="CW28" s="27">
        <f>IF($A28="",0,IF(Mitarbeiter!$G$26=FALSE,0,IF(AND(Mitarbeiter!$E$26&lt;&gt;"",CW$5+6&lt;Mitarbeiter!$E$26),0,IF(AND(Mitarbeiter!$F$26&lt;&gt;"",CW$5&gt;Mitarbeiter!$F$26),0,IF(Planung!CW28="",$C28,IF(ISNUMBER(Planung!CW28),Planung!CW28,IF(UPPER(Planung!CW28)="H",$C28/2,0)))))))</f>
        <v>0.5</v>
      </c>
      <c r="CX28" s="27">
        <f>IF($A28="",0,IF(Mitarbeiter!$G$26=FALSE,0,IF(AND(Mitarbeiter!$E$26&lt;&gt;"",CX$5+6&lt;Mitarbeiter!$E$26),0,IF(AND(Mitarbeiter!$F$26&lt;&gt;"",CX$5&gt;Mitarbeiter!$F$26),0,IF(Planung!CX28="",$C28,IF(ISNUMBER(Planung!CX28),Planung!CX28,IF(UPPER(Planung!CX28)="H",$C28/2,0)))))))</f>
        <v>0.5</v>
      </c>
      <c r="CY28" s="27">
        <f>IF($A28="",0,IF(Mitarbeiter!$G$26=FALSE,0,IF(AND(Mitarbeiter!$E$26&lt;&gt;"",CY$5+6&lt;Mitarbeiter!$E$26),0,IF(AND(Mitarbeiter!$F$26&lt;&gt;"",CY$5&gt;Mitarbeiter!$F$26),0,IF(Planung!CY28="",$C28,IF(ISNUMBER(Planung!CY28),Planung!CY28,IF(UPPER(Planung!CY28)="H",$C28/2,0)))))))</f>
        <v>0.5</v>
      </c>
      <c r="CZ28" s="27">
        <f>IF($A28="",0,IF(Mitarbeiter!$G$26=FALSE,0,IF(AND(Mitarbeiter!$E$26&lt;&gt;"",CZ$5+6&lt;Mitarbeiter!$E$26),0,IF(AND(Mitarbeiter!$F$26&lt;&gt;"",CZ$5&gt;Mitarbeiter!$F$26),0,IF(Planung!CZ28="",$C28,IF(ISNUMBER(Planung!CZ28),Planung!CZ28,IF(UPPER(Planung!CZ28)="H",$C28/2,0)))))))</f>
        <v>0.5</v>
      </c>
      <c r="DA28" s="27">
        <f>IF($A28="",0,IF(Mitarbeiter!$G$26=FALSE,0,IF(AND(Mitarbeiter!$E$26&lt;&gt;"",DA$5+6&lt;Mitarbeiter!$E$26),0,IF(AND(Mitarbeiter!$F$26&lt;&gt;"",DA$5&gt;Mitarbeiter!$F$26),0,IF(Planung!DA28="",$C28,IF(ISNUMBER(Planung!DA28),Planung!DA28,IF(UPPER(Planung!DA28)="H",$C28/2,0)))))))</f>
        <v>0.5</v>
      </c>
      <c r="DB28" s="27">
        <f>IF($A28="",0,IF(Mitarbeiter!$G$26=FALSE,0,IF(AND(Mitarbeiter!$E$26&lt;&gt;"",DB$5+6&lt;Mitarbeiter!$E$26),0,IF(AND(Mitarbeiter!$F$26&lt;&gt;"",DB$5&gt;Mitarbeiter!$F$26),0,IF(Planung!DB28="",$C28,IF(ISNUMBER(Planung!DB28),Planung!DB28,IF(UPPER(Planung!DB28)="H",$C28/2,0)))))))</f>
        <v>0.5</v>
      </c>
      <c r="DC28" s="27">
        <f>IF($A28="",0,IF(Mitarbeiter!$G$26=FALSE,0,IF(AND(Mitarbeiter!$E$26&lt;&gt;"",DC$5+6&lt;Mitarbeiter!$E$26),0,IF(AND(Mitarbeiter!$F$26&lt;&gt;"",DC$5&gt;Mitarbeiter!$F$26),0,IF(Planung!DC28="",$C28,IF(ISNUMBER(Planung!DC28),Planung!DC28,IF(UPPER(Planung!DC28)="H",$C28/2,0)))))))</f>
        <v>0.5</v>
      </c>
      <c r="DD28" s="27">
        <f>IF($A28="",0,IF(Mitarbeiter!$G$26=FALSE,0,IF(AND(Mitarbeiter!$E$26&lt;&gt;"",DD$5+6&lt;Mitarbeiter!$E$26),0,IF(AND(Mitarbeiter!$F$26&lt;&gt;"",DD$5&gt;Mitarbeiter!$F$26),0,IF(Planung!DD28="",$C28,IF(ISNUMBER(Planung!DD28),Planung!DD28,IF(UPPER(Planung!DD28)="H",$C28/2,0)))))))</f>
        <v>0.5</v>
      </c>
      <c r="DE28" s="27">
        <f>IF($A28="",0,IF(Mitarbeiter!$G$26=FALSE,0,IF(AND(Mitarbeiter!$E$26&lt;&gt;"",DE$5+6&lt;Mitarbeiter!$E$26),0,IF(AND(Mitarbeiter!$F$26&lt;&gt;"",DE$5&gt;Mitarbeiter!$F$26),0,IF(Planung!DE28="",$C28,IF(ISNUMBER(Planung!DE28),Planung!DE28,IF(UPPER(Planung!DE28)="H",$C28/2,0)))))))</f>
        <v>0.5</v>
      </c>
      <c r="DF28" s="27">
        <f>IF($A28="",0,IF(Mitarbeiter!$G$26=FALSE,0,IF(AND(Mitarbeiter!$E$26&lt;&gt;"",DF$5+6&lt;Mitarbeiter!$E$26),0,IF(AND(Mitarbeiter!$F$26&lt;&gt;"",DF$5&gt;Mitarbeiter!$F$26),0,IF(Planung!DF28="",$C28,IF(ISNUMBER(Planung!DF28),Planung!DF28,IF(UPPER(Planung!DF28)="H",$C28/2,0)))))))</f>
        <v>0.5</v>
      </c>
      <c r="DG28" s="27">
        <f>IF($A28="",0,IF(Mitarbeiter!$G$26=FALSE,0,IF(AND(Mitarbeiter!$E$26&lt;&gt;"",DG$5+6&lt;Mitarbeiter!$E$26),0,IF(AND(Mitarbeiter!$F$26&lt;&gt;"",DG$5&gt;Mitarbeiter!$F$26),0,IF(Planung!DG28="",$C28,IF(ISNUMBER(Planung!DG28),Planung!DG28,IF(UPPER(Planung!DG28)="H",$C28/2,0)))))))</f>
        <v>0.5</v>
      </c>
      <c r="DH28" s="27">
        <f>IF($A28="",0,IF(Mitarbeiter!$G$26=FALSE,0,IF(AND(Mitarbeiter!$E$26&lt;&gt;"",DH$5+6&lt;Mitarbeiter!$E$26),0,IF(AND(Mitarbeiter!$F$26&lt;&gt;"",DH$5&gt;Mitarbeiter!$F$26),0,IF(Planung!DH28="",$C28,IF(ISNUMBER(Planung!DH28),Planung!DH28,IF(UPPER(Planung!DH28)="H",$C28/2,0)))))))</f>
        <v>0.5</v>
      </c>
      <c r="DI28" s="27">
        <f>IF($A28="",0,IF(Mitarbeiter!$G$26=FALSE,0,IF(AND(Mitarbeiter!$E$26&lt;&gt;"",DI$5+6&lt;Mitarbeiter!$E$26),0,IF(AND(Mitarbeiter!$F$26&lt;&gt;"",DI$5&gt;Mitarbeiter!$F$26),0,IF(Planung!DI28="",$C28,IF(ISNUMBER(Planung!DI28),Planung!DI28,IF(UPPER(Planung!DI28)="H",$C28/2,0)))))))</f>
        <v>0.5</v>
      </c>
      <c r="DJ28" s="27">
        <f>IF($A28="",0,IF(Mitarbeiter!$G$26=FALSE,0,IF(AND(Mitarbeiter!$E$26&lt;&gt;"",DJ$5+6&lt;Mitarbeiter!$E$26),0,IF(AND(Mitarbeiter!$F$26&lt;&gt;"",DJ$5&gt;Mitarbeiter!$F$26),0,IF(Planung!DJ28="",$C28,IF(ISNUMBER(Planung!DJ28),Planung!DJ28,IF(UPPER(Planung!DJ28)="H",$C28/2,0)))))))</f>
        <v>0.5</v>
      </c>
      <c r="DK28" s="27">
        <f>IF($A28="",0,IF(Mitarbeiter!$G$26=FALSE,0,IF(AND(Mitarbeiter!$E$26&lt;&gt;"",DK$5+6&lt;Mitarbeiter!$E$26),0,IF(AND(Mitarbeiter!$F$26&lt;&gt;"",DK$5&gt;Mitarbeiter!$F$26),0,IF(Planung!DK28="",$C28,IF(ISNUMBER(Planung!DK28),Planung!DK28,IF(UPPER(Planung!DK28)="H",$C28/2,0)))))))</f>
        <v>0.5</v>
      </c>
      <c r="DL28" s="27">
        <f>IF($A28="",0,IF(Mitarbeiter!$G$26=FALSE,0,IF(AND(Mitarbeiter!$E$26&lt;&gt;"",DL$5+6&lt;Mitarbeiter!$E$26),0,IF(AND(Mitarbeiter!$F$26&lt;&gt;"",DL$5&gt;Mitarbeiter!$F$26),0,IF(Planung!DL28="",$C28,IF(ISNUMBER(Planung!DL28),Planung!DL28,IF(UPPER(Planung!DL28)="H",$C28/2,0)))))))</f>
        <v>0.5</v>
      </c>
      <c r="DM28" s="27">
        <f>IF($A28="",0,IF(Mitarbeiter!$G$26=FALSE,0,IF(AND(Mitarbeiter!$E$26&lt;&gt;"",DM$5+6&lt;Mitarbeiter!$E$26),0,IF(AND(Mitarbeiter!$F$26&lt;&gt;"",DM$5&gt;Mitarbeiter!$F$26),0,IF(Planung!DM28="",$C28,IF(ISNUMBER(Planung!DM28),Planung!DM28,IF(UPPER(Planung!DM28)="H",$C28/2,0)))))))</f>
        <v>0.5</v>
      </c>
      <c r="DN28" s="27">
        <f>IF($A28="",0,IF(Mitarbeiter!$G$26=FALSE,0,IF(AND(Mitarbeiter!$E$26&lt;&gt;"",DN$5+6&lt;Mitarbeiter!$E$26),0,IF(AND(Mitarbeiter!$F$26&lt;&gt;"",DN$5&gt;Mitarbeiter!$F$26),0,IF(Planung!DN28="",$C28,IF(ISNUMBER(Planung!DN28),Planung!DN28,IF(UPPER(Planung!DN28)="H",$C28/2,0)))))))</f>
        <v>0.5</v>
      </c>
      <c r="DO28" s="27">
        <f>IF($A28="",0,IF(Mitarbeiter!$G$26=FALSE,0,IF(AND(Mitarbeiter!$E$26&lt;&gt;"",DO$5+6&lt;Mitarbeiter!$E$26),0,IF(AND(Mitarbeiter!$F$26&lt;&gt;"",DO$5&gt;Mitarbeiter!$F$26),0,IF(Planung!DO28="",$C28,IF(ISNUMBER(Planung!DO28),Planung!DO28,IF(UPPER(Planung!DO28)="H",$C28/2,0)))))))</f>
        <v>0.5</v>
      </c>
      <c r="DP28" s="27">
        <f>IF($A28="",0,IF(Mitarbeiter!$G$26=FALSE,0,IF(AND(Mitarbeiter!$E$26&lt;&gt;"",DP$5+6&lt;Mitarbeiter!$E$26),0,IF(AND(Mitarbeiter!$F$26&lt;&gt;"",DP$5&gt;Mitarbeiter!$F$26),0,IF(Planung!DP28="",$C28,IF(ISNUMBER(Planung!DP28),Planung!DP28,IF(UPPER(Planung!DP28)="H",$C28/2,0)))))))</f>
        <v>0.5</v>
      </c>
      <c r="DQ28" s="27">
        <f>IF($A28="",0,IF(Mitarbeiter!$G$26=FALSE,0,IF(AND(Mitarbeiter!$E$26&lt;&gt;"",DQ$5+6&lt;Mitarbeiter!$E$26),0,IF(AND(Mitarbeiter!$F$26&lt;&gt;"",DQ$5&gt;Mitarbeiter!$F$26),0,IF(Planung!DQ28="",$C28,IF(ISNUMBER(Planung!DQ28),Planung!DQ28,IF(UPPER(Planung!DQ28)="H",$C28/2,0)))))))</f>
        <v>0.5</v>
      </c>
      <c r="DR28" s="27">
        <f>IF($A28="",0,IF(Mitarbeiter!$G$26=FALSE,0,IF(AND(Mitarbeiter!$E$26&lt;&gt;"",DR$5+6&lt;Mitarbeiter!$E$26),0,IF(AND(Mitarbeiter!$F$26&lt;&gt;"",DR$5&gt;Mitarbeiter!$F$26),0,IF(Planung!DR28="",$C28,IF(ISNUMBER(Planung!DR28),Planung!DR28,IF(UPPER(Planung!DR28)="H",$C28/2,0)))))))</f>
        <v>0.5</v>
      </c>
      <c r="DS28" s="27">
        <f>IF($A28="",0,IF(Mitarbeiter!$G$26=FALSE,0,IF(AND(Mitarbeiter!$E$26&lt;&gt;"",DS$5+6&lt;Mitarbeiter!$E$26),0,IF(AND(Mitarbeiter!$F$26&lt;&gt;"",DS$5&gt;Mitarbeiter!$F$26),0,IF(Planung!DS28="",$C28,IF(ISNUMBER(Planung!DS28),Planung!DS28,IF(UPPER(Planung!DS28)="H",$C28/2,0)))))))</f>
        <v>0.5</v>
      </c>
      <c r="DT28" s="27">
        <f>IF($A28="",0,IF(Mitarbeiter!$G$26=FALSE,0,IF(AND(Mitarbeiter!$E$26&lt;&gt;"",DT$5+6&lt;Mitarbeiter!$E$26),0,IF(AND(Mitarbeiter!$F$26&lt;&gt;"",DT$5&gt;Mitarbeiter!$F$26),0,IF(Planung!DT28="",$C28,IF(ISNUMBER(Planung!DT28),Planung!DT28,IF(UPPER(Planung!DT28)="H",$C28/2,0)))))))</f>
        <v>0.5</v>
      </c>
      <c r="DU28" s="27">
        <f>IF($A28="",0,IF(Mitarbeiter!$G$26=FALSE,0,IF(AND(Mitarbeiter!$E$26&lt;&gt;"",DU$5+6&lt;Mitarbeiter!$E$26),0,IF(AND(Mitarbeiter!$F$26&lt;&gt;"",DU$5&gt;Mitarbeiter!$F$26),0,IF(Planung!DU28="",$C28,IF(ISNUMBER(Planung!DU28),Planung!DU28,IF(UPPER(Planung!DU28)="H",$C28/2,0)))))))</f>
        <v>0.5</v>
      </c>
      <c r="DV28" s="27">
        <f>IF($A28="",0,IF(Mitarbeiter!$G$26=FALSE,0,IF(AND(Mitarbeiter!$E$26&lt;&gt;"",DV$5+6&lt;Mitarbeiter!$E$26),0,IF(AND(Mitarbeiter!$F$26&lt;&gt;"",DV$5&gt;Mitarbeiter!$F$26),0,IF(Planung!DV28="",$C28,IF(ISNUMBER(Planung!DV28),Planung!DV28,IF(UPPER(Planung!DV28)="H",$C28/2,0)))))))</f>
        <v>0.5</v>
      </c>
      <c r="DW28" s="27">
        <f>IF($A28="",0,IF(Mitarbeiter!$G$26=FALSE,0,IF(AND(Mitarbeiter!$E$26&lt;&gt;"",DW$5+6&lt;Mitarbeiter!$E$26),0,IF(AND(Mitarbeiter!$F$26&lt;&gt;"",DW$5&gt;Mitarbeiter!$F$26),0,IF(Planung!DW28="",$C28,IF(ISNUMBER(Planung!DW28),Planung!DW28,IF(UPPER(Planung!DW28)="H",$C28/2,0)))))))</f>
        <v>0.5</v>
      </c>
      <c r="DX28" s="27">
        <f>IF($A28="",0,IF(Mitarbeiter!$G$26=FALSE,0,IF(AND(Mitarbeiter!$E$26&lt;&gt;"",DX$5+6&lt;Mitarbeiter!$E$26),0,IF(AND(Mitarbeiter!$F$26&lt;&gt;"",DX$5&gt;Mitarbeiter!$F$26),0,IF(Planung!DX28="",$C28,IF(ISNUMBER(Planung!DX28),Planung!DX28,IF(UPPER(Planung!DX28)="H",$C28/2,0)))))))</f>
        <v>0.5</v>
      </c>
      <c r="DY28" s="27">
        <f>IF($A28="",0,IF(Mitarbeiter!$G$26=FALSE,0,IF(AND(Mitarbeiter!$E$26&lt;&gt;"",DY$5+6&lt;Mitarbeiter!$E$26),0,IF(AND(Mitarbeiter!$F$26&lt;&gt;"",DY$5&gt;Mitarbeiter!$F$26),0,IF(Planung!DY28="",$C28,IF(ISNUMBER(Planung!DY28),Planung!DY28,IF(UPPER(Planung!DY28)="H",$C28/2,0)))))))</f>
        <v>0.5</v>
      </c>
      <c r="DZ28" s="27">
        <f>IF($A28="",0,IF(Mitarbeiter!$G$26=FALSE,0,IF(AND(Mitarbeiter!$E$26&lt;&gt;"",DZ$5+6&lt;Mitarbeiter!$E$26),0,IF(AND(Mitarbeiter!$F$26&lt;&gt;"",DZ$5&gt;Mitarbeiter!$F$26),0,IF(Planung!DZ28="",$C28,IF(ISNUMBER(Planung!DZ28),Planung!DZ28,IF(UPPER(Planung!DZ28)="H",$C28/2,0)))))))</f>
        <v>0.5</v>
      </c>
      <c r="EA28" s="27">
        <f>IF($A28="",0,IF(Mitarbeiter!$G$26=FALSE,0,IF(AND(Mitarbeiter!$E$26&lt;&gt;"",EA$5+6&lt;Mitarbeiter!$E$26),0,IF(AND(Mitarbeiter!$F$26&lt;&gt;"",EA$5&gt;Mitarbeiter!$F$26),0,IF(Planung!EA28="",$C28,IF(ISNUMBER(Planung!EA28),Planung!EA28,IF(UPPER(Planung!EA28)="H",$C28/2,0)))))))</f>
        <v>0.5</v>
      </c>
      <c r="EB28" s="27">
        <f>IF($A28="",0,IF(Mitarbeiter!$G$26=FALSE,0,IF(AND(Mitarbeiter!$E$26&lt;&gt;"",EB$5+6&lt;Mitarbeiter!$E$26),0,IF(AND(Mitarbeiter!$F$26&lt;&gt;"",EB$5&gt;Mitarbeiter!$F$26),0,IF(Planung!EB28="",$C28,IF(ISNUMBER(Planung!EB28),Planung!EB28,IF(UPPER(Planung!EB28)="H",$C28/2,0)))))))</f>
        <v>0.5</v>
      </c>
      <c r="EC28" s="27">
        <f>IF($A28="",0,IF(Mitarbeiter!$G$26=FALSE,0,IF(AND(Mitarbeiter!$E$26&lt;&gt;"",EC$5+6&lt;Mitarbeiter!$E$26),0,IF(AND(Mitarbeiter!$F$26&lt;&gt;"",EC$5&gt;Mitarbeiter!$F$26),0,IF(Planung!EC28="",$C28,IF(ISNUMBER(Planung!EC28),Planung!EC28,IF(UPPER(Planung!EC28)="H",$C28/2,0)))))))</f>
        <v>0.5</v>
      </c>
      <c r="ED28" s="27">
        <f>IF($A28="",0,IF(Mitarbeiter!$G$26=FALSE,0,IF(AND(Mitarbeiter!$E$26&lt;&gt;"",ED$5+6&lt;Mitarbeiter!$E$26),0,IF(AND(Mitarbeiter!$F$26&lt;&gt;"",ED$5&gt;Mitarbeiter!$F$26),0,IF(Planung!ED28="",$C28,IF(ISNUMBER(Planung!ED28),Planung!ED28,IF(UPPER(Planung!ED28)="H",$C28/2,0)))))))</f>
        <v>0.5</v>
      </c>
      <c r="EE28" s="27">
        <f>IF($A28="",0,IF(Mitarbeiter!$G$26=FALSE,0,IF(AND(Mitarbeiter!$E$26&lt;&gt;"",EE$5+6&lt;Mitarbeiter!$E$26),0,IF(AND(Mitarbeiter!$F$26&lt;&gt;"",EE$5&gt;Mitarbeiter!$F$26),0,IF(Planung!EE28="",$C28,IF(ISNUMBER(Planung!EE28),Planung!EE28,IF(UPPER(Planung!EE28)="H",$C28/2,0)))))))</f>
        <v>0.5</v>
      </c>
      <c r="EF28" s="27">
        <f>IF($A28="",0,IF(Mitarbeiter!$G$26=FALSE,0,IF(AND(Mitarbeiter!$E$26&lt;&gt;"",EF$5+6&lt;Mitarbeiter!$E$26),0,IF(AND(Mitarbeiter!$F$26&lt;&gt;"",EF$5&gt;Mitarbeiter!$F$26),0,IF(Planung!EF28="",$C28,IF(ISNUMBER(Planung!EF28),Planung!EF28,IF(UPPER(Planung!EF28)="H",$C28/2,0)))))))</f>
        <v>0.5</v>
      </c>
      <c r="EG28" s="27">
        <f>IF($A28="",0,IF(Mitarbeiter!$G$26=FALSE,0,IF(AND(Mitarbeiter!$E$26&lt;&gt;"",EG$5+6&lt;Mitarbeiter!$E$26),0,IF(AND(Mitarbeiter!$F$26&lt;&gt;"",EG$5&gt;Mitarbeiter!$F$26),0,IF(Planung!EG28="",$C28,IF(ISNUMBER(Planung!EG28),Planung!EG28,IF(UPPER(Planung!EG28)="H",$C28/2,0)))))))</f>
        <v>0.5</v>
      </c>
      <c r="EH28" s="27">
        <f>IF($A28="",0,IF(Mitarbeiter!$G$26=FALSE,0,IF(AND(Mitarbeiter!$E$26&lt;&gt;"",EH$5+6&lt;Mitarbeiter!$E$26),0,IF(AND(Mitarbeiter!$F$26&lt;&gt;"",EH$5&gt;Mitarbeiter!$F$26),0,IF(Planung!EH28="",$C28,IF(ISNUMBER(Planung!EH28),Planung!EH28,IF(UPPER(Planung!EH28)="H",$C28/2,0)))))))</f>
        <v>0.5</v>
      </c>
      <c r="EI28" s="27">
        <f>IF($A28="",0,IF(Mitarbeiter!$G$26=FALSE,0,IF(AND(Mitarbeiter!$E$26&lt;&gt;"",EI$5+6&lt;Mitarbeiter!$E$26),0,IF(AND(Mitarbeiter!$F$26&lt;&gt;"",EI$5&gt;Mitarbeiter!$F$26),0,IF(Planung!EI28="",$C28,IF(ISNUMBER(Planung!EI28),Planung!EI28,IF(UPPER(Planung!EI28)="H",$C28/2,0)))))))</f>
        <v>0.5</v>
      </c>
      <c r="EJ28" s="27">
        <f>IF($A28="",0,IF(Mitarbeiter!$G$26=FALSE,0,IF(AND(Mitarbeiter!$E$26&lt;&gt;"",EJ$5+6&lt;Mitarbeiter!$E$26),0,IF(AND(Mitarbeiter!$F$26&lt;&gt;"",EJ$5&gt;Mitarbeiter!$F$26),0,IF(Planung!EJ28="",$C28,IF(ISNUMBER(Planung!EJ28),Planung!EJ28,IF(UPPER(Planung!EJ28)="H",$C28/2,0)))))))</f>
        <v>0.5</v>
      </c>
      <c r="EK28" s="27">
        <f>IF($A28="",0,IF(Mitarbeiter!$G$26=FALSE,0,IF(AND(Mitarbeiter!$E$26&lt;&gt;"",EK$5+6&lt;Mitarbeiter!$E$26),0,IF(AND(Mitarbeiter!$F$26&lt;&gt;"",EK$5&gt;Mitarbeiter!$F$26),0,IF(Planung!EK28="",$C28,IF(ISNUMBER(Planung!EK28),Planung!EK28,IF(UPPER(Planung!EK28)="H",$C28/2,0)))))))</f>
        <v>0.5</v>
      </c>
      <c r="EL28" s="27">
        <f>IF($A28="",0,IF(Mitarbeiter!$G$26=FALSE,0,IF(AND(Mitarbeiter!$E$26&lt;&gt;"",EL$5+6&lt;Mitarbeiter!$E$26),0,IF(AND(Mitarbeiter!$F$26&lt;&gt;"",EL$5&gt;Mitarbeiter!$F$26),0,IF(Planung!EL28="",$C28,IF(ISNUMBER(Planung!EL28),Planung!EL28,IF(UPPER(Planung!EL28)="H",$C28/2,0)))))))</f>
        <v>0.5</v>
      </c>
      <c r="EM28" s="27">
        <f>IF($A28="",0,IF(Mitarbeiter!$G$26=FALSE,0,IF(AND(Mitarbeiter!$E$26&lt;&gt;"",EM$5+6&lt;Mitarbeiter!$E$26),0,IF(AND(Mitarbeiter!$F$26&lt;&gt;"",EM$5&gt;Mitarbeiter!$F$26),0,IF(Planung!EM28="",$C28,IF(ISNUMBER(Planung!EM28),Planung!EM28,IF(UPPER(Planung!EM28)="H",$C28/2,0)))))))</f>
        <v>0.5</v>
      </c>
      <c r="EN28" s="27">
        <f>IF($A28="",0,IF(Mitarbeiter!$G$26=FALSE,0,IF(AND(Mitarbeiter!$E$26&lt;&gt;"",EN$5+6&lt;Mitarbeiter!$E$26),0,IF(AND(Mitarbeiter!$F$26&lt;&gt;"",EN$5&gt;Mitarbeiter!$F$26),0,IF(Planung!EN28="",$C28,IF(ISNUMBER(Planung!EN28),Planung!EN28,IF(UPPER(Planung!EN28)="H",$C28/2,0)))))))</f>
        <v>0.5</v>
      </c>
      <c r="EO28" s="27">
        <f>IF($A28="",0,IF(Mitarbeiter!$G$26=FALSE,0,IF(AND(Mitarbeiter!$E$26&lt;&gt;"",EO$5+6&lt;Mitarbeiter!$E$26),0,IF(AND(Mitarbeiter!$F$26&lt;&gt;"",EO$5&gt;Mitarbeiter!$F$26),0,IF(Planung!EO28="",$C28,IF(ISNUMBER(Planung!EO28),Planung!EO28,IF(UPPER(Planung!EO28)="H",$C28/2,0)))))))</f>
        <v>0.5</v>
      </c>
      <c r="EP28" s="27">
        <f>IF($A28="",0,IF(Mitarbeiter!$G$26=FALSE,0,IF(AND(Mitarbeiter!$E$26&lt;&gt;"",EP$5+6&lt;Mitarbeiter!$E$26),0,IF(AND(Mitarbeiter!$F$26&lt;&gt;"",EP$5&gt;Mitarbeiter!$F$26),0,IF(Planung!EP28="",$C28,IF(ISNUMBER(Planung!EP28),Planung!EP28,IF(UPPER(Planung!EP28)="H",$C28/2,0)))))))</f>
        <v>0.5</v>
      </c>
      <c r="EQ28" s="27">
        <f>IF($A28="",0,IF(Mitarbeiter!$G$26=FALSE,0,IF(AND(Mitarbeiter!$E$26&lt;&gt;"",EQ$5+6&lt;Mitarbeiter!$E$26),0,IF(AND(Mitarbeiter!$F$26&lt;&gt;"",EQ$5&gt;Mitarbeiter!$F$26),0,IF(Planung!EQ28="",$C28,IF(ISNUMBER(Planung!EQ28),Planung!EQ28,IF(UPPER(Planung!EQ28)="H",$C28/2,0)))))))</f>
        <v>0.5</v>
      </c>
      <c r="ER28" s="27">
        <f>IF($A28="",0,IF(Mitarbeiter!$G$26=FALSE,0,IF(AND(Mitarbeiter!$E$26&lt;&gt;"",ER$5+6&lt;Mitarbeiter!$E$26),0,IF(AND(Mitarbeiter!$F$26&lt;&gt;"",ER$5&gt;Mitarbeiter!$F$26),0,IF(Planung!ER28="",$C28,IF(ISNUMBER(Planung!ER28),Planung!ER28,IF(UPPER(Planung!ER28)="H",$C28/2,0)))))))</f>
        <v>0.5</v>
      </c>
      <c r="ES28" s="27">
        <f>IF($A28="",0,IF(Mitarbeiter!$G$26=FALSE,0,IF(AND(Mitarbeiter!$E$26&lt;&gt;"",ES$5+6&lt;Mitarbeiter!$E$26),0,IF(AND(Mitarbeiter!$F$26&lt;&gt;"",ES$5&gt;Mitarbeiter!$F$26),0,IF(Planung!ES28="",$C28,IF(ISNUMBER(Planung!ES28),Planung!ES28,IF(UPPER(Planung!ES28)="H",$C28/2,0)))))))</f>
        <v>0.5</v>
      </c>
      <c r="ET28" s="27">
        <f>IF($A28="",0,IF(Mitarbeiter!$G$26=FALSE,0,IF(AND(Mitarbeiter!$E$26&lt;&gt;"",ET$5+6&lt;Mitarbeiter!$E$26),0,IF(AND(Mitarbeiter!$F$26&lt;&gt;"",ET$5&gt;Mitarbeiter!$F$26),0,IF(Planung!ET28="",$C28,IF(ISNUMBER(Planung!ET28),Planung!ET28,IF(UPPER(Planung!ET28)="H",$C28/2,0)))))))</f>
        <v>0.5</v>
      </c>
      <c r="EU28" s="27">
        <f>IF($A28="",0,IF(Mitarbeiter!$G$26=FALSE,0,IF(AND(Mitarbeiter!$E$26&lt;&gt;"",EU$5+6&lt;Mitarbeiter!$E$26),0,IF(AND(Mitarbeiter!$F$26&lt;&gt;"",EU$5&gt;Mitarbeiter!$F$26),0,IF(Planung!EU28="",$C28,IF(ISNUMBER(Planung!EU28),Planung!EU28,IF(UPPER(Planung!EU28)="H",$C28/2,0)))))))</f>
        <v>0.5</v>
      </c>
      <c r="EV28" s="27">
        <f>IF($A28="",0,IF(Mitarbeiter!$G$26=FALSE,0,IF(AND(Mitarbeiter!$E$26&lt;&gt;"",EV$5+6&lt;Mitarbeiter!$E$26),0,IF(AND(Mitarbeiter!$F$26&lt;&gt;"",EV$5&gt;Mitarbeiter!$F$26),0,IF(Planung!EV28="",$C28,IF(ISNUMBER(Planung!EV28),Planung!EV28,IF(UPPER(Planung!EV28)="H",$C28/2,0)))))))</f>
        <v>0.5</v>
      </c>
      <c r="EW28" s="27">
        <f>IF($A28="",0,IF(Mitarbeiter!$G$26=FALSE,0,IF(AND(Mitarbeiter!$E$26&lt;&gt;"",EW$5+6&lt;Mitarbeiter!$E$26),0,IF(AND(Mitarbeiter!$F$26&lt;&gt;"",EW$5&gt;Mitarbeiter!$F$26),0,IF(Planung!EW28="",$C28,IF(ISNUMBER(Planung!EW28),Planung!EW28,IF(UPPER(Planung!EW28)="H",$C28/2,0)))))))</f>
        <v>0.5</v>
      </c>
      <c r="EX28" s="27">
        <f>IF($A28="",0,IF(Mitarbeiter!$G$26=FALSE,0,IF(AND(Mitarbeiter!$E$26&lt;&gt;"",EX$5+6&lt;Mitarbeiter!$E$26),0,IF(AND(Mitarbeiter!$F$26&lt;&gt;"",EX$5&gt;Mitarbeiter!$F$26),0,IF(Planung!EX28="",$C28,IF(ISNUMBER(Planung!EX28),Planung!EX28,IF(UPPER(Planung!EX28)="H",$C28/2,0)))))))</f>
        <v>0.5</v>
      </c>
      <c r="EY28" s="27">
        <f>IF($A28="",0,IF(Mitarbeiter!$G$26=FALSE,0,IF(AND(Mitarbeiter!$E$26&lt;&gt;"",EY$5+6&lt;Mitarbeiter!$E$26),0,IF(AND(Mitarbeiter!$F$26&lt;&gt;"",EY$5&gt;Mitarbeiter!$F$26),0,IF(Planung!EY28="",$C28,IF(ISNUMBER(Planung!EY28),Planung!EY28,IF(UPPER(Planung!EY28)="H",$C28/2,0)))))))</f>
        <v>0.5</v>
      </c>
      <c r="EZ28" s="27">
        <f>IF($A28="",0,IF(Mitarbeiter!$G$26=FALSE,0,IF(AND(Mitarbeiter!$E$26&lt;&gt;"",EZ$5+6&lt;Mitarbeiter!$E$26),0,IF(AND(Mitarbeiter!$F$26&lt;&gt;"",EZ$5&gt;Mitarbeiter!$F$26),0,IF(Planung!EZ28="",$C28,IF(ISNUMBER(Planung!EZ28),Planung!EZ28,IF(UPPER(Planung!EZ28)="H",$C28/2,0)))))))</f>
        <v>0.5</v>
      </c>
      <c r="FA28" s="27">
        <f>IF($A28="",0,IF(Mitarbeiter!$G$26=FALSE,0,IF(AND(Mitarbeiter!$E$26&lt;&gt;"",FA$5+6&lt;Mitarbeiter!$E$26),0,IF(AND(Mitarbeiter!$F$26&lt;&gt;"",FA$5&gt;Mitarbeiter!$F$26),0,IF(Planung!FA28="",$C28,IF(ISNUMBER(Planung!FA28),Planung!FA28,IF(UPPER(Planung!FA28)="H",$C28/2,0)))))))</f>
        <v>0.5</v>
      </c>
      <c r="FB28" s="27">
        <f>IF($A28="",0,IF(Mitarbeiter!$G$26=FALSE,0,IF(AND(Mitarbeiter!$E$26&lt;&gt;"",FB$5+6&lt;Mitarbeiter!$E$26),0,IF(AND(Mitarbeiter!$F$26&lt;&gt;"",FB$5&gt;Mitarbeiter!$F$26),0,IF(Planung!FB28="",$C28,IF(ISNUMBER(Planung!FB28),Planung!FB28,IF(UPPER(Planung!FB28)="H",$C28/2,0)))))))</f>
        <v>0.5</v>
      </c>
      <c r="FC28" s="27">
        <f>IF($A28="",0,IF(Mitarbeiter!$G$26=FALSE,0,IF(AND(Mitarbeiter!$E$26&lt;&gt;"",FC$5+6&lt;Mitarbeiter!$E$26),0,IF(AND(Mitarbeiter!$F$26&lt;&gt;"",FC$5&gt;Mitarbeiter!$F$26),0,IF(Planung!FC28="",$C28,IF(ISNUMBER(Planung!FC28),Planung!FC28,IF(UPPER(Planung!FC28)="H",$C28/2,0)))))))</f>
        <v>0.5</v>
      </c>
      <c r="FD28" s="27">
        <f>IF($A28="",0,IF(Mitarbeiter!$G$26=FALSE,0,IF(AND(Mitarbeiter!$E$26&lt;&gt;"",FD$5+6&lt;Mitarbeiter!$E$26),0,IF(AND(Mitarbeiter!$F$26&lt;&gt;"",FD$5&gt;Mitarbeiter!$F$26),0,IF(Planung!FD28="",$C28,IF(ISNUMBER(Planung!FD28),Planung!FD28,IF(UPPER(Planung!FD28)="H",$C28/2,0)))))))</f>
        <v>0.5</v>
      </c>
      <c r="FE28" s="27">
        <f>IF($A28="",0,IF(Mitarbeiter!$G$26=FALSE,0,IF(AND(Mitarbeiter!$E$26&lt;&gt;"",FE$5+6&lt;Mitarbeiter!$E$26),0,IF(AND(Mitarbeiter!$F$26&lt;&gt;"",FE$5&gt;Mitarbeiter!$F$26),0,IF(Planung!FE28="",$C28,IF(ISNUMBER(Planung!FE28),Planung!FE28,IF(UPPER(Planung!FE28)="H",$C28/2,0)))))))</f>
        <v>0.5</v>
      </c>
      <c r="FF28" s="27">
        <f>IF($A28="",0,IF(Mitarbeiter!$G$26=FALSE,0,IF(AND(Mitarbeiter!$E$26&lt;&gt;"",FF$5+6&lt;Mitarbeiter!$E$26),0,IF(AND(Mitarbeiter!$F$26&lt;&gt;"",FF$5&gt;Mitarbeiter!$F$26),0,IF(Planung!FF28="",$C28,IF(ISNUMBER(Planung!FF28),Planung!FF28,IF(UPPER(Planung!FF28)="H",$C28/2,0)))))))</f>
        <v>0.5</v>
      </c>
      <c r="FG28" s="27">
        <f>IF($A28="",0,IF(Mitarbeiter!$G$26=FALSE,0,IF(AND(Mitarbeiter!$E$26&lt;&gt;"",FG$5+6&lt;Mitarbeiter!$E$26),0,IF(AND(Mitarbeiter!$F$26&lt;&gt;"",FG$5&gt;Mitarbeiter!$F$26),0,IF(Planung!FG28="",$C28,IF(ISNUMBER(Planung!FG28),Planung!FG28,IF(UPPER(Planung!FG28)="H",$C28/2,0)))))))</f>
        <v>0.5</v>
      </c>
      <c r="FH28" s="27">
        <f>IF($A28="",0,IF(Mitarbeiter!$G$26=FALSE,0,IF(AND(Mitarbeiter!$E$26&lt;&gt;"",FH$5+6&lt;Mitarbeiter!$E$26),0,IF(AND(Mitarbeiter!$F$26&lt;&gt;"",FH$5&gt;Mitarbeiter!$F$26),0,IF(Planung!FH28="",$C28,IF(ISNUMBER(Planung!FH28),Planung!FH28,IF(UPPER(Planung!FH28)="H",$C28/2,0)))))))</f>
        <v>0.5</v>
      </c>
      <c r="FI28" s="27">
        <f>IF($A28="",0,IF(Mitarbeiter!$G$26=FALSE,0,IF(AND(Mitarbeiter!$E$26&lt;&gt;"",FI$5+6&lt;Mitarbeiter!$E$26),0,IF(AND(Mitarbeiter!$F$26&lt;&gt;"",FI$5&gt;Mitarbeiter!$F$26),0,IF(Planung!FI28="",$C28,IF(ISNUMBER(Planung!FI28),Planung!FI28,IF(UPPER(Planung!FI28)="H",$C28/2,0)))))))</f>
        <v>0.5</v>
      </c>
      <c r="FJ28" s="27">
        <f>IF($A28="",0,IF(Mitarbeiter!$G$26=FALSE,0,IF(AND(Mitarbeiter!$E$26&lt;&gt;"",FJ$5+6&lt;Mitarbeiter!$E$26),0,IF(AND(Mitarbeiter!$F$26&lt;&gt;"",FJ$5&gt;Mitarbeiter!$F$26),0,IF(Planung!FJ28="",$C28,IF(ISNUMBER(Planung!FJ28),Planung!FJ28,IF(UPPER(Planung!FJ28)="H",$C28/2,0)))))))</f>
        <v>0.5</v>
      </c>
      <c r="FK28" s="27">
        <f>IF($A28="",0,IF(Mitarbeiter!$G$26=FALSE,0,IF(AND(Mitarbeiter!$E$26&lt;&gt;"",FK$5+6&lt;Mitarbeiter!$E$26),0,IF(AND(Mitarbeiter!$F$26&lt;&gt;"",FK$5&gt;Mitarbeiter!$F$26),0,IF(Planung!FK28="",$C28,IF(ISNUMBER(Planung!FK28),Planung!FK28,IF(UPPER(Planung!FK28)="H",$C28/2,0)))))))</f>
        <v>0.5</v>
      </c>
      <c r="FL28" s="27">
        <f>IF($A28="",0,IF(Mitarbeiter!$G$26=FALSE,0,IF(AND(Mitarbeiter!$E$26&lt;&gt;"",FL$5+6&lt;Mitarbeiter!$E$26),0,IF(AND(Mitarbeiter!$F$26&lt;&gt;"",FL$5&gt;Mitarbeiter!$F$26),0,IF(Planung!FL28="",$C28,IF(ISNUMBER(Planung!FL28),Planung!FL28,IF(UPPER(Planung!FL28)="H",$C28/2,0)))))))</f>
        <v>0.5</v>
      </c>
      <c r="FM28" s="27">
        <f>IF($A28="",0,IF(Mitarbeiter!$G$26=FALSE,0,IF(AND(Mitarbeiter!$E$26&lt;&gt;"",FM$5+6&lt;Mitarbeiter!$E$26),0,IF(AND(Mitarbeiter!$F$26&lt;&gt;"",FM$5&gt;Mitarbeiter!$F$26),0,IF(Planung!FM28="",$C28,IF(ISNUMBER(Planung!FM28),Planung!FM28,IF(UPPER(Planung!FM28)="H",$C28/2,0)))))))</f>
        <v>0.5</v>
      </c>
      <c r="FN28" s="27">
        <f>IF($A28="",0,IF(Mitarbeiter!$G$26=FALSE,0,IF(AND(Mitarbeiter!$E$26&lt;&gt;"",FN$5+6&lt;Mitarbeiter!$E$26),0,IF(AND(Mitarbeiter!$F$26&lt;&gt;"",FN$5&gt;Mitarbeiter!$F$26),0,IF(Planung!FN28="",$C28,IF(ISNUMBER(Planung!FN28),Planung!FN28,IF(UPPER(Planung!FN28)="H",$C28/2,0)))))))</f>
        <v>0.5</v>
      </c>
      <c r="FO28" s="27">
        <f>IF($A28="",0,IF(Mitarbeiter!$G$26=FALSE,0,IF(AND(Mitarbeiter!$E$26&lt;&gt;"",FO$5+6&lt;Mitarbeiter!$E$26),0,IF(AND(Mitarbeiter!$F$26&lt;&gt;"",FO$5&gt;Mitarbeiter!$F$26),0,IF(Planung!FO28="",$C28,IF(ISNUMBER(Planung!FO28),Planung!FO28,IF(UPPER(Planung!FO28)="H",$C28/2,0)))))))</f>
        <v>0.5</v>
      </c>
      <c r="FP28" s="27">
        <f>IF($A28="",0,IF(Mitarbeiter!$G$26=FALSE,0,IF(AND(Mitarbeiter!$E$26&lt;&gt;"",FP$5+6&lt;Mitarbeiter!$E$26),0,IF(AND(Mitarbeiter!$F$26&lt;&gt;"",FP$5&gt;Mitarbeiter!$F$26),0,IF(Planung!FP28="",$C28,IF(ISNUMBER(Planung!FP28),Planung!FP28,IF(UPPER(Planung!FP28)="H",$C28/2,0)))))))</f>
        <v>0.5</v>
      </c>
      <c r="FQ28" s="27">
        <f>IF($A28="",0,IF(Mitarbeiter!$G$26=FALSE,0,IF(AND(Mitarbeiter!$E$26&lt;&gt;"",FQ$5+6&lt;Mitarbeiter!$E$26),0,IF(AND(Mitarbeiter!$F$26&lt;&gt;"",FQ$5&gt;Mitarbeiter!$F$26),0,IF(Planung!FQ28="",$C28,IF(ISNUMBER(Planung!FQ28),Planung!FQ28,IF(UPPER(Planung!FQ28)="H",$C28/2,0)))))))</f>
        <v>0.5</v>
      </c>
      <c r="FR28" s="27">
        <f>IF($A28="",0,IF(Mitarbeiter!$G$26=FALSE,0,IF(AND(Mitarbeiter!$E$26&lt;&gt;"",FR$5+6&lt;Mitarbeiter!$E$26),0,IF(AND(Mitarbeiter!$F$26&lt;&gt;"",FR$5&gt;Mitarbeiter!$F$26),0,IF(Planung!FR28="",$C28,IF(ISNUMBER(Planung!FR28),Planung!FR28,IF(UPPER(Planung!FR28)="H",$C28/2,0)))))))</f>
        <v>0.5</v>
      </c>
      <c r="FS28" s="27">
        <f>IF($A28="",0,IF(Mitarbeiter!$G$26=FALSE,0,IF(AND(Mitarbeiter!$E$26&lt;&gt;"",FS$5+6&lt;Mitarbeiter!$E$26),0,IF(AND(Mitarbeiter!$F$26&lt;&gt;"",FS$5&gt;Mitarbeiter!$F$26),0,IF(Planung!FS28="",$C28,IF(ISNUMBER(Planung!FS28),Planung!FS28,IF(UPPER(Planung!FS28)="H",$C28/2,0)))))))</f>
        <v>0.5</v>
      </c>
      <c r="FT28" s="27">
        <f>IF($A28="",0,IF(Mitarbeiter!$G$26=FALSE,0,IF(AND(Mitarbeiter!$E$26&lt;&gt;"",FT$5+6&lt;Mitarbeiter!$E$26),0,IF(AND(Mitarbeiter!$F$26&lt;&gt;"",FT$5&gt;Mitarbeiter!$F$26),0,IF(Planung!FT28="",$C28,IF(ISNUMBER(Planung!FT28),Planung!FT28,IF(UPPER(Planung!FT28)="H",$C28/2,0)))))))</f>
        <v>0.5</v>
      </c>
      <c r="FU28" s="27">
        <f>IF($A28="",0,IF(Mitarbeiter!$G$26=FALSE,0,IF(AND(Mitarbeiter!$E$26&lt;&gt;"",FU$5+6&lt;Mitarbeiter!$E$26),0,IF(AND(Mitarbeiter!$F$26&lt;&gt;"",FU$5&gt;Mitarbeiter!$F$26),0,IF(Planung!FU28="",$C28,IF(ISNUMBER(Planung!FU28),Planung!FU28,IF(UPPER(Planung!FU28)="H",$C28/2,0)))))))</f>
        <v>0.5</v>
      </c>
      <c r="FV28" s="27">
        <f>IF($A28="",0,IF(Mitarbeiter!$G$26=FALSE,0,IF(AND(Mitarbeiter!$E$26&lt;&gt;"",FV$5+6&lt;Mitarbeiter!$E$26),0,IF(AND(Mitarbeiter!$F$26&lt;&gt;"",FV$5&gt;Mitarbeiter!$F$26),0,IF(Planung!FV28="",$C28,IF(ISNUMBER(Planung!FV28),Planung!FV28,IF(UPPER(Planung!FV28)="H",$C28/2,0)))))))</f>
        <v>0.5</v>
      </c>
      <c r="FW28" s="27">
        <f>IF($A28="",0,IF(Mitarbeiter!$G$26=FALSE,0,IF(AND(Mitarbeiter!$E$26&lt;&gt;"",FW$5+6&lt;Mitarbeiter!$E$26),0,IF(AND(Mitarbeiter!$F$26&lt;&gt;"",FW$5&gt;Mitarbeiter!$F$26),0,IF(Planung!FW28="",$C28,IF(ISNUMBER(Planung!FW28),Planung!FW28,IF(UPPER(Planung!FW28)="H",$C28/2,0)))))))</f>
        <v>0.5</v>
      </c>
      <c r="FX28" s="27">
        <f>IF($A28="",0,IF(Mitarbeiter!$G$26=FALSE,0,IF(AND(Mitarbeiter!$E$26&lt;&gt;"",FX$5+6&lt;Mitarbeiter!$E$26),0,IF(AND(Mitarbeiter!$F$26&lt;&gt;"",FX$5&gt;Mitarbeiter!$F$26),0,IF(Planung!FX28="",$C28,IF(ISNUMBER(Planung!FX28),Planung!FX28,IF(UPPER(Planung!FX28)="H",$C28/2,0)))))))</f>
        <v>0.5</v>
      </c>
      <c r="FY28" s="27">
        <f>IF($A28="",0,IF(Mitarbeiter!$G$26=FALSE,0,IF(AND(Mitarbeiter!$E$26&lt;&gt;"",FY$5+6&lt;Mitarbeiter!$E$26),0,IF(AND(Mitarbeiter!$F$26&lt;&gt;"",FY$5&gt;Mitarbeiter!$F$26),0,IF(Planung!FY28="",$C28,IF(ISNUMBER(Planung!FY28),Planung!FY28,IF(UPPER(Planung!FY28)="H",$C28/2,0)))))))</f>
        <v>0.5</v>
      </c>
      <c r="FZ28" s="27">
        <f>IF($A28="",0,IF(Mitarbeiter!$G$26=FALSE,0,IF(AND(Mitarbeiter!$E$26&lt;&gt;"",FZ$5+6&lt;Mitarbeiter!$E$26),0,IF(AND(Mitarbeiter!$F$26&lt;&gt;"",FZ$5&gt;Mitarbeiter!$F$26),0,IF(Planung!FZ28="",$C28,IF(ISNUMBER(Planung!FZ28),Planung!FZ28,IF(UPPER(Planung!FZ28)="H",$C28/2,0)))))))</f>
        <v>0.5</v>
      </c>
      <c r="GA28" s="27">
        <f>IF($A28="",0,IF(Mitarbeiter!$G$26=FALSE,0,IF(AND(Mitarbeiter!$E$26&lt;&gt;"",GA$5+6&lt;Mitarbeiter!$E$26),0,IF(AND(Mitarbeiter!$F$26&lt;&gt;"",GA$5&gt;Mitarbeiter!$F$26),0,IF(Planung!GA28="",$C28,IF(ISNUMBER(Planung!GA28),Planung!GA28,IF(UPPER(Planung!GA28)="H",$C28/2,0)))))))</f>
        <v>0.5</v>
      </c>
      <c r="GB28" s="27">
        <f>IF($A28="",0,IF(Mitarbeiter!$G$26=FALSE,0,IF(AND(Mitarbeiter!$E$26&lt;&gt;"",GB$5+6&lt;Mitarbeiter!$E$26),0,IF(AND(Mitarbeiter!$F$26&lt;&gt;"",GB$5&gt;Mitarbeiter!$F$26),0,IF(Planung!GB28="",$C28,IF(ISNUMBER(Planung!GB28),Planung!GB28,IF(UPPER(Planung!GB28)="H",$C28/2,0)))))))</f>
        <v>0.5</v>
      </c>
      <c r="GC28" s="27">
        <f>IF($A28="",0,IF(Mitarbeiter!$G$26=FALSE,0,IF(AND(Mitarbeiter!$E$26&lt;&gt;"",GC$5+6&lt;Mitarbeiter!$E$26),0,IF(AND(Mitarbeiter!$F$26&lt;&gt;"",GC$5&gt;Mitarbeiter!$F$26),0,IF(Planung!GC28="",$C28,IF(ISNUMBER(Planung!GC28),Planung!GC28,IF(UPPER(Planung!GC28)="H",$C28/2,0)))))))</f>
        <v>0.5</v>
      </c>
      <c r="GD28" s="27">
        <f>IF($A28="",0,IF(Mitarbeiter!$G$26=FALSE,0,IF(AND(Mitarbeiter!$E$26&lt;&gt;"",GD$5+6&lt;Mitarbeiter!$E$26),0,IF(AND(Mitarbeiter!$F$26&lt;&gt;"",GD$5&gt;Mitarbeiter!$F$26),0,IF(Planung!GD28="",$C28,IF(ISNUMBER(Planung!GD28),Planung!GD28,IF(UPPER(Planung!GD28)="H",$C28/2,0)))))))</f>
        <v>0.5</v>
      </c>
      <c r="GE28" s="27">
        <f>IF($A28="",0,IF(Mitarbeiter!$G$26=FALSE,0,IF(AND(Mitarbeiter!$E$26&lt;&gt;"",GE$5+6&lt;Mitarbeiter!$E$26),0,IF(AND(Mitarbeiter!$F$26&lt;&gt;"",GE$5&gt;Mitarbeiter!$F$26),0,IF(Planung!GE28="",$C28,IF(ISNUMBER(Planung!GE28),Planung!GE28,IF(UPPER(Planung!GE28)="H",$C28/2,0)))))))</f>
        <v>0.5</v>
      </c>
      <c r="GF28" s="27">
        <f>IF($A28="",0,IF(Mitarbeiter!$G$26=FALSE,0,IF(AND(Mitarbeiter!$E$26&lt;&gt;"",GF$5+6&lt;Mitarbeiter!$E$26),0,IF(AND(Mitarbeiter!$F$26&lt;&gt;"",GF$5&gt;Mitarbeiter!$F$26),0,IF(Planung!GF28="",$C28,IF(ISNUMBER(Planung!GF28),Planung!GF28,IF(UPPER(Planung!GF28)="H",$C28/2,0)))))))</f>
        <v>0.5</v>
      </c>
      <c r="GG28" s="27">
        <f>IF($A28="",0,IF(Mitarbeiter!$G$26=FALSE,0,IF(AND(Mitarbeiter!$E$26&lt;&gt;"",GG$5+6&lt;Mitarbeiter!$E$26),0,IF(AND(Mitarbeiter!$F$26&lt;&gt;"",GG$5&gt;Mitarbeiter!$F$26),0,IF(Planung!GG28="",$C28,IF(ISNUMBER(Planung!GG28),Planung!GG28,IF(UPPER(Planung!GG28)="H",$C28/2,0)))))))</f>
        <v>0.5</v>
      </c>
      <c r="GH28" s="27">
        <f>IF($A28="",0,IF(Mitarbeiter!$G$26=FALSE,0,IF(AND(Mitarbeiter!$E$26&lt;&gt;"",GH$5+6&lt;Mitarbeiter!$E$26),0,IF(AND(Mitarbeiter!$F$26&lt;&gt;"",GH$5&gt;Mitarbeiter!$F$26),0,IF(Planung!GH28="",$C28,IF(ISNUMBER(Planung!GH28),Planung!GH28,IF(UPPER(Planung!GH28)="H",$C28/2,0)))))))</f>
        <v>0.5</v>
      </c>
      <c r="GI28" s="27">
        <f>IF($A28="",0,IF(Mitarbeiter!$G$26=FALSE,0,IF(AND(Mitarbeiter!$E$26&lt;&gt;"",GI$5+6&lt;Mitarbeiter!$E$26),0,IF(AND(Mitarbeiter!$F$26&lt;&gt;"",GI$5&gt;Mitarbeiter!$F$26),0,IF(Planung!GI28="",$C28,IF(ISNUMBER(Planung!GI28),Planung!GI28,IF(UPPER(Planung!GI28)="H",$C28/2,0)))))))</f>
        <v>0.5</v>
      </c>
      <c r="GJ28" s="27">
        <f>IF($A28="",0,IF(Mitarbeiter!$G$26=FALSE,0,IF(AND(Mitarbeiter!$E$26&lt;&gt;"",GJ$5+6&lt;Mitarbeiter!$E$26),0,IF(AND(Mitarbeiter!$F$26&lt;&gt;"",GJ$5&gt;Mitarbeiter!$F$26),0,IF(Planung!GJ28="",$C28,IF(ISNUMBER(Planung!GJ28),Planung!GJ28,IF(UPPER(Planung!GJ28)="H",$C28/2,0)))))))</f>
        <v>0.5</v>
      </c>
      <c r="GK28" s="27">
        <f>IF($A28="",0,IF(Mitarbeiter!$G$26=FALSE,0,IF(AND(Mitarbeiter!$E$26&lt;&gt;"",GK$5+6&lt;Mitarbeiter!$E$26),0,IF(AND(Mitarbeiter!$F$26&lt;&gt;"",GK$5&gt;Mitarbeiter!$F$26),0,IF(Planung!GK28="",$C28,IF(ISNUMBER(Planung!GK28),Planung!GK28,IF(UPPER(Planung!GK28)="H",$C28/2,0)))))))</f>
        <v>0.5</v>
      </c>
      <c r="GL28" s="27">
        <f>IF($A28="",0,IF(Mitarbeiter!$G$26=FALSE,0,IF(AND(Mitarbeiter!$E$26&lt;&gt;"",GL$5+6&lt;Mitarbeiter!$E$26),0,IF(AND(Mitarbeiter!$F$26&lt;&gt;"",GL$5&gt;Mitarbeiter!$F$26),0,IF(Planung!GL28="",$C28,IF(ISNUMBER(Planung!GL28),Planung!GL28,IF(UPPER(Planung!GL28)="H",$C28/2,0)))))))</f>
        <v>0.5</v>
      </c>
      <c r="GM28" s="27">
        <f>IF($A28="",0,IF(Mitarbeiter!$G$26=FALSE,0,IF(AND(Mitarbeiter!$E$26&lt;&gt;"",GM$5+6&lt;Mitarbeiter!$E$26),0,IF(AND(Mitarbeiter!$F$26&lt;&gt;"",GM$5&gt;Mitarbeiter!$F$26),0,IF(Planung!GM28="",$C28,IF(ISNUMBER(Planung!GM28),Planung!GM28,IF(UPPER(Planung!GM28)="H",$C28/2,0)))))))</f>
        <v>0.5</v>
      </c>
      <c r="GN28" s="27">
        <f>IF($A28="",0,IF(Mitarbeiter!$G$26=FALSE,0,IF(AND(Mitarbeiter!$E$26&lt;&gt;"",GN$5+6&lt;Mitarbeiter!$E$26),0,IF(AND(Mitarbeiter!$F$26&lt;&gt;"",GN$5&gt;Mitarbeiter!$F$26),0,IF(Planung!GN28="",$C28,IF(ISNUMBER(Planung!GN28),Planung!GN28,IF(UPPER(Planung!GN28)="H",$C28/2,0)))))))</f>
        <v>0.5</v>
      </c>
      <c r="GO28" s="27">
        <f>IF($A28="",0,IF(Mitarbeiter!$G$26=FALSE,0,IF(AND(Mitarbeiter!$E$26&lt;&gt;"",GO$5+6&lt;Mitarbeiter!$E$26),0,IF(AND(Mitarbeiter!$F$26&lt;&gt;"",GO$5&gt;Mitarbeiter!$F$26),0,IF(Planung!GO28="",$C28,IF(ISNUMBER(Planung!GO28),Planung!GO28,IF(UPPER(Planung!GO28)="H",$C28/2,0)))))))</f>
        <v>0.5</v>
      </c>
      <c r="GP28" s="27">
        <f>IF($A28="",0,IF(Mitarbeiter!$G$26=FALSE,0,IF(AND(Mitarbeiter!$E$26&lt;&gt;"",GP$5+6&lt;Mitarbeiter!$E$26),0,IF(AND(Mitarbeiter!$F$26&lt;&gt;"",GP$5&gt;Mitarbeiter!$F$26),0,IF(Planung!GP28="",$C28,IF(ISNUMBER(Planung!GP28),Planung!GP28,IF(UPPER(Planung!GP28)="H",$C28/2,0)))))))</f>
        <v>0.5</v>
      </c>
      <c r="GQ28" s="27">
        <f>IF($A28="",0,IF(Mitarbeiter!$G$26=FALSE,0,IF(AND(Mitarbeiter!$E$26&lt;&gt;"",GQ$5+6&lt;Mitarbeiter!$E$26),0,IF(AND(Mitarbeiter!$F$26&lt;&gt;"",GQ$5&gt;Mitarbeiter!$F$26),0,IF(Planung!GQ28="",$C28,IF(ISNUMBER(Planung!GQ28),Planung!GQ28,IF(UPPER(Planung!GQ28)="H",$C28/2,0)))))))</f>
        <v>0.5</v>
      </c>
      <c r="GR28" s="27">
        <f>IF($A28="",0,IF(Mitarbeiter!$G$26=FALSE,0,IF(AND(Mitarbeiter!$E$26&lt;&gt;"",GR$5+6&lt;Mitarbeiter!$E$26),0,IF(AND(Mitarbeiter!$F$26&lt;&gt;"",GR$5&gt;Mitarbeiter!$F$26),0,IF(Planung!GR28="",$C28,IF(ISNUMBER(Planung!GR28),Planung!GR28,IF(UPPER(Planung!GR28)="H",$C28/2,0)))))))</f>
        <v>0.5</v>
      </c>
      <c r="GS28" s="27">
        <f>IF($A28="",0,IF(Mitarbeiter!$G$26=FALSE,0,IF(AND(Mitarbeiter!$E$26&lt;&gt;"",GS$5+6&lt;Mitarbeiter!$E$26),0,IF(AND(Mitarbeiter!$F$26&lt;&gt;"",GS$5&gt;Mitarbeiter!$F$26),0,IF(Planung!GS28="",$C28,IF(ISNUMBER(Planung!GS28),Planung!GS28,IF(UPPER(Planung!GS28)="H",$C28/2,0)))))))</f>
        <v>0.5</v>
      </c>
      <c r="GT28" s="27">
        <f>IF($A28="",0,IF(Mitarbeiter!$G$26=FALSE,0,IF(AND(Mitarbeiter!$E$26&lt;&gt;"",GT$5+6&lt;Mitarbeiter!$E$26),0,IF(AND(Mitarbeiter!$F$26&lt;&gt;"",GT$5&gt;Mitarbeiter!$F$26),0,IF(Planung!GT28="",$C28,IF(ISNUMBER(Planung!GT28),Planung!GT28,IF(UPPER(Planung!GT28)="H",$C28/2,0)))))))</f>
        <v>0.5</v>
      </c>
      <c r="GU28" s="27">
        <f>IF($A28="",0,IF(Mitarbeiter!$G$26=FALSE,0,IF(AND(Mitarbeiter!$E$26&lt;&gt;"",GU$5+6&lt;Mitarbeiter!$E$26),0,IF(AND(Mitarbeiter!$F$26&lt;&gt;"",GU$5&gt;Mitarbeiter!$F$26),0,IF(Planung!GU28="",$C28,IF(ISNUMBER(Planung!GU28),Planung!GU28,IF(UPPER(Planung!GU28)="H",$C28/2,0)))))))</f>
        <v>0.5</v>
      </c>
      <c r="GV28" s="27">
        <f>IF($A28="",0,IF(Mitarbeiter!$G$26=FALSE,0,IF(AND(Mitarbeiter!$E$26&lt;&gt;"",GV$5+6&lt;Mitarbeiter!$E$26),0,IF(AND(Mitarbeiter!$F$26&lt;&gt;"",GV$5&gt;Mitarbeiter!$F$26),0,IF(Planung!GV28="",$C28,IF(ISNUMBER(Planung!GV28),Planung!GV28,IF(UPPER(Planung!GV28)="H",$C28/2,0)))))))</f>
        <v>0.5</v>
      </c>
      <c r="GW28" s="27">
        <f>IF($A28="",0,IF(Mitarbeiter!$G$26=FALSE,0,IF(AND(Mitarbeiter!$E$26&lt;&gt;"",GW$5+6&lt;Mitarbeiter!$E$26),0,IF(AND(Mitarbeiter!$F$26&lt;&gt;"",GW$5&gt;Mitarbeiter!$F$26),0,IF(Planung!GW28="",$C28,IF(ISNUMBER(Planung!GW28),Planung!GW28,IF(UPPER(Planung!GW28)="H",$C28/2,0)))))))</f>
        <v>0.5</v>
      </c>
      <c r="GX28" s="27">
        <f>IF($A28="",0,IF(Mitarbeiter!$G$26=FALSE,0,IF(AND(Mitarbeiter!$E$26&lt;&gt;"",GX$5+6&lt;Mitarbeiter!$E$26),0,IF(AND(Mitarbeiter!$F$26&lt;&gt;"",GX$5&gt;Mitarbeiter!$F$26),0,IF(Planung!GX28="",$C28,IF(ISNUMBER(Planung!GX28),Planung!GX28,IF(UPPER(Planung!GX28)="H",$C28/2,0)))))))</f>
        <v>0.5</v>
      </c>
      <c r="GY28" s="27">
        <f>IF($A28="",0,IF(Mitarbeiter!$G$26=FALSE,0,IF(AND(Mitarbeiter!$E$26&lt;&gt;"",GY$5+6&lt;Mitarbeiter!$E$26),0,IF(AND(Mitarbeiter!$F$26&lt;&gt;"",GY$5&gt;Mitarbeiter!$F$26),0,IF(Planung!GY28="",$C28,IF(ISNUMBER(Planung!GY28),Planung!GY28,IF(UPPER(Planung!GY28)="H",$C28/2,0)))))))</f>
        <v>0.5</v>
      </c>
      <c r="GZ28" s="27">
        <f>IF($A28="",0,IF(Mitarbeiter!$G$26=FALSE,0,IF(AND(Mitarbeiter!$E$26&lt;&gt;"",GZ$5+6&lt;Mitarbeiter!$E$26),0,IF(AND(Mitarbeiter!$F$26&lt;&gt;"",GZ$5&gt;Mitarbeiter!$F$26),0,IF(Planung!GZ28="",$C28,IF(ISNUMBER(Planung!GZ28),Planung!GZ28,IF(UPPER(Planung!GZ28)="H",$C28/2,0)))))))</f>
        <v>0.5</v>
      </c>
      <c r="HA28" s="27">
        <f>IF($A28="",0,IF(Mitarbeiter!$G$26=FALSE,0,IF(AND(Mitarbeiter!$E$26&lt;&gt;"",HA$5+6&lt;Mitarbeiter!$E$26),0,IF(AND(Mitarbeiter!$F$26&lt;&gt;"",HA$5&gt;Mitarbeiter!$F$26),0,IF(Planung!HA28="",$C28,IF(ISNUMBER(Planung!HA28),Planung!HA28,IF(UPPER(Planung!HA28)="H",$C28/2,0)))))))</f>
        <v>0.5</v>
      </c>
      <c r="HB28" s="27">
        <f>IF($A28="",0,IF(Mitarbeiter!$G$26=FALSE,0,IF(AND(Mitarbeiter!$E$26&lt;&gt;"",HB$5+6&lt;Mitarbeiter!$E$26),0,IF(AND(Mitarbeiter!$F$26&lt;&gt;"",HB$5&gt;Mitarbeiter!$F$26),0,IF(Planung!HB28="",$C28,IF(ISNUMBER(Planung!HB28),Planung!HB28,IF(UPPER(Planung!HB28)="H",$C28/2,0)))))))</f>
        <v>0.5</v>
      </c>
      <c r="HC28" s="27">
        <f>IF($A28="",0,IF(Mitarbeiter!$G$26=FALSE,0,IF(AND(Mitarbeiter!$E$26&lt;&gt;"",HC$5+6&lt;Mitarbeiter!$E$26),0,IF(AND(Mitarbeiter!$F$26&lt;&gt;"",HC$5&gt;Mitarbeiter!$F$26),0,IF(Planung!HC28="",$C28,IF(ISNUMBER(Planung!HC28),Planung!HC28,IF(UPPER(Planung!HC28)="H",$C28/2,0)))))))</f>
        <v>0.5</v>
      </c>
      <c r="HD28" s="27">
        <f>IF($A28="",0,IF(Mitarbeiter!$G$26=FALSE,0,IF(AND(Mitarbeiter!$E$26&lt;&gt;"",HD$5+6&lt;Mitarbeiter!$E$26),0,IF(AND(Mitarbeiter!$F$26&lt;&gt;"",HD$5&gt;Mitarbeiter!$F$26),0,IF(Planung!HD28="",$C28,IF(ISNUMBER(Planung!HD28),Planung!HD28,IF(UPPER(Planung!HD28)="H",$C28/2,0)))))))</f>
        <v>0.5</v>
      </c>
      <c r="HE28" s="27">
        <f>IF($A28="",0,IF(Mitarbeiter!$G$26=FALSE,0,IF(AND(Mitarbeiter!$E$26&lt;&gt;"",HE$5+6&lt;Mitarbeiter!$E$26),0,IF(AND(Mitarbeiter!$F$26&lt;&gt;"",HE$5&gt;Mitarbeiter!$F$26),0,IF(Planung!HE28="",$C28,IF(ISNUMBER(Planung!HE28),Planung!HE28,IF(UPPER(Planung!HE28)="H",$C28/2,0)))))))</f>
        <v>0.5</v>
      </c>
      <c r="HF28" s="27">
        <f>IF($A28="",0,IF(Mitarbeiter!$G$26=FALSE,0,IF(AND(Mitarbeiter!$E$26&lt;&gt;"",HF$5+6&lt;Mitarbeiter!$E$26),0,IF(AND(Mitarbeiter!$F$26&lt;&gt;"",HF$5&gt;Mitarbeiter!$F$26),0,IF(Planung!HF28="",$C28,IF(ISNUMBER(Planung!HF28),Planung!HF28,IF(UPPER(Planung!HF28)="H",$C28/2,0)))))))</f>
        <v>0.5</v>
      </c>
      <c r="HG28" s="27">
        <f>IF($A28="",0,IF(Mitarbeiter!$G$26=FALSE,0,IF(AND(Mitarbeiter!$E$26&lt;&gt;"",HG$5+6&lt;Mitarbeiter!$E$26),0,IF(AND(Mitarbeiter!$F$26&lt;&gt;"",HG$5&gt;Mitarbeiter!$F$26),0,IF(Planung!HG28="",$C28,IF(ISNUMBER(Planung!HG28),Planung!HG28,IF(UPPER(Planung!HG28)="H",$C28/2,0)))))))</f>
        <v>0.5</v>
      </c>
      <c r="HH28" s="27">
        <f>IF($A28="",0,IF(Mitarbeiter!$G$26=FALSE,0,IF(AND(Mitarbeiter!$E$26&lt;&gt;"",HH$5+6&lt;Mitarbeiter!$E$26),0,IF(AND(Mitarbeiter!$F$26&lt;&gt;"",HH$5&gt;Mitarbeiter!$F$26),0,IF(Planung!HH28="",$C28,IF(ISNUMBER(Planung!HH28),Planung!HH28,IF(UPPER(Planung!HH28)="H",$C28/2,0)))))))</f>
        <v>0.5</v>
      </c>
      <c r="HI28" s="27">
        <f>IF($A28="",0,IF(Mitarbeiter!$G$26=FALSE,0,IF(AND(Mitarbeiter!$E$26&lt;&gt;"",HI$5+6&lt;Mitarbeiter!$E$26),0,IF(AND(Mitarbeiter!$F$26&lt;&gt;"",HI$5&gt;Mitarbeiter!$F$26),0,IF(Planung!HI28="",$C28,IF(ISNUMBER(Planung!HI28),Planung!HI28,IF(UPPER(Planung!HI28)="H",$C28/2,0)))))))</f>
        <v>0.5</v>
      </c>
      <c r="HJ28" s="27">
        <f>IF($A28="",0,IF(Mitarbeiter!$G$26=FALSE,0,IF(AND(Mitarbeiter!$E$26&lt;&gt;"",HJ$5+6&lt;Mitarbeiter!$E$26),0,IF(AND(Mitarbeiter!$F$26&lt;&gt;"",HJ$5&gt;Mitarbeiter!$F$26),0,IF(Planung!HJ28="",$C28,IF(ISNUMBER(Planung!HJ28),Planung!HJ28,IF(UPPER(Planung!HJ28)="H",$C28/2,0)))))))</f>
        <v>0.5</v>
      </c>
      <c r="HK28" s="27">
        <f>IF($A28="",0,IF(Mitarbeiter!$G$26=FALSE,0,IF(AND(Mitarbeiter!$E$26&lt;&gt;"",HK$5+6&lt;Mitarbeiter!$E$26),0,IF(AND(Mitarbeiter!$F$26&lt;&gt;"",HK$5&gt;Mitarbeiter!$F$26),0,IF(Planung!HK28="",$C28,IF(ISNUMBER(Planung!HK28),Planung!HK28,IF(UPPER(Planung!HK28)="H",$C28/2,0)))))))</f>
        <v>0.5</v>
      </c>
      <c r="HL28" s="27">
        <f>IF($A28="",0,IF(Mitarbeiter!$G$26=FALSE,0,IF(AND(Mitarbeiter!$E$26&lt;&gt;"",HL$5+6&lt;Mitarbeiter!$E$26),0,IF(AND(Mitarbeiter!$F$26&lt;&gt;"",HL$5&gt;Mitarbeiter!$F$26),0,IF(Planung!HL28="",$C28,IF(ISNUMBER(Planung!HL28),Planung!HL28,IF(UPPER(Planung!HL28)="H",$C28/2,0)))))))</f>
        <v>0.5</v>
      </c>
      <c r="HM28" s="27">
        <f>IF($A28="",0,IF(Mitarbeiter!$G$26=FALSE,0,IF(AND(Mitarbeiter!$E$26&lt;&gt;"",HM$5+6&lt;Mitarbeiter!$E$26),0,IF(AND(Mitarbeiter!$F$26&lt;&gt;"",HM$5&gt;Mitarbeiter!$F$26),0,IF(Planung!HM28="",$C28,IF(ISNUMBER(Planung!HM28),Planung!HM28,IF(UPPER(Planung!HM28)="H",$C28/2,0)))))))</f>
        <v>0.5</v>
      </c>
      <c r="HN28" s="27">
        <f>IF($A28="",0,IF(Mitarbeiter!$G$26=FALSE,0,IF(AND(Mitarbeiter!$E$26&lt;&gt;"",HN$5+6&lt;Mitarbeiter!$E$26),0,IF(AND(Mitarbeiter!$F$26&lt;&gt;"",HN$5&gt;Mitarbeiter!$F$26),0,IF(Planung!HN28="",$C28,IF(ISNUMBER(Planung!HN28),Planung!HN28,IF(UPPER(Planung!HN28)="H",$C28/2,0)))))))</f>
        <v>0.5</v>
      </c>
      <c r="HO28" s="27">
        <f>IF($A28="",0,IF(Mitarbeiter!$G$26=FALSE,0,IF(AND(Mitarbeiter!$E$26&lt;&gt;"",HO$5+6&lt;Mitarbeiter!$E$26),0,IF(AND(Mitarbeiter!$F$26&lt;&gt;"",HO$5&gt;Mitarbeiter!$F$26),0,IF(Planung!HO28="",$C28,IF(ISNUMBER(Planung!HO28),Planung!HO28,IF(UPPER(Planung!HO28)="H",$C28/2,0)))))))</f>
        <v>0.5</v>
      </c>
      <c r="HP28" s="27">
        <f>IF($A28="",0,IF(Mitarbeiter!$G$26=FALSE,0,IF(AND(Mitarbeiter!$E$26&lt;&gt;"",HP$5+6&lt;Mitarbeiter!$E$26),0,IF(AND(Mitarbeiter!$F$26&lt;&gt;"",HP$5&gt;Mitarbeiter!$F$26),0,IF(Planung!HP28="",$C28,IF(ISNUMBER(Planung!HP28),Planung!HP28,IF(UPPER(Planung!HP28)="H",$C28/2,0)))))))</f>
        <v>0.5</v>
      </c>
      <c r="HQ28" s="27">
        <f>IF($A28="",0,IF(Mitarbeiter!$G$26=FALSE,0,IF(AND(Mitarbeiter!$E$26&lt;&gt;"",HQ$5+6&lt;Mitarbeiter!$E$26),0,IF(AND(Mitarbeiter!$F$26&lt;&gt;"",HQ$5&gt;Mitarbeiter!$F$26),0,IF(Planung!HQ28="",$C28,IF(ISNUMBER(Planung!HQ28),Planung!HQ28,IF(UPPER(Planung!HQ28)="H",$C28/2,0)))))))</f>
        <v>0.5</v>
      </c>
      <c r="HR28" s="27">
        <f>IF($A28="",0,IF(Mitarbeiter!$G$26=FALSE,0,IF(AND(Mitarbeiter!$E$26&lt;&gt;"",HR$5+6&lt;Mitarbeiter!$E$26),0,IF(AND(Mitarbeiter!$F$26&lt;&gt;"",HR$5&gt;Mitarbeiter!$F$26),0,IF(Planung!HR28="",$C28,IF(ISNUMBER(Planung!HR28),Planung!HR28,IF(UPPER(Planung!HR28)="H",$C28/2,0)))))))</f>
        <v>0.5</v>
      </c>
      <c r="HS28" s="27">
        <f>IF($A28="",0,IF(Mitarbeiter!$G$26=FALSE,0,IF(AND(Mitarbeiter!$E$26&lt;&gt;"",HS$5+6&lt;Mitarbeiter!$E$26),0,IF(AND(Mitarbeiter!$F$26&lt;&gt;"",HS$5&gt;Mitarbeiter!$F$26),0,IF(Planung!HS28="",$C28,IF(ISNUMBER(Planung!HS28),Planung!HS28,IF(UPPER(Planung!HS28)="H",$C28/2,0)))))))</f>
        <v>0.5</v>
      </c>
      <c r="HT28" s="27">
        <f>IF($A28="",0,IF(Mitarbeiter!$G$26=FALSE,0,IF(AND(Mitarbeiter!$E$26&lt;&gt;"",HT$5+6&lt;Mitarbeiter!$E$26),0,IF(AND(Mitarbeiter!$F$26&lt;&gt;"",HT$5&gt;Mitarbeiter!$F$26),0,IF(Planung!HT28="",$C28,IF(ISNUMBER(Planung!HT28),Planung!HT28,IF(UPPER(Planung!HT28)="H",$C28/2,0)))))))</f>
        <v>0.5</v>
      </c>
      <c r="HU28" s="27">
        <f>IF($A28="",0,IF(Mitarbeiter!$G$26=FALSE,0,IF(AND(Mitarbeiter!$E$26&lt;&gt;"",HU$5+6&lt;Mitarbeiter!$E$26),0,IF(AND(Mitarbeiter!$F$26&lt;&gt;"",HU$5&gt;Mitarbeiter!$F$26),0,IF(Planung!HU28="",$C28,IF(ISNUMBER(Planung!HU28),Planung!HU28,IF(UPPER(Planung!HU28)="H",$C28/2,0)))))))</f>
        <v>0.5</v>
      </c>
      <c r="HV28" s="27">
        <f>IF($A28="",0,IF(Mitarbeiter!$G$26=FALSE,0,IF(AND(Mitarbeiter!$E$26&lt;&gt;"",HV$5+6&lt;Mitarbeiter!$E$26),0,IF(AND(Mitarbeiter!$F$26&lt;&gt;"",HV$5&gt;Mitarbeiter!$F$26),0,IF(Planung!HV28="",$C28,IF(ISNUMBER(Planung!HV28),Planung!HV28,IF(UPPER(Planung!HV28)="H",$C28/2,0)))))))</f>
        <v>0.5</v>
      </c>
      <c r="HW28" s="27">
        <f>IF($A28="",0,IF(Mitarbeiter!$G$26=FALSE,0,IF(AND(Mitarbeiter!$E$26&lt;&gt;"",HW$5+6&lt;Mitarbeiter!$E$26),0,IF(AND(Mitarbeiter!$F$26&lt;&gt;"",HW$5&gt;Mitarbeiter!$F$26),0,IF(Planung!HW28="",$C28,IF(ISNUMBER(Planung!HW28),Planung!HW28,IF(UPPER(Planung!HW28)="H",$C28/2,0)))))))</f>
        <v>0.5</v>
      </c>
      <c r="HX28" s="27">
        <f>IF($A28="",0,IF(Mitarbeiter!$G$26=FALSE,0,IF(AND(Mitarbeiter!$E$26&lt;&gt;"",HX$5+6&lt;Mitarbeiter!$E$26),0,IF(AND(Mitarbeiter!$F$26&lt;&gt;"",HX$5&gt;Mitarbeiter!$F$26),0,IF(Planung!HX28="",$C28,IF(ISNUMBER(Planung!HX28),Planung!HX28,IF(UPPER(Planung!HX28)="H",$C28/2,0)))))))</f>
        <v>0.5</v>
      </c>
      <c r="HY28" s="27">
        <f>IF($A28="",0,IF(Mitarbeiter!$G$26=FALSE,0,IF(AND(Mitarbeiter!$E$26&lt;&gt;"",HY$5+6&lt;Mitarbeiter!$E$26),0,IF(AND(Mitarbeiter!$F$26&lt;&gt;"",HY$5&gt;Mitarbeiter!$F$26),0,IF(Planung!HY28="",$C28,IF(ISNUMBER(Planung!HY28),Planung!HY28,IF(UPPER(Planung!HY28)="H",$C28/2,0)))))))</f>
        <v>0.5</v>
      </c>
      <c r="HZ28" s="27">
        <f>IF($A28="",0,IF(Mitarbeiter!$G$26=FALSE,0,IF(AND(Mitarbeiter!$E$26&lt;&gt;"",HZ$5+6&lt;Mitarbeiter!$E$26),0,IF(AND(Mitarbeiter!$F$26&lt;&gt;"",HZ$5&gt;Mitarbeiter!$F$26),0,IF(Planung!HZ28="",$C28,IF(ISNUMBER(Planung!HZ28),Planung!HZ28,IF(UPPER(Planung!HZ28)="H",$C28/2,0)))))))</f>
        <v>0.5</v>
      </c>
      <c r="IA28" s="27">
        <f>IF($A28="",0,IF(Mitarbeiter!$G$26=FALSE,0,IF(AND(Mitarbeiter!$E$26&lt;&gt;"",IA$5+6&lt;Mitarbeiter!$E$26),0,IF(AND(Mitarbeiter!$F$26&lt;&gt;"",IA$5&gt;Mitarbeiter!$F$26),0,IF(Planung!IA28="",$C28,IF(ISNUMBER(Planung!IA28),Planung!IA28,IF(UPPER(Planung!IA28)="H",$C28/2,0)))))))</f>
        <v>0.5</v>
      </c>
    </row>
    <row r="29" spans="1:235" x14ac:dyDescent="0.25">
      <c r="A29" s="7" t="str">
        <f>Planung!A29</f>
        <v>Schreck</v>
      </c>
      <c r="B29" s="7" t="str">
        <f>Planung!B29</f>
        <v>Komposit</v>
      </c>
      <c r="C29" s="27">
        <f>N(Mitarbeiter!$D$27)</f>
        <v>0.5</v>
      </c>
      <c r="D29" s="27">
        <f>IF($A29="",0,IF(Mitarbeiter!$G$27=FALSE,0,IF(AND(Mitarbeiter!$E$27&lt;&gt;"",D$5+6&lt;Mitarbeiter!$E$27),0,IF(AND(Mitarbeiter!$F$27&lt;&gt;"",D$5&gt;Mitarbeiter!$F$27),0,IF(Planung!D29="",$C29,IF(ISNUMBER(Planung!D29),Planung!D29,IF(UPPER(Planung!D29)="H",$C29/2,0)))))))</f>
        <v>0.5</v>
      </c>
      <c r="E29" s="27">
        <f>IF($A29="",0,IF(Mitarbeiter!$G$27=FALSE,0,IF(AND(Mitarbeiter!$E$27&lt;&gt;"",E$5+6&lt;Mitarbeiter!$E$27),0,IF(AND(Mitarbeiter!$F$27&lt;&gt;"",E$5&gt;Mitarbeiter!$F$27),0,IF(Planung!E29="",$C29,IF(ISNUMBER(Planung!E29),Planung!E29,IF(UPPER(Planung!E29)="H",$C29/2,0)))))))</f>
        <v>0.5</v>
      </c>
      <c r="F29" s="27">
        <f>IF($A29="",0,IF(Mitarbeiter!$G$27=FALSE,0,IF(AND(Mitarbeiter!$E$27&lt;&gt;"",F$5+6&lt;Mitarbeiter!$E$27),0,IF(AND(Mitarbeiter!$F$27&lt;&gt;"",F$5&gt;Mitarbeiter!$F$27),0,IF(Planung!F29="",$C29,IF(ISNUMBER(Planung!F29),Planung!F29,IF(UPPER(Planung!F29)="H",$C29/2,0)))))))</f>
        <v>0.5</v>
      </c>
      <c r="G29" s="27">
        <f>IF($A29="",0,IF(Mitarbeiter!$G$27=FALSE,0,IF(AND(Mitarbeiter!$E$27&lt;&gt;"",G$5+6&lt;Mitarbeiter!$E$27),0,IF(AND(Mitarbeiter!$F$27&lt;&gt;"",G$5&gt;Mitarbeiter!$F$27),0,IF(Planung!G29="",$C29,IF(ISNUMBER(Planung!G29),Planung!G29,IF(UPPER(Planung!G29)="H",$C29/2,0)))))))</f>
        <v>0.5</v>
      </c>
      <c r="H29" s="27">
        <f>IF($A29="",0,IF(Mitarbeiter!$G$27=FALSE,0,IF(AND(Mitarbeiter!$E$27&lt;&gt;"",H$5+6&lt;Mitarbeiter!$E$27),0,IF(AND(Mitarbeiter!$F$27&lt;&gt;"",H$5&gt;Mitarbeiter!$F$27),0,IF(Planung!H29="",$C29,IF(ISNUMBER(Planung!H29),Planung!H29,IF(UPPER(Planung!H29)="H",$C29/2,0)))))))</f>
        <v>0.5</v>
      </c>
      <c r="I29" s="27">
        <f>IF($A29="",0,IF(Mitarbeiter!$G$27=FALSE,0,IF(AND(Mitarbeiter!$E$27&lt;&gt;"",I$5+6&lt;Mitarbeiter!$E$27),0,IF(AND(Mitarbeiter!$F$27&lt;&gt;"",I$5&gt;Mitarbeiter!$F$27),0,IF(Planung!I29="",$C29,IF(ISNUMBER(Planung!I29),Planung!I29,IF(UPPER(Planung!I29)="H",$C29/2,0)))))))</f>
        <v>0.5</v>
      </c>
      <c r="J29" s="27">
        <f>IF($A29="",0,IF(Mitarbeiter!$G$27=FALSE,0,IF(AND(Mitarbeiter!$E$27&lt;&gt;"",J$5+6&lt;Mitarbeiter!$E$27),0,IF(AND(Mitarbeiter!$F$27&lt;&gt;"",J$5&gt;Mitarbeiter!$F$27),0,IF(Planung!J29="",$C29,IF(ISNUMBER(Planung!J29),Planung!J29,IF(UPPER(Planung!J29)="H",$C29/2,0)))))))</f>
        <v>0.5</v>
      </c>
      <c r="K29" s="27">
        <f>IF($A29="",0,IF(Mitarbeiter!$G$27=FALSE,0,IF(AND(Mitarbeiter!$E$27&lt;&gt;"",K$5+6&lt;Mitarbeiter!$E$27),0,IF(AND(Mitarbeiter!$F$27&lt;&gt;"",K$5&gt;Mitarbeiter!$F$27),0,IF(Planung!K29="",$C29,IF(ISNUMBER(Planung!K29),Planung!K29,IF(UPPER(Planung!K29)="H",$C29/2,0)))))))</f>
        <v>0.5</v>
      </c>
      <c r="L29" s="27">
        <f>IF($A29="",0,IF(Mitarbeiter!$G$27=FALSE,0,IF(AND(Mitarbeiter!$E$27&lt;&gt;"",L$5+6&lt;Mitarbeiter!$E$27),0,IF(AND(Mitarbeiter!$F$27&lt;&gt;"",L$5&gt;Mitarbeiter!$F$27),0,IF(Planung!L29="",$C29,IF(ISNUMBER(Planung!L29),Planung!L29,IF(UPPER(Planung!L29)="H",$C29/2,0)))))))</f>
        <v>0.5</v>
      </c>
      <c r="M29" s="27">
        <f>IF($A29="",0,IF(Mitarbeiter!$G$27=FALSE,0,IF(AND(Mitarbeiter!$E$27&lt;&gt;"",M$5+6&lt;Mitarbeiter!$E$27),0,IF(AND(Mitarbeiter!$F$27&lt;&gt;"",M$5&gt;Mitarbeiter!$F$27),0,IF(Planung!M29="",$C29,IF(ISNUMBER(Planung!M29),Planung!M29,IF(UPPER(Planung!M29)="H",$C29/2,0)))))))</f>
        <v>0.5</v>
      </c>
      <c r="N29" s="27">
        <f>IF($A29="",0,IF(Mitarbeiter!$G$27=FALSE,0,IF(AND(Mitarbeiter!$E$27&lt;&gt;"",N$5+6&lt;Mitarbeiter!$E$27),0,IF(AND(Mitarbeiter!$F$27&lt;&gt;"",N$5&gt;Mitarbeiter!$F$27),0,IF(Planung!N29="",$C29,IF(ISNUMBER(Planung!N29),Planung!N29,IF(UPPER(Planung!N29)="H",$C29/2,0)))))))</f>
        <v>0</v>
      </c>
      <c r="O29" s="27">
        <f>IF($A29="",0,IF(Mitarbeiter!$G$27=FALSE,0,IF(AND(Mitarbeiter!$E$27&lt;&gt;"",O$5+6&lt;Mitarbeiter!$E$27),0,IF(AND(Mitarbeiter!$F$27&lt;&gt;"",O$5&gt;Mitarbeiter!$F$27),0,IF(Planung!O29="",$C29,IF(ISNUMBER(Planung!O29),Planung!O29,IF(UPPER(Planung!O29)="H",$C29/2,0)))))))</f>
        <v>0</v>
      </c>
      <c r="P29" s="27">
        <f>IF($A29="",0,IF(Mitarbeiter!$G$27=FALSE,0,IF(AND(Mitarbeiter!$E$27&lt;&gt;"",P$5+6&lt;Mitarbeiter!$E$27),0,IF(AND(Mitarbeiter!$F$27&lt;&gt;"",P$5&gt;Mitarbeiter!$F$27),0,IF(Planung!P29="",$C29,IF(ISNUMBER(Planung!P29),Planung!P29,IF(UPPER(Planung!P29)="H",$C29/2,0)))))))</f>
        <v>0.5</v>
      </c>
      <c r="Q29" s="27">
        <f>IF($A29="",0,IF(Mitarbeiter!$G$27=FALSE,0,IF(AND(Mitarbeiter!$E$27&lt;&gt;"",Q$5+6&lt;Mitarbeiter!$E$27),0,IF(AND(Mitarbeiter!$F$27&lt;&gt;"",Q$5&gt;Mitarbeiter!$F$27),0,IF(Planung!Q29="",$C29,IF(ISNUMBER(Planung!Q29),Planung!Q29,IF(UPPER(Planung!Q29)="H",$C29/2,0)))))))</f>
        <v>0.5</v>
      </c>
      <c r="R29" s="27">
        <f>IF($A29="",0,IF(Mitarbeiter!$G$27=FALSE,0,IF(AND(Mitarbeiter!$E$27&lt;&gt;"",R$5+6&lt;Mitarbeiter!$E$27),0,IF(AND(Mitarbeiter!$F$27&lt;&gt;"",R$5&gt;Mitarbeiter!$F$27),0,IF(Planung!R29="",$C29,IF(ISNUMBER(Planung!R29),Planung!R29,IF(UPPER(Planung!R29)="H",$C29/2,0)))))))</f>
        <v>0.5</v>
      </c>
      <c r="S29" s="27">
        <f>IF($A29="",0,IF(Mitarbeiter!$G$27=FALSE,0,IF(AND(Mitarbeiter!$E$27&lt;&gt;"",S$5+6&lt;Mitarbeiter!$E$27),0,IF(AND(Mitarbeiter!$F$27&lt;&gt;"",S$5&gt;Mitarbeiter!$F$27),0,IF(Planung!S29="",$C29,IF(ISNUMBER(Planung!S29),Planung!S29,IF(UPPER(Planung!S29)="H",$C29/2,0)))))))</f>
        <v>0.5</v>
      </c>
      <c r="T29" s="27">
        <f>IF($A29="",0,IF(Mitarbeiter!$G$27=FALSE,0,IF(AND(Mitarbeiter!$E$27&lt;&gt;"",T$5+6&lt;Mitarbeiter!$E$27),0,IF(AND(Mitarbeiter!$F$27&lt;&gt;"",T$5&gt;Mitarbeiter!$F$27),0,IF(Planung!T29="",$C29,IF(ISNUMBER(Planung!T29),Planung!T29,IF(UPPER(Planung!T29)="H",$C29/2,0)))))))</f>
        <v>0.5</v>
      </c>
      <c r="U29" s="27">
        <f>IF($A29="",0,IF(Mitarbeiter!$G$27=FALSE,0,IF(AND(Mitarbeiter!$E$27&lt;&gt;"",U$5+6&lt;Mitarbeiter!$E$27),0,IF(AND(Mitarbeiter!$F$27&lt;&gt;"",U$5&gt;Mitarbeiter!$F$27),0,IF(Planung!U29="",$C29,IF(ISNUMBER(Planung!U29),Planung!U29,IF(UPPER(Planung!U29)="H",$C29/2,0)))))))</f>
        <v>0.5</v>
      </c>
      <c r="V29" s="27">
        <f>IF($A29="",0,IF(Mitarbeiter!$G$27=FALSE,0,IF(AND(Mitarbeiter!$E$27&lt;&gt;"",V$5+6&lt;Mitarbeiter!$E$27),0,IF(AND(Mitarbeiter!$F$27&lt;&gt;"",V$5&gt;Mitarbeiter!$F$27),0,IF(Planung!V29="",$C29,IF(ISNUMBER(Planung!V29),Planung!V29,IF(UPPER(Planung!V29)="H",$C29/2,0)))))))</f>
        <v>0.5</v>
      </c>
      <c r="W29" s="27">
        <f>IF($A29="",0,IF(Mitarbeiter!$G$27=FALSE,0,IF(AND(Mitarbeiter!$E$27&lt;&gt;"",W$5+6&lt;Mitarbeiter!$E$27),0,IF(AND(Mitarbeiter!$F$27&lt;&gt;"",W$5&gt;Mitarbeiter!$F$27),0,IF(Planung!W29="",$C29,IF(ISNUMBER(Planung!W29),Planung!W29,IF(UPPER(Planung!W29)="H",$C29/2,0)))))))</f>
        <v>0.5</v>
      </c>
      <c r="X29" s="27">
        <f>IF($A29="",0,IF(Mitarbeiter!$G$27=FALSE,0,IF(AND(Mitarbeiter!$E$27&lt;&gt;"",X$5+6&lt;Mitarbeiter!$E$27),0,IF(AND(Mitarbeiter!$F$27&lt;&gt;"",X$5&gt;Mitarbeiter!$F$27),0,IF(Planung!X29="",$C29,IF(ISNUMBER(Planung!X29),Planung!X29,IF(UPPER(Planung!X29)="H",$C29/2,0)))))))</f>
        <v>0.5</v>
      </c>
      <c r="Y29" s="27">
        <f>IF($A29="",0,IF(Mitarbeiter!$G$27=FALSE,0,IF(AND(Mitarbeiter!$E$27&lt;&gt;"",Y$5+6&lt;Mitarbeiter!$E$27),0,IF(AND(Mitarbeiter!$F$27&lt;&gt;"",Y$5&gt;Mitarbeiter!$F$27),0,IF(Planung!Y29="",$C29,IF(ISNUMBER(Planung!Y29),Planung!Y29,IF(UPPER(Planung!Y29)="H",$C29/2,0)))))))</f>
        <v>0.5</v>
      </c>
      <c r="Z29" s="27">
        <f>IF($A29="",0,IF(Mitarbeiter!$G$27=FALSE,0,IF(AND(Mitarbeiter!$E$27&lt;&gt;"",Z$5+6&lt;Mitarbeiter!$E$27),0,IF(AND(Mitarbeiter!$F$27&lt;&gt;"",Z$5&gt;Mitarbeiter!$F$27),0,IF(Planung!Z29="",$C29,IF(ISNUMBER(Planung!Z29),Planung!Z29,IF(UPPER(Planung!Z29)="H",$C29/2,0)))))))</f>
        <v>0.5</v>
      </c>
      <c r="AA29" s="27">
        <f>IF($A29="",0,IF(Mitarbeiter!$G$27=FALSE,0,IF(AND(Mitarbeiter!$E$27&lt;&gt;"",AA$5+6&lt;Mitarbeiter!$E$27),0,IF(AND(Mitarbeiter!$F$27&lt;&gt;"",AA$5&gt;Mitarbeiter!$F$27),0,IF(Planung!AA29="",$C29,IF(ISNUMBER(Planung!AA29),Planung!AA29,IF(UPPER(Planung!AA29)="H",$C29/2,0)))))))</f>
        <v>0.5</v>
      </c>
      <c r="AB29" s="27">
        <f>IF($A29="",0,IF(Mitarbeiter!$G$27=FALSE,0,IF(AND(Mitarbeiter!$E$27&lt;&gt;"",AB$5+6&lt;Mitarbeiter!$E$27),0,IF(AND(Mitarbeiter!$F$27&lt;&gt;"",AB$5&gt;Mitarbeiter!$F$27),0,IF(Planung!AB29="",$C29,IF(ISNUMBER(Planung!AB29),Planung!AB29,IF(UPPER(Planung!AB29)="H",$C29/2,0)))))))</f>
        <v>0.5</v>
      </c>
      <c r="AC29" s="27">
        <f>IF($A29="",0,IF(Mitarbeiter!$G$27=FALSE,0,IF(AND(Mitarbeiter!$E$27&lt;&gt;"",AC$5+6&lt;Mitarbeiter!$E$27),0,IF(AND(Mitarbeiter!$F$27&lt;&gt;"",AC$5&gt;Mitarbeiter!$F$27),0,IF(Planung!AC29="",$C29,IF(ISNUMBER(Planung!AC29),Planung!AC29,IF(UPPER(Planung!AC29)="H",$C29/2,0)))))))</f>
        <v>0.5</v>
      </c>
      <c r="AD29" s="27">
        <f>IF($A29="",0,IF(Mitarbeiter!$G$27=FALSE,0,IF(AND(Mitarbeiter!$E$27&lt;&gt;"",AD$5+6&lt;Mitarbeiter!$E$27),0,IF(AND(Mitarbeiter!$F$27&lt;&gt;"",AD$5&gt;Mitarbeiter!$F$27),0,IF(Planung!AD29="",$C29,IF(ISNUMBER(Planung!AD29),Planung!AD29,IF(UPPER(Planung!AD29)="H",$C29/2,0)))))))</f>
        <v>0.5</v>
      </c>
      <c r="AE29" s="27">
        <f>IF($A29="",0,IF(Mitarbeiter!$G$27=FALSE,0,IF(AND(Mitarbeiter!$E$27&lt;&gt;"",AE$5+6&lt;Mitarbeiter!$E$27),0,IF(AND(Mitarbeiter!$F$27&lt;&gt;"",AE$5&gt;Mitarbeiter!$F$27),0,IF(Planung!AE29="",$C29,IF(ISNUMBER(Planung!AE29),Planung!AE29,IF(UPPER(Planung!AE29)="H",$C29/2,0)))))))</f>
        <v>0.5</v>
      </c>
      <c r="AF29" s="27">
        <f>IF($A29="",0,IF(Mitarbeiter!$G$27=FALSE,0,IF(AND(Mitarbeiter!$E$27&lt;&gt;"",AF$5+6&lt;Mitarbeiter!$E$27),0,IF(AND(Mitarbeiter!$F$27&lt;&gt;"",AF$5&gt;Mitarbeiter!$F$27),0,IF(Planung!AF29="",$C29,IF(ISNUMBER(Planung!AF29),Planung!AF29,IF(UPPER(Planung!AF29)="H",$C29/2,0)))))))</f>
        <v>0.5</v>
      </c>
      <c r="AG29" s="27">
        <f>IF($A29="",0,IF(Mitarbeiter!$G$27=FALSE,0,IF(AND(Mitarbeiter!$E$27&lt;&gt;"",AG$5+6&lt;Mitarbeiter!$E$27),0,IF(AND(Mitarbeiter!$F$27&lt;&gt;"",AG$5&gt;Mitarbeiter!$F$27),0,IF(Planung!AG29="",$C29,IF(ISNUMBER(Planung!AG29),Planung!AG29,IF(UPPER(Planung!AG29)="H",$C29/2,0)))))))</f>
        <v>0.5</v>
      </c>
      <c r="AH29" s="27">
        <f>IF($A29="",0,IF(Mitarbeiter!$G$27=FALSE,0,IF(AND(Mitarbeiter!$E$27&lt;&gt;"",AH$5+6&lt;Mitarbeiter!$E$27),0,IF(AND(Mitarbeiter!$F$27&lt;&gt;"",AH$5&gt;Mitarbeiter!$F$27),0,IF(Planung!AH29="",$C29,IF(ISNUMBER(Planung!AH29),Planung!AH29,IF(UPPER(Planung!AH29)="H",$C29/2,0)))))))</f>
        <v>0.5</v>
      </c>
      <c r="AI29" s="27">
        <f>IF($A29="",0,IF(Mitarbeiter!$G$27=FALSE,0,IF(AND(Mitarbeiter!$E$27&lt;&gt;"",AI$5+6&lt;Mitarbeiter!$E$27),0,IF(AND(Mitarbeiter!$F$27&lt;&gt;"",AI$5&gt;Mitarbeiter!$F$27),0,IF(Planung!AI29="",$C29,IF(ISNUMBER(Planung!AI29),Planung!AI29,IF(UPPER(Planung!AI29)="H",$C29/2,0)))))))</f>
        <v>0.5</v>
      </c>
      <c r="AJ29" s="27">
        <f>IF($A29="",0,IF(Mitarbeiter!$G$27=FALSE,0,IF(AND(Mitarbeiter!$E$27&lt;&gt;"",AJ$5+6&lt;Mitarbeiter!$E$27),0,IF(AND(Mitarbeiter!$F$27&lt;&gt;"",AJ$5&gt;Mitarbeiter!$F$27),0,IF(Planung!AJ29="",$C29,IF(ISNUMBER(Planung!AJ29),Planung!AJ29,IF(UPPER(Planung!AJ29)="H",$C29/2,0)))))))</f>
        <v>0.5</v>
      </c>
      <c r="AK29" s="27">
        <f>IF($A29="",0,IF(Mitarbeiter!$G$27=FALSE,0,IF(AND(Mitarbeiter!$E$27&lt;&gt;"",AK$5+6&lt;Mitarbeiter!$E$27),0,IF(AND(Mitarbeiter!$F$27&lt;&gt;"",AK$5&gt;Mitarbeiter!$F$27),0,IF(Planung!AK29="",$C29,IF(ISNUMBER(Planung!AK29),Planung!AK29,IF(UPPER(Planung!AK29)="H",$C29/2,0)))))))</f>
        <v>0.5</v>
      </c>
      <c r="AL29" s="27">
        <f>IF($A29="",0,IF(Mitarbeiter!$G$27=FALSE,0,IF(AND(Mitarbeiter!$E$27&lt;&gt;"",AL$5+6&lt;Mitarbeiter!$E$27),0,IF(AND(Mitarbeiter!$F$27&lt;&gt;"",AL$5&gt;Mitarbeiter!$F$27),0,IF(Planung!AL29="",$C29,IF(ISNUMBER(Planung!AL29),Planung!AL29,IF(UPPER(Planung!AL29)="H",$C29/2,0)))))))</f>
        <v>0.5</v>
      </c>
      <c r="AM29" s="27">
        <f>IF($A29="",0,IF(Mitarbeiter!$G$27=FALSE,0,IF(AND(Mitarbeiter!$E$27&lt;&gt;"",AM$5+6&lt;Mitarbeiter!$E$27),0,IF(AND(Mitarbeiter!$F$27&lt;&gt;"",AM$5&gt;Mitarbeiter!$F$27),0,IF(Planung!AM29="",$C29,IF(ISNUMBER(Planung!AM29),Planung!AM29,IF(UPPER(Planung!AM29)="H",$C29/2,0)))))))</f>
        <v>0.5</v>
      </c>
      <c r="AN29" s="27">
        <f>IF($A29="",0,IF(Mitarbeiter!$G$27=FALSE,0,IF(AND(Mitarbeiter!$E$27&lt;&gt;"",AN$5+6&lt;Mitarbeiter!$E$27),0,IF(AND(Mitarbeiter!$F$27&lt;&gt;"",AN$5&gt;Mitarbeiter!$F$27),0,IF(Planung!AN29="",$C29,IF(ISNUMBER(Planung!AN29),Planung!AN29,IF(UPPER(Planung!AN29)="H",$C29/2,0)))))))</f>
        <v>0.5</v>
      </c>
      <c r="AO29" s="27">
        <f>IF($A29="",0,IF(Mitarbeiter!$G$27=FALSE,0,IF(AND(Mitarbeiter!$E$27&lt;&gt;"",AO$5+6&lt;Mitarbeiter!$E$27),0,IF(AND(Mitarbeiter!$F$27&lt;&gt;"",AO$5&gt;Mitarbeiter!$F$27),0,IF(Planung!AO29="",$C29,IF(ISNUMBER(Planung!AO29),Planung!AO29,IF(UPPER(Planung!AO29)="H",$C29/2,0)))))))</f>
        <v>0.5</v>
      </c>
      <c r="AP29" s="27">
        <f>IF($A29="",0,IF(Mitarbeiter!$G$27=FALSE,0,IF(AND(Mitarbeiter!$E$27&lt;&gt;"",AP$5+6&lt;Mitarbeiter!$E$27),0,IF(AND(Mitarbeiter!$F$27&lt;&gt;"",AP$5&gt;Mitarbeiter!$F$27),0,IF(Planung!AP29="",$C29,IF(ISNUMBER(Planung!AP29),Planung!AP29,IF(UPPER(Planung!AP29)="H",$C29/2,0)))))))</f>
        <v>0.5</v>
      </c>
      <c r="AQ29" s="27">
        <f>IF($A29="",0,IF(Mitarbeiter!$G$27=FALSE,0,IF(AND(Mitarbeiter!$E$27&lt;&gt;"",AQ$5+6&lt;Mitarbeiter!$E$27),0,IF(AND(Mitarbeiter!$F$27&lt;&gt;"",AQ$5&gt;Mitarbeiter!$F$27),0,IF(Planung!AQ29="",$C29,IF(ISNUMBER(Planung!AQ29),Planung!AQ29,IF(UPPER(Planung!AQ29)="H",$C29/2,0)))))))</f>
        <v>0.5</v>
      </c>
      <c r="AR29" s="27">
        <f>IF($A29="",0,IF(Mitarbeiter!$G$27=FALSE,0,IF(AND(Mitarbeiter!$E$27&lt;&gt;"",AR$5+6&lt;Mitarbeiter!$E$27),0,IF(AND(Mitarbeiter!$F$27&lt;&gt;"",AR$5&gt;Mitarbeiter!$F$27),0,IF(Planung!AR29="",$C29,IF(ISNUMBER(Planung!AR29),Planung!AR29,IF(UPPER(Planung!AR29)="H",$C29/2,0)))))))</f>
        <v>0.5</v>
      </c>
      <c r="AS29" s="27">
        <f>IF($A29="",0,IF(Mitarbeiter!$G$27=FALSE,0,IF(AND(Mitarbeiter!$E$27&lt;&gt;"",AS$5+6&lt;Mitarbeiter!$E$27),0,IF(AND(Mitarbeiter!$F$27&lt;&gt;"",AS$5&gt;Mitarbeiter!$F$27),0,IF(Planung!AS29="",$C29,IF(ISNUMBER(Planung!AS29),Planung!AS29,IF(UPPER(Planung!AS29)="H",$C29/2,0)))))))</f>
        <v>0.5</v>
      </c>
      <c r="AT29" s="27">
        <f>IF($A29="",0,IF(Mitarbeiter!$G$27=FALSE,0,IF(AND(Mitarbeiter!$E$27&lt;&gt;"",AT$5+6&lt;Mitarbeiter!$E$27),0,IF(AND(Mitarbeiter!$F$27&lt;&gt;"",AT$5&gt;Mitarbeiter!$F$27),0,IF(Planung!AT29="",$C29,IF(ISNUMBER(Planung!AT29),Planung!AT29,IF(UPPER(Planung!AT29)="H",$C29/2,0)))))))</f>
        <v>0.5</v>
      </c>
      <c r="AU29" s="27">
        <f>IF($A29="",0,IF(Mitarbeiter!$G$27=FALSE,0,IF(AND(Mitarbeiter!$E$27&lt;&gt;"",AU$5+6&lt;Mitarbeiter!$E$27),0,IF(AND(Mitarbeiter!$F$27&lt;&gt;"",AU$5&gt;Mitarbeiter!$F$27),0,IF(Planung!AU29="",$C29,IF(ISNUMBER(Planung!AU29),Planung!AU29,IF(UPPER(Planung!AU29)="H",$C29/2,0)))))))</f>
        <v>0.5</v>
      </c>
      <c r="AV29" s="27">
        <f>IF($A29="",0,IF(Mitarbeiter!$G$27=FALSE,0,IF(AND(Mitarbeiter!$E$27&lt;&gt;"",AV$5+6&lt;Mitarbeiter!$E$27),0,IF(AND(Mitarbeiter!$F$27&lt;&gt;"",AV$5&gt;Mitarbeiter!$F$27),0,IF(Planung!AV29="",$C29,IF(ISNUMBER(Planung!AV29),Planung!AV29,IF(UPPER(Planung!AV29)="H",$C29/2,0)))))))</f>
        <v>0.5</v>
      </c>
      <c r="AW29" s="27">
        <f>IF($A29="",0,IF(Mitarbeiter!$G$27=FALSE,0,IF(AND(Mitarbeiter!$E$27&lt;&gt;"",AW$5+6&lt;Mitarbeiter!$E$27),0,IF(AND(Mitarbeiter!$F$27&lt;&gt;"",AW$5&gt;Mitarbeiter!$F$27),0,IF(Planung!AW29="",$C29,IF(ISNUMBER(Planung!AW29),Planung!AW29,IF(UPPER(Planung!AW29)="H",$C29/2,0)))))))</f>
        <v>0.5</v>
      </c>
      <c r="AX29" s="27">
        <f>IF($A29="",0,IF(Mitarbeiter!$G$27=FALSE,0,IF(AND(Mitarbeiter!$E$27&lt;&gt;"",AX$5+6&lt;Mitarbeiter!$E$27),0,IF(AND(Mitarbeiter!$F$27&lt;&gt;"",AX$5&gt;Mitarbeiter!$F$27),0,IF(Planung!AX29="",$C29,IF(ISNUMBER(Planung!AX29),Planung!AX29,IF(UPPER(Planung!AX29)="H",$C29/2,0)))))))</f>
        <v>0.5</v>
      </c>
      <c r="AY29" s="27">
        <f>IF($A29="",0,IF(Mitarbeiter!$G$27=FALSE,0,IF(AND(Mitarbeiter!$E$27&lt;&gt;"",AY$5+6&lt;Mitarbeiter!$E$27),0,IF(AND(Mitarbeiter!$F$27&lt;&gt;"",AY$5&gt;Mitarbeiter!$F$27),0,IF(Planung!AY29="",$C29,IF(ISNUMBER(Planung!AY29),Planung!AY29,IF(UPPER(Planung!AY29)="H",$C29/2,0)))))))</f>
        <v>0.5</v>
      </c>
      <c r="AZ29" s="27">
        <f>IF($A29="",0,IF(Mitarbeiter!$G$27=FALSE,0,IF(AND(Mitarbeiter!$E$27&lt;&gt;"",AZ$5+6&lt;Mitarbeiter!$E$27),0,IF(AND(Mitarbeiter!$F$27&lt;&gt;"",AZ$5&gt;Mitarbeiter!$F$27),0,IF(Planung!AZ29="",$C29,IF(ISNUMBER(Planung!AZ29),Planung!AZ29,IF(UPPER(Planung!AZ29)="H",$C29/2,0)))))))</f>
        <v>0.5</v>
      </c>
      <c r="BA29" s="27">
        <f>IF($A29="",0,IF(Mitarbeiter!$G$27=FALSE,0,IF(AND(Mitarbeiter!$E$27&lt;&gt;"",BA$5+6&lt;Mitarbeiter!$E$27),0,IF(AND(Mitarbeiter!$F$27&lt;&gt;"",BA$5&gt;Mitarbeiter!$F$27),0,IF(Planung!BA29="",$C29,IF(ISNUMBER(Planung!BA29),Planung!BA29,IF(UPPER(Planung!BA29)="H",$C29/2,0)))))))</f>
        <v>0.5</v>
      </c>
      <c r="BB29" s="27">
        <f>IF($A29="",0,IF(Mitarbeiter!$G$27=FALSE,0,IF(AND(Mitarbeiter!$E$27&lt;&gt;"",BB$5+6&lt;Mitarbeiter!$E$27),0,IF(AND(Mitarbeiter!$F$27&lt;&gt;"",BB$5&gt;Mitarbeiter!$F$27),0,IF(Planung!BB29="",$C29,IF(ISNUMBER(Planung!BB29),Planung!BB29,IF(UPPER(Planung!BB29)="H",$C29/2,0)))))))</f>
        <v>0.5</v>
      </c>
      <c r="BC29" s="27">
        <f>IF($A29="",0,IF(Mitarbeiter!$G$27=FALSE,0,IF(AND(Mitarbeiter!$E$27&lt;&gt;"",BC$5+6&lt;Mitarbeiter!$E$27),0,IF(AND(Mitarbeiter!$F$27&lt;&gt;"",BC$5&gt;Mitarbeiter!$F$27),0,IF(Planung!BC29="",$C29,IF(ISNUMBER(Planung!BC29),Planung!BC29,IF(UPPER(Planung!BC29)="H",$C29/2,0)))))))</f>
        <v>0.5</v>
      </c>
      <c r="BD29" s="27">
        <f>IF($A29="",0,IF(Mitarbeiter!$G$27=FALSE,0,IF(AND(Mitarbeiter!$E$27&lt;&gt;"",BD$5+6&lt;Mitarbeiter!$E$27),0,IF(AND(Mitarbeiter!$F$27&lt;&gt;"",BD$5&gt;Mitarbeiter!$F$27),0,IF(Planung!BD29="",$C29,IF(ISNUMBER(Planung!BD29),Planung!BD29,IF(UPPER(Planung!BD29)="H",$C29/2,0)))))))</f>
        <v>0.5</v>
      </c>
      <c r="BE29" s="27">
        <f>IF($A29="",0,IF(Mitarbeiter!$G$27=FALSE,0,IF(AND(Mitarbeiter!$E$27&lt;&gt;"",BE$5+6&lt;Mitarbeiter!$E$27),0,IF(AND(Mitarbeiter!$F$27&lt;&gt;"",BE$5&gt;Mitarbeiter!$F$27),0,IF(Planung!BE29="",$C29,IF(ISNUMBER(Planung!BE29),Planung!BE29,IF(UPPER(Planung!BE29)="H",$C29/2,0)))))))</f>
        <v>0.5</v>
      </c>
      <c r="BF29" s="27">
        <f>IF($A29="",0,IF(Mitarbeiter!$G$27=FALSE,0,IF(AND(Mitarbeiter!$E$27&lt;&gt;"",BF$5+6&lt;Mitarbeiter!$E$27),0,IF(AND(Mitarbeiter!$F$27&lt;&gt;"",BF$5&gt;Mitarbeiter!$F$27),0,IF(Planung!BF29="",$C29,IF(ISNUMBER(Planung!BF29),Planung!BF29,IF(UPPER(Planung!BF29)="H",$C29/2,0)))))))</f>
        <v>0.5</v>
      </c>
      <c r="BG29" s="27">
        <f>IF($A29="",0,IF(Mitarbeiter!$G$27=FALSE,0,IF(AND(Mitarbeiter!$E$27&lt;&gt;"",BG$5+6&lt;Mitarbeiter!$E$27),0,IF(AND(Mitarbeiter!$F$27&lt;&gt;"",BG$5&gt;Mitarbeiter!$F$27),0,IF(Planung!BG29="",$C29,IF(ISNUMBER(Planung!BG29),Planung!BG29,IF(UPPER(Planung!BG29)="H",$C29/2,0)))))))</f>
        <v>0.5</v>
      </c>
      <c r="BH29" s="27">
        <f>IF($A29="",0,IF(Mitarbeiter!$G$27=FALSE,0,IF(AND(Mitarbeiter!$E$27&lt;&gt;"",BH$5+6&lt;Mitarbeiter!$E$27),0,IF(AND(Mitarbeiter!$F$27&lt;&gt;"",BH$5&gt;Mitarbeiter!$F$27),0,IF(Planung!BH29="",$C29,IF(ISNUMBER(Planung!BH29),Planung!BH29,IF(UPPER(Planung!BH29)="H",$C29/2,0)))))))</f>
        <v>0.5</v>
      </c>
      <c r="BI29" s="27">
        <f>IF($A29="",0,IF(Mitarbeiter!$G$27=FALSE,0,IF(AND(Mitarbeiter!$E$27&lt;&gt;"",BI$5+6&lt;Mitarbeiter!$E$27),0,IF(AND(Mitarbeiter!$F$27&lt;&gt;"",BI$5&gt;Mitarbeiter!$F$27),0,IF(Planung!BI29="",$C29,IF(ISNUMBER(Planung!BI29),Planung!BI29,IF(UPPER(Planung!BI29)="H",$C29/2,0)))))))</f>
        <v>0.5</v>
      </c>
      <c r="BJ29" s="27">
        <f>IF($A29="",0,IF(Mitarbeiter!$G$27=FALSE,0,IF(AND(Mitarbeiter!$E$27&lt;&gt;"",BJ$5+6&lt;Mitarbeiter!$E$27),0,IF(AND(Mitarbeiter!$F$27&lt;&gt;"",BJ$5&gt;Mitarbeiter!$F$27),0,IF(Planung!BJ29="",$C29,IF(ISNUMBER(Planung!BJ29),Planung!BJ29,IF(UPPER(Planung!BJ29)="H",$C29/2,0)))))))</f>
        <v>0.5</v>
      </c>
      <c r="BK29" s="27">
        <f>IF($A29="",0,IF(Mitarbeiter!$G$27=FALSE,0,IF(AND(Mitarbeiter!$E$27&lt;&gt;"",BK$5+6&lt;Mitarbeiter!$E$27),0,IF(AND(Mitarbeiter!$F$27&lt;&gt;"",BK$5&gt;Mitarbeiter!$F$27),0,IF(Planung!BK29="",$C29,IF(ISNUMBER(Planung!BK29),Planung!BK29,IF(UPPER(Planung!BK29)="H",$C29/2,0)))))))</f>
        <v>0.5</v>
      </c>
      <c r="BL29" s="27">
        <f>IF($A29="",0,IF(Mitarbeiter!$G$27=FALSE,0,IF(AND(Mitarbeiter!$E$27&lt;&gt;"",BL$5+6&lt;Mitarbeiter!$E$27),0,IF(AND(Mitarbeiter!$F$27&lt;&gt;"",BL$5&gt;Mitarbeiter!$F$27),0,IF(Planung!BL29="",$C29,IF(ISNUMBER(Planung!BL29),Planung!BL29,IF(UPPER(Planung!BL29)="H",$C29/2,0)))))))</f>
        <v>0.5</v>
      </c>
      <c r="BM29" s="27">
        <f>IF($A29="",0,IF(Mitarbeiter!$G$27=FALSE,0,IF(AND(Mitarbeiter!$E$27&lt;&gt;"",BM$5+6&lt;Mitarbeiter!$E$27),0,IF(AND(Mitarbeiter!$F$27&lt;&gt;"",BM$5&gt;Mitarbeiter!$F$27),0,IF(Planung!BM29="",$C29,IF(ISNUMBER(Planung!BM29),Planung!BM29,IF(UPPER(Planung!BM29)="H",$C29/2,0)))))))</f>
        <v>0.5</v>
      </c>
      <c r="BN29" s="27">
        <f>IF($A29="",0,IF(Mitarbeiter!$G$27=FALSE,0,IF(AND(Mitarbeiter!$E$27&lt;&gt;"",BN$5+6&lt;Mitarbeiter!$E$27),0,IF(AND(Mitarbeiter!$F$27&lt;&gt;"",BN$5&gt;Mitarbeiter!$F$27),0,IF(Planung!BN29="",$C29,IF(ISNUMBER(Planung!BN29),Planung!BN29,IF(UPPER(Planung!BN29)="H",$C29/2,0)))))))</f>
        <v>0.5</v>
      </c>
      <c r="BO29" s="27">
        <f>IF($A29="",0,IF(Mitarbeiter!$G$27=FALSE,0,IF(AND(Mitarbeiter!$E$27&lt;&gt;"",BO$5+6&lt;Mitarbeiter!$E$27),0,IF(AND(Mitarbeiter!$F$27&lt;&gt;"",BO$5&gt;Mitarbeiter!$F$27),0,IF(Planung!BO29="",$C29,IF(ISNUMBER(Planung!BO29),Planung!BO29,IF(UPPER(Planung!BO29)="H",$C29/2,0)))))))</f>
        <v>0.5</v>
      </c>
      <c r="BP29" s="27">
        <f>IF($A29="",0,IF(Mitarbeiter!$G$27=FALSE,0,IF(AND(Mitarbeiter!$E$27&lt;&gt;"",BP$5+6&lt;Mitarbeiter!$E$27),0,IF(AND(Mitarbeiter!$F$27&lt;&gt;"",BP$5&gt;Mitarbeiter!$F$27),0,IF(Planung!BP29="",$C29,IF(ISNUMBER(Planung!BP29),Planung!BP29,IF(UPPER(Planung!BP29)="H",$C29/2,0)))))))</f>
        <v>0.5</v>
      </c>
      <c r="BQ29" s="27">
        <f>IF($A29="",0,IF(Mitarbeiter!$G$27=FALSE,0,IF(AND(Mitarbeiter!$E$27&lt;&gt;"",BQ$5+6&lt;Mitarbeiter!$E$27),0,IF(AND(Mitarbeiter!$F$27&lt;&gt;"",BQ$5&gt;Mitarbeiter!$F$27),0,IF(Planung!BQ29="",$C29,IF(ISNUMBER(Planung!BQ29),Planung!BQ29,IF(UPPER(Planung!BQ29)="H",$C29/2,0)))))))</f>
        <v>0.5</v>
      </c>
      <c r="BR29" s="27">
        <f>IF($A29="",0,IF(Mitarbeiter!$G$27=FALSE,0,IF(AND(Mitarbeiter!$E$27&lt;&gt;"",BR$5+6&lt;Mitarbeiter!$E$27),0,IF(AND(Mitarbeiter!$F$27&lt;&gt;"",BR$5&gt;Mitarbeiter!$F$27),0,IF(Planung!BR29="",$C29,IF(ISNUMBER(Planung!BR29),Planung!BR29,IF(UPPER(Planung!BR29)="H",$C29/2,0)))))))</f>
        <v>0.5</v>
      </c>
      <c r="BS29" s="27">
        <f>IF($A29="",0,IF(Mitarbeiter!$G$27=FALSE,0,IF(AND(Mitarbeiter!$E$27&lt;&gt;"",BS$5+6&lt;Mitarbeiter!$E$27),0,IF(AND(Mitarbeiter!$F$27&lt;&gt;"",BS$5&gt;Mitarbeiter!$F$27),0,IF(Planung!BS29="",$C29,IF(ISNUMBER(Planung!BS29),Planung!BS29,IF(UPPER(Planung!BS29)="H",$C29/2,0)))))))</f>
        <v>0.5</v>
      </c>
      <c r="BT29" s="27">
        <f>IF($A29="",0,IF(Mitarbeiter!$G$27=FALSE,0,IF(AND(Mitarbeiter!$E$27&lt;&gt;"",BT$5+6&lt;Mitarbeiter!$E$27),0,IF(AND(Mitarbeiter!$F$27&lt;&gt;"",BT$5&gt;Mitarbeiter!$F$27),0,IF(Planung!BT29="",$C29,IF(ISNUMBER(Planung!BT29),Planung!BT29,IF(UPPER(Planung!BT29)="H",$C29/2,0)))))))</f>
        <v>0.5</v>
      </c>
      <c r="BU29" s="27">
        <f>IF($A29="",0,IF(Mitarbeiter!$G$27=FALSE,0,IF(AND(Mitarbeiter!$E$27&lt;&gt;"",BU$5+6&lt;Mitarbeiter!$E$27),0,IF(AND(Mitarbeiter!$F$27&lt;&gt;"",BU$5&gt;Mitarbeiter!$F$27),0,IF(Planung!BU29="",$C29,IF(ISNUMBER(Planung!BU29),Planung!BU29,IF(UPPER(Planung!BU29)="H",$C29/2,0)))))))</f>
        <v>0.5</v>
      </c>
      <c r="BV29" s="27">
        <f>IF($A29="",0,IF(Mitarbeiter!$G$27=FALSE,0,IF(AND(Mitarbeiter!$E$27&lt;&gt;"",BV$5+6&lt;Mitarbeiter!$E$27),0,IF(AND(Mitarbeiter!$F$27&lt;&gt;"",BV$5&gt;Mitarbeiter!$F$27),0,IF(Planung!BV29="",$C29,IF(ISNUMBER(Planung!BV29),Planung!BV29,IF(UPPER(Planung!BV29)="H",$C29/2,0)))))))</f>
        <v>0.5</v>
      </c>
      <c r="BW29" s="27">
        <f>IF($A29="",0,IF(Mitarbeiter!$G$27=FALSE,0,IF(AND(Mitarbeiter!$E$27&lt;&gt;"",BW$5+6&lt;Mitarbeiter!$E$27),0,IF(AND(Mitarbeiter!$F$27&lt;&gt;"",BW$5&gt;Mitarbeiter!$F$27),0,IF(Planung!BW29="",$C29,IF(ISNUMBER(Planung!BW29),Planung!BW29,IF(UPPER(Planung!BW29)="H",$C29/2,0)))))))</f>
        <v>0.5</v>
      </c>
      <c r="BX29" s="27">
        <f>IF($A29="",0,IF(Mitarbeiter!$G$27=FALSE,0,IF(AND(Mitarbeiter!$E$27&lt;&gt;"",BX$5+6&lt;Mitarbeiter!$E$27),0,IF(AND(Mitarbeiter!$F$27&lt;&gt;"",BX$5&gt;Mitarbeiter!$F$27),0,IF(Planung!BX29="",$C29,IF(ISNUMBER(Planung!BX29),Planung!BX29,IF(UPPER(Planung!BX29)="H",$C29/2,0)))))))</f>
        <v>0.5</v>
      </c>
      <c r="BY29" s="27">
        <f>IF($A29="",0,IF(Mitarbeiter!$G$27=FALSE,0,IF(AND(Mitarbeiter!$E$27&lt;&gt;"",BY$5+6&lt;Mitarbeiter!$E$27),0,IF(AND(Mitarbeiter!$F$27&lt;&gt;"",BY$5&gt;Mitarbeiter!$F$27),0,IF(Planung!BY29="",$C29,IF(ISNUMBER(Planung!BY29),Planung!BY29,IF(UPPER(Planung!BY29)="H",$C29/2,0)))))))</f>
        <v>0.5</v>
      </c>
      <c r="BZ29" s="27">
        <f>IF($A29="",0,IF(Mitarbeiter!$G$27=FALSE,0,IF(AND(Mitarbeiter!$E$27&lt;&gt;"",BZ$5+6&lt;Mitarbeiter!$E$27),0,IF(AND(Mitarbeiter!$F$27&lt;&gt;"",BZ$5&gt;Mitarbeiter!$F$27),0,IF(Planung!BZ29="",$C29,IF(ISNUMBER(Planung!BZ29),Planung!BZ29,IF(UPPER(Planung!BZ29)="H",$C29/2,0)))))))</f>
        <v>0.5</v>
      </c>
      <c r="CA29" s="27">
        <f>IF($A29="",0,IF(Mitarbeiter!$G$27=FALSE,0,IF(AND(Mitarbeiter!$E$27&lt;&gt;"",CA$5+6&lt;Mitarbeiter!$E$27),0,IF(AND(Mitarbeiter!$F$27&lt;&gt;"",CA$5&gt;Mitarbeiter!$F$27),0,IF(Planung!CA29="",$C29,IF(ISNUMBER(Planung!CA29),Planung!CA29,IF(UPPER(Planung!CA29)="H",$C29/2,0)))))))</f>
        <v>0.5</v>
      </c>
      <c r="CB29" s="27">
        <f>IF($A29="",0,IF(Mitarbeiter!$G$27=FALSE,0,IF(AND(Mitarbeiter!$E$27&lt;&gt;"",CB$5+6&lt;Mitarbeiter!$E$27),0,IF(AND(Mitarbeiter!$F$27&lt;&gt;"",CB$5&gt;Mitarbeiter!$F$27),0,IF(Planung!CB29="",$C29,IF(ISNUMBER(Planung!CB29),Planung!CB29,IF(UPPER(Planung!CB29)="H",$C29/2,0)))))))</f>
        <v>0.5</v>
      </c>
      <c r="CC29" s="27">
        <f>IF($A29="",0,IF(Mitarbeiter!$G$27=FALSE,0,IF(AND(Mitarbeiter!$E$27&lt;&gt;"",CC$5+6&lt;Mitarbeiter!$E$27),0,IF(AND(Mitarbeiter!$F$27&lt;&gt;"",CC$5&gt;Mitarbeiter!$F$27),0,IF(Planung!CC29="",$C29,IF(ISNUMBER(Planung!CC29),Planung!CC29,IF(UPPER(Planung!CC29)="H",$C29/2,0)))))))</f>
        <v>0.5</v>
      </c>
      <c r="CD29" s="27">
        <f>IF($A29="",0,IF(Mitarbeiter!$G$27=FALSE,0,IF(AND(Mitarbeiter!$E$27&lt;&gt;"",CD$5+6&lt;Mitarbeiter!$E$27),0,IF(AND(Mitarbeiter!$F$27&lt;&gt;"",CD$5&gt;Mitarbeiter!$F$27),0,IF(Planung!CD29="",$C29,IF(ISNUMBER(Planung!CD29),Planung!CD29,IF(UPPER(Planung!CD29)="H",$C29/2,0)))))))</f>
        <v>0.5</v>
      </c>
      <c r="CE29" s="27">
        <f>IF($A29="",0,IF(Mitarbeiter!$G$27=FALSE,0,IF(AND(Mitarbeiter!$E$27&lt;&gt;"",CE$5+6&lt;Mitarbeiter!$E$27),0,IF(AND(Mitarbeiter!$F$27&lt;&gt;"",CE$5&gt;Mitarbeiter!$F$27),0,IF(Planung!CE29="",$C29,IF(ISNUMBER(Planung!CE29),Planung!CE29,IF(UPPER(Planung!CE29)="H",$C29/2,0)))))))</f>
        <v>0.5</v>
      </c>
      <c r="CF29" s="27">
        <f>IF($A29="",0,IF(Mitarbeiter!$G$27=FALSE,0,IF(AND(Mitarbeiter!$E$27&lt;&gt;"",CF$5+6&lt;Mitarbeiter!$E$27),0,IF(AND(Mitarbeiter!$F$27&lt;&gt;"",CF$5&gt;Mitarbeiter!$F$27),0,IF(Planung!CF29="",$C29,IF(ISNUMBER(Planung!CF29),Planung!CF29,IF(UPPER(Planung!CF29)="H",$C29/2,0)))))))</f>
        <v>0.5</v>
      </c>
      <c r="CG29" s="27">
        <f>IF($A29="",0,IF(Mitarbeiter!$G$27=FALSE,0,IF(AND(Mitarbeiter!$E$27&lt;&gt;"",CG$5+6&lt;Mitarbeiter!$E$27),0,IF(AND(Mitarbeiter!$F$27&lt;&gt;"",CG$5&gt;Mitarbeiter!$F$27),0,IF(Planung!CG29="",$C29,IF(ISNUMBER(Planung!CG29),Planung!CG29,IF(UPPER(Planung!CG29)="H",$C29/2,0)))))))</f>
        <v>0.5</v>
      </c>
      <c r="CH29" s="27">
        <f>IF($A29="",0,IF(Mitarbeiter!$G$27=FALSE,0,IF(AND(Mitarbeiter!$E$27&lt;&gt;"",CH$5+6&lt;Mitarbeiter!$E$27),0,IF(AND(Mitarbeiter!$F$27&lt;&gt;"",CH$5&gt;Mitarbeiter!$F$27),0,IF(Planung!CH29="",$C29,IF(ISNUMBER(Planung!CH29),Planung!CH29,IF(UPPER(Planung!CH29)="H",$C29/2,0)))))))</f>
        <v>0.5</v>
      </c>
      <c r="CI29" s="27">
        <f>IF($A29="",0,IF(Mitarbeiter!$G$27=FALSE,0,IF(AND(Mitarbeiter!$E$27&lt;&gt;"",CI$5+6&lt;Mitarbeiter!$E$27),0,IF(AND(Mitarbeiter!$F$27&lt;&gt;"",CI$5&gt;Mitarbeiter!$F$27),0,IF(Planung!CI29="",$C29,IF(ISNUMBER(Planung!CI29),Planung!CI29,IF(UPPER(Planung!CI29)="H",$C29/2,0)))))))</f>
        <v>0.5</v>
      </c>
      <c r="CJ29" s="27">
        <f>IF($A29="",0,IF(Mitarbeiter!$G$27=FALSE,0,IF(AND(Mitarbeiter!$E$27&lt;&gt;"",CJ$5+6&lt;Mitarbeiter!$E$27),0,IF(AND(Mitarbeiter!$F$27&lt;&gt;"",CJ$5&gt;Mitarbeiter!$F$27),0,IF(Planung!CJ29="",$C29,IF(ISNUMBER(Planung!CJ29),Planung!CJ29,IF(UPPER(Planung!CJ29)="H",$C29/2,0)))))))</f>
        <v>0.5</v>
      </c>
      <c r="CK29" s="27">
        <f>IF($A29="",0,IF(Mitarbeiter!$G$27=FALSE,0,IF(AND(Mitarbeiter!$E$27&lt;&gt;"",CK$5+6&lt;Mitarbeiter!$E$27),0,IF(AND(Mitarbeiter!$F$27&lt;&gt;"",CK$5&gt;Mitarbeiter!$F$27),0,IF(Planung!CK29="",$C29,IF(ISNUMBER(Planung!CK29),Planung!CK29,IF(UPPER(Planung!CK29)="H",$C29/2,0)))))))</f>
        <v>0.5</v>
      </c>
      <c r="CL29" s="27">
        <f>IF($A29="",0,IF(Mitarbeiter!$G$27=FALSE,0,IF(AND(Mitarbeiter!$E$27&lt;&gt;"",CL$5+6&lt;Mitarbeiter!$E$27),0,IF(AND(Mitarbeiter!$F$27&lt;&gt;"",CL$5&gt;Mitarbeiter!$F$27),0,IF(Planung!CL29="",$C29,IF(ISNUMBER(Planung!CL29),Planung!CL29,IF(UPPER(Planung!CL29)="H",$C29/2,0)))))))</f>
        <v>0.5</v>
      </c>
      <c r="CM29" s="27">
        <f>IF($A29="",0,IF(Mitarbeiter!$G$27=FALSE,0,IF(AND(Mitarbeiter!$E$27&lt;&gt;"",CM$5+6&lt;Mitarbeiter!$E$27),0,IF(AND(Mitarbeiter!$F$27&lt;&gt;"",CM$5&gt;Mitarbeiter!$F$27),0,IF(Planung!CM29="",$C29,IF(ISNUMBER(Planung!CM29),Planung!CM29,IF(UPPER(Planung!CM29)="H",$C29/2,0)))))))</f>
        <v>0.5</v>
      </c>
      <c r="CN29" s="27">
        <f>IF($A29="",0,IF(Mitarbeiter!$G$27=FALSE,0,IF(AND(Mitarbeiter!$E$27&lt;&gt;"",CN$5+6&lt;Mitarbeiter!$E$27),0,IF(AND(Mitarbeiter!$F$27&lt;&gt;"",CN$5&gt;Mitarbeiter!$F$27),0,IF(Planung!CN29="",$C29,IF(ISNUMBER(Planung!CN29),Planung!CN29,IF(UPPER(Planung!CN29)="H",$C29/2,0)))))))</f>
        <v>0.5</v>
      </c>
      <c r="CO29" s="27">
        <f>IF($A29="",0,IF(Mitarbeiter!$G$27=FALSE,0,IF(AND(Mitarbeiter!$E$27&lt;&gt;"",CO$5+6&lt;Mitarbeiter!$E$27),0,IF(AND(Mitarbeiter!$F$27&lt;&gt;"",CO$5&gt;Mitarbeiter!$F$27),0,IF(Planung!CO29="",$C29,IF(ISNUMBER(Planung!CO29),Planung!CO29,IF(UPPER(Planung!CO29)="H",$C29/2,0)))))))</f>
        <v>0.5</v>
      </c>
      <c r="CP29" s="27">
        <f>IF($A29="",0,IF(Mitarbeiter!$G$27=FALSE,0,IF(AND(Mitarbeiter!$E$27&lt;&gt;"",CP$5+6&lt;Mitarbeiter!$E$27),0,IF(AND(Mitarbeiter!$F$27&lt;&gt;"",CP$5&gt;Mitarbeiter!$F$27),0,IF(Planung!CP29="",$C29,IF(ISNUMBER(Planung!CP29),Planung!CP29,IF(UPPER(Planung!CP29)="H",$C29/2,0)))))))</f>
        <v>0.5</v>
      </c>
      <c r="CQ29" s="27">
        <f>IF($A29="",0,IF(Mitarbeiter!$G$27=FALSE,0,IF(AND(Mitarbeiter!$E$27&lt;&gt;"",CQ$5+6&lt;Mitarbeiter!$E$27),0,IF(AND(Mitarbeiter!$F$27&lt;&gt;"",CQ$5&gt;Mitarbeiter!$F$27),0,IF(Planung!CQ29="",$C29,IF(ISNUMBER(Planung!CQ29),Planung!CQ29,IF(UPPER(Planung!CQ29)="H",$C29/2,0)))))))</f>
        <v>0.5</v>
      </c>
      <c r="CR29" s="27">
        <f>IF($A29="",0,IF(Mitarbeiter!$G$27=FALSE,0,IF(AND(Mitarbeiter!$E$27&lt;&gt;"",CR$5+6&lt;Mitarbeiter!$E$27),0,IF(AND(Mitarbeiter!$F$27&lt;&gt;"",CR$5&gt;Mitarbeiter!$F$27),0,IF(Planung!CR29="",$C29,IF(ISNUMBER(Planung!CR29),Planung!CR29,IF(UPPER(Planung!CR29)="H",$C29/2,0)))))))</f>
        <v>0.5</v>
      </c>
      <c r="CS29" s="27">
        <f>IF($A29="",0,IF(Mitarbeiter!$G$27=FALSE,0,IF(AND(Mitarbeiter!$E$27&lt;&gt;"",CS$5+6&lt;Mitarbeiter!$E$27),0,IF(AND(Mitarbeiter!$F$27&lt;&gt;"",CS$5&gt;Mitarbeiter!$F$27),0,IF(Planung!CS29="",$C29,IF(ISNUMBER(Planung!CS29),Planung!CS29,IF(UPPER(Planung!CS29)="H",$C29/2,0)))))))</f>
        <v>0.5</v>
      </c>
      <c r="CT29" s="27">
        <f>IF($A29="",0,IF(Mitarbeiter!$G$27=FALSE,0,IF(AND(Mitarbeiter!$E$27&lt;&gt;"",CT$5+6&lt;Mitarbeiter!$E$27),0,IF(AND(Mitarbeiter!$F$27&lt;&gt;"",CT$5&gt;Mitarbeiter!$F$27),0,IF(Planung!CT29="",$C29,IF(ISNUMBER(Planung!CT29),Planung!CT29,IF(UPPER(Planung!CT29)="H",$C29/2,0)))))))</f>
        <v>0.5</v>
      </c>
      <c r="CU29" s="27">
        <f>IF($A29="",0,IF(Mitarbeiter!$G$27=FALSE,0,IF(AND(Mitarbeiter!$E$27&lt;&gt;"",CU$5+6&lt;Mitarbeiter!$E$27),0,IF(AND(Mitarbeiter!$F$27&lt;&gt;"",CU$5&gt;Mitarbeiter!$F$27),0,IF(Planung!CU29="",$C29,IF(ISNUMBER(Planung!CU29),Planung!CU29,IF(UPPER(Planung!CU29)="H",$C29/2,0)))))))</f>
        <v>0.5</v>
      </c>
      <c r="CV29" s="27">
        <f>IF($A29="",0,IF(Mitarbeiter!$G$27=FALSE,0,IF(AND(Mitarbeiter!$E$27&lt;&gt;"",CV$5+6&lt;Mitarbeiter!$E$27),0,IF(AND(Mitarbeiter!$F$27&lt;&gt;"",CV$5&gt;Mitarbeiter!$F$27),0,IF(Planung!CV29="",$C29,IF(ISNUMBER(Planung!CV29),Planung!CV29,IF(UPPER(Planung!CV29)="H",$C29/2,0)))))))</f>
        <v>0.5</v>
      </c>
      <c r="CW29" s="27">
        <f>IF($A29="",0,IF(Mitarbeiter!$G$27=FALSE,0,IF(AND(Mitarbeiter!$E$27&lt;&gt;"",CW$5+6&lt;Mitarbeiter!$E$27),0,IF(AND(Mitarbeiter!$F$27&lt;&gt;"",CW$5&gt;Mitarbeiter!$F$27),0,IF(Planung!CW29="",$C29,IF(ISNUMBER(Planung!CW29),Planung!CW29,IF(UPPER(Planung!CW29)="H",$C29/2,0)))))))</f>
        <v>0.5</v>
      </c>
      <c r="CX29" s="27">
        <f>IF($A29="",0,IF(Mitarbeiter!$G$27=FALSE,0,IF(AND(Mitarbeiter!$E$27&lt;&gt;"",CX$5+6&lt;Mitarbeiter!$E$27),0,IF(AND(Mitarbeiter!$F$27&lt;&gt;"",CX$5&gt;Mitarbeiter!$F$27),0,IF(Planung!CX29="",$C29,IF(ISNUMBER(Planung!CX29),Planung!CX29,IF(UPPER(Planung!CX29)="H",$C29/2,0)))))))</f>
        <v>0.5</v>
      </c>
      <c r="CY29" s="27">
        <f>IF($A29="",0,IF(Mitarbeiter!$G$27=FALSE,0,IF(AND(Mitarbeiter!$E$27&lt;&gt;"",CY$5+6&lt;Mitarbeiter!$E$27),0,IF(AND(Mitarbeiter!$F$27&lt;&gt;"",CY$5&gt;Mitarbeiter!$F$27),0,IF(Planung!CY29="",$C29,IF(ISNUMBER(Planung!CY29),Planung!CY29,IF(UPPER(Planung!CY29)="H",$C29/2,0)))))))</f>
        <v>0.5</v>
      </c>
      <c r="CZ29" s="27">
        <f>IF($A29="",0,IF(Mitarbeiter!$G$27=FALSE,0,IF(AND(Mitarbeiter!$E$27&lt;&gt;"",CZ$5+6&lt;Mitarbeiter!$E$27),0,IF(AND(Mitarbeiter!$F$27&lt;&gt;"",CZ$5&gt;Mitarbeiter!$F$27),0,IF(Planung!CZ29="",$C29,IF(ISNUMBER(Planung!CZ29),Planung!CZ29,IF(UPPER(Planung!CZ29)="H",$C29/2,0)))))))</f>
        <v>0.5</v>
      </c>
      <c r="DA29" s="27">
        <f>IF($A29="",0,IF(Mitarbeiter!$G$27=FALSE,0,IF(AND(Mitarbeiter!$E$27&lt;&gt;"",DA$5+6&lt;Mitarbeiter!$E$27),0,IF(AND(Mitarbeiter!$F$27&lt;&gt;"",DA$5&gt;Mitarbeiter!$F$27),0,IF(Planung!DA29="",$C29,IF(ISNUMBER(Planung!DA29),Planung!DA29,IF(UPPER(Planung!DA29)="H",$C29/2,0)))))))</f>
        <v>0.5</v>
      </c>
      <c r="DB29" s="27">
        <f>IF($A29="",0,IF(Mitarbeiter!$G$27=FALSE,0,IF(AND(Mitarbeiter!$E$27&lt;&gt;"",DB$5+6&lt;Mitarbeiter!$E$27),0,IF(AND(Mitarbeiter!$F$27&lt;&gt;"",DB$5&gt;Mitarbeiter!$F$27),0,IF(Planung!DB29="",$C29,IF(ISNUMBER(Planung!DB29),Planung!DB29,IF(UPPER(Planung!DB29)="H",$C29/2,0)))))))</f>
        <v>0.5</v>
      </c>
      <c r="DC29" s="27">
        <f>IF($A29="",0,IF(Mitarbeiter!$G$27=FALSE,0,IF(AND(Mitarbeiter!$E$27&lt;&gt;"",DC$5+6&lt;Mitarbeiter!$E$27),0,IF(AND(Mitarbeiter!$F$27&lt;&gt;"",DC$5&gt;Mitarbeiter!$F$27),0,IF(Planung!DC29="",$C29,IF(ISNUMBER(Planung!DC29),Planung!DC29,IF(UPPER(Planung!DC29)="H",$C29/2,0)))))))</f>
        <v>0.5</v>
      </c>
      <c r="DD29" s="27">
        <f>IF($A29="",0,IF(Mitarbeiter!$G$27=FALSE,0,IF(AND(Mitarbeiter!$E$27&lt;&gt;"",DD$5+6&lt;Mitarbeiter!$E$27),0,IF(AND(Mitarbeiter!$F$27&lt;&gt;"",DD$5&gt;Mitarbeiter!$F$27),0,IF(Planung!DD29="",$C29,IF(ISNUMBER(Planung!DD29),Planung!DD29,IF(UPPER(Planung!DD29)="H",$C29/2,0)))))))</f>
        <v>0.5</v>
      </c>
      <c r="DE29" s="27">
        <f>IF($A29="",0,IF(Mitarbeiter!$G$27=FALSE,0,IF(AND(Mitarbeiter!$E$27&lt;&gt;"",DE$5+6&lt;Mitarbeiter!$E$27),0,IF(AND(Mitarbeiter!$F$27&lt;&gt;"",DE$5&gt;Mitarbeiter!$F$27),0,IF(Planung!DE29="",$C29,IF(ISNUMBER(Planung!DE29),Planung!DE29,IF(UPPER(Planung!DE29)="H",$C29/2,0)))))))</f>
        <v>0.5</v>
      </c>
      <c r="DF29" s="27">
        <f>IF($A29="",0,IF(Mitarbeiter!$G$27=FALSE,0,IF(AND(Mitarbeiter!$E$27&lt;&gt;"",DF$5+6&lt;Mitarbeiter!$E$27),0,IF(AND(Mitarbeiter!$F$27&lt;&gt;"",DF$5&gt;Mitarbeiter!$F$27),0,IF(Planung!DF29="",$C29,IF(ISNUMBER(Planung!DF29),Planung!DF29,IF(UPPER(Planung!DF29)="H",$C29/2,0)))))))</f>
        <v>0.5</v>
      </c>
      <c r="DG29" s="27">
        <f>IF($A29="",0,IF(Mitarbeiter!$G$27=FALSE,0,IF(AND(Mitarbeiter!$E$27&lt;&gt;"",DG$5+6&lt;Mitarbeiter!$E$27),0,IF(AND(Mitarbeiter!$F$27&lt;&gt;"",DG$5&gt;Mitarbeiter!$F$27),0,IF(Planung!DG29="",$C29,IF(ISNUMBER(Planung!DG29),Planung!DG29,IF(UPPER(Planung!DG29)="H",$C29/2,0)))))))</f>
        <v>0.5</v>
      </c>
      <c r="DH29" s="27">
        <f>IF($A29="",0,IF(Mitarbeiter!$G$27=FALSE,0,IF(AND(Mitarbeiter!$E$27&lt;&gt;"",DH$5+6&lt;Mitarbeiter!$E$27),0,IF(AND(Mitarbeiter!$F$27&lt;&gt;"",DH$5&gt;Mitarbeiter!$F$27),0,IF(Planung!DH29="",$C29,IF(ISNUMBER(Planung!DH29),Planung!DH29,IF(UPPER(Planung!DH29)="H",$C29/2,0)))))))</f>
        <v>0.5</v>
      </c>
      <c r="DI29" s="27">
        <f>IF($A29="",0,IF(Mitarbeiter!$G$27=FALSE,0,IF(AND(Mitarbeiter!$E$27&lt;&gt;"",DI$5+6&lt;Mitarbeiter!$E$27),0,IF(AND(Mitarbeiter!$F$27&lt;&gt;"",DI$5&gt;Mitarbeiter!$F$27),0,IF(Planung!DI29="",$C29,IF(ISNUMBER(Planung!DI29),Planung!DI29,IF(UPPER(Planung!DI29)="H",$C29/2,0)))))))</f>
        <v>0.5</v>
      </c>
      <c r="DJ29" s="27">
        <f>IF($A29="",0,IF(Mitarbeiter!$G$27=FALSE,0,IF(AND(Mitarbeiter!$E$27&lt;&gt;"",DJ$5+6&lt;Mitarbeiter!$E$27),0,IF(AND(Mitarbeiter!$F$27&lt;&gt;"",DJ$5&gt;Mitarbeiter!$F$27),0,IF(Planung!DJ29="",$C29,IF(ISNUMBER(Planung!DJ29),Planung!DJ29,IF(UPPER(Planung!DJ29)="H",$C29/2,0)))))))</f>
        <v>0.5</v>
      </c>
      <c r="DK29" s="27">
        <f>IF($A29="",0,IF(Mitarbeiter!$G$27=FALSE,0,IF(AND(Mitarbeiter!$E$27&lt;&gt;"",DK$5+6&lt;Mitarbeiter!$E$27),0,IF(AND(Mitarbeiter!$F$27&lt;&gt;"",DK$5&gt;Mitarbeiter!$F$27),0,IF(Planung!DK29="",$C29,IF(ISNUMBER(Planung!DK29),Planung!DK29,IF(UPPER(Planung!DK29)="H",$C29/2,0)))))))</f>
        <v>0.5</v>
      </c>
      <c r="DL29" s="27">
        <f>IF($A29="",0,IF(Mitarbeiter!$G$27=FALSE,0,IF(AND(Mitarbeiter!$E$27&lt;&gt;"",DL$5+6&lt;Mitarbeiter!$E$27),0,IF(AND(Mitarbeiter!$F$27&lt;&gt;"",DL$5&gt;Mitarbeiter!$F$27),0,IF(Planung!DL29="",$C29,IF(ISNUMBER(Planung!DL29),Planung!DL29,IF(UPPER(Planung!DL29)="H",$C29/2,0)))))))</f>
        <v>0.5</v>
      </c>
      <c r="DM29" s="27">
        <f>IF($A29="",0,IF(Mitarbeiter!$G$27=FALSE,0,IF(AND(Mitarbeiter!$E$27&lt;&gt;"",DM$5+6&lt;Mitarbeiter!$E$27),0,IF(AND(Mitarbeiter!$F$27&lt;&gt;"",DM$5&gt;Mitarbeiter!$F$27),0,IF(Planung!DM29="",$C29,IF(ISNUMBER(Planung!DM29),Planung!DM29,IF(UPPER(Planung!DM29)="H",$C29/2,0)))))))</f>
        <v>0.5</v>
      </c>
      <c r="DN29" s="27">
        <f>IF($A29="",0,IF(Mitarbeiter!$G$27=FALSE,0,IF(AND(Mitarbeiter!$E$27&lt;&gt;"",DN$5+6&lt;Mitarbeiter!$E$27),0,IF(AND(Mitarbeiter!$F$27&lt;&gt;"",DN$5&gt;Mitarbeiter!$F$27),0,IF(Planung!DN29="",$C29,IF(ISNUMBER(Planung!DN29),Planung!DN29,IF(UPPER(Planung!DN29)="H",$C29/2,0)))))))</f>
        <v>0.5</v>
      </c>
      <c r="DO29" s="27">
        <f>IF($A29="",0,IF(Mitarbeiter!$G$27=FALSE,0,IF(AND(Mitarbeiter!$E$27&lt;&gt;"",DO$5+6&lt;Mitarbeiter!$E$27),0,IF(AND(Mitarbeiter!$F$27&lt;&gt;"",DO$5&gt;Mitarbeiter!$F$27),0,IF(Planung!DO29="",$C29,IF(ISNUMBER(Planung!DO29),Planung!DO29,IF(UPPER(Planung!DO29)="H",$C29/2,0)))))))</f>
        <v>0.5</v>
      </c>
      <c r="DP29" s="27">
        <f>IF($A29="",0,IF(Mitarbeiter!$G$27=FALSE,0,IF(AND(Mitarbeiter!$E$27&lt;&gt;"",DP$5+6&lt;Mitarbeiter!$E$27),0,IF(AND(Mitarbeiter!$F$27&lt;&gt;"",DP$5&gt;Mitarbeiter!$F$27),0,IF(Planung!DP29="",$C29,IF(ISNUMBER(Planung!DP29),Planung!DP29,IF(UPPER(Planung!DP29)="H",$C29/2,0)))))))</f>
        <v>0.5</v>
      </c>
      <c r="DQ29" s="27">
        <f>IF($A29="",0,IF(Mitarbeiter!$G$27=FALSE,0,IF(AND(Mitarbeiter!$E$27&lt;&gt;"",DQ$5+6&lt;Mitarbeiter!$E$27),0,IF(AND(Mitarbeiter!$F$27&lt;&gt;"",DQ$5&gt;Mitarbeiter!$F$27),0,IF(Planung!DQ29="",$C29,IF(ISNUMBER(Planung!DQ29),Planung!DQ29,IF(UPPER(Planung!DQ29)="H",$C29/2,0)))))))</f>
        <v>0.5</v>
      </c>
      <c r="DR29" s="27">
        <f>IF($A29="",0,IF(Mitarbeiter!$G$27=FALSE,0,IF(AND(Mitarbeiter!$E$27&lt;&gt;"",DR$5+6&lt;Mitarbeiter!$E$27),0,IF(AND(Mitarbeiter!$F$27&lt;&gt;"",DR$5&gt;Mitarbeiter!$F$27),0,IF(Planung!DR29="",$C29,IF(ISNUMBER(Planung!DR29),Planung!DR29,IF(UPPER(Planung!DR29)="H",$C29/2,0)))))))</f>
        <v>0.5</v>
      </c>
      <c r="DS29" s="27">
        <f>IF($A29="",0,IF(Mitarbeiter!$G$27=FALSE,0,IF(AND(Mitarbeiter!$E$27&lt;&gt;"",DS$5+6&lt;Mitarbeiter!$E$27),0,IF(AND(Mitarbeiter!$F$27&lt;&gt;"",DS$5&gt;Mitarbeiter!$F$27),0,IF(Planung!DS29="",$C29,IF(ISNUMBER(Planung!DS29),Planung!DS29,IF(UPPER(Planung!DS29)="H",$C29/2,0)))))))</f>
        <v>0.5</v>
      </c>
      <c r="DT29" s="27">
        <f>IF($A29="",0,IF(Mitarbeiter!$G$27=FALSE,0,IF(AND(Mitarbeiter!$E$27&lt;&gt;"",DT$5+6&lt;Mitarbeiter!$E$27),0,IF(AND(Mitarbeiter!$F$27&lt;&gt;"",DT$5&gt;Mitarbeiter!$F$27),0,IF(Planung!DT29="",$C29,IF(ISNUMBER(Planung!DT29),Planung!DT29,IF(UPPER(Planung!DT29)="H",$C29/2,0)))))))</f>
        <v>0.5</v>
      </c>
      <c r="DU29" s="27">
        <f>IF($A29="",0,IF(Mitarbeiter!$G$27=FALSE,0,IF(AND(Mitarbeiter!$E$27&lt;&gt;"",DU$5+6&lt;Mitarbeiter!$E$27),0,IF(AND(Mitarbeiter!$F$27&lt;&gt;"",DU$5&gt;Mitarbeiter!$F$27),0,IF(Planung!DU29="",$C29,IF(ISNUMBER(Planung!DU29),Planung!DU29,IF(UPPER(Planung!DU29)="H",$C29/2,0)))))))</f>
        <v>0.5</v>
      </c>
      <c r="DV29" s="27">
        <f>IF($A29="",0,IF(Mitarbeiter!$G$27=FALSE,0,IF(AND(Mitarbeiter!$E$27&lt;&gt;"",DV$5+6&lt;Mitarbeiter!$E$27),0,IF(AND(Mitarbeiter!$F$27&lt;&gt;"",DV$5&gt;Mitarbeiter!$F$27),0,IF(Planung!DV29="",$C29,IF(ISNUMBER(Planung!DV29),Planung!DV29,IF(UPPER(Planung!DV29)="H",$C29/2,0)))))))</f>
        <v>0.5</v>
      </c>
      <c r="DW29" s="27">
        <f>IF($A29="",0,IF(Mitarbeiter!$G$27=FALSE,0,IF(AND(Mitarbeiter!$E$27&lt;&gt;"",DW$5+6&lt;Mitarbeiter!$E$27),0,IF(AND(Mitarbeiter!$F$27&lt;&gt;"",DW$5&gt;Mitarbeiter!$F$27),0,IF(Planung!DW29="",$C29,IF(ISNUMBER(Planung!DW29),Planung!DW29,IF(UPPER(Planung!DW29)="H",$C29/2,0)))))))</f>
        <v>0.5</v>
      </c>
      <c r="DX29" s="27">
        <f>IF($A29="",0,IF(Mitarbeiter!$G$27=FALSE,0,IF(AND(Mitarbeiter!$E$27&lt;&gt;"",DX$5+6&lt;Mitarbeiter!$E$27),0,IF(AND(Mitarbeiter!$F$27&lt;&gt;"",DX$5&gt;Mitarbeiter!$F$27),0,IF(Planung!DX29="",$C29,IF(ISNUMBER(Planung!DX29),Planung!DX29,IF(UPPER(Planung!DX29)="H",$C29/2,0)))))))</f>
        <v>0.5</v>
      </c>
      <c r="DY29" s="27">
        <f>IF($A29="",0,IF(Mitarbeiter!$G$27=FALSE,0,IF(AND(Mitarbeiter!$E$27&lt;&gt;"",DY$5+6&lt;Mitarbeiter!$E$27),0,IF(AND(Mitarbeiter!$F$27&lt;&gt;"",DY$5&gt;Mitarbeiter!$F$27),0,IF(Planung!DY29="",$C29,IF(ISNUMBER(Planung!DY29),Planung!DY29,IF(UPPER(Planung!DY29)="H",$C29/2,0)))))))</f>
        <v>0.5</v>
      </c>
      <c r="DZ29" s="27">
        <f>IF($A29="",0,IF(Mitarbeiter!$G$27=FALSE,0,IF(AND(Mitarbeiter!$E$27&lt;&gt;"",DZ$5+6&lt;Mitarbeiter!$E$27),0,IF(AND(Mitarbeiter!$F$27&lt;&gt;"",DZ$5&gt;Mitarbeiter!$F$27),0,IF(Planung!DZ29="",$C29,IF(ISNUMBER(Planung!DZ29),Planung!DZ29,IF(UPPER(Planung!DZ29)="H",$C29/2,0)))))))</f>
        <v>0.5</v>
      </c>
      <c r="EA29" s="27">
        <f>IF($A29="",0,IF(Mitarbeiter!$G$27=FALSE,0,IF(AND(Mitarbeiter!$E$27&lt;&gt;"",EA$5+6&lt;Mitarbeiter!$E$27),0,IF(AND(Mitarbeiter!$F$27&lt;&gt;"",EA$5&gt;Mitarbeiter!$F$27),0,IF(Planung!EA29="",$C29,IF(ISNUMBER(Planung!EA29),Planung!EA29,IF(UPPER(Planung!EA29)="H",$C29/2,0)))))))</f>
        <v>0.5</v>
      </c>
      <c r="EB29" s="27">
        <f>IF($A29="",0,IF(Mitarbeiter!$G$27=FALSE,0,IF(AND(Mitarbeiter!$E$27&lt;&gt;"",EB$5+6&lt;Mitarbeiter!$E$27),0,IF(AND(Mitarbeiter!$F$27&lt;&gt;"",EB$5&gt;Mitarbeiter!$F$27),0,IF(Planung!EB29="",$C29,IF(ISNUMBER(Planung!EB29),Planung!EB29,IF(UPPER(Planung!EB29)="H",$C29/2,0)))))))</f>
        <v>0.5</v>
      </c>
      <c r="EC29" s="27">
        <f>IF($A29="",0,IF(Mitarbeiter!$G$27=FALSE,0,IF(AND(Mitarbeiter!$E$27&lt;&gt;"",EC$5+6&lt;Mitarbeiter!$E$27),0,IF(AND(Mitarbeiter!$F$27&lt;&gt;"",EC$5&gt;Mitarbeiter!$F$27),0,IF(Planung!EC29="",$C29,IF(ISNUMBER(Planung!EC29),Planung!EC29,IF(UPPER(Planung!EC29)="H",$C29/2,0)))))))</f>
        <v>0.5</v>
      </c>
      <c r="ED29" s="27">
        <f>IF($A29="",0,IF(Mitarbeiter!$G$27=FALSE,0,IF(AND(Mitarbeiter!$E$27&lt;&gt;"",ED$5+6&lt;Mitarbeiter!$E$27),0,IF(AND(Mitarbeiter!$F$27&lt;&gt;"",ED$5&gt;Mitarbeiter!$F$27),0,IF(Planung!ED29="",$C29,IF(ISNUMBER(Planung!ED29),Planung!ED29,IF(UPPER(Planung!ED29)="H",$C29/2,0)))))))</f>
        <v>0.5</v>
      </c>
      <c r="EE29" s="27">
        <f>IF($A29="",0,IF(Mitarbeiter!$G$27=FALSE,0,IF(AND(Mitarbeiter!$E$27&lt;&gt;"",EE$5+6&lt;Mitarbeiter!$E$27),0,IF(AND(Mitarbeiter!$F$27&lt;&gt;"",EE$5&gt;Mitarbeiter!$F$27),0,IF(Planung!EE29="",$C29,IF(ISNUMBER(Planung!EE29),Planung!EE29,IF(UPPER(Planung!EE29)="H",$C29/2,0)))))))</f>
        <v>0.5</v>
      </c>
      <c r="EF29" s="27">
        <f>IF($A29="",0,IF(Mitarbeiter!$G$27=FALSE,0,IF(AND(Mitarbeiter!$E$27&lt;&gt;"",EF$5+6&lt;Mitarbeiter!$E$27),0,IF(AND(Mitarbeiter!$F$27&lt;&gt;"",EF$5&gt;Mitarbeiter!$F$27),0,IF(Planung!EF29="",$C29,IF(ISNUMBER(Planung!EF29),Planung!EF29,IF(UPPER(Planung!EF29)="H",$C29/2,0)))))))</f>
        <v>0.5</v>
      </c>
      <c r="EG29" s="27">
        <f>IF($A29="",0,IF(Mitarbeiter!$G$27=FALSE,0,IF(AND(Mitarbeiter!$E$27&lt;&gt;"",EG$5+6&lt;Mitarbeiter!$E$27),0,IF(AND(Mitarbeiter!$F$27&lt;&gt;"",EG$5&gt;Mitarbeiter!$F$27),0,IF(Planung!EG29="",$C29,IF(ISNUMBER(Planung!EG29),Planung!EG29,IF(UPPER(Planung!EG29)="H",$C29/2,0)))))))</f>
        <v>0.5</v>
      </c>
      <c r="EH29" s="27">
        <f>IF($A29="",0,IF(Mitarbeiter!$G$27=FALSE,0,IF(AND(Mitarbeiter!$E$27&lt;&gt;"",EH$5+6&lt;Mitarbeiter!$E$27),0,IF(AND(Mitarbeiter!$F$27&lt;&gt;"",EH$5&gt;Mitarbeiter!$F$27),0,IF(Planung!EH29="",$C29,IF(ISNUMBER(Planung!EH29),Planung!EH29,IF(UPPER(Planung!EH29)="H",$C29/2,0)))))))</f>
        <v>0.5</v>
      </c>
      <c r="EI29" s="27">
        <f>IF($A29="",0,IF(Mitarbeiter!$G$27=FALSE,0,IF(AND(Mitarbeiter!$E$27&lt;&gt;"",EI$5+6&lt;Mitarbeiter!$E$27),0,IF(AND(Mitarbeiter!$F$27&lt;&gt;"",EI$5&gt;Mitarbeiter!$F$27),0,IF(Planung!EI29="",$C29,IF(ISNUMBER(Planung!EI29),Planung!EI29,IF(UPPER(Planung!EI29)="H",$C29/2,0)))))))</f>
        <v>0.5</v>
      </c>
      <c r="EJ29" s="27">
        <f>IF($A29="",0,IF(Mitarbeiter!$G$27=FALSE,0,IF(AND(Mitarbeiter!$E$27&lt;&gt;"",EJ$5+6&lt;Mitarbeiter!$E$27),0,IF(AND(Mitarbeiter!$F$27&lt;&gt;"",EJ$5&gt;Mitarbeiter!$F$27),0,IF(Planung!EJ29="",$C29,IF(ISNUMBER(Planung!EJ29),Planung!EJ29,IF(UPPER(Planung!EJ29)="H",$C29/2,0)))))))</f>
        <v>0.5</v>
      </c>
      <c r="EK29" s="27">
        <f>IF($A29="",0,IF(Mitarbeiter!$G$27=FALSE,0,IF(AND(Mitarbeiter!$E$27&lt;&gt;"",EK$5+6&lt;Mitarbeiter!$E$27),0,IF(AND(Mitarbeiter!$F$27&lt;&gt;"",EK$5&gt;Mitarbeiter!$F$27),0,IF(Planung!EK29="",$C29,IF(ISNUMBER(Planung!EK29),Planung!EK29,IF(UPPER(Planung!EK29)="H",$C29/2,0)))))))</f>
        <v>0.5</v>
      </c>
      <c r="EL29" s="27">
        <f>IF($A29="",0,IF(Mitarbeiter!$G$27=FALSE,0,IF(AND(Mitarbeiter!$E$27&lt;&gt;"",EL$5+6&lt;Mitarbeiter!$E$27),0,IF(AND(Mitarbeiter!$F$27&lt;&gt;"",EL$5&gt;Mitarbeiter!$F$27),0,IF(Planung!EL29="",$C29,IF(ISNUMBER(Planung!EL29),Planung!EL29,IF(UPPER(Planung!EL29)="H",$C29/2,0)))))))</f>
        <v>0.5</v>
      </c>
      <c r="EM29" s="27">
        <f>IF($A29="",0,IF(Mitarbeiter!$G$27=FALSE,0,IF(AND(Mitarbeiter!$E$27&lt;&gt;"",EM$5+6&lt;Mitarbeiter!$E$27),0,IF(AND(Mitarbeiter!$F$27&lt;&gt;"",EM$5&gt;Mitarbeiter!$F$27),0,IF(Planung!EM29="",$C29,IF(ISNUMBER(Planung!EM29),Planung!EM29,IF(UPPER(Planung!EM29)="H",$C29/2,0)))))))</f>
        <v>0.5</v>
      </c>
      <c r="EN29" s="27">
        <f>IF($A29="",0,IF(Mitarbeiter!$G$27=FALSE,0,IF(AND(Mitarbeiter!$E$27&lt;&gt;"",EN$5+6&lt;Mitarbeiter!$E$27),0,IF(AND(Mitarbeiter!$F$27&lt;&gt;"",EN$5&gt;Mitarbeiter!$F$27),0,IF(Planung!EN29="",$C29,IF(ISNUMBER(Planung!EN29),Planung!EN29,IF(UPPER(Planung!EN29)="H",$C29/2,0)))))))</f>
        <v>0.5</v>
      </c>
      <c r="EO29" s="27">
        <f>IF($A29="",0,IF(Mitarbeiter!$G$27=FALSE,0,IF(AND(Mitarbeiter!$E$27&lt;&gt;"",EO$5+6&lt;Mitarbeiter!$E$27),0,IF(AND(Mitarbeiter!$F$27&lt;&gt;"",EO$5&gt;Mitarbeiter!$F$27),0,IF(Planung!EO29="",$C29,IF(ISNUMBER(Planung!EO29),Planung!EO29,IF(UPPER(Planung!EO29)="H",$C29/2,0)))))))</f>
        <v>0.5</v>
      </c>
      <c r="EP29" s="27">
        <f>IF($A29="",0,IF(Mitarbeiter!$G$27=FALSE,0,IF(AND(Mitarbeiter!$E$27&lt;&gt;"",EP$5+6&lt;Mitarbeiter!$E$27),0,IF(AND(Mitarbeiter!$F$27&lt;&gt;"",EP$5&gt;Mitarbeiter!$F$27),0,IF(Planung!EP29="",$C29,IF(ISNUMBER(Planung!EP29),Planung!EP29,IF(UPPER(Planung!EP29)="H",$C29/2,0)))))))</f>
        <v>0.5</v>
      </c>
      <c r="EQ29" s="27">
        <f>IF($A29="",0,IF(Mitarbeiter!$G$27=FALSE,0,IF(AND(Mitarbeiter!$E$27&lt;&gt;"",EQ$5+6&lt;Mitarbeiter!$E$27),0,IF(AND(Mitarbeiter!$F$27&lt;&gt;"",EQ$5&gt;Mitarbeiter!$F$27),0,IF(Planung!EQ29="",$C29,IF(ISNUMBER(Planung!EQ29),Planung!EQ29,IF(UPPER(Planung!EQ29)="H",$C29/2,0)))))))</f>
        <v>0.5</v>
      </c>
      <c r="ER29" s="27">
        <f>IF($A29="",0,IF(Mitarbeiter!$G$27=FALSE,0,IF(AND(Mitarbeiter!$E$27&lt;&gt;"",ER$5+6&lt;Mitarbeiter!$E$27),0,IF(AND(Mitarbeiter!$F$27&lt;&gt;"",ER$5&gt;Mitarbeiter!$F$27),0,IF(Planung!ER29="",$C29,IF(ISNUMBER(Planung!ER29),Planung!ER29,IF(UPPER(Planung!ER29)="H",$C29/2,0)))))))</f>
        <v>0.5</v>
      </c>
      <c r="ES29" s="27">
        <f>IF($A29="",0,IF(Mitarbeiter!$G$27=FALSE,0,IF(AND(Mitarbeiter!$E$27&lt;&gt;"",ES$5+6&lt;Mitarbeiter!$E$27),0,IF(AND(Mitarbeiter!$F$27&lt;&gt;"",ES$5&gt;Mitarbeiter!$F$27),0,IF(Planung!ES29="",$C29,IF(ISNUMBER(Planung!ES29),Planung!ES29,IF(UPPER(Planung!ES29)="H",$C29/2,0)))))))</f>
        <v>0.5</v>
      </c>
      <c r="ET29" s="27">
        <f>IF($A29="",0,IF(Mitarbeiter!$G$27=FALSE,0,IF(AND(Mitarbeiter!$E$27&lt;&gt;"",ET$5+6&lt;Mitarbeiter!$E$27),0,IF(AND(Mitarbeiter!$F$27&lt;&gt;"",ET$5&gt;Mitarbeiter!$F$27),0,IF(Planung!ET29="",$C29,IF(ISNUMBER(Planung!ET29),Planung!ET29,IF(UPPER(Planung!ET29)="H",$C29/2,0)))))))</f>
        <v>0.5</v>
      </c>
      <c r="EU29" s="27">
        <f>IF($A29="",0,IF(Mitarbeiter!$G$27=FALSE,0,IF(AND(Mitarbeiter!$E$27&lt;&gt;"",EU$5+6&lt;Mitarbeiter!$E$27),0,IF(AND(Mitarbeiter!$F$27&lt;&gt;"",EU$5&gt;Mitarbeiter!$F$27),0,IF(Planung!EU29="",$C29,IF(ISNUMBER(Planung!EU29),Planung!EU29,IF(UPPER(Planung!EU29)="H",$C29/2,0)))))))</f>
        <v>0.5</v>
      </c>
      <c r="EV29" s="27">
        <f>IF($A29="",0,IF(Mitarbeiter!$G$27=FALSE,0,IF(AND(Mitarbeiter!$E$27&lt;&gt;"",EV$5+6&lt;Mitarbeiter!$E$27),0,IF(AND(Mitarbeiter!$F$27&lt;&gt;"",EV$5&gt;Mitarbeiter!$F$27),0,IF(Planung!EV29="",$C29,IF(ISNUMBER(Planung!EV29),Planung!EV29,IF(UPPER(Planung!EV29)="H",$C29/2,0)))))))</f>
        <v>0.5</v>
      </c>
      <c r="EW29" s="27">
        <f>IF($A29="",0,IF(Mitarbeiter!$G$27=FALSE,0,IF(AND(Mitarbeiter!$E$27&lt;&gt;"",EW$5+6&lt;Mitarbeiter!$E$27),0,IF(AND(Mitarbeiter!$F$27&lt;&gt;"",EW$5&gt;Mitarbeiter!$F$27),0,IF(Planung!EW29="",$C29,IF(ISNUMBER(Planung!EW29),Planung!EW29,IF(UPPER(Planung!EW29)="H",$C29/2,0)))))))</f>
        <v>0.5</v>
      </c>
      <c r="EX29" s="27">
        <f>IF($A29="",0,IF(Mitarbeiter!$G$27=FALSE,0,IF(AND(Mitarbeiter!$E$27&lt;&gt;"",EX$5+6&lt;Mitarbeiter!$E$27),0,IF(AND(Mitarbeiter!$F$27&lt;&gt;"",EX$5&gt;Mitarbeiter!$F$27),0,IF(Planung!EX29="",$C29,IF(ISNUMBER(Planung!EX29),Planung!EX29,IF(UPPER(Planung!EX29)="H",$C29/2,0)))))))</f>
        <v>0.5</v>
      </c>
      <c r="EY29" s="27">
        <f>IF($A29="",0,IF(Mitarbeiter!$G$27=FALSE,0,IF(AND(Mitarbeiter!$E$27&lt;&gt;"",EY$5+6&lt;Mitarbeiter!$E$27),0,IF(AND(Mitarbeiter!$F$27&lt;&gt;"",EY$5&gt;Mitarbeiter!$F$27),0,IF(Planung!EY29="",$C29,IF(ISNUMBER(Planung!EY29),Planung!EY29,IF(UPPER(Planung!EY29)="H",$C29/2,0)))))))</f>
        <v>0.5</v>
      </c>
      <c r="EZ29" s="27">
        <f>IF($A29="",0,IF(Mitarbeiter!$G$27=FALSE,0,IF(AND(Mitarbeiter!$E$27&lt;&gt;"",EZ$5+6&lt;Mitarbeiter!$E$27),0,IF(AND(Mitarbeiter!$F$27&lt;&gt;"",EZ$5&gt;Mitarbeiter!$F$27),0,IF(Planung!EZ29="",$C29,IF(ISNUMBER(Planung!EZ29),Planung!EZ29,IF(UPPER(Planung!EZ29)="H",$C29/2,0)))))))</f>
        <v>0.5</v>
      </c>
      <c r="FA29" s="27">
        <f>IF($A29="",0,IF(Mitarbeiter!$G$27=FALSE,0,IF(AND(Mitarbeiter!$E$27&lt;&gt;"",FA$5+6&lt;Mitarbeiter!$E$27),0,IF(AND(Mitarbeiter!$F$27&lt;&gt;"",FA$5&gt;Mitarbeiter!$F$27),0,IF(Planung!FA29="",$C29,IF(ISNUMBER(Planung!FA29),Planung!FA29,IF(UPPER(Planung!FA29)="H",$C29/2,0)))))))</f>
        <v>0.5</v>
      </c>
      <c r="FB29" s="27">
        <f>IF($A29="",0,IF(Mitarbeiter!$G$27=FALSE,0,IF(AND(Mitarbeiter!$E$27&lt;&gt;"",FB$5+6&lt;Mitarbeiter!$E$27),0,IF(AND(Mitarbeiter!$F$27&lt;&gt;"",FB$5&gt;Mitarbeiter!$F$27),0,IF(Planung!FB29="",$C29,IF(ISNUMBER(Planung!FB29),Planung!FB29,IF(UPPER(Planung!FB29)="H",$C29/2,0)))))))</f>
        <v>0.5</v>
      </c>
      <c r="FC29" s="27">
        <f>IF($A29="",0,IF(Mitarbeiter!$G$27=FALSE,0,IF(AND(Mitarbeiter!$E$27&lt;&gt;"",FC$5+6&lt;Mitarbeiter!$E$27),0,IF(AND(Mitarbeiter!$F$27&lt;&gt;"",FC$5&gt;Mitarbeiter!$F$27),0,IF(Planung!FC29="",$C29,IF(ISNUMBER(Planung!FC29),Planung!FC29,IF(UPPER(Planung!FC29)="H",$C29/2,0)))))))</f>
        <v>0.5</v>
      </c>
      <c r="FD29" s="27">
        <f>IF($A29="",0,IF(Mitarbeiter!$G$27=FALSE,0,IF(AND(Mitarbeiter!$E$27&lt;&gt;"",FD$5+6&lt;Mitarbeiter!$E$27),0,IF(AND(Mitarbeiter!$F$27&lt;&gt;"",FD$5&gt;Mitarbeiter!$F$27),0,IF(Planung!FD29="",$C29,IF(ISNUMBER(Planung!FD29),Planung!FD29,IF(UPPER(Planung!FD29)="H",$C29/2,0)))))))</f>
        <v>0.5</v>
      </c>
      <c r="FE29" s="27">
        <f>IF($A29="",0,IF(Mitarbeiter!$G$27=FALSE,0,IF(AND(Mitarbeiter!$E$27&lt;&gt;"",FE$5+6&lt;Mitarbeiter!$E$27),0,IF(AND(Mitarbeiter!$F$27&lt;&gt;"",FE$5&gt;Mitarbeiter!$F$27),0,IF(Planung!FE29="",$C29,IF(ISNUMBER(Planung!FE29),Planung!FE29,IF(UPPER(Planung!FE29)="H",$C29/2,0)))))))</f>
        <v>0.5</v>
      </c>
      <c r="FF29" s="27">
        <f>IF($A29="",0,IF(Mitarbeiter!$G$27=FALSE,0,IF(AND(Mitarbeiter!$E$27&lt;&gt;"",FF$5+6&lt;Mitarbeiter!$E$27),0,IF(AND(Mitarbeiter!$F$27&lt;&gt;"",FF$5&gt;Mitarbeiter!$F$27),0,IF(Planung!FF29="",$C29,IF(ISNUMBER(Planung!FF29),Planung!FF29,IF(UPPER(Planung!FF29)="H",$C29/2,0)))))))</f>
        <v>0.5</v>
      </c>
      <c r="FG29" s="27">
        <f>IF($A29="",0,IF(Mitarbeiter!$G$27=FALSE,0,IF(AND(Mitarbeiter!$E$27&lt;&gt;"",FG$5+6&lt;Mitarbeiter!$E$27),0,IF(AND(Mitarbeiter!$F$27&lt;&gt;"",FG$5&gt;Mitarbeiter!$F$27),0,IF(Planung!FG29="",$C29,IF(ISNUMBER(Planung!FG29),Planung!FG29,IF(UPPER(Planung!FG29)="H",$C29/2,0)))))))</f>
        <v>0.5</v>
      </c>
      <c r="FH29" s="27">
        <f>IF($A29="",0,IF(Mitarbeiter!$G$27=FALSE,0,IF(AND(Mitarbeiter!$E$27&lt;&gt;"",FH$5+6&lt;Mitarbeiter!$E$27),0,IF(AND(Mitarbeiter!$F$27&lt;&gt;"",FH$5&gt;Mitarbeiter!$F$27),0,IF(Planung!FH29="",$C29,IF(ISNUMBER(Planung!FH29),Planung!FH29,IF(UPPER(Planung!FH29)="H",$C29/2,0)))))))</f>
        <v>0.5</v>
      </c>
      <c r="FI29" s="27">
        <f>IF($A29="",0,IF(Mitarbeiter!$G$27=FALSE,0,IF(AND(Mitarbeiter!$E$27&lt;&gt;"",FI$5+6&lt;Mitarbeiter!$E$27),0,IF(AND(Mitarbeiter!$F$27&lt;&gt;"",FI$5&gt;Mitarbeiter!$F$27),0,IF(Planung!FI29="",$C29,IF(ISNUMBER(Planung!FI29),Planung!FI29,IF(UPPER(Planung!FI29)="H",$C29/2,0)))))))</f>
        <v>0.5</v>
      </c>
      <c r="FJ29" s="27">
        <f>IF($A29="",0,IF(Mitarbeiter!$G$27=FALSE,0,IF(AND(Mitarbeiter!$E$27&lt;&gt;"",FJ$5+6&lt;Mitarbeiter!$E$27),0,IF(AND(Mitarbeiter!$F$27&lt;&gt;"",FJ$5&gt;Mitarbeiter!$F$27),0,IF(Planung!FJ29="",$C29,IF(ISNUMBER(Planung!FJ29),Planung!FJ29,IF(UPPER(Planung!FJ29)="H",$C29/2,0)))))))</f>
        <v>0.5</v>
      </c>
      <c r="FK29" s="27">
        <f>IF($A29="",0,IF(Mitarbeiter!$G$27=FALSE,0,IF(AND(Mitarbeiter!$E$27&lt;&gt;"",FK$5+6&lt;Mitarbeiter!$E$27),0,IF(AND(Mitarbeiter!$F$27&lt;&gt;"",FK$5&gt;Mitarbeiter!$F$27),0,IF(Planung!FK29="",$C29,IF(ISNUMBER(Planung!FK29),Planung!FK29,IF(UPPER(Planung!FK29)="H",$C29/2,0)))))))</f>
        <v>0.5</v>
      </c>
      <c r="FL29" s="27">
        <f>IF($A29="",0,IF(Mitarbeiter!$G$27=FALSE,0,IF(AND(Mitarbeiter!$E$27&lt;&gt;"",FL$5+6&lt;Mitarbeiter!$E$27),0,IF(AND(Mitarbeiter!$F$27&lt;&gt;"",FL$5&gt;Mitarbeiter!$F$27),0,IF(Planung!FL29="",$C29,IF(ISNUMBER(Planung!FL29),Planung!FL29,IF(UPPER(Planung!FL29)="H",$C29/2,0)))))))</f>
        <v>0.5</v>
      </c>
      <c r="FM29" s="27">
        <f>IF($A29="",0,IF(Mitarbeiter!$G$27=FALSE,0,IF(AND(Mitarbeiter!$E$27&lt;&gt;"",FM$5+6&lt;Mitarbeiter!$E$27),0,IF(AND(Mitarbeiter!$F$27&lt;&gt;"",FM$5&gt;Mitarbeiter!$F$27),0,IF(Planung!FM29="",$C29,IF(ISNUMBER(Planung!FM29),Planung!FM29,IF(UPPER(Planung!FM29)="H",$C29/2,0)))))))</f>
        <v>0.5</v>
      </c>
      <c r="FN29" s="27">
        <f>IF($A29="",0,IF(Mitarbeiter!$G$27=FALSE,0,IF(AND(Mitarbeiter!$E$27&lt;&gt;"",FN$5+6&lt;Mitarbeiter!$E$27),0,IF(AND(Mitarbeiter!$F$27&lt;&gt;"",FN$5&gt;Mitarbeiter!$F$27),0,IF(Planung!FN29="",$C29,IF(ISNUMBER(Planung!FN29),Planung!FN29,IF(UPPER(Planung!FN29)="H",$C29/2,0)))))))</f>
        <v>0.5</v>
      </c>
      <c r="FO29" s="27">
        <f>IF($A29="",0,IF(Mitarbeiter!$G$27=FALSE,0,IF(AND(Mitarbeiter!$E$27&lt;&gt;"",FO$5+6&lt;Mitarbeiter!$E$27),0,IF(AND(Mitarbeiter!$F$27&lt;&gt;"",FO$5&gt;Mitarbeiter!$F$27),0,IF(Planung!FO29="",$C29,IF(ISNUMBER(Planung!FO29),Planung!FO29,IF(UPPER(Planung!FO29)="H",$C29/2,0)))))))</f>
        <v>0.5</v>
      </c>
      <c r="FP29" s="27">
        <f>IF($A29="",0,IF(Mitarbeiter!$G$27=FALSE,0,IF(AND(Mitarbeiter!$E$27&lt;&gt;"",FP$5+6&lt;Mitarbeiter!$E$27),0,IF(AND(Mitarbeiter!$F$27&lt;&gt;"",FP$5&gt;Mitarbeiter!$F$27),0,IF(Planung!FP29="",$C29,IF(ISNUMBER(Planung!FP29),Planung!FP29,IF(UPPER(Planung!FP29)="H",$C29/2,0)))))))</f>
        <v>0.5</v>
      </c>
      <c r="FQ29" s="27">
        <f>IF($A29="",0,IF(Mitarbeiter!$G$27=FALSE,0,IF(AND(Mitarbeiter!$E$27&lt;&gt;"",FQ$5+6&lt;Mitarbeiter!$E$27),0,IF(AND(Mitarbeiter!$F$27&lt;&gt;"",FQ$5&gt;Mitarbeiter!$F$27),0,IF(Planung!FQ29="",$C29,IF(ISNUMBER(Planung!FQ29),Planung!FQ29,IF(UPPER(Planung!FQ29)="H",$C29/2,0)))))))</f>
        <v>0.5</v>
      </c>
      <c r="FR29" s="27">
        <f>IF($A29="",0,IF(Mitarbeiter!$G$27=FALSE,0,IF(AND(Mitarbeiter!$E$27&lt;&gt;"",FR$5+6&lt;Mitarbeiter!$E$27),0,IF(AND(Mitarbeiter!$F$27&lt;&gt;"",FR$5&gt;Mitarbeiter!$F$27),0,IF(Planung!FR29="",$C29,IF(ISNUMBER(Planung!FR29),Planung!FR29,IF(UPPER(Planung!FR29)="H",$C29/2,0)))))))</f>
        <v>0.5</v>
      </c>
      <c r="FS29" s="27">
        <f>IF($A29="",0,IF(Mitarbeiter!$G$27=FALSE,0,IF(AND(Mitarbeiter!$E$27&lt;&gt;"",FS$5+6&lt;Mitarbeiter!$E$27),0,IF(AND(Mitarbeiter!$F$27&lt;&gt;"",FS$5&gt;Mitarbeiter!$F$27),0,IF(Planung!FS29="",$C29,IF(ISNUMBER(Planung!FS29),Planung!FS29,IF(UPPER(Planung!FS29)="H",$C29/2,0)))))))</f>
        <v>0.5</v>
      </c>
      <c r="FT29" s="27">
        <f>IF($A29="",0,IF(Mitarbeiter!$G$27=FALSE,0,IF(AND(Mitarbeiter!$E$27&lt;&gt;"",FT$5+6&lt;Mitarbeiter!$E$27),0,IF(AND(Mitarbeiter!$F$27&lt;&gt;"",FT$5&gt;Mitarbeiter!$F$27),0,IF(Planung!FT29="",$C29,IF(ISNUMBER(Planung!FT29),Planung!FT29,IF(UPPER(Planung!FT29)="H",$C29/2,0)))))))</f>
        <v>0.5</v>
      </c>
      <c r="FU29" s="27">
        <f>IF($A29="",0,IF(Mitarbeiter!$G$27=FALSE,0,IF(AND(Mitarbeiter!$E$27&lt;&gt;"",FU$5+6&lt;Mitarbeiter!$E$27),0,IF(AND(Mitarbeiter!$F$27&lt;&gt;"",FU$5&gt;Mitarbeiter!$F$27),0,IF(Planung!FU29="",$C29,IF(ISNUMBER(Planung!FU29),Planung!FU29,IF(UPPER(Planung!FU29)="H",$C29/2,0)))))))</f>
        <v>0.5</v>
      </c>
      <c r="FV29" s="27">
        <f>IF($A29="",0,IF(Mitarbeiter!$G$27=FALSE,0,IF(AND(Mitarbeiter!$E$27&lt;&gt;"",FV$5+6&lt;Mitarbeiter!$E$27),0,IF(AND(Mitarbeiter!$F$27&lt;&gt;"",FV$5&gt;Mitarbeiter!$F$27),0,IF(Planung!FV29="",$C29,IF(ISNUMBER(Planung!FV29),Planung!FV29,IF(UPPER(Planung!FV29)="H",$C29/2,0)))))))</f>
        <v>0.5</v>
      </c>
      <c r="FW29" s="27">
        <f>IF($A29="",0,IF(Mitarbeiter!$G$27=FALSE,0,IF(AND(Mitarbeiter!$E$27&lt;&gt;"",FW$5+6&lt;Mitarbeiter!$E$27),0,IF(AND(Mitarbeiter!$F$27&lt;&gt;"",FW$5&gt;Mitarbeiter!$F$27),0,IF(Planung!FW29="",$C29,IF(ISNUMBER(Planung!FW29),Planung!FW29,IF(UPPER(Planung!FW29)="H",$C29/2,0)))))))</f>
        <v>0.5</v>
      </c>
      <c r="FX29" s="27">
        <f>IF($A29="",0,IF(Mitarbeiter!$G$27=FALSE,0,IF(AND(Mitarbeiter!$E$27&lt;&gt;"",FX$5+6&lt;Mitarbeiter!$E$27),0,IF(AND(Mitarbeiter!$F$27&lt;&gt;"",FX$5&gt;Mitarbeiter!$F$27),0,IF(Planung!FX29="",$C29,IF(ISNUMBER(Planung!FX29),Planung!FX29,IF(UPPER(Planung!FX29)="H",$C29/2,0)))))))</f>
        <v>0.5</v>
      </c>
      <c r="FY29" s="27">
        <f>IF($A29="",0,IF(Mitarbeiter!$G$27=FALSE,0,IF(AND(Mitarbeiter!$E$27&lt;&gt;"",FY$5+6&lt;Mitarbeiter!$E$27),0,IF(AND(Mitarbeiter!$F$27&lt;&gt;"",FY$5&gt;Mitarbeiter!$F$27),0,IF(Planung!FY29="",$C29,IF(ISNUMBER(Planung!FY29),Planung!FY29,IF(UPPER(Planung!FY29)="H",$C29/2,0)))))))</f>
        <v>0.5</v>
      </c>
      <c r="FZ29" s="27">
        <f>IF($A29="",0,IF(Mitarbeiter!$G$27=FALSE,0,IF(AND(Mitarbeiter!$E$27&lt;&gt;"",FZ$5+6&lt;Mitarbeiter!$E$27),0,IF(AND(Mitarbeiter!$F$27&lt;&gt;"",FZ$5&gt;Mitarbeiter!$F$27),0,IF(Planung!FZ29="",$C29,IF(ISNUMBER(Planung!FZ29),Planung!FZ29,IF(UPPER(Planung!FZ29)="H",$C29/2,0)))))))</f>
        <v>0.5</v>
      </c>
      <c r="GA29" s="27">
        <f>IF($A29="",0,IF(Mitarbeiter!$G$27=FALSE,0,IF(AND(Mitarbeiter!$E$27&lt;&gt;"",GA$5+6&lt;Mitarbeiter!$E$27),0,IF(AND(Mitarbeiter!$F$27&lt;&gt;"",GA$5&gt;Mitarbeiter!$F$27),0,IF(Planung!GA29="",$C29,IF(ISNUMBER(Planung!GA29),Planung!GA29,IF(UPPER(Planung!GA29)="H",$C29/2,0)))))))</f>
        <v>0.5</v>
      </c>
      <c r="GB29" s="27">
        <f>IF($A29="",0,IF(Mitarbeiter!$G$27=FALSE,0,IF(AND(Mitarbeiter!$E$27&lt;&gt;"",GB$5+6&lt;Mitarbeiter!$E$27),0,IF(AND(Mitarbeiter!$F$27&lt;&gt;"",GB$5&gt;Mitarbeiter!$F$27),0,IF(Planung!GB29="",$C29,IF(ISNUMBER(Planung!GB29),Planung!GB29,IF(UPPER(Planung!GB29)="H",$C29/2,0)))))))</f>
        <v>0.5</v>
      </c>
      <c r="GC29" s="27">
        <f>IF($A29="",0,IF(Mitarbeiter!$G$27=FALSE,0,IF(AND(Mitarbeiter!$E$27&lt;&gt;"",GC$5+6&lt;Mitarbeiter!$E$27),0,IF(AND(Mitarbeiter!$F$27&lt;&gt;"",GC$5&gt;Mitarbeiter!$F$27),0,IF(Planung!GC29="",$C29,IF(ISNUMBER(Planung!GC29),Planung!GC29,IF(UPPER(Planung!GC29)="H",$C29/2,0)))))))</f>
        <v>0.5</v>
      </c>
      <c r="GD29" s="27">
        <f>IF($A29="",0,IF(Mitarbeiter!$G$27=FALSE,0,IF(AND(Mitarbeiter!$E$27&lt;&gt;"",GD$5+6&lt;Mitarbeiter!$E$27),0,IF(AND(Mitarbeiter!$F$27&lt;&gt;"",GD$5&gt;Mitarbeiter!$F$27),0,IF(Planung!GD29="",$C29,IF(ISNUMBER(Planung!GD29),Planung!GD29,IF(UPPER(Planung!GD29)="H",$C29/2,0)))))))</f>
        <v>0.5</v>
      </c>
      <c r="GE29" s="27">
        <f>IF($A29="",0,IF(Mitarbeiter!$G$27=FALSE,0,IF(AND(Mitarbeiter!$E$27&lt;&gt;"",GE$5+6&lt;Mitarbeiter!$E$27),0,IF(AND(Mitarbeiter!$F$27&lt;&gt;"",GE$5&gt;Mitarbeiter!$F$27),0,IF(Planung!GE29="",$C29,IF(ISNUMBER(Planung!GE29),Planung!GE29,IF(UPPER(Planung!GE29)="H",$C29/2,0)))))))</f>
        <v>0.5</v>
      </c>
      <c r="GF29" s="27">
        <f>IF($A29="",0,IF(Mitarbeiter!$G$27=FALSE,0,IF(AND(Mitarbeiter!$E$27&lt;&gt;"",GF$5+6&lt;Mitarbeiter!$E$27),0,IF(AND(Mitarbeiter!$F$27&lt;&gt;"",GF$5&gt;Mitarbeiter!$F$27),0,IF(Planung!GF29="",$C29,IF(ISNUMBER(Planung!GF29),Planung!GF29,IF(UPPER(Planung!GF29)="H",$C29/2,0)))))))</f>
        <v>0.5</v>
      </c>
      <c r="GG29" s="27">
        <f>IF($A29="",0,IF(Mitarbeiter!$G$27=FALSE,0,IF(AND(Mitarbeiter!$E$27&lt;&gt;"",GG$5+6&lt;Mitarbeiter!$E$27),0,IF(AND(Mitarbeiter!$F$27&lt;&gt;"",GG$5&gt;Mitarbeiter!$F$27),0,IF(Planung!GG29="",$C29,IF(ISNUMBER(Planung!GG29),Planung!GG29,IF(UPPER(Planung!GG29)="H",$C29/2,0)))))))</f>
        <v>0.5</v>
      </c>
      <c r="GH29" s="27">
        <f>IF($A29="",0,IF(Mitarbeiter!$G$27=FALSE,0,IF(AND(Mitarbeiter!$E$27&lt;&gt;"",GH$5+6&lt;Mitarbeiter!$E$27),0,IF(AND(Mitarbeiter!$F$27&lt;&gt;"",GH$5&gt;Mitarbeiter!$F$27),0,IF(Planung!GH29="",$C29,IF(ISNUMBER(Planung!GH29),Planung!GH29,IF(UPPER(Planung!GH29)="H",$C29/2,0)))))))</f>
        <v>0.5</v>
      </c>
      <c r="GI29" s="27">
        <f>IF($A29="",0,IF(Mitarbeiter!$G$27=FALSE,0,IF(AND(Mitarbeiter!$E$27&lt;&gt;"",GI$5+6&lt;Mitarbeiter!$E$27),0,IF(AND(Mitarbeiter!$F$27&lt;&gt;"",GI$5&gt;Mitarbeiter!$F$27),0,IF(Planung!GI29="",$C29,IF(ISNUMBER(Planung!GI29),Planung!GI29,IF(UPPER(Planung!GI29)="H",$C29/2,0)))))))</f>
        <v>0.5</v>
      </c>
      <c r="GJ29" s="27">
        <f>IF($A29="",0,IF(Mitarbeiter!$G$27=FALSE,0,IF(AND(Mitarbeiter!$E$27&lt;&gt;"",GJ$5+6&lt;Mitarbeiter!$E$27),0,IF(AND(Mitarbeiter!$F$27&lt;&gt;"",GJ$5&gt;Mitarbeiter!$F$27),0,IF(Planung!GJ29="",$C29,IF(ISNUMBER(Planung!GJ29),Planung!GJ29,IF(UPPER(Planung!GJ29)="H",$C29/2,0)))))))</f>
        <v>0.5</v>
      </c>
      <c r="GK29" s="27">
        <f>IF($A29="",0,IF(Mitarbeiter!$G$27=FALSE,0,IF(AND(Mitarbeiter!$E$27&lt;&gt;"",GK$5+6&lt;Mitarbeiter!$E$27),0,IF(AND(Mitarbeiter!$F$27&lt;&gt;"",GK$5&gt;Mitarbeiter!$F$27),0,IF(Planung!GK29="",$C29,IF(ISNUMBER(Planung!GK29),Planung!GK29,IF(UPPER(Planung!GK29)="H",$C29/2,0)))))))</f>
        <v>0.5</v>
      </c>
      <c r="GL29" s="27">
        <f>IF($A29="",0,IF(Mitarbeiter!$G$27=FALSE,0,IF(AND(Mitarbeiter!$E$27&lt;&gt;"",GL$5+6&lt;Mitarbeiter!$E$27),0,IF(AND(Mitarbeiter!$F$27&lt;&gt;"",GL$5&gt;Mitarbeiter!$F$27),0,IF(Planung!GL29="",$C29,IF(ISNUMBER(Planung!GL29),Planung!GL29,IF(UPPER(Planung!GL29)="H",$C29/2,0)))))))</f>
        <v>0.5</v>
      </c>
      <c r="GM29" s="27">
        <f>IF($A29="",0,IF(Mitarbeiter!$G$27=FALSE,0,IF(AND(Mitarbeiter!$E$27&lt;&gt;"",GM$5+6&lt;Mitarbeiter!$E$27),0,IF(AND(Mitarbeiter!$F$27&lt;&gt;"",GM$5&gt;Mitarbeiter!$F$27),0,IF(Planung!GM29="",$C29,IF(ISNUMBER(Planung!GM29),Planung!GM29,IF(UPPER(Planung!GM29)="H",$C29/2,0)))))))</f>
        <v>0.5</v>
      </c>
      <c r="GN29" s="27">
        <f>IF($A29="",0,IF(Mitarbeiter!$G$27=FALSE,0,IF(AND(Mitarbeiter!$E$27&lt;&gt;"",GN$5+6&lt;Mitarbeiter!$E$27),0,IF(AND(Mitarbeiter!$F$27&lt;&gt;"",GN$5&gt;Mitarbeiter!$F$27),0,IF(Planung!GN29="",$C29,IF(ISNUMBER(Planung!GN29),Planung!GN29,IF(UPPER(Planung!GN29)="H",$C29/2,0)))))))</f>
        <v>0.5</v>
      </c>
      <c r="GO29" s="27">
        <f>IF($A29="",0,IF(Mitarbeiter!$G$27=FALSE,0,IF(AND(Mitarbeiter!$E$27&lt;&gt;"",GO$5+6&lt;Mitarbeiter!$E$27),0,IF(AND(Mitarbeiter!$F$27&lt;&gt;"",GO$5&gt;Mitarbeiter!$F$27),0,IF(Planung!GO29="",$C29,IF(ISNUMBER(Planung!GO29),Planung!GO29,IF(UPPER(Planung!GO29)="H",$C29/2,0)))))))</f>
        <v>0.5</v>
      </c>
      <c r="GP29" s="27">
        <f>IF($A29="",0,IF(Mitarbeiter!$G$27=FALSE,0,IF(AND(Mitarbeiter!$E$27&lt;&gt;"",GP$5+6&lt;Mitarbeiter!$E$27),0,IF(AND(Mitarbeiter!$F$27&lt;&gt;"",GP$5&gt;Mitarbeiter!$F$27),0,IF(Planung!GP29="",$C29,IF(ISNUMBER(Planung!GP29),Planung!GP29,IF(UPPER(Planung!GP29)="H",$C29/2,0)))))))</f>
        <v>0.5</v>
      </c>
      <c r="GQ29" s="27">
        <f>IF($A29="",0,IF(Mitarbeiter!$G$27=FALSE,0,IF(AND(Mitarbeiter!$E$27&lt;&gt;"",GQ$5+6&lt;Mitarbeiter!$E$27),0,IF(AND(Mitarbeiter!$F$27&lt;&gt;"",GQ$5&gt;Mitarbeiter!$F$27),0,IF(Planung!GQ29="",$C29,IF(ISNUMBER(Planung!GQ29),Planung!GQ29,IF(UPPER(Planung!GQ29)="H",$C29/2,0)))))))</f>
        <v>0.5</v>
      </c>
      <c r="GR29" s="27">
        <f>IF($A29="",0,IF(Mitarbeiter!$G$27=FALSE,0,IF(AND(Mitarbeiter!$E$27&lt;&gt;"",GR$5+6&lt;Mitarbeiter!$E$27),0,IF(AND(Mitarbeiter!$F$27&lt;&gt;"",GR$5&gt;Mitarbeiter!$F$27),0,IF(Planung!GR29="",$C29,IF(ISNUMBER(Planung!GR29),Planung!GR29,IF(UPPER(Planung!GR29)="H",$C29/2,0)))))))</f>
        <v>0.5</v>
      </c>
      <c r="GS29" s="27">
        <f>IF($A29="",0,IF(Mitarbeiter!$G$27=FALSE,0,IF(AND(Mitarbeiter!$E$27&lt;&gt;"",GS$5+6&lt;Mitarbeiter!$E$27),0,IF(AND(Mitarbeiter!$F$27&lt;&gt;"",GS$5&gt;Mitarbeiter!$F$27),0,IF(Planung!GS29="",$C29,IF(ISNUMBER(Planung!GS29),Planung!GS29,IF(UPPER(Planung!GS29)="H",$C29/2,0)))))))</f>
        <v>0.5</v>
      </c>
      <c r="GT29" s="27">
        <f>IF($A29="",0,IF(Mitarbeiter!$G$27=FALSE,0,IF(AND(Mitarbeiter!$E$27&lt;&gt;"",GT$5+6&lt;Mitarbeiter!$E$27),0,IF(AND(Mitarbeiter!$F$27&lt;&gt;"",GT$5&gt;Mitarbeiter!$F$27),0,IF(Planung!GT29="",$C29,IF(ISNUMBER(Planung!GT29),Planung!GT29,IF(UPPER(Planung!GT29)="H",$C29/2,0)))))))</f>
        <v>0.5</v>
      </c>
      <c r="GU29" s="27">
        <f>IF($A29="",0,IF(Mitarbeiter!$G$27=FALSE,0,IF(AND(Mitarbeiter!$E$27&lt;&gt;"",GU$5+6&lt;Mitarbeiter!$E$27),0,IF(AND(Mitarbeiter!$F$27&lt;&gt;"",GU$5&gt;Mitarbeiter!$F$27),0,IF(Planung!GU29="",$C29,IF(ISNUMBER(Planung!GU29),Planung!GU29,IF(UPPER(Planung!GU29)="H",$C29/2,0)))))))</f>
        <v>0.5</v>
      </c>
      <c r="GV29" s="27">
        <f>IF($A29="",0,IF(Mitarbeiter!$G$27=FALSE,0,IF(AND(Mitarbeiter!$E$27&lt;&gt;"",GV$5+6&lt;Mitarbeiter!$E$27),0,IF(AND(Mitarbeiter!$F$27&lt;&gt;"",GV$5&gt;Mitarbeiter!$F$27),0,IF(Planung!GV29="",$C29,IF(ISNUMBER(Planung!GV29),Planung!GV29,IF(UPPER(Planung!GV29)="H",$C29/2,0)))))))</f>
        <v>0.5</v>
      </c>
      <c r="GW29" s="27">
        <f>IF($A29="",0,IF(Mitarbeiter!$G$27=FALSE,0,IF(AND(Mitarbeiter!$E$27&lt;&gt;"",GW$5+6&lt;Mitarbeiter!$E$27),0,IF(AND(Mitarbeiter!$F$27&lt;&gt;"",GW$5&gt;Mitarbeiter!$F$27),0,IF(Planung!GW29="",$C29,IF(ISNUMBER(Planung!GW29),Planung!GW29,IF(UPPER(Planung!GW29)="H",$C29/2,0)))))))</f>
        <v>0.5</v>
      </c>
      <c r="GX29" s="27">
        <f>IF($A29="",0,IF(Mitarbeiter!$G$27=FALSE,0,IF(AND(Mitarbeiter!$E$27&lt;&gt;"",GX$5+6&lt;Mitarbeiter!$E$27),0,IF(AND(Mitarbeiter!$F$27&lt;&gt;"",GX$5&gt;Mitarbeiter!$F$27),0,IF(Planung!GX29="",$C29,IF(ISNUMBER(Planung!GX29),Planung!GX29,IF(UPPER(Planung!GX29)="H",$C29/2,0)))))))</f>
        <v>0.5</v>
      </c>
      <c r="GY29" s="27">
        <f>IF($A29="",0,IF(Mitarbeiter!$G$27=FALSE,0,IF(AND(Mitarbeiter!$E$27&lt;&gt;"",GY$5+6&lt;Mitarbeiter!$E$27),0,IF(AND(Mitarbeiter!$F$27&lt;&gt;"",GY$5&gt;Mitarbeiter!$F$27),0,IF(Planung!GY29="",$C29,IF(ISNUMBER(Planung!GY29),Planung!GY29,IF(UPPER(Planung!GY29)="H",$C29/2,0)))))))</f>
        <v>0.5</v>
      </c>
      <c r="GZ29" s="27">
        <f>IF($A29="",0,IF(Mitarbeiter!$G$27=FALSE,0,IF(AND(Mitarbeiter!$E$27&lt;&gt;"",GZ$5+6&lt;Mitarbeiter!$E$27),0,IF(AND(Mitarbeiter!$F$27&lt;&gt;"",GZ$5&gt;Mitarbeiter!$F$27),0,IF(Planung!GZ29="",$C29,IF(ISNUMBER(Planung!GZ29),Planung!GZ29,IF(UPPER(Planung!GZ29)="H",$C29/2,0)))))))</f>
        <v>0.5</v>
      </c>
      <c r="HA29" s="27">
        <f>IF($A29="",0,IF(Mitarbeiter!$G$27=FALSE,0,IF(AND(Mitarbeiter!$E$27&lt;&gt;"",HA$5+6&lt;Mitarbeiter!$E$27),0,IF(AND(Mitarbeiter!$F$27&lt;&gt;"",HA$5&gt;Mitarbeiter!$F$27),0,IF(Planung!HA29="",$C29,IF(ISNUMBER(Planung!HA29),Planung!HA29,IF(UPPER(Planung!HA29)="H",$C29/2,0)))))))</f>
        <v>0.5</v>
      </c>
      <c r="HB29" s="27">
        <f>IF($A29="",0,IF(Mitarbeiter!$G$27=FALSE,0,IF(AND(Mitarbeiter!$E$27&lt;&gt;"",HB$5+6&lt;Mitarbeiter!$E$27),0,IF(AND(Mitarbeiter!$F$27&lt;&gt;"",HB$5&gt;Mitarbeiter!$F$27),0,IF(Planung!HB29="",$C29,IF(ISNUMBER(Planung!HB29),Planung!HB29,IF(UPPER(Planung!HB29)="H",$C29/2,0)))))))</f>
        <v>0.5</v>
      </c>
      <c r="HC29" s="27">
        <f>IF($A29="",0,IF(Mitarbeiter!$G$27=FALSE,0,IF(AND(Mitarbeiter!$E$27&lt;&gt;"",HC$5+6&lt;Mitarbeiter!$E$27),0,IF(AND(Mitarbeiter!$F$27&lt;&gt;"",HC$5&gt;Mitarbeiter!$F$27),0,IF(Planung!HC29="",$C29,IF(ISNUMBER(Planung!HC29),Planung!HC29,IF(UPPER(Planung!HC29)="H",$C29/2,0)))))))</f>
        <v>0.5</v>
      </c>
      <c r="HD29" s="27">
        <f>IF($A29="",0,IF(Mitarbeiter!$G$27=FALSE,0,IF(AND(Mitarbeiter!$E$27&lt;&gt;"",HD$5+6&lt;Mitarbeiter!$E$27),0,IF(AND(Mitarbeiter!$F$27&lt;&gt;"",HD$5&gt;Mitarbeiter!$F$27),0,IF(Planung!HD29="",$C29,IF(ISNUMBER(Planung!HD29),Planung!HD29,IF(UPPER(Planung!HD29)="H",$C29/2,0)))))))</f>
        <v>0.5</v>
      </c>
      <c r="HE29" s="27">
        <f>IF($A29="",0,IF(Mitarbeiter!$G$27=FALSE,0,IF(AND(Mitarbeiter!$E$27&lt;&gt;"",HE$5+6&lt;Mitarbeiter!$E$27),0,IF(AND(Mitarbeiter!$F$27&lt;&gt;"",HE$5&gt;Mitarbeiter!$F$27),0,IF(Planung!HE29="",$C29,IF(ISNUMBER(Planung!HE29),Planung!HE29,IF(UPPER(Planung!HE29)="H",$C29/2,0)))))))</f>
        <v>0.5</v>
      </c>
      <c r="HF29" s="27">
        <f>IF($A29="",0,IF(Mitarbeiter!$G$27=FALSE,0,IF(AND(Mitarbeiter!$E$27&lt;&gt;"",HF$5+6&lt;Mitarbeiter!$E$27),0,IF(AND(Mitarbeiter!$F$27&lt;&gt;"",HF$5&gt;Mitarbeiter!$F$27),0,IF(Planung!HF29="",$C29,IF(ISNUMBER(Planung!HF29),Planung!HF29,IF(UPPER(Planung!HF29)="H",$C29/2,0)))))))</f>
        <v>0.5</v>
      </c>
      <c r="HG29" s="27">
        <f>IF($A29="",0,IF(Mitarbeiter!$G$27=FALSE,0,IF(AND(Mitarbeiter!$E$27&lt;&gt;"",HG$5+6&lt;Mitarbeiter!$E$27),0,IF(AND(Mitarbeiter!$F$27&lt;&gt;"",HG$5&gt;Mitarbeiter!$F$27),0,IF(Planung!HG29="",$C29,IF(ISNUMBER(Planung!HG29),Planung!HG29,IF(UPPER(Planung!HG29)="H",$C29/2,0)))))))</f>
        <v>0.5</v>
      </c>
      <c r="HH29" s="27">
        <f>IF($A29="",0,IF(Mitarbeiter!$G$27=FALSE,0,IF(AND(Mitarbeiter!$E$27&lt;&gt;"",HH$5+6&lt;Mitarbeiter!$E$27),0,IF(AND(Mitarbeiter!$F$27&lt;&gt;"",HH$5&gt;Mitarbeiter!$F$27),0,IF(Planung!HH29="",$C29,IF(ISNUMBER(Planung!HH29),Planung!HH29,IF(UPPER(Planung!HH29)="H",$C29/2,0)))))))</f>
        <v>0.5</v>
      </c>
      <c r="HI29" s="27">
        <f>IF($A29="",0,IF(Mitarbeiter!$G$27=FALSE,0,IF(AND(Mitarbeiter!$E$27&lt;&gt;"",HI$5+6&lt;Mitarbeiter!$E$27),0,IF(AND(Mitarbeiter!$F$27&lt;&gt;"",HI$5&gt;Mitarbeiter!$F$27),0,IF(Planung!HI29="",$C29,IF(ISNUMBER(Planung!HI29),Planung!HI29,IF(UPPER(Planung!HI29)="H",$C29/2,0)))))))</f>
        <v>0.5</v>
      </c>
      <c r="HJ29" s="27">
        <f>IF($A29="",0,IF(Mitarbeiter!$G$27=FALSE,0,IF(AND(Mitarbeiter!$E$27&lt;&gt;"",HJ$5+6&lt;Mitarbeiter!$E$27),0,IF(AND(Mitarbeiter!$F$27&lt;&gt;"",HJ$5&gt;Mitarbeiter!$F$27),0,IF(Planung!HJ29="",$C29,IF(ISNUMBER(Planung!HJ29),Planung!HJ29,IF(UPPER(Planung!HJ29)="H",$C29/2,0)))))))</f>
        <v>0.5</v>
      </c>
      <c r="HK29" s="27">
        <f>IF($A29="",0,IF(Mitarbeiter!$G$27=FALSE,0,IF(AND(Mitarbeiter!$E$27&lt;&gt;"",HK$5+6&lt;Mitarbeiter!$E$27),0,IF(AND(Mitarbeiter!$F$27&lt;&gt;"",HK$5&gt;Mitarbeiter!$F$27),0,IF(Planung!HK29="",$C29,IF(ISNUMBER(Planung!HK29),Planung!HK29,IF(UPPER(Planung!HK29)="H",$C29/2,0)))))))</f>
        <v>0.5</v>
      </c>
      <c r="HL29" s="27">
        <f>IF($A29="",0,IF(Mitarbeiter!$G$27=FALSE,0,IF(AND(Mitarbeiter!$E$27&lt;&gt;"",HL$5+6&lt;Mitarbeiter!$E$27),0,IF(AND(Mitarbeiter!$F$27&lt;&gt;"",HL$5&gt;Mitarbeiter!$F$27),0,IF(Planung!HL29="",$C29,IF(ISNUMBER(Planung!HL29),Planung!HL29,IF(UPPER(Planung!HL29)="H",$C29/2,0)))))))</f>
        <v>0.5</v>
      </c>
      <c r="HM29" s="27">
        <f>IF($A29="",0,IF(Mitarbeiter!$G$27=FALSE,0,IF(AND(Mitarbeiter!$E$27&lt;&gt;"",HM$5+6&lt;Mitarbeiter!$E$27),0,IF(AND(Mitarbeiter!$F$27&lt;&gt;"",HM$5&gt;Mitarbeiter!$F$27),0,IF(Planung!HM29="",$C29,IF(ISNUMBER(Planung!HM29),Planung!HM29,IF(UPPER(Planung!HM29)="H",$C29/2,0)))))))</f>
        <v>0.5</v>
      </c>
      <c r="HN29" s="27">
        <f>IF($A29="",0,IF(Mitarbeiter!$G$27=FALSE,0,IF(AND(Mitarbeiter!$E$27&lt;&gt;"",HN$5+6&lt;Mitarbeiter!$E$27),0,IF(AND(Mitarbeiter!$F$27&lt;&gt;"",HN$5&gt;Mitarbeiter!$F$27),0,IF(Planung!HN29="",$C29,IF(ISNUMBER(Planung!HN29),Planung!HN29,IF(UPPER(Planung!HN29)="H",$C29/2,0)))))))</f>
        <v>0.5</v>
      </c>
      <c r="HO29" s="27">
        <f>IF($A29="",0,IF(Mitarbeiter!$G$27=FALSE,0,IF(AND(Mitarbeiter!$E$27&lt;&gt;"",HO$5+6&lt;Mitarbeiter!$E$27),0,IF(AND(Mitarbeiter!$F$27&lt;&gt;"",HO$5&gt;Mitarbeiter!$F$27),0,IF(Planung!HO29="",$C29,IF(ISNUMBER(Planung!HO29),Planung!HO29,IF(UPPER(Planung!HO29)="H",$C29/2,0)))))))</f>
        <v>0.5</v>
      </c>
      <c r="HP29" s="27">
        <f>IF($A29="",0,IF(Mitarbeiter!$G$27=FALSE,0,IF(AND(Mitarbeiter!$E$27&lt;&gt;"",HP$5+6&lt;Mitarbeiter!$E$27),0,IF(AND(Mitarbeiter!$F$27&lt;&gt;"",HP$5&gt;Mitarbeiter!$F$27),0,IF(Planung!HP29="",$C29,IF(ISNUMBER(Planung!HP29),Planung!HP29,IF(UPPER(Planung!HP29)="H",$C29/2,0)))))))</f>
        <v>0.5</v>
      </c>
      <c r="HQ29" s="27">
        <f>IF($A29="",0,IF(Mitarbeiter!$G$27=FALSE,0,IF(AND(Mitarbeiter!$E$27&lt;&gt;"",HQ$5+6&lt;Mitarbeiter!$E$27),0,IF(AND(Mitarbeiter!$F$27&lt;&gt;"",HQ$5&gt;Mitarbeiter!$F$27),0,IF(Planung!HQ29="",$C29,IF(ISNUMBER(Planung!HQ29),Planung!HQ29,IF(UPPER(Planung!HQ29)="H",$C29/2,0)))))))</f>
        <v>0.5</v>
      </c>
      <c r="HR29" s="27">
        <f>IF($A29="",0,IF(Mitarbeiter!$G$27=FALSE,0,IF(AND(Mitarbeiter!$E$27&lt;&gt;"",HR$5+6&lt;Mitarbeiter!$E$27),0,IF(AND(Mitarbeiter!$F$27&lt;&gt;"",HR$5&gt;Mitarbeiter!$F$27),0,IF(Planung!HR29="",$C29,IF(ISNUMBER(Planung!HR29),Planung!HR29,IF(UPPER(Planung!HR29)="H",$C29/2,0)))))))</f>
        <v>0.5</v>
      </c>
      <c r="HS29" s="27">
        <f>IF($A29="",0,IF(Mitarbeiter!$G$27=FALSE,0,IF(AND(Mitarbeiter!$E$27&lt;&gt;"",HS$5+6&lt;Mitarbeiter!$E$27),0,IF(AND(Mitarbeiter!$F$27&lt;&gt;"",HS$5&gt;Mitarbeiter!$F$27),0,IF(Planung!HS29="",$C29,IF(ISNUMBER(Planung!HS29),Planung!HS29,IF(UPPER(Planung!HS29)="H",$C29/2,0)))))))</f>
        <v>0.5</v>
      </c>
      <c r="HT29" s="27">
        <f>IF($A29="",0,IF(Mitarbeiter!$G$27=FALSE,0,IF(AND(Mitarbeiter!$E$27&lt;&gt;"",HT$5+6&lt;Mitarbeiter!$E$27),0,IF(AND(Mitarbeiter!$F$27&lt;&gt;"",HT$5&gt;Mitarbeiter!$F$27),0,IF(Planung!HT29="",$C29,IF(ISNUMBER(Planung!HT29),Planung!HT29,IF(UPPER(Planung!HT29)="H",$C29/2,0)))))))</f>
        <v>0.5</v>
      </c>
      <c r="HU29" s="27">
        <f>IF($A29="",0,IF(Mitarbeiter!$G$27=FALSE,0,IF(AND(Mitarbeiter!$E$27&lt;&gt;"",HU$5+6&lt;Mitarbeiter!$E$27),0,IF(AND(Mitarbeiter!$F$27&lt;&gt;"",HU$5&gt;Mitarbeiter!$F$27),0,IF(Planung!HU29="",$C29,IF(ISNUMBER(Planung!HU29),Planung!HU29,IF(UPPER(Planung!HU29)="H",$C29/2,0)))))))</f>
        <v>0.5</v>
      </c>
      <c r="HV29" s="27">
        <f>IF($A29="",0,IF(Mitarbeiter!$G$27=FALSE,0,IF(AND(Mitarbeiter!$E$27&lt;&gt;"",HV$5+6&lt;Mitarbeiter!$E$27),0,IF(AND(Mitarbeiter!$F$27&lt;&gt;"",HV$5&gt;Mitarbeiter!$F$27),0,IF(Planung!HV29="",$C29,IF(ISNUMBER(Planung!HV29),Planung!HV29,IF(UPPER(Planung!HV29)="H",$C29/2,0)))))))</f>
        <v>0.5</v>
      </c>
      <c r="HW29" s="27">
        <f>IF($A29="",0,IF(Mitarbeiter!$G$27=FALSE,0,IF(AND(Mitarbeiter!$E$27&lt;&gt;"",HW$5+6&lt;Mitarbeiter!$E$27),0,IF(AND(Mitarbeiter!$F$27&lt;&gt;"",HW$5&gt;Mitarbeiter!$F$27),0,IF(Planung!HW29="",$C29,IF(ISNUMBER(Planung!HW29),Planung!HW29,IF(UPPER(Planung!HW29)="H",$C29/2,0)))))))</f>
        <v>0.5</v>
      </c>
      <c r="HX29" s="27">
        <f>IF($A29="",0,IF(Mitarbeiter!$G$27=FALSE,0,IF(AND(Mitarbeiter!$E$27&lt;&gt;"",HX$5+6&lt;Mitarbeiter!$E$27),0,IF(AND(Mitarbeiter!$F$27&lt;&gt;"",HX$5&gt;Mitarbeiter!$F$27),0,IF(Planung!HX29="",$C29,IF(ISNUMBER(Planung!HX29),Planung!HX29,IF(UPPER(Planung!HX29)="H",$C29/2,0)))))))</f>
        <v>0.5</v>
      </c>
      <c r="HY29" s="27">
        <f>IF($A29="",0,IF(Mitarbeiter!$G$27=FALSE,0,IF(AND(Mitarbeiter!$E$27&lt;&gt;"",HY$5+6&lt;Mitarbeiter!$E$27),0,IF(AND(Mitarbeiter!$F$27&lt;&gt;"",HY$5&gt;Mitarbeiter!$F$27),0,IF(Planung!HY29="",$C29,IF(ISNUMBER(Planung!HY29),Planung!HY29,IF(UPPER(Planung!HY29)="H",$C29/2,0)))))))</f>
        <v>0.5</v>
      </c>
      <c r="HZ29" s="27">
        <f>IF($A29="",0,IF(Mitarbeiter!$G$27=FALSE,0,IF(AND(Mitarbeiter!$E$27&lt;&gt;"",HZ$5+6&lt;Mitarbeiter!$E$27),0,IF(AND(Mitarbeiter!$F$27&lt;&gt;"",HZ$5&gt;Mitarbeiter!$F$27),0,IF(Planung!HZ29="",$C29,IF(ISNUMBER(Planung!HZ29),Planung!HZ29,IF(UPPER(Planung!HZ29)="H",$C29/2,0)))))))</f>
        <v>0.5</v>
      </c>
      <c r="IA29" s="27">
        <f>IF($A29="",0,IF(Mitarbeiter!$G$27=FALSE,0,IF(AND(Mitarbeiter!$E$27&lt;&gt;"",IA$5+6&lt;Mitarbeiter!$E$27),0,IF(AND(Mitarbeiter!$F$27&lt;&gt;"",IA$5&gt;Mitarbeiter!$F$27),0,IF(Planung!IA29="",$C29,IF(ISNUMBER(Planung!IA29),Planung!IA29,IF(UPPER(Planung!IA29)="H",$C29/2,0)))))))</f>
        <v>0.5</v>
      </c>
    </row>
    <row r="30" spans="1:235" x14ac:dyDescent="0.25">
      <c r="A30" s="7" t="str">
        <f>Planung!A30</f>
        <v>Stamouidis</v>
      </c>
      <c r="B30" s="7" t="str">
        <f>Planung!B30</f>
        <v>Komposit</v>
      </c>
      <c r="C30" s="27">
        <f>N(Mitarbeiter!$D$28)</f>
        <v>0.4</v>
      </c>
      <c r="D30" s="27">
        <f>IF($A30="",0,IF(Mitarbeiter!$G$28=FALSE,0,IF(AND(Mitarbeiter!$E$28&lt;&gt;"",D$5+6&lt;Mitarbeiter!$E$28),0,IF(AND(Mitarbeiter!$F$28&lt;&gt;"",D$5&gt;Mitarbeiter!$F$28),0,IF(Planung!D30="",$C30,IF(ISNUMBER(Planung!D30),Planung!D30,IF(UPPER(Planung!D30)="H",$C30/2,0)))))))</f>
        <v>0.4</v>
      </c>
      <c r="E30" s="27">
        <f>IF($A30="",0,IF(Mitarbeiter!$G$28=FALSE,0,IF(AND(Mitarbeiter!$E$28&lt;&gt;"",E$5+6&lt;Mitarbeiter!$E$28),0,IF(AND(Mitarbeiter!$F$28&lt;&gt;"",E$5&gt;Mitarbeiter!$F$28),0,IF(Planung!E30="",$C30,IF(ISNUMBER(Planung!E30),Planung!E30,IF(UPPER(Planung!E30)="H",$C30/2,0)))))))</f>
        <v>0.4</v>
      </c>
      <c r="F30" s="27">
        <f>IF($A30="",0,IF(Mitarbeiter!$G$28=FALSE,0,IF(AND(Mitarbeiter!$E$28&lt;&gt;"",F$5+6&lt;Mitarbeiter!$E$28),0,IF(AND(Mitarbeiter!$F$28&lt;&gt;"",F$5&gt;Mitarbeiter!$F$28),0,IF(Planung!F30="",$C30,IF(ISNUMBER(Planung!F30),Planung!F30,IF(UPPER(Planung!F30)="H",$C30/2,0)))))))</f>
        <v>0.4</v>
      </c>
      <c r="G30" s="27">
        <f>IF($A30="",0,IF(Mitarbeiter!$G$28=FALSE,0,IF(AND(Mitarbeiter!$E$28&lt;&gt;"",G$5+6&lt;Mitarbeiter!$E$28),0,IF(AND(Mitarbeiter!$F$28&lt;&gt;"",G$5&gt;Mitarbeiter!$F$28),0,IF(Planung!G30="",$C30,IF(ISNUMBER(Planung!G30),Planung!G30,IF(UPPER(Planung!G30)="H",$C30/2,0)))))))</f>
        <v>0.4</v>
      </c>
      <c r="H30" s="27">
        <f>IF($A30="",0,IF(Mitarbeiter!$G$28=FALSE,0,IF(AND(Mitarbeiter!$E$28&lt;&gt;"",H$5+6&lt;Mitarbeiter!$E$28),0,IF(AND(Mitarbeiter!$F$28&lt;&gt;"",H$5&gt;Mitarbeiter!$F$28),0,IF(Planung!H30="",$C30,IF(ISNUMBER(Planung!H30),Planung!H30,IF(UPPER(Planung!H30)="H",$C30/2,0)))))))</f>
        <v>0.4</v>
      </c>
      <c r="I30" s="27">
        <f>IF($A30="",0,IF(Mitarbeiter!$G$28=FALSE,0,IF(AND(Mitarbeiter!$E$28&lt;&gt;"",I$5+6&lt;Mitarbeiter!$E$28),0,IF(AND(Mitarbeiter!$F$28&lt;&gt;"",I$5&gt;Mitarbeiter!$F$28),0,IF(Planung!I30="",$C30,IF(ISNUMBER(Planung!I30),Planung!I30,IF(UPPER(Planung!I30)="H",$C30/2,0)))))))</f>
        <v>0.4</v>
      </c>
      <c r="J30" s="27">
        <f>IF($A30="",0,IF(Mitarbeiter!$G$28=FALSE,0,IF(AND(Mitarbeiter!$E$28&lt;&gt;"",J$5+6&lt;Mitarbeiter!$E$28),0,IF(AND(Mitarbeiter!$F$28&lt;&gt;"",J$5&gt;Mitarbeiter!$F$28),0,IF(Planung!J30="",$C30,IF(ISNUMBER(Planung!J30),Planung!J30,IF(UPPER(Planung!J30)="H",$C30/2,0)))))))</f>
        <v>0.4</v>
      </c>
      <c r="K30" s="27">
        <f>IF($A30="",0,IF(Mitarbeiter!$G$28=FALSE,0,IF(AND(Mitarbeiter!$E$28&lt;&gt;"",K$5+6&lt;Mitarbeiter!$E$28),0,IF(AND(Mitarbeiter!$F$28&lt;&gt;"",K$5&gt;Mitarbeiter!$F$28),0,IF(Planung!K30="",$C30,IF(ISNUMBER(Planung!K30),Planung!K30,IF(UPPER(Planung!K30)="H",$C30/2,0)))))))</f>
        <v>0.4</v>
      </c>
      <c r="L30" s="27">
        <f>IF($A30="",0,IF(Mitarbeiter!$G$28=FALSE,0,IF(AND(Mitarbeiter!$E$28&lt;&gt;"",L$5+6&lt;Mitarbeiter!$E$28),0,IF(AND(Mitarbeiter!$F$28&lt;&gt;"",L$5&gt;Mitarbeiter!$F$28),0,IF(Planung!L30="",$C30,IF(ISNUMBER(Planung!L30),Planung!L30,IF(UPPER(Planung!L30)="H",$C30/2,0)))))))</f>
        <v>0.4</v>
      </c>
      <c r="M30" s="27">
        <f>IF($A30="",0,IF(Mitarbeiter!$G$28=FALSE,0,IF(AND(Mitarbeiter!$E$28&lt;&gt;"",M$5+6&lt;Mitarbeiter!$E$28),0,IF(AND(Mitarbeiter!$F$28&lt;&gt;"",M$5&gt;Mitarbeiter!$F$28),0,IF(Planung!M30="",$C30,IF(ISNUMBER(Planung!M30),Planung!M30,IF(UPPER(Planung!M30)="H",$C30/2,0)))))))</f>
        <v>0.4</v>
      </c>
      <c r="N30" s="27">
        <f>IF($A30="",0,IF(Mitarbeiter!$G$28=FALSE,0,IF(AND(Mitarbeiter!$E$28&lt;&gt;"",N$5+6&lt;Mitarbeiter!$E$28),0,IF(AND(Mitarbeiter!$F$28&lt;&gt;"",N$5&gt;Mitarbeiter!$F$28),0,IF(Planung!N30="",$C30,IF(ISNUMBER(Planung!N30),Planung!N30,IF(UPPER(Planung!N30)="H",$C30/2,0)))))))</f>
        <v>0.4</v>
      </c>
      <c r="O30" s="27">
        <f>IF($A30="",0,IF(Mitarbeiter!$G$28=FALSE,0,IF(AND(Mitarbeiter!$E$28&lt;&gt;"",O$5+6&lt;Mitarbeiter!$E$28),0,IF(AND(Mitarbeiter!$F$28&lt;&gt;"",O$5&gt;Mitarbeiter!$F$28),0,IF(Planung!O30="",$C30,IF(ISNUMBER(Planung!O30),Planung!O30,IF(UPPER(Planung!O30)="H",$C30/2,0)))))))</f>
        <v>0.4</v>
      </c>
      <c r="P30" s="27">
        <f>IF($A30="",0,IF(Mitarbeiter!$G$28=FALSE,0,IF(AND(Mitarbeiter!$E$28&lt;&gt;"",P$5+6&lt;Mitarbeiter!$E$28),0,IF(AND(Mitarbeiter!$F$28&lt;&gt;"",P$5&gt;Mitarbeiter!$F$28),0,IF(Planung!P30="",$C30,IF(ISNUMBER(Planung!P30),Planung!P30,IF(UPPER(Planung!P30)="H",$C30/2,0)))))))</f>
        <v>0.4</v>
      </c>
      <c r="Q30" s="27">
        <f>IF($A30="",0,IF(Mitarbeiter!$G$28=FALSE,0,IF(AND(Mitarbeiter!$E$28&lt;&gt;"",Q$5+6&lt;Mitarbeiter!$E$28),0,IF(AND(Mitarbeiter!$F$28&lt;&gt;"",Q$5&gt;Mitarbeiter!$F$28),0,IF(Planung!Q30="",$C30,IF(ISNUMBER(Planung!Q30),Planung!Q30,IF(UPPER(Planung!Q30)="H",$C30/2,0)))))))</f>
        <v>0.4</v>
      </c>
      <c r="R30" s="27">
        <f>IF($A30="",0,IF(Mitarbeiter!$G$28=FALSE,0,IF(AND(Mitarbeiter!$E$28&lt;&gt;"",R$5+6&lt;Mitarbeiter!$E$28),0,IF(AND(Mitarbeiter!$F$28&lt;&gt;"",R$5&gt;Mitarbeiter!$F$28),0,IF(Planung!R30="",$C30,IF(ISNUMBER(Planung!R30),Planung!R30,IF(UPPER(Planung!R30)="H",$C30/2,0)))))))</f>
        <v>0.4</v>
      </c>
      <c r="S30" s="27">
        <f>IF($A30="",0,IF(Mitarbeiter!$G$28=FALSE,0,IF(AND(Mitarbeiter!$E$28&lt;&gt;"",S$5+6&lt;Mitarbeiter!$E$28),0,IF(AND(Mitarbeiter!$F$28&lt;&gt;"",S$5&gt;Mitarbeiter!$F$28),0,IF(Planung!S30="",$C30,IF(ISNUMBER(Planung!S30),Planung!S30,IF(UPPER(Planung!S30)="H",$C30/2,0)))))))</f>
        <v>0.4</v>
      </c>
      <c r="T30" s="27">
        <f>IF($A30="",0,IF(Mitarbeiter!$G$28=FALSE,0,IF(AND(Mitarbeiter!$E$28&lt;&gt;"",T$5+6&lt;Mitarbeiter!$E$28),0,IF(AND(Mitarbeiter!$F$28&lt;&gt;"",T$5&gt;Mitarbeiter!$F$28),0,IF(Planung!T30="",$C30,IF(ISNUMBER(Planung!T30),Planung!T30,IF(UPPER(Planung!T30)="H",$C30/2,0)))))))</f>
        <v>0.4</v>
      </c>
      <c r="U30" s="27">
        <f>IF($A30="",0,IF(Mitarbeiter!$G$28=FALSE,0,IF(AND(Mitarbeiter!$E$28&lt;&gt;"",U$5+6&lt;Mitarbeiter!$E$28),0,IF(AND(Mitarbeiter!$F$28&lt;&gt;"",U$5&gt;Mitarbeiter!$F$28),0,IF(Planung!U30="",$C30,IF(ISNUMBER(Planung!U30),Planung!U30,IF(UPPER(Planung!U30)="H",$C30/2,0)))))))</f>
        <v>0.4</v>
      </c>
      <c r="V30" s="27">
        <f>IF($A30="",0,IF(Mitarbeiter!$G$28=FALSE,0,IF(AND(Mitarbeiter!$E$28&lt;&gt;"",V$5+6&lt;Mitarbeiter!$E$28),0,IF(AND(Mitarbeiter!$F$28&lt;&gt;"",V$5&gt;Mitarbeiter!$F$28),0,IF(Planung!V30="",$C30,IF(ISNUMBER(Planung!V30),Planung!V30,IF(UPPER(Planung!V30)="H",$C30/2,0)))))))</f>
        <v>0.4</v>
      </c>
      <c r="W30" s="27">
        <f>IF($A30="",0,IF(Mitarbeiter!$G$28=FALSE,0,IF(AND(Mitarbeiter!$E$28&lt;&gt;"",W$5+6&lt;Mitarbeiter!$E$28),0,IF(AND(Mitarbeiter!$F$28&lt;&gt;"",W$5&gt;Mitarbeiter!$F$28),0,IF(Planung!W30="",$C30,IF(ISNUMBER(Planung!W30),Planung!W30,IF(UPPER(Planung!W30)="H",$C30/2,0)))))))</f>
        <v>0.4</v>
      </c>
      <c r="X30" s="27">
        <f>IF($A30="",0,IF(Mitarbeiter!$G$28=FALSE,0,IF(AND(Mitarbeiter!$E$28&lt;&gt;"",X$5+6&lt;Mitarbeiter!$E$28),0,IF(AND(Mitarbeiter!$F$28&lt;&gt;"",X$5&gt;Mitarbeiter!$F$28),0,IF(Planung!X30="",$C30,IF(ISNUMBER(Planung!X30),Planung!X30,IF(UPPER(Planung!X30)="H",$C30/2,0)))))))</f>
        <v>0.4</v>
      </c>
      <c r="Y30" s="27">
        <f>IF($A30="",0,IF(Mitarbeiter!$G$28=FALSE,0,IF(AND(Mitarbeiter!$E$28&lt;&gt;"",Y$5+6&lt;Mitarbeiter!$E$28),0,IF(AND(Mitarbeiter!$F$28&lt;&gt;"",Y$5&gt;Mitarbeiter!$F$28),0,IF(Planung!Y30="",$C30,IF(ISNUMBER(Planung!Y30),Planung!Y30,IF(UPPER(Planung!Y30)="H",$C30/2,0)))))))</f>
        <v>0.4</v>
      </c>
      <c r="Z30" s="27">
        <f>IF($A30="",0,IF(Mitarbeiter!$G$28=FALSE,0,IF(AND(Mitarbeiter!$E$28&lt;&gt;"",Z$5+6&lt;Mitarbeiter!$E$28),0,IF(AND(Mitarbeiter!$F$28&lt;&gt;"",Z$5&gt;Mitarbeiter!$F$28),0,IF(Planung!Z30="",$C30,IF(ISNUMBER(Planung!Z30),Planung!Z30,IF(UPPER(Planung!Z30)="H",$C30/2,0)))))))</f>
        <v>0.4</v>
      </c>
      <c r="AA30" s="27">
        <f>IF($A30="",0,IF(Mitarbeiter!$G$28=FALSE,0,IF(AND(Mitarbeiter!$E$28&lt;&gt;"",AA$5+6&lt;Mitarbeiter!$E$28),0,IF(AND(Mitarbeiter!$F$28&lt;&gt;"",AA$5&gt;Mitarbeiter!$F$28),0,IF(Planung!AA30="",$C30,IF(ISNUMBER(Planung!AA30),Planung!AA30,IF(UPPER(Planung!AA30)="H",$C30/2,0)))))))</f>
        <v>0.4</v>
      </c>
      <c r="AB30" s="27">
        <f>IF($A30="",0,IF(Mitarbeiter!$G$28=FALSE,0,IF(AND(Mitarbeiter!$E$28&lt;&gt;"",AB$5+6&lt;Mitarbeiter!$E$28),0,IF(AND(Mitarbeiter!$F$28&lt;&gt;"",AB$5&gt;Mitarbeiter!$F$28),0,IF(Planung!AB30="",$C30,IF(ISNUMBER(Planung!AB30),Planung!AB30,IF(UPPER(Planung!AB30)="H",$C30/2,0)))))))</f>
        <v>0.4</v>
      </c>
      <c r="AC30" s="27">
        <f>IF($A30="",0,IF(Mitarbeiter!$G$28=FALSE,0,IF(AND(Mitarbeiter!$E$28&lt;&gt;"",AC$5+6&lt;Mitarbeiter!$E$28),0,IF(AND(Mitarbeiter!$F$28&lt;&gt;"",AC$5&gt;Mitarbeiter!$F$28),0,IF(Planung!AC30="",$C30,IF(ISNUMBER(Planung!AC30),Planung!AC30,IF(UPPER(Planung!AC30)="H",$C30/2,0)))))))</f>
        <v>0.4</v>
      </c>
      <c r="AD30" s="27">
        <f>IF($A30="",0,IF(Mitarbeiter!$G$28=FALSE,0,IF(AND(Mitarbeiter!$E$28&lt;&gt;"",AD$5+6&lt;Mitarbeiter!$E$28),0,IF(AND(Mitarbeiter!$F$28&lt;&gt;"",AD$5&gt;Mitarbeiter!$F$28),0,IF(Planung!AD30="",$C30,IF(ISNUMBER(Planung!AD30),Planung!AD30,IF(UPPER(Planung!AD30)="H",$C30/2,0)))))))</f>
        <v>0.4</v>
      </c>
      <c r="AE30" s="27">
        <f>IF($A30="",0,IF(Mitarbeiter!$G$28=FALSE,0,IF(AND(Mitarbeiter!$E$28&lt;&gt;"",AE$5+6&lt;Mitarbeiter!$E$28),0,IF(AND(Mitarbeiter!$F$28&lt;&gt;"",AE$5&gt;Mitarbeiter!$F$28),0,IF(Planung!AE30="",$C30,IF(ISNUMBER(Planung!AE30),Planung!AE30,IF(UPPER(Planung!AE30)="H",$C30/2,0)))))))</f>
        <v>0.4</v>
      </c>
      <c r="AF30" s="27">
        <f>IF($A30="",0,IF(Mitarbeiter!$G$28=FALSE,0,IF(AND(Mitarbeiter!$E$28&lt;&gt;"",AF$5+6&lt;Mitarbeiter!$E$28),0,IF(AND(Mitarbeiter!$F$28&lt;&gt;"",AF$5&gt;Mitarbeiter!$F$28),0,IF(Planung!AF30="",$C30,IF(ISNUMBER(Planung!AF30),Planung!AF30,IF(UPPER(Planung!AF30)="H",$C30/2,0)))))))</f>
        <v>0.4</v>
      </c>
      <c r="AG30" s="27">
        <f>IF($A30="",0,IF(Mitarbeiter!$G$28=FALSE,0,IF(AND(Mitarbeiter!$E$28&lt;&gt;"",AG$5+6&lt;Mitarbeiter!$E$28),0,IF(AND(Mitarbeiter!$F$28&lt;&gt;"",AG$5&gt;Mitarbeiter!$F$28),0,IF(Planung!AG30="",$C30,IF(ISNUMBER(Planung!AG30),Planung!AG30,IF(UPPER(Planung!AG30)="H",$C30/2,0)))))))</f>
        <v>0.4</v>
      </c>
      <c r="AH30" s="27">
        <f>IF($A30="",0,IF(Mitarbeiter!$G$28=FALSE,0,IF(AND(Mitarbeiter!$E$28&lt;&gt;"",AH$5+6&lt;Mitarbeiter!$E$28),0,IF(AND(Mitarbeiter!$F$28&lt;&gt;"",AH$5&gt;Mitarbeiter!$F$28),0,IF(Planung!AH30="",$C30,IF(ISNUMBER(Planung!AH30),Planung!AH30,IF(UPPER(Planung!AH30)="H",$C30/2,0)))))))</f>
        <v>0.4</v>
      </c>
      <c r="AI30" s="27">
        <f>IF($A30="",0,IF(Mitarbeiter!$G$28=FALSE,0,IF(AND(Mitarbeiter!$E$28&lt;&gt;"",AI$5+6&lt;Mitarbeiter!$E$28),0,IF(AND(Mitarbeiter!$F$28&lt;&gt;"",AI$5&gt;Mitarbeiter!$F$28),0,IF(Planung!AI30="",$C30,IF(ISNUMBER(Planung!AI30),Planung!AI30,IF(UPPER(Planung!AI30)="H",$C30/2,0)))))))</f>
        <v>0.4</v>
      </c>
      <c r="AJ30" s="27">
        <f>IF($A30="",0,IF(Mitarbeiter!$G$28=FALSE,0,IF(AND(Mitarbeiter!$E$28&lt;&gt;"",AJ$5+6&lt;Mitarbeiter!$E$28),0,IF(AND(Mitarbeiter!$F$28&lt;&gt;"",AJ$5&gt;Mitarbeiter!$F$28),0,IF(Planung!AJ30="",$C30,IF(ISNUMBER(Planung!AJ30),Planung!AJ30,IF(UPPER(Planung!AJ30)="H",$C30/2,0)))))))</f>
        <v>0.4</v>
      </c>
      <c r="AK30" s="27">
        <f>IF($A30="",0,IF(Mitarbeiter!$G$28=FALSE,0,IF(AND(Mitarbeiter!$E$28&lt;&gt;"",AK$5+6&lt;Mitarbeiter!$E$28),0,IF(AND(Mitarbeiter!$F$28&lt;&gt;"",AK$5&gt;Mitarbeiter!$F$28),0,IF(Planung!AK30="",$C30,IF(ISNUMBER(Planung!AK30),Planung!AK30,IF(UPPER(Planung!AK30)="H",$C30/2,0)))))))</f>
        <v>0.4</v>
      </c>
      <c r="AL30" s="27">
        <f>IF($A30="",0,IF(Mitarbeiter!$G$28=FALSE,0,IF(AND(Mitarbeiter!$E$28&lt;&gt;"",AL$5+6&lt;Mitarbeiter!$E$28),0,IF(AND(Mitarbeiter!$F$28&lt;&gt;"",AL$5&gt;Mitarbeiter!$F$28),0,IF(Planung!AL30="",$C30,IF(ISNUMBER(Planung!AL30),Planung!AL30,IF(UPPER(Planung!AL30)="H",$C30/2,0)))))))</f>
        <v>0.4</v>
      </c>
      <c r="AM30" s="27">
        <f>IF($A30="",0,IF(Mitarbeiter!$G$28=FALSE,0,IF(AND(Mitarbeiter!$E$28&lt;&gt;"",AM$5+6&lt;Mitarbeiter!$E$28),0,IF(AND(Mitarbeiter!$F$28&lt;&gt;"",AM$5&gt;Mitarbeiter!$F$28),0,IF(Planung!AM30="",$C30,IF(ISNUMBER(Planung!AM30),Planung!AM30,IF(UPPER(Planung!AM30)="H",$C30/2,0)))))))</f>
        <v>0.4</v>
      </c>
      <c r="AN30" s="27">
        <f>IF($A30="",0,IF(Mitarbeiter!$G$28=FALSE,0,IF(AND(Mitarbeiter!$E$28&lt;&gt;"",AN$5+6&lt;Mitarbeiter!$E$28),0,IF(AND(Mitarbeiter!$F$28&lt;&gt;"",AN$5&gt;Mitarbeiter!$F$28),0,IF(Planung!AN30="",$C30,IF(ISNUMBER(Planung!AN30),Planung!AN30,IF(UPPER(Planung!AN30)="H",$C30/2,0)))))))</f>
        <v>0.4</v>
      </c>
      <c r="AO30" s="27">
        <f>IF($A30="",0,IF(Mitarbeiter!$G$28=FALSE,0,IF(AND(Mitarbeiter!$E$28&lt;&gt;"",AO$5+6&lt;Mitarbeiter!$E$28),0,IF(AND(Mitarbeiter!$F$28&lt;&gt;"",AO$5&gt;Mitarbeiter!$F$28),0,IF(Planung!AO30="",$C30,IF(ISNUMBER(Planung!AO30),Planung!AO30,IF(UPPER(Planung!AO30)="H",$C30/2,0)))))))</f>
        <v>0.4</v>
      </c>
      <c r="AP30" s="27">
        <f>IF($A30="",0,IF(Mitarbeiter!$G$28=FALSE,0,IF(AND(Mitarbeiter!$E$28&lt;&gt;"",AP$5+6&lt;Mitarbeiter!$E$28),0,IF(AND(Mitarbeiter!$F$28&lt;&gt;"",AP$5&gt;Mitarbeiter!$F$28),0,IF(Planung!AP30="",$C30,IF(ISNUMBER(Planung!AP30),Planung!AP30,IF(UPPER(Planung!AP30)="H",$C30/2,0)))))))</f>
        <v>0.4</v>
      </c>
      <c r="AQ30" s="27">
        <f>IF($A30="",0,IF(Mitarbeiter!$G$28=FALSE,0,IF(AND(Mitarbeiter!$E$28&lt;&gt;"",AQ$5+6&lt;Mitarbeiter!$E$28),0,IF(AND(Mitarbeiter!$F$28&lt;&gt;"",AQ$5&gt;Mitarbeiter!$F$28),0,IF(Planung!AQ30="",$C30,IF(ISNUMBER(Planung!AQ30),Planung!AQ30,IF(UPPER(Planung!AQ30)="H",$C30/2,0)))))))</f>
        <v>0.4</v>
      </c>
      <c r="AR30" s="27">
        <f>IF($A30="",0,IF(Mitarbeiter!$G$28=FALSE,0,IF(AND(Mitarbeiter!$E$28&lt;&gt;"",AR$5+6&lt;Mitarbeiter!$E$28),0,IF(AND(Mitarbeiter!$F$28&lt;&gt;"",AR$5&gt;Mitarbeiter!$F$28),0,IF(Planung!AR30="",$C30,IF(ISNUMBER(Planung!AR30),Planung!AR30,IF(UPPER(Planung!AR30)="H",$C30/2,0)))))))</f>
        <v>0.4</v>
      </c>
      <c r="AS30" s="27">
        <f>IF($A30="",0,IF(Mitarbeiter!$G$28=FALSE,0,IF(AND(Mitarbeiter!$E$28&lt;&gt;"",AS$5+6&lt;Mitarbeiter!$E$28),0,IF(AND(Mitarbeiter!$F$28&lt;&gt;"",AS$5&gt;Mitarbeiter!$F$28),0,IF(Planung!AS30="",$C30,IF(ISNUMBER(Planung!AS30),Planung!AS30,IF(UPPER(Planung!AS30)="H",$C30/2,0)))))))</f>
        <v>0.4</v>
      </c>
      <c r="AT30" s="27">
        <f>IF($A30="",0,IF(Mitarbeiter!$G$28=FALSE,0,IF(AND(Mitarbeiter!$E$28&lt;&gt;"",AT$5+6&lt;Mitarbeiter!$E$28),0,IF(AND(Mitarbeiter!$F$28&lt;&gt;"",AT$5&gt;Mitarbeiter!$F$28),0,IF(Planung!AT30="",$C30,IF(ISNUMBER(Planung!AT30),Planung!AT30,IF(UPPER(Planung!AT30)="H",$C30/2,0)))))))</f>
        <v>0.4</v>
      </c>
      <c r="AU30" s="27">
        <f>IF($A30="",0,IF(Mitarbeiter!$G$28=FALSE,0,IF(AND(Mitarbeiter!$E$28&lt;&gt;"",AU$5+6&lt;Mitarbeiter!$E$28),0,IF(AND(Mitarbeiter!$F$28&lt;&gt;"",AU$5&gt;Mitarbeiter!$F$28),0,IF(Planung!AU30="",$C30,IF(ISNUMBER(Planung!AU30),Planung!AU30,IF(UPPER(Planung!AU30)="H",$C30/2,0)))))))</f>
        <v>0.4</v>
      </c>
      <c r="AV30" s="27">
        <f>IF($A30="",0,IF(Mitarbeiter!$G$28=FALSE,0,IF(AND(Mitarbeiter!$E$28&lt;&gt;"",AV$5+6&lt;Mitarbeiter!$E$28),0,IF(AND(Mitarbeiter!$F$28&lt;&gt;"",AV$5&gt;Mitarbeiter!$F$28),0,IF(Planung!AV30="",$C30,IF(ISNUMBER(Planung!AV30),Planung!AV30,IF(UPPER(Planung!AV30)="H",$C30/2,0)))))))</f>
        <v>0.4</v>
      </c>
      <c r="AW30" s="27">
        <f>IF($A30="",0,IF(Mitarbeiter!$G$28=FALSE,0,IF(AND(Mitarbeiter!$E$28&lt;&gt;"",AW$5+6&lt;Mitarbeiter!$E$28),0,IF(AND(Mitarbeiter!$F$28&lt;&gt;"",AW$5&gt;Mitarbeiter!$F$28),0,IF(Planung!AW30="",$C30,IF(ISNUMBER(Planung!AW30),Planung!AW30,IF(UPPER(Planung!AW30)="H",$C30/2,0)))))))</f>
        <v>0.4</v>
      </c>
      <c r="AX30" s="27">
        <f>IF($A30="",0,IF(Mitarbeiter!$G$28=FALSE,0,IF(AND(Mitarbeiter!$E$28&lt;&gt;"",AX$5+6&lt;Mitarbeiter!$E$28),0,IF(AND(Mitarbeiter!$F$28&lt;&gt;"",AX$5&gt;Mitarbeiter!$F$28),0,IF(Planung!AX30="",$C30,IF(ISNUMBER(Planung!AX30),Planung!AX30,IF(UPPER(Planung!AX30)="H",$C30/2,0)))))))</f>
        <v>0.4</v>
      </c>
      <c r="AY30" s="27">
        <f>IF($A30="",0,IF(Mitarbeiter!$G$28=FALSE,0,IF(AND(Mitarbeiter!$E$28&lt;&gt;"",AY$5+6&lt;Mitarbeiter!$E$28),0,IF(AND(Mitarbeiter!$F$28&lt;&gt;"",AY$5&gt;Mitarbeiter!$F$28),0,IF(Planung!AY30="",$C30,IF(ISNUMBER(Planung!AY30),Planung!AY30,IF(UPPER(Planung!AY30)="H",$C30/2,0)))))))</f>
        <v>0.4</v>
      </c>
      <c r="AZ30" s="27">
        <f>IF($A30="",0,IF(Mitarbeiter!$G$28=FALSE,0,IF(AND(Mitarbeiter!$E$28&lt;&gt;"",AZ$5+6&lt;Mitarbeiter!$E$28),0,IF(AND(Mitarbeiter!$F$28&lt;&gt;"",AZ$5&gt;Mitarbeiter!$F$28),0,IF(Planung!AZ30="",$C30,IF(ISNUMBER(Planung!AZ30),Planung!AZ30,IF(UPPER(Planung!AZ30)="H",$C30/2,0)))))))</f>
        <v>0.4</v>
      </c>
      <c r="BA30" s="27">
        <f>IF($A30="",0,IF(Mitarbeiter!$G$28=FALSE,0,IF(AND(Mitarbeiter!$E$28&lt;&gt;"",BA$5+6&lt;Mitarbeiter!$E$28),0,IF(AND(Mitarbeiter!$F$28&lt;&gt;"",BA$5&gt;Mitarbeiter!$F$28),0,IF(Planung!BA30="",$C30,IF(ISNUMBER(Planung!BA30),Planung!BA30,IF(UPPER(Planung!BA30)="H",$C30/2,0)))))))</f>
        <v>0.4</v>
      </c>
      <c r="BB30" s="27">
        <f>IF($A30="",0,IF(Mitarbeiter!$G$28=FALSE,0,IF(AND(Mitarbeiter!$E$28&lt;&gt;"",BB$5+6&lt;Mitarbeiter!$E$28),0,IF(AND(Mitarbeiter!$F$28&lt;&gt;"",BB$5&gt;Mitarbeiter!$F$28),0,IF(Planung!BB30="",$C30,IF(ISNUMBER(Planung!BB30),Planung!BB30,IF(UPPER(Planung!BB30)="H",$C30/2,0)))))))</f>
        <v>0.4</v>
      </c>
      <c r="BC30" s="27">
        <f>IF($A30="",0,IF(Mitarbeiter!$G$28=FALSE,0,IF(AND(Mitarbeiter!$E$28&lt;&gt;"",BC$5+6&lt;Mitarbeiter!$E$28),0,IF(AND(Mitarbeiter!$F$28&lt;&gt;"",BC$5&gt;Mitarbeiter!$F$28),0,IF(Planung!BC30="",$C30,IF(ISNUMBER(Planung!BC30),Planung!BC30,IF(UPPER(Planung!BC30)="H",$C30/2,0)))))))</f>
        <v>0.4</v>
      </c>
      <c r="BD30" s="27">
        <f>IF($A30="",0,IF(Mitarbeiter!$G$28=FALSE,0,IF(AND(Mitarbeiter!$E$28&lt;&gt;"",BD$5+6&lt;Mitarbeiter!$E$28),0,IF(AND(Mitarbeiter!$F$28&lt;&gt;"",BD$5&gt;Mitarbeiter!$F$28),0,IF(Planung!BD30="",$C30,IF(ISNUMBER(Planung!BD30),Planung!BD30,IF(UPPER(Planung!BD30)="H",$C30/2,0)))))))</f>
        <v>0.4</v>
      </c>
      <c r="BE30" s="27">
        <f>IF($A30="",0,IF(Mitarbeiter!$G$28=FALSE,0,IF(AND(Mitarbeiter!$E$28&lt;&gt;"",BE$5+6&lt;Mitarbeiter!$E$28),0,IF(AND(Mitarbeiter!$F$28&lt;&gt;"",BE$5&gt;Mitarbeiter!$F$28),0,IF(Planung!BE30="",$C30,IF(ISNUMBER(Planung!BE30),Planung!BE30,IF(UPPER(Planung!BE30)="H",$C30/2,0)))))))</f>
        <v>0.4</v>
      </c>
      <c r="BF30" s="27">
        <f>IF($A30="",0,IF(Mitarbeiter!$G$28=FALSE,0,IF(AND(Mitarbeiter!$E$28&lt;&gt;"",BF$5+6&lt;Mitarbeiter!$E$28),0,IF(AND(Mitarbeiter!$F$28&lt;&gt;"",BF$5&gt;Mitarbeiter!$F$28),0,IF(Planung!BF30="",$C30,IF(ISNUMBER(Planung!BF30),Planung!BF30,IF(UPPER(Planung!BF30)="H",$C30/2,0)))))))</f>
        <v>0.4</v>
      </c>
      <c r="BG30" s="27">
        <f>IF($A30="",0,IF(Mitarbeiter!$G$28=FALSE,0,IF(AND(Mitarbeiter!$E$28&lt;&gt;"",BG$5+6&lt;Mitarbeiter!$E$28),0,IF(AND(Mitarbeiter!$F$28&lt;&gt;"",BG$5&gt;Mitarbeiter!$F$28),0,IF(Planung!BG30="",$C30,IF(ISNUMBER(Planung!BG30),Planung!BG30,IF(UPPER(Planung!BG30)="H",$C30/2,0)))))))</f>
        <v>0.4</v>
      </c>
      <c r="BH30" s="27">
        <f>IF($A30="",0,IF(Mitarbeiter!$G$28=FALSE,0,IF(AND(Mitarbeiter!$E$28&lt;&gt;"",BH$5+6&lt;Mitarbeiter!$E$28),0,IF(AND(Mitarbeiter!$F$28&lt;&gt;"",BH$5&gt;Mitarbeiter!$F$28),0,IF(Planung!BH30="",$C30,IF(ISNUMBER(Planung!BH30),Planung!BH30,IF(UPPER(Planung!BH30)="H",$C30/2,0)))))))</f>
        <v>0.4</v>
      </c>
      <c r="BI30" s="27">
        <f>IF($A30="",0,IF(Mitarbeiter!$G$28=FALSE,0,IF(AND(Mitarbeiter!$E$28&lt;&gt;"",BI$5+6&lt;Mitarbeiter!$E$28),0,IF(AND(Mitarbeiter!$F$28&lt;&gt;"",BI$5&gt;Mitarbeiter!$F$28),0,IF(Planung!BI30="",$C30,IF(ISNUMBER(Planung!BI30),Planung!BI30,IF(UPPER(Planung!BI30)="H",$C30/2,0)))))))</f>
        <v>0.4</v>
      </c>
      <c r="BJ30" s="27">
        <f>IF($A30="",0,IF(Mitarbeiter!$G$28=FALSE,0,IF(AND(Mitarbeiter!$E$28&lt;&gt;"",BJ$5+6&lt;Mitarbeiter!$E$28),0,IF(AND(Mitarbeiter!$F$28&lt;&gt;"",BJ$5&gt;Mitarbeiter!$F$28),0,IF(Planung!BJ30="",$C30,IF(ISNUMBER(Planung!BJ30),Planung!BJ30,IF(UPPER(Planung!BJ30)="H",$C30/2,0)))))))</f>
        <v>0.4</v>
      </c>
      <c r="BK30" s="27">
        <f>IF($A30="",0,IF(Mitarbeiter!$G$28=FALSE,0,IF(AND(Mitarbeiter!$E$28&lt;&gt;"",BK$5+6&lt;Mitarbeiter!$E$28),0,IF(AND(Mitarbeiter!$F$28&lt;&gt;"",BK$5&gt;Mitarbeiter!$F$28),0,IF(Planung!BK30="",$C30,IF(ISNUMBER(Planung!BK30),Planung!BK30,IF(UPPER(Planung!BK30)="H",$C30/2,0)))))))</f>
        <v>0.4</v>
      </c>
      <c r="BL30" s="27">
        <f>IF($A30="",0,IF(Mitarbeiter!$G$28=FALSE,0,IF(AND(Mitarbeiter!$E$28&lt;&gt;"",BL$5+6&lt;Mitarbeiter!$E$28),0,IF(AND(Mitarbeiter!$F$28&lt;&gt;"",BL$5&gt;Mitarbeiter!$F$28),0,IF(Planung!BL30="",$C30,IF(ISNUMBER(Planung!BL30),Planung!BL30,IF(UPPER(Planung!BL30)="H",$C30/2,0)))))))</f>
        <v>0.4</v>
      </c>
      <c r="BM30" s="27">
        <f>IF($A30="",0,IF(Mitarbeiter!$G$28=FALSE,0,IF(AND(Mitarbeiter!$E$28&lt;&gt;"",BM$5+6&lt;Mitarbeiter!$E$28),0,IF(AND(Mitarbeiter!$F$28&lt;&gt;"",BM$5&gt;Mitarbeiter!$F$28),0,IF(Planung!BM30="",$C30,IF(ISNUMBER(Planung!BM30),Planung!BM30,IF(UPPER(Planung!BM30)="H",$C30/2,0)))))))</f>
        <v>0.4</v>
      </c>
      <c r="BN30" s="27">
        <f>IF($A30="",0,IF(Mitarbeiter!$G$28=FALSE,0,IF(AND(Mitarbeiter!$E$28&lt;&gt;"",BN$5+6&lt;Mitarbeiter!$E$28),0,IF(AND(Mitarbeiter!$F$28&lt;&gt;"",BN$5&gt;Mitarbeiter!$F$28),0,IF(Planung!BN30="",$C30,IF(ISNUMBER(Planung!BN30),Planung!BN30,IF(UPPER(Planung!BN30)="H",$C30/2,0)))))))</f>
        <v>0.4</v>
      </c>
      <c r="BO30" s="27">
        <f>IF($A30="",0,IF(Mitarbeiter!$G$28=FALSE,0,IF(AND(Mitarbeiter!$E$28&lt;&gt;"",BO$5+6&lt;Mitarbeiter!$E$28),0,IF(AND(Mitarbeiter!$F$28&lt;&gt;"",BO$5&gt;Mitarbeiter!$F$28),0,IF(Planung!BO30="",$C30,IF(ISNUMBER(Planung!BO30),Planung!BO30,IF(UPPER(Planung!BO30)="H",$C30/2,0)))))))</f>
        <v>0.4</v>
      </c>
      <c r="BP30" s="27">
        <f>IF($A30="",0,IF(Mitarbeiter!$G$28=FALSE,0,IF(AND(Mitarbeiter!$E$28&lt;&gt;"",BP$5+6&lt;Mitarbeiter!$E$28),0,IF(AND(Mitarbeiter!$F$28&lt;&gt;"",BP$5&gt;Mitarbeiter!$F$28),0,IF(Planung!BP30="",$C30,IF(ISNUMBER(Planung!BP30),Planung!BP30,IF(UPPER(Planung!BP30)="H",$C30/2,0)))))))</f>
        <v>0.4</v>
      </c>
      <c r="BQ30" s="27">
        <f>IF($A30="",0,IF(Mitarbeiter!$G$28=FALSE,0,IF(AND(Mitarbeiter!$E$28&lt;&gt;"",BQ$5+6&lt;Mitarbeiter!$E$28),0,IF(AND(Mitarbeiter!$F$28&lt;&gt;"",BQ$5&gt;Mitarbeiter!$F$28),0,IF(Planung!BQ30="",$C30,IF(ISNUMBER(Planung!BQ30),Planung!BQ30,IF(UPPER(Planung!BQ30)="H",$C30/2,0)))))))</f>
        <v>0.4</v>
      </c>
      <c r="BR30" s="27">
        <f>IF($A30="",0,IF(Mitarbeiter!$G$28=FALSE,0,IF(AND(Mitarbeiter!$E$28&lt;&gt;"",BR$5+6&lt;Mitarbeiter!$E$28),0,IF(AND(Mitarbeiter!$F$28&lt;&gt;"",BR$5&gt;Mitarbeiter!$F$28),0,IF(Planung!BR30="",$C30,IF(ISNUMBER(Planung!BR30),Planung!BR30,IF(UPPER(Planung!BR30)="H",$C30/2,0)))))))</f>
        <v>0.4</v>
      </c>
      <c r="BS30" s="27">
        <f>IF($A30="",0,IF(Mitarbeiter!$G$28=FALSE,0,IF(AND(Mitarbeiter!$E$28&lt;&gt;"",BS$5+6&lt;Mitarbeiter!$E$28),0,IF(AND(Mitarbeiter!$F$28&lt;&gt;"",BS$5&gt;Mitarbeiter!$F$28),0,IF(Planung!BS30="",$C30,IF(ISNUMBER(Planung!BS30),Planung!BS30,IF(UPPER(Planung!BS30)="H",$C30/2,0)))))))</f>
        <v>0.4</v>
      </c>
      <c r="BT30" s="27">
        <f>IF($A30="",0,IF(Mitarbeiter!$G$28=FALSE,0,IF(AND(Mitarbeiter!$E$28&lt;&gt;"",BT$5+6&lt;Mitarbeiter!$E$28),0,IF(AND(Mitarbeiter!$F$28&lt;&gt;"",BT$5&gt;Mitarbeiter!$F$28),0,IF(Planung!BT30="",$C30,IF(ISNUMBER(Planung!BT30),Planung!BT30,IF(UPPER(Planung!BT30)="H",$C30/2,0)))))))</f>
        <v>0.4</v>
      </c>
      <c r="BU30" s="27">
        <f>IF($A30="",0,IF(Mitarbeiter!$G$28=FALSE,0,IF(AND(Mitarbeiter!$E$28&lt;&gt;"",BU$5+6&lt;Mitarbeiter!$E$28),0,IF(AND(Mitarbeiter!$F$28&lt;&gt;"",BU$5&gt;Mitarbeiter!$F$28),0,IF(Planung!BU30="",$C30,IF(ISNUMBER(Planung!BU30),Planung!BU30,IF(UPPER(Planung!BU30)="H",$C30/2,0)))))))</f>
        <v>0.4</v>
      </c>
      <c r="BV30" s="27">
        <f>IF($A30="",0,IF(Mitarbeiter!$G$28=FALSE,0,IF(AND(Mitarbeiter!$E$28&lt;&gt;"",BV$5+6&lt;Mitarbeiter!$E$28),0,IF(AND(Mitarbeiter!$F$28&lt;&gt;"",BV$5&gt;Mitarbeiter!$F$28),0,IF(Planung!BV30="",$C30,IF(ISNUMBER(Planung!BV30),Planung!BV30,IF(UPPER(Planung!BV30)="H",$C30/2,0)))))))</f>
        <v>0.4</v>
      </c>
      <c r="BW30" s="27">
        <f>IF($A30="",0,IF(Mitarbeiter!$G$28=FALSE,0,IF(AND(Mitarbeiter!$E$28&lt;&gt;"",BW$5+6&lt;Mitarbeiter!$E$28),0,IF(AND(Mitarbeiter!$F$28&lt;&gt;"",BW$5&gt;Mitarbeiter!$F$28),0,IF(Planung!BW30="",$C30,IF(ISNUMBER(Planung!BW30),Planung!BW30,IF(UPPER(Planung!BW30)="H",$C30/2,0)))))))</f>
        <v>0.4</v>
      </c>
      <c r="BX30" s="27">
        <f>IF($A30="",0,IF(Mitarbeiter!$G$28=FALSE,0,IF(AND(Mitarbeiter!$E$28&lt;&gt;"",BX$5+6&lt;Mitarbeiter!$E$28),0,IF(AND(Mitarbeiter!$F$28&lt;&gt;"",BX$5&gt;Mitarbeiter!$F$28),0,IF(Planung!BX30="",$C30,IF(ISNUMBER(Planung!BX30),Planung!BX30,IF(UPPER(Planung!BX30)="H",$C30/2,0)))))))</f>
        <v>0.4</v>
      </c>
      <c r="BY30" s="27">
        <f>IF($A30="",0,IF(Mitarbeiter!$G$28=FALSE,0,IF(AND(Mitarbeiter!$E$28&lt;&gt;"",BY$5+6&lt;Mitarbeiter!$E$28),0,IF(AND(Mitarbeiter!$F$28&lt;&gt;"",BY$5&gt;Mitarbeiter!$F$28),0,IF(Planung!BY30="",$C30,IF(ISNUMBER(Planung!BY30),Planung!BY30,IF(UPPER(Planung!BY30)="H",$C30/2,0)))))))</f>
        <v>0.4</v>
      </c>
      <c r="BZ30" s="27">
        <f>IF($A30="",0,IF(Mitarbeiter!$G$28=FALSE,0,IF(AND(Mitarbeiter!$E$28&lt;&gt;"",BZ$5+6&lt;Mitarbeiter!$E$28),0,IF(AND(Mitarbeiter!$F$28&lt;&gt;"",BZ$5&gt;Mitarbeiter!$F$28),0,IF(Planung!BZ30="",$C30,IF(ISNUMBER(Planung!BZ30),Planung!BZ30,IF(UPPER(Planung!BZ30)="H",$C30/2,0)))))))</f>
        <v>0.4</v>
      </c>
      <c r="CA30" s="27">
        <f>IF($A30="",0,IF(Mitarbeiter!$G$28=FALSE,0,IF(AND(Mitarbeiter!$E$28&lt;&gt;"",CA$5+6&lt;Mitarbeiter!$E$28),0,IF(AND(Mitarbeiter!$F$28&lt;&gt;"",CA$5&gt;Mitarbeiter!$F$28),0,IF(Planung!CA30="",$C30,IF(ISNUMBER(Planung!CA30),Planung!CA30,IF(UPPER(Planung!CA30)="H",$C30/2,0)))))))</f>
        <v>0.4</v>
      </c>
      <c r="CB30" s="27">
        <f>IF($A30="",0,IF(Mitarbeiter!$G$28=FALSE,0,IF(AND(Mitarbeiter!$E$28&lt;&gt;"",CB$5+6&lt;Mitarbeiter!$E$28),0,IF(AND(Mitarbeiter!$F$28&lt;&gt;"",CB$5&gt;Mitarbeiter!$F$28),0,IF(Planung!CB30="",$C30,IF(ISNUMBER(Planung!CB30),Planung!CB30,IF(UPPER(Planung!CB30)="H",$C30/2,0)))))))</f>
        <v>0.4</v>
      </c>
      <c r="CC30" s="27">
        <f>IF($A30="",0,IF(Mitarbeiter!$G$28=FALSE,0,IF(AND(Mitarbeiter!$E$28&lt;&gt;"",CC$5+6&lt;Mitarbeiter!$E$28),0,IF(AND(Mitarbeiter!$F$28&lt;&gt;"",CC$5&gt;Mitarbeiter!$F$28),0,IF(Planung!CC30="",$C30,IF(ISNUMBER(Planung!CC30),Planung!CC30,IF(UPPER(Planung!CC30)="H",$C30/2,0)))))))</f>
        <v>0.4</v>
      </c>
      <c r="CD30" s="27">
        <f>IF($A30="",0,IF(Mitarbeiter!$G$28=FALSE,0,IF(AND(Mitarbeiter!$E$28&lt;&gt;"",CD$5+6&lt;Mitarbeiter!$E$28),0,IF(AND(Mitarbeiter!$F$28&lt;&gt;"",CD$5&gt;Mitarbeiter!$F$28),0,IF(Planung!CD30="",$C30,IF(ISNUMBER(Planung!CD30),Planung!CD30,IF(UPPER(Planung!CD30)="H",$C30/2,0)))))))</f>
        <v>0.4</v>
      </c>
      <c r="CE30" s="27">
        <f>IF($A30="",0,IF(Mitarbeiter!$G$28=FALSE,0,IF(AND(Mitarbeiter!$E$28&lt;&gt;"",CE$5+6&lt;Mitarbeiter!$E$28),0,IF(AND(Mitarbeiter!$F$28&lt;&gt;"",CE$5&gt;Mitarbeiter!$F$28),0,IF(Planung!CE30="",$C30,IF(ISNUMBER(Planung!CE30),Planung!CE30,IF(UPPER(Planung!CE30)="H",$C30/2,0)))))))</f>
        <v>0.4</v>
      </c>
      <c r="CF30" s="27">
        <f>IF($A30="",0,IF(Mitarbeiter!$G$28=FALSE,0,IF(AND(Mitarbeiter!$E$28&lt;&gt;"",CF$5+6&lt;Mitarbeiter!$E$28),0,IF(AND(Mitarbeiter!$F$28&lt;&gt;"",CF$5&gt;Mitarbeiter!$F$28),0,IF(Planung!CF30="",$C30,IF(ISNUMBER(Planung!CF30),Planung!CF30,IF(UPPER(Planung!CF30)="H",$C30/2,0)))))))</f>
        <v>0.4</v>
      </c>
      <c r="CG30" s="27">
        <f>IF($A30="",0,IF(Mitarbeiter!$G$28=FALSE,0,IF(AND(Mitarbeiter!$E$28&lt;&gt;"",CG$5+6&lt;Mitarbeiter!$E$28),0,IF(AND(Mitarbeiter!$F$28&lt;&gt;"",CG$5&gt;Mitarbeiter!$F$28),0,IF(Planung!CG30="",$C30,IF(ISNUMBER(Planung!CG30),Planung!CG30,IF(UPPER(Planung!CG30)="H",$C30/2,0)))))))</f>
        <v>0.4</v>
      </c>
      <c r="CH30" s="27">
        <f>IF($A30="",0,IF(Mitarbeiter!$G$28=FALSE,0,IF(AND(Mitarbeiter!$E$28&lt;&gt;"",CH$5+6&lt;Mitarbeiter!$E$28),0,IF(AND(Mitarbeiter!$F$28&lt;&gt;"",CH$5&gt;Mitarbeiter!$F$28),0,IF(Planung!CH30="",$C30,IF(ISNUMBER(Planung!CH30),Planung!CH30,IF(UPPER(Planung!CH30)="H",$C30/2,0)))))))</f>
        <v>0.4</v>
      </c>
      <c r="CI30" s="27">
        <f>IF($A30="",0,IF(Mitarbeiter!$G$28=FALSE,0,IF(AND(Mitarbeiter!$E$28&lt;&gt;"",CI$5+6&lt;Mitarbeiter!$E$28),0,IF(AND(Mitarbeiter!$F$28&lt;&gt;"",CI$5&gt;Mitarbeiter!$F$28),0,IF(Planung!CI30="",$C30,IF(ISNUMBER(Planung!CI30),Planung!CI30,IF(UPPER(Planung!CI30)="H",$C30/2,0)))))))</f>
        <v>0.4</v>
      </c>
      <c r="CJ30" s="27">
        <f>IF($A30="",0,IF(Mitarbeiter!$G$28=FALSE,0,IF(AND(Mitarbeiter!$E$28&lt;&gt;"",CJ$5+6&lt;Mitarbeiter!$E$28),0,IF(AND(Mitarbeiter!$F$28&lt;&gt;"",CJ$5&gt;Mitarbeiter!$F$28),0,IF(Planung!CJ30="",$C30,IF(ISNUMBER(Planung!CJ30),Planung!CJ30,IF(UPPER(Planung!CJ30)="H",$C30/2,0)))))))</f>
        <v>0.4</v>
      </c>
      <c r="CK30" s="27">
        <f>IF($A30="",0,IF(Mitarbeiter!$G$28=FALSE,0,IF(AND(Mitarbeiter!$E$28&lt;&gt;"",CK$5+6&lt;Mitarbeiter!$E$28),0,IF(AND(Mitarbeiter!$F$28&lt;&gt;"",CK$5&gt;Mitarbeiter!$F$28),0,IF(Planung!CK30="",$C30,IF(ISNUMBER(Planung!CK30),Planung!CK30,IF(UPPER(Planung!CK30)="H",$C30/2,0)))))))</f>
        <v>0.4</v>
      </c>
      <c r="CL30" s="27">
        <f>IF($A30="",0,IF(Mitarbeiter!$G$28=FALSE,0,IF(AND(Mitarbeiter!$E$28&lt;&gt;"",CL$5+6&lt;Mitarbeiter!$E$28),0,IF(AND(Mitarbeiter!$F$28&lt;&gt;"",CL$5&gt;Mitarbeiter!$F$28),0,IF(Planung!CL30="",$C30,IF(ISNUMBER(Planung!CL30),Planung!CL30,IF(UPPER(Planung!CL30)="H",$C30/2,0)))))))</f>
        <v>0.4</v>
      </c>
      <c r="CM30" s="27">
        <f>IF($A30="",0,IF(Mitarbeiter!$G$28=FALSE,0,IF(AND(Mitarbeiter!$E$28&lt;&gt;"",CM$5+6&lt;Mitarbeiter!$E$28),0,IF(AND(Mitarbeiter!$F$28&lt;&gt;"",CM$5&gt;Mitarbeiter!$F$28),0,IF(Planung!CM30="",$C30,IF(ISNUMBER(Planung!CM30),Planung!CM30,IF(UPPER(Planung!CM30)="H",$C30/2,0)))))))</f>
        <v>0.4</v>
      </c>
      <c r="CN30" s="27">
        <f>IF($A30="",0,IF(Mitarbeiter!$G$28=FALSE,0,IF(AND(Mitarbeiter!$E$28&lt;&gt;"",CN$5+6&lt;Mitarbeiter!$E$28),0,IF(AND(Mitarbeiter!$F$28&lt;&gt;"",CN$5&gt;Mitarbeiter!$F$28),0,IF(Planung!CN30="",$C30,IF(ISNUMBER(Planung!CN30),Planung!CN30,IF(UPPER(Planung!CN30)="H",$C30/2,0)))))))</f>
        <v>0.4</v>
      </c>
      <c r="CO30" s="27">
        <f>IF($A30="",0,IF(Mitarbeiter!$G$28=FALSE,0,IF(AND(Mitarbeiter!$E$28&lt;&gt;"",CO$5+6&lt;Mitarbeiter!$E$28),0,IF(AND(Mitarbeiter!$F$28&lt;&gt;"",CO$5&gt;Mitarbeiter!$F$28),0,IF(Planung!CO30="",$C30,IF(ISNUMBER(Planung!CO30),Planung!CO30,IF(UPPER(Planung!CO30)="H",$C30/2,0)))))))</f>
        <v>0.4</v>
      </c>
      <c r="CP30" s="27">
        <f>IF($A30="",0,IF(Mitarbeiter!$G$28=FALSE,0,IF(AND(Mitarbeiter!$E$28&lt;&gt;"",CP$5+6&lt;Mitarbeiter!$E$28),0,IF(AND(Mitarbeiter!$F$28&lt;&gt;"",CP$5&gt;Mitarbeiter!$F$28),0,IF(Planung!CP30="",$C30,IF(ISNUMBER(Planung!CP30),Planung!CP30,IF(UPPER(Planung!CP30)="H",$C30/2,0)))))))</f>
        <v>0.4</v>
      </c>
      <c r="CQ30" s="27">
        <f>IF($A30="",0,IF(Mitarbeiter!$G$28=FALSE,0,IF(AND(Mitarbeiter!$E$28&lt;&gt;"",CQ$5+6&lt;Mitarbeiter!$E$28),0,IF(AND(Mitarbeiter!$F$28&lt;&gt;"",CQ$5&gt;Mitarbeiter!$F$28),0,IF(Planung!CQ30="",$C30,IF(ISNUMBER(Planung!CQ30),Planung!CQ30,IF(UPPER(Planung!CQ30)="H",$C30/2,0)))))))</f>
        <v>0.4</v>
      </c>
      <c r="CR30" s="27">
        <f>IF($A30="",0,IF(Mitarbeiter!$G$28=FALSE,0,IF(AND(Mitarbeiter!$E$28&lt;&gt;"",CR$5+6&lt;Mitarbeiter!$E$28),0,IF(AND(Mitarbeiter!$F$28&lt;&gt;"",CR$5&gt;Mitarbeiter!$F$28),0,IF(Planung!CR30="",$C30,IF(ISNUMBER(Planung!CR30),Planung!CR30,IF(UPPER(Planung!CR30)="H",$C30/2,0)))))))</f>
        <v>0.4</v>
      </c>
      <c r="CS30" s="27">
        <f>IF($A30="",0,IF(Mitarbeiter!$G$28=FALSE,0,IF(AND(Mitarbeiter!$E$28&lt;&gt;"",CS$5+6&lt;Mitarbeiter!$E$28),0,IF(AND(Mitarbeiter!$F$28&lt;&gt;"",CS$5&gt;Mitarbeiter!$F$28),0,IF(Planung!CS30="",$C30,IF(ISNUMBER(Planung!CS30),Planung!CS30,IF(UPPER(Planung!CS30)="H",$C30/2,0)))))))</f>
        <v>0.4</v>
      </c>
      <c r="CT30" s="27">
        <f>IF($A30="",0,IF(Mitarbeiter!$G$28=FALSE,0,IF(AND(Mitarbeiter!$E$28&lt;&gt;"",CT$5+6&lt;Mitarbeiter!$E$28),0,IF(AND(Mitarbeiter!$F$28&lt;&gt;"",CT$5&gt;Mitarbeiter!$F$28),0,IF(Planung!CT30="",$C30,IF(ISNUMBER(Planung!CT30),Planung!CT30,IF(UPPER(Planung!CT30)="H",$C30/2,0)))))))</f>
        <v>0.4</v>
      </c>
      <c r="CU30" s="27">
        <f>IF($A30="",0,IF(Mitarbeiter!$G$28=FALSE,0,IF(AND(Mitarbeiter!$E$28&lt;&gt;"",CU$5+6&lt;Mitarbeiter!$E$28),0,IF(AND(Mitarbeiter!$F$28&lt;&gt;"",CU$5&gt;Mitarbeiter!$F$28),0,IF(Planung!CU30="",$C30,IF(ISNUMBER(Planung!CU30),Planung!CU30,IF(UPPER(Planung!CU30)="H",$C30/2,0)))))))</f>
        <v>0.4</v>
      </c>
      <c r="CV30" s="27">
        <f>IF($A30="",0,IF(Mitarbeiter!$G$28=FALSE,0,IF(AND(Mitarbeiter!$E$28&lt;&gt;"",CV$5+6&lt;Mitarbeiter!$E$28),0,IF(AND(Mitarbeiter!$F$28&lt;&gt;"",CV$5&gt;Mitarbeiter!$F$28),0,IF(Planung!CV30="",$C30,IF(ISNUMBER(Planung!CV30),Planung!CV30,IF(UPPER(Planung!CV30)="H",$C30/2,0)))))))</f>
        <v>0.4</v>
      </c>
      <c r="CW30" s="27">
        <f>IF($A30="",0,IF(Mitarbeiter!$G$28=FALSE,0,IF(AND(Mitarbeiter!$E$28&lt;&gt;"",CW$5+6&lt;Mitarbeiter!$E$28),0,IF(AND(Mitarbeiter!$F$28&lt;&gt;"",CW$5&gt;Mitarbeiter!$F$28),0,IF(Planung!CW30="",$C30,IF(ISNUMBER(Planung!CW30),Planung!CW30,IF(UPPER(Planung!CW30)="H",$C30/2,0)))))))</f>
        <v>0.4</v>
      </c>
      <c r="CX30" s="27">
        <f>IF($A30="",0,IF(Mitarbeiter!$G$28=FALSE,0,IF(AND(Mitarbeiter!$E$28&lt;&gt;"",CX$5+6&lt;Mitarbeiter!$E$28),0,IF(AND(Mitarbeiter!$F$28&lt;&gt;"",CX$5&gt;Mitarbeiter!$F$28),0,IF(Planung!CX30="",$C30,IF(ISNUMBER(Planung!CX30),Planung!CX30,IF(UPPER(Planung!CX30)="H",$C30/2,0)))))))</f>
        <v>0.4</v>
      </c>
      <c r="CY30" s="27">
        <f>IF($A30="",0,IF(Mitarbeiter!$G$28=FALSE,0,IF(AND(Mitarbeiter!$E$28&lt;&gt;"",CY$5+6&lt;Mitarbeiter!$E$28),0,IF(AND(Mitarbeiter!$F$28&lt;&gt;"",CY$5&gt;Mitarbeiter!$F$28),0,IF(Planung!CY30="",$C30,IF(ISNUMBER(Planung!CY30),Planung!CY30,IF(UPPER(Planung!CY30)="H",$C30/2,0)))))))</f>
        <v>0.4</v>
      </c>
      <c r="CZ30" s="27">
        <f>IF($A30="",0,IF(Mitarbeiter!$G$28=FALSE,0,IF(AND(Mitarbeiter!$E$28&lt;&gt;"",CZ$5+6&lt;Mitarbeiter!$E$28),0,IF(AND(Mitarbeiter!$F$28&lt;&gt;"",CZ$5&gt;Mitarbeiter!$F$28),0,IF(Planung!CZ30="",$C30,IF(ISNUMBER(Planung!CZ30),Planung!CZ30,IF(UPPER(Planung!CZ30)="H",$C30/2,0)))))))</f>
        <v>0.4</v>
      </c>
      <c r="DA30" s="27">
        <f>IF($A30="",0,IF(Mitarbeiter!$G$28=FALSE,0,IF(AND(Mitarbeiter!$E$28&lt;&gt;"",DA$5+6&lt;Mitarbeiter!$E$28),0,IF(AND(Mitarbeiter!$F$28&lt;&gt;"",DA$5&gt;Mitarbeiter!$F$28),0,IF(Planung!DA30="",$C30,IF(ISNUMBER(Planung!DA30),Planung!DA30,IF(UPPER(Planung!DA30)="H",$C30/2,0)))))))</f>
        <v>0.4</v>
      </c>
      <c r="DB30" s="27">
        <f>IF($A30="",0,IF(Mitarbeiter!$G$28=FALSE,0,IF(AND(Mitarbeiter!$E$28&lt;&gt;"",DB$5+6&lt;Mitarbeiter!$E$28),0,IF(AND(Mitarbeiter!$F$28&lt;&gt;"",DB$5&gt;Mitarbeiter!$F$28),0,IF(Planung!DB30="",$C30,IF(ISNUMBER(Planung!DB30),Planung!DB30,IF(UPPER(Planung!DB30)="H",$C30/2,0)))))))</f>
        <v>0.4</v>
      </c>
      <c r="DC30" s="27">
        <f>IF($A30="",0,IF(Mitarbeiter!$G$28=FALSE,0,IF(AND(Mitarbeiter!$E$28&lt;&gt;"",DC$5+6&lt;Mitarbeiter!$E$28),0,IF(AND(Mitarbeiter!$F$28&lt;&gt;"",DC$5&gt;Mitarbeiter!$F$28),0,IF(Planung!DC30="",$C30,IF(ISNUMBER(Planung!DC30),Planung!DC30,IF(UPPER(Planung!DC30)="H",$C30/2,0)))))))</f>
        <v>0.4</v>
      </c>
      <c r="DD30" s="27">
        <f>IF($A30="",0,IF(Mitarbeiter!$G$28=FALSE,0,IF(AND(Mitarbeiter!$E$28&lt;&gt;"",DD$5+6&lt;Mitarbeiter!$E$28),0,IF(AND(Mitarbeiter!$F$28&lt;&gt;"",DD$5&gt;Mitarbeiter!$F$28),0,IF(Planung!DD30="",$C30,IF(ISNUMBER(Planung!DD30),Planung!DD30,IF(UPPER(Planung!DD30)="H",$C30/2,0)))))))</f>
        <v>0.4</v>
      </c>
      <c r="DE30" s="27">
        <f>IF($A30="",0,IF(Mitarbeiter!$G$28=FALSE,0,IF(AND(Mitarbeiter!$E$28&lt;&gt;"",DE$5+6&lt;Mitarbeiter!$E$28),0,IF(AND(Mitarbeiter!$F$28&lt;&gt;"",DE$5&gt;Mitarbeiter!$F$28),0,IF(Planung!DE30="",$C30,IF(ISNUMBER(Planung!DE30),Planung!DE30,IF(UPPER(Planung!DE30)="H",$C30/2,0)))))))</f>
        <v>0.4</v>
      </c>
      <c r="DF30" s="27">
        <f>IF($A30="",0,IF(Mitarbeiter!$G$28=FALSE,0,IF(AND(Mitarbeiter!$E$28&lt;&gt;"",DF$5+6&lt;Mitarbeiter!$E$28),0,IF(AND(Mitarbeiter!$F$28&lt;&gt;"",DF$5&gt;Mitarbeiter!$F$28),0,IF(Planung!DF30="",$C30,IF(ISNUMBER(Planung!DF30),Planung!DF30,IF(UPPER(Planung!DF30)="H",$C30/2,0)))))))</f>
        <v>0.4</v>
      </c>
      <c r="DG30" s="27">
        <f>IF($A30="",0,IF(Mitarbeiter!$G$28=FALSE,0,IF(AND(Mitarbeiter!$E$28&lt;&gt;"",DG$5+6&lt;Mitarbeiter!$E$28),0,IF(AND(Mitarbeiter!$F$28&lt;&gt;"",DG$5&gt;Mitarbeiter!$F$28),0,IF(Planung!DG30="",$C30,IF(ISNUMBER(Planung!DG30),Planung!DG30,IF(UPPER(Planung!DG30)="H",$C30/2,0)))))))</f>
        <v>0.4</v>
      </c>
      <c r="DH30" s="27">
        <f>IF($A30="",0,IF(Mitarbeiter!$G$28=FALSE,0,IF(AND(Mitarbeiter!$E$28&lt;&gt;"",DH$5+6&lt;Mitarbeiter!$E$28),0,IF(AND(Mitarbeiter!$F$28&lt;&gt;"",DH$5&gt;Mitarbeiter!$F$28),0,IF(Planung!DH30="",$C30,IF(ISNUMBER(Planung!DH30),Planung!DH30,IF(UPPER(Planung!DH30)="H",$C30/2,0)))))))</f>
        <v>0.4</v>
      </c>
      <c r="DI30" s="27">
        <f>IF($A30="",0,IF(Mitarbeiter!$G$28=FALSE,0,IF(AND(Mitarbeiter!$E$28&lt;&gt;"",DI$5+6&lt;Mitarbeiter!$E$28),0,IF(AND(Mitarbeiter!$F$28&lt;&gt;"",DI$5&gt;Mitarbeiter!$F$28),0,IF(Planung!DI30="",$C30,IF(ISNUMBER(Planung!DI30),Planung!DI30,IF(UPPER(Planung!DI30)="H",$C30/2,0)))))))</f>
        <v>0.4</v>
      </c>
      <c r="DJ30" s="27">
        <f>IF($A30="",0,IF(Mitarbeiter!$G$28=FALSE,0,IF(AND(Mitarbeiter!$E$28&lt;&gt;"",DJ$5+6&lt;Mitarbeiter!$E$28),0,IF(AND(Mitarbeiter!$F$28&lt;&gt;"",DJ$5&gt;Mitarbeiter!$F$28),0,IF(Planung!DJ30="",$C30,IF(ISNUMBER(Planung!DJ30),Planung!DJ30,IF(UPPER(Planung!DJ30)="H",$C30/2,0)))))))</f>
        <v>0.4</v>
      </c>
      <c r="DK30" s="27">
        <f>IF($A30="",0,IF(Mitarbeiter!$G$28=FALSE,0,IF(AND(Mitarbeiter!$E$28&lt;&gt;"",DK$5+6&lt;Mitarbeiter!$E$28),0,IF(AND(Mitarbeiter!$F$28&lt;&gt;"",DK$5&gt;Mitarbeiter!$F$28),0,IF(Planung!DK30="",$C30,IF(ISNUMBER(Planung!DK30),Planung!DK30,IF(UPPER(Planung!DK30)="H",$C30/2,0)))))))</f>
        <v>0.4</v>
      </c>
      <c r="DL30" s="27">
        <f>IF($A30="",0,IF(Mitarbeiter!$G$28=FALSE,0,IF(AND(Mitarbeiter!$E$28&lt;&gt;"",DL$5+6&lt;Mitarbeiter!$E$28),0,IF(AND(Mitarbeiter!$F$28&lt;&gt;"",DL$5&gt;Mitarbeiter!$F$28),0,IF(Planung!DL30="",$C30,IF(ISNUMBER(Planung!DL30),Planung!DL30,IF(UPPER(Planung!DL30)="H",$C30/2,0)))))))</f>
        <v>0.4</v>
      </c>
      <c r="DM30" s="27">
        <f>IF($A30="",0,IF(Mitarbeiter!$G$28=FALSE,0,IF(AND(Mitarbeiter!$E$28&lt;&gt;"",DM$5+6&lt;Mitarbeiter!$E$28),0,IF(AND(Mitarbeiter!$F$28&lt;&gt;"",DM$5&gt;Mitarbeiter!$F$28),0,IF(Planung!DM30="",$C30,IF(ISNUMBER(Planung!DM30),Planung!DM30,IF(UPPER(Planung!DM30)="H",$C30/2,0)))))))</f>
        <v>0.4</v>
      </c>
      <c r="DN30" s="27">
        <f>IF($A30="",0,IF(Mitarbeiter!$G$28=FALSE,0,IF(AND(Mitarbeiter!$E$28&lt;&gt;"",DN$5+6&lt;Mitarbeiter!$E$28),0,IF(AND(Mitarbeiter!$F$28&lt;&gt;"",DN$5&gt;Mitarbeiter!$F$28),0,IF(Planung!DN30="",$C30,IF(ISNUMBER(Planung!DN30),Planung!DN30,IF(UPPER(Planung!DN30)="H",$C30/2,0)))))))</f>
        <v>0.4</v>
      </c>
      <c r="DO30" s="27">
        <f>IF($A30="",0,IF(Mitarbeiter!$G$28=FALSE,0,IF(AND(Mitarbeiter!$E$28&lt;&gt;"",DO$5+6&lt;Mitarbeiter!$E$28),0,IF(AND(Mitarbeiter!$F$28&lt;&gt;"",DO$5&gt;Mitarbeiter!$F$28),0,IF(Planung!DO30="",$C30,IF(ISNUMBER(Planung!DO30),Planung!DO30,IF(UPPER(Planung!DO30)="H",$C30/2,0)))))))</f>
        <v>0.4</v>
      </c>
      <c r="DP30" s="27">
        <f>IF($A30="",0,IF(Mitarbeiter!$G$28=FALSE,0,IF(AND(Mitarbeiter!$E$28&lt;&gt;"",DP$5+6&lt;Mitarbeiter!$E$28),0,IF(AND(Mitarbeiter!$F$28&lt;&gt;"",DP$5&gt;Mitarbeiter!$F$28),0,IF(Planung!DP30="",$C30,IF(ISNUMBER(Planung!DP30),Planung!DP30,IF(UPPER(Planung!DP30)="H",$C30/2,0)))))))</f>
        <v>0.4</v>
      </c>
      <c r="DQ30" s="27">
        <f>IF($A30="",0,IF(Mitarbeiter!$G$28=FALSE,0,IF(AND(Mitarbeiter!$E$28&lt;&gt;"",DQ$5+6&lt;Mitarbeiter!$E$28),0,IF(AND(Mitarbeiter!$F$28&lt;&gt;"",DQ$5&gt;Mitarbeiter!$F$28),0,IF(Planung!DQ30="",$C30,IF(ISNUMBER(Planung!DQ30),Planung!DQ30,IF(UPPER(Planung!DQ30)="H",$C30/2,0)))))))</f>
        <v>0.4</v>
      </c>
      <c r="DR30" s="27">
        <f>IF($A30="",0,IF(Mitarbeiter!$G$28=FALSE,0,IF(AND(Mitarbeiter!$E$28&lt;&gt;"",DR$5+6&lt;Mitarbeiter!$E$28),0,IF(AND(Mitarbeiter!$F$28&lt;&gt;"",DR$5&gt;Mitarbeiter!$F$28),0,IF(Planung!DR30="",$C30,IF(ISNUMBER(Planung!DR30),Planung!DR30,IF(UPPER(Planung!DR30)="H",$C30/2,0)))))))</f>
        <v>0.4</v>
      </c>
      <c r="DS30" s="27">
        <f>IF($A30="",0,IF(Mitarbeiter!$G$28=FALSE,0,IF(AND(Mitarbeiter!$E$28&lt;&gt;"",DS$5+6&lt;Mitarbeiter!$E$28),0,IF(AND(Mitarbeiter!$F$28&lt;&gt;"",DS$5&gt;Mitarbeiter!$F$28),0,IF(Planung!DS30="",$C30,IF(ISNUMBER(Planung!DS30),Planung!DS30,IF(UPPER(Planung!DS30)="H",$C30/2,0)))))))</f>
        <v>0.4</v>
      </c>
      <c r="DT30" s="27">
        <f>IF($A30="",0,IF(Mitarbeiter!$G$28=FALSE,0,IF(AND(Mitarbeiter!$E$28&lt;&gt;"",DT$5+6&lt;Mitarbeiter!$E$28),0,IF(AND(Mitarbeiter!$F$28&lt;&gt;"",DT$5&gt;Mitarbeiter!$F$28),0,IF(Planung!DT30="",$C30,IF(ISNUMBER(Planung!DT30),Planung!DT30,IF(UPPER(Planung!DT30)="H",$C30/2,0)))))))</f>
        <v>0.4</v>
      </c>
      <c r="DU30" s="27">
        <f>IF($A30="",0,IF(Mitarbeiter!$G$28=FALSE,0,IF(AND(Mitarbeiter!$E$28&lt;&gt;"",DU$5+6&lt;Mitarbeiter!$E$28),0,IF(AND(Mitarbeiter!$F$28&lt;&gt;"",DU$5&gt;Mitarbeiter!$F$28),0,IF(Planung!DU30="",$C30,IF(ISNUMBER(Planung!DU30),Planung!DU30,IF(UPPER(Planung!DU30)="H",$C30/2,0)))))))</f>
        <v>0.4</v>
      </c>
      <c r="DV30" s="27">
        <f>IF($A30="",0,IF(Mitarbeiter!$G$28=FALSE,0,IF(AND(Mitarbeiter!$E$28&lt;&gt;"",DV$5+6&lt;Mitarbeiter!$E$28),0,IF(AND(Mitarbeiter!$F$28&lt;&gt;"",DV$5&gt;Mitarbeiter!$F$28),0,IF(Planung!DV30="",$C30,IF(ISNUMBER(Planung!DV30),Planung!DV30,IF(UPPER(Planung!DV30)="H",$C30/2,0)))))))</f>
        <v>0.4</v>
      </c>
      <c r="DW30" s="27">
        <f>IF($A30="",0,IF(Mitarbeiter!$G$28=FALSE,0,IF(AND(Mitarbeiter!$E$28&lt;&gt;"",DW$5+6&lt;Mitarbeiter!$E$28),0,IF(AND(Mitarbeiter!$F$28&lt;&gt;"",DW$5&gt;Mitarbeiter!$F$28),0,IF(Planung!DW30="",$C30,IF(ISNUMBER(Planung!DW30),Planung!DW30,IF(UPPER(Planung!DW30)="H",$C30/2,0)))))))</f>
        <v>0.4</v>
      </c>
      <c r="DX30" s="27">
        <f>IF($A30="",0,IF(Mitarbeiter!$G$28=FALSE,0,IF(AND(Mitarbeiter!$E$28&lt;&gt;"",DX$5+6&lt;Mitarbeiter!$E$28),0,IF(AND(Mitarbeiter!$F$28&lt;&gt;"",DX$5&gt;Mitarbeiter!$F$28),0,IF(Planung!DX30="",$C30,IF(ISNUMBER(Planung!DX30),Planung!DX30,IF(UPPER(Planung!DX30)="H",$C30/2,0)))))))</f>
        <v>0.4</v>
      </c>
      <c r="DY30" s="27">
        <f>IF($A30="",0,IF(Mitarbeiter!$G$28=FALSE,0,IF(AND(Mitarbeiter!$E$28&lt;&gt;"",DY$5+6&lt;Mitarbeiter!$E$28),0,IF(AND(Mitarbeiter!$F$28&lt;&gt;"",DY$5&gt;Mitarbeiter!$F$28),0,IF(Planung!DY30="",$C30,IF(ISNUMBER(Planung!DY30),Planung!DY30,IF(UPPER(Planung!DY30)="H",$C30/2,0)))))))</f>
        <v>0.4</v>
      </c>
      <c r="DZ30" s="27">
        <f>IF($A30="",0,IF(Mitarbeiter!$G$28=FALSE,0,IF(AND(Mitarbeiter!$E$28&lt;&gt;"",DZ$5+6&lt;Mitarbeiter!$E$28),0,IF(AND(Mitarbeiter!$F$28&lt;&gt;"",DZ$5&gt;Mitarbeiter!$F$28),0,IF(Planung!DZ30="",$C30,IF(ISNUMBER(Planung!DZ30),Planung!DZ30,IF(UPPER(Planung!DZ30)="H",$C30/2,0)))))))</f>
        <v>0.4</v>
      </c>
      <c r="EA30" s="27">
        <f>IF($A30="",0,IF(Mitarbeiter!$G$28=FALSE,0,IF(AND(Mitarbeiter!$E$28&lt;&gt;"",EA$5+6&lt;Mitarbeiter!$E$28),0,IF(AND(Mitarbeiter!$F$28&lt;&gt;"",EA$5&gt;Mitarbeiter!$F$28),0,IF(Planung!EA30="",$C30,IF(ISNUMBER(Planung!EA30),Planung!EA30,IF(UPPER(Planung!EA30)="H",$C30/2,0)))))))</f>
        <v>0.4</v>
      </c>
      <c r="EB30" s="27">
        <f>IF($A30="",0,IF(Mitarbeiter!$G$28=FALSE,0,IF(AND(Mitarbeiter!$E$28&lt;&gt;"",EB$5+6&lt;Mitarbeiter!$E$28),0,IF(AND(Mitarbeiter!$F$28&lt;&gt;"",EB$5&gt;Mitarbeiter!$F$28),0,IF(Planung!EB30="",$C30,IF(ISNUMBER(Planung!EB30),Planung!EB30,IF(UPPER(Planung!EB30)="H",$C30/2,0)))))))</f>
        <v>0.4</v>
      </c>
      <c r="EC30" s="27">
        <f>IF($A30="",0,IF(Mitarbeiter!$G$28=FALSE,0,IF(AND(Mitarbeiter!$E$28&lt;&gt;"",EC$5+6&lt;Mitarbeiter!$E$28),0,IF(AND(Mitarbeiter!$F$28&lt;&gt;"",EC$5&gt;Mitarbeiter!$F$28),0,IF(Planung!EC30="",$C30,IF(ISNUMBER(Planung!EC30),Planung!EC30,IF(UPPER(Planung!EC30)="H",$C30/2,0)))))))</f>
        <v>0.4</v>
      </c>
      <c r="ED30" s="27">
        <f>IF($A30="",0,IF(Mitarbeiter!$G$28=FALSE,0,IF(AND(Mitarbeiter!$E$28&lt;&gt;"",ED$5+6&lt;Mitarbeiter!$E$28),0,IF(AND(Mitarbeiter!$F$28&lt;&gt;"",ED$5&gt;Mitarbeiter!$F$28),0,IF(Planung!ED30="",$C30,IF(ISNUMBER(Planung!ED30),Planung!ED30,IF(UPPER(Planung!ED30)="H",$C30/2,0)))))))</f>
        <v>0.4</v>
      </c>
      <c r="EE30" s="27">
        <f>IF($A30="",0,IF(Mitarbeiter!$G$28=FALSE,0,IF(AND(Mitarbeiter!$E$28&lt;&gt;"",EE$5+6&lt;Mitarbeiter!$E$28),0,IF(AND(Mitarbeiter!$F$28&lt;&gt;"",EE$5&gt;Mitarbeiter!$F$28),0,IF(Planung!EE30="",$C30,IF(ISNUMBER(Planung!EE30),Planung!EE30,IF(UPPER(Planung!EE30)="H",$C30/2,0)))))))</f>
        <v>0.4</v>
      </c>
      <c r="EF30" s="27">
        <f>IF($A30="",0,IF(Mitarbeiter!$G$28=FALSE,0,IF(AND(Mitarbeiter!$E$28&lt;&gt;"",EF$5+6&lt;Mitarbeiter!$E$28),0,IF(AND(Mitarbeiter!$F$28&lt;&gt;"",EF$5&gt;Mitarbeiter!$F$28),0,IF(Planung!EF30="",$C30,IF(ISNUMBER(Planung!EF30),Planung!EF30,IF(UPPER(Planung!EF30)="H",$C30/2,0)))))))</f>
        <v>0.4</v>
      </c>
      <c r="EG30" s="27">
        <f>IF($A30="",0,IF(Mitarbeiter!$G$28=FALSE,0,IF(AND(Mitarbeiter!$E$28&lt;&gt;"",EG$5+6&lt;Mitarbeiter!$E$28),0,IF(AND(Mitarbeiter!$F$28&lt;&gt;"",EG$5&gt;Mitarbeiter!$F$28),0,IF(Planung!EG30="",$C30,IF(ISNUMBER(Planung!EG30),Planung!EG30,IF(UPPER(Planung!EG30)="H",$C30/2,0)))))))</f>
        <v>0.4</v>
      </c>
      <c r="EH30" s="27">
        <f>IF($A30="",0,IF(Mitarbeiter!$G$28=FALSE,0,IF(AND(Mitarbeiter!$E$28&lt;&gt;"",EH$5+6&lt;Mitarbeiter!$E$28),0,IF(AND(Mitarbeiter!$F$28&lt;&gt;"",EH$5&gt;Mitarbeiter!$F$28),0,IF(Planung!EH30="",$C30,IF(ISNUMBER(Planung!EH30),Planung!EH30,IF(UPPER(Planung!EH30)="H",$C30/2,0)))))))</f>
        <v>0.4</v>
      </c>
      <c r="EI30" s="27">
        <f>IF($A30="",0,IF(Mitarbeiter!$G$28=FALSE,0,IF(AND(Mitarbeiter!$E$28&lt;&gt;"",EI$5+6&lt;Mitarbeiter!$E$28),0,IF(AND(Mitarbeiter!$F$28&lt;&gt;"",EI$5&gt;Mitarbeiter!$F$28),0,IF(Planung!EI30="",$C30,IF(ISNUMBER(Planung!EI30),Planung!EI30,IF(UPPER(Planung!EI30)="H",$C30/2,0)))))))</f>
        <v>0.4</v>
      </c>
      <c r="EJ30" s="27">
        <f>IF($A30="",0,IF(Mitarbeiter!$G$28=FALSE,0,IF(AND(Mitarbeiter!$E$28&lt;&gt;"",EJ$5+6&lt;Mitarbeiter!$E$28),0,IF(AND(Mitarbeiter!$F$28&lt;&gt;"",EJ$5&gt;Mitarbeiter!$F$28),0,IF(Planung!EJ30="",$C30,IF(ISNUMBER(Planung!EJ30),Planung!EJ30,IF(UPPER(Planung!EJ30)="H",$C30/2,0)))))))</f>
        <v>0.4</v>
      </c>
      <c r="EK30" s="27">
        <f>IF($A30="",0,IF(Mitarbeiter!$G$28=FALSE,0,IF(AND(Mitarbeiter!$E$28&lt;&gt;"",EK$5+6&lt;Mitarbeiter!$E$28),0,IF(AND(Mitarbeiter!$F$28&lt;&gt;"",EK$5&gt;Mitarbeiter!$F$28),0,IF(Planung!EK30="",$C30,IF(ISNUMBER(Planung!EK30),Planung!EK30,IF(UPPER(Planung!EK30)="H",$C30/2,0)))))))</f>
        <v>0.4</v>
      </c>
      <c r="EL30" s="27">
        <f>IF($A30="",0,IF(Mitarbeiter!$G$28=FALSE,0,IF(AND(Mitarbeiter!$E$28&lt;&gt;"",EL$5+6&lt;Mitarbeiter!$E$28),0,IF(AND(Mitarbeiter!$F$28&lt;&gt;"",EL$5&gt;Mitarbeiter!$F$28),0,IF(Planung!EL30="",$C30,IF(ISNUMBER(Planung!EL30),Planung!EL30,IF(UPPER(Planung!EL30)="H",$C30/2,0)))))))</f>
        <v>0.4</v>
      </c>
      <c r="EM30" s="27">
        <f>IF($A30="",0,IF(Mitarbeiter!$G$28=FALSE,0,IF(AND(Mitarbeiter!$E$28&lt;&gt;"",EM$5+6&lt;Mitarbeiter!$E$28),0,IF(AND(Mitarbeiter!$F$28&lt;&gt;"",EM$5&gt;Mitarbeiter!$F$28),0,IF(Planung!EM30="",$C30,IF(ISNUMBER(Planung!EM30),Planung!EM30,IF(UPPER(Planung!EM30)="H",$C30/2,0)))))))</f>
        <v>0.4</v>
      </c>
      <c r="EN30" s="27">
        <f>IF($A30="",0,IF(Mitarbeiter!$G$28=FALSE,0,IF(AND(Mitarbeiter!$E$28&lt;&gt;"",EN$5+6&lt;Mitarbeiter!$E$28),0,IF(AND(Mitarbeiter!$F$28&lt;&gt;"",EN$5&gt;Mitarbeiter!$F$28),0,IF(Planung!EN30="",$C30,IF(ISNUMBER(Planung!EN30),Planung!EN30,IF(UPPER(Planung!EN30)="H",$C30/2,0)))))))</f>
        <v>0.4</v>
      </c>
      <c r="EO30" s="27">
        <f>IF($A30="",0,IF(Mitarbeiter!$G$28=FALSE,0,IF(AND(Mitarbeiter!$E$28&lt;&gt;"",EO$5+6&lt;Mitarbeiter!$E$28),0,IF(AND(Mitarbeiter!$F$28&lt;&gt;"",EO$5&gt;Mitarbeiter!$F$28),0,IF(Planung!EO30="",$C30,IF(ISNUMBER(Planung!EO30),Planung!EO30,IF(UPPER(Planung!EO30)="H",$C30/2,0)))))))</f>
        <v>0.4</v>
      </c>
      <c r="EP30" s="27">
        <f>IF($A30="",0,IF(Mitarbeiter!$G$28=FALSE,0,IF(AND(Mitarbeiter!$E$28&lt;&gt;"",EP$5+6&lt;Mitarbeiter!$E$28),0,IF(AND(Mitarbeiter!$F$28&lt;&gt;"",EP$5&gt;Mitarbeiter!$F$28),0,IF(Planung!EP30="",$C30,IF(ISNUMBER(Planung!EP30),Planung!EP30,IF(UPPER(Planung!EP30)="H",$C30/2,0)))))))</f>
        <v>0.4</v>
      </c>
      <c r="EQ30" s="27">
        <f>IF($A30="",0,IF(Mitarbeiter!$G$28=FALSE,0,IF(AND(Mitarbeiter!$E$28&lt;&gt;"",EQ$5+6&lt;Mitarbeiter!$E$28),0,IF(AND(Mitarbeiter!$F$28&lt;&gt;"",EQ$5&gt;Mitarbeiter!$F$28),0,IF(Planung!EQ30="",$C30,IF(ISNUMBER(Planung!EQ30),Planung!EQ30,IF(UPPER(Planung!EQ30)="H",$C30/2,0)))))))</f>
        <v>0.4</v>
      </c>
      <c r="ER30" s="27">
        <f>IF($A30="",0,IF(Mitarbeiter!$G$28=FALSE,0,IF(AND(Mitarbeiter!$E$28&lt;&gt;"",ER$5+6&lt;Mitarbeiter!$E$28),0,IF(AND(Mitarbeiter!$F$28&lt;&gt;"",ER$5&gt;Mitarbeiter!$F$28),0,IF(Planung!ER30="",$C30,IF(ISNUMBER(Planung!ER30),Planung!ER30,IF(UPPER(Planung!ER30)="H",$C30/2,0)))))))</f>
        <v>0.4</v>
      </c>
      <c r="ES30" s="27">
        <f>IF($A30="",0,IF(Mitarbeiter!$G$28=FALSE,0,IF(AND(Mitarbeiter!$E$28&lt;&gt;"",ES$5+6&lt;Mitarbeiter!$E$28),0,IF(AND(Mitarbeiter!$F$28&lt;&gt;"",ES$5&gt;Mitarbeiter!$F$28),0,IF(Planung!ES30="",$C30,IF(ISNUMBER(Planung!ES30),Planung!ES30,IF(UPPER(Planung!ES30)="H",$C30/2,0)))))))</f>
        <v>0.4</v>
      </c>
      <c r="ET30" s="27">
        <f>IF($A30="",0,IF(Mitarbeiter!$G$28=FALSE,0,IF(AND(Mitarbeiter!$E$28&lt;&gt;"",ET$5+6&lt;Mitarbeiter!$E$28),0,IF(AND(Mitarbeiter!$F$28&lt;&gt;"",ET$5&gt;Mitarbeiter!$F$28),0,IF(Planung!ET30="",$C30,IF(ISNUMBER(Planung!ET30),Planung!ET30,IF(UPPER(Planung!ET30)="H",$C30/2,0)))))))</f>
        <v>0.4</v>
      </c>
      <c r="EU30" s="27">
        <f>IF($A30="",0,IF(Mitarbeiter!$G$28=FALSE,0,IF(AND(Mitarbeiter!$E$28&lt;&gt;"",EU$5+6&lt;Mitarbeiter!$E$28),0,IF(AND(Mitarbeiter!$F$28&lt;&gt;"",EU$5&gt;Mitarbeiter!$F$28),0,IF(Planung!EU30="",$C30,IF(ISNUMBER(Planung!EU30),Planung!EU30,IF(UPPER(Planung!EU30)="H",$C30/2,0)))))))</f>
        <v>0.4</v>
      </c>
      <c r="EV30" s="27">
        <f>IF($A30="",0,IF(Mitarbeiter!$G$28=FALSE,0,IF(AND(Mitarbeiter!$E$28&lt;&gt;"",EV$5+6&lt;Mitarbeiter!$E$28),0,IF(AND(Mitarbeiter!$F$28&lt;&gt;"",EV$5&gt;Mitarbeiter!$F$28),0,IF(Planung!EV30="",$C30,IF(ISNUMBER(Planung!EV30),Planung!EV30,IF(UPPER(Planung!EV30)="H",$C30/2,0)))))))</f>
        <v>0.4</v>
      </c>
      <c r="EW30" s="27">
        <f>IF($A30="",0,IF(Mitarbeiter!$G$28=FALSE,0,IF(AND(Mitarbeiter!$E$28&lt;&gt;"",EW$5+6&lt;Mitarbeiter!$E$28),0,IF(AND(Mitarbeiter!$F$28&lt;&gt;"",EW$5&gt;Mitarbeiter!$F$28),0,IF(Planung!EW30="",$C30,IF(ISNUMBER(Planung!EW30),Planung!EW30,IF(UPPER(Planung!EW30)="H",$C30/2,0)))))))</f>
        <v>0.4</v>
      </c>
      <c r="EX30" s="27">
        <f>IF($A30="",0,IF(Mitarbeiter!$G$28=FALSE,0,IF(AND(Mitarbeiter!$E$28&lt;&gt;"",EX$5+6&lt;Mitarbeiter!$E$28),0,IF(AND(Mitarbeiter!$F$28&lt;&gt;"",EX$5&gt;Mitarbeiter!$F$28),0,IF(Planung!EX30="",$C30,IF(ISNUMBER(Planung!EX30),Planung!EX30,IF(UPPER(Planung!EX30)="H",$C30/2,0)))))))</f>
        <v>0.4</v>
      </c>
      <c r="EY30" s="27">
        <f>IF($A30="",0,IF(Mitarbeiter!$G$28=FALSE,0,IF(AND(Mitarbeiter!$E$28&lt;&gt;"",EY$5+6&lt;Mitarbeiter!$E$28),0,IF(AND(Mitarbeiter!$F$28&lt;&gt;"",EY$5&gt;Mitarbeiter!$F$28),0,IF(Planung!EY30="",$C30,IF(ISNUMBER(Planung!EY30),Planung!EY30,IF(UPPER(Planung!EY30)="H",$C30/2,0)))))))</f>
        <v>0.4</v>
      </c>
      <c r="EZ30" s="27">
        <f>IF($A30="",0,IF(Mitarbeiter!$G$28=FALSE,0,IF(AND(Mitarbeiter!$E$28&lt;&gt;"",EZ$5+6&lt;Mitarbeiter!$E$28),0,IF(AND(Mitarbeiter!$F$28&lt;&gt;"",EZ$5&gt;Mitarbeiter!$F$28),0,IF(Planung!EZ30="",$C30,IF(ISNUMBER(Planung!EZ30),Planung!EZ30,IF(UPPER(Planung!EZ30)="H",$C30/2,0)))))))</f>
        <v>0.4</v>
      </c>
      <c r="FA30" s="27">
        <f>IF($A30="",0,IF(Mitarbeiter!$G$28=FALSE,0,IF(AND(Mitarbeiter!$E$28&lt;&gt;"",FA$5+6&lt;Mitarbeiter!$E$28),0,IF(AND(Mitarbeiter!$F$28&lt;&gt;"",FA$5&gt;Mitarbeiter!$F$28),0,IF(Planung!FA30="",$C30,IF(ISNUMBER(Planung!FA30),Planung!FA30,IF(UPPER(Planung!FA30)="H",$C30/2,0)))))))</f>
        <v>0.4</v>
      </c>
      <c r="FB30" s="27">
        <f>IF($A30="",0,IF(Mitarbeiter!$G$28=FALSE,0,IF(AND(Mitarbeiter!$E$28&lt;&gt;"",FB$5+6&lt;Mitarbeiter!$E$28),0,IF(AND(Mitarbeiter!$F$28&lt;&gt;"",FB$5&gt;Mitarbeiter!$F$28),0,IF(Planung!FB30="",$C30,IF(ISNUMBER(Planung!FB30),Planung!FB30,IF(UPPER(Planung!FB30)="H",$C30/2,0)))))))</f>
        <v>0.4</v>
      </c>
      <c r="FC30" s="27">
        <f>IF($A30="",0,IF(Mitarbeiter!$G$28=FALSE,0,IF(AND(Mitarbeiter!$E$28&lt;&gt;"",FC$5+6&lt;Mitarbeiter!$E$28),0,IF(AND(Mitarbeiter!$F$28&lt;&gt;"",FC$5&gt;Mitarbeiter!$F$28),0,IF(Planung!FC30="",$C30,IF(ISNUMBER(Planung!FC30),Planung!FC30,IF(UPPER(Planung!FC30)="H",$C30/2,0)))))))</f>
        <v>0.4</v>
      </c>
      <c r="FD30" s="27">
        <f>IF($A30="",0,IF(Mitarbeiter!$G$28=FALSE,0,IF(AND(Mitarbeiter!$E$28&lt;&gt;"",FD$5+6&lt;Mitarbeiter!$E$28),0,IF(AND(Mitarbeiter!$F$28&lt;&gt;"",FD$5&gt;Mitarbeiter!$F$28),0,IF(Planung!FD30="",$C30,IF(ISNUMBER(Planung!FD30),Planung!FD30,IF(UPPER(Planung!FD30)="H",$C30/2,0)))))))</f>
        <v>0.4</v>
      </c>
      <c r="FE30" s="27">
        <f>IF($A30="",0,IF(Mitarbeiter!$G$28=FALSE,0,IF(AND(Mitarbeiter!$E$28&lt;&gt;"",FE$5+6&lt;Mitarbeiter!$E$28),0,IF(AND(Mitarbeiter!$F$28&lt;&gt;"",FE$5&gt;Mitarbeiter!$F$28),0,IF(Planung!FE30="",$C30,IF(ISNUMBER(Planung!FE30),Planung!FE30,IF(UPPER(Planung!FE30)="H",$C30/2,0)))))))</f>
        <v>0.4</v>
      </c>
      <c r="FF30" s="27">
        <f>IF($A30="",0,IF(Mitarbeiter!$G$28=FALSE,0,IF(AND(Mitarbeiter!$E$28&lt;&gt;"",FF$5+6&lt;Mitarbeiter!$E$28),0,IF(AND(Mitarbeiter!$F$28&lt;&gt;"",FF$5&gt;Mitarbeiter!$F$28),0,IF(Planung!FF30="",$C30,IF(ISNUMBER(Planung!FF30),Planung!FF30,IF(UPPER(Planung!FF30)="H",$C30/2,0)))))))</f>
        <v>0.4</v>
      </c>
      <c r="FG30" s="27">
        <f>IF($A30="",0,IF(Mitarbeiter!$G$28=FALSE,0,IF(AND(Mitarbeiter!$E$28&lt;&gt;"",FG$5+6&lt;Mitarbeiter!$E$28),0,IF(AND(Mitarbeiter!$F$28&lt;&gt;"",FG$5&gt;Mitarbeiter!$F$28),0,IF(Planung!FG30="",$C30,IF(ISNUMBER(Planung!FG30),Planung!FG30,IF(UPPER(Planung!FG30)="H",$C30/2,0)))))))</f>
        <v>0.4</v>
      </c>
      <c r="FH30" s="27">
        <f>IF($A30="",0,IF(Mitarbeiter!$G$28=FALSE,0,IF(AND(Mitarbeiter!$E$28&lt;&gt;"",FH$5+6&lt;Mitarbeiter!$E$28),0,IF(AND(Mitarbeiter!$F$28&lt;&gt;"",FH$5&gt;Mitarbeiter!$F$28),0,IF(Planung!FH30="",$C30,IF(ISNUMBER(Planung!FH30),Planung!FH30,IF(UPPER(Planung!FH30)="H",$C30/2,0)))))))</f>
        <v>0.4</v>
      </c>
      <c r="FI30" s="27">
        <f>IF($A30="",0,IF(Mitarbeiter!$G$28=FALSE,0,IF(AND(Mitarbeiter!$E$28&lt;&gt;"",FI$5+6&lt;Mitarbeiter!$E$28),0,IF(AND(Mitarbeiter!$F$28&lt;&gt;"",FI$5&gt;Mitarbeiter!$F$28),0,IF(Planung!FI30="",$C30,IF(ISNUMBER(Planung!FI30),Planung!FI30,IF(UPPER(Planung!FI30)="H",$C30/2,0)))))))</f>
        <v>0.4</v>
      </c>
      <c r="FJ30" s="27">
        <f>IF($A30="",0,IF(Mitarbeiter!$G$28=FALSE,0,IF(AND(Mitarbeiter!$E$28&lt;&gt;"",FJ$5+6&lt;Mitarbeiter!$E$28),0,IF(AND(Mitarbeiter!$F$28&lt;&gt;"",FJ$5&gt;Mitarbeiter!$F$28),0,IF(Planung!FJ30="",$C30,IF(ISNUMBER(Planung!FJ30),Planung!FJ30,IF(UPPER(Planung!FJ30)="H",$C30/2,0)))))))</f>
        <v>0.4</v>
      </c>
      <c r="FK30" s="27">
        <f>IF($A30="",0,IF(Mitarbeiter!$G$28=FALSE,0,IF(AND(Mitarbeiter!$E$28&lt;&gt;"",FK$5+6&lt;Mitarbeiter!$E$28),0,IF(AND(Mitarbeiter!$F$28&lt;&gt;"",FK$5&gt;Mitarbeiter!$F$28),0,IF(Planung!FK30="",$C30,IF(ISNUMBER(Planung!FK30),Planung!FK30,IF(UPPER(Planung!FK30)="H",$C30/2,0)))))))</f>
        <v>0.4</v>
      </c>
      <c r="FL30" s="27">
        <f>IF($A30="",0,IF(Mitarbeiter!$G$28=FALSE,0,IF(AND(Mitarbeiter!$E$28&lt;&gt;"",FL$5+6&lt;Mitarbeiter!$E$28),0,IF(AND(Mitarbeiter!$F$28&lt;&gt;"",FL$5&gt;Mitarbeiter!$F$28),0,IF(Planung!FL30="",$C30,IF(ISNUMBER(Planung!FL30),Planung!FL30,IF(UPPER(Planung!FL30)="H",$C30/2,0)))))))</f>
        <v>0.4</v>
      </c>
      <c r="FM30" s="27">
        <f>IF($A30="",0,IF(Mitarbeiter!$G$28=FALSE,0,IF(AND(Mitarbeiter!$E$28&lt;&gt;"",FM$5+6&lt;Mitarbeiter!$E$28),0,IF(AND(Mitarbeiter!$F$28&lt;&gt;"",FM$5&gt;Mitarbeiter!$F$28),0,IF(Planung!FM30="",$C30,IF(ISNUMBER(Planung!FM30),Planung!FM30,IF(UPPER(Planung!FM30)="H",$C30/2,0)))))))</f>
        <v>0.4</v>
      </c>
      <c r="FN30" s="27">
        <f>IF($A30="",0,IF(Mitarbeiter!$G$28=FALSE,0,IF(AND(Mitarbeiter!$E$28&lt;&gt;"",FN$5+6&lt;Mitarbeiter!$E$28),0,IF(AND(Mitarbeiter!$F$28&lt;&gt;"",FN$5&gt;Mitarbeiter!$F$28),0,IF(Planung!FN30="",$C30,IF(ISNUMBER(Planung!FN30),Planung!FN30,IF(UPPER(Planung!FN30)="H",$C30/2,0)))))))</f>
        <v>0.4</v>
      </c>
      <c r="FO30" s="27">
        <f>IF($A30="",0,IF(Mitarbeiter!$G$28=FALSE,0,IF(AND(Mitarbeiter!$E$28&lt;&gt;"",FO$5+6&lt;Mitarbeiter!$E$28),0,IF(AND(Mitarbeiter!$F$28&lt;&gt;"",FO$5&gt;Mitarbeiter!$F$28),0,IF(Planung!FO30="",$C30,IF(ISNUMBER(Planung!FO30),Planung!FO30,IF(UPPER(Planung!FO30)="H",$C30/2,0)))))))</f>
        <v>0.4</v>
      </c>
      <c r="FP30" s="27">
        <f>IF($A30="",0,IF(Mitarbeiter!$G$28=FALSE,0,IF(AND(Mitarbeiter!$E$28&lt;&gt;"",FP$5+6&lt;Mitarbeiter!$E$28),0,IF(AND(Mitarbeiter!$F$28&lt;&gt;"",FP$5&gt;Mitarbeiter!$F$28),0,IF(Planung!FP30="",$C30,IF(ISNUMBER(Planung!FP30),Planung!FP30,IF(UPPER(Planung!FP30)="H",$C30/2,0)))))))</f>
        <v>0.4</v>
      </c>
      <c r="FQ30" s="27">
        <f>IF($A30="",0,IF(Mitarbeiter!$G$28=FALSE,0,IF(AND(Mitarbeiter!$E$28&lt;&gt;"",FQ$5+6&lt;Mitarbeiter!$E$28),0,IF(AND(Mitarbeiter!$F$28&lt;&gt;"",FQ$5&gt;Mitarbeiter!$F$28),0,IF(Planung!FQ30="",$C30,IF(ISNUMBER(Planung!FQ30),Planung!FQ30,IF(UPPER(Planung!FQ30)="H",$C30/2,0)))))))</f>
        <v>0.4</v>
      </c>
      <c r="FR30" s="27">
        <f>IF($A30="",0,IF(Mitarbeiter!$G$28=FALSE,0,IF(AND(Mitarbeiter!$E$28&lt;&gt;"",FR$5+6&lt;Mitarbeiter!$E$28),0,IF(AND(Mitarbeiter!$F$28&lt;&gt;"",FR$5&gt;Mitarbeiter!$F$28),0,IF(Planung!FR30="",$C30,IF(ISNUMBER(Planung!FR30),Planung!FR30,IF(UPPER(Planung!FR30)="H",$C30/2,0)))))))</f>
        <v>0.4</v>
      </c>
      <c r="FS30" s="27">
        <f>IF($A30="",0,IF(Mitarbeiter!$G$28=FALSE,0,IF(AND(Mitarbeiter!$E$28&lt;&gt;"",FS$5+6&lt;Mitarbeiter!$E$28),0,IF(AND(Mitarbeiter!$F$28&lt;&gt;"",FS$5&gt;Mitarbeiter!$F$28),0,IF(Planung!FS30="",$C30,IF(ISNUMBER(Planung!FS30),Planung!FS30,IF(UPPER(Planung!FS30)="H",$C30/2,0)))))))</f>
        <v>0.4</v>
      </c>
      <c r="FT30" s="27">
        <f>IF($A30="",0,IF(Mitarbeiter!$G$28=FALSE,0,IF(AND(Mitarbeiter!$E$28&lt;&gt;"",FT$5+6&lt;Mitarbeiter!$E$28),0,IF(AND(Mitarbeiter!$F$28&lt;&gt;"",FT$5&gt;Mitarbeiter!$F$28),0,IF(Planung!FT30="",$C30,IF(ISNUMBER(Planung!FT30),Planung!FT30,IF(UPPER(Planung!FT30)="H",$C30/2,0)))))))</f>
        <v>0.4</v>
      </c>
      <c r="FU30" s="27">
        <f>IF($A30="",0,IF(Mitarbeiter!$G$28=FALSE,0,IF(AND(Mitarbeiter!$E$28&lt;&gt;"",FU$5+6&lt;Mitarbeiter!$E$28),0,IF(AND(Mitarbeiter!$F$28&lt;&gt;"",FU$5&gt;Mitarbeiter!$F$28),0,IF(Planung!FU30="",$C30,IF(ISNUMBER(Planung!FU30),Planung!FU30,IF(UPPER(Planung!FU30)="H",$C30/2,0)))))))</f>
        <v>0.4</v>
      </c>
      <c r="FV30" s="27">
        <f>IF($A30="",0,IF(Mitarbeiter!$G$28=FALSE,0,IF(AND(Mitarbeiter!$E$28&lt;&gt;"",FV$5+6&lt;Mitarbeiter!$E$28),0,IF(AND(Mitarbeiter!$F$28&lt;&gt;"",FV$5&gt;Mitarbeiter!$F$28),0,IF(Planung!FV30="",$C30,IF(ISNUMBER(Planung!FV30),Planung!FV30,IF(UPPER(Planung!FV30)="H",$C30/2,0)))))))</f>
        <v>0.4</v>
      </c>
      <c r="FW30" s="27">
        <f>IF($A30="",0,IF(Mitarbeiter!$G$28=FALSE,0,IF(AND(Mitarbeiter!$E$28&lt;&gt;"",FW$5+6&lt;Mitarbeiter!$E$28),0,IF(AND(Mitarbeiter!$F$28&lt;&gt;"",FW$5&gt;Mitarbeiter!$F$28),0,IF(Planung!FW30="",$C30,IF(ISNUMBER(Planung!FW30),Planung!FW30,IF(UPPER(Planung!FW30)="H",$C30/2,0)))))))</f>
        <v>0.4</v>
      </c>
      <c r="FX30" s="27">
        <f>IF($A30="",0,IF(Mitarbeiter!$G$28=FALSE,0,IF(AND(Mitarbeiter!$E$28&lt;&gt;"",FX$5+6&lt;Mitarbeiter!$E$28),0,IF(AND(Mitarbeiter!$F$28&lt;&gt;"",FX$5&gt;Mitarbeiter!$F$28),0,IF(Planung!FX30="",$C30,IF(ISNUMBER(Planung!FX30),Planung!FX30,IF(UPPER(Planung!FX30)="H",$C30/2,0)))))))</f>
        <v>0.4</v>
      </c>
      <c r="FY30" s="27">
        <f>IF($A30="",0,IF(Mitarbeiter!$G$28=FALSE,0,IF(AND(Mitarbeiter!$E$28&lt;&gt;"",FY$5+6&lt;Mitarbeiter!$E$28),0,IF(AND(Mitarbeiter!$F$28&lt;&gt;"",FY$5&gt;Mitarbeiter!$F$28),0,IF(Planung!FY30="",$C30,IF(ISNUMBER(Planung!FY30),Planung!FY30,IF(UPPER(Planung!FY30)="H",$C30/2,0)))))))</f>
        <v>0.4</v>
      </c>
      <c r="FZ30" s="27">
        <f>IF($A30="",0,IF(Mitarbeiter!$G$28=FALSE,0,IF(AND(Mitarbeiter!$E$28&lt;&gt;"",FZ$5+6&lt;Mitarbeiter!$E$28),0,IF(AND(Mitarbeiter!$F$28&lt;&gt;"",FZ$5&gt;Mitarbeiter!$F$28),0,IF(Planung!FZ30="",$C30,IF(ISNUMBER(Planung!FZ30),Planung!FZ30,IF(UPPER(Planung!FZ30)="H",$C30/2,0)))))))</f>
        <v>0.4</v>
      </c>
      <c r="GA30" s="27">
        <f>IF($A30="",0,IF(Mitarbeiter!$G$28=FALSE,0,IF(AND(Mitarbeiter!$E$28&lt;&gt;"",GA$5+6&lt;Mitarbeiter!$E$28),0,IF(AND(Mitarbeiter!$F$28&lt;&gt;"",GA$5&gt;Mitarbeiter!$F$28),0,IF(Planung!GA30="",$C30,IF(ISNUMBER(Planung!GA30),Planung!GA30,IF(UPPER(Planung!GA30)="H",$C30/2,0)))))))</f>
        <v>0.4</v>
      </c>
      <c r="GB30" s="27">
        <f>IF($A30="",0,IF(Mitarbeiter!$G$28=FALSE,0,IF(AND(Mitarbeiter!$E$28&lt;&gt;"",GB$5+6&lt;Mitarbeiter!$E$28),0,IF(AND(Mitarbeiter!$F$28&lt;&gt;"",GB$5&gt;Mitarbeiter!$F$28),0,IF(Planung!GB30="",$C30,IF(ISNUMBER(Planung!GB30),Planung!GB30,IF(UPPER(Planung!GB30)="H",$C30/2,0)))))))</f>
        <v>0.4</v>
      </c>
      <c r="GC30" s="27">
        <f>IF($A30="",0,IF(Mitarbeiter!$G$28=FALSE,0,IF(AND(Mitarbeiter!$E$28&lt;&gt;"",GC$5+6&lt;Mitarbeiter!$E$28),0,IF(AND(Mitarbeiter!$F$28&lt;&gt;"",GC$5&gt;Mitarbeiter!$F$28),0,IF(Planung!GC30="",$C30,IF(ISNUMBER(Planung!GC30),Planung!GC30,IF(UPPER(Planung!GC30)="H",$C30/2,0)))))))</f>
        <v>0.4</v>
      </c>
      <c r="GD30" s="27">
        <f>IF($A30="",0,IF(Mitarbeiter!$G$28=FALSE,0,IF(AND(Mitarbeiter!$E$28&lt;&gt;"",GD$5+6&lt;Mitarbeiter!$E$28),0,IF(AND(Mitarbeiter!$F$28&lt;&gt;"",GD$5&gt;Mitarbeiter!$F$28),0,IF(Planung!GD30="",$C30,IF(ISNUMBER(Planung!GD30),Planung!GD30,IF(UPPER(Planung!GD30)="H",$C30/2,0)))))))</f>
        <v>0.4</v>
      </c>
      <c r="GE30" s="27">
        <f>IF($A30="",0,IF(Mitarbeiter!$G$28=FALSE,0,IF(AND(Mitarbeiter!$E$28&lt;&gt;"",GE$5+6&lt;Mitarbeiter!$E$28),0,IF(AND(Mitarbeiter!$F$28&lt;&gt;"",GE$5&gt;Mitarbeiter!$F$28),0,IF(Planung!GE30="",$C30,IF(ISNUMBER(Planung!GE30),Planung!GE30,IF(UPPER(Planung!GE30)="H",$C30/2,0)))))))</f>
        <v>0.4</v>
      </c>
      <c r="GF30" s="27">
        <f>IF($A30="",0,IF(Mitarbeiter!$G$28=FALSE,0,IF(AND(Mitarbeiter!$E$28&lt;&gt;"",GF$5+6&lt;Mitarbeiter!$E$28),0,IF(AND(Mitarbeiter!$F$28&lt;&gt;"",GF$5&gt;Mitarbeiter!$F$28),0,IF(Planung!GF30="",$C30,IF(ISNUMBER(Planung!GF30),Planung!GF30,IF(UPPER(Planung!GF30)="H",$C30/2,0)))))))</f>
        <v>0.4</v>
      </c>
      <c r="GG30" s="27">
        <f>IF($A30="",0,IF(Mitarbeiter!$G$28=FALSE,0,IF(AND(Mitarbeiter!$E$28&lt;&gt;"",GG$5+6&lt;Mitarbeiter!$E$28),0,IF(AND(Mitarbeiter!$F$28&lt;&gt;"",GG$5&gt;Mitarbeiter!$F$28),0,IF(Planung!GG30="",$C30,IF(ISNUMBER(Planung!GG30),Planung!GG30,IF(UPPER(Planung!GG30)="H",$C30/2,0)))))))</f>
        <v>0.4</v>
      </c>
      <c r="GH30" s="27">
        <f>IF($A30="",0,IF(Mitarbeiter!$G$28=FALSE,0,IF(AND(Mitarbeiter!$E$28&lt;&gt;"",GH$5+6&lt;Mitarbeiter!$E$28),0,IF(AND(Mitarbeiter!$F$28&lt;&gt;"",GH$5&gt;Mitarbeiter!$F$28),0,IF(Planung!GH30="",$C30,IF(ISNUMBER(Planung!GH30),Planung!GH30,IF(UPPER(Planung!GH30)="H",$C30/2,0)))))))</f>
        <v>0.4</v>
      </c>
      <c r="GI30" s="27">
        <f>IF($A30="",0,IF(Mitarbeiter!$G$28=FALSE,0,IF(AND(Mitarbeiter!$E$28&lt;&gt;"",GI$5+6&lt;Mitarbeiter!$E$28),0,IF(AND(Mitarbeiter!$F$28&lt;&gt;"",GI$5&gt;Mitarbeiter!$F$28),0,IF(Planung!GI30="",$C30,IF(ISNUMBER(Planung!GI30),Planung!GI30,IF(UPPER(Planung!GI30)="H",$C30/2,0)))))))</f>
        <v>0.4</v>
      </c>
      <c r="GJ30" s="27">
        <f>IF($A30="",0,IF(Mitarbeiter!$G$28=FALSE,0,IF(AND(Mitarbeiter!$E$28&lt;&gt;"",GJ$5+6&lt;Mitarbeiter!$E$28),0,IF(AND(Mitarbeiter!$F$28&lt;&gt;"",GJ$5&gt;Mitarbeiter!$F$28),0,IF(Planung!GJ30="",$C30,IF(ISNUMBER(Planung!GJ30),Planung!GJ30,IF(UPPER(Planung!GJ30)="H",$C30/2,0)))))))</f>
        <v>0.4</v>
      </c>
      <c r="GK30" s="27">
        <f>IF($A30="",0,IF(Mitarbeiter!$G$28=FALSE,0,IF(AND(Mitarbeiter!$E$28&lt;&gt;"",GK$5+6&lt;Mitarbeiter!$E$28),0,IF(AND(Mitarbeiter!$F$28&lt;&gt;"",GK$5&gt;Mitarbeiter!$F$28),0,IF(Planung!GK30="",$C30,IF(ISNUMBER(Planung!GK30),Planung!GK30,IF(UPPER(Planung!GK30)="H",$C30/2,0)))))))</f>
        <v>0.4</v>
      </c>
      <c r="GL30" s="27">
        <f>IF($A30="",0,IF(Mitarbeiter!$G$28=FALSE,0,IF(AND(Mitarbeiter!$E$28&lt;&gt;"",GL$5+6&lt;Mitarbeiter!$E$28),0,IF(AND(Mitarbeiter!$F$28&lt;&gt;"",GL$5&gt;Mitarbeiter!$F$28),0,IF(Planung!GL30="",$C30,IF(ISNUMBER(Planung!GL30),Planung!GL30,IF(UPPER(Planung!GL30)="H",$C30/2,0)))))))</f>
        <v>0.4</v>
      </c>
      <c r="GM30" s="27">
        <f>IF($A30="",0,IF(Mitarbeiter!$G$28=FALSE,0,IF(AND(Mitarbeiter!$E$28&lt;&gt;"",GM$5+6&lt;Mitarbeiter!$E$28),0,IF(AND(Mitarbeiter!$F$28&lt;&gt;"",GM$5&gt;Mitarbeiter!$F$28),0,IF(Planung!GM30="",$C30,IF(ISNUMBER(Planung!GM30),Planung!GM30,IF(UPPER(Planung!GM30)="H",$C30/2,0)))))))</f>
        <v>0.4</v>
      </c>
      <c r="GN30" s="27">
        <f>IF($A30="",0,IF(Mitarbeiter!$G$28=FALSE,0,IF(AND(Mitarbeiter!$E$28&lt;&gt;"",GN$5+6&lt;Mitarbeiter!$E$28),0,IF(AND(Mitarbeiter!$F$28&lt;&gt;"",GN$5&gt;Mitarbeiter!$F$28),0,IF(Planung!GN30="",$C30,IF(ISNUMBER(Planung!GN30),Planung!GN30,IF(UPPER(Planung!GN30)="H",$C30/2,0)))))))</f>
        <v>0.4</v>
      </c>
      <c r="GO30" s="27">
        <f>IF($A30="",0,IF(Mitarbeiter!$G$28=FALSE,0,IF(AND(Mitarbeiter!$E$28&lt;&gt;"",GO$5+6&lt;Mitarbeiter!$E$28),0,IF(AND(Mitarbeiter!$F$28&lt;&gt;"",GO$5&gt;Mitarbeiter!$F$28),0,IF(Planung!GO30="",$C30,IF(ISNUMBER(Planung!GO30),Planung!GO30,IF(UPPER(Planung!GO30)="H",$C30/2,0)))))))</f>
        <v>0.4</v>
      </c>
      <c r="GP30" s="27">
        <f>IF($A30="",0,IF(Mitarbeiter!$G$28=FALSE,0,IF(AND(Mitarbeiter!$E$28&lt;&gt;"",GP$5+6&lt;Mitarbeiter!$E$28),0,IF(AND(Mitarbeiter!$F$28&lt;&gt;"",GP$5&gt;Mitarbeiter!$F$28),0,IF(Planung!GP30="",$C30,IF(ISNUMBER(Planung!GP30),Planung!GP30,IF(UPPER(Planung!GP30)="H",$C30/2,0)))))))</f>
        <v>0.4</v>
      </c>
      <c r="GQ30" s="27">
        <f>IF($A30="",0,IF(Mitarbeiter!$G$28=FALSE,0,IF(AND(Mitarbeiter!$E$28&lt;&gt;"",GQ$5+6&lt;Mitarbeiter!$E$28),0,IF(AND(Mitarbeiter!$F$28&lt;&gt;"",GQ$5&gt;Mitarbeiter!$F$28),0,IF(Planung!GQ30="",$C30,IF(ISNUMBER(Planung!GQ30),Planung!GQ30,IF(UPPER(Planung!GQ30)="H",$C30/2,0)))))))</f>
        <v>0.4</v>
      </c>
      <c r="GR30" s="27">
        <f>IF($A30="",0,IF(Mitarbeiter!$G$28=FALSE,0,IF(AND(Mitarbeiter!$E$28&lt;&gt;"",GR$5+6&lt;Mitarbeiter!$E$28),0,IF(AND(Mitarbeiter!$F$28&lt;&gt;"",GR$5&gt;Mitarbeiter!$F$28),0,IF(Planung!GR30="",$C30,IF(ISNUMBER(Planung!GR30),Planung!GR30,IF(UPPER(Planung!GR30)="H",$C30/2,0)))))))</f>
        <v>0.4</v>
      </c>
      <c r="GS30" s="27">
        <f>IF($A30="",0,IF(Mitarbeiter!$G$28=FALSE,0,IF(AND(Mitarbeiter!$E$28&lt;&gt;"",GS$5+6&lt;Mitarbeiter!$E$28),0,IF(AND(Mitarbeiter!$F$28&lt;&gt;"",GS$5&gt;Mitarbeiter!$F$28),0,IF(Planung!GS30="",$C30,IF(ISNUMBER(Planung!GS30),Planung!GS30,IF(UPPER(Planung!GS30)="H",$C30/2,0)))))))</f>
        <v>0.4</v>
      </c>
      <c r="GT30" s="27">
        <f>IF($A30="",0,IF(Mitarbeiter!$G$28=FALSE,0,IF(AND(Mitarbeiter!$E$28&lt;&gt;"",GT$5+6&lt;Mitarbeiter!$E$28),0,IF(AND(Mitarbeiter!$F$28&lt;&gt;"",GT$5&gt;Mitarbeiter!$F$28),0,IF(Planung!GT30="",$C30,IF(ISNUMBER(Planung!GT30),Planung!GT30,IF(UPPER(Planung!GT30)="H",$C30/2,0)))))))</f>
        <v>0.4</v>
      </c>
      <c r="GU30" s="27">
        <f>IF($A30="",0,IF(Mitarbeiter!$G$28=FALSE,0,IF(AND(Mitarbeiter!$E$28&lt;&gt;"",GU$5+6&lt;Mitarbeiter!$E$28),0,IF(AND(Mitarbeiter!$F$28&lt;&gt;"",GU$5&gt;Mitarbeiter!$F$28),0,IF(Planung!GU30="",$C30,IF(ISNUMBER(Planung!GU30),Planung!GU30,IF(UPPER(Planung!GU30)="H",$C30/2,0)))))))</f>
        <v>0.4</v>
      </c>
      <c r="GV30" s="27">
        <f>IF($A30="",0,IF(Mitarbeiter!$G$28=FALSE,0,IF(AND(Mitarbeiter!$E$28&lt;&gt;"",GV$5+6&lt;Mitarbeiter!$E$28),0,IF(AND(Mitarbeiter!$F$28&lt;&gt;"",GV$5&gt;Mitarbeiter!$F$28),0,IF(Planung!GV30="",$C30,IF(ISNUMBER(Planung!GV30),Planung!GV30,IF(UPPER(Planung!GV30)="H",$C30/2,0)))))))</f>
        <v>0.4</v>
      </c>
      <c r="GW30" s="27">
        <f>IF($A30="",0,IF(Mitarbeiter!$G$28=FALSE,0,IF(AND(Mitarbeiter!$E$28&lt;&gt;"",GW$5+6&lt;Mitarbeiter!$E$28),0,IF(AND(Mitarbeiter!$F$28&lt;&gt;"",GW$5&gt;Mitarbeiter!$F$28),0,IF(Planung!GW30="",$C30,IF(ISNUMBER(Planung!GW30),Planung!GW30,IF(UPPER(Planung!GW30)="H",$C30/2,0)))))))</f>
        <v>0.4</v>
      </c>
      <c r="GX30" s="27">
        <f>IF($A30="",0,IF(Mitarbeiter!$G$28=FALSE,0,IF(AND(Mitarbeiter!$E$28&lt;&gt;"",GX$5+6&lt;Mitarbeiter!$E$28),0,IF(AND(Mitarbeiter!$F$28&lt;&gt;"",GX$5&gt;Mitarbeiter!$F$28),0,IF(Planung!GX30="",$C30,IF(ISNUMBER(Planung!GX30),Planung!GX30,IF(UPPER(Planung!GX30)="H",$C30/2,0)))))))</f>
        <v>0.4</v>
      </c>
      <c r="GY30" s="27">
        <f>IF($A30="",0,IF(Mitarbeiter!$G$28=FALSE,0,IF(AND(Mitarbeiter!$E$28&lt;&gt;"",GY$5+6&lt;Mitarbeiter!$E$28),0,IF(AND(Mitarbeiter!$F$28&lt;&gt;"",GY$5&gt;Mitarbeiter!$F$28),0,IF(Planung!GY30="",$C30,IF(ISNUMBER(Planung!GY30),Planung!GY30,IF(UPPER(Planung!GY30)="H",$C30/2,0)))))))</f>
        <v>0.4</v>
      </c>
      <c r="GZ30" s="27">
        <f>IF($A30="",0,IF(Mitarbeiter!$G$28=FALSE,0,IF(AND(Mitarbeiter!$E$28&lt;&gt;"",GZ$5+6&lt;Mitarbeiter!$E$28),0,IF(AND(Mitarbeiter!$F$28&lt;&gt;"",GZ$5&gt;Mitarbeiter!$F$28),0,IF(Planung!GZ30="",$C30,IF(ISNUMBER(Planung!GZ30),Planung!GZ30,IF(UPPER(Planung!GZ30)="H",$C30/2,0)))))))</f>
        <v>0.4</v>
      </c>
      <c r="HA30" s="27">
        <f>IF($A30="",0,IF(Mitarbeiter!$G$28=FALSE,0,IF(AND(Mitarbeiter!$E$28&lt;&gt;"",HA$5+6&lt;Mitarbeiter!$E$28),0,IF(AND(Mitarbeiter!$F$28&lt;&gt;"",HA$5&gt;Mitarbeiter!$F$28),0,IF(Planung!HA30="",$C30,IF(ISNUMBER(Planung!HA30),Planung!HA30,IF(UPPER(Planung!HA30)="H",$C30/2,0)))))))</f>
        <v>0.4</v>
      </c>
      <c r="HB30" s="27">
        <f>IF($A30="",0,IF(Mitarbeiter!$G$28=FALSE,0,IF(AND(Mitarbeiter!$E$28&lt;&gt;"",HB$5+6&lt;Mitarbeiter!$E$28),0,IF(AND(Mitarbeiter!$F$28&lt;&gt;"",HB$5&gt;Mitarbeiter!$F$28),0,IF(Planung!HB30="",$C30,IF(ISNUMBER(Planung!HB30),Planung!HB30,IF(UPPER(Planung!HB30)="H",$C30/2,0)))))))</f>
        <v>0.4</v>
      </c>
      <c r="HC30" s="27">
        <f>IF($A30="",0,IF(Mitarbeiter!$G$28=FALSE,0,IF(AND(Mitarbeiter!$E$28&lt;&gt;"",HC$5+6&lt;Mitarbeiter!$E$28),0,IF(AND(Mitarbeiter!$F$28&lt;&gt;"",HC$5&gt;Mitarbeiter!$F$28),0,IF(Planung!HC30="",$C30,IF(ISNUMBER(Planung!HC30),Planung!HC30,IF(UPPER(Planung!HC30)="H",$C30/2,0)))))))</f>
        <v>0.4</v>
      </c>
      <c r="HD30" s="27">
        <f>IF($A30="",0,IF(Mitarbeiter!$G$28=FALSE,0,IF(AND(Mitarbeiter!$E$28&lt;&gt;"",HD$5+6&lt;Mitarbeiter!$E$28),0,IF(AND(Mitarbeiter!$F$28&lt;&gt;"",HD$5&gt;Mitarbeiter!$F$28),0,IF(Planung!HD30="",$C30,IF(ISNUMBER(Planung!HD30),Planung!HD30,IF(UPPER(Planung!HD30)="H",$C30/2,0)))))))</f>
        <v>0.4</v>
      </c>
      <c r="HE30" s="27">
        <f>IF($A30="",0,IF(Mitarbeiter!$G$28=FALSE,0,IF(AND(Mitarbeiter!$E$28&lt;&gt;"",HE$5+6&lt;Mitarbeiter!$E$28),0,IF(AND(Mitarbeiter!$F$28&lt;&gt;"",HE$5&gt;Mitarbeiter!$F$28),0,IF(Planung!HE30="",$C30,IF(ISNUMBER(Planung!HE30),Planung!HE30,IF(UPPER(Planung!HE30)="H",$C30/2,0)))))))</f>
        <v>0.4</v>
      </c>
      <c r="HF30" s="27">
        <f>IF($A30="",0,IF(Mitarbeiter!$G$28=FALSE,0,IF(AND(Mitarbeiter!$E$28&lt;&gt;"",HF$5+6&lt;Mitarbeiter!$E$28),0,IF(AND(Mitarbeiter!$F$28&lt;&gt;"",HF$5&gt;Mitarbeiter!$F$28),0,IF(Planung!HF30="",$C30,IF(ISNUMBER(Planung!HF30),Planung!HF30,IF(UPPER(Planung!HF30)="H",$C30/2,0)))))))</f>
        <v>0.4</v>
      </c>
      <c r="HG30" s="27">
        <f>IF($A30="",0,IF(Mitarbeiter!$G$28=FALSE,0,IF(AND(Mitarbeiter!$E$28&lt;&gt;"",HG$5+6&lt;Mitarbeiter!$E$28),0,IF(AND(Mitarbeiter!$F$28&lt;&gt;"",HG$5&gt;Mitarbeiter!$F$28),0,IF(Planung!HG30="",$C30,IF(ISNUMBER(Planung!HG30),Planung!HG30,IF(UPPER(Planung!HG30)="H",$C30/2,0)))))))</f>
        <v>0.4</v>
      </c>
      <c r="HH30" s="27">
        <f>IF($A30="",0,IF(Mitarbeiter!$G$28=FALSE,0,IF(AND(Mitarbeiter!$E$28&lt;&gt;"",HH$5+6&lt;Mitarbeiter!$E$28),0,IF(AND(Mitarbeiter!$F$28&lt;&gt;"",HH$5&gt;Mitarbeiter!$F$28),0,IF(Planung!HH30="",$C30,IF(ISNUMBER(Planung!HH30),Planung!HH30,IF(UPPER(Planung!HH30)="H",$C30/2,0)))))))</f>
        <v>0.4</v>
      </c>
      <c r="HI30" s="27">
        <f>IF($A30="",0,IF(Mitarbeiter!$G$28=FALSE,0,IF(AND(Mitarbeiter!$E$28&lt;&gt;"",HI$5+6&lt;Mitarbeiter!$E$28),0,IF(AND(Mitarbeiter!$F$28&lt;&gt;"",HI$5&gt;Mitarbeiter!$F$28),0,IF(Planung!HI30="",$C30,IF(ISNUMBER(Planung!HI30),Planung!HI30,IF(UPPER(Planung!HI30)="H",$C30/2,0)))))))</f>
        <v>0.4</v>
      </c>
      <c r="HJ30" s="27">
        <f>IF($A30="",0,IF(Mitarbeiter!$G$28=FALSE,0,IF(AND(Mitarbeiter!$E$28&lt;&gt;"",HJ$5+6&lt;Mitarbeiter!$E$28),0,IF(AND(Mitarbeiter!$F$28&lt;&gt;"",HJ$5&gt;Mitarbeiter!$F$28),0,IF(Planung!HJ30="",$C30,IF(ISNUMBER(Planung!HJ30),Planung!HJ30,IF(UPPER(Planung!HJ30)="H",$C30/2,0)))))))</f>
        <v>0.4</v>
      </c>
      <c r="HK30" s="27">
        <f>IF($A30="",0,IF(Mitarbeiter!$G$28=FALSE,0,IF(AND(Mitarbeiter!$E$28&lt;&gt;"",HK$5+6&lt;Mitarbeiter!$E$28),0,IF(AND(Mitarbeiter!$F$28&lt;&gt;"",HK$5&gt;Mitarbeiter!$F$28),0,IF(Planung!HK30="",$C30,IF(ISNUMBER(Planung!HK30),Planung!HK30,IF(UPPER(Planung!HK30)="H",$C30/2,0)))))))</f>
        <v>0.4</v>
      </c>
      <c r="HL30" s="27">
        <f>IF($A30="",0,IF(Mitarbeiter!$G$28=FALSE,0,IF(AND(Mitarbeiter!$E$28&lt;&gt;"",HL$5+6&lt;Mitarbeiter!$E$28),0,IF(AND(Mitarbeiter!$F$28&lt;&gt;"",HL$5&gt;Mitarbeiter!$F$28),0,IF(Planung!HL30="",$C30,IF(ISNUMBER(Planung!HL30),Planung!HL30,IF(UPPER(Planung!HL30)="H",$C30/2,0)))))))</f>
        <v>0.4</v>
      </c>
      <c r="HM30" s="27">
        <f>IF($A30="",0,IF(Mitarbeiter!$G$28=FALSE,0,IF(AND(Mitarbeiter!$E$28&lt;&gt;"",HM$5+6&lt;Mitarbeiter!$E$28),0,IF(AND(Mitarbeiter!$F$28&lt;&gt;"",HM$5&gt;Mitarbeiter!$F$28),0,IF(Planung!HM30="",$C30,IF(ISNUMBER(Planung!HM30),Planung!HM30,IF(UPPER(Planung!HM30)="H",$C30/2,0)))))))</f>
        <v>0.4</v>
      </c>
      <c r="HN30" s="27">
        <f>IF($A30="",0,IF(Mitarbeiter!$G$28=FALSE,0,IF(AND(Mitarbeiter!$E$28&lt;&gt;"",HN$5+6&lt;Mitarbeiter!$E$28),0,IF(AND(Mitarbeiter!$F$28&lt;&gt;"",HN$5&gt;Mitarbeiter!$F$28),0,IF(Planung!HN30="",$C30,IF(ISNUMBER(Planung!HN30),Planung!HN30,IF(UPPER(Planung!HN30)="H",$C30/2,0)))))))</f>
        <v>0.4</v>
      </c>
      <c r="HO30" s="27">
        <f>IF($A30="",0,IF(Mitarbeiter!$G$28=FALSE,0,IF(AND(Mitarbeiter!$E$28&lt;&gt;"",HO$5+6&lt;Mitarbeiter!$E$28),0,IF(AND(Mitarbeiter!$F$28&lt;&gt;"",HO$5&gt;Mitarbeiter!$F$28),0,IF(Planung!HO30="",$C30,IF(ISNUMBER(Planung!HO30),Planung!HO30,IF(UPPER(Planung!HO30)="H",$C30/2,0)))))))</f>
        <v>0.4</v>
      </c>
      <c r="HP30" s="27">
        <f>IF($A30="",0,IF(Mitarbeiter!$G$28=FALSE,0,IF(AND(Mitarbeiter!$E$28&lt;&gt;"",HP$5+6&lt;Mitarbeiter!$E$28),0,IF(AND(Mitarbeiter!$F$28&lt;&gt;"",HP$5&gt;Mitarbeiter!$F$28),0,IF(Planung!HP30="",$C30,IF(ISNUMBER(Planung!HP30),Planung!HP30,IF(UPPER(Planung!HP30)="H",$C30/2,0)))))))</f>
        <v>0.4</v>
      </c>
      <c r="HQ30" s="27">
        <f>IF($A30="",0,IF(Mitarbeiter!$G$28=FALSE,0,IF(AND(Mitarbeiter!$E$28&lt;&gt;"",HQ$5+6&lt;Mitarbeiter!$E$28),0,IF(AND(Mitarbeiter!$F$28&lt;&gt;"",HQ$5&gt;Mitarbeiter!$F$28),0,IF(Planung!HQ30="",$C30,IF(ISNUMBER(Planung!HQ30),Planung!HQ30,IF(UPPER(Planung!HQ30)="H",$C30/2,0)))))))</f>
        <v>0.4</v>
      </c>
      <c r="HR30" s="27">
        <f>IF($A30="",0,IF(Mitarbeiter!$G$28=FALSE,0,IF(AND(Mitarbeiter!$E$28&lt;&gt;"",HR$5+6&lt;Mitarbeiter!$E$28),0,IF(AND(Mitarbeiter!$F$28&lt;&gt;"",HR$5&gt;Mitarbeiter!$F$28),0,IF(Planung!HR30="",$C30,IF(ISNUMBER(Planung!HR30),Planung!HR30,IF(UPPER(Planung!HR30)="H",$C30/2,0)))))))</f>
        <v>0.4</v>
      </c>
      <c r="HS30" s="27">
        <f>IF($A30="",0,IF(Mitarbeiter!$G$28=FALSE,0,IF(AND(Mitarbeiter!$E$28&lt;&gt;"",HS$5+6&lt;Mitarbeiter!$E$28),0,IF(AND(Mitarbeiter!$F$28&lt;&gt;"",HS$5&gt;Mitarbeiter!$F$28),0,IF(Planung!HS30="",$C30,IF(ISNUMBER(Planung!HS30),Planung!HS30,IF(UPPER(Planung!HS30)="H",$C30/2,0)))))))</f>
        <v>0.4</v>
      </c>
      <c r="HT30" s="27">
        <f>IF($A30="",0,IF(Mitarbeiter!$G$28=FALSE,0,IF(AND(Mitarbeiter!$E$28&lt;&gt;"",HT$5+6&lt;Mitarbeiter!$E$28),0,IF(AND(Mitarbeiter!$F$28&lt;&gt;"",HT$5&gt;Mitarbeiter!$F$28),0,IF(Planung!HT30="",$C30,IF(ISNUMBER(Planung!HT30),Planung!HT30,IF(UPPER(Planung!HT30)="H",$C30/2,0)))))))</f>
        <v>0.4</v>
      </c>
      <c r="HU30" s="27">
        <f>IF($A30="",0,IF(Mitarbeiter!$G$28=FALSE,0,IF(AND(Mitarbeiter!$E$28&lt;&gt;"",HU$5+6&lt;Mitarbeiter!$E$28),0,IF(AND(Mitarbeiter!$F$28&lt;&gt;"",HU$5&gt;Mitarbeiter!$F$28),0,IF(Planung!HU30="",$C30,IF(ISNUMBER(Planung!HU30),Planung!HU30,IF(UPPER(Planung!HU30)="H",$C30/2,0)))))))</f>
        <v>0.4</v>
      </c>
      <c r="HV30" s="27">
        <f>IF($A30="",0,IF(Mitarbeiter!$G$28=FALSE,0,IF(AND(Mitarbeiter!$E$28&lt;&gt;"",HV$5+6&lt;Mitarbeiter!$E$28),0,IF(AND(Mitarbeiter!$F$28&lt;&gt;"",HV$5&gt;Mitarbeiter!$F$28),0,IF(Planung!HV30="",$C30,IF(ISNUMBER(Planung!HV30),Planung!HV30,IF(UPPER(Planung!HV30)="H",$C30/2,0)))))))</f>
        <v>0.4</v>
      </c>
      <c r="HW30" s="27">
        <f>IF($A30="",0,IF(Mitarbeiter!$G$28=FALSE,0,IF(AND(Mitarbeiter!$E$28&lt;&gt;"",HW$5+6&lt;Mitarbeiter!$E$28),0,IF(AND(Mitarbeiter!$F$28&lt;&gt;"",HW$5&gt;Mitarbeiter!$F$28),0,IF(Planung!HW30="",$C30,IF(ISNUMBER(Planung!HW30),Planung!HW30,IF(UPPER(Planung!HW30)="H",$C30/2,0)))))))</f>
        <v>0.4</v>
      </c>
      <c r="HX30" s="27">
        <f>IF($A30="",0,IF(Mitarbeiter!$G$28=FALSE,0,IF(AND(Mitarbeiter!$E$28&lt;&gt;"",HX$5+6&lt;Mitarbeiter!$E$28),0,IF(AND(Mitarbeiter!$F$28&lt;&gt;"",HX$5&gt;Mitarbeiter!$F$28),0,IF(Planung!HX30="",$C30,IF(ISNUMBER(Planung!HX30),Planung!HX30,IF(UPPER(Planung!HX30)="H",$C30/2,0)))))))</f>
        <v>0.4</v>
      </c>
      <c r="HY30" s="27">
        <f>IF($A30="",0,IF(Mitarbeiter!$G$28=FALSE,0,IF(AND(Mitarbeiter!$E$28&lt;&gt;"",HY$5+6&lt;Mitarbeiter!$E$28),0,IF(AND(Mitarbeiter!$F$28&lt;&gt;"",HY$5&gt;Mitarbeiter!$F$28),0,IF(Planung!HY30="",$C30,IF(ISNUMBER(Planung!HY30),Planung!HY30,IF(UPPER(Planung!HY30)="H",$C30/2,0)))))))</f>
        <v>0.4</v>
      </c>
      <c r="HZ30" s="27">
        <f>IF($A30="",0,IF(Mitarbeiter!$G$28=FALSE,0,IF(AND(Mitarbeiter!$E$28&lt;&gt;"",HZ$5+6&lt;Mitarbeiter!$E$28),0,IF(AND(Mitarbeiter!$F$28&lt;&gt;"",HZ$5&gt;Mitarbeiter!$F$28),0,IF(Planung!HZ30="",$C30,IF(ISNUMBER(Planung!HZ30),Planung!HZ30,IF(UPPER(Planung!HZ30)="H",$C30/2,0)))))))</f>
        <v>0.4</v>
      </c>
      <c r="IA30" s="27">
        <f>IF($A30="",0,IF(Mitarbeiter!$G$28=FALSE,0,IF(AND(Mitarbeiter!$E$28&lt;&gt;"",IA$5+6&lt;Mitarbeiter!$E$28),0,IF(AND(Mitarbeiter!$F$28&lt;&gt;"",IA$5&gt;Mitarbeiter!$F$28),0,IF(Planung!IA30="",$C30,IF(ISNUMBER(Planung!IA30),Planung!IA30,IF(UPPER(Planung!IA30)="H",$C30/2,0)))))))</f>
        <v>0.4</v>
      </c>
    </row>
    <row r="31" spans="1:235" x14ac:dyDescent="0.25">
      <c r="A31" s="7" t="str">
        <f>Planung!A31</f>
        <v>Thoma</v>
      </c>
      <c r="B31" s="7" t="str">
        <f>Planung!B31</f>
        <v>Gesundheit</v>
      </c>
      <c r="C31" s="27">
        <f>N(Mitarbeiter!$D$29)</f>
        <v>0.5</v>
      </c>
      <c r="D31" s="27">
        <f>IF($A31="",0,IF(Mitarbeiter!$G$29=FALSE,0,IF(AND(Mitarbeiter!$E$29&lt;&gt;"",D$5+6&lt;Mitarbeiter!$E$29),0,IF(AND(Mitarbeiter!$F$29&lt;&gt;"",D$5&gt;Mitarbeiter!$F$29),0,IF(Planung!D31="",$C31,IF(ISNUMBER(Planung!D31),Planung!D31,IF(UPPER(Planung!D31)="H",$C31/2,0)))))))</f>
        <v>0.5</v>
      </c>
      <c r="E31" s="27">
        <f>IF($A31="",0,IF(Mitarbeiter!$G$29=FALSE,0,IF(AND(Mitarbeiter!$E$29&lt;&gt;"",E$5+6&lt;Mitarbeiter!$E$29),0,IF(AND(Mitarbeiter!$F$29&lt;&gt;"",E$5&gt;Mitarbeiter!$F$29),0,IF(Planung!E31="",$C31,IF(ISNUMBER(Planung!E31),Planung!E31,IF(UPPER(Planung!E31)="H",$C31/2,0)))))))</f>
        <v>0.5</v>
      </c>
      <c r="F31" s="27">
        <f>IF($A31="",0,IF(Mitarbeiter!$G$29=FALSE,0,IF(AND(Mitarbeiter!$E$29&lt;&gt;"",F$5+6&lt;Mitarbeiter!$E$29),0,IF(AND(Mitarbeiter!$F$29&lt;&gt;"",F$5&gt;Mitarbeiter!$F$29),0,IF(Planung!F31="",$C31,IF(ISNUMBER(Planung!F31),Planung!F31,IF(UPPER(Planung!F31)="H",$C31/2,0)))))))</f>
        <v>0.5</v>
      </c>
      <c r="G31" s="27">
        <f>IF($A31="",0,IF(Mitarbeiter!$G$29=FALSE,0,IF(AND(Mitarbeiter!$E$29&lt;&gt;"",G$5+6&lt;Mitarbeiter!$E$29),0,IF(AND(Mitarbeiter!$F$29&lt;&gt;"",G$5&gt;Mitarbeiter!$F$29),0,IF(Planung!G31="",$C31,IF(ISNUMBER(Planung!G31),Planung!G31,IF(UPPER(Planung!G31)="H",$C31/2,0)))))))</f>
        <v>0.5</v>
      </c>
      <c r="H31" s="27">
        <f>IF($A31="",0,IF(Mitarbeiter!$G$29=FALSE,0,IF(AND(Mitarbeiter!$E$29&lt;&gt;"",H$5+6&lt;Mitarbeiter!$E$29),0,IF(AND(Mitarbeiter!$F$29&lt;&gt;"",H$5&gt;Mitarbeiter!$F$29),0,IF(Planung!H31="",$C31,IF(ISNUMBER(Planung!H31),Planung!H31,IF(UPPER(Planung!H31)="H",$C31/2,0)))))))</f>
        <v>0.5</v>
      </c>
      <c r="I31" s="27">
        <f>IF($A31="",0,IF(Mitarbeiter!$G$29=FALSE,0,IF(AND(Mitarbeiter!$E$29&lt;&gt;"",I$5+6&lt;Mitarbeiter!$E$29),0,IF(AND(Mitarbeiter!$F$29&lt;&gt;"",I$5&gt;Mitarbeiter!$F$29),0,IF(Planung!I31="",$C31,IF(ISNUMBER(Planung!I31),Planung!I31,IF(UPPER(Planung!I31)="H",$C31/2,0)))))))</f>
        <v>0.5</v>
      </c>
      <c r="J31" s="27">
        <f>IF($A31="",0,IF(Mitarbeiter!$G$29=FALSE,0,IF(AND(Mitarbeiter!$E$29&lt;&gt;"",J$5+6&lt;Mitarbeiter!$E$29),0,IF(AND(Mitarbeiter!$F$29&lt;&gt;"",J$5&gt;Mitarbeiter!$F$29),0,IF(Planung!J31="",$C31,IF(ISNUMBER(Planung!J31),Planung!J31,IF(UPPER(Planung!J31)="H",$C31/2,0)))))))</f>
        <v>0.5</v>
      </c>
      <c r="K31" s="27">
        <f>IF($A31="",0,IF(Mitarbeiter!$G$29=FALSE,0,IF(AND(Mitarbeiter!$E$29&lt;&gt;"",K$5+6&lt;Mitarbeiter!$E$29),0,IF(AND(Mitarbeiter!$F$29&lt;&gt;"",K$5&gt;Mitarbeiter!$F$29),0,IF(Planung!K31="",$C31,IF(ISNUMBER(Planung!K31),Planung!K31,IF(UPPER(Planung!K31)="H",$C31/2,0)))))))</f>
        <v>0.5</v>
      </c>
      <c r="L31" s="27">
        <f>IF($A31="",0,IF(Mitarbeiter!$G$29=FALSE,0,IF(AND(Mitarbeiter!$E$29&lt;&gt;"",L$5+6&lt;Mitarbeiter!$E$29),0,IF(AND(Mitarbeiter!$F$29&lt;&gt;"",L$5&gt;Mitarbeiter!$F$29),0,IF(Planung!L31="",$C31,IF(ISNUMBER(Planung!L31),Planung!L31,IF(UPPER(Planung!L31)="H",$C31/2,0)))))))</f>
        <v>0.5</v>
      </c>
      <c r="M31" s="27">
        <f>IF($A31="",0,IF(Mitarbeiter!$G$29=FALSE,0,IF(AND(Mitarbeiter!$E$29&lt;&gt;"",M$5+6&lt;Mitarbeiter!$E$29),0,IF(AND(Mitarbeiter!$F$29&lt;&gt;"",M$5&gt;Mitarbeiter!$F$29),0,IF(Planung!M31="",$C31,IF(ISNUMBER(Planung!M31),Planung!M31,IF(UPPER(Planung!M31)="H",$C31/2,0)))))))</f>
        <v>0.5</v>
      </c>
      <c r="N31" s="27">
        <f>IF($A31="",0,IF(Mitarbeiter!$G$29=FALSE,0,IF(AND(Mitarbeiter!$E$29&lt;&gt;"",N$5+6&lt;Mitarbeiter!$E$29),0,IF(AND(Mitarbeiter!$F$29&lt;&gt;"",N$5&gt;Mitarbeiter!$F$29),0,IF(Planung!N31="",$C31,IF(ISNUMBER(Planung!N31),Planung!N31,IF(UPPER(Planung!N31)="H",$C31/2,0)))))))</f>
        <v>0.5</v>
      </c>
      <c r="O31" s="27">
        <f>IF($A31="",0,IF(Mitarbeiter!$G$29=FALSE,0,IF(AND(Mitarbeiter!$E$29&lt;&gt;"",O$5+6&lt;Mitarbeiter!$E$29),0,IF(AND(Mitarbeiter!$F$29&lt;&gt;"",O$5&gt;Mitarbeiter!$F$29),0,IF(Planung!O31="",$C31,IF(ISNUMBER(Planung!O31),Planung!O31,IF(UPPER(Planung!O31)="H",$C31/2,0)))))))</f>
        <v>0.5</v>
      </c>
      <c r="P31" s="27">
        <f>IF($A31="",0,IF(Mitarbeiter!$G$29=FALSE,0,IF(AND(Mitarbeiter!$E$29&lt;&gt;"",P$5+6&lt;Mitarbeiter!$E$29),0,IF(AND(Mitarbeiter!$F$29&lt;&gt;"",P$5&gt;Mitarbeiter!$F$29),0,IF(Planung!P31="",$C31,IF(ISNUMBER(Planung!P31),Planung!P31,IF(UPPER(Planung!P31)="H",$C31/2,0)))))))</f>
        <v>0.5</v>
      </c>
      <c r="Q31" s="27">
        <f>IF($A31="",0,IF(Mitarbeiter!$G$29=FALSE,0,IF(AND(Mitarbeiter!$E$29&lt;&gt;"",Q$5+6&lt;Mitarbeiter!$E$29),0,IF(AND(Mitarbeiter!$F$29&lt;&gt;"",Q$5&gt;Mitarbeiter!$F$29),0,IF(Planung!Q31="",$C31,IF(ISNUMBER(Planung!Q31),Planung!Q31,IF(UPPER(Planung!Q31)="H",$C31/2,0)))))))</f>
        <v>0.5</v>
      </c>
      <c r="R31" s="27">
        <f>IF($A31="",0,IF(Mitarbeiter!$G$29=FALSE,0,IF(AND(Mitarbeiter!$E$29&lt;&gt;"",R$5+6&lt;Mitarbeiter!$E$29),0,IF(AND(Mitarbeiter!$F$29&lt;&gt;"",R$5&gt;Mitarbeiter!$F$29),0,IF(Planung!R31="",$C31,IF(ISNUMBER(Planung!R31),Planung!R31,IF(UPPER(Planung!R31)="H",$C31/2,0)))))))</f>
        <v>0.5</v>
      </c>
      <c r="S31" s="27">
        <f>IF($A31="",0,IF(Mitarbeiter!$G$29=FALSE,0,IF(AND(Mitarbeiter!$E$29&lt;&gt;"",S$5+6&lt;Mitarbeiter!$E$29),0,IF(AND(Mitarbeiter!$F$29&lt;&gt;"",S$5&gt;Mitarbeiter!$F$29),0,IF(Planung!S31="",$C31,IF(ISNUMBER(Planung!S31),Planung!S31,IF(UPPER(Planung!S31)="H",$C31/2,0)))))))</f>
        <v>0.5</v>
      </c>
      <c r="T31" s="27">
        <f>IF($A31="",0,IF(Mitarbeiter!$G$29=FALSE,0,IF(AND(Mitarbeiter!$E$29&lt;&gt;"",T$5+6&lt;Mitarbeiter!$E$29),0,IF(AND(Mitarbeiter!$F$29&lt;&gt;"",T$5&gt;Mitarbeiter!$F$29),0,IF(Planung!T31="",$C31,IF(ISNUMBER(Planung!T31),Planung!T31,IF(UPPER(Planung!T31)="H",$C31/2,0)))))))</f>
        <v>0.5</v>
      </c>
      <c r="U31" s="27">
        <f>IF($A31="",0,IF(Mitarbeiter!$G$29=FALSE,0,IF(AND(Mitarbeiter!$E$29&lt;&gt;"",U$5+6&lt;Mitarbeiter!$E$29),0,IF(AND(Mitarbeiter!$F$29&lt;&gt;"",U$5&gt;Mitarbeiter!$F$29),0,IF(Planung!U31="",$C31,IF(ISNUMBER(Planung!U31),Planung!U31,IF(UPPER(Planung!U31)="H",$C31/2,0)))))))</f>
        <v>0.5</v>
      </c>
      <c r="V31" s="27">
        <f>IF($A31="",0,IF(Mitarbeiter!$G$29=FALSE,0,IF(AND(Mitarbeiter!$E$29&lt;&gt;"",V$5+6&lt;Mitarbeiter!$E$29),0,IF(AND(Mitarbeiter!$F$29&lt;&gt;"",V$5&gt;Mitarbeiter!$F$29),0,IF(Planung!V31="",$C31,IF(ISNUMBER(Planung!V31),Planung!V31,IF(UPPER(Planung!V31)="H",$C31/2,0)))))))</f>
        <v>0.5</v>
      </c>
      <c r="W31" s="27">
        <f>IF($A31="",0,IF(Mitarbeiter!$G$29=FALSE,0,IF(AND(Mitarbeiter!$E$29&lt;&gt;"",W$5+6&lt;Mitarbeiter!$E$29),0,IF(AND(Mitarbeiter!$F$29&lt;&gt;"",W$5&gt;Mitarbeiter!$F$29),0,IF(Planung!W31="",$C31,IF(ISNUMBER(Planung!W31),Planung!W31,IF(UPPER(Planung!W31)="H",$C31/2,0)))))))</f>
        <v>0.5</v>
      </c>
      <c r="X31" s="27">
        <f>IF($A31="",0,IF(Mitarbeiter!$G$29=FALSE,0,IF(AND(Mitarbeiter!$E$29&lt;&gt;"",X$5+6&lt;Mitarbeiter!$E$29),0,IF(AND(Mitarbeiter!$F$29&lt;&gt;"",X$5&gt;Mitarbeiter!$F$29),0,IF(Planung!X31="",$C31,IF(ISNUMBER(Planung!X31),Planung!X31,IF(UPPER(Planung!X31)="H",$C31/2,0)))))))</f>
        <v>0.5</v>
      </c>
      <c r="Y31" s="27">
        <f>IF($A31="",0,IF(Mitarbeiter!$G$29=FALSE,0,IF(AND(Mitarbeiter!$E$29&lt;&gt;"",Y$5+6&lt;Mitarbeiter!$E$29),0,IF(AND(Mitarbeiter!$F$29&lt;&gt;"",Y$5&gt;Mitarbeiter!$F$29),0,IF(Planung!Y31="",$C31,IF(ISNUMBER(Planung!Y31),Planung!Y31,IF(UPPER(Planung!Y31)="H",$C31/2,0)))))))</f>
        <v>0.5</v>
      </c>
      <c r="Z31" s="27">
        <f>IF($A31="",0,IF(Mitarbeiter!$G$29=FALSE,0,IF(AND(Mitarbeiter!$E$29&lt;&gt;"",Z$5+6&lt;Mitarbeiter!$E$29),0,IF(AND(Mitarbeiter!$F$29&lt;&gt;"",Z$5&gt;Mitarbeiter!$F$29),0,IF(Planung!Z31="",$C31,IF(ISNUMBER(Planung!Z31),Planung!Z31,IF(UPPER(Planung!Z31)="H",$C31/2,0)))))))</f>
        <v>0.5</v>
      </c>
      <c r="AA31" s="27">
        <f>IF($A31="",0,IF(Mitarbeiter!$G$29=FALSE,0,IF(AND(Mitarbeiter!$E$29&lt;&gt;"",AA$5+6&lt;Mitarbeiter!$E$29),0,IF(AND(Mitarbeiter!$F$29&lt;&gt;"",AA$5&gt;Mitarbeiter!$F$29),0,IF(Planung!AA31="",$C31,IF(ISNUMBER(Planung!AA31),Planung!AA31,IF(UPPER(Planung!AA31)="H",$C31/2,0)))))))</f>
        <v>0.5</v>
      </c>
      <c r="AB31" s="27">
        <f>IF($A31="",0,IF(Mitarbeiter!$G$29=FALSE,0,IF(AND(Mitarbeiter!$E$29&lt;&gt;"",AB$5+6&lt;Mitarbeiter!$E$29),0,IF(AND(Mitarbeiter!$F$29&lt;&gt;"",AB$5&gt;Mitarbeiter!$F$29),0,IF(Planung!AB31="",$C31,IF(ISNUMBER(Planung!AB31),Planung!AB31,IF(UPPER(Planung!AB31)="H",$C31/2,0)))))))</f>
        <v>0.5</v>
      </c>
      <c r="AC31" s="27">
        <f>IF($A31="",0,IF(Mitarbeiter!$G$29=FALSE,0,IF(AND(Mitarbeiter!$E$29&lt;&gt;"",AC$5+6&lt;Mitarbeiter!$E$29),0,IF(AND(Mitarbeiter!$F$29&lt;&gt;"",AC$5&gt;Mitarbeiter!$F$29),0,IF(Planung!AC31="",$C31,IF(ISNUMBER(Planung!AC31),Planung!AC31,IF(UPPER(Planung!AC31)="H",$C31/2,0)))))))</f>
        <v>0.5</v>
      </c>
      <c r="AD31" s="27">
        <f>IF($A31="",0,IF(Mitarbeiter!$G$29=FALSE,0,IF(AND(Mitarbeiter!$E$29&lt;&gt;"",AD$5+6&lt;Mitarbeiter!$E$29),0,IF(AND(Mitarbeiter!$F$29&lt;&gt;"",AD$5&gt;Mitarbeiter!$F$29),0,IF(Planung!AD31="",$C31,IF(ISNUMBER(Planung!AD31),Planung!AD31,IF(UPPER(Planung!AD31)="H",$C31/2,0)))))))</f>
        <v>0.5</v>
      </c>
      <c r="AE31" s="27">
        <f>IF($A31="",0,IF(Mitarbeiter!$G$29=FALSE,0,IF(AND(Mitarbeiter!$E$29&lt;&gt;"",AE$5+6&lt;Mitarbeiter!$E$29),0,IF(AND(Mitarbeiter!$F$29&lt;&gt;"",AE$5&gt;Mitarbeiter!$F$29),0,IF(Planung!AE31="",$C31,IF(ISNUMBER(Planung!AE31),Planung!AE31,IF(UPPER(Planung!AE31)="H",$C31/2,0)))))))</f>
        <v>0.5</v>
      </c>
      <c r="AF31" s="27">
        <f>IF($A31="",0,IF(Mitarbeiter!$G$29=FALSE,0,IF(AND(Mitarbeiter!$E$29&lt;&gt;"",AF$5+6&lt;Mitarbeiter!$E$29),0,IF(AND(Mitarbeiter!$F$29&lt;&gt;"",AF$5&gt;Mitarbeiter!$F$29),0,IF(Planung!AF31="",$C31,IF(ISNUMBER(Planung!AF31),Planung!AF31,IF(UPPER(Planung!AF31)="H",$C31/2,0)))))))</f>
        <v>0.5</v>
      </c>
      <c r="AG31" s="27">
        <f>IF($A31="",0,IF(Mitarbeiter!$G$29=FALSE,0,IF(AND(Mitarbeiter!$E$29&lt;&gt;"",AG$5+6&lt;Mitarbeiter!$E$29),0,IF(AND(Mitarbeiter!$F$29&lt;&gt;"",AG$5&gt;Mitarbeiter!$F$29),0,IF(Planung!AG31="",$C31,IF(ISNUMBER(Planung!AG31),Planung!AG31,IF(UPPER(Planung!AG31)="H",$C31/2,0)))))))</f>
        <v>0.5</v>
      </c>
      <c r="AH31" s="27">
        <f>IF($A31="",0,IF(Mitarbeiter!$G$29=FALSE,0,IF(AND(Mitarbeiter!$E$29&lt;&gt;"",AH$5+6&lt;Mitarbeiter!$E$29),0,IF(AND(Mitarbeiter!$F$29&lt;&gt;"",AH$5&gt;Mitarbeiter!$F$29),0,IF(Planung!AH31="",$C31,IF(ISNUMBER(Planung!AH31),Planung!AH31,IF(UPPER(Planung!AH31)="H",$C31/2,0)))))))</f>
        <v>0.5</v>
      </c>
      <c r="AI31" s="27">
        <f>IF($A31="",0,IF(Mitarbeiter!$G$29=FALSE,0,IF(AND(Mitarbeiter!$E$29&lt;&gt;"",AI$5+6&lt;Mitarbeiter!$E$29),0,IF(AND(Mitarbeiter!$F$29&lt;&gt;"",AI$5&gt;Mitarbeiter!$F$29),0,IF(Planung!AI31="",$C31,IF(ISNUMBER(Planung!AI31),Planung!AI31,IF(UPPER(Planung!AI31)="H",$C31/2,0)))))))</f>
        <v>0.5</v>
      </c>
      <c r="AJ31" s="27">
        <f>IF($A31="",0,IF(Mitarbeiter!$G$29=FALSE,0,IF(AND(Mitarbeiter!$E$29&lt;&gt;"",AJ$5+6&lt;Mitarbeiter!$E$29),0,IF(AND(Mitarbeiter!$F$29&lt;&gt;"",AJ$5&gt;Mitarbeiter!$F$29),0,IF(Planung!AJ31="",$C31,IF(ISNUMBER(Planung!AJ31),Planung!AJ31,IF(UPPER(Planung!AJ31)="H",$C31/2,0)))))))</f>
        <v>0.5</v>
      </c>
      <c r="AK31" s="27">
        <f>IF($A31="",0,IF(Mitarbeiter!$G$29=FALSE,0,IF(AND(Mitarbeiter!$E$29&lt;&gt;"",AK$5+6&lt;Mitarbeiter!$E$29),0,IF(AND(Mitarbeiter!$F$29&lt;&gt;"",AK$5&gt;Mitarbeiter!$F$29),0,IF(Planung!AK31="",$C31,IF(ISNUMBER(Planung!AK31),Planung!AK31,IF(UPPER(Planung!AK31)="H",$C31/2,0)))))))</f>
        <v>0.5</v>
      </c>
      <c r="AL31" s="27">
        <f>IF($A31="",0,IF(Mitarbeiter!$G$29=FALSE,0,IF(AND(Mitarbeiter!$E$29&lt;&gt;"",AL$5+6&lt;Mitarbeiter!$E$29),0,IF(AND(Mitarbeiter!$F$29&lt;&gt;"",AL$5&gt;Mitarbeiter!$F$29),0,IF(Planung!AL31="",$C31,IF(ISNUMBER(Planung!AL31),Planung!AL31,IF(UPPER(Planung!AL31)="H",$C31/2,0)))))))</f>
        <v>0.5</v>
      </c>
      <c r="AM31" s="27">
        <f>IF($A31="",0,IF(Mitarbeiter!$G$29=FALSE,0,IF(AND(Mitarbeiter!$E$29&lt;&gt;"",AM$5+6&lt;Mitarbeiter!$E$29),0,IF(AND(Mitarbeiter!$F$29&lt;&gt;"",AM$5&gt;Mitarbeiter!$F$29),0,IF(Planung!AM31="",$C31,IF(ISNUMBER(Planung!AM31),Planung!AM31,IF(UPPER(Planung!AM31)="H",$C31/2,0)))))))</f>
        <v>0.5</v>
      </c>
      <c r="AN31" s="27">
        <f>IF($A31="",0,IF(Mitarbeiter!$G$29=FALSE,0,IF(AND(Mitarbeiter!$E$29&lt;&gt;"",AN$5+6&lt;Mitarbeiter!$E$29),0,IF(AND(Mitarbeiter!$F$29&lt;&gt;"",AN$5&gt;Mitarbeiter!$F$29),0,IF(Planung!AN31="",$C31,IF(ISNUMBER(Planung!AN31),Planung!AN31,IF(UPPER(Planung!AN31)="H",$C31/2,0)))))))</f>
        <v>0.5</v>
      </c>
      <c r="AO31" s="27">
        <f>IF($A31="",0,IF(Mitarbeiter!$G$29=FALSE,0,IF(AND(Mitarbeiter!$E$29&lt;&gt;"",AO$5+6&lt;Mitarbeiter!$E$29),0,IF(AND(Mitarbeiter!$F$29&lt;&gt;"",AO$5&gt;Mitarbeiter!$F$29),0,IF(Planung!AO31="",$C31,IF(ISNUMBER(Planung!AO31),Planung!AO31,IF(UPPER(Planung!AO31)="H",$C31/2,0)))))))</f>
        <v>0.5</v>
      </c>
      <c r="AP31" s="27">
        <f>IF($A31="",0,IF(Mitarbeiter!$G$29=FALSE,0,IF(AND(Mitarbeiter!$E$29&lt;&gt;"",AP$5+6&lt;Mitarbeiter!$E$29),0,IF(AND(Mitarbeiter!$F$29&lt;&gt;"",AP$5&gt;Mitarbeiter!$F$29),0,IF(Planung!AP31="",$C31,IF(ISNUMBER(Planung!AP31),Planung!AP31,IF(UPPER(Planung!AP31)="H",$C31/2,0)))))))</f>
        <v>0.5</v>
      </c>
      <c r="AQ31" s="27">
        <f>IF($A31="",0,IF(Mitarbeiter!$G$29=FALSE,0,IF(AND(Mitarbeiter!$E$29&lt;&gt;"",AQ$5+6&lt;Mitarbeiter!$E$29),0,IF(AND(Mitarbeiter!$F$29&lt;&gt;"",AQ$5&gt;Mitarbeiter!$F$29),0,IF(Planung!AQ31="",$C31,IF(ISNUMBER(Planung!AQ31),Planung!AQ31,IF(UPPER(Planung!AQ31)="H",$C31/2,0)))))))</f>
        <v>0.5</v>
      </c>
      <c r="AR31" s="27">
        <f>IF($A31="",0,IF(Mitarbeiter!$G$29=FALSE,0,IF(AND(Mitarbeiter!$E$29&lt;&gt;"",AR$5+6&lt;Mitarbeiter!$E$29),0,IF(AND(Mitarbeiter!$F$29&lt;&gt;"",AR$5&gt;Mitarbeiter!$F$29),0,IF(Planung!AR31="",$C31,IF(ISNUMBER(Planung!AR31),Planung!AR31,IF(UPPER(Planung!AR31)="H",$C31/2,0)))))))</f>
        <v>0.5</v>
      </c>
      <c r="AS31" s="27">
        <f>IF($A31="",0,IF(Mitarbeiter!$G$29=FALSE,0,IF(AND(Mitarbeiter!$E$29&lt;&gt;"",AS$5+6&lt;Mitarbeiter!$E$29),0,IF(AND(Mitarbeiter!$F$29&lt;&gt;"",AS$5&gt;Mitarbeiter!$F$29),0,IF(Planung!AS31="",$C31,IF(ISNUMBER(Planung!AS31),Planung!AS31,IF(UPPER(Planung!AS31)="H",$C31/2,0)))))))</f>
        <v>0.5</v>
      </c>
      <c r="AT31" s="27">
        <f>IF($A31="",0,IF(Mitarbeiter!$G$29=FALSE,0,IF(AND(Mitarbeiter!$E$29&lt;&gt;"",AT$5+6&lt;Mitarbeiter!$E$29),0,IF(AND(Mitarbeiter!$F$29&lt;&gt;"",AT$5&gt;Mitarbeiter!$F$29),0,IF(Planung!AT31="",$C31,IF(ISNUMBER(Planung!AT31),Planung!AT31,IF(UPPER(Planung!AT31)="H",$C31/2,0)))))))</f>
        <v>0.5</v>
      </c>
      <c r="AU31" s="27">
        <f>IF($A31="",0,IF(Mitarbeiter!$G$29=FALSE,0,IF(AND(Mitarbeiter!$E$29&lt;&gt;"",AU$5+6&lt;Mitarbeiter!$E$29),0,IF(AND(Mitarbeiter!$F$29&lt;&gt;"",AU$5&gt;Mitarbeiter!$F$29),0,IF(Planung!AU31="",$C31,IF(ISNUMBER(Planung!AU31),Planung!AU31,IF(UPPER(Planung!AU31)="H",$C31/2,0)))))))</f>
        <v>0.5</v>
      </c>
      <c r="AV31" s="27">
        <f>IF($A31="",0,IF(Mitarbeiter!$G$29=FALSE,0,IF(AND(Mitarbeiter!$E$29&lt;&gt;"",AV$5+6&lt;Mitarbeiter!$E$29),0,IF(AND(Mitarbeiter!$F$29&lt;&gt;"",AV$5&gt;Mitarbeiter!$F$29),0,IF(Planung!AV31="",$C31,IF(ISNUMBER(Planung!AV31),Planung!AV31,IF(UPPER(Planung!AV31)="H",$C31/2,0)))))))</f>
        <v>0.5</v>
      </c>
      <c r="AW31" s="27">
        <f>IF($A31="",0,IF(Mitarbeiter!$G$29=FALSE,0,IF(AND(Mitarbeiter!$E$29&lt;&gt;"",AW$5+6&lt;Mitarbeiter!$E$29),0,IF(AND(Mitarbeiter!$F$29&lt;&gt;"",AW$5&gt;Mitarbeiter!$F$29),0,IF(Planung!AW31="",$C31,IF(ISNUMBER(Planung!AW31),Planung!AW31,IF(UPPER(Planung!AW31)="H",$C31/2,0)))))))</f>
        <v>0.5</v>
      </c>
      <c r="AX31" s="27">
        <f>IF($A31="",0,IF(Mitarbeiter!$G$29=FALSE,0,IF(AND(Mitarbeiter!$E$29&lt;&gt;"",AX$5+6&lt;Mitarbeiter!$E$29),0,IF(AND(Mitarbeiter!$F$29&lt;&gt;"",AX$5&gt;Mitarbeiter!$F$29),0,IF(Planung!AX31="",$C31,IF(ISNUMBER(Planung!AX31),Planung!AX31,IF(UPPER(Planung!AX31)="H",$C31/2,0)))))))</f>
        <v>0.5</v>
      </c>
      <c r="AY31" s="27">
        <f>IF($A31="",0,IF(Mitarbeiter!$G$29=FALSE,0,IF(AND(Mitarbeiter!$E$29&lt;&gt;"",AY$5+6&lt;Mitarbeiter!$E$29),0,IF(AND(Mitarbeiter!$F$29&lt;&gt;"",AY$5&gt;Mitarbeiter!$F$29),0,IF(Planung!AY31="",$C31,IF(ISNUMBER(Planung!AY31),Planung!AY31,IF(UPPER(Planung!AY31)="H",$C31/2,0)))))))</f>
        <v>0.5</v>
      </c>
      <c r="AZ31" s="27">
        <f>IF($A31="",0,IF(Mitarbeiter!$G$29=FALSE,0,IF(AND(Mitarbeiter!$E$29&lt;&gt;"",AZ$5+6&lt;Mitarbeiter!$E$29),0,IF(AND(Mitarbeiter!$F$29&lt;&gt;"",AZ$5&gt;Mitarbeiter!$F$29),0,IF(Planung!AZ31="",$C31,IF(ISNUMBER(Planung!AZ31),Planung!AZ31,IF(UPPER(Planung!AZ31)="H",$C31/2,0)))))))</f>
        <v>0.5</v>
      </c>
      <c r="BA31" s="27">
        <f>IF($A31="",0,IF(Mitarbeiter!$G$29=FALSE,0,IF(AND(Mitarbeiter!$E$29&lt;&gt;"",BA$5+6&lt;Mitarbeiter!$E$29),0,IF(AND(Mitarbeiter!$F$29&lt;&gt;"",BA$5&gt;Mitarbeiter!$F$29),0,IF(Planung!BA31="",$C31,IF(ISNUMBER(Planung!BA31),Planung!BA31,IF(UPPER(Planung!BA31)="H",$C31/2,0)))))))</f>
        <v>0.5</v>
      </c>
      <c r="BB31" s="27">
        <f>IF($A31="",0,IF(Mitarbeiter!$G$29=FALSE,0,IF(AND(Mitarbeiter!$E$29&lt;&gt;"",BB$5+6&lt;Mitarbeiter!$E$29),0,IF(AND(Mitarbeiter!$F$29&lt;&gt;"",BB$5&gt;Mitarbeiter!$F$29),0,IF(Planung!BB31="",$C31,IF(ISNUMBER(Planung!BB31),Planung!BB31,IF(UPPER(Planung!BB31)="H",$C31/2,0)))))))</f>
        <v>0.5</v>
      </c>
      <c r="BC31" s="27">
        <f>IF($A31="",0,IF(Mitarbeiter!$G$29=FALSE,0,IF(AND(Mitarbeiter!$E$29&lt;&gt;"",BC$5+6&lt;Mitarbeiter!$E$29),0,IF(AND(Mitarbeiter!$F$29&lt;&gt;"",BC$5&gt;Mitarbeiter!$F$29),0,IF(Planung!BC31="",$C31,IF(ISNUMBER(Planung!BC31),Planung!BC31,IF(UPPER(Planung!BC31)="H",$C31/2,0)))))))</f>
        <v>0.5</v>
      </c>
      <c r="BD31" s="27">
        <f>IF($A31="",0,IF(Mitarbeiter!$G$29=FALSE,0,IF(AND(Mitarbeiter!$E$29&lt;&gt;"",BD$5+6&lt;Mitarbeiter!$E$29),0,IF(AND(Mitarbeiter!$F$29&lt;&gt;"",BD$5&gt;Mitarbeiter!$F$29),0,IF(Planung!BD31="",$C31,IF(ISNUMBER(Planung!BD31),Planung!BD31,IF(UPPER(Planung!BD31)="H",$C31/2,0)))))))</f>
        <v>0.5</v>
      </c>
      <c r="BE31" s="27">
        <f>IF($A31="",0,IF(Mitarbeiter!$G$29=FALSE,0,IF(AND(Mitarbeiter!$E$29&lt;&gt;"",BE$5+6&lt;Mitarbeiter!$E$29),0,IF(AND(Mitarbeiter!$F$29&lt;&gt;"",BE$5&gt;Mitarbeiter!$F$29),0,IF(Planung!BE31="",$C31,IF(ISNUMBER(Planung!BE31),Planung!BE31,IF(UPPER(Planung!BE31)="H",$C31/2,0)))))))</f>
        <v>0.5</v>
      </c>
      <c r="BF31" s="27">
        <f>IF($A31="",0,IF(Mitarbeiter!$G$29=FALSE,0,IF(AND(Mitarbeiter!$E$29&lt;&gt;"",BF$5+6&lt;Mitarbeiter!$E$29),0,IF(AND(Mitarbeiter!$F$29&lt;&gt;"",BF$5&gt;Mitarbeiter!$F$29),0,IF(Planung!BF31="",$C31,IF(ISNUMBER(Planung!BF31),Planung!BF31,IF(UPPER(Planung!BF31)="H",$C31/2,0)))))))</f>
        <v>0.5</v>
      </c>
      <c r="BG31" s="27">
        <f>IF($A31="",0,IF(Mitarbeiter!$G$29=FALSE,0,IF(AND(Mitarbeiter!$E$29&lt;&gt;"",BG$5+6&lt;Mitarbeiter!$E$29),0,IF(AND(Mitarbeiter!$F$29&lt;&gt;"",BG$5&gt;Mitarbeiter!$F$29),0,IF(Planung!BG31="",$C31,IF(ISNUMBER(Planung!BG31),Planung!BG31,IF(UPPER(Planung!BG31)="H",$C31/2,0)))))))</f>
        <v>0.5</v>
      </c>
      <c r="BH31" s="27">
        <f>IF($A31="",0,IF(Mitarbeiter!$G$29=FALSE,0,IF(AND(Mitarbeiter!$E$29&lt;&gt;"",BH$5+6&lt;Mitarbeiter!$E$29),0,IF(AND(Mitarbeiter!$F$29&lt;&gt;"",BH$5&gt;Mitarbeiter!$F$29),0,IF(Planung!BH31="",$C31,IF(ISNUMBER(Planung!BH31),Planung!BH31,IF(UPPER(Planung!BH31)="H",$C31/2,0)))))))</f>
        <v>0.5</v>
      </c>
      <c r="BI31" s="27">
        <f>IF($A31="",0,IF(Mitarbeiter!$G$29=FALSE,0,IF(AND(Mitarbeiter!$E$29&lt;&gt;"",BI$5+6&lt;Mitarbeiter!$E$29),0,IF(AND(Mitarbeiter!$F$29&lt;&gt;"",BI$5&gt;Mitarbeiter!$F$29),0,IF(Planung!BI31="",$C31,IF(ISNUMBER(Planung!BI31),Planung!BI31,IF(UPPER(Planung!BI31)="H",$C31/2,0)))))))</f>
        <v>0.5</v>
      </c>
      <c r="BJ31" s="27">
        <f>IF($A31="",0,IF(Mitarbeiter!$G$29=FALSE,0,IF(AND(Mitarbeiter!$E$29&lt;&gt;"",BJ$5+6&lt;Mitarbeiter!$E$29),0,IF(AND(Mitarbeiter!$F$29&lt;&gt;"",BJ$5&gt;Mitarbeiter!$F$29),0,IF(Planung!BJ31="",$C31,IF(ISNUMBER(Planung!BJ31),Planung!BJ31,IF(UPPER(Planung!BJ31)="H",$C31/2,0)))))))</f>
        <v>0.5</v>
      </c>
      <c r="BK31" s="27">
        <f>IF($A31="",0,IF(Mitarbeiter!$G$29=FALSE,0,IF(AND(Mitarbeiter!$E$29&lt;&gt;"",BK$5+6&lt;Mitarbeiter!$E$29),0,IF(AND(Mitarbeiter!$F$29&lt;&gt;"",BK$5&gt;Mitarbeiter!$F$29),0,IF(Planung!BK31="",$C31,IF(ISNUMBER(Planung!BK31),Planung!BK31,IF(UPPER(Planung!BK31)="H",$C31/2,0)))))))</f>
        <v>0.5</v>
      </c>
      <c r="BL31" s="27">
        <f>IF($A31="",0,IF(Mitarbeiter!$G$29=FALSE,0,IF(AND(Mitarbeiter!$E$29&lt;&gt;"",BL$5+6&lt;Mitarbeiter!$E$29),0,IF(AND(Mitarbeiter!$F$29&lt;&gt;"",BL$5&gt;Mitarbeiter!$F$29),0,IF(Planung!BL31="",$C31,IF(ISNUMBER(Planung!BL31),Planung!BL31,IF(UPPER(Planung!BL31)="H",$C31/2,0)))))))</f>
        <v>0.5</v>
      </c>
      <c r="BM31" s="27">
        <f>IF($A31="",0,IF(Mitarbeiter!$G$29=FALSE,0,IF(AND(Mitarbeiter!$E$29&lt;&gt;"",BM$5+6&lt;Mitarbeiter!$E$29),0,IF(AND(Mitarbeiter!$F$29&lt;&gt;"",BM$5&gt;Mitarbeiter!$F$29),0,IF(Planung!BM31="",$C31,IF(ISNUMBER(Planung!BM31),Planung!BM31,IF(UPPER(Planung!BM31)="H",$C31/2,0)))))))</f>
        <v>0.5</v>
      </c>
      <c r="BN31" s="27">
        <f>IF($A31="",0,IF(Mitarbeiter!$G$29=FALSE,0,IF(AND(Mitarbeiter!$E$29&lt;&gt;"",BN$5+6&lt;Mitarbeiter!$E$29),0,IF(AND(Mitarbeiter!$F$29&lt;&gt;"",BN$5&gt;Mitarbeiter!$F$29),0,IF(Planung!BN31="",$C31,IF(ISNUMBER(Planung!BN31),Planung!BN31,IF(UPPER(Planung!BN31)="H",$C31/2,0)))))))</f>
        <v>0.5</v>
      </c>
      <c r="BO31" s="27">
        <f>IF($A31="",0,IF(Mitarbeiter!$G$29=FALSE,0,IF(AND(Mitarbeiter!$E$29&lt;&gt;"",BO$5+6&lt;Mitarbeiter!$E$29),0,IF(AND(Mitarbeiter!$F$29&lt;&gt;"",BO$5&gt;Mitarbeiter!$F$29),0,IF(Planung!BO31="",$C31,IF(ISNUMBER(Planung!BO31),Planung!BO31,IF(UPPER(Planung!BO31)="H",$C31/2,0)))))))</f>
        <v>0.5</v>
      </c>
      <c r="BP31" s="27">
        <f>IF($A31="",0,IF(Mitarbeiter!$G$29=FALSE,0,IF(AND(Mitarbeiter!$E$29&lt;&gt;"",BP$5+6&lt;Mitarbeiter!$E$29),0,IF(AND(Mitarbeiter!$F$29&lt;&gt;"",BP$5&gt;Mitarbeiter!$F$29),0,IF(Planung!BP31="",$C31,IF(ISNUMBER(Planung!BP31),Planung!BP31,IF(UPPER(Planung!BP31)="H",$C31/2,0)))))))</f>
        <v>0.5</v>
      </c>
      <c r="BQ31" s="27">
        <f>IF($A31="",0,IF(Mitarbeiter!$G$29=FALSE,0,IF(AND(Mitarbeiter!$E$29&lt;&gt;"",BQ$5+6&lt;Mitarbeiter!$E$29),0,IF(AND(Mitarbeiter!$F$29&lt;&gt;"",BQ$5&gt;Mitarbeiter!$F$29),0,IF(Planung!BQ31="",$C31,IF(ISNUMBER(Planung!BQ31),Planung!BQ31,IF(UPPER(Planung!BQ31)="H",$C31/2,0)))))))</f>
        <v>0.5</v>
      </c>
      <c r="BR31" s="27">
        <f>IF($A31="",0,IF(Mitarbeiter!$G$29=FALSE,0,IF(AND(Mitarbeiter!$E$29&lt;&gt;"",BR$5+6&lt;Mitarbeiter!$E$29),0,IF(AND(Mitarbeiter!$F$29&lt;&gt;"",BR$5&gt;Mitarbeiter!$F$29),0,IF(Planung!BR31="",$C31,IF(ISNUMBER(Planung!BR31),Planung!BR31,IF(UPPER(Planung!BR31)="H",$C31/2,0)))))))</f>
        <v>0.5</v>
      </c>
      <c r="BS31" s="27">
        <f>IF($A31="",0,IF(Mitarbeiter!$G$29=FALSE,0,IF(AND(Mitarbeiter!$E$29&lt;&gt;"",BS$5+6&lt;Mitarbeiter!$E$29),0,IF(AND(Mitarbeiter!$F$29&lt;&gt;"",BS$5&gt;Mitarbeiter!$F$29),0,IF(Planung!BS31="",$C31,IF(ISNUMBER(Planung!BS31),Planung!BS31,IF(UPPER(Planung!BS31)="H",$C31/2,0)))))))</f>
        <v>0.5</v>
      </c>
      <c r="BT31" s="27">
        <f>IF($A31="",0,IF(Mitarbeiter!$G$29=FALSE,0,IF(AND(Mitarbeiter!$E$29&lt;&gt;"",BT$5+6&lt;Mitarbeiter!$E$29),0,IF(AND(Mitarbeiter!$F$29&lt;&gt;"",BT$5&gt;Mitarbeiter!$F$29),0,IF(Planung!BT31="",$C31,IF(ISNUMBER(Planung!BT31),Planung!BT31,IF(UPPER(Planung!BT31)="H",$C31/2,0)))))))</f>
        <v>0.5</v>
      </c>
      <c r="BU31" s="27">
        <f>IF($A31="",0,IF(Mitarbeiter!$G$29=FALSE,0,IF(AND(Mitarbeiter!$E$29&lt;&gt;"",BU$5+6&lt;Mitarbeiter!$E$29),0,IF(AND(Mitarbeiter!$F$29&lt;&gt;"",BU$5&gt;Mitarbeiter!$F$29),0,IF(Planung!BU31="",$C31,IF(ISNUMBER(Planung!BU31),Planung!BU31,IF(UPPER(Planung!BU31)="H",$C31/2,0)))))))</f>
        <v>0.5</v>
      </c>
      <c r="BV31" s="27">
        <f>IF($A31="",0,IF(Mitarbeiter!$G$29=FALSE,0,IF(AND(Mitarbeiter!$E$29&lt;&gt;"",BV$5+6&lt;Mitarbeiter!$E$29),0,IF(AND(Mitarbeiter!$F$29&lt;&gt;"",BV$5&gt;Mitarbeiter!$F$29),0,IF(Planung!BV31="",$C31,IF(ISNUMBER(Planung!BV31),Planung!BV31,IF(UPPER(Planung!BV31)="H",$C31/2,0)))))))</f>
        <v>0.5</v>
      </c>
      <c r="BW31" s="27">
        <f>IF($A31="",0,IF(Mitarbeiter!$G$29=FALSE,0,IF(AND(Mitarbeiter!$E$29&lt;&gt;"",BW$5+6&lt;Mitarbeiter!$E$29),0,IF(AND(Mitarbeiter!$F$29&lt;&gt;"",BW$5&gt;Mitarbeiter!$F$29),0,IF(Planung!BW31="",$C31,IF(ISNUMBER(Planung!BW31),Planung!BW31,IF(UPPER(Planung!BW31)="H",$C31/2,0)))))))</f>
        <v>0.5</v>
      </c>
      <c r="BX31" s="27">
        <f>IF($A31="",0,IF(Mitarbeiter!$G$29=FALSE,0,IF(AND(Mitarbeiter!$E$29&lt;&gt;"",BX$5+6&lt;Mitarbeiter!$E$29),0,IF(AND(Mitarbeiter!$F$29&lt;&gt;"",BX$5&gt;Mitarbeiter!$F$29),0,IF(Planung!BX31="",$C31,IF(ISNUMBER(Planung!BX31),Planung!BX31,IF(UPPER(Planung!BX31)="H",$C31/2,0)))))))</f>
        <v>0.5</v>
      </c>
      <c r="BY31" s="27">
        <f>IF($A31="",0,IF(Mitarbeiter!$G$29=FALSE,0,IF(AND(Mitarbeiter!$E$29&lt;&gt;"",BY$5+6&lt;Mitarbeiter!$E$29),0,IF(AND(Mitarbeiter!$F$29&lt;&gt;"",BY$5&gt;Mitarbeiter!$F$29),0,IF(Planung!BY31="",$C31,IF(ISNUMBER(Planung!BY31),Planung!BY31,IF(UPPER(Planung!BY31)="H",$C31/2,0)))))))</f>
        <v>0.5</v>
      </c>
      <c r="BZ31" s="27">
        <f>IF($A31="",0,IF(Mitarbeiter!$G$29=FALSE,0,IF(AND(Mitarbeiter!$E$29&lt;&gt;"",BZ$5+6&lt;Mitarbeiter!$E$29),0,IF(AND(Mitarbeiter!$F$29&lt;&gt;"",BZ$5&gt;Mitarbeiter!$F$29),0,IF(Planung!BZ31="",$C31,IF(ISNUMBER(Planung!BZ31),Planung!BZ31,IF(UPPER(Planung!BZ31)="H",$C31/2,0)))))))</f>
        <v>0.5</v>
      </c>
      <c r="CA31" s="27">
        <f>IF($A31="",0,IF(Mitarbeiter!$G$29=FALSE,0,IF(AND(Mitarbeiter!$E$29&lt;&gt;"",CA$5+6&lt;Mitarbeiter!$E$29),0,IF(AND(Mitarbeiter!$F$29&lt;&gt;"",CA$5&gt;Mitarbeiter!$F$29),0,IF(Planung!CA31="",$C31,IF(ISNUMBER(Planung!CA31),Planung!CA31,IF(UPPER(Planung!CA31)="H",$C31/2,0)))))))</f>
        <v>0.5</v>
      </c>
      <c r="CB31" s="27">
        <f>IF($A31="",0,IF(Mitarbeiter!$G$29=FALSE,0,IF(AND(Mitarbeiter!$E$29&lt;&gt;"",CB$5+6&lt;Mitarbeiter!$E$29),0,IF(AND(Mitarbeiter!$F$29&lt;&gt;"",CB$5&gt;Mitarbeiter!$F$29),0,IF(Planung!CB31="",$C31,IF(ISNUMBER(Planung!CB31),Planung!CB31,IF(UPPER(Planung!CB31)="H",$C31/2,0)))))))</f>
        <v>0.5</v>
      </c>
      <c r="CC31" s="27">
        <f>IF($A31="",0,IF(Mitarbeiter!$G$29=FALSE,0,IF(AND(Mitarbeiter!$E$29&lt;&gt;"",CC$5+6&lt;Mitarbeiter!$E$29),0,IF(AND(Mitarbeiter!$F$29&lt;&gt;"",CC$5&gt;Mitarbeiter!$F$29),0,IF(Planung!CC31="",$C31,IF(ISNUMBER(Planung!CC31),Planung!CC31,IF(UPPER(Planung!CC31)="H",$C31/2,0)))))))</f>
        <v>0.5</v>
      </c>
      <c r="CD31" s="27">
        <f>IF($A31="",0,IF(Mitarbeiter!$G$29=FALSE,0,IF(AND(Mitarbeiter!$E$29&lt;&gt;"",CD$5+6&lt;Mitarbeiter!$E$29),0,IF(AND(Mitarbeiter!$F$29&lt;&gt;"",CD$5&gt;Mitarbeiter!$F$29),0,IF(Planung!CD31="",$C31,IF(ISNUMBER(Planung!CD31),Planung!CD31,IF(UPPER(Planung!CD31)="H",$C31/2,0)))))))</f>
        <v>0.5</v>
      </c>
      <c r="CE31" s="27">
        <f>IF($A31="",0,IF(Mitarbeiter!$G$29=FALSE,0,IF(AND(Mitarbeiter!$E$29&lt;&gt;"",CE$5+6&lt;Mitarbeiter!$E$29),0,IF(AND(Mitarbeiter!$F$29&lt;&gt;"",CE$5&gt;Mitarbeiter!$F$29),0,IF(Planung!CE31="",$C31,IF(ISNUMBER(Planung!CE31),Planung!CE31,IF(UPPER(Planung!CE31)="H",$C31/2,0)))))))</f>
        <v>0.5</v>
      </c>
      <c r="CF31" s="27">
        <f>IF($A31="",0,IF(Mitarbeiter!$G$29=FALSE,0,IF(AND(Mitarbeiter!$E$29&lt;&gt;"",CF$5+6&lt;Mitarbeiter!$E$29),0,IF(AND(Mitarbeiter!$F$29&lt;&gt;"",CF$5&gt;Mitarbeiter!$F$29),0,IF(Planung!CF31="",$C31,IF(ISNUMBER(Planung!CF31),Planung!CF31,IF(UPPER(Planung!CF31)="H",$C31/2,0)))))))</f>
        <v>0.5</v>
      </c>
      <c r="CG31" s="27">
        <f>IF($A31="",0,IF(Mitarbeiter!$G$29=FALSE,0,IF(AND(Mitarbeiter!$E$29&lt;&gt;"",CG$5+6&lt;Mitarbeiter!$E$29),0,IF(AND(Mitarbeiter!$F$29&lt;&gt;"",CG$5&gt;Mitarbeiter!$F$29),0,IF(Planung!CG31="",$C31,IF(ISNUMBER(Planung!CG31),Planung!CG31,IF(UPPER(Planung!CG31)="H",$C31/2,0)))))))</f>
        <v>0.5</v>
      </c>
      <c r="CH31" s="27">
        <f>IF($A31="",0,IF(Mitarbeiter!$G$29=FALSE,0,IF(AND(Mitarbeiter!$E$29&lt;&gt;"",CH$5+6&lt;Mitarbeiter!$E$29),0,IF(AND(Mitarbeiter!$F$29&lt;&gt;"",CH$5&gt;Mitarbeiter!$F$29),0,IF(Planung!CH31="",$C31,IF(ISNUMBER(Planung!CH31),Planung!CH31,IF(UPPER(Planung!CH31)="H",$C31/2,0)))))))</f>
        <v>0.5</v>
      </c>
      <c r="CI31" s="27">
        <f>IF($A31="",0,IF(Mitarbeiter!$G$29=FALSE,0,IF(AND(Mitarbeiter!$E$29&lt;&gt;"",CI$5+6&lt;Mitarbeiter!$E$29),0,IF(AND(Mitarbeiter!$F$29&lt;&gt;"",CI$5&gt;Mitarbeiter!$F$29),0,IF(Planung!CI31="",$C31,IF(ISNUMBER(Planung!CI31),Planung!CI31,IF(UPPER(Planung!CI31)="H",$C31/2,0)))))))</f>
        <v>0.5</v>
      </c>
      <c r="CJ31" s="27">
        <f>IF($A31="",0,IF(Mitarbeiter!$G$29=FALSE,0,IF(AND(Mitarbeiter!$E$29&lt;&gt;"",CJ$5+6&lt;Mitarbeiter!$E$29),0,IF(AND(Mitarbeiter!$F$29&lt;&gt;"",CJ$5&gt;Mitarbeiter!$F$29),0,IF(Planung!CJ31="",$C31,IF(ISNUMBER(Planung!CJ31),Planung!CJ31,IF(UPPER(Planung!CJ31)="H",$C31/2,0)))))))</f>
        <v>0.5</v>
      </c>
      <c r="CK31" s="27">
        <f>IF($A31="",0,IF(Mitarbeiter!$G$29=FALSE,0,IF(AND(Mitarbeiter!$E$29&lt;&gt;"",CK$5+6&lt;Mitarbeiter!$E$29),0,IF(AND(Mitarbeiter!$F$29&lt;&gt;"",CK$5&gt;Mitarbeiter!$F$29),0,IF(Planung!CK31="",$C31,IF(ISNUMBER(Planung!CK31),Planung!CK31,IF(UPPER(Planung!CK31)="H",$C31/2,0)))))))</f>
        <v>0.5</v>
      </c>
      <c r="CL31" s="27">
        <f>IF($A31="",0,IF(Mitarbeiter!$G$29=FALSE,0,IF(AND(Mitarbeiter!$E$29&lt;&gt;"",CL$5+6&lt;Mitarbeiter!$E$29),0,IF(AND(Mitarbeiter!$F$29&lt;&gt;"",CL$5&gt;Mitarbeiter!$F$29),0,IF(Planung!CL31="",$C31,IF(ISNUMBER(Planung!CL31),Planung!CL31,IF(UPPER(Planung!CL31)="H",$C31/2,0)))))))</f>
        <v>0.5</v>
      </c>
      <c r="CM31" s="27">
        <f>IF($A31="",0,IF(Mitarbeiter!$G$29=FALSE,0,IF(AND(Mitarbeiter!$E$29&lt;&gt;"",CM$5+6&lt;Mitarbeiter!$E$29),0,IF(AND(Mitarbeiter!$F$29&lt;&gt;"",CM$5&gt;Mitarbeiter!$F$29),0,IF(Planung!CM31="",$C31,IF(ISNUMBER(Planung!CM31),Planung!CM31,IF(UPPER(Planung!CM31)="H",$C31/2,0)))))))</f>
        <v>0.5</v>
      </c>
      <c r="CN31" s="27">
        <f>IF($A31="",0,IF(Mitarbeiter!$G$29=FALSE,0,IF(AND(Mitarbeiter!$E$29&lt;&gt;"",CN$5+6&lt;Mitarbeiter!$E$29),0,IF(AND(Mitarbeiter!$F$29&lt;&gt;"",CN$5&gt;Mitarbeiter!$F$29),0,IF(Planung!CN31="",$C31,IF(ISNUMBER(Planung!CN31),Planung!CN31,IF(UPPER(Planung!CN31)="H",$C31/2,0)))))))</f>
        <v>0.5</v>
      </c>
      <c r="CO31" s="27">
        <f>IF($A31="",0,IF(Mitarbeiter!$G$29=FALSE,0,IF(AND(Mitarbeiter!$E$29&lt;&gt;"",CO$5+6&lt;Mitarbeiter!$E$29),0,IF(AND(Mitarbeiter!$F$29&lt;&gt;"",CO$5&gt;Mitarbeiter!$F$29),0,IF(Planung!CO31="",$C31,IF(ISNUMBER(Planung!CO31),Planung!CO31,IF(UPPER(Planung!CO31)="H",$C31/2,0)))))))</f>
        <v>0.5</v>
      </c>
      <c r="CP31" s="27">
        <f>IF($A31="",0,IF(Mitarbeiter!$G$29=FALSE,0,IF(AND(Mitarbeiter!$E$29&lt;&gt;"",CP$5+6&lt;Mitarbeiter!$E$29),0,IF(AND(Mitarbeiter!$F$29&lt;&gt;"",CP$5&gt;Mitarbeiter!$F$29),0,IF(Planung!CP31="",$C31,IF(ISNUMBER(Planung!CP31),Planung!CP31,IF(UPPER(Planung!CP31)="H",$C31/2,0)))))))</f>
        <v>0.5</v>
      </c>
      <c r="CQ31" s="27">
        <f>IF($A31="",0,IF(Mitarbeiter!$G$29=FALSE,0,IF(AND(Mitarbeiter!$E$29&lt;&gt;"",CQ$5+6&lt;Mitarbeiter!$E$29),0,IF(AND(Mitarbeiter!$F$29&lt;&gt;"",CQ$5&gt;Mitarbeiter!$F$29),0,IF(Planung!CQ31="",$C31,IF(ISNUMBER(Planung!CQ31),Planung!CQ31,IF(UPPER(Planung!CQ31)="H",$C31/2,0)))))))</f>
        <v>0.5</v>
      </c>
      <c r="CR31" s="27">
        <f>IF($A31="",0,IF(Mitarbeiter!$G$29=FALSE,0,IF(AND(Mitarbeiter!$E$29&lt;&gt;"",CR$5+6&lt;Mitarbeiter!$E$29),0,IF(AND(Mitarbeiter!$F$29&lt;&gt;"",CR$5&gt;Mitarbeiter!$F$29),0,IF(Planung!CR31="",$C31,IF(ISNUMBER(Planung!CR31),Planung!CR31,IF(UPPER(Planung!CR31)="H",$C31/2,0)))))))</f>
        <v>0.5</v>
      </c>
      <c r="CS31" s="27">
        <f>IF($A31="",0,IF(Mitarbeiter!$G$29=FALSE,0,IF(AND(Mitarbeiter!$E$29&lt;&gt;"",CS$5+6&lt;Mitarbeiter!$E$29),0,IF(AND(Mitarbeiter!$F$29&lt;&gt;"",CS$5&gt;Mitarbeiter!$F$29),0,IF(Planung!CS31="",$C31,IF(ISNUMBER(Planung!CS31),Planung!CS31,IF(UPPER(Planung!CS31)="H",$C31/2,0)))))))</f>
        <v>0.5</v>
      </c>
      <c r="CT31" s="27">
        <f>IF($A31="",0,IF(Mitarbeiter!$G$29=FALSE,0,IF(AND(Mitarbeiter!$E$29&lt;&gt;"",CT$5+6&lt;Mitarbeiter!$E$29),0,IF(AND(Mitarbeiter!$F$29&lt;&gt;"",CT$5&gt;Mitarbeiter!$F$29),0,IF(Planung!CT31="",$C31,IF(ISNUMBER(Planung!CT31),Planung!CT31,IF(UPPER(Planung!CT31)="H",$C31/2,0)))))))</f>
        <v>0.5</v>
      </c>
      <c r="CU31" s="27">
        <f>IF($A31="",0,IF(Mitarbeiter!$G$29=FALSE,0,IF(AND(Mitarbeiter!$E$29&lt;&gt;"",CU$5+6&lt;Mitarbeiter!$E$29),0,IF(AND(Mitarbeiter!$F$29&lt;&gt;"",CU$5&gt;Mitarbeiter!$F$29),0,IF(Planung!CU31="",$C31,IF(ISNUMBER(Planung!CU31),Planung!CU31,IF(UPPER(Planung!CU31)="H",$C31/2,0)))))))</f>
        <v>0.5</v>
      </c>
      <c r="CV31" s="27">
        <f>IF($A31="",0,IF(Mitarbeiter!$G$29=FALSE,0,IF(AND(Mitarbeiter!$E$29&lt;&gt;"",CV$5+6&lt;Mitarbeiter!$E$29),0,IF(AND(Mitarbeiter!$F$29&lt;&gt;"",CV$5&gt;Mitarbeiter!$F$29),0,IF(Planung!CV31="",$C31,IF(ISNUMBER(Planung!CV31),Planung!CV31,IF(UPPER(Planung!CV31)="H",$C31/2,0)))))))</f>
        <v>0.5</v>
      </c>
      <c r="CW31" s="27">
        <f>IF($A31="",0,IF(Mitarbeiter!$G$29=FALSE,0,IF(AND(Mitarbeiter!$E$29&lt;&gt;"",CW$5+6&lt;Mitarbeiter!$E$29),0,IF(AND(Mitarbeiter!$F$29&lt;&gt;"",CW$5&gt;Mitarbeiter!$F$29),0,IF(Planung!CW31="",$C31,IF(ISNUMBER(Planung!CW31),Planung!CW31,IF(UPPER(Planung!CW31)="H",$C31/2,0)))))))</f>
        <v>0.5</v>
      </c>
      <c r="CX31" s="27">
        <f>IF($A31="",0,IF(Mitarbeiter!$G$29=FALSE,0,IF(AND(Mitarbeiter!$E$29&lt;&gt;"",CX$5+6&lt;Mitarbeiter!$E$29),0,IF(AND(Mitarbeiter!$F$29&lt;&gt;"",CX$5&gt;Mitarbeiter!$F$29),0,IF(Planung!CX31="",$C31,IF(ISNUMBER(Planung!CX31),Planung!CX31,IF(UPPER(Planung!CX31)="H",$C31/2,0)))))))</f>
        <v>0.5</v>
      </c>
      <c r="CY31" s="27">
        <f>IF($A31="",0,IF(Mitarbeiter!$G$29=FALSE,0,IF(AND(Mitarbeiter!$E$29&lt;&gt;"",CY$5+6&lt;Mitarbeiter!$E$29),0,IF(AND(Mitarbeiter!$F$29&lt;&gt;"",CY$5&gt;Mitarbeiter!$F$29),0,IF(Planung!CY31="",$C31,IF(ISNUMBER(Planung!CY31),Planung!CY31,IF(UPPER(Planung!CY31)="H",$C31/2,0)))))))</f>
        <v>0.5</v>
      </c>
      <c r="CZ31" s="27">
        <f>IF($A31="",0,IF(Mitarbeiter!$G$29=FALSE,0,IF(AND(Mitarbeiter!$E$29&lt;&gt;"",CZ$5+6&lt;Mitarbeiter!$E$29),0,IF(AND(Mitarbeiter!$F$29&lt;&gt;"",CZ$5&gt;Mitarbeiter!$F$29),0,IF(Planung!CZ31="",$C31,IF(ISNUMBER(Planung!CZ31),Planung!CZ31,IF(UPPER(Planung!CZ31)="H",$C31/2,0)))))))</f>
        <v>0.5</v>
      </c>
      <c r="DA31" s="27">
        <f>IF($A31="",0,IF(Mitarbeiter!$G$29=FALSE,0,IF(AND(Mitarbeiter!$E$29&lt;&gt;"",DA$5+6&lt;Mitarbeiter!$E$29),0,IF(AND(Mitarbeiter!$F$29&lt;&gt;"",DA$5&gt;Mitarbeiter!$F$29),0,IF(Planung!DA31="",$C31,IF(ISNUMBER(Planung!DA31),Planung!DA31,IF(UPPER(Planung!DA31)="H",$C31/2,0)))))))</f>
        <v>0.5</v>
      </c>
      <c r="DB31" s="27">
        <f>IF($A31="",0,IF(Mitarbeiter!$G$29=FALSE,0,IF(AND(Mitarbeiter!$E$29&lt;&gt;"",DB$5+6&lt;Mitarbeiter!$E$29),0,IF(AND(Mitarbeiter!$F$29&lt;&gt;"",DB$5&gt;Mitarbeiter!$F$29),0,IF(Planung!DB31="",$C31,IF(ISNUMBER(Planung!DB31),Planung!DB31,IF(UPPER(Planung!DB31)="H",$C31/2,0)))))))</f>
        <v>0.5</v>
      </c>
      <c r="DC31" s="27">
        <f>IF($A31="",0,IF(Mitarbeiter!$G$29=FALSE,0,IF(AND(Mitarbeiter!$E$29&lt;&gt;"",DC$5+6&lt;Mitarbeiter!$E$29),0,IF(AND(Mitarbeiter!$F$29&lt;&gt;"",DC$5&gt;Mitarbeiter!$F$29),0,IF(Planung!DC31="",$C31,IF(ISNUMBER(Planung!DC31),Planung!DC31,IF(UPPER(Planung!DC31)="H",$C31/2,0)))))))</f>
        <v>0.5</v>
      </c>
      <c r="DD31" s="27">
        <f>IF($A31="",0,IF(Mitarbeiter!$G$29=FALSE,0,IF(AND(Mitarbeiter!$E$29&lt;&gt;"",DD$5+6&lt;Mitarbeiter!$E$29),0,IF(AND(Mitarbeiter!$F$29&lt;&gt;"",DD$5&gt;Mitarbeiter!$F$29),0,IF(Planung!DD31="",$C31,IF(ISNUMBER(Planung!DD31),Planung!DD31,IF(UPPER(Planung!DD31)="H",$C31/2,0)))))))</f>
        <v>0.5</v>
      </c>
      <c r="DE31" s="27">
        <f>IF($A31="",0,IF(Mitarbeiter!$G$29=FALSE,0,IF(AND(Mitarbeiter!$E$29&lt;&gt;"",DE$5+6&lt;Mitarbeiter!$E$29),0,IF(AND(Mitarbeiter!$F$29&lt;&gt;"",DE$5&gt;Mitarbeiter!$F$29),0,IF(Planung!DE31="",$C31,IF(ISNUMBER(Planung!DE31),Planung!DE31,IF(UPPER(Planung!DE31)="H",$C31/2,0)))))))</f>
        <v>0.5</v>
      </c>
      <c r="DF31" s="27">
        <f>IF($A31="",0,IF(Mitarbeiter!$G$29=FALSE,0,IF(AND(Mitarbeiter!$E$29&lt;&gt;"",DF$5+6&lt;Mitarbeiter!$E$29),0,IF(AND(Mitarbeiter!$F$29&lt;&gt;"",DF$5&gt;Mitarbeiter!$F$29),0,IF(Planung!DF31="",$C31,IF(ISNUMBER(Planung!DF31),Planung!DF31,IF(UPPER(Planung!DF31)="H",$C31/2,0)))))))</f>
        <v>0.5</v>
      </c>
      <c r="DG31" s="27">
        <f>IF($A31="",0,IF(Mitarbeiter!$G$29=FALSE,0,IF(AND(Mitarbeiter!$E$29&lt;&gt;"",DG$5+6&lt;Mitarbeiter!$E$29),0,IF(AND(Mitarbeiter!$F$29&lt;&gt;"",DG$5&gt;Mitarbeiter!$F$29),0,IF(Planung!DG31="",$C31,IF(ISNUMBER(Planung!DG31),Planung!DG31,IF(UPPER(Planung!DG31)="H",$C31/2,0)))))))</f>
        <v>0.5</v>
      </c>
      <c r="DH31" s="27">
        <f>IF($A31="",0,IF(Mitarbeiter!$G$29=FALSE,0,IF(AND(Mitarbeiter!$E$29&lt;&gt;"",DH$5+6&lt;Mitarbeiter!$E$29),0,IF(AND(Mitarbeiter!$F$29&lt;&gt;"",DH$5&gt;Mitarbeiter!$F$29),0,IF(Planung!DH31="",$C31,IF(ISNUMBER(Planung!DH31),Planung!DH31,IF(UPPER(Planung!DH31)="H",$C31/2,0)))))))</f>
        <v>0.5</v>
      </c>
      <c r="DI31" s="27">
        <f>IF($A31="",0,IF(Mitarbeiter!$G$29=FALSE,0,IF(AND(Mitarbeiter!$E$29&lt;&gt;"",DI$5+6&lt;Mitarbeiter!$E$29),0,IF(AND(Mitarbeiter!$F$29&lt;&gt;"",DI$5&gt;Mitarbeiter!$F$29),0,IF(Planung!DI31="",$C31,IF(ISNUMBER(Planung!DI31),Planung!DI31,IF(UPPER(Planung!DI31)="H",$C31/2,0)))))))</f>
        <v>0.5</v>
      </c>
      <c r="DJ31" s="27">
        <f>IF($A31="",0,IF(Mitarbeiter!$G$29=FALSE,0,IF(AND(Mitarbeiter!$E$29&lt;&gt;"",DJ$5+6&lt;Mitarbeiter!$E$29),0,IF(AND(Mitarbeiter!$F$29&lt;&gt;"",DJ$5&gt;Mitarbeiter!$F$29),0,IF(Planung!DJ31="",$C31,IF(ISNUMBER(Planung!DJ31),Planung!DJ31,IF(UPPER(Planung!DJ31)="H",$C31/2,0)))))))</f>
        <v>0.5</v>
      </c>
      <c r="DK31" s="27">
        <f>IF($A31="",0,IF(Mitarbeiter!$G$29=FALSE,0,IF(AND(Mitarbeiter!$E$29&lt;&gt;"",DK$5+6&lt;Mitarbeiter!$E$29),0,IF(AND(Mitarbeiter!$F$29&lt;&gt;"",DK$5&gt;Mitarbeiter!$F$29),0,IF(Planung!DK31="",$C31,IF(ISNUMBER(Planung!DK31),Planung!DK31,IF(UPPER(Planung!DK31)="H",$C31/2,0)))))))</f>
        <v>0.5</v>
      </c>
      <c r="DL31" s="27">
        <f>IF($A31="",0,IF(Mitarbeiter!$G$29=FALSE,0,IF(AND(Mitarbeiter!$E$29&lt;&gt;"",DL$5+6&lt;Mitarbeiter!$E$29),0,IF(AND(Mitarbeiter!$F$29&lt;&gt;"",DL$5&gt;Mitarbeiter!$F$29),0,IF(Planung!DL31="",$C31,IF(ISNUMBER(Planung!DL31),Planung!DL31,IF(UPPER(Planung!DL31)="H",$C31/2,0)))))))</f>
        <v>0.5</v>
      </c>
      <c r="DM31" s="27">
        <f>IF($A31="",0,IF(Mitarbeiter!$G$29=FALSE,0,IF(AND(Mitarbeiter!$E$29&lt;&gt;"",DM$5+6&lt;Mitarbeiter!$E$29),0,IF(AND(Mitarbeiter!$F$29&lt;&gt;"",DM$5&gt;Mitarbeiter!$F$29),0,IF(Planung!DM31="",$C31,IF(ISNUMBER(Planung!DM31),Planung!DM31,IF(UPPER(Planung!DM31)="H",$C31/2,0)))))))</f>
        <v>0.5</v>
      </c>
      <c r="DN31" s="27">
        <f>IF($A31="",0,IF(Mitarbeiter!$G$29=FALSE,0,IF(AND(Mitarbeiter!$E$29&lt;&gt;"",DN$5+6&lt;Mitarbeiter!$E$29),0,IF(AND(Mitarbeiter!$F$29&lt;&gt;"",DN$5&gt;Mitarbeiter!$F$29),0,IF(Planung!DN31="",$C31,IF(ISNUMBER(Planung!DN31),Planung!DN31,IF(UPPER(Planung!DN31)="H",$C31/2,0)))))))</f>
        <v>0.5</v>
      </c>
      <c r="DO31" s="27">
        <f>IF($A31="",0,IF(Mitarbeiter!$G$29=FALSE,0,IF(AND(Mitarbeiter!$E$29&lt;&gt;"",DO$5+6&lt;Mitarbeiter!$E$29),0,IF(AND(Mitarbeiter!$F$29&lt;&gt;"",DO$5&gt;Mitarbeiter!$F$29),0,IF(Planung!DO31="",$C31,IF(ISNUMBER(Planung!DO31),Planung!DO31,IF(UPPER(Planung!DO31)="H",$C31/2,0)))))))</f>
        <v>0.5</v>
      </c>
      <c r="DP31" s="27">
        <f>IF($A31="",0,IF(Mitarbeiter!$G$29=FALSE,0,IF(AND(Mitarbeiter!$E$29&lt;&gt;"",DP$5+6&lt;Mitarbeiter!$E$29),0,IF(AND(Mitarbeiter!$F$29&lt;&gt;"",DP$5&gt;Mitarbeiter!$F$29),0,IF(Planung!DP31="",$C31,IF(ISNUMBER(Planung!DP31),Planung!DP31,IF(UPPER(Planung!DP31)="H",$C31/2,0)))))))</f>
        <v>0.5</v>
      </c>
      <c r="DQ31" s="27">
        <f>IF($A31="",0,IF(Mitarbeiter!$G$29=FALSE,0,IF(AND(Mitarbeiter!$E$29&lt;&gt;"",DQ$5+6&lt;Mitarbeiter!$E$29),0,IF(AND(Mitarbeiter!$F$29&lt;&gt;"",DQ$5&gt;Mitarbeiter!$F$29),0,IF(Planung!DQ31="",$C31,IF(ISNUMBER(Planung!DQ31),Planung!DQ31,IF(UPPER(Planung!DQ31)="H",$C31/2,0)))))))</f>
        <v>0.5</v>
      </c>
      <c r="DR31" s="27">
        <f>IF($A31="",0,IF(Mitarbeiter!$G$29=FALSE,0,IF(AND(Mitarbeiter!$E$29&lt;&gt;"",DR$5+6&lt;Mitarbeiter!$E$29),0,IF(AND(Mitarbeiter!$F$29&lt;&gt;"",DR$5&gt;Mitarbeiter!$F$29),0,IF(Planung!DR31="",$C31,IF(ISNUMBER(Planung!DR31),Planung!DR31,IF(UPPER(Planung!DR31)="H",$C31/2,0)))))))</f>
        <v>0.5</v>
      </c>
      <c r="DS31" s="27">
        <f>IF($A31="",0,IF(Mitarbeiter!$G$29=FALSE,0,IF(AND(Mitarbeiter!$E$29&lt;&gt;"",DS$5+6&lt;Mitarbeiter!$E$29),0,IF(AND(Mitarbeiter!$F$29&lt;&gt;"",DS$5&gt;Mitarbeiter!$F$29),0,IF(Planung!DS31="",$C31,IF(ISNUMBER(Planung!DS31),Planung!DS31,IF(UPPER(Planung!DS31)="H",$C31/2,0)))))))</f>
        <v>0.5</v>
      </c>
      <c r="DT31" s="27">
        <f>IF($A31="",0,IF(Mitarbeiter!$G$29=FALSE,0,IF(AND(Mitarbeiter!$E$29&lt;&gt;"",DT$5+6&lt;Mitarbeiter!$E$29),0,IF(AND(Mitarbeiter!$F$29&lt;&gt;"",DT$5&gt;Mitarbeiter!$F$29),0,IF(Planung!DT31="",$C31,IF(ISNUMBER(Planung!DT31),Planung!DT31,IF(UPPER(Planung!DT31)="H",$C31/2,0)))))))</f>
        <v>0.5</v>
      </c>
      <c r="DU31" s="27">
        <f>IF($A31="",0,IF(Mitarbeiter!$G$29=FALSE,0,IF(AND(Mitarbeiter!$E$29&lt;&gt;"",DU$5+6&lt;Mitarbeiter!$E$29),0,IF(AND(Mitarbeiter!$F$29&lt;&gt;"",DU$5&gt;Mitarbeiter!$F$29),0,IF(Planung!DU31="",$C31,IF(ISNUMBER(Planung!DU31),Planung!DU31,IF(UPPER(Planung!DU31)="H",$C31/2,0)))))))</f>
        <v>0.5</v>
      </c>
      <c r="DV31" s="27">
        <f>IF($A31="",0,IF(Mitarbeiter!$G$29=FALSE,0,IF(AND(Mitarbeiter!$E$29&lt;&gt;"",DV$5+6&lt;Mitarbeiter!$E$29),0,IF(AND(Mitarbeiter!$F$29&lt;&gt;"",DV$5&gt;Mitarbeiter!$F$29),0,IF(Planung!DV31="",$C31,IF(ISNUMBER(Planung!DV31),Planung!DV31,IF(UPPER(Planung!DV31)="H",$C31/2,0)))))))</f>
        <v>0.5</v>
      </c>
      <c r="DW31" s="27">
        <f>IF($A31="",0,IF(Mitarbeiter!$G$29=FALSE,0,IF(AND(Mitarbeiter!$E$29&lt;&gt;"",DW$5+6&lt;Mitarbeiter!$E$29),0,IF(AND(Mitarbeiter!$F$29&lt;&gt;"",DW$5&gt;Mitarbeiter!$F$29),0,IF(Planung!DW31="",$C31,IF(ISNUMBER(Planung!DW31),Planung!DW31,IF(UPPER(Planung!DW31)="H",$C31/2,0)))))))</f>
        <v>0.5</v>
      </c>
      <c r="DX31" s="27">
        <f>IF($A31="",0,IF(Mitarbeiter!$G$29=FALSE,0,IF(AND(Mitarbeiter!$E$29&lt;&gt;"",DX$5+6&lt;Mitarbeiter!$E$29),0,IF(AND(Mitarbeiter!$F$29&lt;&gt;"",DX$5&gt;Mitarbeiter!$F$29),0,IF(Planung!DX31="",$C31,IF(ISNUMBER(Planung!DX31),Planung!DX31,IF(UPPER(Planung!DX31)="H",$C31/2,0)))))))</f>
        <v>0.5</v>
      </c>
      <c r="DY31" s="27">
        <f>IF($A31="",0,IF(Mitarbeiter!$G$29=FALSE,0,IF(AND(Mitarbeiter!$E$29&lt;&gt;"",DY$5+6&lt;Mitarbeiter!$E$29),0,IF(AND(Mitarbeiter!$F$29&lt;&gt;"",DY$5&gt;Mitarbeiter!$F$29),0,IF(Planung!DY31="",$C31,IF(ISNUMBER(Planung!DY31),Planung!DY31,IF(UPPER(Planung!DY31)="H",$C31/2,0)))))))</f>
        <v>0.5</v>
      </c>
      <c r="DZ31" s="27">
        <f>IF($A31="",0,IF(Mitarbeiter!$G$29=FALSE,0,IF(AND(Mitarbeiter!$E$29&lt;&gt;"",DZ$5+6&lt;Mitarbeiter!$E$29),0,IF(AND(Mitarbeiter!$F$29&lt;&gt;"",DZ$5&gt;Mitarbeiter!$F$29),0,IF(Planung!DZ31="",$C31,IF(ISNUMBER(Planung!DZ31),Planung!DZ31,IF(UPPER(Planung!DZ31)="H",$C31/2,0)))))))</f>
        <v>0.5</v>
      </c>
      <c r="EA31" s="27">
        <f>IF($A31="",0,IF(Mitarbeiter!$G$29=FALSE,0,IF(AND(Mitarbeiter!$E$29&lt;&gt;"",EA$5+6&lt;Mitarbeiter!$E$29),0,IF(AND(Mitarbeiter!$F$29&lt;&gt;"",EA$5&gt;Mitarbeiter!$F$29),0,IF(Planung!EA31="",$C31,IF(ISNUMBER(Planung!EA31),Planung!EA31,IF(UPPER(Planung!EA31)="H",$C31/2,0)))))))</f>
        <v>0.5</v>
      </c>
      <c r="EB31" s="27">
        <f>IF($A31="",0,IF(Mitarbeiter!$G$29=FALSE,0,IF(AND(Mitarbeiter!$E$29&lt;&gt;"",EB$5+6&lt;Mitarbeiter!$E$29),0,IF(AND(Mitarbeiter!$F$29&lt;&gt;"",EB$5&gt;Mitarbeiter!$F$29),0,IF(Planung!EB31="",$C31,IF(ISNUMBER(Planung!EB31),Planung!EB31,IF(UPPER(Planung!EB31)="H",$C31/2,0)))))))</f>
        <v>0.5</v>
      </c>
      <c r="EC31" s="27">
        <f>IF($A31="",0,IF(Mitarbeiter!$G$29=FALSE,0,IF(AND(Mitarbeiter!$E$29&lt;&gt;"",EC$5+6&lt;Mitarbeiter!$E$29),0,IF(AND(Mitarbeiter!$F$29&lt;&gt;"",EC$5&gt;Mitarbeiter!$F$29),0,IF(Planung!EC31="",$C31,IF(ISNUMBER(Planung!EC31),Planung!EC31,IF(UPPER(Planung!EC31)="H",$C31/2,0)))))))</f>
        <v>0.5</v>
      </c>
      <c r="ED31" s="27">
        <f>IF($A31="",0,IF(Mitarbeiter!$G$29=FALSE,0,IF(AND(Mitarbeiter!$E$29&lt;&gt;"",ED$5+6&lt;Mitarbeiter!$E$29),0,IF(AND(Mitarbeiter!$F$29&lt;&gt;"",ED$5&gt;Mitarbeiter!$F$29),0,IF(Planung!ED31="",$C31,IF(ISNUMBER(Planung!ED31),Planung!ED31,IF(UPPER(Planung!ED31)="H",$C31/2,0)))))))</f>
        <v>0.5</v>
      </c>
      <c r="EE31" s="27">
        <f>IF($A31="",0,IF(Mitarbeiter!$G$29=FALSE,0,IF(AND(Mitarbeiter!$E$29&lt;&gt;"",EE$5+6&lt;Mitarbeiter!$E$29),0,IF(AND(Mitarbeiter!$F$29&lt;&gt;"",EE$5&gt;Mitarbeiter!$F$29),0,IF(Planung!EE31="",$C31,IF(ISNUMBER(Planung!EE31),Planung!EE31,IF(UPPER(Planung!EE31)="H",$C31/2,0)))))))</f>
        <v>0.5</v>
      </c>
      <c r="EF31" s="27">
        <f>IF($A31="",0,IF(Mitarbeiter!$G$29=FALSE,0,IF(AND(Mitarbeiter!$E$29&lt;&gt;"",EF$5+6&lt;Mitarbeiter!$E$29),0,IF(AND(Mitarbeiter!$F$29&lt;&gt;"",EF$5&gt;Mitarbeiter!$F$29),0,IF(Planung!EF31="",$C31,IF(ISNUMBER(Planung!EF31),Planung!EF31,IF(UPPER(Planung!EF31)="H",$C31/2,0)))))))</f>
        <v>0.5</v>
      </c>
      <c r="EG31" s="27">
        <f>IF($A31="",0,IF(Mitarbeiter!$G$29=FALSE,0,IF(AND(Mitarbeiter!$E$29&lt;&gt;"",EG$5+6&lt;Mitarbeiter!$E$29),0,IF(AND(Mitarbeiter!$F$29&lt;&gt;"",EG$5&gt;Mitarbeiter!$F$29),0,IF(Planung!EG31="",$C31,IF(ISNUMBER(Planung!EG31),Planung!EG31,IF(UPPER(Planung!EG31)="H",$C31/2,0)))))))</f>
        <v>0.5</v>
      </c>
      <c r="EH31" s="27">
        <f>IF($A31="",0,IF(Mitarbeiter!$G$29=FALSE,0,IF(AND(Mitarbeiter!$E$29&lt;&gt;"",EH$5+6&lt;Mitarbeiter!$E$29),0,IF(AND(Mitarbeiter!$F$29&lt;&gt;"",EH$5&gt;Mitarbeiter!$F$29),0,IF(Planung!EH31="",$C31,IF(ISNUMBER(Planung!EH31),Planung!EH31,IF(UPPER(Planung!EH31)="H",$C31/2,0)))))))</f>
        <v>0.5</v>
      </c>
      <c r="EI31" s="27">
        <f>IF($A31="",0,IF(Mitarbeiter!$G$29=FALSE,0,IF(AND(Mitarbeiter!$E$29&lt;&gt;"",EI$5+6&lt;Mitarbeiter!$E$29),0,IF(AND(Mitarbeiter!$F$29&lt;&gt;"",EI$5&gt;Mitarbeiter!$F$29),0,IF(Planung!EI31="",$C31,IF(ISNUMBER(Planung!EI31),Planung!EI31,IF(UPPER(Planung!EI31)="H",$C31/2,0)))))))</f>
        <v>0.5</v>
      </c>
      <c r="EJ31" s="27">
        <f>IF($A31="",0,IF(Mitarbeiter!$G$29=FALSE,0,IF(AND(Mitarbeiter!$E$29&lt;&gt;"",EJ$5+6&lt;Mitarbeiter!$E$29),0,IF(AND(Mitarbeiter!$F$29&lt;&gt;"",EJ$5&gt;Mitarbeiter!$F$29),0,IF(Planung!EJ31="",$C31,IF(ISNUMBER(Planung!EJ31),Planung!EJ31,IF(UPPER(Planung!EJ31)="H",$C31/2,0)))))))</f>
        <v>0.5</v>
      </c>
      <c r="EK31" s="27">
        <f>IF($A31="",0,IF(Mitarbeiter!$G$29=FALSE,0,IF(AND(Mitarbeiter!$E$29&lt;&gt;"",EK$5+6&lt;Mitarbeiter!$E$29),0,IF(AND(Mitarbeiter!$F$29&lt;&gt;"",EK$5&gt;Mitarbeiter!$F$29),0,IF(Planung!EK31="",$C31,IF(ISNUMBER(Planung!EK31),Planung!EK31,IF(UPPER(Planung!EK31)="H",$C31/2,0)))))))</f>
        <v>0.5</v>
      </c>
      <c r="EL31" s="27">
        <f>IF($A31="",0,IF(Mitarbeiter!$G$29=FALSE,0,IF(AND(Mitarbeiter!$E$29&lt;&gt;"",EL$5+6&lt;Mitarbeiter!$E$29),0,IF(AND(Mitarbeiter!$F$29&lt;&gt;"",EL$5&gt;Mitarbeiter!$F$29),0,IF(Planung!EL31="",$C31,IF(ISNUMBER(Planung!EL31),Planung!EL31,IF(UPPER(Planung!EL31)="H",$C31/2,0)))))))</f>
        <v>0.5</v>
      </c>
      <c r="EM31" s="27">
        <f>IF($A31="",0,IF(Mitarbeiter!$G$29=FALSE,0,IF(AND(Mitarbeiter!$E$29&lt;&gt;"",EM$5+6&lt;Mitarbeiter!$E$29),0,IF(AND(Mitarbeiter!$F$29&lt;&gt;"",EM$5&gt;Mitarbeiter!$F$29),0,IF(Planung!EM31="",$C31,IF(ISNUMBER(Planung!EM31),Planung!EM31,IF(UPPER(Planung!EM31)="H",$C31/2,0)))))))</f>
        <v>0.5</v>
      </c>
      <c r="EN31" s="27">
        <f>IF($A31="",0,IF(Mitarbeiter!$G$29=FALSE,0,IF(AND(Mitarbeiter!$E$29&lt;&gt;"",EN$5+6&lt;Mitarbeiter!$E$29),0,IF(AND(Mitarbeiter!$F$29&lt;&gt;"",EN$5&gt;Mitarbeiter!$F$29),0,IF(Planung!EN31="",$C31,IF(ISNUMBER(Planung!EN31),Planung!EN31,IF(UPPER(Planung!EN31)="H",$C31/2,0)))))))</f>
        <v>0.5</v>
      </c>
      <c r="EO31" s="27">
        <f>IF($A31="",0,IF(Mitarbeiter!$G$29=FALSE,0,IF(AND(Mitarbeiter!$E$29&lt;&gt;"",EO$5+6&lt;Mitarbeiter!$E$29),0,IF(AND(Mitarbeiter!$F$29&lt;&gt;"",EO$5&gt;Mitarbeiter!$F$29),0,IF(Planung!EO31="",$C31,IF(ISNUMBER(Planung!EO31),Planung!EO31,IF(UPPER(Planung!EO31)="H",$C31/2,0)))))))</f>
        <v>0.5</v>
      </c>
      <c r="EP31" s="27">
        <f>IF($A31="",0,IF(Mitarbeiter!$G$29=FALSE,0,IF(AND(Mitarbeiter!$E$29&lt;&gt;"",EP$5+6&lt;Mitarbeiter!$E$29),0,IF(AND(Mitarbeiter!$F$29&lt;&gt;"",EP$5&gt;Mitarbeiter!$F$29),0,IF(Planung!EP31="",$C31,IF(ISNUMBER(Planung!EP31),Planung!EP31,IF(UPPER(Planung!EP31)="H",$C31/2,0)))))))</f>
        <v>0.5</v>
      </c>
      <c r="EQ31" s="27">
        <f>IF($A31="",0,IF(Mitarbeiter!$G$29=FALSE,0,IF(AND(Mitarbeiter!$E$29&lt;&gt;"",EQ$5+6&lt;Mitarbeiter!$E$29),0,IF(AND(Mitarbeiter!$F$29&lt;&gt;"",EQ$5&gt;Mitarbeiter!$F$29),0,IF(Planung!EQ31="",$C31,IF(ISNUMBER(Planung!EQ31),Planung!EQ31,IF(UPPER(Planung!EQ31)="H",$C31/2,0)))))))</f>
        <v>0.5</v>
      </c>
      <c r="ER31" s="27">
        <f>IF($A31="",0,IF(Mitarbeiter!$G$29=FALSE,0,IF(AND(Mitarbeiter!$E$29&lt;&gt;"",ER$5+6&lt;Mitarbeiter!$E$29),0,IF(AND(Mitarbeiter!$F$29&lt;&gt;"",ER$5&gt;Mitarbeiter!$F$29),0,IF(Planung!ER31="",$C31,IF(ISNUMBER(Planung!ER31),Planung!ER31,IF(UPPER(Planung!ER31)="H",$C31/2,0)))))))</f>
        <v>0.5</v>
      </c>
      <c r="ES31" s="27">
        <f>IF($A31="",0,IF(Mitarbeiter!$G$29=FALSE,0,IF(AND(Mitarbeiter!$E$29&lt;&gt;"",ES$5+6&lt;Mitarbeiter!$E$29),0,IF(AND(Mitarbeiter!$F$29&lt;&gt;"",ES$5&gt;Mitarbeiter!$F$29),0,IF(Planung!ES31="",$C31,IF(ISNUMBER(Planung!ES31),Planung!ES31,IF(UPPER(Planung!ES31)="H",$C31/2,0)))))))</f>
        <v>0.5</v>
      </c>
      <c r="ET31" s="27">
        <f>IF($A31="",0,IF(Mitarbeiter!$G$29=FALSE,0,IF(AND(Mitarbeiter!$E$29&lt;&gt;"",ET$5+6&lt;Mitarbeiter!$E$29),0,IF(AND(Mitarbeiter!$F$29&lt;&gt;"",ET$5&gt;Mitarbeiter!$F$29),0,IF(Planung!ET31="",$C31,IF(ISNUMBER(Planung!ET31),Planung!ET31,IF(UPPER(Planung!ET31)="H",$C31/2,0)))))))</f>
        <v>0.5</v>
      </c>
      <c r="EU31" s="27">
        <f>IF($A31="",0,IF(Mitarbeiter!$G$29=FALSE,0,IF(AND(Mitarbeiter!$E$29&lt;&gt;"",EU$5+6&lt;Mitarbeiter!$E$29),0,IF(AND(Mitarbeiter!$F$29&lt;&gt;"",EU$5&gt;Mitarbeiter!$F$29),0,IF(Planung!EU31="",$C31,IF(ISNUMBER(Planung!EU31),Planung!EU31,IF(UPPER(Planung!EU31)="H",$C31/2,0)))))))</f>
        <v>0.5</v>
      </c>
      <c r="EV31" s="27">
        <f>IF($A31="",0,IF(Mitarbeiter!$G$29=FALSE,0,IF(AND(Mitarbeiter!$E$29&lt;&gt;"",EV$5+6&lt;Mitarbeiter!$E$29),0,IF(AND(Mitarbeiter!$F$29&lt;&gt;"",EV$5&gt;Mitarbeiter!$F$29),0,IF(Planung!EV31="",$C31,IF(ISNUMBER(Planung!EV31),Planung!EV31,IF(UPPER(Planung!EV31)="H",$C31/2,0)))))))</f>
        <v>0.5</v>
      </c>
      <c r="EW31" s="27">
        <f>IF($A31="",0,IF(Mitarbeiter!$G$29=FALSE,0,IF(AND(Mitarbeiter!$E$29&lt;&gt;"",EW$5+6&lt;Mitarbeiter!$E$29),0,IF(AND(Mitarbeiter!$F$29&lt;&gt;"",EW$5&gt;Mitarbeiter!$F$29),0,IF(Planung!EW31="",$C31,IF(ISNUMBER(Planung!EW31),Planung!EW31,IF(UPPER(Planung!EW31)="H",$C31/2,0)))))))</f>
        <v>0.5</v>
      </c>
      <c r="EX31" s="27">
        <f>IF($A31="",0,IF(Mitarbeiter!$G$29=FALSE,0,IF(AND(Mitarbeiter!$E$29&lt;&gt;"",EX$5+6&lt;Mitarbeiter!$E$29),0,IF(AND(Mitarbeiter!$F$29&lt;&gt;"",EX$5&gt;Mitarbeiter!$F$29),0,IF(Planung!EX31="",$C31,IF(ISNUMBER(Planung!EX31),Planung!EX31,IF(UPPER(Planung!EX31)="H",$C31/2,0)))))))</f>
        <v>0.5</v>
      </c>
      <c r="EY31" s="27">
        <f>IF($A31="",0,IF(Mitarbeiter!$G$29=FALSE,0,IF(AND(Mitarbeiter!$E$29&lt;&gt;"",EY$5+6&lt;Mitarbeiter!$E$29),0,IF(AND(Mitarbeiter!$F$29&lt;&gt;"",EY$5&gt;Mitarbeiter!$F$29),0,IF(Planung!EY31="",$C31,IF(ISNUMBER(Planung!EY31),Planung!EY31,IF(UPPER(Planung!EY31)="H",$C31/2,0)))))))</f>
        <v>0.5</v>
      </c>
      <c r="EZ31" s="27">
        <f>IF($A31="",0,IF(Mitarbeiter!$G$29=FALSE,0,IF(AND(Mitarbeiter!$E$29&lt;&gt;"",EZ$5+6&lt;Mitarbeiter!$E$29),0,IF(AND(Mitarbeiter!$F$29&lt;&gt;"",EZ$5&gt;Mitarbeiter!$F$29),0,IF(Planung!EZ31="",$C31,IF(ISNUMBER(Planung!EZ31),Planung!EZ31,IF(UPPER(Planung!EZ31)="H",$C31/2,0)))))))</f>
        <v>0.5</v>
      </c>
      <c r="FA31" s="27">
        <f>IF($A31="",0,IF(Mitarbeiter!$G$29=FALSE,0,IF(AND(Mitarbeiter!$E$29&lt;&gt;"",FA$5+6&lt;Mitarbeiter!$E$29),0,IF(AND(Mitarbeiter!$F$29&lt;&gt;"",FA$5&gt;Mitarbeiter!$F$29),0,IF(Planung!FA31="",$C31,IF(ISNUMBER(Planung!FA31),Planung!FA31,IF(UPPER(Planung!FA31)="H",$C31/2,0)))))))</f>
        <v>0.5</v>
      </c>
      <c r="FB31" s="27">
        <f>IF($A31="",0,IF(Mitarbeiter!$G$29=FALSE,0,IF(AND(Mitarbeiter!$E$29&lt;&gt;"",FB$5+6&lt;Mitarbeiter!$E$29),0,IF(AND(Mitarbeiter!$F$29&lt;&gt;"",FB$5&gt;Mitarbeiter!$F$29),0,IF(Planung!FB31="",$C31,IF(ISNUMBER(Planung!FB31),Planung!FB31,IF(UPPER(Planung!FB31)="H",$C31/2,0)))))))</f>
        <v>0.5</v>
      </c>
      <c r="FC31" s="27">
        <f>IF($A31="",0,IF(Mitarbeiter!$G$29=FALSE,0,IF(AND(Mitarbeiter!$E$29&lt;&gt;"",FC$5+6&lt;Mitarbeiter!$E$29),0,IF(AND(Mitarbeiter!$F$29&lt;&gt;"",FC$5&gt;Mitarbeiter!$F$29),0,IF(Planung!FC31="",$C31,IF(ISNUMBER(Planung!FC31),Planung!FC31,IF(UPPER(Planung!FC31)="H",$C31/2,0)))))))</f>
        <v>0.5</v>
      </c>
      <c r="FD31" s="27">
        <f>IF($A31="",0,IF(Mitarbeiter!$G$29=FALSE,0,IF(AND(Mitarbeiter!$E$29&lt;&gt;"",FD$5+6&lt;Mitarbeiter!$E$29),0,IF(AND(Mitarbeiter!$F$29&lt;&gt;"",FD$5&gt;Mitarbeiter!$F$29),0,IF(Planung!FD31="",$C31,IF(ISNUMBER(Planung!FD31),Planung!FD31,IF(UPPER(Planung!FD31)="H",$C31/2,0)))))))</f>
        <v>0.5</v>
      </c>
      <c r="FE31" s="27">
        <f>IF($A31="",0,IF(Mitarbeiter!$G$29=FALSE,0,IF(AND(Mitarbeiter!$E$29&lt;&gt;"",FE$5+6&lt;Mitarbeiter!$E$29),0,IF(AND(Mitarbeiter!$F$29&lt;&gt;"",FE$5&gt;Mitarbeiter!$F$29),0,IF(Planung!FE31="",$C31,IF(ISNUMBER(Planung!FE31),Planung!FE31,IF(UPPER(Planung!FE31)="H",$C31/2,0)))))))</f>
        <v>0.5</v>
      </c>
      <c r="FF31" s="27">
        <f>IF($A31="",0,IF(Mitarbeiter!$G$29=FALSE,0,IF(AND(Mitarbeiter!$E$29&lt;&gt;"",FF$5+6&lt;Mitarbeiter!$E$29),0,IF(AND(Mitarbeiter!$F$29&lt;&gt;"",FF$5&gt;Mitarbeiter!$F$29),0,IF(Planung!FF31="",$C31,IF(ISNUMBER(Planung!FF31),Planung!FF31,IF(UPPER(Planung!FF31)="H",$C31/2,0)))))))</f>
        <v>0.5</v>
      </c>
      <c r="FG31" s="27">
        <f>IF($A31="",0,IF(Mitarbeiter!$G$29=FALSE,0,IF(AND(Mitarbeiter!$E$29&lt;&gt;"",FG$5+6&lt;Mitarbeiter!$E$29),0,IF(AND(Mitarbeiter!$F$29&lt;&gt;"",FG$5&gt;Mitarbeiter!$F$29),0,IF(Planung!FG31="",$C31,IF(ISNUMBER(Planung!FG31),Planung!FG31,IF(UPPER(Planung!FG31)="H",$C31/2,0)))))))</f>
        <v>0.5</v>
      </c>
      <c r="FH31" s="27">
        <f>IF($A31="",0,IF(Mitarbeiter!$G$29=FALSE,0,IF(AND(Mitarbeiter!$E$29&lt;&gt;"",FH$5+6&lt;Mitarbeiter!$E$29),0,IF(AND(Mitarbeiter!$F$29&lt;&gt;"",FH$5&gt;Mitarbeiter!$F$29),0,IF(Planung!FH31="",$C31,IF(ISNUMBER(Planung!FH31),Planung!FH31,IF(UPPER(Planung!FH31)="H",$C31/2,0)))))))</f>
        <v>0.5</v>
      </c>
      <c r="FI31" s="27">
        <f>IF($A31="",0,IF(Mitarbeiter!$G$29=FALSE,0,IF(AND(Mitarbeiter!$E$29&lt;&gt;"",FI$5+6&lt;Mitarbeiter!$E$29),0,IF(AND(Mitarbeiter!$F$29&lt;&gt;"",FI$5&gt;Mitarbeiter!$F$29),0,IF(Planung!FI31="",$C31,IF(ISNUMBER(Planung!FI31),Planung!FI31,IF(UPPER(Planung!FI31)="H",$C31/2,0)))))))</f>
        <v>0.5</v>
      </c>
      <c r="FJ31" s="27">
        <f>IF($A31="",0,IF(Mitarbeiter!$G$29=FALSE,0,IF(AND(Mitarbeiter!$E$29&lt;&gt;"",FJ$5+6&lt;Mitarbeiter!$E$29),0,IF(AND(Mitarbeiter!$F$29&lt;&gt;"",FJ$5&gt;Mitarbeiter!$F$29),0,IF(Planung!FJ31="",$C31,IF(ISNUMBER(Planung!FJ31),Planung!FJ31,IF(UPPER(Planung!FJ31)="H",$C31/2,0)))))))</f>
        <v>0.5</v>
      </c>
      <c r="FK31" s="27">
        <f>IF($A31="",0,IF(Mitarbeiter!$G$29=FALSE,0,IF(AND(Mitarbeiter!$E$29&lt;&gt;"",FK$5+6&lt;Mitarbeiter!$E$29),0,IF(AND(Mitarbeiter!$F$29&lt;&gt;"",FK$5&gt;Mitarbeiter!$F$29),0,IF(Planung!FK31="",$C31,IF(ISNUMBER(Planung!FK31),Planung!FK31,IF(UPPER(Planung!FK31)="H",$C31/2,0)))))))</f>
        <v>0.5</v>
      </c>
      <c r="FL31" s="27">
        <f>IF($A31="",0,IF(Mitarbeiter!$G$29=FALSE,0,IF(AND(Mitarbeiter!$E$29&lt;&gt;"",FL$5+6&lt;Mitarbeiter!$E$29),0,IF(AND(Mitarbeiter!$F$29&lt;&gt;"",FL$5&gt;Mitarbeiter!$F$29),0,IF(Planung!FL31="",$C31,IF(ISNUMBER(Planung!FL31),Planung!FL31,IF(UPPER(Planung!FL31)="H",$C31/2,0)))))))</f>
        <v>0.5</v>
      </c>
      <c r="FM31" s="27">
        <f>IF($A31="",0,IF(Mitarbeiter!$G$29=FALSE,0,IF(AND(Mitarbeiter!$E$29&lt;&gt;"",FM$5+6&lt;Mitarbeiter!$E$29),0,IF(AND(Mitarbeiter!$F$29&lt;&gt;"",FM$5&gt;Mitarbeiter!$F$29),0,IF(Planung!FM31="",$C31,IF(ISNUMBER(Planung!FM31),Planung!FM31,IF(UPPER(Planung!FM31)="H",$C31/2,0)))))))</f>
        <v>0.5</v>
      </c>
      <c r="FN31" s="27">
        <f>IF($A31="",0,IF(Mitarbeiter!$G$29=FALSE,0,IF(AND(Mitarbeiter!$E$29&lt;&gt;"",FN$5+6&lt;Mitarbeiter!$E$29),0,IF(AND(Mitarbeiter!$F$29&lt;&gt;"",FN$5&gt;Mitarbeiter!$F$29),0,IF(Planung!FN31="",$C31,IF(ISNUMBER(Planung!FN31),Planung!FN31,IF(UPPER(Planung!FN31)="H",$C31/2,0)))))))</f>
        <v>0.5</v>
      </c>
      <c r="FO31" s="27">
        <f>IF($A31="",0,IF(Mitarbeiter!$G$29=FALSE,0,IF(AND(Mitarbeiter!$E$29&lt;&gt;"",FO$5+6&lt;Mitarbeiter!$E$29),0,IF(AND(Mitarbeiter!$F$29&lt;&gt;"",FO$5&gt;Mitarbeiter!$F$29),0,IF(Planung!FO31="",$C31,IF(ISNUMBER(Planung!FO31),Planung!FO31,IF(UPPER(Planung!FO31)="H",$C31/2,0)))))))</f>
        <v>0.5</v>
      </c>
      <c r="FP31" s="27">
        <f>IF($A31="",0,IF(Mitarbeiter!$G$29=FALSE,0,IF(AND(Mitarbeiter!$E$29&lt;&gt;"",FP$5+6&lt;Mitarbeiter!$E$29),0,IF(AND(Mitarbeiter!$F$29&lt;&gt;"",FP$5&gt;Mitarbeiter!$F$29),0,IF(Planung!FP31="",$C31,IF(ISNUMBER(Planung!FP31),Planung!FP31,IF(UPPER(Planung!FP31)="H",$C31/2,0)))))))</f>
        <v>0.5</v>
      </c>
      <c r="FQ31" s="27">
        <f>IF($A31="",0,IF(Mitarbeiter!$G$29=FALSE,0,IF(AND(Mitarbeiter!$E$29&lt;&gt;"",FQ$5+6&lt;Mitarbeiter!$E$29),0,IF(AND(Mitarbeiter!$F$29&lt;&gt;"",FQ$5&gt;Mitarbeiter!$F$29),0,IF(Planung!FQ31="",$C31,IF(ISNUMBER(Planung!FQ31),Planung!FQ31,IF(UPPER(Planung!FQ31)="H",$C31/2,0)))))))</f>
        <v>0.5</v>
      </c>
      <c r="FR31" s="27">
        <f>IF($A31="",0,IF(Mitarbeiter!$G$29=FALSE,0,IF(AND(Mitarbeiter!$E$29&lt;&gt;"",FR$5+6&lt;Mitarbeiter!$E$29),0,IF(AND(Mitarbeiter!$F$29&lt;&gt;"",FR$5&gt;Mitarbeiter!$F$29),0,IF(Planung!FR31="",$C31,IF(ISNUMBER(Planung!FR31),Planung!FR31,IF(UPPER(Planung!FR31)="H",$C31/2,0)))))))</f>
        <v>0.5</v>
      </c>
      <c r="FS31" s="27">
        <f>IF($A31="",0,IF(Mitarbeiter!$G$29=FALSE,0,IF(AND(Mitarbeiter!$E$29&lt;&gt;"",FS$5+6&lt;Mitarbeiter!$E$29),0,IF(AND(Mitarbeiter!$F$29&lt;&gt;"",FS$5&gt;Mitarbeiter!$F$29),0,IF(Planung!FS31="",$C31,IF(ISNUMBER(Planung!FS31),Planung!FS31,IF(UPPER(Planung!FS31)="H",$C31/2,0)))))))</f>
        <v>0.5</v>
      </c>
      <c r="FT31" s="27">
        <f>IF($A31="",0,IF(Mitarbeiter!$G$29=FALSE,0,IF(AND(Mitarbeiter!$E$29&lt;&gt;"",FT$5+6&lt;Mitarbeiter!$E$29),0,IF(AND(Mitarbeiter!$F$29&lt;&gt;"",FT$5&gt;Mitarbeiter!$F$29),0,IF(Planung!FT31="",$C31,IF(ISNUMBER(Planung!FT31),Planung!FT31,IF(UPPER(Planung!FT31)="H",$C31/2,0)))))))</f>
        <v>0.5</v>
      </c>
      <c r="FU31" s="27">
        <f>IF($A31="",0,IF(Mitarbeiter!$G$29=FALSE,0,IF(AND(Mitarbeiter!$E$29&lt;&gt;"",FU$5+6&lt;Mitarbeiter!$E$29),0,IF(AND(Mitarbeiter!$F$29&lt;&gt;"",FU$5&gt;Mitarbeiter!$F$29),0,IF(Planung!FU31="",$C31,IF(ISNUMBER(Planung!FU31),Planung!FU31,IF(UPPER(Planung!FU31)="H",$C31/2,0)))))))</f>
        <v>0.5</v>
      </c>
      <c r="FV31" s="27">
        <f>IF($A31="",0,IF(Mitarbeiter!$G$29=FALSE,0,IF(AND(Mitarbeiter!$E$29&lt;&gt;"",FV$5+6&lt;Mitarbeiter!$E$29),0,IF(AND(Mitarbeiter!$F$29&lt;&gt;"",FV$5&gt;Mitarbeiter!$F$29),0,IF(Planung!FV31="",$C31,IF(ISNUMBER(Planung!FV31),Planung!FV31,IF(UPPER(Planung!FV31)="H",$C31/2,0)))))))</f>
        <v>0.5</v>
      </c>
      <c r="FW31" s="27">
        <f>IF($A31="",0,IF(Mitarbeiter!$G$29=FALSE,0,IF(AND(Mitarbeiter!$E$29&lt;&gt;"",FW$5+6&lt;Mitarbeiter!$E$29),0,IF(AND(Mitarbeiter!$F$29&lt;&gt;"",FW$5&gt;Mitarbeiter!$F$29),0,IF(Planung!FW31="",$C31,IF(ISNUMBER(Planung!FW31),Planung!FW31,IF(UPPER(Planung!FW31)="H",$C31/2,0)))))))</f>
        <v>0.5</v>
      </c>
      <c r="FX31" s="27">
        <f>IF($A31="",0,IF(Mitarbeiter!$G$29=FALSE,0,IF(AND(Mitarbeiter!$E$29&lt;&gt;"",FX$5+6&lt;Mitarbeiter!$E$29),0,IF(AND(Mitarbeiter!$F$29&lt;&gt;"",FX$5&gt;Mitarbeiter!$F$29),0,IF(Planung!FX31="",$C31,IF(ISNUMBER(Planung!FX31),Planung!FX31,IF(UPPER(Planung!FX31)="H",$C31/2,0)))))))</f>
        <v>0.5</v>
      </c>
      <c r="FY31" s="27">
        <f>IF($A31="",0,IF(Mitarbeiter!$G$29=FALSE,0,IF(AND(Mitarbeiter!$E$29&lt;&gt;"",FY$5+6&lt;Mitarbeiter!$E$29),0,IF(AND(Mitarbeiter!$F$29&lt;&gt;"",FY$5&gt;Mitarbeiter!$F$29),0,IF(Planung!FY31="",$C31,IF(ISNUMBER(Planung!FY31),Planung!FY31,IF(UPPER(Planung!FY31)="H",$C31/2,0)))))))</f>
        <v>0.5</v>
      </c>
      <c r="FZ31" s="27">
        <f>IF($A31="",0,IF(Mitarbeiter!$G$29=FALSE,0,IF(AND(Mitarbeiter!$E$29&lt;&gt;"",FZ$5+6&lt;Mitarbeiter!$E$29),0,IF(AND(Mitarbeiter!$F$29&lt;&gt;"",FZ$5&gt;Mitarbeiter!$F$29),0,IF(Planung!FZ31="",$C31,IF(ISNUMBER(Planung!FZ31),Planung!FZ31,IF(UPPER(Planung!FZ31)="H",$C31/2,0)))))))</f>
        <v>0.5</v>
      </c>
      <c r="GA31" s="27">
        <f>IF($A31="",0,IF(Mitarbeiter!$G$29=FALSE,0,IF(AND(Mitarbeiter!$E$29&lt;&gt;"",GA$5+6&lt;Mitarbeiter!$E$29),0,IF(AND(Mitarbeiter!$F$29&lt;&gt;"",GA$5&gt;Mitarbeiter!$F$29),0,IF(Planung!GA31="",$C31,IF(ISNUMBER(Planung!GA31),Planung!GA31,IF(UPPER(Planung!GA31)="H",$C31/2,0)))))))</f>
        <v>0.5</v>
      </c>
      <c r="GB31" s="27">
        <f>IF($A31="",0,IF(Mitarbeiter!$G$29=FALSE,0,IF(AND(Mitarbeiter!$E$29&lt;&gt;"",GB$5+6&lt;Mitarbeiter!$E$29),0,IF(AND(Mitarbeiter!$F$29&lt;&gt;"",GB$5&gt;Mitarbeiter!$F$29),0,IF(Planung!GB31="",$C31,IF(ISNUMBER(Planung!GB31),Planung!GB31,IF(UPPER(Planung!GB31)="H",$C31/2,0)))))))</f>
        <v>0.5</v>
      </c>
      <c r="GC31" s="27">
        <f>IF($A31="",0,IF(Mitarbeiter!$G$29=FALSE,0,IF(AND(Mitarbeiter!$E$29&lt;&gt;"",GC$5+6&lt;Mitarbeiter!$E$29),0,IF(AND(Mitarbeiter!$F$29&lt;&gt;"",GC$5&gt;Mitarbeiter!$F$29),0,IF(Planung!GC31="",$C31,IF(ISNUMBER(Planung!GC31),Planung!GC31,IF(UPPER(Planung!GC31)="H",$C31/2,0)))))))</f>
        <v>0.5</v>
      </c>
      <c r="GD31" s="27">
        <f>IF($A31="",0,IF(Mitarbeiter!$G$29=FALSE,0,IF(AND(Mitarbeiter!$E$29&lt;&gt;"",GD$5+6&lt;Mitarbeiter!$E$29),0,IF(AND(Mitarbeiter!$F$29&lt;&gt;"",GD$5&gt;Mitarbeiter!$F$29),0,IF(Planung!GD31="",$C31,IF(ISNUMBER(Planung!GD31),Planung!GD31,IF(UPPER(Planung!GD31)="H",$C31/2,0)))))))</f>
        <v>0.5</v>
      </c>
      <c r="GE31" s="27">
        <f>IF($A31="",0,IF(Mitarbeiter!$G$29=FALSE,0,IF(AND(Mitarbeiter!$E$29&lt;&gt;"",GE$5+6&lt;Mitarbeiter!$E$29),0,IF(AND(Mitarbeiter!$F$29&lt;&gt;"",GE$5&gt;Mitarbeiter!$F$29),0,IF(Planung!GE31="",$C31,IF(ISNUMBER(Planung!GE31),Planung!GE31,IF(UPPER(Planung!GE31)="H",$C31/2,0)))))))</f>
        <v>0.5</v>
      </c>
      <c r="GF31" s="27">
        <f>IF($A31="",0,IF(Mitarbeiter!$G$29=FALSE,0,IF(AND(Mitarbeiter!$E$29&lt;&gt;"",GF$5+6&lt;Mitarbeiter!$E$29),0,IF(AND(Mitarbeiter!$F$29&lt;&gt;"",GF$5&gt;Mitarbeiter!$F$29),0,IF(Planung!GF31="",$C31,IF(ISNUMBER(Planung!GF31),Planung!GF31,IF(UPPER(Planung!GF31)="H",$C31/2,0)))))))</f>
        <v>0.5</v>
      </c>
      <c r="GG31" s="27">
        <f>IF($A31="",0,IF(Mitarbeiter!$G$29=FALSE,0,IF(AND(Mitarbeiter!$E$29&lt;&gt;"",GG$5+6&lt;Mitarbeiter!$E$29),0,IF(AND(Mitarbeiter!$F$29&lt;&gt;"",GG$5&gt;Mitarbeiter!$F$29),0,IF(Planung!GG31="",$C31,IF(ISNUMBER(Planung!GG31),Planung!GG31,IF(UPPER(Planung!GG31)="H",$C31/2,0)))))))</f>
        <v>0.5</v>
      </c>
      <c r="GH31" s="27">
        <f>IF($A31="",0,IF(Mitarbeiter!$G$29=FALSE,0,IF(AND(Mitarbeiter!$E$29&lt;&gt;"",GH$5+6&lt;Mitarbeiter!$E$29),0,IF(AND(Mitarbeiter!$F$29&lt;&gt;"",GH$5&gt;Mitarbeiter!$F$29),0,IF(Planung!GH31="",$C31,IF(ISNUMBER(Planung!GH31),Planung!GH31,IF(UPPER(Planung!GH31)="H",$C31/2,0)))))))</f>
        <v>0.5</v>
      </c>
      <c r="GI31" s="27">
        <f>IF($A31="",0,IF(Mitarbeiter!$G$29=FALSE,0,IF(AND(Mitarbeiter!$E$29&lt;&gt;"",GI$5+6&lt;Mitarbeiter!$E$29),0,IF(AND(Mitarbeiter!$F$29&lt;&gt;"",GI$5&gt;Mitarbeiter!$F$29),0,IF(Planung!GI31="",$C31,IF(ISNUMBER(Planung!GI31),Planung!GI31,IF(UPPER(Planung!GI31)="H",$C31/2,0)))))))</f>
        <v>0.5</v>
      </c>
      <c r="GJ31" s="27">
        <f>IF($A31="",0,IF(Mitarbeiter!$G$29=FALSE,0,IF(AND(Mitarbeiter!$E$29&lt;&gt;"",GJ$5+6&lt;Mitarbeiter!$E$29),0,IF(AND(Mitarbeiter!$F$29&lt;&gt;"",GJ$5&gt;Mitarbeiter!$F$29),0,IF(Planung!GJ31="",$C31,IF(ISNUMBER(Planung!GJ31),Planung!GJ31,IF(UPPER(Planung!GJ31)="H",$C31/2,0)))))))</f>
        <v>0.5</v>
      </c>
      <c r="GK31" s="27">
        <f>IF($A31="",0,IF(Mitarbeiter!$G$29=FALSE,0,IF(AND(Mitarbeiter!$E$29&lt;&gt;"",GK$5+6&lt;Mitarbeiter!$E$29),0,IF(AND(Mitarbeiter!$F$29&lt;&gt;"",GK$5&gt;Mitarbeiter!$F$29),0,IF(Planung!GK31="",$C31,IF(ISNUMBER(Planung!GK31),Planung!GK31,IF(UPPER(Planung!GK31)="H",$C31/2,0)))))))</f>
        <v>0.5</v>
      </c>
      <c r="GL31" s="27">
        <f>IF($A31="",0,IF(Mitarbeiter!$G$29=FALSE,0,IF(AND(Mitarbeiter!$E$29&lt;&gt;"",GL$5+6&lt;Mitarbeiter!$E$29),0,IF(AND(Mitarbeiter!$F$29&lt;&gt;"",GL$5&gt;Mitarbeiter!$F$29),0,IF(Planung!GL31="",$C31,IF(ISNUMBER(Planung!GL31),Planung!GL31,IF(UPPER(Planung!GL31)="H",$C31/2,0)))))))</f>
        <v>0.5</v>
      </c>
      <c r="GM31" s="27">
        <f>IF($A31="",0,IF(Mitarbeiter!$G$29=FALSE,0,IF(AND(Mitarbeiter!$E$29&lt;&gt;"",GM$5+6&lt;Mitarbeiter!$E$29),0,IF(AND(Mitarbeiter!$F$29&lt;&gt;"",GM$5&gt;Mitarbeiter!$F$29),0,IF(Planung!GM31="",$C31,IF(ISNUMBER(Planung!GM31),Planung!GM31,IF(UPPER(Planung!GM31)="H",$C31/2,0)))))))</f>
        <v>0.5</v>
      </c>
      <c r="GN31" s="27">
        <f>IF($A31="",0,IF(Mitarbeiter!$G$29=FALSE,0,IF(AND(Mitarbeiter!$E$29&lt;&gt;"",GN$5+6&lt;Mitarbeiter!$E$29),0,IF(AND(Mitarbeiter!$F$29&lt;&gt;"",GN$5&gt;Mitarbeiter!$F$29),0,IF(Planung!GN31="",$C31,IF(ISNUMBER(Planung!GN31),Planung!GN31,IF(UPPER(Planung!GN31)="H",$C31/2,0)))))))</f>
        <v>0.5</v>
      </c>
      <c r="GO31" s="27">
        <f>IF($A31="",0,IF(Mitarbeiter!$G$29=FALSE,0,IF(AND(Mitarbeiter!$E$29&lt;&gt;"",GO$5+6&lt;Mitarbeiter!$E$29),0,IF(AND(Mitarbeiter!$F$29&lt;&gt;"",GO$5&gt;Mitarbeiter!$F$29),0,IF(Planung!GO31="",$C31,IF(ISNUMBER(Planung!GO31),Planung!GO31,IF(UPPER(Planung!GO31)="H",$C31/2,0)))))))</f>
        <v>0.5</v>
      </c>
      <c r="GP31" s="27">
        <f>IF($A31="",0,IF(Mitarbeiter!$G$29=FALSE,0,IF(AND(Mitarbeiter!$E$29&lt;&gt;"",GP$5+6&lt;Mitarbeiter!$E$29),0,IF(AND(Mitarbeiter!$F$29&lt;&gt;"",GP$5&gt;Mitarbeiter!$F$29),0,IF(Planung!GP31="",$C31,IF(ISNUMBER(Planung!GP31),Planung!GP31,IF(UPPER(Planung!GP31)="H",$C31/2,0)))))))</f>
        <v>0.5</v>
      </c>
      <c r="GQ31" s="27">
        <f>IF($A31="",0,IF(Mitarbeiter!$G$29=FALSE,0,IF(AND(Mitarbeiter!$E$29&lt;&gt;"",GQ$5+6&lt;Mitarbeiter!$E$29),0,IF(AND(Mitarbeiter!$F$29&lt;&gt;"",GQ$5&gt;Mitarbeiter!$F$29),0,IF(Planung!GQ31="",$C31,IF(ISNUMBER(Planung!GQ31),Planung!GQ31,IF(UPPER(Planung!GQ31)="H",$C31/2,0)))))))</f>
        <v>0.5</v>
      </c>
      <c r="GR31" s="27">
        <f>IF($A31="",0,IF(Mitarbeiter!$G$29=FALSE,0,IF(AND(Mitarbeiter!$E$29&lt;&gt;"",GR$5+6&lt;Mitarbeiter!$E$29),0,IF(AND(Mitarbeiter!$F$29&lt;&gt;"",GR$5&gt;Mitarbeiter!$F$29),0,IF(Planung!GR31="",$C31,IF(ISNUMBER(Planung!GR31),Planung!GR31,IF(UPPER(Planung!GR31)="H",$C31/2,0)))))))</f>
        <v>0.5</v>
      </c>
      <c r="GS31" s="27">
        <f>IF($A31="",0,IF(Mitarbeiter!$G$29=FALSE,0,IF(AND(Mitarbeiter!$E$29&lt;&gt;"",GS$5+6&lt;Mitarbeiter!$E$29),0,IF(AND(Mitarbeiter!$F$29&lt;&gt;"",GS$5&gt;Mitarbeiter!$F$29),0,IF(Planung!GS31="",$C31,IF(ISNUMBER(Planung!GS31),Planung!GS31,IF(UPPER(Planung!GS31)="H",$C31/2,0)))))))</f>
        <v>0.5</v>
      </c>
      <c r="GT31" s="27">
        <f>IF($A31="",0,IF(Mitarbeiter!$G$29=FALSE,0,IF(AND(Mitarbeiter!$E$29&lt;&gt;"",GT$5+6&lt;Mitarbeiter!$E$29),0,IF(AND(Mitarbeiter!$F$29&lt;&gt;"",GT$5&gt;Mitarbeiter!$F$29),0,IF(Planung!GT31="",$C31,IF(ISNUMBER(Planung!GT31),Planung!GT31,IF(UPPER(Planung!GT31)="H",$C31/2,0)))))))</f>
        <v>0.5</v>
      </c>
      <c r="GU31" s="27">
        <f>IF($A31="",0,IF(Mitarbeiter!$G$29=FALSE,0,IF(AND(Mitarbeiter!$E$29&lt;&gt;"",GU$5+6&lt;Mitarbeiter!$E$29),0,IF(AND(Mitarbeiter!$F$29&lt;&gt;"",GU$5&gt;Mitarbeiter!$F$29),0,IF(Planung!GU31="",$C31,IF(ISNUMBER(Planung!GU31),Planung!GU31,IF(UPPER(Planung!GU31)="H",$C31/2,0)))))))</f>
        <v>0.5</v>
      </c>
      <c r="GV31" s="27">
        <f>IF($A31="",0,IF(Mitarbeiter!$G$29=FALSE,0,IF(AND(Mitarbeiter!$E$29&lt;&gt;"",GV$5+6&lt;Mitarbeiter!$E$29),0,IF(AND(Mitarbeiter!$F$29&lt;&gt;"",GV$5&gt;Mitarbeiter!$F$29),0,IF(Planung!GV31="",$C31,IF(ISNUMBER(Planung!GV31),Planung!GV31,IF(UPPER(Planung!GV31)="H",$C31/2,0)))))))</f>
        <v>0.5</v>
      </c>
      <c r="GW31" s="27">
        <f>IF($A31="",0,IF(Mitarbeiter!$G$29=FALSE,0,IF(AND(Mitarbeiter!$E$29&lt;&gt;"",GW$5+6&lt;Mitarbeiter!$E$29),0,IF(AND(Mitarbeiter!$F$29&lt;&gt;"",GW$5&gt;Mitarbeiter!$F$29),0,IF(Planung!GW31="",$C31,IF(ISNUMBER(Planung!GW31),Planung!GW31,IF(UPPER(Planung!GW31)="H",$C31/2,0)))))))</f>
        <v>0.5</v>
      </c>
      <c r="GX31" s="27">
        <f>IF($A31="",0,IF(Mitarbeiter!$G$29=FALSE,0,IF(AND(Mitarbeiter!$E$29&lt;&gt;"",GX$5+6&lt;Mitarbeiter!$E$29),0,IF(AND(Mitarbeiter!$F$29&lt;&gt;"",GX$5&gt;Mitarbeiter!$F$29),0,IF(Planung!GX31="",$C31,IF(ISNUMBER(Planung!GX31),Planung!GX31,IF(UPPER(Planung!GX31)="H",$C31/2,0)))))))</f>
        <v>0.5</v>
      </c>
      <c r="GY31" s="27">
        <f>IF($A31="",0,IF(Mitarbeiter!$G$29=FALSE,0,IF(AND(Mitarbeiter!$E$29&lt;&gt;"",GY$5+6&lt;Mitarbeiter!$E$29),0,IF(AND(Mitarbeiter!$F$29&lt;&gt;"",GY$5&gt;Mitarbeiter!$F$29),0,IF(Planung!GY31="",$C31,IF(ISNUMBER(Planung!GY31),Planung!GY31,IF(UPPER(Planung!GY31)="H",$C31/2,0)))))))</f>
        <v>0.5</v>
      </c>
      <c r="GZ31" s="27">
        <f>IF($A31="",0,IF(Mitarbeiter!$G$29=FALSE,0,IF(AND(Mitarbeiter!$E$29&lt;&gt;"",GZ$5+6&lt;Mitarbeiter!$E$29),0,IF(AND(Mitarbeiter!$F$29&lt;&gt;"",GZ$5&gt;Mitarbeiter!$F$29),0,IF(Planung!GZ31="",$C31,IF(ISNUMBER(Planung!GZ31),Planung!GZ31,IF(UPPER(Planung!GZ31)="H",$C31/2,0)))))))</f>
        <v>0.5</v>
      </c>
      <c r="HA31" s="27">
        <f>IF($A31="",0,IF(Mitarbeiter!$G$29=FALSE,0,IF(AND(Mitarbeiter!$E$29&lt;&gt;"",HA$5+6&lt;Mitarbeiter!$E$29),0,IF(AND(Mitarbeiter!$F$29&lt;&gt;"",HA$5&gt;Mitarbeiter!$F$29),0,IF(Planung!HA31="",$C31,IF(ISNUMBER(Planung!HA31),Planung!HA31,IF(UPPER(Planung!HA31)="H",$C31/2,0)))))))</f>
        <v>0.5</v>
      </c>
      <c r="HB31" s="27">
        <f>IF($A31="",0,IF(Mitarbeiter!$G$29=FALSE,0,IF(AND(Mitarbeiter!$E$29&lt;&gt;"",HB$5+6&lt;Mitarbeiter!$E$29),0,IF(AND(Mitarbeiter!$F$29&lt;&gt;"",HB$5&gt;Mitarbeiter!$F$29),0,IF(Planung!HB31="",$C31,IF(ISNUMBER(Planung!HB31),Planung!HB31,IF(UPPER(Planung!HB31)="H",$C31/2,0)))))))</f>
        <v>0.5</v>
      </c>
      <c r="HC31" s="27">
        <f>IF($A31="",0,IF(Mitarbeiter!$G$29=FALSE,0,IF(AND(Mitarbeiter!$E$29&lt;&gt;"",HC$5+6&lt;Mitarbeiter!$E$29),0,IF(AND(Mitarbeiter!$F$29&lt;&gt;"",HC$5&gt;Mitarbeiter!$F$29),0,IF(Planung!HC31="",$C31,IF(ISNUMBER(Planung!HC31),Planung!HC31,IF(UPPER(Planung!HC31)="H",$C31/2,0)))))))</f>
        <v>0.5</v>
      </c>
      <c r="HD31" s="27">
        <f>IF($A31="",0,IF(Mitarbeiter!$G$29=FALSE,0,IF(AND(Mitarbeiter!$E$29&lt;&gt;"",HD$5+6&lt;Mitarbeiter!$E$29),0,IF(AND(Mitarbeiter!$F$29&lt;&gt;"",HD$5&gt;Mitarbeiter!$F$29),0,IF(Planung!HD31="",$C31,IF(ISNUMBER(Planung!HD31),Planung!HD31,IF(UPPER(Planung!HD31)="H",$C31/2,0)))))))</f>
        <v>0.5</v>
      </c>
      <c r="HE31" s="27">
        <f>IF($A31="",0,IF(Mitarbeiter!$G$29=FALSE,0,IF(AND(Mitarbeiter!$E$29&lt;&gt;"",HE$5+6&lt;Mitarbeiter!$E$29),0,IF(AND(Mitarbeiter!$F$29&lt;&gt;"",HE$5&gt;Mitarbeiter!$F$29),0,IF(Planung!HE31="",$C31,IF(ISNUMBER(Planung!HE31),Planung!HE31,IF(UPPER(Planung!HE31)="H",$C31/2,0)))))))</f>
        <v>0.5</v>
      </c>
      <c r="HF31" s="27">
        <f>IF($A31="",0,IF(Mitarbeiter!$G$29=FALSE,0,IF(AND(Mitarbeiter!$E$29&lt;&gt;"",HF$5+6&lt;Mitarbeiter!$E$29),0,IF(AND(Mitarbeiter!$F$29&lt;&gt;"",HF$5&gt;Mitarbeiter!$F$29),0,IF(Planung!HF31="",$C31,IF(ISNUMBER(Planung!HF31),Planung!HF31,IF(UPPER(Planung!HF31)="H",$C31/2,0)))))))</f>
        <v>0.5</v>
      </c>
      <c r="HG31" s="27">
        <f>IF($A31="",0,IF(Mitarbeiter!$G$29=FALSE,0,IF(AND(Mitarbeiter!$E$29&lt;&gt;"",HG$5+6&lt;Mitarbeiter!$E$29),0,IF(AND(Mitarbeiter!$F$29&lt;&gt;"",HG$5&gt;Mitarbeiter!$F$29),0,IF(Planung!HG31="",$C31,IF(ISNUMBER(Planung!HG31),Planung!HG31,IF(UPPER(Planung!HG31)="H",$C31/2,0)))))))</f>
        <v>0.5</v>
      </c>
      <c r="HH31" s="27">
        <f>IF($A31="",0,IF(Mitarbeiter!$G$29=FALSE,0,IF(AND(Mitarbeiter!$E$29&lt;&gt;"",HH$5+6&lt;Mitarbeiter!$E$29),0,IF(AND(Mitarbeiter!$F$29&lt;&gt;"",HH$5&gt;Mitarbeiter!$F$29),0,IF(Planung!HH31="",$C31,IF(ISNUMBER(Planung!HH31),Planung!HH31,IF(UPPER(Planung!HH31)="H",$C31/2,0)))))))</f>
        <v>0.5</v>
      </c>
      <c r="HI31" s="27">
        <f>IF($A31="",0,IF(Mitarbeiter!$G$29=FALSE,0,IF(AND(Mitarbeiter!$E$29&lt;&gt;"",HI$5+6&lt;Mitarbeiter!$E$29),0,IF(AND(Mitarbeiter!$F$29&lt;&gt;"",HI$5&gt;Mitarbeiter!$F$29),0,IF(Planung!HI31="",$C31,IF(ISNUMBER(Planung!HI31),Planung!HI31,IF(UPPER(Planung!HI31)="H",$C31/2,0)))))))</f>
        <v>0.5</v>
      </c>
      <c r="HJ31" s="27">
        <f>IF($A31="",0,IF(Mitarbeiter!$G$29=FALSE,0,IF(AND(Mitarbeiter!$E$29&lt;&gt;"",HJ$5+6&lt;Mitarbeiter!$E$29),0,IF(AND(Mitarbeiter!$F$29&lt;&gt;"",HJ$5&gt;Mitarbeiter!$F$29),0,IF(Planung!HJ31="",$C31,IF(ISNUMBER(Planung!HJ31),Planung!HJ31,IF(UPPER(Planung!HJ31)="H",$C31/2,0)))))))</f>
        <v>0.5</v>
      </c>
      <c r="HK31" s="27">
        <f>IF($A31="",0,IF(Mitarbeiter!$G$29=FALSE,0,IF(AND(Mitarbeiter!$E$29&lt;&gt;"",HK$5+6&lt;Mitarbeiter!$E$29),0,IF(AND(Mitarbeiter!$F$29&lt;&gt;"",HK$5&gt;Mitarbeiter!$F$29),0,IF(Planung!HK31="",$C31,IF(ISNUMBER(Planung!HK31),Planung!HK31,IF(UPPER(Planung!HK31)="H",$C31/2,0)))))))</f>
        <v>0.5</v>
      </c>
      <c r="HL31" s="27">
        <f>IF($A31="",0,IF(Mitarbeiter!$G$29=FALSE,0,IF(AND(Mitarbeiter!$E$29&lt;&gt;"",HL$5+6&lt;Mitarbeiter!$E$29),0,IF(AND(Mitarbeiter!$F$29&lt;&gt;"",HL$5&gt;Mitarbeiter!$F$29),0,IF(Planung!HL31="",$C31,IF(ISNUMBER(Planung!HL31),Planung!HL31,IF(UPPER(Planung!HL31)="H",$C31/2,0)))))))</f>
        <v>0.5</v>
      </c>
      <c r="HM31" s="27">
        <f>IF($A31="",0,IF(Mitarbeiter!$G$29=FALSE,0,IF(AND(Mitarbeiter!$E$29&lt;&gt;"",HM$5+6&lt;Mitarbeiter!$E$29),0,IF(AND(Mitarbeiter!$F$29&lt;&gt;"",HM$5&gt;Mitarbeiter!$F$29),0,IF(Planung!HM31="",$C31,IF(ISNUMBER(Planung!HM31),Planung!HM31,IF(UPPER(Planung!HM31)="H",$C31/2,0)))))))</f>
        <v>0.5</v>
      </c>
      <c r="HN31" s="27">
        <f>IF($A31="",0,IF(Mitarbeiter!$G$29=FALSE,0,IF(AND(Mitarbeiter!$E$29&lt;&gt;"",HN$5+6&lt;Mitarbeiter!$E$29),0,IF(AND(Mitarbeiter!$F$29&lt;&gt;"",HN$5&gt;Mitarbeiter!$F$29),0,IF(Planung!HN31="",$C31,IF(ISNUMBER(Planung!HN31),Planung!HN31,IF(UPPER(Planung!HN31)="H",$C31/2,0)))))))</f>
        <v>0.5</v>
      </c>
      <c r="HO31" s="27">
        <f>IF($A31="",0,IF(Mitarbeiter!$G$29=FALSE,0,IF(AND(Mitarbeiter!$E$29&lt;&gt;"",HO$5+6&lt;Mitarbeiter!$E$29),0,IF(AND(Mitarbeiter!$F$29&lt;&gt;"",HO$5&gt;Mitarbeiter!$F$29),0,IF(Planung!HO31="",$C31,IF(ISNUMBER(Planung!HO31),Planung!HO31,IF(UPPER(Planung!HO31)="H",$C31/2,0)))))))</f>
        <v>0.5</v>
      </c>
      <c r="HP31" s="27">
        <f>IF($A31="",0,IF(Mitarbeiter!$G$29=FALSE,0,IF(AND(Mitarbeiter!$E$29&lt;&gt;"",HP$5+6&lt;Mitarbeiter!$E$29),0,IF(AND(Mitarbeiter!$F$29&lt;&gt;"",HP$5&gt;Mitarbeiter!$F$29),0,IF(Planung!HP31="",$C31,IF(ISNUMBER(Planung!HP31),Planung!HP31,IF(UPPER(Planung!HP31)="H",$C31/2,0)))))))</f>
        <v>0.5</v>
      </c>
      <c r="HQ31" s="27">
        <f>IF($A31="",0,IF(Mitarbeiter!$G$29=FALSE,0,IF(AND(Mitarbeiter!$E$29&lt;&gt;"",HQ$5+6&lt;Mitarbeiter!$E$29),0,IF(AND(Mitarbeiter!$F$29&lt;&gt;"",HQ$5&gt;Mitarbeiter!$F$29),0,IF(Planung!HQ31="",$C31,IF(ISNUMBER(Planung!HQ31),Planung!HQ31,IF(UPPER(Planung!HQ31)="H",$C31/2,0)))))))</f>
        <v>0.5</v>
      </c>
      <c r="HR31" s="27">
        <f>IF($A31="",0,IF(Mitarbeiter!$G$29=FALSE,0,IF(AND(Mitarbeiter!$E$29&lt;&gt;"",HR$5+6&lt;Mitarbeiter!$E$29),0,IF(AND(Mitarbeiter!$F$29&lt;&gt;"",HR$5&gt;Mitarbeiter!$F$29),0,IF(Planung!HR31="",$C31,IF(ISNUMBER(Planung!HR31),Planung!HR31,IF(UPPER(Planung!HR31)="H",$C31/2,0)))))))</f>
        <v>0.5</v>
      </c>
      <c r="HS31" s="27">
        <f>IF($A31="",0,IF(Mitarbeiter!$G$29=FALSE,0,IF(AND(Mitarbeiter!$E$29&lt;&gt;"",HS$5+6&lt;Mitarbeiter!$E$29),0,IF(AND(Mitarbeiter!$F$29&lt;&gt;"",HS$5&gt;Mitarbeiter!$F$29),0,IF(Planung!HS31="",$C31,IF(ISNUMBER(Planung!HS31),Planung!HS31,IF(UPPER(Planung!HS31)="H",$C31/2,0)))))))</f>
        <v>0.5</v>
      </c>
      <c r="HT31" s="27">
        <f>IF($A31="",0,IF(Mitarbeiter!$G$29=FALSE,0,IF(AND(Mitarbeiter!$E$29&lt;&gt;"",HT$5+6&lt;Mitarbeiter!$E$29),0,IF(AND(Mitarbeiter!$F$29&lt;&gt;"",HT$5&gt;Mitarbeiter!$F$29),0,IF(Planung!HT31="",$C31,IF(ISNUMBER(Planung!HT31),Planung!HT31,IF(UPPER(Planung!HT31)="H",$C31/2,0)))))))</f>
        <v>0.5</v>
      </c>
      <c r="HU31" s="27">
        <f>IF($A31="",0,IF(Mitarbeiter!$G$29=FALSE,0,IF(AND(Mitarbeiter!$E$29&lt;&gt;"",HU$5+6&lt;Mitarbeiter!$E$29),0,IF(AND(Mitarbeiter!$F$29&lt;&gt;"",HU$5&gt;Mitarbeiter!$F$29),0,IF(Planung!HU31="",$C31,IF(ISNUMBER(Planung!HU31),Planung!HU31,IF(UPPER(Planung!HU31)="H",$C31/2,0)))))))</f>
        <v>0.5</v>
      </c>
      <c r="HV31" s="27">
        <f>IF($A31="",0,IF(Mitarbeiter!$G$29=FALSE,0,IF(AND(Mitarbeiter!$E$29&lt;&gt;"",HV$5+6&lt;Mitarbeiter!$E$29),0,IF(AND(Mitarbeiter!$F$29&lt;&gt;"",HV$5&gt;Mitarbeiter!$F$29),0,IF(Planung!HV31="",$C31,IF(ISNUMBER(Planung!HV31),Planung!HV31,IF(UPPER(Planung!HV31)="H",$C31/2,0)))))))</f>
        <v>0.5</v>
      </c>
      <c r="HW31" s="27">
        <f>IF($A31="",0,IF(Mitarbeiter!$G$29=FALSE,0,IF(AND(Mitarbeiter!$E$29&lt;&gt;"",HW$5+6&lt;Mitarbeiter!$E$29),0,IF(AND(Mitarbeiter!$F$29&lt;&gt;"",HW$5&gt;Mitarbeiter!$F$29),0,IF(Planung!HW31="",$C31,IF(ISNUMBER(Planung!HW31),Planung!HW31,IF(UPPER(Planung!HW31)="H",$C31/2,0)))))))</f>
        <v>0.5</v>
      </c>
      <c r="HX31" s="27">
        <f>IF($A31="",0,IF(Mitarbeiter!$G$29=FALSE,0,IF(AND(Mitarbeiter!$E$29&lt;&gt;"",HX$5+6&lt;Mitarbeiter!$E$29),0,IF(AND(Mitarbeiter!$F$29&lt;&gt;"",HX$5&gt;Mitarbeiter!$F$29),0,IF(Planung!HX31="",$C31,IF(ISNUMBER(Planung!HX31),Planung!HX31,IF(UPPER(Planung!HX31)="H",$C31/2,0)))))))</f>
        <v>0.5</v>
      </c>
      <c r="HY31" s="27">
        <f>IF($A31="",0,IF(Mitarbeiter!$G$29=FALSE,0,IF(AND(Mitarbeiter!$E$29&lt;&gt;"",HY$5+6&lt;Mitarbeiter!$E$29),0,IF(AND(Mitarbeiter!$F$29&lt;&gt;"",HY$5&gt;Mitarbeiter!$F$29),0,IF(Planung!HY31="",$C31,IF(ISNUMBER(Planung!HY31),Planung!HY31,IF(UPPER(Planung!HY31)="H",$C31/2,0)))))))</f>
        <v>0.5</v>
      </c>
      <c r="HZ31" s="27">
        <f>IF($A31="",0,IF(Mitarbeiter!$G$29=FALSE,0,IF(AND(Mitarbeiter!$E$29&lt;&gt;"",HZ$5+6&lt;Mitarbeiter!$E$29),0,IF(AND(Mitarbeiter!$F$29&lt;&gt;"",HZ$5&gt;Mitarbeiter!$F$29),0,IF(Planung!HZ31="",$C31,IF(ISNUMBER(Planung!HZ31),Planung!HZ31,IF(UPPER(Planung!HZ31)="H",$C31/2,0)))))))</f>
        <v>0.5</v>
      </c>
      <c r="IA31" s="27">
        <f>IF($A31="",0,IF(Mitarbeiter!$G$29=FALSE,0,IF(AND(Mitarbeiter!$E$29&lt;&gt;"",IA$5+6&lt;Mitarbeiter!$E$29),0,IF(AND(Mitarbeiter!$F$29&lt;&gt;"",IA$5&gt;Mitarbeiter!$F$29),0,IF(Planung!IA31="",$C31,IF(ISNUMBER(Planung!IA31),Planung!IA31,IF(UPPER(Planung!IA31)="H",$C31/2,0)))))))</f>
        <v>0.5</v>
      </c>
    </row>
    <row r="32" spans="1:235" x14ac:dyDescent="0.25">
      <c r="A32" s="7" t="str">
        <f>Planung!A32</f>
        <v>Lehmann</v>
      </c>
      <c r="B32" s="7" t="str">
        <f>Planung!B32</f>
        <v>Gesundheit</v>
      </c>
      <c r="C32" s="27">
        <f>N(Mitarbeiter!$D$30)</f>
        <v>0.5</v>
      </c>
      <c r="D32" s="27">
        <f>IF($A32="",0,IF(Mitarbeiter!$G$30=FALSE,0,IF(AND(Mitarbeiter!$E$30&lt;&gt;"",D$5+6&lt;Mitarbeiter!$E$30),0,IF(AND(Mitarbeiter!$F$30&lt;&gt;"",D$5&gt;Mitarbeiter!$F$30),0,IF(Planung!D32="",$C32,IF(ISNUMBER(Planung!D32),Planung!D32,IF(UPPER(Planung!D32)="H",$C32/2,0)))))))</f>
        <v>0.5</v>
      </c>
      <c r="E32" s="27">
        <f>IF($A32="",0,IF(Mitarbeiter!$G$30=FALSE,0,IF(AND(Mitarbeiter!$E$30&lt;&gt;"",E$5+6&lt;Mitarbeiter!$E$30),0,IF(AND(Mitarbeiter!$F$30&lt;&gt;"",E$5&gt;Mitarbeiter!$F$30),0,IF(Planung!E32="",$C32,IF(ISNUMBER(Planung!E32),Planung!E32,IF(UPPER(Planung!E32)="H",$C32/2,0)))))))</f>
        <v>0.5</v>
      </c>
      <c r="F32" s="27">
        <f>IF($A32="",0,IF(Mitarbeiter!$G$30=FALSE,0,IF(AND(Mitarbeiter!$E$30&lt;&gt;"",F$5+6&lt;Mitarbeiter!$E$30),0,IF(AND(Mitarbeiter!$F$30&lt;&gt;"",F$5&gt;Mitarbeiter!$F$30),0,IF(Planung!F32="",$C32,IF(ISNUMBER(Planung!F32),Planung!F32,IF(UPPER(Planung!F32)="H",$C32/2,0)))))))</f>
        <v>0.5</v>
      </c>
      <c r="G32" s="27">
        <f>IF($A32="",0,IF(Mitarbeiter!$G$30=FALSE,0,IF(AND(Mitarbeiter!$E$30&lt;&gt;"",G$5+6&lt;Mitarbeiter!$E$30),0,IF(AND(Mitarbeiter!$F$30&lt;&gt;"",G$5&gt;Mitarbeiter!$F$30),0,IF(Planung!G32="",$C32,IF(ISNUMBER(Planung!G32),Planung!G32,IF(UPPER(Planung!G32)="H",$C32/2,0)))))))</f>
        <v>0.5</v>
      </c>
      <c r="H32" s="27">
        <f>IF($A32="",0,IF(Mitarbeiter!$G$30=FALSE,0,IF(AND(Mitarbeiter!$E$30&lt;&gt;"",H$5+6&lt;Mitarbeiter!$E$30),0,IF(AND(Mitarbeiter!$F$30&lt;&gt;"",H$5&gt;Mitarbeiter!$F$30),0,IF(Planung!H32="",$C32,IF(ISNUMBER(Planung!H32),Planung!H32,IF(UPPER(Planung!H32)="H",$C32/2,0)))))))</f>
        <v>0.5</v>
      </c>
      <c r="I32" s="27">
        <f>IF($A32="",0,IF(Mitarbeiter!$G$30=FALSE,0,IF(AND(Mitarbeiter!$E$30&lt;&gt;"",I$5+6&lt;Mitarbeiter!$E$30),0,IF(AND(Mitarbeiter!$F$30&lt;&gt;"",I$5&gt;Mitarbeiter!$F$30),0,IF(Planung!I32="",$C32,IF(ISNUMBER(Planung!I32),Planung!I32,IF(UPPER(Planung!I32)="H",$C32/2,0)))))))</f>
        <v>0.5</v>
      </c>
      <c r="J32" s="27">
        <f>IF($A32="",0,IF(Mitarbeiter!$G$30=FALSE,0,IF(AND(Mitarbeiter!$E$30&lt;&gt;"",J$5+6&lt;Mitarbeiter!$E$30),0,IF(AND(Mitarbeiter!$F$30&lt;&gt;"",J$5&gt;Mitarbeiter!$F$30),0,IF(Planung!J32="",$C32,IF(ISNUMBER(Planung!J32),Planung!J32,IF(UPPER(Planung!J32)="H",$C32/2,0)))))))</f>
        <v>0.5</v>
      </c>
      <c r="K32" s="27">
        <f>IF($A32="",0,IF(Mitarbeiter!$G$30=FALSE,0,IF(AND(Mitarbeiter!$E$30&lt;&gt;"",K$5+6&lt;Mitarbeiter!$E$30),0,IF(AND(Mitarbeiter!$F$30&lt;&gt;"",K$5&gt;Mitarbeiter!$F$30),0,IF(Planung!K32="",$C32,IF(ISNUMBER(Planung!K32),Planung!K32,IF(UPPER(Planung!K32)="H",$C32/2,0)))))))</f>
        <v>0.5</v>
      </c>
      <c r="L32" s="27">
        <f>IF($A32="",0,IF(Mitarbeiter!$G$30=FALSE,0,IF(AND(Mitarbeiter!$E$30&lt;&gt;"",L$5+6&lt;Mitarbeiter!$E$30),0,IF(AND(Mitarbeiter!$F$30&lt;&gt;"",L$5&gt;Mitarbeiter!$F$30),0,IF(Planung!L32="",$C32,IF(ISNUMBER(Planung!L32),Planung!L32,IF(UPPER(Planung!L32)="H",$C32/2,0)))))))</f>
        <v>0.5</v>
      </c>
      <c r="M32" s="27">
        <f>IF($A32="",0,IF(Mitarbeiter!$G$30=FALSE,0,IF(AND(Mitarbeiter!$E$30&lt;&gt;"",M$5+6&lt;Mitarbeiter!$E$30),0,IF(AND(Mitarbeiter!$F$30&lt;&gt;"",M$5&gt;Mitarbeiter!$F$30),0,IF(Planung!M32="",$C32,IF(ISNUMBER(Planung!M32),Planung!M32,IF(UPPER(Planung!M32)="H",$C32/2,0)))))))</f>
        <v>0.5</v>
      </c>
      <c r="N32" s="27">
        <f>IF($A32="",0,IF(Mitarbeiter!$G$30=FALSE,0,IF(AND(Mitarbeiter!$E$30&lt;&gt;"",N$5+6&lt;Mitarbeiter!$E$30),0,IF(AND(Mitarbeiter!$F$30&lt;&gt;"",N$5&gt;Mitarbeiter!$F$30),0,IF(Planung!N32="",$C32,IF(ISNUMBER(Planung!N32),Planung!N32,IF(UPPER(Planung!N32)="H",$C32/2,0)))))))</f>
        <v>0.5</v>
      </c>
      <c r="O32" s="27">
        <f>IF($A32="",0,IF(Mitarbeiter!$G$30=FALSE,0,IF(AND(Mitarbeiter!$E$30&lt;&gt;"",O$5+6&lt;Mitarbeiter!$E$30),0,IF(AND(Mitarbeiter!$F$30&lt;&gt;"",O$5&gt;Mitarbeiter!$F$30),0,IF(Planung!O32="",$C32,IF(ISNUMBER(Planung!O32),Planung!O32,IF(UPPER(Planung!O32)="H",$C32/2,0)))))))</f>
        <v>0.5</v>
      </c>
      <c r="P32" s="27">
        <f>IF($A32="",0,IF(Mitarbeiter!$G$30=FALSE,0,IF(AND(Mitarbeiter!$E$30&lt;&gt;"",P$5+6&lt;Mitarbeiter!$E$30),0,IF(AND(Mitarbeiter!$F$30&lt;&gt;"",P$5&gt;Mitarbeiter!$F$30),0,IF(Planung!P32="",$C32,IF(ISNUMBER(Planung!P32),Planung!P32,IF(UPPER(Planung!P32)="H",$C32/2,0)))))))</f>
        <v>0.5</v>
      </c>
      <c r="Q32" s="27">
        <f>IF($A32="",0,IF(Mitarbeiter!$G$30=FALSE,0,IF(AND(Mitarbeiter!$E$30&lt;&gt;"",Q$5+6&lt;Mitarbeiter!$E$30),0,IF(AND(Mitarbeiter!$F$30&lt;&gt;"",Q$5&gt;Mitarbeiter!$F$30),0,IF(Planung!Q32="",$C32,IF(ISNUMBER(Planung!Q32),Planung!Q32,IF(UPPER(Planung!Q32)="H",$C32/2,0)))))))</f>
        <v>0.5</v>
      </c>
      <c r="R32" s="27">
        <f>IF($A32="",0,IF(Mitarbeiter!$G$30=FALSE,0,IF(AND(Mitarbeiter!$E$30&lt;&gt;"",R$5+6&lt;Mitarbeiter!$E$30),0,IF(AND(Mitarbeiter!$F$30&lt;&gt;"",R$5&gt;Mitarbeiter!$F$30),0,IF(Planung!R32="",$C32,IF(ISNUMBER(Planung!R32),Planung!R32,IF(UPPER(Planung!R32)="H",$C32/2,0)))))))</f>
        <v>0.5</v>
      </c>
      <c r="S32" s="27">
        <f>IF($A32="",0,IF(Mitarbeiter!$G$30=FALSE,0,IF(AND(Mitarbeiter!$E$30&lt;&gt;"",S$5+6&lt;Mitarbeiter!$E$30),0,IF(AND(Mitarbeiter!$F$30&lt;&gt;"",S$5&gt;Mitarbeiter!$F$30),0,IF(Planung!S32="",$C32,IF(ISNUMBER(Planung!S32),Planung!S32,IF(UPPER(Planung!S32)="H",$C32/2,0)))))))</f>
        <v>0.5</v>
      </c>
      <c r="T32" s="27">
        <f>IF($A32="",0,IF(Mitarbeiter!$G$30=FALSE,0,IF(AND(Mitarbeiter!$E$30&lt;&gt;"",T$5+6&lt;Mitarbeiter!$E$30),0,IF(AND(Mitarbeiter!$F$30&lt;&gt;"",T$5&gt;Mitarbeiter!$F$30),0,IF(Planung!T32="",$C32,IF(ISNUMBER(Planung!T32),Planung!T32,IF(UPPER(Planung!T32)="H",$C32/2,0)))))))</f>
        <v>0.5</v>
      </c>
      <c r="U32" s="27">
        <f>IF($A32="",0,IF(Mitarbeiter!$G$30=FALSE,0,IF(AND(Mitarbeiter!$E$30&lt;&gt;"",U$5+6&lt;Mitarbeiter!$E$30),0,IF(AND(Mitarbeiter!$F$30&lt;&gt;"",U$5&gt;Mitarbeiter!$F$30),0,IF(Planung!U32="",$C32,IF(ISNUMBER(Planung!U32),Planung!U32,IF(UPPER(Planung!U32)="H",$C32/2,0)))))))</f>
        <v>0.5</v>
      </c>
      <c r="V32" s="27">
        <f>IF($A32="",0,IF(Mitarbeiter!$G$30=FALSE,0,IF(AND(Mitarbeiter!$E$30&lt;&gt;"",V$5+6&lt;Mitarbeiter!$E$30),0,IF(AND(Mitarbeiter!$F$30&lt;&gt;"",V$5&gt;Mitarbeiter!$F$30),0,IF(Planung!V32="",$C32,IF(ISNUMBER(Planung!V32),Planung!V32,IF(UPPER(Planung!V32)="H",$C32/2,0)))))))</f>
        <v>0.5</v>
      </c>
      <c r="W32" s="27">
        <f>IF($A32="",0,IF(Mitarbeiter!$G$30=FALSE,0,IF(AND(Mitarbeiter!$E$30&lt;&gt;"",W$5+6&lt;Mitarbeiter!$E$30),0,IF(AND(Mitarbeiter!$F$30&lt;&gt;"",W$5&gt;Mitarbeiter!$F$30),0,IF(Planung!W32="",$C32,IF(ISNUMBER(Planung!W32),Planung!W32,IF(UPPER(Planung!W32)="H",$C32/2,0)))))))</f>
        <v>0.5</v>
      </c>
      <c r="X32" s="27">
        <f>IF($A32="",0,IF(Mitarbeiter!$G$30=FALSE,0,IF(AND(Mitarbeiter!$E$30&lt;&gt;"",X$5+6&lt;Mitarbeiter!$E$30),0,IF(AND(Mitarbeiter!$F$30&lt;&gt;"",X$5&gt;Mitarbeiter!$F$30),0,IF(Planung!X32="",$C32,IF(ISNUMBER(Planung!X32),Planung!X32,IF(UPPER(Planung!X32)="H",$C32/2,0)))))))</f>
        <v>0.5</v>
      </c>
      <c r="Y32" s="27">
        <f>IF($A32="",0,IF(Mitarbeiter!$G$30=FALSE,0,IF(AND(Mitarbeiter!$E$30&lt;&gt;"",Y$5+6&lt;Mitarbeiter!$E$30),0,IF(AND(Mitarbeiter!$F$30&lt;&gt;"",Y$5&gt;Mitarbeiter!$F$30),0,IF(Planung!Y32="",$C32,IF(ISNUMBER(Planung!Y32),Planung!Y32,IF(UPPER(Planung!Y32)="H",$C32/2,0)))))))</f>
        <v>0.5</v>
      </c>
      <c r="Z32" s="27">
        <f>IF($A32="",0,IF(Mitarbeiter!$G$30=FALSE,0,IF(AND(Mitarbeiter!$E$30&lt;&gt;"",Z$5+6&lt;Mitarbeiter!$E$30),0,IF(AND(Mitarbeiter!$F$30&lt;&gt;"",Z$5&gt;Mitarbeiter!$F$30),0,IF(Planung!Z32="",$C32,IF(ISNUMBER(Planung!Z32),Planung!Z32,IF(UPPER(Planung!Z32)="H",$C32/2,0)))))))</f>
        <v>0.5</v>
      </c>
      <c r="AA32" s="27">
        <f>IF($A32="",0,IF(Mitarbeiter!$G$30=FALSE,0,IF(AND(Mitarbeiter!$E$30&lt;&gt;"",AA$5+6&lt;Mitarbeiter!$E$30),0,IF(AND(Mitarbeiter!$F$30&lt;&gt;"",AA$5&gt;Mitarbeiter!$F$30),0,IF(Planung!AA32="",$C32,IF(ISNUMBER(Planung!AA32),Planung!AA32,IF(UPPER(Planung!AA32)="H",$C32/2,0)))))))</f>
        <v>0.5</v>
      </c>
      <c r="AB32" s="27">
        <f>IF($A32="",0,IF(Mitarbeiter!$G$30=FALSE,0,IF(AND(Mitarbeiter!$E$30&lt;&gt;"",AB$5+6&lt;Mitarbeiter!$E$30),0,IF(AND(Mitarbeiter!$F$30&lt;&gt;"",AB$5&gt;Mitarbeiter!$F$30),0,IF(Planung!AB32="",$C32,IF(ISNUMBER(Planung!AB32),Planung!AB32,IF(UPPER(Planung!AB32)="H",$C32/2,0)))))))</f>
        <v>0.5</v>
      </c>
      <c r="AC32" s="27">
        <f>IF($A32="",0,IF(Mitarbeiter!$G$30=FALSE,0,IF(AND(Mitarbeiter!$E$30&lt;&gt;"",AC$5+6&lt;Mitarbeiter!$E$30),0,IF(AND(Mitarbeiter!$F$30&lt;&gt;"",AC$5&gt;Mitarbeiter!$F$30),0,IF(Planung!AC32="",$C32,IF(ISNUMBER(Planung!AC32),Planung!AC32,IF(UPPER(Planung!AC32)="H",$C32/2,0)))))))</f>
        <v>0.5</v>
      </c>
      <c r="AD32" s="27">
        <f>IF($A32="",0,IF(Mitarbeiter!$G$30=FALSE,0,IF(AND(Mitarbeiter!$E$30&lt;&gt;"",AD$5+6&lt;Mitarbeiter!$E$30),0,IF(AND(Mitarbeiter!$F$30&lt;&gt;"",AD$5&gt;Mitarbeiter!$F$30),0,IF(Planung!AD32="",$C32,IF(ISNUMBER(Planung!AD32),Planung!AD32,IF(UPPER(Planung!AD32)="H",$C32/2,0)))))))</f>
        <v>0.5</v>
      </c>
      <c r="AE32" s="27">
        <f>IF($A32="",0,IF(Mitarbeiter!$G$30=FALSE,0,IF(AND(Mitarbeiter!$E$30&lt;&gt;"",AE$5+6&lt;Mitarbeiter!$E$30),0,IF(AND(Mitarbeiter!$F$30&lt;&gt;"",AE$5&gt;Mitarbeiter!$F$30),0,IF(Planung!AE32="",$C32,IF(ISNUMBER(Planung!AE32),Planung!AE32,IF(UPPER(Planung!AE32)="H",$C32/2,0)))))))</f>
        <v>0.5</v>
      </c>
      <c r="AF32" s="27">
        <f>IF($A32="",0,IF(Mitarbeiter!$G$30=FALSE,0,IF(AND(Mitarbeiter!$E$30&lt;&gt;"",AF$5+6&lt;Mitarbeiter!$E$30),0,IF(AND(Mitarbeiter!$F$30&lt;&gt;"",AF$5&gt;Mitarbeiter!$F$30),0,IF(Planung!AF32="",$C32,IF(ISNUMBER(Planung!AF32),Planung!AF32,IF(UPPER(Planung!AF32)="H",$C32/2,0)))))))</f>
        <v>0.5</v>
      </c>
      <c r="AG32" s="27">
        <f>IF($A32="",0,IF(Mitarbeiter!$G$30=FALSE,0,IF(AND(Mitarbeiter!$E$30&lt;&gt;"",AG$5+6&lt;Mitarbeiter!$E$30),0,IF(AND(Mitarbeiter!$F$30&lt;&gt;"",AG$5&gt;Mitarbeiter!$F$30),0,IF(Planung!AG32="",$C32,IF(ISNUMBER(Planung!AG32),Planung!AG32,IF(UPPER(Planung!AG32)="H",$C32/2,0)))))))</f>
        <v>0.5</v>
      </c>
      <c r="AH32" s="27">
        <f>IF($A32="",0,IF(Mitarbeiter!$G$30=FALSE,0,IF(AND(Mitarbeiter!$E$30&lt;&gt;"",AH$5+6&lt;Mitarbeiter!$E$30),0,IF(AND(Mitarbeiter!$F$30&lt;&gt;"",AH$5&gt;Mitarbeiter!$F$30),0,IF(Planung!AH32="",$C32,IF(ISNUMBER(Planung!AH32),Planung!AH32,IF(UPPER(Planung!AH32)="H",$C32/2,0)))))))</f>
        <v>0.5</v>
      </c>
      <c r="AI32" s="27">
        <f>IF($A32="",0,IF(Mitarbeiter!$G$30=FALSE,0,IF(AND(Mitarbeiter!$E$30&lt;&gt;"",AI$5+6&lt;Mitarbeiter!$E$30),0,IF(AND(Mitarbeiter!$F$30&lt;&gt;"",AI$5&gt;Mitarbeiter!$F$30),0,IF(Planung!AI32="",$C32,IF(ISNUMBER(Planung!AI32),Planung!AI32,IF(UPPER(Planung!AI32)="H",$C32/2,0)))))))</f>
        <v>0.5</v>
      </c>
      <c r="AJ32" s="27">
        <f>IF($A32="",0,IF(Mitarbeiter!$G$30=FALSE,0,IF(AND(Mitarbeiter!$E$30&lt;&gt;"",AJ$5+6&lt;Mitarbeiter!$E$30),0,IF(AND(Mitarbeiter!$F$30&lt;&gt;"",AJ$5&gt;Mitarbeiter!$F$30),0,IF(Planung!AJ32="",$C32,IF(ISNUMBER(Planung!AJ32),Planung!AJ32,IF(UPPER(Planung!AJ32)="H",$C32/2,0)))))))</f>
        <v>0.5</v>
      </c>
      <c r="AK32" s="27">
        <f>IF($A32="",0,IF(Mitarbeiter!$G$30=FALSE,0,IF(AND(Mitarbeiter!$E$30&lt;&gt;"",AK$5+6&lt;Mitarbeiter!$E$30),0,IF(AND(Mitarbeiter!$F$30&lt;&gt;"",AK$5&gt;Mitarbeiter!$F$30),0,IF(Planung!AK32="",$C32,IF(ISNUMBER(Planung!AK32),Planung!AK32,IF(UPPER(Planung!AK32)="H",$C32/2,0)))))))</f>
        <v>0.5</v>
      </c>
      <c r="AL32" s="27">
        <f>IF($A32="",0,IF(Mitarbeiter!$G$30=FALSE,0,IF(AND(Mitarbeiter!$E$30&lt;&gt;"",AL$5+6&lt;Mitarbeiter!$E$30),0,IF(AND(Mitarbeiter!$F$30&lt;&gt;"",AL$5&gt;Mitarbeiter!$F$30),0,IF(Planung!AL32="",$C32,IF(ISNUMBER(Planung!AL32),Planung!AL32,IF(UPPER(Planung!AL32)="H",$C32/2,0)))))))</f>
        <v>0.5</v>
      </c>
      <c r="AM32" s="27">
        <f>IF($A32="",0,IF(Mitarbeiter!$G$30=FALSE,0,IF(AND(Mitarbeiter!$E$30&lt;&gt;"",AM$5+6&lt;Mitarbeiter!$E$30),0,IF(AND(Mitarbeiter!$F$30&lt;&gt;"",AM$5&gt;Mitarbeiter!$F$30),0,IF(Planung!AM32="",$C32,IF(ISNUMBER(Planung!AM32),Planung!AM32,IF(UPPER(Planung!AM32)="H",$C32/2,0)))))))</f>
        <v>0.5</v>
      </c>
      <c r="AN32" s="27">
        <f>IF($A32="",0,IF(Mitarbeiter!$G$30=FALSE,0,IF(AND(Mitarbeiter!$E$30&lt;&gt;"",AN$5+6&lt;Mitarbeiter!$E$30),0,IF(AND(Mitarbeiter!$F$30&lt;&gt;"",AN$5&gt;Mitarbeiter!$F$30),0,IF(Planung!AN32="",$C32,IF(ISNUMBER(Planung!AN32),Planung!AN32,IF(UPPER(Planung!AN32)="H",$C32/2,0)))))))</f>
        <v>0.5</v>
      </c>
      <c r="AO32" s="27">
        <f>IF($A32="",0,IF(Mitarbeiter!$G$30=FALSE,0,IF(AND(Mitarbeiter!$E$30&lt;&gt;"",AO$5+6&lt;Mitarbeiter!$E$30),0,IF(AND(Mitarbeiter!$F$30&lt;&gt;"",AO$5&gt;Mitarbeiter!$F$30),0,IF(Planung!AO32="",$C32,IF(ISNUMBER(Planung!AO32),Planung!AO32,IF(UPPER(Planung!AO32)="H",$C32/2,0)))))))</f>
        <v>0.5</v>
      </c>
      <c r="AP32" s="27">
        <f>IF($A32="",0,IF(Mitarbeiter!$G$30=FALSE,0,IF(AND(Mitarbeiter!$E$30&lt;&gt;"",AP$5+6&lt;Mitarbeiter!$E$30),0,IF(AND(Mitarbeiter!$F$30&lt;&gt;"",AP$5&gt;Mitarbeiter!$F$30),0,IF(Planung!AP32="",$C32,IF(ISNUMBER(Planung!AP32),Planung!AP32,IF(UPPER(Planung!AP32)="H",$C32/2,0)))))))</f>
        <v>0.5</v>
      </c>
      <c r="AQ32" s="27">
        <f>IF($A32="",0,IF(Mitarbeiter!$G$30=FALSE,0,IF(AND(Mitarbeiter!$E$30&lt;&gt;"",AQ$5+6&lt;Mitarbeiter!$E$30),0,IF(AND(Mitarbeiter!$F$30&lt;&gt;"",AQ$5&gt;Mitarbeiter!$F$30),0,IF(Planung!AQ32="",$C32,IF(ISNUMBER(Planung!AQ32),Planung!AQ32,IF(UPPER(Planung!AQ32)="H",$C32/2,0)))))))</f>
        <v>0.5</v>
      </c>
      <c r="AR32" s="27">
        <f>IF($A32="",0,IF(Mitarbeiter!$G$30=FALSE,0,IF(AND(Mitarbeiter!$E$30&lt;&gt;"",AR$5+6&lt;Mitarbeiter!$E$30),0,IF(AND(Mitarbeiter!$F$30&lt;&gt;"",AR$5&gt;Mitarbeiter!$F$30),0,IF(Planung!AR32="",$C32,IF(ISNUMBER(Planung!AR32),Planung!AR32,IF(UPPER(Planung!AR32)="H",$C32/2,0)))))))</f>
        <v>0.5</v>
      </c>
      <c r="AS32" s="27">
        <f>IF($A32="",0,IF(Mitarbeiter!$G$30=FALSE,0,IF(AND(Mitarbeiter!$E$30&lt;&gt;"",AS$5+6&lt;Mitarbeiter!$E$30),0,IF(AND(Mitarbeiter!$F$30&lt;&gt;"",AS$5&gt;Mitarbeiter!$F$30),0,IF(Planung!AS32="",$C32,IF(ISNUMBER(Planung!AS32),Planung!AS32,IF(UPPER(Planung!AS32)="H",$C32/2,0)))))))</f>
        <v>0.5</v>
      </c>
      <c r="AT32" s="27">
        <f>IF($A32="",0,IF(Mitarbeiter!$G$30=FALSE,0,IF(AND(Mitarbeiter!$E$30&lt;&gt;"",AT$5+6&lt;Mitarbeiter!$E$30),0,IF(AND(Mitarbeiter!$F$30&lt;&gt;"",AT$5&gt;Mitarbeiter!$F$30),0,IF(Planung!AT32="",$C32,IF(ISNUMBER(Planung!AT32),Planung!AT32,IF(UPPER(Planung!AT32)="H",$C32/2,0)))))))</f>
        <v>0.5</v>
      </c>
      <c r="AU32" s="27">
        <f>IF($A32="",0,IF(Mitarbeiter!$G$30=FALSE,0,IF(AND(Mitarbeiter!$E$30&lt;&gt;"",AU$5+6&lt;Mitarbeiter!$E$30),0,IF(AND(Mitarbeiter!$F$30&lt;&gt;"",AU$5&gt;Mitarbeiter!$F$30),0,IF(Planung!AU32="",$C32,IF(ISNUMBER(Planung!AU32),Planung!AU32,IF(UPPER(Planung!AU32)="H",$C32/2,0)))))))</f>
        <v>0.5</v>
      </c>
      <c r="AV32" s="27">
        <f>IF($A32="",0,IF(Mitarbeiter!$G$30=FALSE,0,IF(AND(Mitarbeiter!$E$30&lt;&gt;"",AV$5+6&lt;Mitarbeiter!$E$30),0,IF(AND(Mitarbeiter!$F$30&lt;&gt;"",AV$5&gt;Mitarbeiter!$F$30),0,IF(Planung!AV32="",$C32,IF(ISNUMBER(Planung!AV32),Planung!AV32,IF(UPPER(Planung!AV32)="H",$C32/2,0)))))))</f>
        <v>0.5</v>
      </c>
      <c r="AW32" s="27">
        <f>IF($A32="",0,IF(Mitarbeiter!$G$30=FALSE,0,IF(AND(Mitarbeiter!$E$30&lt;&gt;"",AW$5+6&lt;Mitarbeiter!$E$30),0,IF(AND(Mitarbeiter!$F$30&lt;&gt;"",AW$5&gt;Mitarbeiter!$F$30),0,IF(Planung!AW32="",$C32,IF(ISNUMBER(Planung!AW32),Planung!AW32,IF(UPPER(Planung!AW32)="H",$C32/2,0)))))))</f>
        <v>0.5</v>
      </c>
      <c r="AX32" s="27">
        <f>IF($A32="",0,IF(Mitarbeiter!$G$30=FALSE,0,IF(AND(Mitarbeiter!$E$30&lt;&gt;"",AX$5+6&lt;Mitarbeiter!$E$30),0,IF(AND(Mitarbeiter!$F$30&lt;&gt;"",AX$5&gt;Mitarbeiter!$F$30),0,IF(Planung!AX32="",$C32,IF(ISNUMBER(Planung!AX32),Planung!AX32,IF(UPPER(Planung!AX32)="H",$C32/2,0)))))))</f>
        <v>0.5</v>
      </c>
      <c r="AY32" s="27">
        <f>IF($A32="",0,IF(Mitarbeiter!$G$30=FALSE,0,IF(AND(Mitarbeiter!$E$30&lt;&gt;"",AY$5+6&lt;Mitarbeiter!$E$30),0,IF(AND(Mitarbeiter!$F$30&lt;&gt;"",AY$5&gt;Mitarbeiter!$F$30),0,IF(Planung!AY32="",$C32,IF(ISNUMBER(Planung!AY32),Planung!AY32,IF(UPPER(Planung!AY32)="H",$C32/2,0)))))))</f>
        <v>0.5</v>
      </c>
      <c r="AZ32" s="27">
        <f>IF($A32="",0,IF(Mitarbeiter!$G$30=FALSE,0,IF(AND(Mitarbeiter!$E$30&lt;&gt;"",AZ$5+6&lt;Mitarbeiter!$E$30),0,IF(AND(Mitarbeiter!$F$30&lt;&gt;"",AZ$5&gt;Mitarbeiter!$F$30),0,IF(Planung!AZ32="",$C32,IF(ISNUMBER(Planung!AZ32),Planung!AZ32,IF(UPPER(Planung!AZ32)="H",$C32/2,0)))))))</f>
        <v>0.5</v>
      </c>
      <c r="BA32" s="27">
        <f>IF($A32="",0,IF(Mitarbeiter!$G$30=FALSE,0,IF(AND(Mitarbeiter!$E$30&lt;&gt;"",BA$5+6&lt;Mitarbeiter!$E$30),0,IF(AND(Mitarbeiter!$F$30&lt;&gt;"",BA$5&gt;Mitarbeiter!$F$30),0,IF(Planung!BA32="",$C32,IF(ISNUMBER(Planung!BA32),Planung!BA32,IF(UPPER(Planung!BA32)="H",$C32/2,0)))))))</f>
        <v>0.5</v>
      </c>
      <c r="BB32" s="27">
        <f>IF($A32="",0,IF(Mitarbeiter!$G$30=FALSE,0,IF(AND(Mitarbeiter!$E$30&lt;&gt;"",BB$5+6&lt;Mitarbeiter!$E$30),0,IF(AND(Mitarbeiter!$F$30&lt;&gt;"",BB$5&gt;Mitarbeiter!$F$30),0,IF(Planung!BB32="",$C32,IF(ISNUMBER(Planung!BB32),Planung!BB32,IF(UPPER(Planung!BB32)="H",$C32/2,0)))))))</f>
        <v>0.5</v>
      </c>
      <c r="BC32" s="27">
        <f>IF($A32="",0,IF(Mitarbeiter!$G$30=FALSE,0,IF(AND(Mitarbeiter!$E$30&lt;&gt;"",BC$5+6&lt;Mitarbeiter!$E$30),0,IF(AND(Mitarbeiter!$F$30&lt;&gt;"",BC$5&gt;Mitarbeiter!$F$30),0,IF(Planung!BC32="",$C32,IF(ISNUMBER(Planung!BC32),Planung!BC32,IF(UPPER(Planung!BC32)="H",$C32/2,0)))))))</f>
        <v>0.5</v>
      </c>
      <c r="BD32" s="27">
        <f>IF($A32="",0,IF(Mitarbeiter!$G$30=FALSE,0,IF(AND(Mitarbeiter!$E$30&lt;&gt;"",BD$5+6&lt;Mitarbeiter!$E$30),0,IF(AND(Mitarbeiter!$F$30&lt;&gt;"",BD$5&gt;Mitarbeiter!$F$30),0,IF(Planung!BD32="",$C32,IF(ISNUMBER(Planung!BD32),Planung!BD32,IF(UPPER(Planung!BD32)="H",$C32/2,0)))))))</f>
        <v>0.5</v>
      </c>
      <c r="BE32" s="27">
        <f>IF($A32="",0,IF(Mitarbeiter!$G$30=FALSE,0,IF(AND(Mitarbeiter!$E$30&lt;&gt;"",BE$5+6&lt;Mitarbeiter!$E$30),0,IF(AND(Mitarbeiter!$F$30&lt;&gt;"",BE$5&gt;Mitarbeiter!$F$30),0,IF(Planung!BE32="",$C32,IF(ISNUMBER(Planung!BE32),Planung!BE32,IF(UPPER(Planung!BE32)="H",$C32/2,0)))))))</f>
        <v>0.5</v>
      </c>
      <c r="BF32" s="27">
        <f>IF($A32="",0,IF(Mitarbeiter!$G$30=FALSE,0,IF(AND(Mitarbeiter!$E$30&lt;&gt;"",BF$5+6&lt;Mitarbeiter!$E$30),0,IF(AND(Mitarbeiter!$F$30&lt;&gt;"",BF$5&gt;Mitarbeiter!$F$30),0,IF(Planung!BF32="",$C32,IF(ISNUMBER(Planung!BF32),Planung!BF32,IF(UPPER(Planung!BF32)="H",$C32/2,0)))))))</f>
        <v>0.5</v>
      </c>
      <c r="BG32" s="27">
        <f>IF($A32="",0,IF(Mitarbeiter!$G$30=FALSE,0,IF(AND(Mitarbeiter!$E$30&lt;&gt;"",BG$5+6&lt;Mitarbeiter!$E$30),0,IF(AND(Mitarbeiter!$F$30&lt;&gt;"",BG$5&gt;Mitarbeiter!$F$30),0,IF(Planung!BG32="",$C32,IF(ISNUMBER(Planung!BG32),Planung!BG32,IF(UPPER(Planung!BG32)="H",$C32/2,0)))))))</f>
        <v>0.5</v>
      </c>
      <c r="BH32" s="27">
        <f>IF($A32="",0,IF(Mitarbeiter!$G$30=FALSE,0,IF(AND(Mitarbeiter!$E$30&lt;&gt;"",BH$5+6&lt;Mitarbeiter!$E$30),0,IF(AND(Mitarbeiter!$F$30&lt;&gt;"",BH$5&gt;Mitarbeiter!$F$30),0,IF(Planung!BH32="",$C32,IF(ISNUMBER(Planung!BH32),Planung!BH32,IF(UPPER(Planung!BH32)="H",$C32/2,0)))))))</f>
        <v>0.5</v>
      </c>
      <c r="BI32" s="27">
        <f>IF($A32="",0,IF(Mitarbeiter!$G$30=FALSE,0,IF(AND(Mitarbeiter!$E$30&lt;&gt;"",BI$5+6&lt;Mitarbeiter!$E$30),0,IF(AND(Mitarbeiter!$F$30&lt;&gt;"",BI$5&gt;Mitarbeiter!$F$30),0,IF(Planung!BI32="",$C32,IF(ISNUMBER(Planung!BI32),Planung!BI32,IF(UPPER(Planung!BI32)="H",$C32/2,0)))))))</f>
        <v>0.5</v>
      </c>
      <c r="BJ32" s="27">
        <f>IF($A32="",0,IF(Mitarbeiter!$G$30=FALSE,0,IF(AND(Mitarbeiter!$E$30&lt;&gt;"",BJ$5+6&lt;Mitarbeiter!$E$30),0,IF(AND(Mitarbeiter!$F$30&lt;&gt;"",BJ$5&gt;Mitarbeiter!$F$30),0,IF(Planung!BJ32="",$C32,IF(ISNUMBER(Planung!BJ32),Planung!BJ32,IF(UPPER(Planung!BJ32)="H",$C32/2,0)))))))</f>
        <v>0.5</v>
      </c>
      <c r="BK32" s="27">
        <f>IF($A32="",0,IF(Mitarbeiter!$G$30=FALSE,0,IF(AND(Mitarbeiter!$E$30&lt;&gt;"",BK$5+6&lt;Mitarbeiter!$E$30),0,IF(AND(Mitarbeiter!$F$30&lt;&gt;"",BK$5&gt;Mitarbeiter!$F$30),0,IF(Planung!BK32="",$C32,IF(ISNUMBER(Planung!BK32),Planung!BK32,IF(UPPER(Planung!BK32)="H",$C32/2,0)))))))</f>
        <v>0.5</v>
      </c>
      <c r="BL32" s="27">
        <f>IF($A32="",0,IF(Mitarbeiter!$G$30=FALSE,0,IF(AND(Mitarbeiter!$E$30&lt;&gt;"",BL$5+6&lt;Mitarbeiter!$E$30),0,IF(AND(Mitarbeiter!$F$30&lt;&gt;"",BL$5&gt;Mitarbeiter!$F$30),0,IF(Planung!BL32="",$C32,IF(ISNUMBER(Planung!BL32),Planung!BL32,IF(UPPER(Planung!BL32)="H",$C32/2,0)))))))</f>
        <v>0.5</v>
      </c>
      <c r="BM32" s="27">
        <f>IF($A32="",0,IF(Mitarbeiter!$G$30=FALSE,0,IF(AND(Mitarbeiter!$E$30&lt;&gt;"",BM$5+6&lt;Mitarbeiter!$E$30),0,IF(AND(Mitarbeiter!$F$30&lt;&gt;"",BM$5&gt;Mitarbeiter!$F$30),0,IF(Planung!BM32="",$C32,IF(ISNUMBER(Planung!BM32),Planung!BM32,IF(UPPER(Planung!BM32)="H",$C32/2,0)))))))</f>
        <v>0.5</v>
      </c>
      <c r="BN32" s="27">
        <f>IF($A32="",0,IF(Mitarbeiter!$G$30=FALSE,0,IF(AND(Mitarbeiter!$E$30&lt;&gt;"",BN$5+6&lt;Mitarbeiter!$E$30),0,IF(AND(Mitarbeiter!$F$30&lt;&gt;"",BN$5&gt;Mitarbeiter!$F$30),0,IF(Planung!BN32="",$C32,IF(ISNUMBER(Planung!BN32),Planung!BN32,IF(UPPER(Planung!BN32)="H",$C32/2,0)))))))</f>
        <v>0.5</v>
      </c>
      <c r="BO32" s="27">
        <f>IF($A32="",0,IF(Mitarbeiter!$G$30=FALSE,0,IF(AND(Mitarbeiter!$E$30&lt;&gt;"",BO$5+6&lt;Mitarbeiter!$E$30),0,IF(AND(Mitarbeiter!$F$30&lt;&gt;"",BO$5&gt;Mitarbeiter!$F$30),0,IF(Planung!BO32="",$C32,IF(ISNUMBER(Planung!BO32),Planung!BO32,IF(UPPER(Planung!BO32)="H",$C32/2,0)))))))</f>
        <v>0.5</v>
      </c>
      <c r="BP32" s="27">
        <f>IF($A32="",0,IF(Mitarbeiter!$G$30=FALSE,0,IF(AND(Mitarbeiter!$E$30&lt;&gt;"",BP$5+6&lt;Mitarbeiter!$E$30),0,IF(AND(Mitarbeiter!$F$30&lt;&gt;"",BP$5&gt;Mitarbeiter!$F$30),0,IF(Planung!BP32="",$C32,IF(ISNUMBER(Planung!BP32),Planung!BP32,IF(UPPER(Planung!BP32)="H",$C32/2,0)))))))</f>
        <v>0.5</v>
      </c>
      <c r="BQ32" s="27">
        <f>IF($A32="",0,IF(Mitarbeiter!$G$30=FALSE,0,IF(AND(Mitarbeiter!$E$30&lt;&gt;"",BQ$5+6&lt;Mitarbeiter!$E$30),0,IF(AND(Mitarbeiter!$F$30&lt;&gt;"",BQ$5&gt;Mitarbeiter!$F$30),0,IF(Planung!BQ32="",$C32,IF(ISNUMBER(Planung!BQ32),Planung!BQ32,IF(UPPER(Planung!BQ32)="H",$C32/2,0)))))))</f>
        <v>0.5</v>
      </c>
      <c r="BR32" s="27">
        <f>IF($A32="",0,IF(Mitarbeiter!$G$30=FALSE,0,IF(AND(Mitarbeiter!$E$30&lt;&gt;"",BR$5+6&lt;Mitarbeiter!$E$30),0,IF(AND(Mitarbeiter!$F$30&lt;&gt;"",BR$5&gt;Mitarbeiter!$F$30),0,IF(Planung!BR32="",$C32,IF(ISNUMBER(Planung!BR32),Planung!BR32,IF(UPPER(Planung!BR32)="H",$C32/2,0)))))))</f>
        <v>0.5</v>
      </c>
      <c r="BS32" s="27">
        <f>IF($A32="",0,IF(Mitarbeiter!$G$30=FALSE,0,IF(AND(Mitarbeiter!$E$30&lt;&gt;"",BS$5+6&lt;Mitarbeiter!$E$30),0,IF(AND(Mitarbeiter!$F$30&lt;&gt;"",BS$5&gt;Mitarbeiter!$F$30),0,IF(Planung!BS32="",$C32,IF(ISNUMBER(Planung!BS32),Planung!BS32,IF(UPPER(Planung!BS32)="H",$C32/2,0)))))))</f>
        <v>0.5</v>
      </c>
      <c r="BT32" s="27">
        <f>IF($A32="",0,IF(Mitarbeiter!$G$30=FALSE,0,IF(AND(Mitarbeiter!$E$30&lt;&gt;"",BT$5+6&lt;Mitarbeiter!$E$30),0,IF(AND(Mitarbeiter!$F$30&lt;&gt;"",BT$5&gt;Mitarbeiter!$F$30),0,IF(Planung!BT32="",$C32,IF(ISNUMBER(Planung!BT32),Planung!BT32,IF(UPPER(Planung!BT32)="H",$C32/2,0)))))))</f>
        <v>0.5</v>
      </c>
      <c r="BU32" s="27">
        <f>IF($A32="",0,IF(Mitarbeiter!$G$30=FALSE,0,IF(AND(Mitarbeiter!$E$30&lt;&gt;"",BU$5+6&lt;Mitarbeiter!$E$30),0,IF(AND(Mitarbeiter!$F$30&lt;&gt;"",BU$5&gt;Mitarbeiter!$F$30),0,IF(Planung!BU32="",$C32,IF(ISNUMBER(Planung!BU32),Planung!BU32,IF(UPPER(Planung!BU32)="H",$C32/2,0)))))))</f>
        <v>0.5</v>
      </c>
      <c r="BV32" s="27">
        <f>IF($A32="",0,IF(Mitarbeiter!$G$30=FALSE,0,IF(AND(Mitarbeiter!$E$30&lt;&gt;"",BV$5+6&lt;Mitarbeiter!$E$30),0,IF(AND(Mitarbeiter!$F$30&lt;&gt;"",BV$5&gt;Mitarbeiter!$F$30),0,IF(Planung!BV32="",$C32,IF(ISNUMBER(Planung!BV32),Planung!BV32,IF(UPPER(Planung!BV32)="H",$C32/2,0)))))))</f>
        <v>0.5</v>
      </c>
      <c r="BW32" s="27">
        <f>IF($A32="",0,IF(Mitarbeiter!$G$30=FALSE,0,IF(AND(Mitarbeiter!$E$30&lt;&gt;"",BW$5+6&lt;Mitarbeiter!$E$30),0,IF(AND(Mitarbeiter!$F$30&lt;&gt;"",BW$5&gt;Mitarbeiter!$F$30),0,IF(Planung!BW32="",$C32,IF(ISNUMBER(Planung!BW32),Planung!BW32,IF(UPPER(Planung!BW32)="H",$C32/2,0)))))))</f>
        <v>0.5</v>
      </c>
      <c r="BX32" s="27">
        <f>IF($A32="",0,IF(Mitarbeiter!$G$30=FALSE,0,IF(AND(Mitarbeiter!$E$30&lt;&gt;"",BX$5+6&lt;Mitarbeiter!$E$30),0,IF(AND(Mitarbeiter!$F$30&lt;&gt;"",BX$5&gt;Mitarbeiter!$F$30),0,IF(Planung!BX32="",$C32,IF(ISNUMBER(Planung!BX32),Planung!BX32,IF(UPPER(Planung!BX32)="H",$C32/2,0)))))))</f>
        <v>0.5</v>
      </c>
      <c r="BY32" s="27">
        <f>IF($A32="",0,IF(Mitarbeiter!$G$30=FALSE,0,IF(AND(Mitarbeiter!$E$30&lt;&gt;"",BY$5+6&lt;Mitarbeiter!$E$30),0,IF(AND(Mitarbeiter!$F$30&lt;&gt;"",BY$5&gt;Mitarbeiter!$F$30),0,IF(Planung!BY32="",$C32,IF(ISNUMBER(Planung!BY32),Planung!BY32,IF(UPPER(Planung!BY32)="H",$C32/2,0)))))))</f>
        <v>0.5</v>
      </c>
      <c r="BZ32" s="27">
        <f>IF($A32="",0,IF(Mitarbeiter!$G$30=FALSE,0,IF(AND(Mitarbeiter!$E$30&lt;&gt;"",BZ$5+6&lt;Mitarbeiter!$E$30),0,IF(AND(Mitarbeiter!$F$30&lt;&gt;"",BZ$5&gt;Mitarbeiter!$F$30),0,IF(Planung!BZ32="",$C32,IF(ISNUMBER(Planung!BZ32),Planung!BZ32,IF(UPPER(Planung!BZ32)="H",$C32/2,0)))))))</f>
        <v>0.5</v>
      </c>
      <c r="CA32" s="27">
        <f>IF($A32="",0,IF(Mitarbeiter!$G$30=FALSE,0,IF(AND(Mitarbeiter!$E$30&lt;&gt;"",CA$5+6&lt;Mitarbeiter!$E$30),0,IF(AND(Mitarbeiter!$F$30&lt;&gt;"",CA$5&gt;Mitarbeiter!$F$30),0,IF(Planung!CA32="",$C32,IF(ISNUMBER(Planung!CA32),Planung!CA32,IF(UPPER(Planung!CA32)="H",$C32/2,0)))))))</f>
        <v>0.5</v>
      </c>
      <c r="CB32" s="27">
        <f>IF($A32="",0,IF(Mitarbeiter!$G$30=FALSE,0,IF(AND(Mitarbeiter!$E$30&lt;&gt;"",CB$5+6&lt;Mitarbeiter!$E$30),0,IF(AND(Mitarbeiter!$F$30&lt;&gt;"",CB$5&gt;Mitarbeiter!$F$30),0,IF(Planung!CB32="",$C32,IF(ISNUMBER(Planung!CB32),Planung!CB32,IF(UPPER(Planung!CB32)="H",$C32/2,0)))))))</f>
        <v>0.5</v>
      </c>
      <c r="CC32" s="27">
        <f>IF($A32="",0,IF(Mitarbeiter!$G$30=FALSE,0,IF(AND(Mitarbeiter!$E$30&lt;&gt;"",CC$5+6&lt;Mitarbeiter!$E$30),0,IF(AND(Mitarbeiter!$F$30&lt;&gt;"",CC$5&gt;Mitarbeiter!$F$30),0,IF(Planung!CC32="",$C32,IF(ISNUMBER(Planung!CC32),Planung!CC32,IF(UPPER(Planung!CC32)="H",$C32/2,0)))))))</f>
        <v>0.5</v>
      </c>
      <c r="CD32" s="27">
        <f>IF($A32="",0,IF(Mitarbeiter!$G$30=FALSE,0,IF(AND(Mitarbeiter!$E$30&lt;&gt;"",CD$5+6&lt;Mitarbeiter!$E$30),0,IF(AND(Mitarbeiter!$F$30&lt;&gt;"",CD$5&gt;Mitarbeiter!$F$30),0,IF(Planung!CD32="",$C32,IF(ISNUMBER(Planung!CD32),Planung!CD32,IF(UPPER(Planung!CD32)="H",$C32/2,0)))))))</f>
        <v>0.5</v>
      </c>
      <c r="CE32" s="27">
        <f>IF($A32="",0,IF(Mitarbeiter!$G$30=FALSE,0,IF(AND(Mitarbeiter!$E$30&lt;&gt;"",CE$5+6&lt;Mitarbeiter!$E$30),0,IF(AND(Mitarbeiter!$F$30&lt;&gt;"",CE$5&gt;Mitarbeiter!$F$30),0,IF(Planung!CE32="",$C32,IF(ISNUMBER(Planung!CE32),Planung!CE32,IF(UPPER(Planung!CE32)="H",$C32/2,0)))))))</f>
        <v>0.5</v>
      </c>
      <c r="CF32" s="27">
        <f>IF($A32="",0,IF(Mitarbeiter!$G$30=FALSE,0,IF(AND(Mitarbeiter!$E$30&lt;&gt;"",CF$5+6&lt;Mitarbeiter!$E$30),0,IF(AND(Mitarbeiter!$F$30&lt;&gt;"",CF$5&gt;Mitarbeiter!$F$30),0,IF(Planung!CF32="",$C32,IF(ISNUMBER(Planung!CF32),Planung!CF32,IF(UPPER(Planung!CF32)="H",$C32/2,0)))))))</f>
        <v>0.5</v>
      </c>
      <c r="CG32" s="27">
        <f>IF($A32="",0,IF(Mitarbeiter!$G$30=FALSE,0,IF(AND(Mitarbeiter!$E$30&lt;&gt;"",CG$5+6&lt;Mitarbeiter!$E$30),0,IF(AND(Mitarbeiter!$F$30&lt;&gt;"",CG$5&gt;Mitarbeiter!$F$30),0,IF(Planung!CG32="",$C32,IF(ISNUMBER(Planung!CG32),Planung!CG32,IF(UPPER(Planung!CG32)="H",$C32/2,0)))))))</f>
        <v>0.5</v>
      </c>
      <c r="CH32" s="27">
        <f>IF($A32="",0,IF(Mitarbeiter!$G$30=FALSE,0,IF(AND(Mitarbeiter!$E$30&lt;&gt;"",CH$5+6&lt;Mitarbeiter!$E$30),0,IF(AND(Mitarbeiter!$F$30&lt;&gt;"",CH$5&gt;Mitarbeiter!$F$30),0,IF(Planung!CH32="",$C32,IF(ISNUMBER(Planung!CH32),Planung!CH32,IF(UPPER(Planung!CH32)="H",$C32/2,0)))))))</f>
        <v>0.5</v>
      </c>
      <c r="CI32" s="27">
        <f>IF($A32="",0,IF(Mitarbeiter!$G$30=FALSE,0,IF(AND(Mitarbeiter!$E$30&lt;&gt;"",CI$5+6&lt;Mitarbeiter!$E$30),0,IF(AND(Mitarbeiter!$F$30&lt;&gt;"",CI$5&gt;Mitarbeiter!$F$30),0,IF(Planung!CI32="",$C32,IF(ISNUMBER(Planung!CI32),Planung!CI32,IF(UPPER(Planung!CI32)="H",$C32/2,0)))))))</f>
        <v>0.5</v>
      </c>
      <c r="CJ32" s="27">
        <f>IF($A32="",0,IF(Mitarbeiter!$G$30=FALSE,0,IF(AND(Mitarbeiter!$E$30&lt;&gt;"",CJ$5+6&lt;Mitarbeiter!$E$30),0,IF(AND(Mitarbeiter!$F$30&lt;&gt;"",CJ$5&gt;Mitarbeiter!$F$30),0,IF(Planung!CJ32="",$C32,IF(ISNUMBER(Planung!CJ32),Planung!CJ32,IF(UPPER(Planung!CJ32)="H",$C32/2,0)))))))</f>
        <v>0.5</v>
      </c>
      <c r="CK32" s="27">
        <f>IF($A32="",0,IF(Mitarbeiter!$G$30=FALSE,0,IF(AND(Mitarbeiter!$E$30&lt;&gt;"",CK$5+6&lt;Mitarbeiter!$E$30),0,IF(AND(Mitarbeiter!$F$30&lt;&gt;"",CK$5&gt;Mitarbeiter!$F$30),0,IF(Planung!CK32="",$C32,IF(ISNUMBER(Planung!CK32),Planung!CK32,IF(UPPER(Planung!CK32)="H",$C32/2,0)))))))</f>
        <v>0.5</v>
      </c>
      <c r="CL32" s="27">
        <f>IF($A32="",0,IF(Mitarbeiter!$G$30=FALSE,0,IF(AND(Mitarbeiter!$E$30&lt;&gt;"",CL$5+6&lt;Mitarbeiter!$E$30),0,IF(AND(Mitarbeiter!$F$30&lt;&gt;"",CL$5&gt;Mitarbeiter!$F$30),0,IF(Planung!CL32="",$C32,IF(ISNUMBER(Planung!CL32),Planung!CL32,IF(UPPER(Planung!CL32)="H",$C32/2,0)))))))</f>
        <v>0.5</v>
      </c>
      <c r="CM32" s="27">
        <f>IF($A32="",0,IF(Mitarbeiter!$G$30=FALSE,0,IF(AND(Mitarbeiter!$E$30&lt;&gt;"",CM$5+6&lt;Mitarbeiter!$E$30),0,IF(AND(Mitarbeiter!$F$30&lt;&gt;"",CM$5&gt;Mitarbeiter!$F$30),0,IF(Planung!CM32="",$C32,IF(ISNUMBER(Planung!CM32),Planung!CM32,IF(UPPER(Planung!CM32)="H",$C32/2,0)))))))</f>
        <v>0.5</v>
      </c>
      <c r="CN32" s="27">
        <f>IF($A32="",0,IF(Mitarbeiter!$G$30=FALSE,0,IF(AND(Mitarbeiter!$E$30&lt;&gt;"",CN$5+6&lt;Mitarbeiter!$E$30),0,IF(AND(Mitarbeiter!$F$30&lt;&gt;"",CN$5&gt;Mitarbeiter!$F$30),0,IF(Planung!CN32="",$C32,IF(ISNUMBER(Planung!CN32),Planung!CN32,IF(UPPER(Planung!CN32)="H",$C32/2,0)))))))</f>
        <v>0.5</v>
      </c>
      <c r="CO32" s="27">
        <f>IF($A32="",0,IF(Mitarbeiter!$G$30=FALSE,0,IF(AND(Mitarbeiter!$E$30&lt;&gt;"",CO$5+6&lt;Mitarbeiter!$E$30),0,IF(AND(Mitarbeiter!$F$30&lt;&gt;"",CO$5&gt;Mitarbeiter!$F$30),0,IF(Planung!CO32="",$C32,IF(ISNUMBER(Planung!CO32),Planung!CO32,IF(UPPER(Planung!CO32)="H",$C32/2,0)))))))</f>
        <v>0.5</v>
      </c>
      <c r="CP32" s="27">
        <f>IF($A32="",0,IF(Mitarbeiter!$G$30=FALSE,0,IF(AND(Mitarbeiter!$E$30&lt;&gt;"",CP$5+6&lt;Mitarbeiter!$E$30),0,IF(AND(Mitarbeiter!$F$30&lt;&gt;"",CP$5&gt;Mitarbeiter!$F$30),0,IF(Planung!CP32="",$C32,IF(ISNUMBER(Planung!CP32),Planung!CP32,IF(UPPER(Planung!CP32)="H",$C32/2,0)))))))</f>
        <v>0.5</v>
      </c>
      <c r="CQ32" s="27">
        <f>IF($A32="",0,IF(Mitarbeiter!$G$30=FALSE,0,IF(AND(Mitarbeiter!$E$30&lt;&gt;"",CQ$5+6&lt;Mitarbeiter!$E$30),0,IF(AND(Mitarbeiter!$F$30&lt;&gt;"",CQ$5&gt;Mitarbeiter!$F$30),0,IF(Planung!CQ32="",$C32,IF(ISNUMBER(Planung!CQ32),Planung!CQ32,IF(UPPER(Planung!CQ32)="H",$C32/2,0)))))))</f>
        <v>0.5</v>
      </c>
      <c r="CR32" s="27">
        <f>IF($A32="",0,IF(Mitarbeiter!$G$30=FALSE,0,IF(AND(Mitarbeiter!$E$30&lt;&gt;"",CR$5+6&lt;Mitarbeiter!$E$30),0,IF(AND(Mitarbeiter!$F$30&lt;&gt;"",CR$5&gt;Mitarbeiter!$F$30),0,IF(Planung!CR32="",$C32,IF(ISNUMBER(Planung!CR32),Planung!CR32,IF(UPPER(Planung!CR32)="H",$C32/2,0)))))))</f>
        <v>0.5</v>
      </c>
      <c r="CS32" s="27">
        <f>IF($A32="",0,IF(Mitarbeiter!$G$30=FALSE,0,IF(AND(Mitarbeiter!$E$30&lt;&gt;"",CS$5+6&lt;Mitarbeiter!$E$30),0,IF(AND(Mitarbeiter!$F$30&lt;&gt;"",CS$5&gt;Mitarbeiter!$F$30),0,IF(Planung!CS32="",$C32,IF(ISNUMBER(Planung!CS32),Planung!CS32,IF(UPPER(Planung!CS32)="H",$C32/2,0)))))))</f>
        <v>0.5</v>
      </c>
      <c r="CT32" s="27">
        <f>IF($A32="",0,IF(Mitarbeiter!$G$30=FALSE,0,IF(AND(Mitarbeiter!$E$30&lt;&gt;"",CT$5+6&lt;Mitarbeiter!$E$30),0,IF(AND(Mitarbeiter!$F$30&lt;&gt;"",CT$5&gt;Mitarbeiter!$F$30),0,IF(Planung!CT32="",$C32,IF(ISNUMBER(Planung!CT32),Planung!CT32,IF(UPPER(Planung!CT32)="H",$C32/2,0)))))))</f>
        <v>0.5</v>
      </c>
      <c r="CU32" s="27">
        <f>IF($A32="",0,IF(Mitarbeiter!$G$30=FALSE,0,IF(AND(Mitarbeiter!$E$30&lt;&gt;"",CU$5+6&lt;Mitarbeiter!$E$30),0,IF(AND(Mitarbeiter!$F$30&lt;&gt;"",CU$5&gt;Mitarbeiter!$F$30),0,IF(Planung!CU32="",$C32,IF(ISNUMBER(Planung!CU32),Planung!CU32,IF(UPPER(Planung!CU32)="H",$C32/2,0)))))))</f>
        <v>0.5</v>
      </c>
      <c r="CV32" s="27">
        <f>IF($A32="",0,IF(Mitarbeiter!$G$30=FALSE,0,IF(AND(Mitarbeiter!$E$30&lt;&gt;"",CV$5+6&lt;Mitarbeiter!$E$30),0,IF(AND(Mitarbeiter!$F$30&lt;&gt;"",CV$5&gt;Mitarbeiter!$F$30),0,IF(Planung!CV32="",$C32,IF(ISNUMBER(Planung!CV32),Planung!CV32,IF(UPPER(Planung!CV32)="H",$C32/2,0)))))))</f>
        <v>0.5</v>
      </c>
      <c r="CW32" s="27">
        <f>IF($A32="",0,IF(Mitarbeiter!$G$30=FALSE,0,IF(AND(Mitarbeiter!$E$30&lt;&gt;"",CW$5+6&lt;Mitarbeiter!$E$30),0,IF(AND(Mitarbeiter!$F$30&lt;&gt;"",CW$5&gt;Mitarbeiter!$F$30),0,IF(Planung!CW32="",$C32,IF(ISNUMBER(Planung!CW32),Planung!CW32,IF(UPPER(Planung!CW32)="H",$C32/2,0)))))))</f>
        <v>0.5</v>
      </c>
      <c r="CX32" s="27">
        <f>IF($A32="",0,IF(Mitarbeiter!$G$30=FALSE,0,IF(AND(Mitarbeiter!$E$30&lt;&gt;"",CX$5+6&lt;Mitarbeiter!$E$30),0,IF(AND(Mitarbeiter!$F$30&lt;&gt;"",CX$5&gt;Mitarbeiter!$F$30),0,IF(Planung!CX32="",$C32,IF(ISNUMBER(Planung!CX32),Planung!CX32,IF(UPPER(Planung!CX32)="H",$C32/2,0)))))))</f>
        <v>0.5</v>
      </c>
      <c r="CY32" s="27">
        <f>IF($A32="",0,IF(Mitarbeiter!$G$30=FALSE,0,IF(AND(Mitarbeiter!$E$30&lt;&gt;"",CY$5+6&lt;Mitarbeiter!$E$30),0,IF(AND(Mitarbeiter!$F$30&lt;&gt;"",CY$5&gt;Mitarbeiter!$F$30),0,IF(Planung!CY32="",$C32,IF(ISNUMBER(Planung!CY32),Planung!CY32,IF(UPPER(Planung!CY32)="H",$C32/2,0)))))))</f>
        <v>0.5</v>
      </c>
      <c r="CZ32" s="27">
        <f>IF($A32="",0,IF(Mitarbeiter!$G$30=FALSE,0,IF(AND(Mitarbeiter!$E$30&lt;&gt;"",CZ$5+6&lt;Mitarbeiter!$E$30),0,IF(AND(Mitarbeiter!$F$30&lt;&gt;"",CZ$5&gt;Mitarbeiter!$F$30),0,IF(Planung!CZ32="",$C32,IF(ISNUMBER(Planung!CZ32),Planung!CZ32,IF(UPPER(Planung!CZ32)="H",$C32/2,0)))))))</f>
        <v>0.5</v>
      </c>
      <c r="DA32" s="27">
        <f>IF($A32="",0,IF(Mitarbeiter!$G$30=FALSE,0,IF(AND(Mitarbeiter!$E$30&lt;&gt;"",DA$5+6&lt;Mitarbeiter!$E$30),0,IF(AND(Mitarbeiter!$F$30&lt;&gt;"",DA$5&gt;Mitarbeiter!$F$30),0,IF(Planung!DA32="",$C32,IF(ISNUMBER(Planung!DA32),Planung!DA32,IF(UPPER(Planung!DA32)="H",$C32/2,0)))))))</f>
        <v>0.5</v>
      </c>
      <c r="DB32" s="27">
        <f>IF($A32="",0,IF(Mitarbeiter!$G$30=FALSE,0,IF(AND(Mitarbeiter!$E$30&lt;&gt;"",DB$5+6&lt;Mitarbeiter!$E$30),0,IF(AND(Mitarbeiter!$F$30&lt;&gt;"",DB$5&gt;Mitarbeiter!$F$30),0,IF(Planung!DB32="",$C32,IF(ISNUMBER(Planung!DB32),Planung!DB32,IF(UPPER(Planung!DB32)="H",$C32/2,0)))))))</f>
        <v>0.5</v>
      </c>
      <c r="DC32" s="27">
        <f>IF($A32="",0,IF(Mitarbeiter!$G$30=FALSE,0,IF(AND(Mitarbeiter!$E$30&lt;&gt;"",DC$5+6&lt;Mitarbeiter!$E$30),0,IF(AND(Mitarbeiter!$F$30&lt;&gt;"",DC$5&gt;Mitarbeiter!$F$30),0,IF(Planung!DC32="",$C32,IF(ISNUMBER(Planung!DC32),Planung!DC32,IF(UPPER(Planung!DC32)="H",$C32/2,0)))))))</f>
        <v>0.5</v>
      </c>
      <c r="DD32" s="27">
        <f>IF($A32="",0,IF(Mitarbeiter!$G$30=FALSE,0,IF(AND(Mitarbeiter!$E$30&lt;&gt;"",DD$5+6&lt;Mitarbeiter!$E$30),0,IF(AND(Mitarbeiter!$F$30&lt;&gt;"",DD$5&gt;Mitarbeiter!$F$30),0,IF(Planung!DD32="",$C32,IF(ISNUMBER(Planung!DD32),Planung!DD32,IF(UPPER(Planung!DD32)="H",$C32/2,0)))))))</f>
        <v>0.5</v>
      </c>
      <c r="DE32" s="27">
        <f>IF($A32="",0,IF(Mitarbeiter!$G$30=FALSE,0,IF(AND(Mitarbeiter!$E$30&lt;&gt;"",DE$5+6&lt;Mitarbeiter!$E$30),0,IF(AND(Mitarbeiter!$F$30&lt;&gt;"",DE$5&gt;Mitarbeiter!$F$30),0,IF(Planung!DE32="",$C32,IF(ISNUMBER(Planung!DE32),Planung!DE32,IF(UPPER(Planung!DE32)="H",$C32/2,0)))))))</f>
        <v>0.5</v>
      </c>
      <c r="DF32" s="27">
        <f>IF($A32="",0,IF(Mitarbeiter!$G$30=FALSE,0,IF(AND(Mitarbeiter!$E$30&lt;&gt;"",DF$5+6&lt;Mitarbeiter!$E$30),0,IF(AND(Mitarbeiter!$F$30&lt;&gt;"",DF$5&gt;Mitarbeiter!$F$30),0,IF(Planung!DF32="",$C32,IF(ISNUMBER(Planung!DF32),Planung!DF32,IF(UPPER(Planung!DF32)="H",$C32/2,0)))))))</f>
        <v>0.5</v>
      </c>
      <c r="DG32" s="27">
        <f>IF($A32="",0,IF(Mitarbeiter!$G$30=FALSE,0,IF(AND(Mitarbeiter!$E$30&lt;&gt;"",DG$5+6&lt;Mitarbeiter!$E$30),0,IF(AND(Mitarbeiter!$F$30&lt;&gt;"",DG$5&gt;Mitarbeiter!$F$30),0,IF(Planung!DG32="",$C32,IF(ISNUMBER(Planung!DG32),Planung!DG32,IF(UPPER(Planung!DG32)="H",$C32/2,0)))))))</f>
        <v>0.5</v>
      </c>
      <c r="DH32" s="27">
        <f>IF($A32="",0,IF(Mitarbeiter!$G$30=FALSE,0,IF(AND(Mitarbeiter!$E$30&lt;&gt;"",DH$5+6&lt;Mitarbeiter!$E$30),0,IF(AND(Mitarbeiter!$F$30&lt;&gt;"",DH$5&gt;Mitarbeiter!$F$30),0,IF(Planung!DH32="",$C32,IF(ISNUMBER(Planung!DH32),Planung!DH32,IF(UPPER(Planung!DH32)="H",$C32/2,0)))))))</f>
        <v>0.5</v>
      </c>
      <c r="DI32" s="27">
        <f>IF($A32="",0,IF(Mitarbeiter!$G$30=FALSE,0,IF(AND(Mitarbeiter!$E$30&lt;&gt;"",DI$5+6&lt;Mitarbeiter!$E$30),0,IF(AND(Mitarbeiter!$F$30&lt;&gt;"",DI$5&gt;Mitarbeiter!$F$30),0,IF(Planung!DI32="",$C32,IF(ISNUMBER(Planung!DI32),Planung!DI32,IF(UPPER(Planung!DI32)="H",$C32/2,0)))))))</f>
        <v>0.5</v>
      </c>
      <c r="DJ32" s="27">
        <f>IF($A32="",0,IF(Mitarbeiter!$G$30=FALSE,0,IF(AND(Mitarbeiter!$E$30&lt;&gt;"",DJ$5+6&lt;Mitarbeiter!$E$30),0,IF(AND(Mitarbeiter!$F$30&lt;&gt;"",DJ$5&gt;Mitarbeiter!$F$30),0,IF(Planung!DJ32="",$C32,IF(ISNUMBER(Planung!DJ32),Planung!DJ32,IF(UPPER(Planung!DJ32)="H",$C32/2,0)))))))</f>
        <v>0.5</v>
      </c>
      <c r="DK32" s="27">
        <f>IF($A32="",0,IF(Mitarbeiter!$G$30=FALSE,0,IF(AND(Mitarbeiter!$E$30&lt;&gt;"",DK$5+6&lt;Mitarbeiter!$E$30),0,IF(AND(Mitarbeiter!$F$30&lt;&gt;"",DK$5&gt;Mitarbeiter!$F$30),0,IF(Planung!DK32="",$C32,IF(ISNUMBER(Planung!DK32),Planung!DK32,IF(UPPER(Planung!DK32)="H",$C32/2,0)))))))</f>
        <v>0.5</v>
      </c>
      <c r="DL32" s="27">
        <f>IF($A32="",0,IF(Mitarbeiter!$G$30=FALSE,0,IF(AND(Mitarbeiter!$E$30&lt;&gt;"",DL$5+6&lt;Mitarbeiter!$E$30),0,IF(AND(Mitarbeiter!$F$30&lt;&gt;"",DL$5&gt;Mitarbeiter!$F$30),0,IF(Planung!DL32="",$C32,IF(ISNUMBER(Planung!DL32),Planung!DL32,IF(UPPER(Planung!DL32)="H",$C32/2,0)))))))</f>
        <v>0.5</v>
      </c>
      <c r="DM32" s="27">
        <f>IF($A32="",0,IF(Mitarbeiter!$G$30=FALSE,0,IF(AND(Mitarbeiter!$E$30&lt;&gt;"",DM$5+6&lt;Mitarbeiter!$E$30),0,IF(AND(Mitarbeiter!$F$30&lt;&gt;"",DM$5&gt;Mitarbeiter!$F$30),0,IF(Planung!DM32="",$C32,IF(ISNUMBER(Planung!DM32),Planung!DM32,IF(UPPER(Planung!DM32)="H",$C32/2,0)))))))</f>
        <v>0.5</v>
      </c>
      <c r="DN32" s="27">
        <f>IF($A32="",0,IF(Mitarbeiter!$G$30=FALSE,0,IF(AND(Mitarbeiter!$E$30&lt;&gt;"",DN$5+6&lt;Mitarbeiter!$E$30),0,IF(AND(Mitarbeiter!$F$30&lt;&gt;"",DN$5&gt;Mitarbeiter!$F$30),0,IF(Planung!DN32="",$C32,IF(ISNUMBER(Planung!DN32),Planung!DN32,IF(UPPER(Planung!DN32)="H",$C32/2,0)))))))</f>
        <v>0.5</v>
      </c>
      <c r="DO32" s="27">
        <f>IF($A32="",0,IF(Mitarbeiter!$G$30=FALSE,0,IF(AND(Mitarbeiter!$E$30&lt;&gt;"",DO$5+6&lt;Mitarbeiter!$E$30),0,IF(AND(Mitarbeiter!$F$30&lt;&gt;"",DO$5&gt;Mitarbeiter!$F$30),0,IF(Planung!DO32="",$C32,IF(ISNUMBER(Planung!DO32),Planung!DO32,IF(UPPER(Planung!DO32)="H",$C32/2,0)))))))</f>
        <v>0.5</v>
      </c>
      <c r="DP32" s="27">
        <f>IF($A32="",0,IF(Mitarbeiter!$G$30=FALSE,0,IF(AND(Mitarbeiter!$E$30&lt;&gt;"",DP$5+6&lt;Mitarbeiter!$E$30),0,IF(AND(Mitarbeiter!$F$30&lt;&gt;"",DP$5&gt;Mitarbeiter!$F$30),0,IF(Planung!DP32="",$C32,IF(ISNUMBER(Planung!DP32),Planung!DP32,IF(UPPER(Planung!DP32)="H",$C32/2,0)))))))</f>
        <v>0.5</v>
      </c>
      <c r="DQ32" s="27">
        <f>IF($A32="",0,IF(Mitarbeiter!$G$30=FALSE,0,IF(AND(Mitarbeiter!$E$30&lt;&gt;"",DQ$5+6&lt;Mitarbeiter!$E$30),0,IF(AND(Mitarbeiter!$F$30&lt;&gt;"",DQ$5&gt;Mitarbeiter!$F$30),0,IF(Planung!DQ32="",$C32,IF(ISNUMBER(Planung!DQ32),Planung!DQ32,IF(UPPER(Planung!DQ32)="H",$C32/2,0)))))))</f>
        <v>0.5</v>
      </c>
      <c r="DR32" s="27">
        <f>IF($A32="",0,IF(Mitarbeiter!$G$30=FALSE,0,IF(AND(Mitarbeiter!$E$30&lt;&gt;"",DR$5+6&lt;Mitarbeiter!$E$30),0,IF(AND(Mitarbeiter!$F$30&lt;&gt;"",DR$5&gt;Mitarbeiter!$F$30),0,IF(Planung!DR32="",$C32,IF(ISNUMBER(Planung!DR32),Planung!DR32,IF(UPPER(Planung!DR32)="H",$C32/2,0)))))))</f>
        <v>0.5</v>
      </c>
      <c r="DS32" s="27">
        <f>IF($A32="",0,IF(Mitarbeiter!$G$30=FALSE,0,IF(AND(Mitarbeiter!$E$30&lt;&gt;"",DS$5+6&lt;Mitarbeiter!$E$30),0,IF(AND(Mitarbeiter!$F$30&lt;&gt;"",DS$5&gt;Mitarbeiter!$F$30),0,IF(Planung!DS32="",$C32,IF(ISNUMBER(Planung!DS32),Planung!DS32,IF(UPPER(Planung!DS32)="H",$C32/2,0)))))))</f>
        <v>0.5</v>
      </c>
      <c r="DT32" s="27">
        <f>IF($A32="",0,IF(Mitarbeiter!$G$30=FALSE,0,IF(AND(Mitarbeiter!$E$30&lt;&gt;"",DT$5+6&lt;Mitarbeiter!$E$30),0,IF(AND(Mitarbeiter!$F$30&lt;&gt;"",DT$5&gt;Mitarbeiter!$F$30),0,IF(Planung!DT32="",$C32,IF(ISNUMBER(Planung!DT32),Planung!DT32,IF(UPPER(Planung!DT32)="H",$C32/2,0)))))))</f>
        <v>0.5</v>
      </c>
      <c r="DU32" s="27">
        <f>IF($A32="",0,IF(Mitarbeiter!$G$30=FALSE,0,IF(AND(Mitarbeiter!$E$30&lt;&gt;"",DU$5+6&lt;Mitarbeiter!$E$30),0,IF(AND(Mitarbeiter!$F$30&lt;&gt;"",DU$5&gt;Mitarbeiter!$F$30),0,IF(Planung!DU32="",$C32,IF(ISNUMBER(Planung!DU32),Planung!DU32,IF(UPPER(Planung!DU32)="H",$C32/2,0)))))))</f>
        <v>0.5</v>
      </c>
      <c r="DV32" s="27">
        <f>IF($A32="",0,IF(Mitarbeiter!$G$30=FALSE,0,IF(AND(Mitarbeiter!$E$30&lt;&gt;"",DV$5+6&lt;Mitarbeiter!$E$30),0,IF(AND(Mitarbeiter!$F$30&lt;&gt;"",DV$5&gt;Mitarbeiter!$F$30),0,IF(Planung!DV32="",$C32,IF(ISNUMBER(Planung!DV32),Planung!DV32,IF(UPPER(Planung!DV32)="H",$C32/2,0)))))))</f>
        <v>0.5</v>
      </c>
      <c r="DW32" s="27">
        <f>IF($A32="",0,IF(Mitarbeiter!$G$30=FALSE,0,IF(AND(Mitarbeiter!$E$30&lt;&gt;"",DW$5+6&lt;Mitarbeiter!$E$30),0,IF(AND(Mitarbeiter!$F$30&lt;&gt;"",DW$5&gt;Mitarbeiter!$F$30),0,IF(Planung!DW32="",$C32,IF(ISNUMBER(Planung!DW32),Planung!DW32,IF(UPPER(Planung!DW32)="H",$C32/2,0)))))))</f>
        <v>0.5</v>
      </c>
      <c r="DX32" s="27">
        <f>IF($A32="",0,IF(Mitarbeiter!$G$30=FALSE,0,IF(AND(Mitarbeiter!$E$30&lt;&gt;"",DX$5+6&lt;Mitarbeiter!$E$30),0,IF(AND(Mitarbeiter!$F$30&lt;&gt;"",DX$5&gt;Mitarbeiter!$F$30),0,IF(Planung!DX32="",$C32,IF(ISNUMBER(Planung!DX32),Planung!DX32,IF(UPPER(Planung!DX32)="H",$C32/2,0)))))))</f>
        <v>0.5</v>
      </c>
      <c r="DY32" s="27">
        <f>IF($A32="",0,IF(Mitarbeiter!$G$30=FALSE,0,IF(AND(Mitarbeiter!$E$30&lt;&gt;"",DY$5+6&lt;Mitarbeiter!$E$30),0,IF(AND(Mitarbeiter!$F$30&lt;&gt;"",DY$5&gt;Mitarbeiter!$F$30),0,IF(Planung!DY32="",$C32,IF(ISNUMBER(Planung!DY32),Planung!DY32,IF(UPPER(Planung!DY32)="H",$C32/2,0)))))))</f>
        <v>0.5</v>
      </c>
      <c r="DZ32" s="27">
        <f>IF($A32="",0,IF(Mitarbeiter!$G$30=FALSE,0,IF(AND(Mitarbeiter!$E$30&lt;&gt;"",DZ$5+6&lt;Mitarbeiter!$E$30),0,IF(AND(Mitarbeiter!$F$30&lt;&gt;"",DZ$5&gt;Mitarbeiter!$F$30),0,IF(Planung!DZ32="",$C32,IF(ISNUMBER(Planung!DZ32),Planung!DZ32,IF(UPPER(Planung!DZ32)="H",$C32/2,0)))))))</f>
        <v>0.5</v>
      </c>
      <c r="EA32" s="27">
        <f>IF($A32="",0,IF(Mitarbeiter!$G$30=FALSE,0,IF(AND(Mitarbeiter!$E$30&lt;&gt;"",EA$5+6&lt;Mitarbeiter!$E$30),0,IF(AND(Mitarbeiter!$F$30&lt;&gt;"",EA$5&gt;Mitarbeiter!$F$30),0,IF(Planung!EA32="",$C32,IF(ISNUMBER(Planung!EA32),Planung!EA32,IF(UPPER(Planung!EA32)="H",$C32/2,0)))))))</f>
        <v>0.5</v>
      </c>
      <c r="EB32" s="27">
        <f>IF($A32="",0,IF(Mitarbeiter!$G$30=FALSE,0,IF(AND(Mitarbeiter!$E$30&lt;&gt;"",EB$5+6&lt;Mitarbeiter!$E$30),0,IF(AND(Mitarbeiter!$F$30&lt;&gt;"",EB$5&gt;Mitarbeiter!$F$30),0,IF(Planung!EB32="",$C32,IF(ISNUMBER(Planung!EB32),Planung!EB32,IF(UPPER(Planung!EB32)="H",$C32/2,0)))))))</f>
        <v>0.5</v>
      </c>
      <c r="EC32" s="27">
        <f>IF($A32="",0,IF(Mitarbeiter!$G$30=FALSE,0,IF(AND(Mitarbeiter!$E$30&lt;&gt;"",EC$5+6&lt;Mitarbeiter!$E$30),0,IF(AND(Mitarbeiter!$F$30&lt;&gt;"",EC$5&gt;Mitarbeiter!$F$30),0,IF(Planung!EC32="",$C32,IF(ISNUMBER(Planung!EC32),Planung!EC32,IF(UPPER(Planung!EC32)="H",$C32/2,0)))))))</f>
        <v>0.5</v>
      </c>
      <c r="ED32" s="27">
        <f>IF($A32="",0,IF(Mitarbeiter!$G$30=FALSE,0,IF(AND(Mitarbeiter!$E$30&lt;&gt;"",ED$5+6&lt;Mitarbeiter!$E$30),0,IF(AND(Mitarbeiter!$F$30&lt;&gt;"",ED$5&gt;Mitarbeiter!$F$30),0,IF(Planung!ED32="",$C32,IF(ISNUMBER(Planung!ED32),Planung!ED32,IF(UPPER(Planung!ED32)="H",$C32/2,0)))))))</f>
        <v>0.5</v>
      </c>
      <c r="EE32" s="27">
        <f>IF($A32="",0,IF(Mitarbeiter!$G$30=FALSE,0,IF(AND(Mitarbeiter!$E$30&lt;&gt;"",EE$5+6&lt;Mitarbeiter!$E$30),0,IF(AND(Mitarbeiter!$F$30&lt;&gt;"",EE$5&gt;Mitarbeiter!$F$30),0,IF(Planung!EE32="",$C32,IF(ISNUMBER(Planung!EE32),Planung!EE32,IF(UPPER(Planung!EE32)="H",$C32/2,0)))))))</f>
        <v>0.5</v>
      </c>
      <c r="EF32" s="27">
        <f>IF($A32="",0,IF(Mitarbeiter!$G$30=FALSE,0,IF(AND(Mitarbeiter!$E$30&lt;&gt;"",EF$5+6&lt;Mitarbeiter!$E$30),0,IF(AND(Mitarbeiter!$F$30&lt;&gt;"",EF$5&gt;Mitarbeiter!$F$30),0,IF(Planung!EF32="",$C32,IF(ISNUMBER(Planung!EF32),Planung!EF32,IF(UPPER(Planung!EF32)="H",$C32/2,0)))))))</f>
        <v>0.5</v>
      </c>
      <c r="EG32" s="27">
        <f>IF($A32="",0,IF(Mitarbeiter!$G$30=FALSE,0,IF(AND(Mitarbeiter!$E$30&lt;&gt;"",EG$5+6&lt;Mitarbeiter!$E$30),0,IF(AND(Mitarbeiter!$F$30&lt;&gt;"",EG$5&gt;Mitarbeiter!$F$30),0,IF(Planung!EG32="",$C32,IF(ISNUMBER(Planung!EG32),Planung!EG32,IF(UPPER(Planung!EG32)="H",$C32/2,0)))))))</f>
        <v>0.5</v>
      </c>
      <c r="EH32" s="27">
        <f>IF($A32="",0,IF(Mitarbeiter!$G$30=FALSE,0,IF(AND(Mitarbeiter!$E$30&lt;&gt;"",EH$5+6&lt;Mitarbeiter!$E$30),0,IF(AND(Mitarbeiter!$F$30&lt;&gt;"",EH$5&gt;Mitarbeiter!$F$30),0,IF(Planung!EH32="",$C32,IF(ISNUMBER(Planung!EH32),Planung!EH32,IF(UPPER(Planung!EH32)="H",$C32/2,0)))))))</f>
        <v>0.5</v>
      </c>
      <c r="EI32" s="27">
        <f>IF($A32="",0,IF(Mitarbeiter!$G$30=FALSE,0,IF(AND(Mitarbeiter!$E$30&lt;&gt;"",EI$5+6&lt;Mitarbeiter!$E$30),0,IF(AND(Mitarbeiter!$F$30&lt;&gt;"",EI$5&gt;Mitarbeiter!$F$30),0,IF(Planung!EI32="",$C32,IF(ISNUMBER(Planung!EI32),Planung!EI32,IF(UPPER(Planung!EI32)="H",$C32/2,0)))))))</f>
        <v>0.5</v>
      </c>
      <c r="EJ32" s="27">
        <f>IF($A32="",0,IF(Mitarbeiter!$G$30=FALSE,0,IF(AND(Mitarbeiter!$E$30&lt;&gt;"",EJ$5+6&lt;Mitarbeiter!$E$30),0,IF(AND(Mitarbeiter!$F$30&lt;&gt;"",EJ$5&gt;Mitarbeiter!$F$30),0,IF(Planung!EJ32="",$C32,IF(ISNUMBER(Planung!EJ32),Planung!EJ32,IF(UPPER(Planung!EJ32)="H",$C32/2,0)))))))</f>
        <v>0.5</v>
      </c>
      <c r="EK32" s="27">
        <f>IF($A32="",0,IF(Mitarbeiter!$G$30=FALSE,0,IF(AND(Mitarbeiter!$E$30&lt;&gt;"",EK$5+6&lt;Mitarbeiter!$E$30),0,IF(AND(Mitarbeiter!$F$30&lt;&gt;"",EK$5&gt;Mitarbeiter!$F$30),0,IF(Planung!EK32="",$C32,IF(ISNUMBER(Planung!EK32),Planung!EK32,IF(UPPER(Planung!EK32)="H",$C32/2,0)))))))</f>
        <v>0.5</v>
      </c>
      <c r="EL32" s="27">
        <f>IF($A32="",0,IF(Mitarbeiter!$G$30=FALSE,0,IF(AND(Mitarbeiter!$E$30&lt;&gt;"",EL$5+6&lt;Mitarbeiter!$E$30),0,IF(AND(Mitarbeiter!$F$30&lt;&gt;"",EL$5&gt;Mitarbeiter!$F$30),0,IF(Planung!EL32="",$C32,IF(ISNUMBER(Planung!EL32),Planung!EL32,IF(UPPER(Planung!EL32)="H",$C32/2,0)))))))</f>
        <v>0.5</v>
      </c>
      <c r="EM32" s="27">
        <f>IF($A32="",0,IF(Mitarbeiter!$G$30=FALSE,0,IF(AND(Mitarbeiter!$E$30&lt;&gt;"",EM$5+6&lt;Mitarbeiter!$E$30),0,IF(AND(Mitarbeiter!$F$30&lt;&gt;"",EM$5&gt;Mitarbeiter!$F$30),0,IF(Planung!EM32="",$C32,IF(ISNUMBER(Planung!EM32),Planung!EM32,IF(UPPER(Planung!EM32)="H",$C32/2,0)))))))</f>
        <v>0.5</v>
      </c>
      <c r="EN32" s="27">
        <f>IF($A32="",0,IF(Mitarbeiter!$G$30=FALSE,0,IF(AND(Mitarbeiter!$E$30&lt;&gt;"",EN$5+6&lt;Mitarbeiter!$E$30),0,IF(AND(Mitarbeiter!$F$30&lt;&gt;"",EN$5&gt;Mitarbeiter!$F$30),0,IF(Planung!EN32="",$C32,IF(ISNUMBER(Planung!EN32),Planung!EN32,IF(UPPER(Planung!EN32)="H",$C32/2,0)))))))</f>
        <v>0.5</v>
      </c>
      <c r="EO32" s="27">
        <f>IF($A32="",0,IF(Mitarbeiter!$G$30=FALSE,0,IF(AND(Mitarbeiter!$E$30&lt;&gt;"",EO$5+6&lt;Mitarbeiter!$E$30),0,IF(AND(Mitarbeiter!$F$30&lt;&gt;"",EO$5&gt;Mitarbeiter!$F$30),0,IF(Planung!EO32="",$C32,IF(ISNUMBER(Planung!EO32),Planung!EO32,IF(UPPER(Planung!EO32)="H",$C32/2,0)))))))</f>
        <v>0.5</v>
      </c>
      <c r="EP32" s="27">
        <f>IF($A32="",0,IF(Mitarbeiter!$G$30=FALSE,0,IF(AND(Mitarbeiter!$E$30&lt;&gt;"",EP$5+6&lt;Mitarbeiter!$E$30),0,IF(AND(Mitarbeiter!$F$30&lt;&gt;"",EP$5&gt;Mitarbeiter!$F$30),0,IF(Planung!EP32="",$C32,IF(ISNUMBER(Planung!EP32),Planung!EP32,IF(UPPER(Planung!EP32)="H",$C32/2,0)))))))</f>
        <v>0.5</v>
      </c>
      <c r="EQ32" s="27">
        <f>IF($A32="",0,IF(Mitarbeiter!$G$30=FALSE,0,IF(AND(Mitarbeiter!$E$30&lt;&gt;"",EQ$5+6&lt;Mitarbeiter!$E$30),0,IF(AND(Mitarbeiter!$F$30&lt;&gt;"",EQ$5&gt;Mitarbeiter!$F$30),0,IF(Planung!EQ32="",$C32,IF(ISNUMBER(Planung!EQ32),Planung!EQ32,IF(UPPER(Planung!EQ32)="H",$C32/2,0)))))))</f>
        <v>0.5</v>
      </c>
      <c r="ER32" s="27">
        <f>IF($A32="",0,IF(Mitarbeiter!$G$30=FALSE,0,IF(AND(Mitarbeiter!$E$30&lt;&gt;"",ER$5+6&lt;Mitarbeiter!$E$30),0,IF(AND(Mitarbeiter!$F$30&lt;&gt;"",ER$5&gt;Mitarbeiter!$F$30),0,IF(Planung!ER32="",$C32,IF(ISNUMBER(Planung!ER32),Planung!ER32,IF(UPPER(Planung!ER32)="H",$C32/2,0)))))))</f>
        <v>0.5</v>
      </c>
      <c r="ES32" s="27">
        <f>IF($A32="",0,IF(Mitarbeiter!$G$30=FALSE,0,IF(AND(Mitarbeiter!$E$30&lt;&gt;"",ES$5+6&lt;Mitarbeiter!$E$30),0,IF(AND(Mitarbeiter!$F$30&lt;&gt;"",ES$5&gt;Mitarbeiter!$F$30),0,IF(Planung!ES32="",$C32,IF(ISNUMBER(Planung!ES32),Planung!ES32,IF(UPPER(Planung!ES32)="H",$C32/2,0)))))))</f>
        <v>0.5</v>
      </c>
      <c r="ET32" s="27">
        <f>IF($A32="",0,IF(Mitarbeiter!$G$30=FALSE,0,IF(AND(Mitarbeiter!$E$30&lt;&gt;"",ET$5+6&lt;Mitarbeiter!$E$30),0,IF(AND(Mitarbeiter!$F$30&lt;&gt;"",ET$5&gt;Mitarbeiter!$F$30),0,IF(Planung!ET32="",$C32,IF(ISNUMBER(Planung!ET32),Planung!ET32,IF(UPPER(Planung!ET32)="H",$C32/2,0)))))))</f>
        <v>0.5</v>
      </c>
      <c r="EU32" s="27">
        <f>IF($A32="",0,IF(Mitarbeiter!$G$30=FALSE,0,IF(AND(Mitarbeiter!$E$30&lt;&gt;"",EU$5+6&lt;Mitarbeiter!$E$30),0,IF(AND(Mitarbeiter!$F$30&lt;&gt;"",EU$5&gt;Mitarbeiter!$F$30),0,IF(Planung!EU32="",$C32,IF(ISNUMBER(Planung!EU32),Planung!EU32,IF(UPPER(Planung!EU32)="H",$C32/2,0)))))))</f>
        <v>0.5</v>
      </c>
      <c r="EV32" s="27">
        <f>IF($A32="",0,IF(Mitarbeiter!$G$30=FALSE,0,IF(AND(Mitarbeiter!$E$30&lt;&gt;"",EV$5+6&lt;Mitarbeiter!$E$30),0,IF(AND(Mitarbeiter!$F$30&lt;&gt;"",EV$5&gt;Mitarbeiter!$F$30),0,IF(Planung!EV32="",$C32,IF(ISNUMBER(Planung!EV32),Planung!EV32,IF(UPPER(Planung!EV32)="H",$C32/2,0)))))))</f>
        <v>0.5</v>
      </c>
      <c r="EW32" s="27">
        <f>IF($A32="",0,IF(Mitarbeiter!$G$30=FALSE,0,IF(AND(Mitarbeiter!$E$30&lt;&gt;"",EW$5+6&lt;Mitarbeiter!$E$30),0,IF(AND(Mitarbeiter!$F$30&lt;&gt;"",EW$5&gt;Mitarbeiter!$F$30),0,IF(Planung!EW32="",$C32,IF(ISNUMBER(Planung!EW32),Planung!EW32,IF(UPPER(Planung!EW32)="H",$C32/2,0)))))))</f>
        <v>0.5</v>
      </c>
      <c r="EX32" s="27">
        <f>IF($A32="",0,IF(Mitarbeiter!$G$30=FALSE,0,IF(AND(Mitarbeiter!$E$30&lt;&gt;"",EX$5+6&lt;Mitarbeiter!$E$30),0,IF(AND(Mitarbeiter!$F$30&lt;&gt;"",EX$5&gt;Mitarbeiter!$F$30),0,IF(Planung!EX32="",$C32,IF(ISNUMBER(Planung!EX32),Planung!EX32,IF(UPPER(Planung!EX32)="H",$C32/2,0)))))))</f>
        <v>0.5</v>
      </c>
      <c r="EY32" s="27">
        <f>IF($A32="",0,IF(Mitarbeiter!$G$30=FALSE,0,IF(AND(Mitarbeiter!$E$30&lt;&gt;"",EY$5+6&lt;Mitarbeiter!$E$30),0,IF(AND(Mitarbeiter!$F$30&lt;&gt;"",EY$5&gt;Mitarbeiter!$F$30),0,IF(Planung!EY32="",$C32,IF(ISNUMBER(Planung!EY32),Planung!EY32,IF(UPPER(Planung!EY32)="H",$C32/2,0)))))))</f>
        <v>0.5</v>
      </c>
      <c r="EZ32" s="27">
        <f>IF($A32="",0,IF(Mitarbeiter!$G$30=FALSE,0,IF(AND(Mitarbeiter!$E$30&lt;&gt;"",EZ$5+6&lt;Mitarbeiter!$E$30),0,IF(AND(Mitarbeiter!$F$30&lt;&gt;"",EZ$5&gt;Mitarbeiter!$F$30),0,IF(Planung!EZ32="",$C32,IF(ISNUMBER(Planung!EZ32),Planung!EZ32,IF(UPPER(Planung!EZ32)="H",$C32/2,0)))))))</f>
        <v>0.5</v>
      </c>
      <c r="FA32" s="27">
        <f>IF($A32="",0,IF(Mitarbeiter!$G$30=FALSE,0,IF(AND(Mitarbeiter!$E$30&lt;&gt;"",FA$5+6&lt;Mitarbeiter!$E$30),0,IF(AND(Mitarbeiter!$F$30&lt;&gt;"",FA$5&gt;Mitarbeiter!$F$30),0,IF(Planung!FA32="",$C32,IF(ISNUMBER(Planung!FA32),Planung!FA32,IF(UPPER(Planung!FA32)="H",$C32/2,0)))))))</f>
        <v>0.5</v>
      </c>
      <c r="FB32" s="27">
        <f>IF($A32="",0,IF(Mitarbeiter!$G$30=FALSE,0,IF(AND(Mitarbeiter!$E$30&lt;&gt;"",FB$5+6&lt;Mitarbeiter!$E$30),0,IF(AND(Mitarbeiter!$F$30&lt;&gt;"",FB$5&gt;Mitarbeiter!$F$30),0,IF(Planung!FB32="",$C32,IF(ISNUMBER(Planung!FB32),Planung!FB32,IF(UPPER(Planung!FB32)="H",$C32/2,0)))))))</f>
        <v>0.5</v>
      </c>
      <c r="FC32" s="27">
        <f>IF($A32="",0,IF(Mitarbeiter!$G$30=FALSE,0,IF(AND(Mitarbeiter!$E$30&lt;&gt;"",FC$5+6&lt;Mitarbeiter!$E$30),0,IF(AND(Mitarbeiter!$F$30&lt;&gt;"",FC$5&gt;Mitarbeiter!$F$30),0,IF(Planung!FC32="",$C32,IF(ISNUMBER(Planung!FC32),Planung!FC32,IF(UPPER(Planung!FC32)="H",$C32/2,0)))))))</f>
        <v>0.5</v>
      </c>
      <c r="FD32" s="27">
        <f>IF($A32="",0,IF(Mitarbeiter!$G$30=FALSE,0,IF(AND(Mitarbeiter!$E$30&lt;&gt;"",FD$5+6&lt;Mitarbeiter!$E$30),0,IF(AND(Mitarbeiter!$F$30&lt;&gt;"",FD$5&gt;Mitarbeiter!$F$30),0,IF(Planung!FD32="",$C32,IF(ISNUMBER(Planung!FD32),Planung!FD32,IF(UPPER(Planung!FD32)="H",$C32/2,0)))))))</f>
        <v>0.5</v>
      </c>
      <c r="FE32" s="27">
        <f>IF($A32="",0,IF(Mitarbeiter!$G$30=FALSE,0,IF(AND(Mitarbeiter!$E$30&lt;&gt;"",FE$5+6&lt;Mitarbeiter!$E$30),0,IF(AND(Mitarbeiter!$F$30&lt;&gt;"",FE$5&gt;Mitarbeiter!$F$30),0,IF(Planung!FE32="",$C32,IF(ISNUMBER(Planung!FE32),Planung!FE32,IF(UPPER(Planung!FE32)="H",$C32/2,0)))))))</f>
        <v>0.5</v>
      </c>
      <c r="FF32" s="27">
        <f>IF($A32="",0,IF(Mitarbeiter!$G$30=FALSE,0,IF(AND(Mitarbeiter!$E$30&lt;&gt;"",FF$5+6&lt;Mitarbeiter!$E$30),0,IF(AND(Mitarbeiter!$F$30&lt;&gt;"",FF$5&gt;Mitarbeiter!$F$30),0,IF(Planung!FF32="",$C32,IF(ISNUMBER(Planung!FF32),Planung!FF32,IF(UPPER(Planung!FF32)="H",$C32/2,0)))))))</f>
        <v>0.5</v>
      </c>
      <c r="FG32" s="27">
        <f>IF($A32="",0,IF(Mitarbeiter!$G$30=FALSE,0,IF(AND(Mitarbeiter!$E$30&lt;&gt;"",FG$5+6&lt;Mitarbeiter!$E$30),0,IF(AND(Mitarbeiter!$F$30&lt;&gt;"",FG$5&gt;Mitarbeiter!$F$30),0,IF(Planung!FG32="",$C32,IF(ISNUMBER(Planung!FG32),Planung!FG32,IF(UPPER(Planung!FG32)="H",$C32/2,0)))))))</f>
        <v>0.5</v>
      </c>
      <c r="FH32" s="27">
        <f>IF($A32="",0,IF(Mitarbeiter!$G$30=FALSE,0,IF(AND(Mitarbeiter!$E$30&lt;&gt;"",FH$5+6&lt;Mitarbeiter!$E$30),0,IF(AND(Mitarbeiter!$F$30&lt;&gt;"",FH$5&gt;Mitarbeiter!$F$30),0,IF(Planung!FH32="",$C32,IF(ISNUMBER(Planung!FH32),Planung!FH32,IF(UPPER(Planung!FH32)="H",$C32/2,0)))))))</f>
        <v>0.5</v>
      </c>
      <c r="FI32" s="27">
        <f>IF($A32="",0,IF(Mitarbeiter!$G$30=FALSE,0,IF(AND(Mitarbeiter!$E$30&lt;&gt;"",FI$5+6&lt;Mitarbeiter!$E$30),0,IF(AND(Mitarbeiter!$F$30&lt;&gt;"",FI$5&gt;Mitarbeiter!$F$30),0,IF(Planung!FI32="",$C32,IF(ISNUMBER(Planung!FI32),Planung!FI32,IF(UPPER(Planung!FI32)="H",$C32/2,0)))))))</f>
        <v>0.5</v>
      </c>
      <c r="FJ32" s="27">
        <f>IF($A32="",0,IF(Mitarbeiter!$G$30=FALSE,0,IF(AND(Mitarbeiter!$E$30&lt;&gt;"",FJ$5+6&lt;Mitarbeiter!$E$30),0,IF(AND(Mitarbeiter!$F$30&lt;&gt;"",FJ$5&gt;Mitarbeiter!$F$30),0,IF(Planung!FJ32="",$C32,IF(ISNUMBER(Planung!FJ32),Planung!FJ32,IF(UPPER(Planung!FJ32)="H",$C32/2,0)))))))</f>
        <v>0.5</v>
      </c>
      <c r="FK32" s="27">
        <f>IF($A32="",0,IF(Mitarbeiter!$G$30=FALSE,0,IF(AND(Mitarbeiter!$E$30&lt;&gt;"",FK$5+6&lt;Mitarbeiter!$E$30),0,IF(AND(Mitarbeiter!$F$30&lt;&gt;"",FK$5&gt;Mitarbeiter!$F$30),0,IF(Planung!FK32="",$C32,IF(ISNUMBER(Planung!FK32),Planung!FK32,IF(UPPER(Planung!FK32)="H",$C32/2,0)))))))</f>
        <v>0.5</v>
      </c>
      <c r="FL32" s="27">
        <f>IF($A32="",0,IF(Mitarbeiter!$G$30=FALSE,0,IF(AND(Mitarbeiter!$E$30&lt;&gt;"",FL$5+6&lt;Mitarbeiter!$E$30),0,IF(AND(Mitarbeiter!$F$30&lt;&gt;"",FL$5&gt;Mitarbeiter!$F$30),0,IF(Planung!FL32="",$C32,IF(ISNUMBER(Planung!FL32),Planung!FL32,IF(UPPER(Planung!FL32)="H",$C32/2,0)))))))</f>
        <v>0.5</v>
      </c>
      <c r="FM32" s="27">
        <f>IF($A32="",0,IF(Mitarbeiter!$G$30=FALSE,0,IF(AND(Mitarbeiter!$E$30&lt;&gt;"",FM$5+6&lt;Mitarbeiter!$E$30),0,IF(AND(Mitarbeiter!$F$30&lt;&gt;"",FM$5&gt;Mitarbeiter!$F$30),0,IF(Planung!FM32="",$C32,IF(ISNUMBER(Planung!FM32),Planung!FM32,IF(UPPER(Planung!FM32)="H",$C32/2,0)))))))</f>
        <v>0.5</v>
      </c>
      <c r="FN32" s="27">
        <f>IF($A32="",0,IF(Mitarbeiter!$G$30=FALSE,0,IF(AND(Mitarbeiter!$E$30&lt;&gt;"",FN$5+6&lt;Mitarbeiter!$E$30),0,IF(AND(Mitarbeiter!$F$30&lt;&gt;"",FN$5&gt;Mitarbeiter!$F$30),0,IF(Planung!FN32="",$C32,IF(ISNUMBER(Planung!FN32),Planung!FN32,IF(UPPER(Planung!FN32)="H",$C32/2,0)))))))</f>
        <v>0.5</v>
      </c>
      <c r="FO32" s="27">
        <f>IF($A32="",0,IF(Mitarbeiter!$G$30=FALSE,0,IF(AND(Mitarbeiter!$E$30&lt;&gt;"",FO$5+6&lt;Mitarbeiter!$E$30),0,IF(AND(Mitarbeiter!$F$30&lt;&gt;"",FO$5&gt;Mitarbeiter!$F$30),0,IF(Planung!FO32="",$C32,IF(ISNUMBER(Planung!FO32),Planung!FO32,IF(UPPER(Planung!FO32)="H",$C32/2,0)))))))</f>
        <v>0.5</v>
      </c>
      <c r="FP32" s="27">
        <f>IF($A32="",0,IF(Mitarbeiter!$G$30=FALSE,0,IF(AND(Mitarbeiter!$E$30&lt;&gt;"",FP$5+6&lt;Mitarbeiter!$E$30),0,IF(AND(Mitarbeiter!$F$30&lt;&gt;"",FP$5&gt;Mitarbeiter!$F$30),0,IF(Planung!FP32="",$C32,IF(ISNUMBER(Planung!FP32),Planung!FP32,IF(UPPER(Planung!FP32)="H",$C32/2,0)))))))</f>
        <v>0.5</v>
      </c>
      <c r="FQ32" s="27">
        <f>IF($A32="",0,IF(Mitarbeiter!$G$30=FALSE,0,IF(AND(Mitarbeiter!$E$30&lt;&gt;"",FQ$5+6&lt;Mitarbeiter!$E$30),0,IF(AND(Mitarbeiter!$F$30&lt;&gt;"",FQ$5&gt;Mitarbeiter!$F$30),0,IF(Planung!FQ32="",$C32,IF(ISNUMBER(Planung!FQ32),Planung!FQ32,IF(UPPER(Planung!FQ32)="H",$C32/2,0)))))))</f>
        <v>0.5</v>
      </c>
      <c r="FR32" s="27">
        <f>IF($A32="",0,IF(Mitarbeiter!$G$30=FALSE,0,IF(AND(Mitarbeiter!$E$30&lt;&gt;"",FR$5+6&lt;Mitarbeiter!$E$30),0,IF(AND(Mitarbeiter!$F$30&lt;&gt;"",FR$5&gt;Mitarbeiter!$F$30),0,IF(Planung!FR32="",$C32,IF(ISNUMBER(Planung!FR32),Planung!FR32,IF(UPPER(Planung!FR32)="H",$C32/2,0)))))))</f>
        <v>0.5</v>
      </c>
      <c r="FS32" s="27">
        <f>IF($A32="",0,IF(Mitarbeiter!$G$30=FALSE,0,IF(AND(Mitarbeiter!$E$30&lt;&gt;"",FS$5+6&lt;Mitarbeiter!$E$30),0,IF(AND(Mitarbeiter!$F$30&lt;&gt;"",FS$5&gt;Mitarbeiter!$F$30),0,IF(Planung!FS32="",$C32,IF(ISNUMBER(Planung!FS32),Planung!FS32,IF(UPPER(Planung!FS32)="H",$C32/2,0)))))))</f>
        <v>0.5</v>
      </c>
      <c r="FT32" s="27">
        <f>IF($A32="",0,IF(Mitarbeiter!$G$30=FALSE,0,IF(AND(Mitarbeiter!$E$30&lt;&gt;"",FT$5+6&lt;Mitarbeiter!$E$30),0,IF(AND(Mitarbeiter!$F$30&lt;&gt;"",FT$5&gt;Mitarbeiter!$F$30),0,IF(Planung!FT32="",$C32,IF(ISNUMBER(Planung!FT32),Planung!FT32,IF(UPPER(Planung!FT32)="H",$C32/2,0)))))))</f>
        <v>0.5</v>
      </c>
      <c r="FU32" s="27">
        <f>IF($A32="",0,IF(Mitarbeiter!$G$30=FALSE,0,IF(AND(Mitarbeiter!$E$30&lt;&gt;"",FU$5+6&lt;Mitarbeiter!$E$30),0,IF(AND(Mitarbeiter!$F$30&lt;&gt;"",FU$5&gt;Mitarbeiter!$F$30),0,IF(Planung!FU32="",$C32,IF(ISNUMBER(Planung!FU32),Planung!FU32,IF(UPPER(Planung!FU32)="H",$C32/2,0)))))))</f>
        <v>0.5</v>
      </c>
      <c r="FV32" s="27">
        <f>IF($A32="",0,IF(Mitarbeiter!$G$30=FALSE,0,IF(AND(Mitarbeiter!$E$30&lt;&gt;"",FV$5+6&lt;Mitarbeiter!$E$30),0,IF(AND(Mitarbeiter!$F$30&lt;&gt;"",FV$5&gt;Mitarbeiter!$F$30),0,IF(Planung!FV32="",$C32,IF(ISNUMBER(Planung!FV32),Planung!FV32,IF(UPPER(Planung!FV32)="H",$C32/2,0)))))))</f>
        <v>0.5</v>
      </c>
      <c r="FW32" s="27">
        <f>IF($A32="",0,IF(Mitarbeiter!$G$30=FALSE,0,IF(AND(Mitarbeiter!$E$30&lt;&gt;"",FW$5+6&lt;Mitarbeiter!$E$30),0,IF(AND(Mitarbeiter!$F$30&lt;&gt;"",FW$5&gt;Mitarbeiter!$F$30),0,IF(Planung!FW32="",$C32,IF(ISNUMBER(Planung!FW32),Planung!FW32,IF(UPPER(Planung!FW32)="H",$C32/2,0)))))))</f>
        <v>0.5</v>
      </c>
      <c r="FX32" s="27">
        <f>IF($A32="",0,IF(Mitarbeiter!$G$30=FALSE,0,IF(AND(Mitarbeiter!$E$30&lt;&gt;"",FX$5+6&lt;Mitarbeiter!$E$30),0,IF(AND(Mitarbeiter!$F$30&lt;&gt;"",FX$5&gt;Mitarbeiter!$F$30),0,IF(Planung!FX32="",$C32,IF(ISNUMBER(Planung!FX32),Planung!FX32,IF(UPPER(Planung!FX32)="H",$C32/2,0)))))))</f>
        <v>0.5</v>
      </c>
      <c r="FY32" s="27">
        <f>IF($A32="",0,IF(Mitarbeiter!$G$30=FALSE,0,IF(AND(Mitarbeiter!$E$30&lt;&gt;"",FY$5+6&lt;Mitarbeiter!$E$30),0,IF(AND(Mitarbeiter!$F$30&lt;&gt;"",FY$5&gt;Mitarbeiter!$F$30),0,IF(Planung!FY32="",$C32,IF(ISNUMBER(Planung!FY32),Planung!FY32,IF(UPPER(Planung!FY32)="H",$C32/2,0)))))))</f>
        <v>0.5</v>
      </c>
      <c r="FZ32" s="27">
        <f>IF($A32="",0,IF(Mitarbeiter!$G$30=FALSE,0,IF(AND(Mitarbeiter!$E$30&lt;&gt;"",FZ$5+6&lt;Mitarbeiter!$E$30),0,IF(AND(Mitarbeiter!$F$30&lt;&gt;"",FZ$5&gt;Mitarbeiter!$F$30),0,IF(Planung!FZ32="",$C32,IF(ISNUMBER(Planung!FZ32),Planung!FZ32,IF(UPPER(Planung!FZ32)="H",$C32/2,0)))))))</f>
        <v>0.5</v>
      </c>
      <c r="GA32" s="27">
        <f>IF($A32="",0,IF(Mitarbeiter!$G$30=FALSE,0,IF(AND(Mitarbeiter!$E$30&lt;&gt;"",GA$5+6&lt;Mitarbeiter!$E$30),0,IF(AND(Mitarbeiter!$F$30&lt;&gt;"",GA$5&gt;Mitarbeiter!$F$30),0,IF(Planung!GA32="",$C32,IF(ISNUMBER(Planung!GA32),Planung!GA32,IF(UPPER(Planung!GA32)="H",$C32/2,0)))))))</f>
        <v>0.5</v>
      </c>
      <c r="GB32" s="27">
        <f>IF($A32="",0,IF(Mitarbeiter!$G$30=FALSE,0,IF(AND(Mitarbeiter!$E$30&lt;&gt;"",GB$5+6&lt;Mitarbeiter!$E$30),0,IF(AND(Mitarbeiter!$F$30&lt;&gt;"",GB$5&gt;Mitarbeiter!$F$30),0,IF(Planung!GB32="",$C32,IF(ISNUMBER(Planung!GB32),Planung!GB32,IF(UPPER(Planung!GB32)="H",$C32/2,0)))))))</f>
        <v>0.5</v>
      </c>
      <c r="GC32" s="27">
        <f>IF($A32="",0,IF(Mitarbeiter!$G$30=FALSE,0,IF(AND(Mitarbeiter!$E$30&lt;&gt;"",GC$5+6&lt;Mitarbeiter!$E$30),0,IF(AND(Mitarbeiter!$F$30&lt;&gt;"",GC$5&gt;Mitarbeiter!$F$30),0,IF(Planung!GC32="",$C32,IF(ISNUMBER(Planung!GC32),Planung!GC32,IF(UPPER(Planung!GC32)="H",$C32/2,0)))))))</f>
        <v>0.5</v>
      </c>
      <c r="GD32" s="27">
        <f>IF($A32="",0,IF(Mitarbeiter!$G$30=FALSE,0,IF(AND(Mitarbeiter!$E$30&lt;&gt;"",GD$5+6&lt;Mitarbeiter!$E$30),0,IF(AND(Mitarbeiter!$F$30&lt;&gt;"",GD$5&gt;Mitarbeiter!$F$30),0,IF(Planung!GD32="",$C32,IF(ISNUMBER(Planung!GD32),Planung!GD32,IF(UPPER(Planung!GD32)="H",$C32/2,0)))))))</f>
        <v>0.5</v>
      </c>
      <c r="GE32" s="27">
        <f>IF($A32="",0,IF(Mitarbeiter!$G$30=FALSE,0,IF(AND(Mitarbeiter!$E$30&lt;&gt;"",GE$5+6&lt;Mitarbeiter!$E$30),0,IF(AND(Mitarbeiter!$F$30&lt;&gt;"",GE$5&gt;Mitarbeiter!$F$30),0,IF(Planung!GE32="",$C32,IF(ISNUMBER(Planung!GE32),Planung!GE32,IF(UPPER(Planung!GE32)="H",$C32/2,0)))))))</f>
        <v>0.5</v>
      </c>
      <c r="GF32" s="27">
        <f>IF($A32="",0,IF(Mitarbeiter!$G$30=FALSE,0,IF(AND(Mitarbeiter!$E$30&lt;&gt;"",GF$5+6&lt;Mitarbeiter!$E$30),0,IF(AND(Mitarbeiter!$F$30&lt;&gt;"",GF$5&gt;Mitarbeiter!$F$30),0,IF(Planung!GF32="",$C32,IF(ISNUMBER(Planung!GF32),Planung!GF32,IF(UPPER(Planung!GF32)="H",$C32/2,0)))))))</f>
        <v>0.5</v>
      </c>
      <c r="GG32" s="27">
        <f>IF($A32="",0,IF(Mitarbeiter!$G$30=FALSE,0,IF(AND(Mitarbeiter!$E$30&lt;&gt;"",GG$5+6&lt;Mitarbeiter!$E$30),0,IF(AND(Mitarbeiter!$F$30&lt;&gt;"",GG$5&gt;Mitarbeiter!$F$30),0,IF(Planung!GG32="",$C32,IF(ISNUMBER(Planung!GG32),Planung!GG32,IF(UPPER(Planung!GG32)="H",$C32/2,0)))))))</f>
        <v>0.5</v>
      </c>
      <c r="GH32" s="27">
        <f>IF($A32="",0,IF(Mitarbeiter!$G$30=FALSE,0,IF(AND(Mitarbeiter!$E$30&lt;&gt;"",GH$5+6&lt;Mitarbeiter!$E$30),0,IF(AND(Mitarbeiter!$F$30&lt;&gt;"",GH$5&gt;Mitarbeiter!$F$30),0,IF(Planung!GH32="",$C32,IF(ISNUMBER(Planung!GH32),Planung!GH32,IF(UPPER(Planung!GH32)="H",$C32/2,0)))))))</f>
        <v>0.5</v>
      </c>
      <c r="GI32" s="27">
        <f>IF($A32="",0,IF(Mitarbeiter!$G$30=FALSE,0,IF(AND(Mitarbeiter!$E$30&lt;&gt;"",GI$5+6&lt;Mitarbeiter!$E$30),0,IF(AND(Mitarbeiter!$F$30&lt;&gt;"",GI$5&gt;Mitarbeiter!$F$30),0,IF(Planung!GI32="",$C32,IF(ISNUMBER(Planung!GI32),Planung!GI32,IF(UPPER(Planung!GI32)="H",$C32/2,0)))))))</f>
        <v>0.5</v>
      </c>
      <c r="GJ32" s="27">
        <f>IF($A32="",0,IF(Mitarbeiter!$G$30=FALSE,0,IF(AND(Mitarbeiter!$E$30&lt;&gt;"",GJ$5+6&lt;Mitarbeiter!$E$30),0,IF(AND(Mitarbeiter!$F$30&lt;&gt;"",GJ$5&gt;Mitarbeiter!$F$30),0,IF(Planung!GJ32="",$C32,IF(ISNUMBER(Planung!GJ32),Planung!GJ32,IF(UPPER(Planung!GJ32)="H",$C32/2,0)))))))</f>
        <v>0.5</v>
      </c>
      <c r="GK32" s="27">
        <f>IF($A32="",0,IF(Mitarbeiter!$G$30=FALSE,0,IF(AND(Mitarbeiter!$E$30&lt;&gt;"",GK$5+6&lt;Mitarbeiter!$E$30),0,IF(AND(Mitarbeiter!$F$30&lt;&gt;"",GK$5&gt;Mitarbeiter!$F$30),0,IF(Planung!GK32="",$C32,IF(ISNUMBER(Planung!GK32),Planung!GK32,IF(UPPER(Planung!GK32)="H",$C32/2,0)))))))</f>
        <v>0.5</v>
      </c>
      <c r="GL32" s="27">
        <f>IF($A32="",0,IF(Mitarbeiter!$G$30=FALSE,0,IF(AND(Mitarbeiter!$E$30&lt;&gt;"",GL$5+6&lt;Mitarbeiter!$E$30),0,IF(AND(Mitarbeiter!$F$30&lt;&gt;"",GL$5&gt;Mitarbeiter!$F$30),0,IF(Planung!GL32="",$C32,IF(ISNUMBER(Planung!GL32),Planung!GL32,IF(UPPER(Planung!GL32)="H",$C32/2,0)))))))</f>
        <v>0.5</v>
      </c>
      <c r="GM32" s="27">
        <f>IF($A32="",0,IF(Mitarbeiter!$G$30=FALSE,0,IF(AND(Mitarbeiter!$E$30&lt;&gt;"",GM$5+6&lt;Mitarbeiter!$E$30),0,IF(AND(Mitarbeiter!$F$30&lt;&gt;"",GM$5&gt;Mitarbeiter!$F$30),0,IF(Planung!GM32="",$C32,IF(ISNUMBER(Planung!GM32),Planung!GM32,IF(UPPER(Planung!GM32)="H",$C32/2,0)))))))</f>
        <v>0.5</v>
      </c>
      <c r="GN32" s="27">
        <f>IF($A32="",0,IF(Mitarbeiter!$G$30=FALSE,0,IF(AND(Mitarbeiter!$E$30&lt;&gt;"",GN$5+6&lt;Mitarbeiter!$E$30),0,IF(AND(Mitarbeiter!$F$30&lt;&gt;"",GN$5&gt;Mitarbeiter!$F$30),0,IF(Planung!GN32="",$C32,IF(ISNUMBER(Planung!GN32),Planung!GN32,IF(UPPER(Planung!GN32)="H",$C32/2,0)))))))</f>
        <v>0.5</v>
      </c>
      <c r="GO32" s="27">
        <f>IF($A32="",0,IF(Mitarbeiter!$G$30=FALSE,0,IF(AND(Mitarbeiter!$E$30&lt;&gt;"",GO$5+6&lt;Mitarbeiter!$E$30),0,IF(AND(Mitarbeiter!$F$30&lt;&gt;"",GO$5&gt;Mitarbeiter!$F$30),0,IF(Planung!GO32="",$C32,IF(ISNUMBER(Planung!GO32),Planung!GO32,IF(UPPER(Planung!GO32)="H",$C32/2,0)))))))</f>
        <v>0.5</v>
      </c>
      <c r="GP32" s="27">
        <f>IF($A32="",0,IF(Mitarbeiter!$G$30=FALSE,0,IF(AND(Mitarbeiter!$E$30&lt;&gt;"",GP$5+6&lt;Mitarbeiter!$E$30),0,IF(AND(Mitarbeiter!$F$30&lt;&gt;"",GP$5&gt;Mitarbeiter!$F$30),0,IF(Planung!GP32="",$C32,IF(ISNUMBER(Planung!GP32),Planung!GP32,IF(UPPER(Planung!GP32)="H",$C32/2,0)))))))</f>
        <v>0.5</v>
      </c>
      <c r="GQ32" s="27">
        <f>IF($A32="",0,IF(Mitarbeiter!$G$30=FALSE,0,IF(AND(Mitarbeiter!$E$30&lt;&gt;"",GQ$5+6&lt;Mitarbeiter!$E$30),0,IF(AND(Mitarbeiter!$F$30&lt;&gt;"",GQ$5&gt;Mitarbeiter!$F$30),0,IF(Planung!GQ32="",$C32,IF(ISNUMBER(Planung!GQ32),Planung!GQ32,IF(UPPER(Planung!GQ32)="H",$C32/2,0)))))))</f>
        <v>0.5</v>
      </c>
      <c r="GR32" s="27">
        <f>IF($A32="",0,IF(Mitarbeiter!$G$30=FALSE,0,IF(AND(Mitarbeiter!$E$30&lt;&gt;"",GR$5+6&lt;Mitarbeiter!$E$30),0,IF(AND(Mitarbeiter!$F$30&lt;&gt;"",GR$5&gt;Mitarbeiter!$F$30),0,IF(Planung!GR32="",$C32,IF(ISNUMBER(Planung!GR32),Planung!GR32,IF(UPPER(Planung!GR32)="H",$C32/2,0)))))))</f>
        <v>0.5</v>
      </c>
      <c r="GS32" s="27">
        <f>IF($A32="",0,IF(Mitarbeiter!$G$30=FALSE,0,IF(AND(Mitarbeiter!$E$30&lt;&gt;"",GS$5+6&lt;Mitarbeiter!$E$30),0,IF(AND(Mitarbeiter!$F$30&lt;&gt;"",GS$5&gt;Mitarbeiter!$F$30),0,IF(Planung!GS32="",$C32,IF(ISNUMBER(Planung!GS32),Planung!GS32,IF(UPPER(Planung!GS32)="H",$C32/2,0)))))))</f>
        <v>0.5</v>
      </c>
      <c r="GT32" s="27">
        <f>IF($A32="",0,IF(Mitarbeiter!$G$30=FALSE,0,IF(AND(Mitarbeiter!$E$30&lt;&gt;"",GT$5+6&lt;Mitarbeiter!$E$30),0,IF(AND(Mitarbeiter!$F$30&lt;&gt;"",GT$5&gt;Mitarbeiter!$F$30),0,IF(Planung!GT32="",$C32,IF(ISNUMBER(Planung!GT32),Planung!GT32,IF(UPPER(Planung!GT32)="H",$C32/2,0)))))))</f>
        <v>0.5</v>
      </c>
      <c r="GU32" s="27">
        <f>IF($A32="",0,IF(Mitarbeiter!$G$30=FALSE,0,IF(AND(Mitarbeiter!$E$30&lt;&gt;"",GU$5+6&lt;Mitarbeiter!$E$30),0,IF(AND(Mitarbeiter!$F$30&lt;&gt;"",GU$5&gt;Mitarbeiter!$F$30),0,IF(Planung!GU32="",$C32,IF(ISNUMBER(Planung!GU32),Planung!GU32,IF(UPPER(Planung!GU32)="H",$C32/2,0)))))))</f>
        <v>0.5</v>
      </c>
      <c r="GV32" s="27">
        <f>IF($A32="",0,IF(Mitarbeiter!$G$30=FALSE,0,IF(AND(Mitarbeiter!$E$30&lt;&gt;"",GV$5+6&lt;Mitarbeiter!$E$30),0,IF(AND(Mitarbeiter!$F$30&lt;&gt;"",GV$5&gt;Mitarbeiter!$F$30),0,IF(Planung!GV32="",$C32,IF(ISNUMBER(Planung!GV32),Planung!GV32,IF(UPPER(Planung!GV32)="H",$C32/2,0)))))))</f>
        <v>0.5</v>
      </c>
      <c r="GW32" s="27">
        <f>IF($A32="",0,IF(Mitarbeiter!$G$30=FALSE,0,IF(AND(Mitarbeiter!$E$30&lt;&gt;"",GW$5+6&lt;Mitarbeiter!$E$30),0,IF(AND(Mitarbeiter!$F$30&lt;&gt;"",GW$5&gt;Mitarbeiter!$F$30),0,IF(Planung!GW32="",$C32,IF(ISNUMBER(Planung!GW32),Planung!GW32,IF(UPPER(Planung!GW32)="H",$C32/2,0)))))))</f>
        <v>0.5</v>
      </c>
      <c r="GX32" s="27">
        <f>IF($A32="",0,IF(Mitarbeiter!$G$30=FALSE,0,IF(AND(Mitarbeiter!$E$30&lt;&gt;"",GX$5+6&lt;Mitarbeiter!$E$30),0,IF(AND(Mitarbeiter!$F$30&lt;&gt;"",GX$5&gt;Mitarbeiter!$F$30),0,IF(Planung!GX32="",$C32,IF(ISNUMBER(Planung!GX32),Planung!GX32,IF(UPPER(Planung!GX32)="H",$C32/2,0)))))))</f>
        <v>0.5</v>
      </c>
      <c r="GY32" s="27">
        <f>IF($A32="",0,IF(Mitarbeiter!$G$30=FALSE,0,IF(AND(Mitarbeiter!$E$30&lt;&gt;"",GY$5+6&lt;Mitarbeiter!$E$30),0,IF(AND(Mitarbeiter!$F$30&lt;&gt;"",GY$5&gt;Mitarbeiter!$F$30),0,IF(Planung!GY32="",$C32,IF(ISNUMBER(Planung!GY32),Planung!GY32,IF(UPPER(Planung!GY32)="H",$C32/2,0)))))))</f>
        <v>0.5</v>
      </c>
      <c r="GZ32" s="27">
        <f>IF($A32="",0,IF(Mitarbeiter!$G$30=FALSE,0,IF(AND(Mitarbeiter!$E$30&lt;&gt;"",GZ$5+6&lt;Mitarbeiter!$E$30),0,IF(AND(Mitarbeiter!$F$30&lt;&gt;"",GZ$5&gt;Mitarbeiter!$F$30),0,IF(Planung!GZ32="",$C32,IF(ISNUMBER(Planung!GZ32),Planung!GZ32,IF(UPPER(Planung!GZ32)="H",$C32/2,0)))))))</f>
        <v>0.5</v>
      </c>
      <c r="HA32" s="27">
        <f>IF($A32="",0,IF(Mitarbeiter!$G$30=FALSE,0,IF(AND(Mitarbeiter!$E$30&lt;&gt;"",HA$5+6&lt;Mitarbeiter!$E$30),0,IF(AND(Mitarbeiter!$F$30&lt;&gt;"",HA$5&gt;Mitarbeiter!$F$30),0,IF(Planung!HA32="",$C32,IF(ISNUMBER(Planung!HA32),Planung!HA32,IF(UPPER(Planung!HA32)="H",$C32/2,0)))))))</f>
        <v>0.5</v>
      </c>
      <c r="HB32" s="27">
        <f>IF($A32="",0,IF(Mitarbeiter!$G$30=FALSE,0,IF(AND(Mitarbeiter!$E$30&lt;&gt;"",HB$5+6&lt;Mitarbeiter!$E$30),0,IF(AND(Mitarbeiter!$F$30&lt;&gt;"",HB$5&gt;Mitarbeiter!$F$30),0,IF(Planung!HB32="",$C32,IF(ISNUMBER(Planung!HB32),Planung!HB32,IF(UPPER(Planung!HB32)="H",$C32/2,0)))))))</f>
        <v>0.5</v>
      </c>
      <c r="HC32" s="27">
        <f>IF($A32="",0,IF(Mitarbeiter!$G$30=FALSE,0,IF(AND(Mitarbeiter!$E$30&lt;&gt;"",HC$5+6&lt;Mitarbeiter!$E$30),0,IF(AND(Mitarbeiter!$F$30&lt;&gt;"",HC$5&gt;Mitarbeiter!$F$30),0,IF(Planung!HC32="",$C32,IF(ISNUMBER(Planung!HC32),Planung!HC32,IF(UPPER(Planung!HC32)="H",$C32/2,0)))))))</f>
        <v>0.5</v>
      </c>
      <c r="HD32" s="27">
        <f>IF($A32="",0,IF(Mitarbeiter!$G$30=FALSE,0,IF(AND(Mitarbeiter!$E$30&lt;&gt;"",HD$5+6&lt;Mitarbeiter!$E$30),0,IF(AND(Mitarbeiter!$F$30&lt;&gt;"",HD$5&gt;Mitarbeiter!$F$30),0,IF(Planung!HD32="",$C32,IF(ISNUMBER(Planung!HD32),Planung!HD32,IF(UPPER(Planung!HD32)="H",$C32/2,0)))))))</f>
        <v>0.5</v>
      </c>
      <c r="HE32" s="27">
        <f>IF($A32="",0,IF(Mitarbeiter!$G$30=FALSE,0,IF(AND(Mitarbeiter!$E$30&lt;&gt;"",HE$5+6&lt;Mitarbeiter!$E$30),0,IF(AND(Mitarbeiter!$F$30&lt;&gt;"",HE$5&gt;Mitarbeiter!$F$30),0,IF(Planung!HE32="",$C32,IF(ISNUMBER(Planung!HE32),Planung!HE32,IF(UPPER(Planung!HE32)="H",$C32/2,0)))))))</f>
        <v>0.5</v>
      </c>
      <c r="HF32" s="27">
        <f>IF($A32="",0,IF(Mitarbeiter!$G$30=FALSE,0,IF(AND(Mitarbeiter!$E$30&lt;&gt;"",HF$5+6&lt;Mitarbeiter!$E$30),0,IF(AND(Mitarbeiter!$F$30&lt;&gt;"",HF$5&gt;Mitarbeiter!$F$30),0,IF(Planung!HF32="",$C32,IF(ISNUMBER(Planung!HF32),Planung!HF32,IF(UPPER(Planung!HF32)="H",$C32/2,0)))))))</f>
        <v>0.5</v>
      </c>
      <c r="HG32" s="27">
        <f>IF($A32="",0,IF(Mitarbeiter!$G$30=FALSE,0,IF(AND(Mitarbeiter!$E$30&lt;&gt;"",HG$5+6&lt;Mitarbeiter!$E$30),0,IF(AND(Mitarbeiter!$F$30&lt;&gt;"",HG$5&gt;Mitarbeiter!$F$30),0,IF(Planung!HG32="",$C32,IF(ISNUMBER(Planung!HG32),Planung!HG32,IF(UPPER(Planung!HG32)="H",$C32/2,0)))))))</f>
        <v>0.5</v>
      </c>
      <c r="HH32" s="27">
        <f>IF($A32="",0,IF(Mitarbeiter!$G$30=FALSE,0,IF(AND(Mitarbeiter!$E$30&lt;&gt;"",HH$5+6&lt;Mitarbeiter!$E$30),0,IF(AND(Mitarbeiter!$F$30&lt;&gt;"",HH$5&gt;Mitarbeiter!$F$30),0,IF(Planung!HH32="",$C32,IF(ISNUMBER(Planung!HH32),Planung!HH32,IF(UPPER(Planung!HH32)="H",$C32/2,0)))))))</f>
        <v>0.5</v>
      </c>
      <c r="HI32" s="27">
        <f>IF($A32="",0,IF(Mitarbeiter!$G$30=FALSE,0,IF(AND(Mitarbeiter!$E$30&lt;&gt;"",HI$5+6&lt;Mitarbeiter!$E$30),0,IF(AND(Mitarbeiter!$F$30&lt;&gt;"",HI$5&gt;Mitarbeiter!$F$30),0,IF(Planung!HI32="",$C32,IF(ISNUMBER(Planung!HI32),Planung!HI32,IF(UPPER(Planung!HI32)="H",$C32/2,0)))))))</f>
        <v>0.5</v>
      </c>
      <c r="HJ32" s="27">
        <f>IF($A32="",0,IF(Mitarbeiter!$G$30=FALSE,0,IF(AND(Mitarbeiter!$E$30&lt;&gt;"",HJ$5+6&lt;Mitarbeiter!$E$30),0,IF(AND(Mitarbeiter!$F$30&lt;&gt;"",HJ$5&gt;Mitarbeiter!$F$30),0,IF(Planung!HJ32="",$C32,IF(ISNUMBER(Planung!HJ32),Planung!HJ32,IF(UPPER(Planung!HJ32)="H",$C32/2,0)))))))</f>
        <v>0.5</v>
      </c>
      <c r="HK32" s="27">
        <f>IF($A32="",0,IF(Mitarbeiter!$G$30=FALSE,0,IF(AND(Mitarbeiter!$E$30&lt;&gt;"",HK$5+6&lt;Mitarbeiter!$E$30),0,IF(AND(Mitarbeiter!$F$30&lt;&gt;"",HK$5&gt;Mitarbeiter!$F$30),0,IF(Planung!HK32="",$C32,IF(ISNUMBER(Planung!HK32),Planung!HK32,IF(UPPER(Planung!HK32)="H",$C32/2,0)))))))</f>
        <v>0.5</v>
      </c>
      <c r="HL32" s="27">
        <f>IF($A32="",0,IF(Mitarbeiter!$G$30=FALSE,0,IF(AND(Mitarbeiter!$E$30&lt;&gt;"",HL$5+6&lt;Mitarbeiter!$E$30),0,IF(AND(Mitarbeiter!$F$30&lt;&gt;"",HL$5&gt;Mitarbeiter!$F$30),0,IF(Planung!HL32="",$C32,IF(ISNUMBER(Planung!HL32),Planung!HL32,IF(UPPER(Planung!HL32)="H",$C32/2,0)))))))</f>
        <v>0.5</v>
      </c>
      <c r="HM32" s="27">
        <f>IF($A32="",0,IF(Mitarbeiter!$G$30=FALSE,0,IF(AND(Mitarbeiter!$E$30&lt;&gt;"",HM$5+6&lt;Mitarbeiter!$E$30),0,IF(AND(Mitarbeiter!$F$30&lt;&gt;"",HM$5&gt;Mitarbeiter!$F$30),0,IF(Planung!HM32="",$C32,IF(ISNUMBER(Planung!HM32),Planung!HM32,IF(UPPER(Planung!HM32)="H",$C32/2,0)))))))</f>
        <v>0.5</v>
      </c>
      <c r="HN32" s="27">
        <f>IF($A32="",0,IF(Mitarbeiter!$G$30=FALSE,0,IF(AND(Mitarbeiter!$E$30&lt;&gt;"",HN$5+6&lt;Mitarbeiter!$E$30),0,IF(AND(Mitarbeiter!$F$30&lt;&gt;"",HN$5&gt;Mitarbeiter!$F$30),0,IF(Planung!HN32="",$C32,IF(ISNUMBER(Planung!HN32),Planung!HN32,IF(UPPER(Planung!HN32)="H",$C32/2,0)))))))</f>
        <v>0.5</v>
      </c>
      <c r="HO32" s="27">
        <f>IF($A32="",0,IF(Mitarbeiter!$G$30=FALSE,0,IF(AND(Mitarbeiter!$E$30&lt;&gt;"",HO$5+6&lt;Mitarbeiter!$E$30),0,IF(AND(Mitarbeiter!$F$30&lt;&gt;"",HO$5&gt;Mitarbeiter!$F$30),0,IF(Planung!HO32="",$C32,IF(ISNUMBER(Planung!HO32),Planung!HO32,IF(UPPER(Planung!HO32)="H",$C32/2,0)))))))</f>
        <v>0.5</v>
      </c>
      <c r="HP32" s="27">
        <f>IF($A32="",0,IF(Mitarbeiter!$G$30=FALSE,0,IF(AND(Mitarbeiter!$E$30&lt;&gt;"",HP$5+6&lt;Mitarbeiter!$E$30),0,IF(AND(Mitarbeiter!$F$30&lt;&gt;"",HP$5&gt;Mitarbeiter!$F$30),0,IF(Planung!HP32="",$C32,IF(ISNUMBER(Planung!HP32),Planung!HP32,IF(UPPER(Planung!HP32)="H",$C32/2,0)))))))</f>
        <v>0.5</v>
      </c>
      <c r="HQ32" s="27">
        <f>IF($A32="",0,IF(Mitarbeiter!$G$30=FALSE,0,IF(AND(Mitarbeiter!$E$30&lt;&gt;"",HQ$5+6&lt;Mitarbeiter!$E$30),0,IF(AND(Mitarbeiter!$F$30&lt;&gt;"",HQ$5&gt;Mitarbeiter!$F$30),0,IF(Planung!HQ32="",$C32,IF(ISNUMBER(Planung!HQ32),Planung!HQ32,IF(UPPER(Planung!HQ32)="H",$C32/2,0)))))))</f>
        <v>0.5</v>
      </c>
      <c r="HR32" s="27">
        <f>IF($A32="",0,IF(Mitarbeiter!$G$30=FALSE,0,IF(AND(Mitarbeiter!$E$30&lt;&gt;"",HR$5+6&lt;Mitarbeiter!$E$30),0,IF(AND(Mitarbeiter!$F$30&lt;&gt;"",HR$5&gt;Mitarbeiter!$F$30),0,IF(Planung!HR32="",$C32,IF(ISNUMBER(Planung!HR32),Planung!HR32,IF(UPPER(Planung!HR32)="H",$C32/2,0)))))))</f>
        <v>0.5</v>
      </c>
      <c r="HS32" s="27">
        <f>IF($A32="",0,IF(Mitarbeiter!$G$30=FALSE,0,IF(AND(Mitarbeiter!$E$30&lt;&gt;"",HS$5+6&lt;Mitarbeiter!$E$30),0,IF(AND(Mitarbeiter!$F$30&lt;&gt;"",HS$5&gt;Mitarbeiter!$F$30),0,IF(Planung!HS32="",$C32,IF(ISNUMBER(Planung!HS32),Planung!HS32,IF(UPPER(Planung!HS32)="H",$C32/2,0)))))))</f>
        <v>0.5</v>
      </c>
      <c r="HT32" s="27">
        <f>IF($A32="",0,IF(Mitarbeiter!$G$30=FALSE,0,IF(AND(Mitarbeiter!$E$30&lt;&gt;"",HT$5+6&lt;Mitarbeiter!$E$30),0,IF(AND(Mitarbeiter!$F$30&lt;&gt;"",HT$5&gt;Mitarbeiter!$F$30),0,IF(Planung!HT32="",$C32,IF(ISNUMBER(Planung!HT32),Planung!HT32,IF(UPPER(Planung!HT32)="H",$C32/2,0)))))))</f>
        <v>0.5</v>
      </c>
      <c r="HU32" s="27">
        <f>IF($A32="",0,IF(Mitarbeiter!$G$30=FALSE,0,IF(AND(Mitarbeiter!$E$30&lt;&gt;"",HU$5+6&lt;Mitarbeiter!$E$30),0,IF(AND(Mitarbeiter!$F$30&lt;&gt;"",HU$5&gt;Mitarbeiter!$F$30),0,IF(Planung!HU32="",$C32,IF(ISNUMBER(Planung!HU32),Planung!HU32,IF(UPPER(Planung!HU32)="H",$C32/2,0)))))))</f>
        <v>0.5</v>
      </c>
      <c r="HV32" s="27">
        <f>IF($A32="",0,IF(Mitarbeiter!$G$30=FALSE,0,IF(AND(Mitarbeiter!$E$30&lt;&gt;"",HV$5+6&lt;Mitarbeiter!$E$30),0,IF(AND(Mitarbeiter!$F$30&lt;&gt;"",HV$5&gt;Mitarbeiter!$F$30),0,IF(Planung!HV32="",$C32,IF(ISNUMBER(Planung!HV32),Planung!HV32,IF(UPPER(Planung!HV32)="H",$C32/2,0)))))))</f>
        <v>0.5</v>
      </c>
      <c r="HW32" s="27">
        <f>IF($A32="",0,IF(Mitarbeiter!$G$30=FALSE,0,IF(AND(Mitarbeiter!$E$30&lt;&gt;"",HW$5+6&lt;Mitarbeiter!$E$30),0,IF(AND(Mitarbeiter!$F$30&lt;&gt;"",HW$5&gt;Mitarbeiter!$F$30),0,IF(Planung!HW32="",$C32,IF(ISNUMBER(Planung!HW32),Planung!HW32,IF(UPPER(Planung!HW32)="H",$C32/2,0)))))))</f>
        <v>0.5</v>
      </c>
      <c r="HX32" s="27">
        <f>IF($A32="",0,IF(Mitarbeiter!$G$30=FALSE,0,IF(AND(Mitarbeiter!$E$30&lt;&gt;"",HX$5+6&lt;Mitarbeiter!$E$30),0,IF(AND(Mitarbeiter!$F$30&lt;&gt;"",HX$5&gt;Mitarbeiter!$F$30),0,IF(Planung!HX32="",$C32,IF(ISNUMBER(Planung!HX32),Planung!HX32,IF(UPPER(Planung!HX32)="H",$C32/2,0)))))))</f>
        <v>0.5</v>
      </c>
      <c r="HY32" s="27">
        <f>IF($A32="",0,IF(Mitarbeiter!$G$30=FALSE,0,IF(AND(Mitarbeiter!$E$30&lt;&gt;"",HY$5+6&lt;Mitarbeiter!$E$30),0,IF(AND(Mitarbeiter!$F$30&lt;&gt;"",HY$5&gt;Mitarbeiter!$F$30),0,IF(Planung!HY32="",$C32,IF(ISNUMBER(Planung!HY32),Planung!HY32,IF(UPPER(Planung!HY32)="H",$C32/2,0)))))))</f>
        <v>0.5</v>
      </c>
      <c r="HZ32" s="27">
        <f>IF($A32="",0,IF(Mitarbeiter!$G$30=FALSE,0,IF(AND(Mitarbeiter!$E$30&lt;&gt;"",HZ$5+6&lt;Mitarbeiter!$E$30),0,IF(AND(Mitarbeiter!$F$30&lt;&gt;"",HZ$5&gt;Mitarbeiter!$F$30),0,IF(Planung!HZ32="",$C32,IF(ISNUMBER(Planung!HZ32),Planung!HZ32,IF(UPPER(Planung!HZ32)="H",$C32/2,0)))))))</f>
        <v>0.5</v>
      </c>
      <c r="IA32" s="27">
        <f>IF($A32="",0,IF(Mitarbeiter!$G$30=FALSE,0,IF(AND(Mitarbeiter!$E$30&lt;&gt;"",IA$5+6&lt;Mitarbeiter!$E$30),0,IF(AND(Mitarbeiter!$F$30&lt;&gt;"",IA$5&gt;Mitarbeiter!$F$30),0,IF(Planung!IA32="",$C32,IF(ISNUMBER(Planung!IA32),Planung!IA32,IF(UPPER(Planung!IA32)="H",$C32/2,0)))))))</f>
        <v>0.5</v>
      </c>
    </row>
    <row r="33" spans="1:235" x14ac:dyDescent="0.25">
      <c r="A33" s="7" t="str">
        <f>Planung!A33</f>
        <v>Hartl</v>
      </c>
      <c r="B33" s="7" t="str">
        <f>Planung!B33</f>
        <v>Komposit</v>
      </c>
      <c r="C33" s="27">
        <f>N(Mitarbeiter!$D$31)</f>
        <v>0.8</v>
      </c>
      <c r="D33" s="27">
        <f>IF($A33="",0,IF(Mitarbeiter!$G$31=FALSE,0,IF(AND(Mitarbeiter!$E$31&lt;&gt;"",D$5+6&lt;Mitarbeiter!$E$31),0,IF(AND(Mitarbeiter!$F$31&lt;&gt;"",D$5&gt;Mitarbeiter!$F$31),0,IF(Planung!D33="",$C33,IF(ISNUMBER(Planung!D33),Planung!D33,IF(UPPER(Planung!D33)="H",$C33/2,0)))))))</f>
        <v>0.8</v>
      </c>
      <c r="E33" s="27">
        <f>IF($A33="",0,IF(Mitarbeiter!$G$31=FALSE,0,IF(AND(Mitarbeiter!$E$31&lt;&gt;"",E$5+6&lt;Mitarbeiter!$E$31),0,IF(AND(Mitarbeiter!$F$31&lt;&gt;"",E$5&gt;Mitarbeiter!$F$31),0,IF(Planung!E33="",$C33,IF(ISNUMBER(Planung!E33),Planung!E33,IF(UPPER(Planung!E33)="H",$C33/2,0)))))))</f>
        <v>0.8</v>
      </c>
      <c r="F33" s="27">
        <f>IF($A33="",0,IF(Mitarbeiter!$G$31=FALSE,0,IF(AND(Mitarbeiter!$E$31&lt;&gt;"",F$5+6&lt;Mitarbeiter!$E$31),0,IF(AND(Mitarbeiter!$F$31&lt;&gt;"",F$5&gt;Mitarbeiter!$F$31),0,IF(Planung!F33="",$C33,IF(ISNUMBER(Planung!F33),Planung!F33,IF(UPPER(Planung!F33)="H",$C33/2,0)))))))</f>
        <v>0.8</v>
      </c>
      <c r="G33" s="27">
        <f>IF($A33="",0,IF(Mitarbeiter!$G$31=FALSE,0,IF(AND(Mitarbeiter!$E$31&lt;&gt;"",G$5+6&lt;Mitarbeiter!$E$31),0,IF(AND(Mitarbeiter!$F$31&lt;&gt;"",G$5&gt;Mitarbeiter!$F$31),0,IF(Planung!G33="",$C33,IF(ISNUMBER(Planung!G33),Planung!G33,IF(UPPER(Planung!G33)="H",$C33/2,0)))))))</f>
        <v>0</v>
      </c>
      <c r="H33" s="27">
        <f>IF($A33="",0,IF(Mitarbeiter!$G$31=FALSE,0,IF(AND(Mitarbeiter!$E$31&lt;&gt;"",H$5+6&lt;Mitarbeiter!$E$31),0,IF(AND(Mitarbeiter!$F$31&lt;&gt;"",H$5&gt;Mitarbeiter!$F$31),0,IF(Planung!H33="",$C33,IF(ISNUMBER(Planung!H33),Planung!H33,IF(UPPER(Planung!H33)="H",$C33/2,0)))))))</f>
        <v>0.8</v>
      </c>
      <c r="I33" s="27">
        <f>IF($A33="",0,IF(Mitarbeiter!$G$31=FALSE,0,IF(AND(Mitarbeiter!$E$31&lt;&gt;"",I$5+6&lt;Mitarbeiter!$E$31),0,IF(AND(Mitarbeiter!$F$31&lt;&gt;"",I$5&gt;Mitarbeiter!$F$31),0,IF(Planung!I33="",$C33,IF(ISNUMBER(Planung!I33),Planung!I33,IF(UPPER(Planung!I33)="H",$C33/2,0)))))))</f>
        <v>0.8</v>
      </c>
      <c r="J33" s="27">
        <f>IF($A33="",0,IF(Mitarbeiter!$G$31=FALSE,0,IF(AND(Mitarbeiter!$E$31&lt;&gt;"",J$5+6&lt;Mitarbeiter!$E$31),0,IF(AND(Mitarbeiter!$F$31&lt;&gt;"",J$5&gt;Mitarbeiter!$F$31),0,IF(Planung!J33="",$C33,IF(ISNUMBER(Planung!J33),Planung!J33,IF(UPPER(Planung!J33)="H",$C33/2,0)))))))</f>
        <v>0.8</v>
      </c>
      <c r="K33" s="27">
        <f>IF($A33="",0,IF(Mitarbeiter!$G$31=FALSE,0,IF(AND(Mitarbeiter!$E$31&lt;&gt;"",K$5+6&lt;Mitarbeiter!$E$31),0,IF(AND(Mitarbeiter!$F$31&lt;&gt;"",K$5&gt;Mitarbeiter!$F$31),0,IF(Planung!K33="",$C33,IF(ISNUMBER(Planung!K33),Planung!K33,IF(UPPER(Planung!K33)="H",$C33/2,0)))))))</f>
        <v>0.8</v>
      </c>
      <c r="L33" s="27">
        <f>IF($A33="",0,IF(Mitarbeiter!$G$31=FALSE,0,IF(AND(Mitarbeiter!$E$31&lt;&gt;"",L$5+6&lt;Mitarbeiter!$E$31),0,IF(AND(Mitarbeiter!$F$31&lt;&gt;"",L$5&gt;Mitarbeiter!$F$31),0,IF(Planung!L33="",$C33,IF(ISNUMBER(Planung!L33),Planung!L33,IF(UPPER(Planung!L33)="H",$C33/2,0)))))))</f>
        <v>0</v>
      </c>
      <c r="M33" s="27">
        <f>IF($A33="",0,IF(Mitarbeiter!$G$31=FALSE,0,IF(AND(Mitarbeiter!$E$31&lt;&gt;"",M$5+6&lt;Mitarbeiter!$E$31),0,IF(AND(Mitarbeiter!$F$31&lt;&gt;"",M$5&gt;Mitarbeiter!$F$31),0,IF(Planung!M33="",$C33,IF(ISNUMBER(Planung!M33),Planung!M33,IF(UPPER(Planung!M33)="H",$C33/2,0)))))))</f>
        <v>0</v>
      </c>
      <c r="N33" s="27">
        <f>IF($A33="",0,IF(Mitarbeiter!$G$31=FALSE,0,IF(AND(Mitarbeiter!$E$31&lt;&gt;"",N$5+6&lt;Mitarbeiter!$E$31),0,IF(AND(Mitarbeiter!$F$31&lt;&gt;"",N$5&gt;Mitarbeiter!$F$31),0,IF(Planung!N33="",$C33,IF(ISNUMBER(Planung!N33),Planung!N33,IF(UPPER(Planung!N33)="H",$C33/2,0)))))))</f>
        <v>0</v>
      </c>
      <c r="O33" s="27">
        <f>IF($A33="",0,IF(Mitarbeiter!$G$31=FALSE,0,IF(AND(Mitarbeiter!$E$31&lt;&gt;"",O$5+6&lt;Mitarbeiter!$E$31),0,IF(AND(Mitarbeiter!$F$31&lt;&gt;"",O$5&gt;Mitarbeiter!$F$31),0,IF(Planung!O33="",$C33,IF(ISNUMBER(Planung!O33),Planung!O33,IF(UPPER(Planung!O33)="H",$C33/2,0)))))))</f>
        <v>0</v>
      </c>
      <c r="P33" s="27">
        <f>IF($A33="",0,IF(Mitarbeiter!$G$31=FALSE,0,IF(AND(Mitarbeiter!$E$31&lt;&gt;"",P$5+6&lt;Mitarbeiter!$E$31),0,IF(AND(Mitarbeiter!$F$31&lt;&gt;"",P$5&gt;Mitarbeiter!$F$31),0,IF(Planung!P33="",$C33,IF(ISNUMBER(Planung!P33),Planung!P33,IF(UPPER(Planung!P33)="H",$C33/2,0)))))))</f>
        <v>0</v>
      </c>
      <c r="Q33" s="27">
        <f>IF($A33="",0,IF(Mitarbeiter!$G$31=FALSE,0,IF(AND(Mitarbeiter!$E$31&lt;&gt;"",Q$5+6&lt;Mitarbeiter!$E$31),0,IF(AND(Mitarbeiter!$F$31&lt;&gt;"",Q$5&gt;Mitarbeiter!$F$31),0,IF(Planung!Q33="",$C33,IF(ISNUMBER(Planung!Q33),Planung!Q33,IF(UPPER(Planung!Q33)="H",$C33/2,0)))))))</f>
        <v>0</v>
      </c>
      <c r="R33" s="27">
        <f>IF($A33="",0,IF(Mitarbeiter!$G$31=FALSE,0,IF(AND(Mitarbeiter!$E$31&lt;&gt;"",R$5+6&lt;Mitarbeiter!$E$31),0,IF(AND(Mitarbeiter!$F$31&lt;&gt;"",R$5&gt;Mitarbeiter!$F$31),0,IF(Planung!R33="",$C33,IF(ISNUMBER(Planung!R33),Planung!R33,IF(UPPER(Planung!R33)="H",$C33/2,0)))))))</f>
        <v>0</v>
      </c>
      <c r="S33" s="27">
        <f>IF($A33="",0,IF(Mitarbeiter!$G$31=FALSE,0,IF(AND(Mitarbeiter!$E$31&lt;&gt;"",S$5+6&lt;Mitarbeiter!$E$31),0,IF(AND(Mitarbeiter!$F$31&lt;&gt;"",S$5&gt;Mitarbeiter!$F$31),0,IF(Planung!S33="",$C33,IF(ISNUMBER(Planung!S33),Planung!S33,IF(UPPER(Planung!S33)="H",$C33/2,0)))))))</f>
        <v>0.8</v>
      </c>
      <c r="T33" s="27">
        <f>IF($A33="",0,IF(Mitarbeiter!$G$31=FALSE,0,IF(AND(Mitarbeiter!$E$31&lt;&gt;"",T$5+6&lt;Mitarbeiter!$E$31),0,IF(AND(Mitarbeiter!$F$31&lt;&gt;"",T$5&gt;Mitarbeiter!$F$31),0,IF(Planung!T33="",$C33,IF(ISNUMBER(Planung!T33),Planung!T33,IF(UPPER(Planung!T33)="H",$C33/2,0)))))))</f>
        <v>0.8</v>
      </c>
      <c r="U33" s="27">
        <f>IF($A33="",0,IF(Mitarbeiter!$G$31=FALSE,0,IF(AND(Mitarbeiter!$E$31&lt;&gt;"",U$5+6&lt;Mitarbeiter!$E$31),0,IF(AND(Mitarbeiter!$F$31&lt;&gt;"",U$5&gt;Mitarbeiter!$F$31),0,IF(Planung!U33="",$C33,IF(ISNUMBER(Planung!U33),Planung!U33,IF(UPPER(Planung!U33)="H",$C33/2,0)))))))</f>
        <v>0.8</v>
      </c>
      <c r="V33" s="27">
        <f>IF($A33="",0,IF(Mitarbeiter!$G$31=FALSE,0,IF(AND(Mitarbeiter!$E$31&lt;&gt;"",V$5+6&lt;Mitarbeiter!$E$31),0,IF(AND(Mitarbeiter!$F$31&lt;&gt;"",V$5&gt;Mitarbeiter!$F$31),0,IF(Planung!V33="",$C33,IF(ISNUMBER(Planung!V33),Planung!V33,IF(UPPER(Planung!V33)="H",$C33/2,0)))))))</f>
        <v>0.8</v>
      </c>
      <c r="W33" s="27">
        <f>IF($A33="",0,IF(Mitarbeiter!$G$31=FALSE,0,IF(AND(Mitarbeiter!$E$31&lt;&gt;"",W$5+6&lt;Mitarbeiter!$E$31),0,IF(AND(Mitarbeiter!$F$31&lt;&gt;"",W$5&gt;Mitarbeiter!$F$31),0,IF(Planung!W33="",$C33,IF(ISNUMBER(Planung!W33),Planung!W33,IF(UPPER(Planung!W33)="H",$C33/2,0)))))))</f>
        <v>0.8</v>
      </c>
      <c r="X33" s="27">
        <f>IF($A33="",0,IF(Mitarbeiter!$G$31=FALSE,0,IF(AND(Mitarbeiter!$E$31&lt;&gt;"",X$5+6&lt;Mitarbeiter!$E$31),0,IF(AND(Mitarbeiter!$F$31&lt;&gt;"",X$5&gt;Mitarbeiter!$F$31),0,IF(Planung!X33="",$C33,IF(ISNUMBER(Planung!X33),Planung!X33,IF(UPPER(Planung!X33)="H",$C33/2,0)))))))</f>
        <v>0.8</v>
      </c>
      <c r="Y33" s="27">
        <f>IF($A33="",0,IF(Mitarbeiter!$G$31=FALSE,0,IF(AND(Mitarbeiter!$E$31&lt;&gt;"",Y$5+6&lt;Mitarbeiter!$E$31),0,IF(AND(Mitarbeiter!$F$31&lt;&gt;"",Y$5&gt;Mitarbeiter!$F$31),0,IF(Planung!Y33="",$C33,IF(ISNUMBER(Planung!Y33),Planung!Y33,IF(UPPER(Planung!Y33)="H",$C33/2,0)))))))</f>
        <v>0.8</v>
      </c>
      <c r="Z33" s="27">
        <f>IF($A33="",0,IF(Mitarbeiter!$G$31=FALSE,0,IF(AND(Mitarbeiter!$E$31&lt;&gt;"",Z$5+6&lt;Mitarbeiter!$E$31),0,IF(AND(Mitarbeiter!$F$31&lt;&gt;"",Z$5&gt;Mitarbeiter!$F$31),0,IF(Planung!Z33="",$C33,IF(ISNUMBER(Planung!Z33),Planung!Z33,IF(UPPER(Planung!Z33)="H",$C33/2,0)))))))</f>
        <v>0.8</v>
      </c>
      <c r="AA33" s="27">
        <f>IF($A33="",0,IF(Mitarbeiter!$G$31=FALSE,0,IF(AND(Mitarbeiter!$E$31&lt;&gt;"",AA$5+6&lt;Mitarbeiter!$E$31),0,IF(AND(Mitarbeiter!$F$31&lt;&gt;"",AA$5&gt;Mitarbeiter!$F$31),0,IF(Planung!AA33="",$C33,IF(ISNUMBER(Planung!AA33),Planung!AA33,IF(UPPER(Planung!AA33)="H",$C33/2,0)))))))</f>
        <v>0.8</v>
      </c>
      <c r="AB33" s="27">
        <f>IF($A33="",0,IF(Mitarbeiter!$G$31=FALSE,0,IF(AND(Mitarbeiter!$E$31&lt;&gt;"",AB$5+6&lt;Mitarbeiter!$E$31),0,IF(AND(Mitarbeiter!$F$31&lt;&gt;"",AB$5&gt;Mitarbeiter!$F$31),0,IF(Planung!AB33="",$C33,IF(ISNUMBER(Planung!AB33),Planung!AB33,IF(UPPER(Planung!AB33)="H",$C33/2,0)))))))</f>
        <v>0.8</v>
      </c>
      <c r="AC33" s="27">
        <f>IF($A33="",0,IF(Mitarbeiter!$G$31=FALSE,0,IF(AND(Mitarbeiter!$E$31&lt;&gt;"",AC$5+6&lt;Mitarbeiter!$E$31),0,IF(AND(Mitarbeiter!$F$31&lt;&gt;"",AC$5&gt;Mitarbeiter!$F$31),0,IF(Planung!AC33="",$C33,IF(ISNUMBER(Planung!AC33),Planung!AC33,IF(UPPER(Planung!AC33)="H",$C33/2,0)))))))</f>
        <v>0.8</v>
      </c>
      <c r="AD33" s="27">
        <f>IF($A33="",0,IF(Mitarbeiter!$G$31=FALSE,0,IF(AND(Mitarbeiter!$E$31&lt;&gt;"",AD$5+6&lt;Mitarbeiter!$E$31),0,IF(AND(Mitarbeiter!$F$31&lt;&gt;"",AD$5&gt;Mitarbeiter!$F$31),0,IF(Planung!AD33="",$C33,IF(ISNUMBER(Planung!AD33),Planung!AD33,IF(UPPER(Planung!AD33)="H",$C33/2,0)))))))</f>
        <v>0.8</v>
      </c>
      <c r="AE33" s="27">
        <f>IF($A33="",0,IF(Mitarbeiter!$G$31=FALSE,0,IF(AND(Mitarbeiter!$E$31&lt;&gt;"",AE$5+6&lt;Mitarbeiter!$E$31),0,IF(AND(Mitarbeiter!$F$31&lt;&gt;"",AE$5&gt;Mitarbeiter!$F$31),0,IF(Planung!AE33="",$C33,IF(ISNUMBER(Planung!AE33),Planung!AE33,IF(UPPER(Planung!AE33)="H",$C33/2,0)))))))</f>
        <v>0.8</v>
      </c>
      <c r="AF33" s="27">
        <f>IF($A33="",0,IF(Mitarbeiter!$G$31=FALSE,0,IF(AND(Mitarbeiter!$E$31&lt;&gt;"",AF$5+6&lt;Mitarbeiter!$E$31),0,IF(AND(Mitarbeiter!$F$31&lt;&gt;"",AF$5&gt;Mitarbeiter!$F$31),0,IF(Planung!AF33="",$C33,IF(ISNUMBER(Planung!AF33),Planung!AF33,IF(UPPER(Planung!AF33)="H",$C33/2,0)))))))</f>
        <v>0.8</v>
      </c>
      <c r="AG33" s="27">
        <f>IF($A33="",0,IF(Mitarbeiter!$G$31=FALSE,0,IF(AND(Mitarbeiter!$E$31&lt;&gt;"",AG$5+6&lt;Mitarbeiter!$E$31),0,IF(AND(Mitarbeiter!$F$31&lt;&gt;"",AG$5&gt;Mitarbeiter!$F$31),0,IF(Planung!AG33="",$C33,IF(ISNUMBER(Planung!AG33),Planung!AG33,IF(UPPER(Planung!AG33)="H",$C33/2,0)))))))</f>
        <v>0.8</v>
      </c>
      <c r="AH33" s="27">
        <f>IF($A33="",0,IF(Mitarbeiter!$G$31=FALSE,0,IF(AND(Mitarbeiter!$E$31&lt;&gt;"",AH$5+6&lt;Mitarbeiter!$E$31),0,IF(AND(Mitarbeiter!$F$31&lt;&gt;"",AH$5&gt;Mitarbeiter!$F$31),0,IF(Planung!AH33="",$C33,IF(ISNUMBER(Planung!AH33),Planung!AH33,IF(UPPER(Planung!AH33)="H",$C33/2,0)))))))</f>
        <v>0.8</v>
      </c>
      <c r="AI33" s="27">
        <f>IF($A33="",0,IF(Mitarbeiter!$G$31=FALSE,0,IF(AND(Mitarbeiter!$E$31&lt;&gt;"",AI$5+6&lt;Mitarbeiter!$E$31),0,IF(AND(Mitarbeiter!$F$31&lt;&gt;"",AI$5&gt;Mitarbeiter!$F$31),0,IF(Planung!AI33="",$C33,IF(ISNUMBER(Planung!AI33),Planung!AI33,IF(UPPER(Planung!AI33)="H",$C33/2,0)))))))</f>
        <v>0.8</v>
      </c>
      <c r="AJ33" s="27">
        <f>IF($A33="",0,IF(Mitarbeiter!$G$31=FALSE,0,IF(AND(Mitarbeiter!$E$31&lt;&gt;"",AJ$5+6&lt;Mitarbeiter!$E$31),0,IF(AND(Mitarbeiter!$F$31&lt;&gt;"",AJ$5&gt;Mitarbeiter!$F$31),0,IF(Planung!AJ33="",$C33,IF(ISNUMBER(Planung!AJ33),Planung!AJ33,IF(UPPER(Planung!AJ33)="H",$C33/2,0)))))))</f>
        <v>0.8</v>
      </c>
      <c r="AK33" s="27">
        <f>IF($A33="",0,IF(Mitarbeiter!$G$31=FALSE,0,IF(AND(Mitarbeiter!$E$31&lt;&gt;"",AK$5+6&lt;Mitarbeiter!$E$31),0,IF(AND(Mitarbeiter!$F$31&lt;&gt;"",AK$5&gt;Mitarbeiter!$F$31),0,IF(Planung!AK33="",$C33,IF(ISNUMBER(Planung!AK33),Planung!AK33,IF(UPPER(Planung!AK33)="H",$C33/2,0)))))))</f>
        <v>0.8</v>
      </c>
      <c r="AL33" s="27">
        <f>IF($A33="",0,IF(Mitarbeiter!$G$31=FALSE,0,IF(AND(Mitarbeiter!$E$31&lt;&gt;"",AL$5+6&lt;Mitarbeiter!$E$31),0,IF(AND(Mitarbeiter!$F$31&lt;&gt;"",AL$5&gt;Mitarbeiter!$F$31),0,IF(Planung!AL33="",$C33,IF(ISNUMBER(Planung!AL33),Planung!AL33,IF(UPPER(Planung!AL33)="H",$C33/2,0)))))))</f>
        <v>0.8</v>
      </c>
      <c r="AM33" s="27">
        <f>IF($A33="",0,IF(Mitarbeiter!$G$31=FALSE,0,IF(AND(Mitarbeiter!$E$31&lt;&gt;"",AM$5+6&lt;Mitarbeiter!$E$31),0,IF(AND(Mitarbeiter!$F$31&lt;&gt;"",AM$5&gt;Mitarbeiter!$F$31),0,IF(Planung!AM33="",$C33,IF(ISNUMBER(Planung!AM33),Planung!AM33,IF(UPPER(Planung!AM33)="H",$C33/2,0)))))))</f>
        <v>0.8</v>
      </c>
      <c r="AN33" s="27">
        <f>IF($A33="",0,IF(Mitarbeiter!$G$31=FALSE,0,IF(AND(Mitarbeiter!$E$31&lt;&gt;"",AN$5+6&lt;Mitarbeiter!$E$31),0,IF(AND(Mitarbeiter!$F$31&lt;&gt;"",AN$5&gt;Mitarbeiter!$F$31),0,IF(Planung!AN33="",$C33,IF(ISNUMBER(Planung!AN33),Planung!AN33,IF(UPPER(Planung!AN33)="H",$C33/2,0)))))))</f>
        <v>0.8</v>
      </c>
      <c r="AO33" s="27">
        <f>IF($A33="",0,IF(Mitarbeiter!$G$31=FALSE,0,IF(AND(Mitarbeiter!$E$31&lt;&gt;"",AO$5+6&lt;Mitarbeiter!$E$31),0,IF(AND(Mitarbeiter!$F$31&lt;&gt;"",AO$5&gt;Mitarbeiter!$F$31),0,IF(Planung!AO33="",$C33,IF(ISNUMBER(Planung!AO33),Planung!AO33,IF(UPPER(Planung!AO33)="H",$C33/2,0)))))))</f>
        <v>0.8</v>
      </c>
      <c r="AP33" s="27">
        <f>IF($A33="",0,IF(Mitarbeiter!$G$31=FALSE,0,IF(AND(Mitarbeiter!$E$31&lt;&gt;"",AP$5+6&lt;Mitarbeiter!$E$31),0,IF(AND(Mitarbeiter!$F$31&lt;&gt;"",AP$5&gt;Mitarbeiter!$F$31),0,IF(Planung!AP33="",$C33,IF(ISNUMBER(Planung!AP33),Planung!AP33,IF(UPPER(Planung!AP33)="H",$C33/2,0)))))))</f>
        <v>0.8</v>
      </c>
      <c r="AQ33" s="27">
        <f>IF($A33="",0,IF(Mitarbeiter!$G$31=FALSE,0,IF(AND(Mitarbeiter!$E$31&lt;&gt;"",AQ$5+6&lt;Mitarbeiter!$E$31),0,IF(AND(Mitarbeiter!$F$31&lt;&gt;"",AQ$5&gt;Mitarbeiter!$F$31),0,IF(Planung!AQ33="",$C33,IF(ISNUMBER(Planung!AQ33),Planung!AQ33,IF(UPPER(Planung!AQ33)="H",$C33/2,0)))))))</f>
        <v>0.8</v>
      </c>
      <c r="AR33" s="27">
        <f>IF($A33="",0,IF(Mitarbeiter!$G$31=FALSE,0,IF(AND(Mitarbeiter!$E$31&lt;&gt;"",AR$5+6&lt;Mitarbeiter!$E$31),0,IF(AND(Mitarbeiter!$F$31&lt;&gt;"",AR$5&gt;Mitarbeiter!$F$31),0,IF(Planung!AR33="",$C33,IF(ISNUMBER(Planung!AR33),Planung!AR33,IF(UPPER(Planung!AR33)="H",$C33/2,0)))))))</f>
        <v>0.8</v>
      </c>
      <c r="AS33" s="27">
        <f>IF($A33="",0,IF(Mitarbeiter!$G$31=FALSE,0,IF(AND(Mitarbeiter!$E$31&lt;&gt;"",AS$5+6&lt;Mitarbeiter!$E$31),0,IF(AND(Mitarbeiter!$F$31&lt;&gt;"",AS$5&gt;Mitarbeiter!$F$31),0,IF(Planung!AS33="",$C33,IF(ISNUMBER(Planung!AS33),Planung!AS33,IF(UPPER(Planung!AS33)="H",$C33/2,0)))))))</f>
        <v>0.8</v>
      </c>
      <c r="AT33" s="27">
        <f>IF($A33="",0,IF(Mitarbeiter!$G$31=FALSE,0,IF(AND(Mitarbeiter!$E$31&lt;&gt;"",AT$5+6&lt;Mitarbeiter!$E$31),0,IF(AND(Mitarbeiter!$F$31&lt;&gt;"",AT$5&gt;Mitarbeiter!$F$31),0,IF(Planung!AT33="",$C33,IF(ISNUMBER(Planung!AT33),Planung!AT33,IF(UPPER(Planung!AT33)="H",$C33/2,0)))))))</f>
        <v>0.8</v>
      </c>
      <c r="AU33" s="27">
        <f>IF($A33="",0,IF(Mitarbeiter!$G$31=FALSE,0,IF(AND(Mitarbeiter!$E$31&lt;&gt;"",AU$5+6&lt;Mitarbeiter!$E$31),0,IF(AND(Mitarbeiter!$F$31&lt;&gt;"",AU$5&gt;Mitarbeiter!$F$31),0,IF(Planung!AU33="",$C33,IF(ISNUMBER(Planung!AU33),Planung!AU33,IF(UPPER(Planung!AU33)="H",$C33/2,0)))))))</f>
        <v>0.8</v>
      </c>
      <c r="AV33" s="27">
        <f>IF($A33="",0,IF(Mitarbeiter!$G$31=FALSE,0,IF(AND(Mitarbeiter!$E$31&lt;&gt;"",AV$5+6&lt;Mitarbeiter!$E$31),0,IF(AND(Mitarbeiter!$F$31&lt;&gt;"",AV$5&gt;Mitarbeiter!$F$31),0,IF(Planung!AV33="",$C33,IF(ISNUMBER(Planung!AV33),Planung!AV33,IF(UPPER(Planung!AV33)="H",$C33/2,0)))))))</f>
        <v>0.8</v>
      </c>
      <c r="AW33" s="27">
        <f>IF($A33="",0,IF(Mitarbeiter!$G$31=FALSE,0,IF(AND(Mitarbeiter!$E$31&lt;&gt;"",AW$5+6&lt;Mitarbeiter!$E$31),0,IF(AND(Mitarbeiter!$F$31&lt;&gt;"",AW$5&gt;Mitarbeiter!$F$31),0,IF(Planung!AW33="",$C33,IF(ISNUMBER(Planung!AW33),Planung!AW33,IF(UPPER(Planung!AW33)="H",$C33/2,0)))))))</f>
        <v>0.8</v>
      </c>
      <c r="AX33" s="27">
        <f>IF($A33="",0,IF(Mitarbeiter!$G$31=FALSE,0,IF(AND(Mitarbeiter!$E$31&lt;&gt;"",AX$5+6&lt;Mitarbeiter!$E$31),0,IF(AND(Mitarbeiter!$F$31&lt;&gt;"",AX$5&gt;Mitarbeiter!$F$31),0,IF(Planung!AX33="",$C33,IF(ISNUMBER(Planung!AX33),Planung!AX33,IF(UPPER(Planung!AX33)="H",$C33/2,0)))))))</f>
        <v>0.8</v>
      </c>
      <c r="AY33" s="27">
        <f>IF($A33="",0,IF(Mitarbeiter!$G$31=FALSE,0,IF(AND(Mitarbeiter!$E$31&lt;&gt;"",AY$5+6&lt;Mitarbeiter!$E$31),0,IF(AND(Mitarbeiter!$F$31&lt;&gt;"",AY$5&gt;Mitarbeiter!$F$31),0,IF(Planung!AY33="",$C33,IF(ISNUMBER(Planung!AY33),Planung!AY33,IF(UPPER(Planung!AY33)="H",$C33/2,0)))))))</f>
        <v>0.8</v>
      </c>
      <c r="AZ33" s="27">
        <f>IF($A33="",0,IF(Mitarbeiter!$G$31=FALSE,0,IF(AND(Mitarbeiter!$E$31&lt;&gt;"",AZ$5+6&lt;Mitarbeiter!$E$31),0,IF(AND(Mitarbeiter!$F$31&lt;&gt;"",AZ$5&gt;Mitarbeiter!$F$31),0,IF(Planung!AZ33="",$C33,IF(ISNUMBER(Planung!AZ33),Planung!AZ33,IF(UPPER(Planung!AZ33)="H",$C33/2,0)))))))</f>
        <v>0.8</v>
      </c>
      <c r="BA33" s="27">
        <f>IF($A33="",0,IF(Mitarbeiter!$G$31=FALSE,0,IF(AND(Mitarbeiter!$E$31&lt;&gt;"",BA$5+6&lt;Mitarbeiter!$E$31),0,IF(AND(Mitarbeiter!$F$31&lt;&gt;"",BA$5&gt;Mitarbeiter!$F$31),0,IF(Planung!BA33="",$C33,IF(ISNUMBER(Planung!BA33),Planung!BA33,IF(UPPER(Planung!BA33)="H",$C33/2,0)))))))</f>
        <v>0.8</v>
      </c>
      <c r="BB33" s="27">
        <f>IF($A33="",0,IF(Mitarbeiter!$G$31=FALSE,0,IF(AND(Mitarbeiter!$E$31&lt;&gt;"",BB$5+6&lt;Mitarbeiter!$E$31),0,IF(AND(Mitarbeiter!$F$31&lt;&gt;"",BB$5&gt;Mitarbeiter!$F$31),0,IF(Planung!BB33="",$C33,IF(ISNUMBER(Planung!BB33),Planung!BB33,IF(UPPER(Planung!BB33)="H",$C33/2,0)))))))</f>
        <v>0.8</v>
      </c>
      <c r="BC33" s="27">
        <f>IF($A33="",0,IF(Mitarbeiter!$G$31=FALSE,0,IF(AND(Mitarbeiter!$E$31&lt;&gt;"",BC$5+6&lt;Mitarbeiter!$E$31),0,IF(AND(Mitarbeiter!$F$31&lt;&gt;"",BC$5&gt;Mitarbeiter!$F$31),0,IF(Planung!BC33="",$C33,IF(ISNUMBER(Planung!BC33),Planung!BC33,IF(UPPER(Planung!BC33)="H",$C33/2,0)))))))</f>
        <v>0.8</v>
      </c>
      <c r="BD33" s="27">
        <f>IF($A33="",0,IF(Mitarbeiter!$G$31=FALSE,0,IF(AND(Mitarbeiter!$E$31&lt;&gt;"",BD$5+6&lt;Mitarbeiter!$E$31),0,IF(AND(Mitarbeiter!$F$31&lt;&gt;"",BD$5&gt;Mitarbeiter!$F$31),0,IF(Planung!BD33="",$C33,IF(ISNUMBER(Planung!BD33),Planung!BD33,IF(UPPER(Planung!BD33)="H",$C33/2,0)))))))</f>
        <v>0.8</v>
      </c>
      <c r="BE33" s="27">
        <f>IF($A33="",0,IF(Mitarbeiter!$G$31=FALSE,0,IF(AND(Mitarbeiter!$E$31&lt;&gt;"",BE$5+6&lt;Mitarbeiter!$E$31),0,IF(AND(Mitarbeiter!$F$31&lt;&gt;"",BE$5&gt;Mitarbeiter!$F$31),0,IF(Planung!BE33="",$C33,IF(ISNUMBER(Planung!BE33),Planung!BE33,IF(UPPER(Planung!BE33)="H",$C33/2,0)))))))</f>
        <v>0.8</v>
      </c>
      <c r="BF33" s="27">
        <f>IF($A33="",0,IF(Mitarbeiter!$G$31=FALSE,0,IF(AND(Mitarbeiter!$E$31&lt;&gt;"",BF$5+6&lt;Mitarbeiter!$E$31),0,IF(AND(Mitarbeiter!$F$31&lt;&gt;"",BF$5&gt;Mitarbeiter!$F$31),0,IF(Planung!BF33="",$C33,IF(ISNUMBER(Planung!BF33),Planung!BF33,IF(UPPER(Planung!BF33)="H",$C33/2,0)))))))</f>
        <v>0.8</v>
      </c>
      <c r="BG33" s="27">
        <f>IF($A33="",0,IF(Mitarbeiter!$G$31=FALSE,0,IF(AND(Mitarbeiter!$E$31&lt;&gt;"",BG$5+6&lt;Mitarbeiter!$E$31),0,IF(AND(Mitarbeiter!$F$31&lt;&gt;"",BG$5&gt;Mitarbeiter!$F$31),0,IF(Planung!BG33="",$C33,IF(ISNUMBER(Planung!BG33),Planung!BG33,IF(UPPER(Planung!BG33)="H",$C33/2,0)))))))</f>
        <v>0.8</v>
      </c>
      <c r="BH33" s="27">
        <f>IF($A33="",0,IF(Mitarbeiter!$G$31=FALSE,0,IF(AND(Mitarbeiter!$E$31&lt;&gt;"",BH$5+6&lt;Mitarbeiter!$E$31),0,IF(AND(Mitarbeiter!$F$31&lt;&gt;"",BH$5&gt;Mitarbeiter!$F$31),0,IF(Planung!BH33="",$C33,IF(ISNUMBER(Planung!BH33),Planung!BH33,IF(UPPER(Planung!BH33)="H",$C33/2,0)))))))</f>
        <v>0.8</v>
      </c>
      <c r="BI33" s="27">
        <f>IF($A33="",0,IF(Mitarbeiter!$G$31=FALSE,0,IF(AND(Mitarbeiter!$E$31&lt;&gt;"",BI$5+6&lt;Mitarbeiter!$E$31),0,IF(AND(Mitarbeiter!$F$31&lt;&gt;"",BI$5&gt;Mitarbeiter!$F$31),0,IF(Planung!BI33="",$C33,IF(ISNUMBER(Planung!BI33),Planung!BI33,IF(UPPER(Planung!BI33)="H",$C33/2,0)))))))</f>
        <v>0.8</v>
      </c>
      <c r="BJ33" s="27">
        <f>IF($A33="",0,IF(Mitarbeiter!$G$31=FALSE,0,IF(AND(Mitarbeiter!$E$31&lt;&gt;"",BJ$5+6&lt;Mitarbeiter!$E$31),0,IF(AND(Mitarbeiter!$F$31&lt;&gt;"",BJ$5&gt;Mitarbeiter!$F$31),0,IF(Planung!BJ33="",$C33,IF(ISNUMBER(Planung!BJ33),Planung!BJ33,IF(UPPER(Planung!BJ33)="H",$C33/2,0)))))))</f>
        <v>0.8</v>
      </c>
      <c r="BK33" s="27">
        <f>IF($A33="",0,IF(Mitarbeiter!$G$31=FALSE,0,IF(AND(Mitarbeiter!$E$31&lt;&gt;"",BK$5+6&lt;Mitarbeiter!$E$31),0,IF(AND(Mitarbeiter!$F$31&lt;&gt;"",BK$5&gt;Mitarbeiter!$F$31),0,IF(Planung!BK33="",$C33,IF(ISNUMBER(Planung!BK33),Planung!BK33,IF(UPPER(Planung!BK33)="H",$C33/2,0)))))))</f>
        <v>0.8</v>
      </c>
      <c r="BL33" s="27">
        <f>IF($A33="",0,IF(Mitarbeiter!$G$31=FALSE,0,IF(AND(Mitarbeiter!$E$31&lt;&gt;"",BL$5+6&lt;Mitarbeiter!$E$31),0,IF(AND(Mitarbeiter!$F$31&lt;&gt;"",BL$5&gt;Mitarbeiter!$F$31),0,IF(Planung!BL33="",$C33,IF(ISNUMBER(Planung!BL33),Planung!BL33,IF(UPPER(Planung!BL33)="H",$C33/2,0)))))))</f>
        <v>0.8</v>
      </c>
      <c r="BM33" s="27">
        <f>IF($A33="",0,IF(Mitarbeiter!$G$31=FALSE,0,IF(AND(Mitarbeiter!$E$31&lt;&gt;"",BM$5+6&lt;Mitarbeiter!$E$31),0,IF(AND(Mitarbeiter!$F$31&lt;&gt;"",BM$5&gt;Mitarbeiter!$F$31),0,IF(Planung!BM33="",$C33,IF(ISNUMBER(Planung!BM33),Planung!BM33,IF(UPPER(Planung!BM33)="H",$C33/2,0)))))))</f>
        <v>0.8</v>
      </c>
      <c r="BN33" s="27">
        <f>IF($A33="",0,IF(Mitarbeiter!$G$31=FALSE,0,IF(AND(Mitarbeiter!$E$31&lt;&gt;"",BN$5+6&lt;Mitarbeiter!$E$31),0,IF(AND(Mitarbeiter!$F$31&lt;&gt;"",BN$5&gt;Mitarbeiter!$F$31),0,IF(Planung!BN33="",$C33,IF(ISNUMBER(Planung!BN33),Planung!BN33,IF(UPPER(Planung!BN33)="H",$C33/2,0)))))))</f>
        <v>0.8</v>
      </c>
      <c r="BO33" s="27">
        <f>IF($A33="",0,IF(Mitarbeiter!$G$31=FALSE,0,IF(AND(Mitarbeiter!$E$31&lt;&gt;"",BO$5+6&lt;Mitarbeiter!$E$31),0,IF(AND(Mitarbeiter!$F$31&lt;&gt;"",BO$5&gt;Mitarbeiter!$F$31),0,IF(Planung!BO33="",$C33,IF(ISNUMBER(Planung!BO33),Planung!BO33,IF(UPPER(Planung!BO33)="H",$C33/2,0)))))))</f>
        <v>0.8</v>
      </c>
      <c r="BP33" s="27">
        <f>IF($A33="",0,IF(Mitarbeiter!$G$31=FALSE,0,IF(AND(Mitarbeiter!$E$31&lt;&gt;"",BP$5+6&lt;Mitarbeiter!$E$31),0,IF(AND(Mitarbeiter!$F$31&lt;&gt;"",BP$5&gt;Mitarbeiter!$F$31),0,IF(Planung!BP33="",$C33,IF(ISNUMBER(Planung!BP33),Planung!BP33,IF(UPPER(Planung!BP33)="H",$C33/2,0)))))))</f>
        <v>0.8</v>
      </c>
      <c r="BQ33" s="27">
        <f>IF($A33="",0,IF(Mitarbeiter!$G$31=FALSE,0,IF(AND(Mitarbeiter!$E$31&lt;&gt;"",BQ$5+6&lt;Mitarbeiter!$E$31),0,IF(AND(Mitarbeiter!$F$31&lt;&gt;"",BQ$5&gt;Mitarbeiter!$F$31),0,IF(Planung!BQ33="",$C33,IF(ISNUMBER(Planung!BQ33),Planung!BQ33,IF(UPPER(Planung!BQ33)="H",$C33/2,0)))))))</f>
        <v>0.8</v>
      </c>
      <c r="BR33" s="27">
        <f>IF($A33="",0,IF(Mitarbeiter!$G$31=FALSE,0,IF(AND(Mitarbeiter!$E$31&lt;&gt;"",BR$5+6&lt;Mitarbeiter!$E$31),0,IF(AND(Mitarbeiter!$F$31&lt;&gt;"",BR$5&gt;Mitarbeiter!$F$31),0,IF(Planung!BR33="",$C33,IF(ISNUMBER(Planung!BR33),Planung!BR33,IF(UPPER(Planung!BR33)="H",$C33/2,0)))))))</f>
        <v>0.8</v>
      </c>
      <c r="BS33" s="27">
        <f>IF($A33="",0,IF(Mitarbeiter!$G$31=FALSE,0,IF(AND(Mitarbeiter!$E$31&lt;&gt;"",BS$5+6&lt;Mitarbeiter!$E$31),0,IF(AND(Mitarbeiter!$F$31&lt;&gt;"",BS$5&gt;Mitarbeiter!$F$31),0,IF(Planung!BS33="",$C33,IF(ISNUMBER(Planung!BS33),Planung!BS33,IF(UPPER(Planung!BS33)="H",$C33/2,0)))))))</f>
        <v>0.8</v>
      </c>
      <c r="BT33" s="27">
        <f>IF($A33="",0,IF(Mitarbeiter!$G$31=FALSE,0,IF(AND(Mitarbeiter!$E$31&lt;&gt;"",BT$5+6&lt;Mitarbeiter!$E$31),0,IF(AND(Mitarbeiter!$F$31&lt;&gt;"",BT$5&gt;Mitarbeiter!$F$31),0,IF(Planung!BT33="",$C33,IF(ISNUMBER(Planung!BT33),Planung!BT33,IF(UPPER(Planung!BT33)="H",$C33/2,0)))))))</f>
        <v>0.8</v>
      </c>
      <c r="BU33" s="27">
        <f>IF($A33="",0,IF(Mitarbeiter!$G$31=FALSE,0,IF(AND(Mitarbeiter!$E$31&lt;&gt;"",BU$5+6&lt;Mitarbeiter!$E$31),0,IF(AND(Mitarbeiter!$F$31&lt;&gt;"",BU$5&gt;Mitarbeiter!$F$31),0,IF(Planung!BU33="",$C33,IF(ISNUMBER(Planung!BU33),Planung!BU33,IF(UPPER(Planung!BU33)="H",$C33/2,0)))))))</f>
        <v>0.8</v>
      </c>
      <c r="BV33" s="27">
        <f>IF($A33="",0,IF(Mitarbeiter!$G$31=FALSE,0,IF(AND(Mitarbeiter!$E$31&lt;&gt;"",BV$5+6&lt;Mitarbeiter!$E$31),0,IF(AND(Mitarbeiter!$F$31&lt;&gt;"",BV$5&gt;Mitarbeiter!$F$31),0,IF(Planung!BV33="",$C33,IF(ISNUMBER(Planung!BV33),Planung!BV33,IF(UPPER(Planung!BV33)="H",$C33/2,0)))))))</f>
        <v>0.8</v>
      </c>
      <c r="BW33" s="27">
        <f>IF($A33="",0,IF(Mitarbeiter!$G$31=FALSE,0,IF(AND(Mitarbeiter!$E$31&lt;&gt;"",BW$5+6&lt;Mitarbeiter!$E$31),0,IF(AND(Mitarbeiter!$F$31&lt;&gt;"",BW$5&gt;Mitarbeiter!$F$31),0,IF(Planung!BW33="",$C33,IF(ISNUMBER(Planung!BW33),Planung!BW33,IF(UPPER(Planung!BW33)="H",$C33/2,0)))))))</f>
        <v>0.8</v>
      </c>
      <c r="BX33" s="27">
        <f>IF($A33="",0,IF(Mitarbeiter!$G$31=FALSE,0,IF(AND(Mitarbeiter!$E$31&lt;&gt;"",BX$5+6&lt;Mitarbeiter!$E$31),0,IF(AND(Mitarbeiter!$F$31&lt;&gt;"",BX$5&gt;Mitarbeiter!$F$31),0,IF(Planung!BX33="",$C33,IF(ISNUMBER(Planung!BX33),Planung!BX33,IF(UPPER(Planung!BX33)="H",$C33/2,0)))))))</f>
        <v>0.8</v>
      </c>
      <c r="BY33" s="27">
        <f>IF($A33="",0,IF(Mitarbeiter!$G$31=FALSE,0,IF(AND(Mitarbeiter!$E$31&lt;&gt;"",BY$5+6&lt;Mitarbeiter!$E$31),0,IF(AND(Mitarbeiter!$F$31&lt;&gt;"",BY$5&gt;Mitarbeiter!$F$31),0,IF(Planung!BY33="",$C33,IF(ISNUMBER(Planung!BY33),Planung!BY33,IF(UPPER(Planung!BY33)="H",$C33/2,0)))))))</f>
        <v>0.8</v>
      </c>
      <c r="BZ33" s="27">
        <f>IF($A33="",0,IF(Mitarbeiter!$G$31=FALSE,0,IF(AND(Mitarbeiter!$E$31&lt;&gt;"",BZ$5+6&lt;Mitarbeiter!$E$31),0,IF(AND(Mitarbeiter!$F$31&lt;&gt;"",BZ$5&gt;Mitarbeiter!$F$31),0,IF(Planung!BZ33="",$C33,IF(ISNUMBER(Planung!BZ33),Planung!BZ33,IF(UPPER(Planung!BZ33)="H",$C33/2,0)))))))</f>
        <v>0.8</v>
      </c>
      <c r="CA33" s="27">
        <f>IF($A33="",0,IF(Mitarbeiter!$G$31=FALSE,0,IF(AND(Mitarbeiter!$E$31&lt;&gt;"",CA$5+6&lt;Mitarbeiter!$E$31),0,IF(AND(Mitarbeiter!$F$31&lt;&gt;"",CA$5&gt;Mitarbeiter!$F$31),0,IF(Planung!CA33="",$C33,IF(ISNUMBER(Planung!CA33),Planung!CA33,IF(UPPER(Planung!CA33)="H",$C33/2,0)))))))</f>
        <v>0.8</v>
      </c>
      <c r="CB33" s="27">
        <f>IF($A33="",0,IF(Mitarbeiter!$G$31=FALSE,0,IF(AND(Mitarbeiter!$E$31&lt;&gt;"",CB$5+6&lt;Mitarbeiter!$E$31),0,IF(AND(Mitarbeiter!$F$31&lt;&gt;"",CB$5&gt;Mitarbeiter!$F$31),0,IF(Planung!CB33="",$C33,IF(ISNUMBER(Planung!CB33),Planung!CB33,IF(UPPER(Planung!CB33)="H",$C33/2,0)))))))</f>
        <v>0.8</v>
      </c>
      <c r="CC33" s="27">
        <f>IF($A33="",0,IF(Mitarbeiter!$G$31=FALSE,0,IF(AND(Mitarbeiter!$E$31&lt;&gt;"",CC$5+6&lt;Mitarbeiter!$E$31),0,IF(AND(Mitarbeiter!$F$31&lt;&gt;"",CC$5&gt;Mitarbeiter!$F$31),0,IF(Planung!CC33="",$C33,IF(ISNUMBER(Planung!CC33),Planung!CC33,IF(UPPER(Planung!CC33)="H",$C33/2,0)))))))</f>
        <v>0.8</v>
      </c>
      <c r="CD33" s="27">
        <f>IF($A33="",0,IF(Mitarbeiter!$G$31=FALSE,0,IF(AND(Mitarbeiter!$E$31&lt;&gt;"",CD$5+6&lt;Mitarbeiter!$E$31),0,IF(AND(Mitarbeiter!$F$31&lt;&gt;"",CD$5&gt;Mitarbeiter!$F$31),0,IF(Planung!CD33="",$C33,IF(ISNUMBER(Planung!CD33),Planung!CD33,IF(UPPER(Planung!CD33)="H",$C33/2,0)))))))</f>
        <v>0.8</v>
      </c>
      <c r="CE33" s="27">
        <f>IF($A33="",0,IF(Mitarbeiter!$G$31=FALSE,0,IF(AND(Mitarbeiter!$E$31&lt;&gt;"",CE$5+6&lt;Mitarbeiter!$E$31),0,IF(AND(Mitarbeiter!$F$31&lt;&gt;"",CE$5&gt;Mitarbeiter!$F$31),0,IF(Planung!CE33="",$C33,IF(ISNUMBER(Planung!CE33),Planung!CE33,IF(UPPER(Planung!CE33)="H",$C33/2,0)))))))</f>
        <v>0.8</v>
      </c>
      <c r="CF33" s="27">
        <f>IF($A33="",0,IF(Mitarbeiter!$G$31=FALSE,0,IF(AND(Mitarbeiter!$E$31&lt;&gt;"",CF$5+6&lt;Mitarbeiter!$E$31),0,IF(AND(Mitarbeiter!$F$31&lt;&gt;"",CF$5&gt;Mitarbeiter!$F$31),0,IF(Planung!CF33="",$C33,IF(ISNUMBER(Planung!CF33),Planung!CF33,IF(UPPER(Planung!CF33)="H",$C33/2,0)))))))</f>
        <v>0.8</v>
      </c>
      <c r="CG33" s="27">
        <f>IF($A33="",0,IF(Mitarbeiter!$G$31=FALSE,0,IF(AND(Mitarbeiter!$E$31&lt;&gt;"",CG$5+6&lt;Mitarbeiter!$E$31),0,IF(AND(Mitarbeiter!$F$31&lt;&gt;"",CG$5&gt;Mitarbeiter!$F$31),0,IF(Planung!CG33="",$C33,IF(ISNUMBER(Planung!CG33),Planung!CG33,IF(UPPER(Planung!CG33)="H",$C33/2,0)))))))</f>
        <v>0.8</v>
      </c>
      <c r="CH33" s="27">
        <f>IF($A33="",0,IF(Mitarbeiter!$G$31=FALSE,0,IF(AND(Mitarbeiter!$E$31&lt;&gt;"",CH$5+6&lt;Mitarbeiter!$E$31),0,IF(AND(Mitarbeiter!$F$31&lt;&gt;"",CH$5&gt;Mitarbeiter!$F$31),0,IF(Planung!CH33="",$C33,IF(ISNUMBER(Planung!CH33),Planung!CH33,IF(UPPER(Planung!CH33)="H",$C33/2,0)))))))</f>
        <v>0.8</v>
      </c>
      <c r="CI33" s="27">
        <f>IF($A33="",0,IF(Mitarbeiter!$G$31=FALSE,0,IF(AND(Mitarbeiter!$E$31&lt;&gt;"",CI$5+6&lt;Mitarbeiter!$E$31),0,IF(AND(Mitarbeiter!$F$31&lt;&gt;"",CI$5&gt;Mitarbeiter!$F$31),0,IF(Planung!CI33="",$C33,IF(ISNUMBER(Planung!CI33),Planung!CI33,IF(UPPER(Planung!CI33)="H",$C33/2,0)))))))</f>
        <v>0.8</v>
      </c>
      <c r="CJ33" s="27">
        <f>IF($A33="",0,IF(Mitarbeiter!$G$31=FALSE,0,IF(AND(Mitarbeiter!$E$31&lt;&gt;"",CJ$5+6&lt;Mitarbeiter!$E$31),0,IF(AND(Mitarbeiter!$F$31&lt;&gt;"",CJ$5&gt;Mitarbeiter!$F$31),0,IF(Planung!CJ33="",$C33,IF(ISNUMBER(Planung!CJ33),Planung!CJ33,IF(UPPER(Planung!CJ33)="H",$C33/2,0)))))))</f>
        <v>0.8</v>
      </c>
      <c r="CK33" s="27">
        <f>IF($A33="",0,IF(Mitarbeiter!$G$31=FALSE,0,IF(AND(Mitarbeiter!$E$31&lt;&gt;"",CK$5+6&lt;Mitarbeiter!$E$31),0,IF(AND(Mitarbeiter!$F$31&lt;&gt;"",CK$5&gt;Mitarbeiter!$F$31),0,IF(Planung!CK33="",$C33,IF(ISNUMBER(Planung!CK33),Planung!CK33,IF(UPPER(Planung!CK33)="H",$C33/2,0)))))))</f>
        <v>0.8</v>
      </c>
      <c r="CL33" s="27">
        <f>IF($A33="",0,IF(Mitarbeiter!$G$31=FALSE,0,IF(AND(Mitarbeiter!$E$31&lt;&gt;"",CL$5+6&lt;Mitarbeiter!$E$31),0,IF(AND(Mitarbeiter!$F$31&lt;&gt;"",CL$5&gt;Mitarbeiter!$F$31),0,IF(Planung!CL33="",$C33,IF(ISNUMBER(Planung!CL33),Planung!CL33,IF(UPPER(Planung!CL33)="H",$C33/2,0)))))))</f>
        <v>0.8</v>
      </c>
      <c r="CM33" s="27">
        <f>IF($A33="",0,IF(Mitarbeiter!$G$31=FALSE,0,IF(AND(Mitarbeiter!$E$31&lt;&gt;"",CM$5+6&lt;Mitarbeiter!$E$31),0,IF(AND(Mitarbeiter!$F$31&lt;&gt;"",CM$5&gt;Mitarbeiter!$F$31),0,IF(Planung!CM33="",$C33,IF(ISNUMBER(Planung!CM33),Planung!CM33,IF(UPPER(Planung!CM33)="H",$C33/2,0)))))))</f>
        <v>0.8</v>
      </c>
      <c r="CN33" s="27">
        <f>IF($A33="",0,IF(Mitarbeiter!$G$31=FALSE,0,IF(AND(Mitarbeiter!$E$31&lt;&gt;"",CN$5+6&lt;Mitarbeiter!$E$31),0,IF(AND(Mitarbeiter!$F$31&lt;&gt;"",CN$5&gt;Mitarbeiter!$F$31),0,IF(Planung!CN33="",$C33,IF(ISNUMBER(Planung!CN33),Planung!CN33,IF(UPPER(Planung!CN33)="H",$C33/2,0)))))))</f>
        <v>0.8</v>
      </c>
      <c r="CO33" s="27">
        <f>IF($A33="",0,IF(Mitarbeiter!$G$31=FALSE,0,IF(AND(Mitarbeiter!$E$31&lt;&gt;"",CO$5+6&lt;Mitarbeiter!$E$31),0,IF(AND(Mitarbeiter!$F$31&lt;&gt;"",CO$5&gt;Mitarbeiter!$F$31),0,IF(Planung!CO33="",$C33,IF(ISNUMBER(Planung!CO33),Planung!CO33,IF(UPPER(Planung!CO33)="H",$C33/2,0)))))))</f>
        <v>0.8</v>
      </c>
      <c r="CP33" s="27">
        <f>IF($A33="",0,IF(Mitarbeiter!$G$31=FALSE,0,IF(AND(Mitarbeiter!$E$31&lt;&gt;"",CP$5+6&lt;Mitarbeiter!$E$31),0,IF(AND(Mitarbeiter!$F$31&lt;&gt;"",CP$5&gt;Mitarbeiter!$F$31),0,IF(Planung!CP33="",$C33,IF(ISNUMBER(Planung!CP33),Planung!CP33,IF(UPPER(Planung!CP33)="H",$C33/2,0)))))))</f>
        <v>0.8</v>
      </c>
      <c r="CQ33" s="27">
        <f>IF($A33="",0,IF(Mitarbeiter!$G$31=FALSE,0,IF(AND(Mitarbeiter!$E$31&lt;&gt;"",CQ$5+6&lt;Mitarbeiter!$E$31),0,IF(AND(Mitarbeiter!$F$31&lt;&gt;"",CQ$5&gt;Mitarbeiter!$F$31),0,IF(Planung!CQ33="",$C33,IF(ISNUMBER(Planung!CQ33),Planung!CQ33,IF(UPPER(Planung!CQ33)="H",$C33/2,0)))))))</f>
        <v>0.8</v>
      </c>
      <c r="CR33" s="27">
        <f>IF($A33="",0,IF(Mitarbeiter!$G$31=FALSE,0,IF(AND(Mitarbeiter!$E$31&lt;&gt;"",CR$5+6&lt;Mitarbeiter!$E$31),0,IF(AND(Mitarbeiter!$F$31&lt;&gt;"",CR$5&gt;Mitarbeiter!$F$31),0,IF(Planung!CR33="",$C33,IF(ISNUMBER(Planung!CR33),Planung!CR33,IF(UPPER(Planung!CR33)="H",$C33/2,0)))))))</f>
        <v>0.8</v>
      </c>
      <c r="CS33" s="27">
        <f>IF($A33="",0,IF(Mitarbeiter!$G$31=FALSE,0,IF(AND(Mitarbeiter!$E$31&lt;&gt;"",CS$5+6&lt;Mitarbeiter!$E$31),0,IF(AND(Mitarbeiter!$F$31&lt;&gt;"",CS$5&gt;Mitarbeiter!$F$31),0,IF(Planung!CS33="",$C33,IF(ISNUMBER(Planung!CS33),Planung!CS33,IF(UPPER(Planung!CS33)="H",$C33/2,0)))))))</f>
        <v>0.8</v>
      </c>
      <c r="CT33" s="27">
        <f>IF($A33="",0,IF(Mitarbeiter!$G$31=FALSE,0,IF(AND(Mitarbeiter!$E$31&lt;&gt;"",CT$5+6&lt;Mitarbeiter!$E$31),0,IF(AND(Mitarbeiter!$F$31&lt;&gt;"",CT$5&gt;Mitarbeiter!$F$31),0,IF(Planung!CT33="",$C33,IF(ISNUMBER(Planung!CT33),Planung!CT33,IF(UPPER(Planung!CT33)="H",$C33/2,0)))))))</f>
        <v>0.8</v>
      </c>
      <c r="CU33" s="27">
        <f>IF($A33="",0,IF(Mitarbeiter!$G$31=FALSE,0,IF(AND(Mitarbeiter!$E$31&lt;&gt;"",CU$5+6&lt;Mitarbeiter!$E$31),0,IF(AND(Mitarbeiter!$F$31&lt;&gt;"",CU$5&gt;Mitarbeiter!$F$31),0,IF(Planung!CU33="",$C33,IF(ISNUMBER(Planung!CU33),Planung!CU33,IF(UPPER(Planung!CU33)="H",$C33/2,0)))))))</f>
        <v>0.8</v>
      </c>
      <c r="CV33" s="27">
        <f>IF($A33="",0,IF(Mitarbeiter!$G$31=FALSE,0,IF(AND(Mitarbeiter!$E$31&lt;&gt;"",CV$5+6&lt;Mitarbeiter!$E$31),0,IF(AND(Mitarbeiter!$F$31&lt;&gt;"",CV$5&gt;Mitarbeiter!$F$31),0,IF(Planung!CV33="",$C33,IF(ISNUMBER(Planung!CV33),Planung!CV33,IF(UPPER(Planung!CV33)="H",$C33/2,0)))))))</f>
        <v>0.8</v>
      </c>
      <c r="CW33" s="27">
        <f>IF($A33="",0,IF(Mitarbeiter!$G$31=FALSE,0,IF(AND(Mitarbeiter!$E$31&lt;&gt;"",CW$5+6&lt;Mitarbeiter!$E$31),0,IF(AND(Mitarbeiter!$F$31&lt;&gt;"",CW$5&gt;Mitarbeiter!$F$31),0,IF(Planung!CW33="",$C33,IF(ISNUMBER(Planung!CW33),Planung!CW33,IF(UPPER(Planung!CW33)="H",$C33/2,0)))))))</f>
        <v>0.8</v>
      </c>
      <c r="CX33" s="27">
        <f>IF($A33="",0,IF(Mitarbeiter!$G$31=FALSE,0,IF(AND(Mitarbeiter!$E$31&lt;&gt;"",CX$5+6&lt;Mitarbeiter!$E$31),0,IF(AND(Mitarbeiter!$F$31&lt;&gt;"",CX$5&gt;Mitarbeiter!$F$31),0,IF(Planung!CX33="",$C33,IF(ISNUMBER(Planung!CX33),Planung!CX33,IF(UPPER(Planung!CX33)="H",$C33/2,0)))))))</f>
        <v>0.8</v>
      </c>
      <c r="CY33" s="27">
        <f>IF($A33="",0,IF(Mitarbeiter!$G$31=FALSE,0,IF(AND(Mitarbeiter!$E$31&lt;&gt;"",CY$5+6&lt;Mitarbeiter!$E$31),0,IF(AND(Mitarbeiter!$F$31&lt;&gt;"",CY$5&gt;Mitarbeiter!$F$31),0,IF(Planung!CY33="",$C33,IF(ISNUMBER(Planung!CY33),Planung!CY33,IF(UPPER(Planung!CY33)="H",$C33/2,0)))))))</f>
        <v>0.8</v>
      </c>
      <c r="CZ33" s="27">
        <f>IF($A33="",0,IF(Mitarbeiter!$G$31=FALSE,0,IF(AND(Mitarbeiter!$E$31&lt;&gt;"",CZ$5+6&lt;Mitarbeiter!$E$31),0,IF(AND(Mitarbeiter!$F$31&lt;&gt;"",CZ$5&gt;Mitarbeiter!$F$31),0,IF(Planung!CZ33="",$C33,IF(ISNUMBER(Planung!CZ33),Planung!CZ33,IF(UPPER(Planung!CZ33)="H",$C33/2,0)))))))</f>
        <v>0.8</v>
      </c>
      <c r="DA33" s="27">
        <f>IF($A33="",0,IF(Mitarbeiter!$G$31=FALSE,0,IF(AND(Mitarbeiter!$E$31&lt;&gt;"",DA$5+6&lt;Mitarbeiter!$E$31),0,IF(AND(Mitarbeiter!$F$31&lt;&gt;"",DA$5&gt;Mitarbeiter!$F$31),0,IF(Planung!DA33="",$C33,IF(ISNUMBER(Planung!DA33),Planung!DA33,IF(UPPER(Planung!DA33)="H",$C33/2,0)))))))</f>
        <v>0.8</v>
      </c>
      <c r="DB33" s="27">
        <f>IF($A33="",0,IF(Mitarbeiter!$G$31=FALSE,0,IF(AND(Mitarbeiter!$E$31&lt;&gt;"",DB$5+6&lt;Mitarbeiter!$E$31),0,IF(AND(Mitarbeiter!$F$31&lt;&gt;"",DB$5&gt;Mitarbeiter!$F$31),0,IF(Planung!DB33="",$C33,IF(ISNUMBER(Planung!DB33),Planung!DB33,IF(UPPER(Planung!DB33)="H",$C33/2,0)))))))</f>
        <v>0.8</v>
      </c>
      <c r="DC33" s="27">
        <f>IF($A33="",0,IF(Mitarbeiter!$G$31=FALSE,0,IF(AND(Mitarbeiter!$E$31&lt;&gt;"",DC$5+6&lt;Mitarbeiter!$E$31),0,IF(AND(Mitarbeiter!$F$31&lt;&gt;"",DC$5&gt;Mitarbeiter!$F$31),0,IF(Planung!DC33="",$C33,IF(ISNUMBER(Planung!DC33),Planung!DC33,IF(UPPER(Planung!DC33)="H",$C33/2,0)))))))</f>
        <v>0.8</v>
      </c>
      <c r="DD33" s="27">
        <f>IF($A33="",0,IF(Mitarbeiter!$G$31=FALSE,0,IF(AND(Mitarbeiter!$E$31&lt;&gt;"",DD$5+6&lt;Mitarbeiter!$E$31),0,IF(AND(Mitarbeiter!$F$31&lt;&gt;"",DD$5&gt;Mitarbeiter!$F$31),0,IF(Planung!DD33="",$C33,IF(ISNUMBER(Planung!DD33),Planung!DD33,IF(UPPER(Planung!DD33)="H",$C33/2,0)))))))</f>
        <v>0.8</v>
      </c>
      <c r="DE33" s="27">
        <f>IF($A33="",0,IF(Mitarbeiter!$G$31=FALSE,0,IF(AND(Mitarbeiter!$E$31&lt;&gt;"",DE$5+6&lt;Mitarbeiter!$E$31),0,IF(AND(Mitarbeiter!$F$31&lt;&gt;"",DE$5&gt;Mitarbeiter!$F$31),0,IF(Planung!DE33="",$C33,IF(ISNUMBER(Planung!DE33),Planung!DE33,IF(UPPER(Planung!DE33)="H",$C33/2,0)))))))</f>
        <v>0.8</v>
      </c>
      <c r="DF33" s="27">
        <f>IF($A33="",0,IF(Mitarbeiter!$G$31=FALSE,0,IF(AND(Mitarbeiter!$E$31&lt;&gt;"",DF$5+6&lt;Mitarbeiter!$E$31),0,IF(AND(Mitarbeiter!$F$31&lt;&gt;"",DF$5&gt;Mitarbeiter!$F$31),0,IF(Planung!DF33="",$C33,IF(ISNUMBER(Planung!DF33),Planung!DF33,IF(UPPER(Planung!DF33)="H",$C33/2,0)))))))</f>
        <v>0.8</v>
      </c>
      <c r="DG33" s="27">
        <f>IF($A33="",0,IF(Mitarbeiter!$G$31=FALSE,0,IF(AND(Mitarbeiter!$E$31&lt;&gt;"",DG$5+6&lt;Mitarbeiter!$E$31),0,IF(AND(Mitarbeiter!$F$31&lt;&gt;"",DG$5&gt;Mitarbeiter!$F$31),0,IF(Planung!DG33="",$C33,IF(ISNUMBER(Planung!DG33),Planung!DG33,IF(UPPER(Planung!DG33)="H",$C33/2,0)))))))</f>
        <v>0.8</v>
      </c>
      <c r="DH33" s="27">
        <f>IF($A33="",0,IF(Mitarbeiter!$G$31=FALSE,0,IF(AND(Mitarbeiter!$E$31&lt;&gt;"",DH$5+6&lt;Mitarbeiter!$E$31),0,IF(AND(Mitarbeiter!$F$31&lt;&gt;"",DH$5&gt;Mitarbeiter!$F$31),0,IF(Planung!DH33="",$C33,IF(ISNUMBER(Planung!DH33),Planung!DH33,IF(UPPER(Planung!DH33)="H",$C33/2,0)))))))</f>
        <v>0.8</v>
      </c>
      <c r="DI33" s="27">
        <f>IF($A33="",0,IF(Mitarbeiter!$G$31=FALSE,0,IF(AND(Mitarbeiter!$E$31&lt;&gt;"",DI$5+6&lt;Mitarbeiter!$E$31),0,IF(AND(Mitarbeiter!$F$31&lt;&gt;"",DI$5&gt;Mitarbeiter!$F$31),0,IF(Planung!DI33="",$C33,IF(ISNUMBER(Planung!DI33),Planung!DI33,IF(UPPER(Planung!DI33)="H",$C33/2,0)))))))</f>
        <v>0.8</v>
      </c>
      <c r="DJ33" s="27">
        <f>IF($A33="",0,IF(Mitarbeiter!$G$31=FALSE,0,IF(AND(Mitarbeiter!$E$31&lt;&gt;"",DJ$5+6&lt;Mitarbeiter!$E$31),0,IF(AND(Mitarbeiter!$F$31&lt;&gt;"",DJ$5&gt;Mitarbeiter!$F$31),0,IF(Planung!DJ33="",$C33,IF(ISNUMBER(Planung!DJ33),Planung!DJ33,IF(UPPER(Planung!DJ33)="H",$C33/2,0)))))))</f>
        <v>0.8</v>
      </c>
      <c r="DK33" s="27">
        <f>IF($A33="",0,IF(Mitarbeiter!$G$31=FALSE,0,IF(AND(Mitarbeiter!$E$31&lt;&gt;"",DK$5+6&lt;Mitarbeiter!$E$31),0,IF(AND(Mitarbeiter!$F$31&lt;&gt;"",DK$5&gt;Mitarbeiter!$F$31),0,IF(Planung!DK33="",$C33,IF(ISNUMBER(Planung!DK33),Planung!DK33,IF(UPPER(Planung!DK33)="H",$C33/2,0)))))))</f>
        <v>0.8</v>
      </c>
      <c r="DL33" s="27">
        <f>IF($A33="",0,IF(Mitarbeiter!$G$31=FALSE,0,IF(AND(Mitarbeiter!$E$31&lt;&gt;"",DL$5+6&lt;Mitarbeiter!$E$31),0,IF(AND(Mitarbeiter!$F$31&lt;&gt;"",DL$5&gt;Mitarbeiter!$F$31),0,IF(Planung!DL33="",$C33,IF(ISNUMBER(Planung!DL33),Planung!DL33,IF(UPPER(Planung!DL33)="H",$C33/2,0)))))))</f>
        <v>0.8</v>
      </c>
      <c r="DM33" s="27">
        <f>IF($A33="",0,IF(Mitarbeiter!$G$31=FALSE,0,IF(AND(Mitarbeiter!$E$31&lt;&gt;"",DM$5+6&lt;Mitarbeiter!$E$31),0,IF(AND(Mitarbeiter!$F$31&lt;&gt;"",DM$5&gt;Mitarbeiter!$F$31),0,IF(Planung!DM33="",$C33,IF(ISNUMBER(Planung!DM33),Planung!DM33,IF(UPPER(Planung!DM33)="H",$C33/2,0)))))))</f>
        <v>0.8</v>
      </c>
      <c r="DN33" s="27">
        <f>IF($A33="",0,IF(Mitarbeiter!$G$31=FALSE,0,IF(AND(Mitarbeiter!$E$31&lt;&gt;"",DN$5+6&lt;Mitarbeiter!$E$31),0,IF(AND(Mitarbeiter!$F$31&lt;&gt;"",DN$5&gt;Mitarbeiter!$F$31),0,IF(Planung!DN33="",$C33,IF(ISNUMBER(Planung!DN33),Planung!DN33,IF(UPPER(Planung!DN33)="H",$C33/2,0)))))))</f>
        <v>0.8</v>
      </c>
      <c r="DO33" s="27">
        <f>IF($A33="",0,IF(Mitarbeiter!$G$31=FALSE,0,IF(AND(Mitarbeiter!$E$31&lt;&gt;"",DO$5+6&lt;Mitarbeiter!$E$31),0,IF(AND(Mitarbeiter!$F$31&lt;&gt;"",DO$5&gt;Mitarbeiter!$F$31),0,IF(Planung!DO33="",$C33,IF(ISNUMBER(Planung!DO33),Planung!DO33,IF(UPPER(Planung!DO33)="H",$C33/2,0)))))))</f>
        <v>0.8</v>
      </c>
      <c r="DP33" s="27">
        <f>IF($A33="",0,IF(Mitarbeiter!$G$31=FALSE,0,IF(AND(Mitarbeiter!$E$31&lt;&gt;"",DP$5+6&lt;Mitarbeiter!$E$31),0,IF(AND(Mitarbeiter!$F$31&lt;&gt;"",DP$5&gt;Mitarbeiter!$F$31),0,IF(Planung!DP33="",$C33,IF(ISNUMBER(Planung!DP33),Planung!DP33,IF(UPPER(Planung!DP33)="H",$C33/2,0)))))))</f>
        <v>0.8</v>
      </c>
      <c r="DQ33" s="27">
        <f>IF($A33="",0,IF(Mitarbeiter!$G$31=FALSE,0,IF(AND(Mitarbeiter!$E$31&lt;&gt;"",DQ$5+6&lt;Mitarbeiter!$E$31),0,IF(AND(Mitarbeiter!$F$31&lt;&gt;"",DQ$5&gt;Mitarbeiter!$F$31),0,IF(Planung!DQ33="",$C33,IF(ISNUMBER(Planung!DQ33),Planung!DQ33,IF(UPPER(Planung!DQ33)="H",$C33/2,0)))))))</f>
        <v>0.8</v>
      </c>
      <c r="DR33" s="27">
        <f>IF($A33="",0,IF(Mitarbeiter!$G$31=FALSE,0,IF(AND(Mitarbeiter!$E$31&lt;&gt;"",DR$5+6&lt;Mitarbeiter!$E$31),0,IF(AND(Mitarbeiter!$F$31&lt;&gt;"",DR$5&gt;Mitarbeiter!$F$31),0,IF(Planung!DR33="",$C33,IF(ISNUMBER(Planung!DR33),Planung!DR33,IF(UPPER(Planung!DR33)="H",$C33/2,0)))))))</f>
        <v>0.8</v>
      </c>
      <c r="DS33" s="27">
        <f>IF($A33="",0,IF(Mitarbeiter!$G$31=FALSE,0,IF(AND(Mitarbeiter!$E$31&lt;&gt;"",DS$5+6&lt;Mitarbeiter!$E$31),0,IF(AND(Mitarbeiter!$F$31&lt;&gt;"",DS$5&gt;Mitarbeiter!$F$31),0,IF(Planung!DS33="",$C33,IF(ISNUMBER(Planung!DS33),Planung!DS33,IF(UPPER(Planung!DS33)="H",$C33/2,0)))))))</f>
        <v>0.8</v>
      </c>
      <c r="DT33" s="27">
        <f>IF($A33="",0,IF(Mitarbeiter!$G$31=FALSE,0,IF(AND(Mitarbeiter!$E$31&lt;&gt;"",DT$5+6&lt;Mitarbeiter!$E$31),0,IF(AND(Mitarbeiter!$F$31&lt;&gt;"",DT$5&gt;Mitarbeiter!$F$31),0,IF(Planung!DT33="",$C33,IF(ISNUMBER(Planung!DT33),Planung!DT33,IF(UPPER(Planung!DT33)="H",$C33/2,0)))))))</f>
        <v>0.8</v>
      </c>
      <c r="DU33" s="27">
        <f>IF($A33="",0,IF(Mitarbeiter!$G$31=FALSE,0,IF(AND(Mitarbeiter!$E$31&lt;&gt;"",DU$5+6&lt;Mitarbeiter!$E$31),0,IF(AND(Mitarbeiter!$F$31&lt;&gt;"",DU$5&gt;Mitarbeiter!$F$31),0,IF(Planung!DU33="",$C33,IF(ISNUMBER(Planung!DU33),Planung!DU33,IF(UPPER(Planung!DU33)="H",$C33/2,0)))))))</f>
        <v>0.8</v>
      </c>
      <c r="DV33" s="27">
        <f>IF($A33="",0,IF(Mitarbeiter!$G$31=FALSE,0,IF(AND(Mitarbeiter!$E$31&lt;&gt;"",DV$5+6&lt;Mitarbeiter!$E$31),0,IF(AND(Mitarbeiter!$F$31&lt;&gt;"",DV$5&gt;Mitarbeiter!$F$31),0,IF(Planung!DV33="",$C33,IF(ISNUMBER(Planung!DV33),Planung!DV33,IF(UPPER(Planung!DV33)="H",$C33/2,0)))))))</f>
        <v>0.8</v>
      </c>
      <c r="DW33" s="27">
        <f>IF($A33="",0,IF(Mitarbeiter!$G$31=FALSE,0,IF(AND(Mitarbeiter!$E$31&lt;&gt;"",DW$5+6&lt;Mitarbeiter!$E$31),0,IF(AND(Mitarbeiter!$F$31&lt;&gt;"",DW$5&gt;Mitarbeiter!$F$31),0,IF(Planung!DW33="",$C33,IF(ISNUMBER(Planung!DW33),Planung!DW33,IF(UPPER(Planung!DW33)="H",$C33/2,0)))))))</f>
        <v>0.8</v>
      </c>
      <c r="DX33" s="27">
        <f>IF($A33="",0,IF(Mitarbeiter!$G$31=FALSE,0,IF(AND(Mitarbeiter!$E$31&lt;&gt;"",DX$5+6&lt;Mitarbeiter!$E$31),0,IF(AND(Mitarbeiter!$F$31&lt;&gt;"",DX$5&gt;Mitarbeiter!$F$31),0,IF(Planung!DX33="",$C33,IF(ISNUMBER(Planung!DX33),Planung!DX33,IF(UPPER(Planung!DX33)="H",$C33/2,0)))))))</f>
        <v>0.8</v>
      </c>
      <c r="DY33" s="27">
        <f>IF($A33="",0,IF(Mitarbeiter!$G$31=FALSE,0,IF(AND(Mitarbeiter!$E$31&lt;&gt;"",DY$5+6&lt;Mitarbeiter!$E$31),0,IF(AND(Mitarbeiter!$F$31&lt;&gt;"",DY$5&gt;Mitarbeiter!$F$31),0,IF(Planung!DY33="",$C33,IF(ISNUMBER(Planung!DY33),Planung!DY33,IF(UPPER(Planung!DY33)="H",$C33/2,0)))))))</f>
        <v>0.8</v>
      </c>
      <c r="DZ33" s="27">
        <f>IF($A33="",0,IF(Mitarbeiter!$G$31=FALSE,0,IF(AND(Mitarbeiter!$E$31&lt;&gt;"",DZ$5+6&lt;Mitarbeiter!$E$31),0,IF(AND(Mitarbeiter!$F$31&lt;&gt;"",DZ$5&gt;Mitarbeiter!$F$31),0,IF(Planung!DZ33="",$C33,IF(ISNUMBER(Planung!DZ33),Planung!DZ33,IF(UPPER(Planung!DZ33)="H",$C33/2,0)))))))</f>
        <v>0.8</v>
      </c>
      <c r="EA33" s="27">
        <f>IF($A33="",0,IF(Mitarbeiter!$G$31=FALSE,0,IF(AND(Mitarbeiter!$E$31&lt;&gt;"",EA$5+6&lt;Mitarbeiter!$E$31),0,IF(AND(Mitarbeiter!$F$31&lt;&gt;"",EA$5&gt;Mitarbeiter!$F$31),0,IF(Planung!EA33="",$C33,IF(ISNUMBER(Planung!EA33),Planung!EA33,IF(UPPER(Planung!EA33)="H",$C33/2,0)))))))</f>
        <v>0.8</v>
      </c>
      <c r="EB33" s="27">
        <f>IF($A33="",0,IF(Mitarbeiter!$G$31=FALSE,0,IF(AND(Mitarbeiter!$E$31&lt;&gt;"",EB$5+6&lt;Mitarbeiter!$E$31),0,IF(AND(Mitarbeiter!$F$31&lt;&gt;"",EB$5&gt;Mitarbeiter!$F$31),0,IF(Planung!EB33="",$C33,IF(ISNUMBER(Planung!EB33),Planung!EB33,IF(UPPER(Planung!EB33)="H",$C33/2,0)))))))</f>
        <v>0.8</v>
      </c>
      <c r="EC33" s="27">
        <f>IF($A33="",0,IF(Mitarbeiter!$G$31=FALSE,0,IF(AND(Mitarbeiter!$E$31&lt;&gt;"",EC$5+6&lt;Mitarbeiter!$E$31),0,IF(AND(Mitarbeiter!$F$31&lt;&gt;"",EC$5&gt;Mitarbeiter!$F$31),0,IF(Planung!EC33="",$C33,IF(ISNUMBER(Planung!EC33),Planung!EC33,IF(UPPER(Planung!EC33)="H",$C33/2,0)))))))</f>
        <v>0.8</v>
      </c>
      <c r="ED33" s="27">
        <f>IF($A33="",0,IF(Mitarbeiter!$G$31=FALSE,0,IF(AND(Mitarbeiter!$E$31&lt;&gt;"",ED$5+6&lt;Mitarbeiter!$E$31),0,IF(AND(Mitarbeiter!$F$31&lt;&gt;"",ED$5&gt;Mitarbeiter!$F$31),0,IF(Planung!ED33="",$C33,IF(ISNUMBER(Planung!ED33),Planung!ED33,IF(UPPER(Planung!ED33)="H",$C33/2,0)))))))</f>
        <v>0.8</v>
      </c>
      <c r="EE33" s="27">
        <f>IF($A33="",0,IF(Mitarbeiter!$G$31=FALSE,0,IF(AND(Mitarbeiter!$E$31&lt;&gt;"",EE$5+6&lt;Mitarbeiter!$E$31),0,IF(AND(Mitarbeiter!$F$31&lt;&gt;"",EE$5&gt;Mitarbeiter!$F$31),0,IF(Planung!EE33="",$C33,IF(ISNUMBER(Planung!EE33),Planung!EE33,IF(UPPER(Planung!EE33)="H",$C33/2,0)))))))</f>
        <v>0.8</v>
      </c>
      <c r="EF33" s="27">
        <f>IF($A33="",0,IF(Mitarbeiter!$G$31=FALSE,0,IF(AND(Mitarbeiter!$E$31&lt;&gt;"",EF$5+6&lt;Mitarbeiter!$E$31),0,IF(AND(Mitarbeiter!$F$31&lt;&gt;"",EF$5&gt;Mitarbeiter!$F$31),0,IF(Planung!EF33="",$C33,IF(ISNUMBER(Planung!EF33),Planung!EF33,IF(UPPER(Planung!EF33)="H",$C33/2,0)))))))</f>
        <v>0.8</v>
      </c>
      <c r="EG33" s="27">
        <f>IF($A33="",0,IF(Mitarbeiter!$G$31=FALSE,0,IF(AND(Mitarbeiter!$E$31&lt;&gt;"",EG$5+6&lt;Mitarbeiter!$E$31),0,IF(AND(Mitarbeiter!$F$31&lt;&gt;"",EG$5&gt;Mitarbeiter!$F$31),0,IF(Planung!EG33="",$C33,IF(ISNUMBER(Planung!EG33),Planung!EG33,IF(UPPER(Planung!EG33)="H",$C33/2,0)))))))</f>
        <v>0.8</v>
      </c>
      <c r="EH33" s="27">
        <f>IF($A33="",0,IF(Mitarbeiter!$G$31=FALSE,0,IF(AND(Mitarbeiter!$E$31&lt;&gt;"",EH$5+6&lt;Mitarbeiter!$E$31),0,IF(AND(Mitarbeiter!$F$31&lt;&gt;"",EH$5&gt;Mitarbeiter!$F$31),0,IF(Planung!EH33="",$C33,IF(ISNUMBER(Planung!EH33),Planung!EH33,IF(UPPER(Planung!EH33)="H",$C33/2,0)))))))</f>
        <v>0.8</v>
      </c>
      <c r="EI33" s="27">
        <f>IF($A33="",0,IF(Mitarbeiter!$G$31=FALSE,0,IF(AND(Mitarbeiter!$E$31&lt;&gt;"",EI$5+6&lt;Mitarbeiter!$E$31),0,IF(AND(Mitarbeiter!$F$31&lt;&gt;"",EI$5&gt;Mitarbeiter!$F$31),0,IF(Planung!EI33="",$C33,IF(ISNUMBER(Planung!EI33),Planung!EI33,IF(UPPER(Planung!EI33)="H",$C33/2,0)))))))</f>
        <v>0.8</v>
      </c>
      <c r="EJ33" s="27">
        <f>IF($A33="",0,IF(Mitarbeiter!$G$31=FALSE,0,IF(AND(Mitarbeiter!$E$31&lt;&gt;"",EJ$5+6&lt;Mitarbeiter!$E$31),0,IF(AND(Mitarbeiter!$F$31&lt;&gt;"",EJ$5&gt;Mitarbeiter!$F$31),0,IF(Planung!EJ33="",$C33,IF(ISNUMBER(Planung!EJ33),Planung!EJ33,IF(UPPER(Planung!EJ33)="H",$C33/2,0)))))))</f>
        <v>0.8</v>
      </c>
      <c r="EK33" s="27">
        <f>IF($A33="",0,IF(Mitarbeiter!$G$31=FALSE,0,IF(AND(Mitarbeiter!$E$31&lt;&gt;"",EK$5+6&lt;Mitarbeiter!$E$31),0,IF(AND(Mitarbeiter!$F$31&lt;&gt;"",EK$5&gt;Mitarbeiter!$F$31),0,IF(Planung!EK33="",$C33,IF(ISNUMBER(Planung!EK33),Planung!EK33,IF(UPPER(Planung!EK33)="H",$C33/2,0)))))))</f>
        <v>0.8</v>
      </c>
      <c r="EL33" s="27">
        <f>IF($A33="",0,IF(Mitarbeiter!$G$31=FALSE,0,IF(AND(Mitarbeiter!$E$31&lt;&gt;"",EL$5+6&lt;Mitarbeiter!$E$31),0,IF(AND(Mitarbeiter!$F$31&lt;&gt;"",EL$5&gt;Mitarbeiter!$F$31),0,IF(Planung!EL33="",$C33,IF(ISNUMBER(Planung!EL33),Planung!EL33,IF(UPPER(Planung!EL33)="H",$C33/2,0)))))))</f>
        <v>0.8</v>
      </c>
      <c r="EM33" s="27">
        <f>IF($A33="",0,IF(Mitarbeiter!$G$31=FALSE,0,IF(AND(Mitarbeiter!$E$31&lt;&gt;"",EM$5+6&lt;Mitarbeiter!$E$31),0,IF(AND(Mitarbeiter!$F$31&lt;&gt;"",EM$5&gt;Mitarbeiter!$F$31),0,IF(Planung!EM33="",$C33,IF(ISNUMBER(Planung!EM33),Planung!EM33,IF(UPPER(Planung!EM33)="H",$C33/2,0)))))))</f>
        <v>0.8</v>
      </c>
      <c r="EN33" s="27">
        <f>IF($A33="",0,IF(Mitarbeiter!$G$31=FALSE,0,IF(AND(Mitarbeiter!$E$31&lt;&gt;"",EN$5+6&lt;Mitarbeiter!$E$31),0,IF(AND(Mitarbeiter!$F$31&lt;&gt;"",EN$5&gt;Mitarbeiter!$F$31),0,IF(Planung!EN33="",$C33,IF(ISNUMBER(Planung!EN33),Planung!EN33,IF(UPPER(Planung!EN33)="H",$C33/2,0)))))))</f>
        <v>0.8</v>
      </c>
      <c r="EO33" s="27">
        <f>IF($A33="",0,IF(Mitarbeiter!$G$31=FALSE,0,IF(AND(Mitarbeiter!$E$31&lt;&gt;"",EO$5+6&lt;Mitarbeiter!$E$31),0,IF(AND(Mitarbeiter!$F$31&lt;&gt;"",EO$5&gt;Mitarbeiter!$F$31),0,IF(Planung!EO33="",$C33,IF(ISNUMBER(Planung!EO33),Planung!EO33,IF(UPPER(Planung!EO33)="H",$C33/2,0)))))))</f>
        <v>0.8</v>
      </c>
      <c r="EP33" s="27">
        <f>IF($A33="",0,IF(Mitarbeiter!$G$31=FALSE,0,IF(AND(Mitarbeiter!$E$31&lt;&gt;"",EP$5+6&lt;Mitarbeiter!$E$31),0,IF(AND(Mitarbeiter!$F$31&lt;&gt;"",EP$5&gt;Mitarbeiter!$F$31),0,IF(Planung!EP33="",$C33,IF(ISNUMBER(Planung!EP33),Planung!EP33,IF(UPPER(Planung!EP33)="H",$C33/2,0)))))))</f>
        <v>0.8</v>
      </c>
      <c r="EQ33" s="27">
        <f>IF($A33="",0,IF(Mitarbeiter!$G$31=FALSE,0,IF(AND(Mitarbeiter!$E$31&lt;&gt;"",EQ$5+6&lt;Mitarbeiter!$E$31),0,IF(AND(Mitarbeiter!$F$31&lt;&gt;"",EQ$5&gt;Mitarbeiter!$F$31),0,IF(Planung!EQ33="",$C33,IF(ISNUMBER(Planung!EQ33),Planung!EQ33,IF(UPPER(Planung!EQ33)="H",$C33/2,0)))))))</f>
        <v>0.8</v>
      </c>
      <c r="ER33" s="27">
        <f>IF($A33="",0,IF(Mitarbeiter!$G$31=FALSE,0,IF(AND(Mitarbeiter!$E$31&lt;&gt;"",ER$5+6&lt;Mitarbeiter!$E$31),0,IF(AND(Mitarbeiter!$F$31&lt;&gt;"",ER$5&gt;Mitarbeiter!$F$31),0,IF(Planung!ER33="",$C33,IF(ISNUMBER(Planung!ER33),Planung!ER33,IF(UPPER(Planung!ER33)="H",$C33/2,0)))))))</f>
        <v>0.8</v>
      </c>
      <c r="ES33" s="27">
        <f>IF($A33="",0,IF(Mitarbeiter!$G$31=FALSE,0,IF(AND(Mitarbeiter!$E$31&lt;&gt;"",ES$5+6&lt;Mitarbeiter!$E$31),0,IF(AND(Mitarbeiter!$F$31&lt;&gt;"",ES$5&gt;Mitarbeiter!$F$31),0,IF(Planung!ES33="",$C33,IF(ISNUMBER(Planung!ES33),Planung!ES33,IF(UPPER(Planung!ES33)="H",$C33/2,0)))))))</f>
        <v>0.8</v>
      </c>
      <c r="ET33" s="27">
        <f>IF($A33="",0,IF(Mitarbeiter!$G$31=FALSE,0,IF(AND(Mitarbeiter!$E$31&lt;&gt;"",ET$5+6&lt;Mitarbeiter!$E$31),0,IF(AND(Mitarbeiter!$F$31&lt;&gt;"",ET$5&gt;Mitarbeiter!$F$31),0,IF(Planung!ET33="",$C33,IF(ISNUMBER(Planung!ET33),Planung!ET33,IF(UPPER(Planung!ET33)="H",$C33/2,0)))))))</f>
        <v>0.8</v>
      </c>
      <c r="EU33" s="27">
        <f>IF($A33="",0,IF(Mitarbeiter!$G$31=FALSE,0,IF(AND(Mitarbeiter!$E$31&lt;&gt;"",EU$5+6&lt;Mitarbeiter!$E$31),0,IF(AND(Mitarbeiter!$F$31&lt;&gt;"",EU$5&gt;Mitarbeiter!$F$31),0,IF(Planung!EU33="",$C33,IF(ISNUMBER(Planung!EU33),Planung!EU33,IF(UPPER(Planung!EU33)="H",$C33/2,0)))))))</f>
        <v>0.8</v>
      </c>
      <c r="EV33" s="27">
        <f>IF($A33="",0,IF(Mitarbeiter!$G$31=FALSE,0,IF(AND(Mitarbeiter!$E$31&lt;&gt;"",EV$5+6&lt;Mitarbeiter!$E$31),0,IF(AND(Mitarbeiter!$F$31&lt;&gt;"",EV$5&gt;Mitarbeiter!$F$31),0,IF(Planung!EV33="",$C33,IF(ISNUMBER(Planung!EV33),Planung!EV33,IF(UPPER(Planung!EV33)="H",$C33/2,0)))))))</f>
        <v>0.8</v>
      </c>
      <c r="EW33" s="27">
        <f>IF($A33="",0,IF(Mitarbeiter!$G$31=FALSE,0,IF(AND(Mitarbeiter!$E$31&lt;&gt;"",EW$5+6&lt;Mitarbeiter!$E$31),0,IF(AND(Mitarbeiter!$F$31&lt;&gt;"",EW$5&gt;Mitarbeiter!$F$31),0,IF(Planung!EW33="",$C33,IF(ISNUMBER(Planung!EW33),Planung!EW33,IF(UPPER(Planung!EW33)="H",$C33/2,0)))))))</f>
        <v>0.8</v>
      </c>
      <c r="EX33" s="27">
        <f>IF($A33="",0,IF(Mitarbeiter!$G$31=FALSE,0,IF(AND(Mitarbeiter!$E$31&lt;&gt;"",EX$5+6&lt;Mitarbeiter!$E$31),0,IF(AND(Mitarbeiter!$F$31&lt;&gt;"",EX$5&gt;Mitarbeiter!$F$31),0,IF(Planung!EX33="",$C33,IF(ISNUMBER(Planung!EX33),Planung!EX33,IF(UPPER(Planung!EX33)="H",$C33/2,0)))))))</f>
        <v>0.8</v>
      </c>
      <c r="EY33" s="27">
        <f>IF($A33="",0,IF(Mitarbeiter!$G$31=FALSE,0,IF(AND(Mitarbeiter!$E$31&lt;&gt;"",EY$5+6&lt;Mitarbeiter!$E$31),0,IF(AND(Mitarbeiter!$F$31&lt;&gt;"",EY$5&gt;Mitarbeiter!$F$31),0,IF(Planung!EY33="",$C33,IF(ISNUMBER(Planung!EY33),Planung!EY33,IF(UPPER(Planung!EY33)="H",$C33/2,0)))))))</f>
        <v>0.8</v>
      </c>
      <c r="EZ33" s="27">
        <f>IF($A33="",0,IF(Mitarbeiter!$G$31=FALSE,0,IF(AND(Mitarbeiter!$E$31&lt;&gt;"",EZ$5+6&lt;Mitarbeiter!$E$31),0,IF(AND(Mitarbeiter!$F$31&lt;&gt;"",EZ$5&gt;Mitarbeiter!$F$31),0,IF(Planung!EZ33="",$C33,IF(ISNUMBER(Planung!EZ33),Planung!EZ33,IF(UPPER(Planung!EZ33)="H",$C33/2,0)))))))</f>
        <v>0.8</v>
      </c>
      <c r="FA33" s="27">
        <f>IF($A33="",0,IF(Mitarbeiter!$G$31=FALSE,0,IF(AND(Mitarbeiter!$E$31&lt;&gt;"",FA$5+6&lt;Mitarbeiter!$E$31),0,IF(AND(Mitarbeiter!$F$31&lt;&gt;"",FA$5&gt;Mitarbeiter!$F$31),0,IF(Planung!FA33="",$C33,IF(ISNUMBER(Planung!FA33),Planung!FA33,IF(UPPER(Planung!FA33)="H",$C33/2,0)))))))</f>
        <v>0.8</v>
      </c>
      <c r="FB33" s="27">
        <f>IF($A33="",0,IF(Mitarbeiter!$G$31=FALSE,0,IF(AND(Mitarbeiter!$E$31&lt;&gt;"",FB$5+6&lt;Mitarbeiter!$E$31),0,IF(AND(Mitarbeiter!$F$31&lt;&gt;"",FB$5&gt;Mitarbeiter!$F$31),0,IF(Planung!FB33="",$C33,IF(ISNUMBER(Planung!FB33),Planung!FB33,IF(UPPER(Planung!FB33)="H",$C33/2,0)))))))</f>
        <v>0.8</v>
      </c>
      <c r="FC33" s="27">
        <f>IF($A33="",0,IF(Mitarbeiter!$G$31=FALSE,0,IF(AND(Mitarbeiter!$E$31&lt;&gt;"",FC$5+6&lt;Mitarbeiter!$E$31),0,IF(AND(Mitarbeiter!$F$31&lt;&gt;"",FC$5&gt;Mitarbeiter!$F$31),0,IF(Planung!FC33="",$C33,IF(ISNUMBER(Planung!FC33),Planung!FC33,IF(UPPER(Planung!FC33)="H",$C33/2,0)))))))</f>
        <v>0.8</v>
      </c>
      <c r="FD33" s="27">
        <f>IF($A33="",0,IF(Mitarbeiter!$G$31=FALSE,0,IF(AND(Mitarbeiter!$E$31&lt;&gt;"",FD$5+6&lt;Mitarbeiter!$E$31),0,IF(AND(Mitarbeiter!$F$31&lt;&gt;"",FD$5&gt;Mitarbeiter!$F$31),0,IF(Planung!FD33="",$C33,IF(ISNUMBER(Planung!FD33),Planung!FD33,IF(UPPER(Planung!FD33)="H",$C33/2,0)))))))</f>
        <v>0.8</v>
      </c>
      <c r="FE33" s="27">
        <f>IF($A33="",0,IF(Mitarbeiter!$G$31=FALSE,0,IF(AND(Mitarbeiter!$E$31&lt;&gt;"",FE$5+6&lt;Mitarbeiter!$E$31),0,IF(AND(Mitarbeiter!$F$31&lt;&gt;"",FE$5&gt;Mitarbeiter!$F$31),0,IF(Planung!FE33="",$C33,IF(ISNUMBER(Planung!FE33),Planung!FE33,IF(UPPER(Planung!FE33)="H",$C33/2,0)))))))</f>
        <v>0.8</v>
      </c>
      <c r="FF33" s="27">
        <f>IF($A33="",0,IF(Mitarbeiter!$G$31=FALSE,0,IF(AND(Mitarbeiter!$E$31&lt;&gt;"",FF$5+6&lt;Mitarbeiter!$E$31),0,IF(AND(Mitarbeiter!$F$31&lt;&gt;"",FF$5&gt;Mitarbeiter!$F$31),0,IF(Planung!FF33="",$C33,IF(ISNUMBER(Planung!FF33),Planung!FF33,IF(UPPER(Planung!FF33)="H",$C33/2,0)))))))</f>
        <v>0.8</v>
      </c>
      <c r="FG33" s="27">
        <f>IF($A33="",0,IF(Mitarbeiter!$G$31=FALSE,0,IF(AND(Mitarbeiter!$E$31&lt;&gt;"",FG$5+6&lt;Mitarbeiter!$E$31),0,IF(AND(Mitarbeiter!$F$31&lt;&gt;"",FG$5&gt;Mitarbeiter!$F$31),0,IF(Planung!FG33="",$C33,IF(ISNUMBER(Planung!FG33),Planung!FG33,IF(UPPER(Planung!FG33)="H",$C33/2,0)))))))</f>
        <v>0.8</v>
      </c>
      <c r="FH33" s="27">
        <f>IF($A33="",0,IF(Mitarbeiter!$G$31=FALSE,0,IF(AND(Mitarbeiter!$E$31&lt;&gt;"",FH$5+6&lt;Mitarbeiter!$E$31),0,IF(AND(Mitarbeiter!$F$31&lt;&gt;"",FH$5&gt;Mitarbeiter!$F$31),0,IF(Planung!FH33="",$C33,IF(ISNUMBER(Planung!FH33),Planung!FH33,IF(UPPER(Planung!FH33)="H",$C33/2,0)))))))</f>
        <v>0.8</v>
      </c>
      <c r="FI33" s="27">
        <f>IF($A33="",0,IF(Mitarbeiter!$G$31=FALSE,0,IF(AND(Mitarbeiter!$E$31&lt;&gt;"",FI$5+6&lt;Mitarbeiter!$E$31),0,IF(AND(Mitarbeiter!$F$31&lt;&gt;"",FI$5&gt;Mitarbeiter!$F$31),0,IF(Planung!FI33="",$C33,IF(ISNUMBER(Planung!FI33),Planung!FI33,IF(UPPER(Planung!FI33)="H",$C33/2,0)))))))</f>
        <v>0.8</v>
      </c>
      <c r="FJ33" s="27">
        <f>IF($A33="",0,IF(Mitarbeiter!$G$31=FALSE,0,IF(AND(Mitarbeiter!$E$31&lt;&gt;"",FJ$5+6&lt;Mitarbeiter!$E$31),0,IF(AND(Mitarbeiter!$F$31&lt;&gt;"",FJ$5&gt;Mitarbeiter!$F$31),0,IF(Planung!FJ33="",$C33,IF(ISNUMBER(Planung!FJ33),Planung!FJ33,IF(UPPER(Planung!FJ33)="H",$C33/2,0)))))))</f>
        <v>0.8</v>
      </c>
      <c r="FK33" s="27">
        <f>IF($A33="",0,IF(Mitarbeiter!$G$31=FALSE,0,IF(AND(Mitarbeiter!$E$31&lt;&gt;"",FK$5+6&lt;Mitarbeiter!$E$31),0,IF(AND(Mitarbeiter!$F$31&lt;&gt;"",FK$5&gt;Mitarbeiter!$F$31),0,IF(Planung!FK33="",$C33,IF(ISNUMBER(Planung!FK33),Planung!FK33,IF(UPPER(Planung!FK33)="H",$C33/2,0)))))))</f>
        <v>0.8</v>
      </c>
      <c r="FL33" s="27">
        <f>IF($A33="",0,IF(Mitarbeiter!$G$31=FALSE,0,IF(AND(Mitarbeiter!$E$31&lt;&gt;"",FL$5+6&lt;Mitarbeiter!$E$31),0,IF(AND(Mitarbeiter!$F$31&lt;&gt;"",FL$5&gt;Mitarbeiter!$F$31),0,IF(Planung!FL33="",$C33,IF(ISNUMBER(Planung!FL33),Planung!FL33,IF(UPPER(Planung!FL33)="H",$C33/2,0)))))))</f>
        <v>0.8</v>
      </c>
      <c r="FM33" s="27">
        <f>IF($A33="",0,IF(Mitarbeiter!$G$31=FALSE,0,IF(AND(Mitarbeiter!$E$31&lt;&gt;"",FM$5+6&lt;Mitarbeiter!$E$31),0,IF(AND(Mitarbeiter!$F$31&lt;&gt;"",FM$5&gt;Mitarbeiter!$F$31),0,IF(Planung!FM33="",$C33,IF(ISNUMBER(Planung!FM33),Planung!FM33,IF(UPPER(Planung!FM33)="H",$C33/2,0)))))))</f>
        <v>0.8</v>
      </c>
      <c r="FN33" s="27">
        <f>IF($A33="",0,IF(Mitarbeiter!$G$31=FALSE,0,IF(AND(Mitarbeiter!$E$31&lt;&gt;"",FN$5+6&lt;Mitarbeiter!$E$31),0,IF(AND(Mitarbeiter!$F$31&lt;&gt;"",FN$5&gt;Mitarbeiter!$F$31),0,IF(Planung!FN33="",$C33,IF(ISNUMBER(Planung!FN33),Planung!FN33,IF(UPPER(Planung!FN33)="H",$C33/2,0)))))))</f>
        <v>0.8</v>
      </c>
      <c r="FO33" s="27">
        <f>IF($A33="",0,IF(Mitarbeiter!$G$31=FALSE,0,IF(AND(Mitarbeiter!$E$31&lt;&gt;"",FO$5+6&lt;Mitarbeiter!$E$31),0,IF(AND(Mitarbeiter!$F$31&lt;&gt;"",FO$5&gt;Mitarbeiter!$F$31),0,IF(Planung!FO33="",$C33,IF(ISNUMBER(Planung!FO33),Planung!FO33,IF(UPPER(Planung!FO33)="H",$C33/2,0)))))))</f>
        <v>0.8</v>
      </c>
      <c r="FP33" s="27">
        <f>IF($A33="",0,IF(Mitarbeiter!$G$31=FALSE,0,IF(AND(Mitarbeiter!$E$31&lt;&gt;"",FP$5+6&lt;Mitarbeiter!$E$31),0,IF(AND(Mitarbeiter!$F$31&lt;&gt;"",FP$5&gt;Mitarbeiter!$F$31),0,IF(Planung!FP33="",$C33,IF(ISNUMBER(Planung!FP33),Planung!FP33,IF(UPPER(Planung!FP33)="H",$C33/2,0)))))))</f>
        <v>0.8</v>
      </c>
      <c r="FQ33" s="27">
        <f>IF($A33="",0,IF(Mitarbeiter!$G$31=FALSE,0,IF(AND(Mitarbeiter!$E$31&lt;&gt;"",FQ$5+6&lt;Mitarbeiter!$E$31),0,IF(AND(Mitarbeiter!$F$31&lt;&gt;"",FQ$5&gt;Mitarbeiter!$F$31),0,IF(Planung!FQ33="",$C33,IF(ISNUMBER(Planung!FQ33),Planung!FQ33,IF(UPPER(Planung!FQ33)="H",$C33/2,0)))))))</f>
        <v>0.8</v>
      </c>
      <c r="FR33" s="27">
        <f>IF($A33="",0,IF(Mitarbeiter!$G$31=FALSE,0,IF(AND(Mitarbeiter!$E$31&lt;&gt;"",FR$5+6&lt;Mitarbeiter!$E$31),0,IF(AND(Mitarbeiter!$F$31&lt;&gt;"",FR$5&gt;Mitarbeiter!$F$31),0,IF(Planung!FR33="",$C33,IF(ISNUMBER(Planung!FR33),Planung!FR33,IF(UPPER(Planung!FR33)="H",$C33/2,0)))))))</f>
        <v>0.8</v>
      </c>
      <c r="FS33" s="27">
        <f>IF($A33="",0,IF(Mitarbeiter!$G$31=FALSE,0,IF(AND(Mitarbeiter!$E$31&lt;&gt;"",FS$5+6&lt;Mitarbeiter!$E$31),0,IF(AND(Mitarbeiter!$F$31&lt;&gt;"",FS$5&gt;Mitarbeiter!$F$31),0,IF(Planung!FS33="",$C33,IF(ISNUMBER(Planung!FS33),Planung!FS33,IF(UPPER(Planung!FS33)="H",$C33/2,0)))))))</f>
        <v>0.8</v>
      </c>
      <c r="FT33" s="27">
        <f>IF($A33="",0,IF(Mitarbeiter!$G$31=FALSE,0,IF(AND(Mitarbeiter!$E$31&lt;&gt;"",FT$5+6&lt;Mitarbeiter!$E$31),0,IF(AND(Mitarbeiter!$F$31&lt;&gt;"",FT$5&gt;Mitarbeiter!$F$31),0,IF(Planung!FT33="",$C33,IF(ISNUMBER(Planung!FT33),Planung!FT33,IF(UPPER(Planung!FT33)="H",$C33/2,0)))))))</f>
        <v>0.8</v>
      </c>
      <c r="FU33" s="27">
        <f>IF($A33="",0,IF(Mitarbeiter!$G$31=FALSE,0,IF(AND(Mitarbeiter!$E$31&lt;&gt;"",FU$5+6&lt;Mitarbeiter!$E$31),0,IF(AND(Mitarbeiter!$F$31&lt;&gt;"",FU$5&gt;Mitarbeiter!$F$31),0,IF(Planung!FU33="",$C33,IF(ISNUMBER(Planung!FU33),Planung!FU33,IF(UPPER(Planung!FU33)="H",$C33/2,0)))))))</f>
        <v>0.8</v>
      </c>
      <c r="FV33" s="27">
        <f>IF($A33="",0,IF(Mitarbeiter!$G$31=FALSE,0,IF(AND(Mitarbeiter!$E$31&lt;&gt;"",FV$5+6&lt;Mitarbeiter!$E$31),0,IF(AND(Mitarbeiter!$F$31&lt;&gt;"",FV$5&gt;Mitarbeiter!$F$31),0,IF(Planung!FV33="",$C33,IF(ISNUMBER(Planung!FV33),Planung!FV33,IF(UPPER(Planung!FV33)="H",$C33/2,0)))))))</f>
        <v>0.8</v>
      </c>
      <c r="FW33" s="27">
        <f>IF($A33="",0,IF(Mitarbeiter!$G$31=FALSE,0,IF(AND(Mitarbeiter!$E$31&lt;&gt;"",FW$5+6&lt;Mitarbeiter!$E$31),0,IF(AND(Mitarbeiter!$F$31&lt;&gt;"",FW$5&gt;Mitarbeiter!$F$31),0,IF(Planung!FW33="",$C33,IF(ISNUMBER(Planung!FW33),Planung!FW33,IF(UPPER(Planung!FW33)="H",$C33/2,0)))))))</f>
        <v>0.8</v>
      </c>
      <c r="FX33" s="27">
        <f>IF($A33="",0,IF(Mitarbeiter!$G$31=FALSE,0,IF(AND(Mitarbeiter!$E$31&lt;&gt;"",FX$5+6&lt;Mitarbeiter!$E$31),0,IF(AND(Mitarbeiter!$F$31&lt;&gt;"",FX$5&gt;Mitarbeiter!$F$31),0,IF(Planung!FX33="",$C33,IF(ISNUMBER(Planung!FX33),Planung!FX33,IF(UPPER(Planung!FX33)="H",$C33/2,0)))))))</f>
        <v>0.8</v>
      </c>
      <c r="FY33" s="27">
        <f>IF($A33="",0,IF(Mitarbeiter!$G$31=FALSE,0,IF(AND(Mitarbeiter!$E$31&lt;&gt;"",FY$5+6&lt;Mitarbeiter!$E$31),0,IF(AND(Mitarbeiter!$F$31&lt;&gt;"",FY$5&gt;Mitarbeiter!$F$31),0,IF(Planung!FY33="",$C33,IF(ISNUMBER(Planung!FY33),Planung!FY33,IF(UPPER(Planung!FY33)="H",$C33/2,0)))))))</f>
        <v>0.8</v>
      </c>
      <c r="FZ33" s="27">
        <f>IF($A33="",0,IF(Mitarbeiter!$G$31=FALSE,0,IF(AND(Mitarbeiter!$E$31&lt;&gt;"",FZ$5+6&lt;Mitarbeiter!$E$31),0,IF(AND(Mitarbeiter!$F$31&lt;&gt;"",FZ$5&gt;Mitarbeiter!$F$31),0,IF(Planung!FZ33="",$C33,IF(ISNUMBER(Planung!FZ33),Planung!FZ33,IF(UPPER(Planung!FZ33)="H",$C33/2,0)))))))</f>
        <v>0.8</v>
      </c>
      <c r="GA33" s="27">
        <f>IF($A33="",0,IF(Mitarbeiter!$G$31=FALSE,0,IF(AND(Mitarbeiter!$E$31&lt;&gt;"",GA$5+6&lt;Mitarbeiter!$E$31),0,IF(AND(Mitarbeiter!$F$31&lt;&gt;"",GA$5&gt;Mitarbeiter!$F$31),0,IF(Planung!GA33="",$C33,IF(ISNUMBER(Planung!GA33),Planung!GA33,IF(UPPER(Planung!GA33)="H",$C33/2,0)))))))</f>
        <v>0.8</v>
      </c>
      <c r="GB33" s="27">
        <f>IF($A33="",0,IF(Mitarbeiter!$G$31=FALSE,0,IF(AND(Mitarbeiter!$E$31&lt;&gt;"",GB$5+6&lt;Mitarbeiter!$E$31),0,IF(AND(Mitarbeiter!$F$31&lt;&gt;"",GB$5&gt;Mitarbeiter!$F$31),0,IF(Planung!GB33="",$C33,IF(ISNUMBER(Planung!GB33),Planung!GB33,IF(UPPER(Planung!GB33)="H",$C33/2,0)))))))</f>
        <v>0.8</v>
      </c>
      <c r="GC33" s="27">
        <f>IF($A33="",0,IF(Mitarbeiter!$G$31=FALSE,0,IF(AND(Mitarbeiter!$E$31&lt;&gt;"",GC$5+6&lt;Mitarbeiter!$E$31),0,IF(AND(Mitarbeiter!$F$31&lt;&gt;"",GC$5&gt;Mitarbeiter!$F$31),0,IF(Planung!GC33="",$C33,IF(ISNUMBER(Planung!GC33),Planung!GC33,IF(UPPER(Planung!GC33)="H",$C33/2,0)))))))</f>
        <v>0.8</v>
      </c>
      <c r="GD33" s="27">
        <f>IF($A33="",0,IF(Mitarbeiter!$G$31=FALSE,0,IF(AND(Mitarbeiter!$E$31&lt;&gt;"",GD$5+6&lt;Mitarbeiter!$E$31),0,IF(AND(Mitarbeiter!$F$31&lt;&gt;"",GD$5&gt;Mitarbeiter!$F$31),0,IF(Planung!GD33="",$C33,IF(ISNUMBER(Planung!GD33),Planung!GD33,IF(UPPER(Planung!GD33)="H",$C33/2,0)))))))</f>
        <v>0.8</v>
      </c>
      <c r="GE33" s="27">
        <f>IF($A33="",0,IF(Mitarbeiter!$G$31=FALSE,0,IF(AND(Mitarbeiter!$E$31&lt;&gt;"",GE$5+6&lt;Mitarbeiter!$E$31),0,IF(AND(Mitarbeiter!$F$31&lt;&gt;"",GE$5&gt;Mitarbeiter!$F$31),0,IF(Planung!GE33="",$C33,IF(ISNUMBER(Planung!GE33),Planung!GE33,IF(UPPER(Planung!GE33)="H",$C33/2,0)))))))</f>
        <v>0.8</v>
      </c>
      <c r="GF33" s="27">
        <f>IF($A33="",0,IF(Mitarbeiter!$G$31=FALSE,0,IF(AND(Mitarbeiter!$E$31&lt;&gt;"",GF$5+6&lt;Mitarbeiter!$E$31),0,IF(AND(Mitarbeiter!$F$31&lt;&gt;"",GF$5&gt;Mitarbeiter!$F$31),0,IF(Planung!GF33="",$C33,IF(ISNUMBER(Planung!GF33),Planung!GF33,IF(UPPER(Planung!GF33)="H",$C33/2,0)))))))</f>
        <v>0.8</v>
      </c>
      <c r="GG33" s="27">
        <f>IF($A33="",0,IF(Mitarbeiter!$G$31=FALSE,0,IF(AND(Mitarbeiter!$E$31&lt;&gt;"",GG$5+6&lt;Mitarbeiter!$E$31),0,IF(AND(Mitarbeiter!$F$31&lt;&gt;"",GG$5&gt;Mitarbeiter!$F$31),0,IF(Planung!GG33="",$C33,IF(ISNUMBER(Planung!GG33),Planung!GG33,IF(UPPER(Planung!GG33)="H",$C33/2,0)))))))</f>
        <v>0.8</v>
      </c>
      <c r="GH33" s="27">
        <f>IF($A33="",0,IF(Mitarbeiter!$G$31=FALSE,0,IF(AND(Mitarbeiter!$E$31&lt;&gt;"",GH$5+6&lt;Mitarbeiter!$E$31),0,IF(AND(Mitarbeiter!$F$31&lt;&gt;"",GH$5&gt;Mitarbeiter!$F$31),0,IF(Planung!GH33="",$C33,IF(ISNUMBER(Planung!GH33),Planung!GH33,IF(UPPER(Planung!GH33)="H",$C33/2,0)))))))</f>
        <v>0.8</v>
      </c>
      <c r="GI33" s="27">
        <f>IF($A33="",0,IF(Mitarbeiter!$G$31=FALSE,0,IF(AND(Mitarbeiter!$E$31&lt;&gt;"",GI$5+6&lt;Mitarbeiter!$E$31),0,IF(AND(Mitarbeiter!$F$31&lt;&gt;"",GI$5&gt;Mitarbeiter!$F$31),0,IF(Planung!GI33="",$C33,IF(ISNUMBER(Planung!GI33),Planung!GI33,IF(UPPER(Planung!GI33)="H",$C33/2,0)))))))</f>
        <v>0.8</v>
      </c>
      <c r="GJ33" s="27">
        <f>IF($A33="",0,IF(Mitarbeiter!$G$31=FALSE,0,IF(AND(Mitarbeiter!$E$31&lt;&gt;"",GJ$5+6&lt;Mitarbeiter!$E$31),0,IF(AND(Mitarbeiter!$F$31&lt;&gt;"",GJ$5&gt;Mitarbeiter!$F$31),0,IF(Planung!GJ33="",$C33,IF(ISNUMBER(Planung!GJ33),Planung!GJ33,IF(UPPER(Planung!GJ33)="H",$C33/2,0)))))))</f>
        <v>0.8</v>
      </c>
      <c r="GK33" s="27">
        <f>IF($A33="",0,IF(Mitarbeiter!$G$31=FALSE,0,IF(AND(Mitarbeiter!$E$31&lt;&gt;"",GK$5+6&lt;Mitarbeiter!$E$31),0,IF(AND(Mitarbeiter!$F$31&lt;&gt;"",GK$5&gt;Mitarbeiter!$F$31),0,IF(Planung!GK33="",$C33,IF(ISNUMBER(Planung!GK33),Planung!GK33,IF(UPPER(Planung!GK33)="H",$C33/2,0)))))))</f>
        <v>0.8</v>
      </c>
      <c r="GL33" s="27">
        <f>IF($A33="",0,IF(Mitarbeiter!$G$31=FALSE,0,IF(AND(Mitarbeiter!$E$31&lt;&gt;"",GL$5+6&lt;Mitarbeiter!$E$31),0,IF(AND(Mitarbeiter!$F$31&lt;&gt;"",GL$5&gt;Mitarbeiter!$F$31),0,IF(Planung!GL33="",$C33,IF(ISNUMBER(Planung!GL33),Planung!GL33,IF(UPPER(Planung!GL33)="H",$C33/2,0)))))))</f>
        <v>0.8</v>
      </c>
      <c r="GM33" s="27">
        <f>IF($A33="",0,IF(Mitarbeiter!$G$31=FALSE,0,IF(AND(Mitarbeiter!$E$31&lt;&gt;"",GM$5+6&lt;Mitarbeiter!$E$31),0,IF(AND(Mitarbeiter!$F$31&lt;&gt;"",GM$5&gt;Mitarbeiter!$F$31),0,IF(Planung!GM33="",$C33,IF(ISNUMBER(Planung!GM33),Planung!GM33,IF(UPPER(Planung!GM33)="H",$C33/2,0)))))))</f>
        <v>0.8</v>
      </c>
      <c r="GN33" s="27">
        <f>IF($A33="",0,IF(Mitarbeiter!$G$31=FALSE,0,IF(AND(Mitarbeiter!$E$31&lt;&gt;"",GN$5+6&lt;Mitarbeiter!$E$31),0,IF(AND(Mitarbeiter!$F$31&lt;&gt;"",GN$5&gt;Mitarbeiter!$F$31),0,IF(Planung!GN33="",$C33,IF(ISNUMBER(Planung!GN33),Planung!GN33,IF(UPPER(Planung!GN33)="H",$C33/2,0)))))))</f>
        <v>0.8</v>
      </c>
      <c r="GO33" s="27">
        <f>IF($A33="",0,IF(Mitarbeiter!$G$31=FALSE,0,IF(AND(Mitarbeiter!$E$31&lt;&gt;"",GO$5+6&lt;Mitarbeiter!$E$31),0,IF(AND(Mitarbeiter!$F$31&lt;&gt;"",GO$5&gt;Mitarbeiter!$F$31),0,IF(Planung!GO33="",$C33,IF(ISNUMBER(Planung!GO33),Planung!GO33,IF(UPPER(Planung!GO33)="H",$C33/2,0)))))))</f>
        <v>0.8</v>
      </c>
      <c r="GP33" s="27">
        <f>IF($A33="",0,IF(Mitarbeiter!$G$31=FALSE,0,IF(AND(Mitarbeiter!$E$31&lt;&gt;"",GP$5+6&lt;Mitarbeiter!$E$31),0,IF(AND(Mitarbeiter!$F$31&lt;&gt;"",GP$5&gt;Mitarbeiter!$F$31),0,IF(Planung!GP33="",$C33,IF(ISNUMBER(Planung!GP33),Planung!GP33,IF(UPPER(Planung!GP33)="H",$C33/2,0)))))))</f>
        <v>0.8</v>
      </c>
      <c r="GQ33" s="27">
        <f>IF($A33="",0,IF(Mitarbeiter!$G$31=FALSE,0,IF(AND(Mitarbeiter!$E$31&lt;&gt;"",GQ$5+6&lt;Mitarbeiter!$E$31),0,IF(AND(Mitarbeiter!$F$31&lt;&gt;"",GQ$5&gt;Mitarbeiter!$F$31),0,IF(Planung!GQ33="",$C33,IF(ISNUMBER(Planung!GQ33),Planung!GQ33,IF(UPPER(Planung!GQ33)="H",$C33/2,0)))))))</f>
        <v>0.8</v>
      </c>
      <c r="GR33" s="27">
        <f>IF($A33="",0,IF(Mitarbeiter!$G$31=FALSE,0,IF(AND(Mitarbeiter!$E$31&lt;&gt;"",GR$5+6&lt;Mitarbeiter!$E$31),0,IF(AND(Mitarbeiter!$F$31&lt;&gt;"",GR$5&gt;Mitarbeiter!$F$31),0,IF(Planung!GR33="",$C33,IF(ISNUMBER(Planung!GR33),Planung!GR33,IF(UPPER(Planung!GR33)="H",$C33/2,0)))))))</f>
        <v>0.8</v>
      </c>
      <c r="GS33" s="27">
        <f>IF($A33="",0,IF(Mitarbeiter!$G$31=FALSE,0,IF(AND(Mitarbeiter!$E$31&lt;&gt;"",GS$5+6&lt;Mitarbeiter!$E$31),0,IF(AND(Mitarbeiter!$F$31&lt;&gt;"",GS$5&gt;Mitarbeiter!$F$31),0,IF(Planung!GS33="",$C33,IF(ISNUMBER(Planung!GS33),Planung!GS33,IF(UPPER(Planung!GS33)="H",$C33/2,0)))))))</f>
        <v>0.8</v>
      </c>
      <c r="GT33" s="27">
        <f>IF($A33="",0,IF(Mitarbeiter!$G$31=FALSE,0,IF(AND(Mitarbeiter!$E$31&lt;&gt;"",GT$5+6&lt;Mitarbeiter!$E$31),0,IF(AND(Mitarbeiter!$F$31&lt;&gt;"",GT$5&gt;Mitarbeiter!$F$31),0,IF(Planung!GT33="",$C33,IF(ISNUMBER(Planung!GT33),Planung!GT33,IF(UPPER(Planung!GT33)="H",$C33/2,0)))))))</f>
        <v>0.8</v>
      </c>
      <c r="GU33" s="27">
        <f>IF($A33="",0,IF(Mitarbeiter!$G$31=FALSE,0,IF(AND(Mitarbeiter!$E$31&lt;&gt;"",GU$5+6&lt;Mitarbeiter!$E$31),0,IF(AND(Mitarbeiter!$F$31&lt;&gt;"",GU$5&gt;Mitarbeiter!$F$31),0,IF(Planung!GU33="",$C33,IF(ISNUMBER(Planung!GU33),Planung!GU33,IF(UPPER(Planung!GU33)="H",$C33/2,0)))))))</f>
        <v>0.8</v>
      </c>
      <c r="GV33" s="27">
        <f>IF($A33="",0,IF(Mitarbeiter!$G$31=FALSE,0,IF(AND(Mitarbeiter!$E$31&lt;&gt;"",GV$5+6&lt;Mitarbeiter!$E$31),0,IF(AND(Mitarbeiter!$F$31&lt;&gt;"",GV$5&gt;Mitarbeiter!$F$31),0,IF(Planung!GV33="",$C33,IF(ISNUMBER(Planung!GV33),Planung!GV33,IF(UPPER(Planung!GV33)="H",$C33/2,0)))))))</f>
        <v>0.8</v>
      </c>
      <c r="GW33" s="27">
        <f>IF($A33="",0,IF(Mitarbeiter!$G$31=FALSE,0,IF(AND(Mitarbeiter!$E$31&lt;&gt;"",GW$5+6&lt;Mitarbeiter!$E$31),0,IF(AND(Mitarbeiter!$F$31&lt;&gt;"",GW$5&gt;Mitarbeiter!$F$31),0,IF(Planung!GW33="",$C33,IF(ISNUMBER(Planung!GW33),Planung!GW33,IF(UPPER(Planung!GW33)="H",$C33/2,0)))))))</f>
        <v>0.8</v>
      </c>
      <c r="GX33" s="27">
        <f>IF($A33="",0,IF(Mitarbeiter!$G$31=FALSE,0,IF(AND(Mitarbeiter!$E$31&lt;&gt;"",GX$5+6&lt;Mitarbeiter!$E$31),0,IF(AND(Mitarbeiter!$F$31&lt;&gt;"",GX$5&gt;Mitarbeiter!$F$31),0,IF(Planung!GX33="",$C33,IF(ISNUMBER(Planung!GX33),Planung!GX33,IF(UPPER(Planung!GX33)="H",$C33/2,0)))))))</f>
        <v>0.8</v>
      </c>
      <c r="GY33" s="27">
        <f>IF($A33="",0,IF(Mitarbeiter!$G$31=FALSE,0,IF(AND(Mitarbeiter!$E$31&lt;&gt;"",GY$5+6&lt;Mitarbeiter!$E$31),0,IF(AND(Mitarbeiter!$F$31&lt;&gt;"",GY$5&gt;Mitarbeiter!$F$31),0,IF(Planung!GY33="",$C33,IF(ISNUMBER(Planung!GY33),Planung!GY33,IF(UPPER(Planung!GY33)="H",$C33/2,0)))))))</f>
        <v>0.8</v>
      </c>
      <c r="GZ33" s="27">
        <f>IF($A33="",0,IF(Mitarbeiter!$G$31=FALSE,0,IF(AND(Mitarbeiter!$E$31&lt;&gt;"",GZ$5+6&lt;Mitarbeiter!$E$31),0,IF(AND(Mitarbeiter!$F$31&lt;&gt;"",GZ$5&gt;Mitarbeiter!$F$31),0,IF(Planung!GZ33="",$C33,IF(ISNUMBER(Planung!GZ33),Planung!GZ33,IF(UPPER(Planung!GZ33)="H",$C33/2,0)))))))</f>
        <v>0.8</v>
      </c>
      <c r="HA33" s="27">
        <f>IF($A33="",0,IF(Mitarbeiter!$G$31=FALSE,0,IF(AND(Mitarbeiter!$E$31&lt;&gt;"",HA$5+6&lt;Mitarbeiter!$E$31),0,IF(AND(Mitarbeiter!$F$31&lt;&gt;"",HA$5&gt;Mitarbeiter!$F$31),0,IF(Planung!HA33="",$C33,IF(ISNUMBER(Planung!HA33),Planung!HA33,IF(UPPER(Planung!HA33)="H",$C33/2,0)))))))</f>
        <v>0.8</v>
      </c>
      <c r="HB33" s="27">
        <f>IF($A33="",0,IF(Mitarbeiter!$G$31=FALSE,0,IF(AND(Mitarbeiter!$E$31&lt;&gt;"",HB$5+6&lt;Mitarbeiter!$E$31),0,IF(AND(Mitarbeiter!$F$31&lt;&gt;"",HB$5&gt;Mitarbeiter!$F$31),0,IF(Planung!HB33="",$C33,IF(ISNUMBER(Planung!HB33),Planung!HB33,IF(UPPER(Planung!HB33)="H",$C33/2,0)))))))</f>
        <v>0.8</v>
      </c>
      <c r="HC33" s="27">
        <f>IF($A33="",0,IF(Mitarbeiter!$G$31=FALSE,0,IF(AND(Mitarbeiter!$E$31&lt;&gt;"",HC$5+6&lt;Mitarbeiter!$E$31),0,IF(AND(Mitarbeiter!$F$31&lt;&gt;"",HC$5&gt;Mitarbeiter!$F$31),0,IF(Planung!HC33="",$C33,IF(ISNUMBER(Planung!HC33),Planung!HC33,IF(UPPER(Planung!HC33)="H",$C33/2,0)))))))</f>
        <v>0.8</v>
      </c>
      <c r="HD33" s="27">
        <f>IF($A33="",0,IF(Mitarbeiter!$G$31=FALSE,0,IF(AND(Mitarbeiter!$E$31&lt;&gt;"",HD$5+6&lt;Mitarbeiter!$E$31),0,IF(AND(Mitarbeiter!$F$31&lt;&gt;"",HD$5&gt;Mitarbeiter!$F$31),0,IF(Planung!HD33="",$C33,IF(ISNUMBER(Planung!HD33),Planung!HD33,IF(UPPER(Planung!HD33)="H",$C33/2,0)))))))</f>
        <v>0.8</v>
      </c>
      <c r="HE33" s="27">
        <f>IF($A33="",0,IF(Mitarbeiter!$G$31=FALSE,0,IF(AND(Mitarbeiter!$E$31&lt;&gt;"",HE$5+6&lt;Mitarbeiter!$E$31),0,IF(AND(Mitarbeiter!$F$31&lt;&gt;"",HE$5&gt;Mitarbeiter!$F$31),0,IF(Planung!HE33="",$C33,IF(ISNUMBER(Planung!HE33),Planung!HE33,IF(UPPER(Planung!HE33)="H",$C33/2,0)))))))</f>
        <v>0.8</v>
      </c>
      <c r="HF33" s="27">
        <f>IF($A33="",0,IF(Mitarbeiter!$G$31=FALSE,0,IF(AND(Mitarbeiter!$E$31&lt;&gt;"",HF$5+6&lt;Mitarbeiter!$E$31),0,IF(AND(Mitarbeiter!$F$31&lt;&gt;"",HF$5&gt;Mitarbeiter!$F$31),0,IF(Planung!HF33="",$C33,IF(ISNUMBER(Planung!HF33),Planung!HF33,IF(UPPER(Planung!HF33)="H",$C33/2,0)))))))</f>
        <v>0.8</v>
      </c>
      <c r="HG33" s="27">
        <f>IF($A33="",0,IF(Mitarbeiter!$G$31=FALSE,0,IF(AND(Mitarbeiter!$E$31&lt;&gt;"",HG$5+6&lt;Mitarbeiter!$E$31),0,IF(AND(Mitarbeiter!$F$31&lt;&gt;"",HG$5&gt;Mitarbeiter!$F$31),0,IF(Planung!HG33="",$C33,IF(ISNUMBER(Planung!HG33),Planung!HG33,IF(UPPER(Planung!HG33)="H",$C33/2,0)))))))</f>
        <v>0.8</v>
      </c>
      <c r="HH33" s="27">
        <f>IF($A33="",0,IF(Mitarbeiter!$G$31=FALSE,0,IF(AND(Mitarbeiter!$E$31&lt;&gt;"",HH$5+6&lt;Mitarbeiter!$E$31),0,IF(AND(Mitarbeiter!$F$31&lt;&gt;"",HH$5&gt;Mitarbeiter!$F$31),0,IF(Planung!HH33="",$C33,IF(ISNUMBER(Planung!HH33),Planung!HH33,IF(UPPER(Planung!HH33)="H",$C33/2,0)))))))</f>
        <v>0.8</v>
      </c>
      <c r="HI33" s="27">
        <f>IF($A33="",0,IF(Mitarbeiter!$G$31=FALSE,0,IF(AND(Mitarbeiter!$E$31&lt;&gt;"",HI$5+6&lt;Mitarbeiter!$E$31),0,IF(AND(Mitarbeiter!$F$31&lt;&gt;"",HI$5&gt;Mitarbeiter!$F$31),0,IF(Planung!HI33="",$C33,IF(ISNUMBER(Planung!HI33),Planung!HI33,IF(UPPER(Planung!HI33)="H",$C33/2,0)))))))</f>
        <v>0.8</v>
      </c>
      <c r="HJ33" s="27">
        <f>IF($A33="",0,IF(Mitarbeiter!$G$31=FALSE,0,IF(AND(Mitarbeiter!$E$31&lt;&gt;"",HJ$5+6&lt;Mitarbeiter!$E$31),0,IF(AND(Mitarbeiter!$F$31&lt;&gt;"",HJ$5&gt;Mitarbeiter!$F$31),0,IF(Planung!HJ33="",$C33,IF(ISNUMBER(Planung!HJ33),Planung!HJ33,IF(UPPER(Planung!HJ33)="H",$C33/2,0)))))))</f>
        <v>0.8</v>
      </c>
      <c r="HK33" s="27">
        <f>IF($A33="",0,IF(Mitarbeiter!$G$31=FALSE,0,IF(AND(Mitarbeiter!$E$31&lt;&gt;"",HK$5+6&lt;Mitarbeiter!$E$31),0,IF(AND(Mitarbeiter!$F$31&lt;&gt;"",HK$5&gt;Mitarbeiter!$F$31),0,IF(Planung!HK33="",$C33,IF(ISNUMBER(Planung!HK33),Planung!HK33,IF(UPPER(Planung!HK33)="H",$C33/2,0)))))))</f>
        <v>0.8</v>
      </c>
      <c r="HL33" s="27">
        <f>IF($A33="",0,IF(Mitarbeiter!$G$31=FALSE,0,IF(AND(Mitarbeiter!$E$31&lt;&gt;"",HL$5+6&lt;Mitarbeiter!$E$31),0,IF(AND(Mitarbeiter!$F$31&lt;&gt;"",HL$5&gt;Mitarbeiter!$F$31),0,IF(Planung!HL33="",$C33,IF(ISNUMBER(Planung!HL33),Planung!HL33,IF(UPPER(Planung!HL33)="H",$C33/2,0)))))))</f>
        <v>0.8</v>
      </c>
      <c r="HM33" s="27">
        <f>IF($A33="",0,IF(Mitarbeiter!$G$31=FALSE,0,IF(AND(Mitarbeiter!$E$31&lt;&gt;"",HM$5+6&lt;Mitarbeiter!$E$31),0,IF(AND(Mitarbeiter!$F$31&lt;&gt;"",HM$5&gt;Mitarbeiter!$F$31),0,IF(Planung!HM33="",$C33,IF(ISNUMBER(Planung!HM33),Planung!HM33,IF(UPPER(Planung!HM33)="H",$C33/2,0)))))))</f>
        <v>0.8</v>
      </c>
      <c r="HN33" s="27">
        <f>IF($A33="",0,IF(Mitarbeiter!$G$31=FALSE,0,IF(AND(Mitarbeiter!$E$31&lt;&gt;"",HN$5+6&lt;Mitarbeiter!$E$31),0,IF(AND(Mitarbeiter!$F$31&lt;&gt;"",HN$5&gt;Mitarbeiter!$F$31),0,IF(Planung!HN33="",$C33,IF(ISNUMBER(Planung!HN33),Planung!HN33,IF(UPPER(Planung!HN33)="H",$C33/2,0)))))))</f>
        <v>0.8</v>
      </c>
      <c r="HO33" s="27">
        <f>IF($A33="",0,IF(Mitarbeiter!$G$31=FALSE,0,IF(AND(Mitarbeiter!$E$31&lt;&gt;"",HO$5+6&lt;Mitarbeiter!$E$31),0,IF(AND(Mitarbeiter!$F$31&lt;&gt;"",HO$5&gt;Mitarbeiter!$F$31),0,IF(Planung!HO33="",$C33,IF(ISNUMBER(Planung!HO33),Planung!HO33,IF(UPPER(Planung!HO33)="H",$C33/2,0)))))))</f>
        <v>0.8</v>
      </c>
      <c r="HP33" s="27">
        <f>IF($A33="",0,IF(Mitarbeiter!$G$31=FALSE,0,IF(AND(Mitarbeiter!$E$31&lt;&gt;"",HP$5+6&lt;Mitarbeiter!$E$31),0,IF(AND(Mitarbeiter!$F$31&lt;&gt;"",HP$5&gt;Mitarbeiter!$F$31),0,IF(Planung!HP33="",$C33,IF(ISNUMBER(Planung!HP33),Planung!HP33,IF(UPPER(Planung!HP33)="H",$C33/2,0)))))))</f>
        <v>0.8</v>
      </c>
      <c r="HQ33" s="27">
        <f>IF($A33="",0,IF(Mitarbeiter!$G$31=FALSE,0,IF(AND(Mitarbeiter!$E$31&lt;&gt;"",HQ$5+6&lt;Mitarbeiter!$E$31),0,IF(AND(Mitarbeiter!$F$31&lt;&gt;"",HQ$5&gt;Mitarbeiter!$F$31),0,IF(Planung!HQ33="",$C33,IF(ISNUMBER(Planung!HQ33),Planung!HQ33,IF(UPPER(Planung!HQ33)="H",$C33/2,0)))))))</f>
        <v>0.8</v>
      </c>
      <c r="HR33" s="27">
        <f>IF($A33="",0,IF(Mitarbeiter!$G$31=FALSE,0,IF(AND(Mitarbeiter!$E$31&lt;&gt;"",HR$5+6&lt;Mitarbeiter!$E$31),0,IF(AND(Mitarbeiter!$F$31&lt;&gt;"",HR$5&gt;Mitarbeiter!$F$31),0,IF(Planung!HR33="",$C33,IF(ISNUMBER(Planung!HR33),Planung!HR33,IF(UPPER(Planung!HR33)="H",$C33/2,0)))))))</f>
        <v>0.8</v>
      </c>
      <c r="HS33" s="27">
        <f>IF($A33="",0,IF(Mitarbeiter!$G$31=FALSE,0,IF(AND(Mitarbeiter!$E$31&lt;&gt;"",HS$5+6&lt;Mitarbeiter!$E$31),0,IF(AND(Mitarbeiter!$F$31&lt;&gt;"",HS$5&gt;Mitarbeiter!$F$31),0,IF(Planung!HS33="",$C33,IF(ISNUMBER(Planung!HS33),Planung!HS33,IF(UPPER(Planung!HS33)="H",$C33/2,0)))))))</f>
        <v>0.8</v>
      </c>
      <c r="HT33" s="27">
        <f>IF($A33="",0,IF(Mitarbeiter!$G$31=FALSE,0,IF(AND(Mitarbeiter!$E$31&lt;&gt;"",HT$5+6&lt;Mitarbeiter!$E$31),0,IF(AND(Mitarbeiter!$F$31&lt;&gt;"",HT$5&gt;Mitarbeiter!$F$31),0,IF(Planung!HT33="",$C33,IF(ISNUMBER(Planung!HT33),Planung!HT33,IF(UPPER(Planung!HT33)="H",$C33/2,0)))))))</f>
        <v>0.8</v>
      </c>
      <c r="HU33" s="27">
        <f>IF($A33="",0,IF(Mitarbeiter!$G$31=FALSE,0,IF(AND(Mitarbeiter!$E$31&lt;&gt;"",HU$5+6&lt;Mitarbeiter!$E$31),0,IF(AND(Mitarbeiter!$F$31&lt;&gt;"",HU$5&gt;Mitarbeiter!$F$31),0,IF(Planung!HU33="",$C33,IF(ISNUMBER(Planung!HU33),Planung!HU33,IF(UPPER(Planung!HU33)="H",$C33/2,0)))))))</f>
        <v>0.8</v>
      </c>
      <c r="HV33" s="27">
        <f>IF($A33="",0,IF(Mitarbeiter!$G$31=FALSE,0,IF(AND(Mitarbeiter!$E$31&lt;&gt;"",HV$5+6&lt;Mitarbeiter!$E$31),0,IF(AND(Mitarbeiter!$F$31&lt;&gt;"",HV$5&gt;Mitarbeiter!$F$31),0,IF(Planung!HV33="",$C33,IF(ISNUMBER(Planung!HV33),Planung!HV33,IF(UPPER(Planung!HV33)="H",$C33/2,0)))))))</f>
        <v>0.8</v>
      </c>
      <c r="HW33" s="27">
        <f>IF($A33="",0,IF(Mitarbeiter!$G$31=FALSE,0,IF(AND(Mitarbeiter!$E$31&lt;&gt;"",HW$5+6&lt;Mitarbeiter!$E$31),0,IF(AND(Mitarbeiter!$F$31&lt;&gt;"",HW$5&gt;Mitarbeiter!$F$31),0,IF(Planung!HW33="",$C33,IF(ISNUMBER(Planung!HW33),Planung!HW33,IF(UPPER(Planung!HW33)="H",$C33/2,0)))))))</f>
        <v>0.8</v>
      </c>
      <c r="HX33" s="27">
        <f>IF($A33="",0,IF(Mitarbeiter!$G$31=FALSE,0,IF(AND(Mitarbeiter!$E$31&lt;&gt;"",HX$5+6&lt;Mitarbeiter!$E$31),0,IF(AND(Mitarbeiter!$F$31&lt;&gt;"",HX$5&gt;Mitarbeiter!$F$31),0,IF(Planung!HX33="",$C33,IF(ISNUMBER(Planung!HX33),Planung!HX33,IF(UPPER(Planung!HX33)="H",$C33/2,0)))))))</f>
        <v>0.8</v>
      </c>
      <c r="HY33" s="27">
        <f>IF($A33="",0,IF(Mitarbeiter!$G$31=FALSE,0,IF(AND(Mitarbeiter!$E$31&lt;&gt;"",HY$5+6&lt;Mitarbeiter!$E$31),0,IF(AND(Mitarbeiter!$F$31&lt;&gt;"",HY$5&gt;Mitarbeiter!$F$31),0,IF(Planung!HY33="",$C33,IF(ISNUMBER(Planung!HY33),Planung!HY33,IF(UPPER(Planung!HY33)="H",$C33/2,0)))))))</f>
        <v>0.8</v>
      </c>
      <c r="HZ33" s="27">
        <f>IF($A33="",0,IF(Mitarbeiter!$G$31=FALSE,0,IF(AND(Mitarbeiter!$E$31&lt;&gt;"",HZ$5+6&lt;Mitarbeiter!$E$31),0,IF(AND(Mitarbeiter!$F$31&lt;&gt;"",HZ$5&gt;Mitarbeiter!$F$31),0,IF(Planung!HZ33="",$C33,IF(ISNUMBER(Planung!HZ33),Planung!HZ33,IF(UPPER(Planung!HZ33)="H",$C33/2,0)))))))</f>
        <v>0.8</v>
      </c>
      <c r="IA33" s="27">
        <f>IF($A33="",0,IF(Mitarbeiter!$G$31=FALSE,0,IF(AND(Mitarbeiter!$E$31&lt;&gt;"",IA$5+6&lt;Mitarbeiter!$E$31),0,IF(AND(Mitarbeiter!$F$31&lt;&gt;"",IA$5&gt;Mitarbeiter!$F$31),0,IF(Planung!IA33="",$C33,IF(ISNUMBER(Planung!IA33),Planung!IA33,IF(UPPER(Planung!IA33)="H",$C33/2,0)))))))</f>
        <v>0.8</v>
      </c>
    </row>
    <row r="34" spans="1:235" x14ac:dyDescent="0.25">
      <c r="A34" s="7" t="str">
        <f>Planung!A34</f>
        <v/>
      </c>
      <c r="B34" s="7" t="str">
        <f>Planung!B34</f>
        <v/>
      </c>
      <c r="C34" s="27">
        <f>N(Mitarbeiter!$D$32)</f>
        <v>0</v>
      </c>
      <c r="D34" s="27">
        <f>IF($A34="",0,IF(Mitarbeiter!$G$32=FALSE,0,IF(AND(Mitarbeiter!$E$32&lt;&gt;"",D$5+6&lt;Mitarbeiter!$E$32),0,IF(AND(Mitarbeiter!$F$32&lt;&gt;"",D$5&gt;Mitarbeiter!$F$32),0,IF(Planung!D34="",$C34,IF(ISNUMBER(Planung!D34),Planung!D34,IF(UPPER(Planung!D34)="H",$C34/2,0)))))))</f>
        <v>0</v>
      </c>
      <c r="E34" s="27">
        <f>IF($A34="",0,IF(Mitarbeiter!$G$32=FALSE,0,IF(AND(Mitarbeiter!$E$32&lt;&gt;"",E$5+6&lt;Mitarbeiter!$E$32),0,IF(AND(Mitarbeiter!$F$32&lt;&gt;"",E$5&gt;Mitarbeiter!$F$32),0,IF(Planung!E34="",$C34,IF(ISNUMBER(Planung!E34),Planung!E34,IF(UPPER(Planung!E34)="H",$C34/2,0)))))))</f>
        <v>0</v>
      </c>
      <c r="F34" s="27">
        <f>IF($A34="",0,IF(Mitarbeiter!$G$32=FALSE,0,IF(AND(Mitarbeiter!$E$32&lt;&gt;"",F$5+6&lt;Mitarbeiter!$E$32),0,IF(AND(Mitarbeiter!$F$32&lt;&gt;"",F$5&gt;Mitarbeiter!$F$32),0,IF(Planung!F34="",$C34,IF(ISNUMBER(Planung!F34),Planung!F34,IF(UPPER(Planung!F34)="H",$C34/2,0)))))))</f>
        <v>0</v>
      </c>
      <c r="G34" s="27">
        <f>IF($A34="",0,IF(Mitarbeiter!$G$32=FALSE,0,IF(AND(Mitarbeiter!$E$32&lt;&gt;"",G$5+6&lt;Mitarbeiter!$E$32),0,IF(AND(Mitarbeiter!$F$32&lt;&gt;"",G$5&gt;Mitarbeiter!$F$32),0,IF(Planung!G34="",$C34,IF(ISNUMBER(Planung!G34),Planung!G34,IF(UPPER(Planung!G34)="H",$C34/2,0)))))))</f>
        <v>0</v>
      </c>
      <c r="H34" s="27">
        <f>IF($A34="",0,IF(Mitarbeiter!$G$32=FALSE,0,IF(AND(Mitarbeiter!$E$32&lt;&gt;"",H$5+6&lt;Mitarbeiter!$E$32),0,IF(AND(Mitarbeiter!$F$32&lt;&gt;"",H$5&gt;Mitarbeiter!$F$32),0,IF(Planung!H34="",$C34,IF(ISNUMBER(Planung!H34),Planung!H34,IF(UPPER(Planung!H34)="H",$C34/2,0)))))))</f>
        <v>0</v>
      </c>
      <c r="I34" s="27">
        <f>IF($A34="",0,IF(Mitarbeiter!$G$32=FALSE,0,IF(AND(Mitarbeiter!$E$32&lt;&gt;"",I$5+6&lt;Mitarbeiter!$E$32),0,IF(AND(Mitarbeiter!$F$32&lt;&gt;"",I$5&gt;Mitarbeiter!$F$32),0,IF(Planung!I34="",$C34,IF(ISNUMBER(Planung!I34),Planung!I34,IF(UPPER(Planung!I34)="H",$C34/2,0)))))))</f>
        <v>0</v>
      </c>
      <c r="J34" s="27">
        <f>IF($A34="",0,IF(Mitarbeiter!$G$32=FALSE,0,IF(AND(Mitarbeiter!$E$32&lt;&gt;"",J$5+6&lt;Mitarbeiter!$E$32),0,IF(AND(Mitarbeiter!$F$32&lt;&gt;"",J$5&gt;Mitarbeiter!$F$32),0,IF(Planung!J34="",$C34,IF(ISNUMBER(Planung!J34),Planung!J34,IF(UPPER(Planung!J34)="H",$C34/2,0)))))))</f>
        <v>0</v>
      </c>
      <c r="K34" s="27">
        <f>IF($A34="",0,IF(Mitarbeiter!$G$32=FALSE,0,IF(AND(Mitarbeiter!$E$32&lt;&gt;"",K$5+6&lt;Mitarbeiter!$E$32),0,IF(AND(Mitarbeiter!$F$32&lt;&gt;"",K$5&gt;Mitarbeiter!$F$32),0,IF(Planung!K34="",$C34,IF(ISNUMBER(Planung!K34),Planung!K34,IF(UPPER(Planung!K34)="H",$C34/2,0)))))))</f>
        <v>0</v>
      </c>
      <c r="L34" s="27">
        <f>IF($A34="",0,IF(Mitarbeiter!$G$32=FALSE,0,IF(AND(Mitarbeiter!$E$32&lt;&gt;"",L$5+6&lt;Mitarbeiter!$E$32),0,IF(AND(Mitarbeiter!$F$32&lt;&gt;"",L$5&gt;Mitarbeiter!$F$32),0,IF(Planung!L34="",$C34,IF(ISNUMBER(Planung!L34),Planung!L34,IF(UPPER(Planung!L34)="H",$C34/2,0)))))))</f>
        <v>0</v>
      </c>
      <c r="M34" s="27">
        <f>IF($A34="",0,IF(Mitarbeiter!$G$32=FALSE,0,IF(AND(Mitarbeiter!$E$32&lt;&gt;"",M$5+6&lt;Mitarbeiter!$E$32),0,IF(AND(Mitarbeiter!$F$32&lt;&gt;"",M$5&gt;Mitarbeiter!$F$32),0,IF(Planung!M34="",$C34,IF(ISNUMBER(Planung!M34),Planung!M34,IF(UPPER(Planung!M34)="H",$C34/2,0)))))))</f>
        <v>0</v>
      </c>
      <c r="N34" s="27">
        <f>IF($A34="",0,IF(Mitarbeiter!$G$32=FALSE,0,IF(AND(Mitarbeiter!$E$32&lt;&gt;"",N$5+6&lt;Mitarbeiter!$E$32),0,IF(AND(Mitarbeiter!$F$32&lt;&gt;"",N$5&gt;Mitarbeiter!$F$32),0,IF(Planung!N34="",$C34,IF(ISNUMBER(Planung!N34),Planung!N34,IF(UPPER(Planung!N34)="H",$C34/2,0)))))))</f>
        <v>0</v>
      </c>
      <c r="O34" s="27">
        <f>IF($A34="",0,IF(Mitarbeiter!$G$32=FALSE,0,IF(AND(Mitarbeiter!$E$32&lt;&gt;"",O$5+6&lt;Mitarbeiter!$E$32),0,IF(AND(Mitarbeiter!$F$32&lt;&gt;"",O$5&gt;Mitarbeiter!$F$32),0,IF(Planung!O34="",$C34,IF(ISNUMBER(Planung!O34),Planung!O34,IF(UPPER(Planung!O34)="H",$C34/2,0)))))))</f>
        <v>0</v>
      </c>
      <c r="P34" s="27">
        <f>IF($A34="",0,IF(Mitarbeiter!$G$32=FALSE,0,IF(AND(Mitarbeiter!$E$32&lt;&gt;"",P$5+6&lt;Mitarbeiter!$E$32),0,IF(AND(Mitarbeiter!$F$32&lt;&gt;"",P$5&gt;Mitarbeiter!$F$32),0,IF(Planung!P34="",$C34,IF(ISNUMBER(Planung!P34),Planung!P34,IF(UPPER(Planung!P34)="H",$C34/2,0)))))))</f>
        <v>0</v>
      </c>
      <c r="Q34" s="27">
        <f>IF($A34="",0,IF(Mitarbeiter!$G$32=FALSE,0,IF(AND(Mitarbeiter!$E$32&lt;&gt;"",Q$5+6&lt;Mitarbeiter!$E$32),0,IF(AND(Mitarbeiter!$F$32&lt;&gt;"",Q$5&gt;Mitarbeiter!$F$32),0,IF(Planung!Q34="",$C34,IF(ISNUMBER(Planung!Q34),Planung!Q34,IF(UPPER(Planung!Q34)="H",$C34/2,0)))))))</f>
        <v>0</v>
      </c>
      <c r="R34" s="27">
        <f>IF($A34="",0,IF(Mitarbeiter!$G$32=FALSE,0,IF(AND(Mitarbeiter!$E$32&lt;&gt;"",R$5+6&lt;Mitarbeiter!$E$32),0,IF(AND(Mitarbeiter!$F$32&lt;&gt;"",R$5&gt;Mitarbeiter!$F$32),0,IF(Planung!R34="",$C34,IF(ISNUMBER(Planung!R34),Planung!R34,IF(UPPER(Planung!R34)="H",$C34/2,0)))))))</f>
        <v>0</v>
      </c>
      <c r="S34" s="27">
        <f>IF($A34="",0,IF(Mitarbeiter!$G$32=FALSE,0,IF(AND(Mitarbeiter!$E$32&lt;&gt;"",S$5+6&lt;Mitarbeiter!$E$32),0,IF(AND(Mitarbeiter!$F$32&lt;&gt;"",S$5&gt;Mitarbeiter!$F$32),0,IF(Planung!S34="",$C34,IF(ISNUMBER(Planung!S34),Planung!S34,IF(UPPER(Planung!S34)="H",$C34/2,0)))))))</f>
        <v>0</v>
      </c>
      <c r="T34" s="27">
        <f>IF($A34="",0,IF(Mitarbeiter!$G$32=FALSE,0,IF(AND(Mitarbeiter!$E$32&lt;&gt;"",T$5+6&lt;Mitarbeiter!$E$32),0,IF(AND(Mitarbeiter!$F$32&lt;&gt;"",T$5&gt;Mitarbeiter!$F$32),0,IF(Planung!T34="",$C34,IF(ISNUMBER(Planung!T34),Planung!T34,IF(UPPER(Planung!T34)="H",$C34/2,0)))))))</f>
        <v>0</v>
      </c>
      <c r="U34" s="27">
        <f>IF($A34="",0,IF(Mitarbeiter!$G$32=FALSE,0,IF(AND(Mitarbeiter!$E$32&lt;&gt;"",U$5+6&lt;Mitarbeiter!$E$32),0,IF(AND(Mitarbeiter!$F$32&lt;&gt;"",U$5&gt;Mitarbeiter!$F$32),0,IF(Planung!U34="",$C34,IF(ISNUMBER(Planung!U34),Planung!U34,IF(UPPER(Planung!U34)="H",$C34/2,0)))))))</f>
        <v>0</v>
      </c>
      <c r="V34" s="27">
        <f>IF($A34="",0,IF(Mitarbeiter!$G$32=FALSE,0,IF(AND(Mitarbeiter!$E$32&lt;&gt;"",V$5+6&lt;Mitarbeiter!$E$32),0,IF(AND(Mitarbeiter!$F$32&lt;&gt;"",V$5&gt;Mitarbeiter!$F$32),0,IF(Planung!V34="",$C34,IF(ISNUMBER(Planung!V34),Planung!V34,IF(UPPER(Planung!V34)="H",$C34/2,0)))))))</f>
        <v>0</v>
      </c>
      <c r="W34" s="27">
        <f>IF($A34="",0,IF(Mitarbeiter!$G$32=FALSE,0,IF(AND(Mitarbeiter!$E$32&lt;&gt;"",W$5+6&lt;Mitarbeiter!$E$32),0,IF(AND(Mitarbeiter!$F$32&lt;&gt;"",W$5&gt;Mitarbeiter!$F$32),0,IF(Planung!W34="",$C34,IF(ISNUMBER(Planung!W34),Planung!W34,IF(UPPER(Planung!W34)="H",$C34/2,0)))))))</f>
        <v>0</v>
      </c>
      <c r="X34" s="27">
        <f>IF($A34="",0,IF(Mitarbeiter!$G$32=FALSE,0,IF(AND(Mitarbeiter!$E$32&lt;&gt;"",X$5+6&lt;Mitarbeiter!$E$32),0,IF(AND(Mitarbeiter!$F$32&lt;&gt;"",X$5&gt;Mitarbeiter!$F$32),0,IF(Planung!X34="",$C34,IF(ISNUMBER(Planung!X34),Planung!X34,IF(UPPER(Planung!X34)="H",$C34/2,0)))))))</f>
        <v>0</v>
      </c>
      <c r="Y34" s="27">
        <f>IF($A34="",0,IF(Mitarbeiter!$G$32=FALSE,0,IF(AND(Mitarbeiter!$E$32&lt;&gt;"",Y$5+6&lt;Mitarbeiter!$E$32),0,IF(AND(Mitarbeiter!$F$32&lt;&gt;"",Y$5&gt;Mitarbeiter!$F$32),0,IF(Planung!Y34="",$C34,IF(ISNUMBER(Planung!Y34),Planung!Y34,IF(UPPER(Planung!Y34)="H",$C34/2,0)))))))</f>
        <v>0</v>
      </c>
      <c r="Z34" s="27">
        <f>IF($A34="",0,IF(Mitarbeiter!$G$32=FALSE,0,IF(AND(Mitarbeiter!$E$32&lt;&gt;"",Z$5+6&lt;Mitarbeiter!$E$32),0,IF(AND(Mitarbeiter!$F$32&lt;&gt;"",Z$5&gt;Mitarbeiter!$F$32),0,IF(Planung!Z34="",$C34,IF(ISNUMBER(Planung!Z34),Planung!Z34,IF(UPPER(Planung!Z34)="H",$C34/2,0)))))))</f>
        <v>0</v>
      </c>
      <c r="AA34" s="27">
        <f>IF($A34="",0,IF(Mitarbeiter!$G$32=FALSE,0,IF(AND(Mitarbeiter!$E$32&lt;&gt;"",AA$5+6&lt;Mitarbeiter!$E$32),0,IF(AND(Mitarbeiter!$F$32&lt;&gt;"",AA$5&gt;Mitarbeiter!$F$32),0,IF(Planung!AA34="",$C34,IF(ISNUMBER(Planung!AA34),Planung!AA34,IF(UPPER(Planung!AA34)="H",$C34/2,0)))))))</f>
        <v>0</v>
      </c>
      <c r="AB34" s="27">
        <f>IF($A34="",0,IF(Mitarbeiter!$G$32=FALSE,0,IF(AND(Mitarbeiter!$E$32&lt;&gt;"",AB$5+6&lt;Mitarbeiter!$E$32),0,IF(AND(Mitarbeiter!$F$32&lt;&gt;"",AB$5&gt;Mitarbeiter!$F$32),0,IF(Planung!AB34="",$C34,IF(ISNUMBER(Planung!AB34),Planung!AB34,IF(UPPER(Planung!AB34)="H",$C34/2,0)))))))</f>
        <v>0</v>
      </c>
      <c r="AC34" s="27">
        <f>IF($A34="",0,IF(Mitarbeiter!$G$32=FALSE,0,IF(AND(Mitarbeiter!$E$32&lt;&gt;"",AC$5+6&lt;Mitarbeiter!$E$32),0,IF(AND(Mitarbeiter!$F$32&lt;&gt;"",AC$5&gt;Mitarbeiter!$F$32),0,IF(Planung!AC34="",$C34,IF(ISNUMBER(Planung!AC34),Planung!AC34,IF(UPPER(Planung!AC34)="H",$C34/2,0)))))))</f>
        <v>0</v>
      </c>
      <c r="AD34" s="27">
        <f>IF($A34="",0,IF(Mitarbeiter!$G$32=FALSE,0,IF(AND(Mitarbeiter!$E$32&lt;&gt;"",AD$5+6&lt;Mitarbeiter!$E$32),0,IF(AND(Mitarbeiter!$F$32&lt;&gt;"",AD$5&gt;Mitarbeiter!$F$32),0,IF(Planung!AD34="",$C34,IF(ISNUMBER(Planung!AD34),Planung!AD34,IF(UPPER(Planung!AD34)="H",$C34/2,0)))))))</f>
        <v>0</v>
      </c>
      <c r="AE34" s="27">
        <f>IF($A34="",0,IF(Mitarbeiter!$G$32=FALSE,0,IF(AND(Mitarbeiter!$E$32&lt;&gt;"",AE$5+6&lt;Mitarbeiter!$E$32),0,IF(AND(Mitarbeiter!$F$32&lt;&gt;"",AE$5&gt;Mitarbeiter!$F$32),0,IF(Planung!AE34="",$C34,IF(ISNUMBER(Planung!AE34),Planung!AE34,IF(UPPER(Planung!AE34)="H",$C34/2,0)))))))</f>
        <v>0</v>
      </c>
      <c r="AF34" s="27">
        <f>IF($A34="",0,IF(Mitarbeiter!$G$32=FALSE,0,IF(AND(Mitarbeiter!$E$32&lt;&gt;"",AF$5+6&lt;Mitarbeiter!$E$32),0,IF(AND(Mitarbeiter!$F$32&lt;&gt;"",AF$5&gt;Mitarbeiter!$F$32),0,IF(Planung!AF34="",$C34,IF(ISNUMBER(Planung!AF34),Planung!AF34,IF(UPPER(Planung!AF34)="H",$C34/2,0)))))))</f>
        <v>0</v>
      </c>
      <c r="AG34" s="27">
        <f>IF($A34="",0,IF(Mitarbeiter!$G$32=FALSE,0,IF(AND(Mitarbeiter!$E$32&lt;&gt;"",AG$5+6&lt;Mitarbeiter!$E$32),0,IF(AND(Mitarbeiter!$F$32&lt;&gt;"",AG$5&gt;Mitarbeiter!$F$32),0,IF(Planung!AG34="",$C34,IF(ISNUMBER(Planung!AG34),Planung!AG34,IF(UPPER(Planung!AG34)="H",$C34/2,0)))))))</f>
        <v>0</v>
      </c>
      <c r="AH34" s="27">
        <f>IF($A34="",0,IF(Mitarbeiter!$G$32=FALSE,0,IF(AND(Mitarbeiter!$E$32&lt;&gt;"",AH$5+6&lt;Mitarbeiter!$E$32),0,IF(AND(Mitarbeiter!$F$32&lt;&gt;"",AH$5&gt;Mitarbeiter!$F$32),0,IF(Planung!AH34="",$C34,IF(ISNUMBER(Planung!AH34),Planung!AH34,IF(UPPER(Planung!AH34)="H",$C34/2,0)))))))</f>
        <v>0</v>
      </c>
      <c r="AI34" s="27">
        <f>IF($A34="",0,IF(Mitarbeiter!$G$32=FALSE,0,IF(AND(Mitarbeiter!$E$32&lt;&gt;"",AI$5+6&lt;Mitarbeiter!$E$32),0,IF(AND(Mitarbeiter!$F$32&lt;&gt;"",AI$5&gt;Mitarbeiter!$F$32),0,IF(Planung!AI34="",$C34,IF(ISNUMBER(Planung!AI34),Planung!AI34,IF(UPPER(Planung!AI34)="H",$C34/2,0)))))))</f>
        <v>0</v>
      </c>
      <c r="AJ34" s="27">
        <f>IF($A34="",0,IF(Mitarbeiter!$G$32=FALSE,0,IF(AND(Mitarbeiter!$E$32&lt;&gt;"",AJ$5+6&lt;Mitarbeiter!$E$32),0,IF(AND(Mitarbeiter!$F$32&lt;&gt;"",AJ$5&gt;Mitarbeiter!$F$32),0,IF(Planung!AJ34="",$C34,IF(ISNUMBER(Planung!AJ34),Planung!AJ34,IF(UPPER(Planung!AJ34)="H",$C34/2,0)))))))</f>
        <v>0</v>
      </c>
      <c r="AK34" s="27">
        <f>IF($A34="",0,IF(Mitarbeiter!$G$32=FALSE,0,IF(AND(Mitarbeiter!$E$32&lt;&gt;"",AK$5+6&lt;Mitarbeiter!$E$32),0,IF(AND(Mitarbeiter!$F$32&lt;&gt;"",AK$5&gt;Mitarbeiter!$F$32),0,IF(Planung!AK34="",$C34,IF(ISNUMBER(Planung!AK34),Planung!AK34,IF(UPPER(Planung!AK34)="H",$C34/2,0)))))))</f>
        <v>0</v>
      </c>
      <c r="AL34" s="27">
        <f>IF($A34="",0,IF(Mitarbeiter!$G$32=FALSE,0,IF(AND(Mitarbeiter!$E$32&lt;&gt;"",AL$5+6&lt;Mitarbeiter!$E$32),0,IF(AND(Mitarbeiter!$F$32&lt;&gt;"",AL$5&gt;Mitarbeiter!$F$32),0,IF(Planung!AL34="",$C34,IF(ISNUMBER(Planung!AL34),Planung!AL34,IF(UPPER(Planung!AL34)="H",$C34/2,0)))))))</f>
        <v>0</v>
      </c>
      <c r="AM34" s="27">
        <f>IF($A34="",0,IF(Mitarbeiter!$G$32=FALSE,0,IF(AND(Mitarbeiter!$E$32&lt;&gt;"",AM$5+6&lt;Mitarbeiter!$E$32),0,IF(AND(Mitarbeiter!$F$32&lt;&gt;"",AM$5&gt;Mitarbeiter!$F$32),0,IF(Planung!AM34="",$C34,IF(ISNUMBER(Planung!AM34),Planung!AM34,IF(UPPER(Planung!AM34)="H",$C34/2,0)))))))</f>
        <v>0</v>
      </c>
      <c r="AN34" s="27">
        <f>IF($A34="",0,IF(Mitarbeiter!$G$32=FALSE,0,IF(AND(Mitarbeiter!$E$32&lt;&gt;"",AN$5+6&lt;Mitarbeiter!$E$32),0,IF(AND(Mitarbeiter!$F$32&lt;&gt;"",AN$5&gt;Mitarbeiter!$F$32),0,IF(Planung!AN34="",$C34,IF(ISNUMBER(Planung!AN34),Planung!AN34,IF(UPPER(Planung!AN34)="H",$C34/2,0)))))))</f>
        <v>0</v>
      </c>
      <c r="AO34" s="27">
        <f>IF($A34="",0,IF(Mitarbeiter!$G$32=FALSE,0,IF(AND(Mitarbeiter!$E$32&lt;&gt;"",AO$5+6&lt;Mitarbeiter!$E$32),0,IF(AND(Mitarbeiter!$F$32&lt;&gt;"",AO$5&gt;Mitarbeiter!$F$32),0,IF(Planung!AO34="",$C34,IF(ISNUMBER(Planung!AO34),Planung!AO34,IF(UPPER(Planung!AO34)="H",$C34/2,0)))))))</f>
        <v>0</v>
      </c>
      <c r="AP34" s="27">
        <f>IF($A34="",0,IF(Mitarbeiter!$G$32=FALSE,0,IF(AND(Mitarbeiter!$E$32&lt;&gt;"",AP$5+6&lt;Mitarbeiter!$E$32),0,IF(AND(Mitarbeiter!$F$32&lt;&gt;"",AP$5&gt;Mitarbeiter!$F$32),0,IF(Planung!AP34="",$C34,IF(ISNUMBER(Planung!AP34),Planung!AP34,IF(UPPER(Planung!AP34)="H",$C34/2,0)))))))</f>
        <v>0</v>
      </c>
      <c r="AQ34" s="27">
        <f>IF($A34="",0,IF(Mitarbeiter!$G$32=FALSE,0,IF(AND(Mitarbeiter!$E$32&lt;&gt;"",AQ$5+6&lt;Mitarbeiter!$E$32),0,IF(AND(Mitarbeiter!$F$32&lt;&gt;"",AQ$5&gt;Mitarbeiter!$F$32),0,IF(Planung!AQ34="",$C34,IF(ISNUMBER(Planung!AQ34),Planung!AQ34,IF(UPPER(Planung!AQ34)="H",$C34/2,0)))))))</f>
        <v>0</v>
      </c>
      <c r="AR34" s="27">
        <f>IF($A34="",0,IF(Mitarbeiter!$G$32=FALSE,0,IF(AND(Mitarbeiter!$E$32&lt;&gt;"",AR$5+6&lt;Mitarbeiter!$E$32),0,IF(AND(Mitarbeiter!$F$32&lt;&gt;"",AR$5&gt;Mitarbeiter!$F$32),0,IF(Planung!AR34="",$C34,IF(ISNUMBER(Planung!AR34),Planung!AR34,IF(UPPER(Planung!AR34)="H",$C34/2,0)))))))</f>
        <v>0</v>
      </c>
      <c r="AS34" s="27">
        <f>IF($A34="",0,IF(Mitarbeiter!$G$32=FALSE,0,IF(AND(Mitarbeiter!$E$32&lt;&gt;"",AS$5+6&lt;Mitarbeiter!$E$32),0,IF(AND(Mitarbeiter!$F$32&lt;&gt;"",AS$5&gt;Mitarbeiter!$F$32),0,IF(Planung!AS34="",$C34,IF(ISNUMBER(Planung!AS34),Planung!AS34,IF(UPPER(Planung!AS34)="H",$C34/2,0)))))))</f>
        <v>0</v>
      </c>
      <c r="AT34" s="27">
        <f>IF($A34="",0,IF(Mitarbeiter!$G$32=FALSE,0,IF(AND(Mitarbeiter!$E$32&lt;&gt;"",AT$5+6&lt;Mitarbeiter!$E$32),0,IF(AND(Mitarbeiter!$F$32&lt;&gt;"",AT$5&gt;Mitarbeiter!$F$32),0,IF(Planung!AT34="",$C34,IF(ISNUMBER(Planung!AT34),Planung!AT34,IF(UPPER(Planung!AT34)="H",$C34/2,0)))))))</f>
        <v>0</v>
      </c>
      <c r="AU34" s="27">
        <f>IF($A34="",0,IF(Mitarbeiter!$G$32=FALSE,0,IF(AND(Mitarbeiter!$E$32&lt;&gt;"",AU$5+6&lt;Mitarbeiter!$E$32),0,IF(AND(Mitarbeiter!$F$32&lt;&gt;"",AU$5&gt;Mitarbeiter!$F$32),0,IF(Planung!AU34="",$C34,IF(ISNUMBER(Planung!AU34),Planung!AU34,IF(UPPER(Planung!AU34)="H",$C34/2,0)))))))</f>
        <v>0</v>
      </c>
      <c r="AV34" s="27">
        <f>IF($A34="",0,IF(Mitarbeiter!$G$32=FALSE,0,IF(AND(Mitarbeiter!$E$32&lt;&gt;"",AV$5+6&lt;Mitarbeiter!$E$32),0,IF(AND(Mitarbeiter!$F$32&lt;&gt;"",AV$5&gt;Mitarbeiter!$F$32),0,IF(Planung!AV34="",$C34,IF(ISNUMBER(Planung!AV34),Planung!AV34,IF(UPPER(Planung!AV34)="H",$C34/2,0)))))))</f>
        <v>0</v>
      </c>
      <c r="AW34" s="27">
        <f>IF($A34="",0,IF(Mitarbeiter!$G$32=FALSE,0,IF(AND(Mitarbeiter!$E$32&lt;&gt;"",AW$5+6&lt;Mitarbeiter!$E$32),0,IF(AND(Mitarbeiter!$F$32&lt;&gt;"",AW$5&gt;Mitarbeiter!$F$32),0,IF(Planung!AW34="",$C34,IF(ISNUMBER(Planung!AW34),Planung!AW34,IF(UPPER(Planung!AW34)="H",$C34/2,0)))))))</f>
        <v>0</v>
      </c>
      <c r="AX34" s="27">
        <f>IF($A34="",0,IF(Mitarbeiter!$G$32=FALSE,0,IF(AND(Mitarbeiter!$E$32&lt;&gt;"",AX$5+6&lt;Mitarbeiter!$E$32),0,IF(AND(Mitarbeiter!$F$32&lt;&gt;"",AX$5&gt;Mitarbeiter!$F$32),0,IF(Planung!AX34="",$C34,IF(ISNUMBER(Planung!AX34),Planung!AX34,IF(UPPER(Planung!AX34)="H",$C34/2,0)))))))</f>
        <v>0</v>
      </c>
      <c r="AY34" s="27">
        <f>IF($A34="",0,IF(Mitarbeiter!$G$32=FALSE,0,IF(AND(Mitarbeiter!$E$32&lt;&gt;"",AY$5+6&lt;Mitarbeiter!$E$32),0,IF(AND(Mitarbeiter!$F$32&lt;&gt;"",AY$5&gt;Mitarbeiter!$F$32),0,IF(Planung!AY34="",$C34,IF(ISNUMBER(Planung!AY34),Planung!AY34,IF(UPPER(Planung!AY34)="H",$C34/2,0)))))))</f>
        <v>0</v>
      </c>
      <c r="AZ34" s="27">
        <f>IF($A34="",0,IF(Mitarbeiter!$G$32=FALSE,0,IF(AND(Mitarbeiter!$E$32&lt;&gt;"",AZ$5+6&lt;Mitarbeiter!$E$32),0,IF(AND(Mitarbeiter!$F$32&lt;&gt;"",AZ$5&gt;Mitarbeiter!$F$32),0,IF(Planung!AZ34="",$C34,IF(ISNUMBER(Planung!AZ34),Planung!AZ34,IF(UPPER(Planung!AZ34)="H",$C34/2,0)))))))</f>
        <v>0</v>
      </c>
      <c r="BA34" s="27">
        <f>IF($A34="",0,IF(Mitarbeiter!$G$32=FALSE,0,IF(AND(Mitarbeiter!$E$32&lt;&gt;"",BA$5+6&lt;Mitarbeiter!$E$32),0,IF(AND(Mitarbeiter!$F$32&lt;&gt;"",BA$5&gt;Mitarbeiter!$F$32),0,IF(Planung!BA34="",$C34,IF(ISNUMBER(Planung!BA34),Planung!BA34,IF(UPPER(Planung!BA34)="H",$C34/2,0)))))))</f>
        <v>0</v>
      </c>
      <c r="BB34" s="27">
        <f>IF($A34="",0,IF(Mitarbeiter!$G$32=FALSE,0,IF(AND(Mitarbeiter!$E$32&lt;&gt;"",BB$5+6&lt;Mitarbeiter!$E$32),0,IF(AND(Mitarbeiter!$F$32&lt;&gt;"",BB$5&gt;Mitarbeiter!$F$32),0,IF(Planung!BB34="",$C34,IF(ISNUMBER(Planung!BB34),Planung!BB34,IF(UPPER(Planung!BB34)="H",$C34/2,0)))))))</f>
        <v>0</v>
      </c>
      <c r="BC34" s="27">
        <f>IF($A34="",0,IF(Mitarbeiter!$G$32=FALSE,0,IF(AND(Mitarbeiter!$E$32&lt;&gt;"",BC$5+6&lt;Mitarbeiter!$E$32),0,IF(AND(Mitarbeiter!$F$32&lt;&gt;"",BC$5&gt;Mitarbeiter!$F$32),0,IF(Planung!BC34="",$C34,IF(ISNUMBER(Planung!BC34),Planung!BC34,IF(UPPER(Planung!BC34)="H",$C34/2,0)))))))</f>
        <v>0</v>
      </c>
      <c r="BD34" s="27">
        <f>IF($A34="",0,IF(Mitarbeiter!$G$32=FALSE,0,IF(AND(Mitarbeiter!$E$32&lt;&gt;"",BD$5+6&lt;Mitarbeiter!$E$32),0,IF(AND(Mitarbeiter!$F$32&lt;&gt;"",BD$5&gt;Mitarbeiter!$F$32),0,IF(Planung!BD34="",$C34,IF(ISNUMBER(Planung!BD34),Planung!BD34,IF(UPPER(Planung!BD34)="H",$C34/2,0)))))))</f>
        <v>0</v>
      </c>
      <c r="BE34" s="27">
        <f>IF($A34="",0,IF(Mitarbeiter!$G$32=FALSE,0,IF(AND(Mitarbeiter!$E$32&lt;&gt;"",BE$5+6&lt;Mitarbeiter!$E$32),0,IF(AND(Mitarbeiter!$F$32&lt;&gt;"",BE$5&gt;Mitarbeiter!$F$32),0,IF(Planung!BE34="",$C34,IF(ISNUMBER(Planung!BE34),Planung!BE34,IF(UPPER(Planung!BE34)="H",$C34/2,0)))))))</f>
        <v>0</v>
      </c>
      <c r="BF34" s="27">
        <f>IF($A34="",0,IF(Mitarbeiter!$G$32=FALSE,0,IF(AND(Mitarbeiter!$E$32&lt;&gt;"",BF$5+6&lt;Mitarbeiter!$E$32),0,IF(AND(Mitarbeiter!$F$32&lt;&gt;"",BF$5&gt;Mitarbeiter!$F$32),0,IF(Planung!BF34="",$C34,IF(ISNUMBER(Planung!BF34),Planung!BF34,IF(UPPER(Planung!BF34)="H",$C34/2,0)))))))</f>
        <v>0</v>
      </c>
      <c r="BG34" s="27">
        <f>IF($A34="",0,IF(Mitarbeiter!$G$32=FALSE,0,IF(AND(Mitarbeiter!$E$32&lt;&gt;"",BG$5+6&lt;Mitarbeiter!$E$32),0,IF(AND(Mitarbeiter!$F$32&lt;&gt;"",BG$5&gt;Mitarbeiter!$F$32),0,IF(Planung!BG34="",$C34,IF(ISNUMBER(Planung!BG34),Planung!BG34,IF(UPPER(Planung!BG34)="H",$C34/2,0)))))))</f>
        <v>0</v>
      </c>
      <c r="BH34" s="27">
        <f>IF($A34="",0,IF(Mitarbeiter!$G$32=FALSE,0,IF(AND(Mitarbeiter!$E$32&lt;&gt;"",BH$5+6&lt;Mitarbeiter!$E$32),0,IF(AND(Mitarbeiter!$F$32&lt;&gt;"",BH$5&gt;Mitarbeiter!$F$32),0,IF(Planung!BH34="",$C34,IF(ISNUMBER(Planung!BH34),Planung!BH34,IF(UPPER(Planung!BH34)="H",$C34/2,0)))))))</f>
        <v>0</v>
      </c>
      <c r="BI34" s="27">
        <f>IF($A34="",0,IF(Mitarbeiter!$G$32=FALSE,0,IF(AND(Mitarbeiter!$E$32&lt;&gt;"",BI$5+6&lt;Mitarbeiter!$E$32),0,IF(AND(Mitarbeiter!$F$32&lt;&gt;"",BI$5&gt;Mitarbeiter!$F$32),0,IF(Planung!BI34="",$C34,IF(ISNUMBER(Planung!BI34),Planung!BI34,IF(UPPER(Planung!BI34)="H",$C34/2,0)))))))</f>
        <v>0</v>
      </c>
      <c r="BJ34" s="27">
        <f>IF($A34="",0,IF(Mitarbeiter!$G$32=FALSE,0,IF(AND(Mitarbeiter!$E$32&lt;&gt;"",BJ$5+6&lt;Mitarbeiter!$E$32),0,IF(AND(Mitarbeiter!$F$32&lt;&gt;"",BJ$5&gt;Mitarbeiter!$F$32),0,IF(Planung!BJ34="",$C34,IF(ISNUMBER(Planung!BJ34),Planung!BJ34,IF(UPPER(Planung!BJ34)="H",$C34/2,0)))))))</f>
        <v>0</v>
      </c>
      <c r="BK34" s="27">
        <f>IF($A34="",0,IF(Mitarbeiter!$G$32=FALSE,0,IF(AND(Mitarbeiter!$E$32&lt;&gt;"",BK$5+6&lt;Mitarbeiter!$E$32),0,IF(AND(Mitarbeiter!$F$32&lt;&gt;"",BK$5&gt;Mitarbeiter!$F$32),0,IF(Planung!BK34="",$C34,IF(ISNUMBER(Planung!BK34),Planung!BK34,IF(UPPER(Planung!BK34)="H",$C34/2,0)))))))</f>
        <v>0</v>
      </c>
      <c r="BL34" s="27">
        <f>IF($A34="",0,IF(Mitarbeiter!$G$32=FALSE,0,IF(AND(Mitarbeiter!$E$32&lt;&gt;"",BL$5+6&lt;Mitarbeiter!$E$32),0,IF(AND(Mitarbeiter!$F$32&lt;&gt;"",BL$5&gt;Mitarbeiter!$F$32),0,IF(Planung!BL34="",$C34,IF(ISNUMBER(Planung!BL34),Planung!BL34,IF(UPPER(Planung!BL34)="H",$C34/2,0)))))))</f>
        <v>0</v>
      </c>
      <c r="BM34" s="27">
        <f>IF($A34="",0,IF(Mitarbeiter!$G$32=FALSE,0,IF(AND(Mitarbeiter!$E$32&lt;&gt;"",BM$5+6&lt;Mitarbeiter!$E$32),0,IF(AND(Mitarbeiter!$F$32&lt;&gt;"",BM$5&gt;Mitarbeiter!$F$32),0,IF(Planung!BM34="",$C34,IF(ISNUMBER(Planung!BM34),Planung!BM34,IF(UPPER(Planung!BM34)="H",$C34/2,0)))))))</f>
        <v>0</v>
      </c>
      <c r="BN34" s="27">
        <f>IF($A34="",0,IF(Mitarbeiter!$G$32=FALSE,0,IF(AND(Mitarbeiter!$E$32&lt;&gt;"",BN$5+6&lt;Mitarbeiter!$E$32),0,IF(AND(Mitarbeiter!$F$32&lt;&gt;"",BN$5&gt;Mitarbeiter!$F$32),0,IF(Planung!BN34="",$C34,IF(ISNUMBER(Planung!BN34),Planung!BN34,IF(UPPER(Planung!BN34)="H",$C34/2,0)))))))</f>
        <v>0</v>
      </c>
      <c r="BO34" s="27">
        <f>IF($A34="",0,IF(Mitarbeiter!$G$32=FALSE,0,IF(AND(Mitarbeiter!$E$32&lt;&gt;"",BO$5+6&lt;Mitarbeiter!$E$32),0,IF(AND(Mitarbeiter!$F$32&lt;&gt;"",BO$5&gt;Mitarbeiter!$F$32),0,IF(Planung!BO34="",$C34,IF(ISNUMBER(Planung!BO34),Planung!BO34,IF(UPPER(Planung!BO34)="H",$C34/2,0)))))))</f>
        <v>0</v>
      </c>
      <c r="BP34" s="27">
        <f>IF($A34="",0,IF(Mitarbeiter!$G$32=FALSE,0,IF(AND(Mitarbeiter!$E$32&lt;&gt;"",BP$5+6&lt;Mitarbeiter!$E$32),0,IF(AND(Mitarbeiter!$F$32&lt;&gt;"",BP$5&gt;Mitarbeiter!$F$32),0,IF(Planung!BP34="",$C34,IF(ISNUMBER(Planung!BP34),Planung!BP34,IF(UPPER(Planung!BP34)="H",$C34/2,0)))))))</f>
        <v>0</v>
      </c>
      <c r="BQ34" s="27">
        <f>IF($A34="",0,IF(Mitarbeiter!$G$32=FALSE,0,IF(AND(Mitarbeiter!$E$32&lt;&gt;"",BQ$5+6&lt;Mitarbeiter!$E$32),0,IF(AND(Mitarbeiter!$F$32&lt;&gt;"",BQ$5&gt;Mitarbeiter!$F$32),0,IF(Planung!BQ34="",$C34,IF(ISNUMBER(Planung!BQ34),Planung!BQ34,IF(UPPER(Planung!BQ34)="H",$C34/2,0)))))))</f>
        <v>0</v>
      </c>
      <c r="BR34" s="27">
        <f>IF($A34="",0,IF(Mitarbeiter!$G$32=FALSE,0,IF(AND(Mitarbeiter!$E$32&lt;&gt;"",BR$5+6&lt;Mitarbeiter!$E$32),0,IF(AND(Mitarbeiter!$F$32&lt;&gt;"",BR$5&gt;Mitarbeiter!$F$32),0,IF(Planung!BR34="",$C34,IF(ISNUMBER(Planung!BR34),Planung!BR34,IF(UPPER(Planung!BR34)="H",$C34/2,0)))))))</f>
        <v>0</v>
      </c>
      <c r="BS34" s="27">
        <f>IF($A34="",0,IF(Mitarbeiter!$G$32=FALSE,0,IF(AND(Mitarbeiter!$E$32&lt;&gt;"",BS$5+6&lt;Mitarbeiter!$E$32),0,IF(AND(Mitarbeiter!$F$32&lt;&gt;"",BS$5&gt;Mitarbeiter!$F$32),0,IF(Planung!BS34="",$C34,IF(ISNUMBER(Planung!BS34),Planung!BS34,IF(UPPER(Planung!BS34)="H",$C34/2,0)))))))</f>
        <v>0</v>
      </c>
      <c r="BT34" s="27">
        <f>IF($A34="",0,IF(Mitarbeiter!$G$32=FALSE,0,IF(AND(Mitarbeiter!$E$32&lt;&gt;"",BT$5+6&lt;Mitarbeiter!$E$32),0,IF(AND(Mitarbeiter!$F$32&lt;&gt;"",BT$5&gt;Mitarbeiter!$F$32),0,IF(Planung!BT34="",$C34,IF(ISNUMBER(Planung!BT34),Planung!BT34,IF(UPPER(Planung!BT34)="H",$C34/2,0)))))))</f>
        <v>0</v>
      </c>
      <c r="BU34" s="27">
        <f>IF($A34="",0,IF(Mitarbeiter!$G$32=FALSE,0,IF(AND(Mitarbeiter!$E$32&lt;&gt;"",BU$5+6&lt;Mitarbeiter!$E$32),0,IF(AND(Mitarbeiter!$F$32&lt;&gt;"",BU$5&gt;Mitarbeiter!$F$32),0,IF(Planung!BU34="",$C34,IF(ISNUMBER(Planung!BU34),Planung!BU34,IF(UPPER(Planung!BU34)="H",$C34/2,0)))))))</f>
        <v>0</v>
      </c>
      <c r="BV34" s="27">
        <f>IF($A34="",0,IF(Mitarbeiter!$G$32=FALSE,0,IF(AND(Mitarbeiter!$E$32&lt;&gt;"",BV$5+6&lt;Mitarbeiter!$E$32),0,IF(AND(Mitarbeiter!$F$32&lt;&gt;"",BV$5&gt;Mitarbeiter!$F$32),0,IF(Planung!BV34="",$C34,IF(ISNUMBER(Planung!BV34),Planung!BV34,IF(UPPER(Planung!BV34)="H",$C34/2,0)))))))</f>
        <v>0</v>
      </c>
      <c r="BW34" s="27">
        <f>IF($A34="",0,IF(Mitarbeiter!$G$32=FALSE,0,IF(AND(Mitarbeiter!$E$32&lt;&gt;"",BW$5+6&lt;Mitarbeiter!$E$32),0,IF(AND(Mitarbeiter!$F$32&lt;&gt;"",BW$5&gt;Mitarbeiter!$F$32),0,IF(Planung!BW34="",$C34,IF(ISNUMBER(Planung!BW34),Planung!BW34,IF(UPPER(Planung!BW34)="H",$C34/2,0)))))))</f>
        <v>0</v>
      </c>
      <c r="BX34" s="27">
        <f>IF($A34="",0,IF(Mitarbeiter!$G$32=FALSE,0,IF(AND(Mitarbeiter!$E$32&lt;&gt;"",BX$5+6&lt;Mitarbeiter!$E$32),0,IF(AND(Mitarbeiter!$F$32&lt;&gt;"",BX$5&gt;Mitarbeiter!$F$32),0,IF(Planung!BX34="",$C34,IF(ISNUMBER(Planung!BX34),Planung!BX34,IF(UPPER(Planung!BX34)="H",$C34/2,0)))))))</f>
        <v>0</v>
      </c>
      <c r="BY34" s="27">
        <f>IF($A34="",0,IF(Mitarbeiter!$G$32=FALSE,0,IF(AND(Mitarbeiter!$E$32&lt;&gt;"",BY$5+6&lt;Mitarbeiter!$E$32),0,IF(AND(Mitarbeiter!$F$32&lt;&gt;"",BY$5&gt;Mitarbeiter!$F$32),0,IF(Planung!BY34="",$C34,IF(ISNUMBER(Planung!BY34),Planung!BY34,IF(UPPER(Planung!BY34)="H",$C34/2,0)))))))</f>
        <v>0</v>
      </c>
      <c r="BZ34" s="27">
        <f>IF($A34="",0,IF(Mitarbeiter!$G$32=FALSE,0,IF(AND(Mitarbeiter!$E$32&lt;&gt;"",BZ$5+6&lt;Mitarbeiter!$E$32),0,IF(AND(Mitarbeiter!$F$32&lt;&gt;"",BZ$5&gt;Mitarbeiter!$F$32),0,IF(Planung!BZ34="",$C34,IF(ISNUMBER(Planung!BZ34),Planung!BZ34,IF(UPPER(Planung!BZ34)="H",$C34/2,0)))))))</f>
        <v>0</v>
      </c>
      <c r="CA34" s="27">
        <f>IF($A34="",0,IF(Mitarbeiter!$G$32=FALSE,0,IF(AND(Mitarbeiter!$E$32&lt;&gt;"",CA$5+6&lt;Mitarbeiter!$E$32),0,IF(AND(Mitarbeiter!$F$32&lt;&gt;"",CA$5&gt;Mitarbeiter!$F$32),0,IF(Planung!CA34="",$C34,IF(ISNUMBER(Planung!CA34),Planung!CA34,IF(UPPER(Planung!CA34)="H",$C34/2,0)))))))</f>
        <v>0</v>
      </c>
      <c r="CB34" s="27">
        <f>IF($A34="",0,IF(Mitarbeiter!$G$32=FALSE,0,IF(AND(Mitarbeiter!$E$32&lt;&gt;"",CB$5+6&lt;Mitarbeiter!$E$32),0,IF(AND(Mitarbeiter!$F$32&lt;&gt;"",CB$5&gt;Mitarbeiter!$F$32),0,IF(Planung!CB34="",$C34,IF(ISNUMBER(Planung!CB34),Planung!CB34,IF(UPPER(Planung!CB34)="H",$C34/2,0)))))))</f>
        <v>0</v>
      </c>
      <c r="CC34" s="27">
        <f>IF($A34="",0,IF(Mitarbeiter!$G$32=FALSE,0,IF(AND(Mitarbeiter!$E$32&lt;&gt;"",CC$5+6&lt;Mitarbeiter!$E$32),0,IF(AND(Mitarbeiter!$F$32&lt;&gt;"",CC$5&gt;Mitarbeiter!$F$32),0,IF(Planung!CC34="",$C34,IF(ISNUMBER(Planung!CC34),Planung!CC34,IF(UPPER(Planung!CC34)="H",$C34/2,0)))))))</f>
        <v>0</v>
      </c>
      <c r="CD34" s="27">
        <f>IF($A34="",0,IF(Mitarbeiter!$G$32=FALSE,0,IF(AND(Mitarbeiter!$E$32&lt;&gt;"",CD$5+6&lt;Mitarbeiter!$E$32),0,IF(AND(Mitarbeiter!$F$32&lt;&gt;"",CD$5&gt;Mitarbeiter!$F$32),0,IF(Planung!CD34="",$C34,IF(ISNUMBER(Planung!CD34),Planung!CD34,IF(UPPER(Planung!CD34)="H",$C34/2,0)))))))</f>
        <v>0</v>
      </c>
      <c r="CE34" s="27">
        <f>IF($A34="",0,IF(Mitarbeiter!$G$32=FALSE,0,IF(AND(Mitarbeiter!$E$32&lt;&gt;"",CE$5+6&lt;Mitarbeiter!$E$32),0,IF(AND(Mitarbeiter!$F$32&lt;&gt;"",CE$5&gt;Mitarbeiter!$F$32),0,IF(Planung!CE34="",$C34,IF(ISNUMBER(Planung!CE34),Planung!CE34,IF(UPPER(Planung!CE34)="H",$C34/2,0)))))))</f>
        <v>0</v>
      </c>
      <c r="CF34" s="27">
        <f>IF($A34="",0,IF(Mitarbeiter!$G$32=FALSE,0,IF(AND(Mitarbeiter!$E$32&lt;&gt;"",CF$5+6&lt;Mitarbeiter!$E$32),0,IF(AND(Mitarbeiter!$F$32&lt;&gt;"",CF$5&gt;Mitarbeiter!$F$32),0,IF(Planung!CF34="",$C34,IF(ISNUMBER(Planung!CF34),Planung!CF34,IF(UPPER(Planung!CF34)="H",$C34/2,0)))))))</f>
        <v>0</v>
      </c>
      <c r="CG34" s="27">
        <f>IF($A34="",0,IF(Mitarbeiter!$G$32=FALSE,0,IF(AND(Mitarbeiter!$E$32&lt;&gt;"",CG$5+6&lt;Mitarbeiter!$E$32),0,IF(AND(Mitarbeiter!$F$32&lt;&gt;"",CG$5&gt;Mitarbeiter!$F$32),0,IF(Planung!CG34="",$C34,IF(ISNUMBER(Planung!CG34),Planung!CG34,IF(UPPER(Planung!CG34)="H",$C34/2,0)))))))</f>
        <v>0</v>
      </c>
      <c r="CH34" s="27">
        <f>IF($A34="",0,IF(Mitarbeiter!$G$32=FALSE,0,IF(AND(Mitarbeiter!$E$32&lt;&gt;"",CH$5+6&lt;Mitarbeiter!$E$32),0,IF(AND(Mitarbeiter!$F$32&lt;&gt;"",CH$5&gt;Mitarbeiter!$F$32),0,IF(Planung!CH34="",$C34,IF(ISNUMBER(Planung!CH34),Planung!CH34,IF(UPPER(Planung!CH34)="H",$C34/2,0)))))))</f>
        <v>0</v>
      </c>
      <c r="CI34" s="27">
        <f>IF($A34="",0,IF(Mitarbeiter!$G$32=FALSE,0,IF(AND(Mitarbeiter!$E$32&lt;&gt;"",CI$5+6&lt;Mitarbeiter!$E$32),0,IF(AND(Mitarbeiter!$F$32&lt;&gt;"",CI$5&gt;Mitarbeiter!$F$32),0,IF(Planung!CI34="",$C34,IF(ISNUMBER(Planung!CI34),Planung!CI34,IF(UPPER(Planung!CI34)="H",$C34/2,0)))))))</f>
        <v>0</v>
      </c>
      <c r="CJ34" s="27">
        <f>IF($A34="",0,IF(Mitarbeiter!$G$32=FALSE,0,IF(AND(Mitarbeiter!$E$32&lt;&gt;"",CJ$5+6&lt;Mitarbeiter!$E$32),0,IF(AND(Mitarbeiter!$F$32&lt;&gt;"",CJ$5&gt;Mitarbeiter!$F$32),0,IF(Planung!CJ34="",$C34,IF(ISNUMBER(Planung!CJ34),Planung!CJ34,IF(UPPER(Planung!CJ34)="H",$C34/2,0)))))))</f>
        <v>0</v>
      </c>
      <c r="CK34" s="27">
        <f>IF($A34="",0,IF(Mitarbeiter!$G$32=FALSE,0,IF(AND(Mitarbeiter!$E$32&lt;&gt;"",CK$5+6&lt;Mitarbeiter!$E$32),0,IF(AND(Mitarbeiter!$F$32&lt;&gt;"",CK$5&gt;Mitarbeiter!$F$32),0,IF(Planung!CK34="",$C34,IF(ISNUMBER(Planung!CK34),Planung!CK34,IF(UPPER(Planung!CK34)="H",$C34/2,0)))))))</f>
        <v>0</v>
      </c>
      <c r="CL34" s="27">
        <f>IF($A34="",0,IF(Mitarbeiter!$G$32=FALSE,0,IF(AND(Mitarbeiter!$E$32&lt;&gt;"",CL$5+6&lt;Mitarbeiter!$E$32),0,IF(AND(Mitarbeiter!$F$32&lt;&gt;"",CL$5&gt;Mitarbeiter!$F$32),0,IF(Planung!CL34="",$C34,IF(ISNUMBER(Planung!CL34),Planung!CL34,IF(UPPER(Planung!CL34)="H",$C34/2,0)))))))</f>
        <v>0</v>
      </c>
      <c r="CM34" s="27">
        <f>IF($A34="",0,IF(Mitarbeiter!$G$32=FALSE,0,IF(AND(Mitarbeiter!$E$32&lt;&gt;"",CM$5+6&lt;Mitarbeiter!$E$32),0,IF(AND(Mitarbeiter!$F$32&lt;&gt;"",CM$5&gt;Mitarbeiter!$F$32),0,IF(Planung!CM34="",$C34,IF(ISNUMBER(Planung!CM34),Planung!CM34,IF(UPPER(Planung!CM34)="H",$C34/2,0)))))))</f>
        <v>0</v>
      </c>
      <c r="CN34" s="27">
        <f>IF($A34="",0,IF(Mitarbeiter!$G$32=FALSE,0,IF(AND(Mitarbeiter!$E$32&lt;&gt;"",CN$5+6&lt;Mitarbeiter!$E$32),0,IF(AND(Mitarbeiter!$F$32&lt;&gt;"",CN$5&gt;Mitarbeiter!$F$32),0,IF(Planung!CN34="",$C34,IF(ISNUMBER(Planung!CN34),Planung!CN34,IF(UPPER(Planung!CN34)="H",$C34/2,0)))))))</f>
        <v>0</v>
      </c>
      <c r="CO34" s="27">
        <f>IF($A34="",0,IF(Mitarbeiter!$G$32=FALSE,0,IF(AND(Mitarbeiter!$E$32&lt;&gt;"",CO$5+6&lt;Mitarbeiter!$E$32),0,IF(AND(Mitarbeiter!$F$32&lt;&gt;"",CO$5&gt;Mitarbeiter!$F$32),0,IF(Planung!CO34="",$C34,IF(ISNUMBER(Planung!CO34),Planung!CO34,IF(UPPER(Planung!CO34)="H",$C34/2,0)))))))</f>
        <v>0</v>
      </c>
      <c r="CP34" s="27">
        <f>IF($A34="",0,IF(Mitarbeiter!$G$32=FALSE,0,IF(AND(Mitarbeiter!$E$32&lt;&gt;"",CP$5+6&lt;Mitarbeiter!$E$32),0,IF(AND(Mitarbeiter!$F$32&lt;&gt;"",CP$5&gt;Mitarbeiter!$F$32),0,IF(Planung!CP34="",$C34,IF(ISNUMBER(Planung!CP34),Planung!CP34,IF(UPPER(Planung!CP34)="H",$C34/2,0)))))))</f>
        <v>0</v>
      </c>
      <c r="CQ34" s="27">
        <f>IF($A34="",0,IF(Mitarbeiter!$G$32=FALSE,0,IF(AND(Mitarbeiter!$E$32&lt;&gt;"",CQ$5+6&lt;Mitarbeiter!$E$32),0,IF(AND(Mitarbeiter!$F$32&lt;&gt;"",CQ$5&gt;Mitarbeiter!$F$32),0,IF(Planung!CQ34="",$C34,IF(ISNUMBER(Planung!CQ34),Planung!CQ34,IF(UPPER(Planung!CQ34)="H",$C34/2,0)))))))</f>
        <v>0</v>
      </c>
      <c r="CR34" s="27">
        <f>IF($A34="",0,IF(Mitarbeiter!$G$32=FALSE,0,IF(AND(Mitarbeiter!$E$32&lt;&gt;"",CR$5+6&lt;Mitarbeiter!$E$32),0,IF(AND(Mitarbeiter!$F$32&lt;&gt;"",CR$5&gt;Mitarbeiter!$F$32),0,IF(Planung!CR34="",$C34,IF(ISNUMBER(Planung!CR34),Planung!CR34,IF(UPPER(Planung!CR34)="H",$C34/2,0)))))))</f>
        <v>0</v>
      </c>
      <c r="CS34" s="27">
        <f>IF($A34="",0,IF(Mitarbeiter!$G$32=FALSE,0,IF(AND(Mitarbeiter!$E$32&lt;&gt;"",CS$5+6&lt;Mitarbeiter!$E$32),0,IF(AND(Mitarbeiter!$F$32&lt;&gt;"",CS$5&gt;Mitarbeiter!$F$32),0,IF(Planung!CS34="",$C34,IF(ISNUMBER(Planung!CS34),Planung!CS34,IF(UPPER(Planung!CS34)="H",$C34/2,0)))))))</f>
        <v>0</v>
      </c>
      <c r="CT34" s="27">
        <f>IF($A34="",0,IF(Mitarbeiter!$G$32=FALSE,0,IF(AND(Mitarbeiter!$E$32&lt;&gt;"",CT$5+6&lt;Mitarbeiter!$E$32),0,IF(AND(Mitarbeiter!$F$32&lt;&gt;"",CT$5&gt;Mitarbeiter!$F$32),0,IF(Planung!CT34="",$C34,IF(ISNUMBER(Planung!CT34),Planung!CT34,IF(UPPER(Planung!CT34)="H",$C34/2,0)))))))</f>
        <v>0</v>
      </c>
      <c r="CU34" s="27">
        <f>IF($A34="",0,IF(Mitarbeiter!$G$32=FALSE,0,IF(AND(Mitarbeiter!$E$32&lt;&gt;"",CU$5+6&lt;Mitarbeiter!$E$32),0,IF(AND(Mitarbeiter!$F$32&lt;&gt;"",CU$5&gt;Mitarbeiter!$F$32),0,IF(Planung!CU34="",$C34,IF(ISNUMBER(Planung!CU34),Planung!CU34,IF(UPPER(Planung!CU34)="H",$C34/2,0)))))))</f>
        <v>0</v>
      </c>
      <c r="CV34" s="27">
        <f>IF($A34="",0,IF(Mitarbeiter!$G$32=FALSE,0,IF(AND(Mitarbeiter!$E$32&lt;&gt;"",CV$5+6&lt;Mitarbeiter!$E$32),0,IF(AND(Mitarbeiter!$F$32&lt;&gt;"",CV$5&gt;Mitarbeiter!$F$32),0,IF(Planung!CV34="",$C34,IF(ISNUMBER(Planung!CV34),Planung!CV34,IF(UPPER(Planung!CV34)="H",$C34/2,0)))))))</f>
        <v>0</v>
      </c>
      <c r="CW34" s="27">
        <f>IF($A34="",0,IF(Mitarbeiter!$G$32=FALSE,0,IF(AND(Mitarbeiter!$E$32&lt;&gt;"",CW$5+6&lt;Mitarbeiter!$E$32),0,IF(AND(Mitarbeiter!$F$32&lt;&gt;"",CW$5&gt;Mitarbeiter!$F$32),0,IF(Planung!CW34="",$C34,IF(ISNUMBER(Planung!CW34),Planung!CW34,IF(UPPER(Planung!CW34)="H",$C34/2,0)))))))</f>
        <v>0</v>
      </c>
      <c r="CX34" s="27">
        <f>IF($A34="",0,IF(Mitarbeiter!$G$32=FALSE,0,IF(AND(Mitarbeiter!$E$32&lt;&gt;"",CX$5+6&lt;Mitarbeiter!$E$32),0,IF(AND(Mitarbeiter!$F$32&lt;&gt;"",CX$5&gt;Mitarbeiter!$F$32),0,IF(Planung!CX34="",$C34,IF(ISNUMBER(Planung!CX34),Planung!CX34,IF(UPPER(Planung!CX34)="H",$C34/2,0)))))))</f>
        <v>0</v>
      </c>
      <c r="CY34" s="27">
        <f>IF($A34="",0,IF(Mitarbeiter!$G$32=FALSE,0,IF(AND(Mitarbeiter!$E$32&lt;&gt;"",CY$5+6&lt;Mitarbeiter!$E$32),0,IF(AND(Mitarbeiter!$F$32&lt;&gt;"",CY$5&gt;Mitarbeiter!$F$32),0,IF(Planung!CY34="",$C34,IF(ISNUMBER(Planung!CY34),Planung!CY34,IF(UPPER(Planung!CY34)="H",$C34/2,0)))))))</f>
        <v>0</v>
      </c>
      <c r="CZ34" s="27">
        <f>IF($A34="",0,IF(Mitarbeiter!$G$32=FALSE,0,IF(AND(Mitarbeiter!$E$32&lt;&gt;"",CZ$5+6&lt;Mitarbeiter!$E$32),0,IF(AND(Mitarbeiter!$F$32&lt;&gt;"",CZ$5&gt;Mitarbeiter!$F$32),0,IF(Planung!CZ34="",$C34,IF(ISNUMBER(Planung!CZ34),Planung!CZ34,IF(UPPER(Planung!CZ34)="H",$C34/2,0)))))))</f>
        <v>0</v>
      </c>
      <c r="DA34" s="27">
        <f>IF($A34="",0,IF(Mitarbeiter!$G$32=FALSE,0,IF(AND(Mitarbeiter!$E$32&lt;&gt;"",DA$5+6&lt;Mitarbeiter!$E$32),0,IF(AND(Mitarbeiter!$F$32&lt;&gt;"",DA$5&gt;Mitarbeiter!$F$32),0,IF(Planung!DA34="",$C34,IF(ISNUMBER(Planung!DA34),Planung!DA34,IF(UPPER(Planung!DA34)="H",$C34/2,0)))))))</f>
        <v>0</v>
      </c>
      <c r="DB34" s="27">
        <f>IF($A34="",0,IF(Mitarbeiter!$G$32=FALSE,0,IF(AND(Mitarbeiter!$E$32&lt;&gt;"",DB$5+6&lt;Mitarbeiter!$E$32),0,IF(AND(Mitarbeiter!$F$32&lt;&gt;"",DB$5&gt;Mitarbeiter!$F$32),0,IF(Planung!DB34="",$C34,IF(ISNUMBER(Planung!DB34),Planung!DB34,IF(UPPER(Planung!DB34)="H",$C34/2,0)))))))</f>
        <v>0</v>
      </c>
      <c r="DC34" s="27">
        <f>IF($A34="",0,IF(Mitarbeiter!$G$32=FALSE,0,IF(AND(Mitarbeiter!$E$32&lt;&gt;"",DC$5+6&lt;Mitarbeiter!$E$32),0,IF(AND(Mitarbeiter!$F$32&lt;&gt;"",DC$5&gt;Mitarbeiter!$F$32),0,IF(Planung!DC34="",$C34,IF(ISNUMBER(Planung!DC34),Planung!DC34,IF(UPPER(Planung!DC34)="H",$C34/2,0)))))))</f>
        <v>0</v>
      </c>
      <c r="DD34" s="27">
        <f>IF($A34="",0,IF(Mitarbeiter!$G$32=FALSE,0,IF(AND(Mitarbeiter!$E$32&lt;&gt;"",DD$5+6&lt;Mitarbeiter!$E$32),0,IF(AND(Mitarbeiter!$F$32&lt;&gt;"",DD$5&gt;Mitarbeiter!$F$32),0,IF(Planung!DD34="",$C34,IF(ISNUMBER(Planung!DD34),Planung!DD34,IF(UPPER(Planung!DD34)="H",$C34/2,0)))))))</f>
        <v>0</v>
      </c>
      <c r="DE34" s="27">
        <f>IF($A34="",0,IF(Mitarbeiter!$G$32=FALSE,0,IF(AND(Mitarbeiter!$E$32&lt;&gt;"",DE$5+6&lt;Mitarbeiter!$E$32),0,IF(AND(Mitarbeiter!$F$32&lt;&gt;"",DE$5&gt;Mitarbeiter!$F$32),0,IF(Planung!DE34="",$C34,IF(ISNUMBER(Planung!DE34),Planung!DE34,IF(UPPER(Planung!DE34)="H",$C34/2,0)))))))</f>
        <v>0</v>
      </c>
      <c r="DF34" s="27">
        <f>IF($A34="",0,IF(Mitarbeiter!$G$32=FALSE,0,IF(AND(Mitarbeiter!$E$32&lt;&gt;"",DF$5+6&lt;Mitarbeiter!$E$32),0,IF(AND(Mitarbeiter!$F$32&lt;&gt;"",DF$5&gt;Mitarbeiter!$F$32),0,IF(Planung!DF34="",$C34,IF(ISNUMBER(Planung!DF34),Planung!DF34,IF(UPPER(Planung!DF34)="H",$C34/2,0)))))))</f>
        <v>0</v>
      </c>
      <c r="DG34" s="27">
        <f>IF($A34="",0,IF(Mitarbeiter!$G$32=FALSE,0,IF(AND(Mitarbeiter!$E$32&lt;&gt;"",DG$5+6&lt;Mitarbeiter!$E$32),0,IF(AND(Mitarbeiter!$F$32&lt;&gt;"",DG$5&gt;Mitarbeiter!$F$32),0,IF(Planung!DG34="",$C34,IF(ISNUMBER(Planung!DG34),Planung!DG34,IF(UPPER(Planung!DG34)="H",$C34/2,0)))))))</f>
        <v>0</v>
      </c>
      <c r="DH34" s="27">
        <f>IF($A34="",0,IF(Mitarbeiter!$G$32=FALSE,0,IF(AND(Mitarbeiter!$E$32&lt;&gt;"",DH$5+6&lt;Mitarbeiter!$E$32),0,IF(AND(Mitarbeiter!$F$32&lt;&gt;"",DH$5&gt;Mitarbeiter!$F$32),0,IF(Planung!DH34="",$C34,IF(ISNUMBER(Planung!DH34),Planung!DH34,IF(UPPER(Planung!DH34)="H",$C34/2,0)))))))</f>
        <v>0</v>
      </c>
      <c r="DI34" s="27">
        <f>IF($A34="",0,IF(Mitarbeiter!$G$32=FALSE,0,IF(AND(Mitarbeiter!$E$32&lt;&gt;"",DI$5+6&lt;Mitarbeiter!$E$32),0,IF(AND(Mitarbeiter!$F$32&lt;&gt;"",DI$5&gt;Mitarbeiter!$F$32),0,IF(Planung!DI34="",$C34,IF(ISNUMBER(Planung!DI34),Planung!DI34,IF(UPPER(Planung!DI34)="H",$C34/2,0)))))))</f>
        <v>0</v>
      </c>
      <c r="DJ34" s="27">
        <f>IF($A34="",0,IF(Mitarbeiter!$G$32=FALSE,0,IF(AND(Mitarbeiter!$E$32&lt;&gt;"",DJ$5+6&lt;Mitarbeiter!$E$32),0,IF(AND(Mitarbeiter!$F$32&lt;&gt;"",DJ$5&gt;Mitarbeiter!$F$32),0,IF(Planung!DJ34="",$C34,IF(ISNUMBER(Planung!DJ34),Planung!DJ34,IF(UPPER(Planung!DJ34)="H",$C34/2,0)))))))</f>
        <v>0</v>
      </c>
      <c r="DK34" s="27">
        <f>IF($A34="",0,IF(Mitarbeiter!$G$32=FALSE,0,IF(AND(Mitarbeiter!$E$32&lt;&gt;"",DK$5+6&lt;Mitarbeiter!$E$32),0,IF(AND(Mitarbeiter!$F$32&lt;&gt;"",DK$5&gt;Mitarbeiter!$F$32),0,IF(Planung!DK34="",$C34,IF(ISNUMBER(Planung!DK34),Planung!DK34,IF(UPPER(Planung!DK34)="H",$C34/2,0)))))))</f>
        <v>0</v>
      </c>
      <c r="DL34" s="27">
        <f>IF($A34="",0,IF(Mitarbeiter!$G$32=FALSE,0,IF(AND(Mitarbeiter!$E$32&lt;&gt;"",DL$5+6&lt;Mitarbeiter!$E$32),0,IF(AND(Mitarbeiter!$F$32&lt;&gt;"",DL$5&gt;Mitarbeiter!$F$32),0,IF(Planung!DL34="",$C34,IF(ISNUMBER(Planung!DL34),Planung!DL34,IF(UPPER(Planung!DL34)="H",$C34/2,0)))))))</f>
        <v>0</v>
      </c>
      <c r="DM34" s="27">
        <f>IF($A34="",0,IF(Mitarbeiter!$G$32=FALSE,0,IF(AND(Mitarbeiter!$E$32&lt;&gt;"",DM$5+6&lt;Mitarbeiter!$E$32),0,IF(AND(Mitarbeiter!$F$32&lt;&gt;"",DM$5&gt;Mitarbeiter!$F$32),0,IF(Planung!DM34="",$C34,IF(ISNUMBER(Planung!DM34),Planung!DM34,IF(UPPER(Planung!DM34)="H",$C34/2,0)))))))</f>
        <v>0</v>
      </c>
      <c r="DN34" s="27">
        <f>IF($A34="",0,IF(Mitarbeiter!$G$32=FALSE,0,IF(AND(Mitarbeiter!$E$32&lt;&gt;"",DN$5+6&lt;Mitarbeiter!$E$32),0,IF(AND(Mitarbeiter!$F$32&lt;&gt;"",DN$5&gt;Mitarbeiter!$F$32),0,IF(Planung!DN34="",$C34,IF(ISNUMBER(Planung!DN34),Planung!DN34,IF(UPPER(Planung!DN34)="H",$C34/2,0)))))))</f>
        <v>0</v>
      </c>
      <c r="DO34" s="27">
        <f>IF($A34="",0,IF(Mitarbeiter!$G$32=FALSE,0,IF(AND(Mitarbeiter!$E$32&lt;&gt;"",DO$5+6&lt;Mitarbeiter!$E$32),0,IF(AND(Mitarbeiter!$F$32&lt;&gt;"",DO$5&gt;Mitarbeiter!$F$32),0,IF(Planung!DO34="",$C34,IF(ISNUMBER(Planung!DO34),Planung!DO34,IF(UPPER(Planung!DO34)="H",$C34/2,0)))))))</f>
        <v>0</v>
      </c>
      <c r="DP34" s="27">
        <f>IF($A34="",0,IF(Mitarbeiter!$G$32=FALSE,0,IF(AND(Mitarbeiter!$E$32&lt;&gt;"",DP$5+6&lt;Mitarbeiter!$E$32),0,IF(AND(Mitarbeiter!$F$32&lt;&gt;"",DP$5&gt;Mitarbeiter!$F$32),0,IF(Planung!DP34="",$C34,IF(ISNUMBER(Planung!DP34),Planung!DP34,IF(UPPER(Planung!DP34)="H",$C34/2,0)))))))</f>
        <v>0</v>
      </c>
      <c r="DQ34" s="27">
        <f>IF($A34="",0,IF(Mitarbeiter!$G$32=FALSE,0,IF(AND(Mitarbeiter!$E$32&lt;&gt;"",DQ$5+6&lt;Mitarbeiter!$E$32),0,IF(AND(Mitarbeiter!$F$32&lt;&gt;"",DQ$5&gt;Mitarbeiter!$F$32),0,IF(Planung!DQ34="",$C34,IF(ISNUMBER(Planung!DQ34),Planung!DQ34,IF(UPPER(Planung!DQ34)="H",$C34/2,0)))))))</f>
        <v>0</v>
      </c>
      <c r="DR34" s="27">
        <f>IF($A34="",0,IF(Mitarbeiter!$G$32=FALSE,0,IF(AND(Mitarbeiter!$E$32&lt;&gt;"",DR$5+6&lt;Mitarbeiter!$E$32),0,IF(AND(Mitarbeiter!$F$32&lt;&gt;"",DR$5&gt;Mitarbeiter!$F$32),0,IF(Planung!DR34="",$C34,IF(ISNUMBER(Planung!DR34),Planung!DR34,IF(UPPER(Planung!DR34)="H",$C34/2,0)))))))</f>
        <v>0</v>
      </c>
      <c r="DS34" s="27">
        <f>IF($A34="",0,IF(Mitarbeiter!$G$32=FALSE,0,IF(AND(Mitarbeiter!$E$32&lt;&gt;"",DS$5+6&lt;Mitarbeiter!$E$32),0,IF(AND(Mitarbeiter!$F$32&lt;&gt;"",DS$5&gt;Mitarbeiter!$F$32),0,IF(Planung!DS34="",$C34,IF(ISNUMBER(Planung!DS34),Planung!DS34,IF(UPPER(Planung!DS34)="H",$C34/2,0)))))))</f>
        <v>0</v>
      </c>
      <c r="DT34" s="27">
        <f>IF($A34="",0,IF(Mitarbeiter!$G$32=FALSE,0,IF(AND(Mitarbeiter!$E$32&lt;&gt;"",DT$5+6&lt;Mitarbeiter!$E$32),0,IF(AND(Mitarbeiter!$F$32&lt;&gt;"",DT$5&gt;Mitarbeiter!$F$32),0,IF(Planung!DT34="",$C34,IF(ISNUMBER(Planung!DT34),Planung!DT34,IF(UPPER(Planung!DT34)="H",$C34/2,0)))))))</f>
        <v>0</v>
      </c>
      <c r="DU34" s="27">
        <f>IF($A34="",0,IF(Mitarbeiter!$G$32=FALSE,0,IF(AND(Mitarbeiter!$E$32&lt;&gt;"",DU$5+6&lt;Mitarbeiter!$E$32),0,IF(AND(Mitarbeiter!$F$32&lt;&gt;"",DU$5&gt;Mitarbeiter!$F$32),0,IF(Planung!DU34="",$C34,IF(ISNUMBER(Planung!DU34),Planung!DU34,IF(UPPER(Planung!DU34)="H",$C34/2,0)))))))</f>
        <v>0</v>
      </c>
      <c r="DV34" s="27">
        <f>IF($A34="",0,IF(Mitarbeiter!$G$32=FALSE,0,IF(AND(Mitarbeiter!$E$32&lt;&gt;"",DV$5+6&lt;Mitarbeiter!$E$32),0,IF(AND(Mitarbeiter!$F$32&lt;&gt;"",DV$5&gt;Mitarbeiter!$F$32),0,IF(Planung!DV34="",$C34,IF(ISNUMBER(Planung!DV34),Planung!DV34,IF(UPPER(Planung!DV34)="H",$C34/2,0)))))))</f>
        <v>0</v>
      </c>
      <c r="DW34" s="27">
        <f>IF($A34="",0,IF(Mitarbeiter!$G$32=FALSE,0,IF(AND(Mitarbeiter!$E$32&lt;&gt;"",DW$5+6&lt;Mitarbeiter!$E$32),0,IF(AND(Mitarbeiter!$F$32&lt;&gt;"",DW$5&gt;Mitarbeiter!$F$32),0,IF(Planung!DW34="",$C34,IF(ISNUMBER(Planung!DW34),Planung!DW34,IF(UPPER(Planung!DW34)="H",$C34/2,0)))))))</f>
        <v>0</v>
      </c>
      <c r="DX34" s="27">
        <f>IF($A34="",0,IF(Mitarbeiter!$G$32=FALSE,0,IF(AND(Mitarbeiter!$E$32&lt;&gt;"",DX$5+6&lt;Mitarbeiter!$E$32),0,IF(AND(Mitarbeiter!$F$32&lt;&gt;"",DX$5&gt;Mitarbeiter!$F$32),0,IF(Planung!DX34="",$C34,IF(ISNUMBER(Planung!DX34),Planung!DX34,IF(UPPER(Planung!DX34)="H",$C34/2,0)))))))</f>
        <v>0</v>
      </c>
      <c r="DY34" s="27">
        <f>IF($A34="",0,IF(Mitarbeiter!$G$32=FALSE,0,IF(AND(Mitarbeiter!$E$32&lt;&gt;"",DY$5+6&lt;Mitarbeiter!$E$32),0,IF(AND(Mitarbeiter!$F$32&lt;&gt;"",DY$5&gt;Mitarbeiter!$F$32),0,IF(Planung!DY34="",$C34,IF(ISNUMBER(Planung!DY34),Planung!DY34,IF(UPPER(Planung!DY34)="H",$C34/2,0)))))))</f>
        <v>0</v>
      </c>
      <c r="DZ34" s="27">
        <f>IF($A34="",0,IF(Mitarbeiter!$G$32=FALSE,0,IF(AND(Mitarbeiter!$E$32&lt;&gt;"",DZ$5+6&lt;Mitarbeiter!$E$32),0,IF(AND(Mitarbeiter!$F$32&lt;&gt;"",DZ$5&gt;Mitarbeiter!$F$32),0,IF(Planung!DZ34="",$C34,IF(ISNUMBER(Planung!DZ34),Planung!DZ34,IF(UPPER(Planung!DZ34)="H",$C34/2,0)))))))</f>
        <v>0</v>
      </c>
      <c r="EA34" s="27">
        <f>IF($A34="",0,IF(Mitarbeiter!$G$32=FALSE,0,IF(AND(Mitarbeiter!$E$32&lt;&gt;"",EA$5+6&lt;Mitarbeiter!$E$32),0,IF(AND(Mitarbeiter!$F$32&lt;&gt;"",EA$5&gt;Mitarbeiter!$F$32),0,IF(Planung!EA34="",$C34,IF(ISNUMBER(Planung!EA34),Planung!EA34,IF(UPPER(Planung!EA34)="H",$C34/2,0)))))))</f>
        <v>0</v>
      </c>
      <c r="EB34" s="27">
        <f>IF($A34="",0,IF(Mitarbeiter!$G$32=FALSE,0,IF(AND(Mitarbeiter!$E$32&lt;&gt;"",EB$5+6&lt;Mitarbeiter!$E$32),0,IF(AND(Mitarbeiter!$F$32&lt;&gt;"",EB$5&gt;Mitarbeiter!$F$32),0,IF(Planung!EB34="",$C34,IF(ISNUMBER(Planung!EB34),Planung!EB34,IF(UPPER(Planung!EB34)="H",$C34/2,0)))))))</f>
        <v>0</v>
      </c>
      <c r="EC34" s="27">
        <f>IF($A34="",0,IF(Mitarbeiter!$G$32=FALSE,0,IF(AND(Mitarbeiter!$E$32&lt;&gt;"",EC$5+6&lt;Mitarbeiter!$E$32),0,IF(AND(Mitarbeiter!$F$32&lt;&gt;"",EC$5&gt;Mitarbeiter!$F$32),0,IF(Planung!EC34="",$C34,IF(ISNUMBER(Planung!EC34),Planung!EC34,IF(UPPER(Planung!EC34)="H",$C34/2,0)))))))</f>
        <v>0</v>
      </c>
      <c r="ED34" s="27">
        <f>IF($A34="",0,IF(Mitarbeiter!$G$32=FALSE,0,IF(AND(Mitarbeiter!$E$32&lt;&gt;"",ED$5+6&lt;Mitarbeiter!$E$32),0,IF(AND(Mitarbeiter!$F$32&lt;&gt;"",ED$5&gt;Mitarbeiter!$F$32),0,IF(Planung!ED34="",$C34,IF(ISNUMBER(Planung!ED34),Planung!ED34,IF(UPPER(Planung!ED34)="H",$C34/2,0)))))))</f>
        <v>0</v>
      </c>
      <c r="EE34" s="27">
        <f>IF($A34="",0,IF(Mitarbeiter!$G$32=FALSE,0,IF(AND(Mitarbeiter!$E$32&lt;&gt;"",EE$5+6&lt;Mitarbeiter!$E$32),0,IF(AND(Mitarbeiter!$F$32&lt;&gt;"",EE$5&gt;Mitarbeiter!$F$32),0,IF(Planung!EE34="",$C34,IF(ISNUMBER(Planung!EE34),Planung!EE34,IF(UPPER(Planung!EE34)="H",$C34/2,0)))))))</f>
        <v>0</v>
      </c>
      <c r="EF34" s="27">
        <f>IF($A34="",0,IF(Mitarbeiter!$G$32=FALSE,0,IF(AND(Mitarbeiter!$E$32&lt;&gt;"",EF$5+6&lt;Mitarbeiter!$E$32),0,IF(AND(Mitarbeiter!$F$32&lt;&gt;"",EF$5&gt;Mitarbeiter!$F$32),0,IF(Planung!EF34="",$C34,IF(ISNUMBER(Planung!EF34),Planung!EF34,IF(UPPER(Planung!EF34)="H",$C34/2,0)))))))</f>
        <v>0</v>
      </c>
      <c r="EG34" s="27">
        <f>IF($A34="",0,IF(Mitarbeiter!$G$32=FALSE,0,IF(AND(Mitarbeiter!$E$32&lt;&gt;"",EG$5+6&lt;Mitarbeiter!$E$32),0,IF(AND(Mitarbeiter!$F$32&lt;&gt;"",EG$5&gt;Mitarbeiter!$F$32),0,IF(Planung!EG34="",$C34,IF(ISNUMBER(Planung!EG34),Planung!EG34,IF(UPPER(Planung!EG34)="H",$C34/2,0)))))))</f>
        <v>0</v>
      </c>
      <c r="EH34" s="27">
        <f>IF($A34="",0,IF(Mitarbeiter!$G$32=FALSE,0,IF(AND(Mitarbeiter!$E$32&lt;&gt;"",EH$5+6&lt;Mitarbeiter!$E$32),0,IF(AND(Mitarbeiter!$F$32&lt;&gt;"",EH$5&gt;Mitarbeiter!$F$32),0,IF(Planung!EH34="",$C34,IF(ISNUMBER(Planung!EH34),Planung!EH34,IF(UPPER(Planung!EH34)="H",$C34/2,0)))))))</f>
        <v>0</v>
      </c>
      <c r="EI34" s="27">
        <f>IF($A34="",0,IF(Mitarbeiter!$G$32=FALSE,0,IF(AND(Mitarbeiter!$E$32&lt;&gt;"",EI$5+6&lt;Mitarbeiter!$E$32),0,IF(AND(Mitarbeiter!$F$32&lt;&gt;"",EI$5&gt;Mitarbeiter!$F$32),0,IF(Planung!EI34="",$C34,IF(ISNUMBER(Planung!EI34),Planung!EI34,IF(UPPER(Planung!EI34)="H",$C34/2,0)))))))</f>
        <v>0</v>
      </c>
      <c r="EJ34" s="27">
        <f>IF($A34="",0,IF(Mitarbeiter!$G$32=FALSE,0,IF(AND(Mitarbeiter!$E$32&lt;&gt;"",EJ$5+6&lt;Mitarbeiter!$E$32),0,IF(AND(Mitarbeiter!$F$32&lt;&gt;"",EJ$5&gt;Mitarbeiter!$F$32),0,IF(Planung!EJ34="",$C34,IF(ISNUMBER(Planung!EJ34),Planung!EJ34,IF(UPPER(Planung!EJ34)="H",$C34/2,0)))))))</f>
        <v>0</v>
      </c>
      <c r="EK34" s="27">
        <f>IF($A34="",0,IF(Mitarbeiter!$G$32=FALSE,0,IF(AND(Mitarbeiter!$E$32&lt;&gt;"",EK$5+6&lt;Mitarbeiter!$E$32),0,IF(AND(Mitarbeiter!$F$32&lt;&gt;"",EK$5&gt;Mitarbeiter!$F$32),0,IF(Planung!EK34="",$C34,IF(ISNUMBER(Planung!EK34),Planung!EK34,IF(UPPER(Planung!EK34)="H",$C34/2,0)))))))</f>
        <v>0</v>
      </c>
      <c r="EL34" s="27">
        <f>IF($A34="",0,IF(Mitarbeiter!$G$32=FALSE,0,IF(AND(Mitarbeiter!$E$32&lt;&gt;"",EL$5+6&lt;Mitarbeiter!$E$32),0,IF(AND(Mitarbeiter!$F$32&lt;&gt;"",EL$5&gt;Mitarbeiter!$F$32),0,IF(Planung!EL34="",$C34,IF(ISNUMBER(Planung!EL34),Planung!EL34,IF(UPPER(Planung!EL34)="H",$C34/2,0)))))))</f>
        <v>0</v>
      </c>
      <c r="EM34" s="27">
        <f>IF($A34="",0,IF(Mitarbeiter!$G$32=FALSE,0,IF(AND(Mitarbeiter!$E$32&lt;&gt;"",EM$5+6&lt;Mitarbeiter!$E$32),0,IF(AND(Mitarbeiter!$F$32&lt;&gt;"",EM$5&gt;Mitarbeiter!$F$32),0,IF(Planung!EM34="",$C34,IF(ISNUMBER(Planung!EM34),Planung!EM34,IF(UPPER(Planung!EM34)="H",$C34/2,0)))))))</f>
        <v>0</v>
      </c>
      <c r="EN34" s="27">
        <f>IF($A34="",0,IF(Mitarbeiter!$G$32=FALSE,0,IF(AND(Mitarbeiter!$E$32&lt;&gt;"",EN$5+6&lt;Mitarbeiter!$E$32),0,IF(AND(Mitarbeiter!$F$32&lt;&gt;"",EN$5&gt;Mitarbeiter!$F$32),0,IF(Planung!EN34="",$C34,IF(ISNUMBER(Planung!EN34),Planung!EN34,IF(UPPER(Planung!EN34)="H",$C34/2,0)))))))</f>
        <v>0</v>
      </c>
      <c r="EO34" s="27">
        <f>IF($A34="",0,IF(Mitarbeiter!$G$32=FALSE,0,IF(AND(Mitarbeiter!$E$32&lt;&gt;"",EO$5+6&lt;Mitarbeiter!$E$32),0,IF(AND(Mitarbeiter!$F$32&lt;&gt;"",EO$5&gt;Mitarbeiter!$F$32),0,IF(Planung!EO34="",$C34,IF(ISNUMBER(Planung!EO34),Planung!EO34,IF(UPPER(Planung!EO34)="H",$C34/2,0)))))))</f>
        <v>0</v>
      </c>
      <c r="EP34" s="27">
        <f>IF($A34="",0,IF(Mitarbeiter!$G$32=FALSE,0,IF(AND(Mitarbeiter!$E$32&lt;&gt;"",EP$5+6&lt;Mitarbeiter!$E$32),0,IF(AND(Mitarbeiter!$F$32&lt;&gt;"",EP$5&gt;Mitarbeiter!$F$32),0,IF(Planung!EP34="",$C34,IF(ISNUMBER(Planung!EP34),Planung!EP34,IF(UPPER(Planung!EP34)="H",$C34/2,0)))))))</f>
        <v>0</v>
      </c>
      <c r="EQ34" s="27">
        <f>IF($A34="",0,IF(Mitarbeiter!$G$32=FALSE,0,IF(AND(Mitarbeiter!$E$32&lt;&gt;"",EQ$5+6&lt;Mitarbeiter!$E$32),0,IF(AND(Mitarbeiter!$F$32&lt;&gt;"",EQ$5&gt;Mitarbeiter!$F$32),0,IF(Planung!EQ34="",$C34,IF(ISNUMBER(Planung!EQ34),Planung!EQ34,IF(UPPER(Planung!EQ34)="H",$C34/2,0)))))))</f>
        <v>0</v>
      </c>
      <c r="ER34" s="27">
        <f>IF($A34="",0,IF(Mitarbeiter!$G$32=FALSE,0,IF(AND(Mitarbeiter!$E$32&lt;&gt;"",ER$5+6&lt;Mitarbeiter!$E$32),0,IF(AND(Mitarbeiter!$F$32&lt;&gt;"",ER$5&gt;Mitarbeiter!$F$32),0,IF(Planung!ER34="",$C34,IF(ISNUMBER(Planung!ER34),Planung!ER34,IF(UPPER(Planung!ER34)="H",$C34/2,0)))))))</f>
        <v>0</v>
      </c>
      <c r="ES34" s="27">
        <f>IF($A34="",0,IF(Mitarbeiter!$G$32=FALSE,0,IF(AND(Mitarbeiter!$E$32&lt;&gt;"",ES$5+6&lt;Mitarbeiter!$E$32),0,IF(AND(Mitarbeiter!$F$32&lt;&gt;"",ES$5&gt;Mitarbeiter!$F$32),0,IF(Planung!ES34="",$C34,IF(ISNUMBER(Planung!ES34),Planung!ES34,IF(UPPER(Planung!ES34)="H",$C34/2,0)))))))</f>
        <v>0</v>
      </c>
      <c r="ET34" s="27">
        <f>IF($A34="",0,IF(Mitarbeiter!$G$32=FALSE,0,IF(AND(Mitarbeiter!$E$32&lt;&gt;"",ET$5+6&lt;Mitarbeiter!$E$32),0,IF(AND(Mitarbeiter!$F$32&lt;&gt;"",ET$5&gt;Mitarbeiter!$F$32),0,IF(Planung!ET34="",$C34,IF(ISNUMBER(Planung!ET34),Planung!ET34,IF(UPPER(Planung!ET34)="H",$C34/2,0)))))))</f>
        <v>0</v>
      </c>
      <c r="EU34" s="27">
        <f>IF($A34="",0,IF(Mitarbeiter!$G$32=FALSE,0,IF(AND(Mitarbeiter!$E$32&lt;&gt;"",EU$5+6&lt;Mitarbeiter!$E$32),0,IF(AND(Mitarbeiter!$F$32&lt;&gt;"",EU$5&gt;Mitarbeiter!$F$32),0,IF(Planung!EU34="",$C34,IF(ISNUMBER(Planung!EU34),Planung!EU34,IF(UPPER(Planung!EU34)="H",$C34/2,0)))))))</f>
        <v>0</v>
      </c>
      <c r="EV34" s="27">
        <f>IF($A34="",0,IF(Mitarbeiter!$G$32=FALSE,0,IF(AND(Mitarbeiter!$E$32&lt;&gt;"",EV$5+6&lt;Mitarbeiter!$E$32),0,IF(AND(Mitarbeiter!$F$32&lt;&gt;"",EV$5&gt;Mitarbeiter!$F$32),0,IF(Planung!EV34="",$C34,IF(ISNUMBER(Planung!EV34),Planung!EV34,IF(UPPER(Planung!EV34)="H",$C34/2,0)))))))</f>
        <v>0</v>
      </c>
      <c r="EW34" s="27">
        <f>IF($A34="",0,IF(Mitarbeiter!$G$32=FALSE,0,IF(AND(Mitarbeiter!$E$32&lt;&gt;"",EW$5+6&lt;Mitarbeiter!$E$32),0,IF(AND(Mitarbeiter!$F$32&lt;&gt;"",EW$5&gt;Mitarbeiter!$F$32),0,IF(Planung!EW34="",$C34,IF(ISNUMBER(Planung!EW34),Planung!EW34,IF(UPPER(Planung!EW34)="H",$C34/2,0)))))))</f>
        <v>0</v>
      </c>
      <c r="EX34" s="27">
        <f>IF($A34="",0,IF(Mitarbeiter!$G$32=FALSE,0,IF(AND(Mitarbeiter!$E$32&lt;&gt;"",EX$5+6&lt;Mitarbeiter!$E$32),0,IF(AND(Mitarbeiter!$F$32&lt;&gt;"",EX$5&gt;Mitarbeiter!$F$32),0,IF(Planung!EX34="",$C34,IF(ISNUMBER(Planung!EX34),Planung!EX34,IF(UPPER(Planung!EX34)="H",$C34/2,0)))))))</f>
        <v>0</v>
      </c>
      <c r="EY34" s="27">
        <f>IF($A34="",0,IF(Mitarbeiter!$G$32=FALSE,0,IF(AND(Mitarbeiter!$E$32&lt;&gt;"",EY$5+6&lt;Mitarbeiter!$E$32),0,IF(AND(Mitarbeiter!$F$32&lt;&gt;"",EY$5&gt;Mitarbeiter!$F$32),0,IF(Planung!EY34="",$C34,IF(ISNUMBER(Planung!EY34),Planung!EY34,IF(UPPER(Planung!EY34)="H",$C34/2,0)))))))</f>
        <v>0</v>
      </c>
      <c r="EZ34" s="27">
        <f>IF($A34="",0,IF(Mitarbeiter!$G$32=FALSE,0,IF(AND(Mitarbeiter!$E$32&lt;&gt;"",EZ$5+6&lt;Mitarbeiter!$E$32),0,IF(AND(Mitarbeiter!$F$32&lt;&gt;"",EZ$5&gt;Mitarbeiter!$F$32),0,IF(Planung!EZ34="",$C34,IF(ISNUMBER(Planung!EZ34),Planung!EZ34,IF(UPPER(Planung!EZ34)="H",$C34/2,0)))))))</f>
        <v>0</v>
      </c>
      <c r="FA34" s="27">
        <f>IF($A34="",0,IF(Mitarbeiter!$G$32=FALSE,0,IF(AND(Mitarbeiter!$E$32&lt;&gt;"",FA$5+6&lt;Mitarbeiter!$E$32),0,IF(AND(Mitarbeiter!$F$32&lt;&gt;"",FA$5&gt;Mitarbeiter!$F$32),0,IF(Planung!FA34="",$C34,IF(ISNUMBER(Planung!FA34),Planung!FA34,IF(UPPER(Planung!FA34)="H",$C34/2,0)))))))</f>
        <v>0</v>
      </c>
      <c r="FB34" s="27">
        <f>IF($A34="",0,IF(Mitarbeiter!$G$32=FALSE,0,IF(AND(Mitarbeiter!$E$32&lt;&gt;"",FB$5+6&lt;Mitarbeiter!$E$32),0,IF(AND(Mitarbeiter!$F$32&lt;&gt;"",FB$5&gt;Mitarbeiter!$F$32),0,IF(Planung!FB34="",$C34,IF(ISNUMBER(Planung!FB34),Planung!FB34,IF(UPPER(Planung!FB34)="H",$C34/2,0)))))))</f>
        <v>0</v>
      </c>
      <c r="FC34" s="27">
        <f>IF($A34="",0,IF(Mitarbeiter!$G$32=FALSE,0,IF(AND(Mitarbeiter!$E$32&lt;&gt;"",FC$5+6&lt;Mitarbeiter!$E$32),0,IF(AND(Mitarbeiter!$F$32&lt;&gt;"",FC$5&gt;Mitarbeiter!$F$32),0,IF(Planung!FC34="",$C34,IF(ISNUMBER(Planung!FC34),Planung!FC34,IF(UPPER(Planung!FC34)="H",$C34/2,0)))))))</f>
        <v>0</v>
      </c>
      <c r="FD34" s="27">
        <f>IF($A34="",0,IF(Mitarbeiter!$G$32=FALSE,0,IF(AND(Mitarbeiter!$E$32&lt;&gt;"",FD$5+6&lt;Mitarbeiter!$E$32),0,IF(AND(Mitarbeiter!$F$32&lt;&gt;"",FD$5&gt;Mitarbeiter!$F$32),0,IF(Planung!FD34="",$C34,IF(ISNUMBER(Planung!FD34),Planung!FD34,IF(UPPER(Planung!FD34)="H",$C34/2,0)))))))</f>
        <v>0</v>
      </c>
      <c r="FE34" s="27">
        <f>IF($A34="",0,IF(Mitarbeiter!$G$32=FALSE,0,IF(AND(Mitarbeiter!$E$32&lt;&gt;"",FE$5+6&lt;Mitarbeiter!$E$32),0,IF(AND(Mitarbeiter!$F$32&lt;&gt;"",FE$5&gt;Mitarbeiter!$F$32),0,IF(Planung!FE34="",$C34,IF(ISNUMBER(Planung!FE34),Planung!FE34,IF(UPPER(Planung!FE34)="H",$C34/2,0)))))))</f>
        <v>0</v>
      </c>
      <c r="FF34" s="27">
        <f>IF($A34="",0,IF(Mitarbeiter!$G$32=FALSE,0,IF(AND(Mitarbeiter!$E$32&lt;&gt;"",FF$5+6&lt;Mitarbeiter!$E$32),0,IF(AND(Mitarbeiter!$F$32&lt;&gt;"",FF$5&gt;Mitarbeiter!$F$32),0,IF(Planung!FF34="",$C34,IF(ISNUMBER(Planung!FF34),Planung!FF34,IF(UPPER(Planung!FF34)="H",$C34/2,0)))))))</f>
        <v>0</v>
      </c>
      <c r="FG34" s="27">
        <f>IF($A34="",0,IF(Mitarbeiter!$G$32=FALSE,0,IF(AND(Mitarbeiter!$E$32&lt;&gt;"",FG$5+6&lt;Mitarbeiter!$E$32),0,IF(AND(Mitarbeiter!$F$32&lt;&gt;"",FG$5&gt;Mitarbeiter!$F$32),0,IF(Planung!FG34="",$C34,IF(ISNUMBER(Planung!FG34),Planung!FG34,IF(UPPER(Planung!FG34)="H",$C34/2,0)))))))</f>
        <v>0</v>
      </c>
      <c r="FH34" s="27">
        <f>IF($A34="",0,IF(Mitarbeiter!$G$32=FALSE,0,IF(AND(Mitarbeiter!$E$32&lt;&gt;"",FH$5+6&lt;Mitarbeiter!$E$32),0,IF(AND(Mitarbeiter!$F$32&lt;&gt;"",FH$5&gt;Mitarbeiter!$F$32),0,IF(Planung!FH34="",$C34,IF(ISNUMBER(Planung!FH34),Planung!FH34,IF(UPPER(Planung!FH34)="H",$C34/2,0)))))))</f>
        <v>0</v>
      </c>
      <c r="FI34" s="27">
        <f>IF($A34="",0,IF(Mitarbeiter!$G$32=FALSE,0,IF(AND(Mitarbeiter!$E$32&lt;&gt;"",FI$5+6&lt;Mitarbeiter!$E$32),0,IF(AND(Mitarbeiter!$F$32&lt;&gt;"",FI$5&gt;Mitarbeiter!$F$32),0,IF(Planung!FI34="",$C34,IF(ISNUMBER(Planung!FI34),Planung!FI34,IF(UPPER(Planung!FI34)="H",$C34/2,0)))))))</f>
        <v>0</v>
      </c>
      <c r="FJ34" s="27">
        <f>IF($A34="",0,IF(Mitarbeiter!$G$32=FALSE,0,IF(AND(Mitarbeiter!$E$32&lt;&gt;"",FJ$5+6&lt;Mitarbeiter!$E$32),0,IF(AND(Mitarbeiter!$F$32&lt;&gt;"",FJ$5&gt;Mitarbeiter!$F$32),0,IF(Planung!FJ34="",$C34,IF(ISNUMBER(Planung!FJ34),Planung!FJ34,IF(UPPER(Planung!FJ34)="H",$C34/2,0)))))))</f>
        <v>0</v>
      </c>
      <c r="FK34" s="27">
        <f>IF($A34="",0,IF(Mitarbeiter!$G$32=FALSE,0,IF(AND(Mitarbeiter!$E$32&lt;&gt;"",FK$5+6&lt;Mitarbeiter!$E$32),0,IF(AND(Mitarbeiter!$F$32&lt;&gt;"",FK$5&gt;Mitarbeiter!$F$32),0,IF(Planung!FK34="",$C34,IF(ISNUMBER(Planung!FK34),Planung!FK34,IF(UPPER(Planung!FK34)="H",$C34/2,0)))))))</f>
        <v>0</v>
      </c>
      <c r="FL34" s="27">
        <f>IF($A34="",0,IF(Mitarbeiter!$G$32=FALSE,0,IF(AND(Mitarbeiter!$E$32&lt;&gt;"",FL$5+6&lt;Mitarbeiter!$E$32),0,IF(AND(Mitarbeiter!$F$32&lt;&gt;"",FL$5&gt;Mitarbeiter!$F$32),0,IF(Planung!FL34="",$C34,IF(ISNUMBER(Planung!FL34),Planung!FL34,IF(UPPER(Planung!FL34)="H",$C34/2,0)))))))</f>
        <v>0</v>
      </c>
      <c r="FM34" s="27">
        <f>IF($A34="",0,IF(Mitarbeiter!$G$32=FALSE,0,IF(AND(Mitarbeiter!$E$32&lt;&gt;"",FM$5+6&lt;Mitarbeiter!$E$32),0,IF(AND(Mitarbeiter!$F$32&lt;&gt;"",FM$5&gt;Mitarbeiter!$F$32),0,IF(Planung!FM34="",$C34,IF(ISNUMBER(Planung!FM34),Planung!FM34,IF(UPPER(Planung!FM34)="H",$C34/2,0)))))))</f>
        <v>0</v>
      </c>
      <c r="FN34" s="27">
        <f>IF($A34="",0,IF(Mitarbeiter!$G$32=FALSE,0,IF(AND(Mitarbeiter!$E$32&lt;&gt;"",FN$5+6&lt;Mitarbeiter!$E$32),0,IF(AND(Mitarbeiter!$F$32&lt;&gt;"",FN$5&gt;Mitarbeiter!$F$32),0,IF(Planung!FN34="",$C34,IF(ISNUMBER(Planung!FN34),Planung!FN34,IF(UPPER(Planung!FN34)="H",$C34/2,0)))))))</f>
        <v>0</v>
      </c>
      <c r="FO34" s="27">
        <f>IF($A34="",0,IF(Mitarbeiter!$G$32=FALSE,0,IF(AND(Mitarbeiter!$E$32&lt;&gt;"",FO$5+6&lt;Mitarbeiter!$E$32),0,IF(AND(Mitarbeiter!$F$32&lt;&gt;"",FO$5&gt;Mitarbeiter!$F$32),0,IF(Planung!FO34="",$C34,IF(ISNUMBER(Planung!FO34),Planung!FO34,IF(UPPER(Planung!FO34)="H",$C34/2,0)))))))</f>
        <v>0</v>
      </c>
      <c r="FP34" s="27">
        <f>IF($A34="",0,IF(Mitarbeiter!$G$32=FALSE,0,IF(AND(Mitarbeiter!$E$32&lt;&gt;"",FP$5+6&lt;Mitarbeiter!$E$32),0,IF(AND(Mitarbeiter!$F$32&lt;&gt;"",FP$5&gt;Mitarbeiter!$F$32),0,IF(Planung!FP34="",$C34,IF(ISNUMBER(Planung!FP34),Planung!FP34,IF(UPPER(Planung!FP34)="H",$C34/2,0)))))))</f>
        <v>0</v>
      </c>
      <c r="FQ34" s="27">
        <f>IF($A34="",0,IF(Mitarbeiter!$G$32=FALSE,0,IF(AND(Mitarbeiter!$E$32&lt;&gt;"",FQ$5+6&lt;Mitarbeiter!$E$32),0,IF(AND(Mitarbeiter!$F$32&lt;&gt;"",FQ$5&gt;Mitarbeiter!$F$32),0,IF(Planung!FQ34="",$C34,IF(ISNUMBER(Planung!FQ34),Planung!FQ34,IF(UPPER(Planung!FQ34)="H",$C34/2,0)))))))</f>
        <v>0</v>
      </c>
      <c r="FR34" s="27">
        <f>IF($A34="",0,IF(Mitarbeiter!$G$32=FALSE,0,IF(AND(Mitarbeiter!$E$32&lt;&gt;"",FR$5+6&lt;Mitarbeiter!$E$32),0,IF(AND(Mitarbeiter!$F$32&lt;&gt;"",FR$5&gt;Mitarbeiter!$F$32),0,IF(Planung!FR34="",$C34,IF(ISNUMBER(Planung!FR34),Planung!FR34,IF(UPPER(Planung!FR34)="H",$C34/2,0)))))))</f>
        <v>0</v>
      </c>
      <c r="FS34" s="27">
        <f>IF($A34="",0,IF(Mitarbeiter!$G$32=FALSE,0,IF(AND(Mitarbeiter!$E$32&lt;&gt;"",FS$5+6&lt;Mitarbeiter!$E$32),0,IF(AND(Mitarbeiter!$F$32&lt;&gt;"",FS$5&gt;Mitarbeiter!$F$32),0,IF(Planung!FS34="",$C34,IF(ISNUMBER(Planung!FS34),Planung!FS34,IF(UPPER(Planung!FS34)="H",$C34/2,0)))))))</f>
        <v>0</v>
      </c>
      <c r="FT34" s="27">
        <f>IF($A34="",0,IF(Mitarbeiter!$G$32=FALSE,0,IF(AND(Mitarbeiter!$E$32&lt;&gt;"",FT$5+6&lt;Mitarbeiter!$E$32),0,IF(AND(Mitarbeiter!$F$32&lt;&gt;"",FT$5&gt;Mitarbeiter!$F$32),0,IF(Planung!FT34="",$C34,IF(ISNUMBER(Planung!FT34),Planung!FT34,IF(UPPER(Planung!FT34)="H",$C34/2,0)))))))</f>
        <v>0</v>
      </c>
      <c r="FU34" s="27">
        <f>IF($A34="",0,IF(Mitarbeiter!$G$32=FALSE,0,IF(AND(Mitarbeiter!$E$32&lt;&gt;"",FU$5+6&lt;Mitarbeiter!$E$32),0,IF(AND(Mitarbeiter!$F$32&lt;&gt;"",FU$5&gt;Mitarbeiter!$F$32),0,IF(Planung!FU34="",$C34,IF(ISNUMBER(Planung!FU34),Planung!FU34,IF(UPPER(Planung!FU34)="H",$C34/2,0)))))))</f>
        <v>0</v>
      </c>
      <c r="FV34" s="27">
        <f>IF($A34="",0,IF(Mitarbeiter!$G$32=FALSE,0,IF(AND(Mitarbeiter!$E$32&lt;&gt;"",FV$5+6&lt;Mitarbeiter!$E$32),0,IF(AND(Mitarbeiter!$F$32&lt;&gt;"",FV$5&gt;Mitarbeiter!$F$32),0,IF(Planung!FV34="",$C34,IF(ISNUMBER(Planung!FV34),Planung!FV34,IF(UPPER(Planung!FV34)="H",$C34/2,0)))))))</f>
        <v>0</v>
      </c>
      <c r="FW34" s="27">
        <f>IF($A34="",0,IF(Mitarbeiter!$G$32=FALSE,0,IF(AND(Mitarbeiter!$E$32&lt;&gt;"",FW$5+6&lt;Mitarbeiter!$E$32),0,IF(AND(Mitarbeiter!$F$32&lt;&gt;"",FW$5&gt;Mitarbeiter!$F$32),0,IF(Planung!FW34="",$C34,IF(ISNUMBER(Planung!FW34),Planung!FW34,IF(UPPER(Planung!FW34)="H",$C34/2,0)))))))</f>
        <v>0</v>
      </c>
      <c r="FX34" s="27">
        <f>IF($A34="",0,IF(Mitarbeiter!$G$32=FALSE,0,IF(AND(Mitarbeiter!$E$32&lt;&gt;"",FX$5+6&lt;Mitarbeiter!$E$32),0,IF(AND(Mitarbeiter!$F$32&lt;&gt;"",FX$5&gt;Mitarbeiter!$F$32),0,IF(Planung!FX34="",$C34,IF(ISNUMBER(Planung!FX34),Planung!FX34,IF(UPPER(Planung!FX34)="H",$C34/2,0)))))))</f>
        <v>0</v>
      </c>
      <c r="FY34" s="27">
        <f>IF($A34="",0,IF(Mitarbeiter!$G$32=FALSE,0,IF(AND(Mitarbeiter!$E$32&lt;&gt;"",FY$5+6&lt;Mitarbeiter!$E$32),0,IF(AND(Mitarbeiter!$F$32&lt;&gt;"",FY$5&gt;Mitarbeiter!$F$32),0,IF(Planung!FY34="",$C34,IF(ISNUMBER(Planung!FY34),Planung!FY34,IF(UPPER(Planung!FY34)="H",$C34/2,0)))))))</f>
        <v>0</v>
      </c>
      <c r="FZ34" s="27">
        <f>IF($A34="",0,IF(Mitarbeiter!$G$32=FALSE,0,IF(AND(Mitarbeiter!$E$32&lt;&gt;"",FZ$5+6&lt;Mitarbeiter!$E$32),0,IF(AND(Mitarbeiter!$F$32&lt;&gt;"",FZ$5&gt;Mitarbeiter!$F$32),0,IF(Planung!FZ34="",$C34,IF(ISNUMBER(Planung!FZ34),Planung!FZ34,IF(UPPER(Planung!FZ34)="H",$C34/2,0)))))))</f>
        <v>0</v>
      </c>
      <c r="GA34" s="27">
        <f>IF($A34="",0,IF(Mitarbeiter!$G$32=FALSE,0,IF(AND(Mitarbeiter!$E$32&lt;&gt;"",GA$5+6&lt;Mitarbeiter!$E$32),0,IF(AND(Mitarbeiter!$F$32&lt;&gt;"",GA$5&gt;Mitarbeiter!$F$32),0,IF(Planung!GA34="",$C34,IF(ISNUMBER(Planung!GA34),Planung!GA34,IF(UPPER(Planung!GA34)="H",$C34/2,0)))))))</f>
        <v>0</v>
      </c>
      <c r="GB34" s="27">
        <f>IF($A34="",0,IF(Mitarbeiter!$G$32=FALSE,0,IF(AND(Mitarbeiter!$E$32&lt;&gt;"",GB$5+6&lt;Mitarbeiter!$E$32),0,IF(AND(Mitarbeiter!$F$32&lt;&gt;"",GB$5&gt;Mitarbeiter!$F$32),0,IF(Planung!GB34="",$C34,IF(ISNUMBER(Planung!GB34),Planung!GB34,IF(UPPER(Planung!GB34)="H",$C34/2,0)))))))</f>
        <v>0</v>
      </c>
      <c r="GC34" s="27">
        <f>IF($A34="",0,IF(Mitarbeiter!$G$32=FALSE,0,IF(AND(Mitarbeiter!$E$32&lt;&gt;"",GC$5+6&lt;Mitarbeiter!$E$32),0,IF(AND(Mitarbeiter!$F$32&lt;&gt;"",GC$5&gt;Mitarbeiter!$F$32),0,IF(Planung!GC34="",$C34,IF(ISNUMBER(Planung!GC34),Planung!GC34,IF(UPPER(Planung!GC34)="H",$C34/2,0)))))))</f>
        <v>0</v>
      </c>
      <c r="GD34" s="27">
        <f>IF($A34="",0,IF(Mitarbeiter!$G$32=FALSE,0,IF(AND(Mitarbeiter!$E$32&lt;&gt;"",GD$5+6&lt;Mitarbeiter!$E$32),0,IF(AND(Mitarbeiter!$F$32&lt;&gt;"",GD$5&gt;Mitarbeiter!$F$32),0,IF(Planung!GD34="",$C34,IF(ISNUMBER(Planung!GD34),Planung!GD34,IF(UPPER(Planung!GD34)="H",$C34/2,0)))))))</f>
        <v>0</v>
      </c>
      <c r="GE34" s="27">
        <f>IF($A34="",0,IF(Mitarbeiter!$G$32=FALSE,0,IF(AND(Mitarbeiter!$E$32&lt;&gt;"",GE$5+6&lt;Mitarbeiter!$E$32),0,IF(AND(Mitarbeiter!$F$32&lt;&gt;"",GE$5&gt;Mitarbeiter!$F$32),0,IF(Planung!GE34="",$C34,IF(ISNUMBER(Planung!GE34),Planung!GE34,IF(UPPER(Planung!GE34)="H",$C34/2,0)))))))</f>
        <v>0</v>
      </c>
      <c r="GF34" s="27">
        <f>IF($A34="",0,IF(Mitarbeiter!$G$32=FALSE,0,IF(AND(Mitarbeiter!$E$32&lt;&gt;"",GF$5+6&lt;Mitarbeiter!$E$32),0,IF(AND(Mitarbeiter!$F$32&lt;&gt;"",GF$5&gt;Mitarbeiter!$F$32),0,IF(Planung!GF34="",$C34,IF(ISNUMBER(Planung!GF34),Planung!GF34,IF(UPPER(Planung!GF34)="H",$C34/2,0)))))))</f>
        <v>0</v>
      </c>
      <c r="GG34" s="27">
        <f>IF($A34="",0,IF(Mitarbeiter!$G$32=FALSE,0,IF(AND(Mitarbeiter!$E$32&lt;&gt;"",GG$5+6&lt;Mitarbeiter!$E$32),0,IF(AND(Mitarbeiter!$F$32&lt;&gt;"",GG$5&gt;Mitarbeiter!$F$32),0,IF(Planung!GG34="",$C34,IF(ISNUMBER(Planung!GG34),Planung!GG34,IF(UPPER(Planung!GG34)="H",$C34/2,0)))))))</f>
        <v>0</v>
      </c>
      <c r="GH34" s="27">
        <f>IF($A34="",0,IF(Mitarbeiter!$G$32=FALSE,0,IF(AND(Mitarbeiter!$E$32&lt;&gt;"",GH$5+6&lt;Mitarbeiter!$E$32),0,IF(AND(Mitarbeiter!$F$32&lt;&gt;"",GH$5&gt;Mitarbeiter!$F$32),0,IF(Planung!GH34="",$C34,IF(ISNUMBER(Planung!GH34),Planung!GH34,IF(UPPER(Planung!GH34)="H",$C34/2,0)))))))</f>
        <v>0</v>
      </c>
      <c r="GI34" s="27">
        <f>IF($A34="",0,IF(Mitarbeiter!$G$32=FALSE,0,IF(AND(Mitarbeiter!$E$32&lt;&gt;"",GI$5+6&lt;Mitarbeiter!$E$32),0,IF(AND(Mitarbeiter!$F$32&lt;&gt;"",GI$5&gt;Mitarbeiter!$F$32),0,IF(Planung!GI34="",$C34,IF(ISNUMBER(Planung!GI34),Planung!GI34,IF(UPPER(Planung!GI34)="H",$C34/2,0)))))))</f>
        <v>0</v>
      </c>
      <c r="GJ34" s="27">
        <f>IF($A34="",0,IF(Mitarbeiter!$G$32=FALSE,0,IF(AND(Mitarbeiter!$E$32&lt;&gt;"",GJ$5+6&lt;Mitarbeiter!$E$32),0,IF(AND(Mitarbeiter!$F$32&lt;&gt;"",GJ$5&gt;Mitarbeiter!$F$32),0,IF(Planung!GJ34="",$C34,IF(ISNUMBER(Planung!GJ34),Planung!GJ34,IF(UPPER(Planung!GJ34)="H",$C34/2,0)))))))</f>
        <v>0</v>
      </c>
      <c r="GK34" s="27">
        <f>IF($A34="",0,IF(Mitarbeiter!$G$32=FALSE,0,IF(AND(Mitarbeiter!$E$32&lt;&gt;"",GK$5+6&lt;Mitarbeiter!$E$32),0,IF(AND(Mitarbeiter!$F$32&lt;&gt;"",GK$5&gt;Mitarbeiter!$F$32),0,IF(Planung!GK34="",$C34,IF(ISNUMBER(Planung!GK34),Planung!GK34,IF(UPPER(Planung!GK34)="H",$C34/2,0)))))))</f>
        <v>0</v>
      </c>
      <c r="GL34" s="27">
        <f>IF($A34="",0,IF(Mitarbeiter!$G$32=FALSE,0,IF(AND(Mitarbeiter!$E$32&lt;&gt;"",GL$5+6&lt;Mitarbeiter!$E$32),0,IF(AND(Mitarbeiter!$F$32&lt;&gt;"",GL$5&gt;Mitarbeiter!$F$32),0,IF(Planung!GL34="",$C34,IF(ISNUMBER(Planung!GL34),Planung!GL34,IF(UPPER(Planung!GL34)="H",$C34/2,0)))))))</f>
        <v>0</v>
      </c>
      <c r="GM34" s="27">
        <f>IF($A34="",0,IF(Mitarbeiter!$G$32=FALSE,0,IF(AND(Mitarbeiter!$E$32&lt;&gt;"",GM$5+6&lt;Mitarbeiter!$E$32),0,IF(AND(Mitarbeiter!$F$32&lt;&gt;"",GM$5&gt;Mitarbeiter!$F$32),0,IF(Planung!GM34="",$C34,IF(ISNUMBER(Planung!GM34),Planung!GM34,IF(UPPER(Planung!GM34)="H",$C34/2,0)))))))</f>
        <v>0</v>
      </c>
      <c r="GN34" s="27">
        <f>IF($A34="",0,IF(Mitarbeiter!$G$32=FALSE,0,IF(AND(Mitarbeiter!$E$32&lt;&gt;"",GN$5+6&lt;Mitarbeiter!$E$32),0,IF(AND(Mitarbeiter!$F$32&lt;&gt;"",GN$5&gt;Mitarbeiter!$F$32),0,IF(Planung!GN34="",$C34,IF(ISNUMBER(Planung!GN34),Planung!GN34,IF(UPPER(Planung!GN34)="H",$C34/2,0)))))))</f>
        <v>0</v>
      </c>
      <c r="GO34" s="27">
        <f>IF($A34="",0,IF(Mitarbeiter!$G$32=FALSE,0,IF(AND(Mitarbeiter!$E$32&lt;&gt;"",GO$5+6&lt;Mitarbeiter!$E$32),0,IF(AND(Mitarbeiter!$F$32&lt;&gt;"",GO$5&gt;Mitarbeiter!$F$32),0,IF(Planung!GO34="",$C34,IF(ISNUMBER(Planung!GO34),Planung!GO34,IF(UPPER(Planung!GO34)="H",$C34/2,0)))))))</f>
        <v>0</v>
      </c>
      <c r="GP34" s="27">
        <f>IF($A34="",0,IF(Mitarbeiter!$G$32=FALSE,0,IF(AND(Mitarbeiter!$E$32&lt;&gt;"",GP$5+6&lt;Mitarbeiter!$E$32),0,IF(AND(Mitarbeiter!$F$32&lt;&gt;"",GP$5&gt;Mitarbeiter!$F$32),0,IF(Planung!GP34="",$C34,IF(ISNUMBER(Planung!GP34),Planung!GP34,IF(UPPER(Planung!GP34)="H",$C34/2,0)))))))</f>
        <v>0</v>
      </c>
      <c r="GQ34" s="27">
        <f>IF($A34="",0,IF(Mitarbeiter!$G$32=FALSE,0,IF(AND(Mitarbeiter!$E$32&lt;&gt;"",GQ$5+6&lt;Mitarbeiter!$E$32),0,IF(AND(Mitarbeiter!$F$32&lt;&gt;"",GQ$5&gt;Mitarbeiter!$F$32),0,IF(Planung!GQ34="",$C34,IF(ISNUMBER(Planung!GQ34),Planung!GQ34,IF(UPPER(Planung!GQ34)="H",$C34/2,0)))))))</f>
        <v>0</v>
      </c>
      <c r="GR34" s="27">
        <f>IF($A34="",0,IF(Mitarbeiter!$G$32=FALSE,0,IF(AND(Mitarbeiter!$E$32&lt;&gt;"",GR$5+6&lt;Mitarbeiter!$E$32),0,IF(AND(Mitarbeiter!$F$32&lt;&gt;"",GR$5&gt;Mitarbeiter!$F$32),0,IF(Planung!GR34="",$C34,IF(ISNUMBER(Planung!GR34),Planung!GR34,IF(UPPER(Planung!GR34)="H",$C34/2,0)))))))</f>
        <v>0</v>
      </c>
      <c r="GS34" s="27">
        <f>IF($A34="",0,IF(Mitarbeiter!$G$32=FALSE,0,IF(AND(Mitarbeiter!$E$32&lt;&gt;"",GS$5+6&lt;Mitarbeiter!$E$32),0,IF(AND(Mitarbeiter!$F$32&lt;&gt;"",GS$5&gt;Mitarbeiter!$F$32),0,IF(Planung!GS34="",$C34,IF(ISNUMBER(Planung!GS34),Planung!GS34,IF(UPPER(Planung!GS34)="H",$C34/2,0)))))))</f>
        <v>0</v>
      </c>
      <c r="GT34" s="27">
        <f>IF($A34="",0,IF(Mitarbeiter!$G$32=FALSE,0,IF(AND(Mitarbeiter!$E$32&lt;&gt;"",GT$5+6&lt;Mitarbeiter!$E$32),0,IF(AND(Mitarbeiter!$F$32&lt;&gt;"",GT$5&gt;Mitarbeiter!$F$32),0,IF(Planung!GT34="",$C34,IF(ISNUMBER(Planung!GT34),Planung!GT34,IF(UPPER(Planung!GT34)="H",$C34/2,0)))))))</f>
        <v>0</v>
      </c>
      <c r="GU34" s="27">
        <f>IF($A34="",0,IF(Mitarbeiter!$G$32=FALSE,0,IF(AND(Mitarbeiter!$E$32&lt;&gt;"",GU$5+6&lt;Mitarbeiter!$E$32),0,IF(AND(Mitarbeiter!$F$32&lt;&gt;"",GU$5&gt;Mitarbeiter!$F$32),0,IF(Planung!GU34="",$C34,IF(ISNUMBER(Planung!GU34),Planung!GU34,IF(UPPER(Planung!GU34)="H",$C34/2,0)))))))</f>
        <v>0</v>
      </c>
      <c r="GV34" s="27">
        <f>IF($A34="",0,IF(Mitarbeiter!$G$32=FALSE,0,IF(AND(Mitarbeiter!$E$32&lt;&gt;"",GV$5+6&lt;Mitarbeiter!$E$32),0,IF(AND(Mitarbeiter!$F$32&lt;&gt;"",GV$5&gt;Mitarbeiter!$F$32),0,IF(Planung!GV34="",$C34,IF(ISNUMBER(Planung!GV34),Planung!GV34,IF(UPPER(Planung!GV34)="H",$C34/2,0)))))))</f>
        <v>0</v>
      </c>
      <c r="GW34" s="27">
        <f>IF($A34="",0,IF(Mitarbeiter!$G$32=FALSE,0,IF(AND(Mitarbeiter!$E$32&lt;&gt;"",GW$5+6&lt;Mitarbeiter!$E$32),0,IF(AND(Mitarbeiter!$F$32&lt;&gt;"",GW$5&gt;Mitarbeiter!$F$32),0,IF(Planung!GW34="",$C34,IF(ISNUMBER(Planung!GW34),Planung!GW34,IF(UPPER(Planung!GW34)="H",$C34/2,0)))))))</f>
        <v>0</v>
      </c>
      <c r="GX34" s="27">
        <f>IF($A34="",0,IF(Mitarbeiter!$G$32=FALSE,0,IF(AND(Mitarbeiter!$E$32&lt;&gt;"",GX$5+6&lt;Mitarbeiter!$E$32),0,IF(AND(Mitarbeiter!$F$32&lt;&gt;"",GX$5&gt;Mitarbeiter!$F$32),0,IF(Planung!GX34="",$C34,IF(ISNUMBER(Planung!GX34),Planung!GX34,IF(UPPER(Planung!GX34)="H",$C34/2,0)))))))</f>
        <v>0</v>
      </c>
      <c r="GY34" s="27">
        <f>IF($A34="",0,IF(Mitarbeiter!$G$32=FALSE,0,IF(AND(Mitarbeiter!$E$32&lt;&gt;"",GY$5+6&lt;Mitarbeiter!$E$32),0,IF(AND(Mitarbeiter!$F$32&lt;&gt;"",GY$5&gt;Mitarbeiter!$F$32),0,IF(Planung!GY34="",$C34,IF(ISNUMBER(Planung!GY34),Planung!GY34,IF(UPPER(Planung!GY34)="H",$C34/2,0)))))))</f>
        <v>0</v>
      </c>
      <c r="GZ34" s="27">
        <f>IF($A34="",0,IF(Mitarbeiter!$G$32=FALSE,0,IF(AND(Mitarbeiter!$E$32&lt;&gt;"",GZ$5+6&lt;Mitarbeiter!$E$32),0,IF(AND(Mitarbeiter!$F$32&lt;&gt;"",GZ$5&gt;Mitarbeiter!$F$32),0,IF(Planung!GZ34="",$C34,IF(ISNUMBER(Planung!GZ34),Planung!GZ34,IF(UPPER(Planung!GZ34)="H",$C34/2,0)))))))</f>
        <v>0</v>
      </c>
      <c r="HA34" s="27">
        <f>IF($A34="",0,IF(Mitarbeiter!$G$32=FALSE,0,IF(AND(Mitarbeiter!$E$32&lt;&gt;"",HA$5+6&lt;Mitarbeiter!$E$32),0,IF(AND(Mitarbeiter!$F$32&lt;&gt;"",HA$5&gt;Mitarbeiter!$F$32),0,IF(Planung!HA34="",$C34,IF(ISNUMBER(Planung!HA34),Planung!HA34,IF(UPPER(Planung!HA34)="H",$C34/2,0)))))))</f>
        <v>0</v>
      </c>
      <c r="HB34" s="27">
        <f>IF($A34="",0,IF(Mitarbeiter!$G$32=FALSE,0,IF(AND(Mitarbeiter!$E$32&lt;&gt;"",HB$5+6&lt;Mitarbeiter!$E$32),0,IF(AND(Mitarbeiter!$F$32&lt;&gt;"",HB$5&gt;Mitarbeiter!$F$32),0,IF(Planung!HB34="",$C34,IF(ISNUMBER(Planung!HB34),Planung!HB34,IF(UPPER(Planung!HB34)="H",$C34/2,0)))))))</f>
        <v>0</v>
      </c>
      <c r="HC34" s="27">
        <f>IF($A34="",0,IF(Mitarbeiter!$G$32=FALSE,0,IF(AND(Mitarbeiter!$E$32&lt;&gt;"",HC$5+6&lt;Mitarbeiter!$E$32),0,IF(AND(Mitarbeiter!$F$32&lt;&gt;"",HC$5&gt;Mitarbeiter!$F$32),0,IF(Planung!HC34="",$C34,IF(ISNUMBER(Planung!HC34),Planung!HC34,IF(UPPER(Planung!HC34)="H",$C34/2,0)))))))</f>
        <v>0</v>
      </c>
      <c r="HD34" s="27">
        <f>IF($A34="",0,IF(Mitarbeiter!$G$32=FALSE,0,IF(AND(Mitarbeiter!$E$32&lt;&gt;"",HD$5+6&lt;Mitarbeiter!$E$32),0,IF(AND(Mitarbeiter!$F$32&lt;&gt;"",HD$5&gt;Mitarbeiter!$F$32),0,IF(Planung!HD34="",$C34,IF(ISNUMBER(Planung!HD34),Planung!HD34,IF(UPPER(Planung!HD34)="H",$C34/2,0)))))))</f>
        <v>0</v>
      </c>
      <c r="HE34" s="27">
        <f>IF($A34="",0,IF(Mitarbeiter!$G$32=FALSE,0,IF(AND(Mitarbeiter!$E$32&lt;&gt;"",HE$5+6&lt;Mitarbeiter!$E$32),0,IF(AND(Mitarbeiter!$F$32&lt;&gt;"",HE$5&gt;Mitarbeiter!$F$32),0,IF(Planung!HE34="",$C34,IF(ISNUMBER(Planung!HE34),Planung!HE34,IF(UPPER(Planung!HE34)="H",$C34/2,0)))))))</f>
        <v>0</v>
      </c>
      <c r="HF34" s="27">
        <f>IF($A34="",0,IF(Mitarbeiter!$G$32=FALSE,0,IF(AND(Mitarbeiter!$E$32&lt;&gt;"",HF$5+6&lt;Mitarbeiter!$E$32),0,IF(AND(Mitarbeiter!$F$32&lt;&gt;"",HF$5&gt;Mitarbeiter!$F$32),0,IF(Planung!HF34="",$C34,IF(ISNUMBER(Planung!HF34),Planung!HF34,IF(UPPER(Planung!HF34)="H",$C34/2,0)))))))</f>
        <v>0</v>
      </c>
      <c r="HG34" s="27">
        <f>IF($A34="",0,IF(Mitarbeiter!$G$32=FALSE,0,IF(AND(Mitarbeiter!$E$32&lt;&gt;"",HG$5+6&lt;Mitarbeiter!$E$32),0,IF(AND(Mitarbeiter!$F$32&lt;&gt;"",HG$5&gt;Mitarbeiter!$F$32),0,IF(Planung!HG34="",$C34,IF(ISNUMBER(Planung!HG34),Planung!HG34,IF(UPPER(Planung!HG34)="H",$C34/2,0)))))))</f>
        <v>0</v>
      </c>
      <c r="HH34" s="27">
        <f>IF($A34="",0,IF(Mitarbeiter!$G$32=FALSE,0,IF(AND(Mitarbeiter!$E$32&lt;&gt;"",HH$5+6&lt;Mitarbeiter!$E$32),0,IF(AND(Mitarbeiter!$F$32&lt;&gt;"",HH$5&gt;Mitarbeiter!$F$32),0,IF(Planung!HH34="",$C34,IF(ISNUMBER(Planung!HH34),Planung!HH34,IF(UPPER(Planung!HH34)="H",$C34/2,0)))))))</f>
        <v>0</v>
      </c>
      <c r="HI34" s="27">
        <f>IF($A34="",0,IF(Mitarbeiter!$G$32=FALSE,0,IF(AND(Mitarbeiter!$E$32&lt;&gt;"",HI$5+6&lt;Mitarbeiter!$E$32),0,IF(AND(Mitarbeiter!$F$32&lt;&gt;"",HI$5&gt;Mitarbeiter!$F$32),0,IF(Planung!HI34="",$C34,IF(ISNUMBER(Planung!HI34),Planung!HI34,IF(UPPER(Planung!HI34)="H",$C34/2,0)))))))</f>
        <v>0</v>
      </c>
      <c r="HJ34" s="27">
        <f>IF($A34="",0,IF(Mitarbeiter!$G$32=FALSE,0,IF(AND(Mitarbeiter!$E$32&lt;&gt;"",HJ$5+6&lt;Mitarbeiter!$E$32),0,IF(AND(Mitarbeiter!$F$32&lt;&gt;"",HJ$5&gt;Mitarbeiter!$F$32),0,IF(Planung!HJ34="",$C34,IF(ISNUMBER(Planung!HJ34),Planung!HJ34,IF(UPPER(Planung!HJ34)="H",$C34/2,0)))))))</f>
        <v>0</v>
      </c>
      <c r="HK34" s="27">
        <f>IF($A34="",0,IF(Mitarbeiter!$G$32=FALSE,0,IF(AND(Mitarbeiter!$E$32&lt;&gt;"",HK$5+6&lt;Mitarbeiter!$E$32),0,IF(AND(Mitarbeiter!$F$32&lt;&gt;"",HK$5&gt;Mitarbeiter!$F$32),0,IF(Planung!HK34="",$C34,IF(ISNUMBER(Planung!HK34),Planung!HK34,IF(UPPER(Planung!HK34)="H",$C34/2,0)))))))</f>
        <v>0</v>
      </c>
      <c r="HL34" s="27">
        <f>IF($A34="",0,IF(Mitarbeiter!$G$32=FALSE,0,IF(AND(Mitarbeiter!$E$32&lt;&gt;"",HL$5+6&lt;Mitarbeiter!$E$32),0,IF(AND(Mitarbeiter!$F$32&lt;&gt;"",HL$5&gt;Mitarbeiter!$F$32),0,IF(Planung!HL34="",$C34,IF(ISNUMBER(Planung!HL34),Planung!HL34,IF(UPPER(Planung!HL34)="H",$C34/2,0)))))))</f>
        <v>0</v>
      </c>
      <c r="HM34" s="27">
        <f>IF($A34="",0,IF(Mitarbeiter!$G$32=FALSE,0,IF(AND(Mitarbeiter!$E$32&lt;&gt;"",HM$5+6&lt;Mitarbeiter!$E$32),0,IF(AND(Mitarbeiter!$F$32&lt;&gt;"",HM$5&gt;Mitarbeiter!$F$32),0,IF(Planung!HM34="",$C34,IF(ISNUMBER(Planung!HM34),Planung!HM34,IF(UPPER(Planung!HM34)="H",$C34/2,0)))))))</f>
        <v>0</v>
      </c>
      <c r="HN34" s="27">
        <f>IF($A34="",0,IF(Mitarbeiter!$G$32=FALSE,0,IF(AND(Mitarbeiter!$E$32&lt;&gt;"",HN$5+6&lt;Mitarbeiter!$E$32),0,IF(AND(Mitarbeiter!$F$32&lt;&gt;"",HN$5&gt;Mitarbeiter!$F$32),0,IF(Planung!HN34="",$C34,IF(ISNUMBER(Planung!HN34),Planung!HN34,IF(UPPER(Planung!HN34)="H",$C34/2,0)))))))</f>
        <v>0</v>
      </c>
      <c r="HO34" s="27">
        <f>IF($A34="",0,IF(Mitarbeiter!$G$32=FALSE,0,IF(AND(Mitarbeiter!$E$32&lt;&gt;"",HO$5+6&lt;Mitarbeiter!$E$32),0,IF(AND(Mitarbeiter!$F$32&lt;&gt;"",HO$5&gt;Mitarbeiter!$F$32),0,IF(Planung!HO34="",$C34,IF(ISNUMBER(Planung!HO34),Planung!HO34,IF(UPPER(Planung!HO34)="H",$C34/2,0)))))))</f>
        <v>0</v>
      </c>
      <c r="HP34" s="27">
        <f>IF($A34="",0,IF(Mitarbeiter!$G$32=FALSE,0,IF(AND(Mitarbeiter!$E$32&lt;&gt;"",HP$5+6&lt;Mitarbeiter!$E$32),0,IF(AND(Mitarbeiter!$F$32&lt;&gt;"",HP$5&gt;Mitarbeiter!$F$32),0,IF(Planung!HP34="",$C34,IF(ISNUMBER(Planung!HP34),Planung!HP34,IF(UPPER(Planung!HP34)="H",$C34/2,0)))))))</f>
        <v>0</v>
      </c>
      <c r="HQ34" s="27">
        <f>IF($A34="",0,IF(Mitarbeiter!$G$32=FALSE,0,IF(AND(Mitarbeiter!$E$32&lt;&gt;"",HQ$5+6&lt;Mitarbeiter!$E$32),0,IF(AND(Mitarbeiter!$F$32&lt;&gt;"",HQ$5&gt;Mitarbeiter!$F$32),0,IF(Planung!HQ34="",$C34,IF(ISNUMBER(Planung!HQ34),Planung!HQ34,IF(UPPER(Planung!HQ34)="H",$C34/2,0)))))))</f>
        <v>0</v>
      </c>
      <c r="HR34" s="27">
        <f>IF($A34="",0,IF(Mitarbeiter!$G$32=FALSE,0,IF(AND(Mitarbeiter!$E$32&lt;&gt;"",HR$5+6&lt;Mitarbeiter!$E$32),0,IF(AND(Mitarbeiter!$F$32&lt;&gt;"",HR$5&gt;Mitarbeiter!$F$32),0,IF(Planung!HR34="",$C34,IF(ISNUMBER(Planung!HR34),Planung!HR34,IF(UPPER(Planung!HR34)="H",$C34/2,0)))))))</f>
        <v>0</v>
      </c>
      <c r="HS34" s="27">
        <f>IF($A34="",0,IF(Mitarbeiter!$G$32=FALSE,0,IF(AND(Mitarbeiter!$E$32&lt;&gt;"",HS$5+6&lt;Mitarbeiter!$E$32),0,IF(AND(Mitarbeiter!$F$32&lt;&gt;"",HS$5&gt;Mitarbeiter!$F$32),0,IF(Planung!HS34="",$C34,IF(ISNUMBER(Planung!HS34),Planung!HS34,IF(UPPER(Planung!HS34)="H",$C34/2,0)))))))</f>
        <v>0</v>
      </c>
      <c r="HT34" s="27">
        <f>IF($A34="",0,IF(Mitarbeiter!$G$32=FALSE,0,IF(AND(Mitarbeiter!$E$32&lt;&gt;"",HT$5+6&lt;Mitarbeiter!$E$32),0,IF(AND(Mitarbeiter!$F$32&lt;&gt;"",HT$5&gt;Mitarbeiter!$F$32),0,IF(Planung!HT34="",$C34,IF(ISNUMBER(Planung!HT34),Planung!HT34,IF(UPPER(Planung!HT34)="H",$C34/2,0)))))))</f>
        <v>0</v>
      </c>
      <c r="HU34" s="27">
        <f>IF($A34="",0,IF(Mitarbeiter!$G$32=FALSE,0,IF(AND(Mitarbeiter!$E$32&lt;&gt;"",HU$5+6&lt;Mitarbeiter!$E$32),0,IF(AND(Mitarbeiter!$F$32&lt;&gt;"",HU$5&gt;Mitarbeiter!$F$32),0,IF(Planung!HU34="",$C34,IF(ISNUMBER(Planung!HU34),Planung!HU34,IF(UPPER(Planung!HU34)="H",$C34/2,0)))))))</f>
        <v>0</v>
      </c>
      <c r="HV34" s="27">
        <f>IF($A34="",0,IF(Mitarbeiter!$G$32=FALSE,0,IF(AND(Mitarbeiter!$E$32&lt;&gt;"",HV$5+6&lt;Mitarbeiter!$E$32),0,IF(AND(Mitarbeiter!$F$32&lt;&gt;"",HV$5&gt;Mitarbeiter!$F$32),0,IF(Planung!HV34="",$C34,IF(ISNUMBER(Planung!HV34),Planung!HV34,IF(UPPER(Planung!HV34)="H",$C34/2,0)))))))</f>
        <v>0</v>
      </c>
      <c r="HW34" s="27">
        <f>IF($A34="",0,IF(Mitarbeiter!$G$32=FALSE,0,IF(AND(Mitarbeiter!$E$32&lt;&gt;"",HW$5+6&lt;Mitarbeiter!$E$32),0,IF(AND(Mitarbeiter!$F$32&lt;&gt;"",HW$5&gt;Mitarbeiter!$F$32),0,IF(Planung!HW34="",$C34,IF(ISNUMBER(Planung!HW34),Planung!HW34,IF(UPPER(Planung!HW34)="H",$C34/2,0)))))))</f>
        <v>0</v>
      </c>
      <c r="HX34" s="27">
        <f>IF($A34="",0,IF(Mitarbeiter!$G$32=FALSE,0,IF(AND(Mitarbeiter!$E$32&lt;&gt;"",HX$5+6&lt;Mitarbeiter!$E$32),0,IF(AND(Mitarbeiter!$F$32&lt;&gt;"",HX$5&gt;Mitarbeiter!$F$32),0,IF(Planung!HX34="",$C34,IF(ISNUMBER(Planung!HX34),Planung!HX34,IF(UPPER(Planung!HX34)="H",$C34/2,0)))))))</f>
        <v>0</v>
      </c>
      <c r="HY34" s="27">
        <f>IF($A34="",0,IF(Mitarbeiter!$G$32=FALSE,0,IF(AND(Mitarbeiter!$E$32&lt;&gt;"",HY$5+6&lt;Mitarbeiter!$E$32),0,IF(AND(Mitarbeiter!$F$32&lt;&gt;"",HY$5&gt;Mitarbeiter!$F$32),0,IF(Planung!HY34="",$C34,IF(ISNUMBER(Planung!HY34),Planung!HY34,IF(UPPER(Planung!HY34)="H",$C34/2,0)))))))</f>
        <v>0</v>
      </c>
      <c r="HZ34" s="27">
        <f>IF($A34="",0,IF(Mitarbeiter!$G$32=FALSE,0,IF(AND(Mitarbeiter!$E$32&lt;&gt;"",HZ$5+6&lt;Mitarbeiter!$E$32),0,IF(AND(Mitarbeiter!$F$32&lt;&gt;"",HZ$5&gt;Mitarbeiter!$F$32),0,IF(Planung!HZ34="",$C34,IF(ISNUMBER(Planung!HZ34),Planung!HZ34,IF(UPPER(Planung!HZ34)="H",$C34/2,0)))))))</f>
        <v>0</v>
      </c>
      <c r="IA34" s="27">
        <f>IF($A34="",0,IF(Mitarbeiter!$G$32=FALSE,0,IF(AND(Mitarbeiter!$E$32&lt;&gt;"",IA$5+6&lt;Mitarbeiter!$E$32),0,IF(AND(Mitarbeiter!$F$32&lt;&gt;"",IA$5&gt;Mitarbeiter!$F$32),0,IF(Planung!IA34="",$C34,IF(ISNUMBER(Planung!IA34),Planung!IA34,IF(UPPER(Planung!IA34)="H",$C34/2,0)))))))</f>
        <v>0</v>
      </c>
    </row>
    <row r="35" spans="1:235" x14ac:dyDescent="0.25">
      <c r="A35" s="7" t="str">
        <f>Planung!A35</f>
        <v/>
      </c>
      <c r="B35" s="7" t="str">
        <f>Planung!B35</f>
        <v/>
      </c>
      <c r="C35" s="27">
        <f>N(Mitarbeiter!$D$33)</f>
        <v>0</v>
      </c>
      <c r="D35" s="27">
        <f>IF($A35="",0,IF(Mitarbeiter!$G$33=FALSE,0,IF(AND(Mitarbeiter!$E$33&lt;&gt;"",D$5+6&lt;Mitarbeiter!$E$33),0,IF(AND(Mitarbeiter!$F$33&lt;&gt;"",D$5&gt;Mitarbeiter!$F$33),0,IF(Planung!D35="",$C35,IF(ISNUMBER(Planung!D35),Planung!D35,IF(UPPER(Planung!D35)="H",$C35/2,0)))))))</f>
        <v>0</v>
      </c>
      <c r="E35" s="27">
        <f>IF($A35="",0,IF(Mitarbeiter!$G$33=FALSE,0,IF(AND(Mitarbeiter!$E$33&lt;&gt;"",E$5+6&lt;Mitarbeiter!$E$33),0,IF(AND(Mitarbeiter!$F$33&lt;&gt;"",E$5&gt;Mitarbeiter!$F$33),0,IF(Planung!E35="",$C35,IF(ISNUMBER(Planung!E35),Planung!E35,IF(UPPER(Planung!E35)="H",$C35/2,0)))))))</f>
        <v>0</v>
      </c>
      <c r="F35" s="27">
        <f>IF($A35="",0,IF(Mitarbeiter!$G$33=FALSE,0,IF(AND(Mitarbeiter!$E$33&lt;&gt;"",F$5+6&lt;Mitarbeiter!$E$33),0,IF(AND(Mitarbeiter!$F$33&lt;&gt;"",F$5&gt;Mitarbeiter!$F$33),0,IF(Planung!F35="",$C35,IF(ISNUMBER(Planung!F35),Planung!F35,IF(UPPER(Planung!F35)="H",$C35/2,0)))))))</f>
        <v>0</v>
      </c>
      <c r="G35" s="27">
        <f>IF($A35="",0,IF(Mitarbeiter!$G$33=FALSE,0,IF(AND(Mitarbeiter!$E$33&lt;&gt;"",G$5+6&lt;Mitarbeiter!$E$33),0,IF(AND(Mitarbeiter!$F$33&lt;&gt;"",G$5&gt;Mitarbeiter!$F$33),0,IF(Planung!G35="",$C35,IF(ISNUMBER(Planung!G35),Planung!G35,IF(UPPER(Planung!G35)="H",$C35/2,0)))))))</f>
        <v>0</v>
      </c>
      <c r="H35" s="27">
        <f>IF($A35="",0,IF(Mitarbeiter!$G$33=FALSE,0,IF(AND(Mitarbeiter!$E$33&lt;&gt;"",H$5+6&lt;Mitarbeiter!$E$33),0,IF(AND(Mitarbeiter!$F$33&lt;&gt;"",H$5&gt;Mitarbeiter!$F$33),0,IF(Planung!H35="",$C35,IF(ISNUMBER(Planung!H35),Planung!H35,IF(UPPER(Planung!H35)="H",$C35/2,0)))))))</f>
        <v>0</v>
      </c>
      <c r="I35" s="27">
        <f>IF($A35="",0,IF(Mitarbeiter!$G$33=FALSE,0,IF(AND(Mitarbeiter!$E$33&lt;&gt;"",I$5+6&lt;Mitarbeiter!$E$33),0,IF(AND(Mitarbeiter!$F$33&lt;&gt;"",I$5&gt;Mitarbeiter!$F$33),0,IF(Planung!I35="",$C35,IF(ISNUMBER(Planung!I35),Planung!I35,IF(UPPER(Planung!I35)="H",$C35/2,0)))))))</f>
        <v>0</v>
      </c>
      <c r="J35" s="27">
        <f>IF($A35="",0,IF(Mitarbeiter!$G$33=FALSE,0,IF(AND(Mitarbeiter!$E$33&lt;&gt;"",J$5+6&lt;Mitarbeiter!$E$33),0,IF(AND(Mitarbeiter!$F$33&lt;&gt;"",J$5&gt;Mitarbeiter!$F$33),0,IF(Planung!J35="",$C35,IF(ISNUMBER(Planung!J35),Planung!J35,IF(UPPER(Planung!J35)="H",$C35/2,0)))))))</f>
        <v>0</v>
      </c>
      <c r="K35" s="27">
        <f>IF($A35="",0,IF(Mitarbeiter!$G$33=FALSE,0,IF(AND(Mitarbeiter!$E$33&lt;&gt;"",K$5+6&lt;Mitarbeiter!$E$33),0,IF(AND(Mitarbeiter!$F$33&lt;&gt;"",K$5&gt;Mitarbeiter!$F$33),0,IF(Planung!K35="",$C35,IF(ISNUMBER(Planung!K35),Planung!K35,IF(UPPER(Planung!K35)="H",$C35/2,0)))))))</f>
        <v>0</v>
      </c>
      <c r="L35" s="27">
        <f>IF($A35="",0,IF(Mitarbeiter!$G$33=FALSE,0,IF(AND(Mitarbeiter!$E$33&lt;&gt;"",L$5+6&lt;Mitarbeiter!$E$33),0,IF(AND(Mitarbeiter!$F$33&lt;&gt;"",L$5&gt;Mitarbeiter!$F$33),0,IF(Planung!L35="",$C35,IF(ISNUMBER(Planung!L35),Planung!L35,IF(UPPER(Planung!L35)="H",$C35/2,0)))))))</f>
        <v>0</v>
      </c>
      <c r="M35" s="27">
        <f>IF($A35="",0,IF(Mitarbeiter!$G$33=FALSE,0,IF(AND(Mitarbeiter!$E$33&lt;&gt;"",M$5+6&lt;Mitarbeiter!$E$33),0,IF(AND(Mitarbeiter!$F$33&lt;&gt;"",M$5&gt;Mitarbeiter!$F$33),0,IF(Planung!M35="",$C35,IF(ISNUMBER(Planung!M35),Planung!M35,IF(UPPER(Planung!M35)="H",$C35/2,0)))))))</f>
        <v>0</v>
      </c>
      <c r="N35" s="27">
        <f>IF($A35="",0,IF(Mitarbeiter!$G$33=FALSE,0,IF(AND(Mitarbeiter!$E$33&lt;&gt;"",N$5+6&lt;Mitarbeiter!$E$33),0,IF(AND(Mitarbeiter!$F$33&lt;&gt;"",N$5&gt;Mitarbeiter!$F$33),0,IF(Planung!N35="",$C35,IF(ISNUMBER(Planung!N35),Planung!N35,IF(UPPER(Planung!N35)="H",$C35/2,0)))))))</f>
        <v>0</v>
      </c>
      <c r="O35" s="27">
        <f>IF($A35="",0,IF(Mitarbeiter!$G$33=FALSE,0,IF(AND(Mitarbeiter!$E$33&lt;&gt;"",O$5+6&lt;Mitarbeiter!$E$33),0,IF(AND(Mitarbeiter!$F$33&lt;&gt;"",O$5&gt;Mitarbeiter!$F$33),0,IF(Planung!O35="",$C35,IF(ISNUMBER(Planung!O35),Planung!O35,IF(UPPER(Planung!O35)="H",$C35/2,0)))))))</f>
        <v>0</v>
      </c>
      <c r="P35" s="27">
        <f>IF($A35="",0,IF(Mitarbeiter!$G$33=FALSE,0,IF(AND(Mitarbeiter!$E$33&lt;&gt;"",P$5+6&lt;Mitarbeiter!$E$33),0,IF(AND(Mitarbeiter!$F$33&lt;&gt;"",P$5&gt;Mitarbeiter!$F$33),0,IF(Planung!P35="",$C35,IF(ISNUMBER(Planung!P35),Planung!P35,IF(UPPER(Planung!P35)="H",$C35/2,0)))))))</f>
        <v>0</v>
      </c>
      <c r="Q35" s="27">
        <f>IF($A35="",0,IF(Mitarbeiter!$G$33=FALSE,0,IF(AND(Mitarbeiter!$E$33&lt;&gt;"",Q$5+6&lt;Mitarbeiter!$E$33),0,IF(AND(Mitarbeiter!$F$33&lt;&gt;"",Q$5&gt;Mitarbeiter!$F$33),0,IF(Planung!Q35="",$C35,IF(ISNUMBER(Planung!Q35),Planung!Q35,IF(UPPER(Planung!Q35)="H",$C35/2,0)))))))</f>
        <v>0</v>
      </c>
      <c r="R35" s="27">
        <f>IF($A35="",0,IF(Mitarbeiter!$G$33=FALSE,0,IF(AND(Mitarbeiter!$E$33&lt;&gt;"",R$5+6&lt;Mitarbeiter!$E$33),0,IF(AND(Mitarbeiter!$F$33&lt;&gt;"",R$5&gt;Mitarbeiter!$F$33),0,IF(Planung!R35="",$C35,IF(ISNUMBER(Planung!R35),Planung!R35,IF(UPPER(Planung!R35)="H",$C35/2,0)))))))</f>
        <v>0</v>
      </c>
      <c r="S35" s="27">
        <f>IF($A35="",0,IF(Mitarbeiter!$G$33=FALSE,0,IF(AND(Mitarbeiter!$E$33&lt;&gt;"",S$5+6&lt;Mitarbeiter!$E$33),0,IF(AND(Mitarbeiter!$F$33&lt;&gt;"",S$5&gt;Mitarbeiter!$F$33),0,IF(Planung!S35="",$C35,IF(ISNUMBER(Planung!S35),Planung!S35,IF(UPPER(Planung!S35)="H",$C35/2,0)))))))</f>
        <v>0</v>
      </c>
      <c r="T35" s="27">
        <f>IF($A35="",0,IF(Mitarbeiter!$G$33=FALSE,0,IF(AND(Mitarbeiter!$E$33&lt;&gt;"",T$5+6&lt;Mitarbeiter!$E$33),0,IF(AND(Mitarbeiter!$F$33&lt;&gt;"",T$5&gt;Mitarbeiter!$F$33),0,IF(Planung!T35="",$C35,IF(ISNUMBER(Planung!T35),Planung!T35,IF(UPPER(Planung!T35)="H",$C35/2,0)))))))</f>
        <v>0</v>
      </c>
      <c r="U35" s="27">
        <f>IF($A35="",0,IF(Mitarbeiter!$G$33=FALSE,0,IF(AND(Mitarbeiter!$E$33&lt;&gt;"",U$5+6&lt;Mitarbeiter!$E$33),0,IF(AND(Mitarbeiter!$F$33&lt;&gt;"",U$5&gt;Mitarbeiter!$F$33),0,IF(Planung!U35="",$C35,IF(ISNUMBER(Planung!U35),Planung!U35,IF(UPPER(Planung!U35)="H",$C35/2,0)))))))</f>
        <v>0</v>
      </c>
      <c r="V35" s="27">
        <f>IF($A35="",0,IF(Mitarbeiter!$G$33=FALSE,0,IF(AND(Mitarbeiter!$E$33&lt;&gt;"",V$5+6&lt;Mitarbeiter!$E$33),0,IF(AND(Mitarbeiter!$F$33&lt;&gt;"",V$5&gt;Mitarbeiter!$F$33),0,IF(Planung!V35="",$C35,IF(ISNUMBER(Planung!V35),Planung!V35,IF(UPPER(Planung!V35)="H",$C35/2,0)))))))</f>
        <v>0</v>
      </c>
      <c r="W35" s="27">
        <f>IF($A35="",0,IF(Mitarbeiter!$G$33=FALSE,0,IF(AND(Mitarbeiter!$E$33&lt;&gt;"",W$5+6&lt;Mitarbeiter!$E$33),0,IF(AND(Mitarbeiter!$F$33&lt;&gt;"",W$5&gt;Mitarbeiter!$F$33),0,IF(Planung!W35="",$C35,IF(ISNUMBER(Planung!W35),Planung!W35,IF(UPPER(Planung!W35)="H",$C35/2,0)))))))</f>
        <v>0</v>
      </c>
      <c r="X35" s="27">
        <f>IF($A35="",0,IF(Mitarbeiter!$G$33=FALSE,0,IF(AND(Mitarbeiter!$E$33&lt;&gt;"",X$5+6&lt;Mitarbeiter!$E$33),0,IF(AND(Mitarbeiter!$F$33&lt;&gt;"",X$5&gt;Mitarbeiter!$F$33),0,IF(Planung!X35="",$C35,IF(ISNUMBER(Planung!X35),Planung!X35,IF(UPPER(Planung!X35)="H",$C35/2,0)))))))</f>
        <v>0</v>
      </c>
      <c r="Y35" s="27">
        <f>IF($A35="",0,IF(Mitarbeiter!$G$33=FALSE,0,IF(AND(Mitarbeiter!$E$33&lt;&gt;"",Y$5+6&lt;Mitarbeiter!$E$33),0,IF(AND(Mitarbeiter!$F$33&lt;&gt;"",Y$5&gt;Mitarbeiter!$F$33),0,IF(Planung!Y35="",$C35,IF(ISNUMBER(Planung!Y35),Planung!Y35,IF(UPPER(Planung!Y35)="H",$C35/2,0)))))))</f>
        <v>0</v>
      </c>
      <c r="Z35" s="27">
        <f>IF($A35="",0,IF(Mitarbeiter!$G$33=FALSE,0,IF(AND(Mitarbeiter!$E$33&lt;&gt;"",Z$5+6&lt;Mitarbeiter!$E$33),0,IF(AND(Mitarbeiter!$F$33&lt;&gt;"",Z$5&gt;Mitarbeiter!$F$33),0,IF(Planung!Z35="",$C35,IF(ISNUMBER(Planung!Z35),Planung!Z35,IF(UPPER(Planung!Z35)="H",$C35/2,0)))))))</f>
        <v>0</v>
      </c>
      <c r="AA35" s="27">
        <f>IF($A35="",0,IF(Mitarbeiter!$G$33=FALSE,0,IF(AND(Mitarbeiter!$E$33&lt;&gt;"",AA$5+6&lt;Mitarbeiter!$E$33),0,IF(AND(Mitarbeiter!$F$33&lt;&gt;"",AA$5&gt;Mitarbeiter!$F$33),0,IF(Planung!AA35="",$C35,IF(ISNUMBER(Planung!AA35),Planung!AA35,IF(UPPER(Planung!AA35)="H",$C35/2,0)))))))</f>
        <v>0</v>
      </c>
      <c r="AB35" s="27">
        <f>IF($A35="",0,IF(Mitarbeiter!$G$33=FALSE,0,IF(AND(Mitarbeiter!$E$33&lt;&gt;"",AB$5+6&lt;Mitarbeiter!$E$33),0,IF(AND(Mitarbeiter!$F$33&lt;&gt;"",AB$5&gt;Mitarbeiter!$F$33),0,IF(Planung!AB35="",$C35,IF(ISNUMBER(Planung!AB35),Planung!AB35,IF(UPPER(Planung!AB35)="H",$C35/2,0)))))))</f>
        <v>0</v>
      </c>
      <c r="AC35" s="27">
        <f>IF($A35="",0,IF(Mitarbeiter!$G$33=FALSE,0,IF(AND(Mitarbeiter!$E$33&lt;&gt;"",AC$5+6&lt;Mitarbeiter!$E$33),0,IF(AND(Mitarbeiter!$F$33&lt;&gt;"",AC$5&gt;Mitarbeiter!$F$33),0,IF(Planung!AC35="",$C35,IF(ISNUMBER(Planung!AC35),Planung!AC35,IF(UPPER(Planung!AC35)="H",$C35/2,0)))))))</f>
        <v>0</v>
      </c>
      <c r="AD35" s="27">
        <f>IF($A35="",0,IF(Mitarbeiter!$G$33=FALSE,0,IF(AND(Mitarbeiter!$E$33&lt;&gt;"",AD$5+6&lt;Mitarbeiter!$E$33),0,IF(AND(Mitarbeiter!$F$33&lt;&gt;"",AD$5&gt;Mitarbeiter!$F$33),0,IF(Planung!AD35="",$C35,IF(ISNUMBER(Planung!AD35),Planung!AD35,IF(UPPER(Planung!AD35)="H",$C35/2,0)))))))</f>
        <v>0</v>
      </c>
      <c r="AE35" s="27">
        <f>IF($A35="",0,IF(Mitarbeiter!$G$33=FALSE,0,IF(AND(Mitarbeiter!$E$33&lt;&gt;"",AE$5+6&lt;Mitarbeiter!$E$33),0,IF(AND(Mitarbeiter!$F$33&lt;&gt;"",AE$5&gt;Mitarbeiter!$F$33),0,IF(Planung!AE35="",$C35,IF(ISNUMBER(Planung!AE35),Planung!AE35,IF(UPPER(Planung!AE35)="H",$C35/2,0)))))))</f>
        <v>0</v>
      </c>
      <c r="AF35" s="27">
        <f>IF($A35="",0,IF(Mitarbeiter!$G$33=FALSE,0,IF(AND(Mitarbeiter!$E$33&lt;&gt;"",AF$5+6&lt;Mitarbeiter!$E$33),0,IF(AND(Mitarbeiter!$F$33&lt;&gt;"",AF$5&gt;Mitarbeiter!$F$33),0,IF(Planung!AF35="",$C35,IF(ISNUMBER(Planung!AF35),Planung!AF35,IF(UPPER(Planung!AF35)="H",$C35/2,0)))))))</f>
        <v>0</v>
      </c>
      <c r="AG35" s="27">
        <f>IF($A35="",0,IF(Mitarbeiter!$G$33=FALSE,0,IF(AND(Mitarbeiter!$E$33&lt;&gt;"",AG$5+6&lt;Mitarbeiter!$E$33),0,IF(AND(Mitarbeiter!$F$33&lt;&gt;"",AG$5&gt;Mitarbeiter!$F$33),0,IF(Planung!AG35="",$C35,IF(ISNUMBER(Planung!AG35),Planung!AG35,IF(UPPER(Planung!AG35)="H",$C35/2,0)))))))</f>
        <v>0</v>
      </c>
      <c r="AH35" s="27">
        <f>IF($A35="",0,IF(Mitarbeiter!$G$33=FALSE,0,IF(AND(Mitarbeiter!$E$33&lt;&gt;"",AH$5+6&lt;Mitarbeiter!$E$33),0,IF(AND(Mitarbeiter!$F$33&lt;&gt;"",AH$5&gt;Mitarbeiter!$F$33),0,IF(Planung!AH35="",$C35,IF(ISNUMBER(Planung!AH35),Planung!AH35,IF(UPPER(Planung!AH35)="H",$C35/2,0)))))))</f>
        <v>0</v>
      </c>
      <c r="AI35" s="27">
        <f>IF($A35="",0,IF(Mitarbeiter!$G$33=FALSE,0,IF(AND(Mitarbeiter!$E$33&lt;&gt;"",AI$5+6&lt;Mitarbeiter!$E$33),0,IF(AND(Mitarbeiter!$F$33&lt;&gt;"",AI$5&gt;Mitarbeiter!$F$33),0,IF(Planung!AI35="",$C35,IF(ISNUMBER(Planung!AI35),Planung!AI35,IF(UPPER(Planung!AI35)="H",$C35/2,0)))))))</f>
        <v>0</v>
      </c>
      <c r="AJ35" s="27">
        <f>IF($A35="",0,IF(Mitarbeiter!$G$33=FALSE,0,IF(AND(Mitarbeiter!$E$33&lt;&gt;"",AJ$5+6&lt;Mitarbeiter!$E$33),0,IF(AND(Mitarbeiter!$F$33&lt;&gt;"",AJ$5&gt;Mitarbeiter!$F$33),0,IF(Planung!AJ35="",$C35,IF(ISNUMBER(Planung!AJ35),Planung!AJ35,IF(UPPER(Planung!AJ35)="H",$C35/2,0)))))))</f>
        <v>0</v>
      </c>
      <c r="AK35" s="27">
        <f>IF($A35="",0,IF(Mitarbeiter!$G$33=FALSE,0,IF(AND(Mitarbeiter!$E$33&lt;&gt;"",AK$5+6&lt;Mitarbeiter!$E$33),0,IF(AND(Mitarbeiter!$F$33&lt;&gt;"",AK$5&gt;Mitarbeiter!$F$33),0,IF(Planung!AK35="",$C35,IF(ISNUMBER(Planung!AK35),Planung!AK35,IF(UPPER(Planung!AK35)="H",$C35/2,0)))))))</f>
        <v>0</v>
      </c>
      <c r="AL35" s="27">
        <f>IF($A35="",0,IF(Mitarbeiter!$G$33=FALSE,0,IF(AND(Mitarbeiter!$E$33&lt;&gt;"",AL$5+6&lt;Mitarbeiter!$E$33),0,IF(AND(Mitarbeiter!$F$33&lt;&gt;"",AL$5&gt;Mitarbeiter!$F$33),0,IF(Planung!AL35="",$C35,IF(ISNUMBER(Planung!AL35),Planung!AL35,IF(UPPER(Planung!AL35)="H",$C35/2,0)))))))</f>
        <v>0</v>
      </c>
      <c r="AM35" s="27">
        <f>IF($A35="",0,IF(Mitarbeiter!$G$33=FALSE,0,IF(AND(Mitarbeiter!$E$33&lt;&gt;"",AM$5+6&lt;Mitarbeiter!$E$33),0,IF(AND(Mitarbeiter!$F$33&lt;&gt;"",AM$5&gt;Mitarbeiter!$F$33),0,IF(Planung!AM35="",$C35,IF(ISNUMBER(Planung!AM35),Planung!AM35,IF(UPPER(Planung!AM35)="H",$C35/2,0)))))))</f>
        <v>0</v>
      </c>
      <c r="AN35" s="27">
        <f>IF($A35="",0,IF(Mitarbeiter!$G$33=FALSE,0,IF(AND(Mitarbeiter!$E$33&lt;&gt;"",AN$5+6&lt;Mitarbeiter!$E$33),0,IF(AND(Mitarbeiter!$F$33&lt;&gt;"",AN$5&gt;Mitarbeiter!$F$33),0,IF(Planung!AN35="",$C35,IF(ISNUMBER(Planung!AN35),Planung!AN35,IF(UPPER(Planung!AN35)="H",$C35/2,0)))))))</f>
        <v>0</v>
      </c>
      <c r="AO35" s="27">
        <f>IF($A35="",0,IF(Mitarbeiter!$G$33=FALSE,0,IF(AND(Mitarbeiter!$E$33&lt;&gt;"",AO$5+6&lt;Mitarbeiter!$E$33),0,IF(AND(Mitarbeiter!$F$33&lt;&gt;"",AO$5&gt;Mitarbeiter!$F$33),0,IF(Planung!AO35="",$C35,IF(ISNUMBER(Planung!AO35),Planung!AO35,IF(UPPER(Planung!AO35)="H",$C35/2,0)))))))</f>
        <v>0</v>
      </c>
      <c r="AP35" s="27">
        <f>IF($A35="",0,IF(Mitarbeiter!$G$33=FALSE,0,IF(AND(Mitarbeiter!$E$33&lt;&gt;"",AP$5+6&lt;Mitarbeiter!$E$33),0,IF(AND(Mitarbeiter!$F$33&lt;&gt;"",AP$5&gt;Mitarbeiter!$F$33),0,IF(Planung!AP35="",$C35,IF(ISNUMBER(Planung!AP35),Planung!AP35,IF(UPPER(Planung!AP35)="H",$C35/2,0)))))))</f>
        <v>0</v>
      </c>
      <c r="AQ35" s="27">
        <f>IF($A35="",0,IF(Mitarbeiter!$G$33=FALSE,0,IF(AND(Mitarbeiter!$E$33&lt;&gt;"",AQ$5+6&lt;Mitarbeiter!$E$33),0,IF(AND(Mitarbeiter!$F$33&lt;&gt;"",AQ$5&gt;Mitarbeiter!$F$33),0,IF(Planung!AQ35="",$C35,IF(ISNUMBER(Planung!AQ35),Planung!AQ35,IF(UPPER(Planung!AQ35)="H",$C35/2,0)))))))</f>
        <v>0</v>
      </c>
      <c r="AR35" s="27">
        <f>IF($A35="",0,IF(Mitarbeiter!$G$33=FALSE,0,IF(AND(Mitarbeiter!$E$33&lt;&gt;"",AR$5+6&lt;Mitarbeiter!$E$33),0,IF(AND(Mitarbeiter!$F$33&lt;&gt;"",AR$5&gt;Mitarbeiter!$F$33),0,IF(Planung!AR35="",$C35,IF(ISNUMBER(Planung!AR35),Planung!AR35,IF(UPPER(Planung!AR35)="H",$C35/2,0)))))))</f>
        <v>0</v>
      </c>
      <c r="AS35" s="27">
        <f>IF($A35="",0,IF(Mitarbeiter!$G$33=FALSE,0,IF(AND(Mitarbeiter!$E$33&lt;&gt;"",AS$5+6&lt;Mitarbeiter!$E$33),0,IF(AND(Mitarbeiter!$F$33&lt;&gt;"",AS$5&gt;Mitarbeiter!$F$33),0,IF(Planung!AS35="",$C35,IF(ISNUMBER(Planung!AS35),Planung!AS35,IF(UPPER(Planung!AS35)="H",$C35/2,0)))))))</f>
        <v>0</v>
      </c>
      <c r="AT35" s="27">
        <f>IF($A35="",0,IF(Mitarbeiter!$G$33=FALSE,0,IF(AND(Mitarbeiter!$E$33&lt;&gt;"",AT$5+6&lt;Mitarbeiter!$E$33),0,IF(AND(Mitarbeiter!$F$33&lt;&gt;"",AT$5&gt;Mitarbeiter!$F$33),0,IF(Planung!AT35="",$C35,IF(ISNUMBER(Planung!AT35),Planung!AT35,IF(UPPER(Planung!AT35)="H",$C35/2,0)))))))</f>
        <v>0</v>
      </c>
      <c r="AU35" s="27">
        <f>IF($A35="",0,IF(Mitarbeiter!$G$33=FALSE,0,IF(AND(Mitarbeiter!$E$33&lt;&gt;"",AU$5+6&lt;Mitarbeiter!$E$33),0,IF(AND(Mitarbeiter!$F$33&lt;&gt;"",AU$5&gt;Mitarbeiter!$F$33),0,IF(Planung!AU35="",$C35,IF(ISNUMBER(Planung!AU35),Planung!AU35,IF(UPPER(Planung!AU35)="H",$C35/2,0)))))))</f>
        <v>0</v>
      </c>
      <c r="AV35" s="27">
        <f>IF($A35="",0,IF(Mitarbeiter!$G$33=FALSE,0,IF(AND(Mitarbeiter!$E$33&lt;&gt;"",AV$5+6&lt;Mitarbeiter!$E$33),0,IF(AND(Mitarbeiter!$F$33&lt;&gt;"",AV$5&gt;Mitarbeiter!$F$33),0,IF(Planung!AV35="",$C35,IF(ISNUMBER(Planung!AV35),Planung!AV35,IF(UPPER(Planung!AV35)="H",$C35/2,0)))))))</f>
        <v>0</v>
      </c>
      <c r="AW35" s="27">
        <f>IF($A35="",0,IF(Mitarbeiter!$G$33=FALSE,0,IF(AND(Mitarbeiter!$E$33&lt;&gt;"",AW$5+6&lt;Mitarbeiter!$E$33),0,IF(AND(Mitarbeiter!$F$33&lt;&gt;"",AW$5&gt;Mitarbeiter!$F$33),0,IF(Planung!AW35="",$C35,IF(ISNUMBER(Planung!AW35),Planung!AW35,IF(UPPER(Planung!AW35)="H",$C35/2,0)))))))</f>
        <v>0</v>
      </c>
      <c r="AX35" s="27">
        <f>IF($A35="",0,IF(Mitarbeiter!$G$33=FALSE,0,IF(AND(Mitarbeiter!$E$33&lt;&gt;"",AX$5+6&lt;Mitarbeiter!$E$33),0,IF(AND(Mitarbeiter!$F$33&lt;&gt;"",AX$5&gt;Mitarbeiter!$F$33),0,IF(Planung!AX35="",$C35,IF(ISNUMBER(Planung!AX35),Planung!AX35,IF(UPPER(Planung!AX35)="H",$C35/2,0)))))))</f>
        <v>0</v>
      </c>
      <c r="AY35" s="27">
        <f>IF($A35="",0,IF(Mitarbeiter!$G$33=FALSE,0,IF(AND(Mitarbeiter!$E$33&lt;&gt;"",AY$5+6&lt;Mitarbeiter!$E$33),0,IF(AND(Mitarbeiter!$F$33&lt;&gt;"",AY$5&gt;Mitarbeiter!$F$33),0,IF(Planung!AY35="",$C35,IF(ISNUMBER(Planung!AY35),Planung!AY35,IF(UPPER(Planung!AY35)="H",$C35/2,0)))))))</f>
        <v>0</v>
      </c>
      <c r="AZ35" s="27">
        <f>IF($A35="",0,IF(Mitarbeiter!$G$33=FALSE,0,IF(AND(Mitarbeiter!$E$33&lt;&gt;"",AZ$5+6&lt;Mitarbeiter!$E$33),0,IF(AND(Mitarbeiter!$F$33&lt;&gt;"",AZ$5&gt;Mitarbeiter!$F$33),0,IF(Planung!AZ35="",$C35,IF(ISNUMBER(Planung!AZ35),Planung!AZ35,IF(UPPER(Planung!AZ35)="H",$C35/2,0)))))))</f>
        <v>0</v>
      </c>
      <c r="BA35" s="27">
        <f>IF($A35="",0,IF(Mitarbeiter!$G$33=FALSE,0,IF(AND(Mitarbeiter!$E$33&lt;&gt;"",BA$5+6&lt;Mitarbeiter!$E$33),0,IF(AND(Mitarbeiter!$F$33&lt;&gt;"",BA$5&gt;Mitarbeiter!$F$33),0,IF(Planung!BA35="",$C35,IF(ISNUMBER(Planung!BA35),Planung!BA35,IF(UPPER(Planung!BA35)="H",$C35/2,0)))))))</f>
        <v>0</v>
      </c>
      <c r="BB35" s="27">
        <f>IF($A35="",0,IF(Mitarbeiter!$G$33=FALSE,0,IF(AND(Mitarbeiter!$E$33&lt;&gt;"",BB$5+6&lt;Mitarbeiter!$E$33),0,IF(AND(Mitarbeiter!$F$33&lt;&gt;"",BB$5&gt;Mitarbeiter!$F$33),0,IF(Planung!BB35="",$C35,IF(ISNUMBER(Planung!BB35),Planung!BB35,IF(UPPER(Planung!BB35)="H",$C35/2,0)))))))</f>
        <v>0</v>
      </c>
      <c r="BC35" s="27">
        <f>IF($A35="",0,IF(Mitarbeiter!$G$33=FALSE,0,IF(AND(Mitarbeiter!$E$33&lt;&gt;"",BC$5+6&lt;Mitarbeiter!$E$33),0,IF(AND(Mitarbeiter!$F$33&lt;&gt;"",BC$5&gt;Mitarbeiter!$F$33),0,IF(Planung!BC35="",$C35,IF(ISNUMBER(Planung!BC35),Planung!BC35,IF(UPPER(Planung!BC35)="H",$C35/2,0)))))))</f>
        <v>0</v>
      </c>
      <c r="BD35" s="27">
        <f>IF($A35="",0,IF(Mitarbeiter!$G$33=FALSE,0,IF(AND(Mitarbeiter!$E$33&lt;&gt;"",BD$5+6&lt;Mitarbeiter!$E$33),0,IF(AND(Mitarbeiter!$F$33&lt;&gt;"",BD$5&gt;Mitarbeiter!$F$33),0,IF(Planung!BD35="",$C35,IF(ISNUMBER(Planung!BD35),Planung!BD35,IF(UPPER(Planung!BD35)="H",$C35/2,0)))))))</f>
        <v>0</v>
      </c>
      <c r="BE35" s="27">
        <f>IF($A35="",0,IF(Mitarbeiter!$G$33=FALSE,0,IF(AND(Mitarbeiter!$E$33&lt;&gt;"",BE$5+6&lt;Mitarbeiter!$E$33),0,IF(AND(Mitarbeiter!$F$33&lt;&gt;"",BE$5&gt;Mitarbeiter!$F$33),0,IF(Planung!BE35="",$C35,IF(ISNUMBER(Planung!BE35),Planung!BE35,IF(UPPER(Planung!BE35)="H",$C35/2,0)))))))</f>
        <v>0</v>
      </c>
      <c r="BF35" s="27">
        <f>IF($A35="",0,IF(Mitarbeiter!$G$33=FALSE,0,IF(AND(Mitarbeiter!$E$33&lt;&gt;"",BF$5+6&lt;Mitarbeiter!$E$33),0,IF(AND(Mitarbeiter!$F$33&lt;&gt;"",BF$5&gt;Mitarbeiter!$F$33),0,IF(Planung!BF35="",$C35,IF(ISNUMBER(Planung!BF35),Planung!BF35,IF(UPPER(Planung!BF35)="H",$C35/2,0)))))))</f>
        <v>0</v>
      </c>
      <c r="BG35" s="27">
        <f>IF($A35="",0,IF(Mitarbeiter!$G$33=FALSE,0,IF(AND(Mitarbeiter!$E$33&lt;&gt;"",BG$5+6&lt;Mitarbeiter!$E$33),0,IF(AND(Mitarbeiter!$F$33&lt;&gt;"",BG$5&gt;Mitarbeiter!$F$33),0,IF(Planung!BG35="",$C35,IF(ISNUMBER(Planung!BG35),Planung!BG35,IF(UPPER(Planung!BG35)="H",$C35/2,0)))))))</f>
        <v>0</v>
      </c>
      <c r="BH35" s="27">
        <f>IF($A35="",0,IF(Mitarbeiter!$G$33=FALSE,0,IF(AND(Mitarbeiter!$E$33&lt;&gt;"",BH$5+6&lt;Mitarbeiter!$E$33),0,IF(AND(Mitarbeiter!$F$33&lt;&gt;"",BH$5&gt;Mitarbeiter!$F$33),0,IF(Planung!BH35="",$C35,IF(ISNUMBER(Planung!BH35),Planung!BH35,IF(UPPER(Planung!BH35)="H",$C35/2,0)))))))</f>
        <v>0</v>
      </c>
      <c r="BI35" s="27">
        <f>IF($A35="",0,IF(Mitarbeiter!$G$33=FALSE,0,IF(AND(Mitarbeiter!$E$33&lt;&gt;"",BI$5+6&lt;Mitarbeiter!$E$33),0,IF(AND(Mitarbeiter!$F$33&lt;&gt;"",BI$5&gt;Mitarbeiter!$F$33),0,IF(Planung!BI35="",$C35,IF(ISNUMBER(Planung!BI35),Planung!BI35,IF(UPPER(Planung!BI35)="H",$C35/2,0)))))))</f>
        <v>0</v>
      </c>
      <c r="BJ35" s="27">
        <f>IF($A35="",0,IF(Mitarbeiter!$G$33=FALSE,0,IF(AND(Mitarbeiter!$E$33&lt;&gt;"",BJ$5+6&lt;Mitarbeiter!$E$33),0,IF(AND(Mitarbeiter!$F$33&lt;&gt;"",BJ$5&gt;Mitarbeiter!$F$33),0,IF(Planung!BJ35="",$C35,IF(ISNUMBER(Planung!BJ35),Planung!BJ35,IF(UPPER(Planung!BJ35)="H",$C35/2,0)))))))</f>
        <v>0</v>
      </c>
      <c r="BK35" s="27">
        <f>IF($A35="",0,IF(Mitarbeiter!$G$33=FALSE,0,IF(AND(Mitarbeiter!$E$33&lt;&gt;"",BK$5+6&lt;Mitarbeiter!$E$33),0,IF(AND(Mitarbeiter!$F$33&lt;&gt;"",BK$5&gt;Mitarbeiter!$F$33),0,IF(Planung!BK35="",$C35,IF(ISNUMBER(Planung!BK35),Planung!BK35,IF(UPPER(Planung!BK35)="H",$C35/2,0)))))))</f>
        <v>0</v>
      </c>
      <c r="BL35" s="27">
        <f>IF($A35="",0,IF(Mitarbeiter!$G$33=FALSE,0,IF(AND(Mitarbeiter!$E$33&lt;&gt;"",BL$5+6&lt;Mitarbeiter!$E$33),0,IF(AND(Mitarbeiter!$F$33&lt;&gt;"",BL$5&gt;Mitarbeiter!$F$33),0,IF(Planung!BL35="",$C35,IF(ISNUMBER(Planung!BL35),Planung!BL35,IF(UPPER(Planung!BL35)="H",$C35/2,0)))))))</f>
        <v>0</v>
      </c>
      <c r="BM35" s="27">
        <f>IF($A35="",0,IF(Mitarbeiter!$G$33=FALSE,0,IF(AND(Mitarbeiter!$E$33&lt;&gt;"",BM$5+6&lt;Mitarbeiter!$E$33),0,IF(AND(Mitarbeiter!$F$33&lt;&gt;"",BM$5&gt;Mitarbeiter!$F$33),0,IF(Planung!BM35="",$C35,IF(ISNUMBER(Planung!BM35),Planung!BM35,IF(UPPER(Planung!BM35)="H",$C35/2,0)))))))</f>
        <v>0</v>
      </c>
      <c r="BN35" s="27">
        <f>IF($A35="",0,IF(Mitarbeiter!$G$33=FALSE,0,IF(AND(Mitarbeiter!$E$33&lt;&gt;"",BN$5+6&lt;Mitarbeiter!$E$33),0,IF(AND(Mitarbeiter!$F$33&lt;&gt;"",BN$5&gt;Mitarbeiter!$F$33),0,IF(Planung!BN35="",$C35,IF(ISNUMBER(Planung!BN35),Planung!BN35,IF(UPPER(Planung!BN35)="H",$C35/2,0)))))))</f>
        <v>0</v>
      </c>
      <c r="BO35" s="27">
        <f>IF($A35="",0,IF(Mitarbeiter!$G$33=FALSE,0,IF(AND(Mitarbeiter!$E$33&lt;&gt;"",BO$5+6&lt;Mitarbeiter!$E$33),0,IF(AND(Mitarbeiter!$F$33&lt;&gt;"",BO$5&gt;Mitarbeiter!$F$33),0,IF(Planung!BO35="",$C35,IF(ISNUMBER(Planung!BO35),Planung!BO35,IF(UPPER(Planung!BO35)="H",$C35/2,0)))))))</f>
        <v>0</v>
      </c>
      <c r="BP35" s="27">
        <f>IF($A35="",0,IF(Mitarbeiter!$G$33=FALSE,0,IF(AND(Mitarbeiter!$E$33&lt;&gt;"",BP$5+6&lt;Mitarbeiter!$E$33),0,IF(AND(Mitarbeiter!$F$33&lt;&gt;"",BP$5&gt;Mitarbeiter!$F$33),0,IF(Planung!BP35="",$C35,IF(ISNUMBER(Planung!BP35),Planung!BP35,IF(UPPER(Planung!BP35)="H",$C35/2,0)))))))</f>
        <v>0</v>
      </c>
      <c r="BQ35" s="27">
        <f>IF($A35="",0,IF(Mitarbeiter!$G$33=FALSE,0,IF(AND(Mitarbeiter!$E$33&lt;&gt;"",BQ$5+6&lt;Mitarbeiter!$E$33),0,IF(AND(Mitarbeiter!$F$33&lt;&gt;"",BQ$5&gt;Mitarbeiter!$F$33),0,IF(Planung!BQ35="",$C35,IF(ISNUMBER(Planung!BQ35),Planung!BQ35,IF(UPPER(Planung!BQ35)="H",$C35/2,0)))))))</f>
        <v>0</v>
      </c>
      <c r="BR35" s="27">
        <f>IF($A35="",0,IF(Mitarbeiter!$G$33=FALSE,0,IF(AND(Mitarbeiter!$E$33&lt;&gt;"",BR$5+6&lt;Mitarbeiter!$E$33),0,IF(AND(Mitarbeiter!$F$33&lt;&gt;"",BR$5&gt;Mitarbeiter!$F$33),0,IF(Planung!BR35="",$C35,IF(ISNUMBER(Planung!BR35),Planung!BR35,IF(UPPER(Planung!BR35)="H",$C35/2,0)))))))</f>
        <v>0</v>
      </c>
      <c r="BS35" s="27">
        <f>IF($A35="",0,IF(Mitarbeiter!$G$33=FALSE,0,IF(AND(Mitarbeiter!$E$33&lt;&gt;"",BS$5+6&lt;Mitarbeiter!$E$33),0,IF(AND(Mitarbeiter!$F$33&lt;&gt;"",BS$5&gt;Mitarbeiter!$F$33),0,IF(Planung!BS35="",$C35,IF(ISNUMBER(Planung!BS35),Planung!BS35,IF(UPPER(Planung!BS35)="H",$C35/2,0)))))))</f>
        <v>0</v>
      </c>
      <c r="BT35" s="27">
        <f>IF($A35="",0,IF(Mitarbeiter!$G$33=FALSE,0,IF(AND(Mitarbeiter!$E$33&lt;&gt;"",BT$5+6&lt;Mitarbeiter!$E$33),0,IF(AND(Mitarbeiter!$F$33&lt;&gt;"",BT$5&gt;Mitarbeiter!$F$33),0,IF(Planung!BT35="",$C35,IF(ISNUMBER(Planung!BT35),Planung!BT35,IF(UPPER(Planung!BT35)="H",$C35/2,0)))))))</f>
        <v>0</v>
      </c>
      <c r="BU35" s="27">
        <f>IF($A35="",0,IF(Mitarbeiter!$G$33=FALSE,0,IF(AND(Mitarbeiter!$E$33&lt;&gt;"",BU$5+6&lt;Mitarbeiter!$E$33),0,IF(AND(Mitarbeiter!$F$33&lt;&gt;"",BU$5&gt;Mitarbeiter!$F$33),0,IF(Planung!BU35="",$C35,IF(ISNUMBER(Planung!BU35),Planung!BU35,IF(UPPER(Planung!BU35)="H",$C35/2,0)))))))</f>
        <v>0</v>
      </c>
      <c r="BV35" s="27">
        <f>IF($A35="",0,IF(Mitarbeiter!$G$33=FALSE,0,IF(AND(Mitarbeiter!$E$33&lt;&gt;"",BV$5+6&lt;Mitarbeiter!$E$33),0,IF(AND(Mitarbeiter!$F$33&lt;&gt;"",BV$5&gt;Mitarbeiter!$F$33),0,IF(Planung!BV35="",$C35,IF(ISNUMBER(Planung!BV35),Planung!BV35,IF(UPPER(Planung!BV35)="H",$C35/2,0)))))))</f>
        <v>0</v>
      </c>
      <c r="BW35" s="27">
        <f>IF($A35="",0,IF(Mitarbeiter!$G$33=FALSE,0,IF(AND(Mitarbeiter!$E$33&lt;&gt;"",BW$5+6&lt;Mitarbeiter!$E$33),0,IF(AND(Mitarbeiter!$F$33&lt;&gt;"",BW$5&gt;Mitarbeiter!$F$33),0,IF(Planung!BW35="",$C35,IF(ISNUMBER(Planung!BW35),Planung!BW35,IF(UPPER(Planung!BW35)="H",$C35/2,0)))))))</f>
        <v>0</v>
      </c>
      <c r="BX35" s="27">
        <f>IF($A35="",0,IF(Mitarbeiter!$G$33=FALSE,0,IF(AND(Mitarbeiter!$E$33&lt;&gt;"",BX$5+6&lt;Mitarbeiter!$E$33),0,IF(AND(Mitarbeiter!$F$33&lt;&gt;"",BX$5&gt;Mitarbeiter!$F$33),0,IF(Planung!BX35="",$C35,IF(ISNUMBER(Planung!BX35),Planung!BX35,IF(UPPER(Planung!BX35)="H",$C35/2,0)))))))</f>
        <v>0</v>
      </c>
      <c r="BY35" s="27">
        <f>IF($A35="",0,IF(Mitarbeiter!$G$33=FALSE,0,IF(AND(Mitarbeiter!$E$33&lt;&gt;"",BY$5+6&lt;Mitarbeiter!$E$33),0,IF(AND(Mitarbeiter!$F$33&lt;&gt;"",BY$5&gt;Mitarbeiter!$F$33),0,IF(Planung!BY35="",$C35,IF(ISNUMBER(Planung!BY35),Planung!BY35,IF(UPPER(Planung!BY35)="H",$C35/2,0)))))))</f>
        <v>0</v>
      </c>
      <c r="BZ35" s="27">
        <f>IF($A35="",0,IF(Mitarbeiter!$G$33=FALSE,0,IF(AND(Mitarbeiter!$E$33&lt;&gt;"",BZ$5+6&lt;Mitarbeiter!$E$33),0,IF(AND(Mitarbeiter!$F$33&lt;&gt;"",BZ$5&gt;Mitarbeiter!$F$33),0,IF(Planung!BZ35="",$C35,IF(ISNUMBER(Planung!BZ35),Planung!BZ35,IF(UPPER(Planung!BZ35)="H",$C35/2,0)))))))</f>
        <v>0</v>
      </c>
      <c r="CA35" s="27">
        <f>IF($A35="",0,IF(Mitarbeiter!$G$33=FALSE,0,IF(AND(Mitarbeiter!$E$33&lt;&gt;"",CA$5+6&lt;Mitarbeiter!$E$33),0,IF(AND(Mitarbeiter!$F$33&lt;&gt;"",CA$5&gt;Mitarbeiter!$F$33),0,IF(Planung!CA35="",$C35,IF(ISNUMBER(Planung!CA35),Planung!CA35,IF(UPPER(Planung!CA35)="H",$C35/2,0)))))))</f>
        <v>0</v>
      </c>
      <c r="CB35" s="27">
        <f>IF($A35="",0,IF(Mitarbeiter!$G$33=FALSE,0,IF(AND(Mitarbeiter!$E$33&lt;&gt;"",CB$5+6&lt;Mitarbeiter!$E$33),0,IF(AND(Mitarbeiter!$F$33&lt;&gt;"",CB$5&gt;Mitarbeiter!$F$33),0,IF(Planung!CB35="",$C35,IF(ISNUMBER(Planung!CB35),Planung!CB35,IF(UPPER(Planung!CB35)="H",$C35/2,0)))))))</f>
        <v>0</v>
      </c>
      <c r="CC35" s="27">
        <f>IF($A35="",0,IF(Mitarbeiter!$G$33=FALSE,0,IF(AND(Mitarbeiter!$E$33&lt;&gt;"",CC$5+6&lt;Mitarbeiter!$E$33),0,IF(AND(Mitarbeiter!$F$33&lt;&gt;"",CC$5&gt;Mitarbeiter!$F$33),0,IF(Planung!CC35="",$C35,IF(ISNUMBER(Planung!CC35),Planung!CC35,IF(UPPER(Planung!CC35)="H",$C35/2,0)))))))</f>
        <v>0</v>
      </c>
      <c r="CD35" s="27">
        <f>IF($A35="",0,IF(Mitarbeiter!$G$33=FALSE,0,IF(AND(Mitarbeiter!$E$33&lt;&gt;"",CD$5+6&lt;Mitarbeiter!$E$33),0,IF(AND(Mitarbeiter!$F$33&lt;&gt;"",CD$5&gt;Mitarbeiter!$F$33),0,IF(Planung!CD35="",$C35,IF(ISNUMBER(Planung!CD35),Planung!CD35,IF(UPPER(Planung!CD35)="H",$C35/2,0)))))))</f>
        <v>0</v>
      </c>
      <c r="CE35" s="27">
        <f>IF($A35="",0,IF(Mitarbeiter!$G$33=FALSE,0,IF(AND(Mitarbeiter!$E$33&lt;&gt;"",CE$5+6&lt;Mitarbeiter!$E$33),0,IF(AND(Mitarbeiter!$F$33&lt;&gt;"",CE$5&gt;Mitarbeiter!$F$33),0,IF(Planung!CE35="",$C35,IF(ISNUMBER(Planung!CE35),Planung!CE35,IF(UPPER(Planung!CE35)="H",$C35/2,0)))))))</f>
        <v>0</v>
      </c>
      <c r="CF35" s="27">
        <f>IF($A35="",0,IF(Mitarbeiter!$G$33=FALSE,0,IF(AND(Mitarbeiter!$E$33&lt;&gt;"",CF$5+6&lt;Mitarbeiter!$E$33),0,IF(AND(Mitarbeiter!$F$33&lt;&gt;"",CF$5&gt;Mitarbeiter!$F$33),0,IF(Planung!CF35="",$C35,IF(ISNUMBER(Planung!CF35),Planung!CF35,IF(UPPER(Planung!CF35)="H",$C35/2,0)))))))</f>
        <v>0</v>
      </c>
      <c r="CG35" s="27">
        <f>IF($A35="",0,IF(Mitarbeiter!$G$33=FALSE,0,IF(AND(Mitarbeiter!$E$33&lt;&gt;"",CG$5+6&lt;Mitarbeiter!$E$33),0,IF(AND(Mitarbeiter!$F$33&lt;&gt;"",CG$5&gt;Mitarbeiter!$F$33),0,IF(Planung!CG35="",$C35,IF(ISNUMBER(Planung!CG35),Planung!CG35,IF(UPPER(Planung!CG35)="H",$C35/2,0)))))))</f>
        <v>0</v>
      </c>
      <c r="CH35" s="27">
        <f>IF($A35="",0,IF(Mitarbeiter!$G$33=FALSE,0,IF(AND(Mitarbeiter!$E$33&lt;&gt;"",CH$5+6&lt;Mitarbeiter!$E$33),0,IF(AND(Mitarbeiter!$F$33&lt;&gt;"",CH$5&gt;Mitarbeiter!$F$33),0,IF(Planung!CH35="",$C35,IF(ISNUMBER(Planung!CH35),Planung!CH35,IF(UPPER(Planung!CH35)="H",$C35/2,0)))))))</f>
        <v>0</v>
      </c>
      <c r="CI35" s="27">
        <f>IF($A35="",0,IF(Mitarbeiter!$G$33=FALSE,0,IF(AND(Mitarbeiter!$E$33&lt;&gt;"",CI$5+6&lt;Mitarbeiter!$E$33),0,IF(AND(Mitarbeiter!$F$33&lt;&gt;"",CI$5&gt;Mitarbeiter!$F$33),0,IF(Planung!CI35="",$C35,IF(ISNUMBER(Planung!CI35),Planung!CI35,IF(UPPER(Planung!CI35)="H",$C35/2,0)))))))</f>
        <v>0</v>
      </c>
      <c r="CJ35" s="27">
        <f>IF($A35="",0,IF(Mitarbeiter!$G$33=FALSE,0,IF(AND(Mitarbeiter!$E$33&lt;&gt;"",CJ$5+6&lt;Mitarbeiter!$E$33),0,IF(AND(Mitarbeiter!$F$33&lt;&gt;"",CJ$5&gt;Mitarbeiter!$F$33),0,IF(Planung!CJ35="",$C35,IF(ISNUMBER(Planung!CJ35),Planung!CJ35,IF(UPPER(Planung!CJ35)="H",$C35/2,0)))))))</f>
        <v>0</v>
      </c>
      <c r="CK35" s="27">
        <f>IF($A35="",0,IF(Mitarbeiter!$G$33=FALSE,0,IF(AND(Mitarbeiter!$E$33&lt;&gt;"",CK$5+6&lt;Mitarbeiter!$E$33),0,IF(AND(Mitarbeiter!$F$33&lt;&gt;"",CK$5&gt;Mitarbeiter!$F$33),0,IF(Planung!CK35="",$C35,IF(ISNUMBER(Planung!CK35),Planung!CK35,IF(UPPER(Planung!CK35)="H",$C35/2,0)))))))</f>
        <v>0</v>
      </c>
      <c r="CL35" s="27">
        <f>IF($A35="",0,IF(Mitarbeiter!$G$33=FALSE,0,IF(AND(Mitarbeiter!$E$33&lt;&gt;"",CL$5+6&lt;Mitarbeiter!$E$33),0,IF(AND(Mitarbeiter!$F$33&lt;&gt;"",CL$5&gt;Mitarbeiter!$F$33),0,IF(Planung!CL35="",$C35,IF(ISNUMBER(Planung!CL35),Planung!CL35,IF(UPPER(Planung!CL35)="H",$C35/2,0)))))))</f>
        <v>0</v>
      </c>
      <c r="CM35" s="27">
        <f>IF($A35="",0,IF(Mitarbeiter!$G$33=FALSE,0,IF(AND(Mitarbeiter!$E$33&lt;&gt;"",CM$5+6&lt;Mitarbeiter!$E$33),0,IF(AND(Mitarbeiter!$F$33&lt;&gt;"",CM$5&gt;Mitarbeiter!$F$33),0,IF(Planung!CM35="",$C35,IF(ISNUMBER(Planung!CM35),Planung!CM35,IF(UPPER(Planung!CM35)="H",$C35/2,0)))))))</f>
        <v>0</v>
      </c>
      <c r="CN35" s="27">
        <f>IF($A35="",0,IF(Mitarbeiter!$G$33=FALSE,0,IF(AND(Mitarbeiter!$E$33&lt;&gt;"",CN$5+6&lt;Mitarbeiter!$E$33),0,IF(AND(Mitarbeiter!$F$33&lt;&gt;"",CN$5&gt;Mitarbeiter!$F$33),0,IF(Planung!CN35="",$C35,IF(ISNUMBER(Planung!CN35),Planung!CN35,IF(UPPER(Planung!CN35)="H",$C35/2,0)))))))</f>
        <v>0</v>
      </c>
      <c r="CO35" s="27">
        <f>IF($A35="",0,IF(Mitarbeiter!$G$33=FALSE,0,IF(AND(Mitarbeiter!$E$33&lt;&gt;"",CO$5+6&lt;Mitarbeiter!$E$33),0,IF(AND(Mitarbeiter!$F$33&lt;&gt;"",CO$5&gt;Mitarbeiter!$F$33),0,IF(Planung!CO35="",$C35,IF(ISNUMBER(Planung!CO35),Planung!CO35,IF(UPPER(Planung!CO35)="H",$C35/2,0)))))))</f>
        <v>0</v>
      </c>
      <c r="CP35" s="27">
        <f>IF($A35="",0,IF(Mitarbeiter!$G$33=FALSE,0,IF(AND(Mitarbeiter!$E$33&lt;&gt;"",CP$5+6&lt;Mitarbeiter!$E$33),0,IF(AND(Mitarbeiter!$F$33&lt;&gt;"",CP$5&gt;Mitarbeiter!$F$33),0,IF(Planung!CP35="",$C35,IF(ISNUMBER(Planung!CP35),Planung!CP35,IF(UPPER(Planung!CP35)="H",$C35/2,0)))))))</f>
        <v>0</v>
      </c>
      <c r="CQ35" s="27">
        <f>IF($A35="",0,IF(Mitarbeiter!$G$33=FALSE,0,IF(AND(Mitarbeiter!$E$33&lt;&gt;"",CQ$5+6&lt;Mitarbeiter!$E$33),0,IF(AND(Mitarbeiter!$F$33&lt;&gt;"",CQ$5&gt;Mitarbeiter!$F$33),0,IF(Planung!CQ35="",$C35,IF(ISNUMBER(Planung!CQ35),Planung!CQ35,IF(UPPER(Planung!CQ35)="H",$C35/2,0)))))))</f>
        <v>0</v>
      </c>
      <c r="CR35" s="27">
        <f>IF($A35="",0,IF(Mitarbeiter!$G$33=FALSE,0,IF(AND(Mitarbeiter!$E$33&lt;&gt;"",CR$5+6&lt;Mitarbeiter!$E$33),0,IF(AND(Mitarbeiter!$F$33&lt;&gt;"",CR$5&gt;Mitarbeiter!$F$33),0,IF(Planung!CR35="",$C35,IF(ISNUMBER(Planung!CR35),Planung!CR35,IF(UPPER(Planung!CR35)="H",$C35/2,0)))))))</f>
        <v>0</v>
      </c>
      <c r="CS35" s="27">
        <f>IF($A35="",0,IF(Mitarbeiter!$G$33=FALSE,0,IF(AND(Mitarbeiter!$E$33&lt;&gt;"",CS$5+6&lt;Mitarbeiter!$E$33),0,IF(AND(Mitarbeiter!$F$33&lt;&gt;"",CS$5&gt;Mitarbeiter!$F$33),0,IF(Planung!CS35="",$C35,IF(ISNUMBER(Planung!CS35),Planung!CS35,IF(UPPER(Planung!CS35)="H",$C35/2,0)))))))</f>
        <v>0</v>
      </c>
      <c r="CT35" s="27">
        <f>IF($A35="",0,IF(Mitarbeiter!$G$33=FALSE,0,IF(AND(Mitarbeiter!$E$33&lt;&gt;"",CT$5+6&lt;Mitarbeiter!$E$33),0,IF(AND(Mitarbeiter!$F$33&lt;&gt;"",CT$5&gt;Mitarbeiter!$F$33),0,IF(Planung!CT35="",$C35,IF(ISNUMBER(Planung!CT35),Planung!CT35,IF(UPPER(Planung!CT35)="H",$C35/2,0)))))))</f>
        <v>0</v>
      </c>
      <c r="CU35" s="27">
        <f>IF($A35="",0,IF(Mitarbeiter!$G$33=FALSE,0,IF(AND(Mitarbeiter!$E$33&lt;&gt;"",CU$5+6&lt;Mitarbeiter!$E$33),0,IF(AND(Mitarbeiter!$F$33&lt;&gt;"",CU$5&gt;Mitarbeiter!$F$33),0,IF(Planung!CU35="",$C35,IF(ISNUMBER(Planung!CU35),Planung!CU35,IF(UPPER(Planung!CU35)="H",$C35/2,0)))))))</f>
        <v>0</v>
      </c>
      <c r="CV35" s="27">
        <f>IF($A35="",0,IF(Mitarbeiter!$G$33=FALSE,0,IF(AND(Mitarbeiter!$E$33&lt;&gt;"",CV$5+6&lt;Mitarbeiter!$E$33),0,IF(AND(Mitarbeiter!$F$33&lt;&gt;"",CV$5&gt;Mitarbeiter!$F$33),0,IF(Planung!CV35="",$C35,IF(ISNUMBER(Planung!CV35),Planung!CV35,IF(UPPER(Planung!CV35)="H",$C35/2,0)))))))</f>
        <v>0</v>
      </c>
      <c r="CW35" s="27">
        <f>IF($A35="",0,IF(Mitarbeiter!$G$33=FALSE,0,IF(AND(Mitarbeiter!$E$33&lt;&gt;"",CW$5+6&lt;Mitarbeiter!$E$33),0,IF(AND(Mitarbeiter!$F$33&lt;&gt;"",CW$5&gt;Mitarbeiter!$F$33),0,IF(Planung!CW35="",$C35,IF(ISNUMBER(Planung!CW35),Planung!CW35,IF(UPPER(Planung!CW35)="H",$C35/2,0)))))))</f>
        <v>0</v>
      </c>
      <c r="CX35" s="27">
        <f>IF($A35="",0,IF(Mitarbeiter!$G$33=FALSE,0,IF(AND(Mitarbeiter!$E$33&lt;&gt;"",CX$5+6&lt;Mitarbeiter!$E$33),0,IF(AND(Mitarbeiter!$F$33&lt;&gt;"",CX$5&gt;Mitarbeiter!$F$33),0,IF(Planung!CX35="",$C35,IF(ISNUMBER(Planung!CX35),Planung!CX35,IF(UPPER(Planung!CX35)="H",$C35/2,0)))))))</f>
        <v>0</v>
      </c>
      <c r="CY35" s="27">
        <f>IF($A35="",0,IF(Mitarbeiter!$G$33=FALSE,0,IF(AND(Mitarbeiter!$E$33&lt;&gt;"",CY$5+6&lt;Mitarbeiter!$E$33),0,IF(AND(Mitarbeiter!$F$33&lt;&gt;"",CY$5&gt;Mitarbeiter!$F$33),0,IF(Planung!CY35="",$C35,IF(ISNUMBER(Planung!CY35),Planung!CY35,IF(UPPER(Planung!CY35)="H",$C35/2,0)))))))</f>
        <v>0</v>
      </c>
      <c r="CZ35" s="27">
        <f>IF($A35="",0,IF(Mitarbeiter!$G$33=FALSE,0,IF(AND(Mitarbeiter!$E$33&lt;&gt;"",CZ$5+6&lt;Mitarbeiter!$E$33),0,IF(AND(Mitarbeiter!$F$33&lt;&gt;"",CZ$5&gt;Mitarbeiter!$F$33),0,IF(Planung!CZ35="",$C35,IF(ISNUMBER(Planung!CZ35),Planung!CZ35,IF(UPPER(Planung!CZ35)="H",$C35/2,0)))))))</f>
        <v>0</v>
      </c>
      <c r="DA35" s="27">
        <f>IF($A35="",0,IF(Mitarbeiter!$G$33=FALSE,0,IF(AND(Mitarbeiter!$E$33&lt;&gt;"",DA$5+6&lt;Mitarbeiter!$E$33),0,IF(AND(Mitarbeiter!$F$33&lt;&gt;"",DA$5&gt;Mitarbeiter!$F$33),0,IF(Planung!DA35="",$C35,IF(ISNUMBER(Planung!DA35),Planung!DA35,IF(UPPER(Planung!DA35)="H",$C35/2,0)))))))</f>
        <v>0</v>
      </c>
      <c r="DB35" s="27">
        <f>IF($A35="",0,IF(Mitarbeiter!$G$33=FALSE,0,IF(AND(Mitarbeiter!$E$33&lt;&gt;"",DB$5+6&lt;Mitarbeiter!$E$33),0,IF(AND(Mitarbeiter!$F$33&lt;&gt;"",DB$5&gt;Mitarbeiter!$F$33),0,IF(Planung!DB35="",$C35,IF(ISNUMBER(Planung!DB35),Planung!DB35,IF(UPPER(Planung!DB35)="H",$C35/2,0)))))))</f>
        <v>0</v>
      </c>
      <c r="DC35" s="27">
        <f>IF($A35="",0,IF(Mitarbeiter!$G$33=FALSE,0,IF(AND(Mitarbeiter!$E$33&lt;&gt;"",DC$5+6&lt;Mitarbeiter!$E$33),0,IF(AND(Mitarbeiter!$F$33&lt;&gt;"",DC$5&gt;Mitarbeiter!$F$33),0,IF(Planung!DC35="",$C35,IF(ISNUMBER(Planung!DC35),Planung!DC35,IF(UPPER(Planung!DC35)="H",$C35/2,0)))))))</f>
        <v>0</v>
      </c>
      <c r="DD35" s="27">
        <f>IF($A35="",0,IF(Mitarbeiter!$G$33=FALSE,0,IF(AND(Mitarbeiter!$E$33&lt;&gt;"",DD$5+6&lt;Mitarbeiter!$E$33),0,IF(AND(Mitarbeiter!$F$33&lt;&gt;"",DD$5&gt;Mitarbeiter!$F$33),0,IF(Planung!DD35="",$C35,IF(ISNUMBER(Planung!DD35),Planung!DD35,IF(UPPER(Planung!DD35)="H",$C35/2,0)))))))</f>
        <v>0</v>
      </c>
      <c r="DE35" s="27">
        <f>IF($A35="",0,IF(Mitarbeiter!$G$33=FALSE,0,IF(AND(Mitarbeiter!$E$33&lt;&gt;"",DE$5+6&lt;Mitarbeiter!$E$33),0,IF(AND(Mitarbeiter!$F$33&lt;&gt;"",DE$5&gt;Mitarbeiter!$F$33),0,IF(Planung!DE35="",$C35,IF(ISNUMBER(Planung!DE35),Planung!DE35,IF(UPPER(Planung!DE35)="H",$C35/2,0)))))))</f>
        <v>0</v>
      </c>
      <c r="DF35" s="27">
        <f>IF($A35="",0,IF(Mitarbeiter!$G$33=FALSE,0,IF(AND(Mitarbeiter!$E$33&lt;&gt;"",DF$5+6&lt;Mitarbeiter!$E$33),0,IF(AND(Mitarbeiter!$F$33&lt;&gt;"",DF$5&gt;Mitarbeiter!$F$33),0,IF(Planung!DF35="",$C35,IF(ISNUMBER(Planung!DF35),Planung!DF35,IF(UPPER(Planung!DF35)="H",$C35/2,0)))))))</f>
        <v>0</v>
      </c>
      <c r="DG35" s="27">
        <f>IF($A35="",0,IF(Mitarbeiter!$G$33=FALSE,0,IF(AND(Mitarbeiter!$E$33&lt;&gt;"",DG$5+6&lt;Mitarbeiter!$E$33),0,IF(AND(Mitarbeiter!$F$33&lt;&gt;"",DG$5&gt;Mitarbeiter!$F$33),0,IF(Planung!DG35="",$C35,IF(ISNUMBER(Planung!DG35),Planung!DG35,IF(UPPER(Planung!DG35)="H",$C35/2,0)))))))</f>
        <v>0</v>
      </c>
      <c r="DH35" s="27">
        <f>IF($A35="",0,IF(Mitarbeiter!$G$33=FALSE,0,IF(AND(Mitarbeiter!$E$33&lt;&gt;"",DH$5+6&lt;Mitarbeiter!$E$33),0,IF(AND(Mitarbeiter!$F$33&lt;&gt;"",DH$5&gt;Mitarbeiter!$F$33),0,IF(Planung!DH35="",$C35,IF(ISNUMBER(Planung!DH35),Planung!DH35,IF(UPPER(Planung!DH35)="H",$C35/2,0)))))))</f>
        <v>0</v>
      </c>
      <c r="DI35" s="27">
        <f>IF($A35="",0,IF(Mitarbeiter!$G$33=FALSE,0,IF(AND(Mitarbeiter!$E$33&lt;&gt;"",DI$5+6&lt;Mitarbeiter!$E$33),0,IF(AND(Mitarbeiter!$F$33&lt;&gt;"",DI$5&gt;Mitarbeiter!$F$33),0,IF(Planung!DI35="",$C35,IF(ISNUMBER(Planung!DI35),Planung!DI35,IF(UPPER(Planung!DI35)="H",$C35/2,0)))))))</f>
        <v>0</v>
      </c>
      <c r="DJ35" s="27">
        <f>IF($A35="",0,IF(Mitarbeiter!$G$33=FALSE,0,IF(AND(Mitarbeiter!$E$33&lt;&gt;"",DJ$5+6&lt;Mitarbeiter!$E$33),0,IF(AND(Mitarbeiter!$F$33&lt;&gt;"",DJ$5&gt;Mitarbeiter!$F$33),0,IF(Planung!DJ35="",$C35,IF(ISNUMBER(Planung!DJ35),Planung!DJ35,IF(UPPER(Planung!DJ35)="H",$C35/2,0)))))))</f>
        <v>0</v>
      </c>
      <c r="DK35" s="27">
        <f>IF($A35="",0,IF(Mitarbeiter!$G$33=FALSE,0,IF(AND(Mitarbeiter!$E$33&lt;&gt;"",DK$5+6&lt;Mitarbeiter!$E$33),0,IF(AND(Mitarbeiter!$F$33&lt;&gt;"",DK$5&gt;Mitarbeiter!$F$33),0,IF(Planung!DK35="",$C35,IF(ISNUMBER(Planung!DK35),Planung!DK35,IF(UPPER(Planung!DK35)="H",$C35/2,0)))))))</f>
        <v>0</v>
      </c>
      <c r="DL35" s="27">
        <f>IF($A35="",0,IF(Mitarbeiter!$G$33=FALSE,0,IF(AND(Mitarbeiter!$E$33&lt;&gt;"",DL$5+6&lt;Mitarbeiter!$E$33),0,IF(AND(Mitarbeiter!$F$33&lt;&gt;"",DL$5&gt;Mitarbeiter!$F$33),0,IF(Planung!DL35="",$C35,IF(ISNUMBER(Planung!DL35),Planung!DL35,IF(UPPER(Planung!DL35)="H",$C35/2,0)))))))</f>
        <v>0</v>
      </c>
      <c r="DM35" s="27">
        <f>IF($A35="",0,IF(Mitarbeiter!$G$33=FALSE,0,IF(AND(Mitarbeiter!$E$33&lt;&gt;"",DM$5+6&lt;Mitarbeiter!$E$33),0,IF(AND(Mitarbeiter!$F$33&lt;&gt;"",DM$5&gt;Mitarbeiter!$F$33),0,IF(Planung!DM35="",$C35,IF(ISNUMBER(Planung!DM35),Planung!DM35,IF(UPPER(Planung!DM35)="H",$C35/2,0)))))))</f>
        <v>0</v>
      </c>
      <c r="DN35" s="27">
        <f>IF($A35="",0,IF(Mitarbeiter!$G$33=FALSE,0,IF(AND(Mitarbeiter!$E$33&lt;&gt;"",DN$5+6&lt;Mitarbeiter!$E$33),0,IF(AND(Mitarbeiter!$F$33&lt;&gt;"",DN$5&gt;Mitarbeiter!$F$33),0,IF(Planung!DN35="",$C35,IF(ISNUMBER(Planung!DN35),Planung!DN35,IF(UPPER(Planung!DN35)="H",$C35/2,0)))))))</f>
        <v>0</v>
      </c>
      <c r="DO35" s="27">
        <f>IF($A35="",0,IF(Mitarbeiter!$G$33=FALSE,0,IF(AND(Mitarbeiter!$E$33&lt;&gt;"",DO$5+6&lt;Mitarbeiter!$E$33),0,IF(AND(Mitarbeiter!$F$33&lt;&gt;"",DO$5&gt;Mitarbeiter!$F$33),0,IF(Planung!DO35="",$C35,IF(ISNUMBER(Planung!DO35),Planung!DO35,IF(UPPER(Planung!DO35)="H",$C35/2,0)))))))</f>
        <v>0</v>
      </c>
      <c r="DP35" s="27">
        <f>IF($A35="",0,IF(Mitarbeiter!$G$33=FALSE,0,IF(AND(Mitarbeiter!$E$33&lt;&gt;"",DP$5+6&lt;Mitarbeiter!$E$33),0,IF(AND(Mitarbeiter!$F$33&lt;&gt;"",DP$5&gt;Mitarbeiter!$F$33),0,IF(Planung!DP35="",$C35,IF(ISNUMBER(Planung!DP35),Planung!DP35,IF(UPPER(Planung!DP35)="H",$C35/2,0)))))))</f>
        <v>0</v>
      </c>
      <c r="DQ35" s="27">
        <f>IF($A35="",0,IF(Mitarbeiter!$G$33=FALSE,0,IF(AND(Mitarbeiter!$E$33&lt;&gt;"",DQ$5+6&lt;Mitarbeiter!$E$33),0,IF(AND(Mitarbeiter!$F$33&lt;&gt;"",DQ$5&gt;Mitarbeiter!$F$33),0,IF(Planung!DQ35="",$C35,IF(ISNUMBER(Planung!DQ35),Planung!DQ35,IF(UPPER(Planung!DQ35)="H",$C35/2,0)))))))</f>
        <v>0</v>
      </c>
      <c r="DR35" s="27">
        <f>IF($A35="",0,IF(Mitarbeiter!$G$33=FALSE,0,IF(AND(Mitarbeiter!$E$33&lt;&gt;"",DR$5+6&lt;Mitarbeiter!$E$33),0,IF(AND(Mitarbeiter!$F$33&lt;&gt;"",DR$5&gt;Mitarbeiter!$F$33),0,IF(Planung!DR35="",$C35,IF(ISNUMBER(Planung!DR35),Planung!DR35,IF(UPPER(Planung!DR35)="H",$C35/2,0)))))))</f>
        <v>0</v>
      </c>
      <c r="DS35" s="27">
        <f>IF($A35="",0,IF(Mitarbeiter!$G$33=FALSE,0,IF(AND(Mitarbeiter!$E$33&lt;&gt;"",DS$5+6&lt;Mitarbeiter!$E$33),0,IF(AND(Mitarbeiter!$F$33&lt;&gt;"",DS$5&gt;Mitarbeiter!$F$33),0,IF(Planung!DS35="",$C35,IF(ISNUMBER(Planung!DS35),Planung!DS35,IF(UPPER(Planung!DS35)="H",$C35/2,0)))))))</f>
        <v>0</v>
      </c>
      <c r="DT35" s="27">
        <f>IF($A35="",0,IF(Mitarbeiter!$G$33=FALSE,0,IF(AND(Mitarbeiter!$E$33&lt;&gt;"",DT$5+6&lt;Mitarbeiter!$E$33),0,IF(AND(Mitarbeiter!$F$33&lt;&gt;"",DT$5&gt;Mitarbeiter!$F$33),0,IF(Planung!DT35="",$C35,IF(ISNUMBER(Planung!DT35),Planung!DT35,IF(UPPER(Planung!DT35)="H",$C35/2,0)))))))</f>
        <v>0</v>
      </c>
      <c r="DU35" s="27">
        <f>IF($A35="",0,IF(Mitarbeiter!$G$33=FALSE,0,IF(AND(Mitarbeiter!$E$33&lt;&gt;"",DU$5+6&lt;Mitarbeiter!$E$33),0,IF(AND(Mitarbeiter!$F$33&lt;&gt;"",DU$5&gt;Mitarbeiter!$F$33),0,IF(Planung!DU35="",$C35,IF(ISNUMBER(Planung!DU35),Planung!DU35,IF(UPPER(Planung!DU35)="H",$C35/2,0)))))))</f>
        <v>0</v>
      </c>
      <c r="DV35" s="27">
        <f>IF($A35="",0,IF(Mitarbeiter!$G$33=FALSE,0,IF(AND(Mitarbeiter!$E$33&lt;&gt;"",DV$5+6&lt;Mitarbeiter!$E$33),0,IF(AND(Mitarbeiter!$F$33&lt;&gt;"",DV$5&gt;Mitarbeiter!$F$33),0,IF(Planung!DV35="",$C35,IF(ISNUMBER(Planung!DV35),Planung!DV35,IF(UPPER(Planung!DV35)="H",$C35/2,0)))))))</f>
        <v>0</v>
      </c>
      <c r="DW35" s="27">
        <f>IF($A35="",0,IF(Mitarbeiter!$G$33=FALSE,0,IF(AND(Mitarbeiter!$E$33&lt;&gt;"",DW$5+6&lt;Mitarbeiter!$E$33),0,IF(AND(Mitarbeiter!$F$33&lt;&gt;"",DW$5&gt;Mitarbeiter!$F$33),0,IF(Planung!DW35="",$C35,IF(ISNUMBER(Planung!DW35),Planung!DW35,IF(UPPER(Planung!DW35)="H",$C35/2,0)))))))</f>
        <v>0</v>
      </c>
      <c r="DX35" s="27">
        <f>IF($A35="",0,IF(Mitarbeiter!$G$33=FALSE,0,IF(AND(Mitarbeiter!$E$33&lt;&gt;"",DX$5+6&lt;Mitarbeiter!$E$33),0,IF(AND(Mitarbeiter!$F$33&lt;&gt;"",DX$5&gt;Mitarbeiter!$F$33),0,IF(Planung!DX35="",$C35,IF(ISNUMBER(Planung!DX35),Planung!DX35,IF(UPPER(Planung!DX35)="H",$C35/2,0)))))))</f>
        <v>0</v>
      </c>
      <c r="DY35" s="27">
        <f>IF($A35="",0,IF(Mitarbeiter!$G$33=FALSE,0,IF(AND(Mitarbeiter!$E$33&lt;&gt;"",DY$5+6&lt;Mitarbeiter!$E$33),0,IF(AND(Mitarbeiter!$F$33&lt;&gt;"",DY$5&gt;Mitarbeiter!$F$33),0,IF(Planung!DY35="",$C35,IF(ISNUMBER(Planung!DY35),Planung!DY35,IF(UPPER(Planung!DY35)="H",$C35/2,0)))))))</f>
        <v>0</v>
      </c>
      <c r="DZ35" s="27">
        <f>IF($A35="",0,IF(Mitarbeiter!$G$33=FALSE,0,IF(AND(Mitarbeiter!$E$33&lt;&gt;"",DZ$5+6&lt;Mitarbeiter!$E$33),0,IF(AND(Mitarbeiter!$F$33&lt;&gt;"",DZ$5&gt;Mitarbeiter!$F$33),0,IF(Planung!DZ35="",$C35,IF(ISNUMBER(Planung!DZ35),Planung!DZ35,IF(UPPER(Planung!DZ35)="H",$C35/2,0)))))))</f>
        <v>0</v>
      </c>
      <c r="EA35" s="27">
        <f>IF($A35="",0,IF(Mitarbeiter!$G$33=FALSE,0,IF(AND(Mitarbeiter!$E$33&lt;&gt;"",EA$5+6&lt;Mitarbeiter!$E$33),0,IF(AND(Mitarbeiter!$F$33&lt;&gt;"",EA$5&gt;Mitarbeiter!$F$33),0,IF(Planung!EA35="",$C35,IF(ISNUMBER(Planung!EA35),Planung!EA35,IF(UPPER(Planung!EA35)="H",$C35/2,0)))))))</f>
        <v>0</v>
      </c>
      <c r="EB35" s="27">
        <f>IF($A35="",0,IF(Mitarbeiter!$G$33=FALSE,0,IF(AND(Mitarbeiter!$E$33&lt;&gt;"",EB$5+6&lt;Mitarbeiter!$E$33),0,IF(AND(Mitarbeiter!$F$33&lt;&gt;"",EB$5&gt;Mitarbeiter!$F$33),0,IF(Planung!EB35="",$C35,IF(ISNUMBER(Planung!EB35),Planung!EB35,IF(UPPER(Planung!EB35)="H",$C35/2,0)))))))</f>
        <v>0</v>
      </c>
      <c r="EC35" s="27">
        <f>IF($A35="",0,IF(Mitarbeiter!$G$33=FALSE,0,IF(AND(Mitarbeiter!$E$33&lt;&gt;"",EC$5+6&lt;Mitarbeiter!$E$33),0,IF(AND(Mitarbeiter!$F$33&lt;&gt;"",EC$5&gt;Mitarbeiter!$F$33),0,IF(Planung!EC35="",$C35,IF(ISNUMBER(Planung!EC35),Planung!EC35,IF(UPPER(Planung!EC35)="H",$C35/2,0)))))))</f>
        <v>0</v>
      </c>
      <c r="ED35" s="27">
        <f>IF($A35="",0,IF(Mitarbeiter!$G$33=FALSE,0,IF(AND(Mitarbeiter!$E$33&lt;&gt;"",ED$5+6&lt;Mitarbeiter!$E$33),0,IF(AND(Mitarbeiter!$F$33&lt;&gt;"",ED$5&gt;Mitarbeiter!$F$33),0,IF(Planung!ED35="",$C35,IF(ISNUMBER(Planung!ED35),Planung!ED35,IF(UPPER(Planung!ED35)="H",$C35/2,0)))))))</f>
        <v>0</v>
      </c>
      <c r="EE35" s="27">
        <f>IF($A35="",0,IF(Mitarbeiter!$G$33=FALSE,0,IF(AND(Mitarbeiter!$E$33&lt;&gt;"",EE$5+6&lt;Mitarbeiter!$E$33),0,IF(AND(Mitarbeiter!$F$33&lt;&gt;"",EE$5&gt;Mitarbeiter!$F$33),0,IF(Planung!EE35="",$C35,IF(ISNUMBER(Planung!EE35),Planung!EE35,IF(UPPER(Planung!EE35)="H",$C35/2,0)))))))</f>
        <v>0</v>
      </c>
      <c r="EF35" s="27">
        <f>IF($A35="",0,IF(Mitarbeiter!$G$33=FALSE,0,IF(AND(Mitarbeiter!$E$33&lt;&gt;"",EF$5+6&lt;Mitarbeiter!$E$33),0,IF(AND(Mitarbeiter!$F$33&lt;&gt;"",EF$5&gt;Mitarbeiter!$F$33),0,IF(Planung!EF35="",$C35,IF(ISNUMBER(Planung!EF35),Planung!EF35,IF(UPPER(Planung!EF35)="H",$C35/2,0)))))))</f>
        <v>0</v>
      </c>
      <c r="EG35" s="27">
        <f>IF($A35="",0,IF(Mitarbeiter!$G$33=FALSE,0,IF(AND(Mitarbeiter!$E$33&lt;&gt;"",EG$5+6&lt;Mitarbeiter!$E$33),0,IF(AND(Mitarbeiter!$F$33&lt;&gt;"",EG$5&gt;Mitarbeiter!$F$33),0,IF(Planung!EG35="",$C35,IF(ISNUMBER(Planung!EG35),Planung!EG35,IF(UPPER(Planung!EG35)="H",$C35/2,0)))))))</f>
        <v>0</v>
      </c>
      <c r="EH35" s="27">
        <f>IF($A35="",0,IF(Mitarbeiter!$G$33=FALSE,0,IF(AND(Mitarbeiter!$E$33&lt;&gt;"",EH$5+6&lt;Mitarbeiter!$E$33),0,IF(AND(Mitarbeiter!$F$33&lt;&gt;"",EH$5&gt;Mitarbeiter!$F$33),0,IF(Planung!EH35="",$C35,IF(ISNUMBER(Planung!EH35),Planung!EH35,IF(UPPER(Planung!EH35)="H",$C35/2,0)))))))</f>
        <v>0</v>
      </c>
      <c r="EI35" s="27">
        <f>IF($A35="",0,IF(Mitarbeiter!$G$33=FALSE,0,IF(AND(Mitarbeiter!$E$33&lt;&gt;"",EI$5+6&lt;Mitarbeiter!$E$33),0,IF(AND(Mitarbeiter!$F$33&lt;&gt;"",EI$5&gt;Mitarbeiter!$F$33),0,IF(Planung!EI35="",$C35,IF(ISNUMBER(Planung!EI35),Planung!EI35,IF(UPPER(Planung!EI35)="H",$C35/2,0)))))))</f>
        <v>0</v>
      </c>
      <c r="EJ35" s="27">
        <f>IF($A35="",0,IF(Mitarbeiter!$G$33=FALSE,0,IF(AND(Mitarbeiter!$E$33&lt;&gt;"",EJ$5+6&lt;Mitarbeiter!$E$33),0,IF(AND(Mitarbeiter!$F$33&lt;&gt;"",EJ$5&gt;Mitarbeiter!$F$33),0,IF(Planung!EJ35="",$C35,IF(ISNUMBER(Planung!EJ35),Planung!EJ35,IF(UPPER(Planung!EJ35)="H",$C35/2,0)))))))</f>
        <v>0</v>
      </c>
      <c r="EK35" s="27">
        <f>IF($A35="",0,IF(Mitarbeiter!$G$33=FALSE,0,IF(AND(Mitarbeiter!$E$33&lt;&gt;"",EK$5+6&lt;Mitarbeiter!$E$33),0,IF(AND(Mitarbeiter!$F$33&lt;&gt;"",EK$5&gt;Mitarbeiter!$F$33),0,IF(Planung!EK35="",$C35,IF(ISNUMBER(Planung!EK35),Planung!EK35,IF(UPPER(Planung!EK35)="H",$C35/2,0)))))))</f>
        <v>0</v>
      </c>
      <c r="EL35" s="27">
        <f>IF($A35="",0,IF(Mitarbeiter!$G$33=FALSE,0,IF(AND(Mitarbeiter!$E$33&lt;&gt;"",EL$5+6&lt;Mitarbeiter!$E$33),0,IF(AND(Mitarbeiter!$F$33&lt;&gt;"",EL$5&gt;Mitarbeiter!$F$33),0,IF(Planung!EL35="",$C35,IF(ISNUMBER(Planung!EL35),Planung!EL35,IF(UPPER(Planung!EL35)="H",$C35/2,0)))))))</f>
        <v>0</v>
      </c>
      <c r="EM35" s="27">
        <f>IF($A35="",0,IF(Mitarbeiter!$G$33=FALSE,0,IF(AND(Mitarbeiter!$E$33&lt;&gt;"",EM$5+6&lt;Mitarbeiter!$E$33),0,IF(AND(Mitarbeiter!$F$33&lt;&gt;"",EM$5&gt;Mitarbeiter!$F$33),0,IF(Planung!EM35="",$C35,IF(ISNUMBER(Planung!EM35),Planung!EM35,IF(UPPER(Planung!EM35)="H",$C35/2,0)))))))</f>
        <v>0</v>
      </c>
      <c r="EN35" s="27">
        <f>IF($A35="",0,IF(Mitarbeiter!$G$33=FALSE,0,IF(AND(Mitarbeiter!$E$33&lt;&gt;"",EN$5+6&lt;Mitarbeiter!$E$33),0,IF(AND(Mitarbeiter!$F$33&lt;&gt;"",EN$5&gt;Mitarbeiter!$F$33),0,IF(Planung!EN35="",$C35,IF(ISNUMBER(Planung!EN35),Planung!EN35,IF(UPPER(Planung!EN35)="H",$C35/2,0)))))))</f>
        <v>0</v>
      </c>
      <c r="EO35" s="27">
        <f>IF($A35="",0,IF(Mitarbeiter!$G$33=FALSE,0,IF(AND(Mitarbeiter!$E$33&lt;&gt;"",EO$5+6&lt;Mitarbeiter!$E$33),0,IF(AND(Mitarbeiter!$F$33&lt;&gt;"",EO$5&gt;Mitarbeiter!$F$33),0,IF(Planung!EO35="",$C35,IF(ISNUMBER(Planung!EO35),Planung!EO35,IF(UPPER(Planung!EO35)="H",$C35/2,0)))))))</f>
        <v>0</v>
      </c>
      <c r="EP35" s="27">
        <f>IF($A35="",0,IF(Mitarbeiter!$G$33=FALSE,0,IF(AND(Mitarbeiter!$E$33&lt;&gt;"",EP$5+6&lt;Mitarbeiter!$E$33),0,IF(AND(Mitarbeiter!$F$33&lt;&gt;"",EP$5&gt;Mitarbeiter!$F$33),0,IF(Planung!EP35="",$C35,IF(ISNUMBER(Planung!EP35),Planung!EP35,IF(UPPER(Planung!EP35)="H",$C35/2,0)))))))</f>
        <v>0</v>
      </c>
      <c r="EQ35" s="27">
        <f>IF($A35="",0,IF(Mitarbeiter!$G$33=FALSE,0,IF(AND(Mitarbeiter!$E$33&lt;&gt;"",EQ$5+6&lt;Mitarbeiter!$E$33),0,IF(AND(Mitarbeiter!$F$33&lt;&gt;"",EQ$5&gt;Mitarbeiter!$F$33),0,IF(Planung!EQ35="",$C35,IF(ISNUMBER(Planung!EQ35),Planung!EQ35,IF(UPPER(Planung!EQ35)="H",$C35/2,0)))))))</f>
        <v>0</v>
      </c>
      <c r="ER35" s="27">
        <f>IF($A35="",0,IF(Mitarbeiter!$G$33=FALSE,0,IF(AND(Mitarbeiter!$E$33&lt;&gt;"",ER$5+6&lt;Mitarbeiter!$E$33),0,IF(AND(Mitarbeiter!$F$33&lt;&gt;"",ER$5&gt;Mitarbeiter!$F$33),0,IF(Planung!ER35="",$C35,IF(ISNUMBER(Planung!ER35),Planung!ER35,IF(UPPER(Planung!ER35)="H",$C35/2,0)))))))</f>
        <v>0</v>
      </c>
      <c r="ES35" s="27">
        <f>IF($A35="",0,IF(Mitarbeiter!$G$33=FALSE,0,IF(AND(Mitarbeiter!$E$33&lt;&gt;"",ES$5+6&lt;Mitarbeiter!$E$33),0,IF(AND(Mitarbeiter!$F$33&lt;&gt;"",ES$5&gt;Mitarbeiter!$F$33),0,IF(Planung!ES35="",$C35,IF(ISNUMBER(Planung!ES35),Planung!ES35,IF(UPPER(Planung!ES35)="H",$C35/2,0)))))))</f>
        <v>0</v>
      </c>
      <c r="ET35" s="27">
        <f>IF($A35="",0,IF(Mitarbeiter!$G$33=FALSE,0,IF(AND(Mitarbeiter!$E$33&lt;&gt;"",ET$5+6&lt;Mitarbeiter!$E$33),0,IF(AND(Mitarbeiter!$F$33&lt;&gt;"",ET$5&gt;Mitarbeiter!$F$33),0,IF(Planung!ET35="",$C35,IF(ISNUMBER(Planung!ET35),Planung!ET35,IF(UPPER(Planung!ET35)="H",$C35/2,0)))))))</f>
        <v>0</v>
      </c>
      <c r="EU35" s="27">
        <f>IF($A35="",0,IF(Mitarbeiter!$G$33=FALSE,0,IF(AND(Mitarbeiter!$E$33&lt;&gt;"",EU$5+6&lt;Mitarbeiter!$E$33),0,IF(AND(Mitarbeiter!$F$33&lt;&gt;"",EU$5&gt;Mitarbeiter!$F$33),0,IF(Planung!EU35="",$C35,IF(ISNUMBER(Planung!EU35),Planung!EU35,IF(UPPER(Planung!EU35)="H",$C35/2,0)))))))</f>
        <v>0</v>
      </c>
      <c r="EV35" s="27">
        <f>IF($A35="",0,IF(Mitarbeiter!$G$33=FALSE,0,IF(AND(Mitarbeiter!$E$33&lt;&gt;"",EV$5+6&lt;Mitarbeiter!$E$33),0,IF(AND(Mitarbeiter!$F$33&lt;&gt;"",EV$5&gt;Mitarbeiter!$F$33),0,IF(Planung!EV35="",$C35,IF(ISNUMBER(Planung!EV35),Planung!EV35,IF(UPPER(Planung!EV35)="H",$C35/2,0)))))))</f>
        <v>0</v>
      </c>
      <c r="EW35" s="27">
        <f>IF($A35="",0,IF(Mitarbeiter!$G$33=FALSE,0,IF(AND(Mitarbeiter!$E$33&lt;&gt;"",EW$5+6&lt;Mitarbeiter!$E$33),0,IF(AND(Mitarbeiter!$F$33&lt;&gt;"",EW$5&gt;Mitarbeiter!$F$33),0,IF(Planung!EW35="",$C35,IF(ISNUMBER(Planung!EW35),Planung!EW35,IF(UPPER(Planung!EW35)="H",$C35/2,0)))))))</f>
        <v>0</v>
      </c>
      <c r="EX35" s="27">
        <f>IF($A35="",0,IF(Mitarbeiter!$G$33=FALSE,0,IF(AND(Mitarbeiter!$E$33&lt;&gt;"",EX$5+6&lt;Mitarbeiter!$E$33),0,IF(AND(Mitarbeiter!$F$33&lt;&gt;"",EX$5&gt;Mitarbeiter!$F$33),0,IF(Planung!EX35="",$C35,IF(ISNUMBER(Planung!EX35),Planung!EX35,IF(UPPER(Planung!EX35)="H",$C35/2,0)))))))</f>
        <v>0</v>
      </c>
      <c r="EY35" s="27">
        <f>IF($A35="",0,IF(Mitarbeiter!$G$33=FALSE,0,IF(AND(Mitarbeiter!$E$33&lt;&gt;"",EY$5+6&lt;Mitarbeiter!$E$33),0,IF(AND(Mitarbeiter!$F$33&lt;&gt;"",EY$5&gt;Mitarbeiter!$F$33),0,IF(Planung!EY35="",$C35,IF(ISNUMBER(Planung!EY35),Planung!EY35,IF(UPPER(Planung!EY35)="H",$C35/2,0)))))))</f>
        <v>0</v>
      </c>
      <c r="EZ35" s="27">
        <f>IF($A35="",0,IF(Mitarbeiter!$G$33=FALSE,0,IF(AND(Mitarbeiter!$E$33&lt;&gt;"",EZ$5+6&lt;Mitarbeiter!$E$33),0,IF(AND(Mitarbeiter!$F$33&lt;&gt;"",EZ$5&gt;Mitarbeiter!$F$33),0,IF(Planung!EZ35="",$C35,IF(ISNUMBER(Planung!EZ35),Planung!EZ35,IF(UPPER(Planung!EZ35)="H",$C35/2,0)))))))</f>
        <v>0</v>
      </c>
      <c r="FA35" s="27">
        <f>IF($A35="",0,IF(Mitarbeiter!$G$33=FALSE,0,IF(AND(Mitarbeiter!$E$33&lt;&gt;"",FA$5+6&lt;Mitarbeiter!$E$33),0,IF(AND(Mitarbeiter!$F$33&lt;&gt;"",FA$5&gt;Mitarbeiter!$F$33),0,IF(Planung!FA35="",$C35,IF(ISNUMBER(Planung!FA35),Planung!FA35,IF(UPPER(Planung!FA35)="H",$C35/2,0)))))))</f>
        <v>0</v>
      </c>
      <c r="FB35" s="27">
        <f>IF($A35="",0,IF(Mitarbeiter!$G$33=FALSE,0,IF(AND(Mitarbeiter!$E$33&lt;&gt;"",FB$5+6&lt;Mitarbeiter!$E$33),0,IF(AND(Mitarbeiter!$F$33&lt;&gt;"",FB$5&gt;Mitarbeiter!$F$33),0,IF(Planung!FB35="",$C35,IF(ISNUMBER(Planung!FB35),Planung!FB35,IF(UPPER(Planung!FB35)="H",$C35/2,0)))))))</f>
        <v>0</v>
      </c>
      <c r="FC35" s="27">
        <f>IF($A35="",0,IF(Mitarbeiter!$G$33=FALSE,0,IF(AND(Mitarbeiter!$E$33&lt;&gt;"",FC$5+6&lt;Mitarbeiter!$E$33),0,IF(AND(Mitarbeiter!$F$33&lt;&gt;"",FC$5&gt;Mitarbeiter!$F$33),0,IF(Planung!FC35="",$C35,IF(ISNUMBER(Planung!FC35),Planung!FC35,IF(UPPER(Planung!FC35)="H",$C35/2,0)))))))</f>
        <v>0</v>
      </c>
      <c r="FD35" s="27">
        <f>IF($A35="",0,IF(Mitarbeiter!$G$33=FALSE,0,IF(AND(Mitarbeiter!$E$33&lt;&gt;"",FD$5+6&lt;Mitarbeiter!$E$33),0,IF(AND(Mitarbeiter!$F$33&lt;&gt;"",FD$5&gt;Mitarbeiter!$F$33),0,IF(Planung!FD35="",$C35,IF(ISNUMBER(Planung!FD35),Planung!FD35,IF(UPPER(Planung!FD35)="H",$C35/2,0)))))))</f>
        <v>0</v>
      </c>
      <c r="FE35" s="27">
        <f>IF($A35="",0,IF(Mitarbeiter!$G$33=FALSE,0,IF(AND(Mitarbeiter!$E$33&lt;&gt;"",FE$5+6&lt;Mitarbeiter!$E$33),0,IF(AND(Mitarbeiter!$F$33&lt;&gt;"",FE$5&gt;Mitarbeiter!$F$33),0,IF(Planung!FE35="",$C35,IF(ISNUMBER(Planung!FE35),Planung!FE35,IF(UPPER(Planung!FE35)="H",$C35/2,0)))))))</f>
        <v>0</v>
      </c>
      <c r="FF35" s="27">
        <f>IF($A35="",0,IF(Mitarbeiter!$G$33=FALSE,0,IF(AND(Mitarbeiter!$E$33&lt;&gt;"",FF$5+6&lt;Mitarbeiter!$E$33),0,IF(AND(Mitarbeiter!$F$33&lt;&gt;"",FF$5&gt;Mitarbeiter!$F$33),0,IF(Planung!FF35="",$C35,IF(ISNUMBER(Planung!FF35),Planung!FF35,IF(UPPER(Planung!FF35)="H",$C35/2,0)))))))</f>
        <v>0</v>
      </c>
      <c r="FG35" s="27">
        <f>IF($A35="",0,IF(Mitarbeiter!$G$33=FALSE,0,IF(AND(Mitarbeiter!$E$33&lt;&gt;"",FG$5+6&lt;Mitarbeiter!$E$33),0,IF(AND(Mitarbeiter!$F$33&lt;&gt;"",FG$5&gt;Mitarbeiter!$F$33),0,IF(Planung!FG35="",$C35,IF(ISNUMBER(Planung!FG35),Planung!FG35,IF(UPPER(Planung!FG35)="H",$C35/2,0)))))))</f>
        <v>0</v>
      </c>
      <c r="FH35" s="27">
        <f>IF($A35="",0,IF(Mitarbeiter!$G$33=FALSE,0,IF(AND(Mitarbeiter!$E$33&lt;&gt;"",FH$5+6&lt;Mitarbeiter!$E$33),0,IF(AND(Mitarbeiter!$F$33&lt;&gt;"",FH$5&gt;Mitarbeiter!$F$33),0,IF(Planung!FH35="",$C35,IF(ISNUMBER(Planung!FH35),Planung!FH35,IF(UPPER(Planung!FH35)="H",$C35/2,0)))))))</f>
        <v>0</v>
      </c>
      <c r="FI35" s="27">
        <f>IF($A35="",0,IF(Mitarbeiter!$G$33=FALSE,0,IF(AND(Mitarbeiter!$E$33&lt;&gt;"",FI$5+6&lt;Mitarbeiter!$E$33),0,IF(AND(Mitarbeiter!$F$33&lt;&gt;"",FI$5&gt;Mitarbeiter!$F$33),0,IF(Planung!FI35="",$C35,IF(ISNUMBER(Planung!FI35),Planung!FI35,IF(UPPER(Planung!FI35)="H",$C35/2,0)))))))</f>
        <v>0</v>
      </c>
      <c r="FJ35" s="27">
        <f>IF($A35="",0,IF(Mitarbeiter!$G$33=FALSE,0,IF(AND(Mitarbeiter!$E$33&lt;&gt;"",FJ$5+6&lt;Mitarbeiter!$E$33),0,IF(AND(Mitarbeiter!$F$33&lt;&gt;"",FJ$5&gt;Mitarbeiter!$F$33),0,IF(Planung!FJ35="",$C35,IF(ISNUMBER(Planung!FJ35),Planung!FJ35,IF(UPPER(Planung!FJ35)="H",$C35/2,0)))))))</f>
        <v>0</v>
      </c>
      <c r="FK35" s="27">
        <f>IF($A35="",0,IF(Mitarbeiter!$G$33=FALSE,0,IF(AND(Mitarbeiter!$E$33&lt;&gt;"",FK$5+6&lt;Mitarbeiter!$E$33),0,IF(AND(Mitarbeiter!$F$33&lt;&gt;"",FK$5&gt;Mitarbeiter!$F$33),0,IF(Planung!FK35="",$C35,IF(ISNUMBER(Planung!FK35),Planung!FK35,IF(UPPER(Planung!FK35)="H",$C35/2,0)))))))</f>
        <v>0</v>
      </c>
      <c r="FL35" s="27">
        <f>IF($A35="",0,IF(Mitarbeiter!$G$33=FALSE,0,IF(AND(Mitarbeiter!$E$33&lt;&gt;"",FL$5+6&lt;Mitarbeiter!$E$33),0,IF(AND(Mitarbeiter!$F$33&lt;&gt;"",FL$5&gt;Mitarbeiter!$F$33),0,IF(Planung!FL35="",$C35,IF(ISNUMBER(Planung!FL35),Planung!FL35,IF(UPPER(Planung!FL35)="H",$C35/2,0)))))))</f>
        <v>0</v>
      </c>
      <c r="FM35" s="27">
        <f>IF($A35="",0,IF(Mitarbeiter!$G$33=FALSE,0,IF(AND(Mitarbeiter!$E$33&lt;&gt;"",FM$5+6&lt;Mitarbeiter!$E$33),0,IF(AND(Mitarbeiter!$F$33&lt;&gt;"",FM$5&gt;Mitarbeiter!$F$33),0,IF(Planung!FM35="",$C35,IF(ISNUMBER(Planung!FM35),Planung!FM35,IF(UPPER(Planung!FM35)="H",$C35/2,0)))))))</f>
        <v>0</v>
      </c>
      <c r="FN35" s="27">
        <f>IF($A35="",0,IF(Mitarbeiter!$G$33=FALSE,0,IF(AND(Mitarbeiter!$E$33&lt;&gt;"",FN$5+6&lt;Mitarbeiter!$E$33),0,IF(AND(Mitarbeiter!$F$33&lt;&gt;"",FN$5&gt;Mitarbeiter!$F$33),0,IF(Planung!FN35="",$C35,IF(ISNUMBER(Planung!FN35),Planung!FN35,IF(UPPER(Planung!FN35)="H",$C35/2,0)))))))</f>
        <v>0</v>
      </c>
      <c r="FO35" s="27">
        <f>IF($A35="",0,IF(Mitarbeiter!$G$33=FALSE,0,IF(AND(Mitarbeiter!$E$33&lt;&gt;"",FO$5+6&lt;Mitarbeiter!$E$33),0,IF(AND(Mitarbeiter!$F$33&lt;&gt;"",FO$5&gt;Mitarbeiter!$F$33),0,IF(Planung!FO35="",$C35,IF(ISNUMBER(Planung!FO35),Planung!FO35,IF(UPPER(Planung!FO35)="H",$C35/2,0)))))))</f>
        <v>0</v>
      </c>
      <c r="FP35" s="27">
        <f>IF($A35="",0,IF(Mitarbeiter!$G$33=FALSE,0,IF(AND(Mitarbeiter!$E$33&lt;&gt;"",FP$5+6&lt;Mitarbeiter!$E$33),0,IF(AND(Mitarbeiter!$F$33&lt;&gt;"",FP$5&gt;Mitarbeiter!$F$33),0,IF(Planung!FP35="",$C35,IF(ISNUMBER(Planung!FP35),Planung!FP35,IF(UPPER(Planung!FP35)="H",$C35/2,0)))))))</f>
        <v>0</v>
      </c>
      <c r="FQ35" s="27">
        <f>IF($A35="",0,IF(Mitarbeiter!$G$33=FALSE,0,IF(AND(Mitarbeiter!$E$33&lt;&gt;"",FQ$5+6&lt;Mitarbeiter!$E$33),0,IF(AND(Mitarbeiter!$F$33&lt;&gt;"",FQ$5&gt;Mitarbeiter!$F$33),0,IF(Planung!FQ35="",$C35,IF(ISNUMBER(Planung!FQ35),Planung!FQ35,IF(UPPER(Planung!FQ35)="H",$C35/2,0)))))))</f>
        <v>0</v>
      </c>
      <c r="FR35" s="27">
        <f>IF($A35="",0,IF(Mitarbeiter!$G$33=FALSE,0,IF(AND(Mitarbeiter!$E$33&lt;&gt;"",FR$5+6&lt;Mitarbeiter!$E$33),0,IF(AND(Mitarbeiter!$F$33&lt;&gt;"",FR$5&gt;Mitarbeiter!$F$33),0,IF(Planung!FR35="",$C35,IF(ISNUMBER(Planung!FR35),Planung!FR35,IF(UPPER(Planung!FR35)="H",$C35/2,0)))))))</f>
        <v>0</v>
      </c>
      <c r="FS35" s="27">
        <f>IF($A35="",0,IF(Mitarbeiter!$G$33=FALSE,0,IF(AND(Mitarbeiter!$E$33&lt;&gt;"",FS$5+6&lt;Mitarbeiter!$E$33),0,IF(AND(Mitarbeiter!$F$33&lt;&gt;"",FS$5&gt;Mitarbeiter!$F$33),0,IF(Planung!FS35="",$C35,IF(ISNUMBER(Planung!FS35),Planung!FS35,IF(UPPER(Planung!FS35)="H",$C35/2,0)))))))</f>
        <v>0</v>
      </c>
      <c r="FT35" s="27">
        <f>IF($A35="",0,IF(Mitarbeiter!$G$33=FALSE,0,IF(AND(Mitarbeiter!$E$33&lt;&gt;"",FT$5+6&lt;Mitarbeiter!$E$33),0,IF(AND(Mitarbeiter!$F$33&lt;&gt;"",FT$5&gt;Mitarbeiter!$F$33),0,IF(Planung!FT35="",$C35,IF(ISNUMBER(Planung!FT35),Planung!FT35,IF(UPPER(Planung!FT35)="H",$C35/2,0)))))))</f>
        <v>0</v>
      </c>
      <c r="FU35" s="27">
        <f>IF($A35="",0,IF(Mitarbeiter!$G$33=FALSE,0,IF(AND(Mitarbeiter!$E$33&lt;&gt;"",FU$5+6&lt;Mitarbeiter!$E$33),0,IF(AND(Mitarbeiter!$F$33&lt;&gt;"",FU$5&gt;Mitarbeiter!$F$33),0,IF(Planung!FU35="",$C35,IF(ISNUMBER(Planung!FU35),Planung!FU35,IF(UPPER(Planung!FU35)="H",$C35/2,0)))))))</f>
        <v>0</v>
      </c>
      <c r="FV35" s="27">
        <f>IF($A35="",0,IF(Mitarbeiter!$G$33=FALSE,0,IF(AND(Mitarbeiter!$E$33&lt;&gt;"",FV$5+6&lt;Mitarbeiter!$E$33),0,IF(AND(Mitarbeiter!$F$33&lt;&gt;"",FV$5&gt;Mitarbeiter!$F$33),0,IF(Planung!FV35="",$C35,IF(ISNUMBER(Planung!FV35),Planung!FV35,IF(UPPER(Planung!FV35)="H",$C35/2,0)))))))</f>
        <v>0</v>
      </c>
      <c r="FW35" s="27">
        <f>IF($A35="",0,IF(Mitarbeiter!$G$33=FALSE,0,IF(AND(Mitarbeiter!$E$33&lt;&gt;"",FW$5+6&lt;Mitarbeiter!$E$33),0,IF(AND(Mitarbeiter!$F$33&lt;&gt;"",FW$5&gt;Mitarbeiter!$F$33),0,IF(Planung!FW35="",$C35,IF(ISNUMBER(Planung!FW35),Planung!FW35,IF(UPPER(Planung!FW35)="H",$C35/2,0)))))))</f>
        <v>0</v>
      </c>
      <c r="FX35" s="27">
        <f>IF($A35="",0,IF(Mitarbeiter!$G$33=FALSE,0,IF(AND(Mitarbeiter!$E$33&lt;&gt;"",FX$5+6&lt;Mitarbeiter!$E$33),0,IF(AND(Mitarbeiter!$F$33&lt;&gt;"",FX$5&gt;Mitarbeiter!$F$33),0,IF(Planung!FX35="",$C35,IF(ISNUMBER(Planung!FX35),Planung!FX35,IF(UPPER(Planung!FX35)="H",$C35/2,0)))))))</f>
        <v>0</v>
      </c>
      <c r="FY35" s="27">
        <f>IF($A35="",0,IF(Mitarbeiter!$G$33=FALSE,0,IF(AND(Mitarbeiter!$E$33&lt;&gt;"",FY$5+6&lt;Mitarbeiter!$E$33),0,IF(AND(Mitarbeiter!$F$33&lt;&gt;"",FY$5&gt;Mitarbeiter!$F$33),0,IF(Planung!FY35="",$C35,IF(ISNUMBER(Planung!FY35),Planung!FY35,IF(UPPER(Planung!FY35)="H",$C35/2,0)))))))</f>
        <v>0</v>
      </c>
      <c r="FZ35" s="27">
        <f>IF($A35="",0,IF(Mitarbeiter!$G$33=FALSE,0,IF(AND(Mitarbeiter!$E$33&lt;&gt;"",FZ$5+6&lt;Mitarbeiter!$E$33),0,IF(AND(Mitarbeiter!$F$33&lt;&gt;"",FZ$5&gt;Mitarbeiter!$F$33),0,IF(Planung!FZ35="",$C35,IF(ISNUMBER(Planung!FZ35),Planung!FZ35,IF(UPPER(Planung!FZ35)="H",$C35/2,0)))))))</f>
        <v>0</v>
      </c>
      <c r="GA35" s="27">
        <f>IF($A35="",0,IF(Mitarbeiter!$G$33=FALSE,0,IF(AND(Mitarbeiter!$E$33&lt;&gt;"",GA$5+6&lt;Mitarbeiter!$E$33),0,IF(AND(Mitarbeiter!$F$33&lt;&gt;"",GA$5&gt;Mitarbeiter!$F$33),0,IF(Planung!GA35="",$C35,IF(ISNUMBER(Planung!GA35),Planung!GA35,IF(UPPER(Planung!GA35)="H",$C35/2,0)))))))</f>
        <v>0</v>
      </c>
      <c r="GB35" s="27">
        <f>IF($A35="",0,IF(Mitarbeiter!$G$33=FALSE,0,IF(AND(Mitarbeiter!$E$33&lt;&gt;"",GB$5+6&lt;Mitarbeiter!$E$33),0,IF(AND(Mitarbeiter!$F$33&lt;&gt;"",GB$5&gt;Mitarbeiter!$F$33),0,IF(Planung!GB35="",$C35,IF(ISNUMBER(Planung!GB35),Planung!GB35,IF(UPPER(Planung!GB35)="H",$C35/2,0)))))))</f>
        <v>0</v>
      </c>
      <c r="GC35" s="27">
        <f>IF($A35="",0,IF(Mitarbeiter!$G$33=FALSE,0,IF(AND(Mitarbeiter!$E$33&lt;&gt;"",GC$5+6&lt;Mitarbeiter!$E$33),0,IF(AND(Mitarbeiter!$F$33&lt;&gt;"",GC$5&gt;Mitarbeiter!$F$33),0,IF(Planung!GC35="",$C35,IF(ISNUMBER(Planung!GC35),Planung!GC35,IF(UPPER(Planung!GC35)="H",$C35/2,0)))))))</f>
        <v>0</v>
      </c>
      <c r="GD35" s="27">
        <f>IF($A35="",0,IF(Mitarbeiter!$G$33=FALSE,0,IF(AND(Mitarbeiter!$E$33&lt;&gt;"",GD$5+6&lt;Mitarbeiter!$E$33),0,IF(AND(Mitarbeiter!$F$33&lt;&gt;"",GD$5&gt;Mitarbeiter!$F$33),0,IF(Planung!GD35="",$C35,IF(ISNUMBER(Planung!GD35),Planung!GD35,IF(UPPER(Planung!GD35)="H",$C35/2,0)))))))</f>
        <v>0</v>
      </c>
      <c r="GE35" s="27">
        <f>IF($A35="",0,IF(Mitarbeiter!$G$33=FALSE,0,IF(AND(Mitarbeiter!$E$33&lt;&gt;"",GE$5+6&lt;Mitarbeiter!$E$33),0,IF(AND(Mitarbeiter!$F$33&lt;&gt;"",GE$5&gt;Mitarbeiter!$F$33),0,IF(Planung!GE35="",$C35,IF(ISNUMBER(Planung!GE35),Planung!GE35,IF(UPPER(Planung!GE35)="H",$C35/2,0)))))))</f>
        <v>0</v>
      </c>
      <c r="GF35" s="27">
        <f>IF($A35="",0,IF(Mitarbeiter!$G$33=FALSE,0,IF(AND(Mitarbeiter!$E$33&lt;&gt;"",GF$5+6&lt;Mitarbeiter!$E$33),0,IF(AND(Mitarbeiter!$F$33&lt;&gt;"",GF$5&gt;Mitarbeiter!$F$33),0,IF(Planung!GF35="",$C35,IF(ISNUMBER(Planung!GF35),Planung!GF35,IF(UPPER(Planung!GF35)="H",$C35/2,0)))))))</f>
        <v>0</v>
      </c>
      <c r="GG35" s="27">
        <f>IF($A35="",0,IF(Mitarbeiter!$G$33=FALSE,0,IF(AND(Mitarbeiter!$E$33&lt;&gt;"",GG$5+6&lt;Mitarbeiter!$E$33),0,IF(AND(Mitarbeiter!$F$33&lt;&gt;"",GG$5&gt;Mitarbeiter!$F$33),0,IF(Planung!GG35="",$C35,IF(ISNUMBER(Planung!GG35),Planung!GG35,IF(UPPER(Planung!GG35)="H",$C35/2,0)))))))</f>
        <v>0</v>
      </c>
      <c r="GH35" s="27">
        <f>IF($A35="",0,IF(Mitarbeiter!$G$33=FALSE,0,IF(AND(Mitarbeiter!$E$33&lt;&gt;"",GH$5+6&lt;Mitarbeiter!$E$33),0,IF(AND(Mitarbeiter!$F$33&lt;&gt;"",GH$5&gt;Mitarbeiter!$F$33),0,IF(Planung!GH35="",$C35,IF(ISNUMBER(Planung!GH35),Planung!GH35,IF(UPPER(Planung!GH35)="H",$C35/2,0)))))))</f>
        <v>0</v>
      </c>
      <c r="GI35" s="27">
        <f>IF($A35="",0,IF(Mitarbeiter!$G$33=FALSE,0,IF(AND(Mitarbeiter!$E$33&lt;&gt;"",GI$5+6&lt;Mitarbeiter!$E$33),0,IF(AND(Mitarbeiter!$F$33&lt;&gt;"",GI$5&gt;Mitarbeiter!$F$33),0,IF(Planung!GI35="",$C35,IF(ISNUMBER(Planung!GI35),Planung!GI35,IF(UPPER(Planung!GI35)="H",$C35/2,0)))))))</f>
        <v>0</v>
      </c>
      <c r="GJ35" s="27">
        <f>IF($A35="",0,IF(Mitarbeiter!$G$33=FALSE,0,IF(AND(Mitarbeiter!$E$33&lt;&gt;"",GJ$5+6&lt;Mitarbeiter!$E$33),0,IF(AND(Mitarbeiter!$F$33&lt;&gt;"",GJ$5&gt;Mitarbeiter!$F$33),0,IF(Planung!GJ35="",$C35,IF(ISNUMBER(Planung!GJ35),Planung!GJ35,IF(UPPER(Planung!GJ35)="H",$C35/2,0)))))))</f>
        <v>0</v>
      </c>
      <c r="GK35" s="27">
        <f>IF($A35="",0,IF(Mitarbeiter!$G$33=FALSE,0,IF(AND(Mitarbeiter!$E$33&lt;&gt;"",GK$5+6&lt;Mitarbeiter!$E$33),0,IF(AND(Mitarbeiter!$F$33&lt;&gt;"",GK$5&gt;Mitarbeiter!$F$33),0,IF(Planung!GK35="",$C35,IF(ISNUMBER(Planung!GK35),Planung!GK35,IF(UPPER(Planung!GK35)="H",$C35/2,0)))))))</f>
        <v>0</v>
      </c>
      <c r="GL35" s="27">
        <f>IF($A35="",0,IF(Mitarbeiter!$G$33=FALSE,0,IF(AND(Mitarbeiter!$E$33&lt;&gt;"",GL$5+6&lt;Mitarbeiter!$E$33),0,IF(AND(Mitarbeiter!$F$33&lt;&gt;"",GL$5&gt;Mitarbeiter!$F$33),0,IF(Planung!GL35="",$C35,IF(ISNUMBER(Planung!GL35),Planung!GL35,IF(UPPER(Planung!GL35)="H",$C35/2,0)))))))</f>
        <v>0</v>
      </c>
      <c r="GM35" s="27">
        <f>IF($A35="",0,IF(Mitarbeiter!$G$33=FALSE,0,IF(AND(Mitarbeiter!$E$33&lt;&gt;"",GM$5+6&lt;Mitarbeiter!$E$33),0,IF(AND(Mitarbeiter!$F$33&lt;&gt;"",GM$5&gt;Mitarbeiter!$F$33),0,IF(Planung!GM35="",$C35,IF(ISNUMBER(Planung!GM35),Planung!GM35,IF(UPPER(Planung!GM35)="H",$C35/2,0)))))))</f>
        <v>0</v>
      </c>
      <c r="GN35" s="27">
        <f>IF($A35="",0,IF(Mitarbeiter!$G$33=FALSE,0,IF(AND(Mitarbeiter!$E$33&lt;&gt;"",GN$5+6&lt;Mitarbeiter!$E$33),0,IF(AND(Mitarbeiter!$F$33&lt;&gt;"",GN$5&gt;Mitarbeiter!$F$33),0,IF(Planung!GN35="",$C35,IF(ISNUMBER(Planung!GN35),Planung!GN35,IF(UPPER(Planung!GN35)="H",$C35/2,0)))))))</f>
        <v>0</v>
      </c>
      <c r="GO35" s="27">
        <f>IF($A35="",0,IF(Mitarbeiter!$G$33=FALSE,0,IF(AND(Mitarbeiter!$E$33&lt;&gt;"",GO$5+6&lt;Mitarbeiter!$E$33),0,IF(AND(Mitarbeiter!$F$33&lt;&gt;"",GO$5&gt;Mitarbeiter!$F$33),0,IF(Planung!GO35="",$C35,IF(ISNUMBER(Planung!GO35),Planung!GO35,IF(UPPER(Planung!GO35)="H",$C35/2,0)))))))</f>
        <v>0</v>
      </c>
      <c r="GP35" s="27">
        <f>IF($A35="",0,IF(Mitarbeiter!$G$33=FALSE,0,IF(AND(Mitarbeiter!$E$33&lt;&gt;"",GP$5+6&lt;Mitarbeiter!$E$33),0,IF(AND(Mitarbeiter!$F$33&lt;&gt;"",GP$5&gt;Mitarbeiter!$F$33),0,IF(Planung!GP35="",$C35,IF(ISNUMBER(Planung!GP35),Planung!GP35,IF(UPPER(Planung!GP35)="H",$C35/2,0)))))))</f>
        <v>0</v>
      </c>
      <c r="GQ35" s="27">
        <f>IF($A35="",0,IF(Mitarbeiter!$G$33=FALSE,0,IF(AND(Mitarbeiter!$E$33&lt;&gt;"",GQ$5+6&lt;Mitarbeiter!$E$33),0,IF(AND(Mitarbeiter!$F$33&lt;&gt;"",GQ$5&gt;Mitarbeiter!$F$33),0,IF(Planung!GQ35="",$C35,IF(ISNUMBER(Planung!GQ35),Planung!GQ35,IF(UPPER(Planung!GQ35)="H",$C35/2,0)))))))</f>
        <v>0</v>
      </c>
      <c r="GR35" s="27">
        <f>IF($A35="",0,IF(Mitarbeiter!$G$33=FALSE,0,IF(AND(Mitarbeiter!$E$33&lt;&gt;"",GR$5+6&lt;Mitarbeiter!$E$33),0,IF(AND(Mitarbeiter!$F$33&lt;&gt;"",GR$5&gt;Mitarbeiter!$F$33),0,IF(Planung!GR35="",$C35,IF(ISNUMBER(Planung!GR35),Planung!GR35,IF(UPPER(Planung!GR35)="H",$C35/2,0)))))))</f>
        <v>0</v>
      </c>
      <c r="GS35" s="27">
        <f>IF($A35="",0,IF(Mitarbeiter!$G$33=FALSE,0,IF(AND(Mitarbeiter!$E$33&lt;&gt;"",GS$5+6&lt;Mitarbeiter!$E$33),0,IF(AND(Mitarbeiter!$F$33&lt;&gt;"",GS$5&gt;Mitarbeiter!$F$33),0,IF(Planung!GS35="",$C35,IF(ISNUMBER(Planung!GS35),Planung!GS35,IF(UPPER(Planung!GS35)="H",$C35/2,0)))))))</f>
        <v>0</v>
      </c>
      <c r="GT35" s="27">
        <f>IF($A35="",0,IF(Mitarbeiter!$G$33=FALSE,0,IF(AND(Mitarbeiter!$E$33&lt;&gt;"",GT$5+6&lt;Mitarbeiter!$E$33),0,IF(AND(Mitarbeiter!$F$33&lt;&gt;"",GT$5&gt;Mitarbeiter!$F$33),0,IF(Planung!GT35="",$C35,IF(ISNUMBER(Planung!GT35),Planung!GT35,IF(UPPER(Planung!GT35)="H",$C35/2,0)))))))</f>
        <v>0</v>
      </c>
      <c r="GU35" s="27">
        <f>IF($A35="",0,IF(Mitarbeiter!$G$33=FALSE,0,IF(AND(Mitarbeiter!$E$33&lt;&gt;"",GU$5+6&lt;Mitarbeiter!$E$33),0,IF(AND(Mitarbeiter!$F$33&lt;&gt;"",GU$5&gt;Mitarbeiter!$F$33),0,IF(Planung!GU35="",$C35,IF(ISNUMBER(Planung!GU35),Planung!GU35,IF(UPPER(Planung!GU35)="H",$C35/2,0)))))))</f>
        <v>0</v>
      </c>
      <c r="GV35" s="27">
        <f>IF($A35="",0,IF(Mitarbeiter!$G$33=FALSE,0,IF(AND(Mitarbeiter!$E$33&lt;&gt;"",GV$5+6&lt;Mitarbeiter!$E$33),0,IF(AND(Mitarbeiter!$F$33&lt;&gt;"",GV$5&gt;Mitarbeiter!$F$33),0,IF(Planung!GV35="",$C35,IF(ISNUMBER(Planung!GV35),Planung!GV35,IF(UPPER(Planung!GV35)="H",$C35/2,0)))))))</f>
        <v>0</v>
      </c>
      <c r="GW35" s="27">
        <f>IF($A35="",0,IF(Mitarbeiter!$G$33=FALSE,0,IF(AND(Mitarbeiter!$E$33&lt;&gt;"",GW$5+6&lt;Mitarbeiter!$E$33),0,IF(AND(Mitarbeiter!$F$33&lt;&gt;"",GW$5&gt;Mitarbeiter!$F$33),0,IF(Planung!GW35="",$C35,IF(ISNUMBER(Planung!GW35),Planung!GW35,IF(UPPER(Planung!GW35)="H",$C35/2,0)))))))</f>
        <v>0</v>
      </c>
      <c r="GX35" s="27">
        <f>IF($A35="",0,IF(Mitarbeiter!$G$33=FALSE,0,IF(AND(Mitarbeiter!$E$33&lt;&gt;"",GX$5+6&lt;Mitarbeiter!$E$33),0,IF(AND(Mitarbeiter!$F$33&lt;&gt;"",GX$5&gt;Mitarbeiter!$F$33),0,IF(Planung!GX35="",$C35,IF(ISNUMBER(Planung!GX35),Planung!GX35,IF(UPPER(Planung!GX35)="H",$C35/2,0)))))))</f>
        <v>0</v>
      </c>
      <c r="GY35" s="27">
        <f>IF($A35="",0,IF(Mitarbeiter!$G$33=FALSE,0,IF(AND(Mitarbeiter!$E$33&lt;&gt;"",GY$5+6&lt;Mitarbeiter!$E$33),0,IF(AND(Mitarbeiter!$F$33&lt;&gt;"",GY$5&gt;Mitarbeiter!$F$33),0,IF(Planung!GY35="",$C35,IF(ISNUMBER(Planung!GY35),Planung!GY35,IF(UPPER(Planung!GY35)="H",$C35/2,0)))))))</f>
        <v>0</v>
      </c>
      <c r="GZ35" s="27">
        <f>IF($A35="",0,IF(Mitarbeiter!$G$33=FALSE,0,IF(AND(Mitarbeiter!$E$33&lt;&gt;"",GZ$5+6&lt;Mitarbeiter!$E$33),0,IF(AND(Mitarbeiter!$F$33&lt;&gt;"",GZ$5&gt;Mitarbeiter!$F$33),0,IF(Planung!GZ35="",$C35,IF(ISNUMBER(Planung!GZ35),Planung!GZ35,IF(UPPER(Planung!GZ35)="H",$C35/2,0)))))))</f>
        <v>0</v>
      </c>
      <c r="HA35" s="27">
        <f>IF($A35="",0,IF(Mitarbeiter!$G$33=FALSE,0,IF(AND(Mitarbeiter!$E$33&lt;&gt;"",HA$5+6&lt;Mitarbeiter!$E$33),0,IF(AND(Mitarbeiter!$F$33&lt;&gt;"",HA$5&gt;Mitarbeiter!$F$33),0,IF(Planung!HA35="",$C35,IF(ISNUMBER(Planung!HA35),Planung!HA35,IF(UPPER(Planung!HA35)="H",$C35/2,0)))))))</f>
        <v>0</v>
      </c>
      <c r="HB35" s="27">
        <f>IF($A35="",0,IF(Mitarbeiter!$G$33=FALSE,0,IF(AND(Mitarbeiter!$E$33&lt;&gt;"",HB$5+6&lt;Mitarbeiter!$E$33),0,IF(AND(Mitarbeiter!$F$33&lt;&gt;"",HB$5&gt;Mitarbeiter!$F$33),0,IF(Planung!HB35="",$C35,IF(ISNUMBER(Planung!HB35),Planung!HB35,IF(UPPER(Planung!HB35)="H",$C35/2,0)))))))</f>
        <v>0</v>
      </c>
      <c r="HC35" s="27">
        <f>IF($A35="",0,IF(Mitarbeiter!$G$33=FALSE,0,IF(AND(Mitarbeiter!$E$33&lt;&gt;"",HC$5+6&lt;Mitarbeiter!$E$33),0,IF(AND(Mitarbeiter!$F$33&lt;&gt;"",HC$5&gt;Mitarbeiter!$F$33),0,IF(Planung!HC35="",$C35,IF(ISNUMBER(Planung!HC35),Planung!HC35,IF(UPPER(Planung!HC35)="H",$C35/2,0)))))))</f>
        <v>0</v>
      </c>
      <c r="HD35" s="27">
        <f>IF($A35="",0,IF(Mitarbeiter!$G$33=FALSE,0,IF(AND(Mitarbeiter!$E$33&lt;&gt;"",HD$5+6&lt;Mitarbeiter!$E$33),0,IF(AND(Mitarbeiter!$F$33&lt;&gt;"",HD$5&gt;Mitarbeiter!$F$33),0,IF(Planung!HD35="",$C35,IF(ISNUMBER(Planung!HD35),Planung!HD35,IF(UPPER(Planung!HD35)="H",$C35/2,0)))))))</f>
        <v>0</v>
      </c>
      <c r="HE35" s="27">
        <f>IF($A35="",0,IF(Mitarbeiter!$G$33=FALSE,0,IF(AND(Mitarbeiter!$E$33&lt;&gt;"",HE$5+6&lt;Mitarbeiter!$E$33),0,IF(AND(Mitarbeiter!$F$33&lt;&gt;"",HE$5&gt;Mitarbeiter!$F$33),0,IF(Planung!HE35="",$C35,IF(ISNUMBER(Planung!HE35),Planung!HE35,IF(UPPER(Planung!HE35)="H",$C35/2,0)))))))</f>
        <v>0</v>
      </c>
      <c r="HF35" s="27">
        <f>IF($A35="",0,IF(Mitarbeiter!$G$33=FALSE,0,IF(AND(Mitarbeiter!$E$33&lt;&gt;"",HF$5+6&lt;Mitarbeiter!$E$33),0,IF(AND(Mitarbeiter!$F$33&lt;&gt;"",HF$5&gt;Mitarbeiter!$F$33),0,IF(Planung!HF35="",$C35,IF(ISNUMBER(Planung!HF35),Planung!HF35,IF(UPPER(Planung!HF35)="H",$C35/2,0)))))))</f>
        <v>0</v>
      </c>
      <c r="HG35" s="27">
        <f>IF($A35="",0,IF(Mitarbeiter!$G$33=FALSE,0,IF(AND(Mitarbeiter!$E$33&lt;&gt;"",HG$5+6&lt;Mitarbeiter!$E$33),0,IF(AND(Mitarbeiter!$F$33&lt;&gt;"",HG$5&gt;Mitarbeiter!$F$33),0,IF(Planung!HG35="",$C35,IF(ISNUMBER(Planung!HG35),Planung!HG35,IF(UPPER(Planung!HG35)="H",$C35/2,0)))))))</f>
        <v>0</v>
      </c>
      <c r="HH35" s="27">
        <f>IF($A35="",0,IF(Mitarbeiter!$G$33=FALSE,0,IF(AND(Mitarbeiter!$E$33&lt;&gt;"",HH$5+6&lt;Mitarbeiter!$E$33),0,IF(AND(Mitarbeiter!$F$33&lt;&gt;"",HH$5&gt;Mitarbeiter!$F$33),0,IF(Planung!HH35="",$C35,IF(ISNUMBER(Planung!HH35),Planung!HH35,IF(UPPER(Planung!HH35)="H",$C35/2,0)))))))</f>
        <v>0</v>
      </c>
      <c r="HI35" s="27">
        <f>IF($A35="",0,IF(Mitarbeiter!$G$33=FALSE,0,IF(AND(Mitarbeiter!$E$33&lt;&gt;"",HI$5+6&lt;Mitarbeiter!$E$33),0,IF(AND(Mitarbeiter!$F$33&lt;&gt;"",HI$5&gt;Mitarbeiter!$F$33),0,IF(Planung!HI35="",$C35,IF(ISNUMBER(Planung!HI35),Planung!HI35,IF(UPPER(Planung!HI35)="H",$C35/2,0)))))))</f>
        <v>0</v>
      </c>
      <c r="HJ35" s="27">
        <f>IF($A35="",0,IF(Mitarbeiter!$G$33=FALSE,0,IF(AND(Mitarbeiter!$E$33&lt;&gt;"",HJ$5+6&lt;Mitarbeiter!$E$33),0,IF(AND(Mitarbeiter!$F$33&lt;&gt;"",HJ$5&gt;Mitarbeiter!$F$33),0,IF(Planung!HJ35="",$C35,IF(ISNUMBER(Planung!HJ35),Planung!HJ35,IF(UPPER(Planung!HJ35)="H",$C35/2,0)))))))</f>
        <v>0</v>
      </c>
      <c r="HK35" s="27">
        <f>IF($A35="",0,IF(Mitarbeiter!$G$33=FALSE,0,IF(AND(Mitarbeiter!$E$33&lt;&gt;"",HK$5+6&lt;Mitarbeiter!$E$33),0,IF(AND(Mitarbeiter!$F$33&lt;&gt;"",HK$5&gt;Mitarbeiter!$F$33),0,IF(Planung!HK35="",$C35,IF(ISNUMBER(Planung!HK35),Planung!HK35,IF(UPPER(Planung!HK35)="H",$C35/2,0)))))))</f>
        <v>0</v>
      </c>
      <c r="HL35" s="27">
        <f>IF($A35="",0,IF(Mitarbeiter!$G$33=FALSE,0,IF(AND(Mitarbeiter!$E$33&lt;&gt;"",HL$5+6&lt;Mitarbeiter!$E$33),0,IF(AND(Mitarbeiter!$F$33&lt;&gt;"",HL$5&gt;Mitarbeiter!$F$33),0,IF(Planung!HL35="",$C35,IF(ISNUMBER(Planung!HL35),Planung!HL35,IF(UPPER(Planung!HL35)="H",$C35/2,0)))))))</f>
        <v>0</v>
      </c>
      <c r="HM35" s="27">
        <f>IF($A35="",0,IF(Mitarbeiter!$G$33=FALSE,0,IF(AND(Mitarbeiter!$E$33&lt;&gt;"",HM$5+6&lt;Mitarbeiter!$E$33),0,IF(AND(Mitarbeiter!$F$33&lt;&gt;"",HM$5&gt;Mitarbeiter!$F$33),0,IF(Planung!HM35="",$C35,IF(ISNUMBER(Planung!HM35),Planung!HM35,IF(UPPER(Planung!HM35)="H",$C35/2,0)))))))</f>
        <v>0</v>
      </c>
      <c r="HN35" s="27">
        <f>IF($A35="",0,IF(Mitarbeiter!$G$33=FALSE,0,IF(AND(Mitarbeiter!$E$33&lt;&gt;"",HN$5+6&lt;Mitarbeiter!$E$33),0,IF(AND(Mitarbeiter!$F$33&lt;&gt;"",HN$5&gt;Mitarbeiter!$F$33),0,IF(Planung!HN35="",$C35,IF(ISNUMBER(Planung!HN35),Planung!HN35,IF(UPPER(Planung!HN35)="H",$C35/2,0)))))))</f>
        <v>0</v>
      </c>
      <c r="HO35" s="27">
        <f>IF($A35="",0,IF(Mitarbeiter!$G$33=FALSE,0,IF(AND(Mitarbeiter!$E$33&lt;&gt;"",HO$5+6&lt;Mitarbeiter!$E$33),0,IF(AND(Mitarbeiter!$F$33&lt;&gt;"",HO$5&gt;Mitarbeiter!$F$33),0,IF(Planung!HO35="",$C35,IF(ISNUMBER(Planung!HO35),Planung!HO35,IF(UPPER(Planung!HO35)="H",$C35/2,0)))))))</f>
        <v>0</v>
      </c>
      <c r="HP35" s="27">
        <f>IF($A35="",0,IF(Mitarbeiter!$G$33=FALSE,0,IF(AND(Mitarbeiter!$E$33&lt;&gt;"",HP$5+6&lt;Mitarbeiter!$E$33),0,IF(AND(Mitarbeiter!$F$33&lt;&gt;"",HP$5&gt;Mitarbeiter!$F$33),0,IF(Planung!HP35="",$C35,IF(ISNUMBER(Planung!HP35),Planung!HP35,IF(UPPER(Planung!HP35)="H",$C35/2,0)))))))</f>
        <v>0</v>
      </c>
      <c r="HQ35" s="27">
        <f>IF($A35="",0,IF(Mitarbeiter!$G$33=FALSE,0,IF(AND(Mitarbeiter!$E$33&lt;&gt;"",HQ$5+6&lt;Mitarbeiter!$E$33),0,IF(AND(Mitarbeiter!$F$33&lt;&gt;"",HQ$5&gt;Mitarbeiter!$F$33),0,IF(Planung!HQ35="",$C35,IF(ISNUMBER(Planung!HQ35),Planung!HQ35,IF(UPPER(Planung!HQ35)="H",$C35/2,0)))))))</f>
        <v>0</v>
      </c>
      <c r="HR35" s="27">
        <f>IF($A35="",0,IF(Mitarbeiter!$G$33=FALSE,0,IF(AND(Mitarbeiter!$E$33&lt;&gt;"",HR$5+6&lt;Mitarbeiter!$E$33),0,IF(AND(Mitarbeiter!$F$33&lt;&gt;"",HR$5&gt;Mitarbeiter!$F$33),0,IF(Planung!HR35="",$C35,IF(ISNUMBER(Planung!HR35),Planung!HR35,IF(UPPER(Planung!HR35)="H",$C35/2,0)))))))</f>
        <v>0</v>
      </c>
      <c r="HS35" s="27">
        <f>IF($A35="",0,IF(Mitarbeiter!$G$33=FALSE,0,IF(AND(Mitarbeiter!$E$33&lt;&gt;"",HS$5+6&lt;Mitarbeiter!$E$33),0,IF(AND(Mitarbeiter!$F$33&lt;&gt;"",HS$5&gt;Mitarbeiter!$F$33),0,IF(Planung!HS35="",$C35,IF(ISNUMBER(Planung!HS35),Planung!HS35,IF(UPPER(Planung!HS35)="H",$C35/2,0)))))))</f>
        <v>0</v>
      </c>
      <c r="HT35" s="27">
        <f>IF($A35="",0,IF(Mitarbeiter!$G$33=FALSE,0,IF(AND(Mitarbeiter!$E$33&lt;&gt;"",HT$5+6&lt;Mitarbeiter!$E$33),0,IF(AND(Mitarbeiter!$F$33&lt;&gt;"",HT$5&gt;Mitarbeiter!$F$33),0,IF(Planung!HT35="",$C35,IF(ISNUMBER(Planung!HT35),Planung!HT35,IF(UPPER(Planung!HT35)="H",$C35/2,0)))))))</f>
        <v>0</v>
      </c>
      <c r="HU35" s="27">
        <f>IF($A35="",0,IF(Mitarbeiter!$G$33=FALSE,0,IF(AND(Mitarbeiter!$E$33&lt;&gt;"",HU$5+6&lt;Mitarbeiter!$E$33),0,IF(AND(Mitarbeiter!$F$33&lt;&gt;"",HU$5&gt;Mitarbeiter!$F$33),0,IF(Planung!HU35="",$C35,IF(ISNUMBER(Planung!HU35),Planung!HU35,IF(UPPER(Planung!HU35)="H",$C35/2,0)))))))</f>
        <v>0</v>
      </c>
      <c r="HV35" s="27">
        <f>IF($A35="",0,IF(Mitarbeiter!$G$33=FALSE,0,IF(AND(Mitarbeiter!$E$33&lt;&gt;"",HV$5+6&lt;Mitarbeiter!$E$33),0,IF(AND(Mitarbeiter!$F$33&lt;&gt;"",HV$5&gt;Mitarbeiter!$F$33),0,IF(Planung!HV35="",$C35,IF(ISNUMBER(Planung!HV35),Planung!HV35,IF(UPPER(Planung!HV35)="H",$C35/2,0)))))))</f>
        <v>0</v>
      </c>
      <c r="HW35" s="27">
        <f>IF($A35="",0,IF(Mitarbeiter!$G$33=FALSE,0,IF(AND(Mitarbeiter!$E$33&lt;&gt;"",HW$5+6&lt;Mitarbeiter!$E$33),0,IF(AND(Mitarbeiter!$F$33&lt;&gt;"",HW$5&gt;Mitarbeiter!$F$33),0,IF(Planung!HW35="",$C35,IF(ISNUMBER(Planung!HW35),Planung!HW35,IF(UPPER(Planung!HW35)="H",$C35/2,0)))))))</f>
        <v>0</v>
      </c>
      <c r="HX35" s="27">
        <f>IF($A35="",0,IF(Mitarbeiter!$G$33=FALSE,0,IF(AND(Mitarbeiter!$E$33&lt;&gt;"",HX$5+6&lt;Mitarbeiter!$E$33),0,IF(AND(Mitarbeiter!$F$33&lt;&gt;"",HX$5&gt;Mitarbeiter!$F$33),0,IF(Planung!HX35="",$C35,IF(ISNUMBER(Planung!HX35),Planung!HX35,IF(UPPER(Planung!HX35)="H",$C35/2,0)))))))</f>
        <v>0</v>
      </c>
      <c r="HY35" s="27">
        <f>IF($A35="",0,IF(Mitarbeiter!$G$33=FALSE,0,IF(AND(Mitarbeiter!$E$33&lt;&gt;"",HY$5+6&lt;Mitarbeiter!$E$33),0,IF(AND(Mitarbeiter!$F$33&lt;&gt;"",HY$5&gt;Mitarbeiter!$F$33),0,IF(Planung!HY35="",$C35,IF(ISNUMBER(Planung!HY35),Planung!HY35,IF(UPPER(Planung!HY35)="H",$C35/2,0)))))))</f>
        <v>0</v>
      </c>
      <c r="HZ35" s="27">
        <f>IF($A35="",0,IF(Mitarbeiter!$G$33=FALSE,0,IF(AND(Mitarbeiter!$E$33&lt;&gt;"",HZ$5+6&lt;Mitarbeiter!$E$33),0,IF(AND(Mitarbeiter!$F$33&lt;&gt;"",HZ$5&gt;Mitarbeiter!$F$33),0,IF(Planung!HZ35="",$C35,IF(ISNUMBER(Planung!HZ35),Planung!HZ35,IF(UPPER(Planung!HZ35)="H",$C35/2,0)))))))</f>
        <v>0</v>
      </c>
      <c r="IA35" s="27">
        <f>IF($A35="",0,IF(Mitarbeiter!$G$33=FALSE,0,IF(AND(Mitarbeiter!$E$33&lt;&gt;"",IA$5+6&lt;Mitarbeiter!$E$33),0,IF(AND(Mitarbeiter!$F$33&lt;&gt;"",IA$5&gt;Mitarbeiter!$F$33),0,IF(Planung!IA35="",$C35,IF(ISNUMBER(Planung!IA35),Planung!IA35,IF(UPPER(Planung!IA35)="H",$C35/2,0)))))))</f>
        <v>0</v>
      </c>
    </row>
    <row r="36" spans="1:235" x14ac:dyDescent="0.25">
      <c r="A36" s="7" t="str">
        <f>Planung!A36</f>
        <v/>
      </c>
      <c r="B36" s="7" t="str">
        <f>Planung!B36</f>
        <v/>
      </c>
      <c r="C36" s="27">
        <f>N(Mitarbeiter!$D$34)</f>
        <v>0</v>
      </c>
      <c r="D36" s="27">
        <f>IF($A36="",0,IF(Mitarbeiter!$G$34=FALSE,0,IF(AND(Mitarbeiter!$E$34&lt;&gt;"",D$5+6&lt;Mitarbeiter!$E$34),0,IF(AND(Mitarbeiter!$F$34&lt;&gt;"",D$5&gt;Mitarbeiter!$F$34),0,IF(Planung!D36="",$C36,IF(ISNUMBER(Planung!D36),Planung!D36,IF(UPPER(Planung!D36)="H",$C36/2,0)))))))</f>
        <v>0</v>
      </c>
      <c r="E36" s="27">
        <f>IF($A36="",0,IF(Mitarbeiter!$G$34=FALSE,0,IF(AND(Mitarbeiter!$E$34&lt;&gt;"",E$5+6&lt;Mitarbeiter!$E$34),0,IF(AND(Mitarbeiter!$F$34&lt;&gt;"",E$5&gt;Mitarbeiter!$F$34),0,IF(Planung!E36="",$C36,IF(ISNUMBER(Planung!E36),Planung!E36,IF(UPPER(Planung!E36)="H",$C36/2,0)))))))</f>
        <v>0</v>
      </c>
      <c r="F36" s="27">
        <f>IF($A36="",0,IF(Mitarbeiter!$G$34=FALSE,0,IF(AND(Mitarbeiter!$E$34&lt;&gt;"",F$5+6&lt;Mitarbeiter!$E$34),0,IF(AND(Mitarbeiter!$F$34&lt;&gt;"",F$5&gt;Mitarbeiter!$F$34),0,IF(Planung!F36="",$C36,IF(ISNUMBER(Planung!F36),Planung!F36,IF(UPPER(Planung!F36)="H",$C36/2,0)))))))</f>
        <v>0</v>
      </c>
      <c r="G36" s="27">
        <f>IF($A36="",0,IF(Mitarbeiter!$G$34=FALSE,0,IF(AND(Mitarbeiter!$E$34&lt;&gt;"",G$5+6&lt;Mitarbeiter!$E$34),0,IF(AND(Mitarbeiter!$F$34&lt;&gt;"",G$5&gt;Mitarbeiter!$F$34),0,IF(Planung!G36="",$C36,IF(ISNUMBER(Planung!G36),Planung!G36,IF(UPPER(Planung!G36)="H",$C36/2,0)))))))</f>
        <v>0</v>
      </c>
      <c r="H36" s="27">
        <f>IF($A36="",0,IF(Mitarbeiter!$G$34=FALSE,0,IF(AND(Mitarbeiter!$E$34&lt;&gt;"",H$5+6&lt;Mitarbeiter!$E$34),0,IF(AND(Mitarbeiter!$F$34&lt;&gt;"",H$5&gt;Mitarbeiter!$F$34),0,IF(Planung!H36="",$C36,IF(ISNUMBER(Planung!H36),Planung!H36,IF(UPPER(Planung!H36)="H",$C36/2,0)))))))</f>
        <v>0</v>
      </c>
      <c r="I36" s="27">
        <f>IF($A36="",0,IF(Mitarbeiter!$G$34=FALSE,0,IF(AND(Mitarbeiter!$E$34&lt;&gt;"",I$5+6&lt;Mitarbeiter!$E$34),0,IF(AND(Mitarbeiter!$F$34&lt;&gt;"",I$5&gt;Mitarbeiter!$F$34),0,IF(Planung!I36="",$C36,IF(ISNUMBER(Planung!I36),Planung!I36,IF(UPPER(Planung!I36)="H",$C36/2,0)))))))</f>
        <v>0</v>
      </c>
      <c r="J36" s="27">
        <f>IF($A36="",0,IF(Mitarbeiter!$G$34=FALSE,0,IF(AND(Mitarbeiter!$E$34&lt;&gt;"",J$5+6&lt;Mitarbeiter!$E$34),0,IF(AND(Mitarbeiter!$F$34&lt;&gt;"",J$5&gt;Mitarbeiter!$F$34),0,IF(Planung!J36="",$C36,IF(ISNUMBER(Planung!J36),Planung!J36,IF(UPPER(Planung!J36)="H",$C36/2,0)))))))</f>
        <v>0</v>
      </c>
      <c r="K36" s="27">
        <f>IF($A36="",0,IF(Mitarbeiter!$G$34=FALSE,0,IF(AND(Mitarbeiter!$E$34&lt;&gt;"",K$5+6&lt;Mitarbeiter!$E$34),0,IF(AND(Mitarbeiter!$F$34&lt;&gt;"",K$5&gt;Mitarbeiter!$F$34),0,IF(Planung!K36="",$C36,IF(ISNUMBER(Planung!K36),Planung!K36,IF(UPPER(Planung!K36)="H",$C36/2,0)))))))</f>
        <v>0</v>
      </c>
      <c r="L36" s="27">
        <f>IF($A36="",0,IF(Mitarbeiter!$G$34=FALSE,0,IF(AND(Mitarbeiter!$E$34&lt;&gt;"",L$5+6&lt;Mitarbeiter!$E$34),0,IF(AND(Mitarbeiter!$F$34&lt;&gt;"",L$5&gt;Mitarbeiter!$F$34),0,IF(Planung!L36="",$C36,IF(ISNUMBER(Planung!L36),Planung!L36,IF(UPPER(Planung!L36)="H",$C36/2,0)))))))</f>
        <v>0</v>
      </c>
      <c r="M36" s="27">
        <f>IF($A36="",0,IF(Mitarbeiter!$G$34=FALSE,0,IF(AND(Mitarbeiter!$E$34&lt;&gt;"",M$5+6&lt;Mitarbeiter!$E$34),0,IF(AND(Mitarbeiter!$F$34&lt;&gt;"",M$5&gt;Mitarbeiter!$F$34),0,IF(Planung!M36="",$C36,IF(ISNUMBER(Planung!M36),Planung!M36,IF(UPPER(Planung!M36)="H",$C36/2,0)))))))</f>
        <v>0</v>
      </c>
      <c r="N36" s="27">
        <f>IF($A36="",0,IF(Mitarbeiter!$G$34=FALSE,0,IF(AND(Mitarbeiter!$E$34&lt;&gt;"",N$5+6&lt;Mitarbeiter!$E$34),0,IF(AND(Mitarbeiter!$F$34&lt;&gt;"",N$5&gt;Mitarbeiter!$F$34),0,IF(Planung!N36="",$C36,IF(ISNUMBER(Planung!N36),Planung!N36,IF(UPPER(Planung!N36)="H",$C36/2,0)))))))</f>
        <v>0</v>
      </c>
      <c r="O36" s="27">
        <f>IF($A36="",0,IF(Mitarbeiter!$G$34=FALSE,0,IF(AND(Mitarbeiter!$E$34&lt;&gt;"",O$5+6&lt;Mitarbeiter!$E$34),0,IF(AND(Mitarbeiter!$F$34&lt;&gt;"",O$5&gt;Mitarbeiter!$F$34),0,IF(Planung!O36="",$C36,IF(ISNUMBER(Planung!O36),Planung!O36,IF(UPPER(Planung!O36)="H",$C36/2,0)))))))</f>
        <v>0</v>
      </c>
      <c r="P36" s="27">
        <f>IF($A36="",0,IF(Mitarbeiter!$G$34=FALSE,0,IF(AND(Mitarbeiter!$E$34&lt;&gt;"",P$5+6&lt;Mitarbeiter!$E$34),0,IF(AND(Mitarbeiter!$F$34&lt;&gt;"",P$5&gt;Mitarbeiter!$F$34),0,IF(Planung!P36="",$C36,IF(ISNUMBER(Planung!P36),Planung!P36,IF(UPPER(Planung!P36)="H",$C36/2,0)))))))</f>
        <v>0</v>
      </c>
      <c r="Q36" s="27">
        <f>IF($A36="",0,IF(Mitarbeiter!$G$34=FALSE,0,IF(AND(Mitarbeiter!$E$34&lt;&gt;"",Q$5+6&lt;Mitarbeiter!$E$34),0,IF(AND(Mitarbeiter!$F$34&lt;&gt;"",Q$5&gt;Mitarbeiter!$F$34),0,IF(Planung!Q36="",$C36,IF(ISNUMBER(Planung!Q36),Planung!Q36,IF(UPPER(Planung!Q36)="H",$C36/2,0)))))))</f>
        <v>0</v>
      </c>
      <c r="R36" s="27">
        <f>IF($A36="",0,IF(Mitarbeiter!$G$34=FALSE,0,IF(AND(Mitarbeiter!$E$34&lt;&gt;"",R$5+6&lt;Mitarbeiter!$E$34),0,IF(AND(Mitarbeiter!$F$34&lt;&gt;"",R$5&gt;Mitarbeiter!$F$34),0,IF(Planung!R36="",$C36,IF(ISNUMBER(Planung!R36),Planung!R36,IF(UPPER(Planung!R36)="H",$C36/2,0)))))))</f>
        <v>0</v>
      </c>
      <c r="S36" s="27">
        <f>IF($A36="",0,IF(Mitarbeiter!$G$34=FALSE,0,IF(AND(Mitarbeiter!$E$34&lt;&gt;"",S$5+6&lt;Mitarbeiter!$E$34),0,IF(AND(Mitarbeiter!$F$34&lt;&gt;"",S$5&gt;Mitarbeiter!$F$34),0,IF(Planung!S36="",$C36,IF(ISNUMBER(Planung!S36),Planung!S36,IF(UPPER(Planung!S36)="H",$C36/2,0)))))))</f>
        <v>0</v>
      </c>
      <c r="T36" s="27">
        <f>IF($A36="",0,IF(Mitarbeiter!$G$34=FALSE,0,IF(AND(Mitarbeiter!$E$34&lt;&gt;"",T$5+6&lt;Mitarbeiter!$E$34),0,IF(AND(Mitarbeiter!$F$34&lt;&gt;"",T$5&gt;Mitarbeiter!$F$34),0,IF(Planung!T36="",$C36,IF(ISNUMBER(Planung!T36),Planung!T36,IF(UPPER(Planung!T36)="H",$C36/2,0)))))))</f>
        <v>0</v>
      </c>
      <c r="U36" s="27">
        <f>IF($A36="",0,IF(Mitarbeiter!$G$34=FALSE,0,IF(AND(Mitarbeiter!$E$34&lt;&gt;"",U$5+6&lt;Mitarbeiter!$E$34),0,IF(AND(Mitarbeiter!$F$34&lt;&gt;"",U$5&gt;Mitarbeiter!$F$34),0,IF(Planung!U36="",$C36,IF(ISNUMBER(Planung!U36),Planung!U36,IF(UPPER(Planung!U36)="H",$C36/2,0)))))))</f>
        <v>0</v>
      </c>
      <c r="V36" s="27">
        <f>IF($A36="",0,IF(Mitarbeiter!$G$34=FALSE,0,IF(AND(Mitarbeiter!$E$34&lt;&gt;"",V$5+6&lt;Mitarbeiter!$E$34),0,IF(AND(Mitarbeiter!$F$34&lt;&gt;"",V$5&gt;Mitarbeiter!$F$34),0,IF(Planung!V36="",$C36,IF(ISNUMBER(Planung!V36),Planung!V36,IF(UPPER(Planung!V36)="H",$C36/2,0)))))))</f>
        <v>0</v>
      </c>
      <c r="W36" s="27">
        <f>IF($A36="",0,IF(Mitarbeiter!$G$34=FALSE,0,IF(AND(Mitarbeiter!$E$34&lt;&gt;"",W$5+6&lt;Mitarbeiter!$E$34),0,IF(AND(Mitarbeiter!$F$34&lt;&gt;"",W$5&gt;Mitarbeiter!$F$34),0,IF(Planung!W36="",$C36,IF(ISNUMBER(Planung!W36),Planung!W36,IF(UPPER(Planung!W36)="H",$C36/2,0)))))))</f>
        <v>0</v>
      </c>
      <c r="X36" s="27">
        <f>IF($A36="",0,IF(Mitarbeiter!$G$34=FALSE,0,IF(AND(Mitarbeiter!$E$34&lt;&gt;"",X$5+6&lt;Mitarbeiter!$E$34),0,IF(AND(Mitarbeiter!$F$34&lt;&gt;"",X$5&gt;Mitarbeiter!$F$34),0,IF(Planung!X36="",$C36,IF(ISNUMBER(Planung!X36),Planung!X36,IF(UPPER(Planung!X36)="H",$C36/2,0)))))))</f>
        <v>0</v>
      </c>
      <c r="Y36" s="27">
        <f>IF($A36="",0,IF(Mitarbeiter!$G$34=FALSE,0,IF(AND(Mitarbeiter!$E$34&lt;&gt;"",Y$5+6&lt;Mitarbeiter!$E$34),0,IF(AND(Mitarbeiter!$F$34&lt;&gt;"",Y$5&gt;Mitarbeiter!$F$34),0,IF(Planung!Y36="",$C36,IF(ISNUMBER(Planung!Y36),Planung!Y36,IF(UPPER(Planung!Y36)="H",$C36/2,0)))))))</f>
        <v>0</v>
      </c>
      <c r="Z36" s="27">
        <f>IF($A36="",0,IF(Mitarbeiter!$G$34=FALSE,0,IF(AND(Mitarbeiter!$E$34&lt;&gt;"",Z$5+6&lt;Mitarbeiter!$E$34),0,IF(AND(Mitarbeiter!$F$34&lt;&gt;"",Z$5&gt;Mitarbeiter!$F$34),0,IF(Planung!Z36="",$C36,IF(ISNUMBER(Planung!Z36),Planung!Z36,IF(UPPER(Planung!Z36)="H",$C36/2,0)))))))</f>
        <v>0</v>
      </c>
      <c r="AA36" s="27">
        <f>IF($A36="",0,IF(Mitarbeiter!$G$34=FALSE,0,IF(AND(Mitarbeiter!$E$34&lt;&gt;"",AA$5+6&lt;Mitarbeiter!$E$34),0,IF(AND(Mitarbeiter!$F$34&lt;&gt;"",AA$5&gt;Mitarbeiter!$F$34),0,IF(Planung!AA36="",$C36,IF(ISNUMBER(Planung!AA36),Planung!AA36,IF(UPPER(Planung!AA36)="H",$C36/2,0)))))))</f>
        <v>0</v>
      </c>
      <c r="AB36" s="27">
        <f>IF($A36="",0,IF(Mitarbeiter!$G$34=FALSE,0,IF(AND(Mitarbeiter!$E$34&lt;&gt;"",AB$5+6&lt;Mitarbeiter!$E$34),0,IF(AND(Mitarbeiter!$F$34&lt;&gt;"",AB$5&gt;Mitarbeiter!$F$34),0,IF(Planung!AB36="",$C36,IF(ISNUMBER(Planung!AB36),Planung!AB36,IF(UPPER(Planung!AB36)="H",$C36/2,0)))))))</f>
        <v>0</v>
      </c>
      <c r="AC36" s="27">
        <f>IF($A36="",0,IF(Mitarbeiter!$G$34=FALSE,0,IF(AND(Mitarbeiter!$E$34&lt;&gt;"",AC$5+6&lt;Mitarbeiter!$E$34),0,IF(AND(Mitarbeiter!$F$34&lt;&gt;"",AC$5&gt;Mitarbeiter!$F$34),0,IF(Planung!AC36="",$C36,IF(ISNUMBER(Planung!AC36),Planung!AC36,IF(UPPER(Planung!AC36)="H",$C36/2,0)))))))</f>
        <v>0</v>
      </c>
      <c r="AD36" s="27">
        <f>IF($A36="",0,IF(Mitarbeiter!$G$34=FALSE,0,IF(AND(Mitarbeiter!$E$34&lt;&gt;"",AD$5+6&lt;Mitarbeiter!$E$34),0,IF(AND(Mitarbeiter!$F$34&lt;&gt;"",AD$5&gt;Mitarbeiter!$F$34),0,IF(Planung!AD36="",$C36,IF(ISNUMBER(Planung!AD36),Planung!AD36,IF(UPPER(Planung!AD36)="H",$C36/2,0)))))))</f>
        <v>0</v>
      </c>
      <c r="AE36" s="27">
        <f>IF($A36="",0,IF(Mitarbeiter!$G$34=FALSE,0,IF(AND(Mitarbeiter!$E$34&lt;&gt;"",AE$5+6&lt;Mitarbeiter!$E$34),0,IF(AND(Mitarbeiter!$F$34&lt;&gt;"",AE$5&gt;Mitarbeiter!$F$34),0,IF(Planung!AE36="",$C36,IF(ISNUMBER(Planung!AE36),Planung!AE36,IF(UPPER(Planung!AE36)="H",$C36/2,0)))))))</f>
        <v>0</v>
      </c>
      <c r="AF36" s="27">
        <f>IF($A36="",0,IF(Mitarbeiter!$G$34=FALSE,0,IF(AND(Mitarbeiter!$E$34&lt;&gt;"",AF$5+6&lt;Mitarbeiter!$E$34),0,IF(AND(Mitarbeiter!$F$34&lt;&gt;"",AF$5&gt;Mitarbeiter!$F$34),0,IF(Planung!AF36="",$C36,IF(ISNUMBER(Planung!AF36),Planung!AF36,IF(UPPER(Planung!AF36)="H",$C36/2,0)))))))</f>
        <v>0</v>
      </c>
      <c r="AG36" s="27">
        <f>IF($A36="",0,IF(Mitarbeiter!$G$34=FALSE,0,IF(AND(Mitarbeiter!$E$34&lt;&gt;"",AG$5+6&lt;Mitarbeiter!$E$34),0,IF(AND(Mitarbeiter!$F$34&lt;&gt;"",AG$5&gt;Mitarbeiter!$F$34),0,IF(Planung!AG36="",$C36,IF(ISNUMBER(Planung!AG36),Planung!AG36,IF(UPPER(Planung!AG36)="H",$C36/2,0)))))))</f>
        <v>0</v>
      </c>
      <c r="AH36" s="27">
        <f>IF($A36="",0,IF(Mitarbeiter!$G$34=FALSE,0,IF(AND(Mitarbeiter!$E$34&lt;&gt;"",AH$5+6&lt;Mitarbeiter!$E$34),0,IF(AND(Mitarbeiter!$F$34&lt;&gt;"",AH$5&gt;Mitarbeiter!$F$34),0,IF(Planung!AH36="",$C36,IF(ISNUMBER(Planung!AH36),Planung!AH36,IF(UPPER(Planung!AH36)="H",$C36/2,0)))))))</f>
        <v>0</v>
      </c>
      <c r="AI36" s="27">
        <f>IF($A36="",0,IF(Mitarbeiter!$G$34=FALSE,0,IF(AND(Mitarbeiter!$E$34&lt;&gt;"",AI$5+6&lt;Mitarbeiter!$E$34),0,IF(AND(Mitarbeiter!$F$34&lt;&gt;"",AI$5&gt;Mitarbeiter!$F$34),0,IF(Planung!AI36="",$C36,IF(ISNUMBER(Planung!AI36),Planung!AI36,IF(UPPER(Planung!AI36)="H",$C36/2,0)))))))</f>
        <v>0</v>
      </c>
      <c r="AJ36" s="27">
        <f>IF($A36="",0,IF(Mitarbeiter!$G$34=FALSE,0,IF(AND(Mitarbeiter!$E$34&lt;&gt;"",AJ$5+6&lt;Mitarbeiter!$E$34),0,IF(AND(Mitarbeiter!$F$34&lt;&gt;"",AJ$5&gt;Mitarbeiter!$F$34),0,IF(Planung!AJ36="",$C36,IF(ISNUMBER(Planung!AJ36),Planung!AJ36,IF(UPPER(Planung!AJ36)="H",$C36/2,0)))))))</f>
        <v>0</v>
      </c>
      <c r="AK36" s="27">
        <f>IF($A36="",0,IF(Mitarbeiter!$G$34=FALSE,0,IF(AND(Mitarbeiter!$E$34&lt;&gt;"",AK$5+6&lt;Mitarbeiter!$E$34),0,IF(AND(Mitarbeiter!$F$34&lt;&gt;"",AK$5&gt;Mitarbeiter!$F$34),0,IF(Planung!AK36="",$C36,IF(ISNUMBER(Planung!AK36),Planung!AK36,IF(UPPER(Planung!AK36)="H",$C36/2,0)))))))</f>
        <v>0</v>
      </c>
      <c r="AL36" s="27">
        <f>IF($A36="",0,IF(Mitarbeiter!$G$34=FALSE,0,IF(AND(Mitarbeiter!$E$34&lt;&gt;"",AL$5+6&lt;Mitarbeiter!$E$34),0,IF(AND(Mitarbeiter!$F$34&lt;&gt;"",AL$5&gt;Mitarbeiter!$F$34),0,IF(Planung!AL36="",$C36,IF(ISNUMBER(Planung!AL36),Planung!AL36,IF(UPPER(Planung!AL36)="H",$C36/2,0)))))))</f>
        <v>0</v>
      </c>
      <c r="AM36" s="27">
        <f>IF($A36="",0,IF(Mitarbeiter!$G$34=FALSE,0,IF(AND(Mitarbeiter!$E$34&lt;&gt;"",AM$5+6&lt;Mitarbeiter!$E$34),0,IF(AND(Mitarbeiter!$F$34&lt;&gt;"",AM$5&gt;Mitarbeiter!$F$34),0,IF(Planung!AM36="",$C36,IF(ISNUMBER(Planung!AM36),Planung!AM36,IF(UPPER(Planung!AM36)="H",$C36/2,0)))))))</f>
        <v>0</v>
      </c>
      <c r="AN36" s="27">
        <f>IF($A36="",0,IF(Mitarbeiter!$G$34=FALSE,0,IF(AND(Mitarbeiter!$E$34&lt;&gt;"",AN$5+6&lt;Mitarbeiter!$E$34),0,IF(AND(Mitarbeiter!$F$34&lt;&gt;"",AN$5&gt;Mitarbeiter!$F$34),0,IF(Planung!AN36="",$C36,IF(ISNUMBER(Planung!AN36),Planung!AN36,IF(UPPER(Planung!AN36)="H",$C36/2,0)))))))</f>
        <v>0</v>
      </c>
      <c r="AO36" s="27">
        <f>IF($A36="",0,IF(Mitarbeiter!$G$34=FALSE,0,IF(AND(Mitarbeiter!$E$34&lt;&gt;"",AO$5+6&lt;Mitarbeiter!$E$34),0,IF(AND(Mitarbeiter!$F$34&lt;&gt;"",AO$5&gt;Mitarbeiter!$F$34),0,IF(Planung!AO36="",$C36,IF(ISNUMBER(Planung!AO36),Planung!AO36,IF(UPPER(Planung!AO36)="H",$C36/2,0)))))))</f>
        <v>0</v>
      </c>
      <c r="AP36" s="27">
        <f>IF($A36="",0,IF(Mitarbeiter!$G$34=FALSE,0,IF(AND(Mitarbeiter!$E$34&lt;&gt;"",AP$5+6&lt;Mitarbeiter!$E$34),0,IF(AND(Mitarbeiter!$F$34&lt;&gt;"",AP$5&gt;Mitarbeiter!$F$34),0,IF(Planung!AP36="",$C36,IF(ISNUMBER(Planung!AP36),Planung!AP36,IF(UPPER(Planung!AP36)="H",$C36/2,0)))))))</f>
        <v>0</v>
      </c>
      <c r="AQ36" s="27">
        <f>IF($A36="",0,IF(Mitarbeiter!$G$34=FALSE,0,IF(AND(Mitarbeiter!$E$34&lt;&gt;"",AQ$5+6&lt;Mitarbeiter!$E$34),0,IF(AND(Mitarbeiter!$F$34&lt;&gt;"",AQ$5&gt;Mitarbeiter!$F$34),0,IF(Planung!AQ36="",$C36,IF(ISNUMBER(Planung!AQ36),Planung!AQ36,IF(UPPER(Planung!AQ36)="H",$C36/2,0)))))))</f>
        <v>0</v>
      </c>
      <c r="AR36" s="27">
        <f>IF($A36="",0,IF(Mitarbeiter!$G$34=FALSE,0,IF(AND(Mitarbeiter!$E$34&lt;&gt;"",AR$5+6&lt;Mitarbeiter!$E$34),0,IF(AND(Mitarbeiter!$F$34&lt;&gt;"",AR$5&gt;Mitarbeiter!$F$34),0,IF(Planung!AR36="",$C36,IF(ISNUMBER(Planung!AR36),Planung!AR36,IF(UPPER(Planung!AR36)="H",$C36/2,0)))))))</f>
        <v>0</v>
      </c>
      <c r="AS36" s="27">
        <f>IF($A36="",0,IF(Mitarbeiter!$G$34=FALSE,0,IF(AND(Mitarbeiter!$E$34&lt;&gt;"",AS$5+6&lt;Mitarbeiter!$E$34),0,IF(AND(Mitarbeiter!$F$34&lt;&gt;"",AS$5&gt;Mitarbeiter!$F$34),0,IF(Planung!AS36="",$C36,IF(ISNUMBER(Planung!AS36),Planung!AS36,IF(UPPER(Planung!AS36)="H",$C36/2,0)))))))</f>
        <v>0</v>
      </c>
      <c r="AT36" s="27">
        <f>IF($A36="",0,IF(Mitarbeiter!$G$34=FALSE,0,IF(AND(Mitarbeiter!$E$34&lt;&gt;"",AT$5+6&lt;Mitarbeiter!$E$34),0,IF(AND(Mitarbeiter!$F$34&lt;&gt;"",AT$5&gt;Mitarbeiter!$F$34),0,IF(Planung!AT36="",$C36,IF(ISNUMBER(Planung!AT36),Planung!AT36,IF(UPPER(Planung!AT36)="H",$C36/2,0)))))))</f>
        <v>0</v>
      </c>
      <c r="AU36" s="27">
        <f>IF($A36="",0,IF(Mitarbeiter!$G$34=FALSE,0,IF(AND(Mitarbeiter!$E$34&lt;&gt;"",AU$5+6&lt;Mitarbeiter!$E$34),0,IF(AND(Mitarbeiter!$F$34&lt;&gt;"",AU$5&gt;Mitarbeiter!$F$34),0,IF(Planung!AU36="",$C36,IF(ISNUMBER(Planung!AU36),Planung!AU36,IF(UPPER(Planung!AU36)="H",$C36/2,0)))))))</f>
        <v>0</v>
      </c>
      <c r="AV36" s="27">
        <f>IF($A36="",0,IF(Mitarbeiter!$G$34=FALSE,0,IF(AND(Mitarbeiter!$E$34&lt;&gt;"",AV$5+6&lt;Mitarbeiter!$E$34),0,IF(AND(Mitarbeiter!$F$34&lt;&gt;"",AV$5&gt;Mitarbeiter!$F$34),0,IF(Planung!AV36="",$C36,IF(ISNUMBER(Planung!AV36),Planung!AV36,IF(UPPER(Planung!AV36)="H",$C36/2,0)))))))</f>
        <v>0</v>
      </c>
      <c r="AW36" s="27">
        <f>IF($A36="",0,IF(Mitarbeiter!$G$34=FALSE,0,IF(AND(Mitarbeiter!$E$34&lt;&gt;"",AW$5+6&lt;Mitarbeiter!$E$34),0,IF(AND(Mitarbeiter!$F$34&lt;&gt;"",AW$5&gt;Mitarbeiter!$F$34),0,IF(Planung!AW36="",$C36,IF(ISNUMBER(Planung!AW36),Planung!AW36,IF(UPPER(Planung!AW36)="H",$C36/2,0)))))))</f>
        <v>0</v>
      </c>
      <c r="AX36" s="27">
        <f>IF($A36="",0,IF(Mitarbeiter!$G$34=FALSE,0,IF(AND(Mitarbeiter!$E$34&lt;&gt;"",AX$5+6&lt;Mitarbeiter!$E$34),0,IF(AND(Mitarbeiter!$F$34&lt;&gt;"",AX$5&gt;Mitarbeiter!$F$34),0,IF(Planung!AX36="",$C36,IF(ISNUMBER(Planung!AX36),Planung!AX36,IF(UPPER(Planung!AX36)="H",$C36/2,0)))))))</f>
        <v>0</v>
      </c>
      <c r="AY36" s="27">
        <f>IF($A36="",0,IF(Mitarbeiter!$G$34=FALSE,0,IF(AND(Mitarbeiter!$E$34&lt;&gt;"",AY$5+6&lt;Mitarbeiter!$E$34),0,IF(AND(Mitarbeiter!$F$34&lt;&gt;"",AY$5&gt;Mitarbeiter!$F$34),0,IF(Planung!AY36="",$C36,IF(ISNUMBER(Planung!AY36),Planung!AY36,IF(UPPER(Planung!AY36)="H",$C36/2,0)))))))</f>
        <v>0</v>
      </c>
      <c r="AZ36" s="27">
        <f>IF($A36="",0,IF(Mitarbeiter!$G$34=FALSE,0,IF(AND(Mitarbeiter!$E$34&lt;&gt;"",AZ$5+6&lt;Mitarbeiter!$E$34),0,IF(AND(Mitarbeiter!$F$34&lt;&gt;"",AZ$5&gt;Mitarbeiter!$F$34),0,IF(Planung!AZ36="",$C36,IF(ISNUMBER(Planung!AZ36),Planung!AZ36,IF(UPPER(Planung!AZ36)="H",$C36/2,0)))))))</f>
        <v>0</v>
      </c>
      <c r="BA36" s="27">
        <f>IF($A36="",0,IF(Mitarbeiter!$G$34=FALSE,0,IF(AND(Mitarbeiter!$E$34&lt;&gt;"",BA$5+6&lt;Mitarbeiter!$E$34),0,IF(AND(Mitarbeiter!$F$34&lt;&gt;"",BA$5&gt;Mitarbeiter!$F$34),0,IF(Planung!BA36="",$C36,IF(ISNUMBER(Planung!BA36),Planung!BA36,IF(UPPER(Planung!BA36)="H",$C36/2,0)))))))</f>
        <v>0</v>
      </c>
      <c r="BB36" s="27">
        <f>IF($A36="",0,IF(Mitarbeiter!$G$34=FALSE,0,IF(AND(Mitarbeiter!$E$34&lt;&gt;"",BB$5+6&lt;Mitarbeiter!$E$34),0,IF(AND(Mitarbeiter!$F$34&lt;&gt;"",BB$5&gt;Mitarbeiter!$F$34),0,IF(Planung!BB36="",$C36,IF(ISNUMBER(Planung!BB36),Planung!BB36,IF(UPPER(Planung!BB36)="H",$C36/2,0)))))))</f>
        <v>0</v>
      </c>
      <c r="BC36" s="27">
        <f>IF($A36="",0,IF(Mitarbeiter!$G$34=FALSE,0,IF(AND(Mitarbeiter!$E$34&lt;&gt;"",BC$5+6&lt;Mitarbeiter!$E$34),0,IF(AND(Mitarbeiter!$F$34&lt;&gt;"",BC$5&gt;Mitarbeiter!$F$34),0,IF(Planung!BC36="",$C36,IF(ISNUMBER(Planung!BC36),Planung!BC36,IF(UPPER(Planung!BC36)="H",$C36/2,0)))))))</f>
        <v>0</v>
      </c>
      <c r="BD36" s="27">
        <f>IF($A36="",0,IF(Mitarbeiter!$G$34=FALSE,0,IF(AND(Mitarbeiter!$E$34&lt;&gt;"",BD$5+6&lt;Mitarbeiter!$E$34),0,IF(AND(Mitarbeiter!$F$34&lt;&gt;"",BD$5&gt;Mitarbeiter!$F$34),0,IF(Planung!BD36="",$C36,IF(ISNUMBER(Planung!BD36),Planung!BD36,IF(UPPER(Planung!BD36)="H",$C36/2,0)))))))</f>
        <v>0</v>
      </c>
      <c r="BE36" s="27">
        <f>IF($A36="",0,IF(Mitarbeiter!$G$34=FALSE,0,IF(AND(Mitarbeiter!$E$34&lt;&gt;"",BE$5+6&lt;Mitarbeiter!$E$34),0,IF(AND(Mitarbeiter!$F$34&lt;&gt;"",BE$5&gt;Mitarbeiter!$F$34),0,IF(Planung!BE36="",$C36,IF(ISNUMBER(Planung!BE36),Planung!BE36,IF(UPPER(Planung!BE36)="H",$C36/2,0)))))))</f>
        <v>0</v>
      </c>
      <c r="BF36" s="27">
        <f>IF($A36="",0,IF(Mitarbeiter!$G$34=FALSE,0,IF(AND(Mitarbeiter!$E$34&lt;&gt;"",BF$5+6&lt;Mitarbeiter!$E$34),0,IF(AND(Mitarbeiter!$F$34&lt;&gt;"",BF$5&gt;Mitarbeiter!$F$34),0,IF(Planung!BF36="",$C36,IF(ISNUMBER(Planung!BF36),Planung!BF36,IF(UPPER(Planung!BF36)="H",$C36/2,0)))))))</f>
        <v>0</v>
      </c>
      <c r="BG36" s="27">
        <f>IF($A36="",0,IF(Mitarbeiter!$G$34=FALSE,0,IF(AND(Mitarbeiter!$E$34&lt;&gt;"",BG$5+6&lt;Mitarbeiter!$E$34),0,IF(AND(Mitarbeiter!$F$34&lt;&gt;"",BG$5&gt;Mitarbeiter!$F$34),0,IF(Planung!BG36="",$C36,IF(ISNUMBER(Planung!BG36),Planung!BG36,IF(UPPER(Planung!BG36)="H",$C36/2,0)))))))</f>
        <v>0</v>
      </c>
      <c r="BH36" s="27">
        <f>IF($A36="",0,IF(Mitarbeiter!$G$34=FALSE,0,IF(AND(Mitarbeiter!$E$34&lt;&gt;"",BH$5+6&lt;Mitarbeiter!$E$34),0,IF(AND(Mitarbeiter!$F$34&lt;&gt;"",BH$5&gt;Mitarbeiter!$F$34),0,IF(Planung!BH36="",$C36,IF(ISNUMBER(Planung!BH36),Planung!BH36,IF(UPPER(Planung!BH36)="H",$C36/2,0)))))))</f>
        <v>0</v>
      </c>
      <c r="BI36" s="27">
        <f>IF($A36="",0,IF(Mitarbeiter!$G$34=FALSE,0,IF(AND(Mitarbeiter!$E$34&lt;&gt;"",BI$5+6&lt;Mitarbeiter!$E$34),0,IF(AND(Mitarbeiter!$F$34&lt;&gt;"",BI$5&gt;Mitarbeiter!$F$34),0,IF(Planung!BI36="",$C36,IF(ISNUMBER(Planung!BI36),Planung!BI36,IF(UPPER(Planung!BI36)="H",$C36/2,0)))))))</f>
        <v>0</v>
      </c>
      <c r="BJ36" s="27">
        <f>IF($A36="",0,IF(Mitarbeiter!$G$34=FALSE,0,IF(AND(Mitarbeiter!$E$34&lt;&gt;"",BJ$5+6&lt;Mitarbeiter!$E$34),0,IF(AND(Mitarbeiter!$F$34&lt;&gt;"",BJ$5&gt;Mitarbeiter!$F$34),0,IF(Planung!BJ36="",$C36,IF(ISNUMBER(Planung!BJ36),Planung!BJ36,IF(UPPER(Planung!BJ36)="H",$C36/2,0)))))))</f>
        <v>0</v>
      </c>
      <c r="BK36" s="27">
        <f>IF($A36="",0,IF(Mitarbeiter!$G$34=FALSE,0,IF(AND(Mitarbeiter!$E$34&lt;&gt;"",BK$5+6&lt;Mitarbeiter!$E$34),0,IF(AND(Mitarbeiter!$F$34&lt;&gt;"",BK$5&gt;Mitarbeiter!$F$34),0,IF(Planung!BK36="",$C36,IF(ISNUMBER(Planung!BK36),Planung!BK36,IF(UPPER(Planung!BK36)="H",$C36/2,0)))))))</f>
        <v>0</v>
      </c>
      <c r="BL36" s="27">
        <f>IF($A36="",0,IF(Mitarbeiter!$G$34=FALSE,0,IF(AND(Mitarbeiter!$E$34&lt;&gt;"",BL$5+6&lt;Mitarbeiter!$E$34),0,IF(AND(Mitarbeiter!$F$34&lt;&gt;"",BL$5&gt;Mitarbeiter!$F$34),0,IF(Planung!BL36="",$C36,IF(ISNUMBER(Planung!BL36),Planung!BL36,IF(UPPER(Planung!BL36)="H",$C36/2,0)))))))</f>
        <v>0</v>
      </c>
      <c r="BM36" s="27">
        <f>IF($A36="",0,IF(Mitarbeiter!$G$34=FALSE,0,IF(AND(Mitarbeiter!$E$34&lt;&gt;"",BM$5+6&lt;Mitarbeiter!$E$34),0,IF(AND(Mitarbeiter!$F$34&lt;&gt;"",BM$5&gt;Mitarbeiter!$F$34),0,IF(Planung!BM36="",$C36,IF(ISNUMBER(Planung!BM36),Planung!BM36,IF(UPPER(Planung!BM36)="H",$C36/2,0)))))))</f>
        <v>0</v>
      </c>
      <c r="BN36" s="27">
        <f>IF($A36="",0,IF(Mitarbeiter!$G$34=FALSE,0,IF(AND(Mitarbeiter!$E$34&lt;&gt;"",BN$5+6&lt;Mitarbeiter!$E$34),0,IF(AND(Mitarbeiter!$F$34&lt;&gt;"",BN$5&gt;Mitarbeiter!$F$34),0,IF(Planung!BN36="",$C36,IF(ISNUMBER(Planung!BN36),Planung!BN36,IF(UPPER(Planung!BN36)="H",$C36/2,0)))))))</f>
        <v>0</v>
      </c>
      <c r="BO36" s="27">
        <f>IF($A36="",0,IF(Mitarbeiter!$G$34=FALSE,0,IF(AND(Mitarbeiter!$E$34&lt;&gt;"",BO$5+6&lt;Mitarbeiter!$E$34),0,IF(AND(Mitarbeiter!$F$34&lt;&gt;"",BO$5&gt;Mitarbeiter!$F$34),0,IF(Planung!BO36="",$C36,IF(ISNUMBER(Planung!BO36),Planung!BO36,IF(UPPER(Planung!BO36)="H",$C36/2,0)))))))</f>
        <v>0</v>
      </c>
      <c r="BP36" s="27">
        <f>IF($A36="",0,IF(Mitarbeiter!$G$34=FALSE,0,IF(AND(Mitarbeiter!$E$34&lt;&gt;"",BP$5+6&lt;Mitarbeiter!$E$34),0,IF(AND(Mitarbeiter!$F$34&lt;&gt;"",BP$5&gt;Mitarbeiter!$F$34),0,IF(Planung!BP36="",$C36,IF(ISNUMBER(Planung!BP36),Planung!BP36,IF(UPPER(Planung!BP36)="H",$C36/2,0)))))))</f>
        <v>0</v>
      </c>
      <c r="BQ36" s="27">
        <f>IF($A36="",0,IF(Mitarbeiter!$G$34=FALSE,0,IF(AND(Mitarbeiter!$E$34&lt;&gt;"",BQ$5+6&lt;Mitarbeiter!$E$34),0,IF(AND(Mitarbeiter!$F$34&lt;&gt;"",BQ$5&gt;Mitarbeiter!$F$34),0,IF(Planung!BQ36="",$C36,IF(ISNUMBER(Planung!BQ36),Planung!BQ36,IF(UPPER(Planung!BQ36)="H",$C36/2,0)))))))</f>
        <v>0</v>
      </c>
      <c r="BR36" s="27">
        <f>IF($A36="",0,IF(Mitarbeiter!$G$34=FALSE,0,IF(AND(Mitarbeiter!$E$34&lt;&gt;"",BR$5+6&lt;Mitarbeiter!$E$34),0,IF(AND(Mitarbeiter!$F$34&lt;&gt;"",BR$5&gt;Mitarbeiter!$F$34),0,IF(Planung!BR36="",$C36,IF(ISNUMBER(Planung!BR36),Planung!BR36,IF(UPPER(Planung!BR36)="H",$C36/2,0)))))))</f>
        <v>0</v>
      </c>
      <c r="BS36" s="27">
        <f>IF($A36="",0,IF(Mitarbeiter!$G$34=FALSE,0,IF(AND(Mitarbeiter!$E$34&lt;&gt;"",BS$5+6&lt;Mitarbeiter!$E$34),0,IF(AND(Mitarbeiter!$F$34&lt;&gt;"",BS$5&gt;Mitarbeiter!$F$34),0,IF(Planung!BS36="",$C36,IF(ISNUMBER(Planung!BS36),Planung!BS36,IF(UPPER(Planung!BS36)="H",$C36/2,0)))))))</f>
        <v>0</v>
      </c>
      <c r="BT36" s="27">
        <f>IF($A36="",0,IF(Mitarbeiter!$G$34=FALSE,0,IF(AND(Mitarbeiter!$E$34&lt;&gt;"",BT$5+6&lt;Mitarbeiter!$E$34),0,IF(AND(Mitarbeiter!$F$34&lt;&gt;"",BT$5&gt;Mitarbeiter!$F$34),0,IF(Planung!BT36="",$C36,IF(ISNUMBER(Planung!BT36),Planung!BT36,IF(UPPER(Planung!BT36)="H",$C36/2,0)))))))</f>
        <v>0</v>
      </c>
      <c r="BU36" s="27">
        <f>IF($A36="",0,IF(Mitarbeiter!$G$34=FALSE,0,IF(AND(Mitarbeiter!$E$34&lt;&gt;"",BU$5+6&lt;Mitarbeiter!$E$34),0,IF(AND(Mitarbeiter!$F$34&lt;&gt;"",BU$5&gt;Mitarbeiter!$F$34),0,IF(Planung!BU36="",$C36,IF(ISNUMBER(Planung!BU36),Planung!BU36,IF(UPPER(Planung!BU36)="H",$C36/2,0)))))))</f>
        <v>0</v>
      </c>
      <c r="BV36" s="27">
        <f>IF($A36="",0,IF(Mitarbeiter!$G$34=FALSE,0,IF(AND(Mitarbeiter!$E$34&lt;&gt;"",BV$5+6&lt;Mitarbeiter!$E$34),0,IF(AND(Mitarbeiter!$F$34&lt;&gt;"",BV$5&gt;Mitarbeiter!$F$34),0,IF(Planung!BV36="",$C36,IF(ISNUMBER(Planung!BV36),Planung!BV36,IF(UPPER(Planung!BV36)="H",$C36/2,0)))))))</f>
        <v>0</v>
      </c>
      <c r="BW36" s="27">
        <f>IF($A36="",0,IF(Mitarbeiter!$G$34=FALSE,0,IF(AND(Mitarbeiter!$E$34&lt;&gt;"",BW$5+6&lt;Mitarbeiter!$E$34),0,IF(AND(Mitarbeiter!$F$34&lt;&gt;"",BW$5&gt;Mitarbeiter!$F$34),0,IF(Planung!BW36="",$C36,IF(ISNUMBER(Planung!BW36),Planung!BW36,IF(UPPER(Planung!BW36)="H",$C36/2,0)))))))</f>
        <v>0</v>
      </c>
      <c r="BX36" s="27">
        <f>IF($A36="",0,IF(Mitarbeiter!$G$34=FALSE,0,IF(AND(Mitarbeiter!$E$34&lt;&gt;"",BX$5+6&lt;Mitarbeiter!$E$34),0,IF(AND(Mitarbeiter!$F$34&lt;&gt;"",BX$5&gt;Mitarbeiter!$F$34),0,IF(Planung!BX36="",$C36,IF(ISNUMBER(Planung!BX36),Planung!BX36,IF(UPPER(Planung!BX36)="H",$C36/2,0)))))))</f>
        <v>0</v>
      </c>
      <c r="BY36" s="27">
        <f>IF($A36="",0,IF(Mitarbeiter!$G$34=FALSE,0,IF(AND(Mitarbeiter!$E$34&lt;&gt;"",BY$5+6&lt;Mitarbeiter!$E$34),0,IF(AND(Mitarbeiter!$F$34&lt;&gt;"",BY$5&gt;Mitarbeiter!$F$34),0,IF(Planung!BY36="",$C36,IF(ISNUMBER(Planung!BY36),Planung!BY36,IF(UPPER(Planung!BY36)="H",$C36/2,0)))))))</f>
        <v>0</v>
      </c>
      <c r="BZ36" s="27">
        <f>IF($A36="",0,IF(Mitarbeiter!$G$34=FALSE,0,IF(AND(Mitarbeiter!$E$34&lt;&gt;"",BZ$5+6&lt;Mitarbeiter!$E$34),0,IF(AND(Mitarbeiter!$F$34&lt;&gt;"",BZ$5&gt;Mitarbeiter!$F$34),0,IF(Planung!BZ36="",$C36,IF(ISNUMBER(Planung!BZ36),Planung!BZ36,IF(UPPER(Planung!BZ36)="H",$C36/2,0)))))))</f>
        <v>0</v>
      </c>
      <c r="CA36" s="27">
        <f>IF($A36="",0,IF(Mitarbeiter!$G$34=FALSE,0,IF(AND(Mitarbeiter!$E$34&lt;&gt;"",CA$5+6&lt;Mitarbeiter!$E$34),0,IF(AND(Mitarbeiter!$F$34&lt;&gt;"",CA$5&gt;Mitarbeiter!$F$34),0,IF(Planung!CA36="",$C36,IF(ISNUMBER(Planung!CA36),Planung!CA36,IF(UPPER(Planung!CA36)="H",$C36/2,0)))))))</f>
        <v>0</v>
      </c>
      <c r="CB36" s="27">
        <f>IF($A36="",0,IF(Mitarbeiter!$G$34=FALSE,0,IF(AND(Mitarbeiter!$E$34&lt;&gt;"",CB$5+6&lt;Mitarbeiter!$E$34),0,IF(AND(Mitarbeiter!$F$34&lt;&gt;"",CB$5&gt;Mitarbeiter!$F$34),0,IF(Planung!CB36="",$C36,IF(ISNUMBER(Planung!CB36),Planung!CB36,IF(UPPER(Planung!CB36)="H",$C36/2,0)))))))</f>
        <v>0</v>
      </c>
      <c r="CC36" s="27">
        <f>IF($A36="",0,IF(Mitarbeiter!$G$34=FALSE,0,IF(AND(Mitarbeiter!$E$34&lt;&gt;"",CC$5+6&lt;Mitarbeiter!$E$34),0,IF(AND(Mitarbeiter!$F$34&lt;&gt;"",CC$5&gt;Mitarbeiter!$F$34),0,IF(Planung!CC36="",$C36,IF(ISNUMBER(Planung!CC36),Planung!CC36,IF(UPPER(Planung!CC36)="H",$C36/2,0)))))))</f>
        <v>0</v>
      </c>
      <c r="CD36" s="27">
        <f>IF($A36="",0,IF(Mitarbeiter!$G$34=FALSE,0,IF(AND(Mitarbeiter!$E$34&lt;&gt;"",CD$5+6&lt;Mitarbeiter!$E$34),0,IF(AND(Mitarbeiter!$F$34&lt;&gt;"",CD$5&gt;Mitarbeiter!$F$34),0,IF(Planung!CD36="",$C36,IF(ISNUMBER(Planung!CD36),Planung!CD36,IF(UPPER(Planung!CD36)="H",$C36/2,0)))))))</f>
        <v>0</v>
      </c>
      <c r="CE36" s="27">
        <f>IF($A36="",0,IF(Mitarbeiter!$G$34=FALSE,0,IF(AND(Mitarbeiter!$E$34&lt;&gt;"",CE$5+6&lt;Mitarbeiter!$E$34),0,IF(AND(Mitarbeiter!$F$34&lt;&gt;"",CE$5&gt;Mitarbeiter!$F$34),0,IF(Planung!CE36="",$C36,IF(ISNUMBER(Planung!CE36),Planung!CE36,IF(UPPER(Planung!CE36)="H",$C36/2,0)))))))</f>
        <v>0</v>
      </c>
      <c r="CF36" s="27">
        <f>IF($A36="",0,IF(Mitarbeiter!$G$34=FALSE,0,IF(AND(Mitarbeiter!$E$34&lt;&gt;"",CF$5+6&lt;Mitarbeiter!$E$34),0,IF(AND(Mitarbeiter!$F$34&lt;&gt;"",CF$5&gt;Mitarbeiter!$F$34),0,IF(Planung!CF36="",$C36,IF(ISNUMBER(Planung!CF36),Planung!CF36,IF(UPPER(Planung!CF36)="H",$C36/2,0)))))))</f>
        <v>0</v>
      </c>
      <c r="CG36" s="27">
        <f>IF($A36="",0,IF(Mitarbeiter!$G$34=FALSE,0,IF(AND(Mitarbeiter!$E$34&lt;&gt;"",CG$5+6&lt;Mitarbeiter!$E$34),0,IF(AND(Mitarbeiter!$F$34&lt;&gt;"",CG$5&gt;Mitarbeiter!$F$34),0,IF(Planung!CG36="",$C36,IF(ISNUMBER(Planung!CG36),Planung!CG36,IF(UPPER(Planung!CG36)="H",$C36/2,0)))))))</f>
        <v>0</v>
      </c>
      <c r="CH36" s="27">
        <f>IF($A36="",0,IF(Mitarbeiter!$G$34=FALSE,0,IF(AND(Mitarbeiter!$E$34&lt;&gt;"",CH$5+6&lt;Mitarbeiter!$E$34),0,IF(AND(Mitarbeiter!$F$34&lt;&gt;"",CH$5&gt;Mitarbeiter!$F$34),0,IF(Planung!CH36="",$C36,IF(ISNUMBER(Planung!CH36),Planung!CH36,IF(UPPER(Planung!CH36)="H",$C36/2,0)))))))</f>
        <v>0</v>
      </c>
      <c r="CI36" s="27">
        <f>IF($A36="",0,IF(Mitarbeiter!$G$34=FALSE,0,IF(AND(Mitarbeiter!$E$34&lt;&gt;"",CI$5+6&lt;Mitarbeiter!$E$34),0,IF(AND(Mitarbeiter!$F$34&lt;&gt;"",CI$5&gt;Mitarbeiter!$F$34),0,IF(Planung!CI36="",$C36,IF(ISNUMBER(Planung!CI36),Planung!CI36,IF(UPPER(Planung!CI36)="H",$C36/2,0)))))))</f>
        <v>0</v>
      </c>
      <c r="CJ36" s="27">
        <f>IF($A36="",0,IF(Mitarbeiter!$G$34=FALSE,0,IF(AND(Mitarbeiter!$E$34&lt;&gt;"",CJ$5+6&lt;Mitarbeiter!$E$34),0,IF(AND(Mitarbeiter!$F$34&lt;&gt;"",CJ$5&gt;Mitarbeiter!$F$34),0,IF(Planung!CJ36="",$C36,IF(ISNUMBER(Planung!CJ36),Planung!CJ36,IF(UPPER(Planung!CJ36)="H",$C36/2,0)))))))</f>
        <v>0</v>
      </c>
      <c r="CK36" s="27">
        <f>IF($A36="",0,IF(Mitarbeiter!$G$34=FALSE,0,IF(AND(Mitarbeiter!$E$34&lt;&gt;"",CK$5+6&lt;Mitarbeiter!$E$34),0,IF(AND(Mitarbeiter!$F$34&lt;&gt;"",CK$5&gt;Mitarbeiter!$F$34),0,IF(Planung!CK36="",$C36,IF(ISNUMBER(Planung!CK36),Planung!CK36,IF(UPPER(Planung!CK36)="H",$C36/2,0)))))))</f>
        <v>0</v>
      </c>
      <c r="CL36" s="27">
        <f>IF($A36="",0,IF(Mitarbeiter!$G$34=FALSE,0,IF(AND(Mitarbeiter!$E$34&lt;&gt;"",CL$5+6&lt;Mitarbeiter!$E$34),0,IF(AND(Mitarbeiter!$F$34&lt;&gt;"",CL$5&gt;Mitarbeiter!$F$34),0,IF(Planung!CL36="",$C36,IF(ISNUMBER(Planung!CL36),Planung!CL36,IF(UPPER(Planung!CL36)="H",$C36/2,0)))))))</f>
        <v>0</v>
      </c>
      <c r="CM36" s="27">
        <f>IF($A36="",0,IF(Mitarbeiter!$G$34=FALSE,0,IF(AND(Mitarbeiter!$E$34&lt;&gt;"",CM$5+6&lt;Mitarbeiter!$E$34),0,IF(AND(Mitarbeiter!$F$34&lt;&gt;"",CM$5&gt;Mitarbeiter!$F$34),0,IF(Planung!CM36="",$C36,IF(ISNUMBER(Planung!CM36),Planung!CM36,IF(UPPER(Planung!CM36)="H",$C36/2,0)))))))</f>
        <v>0</v>
      </c>
      <c r="CN36" s="27">
        <f>IF($A36="",0,IF(Mitarbeiter!$G$34=FALSE,0,IF(AND(Mitarbeiter!$E$34&lt;&gt;"",CN$5+6&lt;Mitarbeiter!$E$34),0,IF(AND(Mitarbeiter!$F$34&lt;&gt;"",CN$5&gt;Mitarbeiter!$F$34),0,IF(Planung!CN36="",$C36,IF(ISNUMBER(Planung!CN36),Planung!CN36,IF(UPPER(Planung!CN36)="H",$C36/2,0)))))))</f>
        <v>0</v>
      </c>
      <c r="CO36" s="27">
        <f>IF($A36="",0,IF(Mitarbeiter!$G$34=FALSE,0,IF(AND(Mitarbeiter!$E$34&lt;&gt;"",CO$5+6&lt;Mitarbeiter!$E$34),0,IF(AND(Mitarbeiter!$F$34&lt;&gt;"",CO$5&gt;Mitarbeiter!$F$34),0,IF(Planung!CO36="",$C36,IF(ISNUMBER(Planung!CO36),Planung!CO36,IF(UPPER(Planung!CO36)="H",$C36/2,0)))))))</f>
        <v>0</v>
      </c>
      <c r="CP36" s="27">
        <f>IF($A36="",0,IF(Mitarbeiter!$G$34=FALSE,0,IF(AND(Mitarbeiter!$E$34&lt;&gt;"",CP$5+6&lt;Mitarbeiter!$E$34),0,IF(AND(Mitarbeiter!$F$34&lt;&gt;"",CP$5&gt;Mitarbeiter!$F$34),0,IF(Planung!CP36="",$C36,IF(ISNUMBER(Planung!CP36),Planung!CP36,IF(UPPER(Planung!CP36)="H",$C36/2,0)))))))</f>
        <v>0</v>
      </c>
      <c r="CQ36" s="27">
        <f>IF($A36="",0,IF(Mitarbeiter!$G$34=FALSE,0,IF(AND(Mitarbeiter!$E$34&lt;&gt;"",CQ$5+6&lt;Mitarbeiter!$E$34),0,IF(AND(Mitarbeiter!$F$34&lt;&gt;"",CQ$5&gt;Mitarbeiter!$F$34),0,IF(Planung!CQ36="",$C36,IF(ISNUMBER(Planung!CQ36),Planung!CQ36,IF(UPPER(Planung!CQ36)="H",$C36/2,0)))))))</f>
        <v>0</v>
      </c>
      <c r="CR36" s="27">
        <f>IF($A36="",0,IF(Mitarbeiter!$G$34=FALSE,0,IF(AND(Mitarbeiter!$E$34&lt;&gt;"",CR$5+6&lt;Mitarbeiter!$E$34),0,IF(AND(Mitarbeiter!$F$34&lt;&gt;"",CR$5&gt;Mitarbeiter!$F$34),0,IF(Planung!CR36="",$C36,IF(ISNUMBER(Planung!CR36),Planung!CR36,IF(UPPER(Planung!CR36)="H",$C36/2,0)))))))</f>
        <v>0</v>
      </c>
      <c r="CS36" s="27">
        <f>IF($A36="",0,IF(Mitarbeiter!$G$34=FALSE,0,IF(AND(Mitarbeiter!$E$34&lt;&gt;"",CS$5+6&lt;Mitarbeiter!$E$34),0,IF(AND(Mitarbeiter!$F$34&lt;&gt;"",CS$5&gt;Mitarbeiter!$F$34),0,IF(Planung!CS36="",$C36,IF(ISNUMBER(Planung!CS36),Planung!CS36,IF(UPPER(Planung!CS36)="H",$C36/2,0)))))))</f>
        <v>0</v>
      </c>
      <c r="CT36" s="27">
        <f>IF($A36="",0,IF(Mitarbeiter!$G$34=FALSE,0,IF(AND(Mitarbeiter!$E$34&lt;&gt;"",CT$5+6&lt;Mitarbeiter!$E$34),0,IF(AND(Mitarbeiter!$F$34&lt;&gt;"",CT$5&gt;Mitarbeiter!$F$34),0,IF(Planung!CT36="",$C36,IF(ISNUMBER(Planung!CT36),Planung!CT36,IF(UPPER(Planung!CT36)="H",$C36/2,0)))))))</f>
        <v>0</v>
      </c>
      <c r="CU36" s="27">
        <f>IF($A36="",0,IF(Mitarbeiter!$G$34=FALSE,0,IF(AND(Mitarbeiter!$E$34&lt;&gt;"",CU$5+6&lt;Mitarbeiter!$E$34),0,IF(AND(Mitarbeiter!$F$34&lt;&gt;"",CU$5&gt;Mitarbeiter!$F$34),0,IF(Planung!CU36="",$C36,IF(ISNUMBER(Planung!CU36),Planung!CU36,IF(UPPER(Planung!CU36)="H",$C36/2,0)))))))</f>
        <v>0</v>
      </c>
      <c r="CV36" s="27">
        <f>IF($A36="",0,IF(Mitarbeiter!$G$34=FALSE,0,IF(AND(Mitarbeiter!$E$34&lt;&gt;"",CV$5+6&lt;Mitarbeiter!$E$34),0,IF(AND(Mitarbeiter!$F$34&lt;&gt;"",CV$5&gt;Mitarbeiter!$F$34),0,IF(Planung!CV36="",$C36,IF(ISNUMBER(Planung!CV36),Planung!CV36,IF(UPPER(Planung!CV36)="H",$C36/2,0)))))))</f>
        <v>0</v>
      </c>
      <c r="CW36" s="27">
        <f>IF($A36="",0,IF(Mitarbeiter!$G$34=FALSE,0,IF(AND(Mitarbeiter!$E$34&lt;&gt;"",CW$5+6&lt;Mitarbeiter!$E$34),0,IF(AND(Mitarbeiter!$F$34&lt;&gt;"",CW$5&gt;Mitarbeiter!$F$34),0,IF(Planung!CW36="",$C36,IF(ISNUMBER(Planung!CW36),Planung!CW36,IF(UPPER(Planung!CW36)="H",$C36/2,0)))))))</f>
        <v>0</v>
      </c>
      <c r="CX36" s="27">
        <f>IF($A36="",0,IF(Mitarbeiter!$G$34=FALSE,0,IF(AND(Mitarbeiter!$E$34&lt;&gt;"",CX$5+6&lt;Mitarbeiter!$E$34),0,IF(AND(Mitarbeiter!$F$34&lt;&gt;"",CX$5&gt;Mitarbeiter!$F$34),0,IF(Planung!CX36="",$C36,IF(ISNUMBER(Planung!CX36),Planung!CX36,IF(UPPER(Planung!CX36)="H",$C36/2,0)))))))</f>
        <v>0</v>
      </c>
      <c r="CY36" s="27">
        <f>IF($A36="",0,IF(Mitarbeiter!$G$34=FALSE,0,IF(AND(Mitarbeiter!$E$34&lt;&gt;"",CY$5+6&lt;Mitarbeiter!$E$34),0,IF(AND(Mitarbeiter!$F$34&lt;&gt;"",CY$5&gt;Mitarbeiter!$F$34),0,IF(Planung!CY36="",$C36,IF(ISNUMBER(Planung!CY36),Planung!CY36,IF(UPPER(Planung!CY36)="H",$C36/2,0)))))))</f>
        <v>0</v>
      </c>
      <c r="CZ36" s="27">
        <f>IF($A36="",0,IF(Mitarbeiter!$G$34=FALSE,0,IF(AND(Mitarbeiter!$E$34&lt;&gt;"",CZ$5+6&lt;Mitarbeiter!$E$34),0,IF(AND(Mitarbeiter!$F$34&lt;&gt;"",CZ$5&gt;Mitarbeiter!$F$34),0,IF(Planung!CZ36="",$C36,IF(ISNUMBER(Planung!CZ36),Planung!CZ36,IF(UPPER(Planung!CZ36)="H",$C36/2,0)))))))</f>
        <v>0</v>
      </c>
      <c r="DA36" s="27">
        <f>IF($A36="",0,IF(Mitarbeiter!$G$34=FALSE,0,IF(AND(Mitarbeiter!$E$34&lt;&gt;"",DA$5+6&lt;Mitarbeiter!$E$34),0,IF(AND(Mitarbeiter!$F$34&lt;&gt;"",DA$5&gt;Mitarbeiter!$F$34),0,IF(Planung!DA36="",$C36,IF(ISNUMBER(Planung!DA36),Planung!DA36,IF(UPPER(Planung!DA36)="H",$C36/2,0)))))))</f>
        <v>0</v>
      </c>
      <c r="DB36" s="27">
        <f>IF($A36="",0,IF(Mitarbeiter!$G$34=FALSE,0,IF(AND(Mitarbeiter!$E$34&lt;&gt;"",DB$5+6&lt;Mitarbeiter!$E$34),0,IF(AND(Mitarbeiter!$F$34&lt;&gt;"",DB$5&gt;Mitarbeiter!$F$34),0,IF(Planung!DB36="",$C36,IF(ISNUMBER(Planung!DB36),Planung!DB36,IF(UPPER(Planung!DB36)="H",$C36/2,0)))))))</f>
        <v>0</v>
      </c>
      <c r="DC36" s="27">
        <f>IF($A36="",0,IF(Mitarbeiter!$G$34=FALSE,0,IF(AND(Mitarbeiter!$E$34&lt;&gt;"",DC$5+6&lt;Mitarbeiter!$E$34),0,IF(AND(Mitarbeiter!$F$34&lt;&gt;"",DC$5&gt;Mitarbeiter!$F$34),0,IF(Planung!DC36="",$C36,IF(ISNUMBER(Planung!DC36),Planung!DC36,IF(UPPER(Planung!DC36)="H",$C36/2,0)))))))</f>
        <v>0</v>
      </c>
      <c r="DD36" s="27">
        <f>IF($A36="",0,IF(Mitarbeiter!$G$34=FALSE,0,IF(AND(Mitarbeiter!$E$34&lt;&gt;"",DD$5+6&lt;Mitarbeiter!$E$34),0,IF(AND(Mitarbeiter!$F$34&lt;&gt;"",DD$5&gt;Mitarbeiter!$F$34),0,IF(Planung!DD36="",$C36,IF(ISNUMBER(Planung!DD36),Planung!DD36,IF(UPPER(Planung!DD36)="H",$C36/2,0)))))))</f>
        <v>0</v>
      </c>
      <c r="DE36" s="27">
        <f>IF($A36="",0,IF(Mitarbeiter!$G$34=FALSE,0,IF(AND(Mitarbeiter!$E$34&lt;&gt;"",DE$5+6&lt;Mitarbeiter!$E$34),0,IF(AND(Mitarbeiter!$F$34&lt;&gt;"",DE$5&gt;Mitarbeiter!$F$34),0,IF(Planung!DE36="",$C36,IF(ISNUMBER(Planung!DE36),Planung!DE36,IF(UPPER(Planung!DE36)="H",$C36/2,0)))))))</f>
        <v>0</v>
      </c>
      <c r="DF36" s="27">
        <f>IF($A36="",0,IF(Mitarbeiter!$G$34=FALSE,0,IF(AND(Mitarbeiter!$E$34&lt;&gt;"",DF$5+6&lt;Mitarbeiter!$E$34),0,IF(AND(Mitarbeiter!$F$34&lt;&gt;"",DF$5&gt;Mitarbeiter!$F$34),0,IF(Planung!DF36="",$C36,IF(ISNUMBER(Planung!DF36),Planung!DF36,IF(UPPER(Planung!DF36)="H",$C36/2,0)))))))</f>
        <v>0</v>
      </c>
      <c r="DG36" s="27">
        <f>IF($A36="",0,IF(Mitarbeiter!$G$34=FALSE,0,IF(AND(Mitarbeiter!$E$34&lt;&gt;"",DG$5+6&lt;Mitarbeiter!$E$34),0,IF(AND(Mitarbeiter!$F$34&lt;&gt;"",DG$5&gt;Mitarbeiter!$F$34),0,IF(Planung!DG36="",$C36,IF(ISNUMBER(Planung!DG36),Planung!DG36,IF(UPPER(Planung!DG36)="H",$C36/2,0)))))))</f>
        <v>0</v>
      </c>
      <c r="DH36" s="27">
        <f>IF($A36="",0,IF(Mitarbeiter!$G$34=FALSE,0,IF(AND(Mitarbeiter!$E$34&lt;&gt;"",DH$5+6&lt;Mitarbeiter!$E$34),0,IF(AND(Mitarbeiter!$F$34&lt;&gt;"",DH$5&gt;Mitarbeiter!$F$34),0,IF(Planung!DH36="",$C36,IF(ISNUMBER(Planung!DH36),Planung!DH36,IF(UPPER(Planung!DH36)="H",$C36/2,0)))))))</f>
        <v>0</v>
      </c>
      <c r="DI36" s="27">
        <f>IF($A36="",0,IF(Mitarbeiter!$G$34=FALSE,0,IF(AND(Mitarbeiter!$E$34&lt;&gt;"",DI$5+6&lt;Mitarbeiter!$E$34),0,IF(AND(Mitarbeiter!$F$34&lt;&gt;"",DI$5&gt;Mitarbeiter!$F$34),0,IF(Planung!DI36="",$C36,IF(ISNUMBER(Planung!DI36),Planung!DI36,IF(UPPER(Planung!DI36)="H",$C36/2,0)))))))</f>
        <v>0</v>
      </c>
      <c r="DJ36" s="27">
        <f>IF($A36="",0,IF(Mitarbeiter!$G$34=FALSE,0,IF(AND(Mitarbeiter!$E$34&lt;&gt;"",DJ$5+6&lt;Mitarbeiter!$E$34),0,IF(AND(Mitarbeiter!$F$34&lt;&gt;"",DJ$5&gt;Mitarbeiter!$F$34),0,IF(Planung!DJ36="",$C36,IF(ISNUMBER(Planung!DJ36),Planung!DJ36,IF(UPPER(Planung!DJ36)="H",$C36/2,0)))))))</f>
        <v>0</v>
      </c>
      <c r="DK36" s="27">
        <f>IF($A36="",0,IF(Mitarbeiter!$G$34=FALSE,0,IF(AND(Mitarbeiter!$E$34&lt;&gt;"",DK$5+6&lt;Mitarbeiter!$E$34),0,IF(AND(Mitarbeiter!$F$34&lt;&gt;"",DK$5&gt;Mitarbeiter!$F$34),0,IF(Planung!DK36="",$C36,IF(ISNUMBER(Planung!DK36),Planung!DK36,IF(UPPER(Planung!DK36)="H",$C36/2,0)))))))</f>
        <v>0</v>
      </c>
      <c r="DL36" s="27">
        <f>IF($A36="",0,IF(Mitarbeiter!$G$34=FALSE,0,IF(AND(Mitarbeiter!$E$34&lt;&gt;"",DL$5+6&lt;Mitarbeiter!$E$34),0,IF(AND(Mitarbeiter!$F$34&lt;&gt;"",DL$5&gt;Mitarbeiter!$F$34),0,IF(Planung!DL36="",$C36,IF(ISNUMBER(Planung!DL36),Planung!DL36,IF(UPPER(Planung!DL36)="H",$C36/2,0)))))))</f>
        <v>0</v>
      </c>
      <c r="DM36" s="27">
        <f>IF($A36="",0,IF(Mitarbeiter!$G$34=FALSE,0,IF(AND(Mitarbeiter!$E$34&lt;&gt;"",DM$5+6&lt;Mitarbeiter!$E$34),0,IF(AND(Mitarbeiter!$F$34&lt;&gt;"",DM$5&gt;Mitarbeiter!$F$34),0,IF(Planung!DM36="",$C36,IF(ISNUMBER(Planung!DM36),Planung!DM36,IF(UPPER(Planung!DM36)="H",$C36/2,0)))))))</f>
        <v>0</v>
      </c>
      <c r="DN36" s="27">
        <f>IF($A36="",0,IF(Mitarbeiter!$G$34=FALSE,0,IF(AND(Mitarbeiter!$E$34&lt;&gt;"",DN$5+6&lt;Mitarbeiter!$E$34),0,IF(AND(Mitarbeiter!$F$34&lt;&gt;"",DN$5&gt;Mitarbeiter!$F$34),0,IF(Planung!DN36="",$C36,IF(ISNUMBER(Planung!DN36),Planung!DN36,IF(UPPER(Planung!DN36)="H",$C36/2,0)))))))</f>
        <v>0</v>
      </c>
      <c r="DO36" s="27">
        <f>IF($A36="",0,IF(Mitarbeiter!$G$34=FALSE,0,IF(AND(Mitarbeiter!$E$34&lt;&gt;"",DO$5+6&lt;Mitarbeiter!$E$34),0,IF(AND(Mitarbeiter!$F$34&lt;&gt;"",DO$5&gt;Mitarbeiter!$F$34),0,IF(Planung!DO36="",$C36,IF(ISNUMBER(Planung!DO36),Planung!DO36,IF(UPPER(Planung!DO36)="H",$C36/2,0)))))))</f>
        <v>0</v>
      </c>
      <c r="DP36" s="27">
        <f>IF($A36="",0,IF(Mitarbeiter!$G$34=FALSE,0,IF(AND(Mitarbeiter!$E$34&lt;&gt;"",DP$5+6&lt;Mitarbeiter!$E$34),0,IF(AND(Mitarbeiter!$F$34&lt;&gt;"",DP$5&gt;Mitarbeiter!$F$34),0,IF(Planung!DP36="",$C36,IF(ISNUMBER(Planung!DP36),Planung!DP36,IF(UPPER(Planung!DP36)="H",$C36/2,0)))))))</f>
        <v>0</v>
      </c>
      <c r="DQ36" s="27">
        <f>IF($A36="",0,IF(Mitarbeiter!$G$34=FALSE,0,IF(AND(Mitarbeiter!$E$34&lt;&gt;"",DQ$5+6&lt;Mitarbeiter!$E$34),0,IF(AND(Mitarbeiter!$F$34&lt;&gt;"",DQ$5&gt;Mitarbeiter!$F$34),0,IF(Planung!DQ36="",$C36,IF(ISNUMBER(Planung!DQ36),Planung!DQ36,IF(UPPER(Planung!DQ36)="H",$C36/2,0)))))))</f>
        <v>0</v>
      </c>
      <c r="DR36" s="27">
        <f>IF($A36="",0,IF(Mitarbeiter!$G$34=FALSE,0,IF(AND(Mitarbeiter!$E$34&lt;&gt;"",DR$5+6&lt;Mitarbeiter!$E$34),0,IF(AND(Mitarbeiter!$F$34&lt;&gt;"",DR$5&gt;Mitarbeiter!$F$34),0,IF(Planung!DR36="",$C36,IF(ISNUMBER(Planung!DR36),Planung!DR36,IF(UPPER(Planung!DR36)="H",$C36/2,0)))))))</f>
        <v>0</v>
      </c>
      <c r="DS36" s="27">
        <f>IF($A36="",0,IF(Mitarbeiter!$G$34=FALSE,0,IF(AND(Mitarbeiter!$E$34&lt;&gt;"",DS$5+6&lt;Mitarbeiter!$E$34),0,IF(AND(Mitarbeiter!$F$34&lt;&gt;"",DS$5&gt;Mitarbeiter!$F$34),0,IF(Planung!DS36="",$C36,IF(ISNUMBER(Planung!DS36),Planung!DS36,IF(UPPER(Planung!DS36)="H",$C36/2,0)))))))</f>
        <v>0</v>
      </c>
      <c r="DT36" s="27">
        <f>IF($A36="",0,IF(Mitarbeiter!$G$34=FALSE,0,IF(AND(Mitarbeiter!$E$34&lt;&gt;"",DT$5+6&lt;Mitarbeiter!$E$34),0,IF(AND(Mitarbeiter!$F$34&lt;&gt;"",DT$5&gt;Mitarbeiter!$F$34),0,IF(Planung!DT36="",$C36,IF(ISNUMBER(Planung!DT36),Planung!DT36,IF(UPPER(Planung!DT36)="H",$C36/2,0)))))))</f>
        <v>0</v>
      </c>
      <c r="DU36" s="27">
        <f>IF($A36="",0,IF(Mitarbeiter!$G$34=FALSE,0,IF(AND(Mitarbeiter!$E$34&lt;&gt;"",DU$5+6&lt;Mitarbeiter!$E$34),0,IF(AND(Mitarbeiter!$F$34&lt;&gt;"",DU$5&gt;Mitarbeiter!$F$34),0,IF(Planung!DU36="",$C36,IF(ISNUMBER(Planung!DU36),Planung!DU36,IF(UPPER(Planung!DU36)="H",$C36/2,0)))))))</f>
        <v>0</v>
      </c>
      <c r="DV36" s="27">
        <f>IF($A36="",0,IF(Mitarbeiter!$G$34=FALSE,0,IF(AND(Mitarbeiter!$E$34&lt;&gt;"",DV$5+6&lt;Mitarbeiter!$E$34),0,IF(AND(Mitarbeiter!$F$34&lt;&gt;"",DV$5&gt;Mitarbeiter!$F$34),0,IF(Planung!DV36="",$C36,IF(ISNUMBER(Planung!DV36),Planung!DV36,IF(UPPER(Planung!DV36)="H",$C36/2,0)))))))</f>
        <v>0</v>
      </c>
      <c r="DW36" s="27">
        <f>IF($A36="",0,IF(Mitarbeiter!$G$34=FALSE,0,IF(AND(Mitarbeiter!$E$34&lt;&gt;"",DW$5+6&lt;Mitarbeiter!$E$34),0,IF(AND(Mitarbeiter!$F$34&lt;&gt;"",DW$5&gt;Mitarbeiter!$F$34),0,IF(Planung!DW36="",$C36,IF(ISNUMBER(Planung!DW36),Planung!DW36,IF(UPPER(Planung!DW36)="H",$C36/2,0)))))))</f>
        <v>0</v>
      </c>
      <c r="DX36" s="27">
        <f>IF($A36="",0,IF(Mitarbeiter!$G$34=FALSE,0,IF(AND(Mitarbeiter!$E$34&lt;&gt;"",DX$5+6&lt;Mitarbeiter!$E$34),0,IF(AND(Mitarbeiter!$F$34&lt;&gt;"",DX$5&gt;Mitarbeiter!$F$34),0,IF(Planung!DX36="",$C36,IF(ISNUMBER(Planung!DX36),Planung!DX36,IF(UPPER(Planung!DX36)="H",$C36/2,0)))))))</f>
        <v>0</v>
      </c>
      <c r="DY36" s="27">
        <f>IF($A36="",0,IF(Mitarbeiter!$G$34=FALSE,0,IF(AND(Mitarbeiter!$E$34&lt;&gt;"",DY$5+6&lt;Mitarbeiter!$E$34),0,IF(AND(Mitarbeiter!$F$34&lt;&gt;"",DY$5&gt;Mitarbeiter!$F$34),0,IF(Planung!DY36="",$C36,IF(ISNUMBER(Planung!DY36),Planung!DY36,IF(UPPER(Planung!DY36)="H",$C36/2,0)))))))</f>
        <v>0</v>
      </c>
      <c r="DZ36" s="27">
        <f>IF($A36="",0,IF(Mitarbeiter!$G$34=FALSE,0,IF(AND(Mitarbeiter!$E$34&lt;&gt;"",DZ$5+6&lt;Mitarbeiter!$E$34),0,IF(AND(Mitarbeiter!$F$34&lt;&gt;"",DZ$5&gt;Mitarbeiter!$F$34),0,IF(Planung!DZ36="",$C36,IF(ISNUMBER(Planung!DZ36),Planung!DZ36,IF(UPPER(Planung!DZ36)="H",$C36/2,0)))))))</f>
        <v>0</v>
      </c>
      <c r="EA36" s="27">
        <f>IF($A36="",0,IF(Mitarbeiter!$G$34=FALSE,0,IF(AND(Mitarbeiter!$E$34&lt;&gt;"",EA$5+6&lt;Mitarbeiter!$E$34),0,IF(AND(Mitarbeiter!$F$34&lt;&gt;"",EA$5&gt;Mitarbeiter!$F$34),0,IF(Planung!EA36="",$C36,IF(ISNUMBER(Planung!EA36),Planung!EA36,IF(UPPER(Planung!EA36)="H",$C36/2,0)))))))</f>
        <v>0</v>
      </c>
      <c r="EB36" s="27">
        <f>IF($A36="",0,IF(Mitarbeiter!$G$34=FALSE,0,IF(AND(Mitarbeiter!$E$34&lt;&gt;"",EB$5+6&lt;Mitarbeiter!$E$34),0,IF(AND(Mitarbeiter!$F$34&lt;&gt;"",EB$5&gt;Mitarbeiter!$F$34),0,IF(Planung!EB36="",$C36,IF(ISNUMBER(Planung!EB36),Planung!EB36,IF(UPPER(Planung!EB36)="H",$C36/2,0)))))))</f>
        <v>0</v>
      </c>
      <c r="EC36" s="27">
        <f>IF($A36="",0,IF(Mitarbeiter!$G$34=FALSE,0,IF(AND(Mitarbeiter!$E$34&lt;&gt;"",EC$5+6&lt;Mitarbeiter!$E$34),0,IF(AND(Mitarbeiter!$F$34&lt;&gt;"",EC$5&gt;Mitarbeiter!$F$34),0,IF(Planung!EC36="",$C36,IF(ISNUMBER(Planung!EC36),Planung!EC36,IF(UPPER(Planung!EC36)="H",$C36/2,0)))))))</f>
        <v>0</v>
      </c>
      <c r="ED36" s="27">
        <f>IF($A36="",0,IF(Mitarbeiter!$G$34=FALSE,0,IF(AND(Mitarbeiter!$E$34&lt;&gt;"",ED$5+6&lt;Mitarbeiter!$E$34),0,IF(AND(Mitarbeiter!$F$34&lt;&gt;"",ED$5&gt;Mitarbeiter!$F$34),0,IF(Planung!ED36="",$C36,IF(ISNUMBER(Planung!ED36),Planung!ED36,IF(UPPER(Planung!ED36)="H",$C36/2,0)))))))</f>
        <v>0</v>
      </c>
      <c r="EE36" s="27">
        <f>IF($A36="",0,IF(Mitarbeiter!$G$34=FALSE,0,IF(AND(Mitarbeiter!$E$34&lt;&gt;"",EE$5+6&lt;Mitarbeiter!$E$34),0,IF(AND(Mitarbeiter!$F$34&lt;&gt;"",EE$5&gt;Mitarbeiter!$F$34),0,IF(Planung!EE36="",$C36,IF(ISNUMBER(Planung!EE36),Planung!EE36,IF(UPPER(Planung!EE36)="H",$C36/2,0)))))))</f>
        <v>0</v>
      </c>
      <c r="EF36" s="27">
        <f>IF($A36="",0,IF(Mitarbeiter!$G$34=FALSE,0,IF(AND(Mitarbeiter!$E$34&lt;&gt;"",EF$5+6&lt;Mitarbeiter!$E$34),0,IF(AND(Mitarbeiter!$F$34&lt;&gt;"",EF$5&gt;Mitarbeiter!$F$34),0,IF(Planung!EF36="",$C36,IF(ISNUMBER(Planung!EF36),Planung!EF36,IF(UPPER(Planung!EF36)="H",$C36/2,0)))))))</f>
        <v>0</v>
      </c>
      <c r="EG36" s="27">
        <f>IF($A36="",0,IF(Mitarbeiter!$G$34=FALSE,0,IF(AND(Mitarbeiter!$E$34&lt;&gt;"",EG$5+6&lt;Mitarbeiter!$E$34),0,IF(AND(Mitarbeiter!$F$34&lt;&gt;"",EG$5&gt;Mitarbeiter!$F$34),0,IF(Planung!EG36="",$C36,IF(ISNUMBER(Planung!EG36),Planung!EG36,IF(UPPER(Planung!EG36)="H",$C36/2,0)))))))</f>
        <v>0</v>
      </c>
      <c r="EH36" s="27">
        <f>IF($A36="",0,IF(Mitarbeiter!$G$34=FALSE,0,IF(AND(Mitarbeiter!$E$34&lt;&gt;"",EH$5+6&lt;Mitarbeiter!$E$34),0,IF(AND(Mitarbeiter!$F$34&lt;&gt;"",EH$5&gt;Mitarbeiter!$F$34),0,IF(Planung!EH36="",$C36,IF(ISNUMBER(Planung!EH36),Planung!EH36,IF(UPPER(Planung!EH36)="H",$C36/2,0)))))))</f>
        <v>0</v>
      </c>
      <c r="EI36" s="27">
        <f>IF($A36="",0,IF(Mitarbeiter!$G$34=FALSE,0,IF(AND(Mitarbeiter!$E$34&lt;&gt;"",EI$5+6&lt;Mitarbeiter!$E$34),0,IF(AND(Mitarbeiter!$F$34&lt;&gt;"",EI$5&gt;Mitarbeiter!$F$34),0,IF(Planung!EI36="",$C36,IF(ISNUMBER(Planung!EI36),Planung!EI36,IF(UPPER(Planung!EI36)="H",$C36/2,0)))))))</f>
        <v>0</v>
      </c>
      <c r="EJ36" s="27">
        <f>IF($A36="",0,IF(Mitarbeiter!$G$34=FALSE,0,IF(AND(Mitarbeiter!$E$34&lt;&gt;"",EJ$5+6&lt;Mitarbeiter!$E$34),0,IF(AND(Mitarbeiter!$F$34&lt;&gt;"",EJ$5&gt;Mitarbeiter!$F$34),0,IF(Planung!EJ36="",$C36,IF(ISNUMBER(Planung!EJ36),Planung!EJ36,IF(UPPER(Planung!EJ36)="H",$C36/2,0)))))))</f>
        <v>0</v>
      </c>
      <c r="EK36" s="27">
        <f>IF($A36="",0,IF(Mitarbeiter!$G$34=FALSE,0,IF(AND(Mitarbeiter!$E$34&lt;&gt;"",EK$5+6&lt;Mitarbeiter!$E$34),0,IF(AND(Mitarbeiter!$F$34&lt;&gt;"",EK$5&gt;Mitarbeiter!$F$34),0,IF(Planung!EK36="",$C36,IF(ISNUMBER(Planung!EK36),Planung!EK36,IF(UPPER(Planung!EK36)="H",$C36/2,0)))))))</f>
        <v>0</v>
      </c>
      <c r="EL36" s="27">
        <f>IF($A36="",0,IF(Mitarbeiter!$G$34=FALSE,0,IF(AND(Mitarbeiter!$E$34&lt;&gt;"",EL$5+6&lt;Mitarbeiter!$E$34),0,IF(AND(Mitarbeiter!$F$34&lt;&gt;"",EL$5&gt;Mitarbeiter!$F$34),0,IF(Planung!EL36="",$C36,IF(ISNUMBER(Planung!EL36),Planung!EL36,IF(UPPER(Planung!EL36)="H",$C36/2,0)))))))</f>
        <v>0</v>
      </c>
      <c r="EM36" s="27">
        <f>IF($A36="",0,IF(Mitarbeiter!$G$34=FALSE,0,IF(AND(Mitarbeiter!$E$34&lt;&gt;"",EM$5+6&lt;Mitarbeiter!$E$34),0,IF(AND(Mitarbeiter!$F$34&lt;&gt;"",EM$5&gt;Mitarbeiter!$F$34),0,IF(Planung!EM36="",$C36,IF(ISNUMBER(Planung!EM36),Planung!EM36,IF(UPPER(Planung!EM36)="H",$C36/2,0)))))))</f>
        <v>0</v>
      </c>
      <c r="EN36" s="27">
        <f>IF($A36="",0,IF(Mitarbeiter!$G$34=FALSE,0,IF(AND(Mitarbeiter!$E$34&lt;&gt;"",EN$5+6&lt;Mitarbeiter!$E$34),0,IF(AND(Mitarbeiter!$F$34&lt;&gt;"",EN$5&gt;Mitarbeiter!$F$34),0,IF(Planung!EN36="",$C36,IF(ISNUMBER(Planung!EN36),Planung!EN36,IF(UPPER(Planung!EN36)="H",$C36/2,0)))))))</f>
        <v>0</v>
      </c>
      <c r="EO36" s="27">
        <f>IF($A36="",0,IF(Mitarbeiter!$G$34=FALSE,0,IF(AND(Mitarbeiter!$E$34&lt;&gt;"",EO$5+6&lt;Mitarbeiter!$E$34),0,IF(AND(Mitarbeiter!$F$34&lt;&gt;"",EO$5&gt;Mitarbeiter!$F$34),0,IF(Planung!EO36="",$C36,IF(ISNUMBER(Planung!EO36),Planung!EO36,IF(UPPER(Planung!EO36)="H",$C36/2,0)))))))</f>
        <v>0</v>
      </c>
      <c r="EP36" s="27">
        <f>IF($A36="",0,IF(Mitarbeiter!$G$34=FALSE,0,IF(AND(Mitarbeiter!$E$34&lt;&gt;"",EP$5+6&lt;Mitarbeiter!$E$34),0,IF(AND(Mitarbeiter!$F$34&lt;&gt;"",EP$5&gt;Mitarbeiter!$F$34),0,IF(Planung!EP36="",$C36,IF(ISNUMBER(Planung!EP36),Planung!EP36,IF(UPPER(Planung!EP36)="H",$C36/2,0)))))))</f>
        <v>0</v>
      </c>
      <c r="EQ36" s="27">
        <f>IF($A36="",0,IF(Mitarbeiter!$G$34=FALSE,0,IF(AND(Mitarbeiter!$E$34&lt;&gt;"",EQ$5+6&lt;Mitarbeiter!$E$34),0,IF(AND(Mitarbeiter!$F$34&lt;&gt;"",EQ$5&gt;Mitarbeiter!$F$34),0,IF(Planung!EQ36="",$C36,IF(ISNUMBER(Planung!EQ36),Planung!EQ36,IF(UPPER(Planung!EQ36)="H",$C36/2,0)))))))</f>
        <v>0</v>
      </c>
      <c r="ER36" s="27">
        <f>IF($A36="",0,IF(Mitarbeiter!$G$34=FALSE,0,IF(AND(Mitarbeiter!$E$34&lt;&gt;"",ER$5+6&lt;Mitarbeiter!$E$34),0,IF(AND(Mitarbeiter!$F$34&lt;&gt;"",ER$5&gt;Mitarbeiter!$F$34),0,IF(Planung!ER36="",$C36,IF(ISNUMBER(Planung!ER36),Planung!ER36,IF(UPPER(Planung!ER36)="H",$C36/2,0)))))))</f>
        <v>0</v>
      </c>
      <c r="ES36" s="27">
        <f>IF($A36="",0,IF(Mitarbeiter!$G$34=FALSE,0,IF(AND(Mitarbeiter!$E$34&lt;&gt;"",ES$5+6&lt;Mitarbeiter!$E$34),0,IF(AND(Mitarbeiter!$F$34&lt;&gt;"",ES$5&gt;Mitarbeiter!$F$34),0,IF(Planung!ES36="",$C36,IF(ISNUMBER(Planung!ES36),Planung!ES36,IF(UPPER(Planung!ES36)="H",$C36/2,0)))))))</f>
        <v>0</v>
      </c>
      <c r="ET36" s="27">
        <f>IF($A36="",0,IF(Mitarbeiter!$G$34=FALSE,0,IF(AND(Mitarbeiter!$E$34&lt;&gt;"",ET$5+6&lt;Mitarbeiter!$E$34),0,IF(AND(Mitarbeiter!$F$34&lt;&gt;"",ET$5&gt;Mitarbeiter!$F$34),0,IF(Planung!ET36="",$C36,IF(ISNUMBER(Planung!ET36),Planung!ET36,IF(UPPER(Planung!ET36)="H",$C36/2,0)))))))</f>
        <v>0</v>
      </c>
      <c r="EU36" s="27">
        <f>IF($A36="",0,IF(Mitarbeiter!$G$34=FALSE,0,IF(AND(Mitarbeiter!$E$34&lt;&gt;"",EU$5+6&lt;Mitarbeiter!$E$34),0,IF(AND(Mitarbeiter!$F$34&lt;&gt;"",EU$5&gt;Mitarbeiter!$F$34),0,IF(Planung!EU36="",$C36,IF(ISNUMBER(Planung!EU36),Planung!EU36,IF(UPPER(Planung!EU36)="H",$C36/2,0)))))))</f>
        <v>0</v>
      </c>
      <c r="EV36" s="27">
        <f>IF($A36="",0,IF(Mitarbeiter!$G$34=FALSE,0,IF(AND(Mitarbeiter!$E$34&lt;&gt;"",EV$5+6&lt;Mitarbeiter!$E$34),0,IF(AND(Mitarbeiter!$F$34&lt;&gt;"",EV$5&gt;Mitarbeiter!$F$34),0,IF(Planung!EV36="",$C36,IF(ISNUMBER(Planung!EV36),Planung!EV36,IF(UPPER(Planung!EV36)="H",$C36/2,0)))))))</f>
        <v>0</v>
      </c>
      <c r="EW36" s="27">
        <f>IF($A36="",0,IF(Mitarbeiter!$G$34=FALSE,0,IF(AND(Mitarbeiter!$E$34&lt;&gt;"",EW$5+6&lt;Mitarbeiter!$E$34),0,IF(AND(Mitarbeiter!$F$34&lt;&gt;"",EW$5&gt;Mitarbeiter!$F$34),0,IF(Planung!EW36="",$C36,IF(ISNUMBER(Planung!EW36),Planung!EW36,IF(UPPER(Planung!EW36)="H",$C36/2,0)))))))</f>
        <v>0</v>
      </c>
      <c r="EX36" s="27">
        <f>IF($A36="",0,IF(Mitarbeiter!$G$34=FALSE,0,IF(AND(Mitarbeiter!$E$34&lt;&gt;"",EX$5+6&lt;Mitarbeiter!$E$34),0,IF(AND(Mitarbeiter!$F$34&lt;&gt;"",EX$5&gt;Mitarbeiter!$F$34),0,IF(Planung!EX36="",$C36,IF(ISNUMBER(Planung!EX36),Planung!EX36,IF(UPPER(Planung!EX36)="H",$C36/2,0)))))))</f>
        <v>0</v>
      </c>
      <c r="EY36" s="27">
        <f>IF($A36="",0,IF(Mitarbeiter!$G$34=FALSE,0,IF(AND(Mitarbeiter!$E$34&lt;&gt;"",EY$5+6&lt;Mitarbeiter!$E$34),0,IF(AND(Mitarbeiter!$F$34&lt;&gt;"",EY$5&gt;Mitarbeiter!$F$34),0,IF(Planung!EY36="",$C36,IF(ISNUMBER(Planung!EY36),Planung!EY36,IF(UPPER(Planung!EY36)="H",$C36/2,0)))))))</f>
        <v>0</v>
      </c>
      <c r="EZ36" s="27">
        <f>IF($A36="",0,IF(Mitarbeiter!$G$34=FALSE,0,IF(AND(Mitarbeiter!$E$34&lt;&gt;"",EZ$5+6&lt;Mitarbeiter!$E$34),0,IF(AND(Mitarbeiter!$F$34&lt;&gt;"",EZ$5&gt;Mitarbeiter!$F$34),0,IF(Planung!EZ36="",$C36,IF(ISNUMBER(Planung!EZ36),Planung!EZ36,IF(UPPER(Planung!EZ36)="H",$C36/2,0)))))))</f>
        <v>0</v>
      </c>
      <c r="FA36" s="27">
        <f>IF($A36="",0,IF(Mitarbeiter!$G$34=FALSE,0,IF(AND(Mitarbeiter!$E$34&lt;&gt;"",FA$5+6&lt;Mitarbeiter!$E$34),0,IF(AND(Mitarbeiter!$F$34&lt;&gt;"",FA$5&gt;Mitarbeiter!$F$34),0,IF(Planung!FA36="",$C36,IF(ISNUMBER(Planung!FA36),Planung!FA36,IF(UPPER(Planung!FA36)="H",$C36/2,0)))))))</f>
        <v>0</v>
      </c>
      <c r="FB36" s="27">
        <f>IF($A36="",0,IF(Mitarbeiter!$G$34=FALSE,0,IF(AND(Mitarbeiter!$E$34&lt;&gt;"",FB$5+6&lt;Mitarbeiter!$E$34),0,IF(AND(Mitarbeiter!$F$34&lt;&gt;"",FB$5&gt;Mitarbeiter!$F$34),0,IF(Planung!FB36="",$C36,IF(ISNUMBER(Planung!FB36),Planung!FB36,IF(UPPER(Planung!FB36)="H",$C36/2,0)))))))</f>
        <v>0</v>
      </c>
      <c r="FC36" s="27">
        <f>IF($A36="",0,IF(Mitarbeiter!$G$34=FALSE,0,IF(AND(Mitarbeiter!$E$34&lt;&gt;"",FC$5+6&lt;Mitarbeiter!$E$34),0,IF(AND(Mitarbeiter!$F$34&lt;&gt;"",FC$5&gt;Mitarbeiter!$F$34),0,IF(Planung!FC36="",$C36,IF(ISNUMBER(Planung!FC36),Planung!FC36,IF(UPPER(Planung!FC36)="H",$C36/2,0)))))))</f>
        <v>0</v>
      </c>
      <c r="FD36" s="27">
        <f>IF($A36="",0,IF(Mitarbeiter!$G$34=FALSE,0,IF(AND(Mitarbeiter!$E$34&lt;&gt;"",FD$5+6&lt;Mitarbeiter!$E$34),0,IF(AND(Mitarbeiter!$F$34&lt;&gt;"",FD$5&gt;Mitarbeiter!$F$34),0,IF(Planung!FD36="",$C36,IF(ISNUMBER(Planung!FD36),Planung!FD36,IF(UPPER(Planung!FD36)="H",$C36/2,0)))))))</f>
        <v>0</v>
      </c>
      <c r="FE36" s="27">
        <f>IF($A36="",0,IF(Mitarbeiter!$G$34=FALSE,0,IF(AND(Mitarbeiter!$E$34&lt;&gt;"",FE$5+6&lt;Mitarbeiter!$E$34),0,IF(AND(Mitarbeiter!$F$34&lt;&gt;"",FE$5&gt;Mitarbeiter!$F$34),0,IF(Planung!FE36="",$C36,IF(ISNUMBER(Planung!FE36),Planung!FE36,IF(UPPER(Planung!FE36)="H",$C36/2,0)))))))</f>
        <v>0</v>
      </c>
      <c r="FF36" s="27">
        <f>IF($A36="",0,IF(Mitarbeiter!$G$34=FALSE,0,IF(AND(Mitarbeiter!$E$34&lt;&gt;"",FF$5+6&lt;Mitarbeiter!$E$34),0,IF(AND(Mitarbeiter!$F$34&lt;&gt;"",FF$5&gt;Mitarbeiter!$F$34),0,IF(Planung!FF36="",$C36,IF(ISNUMBER(Planung!FF36),Planung!FF36,IF(UPPER(Planung!FF36)="H",$C36/2,0)))))))</f>
        <v>0</v>
      </c>
      <c r="FG36" s="27">
        <f>IF($A36="",0,IF(Mitarbeiter!$G$34=FALSE,0,IF(AND(Mitarbeiter!$E$34&lt;&gt;"",FG$5+6&lt;Mitarbeiter!$E$34),0,IF(AND(Mitarbeiter!$F$34&lt;&gt;"",FG$5&gt;Mitarbeiter!$F$34),0,IF(Planung!FG36="",$C36,IF(ISNUMBER(Planung!FG36),Planung!FG36,IF(UPPER(Planung!FG36)="H",$C36/2,0)))))))</f>
        <v>0</v>
      </c>
      <c r="FH36" s="27">
        <f>IF($A36="",0,IF(Mitarbeiter!$G$34=FALSE,0,IF(AND(Mitarbeiter!$E$34&lt;&gt;"",FH$5+6&lt;Mitarbeiter!$E$34),0,IF(AND(Mitarbeiter!$F$34&lt;&gt;"",FH$5&gt;Mitarbeiter!$F$34),0,IF(Planung!FH36="",$C36,IF(ISNUMBER(Planung!FH36),Planung!FH36,IF(UPPER(Planung!FH36)="H",$C36/2,0)))))))</f>
        <v>0</v>
      </c>
      <c r="FI36" s="27">
        <f>IF($A36="",0,IF(Mitarbeiter!$G$34=FALSE,0,IF(AND(Mitarbeiter!$E$34&lt;&gt;"",FI$5+6&lt;Mitarbeiter!$E$34),0,IF(AND(Mitarbeiter!$F$34&lt;&gt;"",FI$5&gt;Mitarbeiter!$F$34),0,IF(Planung!FI36="",$C36,IF(ISNUMBER(Planung!FI36),Planung!FI36,IF(UPPER(Planung!FI36)="H",$C36/2,0)))))))</f>
        <v>0</v>
      </c>
      <c r="FJ36" s="27">
        <f>IF($A36="",0,IF(Mitarbeiter!$G$34=FALSE,0,IF(AND(Mitarbeiter!$E$34&lt;&gt;"",FJ$5+6&lt;Mitarbeiter!$E$34),0,IF(AND(Mitarbeiter!$F$34&lt;&gt;"",FJ$5&gt;Mitarbeiter!$F$34),0,IF(Planung!FJ36="",$C36,IF(ISNUMBER(Planung!FJ36),Planung!FJ36,IF(UPPER(Planung!FJ36)="H",$C36/2,0)))))))</f>
        <v>0</v>
      </c>
      <c r="FK36" s="27">
        <f>IF($A36="",0,IF(Mitarbeiter!$G$34=FALSE,0,IF(AND(Mitarbeiter!$E$34&lt;&gt;"",FK$5+6&lt;Mitarbeiter!$E$34),0,IF(AND(Mitarbeiter!$F$34&lt;&gt;"",FK$5&gt;Mitarbeiter!$F$34),0,IF(Planung!FK36="",$C36,IF(ISNUMBER(Planung!FK36),Planung!FK36,IF(UPPER(Planung!FK36)="H",$C36/2,0)))))))</f>
        <v>0</v>
      </c>
      <c r="FL36" s="27">
        <f>IF($A36="",0,IF(Mitarbeiter!$G$34=FALSE,0,IF(AND(Mitarbeiter!$E$34&lt;&gt;"",FL$5+6&lt;Mitarbeiter!$E$34),0,IF(AND(Mitarbeiter!$F$34&lt;&gt;"",FL$5&gt;Mitarbeiter!$F$34),0,IF(Planung!FL36="",$C36,IF(ISNUMBER(Planung!FL36),Planung!FL36,IF(UPPER(Planung!FL36)="H",$C36/2,0)))))))</f>
        <v>0</v>
      </c>
      <c r="FM36" s="27">
        <f>IF($A36="",0,IF(Mitarbeiter!$G$34=FALSE,0,IF(AND(Mitarbeiter!$E$34&lt;&gt;"",FM$5+6&lt;Mitarbeiter!$E$34),0,IF(AND(Mitarbeiter!$F$34&lt;&gt;"",FM$5&gt;Mitarbeiter!$F$34),0,IF(Planung!FM36="",$C36,IF(ISNUMBER(Planung!FM36),Planung!FM36,IF(UPPER(Planung!FM36)="H",$C36/2,0)))))))</f>
        <v>0</v>
      </c>
      <c r="FN36" s="27">
        <f>IF($A36="",0,IF(Mitarbeiter!$G$34=FALSE,0,IF(AND(Mitarbeiter!$E$34&lt;&gt;"",FN$5+6&lt;Mitarbeiter!$E$34),0,IF(AND(Mitarbeiter!$F$34&lt;&gt;"",FN$5&gt;Mitarbeiter!$F$34),0,IF(Planung!FN36="",$C36,IF(ISNUMBER(Planung!FN36),Planung!FN36,IF(UPPER(Planung!FN36)="H",$C36/2,0)))))))</f>
        <v>0</v>
      </c>
      <c r="FO36" s="27">
        <f>IF($A36="",0,IF(Mitarbeiter!$G$34=FALSE,0,IF(AND(Mitarbeiter!$E$34&lt;&gt;"",FO$5+6&lt;Mitarbeiter!$E$34),0,IF(AND(Mitarbeiter!$F$34&lt;&gt;"",FO$5&gt;Mitarbeiter!$F$34),0,IF(Planung!FO36="",$C36,IF(ISNUMBER(Planung!FO36),Planung!FO36,IF(UPPER(Planung!FO36)="H",$C36/2,0)))))))</f>
        <v>0</v>
      </c>
      <c r="FP36" s="27">
        <f>IF($A36="",0,IF(Mitarbeiter!$G$34=FALSE,0,IF(AND(Mitarbeiter!$E$34&lt;&gt;"",FP$5+6&lt;Mitarbeiter!$E$34),0,IF(AND(Mitarbeiter!$F$34&lt;&gt;"",FP$5&gt;Mitarbeiter!$F$34),0,IF(Planung!FP36="",$C36,IF(ISNUMBER(Planung!FP36),Planung!FP36,IF(UPPER(Planung!FP36)="H",$C36/2,0)))))))</f>
        <v>0</v>
      </c>
      <c r="FQ36" s="27">
        <f>IF($A36="",0,IF(Mitarbeiter!$G$34=FALSE,0,IF(AND(Mitarbeiter!$E$34&lt;&gt;"",FQ$5+6&lt;Mitarbeiter!$E$34),0,IF(AND(Mitarbeiter!$F$34&lt;&gt;"",FQ$5&gt;Mitarbeiter!$F$34),0,IF(Planung!FQ36="",$C36,IF(ISNUMBER(Planung!FQ36),Planung!FQ36,IF(UPPER(Planung!FQ36)="H",$C36/2,0)))))))</f>
        <v>0</v>
      </c>
      <c r="FR36" s="27">
        <f>IF($A36="",0,IF(Mitarbeiter!$G$34=FALSE,0,IF(AND(Mitarbeiter!$E$34&lt;&gt;"",FR$5+6&lt;Mitarbeiter!$E$34),0,IF(AND(Mitarbeiter!$F$34&lt;&gt;"",FR$5&gt;Mitarbeiter!$F$34),0,IF(Planung!FR36="",$C36,IF(ISNUMBER(Planung!FR36),Planung!FR36,IF(UPPER(Planung!FR36)="H",$C36/2,0)))))))</f>
        <v>0</v>
      </c>
      <c r="FS36" s="27">
        <f>IF($A36="",0,IF(Mitarbeiter!$G$34=FALSE,0,IF(AND(Mitarbeiter!$E$34&lt;&gt;"",FS$5+6&lt;Mitarbeiter!$E$34),0,IF(AND(Mitarbeiter!$F$34&lt;&gt;"",FS$5&gt;Mitarbeiter!$F$34),0,IF(Planung!FS36="",$C36,IF(ISNUMBER(Planung!FS36),Planung!FS36,IF(UPPER(Planung!FS36)="H",$C36/2,0)))))))</f>
        <v>0</v>
      </c>
      <c r="FT36" s="27">
        <f>IF($A36="",0,IF(Mitarbeiter!$G$34=FALSE,0,IF(AND(Mitarbeiter!$E$34&lt;&gt;"",FT$5+6&lt;Mitarbeiter!$E$34),0,IF(AND(Mitarbeiter!$F$34&lt;&gt;"",FT$5&gt;Mitarbeiter!$F$34),0,IF(Planung!FT36="",$C36,IF(ISNUMBER(Planung!FT36),Planung!FT36,IF(UPPER(Planung!FT36)="H",$C36/2,0)))))))</f>
        <v>0</v>
      </c>
      <c r="FU36" s="27">
        <f>IF($A36="",0,IF(Mitarbeiter!$G$34=FALSE,0,IF(AND(Mitarbeiter!$E$34&lt;&gt;"",FU$5+6&lt;Mitarbeiter!$E$34),0,IF(AND(Mitarbeiter!$F$34&lt;&gt;"",FU$5&gt;Mitarbeiter!$F$34),0,IF(Planung!FU36="",$C36,IF(ISNUMBER(Planung!FU36),Planung!FU36,IF(UPPER(Planung!FU36)="H",$C36/2,0)))))))</f>
        <v>0</v>
      </c>
      <c r="FV36" s="27">
        <f>IF($A36="",0,IF(Mitarbeiter!$G$34=FALSE,0,IF(AND(Mitarbeiter!$E$34&lt;&gt;"",FV$5+6&lt;Mitarbeiter!$E$34),0,IF(AND(Mitarbeiter!$F$34&lt;&gt;"",FV$5&gt;Mitarbeiter!$F$34),0,IF(Planung!FV36="",$C36,IF(ISNUMBER(Planung!FV36),Planung!FV36,IF(UPPER(Planung!FV36)="H",$C36/2,0)))))))</f>
        <v>0</v>
      </c>
      <c r="FW36" s="27">
        <f>IF($A36="",0,IF(Mitarbeiter!$G$34=FALSE,0,IF(AND(Mitarbeiter!$E$34&lt;&gt;"",FW$5+6&lt;Mitarbeiter!$E$34),0,IF(AND(Mitarbeiter!$F$34&lt;&gt;"",FW$5&gt;Mitarbeiter!$F$34),0,IF(Planung!FW36="",$C36,IF(ISNUMBER(Planung!FW36),Planung!FW36,IF(UPPER(Planung!FW36)="H",$C36/2,0)))))))</f>
        <v>0</v>
      </c>
      <c r="FX36" s="27">
        <f>IF($A36="",0,IF(Mitarbeiter!$G$34=FALSE,0,IF(AND(Mitarbeiter!$E$34&lt;&gt;"",FX$5+6&lt;Mitarbeiter!$E$34),0,IF(AND(Mitarbeiter!$F$34&lt;&gt;"",FX$5&gt;Mitarbeiter!$F$34),0,IF(Planung!FX36="",$C36,IF(ISNUMBER(Planung!FX36),Planung!FX36,IF(UPPER(Planung!FX36)="H",$C36/2,0)))))))</f>
        <v>0</v>
      </c>
      <c r="FY36" s="27">
        <f>IF($A36="",0,IF(Mitarbeiter!$G$34=FALSE,0,IF(AND(Mitarbeiter!$E$34&lt;&gt;"",FY$5+6&lt;Mitarbeiter!$E$34),0,IF(AND(Mitarbeiter!$F$34&lt;&gt;"",FY$5&gt;Mitarbeiter!$F$34),0,IF(Planung!FY36="",$C36,IF(ISNUMBER(Planung!FY36),Planung!FY36,IF(UPPER(Planung!FY36)="H",$C36/2,0)))))))</f>
        <v>0</v>
      </c>
      <c r="FZ36" s="27">
        <f>IF($A36="",0,IF(Mitarbeiter!$G$34=FALSE,0,IF(AND(Mitarbeiter!$E$34&lt;&gt;"",FZ$5+6&lt;Mitarbeiter!$E$34),0,IF(AND(Mitarbeiter!$F$34&lt;&gt;"",FZ$5&gt;Mitarbeiter!$F$34),0,IF(Planung!FZ36="",$C36,IF(ISNUMBER(Planung!FZ36),Planung!FZ36,IF(UPPER(Planung!FZ36)="H",$C36/2,0)))))))</f>
        <v>0</v>
      </c>
      <c r="GA36" s="27">
        <f>IF($A36="",0,IF(Mitarbeiter!$G$34=FALSE,0,IF(AND(Mitarbeiter!$E$34&lt;&gt;"",GA$5+6&lt;Mitarbeiter!$E$34),0,IF(AND(Mitarbeiter!$F$34&lt;&gt;"",GA$5&gt;Mitarbeiter!$F$34),0,IF(Planung!GA36="",$C36,IF(ISNUMBER(Planung!GA36),Planung!GA36,IF(UPPER(Planung!GA36)="H",$C36/2,0)))))))</f>
        <v>0</v>
      </c>
      <c r="GB36" s="27">
        <f>IF($A36="",0,IF(Mitarbeiter!$G$34=FALSE,0,IF(AND(Mitarbeiter!$E$34&lt;&gt;"",GB$5+6&lt;Mitarbeiter!$E$34),0,IF(AND(Mitarbeiter!$F$34&lt;&gt;"",GB$5&gt;Mitarbeiter!$F$34),0,IF(Planung!GB36="",$C36,IF(ISNUMBER(Planung!GB36),Planung!GB36,IF(UPPER(Planung!GB36)="H",$C36/2,0)))))))</f>
        <v>0</v>
      </c>
      <c r="GC36" s="27">
        <f>IF($A36="",0,IF(Mitarbeiter!$G$34=FALSE,0,IF(AND(Mitarbeiter!$E$34&lt;&gt;"",GC$5+6&lt;Mitarbeiter!$E$34),0,IF(AND(Mitarbeiter!$F$34&lt;&gt;"",GC$5&gt;Mitarbeiter!$F$34),0,IF(Planung!GC36="",$C36,IF(ISNUMBER(Planung!GC36),Planung!GC36,IF(UPPER(Planung!GC36)="H",$C36/2,0)))))))</f>
        <v>0</v>
      </c>
      <c r="GD36" s="27">
        <f>IF($A36="",0,IF(Mitarbeiter!$G$34=FALSE,0,IF(AND(Mitarbeiter!$E$34&lt;&gt;"",GD$5+6&lt;Mitarbeiter!$E$34),0,IF(AND(Mitarbeiter!$F$34&lt;&gt;"",GD$5&gt;Mitarbeiter!$F$34),0,IF(Planung!GD36="",$C36,IF(ISNUMBER(Planung!GD36),Planung!GD36,IF(UPPER(Planung!GD36)="H",$C36/2,0)))))))</f>
        <v>0</v>
      </c>
      <c r="GE36" s="27">
        <f>IF($A36="",0,IF(Mitarbeiter!$G$34=FALSE,0,IF(AND(Mitarbeiter!$E$34&lt;&gt;"",GE$5+6&lt;Mitarbeiter!$E$34),0,IF(AND(Mitarbeiter!$F$34&lt;&gt;"",GE$5&gt;Mitarbeiter!$F$34),0,IF(Planung!GE36="",$C36,IF(ISNUMBER(Planung!GE36),Planung!GE36,IF(UPPER(Planung!GE36)="H",$C36/2,0)))))))</f>
        <v>0</v>
      </c>
      <c r="GF36" s="27">
        <f>IF($A36="",0,IF(Mitarbeiter!$G$34=FALSE,0,IF(AND(Mitarbeiter!$E$34&lt;&gt;"",GF$5+6&lt;Mitarbeiter!$E$34),0,IF(AND(Mitarbeiter!$F$34&lt;&gt;"",GF$5&gt;Mitarbeiter!$F$34),0,IF(Planung!GF36="",$C36,IF(ISNUMBER(Planung!GF36),Planung!GF36,IF(UPPER(Planung!GF36)="H",$C36/2,0)))))))</f>
        <v>0</v>
      </c>
      <c r="GG36" s="27">
        <f>IF($A36="",0,IF(Mitarbeiter!$G$34=FALSE,0,IF(AND(Mitarbeiter!$E$34&lt;&gt;"",GG$5+6&lt;Mitarbeiter!$E$34),0,IF(AND(Mitarbeiter!$F$34&lt;&gt;"",GG$5&gt;Mitarbeiter!$F$34),0,IF(Planung!GG36="",$C36,IF(ISNUMBER(Planung!GG36),Planung!GG36,IF(UPPER(Planung!GG36)="H",$C36/2,0)))))))</f>
        <v>0</v>
      </c>
      <c r="GH36" s="27">
        <f>IF($A36="",0,IF(Mitarbeiter!$G$34=FALSE,0,IF(AND(Mitarbeiter!$E$34&lt;&gt;"",GH$5+6&lt;Mitarbeiter!$E$34),0,IF(AND(Mitarbeiter!$F$34&lt;&gt;"",GH$5&gt;Mitarbeiter!$F$34),0,IF(Planung!GH36="",$C36,IF(ISNUMBER(Planung!GH36),Planung!GH36,IF(UPPER(Planung!GH36)="H",$C36/2,0)))))))</f>
        <v>0</v>
      </c>
      <c r="GI36" s="27">
        <f>IF($A36="",0,IF(Mitarbeiter!$G$34=FALSE,0,IF(AND(Mitarbeiter!$E$34&lt;&gt;"",GI$5+6&lt;Mitarbeiter!$E$34),0,IF(AND(Mitarbeiter!$F$34&lt;&gt;"",GI$5&gt;Mitarbeiter!$F$34),0,IF(Planung!GI36="",$C36,IF(ISNUMBER(Planung!GI36),Planung!GI36,IF(UPPER(Planung!GI36)="H",$C36/2,0)))))))</f>
        <v>0</v>
      </c>
      <c r="GJ36" s="27">
        <f>IF($A36="",0,IF(Mitarbeiter!$G$34=FALSE,0,IF(AND(Mitarbeiter!$E$34&lt;&gt;"",GJ$5+6&lt;Mitarbeiter!$E$34),0,IF(AND(Mitarbeiter!$F$34&lt;&gt;"",GJ$5&gt;Mitarbeiter!$F$34),0,IF(Planung!GJ36="",$C36,IF(ISNUMBER(Planung!GJ36),Planung!GJ36,IF(UPPER(Planung!GJ36)="H",$C36/2,0)))))))</f>
        <v>0</v>
      </c>
      <c r="GK36" s="27">
        <f>IF($A36="",0,IF(Mitarbeiter!$G$34=FALSE,0,IF(AND(Mitarbeiter!$E$34&lt;&gt;"",GK$5+6&lt;Mitarbeiter!$E$34),0,IF(AND(Mitarbeiter!$F$34&lt;&gt;"",GK$5&gt;Mitarbeiter!$F$34),0,IF(Planung!GK36="",$C36,IF(ISNUMBER(Planung!GK36),Planung!GK36,IF(UPPER(Planung!GK36)="H",$C36/2,0)))))))</f>
        <v>0</v>
      </c>
      <c r="GL36" s="27">
        <f>IF($A36="",0,IF(Mitarbeiter!$G$34=FALSE,0,IF(AND(Mitarbeiter!$E$34&lt;&gt;"",GL$5+6&lt;Mitarbeiter!$E$34),0,IF(AND(Mitarbeiter!$F$34&lt;&gt;"",GL$5&gt;Mitarbeiter!$F$34),0,IF(Planung!GL36="",$C36,IF(ISNUMBER(Planung!GL36),Planung!GL36,IF(UPPER(Planung!GL36)="H",$C36/2,0)))))))</f>
        <v>0</v>
      </c>
      <c r="GM36" s="27">
        <f>IF($A36="",0,IF(Mitarbeiter!$G$34=FALSE,0,IF(AND(Mitarbeiter!$E$34&lt;&gt;"",GM$5+6&lt;Mitarbeiter!$E$34),0,IF(AND(Mitarbeiter!$F$34&lt;&gt;"",GM$5&gt;Mitarbeiter!$F$34),0,IF(Planung!GM36="",$C36,IF(ISNUMBER(Planung!GM36),Planung!GM36,IF(UPPER(Planung!GM36)="H",$C36/2,0)))))))</f>
        <v>0</v>
      </c>
      <c r="GN36" s="27">
        <f>IF($A36="",0,IF(Mitarbeiter!$G$34=FALSE,0,IF(AND(Mitarbeiter!$E$34&lt;&gt;"",GN$5+6&lt;Mitarbeiter!$E$34),0,IF(AND(Mitarbeiter!$F$34&lt;&gt;"",GN$5&gt;Mitarbeiter!$F$34),0,IF(Planung!GN36="",$C36,IF(ISNUMBER(Planung!GN36),Planung!GN36,IF(UPPER(Planung!GN36)="H",$C36/2,0)))))))</f>
        <v>0</v>
      </c>
      <c r="GO36" s="27">
        <f>IF($A36="",0,IF(Mitarbeiter!$G$34=FALSE,0,IF(AND(Mitarbeiter!$E$34&lt;&gt;"",GO$5+6&lt;Mitarbeiter!$E$34),0,IF(AND(Mitarbeiter!$F$34&lt;&gt;"",GO$5&gt;Mitarbeiter!$F$34),0,IF(Planung!GO36="",$C36,IF(ISNUMBER(Planung!GO36),Planung!GO36,IF(UPPER(Planung!GO36)="H",$C36/2,0)))))))</f>
        <v>0</v>
      </c>
      <c r="GP36" s="27">
        <f>IF($A36="",0,IF(Mitarbeiter!$G$34=FALSE,0,IF(AND(Mitarbeiter!$E$34&lt;&gt;"",GP$5+6&lt;Mitarbeiter!$E$34),0,IF(AND(Mitarbeiter!$F$34&lt;&gt;"",GP$5&gt;Mitarbeiter!$F$34),0,IF(Planung!GP36="",$C36,IF(ISNUMBER(Planung!GP36),Planung!GP36,IF(UPPER(Planung!GP36)="H",$C36/2,0)))))))</f>
        <v>0</v>
      </c>
      <c r="GQ36" s="27">
        <f>IF($A36="",0,IF(Mitarbeiter!$G$34=FALSE,0,IF(AND(Mitarbeiter!$E$34&lt;&gt;"",GQ$5+6&lt;Mitarbeiter!$E$34),0,IF(AND(Mitarbeiter!$F$34&lt;&gt;"",GQ$5&gt;Mitarbeiter!$F$34),0,IF(Planung!GQ36="",$C36,IF(ISNUMBER(Planung!GQ36),Planung!GQ36,IF(UPPER(Planung!GQ36)="H",$C36/2,0)))))))</f>
        <v>0</v>
      </c>
      <c r="GR36" s="27">
        <f>IF($A36="",0,IF(Mitarbeiter!$G$34=FALSE,0,IF(AND(Mitarbeiter!$E$34&lt;&gt;"",GR$5+6&lt;Mitarbeiter!$E$34),0,IF(AND(Mitarbeiter!$F$34&lt;&gt;"",GR$5&gt;Mitarbeiter!$F$34),0,IF(Planung!GR36="",$C36,IF(ISNUMBER(Planung!GR36),Planung!GR36,IF(UPPER(Planung!GR36)="H",$C36/2,0)))))))</f>
        <v>0</v>
      </c>
      <c r="GS36" s="27">
        <f>IF($A36="",0,IF(Mitarbeiter!$G$34=FALSE,0,IF(AND(Mitarbeiter!$E$34&lt;&gt;"",GS$5+6&lt;Mitarbeiter!$E$34),0,IF(AND(Mitarbeiter!$F$34&lt;&gt;"",GS$5&gt;Mitarbeiter!$F$34),0,IF(Planung!GS36="",$C36,IF(ISNUMBER(Planung!GS36),Planung!GS36,IF(UPPER(Planung!GS36)="H",$C36/2,0)))))))</f>
        <v>0</v>
      </c>
      <c r="GT36" s="27">
        <f>IF($A36="",0,IF(Mitarbeiter!$G$34=FALSE,0,IF(AND(Mitarbeiter!$E$34&lt;&gt;"",GT$5+6&lt;Mitarbeiter!$E$34),0,IF(AND(Mitarbeiter!$F$34&lt;&gt;"",GT$5&gt;Mitarbeiter!$F$34),0,IF(Planung!GT36="",$C36,IF(ISNUMBER(Planung!GT36),Planung!GT36,IF(UPPER(Planung!GT36)="H",$C36/2,0)))))))</f>
        <v>0</v>
      </c>
      <c r="GU36" s="27">
        <f>IF($A36="",0,IF(Mitarbeiter!$G$34=FALSE,0,IF(AND(Mitarbeiter!$E$34&lt;&gt;"",GU$5+6&lt;Mitarbeiter!$E$34),0,IF(AND(Mitarbeiter!$F$34&lt;&gt;"",GU$5&gt;Mitarbeiter!$F$34),0,IF(Planung!GU36="",$C36,IF(ISNUMBER(Planung!GU36),Planung!GU36,IF(UPPER(Planung!GU36)="H",$C36/2,0)))))))</f>
        <v>0</v>
      </c>
      <c r="GV36" s="27">
        <f>IF($A36="",0,IF(Mitarbeiter!$G$34=FALSE,0,IF(AND(Mitarbeiter!$E$34&lt;&gt;"",GV$5+6&lt;Mitarbeiter!$E$34),0,IF(AND(Mitarbeiter!$F$34&lt;&gt;"",GV$5&gt;Mitarbeiter!$F$34),0,IF(Planung!GV36="",$C36,IF(ISNUMBER(Planung!GV36),Planung!GV36,IF(UPPER(Planung!GV36)="H",$C36/2,0)))))))</f>
        <v>0</v>
      </c>
      <c r="GW36" s="27">
        <f>IF($A36="",0,IF(Mitarbeiter!$G$34=FALSE,0,IF(AND(Mitarbeiter!$E$34&lt;&gt;"",GW$5+6&lt;Mitarbeiter!$E$34),0,IF(AND(Mitarbeiter!$F$34&lt;&gt;"",GW$5&gt;Mitarbeiter!$F$34),0,IF(Planung!GW36="",$C36,IF(ISNUMBER(Planung!GW36),Planung!GW36,IF(UPPER(Planung!GW36)="H",$C36/2,0)))))))</f>
        <v>0</v>
      </c>
      <c r="GX36" s="27">
        <f>IF($A36="",0,IF(Mitarbeiter!$G$34=FALSE,0,IF(AND(Mitarbeiter!$E$34&lt;&gt;"",GX$5+6&lt;Mitarbeiter!$E$34),0,IF(AND(Mitarbeiter!$F$34&lt;&gt;"",GX$5&gt;Mitarbeiter!$F$34),0,IF(Planung!GX36="",$C36,IF(ISNUMBER(Planung!GX36),Planung!GX36,IF(UPPER(Planung!GX36)="H",$C36/2,0)))))))</f>
        <v>0</v>
      </c>
      <c r="GY36" s="27">
        <f>IF($A36="",0,IF(Mitarbeiter!$G$34=FALSE,0,IF(AND(Mitarbeiter!$E$34&lt;&gt;"",GY$5+6&lt;Mitarbeiter!$E$34),0,IF(AND(Mitarbeiter!$F$34&lt;&gt;"",GY$5&gt;Mitarbeiter!$F$34),0,IF(Planung!GY36="",$C36,IF(ISNUMBER(Planung!GY36),Planung!GY36,IF(UPPER(Planung!GY36)="H",$C36/2,0)))))))</f>
        <v>0</v>
      </c>
      <c r="GZ36" s="27">
        <f>IF($A36="",0,IF(Mitarbeiter!$G$34=FALSE,0,IF(AND(Mitarbeiter!$E$34&lt;&gt;"",GZ$5+6&lt;Mitarbeiter!$E$34),0,IF(AND(Mitarbeiter!$F$34&lt;&gt;"",GZ$5&gt;Mitarbeiter!$F$34),0,IF(Planung!GZ36="",$C36,IF(ISNUMBER(Planung!GZ36),Planung!GZ36,IF(UPPER(Planung!GZ36)="H",$C36/2,0)))))))</f>
        <v>0</v>
      </c>
      <c r="HA36" s="27">
        <f>IF($A36="",0,IF(Mitarbeiter!$G$34=FALSE,0,IF(AND(Mitarbeiter!$E$34&lt;&gt;"",HA$5+6&lt;Mitarbeiter!$E$34),0,IF(AND(Mitarbeiter!$F$34&lt;&gt;"",HA$5&gt;Mitarbeiter!$F$34),0,IF(Planung!HA36="",$C36,IF(ISNUMBER(Planung!HA36),Planung!HA36,IF(UPPER(Planung!HA36)="H",$C36/2,0)))))))</f>
        <v>0</v>
      </c>
      <c r="HB36" s="27">
        <f>IF($A36="",0,IF(Mitarbeiter!$G$34=FALSE,0,IF(AND(Mitarbeiter!$E$34&lt;&gt;"",HB$5+6&lt;Mitarbeiter!$E$34),0,IF(AND(Mitarbeiter!$F$34&lt;&gt;"",HB$5&gt;Mitarbeiter!$F$34),0,IF(Planung!HB36="",$C36,IF(ISNUMBER(Planung!HB36),Planung!HB36,IF(UPPER(Planung!HB36)="H",$C36/2,0)))))))</f>
        <v>0</v>
      </c>
      <c r="HC36" s="27">
        <f>IF($A36="",0,IF(Mitarbeiter!$G$34=FALSE,0,IF(AND(Mitarbeiter!$E$34&lt;&gt;"",HC$5+6&lt;Mitarbeiter!$E$34),0,IF(AND(Mitarbeiter!$F$34&lt;&gt;"",HC$5&gt;Mitarbeiter!$F$34),0,IF(Planung!HC36="",$C36,IF(ISNUMBER(Planung!HC36),Planung!HC36,IF(UPPER(Planung!HC36)="H",$C36/2,0)))))))</f>
        <v>0</v>
      </c>
      <c r="HD36" s="27">
        <f>IF($A36="",0,IF(Mitarbeiter!$G$34=FALSE,0,IF(AND(Mitarbeiter!$E$34&lt;&gt;"",HD$5+6&lt;Mitarbeiter!$E$34),0,IF(AND(Mitarbeiter!$F$34&lt;&gt;"",HD$5&gt;Mitarbeiter!$F$34),0,IF(Planung!HD36="",$C36,IF(ISNUMBER(Planung!HD36),Planung!HD36,IF(UPPER(Planung!HD36)="H",$C36/2,0)))))))</f>
        <v>0</v>
      </c>
      <c r="HE36" s="27">
        <f>IF($A36="",0,IF(Mitarbeiter!$G$34=FALSE,0,IF(AND(Mitarbeiter!$E$34&lt;&gt;"",HE$5+6&lt;Mitarbeiter!$E$34),0,IF(AND(Mitarbeiter!$F$34&lt;&gt;"",HE$5&gt;Mitarbeiter!$F$34),0,IF(Planung!HE36="",$C36,IF(ISNUMBER(Planung!HE36),Planung!HE36,IF(UPPER(Planung!HE36)="H",$C36/2,0)))))))</f>
        <v>0</v>
      </c>
      <c r="HF36" s="27">
        <f>IF($A36="",0,IF(Mitarbeiter!$G$34=FALSE,0,IF(AND(Mitarbeiter!$E$34&lt;&gt;"",HF$5+6&lt;Mitarbeiter!$E$34),0,IF(AND(Mitarbeiter!$F$34&lt;&gt;"",HF$5&gt;Mitarbeiter!$F$34),0,IF(Planung!HF36="",$C36,IF(ISNUMBER(Planung!HF36),Planung!HF36,IF(UPPER(Planung!HF36)="H",$C36/2,0)))))))</f>
        <v>0</v>
      </c>
      <c r="HG36" s="27">
        <f>IF($A36="",0,IF(Mitarbeiter!$G$34=FALSE,0,IF(AND(Mitarbeiter!$E$34&lt;&gt;"",HG$5+6&lt;Mitarbeiter!$E$34),0,IF(AND(Mitarbeiter!$F$34&lt;&gt;"",HG$5&gt;Mitarbeiter!$F$34),0,IF(Planung!HG36="",$C36,IF(ISNUMBER(Planung!HG36),Planung!HG36,IF(UPPER(Planung!HG36)="H",$C36/2,0)))))))</f>
        <v>0</v>
      </c>
      <c r="HH36" s="27">
        <f>IF($A36="",0,IF(Mitarbeiter!$G$34=FALSE,0,IF(AND(Mitarbeiter!$E$34&lt;&gt;"",HH$5+6&lt;Mitarbeiter!$E$34),0,IF(AND(Mitarbeiter!$F$34&lt;&gt;"",HH$5&gt;Mitarbeiter!$F$34),0,IF(Planung!HH36="",$C36,IF(ISNUMBER(Planung!HH36),Planung!HH36,IF(UPPER(Planung!HH36)="H",$C36/2,0)))))))</f>
        <v>0</v>
      </c>
      <c r="HI36" s="27">
        <f>IF($A36="",0,IF(Mitarbeiter!$G$34=FALSE,0,IF(AND(Mitarbeiter!$E$34&lt;&gt;"",HI$5+6&lt;Mitarbeiter!$E$34),0,IF(AND(Mitarbeiter!$F$34&lt;&gt;"",HI$5&gt;Mitarbeiter!$F$34),0,IF(Planung!HI36="",$C36,IF(ISNUMBER(Planung!HI36),Planung!HI36,IF(UPPER(Planung!HI36)="H",$C36/2,0)))))))</f>
        <v>0</v>
      </c>
      <c r="HJ36" s="27">
        <f>IF($A36="",0,IF(Mitarbeiter!$G$34=FALSE,0,IF(AND(Mitarbeiter!$E$34&lt;&gt;"",HJ$5+6&lt;Mitarbeiter!$E$34),0,IF(AND(Mitarbeiter!$F$34&lt;&gt;"",HJ$5&gt;Mitarbeiter!$F$34),0,IF(Planung!HJ36="",$C36,IF(ISNUMBER(Planung!HJ36),Planung!HJ36,IF(UPPER(Planung!HJ36)="H",$C36/2,0)))))))</f>
        <v>0</v>
      </c>
      <c r="HK36" s="27">
        <f>IF($A36="",0,IF(Mitarbeiter!$G$34=FALSE,0,IF(AND(Mitarbeiter!$E$34&lt;&gt;"",HK$5+6&lt;Mitarbeiter!$E$34),0,IF(AND(Mitarbeiter!$F$34&lt;&gt;"",HK$5&gt;Mitarbeiter!$F$34),0,IF(Planung!HK36="",$C36,IF(ISNUMBER(Planung!HK36),Planung!HK36,IF(UPPER(Planung!HK36)="H",$C36/2,0)))))))</f>
        <v>0</v>
      </c>
      <c r="HL36" s="27">
        <f>IF($A36="",0,IF(Mitarbeiter!$G$34=FALSE,0,IF(AND(Mitarbeiter!$E$34&lt;&gt;"",HL$5+6&lt;Mitarbeiter!$E$34),0,IF(AND(Mitarbeiter!$F$34&lt;&gt;"",HL$5&gt;Mitarbeiter!$F$34),0,IF(Planung!HL36="",$C36,IF(ISNUMBER(Planung!HL36),Planung!HL36,IF(UPPER(Planung!HL36)="H",$C36/2,0)))))))</f>
        <v>0</v>
      </c>
      <c r="HM36" s="27">
        <f>IF($A36="",0,IF(Mitarbeiter!$G$34=FALSE,0,IF(AND(Mitarbeiter!$E$34&lt;&gt;"",HM$5+6&lt;Mitarbeiter!$E$34),0,IF(AND(Mitarbeiter!$F$34&lt;&gt;"",HM$5&gt;Mitarbeiter!$F$34),0,IF(Planung!HM36="",$C36,IF(ISNUMBER(Planung!HM36),Planung!HM36,IF(UPPER(Planung!HM36)="H",$C36/2,0)))))))</f>
        <v>0</v>
      </c>
      <c r="HN36" s="27">
        <f>IF($A36="",0,IF(Mitarbeiter!$G$34=FALSE,0,IF(AND(Mitarbeiter!$E$34&lt;&gt;"",HN$5+6&lt;Mitarbeiter!$E$34),0,IF(AND(Mitarbeiter!$F$34&lt;&gt;"",HN$5&gt;Mitarbeiter!$F$34),0,IF(Planung!HN36="",$C36,IF(ISNUMBER(Planung!HN36),Planung!HN36,IF(UPPER(Planung!HN36)="H",$C36/2,0)))))))</f>
        <v>0</v>
      </c>
      <c r="HO36" s="27">
        <f>IF($A36="",0,IF(Mitarbeiter!$G$34=FALSE,0,IF(AND(Mitarbeiter!$E$34&lt;&gt;"",HO$5+6&lt;Mitarbeiter!$E$34),0,IF(AND(Mitarbeiter!$F$34&lt;&gt;"",HO$5&gt;Mitarbeiter!$F$34),0,IF(Planung!HO36="",$C36,IF(ISNUMBER(Planung!HO36),Planung!HO36,IF(UPPER(Planung!HO36)="H",$C36/2,0)))))))</f>
        <v>0</v>
      </c>
      <c r="HP36" s="27">
        <f>IF($A36="",0,IF(Mitarbeiter!$G$34=FALSE,0,IF(AND(Mitarbeiter!$E$34&lt;&gt;"",HP$5+6&lt;Mitarbeiter!$E$34),0,IF(AND(Mitarbeiter!$F$34&lt;&gt;"",HP$5&gt;Mitarbeiter!$F$34),0,IF(Planung!HP36="",$C36,IF(ISNUMBER(Planung!HP36),Planung!HP36,IF(UPPER(Planung!HP36)="H",$C36/2,0)))))))</f>
        <v>0</v>
      </c>
      <c r="HQ36" s="27">
        <f>IF($A36="",0,IF(Mitarbeiter!$G$34=FALSE,0,IF(AND(Mitarbeiter!$E$34&lt;&gt;"",HQ$5+6&lt;Mitarbeiter!$E$34),0,IF(AND(Mitarbeiter!$F$34&lt;&gt;"",HQ$5&gt;Mitarbeiter!$F$34),0,IF(Planung!HQ36="",$C36,IF(ISNUMBER(Planung!HQ36),Planung!HQ36,IF(UPPER(Planung!HQ36)="H",$C36/2,0)))))))</f>
        <v>0</v>
      </c>
      <c r="HR36" s="27">
        <f>IF($A36="",0,IF(Mitarbeiter!$G$34=FALSE,0,IF(AND(Mitarbeiter!$E$34&lt;&gt;"",HR$5+6&lt;Mitarbeiter!$E$34),0,IF(AND(Mitarbeiter!$F$34&lt;&gt;"",HR$5&gt;Mitarbeiter!$F$34),0,IF(Planung!HR36="",$C36,IF(ISNUMBER(Planung!HR36),Planung!HR36,IF(UPPER(Planung!HR36)="H",$C36/2,0)))))))</f>
        <v>0</v>
      </c>
      <c r="HS36" s="27">
        <f>IF($A36="",0,IF(Mitarbeiter!$G$34=FALSE,0,IF(AND(Mitarbeiter!$E$34&lt;&gt;"",HS$5+6&lt;Mitarbeiter!$E$34),0,IF(AND(Mitarbeiter!$F$34&lt;&gt;"",HS$5&gt;Mitarbeiter!$F$34),0,IF(Planung!HS36="",$C36,IF(ISNUMBER(Planung!HS36),Planung!HS36,IF(UPPER(Planung!HS36)="H",$C36/2,0)))))))</f>
        <v>0</v>
      </c>
      <c r="HT36" s="27">
        <f>IF($A36="",0,IF(Mitarbeiter!$G$34=FALSE,0,IF(AND(Mitarbeiter!$E$34&lt;&gt;"",HT$5+6&lt;Mitarbeiter!$E$34),0,IF(AND(Mitarbeiter!$F$34&lt;&gt;"",HT$5&gt;Mitarbeiter!$F$34),0,IF(Planung!HT36="",$C36,IF(ISNUMBER(Planung!HT36),Planung!HT36,IF(UPPER(Planung!HT36)="H",$C36/2,0)))))))</f>
        <v>0</v>
      </c>
      <c r="HU36" s="27">
        <f>IF($A36="",0,IF(Mitarbeiter!$G$34=FALSE,0,IF(AND(Mitarbeiter!$E$34&lt;&gt;"",HU$5+6&lt;Mitarbeiter!$E$34),0,IF(AND(Mitarbeiter!$F$34&lt;&gt;"",HU$5&gt;Mitarbeiter!$F$34),0,IF(Planung!HU36="",$C36,IF(ISNUMBER(Planung!HU36),Planung!HU36,IF(UPPER(Planung!HU36)="H",$C36/2,0)))))))</f>
        <v>0</v>
      </c>
      <c r="HV36" s="27">
        <f>IF($A36="",0,IF(Mitarbeiter!$G$34=FALSE,0,IF(AND(Mitarbeiter!$E$34&lt;&gt;"",HV$5+6&lt;Mitarbeiter!$E$34),0,IF(AND(Mitarbeiter!$F$34&lt;&gt;"",HV$5&gt;Mitarbeiter!$F$34),0,IF(Planung!HV36="",$C36,IF(ISNUMBER(Planung!HV36),Planung!HV36,IF(UPPER(Planung!HV36)="H",$C36/2,0)))))))</f>
        <v>0</v>
      </c>
      <c r="HW36" s="27">
        <f>IF($A36="",0,IF(Mitarbeiter!$G$34=FALSE,0,IF(AND(Mitarbeiter!$E$34&lt;&gt;"",HW$5+6&lt;Mitarbeiter!$E$34),0,IF(AND(Mitarbeiter!$F$34&lt;&gt;"",HW$5&gt;Mitarbeiter!$F$34),0,IF(Planung!HW36="",$C36,IF(ISNUMBER(Planung!HW36),Planung!HW36,IF(UPPER(Planung!HW36)="H",$C36/2,0)))))))</f>
        <v>0</v>
      </c>
      <c r="HX36" s="27">
        <f>IF($A36="",0,IF(Mitarbeiter!$G$34=FALSE,0,IF(AND(Mitarbeiter!$E$34&lt;&gt;"",HX$5+6&lt;Mitarbeiter!$E$34),0,IF(AND(Mitarbeiter!$F$34&lt;&gt;"",HX$5&gt;Mitarbeiter!$F$34),0,IF(Planung!HX36="",$C36,IF(ISNUMBER(Planung!HX36),Planung!HX36,IF(UPPER(Planung!HX36)="H",$C36/2,0)))))))</f>
        <v>0</v>
      </c>
      <c r="HY36" s="27">
        <f>IF($A36="",0,IF(Mitarbeiter!$G$34=FALSE,0,IF(AND(Mitarbeiter!$E$34&lt;&gt;"",HY$5+6&lt;Mitarbeiter!$E$34),0,IF(AND(Mitarbeiter!$F$34&lt;&gt;"",HY$5&gt;Mitarbeiter!$F$34),0,IF(Planung!HY36="",$C36,IF(ISNUMBER(Planung!HY36),Planung!HY36,IF(UPPER(Planung!HY36)="H",$C36/2,0)))))))</f>
        <v>0</v>
      </c>
      <c r="HZ36" s="27">
        <f>IF($A36="",0,IF(Mitarbeiter!$G$34=FALSE,0,IF(AND(Mitarbeiter!$E$34&lt;&gt;"",HZ$5+6&lt;Mitarbeiter!$E$34),0,IF(AND(Mitarbeiter!$F$34&lt;&gt;"",HZ$5&gt;Mitarbeiter!$F$34),0,IF(Planung!HZ36="",$C36,IF(ISNUMBER(Planung!HZ36),Planung!HZ36,IF(UPPER(Planung!HZ36)="H",$C36/2,0)))))))</f>
        <v>0</v>
      </c>
      <c r="IA36" s="27">
        <f>IF($A36="",0,IF(Mitarbeiter!$G$34=FALSE,0,IF(AND(Mitarbeiter!$E$34&lt;&gt;"",IA$5+6&lt;Mitarbeiter!$E$34),0,IF(AND(Mitarbeiter!$F$34&lt;&gt;"",IA$5&gt;Mitarbeiter!$F$34),0,IF(Planung!IA36="",$C36,IF(ISNUMBER(Planung!IA36),Planung!IA36,IF(UPPER(Planung!IA36)="H",$C36/2,0)))))))</f>
        <v>0</v>
      </c>
    </row>
    <row r="37" spans="1:235" x14ac:dyDescent="0.25">
      <c r="A37" s="7" t="str">
        <f>Planung!A37</f>
        <v/>
      </c>
      <c r="B37" s="7" t="str">
        <f>Planung!B37</f>
        <v/>
      </c>
      <c r="C37" s="27">
        <f>N(Mitarbeiter!$D$35)</f>
        <v>0</v>
      </c>
      <c r="D37" s="27">
        <f>IF($A37="",0,IF(Mitarbeiter!$G$35=FALSE,0,IF(AND(Mitarbeiter!$E$35&lt;&gt;"",D$5+6&lt;Mitarbeiter!$E$35),0,IF(AND(Mitarbeiter!$F$35&lt;&gt;"",D$5&gt;Mitarbeiter!$F$35),0,IF(Planung!D37="",$C37,IF(ISNUMBER(Planung!D37),Planung!D37,IF(UPPER(Planung!D37)="H",$C37/2,0)))))))</f>
        <v>0</v>
      </c>
      <c r="E37" s="27">
        <f>IF($A37="",0,IF(Mitarbeiter!$G$35=FALSE,0,IF(AND(Mitarbeiter!$E$35&lt;&gt;"",E$5+6&lt;Mitarbeiter!$E$35),0,IF(AND(Mitarbeiter!$F$35&lt;&gt;"",E$5&gt;Mitarbeiter!$F$35),0,IF(Planung!E37="",$C37,IF(ISNUMBER(Planung!E37),Planung!E37,IF(UPPER(Planung!E37)="H",$C37/2,0)))))))</f>
        <v>0</v>
      </c>
      <c r="F37" s="27">
        <f>IF($A37="",0,IF(Mitarbeiter!$G$35=FALSE,0,IF(AND(Mitarbeiter!$E$35&lt;&gt;"",F$5+6&lt;Mitarbeiter!$E$35),0,IF(AND(Mitarbeiter!$F$35&lt;&gt;"",F$5&gt;Mitarbeiter!$F$35),0,IF(Planung!F37="",$C37,IF(ISNUMBER(Planung!F37),Planung!F37,IF(UPPER(Planung!F37)="H",$C37/2,0)))))))</f>
        <v>0</v>
      </c>
      <c r="G37" s="27">
        <f>IF($A37="",0,IF(Mitarbeiter!$G$35=FALSE,0,IF(AND(Mitarbeiter!$E$35&lt;&gt;"",G$5+6&lt;Mitarbeiter!$E$35),0,IF(AND(Mitarbeiter!$F$35&lt;&gt;"",G$5&gt;Mitarbeiter!$F$35),0,IF(Planung!G37="",$C37,IF(ISNUMBER(Planung!G37),Planung!G37,IF(UPPER(Planung!G37)="H",$C37/2,0)))))))</f>
        <v>0</v>
      </c>
      <c r="H37" s="27">
        <f>IF($A37="",0,IF(Mitarbeiter!$G$35=FALSE,0,IF(AND(Mitarbeiter!$E$35&lt;&gt;"",H$5+6&lt;Mitarbeiter!$E$35),0,IF(AND(Mitarbeiter!$F$35&lt;&gt;"",H$5&gt;Mitarbeiter!$F$35),0,IF(Planung!H37="",$C37,IF(ISNUMBER(Planung!H37),Planung!H37,IF(UPPER(Planung!H37)="H",$C37/2,0)))))))</f>
        <v>0</v>
      </c>
      <c r="I37" s="27">
        <f>IF($A37="",0,IF(Mitarbeiter!$G$35=FALSE,0,IF(AND(Mitarbeiter!$E$35&lt;&gt;"",I$5+6&lt;Mitarbeiter!$E$35),0,IF(AND(Mitarbeiter!$F$35&lt;&gt;"",I$5&gt;Mitarbeiter!$F$35),0,IF(Planung!I37="",$C37,IF(ISNUMBER(Planung!I37),Planung!I37,IF(UPPER(Planung!I37)="H",$C37/2,0)))))))</f>
        <v>0</v>
      </c>
      <c r="J37" s="27">
        <f>IF($A37="",0,IF(Mitarbeiter!$G$35=FALSE,0,IF(AND(Mitarbeiter!$E$35&lt;&gt;"",J$5+6&lt;Mitarbeiter!$E$35),0,IF(AND(Mitarbeiter!$F$35&lt;&gt;"",J$5&gt;Mitarbeiter!$F$35),0,IF(Planung!J37="",$C37,IF(ISNUMBER(Planung!J37),Planung!J37,IF(UPPER(Planung!J37)="H",$C37/2,0)))))))</f>
        <v>0</v>
      </c>
      <c r="K37" s="27">
        <f>IF($A37="",0,IF(Mitarbeiter!$G$35=FALSE,0,IF(AND(Mitarbeiter!$E$35&lt;&gt;"",K$5+6&lt;Mitarbeiter!$E$35),0,IF(AND(Mitarbeiter!$F$35&lt;&gt;"",K$5&gt;Mitarbeiter!$F$35),0,IF(Planung!K37="",$C37,IF(ISNUMBER(Planung!K37),Planung!K37,IF(UPPER(Planung!K37)="H",$C37/2,0)))))))</f>
        <v>0</v>
      </c>
      <c r="L37" s="27">
        <f>IF($A37="",0,IF(Mitarbeiter!$G$35=FALSE,0,IF(AND(Mitarbeiter!$E$35&lt;&gt;"",L$5+6&lt;Mitarbeiter!$E$35),0,IF(AND(Mitarbeiter!$F$35&lt;&gt;"",L$5&gt;Mitarbeiter!$F$35),0,IF(Planung!L37="",$C37,IF(ISNUMBER(Planung!L37),Planung!L37,IF(UPPER(Planung!L37)="H",$C37/2,0)))))))</f>
        <v>0</v>
      </c>
      <c r="M37" s="27">
        <f>IF($A37="",0,IF(Mitarbeiter!$G$35=FALSE,0,IF(AND(Mitarbeiter!$E$35&lt;&gt;"",M$5+6&lt;Mitarbeiter!$E$35),0,IF(AND(Mitarbeiter!$F$35&lt;&gt;"",M$5&gt;Mitarbeiter!$F$35),0,IF(Planung!M37="",$C37,IF(ISNUMBER(Planung!M37),Planung!M37,IF(UPPER(Planung!M37)="H",$C37/2,0)))))))</f>
        <v>0</v>
      </c>
      <c r="N37" s="27">
        <f>IF($A37="",0,IF(Mitarbeiter!$G$35=FALSE,0,IF(AND(Mitarbeiter!$E$35&lt;&gt;"",N$5+6&lt;Mitarbeiter!$E$35),0,IF(AND(Mitarbeiter!$F$35&lt;&gt;"",N$5&gt;Mitarbeiter!$F$35),0,IF(Planung!N37="",$C37,IF(ISNUMBER(Planung!N37),Planung!N37,IF(UPPER(Planung!N37)="H",$C37/2,0)))))))</f>
        <v>0</v>
      </c>
      <c r="O37" s="27">
        <f>IF($A37="",0,IF(Mitarbeiter!$G$35=FALSE,0,IF(AND(Mitarbeiter!$E$35&lt;&gt;"",O$5+6&lt;Mitarbeiter!$E$35),0,IF(AND(Mitarbeiter!$F$35&lt;&gt;"",O$5&gt;Mitarbeiter!$F$35),0,IF(Planung!O37="",$C37,IF(ISNUMBER(Planung!O37),Planung!O37,IF(UPPER(Planung!O37)="H",$C37/2,0)))))))</f>
        <v>0</v>
      </c>
      <c r="P37" s="27">
        <f>IF($A37="",0,IF(Mitarbeiter!$G$35=FALSE,0,IF(AND(Mitarbeiter!$E$35&lt;&gt;"",P$5+6&lt;Mitarbeiter!$E$35),0,IF(AND(Mitarbeiter!$F$35&lt;&gt;"",P$5&gt;Mitarbeiter!$F$35),0,IF(Planung!P37="",$C37,IF(ISNUMBER(Planung!P37),Planung!P37,IF(UPPER(Planung!P37)="H",$C37/2,0)))))))</f>
        <v>0</v>
      </c>
      <c r="Q37" s="27">
        <f>IF($A37="",0,IF(Mitarbeiter!$G$35=FALSE,0,IF(AND(Mitarbeiter!$E$35&lt;&gt;"",Q$5+6&lt;Mitarbeiter!$E$35),0,IF(AND(Mitarbeiter!$F$35&lt;&gt;"",Q$5&gt;Mitarbeiter!$F$35),0,IF(Planung!Q37="",$C37,IF(ISNUMBER(Planung!Q37),Planung!Q37,IF(UPPER(Planung!Q37)="H",$C37/2,0)))))))</f>
        <v>0</v>
      </c>
      <c r="R37" s="27">
        <f>IF($A37="",0,IF(Mitarbeiter!$G$35=FALSE,0,IF(AND(Mitarbeiter!$E$35&lt;&gt;"",R$5+6&lt;Mitarbeiter!$E$35),0,IF(AND(Mitarbeiter!$F$35&lt;&gt;"",R$5&gt;Mitarbeiter!$F$35),0,IF(Planung!R37="",$C37,IF(ISNUMBER(Planung!R37),Planung!R37,IF(UPPER(Planung!R37)="H",$C37/2,0)))))))</f>
        <v>0</v>
      </c>
      <c r="S37" s="27">
        <f>IF($A37="",0,IF(Mitarbeiter!$G$35=FALSE,0,IF(AND(Mitarbeiter!$E$35&lt;&gt;"",S$5+6&lt;Mitarbeiter!$E$35),0,IF(AND(Mitarbeiter!$F$35&lt;&gt;"",S$5&gt;Mitarbeiter!$F$35),0,IF(Planung!S37="",$C37,IF(ISNUMBER(Planung!S37),Planung!S37,IF(UPPER(Planung!S37)="H",$C37/2,0)))))))</f>
        <v>0</v>
      </c>
      <c r="T37" s="27">
        <f>IF($A37="",0,IF(Mitarbeiter!$G$35=FALSE,0,IF(AND(Mitarbeiter!$E$35&lt;&gt;"",T$5+6&lt;Mitarbeiter!$E$35),0,IF(AND(Mitarbeiter!$F$35&lt;&gt;"",T$5&gt;Mitarbeiter!$F$35),0,IF(Planung!T37="",$C37,IF(ISNUMBER(Planung!T37),Planung!T37,IF(UPPER(Planung!T37)="H",$C37/2,0)))))))</f>
        <v>0</v>
      </c>
      <c r="U37" s="27">
        <f>IF($A37="",0,IF(Mitarbeiter!$G$35=FALSE,0,IF(AND(Mitarbeiter!$E$35&lt;&gt;"",U$5+6&lt;Mitarbeiter!$E$35),0,IF(AND(Mitarbeiter!$F$35&lt;&gt;"",U$5&gt;Mitarbeiter!$F$35),0,IF(Planung!U37="",$C37,IF(ISNUMBER(Planung!U37),Planung!U37,IF(UPPER(Planung!U37)="H",$C37/2,0)))))))</f>
        <v>0</v>
      </c>
      <c r="V37" s="27">
        <f>IF($A37="",0,IF(Mitarbeiter!$G$35=FALSE,0,IF(AND(Mitarbeiter!$E$35&lt;&gt;"",V$5+6&lt;Mitarbeiter!$E$35),0,IF(AND(Mitarbeiter!$F$35&lt;&gt;"",V$5&gt;Mitarbeiter!$F$35),0,IF(Planung!V37="",$C37,IF(ISNUMBER(Planung!V37),Planung!V37,IF(UPPER(Planung!V37)="H",$C37/2,0)))))))</f>
        <v>0</v>
      </c>
      <c r="W37" s="27">
        <f>IF($A37="",0,IF(Mitarbeiter!$G$35=FALSE,0,IF(AND(Mitarbeiter!$E$35&lt;&gt;"",W$5+6&lt;Mitarbeiter!$E$35),0,IF(AND(Mitarbeiter!$F$35&lt;&gt;"",W$5&gt;Mitarbeiter!$F$35),0,IF(Planung!W37="",$C37,IF(ISNUMBER(Planung!W37),Planung!W37,IF(UPPER(Planung!W37)="H",$C37/2,0)))))))</f>
        <v>0</v>
      </c>
      <c r="X37" s="27">
        <f>IF($A37="",0,IF(Mitarbeiter!$G$35=FALSE,0,IF(AND(Mitarbeiter!$E$35&lt;&gt;"",X$5+6&lt;Mitarbeiter!$E$35),0,IF(AND(Mitarbeiter!$F$35&lt;&gt;"",X$5&gt;Mitarbeiter!$F$35),0,IF(Planung!X37="",$C37,IF(ISNUMBER(Planung!X37),Planung!X37,IF(UPPER(Planung!X37)="H",$C37/2,0)))))))</f>
        <v>0</v>
      </c>
      <c r="Y37" s="27">
        <f>IF($A37="",0,IF(Mitarbeiter!$G$35=FALSE,0,IF(AND(Mitarbeiter!$E$35&lt;&gt;"",Y$5+6&lt;Mitarbeiter!$E$35),0,IF(AND(Mitarbeiter!$F$35&lt;&gt;"",Y$5&gt;Mitarbeiter!$F$35),0,IF(Planung!Y37="",$C37,IF(ISNUMBER(Planung!Y37),Planung!Y37,IF(UPPER(Planung!Y37)="H",$C37/2,0)))))))</f>
        <v>0</v>
      </c>
      <c r="Z37" s="27">
        <f>IF($A37="",0,IF(Mitarbeiter!$G$35=FALSE,0,IF(AND(Mitarbeiter!$E$35&lt;&gt;"",Z$5+6&lt;Mitarbeiter!$E$35),0,IF(AND(Mitarbeiter!$F$35&lt;&gt;"",Z$5&gt;Mitarbeiter!$F$35),0,IF(Planung!Z37="",$C37,IF(ISNUMBER(Planung!Z37),Planung!Z37,IF(UPPER(Planung!Z37)="H",$C37/2,0)))))))</f>
        <v>0</v>
      </c>
      <c r="AA37" s="27">
        <f>IF($A37="",0,IF(Mitarbeiter!$G$35=FALSE,0,IF(AND(Mitarbeiter!$E$35&lt;&gt;"",AA$5+6&lt;Mitarbeiter!$E$35),0,IF(AND(Mitarbeiter!$F$35&lt;&gt;"",AA$5&gt;Mitarbeiter!$F$35),0,IF(Planung!AA37="",$C37,IF(ISNUMBER(Planung!AA37),Planung!AA37,IF(UPPER(Planung!AA37)="H",$C37/2,0)))))))</f>
        <v>0</v>
      </c>
      <c r="AB37" s="27">
        <f>IF($A37="",0,IF(Mitarbeiter!$G$35=FALSE,0,IF(AND(Mitarbeiter!$E$35&lt;&gt;"",AB$5+6&lt;Mitarbeiter!$E$35),0,IF(AND(Mitarbeiter!$F$35&lt;&gt;"",AB$5&gt;Mitarbeiter!$F$35),0,IF(Planung!AB37="",$C37,IF(ISNUMBER(Planung!AB37),Planung!AB37,IF(UPPER(Planung!AB37)="H",$C37/2,0)))))))</f>
        <v>0</v>
      </c>
      <c r="AC37" s="27">
        <f>IF($A37="",0,IF(Mitarbeiter!$G$35=FALSE,0,IF(AND(Mitarbeiter!$E$35&lt;&gt;"",AC$5+6&lt;Mitarbeiter!$E$35),0,IF(AND(Mitarbeiter!$F$35&lt;&gt;"",AC$5&gt;Mitarbeiter!$F$35),0,IF(Planung!AC37="",$C37,IF(ISNUMBER(Planung!AC37),Planung!AC37,IF(UPPER(Planung!AC37)="H",$C37/2,0)))))))</f>
        <v>0</v>
      </c>
      <c r="AD37" s="27">
        <f>IF($A37="",0,IF(Mitarbeiter!$G$35=FALSE,0,IF(AND(Mitarbeiter!$E$35&lt;&gt;"",AD$5+6&lt;Mitarbeiter!$E$35),0,IF(AND(Mitarbeiter!$F$35&lt;&gt;"",AD$5&gt;Mitarbeiter!$F$35),0,IF(Planung!AD37="",$C37,IF(ISNUMBER(Planung!AD37),Planung!AD37,IF(UPPER(Planung!AD37)="H",$C37/2,0)))))))</f>
        <v>0</v>
      </c>
      <c r="AE37" s="27">
        <f>IF($A37="",0,IF(Mitarbeiter!$G$35=FALSE,0,IF(AND(Mitarbeiter!$E$35&lt;&gt;"",AE$5+6&lt;Mitarbeiter!$E$35),0,IF(AND(Mitarbeiter!$F$35&lt;&gt;"",AE$5&gt;Mitarbeiter!$F$35),0,IF(Planung!AE37="",$C37,IF(ISNUMBER(Planung!AE37),Planung!AE37,IF(UPPER(Planung!AE37)="H",$C37/2,0)))))))</f>
        <v>0</v>
      </c>
      <c r="AF37" s="27">
        <f>IF($A37="",0,IF(Mitarbeiter!$G$35=FALSE,0,IF(AND(Mitarbeiter!$E$35&lt;&gt;"",AF$5+6&lt;Mitarbeiter!$E$35),0,IF(AND(Mitarbeiter!$F$35&lt;&gt;"",AF$5&gt;Mitarbeiter!$F$35),0,IF(Planung!AF37="",$C37,IF(ISNUMBER(Planung!AF37),Planung!AF37,IF(UPPER(Planung!AF37)="H",$C37/2,0)))))))</f>
        <v>0</v>
      </c>
      <c r="AG37" s="27">
        <f>IF($A37="",0,IF(Mitarbeiter!$G$35=FALSE,0,IF(AND(Mitarbeiter!$E$35&lt;&gt;"",AG$5+6&lt;Mitarbeiter!$E$35),0,IF(AND(Mitarbeiter!$F$35&lt;&gt;"",AG$5&gt;Mitarbeiter!$F$35),0,IF(Planung!AG37="",$C37,IF(ISNUMBER(Planung!AG37),Planung!AG37,IF(UPPER(Planung!AG37)="H",$C37/2,0)))))))</f>
        <v>0</v>
      </c>
      <c r="AH37" s="27">
        <f>IF($A37="",0,IF(Mitarbeiter!$G$35=FALSE,0,IF(AND(Mitarbeiter!$E$35&lt;&gt;"",AH$5+6&lt;Mitarbeiter!$E$35),0,IF(AND(Mitarbeiter!$F$35&lt;&gt;"",AH$5&gt;Mitarbeiter!$F$35),0,IF(Planung!AH37="",$C37,IF(ISNUMBER(Planung!AH37),Planung!AH37,IF(UPPER(Planung!AH37)="H",$C37/2,0)))))))</f>
        <v>0</v>
      </c>
      <c r="AI37" s="27">
        <f>IF($A37="",0,IF(Mitarbeiter!$G$35=FALSE,0,IF(AND(Mitarbeiter!$E$35&lt;&gt;"",AI$5+6&lt;Mitarbeiter!$E$35),0,IF(AND(Mitarbeiter!$F$35&lt;&gt;"",AI$5&gt;Mitarbeiter!$F$35),0,IF(Planung!AI37="",$C37,IF(ISNUMBER(Planung!AI37),Planung!AI37,IF(UPPER(Planung!AI37)="H",$C37/2,0)))))))</f>
        <v>0</v>
      </c>
      <c r="AJ37" s="27">
        <f>IF($A37="",0,IF(Mitarbeiter!$G$35=FALSE,0,IF(AND(Mitarbeiter!$E$35&lt;&gt;"",AJ$5+6&lt;Mitarbeiter!$E$35),0,IF(AND(Mitarbeiter!$F$35&lt;&gt;"",AJ$5&gt;Mitarbeiter!$F$35),0,IF(Planung!AJ37="",$C37,IF(ISNUMBER(Planung!AJ37),Planung!AJ37,IF(UPPER(Planung!AJ37)="H",$C37/2,0)))))))</f>
        <v>0</v>
      </c>
      <c r="AK37" s="27">
        <f>IF($A37="",0,IF(Mitarbeiter!$G$35=FALSE,0,IF(AND(Mitarbeiter!$E$35&lt;&gt;"",AK$5+6&lt;Mitarbeiter!$E$35),0,IF(AND(Mitarbeiter!$F$35&lt;&gt;"",AK$5&gt;Mitarbeiter!$F$35),0,IF(Planung!AK37="",$C37,IF(ISNUMBER(Planung!AK37),Planung!AK37,IF(UPPER(Planung!AK37)="H",$C37/2,0)))))))</f>
        <v>0</v>
      </c>
      <c r="AL37" s="27">
        <f>IF($A37="",0,IF(Mitarbeiter!$G$35=FALSE,0,IF(AND(Mitarbeiter!$E$35&lt;&gt;"",AL$5+6&lt;Mitarbeiter!$E$35),0,IF(AND(Mitarbeiter!$F$35&lt;&gt;"",AL$5&gt;Mitarbeiter!$F$35),0,IF(Planung!AL37="",$C37,IF(ISNUMBER(Planung!AL37),Planung!AL37,IF(UPPER(Planung!AL37)="H",$C37/2,0)))))))</f>
        <v>0</v>
      </c>
      <c r="AM37" s="27">
        <f>IF($A37="",0,IF(Mitarbeiter!$G$35=FALSE,0,IF(AND(Mitarbeiter!$E$35&lt;&gt;"",AM$5+6&lt;Mitarbeiter!$E$35),0,IF(AND(Mitarbeiter!$F$35&lt;&gt;"",AM$5&gt;Mitarbeiter!$F$35),0,IF(Planung!AM37="",$C37,IF(ISNUMBER(Planung!AM37),Planung!AM37,IF(UPPER(Planung!AM37)="H",$C37/2,0)))))))</f>
        <v>0</v>
      </c>
      <c r="AN37" s="27">
        <f>IF($A37="",0,IF(Mitarbeiter!$G$35=FALSE,0,IF(AND(Mitarbeiter!$E$35&lt;&gt;"",AN$5+6&lt;Mitarbeiter!$E$35),0,IF(AND(Mitarbeiter!$F$35&lt;&gt;"",AN$5&gt;Mitarbeiter!$F$35),0,IF(Planung!AN37="",$C37,IF(ISNUMBER(Planung!AN37),Planung!AN37,IF(UPPER(Planung!AN37)="H",$C37/2,0)))))))</f>
        <v>0</v>
      </c>
      <c r="AO37" s="27">
        <f>IF($A37="",0,IF(Mitarbeiter!$G$35=FALSE,0,IF(AND(Mitarbeiter!$E$35&lt;&gt;"",AO$5+6&lt;Mitarbeiter!$E$35),0,IF(AND(Mitarbeiter!$F$35&lt;&gt;"",AO$5&gt;Mitarbeiter!$F$35),0,IF(Planung!AO37="",$C37,IF(ISNUMBER(Planung!AO37),Planung!AO37,IF(UPPER(Planung!AO37)="H",$C37/2,0)))))))</f>
        <v>0</v>
      </c>
      <c r="AP37" s="27">
        <f>IF($A37="",0,IF(Mitarbeiter!$G$35=FALSE,0,IF(AND(Mitarbeiter!$E$35&lt;&gt;"",AP$5+6&lt;Mitarbeiter!$E$35),0,IF(AND(Mitarbeiter!$F$35&lt;&gt;"",AP$5&gt;Mitarbeiter!$F$35),0,IF(Planung!AP37="",$C37,IF(ISNUMBER(Planung!AP37),Planung!AP37,IF(UPPER(Planung!AP37)="H",$C37/2,0)))))))</f>
        <v>0</v>
      </c>
      <c r="AQ37" s="27">
        <f>IF($A37="",0,IF(Mitarbeiter!$G$35=FALSE,0,IF(AND(Mitarbeiter!$E$35&lt;&gt;"",AQ$5+6&lt;Mitarbeiter!$E$35),0,IF(AND(Mitarbeiter!$F$35&lt;&gt;"",AQ$5&gt;Mitarbeiter!$F$35),0,IF(Planung!AQ37="",$C37,IF(ISNUMBER(Planung!AQ37),Planung!AQ37,IF(UPPER(Planung!AQ37)="H",$C37/2,0)))))))</f>
        <v>0</v>
      </c>
      <c r="AR37" s="27">
        <f>IF($A37="",0,IF(Mitarbeiter!$G$35=FALSE,0,IF(AND(Mitarbeiter!$E$35&lt;&gt;"",AR$5+6&lt;Mitarbeiter!$E$35),0,IF(AND(Mitarbeiter!$F$35&lt;&gt;"",AR$5&gt;Mitarbeiter!$F$35),0,IF(Planung!AR37="",$C37,IF(ISNUMBER(Planung!AR37),Planung!AR37,IF(UPPER(Planung!AR37)="H",$C37/2,0)))))))</f>
        <v>0</v>
      </c>
      <c r="AS37" s="27">
        <f>IF($A37="",0,IF(Mitarbeiter!$G$35=FALSE,0,IF(AND(Mitarbeiter!$E$35&lt;&gt;"",AS$5+6&lt;Mitarbeiter!$E$35),0,IF(AND(Mitarbeiter!$F$35&lt;&gt;"",AS$5&gt;Mitarbeiter!$F$35),0,IF(Planung!AS37="",$C37,IF(ISNUMBER(Planung!AS37),Planung!AS37,IF(UPPER(Planung!AS37)="H",$C37/2,0)))))))</f>
        <v>0</v>
      </c>
      <c r="AT37" s="27">
        <f>IF($A37="",0,IF(Mitarbeiter!$G$35=FALSE,0,IF(AND(Mitarbeiter!$E$35&lt;&gt;"",AT$5+6&lt;Mitarbeiter!$E$35),0,IF(AND(Mitarbeiter!$F$35&lt;&gt;"",AT$5&gt;Mitarbeiter!$F$35),0,IF(Planung!AT37="",$C37,IF(ISNUMBER(Planung!AT37),Planung!AT37,IF(UPPER(Planung!AT37)="H",$C37/2,0)))))))</f>
        <v>0</v>
      </c>
      <c r="AU37" s="27">
        <f>IF($A37="",0,IF(Mitarbeiter!$G$35=FALSE,0,IF(AND(Mitarbeiter!$E$35&lt;&gt;"",AU$5+6&lt;Mitarbeiter!$E$35),0,IF(AND(Mitarbeiter!$F$35&lt;&gt;"",AU$5&gt;Mitarbeiter!$F$35),0,IF(Planung!AU37="",$C37,IF(ISNUMBER(Planung!AU37),Planung!AU37,IF(UPPER(Planung!AU37)="H",$C37/2,0)))))))</f>
        <v>0</v>
      </c>
      <c r="AV37" s="27">
        <f>IF($A37="",0,IF(Mitarbeiter!$G$35=FALSE,0,IF(AND(Mitarbeiter!$E$35&lt;&gt;"",AV$5+6&lt;Mitarbeiter!$E$35),0,IF(AND(Mitarbeiter!$F$35&lt;&gt;"",AV$5&gt;Mitarbeiter!$F$35),0,IF(Planung!AV37="",$C37,IF(ISNUMBER(Planung!AV37),Planung!AV37,IF(UPPER(Planung!AV37)="H",$C37/2,0)))))))</f>
        <v>0</v>
      </c>
      <c r="AW37" s="27">
        <f>IF($A37="",0,IF(Mitarbeiter!$G$35=FALSE,0,IF(AND(Mitarbeiter!$E$35&lt;&gt;"",AW$5+6&lt;Mitarbeiter!$E$35),0,IF(AND(Mitarbeiter!$F$35&lt;&gt;"",AW$5&gt;Mitarbeiter!$F$35),0,IF(Planung!AW37="",$C37,IF(ISNUMBER(Planung!AW37),Planung!AW37,IF(UPPER(Planung!AW37)="H",$C37/2,0)))))))</f>
        <v>0</v>
      </c>
      <c r="AX37" s="27">
        <f>IF($A37="",0,IF(Mitarbeiter!$G$35=FALSE,0,IF(AND(Mitarbeiter!$E$35&lt;&gt;"",AX$5+6&lt;Mitarbeiter!$E$35),0,IF(AND(Mitarbeiter!$F$35&lt;&gt;"",AX$5&gt;Mitarbeiter!$F$35),0,IF(Planung!AX37="",$C37,IF(ISNUMBER(Planung!AX37),Planung!AX37,IF(UPPER(Planung!AX37)="H",$C37/2,0)))))))</f>
        <v>0</v>
      </c>
      <c r="AY37" s="27">
        <f>IF($A37="",0,IF(Mitarbeiter!$G$35=FALSE,0,IF(AND(Mitarbeiter!$E$35&lt;&gt;"",AY$5+6&lt;Mitarbeiter!$E$35),0,IF(AND(Mitarbeiter!$F$35&lt;&gt;"",AY$5&gt;Mitarbeiter!$F$35),0,IF(Planung!AY37="",$C37,IF(ISNUMBER(Planung!AY37),Planung!AY37,IF(UPPER(Planung!AY37)="H",$C37/2,0)))))))</f>
        <v>0</v>
      </c>
      <c r="AZ37" s="27">
        <f>IF($A37="",0,IF(Mitarbeiter!$G$35=FALSE,0,IF(AND(Mitarbeiter!$E$35&lt;&gt;"",AZ$5+6&lt;Mitarbeiter!$E$35),0,IF(AND(Mitarbeiter!$F$35&lt;&gt;"",AZ$5&gt;Mitarbeiter!$F$35),0,IF(Planung!AZ37="",$C37,IF(ISNUMBER(Planung!AZ37),Planung!AZ37,IF(UPPER(Planung!AZ37)="H",$C37/2,0)))))))</f>
        <v>0</v>
      </c>
      <c r="BA37" s="27">
        <f>IF($A37="",0,IF(Mitarbeiter!$G$35=FALSE,0,IF(AND(Mitarbeiter!$E$35&lt;&gt;"",BA$5+6&lt;Mitarbeiter!$E$35),0,IF(AND(Mitarbeiter!$F$35&lt;&gt;"",BA$5&gt;Mitarbeiter!$F$35),0,IF(Planung!BA37="",$C37,IF(ISNUMBER(Planung!BA37),Planung!BA37,IF(UPPER(Planung!BA37)="H",$C37/2,0)))))))</f>
        <v>0</v>
      </c>
      <c r="BB37" s="27">
        <f>IF($A37="",0,IF(Mitarbeiter!$G$35=FALSE,0,IF(AND(Mitarbeiter!$E$35&lt;&gt;"",BB$5+6&lt;Mitarbeiter!$E$35),0,IF(AND(Mitarbeiter!$F$35&lt;&gt;"",BB$5&gt;Mitarbeiter!$F$35),0,IF(Planung!BB37="",$C37,IF(ISNUMBER(Planung!BB37),Planung!BB37,IF(UPPER(Planung!BB37)="H",$C37/2,0)))))))</f>
        <v>0</v>
      </c>
      <c r="BC37" s="27">
        <f>IF($A37="",0,IF(Mitarbeiter!$G$35=FALSE,0,IF(AND(Mitarbeiter!$E$35&lt;&gt;"",BC$5+6&lt;Mitarbeiter!$E$35),0,IF(AND(Mitarbeiter!$F$35&lt;&gt;"",BC$5&gt;Mitarbeiter!$F$35),0,IF(Planung!BC37="",$C37,IF(ISNUMBER(Planung!BC37),Planung!BC37,IF(UPPER(Planung!BC37)="H",$C37/2,0)))))))</f>
        <v>0</v>
      </c>
      <c r="BD37" s="27">
        <f>IF($A37="",0,IF(Mitarbeiter!$G$35=FALSE,0,IF(AND(Mitarbeiter!$E$35&lt;&gt;"",BD$5+6&lt;Mitarbeiter!$E$35),0,IF(AND(Mitarbeiter!$F$35&lt;&gt;"",BD$5&gt;Mitarbeiter!$F$35),0,IF(Planung!BD37="",$C37,IF(ISNUMBER(Planung!BD37),Planung!BD37,IF(UPPER(Planung!BD37)="H",$C37/2,0)))))))</f>
        <v>0</v>
      </c>
      <c r="BE37" s="27">
        <f>IF($A37="",0,IF(Mitarbeiter!$G$35=FALSE,0,IF(AND(Mitarbeiter!$E$35&lt;&gt;"",BE$5+6&lt;Mitarbeiter!$E$35),0,IF(AND(Mitarbeiter!$F$35&lt;&gt;"",BE$5&gt;Mitarbeiter!$F$35),0,IF(Planung!BE37="",$C37,IF(ISNUMBER(Planung!BE37),Planung!BE37,IF(UPPER(Planung!BE37)="H",$C37/2,0)))))))</f>
        <v>0</v>
      </c>
      <c r="BF37" s="27">
        <f>IF($A37="",0,IF(Mitarbeiter!$G$35=FALSE,0,IF(AND(Mitarbeiter!$E$35&lt;&gt;"",BF$5+6&lt;Mitarbeiter!$E$35),0,IF(AND(Mitarbeiter!$F$35&lt;&gt;"",BF$5&gt;Mitarbeiter!$F$35),0,IF(Planung!BF37="",$C37,IF(ISNUMBER(Planung!BF37),Planung!BF37,IF(UPPER(Planung!BF37)="H",$C37/2,0)))))))</f>
        <v>0</v>
      </c>
      <c r="BG37" s="27">
        <f>IF($A37="",0,IF(Mitarbeiter!$G$35=FALSE,0,IF(AND(Mitarbeiter!$E$35&lt;&gt;"",BG$5+6&lt;Mitarbeiter!$E$35),0,IF(AND(Mitarbeiter!$F$35&lt;&gt;"",BG$5&gt;Mitarbeiter!$F$35),0,IF(Planung!BG37="",$C37,IF(ISNUMBER(Planung!BG37),Planung!BG37,IF(UPPER(Planung!BG37)="H",$C37/2,0)))))))</f>
        <v>0</v>
      </c>
      <c r="BH37" s="27">
        <f>IF($A37="",0,IF(Mitarbeiter!$G$35=FALSE,0,IF(AND(Mitarbeiter!$E$35&lt;&gt;"",BH$5+6&lt;Mitarbeiter!$E$35),0,IF(AND(Mitarbeiter!$F$35&lt;&gt;"",BH$5&gt;Mitarbeiter!$F$35),0,IF(Planung!BH37="",$C37,IF(ISNUMBER(Planung!BH37),Planung!BH37,IF(UPPER(Planung!BH37)="H",$C37/2,0)))))))</f>
        <v>0</v>
      </c>
      <c r="BI37" s="27">
        <f>IF($A37="",0,IF(Mitarbeiter!$G$35=FALSE,0,IF(AND(Mitarbeiter!$E$35&lt;&gt;"",BI$5+6&lt;Mitarbeiter!$E$35),0,IF(AND(Mitarbeiter!$F$35&lt;&gt;"",BI$5&gt;Mitarbeiter!$F$35),0,IF(Planung!BI37="",$C37,IF(ISNUMBER(Planung!BI37),Planung!BI37,IF(UPPER(Planung!BI37)="H",$C37/2,0)))))))</f>
        <v>0</v>
      </c>
      <c r="BJ37" s="27">
        <f>IF($A37="",0,IF(Mitarbeiter!$G$35=FALSE,0,IF(AND(Mitarbeiter!$E$35&lt;&gt;"",BJ$5+6&lt;Mitarbeiter!$E$35),0,IF(AND(Mitarbeiter!$F$35&lt;&gt;"",BJ$5&gt;Mitarbeiter!$F$35),0,IF(Planung!BJ37="",$C37,IF(ISNUMBER(Planung!BJ37),Planung!BJ37,IF(UPPER(Planung!BJ37)="H",$C37/2,0)))))))</f>
        <v>0</v>
      </c>
      <c r="BK37" s="27">
        <f>IF($A37="",0,IF(Mitarbeiter!$G$35=FALSE,0,IF(AND(Mitarbeiter!$E$35&lt;&gt;"",BK$5+6&lt;Mitarbeiter!$E$35),0,IF(AND(Mitarbeiter!$F$35&lt;&gt;"",BK$5&gt;Mitarbeiter!$F$35),0,IF(Planung!BK37="",$C37,IF(ISNUMBER(Planung!BK37),Planung!BK37,IF(UPPER(Planung!BK37)="H",$C37/2,0)))))))</f>
        <v>0</v>
      </c>
      <c r="BL37" s="27">
        <f>IF($A37="",0,IF(Mitarbeiter!$G$35=FALSE,0,IF(AND(Mitarbeiter!$E$35&lt;&gt;"",BL$5+6&lt;Mitarbeiter!$E$35),0,IF(AND(Mitarbeiter!$F$35&lt;&gt;"",BL$5&gt;Mitarbeiter!$F$35),0,IF(Planung!BL37="",$C37,IF(ISNUMBER(Planung!BL37),Planung!BL37,IF(UPPER(Planung!BL37)="H",$C37/2,0)))))))</f>
        <v>0</v>
      </c>
      <c r="BM37" s="27">
        <f>IF($A37="",0,IF(Mitarbeiter!$G$35=FALSE,0,IF(AND(Mitarbeiter!$E$35&lt;&gt;"",BM$5+6&lt;Mitarbeiter!$E$35),0,IF(AND(Mitarbeiter!$F$35&lt;&gt;"",BM$5&gt;Mitarbeiter!$F$35),0,IF(Planung!BM37="",$C37,IF(ISNUMBER(Planung!BM37),Planung!BM37,IF(UPPER(Planung!BM37)="H",$C37/2,0)))))))</f>
        <v>0</v>
      </c>
      <c r="BN37" s="27">
        <f>IF($A37="",0,IF(Mitarbeiter!$G$35=FALSE,0,IF(AND(Mitarbeiter!$E$35&lt;&gt;"",BN$5+6&lt;Mitarbeiter!$E$35),0,IF(AND(Mitarbeiter!$F$35&lt;&gt;"",BN$5&gt;Mitarbeiter!$F$35),0,IF(Planung!BN37="",$C37,IF(ISNUMBER(Planung!BN37),Planung!BN37,IF(UPPER(Planung!BN37)="H",$C37/2,0)))))))</f>
        <v>0</v>
      </c>
      <c r="BO37" s="27">
        <f>IF($A37="",0,IF(Mitarbeiter!$G$35=FALSE,0,IF(AND(Mitarbeiter!$E$35&lt;&gt;"",BO$5+6&lt;Mitarbeiter!$E$35),0,IF(AND(Mitarbeiter!$F$35&lt;&gt;"",BO$5&gt;Mitarbeiter!$F$35),0,IF(Planung!BO37="",$C37,IF(ISNUMBER(Planung!BO37),Planung!BO37,IF(UPPER(Planung!BO37)="H",$C37/2,0)))))))</f>
        <v>0</v>
      </c>
      <c r="BP37" s="27">
        <f>IF($A37="",0,IF(Mitarbeiter!$G$35=FALSE,0,IF(AND(Mitarbeiter!$E$35&lt;&gt;"",BP$5+6&lt;Mitarbeiter!$E$35),0,IF(AND(Mitarbeiter!$F$35&lt;&gt;"",BP$5&gt;Mitarbeiter!$F$35),0,IF(Planung!BP37="",$C37,IF(ISNUMBER(Planung!BP37),Planung!BP37,IF(UPPER(Planung!BP37)="H",$C37/2,0)))))))</f>
        <v>0</v>
      </c>
      <c r="BQ37" s="27">
        <f>IF($A37="",0,IF(Mitarbeiter!$G$35=FALSE,0,IF(AND(Mitarbeiter!$E$35&lt;&gt;"",BQ$5+6&lt;Mitarbeiter!$E$35),0,IF(AND(Mitarbeiter!$F$35&lt;&gt;"",BQ$5&gt;Mitarbeiter!$F$35),0,IF(Planung!BQ37="",$C37,IF(ISNUMBER(Planung!BQ37),Planung!BQ37,IF(UPPER(Planung!BQ37)="H",$C37/2,0)))))))</f>
        <v>0</v>
      </c>
      <c r="BR37" s="27">
        <f>IF($A37="",0,IF(Mitarbeiter!$G$35=FALSE,0,IF(AND(Mitarbeiter!$E$35&lt;&gt;"",BR$5+6&lt;Mitarbeiter!$E$35),0,IF(AND(Mitarbeiter!$F$35&lt;&gt;"",BR$5&gt;Mitarbeiter!$F$35),0,IF(Planung!BR37="",$C37,IF(ISNUMBER(Planung!BR37),Planung!BR37,IF(UPPER(Planung!BR37)="H",$C37/2,0)))))))</f>
        <v>0</v>
      </c>
      <c r="BS37" s="27">
        <f>IF($A37="",0,IF(Mitarbeiter!$G$35=FALSE,0,IF(AND(Mitarbeiter!$E$35&lt;&gt;"",BS$5+6&lt;Mitarbeiter!$E$35),0,IF(AND(Mitarbeiter!$F$35&lt;&gt;"",BS$5&gt;Mitarbeiter!$F$35),0,IF(Planung!BS37="",$C37,IF(ISNUMBER(Planung!BS37),Planung!BS37,IF(UPPER(Planung!BS37)="H",$C37/2,0)))))))</f>
        <v>0</v>
      </c>
      <c r="BT37" s="27">
        <f>IF($A37="",0,IF(Mitarbeiter!$G$35=FALSE,0,IF(AND(Mitarbeiter!$E$35&lt;&gt;"",BT$5+6&lt;Mitarbeiter!$E$35),0,IF(AND(Mitarbeiter!$F$35&lt;&gt;"",BT$5&gt;Mitarbeiter!$F$35),0,IF(Planung!BT37="",$C37,IF(ISNUMBER(Planung!BT37),Planung!BT37,IF(UPPER(Planung!BT37)="H",$C37/2,0)))))))</f>
        <v>0</v>
      </c>
      <c r="BU37" s="27">
        <f>IF($A37="",0,IF(Mitarbeiter!$G$35=FALSE,0,IF(AND(Mitarbeiter!$E$35&lt;&gt;"",BU$5+6&lt;Mitarbeiter!$E$35),0,IF(AND(Mitarbeiter!$F$35&lt;&gt;"",BU$5&gt;Mitarbeiter!$F$35),0,IF(Planung!BU37="",$C37,IF(ISNUMBER(Planung!BU37),Planung!BU37,IF(UPPER(Planung!BU37)="H",$C37/2,0)))))))</f>
        <v>0</v>
      </c>
      <c r="BV37" s="27">
        <f>IF($A37="",0,IF(Mitarbeiter!$G$35=FALSE,0,IF(AND(Mitarbeiter!$E$35&lt;&gt;"",BV$5+6&lt;Mitarbeiter!$E$35),0,IF(AND(Mitarbeiter!$F$35&lt;&gt;"",BV$5&gt;Mitarbeiter!$F$35),0,IF(Planung!BV37="",$C37,IF(ISNUMBER(Planung!BV37),Planung!BV37,IF(UPPER(Planung!BV37)="H",$C37/2,0)))))))</f>
        <v>0</v>
      </c>
      <c r="BW37" s="27">
        <f>IF($A37="",0,IF(Mitarbeiter!$G$35=FALSE,0,IF(AND(Mitarbeiter!$E$35&lt;&gt;"",BW$5+6&lt;Mitarbeiter!$E$35),0,IF(AND(Mitarbeiter!$F$35&lt;&gt;"",BW$5&gt;Mitarbeiter!$F$35),0,IF(Planung!BW37="",$C37,IF(ISNUMBER(Planung!BW37),Planung!BW37,IF(UPPER(Planung!BW37)="H",$C37/2,0)))))))</f>
        <v>0</v>
      </c>
      <c r="BX37" s="27">
        <f>IF($A37="",0,IF(Mitarbeiter!$G$35=FALSE,0,IF(AND(Mitarbeiter!$E$35&lt;&gt;"",BX$5+6&lt;Mitarbeiter!$E$35),0,IF(AND(Mitarbeiter!$F$35&lt;&gt;"",BX$5&gt;Mitarbeiter!$F$35),0,IF(Planung!BX37="",$C37,IF(ISNUMBER(Planung!BX37),Planung!BX37,IF(UPPER(Planung!BX37)="H",$C37/2,0)))))))</f>
        <v>0</v>
      </c>
      <c r="BY37" s="27">
        <f>IF($A37="",0,IF(Mitarbeiter!$G$35=FALSE,0,IF(AND(Mitarbeiter!$E$35&lt;&gt;"",BY$5+6&lt;Mitarbeiter!$E$35),0,IF(AND(Mitarbeiter!$F$35&lt;&gt;"",BY$5&gt;Mitarbeiter!$F$35),0,IF(Planung!BY37="",$C37,IF(ISNUMBER(Planung!BY37),Planung!BY37,IF(UPPER(Planung!BY37)="H",$C37/2,0)))))))</f>
        <v>0</v>
      </c>
      <c r="BZ37" s="27">
        <f>IF($A37="",0,IF(Mitarbeiter!$G$35=FALSE,0,IF(AND(Mitarbeiter!$E$35&lt;&gt;"",BZ$5+6&lt;Mitarbeiter!$E$35),0,IF(AND(Mitarbeiter!$F$35&lt;&gt;"",BZ$5&gt;Mitarbeiter!$F$35),0,IF(Planung!BZ37="",$C37,IF(ISNUMBER(Planung!BZ37),Planung!BZ37,IF(UPPER(Planung!BZ37)="H",$C37/2,0)))))))</f>
        <v>0</v>
      </c>
      <c r="CA37" s="27">
        <f>IF($A37="",0,IF(Mitarbeiter!$G$35=FALSE,0,IF(AND(Mitarbeiter!$E$35&lt;&gt;"",CA$5+6&lt;Mitarbeiter!$E$35),0,IF(AND(Mitarbeiter!$F$35&lt;&gt;"",CA$5&gt;Mitarbeiter!$F$35),0,IF(Planung!CA37="",$C37,IF(ISNUMBER(Planung!CA37),Planung!CA37,IF(UPPER(Planung!CA37)="H",$C37/2,0)))))))</f>
        <v>0</v>
      </c>
      <c r="CB37" s="27">
        <f>IF($A37="",0,IF(Mitarbeiter!$G$35=FALSE,0,IF(AND(Mitarbeiter!$E$35&lt;&gt;"",CB$5+6&lt;Mitarbeiter!$E$35),0,IF(AND(Mitarbeiter!$F$35&lt;&gt;"",CB$5&gt;Mitarbeiter!$F$35),0,IF(Planung!CB37="",$C37,IF(ISNUMBER(Planung!CB37),Planung!CB37,IF(UPPER(Planung!CB37)="H",$C37/2,0)))))))</f>
        <v>0</v>
      </c>
      <c r="CC37" s="27">
        <f>IF($A37="",0,IF(Mitarbeiter!$G$35=FALSE,0,IF(AND(Mitarbeiter!$E$35&lt;&gt;"",CC$5+6&lt;Mitarbeiter!$E$35),0,IF(AND(Mitarbeiter!$F$35&lt;&gt;"",CC$5&gt;Mitarbeiter!$F$35),0,IF(Planung!CC37="",$C37,IF(ISNUMBER(Planung!CC37),Planung!CC37,IF(UPPER(Planung!CC37)="H",$C37/2,0)))))))</f>
        <v>0</v>
      </c>
      <c r="CD37" s="27">
        <f>IF($A37="",0,IF(Mitarbeiter!$G$35=FALSE,0,IF(AND(Mitarbeiter!$E$35&lt;&gt;"",CD$5+6&lt;Mitarbeiter!$E$35),0,IF(AND(Mitarbeiter!$F$35&lt;&gt;"",CD$5&gt;Mitarbeiter!$F$35),0,IF(Planung!CD37="",$C37,IF(ISNUMBER(Planung!CD37),Planung!CD37,IF(UPPER(Planung!CD37)="H",$C37/2,0)))))))</f>
        <v>0</v>
      </c>
      <c r="CE37" s="27">
        <f>IF($A37="",0,IF(Mitarbeiter!$G$35=FALSE,0,IF(AND(Mitarbeiter!$E$35&lt;&gt;"",CE$5+6&lt;Mitarbeiter!$E$35),0,IF(AND(Mitarbeiter!$F$35&lt;&gt;"",CE$5&gt;Mitarbeiter!$F$35),0,IF(Planung!CE37="",$C37,IF(ISNUMBER(Planung!CE37),Planung!CE37,IF(UPPER(Planung!CE37)="H",$C37/2,0)))))))</f>
        <v>0</v>
      </c>
      <c r="CF37" s="27">
        <f>IF($A37="",0,IF(Mitarbeiter!$G$35=FALSE,0,IF(AND(Mitarbeiter!$E$35&lt;&gt;"",CF$5+6&lt;Mitarbeiter!$E$35),0,IF(AND(Mitarbeiter!$F$35&lt;&gt;"",CF$5&gt;Mitarbeiter!$F$35),0,IF(Planung!CF37="",$C37,IF(ISNUMBER(Planung!CF37),Planung!CF37,IF(UPPER(Planung!CF37)="H",$C37/2,0)))))))</f>
        <v>0</v>
      </c>
      <c r="CG37" s="27">
        <f>IF($A37="",0,IF(Mitarbeiter!$G$35=FALSE,0,IF(AND(Mitarbeiter!$E$35&lt;&gt;"",CG$5+6&lt;Mitarbeiter!$E$35),0,IF(AND(Mitarbeiter!$F$35&lt;&gt;"",CG$5&gt;Mitarbeiter!$F$35),0,IF(Planung!CG37="",$C37,IF(ISNUMBER(Planung!CG37),Planung!CG37,IF(UPPER(Planung!CG37)="H",$C37/2,0)))))))</f>
        <v>0</v>
      </c>
      <c r="CH37" s="27">
        <f>IF($A37="",0,IF(Mitarbeiter!$G$35=FALSE,0,IF(AND(Mitarbeiter!$E$35&lt;&gt;"",CH$5+6&lt;Mitarbeiter!$E$35),0,IF(AND(Mitarbeiter!$F$35&lt;&gt;"",CH$5&gt;Mitarbeiter!$F$35),0,IF(Planung!CH37="",$C37,IF(ISNUMBER(Planung!CH37),Planung!CH37,IF(UPPER(Planung!CH37)="H",$C37/2,0)))))))</f>
        <v>0</v>
      </c>
      <c r="CI37" s="27">
        <f>IF($A37="",0,IF(Mitarbeiter!$G$35=FALSE,0,IF(AND(Mitarbeiter!$E$35&lt;&gt;"",CI$5+6&lt;Mitarbeiter!$E$35),0,IF(AND(Mitarbeiter!$F$35&lt;&gt;"",CI$5&gt;Mitarbeiter!$F$35),0,IF(Planung!CI37="",$C37,IF(ISNUMBER(Planung!CI37),Planung!CI37,IF(UPPER(Planung!CI37)="H",$C37/2,0)))))))</f>
        <v>0</v>
      </c>
      <c r="CJ37" s="27">
        <f>IF($A37="",0,IF(Mitarbeiter!$G$35=FALSE,0,IF(AND(Mitarbeiter!$E$35&lt;&gt;"",CJ$5+6&lt;Mitarbeiter!$E$35),0,IF(AND(Mitarbeiter!$F$35&lt;&gt;"",CJ$5&gt;Mitarbeiter!$F$35),0,IF(Planung!CJ37="",$C37,IF(ISNUMBER(Planung!CJ37),Planung!CJ37,IF(UPPER(Planung!CJ37)="H",$C37/2,0)))))))</f>
        <v>0</v>
      </c>
      <c r="CK37" s="27">
        <f>IF($A37="",0,IF(Mitarbeiter!$G$35=FALSE,0,IF(AND(Mitarbeiter!$E$35&lt;&gt;"",CK$5+6&lt;Mitarbeiter!$E$35),0,IF(AND(Mitarbeiter!$F$35&lt;&gt;"",CK$5&gt;Mitarbeiter!$F$35),0,IF(Planung!CK37="",$C37,IF(ISNUMBER(Planung!CK37),Planung!CK37,IF(UPPER(Planung!CK37)="H",$C37/2,0)))))))</f>
        <v>0</v>
      </c>
      <c r="CL37" s="27">
        <f>IF($A37="",0,IF(Mitarbeiter!$G$35=FALSE,0,IF(AND(Mitarbeiter!$E$35&lt;&gt;"",CL$5+6&lt;Mitarbeiter!$E$35),0,IF(AND(Mitarbeiter!$F$35&lt;&gt;"",CL$5&gt;Mitarbeiter!$F$35),0,IF(Planung!CL37="",$C37,IF(ISNUMBER(Planung!CL37),Planung!CL37,IF(UPPER(Planung!CL37)="H",$C37/2,0)))))))</f>
        <v>0</v>
      </c>
      <c r="CM37" s="27">
        <f>IF($A37="",0,IF(Mitarbeiter!$G$35=FALSE,0,IF(AND(Mitarbeiter!$E$35&lt;&gt;"",CM$5+6&lt;Mitarbeiter!$E$35),0,IF(AND(Mitarbeiter!$F$35&lt;&gt;"",CM$5&gt;Mitarbeiter!$F$35),0,IF(Planung!CM37="",$C37,IF(ISNUMBER(Planung!CM37),Planung!CM37,IF(UPPER(Planung!CM37)="H",$C37/2,0)))))))</f>
        <v>0</v>
      </c>
      <c r="CN37" s="27">
        <f>IF($A37="",0,IF(Mitarbeiter!$G$35=FALSE,0,IF(AND(Mitarbeiter!$E$35&lt;&gt;"",CN$5+6&lt;Mitarbeiter!$E$35),0,IF(AND(Mitarbeiter!$F$35&lt;&gt;"",CN$5&gt;Mitarbeiter!$F$35),0,IF(Planung!CN37="",$C37,IF(ISNUMBER(Planung!CN37),Planung!CN37,IF(UPPER(Planung!CN37)="H",$C37/2,0)))))))</f>
        <v>0</v>
      </c>
      <c r="CO37" s="27">
        <f>IF($A37="",0,IF(Mitarbeiter!$G$35=FALSE,0,IF(AND(Mitarbeiter!$E$35&lt;&gt;"",CO$5+6&lt;Mitarbeiter!$E$35),0,IF(AND(Mitarbeiter!$F$35&lt;&gt;"",CO$5&gt;Mitarbeiter!$F$35),0,IF(Planung!CO37="",$C37,IF(ISNUMBER(Planung!CO37),Planung!CO37,IF(UPPER(Planung!CO37)="H",$C37/2,0)))))))</f>
        <v>0</v>
      </c>
      <c r="CP37" s="27">
        <f>IF($A37="",0,IF(Mitarbeiter!$G$35=FALSE,0,IF(AND(Mitarbeiter!$E$35&lt;&gt;"",CP$5+6&lt;Mitarbeiter!$E$35),0,IF(AND(Mitarbeiter!$F$35&lt;&gt;"",CP$5&gt;Mitarbeiter!$F$35),0,IF(Planung!CP37="",$C37,IF(ISNUMBER(Planung!CP37),Planung!CP37,IF(UPPER(Planung!CP37)="H",$C37/2,0)))))))</f>
        <v>0</v>
      </c>
      <c r="CQ37" s="27">
        <f>IF($A37="",0,IF(Mitarbeiter!$G$35=FALSE,0,IF(AND(Mitarbeiter!$E$35&lt;&gt;"",CQ$5+6&lt;Mitarbeiter!$E$35),0,IF(AND(Mitarbeiter!$F$35&lt;&gt;"",CQ$5&gt;Mitarbeiter!$F$35),0,IF(Planung!CQ37="",$C37,IF(ISNUMBER(Planung!CQ37),Planung!CQ37,IF(UPPER(Planung!CQ37)="H",$C37/2,0)))))))</f>
        <v>0</v>
      </c>
      <c r="CR37" s="27">
        <f>IF($A37="",0,IF(Mitarbeiter!$G$35=FALSE,0,IF(AND(Mitarbeiter!$E$35&lt;&gt;"",CR$5+6&lt;Mitarbeiter!$E$35),0,IF(AND(Mitarbeiter!$F$35&lt;&gt;"",CR$5&gt;Mitarbeiter!$F$35),0,IF(Planung!CR37="",$C37,IF(ISNUMBER(Planung!CR37),Planung!CR37,IF(UPPER(Planung!CR37)="H",$C37/2,0)))))))</f>
        <v>0</v>
      </c>
      <c r="CS37" s="27">
        <f>IF($A37="",0,IF(Mitarbeiter!$G$35=FALSE,0,IF(AND(Mitarbeiter!$E$35&lt;&gt;"",CS$5+6&lt;Mitarbeiter!$E$35),0,IF(AND(Mitarbeiter!$F$35&lt;&gt;"",CS$5&gt;Mitarbeiter!$F$35),0,IF(Planung!CS37="",$C37,IF(ISNUMBER(Planung!CS37),Planung!CS37,IF(UPPER(Planung!CS37)="H",$C37/2,0)))))))</f>
        <v>0</v>
      </c>
      <c r="CT37" s="27">
        <f>IF($A37="",0,IF(Mitarbeiter!$G$35=FALSE,0,IF(AND(Mitarbeiter!$E$35&lt;&gt;"",CT$5+6&lt;Mitarbeiter!$E$35),0,IF(AND(Mitarbeiter!$F$35&lt;&gt;"",CT$5&gt;Mitarbeiter!$F$35),0,IF(Planung!CT37="",$C37,IF(ISNUMBER(Planung!CT37),Planung!CT37,IF(UPPER(Planung!CT37)="H",$C37/2,0)))))))</f>
        <v>0</v>
      </c>
      <c r="CU37" s="27">
        <f>IF($A37="",0,IF(Mitarbeiter!$G$35=FALSE,0,IF(AND(Mitarbeiter!$E$35&lt;&gt;"",CU$5+6&lt;Mitarbeiter!$E$35),0,IF(AND(Mitarbeiter!$F$35&lt;&gt;"",CU$5&gt;Mitarbeiter!$F$35),0,IF(Planung!CU37="",$C37,IF(ISNUMBER(Planung!CU37),Planung!CU37,IF(UPPER(Planung!CU37)="H",$C37/2,0)))))))</f>
        <v>0</v>
      </c>
      <c r="CV37" s="27">
        <f>IF($A37="",0,IF(Mitarbeiter!$G$35=FALSE,0,IF(AND(Mitarbeiter!$E$35&lt;&gt;"",CV$5+6&lt;Mitarbeiter!$E$35),0,IF(AND(Mitarbeiter!$F$35&lt;&gt;"",CV$5&gt;Mitarbeiter!$F$35),0,IF(Planung!CV37="",$C37,IF(ISNUMBER(Planung!CV37),Planung!CV37,IF(UPPER(Planung!CV37)="H",$C37/2,0)))))))</f>
        <v>0</v>
      </c>
      <c r="CW37" s="27">
        <f>IF($A37="",0,IF(Mitarbeiter!$G$35=FALSE,0,IF(AND(Mitarbeiter!$E$35&lt;&gt;"",CW$5+6&lt;Mitarbeiter!$E$35),0,IF(AND(Mitarbeiter!$F$35&lt;&gt;"",CW$5&gt;Mitarbeiter!$F$35),0,IF(Planung!CW37="",$C37,IF(ISNUMBER(Planung!CW37),Planung!CW37,IF(UPPER(Planung!CW37)="H",$C37/2,0)))))))</f>
        <v>0</v>
      </c>
      <c r="CX37" s="27">
        <f>IF($A37="",0,IF(Mitarbeiter!$G$35=FALSE,0,IF(AND(Mitarbeiter!$E$35&lt;&gt;"",CX$5+6&lt;Mitarbeiter!$E$35),0,IF(AND(Mitarbeiter!$F$35&lt;&gt;"",CX$5&gt;Mitarbeiter!$F$35),0,IF(Planung!CX37="",$C37,IF(ISNUMBER(Planung!CX37),Planung!CX37,IF(UPPER(Planung!CX37)="H",$C37/2,0)))))))</f>
        <v>0</v>
      </c>
      <c r="CY37" s="27">
        <f>IF($A37="",0,IF(Mitarbeiter!$G$35=FALSE,0,IF(AND(Mitarbeiter!$E$35&lt;&gt;"",CY$5+6&lt;Mitarbeiter!$E$35),0,IF(AND(Mitarbeiter!$F$35&lt;&gt;"",CY$5&gt;Mitarbeiter!$F$35),0,IF(Planung!CY37="",$C37,IF(ISNUMBER(Planung!CY37),Planung!CY37,IF(UPPER(Planung!CY37)="H",$C37/2,0)))))))</f>
        <v>0</v>
      </c>
      <c r="CZ37" s="27">
        <f>IF($A37="",0,IF(Mitarbeiter!$G$35=FALSE,0,IF(AND(Mitarbeiter!$E$35&lt;&gt;"",CZ$5+6&lt;Mitarbeiter!$E$35),0,IF(AND(Mitarbeiter!$F$35&lt;&gt;"",CZ$5&gt;Mitarbeiter!$F$35),0,IF(Planung!CZ37="",$C37,IF(ISNUMBER(Planung!CZ37),Planung!CZ37,IF(UPPER(Planung!CZ37)="H",$C37/2,0)))))))</f>
        <v>0</v>
      </c>
      <c r="DA37" s="27">
        <f>IF($A37="",0,IF(Mitarbeiter!$G$35=FALSE,0,IF(AND(Mitarbeiter!$E$35&lt;&gt;"",DA$5+6&lt;Mitarbeiter!$E$35),0,IF(AND(Mitarbeiter!$F$35&lt;&gt;"",DA$5&gt;Mitarbeiter!$F$35),0,IF(Planung!DA37="",$C37,IF(ISNUMBER(Planung!DA37),Planung!DA37,IF(UPPER(Planung!DA37)="H",$C37/2,0)))))))</f>
        <v>0</v>
      </c>
      <c r="DB37" s="27">
        <f>IF($A37="",0,IF(Mitarbeiter!$G$35=FALSE,0,IF(AND(Mitarbeiter!$E$35&lt;&gt;"",DB$5+6&lt;Mitarbeiter!$E$35),0,IF(AND(Mitarbeiter!$F$35&lt;&gt;"",DB$5&gt;Mitarbeiter!$F$35),0,IF(Planung!DB37="",$C37,IF(ISNUMBER(Planung!DB37),Planung!DB37,IF(UPPER(Planung!DB37)="H",$C37/2,0)))))))</f>
        <v>0</v>
      </c>
      <c r="DC37" s="27">
        <f>IF($A37="",0,IF(Mitarbeiter!$G$35=FALSE,0,IF(AND(Mitarbeiter!$E$35&lt;&gt;"",DC$5+6&lt;Mitarbeiter!$E$35),0,IF(AND(Mitarbeiter!$F$35&lt;&gt;"",DC$5&gt;Mitarbeiter!$F$35),0,IF(Planung!DC37="",$C37,IF(ISNUMBER(Planung!DC37),Planung!DC37,IF(UPPER(Planung!DC37)="H",$C37/2,0)))))))</f>
        <v>0</v>
      </c>
      <c r="DD37" s="27">
        <f>IF($A37="",0,IF(Mitarbeiter!$G$35=FALSE,0,IF(AND(Mitarbeiter!$E$35&lt;&gt;"",DD$5+6&lt;Mitarbeiter!$E$35),0,IF(AND(Mitarbeiter!$F$35&lt;&gt;"",DD$5&gt;Mitarbeiter!$F$35),0,IF(Planung!DD37="",$C37,IF(ISNUMBER(Planung!DD37),Planung!DD37,IF(UPPER(Planung!DD37)="H",$C37/2,0)))))))</f>
        <v>0</v>
      </c>
      <c r="DE37" s="27">
        <f>IF($A37="",0,IF(Mitarbeiter!$G$35=FALSE,0,IF(AND(Mitarbeiter!$E$35&lt;&gt;"",DE$5+6&lt;Mitarbeiter!$E$35),0,IF(AND(Mitarbeiter!$F$35&lt;&gt;"",DE$5&gt;Mitarbeiter!$F$35),0,IF(Planung!DE37="",$C37,IF(ISNUMBER(Planung!DE37),Planung!DE37,IF(UPPER(Planung!DE37)="H",$C37/2,0)))))))</f>
        <v>0</v>
      </c>
      <c r="DF37" s="27">
        <f>IF($A37="",0,IF(Mitarbeiter!$G$35=FALSE,0,IF(AND(Mitarbeiter!$E$35&lt;&gt;"",DF$5+6&lt;Mitarbeiter!$E$35),0,IF(AND(Mitarbeiter!$F$35&lt;&gt;"",DF$5&gt;Mitarbeiter!$F$35),0,IF(Planung!DF37="",$C37,IF(ISNUMBER(Planung!DF37),Planung!DF37,IF(UPPER(Planung!DF37)="H",$C37/2,0)))))))</f>
        <v>0</v>
      </c>
      <c r="DG37" s="27">
        <f>IF($A37="",0,IF(Mitarbeiter!$G$35=FALSE,0,IF(AND(Mitarbeiter!$E$35&lt;&gt;"",DG$5+6&lt;Mitarbeiter!$E$35),0,IF(AND(Mitarbeiter!$F$35&lt;&gt;"",DG$5&gt;Mitarbeiter!$F$35),0,IF(Planung!DG37="",$C37,IF(ISNUMBER(Planung!DG37),Planung!DG37,IF(UPPER(Planung!DG37)="H",$C37/2,0)))))))</f>
        <v>0</v>
      </c>
      <c r="DH37" s="27">
        <f>IF($A37="",0,IF(Mitarbeiter!$G$35=FALSE,0,IF(AND(Mitarbeiter!$E$35&lt;&gt;"",DH$5+6&lt;Mitarbeiter!$E$35),0,IF(AND(Mitarbeiter!$F$35&lt;&gt;"",DH$5&gt;Mitarbeiter!$F$35),0,IF(Planung!DH37="",$C37,IF(ISNUMBER(Planung!DH37),Planung!DH37,IF(UPPER(Planung!DH37)="H",$C37/2,0)))))))</f>
        <v>0</v>
      </c>
      <c r="DI37" s="27">
        <f>IF($A37="",0,IF(Mitarbeiter!$G$35=FALSE,0,IF(AND(Mitarbeiter!$E$35&lt;&gt;"",DI$5+6&lt;Mitarbeiter!$E$35),0,IF(AND(Mitarbeiter!$F$35&lt;&gt;"",DI$5&gt;Mitarbeiter!$F$35),0,IF(Planung!DI37="",$C37,IF(ISNUMBER(Planung!DI37),Planung!DI37,IF(UPPER(Planung!DI37)="H",$C37/2,0)))))))</f>
        <v>0</v>
      </c>
      <c r="DJ37" s="27">
        <f>IF($A37="",0,IF(Mitarbeiter!$G$35=FALSE,0,IF(AND(Mitarbeiter!$E$35&lt;&gt;"",DJ$5+6&lt;Mitarbeiter!$E$35),0,IF(AND(Mitarbeiter!$F$35&lt;&gt;"",DJ$5&gt;Mitarbeiter!$F$35),0,IF(Planung!DJ37="",$C37,IF(ISNUMBER(Planung!DJ37),Planung!DJ37,IF(UPPER(Planung!DJ37)="H",$C37/2,0)))))))</f>
        <v>0</v>
      </c>
      <c r="DK37" s="27">
        <f>IF($A37="",0,IF(Mitarbeiter!$G$35=FALSE,0,IF(AND(Mitarbeiter!$E$35&lt;&gt;"",DK$5+6&lt;Mitarbeiter!$E$35),0,IF(AND(Mitarbeiter!$F$35&lt;&gt;"",DK$5&gt;Mitarbeiter!$F$35),0,IF(Planung!DK37="",$C37,IF(ISNUMBER(Planung!DK37),Planung!DK37,IF(UPPER(Planung!DK37)="H",$C37/2,0)))))))</f>
        <v>0</v>
      </c>
      <c r="DL37" s="27">
        <f>IF($A37="",0,IF(Mitarbeiter!$G$35=FALSE,0,IF(AND(Mitarbeiter!$E$35&lt;&gt;"",DL$5+6&lt;Mitarbeiter!$E$35),0,IF(AND(Mitarbeiter!$F$35&lt;&gt;"",DL$5&gt;Mitarbeiter!$F$35),0,IF(Planung!DL37="",$C37,IF(ISNUMBER(Planung!DL37),Planung!DL37,IF(UPPER(Planung!DL37)="H",$C37/2,0)))))))</f>
        <v>0</v>
      </c>
      <c r="DM37" s="27">
        <f>IF($A37="",0,IF(Mitarbeiter!$G$35=FALSE,0,IF(AND(Mitarbeiter!$E$35&lt;&gt;"",DM$5+6&lt;Mitarbeiter!$E$35),0,IF(AND(Mitarbeiter!$F$35&lt;&gt;"",DM$5&gt;Mitarbeiter!$F$35),0,IF(Planung!DM37="",$C37,IF(ISNUMBER(Planung!DM37),Planung!DM37,IF(UPPER(Planung!DM37)="H",$C37/2,0)))))))</f>
        <v>0</v>
      </c>
      <c r="DN37" s="27">
        <f>IF($A37="",0,IF(Mitarbeiter!$G$35=FALSE,0,IF(AND(Mitarbeiter!$E$35&lt;&gt;"",DN$5+6&lt;Mitarbeiter!$E$35),0,IF(AND(Mitarbeiter!$F$35&lt;&gt;"",DN$5&gt;Mitarbeiter!$F$35),0,IF(Planung!DN37="",$C37,IF(ISNUMBER(Planung!DN37),Planung!DN37,IF(UPPER(Planung!DN37)="H",$C37/2,0)))))))</f>
        <v>0</v>
      </c>
      <c r="DO37" s="27">
        <f>IF($A37="",0,IF(Mitarbeiter!$G$35=FALSE,0,IF(AND(Mitarbeiter!$E$35&lt;&gt;"",DO$5+6&lt;Mitarbeiter!$E$35),0,IF(AND(Mitarbeiter!$F$35&lt;&gt;"",DO$5&gt;Mitarbeiter!$F$35),0,IF(Planung!DO37="",$C37,IF(ISNUMBER(Planung!DO37),Planung!DO37,IF(UPPER(Planung!DO37)="H",$C37/2,0)))))))</f>
        <v>0</v>
      </c>
      <c r="DP37" s="27">
        <f>IF($A37="",0,IF(Mitarbeiter!$G$35=FALSE,0,IF(AND(Mitarbeiter!$E$35&lt;&gt;"",DP$5+6&lt;Mitarbeiter!$E$35),0,IF(AND(Mitarbeiter!$F$35&lt;&gt;"",DP$5&gt;Mitarbeiter!$F$35),0,IF(Planung!DP37="",$C37,IF(ISNUMBER(Planung!DP37),Planung!DP37,IF(UPPER(Planung!DP37)="H",$C37/2,0)))))))</f>
        <v>0</v>
      </c>
      <c r="DQ37" s="27">
        <f>IF($A37="",0,IF(Mitarbeiter!$G$35=FALSE,0,IF(AND(Mitarbeiter!$E$35&lt;&gt;"",DQ$5+6&lt;Mitarbeiter!$E$35),0,IF(AND(Mitarbeiter!$F$35&lt;&gt;"",DQ$5&gt;Mitarbeiter!$F$35),0,IF(Planung!DQ37="",$C37,IF(ISNUMBER(Planung!DQ37),Planung!DQ37,IF(UPPER(Planung!DQ37)="H",$C37/2,0)))))))</f>
        <v>0</v>
      </c>
      <c r="DR37" s="27">
        <f>IF($A37="",0,IF(Mitarbeiter!$G$35=FALSE,0,IF(AND(Mitarbeiter!$E$35&lt;&gt;"",DR$5+6&lt;Mitarbeiter!$E$35),0,IF(AND(Mitarbeiter!$F$35&lt;&gt;"",DR$5&gt;Mitarbeiter!$F$35),0,IF(Planung!DR37="",$C37,IF(ISNUMBER(Planung!DR37),Planung!DR37,IF(UPPER(Planung!DR37)="H",$C37/2,0)))))))</f>
        <v>0</v>
      </c>
      <c r="DS37" s="27">
        <f>IF($A37="",0,IF(Mitarbeiter!$G$35=FALSE,0,IF(AND(Mitarbeiter!$E$35&lt;&gt;"",DS$5+6&lt;Mitarbeiter!$E$35),0,IF(AND(Mitarbeiter!$F$35&lt;&gt;"",DS$5&gt;Mitarbeiter!$F$35),0,IF(Planung!DS37="",$C37,IF(ISNUMBER(Planung!DS37),Planung!DS37,IF(UPPER(Planung!DS37)="H",$C37/2,0)))))))</f>
        <v>0</v>
      </c>
      <c r="DT37" s="27">
        <f>IF($A37="",0,IF(Mitarbeiter!$G$35=FALSE,0,IF(AND(Mitarbeiter!$E$35&lt;&gt;"",DT$5+6&lt;Mitarbeiter!$E$35),0,IF(AND(Mitarbeiter!$F$35&lt;&gt;"",DT$5&gt;Mitarbeiter!$F$35),0,IF(Planung!DT37="",$C37,IF(ISNUMBER(Planung!DT37),Planung!DT37,IF(UPPER(Planung!DT37)="H",$C37/2,0)))))))</f>
        <v>0</v>
      </c>
      <c r="DU37" s="27">
        <f>IF($A37="",0,IF(Mitarbeiter!$G$35=FALSE,0,IF(AND(Mitarbeiter!$E$35&lt;&gt;"",DU$5+6&lt;Mitarbeiter!$E$35),0,IF(AND(Mitarbeiter!$F$35&lt;&gt;"",DU$5&gt;Mitarbeiter!$F$35),0,IF(Planung!DU37="",$C37,IF(ISNUMBER(Planung!DU37),Planung!DU37,IF(UPPER(Planung!DU37)="H",$C37/2,0)))))))</f>
        <v>0</v>
      </c>
      <c r="DV37" s="27">
        <f>IF($A37="",0,IF(Mitarbeiter!$G$35=FALSE,0,IF(AND(Mitarbeiter!$E$35&lt;&gt;"",DV$5+6&lt;Mitarbeiter!$E$35),0,IF(AND(Mitarbeiter!$F$35&lt;&gt;"",DV$5&gt;Mitarbeiter!$F$35),0,IF(Planung!DV37="",$C37,IF(ISNUMBER(Planung!DV37),Planung!DV37,IF(UPPER(Planung!DV37)="H",$C37/2,0)))))))</f>
        <v>0</v>
      </c>
      <c r="DW37" s="27">
        <f>IF($A37="",0,IF(Mitarbeiter!$G$35=FALSE,0,IF(AND(Mitarbeiter!$E$35&lt;&gt;"",DW$5+6&lt;Mitarbeiter!$E$35),0,IF(AND(Mitarbeiter!$F$35&lt;&gt;"",DW$5&gt;Mitarbeiter!$F$35),0,IF(Planung!DW37="",$C37,IF(ISNUMBER(Planung!DW37),Planung!DW37,IF(UPPER(Planung!DW37)="H",$C37/2,0)))))))</f>
        <v>0</v>
      </c>
      <c r="DX37" s="27">
        <f>IF($A37="",0,IF(Mitarbeiter!$G$35=FALSE,0,IF(AND(Mitarbeiter!$E$35&lt;&gt;"",DX$5+6&lt;Mitarbeiter!$E$35),0,IF(AND(Mitarbeiter!$F$35&lt;&gt;"",DX$5&gt;Mitarbeiter!$F$35),0,IF(Planung!DX37="",$C37,IF(ISNUMBER(Planung!DX37),Planung!DX37,IF(UPPER(Planung!DX37)="H",$C37/2,0)))))))</f>
        <v>0</v>
      </c>
      <c r="DY37" s="27">
        <f>IF($A37="",0,IF(Mitarbeiter!$G$35=FALSE,0,IF(AND(Mitarbeiter!$E$35&lt;&gt;"",DY$5+6&lt;Mitarbeiter!$E$35),0,IF(AND(Mitarbeiter!$F$35&lt;&gt;"",DY$5&gt;Mitarbeiter!$F$35),0,IF(Planung!DY37="",$C37,IF(ISNUMBER(Planung!DY37),Planung!DY37,IF(UPPER(Planung!DY37)="H",$C37/2,0)))))))</f>
        <v>0</v>
      </c>
      <c r="DZ37" s="27">
        <f>IF($A37="",0,IF(Mitarbeiter!$G$35=FALSE,0,IF(AND(Mitarbeiter!$E$35&lt;&gt;"",DZ$5+6&lt;Mitarbeiter!$E$35),0,IF(AND(Mitarbeiter!$F$35&lt;&gt;"",DZ$5&gt;Mitarbeiter!$F$35),0,IF(Planung!DZ37="",$C37,IF(ISNUMBER(Planung!DZ37),Planung!DZ37,IF(UPPER(Planung!DZ37)="H",$C37/2,0)))))))</f>
        <v>0</v>
      </c>
      <c r="EA37" s="27">
        <f>IF($A37="",0,IF(Mitarbeiter!$G$35=FALSE,0,IF(AND(Mitarbeiter!$E$35&lt;&gt;"",EA$5+6&lt;Mitarbeiter!$E$35),0,IF(AND(Mitarbeiter!$F$35&lt;&gt;"",EA$5&gt;Mitarbeiter!$F$35),0,IF(Planung!EA37="",$C37,IF(ISNUMBER(Planung!EA37),Planung!EA37,IF(UPPER(Planung!EA37)="H",$C37/2,0)))))))</f>
        <v>0</v>
      </c>
      <c r="EB37" s="27">
        <f>IF($A37="",0,IF(Mitarbeiter!$G$35=FALSE,0,IF(AND(Mitarbeiter!$E$35&lt;&gt;"",EB$5+6&lt;Mitarbeiter!$E$35),0,IF(AND(Mitarbeiter!$F$35&lt;&gt;"",EB$5&gt;Mitarbeiter!$F$35),0,IF(Planung!EB37="",$C37,IF(ISNUMBER(Planung!EB37),Planung!EB37,IF(UPPER(Planung!EB37)="H",$C37/2,0)))))))</f>
        <v>0</v>
      </c>
      <c r="EC37" s="27">
        <f>IF($A37="",0,IF(Mitarbeiter!$G$35=FALSE,0,IF(AND(Mitarbeiter!$E$35&lt;&gt;"",EC$5+6&lt;Mitarbeiter!$E$35),0,IF(AND(Mitarbeiter!$F$35&lt;&gt;"",EC$5&gt;Mitarbeiter!$F$35),0,IF(Planung!EC37="",$C37,IF(ISNUMBER(Planung!EC37),Planung!EC37,IF(UPPER(Planung!EC37)="H",$C37/2,0)))))))</f>
        <v>0</v>
      </c>
      <c r="ED37" s="27">
        <f>IF($A37="",0,IF(Mitarbeiter!$G$35=FALSE,0,IF(AND(Mitarbeiter!$E$35&lt;&gt;"",ED$5+6&lt;Mitarbeiter!$E$35),0,IF(AND(Mitarbeiter!$F$35&lt;&gt;"",ED$5&gt;Mitarbeiter!$F$35),0,IF(Planung!ED37="",$C37,IF(ISNUMBER(Planung!ED37),Planung!ED37,IF(UPPER(Planung!ED37)="H",$C37/2,0)))))))</f>
        <v>0</v>
      </c>
      <c r="EE37" s="27">
        <f>IF($A37="",0,IF(Mitarbeiter!$G$35=FALSE,0,IF(AND(Mitarbeiter!$E$35&lt;&gt;"",EE$5+6&lt;Mitarbeiter!$E$35),0,IF(AND(Mitarbeiter!$F$35&lt;&gt;"",EE$5&gt;Mitarbeiter!$F$35),0,IF(Planung!EE37="",$C37,IF(ISNUMBER(Planung!EE37),Planung!EE37,IF(UPPER(Planung!EE37)="H",$C37/2,0)))))))</f>
        <v>0</v>
      </c>
      <c r="EF37" s="27">
        <f>IF($A37="",0,IF(Mitarbeiter!$G$35=FALSE,0,IF(AND(Mitarbeiter!$E$35&lt;&gt;"",EF$5+6&lt;Mitarbeiter!$E$35),0,IF(AND(Mitarbeiter!$F$35&lt;&gt;"",EF$5&gt;Mitarbeiter!$F$35),0,IF(Planung!EF37="",$C37,IF(ISNUMBER(Planung!EF37),Planung!EF37,IF(UPPER(Planung!EF37)="H",$C37/2,0)))))))</f>
        <v>0</v>
      </c>
      <c r="EG37" s="27">
        <f>IF($A37="",0,IF(Mitarbeiter!$G$35=FALSE,0,IF(AND(Mitarbeiter!$E$35&lt;&gt;"",EG$5+6&lt;Mitarbeiter!$E$35),0,IF(AND(Mitarbeiter!$F$35&lt;&gt;"",EG$5&gt;Mitarbeiter!$F$35),0,IF(Planung!EG37="",$C37,IF(ISNUMBER(Planung!EG37),Planung!EG37,IF(UPPER(Planung!EG37)="H",$C37/2,0)))))))</f>
        <v>0</v>
      </c>
      <c r="EH37" s="27">
        <f>IF($A37="",0,IF(Mitarbeiter!$G$35=FALSE,0,IF(AND(Mitarbeiter!$E$35&lt;&gt;"",EH$5+6&lt;Mitarbeiter!$E$35),0,IF(AND(Mitarbeiter!$F$35&lt;&gt;"",EH$5&gt;Mitarbeiter!$F$35),0,IF(Planung!EH37="",$C37,IF(ISNUMBER(Planung!EH37),Planung!EH37,IF(UPPER(Planung!EH37)="H",$C37/2,0)))))))</f>
        <v>0</v>
      </c>
      <c r="EI37" s="27">
        <f>IF($A37="",0,IF(Mitarbeiter!$G$35=FALSE,0,IF(AND(Mitarbeiter!$E$35&lt;&gt;"",EI$5+6&lt;Mitarbeiter!$E$35),0,IF(AND(Mitarbeiter!$F$35&lt;&gt;"",EI$5&gt;Mitarbeiter!$F$35),0,IF(Planung!EI37="",$C37,IF(ISNUMBER(Planung!EI37),Planung!EI37,IF(UPPER(Planung!EI37)="H",$C37/2,0)))))))</f>
        <v>0</v>
      </c>
      <c r="EJ37" s="27">
        <f>IF($A37="",0,IF(Mitarbeiter!$G$35=FALSE,0,IF(AND(Mitarbeiter!$E$35&lt;&gt;"",EJ$5+6&lt;Mitarbeiter!$E$35),0,IF(AND(Mitarbeiter!$F$35&lt;&gt;"",EJ$5&gt;Mitarbeiter!$F$35),0,IF(Planung!EJ37="",$C37,IF(ISNUMBER(Planung!EJ37),Planung!EJ37,IF(UPPER(Planung!EJ37)="H",$C37/2,0)))))))</f>
        <v>0</v>
      </c>
      <c r="EK37" s="27">
        <f>IF($A37="",0,IF(Mitarbeiter!$G$35=FALSE,0,IF(AND(Mitarbeiter!$E$35&lt;&gt;"",EK$5+6&lt;Mitarbeiter!$E$35),0,IF(AND(Mitarbeiter!$F$35&lt;&gt;"",EK$5&gt;Mitarbeiter!$F$35),0,IF(Planung!EK37="",$C37,IF(ISNUMBER(Planung!EK37),Planung!EK37,IF(UPPER(Planung!EK37)="H",$C37/2,0)))))))</f>
        <v>0</v>
      </c>
      <c r="EL37" s="27">
        <f>IF($A37="",0,IF(Mitarbeiter!$G$35=FALSE,0,IF(AND(Mitarbeiter!$E$35&lt;&gt;"",EL$5+6&lt;Mitarbeiter!$E$35),0,IF(AND(Mitarbeiter!$F$35&lt;&gt;"",EL$5&gt;Mitarbeiter!$F$35),0,IF(Planung!EL37="",$C37,IF(ISNUMBER(Planung!EL37),Planung!EL37,IF(UPPER(Planung!EL37)="H",$C37/2,0)))))))</f>
        <v>0</v>
      </c>
      <c r="EM37" s="27">
        <f>IF($A37="",0,IF(Mitarbeiter!$G$35=FALSE,0,IF(AND(Mitarbeiter!$E$35&lt;&gt;"",EM$5+6&lt;Mitarbeiter!$E$35),0,IF(AND(Mitarbeiter!$F$35&lt;&gt;"",EM$5&gt;Mitarbeiter!$F$35),0,IF(Planung!EM37="",$C37,IF(ISNUMBER(Planung!EM37),Planung!EM37,IF(UPPER(Planung!EM37)="H",$C37/2,0)))))))</f>
        <v>0</v>
      </c>
      <c r="EN37" s="27">
        <f>IF($A37="",0,IF(Mitarbeiter!$G$35=FALSE,0,IF(AND(Mitarbeiter!$E$35&lt;&gt;"",EN$5+6&lt;Mitarbeiter!$E$35),0,IF(AND(Mitarbeiter!$F$35&lt;&gt;"",EN$5&gt;Mitarbeiter!$F$35),0,IF(Planung!EN37="",$C37,IF(ISNUMBER(Planung!EN37),Planung!EN37,IF(UPPER(Planung!EN37)="H",$C37/2,0)))))))</f>
        <v>0</v>
      </c>
      <c r="EO37" s="27">
        <f>IF($A37="",0,IF(Mitarbeiter!$G$35=FALSE,0,IF(AND(Mitarbeiter!$E$35&lt;&gt;"",EO$5+6&lt;Mitarbeiter!$E$35),0,IF(AND(Mitarbeiter!$F$35&lt;&gt;"",EO$5&gt;Mitarbeiter!$F$35),0,IF(Planung!EO37="",$C37,IF(ISNUMBER(Planung!EO37),Planung!EO37,IF(UPPER(Planung!EO37)="H",$C37/2,0)))))))</f>
        <v>0</v>
      </c>
      <c r="EP37" s="27">
        <f>IF($A37="",0,IF(Mitarbeiter!$G$35=FALSE,0,IF(AND(Mitarbeiter!$E$35&lt;&gt;"",EP$5+6&lt;Mitarbeiter!$E$35),0,IF(AND(Mitarbeiter!$F$35&lt;&gt;"",EP$5&gt;Mitarbeiter!$F$35),0,IF(Planung!EP37="",$C37,IF(ISNUMBER(Planung!EP37),Planung!EP37,IF(UPPER(Planung!EP37)="H",$C37/2,0)))))))</f>
        <v>0</v>
      </c>
      <c r="EQ37" s="27">
        <f>IF($A37="",0,IF(Mitarbeiter!$G$35=FALSE,0,IF(AND(Mitarbeiter!$E$35&lt;&gt;"",EQ$5+6&lt;Mitarbeiter!$E$35),0,IF(AND(Mitarbeiter!$F$35&lt;&gt;"",EQ$5&gt;Mitarbeiter!$F$35),0,IF(Planung!EQ37="",$C37,IF(ISNUMBER(Planung!EQ37),Planung!EQ37,IF(UPPER(Planung!EQ37)="H",$C37/2,0)))))))</f>
        <v>0</v>
      </c>
      <c r="ER37" s="27">
        <f>IF($A37="",0,IF(Mitarbeiter!$G$35=FALSE,0,IF(AND(Mitarbeiter!$E$35&lt;&gt;"",ER$5+6&lt;Mitarbeiter!$E$35),0,IF(AND(Mitarbeiter!$F$35&lt;&gt;"",ER$5&gt;Mitarbeiter!$F$35),0,IF(Planung!ER37="",$C37,IF(ISNUMBER(Planung!ER37),Planung!ER37,IF(UPPER(Planung!ER37)="H",$C37/2,0)))))))</f>
        <v>0</v>
      </c>
      <c r="ES37" s="27">
        <f>IF($A37="",0,IF(Mitarbeiter!$G$35=FALSE,0,IF(AND(Mitarbeiter!$E$35&lt;&gt;"",ES$5+6&lt;Mitarbeiter!$E$35),0,IF(AND(Mitarbeiter!$F$35&lt;&gt;"",ES$5&gt;Mitarbeiter!$F$35),0,IF(Planung!ES37="",$C37,IF(ISNUMBER(Planung!ES37),Planung!ES37,IF(UPPER(Planung!ES37)="H",$C37/2,0)))))))</f>
        <v>0</v>
      </c>
      <c r="ET37" s="27">
        <f>IF($A37="",0,IF(Mitarbeiter!$G$35=FALSE,0,IF(AND(Mitarbeiter!$E$35&lt;&gt;"",ET$5+6&lt;Mitarbeiter!$E$35),0,IF(AND(Mitarbeiter!$F$35&lt;&gt;"",ET$5&gt;Mitarbeiter!$F$35),0,IF(Planung!ET37="",$C37,IF(ISNUMBER(Planung!ET37),Planung!ET37,IF(UPPER(Planung!ET37)="H",$C37/2,0)))))))</f>
        <v>0</v>
      </c>
      <c r="EU37" s="27">
        <f>IF($A37="",0,IF(Mitarbeiter!$G$35=FALSE,0,IF(AND(Mitarbeiter!$E$35&lt;&gt;"",EU$5+6&lt;Mitarbeiter!$E$35),0,IF(AND(Mitarbeiter!$F$35&lt;&gt;"",EU$5&gt;Mitarbeiter!$F$35),0,IF(Planung!EU37="",$C37,IF(ISNUMBER(Planung!EU37),Planung!EU37,IF(UPPER(Planung!EU37)="H",$C37/2,0)))))))</f>
        <v>0</v>
      </c>
      <c r="EV37" s="27">
        <f>IF($A37="",0,IF(Mitarbeiter!$G$35=FALSE,0,IF(AND(Mitarbeiter!$E$35&lt;&gt;"",EV$5+6&lt;Mitarbeiter!$E$35),0,IF(AND(Mitarbeiter!$F$35&lt;&gt;"",EV$5&gt;Mitarbeiter!$F$35),0,IF(Planung!EV37="",$C37,IF(ISNUMBER(Planung!EV37),Planung!EV37,IF(UPPER(Planung!EV37)="H",$C37/2,0)))))))</f>
        <v>0</v>
      </c>
      <c r="EW37" s="27">
        <f>IF($A37="",0,IF(Mitarbeiter!$G$35=FALSE,0,IF(AND(Mitarbeiter!$E$35&lt;&gt;"",EW$5+6&lt;Mitarbeiter!$E$35),0,IF(AND(Mitarbeiter!$F$35&lt;&gt;"",EW$5&gt;Mitarbeiter!$F$35),0,IF(Planung!EW37="",$C37,IF(ISNUMBER(Planung!EW37),Planung!EW37,IF(UPPER(Planung!EW37)="H",$C37/2,0)))))))</f>
        <v>0</v>
      </c>
      <c r="EX37" s="27">
        <f>IF($A37="",0,IF(Mitarbeiter!$G$35=FALSE,0,IF(AND(Mitarbeiter!$E$35&lt;&gt;"",EX$5+6&lt;Mitarbeiter!$E$35),0,IF(AND(Mitarbeiter!$F$35&lt;&gt;"",EX$5&gt;Mitarbeiter!$F$35),0,IF(Planung!EX37="",$C37,IF(ISNUMBER(Planung!EX37),Planung!EX37,IF(UPPER(Planung!EX37)="H",$C37/2,0)))))))</f>
        <v>0</v>
      </c>
      <c r="EY37" s="27">
        <f>IF($A37="",0,IF(Mitarbeiter!$G$35=FALSE,0,IF(AND(Mitarbeiter!$E$35&lt;&gt;"",EY$5+6&lt;Mitarbeiter!$E$35),0,IF(AND(Mitarbeiter!$F$35&lt;&gt;"",EY$5&gt;Mitarbeiter!$F$35),0,IF(Planung!EY37="",$C37,IF(ISNUMBER(Planung!EY37),Planung!EY37,IF(UPPER(Planung!EY37)="H",$C37/2,0)))))))</f>
        <v>0</v>
      </c>
      <c r="EZ37" s="27">
        <f>IF($A37="",0,IF(Mitarbeiter!$G$35=FALSE,0,IF(AND(Mitarbeiter!$E$35&lt;&gt;"",EZ$5+6&lt;Mitarbeiter!$E$35),0,IF(AND(Mitarbeiter!$F$35&lt;&gt;"",EZ$5&gt;Mitarbeiter!$F$35),0,IF(Planung!EZ37="",$C37,IF(ISNUMBER(Planung!EZ37),Planung!EZ37,IF(UPPER(Planung!EZ37)="H",$C37/2,0)))))))</f>
        <v>0</v>
      </c>
      <c r="FA37" s="27">
        <f>IF($A37="",0,IF(Mitarbeiter!$G$35=FALSE,0,IF(AND(Mitarbeiter!$E$35&lt;&gt;"",FA$5+6&lt;Mitarbeiter!$E$35),0,IF(AND(Mitarbeiter!$F$35&lt;&gt;"",FA$5&gt;Mitarbeiter!$F$35),0,IF(Planung!FA37="",$C37,IF(ISNUMBER(Planung!FA37),Planung!FA37,IF(UPPER(Planung!FA37)="H",$C37/2,0)))))))</f>
        <v>0</v>
      </c>
      <c r="FB37" s="27">
        <f>IF($A37="",0,IF(Mitarbeiter!$G$35=FALSE,0,IF(AND(Mitarbeiter!$E$35&lt;&gt;"",FB$5+6&lt;Mitarbeiter!$E$35),0,IF(AND(Mitarbeiter!$F$35&lt;&gt;"",FB$5&gt;Mitarbeiter!$F$35),0,IF(Planung!FB37="",$C37,IF(ISNUMBER(Planung!FB37),Planung!FB37,IF(UPPER(Planung!FB37)="H",$C37/2,0)))))))</f>
        <v>0</v>
      </c>
      <c r="FC37" s="27">
        <f>IF($A37="",0,IF(Mitarbeiter!$G$35=FALSE,0,IF(AND(Mitarbeiter!$E$35&lt;&gt;"",FC$5+6&lt;Mitarbeiter!$E$35),0,IF(AND(Mitarbeiter!$F$35&lt;&gt;"",FC$5&gt;Mitarbeiter!$F$35),0,IF(Planung!FC37="",$C37,IF(ISNUMBER(Planung!FC37),Planung!FC37,IF(UPPER(Planung!FC37)="H",$C37/2,0)))))))</f>
        <v>0</v>
      </c>
      <c r="FD37" s="27">
        <f>IF($A37="",0,IF(Mitarbeiter!$G$35=FALSE,0,IF(AND(Mitarbeiter!$E$35&lt;&gt;"",FD$5+6&lt;Mitarbeiter!$E$35),0,IF(AND(Mitarbeiter!$F$35&lt;&gt;"",FD$5&gt;Mitarbeiter!$F$35),0,IF(Planung!FD37="",$C37,IF(ISNUMBER(Planung!FD37),Planung!FD37,IF(UPPER(Planung!FD37)="H",$C37/2,0)))))))</f>
        <v>0</v>
      </c>
      <c r="FE37" s="27">
        <f>IF($A37="",0,IF(Mitarbeiter!$G$35=FALSE,0,IF(AND(Mitarbeiter!$E$35&lt;&gt;"",FE$5+6&lt;Mitarbeiter!$E$35),0,IF(AND(Mitarbeiter!$F$35&lt;&gt;"",FE$5&gt;Mitarbeiter!$F$35),0,IF(Planung!FE37="",$C37,IF(ISNUMBER(Planung!FE37),Planung!FE37,IF(UPPER(Planung!FE37)="H",$C37/2,0)))))))</f>
        <v>0</v>
      </c>
      <c r="FF37" s="27">
        <f>IF($A37="",0,IF(Mitarbeiter!$G$35=FALSE,0,IF(AND(Mitarbeiter!$E$35&lt;&gt;"",FF$5+6&lt;Mitarbeiter!$E$35),0,IF(AND(Mitarbeiter!$F$35&lt;&gt;"",FF$5&gt;Mitarbeiter!$F$35),0,IF(Planung!FF37="",$C37,IF(ISNUMBER(Planung!FF37),Planung!FF37,IF(UPPER(Planung!FF37)="H",$C37/2,0)))))))</f>
        <v>0</v>
      </c>
      <c r="FG37" s="27">
        <f>IF($A37="",0,IF(Mitarbeiter!$G$35=FALSE,0,IF(AND(Mitarbeiter!$E$35&lt;&gt;"",FG$5+6&lt;Mitarbeiter!$E$35),0,IF(AND(Mitarbeiter!$F$35&lt;&gt;"",FG$5&gt;Mitarbeiter!$F$35),0,IF(Planung!FG37="",$C37,IF(ISNUMBER(Planung!FG37),Planung!FG37,IF(UPPER(Planung!FG37)="H",$C37/2,0)))))))</f>
        <v>0</v>
      </c>
      <c r="FH37" s="27">
        <f>IF($A37="",0,IF(Mitarbeiter!$G$35=FALSE,0,IF(AND(Mitarbeiter!$E$35&lt;&gt;"",FH$5+6&lt;Mitarbeiter!$E$35),0,IF(AND(Mitarbeiter!$F$35&lt;&gt;"",FH$5&gt;Mitarbeiter!$F$35),0,IF(Planung!FH37="",$C37,IF(ISNUMBER(Planung!FH37),Planung!FH37,IF(UPPER(Planung!FH37)="H",$C37/2,0)))))))</f>
        <v>0</v>
      </c>
      <c r="FI37" s="27">
        <f>IF($A37="",0,IF(Mitarbeiter!$G$35=FALSE,0,IF(AND(Mitarbeiter!$E$35&lt;&gt;"",FI$5+6&lt;Mitarbeiter!$E$35),0,IF(AND(Mitarbeiter!$F$35&lt;&gt;"",FI$5&gt;Mitarbeiter!$F$35),0,IF(Planung!FI37="",$C37,IF(ISNUMBER(Planung!FI37),Planung!FI37,IF(UPPER(Planung!FI37)="H",$C37/2,0)))))))</f>
        <v>0</v>
      </c>
      <c r="FJ37" s="27">
        <f>IF($A37="",0,IF(Mitarbeiter!$G$35=FALSE,0,IF(AND(Mitarbeiter!$E$35&lt;&gt;"",FJ$5+6&lt;Mitarbeiter!$E$35),0,IF(AND(Mitarbeiter!$F$35&lt;&gt;"",FJ$5&gt;Mitarbeiter!$F$35),0,IF(Planung!FJ37="",$C37,IF(ISNUMBER(Planung!FJ37),Planung!FJ37,IF(UPPER(Planung!FJ37)="H",$C37/2,0)))))))</f>
        <v>0</v>
      </c>
      <c r="FK37" s="27">
        <f>IF($A37="",0,IF(Mitarbeiter!$G$35=FALSE,0,IF(AND(Mitarbeiter!$E$35&lt;&gt;"",FK$5+6&lt;Mitarbeiter!$E$35),0,IF(AND(Mitarbeiter!$F$35&lt;&gt;"",FK$5&gt;Mitarbeiter!$F$35),0,IF(Planung!FK37="",$C37,IF(ISNUMBER(Planung!FK37),Planung!FK37,IF(UPPER(Planung!FK37)="H",$C37/2,0)))))))</f>
        <v>0</v>
      </c>
      <c r="FL37" s="27">
        <f>IF($A37="",0,IF(Mitarbeiter!$G$35=FALSE,0,IF(AND(Mitarbeiter!$E$35&lt;&gt;"",FL$5+6&lt;Mitarbeiter!$E$35),0,IF(AND(Mitarbeiter!$F$35&lt;&gt;"",FL$5&gt;Mitarbeiter!$F$35),0,IF(Planung!FL37="",$C37,IF(ISNUMBER(Planung!FL37),Planung!FL37,IF(UPPER(Planung!FL37)="H",$C37/2,0)))))))</f>
        <v>0</v>
      </c>
      <c r="FM37" s="27">
        <f>IF($A37="",0,IF(Mitarbeiter!$G$35=FALSE,0,IF(AND(Mitarbeiter!$E$35&lt;&gt;"",FM$5+6&lt;Mitarbeiter!$E$35),0,IF(AND(Mitarbeiter!$F$35&lt;&gt;"",FM$5&gt;Mitarbeiter!$F$35),0,IF(Planung!FM37="",$C37,IF(ISNUMBER(Planung!FM37),Planung!FM37,IF(UPPER(Planung!FM37)="H",$C37/2,0)))))))</f>
        <v>0</v>
      </c>
      <c r="FN37" s="27">
        <f>IF($A37="",0,IF(Mitarbeiter!$G$35=FALSE,0,IF(AND(Mitarbeiter!$E$35&lt;&gt;"",FN$5+6&lt;Mitarbeiter!$E$35),0,IF(AND(Mitarbeiter!$F$35&lt;&gt;"",FN$5&gt;Mitarbeiter!$F$35),0,IF(Planung!FN37="",$C37,IF(ISNUMBER(Planung!FN37),Planung!FN37,IF(UPPER(Planung!FN37)="H",$C37/2,0)))))))</f>
        <v>0</v>
      </c>
      <c r="FO37" s="27">
        <f>IF($A37="",0,IF(Mitarbeiter!$G$35=FALSE,0,IF(AND(Mitarbeiter!$E$35&lt;&gt;"",FO$5+6&lt;Mitarbeiter!$E$35),0,IF(AND(Mitarbeiter!$F$35&lt;&gt;"",FO$5&gt;Mitarbeiter!$F$35),0,IF(Planung!FO37="",$C37,IF(ISNUMBER(Planung!FO37),Planung!FO37,IF(UPPER(Planung!FO37)="H",$C37/2,0)))))))</f>
        <v>0</v>
      </c>
      <c r="FP37" s="27">
        <f>IF($A37="",0,IF(Mitarbeiter!$G$35=FALSE,0,IF(AND(Mitarbeiter!$E$35&lt;&gt;"",FP$5+6&lt;Mitarbeiter!$E$35),0,IF(AND(Mitarbeiter!$F$35&lt;&gt;"",FP$5&gt;Mitarbeiter!$F$35),0,IF(Planung!FP37="",$C37,IF(ISNUMBER(Planung!FP37),Planung!FP37,IF(UPPER(Planung!FP37)="H",$C37/2,0)))))))</f>
        <v>0</v>
      </c>
      <c r="FQ37" s="27">
        <f>IF($A37="",0,IF(Mitarbeiter!$G$35=FALSE,0,IF(AND(Mitarbeiter!$E$35&lt;&gt;"",FQ$5+6&lt;Mitarbeiter!$E$35),0,IF(AND(Mitarbeiter!$F$35&lt;&gt;"",FQ$5&gt;Mitarbeiter!$F$35),0,IF(Planung!FQ37="",$C37,IF(ISNUMBER(Planung!FQ37),Planung!FQ37,IF(UPPER(Planung!FQ37)="H",$C37/2,0)))))))</f>
        <v>0</v>
      </c>
      <c r="FR37" s="27">
        <f>IF($A37="",0,IF(Mitarbeiter!$G$35=FALSE,0,IF(AND(Mitarbeiter!$E$35&lt;&gt;"",FR$5+6&lt;Mitarbeiter!$E$35),0,IF(AND(Mitarbeiter!$F$35&lt;&gt;"",FR$5&gt;Mitarbeiter!$F$35),0,IF(Planung!FR37="",$C37,IF(ISNUMBER(Planung!FR37),Planung!FR37,IF(UPPER(Planung!FR37)="H",$C37/2,0)))))))</f>
        <v>0</v>
      </c>
      <c r="FS37" s="27">
        <f>IF($A37="",0,IF(Mitarbeiter!$G$35=FALSE,0,IF(AND(Mitarbeiter!$E$35&lt;&gt;"",FS$5+6&lt;Mitarbeiter!$E$35),0,IF(AND(Mitarbeiter!$F$35&lt;&gt;"",FS$5&gt;Mitarbeiter!$F$35),0,IF(Planung!FS37="",$C37,IF(ISNUMBER(Planung!FS37),Planung!FS37,IF(UPPER(Planung!FS37)="H",$C37/2,0)))))))</f>
        <v>0</v>
      </c>
      <c r="FT37" s="27">
        <f>IF($A37="",0,IF(Mitarbeiter!$G$35=FALSE,0,IF(AND(Mitarbeiter!$E$35&lt;&gt;"",FT$5+6&lt;Mitarbeiter!$E$35),0,IF(AND(Mitarbeiter!$F$35&lt;&gt;"",FT$5&gt;Mitarbeiter!$F$35),0,IF(Planung!FT37="",$C37,IF(ISNUMBER(Planung!FT37),Planung!FT37,IF(UPPER(Planung!FT37)="H",$C37/2,0)))))))</f>
        <v>0</v>
      </c>
      <c r="FU37" s="27">
        <f>IF($A37="",0,IF(Mitarbeiter!$G$35=FALSE,0,IF(AND(Mitarbeiter!$E$35&lt;&gt;"",FU$5+6&lt;Mitarbeiter!$E$35),0,IF(AND(Mitarbeiter!$F$35&lt;&gt;"",FU$5&gt;Mitarbeiter!$F$35),0,IF(Planung!FU37="",$C37,IF(ISNUMBER(Planung!FU37),Planung!FU37,IF(UPPER(Planung!FU37)="H",$C37/2,0)))))))</f>
        <v>0</v>
      </c>
      <c r="FV37" s="27">
        <f>IF($A37="",0,IF(Mitarbeiter!$G$35=FALSE,0,IF(AND(Mitarbeiter!$E$35&lt;&gt;"",FV$5+6&lt;Mitarbeiter!$E$35),0,IF(AND(Mitarbeiter!$F$35&lt;&gt;"",FV$5&gt;Mitarbeiter!$F$35),0,IF(Planung!FV37="",$C37,IF(ISNUMBER(Planung!FV37),Planung!FV37,IF(UPPER(Planung!FV37)="H",$C37/2,0)))))))</f>
        <v>0</v>
      </c>
      <c r="FW37" s="27">
        <f>IF($A37="",0,IF(Mitarbeiter!$G$35=FALSE,0,IF(AND(Mitarbeiter!$E$35&lt;&gt;"",FW$5+6&lt;Mitarbeiter!$E$35),0,IF(AND(Mitarbeiter!$F$35&lt;&gt;"",FW$5&gt;Mitarbeiter!$F$35),0,IF(Planung!FW37="",$C37,IF(ISNUMBER(Planung!FW37),Planung!FW37,IF(UPPER(Planung!FW37)="H",$C37/2,0)))))))</f>
        <v>0</v>
      </c>
      <c r="FX37" s="27">
        <f>IF($A37="",0,IF(Mitarbeiter!$G$35=FALSE,0,IF(AND(Mitarbeiter!$E$35&lt;&gt;"",FX$5+6&lt;Mitarbeiter!$E$35),0,IF(AND(Mitarbeiter!$F$35&lt;&gt;"",FX$5&gt;Mitarbeiter!$F$35),0,IF(Planung!FX37="",$C37,IF(ISNUMBER(Planung!FX37),Planung!FX37,IF(UPPER(Planung!FX37)="H",$C37/2,0)))))))</f>
        <v>0</v>
      </c>
      <c r="FY37" s="27">
        <f>IF($A37="",0,IF(Mitarbeiter!$G$35=FALSE,0,IF(AND(Mitarbeiter!$E$35&lt;&gt;"",FY$5+6&lt;Mitarbeiter!$E$35),0,IF(AND(Mitarbeiter!$F$35&lt;&gt;"",FY$5&gt;Mitarbeiter!$F$35),0,IF(Planung!FY37="",$C37,IF(ISNUMBER(Planung!FY37),Planung!FY37,IF(UPPER(Planung!FY37)="H",$C37/2,0)))))))</f>
        <v>0</v>
      </c>
      <c r="FZ37" s="27">
        <f>IF($A37="",0,IF(Mitarbeiter!$G$35=FALSE,0,IF(AND(Mitarbeiter!$E$35&lt;&gt;"",FZ$5+6&lt;Mitarbeiter!$E$35),0,IF(AND(Mitarbeiter!$F$35&lt;&gt;"",FZ$5&gt;Mitarbeiter!$F$35),0,IF(Planung!FZ37="",$C37,IF(ISNUMBER(Planung!FZ37),Planung!FZ37,IF(UPPER(Planung!FZ37)="H",$C37/2,0)))))))</f>
        <v>0</v>
      </c>
      <c r="GA37" s="27">
        <f>IF($A37="",0,IF(Mitarbeiter!$G$35=FALSE,0,IF(AND(Mitarbeiter!$E$35&lt;&gt;"",GA$5+6&lt;Mitarbeiter!$E$35),0,IF(AND(Mitarbeiter!$F$35&lt;&gt;"",GA$5&gt;Mitarbeiter!$F$35),0,IF(Planung!GA37="",$C37,IF(ISNUMBER(Planung!GA37),Planung!GA37,IF(UPPER(Planung!GA37)="H",$C37/2,0)))))))</f>
        <v>0</v>
      </c>
      <c r="GB37" s="27">
        <f>IF($A37="",0,IF(Mitarbeiter!$G$35=FALSE,0,IF(AND(Mitarbeiter!$E$35&lt;&gt;"",GB$5+6&lt;Mitarbeiter!$E$35),0,IF(AND(Mitarbeiter!$F$35&lt;&gt;"",GB$5&gt;Mitarbeiter!$F$35),0,IF(Planung!GB37="",$C37,IF(ISNUMBER(Planung!GB37),Planung!GB37,IF(UPPER(Planung!GB37)="H",$C37/2,0)))))))</f>
        <v>0</v>
      </c>
      <c r="GC37" s="27">
        <f>IF($A37="",0,IF(Mitarbeiter!$G$35=FALSE,0,IF(AND(Mitarbeiter!$E$35&lt;&gt;"",GC$5+6&lt;Mitarbeiter!$E$35),0,IF(AND(Mitarbeiter!$F$35&lt;&gt;"",GC$5&gt;Mitarbeiter!$F$35),0,IF(Planung!GC37="",$C37,IF(ISNUMBER(Planung!GC37),Planung!GC37,IF(UPPER(Planung!GC37)="H",$C37/2,0)))))))</f>
        <v>0</v>
      </c>
      <c r="GD37" s="27">
        <f>IF($A37="",0,IF(Mitarbeiter!$G$35=FALSE,0,IF(AND(Mitarbeiter!$E$35&lt;&gt;"",GD$5+6&lt;Mitarbeiter!$E$35),0,IF(AND(Mitarbeiter!$F$35&lt;&gt;"",GD$5&gt;Mitarbeiter!$F$35),0,IF(Planung!GD37="",$C37,IF(ISNUMBER(Planung!GD37),Planung!GD37,IF(UPPER(Planung!GD37)="H",$C37/2,0)))))))</f>
        <v>0</v>
      </c>
      <c r="GE37" s="27">
        <f>IF($A37="",0,IF(Mitarbeiter!$G$35=FALSE,0,IF(AND(Mitarbeiter!$E$35&lt;&gt;"",GE$5+6&lt;Mitarbeiter!$E$35),0,IF(AND(Mitarbeiter!$F$35&lt;&gt;"",GE$5&gt;Mitarbeiter!$F$35),0,IF(Planung!GE37="",$C37,IF(ISNUMBER(Planung!GE37),Planung!GE37,IF(UPPER(Planung!GE37)="H",$C37/2,0)))))))</f>
        <v>0</v>
      </c>
      <c r="GF37" s="27">
        <f>IF($A37="",0,IF(Mitarbeiter!$G$35=FALSE,0,IF(AND(Mitarbeiter!$E$35&lt;&gt;"",GF$5+6&lt;Mitarbeiter!$E$35),0,IF(AND(Mitarbeiter!$F$35&lt;&gt;"",GF$5&gt;Mitarbeiter!$F$35),0,IF(Planung!GF37="",$C37,IF(ISNUMBER(Planung!GF37),Planung!GF37,IF(UPPER(Planung!GF37)="H",$C37/2,0)))))))</f>
        <v>0</v>
      </c>
      <c r="GG37" s="27">
        <f>IF($A37="",0,IF(Mitarbeiter!$G$35=FALSE,0,IF(AND(Mitarbeiter!$E$35&lt;&gt;"",GG$5+6&lt;Mitarbeiter!$E$35),0,IF(AND(Mitarbeiter!$F$35&lt;&gt;"",GG$5&gt;Mitarbeiter!$F$35),0,IF(Planung!GG37="",$C37,IF(ISNUMBER(Planung!GG37),Planung!GG37,IF(UPPER(Planung!GG37)="H",$C37/2,0)))))))</f>
        <v>0</v>
      </c>
      <c r="GH37" s="27">
        <f>IF($A37="",0,IF(Mitarbeiter!$G$35=FALSE,0,IF(AND(Mitarbeiter!$E$35&lt;&gt;"",GH$5+6&lt;Mitarbeiter!$E$35),0,IF(AND(Mitarbeiter!$F$35&lt;&gt;"",GH$5&gt;Mitarbeiter!$F$35),0,IF(Planung!GH37="",$C37,IF(ISNUMBER(Planung!GH37),Planung!GH37,IF(UPPER(Planung!GH37)="H",$C37/2,0)))))))</f>
        <v>0</v>
      </c>
      <c r="GI37" s="27">
        <f>IF($A37="",0,IF(Mitarbeiter!$G$35=FALSE,0,IF(AND(Mitarbeiter!$E$35&lt;&gt;"",GI$5+6&lt;Mitarbeiter!$E$35),0,IF(AND(Mitarbeiter!$F$35&lt;&gt;"",GI$5&gt;Mitarbeiter!$F$35),0,IF(Planung!GI37="",$C37,IF(ISNUMBER(Planung!GI37),Planung!GI37,IF(UPPER(Planung!GI37)="H",$C37/2,0)))))))</f>
        <v>0</v>
      </c>
      <c r="GJ37" s="27">
        <f>IF($A37="",0,IF(Mitarbeiter!$G$35=FALSE,0,IF(AND(Mitarbeiter!$E$35&lt;&gt;"",GJ$5+6&lt;Mitarbeiter!$E$35),0,IF(AND(Mitarbeiter!$F$35&lt;&gt;"",GJ$5&gt;Mitarbeiter!$F$35),0,IF(Planung!GJ37="",$C37,IF(ISNUMBER(Planung!GJ37),Planung!GJ37,IF(UPPER(Planung!GJ37)="H",$C37/2,0)))))))</f>
        <v>0</v>
      </c>
      <c r="GK37" s="27">
        <f>IF($A37="",0,IF(Mitarbeiter!$G$35=FALSE,0,IF(AND(Mitarbeiter!$E$35&lt;&gt;"",GK$5+6&lt;Mitarbeiter!$E$35),0,IF(AND(Mitarbeiter!$F$35&lt;&gt;"",GK$5&gt;Mitarbeiter!$F$35),0,IF(Planung!GK37="",$C37,IF(ISNUMBER(Planung!GK37),Planung!GK37,IF(UPPER(Planung!GK37)="H",$C37/2,0)))))))</f>
        <v>0</v>
      </c>
      <c r="GL37" s="27">
        <f>IF($A37="",0,IF(Mitarbeiter!$G$35=FALSE,0,IF(AND(Mitarbeiter!$E$35&lt;&gt;"",GL$5+6&lt;Mitarbeiter!$E$35),0,IF(AND(Mitarbeiter!$F$35&lt;&gt;"",GL$5&gt;Mitarbeiter!$F$35),0,IF(Planung!GL37="",$C37,IF(ISNUMBER(Planung!GL37),Planung!GL37,IF(UPPER(Planung!GL37)="H",$C37/2,0)))))))</f>
        <v>0</v>
      </c>
      <c r="GM37" s="27">
        <f>IF($A37="",0,IF(Mitarbeiter!$G$35=FALSE,0,IF(AND(Mitarbeiter!$E$35&lt;&gt;"",GM$5+6&lt;Mitarbeiter!$E$35),0,IF(AND(Mitarbeiter!$F$35&lt;&gt;"",GM$5&gt;Mitarbeiter!$F$35),0,IF(Planung!GM37="",$C37,IF(ISNUMBER(Planung!GM37),Planung!GM37,IF(UPPER(Planung!GM37)="H",$C37/2,0)))))))</f>
        <v>0</v>
      </c>
      <c r="GN37" s="27">
        <f>IF($A37="",0,IF(Mitarbeiter!$G$35=FALSE,0,IF(AND(Mitarbeiter!$E$35&lt;&gt;"",GN$5+6&lt;Mitarbeiter!$E$35),0,IF(AND(Mitarbeiter!$F$35&lt;&gt;"",GN$5&gt;Mitarbeiter!$F$35),0,IF(Planung!GN37="",$C37,IF(ISNUMBER(Planung!GN37),Planung!GN37,IF(UPPER(Planung!GN37)="H",$C37/2,0)))))))</f>
        <v>0</v>
      </c>
      <c r="GO37" s="27">
        <f>IF($A37="",0,IF(Mitarbeiter!$G$35=FALSE,0,IF(AND(Mitarbeiter!$E$35&lt;&gt;"",GO$5+6&lt;Mitarbeiter!$E$35),0,IF(AND(Mitarbeiter!$F$35&lt;&gt;"",GO$5&gt;Mitarbeiter!$F$35),0,IF(Planung!GO37="",$C37,IF(ISNUMBER(Planung!GO37),Planung!GO37,IF(UPPER(Planung!GO37)="H",$C37/2,0)))))))</f>
        <v>0</v>
      </c>
      <c r="GP37" s="27">
        <f>IF($A37="",0,IF(Mitarbeiter!$G$35=FALSE,0,IF(AND(Mitarbeiter!$E$35&lt;&gt;"",GP$5+6&lt;Mitarbeiter!$E$35),0,IF(AND(Mitarbeiter!$F$35&lt;&gt;"",GP$5&gt;Mitarbeiter!$F$35),0,IF(Planung!GP37="",$C37,IF(ISNUMBER(Planung!GP37),Planung!GP37,IF(UPPER(Planung!GP37)="H",$C37/2,0)))))))</f>
        <v>0</v>
      </c>
      <c r="GQ37" s="27">
        <f>IF($A37="",0,IF(Mitarbeiter!$G$35=FALSE,0,IF(AND(Mitarbeiter!$E$35&lt;&gt;"",GQ$5+6&lt;Mitarbeiter!$E$35),0,IF(AND(Mitarbeiter!$F$35&lt;&gt;"",GQ$5&gt;Mitarbeiter!$F$35),0,IF(Planung!GQ37="",$C37,IF(ISNUMBER(Planung!GQ37),Planung!GQ37,IF(UPPER(Planung!GQ37)="H",$C37/2,0)))))))</f>
        <v>0</v>
      </c>
      <c r="GR37" s="27">
        <f>IF($A37="",0,IF(Mitarbeiter!$G$35=FALSE,0,IF(AND(Mitarbeiter!$E$35&lt;&gt;"",GR$5+6&lt;Mitarbeiter!$E$35),0,IF(AND(Mitarbeiter!$F$35&lt;&gt;"",GR$5&gt;Mitarbeiter!$F$35),0,IF(Planung!GR37="",$C37,IF(ISNUMBER(Planung!GR37),Planung!GR37,IF(UPPER(Planung!GR37)="H",$C37/2,0)))))))</f>
        <v>0</v>
      </c>
      <c r="GS37" s="27">
        <f>IF($A37="",0,IF(Mitarbeiter!$G$35=FALSE,0,IF(AND(Mitarbeiter!$E$35&lt;&gt;"",GS$5+6&lt;Mitarbeiter!$E$35),0,IF(AND(Mitarbeiter!$F$35&lt;&gt;"",GS$5&gt;Mitarbeiter!$F$35),0,IF(Planung!GS37="",$C37,IF(ISNUMBER(Planung!GS37),Planung!GS37,IF(UPPER(Planung!GS37)="H",$C37/2,0)))))))</f>
        <v>0</v>
      </c>
      <c r="GT37" s="27">
        <f>IF($A37="",0,IF(Mitarbeiter!$G$35=FALSE,0,IF(AND(Mitarbeiter!$E$35&lt;&gt;"",GT$5+6&lt;Mitarbeiter!$E$35),0,IF(AND(Mitarbeiter!$F$35&lt;&gt;"",GT$5&gt;Mitarbeiter!$F$35),0,IF(Planung!GT37="",$C37,IF(ISNUMBER(Planung!GT37),Planung!GT37,IF(UPPER(Planung!GT37)="H",$C37/2,0)))))))</f>
        <v>0</v>
      </c>
      <c r="GU37" s="27">
        <f>IF($A37="",0,IF(Mitarbeiter!$G$35=FALSE,0,IF(AND(Mitarbeiter!$E$35&lt;&gt;"",GU$5+6&lt;Mitarbeiter!$E$35),0,IF(AND(Mitarbeiter!$F$35&lt;&gt;"",GU$5&gt;Mitarbeiter!$F$35),0,IF(Planung!GU37="",$C37,IF(ISNUMBER(Planung!GU37),Planung!GU37,IF(UPPER(Planung!GU37)="H",$C37/2,0)))))))</f>
        <v>0</v>
      </c>
      <c r="GV37" s="27">
        <f>IF($A37="",0,IF(Mitarbeiter!$G$35=FALSE,0,IF(AND(Mitarbeiter!$E$35&lt;&gt;"",GV$5+6&lt;Mitarbeiter!$E$35),0,IF(AND(Mitarbeiter!$F$35&lt;&gt;"",GV$5&gt;Mitarbeiter!$F$35),0,IF(Planung!GV37="",$C37,IF(ISNUMBER(Planung!GV37),Planung!GV37,IF(UPPER(Planung!GV37)="H",$C37/2,0)))))))</f>
        <v>0</v>
      </c>
      <c r="GW37" s="27">
        <f>IF($A37="",0,IF(Mitarbeiter!$G$35=FALSE,0,IF(AND(Mitarbeiter!$E$35&lt;&gt;"",GW$5+6&lt;Mitarbeiter!$E$35),0,IF(AND(Mitarbeiter!$F$35&lt;&gt;"",GW$5&gt;Mitarbeiter!$F$35),0,IF(Planung!GW37="",$C37,IF(ISNUMBER(Planung!GW37),Planung!GW37,IF(UPPER(Planung!GW37)="H",$C37/2,0)))))))</f>
        <v>0</v>
      </c>
      <c r="GX37" s="27">
        <f>IF($A37="",0,IF(Mitarbeiter!$G$35=FALSE,0,IF(AND(Mitarbeiter!$E$35&lt;&gt;"",GX$5+6&lt;Mitarbeiter!$E$35),0,IF(AND(Mitarbeiter!$F$35&lt;&gt;"",GX$5&gt;Mitarbeiter!$F$35),0,IF(Planung!GX37="",$C37,IF(ISNUMBER(Planung!GX37),Planung!GX37,IF(UPPER(Planung!GX37)="H",$C37/2,0)))))))</f>
        <v>0</v>
      </c>
      <c r="GY37" s="27">
        <f>IF($A37="",0,IF(Mitarbeiter!$G$35=FALSE,0,IF(AND(Mitarbeiter!$E$35&lt;&gt;"",GY$5+6&lt;Mitarbeiter!$E$35),0,IF(AND(Mitarbeiter!$F$35&lt;&gt;"",GY$5&gt;Mitarbeiter!$F$35),0,IF(Planung!GY37="",$C37,IF(ISNUMBER(Planung!GY37),Planung!GY37,IF(UPPER(Planung!GY37)="H",$C37/2,0)))))))</f>
        <v>0</v>
      </c>
      <c r="GZ37" s="27">
        <f>IF($A37="",0,IF(Mitarbeiter!$G$35=FALSE,0,IF(AND(Mitarbeiter!$E$35&lt;&gt;"",GZ$5+6&lt;Mitarbeiter!$E$35),0,IF(AND(Mitarbeiter!$F$35&lt;&gt;"",GZ$5&gt;Mitarbeiter!$F$35),0,IF(Planung!GZ37="",$C37,IF(ISNUMBER(Planung!GZ37),Planung!GZ37,IF(UPPER(Planung!GZ37)="H",$C37/2,0)))))))</f>
        <v>0</v>
      </c>
      <c r="HA37" s="27">
        <f>IF($A37="",0,IF(Mitarbeiter!$G$35=FALSE,0,IF(AND(Mitarbeiter!$E$35&lt;&gt;"",HA$5+6&lt;Mitarbeiter!$E$35),0,IF(AND(Mitarbeiter!$F$35&lt;&gt;"",HA$5&gt;Mitarbeiter!$F$35),0,IF(Planung!HA37="",$C37,IF(ISNUMBER(Planung!HA37),Planung!HA37,IF(UPPER(Planung!HA37)="H",$C37/2,0)))))))</f>
        <v>0</v>
      </c>
      <c r="HB37" s="27">
        <f>IF($A37="",0,IF(Mitarbeiter!$G$35=FALSE,0,IF(AND(Mitarbeiter!$E$35&lt;&gt;"",HB$5+6&lt;Mitarbeiter!$E$35),0,IF(AND(Mitarbeiter!$F$35&lt;&gt;"",HB$5&gt;Mitarbeiter!$F$35),0,IF(Planung!HB37="",$C37,IF(ISNUMBER(Planung!HB37),Planung!HB37,IF(UPPER(Planung!HB37)="H",$C37/2,0)))))))</f>
        <v>0</v>
      </c>
      <c r="HC37" s="27">
        <f>IF($A37="",0,IF(Mitarbeiter!$G$35=FALSE,0,IF(AND(Mitarbeiter!$E$35&lt;&gt;"",HC$5+6&lt;Mitarbeiter!$E$35),0,IF(AND(Mitarbeiter!$F$35&lt;&gt;"",HC$5&gt;Mitarbeiter!$F$35),0,IF(Planung!HC37="",$C37,IF(ISNUMBER(Planung!HC37),Planung!HC37,IF(UPPER(Planung!HC37)="H",$C37/2,0)))))))</f>
        <v>0</v>
      </c>
      <c r="HD37" s="27">
        <f>IF($A37="",0,IF(Mitarbeiter!$G$35=FALSE,0,IF(AND(Mitarbeiter!$E$35&lt;&gt;"",HD$5+6&lt;Mitarbeiter!$E$35),0,IF(AND(Mitarbeiter!$F$35&lt;&gt;"",HD$5&gt;Mitarbeiter!$F$35),0,IF(Planung!HD37="",$C37,IF(ISNUMBER(Planung!HD37),Planung!HD37,IF(UPPER(Planung!HD37)="H",$C37/2,0)))))))</f>
        <v>0</v>
      </c>
      <c r="HE37" s="27">
        <f>IF($A37="",0,IF(Mitarbeiter!$G$35=FALSE,0,IF(AND(Mitarbeiter!$E$35&lt;&gt;"",HE$5+6&lt;Mitarbeiter!$E$35),0,IF(AND(Mitarbeiter!$F$35&lt;&gt;"",HE$5&gt;Mitarbeiter!$F$35),0,IF(Planung!HE37="",$C37,IF(ISNUMBER(Planung!HE37),Planung!HE37,IF(UPPER(Planung!HE37)="H",$C37/2,0)))))))</f>
        <v>0</v>
      </c>
      <c r="HF37" s="27">
        <f>IF($A37="",0,IF(Mitarbeiter!$G$35=FALSE,0,IF(AND(Mitarbeiter!$E$35&lt;&gt;"",HF$5+6&lt;Mitarbeiter!$E$35),0,IF(AND(Mitarbeiter!$F$35&lt;&gt;"",HF$5&gt;Mitarbeiter!$F$35),0,IF(Planung!HF37="",$C37,IF(ISNUMBER(Planung!HF37),Planung!HF37,IF(UPPER(Planung!HF37)="H",$C37/2,0)))))))</f>
        <v>0</v>
      </c>
      <c r="HG37" s="27">
        <f>IF($A37="",0,IF(Mitarbeiter!$G$35=FALSE,0,IF(AND(Mitarbeiter!$E$35&lt;&gt;"",HG$5+6&lt;Mitarbeiter!$E$35),0,IF(AND(Mitarbeiter!$F$35&lt;&gt;"",HG$5&gt;Mitarbeiter!$F$35),0,IF(Planung!HG37="",$C37,IF(ISNUMBER(Planung!HG37),Planung!HG37,IF(UPPER(Planung!HG37)="H",$C37/2,0)))))))</f>
        <v>0</v>
      </c>
      <c r="HH37" s="27">
        <f>IF($A37="",0,IF(Mitarbeiter!$G$35=FALSE,0,IF(AND(Mitarbeiter!$E$35&lt;&gt;"",HH$5+6&lt;Mitarbeiter!$E$35),0,IF(AND(Mitarbeiter!$F$35&lt;&gt;"",HH$5&gt;Mitarbeiter!$F$35),0,IF(Planung!HH37="",$C37,IF(ISNUMBER(Planung!HH37),Planung!HH37,IF(UPPER(Planung!HH37)="H",$C37/2,0)))))))</f>
        <v>0</v>
      </c>
      <c r="HI37" s="27">
        <f>IF($A37="",0,IF(Mitarbeiter!$G$35=FALSE,0,IF(AND(Mitarbeiter!$E$35&lt;&gt;"",HI$5+6&lt;Mitarbeiter!$E$35),0,IF(AND(Mitarbeiter!$F$35&lt;&gt;"",HI$5&gt;Mitarbeiter!$F$35),0,IF(Planung!HI37="",$C37,IF(ISNUMBER(Planung!HI37),Planung!HI37,IF(UPPER(Planung!HI37)="H",$C37/2,0)))))))</f>
        <v>0</v>
      </c>
      <c r="HJ37" s="27">
        <f>IF($A37="",0,IF(Mitarbeiter!$G$35=FALSE,0,IF(AND(Mitarbeiter!$E$35&lt;&gt;"",HJ$5+6&lt;Mitarbeiter!$E$35),0,IF(AND(Mitarbeiter!$F$35&lt;&gt;"",HJ$5&gt;Mitarbeiter!$F$35),0,IF(Planung!HJ37="",$C37,IF(ISNUMBER(Planung!HJ37),Planung!HJ37,IF(UPPER(Planung!HJ37)="H",$C37/2,0)))))))</f>
        <v>0</v>
      </c>
      <c r="HK37" s="27">
        <f>IF($A37="",0,IF(Mitarbeiter!$G$35=FALSE,0,IF(AND(Mitarbeiter!$E$35&lt;&gt;"",HK$5+6&lt;Mitarbeiter!$E$35),0,IF(AND(Mitarbeiter!$F$35&lt;&gt;"",HK$5&gt;Mitarbeiter!$F$35),0,IF(Planung!HK37="",$C37,IF(ISNUMBER(Planung!HK37),Planung!HK37,IF(UPPER(Planung!HK37)="H",$C37/2,0)))))))</f>
        <v>0</v>
      </c>
      <c r="HL37" s="27">
        <f>IF($A37="",0,IF(Mitarbeiter!$G$35=FALSE,0,IF(AND(Mitarbeiter!$E$35&lt;&gt;"",HL$5+6&lt;Mitarbeiter!$E$35),0,IF(AND(Mitarbeiter!$F$35&lt;&gt;"",HL$5&gt;Mitarbeiter!$F$35),0,IF(Planung!HL37="",$C37,IF(ISNUMBER(Planung!HL37),Planung!HL37,IF(UPPER(Planung!HL37)="H",$C37/2,0)))))))</f>
        <v>0</v>
      </c>
      <c r="HM37" s="27">
        <f>IF($A37="",0,IF(Mitarbeiter!$G$35=FALSE,0,IF(AND(Mitarbeiter!$E$35&lt;&gt;"",HM$5+6&lt;Mitarbeiter!$E$35),0,IF(AND(Mitarbeiter!$F$35&lt;&gt;"",HM$5&gt;Mitarbeiter!$F$35),0,IF(Planung!HM37="",$C37,IF(ISNUMBER(Planung!HM37),Planung!HM37,IF(UPPER(Planung!HM37)="H",$C37/2,0)))))))</f>
        <v>0</v>
      </c>
      <c r="HN37" s="27">
        <f>IF($A37="",0,IF(Mitarbeiter!$G$35=FALSE,0,IF(AND(Mitarbeiter!$E$35&lt;&gt;"",HN$5+6&lt;Mitarbeiter!$E$35),0,IF(AND(Mitarbeiter!$F$35&lt;&gt;"",HN$5&gt;Mitarbeiter!$F$35),0,IF(Planung!HN37="",$C37,IF(ISNUMBER(Planung!HN37),Planung!HN37,IF(UPPER(Planung!HN37)="H",$C37/2,0)))))))</f>
        <v>0</v>
      </c>
      <c r="HO37" s="27">
        <f>IF($A37="",0,IF(Mitarbeiter!$G$35=FALSE,0,IF(AND(Mitarbeiter!$E$35&lt;&gt;"",HO$5+6&lt;Mitarbeiter!$E$35),0,IF(AND(Mitarbeiter!$F$35&lt;&gt;"",HO$5&gt;Mitarbeiter!$F$35),0,IF(Planung!HO37="",$C37,IF(ISNUMBER(Planung!HO37),Planung!HO37,IF(UPPER(Planung!HO37)="H",$C37/2,0)))))))</f>
        <v>0</v>
      </c>
      <c r="HP37" s="27">
        <f>IF($A37="",0,IF(Mitarbeiter!$G$35=FALSE,0,IF(AND(Mitarbeiter!$E$35&lt;&gt;"",HP$5+6&lt;Mitarbeiter!$E$35),0,IF(AND(Mitarbeiter!$F$35&lt;&gt;"",HP$5&gt;Mitarbeiter!$F$35),0,IF(Planung!HP37="",$C37,IF(ISNUMBER(Planung!HP37),Planung!HP37,IF(UPPER(Planung!HP37)="H",$C37/2,0)))))))</f>
        <v>0</v>
      </c>
      <c r="HQ37" s="27">
        <f>IF($A37="",0,IF(Mitarbeiter!$G$35=FALSE,0,IF(AND(Mitarbeiter!$E$35&lt;&gt;"",HQ$5+6&lt;Mitarbeiter!$E$35),0,IF(AND(Mitarbeiter!$F$35&lt;&gt;"",HQ$5&gt;Mitarbeiter!$F$35),0,IF(Planung!HQ37="",$C37,IF(ISNUMBER(Planung!HQ37),Planung!HQ37,IF(UPPER(Planung!HQ37)="H",$C37/2,0)))))))</f>
        <v>0</v>
      </c>
      <c r="HR37" s="27">
        <f>IF($A37="",0,IF(Mitarbeiter!$G$35=FALSE,0,IF(AND(Mitarbeiter!$E$35&lt;&gt;"",HR$5+6&lt;Mitarbeiter!$E$35),0,IF(AND(Mitarbeiter!$F$35&lt;&gt;"",HR$5&gt;Mitarbeiter!$F$35),0,IF(Planung!HR37="",$C37,IF(ISNUMBER(Planung!HR37),Planung!HR37,IF(UPPER(Planung!HR37)="H",$C37/2,0)))))))</f>
        <v>0</v>
      </c>
      <c r="HS37" s="27">
        <f>IF($A37="",0,IF(Mitarbeiter!$G$35=FALSE,0,IF(AND(Mitarbeiter!$E$35&lt;&gt;"",HS$5+6&lt;Mitarbeiter!$E$35),0,IF(AND(Mitarbeiter!$F$35&lt;&gt;"",HS$5&gt;Mitarbeiter!$F$35),0,IF(Planung!HS37="",$C37,IF(ISNUMBER(Planung!HS37),Planung!HS37,IF(UPPER(Planung!HS37)="H",$C37/2,0)))))))</f>
        <v>0</v>
      </c>
      <c r="HT37" s="27">
        <f>IF($A37="",0,IF(Mitarbeiter!$G$35=FALSE,0,IF(AND(Mitarbeiter!$E$35&lt;&gt;"",HT$5+6&lt;Mitarbeiter!$E$35),0,IF(AND(Mitarbeiter!$F$35&lt;&gt;"",HT$5&gt;Mitarbeiter!$F$35),0,IF(Planung!HT37="",$C37,IF(ISNUMBER(Planung!HT37),Planung!HT37,IF(UPPER(Planung!HT37)="H",$C37/2,0)))))))</f>
        <v>0</v>
      </c>
      <c r="HU37" s="27">
        <f>IF($A37="",0,IF(Mitarbeiter!$G$35=FALSE,0,IF(AND(Mitarbeiter!$E$35&lt;&gt;"",HU$5+6&lt;Mitarbeiter!$E$35),0,IF(AND(Mitarbeiter!$F$35&lt;&gt;"",HU$5&gt;Mitarbeiter!$F$35),0,IF(Planung!HU37="",$C37,IF(ISNUMBER(Planung!HU37),Planung!HU37,IF(UPPER(Planung!HU37)="H",$C37/2,0)))))))</f>
        <v>0</v>
      </c>
      <c r="HV37" s="27">
        <f>IF($A37="",0,IF(Mitarbeiter!$G$35=FALSE,0,IF(AND(Mitarbeiter!$E$35&lt;&gt;"",HV$5+6&lt;Mitarbeiter!$E$35),0,IF(AND(Mitarbeiter!$F$35&lt;&gt;"",HV$5&gt;Mitarbeiter!$F$35),0,IF(Planung!HV37="",$C37,IF(ISNUMBER(Planung!HV37),Planung!HV37,IF(UPPER(Planung!HV37)="H",$C37/2,0)))))))</f>
        <v>0</v>
      </c>
      <c r="HW37" s="27">
        <f>IF($A37="",0,IF(Mitarbeiter!$G$35=FALSE,0,IF(AND(Mitarbeiter!$E$35&lt;&gt;"",HW$5+6&lt;Mitarbeiter!$E$35),0,IF(AND(Mitarbeiter!$F$35&lt;&gt;"",HW$5&gt;Mitarbeiter!$F$35),0,IF(Planung!HW37="",$C37,IF(ISNUMBER(Planung!HW37),Planung!HW37,IF(UPPER(Planung!HW37)="H",$C37/2,0)))))))</f>
        <v>0</v>
      </c>
      <c r="HX37" s="27">
        <f>IF($A37="",0,IF(Mitarbeiter!$G$35=FALSE,0,IF(AND(Mitarbeiter!$E$35&lt;&gt;"",HX$5+6&lt;Mitarbeiter!$E$35),0,IF(AND(Mitarbeiter!$F$35&lt;&gt;"",HX$5&gt;Mitarbeiter!$F$35),0,IF(Planung!HX37="",$C37,IF(ISNUMBER(Planung!HX37),Planung!HX37,IF(UPPER(Planung!HX37)="H",$C37/2,0)))))))</f>
        <v>0</v>
      </c>
      <c r="HY37" s="27">
        <f>IF($A37="",0,IF(Mitarbeiter!$G$35=FALSE,0,IF(AND(Mitarbeiter!$E$35&lt;&gt;"",HY$5+6&lt;Mitarbeiter!$E$35),0,IF(AND(Mitarbeiter!$F$35&lt;&gt;"",HY$5&gt;Mitarbeiter!$F$35),0,IF(Planung!HY37="",$C37,IF(ISNUMBER(Planung!HY37),Planung!HY37,IF(UPPER(Planung!HY37)="H",$C37/2,0)))))))</f>
        <v>0</v>
      </c>
      <c r="HZ37" s="27">
        <f>IF($A37="",0,IF(Mitarbeiter!$G$35=FALSE,0,IF(AND(Mitarbeiter!$E$35&lt;&gt;"",HZ$5+6&lt;Mitarbeiter!$E$35),0,IF(AND(Mitarbeiter!$F$35&lt;&gt;"",HZ$5&gt;Mitarbeiter!$F$35),0,IF(Planung!HZ37="",$C37,IF(ISNUMBER(Planung!HZ37),Planung!HZ37,IF(UPPER(Planung!HZ37)="H",$C37/2,0)))))))</f>
        <v>0</v>
      </c>
      <c r="IA37" s="27">
        <f>IF($A37="",0,IF(Mitarbeiter!$G$35=FALSE,0,IF(AND(Mitarbeiter!$E$35&lt;&gt;"",IA$5+6&lt;Mitarbeiter!$E$35),0,IF(AND(Mitarbeiter!$F$35&lt;&gt;"",IA$5&gt;Mitarbeiter!$F$35),0,IF(Planung!IA37="",$C37,IF(ISNUMBER(Planung!IA37),Planung!IA37,IF(UPPER(Planung!IA37)="H",$C37/2,0)))))))</f>
        <v>0</v>
      </c>
    </row>
    <row r="38" spans="1:235" x14ac:dyDescent="0.25">
      <c r="A38" s="7" t="str">
        <f>Planung!A38</f>
        <v/>
      </c>
      <c r="B38" s="7" t="str">
        <f>Planung!B38</f>
        <v/>
      </c>
      <c r="C38" s="27">
        <f>N(Mitarbeiter!$D$36)</f>
        <v>0</v>
      </c>
      <c r="D38" s="27">
        <f>IF($A38="",0,IF(Mitarbeiter!$G$36=FALSE,0,IF(AND(Mitarbeiter!$E$36&lt;&gt;"",D$5+6&lt;Mitarbeiter!$E$36),0,IF(AND(Mitarbeiter!$F$36&lt;&gt;"",D$5&gt;Mitarbeiter!$F$36),0,IF(Planung!D38="",$C38,IF(ISNUMBER(Planung!D38),Planung!D38,IF(UPPER(Planung!D38)="H",$C38/2,0)))))))</f>
        <v>0</v>
      </c>
      <c r="E38" s="27">
        <f>IF($A38="",0,IF(Mitarbeiter!$G$36=FALSE,0,IF(AND(Mitarbeiter!$E$36&lt;&gt;"",E$5+6&lt;Mitarbeiter!$E$36),0,IF(AND(Mitarbeiter!$F$36&lt;&gt;"",E$5&gt;Mitarbeiter!$F$36),0,IF(Planung!E38="",$C38,IF(ISNUMBER(Planung!E38),Planung!E38,IF(UPPER(Planung!E38)="H",$C38/2,0)))))))</f>
        <v>0</v>
      </c>
      <c r="F38" s="27">
        <f>IF($A38="",0,IF(Mitarbeiter!$G$36=FALSE,0,IF(AND(Mitarbeiter!$E$36&lt;&gt;"",F$5+6&lt;Mitarbeiter!$E$36),0,IF(AND(Mitarbeiter!$F$36&lt;&gt;"",F$5&gt;Mitarbeiter!$F$36),0,IF(Planung!F38="",$C38,IF(ISNUMBER(Planung!F38),Planung!F38,IF(UPPER(Planung!F38)="H",$C38/2,0)))))))</f>
        <v>0</v>
      </c>
      <c r="G38" s="27">
        <f>IF($A38="",0,IF(Mitarbeiter!$G$36=FALSE,0,IF(AND(Mitarbeiter!$E$36&lt;&gt;"",G$5+6&lt;Mitarbeiter!$E$36),0,IF(AND(Mitarbeiter!$F$36&lt;&gt;"",G$5&gt;Mitarbeiter!$F$36),0,IF(Planung!G38="",$C38,IF(ISNUMBER(Planung!G38),Planung!G38,IF(UPPER(Planung!G38)="H",$C38/2,0)))))))</f>
        <v>0</v>
      </c>
      <c r="H38" s="27">
        <f>IF($A38="",0,IF(Mitarbeiter!$G$36=FALSE,0,IF(AND(Mitarbeiter!$E$36&lt;&gt;"",H$5+6&lt;Mitarbeiter!$E$36),0,IF(AND(Mitarbeiter!$F$36&lt;&gt;"",H$5&gt;Mitarbeiter!$F$36),0,IF(Planung!H38="",$C38,IF(ISNUMBER(Planung!H38),Planung!H38,IF(UPPER(Planung!H38)="H",$C38/2,0)))))))</f>
        <v>0</v>
      </c>
      <c r="I38" s="27">
        <f>IF($A38="",0,IF(Mitarbeiter!$G$36=FALSE,0,IF(AND(Mitarbeiter!$E$36&lt;&gt;"",I$5+6&lt;Mitarbeiter!$E$36),0,IF(AND(Mitarbeiter!$F$36&lt;&gt;"",I$5&gt;Mitarbeiter!$F$36),0,IF(Planung!I38="",$C38,IF(ISNUMBER(Planung!I38),Planung!I38,IF(UPPER(Planung!I38)="H",$C38/2,0)))))))</f>
        <v>0</v>
      </c>
      <c r="J38" s="27">
        <f>IF($A38="",0,IF(Mitarbeiter!$G$36=FALSE,0,IF(AND(Mitarbeiter!$E$36&lt;&gt;"",J$5+6&lt;Mitarbeiter!$E$36),0,IF(AND(Mitarbeiter!$F$36&lt;&gt;"",J$5&gt;Mitarbeiter!$F$36),0,IF(Planung!J38="",$C38,IF(ISNUMBER(Planung!J38),Planung!J38,IF(UPPER(Planung!J38)="H",$C38/2,0)))))))</f>
        <v>0</v>
      </c>
      <c r="K38" s="27">
        <f>IF($A38="",0,IF(Mitarbeiter!$G$36=FALSE,0,IF(AND(Mitarbeiter!$E$36&lt;&gt;"",K$5+6&lt;Mitarbeiter!$E$36),0,IF(AND(Mitarbeiter!$F$36&lt;&gt;"",K$5&gt;Mitarbeiter!$F$36),0,IF(Planung!K38="",$C38,IF(ISNUMBER(Planung!K38),Planung!K38,IF(UPPER(Planung!K38)="H",$C38/2,0)))))))</f>
        <v>0</v>
      </c>
      <c r="L38" s="27">
        <f>IF($A38="",0,IF(Mitarbeiter!$G$36=FALSE,0,IF(AND(Mitarbeiter!$E$36&lt;&gt;"",L$5+6&lt;Mitarbeiter!$E$36),0,IF(AND(Mitarbeiter!$F$36&lt;&gt;"",L$5&gt;Mitarbeiter!$F$36),0,IF(Planung!L38="",$C38,IF(ISNUMBER(Planung!L38),Planung!L38,IF(UPPER(Planung!L38)="H",$C38/2,0)))))))</f>
        <v>0</v>
      </c>
      <c r="M38" s="27">
        <f>IF($A38="",0,IF(Mitarbeiter!$G$36=FALSE,0,IF(AND(Mitarbeiter!$E$36&lt;&gt;"",M$5+6&lt;Mitarbeiter!$E$36),0,IF(AND(Mitarbeiter!$F$36&lt;&gt;"",M$5&gt;Mitarbeiter!$F$36),0,IF(Planung!M38="",$C38,IF(ISNUMBER(Planung!M38),Planung!M38,IF(UPPER(Planung!M38)="H",$C38/2,0)))))))</f>
        <v>0</v>
      </c>
      <c r="N38" s="27">
        <f>IF($A38="",0,IF(Mitarbeiter!$G$36=FALSE,0,IF(AND(Mitarbeiter!$E$36&lt;&gt;"",N$5+6&lt;Mitarbeiter!$E$36),0,IF(AND(Mitarbeiter!$F$36&lt;&gt;"",N$5&gt;Mitarbeiter!$F$36),0,IF(Planung!N38="",$C38,IF(ISNUMBER(Planung!N38),Planung!N38,IF(UPPER(Planung!N38)="H",$C38/2,0)))))))</f>
        <v>0</v>
      </c>
      <c r="O38" s="27">
        <f>IF($A38="",0,IF(Mitarbeiter!$G$36=FALSE,0,IF(AND(Mitarbeiter!$E$36&lt;&gt;"",O$5+6&lt;Mitarbeiter!$E$36),0,IF(AND(Mitarbeiter!$F$36&lt;&gt;"",O$5&gt;Mitarbeiter!$F$36),0,IF(Planung!O38="",$C38,IF(ISNUMBER(Planung!O38),Planung!O38,IF(UPPER(Planung!O38)="H",$C38/2,0)))))))</f>
        <v>0</v>
      </c>
      <c r="P38" s="27">
        <f>IF($A38="",0,IF(Mitarbeiter!$G$36=FALSE,0,IF(AND(Mitarbeiter!$E$36&lt;&gt;"",P$5+6&lt;Mitarbeiter!$E$36),0,IF(AND(Mitarbeiter!$F$36&lt;&gt;"",P$5&gt;Mitarbeiter!$F$36),0,IF(Planung!P38="",$C38,IF(ISNUMBER(Planung!P38),Planung!P38,IF(UPPER(Planung!P38)="H",$C38/2,0)))))))</f>
        <v>0</v>
      </c>
      <c r="Q38" s="27">
        <f>IF($A38="",0,IF(Mitarbeiter!$G$36=FALSE,0,IF(AND(Mitarbeiter!$E$36&lt;&gt;"",Q$5+6&lt;Mitarbeiter!$E$36),0,IF(AND(Mitarbeiter!$F$36&lt;&gt;"",Q$5&gt;Mitarbeiter!$F$36),0,IF(Planung!Q38="",$C38,IF(ISNUMBER(Planung!Q38),Planung!Q38,IF(UPPER(Planung!Q38)="H",$C38/2,0)))))))</f>
        <v>0</v>
      </c>
      <c r="R38" s="27">
        <f>IF($A38="",0,IF(Mitarbeiter!$G$36=FALSE,0,IF(AND(Mitarbeiter!$E$36&lt;&gt;"",R$5+6&lt;Mitarbeiter!$E$36),0,IF(AND(Mitarbeiter!$F$36&lt;&gt;"",R$5&gt;Mitarbeiter!$F$36),0,IF(Planung!R38="",$C38,IF(ISNUMBER(Planung!R38),Planung!R38,IF(UPPER(Planung!R38)="H",$C38/2,0)))))))</f>
        <v>0</v>
      </c>
      <c r="S38" s="27">
        <f>IF($A38="",0,IF(Mitarbeiter!$G$36=FALSE,0,IF(AND(Mitarbeiter!$E$36&lt;&gt;"",S$5+6&lt;Mitarbeiter!$E$36),0,IF(AND(Mitarbeiter!$F$36&lt;&gt;"",S$5&gt;Mitarbeiter!$F$36),0,IF(Planung!S38="",$C38,IF(ISNUMBER(Planung!S38),Planung!S38,IF(UPPER(Planung!S38)="H",$C38/2,0)))))))</f>
        <v>0</v>
      </c>
      <c r="T38" s="27">
        <f>IF($A38="",0,IF(Mitarbeiter!$G$36=FALSE,0,IF(AND(Mitarbeiter!$E$36&lt;&gt;"",T$5+6&lt;Mitarbeiter!$E$36),0,IF(AND(Mitarbeiter!$F$36&lt;&gt;"",T$5&gt;Mitarbeiter!$F$36),0,IF(Planung!T38="",$C38,IF(ISNUMBER(Planung!T38),Planung!T38,IF(UPPER(Planung!T38)="H",$C38/2,0)))))))</f>
        <v>0</v>
      </c>
      <c r="U38" s="27">
        <f>IF($A38="",0,IF(Mitarbeiter!$G$36=FALSE,0,IF(AND(Mitarbeiter!$E$36&lt;&gt;"",U$5+6&lt;Mitarbeiter!$E$36),0,IF(AND(Mitarbeiter!$F$36&lt;&gt;"",U$5&gt;Mitarbeiter!$F$36),0,IF(Planung!U38="",$C38,IF(ISNUMBER(Planung!U38),Planung!U38,IF(UPPER(Planung!U38)="H",$C38/2,0)))))))</f>
        <v>0</v>
      </c>
      <c r="V38" s="27">
        <f>IF($A38="",0,IF(Mitarbeiter!$G$36=FALSE,0,IF(AND(Mitarbeiter!$E$36&lt;&gt;"",V$5+6&lt;Mitarbeiter!$E$36),0,IF(AND(Mitarbeiter!$F$36&lt;&gt;"",V$5&gt;Mitarbeiter!$F$36),0,IF(Planung!V38="",$C38,IF(ISNUMBER(Planung!V38),Planung!V38,IF(UPPER(Planung!V38)="H",$C38/2,0)))))))</f>
        <v>0</v>
      </c>
      <c r="W38" s="27">
        <f>IF($A38="",0,IF(Mitarbeiter!$G$36=FALSE,0,IF(AND(Mitarbeiter!$E$36&lt;&gt;"",W$5+6&lt;Mitarbeiter!$E$36),0,IF(AND(Mitarbeiter!$F$36&lt;&gt;"",W$5&gt;Mitarbeiter!$F$36),0,IF(Planung!W38="",$C38,IF(ISNUMBER(Planung!W38),Planung!W38,IF(UPPER(Planung!W38)="H",$C38/2,0)))))))</f>
        <v>0</v>
      </c>
      <c r="X38" s="27">
        <f>IF($A38="",0,IF(Mitarbeiter!$G$36=FALSE,0,IF(AND(Mitarbeiter!$E$36&lt;&gt;"",X$5+6&lt;Mitarbeiter!$E$36),0,IF(AND(Mitarbeiter!$F$36&lt;&gt;"",X$5&gt;Mitarbeiter!$F$36),0,IF(Planung!X38="",$C38,IF(ISNUMBER(Planung!X38),Planung!X38,IF(UPPER(Planung!X38)="H",$C38/2,0)))))))</f>
        <v>0</v>
      </c>
      <c r="Y38" s="27">
        <f>IF($A38="",0,IF(Mitarbeiter!$G$36=FALSE,0,IF(AND(Mitarbeiter!$E$36&lt;&gt;"",Y$5+6&lt;Mitarbeiter!$E$36),0,IF(AND(Mitarbeiter!$F$36&lt;&gt;"",Y$5&gt;Mitarbeiter!$F$36),0,IF(Planung!Y38="",$C38,IF(ISNUMBER(Planung!Y38),Planung!Y38,IF(UPPER(Planung!Y38)="H",$C38/2,0)))))))</f>
        <v>0</v>
      </c>
      <c r="Z38" s="27">
        <f>IF($A38="",0,IF(Mitarbeiter!$G$36=FALSE,0,IF(AND(Mitarbeiter!$E$36&lt;&gt;"",Z$5+6&lt;Mitarbeiter!$E$36),0,IF(AND(Mitarbeiter!$F$36&lt;&gt;"",Z$5&gt;Mitarbeiter!$F$36),0,IF(Planung!Z38="",$C38,IF(ISNUMBER(Planung!Z38),Planung!Z38,IF(UPPER(Planung!Z38)="H",$C38/2,0)))))))</f>
        <v>0</v>
      </c>
      <c r="AA38" s="27">
        <f>IF($A38="",0,IF(Mitarbeiter!$G$36=FALSE,0,IF(AND(Mitarbeiter!$E$36&lt;&gt;"",AA$5+6&lt;Mitarbeiter!$E$36),0,IF(AND(Mitarbeiter!$F$36&lt;&gt;"",AA$5&gt;Mitarbeiter!$F$36),0,IF(Planung!AA38="",$C38,IF(ISNUMBER(Planung!AA38),Planung!AA38,IF(UPPER(Planung!AA38)="H",$C38/2,0)))))))</f>
        <v>0</v>
      </c>
      <c r="AB38" s="27">
        <f>IF($A38="",0,IF(Mitarbeiter!$G$36=FALSE,0,IF(AND(Mitarbeiter!$E$36&lt;&gt;"",AB$5+6&lt;Mitarbeiter!$E$36),0,IF(AND(Mitarbeiter!$F$36&lt;&gt;"",AB$5&gt;Mitarbeiter!$F$36),0,IF(Planung!AB38="",$C38,IF(ISNUMBER(Planung!AB38),Planung!AB38,IF(UPPER(Planung!AB38)="H",$C38/2,0)))))))</f>
        <v>0</v>
      </c>
      <c r="AC38" s="27">
        <f>IF($A38="",0,IF(Mitarbeiter!$G$36=FALSE,0,IF(AND(Mitarbeiter!$E$36&lt;&gt;"",AC$5+6&lt;Mitarbeiter!$E$36),0,IF(AND(Mitarbeiter!$F$36&lt;&gt;"",AC$5&gt;Mitarbeiter!$F$36),0,IF(Planung!AC38="",$C38,IF(ISNUMBER(Planung!AC38),Planung!AC38,IF(UPPER(Planung!AC38)="H",$C38/2,0)))))))</f>
        <v>0</v>
      </c>
      <c r="AD38" s="27">
        <f>IF($A38="",0,IF(Mitarbeiter!$G$36=FALSE,0,IF(AND(Mitarbeiter!$E$36&lt;&gt;"",AD$5+6&lt;Mitarbeiter!$E$36),0,IF(AND(Mitarbeiter!$F$36&lt;&gt;"",AD$5&gt;Mitarbeiter!$F$36),0,IF(Planung!AD38="",$C38,IF(ISNUMBER(Planung!AD38),Planung!AD38,IF(UPPER(Planung!AD38)="H",$C38/2,0)))))))</f>
        <v>0</v>
      </c>
      <c r="AE38" s="27">
        <f>IF($A38="",0,IF(Mitarbeiter!$G$36=FALSE,0,IF(AND(Mitarbeiter!$E$36&lt;&gt;"",AE$5+6&lt;Mitarbeiter!$E$36),0,IF(AND(Mitarbeiter!$F$36&lt;&gt;"",AE$5&gt;Mitarbeiter!$F$36),0,IF(Planung!AE38="",$C38,IF(ISNUMBER(Planung!AE38),Planung!AE38,IF(UPPER(Planung!AE38)="H",$C38/2,0)))))))</f>
        <v>0</v>
      </c>
      <c r="AF38" s="27">
        <f>IF($A38="",0,IF(Mitarbeiter!$G$36=FALSE,0,IF(AND(Mitarbeiter!$E$36&lt;&gt;"",AF$5+6&lt;Mitarbeiter!$E$36),0,IF(AND(Mitarbeiter!$F$36&lt;&gt;"",AF$5&gt;Mitarbeiter!$F$36),0,IF(Planung!AF38="",$C38,IF(ISNUMBER(Planung!AF38),Planung!AF38,IF(UPPER(Planung!AF38)="H",$C38/2,0)))))))</f>
        <v>0</v>
      </c>
      <c r="AG38" s="27">
        <f>IF($A38="",0,IF(Mitarbeiter!$G$36=FALSE,0,IF(AND(Mitarbeiter!$E$36&lt;&gt;"",AG$5+6&lt;Mitarbeiter!$E$36),0,IF(AND(Mitarbeiter!$F$36&lt;&gt;"",AG$5&gt;Mitarbeiter!$F$36),0,IF(Planung!AG38="",$C38,IF(ISNUMBER(Planung!AG38),Planung!AG38,IF(UPPER(Planung!AG38)="H",$C38/2,0)))))))</f>
        <v>0</v>
      </c>
      <c r="AH38" s="27">
        <f>IF($A38="",0,IF(Mitarbeiter!$G$36=FALSE,0,IF(AND(Mitarbeiter!$E$36&lt;&gt;"",AH$5+6&lt;Mitarbeiter!$E$36),0,IF(AND(Mitarbeiter!$F$36&lt;&gt;"",AH$5&gt;Mitarbeiter!$F$36),0,IF(Planung!AH38="",$C38,IF(ISNUMBER(Planung!AH38),Planung!AH38,IF(UPPER(Planung!AH38)="H",$C38/2,0)))))))</f>
        <v>0</v>
      </c>
      <c r="AI38" s="27">
        <f>IF($A38="",0,IF(Mitarbeiter!$G$36=FALSE,0,IF(AND(Mitarbeiter!$E$36&lt;&gt;"",AI$5+6&lt;Mitarbeiter!$E$36),0,IF(AND(Mitarbeiter!$F$36&lt;&gt;"",AI$5&gt;Mitarbeiter!$F$36),0,IF(Planung!AI38="",$C38,IF(ISNUMBER(Planung!AI38),Planung!AI38,IF(UPPER(Planung!AI38)="H",$C38/2,0)))))))</f>
        <v>0</v>
      </c>
      <c r="AJ38" s="27">
        <f>IF($A38="",0,IF(Mitarbeiter!$G$36=FALSE,0,IF(AND(Mitarbeiter!$E$36&lt;&gt;"",AJ$5+6&lt;Mitarbeiter!$E$36),0,IF(AND(Mitarbeiter!$F$36&lt;&gt;"",AJ$5&gt;Mitarbeiter!$F$36),0,IF(Planung!AJ38="",$C38,IF(ISNUMBER(Planung!AJ38),Planung!AJ38,IF(UPPER(Planung!AJ38)="H",$C38/2,0)))))))</f>
        <v>0</v>
      </c>
      <c r="AK38" s="27">
        <f>IF($A38="",0,IF(Mitarbeiter!$G$36=FALSE,0,IF(AND(Mitarbeiter!$E$36&lt;&gt;"",AK$5+6&lt;Mitarbeiter!$E$36),0,IF(AND(Mitarbeiter!$F$36&lt;&gt;"",AK$5&gt;Mitarbeiter!$F$36),0,IF(Planung!AK38="",$C38,IF(ISNUMBER(Planung!AK38),Planung!AK38,IF(UPPER(Planung!AK38)="H",$C38/2,0)))))))</f>
        <v>0</v>
      </c>
      <c r="AL38" s="27">
        <f>IF($A38="",0,IF(Mitarbeiter!$G$36=FALSE,0,IF(AND(Mitarbeiter!$E$36&lt;&gt;"",AL$5+6&lt;Mitarbeiter!$E$36),0,IF(AND(Mitarbeiter!$F$36&lt;&gt;"",AL$5&gt;Mitarbeiter!$F$36),0,IF(Planung!AL38="",$C38,IF(ISNUMBER(Planung!AL38),Planung!AL38,IF(UPPER(Planung!AL38)="H",$C38/2,0)))))))</f>
        <v>0</v>
      </c>
      <c r="AM38" s="27">
        <f>IF($A38="",0,IF(Mitarbeiter!$G$36=FALSE,0,IF(AND(Mitarbeiter!$E$36&lt;&gt;"",AM$5+6&lt;Mitarbeiter!$E$36),0,IF(AND(Mitarbeiter!$F$36&lt;&gt;"",AM$5&gt;Mitarbeiter!$F$36),0,IF(Planung!AM38="",$C38,IF(ISNUMBER(Planung!AM38),Planung!AM38,IF(UPPER(Planung!AM38)="H",$C38/2,0)))))))</f>
        <v>0</v>
      </c>
      <c r="AN38" s="27">
        <f>IF($A38="",0,IF(Mitarbeiter!$G$36=FALSE,0,IF(AND(Mitarbeiter!$E$36&lt;&gt;"",AN$5+6&lt;Mitarbeiter!$E$36),0,IF(AND(Mitarbeiter!$F$36&lt;&gt;"",AN$5&gt;Mitarbeiter!$F$36),0,IF(Planung!AN38="",$C38,IF(ISNUMBER(Planung!AN38),Planung!AN38,IF(UPPER(Planung!AN38)="H",$C38/2,0)))))))</f>
        <v>0</v>
      </c>
      <c r="AO38" s="27">
        <f>IF($A38="",0,IF(Mitarbeiter!$G$36=FALSE,0,IF(AND(Mitarbeiter!$E$36&lt;&gt;"",AO$5+6&lt;Mitarbeiter!$E$36),0,IF(AND(Mitarbeiter!$F$36&lt;&gt;"",AO$5&gt;Mitarbeiter!$F$36),0,IF(Planung!AO38="",$C38,IF(ISNUMBER(Planung!AO38),Planung!AO38,IF(UPPER(Planung!AO38)="H",$C38/2,0)))))))</f>
        <v>0</v>
      </c>
      <c r="AP38" s="27">
        <f>IF($A38="",0,IF(Mitarbeiter!$G$36=FALSE,0,IF(AND(Mitarbeiter!$E$36&lt;&gt;"",AP$5+6&lt;Mitarbeiter!$E$36),0,IF(AND(Mitarbeiter!$F$36&lt;&gt;"",AP$5&gt;Mitarbeiter!$F$36),0,IF(Planung!AP38="",$C38,IF(ISNUMBER(Planung!AP38),Planung!AP38,IF(UPPER(Planung!AP38)="H",$C38/2,0)))))))</f>
        <v>0</v>
      </c>
      <c r="AQ38" s="27">
        <f>IF($A38="",0,IF(Mitarbeiter!$G$36=FALSE,0,IF(AND(Mitarbeiter!$E$36&lt;&gt;"",AQ$5+6&lt;Mitarbeiter!$E$36),0,IF(AND(Mitarbeiter!$F$36&lt;&gt;"",AQ$5&gt;Mitarbeiter!$F$36),0,IF(Planung!AQ38="",$C38,IF(ISNUMBER(Planung!AQ38),Planung!AQ38,IF(UPPER(Planung!AQ38)="H",$C38/2,0)))))))</f>
        <v>0</v>
      </c>
      <c r="AR38" s="27">
        <f>IF($A38="",0,IF(Mitarbeiter!$G$36=FALSE,0,IF(AND(Mitarbeiter!$E$36&lt;&gt;"",AR$5+6&lt;Mitarbeiter!$E$36),0,IF(AND(Mitarbeiter!$F$36&lt;&gt;"",AR$5&gt;Mitarbeiter!$F$36),0,IF(Planung!AR38="",$C38,IF(ISNUMBER(Planung!AR38),Planung!AR38,IF(UPPER(Planung!AR38)="H",$C38/2,0)))))))</f>
        <v>0</v>
      </c>
      <c r="AS38" s="27">
        <f>IF($A38="",0,IF(Mitarbeiter!$G$36=FALSE,0,IF(AND(Mitarbeiter!$E$36&lt;&gt;"",AS$5+6&lt;Mitarbeiter!$E$36),0,IF(AND(Mitarbeiter!$F$36&lt;&gt;"",AS$5&gt;Mitarbeiter!$F$36),0,IF(Planung!AS38="",$C38,IF(ISNUMBER(Planung!AS38),Planung!AS38,IF(UPPER(Planung!AS38)="H",$C38/2,0)))))))</f>
        <v>0</v>
      </c>
      <c r="AT38" s="27">
        <f>IF($A38="",0,IF(Mitarbeiter!$G$36=FALSE,0,IF(AND(Mitarbeiter!$E$36&lt;&gt;"",AT$5+6&lt;Mitarbeiter!$E$36),0,IF(AND(Mitarbeiter!$F$36&lt;&gt;"",AT$5&gt;Mitarbeiter!$F$36),0,IF(Planung!AT38="",$C38,IF(ISNUMBER(Planung!AT38),Planung!AT38,IF(UPPER(Planung!AT38)="H",$C38/2,0)))))))</f>
        <v>0</v>
      </c>
      <c r="AU38" s="27">
        <f>IF($A38="",0,IF(Mitarbeiter!$G$36=FALSE,0,IF(AND(Mitarbeiter!$E$36&lt;&gt;"",AU$5+6&lt;Mitarbeiter!$E$36),0,IF(AND(Mitarbeiter!$F$36&lt;&gt;"",AU$5&gt;Mitarbeiter!$F$36),0,IF(Planung!AU38="",$C38,IF(ISNUMBER(Planung!AU38),Planung!AU38,IF(UPPER(Planung!AU38)="H",$C38/2,0)))))))</f>
        <v>0</v>
      </c>
      <c r="AV38" s="27">
        <f>IF($A38="",0,IF(Mitarbeiter!$G$36=FALSE,0,IF(AND(Mitarbeiter!$E$36&lt;&gt;"",AV$5+6&lt;Mitarbeiter!$E$36),0,IF(AND(Mitarbeiter!$F$36&lt;&gt;"",AV$5&gt;Mitarbeiter!$F$36),0,IF(Planung!AV38="",$C38,IF(ISNUMBER(Planung!AV38),Planung!AV38,IF(UPPER(Planung!AV38)="H",$C38/2,0)))))))</f>
        <v>0</v>
      </c>
      <c r="AW38" s="27">
        <f>IF($A38="",0,IF(Mitarbeiter!$G$36=FALSE,0,IF(AND(Mitarbeiter!$E$36&lt;&gt;"",AW$5+6&lt;Mitarbeiter!$E$36),0,IF(AND(Mitarbeiter!$F$36&lt;&gt;"",AW$5&gt;Mitarbeiter!$F$36),0,IF(Planung!AW38="",$C38,IF(ISNUMBER(Planung!AW38),Planung!AW38,IF(UPPER(Planung!AW38)="H",$C38/2,0)))))))</f>
        <v>0</v>
      </c>
      <c r="AX38" s="27">
        <f>IF($A38="",0,IF(Mitarbeiter!$G$36=FALSE,0,IF(AND(Mitarbeiter!$E$36&lt;&gt;"",AX$5+6&lt;Mitarbeiter!$E$36),0,IF(AND(Mitarbeiter!$F$36&lt;&gt;"",AX$5&gt;Mitarbeiter!$F$36),0,IF(Planung!AX38="",$C38,IF(ISNUMBER(Planung!AX38),Planung!AX38,IF(UPPER(Planung!AX38)="H",$C38/2,0)))))))</f>
        <v>0</v>
      </c>
      <c r="AY38" s="27">
        <f>IF($A38="",0,IF(Mitarbeiter!$G$36=FALSE,0,IF(AND(Mitarbeiter!$E$36&lt;&gt;"",AY$5+6&lt;Mitarbeiter!$E$36),0,IF(AND(Mitarbeiter!$F$36&lt;&gt;"",AY$5&gt;Mitarbeiter!$F$36),0,IF(Planung!AY38="",$C38,IF(ISNUMBER(Planung!AY38),Planung!AY38,IF(UPPER(Planung!AY38)="H",$C38/2,0)))))))</f>
        <v>0</v>
      </c>
      <c r="AZ38" s="27">
        <f>IF($A38="",0,IF(Mitarbeiter!$G$36=FALSE,0,IF(AND(Mitarbeiter!$E$36&lt;&gt;"",AZ$5+6&lt;Mitarbeiter!$E$36),0,IF(AND(Mitarbeiter!$F$36&lt;&gt;"",AZ$5&gt;Mitarbeiter!$F$36),0,IF(Planung!AZ38="",$C38,IF(ISNUMBER(Planung!AZ38),Planung!AZ38,IF(UPPER(Planung!AZ38)="H",$C38/2,0)))))))</f>
        <v>0</v>
      </c>
      <c r="BA38" s="27">
        <f>IF($A38="",0,IF(Mitarbeiter!$G$36=FALSE,0,IF(AND(Mitarbeiter!$E$36&lt;&gt;"",BA$5+6&lt;Mitarbeiter!$E$36),0,IF(AND(Mitarbeiter!$F$36&lt;&gt;"",BA$5&gt;Mitarbeiter!$F$36),0,IF(Planung!BA38="",$C38,IF(ISNUMBER(Planung!BA38),Planung!BA38,IF(UPPER(Planung!BA38)="H",$C38/2,0)))))))</f>
        <v>0</v>
      </c>
      <c r="BB38" s="27">
        <f>IF($A38="",0,IF(Mitarbeiter!$G$36=FALSE,0,IF(AND(Mitarbeiter!$E$36&lt;&gt;"",BB$5+6&lt;Mitarbeiter!$E$36),0,IF(AND(Mitarbeiter!$F$36&lt;&gt;"",BB$5&gt;Mitarbeiter!$F$36),0,IF(Planung!BB38="",$C38,IF(ISNUMBER(Planung!BB38),Planung!BB38,IF(UPPER(Planung!BB38)="H",$C38/2,0)))))))</f>
        <v>0</v>
      </c>
      <c r="BC38" s="27">
        <f>IF($A38="",0,IF(Mitarbeiter!$G$36=FALSE,0,IF(AND(Mitarbeiter!$E$36&lt;&gt;"",BC$5+6&lt;Mitarbeiter!$E$36),0,IF(AND(Mitarbeiter!$F$36&lt;&gt;"",BC$5&gt;Mitarbeiter!$F$36),0,IF(Planung!BC38="",$C38,IF(ISNUMBER(Planung!BC38),Planung!BC38,IF(UPPER(Planung!BC38)="H",$C38/2,0)))))))</f>
        <v>0</v>
      </c>
      <c r="BD38" s="27">
        <f>IF($A38="",0,IF(Mitarbeiter!$G$36=FALSE,0,IF(AND(Mitarbeiter!$E$36&lt;&gt;"",BD$5+6&lt;Mitarbeiter!$E$36),0,IF(AND(Mitarbeiter!$F$36&lt;&gt;"",BD$5&gt;Mitarbeiter!$F$36),0,IF(Planung!BD38="",$C38,IF(ISNUMBER(Planung!BD38),Planung!BD38,IF(UPPER(Planung!BD38)="H",$C38/2,0)))))))</f>
        <v>0</v>
      </c>
      <c r="BE38" s="27">
        <f>IF($A38="",0,IF(Mitarbeiter!$G$36=FALSE,0,IF(AND(Mitarbeiter!$E$36&lt;&gt;"",BE$5+6&lt;Mitarbeiter!$E$36),0,IF(AND(Mitarbeiter!$F$36&lt;&gt;"",BE$5&gt;Mitarbeiter!$F$36),0,IF(Planung!BE38="",$C38,IF(ISNUMBER(Planung!BE38),Planung!BE38,IF(UPPER(Planung!BE38)="H",$C38/2,0)))))))</f>
        <v>0</v>
      </c>
      <c r="BF38" s="27">
        <f>IF($A38="",0,IF(Mitarbeiter!$G$36=FALSE,0,IF(AND(Mitarbeiter!$E$36&lt;&gt;"",BF$5+6&lt;Mitarbeiter!$E$36),0,IF(AND(Mitarbeiter!$F$36&lt;&gt;"",BF$5&gt;Mitarbeiter!$F$36),0,IF(Planung!BF38="",$C38,IF(ISNUMBER(Planung!BF38),Planung!BF38,IF(UPPER(Planung!BF38)="H",$C38/2,0)))))))</f>
        <v>0</v>
      </c>
      <c r="BG38" s="27">
        <f>IF($A38="",0,IF(Mitarbeiter!$G$36=FALSE,0,IF(AND(Mitarbeiter!$E$36&lt;&gt;"",BG$5+6&lt;Mitarbeiter!$E$36),0,IF(AND(Mitarbeiter!$F$36&lt;&gt;"",BG$5&gt;Mitarbeiter!$F$36),0,IF(Planung!BG38="",$C38,IF(ISNUMBER(Planung!BG38),Planung!BG38,IF(UPPER(Planung!BG38)="H",$C38/2,0)))))))</f>
        <v>0</v>
      </c>
      <c r="BH38" s="27">
        <f>IF($A38="",0,IF(Mitarbeiter!$G$36=FALSE,0,IF(AND(Mitarbeiter!$E$36&lt;&gt;"",BH$5+6&lt;Mitarbeiter!$E$36),0,IF(AND(Mitarbeiter!$F$36&lt;&gt;"",BH$5&gt;Mitarbeiter!$F$36),0,IF(Planung!BH38="",$C38,IF(ISNUMBER(Planung!BH38),Planung!BH38,IF(UPPER(Planung!BH38)="H",$C38/2,0)))))))</f>
        <v>0</v>
      </c>
      <c r="BI38" s="27">
        <f>IF($A38="",0,IF(Mitarbeiter!$G$36=FALSE,0,IF(AND(Mitarbeiter!$E$36&lt;&gt;"",BI$5+6&lt;Mitarbeiter!$E$36),0,IF(AND(Mitarbeiter!$F$36&lt;&gt;"",BI$5&gt;Mitarbeiter!$F$36),0,IF(Planung!BI38="",$C38,IF(ISNUMBER(Planung!BI38),Planung!BI38,IF(UPPER(Planung!BI38)="H",$C38/2,0)))))))</f>
        <v>0</v>
      </c>
      <c r="BJ38" s="27">
        <f>IF($A38="",0,IF(Mitarbeiter!$G$36=FALSE,0,IF(AND(Mitarbeiter!$E$36&lt;&gt;"",BJ$5+6&lt;Mitarbeiter!$E$36),0,IF(AND(Mitarbeiter!$F$36&lt;&gt;"",BJ$5&gt;Mitarbeiter!$F$36),0,IF(Planung!BJ38="",$C38,IF(ISNUMBER(Planung!BJ38),Planung!BJ38,IF(UPPER(Planung!BJ38)="H",$C38/2,0)))))))</f>
        <v>0</v>
      </c>
      <c r="BK38" s="27">
        <f>IF($A38="",0,IF(Mitarbeiter!$G$36=FALSE,0,IF(AND(Mitarbeiter!$E$36&lt;&gt;"",BK$5+6&lt;Mitarbeiter!$E$36),0,IF(AND(Mitarbeiter!$F$36&lt;&gt;"",BK$5&gt;Mitarbeiter!$F$36),0,IF(Planung!BK38="",$C38,IF(ISNUMBER(Planung!BK38),Planung!BK38,IF(UPPER(Planung!BK38)="H",$C38/2,0)))))))</f>
        <v>0</v>
      </c>
      <c r="BL38" s="27">
        <f>IF($A38="",0,IF(Mitarbeiter!$G$36=FALSE,0,IF(AND(Mitarbeiter!$E$36&lt;&gt;"",BL$5+6&lt;Mitarbeiter!$E$36),0,IF(AND(Mitarbeiter!$F$36&lt;&gt;"",BL$5&gt;Mitarbeiter!$F$36),0,IF(Planung!BL38="",$C38,IF(ISNUMBER(Planung!BL38),Planung!BL38,IF(UPPER(Planung!BL38)="H",$C38/2,0)))))))</f>
        <v>0</v>
      </c>
      <c r="BM38" s="27">
        <f>IF($A38="",0,IF(Mitarbeiter!$G$36=FALSE,0,IF(AND(Mitarbeiter!$E$36&lt;&gt;"",BM$5+6&lt;Mitarbeiter!$E$36),0,IF(AND(Mitarbeiter!$F$36&lt;&gt;"",BM$5&gt;Mitarbeiter!$F$36),0,IF(Planung!BM38="",$C38,IF(ISNUMBER(Planung!BM38),Planung!BM38,IF(UPPER(Planung!BM38)="H",$C38/2,0)))))))</f>
        <v>0</v>
      </c>
      <c r="BN38" s="27">
        <f>IF($A38="",0,IF(Mitarbeiter!$G$36=FALSE,0,IF(AND(Mitarbeiter!$E$36&lt;&gt;"",BN$5+6&lt;Mitarbeiter!$E$36),0,IF(AND(Mitarbeiter!$F$36&lt;&gt;"",BN$5&gt;Mitarbeiter!$F$36),0,IF(Planung!BN38="",$C38,IF(ISNUMBER(Planung!BN38),Planung!BN38,IF(UPPER(Planung!BN38)="H",$C38/2,0)))))))</f>
        <v>0</v>
      </c>
      <c r="BO38" s="27">
        <f>IF($A38="",0,IF(Mitarbeiter!$G$36=FALSE,0,IF(AND(Mitarbeiter!$E$36&lt;&gt;"",BO$5+6&lt;Mitarbeiter!$E$36),0,IF(AND(Mitarbeiter!$F$36&lt;&gt;"",BO$5&gt;Mitarbeiter!$F$36),0,IF(Planung!BO38="",$C38,IF(ISNUMBER(Planung!BO38),Planung!BO38,IF(UPPER(Planung!BO38)="H",$C38/2,0)))))))</f>
        <v>0</v>
      </c>
      <c r="BP38" s="27">
        <f>IF($A38="",0,IF(Mitarbeiter!$G$36=FALSE,0,IF(AND(Mitarbeiter!$E$36&lt;&gt;"",BP$5+6&lt;Mitarbeiter!$E$36),0,IF(AND(Mitarbeiter!$F$36&lt;&gt;"",BP$5&gt;Mitarbeiter!$F$36),0,IF(Planung!BP38="",$C38,IF(ISNUMBER(Planung!BP38),Planung!BP38,IF(UPPER(Planung!BP38)="H",$C38/2,0)))))))</f>
        <v>0</v>
      </c>
      <c r="BQ38" s="27">
        <f>IF($A38="",0,IF(Mitarbeiter!$G$36=FALSE,0,IF(AND(Mitarbeiter!$E$36&lt;&gt;"",BQ$5+6&lt;Mitarbeiter!$E$36),0,IF(AND(Mitarbeiter!$F$36&lt;&gt;"",BQ$5&gt;Mitarbeiter!$F$36),0,IF(Planung!BQ38="",$C38,IF(ISNUMBER(Planung!BQ38),Planung!BQ38,IF(UPPER(Planung!BQ38)="H",$C38/2,0)))))))</f>
        <v>0</v>
      </c>
      <c r="BR38" s="27">
        <f>IF($A38="",0,IF(Mitarbeiter!$G$36=FALSE,0,IF(AND(Mitarbeiter!$E$36&lt;&gt;"",BR$5+6&lt;Mitarbeiter!$E$36),0,IF(AND(Mitarbeiter!$F$36&lt;&gt;"",BR$5&gt;Mitarbeiter!$F$36),0,IF(Planung!BR38="",$C38,IF(ISNUMBER(Planung!BR38),Planung!BR38,IF(UPPER(Planung!BR38)="H",$C38/2,0)))))))</f>
        <v>0</v>
      </c>
      <c r="BS38" s="27">
        <f>IF($A38="",0,IF(Mitarbeiter!$G$36=FALSE,0,IF(AND(Mitarbeiter!$E$36&lt;&gt;"",BS$5+6&lt;Mitarbeiter!$E$36),0,IF(AND(Mitarbeiter!$F$36&lt;&gt;"",BS$5&gt;Mitarbeiter!$F$36),0,IF(Planung!BS38="",$C38,IF(ISNUMBER(Planung!BS38),Planung!BS38,IF(UPPER(Planung!BS38)="H",$C38/2,0)))))))</f>
        <v>0</v>
      </c>
      <c r="BT38" s="27">
        <f>IF($A38="",0,IF(Mitarbeiter!$G$36=FALSE,0,IF(AND(Mitarbeiter!$E$36&lt;&gt;"",BT$5+6&lt;Mitarbeiter!$E$36),0,IF(AND(Mitarbeiter!$F$36&lt;&gt;"",BT$5&gt;Mitarbeiter!$F$36),0,IF(Planung!BT38="",$C38,IF(ISNUMBER(Planung!BT38),Planung!BT38,IF(UPPER(Planung!BT38)="H",$C38/2,0)))))))</f>
        <v>0</v>
      </c>
      <c r="BU38" s="27">
        <f>IF($A38="",0,IF(Mitarbeiter!$G$36=FALSE,0,IF(AND(Mitarbeiter!$E$36&lt;&gt;"",BU$5+6&lt;Mitarbeiter!$E$36),0,IF(AND(Mitarbeiter!$F$36&lt;&gt;"",BU$5&gt;Mitarbeiter!$F$36),0,IF(Planung!BU38="",$C38,IF(ISNUMBER(Planung!BU38),Planung!BU38,IF(UPPER(Planung!BU38)="H",$C38/2,0)))))))</f>
        <v>0</v>
      </c>
      <c r="BV38" s="27">
        <f>IF($A38="",0,IF(Mitarbeiter!$G$36=FALSE,0,IF(AND(Mitarbeiter!$E$36&lt;&gt;"",BV$5+6&lt;Mitarbeiter!$E$36),0,IF(AND(Mitarbeiter!$F$36&lt;&gt;"",BV$5&gt;Mitarbeiter!$F$36),0,IF(Planung!BV38="",$C38,IF(ISNUMBER(Planung!BV38),Planung!BV38,IF(UPPER(Planung!BV38)="H",$C38/2,0)))))))</f>
        <v>0</v>
      </c>
      <c r="BW38" s="27">
        <f>IF($A38="",0,IF(Mitarbeiter!$G$36=FALSE,0,IF(AND(Mitarbeiter!$E$36&lt;&gt;"",BW$5+6&lt;Mitarbeiter!$E$36),0,IF(AND(Mitarbeiter!$F$36&lt;&gt;"",BW$5&gt;Mitarbeiter!$F$36),0,IF(Planung!BW38="",$C38,IF(ISNUMBER(Planung!BW38),Planung!BW38,IF(UPPER(Planung!BW38)="H",$C38/2,0)))))))</f>
        <v>0</v>
      </c>
      <c r="BX38" s="27">
        <f>IF($A38="",0,IF(Mitarbeiter!$G$36=FALSE,0,IF(AND(Mitarbeiter!$E$36&lt;&gt;"",BX$5+6&lt;Mitarbeiter!$E$36),0,IF(AND(Mitarbeiter!$F$36&lt;&gt;"",BX$5&gt;Mitarbeiter!$F$36),0,IF(Planung!BX38="",$C38,IF(ISNUMBER(Planung!BX38),Planung!BX38,IF(UPPER(Planung!BX38)="H",$C38/2,0)))))))</f>
        <v>0</v>
      </c>
      <c r="BY38" s="27">
        <f>IF($A38="",0,IF(Mitarbeiter!$G$36=FALSE,0,IF(AND(Mitarbeiter!$E$36&lt;&gt;"",BY$5+6&lt;Mitarbeiter!$E$36),0,IF(AND(Mitarbeiter!$F$36&lt;&gt;"",BY$5&gt;Mitarbeiter!$F$36),0,IF(Planung!BY38="",$C38,IF(ISNUMBER(Planung!BY38),Planung!BY38,IF(UPPER(Planung!BY38)="H",$C38/2,0)))))))</f>
        <v>0</v>
      </c>
      <c r="BZ38" s="27">
        <f>IF($A38="",0,IF(Mitarbeiter!$G$36=FALSE,0,IF(AND(Mitarbeiter!$E$36&lt;&gt;"",BZ$5+6&lt;Mitarbeiter!$E$36),0,IF(AND(Mitarbeiter!$F$36&lt;&gt;"",BZ$5&gt;Mitarbeiter!$F$36),0,IF(Planung!BZ38="",$C38,IF(ISNUMBER(Planung!BZ38),Planung!BZ38,IF(UPPER(Planung!BZ38)="H",$C38/2,0)))))))</f>
        <v>0</v>
      </c>
      <c r="CA38" s="27">
        <f>IF($A38="",0,IF(Mitarbeiter!$G$36=FALSE,0,IF(AND(Mitarbeiter!$E$36&lt;&gt;"",CA$5+6&lt;Mitarbeiter!$E$36),0,IF(AND(Mitarbeiter!$F$36&lt;&gt;"",CA$5&gt;Mitarbeiter!$F$36),0,IF(Planung!CA38="",$C38,IF(ISNUMBER(Planung!CA38),Planung!CA38,IF(UPPER(Planung!CA38)="H",$C38/2,0)))))))</f>
        <v>0</v>
      </c>
      <c r="CB38" s="27">
        <f>IF($A38="",0,IF(Mitarbeiter!$G$36=FALSE,0,IF(AND(Mitarbeiter!$E$36&lt;&gt;"",CB$5+6&lt;Mitarbeiter!$E$36),0,IF(AND(Mitarbeiter!$F$36&lt;&gt;"",CB$5&gt;Mitarbeiter!$F$36),0,IF(Planung!CB38="",$C38,IF(ISNUMBER(Planung!CB38),Planung!CB38,IF(UPPER(Planung!CB38)="H",$C38/2,0)))))))</f>
        <v>0</v>
      </c>
      <c r="CC38" s="27">
        <f>IF($A38="",0,IF(Mitarbeiter!$G$36=FALSE,0,IF(AND(Mitarbeiter!$E$36&lt;&gt;"",CC$5+6&lt;Mitarbeiter!$E$36),0,IF(AND(Mitarbeiter!$F$36&lt;&gt;"",CC$5&gt;Mitarbeiter!$F$36),0,IF(Planung!CC38="",$C38,IF(ISNUMBER(Planung!CC38),Planung!CC38,IF(UPPER(Planung!CC38)="H",$C38/2,0)))))))</f>
        <v>0</v>
      </c>
      <c r="CD38" s="27">
        <f>IF($A38="",0,IF(Mitarbeiter!$G$36=FALSE,0,IF(AND(Mitarbeiter!$E$36&lt;&gt;"",CD$5+6&lt;Mitarbeiter!$E$36),0,IF(AND(Mitarbeiter!$F$36&lt;&gt;"",CD$5&gt;Mitarbeiter!$F$36),0,IF(Planung!CD38="",$C38,IF(ISNUMBER(Planung!CD38),Planung!CD38,IF(UPPER(Planung!CD38)="H",$C38/2,0)))))))</f>
        <v>0</v>
      </c>
      <c r="CE38" s="27">
        <f>IF($A38="",0,IF(Mitarbeiter!$G$36=FALSE,0,IF(AND(Mitarbeiter!$E$36&lt;&gt;"",CE$5+6&lt;Mitarbeiter!$E$36),0,IF(AND(Mitarbeiter!$F$36&lt;&gt;"",CE$5&gt;Mitarbeiter!$F$36),0,IF(Planung!CE38="",$C38,IF(ISNUMBER(Planung!CE38),Planung!CE38,IF(UPPER(Planung!CE38)="H",$C38/2,0)))))))</f>
        <v>0</v>
      </c>
      <c r="CF38" s="27">
        <f>IF($A38="",0,IF(Mitarbeiter!$G$36=FALSE,0,IF(AND(Mitarbeiter!$E$36&lt;&gt;"",CF$5+6&lt;Mitarbeiter!$E$36),0,IF(AND(Mitarbeiter!$F$36&lt;&gt;"",CF$5&gt;Mitarbeiter!$F$36),0,IF(Planung!CF38="",$C38,IF(ISNUMBER(Planung!CF38),Planung!CF38,IF(UPPER(Planung!CF38)="H",$C38/2,0)))))))</f>
        <v>0</v>
      </c>
      <c r="CG38" s="27">
        <f>IF($A38="",0,IF(Mitarbeiter!$G$36=FALSE,0,IF(AND(Mitarbeiter!$E$36&lt;&gt;"",CG$5+6&lt;Mitarbeiter!$E$36),0,IF(AND(Mitarbeiter!$F$36&lt;&gt;"",CG$5&gt;Mitarbeiter!$F$36),0,IF(Planung!CG38="",$C38,IF(ISNUMBER(Planung!CG38),Planung!CG38,IF(UPPER(Planung!CG38)="H",$C38/2,0)))))))</f>
        <v>0</v>
      </c>
      <c r="CH38" s="27">
        <f>IF($A38="",0,IF(Mitarbeiter!$G$36=FALSE,0,IF(AND(Mitarbeiter!$E$36&lt;&gt;"",CH$5+6&lt;Mitarbeiter!$E$36),0,IF(AND(Mitarbeiter!$F$36&lt;&gt;"",CH$5&gt;Mitarbeiter!$F$36),0,IF(Planung!CH38="",$C38,IF(ISNUMBER(Planung!CH38),Planung!CH38,IF(UPPER(Planung!CH38)="H",$C38/2,0)))))))</f>
        <v>0</v>
      </c>
      <c r="CI38" s="27">
        <f>IF($A38="",0,IF(Mitarbeiter!$G$36=FALSE,0,IF(AND(Mitarbeiter!$E$36&lt;&gt;"",CI$5+6&lt;Mitarbeiter!$E$36),0,IF(AND(Mitarbeiter!$F$36&lt;&gt;"",CI$5&gt;Mitarbeiter!$F$36),0,IF(Planung!CI38="",$C38,IF(ISNUMBER(Planung!CI38),Planung!CI38,IF(UPPER(Planung!CI38)="H",$C38/2,0)))))))</f>
        <v>0</v>
      </c>
      <c r="CJ38" s="27">
        <f>IF($A38="",0,IF(Mitarbeiter!$G$36=FALSE,0,IF(AND(Mitarbeiter!$E$36&lt;&gt;"",CJ$5+6&lt;Mitarbeiter!$E$36),0,IF(AND(Mitarbeiter!$F$36&lt;&gt;"",CJ$5&gt;Mitarbeiter!$F$36),0,IF(Planung!CJ38="",$C38,IF(ISNUMBER(Planung!CJ38),Planung!CJ38,IF(UPPER(Planung!CJ38)="H",$C38/2,0)))))))</f>
        <v>0</v>
      </c>
      <c r="CK38" s="27">
        <f>IF($A38="",0,IF(Mitarbeiter!$G$36=FALSE,0,IF(AND(Mitarbeiter!$E$36&lt;&gt;"",CK$5+6&lt;Mitarbeiter!$E$36),0,IF(AND(Mitarbeiter!$F$36&lt;&gt;"",CK$5&gt;Mitarbeiter!$F$36),0,IF(Planung!CK38="",$C38,IF(ISNUMBER(Planung!CK38),Planung!CK38,IF(UPPER(Planung!CK38)="H",$C38/2,0)))))))</f>
        <v>0</v>
      </c>
      <c r="CL38" s="27">
        <f>IF($A38="",0,IF(Mitarbeiter!$G$36=FALSE,0,IF(AND(Mitarbeiter!$E$36&lt;&gt;"",CL$5+6&lt;Mitarbeiter!$E$36),0,IF(AND(Mitarbeiter!$F$36&lt;&gt;"",CL$5&gt;Mitarbeiter!$F$36),0,IF(Planung!CL38="",$C38,IF(ISNUMBER(Planung!CL38),Planung!CL38,IF(UPPER(Planung!CL38)="H",$C38/2,0)))))))</f>
        <v>0</v>
      </c>
      <c r="CM38" s="27">
        <f>IF($A38="",0,IF(Mitarbeiter!$G$36=FALSE,0,IF(AND(Mitarbeiter!$E$36&lt;&gt;"",CM$5+6&lt;Mitarbeiter!$E$36),0,IF(AND(Mitarbeiter!$F$36&lt;&gt;"",CM$5&gt;Mitarbeiter!$F$36),0,IF(Planung!CM38="",$C38,IF(ISNUMBER(Planung!CM38),Planung!CM38,IF(UPPER(Planung!CM38)="H",$C38/2,0)))))))</f>
        <v>0</v>
      </c>
      <c r="CN38" s="27">
        <f>IF($A38="",0,IF(Mitarbeiter!$G$36=FALSE,0,IF(AND(Mitarbeiter!$E$36&lt;&gt;"",CN$5+6&lt;Mitarbeiter!$E$36),0,IF(AND(Mitarbeiter!$F$36&lt;&gt;"",CN$5&gt;Mitarbeiter!$F$36),0,IF(Planung!CN38="",$C38,IF(ISNUMBER(Planung!CN38),Planung!CN38,IF(UPPER(Planung!CN38)="H",$C38/2,0)))))))</f>
        <v>0</v>
      </c>
      <c r="CO38" s="27">
        <f>IF($A38="",0,IF(Mitarbeiter!$G$36=FALSE,0,IF(AND(Mitarbeiter!$E$36&lt;&gt;"",CO$5+6&lt;Mitarbeiter!$E$36),0,IF(AND(Mitarbeiter!$F$36&lt;&gt;"",CO$5&gt;Mitarbeiter!$F$36),0,IF(Planung!CO38="",$C38,IF(ISNUMBER(Planung!CO38),Planung!CO38,IF(UPPER(Planung!CO38)="H",$C38/2,0)))))))</f>
        <v>0</v>
      </c>
      <c r="CP38" s="27">
        <f>IF($A38="",0,IF(Mitarbeiter!$G$36=FALSE,0,IF(AND(Mitarbeiter!$E$36&lt;&gt;"",CP$5+6&lt;Mitarbeiter!$E$36),0,IF(AND(Mitarbeiter!$F$36&lt;&gt;"",CP$5&gt;Mitarbeiter!$F$36),0,IF(Planung!CP38="",$C38,IF(ISNUMBER(Planung!CP38),Planung!CP38,IF(UPPER(Planung!CP38)="H",$C38/2,0)))))))</f>
        <v>0</v>
      </c>
      <c r="CQ38" s="27">
        <f>IF($A38="",0,IF(Mitarbeiter!$G$36=FALSE,0,IF(AND(Mitarbeiter!$E$36&lt;&gt;"",CQ$5+6&lt;Mitarbeiter!$E$36),0,IF(AND(Mitarbeiter!$F$36&lt;&gt;"",CQ$5&gt;Mitarbeiter!$F$36),0,IF(Planung!CQ38="",$C38,IF(ISNUMBER(Planung!CQ38),Planung!CQ38,IF(UPPER(Planung!CQ38)="H",$C38/2,0)))))))</f>
        <v>0</v>
      </c>
      <c r="CR38" s="27">
        <f>IF($A38="",0,IF(Mitarbeiter!$G$36=FALSE,0,IF(AND(Mitarbeiter!$E$36&lt;&gt;"",CR$5+6&lt;Mitarbeiter!$E$36),0,IF(AND(Mitarbeiter!$F$36&lt;&gt;"",CR$5&gt;Mitarbeiter!$F$36),0,IF(Planung!CR38="",$C38,IF(ISNUMBER(Planung!CR38),Planung!CR38,IF(UPPER(Planung!CR38)="H",$C38/2,0)))))))</f>
        <v>0</v>
      </c>
      <c r="CS38" s="27">
        <f>IF($A38="",0,IF(Mitarbeiter!$G$36=FALSE,0,IF(AND(Mitarbeiter!$E$36&lt;&gt;"",CS$5+6&lt;Mitarbeiter!$E$36),0,IF(AND(Mitarbeiter!$F$36&lt;&gt;"",CS$5&gt;Mitarbeiter!$F$36),0,IF(Planung!CS38="",$C38,IF(ISNUMBER(Planung!CS38),Planung!CS38,IF(UPPER(Planung!CS38)="H",$C38/2,0)))))))</f>
        <v>0</v>
      </c>
      <c r="CT38" s="27">
        <f>IF($A38="",0,IF(Mitarbeiter!$G$36=FALSE,0,IF(AND(Mitarbeiter!$E$36&lt;&gt;"",CT$5+6&lt;Mitarbeiter!$E$36),0,IF(AND(Mitarbeiter!$F$36&lt;&gt;"",CT$5&gt;Mitarbeiter!$F$36),0,IF(Planung!CT38="",$C38,IF(ISNUMBER(Planung!CT38),Planung!CT38,IF(UPPER(Planung!CT38)="H",$C38/2,0)))))))</f>
        <v>0</v>
      </c>
      <c r="CU38" s="27">
        <f>IF($A38="",0,IF(Mitarbeiter!$G$36=FALSE,0,IF(AND(Mitarbeiter!$E$36&lt;&gt;"",CU$5+6&lt;Mitarbeiter!$E$36),0,IF(AND(Mitarbeiter!$F$36&lt;&gt;"",CU$5&gt;Mitarbeiter!$F$36),0,IF(Planung!CU38="",$C38,IF(ISNUMBER(Planung!CU38),Planung!CU38,IF(UPPER(Planung!CU38)="H",$C38/2,0)))))))</f>
        <v>0</v>
      </c>
      <c r="CV38" s="27">
        <f>IF($A38="",0,IF(Mitarbeiter!$G$36=FALSE,0,IF(AND(Mitarbeiter!$E$36&lt;&gt;"",CV$5+6&lt;Mitarbeiter!$E$36),0,IF(AND(Mitarbeiter!$F$36&lt;&gt;"",CV$5&gt;Mitarbeiter!$F$36),0,IF(Planung!CV38="",$C38,IF(ISNUMBER(Planung!CV38),Planung!CV38,IF(UPPER(Planung!CV38)="H",$C38/2,0)))))))</f>
        <v>0</v>
      </c>
      <c r="CW38" s="27">
        <f>IF($A38="",0,IF(Mitarbeiter!$G$36=FALSE,0,IF(AND(Mitarbeiter!$E$36&lt;&gt;"",CW$5+6&lt;Mitarbeiter!$E$36),0,IF(AND(Mitarbeiter!$F$36&lt;&gt;"",CW$5&gt;Mitarbeiter!$F$36),0,IF(Planung!CW38="",$C38,IF(ISNUMBER(Planung!CW38),Planung!CW38,IF(UPPER(Planung!CW38)="H",$C38/2,0)))))))</f>
        <v>0</v>
      </c>
      <c r="CX38" s="27">
        <f>IF($A38="",0,IF(Mitarbeiter!$G$36=FALSE,0,IF(AND(Mitarbeiter!$E$36&lt;&gt;"",CX$5+6&lt;Mitarbeiter!$E$36),0,IF(AND(Mitarbeiter!$F$36&lt;&gt;"",CX$5&gt;Mitarbeiter!$F$36),0,IF(Planung!CX38="",$C38,IF(ISNUMBER(Planung!CX38),Planung!CX38,IF(UPPER(Planung!CX38)="H",$C38/2,0)))))))</f>
        <v>0</v>
      </c>
      <c r="CY38" s="27">
        <f>IF($A38="",0,IF(Mitarbeiter!$G$36=FALSE,0,IF(AND(Mitarbeiter!$E$36&lt;&gt;"",CY$5+6&lt;Mitarbeiter!$E$36),0,IF(AND(Mitarbeiter!$F$36&lt;&gt;"",CY$5&gt;Mitarbeiter!$F$36),0,IF(Planung!CY38="",$C38,IF(ISNUMBER(Planung!CY38),Planung!CY38,IF(UPPER(Planung!CY38)="H",$C38/2,0)))))))</f>
        <v>0</v>
      </c>
      <c r="CZ38" s="27">
        <f>IF($A38="",0,IF(Mitarbeiter!$G$36=FALSE,0,IF(AND(Mitarbeiter!$E$36&lt;&gt;"",CZ$5+6&lt;Mitarbeiter!$E$36),0,IF(AND(Mitarbeiter!$F$36&lt;&gt;"",CZ$5&gt;Mitarbeiter!$F$36),0,IF(Planung!CZ38="",$C38,IF(ISNUMBER(Planung!CZ38),Planung!CZ38,IF(UPPER(Planung!CZ38)="H",$C38/2,0)))))))</f>
        <v>0</v>
      </c>
      <c r="DA38" s="27">
        <f>IF($A38="",0,IF(Mitarbeiter!$G$36=FALSE,0,IF(AND(Mitarbeiter!$E$36&lt;&gt;"",DA$5+6&lt;Mitarbeiter!$E$36),0,IF(AND(Mitarbeiter!$F$36&lt;&gt;"",DA$5&gt;Mitarbeiter!$F$36),0,IF(Planung!DA38="",$C38,IF(ISNUMBER(Planung!DA38),Planung!DA38,IF(UPPER(Planung!DA38)="H",$C38/2,0)))))))</f>
        <v>0</v>
      </c>
      <c r="DB38" s="27">
        <f>IF($A38="",0,IF(Mitarbeiter!$G$36=FALSE,0,IF(AND(Mitarbeiter!$E$36&lt;&gt;"",DB$5+6&lt;Mitarbeiter!$E$36),0,IF(AND(Mitarbeiter!$F$36&lt;&gt;"",DB$5&gt;Mitarbeiter!$F$36),0,IF(Planung!DB38="",$C38,IF(ISNUMBER(Planung!DB38),Planung!DB38,IF(UPPER(Planung!DB38)="H",$C38/2,0)))))))</f>
        <v>0</v>
      </c>
      <c r="DC38" s="27">
        <f>IF($A38="",0,IF(Mitarbeiter!$G$36=FALSE,0,IF(AND(Mitarbeiter!$E$36&lt;&gt;"",DC$5+6&lt;Mitarbeiter!$E$36),0,IF(AND(Mitarbeiter!$F$36&lt;&gt;"",DC$5&gt;Mitarbeiter!$F$36),0,IF(Planung!DC38="",$C38,IF(ISNUMBER(Planung!DC38),Planung!DC38,IF(UPPER(Planung!DC38)="H",$C38/2,0)))))))</f>
        <v>0</v>
      </c>
      <c r="DD38" s="27">
        <f>IF($A38="",0,IF(Mitarbeiter!$G$36=FALSE,0,IF(AND(Mitarbeiter!$E$36&lt;&gt;"",DD$5+6&lt;Mitarbeiter!$E$36),0,IF(AND(Mitarbeiter!$F$36&lt;&gt;"",DD$5&gt;Mitarbeiter!$F$36),0,IF(Planung!DD38="",$C38,IF(ISNUMBER(Planung!DD38),Planung!DD38,IF(UPPER(Planung!DD38)="H",$C38/2,0)))))))</f>
        <v>0</v>
      </c>
      <c r="DE38" s="27">
        <f>IF($A38="",0,IF(Mitarbeiter!$G$36=FALSE,0,IF(AND(Mitarbeiter!$E$36&lt;&gt;"",DE$5+6&lt;Mitarbeiter!$E$36),0,IF(AND(Mitarbeiter!$F$36&lt;&gt;"",DE$5&gt;Mitarbeiter!$F$36),0,IF(Planung!DE38="",$C38,IF(ISNUMBER(Planung!DE38),Planung!DE38,IF(UPPER(Planung!DE38)="H",$C38/2,0)))))))</f>
        <v>0</v>
      </c>
      <c r="DF38" s="27">
        <f>IF($A38="",0,IF(Mitarbeiter!$G$36=FALSE,0,IF(AND(Mitarbeiter!$E$36&lt;&gt;"",DF$5+6&lt;Mitarbeiter!$E$36),0,IF(AND(Mitarbeiter!$F$36&lt;&gt;"",DF$5&gt;Mitarbeiter!$F$36),0,IF(Planung!DF38="",$C38,IF(ISNUMBER(Planung!DF38),Planung!DF38,IF(UPPER(Planung!DF38)="H",$C38/2,0)))))))</f>
        <v>0</v>
      </c>
      <c r="DG38" s="27">
        <f>IF($A38="",0,IF(Mitarbeiter!$G$36=FALSE,0,IF(AND(Mitarbeiter!$E$36&lt;&gt;"",DG$5+6&lt;Mitarbeiter!$E$36),0,IF(AND(Mitarbeiter!$F$36&lt;&gt;"",DG$5&gt;Mitarbeiter!$F$36),0,IF(Planung!DG38="",$C38,IF(ISNUMBER(Planung!DG38),Planung!DG38,IF(UPPER(Planung!DG38)="H",$C38/2,0)))))))</f>
        <v>0</v>
      </c>
      <c r="DH38" s="27">
        <f>IF($A38="",0,IF(Mitarbeiter!$G$36=FALSE,0,IF(AND(Mitarbeiter!$E$36&lt;&gt;"",DH$5+6&lt;Mitarbeiter!$E$36),0,IF(AND(Mitarbeiter!$F$36&lt;&gt;"",DH$5&gt;Mitarbeiter!$F$36),0,IF(Planung!DH38="",$C38,IF(ISNUMBER(Planung!DH38),Planung!DH38,IF(UPPER(Planung!DH38)="H",$C38/2,0)))))))</f>
        <v>0</v>
      </c>
      <c r="DI38" s="27">
        <f>IF($A38="",0,IF(Mitarbeiter!$G$36=FALSE,0,IF(AND(Mitarbeiter!$E$36&lt;&gt;"",DI$5+6&lt;Mitarbeiter!$E$36),0,IF(AND(Mitarbeiter!$F$36&lt;&gt;"",DI$5&gt;Mitarbeiter!$F$36),0,IF(Planung!DI38="",$C38,IF(ISNUMBER(Planung!DI38),Planung!DI38,IF(UPPER(Planung!DI38)="H",$C38/2,0)))))))</f>
        <v>0</v>
      </c>
      <c r="DJ38" s="27">
        <f>IF($A38="",0,IF(Mitarbeiter!$G$36=FALSE,0,IF(AND(Mitarbeiter!$E$36&lt;&gt;"",DJ$5+6&lt;Mitarbeiter!$E$36),0,IF(AND(Mitarbeiter!$F$36&lt;&gt;"",DJ$5&gt;Mitarbeiter!$F$36),0,IF(Planung!DJ38="",$C38,IF(ISNUMBER(Planung!DJ38),Planung!DJ38,IF(UPPER(Planung!DJ38)="H",$C38/2,0)))))))</f>
        <v>0</v>
      </c>
      <c r="DK38" s="27">
        <f>IF($A38="",0,IF(Mitarbeiter!$G$36=FALSE,0,IF(AND(Mitarbeiter!$E$36&lt;&gt;"",DK$5+6&lt;Mitarbeiter!$E$36),0,IF(AND(Mitarbeiter!$F$36&lt;&gt;"",DK$5&gt;Mitarbeiter!$F$36),0,IF(Planung!DK38="",$C38,IF(ISNUMBER(Planung!DK38),Planung!DK38,IF(UPPER(Planung!DK38)="H",$C38/2,0)))))))</f>
        <v>0</v>
      </c>
      <c r="DL38" s="27">
        <f>IF($A38="",0,IF(Mitarbeiter!$G$36=FALSE,0,IF(AND(Mitarbeiter!$E$36&lt;&gt;"",DL$5+6&lt;Mitarbeiter!$E$36),0,IF(AND(Mitarbeiter!$F$36&lt;&gt;"",DL$5&gt;Mitarbeiter!$F$36),0,IF(Planung!DL38="",$C38,IF(ISNUMBER(Planung!DL38),Planung!DL38,IF(UPPER(Planung!DL38)="H",$C38/2,0)))))))</f>
        <v>0</v>
      </c>
      <c r="DM38" s="27">
        <f>IF($A38="",0,IF(Mitarbeiter!$G$36=FALSE,0,IF(AND(Mitarbeiter!$E$36&lt;&gt;"",DM$5+6&lt;Mitarbeiter!$E$36),0,IF(AND(Mitarbeiter!$F$36&lt;&gt;"",DM$5&gt;Mitarbeiter!$F$36),0,IF(Planung!DM38="",$C38,IF(ISNUMBER(Planung!DM38),Planung!DM38,IF(UPPER(Planung!DM38)="H",$C38/2,0)))))))</f>
        <v>0</v>
      </c>
      <c r="DN38" s="27">
        <f>IF($A38="",0,IF(Mitarbeiter!$G$36=FALSE,0,IF(AND(Mitarbeiter!$E$36&lt;&gt;"",DN$5+6&lt;Mitarbeiter!$E$36),0,IF(AND(Mitarbeiter!$F$36&lt;&gt;"",DN$5&gt;Mitarbeiter!$F$36),0,IF(Planung!DN38="",$C38,IF(ISNUMBER(Planung!DN38),Planung!DN38,IF(UPPER(Planung!DN38)="H",$C38/2,0)))))))</f>
        <v>0</v>
      </c>
      <c r="DO38" s="27">
        <f>IF($A38="",0,IF(Mitarbeiter!$G$36=FALSE,0,IF(AND(Mitarbeiter!$E$36&lt;&gt;"",DO$5+6&lt;Mitarbeiter!$E$36),0,IF(AND(Mitarbeiter!$F$36&lt;&gt;"",DO$5&gt;Mitarbeiter!$F$36),0,IF(Planung!DO38="",$C38,IF(ISNUMBER(Planung!DO38),Planung!DO38,IF(UPPER(Planung!DO38)="H",$C38/2,0)))))))</f>
        <v>0</v>
      </c>
      <c r="DP38" s="27">
        <f>IF($A38="",0,IF(Mitarbeiter!$G$36=FALSE,0,IF(AND(Mitarbeiter!$E$36&lt;&gt;"",DP$5+6&lt;Mitarbeiter!$E$36),0,IF(AND(Mitarbeiter!$F$36&lt;&gt;"",DP$5&gt;Mitarbeiter!$F$36),0,IF(Planung!DP38="",$C38,IF(ISNUMBER(Planung!DP38),Planung!DP38,IF(UPPER(Planung!DP38)="H",$C38/2,0)))))))</f>
        <v>0</v>
      </c>
      <c r="DQ38" s="27">
        <f>IF($A38="",0,IF(Mitarbeiter!$G$36=FALSE,0,IF(AND(Mitarbeiter!$E$36&lt;&gt;"",DQ$5+6&lt;Mitarbeiter!$E$36),0,IF(AND(Mitarbeiter!$F$36&lt;&gt;"",DQ$5&gt;Mitarbeiter!$F$36),0,IF(Planung!DQ38="",$C38,IF(ISNUMBER(Planung!DQ38),Planung!DQ38,IF(UPPER(Planung!DQ38)="H",$C38/2,0)))))))</f>
        <v>0</v>
      </c>
      <c r="DR38" s="27">
        <f>IF($A38="",0,IF(Mitarbeiter!$G$36=FALSE,0,IF(AND(Mitarbeiter!$E$36&lt;&gt;"",DR$5+6&lt;Mitarbeiter!$E$36),0,IF(AND(Mitarbeiter!$F$36&lt;&gt;"",DR$5&gt;Mitarbeiter!$F$36),0,IF(Planung!DR38="",$C38,IF(ISNUMBER(Planung!DR38),Planung!DR38,IF(UPPER(Planung!DR38)="H",$C38/2,0)))))))</f>
        <v>0</v>
      </c>
      <c r="DS38" s="27">
        <f>IF($A38="",0,IF(Mitarbeiter!$G$36=FALSE,0,IF(AND(Mitarbeiter!$E$36&lt;&gt;"",DS$5+6&lt;Mitarbeiter!$E$36),0,IF(AND(Mitarbeiter!$F$36&lt;&gt;"",DS$5&gt;Mitarbeiter!$F$36),0,IF(Planung!DS38="",$C38,IF(ISNUMBER(Planung!DS38),Planung!DS38,IF(UPPER(Planung!DS38)="H",$C38/2,0)))))))</f>
        <v>0</v>
      </c>
      <c r="DT38" s="27">
        <f>IF($A38="",0,IF(Mitarbeiter!$G$36=FALSE,0,IF(AND(Mitarbeiter!$E$36&lt;&gt;"",DT$5+6&lt;Mitarbeiter!$E$36),0,IF(AND(Mitarbeiter!$F$36&lt;&gt;"",DT$5&gt;Mitarbeiter!$F$36),0,IF(Planung!DT38="",$C38,IF(ISNUMBER(Planung!DT38),Planung!DT38,IF(UPPER(Planung!DT38)="H",$C38/2,0)))))))</f>
        <v>0</v>
      </c>
      <c r="DU38" s="27">
        <f>IF($A38="",0,IF(Mitarbeiter!$G$36=FALSE,0,IF(AND(Mitarbeiter!$E$36&lt;&gt;"",DU$5+6&lt;Mitarbeiter!$E$36),0,IF(AND(Mitarbeiter!$F$36&lt;&gt;"",DU$5&gt;Mitarbeiter!$F$36),0,IF(Planung!DU38="",$C38,IF(ISNUMBER(Planung!DU38),Planung!DU38,IF(UPPER(Planung!DU38)="H",$C38/2,0)))))))</f>
        <v>0</v>
      </c>
      <c r="DV38" s="27">
        <f>IF($A38="",0,IF(Mitarbeiter!$G$36=FALSE,0,IF(AND(Mitarbeiter!$E$36&lt;&gt;"",DV$5+6&lt;Mitarbeiter!$E$36),0,IF(AND(Mitarbeiter!$F$36&lt;&gt;"",DV$5&gt;Mitarbeiter!$F$36),0,IF(Planung!DV38="",$C38,IF(ISNUMBER(Planung!DV38),Planung!DV38,IF(UPPER(Planung!DV38)="H",$C38/2,0)))))))</f>
        <v>0</v>
      </c>
      <c r="DW38" s="27">
        <f>IF($A38="",0,IF(Mitarbeiter!$G$36=FALSE,0,IF(AND(Mitarbeiter!$E$36&lt;&gt;"",DW$5+6&lt;Mitarbeiter!$E$36),0,IF(AND(Mitarbeiter!$F$36&lt;&gt;"",DW$5&gt;Mitarbeiter!$F$36),0,IF(Planung!DW38="",$C38,IF(ISNUMBER(Planung!DW38),Planung!DW38,IF(UPPER(Planung!DW38)="H",$C38/2,0)))))))</f>
        <v>0</v>
      </c>
      <c r="DX38" s="27">
        <f>IF($A38="",0,IF(Mitarbeiter!$G$36=FALSE,0,IF(AND(Mitarbeiter!$E$36&lt;&gt;"",DX$5+6&lt;Mitarbeiter!$E$36),0,IF(AND(Mitarbeiter!$F$36&lt;&gt;"",DX$5&gt;Mitarbeiter!$F$36),0,IF(Planung!DX38="",$C38,IF(ISNUMBER(Planung!DX38),Planung!DX38,IF(UPPER(Planung!DX38)="H",$C38/2,0)))))))</f>
        <v>0</v>
      </c>
      <c r="DY38" s="27">
        <f>IF($A38="",0,IF(Mitarbeiter!$G$36=FALSE,0,IF(AND(Mitarbeiter!$E$36&lt;&gt;"",DY$5+6&lt;Mitarbeiter!$E$36),0,IF(AND(Mitarbeiter!$F$36&lt;&gt;"",DY$5&gt;Mitarbeiter!$F$36),0,IF(Planung!DY38="",$C38,IF(ISNUMBER(Planung!DY38),Planung!DY38,IF(UPPER(Planung!DY38)="H",$C38/2,0)))))))</f>
        <v>0</v>
      </c>
      <c r="DZ38" s="27">
        <f>IF($A38="",0,IF(Mitarbeiter!$G$36=FALSE,0,IF(AND(Mitarbeiter!$E$36&lt;&gt;"",DZ$5+6&lt;Mitarbeiter!$E$36),0,IF(AND(Mitarbeiter!$F$36&lt;&gt;"",DZ$5&gt;Mitarbeiter!$F$36),0,IF(Planung!DZ38="",$C38,IF(ISNUMBER(Planung!DZ38),Planung!DZ38,IF(UPPER(Planung!DZ38)="H",$C38/2,0)))))))</f>
        <v>0</v>
      </c>
      <c r="EA38" s="27">
        <f>IF($A38="",0,IF(Mitarbeiter!$G$36=FALSE,0,IF(AND(Mitarbeiter!$E$36&lt;&gt;"",EA$5+6&lt;Mitarbeiter!$E$36),0,IF(AND(Mitarbeiter!$F$36&lt;&gt;"",EA$5&gt;Mitarbeiter!$F$36),0,IF(Planung!EA38="",$C38,IF(ISNUMBER(Planung!EA38),Planung!EA38,IF(UPPER(Planung!EA38)="H",$C38/2,0)))))))</f>
        <v>0</v>
      </c>
      <c r="EB38" s="27">
        <f>IF($A38="",0,IF(Mitarbeiter!$G$36=FALSE,0,IF(AND(Mitarbeiter!$E$36&lt;&gt;"",EB$5+6&lt;Mitarbeiter!$E$36),0,IF(AND(Mitarbeiter!$F$36&lt;&gt;"",EB$5&gt;Mitarbeiter!$F$36),0,IF(Planung!EB38="",$C38,IF(ISNUMBER(Planung!EB38),Planung!EB38,IF(UPPER(Planung!EB38)="H",$C38/2,0)))))))</f>
        <v>0</v>
      </c>
      <c r="EC38" s="27">
        <f>IF($A38="",0,IF(Mitarbeiter!$G$36=FALSE,0,IF(AND(Mitarbeiter!$E$36&lt;&gt;"",EC$5+6&lt;Mitarbeiter!$E$36),0,IF(AND(Mitarbeiter!$F$36&lt;&gt;"",EC$5&gt;Mitarbeiter!$F$36),0,IF(Planung!EC38="",$C38,IF(ISNUMBER(Planung!EC38),Planung!EC38,IF(UPPER(Planung!EC38)="H",$C38/2,0)))))))</f>
        <v>0</v>
      </c>
      <c r="ED38" s="27">
        <f>IF($A38="",0,IF(Mitarbeiter!$G$36=FALSE,0,IF(AND(Mitarbeiter!$E$36&lt;&gt;"",ED$5+6&lt;Mitarbeiter!$E$36),0,IF(AND(Mitarbeiter!$F$36&lt;&gt;"",ED$5&gt;Mitarbeiter!$F$36),0,IF(Planung!ED38="",$C38,IF(ISNUMBER(Planung!ED38),Planung!ED38,IF(UPPER(Planung!ED38)="H",$C38/2,0)))))))</f>
        <v>0</v>
      </c>
      <c r="EE38" s="27">
        <f>IF($A38="",0,IF(Mitarbeiter!$G$36=FALSE,0,IF(AND(Mitarbeiter!$E$36&lt;&gt;"",EE$5+6&lt;Mitarbeiter!$E$36),0,IF(AND(Mitarbeiter!$F$36&lt;&gt;"",EE$5&gt;Mitarbeiter!$F$36),0,IF(Planung!EE38="",$C38,IF(ISNUMBER(Planung!EE38),Planung!EE38,IF(UPPER(Planung!EE38)="H",$C38/2,0)))))))</f>
        <v>0</v>
      </c>
      <c r="EF38" s="27">
        <f>IF($A38="",0,IF(Mitarbeiter!$G$36=FALSE,0,IF(AND(Mitarbeiter!$E$36&lt;&gt;"",EF$5+6&lt;Mitarbeiter!$E$36),0,IF(AND(Mitarbeiter!$F$36&lt;&gt;"",EF$5&gt;Mitarbeiter!$F$36),0,IF(Planung!EF38="",$C38,IF(ISNUMBER(Planung!EF38),Planung!EF38,IF(UPPER(Planung!EF38)="H",$C38/2,0)))))))</f>
        <v>0</v>
      </c>
      <c r="EG38" s="27">
        <f>IF($A38="",0,IF(Mitarbeiter!$G$36=FALSE,0,IF(AND(Mitarbeiter!$E$36&lt;&gt;"",EG$5+6&lt;Mitarbeiter!$E$36),0,IF(AND(Mitarbeiter!$F$36&lt;&gt;"",EG$5&gt;Mitarbeiter!$F$36),0,IF(Planung!EG38="",$C38,IF(ISNUMBER(Planung!EG38),Planung!EG38,IF(UPPER(Planung!EG38)="H",$C38/2,0)))))))</f>
        <v>0</v>
      </c>
      <c r="EH38" s="27">
        <f>IF($A38="",0,IF(Mitarbeiter!$G$36=FALSE,0,IF(AND(Mitarbeiter!$E$36&lt;&gt;"",EH$5+6&lt;Mitarbeiter!$E$36),0,IF(AND(Mitarbeiter!$F$36&lt;&gt;"",EH$5&gt;Mitarbeiter!$F$36),0,IF(Planung!EH38="",$C38,IF(ISNUMBER(Planung!EH38),Planung!EH38,IF(UPPER(Planung!EH38)="H",$C38/2,0)))))))</f>
        <v>0</v>
      </c>
      <c r="EI38" s="27">
        <f>IF($A38="",0,IF(Mitarbeiter!$G$36=FALSE,0,IF(AND(Mitarbeiter!$E$36&lt;&gt;"",EI$5+6&lt;Mitarbeiter!$E$36),0,IF(AND(Mitarbeiter!$F$36&lt;&gt;"",EI$5&gt;Mitarbeiter!$F$36),0,IF(Planung!EI38="",$C38,IF(ISNUMBER(Planung!EI38),Planung!EI38,IF(UPPER(Planung!EI38)="H",$C38/2,0)))))))</f>
        <v>0</v>
      </c>
      <c r="EJ38" s="27">
        <f>IF($A38="",0,IF(Mitarbeiter!$G$36=FALSE,0,IF(AND(Mitarbeiter!$E$36&lt;&gt;"",EJ$5+6&lt;Mitarbeiter!$E$36),0,IF(AND(Mitarbeiter!$F$36&lt;&gt;"",EJ$5&gt;Mitarbeiter!$F$36),0,IF(Planung!EJ38="",$C38,IF(ISNUMBER(Planung!EJ38),Planung!EJ38,IF(UPPER(Planung!EJ38)="H",$C38/2,0)))))))</f>
        <v>0</v>
      </c>
      <c r="EK38" s="27">
        <f>IF($A38="",0,IF(Mitarbeiter!$G$36=FALSE,0,IF(AND(Mitarbeiter!$E$36&lt;&gt;"",EK$5+6&lt;Mitarbeiter!$E$36),0,IF(AND(Mitarbeiter!$F$36&lt;&gt;"",EK$5&gt;Mitarbeiter!$F$36),0,IF(Planung!EK38="",$C38,IF(ISNUMBER(Planung!EK38),Planung!EK38,IF(UPPER(Planung!EK38)="H",$C38/2,0)))))))</f>
        <v>0</v>
      </c>
      <c r="EL38" s="27">
        <f>IF($A38="",0,IF(Mitarbeiter!$G$36=FALSE,0,IF(AND(Mitarbeiter!$E$36&lt;&gt;"",EL$5+6&lt;Mitarbeiter!$E$36),0,IF(AND(Mitarbeiter!$F$36&lt;&gt;"",EL$5&gt;Mitarbeiter!$F$36),0,IF(Planung!EL38="",$C38,IF(ISNUMBER(Planung!EL38),Planung!EL38,IF(UPPER(Planung!EL38)="H",$C38/2,0)))))))</f>
        <v>0</v>
      </c>
      <c r="EM38" s="27">
        <f>IF($A38="",0,IF(Mitarbeiter!$G$36=FALSE,0,IF(AND(Mitarbeiter!$E$36&lt;&gt;"",EM$5+6&lt;Mitarbeiter!$E$36),0,IF(AND(Mitarbeiter!$F$36&lt;&gt;"",EM$5&gt;Mitarbeiter!$F$36),0,IF(Planung!EM38="",$C38,IF(ISNUMBER(Planung!EM38),Planung!EM38,IF(UPPER(Planung!EM38)="H",$C38/2,0)))))))</f>
        <v>0</v>
      </c>
      <c r="EN38" s="27">
        <f>IF($A38="",0,IF(Mitarbeiter!$G$36=FALSE,0,IF(AND(Mitarbeiter!$E$36&lt;&gt;"",EN$5+6&lt;Mitarbeiter!$E$36),0,IF(AND(Mitarbeiter!$F$36&lt;&gt;"",EN$5&gt;Mitarbeiter!$F$36),0,IF(Planung!EN38="",$C38,IF(ISNUMBER(Planung!EN38),Planung!EN38,IF(UPPER(Planung!EN38)="H",$C38/2,0)))))))</f>
        <v>0</v>
      </c>
      <c r="EO38" s="27">
        <f>IF($A38="",0,IF(Mitarbeiter!$G$36=FALSE,0,IF(AND(Mitarbeiter!$E$36&lt;&gt;"",EO$5+6&lt;Mitarbeiter!$E$36),0,IF(AND(Mitarbeiter!$F$36&lt;&gt;"",EO$5&gt;Mitarbeiter!$F$36),0,IF(Planung!EO38="",$C38,IF(ISNUMBER(Planung!EO38),Planung!EO38,IF(UPPER(Planung!EO38)="H",$C38/2,0)))))))</f>
        <v>0</v>
      </c>
      <c r="EP38" s="27">
        <f>IF($A38="",0,IF(Mitarbeiter!$G$36=FALSE,0,IF(AND(Mitarbeiter!$E$36&lt;&gt;"",EP$5+6&lt;Mitarbeiter!$E$36),0,IF(AND(Mitarbeiter!$F$36&lt;&gt;"",EP$5&gt;Mitarbeiter!$F$36),0,IF(Planung!EP38="",$C38,IF(ISNUMBER(Planung!EP38),Planung!EP38,IF(UPPER(Planung!EP38)="H",$C38/2,0)))))))</f>
        <v>0</v>
      </c>
      <c r="EQ38" s="27">
        <f>IF($A38="",0,IF(Mitarbeiter!$G$36=FALSE,0,IF(AND(Mitarbeiter!$E$36&lt;&gt;"",EQ$5+6&lt;Mitarbeiter!$E$36),0,IF(AND(Mitarbeiter!$F$36&lt;&gt;"",EQ$5&gt;Mitarbeiter!$F$36),0,IF(Planung!EQ38="",$C38,IF(ISNUMBER(Planung!EQ38),Planung!EQ38,IF(UPPER(Planung!EQ38)="H",$C38/2,0)))))))</f>
        <v>0</v>
      </c>
      <c r="ER38" s="27">
        <f>IF($A38="",0,IF(Mitarbeiter!$G$36=FALSE,0,IF(AND(Mitarbeiter!$E$36&lt;&gt;"",ER$5+6&lt;Mitarbeiter!$E$36),0,IF(AND(Mitarbeiter!$F$36&lt;&gt;"",ER$5&gt;Mitarbeiter!$F$36),0,IF(Planung!ER38="",$C38,IF(ISNUMBER(Planung!ER38),Planung!ER38,IF(UPPER(Planung!ER38)="H",$C38/2,0)))))))</f>
        <v>0</v>
      </c>
      <c r="ES38" s="27">
        <f>IF($A38="",0,IF(Mitarbeiter!$G$36=FALSE,0,IF(AND(Mitarbeiter!$E$36&lt;&gt;"",ES$5+6&lt;Mitarbeiter!$E$36),0,IF(AND(Mitarbeiter!$F$36&lt;&gt;"",ES$5&gt;Mitarbeiter!$F$36),0,IF(Planung!ES38="",$C38,IF(ISNUMBER(Planung!ES38),Planung!ES38,IF(UPPER(Planung!ES38)="H",$C38/2,0)))))))</f>
        <v>0</v>
      </c>
      <c r="ET38" s="27">
        <f>IF($A38="",0,IF(Mitarbeiter!$G$36=FALSE,0,IF(AND(Mitarbeiter!$E$36&lt;&gt;"",ET$5+6&lt;Mitarbeiter!$E$36),0,IF(AND(Mitarbeiter!$F$36&lt;&gt;"",ET$5&gt;Mitarbeiter!$F$36),0,IF(Planung!ET38="",$C38,IF(ISNUMBER(Planung!ET38),Planung!ET38,IF(UPPER(Planung!ET38)="H",$C38/2,0)))))))</f>
        <v>0</v>
      </c>
      <c r="EU38" s="27">
        <f>IF($A38="",0,IF(Mitarbeiter!$G$36=FALSE,0,IF(AND(Mitarbeiter!$E$36&lt;&gt;"",EU$5+6&lt;Mitarbeiter!$E$36),0,IF(AND(Mitarbeiter!$F$36&lt;&gt;"",EU$5&gt;Mitarbeiter!$F$36),0,IF(Planung!EU38="",$C38,IF(ISNUMBER(Planung!EU38),Planung!EU38,IF(UPPER(Planung!EU38)="H",$C38/2,0)))))))</f>
        <v>0</v>
      </c>
      <c r="EV38" s="27">
        <f>IF($A38="",0,IF(Mitarbeiter!$G$36=FALSE,0,IF(AND(Mitarbeiter!$E$36&lt;&gt;"",EV$5+6&lt;Mitarbeiter!$E$36),0,IF(AND(Mitarbeiter!$F$36&lt;&gt;"",EV$5&gt;Mitarbeiter!$F$36),0,IF(Planung!EV38="",$C38,IF(ISNUMBER(Planung!EV38),Planung!EV38,IF(UPPER(Planung!EV38)="H",$C38/2,0)))))))</f>
        <v>0</v>
      </c>
      <c r="EW38" s="27">
        <f>IF($A38="",0,IF(Mitarbeiter!$G$36=FALSE,0,IF(AND(Mitarbeiter!$E$36&lt;&gt;"",EW$5+6&lt;Mitarbeiter!$E$36),0,IF(AND(Mitarbeiter!$F$36&lt;&gt;"",EW$5&gt;Mitarbeiter!$F$36),0,IF(Planung!EW38="",$C38,IF(ISNUMBER(Planung!EW38),Planung!EW38,IF(UPPER(Planung!EW38)="H",$C38/2,0)))))))</f>
        <v>0</v>
      </c>
      <c r="EX38" s="27">
        <f>IF($A38="",0,IF(Mitarbeiter!$G$36=FALSE,0,IF(AND(Mitarbeiter!$E$36&lt;&gt;"",EX$5+6&lt;Mitarbeiter!$E$36),0,IF(AND(Mitarbeiter!$F$36&lt;&gt;"",EX$5&gt;Mitarbeiter!$F$36),0,IF(Planung!EX38="",$C38,IF(ISNUMBER(Planung!EX38),Planung!EX38,IF(UPPER(Planung!EX38)="H",$C38/2,0)))))))</f>
        <v>0</v>
      </c>
      <c r="EY38" s="27">
        <f>IF($A38="",0,IF(Mitarbeiter!$G$36=FALSE,0,IF(AND(Mitarbeiter!$E$36&lt;&gt;"",EY$5+6&lt;Mitarbeiter!$E$36),0,IF(AND(Mitarbeiter!$F$36&lt;&gt;"",EY$5&gt;Mitarbeiter!$F$36),0,IF(Planung!EY38="",$C38,IF(ISNUMBER(Planung!EY38),Planung!EY38,IF(UPPER(Planung!EY38)="H",$C38/2,0)))))))</f>
        <v>0</v>
      </c>
      <c r="EZ38" s="27">
        <f>IF($A38="",0,IF(Mitarbeiter!$G$36=FALSE,0,IF(AND(Mitarbeiter!$E$36&lt;&gt;"",EZ$5+6&lt;Mitarbeiter!$E$36),0,IF(AND(Mitarbeiter!$F$36&lt;&gt;"",EZ$5&gt;Mitarbeiter!$F$36),0,IF(Planung!EZ38="",$C38,IF(ISNUMBER(Planung!EZ38),Planung!EZ38,IF(UPPER(Planung!EZ38)="H",$C38/2,0)))))))</f>
        <v>0</v>
      </c>
      <c r="FA38" s="27">
        <f>IF($A38="",0,IF(Mitarbeiter!$G$36=FALSE,0,IF(AND(Mitarbeiter!$E$36&lt;&gt;"",FA$5+6&lt;Mitarbeiter!$E$36),0,IF(AND(Mitarbeiter!$F$36&lt;&gt;"",FA$5&gt;Mitarbeiter!$F$36),0,IF(Planung!FA38="",$C38,IF(ISNUMBER(Planung!FA38),Planung!FA38,IF(UPPER(Planung!FA38)="H",$C38/2,0)))))))</f>
        <v>0</v>
      </c>
      <c r="FB38" s="27">
        <f>IF($A38="",0,IF(Mitarbeiter!$G$36=FALSE,0,IF(AND(Mitarbeiter!$E$36&lt;&gt;"",FB$5+6&lt;Mitarbeiter!$E$36),0,IF(AND(Mitarbeiter!$F$36&lt;&gt;"",FB$5&gt;Mitarbeiter!$F$36),0,IF(Planung!FB38="",$C38,IF(ISNUMBER(Planung!FB38),Planung!FB38,IF(UPPER(Planung!FB38)="H",$C38/2,0)))))))</f>
        <v>0</v>
      </c>
      <c r="FC38" s="27">
        <f>IF($A38="",0,IF(Mitarbeiter!$G$36=FALSE,0,IF(AND(Mitarbeiter!$E$36&lt;&gt;"",FC$5+6&lt;Mitarbeiter!$E$36),0,IF(AND(Mitarbeiter!$F$36&lt;&gt;"",FC$5&gt;Mitarbeiter!$F$36),0,IF(Planung!FC38="",$C38,IF(ISNUMBER(Planung!FC38),Planung!FC38,IF(UPPER(Planung!FC38)="H",$C38/2,0)))))))</f>
        <v>0</v>
      </c>
      <c r="FD38" s="27">
        <f>IF($A38="",0,IF(Mitarbeiter!$G$36=FALSE,0,IF(AND(Mitarbeiter!$E$36&lt;&gt;"",FD$5+6&lt;Mitarbeiter!$E$36),0,IF(AND(Mitarbeiter!$F$36&lt;&gt;"",FD$5&gt;Mitarbeiter!$F$36),0,IF(Planung!FD38="",$C38,IF(ISNUMBER(Planung!FD38),Planung!FD38,IF(UPPER(Planung!FD38)="H",$C38/2,0)))))))</f>
        <v>0</v>
      </c>
      <c r="FE38" s="27">
        <f>IF($A38="",0,IF(Mitarbeiter!$G$36=FALSE,0,IF(AND(Mitarbeiter!$E$36&lt;&gt;"",FE$5+6&lt;Mitarbeiter!$E$36),0,IF(AND(Mitarbeiter!$F$36&lt;&gt;"",FE$5&gt;Mitarbeiter!$F$36),0,IF(Planung!FE38="",$C38,IF(ISNUMBER(Planung!FE38),Planung!FE38,IF(UPPER(Planung!FE38)="H",$C38/2,0)))))))</f>
        <v>0</v>
      </c>
      <c r="FF38" s="27">
        <f>IF($A38="",0,IF(Mitarbeiter!$G$36=FALSE,0,IF(AND(Mitarbeiter!$E$36&lt;&gt;"",FF$5+6&lt;Mitarbeiter!$E$36),0,IF(AND(Mitarbeiter!$F$36&lt;&gt;"",FF$5&gt;Mitarbeiter!$F$36),0,IF(Planung!FF38="",$C38,IF(ISNUMBER(Planung!FF38),Planung!FF38,IF(UPPER(Planung!FF38)="H",$C38/2,0)))))))</f>
        <v>0</v>
      </c>
      <c r="FG38" s="27">
        <f>IF($A38="",0,IF(Mitarbeiter!$G$36=FALSE,0,IF(AND(Mitarbeiter!$E$36&lt;&gt;"",FG$5+6&lt;Mitarbeiter!$E$36),0,IF(AND(Mitarbeiter!$F$36&lt;&gt;"",FG$5&gt;Mitarbeiter!$F$36),0,IF(Planung!FG38="",$C38,IF(ISNUMBER(Planung!FG38),Planung!FG38,IF(UPPER(Planung!FG38)="H",$C38/2,0)))))))</f>
        <v>0</v>
      </c>
      <c r="FH38" s="27">
        <f>IF($A38="",0,IF(Mitarbeiter!$G$36=FALSE,0,IF(AND(Mitarbeiter!$E$36&lt;&gt;"",FH$5+6&lt;Mitarbeiter!$E$36),0,IF(AND(Mitarbeiter!$F$36&lt;&gt;"",FH$5&gt;Mitarbeiter!$F$36),0,IF(Planung!FH38="",$C38,IF(ISNUMBER(Planung!FH38),Planung!FH38,IF(UPPER(Planung!FH38)="H",$C38/2,0)))))))</f>
        <v>0</v>
      </c>
      <c r="FI38" s="27">
        <f>IF($A38="",0,IF(Mitarbeiter!$G$36=FALSE,0,IF(AND(Mitarbeiter!$E$36&lt;&gt;"",FI$5+6&lt;Mitarbeiter!$E$36),0,IF(AND(Mitarbeiter!$F$36&lt;&gt;"",FI$5&gt;Mitarbeiter!$F$36),0,IF(Planung!FI38="",$C38,IF(ISNUMBER(Planung!FI38),Planung!FI38,IF(UPPER(Planung!FI38)="H",$C38/2,0)))))))</f>
        <v>0</v>
      </c>
      <c r="FJ38" s="27">
        <f>IF($A38="",0,IF(Mitarbeiter!$G$36=FALSE,0,IF(AND(Mitarbeiter!$E$36&lt;&gt;"",FJ$5+6&lt;Mitarbeiter!$E$36),0,IF(AND(Mitarbeiter!$F$36&lt;&gt;"",FJ$5&gt;Mitarbeiter!$F$36),0,IF(Planung!FJ38="",$C38,IF(ISNUMBER(Planung!FJ38),Planung!FJ38,IF(UPPER(Planung!FJ38)="H",$C38/2,0)))))))</f>
        <v>0</v>
      </c>
      <c r="FK38" s="27">
        <f>IF($A38="",0,IF(Mitarbeiter!$G$36=FALSE,0,IF(AND(Mitarbeiter!$E$36&lt;&gt;"",FK$5+6&lt;Mitarbeiter!$E$36),0,IF(AND(Mitarbeiter!$F$36&lt;&gt;"",FK$5&gt;Mitarbeiter!$F$36),0,IF(Planung!FK38="",$C38,IF(ISNUMBER(Planung!FK38),Planung!FK38,IF(UPPER(Planung!FK38)="H",$C38/2,0)))))))</f>
        <v>0</v>
      </c>
      <c r="FL38" s="27">
        <f>IF($A38="",0,IF(Mitarbeiter!$G$36=FALSE,0,IF(AND(Mitarbeiter!$E$36&lt;&gt;"",FL$5+6&lt;Mitarbeiter!$E$36),0,IF(AND(Mitarbeiter!$F$36&lt;&gt;"",FL$5&gt;Mitarbeiter!$F$36),0,IF(Planung!FL38="",$C38,IF(ISNUMBER(Planung!FL38),Planung!FL38,IF(UPPER(Planung!FL38)="H",$C38/2,0)))))))</f>
        <v>0</v>
      </c>
      <c r="FM38" s="27">
        <f>IF($A38="",0,IF(Mitarbeiter!$G$36=FALSE,0,IF(AND(Mitarbeiter!$E$36&lt;&gt;"",FM$5+6&lt;Mitarbeiter!$E$36),0,IF(AND(Mitarbeiter!$F$36&lt;&gt;"",FM$5&gt;Mitarbeiter!$F$36),0,IF(Planung!FM38="",$C38,IF(ISNUMBER(Planung!FM38),Planung!FM38,IF(UPPER(Planung!FM38)="H",$C38/2,0)))))))</f>
        <v>0</v>
      </c>
      <c r="FN38" s="27">
        <f>IF($A38="",0,IF(Mitarbeiter!$G$36=FALSE,0,IF(AND(Mitarbeiter!$E$36&lt;&gt;"",FN$5+6&lt;Mitarbeiter!$E$36),0,IF(AND(Mitarbeiter!$F$36&lt;&gt;"",FN$5&gt;Mitarbeiter!$F$36),0,IF(Planung!FN38="",$C38,IF(ISNUMBER(Planung!FN38),Planung!FN38,IF(UPPER(Planung!FN38)="H",$C38/2,0)))))))</f>
        <v>0</v>
      </c>
      <c r="FO38" s="27">
        <f>IF($A38="",0,IF(Mitarbeiter!$G$36=FALSE,0,IF(AND(Mitarbeiter!$E$36&lt;&gt;"",FO$5+6&lt;Mitarbeiter!$E$36),0,IF(AND(Mitarbeiter!$F$36&lt;&gt;"",FO$5&gt;Mitarbeiter!$F$36),0,IF(Planung!FO38="",$C38,IF(ISNUMBER(Planung!FO38),Planung!FO38,IF(UPPER(Planung!FO38)="H",$C38/2,0)))))))</f>
        <v>0</v>
      </c>
      <c r="FP38" s="27">
        <f>IF($A38="",0,IF(Mitarbeiter!$G$36=FALSE,0,IF(AND(Mitarbeiter!$E$36&lt;&gt;"",FP$5+6&lt;Mitarbeiter!$E$36),0,IF(AND(Mitarbeiter!$F$36&lt;&gt;"",FP$5&gt;Mitarbeiter!$F$36),0,IF(Planung!FP38="",$C38,IF(ISNUMBER(Planung!FP38),Planung!FP38,IF(UPPER(Planung!FP38)="H",$C38/2,0)))))))</f>
        <v>0</v>
      </c>
      <c r="FQ38" s="27">
        <f>IF($A38="",0,IF(Mitarbeiter!$G$36=FALSE,0,IF(AND(Mitarbeiter!$E$36&lt;&gt;"",FQ$5+6&lt;Mitarbeiter!$E$36),0,IF(AND(Mitarbeiter!$F$36&lt;&gt;"",FQ$5&gt;Mitarbeiter!$F$36),0,IF(Planung!FQ38="",$C38,IF(ISNUMBER(Planung!FQ38),Planung!FQ38,IF(UPPER(Planung!FQ38)="H",$C38/2,0)))))))</f>
        <v>0</v>
      </c>
      <c r="FR38" s="27">
        <f>IF($A38="",0,IF(Mitarbeiter!$G$36=FALSE,0,IF(AND(Mitarbeiter!$E$36&lt;&gt;"",FR$5+6&lt;Mitarbeiter!$E$36),0,IF(AND(Mitarbeiter!$F$36&lt;&gt;"",FR$5&gt;Mitarbeiter!$F$36),0,IF(Planung!FR38="",$C38,IF(ISNUMBER(Planung!FR38),Planung!FR38,IF(UPPER(Planung!FR38)="H",$C38/2,0)))))))</f>
        <v>0</v>
      </c>
      <c r="FS38" s="27">
        <f>IF($A38="",0,IF(Mitarbeiter!$G$36=FALSE,0,IF(AND(Mitarbeiter!$E$36&lt;&gt;"",FS$5+6&lt;Mitarbeiter!$E$36),0,IF(AND(Mitarbeiter!$F$36&lt;&gt;"",FS$5&gt;Mitarbeiter!$F$36),0,IF(Planung!FS38="",$C38,IF(ISNUMBER(Planung!FS38),Planung!FS38,IF(UPPER(Planung!FS38)="H",$C38/2,0)))))))</f>
        <v>0</v>
      </c>
      <c r="FT38" s="27">
        <f>IF($A38="",0,IF(Mitarbeiter!$G$36=FALSE,0,IF(AND(Mitarbeiter!$E$36&lt;&gt;"",FT$5+6&lt;Mitarbeiter!$E$36),0,IF(AND(Mitarbeiter!$F$36&lt;&gt;"",FT$5&gt;Mitarbeiter!$F$36),0,IF(Planung!FT38="",$C38,IF(ISNUMBER(Planung!FT38),Planung!FT38,IF(UPPER(Planung!FT38)="H",$C38/2,0)))))))</f>
        <v>0</v>
      </c>
      <c r="FU38" s="27">
        <f>IF($A38="",0,IF(Mitarbeiter!$G$36=FALSE,0,IF(AND(Mitarbeiter!$E$36&lt;&gt;"",FU$5+6&lt;Mitarbeiter!$E$36),0,IF(AND(Mitarbeiter!$F$36&lt;&gt;"",FU$5&gt;Mitarbeiter!$F$36),0,IF(Planung!FU38="",$C38,IF(ISNUMBER(Planung!FU38),Planung!FU38,IF(UPPER(Planung!FU38)="H",$C38/2,0)))))))</f>
        <v>0</v>
      </c>
      <c r="FV38" s="27">
        <f>IF($A38="",0,IF(Mitarbeiter!$G$36=FALSE,0,IF(AND(Mitarbeiter!$E$36&lt;&gt;"",FV$5+6&lt;Mitarbeiter!$E$36),0,IF(AND(Mitarbeiter!$F$36&lt;&gt;"",FV$5&gt;Mitarbeiter!$F$36),0,IF(Planung!FV38="",$C38,IF(ISNUMBER(Planung!FV38),Planung!FV38,IF(UPPER(Planung!FV38)="H",$C38/2,0)))))))</f>
        <v>0</v>
      </c>
      <c r="FW38" s="27">
        <f>IF($A38="",0,IF(Mitarbeiter!$G$36=FALSE,0,IF(AND(Mitarbeiter!$E$36&lt;&gt;"",FW$5+6&lt;Mitarbeiter!$E$36),0,IF(AND(Mitarbeiter!$F$36&lt;&gt;"",FW$5&gt;Mitarbeiter!$F$36),0,IF(Planung!FW38="",$C38,IF(ISNUMBER(Planung!FW38),Planung!FW38,IF(UPPER(Planung!FW38)="H",$C38/2,0)))))))</f>
        <v>0</v>
      </c>
      <c r="FX38" s="27">
        <f>IF($A38="",0,IF(Mitarbeiter!$G$36=FALSE,0,IF(AND(Mitarbeiter!$E$36&lt;&gt;"",FX$5+6&lt;Mitarbeiter!$E$36),0,IF(AND(Mitarbeiter!$F$36&lt;&gt;"",FX$5&gt;Mitarbeiter!$F$36),0,IF(Planung!FX38="",$C38,IF(ISNUMBER(Planung!FX38),Planung!FX38,IF(UPPER(Planung!FX38)="H",$C38/2,0)))))))</f>
        <v>0</v>
      </c>
      <c r="FY38" s="27">
        <f>IF($A38="",0,IF(Mitarbeiter!$G$36=FALSE,0,IF(AND(Mitarbeiter!$E$36&lt;&gt;"",FY$5+6&lt;Mitarbeiter!$E$36),0,IF(AND(Mitarbeiter!$F$36&lt;&gt;"",FY$5&gt;Mitarbeiter!$F$36),0,IF(Planung!FY38="",$C38,IF(ISNUMBER(Planung!FY38),Planung!FY38,IF(UPPER(Planung!FY38)="H",$C38/2,0)))))))</f>
        <v>0</v>
      </c>
      <c r="FZ38" s="27">
        <f>IF($A38="",0,IF(Mitarbeiter!$G$36=FALSE,0,IF(AND(Mitarbeiter!$E$36&lt;&gt;"",FZ$5+6&lt;Mitarbeiter!$E$36),0,IF(AND(Mitarbeiter!$F$36&lt;&gt;"",FZ$5&gt;Mitarbeiter!$F$36),0,IF(Planung!FZ38="",$C38,IF(ISNUMBER(Planung!FZ38),Planung!FZ38,IF(UPPER(Planung!FZ38)="H",$C38/2,0)))))))</f>
        <v>0</v>
      </c>
      <c r="GA38" s="27">
        <f>IF($A38="",0,IF(Mitarbeiter!$G$36=FALSE,0,IF(AND(Mitarbeiter!$E$36&lt;&gt;"",GA$5+6&lt;Mitarbeiter!$E$36),0,IF(AND(Mitarbeiter!$F$36&lt;&gt;"",GA$5&gt;Mitarbeiter!$F$36),0,IF(Planung!GA38="",$C38,IF(ISNUMBER(Planung!GA38),Planung!GA38,IF(UPPER(Planung!GA38)="H",$C38/2,0)))))))</f>
        <v>0</v>
      </c>
      <c r="GB38" s="27">
        <f>IF($A38="",0,IF(Mitarbeiter!$G$36=FALSE,0,IF(AND(Mitarbeiter!$E$36&lt;&gt;"",GB$5+6&lt;Mitarbeiter!$E$36),0,IF(AND(Mitarbeiter!$F$36&lt;&gt;"",GB$5&gt;Mitarbeiter!$F$36),0,IF(Planung!GB38="",$C38,IF(ISNUMBER(Planung!GB38),Planung!GB38,IF(UPPER(Planung!GB38)="H",$C38/2,0)))))))</f>
        <v>0</v>
      </c>
      <c r="GC38" s="27">
        <f>IF($A38="",0,IF(Mitarbeiter!$G$36=FALSE,0,IF(AND(Mitarbeiter!$E$36&lt;&gt;"",GC$5+6&lt;Mitarbeiter!$E$36),0,IF(AND(Mitarbeiter!$F$36&lt;&gt;"",GC$5&gt;Mitarbeiter!$F$36),0,IF(Planung!GC38="",$C38,IF(ISNUMBER(Planung!GC38),Planung!GC38,IF(UPPER(Planung!GC38)="H",$C38/2,0)))))))</f>
        <v>0</v>
      </c>
      <c r="GD38" s="27">
        <f>IF($A38="",0,IF(Mitarbeiter!$G$36=FALSE,0,IF(AND(Mitarbeiter!$E$36&lt;&gt;"",GD$5+6&lt;Mitarbeiter!$E$36),0,IF(AND(Mitarbeiter!$F$36&lt;&gt;"",GD$5&gt;Mitarbeiter!$F$36),0,IF(Planung!GD38="",$C38,IF(ISNUMBER(Planung!GD38),Planung!GD38,IF(UPPER(Planung!GD38)="H",$C38/2,0)))))))</f>
        <v>0</v>
      </c>
      <c r="GE38" s="27">
        <f>IF($A38="",0,IF(Mitarbeiter!$G$36=FALSE,0,IF(AND(Mitarbeiter!$E$36&lt;&gt;"",GE$5+6&lt;Mitarbeiter!$E$36),0,IF(AND(Mitarbeiter!$F$36&lt;&gt;"",GE$5&gt;Mitarbeiter!$F$36),0,IF(Planung!GE38="",$C38,IF(ISNUMBER(Planung!GE38),Planung!GE38,IF(UPPER(Planung!GE38)="H",$C38/2,0)))))))</f>
        <v>0</v>
      </c>
      <c r="GF38" s="27">
        <f>IF($A38="",0,IF(Mitarbeiter!$G$36=FALSE,0,IF(AND(Mitarbeiter!$E$36&lt;&gt;"",GF$5+6&lt;Mitarbeiter!$E$36),0,IF(AND(Mitarbeiter!$F$36&lt;&gt;"",GF$5&gt;Mitarbeiter!$F$36),0,IF(Planung!GF38="",$C38,IF(ISNUMBER(Planung!GF38),Planung!GF38,IF(UPPER(Planung!GF38)="H",$C38/2,0)))))))</f>
        <v>0</v>
      </c>
      <c r="GG38" s="27">
        <f>IF($A38="",0,IF(Mitarbeiter!$G$36=FALSE,0,IF(AND(Mitarbeiter!$E$36&lt;&gt;"",GG$5+6&lt;Mitarbeiter!$E$36),0,IF(AND(Mitarbeiter!$F$36&lt;&gt;"",GG$5&gt;Mitarbeiter!$F$36),0,IF(Planung!GG38="",$C38,IF(ISNUMBER(Planung!GG38),Planung!GG38,IF(UPPER(Planung!GG38)="H",$C38/2,0)))))))</f>
        <v>0</v>
      </c>
      <c r="GH38" s="27">
        <f>IF($A38="",0,IF(Mitarbeiter!$G$36=FALSE,0,IF(AND(Mitarbeiter!$E$36&lt;&gt;"",GH$5+6&lt;Mitarbeiter!$E$36),0,IF(AND(Mitarbeiter!$F$36&lt;&gt;"",GH$5&gt;Mitarbeiter!$F$36),0,IF(Planung!GH38="",$C38,IF(ISNUMBER(Planung!GH38),Planung!GH38,IF(UPPER(Planung!GH38)="H",$C38/2,0)))))))</f>
        <v>0</v>
      </c>
      <c r="GI38" s="27">
        <f>IF($A38="",0,IF(Mitarbeiter!$G$36=FALSE,0,IF(AND(Mitarbeiter!$E$36&lt;&gt;"",GI$5+6&lt;Mitarbeiter!$E$36),0,IF(AND(Mitarbeiter!$F$36&lt;&gt;"",GI$5&gt;Mitarbeiter!$F$36),0,IF(Planung!GI38="",$C38,IF(ISNUMBER(Planung!GI38),Planung!GI38,IF(UPPER(Planung!GI38)="H",$C38/2,0)))))))</f>
        <v>0</v>
      </c>
      <c r="GJ38" s="27">
        <f>IF($A38="",0,IF(Mitarbeiter!$G$36=FALSE,0,IF(AND(Mitarbeiter!$E$36&lt;&gt;"",GJ$5+6&lt;Mitarbeiter!$E$36),0,IF(AND(Mitarbeiter!$F$36&lt;&gt;"",GJ$5&gt;Mitarbeiter!$F$36),0,IF(Planung!GJ38="",$C38,IF(ISNUMBER(Planung!GJ38),Planung!GJ38,IF(UPPER(Planung!GJ38)="H",$C38/2,0)))))))</f>
        <v>0</v>
      </c>
      <c r="GK38" s="27">
        <f>IF($A38="",0,IF(Mitarbeiter!$G$36=FALSE,0,IF(AND(Mitarbeiter!$E$36&lt;&gt;"",GK$5+6&lt;Mitarbeiter!$E$36),0,IF(AND(Mitarbeiter!$F$36&lt;&gt;"",GK$5&gt;Mitarbeiter!$F$36),0,IF(Planung!GK38="",$C38,IF(ISNUMBER(Planung!GK38),Planung!GK38,IF(UPPER(Planung!GK38)="H",$C38/2,0)))))))</f>
        <v>0</v>
      </c>
      <c r="GL38" s="27">
        <f>IF($A38="",0,IF(Mitarbeiter!$G$36=FALSE,0,IF(AND(Mitarbeiter!$E$36&lt;&gt;"",GL$5+6&lt;Mitarbeiter!$E$36),0,IF(AND(Mitarbeiter!$F$36&lt;&gt;"",GL$5&gt;Mitarbeiter!$F$36),0,IF(Planung!GL38="",$C38,IF(ISNUMBER(Planung!GL38),Planung!GL38,IF(UPPER(Planung!GL38)="H",$C38/2,0)))))))</f>
        <v>0</v>
      </c>
      <c r="GM38" s="27">
        <f>IF($A38="",0,IF(Mitarbeiter!$G$36=FALSE,0,IF(AND(Mitarbeiter!$E$36&lt;&gt;"",GM$5+6&lt;Mitarbeiter!$E$36),0,IF(AND(Mitarbeiter!$F$36&lt;&gt;"",GM$5&gt;Mitarbeiter!$F$36),0,IF(Planung!GM38="",$C38,IF(ISNUMBER(Planung!GM38),Planung!GM38,IF(UPPER(Planung!GM38)="H",$C38/2,0)))))))</f>
        <v>0</v>
      </c>
      <c r="GN38" s="27">
        <f>IF($A38="",0,IF(Mitarbeiter!$G$36=FALSE,0,IF(AND(Mitarbeiter!$E$36&lt;&gt;"",GN$5+6&lt;Mitarbeiter!$E$36),0,IF(AND(Mitarbeiter!$F$36&lt;&gt;"",GN$5&gt;Mitarbeiter!$F$36),0,IF(Planung!GN38="",$C38,IF(ISNUMBER(Planung!GN38),Planung!GN38,IF(UPPER(Planung!GN38)="H",$C38/2,0)))))))</f>
        <v>0</v>
      </c>
      <c r="GO38" s="27">
        <f>IF($A38="",0,IF(Mitarbeiter!$G$36=FALSE,0,IF(AND(Mitarbeiter!$E$36&lt;&gt;"",GO$5+6&lt;Mitarbeiter!$E$36),0,IF(AND(Mitarbeiter!$F$36&lt;&gt;"",GO$5&gt;Mitarbeiter!$F$36),0,IF(Planung!GO38="",$C38,IF(ISNUMBER(Planung!GO38),Planung!GO38,IF(UPPER(Planung!GO38)="H",$C38/2,0)))))))</f>
        <v>0</v>
      </c>
      <c r="GP38" s="27">
        <f>IF($A38="",0,IF(Mitarbeiter!$G$36=FALSE,0,IF(AND(Mitarbeiter!$E$36&lt;&gt;"",GP$5+6&lt;Mitarbeiter!$E$36),0,IF(AND(Mitarbeiter!$F$36&lt;&gt;"",GP$5&gt;Mitarbeiter!$F$36),0,IF(Planung!GP38="",$C38,IF(ISNUMBER(Planung!GP38),Planung!GP38,IF(UPPER(Planung!GP38)="H",$C38/2,0)))))))</f>
        <v>0</v>
      </c>
      <c r="GQ38" s="27">
        <f>IF($A38="",0,IF(Mitarbeiter!$G$36=FALSE,0,IF(AND(Mitarbeiter!$E$36&lt;&gt;"",GQ$5+6&lt;Mitarbeiter!$E$36),0,IF(AND(Mitarbeiter!$F$36&lt;&gt;"",GQ$5&gt;Mitarbeiter!$F$36),0,IF(Planung!GQ38="",$C38,IF(ISNUMBER(Planung!GQ38),Planung!GQ38,IF(UPPER(Planung!GQ38)="H",$C38/2,0)))))))</f>
        <v>0</v>
      </c>
      <c r="GR38" s="27">
        <f>IF($A38="",0,IF(Mitarbeiter!$G$36=FALSE,0,IF(AND(Mitarbeiter!$E$36&lt;&gt;"",GR$5+6&lt;Mitarbeiter!$E$36),0,IF(AND(Mitarbeiter!$F$36&lt;&gt;"",GR$5&gt;Mitarbeiter!$F$36),0,IF(Planung!GR38="",$C38,IF(ISNUMBER(Planung!GR38),Planung!GR38,IF(UPPER(Planung!GR38)="H",$C38/2,0)))))))</f>
        <v>0</v>
      </c>
      <c r="GS38" s="27">
        <f>IF($A38="",0,IF(Mitarbeiter!$G$36=FALSE,0,IF(AND(Mitarbeiter!$E$36&lt;&gt;"",GS$5+6&lt;Mitarbeiter!$E$36),0,IF(AND(Mitarbeiter!$F$36&lt;&gt;"",GS$5&gt;Mitarbeiter!$F$36),0,IF(Planung!GS38="",$C38,IF(ISNUMBER(Planung!GS38),Planung!GS38,IF(UPPER(Planung!GS38)="H",$C38/2,0)))))))</f>
        <v>0</v>
      </c>
      <c r="GT38" s="27">
        <f>IF($A38="",0,IF(Mitarbeiter!$G$36=FALSE,0,IF(AND(Mitarbeiter!$E$36&lt;&gt;"",GT$5+6&lt;Mitarbeiter!$E$36),0,IF(AND(Mitarbeiter!$F$36&lt;&gt;"",GT$5&gt;Mitarbeiter!$F$36),0,IF(Planung!GT38="",$C38,IF(ISNUMBER(Planung!GT38),Planung!GT38,IF(UPPER(Planung!GT38)="H",$C38/2,0)))))))</f>
        <v>0</v>
      </c>
      <c r="GU38" s="27">
        <f>IF($A38="",0,IF(Mitarbeiter!$G$36=FALSE,0,IF(AND(Mitarbeiter!$E$36&lt;&gt;"",GU$5+6&lt;Mitarbeiter!$E$36),0,IF(AND(Mitarbeiter!$F$36&lt;&gt;"",GU$5&gt;Mitarbeiter!$F$36),0,IF(Planung!GU38="",$C38,IF(ISNUMBER(Planung!GU38),Planung!GU38,IF(UPPER(Planung!GU38)="H",$C38/2,0)))))))</f>
        <v>0</v>
      </c>
      <c r="GV38" s="27">
        <f>IF($A38="",0,IF(Mitarbeiter!$G$36=FALSE,0,IF(AND(Mitarbeiter!$E$36&lt;&gt;"",GV$5+6&lt;Mitarbeiter!$E$36),0,IF(AND(Mitarbeiter!$F$36&lt;&gt;"",GV$5&gt;Mitarbeiter!$F$36),0,IF(Planung!GV38="",$C38,IF(ISNUMBER(Planung!GV38),Planung!GV38,IF(UPPER(Planung!GV38)="H",$C38/2,0)))))))</f>
        <v>0</v>
      </c>
      <c r="GW38" s="27">
        <f>IF($A38="",0,IF(Mitarbeiter!$G$36=FALSE,0,IF(AND(Mitarbeiter!$E$36&lt;&gt;"",GW$5+6&lt;Mitarbeiter!$E$36),0,IF(AND(Mitarbeiter!$F$36&lt;&gt;"",GW$5&gt;Mitarbeiter!$F$36),0,IF(Planung!GW38="",$C38,IF(ISNUMBER(Planung!GW38),Planung!GW38,IF(UPPER(Planung!GW38)="H",$C38/2,0)))))))</f>
        <v>0</v>
      </c>
      <c r="GX38" s="27">
        <f>IF($A38="",0,IF(Mitarbeiter!$G$36=FALSE,0,IF(AND(Mitarbeiter!$E$36&lt;&gt;"",GX$5+6&lt;Mitarbeiter!$E$36),0,IF(AND(Mitarbeiter!$F$36&lt;&gt;"",GX$5&gt;Mitarbeiter!$F$36),0,IF(Planung!GX38="",$C38,IF(ISNUMBER(Planung!GX38),Planung!GX38,IF(UPPER(Planung!GX38)="H",$C38/2,0)))))))</f>
        <v>0</v>
      </c>
      <c r="GY38" s="27">
        <f>IF($A38="",0,IF(Mitarbeiter!$G$36=FALSE,0,IF(AND(Mitarbeiter!$E$36&lt;&gt;"",GY$5+6&lt;Mitarbeiter!$E$36),0,IF(AND(Mitarbeiter!$F$36&lt;&gt;"",GY$5&gt;Mitarbeiter!$F$36),0,IF(Planung!GY38="",$C38,IF(ISNUMBER(Planung!GY38),Planung!GY38,IF(UPPER(Planung!GY38)="H",$C38/2,0)))))))</f>
        <v>0</v>
      </c>
      <c r="GZ38" s="27">
        <f>IF($A38="",0,IF(Mitarbeiter!$G$36=FALSE,0,IF(AND(Mitarbeiter!$E$36&lt;&gt;"",GZ$5+6&lt;Mitarbeiter!$E$36),0,IF(AND(Mitarbeiter!$F$36&lt;&gt;"",GZ$5&gt;Mitarbeiter!$F$36),0,IF(Planung!GZ38="",$C38,IF(ISNUMBER(Planung!GZ38),Planung!GZ38,IF(UPPER(Planung!GZ38)="H",$C38/2,0)))))))</f>
        <v>0</v>
      </c>
      <c r="HA38" s="27">
        <f>IF($A38="",0,IF(Mitarbeiter!$G$36=FALSE,0,IF(AND(Mitarbeiter!$E$36&lt;&gt;"",HA$5+6&lt;Mitarbeiter!$E$36),0,IF(AND(Mitarbeiter!$F$36&lt;&gt;"",HA$5&gt;Mitarbeiter!$F$36),0,IF(Planung!HA38="",$C38,IF(ISNUMBER(Planung!HA38),Planung!HA38,IF(UPPER(Planung!HA38)="H",$C38/2,0)))))))</f>
        <v>0</v>
      </c>
      <c r="HB38" s="27">
        <f>IF($A38="",0,IF(Mitarbeiter!$G$36=FALSE,0,IF(AND(Mitarbeiter!$E$36&lt;&gt;"",HB$5+6&lt;Mitarbeiter!$E$36),0,IF(AND(Mitarbeiter!$F$36&lt;&gt;"",HB$5&gt;Mitarbeiter!$F$36),0,IF(Planung!HB38="",$C38,IF(ISNUMBER(Planung!HB38),Planung!HB38,IF(UPPER(Planung!HB38)="H",$C38/2,0)))))))</f>
        <v>0</v>
      </c>
      <c r="HC38" s="27">
        <f>IF($A38="",0,IF(Mitarbeiter!$G$36=FALSE,0,IF(AND(Mitarbeiter!$E$36&lt;&gt;"",HC$5+6&lt;Mitarbeiter!$E$36),0,IF(AND(Mitarbeiter!$F$36&lt;&gt;"",HC$5&gt;Mitarbeiter!$F$36),0,IF(Planung!HC38="",$C38,IF(ISNUMBER(Planung!HC38),Planung!HC38,IF(UPPER(Planung!HC38)="H",$C38/2,0)))))))</f>
        <v>0</v>
      </c>
      <c r="HD38" s="27">
        <f>IF($A38="",0,IF(Mitarbeiter!$G$36=FALSE,0,IF(AND(Mitarbeiter!$E$36&lt;&gt;"",HD$5+6&lt;Mitarbeiter!$E$36),0,IF(AND(Mitarbeiter!$F$36&lt;&gt;"",HD$5&gt;Mitarbeiter!$F$36),0,IF(Planung!HD38="",$C38,IF(ISNUMBER(Planung!HD38),Planung!HD38,IF(UPPER(Planung!HD38)="H",$C38/2,0)))))))</f>
        <v>0</v>
      </c>
      <c r="HE38" s="27">
        <f>IF($A38="",0,IF(Mitarbeiter!$G$36=FALSE,0,IF(AND(Mitarbeiter!$E$36&lt;&gt;"",HE$5+6&lt;Mitarbeiter!$E$36),0,IF(AND(Mitarbeiter!$F$36&lt;&gt;"",HE$5&gt;Mitarbeiter!$F$36),0,IF(Planung!HE38="",$C38,IF(ISNUMBER(Planung!HE38),Planung!HE38,IF(UPPER(Planung!HE38)="H",$C38/2,0)))))))</f>
        <v>0</v>
      </c>
      <c r="HF38" s="27">
        <f>IF($A38="",0,IF(Mitarbeiter!$G$36=FALSE,0,IF(AND(Mitarbeiter!$E$36&lt;&gt;"",HF$5+6&lt;Mitarbeiter!$E$36),0,IF(AND(Mitarbeiter!$F$36&lt;&gt;"",HF$5&gt;Mitarbeiter!$F$36),0,IF(Planung!HF38="",$C38,IF(ISNUMBER(Planung!HF38),Planung!HF38,IF(UPPER(Planung!HF38)="H",$C38/2,0)))))))</f>
        <v>0</v>
      </c>
      <c r="HG38" s="27">
        <f>IF($A38="",0,IF(Mitarbeiter!$G$36=FALSE,0,IF(AND(Mitarbeiter!$E$36&lt;&gt;"",HG$5+6&lt;Mitarbeiter!$E$36),0,IF(AND(Mitarbeiter!$F$36&lt;&gt;"",HG$5&gt;Mitarbeiter!$F$36),0,IF(Planung!HG38="",$C38,IF(ISNUMBER(Planung!HG38),Planung!HG38,IF(UPPER(Planung!HG38)="H",$C38/2,0)))))))</f>
        <v>0</v>
      </c>
      <c r="HH38" s="27">
        <f>IF($A38="",0,IF(Mitarbeiter!$G$36=FALSE,0,IF(AND(Mitarbeiter!$E$36&lt;&gt;"",HH$5+6&lt;Mitarbeiter!$E$36),0,IF(AND(Mitarbeiter!$F$36&lt;&gt;"",HH$5&gt;Mitarbeiter!$F$36),0,IF(Planung!HH38="",$C38,IF(ISNUMBER(Planung!HH38),Planung!HH38,IF(UPPER(Planung!HH38)="H",$C38/2,0)))))))</f>
        <v>0</v>
      </c>
      <c r="HI38" s="27">
        <f>IF($A38="",0,IF(Mitarbeiter!$G$36=FALSE,0,IF(AND(Mitarbeiter!$E$36&lt;&gt;"",HI$5+6&lt;Mitarbeiter!$E$36),0,IF(AND(Mitarbeiter!$F$36&lt;&gt;"",HI$5&gt;Mitarbeiter!$F$36),0,IF(Planung!HI38="",$C38,IF(ISNUMBER(Planung!HI38),Planung!HI38,IF(UPPER(Planung!HI38)="H",$C38/2,0)))))))</f>
        <v>0</v>
      </c>
      <c r="HJ38" s="27">
        <f>IF($A38="",0,IF(Mitarbeiter!$G$36=FALSE,0,IF(AND(Mitarbeiter!$E$36&lt;&gt;"",HJ$5+6&lt;Mitarbeiter!$E$36),0,IF(AND(Mitarbeiter!$F$36&lt;&gt;"",HJ$5&gt;Mitarbeiter!$F$36),0,IF(Planung!HJ38="",$C38,IF(ISNUMBER(Planung!HJ38),Planung!HJ38,IF(UPPER(Planung!HJ38)="H",$C38/2,0)))))))</f>
        <v>0</v>
      </c>
      <c r="HK38" s="27">
        <f>IF($A38="",0,IF(Mitarbeiter!$G$36=FALSE,0,IF(AND(Mitarbeiter!$E$36&lt;&gt;"",HK$5+6&lt;Mitarbeiter!$E$36),0,IF(AND(Mitarbeiter!$F$36&lt;&gt;"",HK$5&gt;Mitarbeiter!$F$36),0,IF(Planung!HK38="",$C38,IF(ISNUMBER(Planung!HK38),Planung!HK38,IF(UPPER(Planung!HK38)="H",$C38/2,0)))))))</f>
        <v>0</v>
      </c>
      <c r="HL38" s="27">
        <f>IF($A38="",0,IF(Mitarbeiter!$G$36=FALSE,0,IF(AND(Mitarbeiter!$E$36&lt;&gt;"",HL$5+6&lt;Mitarbeiter!$E$36),0,IF(AND(Mitarbeiter!$F$36&lt;&gt;"",HL$5&gt;Mitarbeiter!$F$36),0,IF(Planung!HL38="",$C38,IF(ISNUMBER(Planung!HL38),Planung!HL38,IF(UPPER(Planung!HL38)="H",$C38/2,0)))))))</f>
        <v>0</v>
      </c>
      <c r="HM38" s="27">
        <f>IF($A38="",0,IF(Mitarbeiter!$G$36=FALSE,0,IF(AND(Mitarbeiter!$E$36&lt;&gt;"",HM$5+6&lt;Mitarbeiter!$E$36),0,IF(AND(Mitarbeiter!$F$36&lt;&gt;"",HM$5&gt;Mitarbeiter!$F$36),0,IF(Planung!HM38="",$C38,IF(ISNUMBER(Planung!HM38),Planung!HM38,IF(UPPER(Planung!HM38)="H",$C38/2,0)))))))</f>
        <v>0</v>
      </c>
      <c r="HN38" s="27">
        <f>IF($A38="",0,IF(Mitarbeiter!$G$36=FALSE,0,IF(AND(Mitarbeiter!$E$36&lt;&gt;"",HN$5+6&lt;Mitarbeiter!$E$36),0,IF(AND(Mitarbeiter!$F$36&lt;&gt;"",HN$5&gt;Mitarbeiter!$F$36),0,IF(Planung!HN38="",$C38,IF(ISNUMBER(Planung!HN38),Planung!HN38,IF(UPPER(Planung!HN38)="H",$C38/2,0)))))))</f>
        <v>0</v>
      </c>
      <c r="HO38" s="27">
        <f>IF($A38="",0,IF(Mitarbeiter!$G$36=FALSE,0,IF(AND(Mitarbeiter!$E$36&lt;&gt;"",HO$5+6&lt;Mitarbeiter!$E$36),0,IF(AND(Mitarbeiter!$F$36&lt;&gt;"",HO$5&gt;Mitarbeiter!$F$36),0,IF(Planung!HO38="",$C38,IF(ISNUMBER(Planung!HO38),Planung!HO38,IF(UPPER(Planung!HO38)="H",$C38/2,0)))))))</f>
        <v>0</v>
      </c>
      <c r="HP38" s="27">
        <f>IF($A38="",0,IF(Mitarbeiter!$G$36=FALSE,0,IF(AND(Mitarbeiter!$E$36&lt;&gt;"",HP$5+6&lt;Mitarbeiter!$E$36),0,IF(AND(Mitarbeiter!$F$36&lt;&gt;"",HP$5&gt;Mitarbeiter!$F$36),0,IF(Planung!HP38="",$C38,IF(ISNUMBER(Planung!HP38),Planung!HP38,IF(UPPER(Planung!HP38)="H",$C38/2,0)))))))</f>
        <v>0</v>
      </c>
      <c r="HQ38" s="27">
        <f>IF($A38="",0,IF(Mitarbeiter!$G$36=FALSE,0,IF(AND(Mitarbeiter!$E$36&lt;&gt;"",HQ$5+6&lt;Mitarbeiter!$E$36),0,IF(AND(Mitarbeiter!$F$36&lt;&gt;"",HQ$5&gt;Mitarbeiter!$F$36),0,IF(Planung!HQ38="",$C38,IF(ISNUMBER(Planung!HQ38),Planung!HQ38,IF(UPPER(Planung!HQ38)="H",$C38/2,0)))))))</f>
        <v>0</v>
      </c>
      <c r="HR38" s="27">
        <f>IF($A38="",0,IF(Mitarbeiter!$G$36=FALSE,0,IF(AND(Mitarbeiter!$E$36&lt;&gt;"",HR$5+6&lt;Mitarbeiter!$E$36),0,IF(AND(Mitarbeiter!$F$36&lt;&gt;"",HR$5&gt;Mitarbeiter!$F$36),0,IF(Planung!HR38="",$C38,IF(ISNUMBER(Planung!HR38),Planung!HR38,IF(UPPER(Planung!HR38)="H",$C38/2,0)))))))</f>
        <v>0</v>
      </c>
      <c r="HS38" s="27">
        <f>IF($A38="",0,IF(Mitarbeiter!$G$36=FALSE,0,IF(AND(Mitarbeiter!$E$36&lt;&gt;"",HS$5+6&lt;Mitarbeiter!$E$36),0,IF(AND(Mitarbeiter!$F$36&lt;&gt;"",HS$5&gt;Mitarbeiter!$F$36),0,IF(Planung!HS38="",$C38,IF(ISNUMBER(Planung!HS38),Planung!HS38,IF(UPPER(Planung!HS38)="H",$C38/2,0)))))))</f>
        <v>0</v>
      </c>
      <c r="HT38" s="27">
        <f>IF($A38="",0,IF(Mitarbeiter!$G$36=FALSE,0,IF(AND(Mitarbeiter!$E$36&lt;&gt;"",HT$5+6&lt;Mitarbeiter!$E$36),0,IF(AND(Mitarbeiter!$F$36&lt;&gt;"",HT$5&gt;Mitarbeiter!$F$36),0,IF(Planung!HT38="",$C38,IF(ISNUMBER(Planung!HT38),Planung!HT38,IF(UPPER(Planung!HT38)="H",$C38/2,0)))))))</f>
        <v>0</v>
      </c>
      <c r="HU38" s="27">
        <f>IF($A38="",0,IF(Mitarbeiter!$G$36=FALSE,0,IF(AND(Mitarbeiter!$E$36&lt;&gt;"",HU$5+6&lt;Mitarbeiter!$E$36),0,IF(AND(Mitarbeiter!$F$36&lt;&gt;"",HU$5&gt;Mitarbeiter!$F$36),0,IF(Planung!HU38="",$C38,IF(ISNUMBER(Planung!HU38),Planung!HU38,IF(UPPER(Planung!HU38)="H",$C38/2,0)))))))</f>
        <v>0</v>
      </c>
      <c r="HV38" s="27">
        <f>IF($A38="",0,IF(Mitarbeiter!$G$36=FALSE,0,IF(AND(Mitarbeiter!$E$36&lt;&gt;"",HV$5+6&lt;Mitarbeiter!$E$36),0,IF(AND(Mitarbeiter!$F$36&lt;&gt;"",HV$5&gt;Mitarbeiter!$F$36),0,IF(Planung!HV38="",$C38,IF(ISNUMBER(Planung!HV38),Planung!HV38,IF(UPPER(Planung!HV38)="H",$C38/2,0)))))))</f>
        <v>0</v>
      </c>
      <c r="HW38" s="27">
        <f>IF($A38="",0,IF(Mitarbeiter!$G$36=FALSE,0,IF(AND(Mitarbeiter!$E$36&lt;&gt;"",HW$5+6&lt;Mitarbeiter!$E$36),0,IF(AND(Mitarbeiter!$F$36&lt;&gt;"",HW$5&gt;Mitarbeiter!$F$36),0,IF(Planung!HW38="",$C38,IF(ISNUMBER(Planung!HW38),Planung!HW38,IF(UPPER(Planung!HW38)="H",$C38/2,0)))))))</f>
        <v>0</v>
      </c>
      <c r="HX38" s="27">
        <f>IF($A38="",0,IF(Mitarbeiter!$G$36=FALSE,0,IF(AND(Mitarbeiter!$E$36&lt;&gt;"",HX$5+6&lt;Mitarbeiter!$E$36),0,IF(AND(Mitarbeiter!$F$36&lt;&gt;"",HX$5&gt;Mitarbeiter!$F$36),0,IF(Planung!HX38="",$C38,IF(ISNUMBER(Planung!HX38),Planung!HX38,IF(UPPER(Planung!HX38)="H",$C38/2,0)))))))</f>
        <v>0</v>
      </c>
      <c r="HY38" s="27">
        <f>IF($A38="",0,IF(Mitarbeiter!$G$36=FALSE,0,IF(AND(Mitarbeiter!$E$36&lt;&gt;"",HY$5+6&lt;Mitarbeiter!$E$36),0,IF(AND(Mitarbeiter!$F$36&lt;&gt;"",HY$5&gt;Mitarbeiter!$F$36),0,IF(Planung!HY38="",$C38,IF(ISNUMBER(Planung!HY38),Planung!HY38,IF(UPPER(Planung!HY38)="H",$C38/2,0)))))))</f>
        <v>0</v>
      </c>
      <c r="HZ38" s="27">
        <f>IF($A38="",0,IF(Mitarbeiter!$G$36=FALSE,0,IF(AND(Mitarbeiter!$E$36&lt;&gt;"",HZ$5+6&lt;Mitarbeiter!$E$36),0,IF(AND(Mitarbeiter!$F$36&lt;&gt;"",HZ$5&gt;Mitarbeiter!$F$36),0,IF(Planung!HZ38="",$C38,IF(ISNUMBER(Planung!HZ38),Planung!HZ38,IF(UPPER(Planung!HZ38)="H",$C38/2,0)))))))</f>
        <v>0</v>
      </c>
      <c r="IA38" s="27">
        <f>IF($A38="",0,IF(Mitarbeiter!$G$36=FALSE,0,IF(AND(Mitarbeiter!$E$36&lt;&gt;"",IA$5+6&lt;Mitarbeiter!$E$36),0,IF(AND(Mitarbeiter!$F$36&lt;&gt;"",IA$5&gt;Mitarbeiter!$F$36),0,IF(Planung!IA38="",$C38,IF(ISNUMBER(Planung!IA38),Planung!IA38,IF(UPPER(Planung!IA38)="H",$C38/2,0)))))))</f>
        <v>0</v>
      </c>
    </row>
    <row r="39" spans="1:235" x14ac:dyDescent="0.25">
      <c r="A39" s="7" t="str">
        <f>Planung!A39</f>
        <v/>
      </c>
      <c r="B39" s="7" t="str">
        <f>Planung!B39</f>
        <v/>
      </c>
      <c r="C39" s="27">
        <f>N(Mitarbeiter!$D$37)</f>
        <v>0</v>
      </c>
      <c r="D39" s="27">
        <f>IF($A39="",0,IF(Mitarbeiter!$G$37=FALSE,0,IF(AND(Mitarbeiter!$E$37&lt;&gt;"",D$5+6&lt;Mitarbeiter!$E$37),0,IF(AND(Mitarbeiter!$F$37&lt;&gt;"",D$5&gt;Mitarbeiter!$F$37),0,IF(Planung!D39="",$C39,IF(ISNUMBER(Planung!D39),Planung!D39,IF(UPPER(Planung!D39)="H",$C39/2,0)))))))</f>
        <v>0</v>
      </c>
      <c r="E39" s="27">
        <f>IF($A39="",0,IF(Mitarbeiter!$G$37=FALSE,0,IF(AND(Mitarbeiter!$E$37&lt;&gt;"",E$5+6&lt;Mitarbeiter!$E$37),0,IF(AND(Mitarbeiter!$F$37&lt;&gt;"",E$5&gt;Mitarbeiter!$F$37),0,IF(Planung!E39="",$C39,IF(ISNUMBER(Planung!E39),Planung!E39,IF(UPPER(Planung!E39)="H",$C39/2,0)))))))</f>
        <v>0</v>
      </c>
      <c r="F39" s="27">
        <f>IF($A39="",0,IF(Mitarbeiter!$G$37=FALSE,0,IF(AND(Mitarbeiter!$E$37&lt;&gt;"",F$5+6&lt;Mitarbeiter!$E$37),0,IF(AND(Mitarbeiter!$F$37&lt;&gt;"",F$5&gt;Mitarbeiter!$F$37),0,IF(Planung!F39="",$C39,IF(ISNUMBER(Planung!F39),Planung!F39,IF(UPPER(Planung!F39)="H",$C39/2,0)))))))</f>
        <v>0</v>
      </c>
      <c r="G39" s="27">
        <f>IF($A39="",0,IF(Mitarbeiter!$G$37=FALSE,0,IF(AND(Mitarbeiter!$E$37&lt;&gt;"",G$5+6&lt;Mitarbeiter!$E$37),0,IF(AND(Mitarbeiter!$F$37&lt;&gt;"",G$5&gt;Mitarbeiter!$F$37),0,IF(Planung!G39="",$C39,IF(ISNUMBER(Planung!G39),Planung!G39,IF(UPPER(Planung!G39)="H",$C39/2,0)))))))</f>
        <v>0</v>
      </c>
      <c r="H39" s="27">
        <f>IF($A39="",0,IF(Mitarbeiter!$G$37=FALSE,0,IF(AND(Mitarbeiter!$E$37&lt;&gt;"",H$5+6&lt;Mitarbeiter!$E$37),0,IF(AND(Mitarbeiter!$F$37&lt;&gt;"",H$5&gt;Mitarbeiter!$F$37),0,IF(Planung!H39="",$C39,IF(ISNUMBER(Planung!H39),Planung!H39,IF(UPPER(Planung!H39)="H",$C39/2,0)))))))</f>
        <v>0</v>
      </c>
      <c r="I39" s="27">
        <f>IF($A39="",0,IF(Mitarbeiter!$G$37=FALSE,0,IF(AND(Mitarbeiter!$E$37&lt;&gt;"",I$5+6&lt;Mitarbeiter!$E$37),0,IF(AND(Mitarbeiter!$F$37&lt;&gt;"",I$5&gt;Mitarbeiter!$F$37),0,IF(Planung!I39="",$C39,IF(ISNUMBER(Planung!I39),Planung!I39,IF(UPPER(Planung!I39)="H",$C39/2,0)))))))</f>
        <v>0</v>
      </c>
      <c r="J39" s="27">
        <f>IF($A39="",0,IF(Mitarbeiter!$G$37=FALSE,0,IF(AND(Mitarbeiter!$E$37&lt;&gt;"",J$5+6&lt;Mitarbeiter!$E$37),0,IF(AND(Mitarbeiter!$F$37&lt;&gt;"",J$5&gt;Mitarbeiter!$F$37),0,IF(Planung!J39="",$C39,IF(ISNUMBER(Planung!J39),Planung!J39,IF(UPPER(Planung!J39)="H",$C39/2,0)))))))</f>
        <v>0</v>
      </c>
      <c r="K39" s="27">
        <f>IF($A39="",0,IF(Mitarbeiter!$G$37=FALSE,0,IF(AND(Mitarbeiter!$E$37&lt;&gt;"",K$5+6&lt;Mitarbeiter!$E$37),0,IF(AND(Mitarbeiter!$F$37&lt;&gt;"",K$5&gt;Mitarbeiter!$F$37),0,IF(Planung!K39="",$C39,IF(ISNUMBER(Planung!K39),Planung!K39,IF(UPPER(Planung!K39)="H",$C39/2,0)))))))</f>
        <v>0</v>
      </c>
      <c r="L39" s="27">
        <f>IF($A39="",0,IF(Mitarbeiter!$G$37=FALSE,0,IF(AND(Mitarbeiter!$E$37&lt;&gt;"",L$5+6&lt;Mitarbeiter!$E$37),0,IF(AND(Mitarbeiter!$F$37&lt;&gt;"",L$5&gt;Mitarbeiter!$F$37),0,IF(Planung!L39="",$C39,IF(ISNUMBER(Planung!L39),Planung!L39,IF(UPPER(Planung!L39)="H",$C39/2,0)))))))</f>
        <v>0</v>
      </c>
      <c r="M39" s="27">
        <f>IF($A39="",0,IF(Mitarbeiter!$G$37=FALSE,0,IF(AND(Mitarbeiter!$E$37&lt;&gt;"",M$5+6&lt;Mitarbeiter!$E$37),0,IF(AND(Mitarbeiter!$F$37&lt;&gt;"",M$5&gt;Mitarbeiter!$F$37),0,IF(Planung!M39="",$C39,IF(ISNUMBER(Planung!M39),Planung!M39,IF(UPPER(Planung!M39)="H",$C39/2,0)))))))</f>
        <v>0</v>
      </c>
      <c r="N39" s="27">
        <f>IF($A39="",0,IF(Mitarbeiter!$G$37=FALSE,0,IF(AND(Mitarbeiter!$E$37&lt;&gt;"",N$5+6&lt;Mitarbeiter!$E$37),0,IF(AND(Mitarbeiter!$F$37&lt;&gt;"",N$5&gt;Mitarbeiter!$F$37),0,IF(Planung!N39="",$C39,IF(ISNUMBER(Planung!N39),Planung!N39,IF(UPPER(Planung!N39)="H",$C39/2,0)))))))</f>
        <v>0</v>
      </c>
      <c r="O39" s="27">
        <f>IF($A39="",0,IF(Mitarbeiter!$G$37=FALSE,0,IF(AND(Mitarbeiter!$E$37&lt;&gt;"",O$5+6&lt;Mitarbeiter!$E$37),0,IF(AND(Mitarbeiter!$F$37&lt;&gt;"",O$5&gt;Mitarbeiter!$F$37),0,IF(Planung!O39="",$C39,IF(ISNUMBER(Planung!O39),Planung!O39,IF(UPPER(Planung!O39)="H",$C39/2,0)))))))</f>
        <v>0</v>
      </c>
      <c r="P39" s="27">
        <f>IF($A39="",0,IF(Mitarbeiter!$G$37=FALSE,0,IF(AND(Mitarbeiter!$E$37&lt;&gt;"",P$5+6&lt;Mitarbeiter!$E$37),0,IF(AND(Mitarbeiter!$F$37&lt;&gt;"",P$5&gt;Mitarbeiter!$F$37),0,IF(Planung!P39="",$C39,IF(ISNUMBER(Planung!P39),Planung!P39,IF(UPPER(Planung!P39)="H",$C39/2,0)))))))</f>
        <v>0</v>
      </c>
      <c r="Q39" s="27">
        <f>IF($A39="",0,IF(Mitarbeiter!$G$37=FALSE,0,IF(AND(Mitarbeiter!$E$37&lt;&gt;"",Q$5+6&lt;Mitarbeiter!$E$37),0,IF(AND(Mitarbeiter!$F$37&lt;&gt;"",Q$5&gt;Mitarbeiter!$F$37),0,IF(Planung!Q39="",$C39,IF(ISNUMBER(Planung!Q39),Planung!Q39,IF(UPPER(Planung!Q39)="H",$C39/2,0)))))))</f>
        <v>0</v>
      </c>
      <c r="R39" s="27">
        <f>IF($A39="",0,IF(Mitarbeiter!$G$37=FALSE,0,IF(AND(Mitarbeiter!$E$37&lt;&gt;"",R$5+6&lt;Mitarbeiter!$E$37),0,IF(AND(Mitarbeiter!$F$37&lt;&gt;"",R$5&gt;Mitarbeiter!$F$37),0,IF(Planung!R39="",$C39,IF(ISNUMBER(Planung!R39),Planung!R39,IF(UPPER(Planung!R39)="H",$C39/2,0)))))))</f>
        <v>0</v>
      </c>
      <c r="S39" s="27">
        <f>IF($A39="",0,IF(Mitarbeiter!$G$37=FALSE,0,IF(AND(Mitarbeiter!$E$37&lt;&gt;"",S$5+6&lt;Mitarbeiter!$E$37),0,IF(AND(Mitarbeiter!$F$37&lt;&gt;"",S$5&gt;Mitarbeiter!$F$37),0,IF(Planung!S39="",$C39,IF(ISNUMBER(Planung!S39),Planung!S39,IF(UPPER(Planung!S39)="H",$C39/2,0)))))))</f>
        <v>0</v>
      </c>
      <c r="T39" s="27">
        <f>IF($A39="",0,IF(Mitarbeiter!$G$37=FALSE,0,IF(AND(Mitarbeiter!$E$37&lt;&gt;"",T$5+6&lt;Mitarbeiter!$E$37),0,IF(AND(Mitarbeiter!$F$37&lt;&gt;"",T$5&gt;Mitarbeiter!$F$37),0,IF(Planung!T39="",$C39,IF(ISNUMBER(Planung!T39),Planung!T39,IF(UPPER(Planung!T39)="H",$C39/2,0)))))))</f>
        <v>0</v>
      </c>
      <c r="U39" s="27">
        <f>IF($A39="",0,IF(Mitarbeiter!$G$37=FALSE,0,IF(AND(Mitarbeiter!$E$37&lt;&gt;"",U$5+6&lt;Mitarbeiter!$E$37),0,IF(AND(Mitarbeiter!$F$37&lt;&gt;"",U$5&gt;Mitarbeiter!$F$37),0,IF(Planung!U39="",$C39,IF(ISNUMBER(Planung!U39),Planung!U39,IF(UPPER(Planung!U39)="H",$C39/2,0)))))))</f>
        <v>0</v>
      </c>
      <c r="V39" s="27">
        <f>IF($A39="",0,IF(Mitarbeiter!$G$37=FALSE,0,IF(AND(Mitarbeiter!$E$37&lt;&gt;"",V$5+6&lt;Mitarbeiter!$E$37),0,IF(AND(Mitarbeiter!$F$37&lt;&gt;"",V$5&gt;Mitarbeiter!$F$37),0,IF(Planung!V39="",$C39,IF(ISNUMBER(Planung!V39),Planung!V39,IF(UPPER(Planung!V39)="H",$C39/2,0)))))))</f>
        <v>0</v>
      </c>
      <c r="W39" s="27">
        <f>IF($A39="",0,IF(Mitarbeiter!$G$37=FALSE,0,IF(AND(Mitarbeiter!$E$37&lt;&gt;"",W$5+6&lt;Mitarbeiter!$E$37),0,IF(AND(Mitarbeiter!$F$37&lt;&gt;"",W$5&gt;Mitarbeiter!$F$37),0,IF(Planung!W39="",$C39,IF(ISNUMBER(Planung!W39),Planung!W39,IF(UPPER(Planung!W39)="H",$C39/2,0)))))))</f>
        <v>0</v>
      </c>
      <c r="X39" s="27">
        <f>IF($A39="",0,IF(Mitarbeiter!$G$37=FALSE,0,IF(AND(Mitarbeiter!$E$37&lt;&gt;"",X$5+6&lt;Mitarbeiter!$E$37),0,IF(AND(Mitarbeiter!$F$37&lt;&gt;"",X$5&gt;Mitarbeiter!$F$37),0,IF(Planung!X39="",$C39,IF(ISNUMBER(Planung!X39),Planung!X39,IF(UPPER(Planung!X39)="H",$C39/2,0)))))))</f>
        <v>0</v>
      </c>
      <c r="Y39" s="27">
        <f>IF($A39="",0,IF(Mitarbeiter!$G$37=FALSE,0,IF(AND(Mitarbeiter!$E$37&lt;&gt;"",Y$5+6&lt;Mitarbeiter!$E$37),0,IF(AND(Mitarbeiter!$F$37&lt;&gt;"",Y$5&gt;Mitarbeiter!$F$37),0,IF(Planung!Y39="",$C39,IF(ISNUMBER(Planung!Y39),Planung!Y39,IF(UPPER(Planung!Y39)="H",$C39/2,0)))))))</f>
        <v>0</v>
      </c>
      <c r="Z39" s="27">
        <f>IF($A39="",0,IF(Mitarbeiter!$G$37=FALSE,0,IF(AND(Mitarbeiter!$E$37&lt;&gt;"",Z$5+6&lt;Mitarbeiter!$E$37),0,IF(AND(Mitarbeiter!$F$37&lt;&gt;"",Z$5&gt;Mitarbeiter!$F$37),0,IF(Planung!Z39="",$C39,IF(ISNUMBER(Planung!Z39),Planung!Z39,IF(UPPER(Planung!Z39)="H",$C39/2,0)))))))</f>
        <v>0</v>
      </c>
      <c r="AA39" s="27">
        <f>IF($A39="",0,IF(Mitarbeiter!$G$37=FALSE,0,IF(AND(Mitarbeiter!$E$37&lt;&gt;"",AA$5+6&lt;Mitarbeiter!$E$37),0,IF(AND(Mitarbeiter!$F$37&lt;&gt;"",AA$5&gt;Mitarbeiter!$F$37),0,IF(Planung!AA39="",$C39,IF(ISNUMBER(Planung!AA39),Planung!AA39,IF(UPPER(Planung!AA39)="H",$C39/2,0)))))))</f>
        <v>0</v>
      </c>
      <c r="AB39" s="27">
        <f>IF($A39="",0,IF(Mitarbeiter!$G$37=FALSE,0,IF(AND(Mitarbeiter!$E$37&lt;&gt;"",AB$5+6&lt;Mitarbeiter!$E$37),0,IF(AND(Mitarbeiter!$F$37&lt;&gt;"",AB$5&gt;Mitarbeiter!$F$37),0,IF(Planung!AB39="",$C39,IF(ISNUMBER(Planung!AB39),Planung!AB39,IF(UPPER(Planung!AB39)="H",$C39/2,0)))))))</f>
        <v>0</v>
      </c>
      <c r="AC39" s="27">
        <f>IF($A39="",0,IF(Mitarbeiter!$G$37=FALSE,0,IF(AND(Mitarbeiter!$E$37&lt;&gt;"",AC$5+6&lt;Mitarbeiter!$E$37),0,IF(AND(Mitarbeiter!$F$37&lt;&gt;"",AC$5&gt;Mitarbeiter!$F$37),0,IF(Planung!AC39="",$C39,IF(ISNUMBER(Planung!AC39),Planung!AC39,IF(UPPER(Planung!AC39)="H",$C39/2,0)))))))</f>
        <v>0</v>
      </c>
      <c r="AD39" s="27">
        <f>IF($A39="",0,IF(Mitarbeiter!$G$37=FALSE,0,IF(AND(Mitarbeiter!$E$37&lt;&gt;"",AD$5+6&lt;Mitarbeiter!$E$37),0,IF(AND(Mitarbeiter!$F$37&lt;&gt;"",AD$5&gt;Mitarbeiter!$F$37),0,IF(Planung!AD39="",$C39,IF(ISNUMBER(Planung!AD39),Planung!AD39,IF(UPPER(Planung!AD39)="H",$C39/2,0)))))))</f>
        <v>0</v>
      </c>
      <c r="AE39" s="27">
        <f>IF($A39="",0,IF(Mitarbeiter!$G$37=FALSE,0,IF(AND(Mitarbeiter!$E$37&lt;&gt;"",AE$5+6&lt;Mitarbeiter!$E$37),0,IF(AND(Mitarbeiter!$F$37&lt;&gt;"",AE$5&gt;Mitarbeiter!$F$37),0,IF(Planung!AE39="",$C39,IF(ISNUMBER(Planung!AE39),Planung!AE39,IF(UPPER(Planung!AE39)="H",$C39/2,0)))))))</f>
        <v>0</v>
      </c>
      <c r="AF39" s="27">
        <f>IF($A39="",0,IF(Mitarbeiter!$G$37=FALSE,0,IF(AND(Mitarbeiter!$E$37&lt;&gt;"",AF$5+6&lt;Mitarbeiter!$E$37),0,IF(AND(Mitarbeiter!$F$37&lt;&gt;"",AF$5&gt;Mitarbeiter!$F$37),0,IF(Planung!AF39="",$C39,IF(ISNUMBER(Planung!AF39),Planung!AF39,IF(UPPER(Planung!AF39)="H",$C39/2,0)))))))</f>
        <v>0</v>
      </c>
      <c r="AG39" s="27">
        <f>IF($A39="",0,IF(Mitarbeiter!$G$37=FALSE,0,IF(AND(Mitarbeiter!$E$37&lt;&gt;"",AG$5+6&lt;Mitarbeiter!$E$37),0,IF(AND(Mitarbeiter!$F$37&lt;&gt;"",AG$5&gt;Mitarbeiter!$F$37),0,IF(Planung!AG39="",$C39,IF(ISNUMBER(Planung!AG39),Planung!AG39,IF(UPPER(Planung!AG39)="H",$C39/2,0)))))))</f>
        <v>0</v>
      </c>
      <c r="AH39" s="27">
        <f>IF($A39="",0,IF(Mitarbeiter!$G$37=FALSE,0,IF(AND(Mitarbeiter!$E$37&lt;&gt;"",AH$5+6&lt;Mitarbeiter!$E$37),0,IF(AND(Mitarbeiter!$F$37&lt;&gt;"",AH$5&gt;Mitarbeiter!$F$37),0,IF(Planung!AH39="",$C39,IF(ISNUMBER(Planung!AH39),Planung!AH39,IF(UPPER(Planung!AH39)="H",$C39/2,0)))))))</f>
        <v>0</v>
      </c>
      <c r="AI39" s="27">
        <f>IF($A39="",0,IF(Mitarbeiter!$G$37=FALSE,0,IF(AND(Mitarbeiter!$E$37&lt;&gt;"",AI$5+6&lt;Mitarbeiter!$E$37),0,IF(AND(Mitarbeiter!$F$37&lt;&gt;"",AI$5&gt;Mitarbeiter!$F$37),0,IF(Planung!AI39="",$C39,IF(ISNUMBER(Planung!AI39),Planung!AI39,IF(UPPER(Planung!AI39)="H",$C39/2,0)))))))</f>
        <v>0</v>
      </c>
      <c r="AJ39" s="27">
        <f>IF($A39="",0,IF(Mitarbeiter!$G$37=FALSE,0,IF(AND(Mitarbeiter!$E$37&lt;&gt;"",AJ$5+6&lt;Mitarbeiter!$E$37),0,IF(AND(Mitarbeiter!$F$37&lt;&gt;"",AJ$5&gt;Mitarbeiter!$F$37),0,IF(Planung!AJ39="",$C39,IF(ISNUMBER(Planung!AJ39),Planung!AJ39,IF(UPPER(Planung!AJ39)="H",$C39/2,0)))))))</f>
        <v>0</v>
      </c>
      <c r="AK39" s="27">
        <f>IF($A39="",0,IF(Mitarbeiter!$G$37=FALSE,0,IF(AND(Mitarbeiter!$E$37&lt;&gt;"",AK$5+6&lt;Mitarbeiter!$E$37),0,IF(AND(Mitarbeiter!$F$37&lt;&gt;"",AK$5&gt;Mitarbeiter!$F$37),0,IF(Planung!AK39="",$C39,IF(ISNUMBER(Planung!AK39),Planung!AK39,IF(UPPER(Planung!AK39)="H",$C39/2,0)))))))</f>
        <v>0</v>
      </c>
      <c r="AL39" s="27">
        <f>IF($A39="",0,IF(Mitarbeiter!$G$37=FALSE,0,IF(AND(Mitarbeiter!$E$37&lt;&gt;"",AL$5+6&lt;Mitarbeiter!$E$37),0,IF(AND(Mitarbeiter!$F$37&lt;&gt;"",AL$5&gt;Mitarbeiter!$F$37),0,IF(Planung!AL39="",$C39,IF(ISNUMBER(Planung!AL39),Planung!AL39,IF(UPPER(Planung!AL39)="H",$C39/2,0)))))))</f>
        <v>0</v>
      </c>
      <c r="AM39" s="27">
        <f>IF($A39="",0,IF(Mitarbeiter!$G$37=FALSE,0,IF(AND(Mitarbeiter!$E$37&lt;&gt;"",AM$5+6&lt;Mitarbeiter!$E$37),0,IF(AND(Mitarbeiter!$F$37&lt;&gt;"",AM$5&gt;Mitarbeiter!$F$37),0,IF(Planung!AM39="",$C39,IF(ISNUMBER(Planung!AM39),Planung!AM39,IF(UPPER(Planung!AM39)="H",$C39/2,0)))))))</f>
        <v>0</v>
      </c>
      <c r="AN39" s="27">
        <f>IF($A39="",0,IF(Mitarbeiter!$G$37=FALSE,0,IF(AND(Mitarbeiter!$E$37&lt;&gt;"",AN$5+6&lt;Mitarbeiter!$E$37),0,IF(AND(Mitarbeiter!$F$37&lt;&gt;"",AN$5&gt;Mitarbeiter!$F$37),0,IF(Planung!AN39="",$C39,IF(ISNUMBER(Planung!AN39),Planung!AN39,IF(UPPER(Planung!AN39)="H",$C39/2,0)))))))</f>
        <v>0</v>
      </c>
      <c r="AO39" s="27">
        <f>IF($A39="",0,IF(Mitarbeiter!$G$37=FALSE,0,IF(AND(Mitarbeiter!$E$37&lt;&gt;"",AO$5+6&lt;Mitarbeiter!$E$37),0,IF(AND(Mitarbeiter!$F$37&lt;&gt;"",AO$5&gt;Mitarbeiter!$F$37),0,IF(Planung!AO39="",$C39,IF(ISNUMBER(Planung!AO39),Planung!AO39,IF(UPPER(Planung!AO39)="H",$C39/2,0)))))))</f>
        <v>0</v>
      </c>
      <c r="AP39" s="27">
        <f>IF($A39="",0,IF(Mitarbeiter!$G$37=FALSE,0,IF(AND(Mitarbeiter!$E$37&lt;&gt;"",AP$5+6&lt;Mitarbeiter!$E$37),0,IF(AND(Mitarbeiter!$F$37&lt;&gt;"",AP$5&gt;Mitarbeiter!$F$37),0,IF(Planung!AP39="",$C39,IF(ISNUMBER(Planung!AP39),Planung!AP39,IF(UPPER(Planung!AP39)="H",$C39/2,0)))))))</f>
        <v>0</v>
      </c>
      <c r="AQ39" s="27">
        <f>IF($A39="",0,IF(Mitarbeiter!$G$37=FALSE,0,IF(AND(Mitarbeiter!$E$37&lt;&gt;"",AQ$5+6&lt;Mitarbeiter!$E$37),0,IF(AND(Mitarbeiter!$F$37&lt;&gt;"",AQ$5&gt;Mitarbeiter!$F$37),0,IF(Planung!AQ39="",$C39,IF(ISNUMBER(Planung!AQ39),Planung!AQ39,IF(UPPER(Planung!AQ39)="H",$C39/2,0)))))))</f>
        <v>0</v>
      </c>
      <c r="AR39" s="27">
        <f>IF($A39="",0,IF(Mitarbeiter!$G$37=FALSE,0,IF(AND(Mitarbeiter!$E$37&lt;&gt;"",AR$5+6&lt;Mitarbeiter!$E$37),0,IF(AND(Mitarbeiter!$F$37&lt;&gt;"",AR$5&gt;Mitarbeiter!$F$37),0,IF(Planung!AR39="",$C39,IF(ISNUMBER(Planung!AR39),Planung!AR39,IF(UPPER(Planung!AR39)="H",$C39/2,0)))))))</f>
        <v>0</v>
      </c>
      <c r="AS39" s="27">
        <f>IF($A39="",0,IF(Mitarbeiter!$G$37=FALSE,0,IF(AND(Mitarbeiter!$E$37&lt;&gt;"",AS$5+6&lt;Mitarbeiter!$E$37),0,IF(AND(Mitarbeiter!$F$37&lt;&gt;"",AS$5&gt;Mitarbeiter!$F$37),0,IF(Planung!AS39="",$C39,IF(ISNUMBER(Planung!AS39),Planung!AS39,IF(UPPER(Planung!AS39)="H",$C39/2,0)))))))</f>
        <v>0</v>
      </c>
      <c r="AT39" s="27">
        <f>IF($A39="",0,IF(Mitarbeiter!$G$37=FALSE,0,IF(AND(Mitarbeiter!$E$37&lt;&gt;"",AT$5+6&lt;Mitarbeiter!$E$37),0,IF(AND(Mitarbeiter!$F$37&lt;&gt;"",AT$5&gt;Mitarbeiter!$F$37),0,IF(Planung!AT39="",$C39,IF(ISNUMBER(Planung!AT39),Planung!AT39,IF(UPPER(Planung!AT39)="H",$C39/2,0)))))))</f>
        <v>0</v>
      </c>
      <c r="AU39" s="27">
        <f>IF($A39="",0,IF(Mitarbeiter!$G$37=FALSE,0,IF(AND(Mitarbeiter!$E$37&lt;&gt;"",AU$5+6&lt;Mitarbeiter!$E$37),0,IF(AND(Mitarbeiter!$F$37&lt;&gt;"",AU$5&gt;Mitarbeiter!$F$37),0,IF(Planung!AU39="",$C39,IF(ISNUMBER(Planung!AU39),Planung!AU39,IF(UPPER(Planung!AU39)="H",$C39/2,0)))))))</f>
        <v>0</v>
      </c>
      <c r="AV39" s="27">
        <f>IF($A39="",0,IF(Mitarbeiter!$G$37=FALSE,0,IF(AND(Mitarbeiter!$E$37&lt;&gt;"",AV$5+6&lt;Mitarbeiter!$E$37),0,IF(AND(Mitarbeiter!$F$37&lt;&gt;"",AV$5&gt;Mitarbeiter!$F$37),0,IF(Planung!AV39="",$C39,IF(ISNUMBER(Planung!AV39),Planung!AV39,IF(UPPER(Planung!AV39)="H",$C39/2,0)))))))</f>
        <v>0</v>
      </c>
      <c r="AW39" s="27">
        <f>IF($A39="",0,IF(Mitarbeiter!$G$37=FALSE,0,IF(AND(Mitarbeiter!$E$37&lt;&gt;"",AW$5+6&lt;Mitarbeiter!$E$37),0,IF(AND(Mitarbeiter!$F$37&lt;&gt;"",AW$5&gt;Mitarbeiter!$F$37),0,IF(Planung!AW39="",$C39,IF(ISNUMBER(Planung!AW39),Planung!AW39,IF(UPPER(Planung!AW39)="H",$C39/2,0)))))))</f>
        <v>0</v>
      </c>
      <c r="AX39" s="27">
        <f>IF($A39="",0,IF(Mitarbeiter!$G$37=FALSE,0,IF(AND(Mitarbeiter!$E$37&lt;&gt;"",AX$5+6&lt;Mitarbeiter!$E$37),0,IF(AND(Mitarbeiter!$F$37&lt;&gt;"",AX$5&gt;Mitarbeiter!$F$37),0,IF(Planung!AX39="",$C39,IF(ISNUMBER(Planung!AX39),Planung!AX39,IF(UPPER(Planung!AX39)="H",$C39/2,0)))))))</f>
        <v>0</v>
      </c>
      <c r="AY39" s="27">
        <f>IF($A39="",0,IF(Mitarbeiter!$G$37=FALSE,0,IF(AND(Mitarbeiter!$E$37&lt;&gt;"",AY$5+6&lt;Mitarbeiter!$E$37),0,IF(AND(Mitarbeiter!$F$37&lt;&gt;"",AY$5&gt;Mitarbeiter!$F$37),0,IF(Planung!AY39="",$C39,IF(ISNUMBER(Planung!AY39),Planung!AY39,IF(UPPER(Planung!AY39)="H",$C39/2,0)))))))</f>
        <v>0</v>
      </c>
      <c r="AZ39" s="27">
        <f>IF($A39="",0,IF(Mitarbeiter!$G$37=FALSE,0,IF(AND(Mitarbeiter!$E$37&lt;&gt;"",AZ$5+6&lt;Mitarbeiter!$E$37),0,IF(AND(Mitarbeiter!$F$37&lt;&gt;"",AZ$5&gt;Mitarbeiter!$F$37),0,IF(Planung!AZ39="",$C39,IF(ISNUMBER(Planung!AZ39),Planung!AZ39,IF(UPPER(Planung!AZ39)="H",$C39/2,0)))))))</f>
        <v>0</v>
      </c>
      <c r="BA39" s="27">
        <f>IF($A39="",0,IF(Mitarbeiter!$G$37=FALSE,0,IF(AND(Mitarbeiter!$E$37&lt;&gt;"",BA$5+6&lt;Mitarbeiter!$E$37),0,IF(AND(Mitarbeiter!$F$37&lt;&gt;"",BA$5&gt;Mitarbeiter!$F$37),0,IF(Planung!BA39="",$C39,IF(ISNUMBER(Planung!BA39),Planung!BA39,IF(UPPER(Planung!BA39)="H",$C39/2,0)))))))</f>
        <v>0</v>
      </c>
      <c r="BB39" s="27">
        <f>IF($A39="",0,IF(Mitarbeiter!$G$37=FALSE,0,IF(AND(Mitarbeiter!$E$37&lt;&gt;"",BB$5+6&lt;Mitarbeiter!$E$37),0,IF(AND(Mitarbeiter!$F$37&lt;&gt;"",BB$5&gt;Mitarbeiter!$F$37),0,IF(Planung!BB39="",$C39,IF(ISNUMBER(Planung!BB39),Planung!BB39,IF(UPPER(Planung!BB39)="H",$C39/2,0)))))))</f>
        <v>0</v>
      </c>
      <c r="BC39" s="27">
        <f>IF($A39="",0,IF(Mitarbeiter!$G$37=FALSE,0,IF(AND(Mitarbeiter!$E$37&lt;&gt;"",BC$5+6&lt;Mitarbeiter!$E$37),0,IF(AND(Mitarbeiter!$F$37&lt;&gt;"",BC$5&gt;Mitarbeiter!$F$37),0,IF(Planung!BC39="",$C39,IF(ISNUMBER(Planung!BC39),Planung!BC39,IF(UPPER(Planung!BC39)="H",$C39/2,0)))))))</f>
        <v>0</v>
      </c>
      <c r="BD39" s="27">
        <f>IF($A39="",0,IF(Mitarbeiter!$G$37=FALSE,0,IF(AND(Mitarbeiter!$E$37&lt;&gt;"",BD$5+6&lt;Mitarbeiter!$E$37),0,IF(AND(Mitarbeiter!$F$37&lt;&gt;"",BD$5&gt;Mitarbeiter!$F$37),0,IF(Planung!BD39="",$C39,IF(ISNUMBER(Planung!BD39),Planung!BD39,IF(UPPER(Planung!BD39)="H",$C39/2,0)))))))</f>
        <v>0</v>
      </c>
      <c r="BE39" s="27">
        <f>IF($A39="",0,IF(Mitarbeiter!$G$37=FALSE,0,IF(AND(Mitarbeiter!$E$37&lt;&gt;"",BE$5+6&lt;Mitarbeiter!$E$37),0,IF(AND(Mitarbeiter!$F$37&lt;&gt;"",BE$5&gt;Mitarbeiter!$F$37),0,IF(Planung!BE39="",$C39,IF(ISNUMBER(Planung!BE39),Planung!BE39,IF(UPPER(Planung!BE39)="H",$C39/2,0)))))))</f>
        <v>0</v>
      </c>
      <c r="BF39" s="27">
        <f>IF($A39="",0,IF(Mitarbeiter!$G$37=FALSE,0,IF(AND(Mitarbeiter!$E$37&lt;&gt;"",BF$5+6&lt;Mitarbeiter!$E$37),0,IF(AND(Mitarbeiter!$F$37&lt;&gt;"",BF$5&gt;Mitarbeiter!$F$37),0,IF(Planung!BF39="",$C39,IF(ISNUMBER(Planung!BF39),Planung!BF39,IF(UPPER(Planung!BF39)="H",$C39/2,0)))))))</f>
        <v>0</v>
      </c>
      <c r="BG39" s="27">
        <f>IF($A39="",0,IF(Mitarbeiter!$G$37=FALSE,0,IF(AND(Mitarbeiter!$E$37&lt;&gt;"",BG$5+6&lt;Mitarbeiter!$E$37),0,IF(AND(Mitarbeiter!$F$37&lt;&gt;"",BG$5&gt;Mitarbeiter!$F$37),0,IF(Planung!BG39="",$C39,IF(ISNUMBER(Planung!BG39),Planung!BG39,IF(UPPER(Planung!BG39)="H",$C39/2,0)))))))</f>
        <v>0</v>
      </c>
      <c r="BH39" s="27">
        <f>IF($A39="",0,IF(Mitarbeiter!$G$37=FALSE,0,IF(AND(Mitarbeiter!$E$37&lt;&gt;"",BH$5+6&lt;Mitarbeiter!$E$37),0,IF(AND(Mitarbeiter!$F$37&lt;&gt;"",BH$5&gt;Mitarbeiter!$F$37),0,IF(Planung!BH39="",$C39,IF(ISNUMBER(Planung!BH39),Planung!BH39,IF(UPPER(Planung!BH39)="H",$C39/2,0)))))))</f>
        <v>0</v>
      </c>
      <c r="BI39" s="27">
        <f>IF($A39="",0,IF(Mitarbeiter!$G$37=FALSE,0,IF(AND(Mitarbeiter!$E$37&lt;&gt;"",BI$5+6&lt;Mitarbeiter!$E$37),0,IF(AND(Mitarbeiter!$F$37&lt;&gt;"",BI$5&gt;Mitarbeiter!$F$37),0,IF(Planung!BI39="",$C39,IF(ISNUMBER(Planung!BI39),Planung!BI39,IF(UPPER(Planung!BI39)="H",$C39/2,0)))))))</f>
        <v>0</v>
      </c>
      <c r="BJ39" s="27">
        <f>IF($A39="",0,IF(Mitarbeiter!$G$37=FALSE,0,IF(AND(Mitarbeiter!$E$37&lt;&gt;"",BJ$5+6&lt;Mitarbeiter!$E$37),0,IF(AND(Mitarbeiter!$F$37&lt;&gt;"",BJ$5&gt;Mitarbeiter!$F$37),0,IF(Planung!BJ39="",$C39,IF(ISNUMBER(Planung!BJ39),Planung!BJ39,IF(UPPER(Planung!BJ39)="H",$C39/2,0)))))))</f>
        <v>0</v>
      </c>
      <c r="BK39" s="27">
        <f>IF($A39="",0,IF(Mitarbeiter!$G$37=FALSE,0,IF(AND(Mitarbeiter!$E$37&lt;&gt;"",BK$5+6&lt;Mitarbeiter!$E$37),0,IF(AND(Mitarbeiter!$F$37&lt;&gt;"",BK$5&gt;Mitarbeiter!$F$37),0,IF(Planung!BK39="",$C39,IF(ISNUMBER(Planung!BK39),Planung!BK39,IF(UPPER(Planung!BK39)="H",$C39/2,0)))))))</f>
        <v>0</v>
      </c>
      <c r="BL39" s="27">
        <f>IF($A39="",0,IF(Mitarbeiter!$G$37=FALSE,0,IF(AND(Mitarbeiter!$E$37&lt;&gt;"",BL$5+6&lt;Mitarbeiter!$E$37),0,IF(AND(Mitarbeiter!$F$37&lt;&gt;"",BL$5&gt;Mitarbeiter!$F$37),0,IF(Planung!BL39="",$C39,IF(ISNUMBER(Planung!BL39),Planung!BL39,IF(UPPER(Planung!BL39)="H",$C39/2,0)))))))</f>
        <v>0</v>
      </c>
      <c r="BM39" s="27">
        <f>IF($A39="",0,IF(Mitarbeiter!$G$37=FALSE,0,IF(AND(Mitarbeiter!$E$37&lt;&gt;"",BM$5+6&lt;Mitarbeiter!$E$37),0,IF(AND(Mitarbeiter!$F$37&lt;&gt;"",BM$5&gt;Mitarbeiter!$F$37),0,IF(Planung!BM39="",$C39,IF(ISNUMBER(Planung!BM39),Planung!BM39,IF(UPPER(Planung!BM39)="H",$C39/2,0)))))))</f>
        <v>0</v>
      </c>
      <c r="BN39" s="27">
        <f>IF($A39="",0,IF(Mitarbeiter!$G$37=FALSE,0,IF(AND(Mitarbeiter!$E$37&lt;&gt;"",BN$5+6&lt;Mitarbeiter!$E$37),0,IF(AND(Mitarbeiter!$F$37&lt;&gt;"",BN$5&gt;Mitarbeiter!$F$37),0,IF(Planung!BN39="",$C39,IF(ISNUMBER(Planung!BN39),Planung!BN39,IF(UPPER(Planung!BN39)="H",$C39/2,0)))))))</f>
        <v>0</v>
      </c>
      <c r="BO39" s="27">
        <f>IF($A39="",0,IF(Mitarbeiter!$G$37=FALSE,0,IF(AND(Mitarbeiter!$E$37&lt;&gt;"",BO$5+6&lt;Mitarbeiter!$E$37),0,IF(AND(Mitarbeiter!$F$37&lt;&gt;"",BO$5&gt;Mitarbeiter!$F$37),0,IF(Planung!BO39="",$C39,IF(ISNUMBER(Planung!BO39),Planung!BO39,IF(UPPER(Planung!BO39)="H",$C39/2,0)))))))</f>
        <v>0</v>
      </c>
      <c r="BP39" s="27">
        <f>IF($A39="",0,IF(Mitarbeiter!$G$37=FALSE,0,IF(AND(Mitarbeiter!$E$37&lt;&gt;"",BP$5+6&lt;Mitarbeiter!$E$37),0,IF(AND(Mitarbeiter!$F$37&lt;&gt;"",BP$5&gt;Mitarbeiter!$F$37),0,IF(Planung!BP39="",$C39,IF(ISNUMBER(Planung!BP39),Planung!BP39,IF(UPPER(Planung!BP39)="H",$C39/2,0)))))))</f>
        <v>0</v>
      </c>
      <c r="BQ39" s="27">
        <f>IF($A39="",0,IF(Mitarbeiter!$G$37=FALSE,0,IF(AND(Mitarbeiter!$E$37&lt;&gt;"",BQ$5+6&lt;Mitarbeiter!$E$37),0,IF(AND(Mitarbeiter!$F$37&lt;&gt;"",BQ$5&gt;Mitarbeiter!$F$37),0,IF(Planung!BQ39="",$C39,IF(ISNUMBER(Planung!BQ39),Planung!BQ39,IF(UPPER(Planung!BQ39)="H",$C39/2,0)))))))</f>
        <v>0</v>
      </c>
      <c r="BR39" s="27">
        <f>IF($A39="",0,IF(Mitarbeiter!$G$37=FALSE,0,IF(AND(Mitarbeiter!$E$37&lt;&gt;"",BR$5+6&lt;Mitarbeiter!$E$37),0,IF(AND(Mitarbeiter!$F$37&lt;&gt;"",BR$5&gt;Mitarbeiter!$F$37),0,IF(Planung!BR39="",$C39,IF(ISNUMBER(Planung!BR39),Planung!BR39,IF(UPPER(Planung!BR39)="H",$C39/2,0)))))))</f>
        <v>0</v>
      </c>
      <c r="BS39" s="27">
        <f>IF($A39="",0,IF(Mitarbeiter!$G$37=FALSE,0,IF(AND(Mitarbeiter!$E$37&lt;&gt;"",BS$5+6&lt;Mitarbeiter!$E$37),0,IF(AND(Mitarbeiter!$F$37&lt;&gt;"",BS$5&gt;Mitarbeiter!$F$37),0,IF(Planung!BS39="",$C39,IF(ISNUMBER(Planung!BS39),Planung!BS39,IF(UPPER(Planung!BS39)="H",$C39/2,0)))))))</f>
        <v>0</v>
      </c>
      <c r="BT39" s="27">
        <f>IF($A39="",0,IF(Mitarbeiter!$G$37=FALSE,0,IF(AND(Mitarbeiter!$E$37&lt;&gt;"",BT$5+6&lt;Mitarbeiter!$E$37),0,IF(AND(Mitarbeiter!$F$37&lt;&gt;"",BT$5&gt;Mitarbeiter!$F$37),0,IF(Planung!BT39="",$C39,IF(ISNUMBER(Planung!BT39),Planung!BT39,IF(UPPER(Planung!BT39)="H",$C39/2,0)))))))</f>
        <v>0</v>
      </c>
      <c r="BU39" s="27">
        <f>IF($A39="",0,IF(Mitarbeiter!$G$37=FALSE,0,IF(AND(Mitarbeiter!$E$37&lt;&gt;"",BU$5+6&lt;Mitarbeiter!$E$37),0,IF(AND(Mitarbeiter!$F$37&lt;&gt;"",BU$5&gt;Mitarbeiter!$F$37),0,IF(Planung!BU39="",$C39,IF(ISNUMBER(Planung!BU39),Planung!BU39,IF(UPPER(Planung!BU39)="H",$C39/2,0)))))))</f>
        <v>0</v>
      </c>
      <c r="BV39" s="27">
        <f>IF($A39="",0,IF(Mitarbeiter!$G$37=FALSE,0,IF(AND(Mitarbeiter!$E$37&lt;&gt;"",BV$5+6&lt;Mitarbeiter!$E$37),0,IF(AND(Mitarbeiter!$F$37&lt;&gt;"",BV$5&gt;Mitarbeiter!$F$37),0,IF(Planung!BV39="",$C39,IF(ISNUMBER(Planung!BV39),Planung!BV39,IF(UPPER(Planung!BV39)="H",$C39/2,0)))))))</f>
        <v>0</v>
      </c>
      <c r="BW39" s="27">
        <f>IF($A39="",0,IF(Mitarbeiter!$G$37=FALSE,0,IF(AND(Mitarbeiter!$E$37&lt;&gt;"",BW$5+6&lt;Mitarbeiter!$E$37),0,IF(AND(Mitarbeiter!$F$37&lt;&gt;"",BW$5&gt;Mitarbeiter!$F$37),0,IF(Planung!BW39="",$C39,IF(ISNUMBER(Planung!BW39),Planung!BW39,IF(UPPER(Planung!BW39)="H",$C39/2,0)))))))</f>
        <v>0</v>
      </c>
      <c r="BX39" s="27">
        <f>IF($A39="",0,IF(Mitarbeiter!$G$37=FALSE,0,IF(AND(Mitarbeiter!$E$37&lt;&gt;"",BX$5+6&lt;Mitarbeiter!$E$37),0,IF(AND(Mitarbeiter!$F$37&lt;&gt;"",BX$5&gt;Mitarbeiter!$F$37),0,IF(Planung!BX39="",$C39,IF(ISNUMBER(Planung!BX39),Planung!BX39,IF(UPPER(Planung!BX39)="H",$C39/2,0)))))))</f>
        <v>0</v>
      </c>
      <c r="BY39" s="27">
        <f>IF($A39="",0,IF(Mitarbeiter!$G$37=FALSE,0,IF(AND(Mitarbeiter!$E$37&lt;&gt;"",BY$5+6&lt;Mitarbeiter!$E$37),0,IF(AND(Mitarbeiter!$F$37&lt;&gt;"",BY$5&gt;Mitarbeiter!$F$37),0,IF(Planung!BY39="",$C39,IF(ISNUMBER(Planung!BY39),Planung!BY39,IF(UPPER(Planung!BY39)="H",$C39/2,0)))))))</f>
        <v>0</v>
      </c>
      <c r="BZ39" s="27">
        <f>IF($A39="",0,IF(Mitarbeiter!$G$37=FALSE,0,IF(AND(Mitarbeiter!$E$37&lt;&gt;"",BZ$5+6&lt;Mitarbeiter!$E$37),0,IF(AND(Mitarbeiter!$F$37&lt;&gt;"",BZ$5&gt;Mitarbeiter!$F$37),0,IF(Planung!BZ39="",$C39,IF(ISNUMBER(Planung!BZ39),Planung!BZ39,IF(UPPER(Planung!BZ39)="H",$C39/2,0)))))))</f>
        <v>0</v>
      </c>
      <c r="CA39" s="27">
        <f>IF($A39="",0,IF(Mitarbeiter!$G$37=FALSE,0,IF(AND(Mitarbeiter!$E$37&lt;&gt;"",CA$5+6&lt;Mitarbeiter!$E$37),0,IF(AND(Mitarbeiter!$F$37&lt;&gt;"",CA$5&gt;Mitarbeiter!$F$37),0,IF(Planung!CA39="",$C39,IF(ISNUMBER(Planung!CA39),Planung!CA39,IF(UPPER(Planung!CA39)="H",$C39/2,0)))))))</f>
        <v>0</v>
      </c>
      <c r="CB39" s="27">
        <f>IF($A39="",0,IF(Mitarbeiter!$G$37=FALSE,0,IF(AND(Mitarbeiter!$E$37&lt;&gt;"",CB$5+6&lt;Mitarbeiter!$E$37),0,IF(AND(Mitarbeiter!$F$37&lt;&gt;"",CB$5&gt;Mitarbeiter!$F$37),0,IF(Planung!CB39="",$C39,IF(ISNUMBER(Planung!CB39),Planung!CB39,IF(UPPER(Planung!CB39)="H",$C39/2,0)))))))</f>
        <v>0</v>
      </c>
      <c r="CC39" s="27">
        <f>IF($A39="",0,IF(Mitarbeiter!$G$37=FALSE,0,IF(AND(Mitarbeiter!$E$37&lt;&gt;"",CC$5+6&lt;Mitarbeiter!$E$37),0,IF(AND(Mitarbeiter!$F$37&lt;&gt;"",CC$5&gt;Mitarbeiter!$F$37),0,IF(Planung!CC39="",$C39,IF(ISNUMBER(Planung!CC39),Planung!CC39,IF(UPPER(Planung!CC39)="H",$C39/2,0)))))))</f>
        <v>0</v>
      </c>
      <c r="CD39" s="27">
        <f>IF($A39="",0,IF(Mitarbeiter!$G$37=FALSE,0,IF(AND(Mitarbeiter!$E$37&lt;&gt;"",CD$5+6&lt;Mitarbeiter!$E$37),0,IF(AND(Mitarbeiter!$F$37&lt;&gt;"",CD$5&gt;Mitarbeiter!$F$37),0,IF(Planung!CD39="",$C39,IF(ISNUMBER(Planung!CD39),Planung!CD39,IF(UPPER(Planung!CD39)="H",$C39/2,0)))))))</f>
        <v>0</v>
      </c>
      <c r="CE39" s="27">
        <f>IF($A39="",0,IF(Mitarbeiter!$G$37=FALSE,0,IF(AND(Mitarbeiter!$E$37&lt;&gt;"",CE$5+6&lt;Mitarbeiter!$E$37),0,IF(AND(Mitarbeiter!$F$37&lt;&gt;"",CE$5&gt;Mitarbeiter!$F$37),0,IF(Planung!CE39="",$C39,IF(ISNUMBER(Planung!CE39),Planung!CE39,IF(UPPER(Planung!CE39)="H",$C39/2,0)))))))</f>
        <v>0</v>
      </c>
      <c r="CF39" s="27">
        <f>IF($A39="",0,IF(Mitarbeiter!$G$37=FALSE,0,IF(AND(Mitarbeiter!$E$37&lt;&gt;"",CF$5+6&lt;Mitarbeiter!$E$37),0,IF(AND(Mitarbeiter!$F$37&lt;&gt;"",CF$5&gt;Mitarbeiter!$F$37),0,IF(Planung!CF39="",$C39,IF(ISNUMBER(Planung!CF39),Planung!CF39,IF(UPPER(Planung!CF39)="H",$C39/2,0)))))))</f>
        <v>0</v>
      </c>
      <c r="CG39" s="27">
        <f>IF($A39="",0,IF(Mitarbeiter!$G$37=FALSE,0,IF(AND(Mitarbeiter!$E$37&lt;&gt;"",CG$5+6&lt;Mitarbeiter!$E$37),0,IF(AND(Mitarbeiter!$F$37&lt;&gt;"",CG$5&gt;Mitarbeiter!$F$37),0,IF(Planung!CG39="",$C39,IF(ISNUMBER(Planung!CG39),Planung!CG39,IF(UPPER(Planung!CG39)="H",$C39/2,0)))))))</f>
        <v>0</v>
      </c>
      <c r="CH39" s="27">
        <f>IF($A39="",0,IF(Mitarbeiter!$G$37=FALSE,0,IF(AND(Mitarbeiter!$E$37&lt;&gt;"",CH$5+6&lt;Mitarbeiter!$E$37),0,IF(AND(Mitarbeiter!$F$37&lt;&gt;"",CH$5&gt;Mitarbeiter!$F$37),0,IF(Planung!CH39="",$C39,IF(ISNUMBER(Planung!CH39),Planung!CH39,IF(UPPER(Planung!CH39)="H",$C39/2,0)))))))</f>
        <v>0</v>
      </c>
      <c r="CI39" s="27">
        <f>IF($A39="",0,IF(Mitarbeiter!$G$37=FALSE,0,IF(AND(Mitarbeiter!$E$37&lt;&gt;"",CI$5+6&lt;Mitarbeiter!$E$37),0,IF(AND(Mitarbeiter!$F$37&lt;&gt;"",CI$5&gt;Mitarbeiter!$F$37),0,IF(Planung!CI39="",$C39,IF(ISNUMBER(Planung!CI39),Planung!CI39,IF(UPPER(Planung!CI39)="H",$C39/2,0)))))))</f>
        <v>0</v>
      </c>
      <c r="CJ39" s="27">
        <f>IF($A39="",0,IF(Mitarbeiter!$G$37=FALSE,0,IF(AND(Mitarbeiter!$E$37&lt;&gt;"",CJ$5+6&lt;Mitarbeiter!$E$37),0,IF(AND(Mitarbeiter!$F$37&lt;&gt;"",CJ$5&gt;Mitarbeiter!$F$37),0,IF(Planung!CJ39="",$C39,IF(ISNUMBER(Planung!CJ39),Planung!CJ39,IF(UPPER(Planung!CJ39)="H",$C39/2,0)))))))</f>
        <v>0</v>
      </c>
      <c r="CK39" s="27">
        <f>IF($A39="",0,IF(Mitarbeiter!$G$37=FALSE,0,IF(AND(Mitarbeiter!$E$37&lt;&gt;"",CK$5+6&lt;Mitarbeiter!$E$37),0,IF(AND(Mitarbeiter!$F$37&lt;&gt;"",CK$5&gt;Mitarbeiter!$F$37),0,IF(Planung!CK39="",$C39,IF(ISNUMBER(Planung!CK39),Planung!CK39,IF(UPPER(Planung!CK39)="H",$C39/2,0)))))))</f>
        <v>0</v>
      </c>
      <c r="CL39" s="27">
        <f>IF($A39="",0,IF(Mitarbeiter!$G$37=FALSE,0,IF(AND(Mitarbeiter!$E$37&lt;&gt;"",CL$5+6&lt;Mitarbeiter!$E$37),0,IF(AND(Mitarbeiter!$F$37&lt;&gt;"",CL$5&gt;Mitarbeiter!$F$37),0,IF(Planung!CL39="",$C39,IF(ISNUMBER(Planung!CL39),Planung!CL39,IF(UPPER(Planung!CL39)="H",$C39/2,0)))))))</f>
        <v>0</v>
      </c>
      <c r="CM39" s="27">
        <f>IF($A39="",0,IF(Mitarbeiter!$G$37=FALSE,0,IF(AND(Mitarbeiter!$E$37&lt;&gt;"",CM$5+6&lt;Mitarbeiter!$E$37),0,IF(AND(Mitarbeiter!$F$37&lt;&gt;"",CM$5&gt;Mitarbeiter!$F$37),0,IF(Planung!CM39="",$C39,IF(ISNUMBER(Planung!CM39),Planung!CM39,IF(UPPER(Planung!CM39)="H",$C39/2,0)))))))</f>
        <v>0</v>
      </c>
      <c r="CN39" s="27">
        <f>IF($A39="",0,IF(Mitarbeiter!$G$37=FALSE,0,IF(AND(Mitarbeiter!$E$37&lt;&gt;"",CN$5+6&lt;Mitarbeiter!$E$37),0,IF(AND(Mitarbeiter!$F$37&lt;&gt;"",CN$5&gt;Mitarbeiter!$F$37),0,IF(Planung!CN39="",$C39,IF(ISNUMBER(Planung!CN39),Planung!CN39,IF(UPPER(Planung!CN39)="H",$C39/2,0)))))))</f>
        <v>0</v>
      </c>
      <c r="CO39" s="27">
        <f>IF($A39="",0,IF(Mitarbeiter!$G$37=FALSE,0,IF(AND(Mitarbeiter!$E$37&lt;&gt;"",CO$5+6&lt;Mitarbeiter!$E$37),0,IF(AND(Mitarbeiter!$F$37&lt;&gt;"",CO$5&gt;Mitarbeiter!$F$37),0,IF(Planung!CO39="",$C39,IF(ISNUMBER(Planung!CO39),Planung!CO39,IF(UPPER(Planung!CO39)="H",$C39/2,0)))))))</f>
        <v>0</v>
      </c>
      <c r="CP39" s="27">
        <f>IF($A39="",0,IF(Mitarbeiter!$G$37=FALSE,0,IF(AND(Mitarbeiter!$E$37&lt;&gt;"",CP$5+6&lt;Mitarbeiter!$E$37),0,IF(AND(Mitarbeiter!$F$37&lt;&gt;"",CP$5&gt;Mitarbeiter!$F$37),0,IF(Planung!CP39="",$C39,IF(ISNUMBER(Planung!CP39),Planung!CP39,IF(UPPER(Planung!CP39)="H",$C39/2,0)))))))</f>
        <v>0</v>
      </c>
      <c r="CQ39" s="27">
        <f>IF($A39="",0,IF(Mitarbeiter!$G$37=FALSE,0,IF(AND(Mitarbeiter!$E$37&lt;&gt;"",CQ$5+6&lt;Mitarbeiter!$E$37),0,IF(AND(Mitarbeiter!$F$37&lt;&gt;"",CQ$5&gt;Mitarbeiter!$F$37),0,IF(Planung!CQ39="",$C39,IF(ISNUMBER(Planung!CQ39),Planung!CQ39,IF(UPPER(Planung!CQ39)="H",$C39/2,0)))))))</f>
        <v>0</v>
      </c>
      <c r="CR39" s="27">
        <f>IF($A39="",0,IF(Mitarbeiter!$G$37=FALSE,0,IF(AND(Mitarbeiter!$E$37&lt;&gt;"",CR$5+6&lt;Mitarbeiter!$E$37),0,IF(AND(Mitarbeiter!$F$37&lt;&gt;"",CR$5&gt;Mitarbeiter!$F$37),0,IF(Planung!CR39="",$C39,IF(ISNUMBER(Planung!CR39),Planung!CR39,IF(UPPER(Planung!CR39)="H",$C39/2,0)))))))</f>
        <v>0</v>
      </c>
      <c r="CS39" s="27">
        <f>IF($A39="",0,IF(Mitarbeiter!$G$37=FALSE,0,IF(AND(Mitarbeiter!$E$37&lt;&gt;"",CS$5+6&lt;Mitarbeiter!$E$37),0,IF(AND(Mitarbeiter!$F$37&lt;&gt;"",CS$5&gt;Mitarbeiter!$F$37),0,IF(Planung!CS39="",$C39,IF(ISNUMBER(Planung!CS39),Planung!CS39,IF(UPPER(Planung!CS39)="H",$C39/2,0)))))))</f>
        <v>0</v>
      </c>
      <c r="CT39" s="27">
        <f>IF($A39="",0,IF(Mitarbeiter!$G$37=FALSE,0,IF(AND(Mitarbeiter!$E$37&lt;&gt;"",CT$5+6&lt;Mitarbeiter!$E$37),0,IF(AND(Mitarbeiter!$F$37&lt;&gt;"",CT$5&gt;Mitarbeiter!$F$37),0,IF(Planung!CT39="",$C39,IF(ISNUMBER(Planung!CT39),Planung!CT39,IF(UPPER(Planung!CT39)="H",$C39/2,0)))))))</f>
        <v>0</v>
      </c>
      <c r="CU39" s="27">
        <f>IF($A39="",0,IF(Mitarbeiter!$G$37=FALSE,0,IF(AND(Mitarbeiter!$E$37&lt;&gt;"",CU$5+6&lt;Mitarbeiter!$E$37),0,IF(AND(Mitarbeiter!$F$37&lt;&gt;"",CU$5&gt;Mitarbeiter!$F$37),0,IF(Planung!CU39="",$C39,IF(ISNUMBER(Planung!CU39),Planung!CU39,IF(UPPER(Planung!CU39)="H",$C39/2,0)))))))</f>
        <v>0</v>
      </c>
      <c r="CV39" s="27">
        <f>IF($A39="",0,IF(Mitarbeiter!$G$37=FALSE,0,IF(AND(Mitarbeiter!$E$37&lt;&gt;"",CV$5+6&lt;Mitarbeiter!$E$37),0,IF(AND(Mitarbeiter!$F$37&lt;&gt;"",CV$5&gt;Mitarbeiter!$F$37),0,IF(Planung!CV39="",$C39,IF(ISNUMBER(Planung!CV39),Planung!CV39,IF(UPPER(Planung!CV39)="H",$C39/2,0)))))))</f>
        <v>0</v>
      </c>
      <c r="CW39" s="27">
        <f>IF($A39="",0,IF(Mitarbeiter!$G$37=FALSE,0,IF(AND(Mitarbeiter!$E$37&lt;&gt;"",CW$5+6&lt;Mitarbeiter!$E$37),0,IF(AND(Mitarbeiter!$F$37&lt;&gt;"",CW$5&gt;Mitarbeiter!$F$37),0,IF(Planung!CW39="",$C39,IF(ISNUMBER(Planung!CW39),Planung!CW39,IF(UPPER(Planung!CW39)="H",$C39/2,0)))))))</f>
        <v>0</v>
      </c>
      <c r="CX39" s="27">
        <f>IF($A39="",0,IF(Mitarbeiter!$G$37=FALSE,0,IF(AND(Mitarbeiter!$E$37&lt;&gt;"",CX$5+6&lt;Mitarbeiter!$E$37),0,IF(AND(Mitarbeiter!$F$37&lt;&gt;"",CX$5&gt;Mitarbeiter!$F$37),0,IF(Planung!CX39="",$C39,IF(ISNUMBER(Planung!CX39),Planung!CX39,IF(UPPER(Planung!CX39)="H",$C39/2,0)))))))</f>
        <v>0</v>
      </c>
      <c r="CY39" s="27">
        <f>IF($A39="",0,IF(Mitarbeiter!$G$37=FALSE,0,IF(AND(Mitarbeiter!$E$37&lt;&gt;"",CY$5+6&lt;Mitarbeiter!$E$37),0,IF(AND(Mitarbeiter!$F$37&lt;&gt;"",CY$5&gt;Mitarbeiter!$F$37),0,IF(Planung!CY39="",$C39,IF(ISNUMBER(Planung!CY39),Planung!CY39,IF(UPPER(Planung!CY39)="H",$C39/2,0)))))))</f>
        <v>0</v>
      </c>
      <c r="CZ39" s="27">
        <f>IF($A39="",0,IF(Mitarbeiter!$G$37=FALSE,0,IF(AND(Mitarbeiter!$E$37&lt;&gt;"",CZ$5+6&lt;Mitarbeiter!$E$37),0,IF(AND(Mitarbeiter!$F$37&lt;&gt;"",CZ$5&gt;Mitarbeiter!$F$37),0,IF(Planung!CZ39="",$C39,IF(ISNUMBER(Planung!CZ39),Planung!CZ39,IF(UPPER(Planung!CZ39)="H",$C39/2,0)))))))</f>
        <v>0</v>
      </c>
      <c r="DA39" s="27">
        <f>IF($A39="",0,IF(Mitarbeiter!$G$37=FALSE,0,IF(AND(Mitarbeiter!$E$37&lt;&gt;"",DA$5+6&lt;Mitarbeiter!$E$37),0,IF(AND(Mitarbeiter!$F$37&lt;&gt;"",DA$5&gt;Mitarbeiter!$F$37),0,IF(Planung!DA39="",$C39,IF(ISNUMBER(Planung!DA39),Planung!DA39,IF(UPPER(Planung!DA39)="H",$C39/2,0)))))))</f>
        <v>0</v>
      </c>
      <c r="DB39" s="27">
        <f>IF($A39="",0,IF(Mitarbeiter!$G$37=FALSE,0,IF(AND(Mitarbeiter!$E$37&lt;&gt;"",DB$5+6&lt;Mitarbeiter!$E$37),0,IF(AND(Mitarbeiter!$F$37&lt;&gt;"",DB$5&gt;Mitarbeiter!$F$37),0,IF(Planung!DB39="",$C39,IF(ISNUMBER(Planung!DB39),Planung!DB39,IF(UPPER(Planung!DB39)="H",$C39/2,0)))))))</f>
        <v>0</v>
      </c>
      <c r="DC39" s="27">
        <f>IF($A39="",0,IF(Mitarbeiter!$G$37=FALSE,0,IF(AND(Mitarbeiter!$E$37&lt;&gt;"",DC$5+6&lt;Mitarbeiter!$E$37),0,IF(AND(Mitarbeiter!$F$37&lt;&gt;"",DC$5&gt;Mitarbeiter!$F$37),0,IF(Planung!DC39="",$C39,IF(ISNUMBER(Planung!DC39),Planung!DC39,IF(UPPER(Planung!DC39)="H",$C39/2,0)))))))</f>
        <v>0</v>
      </c>
      <c r="DD39" s="27">
        <f>IF($A39="",0,IF(Mitarbeiter!$G$37=FALSE,0,IF(AND(Mitarbeiter!$E$37&lt;&gt;"",DD$5+6&lt;Mitarbeiter!$E$37),0,IF(AND(Mitarbeiter!$F$37&lt;&gt;"",DD$5&gt;Mitarbeiter!$F$37),0,IF(Planung!DD39="",$C39,IF(ISNUMBER(Planung!DD39),Planung!DD39,IF(UPPER(Planung!DD39)="H",$C39/2,0)))))))</f>
        <v>0</v>
      </c>
      <c r="DE39" s="27">
        <f>IF($A39="",0,IF(Mitarbeiter!$G$37=FALSE,0,IF(AND(Mitarbeiter!$E$37&lt;&gt;"",DE$5+6&lt;Mitarbeiter!$E$37),0,IF(AND(Mitarbeiter!$F$37&lt;&gt;"",DE$5&gt;Mitarbeiter!$F$37),0,IF(Planung!DE39="",$C39,IF(ISNUMBER(Planung!DE39),Planung!DE39,IF(UPPER(Planung!DE39)="H",$C39/2,0)))))))</f>
        <v>0</v>
      </c>
      <c r="DF39" s="27">
        <f>IF($A39="",0,IF(Mitarbeiter!$G$37=FALSE,0,IF(AND(Mitarbeiter!$E$37&lt;&gt;"",DF$5+6&lt;Mitarbeiter!$E$37),0,IF(AND(Mitarbeiter!$F$37&lt;&gt;"",DF$5&gt;Mitarbeiter!$F$37),0,IF(Planung!DF39="",$C39,IF(ISNUMBER(Planung!DF39),Planung!DF39,IF(UPPER(Planung!DF39)="H",$C39/2,0)))))))</f>
        <v>0</v>
      </c>
      <c r="DG39" s="27">
        <f>IF($A39="",0,IF(Mitarbeiter!$G$37=FALSE,0,IF(AND(Mitarbeiter!$E$37&lt;&gt;"",DG$5+6&lt;Mitarbeiter!$E$37),0,IF(AND(Mitarbeiter!$F$37&lt;&gt;"",DG$5&gt;Mitarbeiter!$F$37),0,IF(Planung!DG39="",$C39,IF(ISNUMBER(Planung!DG39),Planung!DG39,IF(UPPER(Planung!DG39)="H",$C39/2,0)))))))</f>
        <v>0</v>
      </c>
      <c r="DH39" s="27">
        <f>IF($A39="",0,IF(Mitarbeiter!$G$37=FALSE,0,IF(AND(Mitarbeiter!$E$37&lt;&gt;"",DH$5+6&lt;Mitarbeiter!$E$37),0,IF(AND(Mitarbeiter!$F$37&lt;&gt;"",DH$5&gt;Mitarbeiter!$F$37),0,IF(Planung!DH39="",$C39,IF(ISNUMBER(Planung!DH39),Planung!DH39,IF(UPPER(Planung!DH39)="H",$C39/2,0)))))))</f>
        <v>0</v>
      </c>
      <c r="DI39" s="27">
        <f>IF($A39="",0,IF(Mitarbeiter!$G$37=FALSE,0,IF(AND(Mitarbeiter!$E$37&lt;&gt;"",DI$5+6&lt;Mitarbeiter!$E$37),0,IF(AND(Mitarbeiter!$F$37&lt;&gt;"",DI$5&gt;Mitarbeiter!$F$37),0,IF(Planung!DI39="",$C39,IF(ISNUMBER(Planung!DI39),Planung!DI39,IF(UPPER(Planung!DI39)="H",$C39/2,0)))))))</f>
        <v>0</v>
      </c>
      <c r="DJ39" s="27">
        <f>IF($A39="",0,IF(Mitarbeiter!$G$37=FALSE,0,IF(AND(Mitarbeiter!$E$37&lt;&gt;"",DJ$5+6&lt;Mitarbeiter!$E$37),0,IF(AND(Mitarbeiter!$F$37&lt;&gt;"",DJ$5&gt;Mitarbeiter!$F$37),0,IF(Planung!DJ39="",$C39,IF(ISNUMBER(Planung!DJ39),Planung!DJ39,IF(UPPER(Planung!DJ39)="H",$C39/2,0)))))))</f>
        <v>0</v>
      </c>
      <c r="DK39" s="27">
        <f>IF($A39="",0,IF(Mitarbeiter!$G$37=FALSE,0,IF(AND(Mitarbeiter!$E$37&lt;&gt;"",DK$5+6&lt;Mitarbeiter!$E$37),0,IF(AND(Mitarbeiter!$F$37&lt;&gt;"",DK$5&gt;Mitarbeiter!$F$37),0,IF(Planung!DK39="",$C39,IF(ISNUMBER(Planung!DK39),Planung!DK39,IF(UPPER(Planung!DK39)="H",$C39/2,0)))))))</f>
        <v>0</v>
      </c>
      <c r="DL39" s="27">
        <f>IF($A39="",0,IF(Mitarbeiter!$G$37=FALSE,0,IF(AND(Mitarbeiter!$E$37&lt;&gt;"",DL$5+6&lt;Mitarbeiter!$E$37),0,IF(AND(Mitarbeiter!$F$37&lt;&gt;"",DL$5&gt;Mitarbeiter!$F$37),0,IF(Planung!DL39="",$C39,IF(ISNUMBER(Planung!DL39),Planung!DL39,IF(UPPER(Planung!DL39)="H",$C39/2,0)))))))</f>
        <v>0</v>
      </c>
      <c r="DM39" s="27">
        <f>IF($A39="",0,IF(Mitarbeiter!$G$37=FALSE,0,IF(AND(Mitarbeiter!$E$37&lt;&gt;"",DM$5+6&lt;Mitarbeiter!$E$37),0,IF(AND(Mitarbeiter!$F$37&lt;&gt;"",DM$5&gt;Mitarbeiter!$F$37),0,IF(Planung!DM39="",$C39,IF(ISNUMBER(Planung!DM39),Planung!DM39,IF(UPPER(Planung!DM39)="H",$C39/2,0)))))))</f>
        <v>0</v>
      </c>
      <c r="DN39" s="27">
        <f>IF($A39="",0,IF(Mitarbeiter!$G$37=FALSE,0,IF(AND(Mitarbeiter!$E$37&lt;&gt;"",DN$5+6&lt;Mitarbeiter!$E$37),0,IF(AND(Mitarbeiter!$F$37&lt;&gt;"",DN$5&gt;Mitarbeiter!$F$37),0,IF(Planung!DN39="",$C39,IF(ISNUMBER(Planung!DN39),Planung!DN39,IF(UPPER(Planung!DN39)="H",$C39/2,0)))))))</f>
        <v>0</v>
      </c>
      <c r="DO39" s="27">
        <f>IF($A39="",0,IF(Mitarbeiter!$G$37=FALSE,0,IF(AND(Mitarbeiter!$E$37&lt;&gt;"",DO$5+6&lt;Mitarbeiter!$E$37),0,IF(AND(Mitarbeiter!$F$37&lt;&gt;"",DO$5&gt;Mitarbeiter!$F$37),0,IF(Planung!DO39="",$C39,IF(ISNUMBER(Planung!DO39),Planung!DO39,IF(UPPER(Planung!DO39)="H",$C39/2,0)))))))</f>
        <v>0</v>
      </c>
      <c r="DP39" s="27">
        <f>IF($A39="",0,IF(Mitarbeiter!$G$37=FALSE,0,IF(AND(Mitarbeiter!$E$37&lt;&gt;"",DP$5+6&lt;Mitarbeiter!$E$37),0,IF(AND(Mitarbeiter!$F$37&lt;&gt;"",DP$5&gt;Mitarbeiter!$F$37),0,IF(Planung!DP39="",$C39,IF(ISNUMBER(Planung!DP39),Planung!DP39,IF(UPPER(Planung!DP39)="H",$C39/2,0)))))))</f>
        <v>0</v>
      </c>
      <c r="DQ39" s="27">
        <f>IF($A39="",0,IF(Mitarbeiter!$G$37=FALSE,0,IF(AND(Mitarbeiter!$E$37&lt;&gt;"",DQ$5+6&lt;Mitarbeiter!$E$37),0,IF(AND(Mitarbeiter!$F$37&lt;&gt;"",DQ$5&gt;Mitarbeiter!$F$37),0,IF(Planung!DQ39="",$C39,IF(ISNUMBER(Planung!DQ39),Planung!DQ39,IF(UPPER(Planung!DQ39)="H",$C39/2,0)))))))</f>
        <v>0</v>
      </c>
      <c r="DR39" s="27">
        <f>IF($A39="",0,IF(Mitarbeiter!$G$37=FALSE,0,IF(AND(Mitarbeiter!$E$37&lt;&gt;"",DR$5+6&lt;Mitarbeiter!$E$37),0,IF(AND(Mitarbeiter!$F$37&lt;&gt;"",DR$5&gt;Mitarbeiter!$F$37),0,IF(Planung!DR39="",$C39,IF(ISNUMBER(Planung!DR39),Planung!DR39,IF(UPPER(Planung!DR39)="H",$C39/2,0)))))))</f>
        <v>0</v>
      </c>
      <c r="DS39" s="27">
        <f>IF($A39="",0,IF(Mitarbeiter!$G$37=FALSE,0,IF(AND(Mitarbeiter!$E$37&lt;&gt;"",DS$5+6&lt;Mitarbeiter!$E$37),0,IF(AND(Mitarbeiter!$F$37&lt;&gt;"",DS$5&gt;Mitarbeiter!$F$37),0,IF(Planung!DS39="",$C39,IF(ISNUMBER(Planung!DS39),Planung!DS39,IF(UPPER(Planung!DS39)="H",$C39/2,0)))))))</f>
        <v>0</v>
      </c>
      <c r="DT39" s="27">
        <f>IF($A39="",0,IF(Mitarbeiter!$G$37=FALSE,0,IF(AND(Mitarbeiter!$E$37&lt;&gt;"",DT$5+6&lt;Mitarbeiter!$E$37),0,IF(AND(Mitarbeiter!$F$37&lt;&gt;"",DT$5&gt;Mitarbeiter!$F$37),0,IF(Planung!DT39="",$C39,IF(ISNUMBER(Planung!DT39),Planung!DT39,IF(UPPER(Planung!DT39)="H",$C39/2,0)))))))</f>
        <v>0</v>
      </c>
      <c r="DU39" s="27">
        <f>IF($A39="",0,IF(Mitarbeiter!$G$37=FALSE,0,IF(AND(Mitarbeiter!$E$37&lt;&gt;"",DU$5+6&lt;Mitarbeiter!$E$37),0,IF(AND(Mitarbeiter!$F$37&lt;&gt;"",DU$5&gt;Mitarbeiter!$F$37),0,IF(Planung!DU39="",$C39,IF(ISNUMBER(Planung!DU39),Planung!DU39,IF(UPPER(Planung!DU39)="H",$C39/2,0)))))))</f>
        <v>0</v>
      </c>
      <c r="DV39" s="27">
        <f>IF($A39="",0,IF(Mitarbeiter!$G$37=FALSE,0,IF(AND(Mitarbeiter!$E$37&lt;&gt;"",DV$5+6&lt;Mitarbeiter!$E$37),0,IF(AND(Mitarbeiter!$F$37&lt;&gt;"",DV$5&gt;Mitarbeiter!$F$37),0,IF(Planung!DV39="",$C39,IF(ISNUMBER(Planung!DV39),Planung!DV39,IF(UPPER(Planung!DV39)="H",$C39/2,0)))))))</f>
        <v>0</v>
      </c>
      <c r="DW39" s="27">
        <f>IF($A39="",0,IF(Mitarbeiter!$G$37=FALSE,0,IF(AND(Mitarbeiter!$E$37&lt;&gt;"",DW$5+6&lt;Mitarbeiter!$E$37),0,IF(AND(Mitarbeiter!$F$37&lt;&gt;"",DW$5&gt;Mitarbeiter!$F$37),0,IF(Planung!DW39="",$C39,IF(ISNUMBER(Planung!DW39),Planung!DW39,IF(UPPER(Planung!DW39)="H",$C39/2,0)))))))</f>
        <v>0</v>
      </c>
      <c r="DX39" s="27">
        <f>IF($A39="",0,IF(Mitarbeiter!$G$37=FALSE,0,IF(AND(Mitarbeiter!$E$37&lt;&gt;"",DX$5+6&lt;Mitarbeiter!$E$37),0,IF(AND(Mitarbeiter!$F$37&lt;&gt;"",DX$5&gt;Mitarbeiter!$F$37),0,IF(Planung!DX39="",$C39,IF(ISNUMBER(Planung!DX39),Planung!DX39,IF(UPPER(Planung!DX39)="H",$C39/2,0)))))))</f>
        <v>0</v>
      </c>
      <c r="DY39" s="27">
        <f>IF($A39="",0,IF(Mitarbeiter!$G$37=FALSE,0,IF(AND(Mitarbeiter!$E$37&lt;&gt;"",DY$5+6&lt;Mitarbeiter!$E$37),0,IF(AND(Mitarbeiter!$F$37&lt;&gt;"",DY$5&gt;Mitarbeiter!$F$37),0,IF(Planung!DY39="",$C39,IF(ISNUMBER(Planung!DY39),Planung!DY39,IF(UPPER(Planung!DY39)="H",$C39/2,0)))))))</f>
        <v>0</v>
      </c>
      <c r="DZ39" s="27">
        <f>IF($A39="",0,IF(Mitarbeiter!$G$37=FALSE,0,IF(AND(Mitarbeiter!$E$37&lt;&gt;"",DZ$5+6&lt;Mitarbeiter!$E$37),0,IF(AND(Mitarbeiter!$F$37&lt;&gt;"",DZ$5&gt;Mitarbeiter!$F$37),0,IF(Planung!DZ39="",$C39,IF(ISNUMBER(Planung!DZ39),Planung!DZ39,IF(UPPER(Planung!DZ39)="H",$C39/2,0)))))))</f>
        <v>0</v>
      </c>
      <c r="EA39" s="27">
        <f>IF($A39="",0,IF(Mitarbeiter!$G$37=FALSE,0,IF(AND(Mitarbeiter!$E$37&lt;&gt;"",EA$5+6&lt;Mitarbeiter!$E$37),0,IF(AND(Mitarbeiter!$F$37&lt;&gt;"",EA$5&gt;Mitarbeiter!$F$37),0,IF(Planung!EA39="",$C39,IF(ISNUMBER(Planung!EA39),Planung!EA39,IF(UPPER(Planung!EA39)="H",$C39/2,0)))))))</f>
        <v>0</v>
      </c>
      <c r="EB39" s="27">
        <f>IF($A39="",0,IF(Mitarbeiter!$G$37=FALSE,0,IF(AND(Mitarbeiter!$E$37&lt;&gt;"",EB$5+6&lt;Mitarbeiter!$E$37),0,IF(AND(Mitarbeiter!$F$37&lt;&gt;"",EB$5&gt;Mitarbeiter!$F$37),0,IF(Planung!EB39="",$C39,IF(ISNUMBER(Planung!EB39),Planung!EB39,IF(UPPER(Planung!EB39)="H",$C39/2,0)))))))</f>
        <v>0</v>
      </c>
      <c r="EC39" s="27">
        <f>IF($A39="",0,IF(Mitarbeiter!$G$37=FALSE,0,IF(AND(Mitarbeiter!$E$37&lt;&gt;"",EC$5+6&lt;Mitarbeiter!$E$37),0,IF(AND(Mitarbeiter!$F$37&lt;&gt;"",EC$5&gt;Mitarbeiter!$F$37),0,IF(Planung!EC39="",$C39,IF(ISNUMBER(Planung!EC39),Planung!EC39,IF(UPPER(Planung!EC39)="H",$C39/2,0)))))))</f>
        <v>0</v>
      </c>
      <c r="ED39" s="27">
        <f>IF($A39="",0,IF(Mitarbeiter!$G$37=FALSE,0,IF(AND(Mitarbeiter!$E$37&lt;&gt;"",ED$5+6&lt;Mitarbeiter!$E$37),0,IF(AND(Mitarbeiter!$F$37&lt;&gt;"",ED$5&gt;Mitarbeiter!$F$37),0,IF(Planung!ED39="",$C39,IF(ISNUMBER(Planung!ED39),Planung!ED39,IF(UPPER(Planung!ED39)="H",$C39/2,0)))))))</f>
        <v>0</v>
      </c>
      <c r="EE39" s="27">
        <f>IF($A39="",0,IF(Mitarbeiter!$G$37=FALSE,0,IF(AND(Mitarbeiter!$E$37&lt;&gt;"",EE$5+6&lt;Mitarbeiter!$E$37),0,IF(AND(Mitarbeiter!$F$37&lt;&gt;"",EE$5&gt;Mitarbeiter!$F$37),0,IF(Planung!EE39="",$C39,IF(ISNUMBER(Planung!EE39),Planung!EE39,IF(UPPER(Planung!EE39)="H",$C39/2,0)))))))</f>
        <v>0</v>
      </c>
      <c r="EF39" s="27">
        <f>IF($A39="",0,IF(Mitarbeiter!$G$37=FALSE,0,IF(AND(Mitarbeiter!$E$37&lt;&gt;"",EF$5+6&lt;Mitarbeiter!$E$37),0,IF(AND(Mitarbeiter!$F$37&lt;&gt;"",EF$5&gt;Mitarbeiter!$F$37),0,IF(Planung!EF39="",$C39,IF(ISNUMBER(Planung!EF39),Planung!EF39,IF(UPPER(Planung!EF39)="H",$C39/2,0)))))))</f>
        <v>0</v>
      </c>
      <c r="EG39" s="27">
        <f>IF($A39="",0,IF(Mitarbeiter!$G$37=FALSE,0,IF(AND(Mitarbeiter!$E$37&lt;&gt;"",EG$5+6&lt;Mitarbeiter!$E$37),0,IF(AND(Mitarbeiter!$F$37&lt;&gt;"",EG$5&gt;Mitarbeiter!$F$37),0,IF(Planung!EG39="",$C39,IF(ISNUMBER(Planung!EG39),Planung!EG39,IF(UPPER(Planung!EG39)="H",$C39/2,0)))))))</f>
        <v>0</v>
      </c>
      <c r="EH39" s="27">
        <f>IF($A39="",0,IF(Mitarbeiter!$G$37=FALSE,0,IF(AND(Mitarbeiter!$E$37&lt;&gt;"",EH$5+6&lt;Mitarbeiter!$E$37),0,IF(AND(Mitarbeiter!$F$37&lt;&gt;"",EH$5&gt;Mitarbeiter!$F$37),0,IF(Planung!EH39="",$C39,IF(ISNUMBER(Planung!EH39),Planung!EH39,IF(UPPER(Planung!EH39)="H",$C39/2,0)))))))</f>
        <v>0</v>
      </c>
      <c r="EI39" s="27">
        <f>IF($A39="",0,IF(Mitarbeiter!$G$37=FALSE,0,IF(AND(Mitarbeiter!$E$37&lt;&gt;"",EI$5+6&lt;Mitarbeiter!$E$37),0,IF(AND(Mitarbeiter!$F$37&lt;&gt;"",EI$5&gt;Mitarbeiter!$F$37),0,IF(Planung!EI39="",$C39,IF(ISNUMBER(Planung!EI39),Planung!EI39,IF(UPPER(Planung!EI39)="H",$C39/2,0)))))))</f>
        <v>0</v>
      </c>
      <c r="EJ39" s="27">
        <f>IF($A39="",0,IF(Mitarbeiter!$G$37=FALSE,0,IF(AND(Mitarbeiter!$E$37&lt;&gt;"",EJ$5+6&lt;Mitarbeiter!$E$37),0,IF(AND(Mitarbeiter!$F$37&lt;&gt;"",EJ$5&gt;Mitarbeiter!$F$37),0,IF(Planung!EJ39="",$C39,IF(ISNUMBER(Planung!EJ39),Planung!EJ39,IF(UPPER(Planung!EJ39)="H",$C39/2,0)))))))</f>
        <v>0</v>
      </c>
      <c r="EK39" s="27">
        <f>IF($A39="",0,IF(Mitarbeiter!$G$37=FALSE,0,IF(AND(Mitarbeiter!$E$37&lt;&gt;"",EK$5+6&lt;Mitarbeiter!$E$37),0,IF(AND(Mitarbeiter!$F$37&lt;&gt;"",EK$5&gt;Mitarbeiter!$F$37),0,IF(Planung!EK39="",$C39,IF(ISNUMBER(Planung!EK39),Planung!EK39,IF(UPPER(Planung!EK39)="H",$C39/2,0)))))))</f>
        <v>0</v>
      </c>
      <c r="EL39" s="27">
        <f>IF($A39="",0,IF(Mitarbeiter!$G$37=FALSE,0,IF(AND(Mitarbeiter!$E$37&lt;&gt;"",EL$5+6&lt;Mitarbeiter!$E$37),0,IF(AND(Mitarbeiter!$F$37&lt;&gt;"",EL$5&gt;Mitarbeiter!$F$37),0,IF(Planung!EL39="",$C39,IF(ISNUMBER(Planung!EL39),Planung!EL39,IF(UPPER(Planung!EL39)="H",$C39/2,0)))))))</f>
        <v>0</v>
      </c>
      <c r="EM39" s="27">
        <f>IF($A39="",0,IF(Mitarbeiter!$G$37=FALSE,0,IF(AND(Mitarbeiter!$E$37&lt;&gt;"",EM$5+6&lt;Mitarbeiter!$E$37),0,IF(AND(Mitarbeiter!$F$37&lt;&gt;"",EM$5&gt;Mitarbeiter!$F$37),0,IF(Planung!EM39="",$C39,IF(ISNUMBER(Planung!EM39),Planung!EM39,IF(UPPER(Planung!EM39)="H",$C39/2,0)))))))</f>
        <v>0</v>
      </c>
      <c r="EN39" s="27">
        <f>IF($A39="",0,IF(Mitarbeiter!$G$37=FALSE,0,IF(AND(Mitarbeiter!$E$37&lt;&gt;"",EN$5+6&lt;Mitarbeiter!$E$37),0,IF(AND(Mitarbeiter!$F$37&lt;&gt;"",EN$5&gt;Mitarbeiter!$F$37),0,IF(Planung!EN39="",$C39,IF(ISNUMBER(Planung!EN39),Planung!EN39,IF(UPPER(Planung!EN39)="H",$C39/2,0)))))))</f>
        <v>0</v>
      </c>
      <c r="EO39" s="27">
        <f>IF($A39="",0,IF(Mitarbeiter!$G$37=FALSE,0,IF(AND(Mitarbeiter!$E$37&lt;&gt;"",EO$5+6&lt;Mitarbeiter!$E$37),0,IF(AND(Mitarbeiter!$F$37&lt;&gt;"",EO$5&gt;Mitarbeiter!$F$37),0,IF(Planung!EO39="",$C39,IF(ISNUMBER(Planung!EO39),Planung!EO39,IF(UPPER(Planung!EO39)="H",$C39/2,0)))))))</f>
        <v>0</v>
      </c>
      <c r="EP39" s="27">
        <f>IF($A39="",0,IF(Mitarbeiter!$G$37=FALSE,0,IF(AND(Mitarbeiter!$E$37&lt;&gt;"",EP$5+6&lt;Mitarbeiter!$E$37),0,IF(AND(Mitarbeiter!$F$37&lt;&gt;"",EP$5&gt;Mitarbeiter!$F$37),0,IF(Planung!EP39="",$C39,IF(ISNUMBER(Planung!EP39),Planung!EP39,IF(UPPER(Planung!EP39)="H",$C39/2,0)))))))</f>
        <v>0</v>
      </c>
      <c r="EQ39" s="27">
        <f>IF($A39="",0,IF(Mitarbeiter!$G$37=FALSE,0,IF(AND(Mitarbeiter!$E$37&lt;&gt;"",EQ$5+6&lt;Mitarbeiter!$E$37),0,IF(AND(Mitarbeiter!$F$37&lt;&gt;"",EQ$5&gt;Mitarbeiter!$F$37),0,IF(Planung!EQ39="",$C39,IF(ISNUMBER(Planung!EQ39),Planung!EQ39,IF(UPPER(Planung!EQ39)="H",$C39/2,0)))))))</f>
        <v>0</v>
      </c>
      <c r="ER39" s="27">
        <f>IF($A39="",0,IF(Mitarbeiter!$G$37=FALSE,0,IF(AND(Mitarbeiter!$E$37&lt;&gt;"",ER$5+6&lt;Mitarbeiter!$E$37),0,IF(AND(Mitarbeiter!$F$37&lt;&gt;"",ER$5&gt;Mitarbeiter!$F$37),0,IF(Planung!ER39="",$C39,IF(ISNUMBER(Planung!ER39),Planung!ER39,IF(UPPER(Planung!ER39)="H",$C39/2,0)))))))</f>
        <v>0</v>
      </c>
      <c r="ES39" s="27">
        <f>IF($A39="",0,IF(Mitarbeiter!$G$37=FALSE,0,IF(AND(Mitarbeiter!$E$37&lt;&gt;"",ES$5+6&lt;Mitarbeiter!$E$37),0,IF(AND(Mitarbeiter!$F$37&lt;&gt;"",ES$5&gt;Mitarbeiter!$F$37),0,IF(Planung!ES39="",$C39,IF(ISNUMBER(Planung!ES39),Planung!ES39,IF(UPPER(Planung!ES39)="H",$C39/2,0)))))))</f>
        <v>0</v>
      </c>
      <c r="ET39" s="27">
        <f>IF($A39="",0,IF(Mitarbeiter!$G$37=FALSE,0,IF(AND(Mitarbeiter!$E$37&lt;&gt;"",ET$5+6&lt;Mitarbeiter!$E$37),0,IF(AND(Mitarbeiter!$F$37&lt;&gt;"",ET$5&gt;Mitarbeiter!$F$37),0,IF(Planung!ET39="",$C39,IF(ISNUMBER(Planung!ET39),Planung!ET39,IF(UPPER(Planung!ET39)="H",$C39/2,0)))))))</f>
        <v>0</v>
      </c>
      <c r="EU39" s="27">
        <f>IF($A39="",0,IF(Mitarbeiter!$G$37=FALSE,0,IF(AND(Mitarbeiter!$E$37&lt;&gt;"",EU$5+6&lt;Mitarbeiter!$E$37),0,IF(AND(Mitarbeiter!$F$37&lt;&gt;"",EU$5&gt;Mitarbeiter!$F$37),0,IF(Planung!EU39="",$C39,IF(ISNUMBER(Planung!EU39),Planung!EU39,IF(UPPER(Planung!EU39)="H",$C39/2,0)))))))</f>
        <v>0</v>
      </c>
      <c r="EV39" s="27">
        <f>IF($A39="",0,IF(Mitarbeiter!$G$37=FALSE,0,IF(AND(Mitarbeiter!$E$37&lt;&gt;"",EV$5+6&lt;Mitarbeiter!$E$37),0,IF(AND(Mitarbeiter!$F$37&lt;&gt;"",EV$5&gt;Mitarbeiter!$F$37),0,IF(Planung!EV39="",$C39,IF(ISNUMBER(Planung!EV39),Planung!EV39,IF(UPPER(Planung!EV39)="H",$C39/2,0)))))))</f>
        <v>0</v>
      </c>
      <c r="EW39" s="27">
        <f>IF($A39="",0,IF(Mitarbeiter!$G$37=FALSE,0,IF(AND(Mitarbeiter!$E$37&lt;&gt;"",EW$5+6&lt;Mitarbeiter!$E$37),0,IF(AND(Mitarbeiter!$F$37&lt;&gt;"",EW$5&gt;Mitarbeiter!$F$37),0,IF(Planung!EW39="",$C39,IF(ISNUMBER(Planung!EW39),Planung!EW39,IF(UPPER(Planung!EW39)="H",$C39/2,0)))))))</f>
        <v>0</v>
      </c>
      <c r="EX39" s="27">
        <f>IF($A39="",0,IF(Mitarbeiter!$G$37=FALSE,0,IF(AND(Mitarbeiter!$E$37&lt;&gt;"",EX$5+6&lt;Mitarbeiter!$E$37),0,IF(AND(Mitarbeiter!$F$37&lt;&gt;"",EX$5&gt;Mitarbeiter!$F$37),0,IF(Planung!EX39="",$C39,IF(ISNUMBER(Planung!EX39),Planung!EX39,IF(UPPER(Planung!EX39)="H",$C39/2,0)))))))</f>
        <v>0</v>
      </c>
      <c r="EY39" s="27">
        <f>IF($A39="",0,IF(Mitarbeiter!$G$37=FALSE,0,IF(AND(Mitarbeiter!$E$37&lt;&gt;"",EY$5+6&lt;Mitarbeiter!$E$37),0,IF(AND(Mitarbeiter!$F$37&lt;&gt;"",EY$5&gt;Mitarbeiter!$F$37),0,IF(Planung!EY39="",$C39,IF(ISNUMBER(Planung!EY39),Planung!EY39,IF(UPPER(Planung!EY39)="H",$C39/2,0)))))))</f>
        <v>0</v>
      </c>
      <c r="EZ39" s="27">
        <f>IF($A39="",0,IF(Mitarbeiter!$G$37=FALSE,0,IF(AND(Mitarbeiter!$E$37&lt;&gt;"",EZ$5+6&lt;Mitarbeiter!$E$37),0,IF(AND(Mitarbeiter!$F$37&lt;&gt;"",EZ$5&gt;Mitarbeiter!$F$37),0,IF(Planung!EZ39="",$C39,IF(ISNUMBER(Planung!EZ39),Planung!EZ39,IF(UPPER(Planung!EZ39)="H",$C39/2,0)))))))</f>
        <v>0</v>
      </c>
      <c r="FA39" s="27">
        <f>IF($A39="",0,IF(Mitarbeiter!$G$37=FALSE,0,IF(AND(Mitarbeiter!$E$37&lt;&gt;"",FA$5+6&lt;Mitarbeiter!$E$37),0,IF(AND(Mitarbeiter!$F$37&lt;&gt;"",FA$5&gt;Mitarbeiter!$F$37),0,IF(Planung!FA39="",$C39,IF(ISNUMBER(Planung!FA39),Planung!FA39,IF(UPPER(Planung!FA39)="H",$C39/2,0)))))))</f>
        <v>0</v>
      </c>
      <c r="FB39" s="27">
        <f>IF($A39="",0,IF(Mitarbeiter!$G$37=FALSE,0,IF(AND(Mitarbeiter!$E$37&lt;&gt;"",FB$5+6&lt;Mitarbeiter!$E$37),0,IF(AND(Mitarbeiter!$F$37&lt;&gt;"",FB$5&gt;Mitarbeiter!$F$37),0,IF(Planung!FB39="",$C39,IF(ISNUMBER(Planung!FB39),Planung!FB39,IF(UPPER(Planung!FB39)="H",$C39/2,0)))))))</f>
        <v>0</v>
      </c>
      <c r="FC39" s="27">
        <f>IF($A39="",0,IF(Mitarbeiter!$G$37=FALSE,0,IF(AND(Mitarbeiter!$E$37&lt;&gt;"",FC$5+6&lt;Mitarbeiter!$E$37),0,IF(AND(Mitarbeiter!$F$37&lt;&gt;"",FC$5&gt;Mitarbeiter!$F$37),0,IF(Planung!FC39="",$C39,IF(ISNUMBER(Planung!FC39),Planung!FC39,IF(UPPER(Planung!FC39)="H",$C39/2,0)))))))</f>
        <v>0</v>
      </c>
      <c r="FD39" s="27">
        <f>IF($A39="",0,IF(Mitarbeiter!$G$37=FALSE,0,IF(AND(Mitarbeiter!$E$37&lt;&gt;"",FD$5+6&lt;Mitarbeiter!$E$37),0,IF(AND(Mitarbeiter!$F$37&lt;&gt;"",FD$5&gt;Mitarbeiter!$F$37),0,IF(Planung!FD39="",$C39,IF(ISNUMBER(Planung!FD39),Planung!FD39,IF(UPPER(Planung!FD39)="H",$C39/2,0)))))))</f>
        <v>0</v>
      </c>
      <c r="FE39" s="27">
        <f>IF($A39="",0,IF(Mitarbeiter!$G$37=FALSE,0,IF(AND(Mitarbeiter!$E$37&lt;&gt;"",FE$5+6&lt;Mitarbeiter!$E$37),0,IF(AND(Mitarbeiter!$F$37&lt;&gt;"",FE$5&gt;Mitarbeiter!$F$37),0,IF(Planung!FE39="",$C39,IF(ISNUMBER(Planung!FE39),Planung!FE39,IF(UPPER(Planung!FE39)="H",$C39/2,0)))))))</f>
        <v>0</v>
      </c>
      <c r="FF39" s="27">
        <f>IF($A39="",0,IF(Mitarbeiter!$G$37=FALSE,0,IF(AND(Mitarbeiter!$E$37&lt;&gt;"",FF$5+6&lt;Mitarbeiter!$E$37),0,IF(AND(Mitarbeiter!$F$37&lt;&gt;"",FF$5&gt;Mitarbeiter!$F$37),0,IF(Planung!FF39="",$C39,IF(ISNUMBER(Planung!FF39),Planung!FF39,IF(UPPER(Planung!FF39)="H",$C39/2,0)))))))</f>
        <v>0</v>
      </c>
      <c r="FG39" s="27">
        <f>IF($A39="",0,IF(Mitarbeiter!$G$37=FALSE,0,IF(AND(Mitarbeiter!$E$37&lt;&gt;"",FG$5+6&lt;Mitarbeiter!$E$37),0,IF(AND(Mitarbeiter!$F$37&lt;&gt;"",FG$5&gt;Mitarbeiter!$F$37),0,IF(Planung!FG39="",$C39,IF(ISNUMBER(Planung!FG39),Planung!FG39,IF(UPPER(Planung!FG39)="H",$C39/2,0)))))))</f>
        <v>0</v>
      </c>
      <c r="FH39" s="27">
        <f>IF($A39="",0,IF(Mitarbeiter!$G$37=FALSE,0,IF(AND(Mitarbeiter!$E$37&lt;&gt;"",FH$5+6&lt;Mitarbeiter!$E$37),0,IF(AND(Mitarbeiter!$F$37&lt;&gt;"",FH$5&gt;Mitarbeiter!$F$37),0,IF(Planung!FH39="",$C39,IF(ISNUMBER(Planung!FH39),Planung!FH39,IF(UPPER(Planung!FH39)="H",$C39/2,0)))))))</f>
        <v>0</v>
      </c>
      <c r="FI39" s="27">
        <f>IF($A39="",0,IF(Mitarbeiter!$G$37=FALSE,0,IF(AND(Mitarbeiter!$E$37&lt;&gt;"",FI$5+6&lt;Mitarbeiter!$E$37),0,IF(AND(Mitarbeiter!$F$37&lt;&gt;"",FI$5&gt;Mitarbeiter!$F$37),0,IF(Planung!FI39="",$C39,IF(ISNUMBER(Planung!FI39),Planung!FI39,IF(UPPER(Planung!FI39)="H",$C39/2,0)))))))</f>
        <v>0</v>
      </c>
      <c r="FJ39" s="27">
        <f>IF($A39="",0,IF(Mitarbeiter!$G$37=FALSE,0,IF(AND(Mitarbeiter!$E$37&lt;&gt;"",FJ$5+6&lt;Mitarbeiter!$E$37),0,IF(AND(Mitarbeiter!$F$37&lt;&gt;"",FJ$5&gt;Mitarbeiter!$F$37),0,IF(Planung!FJ39="",$C39,IF(ISNUMBER(Planung!FJ39),Planung!FJ39,IF(UPPER(Planung!FJ39)="H",$C39/2,0)))))))</f>
        <v>0</v>
      </c>
      <c r="FK39" s="27">
        <f>IF($A39="",0,IF(Mitarbeiter!$G$37=FALSE,0,IF(AND(Mitarbeiter!$E$37&lt;&gt;"",FK$5+6&lt;Mitarbeiter!$E$37),0,IF(AND(Mitarbeiter!$F$37&lt;&gt;"",FK$5&gt;Mitarbeiter!$F$37),0,IF(Planung!FK39="",$C39,IF(ISNUMBER(Planung!FK39),Planung!FK39,IF(UPPER(Planung!FK39)="H",$C39/2,0)))))))</f>
        <v>0</v>
      </c>
      <c r="FL39" s="27">
        <f>IF($A39="",0,IF(Mitarbeiter!$G$37=FALSE,0,IF(AND(Mitarbeiter!$E$37&lt;&gt;"",FL$5+6&lt;Mitarbeiter!$E$37),0,IF(AND(Mitarbeiter!$F$37&lt;&gt;"",FL$5&gt;Mitarbeiter!$F$37),0,IF(Planung!FL39="",$C39,IF(ISNUMBER(Planung!FL39),Planung!FL39,IF(UPPER(Planung!FL39)="H",$C39/2,0)))))))</f>
        <v>0</v>
      </c>
      <c r="FM39" s="27">
        <f>IF($A39="",0,IF(Mitarbeiter!$G$37=FALSE,0,IF(AND(Mitarbeiter!$E$37&lt;&gt;"",FM$5+6&lt;Mitarbeiter!$E$37),0,IF(AND(Mitarbeiter!$F$37&lt;&gt;"",FM$5&gt;Mitarbeiter!$F$37),0,IF(Planung!FM39="",$C39,IF(ISNUMBER(Planung!FM39),Planung!FM39,IF(UPPER(Planung!FM39)="H",$C39/2,0)))))))</f>
        <v>0</v>
      </c>
      <c r="FN39" s="27">
        <f>IF($A39="",0,IF(Mitarbeiter!$G$37=FALSE,0,IF(AND(Mitarbeiter!$E$37&lt;&gt;"",FN$5+6&lt;Mitarbeiter!$E$37),0,IF(AND(Mitarbeiter!$F$37&lt;&gt;"",FN$5&gt;Mitarbeiter!$F$37),0,IF(Planung!FN39="",$C39,IF(ISNUMBER(Planung!FN39),Planung!FN39,IF(UPPER(Planung!FN39)="H",$C39/2,0)))))))</f>
        <v>0</v>
      </c>
      <c r="FO39" s="27">
        <f>IF($A39="",0,IF(Mitarbeiter!$G$37=FALSE,0,IF(AND(Mitarbeiter!$E$37&lt;&gt;"",FO$5+6&lt;Mitarbeiter!$E$37),0,IF(AND(Mitarbeiter!$F$37&lt;&gt;"",FO$5&gt;Mitarbeiter!$F$37),0,IF(Planung!FO39="",$C39,IF(ISNUMBER(Planung!FO39),Planung!FO39,IF(UPPER(Planung!FO39)="H",$C39/2,0)))))))</f>
        <v>0</v>
      </c>
      <c r="FP39" s="27">
        <f>IF($A39="",0,IF(Mitarbeiter!$G$37=FALSE,0,IF(AND(Mitarbeiter!$E$37&lt;&gt;"",FP$5+6&lt;Mitarbeiter!$E$37),0,IF(AND(Mitarbeiter!$F$37&lt;&gt;"",FP$5&gt;Mitarbeiter!$F$37),0,IF(Planung!FP39="",$C39,IF(ISNUMBER(Planung!FP39),Planung!FP39,IF(UPPER(Planung!FP39)="H",$C39/2,0)))))))</f>
        <v>0</v>
      </c>
      <c r="FQ39" s="27">
        <f>IF($A39="",0,IF(Mitarbeiter!$G$37=FALSE,0,IF(AND(Mitarbeiter!$E$37&lt;&gt;"",FQ$5+6&lt;Mitarbeiter!$E$37),0,IF(AND(Mitarbeiter!$F$37&lt;&gt;"",FQ$5&gt;Mitarbeiter!$F$37),0,IF(Planung!FQ39="",$C39,IF(ISNUMBER(Planung!FQ39),Planung!FQ39,IF(UPPER(Planung!FQ39)="H",$C39/2,0)))))))</f>
        <v>0</v>
      </c>
      <c r="FR39" s="27">
        <f>IF($A39="",0,IF(Mitarbeiter!$G$37=FALSE,0,IF(AND(Mitarbeiter!$E$37&lt;&gt;"",FR$5+6&lt;Mitarbeiter!$E$37),0,IF(AND(Mitarbeiter!$F$37&lt;&gt;"",FR$5&gt;Mitarbeiter!$F$37),0,IF(Planung!FR39="",$C39,IF(ISNUMBER(Planung!FR39),Planung!FR39,IF(UPPER(Planung!FR39)="H",$C39/2,0)))))))</f>
        <v>0</v>
      </c>
      <c r="FS39" s="27">
        <f>IF($A39="",0,IF(Mitarbeiter!$G$37=FALSE,0,IF(AND(Mitarbeiter!$E$37&lt;&gt;"",FS$5+6&lt;Mitarbeiter!$E$37),0,IF(AND(Mitarbeiter!$F$37&lt;&gt;"",FS$5&gt;Mitarbeiter!$F$37),0,IF(Planung!FS39="",$C39,IF(ISNUMBER(Planung!FS39),Planung!FS39,IF(UPPER(Planung!FS39)="H",$C39/2,0)))))))</f>
        <v>0</v>
      </c>
      <c r="FT39" s="27">
        <f>IF($A39="",0,IF(Mitarbeiter!$G$37=FALSE,0,IF(AND(Mitarbeiter!$E$37&lt;&gt;"",FT$5+6&lt;Mitarbeiter!$E$37),0,IF(AND(Mitarbeiter!$F$37&lt;&gt;"",FT$5&gt;Mitarbeiter!$F$37),0,IF(Planung!FT39="",$C39,IF(ISNUMBER(Planung!FT39),Planung!FT39,IF(UPPER(Planung!FT39)="H",$C39/2,0)))))))</f>
        <v>0</v>
      </c>
      <c r="FU39" s="27">
        <f>IF($A39="",0,IF(Mitarbeiter!$G$37=FALSE,0,IF(AND(Mitarbeiter!$E$37&lt;&gt;"",FU$5+6&lt;Mitarbeiter!$E$37),0,IF(AND(Mitarbeiter!$F$37&lt;&gt;"",FU$5&gt;Mitarbeiter!$F$37),0,IF(Planung!FU39="",$C39,IF(ISNUMBER(Planung!FU39),Planung!FU39,IF(UPPER(Planung!FU39)="H",$C39/2,0)))))))</f>
        <v>0</v>
      </c>
      <c r="FV39" s="27">
        <f>IF($A39="",0,IF(Mitarbeiter!$G$37=FALSE,0,IF(AND(Mitarbeiter!$E$37&lt;&gt;"",FV$5+6&lt;Mitarbeiter!$E$37),0,IF(AND(Mitarbeiter!$F$37&lt;&gt;"",FV$5&gt;Mitarbeiter!$F$37),0,IF(Planung!FV39="",$C39,IF(ISNUMBER(Planung!FV39),Planung!FV39,IF(UPPER(Planung!FV39)="H",$C39/2,0)))))))</f>
        <v>0</v>
      </c>
      <c r="FW39" s="27">
        <f>IF($A39="",0,IF(Mitarbeiter!$G$37=FALSE,0,IF(AND(Mitarbeiter!$E$37&lt;&gt;"",FW$5+6&lt;Mitarbeiter!$E$37),0,IF(AND(Mitarbeiter!$F$37&lt;&gt;"",FW$5&gt;Mitarbeiter!$F$37),0,IF(Planung!FW39="",$C39,IF(ISNUMBER(Planung!FW39),Planung!FW39,IF(UPPER(Planung!FW39)="H",$C39/2,0)))))))</f>
        <v>0</v>
      </c>
      <c r="FX39" s="27">
        <f>IF($A39="",0,IF(Mitarbeiter!$G$37=FALSE,0,IF(AND(Mitarbeiter!$E$37&lt;&gt;"",FX$5+6&lt;Mitarbeiter!$E$37),0,IF(AND(Mitarbeiter!$F$37&lt;&gt;"",FX$5&gt;Mitarbeiter!$F$37),0,IF(Planung!FX39="",$C39,IF(ISNUMBER(Planung!FX39),Planung!FX39,IF(UPPER(Planung!FX39)="H",$C39/2,0)))))))</f>
        <v>0</v>
      </c>
      <c r="FY39" s="27">
        <f>IF($A39="",0,IF(Mitarbeiter!$G$37=FALSE,0,IF(AND(Mitarbeiter!$E$37&lt;&gt;"",FY$5+6&lt;Mitarbeiter!$E$37),0,IF(AND(Mitarbeiter!$F$37&lt;&gt;"",FY$5&gt;Mitarbeiter!$F$37),0,IF(Planung!FY39="",$C39,IF(ISNUMBER(Planung!FY39),Planung!FY39,IF(UPPER(Planung!FY39)="H",$C39/2,0)))))))</f>
        <v>0</v>
      </c>
      <c r="FZ39" s="27">
        <f>IF($A39="",0,IF(Mitarbeiter!$G$37=FALSE,0,IF(AND(Mitarbeiter!$E$37&lt;&gt;"",FZ$5+6&lt;Mitarbeiter!$E$37),0,IF(AND(Mitarbeiter!$F$37&lt;&gt;"",FZ$5&gt;Mitarbeiter!$F$37),0,IF(Planung!FZ39="",$C39,IF(ISNUMBER(Planung!FZ39),Planung!FZ39,IF(UPPER(Planung!FZ39)="H",$C39/2,0)))))))</f>
        <v>0</v>
      </c>
      <c r="GA39" s="27">
        <f>IF($A39="",0,IF(Mitarbeiter!$G$37=FALSE,0,IF(AND(Mitarbeiter!$E$37&lt;&gt;"",GA$5+6&lt;Mitarbeiter!$E$37),0,IF(AND(Mitarbeiter!$F$37&lt;&gt;"",GA$5&gt;Mitarbeiter!$F$37),0,IF(Planung!GA39="",$C39,IF(ISNUMBER(Planung!GA39),Planung!GA39,IF(UPPER(Planung!GA39)="H",$C39/2,0)))))))</f>
        <v>0</v>
      </c>
      <c r="GB39" s="27">
        <f>IF($A39="",0,IF(Mitarbeiter!$G$37=FALSE,0,IF(AND(Mitarbeiter!$E$37&lt;&gt;"",GB$5+6&lt;Mitarbeiter!$E$37),0,IF(AND(Mitarbeiter!$F$37&lt;&gt;"",GB$5&gt;Mitarbeiter!$F$37),0,IF(Planung!GB39="",$C39,IF(ISNUMBER(Planung!GB39),Planung!GB39,IF(UPPER(Planung!GB39)="H",$C39/2,0)))))))</f>
        <v>0</v>
      </c>
      <c r="GC39" s="27">
        <f>IF($A39="",0,IF(Mitarbeiter!$G$37=FALSE,0,IF(AND(Mitarbeiter!$E$37&lt;&gt;"",GC$5+6&lt;Mitarbeiter!$E$37),0,IF(AND(Mitarbeiter!$F$37&lt;&gt;"",GC$5&gt;Mitarbeiter!$F$37),0,IF(Planung!GC39="",$C39,IF(ISNUMBER(Planung!GC39),Planung!GC39,IF(UPPER(Planung!GC39)="H",$C39/2,0)))))))</f>
        <v>0</v>
      </c>
      <c r="GD39" s="27">
        <f>IF($A39="",0,IF(Mitarbeiter!$G$37=FALSE,0,IF(AND(Mitarbeiter!$E$37&lt;&gt;"",GD$5+6&lt;Mitarbeiter!$E$37),0,IF(AND(Mitarbeiter!$F$37&lt;&gt;"",GD$5&gt;Mitarbeiter!$F$37),0,IF(Planung!GD39="",$C39,IF(ISNUMBER(Planung!GD39),Planung!GD39,IF(UPPER(Planung!GD39)="H",$C39/2,0)))))))</f>
        <v>0</v>
      </c>
      <c r="GE39" s="27">
        <f>IF($A39="",0,IF(Mitarbeiter!$G$37=FALSE,0,IF(AND(Mitarbeiter!$E$37&lt;&gt;"",GE$5+6&lt;Mitarbeiter!$E$37),0,IF(AND(Mitarbeiter!$F$37&lt;&gt;"",GE$5&gt;Mitarbeiter!$F$37),0,IF(Planung!GE39="",$C39,IF(ISNUMBER(Planung!GE39),Planung!GE39,IF(UPPER(Planung!GE39)="H",$C39/2,0)))))))</f>
        <v>0</v>
      </c>
      <c r="GF39" s="27">
        <f>IF($A39="",0,IF(Mitarbeiter!$G$37=FALSE,0,IF(AND(Mitarbeiter!$E$37&lt;&gt;"",GF$5+6&lt;Mitarbeiter!$E$37),0,IF(AND(Mitarbeiter!$F$37&lt;&gt;"",GF$5&gt;Mitarbeiter!$F$37),0,IF(Planung!GF39="",$C39,IF(ISNUMBER(Planung!GF39),Planung!GF39,IF(UPPER(Planung!GF39)="H",$C39/2,0)))))))</f>
        <v>0</v>
      </c>
      <c r="GG39" s="27">
        <f>IF($A39="",0,IF(Mitarbeiter!$G$37=FALSE,0,IF(AND(Mitarbeiter!$E$37&lt;&gt;"",GG$5+6&lt;Mitarbeiter!$E$37),0,IF(AND(Mitarbeiter!$F$37&lt;&gt;"",GG$5&gt;Mitarbeiter!$F$37),0,IF(Planung!GG39="",$C39,IF(ISNUMBER(Planung!GG39),Planung!GG39,IF(UPPER(Planung!GG39)="H",$C39/2,0)))))))</f>
        <v>0</v>
      </c>
      <c r="GH39" s="27">
        <f>IF($A39="",0,IF(Mitarbeiter!$G$37=FALSE,0,IF(AND(Mitarbeiter!$E$37&lt;&gt;"",GH$5+6&lt;Mitarbeiter!$E$37),0,IF(AND(Mitarbeiter!$F$37&lt;&gt;"",GH$5&gt;Mitarbeiter!$F$37),0,IF(Planung!GH39="",$C39,IF(ISNUMBER(Planung!GH39),Planung!GH39,IF(UPPER(Planung!GH39)="H",$C39/2,0)))))))</f>
        <v>0</v>
      </c>
      <c r="GI39" s="27">
        <f>IF($A39="",0,IF(Mitarbeiter!$G$37=FALSE,0,IF(AND(Mitarbeiter!$E$37&lt;&gt;"",GI$5+6&lt;Mitarbeiter!$E$37),0,IF(AND(Mitarbeiter!$F$37&lt;&gt;"",GI$5&gt;Mitarbeiter!$F$37),0,IF(Planung!GI39="",$C39,IF(ISNUMBER(Planung!GI39),Planung!GI39,IF(UPPER(Planung!GI39)="H",$C39/2,0)))))))</f>
        <v>0</v>
      </c>
      <c r="GJ39" s="27">
        <f>IF($A39="",0,IF(Mitarbeiter!$G$37=FALSE,0,IF(AND(Mitarbeiter!$E$37&lt;&gt;"",GJ$5+6&lt;Mitarbeiter!$E$37),0,IF(AND(Mitarbeiter!$F$37&lt;&gt;"",GJ$5&gt;Mitarbeiter!$F$37),0,IF(Planung!GJ39="",$C39,IF(ISNUMBER(Planung!GJ39),Planung!GJ39,IF(UPPER(Planung!GJ39)="H",$C39/2,0)))))))</f>
        <v>0</v>
      </c>
      <c r="GK39" s="27">
        <f>IF($A39="",0,IF(Mitarbeiter!$G$37=FALSE,0,IF(AND(Mitarbeiter!$E$37&lt;&gt;"",GK$5+6&lt;Mitarbeiter!$E$37),0,IF(AND(Mitarbeiter!$F$37&lt;&gt;"",GK$5&gt;Mitarbeiter!$F$37),0,IF(Planung!GK39="",$C39,IF(ISNUMBER(Planung!GK39),Planung!GK39,IF(UPPER(Planung!GK39)="H",$C39/2,0)))))))</f>
        <v>0</v>
      </c>
      <c r="GL39" s="27">
        <f>IF($A39="",0,IF(Mitarbeiter!$G$37=FALSE,0,IF(AND(Mitarbeiter!$E$37&lt;&gt;"",GL$5+6&lt;Mitarbeiter!$E$37),0,IF(AND(Mitarbeiter!$F$37&lt;&gt;"",GL$5&gt;Mitarbeiter!$F$37),0,IF(Planung!GL39="",$C39,IF(ISNUMBER(Planung!GL39),Planung!GL39,IF(UPPER(Planung!GL39)="H",$C39/2,0)))))))</f>
        <v>0</v>
      </c>
      <c r="GM39" s="27">
        <f>IF($A39="",0,IF(Mitarbeiter!$G$37=FALSE,0,IF(AND(Mitarbeiter!$E$37&lt;&gt;"",GM$5+6&lt;Mitarbeiter!$E$37),0,IF(AND(Mitarbeiter!$F$37&lt;&gt;"",GM$5&gt;Mitarbeiter!$F$37),0,IF(Planung!GM39="",$C39,IF(ISNUMBER(Planung!GM39),Planung!GM39,IF(UPPER(Planung!GM39)="H",$C39/2,0)))))))</f>
        <v>0</v>
      </c>
      <c r="GN39" s="27">
        <f>IF($A39="",0,IF(Mitarbeiter!$G$37=FALSE,0,IF(AND(Mitarbeiter!$E$37&lt;&gt;"",GN$5+6&lt;Mitarbeiter!$E$37),0,IF(AND(Mitarbeiter!$F$37&lt;&gt;"",GN$5&gt;Mitarbeiter!$F$37),0,IF(Planung!GN39="",$C39,IF(ISNUMBER(Planung!GN39),Planung!GN39,IF(UPPER(Planung!GN39)="H",$C39/2,0)))))))</f>
        <v>0</v>
      </c>
      <c r="GO39" s="27">
        <f>IF($A39="",0,IF(Mitarbeiter!$G$37=FALSE,0,IF(AND(Mitarbeiter!$E$37&lt;&gt;"",GO$5+6&lt;Mitarbeiter!$E$37),0,IF(AND(Mitarbeiter!$F$37&lt;&gt;"",GO$5&gt;Mitarbeiter!$F$37),0,IF(Planung!GO39="",$C39,IF(ISNUMBER(Planung!GO39),Planung!GO39,IF(UPPER(Planung!GO39)="H",$C39/2,0)))))))</f>
        <v>0</v>
      </c>
      <c r="GP39" s="27">
        <f>IF($A39="",0,IF(Mitarbeiter!$G$37=FALSE,0,IF(AND(Mitarbeiter!$E$37&lt;&gt;"",GP$5+6&lt;Mitarbeiter!$E$37),0,IF(AND(Mitarbeiter!$F$37&lt;&gt;"",GP$5&gt;Mitarbeiter!$F$37),0,IF(Planung!GP39="",$C39,IF(ISNUMBER(Planung!GP39),Planung!GP39,IF(UPPER(Planung!GP39)="H",$C39/2,0)))))))</f>
        <v>0</v>
      </c>
      <c r="GQ39" s="27">
        <f>IF($A39="",0,IF(Mitarbeiter!$G$37=FALSE,0,IF(AND(Mitarbeiter!$E$37&lt;&gt;"",GQ$5+6&lt;Mitarbeiter!$E$37),0,IF(AND(Mitarbeiter!$F$37&lt;&gt;"",GQ$5&gt;Mitarbeiter!$F$37),0,IF(Planung!GQ39="",$C39,IF(ISNUMBER(Planung!GQ39),Planung!GQ39,IF(UPPER(Planung!GQ39)="H",$C39/2,0)))))))</f>
        <v>0</v>
      </c>
      <c r="GR39" s="27">
        <f>IF($A39="",0,IF(Mitarbeiter!$G$37=FALSE,0,IF(AND(Mitarbeiter!$E$37&lt;&gt;"",GR$5+6&lt;Mitarbeiter!$E$37),0,IF(AND(Mitarbeiter!$F$37&lt;&gt;"",GR$5&gt;Mitarbeiter!$F$37),0,IF(Planung!GR39="",$C39,IF(ISNUMBER(Planung!GR39),Planung!GR39,IF(UPPER(Planung!GR39)="H",$C39/2,0)))))))</f>
        <v>0</v>
      </c>
      <c r="GS39" s="27">
        <f>IF($A39="",0,IF(Mitarbeiter!$G$37=FALSE,0,IF(AND(Mitarbeiter!$E$37&lt;&gt;"",GS$5+6&lt;Mitarbeiter!$E$37),0,IF(AND(Mitarbeiter!$F$37&lt;&gt;"",GS$5&gt;Mitarbeiter!$F$37),0,IF(Planung!GS39="",$C39,IF(ISNUMBER(Planung!GS39),Planung!GS39,IF(UPPER(Planung!GS39)="H",$C39/2,0)))))))</f>
        <v>0</v>
      </c>
      <c r="GT39" s="27">
        <f>IF($A39="",0,IF(Mitarbeiter!$G$37=FALSE,0,IF(AND(Mitarbeiter!$E$37&lt;&gt;"",GT$5+6&lt;Mitarbeiter!$E$37),0,IF(AND(Mitarbeiter!$F$37&lt;&gt;"",GT$5&gt;Mitarbeiter!$F$37),0,IF(Planung!GT39="",$C39,IF(ISNUMBER(Planung!GT39),Planung!GT39,IF(UPPER(Planung!GT39)="H",$C39/2,0)))))))</f>
        <v>0</v>
      </c>
      <c r="GU39" s="27">
        <f>IF($A39="",0,IF(Mitarbeiter!$G$37=FALSE,0,IF(AND(Mitarbeiter!$E$37&lt;&gt;"",GU$5+6&lt;Mitarbeiter!$E$37),0,IF(AND(Mitarbeiter!$F$37&lt;&gt;"",GU$5&gt;Mitarbeiter!$F$37),0,IF(Planung!GU39="",$C39,IF(ISNUMBER(Planung!GU39),Planung!GU39,IF(UPPER(Planung!GU39)="H",$C39/2,0)))))))</f>
        <v>0</v>
      </c>
      <c r="GV39" s="27">
        <f>IF($A39="",0,IF(Mitarbeiter!$G$37=FALSE,0,IF(AND(Mitarbeiter!$E$37&lt;&gt;"",GV$5+6&lt;Mitarbeiter!$E$37),0,IF(AND(Mitarbeiter!$F$37&lt;&gt;"",GV$5&gt;Mitarbeiter!$F$37),0,IF(Planung!GV39="",$C39,IF(ISNUMBER(Planung!GV39),Planung!GV39,IF(UPPER(Planung!GV39)="H",$C39/2,0)))))))</f>
        <v>0</v>
      </c>
      <c r="GW39" s="27">
        <f>IF($A39="",0,IF(Mitarbeiter!$G$37=FALSE,0,IF(AND(Mitarbeiter!$E$37&lt;&gt;"",GW$5+6&lt;Mitarbeiter!$E$37),0,IF(AND(Mitarbeiter!$F$37&lt;&gt;"",GW$5&gt;Mitarbeiter!$F$37),0,IF(Planung!GW39="",$C39,IF(ISNUMBER(Planung!GW39),Planung!GW39,IF(UPPER(Planung!GW39)="H",$C39/2,0)))))))</f>
        <v>0</v>
      </c>
      <c r="GX39" s="27">
        <f>IF($A39="",0,IF(Mitarbeiter!$G$37=FALSE,0,IF(AND(Mitarbeiter!$E$37&lt;&gt;"",GX$5+6&lt;Mitarbeiter!$E$37),0,IF(AND(Mitarbeiter!$F$37&lt;&gt;"",GX$5&gt;Mitarbeiter!$F$37),0,IF(Planung!GX39="",$C39,IF(ISNUMBER(Planung!GX39),Planung!GX39,IF(UPPER(Planung!GX39)="H",$C39/2,0)))))))</f>
        <v>0</v>
      </c>
      <c r="GY39" s="27">
        <f>IF($A39="",0,IF(Mitarbeiter!$G$37=FALSE,0,IF(AND(Mitarbeiter!$E$37&lt;&gt;"",GY$5+6&lt;Mitarbeiter!$E$37),0,IF(AND(Mitarbeiter!$F$37&lt;&gt;"",GY$5&gt;Mitarbeiter!$F$37),0,IF(Planung!GY39="",$C39,IF(ISNUMBER(Planung!GY39),Planung!GY39,IF(UPPER(Planung!GY39)="H",$C39/2,0)))))))</f>
        <v>0</v>
      </c>
      <c r="GZ39" s="27">
        <f>IF($A39="",0,IF(Mitarbeiter!$G$37=FALSE,0,IF(AND(Mitarbeiter!$E$37&lt;&gt;"",GZ$5+6&lt;Mitarbeiter!$E$37),0,IF(AND(Mitarbeiter!$F$37&lt;&gt;"",GZ$5&gt;Mitarbeiter!$F$37),0,IF(Planung!GZ39="",$C39,IF(ISNUMBER(Planung!GZ39),Planung!GZ39,IF(UPPER(Planung!GZ39)="H",$C39/2,0)))))))</f>
        <v>0</v>
      </c>
      <c r="HA39" s="27">
        <f>IF($A39="",0,IF(Mitarbeiter!$G$37=FALSE,0,IF(AND(Mitarbeiter!$E$37&lt;&gt;"",HA$5+6&lt;Mitarbeiter!$E$37),0,IF(AND(Mitarbeiter!$F$37&lt;&gt;"",HA$5&gt;Mitarbeiter!$F$37),0,IF(Planung!HA39="",$C39,IF(ISNUMBER(Planung!HA39),Planung!HA39,IF(UPPER(Planung!HA39)="H",$C39/2,0)))))))</f>
        <v>0</v>
      </c>
      <c r="HB39" s="27">
        <f>IF($A39="",0,IF(Mitarbeiter!$G$37=FALSE,0,IF(AND(Mitarbeiter!$E$37&lt;&gt;"",HB$5+6&lt;Mitarbeiter!$E$37),0,IF(AND(Mitarbeiter!$F$37&lt;&gt;"",HB$5&gt;Mitarbeiter!$F$37),0,IF(Planung!HB39="",$C39,IF(ISNUMBER(Planung!HB39),Planung!HB39,IF(UPPER(Planung!HB39)="H",$C39/2,0)))))))</f>
        <v>0</v>
      </c>
      <c r="HC39" s="27">
        <f>IF($A39="",0,IF(Mitarbeiter!$G$37=FALSE,0,IF(AND(Mitarbeiter!$E$37&lt;&gt;"",HC$5+6&lt;Mitarbeiter!$E$37),0,IF(AND(Mitarbeiter!$F$37&lt;&gt;"",HC$5&gt;Mitarbeiter!$F$37),0,IF(Planung!HC39="",$C39,IF(ISNUMBER(Planung!HC39),Planung!HC39,IF(UPPER(Planung!HC39)="H",$C39/2,0)))))))</f>
        <v>0</v>
      </c>
      <c r="HD39" s="27">
        <f>IF($A39="",0,IF(Mitarbeiter!$G$37=FALSE,0,IF(AND(Mitarbeiter!$E$37&lt;&gt;"",HD$5+6&lt;Mitarbeiter!$E$37),0,IF(AND(Mitarbeiter!$F$37&lt;&gt;"",HD$5&gt;Mitarbeiter!$F$37),0,IF(Planung!HD39="",$C39,IF(ISNUMBER(Planung!HD39),Planung!HD39,IF(UPPER(Planung!HD39)="H",$C39/2,0)))))))</f>
        <v>0</v>
      </c>
      <c r="HE39" s="27">
        <f>IF($A39="",0,IF(Mitarbeiter!$G$37=FALSE,0,IF(AND(Mitarbeiter!$E$37&lt;&gt;"",HE$5+6&lt;Mitarbeiter!$E$37),0,IF(AND(Mitarbeiter!$F$37&lt;&gt;"",HE$5&gt;Mitarbeiter!$F$37),0,IF(Planung!HE39="",$C39,IF(ISNUMBER(Planung!HE39),Planung!HE39,IF(UPPER(Planung!HE39)="H",$C39/2,0)))))))</f>
        <v>0</v>
      </c>
      <c r="HF39" s="27">
        <f>IF($A39="",0,IF(Mitarbeiter!$G$37=FALSE,0,IF(AND(Mitarbeiter!$E$37&lt;&gt;"",HF$5+6&lt;Mitarbeiter!$E$37),0,IF(AND(Mitarbeiter!$F$37&lt;&gt;"",HF$5&gt;Mitarbeiter!$F$37),0,IF(Planung!HF39="",$C39,IF(ISNUMBER(Planung!HF39),Planung!HF39,IF(UPPER(Planung!HF39)="H",$C39/2,0)))))))</f>
        <v>0</v>
      </c>
      <c r="HG39" s="27">
        <f>IF($A39="",0,IF(Mitarbeiter!$G$37=FALSE,0,IF(AND(Mitarbeiter!$E$37&lt;&gt;"",HG$5+6&lt;Mitarbeiter!$E$37),0,IF(AND(Mitarbeiter!$F$37&lt;&gt;"",HG$5&gt;Mitarbeiter!$F$37),0,IF(Planung!HG39="",$C39,IF(ISNUMBER(Planung!HG39),Planung!HG39,IF(UPPER(Planung!HG39)="H",$C39/2,0)))))))</f>
        <v>0</v>
      </c>
      <c r="HH39" s="27">
        <f>IF($A39="",0,IF(Mitarbeiter!$G$37=FALSE,0,IF(AND(Mitarbeiter!$E$37&lt;&gt;"",HH$5+6&lt;Mitarbeiter!$E$37),0,IF(AND(Mitarbeiter!$F$37&lt;&gt;"",HH$5&gt;Mitarbeiter!$F$37),0,IF(Planung!HH39="",$C39,IF(ISNUMBER(Planung!HH39),Planung!HH39,IF(UPPER(Planung!HH39)="H",$C39/2,0)))))))</f>
        <v>0</v>
      </c>
      <c r="HI39" s="27">
        <f>IF($A39="",0,IF(Mitarbeiter!$G$37=FALSE,0,IF(AND(Mitarbeiter!$E$37&lt;&gt;"",HI$5+6&lt;Mitarbeiter!$E$37),0,IF(AND(Mitarbeiter!$F$37&lt;&gt;"",HI$5&gt;Mitarbeiter!$F$37),0,IF(Planung!HI39="",$C39,IF(ISNUMBER(Planung!HI39),Planung!HI39,IF(UPPER(Planung!HI39)="H",$C39/2,0)))))))</f>
        <v>0</v>
      </c>
      <c r="HJ39" s="27">
        <f>IF($A39="",0,IF(Mitarbeiter!$G$37=FALSE,0,IF(AND(Mitarbeiter!$E$37&lt;&gt;"",HJ$5+6&lt;Mitarbeiter!$E$37),0,IF(AND(Mitarbeiter!$F$37&lt;&gt;"",HJ$5&gt;Mitarbeiter!$F$37),0,IF(Planung!HJ39="",$C39,IF(ISNUMBER(Planung!HJ39),Planung!HJ39,IF(UPPER(Planung!HJ39)="H",$C39/2,0)))))))</f>
        <v>0</v>
      </c>
      <c r="HK39" s="27">
        <f>IF($A39="",0,IF(Mitarbeiter!$G$37=FALSE,0,IF(AND(Mitarbeiter!$E$37&lt;&gt;"",HK$5+6&lt;Mitarbeiter!$E$37),0,IF(AND(Mitarbeiter!$F$37&lt;&gt;"",HK$5&gt;Mitarbeiter!$F$37),0,IF(Planung!HK39="",$C39,IF(ISNUMBER(Planung!HK39),Planung!HK39,IF(UPPER(Planung!HK39)="H",$C39/2,0)))))))</f>
        <v>0</v>
      </c>
      <c r="HL39" s="27">
        <f>IF($A39="",0,IF(Mitarbeiter!$G$37=FALSE,0,IF(AND(Mitarbeiter!$E$37&lt;&gt;"",HL$5+6&lt;Mitarbeiter!$E$37),0,IF(AND(Mitarbeiter!$F$37&lt;&gt;"",HL$5&gt;Mitarbeiter!$F$37),0,IF(Planung!HL39="",$C39,IF(ISNUMBER(Planung!HL39),Planung!HL39,IF(UPPER(Planung!HL39)="H",$C39/2,0)))))))</f>
        <v>0</v>
      </c>
      <c r="HM39" s="27">
        <f>IF($A39="",0,IF(Mitarbeiter!$G$37=FALSE,0,IF(AND(Mitarbeiter!$E$37&lt;&gt;"",HM$5+6&lt;Mitarbeiter!$E$37),0,IF(AND(Mitarbeiter!$F$37&lt;&gt;"",HM$5&gt;Mitarbeiter!$F$37),0,IF(Planung!HM39="",$C39,IF(ISNUMBER(Planung!HM39),Planung!HM39,IF(UPPER(Planung!HM39)="H",$C39/2,0)))))))</f>
        <v>0</v>
      </c>
      <c r="HN39" s="27">
        <f>IF($A39="",0,IF(Mitarbeiter!$G$37=FALSE,0,IF(AND(Mitarbeiter!$E$37&lt;&gt;"",HN$5+6&lt;Mitarbeiter!$E$37),0,IF(AND(Mitarbeiter!$F$37&lt;&gt;"",HN$5&gt;Mitarbeiter!$F$37),0,IF(Planung!HN39="",$C39,IF(ISNUMBER(Planung!HN39),Planung!HN39,IF(UPPER(Planung!HN39)="H",$C39/2,0)))))))</f>
        <v>0</v>
      </c>
      <c r="HO39" s="27">
        <f>IF($A39="",0,IF(Mitarbeiter!$G$37=FALSE,0,IF(AND(Mitarbeiter!$E$37&lt;&gt;"",HO$5+6&lt;Mitarbeiter!$E$37),0,IF(AND(Mitarbeiter!$F$37&lt;&gt;"",HO$5&gt;Mitarbeiter!$F$37),0,IF(Planung!HO39="",$C39,IF(ISNUMBER(Planung!HO39),Planung!HO39,IF(UPPER(Planung!HO39)="H",$C39/2,0)))))))</f>
        <v>0</v>
      </c>
      <c r="HP39" s="27">
        <f>IF($A39="",0,IF(Mitarbeiter!$G$37=FALSE,0,IF(AND(Mitarbeiter!$E$37&lt;&gt;"",HP$5+6&lt;Mitarbeiter!$E$37),0,IF(AND(Mitarbeiter!$F$37&lt;&gt;"",HP$5&gt;Mitarbeiter!$F$37),0,IF(Planung!HP39="",$C39,IF(ISNUMBER(Planung!HP39),Planung!HP39,IF(UPPER(Planung!HP39)="H",$C39/2,0)))))))</f>
        <v>0</v>
      </c>
      <c r="HQ39" s="27">
        <f>IF($A39="",0,IF(Mitarbeiter!$G$37=FALSE,0,IF(AND(Mitarbeiter!$E$37&lt;&gt;"",HQ$5+6&lt;Mitarbeiter!$E$37),0,IF(AND(Mitarbeiter!$F$37&lt;&gt;"",HQ$5&gt;Mitarbeiter!$F$37),0,IF(Planung!HQ39="",$C39,IF(ISNUMBER(Planung!HQ39),Planung!HQ39,IF(UPPER(Planung!HQ39)="H",$C39/2,0)))))))</f>
        <v>0</v>
      </c>
      <c r="HR39" s="27">
        <f>IF($A39="",0,IF(Mitarbeiter!$G$37=FALSE,0,IF(AND(Mitarbeiter!$E$37&lt;&gt;"",HR$5+6&lt;Mitarbeiter!$E$37),0,IF(AND(Mitarbeiter!$F$37&lt;&gt;"",HR$5&gt;Mitarbeiter!$F$37),0,IF(Planung!HR39="",$C39,IF(ISNUMBER(Planung!HR39),Planung!HR39,IF(UPPER(Planung!HR39)="H",$C39/2,0)))))))</f>
        <v>0</v>
      </c>
      <c r="HS39" s="27">
        <f>IF($A39="",0,IF(Mitarbeiter!$G$37=FALSE,0,IF(AND(Mitarbeiter!$E$37&lt;&gt;"",HS$5+6&lt;Mitarbeiter!$E$37),0,IF(AND(Mitarbeiter!$F$37&lt;&gt;"",HS$5&gt;Mitarbeiter!$F$37),0,IF(Planung!HS39="",$C39,IF(ISNUMBER(Planung!HS39),Planung!HS39,IF(UPPER(Planung!HS39)="H",$C39/2,0)))))))</f>
        <v>0</v>
      </c>
      <c r="HT39" s="27">
        <f>IF($A39="",0,IF(Mitarbeiter!$G$37=FALSE,0,IF(AND(Mitarbeiter!$E$37&lt;&gt;"",HT$5+6&lt;Mitarbeiter!$E$37),0,IF(AND(Mitarbeiter!$F$37&lt;&gt;"",HT$5&gt;Mitarbeiter!$F$37),0,IF(Planung!HT39="",$C39,IF(ISNUMBER(Planung!HT39),Planung!HT39,IF(UPPER(Planung!HT39)="H",$C39/2,0)))))))</f>
        <v>0</v>
      </c>
      <c r="HU39" s="27">
        <f>IF($A39="",0,IF(Mitarbeiter!$G$37=FALSE,0,IF(AND(Mitarbeiter!$E$37&lt;&gt;"",HU$5+6&lt;Mitarbeiter!$E$37),0,IF(AND(Mitarbeiter!$F$37&lt;&gt;"",HU$5&gt;Mitarbeiter!$F$37),0,IF(Planung!HU39="",$C39,IF(ISNUMBER(Planung!HU39),Planung!HU39,IF(UPPER(Planung!HU39)="H",$C39/2,0)))))))</f>
        <v>0</v>
      </c>
      <c r="HV39" s="27">
        <f>IF($A39="",0,IF(Mitarbeiter!$G$37=FALSE,0,IF(AND(Mitarbeiter!$E$37&lt;&gt;"",HV$5+6&lt;Mitarbeiter!$E$37),0,IF(AND(Mitarbeiter!$F$37&lt;&gt;"",HV$5&gt;Mitarbeiter!$F$37),0,IF(Planung!HV39="",$C39,IF(ISNUMBER(Planung!HV39),Planung!HV39,IF(UPPER(Planung!HV39)="H",$C39/2,0)))))))</f>
        <v>0</v>
      </c>
      <c r="HW39" s="27">
        <f>IF($A39="",0,IF(Mitarbeiter!$G$37=FALSE,0,IF(AND(Mitarbeiter!$E$37&lt;&gt;"",HW$5+6&lt;Mitarbeiter!$E$37),0,IF(AND(Mitarbeiter!$F$37&lt;&gt;"",HW$5&gt;Mitarbeiter!$F$37),0,IF(Planung!HW39="",$C39,IF(ISNUMBER(Planung!HW39),Planung!HW39,IF(UPPER(Planung!HW39)="H",$C39/2,0)))))))</f>
        <v>0</v>
      </c>
      <c r="HX39" s="27">
        <f>IF($A39="",0,IF(Mitarbeiter!$G$37=FALSE,0,IF(AND(Mitarbeiter!$E$37&lt;&gt;"",HX$5+6&lt;Mitarbeiter!$E$37),0,IF(AND(Mitarbeiter!$F$37&lt;&gt;"",HX$5&gt;Mitarbeiter!$F$37),0,IF(Planung!HX39="",$C39,IF(ISNUMBER(Planung!HX39),Planung!HX39,IF(UPPER(Planung!HX39)="H",$C39/2,0)))))))</f>
        <v>0</v>
      </c>
      <c r="HY39" s="27">
        <f>IF($A39="",0,IF(Mitarbeiter!$G$37=FALSE,0,IF(AND(Mitarbeiter!$E$37&lt;&gt;"",HY$5+6&lt;Mitarbeiter!$E$37),0,IF(AND(Mitarbeiter!$F$37&lt;&gt;"",HY$5&gt;Mitarbeiter!$F$37),0,IF(Planung!HY39="",$C39,IF(ISNUMBER(Planung!HY39),Planung!HY39,IF(UPPER(Planung!HY39)="H",$C39/2,0)))))))</f>
        <v>0</v>
      </c>
      <c r="HZ39" s="27">
        <f>IF($A39="",0,IF(Mitarbeiter!$G$37=FALSE,0,IF(AND(Mitarbeiter!$E$37&lt;&gt;"",HZ$5+6&lt;Mitarbeiter!$E$37),0,IF(AND(Mitarbeiter!$F$37&lt;&gt;"",HZ$5&gt;Mitarbeiter!$F$37),0,IF(Planung!HZ39="",$C39,IF(ISNUMBER(Planung!HZ39),Planung!HZ39,IF(UPPER(Planung!HZ39)="H",$C39/2,0)))))))</f>
        <v>0</v>
      </c>
      <c r="IA39" s="27">
        <f>IF($A39="",0,IF(Mitarbeiter!$G$37=FALSE,0,IF(AND(Mitarbeiter!$E$37&lt;&gt;"",IA$5+6&lt;Mitarbeiter!$E$37),0,IF(AND(Mitarbeiter!$F$37&lt;&gt;"",IA$5&gt;Mitarbeiter!$F$37),0,IF(Planung!IA39="",$C39,IF(ISNUMBER(Planung!IA39),Planung!IA39,IF(UPPER(Planung!IA39)="H",$C39/2,0)))))))</f>
        <v>0</v>
      </c>
    </row>
    <row r="40" spans="1:235" x14ac:dyDescent="0.25">
      <c r="A40" s="7" t="str">
        <f>Planung!A40</f>
        <v/>
      </c>
      <c r="B40" s="7" t="str">
        <f>Planung!B40</f>
        <v/>
      </c>
      <c r="C40" s="27">
        <f>N(Mitarbeiter!$D$38)</f>
        <v>0</v>
      </c>
      <c r="D40" s="27">
        <f>IF($A40="",0,IF(Mitarbeiter!$G$38=FALSE,0,IF(AND(Mitarbeiter!$E$38&lt;&gt;"",D$5+6&lt;Mitarbeiter!$E$38),0,IF(AND(Mitarbeiter!$F$38&lt;&gt;"",D$5&gt;Mitarbeiter!$F$38),0,IF(Planung!D40="",$C40,IF(ISNUMBER(Planung!D40),Planung!D40,IF(UPPER(Planung!D40)="H",$C40/2,0)))))))</f>
        <v>0</v>
      </c>
      <c r="E40" s="27">
        <f>IF($A40="",0,IF(Mitarbeiter!$G$38=FALSE,0,IF(AND(Mitarbeiter!$E$38&lt;&gt;"",E$5+6&lt;Mitarbeiter!$E$38),0,IF(AND(Mitarbeiter!$F$38&lt;&gt;"",E$5&gt;Mitarbeiter!$F$38),0,IF(Planung!E40="",$C40,IF(ISNUMBER(Planung!E40),Planung!E40,IF(UPPER(Planung!E40)="H",$C40/2,0)))))))</f>
        <v>0</v>
      </c>
      <c r="F40" s="27">
        <f>IF($A40="",0,IF(Mitarbeiter!$G$38=FALSE,0,IF(AND(Mitarbeiter!$E$38&lt;&gt;"",F$5+6&lt;Mitarbeiter!$E$38),0,IF(AND(Mitarbeiter!$F$38&lt;&gt;"",F$5&gt;Mitarbeiter!$F$38),0,IF(Planung!F40="",$C40,IF(ISNUMBER(Planung!F40),Planung!F40,IF(UPPER(Planung!F40)="H",$C40/2,0)))))))</f>
        <v>0</v>
      </c>
      <c r="G40" s="27">
        <f>IF($A40="",0,IF(Mitarbeiter!$G$38=FALSE,0,IF(AND(Mitarbeiter!$E$38&lt;&gt;"",G$5+6&lt;Mitarbeiter!$E$38),0,IF(AND(Mitarbeiter!$F$38&lt;&gt;"",G$5&gt;Mitarbeiter!$F$38),0,IF(Planung!G40="",$C40,IF(ISNUMBER(Planung!G40),Planung!G40,IF(UPPER(Planung!G40)="H",$C40/2,0)))))))</f>
        <v>0</v>
      </c>
      <c r="H40" s="27">
        <f>IF($A40="",0,IF(Mitarbeiter!$G$38=FALSE,0,IF(AND(Mitarbeiter!$E$38&lt;&gt;"",H$5+6&lt;Mitarbeiter!$E$38),0,IF(AND(Mitarbeiter!$F$38&lt;&gt;"",H$5&gt;Mitarbeiter!$F$38),0,IF(Planung!H40="",$C40,IF(ISNUMBER(Planung!H40),Planung!H40,IF(UPPER(Planung!H40)="H",$C40/2,0)))))))</f>
        <v>0</v>
      </c>
      <c r="I40" s="27">
        <f>IF($A40="",0,IF(Mitarbeiter!$G$38=FALSE,0,IF(AND(Mitarbeiter!$E$38&lt;&gt;"",I$5+6&lt;Mitarbeiter!$E$38),0,IF(AND(Mitarbeiter!$F$38&lt;&gt;"",I$5&gt;Mitarbeiter!$F$38),0,IF(Planung!I40="",$C40,IF(ISNUMBER(Planung!I40),Planung!I40,IF(UPPER(Planung!I40)="H",$C40/2,0)))))))</f>
        <v>0</v>
      </c>
      <c r="J40" s="27">
        <f>IF($A40="",0,IF(Mitarbeiter!$G$38=FALSE,0,IF(AND(Mitarbeiter!$E$38&lt;&gt;"",J$5+6&lt;Mitarbeiter!$E$38),0,IF(AND(Mitarbeiter!$F$38&lt;&gt;"",J$5&gt;Mitarbeiter!$F$38),0,IF(Planung!J40="",$C40,IF(ISNUMBER(Planung!J40),Planung!J40,IF(UPPER(Planung!J40)="H",$C40/2,0)))))))</f>
        <v>0</v>
      </c>
      <c r="K40" s="27">
        <f>IF($A40="",0,IF(Mitarbeiter!$G$38=FALSE,0,IF(AND(Mitarbeiter!$E$38&lt;&gt;"",K$5+6&lt;Mitarbeiter!$E$38),0,IF(AND(Mitarbeiter!$F$38&lt;&gt;"",K$5&gt;Mitarbeiter!$F$38),0,IF(Planung!K40="",$C40,IF(ISNUMBER(Planung!K40),Planung!K40,IF(UPPER(Planung!K40)="H",$C40/2,0)))))))</f>
        <v>0</v>
      </c>
      <c r="L40" s="27">
        <f>IF($A40="",0,IF(Mitarbeiter!$G$38=FALSE,0,IF(AND(Mitarbeiter!$E$38&lt;&gt;"",L$5+6&lt;Mitarbeiter!$E$38),0,IF(AND(Mitarbeiter!$F$38&lt;&gt;"",L$5&gt;Mitarbeiter!$F$38),0,IF(Planung!L40="",$C40,IF(ISNUMBER(Planung!L40),Planung!L40,IF(UPPER(Planung!L40)="H",$C40/2,0)))))))</f>
        <v>0</v>
      </c>
      <c r="M40" s="27">
        <f>IF($A40="",0,IF(Mitarbeiter!$G$38=FALSE,0,IF(AND(Mitarbeiter!$E$38&lt;&gt;"",M$5+6&lt;Mitarbeiter!$E$38),0,IF(AND(Mitarbeiter!$F$38&lt;&gt;"",M$5&gt;Mitarbeiter!$F$38),0,IF(Planung!M40="",$C40,IF(ISNUMBER(Planung!M40),Planung!M40,IF(UPPER(Planung!M40)="H",$C40/2,0)))))))</f>
        <v>0</v>
      </c>
      <c r="N40" s="27">
        <f>IF($A40="",0,IF(Mitarbeiter!$G$38=FALSE,0,IF(AND(Mitarbeiter!$E$38&lt;&gt;"",N$5+6&lt;Mitarbeiter!$E$38),0,IF(AND(Mitarbeiter!$F$38&lt;&gt;"",N$5&gt;Mitarbeiter!$F$38),0,IF(Planung!N40="",$C40,IF(ISNUMBER(Planung!N40),Planung!N40,IF(UPPER(Planung!N40)="H",$C40/2,0)))))))</f>
        <v>0</v>
      </c>
      <c r="O40" s="27">
        <f>IF($A40="",0,IF(Mitarbeiter!$G$38=FALSE,0,IF(AND(Mitarbeiter!$E$38&lt;&gt;"",O$5+6&lt;Mitarbeiter!$E$38),0,IF(AND(Mitarbeiter!$F$38&lt;&gt;"",O$5&gt;Mitarbeiter!$F$38),0,IF(Planung!O40="",$C40,IF(ISNUMBER(Planung!O40),Planung!O40,IF(UPPER(Planung!O40)="H",$C40/2,0)))))))</f>
        <v>0</v>
      </c>
      <c r="P40" s="27">
        <f>IF($A40="",0,IF(Mitarbeiter!$G$38=FALSE,0,IF(AND(Mitarbeiter!$E$38&lt;&gt;"",P$5+6&lt;Mitarbeiter!$E$38),0,IF(AND(Mitarbeiter!$F$38&lt;&gt;"",P$5&gt;Mitarbeiter!$F$38),0,IF(Planung!P40="",$C40,IF(ISNUMBER(Planung!P40),Planung!P40,IF(UPPER(Planung!P40)="H",$C40/2,0)))))))</f>
        <v>0</v>
      </c>
      <c r="Q40" s="27">
        <f>IF($A40="",0,IF(Mitarbeiter!$G$38=FALSE,0,IF(AND(Mitarbeiter!$E$38&lt;&gt;"",Q$5+6&lt;Mitarbeiter!$E$38),0,IF(AND(Mitarbeiter!$F$38&lt;&gt;"",Q$5&gt;Mitarbeiter!$F$38),0,IF(Planung!Q40="",$C40,IF(ISNUMBER(Planung!Q40),Planung!Q40,IF(UPPER(Planung!Q40)="H",$C40/2,0)))))))</f>
        <v>0</v>
      </c>
      <c r="R40" s="27">
        <f>IF($A40="",0,IF(Mitarbeiter!$G$38=FALSE,0,IF(AND(Mitarbeiter!$E$38&lt;&gt;"",R$5+6&lt;Mitarbeiter!$E$38),0,IF(AND(Mitarbeiter!$F$38&lt;&gt;"",R$5&gt;Mitarbeiter!$F$38),0,IF(Planung!R40="",$C40,IF(ISNUMBER(Planung!R40),Planung!R40,IF(UPPER(Planung!R40)="H",$C40/2,0)))))))</f>
        <v>0</v>
      </c>
      <c r="S40" s="27">
        <f>IF($A40="",0,IF(Mitarbeiter!$G$38=FALSE,0,IF(AND(Mitarbeiter!$E$38&lt;&gt;"",S$5+6&lt;Mitarbeiter!$E$38),0,IF(AND(Mitarbeiter!$F$38&lt;&gt;"",S$5&gt;Mitarbeiter!$F$38),0,IF(Planung!S40="",$C40,IF(ISNUMBER(Planung!S40),Planung!S40,IF(UPPER(Planung!S40)="H",$C40/2,0)))))))</f>
        <v>0</v>
      </c>
      <c r="T40" s="27">
        <f>IF($A40="",0,IF(Mitarbeiter!$G$38=FALSE,0,IF(AND(Mitarbeiter!$E$38&lt;&gt;"",T$5+6&lt;Mitarbeiter!$E$38),0,IF(AND(Mitarbeiter!$F$38&lt;&gt;"",T$5&gt;Mitarbeiter!$F$38),0,IF(Planung!T40="",$C40,IF(ISNUMBER(Planung!T40),Planung!T40,IF(UPPER(Planung!T40)="H",$C40/2,0)))))))</f>
        <v>0</v>
      </c>
      <c r="U40" s="27">
        <f>IF($A40="",0,IF(Mitarbeiter!$G$38=FALSE,0,IF(AND(Mitarbeiter!$E$38&lt;&gt;"",U$5+6&lt;Mitarbeiter!$E$38),0,IF(AND(Mitarbeiter!$F$38&lt;&gt;"",U$5&gt;Mitarbeiter!$F$38),0,IF(Planung!U40="",$C40,IF(ISNUMBER(Planung!U40),Planung!U40,IF(UPPER(Planung!U40)="H",$C40/2,0)))))))</f>
        <v>0</v>
      </c>
      <c r="V40" s="27">
        <f>IF($A40="",0,IF(Mitarbeiter!$G$38=FALSE,0,IF(AND(Mitarbeiter!$E$38&lt;&gt;"",V$5+6&lt;Mitarbeiter!$E$38),0,IF(AND(Mitarbeiter!$F$38&lt;&gt;"",V$5&gt;Mitarbeiter!$F$38),0,IF(Planung!V40="",$C40,IF(ISNUMBER(Planung!V40),Planung!V40,IF(UPPER(Planung!V40)="H",$C40/2,0)))))))</f>
        <v>0</v>
      </c>
      <c r="W40" s="27">
        <f>IF($A40="",0,IF(Mitarbeiter!$G$38=FALSE,0,IF(AND(Mitarbeiter!$E$38&lt;&gt;"",W$5+6&lt;Mitarbeiter!$E$38),0,IF(AND(Mitarbeiter!$F$38&lt;&gt;"",W$5&gt;Mitarbeiter!$F$38),0,IF(Planung!W40="",$C40,IF(ISNUMBER(Planung!W40),Planung!W40,IF(UPPER(Planung!W40)="H",$C40/2,0)))))))</f>
        <v>0</v>
      </c>
      <c r="X40" s="27">
        <f>IF($A40="",0,IF(Mitarbeiter!$G$38=FALSE,0,IF(AND(Mitarbeiter!$E$38&lt;&gt;"",X$5+6&lt;Mitarbeiter!$E$38),0,IF(AND(Mitarbeiter!$F$38&lt;&gt;"",X$5&gt;Mitarbeiter!$F$38),0,IF(Planung!X40="",$C40,IF(ISNUMBER(Planung!X40),Planung!X40,IF(UPPER(Planung!X40)="H",$C40/2,0)))))))</f>
        <v>0</v>
      </c>
      <c r="Y40" s="27">
        <f>IF($A40="",0,IF(Mitarbeiter!$G$38=FALSE,0,IF(AND(Mitarbeiter!$E$38&lt;&gt;"",Y$5+6&lt;Mitarbeiter!$E$38),0,IF(AND(Mitarbeiter!$F$38&lt;&gt;"",Y$5&gt;Mitarbeiter!$F$38),0,IF(Planung!Y40="",$C40,IF(ISNUMBER(Planung!Y40),Planung!Y40,IF(UPPER(Planung!Y40)="H",$C40/2,0)))))))</f>
        <v>0</v>
      </c>
      <c r="Z40" s="27">
        <f>IF($A40="",0,IF(Mitarbeiter!$G$38=FALSE,0,IF(AND(Mitarbeiter!$E$38&lt;&gt;"",Z$5+6&lt;Mitarbeiter!$E$38),0,IF(AND(Mitarbeiter!$F$38&lt;&gt;"",Z$5&gt;Mitarbeiter!$F$38),0,IF(Planung!Z40="",$C40,IF(ISNUMBER(Planung!Z40),Planung!Z40,IF(UPPER(Planung!Z40)="H",$C40/2,0)))))))</f>
        <v>0</v>
      </c>
      <c r="AA40" s="27">
        <f>IF($A40="",0,IF(Mitarbeiter!$G$38=FALSE,0,IF(AND(Mitarbeiter!$E$38&lt;&gt;"",AA$5+6&lt;Mitarbeiter!$E$38),0,IF(AND(Mitarbeiter!$F$38&lt;&gt;"",AA$5&gt;Mitarbeiter!$F$38),0,IF(Planung!AA40="",$C40,IF(ISNUMBER(Planung!AA40),Planung!AA40,IF(UPPER(Planung!AA40)="H",$C40/2,0)))))))</f>
        <v>0</v>
      </c>
      <c r="AB40" s="27">
        <f>IF($A40="",0,IF(Mitarbeiter!$G$38=FALSE,0,IF(AND(Mitarbeiter!$E$38&lt;&gt;"",AB$5+6&lt;Mitarbeiter!$E$38),0,IF(AND(Mitarbeiter!$F$38&lt;&gt;"",AB$5&gt;Mitarbeiter!$F$38),0,IF(Planung!AB40="",$C40,IF(ISNUMBER(Planung!AB40),Planung!AB40,IF(UPPER(Planung!AB40)="H",$C40/2,0)))))))</f>
        <v>0</v>
      </c>
      <c r="AC40" s="27">
        <f>IF($A40="",0,IF(Mitarbeiter!$G$38=FALSE,0,IF(AND(Mitarbeiter!$E$38&lt;&gt;"",AC$5+6&lt;Mitarbeiter!$E$38),0,IF(AND(Mitarbeiter!$F$38&lt;&gt;"",AC$5&gt;Mitarbeiter!$F$38),0,IF(Planung!AC40="",$C40,IF(ISNUMBER(Planung!AC40),Planung!AC40,IF(UPPER(Planung!AC40)="H",$C40/2,0)))))))</f>
        <v>0</v>
      </c>
      <c r="AD40" s="27">
        <f>IF($A40="",0,IF(Mitarbeiter!$G$38=FALSE,0,IF(AND(Mitarbeiter!$E$38&lt;&gt;"",AD$5+6&lt;Mitarbeiter!$E$38),0,IF(AND(Mitarbeiter!$F$38&lt;&gt;"",AD$5&gt;Mitarbeiter!$F$38),0,IF(Planung!AD40="",$C40,IF(ISNUMBER(Planung!AD40),Planung!AD40,IF(UPPER(Planung!AD40)="H",$C40/2,0)))))))</f>
        <v>0</v>
      </c>
      <c r="AE40" s="27">
        <f>IF($A40="",0,IF(Mitarbeiter!$G$38=FALSE,0,IF(AND(Mitarbeiter!$E$38&lt;&gt;"",AE$5+6&lt;Mitarbeiter!$E$38),0,IF(AND(Mitarbeiter!$F$38&lt;&gt;"",AE$5&gt;Mitarbeiter!$F$38),0,IF(Planung!AE40="",$C40,IF(ISNUMBER(Planung!AE40),Planung!AE40,IF(UPPER(Planung!AE40)="H",$C40/2,0)))))))</f>
        <v>0</v>
      </c>
      <c r="AF40" s="27">
        <f>IF($A40="",0,IF(Mitarbeiter!$G$38=FALSE,0,IF(AND(Mitarbeiter!$E$38&lt;&gt;"",AF$5+6&lt;Mitarbeiter!$E$38),0,IF(AND(Mitarbeiter!$F$38&lt;&gt;"",AF$5&gt;Mitarbeiter!$F$38),0,IF(Planung!AF40="",$C40,IF(ISNUMBER(Planung!AF40),Planung!AF40,IF(UPPER(Planung!AF40)="H",$C40/2,0)))))))</f>
        <v>0</v>
      </c>
      <c r="AG40" s="27">
        <f>IF($A40="",0,IF(Mitarbeiter!$G$38=FALSE,0,IF(AND(Mitarbeiter!$E$38&lt;&gt;"",AG$5+6&lt;Mitarbeiter!$E$38),0,IF(AND(Mitarbeiter!$F$38&lt;&gt;"",AG$5&gt;Mitarbeiter!$F$38),0,IF(Planung!AG40="",$C40,IF(ISNUMBER(Planung!AG40),Planung!AG40,IF(UPPER(Planung!AG40)="H",$C40/2,0)))))))</f>
        <v>0</v>
      </c>
      <c r="AH40" s="27">
        <f>IF($A40="",0,IF(Mitarbeiter!$G$38=FALSE,0,IF(AND(Mitarbeiter!$E$38&lt;&gt;"",AH$5+6&lt;Mitarbeiter!$E$38),0,IF(AND(Mitarbeiter!$F$38&lt;&gt;"",AH$5&gt;Mitarbeiter!$F$38),0,IF(Planung!AH40="",$C40,IF(ISNUMBER(Planung!AH40),Planung!AH40,IF(UPPER(Planung!AH40)="H",$C40/2,0)))))))</f>
        <v>0</v>
      </c>
      <c r="AI40" s="27">
        <f>IF($A40="",0,IF(Mitarbeiter!$G$38=FALSE,0,IF(AND(Mitarbeiter!$E$38&lt;&gt;"",AI$5+6&lt;Mitarbeiter!$E$38),0,IF(AND(Mitarbeiter!$F$38&lt;&gt;"",AI$5&gt;Mitarbeiter!$F$38),0,IF(Planung!AI40="",$C40,IF(ISNUMBER(Planung!AI40),Planung!AI40,IF(UPPER(Planung!AI40)="H",$C40/2,0)))))))</f>
        <v>0</v>
      </c>
      <c r="AJ40" s="27">
        <f>IF($A40="",0,IF(Mitarbeiter!$G$38=FALSE,0,IF(AND(Mitarbeiter!$E$38&lt;&gt;"",AJ$5+6&lt;Mitarbeiter!$E$38),0,IF(AND(Mitarbeiter!$F$38&lt;&gt;"",AJ$5&gt;Mitarbeiter!$F$38),0,IF(Planung!AJ40="",$C40,IF(ISNUMBER(Planung!AJ40),Planung!AJ40,IF(UPPER(Planung!AJ40)="H",$C40/2,0)))))))</f>
        <v>0</v>
      </c>
      <c r="AK40" s="27">
        <f>IF($A40="",0,IF(Mitarbeiter!$G$38=FALSE,0,IF(AND(Mitarbeiter!$E$38&lt;&gt;"",AK$5+6&lt;Mitarbeiter!$E$38),0,IF(AND(Mitarbeiter!$F$38&lt;&gt;"",AK$5&gt;Mitarbeiter!$F$38),0,IF(Planung!AK40="",$C40,IF(ISNUMBER(Planung!AK40),Planung!AK40,IF(UPPER(Planung!AK40)="H",$C40/2,0)))))))</f>
        <v>0</v>
      </c>
      <c r="AL40" s="27">
        <f>IF($A40="",0,IF(Mitarbeiter!$G$38=FALSE,0,IF(AND(Mitarbeiter!$E$38&lt;&gt;"",AL$5+6&lt;Mitarbeiter!$E$38),0,IF(AND(Mitarbeiter!$F$38&lt;&gt;"",AL$5&gt;Mitarbeiter!$F$38),0,IF(Planung!AL40="",$C40,IF(ISNUMBER(Planung!AL40),Planung!AL40,IF(UPPER(Planung!AL40)="H",$C40/2,0)))))))</f>
        <v>0</v>
      </c>
      <c r="AM40" s="27">
        <f>IF($A40="",0,IF(Mitarbeiter!$G$38=FALSE,0,IF(AND(Mitarbeiter!$E$38&lt;&gt;"",AM$5+6&lt;Mitarbeiter!$E$38),0,IF(AND(Mitarbeiter!$F$38&lt;&gt;"",AM$5&gt;Mitarbeiter!$F$38),0,IF(Planung!AM40="",$C40,IF(ISNUMBER(Planung!AM40),Planung!AM40,IF(UPPER(Planung!AM40)="H",$C40/2,0)))))))</f>
        <v>0</v>
      </c>
      <c r="AN40" s="27">
        <f>IF($A40="",0,IF(Mitarbeiter!$G$38=FALSE,0,IF(AND(Mitarbeiter!$E$38&lt;&gt;"",AN$5+6&lt;Mitarbeiter!$E$38),0,IF(AND(Mitarbeiter!$F$38&lt;&gt;"",AN$5&gt;Mitarbeiter!$F$38),0,IF(Planung!AN40="",$C40,IF(ISNUMBER(Planung!AN40),Planung!AN40,IF(UPPER(Planung!AN40)="H",$C40/2,0)))))))</f>
        <v>0</v>
      </c>
      <c r="AO40" s="27">
        <f>IF($A40="",0,IF(Mitarbeiter!$G$38=FALSE,0,IF(AND(Mitarbeiter!$E$38&lt;&gt;"",AO$5+6&lt;Mitarbeiter!$E$38),0,IF(AND(Mitarbeiter!$F$38&lt;&gt;"",AO$5&gt;Mitarbeiter!$F$38),0,IF(Planung!AO40="",$C40,IF(ISNUMBER(Planung!AO40),Planung!AO40,IF(UPPER(Planung!AO40)="H",$C40/2,0)))))))</f>
        <v>0</v>
      </c>
      <c r="AP40" s="27">
        <f>IF($A40="",0,IF(Mitarbeiter!$G$38=FALSE,0,IF(AND(Mitarbeiter!$E$38&lt;&gt;"",AP$5+6&lt;Mitarbeiter!$E$38),0,IF(AND(Mitarbeiter!$F$38&lt;&gt;"",AP$5&gt;Mitarbeiter!$F$38),0,IF(Planung!AP40="",$C40,IF(ISNUMBER(Planung!AP40),Planung!AP40,IF(UPPER(Planung!AP40)="H",$C40/2,0)))))))</f>
        <v>0</v>
      </c>
      <c r="AQ40" s="27">
        <f>IF($A40="",0,IF(Mitarbeiter!$G$38=FALSE,0,IF(AND(Mitarbeiter!$E$38&lt;&gt;"",AQ$5+6&lt;Mitarbeiter!$E$38),0,IF(AND(Mitarbeiter!$F$38&lt;&gt;"",AQ$5&gt;Mitarbeiter!$F$38),0,IF(Planung!AQ40="",$C40,IF(ISNUMBER(Planung!AQ40),Planung!AQ40,IF(UPPER(Planung!AQ40)="H",$C40/2,0)))))))</f>
        <v>0</v>
      </c>
      <c r="AR40" s="27">
        <f>IF($A40="",0,IF(Mitarbeiter!$G$38=FALSE,0,IF(AND(Mitarbeiter!$E$38&lt;&gt;"",AR$5+6&lt;Mitarbeiter!$E$38),0,IF(AND(Mitarbeiter!$F$38&lt;&gt;"",AR$5&gt;Mitarbeiter!$F$38),0,IF(Planung!AR40="",$C40,IF(ISNUMBER(Planung!AR40),Planung!AR40,IF(UPPER(Planung!AR40)="H",$C40/2,0)))))))</f>
        <v>0</v>
      </c>
      <c r="AS40" s="27">
        <f>IF($A40="",0,IF(Mitarbeiter!$G$38=FALSE,0,IF(AND(Mitarbeiter!$E$38&lt;&gt;"",AS$5+6&lt;Mitarbeiter!$E$38),0,IF(AND(Mitarbeiter!$F$38&lt;&gt;"",AS$5&gt;Mitarbeiter!$F$38),0,IF(Planung!AS40="",$C40,IF(ISNUMBER(Planung!AS40),Planung!AS40,IF(UPPER(Planung!AS40)="H",$C40/2,0)))))))</f>
        <v>0</v>
      </c>
      <c r="AT40" s="27">
        <f>IF($A40="",0,IF(Mitarbeiter!$G$38=FALSE,0,IF(AND(Mitarbeiter!$E$38&lt;&gt;"",AT$5+6&lt;Mitarbeiter!$E$38),0,IF(AND(Mitarbeiter!$F$38&lt;&gt;"",AT$5&gt;Mitarbeiter!$F$38),0,IF(Planung!AT40="",$C40,IF(ISNUMBER(Planung!AT40),Planung!AT40,IF(UPPER(Planung!AT40)="H",$C40/2,0)))))))</f>
        <v>0</v>
      </c>
      <c r="AU40" s="27">
        <f>IF($A40="",0,IF(Mitarbeiter!$G$38=FALSE,0,IF(AND(Mitarbeiter!$E$38&lt;&gt;"",AU$5+6&lt;Mitarbeiter!$E$38),0,IF(AND(Mitarbeiter!$F$38&lt;&gt;"",AU$5&gt;Mitarbeiter!$F$38),0,IF(Planung!AU40="",$C40,IF(ISNUMBER(Planung!AU40),Planung!AU40,IF(UPPER(Planung!AU40)="H",$C40/2,0)))))))</f>
        <v>0</v>
      </c>
      <c r="AV40" s="27">
        <f>IF($A40="",0,IF(Mitarbeiter!$G$38=FALSE,0,IF(AND(Mitarbeiter!$E$38&lt;&gt;"",AV$5+6&lt;Mitarbeiter!$E$38),0,IF(AND(Mitarbeiter!$F$38&lt;&gt;"",AV$5&gt;Mitarbeiter!$F$38),0,IF(Planung!AV40="",$C40,IF(ISNUMBER(Planung!AV40),Planung!AV40,IF(UPPER(Planung!AV40)="H",$C40/2,0)))))))</f>
        <v>0</v>
      </c>
      <c r="AW40" s="27">
        <f>IF($A40="",0,IF(Mitarbeiter!$G$38=FALSE,0,IF(AND(Mitarbeiter!$E$38&lt;&gt;"",AW$5+6&lt;Mitarbeiter!$E$38),0,IF(AND(Mitarbeiter!$F$38&lt;&gt;"",AW$5&gt;Mitarbeiter!$F$38),0,IF(Planung!AW40="",$C40,IF(ISNUMBER(Planung!AW40),Planung!AW40,IF(UPPER(Planung!AW40)="H",$C40/2,0)))))))</f>
        <v>0</v>
      </c>
      <c r="AX40" s="27">
        <f>IF($A40="",0,IF(Mitarbeiter!$G$38=FALSE,0,IF(AND(Mitarbeiter!$E$38&lt;&gt;"",AX$5+6&lt;Mitarbeiter!$E$38),0,IF(AND(Mitarbeiter!$F$38&lt;&gt;"",AX$5&gt;Mitarbeiter!$F$38),0,IF(Planung!AX40="",$C40,IF(ISNUMBER(Planung!AX40),Planung!AX40,IF(UPPER(Planung!AX40)="H",$C40/2,0)))))))</f>
        <v>0</v>
      </c>
      <c r="AY40" s="27">
        <f>IF($A40="",0,IF(Mitarbeiter!$G$38=FALSE,0,IF(AND(Mitarbeiter!$E$38&lt;&gt;"",AY$5+6&lt;Mitarbeiter!$E$38),0,IF(AND(Mitarbeiter!$F$38&lt;&gt;"",AY$5&gt;Mitarbeiter!$F$38),0,IF(Planung!AY40="",$C40,IF(ISNUMBER(Planung!AY40),Planung!AY40,IF(UPPER(Planung!AY40)="H",$C40/2,0)))))))</f>
        <v>0</v>
      </c>
      <c r="AZ40" s="27">
        <f>IF($A40="",0,IF(Mitarbeiter!$G$38=FALSE,0,IF(AND(Mitarbeiter!$E$38&lt;&gt;"",AZ$5+6&lt;Mitarbeiter!$E$38),0,IF(AND(Mitarbeiter!$F$38&lt;&gt;"",AZ$5&gt;Mitarbeiter!$F$38),0,IF(Planung!AZ40="",$C40,IF(ISNUMBER(Planung!AZ40),Planung!AZ40,IF(UPPER(Planung!AZ40)="H",$C40/2,0)))))))</f>
        <v>0</v>
      </c>
      <c r="BA40" s="27">
        <f>IF($A40="",0,IF(Mitarbeiter!$G$38=FALSE,0,IF(AND(Mitarbeiter!$E$38&lt;&gt;"",BA$5+6&lt;Mitarbeiter!$E$38),0,IF(AND(Mitarbeiter!$F$38&lt;&gt;"",BA$5&gt;Mitarbeiter!$F$38),0,IF(Planung!BA40="",$C40,IF(ISNUMBER(Planung!BA40),Planung!BA40,IF(UPPER(Planung!BA40)="H",$C40/2,0)))))))</f>
        <v>0</v>
      </c>
      <c r="BB40" s="27">
        <f>IF($A40="",0,IF(Mitarbeiter!$G$38=FALSE,0,IF(AND(Mitarbeiter!$E$38&lt;&gt;"",BB$5+6&lt;Mitarbeiter!$E$38),0,IF(AND(Mitarbeiter!$F$38&lt;&gt;"",BB$5&gt;Mitarbeiter!$F$38),0,IF(Planung!BB40="",$C40,IF(ISNUMBER(Planung!BB40),Planung!BB40,IF(UPPER(Planung!BB40)="H",$C40/2,0)))))))</f>
        <v>0</v>
      </c>
      <c r="BC40" s="27">
        <f>IF($A40="",0,IF(Mitarbeiter!$G$38=FALSE,0,IF(AND(Mitarbeiter!$E$38&lt;&gt;"",BC$5+6&lt;Mitarbeiter!$E$38),0,IF(AND(Mitarbeiter!$F$38&lt;&gt;"",BC$5&gt;Mitarbeiter!$F$38),0,IF(Planung!BC40="",$C40,IF(ISNUMBER(Planung!BC40),Planung!BC40,IF(UPPER(Planung!BC40)="H",$C40/2,0)))))))</f>
        <v>0</v>
      </c>
      <c r="BD40" s="27">
        <f>IF($A40="",0,IF(Mitarbeiter!$G$38=FALSE,0,IF(AND(Mitarbeiter!$E$38&lt;&gt;"",BD$5+6&lt;Mitarbeiter!$E$38),0,IF(AND(Mitarbeiter!$F$38&lt;&gt;"",BD$5&gt;Mitarbeiter!$F$38),0,IF(Planung!BD40="",$C40,IF(ISNUMBER(Planung!BD40),Planung!BD40,IF(UPPER(Planung!BD40)="H",$C40/2,0)))))))</f>
        <v>0</v>
      </c>
      <c r="BE40" s="27">
        <f>IF($A40="",0,IF(Mitarbeiter!$G$38=FALSE,0,IF(AND(Mitarbeiter!$E$38&lt;&gt;"",BE$5+6&lt;Mitarbeiter!$E$38),0,IF(AND(Mitarbeiter!$F$38&lt;&gt;"",BE$5&gt;Mitarbeiter!$F$38),0,IF(Planung!BE40="",$C40,IF(ISNUMBER(Planung!BE40),Planung!BE40,IF(UPPER(Planung!BE40)="H",$C40/2,0)))))))</f>
        <v>0</v>
      </c>
      <c r="BF40" s="27">
        <f>IF($A40="",0,IF(Mitarbeiter!$G$38=FALSE,0,IF(AND(Mitarbeiter!$E$38&lt;&gt;"",BF$5+6&lt;Mitarbeiter!$E$38),0,IF(AND(Mitarbeiter!$F$38&lt;&gt;"",BF$5&gt;Mitarbeiter!$F$38),0,IF(Planung!BF40="",$C40,IF(ISNUMBER(Planung!BF40),Planung!BF40,IF(UPPER(Planung!BF40)="H",$C40/2,0)))))))</f>
        <v>0</v>
      </c>
      <c r="BG40" s="27">
        <f>IF($A40="",0,IF(Mitarbeiter!$G$38=FALSE,0,IF(AND(Mitarbeiter!$E$38&lt;&gt;"",BG$5+6&lt;Mitarbeiter!$E$38),0,IF(AND(Mitarbeiter!$F$38&lt;&gt;"",BG$5&gt;Mitarbeiter!$F$38),0,IF(Planung!BG40="",$C40,IF(ISNUMBER(Planung!BG40),Planung!BG40,IF(UPPER(Planung!BG40)="H",$C40/2,0)))))))</f>
        <v>0</v>
      </c>
      <c r="BH40" s="27">
        <f>IF($A40="",0,IF(Mitarbeiter!$G$38=FALSE,0,IF(AND(Mitarbeiter!$E$38&lt;&gt;"",BH$5+6&lt;Mitarbeiter!$E$38),0,IF(AND(Mitarbeiter!$F$38&lt;&gt;"",BH$5&gt;Mitarbeiter!$F$38),0,IF(Planung!BH40="",$C40,IF(ISNUMBER(Planung!BH40),Planung!BH40,IF(UPPER(Planung!BH40)="H",$C40/2,0)))))))</f>
        <v>0</v>
      </c>
      <c r="BI40" s="27">
        <f>IF($A40="",0,IF(Mitarbeiter!$G$38=FALSE,0,IF(AND(Mitarbeiter!$E$38&lt;&gt;"",BI$5+6&lt;Mitarbeiter!$E$38),0,IF(AND(Mitarbeiter!$F$38&lt;&gt;"",BI$5&gt;Mitarbeiter!$F$38),0,IF(Planung!BI40="",$C40,IF(ISNUMBER(Planung!BI40),Planung!BI40,IF(UPPER(Planung!BI40)="H",$C40/2,0)))))))</f>
        <v>0</v>
      </c>
      <c r="BJ40" s="27">
        <f>IF($A40="",0,IF(Mitarbeiter!$G$38=FALSE,0,IF(AND(Mitarbeiter!$E$38&lt;&gt;"",BJ$5+6&lt;Mitarbeiter!$E$38),0,IF(AND(Mitarbeiter!$F$38&lt;&gt;"",BJ$5&gt;Mitarbeiter!$F$38),0,IF(Planung!BJ40="",$C40,IF(ISNUMBER(Planung!BJ40),Planung!BJ40,IF(UPPER(Planung!BJ40)="H",$C40/2,0)))))))</f>
        <v>0</v>
      </c>
      <c r="BK40" s="27">
        <f>IF($A40="",0,IF(Mitarbeiter!$G$38=FALSE,0,IF(AND(Mitarbeiter!$E$38&lt;&gt;"",BK$5+6&lt;Mitarbeiter!$E$38),0,IF(AND(Mitarbeiter!$F$38&lt;&gt;"",BK$5&gt;Mitarbeiter!$F$38),0,IF(Planung!BK40="",$C40,IF(ISNUMBER(Planung!BK40),Planung!BK40,IF(UPPER(Planung!BK40)="H",$C40/2,0)))))))</f>
        <v>0</v>
      </c>
      <c r="BL40" s="27">
        <f>IF($A40="",0,IF(Mitarbeiter!$G$38=FALSE,0,IF(AND(Mitarbeiter!$E$38&lt;&gt;"",BL$5+6&lt;Mitarbeiter!$E$38),0,IF(AND(Mitarbeiter!$F$38&lt;&gt;"",BL$5&gt;Mitarbeiter!$F$38),0,IF(Planung!BL40="",$C40,IF(ISNUMBER(Planung!BL40),Planung!BL40,IF(UPPER(Planung!BL40)="H",$C40/2,0)))))))</f>
        <v>0</v>
      </c>
      <c r="BM40" s="27">
        <f>IF($A40="",0,IF(Mitarbeiter!$G$38=FALSE,0,IF(AND(Mitarbeiter!$E$38&lt;&gt;"",BM$5+6&lt;Mitarbeiter!$E$38),0,IF(AND(Mitarbeiter!$F$38&lt;&gt;"",BM$5&gt;Mitarbeiter!$F$38),0,IF(Planung!BM40="",$C40,IF(ISNUMBER(Planung!BM40),Planung!BM40,IF(UPPER(Planung!BM40)="H",$C40/2,0)))))))</f>
        <v>0</v>
      </c>
      <c r="BN40" s="27">
        <f>IF($A40="",0,IF(Mitarbeiter!$G$38=FALSE,0,IF(AND(Mitarbeiter!$E$38&lt;&gt;"",BN$5+6&lt;Mitarbeiter!$E$38),0,IF(AND(Mitarbeiter!$F$38&lt;&gt;"",BN$5&gt;Mitarbeiter!$F$38),0,IF(Planung!BN40="",$C40,IF(ISNUMBER(Planung!BN40),Planung!BN40,IF(UPPER(Planung!BN40)="H",$C40/2,0)))))))</f>
        <v>0</v>
      </c>
      <c r="BO40" s="27">
        <f>IF($A40="",0,IF(Mitarbeiter!$G$38=FALSE,0,IF(AND(Mitarbeiter!$E$38&lt;&gt;"",BO$5+6&lt;Mitarbeiter!$E$38),0,IF(AND(Mitarbeiter!$F$38&lt;&gt;"",BO$5&gt;Mitarbeiter!$F$38),0,IF(Planung!BO40="",$C40,IF(ISNUMBER(Planung!BO40),Planung!BO40,IF(UPPER(Planung!BO40)="H",$C40/2,0)))))))</f>
        <v>0</v>
      </c>
      <c r="BP40" s="27">
        <f>IF($A40="",0,IF(Mitarbeiter!$G$38=FALSE,0,IF(AND(Mitarbeiter!$E$38&lt;&gt;"",BP$5+6&lt;Mitarbeiter!$E$38),0,IF(AND(Mitarbeiter!$F$38&lt;&gt;"",BP$5&gt;Mitarbeiter!$F$38),0,IF(Planung!BP40="",$C40,IF(ISNUMBER(Planung!BP40),Planung!BP40,IF(UPPER(Planung!BP40)="H",$C40/2,0)))))))</f>
        <v>0</v>
      </c>
      <c r="BQ40" s="27">
        <f>IF($A40="",0,IF(Mitarbeiter!$G$38=FALSE,0,IF(AND(Mitarbeiter!$E$38&lt;&gt;"",BQ$5+6&lt;Mitarbeiter!$E$38),0,IF(AND(Mitarbeiter!$F$38&lt;&gt;"",BQ$5&gt;Mitarbeiter!$F$38),0,IF(Planung!BQ40="",$C40,IF(ISNUMBER(Planung!BQ40),Planung!BQ40,IF(UPPER(Planung!BQ40)="H",$C40/2,0)))))))</f>
        <v>0</v>
      </c>
      <c r="BR40" s="27">
        <f>IF($A40="",0,IF(Mitarbeiter!$G$38=FALSE,0,IF(AND(Mitarbeiter!$E$38&lt;&gt;"",BR$5+6&lt;Mitarbeiter!$E$38),0,IF(AND(Mitarbeiter!$F$38&lt;&gt;"",BR$5&gt;Mitarbeiter!$F$38),0,IF(Planung!BR40="",$C40,IF(ISNUMBER(Planung!BR40),Planung!BR40,IF(UPPER(Planung!BR40)="H",$C40/2,0)))))))</f>
        <v>0</v>
      </c>
      <c r="BS40" s="27">
        <f>IF($A40="",0,IF(Mitarbeiter!$G$38=FALSE,0,IF(AND(Mitarbeiter!$E$38&lt;&gt;"",BS$5+6&lt;Mitarbeiter!$E$38),0,IF(AND(Mitarbeiter!$F$38&lt;&gt;"",BS$5&gt;Mitarbeiter!$F$38),0,IF(Planung!BS40="",$C40,IF(ISNUMBER(Planung!BS40),Planung!BS40,IF(UPPER(Planung!BS40)="H",$C40/2,0)))))))</f>
        <v>0</v>
      </c>
      <c r="BT40" s="27">
        <f>IF($A40="",0,IF(Mitarbeiter!$G$38=FALSE,0,IF(AND(Mitarbeiter!$E$38&lt;&gt;"",BT$5+6&lt;Mitarbeiter!$E$38),0,IF(AND(Mitarbeiter!$F$38&lt;&gt;"",BT$5&gt;Mitarbeiter!$F$38),0,IF(Planung!BT40="",$C40,IF(ISNUMBER(Planung!BT40),Planung!BT40,IF(UPPER(Planung!BT40)="H",$C40/2,0)))))))</f>
        <v>0</v>
      </c>
      <c r="BU40" s="27">
        <f>IF($A40="",0,IF(Mitarbeiter!$G$38=FALSE,0,IF(AND(Mitarbeiter!$E$38&lt;&gt;"",BU$5+6&lt;Mitarbeiter!$E$38),0,IF(AND(Mitarbeiter!$F$38&lt;&gt;"",BU$5&gt;Mitarbeiter!$F$38),0,IF(Planung!BU40="",$C40,IF(ISNUMBER(Planung!BU40),Planung!BU40,IF(UPPER(Planung!BU40)="H",$C40/2,0)))))))</f>
        <v>0</v>
      </c>
      <c r="BV40" s="27">
        <f>IF($A40="",0,IF(Mitarbeiter!$G$38=FALSE,0,IF(AND(Mitarbeiter!$E$38&lt;&gt;"",BV$5+6&lt;Mitarbeiter!$E$38),0,IF(AND(Mitarbeiter!$F$38&lt;&gt;"",BV$5&gt;Mitarbeiter!$F$38),0,IF(Planung!BV40="",$C40,IF(ISNUMBER(Planung!BV40),Planung!BV40,IF(UPPER(Planung!BV40)="H",$C40/2,0)))))))</f>
        <v>0</v>
      </c>
      <c r="BW40" s="27">
        <f>IF($A40="",0,IF(Mitarbeiter!$G$38=FALSE,0,IF(AND(Mitarbeiter!$E$38&lt;&gt;"",BW$5+6&lt;Mitarbeiter!$E$38),0,IF(AND(Mitarbeiter!$F$38&lt;&gt;"",BW$5&gt;Mitarbeiter!$F$38),0,IF(Planung!BW40="",$C40,IF(ISNUMBER(Planung!BW40),Planung!BW40,IF(UPPER(Planung!BW40)="H",$C40/2,0)))))))</f>
        <v>0</v>
      </c>
      <c r="BX40" s="27">
        <f>IF($A40="",0,IF(Mitarbeiter!$G$38=FALSE,0,IF(AND(Mitarbeiter!$E$38&lt;&gt;"",BX$5+6&lt;Mitarbeiter!$E$38),0,IF(AND(Mitarbeiter!$F$38&lt;&gt;"",BX$5&gt;Mitarbeiter!$F$38),0,IF(Planung!BX40="",$C40,IF(ISNUMBER(Planung!BX40),Planung!BX40,IF(UPPER(Planung!BX40)="H",$C40/2,0)))))))</f>
        <v>0</v>
      </c>
      <c r="BY40" s="27">
        <f>IF($A40="",0,IF(Mitarbeiter!$G$38=FALSE,0,IF(AND(Mitarbeiter!$E$38&lt;&gt;"",BY$5+6&lt;Mitarbeiter!$E$38),0,IF(AND(Mitarbeiter!$F$38&lt;&gt;"",BY$5&gt;Mitarbeiter!$F$38),0,IF(Planung!BY40="",$C40,IF(ISNUMBER(Planung!BY40),Planung!BY40,IF(UPPER(Planung!BY40)="H",$C40/2,0)))))))</f>
        <v>0</v>
      </c>
      <c r="BZ40" s="27">
        <f>IF($A40="",0,IF(Mitarbeiter!$G$38=FALSE,0,IF(AND(Mitarbeiter!$E$38&lt;&gt;"",BZ$5+6&lt;Mitarbeiter!$E$38),0,IF(AND(Mitarbeiter!$F$38&lt;&gt;"",BZ$5&gt;Mitarbeiter!$F$38),0,IF(Planung!BZ40="",$C40,IF(ISNUMBER(Planung!BZ40),Planung!BZ40,IF(UPPER(Planung!BZ40)="H",$C40/2,0)))))))</f>
        <v>0</v>
      </c>
      <c r="CA40" s="27">
        <f>IF($A40="",0,IF(Mitarbeiter!$G$38=FALSE,0,IF(AND(Mitarbeiter!$E$38&lt;&gt;"",CA$5+6&lt;Mitarbeiter!$E$38),0,IF(AND(Mitarbeiter!$F$38&lt;&gt;"",CA$5&gt;Mitarbeiter!$F$38),0,IF(Planung!CA40="",$C40,IF(ISNUMBER(Planung!CA40),Planung!CA40,IF(UPPER(Planung!CA40)="H",$C40/2,0)))))))</f>
        <v>0</v>
      </c>
      <c r="CB40" s="27">
        <f>IF($A40="",0,IF(Mitarbeiter!$G$38=FALSE,0,IF(AND(Mitarbeiter!$E$38&lt;&gt;"",CB$5+6&lt;Mitarbeiter!$E$38),0,IF(AND(Mitarbeiter!$F$38&lt;&gt;"",CB$5&gt;Mitarbeiter!$F$38),0,IF(Planung!CB40="",$C40,IF(ISNUMBER(Planung!CB40),Planung!CB40,IF(UPPER(Planung!CB40)="H",$C40/2,0)))))))</f>
        <v>0</v>
      </c>
      <c r="CC40" s="27">
        <f>IF($A40="",0,IF(Mitarbeiter!$G$38=FALSE,0,IF(AND(Mitarbeiter!$E$38&lt;&gt;"",CC$5+6&lt;Mitarbeiter!$E$38),0,IF(AND(Mitarbeiter!$F$38&lt;&gt;"",CC$5&gt;Mitarbeiter!$F$38),0,IF(Planung!CC40="",$C40,IF(ISNUMBER(Planung!CC40),Planung!CC40,IF(UPPER(Planung!CC40)="H",$C40/2,0)))))))</f>
        <v>0</v>
      </c>
      <c r="CD40" s="27">
        <f>IF($A40="",0,IF(Mitarbeiter!$G$38=FALSE,0,IF(AND(Mitarbeiter!$E$38&lt;&gt;"",CD$5+6&lt;Mitarbeiter!$E$38),0,IF(AND(Mitarbeiter!$F$38&lt;&gt;"",CD$5&gt;Mitarbeiter!$F$38),0,IF(Planung!CD40="",$C40,IF(ISNUMBER(Planung!CD40),Planung!CD40,IF(UPPER(Planung!CD40)="H",$C40/2,0)))))))</f>
        <v>0</v>
      </c>
      <c r="CE40" s="27">
        <f>IF($A40="",0,IF(Mitarbeiter!$G$38=FALSE,0,IF(AND(Mitarbeiter!$E$38&lt;&gt;"",CE$5+6&lt;Mitarbeiter!$E$38),0,IF(AND(Mitarbeiter!$F$38&lt;&gt;"",CE$5&gt;Mitarbeiter!$F$38),0,IF(Planung!CE40="",$C40,IF(ISNUMBER(Planung!CE40),Planung!CE40,IF(UPPER(Planung!CE40)="H",$C40/2,0)))))))</f>
        <v>0</v>
      </c>
      <c r="CF40" s="27">
        <f>IF($A40="",0,IF(Mitarbeiter!$G$38=FALSE,0,IF(AND(Mitarbeiter!$E$38&lt;&gt;"",CF$5+6&lt;Mitarbeiter!$E$38),0,IF(AND(Mitarbeiter!$F$38&lt;&gt;"",CF$5&gt;Mitarbeiter!$F$38),0,IF(Planung!CF40="",$C40,IF(ISNUMBER(Planung!CF40),Planung!CF40,IF(UPPER(Planung!CF40)="H",$C40/2,0)))))))</f>
        <v>0</v>
      </c>
      <c r="CG40" s="27">
        <f>IF($A40="",0,IF(Mitarbeiter!$G$38=FALSE,0,IF(AND(Mitarbeiter!$E$38&lt;&gt;"",CG$5+6&lt;Mitarbeiter!$E$38),0,IF(AND(Mitarbeiter!$F$38&lt;&gt;"",CG$5&gt;Mitarbeiter!$F$38),0,IF(Planung!CG40="",$C40,IF(ISNUMBER(Planung!CG40),Planung!CG40,IF(UPPER(Planung!CG40)="H",$C40/2,0)))))))</f>
        <v>0</v>
      </c>
      <c r="CH40" s="27">
        <f>IF($A40="",0,IF(Mitarbeiter!$G$38=FALSE,0,IF(AND(Mitarbeiter!$E$38&lt;&gt;"",CH$5+6&lt;Mitarbeiter!$E$38),0,IF(AND(Mitarbeiter!$F$38&lt;&gt;"",CH$5&gt;Mitarbeiter!$F$38),0,IF(Planung!CH40="",$C40,IF(ISNUMBER(Planung!CH40),Planung!CH40,IF(UPPER(Planung!CH40)="H",$C40/2,0)))))))</f>
        <v>0</v>
      </c>
      <c r="CI40" s="27">
        <f>IF($A40="",0,IF(Mitarbeiter!$G$38=FALSE,0,IF(AND(Mitarbeiter!$E$38&lt;&gt;"",CI$5+6&lt;Mitarbeiter!$E$38),0,IF(AND(Mitarbeiter!$F$38&lt;&gt;"",CI$5&gt;Mitarbeiter!$F$38),0,IF(Planung!CI40="",$C40,IF(ISNUMBER(Planung!CI40),Planung!CI40,IF(UPPER(Planung!CI40)="H",$C40/2,0)))))))</f>
        <v>0</v>
      </c>
      <c r="CJ40" s="27">
        <f>IF($A40="",0,IF(Mitarbeiter!$G$38=FALSE,0,IF(AND(Mitarbeiter!$E$38&lt;&gt;"",CJ$5+6&lt;Mitarbeiter!$E$38),0,IF(AND(Mitarbeiter!$F$38&lt;&gt;"",CJ$5&gt;Mitarbeiter!$F$38),0,IF(Planung!CJ40="",$C40,IF(ISNUMBER(Planung!CJ40),Planung!CJ40,IF(UPPER(Planung!CJ40)="H",$C40/2,0)))))))</f>
        <v>0</v>
      </c>
      <c r="CK40" s="27">
        <f>IF($A40="",0,IF(Mitarbeiter!$G$38=FALSE,0,IF(AND(Mitarbeiter!$E$38&lt;&gt;"",CK$5+6&lt;Mitarbeiter!$E$38),0,IF(AND(Mitarbeiter!$F$38&lt;&gt;"",CK$5&gt;Mitarbeiter!$F$38),0,IF(Planung!CK40="",$C40,IF(ISNUMBER(Planung!CK40),Planung!CK40,IF(UPPER(Planung!CK40)="H",$C40/2,0)))))))</f>
        <v>0</v>
      </c>
      <c r="CL40" s="27">
        <f>IF($A40="",0,IF(Mitarbeiter!$G$38=FALSE,0,IF(AND(Mitarbeiter!$E$38&lt;&gt;"",CL$5+6&lt;Mitarbeiter!$E$38),0,IF(AND(Mitarbeiter!$F$38&lt;&gt;"",CL$5&gt;Mitarbeiter!$F$38),0,IF(Planung!CL40="",$C40,IF(ISNUMBER(Planung!CL40),Planung!CL40,IF(UPPER(Planung!CL40)="H",$C40/2,0)))))))</f>
        <v>0</v>
      </c>
      <c r="CM40" s="27">
        <f>IF($A40="",0,IF(Mitarbeiter!$G$38=FALSE,0,IF(AND(Mitarbeiter!$E$38&lt;&gt;"",CM$5+6&lt;Mitarbeiter!$E$38),0,IF(AND(Mitarbeiter!$F$38&lt;&gt;"",CM$5&gt;Mitarbeiter!$F$38),0,IF(Planung!CM40="",$C40,IF(ISNUMBER(Planung!CM40),Planung!CM40,IF(UPPER(Planung!CM40)="H",$C40/2,0)))))))</f>
        <v>0</v>
      </c>
      <c r="CN40" s="27">
        <f>IF($A40="",0,IF(Mitarbeiter!$G$38=FALSE,0,IF(AND(Mitarbeiter!$E$38&lt;&gt;"",CN$5+6&lt;Mitarbeiter!$E$38),0,IF(AND(Mitarbeiter!$F$38&lt;&gt;"",CN$5&gt;Mitarbeiter!$F$38),0,IF(Planung!CN40="",$C40,IF(ISNUMBER(Planung!CN40),Planung!CN40,IF(UPPER(Planung!CN40)="H",$C40/2,0)))))))</f>
        <v>0</v>
      </c>
      <c r="CO40" s="27">
        <f>IF($A40="",0,IF(Mitarbeiter!$G$38=FALSE,0,IF(AND(Mitarbeiter!$E$38&lt;&gt;"",CO$5+6&lt;Mitarbeiter!$E$38),0,IF(AND(Mitarbeiter!$F$38&lt;&gt;"",CO$5&gt;Mitarbeiter!$F$38),0,IF(Planung!CO40="",$C40,IF(ISNUMBER(Planung!CO40),Planung!CO40,IF(UPPER(Planung!CO40)="H",$C40/2,0)))))))</f>
        <v>0</v>
      </c>
      <c r="CP40" s="27">
        <f>IF($A40="",0,IF(Mitarbeiter!$G$38=FALSE,0,IF(AND(Mitarbeiter!$E$38&lt;&gt;"",CP$5+6&lt;Mitarbeiter!$E$38),0,IF(AND(Mitarbeiter!$F$38&lt;&gt;"",CP$5&gt;Mitarbeiter!$F$38),0,IF(Planung!CP40="",$C40,IF(ISNUMBER(Planung!CP40),Planung!CP40,IF(UPPER(Planung!CP40)="H",$C40/2,0)))))))</f>
        <v>0</v>
      </c>
      <c r="CQ40" s="27">
        <f>IF($A40="",0,IF(Mitarbeiter!$G$38=FALSE,0,IF(AND(Mitarbeiter!$E$38&lt;&gt;"",CQ$5+6&lt;Mitarbeiter!$E$38),0,IF(AND(Mitarbeiter!$F$38&lt;&gt;"",CQ$5&gt;Mitarbeiter!$F$38),0,IF(Planung!CQ40="",$C40,IF(ISNUMBER(Planung!CQ40),Planung!CQ40,IF(UPPER(Planung!CQ40)="H",$C40/2,0)))))))</f>
        <v>0</v>
      </c>
      <c r="CR40" s="27">
        <f>IF($A40="",0,IF(Mitarbeiter!$G$38=FALSE,0,IF(AND(Mitarbeiter!$E$38&lt;&gt;"",CR$5+6&lt;Mitarbeiter!$E$38),0,IF(AND(Mitarbeiter!$F$38&lt;&gt;"",CR$5&gt;Mitarbeiter!$F$38),0,IF(Planung!CR40="",$C40,IF(ISNUMBER(Planung!CR40),Planung!CR40,IF(UPPER(Planung!CR40)="H",$C40/2,0)))))))</f>
        <v>0</v>
      </c>
      <c r="CS40" s="27">
        <f>IF($A40="",0,IF(Mitarbeiter!$G$38=FALSE,0,IF(AND(Mitarbeiter!$E$38&lt;&gt;"",CS$5+6&lt;Mitarbeiter!$E$38),0,IF(AND(Mitarbeiter!$F$38&lt;&gt;"",CS$5&gt;Mitarbeiter!$F$38),0,IF(Planung!CS40="",$C40,IF(ISNUMBER(Planung!CS40),Planung!CS40,IF(UPPER(Planung!CS40)="H",$C40/2,0)))))))</f>
        <v>0</v>
      </c>
      <c r="CT40" s="27">
        <f>IF($A40="",0,IF(Mitarbeiter!$G$38=FALSE,0,IF(AND(Mitarbeiter!$E$38&lt;&gt;"",CT$5+6&lt;Mitarbeiter!$E$38),0,IF(AND(Mitarbeiter!$F$38&lt;&gt;"",CT$5&gt;Mitarbeiter!$F$38),0,IF(Planung!CT40="",$C40,IF(ISNUMBER(Planung!CT40),Planung!CT40,IF(UPPER(Planung!CT40)="H",$C40/2,0)))))))</f>
        <v>0</v>
      </c>
      <c r="CU40" s="27">
        <f>IF($A40="",0,IF(Mitarbeiter!$G$38=FALSE,0,IF(AND(Mitarbeiter!$E$38&lt;&gt;"",CU$5+6&lt;Mitarbeiter!$E$38),0,IF(AND(Mitarbeiter!$F$38&lt;&gt;"",CU$5&gt;Mitarbeiter!$F$38),0,IF(Planung!CU40="",$C40,IF(ISNUMBER(Planung!CU40),Planung!CU40,IF(UPPER(Planung!CU40)="H",$C40/2,0)))))))</f>
        <v>0</v>
      </c>
      <c r="CV40" s="27">
        <f>IF($A40="",0,IF(Mitarbeiter!$G$38=FALSE,0,IF(AND(Mitarbeiter!$E$38&lt;&gt;"",CV$5+6&lt;Mitarbeiter!$E$38),0,IF(AND(Mitarbeiter!$F$38&lt;&gt;"",CV$5&gt;Mitarbeiter!$F$38),0,IF(Planung!CV40="",$C40,IF(ISNUMBER(Planung!CV40),Planung!CV40,IF(UPPER(Planung!CV40)="H",$C40/2,0)))))))</f>
        <v>0</v>
      </c>
      <c r="CW40" s="27">
        <f>IF($A40="",0,IF(Mitarbeiter!$G$38=FALSE,0,IF(AND(Mitarbeiter!$E$38&lt;&gt;"",CW$5+6&lt;Mitarbeiter!$E$38),0,IF(AND(Mitarbeiter!$F$38&lt;&gt;"",CW$5&gt;Mitarbeiter!$F$38),0,IF(Planung!CW40="",$C40,IF(ISNUMBER(Planung!CW40),Planung!CW40,IF(UPPER(Planung!CW40)="H",$C40/2,0)))))))</f>
        <v>0</v>
      </c>
      <c r="CX40" s="27">
        <f>IF($A40="",0,IF(Mitarbeiter!$G$38=FALSE,0,IF(AND(Mitarbeiter!$E$38&lt;&gt;"",CX$5+6&lt;Mitarbeiter!$E$38),0,IF(AND(Mitarbeiter!$F$38&lt;&gt;"",CX$5&gt;Mitarbeiter!$F$38),0,IF(Planung!CX40="",$C40,IF(ISNUMBER(Planung!CX40),Planung!CX40,IF(UPPER(Planung!CX40)="H",$C40/2,0)))))))</f>
        <v>0</v>
      </c>
      <c r="CY40" s="27">
        <f>IF($A40="",0,IF(Mitarbeiter!$G$38=FALSE,0,IF(AND(Mitarbeiter!$E$38&lt;&gt;"",CY$5+6&lt;Mitarbeiter!$E$38),0,IF(AND(Mitarbeiter!$F$38&lt;&gt;"",CY$5&gt;Mitarbeiter!$F$38),0,IF(Planung!CY40="",$C40,IF(ISNUMBER(Planung!CY40),Planung!CY40,IF(UPPER(Planung!CY40)="H",$C40/2,0)))))))</f>
        <v>0</v>
      </c>
      <c r="CZ40" s="27">
        <f>IF($A40="",0,IF(Mitarbeiter!$G$38=FALSE,0,IF(AND(Mitarbeiter!$E$38&lt;&gt;"",CZ$5+6&lt;Mitarbeiter!$E$38),0,IF(AND(Mitarbeiter!$F$38&lt;&gt;"",CZ$5&gt;Mitarbeiter!$F$38),0,IF(Planung!CZ40="",$C40,IF(ISNUMBER(Planung!CZ40),Planung!CZ40,IF(UPPER(Planung!CZ40)="H",$C40/2,0)))))))</f>
        <v>0</v>
      </c>
      <c r="DA40" s="27">
        <f>IF($A40="",0,IF(Mitarbeiter!$G$38=FALSE,0,IF(AND(Mitarbeiter!$E$38&lt;&gt;"",DA$5+6&lt;Mitarbeiter!$E$38),0,IF(AND(Mitarbeiter!$F$38&lt;&gt;"",DA$5&gt;Mitarbeiter!$F$38),0,IF(Planung!DA40="",$C40,IF(ISNUMBER(Planung!DA40),Planung!DA40,IF(UPPER(Planung!DA40)="H",$C40/2,0)))))))</f>
        <v>0</v>
      </c>
      <c r="DB40" s="27">
        <f>IF($A40="",0,IF(Mitarbeiter!$G$38=FALSE,0,IF(AND(Mitarbeiter!$E$38&lt;&gt;"",DB$5+6&lt;Mitarbeiter!$E$38),0,IF(AND(Mitarbeiter!$F$38&lt;&gt;"",DB$5&gt;Mitarbeiter!$F$38),0,IF(Planung!DB40="",$C40,IF(ISNUMBER(Planung!DB40),Planung!DB40,IF(UPPER(Planung!DB40)="H",$C40/2,0)))))))</f>
        <v>0</v>
      </c>
      <c r="DC40" s="27">
        <f>IF($A40="",0,IF(Mitarbeiter!$G$38=FALSE,0,IF(AND(Mitarbeiter!$E$38&lt;&gt;"",DC$5+6&lt;Mitarbeiter!$E$38),0,IF(AND(Mitarbeiter!$F$38&lt;&gt;"",DC$5&gt;Mitarbeiter!$F$38),0,IF(Planung!DC40="",$C40,IF(ISNUMBER(Planung!DC40),Planung!DC40,IF(UPPER(Planung!DC40)="H",$C40/2,0)))))))</f>
        <v>0</v>
      </c>
      <c r="DD40" s="27">
        <f>IF($A40="",0,IF(Mitarbeiter!$G$38=FALSE,0,IF(AND(Mitarbeiter!$E$38&lt;&gt;"",DD$5+6&lt;Mitarbeiter!$E$38),0,IF(AND(Mitarbeiter!$F$38&lt;&gt;"",DD$5&gt;Mitarbeiter!$F$38),0,IF(Planung!DD40="",$C40,IF(ISNUMBER(Planung!DD40),Planung!DD40,IF(UPPER(Planung!DD40)="H",$C40/2,0)))))))</f>
        <v>0</v>
      </c>
      <c r="DE40" s="27">
        <f>IF($A40="",0,IF(Mitarbeiter!$G$38=FALSE,0,IF(AND(Mitarbeiter!$E$38&lt;&gt;"",DE$5+6&lt;Mitarbeiter!$E$38),0,IF(AND(Mitarbeiter!$F$38&lt;&gt;"",DE$5&gt;Mitarbeiter!$F$38),0,IF(Planung!DE40="",$C40,IF(ISNUMBER(Planung!DE40),Planung!DE40,IF(UPPER(Planung!DE40)="H",$C40/2,0)))))))</f>
        <v>0</v>
      </c>
      <c r="DF40" s="27">
        <f>IF($A40="",0,IF(Mitarbeiter!$G$38=FALSE,0,IF(AND(Mitarbeiter!$E$38&lt;&gt;"",DF$5+6&lt;Mitarbeiter!$E$38),0,IF(AND(Mitarbeiter!$F$38&lt;&gt;"",DF$5&gt;Mitarbeiter!$F$38),0,IF(Planung!DF40="",$C40,IF(ISNUMBER(Planung!DF40),Planung!DF40,IF(UPPER(Planung!DF40)="H",$C40/2,0)))))))</f>
        <v>0</v>
      </c>
      <c r="DG40" s="27">
        <f>IF($A40="",0,IF(Mitarbeiter!$G$38=FALSE,0,IF(AND(Mitarbeiter!$E$38&lt;&gt;"",DG$5+6&lt;Mitarbeiter!$E$38),0,IF(AND(Mitarbeiter!$F$38&lt;&gt;"",DG$5&gt;Mitarbeiter!$F$38),0,IF(Planung!DG40="",$C40,IF(ISNUMBER(Planung!DG40),Planung!DG40,IF(UPPER(Planung!DG40)="H",$C40/2,0)))))))</f>
        <v>0</v>
      </c>
      <c r="DH40" s="27">
        <f>IF($A40="",0,IF(Mitarbeiter!$G$38=FALSE,0,IF(AND(Mitarbeiter!$E$38&lt;&gt;"",DH$5+6&lt;Mitarbeiter!$E$38),0,IF(AND(Mitarbeiter!$F$38&lt;&gt;"",DH$5&gt;Mitarbeiter!$F$38),0,IF(Planung!DH40="",$C40,IF(ISNUMBER(Planung!DH40),Planung!DH40,IF(UPPER(Planung!DH40)="H",$C40/2,0)))))))</f>
        <v>0</v>
      </c>
      <c r="DI40" s="27">
        <f>IF($A40="",0,IF(Mitarbeiter!$G$38=FALSE,0,IF(AND(Mitarbeiter!$E$38&lt;&gt;"",DI$5+6&lt;Mitarbeiter!$E$38),0,IF(AND(Mitarbeiter!$F$38&lt;&gt;"",DI$5&gt;Mitarbeiter!$F$38),0,IF(Planung!DI40="",$C40,IF(ISNUMBER(Planung!DI40),Planung!DI40,IF(UPPER(Planung!DI40)="H",$C40/2,0)))))))</f>
        <v>0</v>
      </c>
      <c r="DJ40" s="27">
        <f>IF($A40="",0,IF(Mitarbeiter!$G$38=FALSE,0,IF(AND(Mitarbeiter!$E$38&lt;&gt;"",DJ$5+6&lt;Mitarbeiter!$E$38),0,IF(AND(Mitarbeiter!$F$38&lt;&gt;"",DJ$5&gt;Mitarbeiter!$F$38),0,IF(Planung!DJ40="",$C40,IF(ISNUMBER(Planung!DJ40),Planung!DJ40,IF(UPPER(Planung!DJ40)="H",$C40/2,0)))))))</f>
        <v>0</v>
      </c>
      <c r="DK40" s="27">
        <f>IF($A40="",0,IF(Mitarbeiter!$G$38=FALSE,0,IF(AND(Mitarbeiter!$E$38&lt;&gt;"",DK$5+6&lt;Mitarbeiter!$E$38),0,IF(AND(Mitarbeiter!$F$38&lt;&gt;"",DK$5&gt;Mitarbeiter!$F$38),0,IF(Planung!DK40="",$C40,IF(ISNUMBER(Planung!DK40),Planung!DK40,IF(UPPER(Planung!DK40)="H",$C40/2,0)))))))</f>
        <v>0</v>
      </c>
      <c r="DL40" s="27">
        <f>IF($A40="",0,IF(Mitarbeiter!$G$38=FALSE,0,IF(AND(Mitarbeiter!$E$38&lt;&gt;"",DL$5+6&lt;Mitarbeiter!$E$38),0,IF(AND(Mitarbeiter!$F$38&lt;&gt;"",DL$5&gt;Mitarbeiter!$F$38),0,IF(Planung!DL40="",$C40,IF(ISNUMBER(Planung!DL40),Planung!DL40,IF(UPPER(Planung!DL40)="H",$C40/2,0)))))))</f>
        <v>0</v>
      </c>
      <c r="DM40" s="27">
        <f>IF($A40="",0,IF(Mitarbeiter!$G$38=FALSE,0,IF(AND(Mitarbeiter!$E$38&lt;&gt;"",DM$5+6&lt;Mitarbeiter!$E$38),0,IF(AND(Mitarbeiter!$F$38&lt;&gt;"",DM$5&gt;Mitarbeiter!$F$38),0,IF(Planung!DM40="",$C40,IF(ISNUMBER(Planung!DM40),Planung!DM40,IF(UPPER(Planung!DM40)="H",$C40/2,0)))))))</f>
        <v>0</v>
      </c>
      <c r="DN40" s="27">
        <f>IF($A40="",0,IF(Mitarbeiter!$G$38=FALSE,0,IF(AND(Mitarbeiter!$E$38&lt;&gt;"",DN$5+6&lt;Mitarbeiter!$E$38),0,IF(AND(Mitarbeiter!$F$38&lt;&gt;"",DN$5&gt;Mitarbeiter!$F$38),0,IF(Planung!DN40="",$C40,IF(ISNUMBER(Planung!DN40),Planung!DN40,IF(UPPER(Planung!DN40)="H",$C40/2,0)))))))</f>
        <v>0</v>
      </c>
      <c r="DO40" s="27">
        <f>IF($A40="",0,IF(Mitarbeiter!$G$38=FALSE,0,IF(AND(Mitarbeiter!$E$38&lt;&gt;"",DO$5+6&lt;Mitarbeiter!$E$38),0,IF(AND(Mitarbeiter!$F$38&lt;&gt;"",DO$5&gt;Mitarbeiter!$F$38),0,IF(Planung!DO40="",$C40,IF(ISNUMBER(Planung!DO40),Planung!DO40,IF(UPPER(Planung!DO40)="H",$C40/2,0)))))))</f>
        <v>0</v>
      </c>
      <c r="DP40" s="27">
        <f>IF($A40="",0,IF(Mitarbeiter!$G$38=FALSE,0,IF(AND(Mitarbeiter!$E$38&lt;&gt;"",DP$5+6&lt;Mitarbeiter!$E$38),0,IF(AND(Mitarbeiter!$F$38&lt;&gt;"",DP$5&gt;Mitarbeiter!$F$38),0,IF(Planung!DP40="",$C40,IF(ISNUMBER(Planung!DP40),Planung!DP40,IF(UPPER(Planung!DP40)="H",$C40/2,0)))))))</f>
        <v>0</v>
      </c>
      <c r="DQ40" s="27">
        <f>IF($A40="",0,IF(Mitarbeiter!$G$38=FALSE,0,IF(AND(Mitarbeiter!$E$38&lt;&gt;"",DQ$5+6&lt;Mitarbeiter!$E$38),0,IF(AND(Mitarbeiter!$F$38&lt;&gt;"",DQ$5&gt;Mitarbeiter!$F$38),0,IF(Planung!DQ40="",$C40,IF(ISNUMBER(Planung!DQ40),Planung!DQ40,IF(UPPER(Planung!DQ40)="H",$C40/2,0)))))))</f>
        <v>0</v>
      </c>
      <c r="DR40" s="27">
        <f>IF($A40="",0,IF(Mitarbeiter!$G$38=FALSE,0,IF(AND(Mitarbeiter!$E$38&lt;&gt;"",DR$5+6&lt;Mitarbeiter!$E$38),0,IF(AND(Mitarbeiter!$F$38&lt;&gt;"",DR$5&gt;Mitarbeiter!$F$38),0,IF(Planung!DR40="",$C40,IF(ISNUMBER(Planung!DR40),Planung!DR40,IF(UPPER(Planung!DR40)="H",$C40/2,0)))))))</f>
        <v>0</v>
      </c>
      <c r="DS40" s="27">
        <f>IF($A40="",0,IF(Mitarbeiter!$G$38=FALSE,0,IF(AND(Mitarbeiter!$E$38&lt;&gt;"",DS$5+6&lt;Mitarbeiter!$E$38),0,IF(AND(Mitarbeiter!$F$38&lt;&gt;"",DS$5&gt;Mitarbeiter!$F$38),0,IF(Planung!DS40="",$C40,IF(ISNUMBER(Planung!DS40),Planung!DS40,IF(UPPER(Planung!DS40)="H",$C40/2,0)))))))</f>
        <v>0</v>
      </c>
      <c r="DT40" s="27">
        <f>IF($A40="",0,IF(Mitarbeiter!$G$38=FALSE,0,IF(AND(Mitarbeiter!$E$38&lt;&gt;"",DT$5+6&lt;Mitarbeiter!$E$38),0,IF(AND(Mitarbeiter!$F$38&lt;&gt;"",DT$5&gt;Mitarbeiter!$F$38),0,IF(Planung!DT40="",$C40,IF(ISNUMBER(Planung!DT40),Planung!DT40,IF(UPPER(Planung!DT40)="H",$C40/2,0)))))))</f>
        <v>0</v>
      </c>
      <c r="DU40" s="27">
        <f>IF($A40="",0,IF(Mitarbeiter!$G$38=FALSE,0,IF(AND(Mitarbeiter!$E$38&lt;&gt;"",DU$5+6&lt;Mitarbeiter!$E$38),0,IF(AND(Mitarbeiter!$F$38&lt;&gt;"",DU$5&gt;Mitarbeiter!$F$38),0,IF(Planung!DU40="",$C40,IF(ISNUMBER(Planung!DU40),Planung!DU40,IF(UPPER(Planung!DU40)="H",$C40/2,0)))))))</f>
        <v>0</v>
      </c>
      <c r="DV40" s="27">
        <f>IF($A40="",0,IF(Mitarbeiter!$G$38=FALSE,0,IF(AND(Mitarbeiter!$E$38&lt;&gt;"",DV$5+6&lt;Mitarbeiter!$E$38),0,IF(AND(Mitarbeiter!$F$38&lt;&gt;"",DV$5&gt;Mitarbeiter!$F$38),0,IF(Planung!DV40="",$C40,IF(ISNUMBER(Planung!DV40),Planung!DV40,IF(UPPER(Planung!DV40)="H",$C40/2,0)))))))</f>
        <v>0</v>
      </c>
      <c r="DW40" s="27">
        <f>IF($A40="",0,IF(Mitarbeiter!$G$38=FALSE,0,IF(AND(Mitarbeiter!$E$38&lt;&gt;"",DW$5+6&lt;Mitarbeiter!$E$38),0,IF(AND(Mitarbeiter!$F$38&lt;&gt;"",DW$5&gt;Mitarbeiter!$F$38),0,IF(Planung!DW40="",$C40,IF(ISNUMBER(Planung!DW40),Planung!DW40,IF(UPPER(Planung!DW40)="H",$C40/2,0)))))))</f>
        <v>0</v>
      </c>
      <c r="DX40" s="27">
        <f>IF($A40="",0,IF(Mitarbeiter!$G$38=FALSE,0,IF(AND(Mitarbeiter!$E$38&lt;&gt;"",DX$5+6&lt;Mitarbeiter!$E$38),0,IF(AND(Mitarbeiter!$F$38&lt;&gt;"",DX$5&gt;Mitarbeiter!$F$38),0,IF(Planung!DX40="",$C40,IF(ISNUMBER(Planung!DX40),Planung!DX40,IF(UPPER(Planung!DX40)="H",$C40/2,0)))))))</f>
        <v>0</v>
      </c>
      <c r="DY40" s="27">
        <f>IF($A40="",0,IF(Mitarbeiter!$G$38=FALSE,0,IF(AND(Mitarbeiter!$E$38&lt;&gt;"",DY$5+6&lt;Mitarbeiter!$E$38),0,IF(AND(Mitarbeiter!$F$38&lt;&gt;"",DY$5&gt;Mitarbeiter!$F$38),0,IF(Planung!DY40="",$C40,IF(ISNUMBER(Planung!DY40),Planung!DY40,IF(UPPER(Planung!DY40)="H",$C40/2,0)))))))</f>
        <v>0</v>
      </c>
      <c r="DZ40" s="27">
        <f>IF($A40="",0,IF(Mitarbeiter!$G$38=FALSE,0,IF(AND(Mitarbeiter!$E$38&lt;&gt;"",DZ$5+6&lt;Mitarbeiter!$E$38),0,IF(AND(Mitarbeiter!$F$38&lt;&gt;"",DZ$5&gt;Mitarbeiter!$F$38),0,IF(Planung!DZ40="",$C40,IF(ISNUMBER(Planung!DZ40),Planung!DZ40,IF(UPPER(Planung!DZ40)="H",$C40/2,0)))))))</f>
        <v>0</v>
      </c>
      <c r="EA40" s="27">
        <f>IF($A40="",0,IF(Mitarbeiter!$G$38=FALSE,0,IF(AND(Mitarbeiter!$E$38&lt;&gt;"",EA$5+6&lt;Mitarbeiter!$E$38),0,IF(AND(Mitarbeiter!$F$38&lt;&gt;"",EA$5&gt;Mitarbeiter!$F$38),0,IF(Planung!EA40="",$C40,IF(ISNUMBER(Planung!EA40),Planung!EA40,IF(UPPER(Planung!EA40)="H",$C40/2,0)))))))</f>
        <v>0</v>
      </c>
      <c r="EB40" s="27">
        <f>IF($A40="",0,IF(Mitarbeiter!$G$38=FALSE,0,IF(AND(Mitarbeiter!$E$38&lt;&gt;"",EB$5+6&lt;Mitarbeiter!$E$38),0,IF(AND(Mitarbeiter!$F$38&lt;&gt;"",EB$5&gt;Mitarbeiter!$F$38),0,IF(Planung!EB40="",$C40,IF(ISNUMBER(Planung!EB40),Planung!EB40,IF(UPPER(Planung!EB40)="H",$C40/2,0)))))))</f>
        <v>0</v>
      </c>
      <c r="EC40" s="27">
        <f>IF($A40="",0,IF(Mitarbeiter!$G$38=FALSE,0,IF(AND(Mitarbeiter!$E$38&lt;&gt;"",EC$5+6&lt;Mitarbeiter!$E$38),0,IF(AND(Mitarbeiter!$F$38&lt;&gt;"",EC$5&gt;Mitarbeiter!$F$38),0,IF(Planung!EC40="",$C40,IF(ISNUMBER(Planung!EC40),Planung!EC40,IF(UPPER(Planung!EC40)="H",$C40/2,0)))))))</f>
        <v>0</v>
      </c>
      <c r="ED40" s="27">
        <f>IF($A40="",0,IF(Mitarbeiter!$G$38=FALSE,0,IF(AND(Mitarbeiter!$E$38&lt;&gt;"",ED$5+6&lt;Mitarbeiter!$E$38),0,IF(AND(Mitarbeiter!$F$38&lt;&gt;"",ED$5&gt;Mitarbeiter!$F$38),0,IF(Planung!ED40="",$C40,IF(ISNUMBER(Planung!ED40),Planung!ED40,IF(UPPER(Planung!ED40)="H",$C40/2,0)))))))</f>
        <v>0</v>
      </c>
      <c r="EE40" s="27">
        <f>IF($A40="",0,IF(Mitarbeiter!$G$38=FALSE,0,IF(AND(Mitarbeiter!$E$38&lt;&gt;"",EE$5+6&lt;Mitarbeiter!$E$38),0,IF(AND(Mitarbeiter!$F$38&lt;&gt;"",EE$5&gt;Mitarbeiter!$F$38),0,IF(Planung!EE40="",$C40,IF(ISNUMBER(Planung!EE40),Planung!EE40,IF(UPPER(Planung!EE40)="H",$C40/2,0)))))))</f>
        <v>0</v>
      </c>
      <c r="EF40" s="27">
        <f>IF($A40="",0,IF(Mitarbeiter!$G$38=FALSE,0,IF(AND(Mitarbeiter!$E$38&lt;&gt;"",EF$5+6&lt;Mitarbeiter!$E$38),0,IF(AND(Mitarbeiter!$F$38&lt;&gt;"",EF$5&gt;Mitarbeiter!$F$38),0,IF(Planung!EF40="",$C40,IF(ISNUMBER(Planung!EF40),Planung!EF40,IF(UPPER(Planung!EF40)="H",$C40/2,0)))))))</f>
        <v>0</v>
      </c>
      <c r="EG40" s="27">
        <f>IF($A40="",0,IF(Mitarbeiter!$G$38=FALSE,0,IF(AND(Mitarbeiter!$E$38&lt;&gt;"",EG$5+6&lt;Mitarbeiter!$E$38),0,IF(AND(Mitarbeiter!$F$38&lt;&gt;"",EG$5&gt;Mitarbeiter!$F$38),0,IF(Planung!EG40="",$C40,IF(ISNUMBER(Planung!EG40),Planung!EG40,IF(UPPER(Planung!EG40)="H",$C40/2,0)))))))</f>
        <v>0</v>
      </c>
      <c r="EH40" s="27">
        <f>IF($A40="",0,IF(Mitarbeiter!$G$38=FALSE,0,IF(AND(Mitarbeiter!$E$38&lt;&gt;"",EH$5+6&lt;Mitarbeiter!$E$38),0,IF(AND(Mitarbeiter!$F$38&lt;&gt;"",EH$5&gt;Mitarbeiter!$F$38),0,IF(Planung!EH40="",$C40,IF(ISNUMBER(Planung!EH40),Planung!EH40,IF(UPPER(Planung!EH40)="H",$C40/2,0)))))))</f>
        <v>0</v>
      </c>
      <c r="EI40" s="27">
        <f>IF($A40="",0,IF(Mitarbeiter!$G$38=FALSE,0,IF(AND(Mitarbeiter!$E$38&lt;&gt;"",EI$5+6&lt;Mitarbeiter!$E$38),0,IF(AND(Mitarbeiter!$F$38&lt;&gt;"",EI$5&gt;Mitarbeiter!$F$38),0,IF(Planung!EI40="",$C40,IF(ISNUMBER(Planung!EI40),Planung!EI40,IF(UPPER(Planung!EI40)="H",$C40/2,0)))))))</f>
        <v>0</v>
      </c>
      <c r="EJ40" s="27">
        <f>IF($A40="",0,IF(Mitarbeiter!$G$38=FALSE,0,IF(AND(Mitarbeiter!$E$38&lt;&gt;"",EJ$5+6&lt;Mitarbeiter!$E$38),0,IF(AND(Mitarbeiter!$F$38&lt;&gt;"",EJ$5&gt;Mitarbeiter!$F$38),0,IF(Planung!EJ40="",$C40,IF(ISNUMBER(Planung!EJ40),Planung!EJ40,IF(UPPER(Planung!EJ40)="H",$C40/2,0)))))))</f>
        <v>0</v>
      </c>
      <c r="EK40" s="27">
        <f>IF($A40="",0,IF(Mitarbeiter!$G$38=FALSE,0,IF(AND(Mitarbeiter!$E$38&lt;&gt;"",EK$5+6&lt;Mitarbeiter!$E$38),0,IF(AND(Mitarbeiter!$F$38&lt;&gt;"",EK$5&gt;Mitarbeiter!$F$38),0,IF(Planung!EK40="",$C40,IF(ISNUMBER(Planung!EK40),Planung!EK40,IF(UPPER(Planung!EK40)="H",$C40/2,0)))))))</f>
        <v>0</v>
      </c>
      <c r="EL40" s="27">
        <f>IF($A40="",0,IF(Mitarbeiter!$G$38=FALSE,0,IF(AND(Mitarbeiter!$E$38&lt;&gt;"",EL$5+6&lt;Mitarbeiter!$E$38),0,IF(AND(Mitarbeiter!$F$38&lt;&gt;"",EL$5&gt;Mitarbeiter!$F$38),0,IF(Planung!EL40="",$C40,IF(ISNUMBER(Planung!EL40),Planung!EL40,IF(UPPER(Planung!EL40)="H",$C40/2,0)))))))</f>
        <v>0</v>
      </c>
      <c r="EM40" s="27">
        <f>IF($A40="",0,IF(Mitarbeiter!$G$38=FALSE,0,IF(AND(Mitarbeiter!$E$38&lt;&gt;"",EM$5+6&lt;Mitarbeiter!$E$38),0,IF(AND(Mitarbeiter!$F$38&lt;&gt;"",EM$5&gt;Mitarbeiter!$F$38),0,IF(Planung!EM40="",$C40,IF(ISNUMBER(Planung!EM40),Planung!EM40,IF(UPPER(Planung!EM40)="H",$C40/2,0)))))))</f>
        <v>0</v>
      </c>
      <c r="EN40" s="27">
        <f>IF($A40="",0,IF(Mitarbeiter!$G$38=FALSE,0,IF(AND(Mitarbeiter!$E$38&lt;&gt;"",EN$5+6&lt;Mitarbeiter!$E$38),0,IF(AND(Mitarbeiter!$F$38&lt;&gt;"",EN$5&gt;Mitarbeiter!$F$38),0,IF(Planung!EN40="",$C40,IF(ISNUMBER(Planung!EN40),Planung!EN40,IF(UPPER(Planung!EN40)="H",$C40/2,0)))))))</f>
        <v>0</v>
      </c>
      <c r="EO40" s="27">
        <f>IF($A40="",0,IF(Mitarbeiter!$G$38=FALSE,0,IF(AND(Mitarbeiter!$E$38&lt;&gt;"",EO$5+6&lt;Mitarbeiter!$E$38),0,IF(AND(Mitarbeiter!$F$38&lt;&gt;"",EO$5&gt;Mitarbeiter!$F$38),0,IF(Planung!EO40="",$C40,IF(ISNUMBER(Planung!EO40),Planung!EO40,IF(UPPER(Planung!EO40)="H",$C40/2,0)))))))</f>
        <v>0</v>
      </c>
      <c r="EP40" s="27">
        <f>IF($A40="",0,IF(Mitarbeiter!$G$38=FALSE,0,IF(AND(Mitarbeiter!$E$38&lt;&gt;"",EP$5+6&lt;Mitarbeiter!$E$38),0,IF(AND(Mitarbeiter!$F$38&lt;&gt;"",EP$5&gt;Mitarbeiter!$F$38),0,IF(Planung!EP40="",$C40,IF(ISNUMBER(Planung!EP40),Planung!EP40,IF(UPPER(Planung!EP40)="H",$C40/2,0)))))))</f>
        <v>0</v>
      </c>
      <c r="EQ40" s="27">
        <f>IF($A40="",0,IF(Mitarbeiter!$G$38=FALSE,0,IF(AND(Mitarbeiter!$E$38&lt;&gt;"",EQ$5+6&lt;Mitarbeiter!$E$38),0,IF(AND(Mitarbeiter!$F$38&lt;&gt;"",EQ$5&gt;Mitarbeiter!$F$38),0,IF(Planung!EQ40="",$C40,IF(ISNUMBER(Planung!EQ40),Planung!EQ40,IF(UPPER(Planung!EQ40)="H",$C40/2,0)))))))</f>
        <v>0</v>
      </c>
      <c r="ER40" s="27">
        <f>IF($A40="",0,IF(Mitarbeiter!$G$38=FALSE,0,IF(AND(Mitarbeiter!$E$38&lt;&gt;"",ER$5+6&lt;Mitarbeiter!$E$38),0,IF(AND(Mitarbeiter!$F$38&lt;&gt;"",ER$5&gt;Mitarbeiter!$F$38),0,IF(Planung!ER40="",$C40,IF(ISNUMBER(Planung!ER40),Planung!ER40,IF(UPPER(Planung!ER40)="H",$C40/2,0)))))))</f>
        <v>0</v>
      </c>
      <c r="ES40" s="27">
        <f>IF($A40="",0,IF(Mitarbeiter!$G$38=FALSE,0,IF(AND(Mitarbeiter!$E$38&lt;&gt;"",ES$5+6&lt;Mitarbeiter!$E$38),0,IF(AND(Mitarbeiter!$F$38&lt;&gt;"",ES$5&gt;Mitarbeiter!$F$38),0,IF(Planung!ES40="",$C40,IF(ISNUMBER(Planung!ES40),Planung!ES40,IF(UPPER(Planung!ES40)="H",$C40/2,0)))))))</f>
        <v>0</v>
      </c>
      <c r="ET40" s="27">
        <f>IF($A40="",0,IF(Mitarbeiter!$G$38=FALSE,0,IF(AND(Mitarbeiter!$E$38&lt;&gt;"",ET$5+6&lt;Mitarbeiter!$E$38),0,IF(AND(Mitarbeiter!$F$38&lt;&gt;"",ET$5&gt;Mitarbeiter!$F$38),0,IF(Planung!ET40="",$C40,IF(ISNUMBER(Planung!ET40),Planung!ET40,IF(UPPER(Planung!ET40)="H",$C40/2,0)))))))</f>
        <v>0</v>
      </c>
      <c r="EU40" s="27">
        <f>IF($A40="",0,IF(Mitarbeiter!$G$38=FALSE,0,IF(AND(Mitarbeiter!$E$38&lt;&gt;"",EU$5+6&lt;Mitarbeiter!$E$38),0,IF(AND(Mitarbeiter!$F$38&lt;&gt;"",EU$5&gt;Mitarbeiter!$F$38),0,IF(Planung!EU40="",$C40,IF(ISNUMBER(Planung!EU40),Planung!EU40,IF(UPPER(Planung!EU40)="H",$C40/2,0)))))))</f>
        <v>0</v>
      </c>
      <c r="EV40" s="27">
        <f>IF($A40="",0,IF(Mitarbeiter!$G$38=FALSE,0,IF(AND(Mitarbeiter!$E$38&lt;&gt;"",EV$5+6&lt;Mitarbeiter!$E$38),0,IF(AND(Mitarbeiter!$F$38&lt;&gt;"",EV$5&gt;Mitarbeiter!$F$38),0,IF(Planung!EV40="",$C40,IF(ISNUMBER(Planung!EV40),Planung!EV40,IF(UPPER(Planung!EV40)="H",$C40/2,0)))))))</f>
        <v>0</v>
      </c>
      <c r="EW40" s="27">
        <f>IF($A40="",0,IF(Mitarbeiter!$G$38=FALSE,0,IF(AND(Mitarbeiter!$E$38&lt;&gt;"",EW$5+6&lt;Mitarbeiter!$E$38),0,IF(AND(Mitarbeiter!$F$38&lt;&gt;"",EW$5&gt;Mitarbeiter!$F$38),0,IF(Planung!EW40="",$C40,IF(ISNUMBER(Planung!EW40),Planung!EW40,IF(UPPER(Planung!EW40)="H",$C40/2,0)))))))</f>
        <v>0</v>
      </c>
      <c r="EX40" s="27">
        <f>IF($A40="",0,IF(Mitarbeiter!$G$38=FALSE,0,IF(AND(Mitarbeiter!$E$38&lt;&gt;"",EX$5+6&lt;Mitarbeiter!$E$38),0,IF(AND(Mitarbeiter!$F$38&lt;&gt;"",EX$5&gt;Mitarbeiter!$F$38),0,IF(Planung!EX40="",$C40,IF(ISNUMBER(Planung!EX40),Planung!EX40,IF(UPPER(Planung!EX40)="H",$C40/2,0)))))))</f>
        <v>0</v>
      </c>
      <c r="EY40" s="27">
        <f>IF($A40="",0,IF(Mitarbeiter!$G$38=FALSE,0,IF(AND(Mitarbeiter!$E$38&lt;&gt;"",EY$5+6&lt;Mitarbeiter!$E$38),0,IF(AND(Mitarbeiter!$F$38&lt;&gt;"",EY$5&gt;Mitarbeiter!$F$38),0,IF(Planung!EY40="",$C40,IF(ISNUMBER(Planung!EY40),Planung!EY40,IF(UPPER(Planung!EY40)="H",$C40/2,0)))))))</f>
        <v>0</v>
      </c>
      <c r="EZ40" s="27">
        <f>IF($A40="",0,IF(Mitarbeiter!$G$38=FALSE,0,IF(AND(Mitarbeiter!$E$38&lt;&gt;"",EZ$5+6&lt;Mitarbeiter!$E$38),0,IF(AND(Mitarbeiter!$F$38&lt;&gt;"",EZ$5&gt;Mitarbeiter!$F$38),0,IF(Planung!EZ40="",$C40,IF(ISNUMBER(Planung!EZ40),Planung!EZ40,IF(UPPER(Planung!EZ40)="H",$C40/2,0)))))))</f>
        <v>0</v>
      </c>
      <c r="FA40" s="27">
        <f>IF($A40="",0,IF(Mitarbeiter!$G$38=FALSE,0,IF(AND(Mitarbeiter!$E$38&lt;&gt;"",FA$5+6&lt;Mitarbeiter!$E$38),0,IF(AND(Mitarbeiter!$F$38&lt;&gt;"",FA$5&gt;Mitarbeiter!$F$38),0,IF(Planung!FA40="",$C40,IF(ISNUMBER(Planung!FA40),Planung!FA40,IF(UPPER(Planung!FA40)="H",$C40/2,0)))))))</f>
        <v>0</v>
      </c>
      <c r="FB40" s="27">
        <f>IF($A40="",0,IF(Mitarbeiter!$G$38=FALSE,0,IF(AND(Mitarbeiter!$E$38&lt;&gt;"",FB$5+6&lt;Mitarbeiter!$E$38),0,IF(AND(Mitarbeiter!$F$38&lt;&gt;"",FB$5&gt;Mitarbeiter!$F$38),0,IF(Planung!FB40="",$C40,IF(ISNUMBER(Planung!FB40),Planung!FB40,IF(UPPER(Planung!FB40)="H",$C40/2,0)))))))</f>
        <v>0</v>
      </c>
      <c r="FC40" s="27">
        <f>IF($A40="",0,IF(Mitarbeiter!$G$38=FALSE,0,IF(AND(Mitarbeiter!$E$38&lt;&gt;"",FC$5+6&lt;Mitarbeiter!$E$38),0,IF(AND(Mitarbeiter!$F$38&lt;&gt;"",FC$5&gt;Mitarbeiter!$F$38),0,IF(Planung!FC40="",$C40,IF(ISNUMBER(Planung!FC40),Planung!FC40,IF(UPPER(Planung!FC40)="H",$C40/2,0)))))))</f>
        <v>0</v>
      </c>
      <c r="FD40" s="27">
        <f>IF($A40="",0,IF(Mitarbeiter!$G$38=FALSE,0,IF(AND(Mitarbeiter!$E$38&lt;&gt;"",FD$5+6&lt;Mitarbeiter!$E$38),0,IF(AND(Mitarbeiter!$F$38&lt;&gt;"",FD$5&gt;Mitarbeiter!$F$38),0,IF(Planung!FD40="",$C40,IF(ISNUMBER(Planung!FD40),Planung!FD40,IF(UPPER(Planung!FD40)="H",$C40/2,0)))))))</f>
        <v>0</v>
      </c>
      <c r="FE40" s="27">
        <f>IF($A40="",0,IF(Mitarbeiter!$G$38=FALSE,0,IF(AND(Mitarbeiter!$E$38&lt;&gt;"",FE$5+6&lt;Mitarbeiter!$E$38),0,IF(AND(Mitarbeiter!$F$38&lt;&gt;"",FE$5&gt;Mitarbeiter!$F$38),0,IF(Planung!FE40="",$C40,IF(ISNUMBER(Planung!FE40),Planung!FE40,IF(UPPER(Planung!FE40)="H",$C40/2,0)))))))</f>
        <v>0</v>
      </c>
      <c r="FF40" s="27">
        <f>IF($A40="",0,IF(Mitarbeiter!$G$38=FALSE,0,IF(AND(Mitarbeiter!$E$38&lt;&gt;"",FF$5+6&lt;Mitarbeiter!$E$38),0,IF(AND(Mitarbeiter!$F$38&lt;&gt;"",FF$5&gt;Mitarbeiter!$F$38),0,IF(Planung!FF40="",$C40,IF(ISNUMBER(Planung!FF40),Planung!FF40,IF(UPPER(Planung!FF40)="H",$C40/2,0)))))))</f>
        <v>0</v>
      </c>
      <c r="FG40" s="27">
        <f>IF($A40="",0,IF(Mitarbeiter!$G$38=FALSE,0,IF(AND(Mitarbeiter!$E$38&lt;&gt;"",FG$5+6&lt;Mitarbeiter!$E$38),0,IF(AND(Mitarbeiter!$F$38&lt;&gt;"",FG$5&gt;Mitarbeiter!$F$38),0,IF(Planung!FG40="",$C40,IF(ISNUMBER(Planung!FG40),Planung!FG40,IF(UPPER(Planung!FG40)="H",$C40/2,0)))))))</f>
        <v>0</v>
      </c>
      <c r="FH40" s="27">
        <f>IF($A40="",0,IF(Mitarbeiter!$G$38=FALSE,0,IF(AND(Mitarbeiter!$E$38&lt;&gt;"",FH$5+6&lt;Mitarbeiter!$E$38),0,IF(AND(Mitarbeiter!$F$38&lt;&gt;"",FH$5&gt;Mitarbeiter!$F$38),0,IF(Planung!FH40="",$C40,IF(ISNUMBER(Planung!FH40),Planung!FH40,IF(UPPER(Planung!FH40)="H",$C40/2,0)))))))</f>
        <v>0</v>
      </c>
      <c r="FI40" s="27">
        <f>IF($A40="",0,IF(Mitarbeiter!$G$38=FALSE,0,IF(AND(Mitarbeiter!$E$38&lt;&gt;"",FI$5+6&lt;Mitarbeiter!$E$38),0,IF(AND(Mitarbeiter!$F$38&lt;&gt;"",FI$5&gt;Mitarbeiter!$F$38),0,IF(Planung!FI40="",$C40,IF(ISNUMBER(Planung!FI40),Planung!FI40,IF(UPPER(Planung!FI40)="H",$C40/2,0)))))))</f>
        <v>0</v>
      </c>
      <c r="FJ40" s="27">
        <f>IF($A40="",0,IF(Mitarbeiter!$G$38=FALSE,0,IF(AND(Mitarbeiter!$E$38&lt;&gt;"",FJ$5+6&lt;Mitarbeiter!$E$38),0,IF(AND(Mitarbeiter!$F$38&lt;&gt;"",FJ$5&gt;Mitarbeiter!$F$38),0,IF(Planung!FJ40="",$C40,IF(ISNUMBER(Planung!FJ40),Planung!FJ40,IF(UPPER(Planung!FJ40)="H",$C40/2,0)))))))</f>
        <v>0</v>
      </c>
      <c r="FK40" s="27">
        <f>IF($A40="",0,IF(Mitarbeiter!$G$38=FALSE,0,IF(AND(Mitarbeiter!$E$38&lt;&gt;"",FK$5+6&lt;Mitarbeiter!$E$38),0,IF(AND(Mitarbeiter!$F$38&lt;&gt;"",FK$5&gt;Mitarbeiter!$F$38),0,IF(Planung!FK40="",$C40,IF(ISNUMBER(Planung!FK40),Planung!FK40,IF(UPPER(Planung!FK40)="H",$C40/2,0)))))))</f>
        <v>0</v>
      </c>
      <c r="FL40" s="27">
        <f>IF($A40="",0,IF(Mitarbeiter!$G$38=FALSE,0,IF(AND(Mitarbeiter!$E$38&lt;&gt;"",FL$5+6&lt;Mitarbeiter!$E$38),0,IF(AND(Mitarbeiter!$F$38&lt;&gt;"",FL$5&gt;Mitarbeiter!$F$38),0,IF(Planung!FL40="",$C40,IF(ISNUMBER(Planung!FL40),Planung!FL40,IF(UPPER(Planung!FL40)="H",$C40/2,0)))))))</f>
        <v>0</v>
      </c>
      <c r="FM40" s="27">
        <f>IF($A40="",0,IF(Mitarbeiter!$G$38=FALSE,0,IF(AND(Mitarbeiter!$E$38&lt;&gt;"",FM$5+6&lt;Mitarbeiter!$E$38),0,IF(AND(Mitarbeiter!$F$38&lt;&gt;"",FM$5&gt;Mitarbeiter!$F$38),0,IF(Planung!FM40="",$C40,IF(ISNUMBER(Planung!FM40),Planung!FM40,IF(UPPER(Planung!FM40)="H",$C40/2,0)))))))</f>
        <v>0</v>
      </c>
      <c r="FN40" s="27">
        <f>IF($A40="",0,IF(Mitarbeiter!$G$38=FALSE,0,IF(AND(Mitarbeiter!$E$38&lt;&gt;"",FN$5+6&lt;Mitarbeiter!$E$38),0,IF(AND(Mitarbeiter!$F$38&lt;&gt;"",FN$5&gt;Mitarbeiter!$F$38),0,IF(Planung!FN40="",$C40,IF(ISNUMBER(Planung!FN40),Planung!FN40,IF(UPPER(Planung!FN40)="H",$C40/2,0)))))))</f>
        <v>0</v>
      </c>
      <c r="FO40" s="27">
        <f>IF($A40="",0,IF(Mitarbeiter!$G$38=FALSE,0,IF(AND(Mitarbeiter!$E$38&lt;&gt;"",FO$5+6&lt;Mitarbeiter!$E$38),0,IF(AND(Mitarbeiter!$F$38&lt;&gt;"",FO$5&gt;Mitarbeiter!$F$38),0,IF(Planung!FO40="",$C40,IF(ISNUMBER(Planung!FO40),Planung!FO40,IF(UPPER(Planung!FO40)="H",$C40/2,0)))))))</f>
        <v>0</v>
      </c>
      <c r="FP40" s="27">
        <f>IF($A40="",0,IF(Mitarbeiter!$G$38=FALSE,0,IF(AND(Mitarbeiter!$E$38&lt;&gt;"",FP$5+6&lt;Mitarbeiter!$E$38),0,IF(AND(Mitarbeiter!$F$38&lt;&gt;"",FP$5&gt;Mitarbeiter!$F$38),0,IF(Planung!FP40="",$C40,IF(ISNUMBER(Planung!FP40),Planung!FP40,IF(UPPER(Planung!FP40)="H",$C40/2,0)))))))</f>
        <v>0</v>
      </c>
      <c r="FQ40" s="27">
        <f>IF($A40="",0,IF(Mitarbeiter!$G$38=FALSE,0,IF(AND(Mitarbeiter!$E$38&lt;&gt;"",FQ$5+6&lt;Mitarbeiter!$E$38),0,IF(AND(Mitarbeiter!$F$38&lt;&gt;"",FQ$5&gt;Mitarbeiter!$F$38),0,IF(Planung!FQ40="",$C40,IF(ISNUMBER(Planung!FQ40),Planung!FQ40,IF(UPPER(Planung!FQ40)="H",$C40/2,0)))))))</f>
        <v>0</v>
      </c>
      <c r="FR40" s="27">
        <f>IF($A40="",0,IF(Mitarbeiter!$G$38=FALSE,0,IF(AND(Mitarbeiter!$E$38&lt;&gt;"",FR$5+6&lt;Mitarbeiter!$E$38),0,IF(AND(Mitarbeiter!$F$38&lt;&gt;"",FR$5&gt;Mitarbeiter!$F$38),0,IF(Planung!FR40="",$C40,IF(ISNUMBER(Planung!FR40),Planung!FR40,IF(UPPER(Planung!FR40)="H",$C40/2,0)))))))</f>
        <v>0</v>
      </c>
      <c r="FS40" s="27">
        <f>IF($A40="",0,IF(Mitarbeiter!$G$38=FALSE,0,IF(AND(Mitarbeiter!$E$38&lt;&gt;"",FS$5+6&lt;Mitarbeiter!$E$38),0,IF(AND(Mitarbeiter!$F$38&lt;&gt;"",FS$5&gt;Mitarbeiter!$F$38),0,IF(Planung!FS40="",$C40,IF(ISNUMBER(Planung!FS40),Planung!FS40,IF(UPPER(Planung!FS40)="H",$C40/2,0)))))))</f>
        <v>0</v>
      </c>
      <c r="FT40" s="27">
        <f>IF($A40="",0,IF(Mitarbeiter!$G$38=FALSE,0,IF(AND(Mitarbeiter!$E$38&lt;&gt;"",FT$5+6&lt;Mitarbeiter!$E$38),0,IF(AND(Mitarbeiter!$F$38&lt;&gt;"",FT$5&gt;Mitarbeiter!$F$38),0,IF(Planung!FT40="",$C40,IF(ISNUMBER(Planung!FT40),Planung!FT40,IF(UPPER(Planung!FT40)="H",$C40/2,0)))))))</f>
        <v>0</v>
      </c>
      <c r="FU40" s="27">
        <f>IF($A40="",0,IF(Mitarbeiter!$G$38=FALSE,0,IF(AND(Mitarbeiter!$E$38&lt;&gt;"",FU$5+6&lt;Mitarbeiter!$E$38),0,IF(AND(Mitarbeiter!$F$38&lt;&gt;"",FU$5&gt;Mitarbeiter!$F$38),0,IF(Planung!FU40="",$C40,IF(ISNUMBER(Planung!FU40),Planung!FU40,IF(UPPER(Planung!FU40)="H",$C40/2,0)))))))</f>
        <v>0</v>
      </c>
      <c r="FV40" s="27">
        <f>IF($A40="",0,IF(Mitarbeiter!$G$38=FALSE,0,IF(AND(Mitarbeiter!$E$38&lt;&gt;"",FV$5+6&lt;Mitarbeiter!$E$38),0,IF(AND(Mitarbeiter!$F$38&lt;&gt;"",FV$5&gt;Mitarbeiter!$F$38),0,IF(Planung!FV40="",$C40,IF(ISNUMBER(Planung!FV40),Planung!FV40,IF(UPPER(Planung!FV40)="H",$C40/2,0)))))))</f>
        <v>0</v>
      </c>
      <c r="FW40" s="27">
        <f>IF($A40="",0,IF(Mitarbeiter!$G$38=FALSE,0,IF(AND(Mitarbeiter!$E$38&lt;&gt;"",FW$5+6&lt;Mitarbeiter!$E$38),0,IF(AND(Mitarbeiter!$F$38&lt;&gt;"",FW$5&gt;Mitarbeiter!$F$38),0,IF(Planung!FW40="",$C40,IF(ISNUMBER(Planung!FW40),Planung!FW40,IF(UPPER(Planung!FW40)="H",$C40/2,0)))))))</f>
        <v>0</v>
      </c>
      <c r="FX40" s="27">
        <f>IF($A40="",0,IF(Mitarbeiter!$G$38=FALSE,0,IF(AND(Mitarbeiter!$E$38&lt;&gt;"",FX$5+6&lt;Mitarbeiter!$E$38),0,IF(AND(Mitarbeiter!$F$38&lt;&gt;"",FX$5&gt;Mitarbeiter!$F$38),0,IF(Planung!FX40="",$C40,IF(ISNUMBER(Planung!FX40),Planung!FX40,IF(UPPER(Planung!FX40)="H",$C40/2,0)))))))</f>
        <v>0</v>
      </c>
      <c r="FY40" s="27">
        <f>IF($A40="",0,IF(Mitarbeiter!$G$38=FALSE,0,IF(AND(Mitarbeiter!$E$38&lt;&gt;"",FY$5+6&lt;Mitarbeiter!$E$38),0,IF(AND(Mitarbeiter!$F$38&lt;&gt;"",FY$5&gt;Mitarbeiter!$F$38),0,IF(Planung!FY40="",$C40,IF(ISNUMBER(Planung!FY40),Planung!FY40,IF(UPPER(Planung!FY40)="H",$C40/2,0)))))))</f>
        <v>0</v>
      </c>
      <c r="FZ40" s="27">
        <f>IF($A40="",0,IF(Mitarbeiter!$G$38=FALSE,0,IF(AND(Mitarbeiter!$E$38&lt;&gt;"",FZ$5+6&lt;Mitarbeiter!$E$38),0,IF(AND(Mitarbeiter!$F$38&lt;&gt;"",FZ$5&gt;Mitarbeiter!$F$38),0,IF(Planung!FZ40="",$C40,IF(ISNUMBER(Planung!FZ40),Planung!FZ40,IF(UPPER(Planung!FZ40)="H",$C40/2,0)))))))</f>
        <v>0</v>
      </c>
      <c r="GA40" s="27">
        <f>IF($A40="",0,IF(Mitarbeiter!$G$38=FALSE,0,IF(AND(Mitarbeiter!$E$38&lt;&gt;"",GA$5+6&lt;Mitarbeiter!$E$38),0,IF(AND(Mitarbeiter!$F$38&lt;&gt;"",GA$5&gt;Mitarbeiter!$F$38),0,IF(Planung!GA40="",$C40,IF(ISNUMBER(Planung!GA40),Planung!GA40,IF(UPPER(Planung!GA40)="H",$C40/2,0)))))))</f>
        <v>0</v>
      </c>
      <c r="GB40" s="27">
        <f>IF($A40="",0,IF(Mitarbeiter!$G$38=FALSE,0,IF(AND(Mitarbeiter!$E$38&lt;&gt;"",GB$5+6&lt;Mitarbeiter!$E$38),0,IF(AND(Mitarbeiter!$F$38&lt;&gt;"",GB$5&gt;Mitarbeiter!$F$38),0,IF(Planung!GB40="",$C40,IF(ISNUMBER(Planung!GB40),Planung!GB40,IF(UPPER(Planung!GB40)="H",$C40/2,0)))))))</f>
        <v>0</v>
      </c>
      <c r="GC40" s="27">
        <f>IF($A40="",0,IF(Mitarbeiter!$G$38=FALSE,0,IF(AND(Mitarbeiter!$E$38&lt;&gt;"",GC$5+6&lt;Mitarbeiter!$E$38),0,IF(AND(Mitarbeiter!$F$38&lt;&gt;"",GC$5&gt;Mitarbeiter!$F$38),0,IF(Planung!GC40="",$C40,IF(ISNUMBER(Planung!GC40),Planung!GC40,IF(UPPER(Planung!GC40)="H",$C40/2,0)))))))</f>
        <v>0</v>
      </c>
      <c r="GD40" s="27">
        <f>IF($A40="",0,IF(Mitarbeiter!$G$38=FALSE,0,IF(AND(Mitarbeiter!$E$38&lt;&gt;"",GD$5+6&lt;Mitarbeiter!$E$38),0,IF(AND(Mitarbeiter!$F$38&lt;&gt;"",GD$5&gt;Mitarbeiter!$F$38),0,IF(Planung!GD40="",$C40,IF(ISNUMBER(Planung!GD40),Planung!GD40,IF(UPPER(Planung!GD40)="H",$C40/2,0)))))))</f>
        <v>0</v>
      </c>
      <c r="GE40" s="27">
        <f>IF($A40="",0,IF(Mitarbeiter!$G$38=FALSE,0,IF(AND(Mitarbeiter!$E$38&lt;&gt;"",GE$5+6&lt;Mitarbeiter!$E$38),0,IF(AND(Mitarbeiter!$F$38&lt;&gt;"",GE$5&gt;Mitarbeiter!$F$38),0,IF(Planung!GE40="",$C40,IF(ISNUMBER(Planung!GE40),Planung!GE40,IF(UPPER(Planung!GE40)="H",$C40/2,0)))))))</f>
        <v>0</v>
      </c>
      <c r="GF40" s="27">
        <f>IF($A40="",0,IF(Mitarbeiter!$G$38=FALSE,0,IF(AND(Mitarbeiter!$E$38&lt;&gt;"",GF$5+6&lt;Mitarbeiter!$E$38),0,IF(AND(Mitarbeiter!$F$38&lt;&gt;"",GF$5&gt;Mitarbeiter!$F$38),0,IF(Planung!GF40="",$C40,IF(ISNUMBER(Planung!GF40),Planung!GF40,IF(UPPER(Planung!GF40)="H",$C40/2,0)))))))</f>
        <v>0</v>
      </c>
      <c r="GG40" s="27">
        <f>IF($A40="",0,IF(Mitarbeiter!$G$38=FALSE,0,IF(AND(Mitarbeiter!$E$38&lt;&gt;"",GG$5+6&lt;Mitarbeiter!$E$38),0,IF(AND(Mitarbeiter!$F$38&lt;&gt;"",GG$5&gt;Mitarbeiter!$F$38),0,IF(Planung!GG40="",$C40,IF(ISNUMBER(Planung!GG40),Planung!GG40,IF(UPPER(Planung!GG40)="H",$C40/2,0)))))))</f>
        <v>0</v>
      </c>
      <c r="GH40" s="27">
        <f>IF($A40="",0,IF(Mitarbeiter!$G$38=FALSE,0,IF(AND(Mitarbeiter!$E$38&lt;&gt;"",GH$5+6&lt;Mitarbeiter!$E$38),0,IF(AND(Mitarbeiter!$F$38&lt;&gt;"",GH$5&gt;Mitarbeiter!$F$38),0,IF(Planung!GH40="",$C40,IF(ISNUMBER(Planung!GH40),Planung!GH40,IF(UPPER(Planung!GH40)="H",$C40/2,0)))))))</f>
        <v>0</v>
      </c>
      <c r="GI40" s="27">
        <f>IF($A40="",0,IF(Mitarbeiter!$G$38=FALSE,0,IF(AND(Mitarbeiter!$E$38&lt;&gt;"",GI$5+6&lt;Mitarbeiter!$E$38),0,IF(AND(Mitarbeiter!$F$38&lt;&gt;"",GI$5&gt;Mitarbeiter!$F$38),0,IF(Planung!GI40="",$C40,IF(ISNUMBER(Planung!GI40),Planung!GI40,IF(UPPER(Planung!GI40)="H",$C40/2,0)))))))</f>
        <v>0</v>
      </c>
      <c r="GJ40" s="27">
        <f>IF($A40="",0,IF(Mitarbeiter!$G$38=FALSE,0,IF(AND(Mitarbeiter!$E$38&lt;&gt;"",GJ$5+6&lt;Mitarbeiter!$E$38),0,IF(AND(Mitarbeiter!$F$38&lt;&gt;"",GJ$5&gt;Mitarbeiter!$F$38),0,IF(Planung!GJ40="",$C40,IF(ISNUMBER(Planung!GJ40),Planung!GJ40,IF(UPPER(Planung!GJ40)="H",$C40/2,0)))))))</f>
        <v>0</v>
      </c>
      <c r="GK40" s="27">
        <f>IF($A40="",0,IF(Mitarbeiter!$G$38=FALSE,0,IF(AND(Mitarbeiter!$E$38&lt;&gt;"",GK$5+6&lt;Mitarbeiter!$E$38),0,IF(AND(Mitarbeiter!$F$38&lt;&gt;"",GK$5&gt;Mitarbeiter!$F$38),0,IF(Planung!GK40="",$C40,IF(ISNUMBER(Planung!GK40),Planung!GK40,IF(UPPER(Planung!GK40)="H",$C40/2,0)))))))</f>
        <v>0</v>
      </c>
      <c r="GL40" s="27">
        <f>IF($A40="",0,IF(Mitarbeiter!$G$38=FALSE,0,IF(AND(Mitarbeiter!$E$38&lt;&gt;"",GL$5+6&lt;Mitarbeiter!$E$38),0,IF(AND(Mitarbeiter!$F$38&lt;&gt;"",GL$5&gt;Mitarbeiter!$F$38),0,IF(Planung!GL40="",$C40,IF(ISNUMBER(Planung!GL40),Planung!GL40,IF(UPPER(Planung!GL40)="H",$C40/2,0)))))))</f>
        <v>0</v>
      </c>
      <c r="GM40" s="27">
        <f>IF($A40="",0,IF(Mitarbeiter!$G$38=FALSE,0,IF(AND(Mitarbeiter!$E$38&lt;&gt;"",GM$5+6&lt;Mitarbeiter!$E$38),0,IF(AND(Mitarbeiter!$F$38&lt;&gt;"",GM$5&gt;Mitarbeiter!$F$38),0,IF(Planung!GM40="",$C40,IF(ISNUMBER(Planung!GM40),Planung!GM40,IF(UPPER(Planung!GM40)="H",$C40/2,0)))))))</f>
        <v>0</v>
      </c>
      <c r="GN40" s="27">
        <f>IF($A40="",0,IF(Mitarbeiter!$G$38=FALSE,0,IF(AND(Mitarbeiter!$E$38&lt;&gt;"",GN$5+6&lt;Mitarbeiter!$E$38),0,IF(AND(Mitarbeiter!$F$38&lt;&gt;"",GN$5&gt;Mitarbeiter!$F$38),0,IF(Planung!GN40="",$C40,IF(ISNUMBER(Planung!GN40),Planung!GN40,IF(UPPER(Planung!GN40)="H",$C40/2,0)))))))</f>
        <v>0</v>
      </c>
      <c r="GO40" s="27">
        <f>IF($A40="",0,IF(Mitarbeiter!$G$38=FALSE,0,IF(AND(Mitarbeiter!$E$38&lt;&gt;"",GO$5+6&lt;Mitarbeiter!$E$38),0,IF(AND(Mitarbeiter!$F$38&lt;&gt;"",GO$5&gt;Mitarbeiter!$F$38),0,IF(Planung!GO40="",$C40,IF(ISNUMBER(Planung!GO40),Planung!GO40,IF(UPPER(Planung!GO40)="H",$C40/2,0)))))))</f>
        <v>0</v>
      </c>
      <c r="GP40" s="27">
        <f>IF($A40="",0,IF(Mitarbeiter!$G$38=FALSE,0,IF(AND(Mitarbeiter!$E$38&lt;&gt;"",GP$5+6&lt;Mitarbeiter!$E$38),0,IF(AND(Mitarbeiter!$F$38&lt;&gt;"",GP$5&gt;Mitarbeiter!$F$38),0,IF(Planung!GP40="",$C40,IF(ISNUMBER(Planung!GP40),Planung!GP40,IF(UPPER(Planung!GP40)="H",$C40/2,0)))))))</f>
        <v>0</v>
      </c>
      <c r="GQ40" s="27">
        <f>IF($A40="",0,IF(Mitarbeiter!$G$38=FALSE,0,IF(AND(Mitarbeiter!$E$38&lt;&gt;"",GQ$5+6&lt;Mitarbeiter!$E$38),0,IF(AND(Mitarbeiter!$F$38&lt;&gt;"",GQ$5&gt;Mitarbeiter!$F$38),0,IF(Planung!GQ40="",$C40,IF(ISNUMBER(Planung!GQ40),Planung!GQ40,IF(UPPER(Planung!GQ40)="H",$C40/2,0)))))))</f>
        <v>0</v>
      </c>
      <c r="GR40" s="27">
        <f>IF($A40="",0,IF(Mitarbeiter!$G$38=FALSE,0,IF(AND(Mitarbeiter!$E$38&lt;&gt;"",GR$5+6&lt;Mitarbeiter!$E$38),0,IF(AND(Mitarbeiter!$F$38&lt;&gt;"",GR$5&gt;Mitarbeiter!$F$38),0,IF(Planung!GR40="",$C40,IF(ISNUMBER(Planung!GR40),Planung!GR40,IF(UPPER(Planung!GR40)="H",$C40/2,0)))))))</f>
        <v>0</v>
      </c>
      <c r="GS40" s="27">
        <f>IF($A40="",0,IF(Mitarbeiter!$G$38=FALSE,0,IF(AND(Mitarbeiter!$E$38&lt;&gt;"",GS$5+6&lt;Mitarbeiter!$E$38),0,IF(AND(Mitarbeiter!$F$38&lt;&gt;"",GS$5&gt;Mitarbeiter!$F$38),0,IF(Planung!GS40="",$C40,IF(ISNUMBER(Planung!GS40),Planung!GS40,IF(UPPER(Planung!GS40)="H",$C40/2,0)))))))</f>
        <v>0</v>
      </c>
      <c r="GT40" s="27">
        <f>IF($A40="",0,IF(Mitarbeiter!$G$38=FALSE,0,IF(AND(Mitarbeiter!$E$38&lt;&gt;"",GT$5+6&lt;Mitarbeiter!$E$38),0,IF(AND(Mitarbeiter!$F$38&lt;&gt;"",GT$5&gt;Mitarbeiter!$F$38),0,IF(Planung!GT40="",$C40,IF(ISNUMBER(Planung!GT40),Planung!GT40,IF(UPPER(Planung!GT40)="H",$C40/2,0)))))))</f>
        <v>0</v>
      </c>
      <c r="GU40" s="27">
        <f>IF($A40="",0,IF(Mitarbeiter!$G$38=FALSE,0,IF(AND(Mitarbeiter!$E$38&lt;&gt;"",GU$5+6&lt;Mitarbeiter!$E$38),0,IF(AND(Mitarbeiter!$F$38&lt;&gt;"",GU$5&gt;Mitarbeiter!$F$38),0,IF(Planung!GU40="",$C40,IF(ISNUMBER(Planung!GU40),Planung!GU40,IF(UPPER(Planung!GU40)="H",$C40/2,0)))))))</f>
        <v>0</v>
      </c>
      <c r="GV40" s="27">
        <f>IF($A40="",0,IF(Mitarbeiter!$G$38=FALSE,0,IF(AND(Mitarbeiter!$E$38&lt;&gt;"",GV$5+6&lt;Mitarbeiter!$E$38),0,IF(AND(Mitarbeiter!$F$38&lt;&gt;"",GV$5&gt;Mitarbeiter!$F$38),0,IF(Planung!GV40="",$C40,IF(ISNUMBER(Planung!GV40),Planung!GV40,IF(UPPER(Planung!GV40)="H",$C40/2,0)))))))</f>
        <v>0</v>
      </c>
      <c r="GW40" s="27">
        <f>IF($A40="",0,IF(Mitarbeiter!$G$38=FALSE,0,IF(AND(Mitarbeiter!$E$38&lt;&gt;"",GW$5+6&lt;Mitarbeiter!$E$38),0,IF(AND(Mitarbeiter!$F$38&lt;&gt;"",GW$5&gt;Mitarbeiter!$F$38),0,IF(Planung!GW40="",$C40,IF(ISNUMBER(Planung!GW40),Planung!GW40,IF(UPPER(Planung!GW40)="H",$C40/2,0)))))))</f>
        <v>0</v>
      </c>
      <c r="GX40" s="27">
        <f>IF($A40="",0,IF(Mitarbeiter!$G$38=FALSE,0,IF(AND(Mitarbeiter!$E$38&lt;&gt;"",GX$5+6&lt;Mitarbeiter!$E$38),0,IF(AND(Mitarbeiter!$F$38&lt;&gt;"",GX$5&gt;Mitarbeiter!$F$38),0,IF(Planung!GX40="",$C40,IF(ISNUMBER(Planung!GX40),Planung!GX40,IF(UPPER(Planung!GX40)="H",$C40/2,0)))))))</f>
        <v>0</v>
      </c>
      <c r="GY40" s="27">
        <f>IF($A40="",0,IF(Mitarbeiter!$G$38=FALSE,0,IF(AND(Mitarbeiter!$E$38&lt;&gt;"",GY$5+6&lt;Mitarbeiter!$E$38),0,IF(AND(Mitarbeiter!$F$38&lt;&gt;"",GY$5&gt;Mitarbeiter!$F$38),0,IF(Planung!GY40="",$C40,IF(ISNUMBER(Planung!GY40),Planung!GY40,IF(UPPER(Planung!GY40)="H",$C40/2,0)))))))</f>
        <v>0</v>
      </c>
      <c r="GZ40" s="27">
        <f>IF($A40="",0,IF(Mitarbeiter!$G$38=FALSE,0,IF(AND(Mitarbeiter!$E$38&lt;&gt;"",GZ$5+6&lt;Mitarbeiter!$E$38),0,IF(AND(Mitarbeiter!$F$38&lt;&gt;"",GZ$5&gt;Mitarbeiter!$F$38),0,IF(Planung!GZ40="",$C40,IF(ISNUMBER(Planung!GZ40),Planung!GZ40,IF(UPPER(Planung!GZ40)="H",$C40/2,0)))))))</f>
        <v>0</v>
      </c>
      <c r="HA40" s="27">
        <f>IF($A40="",0,IF(Mitarbeiter!$G$38=FALSE,0,IF(AND(Mitarbeiter!$E$38&lt;&gt;"",HA$5+6&lt;Mitarbeiter!$E$38),0,IF(AND(Mitarbeiter!$F$38&lt;&gt;"",HA$5&gt;Mitarbeiter!$F$38),0,IF(Planung!HA40="",$C40,IF(ISNUMBER(Planung!HA40),Planung!HA40,IF(UPPER(Planung!HA40)="H",$C40/2,0)))))))</f>
        <v>0</v>
      </c>
      <c r="HB40" s="27">
        <f>IF($A40="",0,IF(Mitarbeiter!$G$38=FALSE,0,IF(AND(Mitarbeiter!$E$38&lt;&gt;"",HB$5+6&lt;Mitarbeiter!$E$38),0,IF(AND(Mitarbeiter!$F$38&lt;&gt;"",HB$5&gt;Mitarbeiter!$F$38),0,IF(Planung!HB40="",$C40,IF(ISNUMBER(Planung!HB40),Planung!HB40,IF(UPPER(Planung!HB40)="H",$C40/2,0)))))))</f>
        <v>0</v>
      </c>
      <c r="HC40" s="27">
        <f>IF($A40="",0,IF(Mitarbeiter!$G$38=FALSE,0,IF(AND(Mitarbeiter!$E$38&lt;&gt;"",HC$5+6&lt;Mitarbeiter!$E$38),0,IF(AND(Mitarbeiter!$F$38&lt;&gt;"",HC$5&gt;Mitarbeiter!$F$38),0,IF(Planung!HC40="",$C40,IF(ISNUMBER(Planung!HC40),Planung!HC40,IF(UPPER(Planung!HC40)="H",$C40/2,0)))))))</f>
        <v>0</v>
      </c>
      <c r="HD40" s="27">
        <f>IF($A40="",0,IF(Mitarbeiter!$G$38=FALSE,0,IF(AND(Mitarbeiter!$E$38&lt;&gt;"",HD$5+6&lt;Mitarbeiter!$E$38),0,IF(AND(Mitarbeiter!$F$38&lt;&gt;"",HD$5&gt;Mitarbeiter!$F$38),0,IF(Planung!HD40="",$C40,IF(ISNUMBER(Planung!HD40),Planung!HD40,IF(UPPER(Planung!HD40)="H",$C40/2,0)))))))</f>
        <v>0</v>
      </c>
      <c r="HE40" s="27">
        <f>IF($A40="",0,IF(Mitarbeiter!$G$38=FALSE,0,IF(AND(Mitarbeiter!$E$38&lt;&gt;"",HE$5+6&lt;Mitarbeiter!$E$38),0,IF(AND(Mitarbeiter!$F$38&lt;&gt;"",HE$5&gt;Mitarbeiter!$F$38),0,IF(Planung!HE40="",$C40,IF(ISNUMBER(Planung!HE40),Planung!HE40,IF(UPPER(Planung!HE40)="H",$C40/2,0)))))))</f>
        <v>0</v>
      </c>
      <c r="HF40" s="27">
        <f>IF($A40="",0,IF(Mitarbeiter!$G$38=FALSE,0,IF(AND(Mitarbeiter!$E$38&lt;&gt;"",HF$5+6&lt;Mitarbeiter!$E$38),0,IF(AND(Mitarbeiter!$F$38&lt;&gt;"",HF$5&gt;Mitarbeiter!$F$38),0,IF(Planung!HF40="",$C40,IF(ISNUMBER(Planung!HF40),Planung!HF40,IF(UPPER(Planung!HF40)="H",$C40/2,0)))))))</f>
        <v>0</v>
      </c>
      <c r="HG40" s="27">
        <f>IF($A40="",0,IF(Mitarbeiter!$G$38=FALSE,0,IF(AND(Mitarbeiter!$E$38&lt;&gt;"",HG$5+6&lt;Mitarbeiter!$E$38),0,IF(AND(Mitarbeiter!$F$38&lt;&gt;"",HG$5&gt;Mitarbeiter!$F$38),0,IF(Planung!HG40="",$C40,IF(ISNUMBER(Planung!HG40),Planung!HG40,IF(UPPER(Planung!HG40)="H",$C40/2,0)))))))</f>
        <v>0</v>
      </c>
      <c r="HH40" s="27">
        <f>IF($A40="",0,IF(Mitarbeiter!$G$38=FALSE,0,IF(AND(Mitarbeiter!$E$38&lt;&gt;"",HH$5+6&lt;Mitarbeiter!$E$38),0,IF(AND(Mitarbeiter!$F$38&lt;&gt;"",HH$5&gt;Mitarbeiter!$F$38),0,IF(Planung!HH40="",$C40,IF(ISNUMBER(Planung!HH40),Planung!HH40,IF(UPPER(Planung!HH40)="H",$C40/2,0)))))))</f>
        <v>0</v>
      </c>
      <c r="HI40" s="27">
        <f>IF($A40="",0,IF(Mitarbeiter!$G$38=FALSE,0,IF(AND(Mitarbeiter!$E$38&lt;&gt;"",HI$5+6&lt;Mitarbeiter!$E$38),0,IF(AND(Mitarbeiter!$F$38&lt;&gt;"",HI$5&gt;Mitarbeiter!$F$38),0,IF(Planung!HI40="",$C40,IF(ISNUMBER(Planung!HI40),Planung!HI40,IF(UPPER(Planung!HI40)="H",$C40/2,0)))))))</f>
        <v>0</v>
      </c>
      <c r="HJ40" s="27">
        <f>IF($A40="",0,IF(Mitarbeiter!$G$38=FALSE,0,IF(AND(Mitarbeiter!$E$38&lt;&gt;"",HJ$5+6&lt;Mitarbeiter!$E$38),0,IF(AND(Mitarbeiter!$F$38&lt;&gt;"",HJ$5&gt;Mitarbeiter!$F$38),0,IF(Planung!HJ40="",$C40,IF(ISNUMBER(Planung!HJ40),Planung!HJ40,IF(UPPER(Planung!HJ40)="H",$C40/2,0)))))))</f>
        <v>0</v>
      </c>
      <c r="HK40" s="27">
        <f>IF($A40="",0,IF(Mitarbeiter!$G$38=FALSE,0,IF(AND(Mitarbeiter!$E$38&lt;&gt;"",HK$5+6&lt;Mitarbeiter!$E$38),0,IF(AND(Mitarbeiter!$F$38&lt;&gt;"",HK$5&gt;Mitarbeiter!$F$38),0,IF(Planung!HK40="",$C40,IF(ISNUMBER(Planung!HK40),Planung!HK40,IF(UPPER(Planung!HK40)="H",$C40/2,0)))))))</f>
        <v>0</v>
      </c>
      <c r="HL40" s="27">
        <f>IF($A40="",0,IF(Mitarbeiter!$G$38=FALSE,0,IF(AND(Mitarbeiter!$E$38&lt;&gt;"",HL$5+6&lt;Mitarbeiter!$E$38),0,IF(AND(Mitarbeiter!$F$38&lt;&gt;"",HL$5&gt;Mitarbeiter!$F$38),0,IF(Planung!HL40="",$C40,IF(ISNUMBER(Planung!HL40),Planung!HL40,IF(UPPER(Planung!HL40)="H",$C40/2,0)))))))</f>
        <v>0</v>
      </c>
      <c r="HM40" s="27">
        <f>IF($A40="",0,IF(Mitarbeiter!$G$38=FALSE,0,IF(AND(Mitarbeiter!$E$38&lt;&gt;"",HM$5+6&lt;Mitarbeiter!$E$38),0,IF(AND(Mitarbeiter!$F$38&lt;&gt;"",HM$5&gt;Mitarbeiter!$F$38),0,IF(Planung!HM40="",$C40,IF(ISNUMBER(Planung!HM40),Planung!HM40,IF(UPPER(Planung!HM40)="H",$C40/2,0)))))))</f>
        <v>0</v>
      </c>
      <c r="HN40" s="27">
        <f>IF($A40="",0,IF(Mitarbeiter!$G$38=FALSE,0,IF(AND(Mitarbeiter!$E$38&lt;&gt;"",HN$5+6&lt;Mitarbeiter!$E$38),0,IF(AND(Mitarbeiter!$F$38&lt;&gt;"",HN$5&gt;Mitarbeiter!$F$38),0,IF(Planung!HN40="",$C40,IF(ISNUMBER(Planung!HN40),Planung!HN40,IF(UPPER(Planung!HN40)="H",$C40/2,0)))))))</f>
        <v>0</v>
      </c>
      <c r="HO40" s="27">
        <f>IF($A40="",0,IF(Mitarbeiter!$G$38=FALSE,0,IF(AND(Mitarbeiter!$E$38&lt;&gt;"",HO$5+6&lt;Mitarbeiter!$E$38),0,IF(AND(Mitarbeiter!$F$38&lt;&gt;"",HO$5&gt;Mitarbeiter!$F$38),0,IF(Planung!HO40="",$C40,IF(ISNUMBER(Planung!HO40),Planung!HO40,IF(UPPER(Planung!HO40)="H",$C40/2,0)))))))</f>
        <v>0</v>
      </c>
      <c r="HP40" s="27">
        <f>IF($A40="",0,IF(Mitarbeiter!$G$38=FALSE,0,IF(AND(Mitarbeiter!$E$38&lt;&gt;"",HP$5+6&lt;Mitarbeiter!$E$38),0,IF(AND(Mitarbeiter!$F$38&lt;&gt;"",HP$5&gt;Mitarbeiter!$F$38),0,IF(Planung!HP40="",$C40,IF(ISNUMBER(Planung!HP40),Planung!HP40,IF(UPPER(Planung!HP40)="H",$C40/2,0)))))))</f>
        <v>0</v>
      </c>
      <c r="HQ40" s="27">
        <f>IF($A40="",0,IF(Mitarbeiter!$G$38=FALSE,0,IF(AND(Mitarbeiter!$E$38&lt;&gt;"",HQ$5+6&lt;Mitarbeiter!$E$38),0,IF(AND(Mitarbeiter!$F$38&lt;&gt;"",HQ$5&gt;Mitarbeiter!$F$38),0,IF(Planung!HQ40="",$C40,IF(ISNUMBER(Planung!HQ40),Planung!HQ40,IF(UPPER(Planung!HQ40)="H",$C40/2,0)))))))</f>
        <v>0</v>
      </c>
      <c r="HR40" s="27">
        <f>IF($A40="",0,IF(Mitarbeiter!$G$38=FALSE,0,IF(AND(Mitarbeiter!$E$38&lt;&gt;"",HR$5+6&lt;Mitarbeiter!$E$38),0,IF(AND(Mitarbeiter!$F$38&lt;&gt;"",HR$5&gt;Mitarbeiter!$F$38),0,IF(Planung!HR40="",$C40,IF(ISNUMBER(Planung!HR40),Planung!HR40,IF(UPPER(Planung!HR40)="H",$C40/2,0)))))))</f>
        <v>0</v>
      </c>
      <c r="HS40" s="27">
        <f>IF($A40="",0,IF(Mitarbeiter!$G$38=FALSE,0,IF(AND(Mitarbeiter!$E$38&lt;&gt;"",HS$5+6&lt;Mitarbeiter!$E$38),0,IF(AND(Mitarbeiter!$F$38&lt;&gt;"",HS$5&gt;Mitarbeiter!$F$38),0,IF(Planung!HS40="",$C40,IF(ISNUMBER(Planung!HS40),Planung!HS40,IF(UPPER(Planung!HS40)="H",$C40/2,0)))))))</f>
        <v>0</v>
      </c>
      <c r="HT40" s="27">
        <f>IF($A40="",0,IF(Mitarbeiter!$G$38=FALSE,0,IF(AND(Mitarbeiter!$E$38&lt;&gt;"",HT$5+6&lt;Mitarbeiter!$E$38),0,IF(AND(Mitarbeiter!$F$38&lt;&gt;"",HT$5&gt;Mitarbeiter!$F$38),0,IF(Planung!HT40="",$C40,IF(ISNUMBER(Planung!HT40),Planung!HT40,IF(UPPER(Planung!HT40)="H",$C40/2,0)))))))</f>
        <v>0</v>
      </c>
      <c r="HU40" s="27">
        <f>IF($A40="",0,IF(Mitarbeiter!$G$38=FALSE,0,IF(AND(Mitarbeiter!$E$38&lt;&gt;"",HU$5+6&lt;Mitarbeiter!$E$38),0,IF(AND(Mitarbeiter!$F$38&lt;&gt;"",HU$5&gt;Mitarbeiter!$F$38),0,IF(Planung!HU40="",$C40,IF(ISNUMBER(Planung!HU40),Planung!HU40,IF(UPPER(Planung!HU40)="H",$C40/2,0)))))))</f>
        <v>0</v>
      </c>
      <c r="HV40" s="27">
        <f>IF($A40="",0,IF(Mitarbeiter!$G$38=FALSE,0,IF(AND(Mitarbeiter!$E$38&lt;&gt;"",HV$5+6&lt;Mitarbeiter!$E$38),0,IF(AND(Mitarbeiter!$F$38&lt;&gt;"",HV$5&gt;Mitarbeiter!$F$38),0,IF(Planung!HV40="",$C40,IF(ISNUMBER(Planung!HV40),Planung!HV40,IF(UPPER(Planung!HV40)="H",$C40/2,0)))))))</f>
        <v>0</v>
      </c>
      <c r="HW40" s="27">
        <f>IF($A40="",0,IF(Mitarbeiter!$G$38=FALSE,0,IF(AND(Mitarbeiter!$E$38&lt;&gt;"",HW$5+6&lt;Mitarbeiter!$E$38),0,IF(AND(Mitarbeiter!$F$38&lt;&gt;"",HW$5&gt;Mitarbeiter!$F$38),0,IF(Planung!HW40="",$C40,IF(ISNUMBER(Planung!HW40),Planung!HW40,IF(UPPER(Planung!HW40)="H",$C40/2,0)))))))</f>
        <v>0</v>
      </c>
      <c r="HX40" s="27">
        <f>IF($A40="",0,IF(Mitarbeiter!$G$38=FALSE,0,IF(AND(Mitarbeiter!$E$38&lt;&gt;"",HX$5+6&lt;Mitarbeiter!$E$38),0,IF(AND(Mitarbeiter!$F$38&lt;&gt;"",HX$5&gt;Mitarbeiter!$F$38),0,IF(Planung!HX40="",$C40,IF(ISNUMBER(Planung!HX40),Planung!HX40,IF(UPPER(Planung!HX40)="H",$C40/2,0)))))))</f>
        <v>0</v>
      </c>
      <c r="HY40" s="27">
        <f>IF($A40="",0,IF(Mitarbeiter!$G$38=FALSE,0,IF(AND(Mitarbeiter!$E$38&lt;&gt;"",HY$5+6&lt;Mitarbeiter!$E$38),0,IF(AND(Mitarbeiter!$F$38&lt;&gt;"",HY$5&gt;Mitarbeiter!$F$38),0,IF(Planung!HY40="",$C40,IF(ISNUMBER(Planung!HY40),Planung!HY40,IF(UPPER(Planung!HY40)="H",$C40/2,0)))))))</f>
        <v>0</v>
      </c>
      <c r="HZ40" s="27">
        <f>IF($A40="",0,IF(Mitarbeiter!$G$38=FALSE,0,IF(AND(Mitarbeiter!$E$38&lt;&gt;"",HZ$5+6&lt;Mitarbeiter!$E$38),0,IF(AND(Mitarbeiter!$F$38&lt;&gt;"",HZ$5&gt;Mitarbeiter!$F$38),0,IF(Planung!HZ40="",$C40,IF(ISNUMBER(Planung!HZ40),Planung!HZ40,IF(UPPER(Planung!HZ40)="H",$C40/2,0)))))))</f>
        <v>0</v>
      </c>
      <c r="IA40" s="27">
        <f>IF($A40="",0,IF(Mitarbeiter!$G$38=FALSE,0,IF(AND(Mitarbeiter!$E$38&lt;&gt;"",IA$5+6&lt;Mitarbeiter!$E$38),0,IF(AND(Mitarbeiter!$F$38&lt;&gt;"",IA$5&gt;Mitarbeiter!$F$38),0,IF(Planung!IA40="",$C40,IF(ISNUMBER(Planung!IA40),Planung!IA40,IF(UPPER(Planung!IA40)="H",$C40/2,0)))))))</f>
        <v>0</v>
      </c>
    </row>
    <row r="41" spans="1:235" x14ac:dyDescent="0.25">
      <c r="A41" s="7" t="str">
        <f>Planung!A41</f>
        <v/>
      </c>
      <c r="B41" s="7" t="str">
        <f>Planung!B41</f>
        <v/>
      </c>
      <c r="C41" s="27">
        <f>N(Mitarbeiter!$D$39)</f>
        <v>0</v>
      </c>
      <c r="D41" s="27">
        <f>IF($A41="",0,IF(Mitarbeiter!$G$39=FALSE,0,IF(AND(Mitarbeiter!$E$39&lt;&gt;"",D$5+6&lt;Mitarbeiter!$E$39),0,IF(AND(Mitarbeiter!$F$39&lt;&gt;"",D$5&gt;Mitarbeiter!$F$39),0,IF(Planung!D41="",$C41,IF(ISNUMBER(Planung!D41),Planung!D41,IF(UPPER(Planung!D41)="H",$C41/2,0)))))))</f>
        <v>0</v>
      </c>
      <c r="E41" s="27">
        <f>IF($A41="",0,IF(Mitarbeiter!$G$39=FALSE,0,IF(AND(Mitarbeiter!$E$39&lt;&gt;"",E$5+6&lt;Mitarbeiter!$E$39),0,IF(AND(Mitarbeiter!$F$39&lt;&gt;"",E$5&gt;Mitarbeiter!$F$39),0,IF(Planung!E41="",$C41,IF(ISNUMBER(Planung!E41),Planung!E41,IF(UPPER(Planung!E41)="H",$C41/2,0)))))))</f>
        <v>0</v>
      </c>
      <c r="F41" s="27">
        <f>IF($A41="",0,IF(Mitarbeiter!$G$39=FALSE,0,IF(AND(Mitarbeiter!$E$39&lt;&gt;"",F$5+6&lt;Mitarbeiter!$E$39),0,IF(AND(Mitarbeiter!$F$39&lt;&gt;"",F$5&gt;Mitarbeiter!$F$39),0,IF(Planung!F41="",$C41,IF(ISNUMBER(Planung!F41),Planung!F41,IF(UPPER(Planung!F41)="H",$C41/2,0)))))))</f>
        <v>0</v>
      </c>
      <c r="G41" s="27">
        <f>IF($A41="",0,IF(Mitarbeiter!$G$39=FALSE,0,IF(AND(Mitarbeiter!$E$39&lt;&gt;"",G$5+6&lt;Mitarbeiter!$E$39),0,IF(AND(Mitarbeiter!$F$39&lt;&gt;"",G$5&gt;Mitarbeiter!$F$39),0,IF(Planung!G41="",$C41,IF(ISNUMBER(Planung!G41),Planung!G41,IF(UPPER(Planung!G41)="H",$C41/2,0)))))))</f>
        <v>0</v>
      </c>
      <c r="H41" s="27">
        <f>IF($A41="",0,IF(Mitarbeiter!$G$39=FALSE,0,IF(AND(Mitarbeiter!$E$39&lt;&gt;"",H$5+6&lt;Mitarbeiter!$E$39),0,IF(AND(Mitarbeiter!$F$39&lt;&gt;"",H$5&gt;Mitarbeiter!$F$39),0,IF(Planung!H41="",$C41,IF(ISNUMBER(Planung!H41),Planung!H41,IF(UPPER(Planung!H41)="H",$C41/2,0)))))))</f>
        <v>0</v>
      </c>
      <c r="I41" s="27">
        <f>IF($A41="",0,IF(Mitarbeiter!$G$39=FALSE,0,IF(AND(Mitarbeiter!$E$39&lt;&gt;"",I$5+6&lt;Mitarbeiter!$E$39),0,IF(AND(Mitarbeiter!$F$39&lt;&gt;"",I$5&gt;Mitarbeiter!$F$39),0,IF(Planung!I41="",$C41,IF(ISNUMBER(Planung!I41),Planung!I41,IF(UPPER(Planung!I41)="H",$C41/2,0)))))))</f>
        <v>0</v>
      </c>
      <c r="J41" s="27">
        <f>IF($A41="",0,IF(Mitarbeiter!$G$39=FALSE,0,IF(AND(Mitarbeiter!$E$39&lt;&gt;"",J$5+6&lt;Mitarbeiter!$E$39),0,IF(AND(Mitarbeiter!$F$39&lt;&gt;"",J$5&gt;Mitarbeiter!$F$39),0,IF(Planung!J41="",$C41,IF(ISNUMBER(Planung!J41),Planung!J41,IF(UPPER(Planung!J41)="H",$C41/2,0)))))))</f>
        <v>0</v>
      </c>
      <c r="K41" s="27">
        <f>IF($A41="",0,IF(Mitarbeiter!$G$39=FALSE,0,IF(AND(Mitarbeiter!$E$39&lt;&gt;"",K$5+6&lt;Mitarbeiter!$E$39),0,IF(AND(Mitarbeiter!$F$39&lt;&gt;"",K$5&gt;Mitarbeiter!$F$39),0,IF(Planung!K41="",$C41,IF(ISNUMBER(Planung!K41),Planung!K41,IF(UPPER(Planung!K41)="H",$C41/2,0)))))))</f>
        <v>0</v>
      </c>
      <c r="L41" s="27">
        <f>IF($A41="",0,IF(Mitarbeiter!$G$39=FALSE,0,IF(AND(Mitarbeiter!$E$39&lt;&gt;"",L$5+6&lt;Mitarbeiter!$E$39),0,IF(AND(Mitarbeiter!$F$39&lt;&gt;"",L$5&gt;Mitarbeiter!$F$39),0,IF(Planung!L41="",$C41,IF(ISNUMBER(Planung!L41),Planung!L41,IF(UPPER(Planung!L41)="H",$C41/2,0)))))))</f>
        <v>0</v>
      </c>
      <c r="M41" s="27">
        <f>IF($A41="",0,IF(Mitarbeiter!$G$39=FALSE,0,IF(AND(Mitarbeiter!$E$39&lt;&gt;"",M$5+6&lt;Mitarbeiter!$E$39),0,IF(AND(Mitarbeiter!$F$39&lt;&gt;"",M$5&gt;Mitarbeiter!$F$39),0,IF(Planung!M41="",$C41,IF(ISNUMBER(Planung!M41),Planung!M41,IF(UPPER(Planung!M41)="H",$C41/2,0)))))))</f>
        <v>0</v>
      </c>
      <c r="N41" s="27">
        <f>IF($A41="",0,IF(Mitarbeiter!$G$39=FALSE,0,IF(AND(Mitarbeiter!$E$39&lt;&gt;"",N$5+6&lt;Mitarbeiter!$E$39),0,IF(AND(Mitarbeiter!$F$39&lt;&gt;"",N$5&gt;Mitarbeiter!$F$39),0,IF(Planung!N41="",$C41,IF(ISNUMBER(Planung!N41),Planung!N41,IF(UPPER(Planung!N41)="H",$C41/2,0)))))))</f>
        <v>0</v>
      </c>
      <c r="O41" s="27">
        <f>IF($A41="",0,IF(Mitarbeiter!$G$39=FALSE,0,IF(AND(Mitarbeiter!$E$39&lt;&gt;"",O$5+6&lt;Mitarbeiter!$E$39),0,IF(AND(Mitarbeiter!$F$39&lt;&gt;"",O$5&gt;Mitarbeiter!$F$39),0,IF(Planung!O41="",$C41,IF(ISNUMBER(Planung!O41),Planung!O41,IF(UPPER(Planung!O41)="H",$C41/2,0)))))))</f>
        <v>0</v>
      </c>
      <c r="P41" s="27">
        <f>IF($A41="",0,IF(Mitarbeiter!$G$39=FALSE,0,IF(AND(Mitarbeiter!$E$39&lt;&gt;"",P$5+6&lt;Mitarbeiter!$E$39),0,IF(AND(Mitarbeiter!$F$39&lt;&gt;"",P$5&gt;Mitarbeiter!$F$39),0,IF(Planung!P41="",$C41,IF(ISNUMBER(Planung!P41),Planung!P41,IF(UPPER(Planung!P41)="H",$C41/2,0)))))))</f>
        <v>0</v>
      </c>
      <c r="Q41" s="27">
        <f>IF($A41="",0,IF(Mitarbeiter!$G$39=FALSE,0,IF(AND(Mitarbeiter!$E$39&lt;&gt;"",Q$5+6&lt;Mitarbeiter!$E$39),0,IF(AND(Mitarbeiter!$F$39&lt;&gt;"",Q$5&gt;Mitarbeiter!$F$39),0,IF(Planung!Q41="",$C41,IF(ISNUMBER(Planung!Q41),Planung!Q41,IF(UPPER(Planung!Q41)="H",$C41/2,0)))))))</f>
        <v>0</v>
      </c>
      <c r="R41" s="27">
        <f>IF($A41="",0,IF(Mitarbeiter!$G$39=FALSE,0,IF(AND(Mitarbeiter!$E$39&lt;&gt;"",R$5+6&lt;Mitarbeiter!$E$39),0,IF(AND(Mitarbeiter!$F$39&lt;&gt;"",R$5&gt;Mitarbeiter!$F$39),0,IF(Planung!R41="",$C41,IF(ISNUMBER(Planung!R41),Planung!R41,IF(UPPER(Planung!R41)="H",$C41/2,0)))))))</f>
        <v>0</v>
      </c>
      <c r="S41" s="27">
        <f>IF($A41="",0,IF(Mitarbeiter!$G$39=FALSE,0,IF(AND(Mitarbeiter!$E$39&lt;&gt;"",S$5+6&lt;Mitarbeiter!$E$39),0,IF(AND(Mitarbeiter!$F$39&lt;&gt;"",S$5&gt;Mitarbeiter!$F$39),0,IF(Planung!S41="",$C41,IF(ISNUMBER(Planung!S41),Planung!S41,IF(UPPER(Planung!S41)="H",$C41/2,0)))))))</f>
        <v>0</v>
      </c>
      <c r="T41" s="27">
        <f>IF($A41="",0,IF(Mitarbeiter!$G$39=FALSE,0,IF(AND(Mitarbeiter!$E$39&lt;&gt;"",T$5+6&lt;Mitarbeiter!$E$39),0,IF(AND(Mitarbeiter!$F$39&lt;&gt;"",T$5&gt;Mitarbeiter!$F$39),0,IF(Planung!T41="",$C41,IF(ISNUMBER(Planung!T41),Planung!T41,IF(UPPER(Planung!T41)="H",$C41/2,0)))))))</f>
        <v>0</v>
      </c>
      <c r="U41" s="27">
        <f>IF($A41="",0,IF(Mitarbeiter!$G$39=FALSE,0,IF(AND(Mitarbeiter!$E$39&lt;&gt;"",U$5+6&lt;Mitarbeiter!$E$39),0,IF(AND(Mitarbeiter!$F$39&lt;&gt;"",U$5&gt;Mitarbeiter!$F$39),0,IF(Planung!U41="",$C41,IF(ISNUMBER(Planung!U41),Planung!U41,IF(UPPER(Planung!U41)="H",$C41/2,0)))))))</f>
        <v>0</v>
      </c>
      <c r="V41" s="27">
        <f>IF($A41="",0,IF(Mitarbeiter!$G$39=FALSE,0,IF(AND(Mitarbeiter!$E$39&lt;&gt;"",V$5+6&lt;Mitarbeiter!$E$39),0,IF(AND(Mitarbeiter!$F$39&lt;&gt;"",V$5&gt;Mitarbeiter!$F$39),0,IF(Planung!V41="",$C41,IF(ISNUMBER(Planung!V41),Planung!V41,IF(UPPER(Planung!V41)="H",$C41/2,0)))))))</f>
        <v>0</v>
      </c>
      <c r="W41" s="27">
        <f>IF($A41="",0,IF(Mitarbeiter!$G$39=FALSE,0,IF(AND(Mitarbeiter!$E$39&lt;&gt;"",W$5+6&lt;Mitarbeiter!$E$39),0,IF(AND(Mitarbeiter!$F$39&lt;&gt;"",W$5&gt;Mitarbeiter!$F$39),0,IF(Planung!W41="",$C41,IF(ISNUMBER(Planung!W41),Planung!W41,IF(UPPER(Planung!W41)="H",$C41/2,0)))))))</f>
        <v>0</v>
      </c>
      <c r="X41" s="27">
        <f>IF($A41="",0,IF(Mitarbeiter!$G$39=FALSE,0,IF(AND(Mitarbeiter!$E$39&lt;&gt;"",X$5+6&lt;Mitarbeiter!$E$39),0,IF(AND(Mitarbeiter!$F$39&lt;&gt;"",X$5&gt;Mitarbeiter!$F$39),0,IF(Planung!X41="",$C41,IF(ISNUMBER(Planung!X41),Planung!X41,IF(UPPER(Planung!X41)="H",$C41/2,0)))))))</f>
        <v>0</v>
      </c>
      <c r="Y41" s="27">
        <f>IF($A41="",0,IF(Mitarbeiter!$G$39=FALSE,0,IF(AND(Mitarbeiter!$E$39&lt;&gt;"",Y$5+6&lt;Mitarbeiter!$E$39),0,IF(AND(Mitarbeiter!$F$39&lt;&gt;"",Y$5&gt;Mitarbeiter!$F$39),0,IF(Planung!Y41="",$C41,IF(ISNUMBER(Planung!Y41),Planung!Y41,IF(UPPER(Planung!Y41)="H",$C41/2,0)))))))</f>
        <v>0</v>
      </c>
      <c r="Z41" s="27">
        <f>IF($A41="",0,IF(Mitarbeiter!$G$39=FALSE,0,IF(AND(Mitarbeiter!$E$39&lt;&gt;"",Z$5+6&lt;Mitarbeiter!$E$39),0,IF(AND(Mitarbeiter!$F$39&lt;&gt;"",Z$5&gt;Mitarbeiter!$F$39),0,IF(Planung!Z41="",$C41,IF(ISNUMBER(Planung!Z41),Planung!Z41,IF(UPPER(Planung!Z41)="H",$C41/2,0)))))))</f>
        <v>0</v>
      </c>
      <c r="AA41" s="27">
        <f>IF($A41="",0,IF(Mitarbeiter!$G$39=FALSE,0,IF(AND(Mitarbeiter!$E$39&lt;&gt;"",AA$5+6&lt;Mitarbeiter!$E$39),0,IF(AND(Mitarbeiter!$F$39&lt;&gt;"",AA$5&gt;Mitarbeiter!$F$39),0,IF(Planung!AA41="",$C41,IF(ISNUMBER(Planung!AA41),Planung!AA41,IF(UPPER(Planung!AA41)="H",$C41/2,0)))))))</f>
        <v>0</v>
      </c>
      <c r="AB41" s="27">
        <f>IF($A41="",0,IF(Mitarbeiter!$G$39=FALSE,0,IF(AND(Mitarbeiter!$E$39&lt;&gt;"",AB$5+6&lt;Mitarbeiter!$E$39),0,IF(AND(Mitarbeiter!$F$39&lt;&gt;"",AB$5&gt;Mitarbeiter!$F$39),0,IF(Planung!AB41="",$C41,IF(ISNUMBER(Planung!AB41),Planung!AB41,IF(UPPER(Planung!AB41)="H",$C41/2,0)))))))</f>
        <v>0</v>
      </c>
      <c r="AC41" s="27">
        <f>IF($A41="",0,IF(Mitarbeiter!$G$39=FALSE,0,IF(AND(Mitarbeiter!$E$39&lt;&gt;"",AC$5+6&lt;Mitarbeiter!$E$39),0,IF(AND(Mitarbeiter!$F$39&lt;&gt;"",AC$5&gt;Mitarbeiter!$F$39),0,IF(Planung!AC41="",$C41,IF(ISNUMBER(Planung!AC41),Planung!AC41,IF(UPPER(Planung!AC41)="H",$C41/2,0)))))))</f>
        <v>0</v>
      </c>
      <c r="AD41" s="27">
        <f>IF($A41="",0,IF(Mitarbeiter!$G$39=FALSE,0,IF(AND(Mitarbeiter!$E$39&lt;&gt;"",AD$5+6&lt;Mitarbeiter!$E$39),0,IF(AND(Mitarbeiter!$F$39&lt;&gt;"",AD$5&gt;Mitarbeiter!$F$39),0,IF(Planung!AD41="",$C41,IF(ISNUMBER(Planung!AD41),Planung!AD41,IF(UPPER(Planung!AD41)="H",$C41/2,0)))))))</f>
        <v>0</v>
      </c>
      <c r="AE41" s="27">
        <f>IF($A41="",0,IF(Mitarbeiter!$G$39=FALSE,0,IF(AND(Mitarbeiter!$E$39&lt;&gt;"",AE$5+6&lt;Mitarbeiter!$E$39),0,IF(AND(Mitarbeiter!$F$39&lt;&gt;"",AE$5&gt;Mitarbeiter!$F$39),0,IF(Planung!AE41="",$C41,IF(ISNUMBER(Planung!AE41),Planung!AE41,IF(UPPER(Planung!AE41)="H",$C41/2,0)))))))</f>
        <v>0</v>
      </c>
      <c r="AF41" s="27">
        <f>IF($A41="",0,IF(Mitarbeiter!$G$39=FALSE,0,IF(AND(Mitarbeiter!$E$39&lt;&gt;"",AF$5+6&lt;Mitarbeiter!$E$39),0,IF(AND(Mitarbeiter!$F$39&lt;&gt;"",AF$5&gt;Mitarbeiter!$F$39),0,IF(Planung!AF41="",$C41,IF(ISNUMBER(Planung!AF41),Planung!AF41,IF(UPPER(Planung!AF41)="H",$C41/2,0)))))))</f>
        <v>0</v>
      </c>
      <c r="AG41" s="27">
        <f>IF($A41="",0,IF(Mitarbeiter!$G$39=FALSE,0,IF(AND(Mitarbeiter!$E$39&lt;&gt;"",AG$5+6&lt;Mitarbeiter!$E$39),0,IF(AND(Mitarbeiter!$F$39&lt;&gt;"",AG$5&gt;Mitarbeiter!$F$39),0,IF(Planung!AG41="",$C41,IF(ISNUMBER(Planung!AG41),Planung!AG41,IF(UPPER(Planung!AG41)="H",$C41/2,0)))))))</f>
        <v>0</v>
      </c>
      <c r="AH41" s="27">
        <f>IF($A41="",0,IF(Mitarbeiter!$G$39=FALSE,0,IF(AND(Mitarbeiter!$E$39&lt;&gt;"",AH$5+6&lt;Mitarbeiter!$E$39),0,IF(AND(Mitarbeiter!$F$39&lt;&gt;"",AH$5&gt;Mitarbeiter!$F$39),0,IF(Planung!AH41="",$C41,IF(ISNUMBER(Planung!AH41),Planung!AH41,IF(UPPER(Planung!AH41)="H",$C41/2,0)))))))</f>
        <v>0</v>
      </c>
      <c r="AI41" s="27">
        <f>IF($A41="",0,IF(Mitarbeiter!$G$39=FALSE,0,IF(AND(Mitarbeiter!$E$39&lt;&gt;"",AI$5+6&lt;Mitarbeiter!$E$39),0,IF(AND(Mitarbeiter!$F$39&lt;&gt;"",AI$5&gt;Mitarbeiter!$F$39),0,IF(Planung!AI41="",$C41,IF(ISNUMBER(Planung!AI41),Planung!AI41,IF(UPPER(Planung!AI41)="H",$C41/2,0)))))))</f>
        <v>0</v>
      </c>
      <c r="AJ41" s="27">
        <f>IF($A41="",0,IF(Mitarbeiter!$G$39=FALSE,0,IF(AND(Mitarbeiter!$E$39&lt;&gt;"",AJ$5+6&lt;Mitarbeiter!$E$39),0,IF(AND(Mitarbeiter!$F$39&lt;&gt;"",AJ$5&gt;Mitarbeiter!$F$39),0,IF(Planung!AJ41="",$C41,IF(ISNUMBER(Planung!AJ41),Planung!AJ41,IF(UPPER(Planung!AJ41)="H",$C41/2,0)))))))</f>
        <v>0</v>
      </c>
      <c r="AK41" s="27">
        <f>IF($A41="",0,IF(Mitarbeiter!$G$39=FALSE,0,IF(AND(Mitarbeiter!$E$39&lt;&gt;"",AK$5+6&lt;Mitarbeiter!$E$39),0,IF(AND(Mitarbeiter!$F$39&lt;&gt;"",AK$5&gt;Mitarbeiter!$F$39),0,IF(Planung!AK41="",$C41,IF(ISNUMBER(Planung!AK41),Planung!AK41,IF(UPPER(Planung!AK41)="H",$C41/2,0)))))))</f>
        <v>0</v>
      </c>
      <c r="AL41" s="27">
        <f>IF($A41="",0,IF(Mitarbeiter!$G$39=FALSE,0,IF(AND(Mitarbeiter!$E$39&lt;&gt;"",AL$5+6&lt;Mitarbeiter!$E$39),0,IF(AND(Mitarbeiter!$F$39&lt;&gt;"",AL$5&gt;Mitarbeiter!$F$39),0,IF(Planung!AL41="",$C41,IF(ISNUMBER(Planung!AL41),Planung!AL41,IF(UPPER(Planung!AL41)="H",$C41/2,0)))))))</f>
        <v>0</v>
      </c>
      <c r="AM41" s="27">
        <f>IF($A41="",0,IF(Mitarbeiter!$G$39=FALSE,0,IF(AND(Mitarbeiter!$E$39&lt;&gt;"",AM$5+6&lt;Mitarbeiter!$E$39),0,IF(AND(Mitarbeiter!$F$39&lt;&gt;"",AM$5&gt;Mitarbeiter!$F$39),0,IF(Planung!AM41="",$C41,IF(ISNUMBER(Planung!AM41),Planung!AM41,IF(UPPER(Planung!AM41)="H",$C41/2,0)))))))</f>
        <v>0</v>
      </c>
      <c r="AN41" s="27">
        <f>IF($A41="",0,IF(Mitarbeiter!$G$39=FALSE,0,IF(AND(Mitarbeiter!$E$39&lt;&gt;"",AN$5+6&lt;Mitarbeiter!$E$39),0,IF(AND(Mitarbeiter!$F$39&lt;&gt;"",AN$5&gt;Mitarbeiter!$F$39),0,IF(Planung!AN41="",$C41,IF(ISNUMBER(Planung!AN41),Planung!AN41,IF(UPPER(Planung!AN41)="H",$C41/2,0)))))))</f>
        <v>0</v>
      </c>
      <c r="AO41" s="27">
        <f>IF($A41="",0,IF(Mitarbeiter!$G$39=FALSE,0,IF(AND(Mitarbeiter!$E$39&lt;&gt;"",AO$5+6&lt;Mitarbeiter!$E$39),0,IF(AND(Mitarbeiter!$F$39&lt;&gt;"",AO$5&gt;Mitarbeiter!$F$39),0,IF(Planung!AO41="",$C41,IF(ISNUMBER(Planung!AO41),Planung!AO41,IF(UPPER(Planung!AO41)="H",$C41/2,0)))))))</f>
        <v>0</v>
      </c>
      <c r="AP41" s="27">
        <f>IF($A41="",0,IF(Mitarbeiter!$G$39=FALSE,0,IF(AND(Mitarbeiter!$E$39&lt;&gt;"",AP$5+6&lt;Mitarbeiter!$E$39),0,IF(AND(Mitarbeiter!$F$39&lt;&gt;"",AP$5&gt;Mitarbeiter!$F$39),0,IF(Planung!AP41="",$C41,IF(ISNUMBER(Planung!AP41),Planung!AP41,IF(UPPER(Planung!AP41)="H",$C41/2,0)))))))</f>
        <v>0</v>
      </c>
      <c r="AQ41" s="27">
        <f>IF($A41="",0,IF(Mitarbeiter!$G$39=FALSE,0,IF(AND(Mitarbeiter!$E$39&lt;&gt;"",AQ$5+6&lt;Mitarbeiter!$E$39),0,IF(AND(Mitarbeiter!$F$39&lt;&gt;"",AQ$5&gt;Mitarbeiter!$F$39),0,IF(Planung!AQ41="",$C41,IF(ISNUMBER(Planung!AQ41),Planung!AQ41,IF(UPPER(Planung!AQ41)="H",$C41/2,0)))))))</f>
        <v>0</v>
      </c>
      <c r="AR41" s="27">
        <f>IF($A41="",0,IF(Mitarbeiter!$G$39=FALSE,0,IF(AND(Mitarbeiter!$E$39&lt;&gt;"",AR$5+6&lt;Mitarbeiter!$E$39),0,IF(AND(Mitarbeiter!$F$39&lt;&gt;"",AR$5&gt;Mitarbeiter!$F$39),0,IF(Planung!AR41="",$C41,IF(ISNUMBER(Planung!AR41),Planung!AR41,IF(UPPER(Planung!AR41)="H",$C41/2,0)))))))</f>
        <v>0</v>
      </c>
      <c r="AS41" s="27">
        <f>IF($A41="",0,IF(Mitarbeiter!$G$39=FALSE,0,IF(AND(Mitarbeiter!$E$39&lt;&gt;"",AS$5+6&lt;Mitarbeiter!$E$39),0,IF(AND(Mitarbeiter!$F$39&lt;&gt;"",AS$5&gt;Mitarbeiter!$F$39),0,IF(Planung!AS41="",$C41,IF(ISNUMBER(Planung!AS41),Planung!AS41,IF(UPPER(Planung!AS41)="H",$C41/2,0)))))))</f>
        <v>0</v>
      </c>
      <c r="AT41" s="27">
        <f>IF($A41="",0,IF(Mitarbeiter!$G$39=FALSE,0,IF(AND(Mitarbeiter!$E$39&lt;&gt;"",AT$5+6&lt;Mitarbeiter!$E$39),0,IF(AND(Mitarbeiter!$F$39&lt;&gt;"",AT$5&gt;Mitarbeiter!$F$39),0,IF(Planung!AT41="",$C41,IF(ISNUMBER(Planung!AT41),Planung!AT41,IF(UPPER(Planung!AT41)="H",$C41/2,0)))))))</f>
        <v>0</v>
      </c>
      <c r="AU41" s="27">
        <f>IF($A41="",0,IF(Mitarbeiter!$G$39=FALSE,0,IF(AND(Mitarbeiter!$E$39&lt;&gt;"",AU$5+6&lt;Mitarbeiter!$E$39),0,IF(AND(Mitarbeiter!$F$39&lt;&gt;"",AU$5&gt;Mitarbeiter!$F$39),0,IF(Planung!AU41="",$C41,IF(ISNUMBER(Planung!AU41),Planung!AU41,IF(UPPER(Planung!AU41)="H",$C41/2,0)))))))</f>
        <v>0</v>
      </c>
      <c r="AV41" s="27">
        <f>IF($A41="",0,IF(Mitarbeiter!$G$39=FALSE,0,IF(AND(Mitarbeiter!$E$39&lt;&gt;"",AV$5+6&lt;Mitarbeiter!$E$39),0,IF(AND(Mitarbeiter!$F$39&lt;&gt;"",AV$5&gt;Mitarbeiter!$F$39),0,IF(Planung!AV41="",$C41,IF(ISNUMBER(Planung!AV41),Planung!AV41,IF(UPPER(Planung!AV41)="H",$C41/2,0)))))))</f>
        <v>0</v>
      </c>
      <c r="AW41" s="27">
        <f>IF($A41="",0,IF(Mitarbeiter!$G$39=FALSE,0,IF(AND(Mitarbeiter!$E$39&lt;&gt;"",AW$5+6&lt;Mitarbeiter!$E$39),0,IF(AND(Mitarbeiter!$F$39&lt;&gt;"",AW$5&gt;Mitarbeiter!$F$39),0,IF(Planung!AW41="",$C41,IF(ISNUMBER(Planung!AW41),Planung!AW41,IF(UPPER(Planung!AW41)="H",$C41/2,0)))))))</f>
        <v>0</v>
      </c>
      <c r="AX41" s="27">
        <f>IF($A41="",0,IF(Mitarbeiter!$G$39=FALSE,0,IF(AND(Mitarbeiter!$E$39&lt;&gt;"",AX$5+6&lt;Mitarbeiter!$E$39),0,IF(AND(Mitarbeiter!$F$39&lt;&gt;"",AX$5&gt;Mitarbeiter!$F$39),0,IF(Planung!AX41="",$C41,IF(ISNUMBER(Planung!AX41),Planung!AX41,IF(UPPER(Planung!AX41)="H",$C41/2,0)))))))</f>
        <v>0</v>
      </c>
      <c r="AY41" s="27">
        <f>IF($A41="",0,IF(Mitarbeiter!$G$39=FALSE,0,IF(AND(Mitarbeiter!$E$39&lt;&gt;"",AY$5+6&lt;Mitarbeiter!$E$39),0,IF(AND(Mitarbeiter!$F$39&lt;&gt;"",AY$5&gt;Mitarbeiter!$F$39),0,IF(Planung!AY41="",$C41,IF(ISNUMBER(Planung!AY41),Planung!AY41,IF(UPPER(Planung!AY41)="H",$C41/2,0)))))))</f>
        <v>0</v>
      </c>
      <c r="AZ41" s="27">
        <f>IF($A41="",0,IF(Mitarbeiter!$G$39=FALSE,0,IF(AND(Mitarbeiter!$E$39&lt;&gt;"",AZ$5+6&lt;Mitarbeiter!$E$39),0,IF(AND(Mitarbeiter!$F$39&lt;&gt;"",AZ$5&gt;Mitarbeiter!$F$39),0,IF(Planung!AZ41="",$C41,IF(ISNUMBER(Planung!AZ41),Planung!AZ41,IF(UPPER(Planung!AZ41)="H",$C41/2,0)))))))</f>
        <v>0</v>
      </c>
      <c r="BA41" s="27">
        <f>IF($A41="",0,IF(Mitarbeiter!$G$39=FALSE,0,IF(AND(Mitarbeiter!$E$39&lt;&gt;"",BA$5+6&lt;Mitarbeiter!$E$39),0,IF(AND(Mitarbeiter!$F$39&lt;&gt;"",BA$5&gt;Mitarbeiter!$F$39),0,IF(Planung!BA41="",$C41,IF(ISNUMBER(Planung!BA41),Planung!BA41,IF(UPPER(Planung!BA41)="H",$C41/2,0)))))))</f>
        <v>0</v>
      </c>
      <c r="BB41" s="27">
        <f>IF($A41="",0,IF(Mitarbeiter!$G$39=FALSE,0,IF(AND(Mitarbeiter!$E$39&lt;&gt;"",BB$5+6&lt;Mitarbeiter!$E$39),0,IF(AND(Mitarbeiter!$F$39&lt;&gt;"",BB$5&gt;Mitarbeiter!$F$39),0,IF(Planung!BB41="",$C41,IF(ISNUMBER(Planung!BB41),Planung!BB41,IF(UPPER(Planung!BB41)="H",$C41/2,0)))))))</f>
        <v>0</v>
      </c>
      <c r="BC41" s="27">
        <f>IF($A41="",0,IF(Mitarbeiter!$G$39=FALSE,0,IF(AND(Mitarbeiter!$E$39&lt;&gt;"",BC$5+6&lt;Mitarbeiter!$E$39),0,IF(AND(Mitarbeiter!$F$39&lt;&gt;"",BC$5&gt;Mitarbeiter!$F$39),0,IF(Planung!BC41="",$C41,IF(ISNUMBER(Planung!BC41),Planung!BC41,IF(UPPER(Planung!BC41)="H",$C41/2,0)))))))</f>
        <v>0</v>
      </c>
      <c r="BD41" s="27">
        <f>IF($A41="",0,IF(Mitarbeiter!$G$39=FALSE,0,IF(AND(Mitarbeiter!$E$39&lt;&gt;"",BD$5+6&lt;Mitarbeiter!$E$39),0,IF(AND(Mitarbeiter!$F$39&lt;&gt;"",BD$5&gt;Mitarbeiter!$F$39),0,IF(Planung!BD41="",$C41,IF(ISNUMBER(Planung!BD41),Planung!BD41,IF(UPPER(Planung!BD41)="H",$C41/2,0)))))))</f>
        <v>0</v>
      </c>
      <c r="BE41" s="27">
        <f>IF($A41="",0,IF(Mitarbeiter!$G$39=FALSE,0,IF(AND(Mitarbeiter!$E$39&lt;&gt;"",BE$5+6&lt;Mitarbeiter!$E$39),0,IF(AND(Mitarbeiter!$F$39&lt;&gt;"",BE$5&gt;Mitarbeiter!$F$39),0,IF(Planung!BE41="",$C41,IF(ISNUMBER(Planung!BE41),Planung!BE41,IF(UPPER(Planung!BE41)="H",$C41/2,0)))))))</f>
        <v>0</v>
      </c>
      <c r="BF41" s="27">
        <f>IF($A41="",0,IF(Mitarbeiter!$G$39=FALSE,0,IF(AND(Mitarbeiter!$E$39&lt;&gt;"",BF$5+6&lt;Mitarbeiter!$E$39),0,IF(AND(Mitarbeiter!$F$39&lt;&gt;"",BF$5&gt;Mitarbeiter!$F$39),0,IF(Planung!BF41="",$C41,IF(ISNUMBER(Planung!BF41),Planung!BF41,IF(UPPER(Planung!BF41)="H",$C41/2,0)))))))</f>
        <v>0</v>
      </c>
      <c r="BG41" s="27">
        <f>IF($A41="",0,IF(Mitarbeiter!$G$39=FALSE,0,IF(AND(Mitarbeiter!$E$39&lt;&gt;"",BG$5+6&lt;Mitarbeiter!$E$39),0,IF(AND(Mitarbeiter!$F$39&lt;&gt;"",BG$5&gt;Mitarbeiter!$F$39),0,IF(Planung!BG41="",$C41,IF(ISNUMBER(Planung!BG41),Planung!BG41,IF(UPPER(Planung!BG41)="H",$C41/2,0)))))))</f>
        <v>0</v>
      </c>
      <c r="BH41" s="27">
        <f>IF($A41="",0,IF(Mitarbeiter!$G$39=FALSE,0,IF(AND(Mitarbeiter!$E$39&lt;&gt;"",BH$5+6&lt;Mitarbeiter!$E$39),0,IF(AND(Mitarbeiter!$F$39&lt;&gt;"",BH$5&gt;Mitarbeiter!$F$39),0,IF(Planung!BH41="",$C41,IF(ISNUMBER(Planung!BH41),Planung!BH41,IF(UPPER(Planung!BH41)="H",$C41/2,0)))))))</f>
        <v>0</v>
      </c>
      <c r="BI41" s="27">
        <f>IF($A41="",0,IF(Mitarbeiter!$G$39=FALSE,0,IF(AND(Mitarbeiter!$E$39&lt;&gt;"",BI$5+6&lt;Mitarbeiter!$E$39),0,IF(AND(Mitarbeiter!$F$39&lt;&gt;"",BI$5&gt;Mitarbeiter!$F$39),0,IF(Planung!BI41="",$C41,IF(ISNUMBER(Planung!BI41),Planung!BI41,IF(UPPER(Planung!BI41)="H",$C41/2,0)))))))</f>
        <v>0</v>
      </c>
      <c r="BJ41" s="27">
        <f>IF($A41="",0,IF(Mitarbeiter!$G$39=FALSE,0,IF(AND(Mitarbeiter!$E$39&lt;&gt;"",BJ$5+6&lt;Mitarbeiter!$E$39),0,IF(AND(Mitarbeiter!$F$39&lt;&gt;"",BJ$5&gt;Mitarbeiter!$F$39),0,IF(Planung!BJ41="",$C41,IF(ISNUMBER(Planung!BJ41),Planung!BJ41,IF(UPPER(Planung!BJ41)="H",$C41/2,0)))))))</f>
        <v>0</v>
      </c>
      <c r="BK41" s="27">
        <f>IF($A41="",0,IF(Mitarbeiter!$G$39=FALSE,0,IF(AND(Mitarbeiter!$E$39&lt;&gt;"",BK$5+6&lt;Mitarbeiter!$E$39),0,IF(AND(Mitarbeiter!$F$39&lt;&gt;"",BK$5&gt;Mitarbeiter!$F$39),0,IF(Planung!BK41="",$C41,IF(ISNUMBER(Planung!BK41),Planung!BK41,IF(UPPER(Planung!BK41)="H",$C41/2,0)))))))</f>
        <v>0</v>
      </c>
      <c r="BL41" s="27">
        <f>IF($A41="",0,IF(Mitarbeiter!$G$39=FALSE,0,IF(AND(Mitarbeiter!$E$39&lt;&gt;"",BL$5+6&lt;Mitarbeiter!$E$39),0,IF(AND(Mitarbeiter!$F$39&lt;&gt;"",BL$5&gt;Mitarbeiter!$F$39),0,IF(Planung!BL41="",$C41,IF(ISNUMBER(Planung!BL41),Planung!BL41,IF(UPPER(Planung!BL41)="H",$C41/2,0)))))))</f>
        <v>0</v>
      </c>
      <c r="BM41" s="27">
        <f>IF($A41="",0,IF(Mitarbeiter!$G$39=FALSE,0,IF(AND(Mitarbeiter!$E$39&lt;&gt;"",BM$5+6&lt;Mitarbeiter!$E$39),0,IF(AND(Mitarbeiter!$F$39&lt;&gt;"",BM$5&gt;Mitarbeiter!$F$39),0,IF(Planung!BM41="",$C41,IF(ISNUMBER(Planung!BM41),Planung!BM41,IF(UPPER(Planung!BM41)="H",$C41/2,0)))))))</f>
        <v>0</v>
      </c>
      <c r="BN41" s="27">
        <f>IF($A41="",0,IF(Mitarbeiter!$G$39=FALSE,0,IF(AND(Mitarbeiter!$E$39&lt;&gt;"",BN$5+6&lt;Mitarbeiter!$E$39),0,IF(AND(Mitarbeiter!$F$39&lt;&gt;"",BN$5&gt;Mitarbeiter!$F$39),0,IF(Planung!BN41="",$C41,IF(ISNUMBER(Planung!BN41),Planung!BN41,IF(UPPER(Planung!BN41)="H",$C41/2,0)))))))</f>
        <v>0</v>
      </c>
      <c r="BO41" s="27">
        <f>IF($A41="",0,IF(Mitarbeiter!$G$39=FALSE,0,IF(AND(Mitarbeiter!$E$39&lt;&gt;"",BO$5+6&lt;Mitarbeiter!$E$39),0,IF(AND(Mitarbeiter!$F$39&lt;&gt;"",BO$5&gt;Mitarbeiter!$F$39),0,IF(Planung!BO41="",$C41,IF(ISNUMBER(Planung!BO41),Planung!BO41,IF(UPPER(Planung!BO41)="H",$C41/2,0)))))))</f>
        <v>0</v>
      </c>
      <c r="BP41" s="27">
        <f>IF($A41="",0,IF(Mitarbeiter!$G$39=FALSE,0,IF(AND(Mitarbeiter!$E$39&lt;&gt;"",BP$5+6&lt;Mitarbeiter!$E$39),0,IF(AND(Mitarbeiter!$F$39&lt;&gt;"",BP$5&gt;Mitarbeiter!$F$39),0,IF(Planung!BP41="",$C41,IF(ISNUMBER(Planung!BP41),Planung!BP41,IF(UPPER(Planung!BP41)="H",$C41/2,0)))))))</f>
        <v>0</v>
      </c>
      <c r="BQ41" s="27">
        <f>IF($A41="",0,IF(Mitarbeiter!$G$39=FALSE,0,IF(AND(Mitarbeiter!$E$39&lt;&gt;"",BQ$5+6&lt;Mitarbeiter!$E$39),0,IF(AND(Mitarbeiter!$F$39&lt;&gt;"",BQ$5&gt;Mitarbeiter!$F$39),0,IF(Planung!BQ41="",$C41,IF(ISNUMBER(Planung!BQ41),Planung!BQ41,IF(UPPER(Planung!BQ41)="H",$C41/2,0)))))))</f>
        <v>0</v>
      </c>
      <c r="BR41" s="27">
        <f>IF($A41="",0,IF(Mitarbeiter!$G$39=FALSE,0,IF(AND(Mitarbeiter!$E$39&lt;&gt;"",BR$5+6&lt;Mitarbeiter!$E$39),0,IF(AND(Mitarbeiter!$F$39&lt;&gt;"",BR$5&gt;Mitarbeiter!$F$39),0,IF(Planung!BR41="",$C41,IF(ISNUMBER(Planung!BR41),Planung!BR41,IF(UPPER(Planung!BR41)="H",$C41/2,0)))))))</f>
        <v>0</v>
      </c>
      <c r="BS41" s="27">
        <f>IF($A41="",0,IF(Mitarbeiter!$G$39=FALSE,0,IF(AND(Mitarbeiter!$E$39&lt;&gt;"",BS$5+6&lt;Mitarbeiter!$E$39),0,IF(AND(Mitarbeiter!$F$39&lt;&gt;"",BS$5&gt;Mitarbeiter!$F$39),0,IF(Planung!BS41="",$C41,IF(ISNUMBER(Planung!BS41),Planung!BS41,IF(UPPER(Planung!BS41)="H",$C41/2,0)))))))</f>
        <v>0</v>
      </c>
      <c r="BT41" s="27">
        <f>IF($A41="",0,IF(Mitarbeiter!$G$39=FALSE,0,IF(AND(Mitarbeiter!$E$39&lt;&gt;"",BT$5+6&lt;Mitarbeiter!$E$39),0,IF(AND(Mitarbeiter!$F$39&lt;&gt;"",BT$5&gt;Mitarbeiter!$F$39),0,IF(Planung!BT41="",$C41,IF(ISNUMBER(Planung!BT41),Planung!BT41,IF(UPPER(Planung!BT41)="H",$C41/2,0)))))))</f>
        <v>0</v>
      </c>
      <c r="BU41" s="27">
        <f>IF($A41="",0,IF(Mitarbeiter!$G$39=FALSE,0,IF(AND(Mitarbeiter!$E$39&lt;&gt;"",BU$5+6&lt;Mitarbeiter!$E$39),0,IF(AND(Mitarbeiter!$F$39&lt;&gt;"",BU$5&gt;Mitarbeiter!$F$39),0,IF(Planung!BU41="",$C41,IF(ISNUMBER(Planung!BU41),Planung!BU41,IF(UPPER(Planung!BU41)="H",$C41/2,0)))))))</f>
        <v>0</v>
      </c>
      <c r="BV41" s="27">
        <f>IF($A41="",0,IF(Mitarbeiter!$G$39=FALSE,0,IF(AND(Mitarbeiter!$E$39&lt;&gt;"",BV$5+6&lt;Mitarbeiter!$E$39),0,IF(AND(Mitarbeiter!$F$39&lt;&gt;"",BV$5&gt;Mitarbeiter!$F$39),0,IF(Planung!BV41="",$C41,IF(ISNUMBER(Planung!BV41),Planung!BV41,IF(UPPER(Planung!BV41)="H",$C41/2,0)))))))</f>
        <v>0</v>
      </c>
      <c r="BW41" s="27">
        <f>IF($A41="",0,IF(Mitarbeiter!$G$39=FALSE,0,IF(AND(Mitarbeiter!$E$39&lt;&gt;"",BW$5+6&lt;Mitarbeiter!$E$39),0,IF(AND(Mitarbeiter!$F$39&lt;&gt;"",BW$5&gt;Mitarbeiter!$F$39),0,IF(Planung!BW41="",$C41,IF(ISNUMBER(Planung!BW41),Planung!BW41,IF(UPPER(Planung!BW41)="H",$C41/2,0)))))))</f>
        <v>0</v>
      </c>
      <c r="BX41" s="27">
        <f>IF($A41="",0,IF(Mitarbeiter!$G$39=FALSE,0,IF(AND(Mitarbeiter!$E$39&lt;&gt;"",BX$5+6&lt;Mitarbeiter!$E$39),0,IF(AND(Mitarbeiter!$F$39&lt;&gt;"",BX$5&gt;Mitarbeiter!$F$39),0,IF(Planung!BX41="",$C41,IF(ISNUMBER(Planung!BX41),Planung!BX41,IF(UPPER(Planung!BX41)="H",$C41/2,0)))))))</f>
        <v>0</v>
      </c>
      <c r="BY41" s="27">
        <f>IF($A41="",0,IF(Mitarbeiter!$G$39=FALSE,0,IF(AND(Mitarbeiter!$E$39&lt;&gt;"",BY$5+6&lt;Mitarbeiter!$E$39),0,IF(AND(Mitarbeiter!$F$39&lt;&gt;"",BY$5&gt;Mitarbeiter!$F$39),0,IF(Planung!BY41="",$C41,IF(ISNUMBER(Planung!BY41),Planung!BY41,IF(UPPER(Planung!BY41)="H",$C41/2,0)))))))</f>
        <v>0</v>
      </c>
      <c r="BZ41" s="27">
        <f>IF($A41="",0,IF(Mitarbeiter!$G$39=FALSE,0,IF(AND(Mitarbeiter!$E$39&lt;&gt;"",BZ$5+6&lt;Mitarbeiter!$E$39),0,IF(AND(Mitarbeiter!$F$39&lt;&gt;"",BZ$5&gt;Mitarbeiter!$F$39),0,IF(Planung!BZ41="",$C41,IF(ISNUMBER(Planung!BZ41),Planung!BZ41,IF(UPPER(Planung!BZ41)="H",$C41/2,0)))))))</f>
        <v>0</v>
      </c>
      <c r="CA41" s="27">
        <f>IF($A41="",0,IF(Mitarbeiter!$G$39=FALSE,0,IF(AND(Mitarbeiter!$E$39&lt;&gt;"",CA$5+6&lt;Mitarbeiter!$E$39),0,IF(AND(Mitarbeiter!$F$39&lt;&gt;"",CA$5&gt;Mitarbeiter!$F$39),0,IF(Planung!CA41="",$C41,IF(ISNUMBER(Planung!CA41),Planung!CA41,IF(UPPER(Planung!CA41)="H",$C41/2,0)))))))</f>
        <v>0</v>
      </c>
      <c r="CB41" s="27">
        <f>IF($A41="",0,IF(Mitarbeiter!$G$39=FALSE,0,IF(AND(Mitarbeiter!$E$39&lt;&gt;"",CB$5+6&lt;Mitarbeiter!$E$39),0,IF(AND(Mitarbeiter!$F$39&lt;&gt;"",CB$5&gt;Mitarbeiter!$F$39),0,IF(Planung!CB41="",$C41,IF(ISNUMBER(Planung!CB41),Planung!CB41,IF(UPPER(Planung!CB41)="H",$C41/2,0)))))))</f>
        <v>0</v>
      </c>
      <c r="CC41" s="27">
        <f>IF($A41="",0,IF(Mitarbeiter!$G$39=FALSE,0,IF(AND(Mitarbeiter!$E$39&lt;&gt;"",CC$5+6&lt;Mitarbeiter!$E$39),0,IF(AND(Mitarbeiter!$F$39&lt;&gt;"",CC$5&gt;Mitarbeiter!$F$39),0,IF(Planung!CC41="",$C41,IF(ISNUMBER(Planung!CC41),Planung!CC41,IF(UPPER(Planung!CC41)="H",$C41/2,0)))))))</f>
        <v>0</v>
      </c>
      <c r="CD41" s="27">
        <f>IF($A41="",0,IF(Mitarbeiter!$G$39=FALSE,0,IF(AND(Mitarbeiter!$E$39&lt;&gt;"",CD$5+6&lt;Mitarbeiter!$E$39),0,IF(AND(Mitarbeiter!$F$39&lt;&gt;"",CD$5&gt;Mitarbeiter!$F$39),0,IF(Planung!CD41="",$C41,IF(ISNUMBER(Planung!CD41),Planung!CD41,IF(UPPER(Planung!CD41)="H",$C41/2,0)))))))</f>
        <v>0</v>
      </c>
      <c r="CE41" s="27">
        <f>IF($A41="",0,IF(Mitarbeiter!$G$39=FALSE,0,IF(AND(Mitarbeiter!$E$39&lt;&gt;"",CE$5+6&lt;Mitarbeiter!$E$39),0,IF(AND(Mitarbeiter!$F$39&lt;&gt;"",CE$5&gt;Mitarbeiter!$F$39),0,IF(Planung!CE41="",$C41,IF(ISNUMBER(Planung!CE41),Planung!CE41,IF(UPPER(Planung!CE41)="H",$C41/2,0)))))))</f>
        <v>0</v>
      </c>
      <c r="CF41" s="27">
        <f>IF($A41="",0,IF(Mitarbeiter!$G$39=FALSE,0,IF(AND(Mitarbeiter!$E$39&lt;&gt;"",CF$5+6&lt;Mitarbeiter!$E$39),0,IF(AND(Mitarbeiter!$F$39&lt;&gt;"",CF$5&gt;Mitarbeiter!$F$39),0,IF(Planung!CF41="",$C41,IF(ISNUMBER(Planung!CF41),Planung!CF41,IF(UPPER(Planung!CF41)="H",$C41/2,0)))))))</f>
        <v>0</v>
      </c>
      <c r="CG41" s="27">
        <f>IF($A41="",0,IF(Mitarbeiter!$G$39=FALSE,0,IF(AND(Mitarbeiter!$E$39&lt;&gt;"",CG$5+6&lt;Mitarbeiter!$E$39),0,IF(AND(Mitarbeiter!$F$39&lt;&gt;"",CG$5&gt;Mitarbeiter!$F$39),0,IF(Planung!CG41="",$C41,IF(ISNUMBER(Planung!CG41),Planung!CG41,IF(UPPER(Planung!CG41)="H",$C41/2,0)))))))</f>
        <v>0</v>
      </c>
      <c r="CH41" s="27">
        <f>IF($A41="",0,IF(Mitarbeiter!$G$39=FALSE,0,IF(AND(Mitarbeiter!$E$39&lt;&gt;"",CH$5+6&lt;Mitarbeiter!$E$39),0,IF(AND(Mitarbeiter!$F$39&lt;&gt;"",CH$5&gt;Mitarbeiter!$F$39),0,IF(Planung!CH41="",$C41,IF(ISNUMBER(Planung!CH41),Planung!CH41,IF(UPPER(Planung!CH41)="H",$C41/2,0)))))))</f>
        <v>0</v>
      </c>
      <c r="CI41" s="27">
        <f>IF($A41="",0,IF(Mitarbeiter!$G$39=FALSE,0,IF(AND(Mitarbeiter!$E$39&lt;&gt;"",CI$5+6&lt;Mitarbeiter!$E$39),0,IF(AND(Mitarbeiter!$F$39&lt;&gt;"",CI$5&gt;Mitarbeiter!$F$39),0,IF(Planung!CI41="",$C41,IF(ISNUMBER(Planung!CI41),Planung!CI41,IF(UPPER(Planung!CI41)="H",$C41/2,0)))))))</f>
        <v>0</v>
      </c>
      <c r="CJ41" s="27">
        <f>IF($A41="",0,IF(Mitarbeiter!$G$39=FALSE,0,IF(AND(Mitarbeiter!$E$39&lt;&gt;"",CJ$5+6&lt;Mitarbeiter!$E$39),0,IF(AND(Mitarbeiter!$F$39&lt;&gt;"",CJ$5&gt;Mitarbeiter!$F$39),0,IF(Planung!CJ41="",$C41,IF(ISNUMBER(Planung!CJ41),Planung!CJ41,IF(UPPER(Planung!CJ41)="H",$C41/2,0)))))))</f>
        <v>0</v>
      </c>
      <c r="CK41" s="27">
        <f>IF($A41="",0,IF(Mitarbeiter!$G$39=FALSE,0,IF(AND(Mitarbeiter!$E$39&lt;&gt;"",CK$5+6&lt;Mitarbeiter!$E$39),0,IF(AND(Mitarbeiter!$F$39&lt;&gt;"",CK$5&gt;Mitarbeiter!$F$39),0,IF(Planung!CK41="",$C41,IF(ISNUMBER(Planung!CK41),Planung!CK41,IF(UPPER(Planung!CK41)="H",$C41/2,0)))))))</f>
        <v>0</v>
      </c>
      <c r="CL41" s="27">
        <f>IF($A41="",0,IF(Mitarbeiter!$G$39=FALSE,0,IF(AND(Mitarbeiter!$E$39&lt;&gt;"",CL$5+6&lt;Mitarbeiter!$E$39),0,IF(AND(Mitarbeiter!$F$39&lt;&gt;"",CL$5&gt;Mitarbeiter!$F$39),0,IF(Planung!CL41="",$C41,IF(ISNUMBER(Planung!CL41),Planung!CL41,IF(UPPER(Planung!CL41)="H",$C41/2,0)))))))</f>
        <v>0</v>
      </c>
      <c r="CM41" s="27">
        <f>IF($A41="",0,IF(Mitarbeiter!$G$39=FALSE,0,IF(AND(Mitarbeiter!$E$39&lt;&gt;"",CM$5+6&lt;Mitarbeiter!$E$39),0,IF(AND(Mitarbeiter!$F$39&lt;&gt;"",CM$5&gt;Mitarbeiter!$F$39),0,IF(Planung!CM41="",$C41,IF(ISNUMBER(Planung!CM41),Planung!CM41,IF(UPPER(Planung!CM41)="H",$C41/2,0)))))))</f>
        <v>0</v>
      </c>
      <c r="CN41" s="27">
        <f>IF($A41="",0,IF(Mitarbeiter!$G$39=FALSE,0,IF(AND(Mitarbeiter!$E$39&lt;&gt;"",CN$5+6&lt;Mitarbeiter!$E$39),0,IF(AND(Mitarbeiter!$F$39&lt;&gt;"",CN$5&gt;Mitarbeiter!$F$39),0,IF(Planung!CN41="",$C41,IF(ISNUMBER(Planung!CN41),Planung!CN41,IF(UPPER(Planung!CN41)="H",$C41/2,0)))))))</f>
        <v>0</v>
      </c>
      <c r="CO41" s="27">
        <f>IF($A41="",0,IF(Mitarbeiter!$G$39=FALSE,0,IF(AND(Mitarbeiter!$E$39&lt;&gt;"",CO$5+6&lt;Mitarbeiter!$E$39),0,IF(AND(Mitarbeiter!$F$39&lt;&gt;"",CO$5&gt;Mitarbeiter!$F$39),0,IF(Planung!CO41="",$C41,IF(ISNUMBER(Planung!CO41),Planung!CO41,IF(UPPER(Planung!CO41)="H",$C41/2,0)))))))</f>
        <v>0</v>
      </c>
      <c r="CP41" s="27">
        <f>IF($A41="",0,IF(Mitarbeiter!$G$39=FALSE,0,IF(AND(Mitarbeiter!$E$39&lt;&gt;"",CP$5+6&lt;Mitarbeiter!$E$39),0,IF(AND(Mitarbeiter!$F$39&lt;&gt;"",CP$5&gt;Mitarbeiter!$F$39),0,IF(Planung!CP41="",$C41,IF(ISNUMBER(Planung!CP41),Planung!CP41,IF(UPPER(Planung!CP41)="H",$C41/2,0)))))))</f>
        <v>0</v>
      </c>
      <c r="CQ41" s="27">
        <f>IF($A41="",0,IF(Mitarbeiter!$G$39=FALSE,0,IF(AND(Mitarbeiter!$E$39&lt;&gt;"",CQ$5+6&lt;Mitarbeiter!$E$39),0,IF(AND(Mitarbeiter!$F$39&lt;&gt;"",CQ$5&gt;Mitarbeiter!$F$39),0,IF(Planung!CQ41="",$C41,IF(ISNUMBER(Planung!CQ41),Planung!CQ41,IF(UPPER(Planung!CQ41)="H",$C41/2,0)))))))</f>
        <v>0</v>
      </c>
      <c r="CR41" s="27">
        <f>IF($A41="",0,IF(Mitarbeiter!$G$39=FALSE,0,IF(AND(Mitarbeiter!$E$39&lt;&gt;"",CR$5+6&lt;Mitarbeiter!$E$39),0,IF(AND(Mitarbeiter!$F$39&lt;&gt;"",CR$5&gt;Mitarbeiter!$F$39),0,IF(Planung!CR41="",$C41,IF(ISNUMBER(Planung!CR41),Planung!CR41,IF(UPPER(Planung!CR41)="H",$C41/2,0)))))))</f>
        <v>0</v>
      </c>
      <c r="CS41" s="27">
        <f>IF($A41="",0,IF(Mitarbeiter!$G$39=FALSE,0,IF(AND(Mitarbeiter!$E$39&lt;&gt;"",CS$5+6&lt;Mitarbeiter!$E$39),0,IF(AND(Mitarbeiter!$F$39&lt;&gt;"",CS$5&gt;Mitarbeiter!$F$39),0,IF(Planung!CS41="",$C41,IF(ISNUMBER(Planung!CS41),Planung!CS41,IF(UPPER(Planung!CS41)="H",$C41/2,0)))))))</f>
        <v>0</v>
      </c>
      <c r="CT41" s="27">
        <f>IF($A41="",0,IF(Mitarbeiter!$G$39=FALSE,0,IF(AND(Mitarbeiter!$E$39&lt;&gt;"",CT$5+6&lt;Mitarbeiter!$E$39),0,IF(AND(Mitarbeiter!$F$39&lt;&gt;"",CT$5&gt;Mitarbeiter!$F$39),0,IF(Planung!CT41="",$C41,IF(ISNUMBER(Planung!CT41),Planung!CT41,IF(UPPER(Planung!CT41)="H",$C41/2,0)))))))</f>
        <v>0</v>
      </c>
      <c r="CU41" s="27">
        <f>IF($A41="",0,IF(Mitarbeiter!$G$39=FALSE,0,IF(AND(Mitarbeiter!$E$39&lt;&gt;"",CU$5+6&lt;Mitarbeiter!$E$39),0,IF(AND(Mitarbeiter!$F$39&lt;&gt;"",CU$5&gt;Mitarbeiter!$F$39),0,IF(Planung!CU41="",$C41,IF(ISNUMBER(Planung!CU41),Planung!CU41,IF(UPPER(Planung!CU41)="H",$C41/2,0)))))))</f>
        <v>0</v>
      </c>
      <c r="CV41" s="27">
        <f>IF($A41="",0,IF(Mitarbeiter!$G$39=FALSE,0,IF(AND(Mitarbeiter!$E$39&lt;&gt;"",CV$5+6&lt;Mitarbeiter!$E$39),0,IF(AND(Mitarbeiter!$F$39&lt;&gt;"",CV$5&gt;Mitarbeiter!$F$39),0,IF(Planung!CV41="",$C41,IF(ISNUMBER(Planung!CV41),Planung!CV41,IF(UPPER(Planung!CV41)="H",$C41/2,0)))))))</f>
        <v>0</v>
      </c>
      <c r="CW41" s="27">
        <f>IF($A41="",0,IF(Mitarbeiter!$G$39=FALSE,0,IF(AND(Mitarbeiter!$E$39&lt;&gt;"",CW$5+6&lt;Mitarbeiter!$E$39),0,IF(AND(Mitarbeiter!$F$39&lt;&gt;"",CW$5&gt;Mitarbeiter!$F$39),0,IF(Planung!CW41="",$C41,IF(ISNUMBER(Planung!CW41),Planung!CW41,IF(UPPER(Planung!CW41)="H",$C41/2,0)))))))</f>
        <v>0</v>
      </c>
      <c r="CX41" s="27">
        <f>IF($A41="",0,IF(Mitarbeiter!$G$39=FALSE,0,IF(AND(Mitarbeiter!$E$39&lt;&gt;"",CX$5+6&lt;Mitarbeiter!$E$39),0,IF(AND(Mitarbeiter!$F$39&lt;&gt;"",CX$5&gt;Mitarbeiter!$F$39),0,IF(Planung!CX41="",$C41,IF(ISNUMBER(Planung!CX41),Planung!CX41,IF(UPPER(Planung!CX41)="H",$C41/2,0)))))))</f>
        <v>0</v>
      </c>
      <c r="CY41" s="27">
        <f>IF($A41="",0,IF(Mitarbeiter!$G$39=FALSE,0,IF(AND(Mitarbeiter!$E$39&lt;&gt;"",CY$5+6&lt;Mitarbeiter!$E$39),0,IF(AND(Mitarbeiter!$F$39&lt;&gt;"",CY$5&gt;Mitarbeiter!$F$39),0,IF(Planung!CY41="",$C41,IF(ISNUMBER(Planung!CY41),Planung!CY41,IF(UPPER(Planung!CY41)="H",$C41/2,0)))))))</f>
        <v>0</v>
      </c>
      <c r="CZ41" s="27">
        <f>IF($A41="",0,IF(Mitarbeiter!$G$39=FALSE,0,IF(AND(Mitarbeiter!$E$39&lt;&gt;"",CZ$5+6&lt;Mitarbeiter!$E$39),0,IF(AND(Mitarbeiter!$F$39&lt;&gt;"",CZ$5&gt;Mitarbeiter!$F$39),0,IF(Planung!CZ41="",$C41,IF(ISNUMBER(Planung!CZ41),Planung!CZ41,IF(UPPER(Planung!CZ41)="H",$C41/2,0)))))))</f>
        <v>0</v>
      </c>
      <c r="DA41" s="27">
        <f>IF($A41="",0,IF(Mitarbeiter!$G$39=FALSE,0,IF(AND(Mitarbeiter!$E$39&lt;&gt;"",DA$5+6&lt;Mitarbeiter!$E$39),0,IF(AND(Mitarbeiter!$F$39&lt;&gt;"",DA$5&gt;Mitarbeiter!$F$39),0,IF(Planung!DA41="",$C41,IF(ISNUMBER(Planung!DA41),Planung!DA41,IF(UPPER(Planung!DA41)="H",$C41/2,0)))))))</f>
        <v>0</v>
      </c>
      <c r="DB41" s="27">
        <f>IF($A41="",0,IF(Mitarbeiter!$G$39=FALSE,0,IF(AND(Mitarbeiter!$E$39&lt;&gt;"",DB$5+6&lt;Mitarbeiter!$E$39),0,IF(AND(Mitarbeiter!$F$39&lt;&gt;"",DB$5&gt;Mitarbeiter!$F$39),0,IF(Planung!DB41="",$C41,IF(ISNUMBER(Planung!DB41),Planung!DB41,IF(UPPER(Planung!DB41)="H",$C41/2,0)))))))</f>
        <v>0</v>
      </c>
      <c r="DC41" s="27">
        <f>IF($A41="",0,IF(Mitarbeiter!$G$39=FALSE,0,IF(AND(Mitarbeiter!$E$39&lt;&gt;"",DC$5+6&lt;Mitarbeiter!$E$39),0,IF(AND(Mitarbeiter!$F$39&lt;&gt;"",DC$5&gt;Mitarbeiter!$F$39),0,IF(Planung!DC41="",$C41,IF(ISNUMBER(Planung!DC41),Planung!DC41,IF(UPPER(Planung!DC41)="H",$C41/2,0)))))))</f>
        <v>0</v>
      </c>
      <c r="DD41" s="27">
        <f>IF($A41="",0,IF(Mitarbeiter!$G$39=FALSE,0,IF(AND(Mitarbeiter!$E$39&lt;&gt;"",DD$5+6&lt;Mitarbeiter!$E$39),0,IF(AND(Mitarbeiter!$F$39&lt;&gt;"",DD$5&gt;Mitarbeiter!$F$39),0,IF(Planung!DD41="",$C41,IF(ISNUMBER(Planung!DD41),Planung!DD41,IF(UPPER(Planung!DD41)="H",$C41/2,0)))))))</f>
        <v>0</v>
      </c>
      <c r="DE41" s="27">
        <f>IF($A41="",0,IF(Mitarbeiter!$G$39=FALSE,0,IF(AND(Mitarbeiter!$E$39&lt;&gt;"",DE$5+6&lt;Mitarbeiter!$E$39),0,IF(AND(Mitarbeiter!$F$39&lt;&gt;"",DE$5&gt;Mitarbeiter!$F$39),0,IF(Planung!DE41="",$C41,IF(ISNUMBER(Planung!DE41),Planung!DE41,IF(UPPER(Planung!DE41)="H",$C41/2,0)))))))</f>
        <v>0</v>
      </c>
      <c r="DF41" s="27">
        <f>IF($A41="",0,IF(Mitarbeiter!$G$39=FALSE,0,IF(AND(Mitarbeiter!$E$39&lt;&gt;"",DF$5+6&lt;Mitarbeiter!$E$39),0,IF(AND(Mitarbeiter!$F$39&lt;&gt;"",DF$5&gt;Mitarbeiter!$F$39),0,IF(Planung!DF41="",$C41,IF(ISNUMBER(Planung!DF41),Planung!DF41,IF(UPPER(Planung!DF41)="H",$C41/2,0)))))))</f>
        <v>0</v>
      </c>
      <c r="DG41" s="27">
        <f>IF($A41="",0,IF(Mitarbeiter!$G$39=FALSE,0,IF(AND(Mitarbeiter!$E$39&lt;&gt;"",DG$5+6&lt;Mitarbeiter!$E$39),0,IF(AND(Mitarbeiter!$F$39&lt;&gt;"",DG$5&gt;Mitarbeiter!$F$39),0,IF(Planung!DG41="",$C41,IF(ISNUMBER(Planung!DG41),Planung!DG41,IF(UPPER(Planung!DG41)="H",$C41/2,0)))))))</f>
        <v>0</v>
      </c>
      <c r="DH41" s="27">
        <f>IF($A41="",0,IF(Mitarbeiter!$G$39=FALSE,0,IF(AND(Mitarbeiter!$E$39&lt;&gt;"",DH$5+6&lt;Mitarbeiter!$E$39),0,IF(AND(Mitarbeiter!$F$39&lt;&gt;"",DH$5&gt;Mitarbeiter!$F$39),0,IF(Planung!DH41="",$C41,IF(ISNUMBER(Planung!DH41),Planung!DH41,IF(UPPER(Planung!DH41)="H",$C41/2,0)))))))</f>
        <v>0</v>
      </c>
      <c r="DI41" s="27">
        <f>IF($A41="",0,IF(Mitarbeiter!$G$39=FALSE,0,IF(AND(Mitarbeiter!$E$39&lt;&gt;"",DI$5+6&lt;Mitarbeiter!$E$39),0,IF(AND(Mitarbeiter!$F$39&lt;&gt;"",DI$5&gt;Mitarbeiter!$F$39),0,IF(Planung!DI41="",$C41,IF(ISNUMBER(Planung!DI41),Planung!DI41,IF(UPPER(Planung!DI41)="H",$C41/2,0)))))))</f>
        <v>0</v>
      </c>
      <c r="DJ41" s="27">
        <f>IF($A41="",0,IF(Mitarbeiter!$G$39=FALSE,0,IF(AND(Mitarbeiter!$E$39&lt;&gt;"",DJ$5+6&lt;Mitarbeiter!$E$39),0,IF(AND(Mitarbeiter!$F$39&lt;&gt;"",DJ$5&gt;Mitarbeiter!$F$39),0,IF(Planung!DJ41="",$C41,IF(ISNUMBER(Planung!DJ41),Planung!DJ41,IF(UPPER(Planung!DJ41)="H",$C41/2,0)))))))</f>
        <v>0</v>
      </c>
      <c r="DK41" s="27">
        <f>IF($A41="",0,IF(Mitarbeiter!$G$39=FALSE,0,IF(AND(Mitarbeiter!$E$39&lt;&gt;"",DK$5+6&lt;Mitarbeiter!$E$39),0,IF(AND(Mitarbeiter!$F$39&lt;&gt;"",DK$5&gt;Mitarbeiter!$F$39),0,IF(Planung!DK41="",$C41,IF(ISNUMBER(Planung!DK41),Planung!DK41,IF(UPPER(Planung!DK41)="H",$C41/2,0)))))))</f>
        <v>0</v>
      </c>
      <c r="DL41" s="27">
        <f>IF($A41="",0,IF(Mitarbeiter!$G$39=FALSE,0,IF(AND(Mitarbeiter!$E$39&lt;&gt;"",DL$5+6&lt;Mitarbeiter!$E$39),0,IF(AND(Mitarbeiter!$F$39&lt;&gt;"",DL$5&gt;Mitarbeiter!$F$39),0,IF(Planung!DL41="",$C41,IF(ISNUMBER(Planung!DL41),Planung!DL41,IF(UPPER(Planung!DL41)="H",$C41/2,0)))))))</f>
        <v>0</v>
      </c>
      <c r="DM41" s="27">
        <f>IF($A41="",0,IF(Mitarbeiter!$G$39=FALSE,0,IF(AND(Mitarbeiter!$E$39&lt;&gt;"",DM$5+6&lt;Mitarbeiter!$E$39),0,IF(AND(Mitarbeiter!$F$39&lt;&gt;"",DM$5&gt;Mitarbeiter!$F$39),0,IF(Planung!DM41="",$C41,IF(ISNUMBER(Planung!DM41),Planung!DM41,IF(UPPER(Planung!DM41)="H",$C41/2,0)))))))</f>
        <v>0</v>
      </c>
      <c r="DN41" s="27">
        <f>IF($A41="",0,IF(Mitarbeiter!$G$39=FALSE,0,IF(AND(Mitarbeiter!$E$39&lt;&gt;"",DN$5+6&lt;Mitarbeiter!$E$39),0,IF(AND(Mitarbeiter!$F$39&lt;&gt;"",DN$5&gt;Mitarbeiter!$F$39),0,IF(Planung!DN41="",$C41,IF(ISNUMBER(Planung!DN41),Planung!DN41,IF(UPPER(Planung!DN41)="H",$C41/2,0)))))))</f>
        <v>0</v>
      </c>
      <c r="DO41" s="27">
        <f>IF($A41="",0,IF(Mitarbeiter!$G$39=FALSE,0,IF(AND(Mitarbeiter!$E$39&lt;&gt;"",DO$5+6&lt;Mitarbeiter!$E$39),0,IF(AND(Mitarbeiter!$F$39&lt;&gt;"",DO$5&gt;Mitarbeiter!$F$39),0,IF(Planung!DO41="",$C41,IF(ISNUMBER(Planung!DO41),Planung!DO41,IF(UPPER(Planung!DO41)="H",$C41/2,0)))))))</f>
        <v>0</v>
      </c>
      <c r="DP41" s="27">
        <f>IF($A41="",0,IF(Mitarbeiter!$G$39=FALSE,0,IF(AND(Mitarbeiter!$E$39&lt;&gt;"",DP$5+6&lt;Mitarbeiter!$E$39),0,IF(AND(Mitarbeiter!$F$39&lt;&gt;"",DP$5&gt;Mitarbeiter!$F$39),0,IF(Planung!DP41="",$C41,IF(ISNUMBER(Planung!DP41),Planung!DP41,IF(UPPER(Planung!DP41)="H",$C41/2,0)))))))</f>
        <v>0</v>
      </c>
      <c r="DQ41" s="27">
        <f>IF($A41="",0,IF(Mitarbeiter!$G$39=FALSE,0,IF(AND(Mitarbeiter!$E$39&lt;&gt;"",DQ$5+6&lt;Mitarbeiter!$E$39),0,IF(AND(Mitarbeiter!$F$39&lt;&gt;"",DQ$5&gt;Mitarbeiter!$F$39),0,IF(Planung!DQ41="",$C41,IF(ISNUMBER(Planung!DQ41),Planung!DQ41,IF(UPPER(Planung!DQ41)="H",$C41/2,0)))))))</f>
        <v>0</v>
      </c>
      <c r="DR41" s="27">
        <f>IF($A41="",0,IF(Mitarbeiter!$G$39=FALSE,0,IF(AND(Mitarbeiter!$E$39&lt;&gt;"",DR$5+6&lt;Mitarbeiter!$E$39),0,IF(AND(Mitarbeiter!$F$39&lt;&gt;"",DR$5&gt;Mitarbeiter!$F$39),0,IF(Planung!DR41="",$C41,IF(ISNUMBER(Planung!DR41),Planung!DR41,IF(UPPER(Planung!DR41)="H",$C41/2,0)))))))</f>
        <v>0</v>
      </c>
      <c r="DS41" s="27">
        <f>IF($A41="",0,IF(Mitarbeiter!$G$39=FALSE,0,IF(AND(Mitarbeiter!$E$39&lt;&gt;"",DS$5+6&lt;Mitarbeiter!$E$39),0,IF(AND(Mitarbeiter!$F$39&lt;&gt;"",DS$5&gt;Mitarbeiter!$F$39),0,IF(Planung!DS41="",$C41,IF(ISNUMBER(Planung!DS41),Planung!DS41,IF(UPPER(Planung!DS41)="H",$C41/2,0)))))))</f>
        <v>0</v>
      </c>
      <c r="DT41" s="27">
        <f>IF($A41="",0,IF(Mitarbeiter!$G$39=FALSE,0,IF(AND(Mitarbeiter!$E$39&lt;&gt;"",DT$5+6&lt;Mitarbeiter!$E$39),0,IF(AND(Mitarbeiter!$F$39&lt;&gt;"",DT$5&gt;Mitarbeiter!$F$39),0,IF(Planung!DT41="",$C41,IF(ISNUMBER(Planung!DT41),Planung!DT41,IF(UPPER(Planung!DT41)="H",$C41/2,0)))))))</f>
        <v>0</v>
      </c>
      <c r="DU41" s="27">
        <f>IF($A41="",0,IF(Mitarbeiter!$G$39=FALSE,0,IF(AND(Mitarbeiter!$E$39&lt;&gt;"",DU$5+6&lt;Mitarbeiter!$E$39),0,IF(AND(Mitarbeiter!$F$39&lt;&gt;"",DU$5&gt;Mitarbeiter!$F$39),0,IF(Planung!DU41="",$C41,IF(ISNUMBER(Planung!DU41),Planung!DU41,IF(UPPER(Planung!DU41)="H",$C41/2,0)))))))</f>
        <v>0</v>
      </c>
      <c r="DV41" s="27">
        <f>IF($A41="",0,IF(Mitarbeiter!$G$39=FALSE,0,IF(AND(Mitarbeiter!$E$39&lt;&gt;"",DV$5+6&lt;Mitarbeiter!$E$39),0,IF(AND(Mitarbeiter!$F$39&lt;&gt;"",DV$5&gt;Mitarbeiter!$F$39),0,IF(Planung!DV41="",$C41,IF(ISNUMBER(Planung!DV41),Planung!DV41,IF(UPPER(Planung!DV41)="H",$C41/2,0)))))))</f>
        <v>0</v>
      </c>
      <c r="DW41" s="27">
        <f>IF($A41="",0,IF(Mitarbeiter!$G$39=FALSE,0,IF(AND(Mitarbeiter!$E$39&lt;&gt;"",DW$5+6&lt;Mitarbeiter!$E$39),0,IF(AND(Mitarbeiter!$F$39&lt;&gt;"",DW$5&gt;Mitarbeiter!$F$39),0,IF(Planung!DW41="",$C41,IF(ISNUMBER(Planung!DW41),Planung!DW41,IF(UPPER(Planung!DW41)="H",$C41/2,0)))))))</f>
        <v>0</v>
      </c>
      <c r="DX41" s="27">
        <f>IF($A41="",0,IF(Mitarbeiter!$G$39=FALSE,0,IF(AND(Mitarbeiter!$E$39&lt;&gt;"",DX$5+6&lt;Mitarbeiter!$E$39),0,IF(AND(Mitarbeiter!$F$39&lt;&gt;"",DX$5&gt;Mitarbeiter!$F$39),0,IF(Planung!DX41="",$C41,IF(ISNUMBER(Planung!DX41),Planung!DX41,IF(UPPER(Planung!DX41)="H",$C41/2,0)))))))</f>
        <v>0</v>
      </c>
      <c r="DY41" s="27">
        <f>IF($A41="",0,IF(Mitarbeiter!$G$39=FALSE,0,IF(AND(Mitarbeiter!$E$39&lt;&gt;"",DY$5+6&lt;Mitarbeiter!$E$39),0,IF(AND(Mitarbeiter!$F$39&lt;&gt;"",DY$5&gt;Mitarbeiter!$F$39),0,IF(Planung!DY41="",$C41,IF(ISNUMBER(Planung!DY41),Planung!DY41,IF(UPPER(Planung!DY41)="H",$C41/2,0)))))))</f>
        <v>0</v>
      </c>
      <c r="DZ41" s="27">
        <f>IF($A41="",0,IF(Mitarbeiter!$G$39=FALSE,0,IF(AND(Mitarbeiter!$E$39&lt;&gt;"",DZ$5+6&lt;Mitarbeiter!$E$39),0,IF(AND(Mitarbeiter!$F$39&lt;&gt;"",DZ$5&gt;Mitarbeiter!$F$39),0,IF(Planung!DZ41="",$C41,IF(ISNUMBER(Planung!DZ41),Planung!DZ41,IF(UPPER(Planung!DZ41)="H",$C41/2,0)))))))</f>
        <v>0</v>
      </c>
      <c r="EA41" s="27">
        <f>IF($A41="",0,IF(Mitarbeiter!$G$39=FALSE,0,IF(AND(Mitarbeiter!$E$39&lt;&gt;"",EA$5+6&lt;Mitarbeiter!$E$39),0,IF(AND(Mitarbeiter!$F$39&lt;&gt;"",EA$5&gt;Mitarbeiter!$F$39),0,IF(Planung!EA41="",$C41,IF(ISNUMBER(Planung!EA41),Planung!EA41,IF(UPPER(Planung!EA41)="H",$C41/2,0)))))))</f>
        <v>0</v>
      </c>
      <c r="EB41" s="27">
        <f>IF($A41="",0,IF(Mitarbeiter!$G$39=FALSE,0,IF(AND(Mitarbeiter!$E$39&lt;&gt;"",EB$5+6&lt;Mitarbeiter!$E$39),0,IF(AND(Mitarbeiter!$F$39&lt;&gt;"",EB$5&gt;Mitarbeiter!$F$39),0,IF(Planung!EB41="",$C41,IF(ISNUMBER(Planung!EB41),Planung!EB41,IF(UPPER(Planung!EB41)="H",$C41/2,0)))))))</f>
        <v>0</v>
      </c>
      <c r="EC41" s="27">
        <f>IF($A41="",0,IF(Mitarbeiter!$G$39=FALSE,0,IF(AND(Mitarbeiter!$E$39&lt;&gt;"",EC$5+6&lt;Mitarbeiter!$E$39),0,IF(AND(Mitarbeiter!$F$39&lt;&gt;"",EC$5&gt;Mitarbeiter!$F$39),0,IF(Planung!EC41="",$C41,IF(ISNUMBER(Planung!EC41),Planung!EC41,IF(UPPER(Planung!EC41)="H",$C41/2,0)))))))</f>
        <v>0</v>
      </c>
      <c r="ED41" s="27">
        <f>IF($A41="",0,IF(Mitarbeiter!$G$39=FALSE,0,IF(AND(Mitarbeiter!$E$39&lt;&gt;"",ED$5+6&lt;Mitarbeiter!$E$39),0,IF(AND(Mitarbeiter!$F$39&lt;&gt;"",ED$5&gt;Mitarbeiter!$F$39),0,IF(Planung!ED41="",$C41,IF(ISNUMBER(Planung!ED41),Planung!ED41,IF(UPPER(Planung!ED41)="H",$C41/2,0)))))))</f>
        <v>0</v>
      </c>
      <c r="EE41" s="27">
        <f>IF($A41="",0,IF(Mitarbeiter!$G$39=FALSE,0,IF(AND(Mitarbeiter!$E$39&lt;&gt;"",EE$5+6&lt;Mitarbeiter!$E$39),0,IF(AND(Mitarbeiter!$F$39&lt;&gt;"",EE$5&gt;Mitarbeiter!$F$39),0,IF(Planung!EE41="",$C41,IF(ISNUMBER(Planung!EE41),Planung!EE41,IF(UPPER(Planung!EE41)="H",$C41/2,0)))))))</f>
        <v>0</v>
      </c>
      <c r="EF41" s="27">
        <f>IF($A41="",0,IF(Mitarbeiter!$G$39=FALSE,0,IF(AND(Mitarbeiter!$E$39&lt;&gt;"",EF$5+6&lt;Mitarbeiter!$E$39),0,IF(AND(Mitarbeiter!$F$39&lt;&gt;"",EF$5&gt;Mitarbeiter!$F$39),0,IF(Planung!EF41="",$C41,IF(ISNUMBER(Planung!EF41),Planung!EF41,IF(UPPER(Planung!EF41)="H",$C41/2,0)))))))</f>
        <v>0</v>
      </c>
      <c r="EG41" s="27">
        <f>IF($A41="",0,IF(Mitarbeiter!$G$39=FALSE,0,IF(AND(Mitarbeiter!$E$39&lt;&gt;"",EG$5+6&lt;Mitarbeiter!$E$39),0,IF(AND(Mitarbeiter!$F$39&lt;&gt;"",EG$5&gt;Mitarbeiter!$F$39),0,IF(Planung!EG41="",$C41,IF(ISNUMBER(Planung!EG41),Planung!EG41,IF(UPPER(Planung!EG41)="H",$C41/2,0)))))))</f>
        <v>0</v>
      </c>
      <c r="EH41" s="27">
        <f>IF($A41="",0,IF(Mitarbeiter!$G$39=FALSE,0,IF(AND(Mitarbeiter!$E$39&lt;&gt;"",EH$5+6&lt;Mitarbeiter!$E$39),0,IF(AND(Mitarbeiter!$F$39&lt;&gt;"",EH$5&gt;Mitarbeiter!$F$39),0,IF(Planung!EH41="",$C41,IF(ISNUMBER(Planung!EH41),Planung!EH41,IF(UPPER(Planung!EH41)="H",$C41/2,0)))))))</f>
        <v>0</v>
      </c>
      <c r="EI41" s="27">
        <f>IF($A41="",0,IF(Mitarbeiter!$G$39=FALSE,0,IF(AND(Mitarbeiter!$E$39&lt;&gt;"",EI$5+6&lt;Mitarbeiter!$E$39),0,IF(AND(Mitarbeiter!$F$39&lt;&gt;"",EI$5&gt;Mitarbeiter!$F$39),0,IF(Planung!EI41="",$C41,IF(ISNUMBER(Planung!EI41),Planung!EI41,IF(UPPER(Planung!EI41)="H",$C41/2,0)))))))</f>
        <v>0</v>
      </c>
      <c r="EJ41" s="27">
        <f>IF($A41="",0,IF(Mitarbeiter!$G$39=FALSE,0,IF(AND(Mitarbeiter!$E$39&lt;&gt;"",EJ$5+6&lt;Mitarbeiter!$E$39),0,IF(AND(Mitarbeiter!$F$39&lt;&gt;"",EJ$5&gt;Mitarbeiter!$F$39),0,IF(Planung!EJ41="",$C41,IF(ISNUMBER(Planung!EJ41),Planung!EJ41,IF(UPPER(Planung!EJ41)="H",$C41/2,0)))))))</f>
        <v>0</v>
      </c>
      <c r="EK41" s="27">
        <f>IF($A41="",0,IF(Mitarbeiter!$G$39=FALSE,0,IF(AND(Mitarbeiter!$E$39&lt;&gt;"",EK$5+6&lt;Mitarbeiter!$E$39),0,IF(AND(Mitarbeiter!$F$39&lt;&gt;"",EK$5&gt;Mitarbeiter!$F$39),0,IF(Planung!EK41="",$C41,IF(ISNUMBER(Planung!EK41),Planung!EK41,IF(UPPER(Planung!EK41)="H",$C41/2,0)))))))</f>
        <v>0</v>
      </c>
      <c r="EL41" s="27">
        <f>IF($A41="",0,IF(Mitarbeiter!$G$39=FALSE,0,IF(AND(Mitarbeiter!$E$39&lt;&gt;"",EL$5+6&lt;Mitarbeiter!$E$39),0,IF(AND(Mitarbeiter!$F$39&lt;&gt;"",EL$5&gt;Mitarbeiter!$F$39),0,IF(Planung!EL41="",$C41,IF(ISNUMBER(Planung!EL41),Planung!EL41,IF(UPPER(Planung!EL41)="H",$C41/2,0)))))))</f>
        <v>0</v>
      </c>
      <c r="EM41" s="27">
        <f>IF($A41="",0,IF(Mitarbeiter!$G$39=FALSE,0,IF(AND(Mitarbeiter!$E$39&lt;&gt;"",EM$5+6&lt;Mitarbeiter!$E$39),0,IF(AND(Mitarbeiter!$F$39&lt;&gt;"",EM$5&gt;Mitarbeiter!$F$39),0,IF(Planung!EM41="",$C41,IF(ISNUMBER(Planung!EM41),Planung!EM41,IF(UPPER(Planung!EM41)="H",$C41/2,0)))))))</f>
        <v>0</v>
      </c>
      <c r="EN41" s="27">
        <f>IF($A41="",0,IF(Mitarbeiter!$G$39=FALSE,0,IF(AND(Mitarbeiter!$E$39&lt;&gt;"",EN$5+6&lt;Mitarbeiter!$E$39),0,IF(AND(Mitarbeiter!$F$39&lt;&gt;"",EN$5&gt;Mitarbeiter!$F$39),0,IF(Planung!EN41="",$C41,IF(ISNUMBER(Planung!EN41),Planung!EN41,IF(UPPER(Planung!EN41)="H",$C41/2,0)))))))</f>
        <v>0</v>
      </c>
      <c r="EO41" s="27">
        <f>IF($A41="",0,IF(Mitarbeiter!$G$39=FALSE,0,IF(AND(Mitarbeiter!$E$39&lt;&gt;"",EO$5+6&lt;Mitarbeiter!$E$39),0,IF(AND(Mitarbeiter!$F$39&lt;&gt;"",EO$5&gt;Mitarbeiter!$F$39),0,IF(Planung!EO41="",$C41,IF(ISNUMBER(Planung!EO41),Planung!EO41,IF(UPPER(Planung!EO41)="H",$C41/2,0)))))))</f>
        <v>0</v>
      </c>
      <c r="EP41" s="27">
        <f>IF($A41="",0,IF(Mitarbeiter!$G$39=FALSE,0,IF(AND(Mitarbeiter!$E$39&lt;&gt;"",EP$5+6&lt;Mitarbeiter!$E$39),0,IF(AND(Mitarbeiter!$F$39&lt;&gt;"",EP$5&gt;Mitarbeiter!$F$39),0,IF(Planung!EP41="",$C41,IF(ISNUMBER(Planung!EP41),Planung!EP41,IF(UPPER(Planung!EP41)="H",$C41/2,0)))))))</f>
        <v>0</v>
      </c>
      <c r="EQ41" s="27">
        <f>IF($A41="",0,IF(Mitarbeiter!$G$39=FALSE,0,IF(AND(Mitarbeiter!$E$39&lt;&gt;"",EQ$5+6&lt;Mitarbeiter!$E$39),0,IF(AND(Mitarbeiter!$F$39&lt;&gt;"",EQ$5&gt;Mitarbeiter!$F$39),0,IF(Planung!EQ41="",$C41,IF(ISNUMBER(Planung!EQ41),Planung!EQ41,IF(UPPER(Planung!EQ41)="H",$C41/2,0)))))))</f>
        <v>0</v>
      </c>
      <c r="ER41" s="27">
        <f>IF($A41="",0,IF(Mitarbeiter!$G$39=FALSE,0,IF(AND(Mitarbeiter!$E$39&lt;&gt;"",ER$5+6&lt;Mitarbeiter!$E$39),0,IF(AND(Mitarbeiter!$F$39&lt;&gt;"",ER$5&gt;Mitarbeiter!$F$39),0,IF(Planung!ER41="",$C41,IF(ISNUMBER(Planung!ER41),Planung!ER41,IF(UPPER(Planung!ER41)="H",$C41/2,0)))))))</f>
        <v>0</v>
      </c>
      <c r="ES41" s="27">
        <f>IF($A41="",0,IF(Mitarbeiter!$G$39=FALSE,0,IF(AND(Mitarbeiter!$E$39&lt;&gt;"",ES$5+6&lt;Mitarbeiter!$E$39),0,IF(AND(Mitarbeiter!$F$39&lt;&gt;"",ES$5&gt;Mitarbeiter!$F$39),0,IF(Planung!ES41="",$C41,IF(ISNUMBER(Planung!ES41),Planung!ES41,IF(UPPER(Planung!ES41)="H",$C41/2,0)))))))</f>
        <v>0</v>
      </c>
      <c r="ET41" s="27">
        <f>IF($A41="",0,IF(Mitarbeiter!$G$39=FALSE,0,IF(AND(Mitarbeiter!$E$39&lt;&gt;"",ET$5+6&lt;Mitarbeiter!$E$39),0,IF(AND(Mitarbeiter!$F$39&lt;&gt;"",ET$5&gt;Mitarbeiter!$F$39),0,IF(Planung!ET41="",$C41,IF(ISNUMBER(Planung!ET41),Planung!ET41,IF(UPPER(Planung!ET41)="H",$C41/2,0)))))))</f>
        <v>0</v>
      </c>
      <c r="EU41" s="27">
        <f>IF($A41="",0,IF(Mitarbeiter!$G$39=FALSE,0,IF(AND(Mitarbeiter!$E$39&lt;&gt;"",EU$5+6&lt;Mitarbeiter!$E$39),0,IF(AND(Mitarbeiter!$F$39&lt;&gt;"",EU$5&gt;Mitarbeiter!$F$39),0,IF(Planung!EU41="",$C41,IF(ISNUMBER(Planung!EU41),Planung!EU41,IF(UPPER(Planung!EU41)="H",$C41/2,0)))))))</f>
        <v>0</v>
      </c>
      <c r="EV41" s="27">
        <f>IF($A41="",0,IF(Mitarbeiter!$G$39=FALSE,0,IF(AND(Mitarbeiter!$E$39&lt;&gt;"",EV$5+6&lt;Mitarbeiter!$E$39),0,IF(AND(Mitarbeiter!$F$39&lt;&gt;"",EV$5&gt;Mitarbeiter!$F$39),0,IF(Planung!EV41="",$C41,IF(ISNUMBER(Planung!EV41),Planung!EV41,IF(UPPER(Planung!EV41)="H",$C41/2,0)))))))</f>
        <v>0</v>
      </c>
      <c r="EW41" s="27">
        <f>IF($A41="",0,IF(Mitarbeiter!$G$39=FALSE,0,IF(AND(Mitarbeiter!$E$39&lt;&gt;"",EW$5+6&lt;Mitarbeiter!$E$39),0,IF(AND(Mitarbeiter!$F$39&lt;&gt;"",EW$5&gt;Mitarbeiter!$F$39),0,IF(Planung!EW41="",$C41,IF(ISNUMBER(Planung!EW41),Planung!EW41,IF(UPPER(Planung!EW41)="H",$C41/2,0)))))))</f>
        <v>0</v>
      </c>
      <c r="EX41" s="27">
        <f>IF($A41="",0,IF(Mitarbeiter!$G$39=FALSE,0,IF(AND(Mitarbeiter!$E$39&lt;&gt;"",EX$5+6&lt;Mitarbeiter!$E$39),0,IF(AND(Mitarbeiter!$F$39&lt;&gt;"",EX$5&gt;Mitarbeiter!$F$39),0,IF(Planung!EX41="",$C41,IF(ISNUMBER(Planung!EX41),Planung!EX41,IF(UPPER(Planung!EX41)="H",$C41/2,0)))))))</f>
        <v>0</v>
      </c>
      <c r="EY41" s="27">
        <f>IF($A41="",0,IF(Mitarbeiter!$G$39=FALSE,0,IF(AND(Mitarbeiter!$E$39&lt;&gt;"",EY$5+6&lt;Mitarbeiter!$E$39),0,IF(AND(Mitarbeiter!$F$39&lt;&gt;"",EY$5&gt;Mitarbeiter!$F$39),0,IF(Planung!EY41="",$C41,IF(ISNUMBER(Planung!EY41),Planung!EY41,IF(UPPER(Planung!EY41)="H",$C41/2,0)))))))</f>
        <v>0</v>
      </c>
      <c r="EZ41" s="27">
        <f>IF($A41="",0,IF(Mitarbeiter!$G$39=FALSE,0,IF(AND(Mitarbeiter!$E$39&lt;&gt;"",EZ$5+6&lt;Mitarbeiter!$E$39),0,IF(AND(Mitarbeiter!$F$39&lt;&gt;"",EZ$5&gt;Mitarbeiter!$F$39),0,IF(Planung!EZ41="",$C41,IF(ISNUMBER(Planung!EZ41),Planung!EZ41,IF(UPPER(Planung!EZ41)="H",$C41/2,0)))))))</f>
        <v>0</v>
      </c>
      <c r="FA41" s="27">
        <f>IF($A41="",0,IF(Mitarbeiter!$G$39=FALSE,0,IF(AND(Mitarbeiter!$E$39&lt;&gt;"",FA$5+6&lt;Mitarbeiter!$E$39),0,IF(AND(Mitarbeiter!$F$39&lt;&gt;"",FA$5&gt;Mitarbeiter!$F$39),0,IF(Planung!FA41="",$C41,IF(ISNUMBER(Planung!FA41),Planung!FA41,IF(UPPER(Planung!FA41)="H",$C41/2,0)))))))</f>
        <v>0</v>
      </c>
      <c r="FB41" s="27">
        <f>IF($A41="",0,IF(Mitarbeiter!$G$39=FALSE,0,IF(AND(Mitarbeiter!$E$39&lt;&gt;"",FB$5+6&lt;Mitarbeiter!$E$39),0,IF(AND(Mitarbeiter!$F$39&lt;&gt;"",FB$5&gt;Mitarbeiter!$F$39),0,IF(Planung!FB41="",$C41,IF(ISNUMBER(Planung!FB41),Planung!FB41,IF(UPPER(Planung!FB41)="H",$C41/2,0)))))))</f>
        <v>0</v>
      </c>
      <c r="FC41" s="27">
        <f>IF($A41="",0,IF(Mitarbeiter!$G$39=FALSE,0,IF(AND(Mitarbeiter!$E$39&lt;&gt;"",FC$5+6&lt;Mitarbeiter!$E$39),0,IF(AND(Mitarbeiter!$F$39&lt;&gt;"",FC$5&gt;Mitarbeiter!$F$39),0,IF(Planung!FC41="",$C41,IF(ISNUMBER(Planung!FC41),Planung!FC41,IF(UPPER(Planung!FC41)="H",$C41/2,0)))))))</f>
        <v>0</v>
      </c>
      <c r="FD41" s="27">
        <f>IF($A41="",0,IF(Mitarbeiter!$G$39=FALSE,0,IF(AND(Mitarbeiter!$E$39&lt;&gt;"",FD$5+6&lt;Mitarbeiter!$E$39),0,IF(AND(Mitarbeiter!$F$39&lt;&gt;"",FD$5&gt;Mitarbeiter!$F$39),0,IF(Planung!FD41="",$C41,IF(ISNUMBER(Planung!FD41),Planung!FD41,IF(UPPER(Planung!FD41)="H",$C41/2,0)))))))</f>
        <v>0</v>
      </c>
      <c r="FE41" s="27">
        <f>IF($A41="",0,IF(Mitarbeiter!$G$39=FALSE,0,IF(AND(Mitarbeiter!$E$39&lt;&gt;"",FE$5+6&lt;Mitarbeiter!$E$39),0,IF(AND(Mitarbeiter!$F$39&lt;&gt;"",FE$5&gt;Mitarbeiter!$F$39),0,IF(Planung!FE41="",$C41,IF(ISNUMBER(Planung!FE41),Planung!FE41,IF(UPPER(Planung!FE41)="H",$C41/2,0)))))))</f>
        <v>0</v>
      </c>
      <c r="FF41" s="27">
        <f>IF($A41="",0,IF(Mitarbeiter!$G$39=FALSE,0,IF(AND(Mitarbeiter!$E$39&lt;&gt;"",FF$5+6&lt;Mitarbeiter!$E$39),0,IF(AND(Mitarbeiter!$F$39&lt;&gt;"",FF$5&gt;Mitarbeiter!$F$39),0,IF(Planung!FF41="",$C41,IF(ISNUMBER(Planung!FF41),Planung!FF41,IF(UPPER(Planung!FF41)="H",$C41/2,0)))))))</f>
        <v>0</v>
      </c>
      <c r="FG41" s="27">
        <f>IF($A41="",0,IF(Mitarbeiter!$G$39=FALSE,0,IF(AND(Mitarbeiter!$E$39&lt;&gt;"",FG$5+6&lt;Mitarbeiter!$E$39),0,IF(AND(Mitarbeiter!$F$39&lt;&gt;"",FG$5&gt;Mitarbeiter!$F$39),0,IF(Planung!FG41="",$C41,IF(ISNUMBER(Planung!FG41),Planung!FG41,IF(UPPER(Planung!FG41)="H",$C41/2,0)))))))</f>
        <v>0</v>
      </c>
      <c r="FH41" s="27">
        <f>IF($A41="",0,IF(Mitarbeiter!$G$39=FALSE,0,IF(AND(Mitarbeiter!$E$39&lt;&gt;"",FH$5+6&lt;Mitarbeiter!$E$39),0,IF(AND(Mitarbeiter!$F$39&lt;&gt;"",FH$5&gt;Mitarbeiter!$F$39),0,IF(Planung!FH41="",$C41,IF(ISNUMBER(Planung!FH41),Planung!FH41,IF(UPPER(Planung!FH41)="H",$C41/2,0)))))))</f>
        <v>0</v>
      </c>
      <c r="FI41" s="27">
        <f>IF($A41="",0,IF(Mitarbeiter!$G$39=FALSE,0,IF(AND(Mitarbeiter!$E$39&lt;&gt;"",FI$5+6&lt;Mitarbeiter!$E$39),0,IF(AND(Mitarbeiter!$F$39&lt;&gt;"",FI$5&gt;Mitarbeiter!$F$39),0,IF(Planung!FI41="",$C41,IF(ISNUMBER(Planung!FI41),Planung!FI41,IF(UPPER(Planung!FI41)="H",$C41/2,0)))))))</f>
        <v>0</v>
      </c>
      <c r="FJ41" s="27">
        <f>IF($A41="",0,IF(Mitarbeiter!$G$39=FALSE,0,IF(AND(Mitarbeiter!$E$39&lt;&gt;"",FJ$5+6&lt;Mitarbeiter!$E$39),0,IF(AND(Mitarbeiter!$F$39&lt;&gt;"",FJ$5&gt;Mitarbeiter!$F$39),0,IF(Planung!FJ41="",$C41,IF(ISNUMBER(Planung!FJ41),Planung!FJ41,IF(UPPER(Planung!FJ41)="H",$C41/2,0)))))))</f>
        <v>0</v>
      </c>
      <c r="FK41" s="27">
        <f>IF($A41="",0,IF(Mitarbeiter!$G$39=FALSE,0,IF(AND(Mitarbeiter!$E$39&lt;&gt;"",FK$5+6&lt;Mitarbeiter!$E$39),0,IF(AND(Mitarbeiter!$F$39&lt;&gt;"",FK$5&gt;Mitarbeiter!$F$39),0,IF(Planung!FK41="",$C41,IF(ISNUMBER(Planung!FK41),Planung!FK41,IF(UPPER(Planung!FK41)="H",$C41/2,0)))))))</f>
        <v>0</v>
      </c>
      <c r="FL41" s="27">
        <f>IF($A41="",0,IF(Mitarbeiter!$G$39=FALSE,0,IF(AND(Mitarbeiter!$E$39&lt;&gt;"",FL$5+6&lt;Mitarbeiter!$E$39),0,IF(AND(Mitarbeiter!$F$39&lt;&gt;"",FL$5&gt;Mitarbeiter!$F$39),0,IF(Planung!FL41="",$C41,IF(ISNUMBER(Planung!FL41),Planung!FL41,IF(UPPER(Planung!FL41)="H",$C41/2,0)))))))</f>
        <v>0</v>
      </c>
      <c r="FM41" s="27">
        <f>IF($A41="",0,IF(Mitarbeiter!$G$39=FALSE,0,IF(AND(Mitarbeiter!$E$39&lt;&gt;"",FM$5+6&lt;Mitarbeiter!$E$39),0,IF(AND(Mitarbeiter!$F$39&lt;&gt;"",FM$5&gt;Mitarbeiter!$F$39),0,IF(Planung!FM41="",$C41,IF(ISNUMBER(Planung!FM41),Planung!FM41,IF(UPPER(Planung!FM41)="H",$C41/2,0)))))))</f>
        <v>0</v>
      </c>
      <c r="FN41" s="27">
        <f>IF($A41="",0,IF(Mitarbeiter!$G$39=FALSE,0,IF(AND(Mitarbeiter!$E$39&lt;&gt;"",FN$5+6&lt;Mitarbeiter!$E$39),0,IF(AND(Mitarbeiter!$F$39&lt;&gt;"",FN$5&gt;Mitarbeiter!$F$39),0,IF(Planung!FN41="",$C41,IF(ISNUMBER(Planung!FN41),Planung!FN41,IF(UPPER(Planung!FN41)="H",$C41/2,0)))))))</f>
        <v>0</v>
      </c>
      <c r="FO41" s="27">
        <f>IF($A41="",0,IF(Mitarbeiter!$G$39=FALSE,0,IF(AND(Mitarbeiter!$E$39&lt;&gt;"",FO$5+6&lt;Mitarbeiter!$E$39),0,IF(AND(Mitarbeiter!$F$39&lt;&gt;"",FO$5&gt;Mitarbeiter!$F$39),0,IF(Planung!FO41="",$C41,IF(ISNUMBER(Planung!FO41),Planung!FO41,IF(UPPER(Planung!FO41)="H",$C41/2,0)))))))</f>
        <v>0</v>
      </c>
      <c r="FP41" s="27">
        <f>IF($A41="",0,IF(Mitarbeiter!$G$39=FALSE,0,IF(AND(Mitarbeiter!$E$39&lt;&gt;"",FP$5+6&lt;Mitarbeiter!$E$39),0,IF(AND(Mitarbeiter!$F$39&lt;&gt;"",FP$5&gt;Mitarbeiter!$F$39),0,IF(Planung!FP41="",$C41,IF(ISNUMBER(Planung!FP41),Planung!FP41,IF(UPPER(Planung!FP41)="H",$C41/2,0)))))))</f>
        <v>0</v>
      </c>
      <c r="FQ41" s="27">
        <f>IF($A41="",0,IF(Mitarbeiter!$G$39=FALSE,0,IF(AND(Mitarbeiter!$E$39&lt;&gt;"",FQ$5+6&lt;Mitarbeiter!$E$39),0,IF(AND(Mitarbeiter!$F$39&lt;&gt;"",FQ$5&gt;Mitarbeiter!$F$39),0,IF(Planung!FQ41="",$C41,IF(ISNUMBER(Planung!FQ41),Planung!FQ41,IF(UPPER(Planung!FQ41)="H",$C41/2,0)))))))</f>
        <v>0</v>
      </c>
      <c r="FR41" s="27">
        <f>IF($A41="",0,IF(Mitarbeiter!$G$39=FALSE,0,IF(AND(Mitarbeiter!$E$39&lt;&gt;"",FR$5+6&lt;Mitarbeiter!$E$39),0,IF(AND(Mitarbeiter!$F$39&lt;&gt;"",FR$5&gt;Mitarbeiter!$F$39),0,IF(Planung!FR41="",$C41,IF(ISNUMBER(Planung!FR41),Planung!FR41,IF(UPPER(Planung!FR41)="H",$C41/2,0)))))))</f>
        <v>0</v>
      </c>
      <c r="FS41" s="27">
        <f>IF($A41="",0,IF(Mitarbeiter!$G$39=FALSE,0,IF(AND(Mitarbeiter!$E$39&lt;&gt;"",FS$5+6&lt;Mitarbeiter!$E$39),0,IF(AND(Mitarbeiter!$F$39&lt;&gt;"",FS$5&gt;Mitarbeiter!$F$39),0,IF(Planung!FS41="",$C41,IF(ISNUMBER(Planung!FS41),Planung!FS41,IF(UPPER(Planung!FS41)="H",$C41/2,0)))))))</f>
        <v>0</v>
      </c>
      <c r="FT41" s="27">
        <f>IF($A41="",0,IF(Mitarbeiter!$G$39=FALSE,0,IF(AND(Mitarbeiter!$E$39&lt;&gt;"",FT$5+6&lt;Mitarbeiter!$E$39),0,IF(AND(Mitarbeiter!$F$39&lt;&gt;"",FT$5&gt;Mitarbeiter!$F$39),0,IF(Planung!FT41="",$C41,IF(ISNUMBER(Planung!FT41),Planung!FT41,IF(UPPER(Planung!FT41)="H",$C41/2,0)))))))</f>
        <v>0</v>
      </c>
      <c r="FU41" s="27">
        <f>IF($A41="",0,IF(Mitarbeiter!$G$39=FALSE,0,IF(AND(Mitarbeiter!$E$39&lt;&gt;"",FU$5+6&lt;Mitarbeiter!$E$39),0,IF(AND(Mitarbeiter!$F$39&lt;&gt;"",FU$5&gt;Mitarbeiter!$F$39),0,IF(Planung!FU41="",$C41,IF(ISNUMBER(Planung!FU41),Planung!FU41,IF(UPPER(Planung!FU41)="H",$C41/2,0)))))))</f>
        <v>0</v>
      </c>
      <c r="FV41" s="27">
        <f>IF($A41="",0,IF(Mitarbeiter!$G$39=FALSE,0,IF(AND(Mitarbeiter!$E$39&lt;&gt;"",FV$5+6&lt;Mitarbeiter!$E$39),0,IF(AND(Mitarbeiter!$F$39&lt;&gt;"",FV$5&gt;Mitarbeiter!$F$39),0,IF(Planung!FV41="",$C41,IF(ISNUMBER(Planung!FV41),Planung!FV41,IF(UPPER(Planung!FV41)="H",$C41/2,0)))))))</f>
        <v>0</v>
      </c>
      <c r="FW41" s="27">
        <f>IF($A41="",0,IF(Mitarbeiter!$G$39=FALSE,0,IF(AND(Mitarbeiter!$E$39&lt;&gt;"",FW$5+6&lt;Mitarbeiter!$E$39),0,IF(AND(Mitarbeiter!$F$39&lt;&gt;"",FW$5&gt;Mitarbeiter!$F$39),0,IF(Planung!FW41="",$C41,IF(ISNUMBER(Planung!FW41),Planung!FW41,IF(UPPER(Planung!FW41)="H",$C41/2,0)))))))</f>
        <v>0</v>
      </c>
      <c r="FX41" s="27">
        <f>IF($A41="",0,IF(Mitarbeiter!$G$39=FALSE,0,IF(AND(Mitarbeiter!$E$39&lt;&gt;"",FX$5+6&lt;Mitarbeiter!$E$39),0,IF(AND(Mitarbeiter!$F$39&lt;&gt;"",FX$5&gt;Mitarbeiter!$F$39),0,IF(Planung!FX41="",$C41,IF(ISNUMBER(Planung!FX41),Planung!FX41,IF(UPPER(Planung!FX41)="H",$C41/2,0)))))))</f>
        <v>0</v>
      </c>
      <c r="FY41" s="27">
        <f>IF($A41="",0,IF(Mitarbeiter!$G$39=FALSE,0,IF(AND(Mitarbeiter!$E$39&lt;&gt;"",FY$5+6&lt;Mitarbeiter!$E$39),0,IF(AND(Mitarbeiter!$F$39&lt;&gt;"",FY$5&gt;Mitarbeiter!$F$39),0,IF(Planung!FY41="",$C41,IF(ISNUMBER(Planung!FY41),Planung!FY41,IF(UPPER(Planung!FY41)="H",$C41/2,0)))))))</f>
        <v>0</v>
      </c>
      <c r="FZ41" s="27">
        <f>IF($A41="",0,IF(Mitarbeiter!$G$39=FALSE,0,IF(AND(Mitarbeiter!$E$39&lt;&gt;"",FZ$5+6&lt;Mitarbeiter!$E$39),0,IF(AND(Mitarbeiter!$F$39&lt;&gt;"",FZ$5&gt;Mitarbeiter!$F$39),0,IF(Planung!FZ41="",$C41,IF(ISNUMBER(Planung!FZ41),Planung!FZ41,IF(UPPER(Planung!FZ41)="H",$C41/2,0)))))))</f>
        <v>0</v>
      </c>
      <c r="GA41" s="27">
        <f>IF($A41="",0,IF(Mitarbeiter!$G$39=FALSE,0,IF(AND(Mitarbeiter!$E$39&lt;&gt;"",GA$5+6&lt;Mitarbeiter!$E$39),0,IF(AND(Mitarbeiter!$F$39&lt;&gt;"",GA$5&gt;Mitarbeiter!$F$39),0,IF(Planung!GA41="",$C41,IF(ISNUMBER(Planung!GA41),Planung!GA41,IF(UPPER(Planung!GA41)="H",$C41/2,0)))))))</f>
        <v>0</v>
      </c>
      <c r="GB41" s="27">
        <f>IF($A41="",0,IF(Mitarbeiter!$G$39=FALSE,0,IF(AND(Mitarbeiter!$E$39&lt;&gt;"",GB$5+6&lt;Mitarbeiter!$E$39),0,IF(AND(Mitarbeiter!$F$39&lt;&gt;"",GB$5&gt;Mitarbeiter!$F$39),0,IF(Planung!GB41="",$C41,IF(ISNUMBER(Planung!GB41),Planung!GB41,IF(UPPER(Planung!GB41)="H",$C41/2,0)))))))</f>
        <v>0</v>
      </c>
      <c r="GC41" s="27">
        <f>IF($A41="",0,IF(Mitarbeiter!$G$39=FALSE,0,IF(AND(Mitarbeiter!$E$39&lt;&gt;"",GC$5+6&lt;Mitarbeiter!$E$39),0,IF(AND(Mitarbeiter!$F$39&lt;&gt;"",GC$5&gt;Mitarbeiter!$F$39),0,IF(Planung!GC41="",$C41,IF(ISNUMBER(Planung!GC41),Planung!GC41,IF(UPPER(Planung!GC41)="H",$C41/2,0)))))))</f>
        <v>0</v>
      </c>
      <c r="GD41" s="27">
        <f>IF($A41="",0,IF(Mitarbeiter!$G$39=FALSE,0,IF(AND(Mitarbeiter!$E$39&lt;&gt;"",GD$5+6&lt;Mitarbeiter!$E$39),0,IF(AND(Mitarbeiter!$F$39&lt;&gt;"",GD$5&gt;Mitarbeiter!$F$39),0,IF(Planung!GD41="",$C41,IF(ISNUMBER(Planung!GD41),Planung!GD41,IF(UPPER(Planung!GD41)="H",$C41/2,0)))))))</f>
        <v>0</v>
      </c>
      <c r="GE41" s="27">
        <f>IF($A41="",0,IF(Mitarbeiter!$G$39=FALSE,0,IF(AND(Mitarbeiter!$E$39&lt;&gt;"",GE$5+6&lt;Mitarbeiter!$E$39),0,IF(AND(Mitarbeiter!$F$39&lt;&gt;"",GE$5&gt;Mitarbeiter!$F$39),0,IF(Planung!GE41="",$C41,IF(ISNUMBER(Planung!GE41),Planung!GE41,IF(UPPER(Planung!GE41)="H",$C41/2,0)))))))</f>
        <v>0</v>
      </c>
      <c r="GF41" s="27">
        <f>IF($A41="",0,IF(Mitarbeiter!$G$39=FALSE,0,IF(AND(Mitarbeiter!$E$39&lt;&gt;"",GF$5+6&lt;Mitarbeiter!$E$39),0,IF(AND(Mitarbeiter!$F$39&lt;&gt;"",GF$5&gt;Mitarbeiter!$F$39),0,IF(Planung!GF41="",$C41,IF(ISNUMBER(Planung!GF41),Planung!GF41,IF(UPPER(Planung!GF41)="H",$C41/2,0)))))))</f>
        <v>0</v>
      </c>
      <c r="GG41" s="27">
        <f>IF($A41="",0,IF(Mitarbeiter!$G$39=FALSE,0,IF(AND(Mitarbeiter!$E$39&lt;&gt;"",GG$5+6&lt;Mitarbeiter!$E$39),0,IF(AND(Mitarbeiter!$F$39&lt;&gt;"",GG$5&gt;Mitarbeiter!$F$39),0,IF(Planung!GG41="",$C41,IF(ISNUMBER(Planung!GG41),Planung!GG41,IF(UPPER(Planung!GG41)="H",$C41/2,0)))))))</f>
        <v>0</v>
      </c>
      <c r="GH41" s="27">
        <f>IF($A41="",0,IF(Mitarbeiter!$G$39=FALSE,0,IF(AND(Mitarbeiter!$E$39&lt;&gt;"",GH$5+6&lt;Mitarbeiter!$E$39),0,IF(AND(Mitarbeiter!$F$39&lt;&gt;"",GH$5&gt;Mitarbeiter!$F$39),0,IF(Planung!GH41="",$C41,IF(ISNUMBER(Planung!GH41),Planung!GH41,IF(UPPER(Planung!GH41)="H",$C41/2,0)))))))</f>
        <v>0</v>
      </c>
      <c r="GI41" s="27">
        <f>IF($A41="",0,IF(Mitarbeiter!$G$39=FALSE,0,IF(AND(Mitarbeiter!$E$39&lt;&gt;"",GI$5+6&lt;Mitarbeiter!$E$39),0,IF(AND(Mitarbeiter!$F$39&lt;&gt;"",GI$5&gt;Mitarbeiter!$F$39),0,IF(Planung!GI41="",$C41,IF(ISNUMBER(Planung!GI41),Planung!GI41,IF(UPPER(Planung!GI41)="H",$C41/2,0)))))))</f>
        <v>0</v>
      </c>
      <c r="GJ41" s="27">
        <f>IF($A41="",0,IF(Mitarbeiter!$G$39=FALSE,0,IF(AND(Mitarbeiter!$E$39&lt;&gt;"",GJ$5+6&lt;Mitarbeiter!$E$39),0,IF(AND(Mitarbeiter!$F$39&lt;&gt;"",GJ$5&gt;Mitarbeiter!$F$39),0,IF(Planung!GJ41="",$C41,IF(ISNUMBER(Planung!GJ41),Planung!GJ41,IF(UPPER(Planung!GJ41)="H",$C41/2,0)))))))</f>
        <v>0</v>
      </c>
      <c r="GK41" s="27">
        <f>IF($A41="",0,IF(Mitarbeiter!$G$39=FALSE,0,IF(AND(Mitarbeiter!$E$39&lt;&gt;"",GK$5+6&lt;Mitarbeiter!$E$39),0,IF(AND(Mitarbeiter!$F$39&lt;&gt;"",GK$5&gt;Mitarbeiter!$F$39),0,IF(Planung!GK41="",$C41,IF(ISNUMBER(Planung!GK41),Planung!GK41,IF(UPPER(Planung!GK41)="H",$C41/2,0)))))))</f>
        <v>0</v>
      </c>
      <c r="GL41" s="27">
        <f>IF($A41="",0,IF(Mitarbeiter!$G$39=FALSE,0,IF(AND(Mitarbeiter!$E$39&lt;&gt;"",GL$5+6&lt;Mitarbeiter!$E$39),0,IF(AND(Mitarbeiter!$F$39&lt;&gt;"",GL$5&gt;Mitarbeiter!$F$39),0,IF(Planung!GL41="",$C41,IF(ISNUMBER(Planung!GL41),Planung!GL41,IF(UPPER(Planung!GL41)="H",$C41/2,0)))))))</f>
        <v>0</v>
      </c>
      <c r="GM41" s="27">
        <f>IF($A41="",0,IF(Mitarbeiter!$G$39=FALSE,0,IF(AND(Mitarbeiter!$E$39&lt;&gt;"",GM$5+6&lt;Mitarbeiter!$E$39),0,IF(AND(Mitarbeiter!$F$39&lt;&gt;"",GM$5&gt;Mitarbeiter!$F$39),0,IF(Planung!GM41="",$C41,IF(ISNUMBER(Planung!GM41),Planung!GM41,IF(UPPER(Planung!GM41)="H",$C41/2,0)))))))</f>
        <v>0</v>
      </c>
      <c r="GN41" s="27">
        <f>IF($A41="",0,IF(Mitarbeiter!$G$39=FALSE,0,IF(AND(Mitarbeiter!$E$39&lt;&gt;"",GN$5+6&lt;Mitarbeiter!$E$39),0,IF(AND(Mitarbeiter!$F$39&lt;&gt;"",GN$5&gt;Mitarbeiter!$F$39),0,IF(Planung!GN41="",$C41,IF(ISNUMBER(Planung!GN41),Planung!GN41,IF(UPPER(Planung!GN41)="H",$C41/2,0)))))))</f>
        <v>0</v>
      </c>
      <c r="GO41" s="27">
        <f>IF($A41="",0,IF(Mitarbeiter!$G$39=FALSE,0,IF(AND(Mitarbeiter!$E$39&lt;&gt;"",GO$5+6&lt;Mitarbeiter!$E$39),0,IF(AND(Mitarbeiter!$F$39&lt;&gt;"",GO$5&gt;Mitarbeiter!$F$39),0,IF(Planung!GO41="",$C41,IF(ISNUMBER(Planung!GO41),Planung!GO41,IF(UPPER(Planung!GO41)="H",$C41/2,0)))))))</f>
        <v>0</v>
      </c>
      <c r="GP41" s="27">
        <f>IF($A41="",0,IF(Mitarbeiter!$G$39=FALSE,0,IF(AND(Mitarbeiter!$E$39&lt;&gt;"",GP$5+6&lt;Mitarbeiter!$E$39),0,IF(AND(Mitarbeiter!$F$39&lt;&gt;"",GP$5&gt;Mitarbeiter!$F$39),0,IF(Planung!GP41="",$C41,IF(ISNUMBER(Planung!GP41),Planung!GP41,IF(UPPER(Planung!GP41)="H",$C41/2,0)))))))</f>
        <v>0</v>
      </c>
      <c r="GQ41" s="27">
        <f>IF($A41="",0,IF(Mitarbeiter!$G$39=FALSE,0,IF(AND(Mitarbeiter!$E$39&lt;&gt;"",GQ$5+6&lt;Mitarbeiter!$E$39),0,IF(AND(Mitarbeiter!$F$39&lt;&gt;"",GQ$5&gt;Mitarbeiter!$F$39),0,IF(Planung!GQ41="",$C41,IF(ISNUMBER(Planung!GQ41),Planung!GQ41,IF(UPPER(Planung!GQ41)="H",$C41/2,0)))))))</f>
        <v>0</v>
      </c>
      <c r="GR41" s="27">
        <f>IF($A41="",0,IF(Mitarbeiter!$G$39=FALSE,0,IF(AND(Mitarbeiter!$E$39&lt;&gt;"",GR$5+6&lt;Mitarbeiter!$E$39),0,IF(AND(Mitarbeiter!$F$39&lt;&gt;"",GR$5&gt;Mitarbeiter!$F$39),0,IF(Planung!GR41="",$C41,IF(ISNUMBER(Planung!GR41),Planung!GR41,IF(UPPER(Planung!GR41)="H",$C41/2,0)))))))</f>
        <v>0</v>
      </c>
      <c r="GS41" s="27">
        <f>IF($A41="",0,IF(Mitarbeiter!$G$39=FALSE,0,IF(AND(Mitarbeiter!$E$39&lt;&gt;"",GS$5+6&lt;Mitarbeiter!$E$39),0,IF(AND(Mitarbeiter!$F$39&lt;&gt;"",GS$5&gt;Mitarbeiter!$F$39),0,IF(Planung!GS41="",$C41,IF(ISNUMBER(Planung!GS41),Planung!GS41,IF(UPPER(Planung!GS41)="H",$C41/2,0)))))))</f>
        <v>0</v>
      </c>
      <c r="GT41" s="27">
        <f>IF($A41="",0,IF(Mitarbeiter!$G$39=FALSE,0,IF(AND(Mitarbeiter!$E$39&lt;&gt;"",GT$5+6&lt;Mitarbeiter!$E$39),0,IF(AND(Mitarbeiter!$F$39&lt;&gt;"",GT$5&gt;Mitarbeiter!$F$39),0,IF(Planung!GT41="",$C41,IF(ISNUMBER(Planung!GT41),Planung!GT41,IF(UPPER(Planung!GT41)="H",$C41/2,0)))))))</f>
        <v>0</v>
      </c>
      <c r="GU41" s="27">
        <f>IF($A41="",0,IF(Mitarbeiter!$G$39=FALSE,0,IF(AND(Mitarbeiter!$E$39&lt;&gt;"",GU$5+6&lt;Mitarbeiter!$E$39),0,IF(AND(Mitarbeiter!$F$39&lt;&gt;"",GU$5&gt;Mitarbeiter!$F$39),0,IF(Planung!GU41="",$C41,IF(ISNUMBER(Planung!GU41),Planung!GU41,IF(UPPER(Planung!GU41)="H",$C41/2,0)))))))</f>
        <v>0</v>
      </c>
      <c r="GV41" s="27">
        <f>IF($A41="",0,IF(Mitarbeiter!$G$39=FALSE,0,IF(AND(Mitarbeiter!$E$39&lt;&gt;"",GV$5+6&lt;Mitarbeiter!$E$39),0,IF(AND(Mitarbeiter!$F$39&lt;&gt;"",GV$5&gt;Mitarbeiter!$F$39),0,IF(Planung!GV41="",$C41,IF(ISNUMBER(Planung!GV41),Planung!GV41,IF(UPPER(Planung!GV41)="H",$C41/2,0)))))))</f>
        <v>0</v>
      </c>
      <c r="GW41" s="27">
        <f>IF($A41="",0,IF(Mitarbeiter!$G$39=FALSE,0,IF(AND(Mitarbeiter!$E$39&lt;&gt;"",GW$5+6&lt;Mitarbeiter!$E$39),0,IF(AND(Mitarbeiter!$F$39&lt;&gt;"",GW$5&gt;Mitarbeiter!$F$39),0,IF(Planung!GW41="",$C41,IF(ISNUMBER(Planung!GW41),Planung!GW41,IF(UPPER(Planung!GW41)="H",$C41/2,0)))))))</f>
        <v>0</v>
      </c>
      <c r="GX41" s="27">
        <f>IF($A41="",0,IF(Mitarbeiter!$G$39=FALSE,0,IF(AND(Mitarbeiter!$E$39&lt;&gt;"",GX$5+6&lt;Mitarbeiter!$E$39),0,IF(AND(Mitarbeiter!$F$39&lt;&gt;"",GX$5&gt;Mitarbeiter!$F$39),0,IF(Planung!GX41="",$C41,IF(ISNUMBER(Planung!GX41),Planung!GX41,IF(UPPER(Planung!GX41)="H",$C41/2,0)))))))</f>
        <v>0</v>
      </c>
      <c r="GY41" s="27">
        <f>IF($A41="",0,IF(Mitarbeiter!$G$39=FALSE,0,IF(AND(Mitarbeiter!$E$39&lt;&gt;"",GY$5+6&lt;Mitarbeiter!$E$39),0,IF(AND(Mitarbeiter!$F$39&lt;&gt;"",GY$5&gt;Mitarbeiter!$F$39),0,IF(Planung!GY41="",$C41,IF(ISNUMBER(Planung!GY41),Planung!GY41,IF(UPPER(Planung!GY41)="H",$C41/2,0)))))))</f>
        <v>0</v>
      </c>
      <c r="GZ41" s="27">
        <f>IF($A41="",0,IF(Mitarbeiter!$G$39=FALSE,0,IF(AND(Mitarbeiter!$E$39&lt;&gt;"",GZ$5+6&lt;Mitarbeiter!$E$39),0,IF(AND(Mitarbeiter!$F$39&lt;&gt;"",GZ$5&gt;Mitarbeiter!$F$39),0,IF(Planung!GZ41="",$C41,IF(ISNUMBER(Planung!GZ41),Planung!GZ41,IF(UPPER(Planung!GZ41)="H",$C41/2,0)))))))</f>
        <v>0</v>
      </c>
      <c r="HA41" s="27">
        <f>IF($A41="",0,IF(Mitarbeiter!$G$39=FALSE,0,IF(AND(Mitarbeiter!$E$39&lt;&gt;"",HA$5+6&lt;Mitarbeiter!$E$39),0,IF(AND(Mitarbeiter!$F$39&lt;&gt;"",HA$5&gt;Mitarbeiter!$F$39),0,IF(Planung!HA41="",$C41,IF(ISNUMBER(Planung!HA41),Planung!HA41,IF(UPPER(Planung!HA41)="H",$C41/2,0)))))))</f>
        <v>0</v>
      </c>
      <c r="HB41" s="27">
        <f>IF($A41="",0,IF(Mitarbeiter!$G$39=FALSE,0,IF(AND(Mitarbeiter!$E$39&lt;&gt;"",HB$5+6&lt;Mitarbeiter!$E$39),0,IF(AND(Mitarbeiter!$F$39&lt;&gt;"",HB$5&gt;Mitarbeiter!$F$39),0,IF(Planung!HB41="",$C41,IF(ISNUMBER(Planung!HB41),Planung!HB41,IF(UPPER(Planung!HB41)="H",$C41/2,0)))))))</f>
        <v>0</v>
      </c>
      <c r="HC41" s="27">
        <f>IF($A41="",0,IF(Mitarbeiter!$G$39=FALSE,0,IF(AND(Mitarbeiter!$E$39&lt;&gt;"",HC$5+6&lt;Mitarbeiter!$E$39),0,IF(AND(Mitarbeiter!$F$39&lt;&gt;"",HC$5&gt;Mitarbeiter!$F$39),0,IF(Planung!HC41="",$C41,IF(ISNUMBER(Planung!HC41),Planung!HC41,IF(UPPER(Planung!HC41)="H",$C41/2,0)))))))</f>
        <v>0</v>
      </c>
      <c r="HD41" s="27">
        <f>IF($A41="",0,IF(Mitarbeiter!$G$39=FALSE,0,IF(AND(Mitarbeiter!$E$39&lt;&gt;"",HD$5+6&lt;Mitarbeiter!$E$39),0,IF(AND(Mitarbeiter!$F$39&lt;&gt;"",HD$5&gt;Mitarbeiter!$F$39),0,IF(Planung!HD41="",$C41,IF(ISNUMBER(Planung!HD41),Planung!HD41,IF(UPPER(Planung!HD41)="H",$C41/2,0)))))))</f>
        <v>0</v>
      </c>
      <c r="HE41" s="27">
        <f>IF($A41="",0,IF(Mitarbeiter!$G$39=FALSE,0,IF(AND(Mitarbeiter!$E$39&lt;&gt;"",HE$5+6&lt;Mitarbeiter!$E$39),0,IF(AND(Mitarbeiter!$F$39&lt;&gt;"",HE$5&gt;Mitarbeiter!$F$39),0,IF(Planung!HE41="",$C41,IF(ISNUMBER(Planung!HE41),Planung!HE41,IF(UPPER(Planung!HE41)="H",$C41/2,0)))))))</f>
        <v>0</v>
      </c>
      <c r="HF41" s="27">
        <f>IF($A41="",0,IF(Mitarbeiter!$G$39=FALSE,0,IF(AND(Mitarbeiter!$E$39&lt;&gt;"",HF$5+6&lt;Mitarbeiter!$E$39),0,IF(AND(Mitarbeiter!$F$39&lt;&gt;"",HF$5&gt;Mitarbeiter!$F$39),0,IF(Planung!HF41="",$C41,IF(ISNUMBER(Planung!HF41),Planung!HF41,IF(UPPER(Planung!HF41)="H",$C41/2,0)))))))</f>
        <v>0</v>
      </c>
      <c r="HG41" s="27">
        <f>IF($A41="",0,IF(Mitarbeiter!$G$39=FALSE,0,IF(AND(Mitarbeiter!$E$39&lt;&gt;"",HG$5+6&lt;Mitarbeiter!$E$39),0,IF(AND(Mitarbeiter!$F$39&lt;&gt;"",HG$5&gt;Mitarbeiter!$F$39),0,IF(Planung!HG41="",$C41,IF(ISNUMBER(Planung!HG41),Planung!HG41,IF(UPPER(Planung!HG41)="H",$C41/2,0)))))))</f>
        <v>0</v>
      </c>
      <c r="HH41" s="27">
        <f>IF($A41="",0,IF(Mitarbeiter!$G$39=FALSE,0,IF(AND(Mitarbeiter!$E$39&lt;&gt;"",HH$5+6&lt;Mitarbeiter!$E$39),0,IF(AND(Mitarbeiter!$F$39&lt;&gt;"",HH$5&gt;Mitarbeiter!$F$39),0,IF(Planung!HH41="",$C41,IF(ISNUMBER(Planung!HH41),Planung!HH41,IF(UPPER(Planung!HH41)="H",$C41/2,0)))))))</f>
        <v>0</v>
      </c>
      <c r="HI41" s="27">
        <f>IF($A41="",0,IF(Mitarbeiter!$G$39=FALSE,0,IF(AND(Mitarbeiter!$E$39&lt;&gt;"",HI$5+6&lt;Mitarbeiter!$E$39),0,IF(AND(Mitarbeiter!$F$39&lt;&gt;"",HI$5&gt;Mitarbeiter!$F$39),0,IF(Planung!HI41="",$C41,IF(ISNUMBER(Planung!HI41),Planung!HI41,IF(UPPER(Planung!HI41)="H",$C41/2,0)))))))</f>
        <v>0</v>
      </c>
      <c r="HJ41" s="27">
        <f>IF($A41="",0,IF(Mitarbeiter!$G$39=FALSE,0,IF(AND(Mitarbeiter!$E$39&lt;&gt;"",HJ$5+6&lt;Mitarbeiter!$E$39),0,IF(AND(Mitarbeiter!$F$39&lt;&gt;"",HJ$5&gt;Mitarbeiter!$F$39),0,IF(Planung!HJ41="",$C41,IF(ISNUMBER(Planung!HJ41),Planung!HJ41,IF(UPPER(Planung!HJ41)="H",$C41/2,0)))))))</f>
        <v>0</v>
      </c>
      <c r="HK41" s="27">
        <f>IF($A41="",0,IF(Mitarbeiter!$G$39=FALSE,0,IF(AND(Mitarbeiter!$E$39&lt;&gt;"",HK$5+6&lt;Mitarbeiter!$E$39),0,IF(AND(Mitarbeiter!$F$39&lt;&gt;"",HK$5&gt;Mitarbeiter!$F$39),0,IF(Planung!HK41="",$C41,IF(ISNUMBER(Planung!HK41),Planung!HK41,IF(UPPER(Planung!HK41)="H",$C41/2,0)))))))</f>
        <v>0</v>
      </c>
      <c r="HL41" s="27">
        <f>IF($A41="",0,IF(Mitarbeiter!$G$39=FALSE,0,IF(AND(Mitarbeiter!$E$39&lt;&gt;"",HL$5+6&lt;Mitarbeiter!$E$39),0,IF(AND(Mitarbeiter!$F$39&lt;&gt;"",HL$5&gt;Mitarbeiter!$F$39),0,IF(Planung!HL41="",$C41,IF(ISNUMBER(Planung!HL41),Planung!HL41,IF(UPPER(Planung!HL41)="H",$C41/2,0)))))))</f>
        <v>0</v>
      </c>
      <c r="HM41" s="27">
        <f>IF($A41="",0,IF(Mitarbeiter!$G$39=FALSE,0,IF(AND(Mitarbeiter!$E$39&lt;&gt;"",HM$5+6&lt;Mitarbeiter!$E$39),0,IF(AND(Mitarbeiter!$F$39&lt;&gt;"",HM$5&gt;Mitarbeiter!$F$39),0,IF(Planung!HM41="",$C41,IF(ISNUMBER(Planung!HM41),Planung!HM41,IF(UPPER(Planung!HM41)="H",$C41/2,0)))))))</f>
        <v>0</v>
      </c>
      <c r="HN41" s="27">
        <f>IF($A41="",0,IF(Mitarbeiter!$G$39=FALSE,0,IF(AND(Mitarbeiter!$E$39&lt;&gt;"",HN$5+6&lt;Mitarbeiter!$E$39),0,IF(AND(Mitarbeiter!$F$39&lt;&gt;"",HN$5&gt;Mitarbeiter!$F$39),0,IF(Planung!HN41="",$C41,IF(ISNUMBER(Planung!HN41),Planung!HN41,IF(UPPER(Planung!HN41)="H",$C41/2,0)))))))</f>
        <v>0</v>
      </c>
      <c r="HO41" s="27">
        <f>IF($A41="",0,IF(Mitarbeiter!$G$39=FALSE,0,IF(AND(Mitarbeiter!$E$39&lt;&gt;"",HO$5+6&lt;Mitarbeiter!$E$39),0,IF(AND(Mitarbeiter!$F$39&lt;&gt;"",HO$5&gt;Mitarbeiter!$F$39),0,IF(Planung!HO41="",$C41,IF(ISNUMBER(Planung!HO41),Planung!HO41,IF(UPPER(Planung!HO41)="H",$C41/2,0)))))))</f>
        <v>0</v>
      </c>
      <c r="HP41" s="27">
        <f>IF($A41="",0,IF(Mitarbeiter!$G$39=FALSE,0,IF(AND(Mitarbeiter!$E$39&lt;&gt;"",HP$5+6&lt;Mitarbeiter!$E$39),0,IF(AND(Mitarbeiter!$F$39&lt;&gt;"",HP$5&gt;Mitarbeiter!$F$39),0,IF(Planung!HP41="",$C41,IF(ISNUMBER(Planung!HP41),Planung!HP41,IF(UPPER(Planung!HP41)="H",$C41/2,0)))))))</f>
        <v>0</v>
      </c>
      <c r="HQ41" s="27">
        <f>IF($A41="",0,IF(Mitarbeiter!$G$39=FALSE,0,IF(AND(Mitarbeiter!$E$39&lt;&gt;"",HQ$5+6&lt;Mitarbeiter!$E$39),0,IF(AND(Mitarbeiter!$F$39&lt;&gt;"",HQ$5&gt;Mitarbeiter!$F$39),0,IF(Planung!HQ41="",$C41,IF(ISNUMBER(Planung!HQ41),Planung!HQ41,IF(UPPER(Planung!HQ41)="H",$C41/2,0)))))))</f>
        <v>0</v>
      </c>
      <c r="HR41" s="27">
        <f>IF($A41="",0,IF(Mitarbeiter!$G$39=FALSE,0,IF(AND(Mitarbeiter!$E$39&lt;&gt;"",HR$5+6&lt;Mitarbeiter!$E$39),0,IF(AND(Mitarbeiter!$F$39&lt;&gt;"",HR$5&gt;Mitarbeiter!$F$39),0,IF(Planung!HR41="",$C41,IF(ISNUMBER(Planung!HR41),Planung!HR41,IF(UPPER(Planung!HR41)="H",$C41/2,0)))))))</f>
        <v>0</v>
      </c>
      <c r="HS41" s="27">
        <f>IF($A41="",0,IF(Mitarbeiter!$G$39=FALSE,0,IF(AND(Mitarbeiter!$E$39&lt;&gt;"",HS$5+6&lt;Mitarbeiter!$E$39),0,IF(AND(Mitarbeiter!$F$39&lt;&gt;"",HS$5&gt;Mitarbeiter!$F$39),0,IF(Planung!HS41="",$C41,IF(ISNUMBER(Planung!HS41),Planung!HS41,IF(UPPER(Planung!HS41)="H",$C41/2,0)))))))</f>
        <v>0</v>
      </c>
      <c r="HT41" s="27">
        <f>IF($A41="",0,IF(Mitarbeiter!$G$39=FALSE,0,IF(AND(Mitarbeiter!$E$39&lt;&gt;"",HT$5+6&lt;Mitarbeiter!$E$39),0,IF(AND(Mitarbeiter!$F$39&lt;&gt;"",HT$5&gt;Mitarbeiter!$F$39),0,IF(Planung!HT41="",$C41,IF(ISNUMBER(Planung!HT41),Planung!HT41,IF(UPPER(Planung!HT41)="H",$C41/2,0)))))))</f>
        <v>0</v>
      </c>
      <c r="HU41" s="27">
        <f>IF($A41="",0,IF(Mitarbeiter!$G$39=FALSE,0,IF(AND(Mitarbeiter!$E$39&lt;&gt;"",HU$5+6&lt;Mitarbeiter!$E$39),0,IF(AND(Mitarbeiter!$F$39&lt;&gt;"",HU$5&gt;Mitarbeiter!$F$39),0,IF(Planung!HU41="",$C41,IF(ISNUMBER(Planung!HU41),Planung!HU41,IF(UPPER(Planung!HU41)="H",$C41/2,0)))))))</f>
        <v>0</v>
      </c>
      <c r="HV41" s="27">
        <f>IF($A41="",0,IF(Mitarbeiter!$G$39=FALSE,0,IF(AND(Mitarbeiter!$E$39&lt;&gt;"",HV$5+6&lt;Mitarbeiter!$E$39),0,IF(AND(Mitarbeiter!$F$39&lt;&gt;"",HV$5&gt;Mitarbeiter!$F$39),0,IF(Planung!HV41="",$C41,IF(ISNUMBER(Planung!HV41),Planung!HV41,IF(UPPER(Planung!HV41)="H",$C41/2,0)))))))</f>
        <v>0</v>
      </c>
      <c r="HW41" s="27">
        <f>IF($A41="",0,IF(Mitarbeiter!$G$39=FALSE,0,IF(AND(Mitarbeiter!$E$39&lt;&gt;"",HW$5+6&lt;Mitarbeiter!$E$39),0,IF(AND(Mitarbeiter!$F$39&lt;&gt;"",HW$5&gt;Mitarbeiter!$F$39),0,IF(Planung!HW41="",$C41,IF(ISNUMBER(Planung!HW41),Planung!HW41,IF(UPPER(Planung!HW41)="H",$C41/2,0)))))))</f>
        <v>0</v>
      </c>
      <c r="HX41" s="27">
        <f>IF($A41="",0,IF(Mitarbeiter!$G$39=FALSE,0,IF(AND(Mitarbeiter!$E$39&lt;&gt;"",HX$5+6&lt;Mitarbeiter!$E$39),0,IF(AND(Mitarbeiter!$F$39&lt;&gt;"",HX$5&gt;Mitarbeiter!$F$39),0,IF(Planung!HX41="",$C41,IF(ISNUMBER(Planung!HX41),Planung!HX41,IF(UPPER(Planung!HX41)="H",$C41/2,0)))))))</f>
        <v>0</v>
      </c>
      <c r="HY41" s="27">
        <f>IF($A41="",0,IF(Mitarbeiter!$G$39=FALSE,0,IF(AND(Mitarbeiter!$E$39&lt;&gt;"",HY$5+6&lt;Mitarbeiter!$E$39),0,IF(AND(Mitarbeiter!$F$39&lt;&gt;"",HY$5&gt;Mitarbeiter!$F$39),0,IF(Planung!HY41="",$C41,IF(ISNUMBER(Planung!HY41),Planung!HY41,IF(UPPER(Planung!HY41)="H",$C41/2,0)))))))</f>
        <v>0</v>
      </c>
      <c r="HZ41" s="27">
        <f>IF($A41="",0,IF(Mitarbeiter!$G$39=FALSE,0,IF(AND(Mitarbeiter!$E$39&lt;&gt;"",HZ$5+6&lt;Mitarbeiter!$E$39),0,IF(AND(Mitarbeiter!$F$39&lt;&gt;"",HZ$5&gt;Mitarbeiter!$F$39),0,IF(Planung!HZ41="",$C41,IF(ISNUMBER(Planung!HZ41),Planung!HZ41,IF(UPPER(Planung!HZ41)="H",$C41/2,0)))))))</f>
        <v>0</v>
      </c>
      <c r="IA41" s="27">
        <f>IF($A41="",0,IF(Mitarbeiter!$G$39=FALSE,0,IF(AND(Mitarbeiter!$E$39&lt;&gt;"",IA$5+6&lt;Mitarbeiter!$E$39),0,IF(AND(Mitarbeiter!$F$39&lt;&gt;"",IA$5&gt;Mitarbeiter!$F$39),0,IF(Planung!IA41="",$C41,IF(ISNUMBER(Planung!IA41),Planung!IA41,IF(UPPER(Planung!IA41)="H",$C41/2,0)))))))</f>
        <v>0</v>
      </c>
    </row>
    <row r="42" spans="1:235" x14ac:dyDescent="0.25">
      <c r="A42" s="7" t="str">
        <f>Planung!A42</f>
        <v/>
      </c>
      <c r="B42" s="7" t="str">
        <f>Planung!B42</f>
        <v/>
      </c>
      <c r="C42" s="27">
        <f>N(Mitarbeiter!$D$40)</f>
        <v>0</v>
      </c>
      <c r="D42" s="27">
        <f>IF($A42="",0,IF(Mitarbeiter!$G$40=FALSE,0,IF(AND(Mitarbeiter!$E$40&lt;&gt;"",D$5+6&lt;Mitarbeiter!$E$40),0,IF(AND(Mitarbeiter!$F$40&lt;&gt;"",D$5&gt;Mitarbeiter!$F$40),0,IF(Planung!D42="",$C42,IF(ISNUMBER(Planung!D42),Planung!D42,IF(UPPER(Planung!D42)="H",$C42/2,0)))))))</f>
        <v>0</v>
      </c>
      <c r="E42" s="27">
        <f>IF($A42="",0,IF(Mitarbeiter!$G$40=FALSE,0,IF(AND(Mitarbeiter!$E$40&lt;&gt;"",E$5+6&lt;Mitarbeiter!$E$40),0,IF(AND(Mitarbeiter!$F$40&lt;&gt;"",E$5&gt;Mitarbeiter!$F$40),0,IF(Planung!E42="",$C42,IF(ISNUMBER(Planung!E42),Planung!E42,IF(UPPER(Planung!E42)="H",$C42/2,0)))))))</f>
        <v>0</v>
      </c>
      <c r="F42" s="27">
        <f>IF($A42="",0,IF(Mitarbeiter!$G$40=FALSE,0,IF(AND(Mitarbeiter!$E$40&lt;&gt;"",F$5+6&lt;Mitarbeiter!$E$40),0,IF(AND(Mitarbeiter!$F$40&lt;&gt;"",F$5&gt;Mitarbeiter!$F$40),0,IF(Planung!F42="",$C42,IF(ISNUMBER(Planung!F42),Planung!F42,IF(UPPER(Planung!F42)="H",$C42/2,0)))))))</f>
        <v>0</v>
      </c>
      <c r="G42" s="27">
        <f>IF($A42="",0,IF(Mitarbeiter!$G$40=FALSE,0,IF(AND(Mitarbeiter!$E$40&lt;&gt;"",G$5+6&lt;Mitarbeiter!$E$40),0,IF(AND(Mitarbeiter!$F$40&lt;&gt;"",G$5&gt;Mitarbeiter!$F$40),0,IF(Planung!G42="",$C42,IF(ISNUMBER(Planung!G42),Planung!G42,IF(UPPER(Planung!G42)="H",$C42/2,0)))))))</f>
        <v>0</v>
      </c>
      <c r="H42" s="27">
        <f>IF($A42="",0,IF(Mitarbeiter!$G$40=FALSE,0,IF(AND(Mitarbeiter!$E$40&lt;&gt;"",H$5+6&lt;Mitarbeiter!$E$40),0,IF(AND(Mitarbeiter!$F$40&lt;&gt;"",H$5&gt;Mitarbeiter!$F$40),0,IF(Planung!H42="",$C42,IF(ISNUMBER(Planung!H42),Planung!H42,IF(UPPER(Planung!H42)="H",$C42/2,0)))))))</f>
        <v>0</v>
      </c>
      <c r="I42" s="27">
        <f>IF($A42="",0,IF(Mitarbeiter!$G$40=FALSE,0,IF(AND(Mitarbeiter!$E$40&lt;&gt;"",I$5+6&lt;Mitarbeiter!$E$40),0,IF(AND(Mitarbeiter!$F$40&lt;&gt;"",I$5&gt;Mitarbeiter!$F$40),0,IF(Planung!I42="",$C42,IF(ISNUMBER(Planung!I42),Planung!I42,IF(UPPER(Planung!I42)="H",$C42/2,0)))))))</f>
        <v>0</v>
      </c>
      <c r="J42" s="27">
        <f>IF($A42="",0,IF(Mitarbeiter!$G$40=FALSE,0,IF(AND(Mitarbeiter!$E$40&lt;&gt;"",J$5+6&lt;Mitarbeiter!$E$40),0,IF(AND(Mitarbeiter!$F$40&lt;&gt;"",J$5&gt;Mitarbeiter!$F$40),0,IF(Planung!J42="",$C42,IF(ISNUMBER(Planung!J42),Planung!J42,IF(UPPER(Planung!J42)="H",$C42/2,0)))))))</f>
        <v>0</v>
      </c>
      <c r="K42" s="27">
        <f>IF($A42="",0,IF(Mitarbeiter!$G$40=FALSE,0,IF(AND(Mitarbeiter!$E$40&lt;&gt;"",K$5+6&lt;Mitarbeiter!$E$40),0,IF(AND(Mitarbeiter!$F$40&lt;&gt;"",K$5&gt;Mitarbeiter!$F$40),0,IF(Planung!K42="",$C42,IF(ISNUMBER(Planung!K42),Planung!K42,IF(UPPER(Planung!K42)="H",$C42/2,0)))))))</f>
        <v>0</v>
      </c>
      <c r="L42" s="27">
        <f>IF($A42="",0,IF(Mitarbeiter!$G$40=FALSE,0,IF(AND(Mitarbeiter!$E$40&lt;&gt;"",L$5+6&lt;Mitarbeiter!$E$40),0,IF(AND(Mitarbeiter!$F$40&lt;&gt;"",L$5&gt;Mitarbeiter!$F$40),0,IF(Planung!L42="",$C42,IF(ISNUMBER(Planung!L42),Planung!L42,IF(UPPER(Planung!L42)="H",$C42/2,0)))))))</f>
        <v>0</v>
      </c>
      <c r="M42" s="27">
        <f>IF($A42="",0,IF(Mitarbeiter!$G$40=FALSE,0,IF(AND(Mitarbeiter!$E$40&lt;&gt;"",M$5+6&lt;Mitarbeiter!$E$40),0,IF(AND(Mitarbeiter!$F$40&lt;&gt;"",M$5&gt;Mitarbeiter!$F$40),0,IF(Planung!M42="",$C42,IF(ISNUMBER(Planung!M42),Planung!M42,IF(UPPER(Planung!M42)="H",$C42/2,0)))))))</f>
        <v>0</v>
      </c>
      <c r="N42" s="27">
        <f>IF($A42="",0,IF(Mitarbeiter!$G$40=FALSE,0,IF(AND(Mitarbeiter!$E$40&lt;&gt;"",N$5+6&lt;Mitarbeiter!$E$40),0,IF(AND(Mitarbeiter!$F$40&lt;&gt;"",N$5&gt;Mitarbeiter!$F$40),0,IF(Planung!N42="",$C42,IF(ISNUMBER(Planung!N42),Planung!N42,IF(UPPER(Planung!N42)="H",$C42/2,0)))))))</f>
        <v>0</v>
      </c>
      <c r="O42" s="27">
        <f>IF($A42="",0,IF(Mitarbeiter!$G$40=FALSE,0,IF(AND(Mitarbeiter!$E$40&lt;&gt;"",O$5+6&lt;Mitarbeiter!$E$40),0,IF(AND(Mitarbeiter!$F$40&lt;&gt;"",O$5&gt;Mitarbeiter!$F$40),0,IF(Planung!O42="",$C42,IF(ISNUMBER(Planung!O42),Planung!O42,IF(UPPER(Planung!O42)="H",$C42/2,0)))))))</f>
        <v>0</v>
      </c>
      <c r="P42" s="27">
        <f>IF($A42="",0,IF(Mitarbeiter!$G$40=FALSE,0,IF(AND(Mitarbeiter!$E$40&lt;&gt;"",P$5+6&lt;Mitarbeiter!$E$40),0,IF(AND(Mitarbeiter!$F$40&lt;&gt;"",P$5&gt;Mitarbeiter!$F$40),0,IF(Planung!P42="",$C42,IF(ISNUMBER(Planung!P42),Planung!P42,IF(UPPER(Planung!P42)="H",$C42/2,0)))))))</f>
        <v>0</v>
      </c>
      <c r="Q42" s="27">
        <f>IF($A42="",0,IF(Mitarbeiter!$G$40=FALSE,0,IF(AND(Mitarbeiter!$E$40&lt;&gt;"",Q$5+6&lt;Mitarbeiter!$E$40),0,IF(AND(Mitarbeiter!$F$40&lt;&gt;"",Q$5&gt;Mitarbeiter!$F$40),0,IF(Planung!Q42="",$C42,IF(ISNUMBER(Planung!Q42),Planung!Q42,IF(UPPER(Planung!Q42)="H",$C42/2,0)))))))</f>
        <v>0</v>
      </c>
      <c r="R42" s="27">
        <f>IF($A42="",0,IF(Mitarbeiter!$G$40=FALSE,0,IF(AND(Mitarbeiter!$E$40&lt;&gt;"",R$5+6&lt;Mitarbeiter!$E$40),0,IF(AND(Mitarbeiter!$F$40&lt;&gt;"",R$5&gt;Mitarbeiter!$F$40),0,IF(Planung!R42="",$C42,IF(ISNUMBER(Planung!R42),Planung!R42,IF(UPPER(Planung!R42)="H",$C42/2,0)))))))</f>
        <v>0</v>
      </c>
      <c r="S42" s="27">
        <f>IF($A42="",0,IF(Mitarbeiter!$G$40=FALSE,0,IF(AND(Mitarbeiter!$E$40&lt;&gt;"",S$5+6&lt;Mitarbeiter!$E$40),0,IF(AND(Mitarbeiter!$F$40&lt;&gt;"",S$5&gt;Mitarbeiter!$F$40),0,IF(Planung!S42="",$C42,IF(ISNUMBER(Planung!S42),Planung!S42,IF(UPPER(Planung!S42)="H",$C42/2,0)))))))</f>
        <v>0</v>
      </c>
      <c r="T42" s="27">
        <f>IF($A42="",0,IF(Mitarbeiter!$G$40=FALSE,0,IF(AND(Mitarbeiter!$E$40&lt;&gt;"",T$5+6&lt;Mitarbeiter!$E$40),0,IF(AND(Mitarbeiter!$F$40&lt;&gt;"",T$5&gt;Mitarbeiter!$F$40),0,IF(Planung!T42="",$C42,IF(ISNUMBER(Planung!T42),Planung!T42,IF(UPPER(Planung!T42)="H",$C42/2,0)))))))</f>
        <v>0</v>
      </c>
      <c r="U42" s="27">
        <f>IF($A42="",0,IF(Mitarbeiter!$G$40=FALSE,0,IF(AND(Mitarbeiter!$E$40&lt;&gt;"",U$5+6&lt;Mitarbeiter!$E$40),0,IF(AND(Mitarbeiter!$F$40&lt;&gt;"",U$5&gt;Mitarbeiter!$F$40),0,IF(Planung!U42="",$C42,IF(ISNUMBER(Planung!U42),Planung!U42,IF(UPPER(Planung!U42)="H",$C42/2,0)))))))</f>
        <v>0</v>
      </c>
      <c r="V42" s="27">
        <f>IF($A42="",0,IF(Mitarbeiter!$G$40=FALSE,0,IF(AND(Mitarbeiter!$E$40&lt;&gt;"",V$5+6&lt;Mitarbeiter!$E$40),0,IF(AND(Mitarbeiter!$F$40&lt;&gt;"",V$5&gt;Mitarbeiter!$F$40),0,IF(Planung!V42="",$C42,IF(ISNUMBER(Planung!V42),Planung!V42,IF(UPPER(Planung!V42)="H",$C42/2,0)))))))</f>
        <v>0</v>
      </c>
      <c r="W42" s="27">
        <f>IF($A42="",0,IF(Mitarbeiter!$G$40=FALSE,0,IF(AND(Mitarbeiter!$E$40&lt;&gt;"",W$5+6&lt;Mitarbeiter!$E$40),0,IF(AND(Mitarbeiter!$F$40&lt;&gt;"",W$5&gt;Mitarbeiter!$F$40),0,IF(Planung!W42="",$C42,IF(ISNUMBER(Planung!W42),Planung!W42,IF(UPPER(Planung!W42)="H",$C42/2,0)))))))</f>
        <v>0</v>
      </c>
      <c r="X42" s="27">
        <f>IF($A42="",0,IF(Mitarbeiter!$G$40=FALSE,0,IF(AND(Mitarbeiter!$E$40&lt;&gt;"",X$5+6&lt;Mitarbeiter!$E$40),0,IF(AND(Mitarbeiter!$F$40&lt;&gt;"",X$5&gt;Mitarbeiter!$F$40),0,IF(Planung!X42="",$C42,IF(ISNUMBER(Planung!X42),Planung!X42,IF(UPPER(Planung!X42)="H",$C42/2,0)))))))</f>
        <v>0</v>
      </c>
      <c r="Y42" s="27">
        <f>IF($A42="",0,IF(Mitarbeiter!$G$40=FALSE,0,IF(AND(Mitarbeiter!$E$40&lt;&gt;"",Y$5+6&lt;Mitarbeiter!$E$40),0,IF(AND(Mitarbeiter!$F$40&lt;&gt;"",Y$5&gt;Mitarbeiter!$F$40),0,IF(Planung!Y42="",$C42,IF(ISNUMBER(Planung!Y42),Planung!Y42,IF(UPPER(Planung!Y42)="H",$C42/2,0)))))))</f>
        <v>0</v>
      </c>
      <c r="Z42" s="27">
        <f>IF($A42="",0,IF(Mitarbeiter!$G$40=FALSE,0,IF(AND(Mitarbeiter!$E$40&lt;&gt;"",Z$5+6&lt;Mitarbeiter!$E$40),0,IF(AND(Mitarbeiter!$F$40&lt;&gt;"",Z$5&gt;Mitarbeiter!$F$40),0,IF(Planung!Z42="",$C42,IF(ISNUMBER(Planung!Z42),Planung!Z42,IF(UPPER(Planung!Z42)="H",$C42/2,0)))))))</f>
        <v>0</v>
      </c>
      <c r="AA42" s="27">
        <f>IF($A42="",0,IF(Mitarbeiter!$G$40=FALSE,0,IF(AND(Mitarbeiter!$E$40&lt;&gt;"",AA$5+6&lt;Mitarbeiter!$E$40),0,IF(AND(Mitarbeiter!$F$40&lt;&gt;"",AA$5&gt;Mitarbeiter!$F$40),0,IF(Planung!AA42="",$C42,IF(ISNUMBER(Planung!AA42),Planung!AA42,IF(UPPER(Planung!AA42)="H",$C42/2,0)))))))</f>
        <v>0</v>
      </c>
      <c r="AB42" s="27">
        <f>IF($A42="",0,IF(Mitarbeiter!$G$40=FALSE,0,IF(AND(Mitarbeiter!$E$40&lt;&gt;"",AB$5+6&lt;Mitarbeiter!$E$40),0,IF(AND(Mitarbeiter!$F$40&lt;&gt;"",AB$5&gt;Mitarbeiter!$F$40),0,IF(Planung!AB42="",$C42,IF(ISNUMBER(Planung!AB42),Planung!AB42,IF(UPPER(Planung!AB42)="H",$C42/2,0)))))))</f>
        <v>0</v>
      </c>
      <c r="AC42" s="27">
        <f>IF($A42="",0,IF(Mitarbeiter!$G$40=FALSE,0,IF(AND(Mitarbeiter!$E$40&lt;&gt;"",AC$5+6&lt;Mitarbeiter!$E$40),0,IF(AND(Mitarbeiter!$F$40&lt;&gt;"",AC$5&gt;Mitarbeiter!$F$40),0,IF(Planung!AC42="",$C42,IF(ISNUMBER(Planung!AC42),Planung!AC42,IF(UPPER(Planung!AC42)="H",$C42/2,0)))))))</f>
        <v>0</v>
      </c>
      <c r="AD42" s="27">
        <f>IF($A42="",0,IF(Mitarbeiter!$G$40=FALSE,0,IF(AND(Mitarbeiter!$E$40&lt;&gt;"",AD$5+6&lt;Mitarbeiter!$E$40),0,IF(AND(Mitarbeiter!$F$40&lt;&gt;"",AD$5&gt;Mitarbeiter!$F$40),0,IF(Planung!AD42="",$C42,IF(ISNUMBER(Planung!AD42),Planung!AD42,IF(UPPER(Planung!AD42)="H",$C42/2,0)))))))</f>
        <v>0</v>
      </c>
      <c r="AE42" s="27">
        <f>IF($A42="",0,IF(Mitarbeiter!$G$40=FALSE,0,IF(AND(Mitarbeiter!$E$40&lt;&gt;"",AE$5+6&lt;Mitarbeiter!$E$40),0,IF(AND(Mitarbeiter!$F$40&lt;&gt;"",AE$5&gt;Mitarbeiter!$F$40),0,IF(Planung!AE42="",$C42,IF(ISNUMBER(Planung!AE42),Planung!AE42,IF(UPPER(Planung!AE42)="H",$C42/2,0)))))))</f>
        <v>0</v>
      </c>
      <c r="AF42" s="27">
        <f>IF($A42="",0,IF(Mitarbeiter!$G$40=FALSE,0,IF(AND(Mitarbeiter!$E$40&lt;&gt;"",AF$5+6&lt;Mitarbeiter!$E$40),0,IF(AND(Mitarbeiter!$F$40&lt;&gt;"",AF$5&gt;Mitarbeiter!$F$40),0,IF(Planung!AF42="",$C42,IF(ISNUMBER(Planung!AF42),Planung!AF42,IF(UPPER(Planung!AF42)="H",$C42/2,0)))))))</f>
        <v>0</v>
      </c>
      <c r="AG42" s="27">
        <f>IF($A42="",0,IF(Mitarbeiter!$G$40=FALSE,0,IF(AND(Mitarbeiter!$E$40&lt;&gt;"",AG$5+6&lt;Mitarbeiter!$E$40),0,IF(AND(Mitarbeiter!$F$40&lt;&gt;"",AG$5&gt;Mitarbeiter!$F$40),0,IF(Planung!AG42="",$C42,IF(ISNUMBER(Planung!AG42),Planung!AG42,IF(UPPER(Planung!AG42)="H",$C42/2,0)))))))</f>
        <v>0</v>
      </c>
      <c r="AH42" s="27">
        <f>IF($A42="",0,IF(Mitarbeiter!$G$40=FALSE,0,IF(AND(Mitarbeiter!$E$40&lt;&gt;"",AH$5+6&lt;Mitarbeiter!$E$40),0,IF(AND(Mitarbeiter!$F$40&lt;&gt;"",AH$5&gt;Mitarbeiter!$F$40),0,IF(Planung!AH42="",$C42,IF(ISNUMBER(Planung!AH42),Planung!AH42,IF(UPPER(Planung!AH42)="H",$C42/2,0)))))))</f>
        <v>0</v>
      </c>
      <c r="AI42" s="27">
        <f>IF($A42="",0,IF(Mitarbeiter!$G$40=FALSE,0,IF(AND(Mitarbeiter!$E$40&lt;&gt;"",AI$5+6&lt;Mitarbeiter!$E$40),0,IF(AND(Mitarbeiter!$F$40&lt;&gt;"",AI$5&gt;Mitarbeiter!$F$40),0,IF(Planung!AI42="",$C42,IF(ISNUMBER(Planung!AI42),Planung!AI42,IF(UPPER(Planung!AI42)="H",$C42/2,0)))))))</f>
        <v>0</v>
      </c>
      <c r="AJ42" s="27">
        <f>IF($A42="",0,IF(Mitarbeiter!$G$40=FALSE,0,IF(AND(Mitarbeiter!$E$40&lt;&gt;"",AJ$5+6&lt;Mitarbeiter!$E$40),0,IF(AND(Mitarbeiter!$F$40&lt;&gt;"",AJ$5&gt;Mitarbeiter!$F$40),0,IF(Planung!AJ42="",$C42,IF(ISNUMBER(Planung!AJ42),Planung!AJ42,IF(UPPER(Planung!AJ42)="H",$C42/2,0)))))))</f>
        <v>0</v>
      </c>
      <c r="AK42" s="27">
        <f>IF($A42="",0,IF(Mitarbeiter!$G$40=FALSE,0,IF(AND(Mitarbeiter!$E$40&lt;&gt;"",AK$5+6&lt;Mitarbeiter!$E$40),0,IF(AND(Mitarbeiter!$F$40&lt;&gt;"",AK$5&gt;Mitarbeiter!$F$40),0,IF(Planung!AK42="",$C42,IF(ISNUMBER(Planung!AK42),Planung!AK42,IF(UPPER(Planung!AK42)="H",$C42/2,0)))))))</f>
        <v>0</v>
      </c>
      <c r="AL42" s="27">
        <f>IF($A42="",0,IF(Mitarbeiter!$G$40=FALSE,0,IF(AND(Mitarbeiter!$E$40&lt;&gt;"",AL$5+6&lt;Mitarbeiter!$E$40),0,IF(AND(Mitarbeiter!$F$40&lt;&gt;"",AL$5&gt;Mitarbeiter!$F$40),0,IF(Planung!AL42="",$C42,IF(ISNUMBER(Planung!AL42),Planung!AL42,IF(UPPER(Planung!AL42)="H",$C42/2,0)))))))</f>
        <v>0</v>
      </c>
      <c r="AM42" s="27">
        <f>IF($A42="",0,IF(Mitarbeiter!$G$40=FALSE,0,IF(AND(Mitarbeiter!$E$40&lt;&gt;"",AM$5+6&lt;Mitarbeiter!$E$40),0,IF(AND(Mitarbeiter!$F$40&lt;&gt;"",AM$5&gt;Mitarbeiter!$F$40),0,IF(Planung!AM42="",$C42,IF(ISNUMBER(Planung!AM42),Planung!AM42,IF(UPPER(Planung!AM42)="H",$C42/2,0)))))))</f>
        <v>0</v>
      </c>
      <c r="AN42" s="27">
        <f>IF($A42="",0,IF(Mitarbeiter!$G$40=FALSE,0,IF(AND(Mitarbeiter!$E$40&lt;&gt;"",AN$5+6&lt;Mitarbeiter!$E$40),0,IF(AND(Mitarbeiter!$F$40&lt;&gt;"",AN$5&gt;Mitarbeiter!$F$40),0,IF(Planung!AN42="",$C42,IF(ISNUMBER(Planung!AN42),Planung!AN42,IF(UPPER(Planung!AN42)="H",$C42/2,0)))))))</f>
        <v>0</v>
      </c>
      <c r="AO42" s="27">
        <f>IF($A42="",0,IF(Mitarbeiter!$G$40=FALSE,0,IF(AND(Mitarbeiter!$E$40&lt;&gt;"",AO$5+6&lt;Mitarbeiter!$E$40),0,IF(AND(Mitarbeiter!$F$40&lt;&gt;"",AO$5&gt;Mitarbeiter!$F$40),0,IF(Planung!AO42="",$C42,IF(ISNUMBER(Planung!AO42),Planung!AO42,IF(UPPER(Planung!AO42)="H",$C42/2,0)))))))</f>
        <v>0</v>
      </c>
      <c r="AP42" s="27">
        <f>IF($A42="",0,IF(Mitarbeiter!$G$40=FALSE,0,IF(AND(Mitarbeiter!$E$40&lt;&gt;"",AP$5+6&lt;Mitarbeiter!$E$40),0,IF(AND(Mitarbeiter!$F$40&lt;&gt;"",AP$5&gt;Mitarbeiter!$F$40),0,IF(Planung!AP42="",$C42,IF(ISNUMBER(Planung!AP42),Planung!AP42,IF(UPPER(Planung!AP42)="H",$C42/2,0)))))))</f>
        <v>0</v>
      </c>
      <c r="AQ42" s="27">
        <f>IF($A42="",0,IF(Mitarbeiter!$G$40=FALSE,0,IF(AND(Mitarbeiter!$E$40&lt;&gt;"",AQ$5+6&lt;Mitarbeiter!$E$40),0,IF(AND(Mitarbeiter!$F$40&lt;&gt;"",AQ$5&gt;Mitarbeiter!$F$40),0,IF(Planung!AQ42="",$C42,IF(ISNUMBER(Planung!AQ42),Planung!AQ42,IF(UPPER(Planung!AQ42)="H",$C42/2,0)))))))</f>
        <v>0</v>
      </c>
      <c r="AR42" s="27">
        <f>IF($A42="",0,IF(Mitarbeiter!$G$40=FALSE,0,IF(AND(Mitarbeiter!$E$40&lt;&gt;"",AR$5+6&lt;Mitarbeiter!$E$40),0,IF(AND(Mitarbeiter!$F$40&lt;&gt;"",AR$5&gt;Mitarbeiter!$F$40),0,IF(Planung!AR42="",$C42,IF(ISNUMBER(Planung!AR42),Planung!AR42,IF(UPPER(Planung!AR42)="H",$C42/2,0)))))))</f>
        <v>0</v>
      </c>
      <c r="AS42" s="27">
        <f>IF($A42="",0,IF(Mitarbeiter!$G$40=FALSE,0,IF(AND(Mitarbeiter!$E$40&lt;&gt;"",AS$5+6&lt;Mitarbeiter!$E$40),0,IF(AND(Mitarbeiter!$F$40&lt;&gt;"",AS$5&gt;Mitarbeiter!$F$40),0,IF(Planung!AS42="",$C42,IF(ISNUMBER(Planung!AS42),Planung!AS42,IF(UPPER(Planung!AS42)="H",$C42/2,0)))))))</f>
        <v>0</v>
      </c>
      <c r="AT42" s="27">
        <f>IF($A42="",0,IF(Mitarbeiter!$G$40=FALSE,0,IF(AND(Mitarbeiter!$E$40&lt;&gt;"",AT$5+6&lt;Mitarbeiter!$E$40),0,IF(AND(Mitarbeiter!$F$40&lt;&gt;"",AT$5&gt;Mitarbeiter!$F$40),0,IF(Planung!AT42="",$C42,IF(ISNUMBER(Planung!AT42),Planung!AT42,IF(UPPER(Planung!AT42)="H",$C42/2,0)))))))</f>
        <v>0</v>
      </c>
      <c r="AU42" s="27">
        <f>IF($A42="",0,IF(Mitarbeiter!$G$40=FALSE,0,IF(AND(Mitarbeiter!$E$40&lt;&gt;"",AU$5+6&lt;Mitarbeiter!$E$40),0,IF(AND(Mitarbeiter!$F$40&lt;&gt;"",AU$5&gt;Mitarbeiter!$F$40),0,IF(Planung!AU42="",$C42,IF(ISNUMBER(Planung!AU42),Planung!AU42,IF(UPPER(Planung!AU42)="H",$C42/2,0)))))))</f>
        <v>0</v>
      </c>
      <c r="AV42" s="27">
        <f>IF($A42="",0,IF(Mitarbeiter!$G$40=FALSE,0,IF(AND(Mitarbeiter!$E$40&lt;&gt;"",AV$5+6&lt;Mitarbeiter!$E$40),0,IF(AND(Mitarbeiter!$F$40&lt;&gt;"",AV$5&gt;Mitarbeiter!$F$40),0,IF(Planung!AV42="",$C42,IF(ISNUMBER(Planung!AV42),Planung!AV42,IF(UPPER(Planung!AV42)="H",$C42/2,0)))))))</f>
        <v>0</v>
      </c>
      <c r="AW42" s="27">
        <f>IF($A42="",0,IF(Mitarbeiter!$G$40=FALSE,0,IF(AND(Mitarbeiter!$E$40&lt;&gt;"",AW$5+6&lt;Mitarbeiter!$E$40),0,IF(AND(Mitarbeiter!$F$40&lt;&gt;"",AW$5&gt;Mitarbeiter!$F$40),0,IF(Planung!AW42="",$C42,IF(ISNUMBER(Planung!AW42),Planung!AW42,IF(UPPER(Planung!AW42)="H",$C42/2,0)))))))</f>
        <v>0</v>
      </c>
      <c r="AX42" s="27">
        <f>IF($A42="",0,IF(Mitarbeiter!$G$40=FALSE,0,IF(AND(Mitarbeiter!$E$40&lt;&gt;"",AX$5+6&lt;Mitarbeiter!$E$40),0,IF(AND(Mitarbeiter!$F$40&lt;&gt;"",AX$5&gt;Mitarbeiter!$F$40),0,IF(Planung!AX42="",$C42,IF(ISNUMBER(Planung!AX42),Planung!AX42,IF(UPPER(Planung!AX42)="H",$C42/2,0)))))))</f>
        <v>0</v>
      </c>
      <c r="AY42" s="27">
        <f>IF($A42="",0,IF(Mitarbeiter!$G$40=FALSE,0,IF(AND(Mitarbeiter!$E$40&lt;&gt;"",AY$5+6&lt;Mitarbeiter!$E$40),0,IF(AND(Mitarbeiter!$F$40&lt;&gt;"",AY$5&gt;Mitarbeiter!$F$40),0,IF(Planung!AY42="",$C42,IF(ISNUMBER(Planung!AY42),Planung!AY42,IF(UPPER(Planung!AY42)="H",$C42/2,0)))))))</f>
        <v>0</v>
      </c>
      <c r="AZ42" s="27">
        <f>IF($A42="",0,IF(Mitarbeiter!$G$40=FALSE,0,IF(AND(Mitarbeiter!$E$40&lt;&gt;"",AZ$5+6&lt;Mitarbeiter!$E$40),0,IF(AND(Mitarbeiter!$F$40&lt;&gt;"",AZ$5&gt;Mitarbeiter!$F$40),0,IF(Planung!AZ42="",$C42,IF(ISNUMBER(Planung!AZ42),Planung!AZ42,IF(UPPER(Planung!AZ42)="H",$C42/2,0)))))))</f>
        <v>0</v>
      </c>
      <c r="BA42" s="27">
        <f>IF($A42="",0,IF(Mitarbeiter!$G$40=FALSE,0,IF(AND(Mitarbeiter!$E$40&lt;&gt;"",BA$5+6&lt;Mitarbeiter!$E$40),0,IF(AND(Mitarbeiter!$F$40&lt;&gt;"",BA$5&gt;Mitarbeiter!$F$40),0,IF(Planung!BA42="",$C42,IF(ISNUMBER(Planung!BA42),Planung!BA42,IF(UPPER(Planung!BA42)="H",$C42/2,0)))))))</f>
        <v>0</v>
      </c>
      <c r="BB42" s="27">
        <f>IF($A42="",0,IF(Mitarbeiter!$G$40=FALSE,0,IF(AND(Mitarbeiter!$E$40&lt;&gt;"",BB$5+6&lt;Mitarbeiter!$E$40),0,IF(AND(Mitarbeiter!$F$40&lt;&gt;"",BB$5&gt;Mitarbeiter!$F$40),0,IF(Planung!BB42="",$C42,IF(ISNUMBER(Planung!BB42),Planung!BB42,IF(UPPER(Planung!BB42)="H",$C42/2,0)))))))</f>
        <v>0</v>
      </c>
      <c r="BC42" s="27">
        <f>IF($A42="",0,IF(Mitarbeiter!$G$40=FALSE,0,IF(AND(Mitarbeiter!$E$40&lt;&gt;"",BC$5+6&lt;Mitarbeiter!$E$40),0,IF(AND(Mitarbeiter!$F$40&lt;&gt;"",BC$5&gt;Mitarbeiter!$F$40),0,IF(Planung!BC42="",$C42,IF(ISNUMBER(Planung!BC42),Planung!BC42,IF(UPPER(Planung!BC42)="H",$C42/2,0)))))))</f>
        <v>0</v>
      </c>
      <c r="BD42" s="27">
        <f>IF($A42="",0,IF(Mitarbeiter!$G$40=FALSE,0,IF(AND(Mitarbeiter!$E$40&lt;&gt;"",BD$5+6&lt;Mitarbeiter!$E$40),0,IF(AND(Mitarbeiter!$F$40&lt;&gt;"",BD$5&gt;Mitarbeiter!$F$40),0,IF(Planung!BD42="",$C42,IF(ISNUMBER(Planung!BD42),Planung!BD42,IF(UPPER(Planung!BD42)="H",$C42/2,0)))))))</f>
        <v>0</v>
      </c>
      <c r="BE42" s="27">
        <f>IF($A42="",0,IF(Mitarbeiter!$G$40=FALSE,0,IF(AND(Mitarbeiter!$E$40&lt;&gt;"",BE$5+6&lt;Mitarbeiter!$E$40),0,IF(AND(Mitarbeiter!$F$40&lt;&gt;"",BE$5&gt;Mitarbeiter!$F$40),0,IF(Planung!BE42="",$C42,IF(ISNUMBER(Planung!BE42),Planung!BE42,IF(UPPER(Planung!BE42)="H",$C42/2,0)))))))</f>
        <v>0</v>
      </c>
      <c r="BF42" s="27">
        <f>IF($A42="",0,IF(Mitarbeiter!$G$40=FALSE,0,IF(AND(Mitarbeiter!$E$40&lt;&gt;"",BF$5+6&lt;Mitarbeiter!$E$40),0,IF(AND(Mitarbeiter!$F$40&lt;&gt;"",BF$5&gt;Mitarbeiter!$F$40),0,IF(Planung!BF42="",$C42,IF(ISNUMBER(Planung!BF42),Planung!BF42,IF(UPPER(Planung!BF42)="H",$C42/2,0)))))))</f>
        <v>0</v>
      </c>
      <c r="BG42" s="27">
        <f>IF($A42="",0,IF(Mitarbeiter!$G$40=FALSE,0,IF(AND(Mitarbeiter!$E$40&lt;&gt;"",BG$5+6&lt;Mitarbeiter!$E$40),0,IF(AND(Mitarbeiter!$F$40&lt;&gt;"",BG$5&gt;Mitarbeiter!$F$40),0,IF(Planung!BG42="",$C42,IF(ISNUMBER(Planung!BG42),Planung!BG42,IF(UPPER(Planung!BG42)="H",$C42/2,0)))))))</f>
        <v>0</v>
      </c>
      <c r="BH42" s="27">
        <f>IF($A42="",0,IF(Mitarbeiter!$G$40=FALSE,0,IF(AND(Mitarbeiter!$E$40&lt;&gt;"",BH$5+6&lt;Mitarbeiter!$E$40),0,IF(AND(Mitarbeiter!$F$40&lt;&gt;"",BH$5&gt;Mitarbeiter!$F$40),0,IF(Planung!BH42="",$C42,IF(ISNUMBER(Planung!BH42),Planung!BH42,IF(UPPER(Planung!BH42)="H",$C42/2,0)))))))</f>
        <v>0</v>
      </c>
      <c r="BI42" s="27">
        <f>IF($A42="",0,IF(Mitarbeiter!$G$40=FALSE,0,IF(AND(Mitarbeiter!$E$40&lt;&gt;"",BI$5+6&lt;Mitarbeiter!$E$40),0,IF(AND(Mitarbeiter!$F$40&lt;&gt;"",BI$5&gt;Mitarbeiter!$F$40),0,IF(Planung!BI42="",$C42,IF(ISNUMBER(Planung!BI42),Planung!BI42,IF(UPPER(Planung!BI42)="H",$C42/2,0)))))))</f>
        <v>0</v>
      </c>
      <c r="BJ42" s="27">
        <f>IF($A42="",0,IF(Mitarbeiter!$G$40=FALSE,0,IF(AND(Mitarbeiter!$E$40&lt;&gt;"",BJ$5+6&lt;Mitarbeiter!$E$40),0,IF(AND(Mitarbeiter!$F$40&lt;&gt;"",BJ$5&gt;Mitarbeiter!$F$40),0,IF(Planung!BJ42="",$C42,IF(ISNUMBER(Planung!BJ42),Planung!BJ42,IF(UPPER(Planung!BJ42)="H",$C42/2,0)))))))</f>
        <v>0</v>
      </c>
      <c r="BK42" s="27">
        <f>IF($A42="",0,IF(Mitarbeiter!$G$40=FALSE,0,IF(AND(Mitarbeiter!$E$40&lt;&gt;"",BK$5+6&lt;Mitarbeiter!$E$40),0,IF(AND(Mitarbeiter!$F$40&lt;&gt;"",BK$5&gt;Mitarbeiter!$F$40),0,IF(Planung!BK42="",$C42,IF(ISNUMBER(Planung!BK42),Planung!BK42,IF(UPPER(Planung!BK42)="H",$C42/2,0)))))))</f>
        <v>0</v>
      </c>
      <c r="BL42" s="27">
        <f>IF($A42="",0,IF(Mitarbeiter!$G$40=FALSE,0,IF(AND(Mitarbeiter!$E$40&lt;&gt;"",BL$5+6&lt;Mitarbeiter!$E$40),0,IF(AND(Mitarbeiter!$F$40&lt;&gt;"",BL$5&gt;Mitarbeiter!$F$40),0,IF(Planung!BL42="",$C42,IF(ISNUMBER(Planung!BL42),Planung!BL42,IF(UPPER(Planung!BL42)="H",$C42/2,0)))))))</f>
        <v>0</v>
      </c>
      <c r="BM42" s="27">
        <f>IF($A42="",0,IF(Mitarbeiter!$G$40=FALSE,0,IF(AND(Mitarbeiter!$E$40&lt;&gt;"",BM$5+6&lt;Mitarbeiter!$E$40),0,IF(AND(Mitarbeiter!$F$40&lt;&gt;"",BM$5&gt;Mitarbeiter!$F$40),0,IF(Planung!BM42="",$C42,IF(ISNUMBER(Planung!BM42),Planung!BM42,IF(UPPER(Planung!BM42)="H",$C42/2,0)))))))</f>
        <v>0</v>
      </c>
      <c r="BN42" s="27">
        <f>IF($A42="",0,IF(Mitarbeiter!$G$40=FALSE,0,IF(AND(Mitarbeiter!$E$40&lt;&gt;"",BN$5+6&lt;Mitarbeiter!$E$40),0,IF(AND(Mitarbeiter!$F$40&lt;&gt;"",BN$5&gt;Mitarbeiter!$F$40),0,IF(Planung!BN42="",$C42,IF(ISNUMBER(Planung!BN42),Planung!BN42,IF(UPPER(Planung!BN42)="H",$C42/2,0)))))))</f>
        <v>0</v>
      </c>
      <c r="BO42" s="27">
        <f>IF($A42="",0,IF(Mitarbeiter!$G$40=FALSE,0,IF(AND(Mitarbeiter!$E$40&lt;&gt;"",BO$5+6&lt;Mitarbeiter!$E$40),0,IF(AND(Mitarbeiter!$F$40&lt;&gt;"",BO$5&gt;Mitarbeiter!$F$40),0,IF(Planung!BO42="",$C42,IF(ISNUMBER(Planung!BO42),Planung!BO42,IF(UPPER(Planung!BO42)="H",$C42/2,0)))))))</f>
        <v>0</v>
      </c>
      <c r="BP42" s="27">
        <f>IF($A42="",0,IF(Mitarbeiter!$G$40=FALSE,0,IF(AND(Mitarbeiter!$E$40&lt;&gt;"",BP$5+6&lt;Mitarbeiter!$E$40),0,IF(AND(Mitarbeiter!$F$40&lt;&gt;"",BP$5&gt;Mitarbeiter!$F$40),0,IF(Planung!BP42="",$C42,IF(ISNUMBER(Planung!BP42),Planung!BP42,IF(UPPER(Planung!BP42)="H",$C42/2,0)))))))</f>
        <v>0</v>
      </c>
      <c r="BQ42" s="27">
        <f>IF($A42="",0,IF(Mitarbeiter!$G$40=FALSE,0,IF(AND(Mitarbeiter!$E$40&lt;&gt;"",BQ$5+6&lt;Mitarbeiter!$E$40),0,IF(AND(Mitarbeiter!$F$40&lt;&gt;"",BQ$5&gt;Mitarbeiter!$F$40),0,IF(Planung!BQ42="",$C42,IF(ISNUMBER(Planung!BQ42),Planung!BQ42,IF(UPPER(Planung!BQ42)="H",$C42/2,0)))))))</f>
        <v>0</v>
      </c>
      <c r="BR42" s="27">
        <f>IF($A42="",0,IF(Mitarbeiter!$G$40=FALSE,0,IF(AND(Mitarbeiter!$E$40&lt;&gt;"",BR$5+6&lt;Mitarbeiter!$E$40),0,IF(AND(Mitarbeiter!$F$40&lt;&gt;"",BR$5&gt;Mitarbeiter!$F$40),0,IF(Planung!BR42="",$C42,IF(ISNUMBER(Planung!BR42),Planung!BR42,IF(UPPER(Planung!BR42)="H",$C42/2,0)))))))</f>
        <v>0</v>
      </c>
      <c r="BS42" s="27">
        <f>IF($A42="",0,IF(Mitarbeiter!$G$40=FALSE,0,IF(AND(Mitarbeiter!$E$40&lt;&gt;"",BS$5+6&lt;Mitarbeiter!$E$40),0,IF(AND(Mitarbeiter!$F$40&lt;&gt;"",BS$5&gt;Mitarbeiter!$F$40),0,IF(Planung!BS42="",$C42,IF(ISNUMBER(Planung!BS42),Planung!BS42,IF(UPPER(Planung!BS42)="H",$C42/2,0)))))))</f>
        <v>0</v>
      </c>
      <c r="BT42" s="27">
        <f>IF($A42="",0,IF(Mitarbeiter!$G$40=FALSE,0,IF(AND(Mitarbeiter!$E$40&lt;&gt;"",BT$5+6&lt;Mitarbeiter!$E$40),0,IF(AND(Mitarbeiter!$F$40&lt;&gt;"",BT$5&gt;Mitarbeiter!$F$40),0,IF(Planung!BT42="",$C42,IF(ISNUMBER(Planung!BT42),Planung!BT42,IF(UPPER(Planung!BT42)="H",$C42/2,0)))))))</f>
        <v>0</v>
      </c>
      <c r="BU42" s="27">
        <f>IF($A42="",0,IF(Mitarbeiter!$G$40=FALSE,0,IF(AND(Mitarbeiter!$E$40&lt;&gt;"",BU$5+6&lt;Mitarbeiter!$E$40),0,IF(AND(Mitarbeiter!$F$40&lt;&gt;"",BU$5&gt;Mitarbeiter!$F$40),0,IF(Planung!BU42="",$C42,IF(ISNUMBER(Planung!BU42),Planung!BU42,IF(UPPER(Planung!BU42)="H",$C42/2,0)))))))</f>
        <v>0</v>
      </c>
      <c r="BV42" s="27">
        <f>IF($A42="",0,IF(Mitarbeiter!$G$40=FALSE,0,IF(AND(Mitarbeiter!$E$40&lt;&gt;"",BV$5+6&lt;Mitarbeiter!$E$40),0,IF(AND(Mitarbeiter!$F$40&lt;&gt;"",BV$5&gt;Mitarbeiter!$F$40),0,IF(Planung!BV42="",$C42,IF(ISNUMBER(Planung!BV42),Planung!BV42,IF(UPPER(Planung!BV42)="H",$C42/2,0)))))))</f>
        <v>0</v>
      </c>
      <c r="BW42" s="27">
        <f>IF($A42="",0,IF(Mitarbeiter!$G$40=FALSE,0,IF(AND(Mitarbeiter!$E$40&lt;&gt;"",BW$5+6&lt;Mitarbeiter!$E$40),0,IF(AND(Mitarbeiter!$F$40&lt;&gt;"",BW$5&gt;Mitarbeiter!$F$40),0,IF(Planung!BW42="",$C42,IF(ISNUMBER(Planung!BW42),Planung!BW42,IF(UPPER(Planung!BW42)="H",$C42/2,0)))))))</f>
        <v>0</v>
      </c>
      <c r="BX42" s="27">
        <f>IF($A42="",0,IF(Mitarbeiter!$G$40=FALSE,0,IF(AND(Mitarbeiter!$E$40&lt;&gt;"",BX$5+6&lt;Mitarbeiter!$E$40),0,IF(AND(Mitarbeiter!$F$40&lt;&gt;"",BX$5&gt;Mitarbeiter!$F$40),0,IF(Planung!BX42="",$C42,IF(ISNUMBER(Planung!BX42),Planung!BX42,IF(UPPER(Planung!BX42)="H",$C42/2,0)))))))</f>
        <v>0</v>
      </c>
      <c r="BY42" s="27">
        <f>IF($A42="",0,IF(Mitarbeiter!$G$40=FALSE,0,IF(AND(Mitarbeiter!$E$40&lt;&gt;"",BY$5+6&lt;Mitarbeiter!$E$40),0,IF(AND(Mitarbeiter!$F$40&lt;&gt;"",BY$5&gt;Mitarbeiter!$F$40),0,IF(Planung!BY42="",$C42,IF(ISNUMBER(Planung!BY42),Planung!BY42,IF(UPPER(Planung!BY42)="H",$C42/2,0)))))))</f>
        <v>0</v>
      </c>
      <c r="BZ42" s="27">
        <f>IF($A42="",0,IF(Mitarbeiter!$G$40=FALSE,0,IF(AND(Mitarbeiter!$E$40&lt;&gt;"",BZ$5+6&lt;Mitarbeiter!$E$40),0,IF(AND(Mitarbeiter!$F$40&lt;&gt;"",BZ$5&gt;Mitarbeiter!$F$40),0,IF(Planung!BZ42="",$C42,IF(ISNUMBER(Planung!BZ42),Planung!BZ42,IF(UPPER(Planung!BZ42)="H",$C42/2,0)))))))</f>
        <v>0</v>
      </c>
      <c r="CA42" s="27">
        <f>IF($A42="",0,IF(Mitarbeiter!$G$40=FALSE,0,IF(AND(Mitarbeiter!$E$40&lt;&gt;"",CA$5+6&lt;Mitarbeiter!$E$40),0,IF(AND(Mitarbeiter!$F$40&lt;&gt;"",CA$5&gt;Mitarbeiter!$F$40),0,IF(Planung!CA42="",$C42,IF(ISNUMBER(Planung!CA42),Planung!CA42,IF(UPPER(Planung!CA42)="H",$C42/2,0)))))))</f>
        <v>0</v>
      </c>
      <c r="CB42" s="27">
        <f>IF($A42="",0,IF(Mitarbeiter!$G$40=FALSE,0,IF(AND(Mitarbeiter!$E$40&lt;&gt;"",CB$5+6&lt;Mitarbeiter!$E$40),0,IF(AND(Mitarbeiter!$F$40&lt;&gt;"",CB$5&gt;Mitarbeiter!$F$40),0,IF(Planung!CB42="",$C42,IF(ISNUMBER(Planung!CB42),Planung!CB42,IF(UPPER(Planung!CB42)="H",$C42/2,0)))))))</f>
        <v>0</v>
      </c>
      <c r="CC42" s="27">
        <f>IF($A42="",0,IF(Mitarbeiter!$G$40=FALSE,0,IF(AND(Mitarbeiter!$E$40&lt;&gt;"",CC$5+6&lt;Mitarbeiter!$E$40),0,IF(AND(Mitarbeiter!$F$40&lt;&gt;"",CC$5&gt;Mitarbeiter!$F$40),0,IF(Planung!CC42="",$C42,IF(ISNUMBER(Planung!CC42),Planung!CC42,IF(UPPER(Planung!CC42)="H",$C42/2,0)))))))</f>
        <v>0</v>
      </c>
      <c r="CD42" s="27">
        <f>IF($A42="",0,IF(Mitarbeiter!$G$40=FALSE,0,IF(AND(Mitarbeiter!$E$40&lt;&gt;"",CD$5+6&lt;Mitarbeiter!$E$40),0,IF(AND(Mitarbeiter!$F$40&lt;&gt;"",CD$5&gt;Mitarbeiter!$F$40),0,IF(Planung!CD42="",$C42,IF(ISNUMBER(Planung!CD42),Planung!CD42,IF(UPPER(Planung!CD42)="H",$C42/2,0)))))))</f>
        <v>0</v>
      </c>
      <c r="CE42" s="27">
        <f>IF($A42="",0,IF(Mitarbeiter!$G$40=FALSE,0,IF(AND(Mitarbeiter!$E$40&lt;&gt;"",CE$5+6&lt;Mitarbeiter!$E$40),0,IF(AND(Mitarbeiter!$F$40&lt;&gt;"",CE$5&gt;Mitarbeiter!$F$40),0,IF(Planung!CE42="",$C42,IF(ISNUMBER(Planung!CE42),Planung!CE42,IF(UPPER(Planung!CE42)="H",$C42/2,0)))))))</f>
        <v>0</v>
      </c>
      <c r="CF42" s="27">
        <f>IF($A42="",0,IF(Mitarbeiter!$G$40=FALSE,0,IF(AND(Mitarbeiter!$E$40&lt;&gt;"",CF$5+6&lt;Mitarbeiter!$E$40),0,IF(AND(Mitarbeiter!$F$40&lt;&gt;"",CF$5&gt;Mitarbeiter!$F$40),0,IF(Planung!CF42="",$C42,IF(ISNUMBER(Planung!CF42),Planung!CF42,IF(UPPER(Planung!CF42)="H",$C42/2,0)))))))</f>
        <v>0</v>
      </c>
      <c r="CG42" s="27">
        <f>IF($A42="",0,IF(Mitarbeiter!$G$40=FALSE,0,IF(AND(Mitarbeiter!$E$40&lt;&gt;"",CG$5+6&lt;Mitarbeiter!$E$40),0,IF(AND(Mitarbeiter!$F$40&lt;&gt;"",CG$5&gt;Mitarbeiter!$F$40),0,IF(Planung!CG42="",$C42,IF(ISNUMBER(Planung!CG42),Planung!CG42,IF(UPPER(Planung!CG42)="H",$C42/2,0)))))))</f>
        <v>0</v>
      </c>
      <c r="CH42" s="27">
        <f>IF($A42="",0,IF(Mitarbeiter!$G$40=FALSE,0,IF(AND(Mitarbeiter!$E$40&lt;&gt;"",CH$5+6&lt;Mitarbeiter!$E$40),0,IF(AND(Mitarbeiter!$F$40&lt;&gt;"",CH$5&gt;Mitarbeiter!$F$40),0,IF(Planung!CH42="",$C42,IF(ISNUMBER(Planung!CH42),Planung!CH42,IF(UPPER(Planung!CH42)="H",$C42/2,0)))))))</f>
        <v>0</v>
      </c>
      <c r="CI42" s="27">
        <f>IF($A42="",0,IF(Mitarbeiter!$G$40=FALSE,0,IF(AND(Mitarbeiter!$E$40&lt;&gt;"",CI$5+6&lt;Mitarbeiter!$E$40),0,IF(AND(Mitarbeiter!$F$40&lt;&gt;"",CI$5&gt;Mitarbeiter!$F$40),0,IF(Planung!CI42="",$C42,IF(ISNUMBER(Planung!CI42),Planung!CI42,IF(UPPER(Planung!CI42)="H",$C42/2,0)))))))</f>
        <v>0</v>
      </c>
      <c r="CJ42" s="27">
        <f>IF($A42="",0,IF(Mitarbeiter!$G$40=FALSE,0,IF(AND(Mitarbeiter!$E$40&lt;&gt;"",CJ$5+6&lt;Mitarbeiter!$E$40),0,IF(AND(Mitarbeiter!$F$40&lt;&gt;"",CJ$5&gt;Mitarbeiter!$F$40),0,IF(Planung!CJ42="",$C42,IF(ISNUMBER(Planung!CJ42),Planung!CJ42,IF(UPPER(Planung!CJ42)="H",$C42/2,0)))))))</f>
        <v>0</v>
      </c>
      <c r="CK42" s="27">
        <f>IF($A42="",0,IF(Mitarbeiter!$G$40=FALSE,0,IF(AND(Mitarbeiter!$E$40&lt;&gt;"",CK$5+6&lt;Mitarbeiter!$E$40),0,IF(AND(Mitarbeiter!$F$40&lt;&gt;"",CK$5&gt;Mitarbeiter!$F$40),0,IF(Planung!CK42="",$C42,IF(ISNUMBER(Planung!CK42),Planung!CK42,IF(UPPER(Planung!CK42)="H",$C42/2,0)))))))</f>
        <v>0</v>
      </c>
      <c r="CL42" s="27">
        <f>IF($A42="",0,IF(Mitarbeiter!$G$40=FALSE,0,IF(AND(Mitarbeiter!$E$40&lt;&gt;"",CL$5+6&lt;Mitarbeiter!$E$40),0,IF(AND(Mitarbeiter!$F$40&lt;&gt;"",CL$5&gt;Mitarbeiter!$F$40),0,IF(Planung!CL42="",$C42,IF(ISNUMBER(Planung!CL42),Planung!CL42,IF(UPPER(Planung!CL42)="H",$C42/2,0)))))))</f>
        <v>0</v>
      </c>
      <c r="CM42" s="27">
        <f>IF($A42="",0,IF(Mitarbeiter!$G$40=FALSE,0,IF(AND(Mitarbeiter!$E$40&lt;&gt;"",CM$5+6&lt;Mitarbeiter!$E$40),0,IF(AND(Mitarbeiter!$F$40&lt;&gt;"",CM$5&gt;Mitarbeiter!$F$40),0,IF(Planung!CM42="",$C42,IF(ISNUMBER(Planung!CM42),Planung!CM42,IF(UPPER(Planung!CM42)="H",$C42/2,0)))))))</f>
        <v>0</v>
      </c>
      <c r="CN42" s="27">
        <f>IF($A42="",0,IF(Mitarbeiter!$G$40=FALSE,0,IF(AND(Mitarbeiter!$E$40&lt;&gt;"",CN$5+6&lt;Mitarbeiter!$E$40),0,IF(AND(Mitarbeiter!$F$40&lt;&gt;"",CN$5&gt;Mitarbeiter!$F$40),0,IF(Planung!CN42="",$C42,IF(ISNUMBER(Planung!CN42),Planung!CN42,IF(UPPER(Planung!CN42)="H",$C42/2,0)))))))</f>
        <v>0</v>
      </c>
      <c r="CO42" s="27">
        <f>IF($A42="",0,IF(Mitarbeiter!$G$40=FALSE,0,IF(AND(Mitarbeiter!$E$40&lt;&gt;"",CO$5+6&lt;Mitarbeiter!$E$40),0,IF(AND(Mitarbeiter!$F$40&lt;&gt;"",CO$5&gt;Mitarbeiter!$F$40),0,IF(Planung!CO42="",$C42,IF(ISNUMBER(Planung!CO42),Planung!CO42,IF(UPPER(Planung!CO42)="H",$C42/2,0)))))))</f>
        <v>0</v>
      </c>
      <c r="CP42" s="27">
        <f>IF($A42="",0,IF(Mitarbeiter!$G$40=FALSE,0,IF(AND(Mitarbeiter!$E$40&lt;&gt;"",CP$5+6&lt;Mitarbeiter!$E$40),0,IF(AND(Mitarbeiter!$F$40&lt;&gt;"",CP$5&gt;Mitarbeiter!$F$40),0,IF(Planung!CP42="",$C42,IF(ISNUMBER(Planung!CP42),Planung!CP42,IF(UPPER(Planung!CP42)="H",$C42/2,0)))))))</f>
        <v>0</v>
      </c>
      <c r="CQ42" s="27">
        <f>IF($A42="",0,IF(Mitarbeiter!$G$40=FALSE,0,IF(AND(Mitarbeiter!$E$40&lt;&gt;"",CQ$5+6&lt;Mitarbeiter!$E$40),0,IF(AND(Mitarbeiter!$F$40&lt;&gt;"",CQ$5&gt;Mitarbeiter!$F$40),0,IF(Planung!CQ42="",$C42,IF(ISNUMBER(Planung!CQ42),Planung!CQ42,IF(UPPER(Planung!CQ42)="H",$C42/2,0)))))))</f>
        <v>0</v>
      </c>
      <c r="CR42" s="27">
        <f>IF($A42="",0,IF(Mitarbeiter!$G$40=FALSE,0,IF(AND(Mitarbeiter!$E$40&lt;&gt;"",CR$5+6&lt;Mitarbeiter!$E$40),0,IF(AND(Mitarbeiter!$F$40&lt;&gt;"",CR$5&gt;Mitarbeiter!$F$40),0,IF(Planung!CR42="",$C42,IF(ISNUMBER(Planung!CR42),Planung!CR42,IF(UPPER(Planung!CR42)="H",$C42/2,0)))))))</f>
        <v>0</v>
      </c>
      <c r="CS42" s="27">
        <f>IF($A42="",0,IF(Mitarbeiter!$G$40=FALSE,0,IF(AND(Mitarbeiter!$E$40&lt;&gt;"",CS$5+6&lt;Mitarbeiter!$E$40),0,IF(AND(Mitarbeiter!$F$40&lt;&gt;"",CS$5&gt;Mitarbeiter!$F$40),0,IF(Planung!CS42="",$C42,IF(ISNUMBER(Planung!CS42),Planung!CS42,IF(UPPER(Planung!CS42)="H",$C42/2,0)))))))</f>
        <v>0</v>
      </c>
      <c r="CT42" s="27">
        <f>IF($A42="",0,IF(Mitarbeiter!$G$40=FALSE,0,IF(AND(Mitarbeiter!$E$40&lt;&gt;"",CT$5+6&lt;Mitarbeiter!$E$40),0,IF(AND(Mitarbeiter!$F$40&lt;&gt;"",CT$5&gt;Mitarbeiter!$F$40),0,IF(Planung!CT42="",$C42,IF(ISNUMBER(Planung!CT42),Planung!CT42,IF(UPPER(Planung!CT42)="H",$C42/2,0)))))))</f>
        <v>0</v>
      </c>
      <c r="CU42" s="27">
        <f>IF($A42="",0,IF(Mitarbeiter!$G$40=FALSE,0,IF(AND(Mitarbeiter!$E$40&lt;&gt;"",CU$5+6&lt;Mitarbeiter!$E$40),0,IF(AND(Mitarbeiter!$F$40&lt;&gt;"",CU$5&gt;Mitarbeiter!$F$40),0,IF(Planung!CU42="",$C42,IF(ISNUMBER(Planung!CU42),Planung!CU42,IF(UPPER(Planung!CU42)="H",$C42/2,0)))))))</f>
        <v>0</v>
      </c>
      <c r="CV42" s="27">
        <f>IF($A42="",0,IF(Mitarbeiter!$G$40=FALSE,0,IF(AND(Mitarbeiter!$E$40&lt;&gt;"",CV$5+6&lt;Mitarbeiter!$E$40),0,IF(AND(Mitarbeiter!$F$40&lt;&gt;"",CV$5&gt;Mitarbeiter!$F$40),0,IF(Planung!CV42="",$C42,IF(ISNUMBER(Planung!CV42),Planung!CV42,IF(UPPER(Planung!CV42)="H",$C42/2,0)))))))</f>
        <v>0</v>
      </c>
      <c r="CW42" s="27">
        <f>IF($A42="",0,IF(Mitarbeiter!$G$40=FALSE,0,IF(AND(Mitarbeiter!$E$40&lt;&gt;"",CW$5+6&lt;Mitarbeiter!$E$40),0,IF(AND(Mitarbeiter!$F$40&lt;&gt;"",CW$5&gt;Mitarbeiter!$F$40),0,IF(Planung!CW42="",$C42,IF(ISNUMBER(Planung!CW42),Planung!CW42,IF(UPPER(Planung!CW42)="H",$C42/2,0)))))))</f>
        <v>0</v>
      </c>
      <c r="CX42" s="27">
        <f>IF($A42="",0,IF(Mitarbeiter!$G$40=FALSE,0,IF(AND(Mitarbeiter!$E$40&lt;&gt;"",CX$5+6&lt;Mitarbeiter!$E$40),0,IF(AND(Mitarbeiter!$F$40&lt;&gt;"",CX$5&gt;Mitarbeiter!$F$40),0,IF(Planung!CX42="",$C42,IF(ISNUMBER(Planung!CX42),Planung!CX42,IF(UPPER(Planung!CX42)="H",$C42/2,0)))))))</f>
        <v>0</v>
      </c>
      <c r="CY42" s="27">
        <f>IF($A42="",0,IF(Mitarbeiter!$G$40=FALSE,0,IF(AND(Mitarbeiter!$E$40&lt;&gt;"",CY$5+6&lt;Mitarbeiter!$E$40),0,IF(AND(Mitarbeiter!$F$40&lt;&gt;"",CY$5&gt;Mitarbeiter!$F$40),0,IF(Planung!CY42="",$C42,IF(ISNUMBER(Planung!CY42),Planung!CY42,IF(UPPER(Planung!CY42)="H",$C42/2,0)))))))</f>
        <v>0</v>
      </c>
      <c r="CZ42" s="27">
        <f>IF($A42="",0,IF(Mitarbeiter!$G$40=FALSE,0,IF(AND(Mitarbeiter!$E$40&lt;&gt;"",CZ$5+6&lt;Mitarbeiter!$E$40),0,IF(AND(Mitarbeiter!$F$40&lt;&gt;"",CZ$5&gt;Mitarbeiter!$F$40),0,IF(Planung!CZ42="",$C42,IF(ISNUMBER(Planung!CZ42),Planung!CZ42,IF(UPPER(Planung!CZ42)="H",$C42/2,0)))))))</f>
        <v>0</v>
      </c>
      <c r="DA42" s="27">
        <f>IF($A42="",0,IF(Mitarbeiter!$G$40=FALSE,0,IF(AND(Mitarbeiter!$E$40&lt;&gt;"",DA$5+6&lt;Mitarbeiter!$E$40),0,IF(AND(Mitarbeiter!$F$40&lt;&gt;"",DA$5&gt;Mitarbeiter!$F$40),0,IF(Planung!DA42="",$C42,IF(ISNUMBER(Planung!DA42),Planung!DA42,IF(UPPER(Planung!DA42)="H",$C42/2,0)))))))</f>
        <v>0</v>
      </c>
      <c r="DB42" s="27">
        <f>IF($A42="",0,IF(Mitarbeiter!$G$40=FALSE,0,IF(AND(Mitarbeiter!$E$40&lt;&gt;"",DB$5+6&lt;Mitarbeiter!$E$40),0,IF(AND(Mitarbeiter!$F$40&lt;&gt;"",DB$5&gt;Mitarbeiter!$F$40),0,IF(Planung!DB42="",$C42,IF(ISNUMBER(Planung!DB42),Planung!DB42,IF(UPPER(Planung!DB42)="H",$C42/2,0)))))))</f>
        <v>0</v>
      </c>
      <c r="DC42" s="27">
        <f>IF($A42="",0,IF(Mitarbeiter!$G$40=FALSE,0,IF(AND(Mitarbeiter!$E$40&lt;&gt;"",DC$5+6&lt;Mitarbeiter!$E$40),0,IF(AND(Mitarbeiter!$F$40&lt;&gt;"",DC$5&gt;Mitarbeiter!$F$40),0,IF(Planung!DC42="",$C42,IF(ISNUMBER(Planung!DC42),Planung!DC42,IF(UPPER(Planung!DC42)="H",$C42/2,0)))))))</f>
        <v>0</v>
      </c>
      <c r="DD42" s="27">
        <f>IF($A42="",0,IF(Mitarbeiter!$G$40=FALSE,0,IF(AND(Mitarbeiter!$E$40&lt;&gt;"",DD$5+6&lt;Mitarbeiter!$E$40),0,IF(AND(Mitarbeiter!$F$40&lt;&gt;"",DD$5&gt;Mitarbeiter!$F$40),0,IF(Planung!DD42="",$C42,IF(ISNUMBER(Planung!DD42),Planung!DD42,IF(UPPER(Planung!DD42)="H",$C42/2,0)))))))</f>
        <v>0</v>
      </c>
      <c r="DE42" s="27">
        <f>IF($A42="",0,IF(Mitarbeiter!$G$40=FALSE,0,IF(AND(Mitarbeiter!$E$40&lt;&gt;"",DE$5+6&lt;Mitarbeiter!$E$40),0,IF(AND(Mitarbeiter!$F$40&lt;&gt;"",DE$5&gt;Mitarbeiter!$F$40),0,IF(Planung!DE42="",$C42,IF(ISNUMBER(Planung!DE42),Planung!DE42,IF(UPPER(Planung!DE42)="H",$C42/2,0)))))))</f>
        <v>0</v>
      </c>
      <c r="DF42" s="27">
        <f>IF($A42="",0,IF(Mitarbeiter!$G$40=FALSE,0,IF(AND(Mitarbeiter!$E$40&lt;&gt;"",DF$5+6&lt;Mitarbeiter!$E$40),0,IF(AND(Mitarbeiter!$F$40&lt;&gt;"",DF$5&gt;Mitarbeiter!$F$40),0,IF(Planung!DF42="",$C42,IF(ISNUMBER(Planung!DF42),Planung!DF42,IF(UPPER(Planung!DF42)="H",$C42/2,0)))))))</f>
        <v>0</v>
      </c>
      <c r="DG42" s="27">
        <f>IF($A42="",0,IF(Mitarbeiter!$G$40=FALSE,0,IF(AND(Mitarbeiter!$E$40&lt;&gt;"",DG$5+6&lt;Mitarbeiter!$E$40),0,IF(AND(Mitarbeiter!$F$40&lt;&gt;"",DG$5&gt;Mitarbeiter!$F$40),0,IF(Planung!DG42="",$C42,IF(ISNUMBER(Planung!DG42),Planung!DG42,IF(UPPER(Planung!DG42)="H",$C42/2,0)))))))</f>
        <v>0</v>
      </c>
      <c r="DH42" s="27">
        <f>IF($A42="",0,IF(Mitarbeiter!$G$40=FALSE,0,IF(AND(Mitarbeiter!$E$40&lt;&gt;"",DH$5+6&lt;Mitarbeiter!$E$40),0,IF(AND(Mitarbeiter!$F$40&lt;&gt;"",DH$5&gt;Mitarbeiter!$F$40),0,IF(Planung!DH42="",$C42,IF(ISNUMBER(Planung!DH42),Planung!DH42,IF(UPPER(Planung!DH42)="H",$C42/2,0)))))))</f>
        <v>0</v>
      </c>
      <c r="DI42" s="27">
        <f>IF($A42="",0,IF(Mitarbeiter!$G$40=FALSE,0,IF(AND(Mitarbeiter!$E$40&lt;&gt;"",DI$5+6&lt;Mitarbeiter!$E$40),0,IF(AND(Mitarbeiter!$F$40&lt;&gt;"",DI$5&gt;Mitarbeiter!$F$40),0,IF(Planung!DI42="",$C42,IF(ISNUMBER(Planung!DI42),Planung!DI42,IF(UPPER(Planung!DI42)="H",$C42/2,0)))))))</f>
        <v>0</v>
      </c>
      <c r="DJ42" s="27">
        <f>IF($A42="",0,IF(Mitarbeiter!$G$40=FALSE,0,IF(AND(Mitarbeiter!$E$40&lt;&gt;"",DJ$5+6&lt;Mitarbeiter!$E$40),0,IF(AND(Mitarbeiter!$F$40&lt;&gt;"",DJ$5&gt;Mitarbeiter!$F$40),0,IF(Planung!DJ42="",$C42,IF(ISNUMBER(Planung!DJ42),Planung!DJ42,IF(UPPER(Planung!DJ42)="H",$C42/2,0)))))))</f>
        <v>0</v>
      </c>
      <c r="DK42" s="27">
        <f>IF($A42="",0,IF(Mitarbeiter!$G$40=FALSE,0,IF(AND(Mitarbeiter!$E$40&lt;&gt;"",DK$5+6&lt;Mitarbeiter!$E$40),0,IF(AND(Mitarbeiter!$F$40&lt;&gt;"",DK$5&gt;Mitarbeiter!$F$40),0,IF(Planung!DK42="",$C42,IF(ISNUMBER(Planung!DK42),Planung!DK42,IF(UPPER(Planung!DK42)="H",$C42/2,0)))))))</f>
        <v>0</v>
      </c>
      <c r="DL42" s="27">
        <f>IF($A42="",0,IF(Mitarbeiter!$G$40=FALSE,0,IF(AND(Mitarbeiter!$E$40&lt;&gt;"",DL$5+6&lt;Mitarbeiter!$E$40),0,IF(AND(Mitarbeiter!$F$40&lt;&gt;"",DL$5&gt;Mitarbeiter!$F$40),0,IF(Planung!DL42="",$C42,IF(ISNUMBER(Planung!DL42),Planung!DL42,IF(UPPER(Planung!DL42)="H",$C42/2,0)))))))</f>
        <v>0</v>
      </c>
      <c r="DM42" s="27">
        <f>IF($A42="",0,IF(Mitarbeiter!$G$40=FALSE,0,IF(AND(Mitarbeiter!$E$40&lt;&gt;"",DM$5+6&lt;Mitarbeiter!$E$40),0,IF(AND(Mitarbeiter!$F$40&lt;&gt;"",DM$5&gt;Mitarbeiter!$F$40),0,IF(Planung!DM42="",$C42,IF(ISNUMBER(Planung!DM42),Planung!DM42,IF(UPPER(Planung!DM42)="H",$C42/2,0)))))))</f>
        <v>0</v>
      </c>
      <c r="DN42" s="27">
        <f>IF($A42="",0,IF(Mitarbeiter!$G$40=FALSE,0,IF(AND(Mitarbeiter!$E$40&lt;&gt;"",DN$5+6&lt;Mitarbeiter!$E$40),0,IF(AND(Mitarbeiter!$F$40&lt;&gt;"",DN$5&gt;Mitarbeiter!$F$40),0,IF(Planung!DN42="",$C42,IF(ISNUMBER(Planung!DN42),Planung!DN42,IF(UPPER(Planung!DN42)="H",$C42/2,0)))))))</f>
        <v>0</v>
      </c>
      <c r="DO42" s="27">
        <f>IF($A42="",0,IF(Mitarbeiter!$G$40=FALSE,0,IF(AND(Mitarbeiter!$E$40&lt;&gt;"",DO$5+6&lt;Mitarbeiter!$E$40),0,IF(AND(Mitarbeiter!$F$40&lt;&gt;"",DO$5&gt;Mitarbeiter!$F$40),0,IF(Planung!DO42="",$C42,IF(ISNUMBER(Planung!DO42),Planung!DO42,IF(UPPER(Planung!DO42)="H",$C42/2,0)))))))</f>
        <v>0</v>
      </c>
      <c r="DP42" s="27">
        <f>IF($A42="",0,IF(Mitarbeiter!$G$40=FALSE,0,IF(AND(Mitarbeiter!$E$40&lt;&gt;"",DP$5+6&lt;Mitarbeiter!$E$40),0,IF(AND(Mitarbeiter!$F$40&lt;&gt;"",DP$5&gt;Mitarbeiter!$F$40),0,IF(Planung!DP42="",$C42,IF(ISNUMBER(Planung!DP42),Planung!DP42,IF(UPPER(Planung!DP42)="H",$C42/2,0)))))))</f>
        <v>0</v>
      </c>
      <c r="DQ42" s="27">
        <f>IF($A42="",0,IF(Mitarbeiter!$G$40=FALSE,0,IF(AND(Mitarbeiter!$E$40&lt;&gt;"",DQ$5+6&lt;Mitarbeiter!$E$40),0,IF(AND(Mitarbeiter!$F$40&lt;&gt;"",DQ$5&gt;Mitarbeiter!$F$40),0,IF(Planung!DQ42="",$C42,IF(ISNUMBER(Planung!DQ42),Planung!DQ42,IF(UPPER(Planung!DQ42)="H",$C42/2,0)))))))</f>
        <v>0</v>
      </c>
      <c r="DR42" s="27">
        <f>IF($A42="",0,IF(Mitarbeiter!$G$40=FALSE,0,IF(AND(Mitarbeiter!$E$40&lt;&gt;"",DR$5+6&lt;Mitarbeiter!$E$40),0,IF(AND(Mitarbeiter!$F$40&lt;&gt;"",DR$5&gt;Mitarbeiter!$F$40),0,IF(Planung!DR42="",$C42,IF(ISNUMBER(Planung!DR42),Planung!DR42,IF(UPPER(Planung!DR42)="H",$C42/2,0)))))))</f>
        <v>0</v>
      </c>
      <c r="DS42" s="27">
        <f>IF($A42="",0,IF(Mitarbeiter!$G$40=FALSE,0,IF(AND(Mitarbeiter!$E$40&lt;&gt;"",DS$5+6&lt;Mitarbeiter!$E$40),0,IF(AND(Mitarbeiter!$F$40&lt;&gt;"",DS$5&gt;Mitarbeiter!$F$40),0,IF(Planung!DS42="",$C42,IF(ISNUMBER(Planung!DS42),Planung!DS42,IF(UPPER(Planung!DS42)="H",$C42/2,0)))))))</f>
        <v>0</v>
      </c>
      <c r="DT42" s="27">
        <f>IF($A42="",0,IF(Mitarbeiter!$G$40=FALSE,0,IF(AND(Mitarbeiter!$E$40&lt;&gt;"",DT$5+6&lt;Mitarbeiter!$E$40),0,IF(AND(Mitarbeiter!$F$40&lt;&gt;"",DT$5&gt;Mitarbeiter!$F$40),0,IF(Planung!DT42="",$C42,IF(ISNUMBER(Planung!DT42),Planung!DT42,IF(UPPER(Planung!DT42)="H",$C42/2,0)))))))</f>
        <v>0</v>
      </c>
      <c r="DU42" s="27">
        <f>IF($A42="",0,IF(Mitarbeiter!$G$40=FALSE,0,IF(AND(Mitarbeiter!$E$40&lt;&gt;"",DU$5+6&lt;Mitarbeiter!$E$40),0,IF(AND(Mitarbeiter!$F$40&lt;&gt;"",DU$5&gt;Mitarbeiter!$F$40),0,IF(Planung!DU42="",$C42,IF(ISNUMBER(Planung!DU42),Planung!DU42,IF(UPPER(Planung!DU42)="H",$C42/2,0)))))))</f>
        <v>0</v>
      </c>
      <c r="DV42" s="27">
        <f>IF($A42="",0,IF(Mitarbeiter!$G$40=FALSE,0,IF(AND(Mitarbeiter!$E$40&lt;&gt;"",DV$5+6&lt;Mitarbeiter!$E$40),0,IF(AND(Mitarbeiter!$F$40&lt;&gt;"",DV$5&gt;Mitarbeiter!$F$40),0,IF(Planung!DV42="",$C42,IF(ISNUMBER(Planung!DV42),Planung!DV42,IF(UPPER(Planung!DV42)="H",$C42/2,0)))))))</f>
        <v>0</v>
      </c>
      <c r="DW42" s="27">
        <f>IF($A42="",0,IF(Mitarbeiter!$G$40=FALSE,0,IF(AND(Mitarbeiter!$E$40&lt;&gt;"",DW$5+6&lt;Mitarbeiter!$E$40),0,IF(AND(Mitarbeiter!$F$40&lt;&gt;"",DW$5&gt;Mitarbeiter!$F$40),0,IF(Planung!DW42="",$C42,IF(ISNUMBER(Planung!DW42),Planung!DW42,IF(UPPER(Planung!DW42)="H",$C42/2,0)))))))</f>
        <v>0</v>
      </c>
      <c r="DX42" s="27">
        <f>IF($A42="",0,IF(Mitarbeiter!$G$40=FALSE,0,IF(AND(Mitarbeiter!$E$40&lt;&gt;"",DX$5+6&lt;Mitarbeiter!$E$40),0,IF(AND(Mitarbeiter!$F$40&lt;&gt;"",DX$5&gt;Mitarbeiter!$F$40),0,IF(Planung!DX42="",$C42,IF(ISNUMBER(Planung!DX42),Planung!DX42,IF(UPPER(Planung!DX42)="H",$C42/2,0)))))))</f>
        <v>0</v>
      </c>
      <c r="DY42" s="27">
        <f>IF($A42="",0,IF(Mitarbeiter!$G$40=FALSE,0,IF(AND(Mitarbeiter!$E$40&lt;&gt;"",DY$5+6&lt;Mitarbeiter!$E$40),0,IF(AND(Mitarbeiter!$F$40&lt;&gt;"",DY$5&gt;Mitarbeiter!$F$40),0,IF(Planung!DY42="",$C42,IF(ISNUMBER(Planung!DY42),Planung!DY42,IF(UPPER(Planung!DY42)="H",$C42/2,0)))))))</f>
        <v>0</v>
      </c>
      <c r="DZ42" s="27">
        <f>IF($A42="",0,IF(Mitarbeiter!$G$40=FALSE,0,IF(AND(Mitarbeiter!$E$40&lt;&gt;"",DZ$5+6&lt;Mitarbeiter!$E$40),0,IF(AND(Mitarbeiter!$F$40&lt;&gt;"",DZ$5&gt;Mitarbeiter!$F$40),0,IF(Planung!DZ42="",$C42,IF(ISNUMBER(Planung!DZ42),Planung!DZ42,IF(UPPER(Planung!DZ42)="H",$C42/2,0)))))))</f>
        <v>0</v>
      </c>
      <c r="EA42" s="27">
        <f>IF($A42="",0,IF(Mitarbeiter!$G$40=FALSE,0,IF(AND(Mitarbeiter!$E$40&lt;&gt;"",EA$5+6&lt;Mitarbeiter!$E$40),0,IF(AND(Mitarbeiter!$F$40&lt;&gt;"",EA$5&gt;Mitarbeiter!$F$40),0,IF(Planung!EA42="",$C42,IF(ISNUMBER(Planung!EA42),Planung!EA42,IF(UPPER(Planung!EA42)="H",$C42/2,0)))))))</f>
        <v>0</v>
      </c>
      <c r="EB42" s="27">
        <f>IF($A42="",0,IF(Mitarbeiter!$G$40=FALSE,0,IF(AND(Mitarbeiter!$E$40&lt;&gt;"",EB$5+6&lt;Mitarbeiter!$E$40),0,IF(AND(Mitarbeiter!$F$40&lt;&gt;"",EB$5&gt;Mitarbeiter!$F$40),0,IF(Planung!EB42="",$C42,IF(ISNUMBER(Planung!EB42),Planung!EB42,IF(UPPER(Planung!EB42)="H",$C42/2,0)))))))</f>
        <v>0</v>
      </c>
      <c r="EC42" s="27">
        <f>IF($A42="",0,IF(Mitarbeiter!$G$40=FALSE,0,IF(AND(Mitarbeiter!$E$40&lt;&gt;"",EC$5+6&lt;Mitarbeiter!$E$40),0,IF(AND(Mitarbeiter!$F$40&lt;&gt;"",EC$5&gt;Mitarbeiter!$F$40),0,IF(Planung!EC42="",$C42,IF(ISNUMBER(Planung!EC42),Planung!EC42,IF(UPPER(Planung!EC42)="H",$C42/2,0)))))))</f>
        <v>0</v>
      </c>
      <c r="ED42" s="27">
        <f>IF($A42="",0,IF(Mitarbeiter!$G$40=FALSE,0,IF(AND(Mitarbeiter!$E$40&lt;&gt;"",ED$5+6&lt;Mitarbeiter!$E$40),0,IF(AND(Mitarbeiter!$F$40&lt;&gt;"",ED$5&gt;Mitarbeiter!$F$40),0,IF(Planung!ED42="",$C42,IF(ISNUMBER(Planung!ED42),Planung!ED42,IF(UPPER(Planung!ED42)="H",$C42/2,0)))))))</f>
        <v>0</v>
      </c>
      <c r="EE42" s="27">
        <f>IF($A42="",0,IF(Mitarbeiter!$G$40=FALSE,0,IF(AND(Mitarbeiter!$E$40&lt;&gt;"",EE$5+6&lt;Mitarbeiter!$E$40),0,IF(AND(Mitarbeiter!$F$40&lt;&gt;"",EE$5&gt;Mitarbeiter!$F$40),0,IF(Planung!EE42="",$C42,IF(ISNUMBER(Planung!EE42),Planung!EE42,IF(UPPER(Planung!EE42)="H",$C42/2,0)))))))</f>
        <v>0</v>
      </c>
      <c r="EF42" s="27">
        <f>IF($A42="",0,IF(Mitarbeiter!$G$40=FALSE,0,IF(AND(Mitarbeiter!$E$40&lt;&gt;"",EF$5+6&lt;Mitarbeiter!$E$40),0,IF(AND(Mitarbeiter!$F$40&lt;&gt;"",EF$5&gt;Mitarbeiter!$F$40),0,IF(Planung!EF42="",$C42,IF(ISNUMBER(Planung!EF42),Planung!EF42,IF(UPPER(Planung!EF42)="H",$C42/2,0)))))))</f>
        <v>0</v>
      </c>
      <c r="EG42" s="27">
        <f>IF($A42="",0,IF(Mitarbeiter!$G$40=FALSE,0,IF(AND(Mitarbeiter!$E$40&lt;&gt;"",EG$5+6&lt;Mitarbeiter!$E$40),0,IF(AND(Mitarbeiter!$F$40&lt;&gt;"",EG$5&gt;Mitarbeiter!$F$40),0,IF(Planung!EG42="",$C42,IF(ISNUMBER(Planung!EG42),Planung!EG42,IF(UPPER(Planung!EG42)="H",$C42/2,0)))))))</f>
        <v>0</v>
      </c>
      <c r="EH42" s="27">
        <f>IF($A42="",0,IF(Mitarbeiter!$G$40=FALSE,0,IF(AND(Mitarbeiter!$E$40&lt;&gt;"",EH$5+6&lt;Mitarbeiter!$E$40),0,IF(AND(Mitarbeiter!$F$40&lt;&gt;"",EH$5&gt;Mitarbeiter!$F$40),0,IF(Planung!EH42="",$C42,IF(ISNUMBER(Planung!EH42),Planung!EH42,IF(UPPER(Planung!EH42)="H",$C42/2,0)))))))</f>
        <v>0</v>
      </c>
      <c r="EI42" s="27">
        <f>IF($A42="",0,IF(Mitarbeiter!$G$40=FALSE,0,IF(AND(Mitarbeiter!$E$40&lt;&gt;"",EI$5+6&lt;Mitarbeiter!$E$40),0,IF(AND(Mitarbeiter!$F$40&lt;&gt;"",EI$5&gt;Mitarbeiter!$F$40),0,IF(Planung!EI42="",$C42,IF(ISNUMBER(Planung!EI42),Planung!EI42,IF(UPPER(Planung!EI42)="H",$C42/2,0)))))))</f>
        <v>0</v>
      </c>
      <c r="EJ42" s="27">
        <f>IF($A42="",0,IF(Mitarbeiter!$G$40=FALSE,0,IF(AND(Mitarbeiter!$E$40&lt;&gt;"",EJ$5+6&lt;Mitarbeiter!$E$40),0,IF(AND(Mitarbeiter!$F$40&lt;&gt;"",EJ$5&gt;Mitarbeiter!$F$40),0,IF(Planung!EJ42="",$C42,IF(ISNUMBER(Planung!EJ42),Planung!EJ42,IF(UPPER(Planung!EJ42)="H",$C42/2,0)))))))</f>
        <v>0</v>
      </c>
      <c r="EK42" s="27">
        <f>IF($A42="",0,IF(Mitarbeiter!$G$40=FALSE,0,IF(AND(Mitarbeiter!$E$40&lt;&gt;"",EK$5+6&lt;Mitarbeiter!$E$40),0,IF(AND(Mitarbeiter!$F$40&lt;&gt;"",EK$5&gt;Mitarbeiter!$F$40),0,IF(Planung!EK42="",$C42,IF(ISNUMBER(Planung!EK42),Planung!EK42,IF(UPPER(Planung!EK42)="H",$C42/2,0)))))))</f>
        <v>0</v>
      </c>
      <c r="EL42" s="27">
        <f>IF($A42="",0,IF(Mitarbeiter!$G$40=FALSE,0,IF(AND(Mitarbeiter!$E$40&lt;&gt;"",EL$5+6&lt;Mitarbeiter!$E$40),0,IF(AND(Mitarbeiter!$F$40&lt;&gt;"",EL$5&gt;Mitarbeiter!$F$40),0,IF(Planung!EL42="",$C42,IF(ISNUMBER(Planung!EL42),Planung!EL42,IF(UPPER(Planung!EL42)="H",$C42/2,0)))))))</f>
        <v>0</v>
      </c>
      <c r="EM42" s="27">
        <f>IF($A42="",0,IF(Mitarbeiter!$G$40=FALSE,0,IF(AND(Mitarbeiter!$E$40&lt;&gt;"",EM$5+6&lt;Mitarbeiter!$E$40),0,IF(AND(Mitarbeiter!$F$40&lt;&gt;"",EM$5&gt;Mitarbeiter!$F$40),0,IF(Planung!EM42="",$C42,IF(ISNUMBER(Planung!EM42),Planung!EM42,IF(UPPER(Planung!EM42)="H",$C42/2,0)))))))</f>
        <v>0</v>
      </c>
      <c r="EN42" s="27">
        <f>IF($A42="",0,IF(Mitarbeiter!$G$40=FALSE,0,IF(AND(Mitarbeiter!$E$40&lt;&gt;"",EN$5+6&lt;Mitarbeiter!$E$40),0,IF(AND(Mitarbeiter!$F$40&lt;&gt;"",EN$5&gt;Mitarbeiter!$F$40),0,IF(Planung!EN42="",$C42,IF(ISNUMBER(Planung!EN42),Planung!EN42,IF(UPPER(Planung!EN42)="H",$C42/2,0)))))))</f>
        <v>0</v>
      </c>
      <c r="EO42" s="27">
        <f>IF($A42="",0,IF(Mitarbeiter!$G$40=FALSE,0,IF(AND(Mitarbeiter!$E$40&lt;&gt;"",EO$5+6&lt;Mitarbeiter!$E$40),0,IF(AND(Mitarbeiter!$F$40&lt;&gt;"",EO$5&gt;Mitarbeiter!$F$40),0,IF(Planung!EO42="",$C42,IF(ISNUMBER(Planung!EO42),Planung!EO42,IF(UPPER(Planung!EO42)="H",$C42/2,0)))))))</f>
        <v>0</v>
      </c>
      <c r="EP42" s="27">
        <f>IF($A42="",0,IF(Mitarbeiter!$G$40=FALSE,0,IF(AND(Mitarbeiter!$E$40&lt;&gt;"",EP$5+6&lt;Mitarbeiter!$E$40),0,IF(AND(Mitarbeiter!$F$40&lt;&gt;"",EP$5&gt;Mitarbeiter!$F$40),0,IF(Planung!EP42="",$C42,IF(ISNUMBER(Planung!EP42),Planung!EP42,IF(UPPER(Planung!EP42)="H",$C42/2,0)))))))</f>
        <v>0</v>
      </c>
      <c r="EQ42" s="27">
        <f>IF($A42="",0,IF(Mitarbeiter!$G$40=FALSE,0,IF(AND(Mitarbeiter!$E$40&lt;&gt;"",EQ$5+6&lt;Mitarbeiter!$E$40),0,IF(AND(Mitarbeiter!$F$40&lt;&gt;"",EQ$5&gt;Mitarbeiter!$F$40),0,IF(Planung!EQ42="",$C42,IF(ISNUMBER(Planung!EQ42),Planung!EQ42,IF(UPPER(Planung!EQ42)="H",$C42/2,0)))))))</f>
        <v>0</v>
      </c>
      <c r="ER42" s="27">
        <f>IF($A42="",0,IF(Mitarbeiter!$G$40=FALSE,0,IF(AND(Mitarbeiter!$E$40&lt;&gt;"",ER$5+6&lt;Mitarbeiter!$E$40),0,IF(AND(Mitarbeiter!$F$40&lt;&gt;"",ER$5&gt;Mitarbeiter!$F$40),0,IF(Planung!ER42="",$C42,IF(ISNUMBER(Planung!ER42),Planung!ER42,IF(UPPER(Planung!ER42)="H",$C42/2,0)))))))</f>
        <v>0</v>
      </c>
      <c r="ES42" s="27">
        <f>IF($A42="",0,IF(Mitarbeiter!$G$40=FALSE,0,IF(AND(Mitarbeiter!$E$40&lt;&gt;"",ES$5+6&lt;Mitarbeiter!$E$40),0,IF(AND(Mitarbeiter!$F$40&lt;&gt;"",ES$5&gt;Mitarbeiter!$F$40),0,IF(Planung!ES42="",$C42,IF(ISNUMBER(Planung!ES42),Planung!ES42,IF(UPPER(Planung!ES42)="H",$C42/2,0)))))))</f>
        <v>0</v>
      </c>
      <c r="ET42" s="27">
        <f>IF($A42="",0,IF(Mitarbeiter!$G$40=FALSE,0,IF(AND(Mitarbeiter!$E$40&lt;&gt;"",ET$5+6&lt;Mitarbeiter!$E$40),0,IF(AND(Mitarbeiter!$F$40&lt;&gt;"",ET$5&gt;Mitarbeiter!$F$40),0,IF(Planung!ET42="",$C42,IF(ISNUMBER(Planung!ET42),Planung!ET42,IF(UPPER(Planung!ET42)="H",$C42/2,0)))))))</f>
        <v>0</v>
      </c>
      <c r="EU42" s="27">
        <f>IF($A42="",0,IF(Mitarbeiter!$G$40=FALSE,0,IF(AND(Mitarbeiter!$E$40&lt;&gt;"",EU$5+6&lt;Mitarbeiter!$E$40),0,IF(AND(Mitarbeiter!$F$40&lt;&gt;"",EU$5&gt;Mitarbeiter!$F$40),0,IF(Planung!EU42="",$C42,IF(ISNUMBER(Planung!EU42),Planung!EU42,IF(UPPER(Planung!EU42)="H",$C42/2,0)))))))</f>
        <v>0</v>
      </c>
      <c r="EV42" s="27">
        <f>IF($A42="",0,IF(Mitarbeiter!$G$40=FALSE,0,IF(AND(Mitarbeiter!$E$40&lt;&gt;"",EV$5+6&lt;Mitarbeiter!$E$40),0,IF(AND(Mitarbeiter!$F$40&lt;&gt;"",EV$5&gt;Mitarbeiter!$F$40),0,IF(Planung!EV42="",$C42,IF(ISNUMBER(Planung!EV42),Planung!EV42,IF(UPPER(Planung!EV42)="H",$C42/2,0)))))))</f>
        <v>0</v>
      </c>
      <c r="EW42" s="27">
        <f>IF($A42="",0,IF(Mitarbeiter!$G$40=FALSE,0,IF(AND(Mitarbeiter!$E$40&lt;&gt;"",EW$5+6&lt;Mitarbeiter!$E$40),0,IF(AND(Mitarbeiter!$F$40&lt;&gt;"",EW$5&gt;Mitarbeiter!$F$40),0,IF(Planung!EW42="",$C42,IF(ISNUMBER(Planung!EW42),Planung!EW42,IF(UPPER(Planung!EW42)="H",$C42/2,0)))))))</f>
        <v>0</v>
      </c>
      <c r="EX42" s="27">
        <f>IF($A42="",0,IF(Mitarbeiter!$G$40=FALSE,0,IF(AND(Mitarbeiter!$E$40&lt;&gt;"",EX$5+6&lt;Mitarbeiter!$E$40),0,IF(AND(Mitarbeiter!$F$40&lt;&gt;"",EX$5&gt;Mitarbeiter!$F$40),0,IF(Planung!EX42="",$C42,IF(ISNUMBER(Planung!EX42),Planung!EX42,IF(UPPER(Planung!EX42)="H",$C42/2,0)))))))</f>
        <v>0</v>
      </c>
      <c r="EY42" s="27">
        <f>IF($A42="",0,IF(Mitarbeiter!$G$40=FALSE,0,IF(AND(Mitarbeiter!$E$40&lt;&gt;"",EY$5+6&lt;Mitarbeiter!$E$40),0,IF(AND(Mitarbeiter!$F$40&lt;&gt;"",EY$5&gt;Mitarbeiter!$F$40),0,IF(Planung!EY42="",$C42,IF(ISNUMBER(Planung!EY42),Planung!EY42,IF(UPPER(Planung!EY42)="H",$C42/2,0)))))))</f>
        <v>0</v>
      </c>
      <c r="EZ42" s="27">
        <f>IF($A42="",0,IF(Mitarbeiter!$G$40=FALSE,0,IF(AND(Mitarbeiter!$E$40&lt;&gt;"",EZ$5+6&lt;Mitarbeiter!$E$40),0,IF(AND(Mitarbeiter!$F$40&lt;&gt;"",EZ$5&gt;Mitarbeiter!$F$40),0,IF(Planung!EZ42="",$C42,IF(ISNUMBER(Planung!EZ42),Planung!EZ42,IF(UPPER(Planung!EZ42)="H",$C42/2,0)))))))</f>
        <v>0</v>
      </c>
      <c r="FA42" s="27">
        <f>IF($A42="",0,IF(Mitarbeiter!$G$40=FALSE,0,IF(AND(Mitarbeiter!$E$40&lt;&gt;"",FA$5+6&lt;Mitarbeiter!$E$40),0,IF(AND(Mitarbeiter!$F$40&lt;&gt;"",FA$5&gt;Mitarbeiter!$F$40),0,IF(Planung!FA42="",$C42,IF(ISNUMBER(Planung!FA42),Planung!FA42,IF(UPPER(Planung!FA42)="H",$C42/2,0)))))))</f>
        <v>0</v>
      </c>
      <c r="FB42" s="27">
        <f>IF($A42="",0,IF(Mitarbeiter!$G$40=FALSE,0,IF(AND(Mitarbeiter!$E$40&lt;&gt;"",FB$5+6&lt;Mitarbeiter!$E$40),0,IF(AND(Mitarbeiter!$F$40&lt;&gt;"",FB$5&gt;Mitarbeiter!$F$40),0,IF(Planung!FB42="",$C42,IF(ISNUMBER(Planung!FB42),Planung!FB42,IF(UPPER(Planung!FB42)="H",$C42/2,0)))))))</f>
        <v>0</v>
      </c>
      <c r="FC42" s="27">
        <f>IF($A42="",0,IF(Mitarbeiter!$G$40=FALSE,0,IF(AND(Mitarbeiter!$E$40&lt;&gt;"",FC$5+6&lt;Mitarbeiter!$E$40),0,IF(AND(Mitarbeiter!$F$40&lt;&gt;"",FC$5&gt;Mitarbeiter!$F$40),0,IF(Planung!FC42="",$C42,IF(ISNUMBER(Planung!FC42),Planung!FC42,IF(UPPER(Planung!FC42)="H",$C42/2,0)))))))</f>
        <v>0</v>
      </c>
      <c r="FD42" s="27">
        <f>IF($A42="",0,IF(Mitarbeiter!$G$40=FALSE,0,IF(AND(Mitarbeiter!$E$40&lt;&gt;"",FD$5+6&lt;Mitarbeiter!$E$40),0,IF(AND(Mitarbeiter!$F$40&lt;&gt;"",FD$5&gt;Mitarbeiter!$F$40),0,IF(Planung!FD42="",$C42,IF(ISNUMBER(Planung!FD42),Planung!FD42,IF(UPPER(Planung!FD42)="H",$C42/2,0)))))))</f>
        <v>0</v>
      </c>
      <c r="FE42" s="27">
        <f>IF($A42="",0,IF(Mitarbeiter!$G$40=FALSE,0,IF(AND(Mitarbeiter!$E$40&lt;&gt;"",FE$5+6&lt;Mitarbeiter!$E$40),0,IF(AND(Mitarbeiter!$F$40&lt;&gt;"",FE$5&gt;Mitarbeiter!$F$40),0,IF(Planung!FE42="",$C42,IF(ISNUMBER(Planung!FE42),Planung!FE42,IF(UPPER(Planung!FE42)="H",$C42/2,0)))))))</f>
        <v>0</v>
      </c>
      <c r="FF42" s="27">
        <f>IF($A42="",0,IF(Mitarbeiter!$G$40=FALSE,0,IF(AND(Mitarbeiter!$E$40&lt;&gt;"",FF$5+6&lt;Mitarbeiter!$E$40),0,IF(AND(Mitarbeiter!$F$40&lt;&gt;"",FF$5&gt;Mitarbeiter!$F$40),0,IF(Planung!FF42="",$C42,IF(ISNUMBER(Planung!FF42),Planung!FF42,IF(UPPER(Planung!FF42)="H",$C42/2,0)))))))</f>
        <v>0</v>
      </c>
      <c r="FG42" s="27">
        <f>IF($A42="",0,IF(Mitarbeiter!$G$40=FALSE,0,IF(AND(Mitarbeiter!$E$40&lt;&gt;"",FG$5+6&lt;Mitarbeiter!$E$40),0,IF(AND(Mitarbeiter!$F$40&lt;&gt;"",FG$5&gt;Mitarbeiter!$F$40),0,IF(Planung!FG42="",$C42,IF(ISNUMBER(Planung!FG42),Planung!FG42,IF(UPPER(Planung!FG42)="H",$C42/2,0)))))))</f>
        <v>0</v>
      </c>
      <c r="FH42" s="27">
        <f>IF($A42="",0,IF(Mitarbeiter!$G$40=FALSE,0,IF(AND(Mitarbeiter!$E$40&lt;&gt;"",FH$5+6&lt;Mitarbeiter!$E$40),0,IF(AND(Mitarbeiter!$F$40&lt;&gt;"",FH$5&gt;Mitarbeiter!$F$40),0,IF(Planung!FH42="",$C42,IF(ISNUMBER(Planung!FH42),Planung!FH42,IF(UPPER(Planung!FH42)="H",$C42/2,0)))))))</f>
        <v>0</v>
      </c>
      <c r="FI42" s="27">
        <f>IF($A42="",0,IF(Mitarbeiter!$G$40=FALSE,0,IF(AND(Mitarbeiter!$E$40&lt;&gt;"",FI$5+6&lt;Mitarbeiter!$E$40),0,IF(AND(Mitarbeiter!$F$40&lt;&gt;"",FI$5&gt;Mitarbeiter!$F$40),0,IF(Planung!FI42="",$C42,IF(ISNUMBER(Planung!FI42),Planung!FI42,IF(UPPER(Planung!FI42)="H",$C42/2,0)))))))</f>
        <v>0</v>
      </c>
      <c r="FJ42" s="27">
        <f>IF($A42="",0,IF(Mitarbeiter!$G$40=FALSE,0,IF(AND(Mitarbeiter!$E$40&lt;&gt;"",FJ$5+6&lt;Mitarbeiter!$E$40),0,IF(AND(Mitarbeiter!$F$40&lt;&gt;"",FJ$5&gt;Mitarbeiter!$F$40),0,IF(Planung!FJ42="",$C42,IF(ISNUMBER(Planung!FJ42),Planung!FJ42,IF(UPPER(Planung!FJ42)="H",$C42/2,0)))))))</f>
        <v>0</v>
      </c>
      <c r="FK42" s="27">
        <f>IF($A42="",0,IF(Mitarbeiter!$G$40=FALSE,0,IF(AND(Mitarbeiter!$E$40&lt;&gt;"",FK$5+6&lt;Mitarbeiter!$E$40),0,IF(AND(Mitarbeiter!$F$40&lt;&gt;"",FK$5&gt;Mitarbeiter!$F$40),0,IF(Planung!FK42="",$C42,IF(ISNUMBER(Planung!FK42),Planung!FK42,IF(UPPER(Planung!FK42)="H",$C42/2,0)))))))</f>
        <v>0</v>
      </c>
      <c r="FL42" s="27">
        <f>IF($A42="",0,IF(Mitarbeiter!$G$40=FALSE,0,IF(AND(Mitarbeiter!$E$40&lt;&gt;"",FL$5+6&lt;Mitarbeiter!$E$40),0,IF(AND(Mitarbeiter!$F$40&lt;&gt;"",FL$5&gt;Mitarbeiter!$F$40),0,IF(Planung!FL42="",$C42,IF(ISNUMBER(Planung!FL42),Planung!FL42,IF(UPPER(Planung!FL42)="H",$C42/2,0)))))))</f>
        <v>0</v>
      </c>
      <c r="FM42" s="27">
        <f>IF($A42="",0,IF(Mitarbeiter!$G$40=FALSE,0,IF(AND(Mitarbeiter!$E$40&lt;&gt;"",FM$5+6&lt;Mitarbeiter!$E$40),0,IF(AND(Mitarbeiter!$F$40&lt;&gt;"",FM$5&gt;Mitarbeiter!$F$40),0,IF(Planung!FM42="",$C42,IF(ISNUMBER(Planung!FM42),Planung!FM42,IF(UPPER(Planung!FM42)="H",$C42/2,0)))))))</f>
        <v>0</v>
      </c>
      <c r="FN42" s="27">
        <f>IF($A42="",0,IF(Mitarbeiter!$G$40=FALSE,0,IF(AND(Mitarbeiter!$E$40&lt;&gt;"",FN$5+6&lt;Mitarbeiter!$E$40),0,IF(AND(Mitarbeiter!$F$40&lt;&gt;"",FN$5&gt;Mitarbeiter!$F$40),0,IF(Planung!FN42="",$C42,IF(ISNUMBER(Planung!FN42),Planung!FN42,IF(UPPER(Planung!FN42)="H",$C42/2,0)))))))</f>
        <v>0</v>
      </c>
      <c r="FO42" s="27">
        <f>IF($A42="",0,IF(Mitarbeiter!$G$40=FALSE,0,IF(AND(Mitarbeiter!$E$40&lt;&gt;"",FO$5+6&lt;Mitarbeiter!$E$40),0,IF(AND(Mitarbeiter!$F$40&lt;&gt;"",FO$5&gt;Mitarbeiter!$F$40),0,IF(Planung!FO42="",$C42,IF(ISNUMBER(Planung!FO42),Planung!FO42,IF(UPPER(Planung!FO42)="H",$C42/2,0)))))))</f>
        <v>0</v>
      </c>
      <c r="FP42" s="27">
        <f>IF($A42="",0,IF(Mitarbeiter!$G$40=FALSE,0,IF(AND(Mitarbeiter!$E$40&lt;&gt;"",FP$5+6&lt;Mitarbeiter!$E$40),0,IF(AND(Mitarbeiter!$F$40&lt;&gt;"",FP$5&gt;Mitarbeiter!$F$40),0,IF(Planung!FP42="",$C42,IF(ISNUMBER(Planung!FP42),Planung!FP42,IF(UPPER(Planung!FP42)="H",$C42/2,0)))))))</f>
        <v>0</v>
      </c>
      <c r="FQ42" s="27">
        <f>IF($A42="",0,IF(Mitarbeiter!$G$40=FALSE,0,IF(AND(Mitarbeiter!$E$40&lt;&gt;"",FQ$5+6&lt;Mitarbeiter!$E$40),0,IF(AND(Mitarbeiter!$F$40&lt;&gt;"",FQ$5&gt;Mitarbeiter!$F$40),0,IF(Planung!FQ42="",$C42,IF(ISNUMBER(Planung!FQ42),Planung!FQ42,IF(UPPER(Planung!FQ42)="H",$C42/2,0)))))))</f>
        <v>0</v>
      </c>
      <c r="FR42" s="27">
        <f>IF($A42="",0,IF(Mitarbeiter!$G$40=FALSE,0,IF(AND(Mitarbeiter!$E$40&lt;&gt;"",FR$5+6&lt;Mitarbeiter!$E$40),0,IF(AND(Mitarbeiter!$F$40&lt;&gt;"",FR$5&gt;Mitarbeiter!$F$40),0,IF(Planung!FR42="",$C42,IF(ISNUMBER(Planung!FR42),Planung!FR42,IF(UPPER(Planung!FR42)="H",$C42/2,0)))))))</f>
        <v>0</v>
      </c>
      <c r="FS42" s="27">
        <f>IF($A42="",0,IF(Mitarbeiter!$G$40=FALSE,0,IF(AND(Mitarbeiter!$E$40&lt;&gt;"",FS$5+6&lt;Mitarbeiter!$E$40),0,IF(AND(Mitarbeiter!$F$40&lt;&gt;"",FS$5&gt;Mitarbeiter!$F$40),0,IF(Planung!FS42="",$C42,IF(ISNUMBER(Planung!FS42),Planung!FS42,IF(UPPER(Planung!FS42)="H",$C42/2,0)))))))</f>
        <v>0</v>
      </c>
      <c r="FT42" s="27">
        <f>IF($A42="",0,IF(Mitarbeiter!$G$40=FALSE,0,IF(AND(Mitarbeiter!$E$40&lt;&gt;"",FT$5+6&lt;Mitarbeiter!$E$40),0,IF(AND(Mitarbeiter!$F$40&lt;&gt;"",FT$5&gt;Mitarbeiter!$F$40),0,IF(Planung!FT42="",$C42,IF(ISNUMBER(Planung!FT42),Planung!FT42,IF(UPPER(Planung!FT42)="H",$C42/2,0)))))))</f>
        <v>0</v>
      </c>
      <c r="FU42" s="27">
        <f>IF($A42="",0,IF(Mitarbeiter!$G$40=FALSE,0,IF(AND(Mitarbeiter!$E$40&lt;&gt;"",FU$5+6&lt;Mitarbeiter!$E$40),0,IF(AND(Mitarbeiter!$F$40&lt;&gt;"",FU$5&gt;Mitarbeiter!$F$40),0,IF(Planung!FU42="",$C42,IF(ISNUMBER(Planung!FU42),Planung!FU42,IF(UPPER(Planung!FU42)="H",$C42/2,0)))))))</f>
        <v>0</v>
      </c>
      <c r="FV42" s="27">
        <f>IF($A42="",0,IF(Mitarbeiter!$G$40=FALSE,0,IF(AND(Mitarbeiter!$E$40&lt;&gt;"",FV$5+6&lt;Mitarbeiter!$E$40),0,IF(AND(Mitarbeiter!$F$40&lt;&gt;"",FV$5&gt;Mitarbeiter!$F$40),0,IF(Planung!FV42="",$C42,IF(ISNUMBER(Planung!FV42),Planung!FV42,IF(UPPER(Planung!FV42)="H",$C42/2,0)))))))</f>
        <v>0</v>
      </c>
      <c r="FW42" s="27">
        <f>IF($A42="",0,IF(Mitarbeiter!$G$40=FALSE,0,IF(AND(Mitarbeiter!$E$40&lt;&gt;"",FW$5+6&lt;Mitarbeiter!$E$40),0,IF(AND(Mitarbeiter!$F$40&lt;&gt;"",FW$5&gt;Mitarbeiter!$F$40),0,IF(Planung!FW42="",$C42,IF(ISNUMBER(Planung!FW42),Planung!FW42,IF(UPPER(Planung!FW42)="H",$C42/2,0)))))))</f>
        <v>0</v>
      </c>
      <c r="FX42" s="27">
        <f>IF($A42="",0,IF(Mitarbeiter!$G$40=FALSE,0,IF(AND(Mitarbeiter!$E$40&lt;&gt;"",FX$5+6&lt;Mitarbeiter!$E$40),0,IF(AND(Mitarbeiter!$F$40&lt;&gt;"",FX$5&gt;Mitarbeiter!$F$40),0,IF(Planung!FX42="",$C42,IF(ISNUMBER(Planung!FX42),Planung!FX42,IF(UPPER(Planung!FX42)="H",$C42/2,0)))))))</f>
        <v>0</v>
      </c>
      <c r="FY42" s="27">
        <f>IF($A42="",0,IF(Mitarbeiter!$G$40=FALSE,0,IF(AND(Mitarbeiter!$E$40&lt;&gt;"",FY$5+6&lt;Mitarbeiter!$E$40),0,IF(AND(Mitarbeiter!$F$40&lt;&gt;"",FY$5&gt;Mitarbeiter!$F$40),0,IF(Planung!FY42="",$C42,IF(ISNUMBER(Planung!FY42),Planung!FY42,IF(UPPER(Planung!FY42)="H",$C42/2,0)))))))</f>
        <v>0</v>
      </c>
      <c r="FZ42" s="27">
        <f>IF($A42="",0,IF(Mitarbeiter!$G$40=FALSE,0,IF(AND(Mitarbeiter!$E$40&lt;&gt;"",FZ$5+6&lt;Mitarbeiter!$E$40),0,IF(AND(Mitarbeiter!$F$40&lt;&gt;"",FZ$5&gt;Mitarbeiter!$F$40),0,IF(Planung!FZ42="",$C42,IF(ISNUMBER(Planung!FZ42),Planung!FZ42,IF(UPPER(Planung!FZ42)="H",$C42/2,0)))))))</f>
        <v>0</v>
      </c>
      <c r="GA42" s="27">
        <f>IF($A42="",0,IF(Mitarbeiter!$G$40=FALSE,0,IF(AND(Mitarbeiter!$E$40&lt;&gt;"",GA$5+6&lt;Mitarbeiter!$E$40),0,IF(AND(Mitarbeiter!$F$40&lt;&gt;"",GA$5&gt;Mitarbeiter!$F$40),0,IF(Planung!GA42="",$C42,IF(ISNUMBER(Planung!GA42),Planung!GA42,IF(UPPER(Planung!GA42)="H",$C42/2,0)))))))</f>
        <v>0</v>
      </c>
      <c r="GB42" s="27">
        <f>IF($A42="",0,IF(Mitarbeiter!$G$40=FALSE,0,IF(AND(Mitarbeiter!$E$40&lt;&gt;"",GB$5+6&lt;Mitarbeiter!$E$40),0,IF(AND(Mitarbeiter!$F$40&lt;&gt;"",GB$5&gt;Mitarbeiter!$F$40),0,IF(Planung!GB42="",$C42,IF(ISNUMBER(Planung!GB42),Planung!GB42,IF(UPPER(Planung!GB42)="H",$C42/2,0)))))))</f>
        <v>0</v>
      </c>
      <c r="GC42" s="27">
        <f>IF($A42="",0,IF(Mitarbeiter!$G$40=FALSE,0,IF(AND(Mitarbeiter!$E$40&lt;&gt;"",GC$5+6&lt;Mitarbeiter!$E$40),0,IF(AND(Mitarbeiter!$F$40&lt;&gt;"",GC$5&gt;Mitarbeiter!$F$40),0,IF(Planung!GC42="",$C42,IF(ISNUMBER(Planung!GC42),Planung!GC42,IF(UPPER(Planung!GC42)="H",$C42/2,0)))))))</f>
        <v>0</v>
      </c>
      <c r="GD42" s="27">
        <f>IF($A42="",0,IF(Mitarbeiter!$G$40=FALSE,0,IF(AND(Mitarbeiter!$E$40&lt;&gt;"",GD$5+6&lt;Mitarbeiter!$E$40),0,IF(AND(Mitarbeiter!$F$40&lt;&gt;"",GD$5&gt;Mitarbeiter!$F$40),0,IF(Planung!GD42="",$C42,IF(ISNUMBER(Planung!GD42),Planung!GD42,IF(UPPER(Planung!GD42)="H",$C42/2,0)))))))</f>
        <v>0</v>
      </c>
      <c r="GE42" s="27">
        <f>IF($A42="",0,IF(Mitarbeiter!$G$40=FALSE,0,IF(AND(Mitarbeiter!$E$40&lt;&gt;"",GE$5+6&lt;Mitarbeiter!$E$40),0,IF(AND(Mitarbeiter!$F$40&lt;&gt;"",GE$5&gt;Mitarbeiter!$F$40),0,IF(Planung!GE42="",$C42,IF(ISNUMBER(Planung!GE42),Planung!GE42,IF(UPPER(Planung!GE42)="H",$C42/2,0)))))))</f>
        <v>0</v>
      </c>
      <c r="GF42" s="27">
        <f>IF($A42="",0,IF(Mitarbeiter!$G$40=FALSE,0,IF(AND(Mitarbeiter!$E$40&lt;&gt;"",GF$5+6&lt;Mitarbeiter!$E$40),0,IF(AND(Mitarbeiter!$F$40&lt;&gt;"",GF$5&gt;Mitarbeiter!$F$40),0,IF(Planung!GF42="",$C42,IF(ISNUMBER(Planung!GF42),Planung!GF42,IF(UPPER(Planung!GF42)="H",$C42/2,0)))))))</f>
        <v>0</v>
      </c>
      <c r="GG42" s="27">
        <f>IF($A42="",0,IF(Mitarbeiter!$G$40=FALSE,0,IF(AND(Mitarbeiter!$E$40&lt;&gt;"",GG$5+6&lt;Mitarbeiter!$E$40),0,IF(AND(Mitarbeiter!$F$40&lt;&gt;"",GG$5&gt;Mitarbeiter!$F$40),0,IF(Planung!GG42="",$C42,IF(ISNUMBER(Planung!GG42),Planung!GG42,IF(UPPER(Planung!GG42)="H",$C42/2,0)))))))</f>
        <v>0</v>
      </c>
      <c r="GH42" s="27">
        <f>IF($A42="",0,IF(Mitarbeiter!$G$40=FALSE,0,IF(AND(Mitarbeiter!$E$40&lt;&gt;"",GH$5+6&lt;Mitarbeiter!$E$40),0,IF(AND(Mitarbeiter!$F$40&lt;&gt;"",GH$5&gt;Mitarbeiter!$F$40),0,IF(Planung!GH42="",$C42,IF(ISNUMBER(Planung!GH42),Planung!GH42,IF(UPPER(Planung!GH42)="H",$C42/2,0)))))))</f>
        <v>0</v>
      </c>
      <c r="GI42" s="27">
        <f>IF($A42="",0,IF(Mitarbeiter!$G$40=FALSE,0,IF(AND(Mitarbeiter!$E$40&lt;&gt;"",GI$5+6&lt;Mitarbeiter!$E$40),0,IF(AND(Mitarbeiter!$F$40&lt;&gt;"",GI$5&gt;Mitarbeiter!$F$40),0,IF(Planung!GI42="",$C42,IF(ISNUMBER(Planung!GI42),Planung!GI42,IF(UPPER(Planung!GI42)="H",$C42/2,0)))))))</f>
        <v>0</v>
      </c>
      <c r="GJ42" s="27">
        <f>IF($A42="",0,IF(Mitarbeiter!$G$40=FALSE,0,IF(AND(Mitarbeiter!$E$40&lt;&gt;"",GJ$5+6&lt;Mitarbeiter!$E$40),0,IF(AND(Mitarbeiter!$F$40&lt;&gt;"",GJ$5&gt;Mitarbeiter!$F$40),0,IF(Planung!GJ42="",$C42,IF(ISNUMBER(Planung!GJ42),Planung!GJ42,IF(UPPER(Planung!GJ42)="H",$C42/2,0)))))))</f>
        <v>0</v>
      </c>
      <c r="GK42" s="27">
        <f>IF($A42="",0,IF(Mitarbeiter!$G$40=FALSE,0,IF(AND(Mitarbeiter!$E$40&lt;&gt;"",GK$5+6&lt;Mitarbeiter!$E$40),0,IF(AND(Mitarbeiter!$F$40&lt;&gt;"",GK$5&gt;Mitarbeiter!$F$40),0,IF(Planung!GK42="",$C42,IF(ISNUMBER(Planung!GK42),Planung!GK42,IF(UPPER(Planung!GK42)="H",$C42/2,0)))))))</f>
        <v>0</v>
      </c>
      <c r="GL42" s="27">
        <f>IF($A42="",0,IF(Mitarbeiter!$G$40=FALSE,0,IF(AND(Mitarbeiter!$E$40&lt;&gt;"",GL$5+6&lt;Mitarbeiter!$E$40),0,IF(AND(Mitarbeiter!$F$40&lt;&gt;"",GL$5&gt;Mitarbeiter!$F$40),0,IF(Planung!GL42="",$C42,IF(ISNUMBER(Planung!GL42),Planung!GL42,IF(UPPER(Planung!GL42)="H",$C42/2,0)))))))</f>
        <v>0</v>
      </c>
      <c r="GM42" s="27">
        <f>IF($A42="",0,IF(Mitarbeiter!$G$40=FALSE,0,IF(AND(Mitarbeiter!$E$40&lt;&gt;"",GM$5+6&lt;Mitarbeiter!$E$40),0,IF(AND(Mitarbeiter!$F$40&lt;&gt;"",GM$5&gt;Mitarbeiter!$F$40),0,IF(Planung!GM42="",$C42,IF(ISNUMBER(Planung!GM42),Planung!GM42,IF(UPPER(Planung!GM42)="H",$C42/2,0)))))))</f>
        <v>0</v>
      </c>
      <c r="GN42" s="27">
        <f>IF($A42="",0,IF(Mitarbeiter!$G$40=FALSE,0,IF(AND(Mitarbeiter!$E$40&lt;&gt;"",GN$5+6&lt;Mitarbeiter!$E$40),0,IF(AND(Mitarbeiter!$F$40&lt;&gt;"",GN$5&gt;Mitarbeiter!$F$40),0,IF(Planung!GN42="",$C42,IF(ISNUMBER(Planung!GN42),Planung!GN42,IF(UPPER(Planung!GN42)="H",$C42/2,0)))))))</f>
        <v>0</v>
      </c>
      <c r="GO42" s="27">
        <f>IF($A42="",0,IF(Mitarbeiter!$G$40=FALSE,0,IF(AND(Mitarbeiter!$E$40&lt;&gt;"",GO$5+6&lt;Mitarbeiter!$E$40),0,IF(AND(Mitarbeiter!$F$40&lt;&gt;"",GO$5&gt;Mitarbeiter!$F$40),0,IF(Planung!GO42="",$C42,IF(ISNUMBER(Planung!GO42),Planung!GO42,IF(UPPER(Planung!GO42)="H",$C42/2,0)))))))</f>
        <v>0</v>
      </c>
      <c r="GP42" s="27">
        <f>IF($A42="",0,IF(Mitarbeiter!$G$40=FALSE,0,IF(AND(Mitarbeiter!$E$40&lt;&gt;"",GP$5+6&lt;Mitarbeiter!$E$40),0,IF(AND(Mitarbeiter!$F$40&lt;&gt;"",GP$5&gt;Mitarbeiter!$F$40),0,IF(Planung!GP42="",$C42,IF(ISNUMBER(Planung!GP42),Planung!GP42,IF(UPPER(Planung!GP42)="H",$C42/2,0)))))))</f>
        <v>0</v>
      </c>
      <c r="GQ42" s="27">
        <f>IF($A42="",0,IF(Mitarbeiter!$G$40=FALSE,0,IF(AND(Mitarbeiter!$E$40&lt;&gt;"",GQ$5+6&lt;Mitarbeiter!$E$40),0,IF(AND(Mitarbeiter!$F$40&lt;&gt;"",GQ$5&gt;Mitarbeiter!$F$40),0,IF(Planung!GQ42="",$C42,IF(ISNUMBER(Planung!GQ42),Planung!GQ42,IF(UPPER(Planung!GQ42)="H",$C42/2,0)))))))</f>
        <v>0</v>
      </c>
      <c r="GR42" s="27">
        <f>IF($A42="",0,IF(Mitarbeiter!$G$40=FALSE,0,IF(AND(Mitarbeiter!$E$40&lt;&gt;"",GR$5+6&lt;Mitarbeiter!$E$40),0,IF(AND(Mitarbeiter!$F$40&lt;&gt;"",GR$5&gt;Mitarbeiter!$F$40),0,IF(Planung!GR42="",$C42,IF(ISNUMBER(Planung!GR42),Planung!GR42,IF(UPPER(Planung!GR42)="H",$C42/2,0)))))))</f>
        <v>0</v>
      </c>
      <c r="GS42" s="27">
        <f>IF($A42="",0,IF(Mitarbeiter!$G$40=FALSE,0,IF(AND(Mitarbeiter!$E$40&lt;&gt;"",GS$5+6&lt;Mitarbeiter!$E$40),0,IF(AND(Mitarbeiter!$F$40&lt;&gt;"",GS$5&gt;Mitarbeiter!$F$40),0,IF(Planung!GS42="",$C42,IF(ISNUMBER(Planung!GS42),Planung!GS42,IF(UPPER(Planung!GS42)="H",$C42/2,0)))))))</f>
        <v>0</v>
      </c>
      <c r="GT42" s="27">
        <f>IF($A42="",0,IF(Mitarbeiter!$G$40=FALSE,0,IF(AND(Mitarbeiter!$E$40&lt;&gt;"",GT$5+6&lt;Mitarbeiter!$E$40),0,IF(AND(Mitarbeiter!$F$40&lt;&gt;"",GT$5&gt;Mitarbeiter!$F$40),0,IF(Planung!GT42="",$C42,IF(ISNUMBER(Planung!GT42),Planung!GT42,IF(UPPER(Planung!GT42)="H",$C42/2,0)))))))</f>
        <v>0</v>
      </c>
      <c r="GU42" s="27">
        <f>IF($A42="",0,IF(Mitarbeiter!$G$40=FALSE,0,IF(AND(Mitarbeiter!$E$40&lt;&gt;"",GU$5+6&lt;Mitarbeiter!$E$40),0,IF(AND(Mitarbeiter!$F$40&lt;&gt;"",GU$5&gt;Mitarbeiter!$F$40),0,IF(Planung!GU42="",$C42,IF(ISNUMBER(Planung!GU42),Planung!GU42,IF(UPPER(Planung!GU42)="H",$C42/2,0)))))))</f>
        <v>0</v>
      </c>
      <c r="GV42" s="27">
        <f>IF($A42="",0,IF(Mitarbeiter!$G$40=FALSE,0,IF(AND(Mitarbeiter!$E$40&lt;&gt;"",GV$5+6&lt;Mitarbeiter!$E$40),0,IF(AND(Mitarbeiter!$F$40&lt;&gt;"",GV$5&gt;Mitarbeiter!$F$40),0,IF(Planung!GV42="",$C42,IF(ISNUMBER(Planung!GV42),Planung!GV42,IF(UPPER(Planung!GV42)="H",$C42/2,0)))))))</f>
        <v>0</v>
      </c>
      <c r="GW42" s="27">
        <f>IF($A42="",0,IF(Mitarbeiter!$G$40=FALSE,0,IF(AND(Mitarbeiter!$E$40&lt;&gt;"",GW$5+6&lt;Mitarbeiter!$E$40),0,IF(AND(Mitarbeiter!$F$40&lt;&gt;"",GW$5&gt;Mitarbeiter!$F$40),0,IF(Planung!GW42="",$C42,IF(ISNUMBER(Planung!GW42),Planung!GW42,IF(UPPER(Planung!GW42)="H",$C42/2,0)))))))</f>
        <v>0</v>
      </c>
      <c r="GX42" s="27">
        <f>IF($A42="",0,IF(Mitarbeiter!$G$40=FALSE,0,IF(AND(Mitarbeiter!$E$40&lt;&gt;"",GX$5+6&lt;Mitarbeiter!$E$40),0,IF(AND(Mitarbeiter!$F$40&lt;&gt;"",GX$5&gt;Mitarbeiter!$F$40),0,IF(Planung!GX42="",$C42,IF(ISNUMBER(Planung!GX42),Planung!GX42,IF(UPPER(Planung!GX42)="H",$C42/2,0)))))))</f>
        <v>0</v>
      </c>
      <c r="GY42" s="27">
        <f>IF($A42="",0,IF(Mitarbeiter!$G$40=FALSE,0,IF(AND(Mitarbeiter!$E$40&lt;&gt;"",GY$5+6&lt;Mitarbeiter!$E$40),0,IF(AND(Mitarbeiter!$F$40&lt;&gt;"",GY$5&gt;Mitarbeiter!$F$40),0,IF(Planung!GY42="",$C42,IF(ISNUMBER(Planung!GY42),Planung!GY42,IF(UPPER(Planung!GY42)="H",$C42/2,0)))))))</f>
        <v>0</v>
      </c>
      <c r="GZ42" s="27">
        <f>IF($A42="",0,IF(Mitarbeiter!$G$40=FALSE,0,IF(AND(Mitarbeiter!$E$40&lt;&gt;"",GZ$5+6&lt;Mitarbeiter!$E$40),0,IF(AND(Mitarbeiter!$F$40&lt;&gt;"",GZ$5&gt;Mitarbeiter!$F$40),0,IF(Planung!GZ42="",$C42,IF(ISNUMBER(Planung!GZ42),Planung!GZ42,IF(UPPER(Planung!GZ42)="H",$C42/2,0)))))))</f>
        <v>0</v>
      </c>
      <c r="HA42" s="27">
        <f>IF($A42="",0,IF(Mitarbeiter!$G$40=FALSE,0,IF(AND(Mitarbeiter!$E$40&lt;&gt;"",HA$5+6&lt;Mitarbeiter!$E$40),0,IF(AND(Mitarbeiter!$F$40&lt;&gt;"",HA$5&gt;Mitarbeiter!$F$40),0,IF(Planung!HA42="",$C42,IF(ISNUMBER(Planung!HA42),Planung!HA42,IF(UPPER(Planung!HA42)="H",$C42/2,0)))))))</f>
        <v>0</v>
      </c>
      <c r="HB42" s="27">
        <f>IF($A42="",0,IF(Mitarbeiter!$G$40=FALSE,0,IF(AND(Mitarbeiter!$E$40&lt;&gt;"",HB$5+6&lt;Mitarbeiter!$E$40),0,IF(AND(Mitarbeiter!$F$40&lt;&gt;"",HB$5&gt;Mitarbeiter!$F$40),0,IF(Planung!HB42="",$C42,IF(ISNUMBER(Planung!HB42),Planung!HB42,IF(UPPER(Planung!HB42)="H",$C42/2,0)))))))</f>
        <v>0</v>
      </c>
      <c r="HC42" s="27">
        <f>IF($A42="",0,IF(Mitarbeiter!$G$40=FALSE,0,IF(AND(Mitarbeiter!$E$40&lt;&gt;"",HC$5+6&lt;Mitarbeiter!$E$40),0,IF(AND(Mitarbeiter!$F$40&lt;&gt;"",HC$5&gt;Mitarbeiter!$F$40),0,IF(Planung!HC42="",$C42,IF(ISNUMBER(Planung!HC42),Planung!HC42,IF(UPPER(Planung!HC42)="H",$C42/2,0)))))))</f>
        <v>0</v>
      </c>
      <c r="HD42" s="27">
        <f>IF($A42="",0,IF(Mitarbeiter!$G$40=FALSE,0,IF(AND(Mitarbeiter!$E$40&lt;&gt;"",HD$5+6&lt;Mitarbeiter!$E$40),0,IF(AND(Mitarbeiter!$F$40&lt;&gt;"",HD$5&gt;Mitarbeiter!$F$40),0,IF(Planung!HD42="",$C42,IF(ISNUMBER(Planung!HD42),Planung!HD42,IF(UPPER(Planung!HD42)="H",$C42/2,0)))))))</f>
        <v>0</v>
      </c>
      <c r="HE42" s="27">
        <f>IF($A42="",0,IF(Mitarbeiter!$G$40=FALSE,0,IF(AND(Mitarbeiter!$E$40&lt;&gt;"",HE$5+6&lt;Mitarbeiter!$E$40),0,IF(AND(Mitarbeiter!$F$40&lt;&gt;"",HE$5&gt;Mitarbeiter!$F$40),0,IF(Planung!HE42="",$C42,IF(ISNUMBER(Planung!HE42),Planung!HE42,IF(UPPER(Planung!HE42)="H",$C42/2,0)))))))</f>
        <v>0</v>
      </c>
      <c r="HF42" s="27">
        <f>IF($A42="",0,IF(Mitarbeiter!$G$40=FALSE,0,IF(AND(Mitarbeiter!$E$40&lt;&gt;"",HF$5+6&lt;Mitarbeiter!$E$40),0,IF(AND(Mitarbeiter!$F$40&lt;&gt;"",HF$5&gt;Mitarbeiter!$F$40),0,IF(Planung!HF42="",$C42,IF(ISNUMBER(Planung!HF42),Planung!HF42,IF(UPPER(Planung!HF42)="H",$C42/2,0)))))))</f>
        <v>0</v>
      </c>
      <c r="HG42" s="27">
        <f>IF($A42="",0,IF(Mitarbeiter!$G$40=FALSE,0,IF(AND(Mitarbeiter!$E$40&lt;&gt;"",HG$5+6&lt;Mitarbeiter!$E$40),0,IF(AND(Mitarbeiter!$F$40&lt;&gt;"",HG$5&gt;Mitarbeiter!$F$40),0,IF(Planung!HG42="",$C42,IF(ISNUMBER(Planung!HG42),Planung!HG42,IF(UPPER(Planung!HG42)="H",$C42/2,0)))))))</f>
        <v>0</v>
      </c>
      <c r="HH42" s="27">
        <f>IF($A42="",0,IF(Mitarbeiter!$G$40=FALSE,0,IF(AND(Mitarbeiter!$E$40&lt;&gt;"",HH$5+6&lt;Mitarbeiter!$E$40),0,IF(AND(Mitarbeiter!$F$40&lt;&gt;"",HH$5&gt;Mitarbeiter!$F$40),0,IF(Planung!HH42="",$C42,IF(ISNUMBER(Planung!HH42),Planung!HH42,IF(UPPER(Planung!HH42)="H",$C42/2,0)))))))</f>
        <v>0</v>
      </c>
      <c r="HI42" s="27">
        <f>IF($A42="",0,IF(Mitarbeiter!$G$40=FALSE,0,IF(AND(Mitarbeiter!$E$40&lt;&gt;"",HI$5+6&lt;Mitarbeiter!$E$40),0,IF(AND(Mitarbeiter!$F$40&lt;&gt;"",HI$5&gt;Mitarbeiter!$F$40),0,IF(Planung!HI42="",$C42,IF(ISNUMBER(Planung!HI42),Planung!HI42,IF(UPPER(Planung!HI42)="H",$C42/2,0)))))))</f>
        <v>0</v>
      </c>
      <c r="HJ42" s="27">
        <f>IF($A42="",0,IF(Mitarbeiter!$G$40=FALSE,0,IF(AND(Mitarbeiter!$E$40&lt;&gt;"",HJ$5+6&lt;Mitarbeiter!$E$40),0,IF(AND(Mitarbeiter!$F$40&lt;&gt;"",HJ$5&gt;Mitarbeiter!$F$40),0,IF(Planung!HJ42="",$C42,IF(ISNUMBER(Planung!HJ42),Planung!HJ42,IF(UPPER(Planung!HJ42)="H",$C42/2,0)))))))</f>
        <v>0</v>
      </c>
      <c r="HK42" s="27">
        <f>IF($A42="",0,IF(Mitarbeiter!$G$40=FALSE,0,IF(AND(Mitarbeiter!$E$40&lt;&gt;"",HK$5+6&lt;Mitarbeiter!$E$40),0,IF(AND(Mitarbeiter!$F$40&lt;&gt;"",HK$5&gt;Mitarbeiter!$F$40),0,IF(Planung!HK42="",$C42,IF(ISNUMBER(Planung!HK42),Planung!HK42,IF(UPPER(Planung!HK42)="H",$C42/2,0)))))))</f>
        <v>0</v>
      </c>
      <c r="HL42" s="27">
        <f>IF($A42="",0,IF(Mitarbeiter!$G$40=FALSE,0,IF(AND(Mitarbeiter!$E$40&lt;&gt;"",HL$5+6&lt;Mitarbeiter!$E$40),0,IF(AND(Mitarbeiter!$F$40&lt;&gt;"",HL$5&gt;Mitarbeiter!$F$40),0,IF(Planung!HL42="",$C42,IF(ISNUMBER(Planung!HL42),Planung!HL42,IF(UPPER(Planung!HL42)="H",$C42/2,0)))))))</f>
        <v>0</v>
      </c>
      <c r="HM42" s="27">
        <f>IF($A42="",0,IF(Mitarbeiter!$G$40=FALSE,0,IF(AND(Mitarbeiter!$E$40&lt;&gt;"",HM$5+6&lt;Mitarbeiter!$E$40),0,IF(AND(Mitarbeiter!$F$40&lt;&gt;"",HM$5&gt;Mitarbeiter!$F$40),0,IF(Planung!HM42="",$C42,IF(ISNUMBER(Planung!HM42),Planung!HM42,IF(UPPER(Planung!HM42)="H",$C42/2,0)))))))</f>
        <v>0</v>
      </c>
      <c r="HN42" s="27">
        <f>IF($A42="",0,IF(Mitarbeiter!$G$40=FALSE,0,IF(AND(Mitarbeiter!$E$40&lt;&gt;"",HN$5+6&lt;Mitarbeiter!$E$40),0,IF(AND(Mitarbeiter!$F$40&lt;&gt;"",HN$5&gt;Mitarbeiter!$F$40),0,IF(Planung!HN42="",$C42,IF(ISNUMBER(Planung!HN42),Planung!HN42,IF(UPPER(Planung!HN42)="H",$C42/2,0)))))))</f>
        <v>0</v>
      </c>
      <c r="HO42" s="27">
        <f>IF($A42="",0,IF(Mitarbeiter!$G$40=FALSE,0,IF(AND(Mitarbeiter!$E$40&lt;&gt;"",HO$5+6&lt;Mitarbeiter!$E$40),0,IF(AND(Mitarbeiter!$F$40&lt;&gt;"",HO$5&gt;Mitarbeiter!$F$40),0,IF(Planung!HO42="",$C42,IF(ISNUMBER(Planung!HO42),Planung!HO42,IF(UPPER(Planung!HO42)="H",$C42/2,0)))))))</f>
        <v>0</v>
      </c>
      <c r="HP42" s="27">
        <f>IF($A42="",0,IF(Mitarbeiter!$G$40=FALSE,0,IF(AND(Mitarbeiter!$E$40&lt;&gt;"",HP$5+6&lt;Mitarbeiter!$E$40),0,IF(AND(Mitarbeiter!$F$40&lt;&gt;"",HP$5&gt;Mitarbeiter!$F$40),0,IF(Planung!HP42="",$C42,IF(ISNUMBER(Planung!HP42),Planung!HP42,IF(UPPER(Planung!HP42)="H",$C42/2,0)))))))</f>
        <v>0</v>
      </c>
      <c r="HQ42" s="27">
        <f>IF($A42="",0,IF(Mitarbeiter!$G$40=FALSE,0,IF(AND(Mitarbeiter!$E$40&lt;&gt;"",HQ$5+6&lt;Mitarbeiter!$E$40),0,IF(AND(Mitarbeiter!$F$40&lt;&gt;"",HQ$5&gt;Mitarbeiter!$F$40),0,IF(Planung!HQ42="",$C42,IF(ISNUMBER(Planung!HQ42),Planung!HQ42,IF(UPPER(Planung!HQ42)="H",$C42/2,0)))))))</f>
        <v>0</v>
      </c>
      <c r="HR42" s="27">
        <f>IF($A42="",0,IF(Mitarbeiter!$G$40=FALSE,0,IF(AND(Mitarbeiter!$E$40&lt;&gt;"",HR$5+6&lt;Mitarbeiter!$E$40),0,IF(AND(Mitarbeiter!$F$40&lt;&gt;"",HR$5&gt;Mitarbeiter!$F$40),0,IF(Planung!HR42="",$C42,IF(ISNUMBER(Planung!HR42),Planung!HR42,IF(UPPER(Planung!HR42)="H",$C42/2,0)))))))</f>
        <v>0</v>
      </c>
      <c r="HS42" s="27">
        <f>IF($A42="",0,IF(Mitarbeiter!$G$40=FALSE,0,IF(AND(Mitarbeiter!$E$40&lt;&gt;"",HS$5+6&lt;Mitarbeiter!$E$40),0,IF(AND(Mitarbeiter!$F$40&lt;&gt;"",HS$5&gt;Mitarbeiter!$F$40),0,IF(Planung!HS42="",$C42,IF(ISNUMBER(Planung!HS42),Planung!HS42,IF(UPPER(Planung!HS42)="H",$C42/2,0)))))))</f>
        <v>0</v>
      </c>
      <c r="HT42" s="27">
        <f>IF($A42="",0,IF(Mitarbeiter!$G$40=FALSE,0,IF(AND(Mitarbeiter!$E$40&lt;&gt;"",HT$5+6&lt;Mitarbeiter!$E$40),0,IF(AND(Mitarbeiter!$F$40&lt;&gt;"",HT$5&gt;Mitarbeiter!$F$40),0,IF(Planung!HT42="",$C42,IF(ISNUMBER(Planung!HT42),Planung!HT42,IF(UPPER(Planung!HT42)="H",$C42/2,0)))))))</f>
        <v>0</v>
      </c>
      <c r="HU42" s="27">
        <f>IF($A42="",0,IF(Mitarbeiter!$G$40=FALSE,0,IF(AND(Mitarbeiter!$E$40&lt;&gt;"",HU$5+6&lt;Mitarbeiter!$E$40),0,IF(AND(Mitarbeiter!$F$40&lt;&gt;"",HU$5&gt;Mitarbeiter!$F$40),0,IF(Planung!HU42="",$C42,IF(ISNUMBER(Planung!HU42),Planung!HU42,IF(UPPER(Planung!HU42)="H",$C42/2,0)))))))</f>
        <v>0</v>
      </c>
      <c r="HV42" s="27">
        <f>IF($A42="",0,IF(Mitarbeiter!$G$40=FALSE,0,IF(AND(Mitarbeiter!$E$40&lt;&gt;"",HV$5+6&lt;Mitarbeiter!$E$40),0,IF(AND(Mitarbeiter!$F$40&lt;&gt;"",HV$5&gt;Mitarbeiter!$F$40),0,IF(Planung!HV42="",$C42,IF(ISNUMBER(Planung!HV42),Planung!HV42,IF(UPPER(Planung!HV42)="H",$C42/2,0)))))))</f>
        <v>0</v>
      </c>
      <c r="HW42" s="27">
        <f>IF($A42="",0,IF(Mitarbeiter!$G$40=FALSE,0,IF(AND(Mitarbeiter!$E$40&lt;&gt;"",HW$5+6&lt;Mitarbeiter!$E$40),0,IF(AND(Mitarbeiter!$F$40&lt;&gt;"",HW$5&gt;Mitarbeiter!$F$40),0,IF(Planung!HW42="",$C42,IF(ISNUMBER(Planung!HW42),Planung!HW42,IF(UPPER(Planung!HW42)="H",$C42/2,0)))))))</f>
        <v>0</v>
      </c>
      <c r="HX42" s="27">
        <f>IF($A42="",0,IF(Mitarbeiter!$G$40=FALSE,0,IF(AND(Mitarbeiter!$E$40&lt;&gt;"",HX$5+6&lt;Mitarbeiter!$E$40),0,IF(AND(Mitarbeiter!$F$40&lt;&gt;"",HX$5&gt;Mitarbeiter!$F$40),0,IF(Planung!HX42="",$C42,IF(ISNUMBER(Planung!HX42),Planung!HX42,IF(UPPER(Planung!HX42)="H",$C42/2,0)))))))</f>
        <v>0</v>
      </c>
      <c r="HY42" s="27">
        <f>IF($A42="",0,IF(Mitarbeiter!$G$40=FALSE,0,IF(AND(Mitarbeiter!$E$40&lt;&gt;"",HY$5+6&lt;Mitarbeiter!$E$40),0,IF(AND(Mitarbeiter!$F$40&lt;&gt;"",HY$5&gt;Mitarbeiter!$F$40),0,IF(Planung!HY42="",$C42,IF(ISNUMBER(Planung!HY42),Planung!HY42,IF(UPPER(Planung!HY42)="H",$C42/2,0)))))))</f>
        <v>0</v>
      </c>
      <c r="HZ42" s="27">
        <f>IF($A42="",0,IF(Mitarbeiter!$G$40=FALSE,0,IF(AND(Mitarbeiter!$E$40&lt;&gt;"",HZ$5+6&lt;Mitarbeiter!$E$40),0,IF(AND(Mitarbeiter!$F$40&lt;&gt;"",HZ$5&gt;Mitarbeiter!$F$40),0,IF(Planung!HZ42="",$C42,IF(ISNUMBER(Planung!HZ42),Planung!HZ42,IF(UPPER(Planung!HZ42)="H",$C42/2,0)))))))</f>
        <v>0</v>
      </c>
      <c r="IA42" s="27">
        <f>IF($A42="",0,IF(Mitarbeiter!$G$40=FALSE,0,IF(AND(Mitarbeiter!$E$40&lt;&gt;"",IA$5+6&lt;Mitarbeiter!$E$40),0,IF(AND(Mitarbeiter!$F$40&lt;&gt;"",IA$5&gt;Mitarbeiter!$F$40),0,IF(Planung!IA42="",$C42,IF(ISNUMBER(Planung!IA42),Planung!IA42,IF(UPPER(Planung!IA42)="H",$C42/2,0)))))))</f>
        <v>0</v>
      </c>
    </row>
    <row r="43" spans="1:235" x14ac:dyDescent="0.25">
      <c r="A43" s="7" t="str">
        <f>Planung!A43</f>
        <v/>
      </c>
      <c r="B43" s="7" t="str">
        <f>Planung!B43</f>
        <v/>
      </c>
      <c r="C43" s="27">
        <f>N(Mitarbeiter!$D$41)</f>
        <v>0</v>
      </c>
      <c r="D43" s="27">
        <f>IF($A43="",0,IF(Mitarbeiter!$G$41=FALSE,0,IF(AND(Mitarbeiter!$E$41&lt;&gt;"",D$5+6&lt;Mitarbeiter!$E$41),0,IF(AND(Mitarbeiter!$F$41&lt;&gt;"",D$5&gt;Mitarbeiter!$F$41),0,IF(Planung!D43="",$C43,IF(ISNUMBER(Planung!D43),Planung!D43,IF(UPPER(Planung!D43)="H",$C43/2,0)))))))</f>
        <v>0</v>
      </c>
      <c r="E43" s="27">
        <f>IF($A43="",0,IF(Mitarbeiter!$G$41=FALSE,0,IF(AND(Mitarbeiter!$E$41&lt;&gt;"",E$5+6&lt;Mitarbeiter!$E$41),0,IF(AND(Mitarbeiter!$F$41&lt;&gt;"",E$5&gt;Mitarbeiter!$F$41),0,IF(Planung!E43="",$C43,IF(ISNUMBER(Planung!E43),Planung!E43,IF(UPPER(Planung!E43)="H",$C43/2,0)))))))</f>
        <v>0</v>
      </c>
      <c r="F43" s="27">
        <f>IF($A43="",0,IF(Mitarbeiter!$G$41=FALSE,0,IF(AND(Mitarbeiter!$E$41&lt;&gt;"",F$5+6&lt;Mitarbeiter!$E$41),0,IF(AND(Mitarbeiter!$F$41&lt;&gt;"",F$5&gt;Mitarbeiter!$F$41),0,IF(Planung!F43="",$C43,IF(ISNUMBER(Planung!F43),Planung!F43,IF(UPPER(Planung!F43)="H",$C43/2,0)))))))</f>
        <v>0</v>
      </c>
      <c r="G43" s="27">
        <f>IF($A43="",0,IF(Mitarbeiter!$G$41=FALSE,0,IF(AND(Mitarbeiter!$E$41&lt;&gt;"",G$5+6&lt;Mitarbeiter!$E$41),0,IF(AND(Mitarbeiter!$F$41&lt;&gt;"",G$5&gt;Mitarbeiter!$F$41),0,IF(Planung!G43="",$C43,IF(ISNUMBER(Planung!G43),Planung!G43,IF(UPPER(Planung!G43)="H",$C43/2,0)))))))</f>
        <v>0</v>
      </c>
      <c r="H43" s="27">
        <f>IF($A43="",0,IF(Mitarbeiter!$G$41=FALSE,0,IF(AND(Mitarbeiter!$E$41&lt;&gt;"",H$5+6&lt;Mitarbeiter!$E$41),0,IF(AND(Mitarbeiter!$F$41&lt;&gt;"",H$5&gt;Mitarbeiter!$F$41),0,IF(Planung!H43="",$C43,IF(ISNUMBER(Planung!H43),Planung!H43,IF(UPPER(Planung!H43)="H",$C43/2,0)))))))</f>
        <v>0</v>
      </c>
      <c r="I43" s="27">
        <f>IF($A43="",0,IF(Mitarbeiter!$G$41=FALSE,0,IF(AND(Mitarbeiter!$E$41&lt;&gt;"",I$5+6&lt;Mitarbeiter!$E$41),0,IF(AND(Mitarbeiter!$F$41&lt;&gt;"",I$5&gt;Mitarbeiter!$F$41),0,IF(Planung!I43="",$C43,IF(ISNUMBER(Planung!I43),Planung!I43,IF(UPPER(Planung!I43)="H",$C43/2,0)))))))</f>
        <v>0</v>
      </c>
      <c r="J43" s="27">
        <f>IF($A43="",0,IF(Mitarbeiter!$G$41=FALSE,0,IF(AND(Mitarbeiter!$E$41&lt;&gt;"",J$5+6&lt;Mitarbeiter!$E$41),0,IF(AND(Mitarbeiter!$F$41&lt;&gt;"",J$5&gt;Mitarbeiter!$F$41),0,IF(Planung!J43="",$C43,IF(ISNUMBER(Planung!J43),Planung!J43,IF(UPPER(Planung!J43)="H",$C43/2,0)))))))</f>
        <v>0</v>
      </c>
      <c r="K43" s="27">
        <f>IF($A43="",0,IF(Mitarbeiter!$G$41=FALSE,0,IF(AND(Mitarbeiter!$E$41&lt;&gt;"",K$5+6&lt;Mitarbeiter!$E$41),0,IF(AND(Mitarbeiter!$F$41&lt;&gt;"",K$5&gt;Mitarbeiter!$F$41),0,IF(Planung!K43="",$C43,IF(ISNUMBER(Planung!K43),Planung!K43,IF(UPPER(Planung!K43)="H",$C43/2,0)))))))</f>
        <v>0</v>
      </c>
      <c r="L43" s="27">
        <f>IF($A43="",0,IF(Mitarbeiter!$G$41=FALSE,0,IF(AND(Mitarbeiter!$E$41&lt;&gt;"",L$5+6&lt;Mitarbeiter!$E$41),0,IF(AND(Mitarbeiter!$F$41&lt;&gt;"",L$5&gt;Mitarbeiter!$F$41),0,IF(Planung!L43="",$C43,IF(ISNUMBER(Planung!L43),Planung!L43,IF(UPPER(Planung!L43)="H",$C43/2,0)))))))</f>
        <v>0</v>
      </c>
      <c r="M43" s="27">
        <f>IF($A43="",0,IF(Mitarbeiter!$G$41=FALSE,0,IF(AND(Mitarbeiter!$E$41&lt;&gt;"",M$5+6&lt;Mitarbeiter!$E$41),0,IF(AND(Mitarbeiter!$F$41&lt;&gt;"",M$5&gt;Mitarbeiter!$F$41),0,IF(Planung!M43="",$C43,IF(ISNUMBER(Planung!M43),Planung!M43,IF(UPPER(Planung!M43)="H",$C43/2,0)))))))</f>
        <v>0</v>
      </c>
      <c r="N43" s="27">
        <f>IF($A43="",0,IF(Mitarbeiter!$G$41=FALSE,0,IF(AND(Mitarbeiter!$E$41&lt;&gt;"",N$5+6&lt;Mitarbeiter!$E$41),0,IF(AND(Mitarbeiter!$F$41&lt;&gt;"",N$5&gt;Mitarbeiter!$F$41),0,IF(Planung!N43="",$C43,IF(ISNUMBER(Planung!N43),Planung!N43,IF(UPPER(Planung!N43)="H",$C43/2,0)))))))</f>
        <v>0</v>
      </c>
      <c r="O43" s="27">
        <f>IF($A43="",0,IF(Mitarbeiter!$G$41=FALSE,0,IF(AND(Mitarbeiter!$E$41&lt;&gt;"",O$5+6&lt;Mitarbeiter!$E$41),0,IF(AND(Mitarbeiter!$F$41&lt;&gt;"",O$5&gt;Mitarbeiter!$F$41),0,IF(Planung!O43="",$C43,IF(ISNUMBER(Planung!O43),Planung!O43,IF(UPPER(Planung!O43)="H",$C43/2,0)))))))</f>
        <v>0</v>
      </c>
      <c r="P43" s="27">
        <f>IF($A43="",0,IF(Mitarbeiter!$G$41=FALSE,0,IF(AND(Mitarbeiter!$E$41&lt;&gt;"",P$5+6&lt;Mitarbeiter!$E$41),0,IF(AND(Mitarbeiter!$F$41&lt;&gt;"",P$5&gt;Mitarbeiter!$F$41),0,IF(Planung!P43="",$C43,IF(ISNUMBER(Planung!P43),Planung!P43,IF(UPPER(Planung!P43)="H",$C43/2,0)))))))</f>
        <v>0</v>
      </c>
      <c r="Q43" s="27">
        <f>IF($A43="",0,IF(Mitarbeiter!$G$41=FALSE,0,IF(AND(Mitarbeiter!$E$41&lt;&gt;"",Q$5+6&lt;Mitarbeiter!$E$41),0,IF(AND(Mitarbeiter!$F$41&lt;&gt;"",Q$5&gt;Mitarbeiter!$F$41),0,IF(Planung!Q43="",$C43,IF(ISNUMBER(Planung!Q43),Planung!Q43,IF(UPPER(Planung!Q43)="H",$C43/2,0)))))))</f>
        <v>0</v>
      </c>
      <c r="R43" s="27">
        <f>IF($A43="",0,IF(Mitarbeiter!$G$41=FALSE,0,IF(AND(Mitarbeiter!$E$41&lt;&gt;"",R$5+6&lt;Mitarbeiter!$E$41),0,IF(AND(Mitarbeiter!$F$41&lt;&gt;"",R$5&gt;Mitarbeiter!$F$41),0,IF(Planung!R43="",$C43,IF(ISNUMBER(Planung!R43),Planung!R43,IF(UPPER(Planung!R43)="H",$C43/2,0)))))))</f>
        <v>0</v>
      </c>
      <c r="S43" s="27">
        <f>IF($A43="",0,IF(Mitarbeiter!$G$41=FALSE,0,IF(AND(Mitarbeiter!$E$41&lt;&gt;"",S$5+6&lt;Mitarbeiter!$E$41),0,IF(AND(Mitarbeiter!$F$41&lt;&gt;"",S$5&gt;Mitarbeiter!$F$41),0,IF(Planung!S43="",$C43,IF(ISNUMBER(Planung!S43),Planung!S43,IF(UPPER(Planung!S43)="H",$C43/2,0)))))))</f>
        <v>0</v>
      </c>
      <c r="T43" s="27">
        <f>IF($A43="",0,IF(Mitarbeiter!$G$41=FALSE,0,IF(AND(Mitarbeiter!$E$41&lt;&gt;"",T$5+6&lt;Mitarbeiter!$E$41),0,IF(AND(Mitarbeiter!$F$41&lt;&gt;"",T$5&gt;Mitarbeiter!$F$41),0,IF(Planung!T43="",$C43,IF(ISNUMBER(Planung!T43),Planung!T43,IF(UPPER(Planung!T43)="H",$C43/2,0)))))))</f>
        <v>0</v>
      </c>
      <c r="U43" s="27">
        <f>IF($A43="",0,IF(Mitarbeiter!$G$41=FALSE,0,IF(AND(Mitarbeiter!$E$41&lt;&gt;"",U$5+6&lt;Mitarbeiter!$E$41),0,IF(AND(Mitarbeiter!$F$41&lt;&gt;"",U$5&gt;Mitarbeiter!$F$41),0,IF(Planung!U43="",$C43,IF(ISNUMBER(Planung!U43),Planung!U43,IF(UPPER(Planung!U43)="H",$C43/2,0)))))))</f>
        <v>0</v>
      </c>
      <c r="V43" s="27">
        <f>IF($A43="",0,IF(Mitarbeiter!$G$41=FALSE,0,IF(AND(Mitarbeiter!$E$41&lt;&gt;"",V$5+6&lt;Mitarbeiter!$E$41),0,IF(AND(Mitarbeiter!$F$41&lt;&gt;"",V$5&gt;Mitarbeiter!$F$41),0,IF(Planung!V43="",$C43,IF(ISNUMBER(Planung!V43),Planung!V43,IF(UPPER(Planung!V43)="H",$C43/2,0)))))))</f>
        <v>0</v>
      </c>
      <c r="W43" s="27">
        <f>IF($A43="",0,IF(Mitarbeiter!$G$41=FALSE,0,IF(AND(Mitarbeiter!$E$41&lt;&gt;"",W$5+6&lt;Mitarbeiter!$E$41),0,IF(AND(Mitarbeiter!$F$41&lt;&gt;"",W$5&gt;Mitarbeiter!$F$41),0,IF(Planung!W43="",$C43,IF(ISNUMBER(Planung!W43),Planung!W43,IF(UPPER(Planung!W43)="H",$C43/2,0)))))))</f>
        <v>0</v>
      </c>
      <c r="X43" s="27">
        <f>IF($A43="",0,IF(Mitarbeiter!$G$41=FALSE,0,IF(AND(Mitarbeiter!$E$41&lt;&gt;"",X$5+6&lt;Mitarbeiter!$E$41),0,IF(AND(Mitarbeiter!$F$41&lt;&gt;"",X$5&gt;Mitarbeiter!$F$41),0,IF(Planung!X43="",$C43,IF(ISNUMBER(Planung!X43),Planung!X43,IF(UPPER(Planung!X43)="H",$C43/2,0)))))))</f>
        <v>0</v>
      </c>
      <c r="Y43" s="27">
        <f>IF($A43="",0,IF(Mitarbeiter!$G$41=FALSE,0,IF(AND(Mitarbeiter!$E$41&lt;&gt;"",Y$5+6&lt;Mitarbeiter!$E$41),0,IF(AND(Mitarbeiter!$F$41&lt;&gt;"",Y$5&gt;Mitarbeiter!$F$41),0,IF(Planung!Y43="",$C43,IF(ISNUMBER(Planung!Y43),Planung!Y43,IF(UPPER(Planung!Y43)="H",$C43/2,0)))))))</f>
        <v>0</v>
      </c>
      <c r="Z43" s="27">
        <f>IF($A43="",0,IF(Mitarbeiter!$G$41=FALSE,0,IF(AND(Mitarbeiter!$E$41&lt;&gt;"",Z$5+6&lt;Mitarbeiter!$E$41),0,IF(AND(Mitarbeiter!$F$41&lt;&gt;"",Z$5&gt;Mitarbeiter!$F$41),0,IF(Planung!Z43="",$C43,IF(ISNUMBER(Planung!Z43),Planung!Z43,IF(UPPER(Planung!Z43)="H",$C43/2,0)))))))</f>
        <v>0</v>
      </c>
      <c r="AA43" s="27">
        <f>IF($A43="",0,IF(Mitarbeiter!$G$41=FALSE,0,IF(AND(Mitarbeiter!$E$41&lt;&gt;"",AA$5+6&lt;Mitarbeiter!$E$41),0,IF(AND(Mitarbeiter!$F$41&lt;&gt;"",AA$5&gt;Mitarbeiter!$F$41),0,IF(Planung!AA43="",$C43,IF(ISNUMBER(Planung!AA43),Planung!AA43,IF(UPPER(Planung!AA43)="H",$C43/2,0)))))))</f>
        <v>0</v>
      </c>
      <c r="AB43" s="27">
        <f>IF($A43="",0,IF(Mitarbeiter!$G$41=FALSE,0,IF(AND(Mitarbeiter!$E$41&lt;&gt;"",AB$5+6&lt;Mitarbeiter!$E$41),0,IF(AND(Mitarbeiter!$F$41&lt;&gt;"",AB$5&gt;Mitarbeiter!$F$41),0,IF(Planung!AB43="",$C43,IF(ISNUMBER(Planung!AB43),Planung!AB43,IF(UPPER(Planung!AB43)="H",$C43/2,0)))))))</f>
        <v>0</v>
      </c>
      <c r="AC43" s="27">
        <f>IF($A43="",0,IF(Mitarbeiter!$G$41=FALSE,0,IF(AND(Mitarbeiter!$E$41&lt;&gt;"",AC$5+6&lt;Mitarbeiter!$E$41),0,IF(AND(Mitarbeiter!$F$41&lt;&gt;"",AC$5&gt;Mitarbeiter!$F$41),0,IF(Planung!AC43="",$C43,IF(ISNUMBER(Planung!AC43),Planung!AC43,IF(UPPER(Planung!AC43)="H",$C43/2,0)))))))</f>
        <v>0</v>
      </c>
      <c r="AD43" s="27">
        <f>IF($A43="",0,IF(Mitarbeiter!$G$41=FALSE,0,IF(AND(Mitarbeiter!$E$41&lt;&gt;"",AD$5+6&lt;Mitarbeiter!$E$41),0,IF(AND(Mitarbeiter!$F$41&lt;&gt;"",AD$5&gt;Mitarbeiter!$F$41),0,IF(Planung!AD43="",$C43,IF(ISNUMBER(Planung!AD43),Planung!AD43,IF(UPPER(Planung!AD43)="H",$C43/2,0)))))))</f>
        <v>0</v>
      </c>
      <c r="AE43" s="27">
        <f>IF($A43="",0,IF(Mitarbeiter!$G$41=FALSE,0,IF(AND(Mitarbeiter!$E$41&lt;&gt;"",AE$5+6&lt;Mitarbeiter!$E$41),0,IF(AND(Mitarbeiter!$F$41&lt;&gt;"",AE$5&gt;Mitarbeiter!$F$41),0,IF(Planung!AE43="",$C43,IF(ISNUMBER(Planung!AE43),Planung!AE43,IF(UPPER(Planung!AE43)="H",$C43/2,0)))))))</f>
        <v>0</v>
      </c>
      <c r="AF43" s="27">
        <f>IF($A43="",0,IF(Mitarbeiter!$G$41=FALSE,0,IF(AND(Mitarbeiter!$E$41&lt;&gt;"",AF$5+6&lt;Mitarbeiter!$E$41),0,IF(AND(Mitarbeiter!$F$41&lt;&gt;"",AF$5&gt;Mitarbeiter!$F$41),0,IF(Planung!AF43="",$C43,IF(ISNUMBER(Planung!AF43),Planung!AF43,IF(UPPER(Planung!AF43)="H",$C43/2,0)))))))</f>
        <v>0</v>
      </c>
      <c r="AG43" s="27">
        <f>IF($A43="",0,IF(Mitarbeiter!$G$41=FALSE,0,IF(AND(Mitarbeiter!$E$41&lt;&gt;"",AG$5+6&lt;Mitarbeiter!$E$41),0,IF(AND(Mitarbeiter!$F$41&lt;&gt;"",AG$5&gt;Mitarbeiter!$F$41),0,IF(Planung!AG43="",$C43,IF(ISNUMBER(Planung!AG43),Planung!AG43,IF(UPPER(Planung!AG43)="H",$C43/2,0)))))))</f>
        <v>0</v>
      </c>
      <c r="AH43" s="27">
        <f>IF($A43="",0,IF(Mitarbeiter!$G$41=FALSE,0,IF(AND(Mitarbeiter!$E$41&lt;&gt;"",AH$5+6&lt;Mitarbeiter!$E$41),0,IF(AND(Mitarbeiter!$F$41&lt;&gt;"",AH$5&gt;Mitarbeiter!$F$41),0,IF(Planung!AH43="",$C43,IF(ISNUMBER(Planung!AH43),Planung!AH43,IF(UPPER(Planung!AH43)="H",$C43/2,0)))))))</f>
        <v>0</v>
      </c>
      <c r="AI43" s="27">
        <f>IF($A43="",0,IF(Mitarbeiter!$G$41=FALSE,0,IF(AND(Mitarbeiter!$E$41&lt;&gt;"",AI$5+6&lt;Mitarbeiter!$E$41),0,IF(AND(Mitarbeiter!$F$41&lt;&gt;"",AI$5&gt;Mitarbeiter!$F$41),0,IF(Planung!AI43="",$C43,IF(ISNUMBER(Planung!AI43),Planung!AI43,IF(UPPER(Planung!AI43)="H",$C43/2,0)))))))</f>
        <v>0</v>
      </c>
      <c r="AJ43" s="27">
        <f>IF($A43="",0,IF(Mitarbeiter!$G$41=FALSE,0,IF(AND(Mitarbeiter!$E$41&lt;&gt;"",AJ$5+6&lt;Mitarbeiter!$E$41),0,IF(AND(Mitarbeiter!$F$41&lt;&gt;"",AJ$5&gt;Mitarbeiter!$F$41),0,IF(Planung!AJ43="",$C43,IF(ISNUMBER(Planung!AJ43),Planung!AJ43,IF(UPPER(Planung!AJ43)="H",$C43/2,0)))))))</f>
        <v>0</v>
      </c>
      <c r="AK43" s="27">
        <f>IF($A43="",0,IF(Mitarbeiter!$G$41=FALSE,0,IF(AND(Mitarbeiter!$E$41&lt;&gt;"",AK$5+6&lt;Mitarbeiter!$E$41),0,IF(AND(Mitarbeiter!$F$41&lt;&gt;"",AK$5&gt;Mitarbeiter!$F$41),0,IF(Planung!AK43="",$C43,IF(ISNUMBER(Planung!AK43),Planung!AK43,IF(UPPER(Planung!AK43)="H",$C43/2,0)))))))</f>
        <v>0</v>
      </c>
      <c r="AL43" s="27">
        <f>IF($A43="",0,IF(Mitarbeiter!$G$41=FALSE,0,IF(AND(Mitarbeiter!$E$41&lt;&gt;"",AL$5+6&lt;Mitarbeiter!$E$41),0,IF(AND(Mitarbeiter!$F$41&lt;&gt;"",AL$5&gt;Mitarbeiter!$F$41),0,IF(Planung!AL43="",$C43,IF(ISNUMBER(Planung!AL43),Planung!AL43,IF(UPPER(Planung!AL43)="H",$C43/2,0)))))))</f>
        <v>0</v>
      </c>
      <c r="AM43" s="27">
        <f>IF($A43="",0,IF(Mitarbeiter!$G$41=FALSE,0,IF(AND(Mitarbeiter!$E$41&lt;&gt;"",AM$5+6&lt;Mitarbeiter!$E$41),0,IF(AND(Mitarbeiter!$F$41&lt;&gt;"",AM$5&gt;Mitarbeiter!$F$41),0,IF(Planung!AM43="",$C43,IF(ISNUMBER(Planung!AM43),Planung!AM43,IF(UPPER(Planung!AM43)="H",$C43/2,0)))))))</f>
        <v>0</v>
      </c>
      <c r="AN43" s="27">
        <f>IF($A43="",0,IF(Mitarbeiter!$G$41=FALSE,0,IF(AND(Mitarbeiter!$E$41&lt;&gt;"",AN$5+6&lt;Mitarbeiter!$E$41),0,IF(AND(Mitarbeiter!$F$41&lt;&gt;"",AN$5&gt;Mitarbeiter!$F$41),0,IF(Planung!AN43="",$C43,IF(ISNUMBER(Planung!AN43),Planung!AN43,IF(UPPER(Planung!AN43)="H",$C43/2,0)))))))</f>
        <v>0</v>
      </c>
      <c r="AO43" s="27">
        <f>IF($A43="",0,IF(Mitarbeiter!$G$41=FALSE,0,IF(AND(Mitarbeiter!$E$41&lt;&gt;"",AO$5+6&lt;Mitarbeiter!$E$41),0,IF(AND(Mitarbeiter!$F$41&lt;&gt;"",AO$5&gt;Mitarbeiter!$F$41),0,IF(Planung!AO43="",$C43,IF(ISNUMBER(Planung!AO43),Planung!AO43,IF(UPPER(Planung!AO43)="H",$C43/2,0)))))))</f>
        <v>0</v>
      </c>
      <c r="AP43" s="27">
        <f>IF($A43="",0,IF(Mitarbeiter!$G$41=FALSE,0,IF(AND(Mitarbeiter!$E$41&lt;&gt;"",AP$5+6&lt;Mitarbeiter!$E$41),0,IF(AND(Mitarbeiter!$F$41&lt;&gt;"",AP$5&gt;Mitarbeiter!$F$41),0,IF(Planung!AP43="",$C43,IF(ISNUMBER(Planung!AP43),Planung!AP43,IF(UPPER(Planung!AP43)="H",$C43/2,0)))))))</f>
        <v>0</v>
      </c>
      <c r="AQ43" s="27">
        <f>IF($A43="",0,IF(Mitarbeiter!$G$41=FALSE,0,IF(AND(Mitarbeiter!$E$41&lt;&gt;"",AQ$5+6&lt;Mitarbeiter!$E$41),0,IF(AND(Mitarbeiter!$F$41&lt;&gt;"",AQ$5&gt;Mitarbeiter!$F$41),0,IF(Planung!AQ43="",$C43,IF(ISNUMBER(Planung!AQ43),Planung!AQ43,IF(UPPER(Planung!AQ43)="H",$C43/2,0)))))))</f>
        <v>0</v>
      </c>
      <c r="AR43" s="27">
        <f>IF($A43="",0,IF(Mitarbeiter!$G$41=FALSE,0,IF(AND(Mitarbeiter!$E$41&lt;&gt;"",AR$5+6&lt;Mitarbeiter!$E$41),0,IF(AND(Mitarbeiter!$F$41&lt;&gt;"",AR$5&gt;Mitarbeiter!$F$41),0,IF(Planung!AR43="",$C43,IF(ISNUMBER(Planung!AR43),Planung!AR43,IF(UPPER(Planung!AR43)="H",$C43/2,0)))))))</f>
        <v>0</v>
      </c>
      <c r="AS43" s="27">
        <f>IF($A43="",0,IF(Mitarbeiter!$G$41=FALSE,0,IF(AND(Mitarbeiter!$E$41&lt;&gt;"",AS$5+6&lt;Mitarbeiter!$E$41),0,IF(AND(Mitarbeiter!$F$41&lt;&gt;"",AS$5&gt;Mitarbeiter!$F$41),0,IF(Planung!AS43="",$C43,IF(ISNUMBER(Planung!AS43),Planung!AS43,IF(UPPER(Planung!AS43)="H",$C43/2,0)))))))</f>
        <v>0</v>
      </c>
      <c r="AT43" s="27">
        <f>IF($A43="",0,IF(Mitarbeiter!$G$41=FALSE,0,IF(AND(Mitarbeiter!$E$41&lt;&gt;"",AT$5+6&lt;Mitarbeiter!$E$41),0,IF(AND(Mitarbeiter!$F$41&lt;&gt;"",AT$5&gt;Mitarbeiter!$F$41),0,IF(Planung!AT43="",$C43,IF(ISNUMBER(Planung!AT43),Planung!AT43,IF(UPPER(Planung!AT43)="H",$C43/2,0)))))))</f>
        <v>0</v>
      </c>
      <c r="AU43" s="27">
        <f>IF($A43="",0,IF(Mitarbeiter!$G$41=FALSE,0,IF(AND(Mitarbeiter!$E$41&lt;&gt;"",AU$5+6&lt;Mitarbeiter!$E$41),0,IF(AND(Mitarbeiter!$F$41&lt;&gt;"",AU$5&gt;Mitarbeiter!$F$41),0,IF(Planung!AU43="",$C43,IF(ISNUMBER(Planung!AU43),Planung!AU43,IF(UPPER(Planung!AU43)="H",$C43/2,0)))))))</f>
        <v>0</v>
      </c>
      <c r="AV43" s="27">
        <f>IF($A43="",0,IF(Mitarbeiter!$G$41=FALSE,0,IF(AND(Mitarbeiter!$E$41&lt;&gt;"",AV$5+6&lt;Mitarbeiter!$E$41),0,IF(AND(Mitarbeiter!$F$41&lt;&gt;"",AV$5&gt;Mitarbeiter!$F$41),0,IF(Planung!AV43="",$C43,IF(ISNUMBER(Planung!AV43),Planung!AV43,IF(UPPER(Planung!AV43)="H",$C43/2,0)))))))</f>
        <v>0</v>
      </c>
      <c r="AW43" s="27">
        <f>IF($A43="",0,IF(Mitarbeiter!$G$41=FALSE,0,IF(AND(Mitarbeiter!$E$41&lt;&gt;"",AW$5+6&lt;Mitarbeiter!$E$41),0,IF(AND(Mitarbeiter!$F$41&lt;&gt;"",AW$5&gt;Mitarbeiter!$F$41),0,IF(Planung!AW43="",$C43,IF(ISNUMBER(Planung!AW43),Planung!AW43,IF(UPPER(Planung!AW43)="H",$C43/2,0)))))))</f>
        <v>0</v>
      </c>
      <c r="AX43" s="27">
        <f>IF($A43="",0,IF(Mitarbeiter!$G$41=FALSE,0,IF(AND(Mitarbeiter!$E$41&lt;&gt;"",AX$5+6&lt;Mitarbeiter!$E$41),0,IF(AND(Mitarbeiter!$F$41&lt;&gt;"",AX$5&gt;Mitarbeiter!$F$41),0,IF(Planung!AX43="",$C43,IF(ISNUMBER(Planung!AX43),Planung!AX43,IF(UPPER(Planung!AX43)="H",$C43/2,0)))))))</f>
        <v>0</v>
      </c>
      <c r="AY43" s="27">
        <f>IF($A43="",0,IF(Mitarbeiter!$G$41=FALSE,0,IF(AND(Mitarbeiter!$E$41&lt;&gt;"",AY$5+6&lt;Mitarbeiter!$E$41),0,IF(AND(Mitarbeiter!$F$41&lt;&gt;"",AY$5&gt;Mitarbeiter!$F$41),0,IF(Planung!AY43="",$C43,IF(ISNUMBER(Planung!AY43),Planung!AY43,IF(UPPER(Planung!AY43)="H",$C43/2,0)))))))</f>
        <v>0</v>
      </c>
      <c r="AZ43" s="27">
        <f>IF($A43="",0,IF(Mitarbeiter!$G$41=FALSE,0,IF(AND(Mitarbeiter!$E$41&lt;&gt;"",AZ$5+6&lt;Mitarbeiter!$E$41),0,IF(AND(Mitarbeiter!$F$41&lt;&gt;"",AZ$5&gt;Mitarbeiter!$F$41),0,IF(Planung!AZ43="",$C43,IF(ISNUMBER(Planung!AZ43),Planung!AZ43,IF(UPPER(Planung!AZ43)="H",$C43/2,0)))))))</f>
        <v>0</v>
      </c>
      <c r="BA43" s="27">
        <f>IF($A43="",0,IF(Mitarbeiter!$G$41=FALSE,0,IF(AND(Mitarbeiter!$E$41&lt;&gt;"",BA$5+6&lt;Mitarbeiter!$E$41),0,IF(AND(Mitarbeiter!$F$41&lt;&gt;"",BA$5&gt;Mitarbeiter!$F$41),0,IF(Planung!BA43="",$C43,IF(ISNUMBER(Planung!BA43),Planung!BA43,IF(UPPER(Planung!BA43)="H",$C43/2,0)))))))</f>
        <v>0</v>
      </c>
      <c r="BB43" s="27">
        <f>IF($A43="",0,IF(Mitarbeiter!$G$41=FALSE,0,IF(AND(Mitarbeiter!$E$41&lt;&gt;"",BB$5+6&lt;Mitarbeiter!$E$41),0,IF(AND(Mitarbeiter!$F$41&lt;&gt;"",BB$5&gt;Mitarbeiter!$F$41),0,IF(Planung!BB43="",$C43,IF(ISNUMBER(Planung!BB43),Planung!BB43,IF(UPPER(Planung!BB43)="H",$C43/2,0)))))))</f>
        <v>0</v>
      </c>
      <c r="BC43" s="27">
        <f>IF($A43="",0,IF(Mitarbeiter!$G$41=FALSE,0,IF(AND(Mitarbeiter!$E$41&lt;&gt;"",BC$5+6&lt;Mitarbeiter!$E$41),0,IF(AND(Mitarbeiter!$F$41&lt;&gt;"",BC$5&gt;Mitarbeiter!$F$41),0,IF(Planung!BC43="",$C43,IF(ISNUMBER(Planung!BC43),Planung!BC43,IF(UPPER(Planung!BC43)="H",$C43/2,0)))))))</f>
        <v>0</v>
      </c>
      <c r="BD43" s="27">
        <f>IF($A43="",0,IF(Mitarbeiter!$G$41=FALSE,0,IF(AND(Mitarbeiter!$E$41&lt;&gt;"",BD$5+6&lt;Mitarbeiter!$E$41),0,IF(AND(Mitarbeiter!$F$41&lt;&gt;"",BD$5&gt;Mitarbeiter!$F$41),0,IF(Planung!BD43="",$C43,IF(ISNUMBER(Planung!BD43),Planung!BD43,IF(UPPER(Planung!BD43)="H",$C43/2,0)))))))</f>
        <v>0</v>
      </c>
      <c r="BE43" s="27">
        <f>IF($A43="",0,IF(Mitarbeiter!$G$41=FALSE,0,IF(AND(Mitarbeiter!$E$41&lt;&gt;"",BE$5+6&lt;Mitarbeiter!$E$41),0,IF(AND(Mitarbeiter!$F$41&lt;&gt;"",BE$5&gt;Mitarbeiter!$F$41),0,IF(Planung!BE43="",$C43,IF(ISNUMBER(Planung!BE43),Planung!BE43,IF(UPPER(Planung!BE43)="H",$C43/2,0)))))))</f>
        <v>0</v>
      </c>
      <c r="BF43" s="27">
        <f>IF($A43="",0,IF(Mitarbeiter!$G$41=FALSE,0,IF(AND(Mitarbeiter!$E$41&lt;&gt;"",BF$5+6&lt;Mitarbeiter!$E$41),0,IF(AND(Mitarbeiter!$F$41&lt;&gt;"",BF$5&gt;Mitarbeiter!$F$41),0,IF(Planung!BF43="",$C43,IF(ISNUMBER(Planung!BF43),Planung!BF43,IF(UPPER(Planung!BF43)="H",$C43/2,0)))))))</f>
        <v>0</v>
      </c>
      <c r="BG43" s="27">
        <f>IF($A43="",0,IF(Mitarbeiter!$G$41=FALSE,0,IF(AND(Mitarbeiter!$E$41&lt;&gt;"",BG$5+6&lt;Mitarbeiter!$E$41),0,IF(AND(Mitarbeiter!$F$41&lt;&gt;"",BG$5&gt;Mitarbeiter!$F$41),0,IF(Planung!BG43="",$C43,IF(ISNUMBER(Planung!BG43),Planung!BG43,IF(UPPER(Planung!BG43)="H",$C43/2,0)))))))</f>
        <v>0</v>
      </c>
      <c r="BH43" s="27">
        <f>IF($A43="",0,IF(Mitarbeiter!$G$41=FALSE,0,IF(AND(Mitarbeiter!$E$41&lt;&gt;"",BH$5+6&lt;Mitarbeiter!$E$41),0,IF(AND(Mitarbeiter!$F$41&lt;&gt;"",BH$5&gt;Mitarbeiter!$F$41),0,IF(Planung!BH43="",$C43,IF(ISNUMBER(Planung!BH43),Planung!BH43,IF(UPPER(Planung!BH43)="H",$C43/2,0)))))))</f>
        <v>0</v>
      </c>
      <c r="BI43" s="27">
        <f>IF($A43="",0,IF(Mitarbeiter!$G$41=FALSE,0,IF(AND(Mitarbeiter!$E$41&lt;&gt;"",BI$5+6&lt;Mitarbeiter!$E$41),0,IF(AND(Mitarbeiter!$F$41&lt;&gt;"",BI$5&gt;Mitarbeiter!$F$41),0,IF(Planung!BI43="",$C43,IF(ISNUMBER(Planung!BI43),Planung!BI43,IF(UPPER(Planung!BI43)="H",$C43/2,0)))))))</f>
        <v>0</v>
      </c>
      <c r="BJ43" s="27">
        <f>IF($A43="",0,IF(Mitarbeiter!$G$41=FALSE,0,IF(AND(Mitarbeiter!$E$41&lt;&gt;"",BJ$5+6&lt;Mitarbeiter!$E$41),0,IF(AND(Mitarbeiter!$F$41&lt;&gt;"",BJ$5&gt;Mitarbeiter!$F$41),0,IF(Planung!BJ43="",$C43,IF(ISNUMBER(Planung!BJ43),Planung!BJ43,IF(UPPER(Planung!BJ43)="H",$C43/2,0)))))))</f>
        <v>0</v>
      </c>
      <c r="BK43" s="27">
        <f>IF($A43="",0,IF(Mitarbeiter!$G$41=FALSE,0,IF(AND(Mitarbeiter!$E$41&lt;&gt;"",BK$5+6&lt;Mitarbeiter!$E$41),0,IF(AND(Mitarbeiter!$F$41&lt;&gt;"",BK$5&gt;Mitarbeiter!$F$41),0,IF(Planung!BK43="",$C43,IF(ISNUMBER(Planung!BK43),Planung!BK43,IF(UPPER(Planung!BK43)="H",$C43/2,0)))))))</f>
        <v>0</v>
      </c>
      <c r="BL43" s="27">
        <f>IF($A43="",0,IF(Mitarbeiter!$G$41=FALSE,0,IF(AND(Mitarbeiter!$E$41&lt;&gt;"",BL$5+6&lt;Mitarbeiter!$E$41),0,IF(AND(Mitarbeiter!$F$41&lt;&gt;"",BL$5&gt;Mitarbeiter!$F$41),0,IF(Planung!BL43="",$C43,IF(ISNUMBER(Planung!BL43),Planung!BL43,IF(UPPER(Planung!BL43)="H",$C43/2,0)))))))</f>
        <v>0</v>
      </c>
      <c r="BM43" s="27">
        <f>IF($A43="",0,IF(Mitarbeiter!$G$41=FALSE,0,IF(AND(Mitarbeiter!$E$41&lt;&gt;"",BM$5+6&lt;Mitarbeiter!$E$41),0,IF(AND(Mitarbeiter!$F$41&lt;&gt;"",BM$5&gt;Mitarbeiter!$F$41),0,IF(Planung!BM43="",$C43,IF(ISNUMBER(Planung!BM43),Planung!BM43,IF(UPPER(Planung!BM43)="H",$C43/2,0)))))))</f>
        <v>0</v>
      </c>
      <c r="BN43" s="27">
        <f>IF($A43="",0,IF(Mitarbeiter!$G$41=FALSE,0,IF(AND(Mitarbeiter!$E$41&lt;&gt;"",BN$5+6&lt;Mitarbeiter!$E$41),0,IF(AND(Mitarbeiter!$F$41&lt;&gt;"",BN$5&gt;Mitarbeiter!$F$41),0,IF(Planung!BN43="",$C43,IF(ISNUMBER(Planung!BN43),Planung!BN43,IF(UPPER(Planung!BN43)="H",$C43/2,0)))))))</f>
        <v>0</v>
      </c>
      <c r="BO43" s="27">
        <f>IF($A43="",0,IF(Mitarbeiter!$G$41=FALSE,0,IF(AND(Mitarbeiter!$E$41&lt;&gt;"",BO$5+6&lt;Mitarbeiter!$E$41),0,IF(AND(Mitarbeiter!$F$41&lt;&gt;"",BO$5&gt;Mitarbeiter!$F$41),0,IF(Planung!BO43="",$C43,IF(ISNUMBER(Planung!BO43),Planung!BO43,IF(UPPER(Planung!BO43)="H",$C43/2,0)))))))</f>
        <v>0</v>
      </c>
      <c r="BP43" s="27">
        <f>IF($A43="",0,IF(Mitarbeiter!$G$41=FALSE,0,IF(AND(Mitarbeiter!$E$41&lt;&gt;"",BP$5+6&lt;Mitarbeiter!$E$41),0,IF(AND(Mitarbeiter!$F$41&lt;&gt;"",BP$5&gt;Mitarbeiter!$F$41),0,IF(Planung!BP43="",$C43,IF(ISNUMBER(Planung!BP43),Planung!BP43,IF(UPPER(Planung!BP43)="H",$C43/2,0)))))))</f>
        <v>0</v>
      </c>
      <c r="BQ43" s="27">
        <f>IF($A43="",0,IF(Mitarbeiter!$G$41=FALSE,0,IF(AND(Mitarbeiter!$E$41&lt;&gt;"",BQ$5+6&lt;Mitarbeiter!$E$41),0,IF(AND(Mitarbeiter!$F$41&lt;&gt;"",BQ$5&gt;Mitarbeiter!$F$41),0,IF(Planung!BQ43="",$C43,IF(ISNUMBER(Planung!BQ43),Planung!BQ43,IF(UPPER(Planung!BQ43)="H",$C43/2,0)))))))</f>
        <v>0</v>
      </c>
      <c r="BR43" s="27">
        <f>IF($A43="",0,IF(Mitarbeiter!$G$41=FALSE,0,IF(AND(Mitarbeiter!$E$41&lt;&gt;"",BR$5+6&lt;Mitarbeiter!$E$41),0,IF(AND(Mitarbeiter!$F$41&lt;&gt;"",BR$5&gt;Mitarbeiter!$F$41),0,IF(Planung!BR43="",$C43,IF(ISNUMBER(Planung!BR43),Planung!BR43,IF(UPPER(Planung!BR43)="H",$C43/2,0)))))))</f>
        <v>0</v>
      </c>
      <c r="BS43" s="27">
        <f>IF($A43="",0,IF(Mitarbeiter!$G$41=FALSE,0,IF(AND(Mitarbeiter!$E$41&lt;&gt;"",BS$5+6&lt;Mitarbeiter!$E$41),0,IF(AND(Mitarbeiter!$F$41&lt;&gt;"",BS$5&gt;Mitarbeiter!$F$41),0,IF(Planung!BS43="",$C43,IF(ISNUMBER(Planung!BS43),Planung!BS43,IF(UPPER(Planung!BS43)="H",$C43/2,0)))))))</f>
        <v>0</v>
      </c>
      <c r="BT43" s="27">
        <f>IF($A43="",0,IF(Mitarbeiter!$G$41=FALSE,0,IF(AND(Mitarbeiter!$E$41&lt;&gt;"",BT$5+6&lt;Mitarbeiter!$E$41),0,IF(AND(Mitarbeiter!$F$41&lt;&gt;"",BT$5&gt;Mitarbeiter!$F$41),0,IF(Planung!BT43="",$C43,IF(ISNUMBER(Planung!BT43),Planung!BT43,IF(UPPER(Planung!BT43)="H",$C43/2,0)))))))</f>
        <v>0</v>
      </c>
      <c r="BU43" s="27">
        <f>IF($A43="",0,IF(Mitarbeiter!$G$41=FALSE,0,IF(AND(Mitarbeiter!$E$41&lt;&gt;"",BU$5+6&lt;Mitarbeiter!$E$41),0,IF(AND(Mitarbeiter!$F$41&lt;&gt;"",BU$5&gt;Mitarbeiter!$F$41),0,IF(Planung!BU43="",$C43,IF(ISNUMBER(Planung!BU43),Planung!BU43,IF(UPPER(Planung!BU43)="H",$C43/2,0)))))))</f>
        <v>0</v>
      </c>
      <c r="BV43" s="27">
        <f>IF($A43="",0,IF(Mitarbeiter!$G$41=FALSE,0,IF(AND(Mitarbeiter!$E$41&lt;&gt;"",BV$5+6&lt;Mitarbeiter!$E$41),0,IF(AND(Mitarbeiter!$F$41&lt;&gt;"",BV$5&gt;Mitarbeiter!$F$41),0,IF(Planung!BV43="",$C43,IF(ISNUMBER(Planung!BV43),Planung!BV43,IF(UPPER(Planung!BV43)="H",$C43/2,0)))))))</f>
        <v>0</v>
      </c>
      <c r="BW43" s="27">
        <f>IF($A43="",0,IF(Mitarbeiter!$G$41=FALSE,0,IF(AND(Mitarbeiter!$E$41&lt;&gt;"",BW$5+6&lt;Mitarbeiter!$E$41),0,IF(AND(Mitarbeiter!$F$41&lt;&gt;"",BW$5&gt;Mitarbeiter!$F$41),0,IF(Planung!BW43="",$C43,IF(ISNUMBER(Planung!BW43),Planung!BW43,IF(UPPER(Planung!BW43)="H",$C43/2,0)))))))</f>
        <v>0</v>
      </c>
      <c r="BX43" s="27">
        <f>IF($A43="",0,IF(Mitarbeiter!$G$41=FALSE,0,IF(AND(Mitarbeiter!$E$41&lt;&gt;"",BX$5+6&lt;Mitarbeiter!$E$41),0,IF(AND(Mitarbeiter!$F$41&lt;&gt;"",BX$5&gt;Mitarbeiter!$F$41),0,IF(Planung!BX43="",$C43,IF(ISNUMBER(Planung!BX43),Planung!BX43,IF(UPPER(Planung!BX43)="H",$C43/2,0)))))))</f>
        <v>0</v>
      </c>
      <c r="BY43" s="27">
        <f>IF($A43="",0,IF(Mitarbeiter!$G$41=FALSE,0,IF(AND(Mitarbeiter!$E$41&lt;&gt;"",BY$5+6&lt;Mitarbeiter!$E$41),0,IF(AND(Mitarbeiter!$F$41&lt;&gt;"",BY$5&gt;Mitarbeiter!$F$41),0,IF(Planung!BY43="",$C43,IF(ISNUMBER(Planung!BY43),Planung!BY43,IF(UPPER(Planung!BY43)="H",$C43/2,0)))))))</f>
        <v>0</v>
      </c>
      <c r="BZ43" s="27">
        <f>IF($A43="",0,IF(Mitarbeiter!$G$41=FALSE,0,IF(AND(Mitarbeiter!$E$41&lt;&gt;"",BZ$5+6&lt;Mitarbeiter!$E$41),0,IF(AND(Mitarbeiter!$F$41&lt;&gt;"",BZ$5&gt;Mitarbeiter!$F$41),0,IF(Planung!BZ43="",$C43,IF(ISNUMBER(Planung!BZ43),Planung!BZ43,IF(UPPER(Planung!BZ43)="H",$C43/2,0)))))))</f>
        <v>0</v>
      </c>
      <c r="CA43" s="27">
        <f>IF($A43="",0,IF(Mitarbeiter!$G$41=FALSE,0,IF(AND(Mitarbeiter!$E$41&lt;&gt;"",CA$5+6&lt;Mitarbeiter!$E$41),0,IF(AND(Mitarbeiter!$F$41&lt;&gt;"",CA$5&gt;Mitarbeiter!$F$41),0,IF(Planung!CA43="",$C43,IF(ISNUMBER(Planung!CA43),Planung!CA43,IF(UPPER(Planung!CA43)="H",$C43/2,0)))))))</f>
        <v>0</v>
      </c>
      <c r="CB43" s="27">
        <f>IF($A43="",0,IF(Mitarbeiter!$G$41=FALSE,0,IF(AND(Mitarbeiter!$E$41&lt;&gt;"",CB$5+6&lt;Mitarbeiter!$E$41),0,IF(AND(Mitarbeiter!$F$41&lt;&gt;"",CB$5&gt;Mitarbeiter!$F$41),0,IF(Planung!CB43="",$C43,IF(ISNUMBER(Planung!CB43),Planung!CB43,IF(UPPER(Planung!CB43)="H",$C43/2,0)))))))</f>
        <v>0</v>
      </c>
      <c r="CC43" s="27">
        <f>IF($A43="",0,IF(Mitarbeiter!$G$41=FALSE,0,IF(AND(Mitarbeiter!$E$41&lt;&gt;"",CC$5+6&lt;Mitarbeiter!$E$41),0,IF(AND(Mitarbeiter!$F$41&lt;&gt;"",CC$5&gt;Mitarbeiter!$F$41),0,IF(Planung!CC43="",$C43,IF(ISNUMBER(Planung!CC43),Planung!CC43,IF(UPPER(Planung!CC43)="H",$C43/2,0)))))))</f>
        <v>0</v>
      </c>
      <c r="CD43" s="27">
        <f>IF($A43="",0,IF(Mitarbeiter!$G$41=FALSE,0,IF(AND(Mitarbeiter!$E$41&lt;&gt;"",CD$5+6&lt;Mitarbeiter!$E$41),0,IF(AND(Mitarbeiter!$F$41&lt;&gt;"",CD$5&gt;Mitarbeiter!$F$41),0,IF(Planung!CD43="",$C43,IF(ISNUMBER(Planung!CD43),Planung!CD43,IF(UPPER(Planung!CD43)="H",$C43/2,0)))))))</f>
        <v>0</v>
      </c>
      <c r="CE43" s="27">
        <f>IF($A43="",0,IF(Mitarbeiter!$G$41=FALSE,0,IF(AND(Mitarbeiter!$E$41&lt;&gt;"",CE$5+6&lt;Mitarbeiter!$E$41),0,IF(AND(Mitarbeiter!$F$41&lt;&gt;"",CE$5&gt;Mitarbeiter!$F$41),0,IF(Planung!CE43="",$C43,IF(ISNUMBER(Planung!CE43),Planung!CE43,IF(UPPER(Planung!CE43)="H",$C43/2,0)))))))</f>
        <v>0</v>
      </c>
      <c r="CF43" s="27">
        <f>IF($A43="",0,IF(Mitarbeiter!$G$41=FALSE,0,IF(AND(Mitarbeiter!$E$41&lt;&gt;"",CF$5+6&lt;Mitarbeiter!$E$41),0,IF(AND(Mitarbeiter!$F$41&lt;&gt;"",CF$5&gt;Mitarbeiter!$F$41),0,IF(Planung!CF43="",$C43,IF(ISNUMBER(Planung!CF43),Planung!CF43,IF(UPPER(Planung!CF43)="H",$C43/2,0)))))))</f>
        <v>0</v>
      </c>
      <c r="CG43" s="27">
        <f>IF($A43="",0,IF(Mitarbeiter!$G$41=FALSE,0,IF(AND(Mitarbeiter!$E$41&lt;&gt;"",CG$5+6&lt;Mitarbeiter!$E$41),0,IF(AND(Mitarbeiter!$F$41&lt;&gt;"",CG$5&gt;Mitarbeiter!$F$41),0,IF(Planung!CG43="",$C43,IF(ISNUMBER(Planung!CG43),Planung!CG43,IF(UPPER(Planung!CG43)="H",$C43/2,0)))))))</f>
        <v>0</v>
      </c>
      <c r="CH43" s="27">
        <f>IF($A43="",0,IF(Mitarbeiter!$G$41=FALSE,0,IF(AND(Mitarbeiter!$E$41&lt;&gt;"",CH$5+6&lt;Mitarbeiter!$E$41),0,IF(AND(Mitarbeiter!$F$41&lt;&gt;"",CH$5&gt;Mitarbeiter!$F$41),0,IF(Planung!CH43="",$C43,IF(ISNUMBER(Planung!CH43),Planung!CH43,IF(UPPER(Planung!CH43)="H",$C43/2,0)))))))</f>
        <v>0</v>
      </c>
      <c r="CI43" s="27">
        <f>IF($A43="",0,IF(Mitarbeiter!$G$41=FALSE,0,IF(AND(Mitarbeiter!$E$41&lt;&gt;"",CI$5+6&lt;Mitarbeiter!$E$41),0,IF(AND(Mitarbeiter!$F$41&lt;&gt;"",CI$5&gt;Mitarbeiter!$F$41),0,IF(Planung!CI43="",$C43,IF(ISNUMBER(Planung!CI43),Planung!CI43,IF(UPPER(Planung!CI43)="H",$C43/2,0)))))))</f>
        <v>0</v>
      </c>
      <c r="CJ43" s="27">
        <f>IF($A43="",0,IF(Mitarbeiter!$G$41=FALSE,0,IF(AND(Mitarbeiter!$E$41&lt;&gt;"",CJ$5+6&lt;Mitarbeiter!$E$41),0,IF(AND(Mitarbeiter!$F$41&lt;&gt;"",CJ$5&gt;Mitarbeiter!$F$41),0,IF(Planung!CJ43="",$C43,IF(ISNUMBER(Planung!CJ43),Planung!CJ43,IF(UPPER(Planung!CJ43)="H",$C43/2,0)))))))</f>
        <v>0</v>
      </c>
      <c r="CK43" s="27">
        <f>IF($A43="",0,IF(Mitarbeiter!$G$41=FALSE,0,IF(AND(Mitarbeiter!$E$41&lt;&gt;"",CK$5+6&lt;Mitarbeiter!$E$41),0,IF(AND(Mitarbeiter!$F$41&lt;&gt;"",CK$5&gt;Mitarbeiter!$F$41),0,IF(Planung!CK43="",$C43,IF(ISNUMBER(Planung!CK43),Planung!CK43,IF(UPPER(Planung!CK43)="H",$C43/2,0)))))))</f>
        <v>0</v>
      </c>
      <c r="CL43" s="27">
        <f>IF($A43="",0,IF(Mitarbeiter!$G$41=FALSE,0,IF(AND(Mitarbeiter!$E$41&lt;&gt;"",CL$5+6&lt;Mitarbeiter!$E$41),0,IF(AND(Mitarbeiter!$F$41&lt;&gt;"",CL$5&gt;Mitarbeiter!$F$41),0,IF(Planung!CL43="",$C43,IF(ISNUMBER(Planung!CL43),Planung!CL43,IF(UPPER(Planung!CL43)="H",$C43/2,0)))))))</f>
        <v>0</v>
      </c>
      <c r="CM43" s="27">
        <f>IF($A43="",0,IF(Mitarbeiter!$G$41=FALSE,0,IF(AND(Mitarbeiter!$E$41&lt;&gt;"",CM$5+6&lt;Mitarbeiter!$E$41),0,IF(AND(Mitarbeiter!$F$41&lt;&gt;"",CM$5&gt;Mitarbeiter!$F$41),0,IF(Planung!CM43="",$C43,IF(ISNUMBER(Planung!CM43),Planung!CM43,IF(UPPER(Planung!CM43)="H",$C43/2,0)))))))</f>
        <v>0</v>
      </c>
      <c r="CN43" s="27">
        <f>IF($A43="",0,IF(Mitarbeiter!$G$41=FALSE,0,IF(AND(Mitarbeiter!$E$41&lt;&gt;"",CN$5+6&lt;Mitarbeiter!$E$41),0,IF(AND(Mitarbeiter!$F$41&lt;&gt;"",CN$5&gt;Mitarbeiter!$F$41),0,IF(Planung!CN43="",$C43,IF(ISNUMBER(Planung!CN43),Planung!CN43,IF(UPPER(Planung!CN43)="H",$C43/2,0)))))))</f>
        <v>0</v>
      </c>
      <c r="CO43" s="27">
        <f>IF($A43="",0,IF(Mitarbeiter!$G$41=FALSE,0,IF(AND(Mitarbeiter!$E$41&lt;&gt;"",CO$5+6&lt;Mitarbeiter!$E$41),0,IF(AND(Mitarbeiter!$F$41&lt;&gt;"",CO$5&gt;Mitarbeiter!$F$41),0,IF(Planung!CO43="",$C43,IF(ISNUMBER(Planung!CO43),Planung!CO43,IF(UPPER(Planung!CO43)="H",$C43/2,0)))))))</f>
        <v>0</v>
      </c>
      <c r="CP43" s="27">
        <f>IF($A43="",0,IF(Mitarbeiter!$G$41=FALSE,0,IF(AND(Mitarbeiter!$E$41&lt;&gt;"",CP$5+6&lt;Mitarbeiter!$E$41),0,IF(AND(Mitarbeiter!$F$41&lt;&gt;"",CP$5&gt;Mitarbeiter!$F$41),0,IF(Planung!CP43="",$C43,IF(ISNUMBER(Planung!CP43),Planung!CP43,IF(UPPER(Planung!CP43)="H",$C43/2,0)))))))</f>
        <v>0</v>
      </c>
      <c r="CQ43" s="27">
        <f>IF($A43="",0,IF(Mitarbeiter!$G$41=FALSE,0,IF(AND(Mitarbeiter!$E$41&lt;&gt;"",CQ$5+6&lt;Mitarbeiter!$E$41),0,IF(AND(Mitarbeiter!$F$41&lt;&gt;"",CQ$5&gt;Mitarbeiter!$F$41),0,IF(Planung!CQ43="",$C43,IF(ISNUMBER(Planung!CQ43),Planung!CQ43,IF(UPPER(Planung!CQ43)="H",$C43/2,0)))))))</f>
        <v>0</v>
      </c>
      <c r="CR43" s="27">
        <f>IF($A43="",0,IF(Mitarbeiter!$G$41=FALSE,0,IF(AND(Mitarbeiter!$E$41&lt;&gt;"",CR$5+6&lt;Mitarbeiter!$E$41),0,IF(AND(Mitarbeiter!$F$41&lt;&gt;"",CR$5&gt;Mitarbeiter!$F$41),0,IF(Planung!CR43="",$C43,IF(ISNUMBER(Planung!CR43),Planung!CR43,IF(UPPER(Planung!CR43)="H",$C43/2,0)))))))</f>
        <v>0</v>
      </c>
      <c r="CS43" s="27">
        <f>IF($A43="",0,IF(Mitarbeiter!$G$41=FALSE,0,IF(AND(Mitarbeiter!$E$41&lt;&gt;"",CS$5+6&lt;Mitarbeiter!$E$41),0,IF(AND(Mitarbeiter!$F$41&lt;&gt;"",CS$5&gt;Mitarbeiter!$F$41),0,IF(Planung!CS43="",$C43,IF(ISNUMBER(Planung!CS43),Planung!CS43,IF(UPPER(Planung!CS43)="H",$C43/2,0)))))))</f>
        <v>0</v>
      </c>
      <c r="CT43" s="27">
        <f>IF($A43="",0,IF(Mitarbeiter!$G$41=FALSE,0,IF(AND(Mitarbeiter!$E$41&lt;&gt;"",CT$5+6&lt;Mitarbeiter!$E$41),0,IF(AND(Mitarbeiter!$F$41&lt;&gt;"",CT$5&gt;Mitarbeiter!$F$41),0,IF(Planung!CT43="",$C43,IF(ISNUMBER(Planung!CT43),Planung!CT43,IF(UPPER(Planung!CT43)="H",$C43/2,0)))))))</f>
        <v>0</v>
      </c>
      <c r="CU43" s="27">
        <f>IF($A43="",0,IF(Mitarbeiter!$G$41=FALSE,0,IF(AND(Mitarbeiter!$E$41&lt;&gt;"",CU$5+6&lt;Mitarbeiter!$E$41),0,IF(AND(Mitarbeiter!$F$41&lt;&gt;"",CU$5&gt;Mitarbeiter!$F$41),0,IF(Planung!CU43="",$C43,IF(ISNUMBER(Planung!CU43),Planung!CU43,IF(UPPER(Planung!CU43)="H",$C43/2,0)))))))</f>
        <v>0</v>
      </c>
      <c r="CV43" s="27">
        <f>IF($A43="",0,IF(Mitarbeiter!$G$41=FALSE,0,IF(AND(Mitarbeiter!$E$41&lt;&gt;"",CV$5+6&lt;Mitarbeiter!$E$41),0,IF(AND(Mitarbeiter!$F$41&lt;&gt;"",CV$5&gt;Mitarbeiter!$F$41),0,IF(Planung!CV43="",$C43,IF(ISNUMBER(Planung!CV43),Planung!CV43,IF(UPPER(Planung!CV43)="H",$C43/2,0)))))))</f>
        <v>0</v>
      </c>
      <c r="CW43" s="27">
        <f>IF($A43="",0,IF(Mitarbeiter!$G$41=FALSE,0,IF(AND(Mitarbeiter!$E$41&lt;&gt;"",CW$5+6&lt;Mitarbeiter!$E$41),0,IF(AND(Mitarbeiter!$F$41&lt;&gt;"",CW$5&gt;Mitarbeiter!$F$41),0,IF(Planung!CW43="",$C43,IF(ISNUMBER(Planung!CW43),Planung!CW43,IF(UPPER(Planung!CW43)="H",$C43/2,0)))))))</f>
        <v>0</v>
      </c>
      <c r="CX43" s="27">
        <f>IF($A43="",0,IF(Mitarbeiter!$G$41=FALSE,0,IF(AND(Mitarbeiter!$E$41&lt;&gt;"",CX$5+6&lt;Mitarbeiter!$E$41),0,IF(AND(Mitarbeiter!$F$41&lt;&gt;"",CX$5&gt;Mitarbeiter!$F$41),0,IF(Planung!CX43="",$C43,IF(ISNUMBER(Planung!CX43),Planung!CX43,IF(UPPER(Planung!CX43)="H",$C43/2,0)))))))</f>
        <v>0</v>
      </c>
      <c r="CY43" s="27">
        <f>IF($A43="",0,IF(Mitarbeiter!$G$41=FALSE,0,IF(AND(Mitarbeiter!$E$41&lt;&gt;"",CY$5+6&lt;Mitarbeiter!$E$41),0,IF(AND(Mitarbeiter!$F$41&lt;&gt;"",CY$5&gt;Mitarbeiter!$F$41),0,IF(Planung!CY43="",$C43,IF(ISNUMBER(Planung!CY43),Planung!CY43,IF(UPPER(Planung!CY43)="H",$C43/2,0)))))))</f>
        <v>0</v>
      </c>
      <c r="CZ43" s="27">
        <f>IF($A43="",0,IF(Mitarbeiter!$G$41=FALSE,0,IF(AND(Mitarbeiter!$E$41&lt;&gt;"",CZ$5+6&lt;Mitarbeiter!$E$41),0,IF(AND(Mitarbeiter!$F$41&lt;&gt;"",CZ$5&gt;Mitarbeiter!$F$41),0,IF(Planung!CZ43="",$C43,IF(ISNUMBER(Planung!CZ43),Planung!CZ43,IF(UPPER(Planung!CZ43)="H",$C43/2,0)))))))</f>
        <v>0</v>
      </c>
      <c r="DA43" s="27">
        <f>IF($A43="",0,IF(Mitarbeiter!$G$41=FALSE,0,IF(AND(Mitarbeiter!$E$41&lt;&gt;"",DA$5+6&lt;Mitarbeiter!$E$41),0,IF(AND(Mitarbeiter!$F$41&lt;&gt;"",DA$5&gt;Mitarbeiter!$F$41),0,IF(Planung!DA43="",$C43,IF(ISNUMBER(Planung!DA43),Planung!DA43,IF(UPPER(Planung!DA43)="H",$C43/2,0)))))))</f>
        <v>0</v>
      </c>
      <c r="DB43" s="27">
        <f>IF($A43="",0,IF(Mitarbeiter!$G$41=FALSE,0,IF(AND(Mitarbeiter!$E$41&lt;&gt;"",DB$5+6&lt;Mitarbeiter!$E$41),0,IF(AND(Mitarbeiter!$F$41&lt;&gt;"",DB$5&gt;Mitarbeiter!$F$41),0,IF(Planung!DB43="",$C43,IF(ISNUMBER(Planung!DB43),Planung!DB43,IF(UPPER(Planung!DB43)="H",$C43/2,0)))))))</f>
        <v>0</v>
      </c>
      <c r="DC43" s="27">
        <f>IF($A43="",0,IF(Mitarbeiter!$G$41=FALSE,0,IF(AND(Mitarbeiter!$E$41&lt;&gt;"",DC$5+6&lt;Mitarbeiter!$E$41),0,IF(AND(Mitarbeiter!$F$41&lt;&gt;"",DC$5&gt;Mitarbeiter!$F$41),0,IF(Planung!DC43="",$C43,IF(ISNUMBER(Planung!DC43),Planung!DC43,IF(UPPER(Planung!DC43)="H",$C43/2,0)))))))</f>
        <v>0</v>
      </c>
      <c r="DD43" s="27">
        <f>IF($A43="",0,IF(Mitarbeiter!$G$41=FALSE,0,IF(AND(Mitarbeiter!$E$41&lt;&gt;"",DD$5+6&lt;Mitarbeiter!$E$41),0,IF(AND(Mitarbeiter!$F$41&lt;&gt;"",DD$5&gt;Mitarbeiter!$F$41),0,IF(Planung!DD43="",$C43,IF(ISNUMBER(Planung!DD43),Planung!DD43,IF(UPPER(Planung!DD43)="H",$C43/2,0)))))))</f>
        <v>0</v>
      </c>
      <c r="DE43" s="27">
        <f>IF($A43="",0,IF(Mitarbeiter!$G$41=FALSE,0,IF(AND(Mitarbeiter!$E$41&lt;&gt;"",DE$5+6&lt;Mitarbeiter!$E$41),0,IF(AND(Mitarbeiter!$F$41&lt;&gt;"",DE$5&gt;Mitarbeiter!$F$41),0,IF(Planung!DE43="",$C43,IF(ISNUMBER(Planung!DE43),Planung!DE43,IF(UPPER(Planung!DE43)="H",$C43/2,0)))))))</f>
        <v>0</v>
      </c>
      <c r="DF43" s="27">
        <f>IF($A43="",0,IF(Mitarbeiter!$G$41=FALSE,0,IF(AND(Mitarbeiter!$E$41&lt;&gt;"",DF$5+6&lt;Mitarbeiter!$E$41),0,IF(AND(Mitarbeiter!$F$41&lt;&gt;"",DF$5&gt;Mitarbeiter!$F$41),0,IF(Planung!DF43="",$C43,IF(ISNUMBER(Planung!DF43),Planung!DF43,IF(UPPER(Planung!DF43)="H",$C43/2,0)))))))</f>
        <v>0</v>
      </c>
      <c r="DG43" s="27">
        <f>IF($A43="",0,IF(Mitarbeiter!$G$41=FALSE,0,IF(AND(Mitarbeiter!$E$41&lt;&gt;"",DG$5+6&lt;Mitarbeiter!$E$41),0,IF(AND(Mitarbeiter!$F$41&lt;&gt;"",DG$5&gt;Mitarbeiter!$F$41),0,IF(Planung!DG43="",$C43,IF(ISNUMBER(Planung!DG43),Planung!DG43,IF(UPPER(Planung!DG43)="H",$C43/2,0)))))))</f>
        <v>0</v>
      </c>
      <c r="DH43" s="27">
        <f>IF($A43="",0,IF(Mitarbeiter!$G$41=FALSE,0,IF(AND(Mitarbeiter!$E$41&lt;&gt;"",DH$5+6&lt;Mitarbeiter!$E$41),0,IF(AND(Mitarbeiter!$F$41&lt;&gt;"",DH$5&gt;Mitarbeiter!$F$41),0,IF(Planung!DH43="",$C43,IF(ISNUMBER(Planung!DH43),Planung!DH43,IF(UPPER(Planung!DH43)="H",$C43/2,0)))))))</f>
        <v>0</v>
      </c>
      <c r="DI43" s="27">
        <f>IF($A43="",0,IF(Mitarbeiter!$G$41=FALSE,0,IF(AND(Mitarbeiter!$E$41&lt;&gt;"",DI$5+6&lt;Mitarbeiter!$E$41),0,IF(AND(Mitarbeiter!$F$41&lt;&gt;"",DI$5&gt;Mitarbeiter!$F$41),0,IF(Planung!DI43="",$C43,IF(ISNUMBER(Planung!DI43),Planung!DI43,IF(UPPER(Planung!DI43)="H",$C43/2,0)))))))</f>
        <v>0</v>
      </c>
      <c r="DJ43" s="27">
        <f>IF($A43="",0,IF(Mitarbeiter!$G$41=FALSE,0,IF(AND(Mitarbeiter!$E$41&lt;&gt;"",DJ$5+6&lt;Mitarbeiter!$E$41),0,IF(AND(Mitarbeiter!$F$41&lt;&gt;"",DJ$5&gt;Mitarbeiter!$F$41),0,IF(Planung!DJ43="",$C43,IF(ISNUMBER(Planung!DJ43),Planung!DJ43,IF(UPPER(Planung!DJ43)="H",$C43/2,0)))))))</f>
        <v>0</v>
      </c>
      <c r="DK43" s="27">
        <f>IF($A43="",0,IF(Mitarbeiter!$G$41=FALSE,0,IF(AND(Mitarbeiter!$E$41&lt;&gt;"",DK$5+6&lt;Mitarbeiter!$E$41),0,IF(AND(Mitarbeiter!$F$41&lt;&gt;"",DK$5&gt;Mitarbeiter!$F$41),0,IF(Planung!DK43="",$C43,IF(ISNUMBER(Planung!DK43),Planung!DK43,IF(UPPER(Planung!DK43)="H",$C43/2,0)))))))</f>
        <v>0</v>
      </c>
      <c r="DL43" s="27">
        <f>IF($A43="",0,IF(Mitarbeiter!$G$41=FALSE,0,IF(AND(Mitarbeiter!$E$41&lt;&gt;"",DL$5+6&lt;Mitarbeiter!$E$41),0,IF(AND(Mitarbeiter!$F$41&lt;&gt;"",DL$5&gt;Mitarbeiter!$F$41),0,IF(Planung!DL43="",$C43,IF(ISNUMBER(Planung!DL43),Planung!DL43,IF(UPPER(Planung!DL43)="H",$C43/2,0)))))))</f>
        <v>0</v>
      </c>
      <c r="DM43" s="27">
        <f>IF($A43="",0,IF(Mitarbeiter!$G$41=FALSE,0,IF(AND(Mitarbeiter!$E$41&lt;&gt;"",DM$5+6&lt;Mitarbeiter!$E$41),0,IF(AND(Mitarbeiter!$F$41&lt;&gt;"",DM$5&gt;Mitarbeiter!$F$41),0,IF(Planung!DM43="",$C43,IF(ISNUMBER(Planung!DM43),Planung!DM43,IF(UPPER(Planung!DM43)="H",$C43/2,0)))))))</f>
        <v>0</v>
      </c>
      <c r="DN43" s="27">
        <f>IF($A43="",0,IF(Mitarbeiter!$G$41=FALSE,0,IF(AND(Mitarbeiter!$E$41&lt;&gt;"",DN$5+6&lt;Mitarbeiter!$E$41),0,IF(AND(Mitarbeiter!$F$41&lt;&gt;"",DN$5&gt;Mitarbeiter!$F$41),0,IF(Planung!DN43="",$C43,IF(ISNUMBER(Planung!DN43),Planung!DN43,IF(UPPER(Planung!DN43)="H",$C43/2,0)))))))</f>
        <v>0</v>
      </c>
      <c r="DO43" s="27">
        <f>IF($A43="",0,IF(Mitarbeiter!$G$41=FALSE,0,IF(AND(Mitarbeiter!$E$41&lt;&gt;"",DO$5+6&lt;Mitarbeiter!$E$41),0,IF(AND(Mitarbeiter!$F$41&lt;&gt;"",DO$5&gt;Mitarbeiter!$F$41),0,IF(Planung!DO43="",$C43,IF(ISNUMBER(Planung!DO43),Planung!DO43,IF(UPPER(Planung!DO43)="H",$C43/2,0)))))))</f>
        <v>0</v>
      </c>
      <c r="DP43" s="27">
        <f>IF($A43="",0,IF(Mitarbeiter!$G$41=FALSE,0,IF(AND(Mitarbeiter!$E$41&lt;&gt;"",DP$5+6&lt;Mitarbeiter!$E$41),0,IF(AND(Mitarbeiter!$F$41&lt;&gt;"",DP$5&gt;Mitarbeiter!$F$41),0,IF(Planung!DP43="",$C43,IF(ISNUMBER(Planung!DP43),Planung!DP43,IF(UPPER(Planung!DP43)="H",$C43/2,0)))))))</f>
        <v>0</v>
      </c>
      <c r="DQ43" s="27">
        <f>IF($A43="",0,IF(Mitarbeiter!$G$41=FALSE,0,IF(AND(Mitarbeiter!$E$41&lt;&gt;"",DQ$5+6&lt;Mitarbeiter!$E$41),0,IF(AND(Mitarbeiter!$F$41&lt;&gt;"",DQ$5&gt;Mitarbeiter!$F$41),0,IF(Planung!DQ43="",$C43,IF(ISNUMBER(Planung!DQ43),Planung!DQ43,IF(UPPER(Planung!DQ43)="H",$C43/2,0)))))))</f>
        <v>0</v>
      </c>
      <c r="DR43" s="27">
        <f>IF($A43="",0,IF(Mitarbeiter!$G$41=FALSE,0,IF(AND(Mitarbeiter!$E$41&lt;&gt;"",DR$5+6&lt;Mitarbeiter!$E$41),0,IF(AND(Mitarbeiter!$F$41&lt;&gt;"",DR$5&gt;Mitarbeiter!$F$41),0,IF(Planung!DR43="",$C43,IF(ISNUMBER(Planung!DR43),Planung!DR43,IF(UPPER(Planung!DR43)="H",$C43/2,0)))))))</f>
        <v>0</v>
      </c>
      <c r="DS43" s="27">
        <f>IF($A43="",0,IF(Mitarbeiter!$G$41=FALSE,0,IF(AND(Mitarbeiter!$E$41&lt;&gt;"",DS$5+6&lt;Mitarbeiter!$E$41),0,IF(AND(Mitarbeiter!$F$41&lt;&gt;"",DS$5&gt;Mitarbeiter!$F$41),0,IF(Planung!DS43="",$C43,IF(ISNUMBER(Planung!DS43),Planung!DS43,IF(UPPER(Planung!DS43)="H",$C43/2,0)))))))</f>
        <v>0</v>
      </c>
      <c r="DT43" s="27">
        <f>IF($A43="",0,IF(Mitarbeiter!$G$41=FALSE,0,IF(AND(Mitarbeiter!$E$41&lt;&gt;"",DT$5+6&lt;Mitarbeiter!$E$41),0,IF(AND(Mitarbeiter!$F$41&lt;&gt;"",DT$5&gt;Mitarbeiter!$F$41),0,IF(Planung!DT43="",$C43,IF(ISNUMBER(Planung!DT43),Planung!DT43,IF(UPPER(Planung!DT43)="H",$C43/2,0)))))))</f>
        <v>0</v>
      </c>
      <c r="DU43" s="27">
        <f>IF($A43="",0,IF(Mitarbeiter!$G$41=FALSE,0,IF(AND(Mitarbeiter!$E$41&lt;&gt;"",DU$5+6&lt;Mitarbeiter!$E$41),0,IF(AND(Mitarbeiter!$F$41&lt;&gt;"",DU$5&gt;Mitarbeiter!$F$41),0,IF(Planung!DU43="",$C43,IF(ISNUMBER(Planung!DU43),Planung!DU43,IF(UPPER(Planung!DU43)="H",$C43/2,0)))))))</f>
        <v>0</v>
      </c>
      <c r="DV43" s="27">
        <f>IF($A43="",0,IF(Mitarbeiter!$G$41=FALSE,0,IF(AND(Mitarbeiter!$E$41&lt;&gt;"",DV$5+6&lt;Mitarbeiter!$E$41),0,IF(AND(Mitarbeiter!$F$41&lt;&gt;"",DV$5&gt;Mitarbeiter!$F$41),0,IF(Planung!DV43="",$C43,IF(ISNUMBER(Planung!DV43),Planung!DV43,IF(UPPER(Planung!DV43)="H",$C43/2,0)))))))</f>
        <v>0</v>
      </c>
      <c r="DW43" s="27">
        <f>IF($A43="",0,IF(Mitarbeiter!$G$41=FALSE,0,IF(AND(Mitarbeiter!$E$41&lt;&gt;"",DW$5+6&lt;Mitarbeiter!$E$41),0,IF(AND(Mitarbeiter!$F$41&lt;&gt;"",DW$5&gt;Mitarbeiter!$F$41),0,IF(Planung!DW43="",$C43,IF(ISNUMBER(Planung!DW43),Planung!DW43,IF(UPPER(Planung!DW43)="H",$C43/2,0)))))))</f>
        <v>0</v>
      </c>
      <c r="DX43" s="27">
        <f>IF($A43="",0,IF(Mitarbeiter!$G$41=FALSE,0,IF(AND(Mitarbeiter!$E$41&lt;&gt;"",DX$5+6&lt;Mitarbeiter!$E$41),0,IF(AND(Mitarbeiter!$F$41&lt;&gt;"",DX$5&gt;Mitarbeiter!$F$41),0,IF(Planung!DX43="",$C43,IF(ISNUMBER(Planung!DX43),Planung!DX43,IF(UPPER(Planung!DX43)="H",$C43/2,0)))))))</f>
        <v>0</v>
      </c>
      <c r="DY43" s="27">
        <f>IF($A43="",0,IF(Mitarbeiter!$G$41=FALSE,0,IF(AND(Mitarbeiter!$E$41&lt;&gt;"",DY$5+6&lt;Mitarbeiter!$E$41),0,IF(AND(Mitarbeiter!$F$41&lt;&gt;"",DY$5&gt;Mitarbeiter!$F$41),0,IF(Planung!DY43="",$C43,IF(ISNUMBER(Planung!DY43),Planung!DY43,IF(UPPER(Planung!DY43)="H",$C43/2,0)))))))</f>
        <v>0</v>
      </c>
      <c r="DZ43" s="27">
        <f>IF($A43="",0,IF(Mitarbeiter!$G$41=FALSE,0,IF(AND(Mitarbeiter!$E$41&lt;&gt;"",DZ$5+6&lt;Mitarbeiter!$E$41),0,IF(AND(Mitarbeiter!$F$41&lt;&gt;"",DZ$5&gt;Mitarbeiter!$F$41),0,IF(Planung!DZ43="",$C43,IF(ISNUMBER(Planung!DZ43),Planung!DZ43,IF(UPPER(Planung!DZ43)="H",$C43/2,0)))))))</f>
        <v>0</v>
      </c>
      <c r="EA43" s="27">
        <f>IF($A43="",0,IF(Mitarbeiter!$G$41=FALSE,0,IF(AND(Mitarbeiter!$E$41&lt;&gt;"",EA$5+6&lt;Mitarbeiter!$E$41),0,IF(AND(Mitarbeiter!$F$41&lt;&gt;"",EA$5&gt;Mitarbeiter!$F$41),0,IF(Planung!EA43="",$C43,IF(ISNUMBER(Planung!EA43),Planung!EA43,IF(UPPER(Planung!EA43)="H",$C43/2,0)))))))</f>
        <v>0</v>
      </c>
      <c r="EB43" s="27">
        <f>IF($A43="",0,IF(Mitarbeiter!$G$41=FALSE,0,IF(AND(Mitarbeiter!$E$41&lt;&gt;"",EB$5+6&lt;Mitarbeiter!$E$41),0,IF(AND(Mitarbeiter!$F$41&lt;&gt;"",EB$5&gt;Mitarbeiter!$F$41),0,IF(Planung!EB43="",$C43,IF(ISNUMBER(Planung!EB43),Planung!EB43,IF(UPPER(Planung!EB43)="H",$C43/2,0)))))))</f>
        <v>0</v>
      </c>
      <c r="EC43" s="27">
        <f>IF($A43="",0,IF(Mitarbeiter!$G$41=FALSE,0,IF(AND(Mitarbeiter!$E$41&lt;&gt;"",EC$5+6&lt;Mitarbeiter!$E$41),0,IF(AND(Mitarbeiter!$F$41&lt;&gt;"",EC$5&gt;Mitarbeiter!$F$41),0,IF(Planung!EC43="",$C43,IF(ISNUMBER(Planung!EC43),Planung!EC43,IF(UPPER(Planung!EC43)="H",$C43/2,0)))))))</f>
        <v>0</v>
      </c>
      <c r="ED43" s="27">
        <f>IF($A43="",0,IF(Mitarbeiter!$G$41=FALSE,0,IF(AND(Mitarbeiter!$E$41&lt;&gt;"",ED$5+6&lt;Mitarbeiter!$E$41),0,IF(AND(Mitarbeiter!$F$41&lt;&gt;"",ED$5&gt;Mitarbeiter!$F$41),0,IF(Planung!ED43="",$C43,IF(ISNUMBER(Planung!ED43),Planung!ED43,IF(UPPER(Planung!ED43)="H",$C43/2,0)))))))</f>
        <v>0</v>
      </c>
      <c r="EE43" s="27">
        <f>IF($A43="",0,IF(Mitarbeiter!$G$41=FALSE,0,IF(AND(Mitarbeiter!$E$41&lt;&gt;"",EE$5+6&lt;Mitarbeiter!$E$41),0,IF(AND(Mitarbeiter!$F$41&lt;&gt;"",EE$5&gt;Mitarbeiter!$F$41),0,IF(Planung!EE43="",$C43,IF(ISNUMBER(Planung!EE43),Planung!EE43,IF(UPPER(Planung!EE43)="H",$C43/2,0)))))))</f>
        <v>0</v>
      </c>
      <c r="EF43" s="27">
        <f>IF($A43="",0,IF(Mitarbeiter!$G$41=FALSE,0,IF(AND(Mitarbeiter!$E$41&lt;&gt;"",EF$5+6&lt;Mitarbeiter!$E$41),0,IF(AND(Mitarbeiter!$F$41&lt;&gt;"",EF$5&gt;Mitarbeiter!$F$41),0,IF(Planung!EF43="",$C43,IF(ISNUMBER(Planung!EF43),Planung!EF43,IF(UPPER(Planung!EF43)="H",$C43/2,0)))))))</f>
        <v>0</v>
      </c>
      <c r="EG43" s="27">
        <f>IF($A43="",0,IF(Mitarbeiter!$G$41=FALSE,0,IF(AND(Mitarbeiter!$E$41&lt;&gt;"",EG$5+6&lt;Mitarbeiter!$E$41),0,IF(AND(Mitarbeiter!$F$41&lt;&gt;"",EG$5&gt;Mitarbeiter!$F$41),0,IF(Planung!EG43="",$C43,IF(ISNUMBER(Planung!EG43),Planung!EG43,IF(UPPER(Planung!EG43)="H",$C43/2,0)))))))</f>
        <v>0</v>
      </c>
      <c r="EH43" s="27">
        <f>IF($A43="",0,IF(Mitarbeiter!$G$41=FALSE,0,IF(AND(Mitarbeiter!$E$41&lt;&gt;"",EH$5+6&lt;Mitarbeiter!$E$41),0,IF(AND(Mitarbeiter!$F$41&lt;&gt;"",EH$5&gt;Mitarbeiter!$F$41),0,IF(Planung!EH43="",$C43,IF(ISNUMBER(Planung!EH43),Planung!EH43,IF(UPPER(Planung!EH43)="H",$C43/2,0)))))))</f>
        <v>0</v>
      </c>
      <c r="EI43" s="27">
        <f>IF($A43="",0,IF(Mitarbeiter!$G$41=FALSE,0,IF(AND(Mitarbeiter!$E$41&lt;&gt;"",EI$5+6&lt;Mitarbeiter!$E$41),0,IF(AND(Mitarbeiter!$F$41&lt;&gt;"",EI$5&gt;Mitarbeiter!$F$41),0,IF(Planung!EI43="",$C43,IF(ISNUMBER(Planung!EI43),Planung!EI43,IF(UPPER(Planung!EI43)="H",$C43/2,0)))))))</f>
        <v>0</v>
      </c>
      <c r="EJ43" s="27">
        <f>IF($A43="",0,IF(Mitarbeiter!$G$41=FALSE,0,IF(AND(Mitarbeiter!$E$41&lt;&gt;"",EJ$5+6&lt;Mitarbeiter!$E$41),0,IF(AND(Mitarbeiter!$F$41&lt;&gt;"",EJ$5&gt;Mitarbeiter!$F$41),0,IF(Planung!EJ43="",$C43,IF(ISNUMBER(Planung!EJ43),Planung!EJ43,IF(UPPER(Planung!EJ43)="H",$C43/2,0)))))))</f>
        <v>0</v>
      </c>
      <c r="EK43" s="27">
        <f>IF($A43="",0,IF(Mitarbeiter!$G$41=FALSE,0,IF(AND(Mitarbeiter!$E$41&lt;&gt;"",EK$5+6&lt;Mitarbeiter!$E$41),0,IF(AND(Mitarbeiter!$F$41&lt;&gt;"",EK$5&gt;Mitarbeiter!$F$41),0,IF(Planung!EK43="",$C43,IF(ISNUMBER(Planung!EK43),Planung!EK43,IF(UPPER(Planung!EK43)="H",$C43/2,0)))))))</f>
        <v>0</v>
      </c>
      <c r="EL43" s="27">
        <f>IF($A43="",0,IF(Mitarbeiter!$G$41=FALSE,0,IF(AND(Mitarbeiter!$E$41&lt;&gt;"",EL$5+6&lt;Mitarbeiter!$E$41),0,IF(AND(Mitarbeiter!$F$41&lt;&gt;"",EL$5&gt;Mitarbeiter!$F$41),0,IF(Planung!EL43="",$C43,IF(ISNUMBER(Planung!EL43),Planung!EL43,IF(UPPER(Planung!EL43)="H",$C43/2,0)))))))</f>
        <v>0</v>
      </c>
      <c r="EM43" s="27">
        <f>IF($A43="",0,IF(Mitarbeiter!$G$41=FALSE,0,IF(AND(Mitarbeiter!$E$41&lt;&gt;"",EM$5+6&lt;Mitarbeiter!$E$41),0,IF(AND(Mitarbeiter!$F$41&lt;&gt;"",EM$5&gt;Mitarbeiter!$F$41),0,IF(Planung!EM43="",$C43,IF(ISNUMBER(Planung!EM43),Planung!EM43,IF(UPPER(Planung!EM43)="H",$C43/2,0)))))))</f>
        <v>0</v>
      </c>
      <c r="EN43" s="27">
        <f>IF($A43="",0,IF(Mitarbeiter!$G$41=FALSE,0,IF(AND(Mitarbeiter!$E$41&lt;&gt;"",EN$5+6&lt;Mitarbeiter!$E$41),0,IF(AND(Mitarbeiter!$F$41&lt;&gt;"",EN$5&gt;Mitarbeiter!$F$41),0,IF(Planung!EN43="",$C43,IF(ISNUMBER(Planung!EN43),Planung!EN43,IF(UPPER(Planung!EN43)="H",$C43/2,0)))))))</f>
        <v>0</v>
      </c>
      <c r="EO43" s="27">
        <f>IF($A43="",0,IF(Mitarbeiter!$G$41=FALSE,0,IF(AND(Mitarbeiter!$E$41&lt;&gt;"",EO$5+6&lt;Mitarbeiter!$E$41),0,IF(AND(Mitarbeiter!$F$41&lt;&gt;"",EO$5&gt;Mitarbeiter!$F$41),0,IF(Planung!EO43="",$C43,IF(ISNUMBER(Planung!EO43),Planung!EO43,IF(UPPER(Planung!EO43)="H",$C43/2,0)))))))</f>
        <v>0</v>
      </c>
      <c r="EP43" s="27">
        <f>IF($A43="",0,IF(Mitarbeiter!$G$41=FALSE,0,IF(AND(Mitarbeiter!$E$41&lt;&gt;"",EP$5+6&lt;Mitarbeiter!$E$41),0,IF(AND(Mitarbeiter!$F$41&lt;&gt;"",EP$5&gt;Mitarbeiter!$F$41),0,IF(Planung!EP43="",$C43,IF(ISNUMBER(Planung!EP43),Planung!EP43,IF(UPPER(Planung!EP43)="H",$C43/2,0)))))))</f>
        <v>0</v>
      </c>
      <c r="EQ43" s="27">
        <f>IF($A43="",0,IF(Mitarbeiter!$G$41=FALSE,0,IF(AND(Mitarbeiter!$E$41&lt;&gt;"",EQ$5+6&lt;Mitarbeiter!$E$41),0,IF(AND(Mitarbeiter!$F$41&lt;&gt;"",EQ$5&gt;Mitarbeiter!$F$41),0,IF(Planung!EQ43="",$C43,IF(ISNUMBER(Planung!EQ43),Planung!EQ43,IF(UPPER(Planung!EQ43)="H",$C43/2,0)))))))</f>
        <v>0</v>
      </c>
      <c r="ER43" s="27">
        <f>IF($A43="",0,IF(Mitarbeiter!$G$41=FALSE,0,IF(AND(Mitarbeiter!$E$41&lt;&gt;"",ER$5+6&lt;Mitarbeiter!$E$41),0,IF(AND(Mitarbeiter!$F$41&lt;&gt;"",ER$5&gt;Mitarbeiter!$F$41),0,IF(Planung!ER43="",$C43,IF(ISNUMBER(Planung!ER43),Planung!ER43,IF(UPPER(Planung!ER43)="H",$C43/2,0)))))))</f>
        <v>0</v>
      </c>
      <c r="ES43" s="27">
        <f>IF($A43="",0,IF(Mitarbeiter!$G$41=FALSE,0,IF(AND(Mitarbeiter!$E$41&lt;&gt;"",ES$5+6&lt;Mitarbeiter!$E$41),0,IF(AND(Mitarbeiter!$F$41&lt;&gt;"",ES$5&gt;Mitarbeiter!$F$41),0,IF(Planung!ES43="",$C43,IF(ISNUMBER(Planung!ES43),Planung!ES43,IF(UPPER(Planung!ES43)="H",$C43/2,0)))))))</f>
        <v>0</v>
      </c>
      <c r="ET43" s="27">
        <f>IF($A43="",0,IF(Mitarbeiter!$G$41=FALSE,0,IF(AND(Mitarbeiter!$E$41&lt;&gt;"",ET$5+6&lt;Mitarbeiter!$E$41),0,IF(AND(Mitarbeiter!$F$41&lt;&gt;"",ET$5&gt;Mitarbeiter!$F$41),0,IF(Planung!ET43="",$C43,IF(ISNUMBER(Planung!ET43),Planung!ET43,IF(UPPER(Planung!ET43)="H",$C43/2,0)))))))</f>
        <v>0</v>
      </c>
      <c r="EU43" s="27">
        <f>IF($A43="",0,IF(Mitarbeiter!$G$41=FALSE,0,IF(AND(Mitarbeiter!$E$41&lt;&gt;"",EU$5+6&lt;Mitarbeiter!$E$41),0,IF(AND(Mitarbeiter!$F$41&lt;&gt;"",EU$5&gt;Mitarbeiter!$F$41),0,IF(Planung!EU43="",$C43,IF(ISNUMBER(Planung!EU43),Planung!EU43,IF(UPPER(Planung!EU43)="H",$C43/2,0)))))))</f>
        <v>0</v>
      </c>
      <c r="EV43" s="27">
        <f>IF($A43="",0,IF(Mitarbeiter!$G$41=FALSE,0,IF(AND(Mitarbeiter!$E$41&lt;&gt;"",EV$5+6&lt;Mitarbeiter!$E$41),0,IF(AND(Mitarbeiter!$F$41&lt;&gt;"",EV$5&gt;Mitarbeiter!$F$41),0,IF(Planung!EV43="",$C43,IF(ISNUMBER(Planung!EV43),Planung!EV43,IF(UPPER(Planung!EV43)="H",$C43/2,0)))))))</f>
        <v>0</v>
      </c>
      <c r="EW43" s="27">
        <f>IF($A43="",0,IF(Mitarbeiter!$G$41=FALSE,0,IF(AND(Mitarbeiter!$E$41&lt;&gt;"",EW$5+6&lt;Mitarbeiter!$E$41),0,IF(AND(Mitarbeiter!$F$41&lt;&gt;"",EW$5&gt;Mitarbeiter!$F$41),0,IF(Planung!EW43="",$C43,IF(ISNUMBER(Planung!EW43),Planung!EW43,IF(UPPER(Planung!EW43)="H",$C43/2,0)))))))</f>
        <v>0</v>
      </c>
      <c r="EX43" s="27">
        <f>IF($A43="",0,IF(Mitarbeiter!$G$41=FALSE,0,IF(AND(Mitarbeiter!$E$41&lt;&gt;"",EX$5+6&lt;Mitarbeiter!$E$41),0,IF(AND(Mitarbeiter!$F$41&lt;&gt;"",EX$5&gt;Mitarbeiter!$F$41),0,IF(Planung!EX43="",$C43,IF(ISNUMBER(Planung!EX43),Planung!EX43,IF(UPPER(Planung!EX43)="H",$C43/2,0)))))))</f>
        <v>0</v>
      </c>
      <c r="EY43" s="27">
        <f>IF($A43="",0,IF(Mitarbeiter!$G$41=FALSE,0,IF(AND(Mitarbeiter!$E$41&lt;&gt;"",EY$5+6&lt;Mitarbeiter!$E$41),0,IF(AND(Mitarbeiter!$F$41&lt;&gt;"",EY$5&gt;Mitarbeiter!$F$41),0,IF(Planung!EY43="",$C43,IF(ISNUMBER(Planung!EY43),Planung!EY43,IF(UPPER(Planung!EY43)="H",$C43/2,0)))))))</f>
        <v>0</v>
      </c>
      <c r="EZ43" s="27">
        <f>IF($A43="",0,IF(Mitarbeiter!$G$41=FALSE,0,IF(AND(Mitarbeiter!$E$41&lt;&gt;"",EZ$5+6&lt;Mitarbeiter!$E$41),0,IF(AND(Mitarbeiter!$F$41&lt;&gt;"",EZ$5&gt;Mitarbeiter!$F$41),0,IF(Planung!EZ43="",$C43,IF(ISNUMBER(Planung!EZ43),Planung!EZ43,IF(UPPER(Planung!EZ43)="H",$C43/2,0)))))))</f>
        <v>0</v>
      </c>
      <c r="FA43" s="27">
        <f>IF($A43="",0,IF(Mitarbeiter!$G$41=FALSE,0,IF(AND(Mitarbeiter!$E$41&lt;&gt;"",FA$5+6&lt;Mitarbeiter!$E$41),0,IF(AND(Mitarbeiter!$F$41&lt;&gt;"",FA$5&gt;Mitarbeiter!$F$41),0,IF(Planung!FA43="",$C43,IF(ISNUMBER(Planung!FA43),Planung!FA43,IF(UPPER(Planung!FA43)="H",$C43/2,0)))))))</f>
        <v>0</v>
      </c>
      <c r="FB43" s="27">
        <f>IF($A43="",0,IF(Mitarbeiter!$G$41=FALSE,0,IF(AND(Mitarbeiter!$E$41&lt;&gt;"",FB$5+6&lt;Mitarbeiter!$E$41),0,IF(AND(Mitarbeiter!$F$41&lt;&gt;"",FB$5&gt;Mitarbeiter!$F$41),0,IF(Planung!FB43="",$C43,IF(ISNUMBER(Planung!FB43),Planung!FB43,IF(UPPER(Planung!FB43)="H",$C43/2,0)))))))</f>
        <v>0</v>
      </c>
      <c r="FC43" s="27">
        <f>IF($A43="",0,IF(Mitarbeiter!$G$41=FALSE,0,IF(AND(Mitarbeiter!$E$41&lt;&gt;"",FC$5+6&lt;Mitarbeiter!$E$41),0,IF(AND(Mitarbeiter!$F$41&lt;&gt;"",FC$5&gt;Mitarbeiter!$F$41),0,IF(Planung!FC43="",$C43,IF(ISNUMBER(Planung!FC43),Planung!FC43,IF(UPPER(Planung!FC43)="H",$C43/2,0)))))))</f>
        <v>0</v>
      </c>
      <c r="FD43" s="27">
        <f>IF($A43="",0,IF(Mitarbeiter!$G$41=FALSE,0,IF(AND(Mitarbeiter!$E$41&lt;&gt;"",FD$5+6&lt;Mitarbeiter!$E$41),0,IF(AND(Mitarbeiter!$F$41&lt;&gt;"",FD$5&gt;Mitarbeiter!$F$41),0,IF(Planung!FD43="",$C43,IF(ISNUMBER(Planung!FD43),Planung!FD43,IF(UPPER(Planung!FD43)="H",$C43/2,0)))))))</f>
        <v>0</v>
      </c>
      <c r="FE43" s="27">
        <f>IF($A43="",0,IF(Mitarbeiter!$G$41=FALSE,0,IF(AND(Mitarbeiter!$E$41&lt;&gt;"",FE$5+6&lt;Mitarbeiter!$E$41),0,IF(AND(Mitarbeiter!$F$41&lt;&gt;"",FE$5&gt;Mitarbeiter!$F$41),0,IF(Planung!FE43="",$C43,IF(ISNUMBER(Planung!FE43),Planung!FE43,IF(UPPER(Planung!FE43)="H",$C43/2,0)))))))</f>
        <v>0</v>
      </c>
      <c r="FF43" s="27">
        <f>IF($A43="",0,IF(Mitarbeiter!$G$41=FALSE,0,IF(AND(Mitarbeiter!$E$41&lt;&gt;"",FF$5+6&lt;Mitarbeiter!$E$41),0,IF(AND(Mitarbeiter!$F$41&lt;&gt;"",FF$5&gt;Mitarbeiter!$F$41),0,IF(Planung!FF43="",$C43,IF(ISNUMBER(Planung!FF43),Planung!FF43,IF(UPPER(Planung!FF43)="H",$C43/2,0)))))))</f>
        <v>0</v>
      </c>
      <c r="FG43" s="27">
        <f>IF($A43="",0,IF(Mitarbeiter!$G$41=FALSE,0,IF(AND(Mitarbeiter!$E$41&lt;&gt;"",FG$5+6&lt;Mitarbeiter!$E$41),0,IF(AND(Mitarbeiter!$F$41&lt;&gt;"",FG$5&gt;Mitarbeiter!$F$41),0,IF(Planung!FG43="",$C43,IF(ISNUMBER(Planung!FG43),Planung!FG43,IF(UPPER(Planung!FG43)="H",$C43/2,0)))))))</f>
        <v>0</v>
      </c>
      <c r="FH43" s="27">
        <f>IF($A43="",0,IF(Mitarbeiter!$G$41=FALSE,0,IF(AND(Mitarbeiter!$E$41&lt;&gt;"",FH$5+6&lt;Mitarbeiter!$E$41),0,IF(AND(Mitarbeiter!$F$41&lt;&gt;"",FH$5&gt;Mitarbeiter!$F$41),0,IF(Planung!FH43="",$C43,IF(ISNUMBER(Planung!FH43),Planung!FH43,IF(UPPER(Planung!FH43)="H",$C43/2,0)))))))</f>
        <v>0</v>
      </c>
      <c r="FI43" s="27">
        <f>IF($A43="",0,IF(Mitarbeiter!$G$41=FALSE,0,IF(AND(Mitarbeiter!$E$41&lt;&gt;"",FI$5+6&lt;Mitarbeiter!$E$41),0,IF(AND(Mitarbeiter!$F$41&lt;&gt;"",FI$5&gt;Mitarbeiter!$F$41),0,IF(Planung!FI43="",$C43,IF(ISNUMBER(Planung!FI43),Planung!FI43,IF(UPPER(Planung!FI43)="H",$C43/2,0)))))))</f>
        <v>0</v>
      </c>
      <c r="FJ43" s="27">
        <f>IF($A43="",0,IF(Mitarbeiter!$G$41=FALSE,0,IF(AND(Mitarbeiter!$E$41&lt;&gt;"",FJ$5+6&lt;Mitarbeiter!$E$41),0,IF(AND(Mitarbeiter!$F$41&lt;&gt;"",FJ$5&gt;Mitarbeiter!$F$41),0,IF(Planung!FJ43="",$C43,IF(ISNUMBER(Planung!FJ43),Planung!FJ43,IF(UPPER(Planung!FJ43)="H",$C43/2,0)))))))</f>
        <v>0</v>
      </c>
      <c r="FK43" s="27">
        <f>IF($A43="",0,IF(Mitarbeiter!$G$41=FALSE,0,IF(AND(Mitarbeiter!$E$41&lt;&gt;"",FK$5+6&lt;Mitarbeiter!$E$41),0,IF(AND(Mitarbeiter!$F$41&lt;&gt;"",FK$5&gt;Mitarbeiter!$F$41),0,IF(Planung!FK43="",$C43,IF(ISNUMBER(Planung!FK43),Planung!FK43,IF(UPPER(Planung!FK43)="H",$C43/2,0)))))))</f>
        <v>0</v>
      </c>
      <c r="FL43" s="27">
        <f>IF($A43="",0,IF(Mitarbeiter!$G$41=FALSE,0,IF(AND(Mitarbeiter!$E$41&lt;&gt;"",FL$5+6&lt;Mitarbeiter!$E$41),0,IF(AND(Mitarbeiter!$F$41&lt;&gt;"",FL$5&gt;Mitarbeiter!$F$41),0,IF(Planung!FL43="",$C43,IF(ISNUMBER(Planung!FL43),Planung!FL43,IF(UPPER(Planung!FL43)="H",$C43/2,0)))))))</f>
        <v>0</v>
      </c>
      <c r="FM43" s="27">
        <f>IF($A43="",0,IF(Mitarbeiter!$G$41=FALSE,0,IF(AND(Mitarbeiter!$E$41&lt;&gt;"",FM$5+6&lt;Mitarbeiter!$E$41),0,IF(AND(Mitarbeiter!$F$41&lt;&gt;"",FM$5&gt;Mitarbeiter!$F$41),0,IF(Planung!FM43="",$C43,IF(ISNUMBER(Planung!FM43),Planung!FM43,IF(UPPER(Planung!FM43)="H",$C43/2,0)))))))</f>
        <v>0</v>
      </c>
      <c r="FN43" s="27">
        <f>IF($A43="",0,IF(Mitarbeiter!$G$41=FALSE,0,IF(AND(Mitarbeiter!$E$41&lt;&gt;"",FN$5+6&lt;Mitarbeiter!$E$41),0,IF(AND(Mitarbeiter!$F$41&lt;&gt;"",FN$5&gt;Mitarbeiter!$F$41),0,IF(Planung!FN43="",$C43,IF(ISNUMBER(Planung!FN43),Planung!FN43,IF(UPPER(Planung!FN43)="H",$C43/2,0)))))))</f>
        <v>0</v>
      </c>
      <c r="FO43" s="27">
        <f>IF($A43="",0,IF(Mitarbeiter!$G$41=FALSE,0,IF(AND(Mitarbeiter!$E$41&lt;&gt;"",FO$5+6&lt;Mitarbeiter!$E$41),0,IF(AND(Mitarbeiter!$F$41&lt;&gt;"",FO$5&gt;Mitarbeiter!$F$41),0,IF(Planung!FO43="",$C43,IF(ISNUMBER(Planung!FO43),Planung!FO43,IF(UPPER(Planung!FO43)="H",$C43/2,0)))))))</f>
        <v>0</v>
      </c>
      <c r="FP43" s="27">
        <f>IF($A43="",0,IF(Mitarbeiter!$G$41=FALSE,0,IF(AND(Mitarbeiter!$E$41&lt;&gt;"",FP$5+6&lt;Mitarbeiter!$E$41),0,IF(AND(Mitarbeiter!$F$41&lt;&gt;"",FP$5&gt;Mitarbeiter!$F$41),0,IF(Planung!FP43="",$C43,IF(ISNUMBER(Planung!FP43),Planung!FP43,IF(UPPER(Planung!FP43)="H",$C43/2,0)))))))</f>
        <v>0</v>
      </c>
      <c r="FQ43" s="27">
        <f>IF($A43="",0,IF(Mitarbeiter!$G$41=FALSE,0,IF(AND(Mitarbeiter!$E$41&lt;&gt;"",FQ$5+6&lt;Mitarbeiter!$E$41),0,IF(AND(Mitarbeiter!$F$41&lt;&gt;"",FQ$5&gt;Mitarbeiter!$F$41),0,IF(Planung!FQ43="",$C43,IF(ISNUMBER(Planung!FQ43),Planung!FQ43,IF(UPPER(Planung!FQ43)="H",$C43/2,0)))))))</f>
        <v>0</v>
      </c>
      <c r="FR43" s="27">
        <f>IF($A43="",0,IF(Mitarbeiter!$G$41=FALSE,0,IF(AND(Mitarbeiter!$E$41&lt;&gt;"",FR$5+6&lt;Mitarbeiter!$E$41),0,IF(AND(Mitarbeiter!$F$41&lt;&gt;"",FR$5&gt;Mitarbeiter!$F$41),0,IF(Planung!FR43="",$C43,IF(ISNUMBER(Planung!FR43),Planung!FR43,IF(UPPER(Planung!FR43)="H",$C43/2,0)))))))</f>
        <v>0</v>
      </c>
      <c r="FS43" s="27">
        <f>IF($A43="",0,IF(Mitarbeiter!$G$41=FALSE,0,IF(AND(Mitarbeiter!$E$41&lt;&gt;"",FS$5+6&lt;Mitarbeiter!$E$41),0,IF(AND(Mitarbeiter!$F$41&lt;&gt;"",FS$5&gt;Mitarbeiter!$F$41),0,IF(Planung!FS43="",$C43,IF(ISNUMBER(Planung!FS43),Planung!FS43,IF(UPPER(Planung!FS43)="H",$C43/2,0)))))))</f>
        <v>0</v>
      </c>
      <c r="FT43" s="27">
        <f>IF($A43="",0,IF(Mitarbeiter!$G$41=FALSE,0,IF(AND(Mitarbeiter!$E$41&lt;&gt;"",FT$5+6&lt;Mitarbeiter!$E$41),0,IF(AND(Mitarbeiter!$F$41&lt;&gt;"",FT$5&gt;Mitarbeiter!$F$41),0,IF(Planung!FT43="",$C43,IF(ISNUMBER(Planung!FT43),Planung!FT43,IF(UPPER(Planung!FT43)="H",$C43/2,0)))))))</f>
        <v>0</v>
      </c>
      <c r="FU43" s="27">
        <f>IF($A43="",0,IF(Mitarbeiter!$G$41=FALSE,0,IF(AND(Mitarbeiter!$E$41&lt;&gt;"",FU$5+6&lt;Mitarbeiter!$E$41),0,IF(AND(Mitarbeiter!$F$41&lt;&gt;"",FU$5&gt;Mitarbeiter!$F$41),0,IF(Planung!FU43="",$C43,IF(ISNUMBER(Planung!FU43),Planung!FU43,IF(UPPER(Planung!FU43)="H",$C43/2,0)))))))</f>
        <v>0</v>
      </c>
      <c r="FV43" s="27">
        <f>IF($A43="",0,IF(Mitarbeiter!$G$41=FALSE,0,IF(AND(Mitarbeiter!$E$41&lt;&gt;"",FV$5+6&lt;Mitarbeiter!$E$41),0,IF(AND(Mitarbeiter!$F$41&lt;&gt;"",FV$5&gt;Mitarbeiter!$F$41),0,IF(Planung!FV43="",$C43,IF(ISNUMBER(Planung!FV43),Planung!FV43,IF(UPPER(Planung!FV43)="H",$C43/2,0)))))))</f>
        <v>0</v>
      </c>
      <c r="FW43" s="27">
        <f>IF($A43="",0,IF(Mitarbeiter!$G$41=FALSE,0,IF(AND(Mitarbeiter!$E$41&lt;&gt;"",FW$5+6&lt;Mitarbeiter!$E$41),0,IF(AND(Mitarbeiter!$F$41&lt;&gt;"",FW$5&gt;Mitarbeiter!$F$41),0,IF(Planung!FW43="",$C43,IF(ISNUMBER(Planung!FW43),Planung!FW43,IF(UPPER(Planung!FW43)="H",$C43/2,0)))))))</f>
        <v>0</v>
      </c>
      <c r="FX43" s="27">
        <f>IF($A43="",0,IF(Mitarbeiter!$G$41=FALSE,0,IF(AND(Mitarbeiter!$E$41&lt;&gt;"",FX$5+6&lt;Mitarbeiter!$E$41),0,IF(AND(Mitarbeiter!$F$41&lt;&gt;"",FX$5&gt;Mitarbeiter!$F$41),0,IF(Planung!FX43="",$C43,IF(ISNUMBER(Planung!FX43),Planung!FX43,IF(UPPER(Planung!FX43)="H",$C43/2,0)))))))</f>
        <v>0</v>
      </c>
      <c r="FY43" s="27">
        <f>IF($A43="",0,IF(Mitarbeiter!$G$41=FALSE,0,IF(AND(Mitarbeiter!$E$41&lt;&gt;"",FY$5+6&lt;Mitarbeiter!$E$41),0,IF(AND(Mitarbeiter!$F$41&lt;&gt;"",FY$5&gt;Mitarbeiter!$F$41),0,IF(Planung!FY43="",$C43,IF(ISNUMBER(Planung!FY43),Planung!FY43,IF(UPPER(Planung!FY43)="H",$C43/2,0)))))))</f>
        <v>0</v>
      </c>
      <c r="FZ43" s="27">
        <f>IF($A43="",0,IF(Mitarbeiter!$G$41=FALSE,0,IF(AND(Mitarbeiter!$E$41&lt;&gt;"",FZ$5+6&lt;Mitarbeiter!$E$41),0,IF(AND(Mitarbeiter!$F$41&lt;&gt;"",FZ$5&gt;Mitarbeiter!$F$41),0,IF(Planung!FZ43="",$C43,IF(ISNUMBER(Planung!FZ43),Planung!FZ43,IF(UPPER(Planung!FZ43)="H",$C43/2,0)))))))</f>
        <v>0</v>
      </c>
      <c r="GA43" s="27">
        <f>IF($A43="",0,IF(Mitarbeiter!$G$41=FALSE,0,IF(AND(Mitarbeiter!$E$41&lt;&gt;"",GA$5+6&lt;Mitarbeiter!$E$41),0,IF(AND(Mitarbeiter!$F$41&lt;&gt;"",GA$5&gt;Mitarbeiter!$F$41),0,IF(Planung!GA43="",$C43,IF(ISNUMBER(Planung!GA43),Planung!GA43,IF(UPPER(Planung!GA43)="H",$C43/2,0)))))))</f>
        <v>0</v>
      </c>
      <c r="GB43" s="27">
        <f>IF($A43="",0,IF(Mitarbeiter!$G$41=FALSE,0,IF(AND(Mitarbeiter!$E$41&lt;&gt;"",GB$5+6&lt;Mitarbeiter!$E$41),0,IF(AND(Mitarbeiter!$F$41&lt;&gt;"",GB$5&gt;Mitarbeiter!$F$41),0,IF(Planung!GB43="",$C43,IF(ISNUMBER(Planung!GB43),Planung!GB43,IF(UPPER(Planung!GB43)="H",$C43/2,0)))))))</f>
        <v>0</v>
      </c>
      <c r="GC43" s="27">
        <f>IF($A43="",0,IF(Mitarbeiter!$G$41=FALSE,0,IF(AND(Mitarbeiter!$E$41&lt;&gt;"",GC$5+6&lt;Mitarbeiter!$E$41),0,IF(AND(Mitarbeiter!$F$41&lt;&gt;"",GC$5&gt;Mitarbeiter!$F$41),0,IF(Planung!GC43="",$C43,IF(ISNUMBER(Planung!GC43),Planung!GC43,IF(UPPER(Planung!GC43)="H",$C43/2,0)))))))</f>
        <v>0</v>
      </c>
      <c r="GD43" s="27">
        <f>IF($A43="",0,IF(Mitarbeiter!$G$41=FALSE,0,IF(AND(Mitarbeiter!$E$41&lt;&gt;"",GD$5+6&lt;Mitarbeiter!$E$41),0,IF(AND(Mitarbeiter!$F$41&lt;&gt;"",GD$5&gt;Mitarbeiter!$F$41),0,IF(Planung!GD43="",$C43,IF(ISNUMBER(Planung!GD43),Planung!GD43,IF(UPPER(Planung!GD43)="H",$C43/2,0)))))))</f>
        <v>0</v>
      </c>
      <c r="GE43" s="27">
        <f>IF($A43="",0,IF(Mitarbeiter!$G$41=FALSE,0,IF(AND(Mitarbeiter!$E$41&lt;&gt;"",GE$5+6&lt;Mitarbeiter!$E$41),0,IF(AND(Mitarbeiter!$F$41&lt;&gt;"",GE$5&gt;Mitarbeiter!$F$41),0,IF(Planung!GE43="",$C43,IF(ISNUMBER(Planung!GE43),Planung!GE43,IF(UPPER(Planung!GE43)="H",$C43/2,0)))))))</f>
        <v>0</v>
      </c>
      <c r="GF43" s="27">
        <f>IF($A43="",0,IF(Mitarbeiter!$G$41=FALSE,0,IF(AND(Mitarbeiter!$E$41&lt;&gt;"",GF$5+6&lt;Mitarbeiter!$E$41),0,IF(AND(Mitarbeiter!$F$41&lt;&gt;"",GF$5&gt;Mitarbeiter!$F$41),0,IF(Planung!GF43="",$C43,IF(ISNUMBER(Planung!GF43),Planung!GF43,IF(UPPER(Planung!GF43)="H",$C43/2,0)))))))</f>
        <v>0</v>
      </c>
      <c r="GG43" s="27">
        <f>IF($A43="",0,IF(Mitarbeiter!$G$41=FALSE,0,IF(AND(Mitarbeiter!$E$41&lt;&gt;"",GG$5+6&lt;Mitarbeiter!$E$41),0,IF(AND(Mitarbeiter!$F$41&lt;&gt;"",GG$5&gt;Mitarbeiter!$F$41),0,IF(Planung!GG43="",$C43,IF(ISNUMBER(Planung!GG43),Planung!GG43,IF(UPPER(Planung!GG43)="H",$C43/2,0)))))))</f>
        <v>0</v>
      </c>
      <c r="GH43" s="27">
        <f>IF($A43="",0,IF(Mitarbeiter!$G$41=FALSE,0,IF(AND(Mitarbeiter!$E$41&lt;&gt;"",GH$5+6&lt;Mitarbeiter!$E$41),0,IF(AND(Mitarbeiter!$F$41&lt;&gt;"",GH$5&gt;Mitarbeiter!$F$41),0,IF(Planung!GH43="",$C43,IF(ISNUMBER(Planung!GH43),Planung!GH43,IF(UPPER(Planung!GH43)="H",$C43/2,0)))))))</f>
        <v>0</v>
      </c>
      <c r="GI43" s="27">
        <f>IF($A43="",0,IF(Mitarbeiter!$G$41=FALSE,0,IF(AND(Mitarbeiter!$E$41&lt;&gt;"",GI$5+6&lt;Mitarbeiter!$E$41),0,IF(AND(Mitarbeiter!$F$41&lt;&gt;"",GI$5&gt;Mitarbeiter!$F$41),0,IF(Planung!GI43="",$C43,IF(ISNUMBER(Planung!GI43),Planung!GI43,IF(UPPER(Planung!GI43)="H",$C43/2,0)))))))</f>
        <v>0</v>
      </c>
      <c r="GJ43" s="27">
        <f>IF($A43="",0,IF(Mitarbeiter!$G$41=FALSE,0,IF(AND(Mitarbeiter!$E$41&lt;&gt;"",GJ$5+6&lt;Mitarbeiter!$E$41),0,IF(AND(Mitarbeiter!$F$41&lt;&gt;"",GJ$5&gt;Mitarbeiter!$F$41),0,IF(Planung!GJ43="",$C43,IF(ISNUMBER(Planung!GJ43),Planung!GJ43,IF(UPPER(Planung!GJ43)="H",$C43/2,0)))))))</f>
        <v>0</v>
      </c>
      <c r="GK43" s="27">
        <f>IF($A43="",0,IF(Mitarbeiter!$G$41=FALSE,0,IF(AND(Mitarbeiter!$E$41&lt;&gt;"",GK$5+6&lt;Mitarbeiter!$E$41),0,IF(AND(Mitarbeiter!$F$41&lt;&gt;"",GK$5&gt;Mitarbeiter!$F$41),0,IF(Planung!GK43="",$C43,IF(ISNUMBER(Planung!GK43),Planung!GK43,IF(UPPER(Planung!GK43)="H",$C43/2,0)))))))</f>
        <v>0</v>
      </c>
      <c r="GL43" s="27">
        <f>IF($A43="",0,IF(Mitarbeiter!$G$41=FALSE,0,IF(AND(Mitarbeiter!$E$41&lt;&gt;"",GL$5+6&lt;Mitarbeiter!$E$41),0,IF(AND(Mitarbeiter!$F$41&lt;&gt;"",GL$5&gt;Mitarbeiter!$F$41),0,IF(Planung!GL43="",$C43,IF(ISNUMBER(Planung!GL43),Planung!GL43,IF(UPPER(Planung!GL43)="H",$C43/2,0)))))))</f>
        <v>0</v>
      </c>
      <c r="GM43" s="27">
        <f>IF($A43="",0,IF(Mitarbeiter!$G$41=FALSE,0,IF(AND(Mitarbeiter!$E$41&lt;&gt;"",GM$5+6&lt;Mitarbeiter!$E$41),0,IF(AND(Mitarbeiter!$F$41&lt;&gt;"",GM$5&gt;Mitarbeiter!$F$41),0,IF(Planung!GM43="",$C43,IF(ISNUMBER(Planung!GM43),Planung!GM43,IF(UPPER(Planung!GM43)="H",$C43/2,0)))))))</f>
        <v>0</v>
      </c>
      <c r="GN43" s="27">
        <f>IF($A43="",0,IF(Mitarbeiter!$G$41=FALSE,0,IF(AND(Mitarbeiter!$E$41&lt;&gt;"",GN$5+6&lt;Mitarbeiter!$E$41),0,IF(AND(Mitarbeiter!$F$41&lt;&gt;"",GN$5&gt;Mitarbeiter!$F$41),0,IF(Planung!GN43="",$C43,IF(ISNUMBER(Planung!GN43),Planung!GN43,IF(UPPER(Planung!GN43)="H",$C43/2,0)))))))</f>
        <v>0</v>
      </c>
      <c r="GO43" s="27">
        <f>IF($A43="",0,IF(Mitarbeiter!$G$41=FALSE,0,IF(AND(Mitarbeiter!$E$41&lt;&gt;"",GO$5+6&lt;Mitarbeiter!$E$41),0,IF(AND(Mitarbeiter!$F$41&lt;&gt;"",GO$5&gt;Mitarbeiter!$F$41),0,IF(Planung!GO43="",$C43,IF(ISNUMBER(Planung!GO43),Planung!GO43,IF(UPPER(Planung!GO43)="H",$C43/2,0)))))))</f>
        <v>0</v>
      </c>
      <c r="GP43" s="27">
        <f>IF($A43="",0,IF(Mitarbeiter!$G$41=FALSE,0,IF(AND(Mitarbeiter!$E$41&lt;&gt;"",GP$5+6&lt;Mitarbeiter!$E$41),0,IF(AND(Mitarbeiter!$F$41&lt;&gt;"",GP$5&gt;Mitarbeiter!$F$41),0,IF(Planung!GP43="",$C43,IF(ISNUMBER(Planung!GP43),Planung!GP43,IF(UPPER(Planung!GP43)="H",$C43/2,0)))))))</f>
        <v>0</v>
      </c>
      <c r="GQ43" s="27">
        <f>IF($A43="",0,IF(Mitarbeiter!$G$41=FALSE,0,IF(AND(Mitarbeiter!$E$41&lt;&gt;"",GQ$5+6&lt;Mitarbeiter!$E$41),0,IF(AND(Mitarbeiter!$F$41&lt;&gt;"",GQ$5&gt;Mitarbeiter!$F$41),0,IF(Planung!GQ43="",$C43,IF(ISNUMBER(Planung!GQ43),Planung!GQ43,IF(UPPER(Planung!GQ43)="H",$C43/2,0)))))))</f>
        <v>0</v>
      </c>
      <c r="GR43" s="27">
        <f>IF($A43="",0,IF(Mitarbeiter!$G$41=FALSE,0,IF(AND(Mitarbeiter!$E$41&lt;&gt;"",GR$5+6&lt;Mitarbeiter!$E$41),0,IF(AND(Mitarbeiter!$F$41&lt;&gt;"",GR$5&gt;Mitarbeiter!$F$41),0,IF(Planung!GR43="",$C43,IF(ISNUMBER(Planung!GR43),Planung!GR43,IF(UPPER(Planung!GR43)="H",$C43/2,0)))))))</f>
        <v>0</v>
      </c>
      <c r="GS43" s="27">
        <f>IF($A43="",0,IF(Mitarbeiter!$G$41=FALSE,0,IF(AND(Mitarbeiter!$E$41&lt;&gt;"",GS$5+6&lt;Mitarbeiter!$E$41),0,IF(AND(Mitarbeiter!$F$41&lt;&gt;"",GS$5&gt;Mitarbeiter!$F$41),0,IF(Planung!GS43="",$C43,IF(ISNUMBER(Planung!GS43),Planung!GS43,IF(UPPER(Planung!GS43)="H",$C43/2,0)))))))</f>
        <v>0</v>
      </c>
      <c r="GT43" s="27">
        <f>IF($A43="",0,IF(Mitarbeiter!$G$41=FALSE,0,IF(AND(Mitarbeiter!$E$41&lt;&gt;"",GT$5+6&lt;Mitarbeiter!$E$41),0,IF(AND(Mitarbeiter!$F$41&lt;&gt;"",GT$5&gt;Mitarbeiter!$F$41),0,IF(Planung!GT43="",$C43,IF(ISNUMBER(Planung!GT43),Planung!GT43,IF(UPPER(Planung!GT43)="H",$C43/2,0)))))))</f>
        <v>0</v>
      </c>
      <c r="GU43" s="27">
        <f>IF($A43="",0,IF(Mitarbeiter!$G$41=FALSE,0,IF(AND(Mitarbeiter!$E$41&lt;&gt;"",GU$5+6&lt;Mitarbeiter!$E$41),0,IF(AND(Mitarbeiter!$F$41&lt;&gt;"",GU$5&gt;Mitarbeiter!$F$41),0,IF(Planung!GU43="",$C43,IF(ISNUMBER(Planung!GU43),Planung!GU43,IF(UPPER(Planung!GU43)="H",$C43/2,0)))))))</f>
        <v>0</v>
      </c>
      <c r="GV43" s="27">
        <f>IF($A43="",0,IF(Mitarbeiter!$G$41=FALSE,0,IF(AND(Mitarbeiter!$E$41&lt;&gt;"",GV$5+6&lt;Mitarbeiter!$E$41),0,IF(AND(Mitarbeiter!$F$41&lt;&gt;"",GV$5&gt;Mitarbeiter!$F$41),0,IF(Planung!GV43="",$C43,IF(ISNUMBER(Planung!GV43),Planung!GV43,IF(UPPER(Planung!GV43)="H",$C43/2,0)))))))</f>
        <v>0</v>
      </c>
      <c r="GW43" s="27">
        <f>IF($A43="",0,IF(Mitarbeiter!$G$41=FALSE,0,IF(AND(Mitarbeiter!$E$41&lt;&gt;"",GW$5+6&lt;Mitarbeiter!$E$41),0,IF(AND(Mitarbeiter!$F$41&lt;&gt;"",GW$5&gt;Mitarbeiter!$F$41),0,IF(Planung!GW43="",$C43,IF(ISNUMBER(Planung!GW43),Planung!GW43,IF(UPPER(Planung!GW43)="H",$C43/2,0)))))))</f>
        <v>0</v>
      </c>
      <c r="GX43" s="27">
        <f>IF($A43="",0,IF(Mitarbeiter!$G$41=FALSE,0,IF(AND(Mitarbeiter!$E$41&lt;&gt;"",GX$5+6&lt;Mitarbeiter!$E$41),0,IF(AND(Mitarbeiter!$F$41&lt;&gt;"",GX$5&gt;Mitarbeiter!$F$41),0,IF(Planung!GX43="",$C43,IF(ISNUMBER(Planung!GX43),Planung!GX43,IF(UPPER(Planung!GX43)="H",$C43/2,0)))))))</f>
        <v>0</v>
      </c>
      <c r="GY43" s="27">
        <f>IF($A43="",0,IF(Mitarbeiter!$G$41=FALSE,0,IF(AND(Mitarbeiter!$E$41&lt;&gt;"",GY$5+6&lt;Mitarbeiter!$E$41),0,IF(AND(Mitarbeiter!$F$41&lt;&gt;"",GY$5&gt;Mitarbeiter!$F$41),0,IF(Planung!GY43="",$C43,IF(ISNUMBER(Planung!GY43),Planung!GY43,IF(UPPER(Planung!GY43)="H",$C43/2,0)))))))</f>
        <v>0</v>
      </c>
      <c r="GZ43" s="27">
        <f>IF($A43="",0,IF(Mitarbeiter!$G$41=FALSE,0,IF(AND(Mitarbeiter!$E$41&lt;&gt;"",GZ$5+6&lt;Mitarbeiter!$E$41),0,IF(AND(Mitarbeiter!$F$41&lt;&gt;"",GZ$5&gt;Mitarbeiter!$F$41),0,IF(Planung!GZ43="",$C43,IF(ISNUMBER(Planung!GZ43),Planung!GZ43,IF(UPPER(Planung!GZ43)="H",$C43/2,0)))))))</f>
        <v>0</v>
      </c>
      <c r="HA43" s="27">
        <f>IF($A43="",0,IF(Mitarbeiter!$G$41=FALSE,0,IF(AND(Mitarbeiter!$E$41&lt;&gt;"",HA$5+6&lt;Mitarbeiter!$E$41),0,IF(AND(Mitarbeiter!$F$41&lt;&gt;"",HA$5&gt;Mitarbeiter!$F$41),0,IF(Planung!HA43="",$C43,IF(ISNUMBER(Planung!HA43),Planung!HA43,IF(UPPER(Planung!HA43)="H",$C43/2,0)))))))</f>
        <v>0</v>
      </c>
      <c r="HB43" s="27">
        <f>IF($A43="",0,IF(Mitarbeiter!$G$41=FALSE,0,IF(AND(Mitarbeiter!$E$41&lt;&gt;"",HB$5+6&lt;Mitarbeiter!$E$41),0,IF(AND(Mitarbeiter!$F$41&lt;&gt;"",HB$5&gt;Mitarbeiter!$F$41),0,IF(Planung!HB43="",$C43,IF(ISNUMBER(Planung!HB43),Planung!HB43,IF(UPPER(Planung!HB43)="H",$C43/2,0)))))))</f>
        <v>0</v>
      </c>
      <c r="HC43" s="27">
        <f>IF($A43="",0,IF(Mitarbeiter!$G$41=FALSE,0,IF(AND(Mitarbeiter!$E$41&lt;&gt;"",HC$5+6&lt;Mitarbeiter!$E$41),0,IF(AND(Mitarbeiter!$F$41&lt;&gt;"",HC$5&gt;Mitarbeiter!$F$41),0,IF(Planung!HC43="",$C43,IF(ISNUMBER(Planung!HC43),Planung!HC43,IF(UPPER(Planung!HC43)="H",$C43/2,0)))))))</f>
        <v>0</v>
      </c>
      <c r="HD43" s="27">
        <f>IF($A43="",0,IF(Mitarbeiter!$G$41=FALSE,0,IF(AND(Mitarbeiter!$E$41&lt;&gt;"",HD$5+6&lt;Mitarbeiter!$E$41),0,IF(AND(Mitarbeiter!$F$41&lt;&gt;"",HD$5&gt;Mitarbeiter!$F$41),0,IF(Planung!HD43="",$C43,IF(ISNUMBER(Planung!HD43),Planung!HD43,IF(UPPER(Planung!HD43)="H",$C43/2,0)))))))</f>
        <v>0</v>
      </c>
      <c r="HE43" s="27">
        <f>IF($A43="",0,IF(Mitarbeiter!$G$41=FALSE,0,IF(AND(Mitarbeiter!$E$41&lt;&gt;"",HE$5+6&lt;Mitarbeiter!$E$41),0,IF(AND(Mitarbeiter!$F$41&lt;&gt;"",HE$5&gt;Mitarbeiter!$F$41),0,IF(Planung!HE43="",$C43,IF(ISNUMBER(Planung!HE43),Planung!HE43,IF(UPPER(Planung!HE43)="H",$C43/2,0)))))))</f>
        <v>0</v>
      </c>
      <c r="HF43" s="27">
        <f>IF($A43="",0,IF(Mitarbeiter!$G$41=FALSE,0,IF(AND(Mitarbeiter!$E$41&lt;&gt;"",HF$5+6&lt;Mitarbeiter!$E$41),0,IF(AND(Mitarbeiter!$F$41&lt;&gt;"",HF$5&gt;Mitarbeiter!$F$41),0,IF(Planung!HF43="",$C43,IF(ISNUMBER(Planung!HF43),Planung!HF43,IF(UPPER(Planung!HF43)="H",$C43/2,0)))))))</f>
        <v>0</v>
      </c>
      <c r="HG43" s="27">
        <f>IF($A43="",0,IF(Mitarbeiter!$G$41=FALSE,0,IF(AND(Mitarbeiter!$E$41&lt;&gt;"",HG$5+6&lt;Mitarbeiter!$E$41),0,IF(AND(Mitarbeiter!$F$41&lt;&gt;"",HG$5&gt;Mitarbeiter!$F$41),0,IF(Planung!HG43="",$C43,IF(ISNUMBER(Planung!HG43),Planung!HG43,IF(UPPER(Planung!HG43)="H",$C43/2,0)))))))</f>
        <v>0</v>
      </c>
      <c r="HH43" s="27">
        <f>IF($A43="",0,IF(Mitarbeiter!$G$41=FALSE,0,IF(AND(Mitarbeiter!$E$41&lt;&gt;"",HH$5+6&lt;Mitarbeiter!$E$41),0,IF(AND(Mitarbeiter!$F$41&lt;&gt;"",HH$5&gt;Mitarbeiter!$F$41),0,IF(Planung!HH43="",$C43,IF(ISNUMBER(Planung!HH43),Planung!HH43,IF(UPPER(Planung!HH43)="H",$C43/2,0)))))))</f>
        <v>0</v>
      </c>
      <c r="HI43" s="27">
        <f>IF($A43="",0,IF(Mitarbeiter!$G$41=FALSE,0,IF(AND(Mitarbeiter!$E$41&lt;&gt;"",HI$5+6&lt;Mitarbeiter!$E$41),0,IF(AND(Mitarbeiter!$F$41&lt;&gt;"",HI$5&gt;Mitarbeiter!$F$41),0,IF(Planung!HI43="",$C43,IF(ISNUMBER(Planung!HI43),Planung!HI43,IF(UPPER(Planung!HI43)="H",$C43/2,0)))))))</f>
        <v>0</v>
      </c>
      <c r="HJ43" s="27">
        <f>IF($A43="",0,IF(Mitarbeiter!$G$41=FALSE,0,IF(AND(Mitarbeiter!$E$41&lt;&gt;"",HJ$5+6&lt;Mitarbeiter!$E$41),0,IF(AND(Mitarbeiter!$F$41&lt;&gt;"",HJ$5&gt;Mitarbeiter!$F$41),0,IF(Planung!HJ43="",$C43,IF(ISNUMBER(Planung!HJ43),Planung!HJ43,IF(UPPER(Planung!HJ43)="H",$C43/2,0)))))))</f>
        <v>0</v>
      </c>
      <c r="HK43" s="27">
        <f>IF($A43="",0,IF(Mitarbeiter!$G$41=FALSE,0,IF(AND(Mitarbeiter!$E$41&lt;&gt;"",HK$5+6&lt;Mitarbeiter!$E$41),0,IF(AND(Mitarbeiter!$F$41&lt;&gt;"",HK$5&gt;Mitarbeiter!$F$41),0,IF(Planung!HK43="",$C43,IF(ISNUMBER(Planung!HK43),Planung!HK43,IF(UPPER(Planung!HK43)="H",$C43/2,0)))))))</f>
        <v>0</v>
      </c>
      <c r="HL43" s="27">
        <f>IF($A43="",0,IF(Mitarbeiter!$G$41=FALSE,0,IF(AND(Mitarbeiter!$E$41&lt;&gt;"",HL$5+6&lt;Mitarbeiter!$E$41),0,IF(AND(Mitarbeiter!$F$41&lt;&gt;"",HL$5&gt;Mitarbeiter!$F$41),0,IF(Planung!HL43="",$C43,IF(ISNUMBER(Planung!HL43),Planung!HL43,IF(UPPER(Planung!HL43)="H",$C43/2,0)))))))</f>
        <v>0</v>
      </c>
      <c r="HM43" s="27">
        <f>IF($A43="",0,IF(Mitarbeiter!$G$41=FALSE,0,IF(AND(Mitarbeiter!$E$41&lt;&gt;"",HM$5+6&lt;Mitarbeiter!$E$41),0,IF(AND(Mitarbeiter!$F$41&lt;&gt;"",HM$5&gt;Mitarbeiter!$F$41),0,IF(Planung!HM43="",$C43,IF(ISNUMBER(Planung!HM43),Planung!HM43,IF(UPPER(Planung!HM43)="H",$C43/2,0)))))))</f>
        <v>0</v>
      </c>
      <c r="HN43" s="27">
        <f>IF($A43="",0,IF(Mitarbeiter!$G$41=FALSE,0,IF(AND(Mitarbeiter!$E$41&lt;&gt;"",HN$5+6&lt;Mitarbeiter!$E$41),0,IF(AND(Mitarbeiter!$F$41&lt;&gt;"",HN$5&gt;Mitarbeiter!$F$41),0,IF(Planung!HN43="",$C43,IF(ISNUMBER(Planung!HN43),Planung!HN43,IF(UPPER(Planung!HN43)="H",$C43/2,0)))))))</f>
        <v>0</v>
      </c>
      <c r="HO43" s="27">
        <f>IF($A43="",0,IF(Mitarbeiter!$G$41=FALSE,0,IF(AND(Mitarbeiter!$E$41&lt;&gt;"",HO$5+6&lt;Mitarbeiter!$E$41),0,IF(AND(Mitarbeiter!$F$41&lt;&gt;"",HO$5&gt;Mitarbeiter!$F$41),0,IF(Planung!HO43="",$C43,IF(ISNUMBER(Planung!HO43),Planung!HO43,IF(UPPER(Planung!HO43)="H",$C43/2,0)))))))</f>
        <v>0</v>
      </c>
      <c r="HP43" s="27">
        <f>IF($A43="",0,IF(Mitarbeiter!$G$41=FALSE,0,IF(AND(Mitarbeiter!$E$41&lt;&gt;"",HP$5+6&lt;Mitarbeiter!$E$41),0,IF(AND(Mitarbeiter!$F$41&lt;&gt;"",HP$5&gt;Mitarbeiter!$F$41),0,IF(Planung!HP43="",$C43,IF(ISNUMBER(Planung!HP43),Planung!HP43,IF(UPPER(Planung!HP43)="H",$C43/2,0)))))))</f>
        <v>0</v>
      </c>
      <c r="HQ43" s="27">
        <f>IF($A43="",0,IF(Mitarbeiter!$G$41=FALSE,0,IF(AND(Mitarbeiter!$E$41&lt;&gt;"",HQ$5+6&lt;Mitarbeiter!$E$41),0,IF(AND(Mitarbeiter!$F$41&lt;&gt;"",HQ$5&gt;Mitarbeiter!$F$41),0,IF(Planung!HQ43="",$C43,IF(ISNUMBER(Planung!HQ43),Planung!HQ43,IF(UPPER(Planung!HQ43)="H",$C43/2,0)))))))</f>
        <v>0</v>
      </c>
      <c r="HR43" s="27">
        <f>IF($A43="",0,IF(Mitarbeiter!$G$41=FALSE,0,IF(AND(Mitarbeiter!$E$41&lt;&gt;"",HR$5+6&lt;Mitarbeiter!$E$41),0,IF(AND(Mitarbeiter!$F$41&lt;&gt;"",HR$5&gt;Mitarbeiter!$F$41),0,IF(Planung!HR43="",$C43,IF(ISNUMBER(Planung!HR43),Planung!HR43,IF(UPPER(Planung!HR43)="H",$C43/2,0)))))))</f>
        <v>0</v>
      </c>
      <c r="HS43" s="27">
        <f>IF($A43="",0,IF(Mitarbeiter!$G$41=FALSE,0,IF(AND(Mitarbeiter!$E$41&lt;&gt;"",HS$5+6&lt;Mitarbeiter!$E$41),0,IF(AND(Mitarbeiter!$F$41&lt;&gt;"",HS$5&gt;Mitarbeiter!$F$41),0,IF(Planung!HS43="",$C43,IF(ISNUMBER(Planung!HS43),Planung!HS43,IF(UPPER(Planung!HS43)="H",$C43/2,0)))))))</f>
        <v>0</v>
      </c>
      <c r="HT43" s="27">
        <f>IF($A43="",0,IF(Mitarbeiter!$G$41=FALSE,0,IF(AND(Mitarbeiter!$E$41&lt;&gt;"",HT$5+6&lt;Mitarbeiter!$E$41),0,IF(AND(Mitarbeiter!$F$41&lt;&gt;"",HT$5&gt;Mitarbeiter!$F$41),0,IF(Planung!HT43="",$C43,IF(ISNUMBER(Planung!HT43),Planung!HT43,IF(UPPER(Planung!HT43)="H",$C43/2,0)))))))</f>
        <v>0</v>
      </c>
      <c r="HU43" s="27">
        <f>IF($A43="",0,IF(Mitarbeiter!$G$41=FALSE,0,IF(AND(Mitarbeiter!$E$41&lt;&gt;"",HU$5+6&lt;Mitarbeiter!$E$41),0,IF(AND(Mitarbeiter!$F$41&lt;&gt;"",HU$5&gt;Mitarbeiter!$F$41),0,IF(Planung!HU43="",$C43,IF(ISNUMBER(Planung!HU43),Planung!HU43,IF(UPPER(Planung!HU43)="H",$C43/2,0)))))))</f>
        <v>0</v>
      </c>
      <c r="HV43" s="27">
        <f>IF($A43="",0,IF(Mitarbeiter!$G$41=FALSE,0,IF(AND(Mitarbeiter!$E$41&lt;&gt;"",HV$5+6&lt;Mitarbeiter!$E$41),0,IF(AND(Mitarbeiter!$F$41&lt;&gt;"",HV$5&gt;Mitarbeiter!$F$41),0,IF(Planung!HV43="",$C43,IF(ISNUMBER(Planung!HV43),Planung!HV43,IF(UPPER(Planung!HV43)="H",$C43/2,0)))))))</f>
        <v>0</v>
      </c>
      <c r="HW43" s="27">
        <f>IF($A43="",0,IF(Mitarbeiter!$G$41=FALSE,0,IF(AND(Mitarbeiter!$E$41&lt;&gt;"",HW$5+6&lt;Mitarbeiter!$E$41),0,IF(AND(Mitarbeiter!$F$41&lt;&gt;"",HW$5&gt;Mitarbeiter!$F$41),0,IF(Planung!HW43="",$C43,IF(ISNUMBER(Planung!HW43),Planung!HW43,IF(UPPER(Planung!HW43)="H",$C43/2,0)))))))</f>
        <v>0</v>
      </c>
      <c r="HX43" s="27">
        <f>IF($A43="",0,IF(Mitarbeiter!$G$41=FALSE,0,IF(AND(Mitarbeiter!$E$41&lt;&gt;"",HX$5+6&lt;Mitarbeiter!$E$41),0,IF(AND(Mitarbeiter!$F$41&lt;&gt;"",HX$5&gt;Mitarbeiter!$F$41),0,IF(Planung!HX43="",$C43,IF(ISNUMBER(Planung!HX43),Planung!HX43,IF(UPPER(Planung!HX43)="H",$C43/2,0)))))))</f>
        <v>0</v>
      </c>
      <c r="HY43" s="27">
        <f>IF($A43="",0,IF(Mitarbeiter!$G$41=FALSE,0,IF(AND(Mitarbeiter!$E$41&lt;&gt;"",HY$5+6&lt;Mitarbeiter!$E$41),0,IF(AND(Mitarbeiter!$F$41&lt;&gt;"",HY$5&gt;Mitarbeiter!$F$41),0,IF(Planung!HY43="",$C43,IF(ISNUMBER(Planung!HY43),Planung!HY43,IF(UPPER(Planung!HY43)="H",$C43/2,0)))))))</f>
        <v>0</v>
      </c>
      <c r="HZ43" s="27">
        <f>IF($A43="",0,IF(Mitarbeiter!$G$41=FALSE,0,IF(AND(Mitarbeiter!$E$41&lt;&gt;"",HZ$5+6&lt;Mitarbeiter!$E$41),0,IF(AND(Mitarbeiter!$F$41&lt;&gt;"",HZ$5&gt;Mitarbeiter!$F$41),0,IF(Planung!HZ43="",$C43,IF(ISNUMBER(Planung!HZ43),Planung!HZ43,IF(UPPER(Planung!HZ43)="H",$C43/2,0)))))))</f>
        <v>0</v>
      </c>
      <c r="IA43" s="27">
        <f>IF($A43="",0,IF(Mitarbeiter!$G$41=FALSE,0,IF(AND(Mitarbeiter!$E$41&lt;&gt;"",IA$5+6&lt;Mitarbeiter!$E$41),0,IF(AND(Mitarbeiter!$F$41&lt;&gt;"",IA$5&gt;Mitarbeiter!$F$41),0,IF(Planung!IA43="",$C43,IF(ISNUMBER(Planung!IA43),Planung!IA43,IF(UPPER(Planung!IA43)="H",$C43/2,0)))))))</f>
        <v>0</v>
      </c>
    </row>
    <row r="44" spans="1:235" x14ac:dyDescent="0.25">
      <c r="A44" s="7" t="str">
        <f>Planung!A44</f>
        <v/>
      </c>
      <c r="B44" s="7" t="str">
        <f>Planung!B44</f>
        <v/>
      </c>
      <c r="C44" s="27">
        <f>N(Mitarbeiter!$D$42)</f>
        <v>0</v>
      </c>
      <c r="D44" s="27">
        <f>IF($A44="",0,IF(Mitarbeiter!$G$42=FALSE,0,IF(AND(Mitarbeiter!$E$42&lt;&gt;"",D$5+6&lt;Mitarbeiter!$E$42),0,IF(AND(Mitarbeiter!$F$42&lt;&gt;"",D$5&gt;Mitarbeiter!$F$42),0,IF(Planung!D44="",$C44,IF(ISNUMBER(Planung!D44),Planung!D44,IF(UPPER(Planung!D44)="H",$C44/2,0)))))))</f>
        <v>0</v>
      </c>
      <c r="E44" s="27">
        <f>IF($A44="",0,IF(Mitarbeiter!$G$42=FALSE,0,IF(AND(Mitarbeiter!$E$42&lt;&gt;"",E$5+6&lt;Mitarbeiter!$E$42),0,IF(AND(Mitarbeiter!$F$42&lt;&gt;"",E$5&gt;Mitarbeiter!$F$42),0,IF(Planung!E44="",$C44,IF(ISNUMBER(Planung!E44),Planung!E44,IF(UPPER(Planung!E44)="H",$C44/2,0)))))))</f>
        <v>0</v>
      </c>
      <c r="F44" s="27">
        <f>IF($A44="",0,IF(Mitarbeiter!$G$42=FALSE,0,IF(AND(Mitarbeiter!$E$42&lt;&gt;"",F$5+6&lt;Mitarbeiter!$E$42),0,IF(AND(Mitarbeiter!$F$42&lt;&gt;"",F$5&gt;Mitarbeiter!$F$42),0,IF(Planung!F44="",$C44,IF(ISNUMBER(Planung!F44),Planung!F44,IF(UPPER(Planung!F44)="H",$C44/2,0)))))))</f>
        <v>0</v>
      </c>
      <c r="G44" s="27">
        <f>IF($A44="",0,IF(Mitarbeiter!$G$42=FALSE,0,IF(AND(Mitarbeiter!$E$42&lt;&gt;"",G$5+6&lt;Mitarbeiter!$E$42),0,IF(AND(Mitarbeiter!$F$42&lt;&gt;"",G$5&gt;Mitarbeiter!$F$42),0,IF(Planung!G44="",$C44,IF(ISNUMBER(Planung!G44),Planung!G44,IF(UPPER(Planung!G44)="H",$C44/2,0)))))))</f>
        <v>0</v>
      </c>
      <c r="H44" s="27">
        <f>IF($A44="",0,IF(Mitarbeiter!$G$42=FALSE,0,IF(AND(Mitarbeiter!$E$42&lt;&gt;"",H$5+6&lt;Mitarbeiter!$E$42),0,IF(AND(Mitarbeiter!$F$42&lt;&gt;"",H$5&gt;Mitarbeiter!$F$42),0,IF(Planung!H44="",$C44,IF(ISNUMBER(Planung!H44),Planung!H44,IF(UPPER(Planung!H44)="H",$C44/2,0)))))))</f>
        <v>0</v>
      </c>
      <c r="I44" s="27">
        <f>IF($A44="",0,IF(Mitarbeiter!$G$42=FALSE,0,IF(AND(Mitarbeiter!$E$42&lt;&gt;"",I$5+6&lt;Mitarbeiter!$E$42),0,IF(AND(Mitarbeiter!$F$42&lt;&gt;"",I$5&gt;Mitarbeiter!$F$42),0,IF(Planung!I44="",$C44,IF(ISNUMBER(Planung!I44),Planung!I44,IF(UPPER(Planung!I44)="H",$C44/2,0)))))))</f>
        <v>0</v>
      </c>
      <c r="J44" s="27">
        <f>IF($A44="",0,IF(Mitarbeiter!$G$42=FALSE,0,IF(AND(Mitarbeiter!$E$42&lt;&gt;"",J$5+6&lt;Mitarbeiter!$E$42),0,IF(AND(Mitarbeiter!$F$42&lt;&gt;"",J$5&gt;Mitarbeiter!$F$42),0,IF(Planung!J44="",$C44,IF(ISNUMBER(Planung!J44),Planung!J44,IF(UPPER(Planung!J44)="H",$C44/2,0)))))))</f>
        <v>0</v>
      </c>
      <c r="K44" s="27">
        <f>IF($A44="",0,IF(Mitarbeiter!$G$42=FALSE,0,IF(AND(Mitarbeiter!$E$42&lt;&gt;"",K$5+6&lt;Mitarbeiter!$E$42),0,IF(AND(Mitarbeiter!$F$42&lt;&gt;"",K$5&gt;Mitarbeiter!$F$42),0,IF(Planung!K44="",$C44,IF(ISNUMBER(Planung!K44),Planung!K44,IF(UPPER(Planung!K44)="H",$C44/2,0)))))))</f>
        <v>0</v>
      </c>
      <c r="L44" s="27">
        <f>IF($A44="",0,IF(Mitarbeiter!$G$42=FALSE,0,IF(AND(Mitarbeiter!$E$42&lt;&gt;"",L$5+6&lt;Mitarbeiter!$E$42),0,IF(AND(Mitarbeiter!$F$42&lt;&gt;"",L$5&gt;Mitarbeiter!$F$42),0,IF(Planung!L44="",$C44,IF(ISNUMBER(Planung!L44),Planung!L44,IF(UPPER(Planung!L44)="H",$C44/2,0)))))))</f>
        <v>0</v>
      </c>
      <c r="M44" s="27">
        <f>IF($A44="",0,IF(Mitarbeiter!$G$42=FALSE,0,IF(AND(Mitarbeiter!$E$42&lt;&gt;"",M$5+6&lt;Mitarbeiter!$E$42),0,IF(AND(Mitarbeiter!$F$42&lt;&gt;"",M$5&gt;Mitarbeiter!$F$42),0,IF(Planung!M44="",$C44,IF(ISNUMBER(Planung!M44),Planung!M44,IF(UPPER(Planung!M44)="H",$C44/2,0)))))))</f>
        <v>0</v>
      </c>
      <c r="N44" s="27">
        <f>IF($A44="",0,IF(Mitarbeiter!$G$42=FALSE,0,IF(AND(Mitarbeiter!$E$42&lt;&gt;"",N$5+6&lt;Mitarbeiter!$E$42),0,IF(AND(Mitarbeiter!$F$42&lt;&gt;"",N$5&gt;Mitarbeiter!$F$42),0,IF(Planung!N44="",$C44,IF(ISNUMBER(Planung!N44),Planung!N44,IF(UPPER(Planung!N44)="H",$C44/2,0)))))))</f>
        <v>0</v>
      </c>
      <c r="O44" s="27">
        <f>IF($A44="",0,IF(Mitarbeiter!$G$42=FALSE,0,IF(AND(Mitarbeiter!$E$42&lt;&gt;"",O$5+6&lt;Mitarbeiter!$E$42),0,IF(AND(Mitarbeiter!$F$42&lt;&gt;"",O$5&gt;Mitarbeiter!$F$42),0,IF(Planung!O44="",$C44,IF(ISNUMBER(Planung!O44),Planung!O44,IF(UPPER(Planung!O44)="H",$C44/2,0)))))))</f>
        <v>0</v>
      </c>
      <c r="P44" s="27">
        <f>IF($A44="",0,IF(Mitarbeiter!$G$42=FALSE,0,IF(AND(Mitarbeiter!$E$42&lt;&gt;"",P$5+6&lt;Mitarbeiter!$E$42),0,IF(AND(Mitarbeiter!$F$42&lt;&gt;"",P$5&gt;Mitarbeiter!$F$42),0,IF(Planung!P44="",$C44,IF(ISNUMBER(Planung!P44),Planung!P44,IF(UPPER(Planung!P44)="H",$C44/2,0)))))))</f>
        <v>0</v>
      </c>
      <c r="Q44" s="27">
        <f>IF($A44="",0,IF(Mitarbeiter!$G$42=FALSE,0,IF(AND(Mitarbeiter!$E$42&lt;&gt;"",Q$5+6&lt;Mitarbeiter!$E$42),0,IF(AND(Mitarbeiter!$F$42&lt;&gt;"",Q$5&gt;Mitarbeiter!$F$42),0,IF(Planung!Q44="",$C44,IF(ISNUMBER(Planung!Q44),Planung!Q44,IF(UPPER(Planung!Q44)="H",$C44/2,0)))))))</f>
        <v>0</v>
      </c>
      <c r="R44" s="27">
        <f>IF($A44="",0,IF(Mitarbeiter!$G$42=FALSE,0,IF(AND(Mitarbeiter!$E$42&lt;&gt;"",R$5+6&lt;Mitarbeiter!$E$42),0,IF(AND(Mitarbeiter!$F$42&lt;&gt;"",R$5&gt;Mitarbeiter!$F$42),0,IF(Planung!R44="",$C44,IF(ISNUMBER(Planung!R44),Planung!R44,IF(UPPER(Planung!R44)="H",$C44/2,0)))))))</f>
        <v>0</v>
      </c>
      <c r="S44" s="27">
        <f>IF($A44="",0,IF(Mitarbeiter!$G$42=FALSE,0,IF(AND(Mitarbeiter!$E$42&lt;&gt;"",S$5+6&lt;Mitarbeiter!$E$42),0,IF(AND(Mitarbeiter!$F$42&lt;&gt;"",S$5&gt;Mitarbeiter!$F$42),0,IF(Planung!S44="",$C44,IF(ISNUMBER(Planung!S44),Planung!S44,IF(UPPER(Planung!S44)="H",$C44/2,0)))))))</f>
        <v>0</v>
      </c>
      <c r="T44" s="27">
        <f>IF($A44="",0,IF(Mitarbeiter!$G$42=FALSE,0,IF(AND(Mitarbeiter!$E$42&lt;&gt;"",T$5+6&lt;Mitarbeiter!$E$42),0,IF(AND(Mitarbeiter!$F$42&lt;&gt;"",T$5&gt;Mitarbeiter!$F$42),0,IF(Planung!T44="",$C44,IF(ISNUMBER(Planung!T44),Planung!T44,IF(UPPER(Planung!T44)="H",$C44/2,0)))))))</f>
        <v>0</v>
      </c>
      <c r="U44" s="27">
        <f>IF($A44="",0,IF(Mitarbeiter!$G$42=FALSE,0,IF(AND(Mitarbeiter!$E$42&lt;&gt;"",U$5+6&lt;Mitarbeiter!$E$42),0,IF(AND(Mitarbeiter!$F$42&lt;&gt;"",U$5&gt;Mitarbeiter!$F$42),0,IF(Planung!U44="",$C44,IF(ISNUMBER(Planung!U44),Planung!U44,IF(UPPER(Planung!U44)="H",$C44/2,0)))))))</f>
        <v>0</v>
      </c>
      <c r="V44" s="27">
        <f>IF($A44="",0,IF(Mitarbeiter!$G$42=FALSE,0,IF(AND(Mitarbeiter!$E$42&lt;&gt;"",V$5+6&lt;Mitarbeiter!$E$42),0,IF(AND(Mitarbeiter!$F$42&lt;&gt;"",V$5&gt;Mitarbeiter!$F$42),0,IF(Planung!V44="",$C44,IF(ISNUMBER(Planung!V44),Planung!V44,IF(UPPER(Planung!V44)="H",$C44/2,0)))))))</f>
        <v>0</v>
      </c>
      <c r="W44" s="27">
        <f>IF($A44="",0,IF(Mitarbeiter!$G$42=FALSE,0,IF(AND(Mitarbeiter!$E$42&lt;&gt;"",W$5+6&lt;Mitarbeiter!$E$42),0,IF(AND(Mitarbeiter!$F$42&lt;&gt;"",W$5&gt;Mitarbeiter!$F$42),0,IF(Planung!W44="",$C44,IF(ISNUMBER(Planung!W44),Planung!W44,IF(UPPER(Planung!W44)="H",$C44/2,0)))))))</f>
        <v>0</v>
      </c>
      <c r="X44" s="27">
        <f>IF($A44="",0,IF(Mitarbeiter!$G$42=FALSE,0,IF(AND(Mitarbeiter!$E$42&lt;&gt;"",X$5+6&lt;Mitarbeiter!$E$42),0,IF(AND(Mitarbeiter!$F$42&lt;&gt;"",X$5&gt;Mitarbeiter!$F$42),0,IF(Planung!X44="",$C44,IF(ISNUMBER(Planung!X44),Planung!X44,IF(UPPER(Planung!X44)="H",$C44/2,0)))))))</f>
        <v>0</v>
      </c>
      <c r="Y44" s="27">
        <f>IF($A44="",0,IF(Mitarbeiter!$G$42=FALSE,0,IF(AND(Mitarbeiter!$E$42&lt;&gt;"",Y$5+6&lt;Mitarbeiter!$E$42),0,IF(AND(Mitarbeiter!$F$42&lt;&gt;"",Y$5&gt;Mitarbeiter!$F$42),0,IF(Planung!Y44="",$C44,IF(ISNUMBER(Planung!Y44),Planung!Y44,IF(UPPER(Planung!Y44)="H",$C44/2,0)))))))</f>
        <v>0</v>
      </c>
      <c r="Z44" s="27">
        <f>IF($A44="",0,IF(Mitarbeiter!$G$42=FALSE,0,IF(AND(Mitarbeiter!$E$42&lt;&gt;"",Z$5+6&lt;Mitarbeiter!$E$42),0,IF(AND(Mitarbeiter!$F$42&lt;&gt;"",Z$5&gt;Mitarbeiter!$F$42),0,IF(Planung!Z44="",$C44,IF(ISNUMBER(Planung!Z44),Planung!Z44,IF(UPPER(Planung!Z44)="H",$C44/2,0)))))))</f>
        <v>0</v>
      </c>
      <c r="AA44" s="27">
        <f>IF($A44="",0,IF(Mitarbeiter!$G$42=FALSE,0,IF(AND(Mitarbeiter!$E$42&lt;&gt;"",AA$5+6&lt;Mitarbeiter!$E$42),0,IF(AND(Mitarbeiter!$F$42&lt;&gt;"",AA$5&gt;Mitarbeiter!$F$42),0,IF(Planung!AA44="",$C44,IF(ISNUMBER(Planung!AA44),Planung!AA44,IF(UPPER(Planung!AA44)="H",$C44/2,0)))))))</f>
        <v>0</v>
      </c>
      <c r="AB44" s="27">
        <f>IF($A44="",0,IF(Mitarbeiter!$G$42=FALSE,0,IF(AND(Mitarbeiter!$E$42&lt;&gt;"",AB$5+6&lt;Mitarbeiter!$E$42),0,IF(AND(Mitarbeiter!$F$42&lt;&gt;"",AB$5&gt;Mitarbeiter!$F$42),0,IF(Planung!AB44="",$C44,IF(ISNUMBER(Planung!AB44),Planung!AB44,IF(UPPER(Planung!AB44)="H",$C44/2,0)))))))</f>
        <v>0</v>
      </c>
      <c r="AC44" s="27">
        <f>IF($A44="",0,IF(Mitarbeiter!$G$42=FALSE,0,IF(AND(Mitarbeiter!$E$42&lt;&gt;"",AC$5+6&lt;Mitarbeiter!$E$42),0,IF(AND(Mitarbeiter!$F$42&lt;&gt;"",AC$5&gt;Mitarbeiter!$F$42),0,IF(Planung!AC44="",$C44,IF(ISNUMBER(Planung!AC44),Planung!AC44,IF(UPPER(Planung!AC44)="H",$C44/2,0)))))))</f>
        <v>0</v>
      </c>
      <c r="AD44" s="27">
        <f>IF($A44="",0,IF(Mitarbeiter!$G$42=FALSE,0,IF(AND(Mitarbeiter!$E$42&lt;&gt;"",AD$5+6&lt;Mitarbeiter!$E$42),0,IF(AND(Mitarbeiter!$F$42&lt;&gt;"",AD$5&gt;Mitarbeiter!$F$42),0,IF(Planung!AD44="",$C44,IF(ISNUMBER(Planung!AD44),Planung!AD44,IF(UPPER(Planung!AD44)="H",$C44/2,0)))))))</f>
        <v>0</v>
      </c>
      <c r="AE44" s="27">
        <f>IF($A44="",0,IF(Mitarbeiter!$G$42=FALSE,0,IF(AND(Mitarbeiter!$E$42&lt;&gt;"",AE$5+6&lt;Mitarbeiter!$E$42),0,IF(AND(Mitarbeiter!$F$42&lt;&gt;"",AE$5&gt;Mitarbeiter!$F$42),0,IF(Planung!AE44="",$C44,IF(ISNUMBER(Planung!AE44),Planung!AE44,IF(UPPER(Planung!AE44)="H",$C44/2,0)))))))</f>
        <v>0</v>
      </c>
      <c r="AF44" s="27">
        <f>IF($A44="",0,IF(Mitarbeiter!$G$42=FALSE,0,IF(AND(Mitarbeiter!$E$42&lt;&gt;"",AF$5+6&lt;Mitarbeiter!$E$42),0,IF(AND(Mitarbeiter!$F$42&lt;&gt;"",AF$5&gt;Mitarbeiter!$F$42),0,IF(Planung!AF44="",$C44,IF(ISNUMBER(Planung!AF44),Planung!AF44,IF(UPPER(Planung!AF44)="H",$C44/2,0)))))))</f>
        <v>0</v>
      </c>
      <c r="AG44" s="27">
        <f>IF($A44="",0,IF(Mitarbeiter!$G$42=FALSE,0,IF(AND(Mitarbeiter!$E$42&lt;&gt;"",AG$5+6&lt;Mitarbeiter!$E$42),0,IF(AND(Mitarbeiter!$F$42&lt;&gt;"",AG$5&gt;Mitarbeiter!$F$42),0,IF(Planung!AG44="",$C44,IF(ISNUMBER(Planung!AG44),Planung!AG44,IF(UPPER(Planung!AG44)="H",$C44/2,0)))))))</f>
        <v>0</v>
      </c>
      <c r="AH44" s="27">
        <f>IF($A44="",0,IF(Mitarbeiter!$G$42=FALSE,0,IF(AND(Mitarbeiter!$E$42&lt;&gt;"",AH$5+6&lt;Mitarbeiter!$E$42),0,IF(AND(Mitarbeiter!$F$42&lt;&gt;"",AH$5&gt;Mitarbeiter!$F$42),0,IF(Planung!AH44="",$C44,IF(ISNUMBER(Planung!AH44),Planung!AH44,IF(UPPER(Planung!AH44)="H",$C44/2,0)))))))</f>
        <v>0</v>
      </c>
      <c r="AI44" s="27">
        <f>IF($A44="",0,IF(Mitarbeiter!$G$42=FALSE,0,IF(AND(Mitarbeiter!$E$42&lt;&gt;"",AI$5+6&lt;Mitarbeiter!$E$42),0,IF(AND(Mitarbeiter!$F$42&lt;&gt;"",AI$5&gt;Mitarbeiter!$F$42),0,IF(Planung!AI44="",$C44,IF(ISNUMBER(Planung!AI44),Planung!AI44,IF(UPPER(Planung!AI44)="H",$C44/2,0)))))))</f>
        <v>0</v>
      </c>
      <c r="AJ44" s="27">
        <f>IF($A44="",0,IF(Mitarbeiter!$G$42=FALSE,0,IF(AND(Mitarbeiter!$E$42&lt;&gt;"",AJ$5+6&lt;Mitarbeiter!$E$42),0,IF(AND(Mitarbeiter!$F$42&lt;&gt;"",AJ$5&gt;Mitarbeiter!$F$42),0,IF(Planung!AJ44="",$C44,IF(ISNUMBER(Planung!AJ44),Planung!AJ44,IF(UPPER(Planung!AJ44)="H",$C44/2,0)))))))</f>
        <v>0</v>
      </c>
      <c r="AK44" s="27">
        <f>IF($A44="",0,IF(Mitarbeiter!$G$42=FALSE,0,IF(AND(Mitarbeiter!$E$42&lt;&gt;"",AK$5+6&lt;Mitarbeiter!$E$42),0,IF(AND(Mitarbeiter!$F$42&lt;&gt;"",AK$5&gt;Mitarbeiter!$F$42),0,IF(Planung!AK44="",$C44,IF(ISNUMBER(Planung!AK44),Planung!AK44,IF(UPPER(Planung!AK44)="H",$C44/2,0)))))))</f>
        <v>0</v>
      </c>
      <c r="AL44" s="27">
        <f>IF($A44="",0,IF(Mitarbeiter!$G$42=FALSE,0,IF(AND(Mitarbeiter!$E$42&lt;&gt;"",AL$5+6&lt;Mitarbeiter!$E$42),0,IF(AND(Mitarbeiter!$F$42&lt;&gt;"",AL$5&gt;Mitarbeiter!$F$42),0,IF(Planung!AL44="",$C44,IF(ISNUMBER(Planung!AL44),Planung!AL44,IF(UPPER(Planung!AL44)="H",$C44/2,0)))))))</f>
        <v>0</v>
      </c>
      <c r="AM44" s="27">
        <f>IF($A44="",0,IF(Mitarbeiter!$G$42=FALSE,0,IF(AND(Mitarbeiter!$E$42&lt;&gt;"",AM$5+6&lt;Mitarbeiter!$E$42),0,IF(AND(Mitarbeiter!$F$42&lt;&gt;"",AM$5&gt;Mitarbeiter!$F$42),0,IF(Planung!AM44="",$C44,IF(ISNUMBER(Planung!AM44),Planung!AM44,IF(UPPER(Planung!AM44)="H",$C44/2,0)))))))</f>
        <v>0</v>
      </c>
      <c r="AN44" s="27">
        <f>IF($A44="",0,IF(Mitarbeiter!$G$42=FALSE,0,IF(AND(Mitarbeiter!$E$42&lt;&gt;"",AN$5+6&lt;Mitarbeiter!$E$42),0,IF(AND(Mitarbeiter!$F$42&lt;&gt;"",AN$5&gt;Mitarbeiter!$F$42),0,IF(Planung!AN44="",$C44,IF(ISNUMBER(Planung!AN44),Planung!AN44,IF(UPPER(Planung!AN44)="H",$C44/2,0)))))))</f>
        <v>0</v>
      </c>
      <c r="AO44" s="27">
        <f>IF($A44="",0,IF(Mitarbeiter!$G$42=FALSE,0,IF(AND(Mitarbeiter!$E$42&lt;&gt;"",AO$5+6&lt;Mitarbeiter!$E$42),0,IF(AND(Mitarbeiter!$F$42&lt;&gt;"",AO$5&gt;Mitarbeiter!$F$42),0,IF(Planung!AO44="",$C44,IF(ISNUMBER(Planung!AO44),Planung!AO44,IF(UPPER(Planung!AO44)="H",$C44/2,0)))))))</f>
        <v>0</v>
      </c>
      <c r="AP44" s="27">
        <f>IF($A44="",0,IF(Mitarbeiter!$G$42=FALSE,0,IF(AND(Mitarbeiter!$E$42&lt;&gt;"",AP$5+6&lt;Mitarbeiter!$E$42),0,IF(AND(Mitarbeiter!$F$42&lt;&gt;"",AP$5&gt;Mitarbeiter!$F$42),0,IF(Planung!AP44="",$C44,IF(ISNUMBER(Planung!AP44),Planung!AP44,IF(UPPER(Planung!AP44)="H",$C44/2,0)))))))</f>
        <v>0</v>
      </c>
      <c r="AQ44" s="27">
        <f>IF($A44="",0,IF(Mitarbeiter!$G$42=FALSE,0,IF(AND(Mitarbeiter!$E$42&lt;&gt;"",AQ$5+6&lt;Mitarbeiter!$E$42),0,IF(AND(Mitarbeiter!$F$42&lt;&gt;"",AQ$5&gt;Mitarbeiter!$F$42),0,IF(Planung!AQ44="",$C44,IF(ISNUMBER(Planung!AQ44),Planung!AQ44,IF(UPPER(Planung!AQ44)="H",$C44/2,0)))))))</f>
        <v>0</v>
      </c>
      <c r="AR44" s="27">
        <f>IF($A44="",0,IF(Mitarbeiter!$G$42=FALSE,0,IF(AND(Mitarbeiter!$E$42&lt;&gt;"",AR$5+6&lt;Mitarbeiter!$E$42),0,IF(AND(Mitarbeiter!$F$42&lt;&gt;"",AR$5&gt;Mitarbeiter!$F$42),0,IF(Planung!AR44="",$C44,IF(ISNUMBER(Planung!AR44),Planung!AR44,IF(UPPER(Planung!AR44)="H",$C44/2,0)))))))</f>
        <v>0</v>
      </c>
      <c r="AS44" s="27">
        <f>IF($A44="",0,IF(Mitarbeiter!$G$42=FALSE,0,IF(AND(Mitarbeiter!$E$42&lt;&gt;"",AS$5+6&lt;Mitarbeiter!$E$42),0,IF(AND(Mitarbeiter!$F$42&lt;&gt;"",AS$5&gt;Mitarbeiter!$F$42),0,IF(Planung!AS44="",$C44,IF(ISNUMBER(Planung!AS44),Planung!AS44,IF(UPPER(Planung!AS44)="H",$C44/2,0)))))))</f>
        <v>0</v>
      </c>
      <c r="AT44" s="27">
        <f>IF($A44="",0,IF(Mitarbeiter!$G$42=FALSE,0,IF(AND(Mitarbeiter!$E$42&lt;&gt;"",AT$5+6&lt;Mitarbeiter!$E$42),0,IF(AND(Mitarbeiter!$F$42&lt;&gt;"",AT$5&gt;Mitarbeiter!$F$42),0,IF(Planung!AT44="",$C44,IF(ISNUMBER(Planung!AT44),Planung!AT44,IF(UPPER(Planung!AT44)="H",$C44/2,0)))))))</f>
        <v>0</v>
      </c>
      <c r="AU44" s="27">
        <f>IF($A44="",0,IF(Mitarbeiter!$G$42=FALSE,0,IF(AND(Mitarbeiter!$E$42&lt;&gt;"",AU$5+6&lt;Mitarbeiter!$E$42),0,IF(AND(Mitarbeiter!$F$42&lt;&gt;"",AU$5&gt;Mitarbeiter!$F$42),0,IF(Planung!AU44="",$C44,IF(ISNUMBER(Planung!AU44),Planung!AU44,IF(UPPER(Planung!AU44)="H",$C44/2,0)))))))</f>
        <v>0</v>
      </c>
      <c r="AV44" s="27">
        <f>IF($A44="",0,IF(Mitarbeiter!$G$42=FALSE,0,IF(AND(Mitarbeiter!$E$42&lt;&gt;"",AV$5+6&lt;Mitarbeiter!$E$42),0,IF(AND(Mitarbeiter!$F$42&lt;&gt;"",AV$5&gt;Mitarbeiter!$F$42),0,IF(Planung!AV44="",$C44,IF(ISNUMBER(Planung!AV44),Planung!AV44,IF(UPPER(Planung!AV44)="H",$C44/2,0)))))))</f>
        <v>0</v>
      </c>
      <c r="AW44" s="27">
        <f>IF($A44="",0,IF(Mitarbeiter!$G$42=FALSE,0,IF(AND(Mitarbeiter!$E$42&lt;&gt;"",AW$5+6&lt;Mitarbeiter!$E$42),0,IF(AND(Mitarbeiter!$F$42&lt;&gt;"",AW$5&gt;Mitarbeiter!$F$42),0,IF(Planung!AW44="",$C44,IF(ISNUMBER(Planung!AW44),Planung!AW44,IF(UPPER(Planung!AW44)="H",$C44/2,0)))))))</f>
        <v>0</v>
      </c>
      <c r="AX44" s="27">
        <f>IF($A44="",0,IF(Mitarbeiter!$G$42=FALSE,0,IF(AND(Mitarbeiter!$E$42&lt;&gt;"",AX$5+6&lt;Mitarbeiter!$E$42),0,IF(AND(Mitarbeiter!$F$42&lt;&gt;"",AX$5&gt;Mitarbeiter!$F$42),0,IF(Planung!AX44="",$C44,IF(ISNUMBER(Planung!AX44),Planung!AX44,IF(UPPER(Planung!AX44)="H",$C44/2,0)))))))</f>
        <v>0</v>
      </c>
      <c r="AY44" s="27">
        <f>IF($A44="",0,IF(Mitarbeiter!$G$42=FALSE,0,IF(AND(Mitarbeiter!$E$42&lt;&gt;"",AY$5+6&lt;Mitarbeiter!$E$42),0,IF(AND(Mitarbeiter!$F$42&lt;&gt;"",AY$5&gt;Mitarbeiter!$F$42),0,IF(Planung!AY44="",$C44,IF(ISNUMBER(Planung!AY44),Planung!AY44,IF(UPPER(Planung!AY44)="H",$C44/2,0)))))))</f>
        <v>0</v>
      </c>
      <c r="AZ44" s="27">
        <f>IF($A44="",0,IF(Mitarbeiter!$G$42=FALSE,0,IF(AND(Mitarbeiter!$E$42&lt;&gt;"",AZ$5+6&lt;Mitarbeiter!$E$42),0,IF(AND(Mitarbeiter!$F$42&lt;&gt;"",AZ$5&gt;Mitarbeiter!$F$42),0,IF(Planung!AZ44="",$C44,IF(ISNUMBER(Planung!AZ44),Planung!AZ44,IF(UPPER(Planung!AZ44)="H",$C44/2,0)))))))</f>
        <v>0</v>
      </c>
      <c r="BA44" s="27">
        <f>IF($A44="",0,IF(Mitarbeiter!$G$42=FALSE,0,IF(AND(Mitarbeiter!$E$42&lt;&gt;"",BA$5+6&lt;Mitarbeiter!$E$42),0,IF(AND(Mitarbeiter!$F$42&lt;&gt;"",BA$5&gt;Mitarbeiter!$F$42),0,IF(Planung!BA44="",$C44,IF(ISNUMBER(Planung!BA44),Planung!BA44,IF(UPPER(Planung!BA44)="H",$C44/2,0)))))))</f>
        <v>0</v>
      </c>
      <c r="BB44" s="27">
        <f>IF($A44="",0,IF(Mitarbeiter!$G$42=FALSE,0,IF(AND(Mitarbeiter!$E$42&lt;&gt;"",BB$5+6&lt;Mitarbeiter!$E$42),0,IF(AND(Mitarbeiter!$F$42&lt;&gt;"",BB$5&gt;Mitarbeiter!$F$42),0,IF(Planung!BB44="",$C44,IF(ISNUMBER(Planung!BB44),Planung!BB44,IF(UPPER(Planung!BB44)="H",$C44/2,0)))))))</f>
        <v>0</v>
      </c>
      <c r="BC44" s="27">
        <f>IF($A44="",0,IF(Mitarbeiter!$G$42=FALSE,0,IF(AND(Mitarbeiter!$E$42&lt;&gt;"",BC$5+6&lt;Mitarbeiter!$E$42),0,IF(AND(Mitarbeiter!$F$42&lt;&gt;"",BC$5&gt;Mitarbeiter!$F$42),0,IF(Planung!BC44="",$C44,IF(ISNUMBER(Planung!BC44),Planung!BC44,IF(UPPER(Planung!BC44)="H",$C44/2,0)))))))</f>
        <v>0</v>
      </c>
      <c r="BD44" s="27">
        <f>IF($A44="",0,IF(Mitarbeiter!$G$42=FALSE,0,IF(AND(Mitarbeiter!$E$42&lt;&gt;"",BD$5+6&lt;Mitarbeiter!$E$42),0,IF(AND(Mitarbeiter!$F$42&lt;&gt;"",BD$5&gt;Mitarbeiter!$F$42),0,IF(Planung!BD44="",$C44,IF(ISNUMBER(Planung!BD44),Planung!BD44,IF(UPPER(Planung!BD44)="H",$C44/2,0)))))))</f>
        <v>0</v>
      </c>
      <c r="BE44" s="27">
        <f>IF($A44="",0,IF(Mitarbeiter!$G$42=FALSE,0,IF(AND(Mitarbeiter!$E$42&lt;&gt;"",BE$5+6&lt;Mitarbeiter!$E$42),0,IF(AND(Mitarbeiter!$F$42&lt;&gt;"",BE$5&gt;Mitarbeiter!$F$42),0,IF(Planung!BE44="",$C44,IF(ISNUMBER(Planung!BE44),Planung!BE44,IF(UPPER(Planung!BE44)="H",$C44/2,0)))))))</f>
        <v>0</v>
      </c>
      <c r="BF44" s="27">
        <f>IF($A44="",0,IF(Mitarbeiter!$G$42=FALSE,0,IF(AND(Mitarbeiter!$E$42&lt;&gt;"",BF$5+6&lt;Mitarbeiter!$E$42),0,IF(AND(Mitarbeiter!$F$42&lt;&gt;"",BF$5&gt;Mitarbeiter!$F$42),0,IF(Planung!BF44="",$C44,IF(ISNUMBER(Planung!BF44),Planung!BF44,IF(UPPER(Planung!BF44)="H",$C44/2,0)))))))</f>
        <v>0</v>
      </c>
      <c r="BG44" s="27">
        <f>IF($A44="",0,IF(Mitarbeiter!$G$42=FALSE,0,IF(AND(Mitarbeiter!$E$42&lt;&gt;"",BG$5+6&lt;Mitarbeiter!$E$42),0,IF(AND(Mitarbeiter!$F$42&lt;&gt;"",BG$5&gt;Mitarbeiter!$F$42),0,IF(Planung!BG44="",$C44,IF(ISNUMBER(Planung!BG44),Planung!BG44,IF(UPPER(Planung!BG44)="H",$C44/2,0)))))))</f>
        <v>0</v>
      </c>
      <c r="BH44" s="27">
        <f>IF($A44="",0,IF(Mitarbeiter!$G$42=FALSE,0,IF(AND(Mitarbeiter!$E$42&lt;&gt;"",BH$5+6&lt;Mitarbeiter!$E$42),0,IF(AND(Mitarbeiter!$F$42&lt;&gt;"",BH$5&gt;Mitarbeiter!$F$42),0,IF(Planung!BH44="",$C44,IF(ISNUMBER(Planung!BH44),Planung!BH44,IF(UPPER(Planung!BH44)="H",$C44/2,0)))))))</f>
        <v>0</v>
      </c>
      <c r="BI44" s="27">
        <f>IF($A44="",0,IF(Mitarbeiter!$G$42=FALSE,0,IF(AND(Mitarbeiter!$E$42&lt;&gt;"",BI$5+6&lt;Mitarbeiter!$E$42),0,IF(AND(Mitarbeiter!$F$42&lt;&gt;"",BI$5&gt;Mitarbeiter!$F$42),0,IF(Planung!BI44="",$C44,IF(ISNUMBER(Planung!BI44),Planung!BI44,IF(UPPER(Planung!BI44)="H",$C44/2,0)))))))</f>
        <v>0</v>
      </c>
      <c r="BJ44" s="27">
        <f>IF($A44="",0,IF(Mitarbeiter!$G$42=FALSE,0,IF(AND(Mitarbeiter!$E$42&lt;&gt;"",BJ$5+6&lt;Mitarbeiter!$E$42),0,IF(AND(Mitarbeiter!$F$42&lt;&gt;"",BJ$5&gt;Mitarbeiter!$F$42),0,IF(Planung!BJ44="",$C44,IF(ISNUMBER(Planung!BJ44),Planung!BJ44,IF(UPPER(Planung!BJ44)="H",$C44/2,0)))))))</f>
        <v>0</v>
      </c>
      <c r="BK44" s="27">
        <f>IF($A44="",0,IF(Mitarbeiter!$G$42=FALSE,0,IF(AND(Mitarbeiter!$E$42&lt;&gt;"",BK$5+6&lt;Mitarbeiter!$E$42),0,IF(AND(Mitarbeiter!$F$42&lt;&gt;"",BK$5&gt;Mitarbeiter!$F$42),0,IF(Planung!BK44="",$C44,IF(ISNUMBER(Planung!BK44),Planung!BK44,IF(UPPER(Planung!BK44)="H",$C44/2,0)))))))</f>
        <v>0</v>
      </c>
      <c r="BL44" s="27">
        <f>IF($A44="",0,IF(Mitarbeiter!$G$42=FALSE,0,IF(AND(Mitarbeiter!$E$42&lt;&gt;"",BL$5+6&lt;Mitarbeiter!$E$42),0,IF(AND(Mitarbeiter!$F$42&lt;&gt;"",BL$5&gt;Mitarbeiter!$F$42),0,IF(Planung!BL44="",$C44,IF(ISNUMBER(Planung!BL44),Planung!BL44,IF(UPPER(Planung!BL44)="H",$C44/2,0)))))))</f>
        <v>0</v>
      </c>
      <c r="BM44" s="27">
        <f>IF($A44="",0,IF(Mitarbeiter!$G$42=FALSE,0,IF(AND(Mitarbeiter!$E$42&lt;&gt;"",BM$5+6&lt;Mitarbeiter!$E$42),0,IF(AND(Mitarbeiter!$F$42&lt;&gt;"",BM$5&gt;Mitarbeiter!$F$42),0,IF(Planung!BM44="",$C44,IF(ISNUMBER(Planung!BM44),Planung!BM44,IF(UPPER(Planung!BM44)="H",$C44/2,0)))))))</f>
        <v>0</v>
      </c>
      <c r="BN44" s="27">
        <f>IF($A44="",0,IF(Mitarbeiter!$G$42=FALSE,0,IF(AND(Mitarbeiter!$E$42&lt;&gt;"",BN$5+6&lt;Mitarbeiter!$E$42),0,IF(AND(Mitarbeiter!$F$42&lt;&gt;"",BN$5&gt;Mitarbeiter!$F$42),0,IF(Planung!BN44="",$C44,IF(ISNUMBER(Planung!BN44),Planung!BN44,IF(UPPER(Planung!BN44)="H",$C44/2,0)))))))</f>
        <v>0</v>
      </c>
      <c r="BO44" s="27">
        <f>IF($A44="",0,IF(Mitarbeiter!$G$42=FALSE,0,IF(AND(Mitarbeiter!$E$42&lt;&gt;"",BO$5+6&lt;Mitarbeiter!$E$42),0,IF(AND(Mitarbeiter!$F$42&lt;&gt;"",BO$5&gt;Mitarbeiter!$F$42),0,IF(Planung!BO44="",$C44,IF(ISNUMBER(Planung!BO44),Planung!BO44,IF(UPPER(Planung!BO44)="H",$C44/2,0)))))))</f>
        <v>0</v>
      </c>
      <c r="BP44" s="27">
        <f>IF($A44="",0,IF(Mitarbeiter!$G$42=FALSE,0,IF(AND(Mitarbeiter!$E$42&lt;&gt;"",BP$5+6&lt;Mitarbeiter!$E$42),0,IF(AND(Mitarbeiter!$F$42&lt;&gt;"",BP$5&gt;Mitarbeiter!$F$42),0,IF(Planung!BP44="",$C44,IF(ISNUMBER(Planung!BP44),Planung!BP44,IF(UPPER(Planung!BP44)="H",$C44/2,0)))))))</f>
        <v>0</v>
      </c>
      <c r="BQ44" s="27">
        <f>IF($A44="",0,IF(Mitarbeiter!$G$42=FALSE,0,IF(AND(Mitarbeiter!$E$42&lt;&gt;"",BQ$5+6&lt;Mitarbeiter!$E$42),0,IF(AND(Mitarbeiter!$F$42&lt;&gt;"",BQ$5&gt;Mitarbeiter!$F$42),0,IF(Planung!BQ44="",$C44,IF(ISNUMBER(Planung!BQ44),Planung!BQ44,IF(UPPER(Planung!BQ44)="H",$C44/2,0)))))))</f>
        <v>0</v>
      </c>
      <c r="BR44" s="27">
        <f>IF($A44="",0,IF(Mitarbeiter!$G$42=FALSE,0,IF(AND(Mitarbeiter!$E$42&lt;&gt;"",BR$5+6&lt;Mitarbeiter!$E$42),0,IF(AND(Mitarbeiter!$F$42&lt;&gt;"",BR$5&gt;Mitarbeiter!$F$42),0,IF(Planung!BR44="",$C44,IF(ISNUMBER(Planung!BR44),Planung!BR44,IF(UPPER(Planung!BR44)="H",$C44/2,0)))))))</f>
        <v>0</v>
      </c>
      <c r="BS44" s="27">
        <f>IF($A44="",0,IF(Mitarbeiter!$G$42=FALSE,0,IF(AND(Mitarbeiter!$E$42&lt;&gt;"",BS$5+6&lt;Mitarbeiter!$E$42),0,IF(AND(Mitarbeiter!$F$42&lt;&gt;"",BS$5&gt;Mitarbeiter!$F$42),0,IF(Planung!BS44="",$C44,IF(ISNUMBER(Planung!BS44),Planung!BS44,IF(UPPER(Planung!BS44)="H",$C44/2,0)))))))</f>
        <v>0</v>
      </c>
      <c r="BT44" s="27">
        <f>IF($A44="",0,IF(Mitarbeiter!$G$42=FALSE,0,IF(AND(Mitarbeiter!$E$42&lt;&gt;"",BT$5+6&lt;Mitarbeiter!$E$42),0,IF(AND(Mitarbeiter!$F$42&lt;&gt;"",BT$5&gt;Mitarbeiter!$F$42),0,IF(Planung!BT44="",$C44,IF(ISNUMBER(Planung!BT44),Planung!BT44,IF(UPPER(Planung!BT44)="H",$C44/2,0)))))))</f>
        <v>0</v>
      </c>
      <c r="BU44" s="27">
        <f>IF($A44="",0,IF(Mitarbeiter!$G$42=FALSE,0,IF(AND(Mitarbeiter!$E$42&lt;&gt;"",BU$5+6&lt;Mitarbeiter!$E$42),0,IF(AND(Mitarbeiter!$F$42&lt;&gt;"",BU$5&gt;Mitarbeiter!$F$42),0,IF(Planung!BU44="",$C44,IF(ISNUMBER(Planung!BU44),Planung!BU44,IF(UPPER(Planung!BU44)="H",$C44/2,0)))))))</f>
        <v>0</v>
      </c>
      <c r="BV44" s="27">
        <f>IF($A44="",0,IF(Mitarbeiter!$G$42=FALSE,0,IF(AND(Mitarbeiter!$E$42&lt;&gt;"",BV$5+6&lt;Mitarbeiter!$E$42),0,IF(AND(Mitarbeiter!$F$42&lt;&gt;"",BV$5&gt;Mitarbeiter!$F$42),0,IF(Planung!BV44="",$C44,IF(ISNUMBER(Planung!BV44),Planung!BV44,IF(UPPER(Planung!BV44)="H",$C44/2,0)))))))</f>
        <v>0</v>
      </c>
      <c r="BW44" s="27">
        <f>IF($A44="",0,IF(Mitarbeiter!$G$42=FALSE,0,IF(AND(Mitarbeiter!$E$42&lt;&gt;"",BW$5+6&lt;Mitarbeiter!$E$42),0,IF(AND(Mitarbeiter!$F$42&lt;&gt;"",BW$5&gt;Mitarbeiter!$F$42),0,IF(Planung!BW44="",$C44,IF(ISNUMBER(Planung!BW44),Planung!BW44,IF(UPPER(Planung!BW44)="H",$C44/2,0)))))))</f>
        <v>0</v>
      </c>
      <c r="BX44" s="27">
        <f>IF($A44="",0,IF(Mitarbeiter!$G$42=FALSE,0,IF(AND(Mitarbeiter!$E$42&lt;&gt;"",BX$5+6&lt;Mitarbeiter!$E$42),0,IF(AND(Mitarbeiter!$F$42&lt;&gt;"",BX$5&gt;Mitarbeiter!$F$42),0,IF(Planung!BX44="",$C44,IF(ISNUMBER(Planung!BX44),Planung!BX44,IF(UPPER(Planung!BX44)="H",$C44/2,0)))))))</f>
        <v>0</v>
      </c>
      <c r="BY44" s="27">
        <f>IF($A44="",0,IF(Mitarbeiter!$G$42=FALSE,0,IF(AND(Mitarbeiter!$E$42&lt;&gt;"",BY$5+6&lt;Mitarbeiter!$E$42),0,IF(AND(Mitarbeiter!$F$42&lt;&gt;"",BY$5&gt;Mitarbeiter!$F$42),0,IF(Planung!BY44="",$C44,IF(ISNUMBER(Planung!BY44),Planung!BY44,IF(UPPER(Planung!BY44)="H",$C44/2,0)))))))</f>
        <v>0</v>
      </c>
      <c r="BZ44" s="27">
        <f>IF($A44="",0,IF(Mitarbeiter!$G$42=FALSE,0,IF(AND(Mitarbeiter!$E$42&lt;&gt;"",BZ$5+6&lt;Mitarbeiter!$E$42),0,IF(AND(Mitarbeiter!$F$42&lt;&gt;"",BZ$5&gt;Mitarbeiter!$F$42),0,IF(Planung!BZ44="",$C44,IF(ISNUMBER(Planung!BZ44),Planung!BZ44,IF(UPPER(Planung!BZ44)="H",$C44/2,0)))))))</f>
        <v>0</v>
      </c>
      <c r="CA44" s="27">
        <f>IF($A44="",0,IF(Mitarbeiter!$G$42=FALSE,0,IF(AND(Mitarbeiter!$E$42&lt;&gt;"",CA$5+6&lt;Mitarbeiter!$E$42),0,IF(AND(Mitarbeiter!$F$42&lt;&gt;"",CA$5&gt;Mitarbeiter!$F$42),0,IF(Planung!CA44="",$C44,IF(ISNUMBER(Planung!CA44),Planung!CA44,IF(UPPER(Planung!CA44)="H",$C44/2,0)))))))</f>
        <v>0</v>
      </c>
      <c r="CB44" s="27">
        <f>IF($A44="",0,IF(Mitarbeiter!$G$42=FALSE,0,IF(AND(Mitarbeiter!$E$42&lt;&gt;"",CB$5+6&lt;Mitarbeiter!$E$42),0,IF(AND(Mitarbeiter!$F$42&lt;&gt;"",CB$5&gt;Mitarbeiter!$F$42),0,IF(Planung!CB44="",$C44,IF(ISNUMBER(Planung!CB44),Planung!CB44,IF(UPPER(Planung!CB44)="H",$C44/2,0)))))))</f>
        <v>0</v>
      </c>
      <c r="CC44" s="27">
        <f>IF($A44="",0,IF(Mitarbeiter!$G$42=FALSE,0,IF(AND(Mitarbeiter!$E$42&lt;&gt;"",CC$5+6&lt;Mitarbeiter!$E$42),0,IF(AND(Mitarbeiter!$F$42&lt;&gt;"",CC$5&gt;Mitarbeiter!$F$42),0,IF(Planung!CC44="",$C44,IF(ISNUMBER(Planung!CC44),Planung!CC44,IF(UPPER(Planung!CC44)="H",$C44/2,0)))))))</f>
        <v>0</v>
      </c>
      <c r="CD44" s="27">
        <f>IF($A44="",0,IF(Mitarbeiter!$G$42=FALSE,0,IF(AND(Mitarbeiter!$E$42&lt;&gt;"",CD$5+6&lt;Mitarbeiter!$E$42),0,IF(AND(Mitarbeiter!$F$42&lt;&gt;"",CD$5&gt;Mitarbeiter!$F$42),0,IF(Planung!CD44="",$C44,IF(ISNUMBER(Planung!CD44),Planung!CD44,IF(UPPER(Planung!CD44)="H",$C44/2,0)))))))</f>
        <v>0</v>
      </c>
      <c r="CE44" s="27">
        <f>IF($A44="",0,IF(Mitarbeiter!$G$42=FALSE,0,IF(AND(Mitarbeiter!$E$42&lt;&gt;"",CE$5+6&lt;Mitarbeiter!$E$42),0,IF(AND(Mitarbeiter!$F$42&lt;&gt;"",CE$5&gt;Mitarbeiter!$F$42),0,IF(Planung!CE44="",$C44,IF(ISNUMBER(Planung!CE44),Planung!CE44,IF(UPPER(Planung!CE44)="H",$C44/2,0)))))))</f>
        <v>0</v>
      </c>
      <c r="CF44" s="27">
        <f>IF($A44="",0,IF(Mitarbeiter!$G$42=FALSE,0,IF(AND(Mitarbeiter!$E$42&lt;&gt;"",CF$5+6&lt;Mitarbeiter!$E$42),0,IF(AND(Mitarbeiter!$F$42&lt;&gt;"",CF$5&gt;Mitarbeiter!$F$42),0,IF(Planung!CF44="",$C44,IF(ISNUMBER(Planung!CF44),Planung!CF44,IF(UPPER(Planung!CF44)="H",$C44/2,0)))))))</f>
        <v>0</v>
      </c>
      <c r="CG44" s="27">
        <f>IF($A44="",0,IF(Mitarbeiter!$G$42=FALSE,0,IF(AND(Mitarbeiter!$E$42&lt;&gt;"",CG$5+6&lt;Mitarbeiter!$E$42),0,IF(AND(Mitarbeiter!$F$42&lt;&gt;"",CG$5&gt;Mitarbeiter!$F$42),0,IF(Planung!CG44="",$C44,IF(ISNUMBER(Planung!CG44),Planung!CG44,IF(UPPER(Planung!CG44)="H",$C44/2,0)))))))</f>
        <v>0</v>
      </c>
      <c r="CH44" s="27">
        <f>IF($A44="",0,IF(Mitarbeiter!$G$42=FALSE,0,IF(AND(Mitarbeiter!$E$42&lt;&gt;"",CH$5+6&lt;Mitarbeiter!$E$42),0,IF(AND(Mitarbeiter!$F$42&lt;&gt;"",CH$5&gt;Mitarbeiter!$F$42),0,IF(Planung!CH44="",$C44,IF(ISNUMBER(Planung!CH44),Planung!CH44,IF(UPPER(Planung!CH44)="H",$C44/2,0)))))))</f>
        <v>0</v>
      </c>
      <c r="CI44" s="27">
        <f>IF($A44="",0,IF(Mitarbeiter!$G$42=FALSE,0,IF(AND(Mitarbeiter!$E$42&lt;&gt;"",CI$5+6&lt;Mitarbeiter!$E$42),0,IF(AND(Mitarbeiter!$F$42&lt;&gt;"",CI$5&gt;Mitarbeiter!$F$42),0,IF(Planung!CI44="",$C44,IF(ISNUMBER(Planung!CI44),Planung!CI44,IF(UPPER(Planung!CI44)="H",$C44/2,0)))))))</f>
        <v>0</v>
      </c>
      <c r="CJ44" s="27">
        <f>IF($A44="",0,IF(Mitarbeiter!$G$42=FALSE,0,IF(AND(Mitarbeiter!$E$42&lt;&gt;"",CJ$5+6&lt;Mitarbeiter!$E$42),0,IF(AND(Mitarbeiter!$F$42&lt;&gt;"",CJ$5&gt;Mitarbeiter!$F$42),0,IF(Planung!CJ44="",$C44,IF(ISNUMBER(Planung!CJ44),Planung!CJ44,IF(UPPER(Planung!CJ44)="H",$C44/2,0)))))))</f>
        <v>0</v>
      </c>
      <c r="CK44" s="27">
        <f>IF($A44="",0,IF(Mitarbeiter!$G$42=FALSE,0,IF(AND(Mitarbeiter!$E$42&lt;&gt;"",CK$5+6&lt;Mitarbeiter!$E$42),0,IF(AND(Mitarbeiter!$F$42&lt;&gt;"",CK$5&gt;Mitarbeiter!$F$42),0,IF(Planung!CK44="",$C44,IF(ISNUMBER(Planung!CK44),Planung!CK44,IF(UPPER(Planung!CK44)="H",$C44/2,0)))))))</f>
        <v>0</v>
      </c>
      <c r="CL44" s="27">
        <f>IF($A44="",0,IF(Mitarbeiter!$G$42=FALSE,0,IF(AND(Mitarbeiter!$E$42&lt;&gt;"",CL$5+6&lt;Mitarbeiter!$E$42),0,IF(AND(Mitarbeiter!$F$42&lt;&gt;"",CL$5&gt;Mitarbeiter!$F$42),0,IF(Planung!CL44="",$C44,IF(ISNUMBER(Planung!CL44),Planung!CL44,IF(UPPER(Planung!CL44)="H",$C44/2,0)))))))</f>
        <v>0</v>
      </c>
      <c r="CM44" s="27">
        <f>IF($A44="",0,IF(Mitarbeiter!$G$42=FALSE,0,IF(AND(Mitarbeiter!$E$42&lt;&gt;"",CM$5+6&lt;Mitarbeiter!$E$42),0,IF(AND(Mitarbeiter!$F$42&lt;&gt;"",CM$5&gt;Mitarbeiter!$F$42),0,IF(Planung!CM44="",$C44,IF(ISNUMBER(Planung!CM44),Planung!CM44,IF(UPPER(Planung!CM44)="H",$C44/2,0)))))))</f>
        <v>0</v>
      </c>
      <c r="CN44" s="27">
        <f>IF($A44="",0,IF(Mitarbeiter!$G$42=FALSE,0,IF(AND(Mitarbeiter!$E$42&lt;&gt;"",CN$5+6&lt;Mitarbeiter!$E$42),0,IF(AND(Mitarbeiter!$F$42&lt;&gt;"",CN$5&gt;Mitarbeiter!$F$42),0,IF(Planung!CN44="",$C44,IF(ISNUMBER(Planung!CN44),Planung!CN44,IF(UPPER(Planung!CN44)="H",$C44/2,0)))))))</f>
        <v>0</v>
      </c>
      <c r="CO44" s="27">
        <f>IF($A44="",0,IF(Mitarbeiter!$G$42=FALSE,0,IF(AND(Mitarbeiter!$E$42&lt;&gt;"",CO$5+6&lt;Mitarbeiter!$E$42),0,IF(AND(Mitarbeiter!$F$42&lt;&gt;"",CO$5&gt;Mitarbeiter!$F$42),0,IF(Planung!CO44="",$C44,IF(ISNUMBER(Planung!CO44),Planung!CO44,IF(UPPER(Planung!CO44)="H",$C44/2,0)))))))</f>
        <v>0</v>
      </c>
      <c r="CP44" s="27">
        <f>IF($A44="",0,IF(Mitarbeiter!$G$42=FALSE,0,IF(AND(Mitarbeiter!$E$42&lt;&gt;"",CP$5+6&lt;Mitarbeiter!$E$42),0,IF(AND(Mitarbeiter!$F$42&lt;&gt;"",CP$5&gt;Mitarbeiter!$F$42),0,IF(Planung!CP44="",$C44,IF(ISNUMBER(Planung!CP44),Planung!CP44,IF(UPPER(Planung!CP44)="H",$C44/2,0)))))))</f>
        <v>0</v>
      </c>
      <c r="CQ44" s="27">
        <f>IF($A44="",0,IF(Mitarbeiter!$G$42=FALSE,0,IF(AND(Mitarbeiter!$E$42&lt;&gt;"",CQ$5+6&lt;Mitarbeiter!$E$42),0,IF(AND(Mitarbeiter!$F$42&lt;&gt;"",CQ$5&gt;Mitarbeiter!$F$42),0,IF(Planung!CQ44="",$C44,IF(ISNUMBER(Planung!CQ44),Planung!CQ44,IF(UPPER(Planung!CQ44)="H",$C44/2,0)))))))</f>
        <v>0</v>
      </c>
      <c r="CR44" s="27">
        <f>IF($A44="",0,IF(Mitarbeiter!$G$42=FALSE,0,IF(AND(Mitarbeiter!$E$42&lt;&gt;"",CR$5+6&lt;Mitarbeiter!$E$42),0,IF(AND(Mitarbeiter!$F$42&lt;&gt;"",CR$5&gt;Mitarbeiter!$F$42),0,IF(Planung!CR44="",$C44,IF(ISNUMBER(Planung!CR44),Planung!CR44,IF(UPPER(Planung!CR44)="H",$C44/2,0)))))))</f>
        <v>0</v>
      </c>
      <c r="CS44" s="27">
        <f>IF($A44="",0,IF(Mitarbeiter!$G$42=FALSE,0,IF(AND(Mitarbeiter!$E$42&lt;&gt;"",CS$5+6&lt;Mitarbeiter!$E$42),0,IF(AND(Mitarbeiter!$F$42&lt;&gt;"",CS$5&gt;Mitarbeiter!$F$42),0,IF(Planung!CS44="",$C44,IF(ISNUMBER(Planung!CS44),Planung!CS44,IF(UPPER(Planung!CS44)="H",$C44/2,0)))))))</f>
        <v>0</v>
      </c>
      <c r="CT44" s="27">
        <f>IF($A44="",0,IF(Mitarbeiter!$G$42=FALSE,0,IF(AND(Mitarbeiter!$E$42&lt;&gt;"",CT$5+6&lt;Mitarbeiter!$E$42),0,IF(AND(Mitarbeiter!$F$42&lt;&gt;"",CT$5&gt;Mitarbeiter!$F$42),0,IF(Planung!CT44="",$C44,IF(ISNUMBER(Planung!CT44),Planung!CT44,IF(UPPER(Planung!CT44)="H",$C44/2,0)))))))</f>
        <v>0</v>
      </c>
      <c r="CU44" s="27">
        <f>IF($A44="",0,IF(Mitarbeiter!$G$42=FALSE,0,IF(AND(Mitarbeiter!$E$42&lt;&gt;"",CU$5+6&lt;Mitarbeiter!$E$42),0,IF(AND(Mitarbeiter!$F$42&lt;&gt;"",CU$5&gt;Mitarbeiter!$F$42),0,IF(Planung!CU44="",$C44,IF(ISNUMBER(Planung!CU44),Planung!CU44,IF(UPPER(Planung!CU44)="H",$C44/2,0)))))))</f>
        <v>0</v>
      </c>
      <c r="CV44" s="27">
        <f>IF($A44="",0,IF(Mitarbeiter!$G$42=FALSE,0,IF(AND(Mitarbeiter!$E$42&lt;&gt;"",CV$5+6&lt;Mitarbeiter!$E$42),0,IF(AND(Mitarbeiter!$F$42&lt;&gt;"",CV$5&gt;Mitarbeiter!$F$42),0,IF(Planung!CV44="",$C44,IF(ISNUMBER(Planung!CV44),Planung!CV44,IF(UPPER(Planung!CV44)="H",$C44/2,0)))))))</f>
        <v>0</v>
      </c>
      <c r="CW44" s="27">
        <f>IF($A44="",0,IF(Mitarbeiter!$G$42=FALSE,0,IF(AND(Mitarbeiter!$E$42&lt;&gt;"",CW$5+6&lt;Mitarbeiter!$E$42),0,IF(AND(Mitarbeiter!$F$42&lt;&gt;"",CW$5&gt;Mitarbeiter!$F$42),0,IF(Planung!CW44="",$C44,IF(ISNUMBER(Planung!CW44),Planung!CW44,IF(UPPER(Planung!CW44)="H",$C44/2,0)))))))</f>
        <v>0</v>
      </c>
      <c r="CX44" s="27">
        <f>IF($A44="",0,IF(Mitarbeiter!$G$42=FALSE,0,IF(AND(Mitarbeiter!$E$42&lt;&gt;"",CX$5+6&lt;Mitarbeiter!$E$42),0,IF(AND(Mitarbeiter!$F$42&lt;&gt;"",CX$5&gt;Mitarbeiter!$F$42),0,IF(Planung!CX44="",$C44,IF(ISNUMBER(Planung!CX44),Planung!CX44,IF(UPPER(Planung!CX44)="H",$C44/2,0)))))))</f>
        <v>0</v>
      </c>
      <c r="CY44" s="27">
        <f>IF($A44="",0,IF(Mitarbeiter!$G$42=FALSE,0,IF(AND(Mitarbeiter!$E$42&lt;&gt;"",CY$5+6&lt;Mitarbeiter!$E$42),0,IF(AND(Mitarbeiter!$F$42&lt;&gt;"",CY$5&gt;Mitarbeiter!$F$42),0,IF(Planung!CY44="",$C44,IF(ISNUMBER(Planung!CY44),Planung!CY44,IF(UPPER(Planung!CY44)="H",$C44/2,0)))))))</f>
        <v>0</v>
      </c>
      <c r="CZ44" s="27">
        <f>IF($A44="",0,IF(Mitarbeiter!$G$42=FALSE,0,IF(AND(Mitarbeiter!$E$42&lt;&gt;"",CZ$5+6&lt;Mitarbeiter!$E$42),0,IF(AND(Mitarbeiter!$F$42&lt;&gt;"",CZ$5&gt;Mitarbeiter!$F$42),0,IF(Planung!CZ44="",$C44,IF(ISNUMBER(Planung!CZ44),Planung!CZ44,IF(UPPER(Planung!CZ44)="H",$C44/2,0)))))))</f>
        <v>0</v>
      </c>
      <c r="DA44" s="27">
        <f>IF($A44="",0,IF(Mitarbeiter!$G$42=FALSE,0,IF(AND(Mitarbeiter!$E$42&lt;&gt;"",DA$5+6&lt;Mitarbeiter!$E$42),0,IF(AND(Mitarbeiter!$F$42&lt;&gt;"",DA$5&gt;Mitarbeiter!$F$42),0,IF(Planung!DA44="",$C44,IF(ISNUMBER(Planung!DA44),Planung!DA44,IF(UPPER(Planung!DA44)="H",$C44/2,0)))))))</f>
        <v>0</v>
      </c>
      <c r="DB44" s="27">
        <f>IF($A44="",0,IF(Mitarbeiter!$G$42=FALSE,0,IF(AND(Mitarbeiter!$E$42&lt;&gt;"",DB$5+6&lt;Mitarbeiter!$E$42),0,IF(AND(Mitarbeiter!$F$42&lt;&gt;"",DB$5&gt;Mitarbeiter!$F$42),0,IF(Planung!DB44="",$C44,IF(ISNUMBER(Planung!DB44),Planung!DB44,IF(UPPER(Planung!DB44)="H",$C44/2,0)))))))</f>
        <v>0</v>
      </c>
      <c r="DC44" s="27">
        <f>IF($A44="",0,IF(Mitarbeiter!$G$42=FALSE,0,IF(AND(Mitarbeiter!$E$42&lt;&gt;"",DC$5+6&lt;Mitarbeiter!$E$42),0,IF(AND(Mitarbeiter!$F$42&lt;&gt;"",DC$5&gt;Mitarbeiter!$F$42),0,IF(Planung!DC44="",$C44,IF(ISNUMBER(Planung!DC44),Planung!DC44,IF(UPPER(Planung!DC44)="H",$C44/2,0)))))))</f>
        <v>0</v>
      </c>
      <c r="DD44" s="27">
        <f>IF($A44="",0,IF(Mitarbeiter!$G$42=FALSE,0,IF(AND(Mitarbeiter!$E$42&lt;&gt;"",DD$5+6&lt;Mitarbeiter!$E$42),0,IF(AND(Mitarbeiter!$F$42&lt;&gt;"",DD$5&gt;Mitarbeiter!$F$42),0,IF(Planung!DD44="",$C44,IF(ISNUMBER(Planung!DD44),Planung!DD44,IF(UPPER(Planung!DD44)="H",$C44/2,0)))))))</f>
        <v>0</v>
      </c>
      <c r="DE44" s="27">
        <f>IF($A44="",0,IF(Mitarbeiter!$G$42=FALSE,0,IF(AND(Mitarbeiter!$E$42&lt;&gt;"",DE$5+6&lt;Mitarbeiter!$E$42),0,IF(AND(Mitarbeiter!$F$42&lt;&gt;"",DE$5&gt;Mitarbeiter!$F$42),0,IF(Planung!DE44="",$C44,IF(ISNUMBER(Planung!DE44),Planung!DE44,IF(UPPER(Planung!DE44)="H",$C44/2,0)))))))</f>
        <v>0</v>
      </c>
      <c r="DF44" s="27">
        <f>IF($A44="",0,IF(Mitarbeiter!$G$42=FALSE,0,IF(AND(Mitarbeiter!$E$42&lt;&gt;"",DF$5+6&lt;Mitarbeiter!$E$42),0,IF(AND(Mitarbeiter!$F$42&lt;&gt;"",DF$5&gt;Mitarbeiter!$F$42),0,IF(Planung!DF44="",$C44,IF(ISNUMBER(Planung!DF44),Planung!DF44,IF(UPPER(Planung!DF44)="H",$C44/2,0)))))))</f>
        <v>0</v>
      </c>
      <c r="DG44" s="27">
        <f>IF($A44="",0,IF(Mitarbeiter!$G$42=FALSE,0,IF(AND(Mitarbeiter!$E$42&lt;&gt;"",DG$5+6&lt;Mitarbeiter!$E$42),0,IF(AND(Mitarbeiter!$F$42&lt;&gt;"",DG$5&gt;Mitarbeiter!$F$42),0,IF(Planung!DG44="",$C44,IF(ISNUMBER(Planung!DG44),Planung!DG44,IF(UPPER(Planung!DG44)="H",$C44/2,0)))))))</f>
        <v>0</v>
      </c>
      <c r="DH44" s="27">
        <f>IF($A44="",0,IF(Mitarbeiter!$G$42=FALSE,0,IF(AND(Mitarbeiter!$E$42&lt;&gt;"",DH$5+6&lt;Mitarbeiter!$E$42),0,IF(AND(Mitarbeiter!$F$42&lt;&gt;"",DH$5&gt;Mitarbeiter!$F$42),0,IF(Planung!DH44="",$C44,IF(ISNUMBER(Planung!DH44),Planung!DH44,IF(UPPER(Planung!DH44)="H",$C44/2,0)))))))</f>
        <v>0</v>
      </c>
      <c r="DI44" s="27">
        <f>IF($A44="",0,IF(Mitarbeiter!$G$42=FALSE,0,IF(AND(Mitarbeiter!$E$42&lt;&gt;"",DI$5+6&lt;Mitarbeiter!$E$42),0,IF(AND(Mitarbeiter!$F$42&lt;&gt;"",DI$5&gt;Mitarbeiter!$F$42),0,IF(Planung!DI44="",$C44,IF(ISNUMBER(Planung!DI44),Planung!DI44,IF(UPPER(Planung!DI44)="H",$C44/2,0)))))))</f>
        <v>0</v>
      </c>
      <c r="DJ44" s="27">
        <f>IF($A44="",0,IF(Mitarbeiter!$G$42=FALSE,0,IF(AND(Mitarbeiter!$E$42&lt;&gt;"",DJ$5+6&lt;Mitarbeiter!$E$42),0,IF(AND(Mitarbeiter!$F$42&lt;&gt;"",DJ$5&gt;Mitarbeiter!$F$42),0,IF(Planung!DJ44="",$C44,IF(ISNUMBER(Planung!DJ44),Planung!DJ44,IF(UPPER(Planung!DJ44)="H",$C44/2,0)))))))</f>
        <v>0</v>
      </c>
      <c r="DK44" s="27">
        <f>IF($A44="",0,IF(Mitarbeiter!$G$42=FALSE,0,IF(AND(Mitarbeiter!$E$42&lt;&gt;"",DK$5+6&lt;Mitarbeiter!$E$42),0,IF(AND(Mitarbeiter!$F$42&lt;&gt;"",DK$5&gt;Mitarbeiter!$F$42),0,IF(Planung!DK44="",$C44,IF(ISNUMBER(Planung!DK44),Planung!DK44,IF(UPPER(Planung!DK44)="H",$C44/2,0)))))))</f>
        <v>0</v>
      </c>
      <c r="DL44" s="27">
        <f>IF($A44="",0,IF(Mitarbeiter!$G$42=FALSE,0,IF(AND(Mitarbeiter!$E$42&lt;&gt;"",DL$5+6&lt;Mitarbeiter!$E$42),0,IF(AND(Mitarbeiter!$F$42&lt;&gt;"",DL$5&gt;Mitarbeiter!$F$42),0,IF(Planung!DL44="",$C44,IF(ISNUMBER(Planung!DL44),Planung!DL44,IF(UPPER(Planung!DL44)="H",$C44/2,0)))))))</f>
        <v>0</v>
      </c>
      <c r="DM44" s="27">
        <f>IF($A44="",0,IF(Mitarbeiter!$G$42=FALSE,0,IF(AND(Mitarbeiter!$E$42&lt;&gt;"",DM$5+6&lt;Mitarbeiter!$E$42),0,IF(AND(Mitarbeiter!$F$42&lt;&gt;"",DM$5&gt;Mitarbeiter!$F$42),0,IF(Planung!DM44="",$C44,IF(ISNUMBER(Planung!DM44),Planung!DM44,IF(UPPER(Planung!DM44)="H",$C44/2,0)))))))</f>
        <v>0</v>
      </c>
      <c r="DN44" s="27">
        <f>IF($A44="",0,IF(Mitarbeiter!$G$42=FALSE,0,IF(AND(Mitarbeiter!$E$42&lt;&gt;"",DN$5+6&lt;Mitarbeiter!$E$42),0,IF(AND(Mitarbeiter!$F$42&lt;&gt;"",DN$5&gt;Mitarbeiter!$F$42),0,IF(Planung!DN44="",$C44,IF(ISNUMBER(Planung!DN44),Planung!DN44,IF(UPPER(Planung!DN44)="H",$C44/2,0)))))))</f>
        <v>0</v>
      </c>
      <c r="DO44" s="27">
        <f>IF($A44="",0,IF(Mitarbeiter!$G$42=FALSE,0,IF(AND(Mitarbeiter!$E$42&lt;&gt;"",DO$5+6&lt;Mitarbeiter!$E$42),0,IF(AND(Mitarbeiter!$F$42&lt;&gt;"",DO$5&gt;Mitarbeiter!$F$42),0,IF(Planung!DO44="",$C44,IF(ISNUMBER(Planung!DO44),Planung!DO44,IF(UPPER(Planung!DO44)="H",$C44/2,0)))))))</f>
        <v>0</v>
      </c>
      <c r="DP44" s="27">
        <f>IF($A44="",0,IF(Mitarbeiter!$G$42=FALSE,0,IF(AND(Mitarbeiter!$E$42&lt;&gt;"",DP$5+6&lt;Mitarbeiter!$E$42),0,IF(AND(Mitarbeiter!$F$42&lt;&gt;"",DP$5&gt;Mitarbeiter!$F$42),0,IF(Planung!DP44="",$C44,IF(ISNUMBER(Planung!DP44),Planung!DP44,IF(UPPER(Planung!DP44)="H",$C44/2,0)))))))</f>
        <v>0</v>
      </c>
      <c r="DQ44" s="27">
        <f>IF($A44="",0,IF(Mitarbeiter!$G$42=FALSE,0,IF(AND(Mitarbeiter!$E$42&lt;&gt;"",DQ$5+6&lt;Mitarbeiter!$E$42),0,IF(AND(Mitarbeiter!$F$42&lt;&gt;"",DQ$5&gt;Mitarbeiter!$F$42),0,IF(Planung!DQ44="",$C44,IF(ISNUMBER(Planung!DQ44),Planung!DQ44,IF(UPPER(Planung!DQ44)="H",$C44/2,0)))))))</f>
        <v>0</v>
      </c>
      <c r="DR44" s="27">
        <f>IF($A44="",0,IF(Mitarbeiter!$G$42=FALSE,0,IF(AND(Mitarbeiter!$E$42&lt;&gt;"",DR$5+6&lt;Mitarbeiter!$E$42),0,IF(AND(Mitarbeiter!$F$42&lt;&gt;"",DR$5&gt;Mitarbeiter!$F$42),0,IF(Planung!DR44="",$C44,IF(ISNUMBER(Planung!DR44),Planung!DR44,IF(UPPER(Planung!DR44)="H",$C44/2,0)))))))</f>
        <v>0</v>
      </c>
      <c r="DS44" s="27">
        <f>IF($A44="",0,IF(Mitarbeiter!$G$42=FALSE,0,IF(AND(Mitarbeiter!$E$42&lt;&gt;"",DS$5+6&lt;Mitarbeiter!$E$42),0,IF(AND(Mitarbeiter!$F$42&lt;&gt;"",DS$5&gt;Mitarbeiter!$F$42),0,IF(Planung!DS44="",$C44,IF(ISNUMBER(Planung!DS44),Planung!DS44,IF(UPPER(Planung!DS44)="H",$C44/2,0)))))))</f>
        <v>0</v>
      </c>
      <c r="DT44" s="27">
        <f>IF($A44="",0,IF(Mitarbeiter!$G$42=FALSE,0,IF(AND(Mitarbeiter!$E$42&lt;&gt;"",DT$5+6&lt;Mitarbeiter!$E$42),0,IF(AND(Mitarbeiter!$F$42&lt;&gt;"",DT$5&gt;Mitarbeiter!$F$42),0,IF(Planung!DT44="",$C44,IF(ISNUMBER(Planung!DT44),Planung!DT44,IF(UPPER(Planung!DT44)="H",$C44/2,0)))))))</f>
        <v>0</v>
      </c>
      <c r="DU44" s="27">
        <f>IF($A44="",0,IF(Mitarbeiter!$G$42=FALSE,0,IF(AND(Mitarbeiter!$E$42&lt;&gt;"",DU$5+6&lt;Mitarbeiter!$E$42),0,IF(AND(Mitarbeiter!$F$42&lt;&gt;"",DU$5&gt;Mitarbeiter!$F$42),0,IF(Planung!DU44="",$C44,IF(ISNUMBER(Planung!DU44),Planung!DU44,IF(UPPER(Planung!DU44)="H",$C44/2,0)))))))</f>
        <v>0</v>
      </c>
      <c r="DV44" s="27">
        <f>IF($A44="",0,IF(Mitarbeiter!$G$42=FALSE,0,IF(AND(Mitarbeiter!$E$42&lt;&gt;"",DV$5+6&lt;Mitarbeiter!$E$42),0,IF(AND(Mitarbeiter!$F$42&lt;&gt;"",DV$5&gt;Mitarbeiter!$F$42),0,IF(Planung!DV44="",$C44,IF(ISNUMBER(Planung!DV44),Planung!DV44,IF(UPPER(Planung!DV44)="H",$C44/2,0)))))))</f>
        <v>0</v>
      </c>
      <c r="DW44" s="27">
        <f>IF($A44="",0,IF(Mitarbeiter!$G$42=FALSE,0,IF(AND(Mitarbeiter!$E$42&lt;&gt;"",DW$5+6&lt;Mitarbeiter!$E$42),0,IF(AND(Mitarbeiter!$F$42&lt;&gt;"",DW$5&gt;Mitarbeiter!$F$42),0,IF(Planung!DW44="",$C44,IF(ISNUMBER(Planung!DW44),Planung!DW44,IF(UPPER(Planung!DW44)="H",$C44/2,0)))))))</f>
        <v>0</v>
      </c>
      <c r="DX44" s="27">
        <f>IF($A44="",0,IF(Mitarbeiter!$G$42=FALSE,0,IF(AND(Mitarbeiter!$E$42&lt;&gt;"",DX$5+6&lt;Mitarbeiter!$E$42),0,IF(AND(Mitarbeiter!$F$42&lt;&gt;"",DX$5&gt;Mitarbeiter!$F$42),0,IF(Planung!DX44="",$C44,IF(ISNUMBER(Planung!DX44),Planung!DX44,IF(UPPER(Planung!DX44)="H",$C44/2,0)))))))</f>
        <v>0</v>
      </c>
      <c r="DY44" s="27">
        <f>IF($A44="",0,IF(Mitarbeiter!$G$42=FALSE,0,IF(AND(Mitarbeiter!$E$42&lt;&gt;"",DY$5+6&lt;Mitarbeiter!$E$42),0,IF(AND(Mitarbeiter!$F$42&lt;&gt;"",DY$5&gt;Mitarbeiter!$F$42),0,IF(Planung!DY44="",$C44,IF(ISNUMBER(Planung!DY44),Planung!DY44,IF(UPPER(Planung!DY44)="H",$C44/2,0)))))))</f>
        <v>0</v>
      </c>
      <c r="DZ44" s="27">
        <f>IF($A44="",0,IF(Mitarbeiter!$G$42=FALSE,0,IF(AND(Mitarbeiter!$E$42&lt;&gt;"",DZ$5+6&lt;Mitarbeiter!$E$42),0,IF(AND(Mitarbeiter!$F$42&lt;&gt;"",DZ$5&gt;Mitarbeiter!$F$42),0,IF(Planung!DZ44="",$C44,IF(ISNUMBER(Planung!DZ44),Planung!DZ44,IF(UPPER(Planung!DZ44)="H",$C44/2,0)))))))</f>
        <v>0</v>
      </c>
      <c r="EA44" s="27">
        <f>IF($A44="",0,IF(Mitarbeiter!$G$42=FALSE,0,IF(AND(Mitarbeiter!$E$42&lt;&gt;"",EA$5+6&lt;Mitarbeiter!$E$42),0,IF(AND(Mitarbeiter!$F$42&lt;&gt;"",EA$5&gt;Mitarbeiter!$F$42),0,IF(Planung!EA44="",$C44,IF(ISNUMBER(Planung!EA44),Planung!EA44,IF(UPPER(Planung!EA44)="H",$C44/2,0)))))))</f>
        <v>0</v>
      </c>
      <c r="EB44" s="27">
        <f>IF($A44="",0,IF(Mitarbeiter!$G$42=FALSE,0,IF(AND(Mitarbeiter!$E$42&lt;&gt;"",EB$5+6&lt;Mitarbeiter!$E$42),0,IF(AND(Mitarbeiter!$F$42&lt;&gt;"",EB$5&gt;Mitarbeiter!$F$42),0,IF(Planung!EB44="",$C44,IF(ISNUMBER(Planung!EB44),Planung!EB44,IF(UPPER(Planung!EB44)="H",$C44/2,0)))))))</f>
        <v>0</v>
      </c>
      <c r="EC44" s="27">
        <f>IF($A44="",0,IF(Mitarbeiter!$G$42=FALSE,0,IF(AND(Mitarbeiter!$E$42&lt;&gt;"",EC$5+6&lt;Mitarbeiter!$E$42),0,IF(AND(Mitarbeiter!$F$42&lt;&gt;"",EC$5&gt;Mitarbeiter!$F$42),0,IF(Planung!EC44="",$C44,IF(ISNUMBER(Planung!EC44),Planung!EC44,IF(UPPER(Planung!EC44)="H",$C44/2,0)))))))</f>
        <v>0</v>
      </c>
      <c r="ED44" s="27">
        <f>IF($A44="",0,IF(Mitarbeiter!$G$42=FALSE,0,IF(AND(Mitarbeiter!$E$42&lt;&gt;"",ED$5+6&lt;Mitarbeiter!$E$42),0,IF(AND(Mitarbeiter!$F$42&lt;&gt;"",ED$5&gt;Mitarbeiter!$F$42),0,IF(Planung!ED44="",$C44,IF(ISNUMBER(Planung!ED44),Planung!ED44,IF(UPPER(Planung!ED44)="H",$C44/2,0)))))))</f>
        <v>0</v>
      </c>
      <c r="EE44" s="27">
        <f>IF($A44="",0,IF(Mitarbeiter!$G$42=FALSE,0,IF(AND(Mitarbeiter!$E$42&lt;&gt;"",EE$5+6&lt;Mitarbeiter!$E$42),0,IF(AND(Mitarbeiter!$F$42&lt;&gt;"",EE$5&gt;Mitarbeiter!$F$42),0,IF(Planung!EE44="",$C44,IF(ISNUMBER(Planung!EE44),Planung!EE44,IF(UPPER(Planung!EE44)="H",$C44/2,0)))))))</f>
        <v>0</v>
      </c>
      <c r="EF44" s="27">
        <f>IF($A44="",0,IF(Mitarbeiter!$G$42=FALSE,0,IF(AND(Mitarbeiter!$E$42&lt;&gt;"",EF$5+6&lt;Mitarbeiter!$E$42),0,IF(AND(Mitarbeiter!$F$42&lt;&gt;"",EF$5&gt;Mitarbeiter!$F$42),0,IF(Planung!EF44="",$C44,IF(ISNUMBER(Planung!EF44),Planung!EF44,IF(UPPER(Planung!EF44)="H",$C44/2,0)))))))</f>
        <v>0</v>
      </c>
      <c r="EG44" s="27">
        <f>IF($A44="",0,IF(Mitarbeiter!$G$42=FALSE,0,IF(AND(Mitarbeiter!$E$42&lt;&gt;"",EG$5+6&lt;Mitarbeiter!$E$42),0,IF(AND(Mitarbeiter!$F$42&lt;&gt;"",EG$5&gt;Mitarbeiter!$F$42),0,IF(Planung!EG44="",$C44,IF(ISNUMBER(Planung!EG44),Planung!EG44,IF(UPPER(Planung!EG44)="H",$C44/2,0)))))))</f>
        <v>0</v>
      </c>
      <c r="EH44" s="27">
        <f>IF($A44="",0,IF(Mitarbeiter!$G$42=FALSE,0,IF(AND(Mitarbeiter!$E$42&lt;&gt;"",EH$5+6&lt;Mitarbeiter!$E$42),0,IF(AND(Mitarbeiter!$F$42&lt;&gt;"",EH$5&gt;Mitarbeiter!$F$42),0,IF(Planung!EH44="",$C44,IF(ISNUMBER(Planung!EH44),Planung!EH44,IF(UPPER(Planung!EH44)="H",$C44/2,0)))))))</f>
        <v>0</v>
      </c>
      <c r="EI44" s="27">
        <f>IF($A44="",0,IF(Mitarbeiter!$G$42=FALSE,0,IF(AND(Mitarbeiter!$E$42&lt;&gt;"",EI$5+6&lt;Mitarbeiter!$E$42),0,IF(AND(Mitarbeiter!$F$42&lt;&gt;"",EI$5&gt;Mitarbeiter!$F$42),0,IF(Planung!EI44="",$C44,IF(ISNUMBER(Planung!EI44),Planung!EI44,IF(UPPER(Planung!EI44)="H",$C44/2,0)))))))</f>
        <v>0</v>
      </c>
      <c r="EJ44" s="27">
        <f>IF($A44="",0,IF(Mitarbeiter!$G$42=FALSE,0,IF(AND(Mitarbeiter!$E$42&lt;&gt;"",EJ$5+6&lt;Mitarbeiter!$E$42),0,IF(AND(Mitarbeiter!$F$42&lt;&gt;"",EJ$5&gt;Mitarbeiter!$F$42),0,IF(Planung!EJ44="",$C44,IF(ISNUMBER(Planung!EJ44),Planung!EJ44,IF(UPPER(Planung!EJ44)="H",$C44/2,0)))))))</f>
        <v>0</v>
      </c>
      <c r="EK44" s="27">
        <f>IF($A44="",0,IF(Mitarbeiter!$G$42=FALSE,0,IF(AND(Mitarbeiter!$E$42&lt;&gt;"",EK$5+6&lt;Mitarbeiter!$E$42),0,IF(AND(Mitarbeiter!$F$42&lt;&gt;"",EK$5&gt;Mitarbeiter!$F$42),0,IF(Planung!EK44="",$C44,IF(ISNUMBER(Planung!EK44),Planung!EK44,IF(UPPER(Planung!EK44)="H",$C44/2,0)))))))</f>
        <v>0</v>
      </c>
      <c r="EL44" s="27">
        <f>IF($A44="",0,IF(Mitarbeiter!$G$42=FALSE,0,IF(AND(Mitarbeiter!$E$42&lt;&gt;"",EL$5+6&lt;Mitarbeiter!$E$42),0,IF(AND(Mitarbeiter!$F$42&lt;&gt;"",EL$5&gt;Mitarbeiter!$F$42),0,IF(Planung!EL44="",$C44,IF(ISNUMBER(Planung!EL44),Planung!EL44,IF(UPPER(Planung!EL44)="H",$C44/2,0)))))))</f>
        <v>0</v>
      </c>
      <c r="EM44" s="27">
        <f>IF($A44="",0,IF(Mitarbeiter!$G$42=FALSE,0,IF(AND(Mitarbeiter!$E$42&lt;&gt;"",EM$5+6&lt;Mitarbeiter!$E$42),0,IF(AND(Mitarbeiter!$F$42&lt;&gt;"",EM$5&gt;Mitarbeiter!$F$42),0,IF(Planung!EM44="",$C44,IF(ISNUMBER(Planung!EM44),Planung!EM44,IF(UPPER(Planung!EM44)="H",$C44/2,0)))))))</f>
        <v>0</v>
      </c>
      <c r="EN44" s="27">
        <f>IF($A44="",0,IF(Mitarbeiter!$G$42=FALSE,0,IF(AND(Mitarbeiter!$E$42&lt;&gt;"",EN$5+6&lt;Mitarbeiter!$E$42),0,IF(AND(Mitarbeiter!$F$42&lt;&gt;"",EN$5&gt;Mitarbeiter!$F$42),0,IF(Planung!EN44="",$C44,IF(ISNUMBER(Planung!EN44),Planung!EN44,IF(UPPER(Planung!EN44)="H",$C44/2,0)))))))</f>
        <v>0</v>
      </c>
      <c r="EO44" s="27">
        <f>IF($A44="",0,IF(Mitarbeiter!$G$42=FALSE,0,IF(AND(Mitarbeiter!$E$42&lt;&gt;"",EO$5+6&lt;Mitarbeiter!$E$42),0,IF(AND(Mitarbeiter!$F$42&lt;&gt;"",EO$5&gt;Mitarbeiter!$F$42),0,IF(Planung!EO44="",$C44,IF(ISNUMBER(Planung!EO44),Planung!EO44,IF(UPPER(Planung!EO44)="H",$C44/2,0)))))))</f>
        <v>0</v>
      </c>
      <c r="EP44" s="27">
        <f>IF($A44="",0,IF(Mitarbeiter!$G$42=FALSE,0,IF(AND(Mitarbeiter!$E$42&lt;&gt;"",EP$5+6&lt;Mitarbeiter!$E$42),0,IF(AND(Mitarbeiter!$F$42&lt;&gt;"",EP$5&gt;Mitarbeiter!$F$42),0,IF(Planung!EP44="",$C44,IF(ISNUMBER(Planung!EP44),Planung!EP44,IF(UPPER(Planung!EP44)="H",$C44/2,0)))))))</f>
        <v>0</v>
      </c>
      <c r="EQ44" s="27">
        <f>IF($A44="",0,IF(Mitarbeiter!$G$42=FALSE,0,IF(AND(Mitarbeiter!$E$42&lt;&gt;"",EQ$5+6&lt;Mitarbeiter!$E$42),0,IF(AND(Mitarbeiter!$F$42&lt;&gt;"",EQ$5&gt;Mitarbeiter!$F$42),0,IF(Planung!EQ44="",$C44,IF(ISNUMBER(Planung!EQ44),Planung!EQ44,IF(UPPER(Planung!EQ44)="H",$C44/2,0)))))))</f>
        <v>0</v>
      </c>
      <c r="ER44" s="27">
        <f>IF($A44="",0,IF(Mitarbeiter!$G$42=FALSE,0,IF(AND(Mitarbeiter!$E$42&lt;&gt;"",ER$5+6&lt;Mitarbeiter!$E$42),0,IF(AND(Mitarbeiter!$F$42&lt;&gt;"",ER$5&gt;Mitarbeiter!$F$42),0,IF(Planung!ER44="",$C44,IF(ISNUMBER(Planung!ER44),Planung!ER44,IF(UPPER(Planung!ER44)="H",$C44/2,0)))))))</f>
        <v>0</v>
      </c>
      <c r="ES44" s="27">
        <f>IF($A44="",0,IF(Mitarbeiter!$G$42=FALSE,0,IF(AND(Mitarbeiter!$E$42&lt;&gt;"",ES$5+6&lt;Mitarbeiter!$E$42),0,IF(AND(Mitarbeiter!$F$42&lt;&gt;"",ES$5&gt;Mitarbeiter!$F$42),0,IF(Planung!ES44="",$C44,IF(ISNUMBER(Planung!ES44),Planung!ES44,IF(UPPER(Planung!ES44)="H",$C44/2,0)))))))</f>
        <v>0</v>
      </c>
      <c r="ET44" s="27">
        <f>IF($A44="",0,IF(Mitarbeiter!$G$42=FALSE,0,IF(AND(Mitarbeiter!$E$42&lt;&gt;"",ET$5+6&lt;Mitarbeiter!$E$42),0,IF(AND(Mitarbeiter!$F$42&lt;&gt;"",ET$5&gt;Mitarbeiter!$F$42),0,IF(Planung!ET44="",$C44,IF(ISNUMBER(Planung!ET44),Planung!ET44,IF(UPPER(Planung!ET44)="H",$C44/2,0)))))))</f>
        <v>0</v>
      </c>
      <c r="EU44" s="27">
        <f>IF($A44="",0,IF(Mitarbeiter!$G$42=FALSE,0,IF(AND(Mitarbeiter!$E$42&lt;&gt;"",EU$5+6&lt;Mitarbeiter!$E$42),0,IF(AND(Mitarbeiter!$F$42&lt;&gt;"",EU$5&gt;Mitarbeiter!$F$42),0,IF(Planung!EU44="",$C44,IF(ISNUMBER(Planung!EU44),Planung!EU44,IF(UPPER(Planung!EU44)="H",$C44/2,0)))))))</f>
        <v>0</v>
      </c>
      <c r="EV44" s="27">
        <f>IF($A44="",0,IF(Mitarbeiter!$G$42=FALSE,0,IF(AND(Mitarbeiter!$E$42&lt;&gt;"",EV$5+6&lt;Mitarbeiter!$E$42),0,IF(AND(Mitarbeiter!$F$42&lt;&gt;"",EV$5&gt;Mitarbeiter!$F$42),0,IF(Planung!EV44="",$C44,IF(ISNUMBER(Planung!EV44),Planung!EV44,IF(UPPER(Planung!EV44)="H",$C44/2,0)))))))</f>
        <v>0</v>
      </c>
      <c r="EW44" s="27">
        <f>IF($A44="",0,IF(Mitarbeiter!$G$42=FALSE,0,IF(AND(Mitarbeiter!$E$42&lt;&gt;"",EW$5+6&lt;Mitarbeiter!$E$42),0,IF(AND(Mitarbeiter!$F$42&lt;&gt;"",EW$5&gt;Mitarbeiter!$F$42),0,IF(Planung!EW44="",$C44,IF(ISNUMBER(Planung!EW44),Planung!EW44,IF(UPPER(Planung!EW44)="H",$C44/2,0)))))))</f>
        <v>0</v>
      </c>
      <c r="EX44" s="27">
        <f>IF($A44="",0,IF(Mitarbeiter!$G$42=FALSE,0,IF(AND(Mitarbeiter!$E$42&lt;&gt;"",EX$5+6&lt;Mitarbeiter!$E$42),0,IF(AND(Mitarbeiter!$F$42&lt;&gt;"",EX$5&gt;Mitarbeiter!$F$42),0,IF(Planung!EX44="",$C44,IF(ISNUMBER(Planung!EX44),Planung!EX44,IF(UPPER(Planung!EX44)="H",$C44/2,0)))))))</f>
        <v>0</v>
      </c>
      <c r="EY44" s="27">
        <f>IF($A44="",0,IF(Mitarbeiter!$G$42=FALSE,0,IF(AND(Mitarbeiter!$E$42&lt;&gt;"",EY$5+6&lt;Mitarbeiter!$E$42),0,IF(AND(Mitarbeiter!$F$42&lt;&gt;"",EY$5&gt;Mitarbeiter!$F$42),0,IF(Planung!EY44="",$C44,IF(ISNUMBER(Planung!EY44),Planung!EY44,IF(UPPER(Planung!EY44)="H",$C44/2,0)))))))</f>
        <v>0</v>
      </c>
      <c r="EZ44" s="27">
        <f>IF($A44="",0,IF(Mitarbeiter!$G$42=FALSE,0,IF(AND(Mitarbeiter!$E$42&lt;&gt;"",EZ$5+6&lt;Mitarbeiter!$E$42),0,IF(AND(Mitarbeiter!$F$42&lt;&gt;"",EZ$5&gt;Mitarbeiter!$F$42),0,IF(Planung!EZ44="",$C44,IF(ISNUMBER(Planung!EZ44),Planung!EZ44,IF(UPPER(Planung!EZ44)="H",$C44/2,0)))))))</f>
        <v>0</v>
      </c>
      <c r="FA44" s="27">
        <f>IF($A44="",0,IF(Mitarbeiter!$G$42=FALSE,0,IF(AND(Mitarbeiter!$E$42&lt;&gt;"",FA$5+6&lt;Mitarbeiter!$E$42),0,IF(AND(Mitarbeiter!$F$42&lt;&gt;"",FA$5&gt;Mitarbeiter!$F$42),0,IF(Planung!FA44="",$C44,IF(ISNUMBER(Planung!FA44),Planung!FA44,IF(UPPER(Planung!FA44)="H",$C44/2,0)))))))</f>
        <v>0</v>
      </c>
      <c r="FB44" s="27">
        <f>IF($A44="",0,IF(Mitarbeiter!$G$42=FALSE,0,IF(AND(Mitarbeiter!$E$42&lt;&gt;"",FB$5+6&lt;Mitarbeiter!$E$42),0,IF(AND(Mitarbeiter!$F$42&lt;&gt;"",FB$5&gt;Mitarbeiter!$F$42),0,IF(Planung!FB44="",$C44,IF(ISNUMBER(Planung!FB44),Planung!FB44,IF(UPPER(Planung!FB44)="H",$C44/2,0)))))))</f>
        <v>0</v>
      </c>
      <c r="FC44" s="27">
        <f>IF($A44="",0,IF(Mitarbeiter!$G$42=FALSE,0,IF(AND(Mitarbeiter!$E$42&lt;&gt;"",FC$5+6&lt;Mitarbeiter!$E$42),0,IF(AND(Mitarbeiter!$F$42&lt;&gt;"",FC$5&gt;Mitarbeiter!$F$42),0,IF(Planung!FC44="",$C44,IF(ISNUMBER(Planung!FC44),Planung!FC44,IF(UPPER(Planung!FC44)="H",$C44/2,0)))))))</f>
        <v>0</v>
      </c>
      <c r="FD44" s="27">
        <f>IF($A44="",0,IF(Mitarbeiter!$G$42=FALSE,0,IF(AND(Mitarbeiter!$E$42&lt;&gt;"",FD$5+6&lt;Mitarbeiter!$E$42),0,IF(AND(Mitarbeiter!$F$42&lt;&gt;"",FD$5&gt;Mitarbeiter!$F$42),0,IF(Planung!FD44="",$C44,IF(ISNUMBER(Planung!FD44),Planung!FD44,IF(UPPER(Planung!FD44)="H",$C44/2,0)))))))</f>
        <v>0</v>
      </c>
      <c r="FE44" s="27">
        <f>IF($A44="",0,IF(Mitarbeiter!$G$42=FALSE,0,IF(AND(Mitarbeiter!$E$42&lt;&gt;"",FE$5+6&lt;Mitarbeiter!$E$42),0,IF(AND(Mitarbeiter!$F$42&lt;&gt;"",FE$5&gt;Mitarbeiter!$F$42),0,IF(Planung!FE44="",$C44,IF(ISNUMBER(Planung!FE44),Planung!FE44,IF(UPPER(Planung!FE44)="H",$C44/2,0)))))))</f>
        <v>0</v>
      </c>
      <c r="FF44" s="27">
        <f>IF($A44="",0,IF(Mitarbeiter!$G$42=FALSE,0,IF(AND(Mitarbeiter!$E$42&lt;&gt;"",FF$5+6&lt;Mitarbeiter!$E$42),0,IF(AND(Mitarbeiter!$F$42&lt;&gt;"",FF$5&gt;Mitarbeiter!$F$42),0,IF(Planung!FF44="",$C44,IF(ISNUMBER(Planung!FF44),Planung!FF44,IF(UPPER(Planung!FF44)="H",$C44/2,0)))))))</f>
        <v>0</v>
      </c>
      <c r="FG44" s="27">
        <f>IF($A44="",0,IF(Mitarbeiter!$G$42=FALSE,0,IF(AND(Mitarbeiter!$E$42&lt;&gt;"",FG$5+6&lt;Mitarbeiter!$E$42),0,IF(AND(Mitarbeiter!$F$42&lt;&gt;"",FG$5&gt;Mitarbeiter!$F$42),0,IF(Planung!FG44="",$C44,IF(ISNUMBER(Planung!FG44),Planung!FG44,IF(UPPER(Planung!FG44)="H",$C44/2,0)))))))</f>
        <v>0</v>
      </c>
      <c r="FH44" s="27">
        <f>IF($A44="",0,IF(Mitarbeiter!$G$42=FALSE,0,IF(AND(Mitarbeiter!$E$42&lt;&gt;"",FH$5+6&lt;Mitarbeiter!$E$42),0,IF(AND(Mitarbeiter!$F$42&lt;&gt;"",FH$5&gt;Mitarbeiter!$F$42),0,IF(Planung!FH44="",$C44,IF(ISNUMBER(Planung!FH44),Planung!FH44,IF(UPPER(Planung!FH44)="H",$C44/2,0)))))))</f>
        <v>0</v>
      </c>
      <c r="FI44" s="27">
        <f>IF($A44="",0,IF(Mitarbeiter!$G$42=FALSE,0,IF(AND(Mitarbeiter!$E$42&lt;&gt;"",FI$5+6&lt;Mitarbeiter!$E$42),0,IF(AND(Mitarbeiter!$F$42&lt;&gt;"",FI$5&gt;Mitarbeiter!$F$42),0,IF(Planung!FI44="",$C44,IF(ISNUMBER(Planung!FI44),Planung!FI44,IF(UPPER(Planung!FI44)="H",$C44/2,0)))))))</f>
        <v>0</v>
      </c>
      <c r="FJ44" s="27">
        <f>IF($A44="",0,IF(Mitarbeiter!$G$42=FALSE,0,IF(AND(Mitarbeiter!$E$42&lt;&gt;"",FJ$5+6&lt;Mitarbeiter!$E$42),0,IF(AND(Mitarbeiter!$F$42&lt;&gt;"",FJ$5&gt;Mitarbeiter!$F$42),0,IF(Planung!FJ44="",$C44,IF(ISNUMBER(Planung!FJ44),Planung!FJ44,IF(UPPER(Planung!FJ44)="H",$C44/2,0)))))))</f>
        <v>0</v>
      </c>
      <c r="FK44" s="27">
        <f>IF($A44="",0,IF(Mitarbeiter!$G$42=FALSE,0,IF(AND(Mitarbeiter!$E$42&lt;&gt;"",FK$5+6&lt;Mitarbeiter!$E$42),0,IF(AND(Mitarbeiter!$F$42&lt;&gt;"",FK$5&gt;Mitarbeiter!$F$42),0,IF(Planung!FK44="",$C44,IF(ISNUMBER(Planung!FK44),Planung!FK44,IF(UPPER(Planung!FK44)="H",$C44/2,0)))))))</f>
        <v>0</v>
      </c>
      <c r="FL44" s="27">
        <f>IF($A44="",0,IF(Mitarbeiter!$G$42=FALSE,0,IF(AND(Mitarbeiter!$E$42&lt;&gt;"",FL$5+6&lt;Mitarbeiter!$E$42),0,IF(AND(Mitarbeiter!$F$42&lt;&gt;"",FL$5&gt;Mitarbeiter!$F$42),0,IF(Planung!FL44="",$C44,IF(ISNUMBER(Planung!FL44),Planung!FL44,IF(UPPER(Planung!FL44)="H",$C44/2,0)))))))</f>
        <v>0</v>
      </c>
      <c r="FM44" s="27">
        <f>IF($A44="",0,IF(Mitarbeiter!$G$42=FALSE,0,IF(AND(Mitarbeiter!$E$42&lt;&gt;"",FM$5+6&lt;Mitarbeiter!$E$42),0,IF(AND(Mitarbeiter!$F$42&lt;&gt;"",FM$5&gt;Mitarbeiter!$F$42),0,IF(Planung!FM44="",$C44,IF(ISNUMBER(Planung!FM44),Planung!FM44,IF(UPPER(Planung!FM44)="H",$C44/2,0)))))))</f>
        <v>0</v>
      </c>
      <c r="FN44" s="27">
        <f>IF($A44="",0,IF(Mitarbeiter!$G$42=FALSE,0,IF(AND(Mitarbeiter!$E$42&lt;&gt;"",FN$5+6&lt;Mitarbeiter!$E$42),0,IF(AND(Mitarbeiter!$F$42&lt;&gt;"",FN$5&gt;Mitarbeiter!$F$42),0,IF(Planung!FN44="",$C44,IF(ISNUMBER(Planung!FN44),Planung!FN44,IF(UPPER(Planung!FN44)="H",$C44/2,0)))))))</f>
        <v>0</v>
      </c>
      <c r="FO44" s="27">
        <f>IF($A44="",0,IF(Mitarbeiter!$G$42=FALSE,0,IF(AND(Mitarbeiter!$E$42&lt;&gt;"",FO$5+6&lt;Mitarbeiter!$E$42),0,IF(AND(Mitarbeiter!$F$42&lt;&gt;"",FO$5&gt;Mitarbeiter!$F$42),0,IF(Planung!FO44="",$C44,IF(ISNUMBER(Planung!FO44),Planung!FO44,IF(UPPER(Planung!FO44)="H",$C44/2,0)))))))</f>
        <v>0</v>
      </c>
      <c r="FP44" s="27">
        <f>IF($A44="",0,IF(Mitarbeiter!$G$42=FALSE,0,IF(AND(Mitarbeiter!$E$42&lt;&gt;"",FP$5+6&lt;Mitarbeiter!$E$42),0,IF(AND(Mitarbeiter!$F$42&lt;&gt;"",FP$5&gt;Mitarbeiter!$F$42),0,IF(Planung!FP44="",$C44,IF(ISNUMBER(Planung!FP44),Planung!FP44,IF(UPPER(Planung!FP44)="H",$C44/2,0)))))))</f>
        <v>0</v>
      </c>
      <c r="FQ44" s="27">
        <f>IF($A44="",0,IF(Mitarbeiter!$G$42=FALSE,0,IF(AND(Mitarbeiter!$E$42&lt;&gt;"",FQ$5+6&lt;Mitarbeiter!$E$42),0,IF(AND(Mitarbeiter!$F$42&lt;&gt;"",FQ$5&gt;Mitarbeiter!$F$42),0,IF(Planung!FQ44="",$C44,IF(ISNUMBER(Planung!FQ44),Planung!FQ44,IF(UPPER(Planung!FQ44)="H",$C44/2,0)))))))</f>
        <v>0</v>
      </c>
      <c r="FR44" s="27">
        <f>IF($A44="",0,IF(Mitarbeiter!$G$42=FALSE,0,IF(AND(Mitarbeiter!$E$42&lt;&gt;"",FR$5+6&lt;Mitarbeiter!$E$42),0,IF(AND(Mitarbeiter!$F$42&lt;&gt;"",FR$5&gt;Mitarbeiter!$F$42),0,IF(Planung!FR44="",$C44,IF(ISNUMBER(Planung!FR44),Planung!FR44,IF(UPPER(Planung!FR44)="H",$C44/2,0)))))))</f>
        <v>0</v>
      </c>
      <c r="FS44" s="27">
        <f>IF($A44="",0,IF(Mitarbeiter!$G$42=FALSE,0,IF(AND(Mitarbeiter!$E$42&lt;&gt;"",FS$5+6&lt;Mitarbeiter!$E$42),0,IF(AND(Mitarbeiter!$F$42&lt;&gt;"",FS$5&gt;Mitarbeiter!$F$42),0,IF(Planung!FS44="",$C44,IF(ISNUMBER(Planung!FS44),Planung!FS44,IF(UPPER(Planung!FS44)="H",$C44/2,0)))))))</f>
        <v>0</v>
      </c>
      <c r="FT44" s="27">
        <f>IF($A44="",0,IF(Mitarbeiter!$G$42=FALSE,0,IF(AND(Mitarbeiter!$E$42&lt;&gt;"",FT$5+6&lt;Mitarbeiter!$E$42),0,IF(AND(Mitarbeiter!$F$42&lt;&gt;"",FT$5&gt;Mitarbeiter!$F$42),0,IF(Planung!FT44="",$C44,IF(ISNUMBER(Planung!FT44),Planung!FT44,IF(UPPER(Planung!FT44)="H",$C44/2,0)))))))</f>
        <v>0</v>
      </c>
      <c r="FU44" s="27">
        <f>IF($A44="",0,IF(Mitarbeiter!$G$42=FALSE,0,IF(AND(Mitarbeiter!$E$42&lt;&gt;"",FU$5+6&lt;Mitarbeiter!$E$42),0,IF(AND(Mitarbeiter!$F$42&lt;&gt;"",FU$5&gt;Mitarbeiter!$F$42),0,IF(Planung!FU44="",$C44,IF(ISNUMBER(Planung!FU44),Planung!FU44,IF(UPPER(Planung!FU44)="H",$C44/2,0)))))))</f>
        <v>0</v>
      </c>
      <c r="FV44" s="27">
        <f>IF($A44="",0,IF(Mitarbeiter!$G$42=FALSE,0,IF(AND(Mitarbeiter!$E$42&lt;&gt;"",FV$5+6&lt;Mitarbeiter!$E$42),0,IF(AND(Mitarbeiter!$F$42&lt;&gt;"",FV$5&gt;Mitarbeiter!$F$42),0,IF(Planung!FV44="",$C44,IF(ISNUMBER(Planung!FV44),Planung!FV44,IF(UPPER(Planung!FV44)="H",$C44/2,0)))))))</f>
        <v>0</v>
      </c>
      <c r="FW44" s="27">
        <f>IF($A44="",0,IF(Mitarbeiter!$G$42=FALSE,0,IF(AND(Mitarbeiter!$E$42&lt;&gt;"",FW$5+6&lt;Mitarbeiter!$E$42),0,IF(AND(Mitarbeiter!$F$42&lt;&gt;"",FW$5&gt;Mitarbeiter!$F$42),0,IF(Planung!FW44="",$C44,IF(ISNUMBER(Planung!FW44),Planung!FW44,IF(UPPER(Planung!FW44)="H",$C44/2,0)))))))</f>
        <v>0</v>
      </c>
      <c r="FX44" s="27">
        <f>IF($A44="",0,IF(Mitarbeiter!$G$42=FALSE,0,IF(AND(Mitarbeiter!$E$42&lt;&gt;"",FX$5+6&lt;Mitarbeiter!$E$42),0,IF(AND(Mitarbeiter!$F$42&lt;&gt;"",FX$5&gt;Mitarbeiter!$F$42),0,IF(Planung!FX44="",$C44,IF(ISNUMBER(Planung!FX44),Planung!FX44,IF(UPPER(Planung!FX44)="H",$C44/2,0)))))))</f>
        <v>0</v>
      </c>
      <c r="FY44" s="27">
        <f>IF($A44="",0,IF(Mitarbeiter!$G$42=FALSE,0,IF(AND(Mitarbeiter!$E$42&lt;&gt;"",FY$5+6&lt;Mitarbeiter!$E$42),0,IF(AND(Mitarbeiter!$F$42&lt;&gt;"",FY$5&gt;Mitarbeiter!$F$42),0,IF(Planung!FY44="",$C44,IF(ISNUMBER(Planung!FY44),Planung!FY44,IF(UPPER(Planung!FY44)="H",$C44/2,0)))))))</f>
        <v>0</v>
      </c>
      <c r="FZ44" s="27">
        <f>IF($A44="",0,IF(Mitarbeiter!$G$42=FALSE,0,IF(AND(Mitarbeiter!$E$42&lt;&gt;"",FZ$5+6&lt;Mitarbeiter!$E$42),0,IF(AND(Mitarbeiter!$F$42&lt;&gt;"",FZ$5&gt;Mitarbeiter!$F$42),0,IF(Planung!FZ44="",$C44,IF(ISNUMBER(Planung!FZ44),Planung!FZ44,IF(UPPER(Planung!FZ44)="H",$C44/2,0)))))))</f>
        <v>0</v>
      </c>
      <c r="GA44" s="27">
        <f>IF($A44="",0,IF(Mitarbeiter!$G$42=FALSE,0,IF(AND(Mitarbeiter!$E$42&lt;&gt;"",GA$5+6&lt;Mitarbeiter!$E$42),0,IF(AND(Mitarbeiter!$F$42&lt;&gt;"",GA$5&gt;Mitarbeiter!$F$42),0,IF(Planung!GA44="",$C44,IF(ISNUMBER(Planung!GA44),Planung!GA44,IF(UPPER(Planung!GA44)="H",$C44/2,0)))))))</f>
        <v>0</v>
      </c>
      <c r="GB44" s="27">
        <f>IF($A44="",0,IF(Mitarbeiter!$G$42=FALSE,0,IF(AND(Mitarbeiter!$E$42&lt;&gt;"",GB$5+6&lt;Mitarbeiter!$E$42),0,IF(AND(Mitarbeiter!$F$42&lt;&gt;"",GB$5&gt;Mitarbeiter!$F$42),0,IF(Planung!GB44="",$C44,IF(ISNUMBER(Planung!GB44),Planung!GB44,IF(UPPER(Planung!GB44)="H",$C44/2,0)))))))</f>
        <v>0</v>
      </c>
      <c r="GC44" s="27">
        <f>IF($A44="",0,IF(Mitarbeiter!$G$42=FALSE,0,IF(AND(Mitarbeiter!$E$42&lt;&gt;"",GC$5+6&lt;Mitarbeiter!$E$42),0,IF(AND(Mitarbeiter!$F$42&lt;&gt;"",GC$5&gt;Mitarbeiter!$F$42),0,IF(Planung!GC44="",$C44,IF(ISNUMBER(Planung!GC44),Planung!GC44,IF(UPPER(Planung!GC44)="H",$C44/2,0)))))))</f>
        <v>0</v>
      </c>
      <c r="GD44" s="27">
        <f>IF($A44="",0,IF(Mitarbeiter!$G$42=FALSE,0,IF(AND(Mitarbeiter!$E$42&lt;&gt;"",GD$5+6&lt;Mitarbeiter!$E$42),0,IF(AND(Mitarbeiter!$F$42&lt;&gt;"",GD$5&gt;Mitarbeiter!$F$42),0,IF(Planung!GD44="",$C44,IF(ISNUMBER(Planung!GD44),Planung!GD44,IF(UPPER(Planung!GD44)="H",$C44/2,0)))))))</f>
        <v>0</v>
      </c>
      <c r="GE44" s="27">
        <f>IF($A44="",0,IF(Mitarbeiter!$G$42=FALSE,0,IF(AND(Mitarbeiter!$E$42&lt;&gt;"",GE$5+6&lt;Mitarbeiter!$E$42),0,IF(AND(Mitarbeiter!$F$42&lt;&gt;"",GE$5&gt;Mitarbeiter!$F$42),0,IF(Planung!GE44="",$C44,IF(ISNUMBER(Planung!GE44),Planung!GE44,IF(UPPER(Planung!GE44)="H",$C44/2,0)))))))</f>
        <v>0</v>
      </c>
      <c r="GF44" s="27">
        <f>IF($A44="",0,IF(Mitarbeiter!$G$42=FALSE,0,IF(AND(Mitarbeiter!$E$42&lt;&gt;"",GF$5+6&lt;Mitarbeiter!$E$42),0,IF(AND(Mitarbeiter!$F$42&lt;&gt;"",GF$5&gt;Mitarbeiter!$F$42),0,IF(Planung!GF44="",$C44,IF(ISNUMBER(Planung!GF44),Planung!GF44,IF(UPPER(Planung!GF44)="H",$C44/2,0)))))))</f>
        <v>0</v>
      </c>
      <c r="GG44" s="27">
        <f>IF($A44="",0,IF(Mitarbeiter!$G$42=FALSE,0,IF(AND(Mitarbeiter!$E$42&lt;&gt;"",GG$5+6&lt;Mitarbeiter!$E$42),0,IF(AND(Mitarbeiter!$F$42&lt;&gt;"",GG$5&gt;Mitarbeiter!$F$42),0,IF(Planung!GG44="",$C44,IF(ISNUMBER(Planung!GG44),Planung!GG44,IF(UPPER(Planung!GG44)="H",$C44/2,0)))))))</f>
        <v>0</v>
      </c>
      <c r="GH44" s="27">
        <f>IF($A44="",0,IF(Mitarbeiter!$G$42=FALSE,0,IF(AND(Mitarbeiter!$E$42&lt;&gt;"",GH$5+6&lt;Mitarbeiter!$E$42),0,IF(AND(Mitarbeiter!$F$42&lt;&gt;"",GH$5&gt;Mitarbeiter!$F$42),0,IF(Planung!GH44="",$C44,IF(ISNUMBER(Planung!GH44),Planung!GH44,IF(UPPER(Planung!GH44)="H",$C44/2,0)))))))</f>
        <v>0</v>
      </c>
      <c r="GI44" s="27">
        <f>IF($A44="",0,IF(Mitarbeiter!$G$42=FALSE,0,IF(AND(Mitarbeiter!$E$42&lt;&gt;"",GI$5+6&lt;Mitarbeiter!$E$42),0,IF(AND(Mitarbeiter!$F$42&lt;&gt;"",GI$5&gt;Mitarbeiter!$F$42),0,IF(Planung!GI44="",$C44,IF(ISNUMBER(Planung!GI44),Planung!GI44,IF(UPPER(Planung!GI44)="H",$C44/2,0)))))))</f>
        <v>0</v>
      </c>
      <c r="GJ44" s="27">
        <f>IF($A44="",0,IF(Mitarbeiter!$G$42=FALSE,0,IF(AND(Mitarbeiter!$E$42&lt;&gt;"",GJ$5+6&lt;Mitarbeiter!$E$42),0,IF(AND(Mitarbeiter!$F$42&lt;&gt;"",GJ$5&gt;Mitarbeiter!$F$42),0,IF(Planung!GJ44="",$C44,IF(ISNUMBER(Planung!GJ44),Planung!GJ44,IF(UPPER(Planung!GJ44)="H",$C44/2,0)))))))</f>
        <v>0</v>
      </c>
      <c r="GK44" s="27">
        <f>IF($A44="",0,IF(Mitarbeiter!$G$42=FALSE,0,IF(AND(Mitarbeiter!$E$42&lt;&gt;"",GK$5+6&lt;Mitarbeiter!$E$42),0,IF(AND(Mitarbeiter!$F$42&lt;&gt;"",GK$5&gt;Mitarbeiter!$F$42),0,IF(Planung!GK44="",$C44,IF(ISNUMBER(Planung!GK44),Planung!GK44,IF(UPPER(Planung!GK44)="H",$C44/2,0)))))))</f>
        <v>0</v>
      </c>
      <c r="GL44" s="27">
        <f>IF($A44="",0,IF(Mitarbeiter!$G$42=FALSE,0,IF(AND(Mitarbeiter!$E$42&lt;&gt;"",GL$5+6&lt;Mitarbeiter!$E$42),0,IF(AND(Mitarbeiter!$F$42&lt;&gt;"",GL$5&gt;Mitarbeiter!$F$42),0,IF(Planung!GL44="",$C44,IF(ISNUMBER(Planung!GL44),Planung!GL44,IF(UPPER(Planung!GL44)="H",$C44/2,0)))))))</f>
        <v>0</v>
      </c>
      <c r="GM44" s="27">
        <f>IF($A44="",0,IF(Mitarbeiter!$G$42=FALSE,0,IF(AND(Mitarbeiter!$E$42&lt;&gt;"",GM$5+6&lt;Mitarbeiter!$E$42),0,IF(AND(Mitarbeiter!$F$42&lt;&gt;"",GM$5&gt;Mitarbeiter!$F$42),0,IF(Planung!GM44="",$C44,IF(ISNUMBER(Planung!GM44),Planung!GM44,IF(UPPER(Planung!GM44)="H",$C44/2,0)))))))</f>
        <v>0</v>
      </c>
      <c r="GN44" s="27">
        <f>IF($A44="",0,IF(Mitarbeiter!$G$42=FALSE,0,IF(AND(Mitarbeiter!$E$42&lt;&gt;"",GN$5+6&lt;Mitarbeiter!$E$42),0,IF(AND(Mitarbeiter!$F$42&lt;&gt;"",GN$5&gt;Mitarbeiter!$F$42),0,IF(Planung!GN44="",$C44,IF(ISNUMBER(Planung!GN44),Planung!GN44,IF(UPPER(Planung!GN44)="H",$C44/2,0)))))))</f>
        <v>0</v>
      </c>
      <c r="GO44" s="27">
        <f>IF($A44="",0,IF(Mitarbeiter!$G$42=FALSE,0,IF(AND(Mitarbeiter!$E$42&lt;&gt;"",GO$5+6&lt;Mitarbeiter!$E$42),0,IF(AND(Mitarbeiter!$F$42&lt;&gt;"",GO$5&gt;Mitarbeiter!$F$42),0,IF(Planung!GO44="",$C44,IF(ISNUMBER(Planung!GO44),Planung!GO44,IF(UPPER(Planung!GO44)="H",$C44/2,0)))))))</f>
        <v>0</v>
      </c>
      <c r="GP44" s="27">
        <f>IF($A44="",0,IF(Mitarbeiter!$G$42=FALSE,0,IF(AND(Mitarbeiter!$E$42&lt;&gt;"",GP$5+6&lt;Mitarbeiter!$E$42),0,IF(AND(Mitarbeiter!$F$42&lt;&gt;"",GP$5&gt;Mitarbeiter!$F$42),0,IF(Planung!GP44="",$C44,IF(ISNUMBER(Planung!GP44),Planung!GP44,IF(UPPER(Planung!GP44)="H",$C44/2,0)))))))</f>
        <v>0</v>
      </c>
      <c r="GQ44" s="27">
        <f>IF($A44="",0,IF(Mitarbeiter!$G$42=FALSE,0,IF(AND(Mitarbeiter!$E$42&lt;&gt;"",GQ$5+6&lt;Mitarbeiter!$E$42),0,IF(AND(Mitarbeiter!$F$42&lt;&gt;"",GQ$5&gt;Mitarbeiter!$F$42),0,IF(Planung!GQ44="",$C44,IF(ISNUMBER(Planung!GQ44),Planung!GQ44,IF(UPPER(Planung!GQ44)="H",$C44/2,0)))))))</f>
        <v>0</v>
      </c>
      <c r="GR44" s="27">
        <f>IF($A44="",0,IF(Mitarbeiter!$G$42=FALSE,0,IF(AND(Mitarbeiter!$E$42&lt;&gt;"",GR$5+6&lt;Mitarbeiter!$E$42),0,IF(AND(Mitarbeiter!$F$42&lt;&gt;"",GR$5&gt;Mitarbeiter!$F$42),0,IF(Planung!GR44="",$C44,IF(ISNUMBER(Planung!GR44),Planung!GR44,IF(UPPER(Planung!GR44)="H",$C44/2,0)))))))</f>
        <v>0</v>
      </c>
      <c r="GS44" s="27">
        <f>IF($A44="",0,IF(Mitarbeiter!$G$42=FALSE,0,IF(AND(Mitarbeiter!$E$42&lt;&gt;"",GS$5+6&lt;Mitarbeiter!$E$42),0,IF(AND(Mitarbeiter!$F$42&lt;&gt;"",GS$5&gt;Mitarbeiter!$F$42),0,IF(Planung!GS44="",$C44,IF(ISNUMBER(Planung!GS44),Planung!GS44,IF(UPPER(Planung!GS44)="H",$C44/2,0)))))))</f>
        <v>0</v>
      </c>
      <c r="GT44" s="27">
        <f>IF($A44="",0,IF(Mitarbeiter!$G$42=FALSE,0,IF(AND(Mitarbeiter!$E$42&lt;&gt;"",GT$5+6&lt;Mitarbeiter!$E$42),0,IF(AND(Mitarbeiter!$F$42&lt;&gt;"",GT$5&gt;Mitarbeiter!$F$42),0,IF(Planung!GT44="",$C44,IF(ISNUMBER(Planung!GT44),Planung!GT44,IF(UPPER(Planung!GT44)="H",$C44/2,0)))))))</f>
        <v>0</v>
      </c>
      <c r="GU44" s="27">
        <f>IF($A44="",0,IF(Mitarbeiter!$G$42=FALSE,0,IF(AND(Mitarbeiter!$E$42&lt;&gt;"",GU$5+6&lt;Mitarbeiter!$E$42),0,IF(AND(Mitarbeiter!$F$42&lt;&gt;"",GU$5&gt;Mitarbeiter!$F$42),0,IF(Planung!GU44="",$C44,IF(ISNUMBER(Planung!GU44),Planung!GU44,IF(UPPER(Planung!GU44)="H",$C44/2,0)))))))</f>
        <v>0</v>
      </c>
      <c r="GV44" s="27">
        <f>IF($A44="",0,IF(Mitarbeiter!$G$42=FALSE,0,IF(AND(Mitarbeiter!$E$42&lt;&gt;"",GV$5+6&lt;Mitarbeiter!$E$42),0,IF(AND(Mitarbeiter!$F$42&lt;&gt;"",GV$5&gt;Mitarbeiter!$F$42),0,IF(Planung!GV44="",$C44,IF(ISNUMBER(Planung!GV44),Planung!GV44,IF(UPPER(Planung!GV44)="H",$C44/2,0)))))))</f>
        <v>0</v>
      </c>
      <c r="GW44" s="27">
        <f>IF($A44="",0,IF(Mitarbeiter!$G$42=FALSE,0,IF(AND(Mitarbeiter!$E$42&lt;&gt;"",GW$5+6&lt;Mitarbeiter!$E$42),0,IF(AND(Mitarbeiter!$F$42&lt;&gt;"",GW$5&gt;Mitarbeiter!$F$42),0,IF(Planung!GW44="",$C44,IF(ISNUMBER(Planung!GW44),Planung!GW44,IF(UPPER(Planung!GW44)="H",$C44/2,0)))))))</f>
        <v>0</v>
      </c>
      <c r="GX44" s="27">
        <f>IF($A44="",0,IF(Mitarbeiter!$G$42=FALSE,0,IF(AND(Mitarbeiter!$E$42&lt;&gt;"",GX$5+6&lt;Mitarbeiter!$E$42),0,IF(AND(Mitarbeiter!$F$42&lt;&gt;"",GX$5&gt;Mitarbeiter!$F$42),0,IF(Planung!GX44="",$C44,IF(ISNUMBER(Planung!GX44),Planung!GX44,IF(UPPER(Planung!GX44)="H",$C44/2,0)))))))</f>
        <v>0</v>
      </c>
      <c r="GY44" s="27">
        <f>IF($A44="",0,IF(Mitarbeiter!$G$42=FALSE,0,IF(AND(Mitarbeiter!$E$42&lt;&gt;"",GY$5+6&lt;Mitarbeiter!$E$42),0,IF(AND(Mitarbeiter!$F$42&lt;&gt;"",GY$5&gt;Mitarbeiter!$F$42),0,IF(Planung!GY44="",$C44,IF(ISNUMBER(Planung!GY44),Planung!GY44,IF(UPPER(Planung!GY44)="H",$C44/2,0)))))))</f>
        <v>0</v>
      </c>
      <c r="GZ44" s="27">
        <f>IF($A44="",0,IF(Mitarbeiter!$G$42=FALSE,0,IF(AND(Mitarbeiter!$E$42&lt;&gt;"",GZ$5+6&lt;Mitarbeiter!$E$42),0,IF(AND(Mitarbeiter!$F$42&lt;&gt;"",GZ$5&gt;Mitarbeiter!$F$42),0,IF(Planung!GZ44="",$C44,IF(ISNUMBER(Planung!GZ44),Planung!GZ44,IF(UPPER(Planung!GZ44)="H",$C44/2,0)))))))</f>
        <v>0</v>
      </c>
      <c r="HA44" s="27">
        <f>IF($A44="",0,IF(Mitarbeiter!$G$42=FALSE,0,IF(AND(Mitarbeiter!$E$42&lt;&gt;"",HA$5+6&lt;Mitarbeiter!$E$42),0,IF(AND(Mitarbeiter!$F$42&lt;&gt;"",HA$5&gt;Mitarbeiter!$F$42),0,IF(Planung!HA44="",$C44,IF(ISNUMBER(Planung!HA44),Planung!HA44,IF(UPPER(Planung!HA44)="H",$C44/2,0)))))))</f>
        <v>0</v>
      </c>
      <c r="HB44" s="27">
        <f>IF($A44="",0,IF(Mitarbeiter!$G$42=FALSE,0,IF(AND(Mitarbeiter!$E$42&lt;&gt;"",HB$5+6&lt;Mitarbeiter!$E$42),0,IF(AND(Mitarbeiter!$F$42&lt;&gt;"",HB$5&gt;Mitarbeiter!$F$42),0,IF(Planung!HB44="",$C44,IF(ISNUMBER(Planung!HB44),Planung!HB44,IF(UPPER(Planung!HB44)="H",$C44/2,0)))))))</f>
        <v>0</v>
      </c>
      <c r="HC44" s="27">
        <f>IF($A44="",0,IF(Mitarbeiter!$G$42=FALSE,0,IF(AND(Mitarbeiter!$E$42&lt;&gt;"",HC$5+6&lt;Mitarbeiter!$E$42),0,IF(AND(Mitarbeiter!$F$42&lt;&gt;"",HC$5&gt;Mitarbeiter!$F$42),0,IF(Planung!HC44="",$C44,IF(ISNUMBER(Planung!HC44),Planung!HC44,IF(UPPER(Planung!HC44)="H",$C44/2,0)))))))</f>
        <v>0</v>
      </c>
      <c r="HD44" s="27">
        <f>IF($A44="",0,IF(Mitarbeiter!$G$42=FALSE,0,IF(AND(Mitarbeiter!$E$42&lt;&gt;"",HD$5+6&lt;Mitarbeiter!$E$42),0,IF(AND(Mitarbeiter!$F$42&lt;&gt;"",HD$5&gt;Mitarbeiter!$F$42),0,IF(Planung!HD44="",$C44,IF(ISNUMBER(Planung!HD44),Planung!HD44,IF(UPPER(Planung!HD44)="H",$C44/2,0)))))))</f>
        <v>0</v>
      </c>
      <c r="HE44" s="27">
        <f>IF($A44="",0,IF(Mitarbeiter!$G$42=FALSE,0,IF(AND(Mitarbeiter!$E$42&lt;&gt;"",HE$5+6&lt;Mitarbeiter!$E$42),0,IF(AND(Mitarbeiter!$F$42&lt;&gt;"",HE$5&gt;Mitarbeiter!$F$42),0,IF(Planung!HE44="",$C44,IF(ISNUMBER(Planung!HE44),Planung!HE44,IF(UPPER(Planung!HE44)="H",$C44/2,0)))))))</f>
        <v>0</v>
      </c>
      <c r="HF44" s="27">
        <f>IF($A44="",0,IF(Mitarbeiter!$G$42=FALSE,0,IF(AND(Mitarbeiter!$E$42&lt;&gt;"",HF$5+6&lt;Mitarbeiter!$E$42),0,IF(AND(Mitarbeiter!$F$42&lt;&gt;"",HF$5&gt;Mitarbeiter!$F$42),0,IF(Planung!HF44="",$C44,IF(ISNUMBER(Planung!HF44),Planung!HF44,IF(UPPER(Planung!HF44)="H",$C44/2,0)))))))</f>
        <v>0</v>
      </c>
      <c r="HG44" s="27">
        <f>IF($A44="",0,IF(Mitarbeiter!$G$42=FALSE,0,IF(AND(Mitarbeiter!$E$42&lt;&gt;"",HG$5+6&lt;Mitarbeiter!$E$42),0,IF(AND(Mitarbeiter!$F$42&lt;&gt;"",HG$5&gt;Mitarbeiter!$F$42),0,IF(Planung!HG44="",$C44,IF(ISNUMBER(Planung!HG44),Planung!HG44,IF(UPPER(Planung!HG44)="H",$C44/2,0)))))))</f>
        <v>0</v>
      </c>
      <c r="HH44" s="27">
        <f>IF($A44="",0,IF(Mitarbeiter!$G$42=FALSE,0,IF(AND(Mitarbeiter!$E$42&lt;&gt;"",HH$5+6&lt;Mitarbeiter!$E$42),0,IF(AND(Mitarbeiter!$F$42&lt;&gt;"",HH$5&gt;Mitarbeiter!$F$42),0,IF(Planung!HH44="",$C44,IF(ISNUMBER(Planung!HH44),Planung!HH44,IF(UPPER(Planung!HH44)="H",$C44/2,0)))))))</f>
        <v>0</v>
      </c>
      <c r="HI44" s="27">
        <f>IF($A44="",0,IF(Mitarbeiter!$G$42=FALSE,0,IF(AND(Mitarbeiter!$E$42&lt;&gt;"",HI$5+6&lt;Mitarbeiter!$E$42),0,IF(AND(Mitarbeiter!$F$42&lt;&gt;"",HI$5&gt;Mitarbeiter!$F$42),0,IF(Planung!HI44="",$C44,IF(ISNUMBER(Planung!HI44),Planung!HI44,IF(UPPER(Planung!HI44)="H",$C44/2,0)))))))</f>
        <v>0</v>
      </c>
      <c r="HJ44" s="27">
        <f>IF($A44="",0,IF(Mitarbeiter!$G$42=FALSE,0,IF(AND(Mitarbeiter!$E$42&lt;&gt;"",HJ$5+6&lt;Mitarbeiter!$E$42),0,IF(AND(Mitarbeiter!$F$42&lt;&gt;"",HJ$5&gt;Mitarbeiter!$F$42),0,IF(Planung!HJ44="",$C44,IF(ISNUMBER(Planung!HJ44),Planung!HJ44,IF(UPPER(Planung!HJ44)="H",$C44/2,0)))))))</f>
        <v>0</v>
      </c>
      <c r="HK44" s="27">
        <f>IF($A44="",0,IF(Mitarbeiter!$G$42=FALSE,0,IF(AND(Mitarbeiter!$E$42&lt;&gt;"",HK$5+6&lt;Mitarbeiter!$E$42),0,IF(AND(Mitarbeiter!$F$42&lt;&gt;"",HK$5&gt;Mitarbeiter!$F$42),0,IF(Planung!HK44="",$C44,IF(ISNUMBER(Planung!HK44),Planung!HK44,IF(UPPER(Planung!HK44)="H",$C44/2,0)))))))</f>
        <v>0</v>
      </c>
      <c r="HL44" s="27">
        <f>IF($A44="",0,IF(Mitarbeiter!$G$42=FALSE,0,IF(AND(Mitarbeiter!$E$42&lt;&gt;"",HL$5+6&lt;Mitarbeiter!$E$42),0,IF(AND(Mitarbeiter!$F$42&lt;&gt;"",HL$5&gt;Mitarbeiter!$F$42),0,IF(Planung!HL44="",$C44,IF(ISNUMBER(Planung!HL44),Planung!HL44,IF(UPPER(Planung!HL44)="H",$C44/2,0)))))))</f>
        <v>0</v>
      </c>
      <c r="HM44" s="27">
        <f>IF($A44="",0,IF(Mitarbeiter!$G$42=FALSE,0,IF(AND(Mitarbeiter!$E$42&lt;&gt;"",HM$5+6&lt;Mitarbeiter!$E$42),0,IF(AND(Mitarbeiter!$F$42&lt;&gt;"",HM$5&gt;Mitarbeiter!$F$42),0,IF(Planung!HM44="",$C44,IF(ISNUMBER(Planung!HM44),Planung!HM44,IF(UPPER(Planung!HM44)="H",$C44/2,0)))))))</f>
        <v>0</v>
      </c>
      <c r="HN44" s="27">
        <f>IF($A44="",0,IF(Mitarbeiter!$G$42=FALSE,0,IF(AND(Mitarbeiter!$E$42&lt;&gt;"",HN$5+6&lt;Mitarbeiter!$E$42),0,IF(AND(Mitarbeiter!$F$42&lt;&gt;"",HN$5&gt;Mitarbeiter!$F$42),0,IF(Planung!HN44="",$C44,IF(ISNUMBER(Planung!HN44),Planung!HN44,IF(UPPER(Planung!HN44)="H",$C44/2,0)))))))</f>
        <v>0</v>
      </c>
      <c r="HO44" s="27">
        <f>IF($A44="",0,IF(Mitarbeiter!$G$42=FALSE,0,IF(AND(Mitarbeiter!$E$42&lt;&gt;"",HO$5+6&lt;Mitarbeiter!$E$42),0,IF(AND(Mitarbeiter!$F$42&lt;&gt;"",HO$5&gt;Mitarbeiter!$F$42),0,IF(Planung!HO44="",$C44,IF(ISNUMBER(Planung!HO44),Planung!HO44,IF(UPPER(Planung!HO44)="H",$C44/2,0)))))))</f>
        <v>0</v>
      </c>
      <c r="HP44" s="27">
        <f>IF($A44="",0,IF(Mitarbeiter!$G$42=FALSE,0,IF(AND(Mitarbeiter!$E$42&lt;&gt;"",HP$5+6&lt;Mitarbeiter!$E$42),0,IF(AND(Mitarbeiter!$F$42&lt;&gt;"",HP$5&gt;Mitarbeiter!$F$42),0,IF(Planung!HP44="",$C44,IF(ISNUMBER(Planung!HP44),Planung!HP44,IF(UPPER(Planung!HP44)="H",$C44/2,0)))))))</f>
        <v>0</v>
      </c>
      <c r="HQ44" s="27">
        <f>IF($A44="",0,IF(Mitarbeiter!$G$42=FALSE,0,IF(AND(Mitarbeiter!$E$42&lt;&gt;"",HQ$5+6&lt;Mitarbeiter!$E$42),0,IF(AND(Mitarbeiter!$F$42&lt;&gt;"",HQ$5&gt;Mitarbeiter!$F$42),0,IF(Planung!HQ44="",$C44,IF(ISNUMBER(Planung!HQ44),Planung!HQ44,IF(UPPER(Planung!HQ44)="H",$C44/2,0)))))))</f>
        <v>0</v>
      </c>
      <c r="HR44" s="27">
        <f>IF($A44="",0,IF(Mitarbeiter!$G$42=FALSE,0,IF(AND(Mitarbeiter!$E$42&lt;&gt;"",HR$5+6&lt;Mitarbeiter!$E$42),0,IF(AND(Mitarbeiter!$F$42&lt;&gt;"",HR$5&gt;Mitarbeiter!$F$42),0,IF(Planung!HR44="",$C44,IF(ISNUMBER(Planung!HR44),Planung!HR44,IF(UPPER(Planung!HR44)="H",$C44/2,0)))))))</f>
        <v>0</v>
      </c>
      <c r="HS44" s="27">
        <f>IF($A44="",0,IF(Mitarbeiter!$G$42=FALSE,0,IF(AND(Mitarbeiter!$E$42&lt;&gt;"",HS$5+6&lt;Mitarbeiter!$E$42),0,IF(AND(Mitarbeiter!$F$42&lt;&gt;"",HS$5&gt;Mitarbeiter!$F$42),0,IF(Planung!HS44="",$C44,IF(ISNUMBER(Planung!HS44),Planung!HS44,IF(UPPER(Planung!HS44)="H",$C44/2,0)))))))</f>
        <v>0</v>
      </c>
      <c r="HT44" s="27">
        <f>IF($A44="",0,IF(Mitarbeiter!$G$42=FALSE,0,IF(AND(Mitarbeiter!$E$42&lt;&gt;"",HT$5+6&lt;Mitarbeiter!$E$42),0,IF(AND(Mitarbeiter!$F$42&lt;&gt;"",HT$5&gt;Mitarbeiter!$F$42),0,IF(Planung!HT44="",$C44,IF(ISNUMBER(Planung!HT44),Planung!HT44,IF(UPPER(Planung!HT44)="H",$C44/2,0)))))))</f>
        <v>0</v>
      </c>
      <c r="HU44" s="27">
        <f>IF($A44="",0,IF(Mitarbeiter!$G$42=FALSE,0,IF(AND(Mitarbeiter!$E$42&lt;&gt;"",HU$5+6&lt;Mitarbeiter!$E$42),0,IF(AND(Mitarbeiter!$F$42&lt;&gt;"",HU$5&gt;Mitarbeiter!$F$42),0,IF(Planung!HU44="",$C44,IF(ISNUMBER(Planung!HU44),Planung!HU44,IF(UPPER(Planung!HU44)="H",$C44/2,0)))))))</f>
        <v>0</v>
      </c>
      <c r="HV44" s="27">
        <f>IF($A44="",0,IF(Mitarbeiter!$G$42=FALSE,0,IF(AND(Mitarbeiter!$E$42&lt;&gt;"",HV$5+6&lt;Mitarbeiter!$E$42),0,IF(AND(Mitarbeiter!$F$42&lt;&gt;"",HV$5&gt;Mitarbeiter!$F$42),0,IF(Planung!HV44="",$C44,IF(ISNUMBER(Planung!HV44),Planung!HV44,IF(UPPER(Planung!HV44)="H",$C44/2,0)))))))</f>
        <v>0</v>
      </c>
      <c r="HW44" s="27">
        <f>IF($A44="",0,IF(Mitarbeiter!$G$42=FALSE,0,IF(AND(Mitarbeiter!$E$42&lt;&gt;"",HW$5+6&lt;Mitarbeiter!$E$42),0,IF(AND(Mitarbeiter!$F$42&lt;&gt;"",HW$5&gt;Mitarbeiter!$F$42),0,IF(Planung!HW44="",$C44,IF(ISNUMBER(Planung!HW44),Planung!HW44,IF(UPPER(Planung!HW44)="H",$C44/2,0)))))))</f>
        <v>0</v>
      </c>
      <c r="HX44" s="27">
        <f>IF($A44="",0,IF(Mitarbeiter!$G$42=FALSE,0,IF(AND(Mitarbeiter!$E$42&lt;&gt;"",HX$5+6&lt;Mitarbeiter!$E$42),0,IF(AND(Mitarbeiter!$F$42&lt;&gt;"",HX$5&gt;Mitarbeiter!$F$42),0,IF(Planung!HX44="",$C44,IF(ISNUMBER(Planung!HX44),Planung!HX44,IF(UPPER(Planung!HX44)="H",$C44/2,0)))))))</f>
        <v>0</v>
      </c>
      <c r="HY44" s="27">
        <f>IF($A44="",0,IF(Mitarbeiter!$G$42=FALSE,0,IF(AND(Mitarbeiter!$E$42&lt;&gt;"",HY$5+6&lt;Mitarbeiter!$E$42),0,IF(AND(Mitarbeiter!$F$42&lt;&gt;"",HY$5&gt;Mitarbeiter!$F$42),0,IF(Planung!HY44="",$C44,IF(ISNUMBER(Planung!HY44),Planung!HY44,IF(UPPER(Planung!HY44)="H",$C44/2,0)))))))</f>
        <v>0</v>
      </c>
      <c r="HZ44" s="27">
        <f>IF($A44="",0,IF(Mitarbeiter!$G$42=FALSE,0,IF(AND(Mitarbeiter!$E$42&lt;&gt;"",HZ$5+6&lt;Mitarbeiter!$E$42),0,IF(AND(Mitarbeiter!$F$42&lt;&gt;"",HZ$5&gt;Mitarbeiter!$F$42),0,IF(Planung!HZ44="",$C44,IF(ISNUMBER(Planung!HZ44),Planung!HZ44,IF(UPPER(Planung!HZ44)="H",$C44/2,0)))))))</f>
        <v>0</v>
      </c>
      <c r="IA44" s="27">
        <f>IF($A44="",0,IF(Mitarbeiter!$G$42=FALSE,0,IF(AND(Mitarbeiter!$E$42&lt;&gt;"",IA$5+6&lt;Mitarbeiter!$E$42),0,IF(AND(Mitarbeiter!$F$42&lt;&gt;"",IA$5&gt;Mitarbeiter!$F$42),0,IF(Planung!IA44="",$C44,IF(ISNUMBER(Planung!IA44),Planung!IA44,IF(UPPER(Planung!IA44)="H",$C44/2,0)))))))</f>
        <v>0</v>
      </c>
    </row>
    <row r="45" spans="1:235" x14ac:dyDescent="0.25">
      <c r="A45" s="7" t="str">
        <f>Planung!A45</f>
        <v/>
      </c>
      <c r="B45" s="7" t="str">
        <f>Planung!B45</f>
        <v/>
      </c>
      <c r="C45" s="27">
        <f>N(Mitarbeiter!$D$43)</f>
        <v>0</v>
      </c>
      <c r="D45" s="27">
        <f>IF($A45="",0,IF(Mitarbeiter!$G$43=FALSE,0,IF(AND(Mitarbeiter!$E$43&lt;&gt;"",D$5+6&lt;Mitarbeiter!$E$43),0,IF(AND(Mitarbeiter!$F$43&lt;&gt;"",D$5&gt;Mitarbeiter!$F$43),0,IF(Planung!D45="",$C45,IF(ISNUMBER(Planung!D45),Planung!D45,IF(UPPER(Planung!D45)="H",$C45/2,0)))))))</f>
        <v>0</v>
      </c>
      <c r="E45" s="27">
        <f>IF($A45="",0,IF(Mitarbeiter!$G$43=FALSE,0,IF(AND(Mitarbeiter!$E$43&lt;&gt;"",E$5+6&lt;Mitarbeiter!$E$43),0,IF(AND(Mitarbeiter!$F$43&lt;&gt;"",E$5&gt;Mitarbeiter!$F$43),0,IF(Planung!E45="",$C45,IF(ISNUMBER(Planung!E45),Planung!E45,IF(UPPER(Planung!E45)="H",$C45/2,0)))))))</f>
        <v>0</v>
      </c>
      <c r="F45" s="27">
        <f>IF($A45="",0,IF(Mitarbeiter!$G$43=FALSE,0,IF(AND(Mitarbeiter!$E$43&lt;&gt;"",F$5+6&lt;Mitarbeiter!$E$43),0,IF(AND(Mitarbeiter!$F$43&lt;&gt;"",F$5&gt;Mitarbeiter!$F$43),0,IF(Planung!F45="",$C45,IF(ISNUMBER(Planung!F45),Planung!F45,IF(UPPER(Planung!F45)="H",$C45/2,0)))))))</f>
        <v>0</v>
      </c>
      <c r="G45" s="27">
        <f>IF($A45="",0,IF(Mitarbeiter!$G$43=FALSE,0,IF(AND(Mitarbeiter!$E$43&lt;&gt;"",G$5+6&lt;Mitarbeiter!$E$43),0,IF(AND(Mitarbeiter!$F$43&lt;&gt;"",G$5&gt;Mitarbeiter!$F$43),0,IF(Planung!G45="",$C45,IF(ISNUMBER(Planung!G45),Planung!G45,IF(UPPER(Planung!G45)="H",$C45/2,0)))))))</f>
        <v>0</v>
      </c>
      <c r="H45" s="27">
        <f>IF($A45="",0,IF(Mitarbeiter!$G$43=FALSE,0,IF(AND(Mitarbeiter!$E$43&lt;&gt;"",H$5+6&lt;Mitarbeiter!$E$43),0,IF(AND(Mitarbeiter!$F$43&lt;&gt;"",H$5&gt;Mitarbeiter!$F$43),0,IF(Planung!H45="",$C45,IF(ISNUMBER(Planung!H45),Planung!H45,IF(UPPER(Planung!H45)="H",$C45/2,0)))))))</f>
        <v>0</v>
      </c>
      <c r="I45" s="27">
        <f>IF($A45="",0,IF(Mitarbeiter!$G$43=FALSE,0,IF(AND(Mitarbeiter!$E$43&lt;&gt;"",I$5+6&lt;Mitarbeiter!$E$43),0,IF(AND(Mitarbeiter!$F$43&lt;&gt;"",I$5&gt;Mitarbeiter!$F$43),0,IF(Planung!I45="",$C45,IF(ISNUMBER(Planung!I45),Planung!I45,IF(UPPER(Planung!I45)="H",$C45/2,0)))))))</f>
        <v>0</v>
      </c>
      <c r="J45" s="27">
        <f>IF($A45="",0,IF(Mitarbeiter!$G$43=FALSE,0,IF(AND(Mitarbeiter!$E$43&lt;&gt;"",J$5+6&lt;Mitarbeiter!$E$43),0,IF(AND(Mitarbeiter!$F$43&lt;&gt;"",J$5&gt;Mitarbeiter!$F$43),0,IF(Planung!J45="",$C45,IF(ISNUMBER(Planung!J45),Planung!J45,IF(UPPER(Planung!J45)="H",$C45/2,0)))))))</f>
        <v>0</v>
      </c>
      <c r="K45" s="27">
        <f>IF($A45="",0,IF(Mitarbeiter!$G$43=FALSE,0,IF(AND(Mitarbeiter!$E$43&lt;&gt;"",K$5+6&lt;Mitarbeiter!$E$43),0,IF(AND(Mitarbeiter!$F$43&lt;&gt;"",K$5&gt;Mitarbeiter!$F$43),0,IF(Planung!K45="",$C45,IF(ISNUMBER(Planung!K45),Planung!K45,IF(UPPER(Planung!K45)="H",$C45/2,0)))))))</f>
        <v>0</v>
      </c>
      <c r="L45" s="27">
        <f>IF($A45="",0,IF(Mitarbeiter!$G$43=FALSE,0,IF(AND(Mitarbeiter!$E$43&lt;&gt;"",L$5+6&lt;Mitarbeiter!$E$43),0,IF(AND(Mitarbeiter!$F$43&lt;&gt;"",L$5&gt;Mitarbeiter!$F$43),0,IF(Planung!L45="",$C45,IF(ISNUMBER(Planung!L45),Planung!L45,IF(UPPER(Planung!L45)="H",$C45/2,0)))))))</f>
        <v>0</v>
      </c>
      <c r="M45" s="27">
        <f>IF($A45="",0,IF(Mitarbeiter!$G$43=FALSE,0,IF(AND(Mitarbeiter!$E$43&lt;&gt;"",M$5+6&lt;Mitarbeiter!$E$43),0,IF(AND(Mitarbeiter!$F$43&lt;&gt;"",M$5&gt;Mitarbeiter!$F$43),0,IF(Planung!M45="",$C45,IF(ISNUMBER(Planung!M45),Planung!M45,IF(UPPER(Planung!M45)="H",$C45/2,0)))))))</f>
        <v>0</v>
      </c>
      <c r="N45" s="27">
        <f>IF($A45="",0,IF(Mitarbeiter!$G$43=FALSE,0,IF(AND(Mitarbeiter!$E$43&lt;&gt;"",N$5+6&lt;Mitarbeiter!$E$43),0,IF(AND(Mitarbeiter!$F$43&lt;&gt;"",N$5&gt;Mitarbeiter!$F$43),0,IF(Planung!N45="",$C45,IF(ISNUMBER(Planung!N45),Planung!N45,IF(UPPER(Planung!N45)="H",$C45/2,0)))))))</f>
        <v>0</v>
      </c>
      <c r="O45" s="27">
        <f>IF($A45="",0,IF(Mitarbeiter!$G$43=FALSE,0,IF(AND(Mitarbeiter!$E$43&lt;&gt;"",O$5+6&lt;Mitarbeiter!$E$43),0,IF(AND(Mitarbeiter!$F$43&lt;&gt;"",O$5&gt;Mitarbeiter!$F$43),0,IF(Planung!O45="",$C45,IF(ISNUMBER(Planung!O45),Planung!O45,IF(UPPER(Planung!O45)="H",$C45/2,0)))))))</f>
        <v>0</v>
      </c>
      <c r="P45" s="27">
        <f>IF($A45="",0,IF(Mitarbeiter!$G$43=FALSE,0,IF(AND(Mitarbeiter!$E$43&lt;&gt;"",P$5+6&lt;Mitarbeiter!$E$43),0,IF(AND(Mitarbeiter!$F$43&lt;&gt;"",P$5&gt;Mitarbeiter!$F$43),0,IF(Planung!P45="",$C45,IF(ISNUMBER(Planung!P45),Planung!P45,IF(UPPER(Planung!P45)="H",$C45/2,0)))))))</f>
        <v>0</v>
      </c>
      <c r="Q45" s="27">
        <f>IF($A45="",0,IF(Mitarbeiter!$G$43=FALSE,0,IF(AND(Mitarbeiter!$E$43&lt;&gt;"",Q$5+6&lt;Mitarbeiter!$E$43),0,IF(AND(Mitarbeiter!$F$43&lt;&gt;"",Q$5&gt;Mitarbeiter!$F$43),0,IF(Planung!Q45="",$C45,IF(ISNUMBER(Planung!Q45),Planung!Q45,IF(UPPER(Planung!Q45)="H",$C45/2,0)))))))</f>
        <v>0</v>
      </c>
      <c r="R45" s="27">
        <f>IF($A45="",0,IF(Mitarbeiter!$G$43=FALSE,0,IF(AND(Mitarbeiter!$E$43&lt;&gt;"",R$5+6&lt;Mitarbeiter!$E$43),0,IF(AND(Mitarbeiter!$F$43&lt;&gt;"",R$5&gt;Mitarbeiter!$F$43),0,IF(Planung!R45="",$C45,IF(ISNUMBER(Planung!R45),Planung!R45,IF(UPPER(Planung!R45)="H",$C45/2,0)))))))</f>
        <v>0</v>
      </c>
      <c r="S45" s="27">
        <f>IF($A45="",0,IF(Mitarbeiter!$G$43=FALSE,0,IF(AND(Mitarbeiter!$E$43&lt;&gt;"",S$5+6&lt;Mitarbeiter!$E$43),0,IF(AND(Mitarbeiter!$F$43&lt;&gt;"",S$5&gt;Mitarbeiter!$F$43),0,IF(Planung!S45="",$C45,IF(ISNUMBER(Planung!S45),Planung!S45,IF(UPPER(Planung!S45)="H",$C45/2,0)))))))</f>
        <v>0</v>
      </c>
      <c r="T45" s="27">
        <f>IF($A45="",0,IF(Mitarbeiter!$G$43=FALSE,0,IF(AND(Mitarbeiter!$E$43&lt;&gt;"",T$5+6&lt;Mitarbeiter!$E$43),0,IF(AND(Mitarbeiter!$F$43&lt;&gt;"",T$5&gt;Mitarbeiter!$F$43),0,IF(Planung!T45="",$C45,IF(ISNUMBER(Planung!T45),Planung!T45,IF(UPPER(Planung!T45)="H",$C45/2,0)))))))</f>
        <v>0</v>
      </c>
      <c r="U45" s="27">
        <f>IF($A45="",0,IF(Mitarbeiter!$G$43=FALSE,0,IF(AND(Mitarbeiter!$E$43&lt;&gt;"",U$5+6&lt;Mitarbeiter!$E$43),0,IF(AND(Mitarbeiter!$F$43&lt;&gt;"",U$5&gt;Mitarbeiter!$F$43),0,IF(Planung!U45="",$C45,IF(ISNUMBER(Planung!U45),Planung!U45,IF(UPPER(Planung!U45)="H",$C45/2,0)))))))</f>
        <v>0</v>
      </c>
      <c r="V45" s="27">
        <f>IF($A45="",0,IF(Mitarbeiter!$G$43=FALSE,0,IF(AND(Mitarbeiter!$E$43&lt;&gt;"",V$5+6&lt;Mitarbeiter!$E$43),0,IF(AND(Mitarbeiter!$F$43&lt;&gt;"",V$5&gt;Mitarbeiter!$F$43),0,IF(Planung!V45="",$C45,IF(ISNUMBER(Planung!V45),Planung!V45,IF(UPPER(Planung!V45)="H",$C45/2,0)))))))</f>
        <v>0</v>
      </c>
      <c r="W45" s="27">
        <f>IF($A45="",0,IF(Mitarbeiter!$G$43=FALSE,0,IF(AND(Mitarbeiter!$E$43&lt;&gt;"",W$5+6&lt;Mitarbeiter!$E$43),0,IF(AND(Mitarbeiter!$F$43&lt;&gt;"",W$5&gt;Mitarbeiter!$F$43),0,IF(Planung!W45="",$C45,IF(ISNUMBER(Planung!W45),Planung!W45,IF(UPPER(Planung!W45)="H",$C45/2,0)))))))</f>
        <v>0</v>
      </c>
      <c r="X45" s="27">
        <f>IF($A45="",0,IF(Mitarbeiter!$G$43=FALSE,0,IF(AND(Mitarbeiter!$E$43&lt;&gt;"",X$5+6&lt;Mitarbeiter!$E$43),0,IF(AND(Mitarbeiter!$F$43&lt;&gt;"",X$5&gt;Mitarbeiter!$F$43),0,IF(Planung!X45="",$C45,IF(ISNUMBER(Planung!X45),Planung!X45,IF(UPPER(Planung!X45)="H",$C45/2,0)))))))</f>
        <v>0</v>
      </c>
      <c r="Y45" s="27">
        <f>IF($A45="",0,IF(Mitarbeiter!$G$43=FALSE,0,IF(AND(Mitarbeiter!$E$43&lt;&gt;"",Y$5+6&lt;Mitarbeiter!$E$43),0,IF(AND(Mitarbeiter!$F$43&lt;&gt;"",Y$5&gt;Mitarbeiter!$F$43),0,IF(Planung!Y45="",$C45,IF(ISNUMBER(Planung!Y45),Planung!Y45,IF(UPPER(Planung!Y45)="H",$C45/2,0)))))))</f>
        <v>0</v>
      </c>
      <c r="Z45" s="27">
        <f>IF($A45="",0,IF(Mitarbeiter!$G$43=FALSE,0,IF(AND(Mitarbeiter!$E$43&lt;&gt;"",Z$5+6&lt;Mitarbeiter!$E$43),0,IF(AND(Mitarbeiter!$F$43&lt;&gt;"",Z$5&gt;Mitarbeiter!$F$43),0,IF(Planung!Z45="",$C45,IF(ISNUMBER(Planung!Z45),Planung!Z45,IF(UPPER(Planung!Z45)="H",$C45/2,0)))))))</f>
        <v>0</v>
      </c>
      <c r="AA45" s="27">
        <f>IF($A45="",0,IF(Mitarbeiter!$G$43=FALSE,0,IF(AND(Mitarbeiter!$E$43&lt;&gt;"",AA$5+6&lt;Mitarbeiter!$E$43),0,IF(AND(Mitarbeiter!$F$43&lt;&gt;"",AA$5&gt;Mitarbeiter!$F$43),0,IF(Planung!AA45="",$C45,IF(ISNUMBER(Planung!AA45),Planung!AA45,IF(UPPER(Planung!AA45)="H",$C45/2,0)))))))</f>
        <v>0</v>
      </c>
      <c r="AB45" s="27">
        <f>IF($A45="",0,IF(Mitarbeiter!$G$43=FALSE,0,IF(AND(Mitarbeiter!$E$43&lt;&gt;"",AB$5+6&lt;Mitarbeiter!$E$43),0,IF(AND(Mitarbeiter!$F$43&lt;&gt;"",AB$5&gt;Mitarbeiter!$F$43),0,IF(Planung!AB45="",$C45,IF(ISNUMBER(Planung!AB45),Planung!AB45,IF(UPPER(Planung!AB45)="H",$C45/2,0)))))))</f>
        <v>0</v>
      </c>
      <c r="AC45" s="27">
        <f>IF($A45="",0,IF(Mitarbeiter!$G$43=FALSE,0,IF(AND(Mitarbeiter!$E$43&lt;&gt;"",AC$5+6&lt;Mitarbeiter!$E$43),0,IF(AND(Mitarbeiter!$F$43&lt;&gt;"",AC$5&gt;Mitarbeiter!$F$43),0,IF(Planung!AC45="",$C45,IF(ISNUMBER(Planung!AC45),Planung!AC45,IF(UPPER(Planung!AC45)="H",$C45/2,0)))))))</f>
        <v>0</v>
      </c>
      <c r="AD45" s="27">
        <f>IF($A45="",0,IF(Mitarbeiter!$G$43=FALSE,0,IF(AND(Mitarbeiter!$E$43&lt;&gt;"",AD$5+6&lt;Mitarbeiter!$E$43),0,IF(AND(Mitarbeiter!$F$43&lt;&gt;"",AD$5&gt;Mitarbeiter!$F$43),0,IF(Planung!AD45="",$C45,IF(ISNUMBER(Planung!AD45),Planung!AD45,IF(UPPER(Planung!AD45)="H",$C45/2,0)))))))</f>
        <v>0</v>
      </c>
      <c r="AE45" s="27">
        <f>IF($A45="",0,IF(Mitarbeiter!$G$43=FALSE,0,IF(AND(Mitarbeiter!$E$43&lt;&gt;"",AE$5+6&lt;Mitarbeiter!$E$43),0,IF(AND(Mitarbeiter!$F$43&lt;&gt;"",AE$5&gt;Mitarbeiter!$F$43),0,IF(Planung!AE45="",$C45,IF(ISNUMBER(Planung!AE45),Planung!AE45,IF(UPPER(Planung!AE45)="H",$C45/2,0)))))))</f>
        <v>0</v>
      </c>
      <c r="AF45" s="27">
        <f>IF($A45="",0,IF(Mitarbeiter!$G$43=FALSE,0,IF(AND(Mitarbeiter!$E$43&lt;&gt;"",AF$5+6&lt;Mitarbeiter!$E$43),0,IF(AND(Mitarbeiter!$F$43&lt;&gt;"",AF$5&gt;Mitarbeiter!$F$43),0,IF(Planung!AF45="",$C45,IF(ISNUMBER(Planung!AF45),Planung!AF45,IF(UPPER(Planung!AF45)="H",$C45/2,0)))))))</f>
        <v>0</v>
      </c>
      <c r="AG45" s="27">
        <f>IF($A45="",0,IF(Mitarbeiter!$G$43=FALSE,0,IF(AND(Mitarbeiter!$E$43&lt;&gt;"",AG$5+6&lt;Mitarbeiter!$E$43),0,IF(AND(Mitarbeiter!$F$43&lt;&gt;"",AG$5&gt;Mitarbeiter!$F$43),0,IF(Planung!AG45="",$C45,IF(ISNUMBER(Planung!AG45),Planung!AG45,IF(UPPER(Planung!AG45)="H",$C45/2,0)))))))</f>
        <v>0</v>
      </c>
      <c r="AH45" s="27">
        <f>IF($A45="",0,IF(Mitarbeiter!$G$43=FALSE,0,IF(AND(Mitarbeiter!$E$43&lt;&gt;"",AH$5+6&lt;Mitarbeiter!$E$43),0,IF(AND(Mitarbeiter!$F$43&lt;&gt;"",AH$5&gt;Mitarbeiter!$F$43),0,IF(Planung!AH45="",$C45,IF(ISNUMBER(Planung!AH45),Planung!AH45,IF(UPPER(Planung!AH45)="H",$C45/2,0)))))))</f>
        <v>0</v>
      </c>
      <c r="AI45" s="27">
        <f>IF($A45="",0,IF(Mitarbeiter!$G$43=FALSE,0,IF(AND(Mitarbeiter!$E$43&lt;&gt;"",AI$5+6&lt;Mitarbeiter!$E$43),0,IF(AND(Mitarbeiter!$F$43&lt;&gt;"",AI$5&gt;Mitarbeiter!$F$43),0,IF(Planung!AI45="",$C45,IF(ISNUMBER(Planung!AI45),Planung!AI45,IF(UPPER(Planung!AI45)="H",$C45/2,0)))))))</f>
        <v>0</v>
      </c>
      <c r="AJ45" s="27">
        <f>IF($A45="",0,IF(Mitarbeiter!$G$43=FALSE,0,IF(AND(Mitarbeiter!$E$43&lt;&gt;"",AJ$5+6&lt;Mitarbeiter!$E$43),0,IF(AND(Mitarbeiter!$F$43&lt;&gt;"",AJ$5&gt;Mitarbeiter!$F$43),0,IF(Planung!AJ45="",$C45,IF(ISNUMBER(Planung!AJ45),Planung!AJ45,IF(UPPER(Planung!AJ45)="H",$C45/2,0)))))))</f>
        <v>0</v>
      </c>
      <c r="AK45" s="27">
        <f>IF($A45="",0,IF(Mitarbeiter!$G$43=FALSE,0,IF(AND(Mitarbeiter!$E$43&lt;&gt;"",AK$5+6&lt;Mitarbeiter!$E$43),0,IF(AND(Mitarbeiter!$F$43&lt;&gt;"",AK$5&gt;Mitarbeiter!$F$43),0,IF(Planung!AK45="",$C45,IF(ISNUMBER(Planung!AK45),Planung!AK45,IF(UPPER(Planung!AK45)="H",$C45/2,0)))))))</f>
        <v>0</v>
      </c>
      <c r="AL45" s="27">
        <f>IF($A45="",0,IF(Mitarbeiter!$G$43=FALSE,0,IF(AND(Mitarbeiter!$E$43&lt;&gt;"",AL$5+6&lt;Mitarbeiter!$E$43),0,IF(AND(Mitarbeiter!$F$43&lt;&gt;"",AL$5&gt;Mitarbeiter!$F$43),0,IF(Planung!AL45="",$C45,IF(ISNUMBER(Planung!AL45),Planung!AL45,IF(UPPER(Planung!AL45)="H",$C45/2,0)))))))</f>
        <v>0</v>
      </c>
      <c r="AM45" s="27">
        <f>IF($A45="",0,IF(Mitarbeiter!$G$43=FALSE,0,IF(AND(Mitarbeiter!$E$43&lt;&gt;"",AM$5+6&lt;Mitarbeiter!$E$43),0,IF(AND(Mitarbeiter!$F$43&lt;&gt;"",AM$5&gt;Mitarbeiter!$F$43),0,IF(Planung!AM45="",$C45,IF(ISNUMBER(Planung!AM45),Planung!AM45,IF(UPPER(Planung!AM45)="H",$C45/2,0)))))))</f>
        <v>0</v>
      </c>
      <c r="AN45" s="27">
        <f>IF($A45="",0,IF(Mitarbeiter!$G$43=FALSE,0,IF(AND(Mitarbeiter!$E$43&lt;&gt;"",AN$5+6&lt;Mitarbeiter!$E$43),0,IF(AND(Mitarbeiter!$F$43&lt;&gt;"",AN$5&gt;Mitarbeiter!$F$43),0,IF(Planung!AN45="",$C45,IF(ISNUMBER(Planung!AN45),Planung!AN45,IF(UPPER(Planung!AN45)="H",$C45/2,0)))))))</f>
        <v>0</v>
      </c>
      <c r="AO45" s="27">
        <f>IF($A45="",0,IF(Mitarbeiter!$G$43=FALSE,0,IF(AND(Mitarbeiter!$E$43&lt;&gt;"",AO$5+6&lt;Mitarbeiter!$E$43),0,IF(AND(Mitarbeiter!$F$43&lt;&gt;"",AO$5&gt;Mitarbeiter!$F$43),0,IF(Planung!AO45="",$C45,IF(ISNUMBER(Planung!AO45),Planung!AO45,IF(UPPER(Planung!AO45)="H",$C45/2,0)))))))</f>
        <v>0</v>
      </c>
      <c r="AP45" s="27">
        <f>IF($A45="",0,IF(Mitarbeiter!$G$43=FALSE,0,IF(AND(Mitarbeiter!$E$43&lt;&gt;"",AP$5+6&lt;Mitarbeiter!$E$43),0,IF(AND(Mitarbeiter!$F$43&lt;&gt;"",AP$5&gt;Mitarbeiter!$F$43),0,IF(Planung!AP45="",$C45,IF(ISNUMBER(Planung!AP45),Planung!AP45,IF(UPPER(Planung!AP45)="H",$C45/2,0)))))))</f>
        <v>0</v>
      </c>
      <c r="AQ45" s="27">
        <f>IF($A45="",0,IF(Mitarbeiter!$G$43=FALSE,0,IF(AND(Mitarbeiter!$E$43&lt;&gt;"",AQ$5+6&lt;Mitarbeiter!$E$43),0,IF(AND(Mitarbeiter!$F$43&lt;&gt;"",AQ$5&gt;Mitarbeiter!$F$43),0,IF(Planung!AQ45="",$C45,IF(ISNUMBER(Planung!AQ45),Planung!AQ45,IF(UPPER(Planung!AQ45)="H",$C45/2,0)))))))</f>
        <v>0</v>
      </c>
      <c r="AR45" s="27">
        <f>IF($A45="",0,IF(Mitarbeiter!$G$43=FALSE,0,IF(AND(Mitarbeiter!$E$43&lt;&gt;"",AR$5+6&lt;Mitarbeiter!$E$43),0,IF(AND(Mitarbeiter!$F$43&lt;&gt;"",AR$5&gt;Mitarbeiter!$F$43),0,IF(Planung!AR45="",$C45,IF(ISNUMBER(Planung!AR45),Planung!AR45,IF(UPPER(Planung!AR45)="H",$C45/2,0)))))))</f>
        <v>0</v>
      </c>
      <c r="AS45" s="27">
        <f>IF($A45="",0,IF(Mitarbeiter!$G$43=FALSE,0,IF(AND(Mitarbeiter!$E$43&lt;&gt;"",AS$5+6&lt;Mitarbeiter!$E$43),0,IF(AND(Mitarbeiter!$F$43&lt;&gt;"",AS$5&gt;Mitarbeiter!$F$43),0,IF(Planung!AS45="",$C45,IF(ISNUMBER(Planung!AS45),Planung!AS45,IF(UPPER(Planung!AS45)="H",$C45/2,0)))))))</f>
        <v>0</v>
      </c>
      <c r="AT45" s="27">
        <f>IF($A45="",0,IF(Mitarbeiter!$G$43=FALSE,0,IF(AND(Mitarbeiter!$E$43&lt;&gt;"",AT$5+6&lt;Mitarbeiter!$E$43),0,IF(AND(Mitarbeiter!$F$43&lt;&gt;"",AT$5&gt;Mitarbeiter!$F$43),0,IF(Planung!AT45="",$C45,IF(ISNUMBER(Planung!AT45),Planung!AT45,IF(UPPER(Planung!AT45)="H",$C45/2,0)))))))</f>
        <v>0</v>
      </c>
      <c r="AU45" s="27">
        <f>IF($A45="",0,IF(Mitarbeiter!$G$43=FALSE,0,IF(AND(Mitarbeiter!$E$43&lt;&gt;"",AU$5+6&lt;Mitarbeiter!$E$43),0,IF(AND(Mitarbeiter!$F$43&lt;&gt;"",AU$5&gt;Mitarbeiter!$F$43),0,IF(Planung!AU45="",$C45,IF(ISNUMBER(Planung!AU45),Planung!AU45,IF(UPPER(Planung!AU45)="H",$C45/2,0)))))))</f>
        <v>0</v>
      </c>
      <c r="AV45" s="27">
        <f>IF($A45="",0,IF(Mitarbeiter!$G$43=FALSE,0,IF(AND(Mitarbeiter!$E$43&lt;&gt;"",AV$5+6&lt;Mitarbeiter!$E$43),0,IF(AND(Mitarbeiter!$F$43&lt;&gt;"",AV$5&gt;Mitarbeiter!$F$43),0,IF(Planung!AV45="",$C45,IF(ISNUMBER(Planung!AV45),Planung!AV45,IF(UPPER(Planung!AV45)="H",$C45/2,0)))))))</f>
        <v>0</v>
      </c>
      <c r="AW45" s="27">
        <f>IF($A45="",0,IF(Mitarbeiter!$G$43=FALSE,0,IF(AND(Mitarbeiter!$E$43&lt;&gt;"",AW$5+6&lt;Mitarbeiter!$E$43),0,IF(AND(Mitarbeiter!$F$43&lt;&gt;"",AW$5&gt;Mitarbeiter!$F$43),0,IF(Planung!AW45="",$C45,IF(ISNUMBER(Planung!AW45),Planung!AW45,IF(UPPER(Planung!AW45)="H",$C45/2,0)))))))</f>
        <v>0</v>
      </c>
      <c r="AX45" s="27">
        <f>IF($A45="",0,IF(Mitarbeiter!$G$43=FALSE,0,IF(AND(Mitarbeiter!$E$43&lt;&gt;"",AX$5+6&lt;Mitarbeiter!$E$43),0,IF(AND(Mitarbeiter!$F$43&lt;&gt;"",AX$5&gt;Mitarbeiter!$F$43),0,IF(Planung!AX45="",$C45,IF(ISNUMBER(Planung!AX45),Planung!AX45,IF(UPPER(Planung!AX45)="H",$C45/2,0)))))))</f>
        <v>0</v>
      </c>
      <c r="AY45" s="27">
        <f>IF($A45="",0,IF(Mitarbeiter!$G$43=FALSE,0,IF(AND(Mitarbeiter!$E$43&lt;&gt;"",AY$5+6&lt;Mitarbeiter!$E$43),0,IF(AND(Mitarbeiter!$F$43&lt;&gt;"",AY$5&gt;Mitarbeiter!$F$43),0,IF(Planung!AY45="",$C45,IF(ISNUMBER(Planung!AY45),Planung!AY45,IF(UPPER(Planung!AY45)="H",$C45/2,0)))))))</f>
        <v>0</v>
      </c>
      <c r="AZ45" s="27">
        <f>IF($A45="",0,IF(Mitarbeiter!$G$43=FALSE,0,IF(AND(Mitarbeiter!$E$43&lt;&gt;"",AZ$5+6&lt;Mitarbeiter!$E$43),0,IF(AND(Mitarbeiter!$F$43&lt;&gt;"",AZ$5&gt;Mitarbeiter!$F$43),0,IF(Planung!AZ45="",$C45,IF(ISNUMBER(Planung!AZ45),Planung!AZ45,IF(UPPER(Planung!AZ45)="H",$C45/2,0)))))))</f>
        <v>0</v>
      </c>
      <c r="BA45" s="27">
        <f>IF($A45="",0,IF(Mitarbeiter!$G$43=FALSE,0,IF(AND(Mitarbeiter!$E$43&lt;&gt;"",BA$5+6&lt;Mitarbeiter!$E$43),0,IF(AND(Mitarbeiter!$F$43&lt;&gt;"",BA$5&gt;Mitarbeiter!$F$43),0,IF(Planung!BA45="",$C45,IF(ISNUMBER(Planung!BA45),Planung!BA45,IF(UPPER(Planung!BA45)="H",$C45/2,0)))))))</f>
        <v>0</v>
      </c>
      <c r="BB45" s="27">
        <f>IF($A45="",0,IF(Mitarbeiter!$G$43=FALSE,0,IF(AND(Mitarbeiter!$E$43&lt;&gt;"",BB$5+6&lt;Mitarbeiter!$E$43),0,IF(AND(Mitarbeiter!$F$43&lt;&gt;"",BB$5&gt;Mitarbeiter!$F$43),0,IF(Planung!BB45="",$C45,IF(ISNUMBER(Planung!BB45),Planung!BB45,IF(UPPER(Planung!BB45)="H",$C45/2,0)))))))</f>
        <v>0</v>
      </c>
      <c r="BC45" s="27">
        <f>IF($A45="",0,IF(Mitarbeiter!$G$43=FALSE,0,IF(AND(Mitarbeiter!$E$43&lt;&gt;"",BC$5+6&lt;Mitarbeiter!$E$43),0,IF(AND(Mitarbeiter!$F$43&lt;&gt;"",BC$5&gt;Mitarbeiter!$F$43),0,IF(Planung!BC45="",$C45,IF(ISNUMBER(Planung!BC45),Planung!BC45,IF(UPPER(Planung!BC45)="H",$C45/2,0)))))))</f>
        <v>0</v>
      </c>
      <c r="BD45" s="27">
        <f>IF($A45="",0,IF(Mitarbeiter!$G$43=FALSE,0,IF(AND(Mitarbeiter!$E$43&lt;&gt;"",BD$5+6&lt;Mitarbeiter!$E$43),0,IF(AND(Mitarbeiter!$F$43&lt;&gt;"",BD$5&gt;Mitarbeiter!$F$43),0,IF(Planung!BD45="",$C45,IF(ISNUMBER(Planung!BD45),Planung!BD45,IF(UPPER(Planung!BD45)="H",$C45/2,0)))))))</f>
        <v>0</v>
      </c>
      <c r="BE45" s="27">
        <f>IF($A45="",0,IF(Mitarbeiter!$G$43=FALSE,0,IF(AND(Mitarbeiter!$E$43&lt;&gt;"",BE$5+6&lt;Mitarbeiter!$E$43),0,IF(AND(Mitarbeiter!$F$43&lt;&gt;"",BE$5&gt;Mitarbeiter!$F$43),0,IF(Planung!BE45="",$C45,IF(ISNUMBER(Planung!BE45),Planung!BE45,IF(UPPER(Planung!BE45)="H",$C45/2,0)))))))</f>
        <v>0</v>
      </c>
      <c r="BF45" s="27">
        <f>IF($A45="",0,IF(Mitarbeiter!$G$43=FALSE,0,IF(AND(Mitarbeiter!$E$43&lt;&gt;"",BF$5+6&lt;Mitarbeiter!$E$43),0,IF(AND(Mitarbeiter!$F$43&lt;&gt;"",BF$5&gt;Mitarbeiter!$F$43),0,IF(Planung!BF45="",$C45,IF(ISNUMBER(Planung!BF45),Planung!BF45,IF(UPPER(Planung!BF45)="H",$C45/2,0)))))))</f>
        <v>0</v>
      </c>
      <c r="BG45" s="27">
        <f>IF($A45="",0,IF(Mitarbeiter!$G$43=FALSE,0,IF(AND(Mitarbeiter!$E$43&lt;&gt;"",BG$5+6&lt;Mitarbeiter!$E$43),0,IF(AND(Mitarbeiter!$F$43&lt;&gt;"",BG$5&gt;Mitarbeiter!$F$43),0,IF(Planung!BG45="",$C45,IF(ISNUMBER(Planung!BG45),Planung!BG45,IF(UPPER(Planung!BG45)="H",$C45/2,0)))))))</f>
        <v>0</v>
      </c>
      <c r="BH45" s="27">
        <f>IF($A45="",0,IF(Mitarbeiter!$G$43=FALSE,0,IF(AND(Mitarbeiter!$E$43&lt;&gt;"",BH$5+6&lt;Mitarbeiter!$E$43),0,IF(AND(Mitarbeiter!$F$43&lt;&gt;"",BH$5&gt;Mitarbeiter!$F$43),0,IF(Planung!BH45="",$C45,IF(ISNUMBER(Planung!BH45),Planung!BH45,IF(UPPER(Planung!BH45)="H",$C45/2,0)))))))</f>
        <v>0</v>
      </c>
      <c r="BI45" s="27">
        <f>IF($A45="",0,IF(Mitarbeiter!$G$43=FALSE,0,IF(AND(Mitarbeiter!$E$43&lt;&gt;"",BI$5+6&lt;Mitarbeiter!$E$43),0,IF(AND(Mitarbeiter!$F$43&lt;&gt;"",BI$5&gt;Mitarbeiter!$F$43),0,IF(Planung!BI45="",$C45,IF(ISNUMBER(Planung!BI45),Planung!BI45,IF(UPPER(Planung!BI45)="H",$C45/2,0)))))))</f>
        <v>0</v>
      </c>
      <c r="BJ45" s="27">
        <f>IF($A45="",0,IF(Mitarbeiter!$G$43=FALSE,0,IF(AND(Mitarbeiter!$E$43&lt;&gt;"",BJ$5+6&lt;Mitarbeiter!$E$43),0,IF(AND(Mitarbeiter!$F$43&lt;&gt;"",BJ$5&gt;Mitarbeiter!$F$43),0,IF(Planung!BJ45="",$C45,IF(ISNUMBER(Planung!BJ45),Planung!BJ45,IF(UPPER(Planung!BJ45)="H",$C45/2,0)))))))</f>
        <v>0</v>
      </c>
      <c r="BK45" s="27">
        <f>IF($A45="",0,IF(Mitarbeiter!$G$43=FALSE,0,IF(AND(Mitarbeiter!$E$43&lt;&gt;"",BK$5+6&lt;Mitarbeiter!$E$43),0,IF(AND(Mitarbeiter!$F$43&lt;&gt;"",BK$5&gt;Mitarbeiter!$F$43),0,IF(Planung!BK45="",$C45,IF(ISNUMBER(Planung!BK45),Planung!BK45,IF(UPPER(Planung!BK45)="H",$C45/2,0)))))))</f>
        <v>0</v>
      </c>
      <c r="BL45" s="27">
        <f>IF($A45="",0,IF(Mitarbeiter!$G$43=FALSE,0,IF(AND(Mitarbeiter!$E$43&lt;&gt;"",BL$5+6&lt;Mitarbeiter!$E$43),0,IF(AND(Mitarbeiter!$F$43&lt;&gt;"",BL$5&gt;Mitarbeiter!$F$43),0,IF(Planung!BL45="",$C45,IF(ISNUMBER(Planung!BL45),Planung!BL45,IF(UPPER(Planung!BL45)="H",$C45/2,0)))))))</f>
        <v>0</v>
      </c>
      <c r="BM45" s="27">
        <f>IF($A45="",0,IF(Mitarbeiter!$G$43=FALSE,0,IF(AND(Mitarbeiter!$E$43&lt;&gt;"",BM$5+6&lt;Mitarbeiter!$E$43),0,IF(AND(Mitarbeiter!$F$43&lt;&gt;"",BM$5&gt;Mitarbeiter!$F$43),0,IF(Planung!BM45="",$C45,IF(ISNUMBER(Planung!BM45),Planung!BM45,IF(UPPER(Planung!BM45)="H",$C45/2,0)))))))</f>
        <v>0</v>
      </c>
      <c r="BN45" s="27">
        <f>IF($A45="",0,IF(Mitarbeiter!$G$43=FALSE,0,IF(AND(Mitarbeiter!$E$43&lt;&gt;"",BN$5+6&lt;Mitarbeiter!$E$43),0,IF(AND(Mitarbeiter!$F$43&lt;&gt;"",BN$5&gt;Mitarbeiter!$F$43),0,IF(Planung!BN45="",$C45,IF(ISNUMBER(Planung!BN45),Planung!BN45,IF(UPPER(Planung!BN45)="H",$C45/2,0)))))))</f>
        <v>0</v>
      </c>
      <c r="BO45" s="27">
        <f>IF($A45="",0,IF(Mitarbeiter!$G$43=FALSE,0,IF(AND(Mitarbeiter!$E$43&lt;&gt;"",BO$5+6&lt;Mitarbeiter!$E$43),0,IF(AND(Mitarbeiter!$F$43&lt;&gt;"",BO$5&gt;Mitarbeiter!$F$43),0,IF(Planung!BO45="",$C45,IF(ISNUMBER(Planung!BO45),Planung!BO45,IF(UPPER(Planung!BO45)="H",$C45/2,0)))))))</f>
        <v>0</v>
      </c>
      <c r="BP45" s="27">
        <f>IF($A45="",0,IF(Mitarbeiter!$G$43=FALSE,0,IF(AND(Mitarbeiter!$E$43&lt;&gt;"",BP$5+6&lt;Mitarbeiter!$E$43),0,IF(AND(Mitarbeiter!$F$43&lt;&gt;"",BP$5&gt;Mitarbeiter!$F$43),0,IF(Planung!BP45="",$C45,IF(ISNUMBER(Planung!BP45),Planung!BP45,IF(UPPER(Planung!BP45)="H",$C45/2,0)))))))</f>
        <v>0</v>
      </c>
      <c r="BQ45" s="27">
        <f>IF($A45="",0,IF(Mitarbeiter!$G$43=FALSE,0,IF(AND(Mitarbeiter!$E$43&lt;&gt;"",BQ$5+6&lt;Mitarbeiter!$E$43),0,IF(AND(Mitarbeiter!$F$43&lt;&gt;"",BQ$5&gt;Mitarbeiter!$F$43),0,IF(Planung!BQ45="",$C45,IF(ISNUMBER(Planung!BQ45),Planung!BQ45,IF(UPPER(Planung!BQ45)="H",$C45/2,0)))))))</f>
        <v>0</v>
      </c>
      <c r="BR45" s="27">
        <f>IF($A45="",0,IF(Mitarbeiter!$G$43=FALSE,0,IF(AND(Mitarbeiter!$E$43&lt;&gt;"",BR$5+6&lt;Mitarbeiter!$E$43),0,IF(AND(Mitarbeiter!$F$43&lt;&gt;"",BR$5&gt;Mitarbeiter!$F$43),0,IF(Planung!BR45="",$C45,IF(ISNUMBER(Planung!BR45),Planung!BR45,IF(UPPER(Planung!BR45)="H",$C45/2,0)))))))</f>
        <v>0</v>
      </c>
      <c r="BS45" s="27">
        <f>IF($A45="",0,IF(Mitarbeiter!$G$43=FALSE,0,IF(AND(Mitarbeiter!$E$43&lt;&gt;"",BS$5+6&lt;Mitarbeiter!$E$43),0,IF(AND(Mitarbeiter!$F$43&lt;&gt;"",BS$5&gt;Mitarbeiter!$F$43),0,IF(Planung!BS45="",$C45,IF(ISNUMBER(Planung!BS45),Planung!BS45,IF(UPPER(Planung!BS45)="H",$C45/2,0)))))))</f>
        <v>0</v>
      </c>
      <c r="BT45" s="27">
        <f>IF($A45="",0,IF(Mitarbeiter!$G$43=FALSE,0,IF(AND(Mitarbeiter!$E$43&lt;&gt;"",BT$5+6&lt;Mitarbeiter!$E$43),0,IF(AND(Mitarbeiter!$F$43&lt;&gt;"",BT$5&gt;Mitarbeiter!$F$43),0,IF(Planung!BT45="",$C45,IF(ISNUMBER(Planung!BT45),Planung!BT45,IF(UPPER(Planung!BT45)="H",$C45/2,0)))))))</f>
        <v>0</v>
      </c>
      <c r="BU45" s="27">
        <f>IF($A45="",0,IF(Mitarbeiter!$G$43=FALSE,0,IF(AND(Mitarbeiter!$E$43&lt;&gt;"",BU$5+6&lt;Mitarbeiter!$E$43),0,IF(AND(Mitarbeiter!$F$43&lt;&gt;"",BU$5&gt;Mitarbeiter!$F$43),0,IF(Planung!BU45="",$C45,IF(ISNUMBER(Planung!BU45),Planung!BU45,IF(UPPER(Planung!BU45)="H",$C45/2,0)))))))</f>
        <v>0</v>
      </c>
      <c r="BV45" s="27">
        <f>IF($A45="",0,IF(Mitarbeiter!$G$43=FALSE,0,IF(AND(Mitarbeiter!$E$43&lt;&gt;"",BV$5+6&lt;Mitarbeiter!$E$43),0,IF(AND(Mitarbeiter!$F$43&lt;&gt;"",BV$5&gt;Mitarbeiter!$F$43),0,IF(Planung!BV45="",$C45,IF(ISNUMBER(Planung!BV45),Planung!BV45,IF(UPPER(Planung!BV45)="H",$C45/2,0)))))))</f>
        <v>0</v>
      </c>
      <c r="BW45" s="27">
        <f>IF($A45="",0,IF(Mitarbeiter!$G$43=FALSE,0,IF(AND(Mitarbeiter!$E$43&lt;&gt;"",BW$5+6&lt;Mitarbeiter!$E$43),0,IF(AND(Mitarbeiter!$F$43&lt;&gt;"",BW$5&gt;Mitarbeiter!$F$43),0,IF(Planung!BW45="",$C45,IF(ISNUMBER(Planung!BW45),Planung!BW45,IF(UPPER(Planung!BW45)="H",$C45/2,0)))))))</f>
        <v>0</v>
      </c>
      <c r="BX45" s="27">
        <f>IF($A45="",0,IF(Mitarbeiter!$G$43=FALSE,0,IF(AND(Mitarbeiter!$E$43&lt;&gt;"",BX$5+6&lt;Mitarbeiter!$E$43),0,IF(AND(Mitarbeiter!$F$43&lt;&gt;"",BX$5&gt;Mitarbeiter!$F$43),0,IF(Planung!BX45="",$C45,IF(ISNUMBER(Planung!BX45),Planung!BX45,IF(UPPER(Planung!BX45)="H",$C45/2,0)))))))</f>
        <v>0</v>
      </c>
      <c r="BY45" s="27">
        <f>IF($A45="",0,IF(Mitarbeiter!$G$43=FALSE,0,IF(AND(Mitarbeiter!$E$43&lt;&gt;"",BY$5+6&lt;Mitarbeiter!$E$43),0,IF(AND(Mitarbeiter!$F$43&lt;&gt;"",BY$5&gt;Mitarbeiter!$F$43),0,IF(Planung!BY45="",$C45,IF(ISNUMBER(Planung!BY45),Planung!BY45,IF(UPPER(Planung!BY45)="H",$C45/2,0)))))))</f>
        <v>0</v>
      </c>
      <c r="BZ45" s="27">
        <f>IF($A45="",0,IF(Mitarbeiter!$G$43=FALSE,0,IF(AND(Mitarbeiter!$E$43&lt;&gt;"",BZ$5+6&lt;Mitarbeiter!$E$43),0,IF(AND(Mitarbeiter!$F$43&lt;&gt;"",BZ$5&gt;Mitarbeiter!$F$43),0,IF(Planung!BZ45="",$C45,IF(ISNUMBER(Planung!BZ45),Planung!BZ45,IF(UPPER(Planung!BZ45)="H",$C45/2,0)))))))</f>
        <v>0</v>
      </c>
      <c r="CA45" s="27">
        <f>IF($A45="",0,IF(Mitarbeiter!$G$43=FALSE,0,IF(AND(Mitarbeiter!$E$43&lt;&gt;"",CA$5+6&lt;Mitarbeiter!$E$43),0,IF(AND(Mitarbeiter!$F$43&lt;&gt;"",CA$5&gt;Mitarbeiter!$F$43),0,IF(Planung!CA45="",$C45,IF(ISNUMBER(Planung!CA45),Planung!CA45,IF(UPPER(Planung!CA45)="H",$C45/2,0)))))))</f>
        <v>0</v>
      </c>
      <c r="CB45" s="27">
        <f>IF($A45="",0,IF(Mitarbeiter!$G$43=FALSE,0,IF(AND(Mitarbeiter!$E$43&lt;&gt;"",CB$5+6&lt;Mitarbeiter!$E$43),0,IF(AND(Mitarbeiter!$F$43&lt;&gt;"",CB$5&gt;Mitarbeiter!$F$43),0,IF(Planung!CB45="",$C45,IF(ISNUMBER(Planung!CB45),Planung!CB45,IF(UPPER(Planung!CB45)="H",$C45/2,0)))))))</f>
        <v>0</v>
      </c>
      <c r="CC45" s="27">
        <f>IF($A45="",0,IF(Mitarbeiter!$G$43=FALSE,0,IF(AND(Mitarbeiter!$E$43&lt;&gt;"",CC$5+6&lt;Mitarbeiter!$E$43),0,IF(AND(Mitarbeiter!$F$43&lt;&gt;"",CC$5&gt;Mitarbeiter!$F$43),0,IF(Planung!CC45="",$C45,IF(ISNUMBER(Planung!CC45),Planung!CC45,IF(UPPER(Planung!CC45)="H",$C45/2,0)))))))</f>
        <v>0</v>
      </c>
      <c r="CD45" s="27">
        <f>IF($A45="",0,IF(Mitarbeiter!$G$43=FALSE,0,IF(AND(Mitarbeiter!$E$43&lt;&gt;"",CD$5+6&lt;Mitarbeiter!$E$43),0,IF(AND(Mitarbeiter!$F$43&lt;&gt;"",CD$5&gt;Mitarbeiter!$F$43),0,IF(Planung!CD45="",$C45,IF(ISNUMBER(Planung!CD45),Planung!CD45,IF(UPPER(Planung!CD45)="H",$C45/2,0)))))))</f>
        <v>0</v>
      </c>
      <c r="CE45" s="27">
        <f>IF($A45="",0,IF(Mitarbeiter!$G$43=FALSE,0,IF(AND(Mitarbeiter!$E$43&lt;&gt;"",CE$5+6&lt;Mitarbeiter!$E$43),0,IF(AND(Mitarbeiter!$F$43&lt;&gt;"",CE$5&gt;Mitarbeiter!$F$43),0,IF(Planung!CE45="",$C45,IF(ISNUMBER(Planung!CE45),Planung!CE45,IF(UPPER(Planung!CE45)="H",$C45/2,0)))))))</f>
        <v>0</v>
      </c>
      <c r="CF45" s="27">
        <f>IF($A45="",0,IF(Mitarbeiter!$G$43=FALSE,0,IF(AND(Mitarbeiter!$E$43&lt;&gt;"",CF$5+6&lt;Mitarbeiter!$E$43),0,IF(AND(Mitarbeiter!$F$43&lt;&gt;"",CF$5&gt;Mitarbeiter!$F$43),0,IF(Planung!CF45="",$C45,IF(ISNUMBER(Planung!CF45),Planung!CF45,IF(UPPER(Planung!CF45)="H",$C45/2,0)))))))</f>
        <v>0</v>
      </c>
      <c r="CG45" s="27">
        <f>IF($A45="",0,IF(Mitarbeiter!$G$43=FALSE,0,IF(AND(Mitarbeiter!$E$43&lt;&gt;"",CG$5+6&lt;Mitarbeiter!$E$43),0,IF(AND(Mitarbeiter!$F$43&lt;&gt;"",CG$5&gt;Mitarbeiter!$F$43),0,IF(Planung!CG45="",$C45,IF(ISNUMBER(Planung!CG45),Planung!CG45,IF(UPPER(Planung!CG45)="H",$C45/2,0)))))))</f>
        <v>0</v>
      </c>
      <c r="CH45" s="27">
        <f>IF($A45="",0,IF(Mitarbeiter!$G$43=FALSE,0,IF(AND(Mitarbeiter!$E$43&lt;&gt;"",CH$5+6&lt;Mitarbeiter!$E$43),0,IF(AND(Mitarbeiter!$F$43&lt;&gt;"",CH$5&gt;Mitarbeiter!$F$43),0,IF(Planung!CH45="",$C45,IF(ISNUMBER(Planung!CH45),Planung!CH45,IF(UPPER(Planung!CH45)="H",$C45/2,0)))))))</f>
        <v>0</v>
      </c>
      <c r="CI45" s="27">
        <f>IF($A45="",0,IF(Mitarbeiter!$G$43=FALSE,0,IF(AND(Mitarbeiter!$E$43&lt;&gt;"",CI$5+6&lt;Mitarbeiter!$E$43),0,IF(AND(Mitarbeiter!$F$43&lt;&gt;"",CI$5&gt;Mitarbeiter!$F$43),0,IF(Planung!CI45="",$C45,IF(ISNUMBER(Planung!CI45),Planung!CI45,IF(UPPER(Planung!CI45)="H",$C45/2,0)))))))</f>
        <v>0</v>
      </c>
      <c r="CJ45" s="27">
        <f>IF($A45="",0,IF(Mitarbeiter!$G$43=FALSE,0,IF(AND(Mitarbeiter!$E$43&lt;&gt;"",CJ$5+6&lt;Mitarbeiter!$E$43),0,IF(AND(Mitarbeiter!$F$43&lt;&gt;"",CJ$5&gt;Mitarbeiter!$F$43),0,IF(Planung!CJ45="",$C45,IF(ISNUMBER(Planung!CJ45),Planung!CJ45,IF(UPPER(Planung!CJ45)="H",$C45/2,0)))))))</f>
        <v>0</v>
      </c>
      <c r="CK45" s="27">
        <f>IF($A45="",0,IF(Mitarbeiter!$G$43=FALSE,0,IF(AND(Mitarbeiter!$E$43&lt;&gt;"",CK$5+6&lt;Mitarbeiter!$E$43),0,IF(AND(Mitarbeiter!$F$43&lt;&gt;"",CK$5&gt;Mitarbeiter!$F$43),0,IF(Planung!CK45="",$C45,IF(ISNUMBER(Planung!CK45),Planung!CK45,IF(UPPER(Planung!CK45)="H",$C45/2,0)))))))</f>
        <v>0</v>
      </c>
      <c r="CL45" s="27">
        <f>IF($A45="",0,IF(Mitarbeiter!$G$43=FALSE,0,IF(AND(Mitarbeiter!$E$43&lt;&gt;"",CL$5+6&lt;Mitarbeiter!$E$43),0,IF(AND(Mitarbeiter!$F$43&lt;&gt;"",CL$5&gt;Mitarbeiter!$F$43),0,IF(Planung!CL45="",$C45,IF(ISNUMBER(Planung!CL45),Planung!CL45,IF(UPPER(Planung!CL45)="H",$C45/2,0)))))))</f>
        <v>0</v>
      </c>
      <c r="CM45" s="27">
        <f>IF($A45="",0,IF(Mitarbeiter!$G$43=FALSE,0,IF(AND(Mitarbeiter!$E$43&lt;&gt;"",CM$5+6&lt;Mitarbeiter!$E$43),0,IF(AND(Mitarbeiter!$F$43&lt;&gt;"",CM$5&gt;Mitarbeiter!$F$43),0,IF(Planung!CM45="",$C45,IF(ISNUMBER(Planung!CM45),Planung!CM45,IF(UPPER(Planung!CM45)="H",$C45/2,0)))))))</f>
        <v>0</v>
      </c>
      <c r="CN45" s="27">
        <f>IF($A45="",0,IF(Mitarbeiter!$G$43=FALSE,0,IF(AND(Mitarbeiter!$E$43&lt;&gt;"",CN$5+6&lt;Mitarbeiter!$E$43),0,IF(AND(Mitarbeiter!$F$43&lt;&gt;"",CN$5&gt;Mitarbeiter!$F$43),0,IF(Planung!CN45="",$C45,IF(ISNUMBER(Planung!CN45),Planung!CN45,IF(UPPER(Planung!CN45)="H",$C45/2,0)))))))</f>
        <v>0</v>
      </c>
      <c r="CO45" s="27">
        <f>IF($A45="",0,IF(Mitarbeiter!$G$43=FALSE,0,IF(AND(Mitarbeiter!$E$43&lt;&gt;"",CO$5+6&lt;Mitarbeiter!$E$43),0,IF(AND(Mitarbeiter!$F$43&lt;&gt;"",CO$5&gt;Mitarbeiter!$F$43),0,IF(Planung!CO45="",$C45,IF(ISNUMBER(Planung!CO45),Planung!CO45,IF(UPPER(Planung!CO45)="H",$C45/2,0)))))))</f>
        <v>0</v>
      </c>
      <c r="CP45" s="27">
        <f>IF($A45="",0,IF(Mitarbeiter!$G$43=FALSE,0,IF(AND(Mitarbeiter!$E$43&lt;&gt;"",CP$5+6&lt;Mitarbeiter!$E$43),0,IF(AND(Mitarbeiter!$F$43&lt;&gt;"",CP$5&gt;Mitarbeiter!$F$43),0,IF(Planung!CP45="",$C45,IF(ISNUMBER(Planung!CP45),Planung!CP45,IF(UPPER(Planung!CP45)="H",$C45/2,0)))))))</f>
        <v>0</v>
      </c>
      <c r="CQ45" s="27">
        <f>IF($A45="",0,IF(Mitarbeiter!$G$43=FALSE,0,IF(AND(Mitarbeiter!$E$43&lt;&gt;"",CQ$5+6&lt;Mitarbeiter!$E$43),0,IF(AND(Mitarbeiter!$F$43&lt;&gt;"",CQ$5&gt;Mitarbeiter!$F$43),0,IF(Planung!CQ45="",$C45,IF(ISNUMBER(Planung!CQ45),Planung!CQ45,IF(UPPER(Planung!CQ45)="H",$C45/2,0)))))))</f>
        <v>0</v>
      </c>
      <c r="CR45" s="27">
        <f>IF($A45="",0,IF(Mitarbeiter!$G$43=FALSE,0,IF(AND(Mitarbeiter!$E$43&lt;&gt;"",CR$5+6&lt;Mitarbeiter!$E$43),0,IF(AND(Mitarbeiter!$F$43&lt;&gt;"",CR$5&gt;Mitarbeiter!$F$43),0,IF(Planung!CR45="",$C45,IF(ISNUMBER(Planung!CR45),Planung!CR45,IF(UPPER(Planung!CR45)="H",$C45/2,0)))))))</f>
        <v>0</v>
      </c>
      <c r="CS45" s="27">
        <f>IF($A45="",0,IF(Mitarbeiter!$G$43=FALSE,0,IF(AND(Mitarbeiter!$E$43&lt;&gt;"",CS$5+6&lt;Mitarbeiter!$E$43),0,IF(AND(Mitarbeiter!$F$43&lt;&gt;"",CS$5&gt;Mitarbeiter!$F$43),0,IF(Planung!CS45="",$C45,IF(ISNUMBER(Planung!CS45),Planung!CS45,IF(UPPER(Planung!CS45)="H",$C45/2,0)))))))</f>
        <v>0</v>
      </c>
      <c r="CT45" s="27">
        <f>IF($A45="",0,IF(Mitarbeiter!$G$43=FALSE,0,IF(AND(Mitarbeiter!$E$43&lt;&gt;"",CT$5+6&lt;Mitarbeiter!$E$43),0,IF(AND(Mitarbeiter!$F$43&lt;&gt;"",CT$5&gt;Mitarbeiter!$F$43),0,IF(Planung!CT45="",$C45,IF(ISNUMBER(Planung!CT45),Planung!CT45,IF(UPPER(Planung!CT45)="H",$C45/2,0)))))))</f>
        <v>0</v>
      </c>
      <c r="CU45" s="27">
        <f>IF($A45="",0,IF(Mitarbeiter!$G$43=FALSE,0,IF(AND(Mitarbeiter!$E$43&lt;&gt;"",CU$5+6&lt;Mitarbeiter!$E$43),0,IF(AND(Mitarbeiter!$F$43&lt;&gt;"",CU$5&gt;Mitarbeiter!$F$43),0,IF(Planung!CU45="",$C45,IF(ISNUMBER(Planung!CU45),Planung!CU45,IF(UPPER(Planung!CU45)="H",$C45/2,0)))))))</f>
        <v>0</v>
      </c>
      <c r="CV45" s="27">
        <f>IF($A45="",0,IF(Mitarbeiter!$G$43=FALSE,0,IF(AND(Mitarbeiter!$E$43&lt;&gt;"",CV$5+6&lt;Mitarbeiter!$E$43),0,IF(AND(Mitarbeiter!$F$43&lt;&gt;"",CV$5&gt;Mitarbeiter!$F$43),0,IF(Planung!CV45="",$C45,IF(ISNUMBER(Planung!CV45),Planung!CV45,IF(UPPER(Planung!CV45)="H",$C45/2,0)))))))</f>
        <v>0</v>
      </c>
      <c r="CW45" s="27">
        <f>IF($A45="",0,IF(Mitarbeiter!$G$43=FALSE,0,IF(AND(Mitarbeiter!$E$43&lt;&gt;"",CW$5+6&lt;Mitarbeiter!$E$43),0,IF(AND(Mitarbeiter!$F$43&lt;&gt;"",CW$5&gt;Mitarbeiter!$F$43),0,IF(Planung!CW45="",$C45,IF(ISNUMBER(Planung!CW45),Planung!CW45,IF(UPPER(Planung!CW45)="H",$C45/2,0)))))))</f>
        <v>0</v>
      </c>
      <c r="CX45" s="27">
        <f>IF($A45="",0,IF(Mitarbeiter!$G$43=FALSE,0,IF(AND(Mitarbeiter!$E$43&lt;&gt;"",CX$5+6&lt;Mitarbeiter!$E$43),0,IF(AND(Mitarbeiter!$F$43&lt;&gt;"",CX$5&gt;Mitarbeiter!$F$43),0,IF(Planung!CX45="",$C45,IF(ISNUMBER(Planung!CX45),Planung!CX45,IF(UPPER(Planung!CX45)="H",$C45/2,0)))))))</f>
        <v>0</v>
      </c>
      <c r="CY45" s="27">
        <f>IF($A45="",0,IF(Mitarbeiter!$G$43=FALSE,0,IF(AND(Mitarbeiter!$E$43&lt;&gt;"",CY$5+6&lt;Mitarbeiter!$E$43),0,IF(AND(Mitarbeiter!$F$43&lt;&gt;"",CY$5&gt;Mitarbeiter!$F$43),0,IF(Planung!CY45="",$C45,IF(ISNUMBER(Planung!CY45),Planung!CY45,IF(UPPER(Planung!CY45)="H",$C45/2,0)))))))</f>
        <v>0</v>
      </c>
      <c r="CZ45" s="27">
        <f>IF($A45="",0,IF(Mitarbeiter!$G$43=FALSE,0,IF(AND(Mitarbeiter!$E$43&lt;&gt;"",CZ$5+6&lt;Mitarbeiter!$E$43),0,IF(AND(Mitarbeiter!$F$43&lt;&gt;"",CZ$5&gt;Mitarbeiter!$F$43),0,IF(Planung!CZ45="",$C45,IF(ISNUMBER(Planung!CZ45),Planung!CZ45,IF(UPPER(Planung!CZ45)="H",$C45/2,0)))))))</f>
        <v>0</v>
      </c>
      <c r="DA45" s="27">
        <f>IF($A45="",0,IF(Mitarbeiter!$G$43=FALSE,0,IF(AND(Mitarbeiter!$E$43&lt;&gt;"",DA$5+6&lt;Mitarbeiter!$E$43),0,IF(AND(Mitarbeiter!$F$43&lt;&gt;"",DA$5&gt;Mitarbeiter!$F$43),0,IF(Planung!DA45="",$C45,IF(ISNUMBER(Planung!DA45),Planung!DA45,IF(UPPER(Planung!DA45)="H",$C45/2,0)))))))</f>
        <v>0</v>
      </c>
      <c r="DB45" s="27">
        <f>IF($A45="",0,IF(Mitarbeiter!$G$43=FALSE,0,IF(AND(Mitarbeiter!$E$43&lt;&gt;"",DB$5+6&lt;Mitarbeiter!$E$43),0,IF(AND(Mitarbeiter!$F$43&lt;&gt;"",DB$5&gt;Mitarbeiter!$F$43),0,IF(Planung!DB45="",$C45,IF(ISNUMBER(Planung!DB45),Planung!DB45,IF(UPPER(Planung!DB45)="H",$C45/2,0)))))))</f>
        <v>0</v>
      </c>
      <c r="DC45" s="27">
        <f>IF($A45="",0,IF(Mitarbeiter!$G$43=FALSE,0,IF(AND(Mitarbeiter!$E$43&lt;&gt;"",DC$5+6&lt;Mitarbeiter!$E$43),0,IF(AND(Mitarbeiter!$F$43&lt;&gt;"",DC$5&gt;Mitarbeiter!$F$43),0,IF(Planung!DC45="",$C45,IF(ISNUMBER(Planung!DC45),Planung!DC45,IF(UPPER(Planung!DC45)="H",$C45/2,0)))))))</f>
        <v>0</v>
      </c>
      <c r="DD45" s="27">
        <f>IF($A45="",0,IF(Mitarbeiter!$G$43=FALSE,0,IF(AND(Mitarbeiter!$E$43&lt;&gt;"",DD$5+6&lt;Mitarbeiter!$E$43),0,IF(AND(Mitarbeiter!$F$43&lt;&gt;"",DD$5&gt;Mitarbeiter!$F$43),0,IF(Planung!DD45="",$C45,IF(ISNUMBER(Planung!DD45),Planung!DD45,IF(UPPER(Planung!DD45)="H",$C45/2,0)))))))</f>
        <v>0</v>
      </c>
      <c r="DE45" s="27">
        <f>IF($A45="",0,IF(Mitarbeiter!$G$43=FALSE,0,IF(AND(Mitarbeiter!$E$43&lt;&gt;"",DE$5+6&lt;Mitarbeiter!$E$43),0,IF(AND(Mitarbeiter!$F$43&lt;&gt;"",DE$5&gt;Mitarbeiter!$F$43),0,IF(Planung!DE45="",$C45,IF(ISNUMBER(Planung!DE45),Planung!DE45,IF(UPPER(Planung!DE45)="H",$C45/2,0)))))))</f>
        <v>0</v>
      </c>
      <c r="DF45" s="27">
        <f>IF($A45="",0,IF(Mitarbeiter!$G$43=FALSE,0,IF(AND(Mitarbeiter!$E$43&lt;&gt;"",DF$5+6&lt;Mitarbeiter!$E$43),0,IF(AND(Mitarbeiter!$F$43&lt;&gt;"",DF$5&gt;Mitarbeiter!$F$43),0,IF(Planung!DF45="",$C45,IF(ISNUMBER(Planung!DF45),Planung!DF45,IF(UPPER(Planung!DF45)="H",$C45/2,0)))))))</f>
        <v>0</v>
      </c>
      <c r="DG45" s="27">
        <f>IF($A45="",0,IF(Mitarbeiter!$G$43=FALSE,0,IF(AND(Mitarbeiter!$E$43&lt;&gt;"",DG$5+6&lt;Mitarbeiter!$E$43),0,IF(AND(Mitarbeiter!$F$43&lt;&gt;"",DG$5&gt;Mitarbeiter!$F$43),0,IF(Planung!DG45="",$C45,IF(ISNUMBER(Planung!DG45),Planung!DG45,IF(UPPER(Planung!DG45)="H",$C45/2,0)))))))</f>
        <v>0</v>
      </c>
      <c r="DH45" s="27">
        <f>IF($A45="",0,IF(Mitarbeiter!$G$43=FALSE,0,IF(AND(Mitarbeiter!$E$43&lt;&gt;"",DH$5+6&lt;Mitarbeiter!$E$43),0,IF(AND(Mitarbeiter!$F$43&lt;&gt;"",DH$5&gt;Mitarbeiter!$F$43),0,IF(Planung!DH45="",$C45,IF(ISNUMBER(Planung!DH45),Planung!DH45,IF(UPPER(Planung!DH45)="H",$C45/2,0)))))))</f>
        <v>0</v>
      </c>
      <c r="DI45" s="27">
        <f>IF($A45="",0,IF(Mitarbeiter!$G$43=FALSE,0,IF(AND(Mitarbeiter!$E$43&lt;&gt;"",DI$5+6&lt;Mitarbeiter!$E$43),0,IF(AND(Mitarbeiter!$F$43&lt;&gt;"",DI$5&gt;Mitarbeiter!$F$43),0,IF(Planung!DI45="",$C45,IF(ISNUMBER(Planung!DI45),Planung!DI45,IF(UPPER(Planung!DI45)="H",$C45/2,0)))))))</f>
        <v>0</v>
      </c>
      <c r="DJ45" s="27">
        <f>IF($A45="",0,IF(Mitarbeiter!$G$43=FALSE,0,IF(AND(Mitarbeiter!$E$43&lt;&gt;"",DJ$5+6&lt;Mitarbeiter!$E$43),0,IF(AND(Mitarbeiter!$F$43&lt;&gt;"",DJ$5&gt;Mitarbeiter!$F$43),0,IF(Planung!DJ45="",$C45,IF(ISNUMBER(Planung!DJ45),Planung!DJ45,IF(UPPER(Planung!DJ45)="H",$C45/2,0)))))))</f>
        <v>0</v>
      </c>
      <c r="DK45" s="27">
        <f>IF($A45="",0,IF(Mitarbeiter!$G$43=FALSE,0,IF(AND(Mitarbeiter!$E$43&lt;&gt;"",DK$5+6&lt;Mitarbeiter!$E$43),0,IF(AND(Mitarbeiter!$F$43&lt;&gt;"",DK$5&gt;Mitarbeiter!$F$43),0,IF(Planung!DK45="",$C45,IF(ISNUMBER(Planung!DK45),Planung!DK45,IF(UPPER(Planung!DK45)="H",$C45/2,0)))))))</f>
        <v>0</v>
      </c>
      <c r="DL45" s="27">
        <f>IF($A45="",0,IF(Mitarbeiter!$G$43=FALSE,0,IF(AND(Mitarbeiter!$E$43&lt;&gt;"",DL$5+6&lt;Mitarbeiter!$E$43),0,IF(AND(Mitarbeiter!$F$43&lt;&gt;"",DL$5&gt;Mitarbeiter!$F$43),0,IF(Planung!DL45="",$C45,IF(ISNUMBER(Planung!DL45),Planung!DL45,IF(UPPER(Planung!DL45)="H",$C45/2,0)))))))</f>
        <v>0</v>
      </c>
      <c r="DM45" s="27">
        <f>IF($A45="",0,IF(Mitarbeiter!$G$43=FALSE,0,IF(AND(Mitarbeiter!$E$43&lt;&gt;"",DM$5+6&lt;Mitarbeiter!$E$43),0,IF(AND(Mitarbeiter!$F$43&lt;&gt;"",DM$5&gt;Mitarbeiter!$F$43),0,IF(Planung!DM45="",$C45,IF(ISNUMBER(Planung!DM45),Planung!DM45,IF(UPPER(Planung!DM45)="H",$C45/2,0)))))))</f>
        <v>0</v>
      </c>
      <c r="DN45" s="27">
        <f>IF($A45="",0,IF(Mitarbeiter!$G$43=FALSE,0,IF(AND(Mitarbeiter!$E$43&lt;&gt;"",DN$5+6&lt;Mitarbeiter!$E$43),0,IF(AND(Mitarbeiter!$F$43&lt;&gt;"",DN$5&gt;Mitarbeiter!$F$43),0,IF(Planung!DN45="",$C45,IF(ISNUMBER(Planung!DN45),Planung!DN45,IF(UPPER(Planung!DN45)="H",$C45/2,0)))))))</f>
        <v>0</v>
      </c>
      <c r="DO45" s="27">
        <f>IF($A45="",0,IF(Mitarbeiter!$G$43=FALSE,0,IF(AND(Mitarbeiter!$E$43&lt;&gt;"",DO$5+6&lt;Mitarbeiter!$E$43),0,IF(AND(Mitarbeiter!$F$43&lt;&gt;"",DO$5&gt;Mitarbeiter!$F$43),0,IF(Planung!DO45="",$C45,IF(ISNUMBER(Planung!DO45),Planung!DO45,IF(UPPER(Planung!DO45)="H",$C45/2,0)))))))</f>
        <v>0</v>
      </c>
      <c r="DP45" s="27">
        <f>IF($A45="",0,IF(Mitarbeiter!$G$43=FALSE,0,IF(AND(Mitarbeiter!$E$43&lt;&gt;"",DP$5+6&lt;Mitarbeiter!$E$43),0,IF(AND(Mitarbeiter!$F$43&lt;&gt;"",DP$5&gt;Mitarbeiter!$F$43),0,IF(Planung!DP45="",$C45,IF(ISNUMBER(Planung!DP45),Planung!DP45,IF(UPPER(Planung!DP45)="H",$C45/2,0)))))))</f>
        <v>0</v>
      </c>
      <c r="DQ45" s="27">
        <f>IF($A45="",0,IF(Mitarbeiter!$G$43=FALSE,0,IF(AND(Mitarbeiter!$E$43&lt;&gt;"",DQ$5+6&lt;Mitarbeiter!$E$43),0,IF(AND(Mitarbeiter!$F$43&lt;&gt;"",DQ$5&gt;Mitarbeiter!$F$43),0,IF(Planung!DQ45="",$C45,IF(ISNUMBER(Planung!DQ45),Planung!DQ45,IF(UPPER(Planung!DQ45)="H",$C45/2,0)))))))</f>
        <v>0</v>
      </c>
      <c r="DR45" s="27">
        <f>IF($A45="",0,IF(Mitarbeiter!$G$43=FALSE,0,IF(AND(Mitarbeiter!$E$43&lt;&gt;"",DR$5+6&lt;Mitarbeiter!$E$43),0,IF(AND(Mitarbeiter!$F$43&lt;&gt;"",DR$5&gt;Mitarbeiter!$F$43),0,IF(Planung!DR45="",$C45,IF(ISNUMBER(Planung!DR45),Planung!DR45,IF(UPPER(Planung!DR45)="H",$C45/2,0)))))))</f>
        <v>0</v>
      </c>
      <c r="DS45" s="27">
        <f>IF($A45="",0,IF(Mitarbeiter!$G$43=FALSE,0,IF(AND(Mitarbeiter!$E$43&lt;&gt;"",DS$5+6&lt;Mitarbeiter!$E$43),0,IF(AND(Mitarbeiter!$F$43&lt;&gt;"",DS$5&gt;Mitarbeiter!$F$43),0,IF(Planung!DS45="",$C45,IF(ISNUMBER(Planung!DS45),Planung!DS45,IF(UPPER(Planung!DS45)="H",$C45/2,0)))))))</f>
        <v>0</v>
      </c>
      <c r="DT45" s="27">
        <f>IF($A45="",0,IF(Mitarbeiter!$G$43=FALSE,0,IF(AND(Mitarbeiter!$E$43&lt;&gt;"",DT$5+6&lt;Mitarbeiter!$E$43),0,IF(AND(Mitarbeiter!$F$43&lt;&gt;"",DT$5&gt;Mitarbeiter!$F$43),0,IF(Planung!DT45="",$C45,IF(ISNUMBER(Planung!DT45),Planung!DT45,IF(UPPER(Planung!DT45)="H",$C45/2,0)))))))</f>
        <v>0</v>
      </c>
      <c r="DU45" s="27">
        <f>IF($A45="",0,IF(Mitarbeiter!$G$43=FALSE,0,IF(AND(Mitarbeiter!$E$43&lt;&gt;"",DU$5+6&lt;Mitarbeiter!$E$43),0,IF(AND(Mitarbeiter!$F$43&lt;&gt;"",DU$5&gt;Mitarbeiter!$F$43),0,IF(Planung!DU45="",$C45,IF(ISNUMBER(Planung!DU45),Planung!DU45,IF(UPPER(Planung!DU45)="H",$C45/2,0)))))))</f>
        <v>0</v>
      </c>
      <c r="DV45" s="27">
        <f>IF($A45="",0,IF(Mitarbeiter!$G$43=FALSE,0,IF(AND(Mitarbeiter!$E$43&lt;&gt;"",DV$5+6&lt;Mitarbeiter!$E$43),0,IF(AND(Mitarbeiter!$F$43&lt;&gt;"",DV$5&gt;Mitarbeiter!$F$43),0,IF(Planung!DV45="",$C45,IF(ISNUMBER(Planung!DV45),Planung!DV45,IF(UPPER(Planung!DV45)="H",$C45/2,0)))))))</f>
        <v>0</v>
      </c>
      <c r="DW45" s="27">
        <f>IF($A45="",0,IF(Mitarbeiter!$G$43=FALSE,0,IF(AND(Mitarbeiter!$E$43&lt;&gt;"",DW$5+6&lt;Mitarbeiter!$E$43),0,IF(AND(Mitarbeiter!$F$43&lt;&gt;"",DW$5&gt;Mitarbeiter!$F$43),0,IF(Planung!DW45="",$C45,IF(ISNUMBER(Planung!DW45),Planung!DW45,IF(UPPER(Planung!DW45)="H",$C45/2,0)))))))</f>
        <v>0</v>
      </c>
      <c r="DX45" s="27">
        <f>IF($A45="",0,IF(Mitarbeiter!$G$43=FALSE,0,IF(AND(Mitarbeiter!$E$43&lt;&gt;"",DX$5+6&lt;Mitarbeiter!$E$43),0,IF(AND(Mitarbeiter!$F$43&lt;&gt;"",DX$5&gt;Mitarbeiter!$F$43),0,IF(Planung!DX45="",$C45,IF(ISNUMBER(Planung!DX45),Planung!DX45,IF(UPPER(Planung!DX45)="H",$C45/2,0)))))))</f>
        <v>0</v>
      </c>
      <c r="DY45" s="27">
        <f>IF($A45="",0,IF(Mitarbeiter!$G$43=FALSE,0,IF(AND(Mitarbeiter!$E$43&lt;&gt;"",DY$5+6&lt;Mitarbeiter!$E$43),0,IF(AND(Mitarbeiter!$F$43&lt;&gt;"",DY$5&gt;Mitarbeiter!$F$43),0,IF(Planung!DY45="",$C45,IF(ISNUMBER(Planung!DY45),Planung!DY45,IF(UPPER(Planung!DY45)="H",$C45/2,0)))))))</f>
        <v>0</v>
      </c>
      <c r="DZ45" s="27">
        <f>IF($A45="",0,IF(Mitarbeiter!$G$43=FALSE,0,IF(AND(Mitarbeiter!$E$43&lt;&gt;"",DZ$5+6&lt;Mitarbeiter!$E$43),0,IF(AND(Mitarbeiter!$F$43&lt;&gt;"",DZ$5&gt;Mitarbeiter!$F$43),0,IF(Planung!DZ45="",$C45,IF(ISNUMBER(Planung!DZ45),Planung!DZ45,IF(UPPER(Planung!DZ45)="H",$C45/2,0)))))))</f>
        <v>0</v>
      </c>
      <c r="EA45" s="27">
        <f>IF($A45="",0,IF(Mitarbeiter!$G$43=FALSE,0,IF(AND(Mitarbeiter!$E$43&lt;&gt;"",EA$5+6&lt;Mitarbeiter!$E$43),0,IF(AND(Mitarbeiter!$F$43&lt;&gt;"",EA$5&gt;Mitarbeiter!$F$43),0,IF(Planung!EA45="",$C45,IF(ISNUMBER(Planung!EA45),Planung!EA45,IF(UPPER(Planung!EA45)="H",$C45/2,0)))))))</f>
        <v>0</v>
      </c>
      <c r="EB45" s="27">
        <f>IF($A45="",0,IF(Mitarbeiter!$G$43=FALSE,0,IF(AND(Mitarbeiter!$E$43&lt;&gt;"",EB$5+6&lt;Mitarbeiter!$E$43),0,IF(AND(Mitarbeiter!$F$43&lt;&gt;"",EB$5&gt;Mitarbeiter!$F$43),0,IF(Planung!EB45="",$C45,IF(ISNUMBER(Planung!EB45),Planung!EB45,IF(UPPER(Planung!EB45)="H",$C45/2,0)))))))</f>
        <v>0</v>
      </c>
      <c r="EC45" s="27">
        <f>IF($A45="",0,IF(Mitarbeiter!$G$43=FALSE,0,IF(AND(Mitarbeiter!$E$43&lt;&gt;"",EC$5+6&lt;Mitarbeiter!$E$43),0,IF(AND(Mitarbeiter!$F$43&lt;&gt;"",EC$5&gt;Mitarbeiter!$F$43),0,IF(Planung!EC45="",$C45,IF(ISNUMBER(Planung!EC45),Planung!EC45,IF(UPPER(Planung!EC45)="H",$C45/2,0)))))))</f>
        <v>0</v>
      </c>
      <c r="ED45" s="27">
        <f>IF($A45="",0,IF(Mitarbeiter!$G$43=FALSE,0,IF(AND(Mitarbeiter!$E$43&lt;&gt;"",ED$5+6&lt;Mitarbeiter!$E$43),0,IF(AND(Mitarbeiter!$F$43&lt;&gt;"",ED$5&gt;Mitarbeiter!$F$43),0,IF(Planung!ED45="",$C45,IF(ISNUMBER(Planung!ED45),Planung!ED45,IF(UPPER(Planung!ED45)="H",$C45/2,0)))))))</f>
        <v>0</v>
      </c>
      <c r="EE45" s="27">
        <f>IF($A45="",0,IF(Mitarbeiter!$G$43=FALSE,0,IF(AND(Mitarbeiter!$E$43&lt;&gt;"",EE$5+6&lt;Mitarbeiter!$E$43),0,IF(AND(Mitarbeiter!$F$43&lt;&gt;"",EE$5&gt;Mitarbeiter!$F$43),0,IF(Planung!EE45="",$C45,IF(ISNUMBER(Planung!EE45),Planung!EE45,IF(UPPER(Planung!EE45)="H",$C45/2,0)))))))</f>
        <v>0</v>
      </c>
      <c r="EF45" s="27">
        <f>IF($A45="",0,IF(Mitarbeiter!$G$43=FALSE,0,IF(AND(Mitarbeiter!$E$43&lt;&gt;"",EF$5+6&lt;Mitarbeiter!$E$43),0,IF(AND(Mitarbeiter!$F$43&lt;&gt;"",EF$5&gt;Mitarbeiter!$F$43),0,IF(Planung!EF45="",$C45,IF(ISNUMBER(Planung!EF45),Planung!EF45,IF(UPPER(Planung!EF45)="H",$C45/2,0)))))))</f>
        <v>0</v>
      </c>
      <c r="EG45" s="27">
        <f>IF($A45="",0,IF(Mitarbeiter!$G$43=FALSE,0,IF(AND(Mitarbeiter!$E$43&lt;&gt;"",EG$5+6&lt;Mitarbeiter!$E$43),0,IF(AND(Mitarbeiter!$F$43&lt;&gt;"",EG$5&gt;Mitarbeiter!$F$43),0,IF(Planung!EG45="",$C45,IF(ISNUMBER(Planung!EG45),Planung!EG45,IF(UPPER(Planung!EG45)="H",$C45/2,0)))))))</f>
        <v>0</v>
      </c>
      <c r="EH45" s="27">
        <f>IF($A45="",0,IF(Mitarbeiter!$G$43=FALSE,0,IF(AND(Mitarbeiter!$E$43&lt;&gt;"",EH$5+6&lt;Mitarbeiter!$E$43),0,IF(AND(Mitarbeiter!$F$43&lt;&gt;"",EH$5&gt;Mitarbeiter!$F$43),0,IF(Planung!EH45="",$C45,IF(ISNUMBER(Planung!EH45),Planung!EH45,IF(UPPER(Planung!EH45)="H",$C45/2,0)))))))</f>
        <v>0</v>
      </c>
      <c r="EI45" s="27">
        <f>IF($A45="",0,IF(Mitarbeiter!$G$43=FALSE,0,IF(AND(Mitarbeiter!$E$43&lt;&gt;"",EI$5+6&lt;Mitarbeiter!$E$43),0,IF(AND(Mitarbeiter!$F$43&lt;&gt;"",EI$5&gt;Mitarbeiter!$F$43),0,IF(Planung!EI45="",$C45,IF(ISNUMBER(Planung!EI45),Planung!EI45,IF(UPPER(Planung!EI45)="H",$C45/2,0)))))))</f>
        <v>0</v>
      </c>
      <c r="EJ45" s="27">
        <f>IF($A45="",0,IF(Mitarbeiter!$G$43=FALSE,0,IF(AND(Mitarbeiter!$E$43&lt;&gt;"",EJ$5+6&lt;Mitarbeiter!$E$43),0,IF(AND(Mitarbeiter!$F$43&lt;&gt;"",EJ$5&gt;Mitarbeiter!$F$43),0,IF(Planung!EJ45="",$C45,IF(ISNUMBER(Planung!EJ45),Planung!EJ45,IF(UPPER(Planung!EJ45)="H",$C45/2,0)))))))</f>
        <v>0</v>
      </c>
      <c r="EK45" s="27">
        <f>IF($A45="",0,IF(Mitarbeiter!$G$43=FALSE,0,IF(AND(Mitarbeiter!$E$43&lt;&gt;"",EK$5+6&lt;Mitarbeiter!$E$43),0,IF(AND(Mitarbeiter!$F$43&lt;&gt;"",EK$5&gt;Mitarbeiter!$F$43),0,IF(Planung!EK45="",$C45,IF(ISNUMBER(Planung!EK45),Planung!EK45,IF(UPPER(Planung!EK45)="H",$C45/2,0)))))))</f>
        <v>0</v>
      </c>
      <c r="EL45" s="27">
        <f>IF($A45="",0,IF(Mitarbeiter!$G$43=FALSE,0,IF(AND(Mitarbeiter!$E$43&lt;&gt;"",EL$5+6&lt;Mitarbeiter!$E$43),0,IF(AND(Mitarbeiter!$F$43&lt;&gt;"",EL$5&gt;Mitarbeiter!$F$43),0,IF(Planung!EL45="",$C45,IF(ISNUMBER(Planung!EL45),Planung!EL45,IF(UPPER(Planung!EL45)="H",$C45/2,0)))))))</f>
        <v>0</v>
      </c>
      <c r="EM45" s="27">
        <f>IF($A45="",0,IF(Mitarbeiter!$G$43=FALSE,0,IF(AND(Mitarbeiter!$E$43&lt;&gt;"",EM$5+6&lt;Mitarbeiter!$E$43),0,IF(AND(Mitarbeiter!$F$43&lt;&gt;"",EM$5&gt;Mitarbeiter!$F$43),0,IF(Planung!EM45="",$C45,IF(ISNUMBER(Planung!EM45),Planung!EM45,IF(UPPER(Planung!EM45)="H",$C45/2,0)))))))</f>
        <v>0</v>
      </c>
      <c r="EN45" s="27">
        <f>IF($A45="",0,IF(Mitarbeiter!$G$43=FALSE,0,IF(AND(Mitarbeiter!$E$43&lt;&gt;"",EN$5+6&lt;Mitarbeiter!$E$43),0,IF(AND(Mitarbeiter!$F$43&lt;&gt;"",EN$5&gt;Mitarbeiter!$F$43),0,IF(Planung!EN45="",$C45,IF(ISNUMBER(Planung!EN45),Planung!EN45,IF(UPPER(Planung!EN45)="H",$C45/2,0)))))))</f>
        <v>0</v>
      </c>
      <c r="EO45" s="27">
        <f>IF($A45="",0,IF(Mitarbeiter!$G$43=FALSE,0,IF(AND(Mitarbeiter!$E$43&lt;&gt;"",EO$5+6&lt;Mitarbeiter!$E$43),0,IF(AND(Mitarbeiter!$F$43&lt;&gt;"",EO$5&gt;Mitarbeiter!$F$43),0,IF(Planung!EO45="",$C45,IF(ISNUMBER(Planung!EO45),Planung!EO45,IF(UPPER(Planung!EO45)="H",$C45/2,0)))))))</f>
        <v>0</v>
      </c>
      <c r="EP45" s="27">
        <f>IF($A45="",0,IF(Mitarbeiter!$G$43=FALSE,0,IF(AND(Mitarbeiter!$E$43&lt;&gt;"",EP$5+6&lt;Mitarbeiter!$E$43),0,IF(AND(Mitarbeiter!$F$43&lt;&gt;"",EP$5&gt;Mitarbeiter!$F$43),0,IF(Planung!EP45="",$C45,IF(ISNUMBER(Planung!EP45),Planung!EP45,IF(UPPER(Planung!EP45)="H",$C45/2,0)))))))</f>
        <v>0</v>
      </c>
      <c r="EQ45" s="27">
        <f>IF($A45="",0,IF(Mitarbeiter!$G$43=FALSE,0,IF(AND(Mitarbeiter!$E$43&lt;&gt;"",EQ$5+6&lt;Mitarbeiter!$E$43),0,IF(AND(Mitarbeiter!$F$43&lt;&gt;"",EQ$5&gt;Mitarbeiter!$F$43),0,IF(Planung!EQ45="",$C45,IF(ISNUMBER(Planung!EQ45),Planung!EQ45,IF(UPPER(Planung!EQ45)="H",$C45/2,0)))))))</f>
        <v>0</v>
      </c>
      <c r="ER45" s="27">
        <f>IF($A45="",0,IF(Mitarbeiter!$G$43=FALSE,0,IF(AND(Mitarbeiter!$E$43&lt;&gt;"",ER$5+6&lt;Mitarbeiter!$E$43),0,IF(AND(Mitarbeiter!$F$43&lt;&gt;"",ER$5&gt;Mitarbeiter!$F$43),0,IF(Planung!ER45="",$C45,IF(ISNUMBER(Planung!ER45),Planung!ER45,IF(UPPER(Planung!ER45)="H",$C45/2,0)))))))</f>
        <v>0</v>
      </c>
      <c r="ES45" s="27">
        <f>IF($A45="",0,IF(Mitarbeiter!$G$43=FALSE,0,IF(AND(Mitarbeiter!$E$43&lt;&gt;"",ES$5+6&lt;Mitarbeiter!$E$43),0,IF(AND(Mitarbeiter!$F$43&lt;&gt;"",ES$5&gt;Mitarbeiter!$F$43),0,IF(Planung!ES45="",$C45,IF(ISNUMBER(Planung!ES45),Planung!ES45,IF(UPPER(Planung!ES45)="H",$C45/2,0)))))))</f>
        <v>0</v>
      </c>
      <c r="ET45" s="27">
        <f>IF($A45="",0,IF(Mitarbeiter!$G$43=FALSE,0,IF(AND(Mitarbeiter!$E$43&lt;&gt;"",ET$5+6&lt;Mitarbeiter!$E$43),0,IF(AND(Mitarbeiter!$F$43&lt;&gt;"",ET$5&gt;Mitarbeiter!$F$43),0,IF(Planung!ET45="",$C45,IF(ISNUMBER(Planung!ET45),Planung!ET45,IF(UPPER(Planung!ET45)="H",$C45/2,0)))))))</f>
        <v>0</v>
      </c>
      <c r="EU45" s="27">
        <f>IF($A45="",0,IF(Mitarbeiter!$G$43=FALSE,0,IF(AND(Mitarbeiter!$E$43&lt;&gt;"",EU$5+6&lt;Mitarbeiter!$E$43),0,IF(AND(Mitarbeiter!$F$43&lt;&gt;"",EU$5&gt;Mitarbeiter!$F$43),0,IF(Planung!EU45="",$C45,IF(ISNUMBER(Planung!EU45),Planung!EU45,IF(UPPER(Planung!EU45)="H",$C45/2,0)))))))</f>
        <v>0</v>
      </c>
      <c r="EV45" s="27">
        <f>IF($A45="",0,IF(Mitarbeiter!$G$43=FALSE,0,IF(AND(Mitarbeiter!$E$43&lt;&gt;"",EV$5+6&lt;Mitarbeiter!$E$43),0,IF(AND(Mitarbeiter!$F$43&lt;&gt;"",EV$5&gt;Mitarbeiter!$F$43),0,IF(Planung!EV45="",$C45,IF(ISNUMBER(Planung!EV45),Planung!EV45,IF(UPPER(Planung!EV45)="H",$C45/2,0)))))))</f>
        <v>0</v>
      </c>
      <c r="EW45" s="27">
        <f>IF($A45="",0,IF(Mitarbeiter!$G$43=FALSE,0,IF(AND(Mitarbeiter!$E$43&lt;&gt;"",EW$5+6&lt;Mitarbeiter!$E$43),0,IF(AND(Mitarbeiter!$F$43&lt;&gt;"",EW$5&gt;Mitarbeiter!$F$43),0,IF(Planung!EW45="",$C45,IF(ISNUMBER(Planung!EW45),Planung!EW45,IF(UPPER(Planung!EW45)="H",$C45/2,0)))))))</f>
        <v>0</v>
      </c>
      <c r="EX45" s="27">
        <f>IF($A45="",0,IF(Mitarbeiter!$G$43=FALSE,0,IF(AND(Mitarbeiter!$E$43&lt;&gt;"",EX$5+6&lt;Mitarbeiter!$E$43),0,IF(AND(Mitarbeiter!$F$43&lt;&gt;"",EX$5&gt;Mitarbeiter!$F$43),0,IF(Planung!EX45="",$C45,IF(ISNUMBER(Planung!EX45),Planung!EX45,IF(UPPER(Planung!EX45)="H",$C45/2,0)))))))</f>
        <v>0</v>
      </c>
      <c r="EY45" s="27">
        <f>IF($A45="",0,IF(Mitarbeiter!$G$43=FALSE,0,IF(AND(Mitarbeiter!$E$43&lt;&gt;"",EY$5+6&lt;Mitarbeiter!$E$43),0,IF(AND(Mitarbeiter!$F$43&lt;&gt;"",EY$5&gt;Mitarbeiter!$F$43),0,IF(Planung!EY45="",$C45,IF(ISNUMBER(Planung!EY45),Planung!EY45,IF(UPPER(Planung!EY45)="H",$C45/2,0)))))))</f>
        <v>0</v>
      </c>
      <c r="EZ45" s="27">
        <f>IF($A45="",0,IF(Mitarbeiter!$G$43=FALSE,0,IF(AND(Mitarbeiter!$E$43&lt;&gt;"",EZ$5+6&lt;Mitarbeiter!$E$43),0,IF(AND(Mitarbeiter!$F$43&lt;&gt;"",EZ$5&gt;Mitarbeiter!$F$43),0,IF(Planung!EZ45="",$C45,IF(ISNUMBER(Planung!EZ45),Planung!EZ45,IF(UPPER(Planung!EZ45)="H",$C45/2,0)))))))</f>
        <v>0</v>
      </c>
      <c r="FA45" s="27">
        <f>IF($A45="",0,IF(Mitarbeiter!$G$43=FALSE,0,IF(AND(Mitarbeiter!$E$43&lt;&gt;"",FA$5+6&lt;Mitarbeiter!$E$43),0,IF(AND(Mitarbeiter!$F$43&lt;&gt;"",FA$5&gt;Mitarbeiter!$F$43),0,IF(Planung!FA45="",$C45,IF(ISNUMBER(Planung!FA45),Planung!FA45,IF(UPPER(Planung!FA45)="H",$C45/2,0)))))))</f>
        <v>0</v>
      </c>
      <c r="FB45" s="27">
        <f>IF($A45="",0,IF(Mitarbeiter!$G$43=FALSE,0,IF(AND(Mitarbeiter!$E$43&lt;&gt;"",FB$5+6&lt;Mitarbeiter!$E$43),0,IF(AND(Mitarbeiter!$F$43&lt;&gt;"",FB$5&gt;Mitarbeiter!$F$43),0,IF(Planung!FB45="",$C45,IF(ISNUMBER(Planung!FB45),Planung!FB45,IF(UPPER(Planung!FB45)="H",$C45/2,0)))))))</f>
        <v>0</v>
      </c>
      <c r="FC45" s="27">
        <f>IF($A45="",0,IF(Mitarbeiter!$G$43=FALSE,0,IF(AND(Mitarbeiter!$E$43&lt;&gt;"",FC$5+6&lt;Mitarbeiter!$E$43),0,IF(AND(Mitarbeiter!$F$43&lt;&gt;"",FC$5&gt;Mitarbeiter!$F$43),0,IF(Planung!FC45="",$C45,IF(ISNUMBER(Planung!FC45),Planung!FC45,IF(UPPER(Planung!FC45)="H",$C45/2,0)))))))</f>
        <v>0</v>
      </c>
      <c r="FD45" s="27">
        <f>IF($A45="",0,IF(Mitarbeiter!$G$43=FALSE,0,IF(AND(Mitarbeiter!$E$43&lt;&gt;"",FD$5+6&lt;Mitarbeiter!$E$43),0,IF(AND(Mitarbeiter!$F$43&lt;&gt;"",FD$5&gt;Mitarbeiter!$F$43),0,IF(Planung!FD45="",$C45,IF(ISNUMBER(Planung!FD45),Planung!FD45,IF(UPPER(Planung!FD45)="H",$C45/2,0)))))))</f>
        <v>0</v>
      </c>
      <c r="FE45" s="27">
        <f>IF($A45="",0,IF(Mitarbeiter!$G$43=FALSE,0,IF(AND(Mitarbeiter!$E$43&lt;&gt;"",FE$5+6&lt;Mitarbeiter!$E$43),0,IF(AND(Mitarbeiter!$F$43&lt;&gt;"",FE$5&gt;Mitarbeiter!$F$43),0,IF(Planung!FE45="",$C45,IF(ISNUMBER(Planung!FE45),Planung!FE45,IF(UPPER(Planung!FE45)="H",$C45/2,0)))))))</f>
        <v>0</v>
      </c>
      <c r="FF45" s="27">
        <f>IF($A45="",0,IF(Mitarbeiter!$G$43=FALSE,0,IF(AND(Mitarbeiter!$E$43&lt;&gt;"",FF$5+6&lt;Mitarbeiter!$E$43),0,IF(AND(Mitarbeiter!$F$43&lt;&gt;"",FF$5&gt;Mitarbeiter!$F$43),0,IF(Planung!FF45="",$C45,IF(ISNUMBER(Planung!FF45),Planung!FF45,IF(UPPER(Planung!FF45)="H",$C45/2,0)))))))</f>
        <v>0</v>
      </c>
      <c r="FG45" s="27">
        <f>IF($A45="",0,IF(Mitarbeiter!$G$43=FALSE,0,IF(AND(Mitarbeiter!$E$43&lt;&gt;"",FG$5+6&lt;Mitarbeiter!$E$43),0,IF(AND(Mitarbeiter!$F$43&lt;&gt;"",FG$5&gt;Mitarbeiter!$F$43),0,IF(Planung!FG45="",$C45,IF(ISNUMBER(Planung!FG45),Planung!FG45,IF(UPPER(Planung!FG45)="H",$C45/2,0)))))))</f>
        <v>0</v>
      </c>
      <c r="FH45" s="27">
        <f>IF($A45="",0,IF(Mitarbeiter!$G$43=FALSE,0,IF(AND(Mitarbeiter!$E$43&lt;&gt;"",FH$5+6&lt;Mitarbeiter!$E$43),0,IF(AND(Mitarbeiter!$F$43&lt;&gt;"",FH$5&gt;Mitarbeiter!$F$43),0,IF(Planung!FH45="",$C45,IF(ISNUMBER(Planung!FH45),Planung!FH45,IF(UPPER(Planung!FH45)="H",$C45/2,0)))))))</f>
        <v>0</v>
      </c>
      <c r="FI45" s="27">
        <f>IF($A45="",0,IF(Mitarbeiter!$G$43=FALSE,0,IF(AND(Mitarbeiter!$E$43&lt;&gt;"",FI$5+6&lt;Mitarbeiter!$E$43),0,IF(AND(Mitarbeiter!$F$43&lt;&gt;"",FI$5&gt;Mitarbeiter!$F$43),0,IF(Planung!FI45="",$C45,IF(ISNUMBER(Planung!FI45),Planung!FI45,IF(UPPER(Planung!FI45)="H",$C45/2,0)))))))</f>
        <v>0</v>
      </c>
      <c r="FJ45" s="27">
        <f>IF($A45="",0,IF(Mitarbeiter!$G$43=FALSE,0,IF(AND(Mitarbeiter!$E$43&lt;&gt;"",FJ$5+6&lt;Mitarbeiter!$E$43),0,IF(AND(Mitarbeiter!$F$43&lt;&gt;"",FJ$5&gt;Mitarbeiter!$F$43),0,IF(Planung!FJ45="",$C45,IF(ISNUMBER(Planung!FJ45),Planung!FJ45,IF(UPPER(Planung!FJ45)="H",$C45/2,0)))))))</f>
        <v>0</v>
      </c>
      <c r="FK45" s="27">
        <f>IF($A45="",0,IF(Mitarbeiter!$G$43=FALSE,0,IF(AND(Mitarbeiter!$E$43&lt;&gt;"",FK$5+6&lt;Mitarbeiter!$E$43),0,IF(AND(Mitarbeiter!$F$43&lt;&gt;"",FK$5&gt;Mitarbeiter!$F$43),0,IF(Planung!FK45="",$C45,IF(ISNUMBER(Planung!FK45),Planung!FK45,IF(UPPER(Planung!FK45)="H",$C45/2,0)))))))</f>
        <v>0</v>
      </c>
      <c r="FL45" s="27">
        <f>IF($A45="",0,IF(Mitarbeiter!$G$43=FALSE,0,IF(AND(Mitarbeiter!$E$43&lt;&gt;"",FL$5+6&lt;Mitarbeiter!$E$43),0,IF(AND(Mitarbeiter!$F$43&lt;&gt;"",FL$5&gt;Mitarbeiter!$F$43),0,IF(Planung!FL45="",$C45,IF(ISNUMBER(Planung!FL45),Planung!FL45,IF(UPPER(Planung!FL45)="H",$C45/2,0)))))))</f>
        <v>0</v>
      </c>
      <c r="FM45" s="27">
        <f>IF($A45="",0,IF(Mitarbeiter!$G$43=FALSE,0,IF(AND(Mitarbeiter!$E$43&lt;&gt;"",FM$5+6&lt;Mitarbeiter!$E$43),0,IF(AND(Mitarbeiter!$F$43&lt;&gt;"",FM$5&gt;Mitarbeiter!$F$43),0,IF(Planung!FM45="",$C45,IF(ISNUMBER(Planung!FM45),Planung!FM45,IF(UPPER(Planung!FM45)="H",$C45/2,0)))))))</f>
        <v>0</v>
      </c>
      <c r="FN45" s="27">
        <f>IF($A45="",0,IF(Mitarbeiter!$G$43=FALSE,0,IF(AND(Mitarbeiter!$E$43&lt;&gt;"",FN$5+6&lt;Mitarbeiter!$E$43),0,IF(AND(Mitarbeiter!$F$43&lt;&gt;"",FN$5&gt;Mitarbeiter!$F$43),0,IF(Planung!FN45="",$C45,IF(ISNUMBER(Planung!FN45),Planung!FN45,IF(UPPER(Planung!FN45)="H",$C45/2,0)))))))</f>
        <v>0</v>
      </c>
      <c r="FO45" s="27">
        <f>IF($A45="",0,IF(Mitarbeiter!$G$43=FALSE,0,IF(AND(Mitarbeiter!$E$43&lt;&gt;"",FO$5+6&lt;Mitarbeiter!$E$43),0,IF(AND(Mitarbeiter!$F$43&lt;&gt;"",FO$5&gt;Mitarbeiter!$F$43),0,IF(Planung!FO45="",$C45,IF(ISNUMBER(Planung!FO45),Planung!FO45,IF(UPPER(Planung!FO45)="H",$C45/2,0)))))))</f>
        <v>0</v>
      </c>
      <c r="FP45" s="27">
        <f>IF($A45="",0,IF(Mitarbeiter!$G$43=FALSE,0,IF(AND(Mitarbeiter!$E$43&lt;&gt;"",FP$5+6&lt;Mitarbeiter!$E$43),0,IF(AND(Mitarbeiter!$F$43&lt;&gt;"",FP$5&gt;Mitarbeiter!$F$43),0,IF(Planung!FP45="",$C45,IF(ISNUMBER(Planung!FP45),Planung!FP45,IF(UPPER(Planung!FP45)="H",$C45/2,0)))))))</f>
        <v>0</v>
      </c>
      <c r="FQ45" s="27">
        <f>IF($A45="",0,IF(Mitarbeiter!$G$43=FALSE,0,IF(AND(Mitarbeiter!$E$43&lt;&gt;"",FQ$5+6&lt;Mitarbeiter!$E$43),0,IF(AND(Mitarbeiter!$F$43&lt;&gt;"",FQ$5&gt;Mitarbeiter!$F$43),0,IF(Planung!FQ45="",$C45,IF(ISNUMBER(Planung!FQ45),Planung!FQ45,IF(UPPER(Planung!FQ45)="H",$C45/2,0)))))))</f>
        <v>0</v>
      </c>
      <c r="FR45" s="27">
        <f>IF($A45="",0,IF(Mitarbeiter!$G$43=FALSE,0,IF(AND(Mitarbeiter!$E$43&lt;&gt;"",FR$5+6&lt;Mitarbeiter!$E$43),0,IF(AND(Mitarbeiter!$F$43&lt;&gt;"",FR$5&gt;Mitarbeiter!$F$43),0,IF(Planung!FR45="",$C45,IF(ISNUMBER(Planung!FR45),Planung!FR45,IF(UPPER(Planung!FR45)="H",$C45/2,0)))))))</f>
        <v>0</v>
      </c>
      <c r="FS45" s="27">
        <f>IF($A45="",0,IF(Mitarbeiter!$G$43=FALSE,0,IF(AND(Mitarbeiter!$E$43&lt;&gt;"",FS$5+6&lt;Mitarbeiter!$E$43),0,IF(AND(Mitarbeiter!$F$43&lt;&gt;"",FS$5&gt;Mitarbeiter!$F$43),0,IF(Planung!FS45="",$C45,IF(ISNUMBER(Planung!FS45),Planung!FS45,IF(UPPER(Planung!FS45)="H",$C45/2,0)))))))</f>
        <v>0</v>
      </c>
      <c r="FT45" s="27">
        <f>IF($A45="",0,IF(Mitarbeiter!$G$43=FALSE,0,IF(AND(Mitarbeiter!$E$43&lt;&gt;"",FT$5+6&lt;Mitarbeiter!$E$43),0,IF(AND(Mitarbeiter!$F$43&lt;&gt;"",FT$5&gt;Mitarbeiter!$F$43),0,IF(Planung!FT45="",$C45,IF(ISNUMBER(Planung!FT45),Planung!FT45,IF(UPPER(Planung!FT45)="H",$C45/2,0)))))))</f>
        <v>0</v>
      </c>
      <c r="FU45" s="27">
        <f>IF($A45="",0,IF(Mitarbeiter!$G$43=FALSE,0,IF(AND(Mitarbeiter!$E$43&lt;&gt;"",FU$5+6&lt;Mitarbeiter!$E$43),0,IF(AND(Mitarbeiter!$F$43&lt;&gt;"",FU$5&gt;Mitarbeiter!$F$43),0,IF(Planung!FU45="",$C45,IF(ISNUMBER(Planung!FU45),Planung!FU45,IF(UPPER(Planung!FU45)="H",$C45/2,0)))))))</f>
        <v>0</v>
      </c>
      <c r="FV45" s="27">
        <f>IF($A45="",0,IF(Mitarbeiter!$G$43=FALSE,0,IF(AND(Mitarbeiter!$E$43&lt;&gt;"",FV$5+6&lt;Mitarbeiter!$E$43),0,IF(AND(Mitarbeiter!$F$43&lt;&gt;"",FV$5&gt;Mitarbeiter!$F$43),0,IF(Planung!FV45="",$C45,IF(ISNUMBER(Planung!FV45),Planung!FV45,IF(UPPER(Planung!FV45)="H",$C45/2,0)))))))</f>
        <v>0</v>
      </c>
      <c r="FW45" s="27">
        <f>IF($A45="",0,IF(Mitarbeiter!$G$43=FALSE,0,IF(AND(Mitarbeiter!$E$43&lt;&gt;"",FW$5+6&lt;Mitarbeiter!$E$43),0,IF(AND(Mitarbeiter!$F$43&lt;&gt;"",FW$5&gt;Mitarbeiter!$F$43),0,IF(Planung!FW45="",$C45,IF(ISNUMBER(Planung!FW45),Planung!FW45,IF(UPPER(Planung!FW45)="H",$C45/2,0)))))))</f>
        <v>0</v>
      </c>
      <c r="FX45" s="27">
        <f>IF($A45="",0,IF(Mitarbeiter!$G$43=FALSE,0,IF(AND(Mitarbeiter!$E$43&lt;&gt;"",FX$5+6&lt;Mitarbeiter!$E$43),0,IF(AND(Mitarbeiter!$F$43&lt;&gt;"",FX$5&gt;Mitarbeiter!$F$43),0,IF(Planung!FX45="",$C45,IF(ISNUMBER(Planung!FX45),Planung!FX45,IF(UPPER(Planung!FX45)="H",$C45/2,0)))))))</f>
        <v>0</v>
      </c>
      <c r="FY45" s="27">
        <f>IF($A45="",0,IF(Mitarbeiter!$G$43=FALSE,0,IF(AND(Mitarbeiter!$E$43&lt;&gt;"",FY$5+6&lt;Mitarbeiter!$E$43),0,IF(AND(Mitarbeiter!$F$43&lt;&gt;"",FY$5&gt;Mitarbeiter!$F$43),0,IF(Planung!FY45="",$C45,IF(ISNUMBER(Planung!FY45),Planung!FY45,IF(UPPER(Planung!FY45)="H",$C45/2,0)))))))</f>
        <v>0</v>
      </c>
      <c r="FZ45" s="27">
        <f>IF($A45="",0,IF(Mitarbeiter!$G$43=FALSE,0,IF(AND(Mitarbeiter!$E$43&lt;&gt;"",FZ$5+6&lt;Mitarbeiter!$E$43),0,IF(AND(Mitarbeiter!$F$43&lt;&gt;"",FZ$5&gt;Mitarbeiter!$F$43),0,IF(Planung!FZ45="",$C45,IF(ISNUMBER(Planung!FZ45),Planung!FZ45,IF(UPPER(Planung!FZ45)="H",$C45/2,0)))))))</f>
        <v>0</v>
      </c>
      <c r="GA45" s="27">
        <f>IF($A45="",0,IF(Mitarbeiter!$G$43=FALSE,0,IF(AND(Mitarbeiter!$E$43&lt;&gt;"",GA$5+6&lt;Mitarbeiter!$E$43),0,IF(AND(Mitarbeiter!$F$43&lt;&gt;"",GA$5&gt;Mitarbeiter!$F$43),0,IF(Planung!GA45="",$C45,IF(ISNUMBER(Planung!GA45),Planung!GA45,IF(UPPER(Planung!GA45)="H",$C45/2,0)))))))</f>
        <v>0</v>
      </c>
      <c r="GB45" s="27">
        <f>IF($A45="",0,IF(Mitarbeiter!$G$43=FALSE,0,IF(AND(Mitarbeiter!$E$43&lt;&gt;"",GB$5+6&lt;Mitarbeiter!$E$43),0,IF(AND(Mitarbeiter!$F$43&lt;&gt;"",GB$5&gt;Mitarbeiter!$F$43),0,IF(Planung!GB45="",$C45,IF(ISNUMBER(Planung!GB45),Planung!GB45,IF(UPPER(Planung!GB45)="H",$C45/2,0)))))))</f>
        <v>0</v>
      </c>
      <c r="GC45" s="27">
        <f>IF($A45="",0,IF(Mitarbeiter!$G$43=FALSE,0,IF(AND(Mitarbeiter!$E$43&lt;&gt;"",GC$5+6&lt;Mitarbeiter!$E$43),0,IF(AND(Mitarbeiter!$F$43&lt;&gt;"",GC$5&gt;Mitarbeiter!$F$43),0,IF(Planung!GC45="",$C45,IF(ISNUMBER(Planung!GC45),Planung!GC45,IF(UPPER(Planung!GC45)="H",$C45/2,0)))))))</f>
        <v>0</v>
      </c>
      <c r="GD45" s="27">
        <f>IF($A45="",0,IF(Mitarbeiter!$G$43=FALSE,0,IF(AND(Mitarbeiter!$E$43&lt;&gt;"",GD$5+6&lt;Mitarbeiter!$E$43),0,IF(AND(Mitarbeiter!$F$43&lt;&gt;"",GD$5&gt;Mitarbeiter!$F$43),0,IF(Planung!GD45="",$C45,IF(ISNUMBER(Planung!GD45),Planung!GD45,IF(UPPER(Planung!GD45)="H",$C45/2,0)))))))</f>
        <v>0</v>
      </c>
      <c r="GE45" s="27">
        <f>IF($A45="",0,IF(Mitarbeiter!$G$43=FALSE,0,IF(AND(Mitarbeiter!$E$43&lt;&gt;"",GE$5+6&lt;Mitarbeiter!$E$43),0,IF(AND(Mitarbeiter!$F$43&lt;&gt;"",GE$5&gt;Mitarbeiter!$F$43),0,IF(Planung!GE45="",$C45,IF(ISNUMBER(Planung!GE45),Planung!GE45,IF(UPPER(Planung!GE45)="H",$C45/2,0)))))))</f>
        <v>0</v>
      </c>
      <c r="GF45" s="27">
        <f>IF($A45="",0,IF(Mitarbeiter!$G$43=FALSE,0,IF(AND(Mitarbeiter!$E$43&lt;&gt;"",GF$5+6&lt;Mitarbeiter!$E$43),0,IF(AND(Mitarbeiter!$F$43&lt;&gt;"",GF$5&gt;Mitarbeiter!$F$43),0,IF(Planung!GF45="",$C45,IF(ISNUMBER(Planung!GF45),Planung!GF45,IF(UPPER(Planung!GF45)="H",$C45/2,0)))))))</f>
        <v>0</v>
      </c>
      <c r="GG45" s="27">
        <f>IF($A45="",0,IF(Mitarbeiter!$G$43=FALSE,0,IF(AND(Mitarbeiter!$E$43&lt;&gt;"",GG$5+6&lt;Mitarbeiter!$E$43),0,IF(AND(Mitarbeiter!$F$43&lt;&gt;"",GG$5&gt;Mitarbeiter!$F$43),0,IF(Planung!GG45="",$C45,IF(ISNUMBER(Planung!GG45),Planung!GG45,IF(UPPER(Planung!GG45)="H",$C45/2,0)))))))</f>
        <v>0</v>
      </c>
      <c r="GH45" s="27">
        <f>IF($A45="",0,IF(Mitarbeiter!$G$43=FALSE,0,IF(AND(Mitarbeiter!$E$43&lt;&gt;"",GH$5+6&lt;Mitarbeiter!$E$43),0,IF(AND(Mitarbeiter!$F$43&lt;&gt;"",GH$5&gt;Mitarbeiter!$F$43),0,IF(Planung!GH45="",$C45,IF(ISNUMBER(Planung!GH45),Planung!GH45,IF(UPPER(Planung!GH45)="H",$C45/2,0)))))))</f>
        <v>0</v>
      </c>
      <c r="GI45" s="27">
        <f>IF($A45="",0,IF(Mitarbeiter!$G$43=FALSE,0,IF(AND(Mitarbeiter!$E$43&lt;&gt;"",GI$5+6&lt;Mitarbeiter!$E$43),0,IF(AND(Mitarbeiter!$F$43&lt;&gt;"",GI$5&gt;Mitarbeiter!$F$43),0,IF(Planung!GI45="",$C45,IF(ISNUMBER(Planung!GI45),Planung!GI45,IF(UPPER(Planung!GI45)="H",$C45/2,0)))))))</f>
        <v>0</v>
      </c>
      <c r="GJ45" s="27">
        <f>IF($A45="",0,IF(Mitarbeiter!$G$43=FALSE,0,IF(AND(Mitarbeiter!$E$43&lt;&gt;"",GJ$5+6&lt;Mitarbeiter!$E$43),0,IF(AND(Mitarbeiter!$F$43&lt;&gt;"",GJ$5&gt;Mitarbeiter!$F$43),0,IF(Planung!GJ45="",$C45,IF(ISNUMBER(Planung!GJ45),Planung!GJ45,IF(UPPER(Planung!GJ45)="H",$C45/2,0)))))))</f>
        <v>0</v>
      </c>
      <c r="GK45" s="27">
        <f>IF($A45="",0,IF(Mitarbeiter!$G$43=FALSE,0,IF(AND(Mitarbeiter!$E$43&lt;&gt;"",GK$5+6&lt;Mitarbeiter!$E$43),0,IF(AND(Mitarbeiter!$F$43&lt;&gt;"",GK$5&gt;Mitarbeiter!$F$43),0,IF(Planung!GK45="",$C45,IF(ISNUMBER(Planung!GK45),Planung!GK45,IF(UPPER(Planung!GK45)="H",$C45/2,0)))))))</f>
        <v>0</v>
      </c>
      <c r="GL45" s="27">
        <f>IF($A45="",0,IF(Mitarbeiter!$G$43=FALSE,0,IF(AND(Mitarbeiter!$E$43&lt;&gt;"",GL$5+6&lt;Mitarbeiter!$E$43),0,IF(AND(Mitarbeiter!$F$43&lt;&gt;"",GL$5&gt;Mitarbeiter!$F$43),0,IF(Planung!GL45="",$C45,IF(ISNUMBER(Planung!GL45),Planung!GL45,IF(UPPER(Planung!GL45)="H",$C45/2,0)))))))</f>
        <v>0</v>
      </c>
      <c r="GM45" s="27">
        <f>IF($A45="",0,IF(Mitarbeiter!$G$43=FALSE,0,IF(AND(Mitarbeiter!$E$43&lt;&gt;"",GM$5+6&lt;Mitarbeiter!$E$43),0,IF(AND(Mitarbeiter!$F$43&lt;&gt;"",GM$5&gt;Mitarbeiter!$F$43),0,IF(Planung!GM45="",$C45,IF(ISNUMBER(Planung!GM45),Planung!GM45,IF(UPPER(Planung!GM45)="H",$C45/2,0)))))))</f>
        <v>0</v>
      </c>
      <c r="GN45" s="27">
        <f>IF($A45="",0,IF(Mitarbeiter!$G$43=FALSE,0,IF(AND(Mitarbeiter!$E$43&lt;&gt;"",GN$5+6&lt;Mitarbeiter!$E$43),0,IF(AND(Mitarbeiter!$F$43&lt;&gt;"",GN$5&gt;Mitarbeiter!$F$43),0,IF(Planung!GN45="",$C45,IF(ISNUMBER(Planung!GN45),Planung!GN45,IF(UPPER(Planung!GN45)="H",$C45/2,0)))))))</f>
        <v>0</v>
      </c>
      <c r="GO45" s="27">
        <f>IF($A45="",0,IF(Mitarbeiter!$G$43=FALSE,0,IF(AND(Mitarbeiter!$E$43&lt;&gt;"",GO$5+6&lt;Mitarbeiter!$E$43),0,IF(AND(Mitarbeiter!$F$43&lt;&gt;"",GO$5&gt;Mitarbeiter!$F$43),0,IF(Planung!GO45="",$C45,IF(ISNUMBER(Planung!GO45),Planung!GO45,IF(UPPER(Planung!GO45)="H",$C45/2,0)))))))</f>
        <v>0</v>
      </c>
      <c r="GP45" s="27">
        <f>IF($A45="",0,IF(Mitarbeiter!$G$43=FALSE,0,IF(AND(Mitarbeiter!$E$43&lt;&gt;"",GP$5+6&lt;Mitarbeiter!$E$43),0,IF(AND(Mitarbeiter!$F$43&lt;&gt;"",GP$5&gt;Mitarbeiter!$F$43),0,IF(Planung!GP45="",$C45,IF(ISNUMBER(Planung!GP45),Planung!GP45,IF(UPPER(Planung!GP45)="H",$C45/2,0)))))))</f>
        <v>0</v>
      </c>
      <c r="GQ45" s="27">
        <f>IF($A45="",0,IF(Mitarbeiter!$G$43=FALSE,0,IF(AND(Mitarbeiter!$E$43&lt;&gt;"",GQ$5+6&lt;Mitarbeiter!$E$43),0,IF(AND(Mitarbeiter!$F$43&lt;&gt;"",GQ$5&gt;Mitarbeiter!$F$43),0,IF(Planung!GQ45="",$C45,IF(ISNUMBER(Planung!GQ45),Planung!GQ45,IF(UPPER(Planung!GQ45)="H",$C45/2,0)))))))</f>
        <v>0</v>
      </c>
      <c r="GR45" s="27">
        <f>IF($A45="",0,IF(Mitarbeiter!$G$43=FALSE,0,IF(AND(Mitarbeiter!$E$43&lt;&gt;"",GR$5+6&lt;Mitarbeiter!$E$43),0,IF(AND(Mitarbeiter!$F$43&lt;&gt;"",GR$5&gt;Mitarbeiter!$F$43),0,IF(Planung!GR45="",$C45,IF(ISNUMBER(Planung!GR45),Planung!GR45,IF(UPPER(Planung!GR45)="H",$C45/2,0)))))))</f>
        <v>0</v>
      </c>
      <c r="GS45" s="27">
        <f>IF($A45="",0,IF(Mitarbeiter!$G$43=FALSE,0,IF(AND(Mitarbeiter!$E$43&lt;&gt;"",GS$5+6&lt;Mitarbeiter!$E$43),0,IF(AND(Mitarbeiter!$F$43&lt;&gt;"",GS$5&gt;Mitarbeiter!$F$43),0,IF(Planung!GS45="",$C45,IF(ISNUMBER(Planung!GS45),Planung!GS45,IF(UPPER(Planung!GS45)="H",$C45/2,0)))))))</f>
        <v>0</v>
      </c>
      <c r="GT45" s="27">
        <f>IF($A45="",0,IF(Mitarbeiter!$G$43=FALSE,0,IF(AND(Mitarbeiter!$E$43&lt;&gt;"",GT$5+6&lt;Mitarbeiter!$E$43),0,IF(AND(Mitarbeiter!$F$43&lt;&gt;"",GT$5&gt;Mitarbeiter!$F$43),0,IF(Planung!GT45="",$C45,IF(ISNUMBER(Planung!GT45),Planung!GT45,IF(UPPER(Planung!GT45)="H",$C45/2,0)))))))</f>
        <v>0</v>
      </c>
      <c r="GU45" s="27">
        <f>IF($A45="",0,IF(Mitarbeiter!$G$43=FALSE,0,IF(AND(Mitarbeiter!$E$43&lt;&gt;"",GU$5+6&lt;Mitarbeiter!$E$43),0,IF(AND(Mitarbeiter!$F$43&lt;&gt;"",GU$5&gt;Mitarbeiter!$F$43),0,IF(Planung!GU45="",$C45,IF(ISNUMBER(Planung!GU45),Planung!GU45,IF(UPPER(Planung!GU45)="H",$C45/2,0)))))))</f>
        <v>0</v>
      </c>
      <c r="GV45" s="27">
        <f>IF($A45="",0,IF(Mitarbeiter!$G$43=FALSE,0,IF(AND(Mitarbeiter!$E$43&lt;&gt;"",GV$5+6&lt;Mitarbeiter!$E$43),0,IF(AND(Mitarbeiter!$F$43&lt;&gt;"",GV$5&gt;Mitarbeiter!$F$43),0,IF(Planung!GV45="",$C45,IF(ISNUMBER(Planung!GV45),Planung!GV45,IF(UPPER(Planung!GV45)="H",$C45/2,0)))))))</f>
        <v>0</v>
      </c>
      <c r="GW45" s="27">
        <f>IF($A45="",0,IF(Mitarbeiter!$G$43=FALSE,0,IF(AND(Mitarbeiter!$E$43&lt;&gt;"",GW$5+6&lt;Mitarbeiter!$E$43),0,IF(AND(Mitarbeiter!$F$43&lt;&gt;"",GW$5&gt;Mitarbeiter!$F$43),0,IF(Planung!GW45="",$C45,IF(ISNUMBER(Planung!GW45),Planung!GW45,IF(UPPER(Planung!GW45)="H",$C45/2,0)))))))</f>
        <v>0</v>
      </c>
      <c r="GX45" s="27">
        <f>IF($A45="",0,IF(Mitarbeiter!$G$43=FALSE,0,IF(AND(Mitarbeiter!$E$43&lt;&gt;"",GX$5+6&lt;Mitarbeiter!$E$43),0,IF(AND(Mitarbeiter!$F$43&lt;&gt;"",GX$5&gt;Mitarbeiter!$F$43),0,IF(Planung!GX45="",$C45,IF(ISNUMBER(Planung!GX45),Planung!GX45,IF(UPPER(Planung!GX45)="H",$C45/2,0)))))))</f>
        <v>0</v>
      </c>
      <c r="GY45" s="27">
        <f>IF($A45="",0,IF(Mitarbeiter!$G$43=FALSE,0,IF(AND(Mitarbeiter!$E$43&lt;&gt;"",GY$5+6&lt;Mitarbeiter!$E$43),0,IF(AND(Mitarbeiter!$F$43&lt;&gt;"",GY$5&gt;Mitarbeiter!$F$43),0,IF(Planung!GY45="",$C45,IF(ISNUMBER(Planung!GY45),Planung!GY45,IF(UPPER(Planung!GY45)="H",$C45/2,0)))))))</f>
        <v>0</v>
      </c>
      <c r="GZ45" s="27">
        <f>IF($A45="",0,IF(Mitarbeiter!$G$43=FALSE,0,IF(AND(Mitarbeiter!$E$43&lt;&gt;"",GZ$5+6&lt;Mitarbeiter!$E$43),0,IF(AND(Mitarbeiter!$F$43&lt;&gt;"",GZ$5&gt;Mitarbeiter!$F$43),0,IF(Planung!GZ45="",$C45,IF(ISNUMBER(Planung!GZ45),Planung!GZ45,IF(UPPER(Planung!GZ45)="H",$C45/2,0)))))))</f>
        <v>0</v>
      </c>
      <c r="HA45" s="27">
        <f>IF($A45="",0,IF(Mitarbeiter!$G$43=FALSE,0,IF(AND(Mitarbeiter!$E$43&lt;&gt;"",HA$5+6&lt;Mitarbeiter!$E$43),0,IF(AND(Mitarbeiter!$F$43&lt;&gt;"",HA$5&gt;Mitarbeiter!$F$43),0,IF(Planung!HA45="",$C45,IF(ISNUMBER(Planung!HA45),Planung!HA45,IF(UPPER(Planung!HA45)="H",$C45/2,0)))))))</f>
        <v>0</v>
      </c>
      <c r="HB45" s="27">
        <f>IF($A45="",0,IF(Mitarbeiter!$G$43=FALSE,0,IF(AND(Mitarbeiter!$E$43&lt;&gt;"",HB$5+6&lt;Mitarbeiter!$E$43),0,IF(AND(Mitarbeiter!$F$43&lt;&gt;"",HB$5&gt;Mitarbeiter!$F$43),0,IF(Planung!HB45="",$C45,IF(ISNUMBER(Planung!HB45),Planung!HB45,IF(UPPER(Planung!HB45)="H",$C45/2,0)))))))</f>
        <v>0</v>
      </c>
      <c r="HC45" s="27">
        <f>IF($A45="",0,IF(Mitarbeiter!$G$43=FALSE,0,IF(AND(Mitarbeiter!$E$43&lt;&gt;"",HC$5+6&lt;Mitarbeiter!$E$43),0,IF(AND(Mitarbeiter!$F$43&lt;&gt;"",HC$5&gt;Mitarbeiter!$F$43),0,IF(Planung!HC45="",$C45,IF(ISNUMBER(Planung!HC45),Planung!HC45,IF(UPPER(Planung!HC45)="H",$C45/2,0)))))))</f>
        <v>0</v>
      </c>
      <c r="HD45" s="27">
        <f>IF($A45="",0,IF(Mitarbeiter!$G$43=FALSE,0,IF(AND(Mitarbeiter!$E$43&lt;&gt;"",HD$5+6&lt;Mitarbeiter!$E$43),0,IF(AND(Mitarbeiter!$F$43&lt;&gt;"",HD$5&gt;Mitarbeiter!$F$43),0,IF(Planung!HD45="",$C45,IF(ISNUMBER(Planung!HD45),Planung!HD45,IF(UPPER(Planung!HD45)="H",$C45/2,0)))))))</f>
        <v>0</v>
      </c>
      <c r="HE45" s="27">
        <f>IF($A45="",0,IF(Mitarbeiter!$G$43=FALSE,0,IF(AND(Mitarbeiter!$E$43&lt;&gt;"",HE$5+6&lt;Mitarbeiter!$E$43),0,IF(AND(Mitarbeiter!$F$43&lt;&gt;"",HE$5&gt;Mitarbeiter!$F$43),0,IF(Planung!HE45="",$C45,IF(ISNUMBER(Planung!HE45),Planung!HE45,IF(UPPER(Planung!HE45)="H",$C45/2,0)))))))</f>
        <v>0</v>
      </c>
      <c r="HF45" s="27">
        <f>IF($A45="",0,IF(Mitarbeiter!$G$43=FALSE,0,IF(AND(Mitarbeiter!$E$43&lt;&gt;"",HF$5+6&lt;Mitarbeiter!$E$43),0,IF(AND(Mitarbeiter!$F$43&lt;&gt;"",HF$5&gt;Mitarbeiter!$F$43),0,IF(Planung!HF45="",$C45,IF(ISNUMBER(Planung!HF45),Planung!HF45,IF(UPPER(Planung!HF45)="H",$C45/2,0)))))))</f>
        <v>0</v>
      </c>
      <c r="HG45" s="27">
        <f>IF($A45="",0,IF(Mitarbeiter!$G$43=FALSE,0,IF(AND(Mitarbeiter!$E$43&lt;&gt;"",HG$5+6&lt;Mitarbeiter!$E$43),0,IF(AND(Mitarbeiter!$F$43&lt;&gt;"",HG$5&gt;Mitarbeiter!$F$43),0,IF(Planung!HG45="",$C45,IF(ISNUMBER(Planung!HG45),Planung!HG45,IF(UPPER(Planung!HG45)="H",$C45/2,0)))))))</f>
        <v>0</v>
      </c>
      <c r="HH45" s="27">
        <f>IF($A45="",0,IF(Mitarbeiter!$G$43=FALSE,0,IF(AND(Mitarbeiter!$E$43&lt;&gt;"",HH$5+6&lt;Mitarbeiter!$E$43),0,IF(AND(Mitarbeiter!$F$43&lt;&gt;"",HH$5&gt;Mitarbeiter!$F$43),0,IF(Planung!HH45="",$C45,IF(ISNUMBER(Planung!HH45),Planung!HH45,IF(UPPER(Planung!HH45)="H",$C45/2,0)))))))</f>
        <v>0</v>
      </c>
      <c r="HI45" s="27">
        <f>IF($A45="",0,IF(Mitarbeiter!$G$43=FALSE,0,IF(AND(Mitarbeiter!$E$43&lt;&gt;"",HI$5+6&lt;Mitarbeiter!$E$43),0,IF(AND(Mitarbeiter!$F$43&lt;&gt;"",HI$5&gt;Mitarbeiter!$F$43),0,IF(Planung!HI45="",$C45,IF(ISNUMBER(Planung!HI45),Planung!HI45,IF(UPPER(Planung!HI45)="H",$C45/2,0)))))))</f>
        <v>0</v>
      </c>
      <c r="HJ45" s="27">
        <f>IF($A45="",0,IF(Mitarbeiter!$G$43=FALSE,0,IF(AND(Mitarbeiter!$E$43&lt;&gt;"",HJ$5+6&lt;Mitarbeiter!$E$43),0,IF(AND(Mitarbeiter!$F$43&lt;&gt;"",HJ$5&gt;Mitarbeiter!$F$43),0,IF(Planung!HJ45="",$C45,IF(ISNUMBER(Planung!HJ45),Planung!HJ45,IF(UPPER(Planung!HJ45)="H",$C45/2,0)))))))</f>
        <v>0</v>
      </c>
      <c r="HK45" s="27">
        <f>IF($A45="",0,IF(Mitarbeiter!$G$43=FALSE,0,IF(AND(Mitarbeiter!$E$43&lt;&gt;"",HK$5+6&lt;Mitarbeiter!$E$43),0,IF(AND(Mitarbeiter!$F$43&lt;&gt;"",HK$5&gt;Mitarbeiter!$F$43),0,IF(Planung!HK45="",$C45,IF(ISNUMBER(Planung!HK45),Planung!HK45,IF(UPPER(Planung!HK45)="H",$C45/2,0)))))))</f>
        <v>0</v>
      </c>
      <c r="HL45" s="27">
        <f>IF($A45="",0,IF(Mitarbeiter!$G$43=FALSE,0,IF(AND(Mitarbeiter!$E$43&lt;&gt;"",HL$5+6&lt;Mitarbeiter!$E$43),0,IF(AND(Mitarbeiter!$F$43&lt;&gt;"",HL$5&gt;Mitarbeiter!$F$43),0,IF(Planung!HL45="",$C45,IF(ISNUMBER(Planung!HL45),Planung!HL45,IF(UPPER(Planung!HL45)="H",$C45/2,0)))))))</f>
        <v>0</v>
      </c>
      <c r="HM45" s="27">
        <f>IF($A45="",0,IF(Mitarbeiter!$G$43=FALSE,0,IF(AND(Mitarbeiter!$E$43&lt;&gt;"",HM$5+6&lt;Mitarbeiter!$E$43),0,IF(AND(Mitarbeiter!$F$43&lt;&gt;"",HM$5&gt;Mitarbeiter!$F$43),0,IF(Planung!HM45="",$C45,IF(ISNUMBER(Planung!HM45),Planung!HM45,IF(UPPER(Planung!HM45)="H",$C45/2,0)))))))</f>
        <v>0</v>
      </c>
      <c r="HN45" s="27">
        <f>IF($A45="",0,IF(Mitarbeiter!$G$43=FALSE,0,IF(AND(Mitarbeiter!$E$43&lt;&gt;"",HN$5+6&lt;Mitarbeiter!$E$43),0,IF(AND(Mitarbeiter!$F$43&lt;&gt;"",HN$5&gt;Mitarbeiter!$F$43),0,IF(Planung!HN45="",$C45,IF(ISNUMBER(Planung!HN45),Planung!HN45,IF(UPPER(Planung!HN45)="H",$C45/2,0)))))))</f>
        <v>0</v>
      </c>
      <c r="HO45" s="27">
        <f>IF($A45="",0,IF(Mitarbeiter!$G$43=FALSE,0,IF(AND(Mitarbeiter!$E$43&lt;&gt;"",HO$5+6&lt;Mitarbeiter!$E$43),0,IF(AND(Mitarbeiter!$F$43&lt;&gt;"",HO$5&gt;Mitarbeiter!$F$43),0,IF(Planung!HO45="",$C45,IF(ISNUMBER(Planung!HO45),Planung!HO45,IF(UPPER(Planung!HO45)="H",$C45/2,0)))))))</f>
        <v>0</v>
      </c>
      <c r="HP45" s="27">
        <f>IF($A45="",0,IF(Mitarbeiter!$G$43=FALSE,0,IF(AND(Mitarbeiter!$E$43&lt;&gt;"",HP$5+6&lt;Mitarbeiter!$E$43),0,IF(AND(Mitarbeiter!$F$43&lt;&gt;"",HP$5&gt;Mitarbeiter!$F$43),0,IF(Planung!HP45="",$C45,IF(ISNUMBER(Planung!HP45),Planung!HP45,IF(UPPER(Planung!HP45)="H",$C45/2,0)))))))</f>
        <v>0</v>
      </c>
      <c r="HQ45" s="27">
        <f>IF($A45="",0,IF(Mitarbeiter!$G$43=FALSE,0,IF(AND(Mitarbeiter!$E$43&lt;&gt;"",HQ$5+6&lt;Mitarbeiter!$E$43),0,IF(AND(Mitarbeiter!$F$43&lt;&gt;"",HQ$5&gt;Mitarbeiter!$F$43),0,IF(Planung!HQ45="",$C45,IF(ISNUMBER(Planung!HQ45),Planung!HQ45,IF(UPPER(Planung!HQ45)="H",$C45/2,0)))))))</f>
        <v>0</v>
      </c>
      <c r="HR45" s="27">
        <f>IF($A45="",0,IF(Mitarbeiter!$G$43=FALSE,0,IF(AND(Mitarbeiter!$E$43&lt;&gt;"",HR$5+6&lt;Mitarbeiter!$E$43),0,IF(AND(Mitarbeiter!$F$43&lt;&gt;"",HR$5&gt;Mitarbeiter!$F$43),0,IF(Planung!HR45="",$C45,IF(ISNUMBER(Planung!HR45),Planung!HR45,IF(UPPER(Planung!HR45)="H",$C45/2,0)))))))</f>
        <v>0</v>
      </c>
      <c r="HS45" s="27">
        <f>IF($A45="",0,IF(Mitarbeiter!$G$43=FALSE,0,IF(AND(Mitarbeiter!$E$43&lt;&gt;"",HS$5+6&lt;Mitarbeiter!$E$43),0,IF(AND(Mitarbeiter!$F$43&lt;&gt;"",HS$5&gt;Mitarbeiter!$F$43),0,IF(Planung!HS45="",$C45,IF(ISNUMBER(Planung!HS45),Planung!HS45,IF(UPPER(Planung!HS45)="H",$C45/2,0)))))))</f>
        <v>0</v>
      </c>
      <c r="HT45" s="27">
        <f>IF($A45="",0,IF(Mitarbeiter!$G$43=FALSE,0,IF(AND(Mitarbeiter!$E$43&lt;&gt;"",HT$5+6&lt;Mitarbeiter!$E$43),0,IF(AND(Mitarbeiter!$F$43&lt;&gt;"",HT$5&gt;Mitarbeiter!$F$43),0,IF(Planung!HT45="",$C45,IF(ISNUMBER(Planung!HT45),Planung!HT45,IF(UPPER(Planung!HT45)="H",$C45/2,0)))))))</f>
        <v>0</v>
      </c>
      <c r="HU45" s="27">
        <f>IF($A45="",0,IF(Mitarbeiter!$G$43=FALSE,0,IF(AND(Mitarbeiter!$E$43&lt;&gt;"",HU$5+6&lt;Mitarbeiter!$E$43),0,IF(AND(Mitarbeiter!$F$43&lt;&gt;"",HU$5&gt;Mitarbeiter!$F$43),0,IF(Planung!HU45="",$C45,IF(ISNUMBER(Planung!HU45),Planung!HU45,IF(UPPER(Planung!HU45)="H",$C45/2,0)))))))</f>
        <v>0</v>
      </c>
      <c r="HV45" s="27">
        <f>IF($A45="",0,IF(Mitarbeiter!$G$43=FALSE,0,IF(AND(Mitarbeiter!$E$43&lt;&gt;"",HV$5+6&lt;Mitarbeiter!$E$43),0,IF(AND(Mitarbeiter!$F$43&lt;&gt;"",HV$5&gt;Mitarbeiter!$F$43),0,IF(Planung!HV45="",$C45,IF(ISNUMBER(Planung!HV45),Planung!HV45,IF(UPPER(Planung!HV45)="H",$C45/2,0)))))))</f>
        <v>0</v>
      </c>
      <c r="HW45" s="27">
        <f>IF($A45="",0,IF(Mitarbeiter!$G$43=FALSE,0,IF(AND(Mitarbeiter!$E$43&lt;&gt;"",HW$5+6&lt;Mitarbeiter!$E$43),0,IF(AND(Mitarbeiter!$F$43&lt;&gt;"",HW$5&gt;Mitarbeiter!$F$43),0,IF(Planung!HW45="",$C45,IF(ISNUMBER(Planung!HW45),Planung!HW45,IF(UPPER(Planung!HW45)="H",$C45/2,0)))))))</f>
        <v>0</v>
      </c>
      <c r="HX45" s="27">
        <f>IF($A45="",0,IF(Mitarbeiter!$G$43=FALSE,0,IF(AND(Mitarbeiter!$E$43&lt;&gt;"",HX$5+6&lt;Mitarbeiter!$E$43),0,IF(AND(Mitarbeiter!$F$43&lt;&gt;"",HX$5&gt;Mitarbeiter!$F$43),0,IF(Planung!HX45="",$C45,IF(ISNUMBER(Planung!HX45),Planung!HX45,IF(UPPER(Planung!HX45)="H",$C45/2,0)))))))</f>
        <v>0</v>
      </c>
      <c r="HY45" s="27">
        <f>IF($A45="",0,IF(Mitarbeiter!$G$43=FALSE,0,IF(AND(Mitarbeiter!$E$43&lt;&gt;"",HY$5+6&lt;Mitarbeiter!$E$43),0,IF(AND(Mitarbeiter!$F$43&lt;&gt;"",HY$5&gt;Mitarbeiter!$F$43),0,IF(Planung!HY45="",$C45,IF(ISNUMBER(Planung!HY45),Planung!HY45,IF(UPPER(Planung!HY45)="H",$C45/2,0)))))))</f>
        <v>0</v>
      </c>
      <c r="HZ45" s="27">
        <f>IF($A45="",0,IF(Mitarbeiter!$G$43=FALSE,0,IF(AND(Mitarbeiter!$E$43&lt;&gt;"",HZ$5+6&lt;Mitarbeiter!$E$43),0,IF(AND(Mitarbeiter!$F$43&lt;&gt;"",HZ$5&gt;Mitarbeiter!$F$43),0,IF(Planung!HZ45="",$C45,IF(ISNUMBER(Planung!HZ45),Planung!HZ45,IF(UPPER(Planung!HZ45)="H",$C45/2,0)))))))</f>
        <v>0</v>
      </c>
      <c r="IA45" s="27">
        <f>IF($A45="",0,IF(Mitarbeiter!$G$43=FALSE,0,IF(AND(Mitarbeiter!$E$43&lt;&gt;"",IA$5+6&lt;Mitarbeiter!$E$43),0,IF(AND(Mitarbeiter!$F$43&lt;&gt;"",IA$5&gt;Mitarbeiter!$F$43),0,IF(Planung!IA45="",$C45,IF(ISNUMBER(Planung!IA45),Planung!IA45,IF(UPPER(Planung!IA45)="H",$C45/2,0)))))))</f>
        <v>0</v>
      </c>
    </row>
    <row r="46" spans="1:235" x14ac:dyDescent="0.25">
      <c r="A46" s="7" t="str">
        <f>Planung!A46</f>
        <v/>
      </c>
      <c r="B46" s="7" t="str">
        <f>Planung!B46</f>
        <v/>
      </c>
      <c r="C46" s="27">
        <f>N(Mitarbeiter!$D$44)</f>
        <v>0</v>
      </c>
      <c r="D46" s="27">
        <f>IF($A46="",0,IF(Mitarbeiter!$G$44=FALSE,0,IF(AND(Mitarbeiter!$E$44&lt;&gt;"",D$5+6&lt;Mitarbeiter!$E$44),0,IF(AND(Mitarbeiter!$F$44&lt;&gt;"",D$5&gt;Mitarbeiter!$F$44),0,IF(Planung!D46="",$C46,IF(ISNUMBER(Planung!D46),Planung!D46,IF(UPPER(Planung!D46)="H",$C46/2,0)))))))</f>
        <v>0</v>
      </c>
      <c r="E46" s="27">
        <f>IF($A46="",0,IF(Mitarbeiter!$G$44=FALSE,0,IF(AND(Mitarbeiter!$E$44&lt;&gt;"",E$5+6&lt;Mitarbeiter!$E$44),0,IF(AND(Mitarbeiter!$F$44&lt;&gt;"",E$5&gt;Mitarbeiter!$F$44),0,IF(Planung!E46="",$C46,IF(ISNUMBER(Planung!E46),Planung!E46,IF(UPPER(Planung!E46)="H",$C46/2,0)))))))</f>
        <v>0</v>
      </c>
      <c r="F46" s="27">
        <f>IF($A46="",0,IF(Mitarbeiter!$G$44=FALSE,0,IF(AND(Mitarbeiter!$E$44&lt;&gt;"",F$5+6&lt;Mitarbeiter!$E$44),0,IF(AND(Mitarbeiter!$F$44&lt;&gt;"",F$5&gt;Mitarbeiter!$F$44),0,IF(Planung!F46="",$C46,IF(ISNUMBER(Planung!F46),Planung!F46,IF(UPPER(Planung!F46)="H",$C46/2,0)))))))</f>
        <v>0</v>
      </c>
      <c r="G46" s="27">
        <f>IF($A46="",0,IF(Mitarbeiter!$G$44=FALSE,0,IF(AND(Mitarbeiter!$E$44&lt;&gt;"",G$5+6&lt;Mitarbeiter!$E$44),0,IF(AND(Mitarbeiter!$F$44&lt;&gt;"",G$5&gt;Mitarbeiter!$F$44),0,IF(Planung!G46="",$C46,IF(ISNUMBER(Planung!G46),Planung!G46,IF(UPPER(Planung!G46)="H",$C46/2,0)))))))</f>
        <v>0</v>
      </c>
      <c r="H46" s="27">
        <f>IF($A46="",0,IF(Mitarbeiter!$G$44=FALSE,0,IF(AND(Mitarbeiter!$E$44&lt;&gt;"",H$5+6&lt;Mitarbeiter!$E$44),0,IF(AND(Mitarbeiter!$F$44&lt;&gt;"",H$5&gt;Mitarbeiter!$F$44),0,IF(Planung!H46="",$C46,IF(ISNUMBER(Planung!H46),Planung!H46,IF(UPPER(Planung!H46)="H",$C46/2,0)))))))</f>
        <v>0</v>
      </c>
      <c r="I46" s="27">
        <f>IF($A46="",0,IF(Mitarbeiter!$G$44=FALSE,0,IF(AND(Mitarbeiter!$E$44&lt;&gt;"",I$5+6&lt;Mitarbeiter!$E$44),0,IF(AND(Mitarbeiter!$F$44&lt;&gt;"",I$5&gt;Mitarbeiter!$F$44),0,IF(Planung!I46="",$C46,IF(ISNUMBER(Planung!I46),Planung!I46,IF(UPPER(Planung!I46)="H",$C46/2,0)))))))</f>
        <v>0</v>
      </c>
      <c r="J46" s="27">
        <f>IF($A46="",0,IF(Mitarbeiter!$G$44=FALSE,0,IF(AND(Mitarbeiter!$E$44&lt;&gt;"",J$5+6&lt;Mitarbeiter!$E$44),0,IF(AND(Mitarbeiter!$F$44&lt;&gt;"",J$5&gt;Mitarbeiter!$F$44),0,IF(Planung!J46="",$C46,IF(ISNUMBER(Planung!J46),Planung!J46,IF(UPPER(Planung!J46)="H",$C46/2,0)))))))</f>
        <v>0</v>
      </c>
      <c r="K46" s="27">
        <f>IF($A46="",0,IF(Mitarbeiter!$G$44=FALSE,0,IF(AND(Mitarbeiter!$E$44&lt;&gt;"",K$5+6&lt;Mitarbeiter!$E$44),0,IF(AND(Mitarbeiter!$F$44&lt;&gt;"",K$5&gt;Mitarbeiter!$F$44),0,IF(Planung!K46="",$C46,IF(ISNUMBER(Planung!K46),Planung!K46,IF(UPPER(Planung!K46)="H",$C46/2,0)))))))</f>
        <v>0</v>
      </c>
      <c r="L46" s="27">
        <f>IF($A46="",0,IF(Mitarbeiter!$G$44=FALSE,0,IF(AND(Mitarbeiter!$E$44&lt;&gt;"",L$5+6&lt;Mitarbeiter!$E$44),0,IF(AND(Mitarbeiter!$F$44&lt;&gt;"",L$5&gt;Mitarbeiter!$F$44),0,IF(Planung!L46="",$C46,IF(ISNUMBER(Planung!L46),Planung!L46,IF(UPPER(Planung!L46)="H",$C46/2,0)))))))</f>
        <v>0</v>
      </c>
      <c r="M46" s="27">
        <f>IF($A46="",0,IF(Mitarbeiter!$G$44=FALSE,0,IF(AND(Mitarbeiter!$E$44&lt;&gt;"",M$5+6&lt;Mitarbeiter!$E$44),0,IF(AND(Mitarbeiter!$F$44&lt;&gt;"",M$5&gt;Mitarbeiter!$F$44),0,IF(Planung!M46="",$C46,IF(ISNUMBER(Planung!M46),Planung!M46,IF(UPPER(Planung!M46)="H",$C46/2,0)))))))</f>
        <v>0</v>
      </c>
      <c r="N46" s="27">
        <f>IF($A46="",0,IF(Mitarbeiter!$G$44=FALSE,0,IF(AND(Mitarbeiter!$E$44&lt;&gt;"",N$5+6&lt;Mitarbeiter!$E$44),0,IF(AND(Mitarbeiter!$F$44&lt;&gt;"",N$5&gt;Mitarbeiter!$F$44),0,IF(Planung!N46="",$C46,IF(ISNUMBER(Planung!N46),Planung!N46,IF(UPPER(Planung!N46)="H",$C46/2,0)))))))</f>
        <v>0</v>
      </c>
      <c r="O46" s="27">
        <f>IF($A46="",0,IF(Mitarbeiter!$G$44=FALSE,0,IF(AND(Mitarbeiter!$E$44&lt;&gt;"",O$5+6&lt;Mitarbeiter!$E$44),0,IF(AND(Mitarbeiter!$F$44&lt;&gt;"",O$5&gt;Mitarbeiter!$F$44),0,IF(Planung!O46="",$C46,IF(ISNUMBER(Planung!O46),Planung!O46,IF(UPPER(Planung!O46)="H",$C46/2,0)))))))</f>
        <v>0</v>
      </c>
      <c r="P46" s="27">
        <f>IF($A46="",0,IF(Mitarbeiter!$G$44=FALSE,0,IF(AND(Mitarbeiter!$E$44&lt;&gt;"",P$5+6&lt;Mitarbeiter!$E$44),0,IF(AND(Mitarbeiter!$F$44&lt;&gt;"",P$5&gt;Mitarbeiter!$F$44),0,IF(Planung!P46="",$C46,IF(ISNUMBER(Planung!P46),Planung!P46,IF(UPPER(Planung!P46)="H",$C46/2,0)))))))</f>
        <v>0</v>
      </c>
      <c r="Q46" s="27">
        <f>IF($A46="",0,IF(Mitarbeiter!$G$44=FALSE,0,IF(AND(Mitarbeiter!$E$44&lt;&gt;"",Q$5+6&lt;Mitarbeiter!$E$44),0,IF(AND(Mitarbeiter!$F$44&lt;&gt;"",Q$5&gt;Mitarbeiter!$F$44),0,IF(Planung!Q46="",$C46,IF(ISNUMBER(Planung!Q46),Planung!Q46,IF(UPPER(Planung!Q46)="H",$C46/2,0)))))))</f>
        <v>0</v>
      </c>
      <c r="R46" s="27">
        <f>IF($A46="",0,IF(Mitarbeiter!$G$44=FALSE,0,IF(AND(Mitarbeiter!$E$44&lt;&gt;"",R$5+6&lt;Mitarbeiter!$E$44),0,IF(AND(Mitarbeiter!$F$44&lt;&gt;"",R$5&gt;Mitarbeiter!$F$44),0,IF(Planung!R46="",$C46,IF(ISNUMBER(Planung!R46),Planung!R46,IF(UPPER(Planung!R46)="H",$C46/2,0)))))))</f>
        <v>0</v>
      </c>
      <c r="S46" s="27">
        <f>IF($A46="",0,IF(Mitarbeiter!$G$44=FALSE,0,IF(AND(Mitarbeiter!$E$44&lt;&gt;"",S$5+6&lt;Mitarbeiter!$E$44),0,IF(AND(Mitarbeiter!$F$44&lt;&gt;"",S$5&gt;Mitarbeiter!$F$44),0,IF(Planung!S46="",$C46,IF(ISNUMBER(Planung!S46),Planung!S46,IF(UPPER(Planung!S46)="H",$C46/2,0)))))))</f>
        <v>0</v>
      </c>
      <c r="T46" s="27">
        <f>IF($A46="",0,IF(Mitarbeiter!$G$44=FALSE,0,IF(AND(Mitarbeiter!$E$44&lt;&gt;"",T$5+6&lt;Mitarbeiter!$E$44),0,IF(AND(Mitarbeiter!$F$44&lt;&gt;"",T$5&gt;Mitarbeiter!$F$44),0,IF(Planung!T46="",$C46,IF(ISNUMBER(Planung!T46),Planung!T46,IF(UPPER(Planung!T46)="H",$C46/2,0)))))))</f>
        <v>0</v>
      </c>
      <c r="U46" s="27">
        <f>IF($A46="",0,IF(Mitarbeiter!$G$44=FALSE,0,IF(AND(Mitarbeiter!$E$44&lt;&gt;"",U$5+6&lt;Mitarbeiter!$E$44),0,IF(AND(Mitarbeiter!$F$44&lt;&gt;"",U$5&gt;Mitarbeiter!$F$44),0,IF(Planung!U46="",$C46,IF(ISNUMBER(Planung!U46),Planung!U46,IF(UPPER(Planung!U46)="H",$C46/2,0)))))))</f>
        <v>0</v>
      </c>
      <c r="V46" s="27">
        <f>IF($A46="",0,IF(Mitarbeiter!$G$44=FALSE,0,IF(AND(Mitarbeiter!$E$44&lt;&gt;"",V$5+6&lt;Mitarbeiter!$E$44),0,IF(AND(Mitarbeiter!$F$44&lt;&gt;"",V$5&gt;Mitarbeiter!$F$44),0,IF(Planung!V46="",$C46,IF(ISNUMBER(Planung!V46),Planung!V46,IF(UPPER(Planung!V46)="H",$C46/2,0)))))))</f>
        <v>0</v>
      </c>
      <c r="W46" s="27">
        <f>IF($A46="",0,IF(Mitarbeiter!$G$44=FALSE,0,IF(AND(Mitarbeiter!$E$44&lt;&gt;"",W$5+6&lt;Mitarbeiter!$E$44),0,IF(AND(Mitarbeiter!$F$44&lt;&gt;"",W$5&gt;Mitarbeiter!$F$44),0,IF(Planung!W46="",$C46,IF(ISNUMBER(Planung!W46),Planung!W46,IF(UPPER(Planung!W46)="H",$C46/2,0)))))))</f>
        <v>0</v>
      </c>
      <c r="X46" s="27">
        <f>IF($A46="",0,IF(Mitarbeiter!$G$44=FALSE,0,IF(AND(Mitarbeiter!$E$44&lt;&gt;"",X$5+6&lt;Mitarbeiter!$E$44),0,IF(AND(Mitarbeiter!$F$44&lt;&gt;"",X$5&gt;Mitarbeiter!$F$44),0,IF(Planung!X46="",$C46,IF(ISNUMBER(Planung!X46),Planung!X46,IF(UPPER(Planung!X46)="H",$C46/2,0)))))))</f>
        <v>0</v>
      </c>
      <c r="Y46" s="27">
        <f>IF($A46="",0,IF(Mitarbeiter!$G$44=FALSE,0,IF(AND(Mitarbeiter!$E$44&lt;&gt;"",Y$5+6&lt;Mitarbeiter!$E$44),0,IF(AND(Mitarbeiter!$F$44&lt;&gt;"",Y$5&gt;Mitarbeiter!$F$44),0,IF(Planung!Y46="",$C46,IF(ISNUMBER(Planung!Y46),Planung!Y46,IF(UPPER(Planung!Y46)="H",$C46/2,0)))))))</f>
        <v>0</v>
      </c>
      <c r="Z46" s="27">
        <f>IF($A46="",0,IF(Mitarbeiter!$G$44=FALSE,0,IF(AND(Mitarbeiter!$E$44&lt;&gt;"",Z$5+6&lt;Mitarbeiter!$E$44),0,IF(AND(Mitarbeiter!$F$44&lt;&gt;"",Z$5&gt;Mitarbeiter!$F$44),0,IF(Planung!Z46="",$C46,IF(ISNUMBER(Planung!Z46),Planung!Z46,IF(UPPER(Planung!Z46)="H",$C46/2,0)))))))</f>
        <v>0</v>
      </c>
      <c r="AA46" s="27">
        <f>IF($A46="",0,IF(Mitarbeiter!$G$44=FALSE,0,IF(AND(Mitarbeiter!$E$44&lt;&gt;"",AA$5+6&lt;Mitarbeiter!$E$44),0,IF(AND(Mitarbeiter!$F$44&lt;&gt;"",AA$5&gt;Mitarbeiter!$F$44),0,IF(Planung!AA46="",$C46,IF(ISNUMBER(Planung!AA46),Planung!AA46,IF(UPPER(Planung!AA46)="H",$C46/2,0)))))))</f>
        <v>0</v>
      </c>
      <c r="AB46" s="27">
        <f>IF($A46="",0,IF(Mitarbeiter!$G$44=FALSE,0,IF(AND(Mitarbeiter!$E$44&lt;&gt;"",AB$5+6&lt;Mitarbeiter!$E$44),0,IF(AND(Mitarbeiter!$F$44&lt;&gt;"",AB$5&gt;Mitarbeiter!$F$44),0,IF(Planung!AB46="",$C46,IF(ISNUMBER(Planung!AB46),Planung!AB46,IF(UPPER(Planung!AB46)="H",$C46/2,0)))))))</f>
        <v>0</v>
      </c>
      <c r="AC46" s="27">
        <f>IF($A46="",0,IF(Mitarbeiter!$G$44=FALSE,0,IF(AND(Mitarbeiter!$E$44&lt;&gt;"",AC$5+6&lt;Mitarbeiter!$E$44),0,IF(AND(Mitarbeiter!$F$44&lt;&gt;"",AC$5&gt;Mitarbeiter!$F$44),0,IF(Planung!AC46="",$C46,IF(ISNUMBER(Planung!AC46),Planung!AC46,IF(UPPER(Planung!AC46)="H",$C46/2,0)))))))</f>
        <v>0</v>
      </c>
      <c r="AD46" s="27">
        <f>IF($A46="",0,IF(Mitarbeiter!$G$44=FALSE,0,IF(AND(Mitarbeiter!$E$44&lt;&gt;"",AD$5+6&lt;Mitarbeiter!$E$44),0,IF(AND(Mitarbeiter!$F$44&lt;&gt;"",AD$5&gt;Mitarbeiter!$F$44),0,IF(Planung!AD46="",$C46,IF(ISNUMBER(Planung!AD46),Planung!AD46,IF(UPPER(Planung!AD46)="H",$C46/2,0)))))))</f>
        <v>0</v>
      </c>
      <c r="AE46" s="27">
        <f>IF($A46="",0,IF(Mitarbeiter!$G$44=FALSE,0,IF(AND(Mitarbeiter!$E$44&lt;&gt;"",AE$5+6&lt;Mitarbeiter!$E$44),0,IF(AND(Mitarbeiter!$F$44&lt;&gt;"",AE$5&gt;Mitarbeiter!$F$44),0,IF(Planung!AE46="",$C46,IF(ISNUMBER(Planung!AE46),Planung!AE46,IF(UPPER(Planung!AE46)="H",$C46/2,0)))))))</f>
        <v>0</v>
      </c>
      <c r="AF46" s="27">
        <f>IF($A46="",0,IF(Mitarbeiter!$G$44=FALSE,0,IF(AND(Mitarbeiter!$E$44&lt;&gt;"",AF$5+6&lt;Mitarbeiter!$E$44),0,IF(AND(Mitarbeiter!$F$44&lt;&gt;"",AF$5&gt;Mitarbeiter!$F$44),0,IF(Planung!AF46="",$C46,IF(ISNUMBER(Planung!AF46),Planung!AF46,IF(UPPER(Planung!AF46)="H",$C46/2,0)))))))</f>
        <v>0</v>
      </c>
      <c r="AG46" s="27">
        <f>IF($A46="",0,IF(Mitarbeiter!$G$44=FALSE,0,IF(AND(Mitarbeiter!$E$44&lt;&gt;"",AG$5+6&lt;Mitarbeiter!$E$44),0,IF(AND(Mitarbeiter!$F$44&lt;&gt;"",AG$5&gt;Mitarbeiter!$F$44),0,IF(Planung!AG46="",$C46,IF(ISNUMBER(Planung!AG46),Planung!AG46,IF(UPPER(Planung!AG46)="H",$C46/2,0)))))))</f>
        <v>0</v>
      </c>
      <c r="AH46" s="27">
        <f>IF($A46="",0,IF(Mitarbeiter!$G$44=FALSE,0,IF(AND(Mitarbeiter!$E$44&lt;&gt;"",AH$5+6&lt;Mitarbeiter!$E$44),0,IF(AND(Mitarbeiter!$F$44&lt;&gt;"",AH$5&gt;Mitarbeiter!$F$44),0,IF(Planung!AH46="",$C46,IF(ISNUMBER(Planung!AH46),Planung!AH46,IF(UPPER(Planung!AH46)="H",$C46/2,0)))))))</f>
        <v>0</v>
      </c>
      <c r="AI46" s="27">
        <f>IF($A46="",0,IF(Mitarbeiter!$G$44=FALSE,0,IF(AND(Mitarbeiter!$E$44&lt;&gt;"",AI$5+6&lt;Mitarbeiter!$E$44),0,IF(AND(Mitarbeiter!$F$44&lt;&gt;"",AI$5&gt;Mitarbeiter!$F$44),0,IF(Planung!AI46="",$C46,IF(ISNUMBER(Planung!AI46),Planung!AI46,IF(UPPER(Planung!AI46)="H",$C46/2,0)))))))</f>
        <v>0</v>
      </c>
      <c r="AJ46" s="27">
        <f>IF($A46="",0,IF(Mitarbeiter!$G$44=FALSE,0,IF(AND(Mitarbeiter!$E$44&lt;&gt;"",AJ$5+6&lt;Mitarbeiter!$E$44),0,IF(AND(Mitarbeiter!$F$44&lt;&gt;"",AJ$5&gt;Mitarbeiter!$F$44),0,IF(Planung!AJ46="",$C46,IF(ISNUMBER(Planung!AJ46),Planung!AJ46,IF(UPPER(Planung!AJ46)="H",$C46/2,0)))))))</f>
        <v>0</v>
      </c>
      <c r="AK46" s="27">
        <f>IF($A46="",0,IF(Mitarbeiter!$G$44=FALSE,0,IF(AND(Mitarbeiter!$E$44&lt;&gt;"",AK$5+6&lt;Mitarbeiter!$E$44),0,IF(AND(Mitarbeiter!$F$44&lt;&gt;"",AK$5&gt;Mitarbeiter!$F$44),0,IF(Planung!AK46="",$C46,IF(ISNUMBER(Planung!AK46),Planung!AK46,IF(UPPER(Planung!AK46)="H",$C46/2,0)))))))</f>
        <v>0</v>
      </c>
      <c r="AL46" s="27">
        <f>IF($A46="",0,IF(Mitarbeiter!$G$44=FALSE,0,IF(AND(Mitarbeiter!$E$44&lt;&gt;"",AL$5+6&lt;Mitarbeiter!$E$44),0,IF(AND(Mitarbeiter!$F$44&lt;&gt;"",AL$5&gt;Mitarbeiter!$F$44),0,IF(Planung!AL46="",$C46,IF(ISNUMBER(Planung!AL46),Planung!AL46,IF(UPPER(Planung!AL46)="H",$C46/2,0)))))))</f>
        <v>0</v>
      </c>
      <c r="AM46" s="27">
        <f>IF($A46="",0,IF(Mitarbeiter!$G$44=FALSE,0,IF(AND(Mitarbeiter!$E$44&lt;&gt;"",AM$5+6&lt;Mitarbeiter!$E$44),0,IF(AND(Mitarbeiter!$F$44&lt;&gt;"",AM$5&gt;Mitarbeiter!$F$44),0,IF(Planung!AM46="",$C46,IF(ISNUMBER(Planung!AM46),Planung!AM46,IF(UPPER(Planung!AM46)="H",$C46/2,0)))))))</f>
        <v>0</v>
      </c>
      <c r="AN46" s="27">
        <f>IF($A46="",0,IF(Mitarbeiter!$G$44=FALSE,0,IF(AND(Mitarbeiter!$E$44&lt;&gt;"",AN$5+6&lt;Mitarbeiter!$E$44),0,IF(AND(Mitarbeiter!$F$44&lt;&gt;"",AN$5&gt;Mitarbeiter!$F$44),0,IF(Planung!AN46="",$C46,IF(ISNUMBER(Planung!AN46),Planung!AN46,IF(UPPER(Planung!AN46)="H",$C46/2,0)))))))</f>
        <v>0</v>
      </c>
      <c r="AO46" s="27">
        <f>IF($A46="",0,IF(Mitarbeiter!$G$44=FALSE,0,IF(AND(Mitarbeiter!$E$44&lt;&gt;"",AO$5+6&lt;Mitarbeiter!$E$44),0,IF(AND(Mitarbeiter!$F$44&lt;&gt;"",AO$5&gt;Mitarbeiter!$F$44),0,IF(Planung!AO46="",$C46,IF(ISNUMBER(Planung!AO46),Planung!AO46,IF(UPPER(Planung!AO46)="H",$C46/2,0)))))))</f>
        <v>0</v>
      </c>
      <c r="AP46" s="27">
        <f>IF($A46="",0,IF(Mitarbeiter!$G$44=FALSE,0,IF(AND(Mitarbeiter!$E$44&lt;&gt;"",AP$5+6&lt;Mitarbeiter!$E$44),0,IF(AND(Mitarbeiter!$F$44&lt;&gt;"",AP$5&gt;Mitarbeiter!$F$44),0,IF(Planung!AP46="",$C46,IF(ISNUMBER(Planung!AP46),Planung!AP46,IF(UPPER(Planung!AP46)="H",$C46/2,0)))))))</f>
        <v>0</v>
      </c>
      <c r="AQ46" s="27">
        <f>IF($A46="",0,IF(Mitarbeiter!$G$44=FALSE,0,IF(AND(Mitarbeiter!$E$44&lt;&gt;"",AQ$5+6&lt;Mitarbeiter!$E$44),0,IF(AND(Mitarbeiter!$F$44&lt;&gt;"",AQ$5&gt;Mitarbeiter!$F$44),0,IF(Planung!AQ46="",$C46,IF(ISNUMBER(Planung!AQ46),Planung!AQ46,IF(UPPER(Planung!AQ46)="H",$C46/2,0)))))))</f>
        <v>0</v>
      </c>
      <c r="AR46" s="27">
        <f>IF($A46="",0,IF(Mitarbeiter!$G$44=FALSE,0,IF(AND(Mitarbeiter!$E$44&lt;&gt;"",AR$5+6&lt;Mitarbeiter!$E$44),0,IF(AND(Mitarbeiter!$F$44&lt;&gt;"",AR$5&gt;Mitarbeiter!$F$44),0,IF(Planung!AR46="",$C46,IF(ISNUMBER(Planung!AR46),Planung!AR46,IF(UPPER(Planung!AR46)="H",$C46/2,0)))))))</f>
        <v>0</v>
      </c>
      <c r="AS46" s="27">
        <f>IF($A46="",0,IF(Mitarbeiter!$G$44=FALSE,0,IF(AND(Mitarbeiter!$E$44&lt;&gt;"",AS$5+6&lt;Mitarbeiter!$E$44),0,IF(AND(Mitarbeiter!$F$44&lt;&gt;"",AS$5&gt;Mitarbeiter!$F$44),0,IF(Planung!AS46="",$C46,IF(ISNUMBER(Planung!AS46),Planung!AS46,IF(UPPER(Planung!AS46)="H",$C46/2,0)))))))</f>
        <v>0</v>
      </c>
      <c r="AT46" s="27">
        <f>IF($A46="",0,IF(Mitarbeiter!$G$44=FALSE,0,IF(AND(Mitarbeiter!$E$44&lt;&gt;"",AT$5+6&lt;Mitarbeiter!$E$44),0,IF(AND(Mitarbeiter!$F$44&lt;&gt;"",AT$5&gt;Mitarbeiter!$F$44),0,IF(Planung!AT46="",$C46,IF(ISNUMBER(Planung!AT46),Planung!AT46,IF(UPPER(Planung!AT46)="H",$C46/2,0)))))))</f>
        <v>0</v>
      </c>
      <c r="AU46" s="27">
        <f>IF($A46="",0,IF(Mitarbeiter!$G$44=FALSE,0,IF(AND(Mitarbeiter!$E$44&lt;&gt;"",AU$5+6&lt;Mitarbeiter!$E$44),0,IF(AND(Mitarbeiter!$F$44&lt;&gt;"",AU$5&gt;Mitarbeiter!$F$44),0,IF(Planung!AU46="",$C46,IF(ISNUMBER(Planung!AU46),Planung!AU46,IF(UPPER(Planung!AU46)="H",$C46/2,0)))))))</f>
        <v>0</v>
      </c>
      <c r="AV46" s="27">
        <f>IF($A46="",0,IF(Mitarbeiter!$G$44=FALSE,0,IF(AND(Mitarbeiter!$E$44&lt;&gt;"",AV$5+6&lt;Mitarbeiter!$E$44),0,IF(AND(Mitarbeiter!$F$44&lt;&gt;"",AV$5&gt;Mitarbeiter!$F$44),0,IF(Planung!AV46="",$C46,IF(ISNUMBER(Planung!AV46),Planung!AV46,IF(UPPER(Planung!AV46)="H",$C46/2,0)))))))</f>
        <v>0</v>
      </c>
      <c r="AW46" s="27">
        <f>IF($A46="",0,IF(Mitarbeiter!$G$44=FALSE,0,IF(AND(Mitarbeiter!$E$44&lt;&gt;"",AW$5+6&lt;Mitarbeiter!$E$44),0,IF(AND(Mitarbeiter!$F$44&lt;&gt;"",AW$5&gt;Mitarbeiter!$F$44),0,IF(Planung!AW46="",$C46,IF(ISNUMBER(Planung!AW46),Planung!AW46,IF(UPPER(Planung!AW46)="H",$C46/2,0)))))))</f>
        <v>0</v>
      </c>
      <c r="AX46" s="27">
        <f>IF($A46="",0,IF(Mitarbeiter!$G$44=FALSE,0,IF(AND(Mitarbeiter!$E$44&lt;&gt;"",AX$5+6&lt;Mitarbeiter!$E$44),0,IF(AND(Mitarbeiter!$F$44&lt;&gt;"",AX$5&gt;Mitarbeiter!$F$44),0,IF(Planung!AX46="",$C46,IF(ISNUMBER(Planung!AX46),Planung!AX46,IF(UPPER(Planung!AX46)="H",$C46/2,0)))))))</f>
        <v>0</v>
      </c>
      <c r="AY46" s="27">
        <f>IF($A46="",0,IF(Mitarbeiter!$G$44=FALSE,0,IF(AND(Mitarbeiter!$E$44&lt;&gt;"",AY$5+6&lt;Mitarbeiter!$E$44),0,IF(AND(Mitarbeiter!$F$44&lt;&gt;"",AY$5&gt;Mitarbeiter!$F$44),0,IF(Planung!AY46="",$C46,IF(ISNUMBER(Planung!AY46),Planung!AY46,IF(UPPER(Planung!AY46)="H",$C46/2,0)))))))</f>
        <v>0</v>
      </c>
      <c r="AZ46" s="27">
        <f>IF($A46="",0,IF(Mitarbeiter!$G$44=FALSE,0,IF(AND(Mitarbeiter!$E$44&lt;&gt;"",AZ$5+6&lt;Mitarbeiter!$E$44),0,IF(AND(Mitarbeiter!$F$44&lt;&gt;"",AZ$5&gt;Mitarbeiter!$F$44),0,IF(Planung!AZ46="",$C46,IF(ISNUMBER(Planung!AZ46),Planung!AZ46,IF(UPPER(Planung!AZ46)="H",$C46/2,0)))))))</f>
        <v>0</v>
      </c>
      <c r="BA46" s="27">
        <f>IF($A46="",0,IF(Mitarbeiter!$G$44=FALSE,0,IF(AND(Mitarbeiter!$E$44&lt;&gt;"",BA$5+6&lt;Mitarbeiter!$E$44),0,IF(AND(Mitarbeiter!$F$44&lt;&gt;"",BA$5&gt;Mitarbeiter!$F$44),0,IF(Planung!BA46="",$C46,IF(ISNUMBER(Planung!BA46),Planung!BA46,IF(UPPER(Planung!BA46)="H",$C46/2,0)))))))</f>
        <v>0</v>
      </c>
      <c r="BB46" s="27">
        <f>IF($A46="",0,IF(Mitarbeiter!$G$44=FALSE,0,IF(AND(Mitarbeiter!$E$44&lt;&gt;"",BB$5+6&lt;Mitarbeiter!$E$44),0,IF(AND(Mitarbeiter!$F$44&lt;&gt;"",BB$5&gt;Mitarbeiter!$F$44),0,IF(Planung!BB46="",$C46,IF(ISNUMBER(Planung!BB46),Planung!BB46,IF(UPPER(Planung!BB46)="H",$C46/2,0)))))))</f>
        <v>0</v>
      </c>
      <c r="BC46" s="27">
        <f>IF($A46="",0,IF(Mitarbeiter!$G$44=FALSE,0,IF(AND(Mitarbeiter!$E$44&lt;&gt;"",BC$5+6&lt;Mitarbeiter!$E$44),0,IF(AND(Mitarbeiter!$F$44&lt;&gt;"",BC$5&gt;Mitarbeiter!$F$44),0,IF(Planung!BC46="",$C46,IF(ISNUMBER(Planung!BC46),Planung!BC46,IF(UPPER(Planung!BC46)="H",$C46/2,0)))))))</f>
        <v>0</v>
      </c>
      <c r="BD46" s="27">
        <f>IF($A46="",0,IF(Mitarbeiter!$G$44=FALSE,0,IF(AND(Mitarbeiter!$E$44&lt;&gt;"",BD$5+6&lt;Mitarbeiter!$E$44),0,IF(AND(Mitarbeiter!$F$44&lt;&gt;"",BD$5&gt;Mitarbeiter!$F$44),0,IF(Planung!BD46="",$C46,IF(ISNUMBER(Planung!BD46),Planung!BD46,IF(UPPER(Planung!BD46)="H",$C46/2,0)))))))</f>
        <v>0</v>
      </c>
      <c r="BE46" s="27">
        <f>IF($A46="",0,IF(Mitarbeiter!$G$44=FALSE,0,IF(AND(Mitarbeiter!$E$44&lt;&gt;"",BE$5+6&lt;Mitarbeiter!$E$44),0,IF(AND(Mitarbeiter!$F$44&lt;&gt;"",BE$5&gt;Mitarbeiter!$F$44),0,IF(Planung!BE46="",$C46,IF(ISNUMBER(Planung!BE46),Planung!BE46,IF(UPPER(Planung!BE46)="H",$C46/2,0)))))))</f>
        <v>0</v>
      </c>
      <c r="BF46" s="27">
        <f>IF($A46="",0,IF(Mitarbeiter!$G$44=FALSE,0,IF(AND(Mitarbeiter!$E$44&lt;&gt;"",BF$5+6&lt;Mitarbeiter!$E$44),0,IF(AND(Mitarbeiter!$F$44&lt;&gt;"",BF$5&gt;Mitarbeiter!$F$44),0,IF(Planung!BF46="",$C46,IF(ISNUMBER(Planung!BF46),Planung!BF46,IF(UPPER(Planung!BF46)="H",$C46/2,0)))))))</f>
        <v>0</v>
      </c>
      <c r="BG46" s="27">
        <f>IF($A46="",0,IF(Mitarbeiter!$G$44=FALSE,0,IF(AND(Mitarbeiter!$E$44&lt;&gt;"",BG$5+6&lt;Mitarbeiter!$E$44),0,IF(AND(Mitarbeiter!$F$44&lt;&gt;"",BG$5&gt;Mitarbeiter!$F$44),0,IF(Planung!BG46="",$C46,IF(ISNUMBER(Planung!BG46),Planung!BG46,IF(UPPER(Planung!BG46)="H",$C46/2,0)))))))</f>
        <v>0</v>
      </c>
      <c r="BH46" s="27">
        <f>IF($A46="",0,IF(Mitarbeiter!$G$44=FALSE,0,IF(AND(Mitarbeiter!$E$44&lt;&gt;"",BH$5+6&lt;Mitarbeiter!$E$44),0,IF(AND(Mitarbeiter!$F$44&lt;&gt;"",BH$5&gt;Mitarbeiter!$F$44),0,IF(Planung!BH46="",$C46,IF(ISNUMBER(Planung!BH46),Planung!BH46,IF(UPPER(Planung!BH46)="H",$C46/2,0)))))))</f>
        <v>0</v>
      </c>
      <c r="BI46" s="27">
        <f>IF($A46="",0,IF(Mitarbeiter!$G$44=FALSE,0,IF(AND(Mitarbeiter!$E$44&lt;&gt;"",BI$5+6&lt;Mitarbeiter!$E$44),0,IF(AND(Mitarbeiter!$F$44&lt;&gt;"",BI$5&gt;Mitarbeiter!$F$44),0,IF(Planung!BI46="",$C46,IF(ISNUMBER(Planung!BI46),Planung!BI46,IF(UPPER(Planung!BI46)="H",$C46/2,0)))))))</f>
        <v>0</v>
      </c>
      <c r="BJ46" s="27">
        <f>IF($A46="",0,IF(Mitarbeiter!$G$44=FALSE,0,IF(AND(Mitarbeiter!$E$44&lt;&gt;"",BJ$5+6&lt;Mitarbeiter!$E$44),0,IF(AND(Mitarbeiter!$F$44&lt;&gt;"",BJ$5&gt;Mitarbeiter!$F$44),0,IF(Planung!BJ46="",$C46,IF(ISNUMBER(Planung!BJ46),Planung!BJ46,IF(UPPER(Planung!BJ46)="H",$C46/2,0)))))))</f>
        <v>0</v>
      </c>
      <c r="BK46" s="27">
        <f>IF($A46="",0,IF(Mitarbeiter!$G$44=FALSE,0,IF(AND(Mitarbeiter!$E$44&lt;&gt;"",BK$5+6&lt;Mitarbeiter!$E$44),0,IF(AND(Mitarbeiter!$F$44&lt;&gt;"",BK$5&gt;Mitarbeiter!$F$44),0,IF(Planung!BK46="",$C46,IF(ISNUMBER(Planung!BK46),Planung!BK46,IF(UPPER(Planung!BK46)="H",$C46/2,0)))))))</f>
        <v>0</v>
      </c>
      <c r="BL46" s="27">
        <f>IF($A46="",0,IF(Mitarbeiter!$G$44=FALSE,0,IF(AND(Mitarbeiter!$E$44&lt;&gt;"",BL$5+6&lt;Mitarbeiter!$E$44),0,IF(AND(Mitarbeiter!$F$44&lt;&gt;"",BL$5&gt;Mitarbeiter!$F$44),0,IF(Planung!BL46="",$C46,IF(ISNUMBER(Planung!BL46),Planung!BL46,IF(UPPER(Planung!BL46)="H",$C46/2,0)))))))</f>
        <v>0</v>
      </c>
      <c r="BM46" s="27">
        <f>IF($A46="",0,IF(Mitarbeiter!$G$44=FALSE,0,IF(AND(Mitarbeiter!$E$44&lt;&gt;"",BM$5+6&lt;Mitarbeiter!$E$44),0,IF(AND(Mitarbeiter!$F$44&lt;&gt;"",BM$5&gt;Mitarbeiter!$F$44),0,IF(Planung!BM46="",$C46,IF(ISNUMBER(Planung!BM46),Planung!BM46,IF(UPPER(Planung!BM46)="H",$C46/2,0)))))))</f>
        <v>0</v>
      </c>
      <c r="BN46" s="27">
        <f>IF($A46="",0,IF(Mitarbeiter!$G$44=FALSE,0,IF(AND(Mitarbeiter!$E$44&lt;&gt;"",BN$5+6&lt;Mitarbeiter!$E$44),0,IF(AND(Mitarbeiter!$F$44&lt;&gt;"",BN$5&gt;Mitarbeiter!$F$44),0,IF(Planung!BN46="",$C46,IF(ISNUMBER(Planung!BN46),Planung!BN46,IF(UPPER(Planung!BN46)="H",$C46/2,0)))))))</f>
        <v>0</v>
      </c>
      <c r="BO46" s="27">
        <f>IF($A46="",0,IF(Mitarbeiter!$G$44=FALSE,0,IF(AND(Mitarbeiter!$E$44&lt;&gt;"",BO$5+6&lt;Mitarbeiter!$E$44),0,IF(AND(Mitarbeiter!$F$44&lt;&gt;"",BO$5&gt;Mitarbeiter!$F$44),0,IF(Planung!BO46="",$C46,IF(ISNUMBER(Planung!BO46),Planung!BO46,IF(UPPER(Planung!BO46)="H",$C46/2,0)))))))</f>
        <v>0</v>
      </c>
      <c r="BP46" s="27">
        <f>IF($A46="",0,IF(Mitarbeiter!$G$44=FALSE,0,IF(AND(Mitarbeiter!$E$44&lt;&gt;"",BP$5+6&lt;Mitarbeiter!$E$44),0,IF(AND(Mitarbeiter!$F$44&lt;&gt;"",BP$5&gt;Mitarbeiter!$F$44),0,IF(Planung!BP46="",$C46,IF(ISNUMBER(Planung!BP46),Planung!BP46,IF(UPPER(Planung!BP46)="H",$C46/2,0)))))))</f>
        <v>0</v>
      </c>
      <c r="BQ46" s="27">
        <f>IF($A46="",0,IF(Mitarbeiter!$G$44=FALSE,0,IF(AND(Mitarbeiter!$E$44&lt;&gt;"",BQ$5+6&lt;Mitarbeiter!$E$44),0,IF(AND(Mitarbeiter!$F$44&lt;&gt;"",BQ$5&gt;Mitarbeiter!$F$44),0,IF(Planung!BQ46="",$C46,IF(ISNUMBER(Planung!BQ46),Planung!BQ46,IF(UPPER(Planung!BQ46)="H",$C46/2,0)))))))</f>
        <v>0</v>
      </c>
      <c r="BR46" s="27">
        <f>IF($A46="",0,IF(Mitarbeiter!$G$44=FALSE,0,IF(AND(Mitarbeiter!$E$44&lt;&gt;"",BR$5+6&lt;Mitarbeiter!$E$44),0,IF(AND(Mitarbeiter!$F$44&lt;&gt;"",BR$5&gt;Mitarbeiter!$F$44),0,IF(Planung!BR46="",$C46,IF(ISNUMBER(Planung!BR46),Planung!BR46,IF(UPPER(Planung!BR46)="H",$C46/2,0)))))))</f>
        <v>0</v>
      </c>
      <c r="BS46" s="27">
        <f>IF($A46="",0,IF(Mitarbeiter!$G$44=FALSE,0,IF(AND(Mitarbeiter!$E$44&lt;&gt;"",BS$5+6&lt;Mitarbeiter!$E$44),0,IF(AND(Mitarbeiter!$F$44&lt;&gt;"",BS$5&gt;Mitarbeiter!$F$44),0,IF(Planung!BS46="",$C46,IF(ISNUMBER(Planung!BS46),Planung!BS46,IF(UPPER(Planung!BS46)="H",$C46/2,0)))))))</f>
        <v>0</v>
      </c>
      <c r="BT46" s="27">
        <f>IF($A46="",0,IF(Mitarbeiter!$G$44=FALSE,0,IF(AND(Mitarbeiter!$E$44&lt;&gt;"",BT$5+6&lt;Mitarbeiter!$E$44),0,IF(AND(Mitarbeiter!$F$44&lt;&gt;"",BT$5&gt;Mitarbeiter!$F$44),0,IF(Planung!BT46="",$C46,IF(ISNUMBER(Planung!BT46),Planung!BT46,IF(UPPER(Planung!BT46)="H",$C46/2,0)))))))</f>
        <v>0</v>
      </c>
      <c r="BU46" s="27">
        <f>IF($A46="",0,IF(Mitarbeiter!$G$44=FALSE,0,IF(AND(Mitarbeiter!$E$44&lt;&gt;"",BU$5+6&lt;Mitarbeiter!$E$44),0,IF(AND(Mitarbeiter!$F$44&lt;&gt;"",BU$5&gt;Mitarbeiter!$F$44),0,IF(Planung!BU46="",$C46,IF(ISNUMBER(Planung!BU46),Planung!BU46,IF(UPPER(Planung!BU46)="H",$C46/2,0)))))))</f>
        <v>0</v>
      </c>
      <c r="BV46" s="27">
        <f>IF($A46="",0,IF(Mitarbeiter!$G$44=FALSE,0,IF(AND(Mitarbeiter!$E$44&lt;&gt;"",BV$5+6&lt;Mitarbeiter!$E$44),0,IF(AND(Mitarbeiter!$F$44&lt;&gt;"",BV$5&gt;Mitarbeiter!$F$44),0,IF(Planung!BV46="",$C46,IF(ISNUMBER(Planung!BV46),Planung!BV46,IF(UPPER(Planung!BV46)="H",$C46/2,0)))))))</f>
        <v>0</v>
      </c>
      <c r="BW46" s="27">
        <f>IF($A46="",0,IF(Mitarbeiter!$G$44=FALSE,0,IF(AND(Mitarbeiter!$E$44&lt;&gt;"",BW$5+6&lt;Mitarbeiter!$E$44),0,IF(AND(Mitarbeiter!$F$44&lt;&gt;"",BW$5&gt;Mitarbeiter!$F$44),0,IF(Planung!BW46="",$C46,IF(ISNUMBER(Planung!BW46),Planung!BW46,IF(UPPER(Planung!BW46)="H",$C46/2,0)))))))</f>
        <v>0</v>
      </c>
      <c r="BX46" s="27">
        <f>IF($A46="",0,IF(Mitarbeiter!$G$44=FALSE,0,IF(AND(Mitarbeiter!$E$44&lt;&gt;"",BX$5+6&lt;Mitarbeiter!$E$44),0,IF(AND(Mitarbeiter!$F$44&lt;&gt;"",BX$5&gt;Mitarbeiter!$F$44),0,IF(Planung!BX46="",$C46,IF(ISNUMBER(Planung!BX46),Planung!BX46,IF(UPPER(Planung!BX46)="H",$C46/2,0)))))))</f>
        <v>0</v>
      </c>
      <c r="BY46" s="27">
        <f>IF($A46="",0,IF(Mitarbeiter!$G$44=FALSE,0,IF(AND(Mitarbeiter!$E$44&lt;&gt;"",BY$5+6&lt;Mitarbeiter!$E$44),0,IF(AND(Mitarbeiter!$F$44&lt;&gt;"",BY$5&gt;Mitarbeiter!$F$44),0,IF(Planung!BY46="",$C46,IF(ISNUMBER(Planung!BY46),Planung!BY46,IF(UPPER(Planung!BY46)="H",$C46/2,0)))))))</f>
        <v>0</v>
      </c>
      <c r="BZ46" s="27">
        <f>IF($A46="",0,IF(Mitarbeiter!$G$44=FALSE,0,IF(AND(Mitarbeiter!$E$44&lt;&gt;"",BZ$5+6&lt;Mitarbeiter!$E$44),0,IF(AND(Mitarbeiter!$F$44&lt;&gt;"",BZ$5&gt;Mitarbeiter!$F$44),0,IF(Planung!BZ46="",$C46,IF(ISNUMBER(Planung!BZ46),Planung!BZ46,IF(UPPER(Planung!BZ46)="H",$C46/2,0)))))))</f>
        <v>0</v>
      </c>
      <c r="CA46" s="27">
        <f>IF($A46="",0,IF(Mitarbeiter!$G$44=FALSE,0,IF(AND(Mitarbeiter!$E$44&lt;&gt;"",CA$5+6&lt;Mitarbeiter!$E$44),0,IF(AND(Mitarbeiter!$F$44&lt;&gt;"",CA$5&gt;Mitarbeiter!$F$44),0,IF(Planung!CA46="",$C46,IF(ISNUMBER(Planung!CA46),Planung!CA46,IF(UPPER(Planung!CA46)="H",$C46/2,0)))))))</f>
        <v>0</v>
      </c>
      <c r="CB46" s="27">
        <f>IF($A46="",0,IF(Mitarbeiter!$G$44=FALSE,0,IF(AND(Mitarbeiter!$E$44&lt;&gt;"",CB$5+6&lt;Mitarbeiter!$E$44),0,IF(AND(Mitarbeiter!$F$44&lt;&gt;"",CB$5&gt;Mitarbeiter!$F$44),0,IF(Planung!CB46="",$C46,IF(ISNUMBER(Planung!CB46),Planung!CB46,IF(UPPER(Planung!CB46)="H",$C46/2,0)))))))</f>
        <v>0</v>
      </c>
      <c r="CC46" s="27">
        <f>IF($A46="",0,IF(Mitarbeiter!$G$44=FALSE,0,IF(AND(Mitarbeiter!$E$44&lt;&gt;"",CC$5+6&lt;Mitarbeiter!$E$44),0,IF(AND(Mitarbeiter!$F$44&lt;&gt;"",CC$5&gt;Mitarbeiter!$F$44),0,IF(Planung!CC46="",$C46,IF(ISNUMBER(Planung!CC46),Planung!CC46,IF(UPPER(Planung!CC46)="H",$C46/2,0)))))))</f>
        <v>0</v>
      </c>
      <c r="CD46" s="27">
        <f>IF($A46="",0,IF(Mitarbeiter!$G$44=FALSE,0,IF(AND(Mitarbeiter!$E$44&lt;&gt;"",CD$5+6&lt;Mitarbeiter!$E$44),0,IF(AND(Mitarbeiter!$F$44&lt;&gt;"",CD$5&gt;Mitarbeiter!$F$44),0,IF(Planung!CD46="",$C46,IF(ISNUMBER(Planung!CD46),Planung!CD46,IF(UPPER(Planung!CD46)="H",$C46/2,0)))))))</f>
        <v>0</v>
      </c>
      <c r="CE46" s="27">
        <f>IF($A46="",0,IF(Mitarbeiter!$G$44=FALSE,0,IF(AND(Mitarbeiter!$E$44&lt;&gt;"",CE$5+6&lt;Mitarbeiter!$E$44),0,IF(AND(Mitarbeiter!$F$44&lt;&gt;"",CE$5&gt;Mitarbeiter!$F$44),0,IF(Planung!CE46="",$C46,IF(ISNUMBER(Planung!CE46),Planung!CE46,IF(UPPER(Planung!CE46)="H",$C46/2,0)))))))</f>
        <v>0</v>
      </c>
      <c r="CF46" s="27">
        <f>IF($A46="",0,IF(Mitarbeiter!$G$44=FALSE,0,IF(AND(Mitarbeiter!$E$44&lt;&gt;"",CF$5+6&lt;Mitarbeiter!$E$44),0,IF(AND(Mitarbeiter!$F$44&lt;&gt;"",CF$5&gt;Mitarbeiter!$F$44),0,IF(Planung!CF46="",$C46,IF(ISNUMBER(Planung!CF46),Planung!CF46,IF(UPPER(Planung!CF46)="H",$C46/2,0)))))))</f>
        <v>0</v>
      </c>
      <c r="CG46" s="27">
        <f>IF($A46="",0,IF(Mitarbeiter!$G$44=FALSE,0,IF(AND(Mitarbeiter!$E$44&lt;&gt;"",CG$5+6&lt;Mitarbeiter!$E$44),0,IF(AND(Mitarbeiter!$F$44&lt;&gt;"",CG$5&gt;Mitarbeiter!$F$44),0,IF(Planung!CG46="",$C46,IF(ISNUMBER(Planung!CG46),Planung!CG46,IF(UPPER(Planung!CG46)="H",$C46/2,0)))))))</f>
        <v>0</v>
      </c>
      <c r="CH46" s="27">
        <f>IF($A46="",0,IF(Mitarbeiter!$G$44=FALSE,0,IF(AND(Mitarbeiter!$E$44&lt;&gt;"",CH$5+6&lt;Mitarbeiter!$E$44),0,IF(AND(Mitarbeiter!$F$44&lt;&gt;"",CH$5&gt;Mitarbeiter!$F$44),0,IF(Planung!CH46="",$C46,IF(ISNUMBER(Planung!CH46),Planung!CH46,IF(UPPER(Planung!CH46)="H",$C46/2,0)))))))</f>
        <v>0</v>
      </c>
      <c r="CI46" s="27">
        <f>IF($A46="",0,IF(Mitarbeiter!$G$44=FALSE,0,IF(AND(Mitarbeiter!$E$44&lt;&gt;"",CI$5+6&lt;Mitarbeiter!$E$44),0,IF(AND(Mitarbeiter!$F$44&lt;&gt;"",CI$5&gt;Mitarbeiter!$F$44),0,IF(Planung!CI46="",$C46,IF(ISNUMBER(Planung!CI46),Planung!CI46,IF(UPPER(Planung!CI46)="H",$C46/2,0)))))))</f>
        <v>0</v>
      </c>
      <c r="CJ46" s="27">
        <f>IF($A46="",0,IF(Mitarbeiter!$G$44=FALSE,0,IF(AND(Mitarbeiter!$E$44&lt;&gt;"",CJ$5+6&lt;Mitarbeiter!$E$44),0,IF(AND(Mitarbeiter!$F$44&lt;&gt;"",CJ$5&gt;Mitarbeiter!$F$44),0,IF(Planung!CJ46="",$C46,IF(ISNUMBER(Planung!CJ46),Planung!CJ46,IF(UPPER(Planung!CJ46)="H",$C46/2,0)))))))</f>
        <v>0</v>
      </c>
      <c r="CK46" s="27">
        <f>IF($A46="",0,IF(Mitarbeiter!$G$44=FALSE,0,IF(AND(Mitarbeiter!$E$44&lt;&gt;"",CK$5+6&lt;Mitarbeiter!$E$44),0,IF(AND(Mitarbeiter!$F$44&lt;&gt;"",CK$5&gt;Mitarbeiter!$F$44),0,IF(Planung!CK46="",$C46,IF(ISNUMBER(Planung!CK46),Planung!CK46,IF(UPPER(Planung!CK46)="H",$C46/2,0)))))))</f>
        <v>0</v>
      </c>
      <c r="CL46" s="27">
        <f>IF($A46="",0,IF(Mitarbeiter!$G$44=FALSE,0,IF(AND(Mitarbeiter!$E$44&lt;&gt;"",CL$5+6&lt;Mitarbeiter!$E$44),0,IF(AND(Mitarbeiter!$F$44&lt;&gt;"",CL$5&gt;Mitarbeiter!$F$44),0,IF(Planung!CL46="",$C46,IF(ISNUMBER(Planung!CL46),Planung!CL46,IF(UPPER(Planung!CL46)="H",$C46/2,0)))))))</f>
        <v>0</v>
      </c>
      <c r="CM46" s="27">
        <f>IF($A46="",0,IF(Mitarbeiter!$G$44=FALSE,0,IF(AND(Mitarbeiter!$E$44&lt;&gt;"",CM$5+6&lt;Mitarbeiter!$E$44),0,IF(AND(Mitarbeiter!$F$44&lt;&gt;"",CM$5&gt;Mitarbeiter!$F$44),0,IF(Planung!CM46="",$C46,IF(ISNUMBER(Planung!CM46),Planung!CM46,IF(UPPER(Planung!CM46)="H",$C46/2,0)))))))</f>
        <v>0</v>
      </c>
      <c r="CN46" s="27">
        <f>IF($A46="",0,IF(Mitarbeiter!$G$44=FALSE,0,IF(AND(Mitarbeiter!$E$44&lt;&gt;"",CN$5+6&lt;Mitarbeiter!$E$44),0,IF(AND(Mitarbeiter!$F$44&lt;&gt;"",CN$5&gt;Mitarbeiter!$F$44),0,IF(Planung!CN46="",$C46,IF(ISNUMBER(Planung!CN46),Planung!CN46,IF(UPPER(Planung!CN46)="H",$C46/2,0)))))))</f>
        <v>0</v>
      </c>
      <c r="CO46" s="27">
        <f>IF($A46="",0,IF(Mitarbeiter!$G$44=FALSE,0,IF(AND(Mitarbeiter!$E$44&lt;&gt;"",CO$5+6&lt;Mitarbeiter!$E$44),0,IF(AND(Mitarbeiter!$F$44&lt;&gt;"",CO$5&gt;Mitarbeiter!$F$44),0,IF(Planung!CO46="",$C46,IF(ISNUMBER(Planung!CO46),Planung!CO46,IF(UPPER(Planung!CO46)="H",$C46/2,0)))))))</f>
        <v>0</v>
      </c>
      <c r="CP46" s="27">
        <f>IF($A46="",0,IF(Mitarbeiter!$G$44=FALSE,0,IF(AND(Mitarbeiter!$E$44&lt;&gt;"",CP$5+6&lt;Mitarbeiter!$E$44),0,IF(AND(Mitarbeiter!$F$44&lt;&gt;"",CP$5&gt;Mitarbeiter!$F$44),0,IF(Planung!CP46="",$C46,IF(ISNUMBER(Planung!CP46),Planung!CP46,IF(UPPER(Planung!CP46)="H",$C46/2,0)))))))</f>
        <v>0</v>
      </c>
      <c r="CQ46" s="27">
        <f>IF($A46="",0,IF(Mitarbeiter!$G$44=FALSE,0,IF(AND(Mitarbeiter!$E$44&lt;&gt;"",CQ$5+6&lt;Mitarbeiter!$E$44),0,IF(AND(Mitarbeiter!$F$44&lt;&gt;"",CQ$5&gt;Mitarbeiter!$F$44),0,IF(Planung!CQ46="",$C46,IF(ISNUMBER(Planung!CQ46),Planung!CQ46,IF(UPPER(Planung!CQ46)="H",$C46/2,0)))))))</f>
        <v>0</v>
      </c>
      <c r="CR46" s="27">
        <f>IF($A46="",0,IF(Mitarbeiter!$G$44=FALSE,0,IF(AND(Mitarbeiter!$E$44&lt;&gt;"",CR$5+6&lt;Mitarbeiter!$E$44),0,IF(AND(Mitarbeiter!$F$44&lt;&gt;"",CR$5&gt;Mitarbeiter!$F$44),0,IF(Planung!CR46="",$C46,IF(ISNUMBER(Planung!CR46),Planung!CR46,IF(UPPER(Planung!CR46)="H",$C46/2,0)))))))</f>
        <v>0</v>
      </c>
      <c r="CS46" s="27">
        <f>IF($A46="",0,IF(Mitarbeiter!$G$44=FALSE,0,IF(AND(Mitarbeiter!$E$44&lt;&gt;"",CS$5+6&lt;Mitarbeiter!$E$44),0,IF(AND(Mitarbeiter!$F$44&lt;&gt;"",CS$5&gt;Mitarbeiter!$F$44),0,IF(Planung!CS46="",$C46,IF(ISNUMBER(Planung!CS46),Planung!CS46,IF(UPPER(Planung!CS46)="H",$C46/2,0)))))))</f>
        <v>0</v>
      </c>
      <c r="CT46" s="27">
        <f>IF($A46="",0,IF(Mitarbeiter!$G$44=FALSE,0,IF(AND(Mitarbeiter!$E$44&lt;&gt;"",CT$5+6&lt;Mitarbeiter!$E$44),0,IF(AND(Mitarbeiter!$F$44&lt;&gt;"",CT$5&gt;Mitarbeiter!$F$44),0,IF(Planung!CT46="",$C46,IF(ISNUMBER(Planung!CT46),Planung!CT46,IF(UPPER(Planung!CT46)="H",$C46/2,0)))))))</f>
        <v>0</v>
      </c>
      <c r="CU46" s="27">
        <f>IF($A46="",0,IF(Mitarbeiter!$G$44=FALSE,0,IF(AND(Mitarbeiter!$E$44&lt;&gt;"",CU$5+6&lt;Mitarbeiter!$E$44),0,IF(AND(Mitarbeiter!$F$44&lt;&gt;"",CU$5&gt;Mitarbeiter!$F$44),0,IF(Planung!CU46="",$C46,IF(ISNUMBER(Planung!CU46),Planung!CU46,IF(UPPER(Planung!CU46)="H",$C46/2,0)))))))</f>
        <v>0</v>
      </c>
      <c r="CV46" s="27">
        <f>IF($A46="",0,IF(Mitarbeiter!$G$44=FALSE,0,IF(AND(Mitarbeiter!$E$44&lt;&gt;"",CV$5+6&lt;Mitarbeiter!$E$44),0,IF(AND(Mitarbeiter!$F$44&lt;&gt;"",CV$5&gt;Mitarbeiter!$F$44),0,IF(Planung!CV46="",$C46,IF(ISNUMBER(Planung!CV46),Planung!CV46,IF(UPPER(Planung!CV46)="H",$C46/2,0)))))))</f>
        <v>0</v>
      </c>
      <c r="CW46" s="27">
        <f>IF($A46="",0,IF(Mitarbeiter!$G$44=FALSE,0,IF(AND(Mitarbeiter!$E$44&lt;&gt;"",CW$5+6&lt;Mitarbeiter!$E$44),0,IF(AND(Mitarbeiter!$F$44&lt;&gt;"",CW$5&gt;Mitarbeiter!$F$44),0,IF(Planung!CW46="",$C46,IF(ISNUMBER(Planung!CW46),Planung!CW46,IF(UPPER(Planung!CW46)="H",$C46/2,0)))))))</f>
        <v>0</v>
      </c>
      <c r="CX46" s="27">
        <f>IF($A46="",0,IF(Mitarbeiter!$G$44=FALSE,0,IF(AND(Mitarbeiter!$E$44&lt;&gt;"",CX$5+6&lt;Mitarbeiter!$E$44),0,IF(AND(Mitarbeiter!$F$44&lt;&gt;"",CX$5&gt;Mitarbeiter!$F$44),0,IF(Planung!CX46="",$C46,IF(ISNUMBER(Planung!CX46),Planung!CX46,IF(UPPER(Planung!CX46)="H",$C46/2,0)))))))</f>
        <v>0</v>
      </c>
      <c r="CY46" s="27">
        <f>IF($A46="",0,IF(Mitarbeiter!$G$44=FALSE,0,IF(AND(Mitarbeiter!$E$44&lt;&gt;"",CY$5+6&lt;Mitarbeiter!$E$44),0,IF(AND(Mitarbeiter!$F$44&lt;&gt;"",CY$5&gt;Mitarbeiter!$F$44),0,IF(Planung!CY46="",$C46,IF(ISNUMBER(Planung!CY46),Planung!CY46,IF(UPPER(Planung!CY46)="H",$C46/2,0)))))))</f>
        <v>0</v>
      </c>
      <c r="CZ46" s="27">
        <f>IF($A46="",0,IF(Mitarbeiter!$G$44=FALSE,0,IF(AND(Mitarbeiter!$E$44&lt;&gt;"",CZ$5+6&lt;Mitarbeiter!$E$44),0,IF(AND(Mitarbeiter!$F$44&lt;&gt;"",CZ$5&gt;Mitarbeiter!$F$44),0,IF(Planung!CZ46="",$C46,IF(ISNUMBER(Planung!CZ46),Planung!CZ46,IF(UPPER(Planung!CZ46)="H",$C46/2,0)))))))</f>
        <v>0</v>
      </c>
      <c r="DA46" s="27">
        <f>IF($A46="",0,IF(Mitarbeiter!$G$44=FALSE,0,IF(AND(Mitarbeiter!$E$44&lt;&gt;"",DA$5+6&lt;Mitarbeiter!$E$44),0,IF(AND(Mitarbeiter!$F$44&lt;&gt;"",DA$5&gt;Mitarbeiter!$F$44),0,IF(Planung!DA46="",$C46,IF(ISNUMBER(Planung!DA46),Planung!DA46,IF(UPPER(Planung!DA46)="H",$C46/2,0)))))))</f>
        <v>0</v>
      </c>
      <c r="DB46" s="27">
        <f>IF($A46="",0,IF(Mitarbeiter!$G$44=FALSE,0,IF(AND(Mitarbeiter!$E$44&lt;&gt;"",DB$5+6&lt;Mitarbeiter!$E$44),0,IF(AND(Mitarbeiter!$F$44&lt;&gt;"",DB$5&gt;Mitarbeiter!$F$44),0,IF(Planung!DB46="",$C46,IF(ISNUMBER(Planung!DB46),Planung!DB46,IF(UPPER(Planung!DB46)="H",$C46/2,0)))))))</f>
        <v>0</v>
      </c>
      <c r="DC46" s="27">
        <f>IF($A46="",0,IF(Mitarbeiter!$G$44=FALSE,0,IF(AND(Mitarbeiter!$E$44&lt;&gt;"",DC$5+6&lt;Mitarbeiter!$E$44),0,IF(AND(Mitarbeiter!$F$44&lt;&gt;"",DC$5&gt;Mitarbeiter!$F$44),0,IF(Planung!DC46="",$C46,IF(ISNUMBER(Planung!DC46),Planung!DC46,IF(UPPER(Planung!DC46)="H",$C46/2,0)))))))</f>
        <v>0</v>
      </c>
      <c r="DD46" s="27">
        <f>IF($A46="",0,IF(Mitarbeiter!$G$44=FALSE,0,IF(AND(Mitarbeiter!$E$44&lt;&gt;"",DD$5+6&lt;Mitarbeiter!$E$44),0,IF(AND(Mitarbeiter!$F$44&lt;&gt;"",DD$5&gt;Mitarbeiter!$F$44),0,IF(Planung!DD46="",$C46,IF(ISNUMBER(Planung!DD46),Planung!DD46,IF(UPPER(Planung!DD46)="H",$C46/2,0)))))))</f>
        <v>0</v>
      </c>
      <c r="DE46" s="27">
        <f>IF($A46="",0,IF(Mitarbeiter!$G$44=FALSE,0,IF(AND(Mitarbeiter!$E$44&lt;&gt;"",DE$5+6&lt;Mitarbeiter!$E$44),0,IF(AND(Mitarbeiter!$F$44&lt;&gt;"",DE$5&gt;Mitarbeiter!$F$44),0,IF(Planung!DE46="",$C46,IF(ISNUMBER(Planung!DE46),Planung!DE46,IF(UPPER(Planung!DE46)="H",$C46/2,0)))))))</f>
        <v>0</v>
      </c>
      <c r="DF46" s="27">
        <f>IF($A46="",0,IF(Mitarbeiter!$G$44=FALSE,0,IF(AND(Mitarbeiter!$E$44&lt;&gt;"",DF$5+6&lt;Mitarbeiter!$E$44),0,IF(AND(Mitarbeiter!$F$44&lt;&gt;"",DF$5&gt;Mitarbeiter!$F$44),0,IF(Planung!DF46="",$C46,IF(ISNUMBER(Planung!DF46),Planung!DF46,IF(UPPER(Planung!DF46)="H",$C46/2,0)))))))</f>
        <v>0</v>
      </c>
      <c r="DG46" s="27">
        <f>IF($A46="",0,IF(Mitarbeiter!$G$44=FALSE,0,IF(AND(Mitarbeiter!$E$44&lt;&gt;"",DG$5+6&lt;Mitarbeiter!$E$44),0,IF(AND(Mitarbeiter!$F$44&lt;&gt;"",DG$5&gt;Mitarbeiter!$F$44),0,IF(Planung!DG46="",$C46,IF(ISNUMBER(Planung!DG46),Planung!DG46,IF(UPPER(Planung!DG46)="H",$C46/2,0)))))))</f>
        <v>0</v>
      </c>
      <c r="DH46" s="27">
        <f>IF($A46="",0,IF(Mitarbeiter!$G$44=FALSE,0,IF(AND(Mitarbeiter!$E$44&lt;&gt;"",DH$5+6&lt;Mitarbeiter!$E$44),0,IF(AND(Mitarbeiter!$F$44&lt;&gt;"",DH$5&gt;Mitarbeiter!$F$44),0,IF(Planung!DH46="",$C46,IF(ISNUMBER(Planung!DH46),Planung!DH46,IF(UPPER(Planung!DH46)="H",$C46/2,0)))))))</f>
        <v>0</v>
      </c>
      <c r="DI46" s="27">
        <f>IF($A46="",0,IF(Mitarbeiter!$G$44=FALSE,0,IF(AND(Mitarbeiter!$E$44&lt;&gt;"",DI$5+6&lt;Mitarbeiter!$E$44),0,IF(AND(Mitarbeiter!$F$44&lt;&gt;"",DI$5&gt;Mitarbeiter!$F$44),0,IF(Planung!DI46="",$C46,IF(ISNUMBER(Planung!DI46),Planung!DI46,IF(UPPER(Planung!DI46)="H",$C46/2,0)))))))</f>
        <v>0</v>
      </c>
      <c r="DJ46" s="27">
        <f>IF($A46="",0,IF(Mitarbeiter!$G$44=FALSE,0,IF(AND(Mitarbeiter!$E$44&lt;&gt;"",DJ$5+6&lt;Mitarbeiter!$E$44),0,IF(AND(Mitarbeiter!$F$44&lt;&gt;"",DJ$5&gt;Mitarbeiter!$F$44),0,IF(Planung!DJ46="",$C46,IF(ISNUMBER(Planung!DJ46),Planung!DJ46,IF(UPPER(Planung!DJ46)="H",$C46/2,0)))))))</f>
        <v>0</v>
      </c>
      <c r="DK46" s="27">
        <f>IF($A46="",0,IF(Mitarbeiter!$G$44=FALSE,0,IF(AND(Mitarbeiter!$E$44&lt;&gt;"",DK$5+6&lt;Mitarbeiter!$E$44),0,IF(AND(Mitarbeiter!$F$44&lt;&gt;"",DK$5&gt;Mitarbeiter!$F$44),0,IF(Planung!DK46="",$C46,IF(ISNUMBER(Planung!DK46),Planung!DK46,IF(UPPER(Planung!DK46)="H",$C46/2,0)))))))</f>
        <v>0</v>
      </c>
      <c r="DL46" s="27">
        <f>IF($A46="",0,IF(Mitarbeiter!$G$44=FALSE,0,IF(AND(Mitarbeiter!$E$44&lt;&gt;"",DL$5+6&lt;Mitarbeiter!$E$44),0,IF(AND(Mitarbeiter!$F$44&lt;&gt;"",DL$5&gt;Mitarbeiter!$F$44),0,IF(Planung!DL46="",$C46,IF(ISNUMBER(Planung!DL46),Planung!DL46,IF(UPPER(Planung!DL46)="H",$C46/2,0)))))))</f>
        <v>0</v>
      </c>
      <c r="DM46" s="27">
        <f>IF($A46="",0,IF(Mitarbeiter!$G$44=FALSE,0,IF(AND(Mitarbeiter!$E$44&lt;&gt;"",DM$5+6&lt;Mitarbeiter!$E$44),0,IF(AND(Mitarbeiter!$F$44&lt;&gt;"",DM$5&gt;Mitarbeiter!$F$44),0,IF(Planung!DM46="",$C46,IF(ISNUMBER(Planung!DM46),Planung!DM46,IF(UPPER(Planung!DM46)="H",$C46/2,0)))))))</f>
        <v>0</v>
      </c>
      <c r="DN46" s="27">
        <f>IF($A46="",0,IF(Mitarbeiter!$G$44=FALSE,0,IF(AND(Mitarbeiter!$E$44&lt;&gt;"",DN$5+6&lt;Mitarbeiter!$E$44),0,IF(AND(Mitarbeiter!$F$44&lt;&gt;"",DN$5&gt;Mitarbeiter!$F$44),0,IF(Planung!DN46="",$C46,IF(ISNUMBER(Planung!DN46),Planung!DN46,IF(UPPER(Planung!DN46)="H",$C46/2,0)))))))</f>
        <v>0</v>
      </c>
      <c r="DO46" s="27">
        <f>IF($A46="",0,IF(Mitarbeiter!$G$44=FALSE,0,IF(AND(Mitarbeiter!$E$44&lt;&gt;"",DO$5+6&lt;Mitarbeiter!$E$44),0,IF(AND(Mitarbeiter!$F$44&lt;&gt;"",DO$5&gt;Mitarbeiter!$F$44),0,IF(Planung!DO46="",$C46,IF(ISNUMBER(Planung!DO46),Planung!DO46,IF(UPPER(Planung!DO46)="H",$C46/2,0)))))))</f>
        <v>0</v>
      </c>
      <c r="DP46" s="27">
        <f>IF($A46="",0,IF(Mitarbeiter!$G$44=FALSE,0,IF(AND(Mitarbeiter!$E$44&lt;&gt;"",DP$5+6&lt;Mitarbeiter!$E$44),0,IF(AND(Mitarbeiter!$F$44&lt;&gt;"",DP$5&gt;Mitarbeiter!$F$44),0,IF(Planung!DP46="",$C46,IF(ISNUMBER(Planung!DP46),Planung!DP46,IF(UPPER(Planung!DP46)="H",$C46/2,0)))))))</f>
        <v>0</v>
      </c>
      <c r="DQ46" s="27">
        <f>IF($A46="",0,IF(Mitarbeiter!$G$44=FALSE,0,IF(AND(Mitarbeiter!$E$44&lt;&gt;"",DQ$5+6&lt;Mitarbeiter!$E$44),0,IF(AND(Mitarbeiter!$F$44&lt;&gt;"",DQ$5&gt;Mitarbeiter!$F$44),0,IF(Planung!DQ46="",$C46,IF(ISNUMBER(Planung!DQ46),Planung!DQ46,IF(UPPER(Planung!DQ46)="H",$C46/2,0)))))))</f>
        <v>0</v>
      </c>
      <c r="DR46" s="27">
        <f>IF($A46="",0,IF(Mitarbeiter!$G$44=FALSE,0,IF(AND(Mitarbeiter!$E$44&lt;&gt;"",DR$5+6&lt;Mitarbeiter!$E$44),0,IF(AND(Mitarbeiter!$F$44&lt;&gt;"",DR$5&gt;Mitarbeiter!$F$44),0,IF(Planung!DR46="",$C46,IF(ISNUMBER(Planung!DR46),Planung!DR46,IF(UPPER(Planung!DR46)="H",$C46/2,0)))))))</f>
        <v>0</v>
      </c>
      <c r="DS46" s="27">
        <f>IF($A46="",0,IF(Mitarbeiter!$G$44=FALSE,0,IF(AND(Mitarbeiter!$E$44&lt;&gt;"",DS$5+6&lt;Mitarbeiter!$E$44),0,IF(AND(Mitarbeiter!$F$44&lt;&gt;"",DS$5&gt;Mitarbeiter!$F$44),0,IF(Planung!DS46="",$C46,IF(ISNUMBER(Planung!DS46),Planung!DS46,IF(UPPER(Planung!DS46)="H",$C46/2,0)))))))</f>
        <v>0</v>
      </c>
      <c r="DT46" s="27">
        <f>IF($A46="",0,IF(Mitarbeiter!$G$44=FALSE,0,IF(AND(Mitarbeiter!$E$44&lt;&gt;"",DT$5+6&lt;Mitarbeiter!$E$44),0,IF(AND(Mitarbeiter!$F$44&lt;&gt;"",DT$5&gt;Mitarbeiter!$F$44),0,IF(Planung!DT46="",$C46,IF(ISNUMBER(Planung!DT46),Planung!DT46,IF(UPPER(Planung!DT46)="H",$C46/2,0)))))))</f>
        <v>0</v>
      </c>
      <c r="DU46" s="27">
        <f>IF($A46="",0,IF(Mitarbeiter!$G$44=FALSE,0,IF(AND(Mitarbeiter!$E$44&lt;&gt;"",DU$5+6&lt;Mitarbeiter!$E$44),0,IF(AND(Mitarbeiter!$F$44&lt;&gt;"",DU$5&gt;Mitarbeiter!$F$44),0,IF(Planung!DU46="",$C46,IF(ISNUMBER(Planung!DU46),Planung!DU46,IF(UPPER(Planung!DU46)="H",$C46/2,0)))))))</f>
        <v>0</v>
      </c>
      <c r="DV46" s="27">
        <f>IF($A46="",0,IF(Mitarbeiter!$G$44=FALSE,0,IF(AND(Mitarbeiter!$E$44&lt;&gt;"",DV$5+6&lt;Mitarbeiter!$E$44),0,IF(AND(Mitarbeiter!$F$44&lt;&gt;"",DV$5&gt;Mitarbeiter!$F$44),0,IF(Planung!DV46="",$C46,IF(ISNUMBER(Planung!DV46),Planung!DV46,IF(UPPER(Planung!DV46)="H",$C46/2,0)))))))</f>
        <v>0</v>
      </c>
      <c r="DW46" s="27">
        <f>IF($A46="",0,IF(Mitarbeiter!$G$44=FALSE,0,IF(AND(Mitarbeiter!$E$44&lt;&gt;"",DW$5+6&lt;Mitarbeiter!$E$44),0,IF(AND(Mitarbeiter!$F$44&lt;&gt;"",DW$5&gt;Mitarbeiter!$F$44),0,IF(Planung!DW46="",$C46,IF(ISNUMBER(Planung!DW46),Planung!DW46,IF(UPPER(Planung!DW46)="H",$C46/2,0)))))))</f>
        <v>0</v>
      </c>
      <c r="DX46" s="27">
        <f>IF($A46="",0,IF(Mitarbeiter!$G$44=FALSE,0,IF(AND(Mitarbeiter!$E$44&lt;&gt;"",DX$5+6&lt;Mitarbeiter!$E$44),0,IF(AND(Mitarbeiter!$F$44&lt;&gt;"",DX$5&gt;Mitarbeiter!$F$44),0,IF(Planung!DX46="",$C46,IF(ISNUMBER(Planung!DX46),Planung!DX46,IF(UPPER(Planung!DX46)="H",$C46/2,0)))))))</f>
        <v>0</v>
      </c>
      <c r="DY46" s="27">
        <f>IF($A46="",0,IF(Mitarbeiter!$G$44=FALSE,0,IF(AND(Mitarbeiter!$E$44&lt;&gt;"",DY$5+6&lt;Mitarbeiter!$E$44),0,IF(AND(Mitarbeiter!$F$44&lt;&gt;"",DY$5&gt;Mitarbeiter!$F$44),0,IF(Planung!DY46="",$C46,IF(ISNUMBER(Planung!DY46),Planung!DY46,IF(UPPER(Planung!DY46)="H",$C46/2,0)))))))</f>
        <v>0</v>
      </c>
      <c r="DZ46" s="27">
        <f>IF($A46="",0,IF(Mitarbeiter!$G$44=FALSE,0,IF(AND(Mitarbeiter!$E$44&lt;&gt;"",DZ$5+6&lt;Mitarbeiter!$E$44),0,IF(AND(Mitarbeiter!$F$44&lt;&gt;"",DZ$5&gt;Mitarbeiter!$F$44),0,IF(Planung!DZ46="",$C46,IF(ISNUMBER(Planung!DZ46),Planung!DZ46,IF(UPPER(Planung!DZ46)="H",$C46/2,0)))))))</f>
        <v>0</v>
      </c>
      <c r="EA46" s="27">
        <f>IF($A46="",0,IF(Mitarbeiter!$G$44=FALSE,0,IF(AND(Mitarbeiter!$E$44&lt;&gt;"",EA$5+6&lt;Mitarbeiter!$E$44),0,IF(AND(Mitarbeiter!$F$44&lt;&gt;"",EA$5&gt;Mitarbeiter!$F$44),0,IF(Planung!EA46="",$C46,IF(ISNUMBER(Planung!EA46),Planung!EA46,IF(UPPER(Planung!EA46)="H",$C46/2,0)))))))</f>
        <v>0</v>
      </c>
      <c r="EB46" s="27">
        <f>IF($A46="",0,IF(Mitarbeiter!$G$44=FALSE,0,IF(AND(Mitarbeiter!$E$44&lt;&gt;"",EB$5+6&lt;Mitarbeiter!$E$44),0,IF(AND(Mitarbeiter!$F$44&lt;&gt;"",EB$5&gt;Mitarbeiter!$F$44),0,IF(Planung!EB46="",$C46,IF(ISNUMBER(Planung!EB46),Planung!EB46,IF(UPPER(Planung!EB46)="H",$C46/2,0)))))))</f>
        <v>0</v>
      </c>
      <c r="EC46" s="27">
        <f>IF($A46="",0,IF(Mitarbeiter!$G$44=FALSE,0,IF(AND(Mitarbeiter!$E$44&lt;&gt;"",EC$5+6&lt;Mitarbeiter!$E$44),0,IF(AND(Mitarbeiter!$F$44&lt;&gt;"",EC$5&gt;Mitarbeiter!$F$44),0,IF(Planung!EC46="",$C46,IF(ISNUMBER(Planung!EC46),Planung!EC46,IF(UPPER(Planung!EC46)="H",$C46/2,0)))))))</f>
        <v>0</v>
      </c>
      <c r="ED46" s="27">
        <f>IF($A46="",0,IF(Mitarbeiter!$G$44=FALSE,0,IF(AND(Mitarbeiter!$E$44&lt;&gt;"",ED$5+6&lt;Mitarbeiter!$E$44),0,IF(AND(Mitarbeiter!$F$44&lt;&gt;"",ED$5&gt;Mitarbeiter!$F$44),0,IF(Planung!ED46="",$C46,IF(ISNUMBER(Planung!ED46),Planung!ED46,IF(UPPER(Planung!ED46)="H",$C46/2,0)))))))</f>
        <v>0</v>
      </c>
      <c r="EE46" s="27">
        <f>IF($A46="",0,IF(Mitarbeiter!$G$44=FALSE,0,IF(AND(Mitarbeiter!$E$44&lt;&gt;"",EE$5+6&lt;Mitarbeiter!$E$44),0,IF(AND(Mitarbeiter!$F$44&lt;&gt;"",EE$5&gt;Mitarbeiter!$F$44),0,IF(Planung!EE46="",$C46,IF(ISNUMBER(Planung!EE46),Planung!EE46,IF(UPPER(Planung!EE46)="H",$C46/2,0)))))))</f>
        <v>0</v>
      </c>
      <c r="EF46" s="27">
        <f>IF($A46="",0,IF(Mitarbeiter!$G$44=FALSE,0,IF(AND(Mitarbeiter!$E$44&lt;&gt;"",EF$5+6&lt;Mitarbeiter!$E$44),0,IF(AND(Mitarbeiter!$F$44&lt;&gt;"",EF$5&gt;Mitarbeiter!$F$44),0,IF(Planung!EF46="",$C46,IF(ISNUMBER(Planung!EF46),Planung!EF46,IF(UPPER(Planung!EF46)="H",$C46/2,0)))))))</f>
        <v>0</v>
      </c>
      <c r="EG46" s="27">
        <f>IF($A46="",0,IF(Mitarbeiter!$G$44=FALSE,0,IF(AND(Mitarbeiter!$E$44&lt;&gt;"",EG$5+6&lt;Mitarbeiter!$E$44),0,IF(AND(Mitarbeiter!$F$44&lt;&gt;"",EG$5&gt;Mitarbeiter!$F$44),0,IF(Planung!EG46="",$C46,IF(ISNUMBER(Planung!EG46),Planung!EG46,IF(UPPER(Planung!EG46)="H",$C46/2,0)))))))</f>
        <v>0</v>
      </c>
      <c r="EH46" s="27">
        <f>IF($A46="",0,IF(Mitarbeiter!$G$44=FALSE,0,IF(AND(Mitarbeiter!$E$44&lt;&gt;"",EH$5+6&lt;Mitarbeiter!$E$44),0,IF(AND(Mitarbeiter!$F$44&lt;&gt;"",EH$5&gt;Mitarbeiter!$F$44),0,IF(Planung!EH46="",$C46,IF(ISNUMBER(Planung!EH46),Planung!EH46,IF(UPPER(Planung!EH46)="H",$C46/2,0)))))))</f>
        <v>0</v>
      </c>
      <c r="EI46" s="27">
        <f>IF($A46="",0,IF(Mitarbeiter!$G$44=FALSE,0,IF(AND(Mitarbeiter!$E$44&lt;&gt;"",EI$5+6&lt;Mitarbeiter!$E$44),0,IF(AND(Mitarbeiter!$F$44&lt;&gt;"",EI$5&gt;Mitarbeiter!$F$44),0,IF(Planung!EI46="",$C46,IF(ISNUMBER(Planung!EI46),Planung!EI46,IF(UPPER(Planung!EI46)="H",$C46/2,0)))))))</f>
        <v>0</v>
      </c>
      <c r="EJ46" s="27">
        <f>IF($A46="",0,IF(Mitarbeiter!$G$44=FALSE,0,IF(AND(Mitarbeiter!$E$44&lt;&gt;"",EJ$5+6&lt;Mitarbeiter!$E$44),0,IF(AND(Mitarbeiter!$F$44&lt;&gt;"",EJ$5&gt;Mitarbeiter!$F$44),0,IF(Planung!EJ46="",$C46,IF(ISNUMBER(Planung!EJ46),Planung!EJ46,IF(UPPER(Planung!EJ46)="H",$C46/2,0)))))))</f>
        <v>0</v>
      </c>
      <c r="EK46" s="27">
        <f>IF($A46="",0,IF(Mitarbeiter!$G$44=FALSE,0,IF(AND(Mitarbeiter!$E$44&lt;&gt;"",EK$5+6&lt;Mitarbeiter!$E$44),0,IF(AND(Mitarbeiter!$F$44&lt;&gt;"",EK$5&gt;Mitarbeiter!$F$44),0,IF(Planung!EK46="",$C46,IF(ISNUMBER(Planung!EK46),Planung!EK46,IF(UPPER(Planung!EK46)="H",$C46/2,0)))))))</f>
        <v>0</v>
      </c>
      <c r="EL46" s="27">
        <f>IF($A46="",0,IF(Mitarbeiter!$G$44=FALSE,0,IF(AND(Mitarbeiter!$E$44&lt;&gt;"",EL$5+6&lt;Mitarbeiter!$E$44),0,IF(AND(Mitarbeiter!$F$44&lt;&gt;"",EL$5&gt;Mitarbeiter!$F$44),0,IF(Planung!EL46="",$C46,IF(ISNUMBER(Planung!EL46),Planung!EL46,IF(UPPER(Planung!EL46)="H",$C46/2,0)))))))</f>
        <v>0</v>
      </c>
      <c r="EM46" s="27">
        <f>IF($A46="",0,IF(Mitarbeiter!$G$44=FALSE,0,IF(AND(Mitarbeiter!$E$44&lt;&gt;"",EM$5+6&lt;Mitarbeiter!$E$44),0,IF(AND(Mitarbeiter!$F$44&lt;&gt;"",EM$5&gt;Mitarbeiter!$F$44),0,IF(Planung!EM46="",$C46,IF(ISNUMBER(Planung!EM46),Planung!EM46,IF(UPPER(Planung!EM46)="H",$C46/2,0)))))))</f>
        <v>0</v>
      </c>
      <c r="EN46" s="27">
        <f>IF($A46="",0,IF(Mitarbeiter!$G$44=FALSE,0,IF(AND(Mitarbeiter!$E$44&lt;&gt;"",EN$5+6&lt;Mitarbeiter!$E$44),0,IF(AND(Mitarbeiter!$F$44&lt;&gt;"",EN$5&gt;Mitarbeiter!$F$44),0,IF(Planung!EN46="",$C46,IF(ISNUMBER(Planung!EN46),Planung!EN46,IF(UPPER(Planung!EN46)="H",$C46/2,0)))))))</f>
        <v>0</v>
      </c>
      <c r="EO46" s="27">
        <f>IF($A46="",0,IF(Mitarbeiter!$G$44=FALSE,0,IF(AND(Mitarbeiter!$E$44&lt;&gt;"",EO$5+6&lt;Mitarbeiter!$E$44),0,IF(AND(Mitarbeiter!$F$44&lt;&gt;"",EO$5&gt;Mitarbeiter!$F$44),0,IF(Planung!EO46="",$C46,IF(ISNUMBER(Planung!EO46),Planung!EO46,IF(UPPER(Planung!EO46)="H",$C46/2,0)))))))</f>
        <v>0</v>
      </c>
      <c r="EP46" s="27">
        <f>IF($A46="",0,IF(Mitarbeiter!$G$44=FALSE,0,IF(AND(Mitarbeiter!$E$44&lt;&gt;"",EP$5+6&lt;Mitarbeiter!$E$44),0,IF(AND(Mitarbeiter!$F$44&lt;&gt;"",EP$5&gt;Mitarbeiter!$F$44),0,IF(Planung!EP46="",$C46,IF(ISNUMBER(Planung!EP46),Planung!EP46,IF(UPPER(Planung!EP46)="H",$C46/2,0)))))))</f>
        <v>0</v>
      </c>
      <c r="EQ46" s="27">
        <f>IF($A46="",0,IF(Mitarbeiter!$G$44=FALSE,0,IF(AND(Mitarbeiter!$E$44&lt;&gt;"",EQ$5+6&lt;Mitarbeiter!$E$44),0,IF(AND(Mitarbeiter!$F$44&lt;&gt;"",EQ$5&gt;Mitarbeiter!$F$44),0,IF(Planung!EQ46="",$C46,IF(ISNUMBER(Planung!EQ46),Planung!EQ46,IF(UPPER(Planung!EQ46)="H",$C46/2,0)))))))</f>
        <v>0</v>
      </c>
      <c r="ER46" s="27">
        <f>IF($A46="",0,IF(Mitarbeiter!$G$44=FALSE,0,IF(AND(Mitarbeiter!$E$44&lt;&gt;"",ER$5+6&lt;Mitarbeiter!$E$44),0,IF(AND(Mitarbeiter!$F$44&lt;&gt;"",ER$5&gt;Mitarbeiter!$F$44),0,IF(Planung!ER46="",$C46,IF(ISNUMBER(Planung!ER46),Planung!ER46,IF(UPPER(Planung!ER46)="H",$C46/2,0)))))))</f>
        <v>0</v>
      </c>
      <c r="ES46" s="27">
        <f>IF($A46="",0,IF(Mitarbeiter!$G$44=FALSE,0,IF(AND(Mitarbeiter!$E$44&lt;&gt;"",ES$5+6&lt;Mitarbeiter!$E$44),0,IF(AND(Mitarbeiter!$F$44&lt;&gt;"",ES$5&gt;Mitarbeiter!$F$44),0,IF(Planung!ES46="",$C46,IF(ISNUMBER(Planung!ES46),Planung!ES46,IF(UPPER(Planung!ES46)="H",$C46/2,0)))))))</f>
        <v>0</v>
      </c>
      <c r="ET46" s="27">
        <f>IF($A46="",0,IF(Mitarbeiter!$G$44=FALSE,0,IF(AND(Mitarbeiter!$E$44&lt;&gt;"",ET$5+6&lt;Mitarbeiter!$E$44),0,IF(AND(Mitarbeiter!$F$44&lt;&gt;"",ET$5&gt;Mitarbeiter!$F$44),0,IF(Planung!ET46="",$C46,IF(ISNUMBER(Planung!ET46),Planung!ET46,IF(UPPER(Planung!ET46)="H",$C46/2,0)))))))</f>
        <v>0</v>
      </c>
      <c r="EU46" s="27">
        <f>IF($A46="",0,IF(Mitarbeiter!$G$44=FALSE,0,IF(AND(Mitarbeiter!$E$44&lt;&gt;"",EU$5+6&lt;Mitarbeiter!$E$44),0,IF(AND(Mitarbeiter!$F$44&lt;&gt;"",EU$5&gt;Mitarbeiter!$F$44),0,IF(Planung!EU46="",$C46,IF(ISNUMBER(Planung!EU46),Planung!EU46,IF(UPPER(Planung!EU46)="H",$C46/2,0)))))))</f>
        <v>0</v>
      </c>
      <c r="EV46" s="27">
        <f>IF($A46="",0,IF(Mitarbeiter!$G$44=FALSE,0,IF(AND(Mitarbeiter!$E$44&lt;&gt;"",EV$5+6&lt;Mitarbeiter!$E$44),0,IF(AND(Mitarbeiter!$F$44&lt;&gt;"",EV$5&gt;Mitarbeiter!$F$44),0,IF(Planung!EV46="",$C46,IF(ISNUMBER(Planung!EV46),Planung!EV46,IF(UPPER(Planung!EV46)="H",$C46/2,0)))))))</f>
        <v>0</v>
      </c>
      <c r="EW46" s="27">
        <f>IF($A46="",0,IF(Mitarbeiter!$G$44=FALSE,0,IF(AND(Mitarbeiter!$E$44&lt;&gt;"",EW$5+6&lt;Mitarbeiter!$E$44),0,IF(AND(Mitarbeiter!$F$44&lt;&gt;"",EW$5&gt;Mitarbeiter!$F$44),0,IF(Planung!EW46="",$C46,IF(ISNUMBER(Planung!EW46),Planung!EW46,IF(UPPER(Planung!EW46)="H",$C46/2,0)))))))</f>
        <v>0</v>
      </c>
      <c r="EX46" s="27">
        <f>IF($A46="",0,IF(Mitarbeiter!$G$44=FALSE,0,IF(AND(Mitarbeiter!$E$44&lt;&gt;"",EX$5+6&lt;Mitarbeiter!$E$44),0,IF(AND(Mitarbeiter!$F$44&lt;&gt;"",EX$5&gt;Mitarbeiter!$F$44),0,IF(Planung!EX46="",$C46,IF(ISNUMBER(Planung!EX46),Planung!EX46,IF(UPPER(Planung!EX46)="H",$C46/2,0)))))))</f>
        <v>0</v>
      </c>
      <c r="EY46" s="27">
        <f>IF($A46="",0,IF(Mitarbeiter!$G$44=FALSE,0,IF(AND(Mitarbeiter!$E$44&lt;&gt;"",EY$5+6&lt;Mitarbeiter!$E$44),0,IF(AND(Mitarbeiter!$F$44&lt;&gt;"",EY$5&gt;Mitarbeiter!$F$44),0,IF(Planung!EY46="",$C46,IF(ISNUMBER(Planung!EY46),Planung!EY46,IF(UPPER(Planung!EY46)="H",$C46/2,0)))))))</f>
        <v>0</v>
      </c>
      <c r="EZ46" s="27">
        <f>IF($A46="",0,IF(Mitarbeiter!$G$44=FALSE,0,IF(AND(Mitarbeiter!$E$44&lt;&gt;"",EZ$5+6&lt;Mitarbeiter!$E$44),0,IF(AND(Mitarbeiter!$F$44&lt;&gt;"",EZ$5&gt;Mitarbeiter!$F$44),0,IF(Planung!EZ46="",$C46,IF(ISNUMBER(Planung!EZ46),Planung!EZ46,IF(UPPER(Planung!EZ46)="H",$C46/2,0)))))))</f>
        <v>0</v>
      </c>
      <c r="FA46" s="27">
        <f>IF($A46="",0,IF(Mitarbeiter!$G$44=FALSE,0,IF(AND(Mitarbeiter!$E$44&lt;&gt;"",FA$5+6&lt;Mitarbeiter!$E$44),0,IF(AND(Mitarbeiter!$F$44&lt;&gt;"",FA$5&gt;Mitarbeiter!$F$44),0,IF(Planung!FA46="",$C46,IF(ISNUMBER(Planung!FA46),Planung!FA46,IF(UPPER(Planung!FA46)="H",$C46/2,0)))))))</f>
        <v>0</v>
      </c>
      <c r="FB46" s="27">
        <f>IF($A46="",0,IF(Mitarbeiter!$G$44=FALSE,0,IF(AND(Mitarbeiter!$E$44&lt;&gt;"",FB$5+6&lt;Mitarbeiter!$E$44),0,IF(AND(Mitarbeiter!$F$44&lt;&gt;"",FB$5&gt;Mitarbeiter!$F$44),0,IF(Planung!FB46="",$C46,IF(ISNUMBER(Planung!FB46),Planung!FB46,IF(UPPER(Planung!FB46)="H",$C46/2,0)))))))</f>
        <v>0</v>
      </c>
      <c r="FC46" s="27">
        <f>IF($A46="",0,IF(Mitarbeiter!$G$44=FALSE,0,IF(AND(Mitarbeiter!$E$44&lt;&gt;"",FC$5+6&lt;Mitarbeiter!$E$44),0,IF(AND(Mitarbeiter!$F$44&lt;&gt;"",FC$5&gt;Mitarbeiter!$F$44),0,IF(Planung!FC46="",$C46,IF(ISNUMBER(Planung!FC46),Planung!FC46,IF(UPPER(Planung!FC46)="H",$C46/2,0)))))))</f>
        <v>0</v>
      </c>
      <c r="FD46" s="27">
        <f>IF($A46="",0,IF(Mitarbeiter!$G$44=FALSE,0,IF(AND(Mitarbeiter!$E$44&lt;&gt;"",FD$5+6&lt;Mitarbeiter!$E$44),0,IF(AND(Mitarbeiter!$F$44&lt;&gt;"",FD$5&gt;Mitarbeiter!$F$44),0,IF(Planung!FD46="",$C46,IF(ISNUMBER(Planung!FD46),Planung!FD46,IF(UPPER(Planung!FD46)="H",$C46/2,0)))))))</f>
        <v>0</v>
      </c>
      <c r="FE46" s="27">
        <f>IF($A46="",0,IF(Mitarbeiter!$G$44=FALSE,0,IF(AND(Mitarbeiter!$E$44&lt;&gt;"",FE$5+6&lt;Mitarbeiter!$E$44),0,IF(AND(Mitarbeiter!$F$44&lt;&gt;"",FE$5&gt;Mitarbeiter!$F$44),0,IF(Planung!FE46="",$C46,IF(ISNUMBER(Planung!FE46),Planung!FE46,IF(UPPER(Planung!FE46)="H",$C46/2,0)))))))</f>
        <v>0</v>
      </c>
      <c r="FF46" s="27">
        <f>IF($A46="",0,IF(Mitarbeiter!$G$44=FALSE,0,IF(AND(Mitarbeiter!$E$44&lt;&gt;"",FF$5+6&lt;Mitarbeiter!$E$44),0,IF(AND(Mitarbeiter!$F$44&lt;&gt;"",FF$5&gt;Mitarbeiter!$F$44),0,IF(Planung!FF46="",$C46,IF(ISNUMBER(Planung!FF46),Planung!FF46,IF(UPPER(Planung!FF46)="H",$C46/2,0)))))))</f>
        <v>0</v>
      </c>
      <c r="FG46" s="27">
        <f>IF($A46="",0,IF(Mitarbeiter!$G$44=FALSE,0,IF(AND(Mitarbeiter!$E$44&lt;&gt;"",FG$5+6&lt;Mitarbeiter!$E$44),0,IF(AND(Mitarbeiter!$F$44&lt;&gt;"",FG$5&gt;Mitarbeiter!$F$44),0,IF(Planung!FG46="",$C46,IF(ISNUMBER(Planung!FG46),Planung!FG46,IF(UPPER(Planung!FG46)="H",$C46/2,0)))))))</f>
        <v>0</v>
      </c>
      <c r="FH46" s="27">
        <f>IF($A46="",0,IF(Mitarbeiter!$G$44=FALSE,0,IF(AND(Mitarbeiter!$E$44&lt;&gt;"",FH$5+6&lt;Mitarbeiter!$E$44),0,IF(AND(Mitarbeiter!$F$44&lt;&gt;"",FH$5&gt;Mitarbeiter!$F$44),0,IF(Planung!FH46="",$C46,IF(ISNUMBER(Planung!FH46),Planung!FH46,IF(UPPER(Planung!FH46)="H",$C46/2,0)))))))</f>
        <v>0</v>
      </c>
      <c r="FI46" s="27">
        <f>IF($A46="",0,IF(Mitarbeiter!$G$44=FALSE,0,IF(AND(Mitarbeiter!$E$44&lt;&gt;"",FI$5+6&lt;Mitarbeiter!$E$44),0,IF(AND(Mitarbeiter!$F$44&lt;&gt;"",FI$5&gt;Mitarbeiter!$F$44),0,IF(Planung!FI46="",$C46,IF(ISNUMBER(Planung!FI46),Planung!FI46,IF(UPPER(Planung!FI46)="H",$C46/2,0)))))))</f>
        <v>0</v>
      </c>
      <c r="FJ46" s="27">
        <f>IF($A46="",0,IF(Mitarbeiter!$G$44=FALSE,0,IF(AND(Mitarbeiter!$E$44&lt;&gt;"",FJ$5+6&lt;Mitarbeiter!$E$44),0,IF(AND(Mitarbeiter!$F$44&lt;&gt;"",FJ$5&gt;Mitarbeiter!$F$44),0,IF(Planung!FJ46="",$C46,IF(ISNUMBER(Planung!FJ46),Planung!FJ46,IF(UPPER(Planung!FJ46)="H",$C46/2,0)))))))</f>
        <v>0</v>
      </c>
      <c r="FK46" s="27">
        <f>IF($A46="",0,IF(Mitarbeiter!$G$44=FALSE,0,IF(AND(Mitarbeiter!$E$44&lt;&gt;"",FK$5+6&lt;Mitarbeiter!$E$44),0,IF(AND(Mitarbeiter!$F$44&lt;&gt;"",FK$5&gt;Mitarbeiter!$F$44),0,IF(Planung!FK46="",$C46,IF(ISNUMBER(Planung!FK46),Planung!FK46,IF(UPPER(Planung!FK46)="H",$C46/2,0)))))))</f>
        <v>0</v>
      </c>
      <c r="FL46" s="27">
        <f>IF($A46="",0,IF(Mitarbeiter!$G$44=FALSE,0,IF(AND(Mitarbeiter!$E$44&lt;&gt;"",FL$5+6&lt;Mitarbeiter!$E$44),0,IF(AND(Mitarbeiter!$F$44&lt;&gt;"",FL$5&gt;Mitarbeiter!$F$44),0,IF(Planung!FL46="",$C46,IF(ISNUMBER(Planung!FL46),Planung!FL46,IF(UPPER(Planung!FL46)="H",$C46/2,0)))))))</f>
        <v>0</v>
      </c>
      <c r="FM46" s="27">
        <f>IF($A46="",0,IF(Mitarbeiter!$G$44=FALSE,0,IF(AND(Mitarbeiter!$E$44&lt;&gt;"",FM$5+6&lt;Mitarbeiter!$E$44),0,IF(AND(Mitarbeiter!$F$44&lt;&gt;"",FM$5&gt;Mitarbeiter!$F$44),0,IF(Planung!FM46="",$C46,IF(ISNUMBER(Planung!FM46),Planung!FM46,IF(UPPER(Planung!FM46)="H",$C46/2,0)))))))</f>
        <v>0</v>
      </c>
      <c r="FN46" s="27">
        <f>IF($A46="",0,IF(Mitarbeiter!$G$44=FALSE,0,IF(AND(Mitarbeiter!$E$44&lt;&gt;"",FN$5+6&lt;Mitarbeiter!$E$44),0,IF(AND(Mitarbeiter!$F$44&lt;&gt;"",FN$5&gt;Mitarbeiter!$F$44),0,IF(Planung!FN46="",$C46,IF(ISNUMBER(Planung!FN46),Planung!FN46,IF(UPPER(Planung!FN46)="H",$C46/2,0)))))))</f>
        <v>0</v>
      </c>
      <c r="FO46" s="27">
        <f>IF($A46="",0,IF(Mitarbeiter!$G$44=FALSE,0,IF(AND(Mitarbeiter!$E$44&lt;&gt;"",FO$5+6&lt;Mitarbeiter!$E$44),0,IF(AND(Mitarbeiter!$F$44&lt;&gt;"",FO$5&gt;Mitarbeiter!$F$44),0,IF(Planung!FO46="",$C46,IF(ISNUMBER(Planung!FO46),Planung!FO46,IF(UPPER(Planung!FO46)="H",$C46/2,0)))))))</f>
        <v>0</v>
      </c>
      <c r="FP46" s="27">
        <f>IF($A46="",0,IF(Mitarbeiter!$G$44=FALSE,0,IF(AND(Mitarbeiter!$E$44&lt;&gt;"",FP$5+6&lt;Mitarbeiter!$E$44),0,IF(AND(Mitarbeiter!$F$44&lt;&gt;"",FP$5&gt;Mitarbeiter!$F$44),0,IF(Planung!FP46="",$C46,IF(ISNUMBER(Planung!FP46),Planung!FP46,IF(UPPER(Planung!FP46)="H",$C46/2,0)))))))</f>
        <v>0</v>
      </c>
      <c r="FQ46" s="27">
        <f>IF($A46="",0,IF(Mitarbeiter!$G$44=FALSE,0,IF(AND(Mitarbeiter!$E$44&lt;&gt;"",FQ$5+6&lt;Mitarbeiter!$E$44),0,IF(AND(Mitarbeiter!$F$44&lt;&gt;"",FQ$5&gt;Mitarbeiter!$F$44),0,IF(Planung!FQ46="",$C46,IF(ISNUMBER(Planung!FQ46),Planung!FQ46,IF(UPPER(Planung!FQ46)="H",$C46/2,0)))))))</f>
        <v>0</v>
      </c>
      <c r="FR46" s="27">
        <f>IF($A46="",0,IF(Mitarbeiter!$G$44=FALSE,0,IF(AND(Mitarbeiter!$E$44&lt;&gt;"",FR$5+6&lt;Mitarbeiter!$E$44),0,IF(AND(Mitarbeiter!$F$44&lt;&gt;"",FR$5&gt;Mitarbeiter!$F$44),0,IF(Planung!FR46="",$C46,IF(ISNUMBER(Planung!FR46),Planung!FR46,IF(UPPER(Planung!FR46)="H",$C46/2,0)))))))</f>
        <v>0</v>
      </c>
      <c r="FS46" s="27">
        <f>IF($A46="",0,IF(Mitarbeiter!$G$44=FALSE,0,IF(AND(Mitarbeiter!$E$44&lt;&gt;"",FS$5+6&lt;Mitarbeiter!$E$44),0,IF(AND(Mitarbeiter!$F$44&lt;&gt;"",FS$5&gt;Mitarbeiter!$F$44),0,IF(Planung!FS46="",$C46,IF(ISNUMBER(Planung!FS46),Planung!FS46,IF(UPPER(Planung!FS46)="H",$C46/2,0)))))))</f>
        <v>0</v>
      </c>
      <c r="FT46" s="27">
        <f>IF($A46="",0,IF(Mitarbeiter!$G$44=FALSE,0,IF(AND(Mitarbeiter!$E$44&lt;&gt;"",FT$5+6&lt;Mitarbeiter!$E$44),0,IF(AND(Mitarbeiter!$F$44&lt;&gt;"",FT$5&gt;Mitarbeiter!$F$44),0,IF(Planung!FT46="",$C46,IF(ISNUMBER(Planung!FT46),Planung!FT46,IF(UPPER(Planung!FT46)="H",$C46/2,0)))))))</f>
        <v>0</v>
      </c>
      <c r="FU46" s="27">
        <f>IF($A46="",0,IF(Mitarbeiter!$G$44=FALSE,0,IF(AND(Mitarbeiter!$E$44&lt;&gt;"",FU$5+6&lt;Mitarbeiter!$E$44),0,IF(AND(Mitarbeiter!$F$44&lt;&gt;"",FU$5&gt;Mitarbeiter!$F$44),0,IF(Planung!FU46="",$C46,IF(ISNUMBER(Planung!FU46),Planung!FU46,IF(UPPER(Planung!FU46)="H",$C46/2,0)))))))</f>
        <v>0</v>
      </c>
      <c r="FV46" s="27">
        <f>IF($A46="",0,IF(Mitarbeiter!$G$44=FALSE,0,IF(AND(Mitarbeiter!$E$44&lt;&gt;"",FV$5+6&lt;Mitarbeiter!$E$44),0,IF(AND(Mitarbeiter!$F$44&lt;&gt;"",FV$5&gt;Mitarbeiter!$F$44),0,IF(Planung!FV46="",$C46,IF(ISNUMBER(Planung!FV46),Planung!FV46,IF(UPPER(Planung!FV46)="H",$C46/2,0)))))))</f>
        <v>0</v>
      </c>
      <c r="FW46" s="27">
        <f>IF($A46="",0,IF(Mitarbeiter!$G$44=FALSE,0,IF(AND(Mitarbeiter!$E$44&lt;&gt;"",FW$5+6&lt;Mitarbeiter!$E$44),0,IF(AND(Mitarbeiter!$F$44&lt;&gt;"",FW$5&gt;Mitarbeiter!$F$44),0,IF(Planung!FW46="",$C46,IF(ISNUMBER(Planung!FW46),Planung!FW46,IF(UPPER(Planung!FW46)="H",$C46/2,0)))))))</f>
        <v>0</v>
      </c>
      <c r="FX46" s="27">
        <f>IF($A46="",0,IF(Mitarbeiter!$G$44=FALSE,0,IF(AND(Mitarbeiter!$E$44&lt;&gt;"",FX$5+6&lt;Mitarbeiter!$E$44),0,IF(AND(Mitarbeiter!$F$44&lt;&gt;"",FX$5&gt;Mitarbeiter!$F$44),0,IF(Planung!FX46="",$C46,IF(ISNUMBER(Planung!FX46),Planung!FX46,IF(UPPER(Planung!FX46)="H",$C46/2,0)))))))</f>
        <v>0</v>
      </c>
      <c r="FY46" s="27">
        <f>IF($A46="",0,IF(Mitarbeiter!$G$44=FALSE,0,IF(AND(Mitarbeiter!$E$44&lt;&gt;"",FY$5+6&lt;Mitarbeiter!$E$44),0,IF(AND(Mitarbeiter!$F$44&lt;&gt;"",FY$5&gt;Mitarbeiter!$F$44),0,IF(Planung!FY46="",$C46,IF(ISNUMBER(Planung!FY46),Planung!FY46,IF(UPPER(Planung!FY46)="H",$C46/2,0)))))))</f>
        <v>0</v>
      </c>
      <c r="FZ46" s="27">
        <f>IF($A46="",0,IF(Mitarbeiter!$G$44=FALSE,0,IF(AND(Mitarbeiter!$E$44&lt;&gt;"",FZ$5+6&lt;Mitarbeiter!$E$44),0,IF(AND(Mitarbeiter!$F$44&lt;&gt;"",FZ$5&gt;Mitarbeiter!$F$44),0,IF(Planung!FZ46="",$C46,IF(ISNUMBER(Planung!FZ46),Planung!FZ46,IF(UPPER(Planung!FZ46)="H",$C46/2,0)))))))</f>
        <v>0</v>
      </c>
      <c r="GA46" s="27">
        <f>IF($A46="",0,IF(Mitarbeiter!$G$44=FALSE,0,IF(AND(Mitarbeiter!$E$44&lt;&gt;"",GA$5+6&lt;Mitarbeiter!$E$44),0,IF(AND(Mitarbeiter!$F$44&lt;&gt;"",GA$5&gt;Mitarbeiter!$F$44),0,IF(Planung!GA46="",$C46,IF(ISNUMBER(Planung!GA46),Planung!GA46,IF(UPPER(Planung!GA46)="H",$C46/2,0)))))))</f>
        <v>0</v>
      </c>
      <c r="GB46" s="27">
        <f>IF($A46="",0,IF(Mitarbeiter!$G$44=FALSE,0,IF(AND(Mitarbeiter!$E$44&lt;&gt;"",GB$5+6&lt;Mitarbeiter!$E$44),0,IF(AND(Mitarbeiter!$F$44&lt;&gt;"",GB$5&gt;Mitarbeiter!$F$44),0,IF(Planung!GB46="",$C46,IF(ISNUMBER(Planung!GB46),Planung!GB46,IF(UPPER(Planung!GB46)="H",$C46/2,0)))))))</f>
        <v>0</v>
      </c>
      <c r="GC46" s="27">
        <f>IF($A46="",0,IF(Mitarbeiter!$G$44=FALSE,0,IF(AND(Mitarbeiter!$E$44&lt;&gt;"",GC$5+6&lt;Mitarbeiter!$E$44),0,IF(AND(Mitarbeiter!$F$44&lt;&gt;"",GC$5&gt;Mitarbeiter!$F$44),0,IF(Planung!GC46="",$C46,IF(ISNUMBER(Planung!GC46),Planung!GC46,IF(UPPER(Planung!GC46)="H",$C46/2,0)))))))</f>
        <v>0</v>
      </c>
      <c r="GD46" s="27">
        <f>IF($A46="",0,IF(Mitarbeiter!$G$44=FALSE,0,IF(AND(Mitarbeiter!$E$44&lt;&gt;"",GD$5+6&lt;Mitarbeiter!$E$44),0,IF(AND(Mitarbeiter!$F$44&lt;&gt;"",GD$5&gt;Mitarbeiter!$F$44),0,IF(Planung!GD46="",$C46,IF(ISNUMBER(Planung!GD46),Planung!GD46,IF(UPPER(Planung!GD46)="H",$C46/2,0)))))))</f>
        <v>0</v>
      </c>
      <c r="GE46" s="27">
        <f>IF($A46="",0,IF(Mitarbeiter!$G$44=FALSE,0,IF(AND(Mitarbeiter!$E$44&lt;&gt;"",GE$5+6&lt;Mitarbeiter!$E$44),0,IF(AND(Mitarbeiter!$F$44&lt;&gt;"",GE$5&gt;Mitarbeiter!$F$44),0,IF(Planung!GE46="",$C46,IF(ISNUMBER(Planung!GE46),Planung!GE46,IF(UPPER(Planung!GE46)="H",$C46/2,0)))))))</f>
        <v>0</v>
      </c>
      <c r="GF46" s="27">
        <f>IF($A46="",0,IF(Mitarbeiter!$G$44=FALSE,0,IF(AND(Mitarbeiter!$E$44&lt;&gt;"",GF$5+6&lt;Mitarbeiter!$E$44),0,IF(AND(Mitarbeiter!$F$44&lt;&gt;"",GF$5&gt;Mitarbeiter!$F$44),0,IF(Planung!GF46="",$C46,IF(ISNUMBER(Planung!GF46),Planung!GF46,IF(UPPER(Planung!GF46)="H",$C46/2,0)))))))</f>
        <v>0</v>
      </c>
      <c r="GG46" s="27">
        <f>IF($A46="",0,IF(Mitarbeiter!$G$44=FALSE,0,IF(AND(Mitarbeiter!$E$44&lt;&gt;"",GG$5+6&lt;Mitarbeiter!$E$44),0,IF(AND(Mitarbeiter!$F$44&lt;&gt;"",GG$5&gt;Mitarbeiter!$F$44),0,IF(Planung!GG46="",$C46,IF(ISNUMBER(Planung!GG46),Planung!GG46,IF(UPPER(Planung!GG46)="H",$C46/2,0)))))))</f>
        <v>0</v>
      </c>
      <c r="GH46" s="27">
        <f>IF($A46="",0,IF(Mitarbeiter!$G$44=FALSE,0,IF(AND(Mitarbeiter!$E$44&lt;&gt;"",GH$5+6&lt;Mitarbeiter!$E$44),0,IF(AND(Mitarbeiter!$F$44&lt;&gt;"",GH$5&gt;Mitarbeiter!$F$44),0,IF(Planung!GH46="",$C46,IF(ISNUMBER(Planung!GH46),Planung!GH46,IF(UPPER(Planung!GH46)="H",$C46/2,0)))))))</f>
        <v>0</v>
      </c>
      <c r="GI46" s="27">
        <f>IF($A46="",0,IF(Mitarbeiter!$G$44=FALSE,0,IF(AND(Mitarbeiter!$E$44&lt;&gt;"",GI$5+6&lt;Mitarbeiter!$E$44),0,IF(AND(Mitarbeiter!$F$44&lt;&gt;"",GI$5&gt;Mitarbeiter!$F$44),0,IF(Planung!GI46="",$C46,IF(ISNUMBER(Planung!GI46),Planung!GI46,IF(UPPER(Planung!GI46)="H",$C46/2,0)))))))</f>
        <v>0</v>
      </c>
      <c r="GJ46" s="27">
        <f>IF($A46="",0,IF(Mitarbeiter!$G$44=FALSE,0,IF(AND(Mitarbeiter!$E$44&lt;&gt;"",GJ$5+6&lt;Mitarbeiter!$E$44),0,IF(AND(Mitarbeiter!$F$44&lt;&gt;"",GJ$5&gt;Mitarbeiter!$F$44),0,IF(Planung!GJ46="",$C46,IF(ISNUMBER(Planung!GJ46),Planung!GJ46,IF(UPPER(Planung!GJ46)="H",$C46/2,0)))))))</f>
        <v>0</v>
      </c>
      <c r="GK46" s="27">
        <f>IF($A46="",0,IF(Mitarbeiter!$G$44=FALSE,0,IF(AND(Mitarbeiter!$E$44&lt;&gt;"",GK$5+6&lt;Mitarbeiter!$E$44),0,IF(AND(Mitarbeiter!$F$44&lt;&gt;"",GK$5&gt;Mitarbeiter!$F$44),0,IF(Planung!GK46="",$C46,IF(ISNUMBER(Planung!GK46),Planung!GK46,IF(UPPER(Planung!GK46)="H",$C46/2,0)))))))</f>
        <v>0</v>
      </c>
      <c r="GL46" s="27">
        <f>IF($A46="",0,IF(Mitarbeiter!$G$44=FALSE,0,IF(AND(Mitarbeiter!$E$44&lt;&gt;"",GL$5+6&lt;Mitarbeiter!$E$44),0,IF(AND(Mitarbeiter!$F$44&lt;&gt;"",GL$5&gt;Mitarbeiter!$F$44),0,IF(Planung!GL46="",$C46,IF(ISNUMBER(Planung!GL46),Planung!GL46,IF(UPPER(Planung!GL46)="H",$C46/2,0)))))))</f>
        <v>0</v>
      </c>
      <c r="GM46" s="27">
        <f>IF($A46="",0,IF(Mitarbeiter!$G$44=FALSE,0,IF(AND(Mitarbeiter!$E$44&lt;&gt;"",GM$5+6&lt;Mitarbeiter!$E$44),0,IF(AND(Mitarbeiter!$F$44&lt;&gt;"",GM$5&gt;Mitarbeiter!$F$44),0,IF(Planung!GM46="",$C46,IF(ISNUMBER(Planung!GM46),Planung!GM46,IF(UPPER(Planung!GM46)="H",$C46/2,0)))))))</f>
        <v>0</v>
      </c>
      <c r="GN46" s="27">
        <f>IF($A46="",0,IF(Mitarbeiter!$G$44=FALSE,0,IF(AND(Mitarbeiter!$E$44&lt;&gt;"",GN$5+6&lt;Mitarbeiter!$E$44),0,IF(AND(Mitarbeiter!$F$44&lt;&gt;"",GN$5&gt;Mitarbeiter!$F$44),0,IF(Planung!GN46="",$C46,IF(ISNUMBER(Planung!GN46),Planung!GN46,IF(UPPER(Planung!GN46)="H",$C46/2,0)))))))</f>
        <v>0</v>
      </c>
      <c r="GO46" s="27">
        <f>IF($A46="",0,IF(Mitarbeiter!$G$44=FALSE,0,IF(AND(Mitarbeiter!$E$44&lt;&gt;"",GO$5+6&lt;Mitarbeiter!$E$44),0,IF(AND(Mitarbeiter!$F$44&lt;&gt;"",GO$5&gt;Mitarbeiter!$F$44),0,IF(Planung!GO46="",$C46,IF(ISNUMBER(Planung!GO46),Planung!GO46,IF(UPPER(Planung!GO46)="H",$C46/2,0)))))))</f>
        <v>0</v>
      </c>
      <c r="GP46" s="27">
        <f>IF($A46="",0,IF(Mitarbeiter!$G$44=FALSE,0,IF(AND(Mitarbeiter!$E$44&lt;&gt;"",GP$5+6&lt;Mitarbeiter!$E$44),0,IF(AND(Mitarbeiter!$F$44&lt;&gt;"",GP$5&gt;Mitarbeiter!$F$44),0,IF(Planung!GP46="",$C46,IF(ISNUMBER(Planung!GP46),Planung!GP46,IF(UPPER(Planung!GP46)="H",$C46/2,0)))))))</f>
        <v>0</v>
      </c>
      <c r="GQ46" s="27">
        <f>IF($A46="",0,IF(Mitarbeiter!$G$44=FALSE,0,IF(AND(Mitarbeiter!$E$44&lt;&gt;"",GQ$5+6&lt;Mitarbeiter!$E$44),0,IF(AND(Mitarbeiter!$F$44&lt;&gt;"",GQ$5&gt;Mitarbeiter!$F$44),0,IF(Planung!GQ46="",$C46,IF(ISNUMBER(Planung!GQ46),Planung!GQ46,IF(UPPER(Planung!GQ46)="H",$C46/2,0)))))))</f>
        <v>0</v>
      </c>
      <c r="GR46" s="27">
        <f>IF($A46="",0,IF(Mitarbeiter!$G$44=FALSE,0,IF(AND(Mitarbeiter!$E$44&lt;&gt;"",GR$5+6&lt;Mitarbeiter!$E$44),0,IF(AND(Mitarbeiter!$F$44&lt;&gt;"",GR$5&gt;Mitarbeiter!$F$44),0,IF(Planung!GR46="",$C46,IF(ISNUMBER(Planung!GR46),Planung!GR46,IF(UPPER(Planung!GR46)="H",$C46/2,0)))))))</f>
        <v>0</v>
      </c>
      <c r="GS46" s="27">
        <f>IF($A46="",0,IF(Mitarbeiter!$G$44=FALSE,0,IF(AND(Mitarbeiter!$E$44&lt;&gt;"",GS$5+6&lt;Mitarbeiter!$E$44),0,IF(AND(Mitarbeiter!$F$44&lt;&gt;"",GS$5&gt;Mitarbeiter!$F$44),0,IF(Planung!GS46="",$C46,IF(ISNUMBER(Planung!GS46),Planung!GS46,IF(UPPER(Planung!GS46)="H",$C46/2,0)))))))</f>
        <v>0</v>
      </c>
      <c r="GT46" s="27">
        <f>IF($A46="",0,IF(Mitarbeiter!$G$44=FALSE,0,IF(AND(Mitarbeiter!$E$44&lt;&gt;"",GT$5+6&lt;Mitarbeiter!$E$44),0,IF(AND(Mitarbeiter!$F$44&lt;&gt;"",GT$5&gt;Mitarbeiter!$F$44),0,IF(Planung!GT46="",$C46,IF(ISNUMBER(Planung!GT46),Planung!GT46,IF(UPPER(Planung!GT46)="H",$C46/2,0)))))))</f>
        <v>0</v>
      </c>
      <c r="GU46" s="27">
        <f>IF($A46="",0,IF(Mitarbeiter!$G$44=FALSE,0,IF(AND(Mitarbeiter!$E$44&lt;&gt;"",GU$5+6&lt;Mitarbeiter!$E$44),0,IF(AND(Mitarbeiter!$F$44&lt;&gt;"",GU$5&gt;Mitarbeiter!$F$44),0,IF(Planung!GU46="",$C46,IF(ISNUMBER(Planung!GU46),Planung!GU46,IF(UPPER(Planung!GU46)="H",$C46/2,0)))))))</f>
        <v>0</v>
      </c>
      <c r="GV46" s="27">
        <f>IF($A46="",0,IF(Mitarbeiter!$G$44=FALSE,0,IF(AND(Mitarbeiter!$E$44&lt;&gt;"",GV$5+6&lt;Mitarbeiter!$E$44),0,IF(AND(Mitarbeiter!$F$44&lt;&gt;"",GV$5&gt;Mitarbeiter!$F$44),0,IF(Planung!GV46="",$C46,IF(ISNUMBER(Planung!GV46),Planung!GV46,IF(UPPER(Planung!GV46)="H",$C46/2,0)))))))</f>
        <v>0</v>
      </c>
      <c r="GW46" s="27">
        <f>IF($A46="",0,IF(Mitarbeiter!$G$44=FALSE,0,IF(AND(Mitarbeiter!$E$44&lt;&gt;"",GW$5+6&lt;Mitarbeiter!$E$44),0,IF(AND(Mitarbeiter!$F$44&lt;&gt;"",GW$5&gt;Mitarbeiter!$F$44),0,IF(Planung!GW46="",$C46,IF(ISNUMBER(Planung!GW46),Planung!GW46,IF(UPPER(Planung!GW46)="H",$C46/2,0)))))))</f>
        <v>0</v>
      </c>
      <c r="GX46" s="27">
        <f>IF($A46="",0,IF(Mitarbeiter!$G$44=FALSE,0,IF(AND(Mitarbeiter!$E$44&lt;&gt;"",GX$5+6&lt;Mitarbeiter!$E$44),0,IF(AND(Mitarbeiter!$F$44&lt;&gt;"",GX$5&gt;Mitarbeiter!$F$44),0,IF(Planung!GX46="",$C46,IF(ISNUMBER(Planung!GX46),Planung!GX46,IF(UPPER(Planung!GX46)="H",$C46/2,0)))))))</f>
        <v>0</v>
      </c>
      <c r="GY46" s="27">
        <f>IF($A46="",0,IF(Mitarbeiter!$G$44=FALSE,0,IF(AND(Mitarbeiter!$E$44&lt;&gt;"",GY$5+6&lt;Mitarbeiter!$E$44),0,IF(AND(Mitarbeiter!$F$44&lt;&gt;"",GY$5&gt;Mitarbeiter!$F$44),0,IF(Planung!GY46="",$C46,IF(ISNUMBER(Planung!GY46),Planung!GY46,IF(UPPER(Planung!GY46)="H",$C46/2,0)))))))</f>
        <v>0</v>
      </c>
      <c r="GZ46" s="27">
        <f>IF($A46="",0,IF(Mitarbeiter!$G$44=FALSE,0,IF(AND(Mitarbeiter!$E$44&lt;&gt;"",GZ$5+6&lt;Mitarbeiter!$E$44),0,IF(AND(Mitarbeiter!$F$44&lt;&gt;"",GZ$5&gt;Mitarbeiter!$F$44),0,IF(Planung!GZ46="",$C46,IF(ISNUMBER(Planung!GZ46),Planung!GZ46,IF(UPPER(Planung!GZ46)="H",$C46/2,0)))))))</f>
        <v>0</v>
      </c>
      <c r="HA46" s="27">
        <f>IF($A46="",0,IF(Mitarbeiter!$G$44=FALSE,0,IF(AND(Mitarbeiter!$E$44&lt;&gt;"",HA$5+6&lt;Mitarbeiter!$E$44),0,IF(AND(Mitarbeiter!$F$44&lt;&gt;"",HA$5&gt;Mitarbeiter!$F$44),0,IF(Planung!HA46="",$C46,IF(ISNUMBER(Planung!HA46),Planung!HA46,IF(UPPER(Planung!HA46)="H",$C46/2,0)))))))</f>
        <v>0</v>
      </c>
      <c r="HB46" s="27">
        <f>IF($A46="",0,IF(Mitarbeiter!$G$44=FALSE,0,IF(AND(Mitarbeiter!$E$44&lt;&gt;"",HB$5+6&lt;Mitarbeiter!$E$44),0,IF(AND(Mitarbeiter!$F$44&lt;&gt;"",HB$5&gt;Mitarbeiter!$F$44),0,IF(Planung!HB46="",$C46,IF(ISNUMBER(Planung!HB46),Planung!HB46,IF(UPPER(Planung!HB46)="H",$C46/2,0)))))))</f>
        <v>0</v>
      </c>
      <c r="HC46" s="27">
        <f>IF($A46="",0,IF(Mitarbeiter!$G$44=FALSE,0,IF(AND(Mitarbeiter!$E$44&lt;&gt;"",HC$5+6&lt;Mitarbeiter!$E$44),0,IF(AND(Mitarbeiter!$F$44&lt;&gt;"",HC$5&gt;Mitarbeiter!$F$44),0,IF(Planung!HC46="",$C46,IF(ISNUMBER(Planung!HC46),Planung!HC46,IF(UPPER(Planung!HC46)="H",$C46/2,0)))))))</f>
        <v>0</v>
      </c>
      <c r="HD46" s="27">
        <f>IF($A46="",0,IF(Mitarbeiter!$G$44=FALSE,0,IF(AND(Mitarbeiter!$E$44&lt;&gt;"",HD$5+6&lt;Mitarbeiter!$E$44),0,IF(AND(Mitarbeiter!$F$44&lt;&gt;"",HD$5&gt;Mitarbeiter!$F$44),0,IF(Planung!HD46="",$C46,IF(ISNUMBER(Planung!HD46),Planung!HD46,IF(UPPER(Planung!HD46)="H",$C46/2,0)))))))</f>
        <v>0</v>
      </c>
      <c r="HE46" s="27">
        <f>IF($A46="",0,IF(Mitarbeiter!$G$44=FALSE,0,IF(AND(Mitarbeiter!$E$44&lt;&gt;"",HE$5+6&lt;Mitarbeiter!$E$44),0,IF(AND(Mitarbeiter!$F$44&lt;&gt;"",HE$5&gt;Mitarbeiter!$F$44),0,IF(Planung!HE46="",$C46,IF(ISNUMBER(Planung!HE46),Planung!HE46,IF(UPPER(Planung!HE46)="H",$C46/2,0)))))))</f>
        <v>0</v>
      </c>
      <c r="HF46" s="27">
        <f>IF($A46="",0,IF(Mitarbeiter!$G$44=FALSE,0,IF(AND(Mitarbeiter!$E$44&lt;&gt;"",HF$5+6&lt;Mitarbeiter!$E$44),0,IF(AND(Mitarbeiter!$F$44&lt;&gt;"",HF$5&gt;Mitarbeiter!$F$44),0,IF(Planung!HF46="",$C46,IF(ISNUMBER(Planung!HF46),Planung!HF46,IF(UPPER(Planung!HF46)="H",$C46/2,0)))))))</f>
        <v>0</v>
      </c>
      <c r="HG46" s="27">
        <f>IF($A46="",0,IF(Mitarbeiter!$G$44=FALSE,0,IF(AND(Mitarbeiter!$E$44&lt;&gt;"",HG$5+6&lt;Mitarbeiter!$E$44),0,IF(AND(Mitarbeiter!$F$44&lt;&gt;"",HG$5&gt;Mitarbeiter!$F$44),0,IF(Planung!HG46="",$C46,IF(ISNUMBER(Planung!HG46),Planung!HG46,IF(UPPER(Planung!HG46)="H",$C46/2,0)))))))</f>
        <v>0</v>
      </c>
      <c r="HH46" s="27">
        <f>IF($A46="",0,IF(Mitarbeiter!$G$44=FALSE,0,IF(AND(Mitarbeiter!$E$44&lt;&gt;"",HH$5+6&lt;Mitarbeiter!$E$44),0,IF(AND(Mitarbeiter!$F$44&lt;&gt;"",HH$5&gt;Mitarbeiter!$F$44),0,IF(Planung!HH46="",$C46,IF(ISNUMBER(Planung!HH46),Planung!HH46,IF(UPPER(Planung!HH46)="H",$C46/2,0)))))))</f>
        <v>0</v>
      </c>
      <c r="HI46" s="27">
        <f>IF($A46="",0,IF(Mitarbeiter!$G$44=FALSE,0,IF(AND(Mitarbeiter!$E$44&lt;&gt;"",HI$5+6&lt;Mitarbeiter!$E$44),0,IF(AND(Mitarbeiter!$F$44&lt;&gt;"",HI$5&gt;Mitarbeiter!$F$44),0,IF(Planung!HI46="",$C46,IF(ISNUMBER(Planung!HI46),Planung!HI46,IF(UPPER(Planung!HI46)="H",$C46/2,0)))))))</f>
        <v>0</v>
      </c>
      <c r="HJ46" s="27">
        <f>IF($A46="",0,IF(Mitarbeiter!$G$44=FALSE,0,IF(AND(Mitarbeiter!$E$44&lt;&gt;"",HJ$5+6&lt;Mitarbeiter!$E$44),0,IF(AND(Mitarbeiter!$F$44&lt;&gt;"",HJ$5&gt;Mitarbeiter!$F$44),0,IF(Planung!HJ46="",$C46,IF(ISNUMBER(Planung!HJ46),Planung!HJ46,IF(UPPER(Planung!HJ46)="H",$C46/2,0)))))))</f>
        <v>0</v>
      </c>
      <c r="HK46" s="27">
        <f>IF($A46="",0,IF(Mitarbeiter!$G$44=FALSE,0,IF(AND(Mitarbeiter!$E$44&lt;&gt;"",HK$5+6&lt;Mitarbeiter!$E$44),0,IF(AND(Mitarbeiter!$F$44&lt;&gt;"",HK$5&gt;Mitarbeiter!$F$44),0,IF(Planung!HK46="",$C46,IF(ISNUMBER(Planung!HK46),Planung!HK46,IF(UPPER(Planung!HK46)="H",$C46/2,0)))))))</f>
        <v>0</v>
      </c>
      <c r="HL46" s="27">
        <f>IF($A46="",0,IF(Mitarbeiter!$G$44=FALSE,0,IF(AND(Mitarbeiter!$E$44&lt;&gt;"",HL$5+6&lt;Mitarbeiter!$E$44),0,IF(AND(Mitarbeiter!$F$44&lt;&gt;"",HL$5&gt;Mitarbeiter!$F$44),0,IF(Planung!HL46="",$C46,IF(ISNUMBER(Planung!HL46),Planung!HL46,IF(UPPER(Planung!HL46)="H",$C46/2,0)))))))</f>
        <v>0</v>
      </c>
      <c r="HM46" s="27">
        <f>IF($A46="",0,IF(Mitarbeiter!$G$44=FALSE,0,IF(AND(Mitarbeiter!$E$44&lt;&gt;"",HM$5+6&lt;Mitarbeiter!$E$44),0,IF(AND(Mitarbeiter!$F$44&lt;&gt;"",HM$5&gt;Mitarbeiter!$F$44),0,IF(Planung!HM46="",$C46,IF(ISNUMBER(Planung!HM46),Planung!HM46,IF(UPPER(Planung!HM46)="H",$C46/2,0)))))))</f>
        <v>0</v>
      </c>
      <c r="HN46" s="27">
        <f>IF($A46="",0,IF(Mitarbeiter!$G$44=FALSE,0,IF(AND(Mitarbeiter!$E$44&lt;&gt;"",HN$5+6&lt;Mitarbeiter!$E$44),0,IF(AND(Mitarbeiter!$F$44&lt;&gt;"",HN$5&gt;Mitarbeiter!$F$44),0,IF(Planung!HN46="",$C46,IF(ISNUMBER(Planung!HN46),Planung!HN46,IF(UPPER(Planung!HN46)="H",$C46/2,0)))))))</f>
        <v>0</v>
      </c>
      <c r="HO46" s="27">
        <f>IF($A46="",0,IF(Mitarbeiter!$G$44=FALSE,0,IF(AND(Mitarbeiter!$E$44&lt;&gt;"",HO$5+6&lt;Mitarbeiter!$E$44),0,IF(AND(Mitarbeiter!$F$44&lt;&gt;"",HO$5&gt;Mitarbeiter!$F$44),0,IF(Planung!HO46="",$C46,IF(ISNUMBER(Planung!HO46),Planung!HO46,IF(UPPER(Planung!HO46)="H",$C46/2,0)))))))</f>
        <v>0</v>
      </c>
      <c r="HP46" s="27">
        <f>IF($A46="",0,IF(Mitarbeiter!$G$44=FALSE,0,IF(AND(Mitarbeiter!$E$44&lt;&gt;"",HP$5+6&lt;Mitarbeiter!$E$44),0,IF(AND(Mitarbeiter!$F$44&lt;&gt;"",HP$5&gt;Mitarbeiter!$F$44),0,IF(Planung!HP46="",$C46,IF(ISNUMBER(Planung!HP46),Planung!HP46,IF(UPPER(Planung!HP46)="H",$C46/2,0)))))))</f>
        <v>0</v>
      </c>
      <c r="HQ46" s="27">
        <f>IF($A46="",0,IF(Mitarbeiter!$G$44=FALSE,0,IF(AND(Mitarbeiter!$E$44&lt;&gt;"",HQ$5+6&lt;Mitarbeiter!$E$44),0,IF(AND(Mitarbeiter!$F$44&lt;&gt;"",HQ$5&gt;Mitarbeiter!$F$44),0,IF(Planung!HQ46="",$C46,IF(ISNUMBER(Planung!HQ46),Planung!HQ46,IF(UPPER(Planung!HQ46)="H",$C46/2,0)))))))</f>
        <v>0</v>
      </c>
      <c r="HR46" s="27">
        <f>IF($A46="",0,IF(Mitarbeiter!$G$44=FALSE,0,IF(AND(Mitarbeiter!$E$44&lt;&gt;"",HR$5+6&lt;Mitarbeiter!$E$44),0,IF(AND(Mitarbeiter!$F$44&lt;&gt;"",HR$5&gt;Mitarbeiter!$F$44),0,IF(Planung!HR46="",$C46,IF(ISNUMBER(Planung!HR46),Planung!HR46,IF(UPPER(Planung!HR46)="H",$C46/2,0)))))))</f>
        <v>0</v>
      </c>
      <c r="HS46" s="27">
        <f>IF($A46="",0,IF(Mitarbeiter!$G$44=FALSE,0,IF(AND(Mitarbeiter!$E$44&lt;&gt;"",HS$5+6&lt;Mitarbeiter!$E$44),0,IF(AND(Mitarbeiter!$F$44&lt;&gt;"",HS$5&gt;Mitarbeiter!$F$44),0,IF(Planung!HS46="",$C46,IF(ISNUMBER(Planung!HS46),Planung!HS46,IF(UPPER(Planung!HS46)="H",$C46/2,0)))))))</f>
        <v>0</v>
      </c>
      <c r="HT46" s="27">
        <f>IF($A46="",0,IF(Mitarbeiter!$G$44=FALSE,0,IF(AND(Mitarbeiter!$E$44&lt;&gt;"",HT$5+6&lt;Mitarbeiter!$E$44),0,IF(AND(Mitarbeiter!$F$44&lt;&gt;"",HT$5&gt;Mitarbeiter!$F$44),0,IF(Planung!HT46="",$C46,IF(ISNUMBER(Planung!HT46),Planung!HT46,IF(UPPER(Planung!HT46)="H",$C46/2,0)))))))</f>
        <v>0</v>
      </c>
      <c r="HU46" s="27">
        <f>IF($A46="",0,IF(Mitarbeiter!$G$44=FALSE,0,IF(AND(Mitarbeiter!$E$44&lt;&gt;"",HU$5+6&lt;Mitarbeiter!$E$44),0,IF(AND(Mitarbeiter!$F$44&lt;&gt;"",HU$5&gt;Mitarbeiter!$F$44),0,IF(Planung!HU46="",$C46,IF(ISNUMBER(Planung!HU46),Planung!HU46,IF(UPPER(Planung!HU46)="H",$C46/2,0)))))))</f>
        <v>0</v>
      </c>
      <c r="HV46" s="27">
        <f>IF($A46="",0,IF(Mitarbeiter!$G$44=FALSE,0,IF(AND(Mitarbeiter!$E$44&lt;&gt;"",HV$5+6&lt;Mitarbeiter!$E$44),0,IF(AND(Mitarbeiter!$F$44&lt;&gt;"",HV$5&gt;Mitarbeiter!$F$44),0,IF(Planung!HV46="",$C46,IF(ISNUMBER(Planung!HV46),Planung!HV46,IF(UPPER(Planung!HV46)="H",$C46/2,0)))))))</f>
        <v>0</v>
      </c>
      <c r="HW46" s="27">
        <f>IF($A46="",0,IF(Mitarbeiter!$G$44=FALSE,0,IF(AND(Mitarbeiter!$E$44&lt;&gt;"",HW$5+6&lt;Mitarbeiter!$E$44),0,IF(AND(Mitarbeiter!$F$44&lt;&gt;"",HW$5&gt;Mitarbeiter!$F$44),0,IF(Planung!HW46="",$C46,IF(ISNUMBER(Planung!HW46),Planung!HW46,IF(UPPER(Planung!HW46)="H",$C46/2,0)))))))</f>
        <v>0</v>
      </c>
      <c r="HX46" s="27">
        <f>IF($A46="",0,IF(Mitarbeiter!$G$44=FALSE,0,IF(AND(Mitarbeiter!$E$44&lt;&gt;"",HX$5+6&lt;Mitarbeiter!$E$44),0,IF(AND(Mitarbeiter!$F$44&lt;&gt;"",HX$5&gt;Mitarbeiter!$F$44),0,IF(Planung!HX46="",$C46,IF(ISNUMBER(Planung!HX46),Planung!HX46,IF(UPPER(Planung!HX46)="H",$C46/2,0)))))))</f>
        <v>0</v>
      </c>
      <c r="HY46" s="27">
        <f>IF($A46="",0,IF(Mitarbeiter!$G$44=FALSE,0,IF(AND(Mitarbeiter!$E$44&lt;&gt;"",HY$5+6&lt;Mitarbeiter!$E$44),0,IF(AND(Mitarbeiter!$F$44&lt;&gt;"",HY$5&gt;Mitarbeiter!$F$44),0,IF(Planung!HY46="",$C46,IF(ISNUMBER(Planung!HY46),Planung!HY46,IF(UPPER(Planung!HY46)="H",$C46/2,0)))))))</f>
        <v>0</v>
      </c>
      <c r="HZ46" s="27">
        <f>IF($A46="",0,IF(Mitarbeiter!$G$44=FALSE,0,IF(AND(Mitarbeiter!$E$44&lt;&gt;"",HZ$5+6&lt;Mitarbeiter!$E$44),0,IF(AND(Mitarbeiter!$F$44&lt;&gt;"",HZ$5&gt;Mitarbeiter!$F$44),0,IF(Planung!HZ46="",$C46,IF(ISNUMBER(Planung!HZ46),Planung!HZ46,IF(UPPER(Planung!HZ46)="H",$C46/2,0)))))))</f>
        <v>0</v>
      </c>
      <c r="IA46" s="27">
        <f>IF($A46="",0,IF(Mitarbeiter!$G$44=FALSE,0,IF(AND(Mitarbeiter!$E$44&lt;&gt;"",IA$5+6&lt;Mitarbeiter!$E$44),0,IF(AND(Mitarbeiter!$F$44&lt;&gt;"",IA$5&gt;Mitarbeiter!$F$44),0,IF(Planung!IA46="",$C46,IF(ISNUMBER(Planung!IA46),Planung!IA46,IF(UPPER(Planung!IA46)="H",$C46/2,0)))))))</f>
        <v>0</v>
      </c>
    </row>
    <row r="47" spans="1:235" x14ac:dyDescent="0.25">
      <c r="A47" s="7" t="str">
        <f>Planung!A47</f>
        <v/>
      </c>
      <c r="B47" s="7" t="str">
        <f>Planung!B47</f>
        <v/>
      </c>
      <c r="C47" s="27">
        <f>N(Mitarbeiter!$D$45)</f>
        <v>0</v>
      </c>
      <c r="D47" s="27">
        <f>IF($A47="",0,IF(Mitarbeiter!$G$45=FALSE,0,IF(AND(Mitarbeiter!$E$45&lt;&gt;"",D$5+6&lt;Mitarbeiter!$E$45),0,IF(AND(Mitarbeiter!$F$45&lt;&gt;"",D$5&gt;Mitarbeiter!$F$45),0,IF(Planung!D47="",$C47,IF(ISNUMBER(Planung!D47),Planung!D47,IF(UPPER(Planung!D47)="H",$C47/2,0)))))))</f>
        <v>0</v>
      </c>
      <c r="E47" s="27">
        <f>IF($A47="",0,IF(Mitarbeiter!$G$45=FALSE,0,IF(AND(Mitarbeiter!$E$45&lt;&gt;"",E$5+6&lt;Mitarbeiter!$E$45),0,IF(AND(Mitarbeiter!$F$45&lt;&gt;"",E$5&gt;Mitarbeiter!$F$45),0,IF(Planung!E47="",$C47,IF(ISNUMBER(Planung!E47),Planung!E47,IF(UPPER(Planung!E47)="H",$C47/2,0)))))))</f>
        <v>0</v>
      </c>
      <c r="F47" s="27">
        <f>IF($A47="",0,IF(Mitarbeiter!$G$45=FALSE,0,IF(AND(Mitarbeiter!$E$45&lt;&gt;"",F$5+6&lt;Mitarbeiter!$E$45),0,IF(AND(Mitarbeiter!$F$45&lt;&gt;"",F$5&gt;Mitarbeiter!$F$45),0,IF(Planung!F47="",$C47,IF(ISNUMBER(Planung!F47),Planung!F47,IF(UPPER(Planung!F47)="H",$C47/2,0)))))))</f>
        <v>0</v>
      </c>
      <c r="G47" s="27">
        <f>IF($A47="",0,IF(Mitarbeiter!$G$45=FALSE,0,IF(AND(Mitarbeiter!$E$45&lt;&gt;"",G$5+6&lt;Mitarbeiter!$E$45),0,IF(AND(Mitarbeiter!$F$45&lt;&gt;"",G$5&gt;Mitarbeiter!$F$45),0,IF(Planung!G47="",$C47,IF(ISNUMBER(Planung!G47),Planung!G47,IF(UPPER(Planung!G47)="H",$C47/2,0)))))))</f>
        <v>0</v>
      </c>
      <c r="H47" s="27">
        <f>IF($A47="",0,IF(Mitarbeiter!$G$45=FALSE,0,IF(AND(Mitarbeiter!$E$45&lt;&gt;"",H$5+6&lt;Mitarbeiter!$E$45),0,IF(AND(Mitarbeiter!$F$45&lt;&gt;"",H$5&gt;Mitarbeiter!$F$45),0,IF(Planung!H47="",$C47,IF(ISNUMBER(Planung!H47),Planung!H47,IF(UPPER(Planung!H47)="H",$C47/2,0)))))))</f>
        <v>0</v>
      </c>
      <c r="I47" s="27">
        <f>IF($A47="",0,IF(Mitarbeiter!$G$45=FALSE,0,IF(AND(Mitarbeiter!$E$45&lt;&gt;"",I$5+6&lt;Mitarbeiter!$E$45),0,IF(AND(Mitarbeiter!$F$45&lt;&gt;"",I$5&gt;Mitarbeiter!$F$45),0,IF(Planung!I47="",$C47,IF(ISNUMBER(Planung!I47),Planung!I47,IF(UPPER(Planung!I47)="H",$C47/2,0)))))))</f>
        <v>0</v>
      </c>
      <c r="J47" s="27">
        <f>IF($A47="",0,IF(Mitarbeiter!$G$45=FALSE,0,IF(AND(Mitarbeiter!$E$45&lt;&gt;"",J$5+6&lt;Mitarbeiter!$E$45),0,IF(AND(Mitarbeiter!$F$45&lt;&gt;"",J$5&gt;Mitarbeiter!$F$45),0,IF(Planung!J47="",$C47,IF(ISNUMBER(Planung!J47),Planung!J47,IF(UPPER(Planung!J47)="H",$C47/2,0)))))))</f>
        <v>0</v>
      </c>
      <c r="K47" s="27">
        <f>IF($A47="",0,IF(Mitarbeiter!$G$45=FALSE,0,IF(AND(Mitarbeiter!$E$45&lt;&gt;"",K$5+6&lt;Mitarbeiter!$E$45),0,IF(AND(Mitarbeiter!$F$45&lt;&gt;"",K$5&gt;Mitarbeiter!$F$45),0,IF(Planung!K47="",$C47,IF(ISNUMBER(Planung!K47),Planung!K47,IF(UPPER(Planung!K47)="H",$C47/2,0)))))))</f>
        <v>0</v>
      </c>
      <c r="L47" s="27">
        <f>IF($A47="",0,IF(Mitarbeiter!$G$45=FALSE,0,IF(AND(Mitarbeiter!$E$45&lt;&gt;"",L$5+6&lt;Mitarbeiter!$E$45),0,IF(AND(Mitarbeiter!$F$45&lt;&gt;"",L$5&gt;Mitarbeiter!$F$45),0,IF(Planung!L47="",$C47,IF(ISNUMBER(Planung!L47),Planung!L47,IF(UPPER(Planung!L47)="H",$C47/2,0)))))))</f>
        <v>0</v>
      </c>
      <c r="M47" s="27">
        <f>IF($A47="",0,IF(Mitarbeiter!$G$45=FALSE,0,IF(AND(Mitarbeiter!$E$45&lt;&gt;"",M$5+6&lt;Mitarbeiter!$E$45),0,IF(AND(Mitarbeiter!$F$45&lt;&gt;"",M$5&gt;Mitarbeiter!$F$45),0,IF(Planung!M47="",$C47,IF(ISNUMBER(Planung!M47),Planung!M47,IF(UPPER(Planung!M47)="H",$C47/2,0)))))))</f>
        <v>0</v>
      </c>
      <c r="N47" s="27">
        <f>IF($A47="",0,IF(Mitarbeiter!$G$45=FALSE,0,IF(AND(Mitarbeiter!$E$45&lt;&gt;"",N$5+6&lt;Mitarbeiter!$E$45),0,IF(AND(Mitarbeiter!$F$45&lt;&gt;"",N$5&gt;Mitarbeiter!$F$45),0,IF(Planung!N47="",$C47,IF(ISNUMBER(Planung!N47),Planung!N47,IF(UPPER(Planung!N47)="H",$C47/2,0)))))))</f>
        <v>0</v>
      </c>
      <c r="O47" s="27">
        <f>IF($A47="",0,IF(Mitarbeiter!$G$45=FALSE,0,IF(AND(Mitarbeiter!$E$45&lt;&gt;"",O$5+6&lt;Mitarbeiter!$E$45),0,IF(AND(Mitarbeiter!$F$45&lt;&gt;"",O$5&gt;Mitarbeiter!$F$45),0,IF(Planung!O47="",$C47,IF(ISNUMBER(Planung!O47),Planung!O47,IF(UPPER(Planung!O47)="H",$C47/2,0)))))))</f>
        <v>0</v>
      </c>
      <c r="P47" s="27">
        <f>IF($A47="",0,IF(Mitarbeiter!$G$45=FALSE,0,IF(AND(Mitarbeiter!$E$45&lt;&gt;"",P$5+6&lt;Mitarbeiter!$E$45),0,IF(AND(Mitarbeiter!$F$45&lt;&gt;"",P$5&gt;Mitarbeiter!$F$45),0,IF(Planung!P47="",$C47,IF(ISNUMBER(Planung!P47),Planung!P47,IF(UPPER(Planung!P47)="H",$C47/2,0)))))))</f>
        <v>0</v>
      </c>
      <c r="Q47" s="27">
        <f>IF($A47="",0,IF(Mitarbeiter!$G$45=FALSE,0,IF(AND(Mitarbeiter!$E$45&lt;&gt;"",Q$5+6&lt;Mitarbeiter!$E$45),0,IF(AND(Mitarbeiter!$F$45&lt;&gt;"",Q$5&gt;Mitarbeiter!$F$45),0,IF(Planung!Q47="",$C47,IF(ISNUMBER(Planung!Q47),Planung!Q47,IF(UPPER(Planung!Q47)="H",$C47/2,0)))))))</f>
        <v>0</v>
      </c>
      <c r="R47" s="27">
        <f>IF($A47="",0,IF(Mitarbeiter!$G$45=FALSE,0,IF(AND(Mitarbeiter!$E$45&lt;&gt;"",R$5+6&lt;Mitarbeiter!$E$45),0,IF(AND(Mitarbeiter!$F$45&lt;&gt;"",R$5&gt;Mitarbeiter!$F$45),0,IF(Planung!R47="",$C47,IF(ISNUMBER(Planung!R47),Planung!R47,IF(UPPER(Planung!R47)="H",$C47/2,0)))))))</f>
        <v>0</v>
      </c>
      <c r="S47" s="27">
        <f>IF($A47="",0,IF(Mitarbeiter!$G$45=FALSE,0,IF(AND(Mitarbeiter!$E$45&lt;&gt;"",S$5+6&lt;Mitarbeiter!$E$45),0,IF(AND(Mitarbeiter!$F$45&lt;&gt;"",S$5&gt;Mitarbeiter!$F$45),0,IF(Planung!S47="",$C47,IF(ISNUMBER(Planung!S47),Planung!S47,IF(UPPER(Planung!S47)="H",$C47/2,0)))))))</f>
        <v>0</v>
      </c>
      <c r="T47" s="27">
        <f>IF($A47="",0,IF(Mitarbeiter!$G$45=FALSE,0,IF(AND(Mitarbeiter!$E$45&lt;&gt;"",T$5+6&lt;Mitarbeiter!$E$45),0,IF(AND(Mitarbeiter!$F$45&lt;&gt;"",T$5&gt;Mitarbeiter!$F$45),0,IF(Planung!T47="",$C47,IF(ISNUMBER(Planung!T47),Planung!T47,IF(UPPER(Planung!T47)="H",$C47/2,0)))))))</f>
        <v>0</v>
      </c>
      <c r="U47" s="27">
        <f>IF($A47="",0,IF(Mitarbeiter!$G$45=FALSE,0,IF(AND(Mitarbeiter!$E$45&lt;&gt;"",U$5+6&lt;Mitarbeiter!$E$45),0,IF(AND(Mitarbeiter!$F$45&lt;&gt;"",U$5&gt;Mitarbeiter!$F$45),0,IF(Planung!U47="",$C47,IF(ISNUMBER(Planung!U47),Planung!U47,IF(UPPER(Planung!U47)="H",$C47/2,0)))))))</f>
        <v>0</v>
      </c>
      <c r="V47" s="27">
        <f>IF($A47="",0,IF(Mitarbeiter!$G$45=FALSE,0,IF(AND(Mitarbeiter!$E$45&lt;&gt;"",V$5+6&lt;Mitarbeiter!$E$45),0,IF(AND(Mitarbeiter!$F$45&lt;&gt;"",V$5&gt;Mitarbeiter!$F$45),0,IF(Planung!V47="",$C47,IF(ISNUMBER(Planung!V47),Planung!V47,IF(UPPER(Planung!V47)="H",$C47/2,0)))))))</f>
        <v>0</v>
      </c>
      <c r="W47" s="27">
        <f>IF($A47="",0,IF(Mitarbeiter!$G$45=FALSE,0,IF(AND(Mitarbeiter!$E$45&lt;&gt;"",W$5+6&lt;Mitarbeiter!$E$45),0,IF(AND(Mitarbeiter!$F$45&lt;&gt;"",W$5&gt;Mitarbeiter!$F$45),0,IF(Planung!W47="",$C47,IF(ISNUMBER(Planung!W47),Planung!W47,IF(UPPER(Planung!W47)="H",$C47/2,0)))))))</f>
        <v>0</v>
      </c>
      <c r="X47" s="27">
        <f>IF($A47="",0,IF(Mitarbeiter!$G$45=FALSE,0,IF(AND(Mitarbeiter!$E$45&lt;&gt;"",X$5+6&lt;Mitarbeiter!$E$45),0,IF(AND(Mitarbeiter!$F$45&lt;&gt;"",X$5&gt;Mitarbeiter!$F$45),0,IF(Planung!X47="",$C47,IF(ISNUMBER(Planung!X47),Planung!X47,IF(UPPER(Planung!X47)="H",$C47/2,0)))))))</f>
        <v>0</v>
      </c>
      <c r="Y47" s="27">
        <f>IF($A47="",0,IF(Mitarbeiter!$G$45=FALSE,0,IF(AND(Mitarbeiter!$E$45&lt;&gt;"",Y$5+6&lt;Mitarbeiter!$E$45),0,IF(AND(Mitarbeiter!$F$45&lt;&gt;"",Y$5&gt;Mitarbeiter!$F$45),0,IF(Planung!Y47="",$C47,IF(ISNUMBER(Planung!Y47),Planung!Y47,IF(UPPER(Planung!Y47)="H",$C47/2,0)))))))</f>
        <v>0</v>
      </c>
      <c r="Z47" s="27">
        <f>IF($A47="",0,IF(Mitarbeiter!$G$45=FALSE,0,IF(AND(Mitarbeiter!$E$45&lt;&gt;"",Z$5+6&lt;Mitarbeiter!$E$45),0,IF(AND(Mitarbeiter!$F$45&lt;&gt;"",Z$5&gt;Mitarbeiter!$F$45),0,IF(Planung!Z47="",$C47,IF(ISNUMBER(Planung!Z47),Planung!Z47,IF(UPPER(Planung!Z47)="H",$C47/2,0)))))))</f>
        <v>0</v>
      </c>
      <c r="AA47" s="27">
        <f>IF($A47="",0,IF(Mitarbeiter!$G$45=FALSE,0,IF(AND(Mitarbeiter!$E$45&lt;&gt;"",AA$5+6&lt;Mitarbeiter!$E$45),0,IF(AND(Mitarbeiter!$F$45&lt;&gt;"",AA$5&gt;Mitarbeiter!$F$45),0,IF(Planung!AA47="",$C47,IF(ISNUMBER(Planung!AA47),Planung!AA47,IF(UPPER(Planung!AA47)="H",$C47/2,0)))))))</f>
        <v>0</v>
      </c>
      <c r="AB47" s="27">
        <f>IF($A47="",0,IF(Mitarbeiter!$G$45=FALSE,0,IF(AND(Mitarbeiter!$E$45&lt;&gt;"",AB$5+6&lt;Mitarbeiter!$E$45),0,IF(AND(Mitarbeiter!$F$45&lt;&gt;"",AB$5&gt;Mitarbeiter!$F$45),0,IF(Planung!AB47="",$C47,IF(ISNUMBER(Planung!AB47),Planung!AB47,IF(UPPER(Planung!AB47)="H",$C47/2,0)))))))</f>
        <v>0</v>
      </c>
      <c r="AC47" s="27">
        <f>IF($A47="",0,IF(Mitarbeiter!$G$45=FALSE,0,IF(AND(Mitarbeiter!$E$45&lt;&gt;"",AC$5+6&lt;Mitarbeiter!$E$45),0,IF(AND(Mitarbeiter!$F$45&lt;&gt;"",AC$5&gt;Mitarbeiter!$F$45),0,IF(Planung!AC47="",$C47,IF(ISNUMBER(Planung!AC47),Planung!AC47,IF(UPPER(Planung!AC47)="H",$C47/2,0)))))))</f>
        <v>0</v>
      </c>
      <c r="AD47" s="27">
        <f>IF($A47="",0,IF(Mitarbeiter!$G$45=FALSE,0,IF(AND(Mitarbeiter!$E$45&lt;&gt;"",AD$5+6&lt;Mitarbeiter!$E$45),0,IF(AND(Mitarbeiter!$F$45&lt;&gt;"",AD$5&gt;Mitarbeiter!$F$45),0,IF(Planung!AD47="",$C47,IF(ISNUMBER(Planung!AD47),Planung!AD47,IF(UPPER(Planung!AD47)="H",$C47/2,0)))))))</f>
        <v>0</v>
      </c>
      <c r="AE47" s="27">
        <f>IF($A47="",0,IF(Mitarbeiter!$G$45=FALSE,0,IF(AND(Mitarbeiter!$E$45&lt;&gt;"",AE$5+6&lt;Mitarbeiter!$E$45),0,IF(AND(Mitarbeiter!$F$45&lt;&gt;"",AE$5&gt;Mitarbeiter!$F$45),0,IF(Planung!AE47="",$C47,IF(ISNUMBER(Planung!AE47),Planung!AE47,IF(UPPER(Planung!AE47)="H",$C47/2,0)))))))</f>
        <v>0</v>
      </c>
      <c r="AF47" s="27">
        <f>IF($A47="",0,IF(Mitarbeiter!$G$45=FALSE,0,IF(AND(Mitarbeiter!$E$45&lt;&gt;"",AF$5+6&lt;Mitarbeiter!$E$45),0,IF(AND(Mitarbeiter!$F$45&lt;&gt;"",AF$5&gt;Mitarbeiter!$F$45),0,IF(Planung!AF47="",$C47,IF(ISNUMBER(Planung!AF47),Planung!AF47,IF(UPPER(Planung!AF47)="H",$C47/2,0)))))))</f>
        <v>0</v>
      </c>
      <c r="AG47" s="27">
        <f>IF($A47="",0,IF(Mitarbeiter!$G$45=FALSE,0,IF(AND(Mitarbeiter!$E$45&lt;&gt;"",AG$5+6&lt;Mitarbeiter!$E$45),0,IF(AND(Mitarbeiter!$F$45&lt;&gt;"",AG$5&gt;Mitarbeiter!$F$45),0,IF(Planung!AG47="",$C47,IF(ISNUMBER(Planung!AG47),Planung!AG47,IF(UPPER(Planung!AG47)="H",$C47/2,0)))))))</f>
        <v>0</v>
      </c>
      <c r="AH47" s="27">
        <f>IF($A47="",0,IF(Mitarbeiter!$G$45=FALSE,0,IF(AND(Mitarbeiter!$E$45&lt;&gt;"",AH$5+6&lt;Mitarbeiter!$E$45),0,IF(AND(Mitarbeiter!$F$45&lt;&gt;"",AH$5&gt;Mitarbeiter!$F$45),0,IF(Planung!AH47="",$C47,IF(ISNUMBER(Planung!AH47),Planung!AH47,IF(UPPER(Planung!AH47)="H",$C47/2,0)))))))</f>
        <v>0</v>
      </c>
      <c r="AI47" s="27">
        <f>IF($A47="",0,IF(Mitarbeiter!$G$45=FALSE,0,IF(AND(Mitarbeiter!$E$45&lt;&gt;"",AI$5+6&lt;Mitarbeiter!$E$45),0,IF(AND(Mitarbeiter!$F$45&lt;&gt;"",AI$5&gt;Mitarbeiter!$F$45),0,IF(Planung!AI47="",$C47,IF(ISNUMBER(Planung!AI47),Planung!AI47,IF(UPPER(Planung!AI47)="H",$C47/2,0)))))))</f>
        <v>0</v>
      </c>
      <c r="AJ47" s="27">
        <f>IF($A47="",0,IF(Mitarbeiter!$G$45=FALSE,0,IF(AND(Mitarbeiter!$E$45&lt;&gt;"",AJ$5+6&lt;Mitarbeiter!$E$45),0,IF(AND(Mitarbeiter!$F$45&lt;&gt;"",AJ$5&gt;Mitarbeiter!$F$45),0,IF(Planung!AJ47="",$C47,IF(ISNUMBER(Planung!AJ47),Planung!AJ47,IF(UPPER(Planung!AJ47)="H",$C47/2,0)))))))</f>
        <v>0</v>
      </c>
      <c r="AK47" s="27">
        <f>IF($A47="",0,IF(Mitarbeiter!$G$45=FALSE,0,IF(AND(Mitarbeiter!$E$45&lt;&gt;"",AK$5+6&lt;Mitarbeiter!$E$45),0,IF(AND(Mitarbeiter!$F$45&lt;&gt;"",AK$5&gt;Mitarbeiter!$F$45),0,IF(Planung!AK47="",$C47,IF(ISNUMBER(Planung!AK47),Planung!AK47,IF(UPPER(Planung!AK47)="H",$C47/2,0)))))))</f>
        <v>0</v>
      </c>
      <c r="AL47" s="27">
        <f>IF($A47="",0,IF(Mitarbeiter!$G$45=FALSE,0,IF(AND(Mitarbeiter!$E$45&lt;&gt;"",AL$5+6&lt;Mitarbeiter!$E$45),0,IF(AND(Mitarbeiter!$F$45&lt;&gt;"",AL$5&gt;Mitarbeiter!$F$45),0,IF(Planung!AL47="",$C47,IF(ISNUMBER(Planung!AL47),Planung!AL47,IF(UPPER(Planung!AL47)="H",$C47/2,0)))))))</f>
        <v>0</v>
      </c>
      <c r="AM47" s="27">
        <f>IF($A47="",0,IF(Mitarbeiter!$G$45=FALSE,0,IF(AND(Mitarbeiter!$E$45&lt;&gt;"",AM$5+6&lt;Mitarbeiter!$E$45),0,IF(AND(Mitarbeiter!$F$45&lt;&gt;"",AM$5&gt;Mitarbeiter!$F$45),0,IF(Planung!AM47="",$C47,IF(ISNUMBER(Planung!AM47),Planung!AM47,IF(UPPER(Planung!AM47)="H",$C47/2,0)))))))</f>
        <v>0</v>
      </c>
      <c r="AN47" s="27">
        <f>IF($A47="",0,IF(Mitarbeiter!$G$45=FALSE,0,IF(AND(Mitarbeiter!$E$45&lt;&gt;"",AN$5+6&lt;Mitarbeiter!$E$45),0,IF(AND(Mitarbeiter!$F$45&lt;&gt;"",AN$5&gt;Mitarbeiter!$F$45),0,IF(Planung!AN47="",$C47,IF(ISNUMBER(Planung!AN47),Planung!AN47,IF(UPPER(Planung!AN47)="H",$C47/2,0)))))))</f>
        <v>0</v>
      </c>
      <c r="AO47" s="27">
        <f>IF($A47="",0,IF(Mitarbeiter!$G$45=FALSE,0,IF(AND(Mitarbeiter!$E$45&lt;&gt;"",AO$5+6&lt;Mitarbeiter!$E$45),0,IF(AND(Mitarbeiter!$F$45&lt;&gt;"",AO$5&gt;Mitarbeiter!$F$45),0,IF(Planung!AO47="",$C47,IF(ISNUMBER(Planung!AO47),Planung!AO47,IF(UPPER(Planung!AO47)="H",$C47/2,0)))))))</f>
        <v>0</v>
      </c>
      <c r="AP47" s="27">
        <f>IF($A47="",0,IF(Mitarbeiter!$G$45=FALSE,0,IF(AND(Mitarbeiter!$E$45&lt;&gt;"",AP$5+6&lt;Mitarbeiter!$E$45),0,IF(AND(Mitarbeiter!$F$45&lt;&gt;"",AP$5&gt;Mitarbeiter!$F$45),0,IF(Planung!AP47="",$C47,IF(ISNUMBER(Planung!AP47),Planung!AP47,IF(UPPER(Planung!AP47)="H",$C47/2,0)))))))</f>
        <v>0</v>
      </c>
      <c r="AQ47" s="27">
        <f>IF($A47="",0,IF(Mitarbeiter!$G$45=FALSE,0,IF(AND(Mitarbeiter!$E$45&lt;&gt;"",AQ$5+6&lt;Mitarbeiter!$E$45),0,IF(AND(Mitarbeiter!$F$45&lt;&gt;"",AQ$5&gt;Mitarbeiter!$F$45),0,IF(Planung!AQ47="",$C47,IF(ISNUMBER(Planung!AQ47),Planung!AQ47,IF(UPPER(Planung!AQ47)="H",$C47/2,0)))))))</f>
        <v>0</v>
      </c>
      <c r="AR47" s="27">
        <f>IF($A47="",0,IF(Mitarbeiter!$G$45=FALSE,0,IF(AND(Mitarbeiter!$E$45&lt;&gt;"",AR$5+6&lt;Mitarbeiter!$E$45),0,IF(AND(Mitarbeiter!$F$45&lt;&gt;"",AR$5&gt;Mitarbeiter!$F$45),0,IF(Planung!AR47="",$C47,IF(ISNUMBER(Planung!AR47),Planung!AR47,IF(UPPER(Planung!AR47)="H",$C47/2,0)))))))</f>
        <v>0</v>
      </c>
      <c r="AS47" s="27">
        <f>IF($A47="",0,IF(Mitarbeiter!$G$45=FALSE,0,IF(AND(Mitarbeiter!$E$45&lt;&gt;"",AS$5+6&lt;Mitarbeiter!$E$45),0,IF(AND(Mitarbeiter!$F$45&lt;&gt;"",AS$5&gt;Mitarbeiter!$F$45),0,IF(Planung!AS47="",$C47,IF(ISNUMBER(Planung!AS47),Planung!AS47,IF(UPPER(Planung!AS47)="H",$C47/2,0)))))))</f>
        <v>0</v>
      </c>
      <c r="AT47" s="27">
        <f>IF($A47="",0,IF(Mitarbeiter!$G$45=FALSE,0,IF(AND(Mitarbeiter!$E$45&lt;&gt;"",AT$5+6&lt;Mitarbeiter!$E$45),0,IF(AND(Mitarbeiter!$F$45&lt;&gt;"",AT$5&gt;Mitarbeiter!$F$45),0,IF(Planung!AT47="",$C47,IF(ISNUMBER(Planung!AT47),Planung!AT47,IF(UPPER(Planung!AT47)="H",$C47/2,0)))))))</f>
        <v>0</v>
      </c>
      <c r="AU47" s="27">
        <f>IF($A47="",0,IF(Mitarbeiter!$G$45=FALSE,0,IF(AND(Mitarbeiter!$E$45&lt;&gt;"",AU$5+6&lt;Mitarbeiter!$E$45),0,IF(AND(Mitarbeiter!$F$45&lt;&gt;"",AU$5&gt;Mitarbeiter!$F$45),0,IF(Planung!AU47="",$C47,IF(ISNUMBER(Planung!AU47),Planung!AU47,IF(UPPER(Planung!AU47)="H",$C47/2,0)))))))</f>
        <v>0</v>
      </c>
      <c r="AV47" s="27">
        <f>IF($A47="",0,IF(Mitarbeiter!$G$45=FALSE,0,IF(AND(Mitarbeiter!$E$45&lt;&gt;"",AV$5+6&lt;Mitarbeiter!$E$45),0,IF(AND(Mitarbeiter!$F$45&lt;&gt;"",AV$5&gt;Mitarbeiter!$F$45),0,IF(Planung!AV47="",$C47,IF(ISNUMBER(Planung!AV47),Planung!AV47,IF(UPPER(Planung!AV47)="H",$C47/2,0)))))))</f>
        <v>0</v>
      </c>
      <c r="AW47" s="27">
        <f>IF($A47="",0,IF(Mitarbeiter!$G$45=FALSE,0,IF(AND(Mitarbeiter!$E$45&lt;&gt;"",AW$5+6&lt;Mitarbeiter!$E$45),0,IF(AND(Mitarbeiter!$F$45&lt;&gt;"",AW$5&gt;Mitarbeiter!$F$45),0,IF(Planung!AW47="",$C47,IF(ISNUMBER(Planung!AW47),Planung!AW47,IF(UPPER(Planung!AW47)="H",$C47/2,0)))))))</f>
        <v>0</v>
      </c>
      <c r="AX47" s="27">
        <f>IF($A47="",0,IF(Mitarbeiter!$G$45=FALSE,0,IF(AND(Mitarbeiter!$E$45&lt;&gt;"",AX$5+6&lt;Mitarbeiter!$E$45),0,IF(AND(Mitarbeiter!$F$45&lt;&gt;"",AX$5&gt;Mitarbeiter!$F$45),0,IF(Planung!AX47="",$C47,IF(ISNUMBER(Planung!AX47),Planung!AX47,IF(UPPER(Planung!AX47)="H",$C47/2,0)))))))</f>
        <v>0</v>
      </c>
      <c r="AY47" s="27">
        <f>IF($A47="",0,IF(Mitarbeiter!$G$45=FALSE,0,IF(AND(Mitarbeiter!$E$45&lt;&gt;"",AY$5+6&lt;Mitarbeiter!$E$45),0,IF(AND(Mitarbeiter!$F$45&lt;&gt;"",AY$5&gt;Mitarbeiter!$F$45),0,IF(Planung!AY47="",$C47,IF(ISNUMBER(Planung!AY47),Planung!AY47,IF(UPPER(Planung!AY47)="H",$C47/2,0)))))))</f>
        <v>0</v>
      </c>
      <c r="AZ47" s="27">
        <f>IF($A47="",0,IF(Mitarbeiter!$G$45=FALSE,0,IF(AND(Mitarbeiter!$E$45&lt;&gt;"",AZ$5+6&lt;Mitarbeiter!$E$45),0,IF(AND(Mitarbeiter!$F$45&lt;&gt;"",AZ$5&gt;Mitarbeiter!$F$45),0,IF(Planung!AZ47="",$C47,IF(ISNUMBER(Planung!AZ47),Planung!AZ47,IF(UPPER(Planung!AZ47)="H",$C47/2,0)))))))</f>
        <v>0</v>
      </c>
      <c r="BA47" s="27">
        <f>IF($A47="",0,IF(Mitarbeiter!$G$45=FALSE,0,IF(AND(Mitarbeiter!$E$45&lt;&gt;"",BA$5+6&lt;Mitarbeiter!$E$45),0,IF(AND(Mitarbeiter!$F$45&lt;&gt;"",BA$5&gt;Mitarbeiter!$F$45),0,IF(Planung!BA47="",$C47,IF(ISNUMBER(Planung!BA47),Planung!BA47,IF(UPPER(Planung!BA47)="H",$C47/2,0)))))))</f>
        <v>0</v>
      </c>
      <c r="BB47" s="27">
        <f>IF($A47="",0,IF(Mitarbeiter!$G$45=FALSE,0,IF(AND(Mitarbeiter!$E$45&lt;&gt;"",BB$5+6&lt;Mitarbeiter!$E$45),0,IF(AND(Mitarbeiter!$F$45&lt;&gt;"",BB$5&gt;Mitarbeiter!$F$45),0,IF(Planung!BB47="",$C47,IF(ISNUMBER(Planung!BB47),Planung!BB47,IF(UPPER(Planung!BB47)="H",$C47/2,0)))))))</f>
        <v>0</v>
      </c>
      <c r="BC47" s="27">
        <f>IF($A47="",0,IF(Mitarbeiter!$G$45=FALSE,0,IF(AND(Mitarbeiter!$E$45&lt;&gt;"",BC$5+6&lt;Mitarbeiter!$E$45),0,IF(AND(Mitarbeiter!$F$45&lt;&gt;"",BC$5&gt;Mitarbeiter!$F$45),0,IF(Planung!BC47="",$C47,IF(ISNUMBER(Planung!BC47),Planung!BC47,IF(UPPER(Planung!BC47)="H",$C47/2,0)))))))</f>
        <v>0</v>
      </c>
      <c r="BD47" s="27">
        <f>IF($A47="",0,IF(Mitarbeiter!$G$45=FALSE,0,IF(AND(Mitarbeiter!$E$45&lt;&gt;"",BD$5+6&lt;Mitarbeiter!$E$45),0,IF(AND(Mitarbeiter!$F$45&lt;&gt;"",BD$5&gt;Mitarbeiter!$F$45),0,IF(Planung!BD47="",$C47,IF(ISNUMBER(Planung!BD47),Planung!BD47,IF(UPPER(Planung!BD47)="H",$C47/2,0)))))))</f>
        <v>0</v>
      </c>
      <c r="BE47" s="27">
        <f>IF($A47="",0,IF(Mitarbeiter!$G$45=FALSE,0,IF(AND(Mitarbeiter!$E$45&lt;&gt;"",BE$5+6&lt;Mitarbeiter!$E$45),0,IF(AND(Mitarbeiter!$F$45&lt;&gt;"",BE$5&gt;Mitarbeiter!$F$45),0,IF(Planung!BE47="",$C47,IF(ISNUMBER(Planung!BE47),Planung!BE47,IF(UPPER(Planung!BE47)="H",$C47/2,0)))))))</f>
        <v>0</v>
      </c>
      <c r="BF47" s="27">
        <f>IF($A47="",0,IF(Mitarbeiter!$G$45=FALSE,0,IF(AND(Mitarbeiter!$E$45&lt;&gt;"",BF$5+6&lt;Mitarbeiter!$E$45),0,IF(AND(Mitarbeiter!$F$45&lt;&gt;"",BF$5&gt;Mitarbeiter!$F$45),0,IF(Planung!BF47="",$C47,IF(ISNUMBER(Planung!BF47),Planung!BF47,IF(UPPER(Planung!BF47)="H",$C47/2,0)))))))</f>
        <v>0</v>
      </c>
      <c r="BG47" s="27">
        <f>IF($A47="",0,IF(Mitarbeiter!$G$45=FALSE,0,IF(AND(Mitarbeiter!$E$45&lt;&gt;"",BG$5+6&lt;Mitarbeiter!$E$45),0,IF(AND(Mitarbeiter!$F$45&lt;&gt;"",BG$5&gt;Mitarbeiter!$F$45),0,IF(Planung!BG47="",$C47,IF(ISNUMBER(Planung!BG47),Planung!BG47,IF(UPPER(Planung!BG47)="H",$C47/2,0)))))))</f>
        <v>0</v>
      </c>
      <c r="BH47" s="27">
        <f>IF($A47="",0,IF(Mitarbeiter!$G$45=FALSE,0,IF(AND(Mitarbeiter!$E$45&lt;&gt;"",BH$5+6&lt;Mitarbeiter!$E$45),0,IF(AND(Mitarbeiter!$F$45&lt;&gt;"",BH$5&gt;Mitarbeiter!$F$45),0,IF(Planung!BH47="",$C47,IF(ISNUMBER(Planung!BH47),Planung!BH47,IF(UPPER(Planung!BH47)="H",$C47/2,0)))))))</f>
        <v>0</v>
      </c>
      <c r="BI47" s="27">
        <f>IF($A47="",0,IF(Mitarbeiter!$G$45=FALSE,0,IF(AND(Mitarbeiter!$E$45&lt;&gt;"",BI$5+6&lt;Mitarbeiter!$E$45),0,IF(AND(Mitarbeiter!$F$45&lt;&gt;"",BI$5&gt;Mitarbeiter!$F$45),0,IF(Planung!BI47="",$C47,IF(ISNUMBER(Planung!BI47),Planung!BI47,IF(UPPER(Planung!BI47)="H",$C47/2,0)))))))</f>
        <v>0</v>
      </c>
      <c r="BJ47" s="27">
        <f>IF($A47="",0,IF(Mitarbeiter!$G$45=FALSE,0,IF(AND(Mitarbeiter!$E$45&lt;&gt;"",BJ$5+6&lt;Mitarbeiter!$E$45),0,IF(AND(Mitarbeiter!$F$45&lt;&gt;"",BJ$5&gt;Mitarbeiter!$F$45),0,IF(Planung!BJ47="",$C47,IF(ISNUMBER(Planung!BJ47),Planung!BJ47,IF(UPPER(Planung!BJ47)="H",$C47/2,0)))))))</f>
        <v>0</v>
      </c>
      <c r="BK47" s="27">
        <f>IF($A47="",0,IF(Mitarbeiter!$G$45=FALSE,0,IF(AND(Mitarbeiter!$E$45&lt;&gt;"",BK$5+6&lt;Mitarbeiter!$E$45),0,IF(AND(Mitarbeiter!$F$45&lt;&gt;"",BK$5&gt;Mitarbeiter!$F$45),0,IF(Planung!BK47="",$C47,IF(ISNUMBER(Planung!BK47),Planung!BK47,IF(UPPER(Planung!BK47)="H",$C47/2,0)))))))</f>
        <v>0</v>
      </c>
      <c r="BL47" s="27">
        <f>IF($A47="",0,IF(Mitarbeiter!$G$45=FALSE,0,IF(AND(Mitarbeiter!$E$45&lt;&gt;"",BL$5+6&lt;Mitarbeiter!$E$45),0,IF(AND(Mitarbeiter!$F$45&lt;&gt;"",BL$5&gt;Mitarbeiter!$F$45),0,IF(Planung!BL47="",$C47,IF(ISNUMBER(Planung!BL47),Planung!BL47,IF(UPPER(Planung!BL47)="H",$C47/2,0)))))))</f>
        <v>0</v>
      </c>
      <c r="BM47" s="27">
        <f>IF($A47="",0,IF(Mitarbeiter!$G$45=FALSE,0,IF(AND(Mitarbeiter!$E$45&lt;&gt;"",BM$5+6&lt;Mitarbeiter!$E$45),0,IF(AND(Mitarbeiter!$F$45&lt;&gt;"",BM$5&gt;Mitarbeiter!$F$45),0,IF(Planung!BM47="",$C47,IF(ISNUMBER(Planung!BM47),Planung!BM47,IF(UPPER(Planung!BM47)="H",$C47/2,0)))))))</f>
        <v>0</v>
      </c>
      <c r="BN47" s="27">
        <f>IF($A47="",0,IF(Mitarbeiter!$G$45=FALSE,0,IF(AND(Mitarbeiter!$E$45&lt;&gt;"",BN$5+6&lt;Mitarbeiter!$E$45),0,IF(AND(Mitarbeiter!$F$45&lt;&gt;"",BN$5&gt;Mitarbeiter!$F$45),0,IF(Planung!BN47="",$C47,IF(ISNUMBER(Planung!BN47),Planung!BN47,IF(UPPER(Planung!BN47)="H",$C47/2,0)))))))</f>
        <v>0</v>
      </c>
      <c r="BO47" s="27">
        <f>IF($A47="",0,IF(Mitarbeiter!$G$45=FALSE,0,IF(AND(Mitarbeiter!$E$45&lt;&gt;"",BO$5+6&lt;Mitarbeiter!$E$45),0,IF(AND(Mitarbeiter!$F$45&lt;&gt;"",BO$5&gt;Mitarbeiter!$F$45),0,IF(Planung!BO47="",$C47,IF(ISNUMBER(Planung!BO47),Planung!BO47,IF(UPPER(Planung!BO47)="H",$C47/2,0)))))))</f>
        <v>0</v>
      </c>
      <c r="BP47" s="27">
        <f>IF($A47="",0,IF(Mitarbeiter!$G$45=FALSE,0,IF(AND(Mitarbeiter!$E$45&lt;&gt;"",BP$5+6&lt;Mitarbeiter!$E$45),0,IF(AND(Mitarbeiter!$F$45&lt;&gt;"",BP$5&gt;Mitarbeiter!$F$45),0,IF(Planung!BP47="",$C47,IF(ISNUMBER(Planung!BP47),Planung!BP47,IF(UPPER(Planung!BP47)="H",$C47/2,0)))))))</f>
        <v>0</v>
      </c>
      <c r="BQ47" s="27">
        <f>IF($A47="",0,IF(Mitarbeiter!$G$45=FALSE,0,IF(AND(Mitarbeiter!$E$45&lt;&gt;"",BQ$5+6&lt;Mitarbeiter!$E$45),0,IF(AND(Mitarbeiter!$F$45&lt;&gt;"",BQ$5&gt;Mitarbeiter!$F$45),0,IF(Planung!BQ47="",$C47,IF(ISNUMBER(Planung!BQ47),Planung!BQ47,IF(UPPER(Planung!BQ47)="H",$C47/2,0)))))))</f>
        <v>0</v>
      </c>
      <c r="BR47" s="27">
        <f>IF($A47="",0,IF(Mitarbeiter!$G$45=FALSE,0,IF(AND(Mitarbeiter!$E$45&lt;&gt;"",BR$5+6&lt;Mitarbeiter!$E$45),0,IF(AND(Mitarbeiter!$F$45&lt;&gt;"",BR$5&gt;Mitarbeiter!$F$45),0,IF(Planung!BR47="",$C47,IF(ISNUMBER(Planung!BR47),Planung!BR47,IF(UPPER(Planung!BR47)="H",$C47/2,0)))))))</f>
        <v>0</v>
      </c>
      <c r="BS47" s="27">
        <f>IF($A47="",0,IF(Mitarbeiter!$G$45=FALSE,0,IF(AND(Mitarbeiter!$E$45&lt;&gt;"",BS$5+6&lt;Mitarbeiter!$E$45),0,IF(AND(Mitarbeiter!$F$45&lt;&gt;"",BS$5&gt;Mitarbeiter!$F$45),0,IF(Planung!BS47="",$C47,IF(ISNUMBER(Planung!BS47),Planung!BS47,IF(UPPER(Planung!BS47)="H",$C47/2,0)))))))</f>
        <v>0</v>
      </c>
      <c r="BT47" s="27">
        <f>IF($A47="",0,IF(Mitarbeiter!$G$45=FALSE,0,IF(AND(Mitarbeiter!$E$45&lt;&gt;"",BT$5+6&lt;Mitarbeiter!$E$45),0,IF(AND(Mitarbeiter!$F$45&lt;&gt;"",BT$5&gt;Mitarbeiter!$F$45),0,IF(Planung!BT47="",$C47,IF(ISNUMBER(Planung!BT47),Planung!BT47,IF(UPPER(Planung!BT47)="H",$C47/2,0)))))))</f>
        <v>0</v>
      </c>
      <c r="BU47" s="27">
        <f>IF($A47="",0,IF(Mitarbeiter!$G$45=FALSE,0,IF(AND(Mitarbeiter!$E$45&lt;&gt;"",BU$5+6&lt;Mitarbeiter!$E$45),0,IF(AND(Mitarbeiter!$F$45&lt;&gt;"",BU$5&gt;Mitarbeiter!$F$45),0,IF(Planung!BU47="",$C47,IF(ISNUMBER(Planung!BU47),Planung!BU47,IF(UPPER(Planung!BU47)="H",$C47/2,0)))))))</f>
        <v>0</v>
      </c>
      <c r="BV47" s="27">
        <f>IF($A47="",0,IF(Mitarbeiter!$G$45=FALSE,0,IF(AND(Mitarbeiter!$E$45&lt;&gt;"",BV$5+6&lt;Mitarbeiter!$E$45),0,IF(AND(Mitarbeiter!$F$45&lt;&gt;"",BV$5&gt;Mitarbeiter!$F$45),0,IF(Planung!BV47="",$C47,IF(ISNUMBER(Planung!BV47),Planung!BV47,IF(UPPER(Planung!BV47)="H",$C47/2,0)))))))</f>
        <v>0</v>
      </c>
      <c r="BW47" s="27">
        <f>IF($A47="",0,IF(Mitarbeiter!$G$45=FALSE,0,IF(AND(Mitarbeiter!$E$45&lt;&gt;"",BW$5+6&lt;Mitarbeiter!$E$45),0,IF(AND(Mitarbeiter!$F$45&lt;&gt;"",BW$5&gt;Mitarbeiter!$F$45),0,IF(Planung!BW47="",$C47,IF(ISNUMBER(Planung!BW47),Planung!BW47,IF(UPPER(Planung!BW47)="H",$C47/2,0)))))))</f>
        <v>0</v>
      </c>
      <c r="BX47" s="27">
        <f>IF($A47="",0,IF(Mitarbeiter!$G$45=FALSE,0,IF(AND(Mitarbeiter!$E$45&lt;&gt;"",BX$5+6&lt;Mitarbeiter!$E$45),0,IF(AND(Mitarbeiter!$F$45&lt;&gt;"",BX$5&gt;Mitarbeiter!$F$45),0,IF(Planung!BX47="",$C47,IF(ISNUMBER(Planung!BX47),Planung!BX47,IF(UPPER(Planung!BX47)="H",$C47/2,0)))))))</f>
        <v>0</v>
      </c>
      <c r="BY47" s="27">
        <f>IF($A47="",0,IF(Mitarbeiter!$G$45=FALSE,0,IF(AND(Mitarbeiter!$E$45&lt;&gt;"",BY$5+6&lt;Mitarbeiter!$E$45),0,IF(AND(Mitarbeiter!$F$45&lt;&gt;"",BY$5&gt;Mitarbeiter!$F$45),0,IF(Planung!BY47="",$C47,IF(ISNUMBER(Planung!BY47),Planung!BY47,IF(UPPER(Planung!BY47)="H",$C47/2,0)))))))</f>
        <v>0</v>
      </c>
      <c r="BZ47" s="27">
        <f>IF($A47="",0,IF(Mitarbeiter!$G$45=FALSE,0,IF(AND(Mitarbeiter!$E$45&lt;&gt;"",BZ$5+6&lt;Mitarbeiter!$E$45),0,IF(AND(Mitarbeiter!$F$45&lt;&gt;"",BZ$5&gt;Mitarbeiter!$F$45),0,IF(Planung!BZ47="",$C47,IF(ISNUMBER(Planung!BZ47),Planung!BZ47,IF(UPPER(Planung!BZ47)="H",$C47/2,0)))))))</f>
        <v>0</v>
      </c>
      <c r="CA47" s="27">
        <f>IF($A47="",0,IF(Mitarbeiter!$G$45=FALSE,0,IF(AND(Mitarbeiter!$E$45&lt;&gt;"",CA$5+6&lt;Mitarbeiter!$E$45),0,IF(AND(Mitarbeiter!$F$45&lt;&gt;"",CA$5&gt;Mitarbeiter!$F$45),0,IF(Planung!CA47="",$C47,IF(ISNUMBER(Planung!CA47),Planung!CA47,IF(UPPER(Planung!CA47)="H",$C47/2,0)))))))</f>
        <v>0</v>
      </c>
      <c r="CB47" s="27">
        <f>IF($A47="",0,IF(Mitarbeiter!$G$45=FALSE,0,IF(AND(Mitarbeiter!$E$45&lt;&gt;"",CB$5+6&lt;Mitarbeiter!$E$45),0,IF(AND(Mitarbeiter!$F$45&lt;&gt;"",CB$5&gt;Mitarbeiter!$F$45),0,IF(Planung!CB47="",$C47,IF(ISNUMBER(Planung!CB47),Planung!CB47,IF(UPPER(Planung!CB47)="H",$C47/2,0)))))))</f>
        <v>0</v>
      </c>
      <c r="CC47" s="27">
        <f>IF($A47="",0,IF(Mitarbeiter!$G$45=FALSE,0,IF(AND(Mitarbeiter!$E$45&lt;&gt;"",CC$5+6&lt;Mitarbeiter!$E$45),0,IF(AND(Mitarbeiter!$F$45&lt;&gt;"",CC$5&gt;Mitarbeiter!$F$45),0,IF(Planung!CC47="",$C47,IF(ISNUMBER(Planung!CC47),Planung!CC47,IF(UPPER(Planung!CC47)="H",$C47/2,0)))))))</f>
        <v>0</v>
      </c>
      <c r="CD47" s="27">
        <f>IF($A47="",0,IF(Mitarbeiter!$G$45=FALSE,0,IF(AND(Mitarbeiter!$E$45&lt;&gt;"",CD$5+6&lt;Mitarbeiter!$E$45),0,IF(AND(Mitarbeiter!$F$45&lt;&gt;"",CD$5&gt;Mitarbeiter!$F$45),0,IF(Planung!CD47="",$C47,IF(ISNUMBER(Planung!CD47),Planung!CD47,IF(UPPER(Planung!CD47)="H",$C47/2,0)))))))</f>
        <v>0</v>
      </c>
      <c r="CE47" s="27">
        <f>IF($A47="",0,IF(Mitarbeiter!$G$45=FALSE,0,IF(AND(Mitarbeiter!$E$45&lt;&gt;"",CE$5+6&lt;Mitarbeiter!$E$45),0,IF(AND(Mitarbeiter!$F$45&lt;&gt;"",CE$5&gt;Mitarbeiter!$F$45),0,IF(Planung!CE47="",$C47,IF(ISNUMBER(Planung!CE47),Planung!CE47,IF(UPPER(Planung!CE47)="H",$C47/2,0)))))))</f>
        <v>0</v>
      </c>
      <c r="CF47" s="27">
        <f>IF($A47="",0,IF(Mitarbeiter!$G$45=FALSE,0,IF(AND(Mitarbeiter!$E$45&lt;&gt;"",CF$5+6&lt;Mitarbeiter!$E$45),0,IF(AND(Mitarbeiter!$F$45&lt;&gt;"",CF$5&gt;Mitarbeiter!$F$45),0,IF(Planung!CF47="",$C47,IF(ISNUMBER(Planung!CF47),Planung!CF47,IF(UPPER(Planung!CF47)="H",$C47/2,0)))))))</f>
        <v>0</v>
      </c>
      <c r="CG47" s="27">
        <f>IF($A47="",0,IF(Mitarbeiter!$G$45=FALSE,0,IF(AND(Mitarbeiter!$E$45&lt;&gt;"",CG$5+6&lt;Mitarbeiter!$E$45),0,IF(AND(Mitarbeiter!$F$45&lt;&gt;"",CG$5&gt;Mitarbeiter!$F$45),0,IF(Planung!CG47="",$C47,IF(ISNUMBER(Planung!CG47),Planung!CG47,IF(UPPER(Planung!CG47)="H",$C47/2,0)))))))</f>
        <v>0</v>
      </c>
      <c r="CH47" s="27">
        <f>IF($A47="",0,IF(Mitarbeiter!$G$45=FALSE,0,IF(AND(Mitarbeiter!$E$45&lt;&gt;"",CH$5+6&lt;Mitarbeiter!$E$45),0,IF(AND(Mitarbeiter!$F$45&lt;&gt;"",CH$5&gt;Mitarbeiter!$F$45),0,IF(Planung!CH47="",$C47,IF(ISNUMBER(Planung!CH47),Planung!CH47,IF(UPPER(Planung!CH47)="H",$C47/2,0)))))))</f>
        <v>0</v>
      </c>
      <c r="CI47" s="27">
        <f>IF($A47="",0,IF(Mitarbeiter!$G$45=FALSE,0,IF(AND(Mitarbeiter!$E$45&lt;&gt;"",CI$5+6&lt;Mitarbeiter!$E$45),0,IF(AND(Mitarbeiter!$F$45&lt;&gt;"",CI$5&gt;Mitarbeiter!$F$45),0,IF(Planung!CI47="",$C47,IF(ISNUMBER(Planung!CI47),Planung!CI47,IF(UPPER(Planung!CI47)="H",$C47/2,0)))))))</f>
        <v>0</v>
      </c>
      <c r="CJ47" s="27">
        <f>IF($A47="",0,IF(Mitarbeiter!$G$45=FALSE,0,IF(AND(Mitarbeiter!$E$45&lt;&gt;"",CJ$5+6&lt;Mitarbeiter!$E$45),0,IF(AND(Mitarbeiter!$F$45&lt;&gt;"",CJ$5&gt;Mitarbeiter!$F$45),0,IF(Planung!CJ47="",$C47,IF(ISNUMBER(Planung!CJ47),Planung!CJ47,IF(UPPER(Planung!CJ47)="H",$C47/2,0)))))))</f>
        <v>0</v>
      </c>
      <c r="CK47" s="27">
        <f>IF($A47="",0,IF(Mitarbeiter!$G$45=FALSE,0,IF(AND(Mitarbeiter!$E$45&lt;&gt;"",CK$5+6&lt;Mitarbeiter!$E$45),0,IF(AND(Mitarbeiter!$F$45&lt;&gt;"",CK$5&gt;Mitarbeiter!$F$45),0,IF(Planung!CK47="",$C47,IF(ISNUMBER(Planung!CK47),Planung!CK47,IF(UPPER(Planung!CK47)="H",$C47/2,0)))))))</f>
        <v>0</v>
      </c>
      <c r="CL47" s="27">
        <f>IF($A47="",0,IF(Mitarbeiter!$G$45=FALSE,0,IF(AND(Mitarbeiter!$E$45&lt;&gt;"",CL$5+6&lt;Mitarbeiter!$E$45),0,IF(AND(Mitarbeiter!$F$45&lt;&gt;"",CL$5&gt;Mitarbeiter!$F$45),0,IF(Planung!CL47="",$C47,IF(ISNUMBER(Planung!CL47),Planung!CL47,IF(UPPER(Planung!CL47)="H",$C47/2,0)))))))</f>
        <v>0</v>
      </c>
      <c r="CM47" s="27">
        <f>IF($A47="",0,IF(Mitarbeiter!$G$45=FALSE,0,IF(AND(Mitarbeiter!$E$45&lt;&gt;"",CM$5+6&lt;Mitarbeiter!$E$45),0,IF(AND(Mitarbeiter!$F$45&lt;&gt;"",CM$5&gt;Mitarbeiter!$F$45),0,IF(Planung!CM47="",$C47,IF(ISNUMBER(Planung!CM47),Planung!CM47,IF(UPPER(Planung!CM47)="H",$C47/2,0)))))))</f>
        <v>0</v>
      </c>
      <c r="CN47" s="27">
        <f>IF($A47="",0,IF(Mitarbeiter!$G$45=FALSE,0,IF(AND(Mitarbeiter!$E$45&lt;&gt;"",CN$5+6&lt;Mitarbeiter!$E$45),0,IF(AND(Mitarbeiter!$F$45&lt;&gt;"",CN$5&gt;Mitarbeiter!$F$45),0,IF(Planung!CN47="",$C47,IF(ISNUMBER(Planung!CN47),Planung!CN47,IF(UPPER(Planung!CN47)="H",$C47/2,0)))))))</f>
        <v>0</v>
      </c>
      <c r="CO47" s="27">
        <f>IF($A47="",0,IF(Mitarbeiter!$G$45=FALSE,0,IF(AND(Mitarbeiter!$E$45&lt;&gt;"",CO$5+6&lt;Mitarbeiter!$E$45),0,IF(AND(Mitarbeiter!$F$45&lt;&gt;"",CO$5&gt;Mitarbeiter!$F$45),0,IF(Planung!CO47="",$C47,IF(ISNUMBER(Planung!CO47),Planung!CO47,IF(UPPER(Planung!CO47)="H",$C47/2,0)))))))</f>
        <v>0</v>
      </c>
      <c r="CP47" s="27">
        <f>IF($A47="",0,IF(Mitarbeiter!$G$45=FALSE,0,IF(AND(Mitarbeiter!$E$45&lt;&gt;"",CP$5+6&lt;Mitarbeiter!$E$45),0,IF(AND(Mitarbeiter!$F$45&lt;&gt;"",CP$5&gt;Mitarbeiter!$F$45),0,IF(Planung!CP47="",$C47,IF(ISNUMBER(Planung!CP47),Planung!CP47,IF(UPPER(Planung!CP47)="H",$C47/2,0)))))))</f>
        <v>0</v>
      </c>
      <c r="CQ47" s="27">
        <f>IF($A47="",0,IF(Mitarbeiter!$G$45=FALSE,0,IF(AND(Mitarbeiter!$E$45&lt;&gt;"",CQ$5+6&lt;Mitarbeiter!$E$45),0,IF(AND(Mitarbeiter!$F$45&lt;&gt;"",CQ$5&gt;Mitarbeiter!$F$45),0,IF(Planung!CQ47="",$C47,IF(ISNUMBER(Planung!CQ47),Planung!CQ47,IF(UPPER(Planung!CQ47)="H",$C47/2,0)))))))</f>
        <v>0</v>
      </c>
      <c r="CR47" s="27">
        <f>IF($A47="",0,IF(Mitarbeiter!$G$45=FALSE,0,IF(AND(Mitarbeiter!$E$45&lt;&gt;"",CR$5+6&lt;Mitarbeiter!$E$45),0,IF(AND(Mitarbeiter!$F$45&lt;&gt;"",CR$5&gt;Mitarbeiter!$F$45),0,IF(Planung!CR47="",$C47,IF(ISNUMBER(Planung!CR47),Planung!CR47,IF(UPPER(Planung!CR47)="H",$C47/2,0)))))))</f>
        <v>0</v>
      </c>
      <c r="CS47" s="27">
        <f>IF($A47="",0,IF(Mitarbeiter!$G$45=FALSE,0,IF(AND(Mitarbeiter!$E$45&lt;&gt;"",CS$5+6&lt;Mitarbeiter!$E$45),0,IF(AND(Mitarbeiter!$F$45&lt;&gt;"",CS$5&gt;Mitarbeiter!$F$45),0,IF(Planung!CS47="",$C47,IF(ISNUMBER(Planung!CS47),Planung!CS47,IF(UPPER(Planung!CS47)="H",$C47/2,0)))))))</f>
        <v>0</v>
      </c>
      <c r="CT47" s="27">
        <f>IF($A47="",0,IF(Mitarbeiter!$G$45=FALSE,0,IF(AND(Mitarbeiter!$E$45&lt;&gt;"",CT$5+6&lt;Mitarbeiter!$E$45),0,IF(AND(Mitarbeiter!$F$45&lt;&gt;"",CT$5&gt;Mitarbeiter!$F$45),0,IF(Planung!CT47="",$C47,IF(ISNUMBER(Planung!CT47),Planung!CT47,IF(UPPER(Planung!CT47)="H",$C47/2,0)))))))</f>
        <v>0</v>
      </c>
      <c r="CU47" s="27">
        <f>IF($A47="",0,IF(Mitarbeiter!$G$45=FALSE,0,IF(AND(Mitarbeiter!$E$45&lt;&gt;"",CU$5+6&lt;Mitarbeiter!$E$45),0,IF(AND(Mitarbeiter!$F$45&lt;&gt;"",CU$5&gt;Mitarbeiter!$F$45),0,IF(Planung!CU47="",$C47,IF(ISNUMBER(Planung!CU47),Planung!CU47,IF(UPPER(Planung!CU47)="H",$C47/2,0)))))))</f>
        <v>0</v>
      </c>
      <c r="CV47" s="27">
        <f>IF($A47="",0,IF(Mitarbeiter!$G$45=FALSE,0,IF(AND(Mitarbeiter!$E$45&lt;&gt;"",CV$5+6&lt;Mitarbeiter!$E$45),0,IF(AND(Mitarbeiter!$F$45&lt;&gt;"",CV$5&gt;Mitarbeiter!$F$45),0,IF(Planung!CV47="",$C47,IF(ISNUMBER(Planung!CV47),Planung!CV47,IF(UPPER(Planung!CV47)="H",$C47/2,0)))))))</f>
        <v>0</v>
      </c>
      <c r="CW47" s="27">
        <f>IF($A47="",0,IF(Mitarbeiter!$G$45=FALSE,0,IF(AND(Mitarbeiter!$E$45&lt;&gt;"",CW$5+6&lt;Mitarbeiter!$E$45),0,IF(AND(Mitarbeiter!$F$45&lt;&gt;"",CW$5&gt;Mitarbeiter!$F$45),0,IF(Planung!CW47="",$C47,IF(ISNUMBER(Planung!CW47),Planung!CW47,IF(UPPER(Planung!CW47)="H",$C47/2,0)))))))</f>
        <v>0</v>
      </c>
      <c r="CX47" s="27">
        <f>IF($A47="",0,IF(Mitarbeiter!$G$45=FALSE,0,IF(AND(Mitarbeiter!$E$45&lt;&gt;"",CX$5+6&lt;Mitarbeiter!$E$45),0,IF(AND(Mitarbeiter!$F$45&lt;&gt;"",CX$5&gt;Mitarbeiter!$F$45),0,IF(Planung!CX47="",$C47,IF(ISNUMBER(Planung!CX47),Planung!CX47,IF(UPPER(Planung!CX47)="H",$C47/2,0)))))))</f>
        <v>0</v>
      </c>
      <c r="CY47" s="27">
        <f>IF($A47="",0,IF(Mitarbeiter!$G$45=FALSE,0,IF(AND(Mitarbeiter!$E$45&lt;&gt;"",CY$5+6&lt;Mitarbeiter!$E$45),0,IF(AND(Mitarbeiter!$F$45&lt;&gt;"",CY$5&gt;Mitarbeiter!$F$45),0,IF(Planung!CY47="",$C47,IF(ISNUMBER(Planung!CY47),Planung!CY47,IF(UPPER(Planung!CY47)="H",$C47/2,0)))))))</f>
        <v>0</v>
      </c>
      <c r="CZ47" s="27">
        <f>IF($A47="",0,IF(Mitarbeiter!$G$45=FALSE,0,IF(AND(Mitarbeiter!$E$45&lt;&gt;"",CZ$5+6&lt;Mitarbeiter!$E$45),0,IF(AND(Mitarbeiter!$F$45&lt;&gt;"",CZ$5&gt;Mitarbeiter!$F$45),0,IF(Planung!CZ47="",$C47,IF(ISNUMBER(Planung!CZ47),Planung!CZ47,IF(UPPER(Planung!CZ47)="H",$C47/2,0)))))))</f>
        <v>0</v>
      </c>
      <c r="DA47" s="27">
        <f>IF($A47="",0,IF(Mitarbeiter!$G$45=FALSE,0,IF(AND(Mitarbeiter!$E$45&lt;&gt;"",DA$5+6&lt;Mitarbeiter!$E$45),0,IF(AND(Mitarbeiter!$F$45&lt;&gt;"",DA$5&gt;Mitarbeiter!$F$45),0,IF(Planung!DA47="",$C47,IF(ISNUMBER(Planung!DA47),Planung!DA47,IF(UPPER(Planung!DA47)="H",$C47/2,0)))))))</f>
        <v>0</v>
      </c>
      <c r="DB47" s="27">
        <f>IF($A47="",0,IF(Mitarbeiter!$G$45=FALSE,0,IF(AND(Mitarbeiter!$E$45&lt;&gt;"",DB$5+6&lt;Mitarbeiter!$E$45),0,IF(AND(Mitarbeiter!$F$45&lt;&gt;"",DB$5&gt;Mitarbeiter!$F$45),0,IF(Planung!DB47="",$C47,IF(ISNUMBER(Planung!DB47),Planung!DB47,IF(UPPER(Planung!DB47)="H",$C47/2,0)))))))</f>
        <v>0</v>
      </c>
      <c r="DC47" s="27">
        <f>IF($A47="",0,IF(Mitarbeiter!$G$45=FALSE,0,IF(AND(Mitarbeiter!$E$45&lt;&gt;"",DC$5+6&lt;Mitarbeiter!$E$45),0,IF(AND(Mitarbeiter!$F$45&lt;&gt;"",DC$5&gt;Mitarbeiter!$F$45),0,IF(Planung!DC47="",$C47,IF(ISNUMBER(Planung!DC47),Planung!DC47,IF(UPPER(Planung!DC47)="H",$C47/2,0)))))))</f>
        <v>0</v>
      </c>
      <c r="DD47" s="27">
        <f>IF($A47="",0,IF(Mitarbeiter!$G$45=FALSE,0,IF(AND(Mitarbeiter!$E$45&lt;&gt;"",DD$5+6&lt;Mitarbeiter!$E$45),0,IF(AND(Mitarbeiter!$F$45&lt;&gt;"",DD$5&gt;Mitarbeiter!$F$45),0,IF(Planung!DD47="",$C47,IF(ISNUMBER(Planung!DD47),Planung!DD47,IF(UPPER(Planung!DD47)="H",$C47/2,0)))))))</f>
        <v>0</v>
      </c>
      <c r="DE47" s="27">
        <f>IF($A47="",0,IF(Mitarbeiter!$G$45=FALSE,0,IF(AND(Mitarbeiter!$E$45&lt;&gt;"",DE$5+6&lt;Mitarbeiter!$E$45),0,IF(AND(Mitarbeiter!$F$45&lt;&gt;"",DE$5&gt;Mitarbeiter!$F$45),0,IF(Planung!DE47="",$C47,IF(ISNUMBER(Planung!DE47),Planung!DE47,IF(UPPER(Planung!DE47)="H",$C47/2,0)))))))</f>
        <v>0</v>
      </c>
      <c r="DF47" s="27">
        <f>IF($A47="",0,IF(Mitarbeiter!$G$45=FALSE,0,IF(AND(Mitarbeiter!$E$45&lt;&gt;"",DF$5+6&lt;Mitarbeiter!$E$45),0,IF(AND(Mitarbeiter!$F$45&lt;&gt;"",DF$5&gt;Mitarbeiter!$F$45),0,IF(Planung!DF47="",$C47,IF(ISNUMBER(Planung!DF47),Planung!DF47,IF(UPPER(Planung!DF47)="H",$C47/2,0)))))))</f>
        <v>0</v>
      </c>
      <c r="DG47" s="27">
        <f>IF($A47="",0,IF(Mitarbeiter!$G$45=FALSE,0,IF(AND(Mitarbeiter!$E$45&lt;&gt;"",DG$5+6&lt;Mitarbeiter!$E$45),0,IF(AND(Mitarbeiter!$F$45&lt;&gt;"",DG$5&gt;Mitarbeiter!$F$45),0,IF(Planung!DG47="",$C47,IF(ISNUMBER(Planung!DG47),Planung!DG47,IF(UPPER(Planung!DG47)="H",$C47/2,0)))))))</f>
        <v>0</v>
      </c>
      <c r="DH47" s="27">
        <f>IF($A47="",0,IF(Mitarbeiter!$G$45=FALSE,0,IF(AND(Mitarbeiter!$E$45&lt;&gt;"",DH$5+6&lt;Mitarbeiter!$E$45),0,IF(AND(Mitarbeiter!$F$45&lt;&gt;"",DH$5&gt;Mitarbeiter!$F$45),0,IF(Planung!DH47="",$C47,IF(ISNUMBER(Planung!DH47),Planung!DH47,IF(UPPER(Planung!DH47)="H",$C47/2,0)))))))</f>
        <v>0</v>
      </c>
      <c r="DI47" s="27">
        <f>IF($A47="",0,IF(Mitarbeiter!$G$45=FALSE,0,IF(AND(Mitarbeiter!$E$45&lt;&gt;"",DI$5+6&lt;Mitarbeiter!$E$45),0,IF(AND(Mitarbeiter!$F$45&lt;&gt;"",DI$5&gt;Mitarbeiter!$F$45),0,IF(Planung!DI47="",$C47,IF(ISNUMBER(Planung!DI47),Planung!DI47,IF(UPPER(Planung!DI47)="H",$C47/2,0)))))))</f>
        <v>0</v>
      </c>
      <c r="DJ47" s="27">
        <f>IF($A47="",0,IF(Mitarbeiter!$G$45=FALSE,0,IF(AND(Mitarbeiter!$E$45&lt;&gt;"",DJ$5+6&lt;Mitarbeiter!$E$45),0,IF(AND(Mitarbeiter!$F$45&lt;&gt;"",DJ$5&gt;Mitarbeiter!$F$45),0,IF(Planung!DJ47="",$C47,IF(ISNUMBER(Planung!DJ47),Planung!DJ47,IF(UPPER(Planung!DJ47)="H",$C47/2,0)))))))</f>
        <v>0</v>
      </c>
      <c r="DK47" s="27">
        <f>IF($A47="",0,IF(Mitarbeiter!$G$45=FALSE,0,IF(AND(Mitarbeiter!$E$45&lt;&gt;"",DK$5+6&lt;Mitarbeiter!$E$45),0,IF(AND(Mitarbeiter!$F$45&lt;&gt;"",DK$5&gt;Mitarbeiter!$F$45),0,IF(Planung!DK47="",$C47,IF(ISNUMBER(Planung!DK47),Planung!DK47,IF(UPPER(Planung!DK47)="H",$C47/2,0)))))))</f>
        <v>0</v>
      </c>
      <c r="DL47" s="27">
        <f>IF($A47="",0,IF(Mitarbeiter!$G$45=FALSE,0,IF(AND(Mitarbeiter!$E$45&lt;&gt;"",DL$5+6&lt;Mitarbeiter!$E$45),0,IF(AND(Mitarbeiter!$F$45&lt;&gt;"",DL$5&gt;Mitarbeiter!$F$45),0,IF(Planung!DL47="",$C47,IF(ISNUMBER(Planung!DL47),Planung!DL47,IF(UPPER(Planung!DL47)="H",$C47/2,0)))))))</f>
        <v>0</v>
      </c>
      <c r="DM47" s="27">
        <f>IF($A47="",0,IF(Mitarbeiter!$G$45=FALSE,0,IF(AND(Mitarbeiter!$E$45&lt;&gt;"",DM$5+6&lt;Mitarbeiter!$E$45),0,IF(AND(Mitarbeiter!$F$45&lt;&gt;"",DM$5&gt;Mitarbeiter!$F$45),0,IF(Planung!DM47="",$C47,IF(ISNUMBER(Planung!DM47),Planung!DM47,IF(UPPER(Planung!DM47)="H",$C47/2,0)))))))</f>
        <v>0</v>
      </c>
      <c r="DN47" s="27">
        <f>IF($A47="",0,IF(Mitarbeiter!$G$45=FALSE,0,IF(AND(Mitarbeiter!$E$45&lt;&gt;"",DN$5+6&lt;Mitarbeiter!$E$45),0,IF(AND(Mitarbeiter!$F$45&lt;&gt;"",DN$5&gt;Mitarbeiter!$F$45),0,IF(Planung!DN47="",$C47,IF(ISNUMBER(Planung!DN47),Planung!DN47,IF(UPPER(Planung!DN47)="H",$C47/2,0)))))))</f>
        <v>0</v>
      </c>
      <c r="DO47" s="27">
        <f>IF($A47="",0,IF(Mitarbeiter!$G$45=FALSE,0,IF(AND(Mitarbeiter!$E$45&lt;&gt;"",DO$5+6&lt;Mitarbeiter!$E$45),0,IF(AND(Mitarbeiter!$F$45&lt;&gt;"",DO$5&gt;Mitarbeiter!$F$45),0,IF(Planung!DO47="",$C47,IF(ISNUMBER(Planung!DO47),Planung!DO47,IF(UPPER(Planung!DO47)="H",$C47/2,0)))))))</f>
        <v>0</v>
      </c>
      <c r="DP47" s="27">
        <f>IF($A47="",0,IF(Mitarbeiter!$G$45=FALSE,0,IF(AND(Mitarbeiter!$E$45&lt;&gt;"",DP$5+6&lt;Mitarbeiter!$E$45),0,IF(AND(Mitarbeiter!$F$45&lt;&gt;"",DP$5&gt;Mitarbeiter!$F$45),0,IF(Planung!DP47="",$C47,IF(ISNUMBER(Planung!DP47),Planung!DP47,IF(UPPER(Planung!DP47)="H",$C47/2,0)))))))</f>
        <v>0</v>
      </c>
      <c r="DQ47" s="27">
        <f>IF($A47="",0,IF(Mitarbeiter!$G$45=FALSE,0,IF(AND(Mitarbeiter!$E$45&lt;&gt;"",DQ$5+6&lt;Mitarbeiter!$E$45),0,IF(AND(Mitarbeiter!$F$45&lt;&gt;"",DQ$5&gt;Mitarbeiter!$F$45),0,IF(Planung!DQ47="",$C47,IF(ISNUMBER(Planung!DQ47),Planung!DQ47,IF(UPPER(Planung!DQ47)="H",$C47/2,0)))))))</f>
        <v>0</v>
      </c>
      <c r="DR47" s="27">
        <f>IF($A47="",0,IF(Mitarbeiter!$G$45=FALSE,0,IF(AND(Mitarbeiter!$E$45&lt;&gt;"",DR$5+6&lt;Mitarbeiter!$E$45),0,IF(AND(Mitarbeiter!$F$45&lt;&gt;"",DR$5&gt;Mitarbeiter!$F$45),0,IF(Planung!DR47="",$C47,IF(ISNUMBER(Planung!DR47),Planung!DR47,IF(UPPER(Planung!DR47)="H",$C47/2,0)))))))</f>
        <v>0</v>
      </c>
      <c r="DS47" s="27">
        <f>IF($A47="",0,IF(Mitarbeiter!$G$45=FALSE,0,IF(AND(Mitarbeiter!$E$45&lt;&gt;"",DS$5+6&lt;Mitarbeiter!$E$45),0,IF(AND(Mitarbeiter!$F$45&lt;&gt;"",DS$5&gt;Mitarbeiter!$F$45),0,IF(Planung!DS47="",$C47,IF(ISNUMBER(Planung!DS47),Planung!DS47,IF(UPPER(Planung!DS47)="H",$C47/2,0)))))))</f>
        <v>0</v>
      </c>
      <c r="DT47" s="27">
        <f>IF($A47="",0,IF(Mitarbeiter!$G$45=FALSE,0,IF(AND(Mitarbeiter!$E$45&lt;&gt;"",DT$5+6&lt;Mitarbeiter!$E$45),0,IF(AND(Mitarbeiter!$F$45&lt;&gt;"",DT$5&gt;Mitarbeiter!$F$45),0,IF(Planung!DT47="",$C47,IF(ISNUMBER(Planung!DT47),Planung!DT47,IF(UPPER(Planung!DT47)="H",$C47/2,0)))))))</f>
        <v>0</v>
      </c>
      <c r="DU47" s="27">
        <f>IF($A47="",0,IF(Mitarbeiter!$G$45=FALSE,0,IF(AND(Mitarbeiter!$E$45&lt;&gt;"",DU$5+6&lt;Mitarbeiter!$E$45),0,IF(AND(Mitarbeiter!$F$45&lt;&gt;"",DU$5&gt;Mitarbeiter!$F$45),0,IF(Planung!DU47="",$C47,IF(ISNUMBER(Planung!DU47),Planung!DU47,IF(UPPER(Planung!DU47)="H",$C47/2,0)))))))</f>
        <v>0</v>
      </c>
      <c r="DV47" s="27">
        <f>IF($A47="",0,IF(Mitarbeiter!$G$45=FALSE,0,IF(AND(Mitarbeiter!$E$45&lt;&gt;"",DV$5+6&lt;Mitarbeiter!$E$45),0,IF(AND(Mitarbeiter!$F$45&lt;&gt;"",DV$5&gt;Mitarbeiter!$F$45),0,IF(Planung!DV47="",$C47,IF(ISNUMBER(Planung!DV47),Planung!DV47,IF(UPPER(Planung!DV47)="H",$C47/2,0)))))))</f>
        <v>0</v>
      </c>
      <c r="DW47" s="27">
        <f>IF($A47="",0,IF(Mitarbeiter!$G$45=FALSE,0,IF(AND(Mitarbeiter!$E$45&lt;&gt;"",DW$5+6&lt;Mitarbeiter!$E$45),0,IF(AND(Mitarbeiter!$F$45&lt;&gt;"",DW$5&gt;Mitarbeiter!$F$45),0,IF(Planung!DW47="",$C47,IF(ISNUMBER(Planung!DW47),Planung!DW47,IF(UPPER(Planung!DW47)="H",$C47/2,0)))))))</f>
        <v>0</v>
      </c>
      <c r="DX47" s="27">
        <f>IF($A47="",0,IF(Mitarbeiter!$G$45=FALSE,0,IF(AND(Mitarbeiter!$E$45&lt;&gt;"",DX$5+6&lt;Mitarbeiter!$E$45),0,IF(AND(Mitarbeiter!$F$45&lt;&gt;"",DX$5&gt;Mitarbeiter!$F$45),0,IF(Planung!DX47="",$C47,IF(ISNUMBER(Planung!DX47),Planung!DX47,IF(UPPER(Planung!DX47)="H",$C47/2,0)))))))</f>
        <v>0</v>
      </c>
      <c r="DY47" s="27">
        <f>IF($A47="",0,IF(Mitarbeiter!$G$45=FALSE,0,IF(AND(Mitarbeiter!$E$45&lt;&gt;"",DY$5+6&lt;Mitarbeiter!$E$45),0,IF(AND(Mitarbeiter!$F$45&lt;&gt;"",DY$5&gt;Mitarbeiter!$F$45),0,IF(Planung!DY47="",$C47,IF(ISNUMBER(Planung!DY47),Planung!DY47,IF(UPPER(Planung!DY47)="H",$C47/2,0)))))))</f>
        <v>0</v>
      </c>
      <c r="DZ47" s="27">
        <f>IF($A47="",0,IF(Mitarbeiter!$G$45=FALSE,0,IF(AND(Mitarbeiter!$E$45&lt;&gt;"",DZ$5+6&lt;Mitarbeiter!$E$45),0,IF(AND(Mitarbeiter!$F$45&lt;&gt;"",DZ$5&gt;Mitarbeiter!$F$45),0,IF(Planung!DZ47="",$C47,IF(ISNUMBER(Planung!DZ47),Planung!DZ47,IF(UPPER(Planung!DZ47)="H",$C47/2,0)))))))</f>
        <v>0</v>
      </c>
      <c r="EA47" s="27">
        <f>IF($A47="",0,IF(Mitarbeiter!$G$45=FALSE,0,IF(AND(Mitarbeiter!$E$45&lt;&gt;"",EA$5+6&lt;Mitarbeiter!$E$45),0,IF(AND(Mitarbeiter!$F$45&lt;&gt;"",EA$5&gt;Mitarbeiter!$F$45),0,IF(Planung!EA47="",$C47,IF(ISNUMBER(Planung!EA47),Planung!EA47,IF(UPPER(Planung!EA47)="H",$C47/2,0)))))))</f>
        <v>0</v>
      </c>
      <c r="EB47" s="27">
        <f>IF($A47="",0,IF(Mitarbeiter!$G$45=FALSE,0,IF(AND(Mitarbeiter!$E$45&lt;&gt;"",EB$5+6&lt;Mitarbeiter!$E$45),0,IF(AND(Mitarbeiter!$F$45&lt;&gt;"",EB$5&gt;Mitarbeiter!$F$45),0,IF(Planung!EB47="",$C47,IF(ISNUMBER(Planung!EB47),Planung!EB47,IF(UPPER(Planung!EB47)="H",$C47/2,0)))))))</f>
        <v>0</v>
      </c>
      <c r="EC47" s="27">
        <f>IF($A47="",0,IF(Mitarbeiter!$G$45=FALSE,0,IF(AND(Mitarbeiter!$E$45&lt;&gt;"",EC$5+6&lt;Mitarbeiter!$E$45),0,IF(AND(Mitarbeiter!$F$45&lt;&gt;"",EC$5&gt;Mitarbeiter!$F$45),0,IF(Planung!EC47="",$C47,IF(ISNUMBER(Planung!EC47),Planung!EC47,IF(UPPER(Planung!EC47)="H",$C47/2,0)))))))</f>
        <v>0</v>
      </c>
      <c r="ED47" s="27">
        <f>IF($A47="",0,IF(Mitarbeiter!$G$45=FALSE,0,IF(AND(Mitarbeiter!$E$45&lt;&gt;"",ED$5+6&lt;Mitarbeiter!$E$45),0,IF(AND(Mitarbeiter!$F$45&lt;&gt;"",ED$5&gt;Mitarbeiter!$F$45),0,IF(Planung!ED47="",$C47,IF(ISNUMBER(Planung!ED47),Planung!ED47,IF(UPPER(Planung!ED47)="H",$C47/2,0)))))))</f>
        <v>0</v>
      </c>
      <c r="EE47" s="27">
        <f>IF($A47="",0,IF(Mitarbeiter!$G$45=FALSE,0,IF(AND(Mitarbeiter!$E$45&lt;&gt;"",EE$5+6&lt;Mitarbeiter!$E$45),0,IF(AND(Mitarbeiter!$F$45&lt;&gt;"",EE$5&gt;Mitarbeiter!$F$45),0,IF(Planung!EE47="",$C47,IF(ISNUMBER(Planung!EE47),Planung!EE47,IF(UPPER(Planung!EE47)="H",$C47/2,0)))))))</f>
        <v>0</v>
      </c>
      <c r="EF47" s="27">
        <f>IF($A47="",0,IF(Mitarbeiter!$G$45=FALSE,0,IF(AND(Mitarbeiter!$E$45&lt;&gt;"",EF$5+6&lt;Mitarbeiter!$E$45),0,IF(AND(Mitarbeiter!$F$45&lt;&gt;"",EF$5&gt;Mitarbeiter!$F$45),0,IF(Planung!EF47="",$C47,IF(ISNUMBER(Planung!EF47),Planung!EF47,IF(UPPER(Planung!EF47)="H",$C47/2,0)))))))</f>
        <v>0</v>
      </c>
      <c r="EG47" s="27">
        <f>IF($A47="",0,IF(Mitarbeiter!$G$45=FALSE,0,IF(AND(Mitarbeiter!$E$45&lt;&gt;"",EG$5+6&lt;Mitarbeiter!$E$45),0,IF(AND(Mitarbeiter!$F$45&lt;&gt;"",EG$5&gt;Mitarbeiter!$F$45),0,IF(Planung!EG47="",$C47,IF(ISNUMBER(Planung!EG47),Planung!EG47,IF(UPPER(Planung!EG47)="H",$C47/2,0)))))))</f>
        <v>0</v>
      </c>
      <c r="EH47" s="27">
        <f>IF($A47="",0,IF(Mitarbeiter!$G$45=FALSE,0,IF(AND(Mitarbeiter!$E$45&lt;&gt;"",EH$5+6&lt;Mitarbeiter!$E$45),0,IF(AND(Mitarbeiter!$F$45&lt;&gt;"",EH$5&gt;Mitarbeiter!$F$45),0,IF(Planung!EH47="",$C47,IF(ISNUMBER(Planung!EH47),Planung!EH47,IF(UPPER(Planung!EH47)="H",$C47/2,0)))))))</f>
        <v>0</v>
      </c>
      <c r="EI47" s="27">
        <f>IF($A47="",0,IF(Mitarbeiter!$G$45=FALSE,0,IF(AND(Mitarbeiter!$E$45&lt;&gt;"",EI$5+6&lt;Mitarbeiter!$E$45),0,IF(AND(Mitarbeiter!$F$45&lt;&gt;"",EI$5&gt;Mitarbeiter!$F$45),0,IF(Planung!EI47="",$C47,IF(ISNUMBER(Planung!EI47),Planung!EI47,IF(UPPER(Planung!EI47)="H",$C47/2,0)))))))</f>
        <v>0</v>
      </c>
      <c r="EJ47" s="27">
        <f>IF($A47="",0,IF(Mitarbeiter!$G$45=FALSE,0,IF(AND(Mitarbeiter!$E$45&lt;&gt;"",EJ$5+6&lt;Mitarbeiter!$E$45),0,IF(AND(Mitarbeiter!$F$45&lt;&gt;"",EJ$5&gt;Mitarbeiter!$F$45),0,IF(Planung!EJ47="",$C47,IF(ISNUMBER(Planung!EJ47),Planung!EJ47,IF(UPPER(Planung!EJ47)="H",$C47/2,0)))))))</f>
        <v>0</v>
      </c>
      <c r="EK47" s="27">
        <f>IF($A47="",0,IF(Mitarbeiter!$G$45=FALSE,0,IF(AND(Mitarbeiter!$E$45&lt;&gt;"",EK$5+6&lt;Mitarbeiter!$E$45),0,IF(AND(Mitarbeiter!$F$45&lt;&gt;"",EK$5&gt;Mitarbeiter!$F$45),0,IF(Planung!EK47="",$C47,IF(ISNUMBER(Planung!EK47),Planung!EK47,IF(UPPER(Planung!EK47)="H",$C47/2,0)))))))</f>
        <v>0</v>
      </c>
      <c r="EL47" s="27">
        <f>IF($A47="",0,IF(Mitarbeiter!$G$45=FALSE,0,IF(AND(Mitarbeiter!$E$45&lt;&gt;"",EL$5+6&lt;Mitarbeiter!$E$45),0,IF(AND(Mitarbeiter!$F$45&lt;&gt;"",EL$5&gt;Mitarbeiter!$F$45),0,IF(Planung!EL47="",$C47,IF(ISNUMBER(Planung!EL47),Planung!EL47,IF(UPPER(Planung!EL47)="H",$C47/2,0)))))))</f>
        <v>0</v>
      </c>
      <c r="EM47" s="27">
        <f>IF($A47="",0,IF(Mitarbeiter!$G$45=FALSE,0,IF(AND(Mitarbeiter!$E$45&lt;&gt;"",EM$5+6&lt;Mitarbeiter!$E$45),0,IF(AND(Mitarbeiter!$F$45&lt;&gt;"",EM$5&gt;Mitarbeiter!$F$45),0,IF(Planung!EM47="",$C47,IF(ISNUMBER(Planung!EM47),Planung!EM47,IF(UPPER(Planung!EM47)="H",$C47/2,0)))))))</f>
        <v>0</v>
      </c>
      <c r="EN47" s="27">
        <f>IF($A47="",0,IF(Mitarbeiter!$G$45=FALSE,0,IF(AND(Mitarbeiter!$E$45&lt;&gt;"",EN$5+6&lt;Mitarbeiter!$E$45),0,IF(AND(Mitarbeiter!$F$45&lt;&gt;"",EN$5&gt;Mitarbeiter!$F$45),0,IF(Planung!EN47="",$C47,IF(ISNUMBER(Planung!EN47),Planung!EN47,IF(UPPER(Planung!EN47)="H",$C47/2,0)))))))</f>
        <v>0</v>
      </c>
      <c r="EO47" s="27">
        <f>IF($A47="",0,IF(Mitarbeiter!$G$45=FALSE,0,IF(AND(Mitarbeiter!$E$45&lt;&gt;"",EO$5+6&lt;Mitarbeiter!$E$45),0,IF(AND(Mitarbeiter!$F$45&lt;&gt;"",EO$5&gt;Mitarbeiter!$F$45),0,IF(Planung!EO47="",$C47,IF(ISNUMBER(Planung!EO47),Planung!EO47,IF(UPPER(Planung!EO47)="H",$C47/2,0)))))))</f>
        <v>0</v>
      </c>
      <c r="EP47" s="27">
        <f>IF($A47="",0,IF(Mitarbeiter!$G$45=FALSE,0,IF(AND(Mitarbeiter!$E$45&lt;&gt;"",EP$5+6&lt;Mitarbeiter!$E$45),0,IF(AND(Mitarbeiter!$F$45&lt;&gt;"",EP$5&gt;Mitarbeiter!$F$45),0,IF(Planung!EP47="",$C47,IF(ISNUMBER(Planung!EP47),Planung!EP47,IF(UPPER(Planung!EP47)="H",$C47/2,0)))))))</f>
        <v>0</v>
      </c>
      <c r="EQ47" s="27">
        <f>IF($A47="",0,IF(Mitarbeiter!$G$45=FALSE,0,IF(AND(Mitarbeiter!$E$45&lt;&gt;"",EQ$5+6&lt;Mitarbeiter!$E$45),0,IF(AND(Mitarbeiter!$F$45&lt;&gt;"",EQ$5&gt;Mitarbeiter!$F$45),0,IF(Planung!EQ47="",$C47,IF(ISNUMBER(Planung!EQ47),Planung!EQ47,IF(UPPER(Planung!EQ47)="H",$C47/2,0)))))))</f>
        <v>0</v>
      </c>
      <c r="ER47" s="27">
        <f>IF($A47="",0,IF(Mitarbeiter!$G$45=FALSE,0,IF(AND(Mitarbeiter!$E$45&lt;&gt;"",ER$5+6&lt;Mitarbeiter!$E$45),0,IF(AND(Mitarbeiter!$F$45&lt;&gt;"",ER$5&gt;Mitarbeiter!$F$45),0,IF(Planung!ER47="",$C47,IF(ISNUMBER(Planung!ER47),Planung!ER47,IF(UPPER(Planung!ER47)="H",$C47/2,0)))))))</f>
        <v>0</v>
      </c>
      <c r="ES47" s="27">
        <f>IF($A47="",0,IF(Mitarbeiter!$G$45=FALSE,0,IF(AND(Mitarbeiter!$E$45&lt;&gt;"",ES$5+6&lt;Mitarbeiter!$E$45),0,IF(AND(Mitarbeiter!$F$45&lt;&gt;"",ES$5&gt;Mitarbeiter!$F$45),0,IF(Planung!ES47="",$C47,IF(ISNUMBER(Planung!ES47),Planung!ES47,IF(UPPER(Planung!ES47)="H",$C47/2,0)))))))</f>
        <v>0</v>
      </c>
      <c r="ET47" s="27">
        <f>IF($A47="",0,IF(Mitarbeiter!$G$45=FALSE,0,IF(AND(Mitarbeiter!$E$45&lt;&gt;"",ET$5+6&lt;Mitarbeiter!$E$45),0,IF(AND(Mitarbeiter!$F$45&lt;&gt;"",ET$5&gt;Mitarbeiter!$F$45),0,IF(Planung!ET47="",$C47,IF(ISNUMBER(Planung!ET47),Planung!ET47,IF(UPPER(Planung!ET47)="H",$C47/2,0)))))))</f>
        <v>0</v>
      </c>
      <c r="EU47" s="27">
        <f>IF($A47="",0,IF(Mitarbeiter!$G$45=FALSE,0,IF(AND(Mitarbeiter!$E$45&lt;&gt;"",EU$5+6&lt;Mitarbeiter!$E$45),0,IF(AND(Mitarbeiter!$F$45&lt;&gt;"",EU$5&gt;Mitarbeiter!$F$45),0,IF(Planung!EU47="",$C47,IF(ISNUMBER(Planung!EU47),Planung!EU47,IF(UPPER(Planung!EU47)="H",$C47/2,0)))))))</f>
        <v>0</v>
      </c>
      <c r="EV47" s="27">
        <f>IF($A47="",0,IF(Mitarbeiter!$G$45=FALSE,0,IF(AND(Mitarbeiter!$E$45&lt;&gt;"",EV$5+6&lt;Mitarbeiter!$E$45),0,IF(AND(Mitarbeiter!$F$45&lt;&gt;"",EV$5&gt;Mitarbeiter!$F$45),0,IF(Planung!EV47="",$C47,IF(ISNUMBER(Planung!EV47),Planung!EV47,IF(UPPER(Planung!EV47)="H",$C47/2,0)))))))</f>
        <v>0</v>
      </c>
      <c r="EW47" s="27">
        <f>IF($A47="",0,IF(Mitarbeiter!$G$45=FALSE,0,IF(AND(Mitarbeiter!$E$45&lt;&gt;"",EW$5+6&lt;Mitarbeiter!$E$45),0,IF(AND(Mitarbeiter!$F$45&lt;&gt;"",EW$5&gt;Mitarbeiter!$F$45),0,IF(Planung!EW47="",$C47,IF(ISNUMBER(Planung!EW47),Planung!EW47,IF(UPPER(Planung!EW47)="H",$C47/2,0)))))))</f>
        <v>0</v>
      </c>
      <c r="EX47" s="27">
        <f>IF($A47="",0,IF(Mitarbeiter!$G$45=FALSE,0,IF(AND(Mitarbeiter!$E$45&lt;&gt;"",EX$5+6&lt;Mitarbeiter!$E$45),0,IF(AND(Mitarbeiter!$F$45&lt;&gt;"",EX$5&gt;Mitarbeiter!$F$45),0,IF(Planung!EX47="",$C47,IF(ISNUMBER(Planung!EX47),Planung!EX47,IF(UPPER(Planung!EX47)="H",$C47/2,0)))))))</f>
        <v>0</v>
      </c>
      <c r="EY47" s="27">
        <f>IF($A47="",0,IF(Mitarbeiter!$G$45=FALSE,0,IF(AND(Mitarbeiter!$E$45&lt;&gt;"",EY$5+6&lt;Mitarbeiter!$E$45),0,IF(AND(Mitarbeiter!$F$45&lt;&gt;"",EY$5&gt;Mitarbeiter!$F$45),0,IF(Planung!EY47="",$C47,IF(ISNUMBER(Planung!EY47),Planung!EY47,IF(UPPER(Planung!EY47)="H",$C47/2,0)))))))</f>
        <v>0</v>
      </c>
      <c r="EZ47" s="27">
        <f>IF($A47="",0,IF(Mitarbeiter!$G$45=FALSE,0,IF(AND(Mitarbeiter!$E$45&lt;&gt;"",EZ$5+6&lt;Mitarbeiter!$E$45),0,IF(AND(Mitarbeiter!$F$45&lt;&gt;"",EZ$5&gt;Mitarbeiter!$F$45),0,IF(Planung!EZ47="",$C47,IF(ISNUMBER(Planung!EZ47),Planung!EZ47,IF(UPPER(Planung!EZ47)="H",$C47/2,0)))))))</f>
        <v>0</v>
      </c>
      <c r="FA47" s="27">
        <f>IF($A47="",0,IF(Mitarbeiter!$G$45=FALSE,0,IF(AND(Mitarbeiter!$E$45&lt;&gt;"",FA$5+6&lt;Mitarbeiter!$E$45),0,IF(AND(Mitarbeiter!$F$45&lt;&gt;"",FA$5&gt;Mitarbeiter!$F$45),0,IF(Planung!FA47="",$C47,IF(ISNUMBER(Planung!FA47),Planung!FA47,IF(UPPER(Planung!FA47)="H",$C47/2,0)))))))</f>
        <v>0</v>
      </c>
      <c r="FB47" s="27">
        <f>IF($A47="",0,IF(Mitarbeiter!$G$45=FALSE,0,IF(AND(Mitarbeiter!$E$45&lt;&gt;"",FB$5+6&lt;Mitarbeiter!$E$45),0,IF(AND(Mitarbeiter!$F$45&lt;&gt;"",FB$5&gt;Mitarbeiter!$F$45),0,IF(Planung!FB47="",$C47,IF(ISNUMBER(Planung!FB47),Planung!FB47,IF(UPPER(Planung!FB47)="H",$C47/2,0)))))))</f>
        <v>0</v>
      </c>
      <c r="FC47" s="27">
        <f>IF($A47="",0,IF(Mitarbeiter!$G$45=FALSE,0,IF(AND(Mitarbeiter!$E$45&lt;&gt;"",FC$5+6&lt;Mitarbeiter!$E$45),0,IF(AND(Mitarbeiter!$F$45&lt;&gt;"",FC$5&gt;Mitarbeiter!$F$45),0,IF(Planung!FC47="",$C47,IF(ISNUMBER(Planung!FC47),Planung!FC47,IF(UPPER(Planung!FC47)="H",$C47/2,0)))))))</f>
        <v>0</v>
      </c>
      <c r="FD47" s="27">
        <f>IF($A47="",0,IF(Mitarbeiter!$G$45=FALSE,0,IF(AND(Mitarbeiter!$E$45&lt;&gt;"",FD$5+6&lt;Mitarbeiter!$E$45),0,IF(AND(Mitarbeiter!$F$45&lt;&gt;"",FD$5&gt;Mitarbeiter!$F$45),0,IF(Planung!FD47="",$C47,IF(ISNUMBER(Planung!FD47),Planung!FD47,IF(UPPER(Planung!FD47)="H",$C47/2,0)))))))</f>
        <v>0</v>
      </c>
      <c r="FE47" s="27">
        <f>IF($A47="",0,IF(Mitarbeiter!$G$45=FALSE,0,IF(AND(Mitarbeiter!$E$45&lt;&gt;"",FE$5+6&lt;Mitarbeiter!$E$45),0,IF(AND(Mitarbeiter!$F$45&lt;&gt;"",FE$5&gt;Mitarbeiter!$F$45),0,IF(Planung!FE47="",$C47,IF(ISNUMBER(Planung!FE47),Planung!FE47,IF(UPPER(Planung!FE47)="H",$C47/2,0)))))))</f>
        <v>0</v>
      </c>
      <c r="FF47" s="27">
        <f>IF($A47="",0,IF(Mitarbeiter!$G$45=FALSE,0,IF(AND(Mitarbeiter!$E$45&lt;&gt;"",FF$5+6&lt;Mitarbeiter!$E$45),0,IF(AND(Mitarbeiter!$F$45&lt;&gt;"",FF$5&gt;Mitarbeiter!$F$45),0,IF(Planung!FF47="",$C47,IF(ISNUMBER(Planung!FF47),Planung!FF47,IF(UPPER(Planung!FF47)="H",$C47/2,0)))))))</f>
        <v>0</v>
      </c>
      <c r="FG47" s="27">
        <f>IF($A47="",0,IF(Mitarbeiter!$G$45=FALSE,0,IF(AND(Mitarbeiter!$E$45&lt;&gt;"",FG$5+6&lt;Mitarbeiter!$E$45),0,IF(AND(Mitarbeiter!$F$45&lt;&gt;"",FG$5&gt;Mitarbeiter!$F$45),0,IF(Planung!FG47="",$C47,IF(ISNUMBER(Planung!FG47),Planung!FG47,IF(UPPER(Planung!FG47)="H",$C47/2,0)))))))</f>
        <v>0</v>
      </c>
      <c r="FH47" s="27">
        <f>IF($A47="",0,IF(Mitarbeiter!$G$45=FALSE,0,IF(AND(Mitarbeiter!$E$45&lt;&gt;"",FH$5+6&lt;Mitarbeiter!$E$45),0,IF(AND(Mitarbeiter!$F$45&lt;&gt;"",FH$5&gt;Mitarbeiter!$F$45),0,IF(Planung!FH47="",$C47,IF(ISNUMBER(Planung!FH47),Planung!FH47,IF(UPPER(Planung!FH47)="H",$C47/2,0)))))))</f>
        <v>0</v>
      </c>
      <c r="FI47" s="27">
        <f>IF($A47="",0,IF(Mitarbeiter!$G$45=FALSE,0,IF(AND(Mitarbeiter!$E$45&lt;&gt;"",FI$5+6&lt;Mitarbeiter!$E$45),0,IF(AND(Mitarbeiter!$F$45&lt;&gt;"",FI$5&gt;Mitarbeiter!$F$45),0,IF(Planung!FI47="",$C47,IF(ISNUMBER(Planung!FI47),Planung!FI47,IF(UPPER(Planung!FI47)="H",$C47/2,0)))))))</f>
        <v>0</v>
      </c>
      <c r="FJ47" s="27">
        <f>IF($A47="",0,IF(Mitarbeiter!$G$45=FALSE,0,IF(AND(Mitarbeiter!$E$45&lt;&gt;"",FJ$5+6&lt;Mitarbeiter!$E$45),0,IF(AND(Mitarbeiter!$F$45&lt;&gt;"",FJ$5&gt;Mitarbeiter!$F$45),0,IF(Planung!FJ47="",$C47,IF(ISNUMBER(Planung!FJ47),Planung!FJ47,IF(UPPER(Planung!FJ47)="H",$C47/2,0)))))))</f>
        <v>0</v>
      </c>
      <c r="FK47" s="27">
        <f>IF($A47="",0,IF(Mitarbeiter!$G$45=FALSE,0,IF(AND(Mitarbeiter!$E$45&lt;&gt;"",FK$5+6&lt;Mitarbeiter!$E$45),0,IF(AND(Mitarbeiter!$F$45&lt;&gt;"",FK$5&gt;Mitarbeiter!$F$45),0,IF(Planung!FK47="",$C47,IF(ISNUMBER(Planung!FK47),Planung!FK47,IF(UPPER(Planung!FK47)="H",$C47/2,0)))))))</f>
        <v>0</v>
      </c>
      <c r="FL47" s="27">
        <f>IF($A47="",0,IF(Mitarbeiter!$G$45=FALSE,0,IF(AND(Mitarbeiter!$E$45&lt;&gt;"",FL$5+6&lt;Mitarbeiter!$E$45),0,IF(AND(Mitarbeiter!$F$45&lt;&gt;"",FL$5&gt;Mitarbeiter!$F$45),0,IF(Planung!FL47="",$C47,IF(ISNUMBER(Planung!FL47),Planung!FL47,IF(UPPER(Planung!FL47)="H",$C47/2,0)))))))</f>
        <v>0</v>
      </c>
      <c r="FM47" s="27">
        <f>IF($A47="",0,IF(Mitarbeiter!$G$45=FALSE,0,IF(AND(Mitarbeiter!$E$45&lt;&gt;"",FM$5+6&lt;Mitarbeiter!$E$45),0,IF(AND(Mitarbeiter!$F$45&lt;&gt;"",FM$5&gt;Mitarbeiter!$F$45),0,IF(Planung!FM47="",$C47,IF(ISNUMBER(Planung!FM47),Planung!FM47,IF(UPPER(Planung!FM47)="H",$C47/2,0)))))))</f>
        <v>0</v>
      </c>
      <c r="FN47" s="27">
        <f>IF($A47="",0,IF(Mitarbeiter!$G$45=FALSE,0,IF(AND(Mitarbeiter!$E$45&lt;&gt;"",FN$5+6&lt;Mitarbeiter!$E$45),0,IF(AND(Mitarbeiter!$F$45&lt;&gt;"",FN$5&gt;Mitarbeiter!$F$45),0,IF(Planung!FN47="",$C47,IF(ISNUMBER(Planung!FN47),Planung!FN47,IF(UPPER(Planung!FN47)="H",$C47/2,0)))))))</f>
        <v>0</v>
      </c>
      <c r="FO47" s="27">
        <f>IF($A47="",0,IF(Mitarbeiter!$G$45=FALSE,0,IF(AND(Mitarbeiter!$E$45&lt;&gt;"",FO$5+6&lt;Mitarbeiter!$E$45),0,IF(AND(Mitarbeiter!$F$45&lt;&gt;"",FO$5&gt;Mitarbeiter!$F$45),0,IF(Planung!FO47="",$C47,IF(ISNUMBER(Planung!FO47),Planung!FO47,IF(UPPER(Planung!FO47)="H",$C47/2,0)))))))</f>
        <v>0</v>
      </c>
      <c r="FP47" s="27">
        <f>IF($A47="",0,IF(Mitarbeiter!$G$45=FALSE,0,IF(AND(Mitarbeiter!$E$45&lt;&gt;"",FP$5+6&lt;Mitarbeiter!$E$45),0,IF(AND(Mitarbeiter!$F$45&lt;&gt;"",FP$5&gt;Mitarbeiter!$F$45),0,IF(Planung!FP47="",$C47,IF(ISNUMBER(Planung!FP47),Planung!FP47,IF(UPPER(Planung!FP47)="H",$C47/2,0)))))))</f>
        <v>0</v>
      </c>
      <c r="FQ47" s="27">
        <f>IF($A47="",0,IF(Mitarbeiter!$G$45=FALSE,0,IF(AND(Mitarbeiter!$E$45&lt;&gt;"",FQ$5+6&lt;Mitarbeiter!$E$45),0,IF(AND(Mitarbeiter!$F$45&lt;&gt;"",FQ$5&gt;Mitarbeiter!$F$45),0,IF(Planung!FQ47="",$C47,IF(ISNUMBER(Planung!FQ47),Planung!FQ47,IF(UPPER(Planung!FQ47)="H",$C47/2,0)))))))</f>
        <v>0</v>
      </c>
      <c r="FR47" s="27">
        <f>IF($A47="",0,IF(Mitarbeiter!$G$45=FALSE,0,IF(AND(Mitarbeiter!$E$45&lt;&gt;"",FR$5+6&lt;Mitarbeiter!$E$45),0,IF(AND(Mitarbeiter!$F$45&lt;&gt;"",FR$5&gt;Mitarbeiter!$F$45),0,IF(Planung!FR47="",$C47,IF(ISNUMBER(Planung!FR47),Planung!FR47,IF(UPPER(Planung!FR47)="H",$C47/2,0)))))))</f>
        <v>0</v>
      </c>
      <c r="FS47" s="27">
        <f>IF($A47="",0,IF(Mitarbeiter!$G$45=FALSE,0,IF(AND(Mitarbeiter!$E$45&lt;&gt;"",FS$5+6&lt;Mitarbeiter!$E$45),0,IF(AND(Mitarbeiter!$F$45&lt;&gt;"",FS$5&gt;Mitarbeiter!$F$45),0,IF(Planung!FS47="",$C47,IF(ISNUMBER(Planung!FS47),Planung!FS47,IF(UPPER(Planung!FS47)="H",$C47/2,0)))))))</f>
        <v>0</v>
      </c>
      <c r="FT47" s="27">
        <f>IF($A47="",0,IF(Mitarbeiter!$G$45=FALSE,0,IF(AND(Mitarbeiter!$E$45&lt;&gt;"",FT$5+6&lt;Mitarbeiter!$E$45),0,IF(AND(Mitarbeiter!$F$45&lt;&gt;"",FT$5&gt;Mitarbeiter!$F$45),0,IF(Planung!FT47="",$C47,IF(ISNUMBER(Planung!FT47),Planung!FT47,IF(UPPER(Planung!FT47)="H",$C47/2,0)))))))</f>
        <v>0</v>
      </c>
      <c r="FU47" s="27">
        <f>IF($A47="",0,IF(Mitarbeiter!$G$45=FALSE,0,IF(AND(Mitarbeiter!$E$45&lt;&gt;"",FU$5+6&lt;Mitarbeiter!$E$45),0,IF(AND(Mitarbeiter!$F$45&lt;&gt;"",FU$5&gt;Mitarbeiter!$F$45),0,IF(Planung!FU47="",$C47,IF(ISNUMBER(Planung!FU47),Planung!FU47,IF(UPPER(Planung!FU47)="H",$C47/2,0)))))))</f>
        <v>0</v>
      </c>
      <c r="FV47" s="27">
        <f>IF($A47="",0,IF(Mitarbeiter!$G$45=FALSE,0,IF(AND(Mitarbeiter!$E$45&lt;&gt;"",FV$5+6&lt;Mitarbeiter!$E$45),0,IF(AND(Mitarbeiter!$F$45&lt;&gt;"",FV$5&gt;Mitarbeiter!$F$45),0,IF(Planung!FV47="",$C47,IF(ISNUMBER(Planung!FV47),Planung!FV47,IF(UPPER(Planung!FV47)="H",$C47/2,0)))))))</f>
        <v>0</v>
      </c>
      <c r="FW47" s="27">
        <f>IF($A47="",0,IF(Mitarbeiter!$G$45=FALSE,0,IF(AND(Mitarbeiter!$E$45&lt;&gt;"",FW$5+6&lt;Mitarbeiter!$E$45),0,IF(AND(Mitarbeiter!$F$45&lt;&gt;"",FW$5&gt;Mitarbeiter!$F$45),0,IF(Planung!FW47="",$C47,IF(ISNUMBER(Planung!FW47),Planung!FW47,IF(UPPER(Planung!FW47)="H",$C47/2,0)))))))</f>
        <v>0</v>
      </c>
      <c r="FX47" s="27">
        <f>IF($A47="",0,IF(Mitarbeiter!$G$45=FALSE,0,IF(AND(Mitarbeiter!$E$45&lt;&gt;"",FX$5+6&lt;Mitarbeiter!$E$45),0,IF(AND(Mitarbeiter!$F$45&lt;&gt;"",FX$5&gt;Mitarbeiter!$F$45),0,IF(Planung!FX47="",$C47,IF(ISNUMBER(Planung!FX47),Planung!FX47,IF(UPPER(Planung!FX47)="H",$C47/2,0)))))))</f>
        <v>0</v>
      </c>
      <c r="FY47" s="27">
        <f>IF($A47="",0,IF(Mitarbeiter!$G$45=FALSE,0,IF(AND(Mitarbeiter!$E$45&lt;&gt;"",FY$5+6&lt;Mitarbeiter!$E$45),0,IF(AND(Mitarbeiter!$F$45&lt;&gt;"",FY$5&gt;Mitarbeiter!$F$45),0,IF(Planung!FY47="",$C47,IF(ISNUMBER(Planung!FY47),Planung!FY47,IF(UPPER(Planung!FY47)="H",$C47/2,0)))))))</f>
        <v>0</v>
      </c>
      <c r="FZ47" s="27">
        <f>IF($A47="",0,IF(Mitarbeiter!$G$45=FALSE,0,IF(AND(Mitarbeiter!$E$45&lt;&gt;"",FZ$5+6&lt;Mitarbeiter!$E$45),0,IF(AND(Mitarbeiter!$F$45&lt;&gt;"",FZ$5&gt;Mitarbeiter!$F$45),0,IF(Planung!FZ47="",$C47,IF(ISNUMBER(Planung!FZ47),Planung!FZ47,IF(UPPER(Planung!FZ47)="H",$C47/2,0)))))))</f>
        <v>0</v>
      </c>
      <c r="GA47" s="27">
        <f>IF($A47="",0,IF(Mitarbeiter!$G$45=FALSE,0,IF(AND(Mitarbeiter!$E$45&lt;&gt;"",GA$5+6&lt;Mitarbeiter!$E$45),0,IF(AND(Mitarbeiter!$F$45&lt;&gt;"",GA$5&gt;Mitarbeiter!$F$45),0,IF(Planung!GA47="",$C47,IF(ISNUMBER(Planung!GA47),Planung!GA47,IF(UPPER(Planung!GA47)="H",$C47/2,0)))))))</f>
        <v>0</v>
      </c>
      <c r="GB47" s="27">
        <f>IF($A47="",0,IF(Mitarbeiter!$G$45=FALSE,0,IF(AND(Mitarbeiter!$E$45&lt;&gt;"",GB$5+6&lt;Mitarbeiter!$E$45),0,IF(AND(Mitarbeiter!$F$45&lt;&gt;"",GB$5&gt;Mitarbeiter!$F$45),0,IF(Planung!GB47="",$C47,IF(ISNUMBER(Planung!GB47),Planung!GB47,IF(UPPER(Planung!GB47)="H",$C47/2,0)))))))</f>
        <v>0</v>
      </c>
      <c r="GC47" s="27">
        <f>IF($A47="",0,IF(Mitarbeiter!$G$45=FALSE,0,IF(AND(Mitarbeiter!$E$45&lt;&gt;"",GC$5+6&lt;Mitarbeiter!$E$45),0,IF(AND(Mitarbeiter!$F$45&lt;&gt;"",GC$5&gt;Mitarbeiter!$F$45),0,IF(Planung!GC47="",$C47,IF(ISNUMBER(Planung!GC47),Planung!GC47,IF(UPPER(Planung!GC47)="H",$C47/2,0)))))))</f>
        <v>0</v>
      </c>
      <c r="GD47" s="27">
        <f>IF($A47="",0,IF(Mitarbeiter!$G$45=FALSE,0,IF(AND(Mitarbeiter!$E$45&lt;&gt;"",GD$5+6&lt;Mitarbeiter!$E$45),0,IF(AND(Mitarbeiter!$F$45&lt;&gt;"",GD$5&gt;Mitarbeiter!$F$45),0,IF(Planung!GD47="",$C47,IF(ISNUMBER(Planung!GD47),Planung!GD47,IF(UPPER(Planung!GD47)="H",$C47/2,0)))))))</f>
        <v>0</v>
      </c>
      <c r="GE47" s="27">
        <f>IF($A47="",0,IF(Mitarbeiter!$G$45=FALSE,0,IF(AND(Mitarbeiter!$E$45&lt;&gt;"",GE$5+6&lt;Mitarbeiter!$E$45),0,IF(AND(Mitarbeiter!$F$45&lt;&gt;"",GE$5&gt;Mitarbeiter!$F$45),0,IF(Planung!GE47="",$C47,IF(ISNUMBER(Planung!GE47),Planung!GE47,IF(UPPER(Planung!GE47)="H",$C47/2,0)))))))</f>
        <v>0</v>
      </c>
      <c r="GF47" s="27">
        <f>IF($A47="",0,IF(Mitarbeiter!$G$45=FALSE,0,IF(AND(Mitarbeiter!$E$45&lt;&gt;"",GF$5+6&lt;Mitarbeiter!$E$45),0,IF(AND(Mitarbeiter!$F$45&lt;&gt;"",GF$5&gt;Mitarbeiter!$F$45),0,IF(Planung!GF47="",$C47,IF(ISNUMBER(Planung!GF47),Planung!GF47,IF(UPPER(Planung!GF47)="H",$C47/2,0)))))))</f>
        <v>0</v>
      </c>
      <c r="GG47" s="27">
        <f>IF($A47="",0,IF(Mitarbeiter!$G$45=FALSE,0,IF(AND(Mitarbeiter!$E$45&lt;&gt;"",GG$5+6&lt;Mitarbeiter!$E$45),0,IF(AND(Mitarbeiter!$F$45&lt;&gt;"",GG$5&gt;Mitarbeiter!$F$45),0,IF(Planung!GG47="",$C47,IF(ISNUMBER(Planung!GG47),Planung!GG47,IF(UPPER(Planung!GG47)="H",$C47/2,0)))))))</f>
        <v>0</v>
      </c>
      <c r="GH47" s="27">
        <f>IF($A47="",0,IF(Mitarbeiter!$G$45=FALSE,0,IF(AND(Mitarbeiter!$E$45&lt;&gt;"",GH$5+6&lt;Mitarbeiter!$E$45),0,IF(AND(Mitarbeiter!$F$45&lt;&gt;"",GH$5&gt;Mitarbeiter!$F$45),0,IF(Planung!GH47="",$C47,IF(ISNUMBER(Planung!GH47),Planung!GH47,IF(UPPER(Planung!GH47)="H",$C47/2,0)))))))</f>
        <v>0</v>
      </c>
      <c r="GI47" s="27">
        <f>IF($A47="",0,IF(Mitarbeiter!$G$45=FALSE,0,IF(AND(Mitarbeiter!$E$45&lt;&gt;"",GI$5+6&lt;Mitarbeiter!$E$45),0,IF(AND(Mitarbeiter!$F$45&lt;&gt;"",GI$5&gt;Mitarbeiter!$F$45),0,IF(Planung!GI47="",$C47,IF(ISNUMBER(Planung!GI47),Planung!GI47,IF(UPPER(Planung!GI47)="H",$C47/2,0)))))))</f>
        <v>0</v>
      </c>
      <c r="GJ47" s="27">
        <f>IF($A47="",0,IF(Mitarbeiter!$G$45=FALSE,0,IF(AND(Mitarbeiter!$E$45&lt;&gt;"",GJ$5+6&lt;Mitarbeiter!$E$45),0,IF(AND(Mitarbeiter!$F$45&lt;&gt;"",GJ$5&gt;Mitarbeiter!$F$45),0,IF(Planung!GJ47="",$C47,IF(ISNUMBER(Planung!GJ47),Planung!GJ47,IF(UPPER(Planung!GJ47)="H",$C47/2,0)))))))</f>
        <v>0</v>
      </c>
      <c r="GK47" s="27">
        <f>IF($A47="",0,IF(Mitarbeiter!$G$45=FALSE,0,IF(AND(Mitarbeiter!$E$45&lt;&gt;"",GK$5+6&lt;Mitarbeiter!$E$45),0,IF(AND(Mitarbeiter!$F$45&lt;&gt;"",GK$5&gt;Mitarbeiter!$F$45),0,IF(Planung!GK47="",$C47,IF(ISNUMBER(Planung!GK47),Planung!GK47,IF(UPPER(Planung!GK47)="H",$C47/2,0)))))))</f>
        <v>0</v>
      </c>
      <c r="GL47" s="27">
        <f>IF($A47="",0,IF(Mitarbeiter!$G$45=FALSE,0,IF(AND(Mitarbeiter!$E$45&lt;&gt;"",GL$5+6&lt;Mitarbeiter!$E$45),0,IF(AND(Mitarbeiter!$F$45&lt;&gt;"",GL$5&gt;Mitarbeiter!$F$45),0,IF(Planung!GL47="",$C47,IF(ISNUMBER(Planung!GL47),Planung!GL47,IF(UPPER(Planung!GL47)="H",$C47/2,0)))))))</f>
        <v>0</v>
      </c>
      <c r="GM47" s="27">
        <f>IF($A47="",0,IF(Mitarbeiter!$G$45=FALSE,0,IF(AND(Mitarbeiter!$E$45&lt;&gt;"",GM$5+6&lt;Mitarbeiter!$E$45),0,IF(AND(Mitarbeiter!$F$45&lt;&gt;"",GM$5&gt;Mitarbeiter!$F$45),0,IF(Planung!GM47="",$C47,IF(ISNUMBER(Planung!GM47),Planung!GM47,IF(UPPER(Planung!GM47)="H",$C47/2,0)))))))</f>
        <v>0</v>
      </c>
      <c r="GN47" s="27">
        <f>IF($A47="",0,IF(Mitarbeiter!$G$45=FALSE,0,IF(AND(Mitarbeiter!$E$45&lt;&gt;"",GN$5+6&lt;Mitarbeiter!$E$45),0,IF(AND(Mitarbeiter!$F$45&lt;&gt;"",GN$5&gt;Mitarbeiter!$F$45),0,IF(Planung!GN47="",$C47,IF(ISNUMBER(Planung!GN47),Planung!GN47,IF(UPPER(Planung!GN47)="H",$C47/2,0)))))))</f>
        <v>0</v>
      </c>
      <c r="GO47" s="27">
        <f>IF($A47="",0,IF(Mitarbeiter!$G$45=FALSE,0,IF(AND(Mitarbeiter!$E$45&lt;&gt;"",GO$5+6&lt;Mitarbeiter!$E$45),0,IF(AND(Mitarbeiter!$F$45&lt;&gt;"",GO$5&gt;Mitarbeiter!$F$45),0,IF(Planung!GO47="",$C47,IF(ISNUMBER(Planung!GO47),Planung!GO47,IF(UPPER(Planung!GO47)="H",$C47/2,0)))))))</f>
        <v>0</v>
      </c>
      <c r="GP47" s="27">
        <f>IF($A47="",0,IF(Mitarbeiter!$G$45=FALSE,0,IF(AND(Mitarbeiter!$E$45&lt;&gt;"",GP$5+6&lt;Mitarbeiter!$E$45),0,IF(AND(Mitarbeiter!$F$45&lt;&gt;"",GP$5&gt;Mitarbeiter!$F$45),0,IF(Planung!GP47="",$C47,IF(ISNUMBER(Planung!GP47),Planung!GP47,IF(UPPER(Planung!GP47)="H",$C47/2,0)))))))</f>
        <v>0</v>
      </c>
      <c r="GQ47" s="27">
        <f>IF($A47="",0,IF(Mitarbeiter!$G$45=FALSE,0,IF(AND(Mitarbeiter!$E$45&lt;&gt;"",GQ$5+6&lt;Mitarbeiter!$E$45),0,IF(AND(Mitarbeiter!$F$45&lt;&gt;"",GQ$5&gt;Mitarbeiter!$F$45),0,IF(Planung!GQ47="",$C47,IF(ISNUMBER(Planung!GQ47),Planung!GQ47,IF(UPPER(Planung!GQ47)="H",$C47/2,0)))))))</f>
        <v>0</v>
      </c>
      <c r="GR47" s="27">
        <f>IF($A47="",0,IF(Mitarbeiter!$G$45=FALSE,0,IF(AND(Mitarbeiter!$E$45&lt;&gt;"",GR$5+6&lt;Mitarbeiter!$E$45),0,IF(AND(Mitarbeiter!$F$45&lt;&gt;"",GR$5&gt;Mitarbeiter!$F$45),0,IF(Planung!GR47="",$C47,IF(ISNUMBER(Planung!GR47),Planung!GR47,IF(UPPER(Planung!GR47)="H",$C47/2,0)))))))</f>
        <v>0</v>
      </c>
      <c r="GS47" s="27">
        <f>IF($A47="",0,IF(Mitarbeiter!$G$45=FALSE,0,IF(AND(Mitarbeiter!$E$45&lt;&gt;"",GS$5+6&lt;Mitarbeiter!$E$45),0,IF(AND(Mitarbeiter!$F$45&lt;&gt;"",GS$5&gt;Mitarbeiter!$F$45),0,IF(Planung!GS47="",$C47,IF(ISNUMBER(Planung!GS47),Planung!GS47,IF(UPPER(Planung!GS47)="H",$C47/2,0)))))))</f>
        <v>0</v>
      </c>
      <c r="GT47" s="27">
        <f>IF($A47="",0,IF(Mitarbeiter!$G$45=FALSE,0,IF(AND(Mitarbeiter!$E$45&lt;&gt;"",GT$5+6&lt;Mitarbeiter!$E$45),0,IF(AND(Mitarbeiter!$F$45&lt;&gt;"",GT$5&gt;Mitarbeiter!$F$45),0,IF(Planung!GT47="",$C47,IF(ISNUMBER(Planung!GT47),Planung!GT47,IF(UPPER(Planung!GT47)="H",$C47/2,0)))))))</f>
        <v>0</v>
      </c>
      <c r="GU47" s="27">
        <f>IF($A47="",0,IF(Mitarbeiter!$G$45=FALSE,0,IF(AND(Mitarbeiter!$E$45&lt;&gt;"",GU$5+6&lt;Mitarbeiter!$E$45),0,IF(AND(Mitarbeiter!$F$45&lt;&gt;"",GU$5&gt;Mitarbeiter!$F$45),0,IF(Planung!GU47="",$C47,IF(ISNUMBER(Planung!GU47),Planung!GU47,IF(UPPER(Planung!GU47)="H",$C47/2,0)))))))</f>
        <v>0</v>
      </c>
      <c r="GV47" s="27">
        <f>IF($A47="",0,IF(Mitarbeiter!$G$45=FALSE,0,IF(AND(Mitarbeiter!$E$45&lt;&gt;"",GV$5+6&lt;Mitarbeiter!$E$45),0,IF(AND(Mitarbeiter!$F$45&lt;&gt;"",GV$5&gt;Mitarbeiter!$F$45),0,IF(Planung!GV47="",$C47,IF(ISNUMBER(Planung!GV47),Planung!GV47,IF(UPPER(Planung!GV47)="H",$C47/2,0)))))))</f>
        <v>0</v>
      </c>
      <c r="GW47" s="27">
        <f>IF($A47="",0,IF(Mitarbeiter!$G$45=FALSE,0,IF(AND(Mitarbeiter!$E$45&lt;&gt;"",GW$5+6&lt;Mitarbeiter!$E$45),0,IF(AND(Mitarbeiter!$F$45&lt;&gt;"",GW$5&gt;Mitarbeiter!$F$45),0,IF(Planung!GW47="",$C47,IF(ISNUMBER(Planung!GW47),Planung!GW47,IF(UPPER(Planung!GW47)="H",$C47/2,0)))))))</f>
        <v>0</v>
      </c>
      <c r="GX47" s="27">
        <f>IF($A47="",0,IF(Mitarbeiter!$G$45=FALSE,0,IF(AND(Mitarbeiter!$E$45&lt;&gt;"",GX$5+6&lt;Mitarbeiter!$E$45),0,IF(AND(Mitarbeiter!$F$45&lt;&gt;"",GX$5&gt;Mitarbeiter!$F$45),0,IF(Planung!GX47="",$C47,IF(ISNUMBER(Planung!GX47),Planung!GX47,IF(UPPER(Planung!GX47)="H",$C47/2,0)))))))</f>
        <v>0</v>
      </c>
      <c r="GY47" s="27">
        <f>IF($A47="",0,IF(Mitarbeiter!$G$45=FALSE,0,IF(AND(Mitarbeiter!$E$45&lt;&gt;"",GY$5+6&lt;Mitarbeiter!$E$45),0,IF(AND(Mitarbeiter!$F$45&lt;&gt;"",GY$5&gt;Mitarbeiter!$F$45),0,IF(Planung!GY47="",$C47,IF(ISNUMBER(Planung!GY47),Planung!GY47,IF(UPPER(Planung!GY47)="H",$C47/2,0)))))))</f>
        <v>0</v>
      </c>
      <c r="GZ47" s="27">
        <f>IF($A47="",0,IF(Mitarbeiter!$G$45=FALSE,0,IF(AND(Mitarbeiter!$E$45&lt;&gt;"",GZ$5+6&lt;Mitarbeiter!$E$45),0,IF(AND(Mitarbeiter!$F$45&lt;&gt;"",GZ$5&gt;Mitarbeiter!$F$45),0,IF(Planung!GZ47="",$C47,IF(ISNUMBER(Planung!GZ47),Planung!GZ47,IF(UPPER(Planung!GZ47)="H",$C47/2,0)))))))</f>
        <v>0</v>
      </c>
      <c r="HA47" s="27">
        <f>IF($A47="",0,IF(Mitarbeiter!$G$45=FALSE,0,IF(AND(Mitarbeiter!$E$45&lt;&gt;"",HA$5+6&lt;Mitarbeiter!$E$45),0,IF(AND(Mitarbeiter!$F$45&lt;&gt;"",HA$5&gt;Mitarbeiter!$F$45),0,IF(Planung!HA47="",$C47,IF(ISNUMBER(Planung!HA47),Planung!HA47,IF(UPPER(Planung!HA47)="H",$C47/2,0)))))))</f>
        <v>0</v>
      </c>
      <c r="HB47" s="27">
        <f>IF($A47="",0,IF(Mitarbeiter!$G$45=FALSE,0,IF(AND(Mitarbeiter!$E$45&lt;&gt;"",HB$5+6&lt;Mitarbeiter!$E$45),0,IF(AND(Mitarbeiter!$F$45&lt;&gt;"",HB$5&gt;Mitarbeiter!$F$45),0,IF(Planung!HB47="",$C47,IF(ISNUMBER(Planung!HB47),Planung!HB47,IF(UPPER(Planung!HB47)="H",$C47/2,0)))))))</f>
        <v>0</v>
      </c>
      <c r="HC47" s="27">
        <f>IF($A47="",0,IF(Mitarbeiter!$G$45=FALSE,0,IF(AND(Mitarbeiter!$E$45&lt;&gt;"",HC$5+6&lt;Mitarbeiter!$E$45),0,IF(AND(Mitarbeiter!$F$45&lt;&gt;"",HC$5&gt;Mitarbeiter!$F$45),0,IF(Planung!HC47="",$C47,IF(ISNUMBER(Planung!HC47),Planung!HC47,IF(UPPER(Planung!HC47)="H",$C47/2,0)))))))</f>
        <v>0</v>
      </c>
      <c r="HD47" s="27">
        <f>IF($A47="",0,IF(Mitarbeiter!$G$45=FALSE,0,IF(AND(Mitarbeiter!$E$45&lt;&gt;"",HD$5+6&lt;Mitarbeiter!$E$45),0,IF(AND(Mitarbeiter!$F$45&lt;&gt;"",HD$5&gt;Mitarbeiter!$F$45),0,IF(Planung!HD47="",$C47,IF(ISNUMBER(Planung!HD47),Planung!HD47,IF(UPPER(Planung!HD47)="H",$C47/2,0)))))))</f>
        <v>0</v>
      </c>
      <c r="HE47" s="27">
        <f>IF($A47="",0,IF(Mitarbeiter!$G$45=FALSE,0,IF(AND(Mitarbeiter!$E$45&lt;&gt;"",HE$5+6&lt;Mitarbeiter!$E$45),0,IF(AND(Mitarbeiter!$F$45&lt;&gt;"",HE$5&gt;Mitarbeiter!$F$45),0,IF(Planung!HE47="",$C47,IF(ISNUMBER(Planung!HE47),Planung!HE47,IF(UPPER(Planung!HE47)="H",$C47/2,0)))))))</f>
        <v>0</v>
      </c>
      <c r="HF47" s="27">
        <f>IF($A47="",0,IF(Mitarbeiter!$G$45=FALSE,0,IF(AND(Mitarbeiter!$E$45&lt;&gt;"",HF$5+6&lt;Mitarbeiter!$E$45),0,IF(AND(Mitarbeiter!$F$45&lt;&gt;"",HF$5&gt;Mitarbeiter!$F$45),0,IF(Planung!HF47="",$C47,IF(ISNUMBER(Planung!HF47),Planung!HF47,IF(UPPER(Planung!HF47)="H",$C47/2,0)))))))</f>
        <v>0</v>
      </c>
      <c r="HG47" s="27">
        <f>IF($A47="",0,IF(Mitarbeiter!$G$45=FALSE,0,IF(AND(Mitarbeiter!$E$45&lt;&gt;"",HG$5+6&lt;Mitarbeiter!$E$45),0,IF(AND(Mitarbeiter!$F$45&lt;&gt;"",HG$5&gt;Mitarbeiter!$F$45),0,IF(Planung!HG47="",$C47,IF(ISNUMBER(Planung!HG47),Planung!HG47,IF(UPPER(Planung!HG47)="H",$C47/2,0)))))))</f>
        <v>0</v>
      </c>
      <c r="HH47" s="27">
        <f>IF($A47="",0,IF(Mitarbeiter!$G$45=FALSE,0,IF(AND(Mitarbeiter!$E$45&lt;&gt;"",HH$5+6&lt;Mitarbeiter!$E$45),0,IF(AND(Mitarbeiter!$F$45&lt;&gt;"",HH$5&gt;Mitarbeiter!$F$45),0,IF(Planung!HH47="",$C47,IF(ISNUMBER(Planung!HH47),Planung!HH47,IF(UPPER(Planung!HH47)="H",$C47/2,0)))))))</f>
        <v>0</v>
      </c>
      <c r="HI47" s="27">
        <f>IF($A47="",0,IF(Mitarbeiter!$G$45=FALSE,0,IF(AND(Mitarbeiter!$E$45&lt;&gt;"",HI$5+6&lt;Mitarbeiter!$E$45),0,IF(AND(Mitarbeiter!$F$45&lt;&gt;"",HI$5&gt;Mitarbeiter!$F$45),0,IF(Planung!HI47="",$C47,IF(ISNUMBER(Planung!HI47),Planung!HI47,IF(UPPER(Planung!HI47)="H",$C47/2,0)))))))</f>
        <v>0</v>
      </c>
      <c r="HJ47" s="27">
        <f>IF($A47="",0,IF(Mitarbeiter!$G$45=FALSE,0,IF(AND(Mitarbeiter!$E$45&lt;&gt;"",HJ$5+6&lt;Mitarbeiter!$E$45),0,IF(AND(Mitarbeiter!$F$45&lt;&gt;"",HJ$5&gt;Mitarbeiter!$F$45),0,IF(Planung!HJ47="",$C47,IF(ISNUMBER(Planung!HJ47),Planung!HJ47,IF(UPPER(Planung!HJ47)="H",$C47/2,0)))))))</f>
        <v>0</v>
      </c>
      <c r="HK47" s="27">
        <f>IF($A47="",0,IF(Mitarbeiter!$G$45=FALSE,0,IF(AND(Mitarbeiter!$E$45&lt;&gt;"",HK$5+6&lt;Mitarbeiter!$E$45),0,IF(AND(Mitarbeiter!$F$45&lt;&gt;"",HK$5&gt;Mitarbeiter!$F$45),0,IF(Planung!HK47="",$C47,IF(ISNUMBER(Planung!HK47),Planung!HK47,IF(UPPER(Planung!HK47)="H",$C47/2,0)))))))</f>
        <v>0</v>
      </c>
      <c r="HL47" s="27">
        <f>IF($A47="",0,IF(Mitarbeiter!$G$45=FALSE,0,IF(AND(Mitarbeiter!$E$45&lt;&gt;"",HL$5+6&lt;Mitarbeiter!$E$45),0,IF(AND(Mitarbeiter!$F$45&lt;&gt;"",HL$5&gt;Mitarbeiter!$F$45),0,IF(Planung!HL47="",$C47,IF(ISNUMBER(Planung!HL47),Planung!HL47,IF(UPPER(Planung!HL47)="H",$C47/2,0)))))))</f>
        <v>0</v>
      </c>
      <c r="HM47" s="27">
        <f>IF($A47="",0,IF(Mitarbeiter!$G$45=FALSE,0,IF(AND(Mitarbeiter!$E$45&lt;&gt;"",HM$5+6&lt;Mitarbeiter!$E$45),0,IF(AND(Mitarbeiter!$F$45&lt;&gt;"",HM$5&gt;Mitarbeiter!$F$45),0,IF(Planung!HM47="",$C47,IF(ISNUMBER(Planung!HM47),Planung!HM47,IF(UPPER(Planung!HM47)="H",$C47/2,0)))))))</f>
        <v>0</v>
      </c>
      <c r="HN47" s="27">
        <f>IF($A47="",0,IF(Mitarbeiter!$G$45=FALSE,0,IF(AND(Mitarbeiter!$E$45&lt;&gt;"",HN$5+6&lt;Mitarbeiter!$E$45),0,IF(AND(Mitarbeiter!$F$45&lt;&gt;"",HN$5&gt;Mitarbeiter!$F$45),0,IF(Planung!HN47="",$C47,IF(ISNUMBER(Planung!HN47),Planung!HN47,IF(UPPER(Planung!HN47)="H",$C47/2,0)))))))</f>
        <v>0</v>
      </c>
      <c r="HO47" s="27">
        <f>IF($A47="",0,IF(Mitarbeiter!$G$45=FALSE,0,IF(AND(Mitarbeiter!$E$45&lt;&gt;"",HO$5+6&lt;Mitarbeiter!$E$45),0,IF(AND(Mitarbeiter!$F$45&lt;&gt;"",HO$5&gt;Mitarbeiter!$F$45),0,IF(Planung!HO47="",$C47,IF(ISNUMBER(Planung!HO47),Planung!HO47,IF(UPPER(Planung!HO47)="H",$C47/2,0)))))))</f>
        <v>0</v>
      </c>
      <c r="HP47" s="27">
        <f>IF($A47="",0,IF(Mitarbeiter!$G$45=FALSE,0,IF(AND(Mitarbeiter!$E$45&lt;&gt;"",HP$5+6&lt;Mitarbeiter!$E$45),0,IF(AND(Mitarbeiter!$F$45&lt;&gt;"",HP$5&gt;Mitarbeiter!$F$45),0,IF(Planung!HP47="",$C47,IF(ISNUMBER(Planung!HP47),Planung!HP47,IF(UPPER(Planung!HP47)="H",$C47/2,0)))))))</f>
        <v>0</v>
      </c>
      <c r="HQ47" s="27">
        <f>IF($A47="",0,IF(Mitarbeiter!$G$45=FALSE,0,IF(AND(Mitarbeiter!$E$45&lt;&gt;"",HQ$5+6&lt;Mitarbeiter!$E$45),0,IF(AND(Mitarbeiter!$F$45&lt;&gt;"",HQ$5&gt;Mitarbeiter!$F$45),0,IF(Planung!HQ47="",$C47,IF(ISNUMBER(Planung!HQ47),Planung!HQ47,IF(UPPER(Planung!HQ47)="H",$C47/2,0)))))))</f>
        <v>0</v>
      </c>
      <c r="HR47" s="27">
        <f>IF($A47="",0,IF(Mitarbeiter!$G$45=FALSE,0,IF(AND(Mitarbeiter!$E$45&lt;&gt;"",HR$5+6&lt;Mitarbeiter!$E$45),0,IF(AND(Mitarbeiter!$F$45&lt;&gt;"",HR$5&gt;Mitarbeiter!$F$45),0,IF(Planung!HR47="",$C47,IF(ISNUMBER(Planung!HR47),Planung!HR47,IF(UPPER(Planung!HR47)="H",$C47/2,0)))))))</f>
        <v>0</v>
      </c>
      <c r="HS47" s="27">
        <f>IF($A47="",0,IF(Mitarbeiter!$G$45=FALSE,0,IF(AND(Mitarbeiter!$E$45&lt;&gt;"",HS$5+6&lt;Mitarbeiter!$E$45),0,IF(AND(Mitarbeiter!$F$45&lt;&gt;"",HS$5&gt;Mitarbeiter!$F$45),0,IF(Planung!HS47="",$C47,IF(ISNUMBER(Planung!HS47),Planung!HS47,IF(UPPER(Planung!HS47)="H",$C47/2,0)))))))</f>
        <v>0</v>
      </c>
      <c r="HT47" s="27">
        <f>IF($A47="",0,IF(Mitarbeiter!$G$45=FALSE,0,IF(AND(Mitarbeiter!$E$45&lt;&gt;"",HT$5+6&lt;Mitarbeiter!$E$45),0,IF(AND(Mitarbeiter!$F$45&lt;&gt;"",HT$5&gt;Mitarbeiter!$F$45),0,IF(Planung!HT47="",$C47,IF(ISNUMBER(Planung!HT47),Planung!HT47,IF(UPPER(Planung!HT47)="H",$C47/2,0)))))))</f>
        <v>0</v>
      </c>
      <c r="HU47" s="27">
        <f>IF($A47="",0,IF(Mitarbeiter!$G$45=FALSE,0,IF(AND(Mitarbeiter!$E$45&lt;&gt;"",HU$5+6&lt;Mitarbeiter!$E$45),0,IF(AND(Mitarbeiter!$F$45&lt;&gt;"",HU$5&gt;Mitarbeiter!$F$45),0,IF(Planung!HU47="",$C47,IF(ISNUMBER(Planung!HU47),Planung!HU47,IF(UPPER(Planung!HU47)="H",$C47/2,0)))))))</f>
        <v>0</v>
      </c>
      <c r="HV47" s="27">
        <f>IF($A47="",0,IF(Mitarbeiter!$G$45=FALSE,0,IF(AND(Mitarbeiter!$E$45&lt;&gt;"",HV$5+6&lt;Mitarbeiter!$E$45),0,IF(AND(Mitarbeiter!$F$45&lt;&gt;"",HV$5&gt;Mitarbeiter!$F$45),0,IF(Planung!HV47="",$C47,IF(ISNUMBER(Planung!HV47),Planung!HV47,IF(UPPER(Planung!HV47)="H",$C47/2,0)))))))</f>
        <v>0</v>
      </c>
      <c r="HW47" s="27">
        <f>IF($A47="",0,IF(Mitarbeiter!$G$45=FALSE,0,IF(AND(Mitarbeiter!$E$45&lt;&gt;"",HW$5+6&lt;Mitarbeiter!$E$45),0,IF(AND(Mitarbeiter!$F$45&lt;&gt;"",HW$5&gt;Mitarbeiter!$F$45),0,IF(Planung!HW47="",$C47,IF(ISNUMBER(Planung!HW47),Planung!HW47,IF(UPPER(Planung!HW47)="H",$C47/2,0)))))))</f>
        <v>0</v>
      </c>
      <c r="HX47" s="27">
        <f>IF($A47="",0,IF(Mitarbeiter!$G$45=FALSE,0,IF(AND(Mitarbeiter!$E$45&lt;&gt;"",HX$5+6&lt;Mitarbeiter!$E$45),0,IF(AND(Mitarbeiter!$F$45&lt;&gt;"",HX$5&gt;Mitarbeiter!$F$45),0,IF(Planung!HX47="",$C47,IF(ISNUMBER(Planung!HX47),Planung!HX47,IF(UPPER(Planung!HX47)="H",$C47/2,0)))))))</f>
        <v>0</v>
      </c>
      <c r="HY47" s="27">
        <f>IF($A47="",0,IF(Mitarbeiter!$G$45=FALSE,0,IF(AND(Mitarbeiter!$E$45&lt;&gt;"",HY$5+6&lt;Mitarbeiter!$E$45),0,IF(AND(Mitarbeiter!$F$45&lt;&gt;"",HY$5&gt;Mitarbeiter!$F$45),0,IF(Planung!HY47="",$C47,IF(ISNUMBER(Planung!HY47),Planung!HY47,IF(UPPER(Planung!HY47)="H",$C47/2,0)))))))</f>
        <v>0</v>
      </c>
      <c r="HZ47" s="27">
        <f>IF($A47="",0,IF(Mitarbeiter!$G$45=FALSE,0,IF(AND(Mitarbeiter!$E$45&lt;&gt;"",HZ$5+6&lt;Mitarbeiter!$E$45),0,IF(AND(Mitarbeiter!$F$45&lt;&gt;"",HZ$5&gt;Mitarbeiter!$F$45),0,IF(Planung!HZ47="",$C47,IF(ISNUMBER(Planung!HZ47),Planung!HZ47,IF(UPPER(Planung!HZ47)="H",$C47/2,0)))))))</f>
        <v>0</v>
      </c>
      <c r="IA47" s="27">
        <f>IF($A47="",0,IF(Mitarbeiter!$G$45=FALSE,0,IF(AND(Mitarbeiter!$E$45&lt;&gt;"",IA$5+6&lt;Mitarbeiter!$E$45),0,IF(AND(Mitarbeiter!$F$45&lt;&gt;"",IA$5&gt;Mitarbeiter!$F$45),0,IF(Planung!IA47="",$C47,IF(ISNUMBER(Planung!IA47),Planung!IA47,IF(UPPER(Planung!IA47)="H",$C47/2,0)))))))</f>
        <v>0</v>
      </c>
    </row>
    <row r="48" spans="1:235" x14ac:dyDescent="0.25">
      <c r="A48" s="7" t="str">
        <f>Planung!A48</f>
        <v/>
      </c>
      <c r="B48" s="7" t="str">
        <f>Planung!B48</f>
        <v/>
      </c>
      <c r="C48" s="27">
        <f>N(Mitarbeiter!$D$46)</f>
        <v>0</v>
      </c>
      <c r="D48" s="27">
        <f>IF($A48="",0,IF(Mitarbeiter!$G$46=FALSE,0,IF(AND(Mitarbeiter!$E$46&lt;&gt;"",D$5+6&lt;Mitarbeiter!$E$46),0,IF(AND(Mitarbeiter!$F$46&lt;&gt;"",D$5&gt;Mitarbeiter!$F$46),0,IF(Planung!D48="",$C48,IF(ISNUMBER(Planung!D48),Planung!D48,IF(UPPER(Planung!D48)="H",$C48/2,0)))))))</f>
        <v>0</v>
      </c>
      <c r="E48" s="27">
        <f>IF($A48="",0,IF(Mitarbeiter!$G$46=FALSE,0,IF(AND(Mitarbeiter!$E$46&lt;&gt;"",E$5+6&lt;Mitarbeiter!$E$46),0,IF(AND(Mitarbeiter!$F$46&lt;&gt;"",E$5&gt;Mitarbeiter!$F$46),0,IF(Planung!E48="",$C48,IF(ISNUMBER(Planung!E48),Planung!E48,IF(UPPER(Planung!E48)="H",$C48/2,0)))))))</f>
        <v>0</v>
      </c>
      <c r="F48" s="27">
        <f>IF($A48="",0,IF(Mitarbeiter!$G$46=FALSE,0,IF(AND(Mitarbeiter!$E$46&lt;&gt;"",F$5+6&lt;Mitarbeiter!$E$46),0,IF(AND(Mitarbeiter!$F$46&lt;&gt;"",F$5&gt;Mitarbeiter!$F$46),0,IF(Planung!F48="",$C48,IF(ISNUMBER(Planung!F48),Planung!F48,IF(UPPER(Planung!F48)="H",$C48/2,0)))))))</f>
        <v>0</v>
      </c>
      <c r="G48" s="27">
        <f>IF($A48="",0,IF(Mitarbeiter!$G$46=FALSE,0,IF(AND(Mitarbeiter!$E$46&lt;&gt;"",G$5+6&lt;Mitarbeiter!$E$46),0,IF(AND(Mitarbeiter!$F$46&lt;&gt;"",G$5&gt;Mitarbeiter!$F$46),0,IF(Planung!G48="",$C48,IF(ISNUMBER(Planung!G48),Planung!G48,IF(UPPER(Planung!G48)="H",$C48/2,0)))))))</f>
        <v>0</v>
      </c>
      <c r="H48" s="27">
        <f>IF($A48="",0,IF(Mitarbeiter!$G$46=FALSE,0,IF(AND(Mitarbeiter!$E$46&lt;&gt;"",H$5+6&lt;Mitarbeiter!$E$46),0,IF(AND(Mitarbeiter!$F$46&lt;&gt;"",H$5&gt;Mitarbeiter!$F$46),0,IF(Planung!H48="",$C48,IF(ISNUMBER(Planung!H48),Planung!H48,IF(UPPER(Planung!H48)="H",$C48/2,0)))))))</f>
        <v>0</v>
      </c>
      <c r="I48" s="27">
        <f>IF($A48="",0,IF(Mitarbeiter!$G$46=FALSE,0,IF(AND(Mitarbeiter!$E$46&lt;&gt;"",I$5+6&lt;Mitarbeiter!$E$46),0,IF(AND(Mitarbeiter!$F$46&lt;&gt;"",I$5&gt;Mitarbeiter!$F$46),0,IF(Planung!I48="",$C48,IF(ISNUMBER(Planung!I48),Planung!I48,IF(UPPER(Planung!I48)="H",$C48/2,0)))))))</f>
        <v>0</v>
      </c>
      <c r="J48" s="27">
        <f>IF($A48="",0,IF(Mitarbeiter!$G$46=FALSE,0,IF(AND(Mitarbeiter!$E$46&lt;&gt;"",J$5+6&lt;Mitarbeiter!$E$46),0,IF(AND(Mitarbeiter!$F$46&lt;&gt;"",J$5&gt;Mitarbeiter!$F$46),0,IF(Planung!J48="",$C48,IF(ISNUMBER(Planung!J48),Planung!J48,IF(UPPER(Planung!J48)="H",$C48/2,0)))))))</f>
        <v>0</v>
      </c>
      <c r="K48" s="27">
        <f>IF($A48="",0,IF(Mitarbeiter!$G$46=FALSE,0,IF(AND(Mitarbeiter!$E$46&lt;&gt;"",K$5+6&lt;Mitarbeiter!$E$46),0,IF(AND(Mitarbeiter!$F$46&lt;&gt;"",K$5&gt;Mitarbeiter!$F$46),0,IF(Planung!K48="",$C48,IF(ISNUMBER(Planung!K48),Planung!K48,IF(UPPER(Planung!K48)="H",$C48/2,0)))))))</f>
        <v>0</v>
      </c>
      <c r="L48" s="27">
        <f>IF($A48="",0,IF(Mitarbeiter!$G$46=FALSE,0,IF(AND(Mitarbeiter!$E$46&lt;&gt;"",L$5+6&lt;Mitarbeiter!$E$46),0,IF(AND(Mitarbeiter!$F$46&lt;&gt;"",L$5&gt;Mitarbeiter!$F$46),0,IF(Planung!L48="",$C48,IF(ISNUMBER(Planung!L48),Planung!L48,IF(UPPER(Planung!L48)="H",$C48/2,0)))))))</f>
        <v>0</v>
      </c>
      <c r="M48" s="27">
        <f>IF($A48="",0,IF(Mitarbeiter!$G$46=FALSE,0,IF(AND(Mitarbeiter!$E$46&lt;&gt;"",M$5+6&lt;Mitarbeiter!$E$46),0,IF(AND(Mitarbeiter!$F$46&lt;&gt;"",M$5&gt;Mitarbeiter!$F$46),0,IF(Planung!M48="",$C48,IF(ISNUMBER(Planung!M48),Planung!M48,IF(UPPER(Planung!M48)="H",$C48/2,0)))))))</f>
        <v>0</v>
      </c>
      <c r="N48" s="27">
        <f>IF($A48="",0,IF(Mitarbeiter!$G$46=FALSE,0,IF(AND(Mitarbeiter!$E$46&lt;&gt;"",N$5+6&lt;Mitarbeiter!$E$46),0,IF(AND(Mitarbeiter!$F$46&lt;&gt;"",N$5&gt;Mitarbeiter!$F$46),0,IF(Planung!N48="",$C48,IF(ISNUMBER(Planung!N48),Planung!N48,IF(UPPER(Planung!N48)="H",$C48/2,0)))))))</f>
        <v>0</v>
      </c>
      <c r="O48" s="27">
        <f>IF($A48="",0,IF(Mitarbeiter!$G$46=FALSE,0,IF(AND(Mitarbeiter!$E$46&lt;&gt;"",O$5+6&lt;Mitarbeiter!$E$46),0,IF(AND(Mitarbeiter!$F$46&lt;&gt;"",O$5&gt;Mitarbeiter!$F$46),0,IF(Planung!O48="",$C48,IF(ISNUMBER(Planung!O48),Planung!O48,IF(UPPER(Planung!O48)="H",$C48/2,0)))))))</f>
        <v>0</v>
      </c>
      <c r="P48" s="27">
        <f>IF($A48="",0,IF(Mitarbeiter!$G$46=FALSE,0,IF(AND(Mitarbeiter!$E$46&lt;&gt;"",P$5+6&lt;Mitarbeiter!$E$46),0,IF(AND(Mitarbeiter!$F$46&lt;&gt;"",P$5&gt;Mitarbeiter!$F$46),0,IF(Planung!P48="",$C48,IF(ISNUMBER(Planung!P48),Planung!P48,IF(UPPER(Planung!P48)="H",$C48/2,0)))))))</f>
        <v>0</v>
      </c>
      <c r="Q48" s="27">
        <f>IF($A48="",0,IF(Mitarbeiter!$G$46=FALSE,0,IF(AND(Mitarbeiter!$E$46&lt;&gt;"",Q$5+6&lt;Mitarbeiter!$E$46),0,IF(AND(Mitarbeiter!$F$46&lt;&gt;"",Q$5&gt;Mitarbeiter!$F$46),0,IF(Planung!Q48="",$C48,IF(ISNUMBER(Planung!Q48),Planung!Q48,IF(UPPER(Planung!Q48)="H",$C48/2,0)))))))</f>
        <v>0</v>
      </c>
      <c r="R48" s="27">
        <f>IF($A48="",0,IF(Mitarbeiter!$G$46=FALSE,0,IF(AND(Mitarbeiter!$E$46&lt;&gt;"",R$5+6&lt;Mitarbeiter!$E$46),0,IF(AND(Mitarbeiter!$F$46&lt;&gt;"",R$5&gt;Mitarbeiter!$F$46),0,IF(Planung!R48="",$C48,IF(ISNUMBER(Planung!R48),Planung!R48,IF(UPPER(Planung!R48)="H",$C48/2,0)))))))</f>
        <v>0</v>
      </c>
      <c r="S48" s="27">
        <f>IF($A48="",0,IF(Mitarbeiter!$G$46=FALSE,0,IF(AND(Mitarbeiter!$E$46&lt;&gt;"",S$5+6&lt;Mitarbeiter!$E$46),0,IF(AND(Mitarbeiter!$F$46&lt;&gt;"",S$5&gt;Mitarbeiter!$F$46),0,IF(Planung!S48="",$C48,IF(ISNUMBER(Planung!S48),Planung!S48,IF(UPPER(Planung!S48)="H",$C48/2,0)))))))</f>
        <v>0</v>
      </c>
      <c r="T48" s="27">
        <f>IF($A48="",0,IF(Mitarbeiter!$G$46=FALSE,0,IF(AND(Mitarbeiter!$E$46&lt;&gt;"",T$5+6&lt;Mitarbeiter!$E$46),0,IF(AND(Mitarbeiter!$F$46&lt;&gt;"",T$5&gt;Mitarbeiter!$F$46),0,IF(Planung!T48="",$C48,IF(ISNUMBER(Planung!T48),Planung!T48,IF(UPPER(Planung!T48)="H",$C48/2,0)))))))</f>
        <v>0</v>
      </c>
      <c r="U48" s="27">
        <f>IF($A48="",0,IF(Mitarbeiter!$G$46=FALSE,0,IF(AND(Mitarbeiter!$E$46&lt;&gt;"",U$5+6&lt;Mitarbeiter!$E$46),0,IF(AND(Mitarbeiter!$F$46&lt;&gt;"",U$5&gt;Mitarbeiter!$F$46),0,IF(Planung!U48="",$C48,IF(ISNUMBER(Planung!U48),Planung!U48,IF(UPPER(Planung!U48)="H",$C48/2,0)))))))</f>
        <v>0</v>
      </c>
      <c r="V48" s="27">
        <f>IF($A48="",0,IF(Mitarbeiter!$G$46=FALSE,0,IF(AND(Mitarbeiter!$E$46&lt;&gt;"",V$5+6&lt;Mitarbeiter!$E$46),0,IF(AND(Mitarbeiter!$F$46&lt;&gt;"",V$5&gt;Mitarbeiter!$F$46),0,IF(Planung!V48="",$C48,IF(ISNUMBER(Planung!V48),Planung!V48,IF(UPPER(Planung!V48)="H",$C48/2,0)))))))</f>
        <v>0</v>
      </c>
      <c r="W48" s="27">
        <f>IF($A48="",0,IF(Mitarbeiter!$G$46=FALSE,0,IF(AND(Mitarbeiter!$E$46&lt;&gt;"",W$5+6&lt;Mitarbeiter!$E$46),0,IF(AND(Mitarbeiter!$F$46&lt;&gt;"",W$5&gt;Mitarbeiter!$F$46),0,IF(Planung!W48="",$C48,IF(ISNUMBER(Planung!W48),Planung!W48,IF(UPPER(Planung!W48)="H",$C48/2,0)))))))</f>
        <v>0</v>
      </c>
      <c r="X48" s="27">
        <f>IF($A48="",0,IF(Mitarbeiter!$G$46=FALSE,0,IF(AND(Mitarbeiter!$E$46&lt;&gt;"",X$5+6&lt;Mitarbeiter!$E$46),0,IF(AND(Mitarbeiter!$F$46&lt;&gt;"",X$5&gt;Mitarbeiter!$F$46),0,IF(Planung!X48="",$C48,IF(ISNUMBER(Planung!X48),Planung!X48,IF(UPPER(Planung!X48)="H",$C48/2,0)))))))</f>
        <v>0</v>
      </c>
      <c r="Y48" s="27">
        <f>IF($A48="",0,IF(Mitarbeiter!$G$46=FALSE,0,IF(AND(Mitarbeiter!$E$46&lt;&gt;"",Y$5+6&lt;Mitarbeiter!$E$46),0,IF(AND(Mitarbeiter!$F$46&lt;&gt;"",Y$5&gt;Mitarbeiter!$F$46),0,IF(Planung!Y48="",$C48,IF(ISNUMBER(Planung!Y48),Planung!Y48,IF(UPPER(Planung!Y48)="H",$C48/2,0)))))))</f>
        <v>0</v>
      </c>
      <c r="Z48" s="27">
        <f>IF($A48="",0,IF(Mitarbeiter!$G$46=FALSE,0,IF(AND(Mitarbeiter!$E$46&lt;&gt;"",Z$5+6&lt;Mitarbeiter!$E$46),0,IF(AND(Mitarbeiter!$F$46&lt;&gt;"",Z$5&gt;Mitarbeiter!$F$46),0,IF(Planung!Z48="",$C48,IF(ISNUMBER(Planung!Z48),Planung!Z48,IF(UPPER(Planung!Z48)="H",$C48/2,0)))))))</f>
        <v>0</v>
      </c>
      <c r="AA48" s="27">
        <f>IF($A48="",0,IF(Mitarbeiter!$G$46=FALSE,0,IF(AND(Mitarbeiter!$E$46&lt;&gt;"",AA$5+6&lt;Mitarbeiter!$E$46),0,IF(AND(Mitarbeiter!$F$46&lt;&gt;"",AA$5&gt;Mitarbeiter!$F$46),0,IF(Planung!AA48="",$C48,IF(ISNUMBER(Planung!AA48),Planung!AA48,IF(UPPER(Planung!AA48)="H",$C48/2,0)))))))</f>
        <v>0</v>
      </c>
      <c r="AB48" s="27">
        <f>IF($A48="",0,IF(Mitarbeiter!$G$46=FALSE,0,IF(AND(Mitarbeiter!$E$46&lt;&gt;"",AB$5+6&lt;Mitarbeiter!$E$46),0,IF(AND(Mitarbeiter!$F$46&lt;&gt;"",AB$5&gt;Mitarbeiter!$F$46),0,IF(Planung!AB48="",$C48,IF(ISNUMBER(Planung!AB48),Planung!AB48,IF(UPPER(Planung!AB48)="H",$C48/2,0)))))))</f>
        <v>0</v>
      </c>
      <c r="AC48" s="27">
        <f>IF($A48="",0,IF(Mitarbeiter!$G$46=FALSE,0,IF(AND(Mitarbeiter!$E$46&lt;&gt;"",AC$5+6&lt;Mitarbeiter!$E$46),0,IF(AND(Mitarbeiter!$F$46&lt;&gt;"",AC$5&gt;Mitarbeiter!$F$46),0,IF(Planung!AC48="",$C48,IF(ISNUMBER(Planung!AC48),Planung!AC48,IF(UPPER(Planung!AC48)="H",$C48/2,0)))))))</f>
        <v>0</v>
      </c>
      <c r="AD48" s="27">
        <f>IF($A48="",0,IF(Mitarbeiter!$G$46=FALSE,0,IF(AND(Mitarbeiter!$E$46&lt;&gt;"",AD$5+6&lt;Mitarbeiter!$E$46),0,IF(AND(Mitarbeiter!$F$46&lt;&gt;"",AD$5&gt;Mitarbeiter!$F$46),0,IF(Planung!AD48="",$C48,IF(ISNUMBER(Planung!AD48),Planung!AD48,IF(UPPER(Planung!AD48)="H",$C48/2,0)))))))</f>
        <v>0</v>
      </c>
      <c r="AE48" s="27">
        <f>IF($A48="",0,IF(Mitarbeiter!$G$46=FALSE,0,IF(AND(Mitarbeiter!$E$46&lt;&gt;"",AE$5+6&lt;Mitarbeiter!$E$46),0,IF(AND(Mitarbeiter!$F$46&lt;&gt;"",AE$5&gt;Mitarbeiter!$F$46),0,IF(Planung!AE48="",$C48,IF(ISNUMBER(Planung!AE48),Planung!AE48,IF(UPPER(Planung!AE48)="H",$C48/2,0)))))))</f>
        <v>0</v>
      </c>
      <c r="AF48" s="27">
        <f>IF($A48="",0,IF(Mitarbeiter!$G$46=FALSE,0,IF(AND(Mitarbeiter!$E$46&lt;&gt;"",AF$5+6&lt;Mitarbeiter!$E$46),0,IF(AND(Mitarbeiter!$F$46&lt;&gt;"",AF$5&gt;Mitarbeiter!$F$46),0,IF(Planung!AF48="",$C48,IF(ISNUMBER(Planung!AF48),Planung!AF48,IF(UPPER(Planung!AF48)="H",$C48/2,0)))))))</f>
        <v>0</v>
      </c>
      <c r="AG48" s="27">
        <f>IF($A48="",0,IF(Mitarbeiter!$G$46=FALSE,0,IF(AND(Mitarbeiter!$E$46&lt;&gt;"",AG$5+6&lt;Mitarbeiter!$E$46),0,IF(AND(Mitarbeiter!$F$46&lt;&gt;"",AG$5&gt;Mitarbeiter!$F$46),0,IF(Planung!AG48="",$C48,IF(ISNUMBER(Planung!AG48),Planung!AG48,IF(UPPER(Planung!AG48)="H",$C48/2,0)))))))</f>
        <v>0</v>
      </c>
      <c r="AH48" s="27">
        <f>IF($A48="",0,IF(Mitarbeiter!$G$46=FALSE,0,IF(AND(Mitarbeiter!$E$46&lt;&gt;"",AH$5+6&lt;Mitarbeiter!$E$46),0,IF(AND(Mitarbeiter!$F$46&lt;&gt;"",AH$5&gt;Mitarbeiter!$F$46),0,IF(Planung!AH48="",$C48,IF(ISNUMBER(Planung!AH48),Planung!AH48,IF(UPPER(Planung!AH48)="H",$C48/2,0)))))))</f>
        <v>0</v>
      </c>
      <c r="AI48" s="27">
        <f>IF($A48="",0,IF(Mitarbeiter!$G$46=FALSE,0,IF(AND(Mitarbeiter!$E$46&lt;&gt;"",AI$5+6&lt;Mitarbeiter!$E$46),0,IF(AND(Mitarbeiter!$F$46&lt;&gt;"",AI$5&gt;Mitarbeiter!$F$46),0,IF(Planung!AI48="",$C48,IF(ISNUMBER(Planung!AI48),Planung!AI48,IF(UPPER(Planung!AI48)="H",$C48/2,0)))))))</f>
        <v>0</v>
      </c>
      <c r="AJ48" s="27">
        <f>IF($A48="",0,IF(Mitarbeiter!$G$46=FALSE,0,IF(AND(Mitarbeiter!$E$46&lt;&gt;"",AJ$5+6&lt;Mitarbeiter!$E$46),0,IF(AND(Mitarbeiter!$F$46&lt;&gt;"",AJ$5&gt;Mitarbeiter!$F$46),0,IF(Planung!AJ48="",$C48,IF(ISNUMBER(Planung!AJ48),Planung!AJ48,IF(UPPER(Planung!AJ48)="H",$C48/2,0)))))))</f>
        <v>0</v>
      </c>
      <c r="AK48" s="27">
        <f>IF($A48="",0,IF(Mitarbeiter!$G$46=FALSE,0,IF(AND(Mitarbeiter!$E$46&lt;&gt;"",AK$5+6&lt;Mitarbeiter!$E$46),0,IF(AND(Mitarbeiter!$F$46&lt;&gt;"",AK$5&gt;Mitarbeiter!$F$46),0,IF(Planung!AK48="",$C48,IF(ISNUMBER(Planung!AK48),Planung!AK48,IF(UPPER(Planung!AK48)="H",$C48/2,0)))))))</f>
        <v>0</v>
      </c>
      <c r="AL48" s="27">
        <f>IF($A48="",0,IF(Mitarbeiter!$G$46=FALSE,0,IF(AND(Mitarbeiter!$E$46&lt;&gt;"",AL$5+6&lt;Mitarbeiter!$E$46),0,IF(AND(Mitarbeiter!$F$46&lt;&gt;"",AL$5&gt;Mitarbeiter!$F$46),0,IF(Planung!AL48="",$C48,IF(ISNUMBER(Planung!AL48),Planung!AL48,IF(UPPER(Planung!AL48)="H",$C48/2,0)))))))</f>
        <v>0</v>
      </c>
      <c r="AM48" s="27">
        <f>IF($A48="",0,IF(Mitarbeiter!$G$46=FALSE,0,IF(AND(Mitarbeiter!$E$46&lt;&gt;"",AM$5+6&lt;Mitarbeiter!$E$46),0,IF(AND(Mitarbeiter!$F$46&lt;&gt;"",AM$5&gt;Mitarbeiter!$F$46),0,IF(Planung!AM48="",$C48,IF(ISNUMBER(Planung!AM48),Planung!AM48,IF(UPPER(Planung!AM48)="H",$C48/2,0)))))))</f>
        <v>0</v>
      </c>
      <c r="AN48" s="27">
        <f>IF($A48="",0,IF(Mitarbeiter!$G$46=FALSE,0,IF(AND(Mitarbeiter!$E$46&lt;&gt;"",AN$5+6&lt;Mitarbeiter!$E$46),0,IF(AND(Mitarbeiter!$F$46&lt;&gt;"",AN$5&gt;Mitarbeiter!$F$46),0,IF(Planung!AN48="",$C48,IF(ISNUMBER(Planung!AN48),Planung!AN48,IF(UPPER(Planung!AN48)="H",$C48/2,0)))))))</f>
        <v>0</v>
      </c>
      <c r="AO48" s="27">
        <f>IF($A48="",0,IF(Mitarbeiter!$G$46=FALSE,0,IF(AND(Mitarbeiter!$E$46&lt;&gt;"",AO$5+6&lt;Mitarbeiter!$E$46),0,IF(AND(Mitarbeiter!$F$46&lt;&gt;"",AO$5&gt;Mitarbeiter!$F$46),0,IF(Planung!AO48="",$C48,IF(ISNUMBER(Planung!AO48),Planung!AO48,IF(UPPER(Planung!AO48)="H",$C48/2,0)))))))</f>
        <v>0</v>
      </c>
      <c r="AP48" s="27">
        <f>IF($A48="",0,IF(Mitarbeiter!$G$46=FALSE,0,IF(AND(Mitarbeiter!$E$46&lt;&gt;"",AP$5+6&lt;Mitarbeiter!$E$46),0,IF(AND(Mitarbeiter!$F$46&lt;&gt;"",AP$5&gt;Mitarbeiter!$F$46),0,IF(Planung!AP48="",$C48,IF(ISNUMBER(Planung!AP48),Planung!AP48,IF(UPPER(Planung!AP48)="H",$C48/2,0)))))))</f>
        <v>0</v>
      </c>
      <c r="AQ48" s="27">
        <f>IF($A48="",0,IF(Mitarbeiter!$G$46=FALSE,0,IF(AND(Mitarbeiter!$E$46&lt;&gt;"",AQ$5+6&lt;Mitarbeiter!$E$46),0,IF(AND(Mitarbeiter!$F$46&lt;&gt;"",AQ$5&gt;Mitarbeiter!$F$46),0,IF(Planung!AQ48="",$C48,IF(ISNUMBER(Planung!AQ48),Planung!AQ48,IF(UPPER(Planung!AQ48)="H",$C48/2,0)))))))</f>
        <v>0</v>
      </c>
      <c r="AR48" s="27">
        <f>IF($A48="",0,IF(Mitarbeiter!$G$46=FALSE,0,IF(AND(Mitarbeiter!$E$46&lt;&gt;"",AR$5+6&lt;Mitarbeiter!$E$46),0,IF(AND(Mitarbeiter!$F$46&lt;&gt;"",AR$5&gt;Mitarbeiter!$F$46),0,IF(Planung!AR48="",$C48,IF(ISNUMBER(Planung!AR48),Planung!AR48,IF(UPPER(Planung!AR48)="H",$C48/2,0)))))))</f>
        <v>0</v>
      </c>
      <c r="AS48" s="27">
        <f>IF($A48="",0,IF(Mitarbeiter!$G$46=FALSE,0,IF(AND(Mitarbeiter!$E$46&lt;&gt;"",AS$5+6&lt;Mitarbeiter!$E$46),0,IF(AND(Mitarbeiter!$F$46&lt;&gt;"",AS$5&gt;Mitarbeiter!$F$46),0,IF(Planung!AS48="",$C48,IF(ISNUMBER(Planung!AS48),Planung!AS48,IF(UPPER(Planung!AS48)="H",$C48/2,0)))))))</f>
        <v>0</v>
      </c>
      <c r="AT48" s="27">
        <f>IF($A48="",0,IF(Mitarbeiter!$G$46=FALSE,0,IF(AND(Mitarbeiter!$E$46&lt;&gt;"",AT$5+6&lt;Mitarbeiter!$E$46),0,IF(AND(Mitarbeiter!$F$46&lt;&gt;"",AT$5&gt;Mitarbeiter!$F$46),0,IF(Planung!AT48="",$C48,IF(ISNUMBER(Planung!AT48),Planung!AT48,IF(UPPER(Planung!AT48)="H",$C48/2,0)))))))</f>
        <v>0</v>
      </c>
      <c r="AU48" s="27">
        <f>IF($A48="",0,IF(Mitarbeiter!$G$46=FALSE,0,IF(AND(Mitarbeiter!$E$46&lt;&gt;"",AU$5+6&lt;Mitarbeiter!$E$46),0,IF(AND(Mitarbeiter!$F$46&lt;&gt;"",AU$5&gt;Mitarbeiter!$F$46),0,IF(Planung!AU48="",$C48,IF(ISNUMBER(Planung!AU48),Planung!AU48,IF(UPPER(Planung!AU48)="H",$C48/2,0)))))))</f>
        <v>0</v>
      </c>
      <c r="AV48" s="27">
        <f>IF($A48="",0,IF(Mitarbeiter!$G$46=FALSE,0,IF(AND(Mitarbeiter!$E$46&lt;&gt;"",AV$5+6&lt;Mitarbeiter!$E$46),0,IF(AND(Mitarbeiter!$F$46&lt;&gt;"",AV$5&gt;Mitarbeiter!$F$46),0,IF(Planung!AV48="",$C48,IF(ISNUMBER(Planung!AV48),Planung!AV48,IF(UPPER(Planung!AV48)="H",$C48/2,0)))))))</f>
        <v>0</v>
      </c>
      <c r="AW48" s="27">
        <f>IF($A48="",0,IF(Mitarbeiter!$G$46=FALSE,0,IF(AND(Mitarbeiter!$E$46&lt;&gt;"",AW$5+6&lt;Mitarbeiter!$E$46),0,IF(AND(Mitarbeiter!$F$46&lt;&gt;"",AW$5&gt;Mitarbeiter!$F$46),0,IF(Planung!AW48="",$C48,IF(ISNUMBER(Planung!AW48),Planung!AW48,IF(UPPER(Planung!AW48)="H",$C48/2,0)))))))</f>
        <v>0</v>
      </c>
      <c r="AX48" s="27">
        <f>IF($A48="",0,IF(Mitarbeiter!$G$46=FALSE,0,IF(AND(Mitarbeiter!$E$46&lt;&gt;"",AX$5+6&lt;Mitarbeiter!$E$46),0,IF(AND(Mitarbeiter!$F$46&lt;&gt;"",AX$5&gt;Mitarbeiter!$F$46),0,IF(Planung!AX48="",$C48,IF(ISNUMBER(Planung!AX48),Planung!AX48,IF(UPPER(Planung!AX48)="H",$C48/2,0)))))))</f>
        <v>0</v>
      </c>
      <c r="AY48" s="27">
        <f>IF($A48="",0,IF(Mitarbeiter!$G$46=FALSE,0,IF(AND(Mitarbeiter!$E$46&lt;&gt;"",AY$5+6&lt;Mitarbeiter!$E$46),0,IF(AND(Mitarbeiter!$F$46&lt;&gt;"",AY$5&gt;Mitarbeiter!$F$46),0,IF(Planung!AY48="",$C48,IF(ISNUMBER(Planung!AY48),Planung!AY48,IF(UPPER(Planung!AY48)="H",$C48/2,0)))))))</f>
        <v>0</v>
      </c>
      <c r="AZ48" s="27">
        <f>IF($A48="",0,IF(Mitarbeiter!$G$46=FALSE,0,IF(AND(Mitarbeiter!$E$46&lt;&gt;"",AZ$5+6&lt;Mitarbeiter!$E$46),0,IF(AND(Mitarbeiter!$F$46&lt;&gt;"",AZ$5&gt;Mitarbeiter!$F$46),0,IF(Planung!AZ48="",$C48,IF(ISNUMBER(Planung!AZ48),Planung!AZ48,IF(UPPER(Planung!AZ48)="H",$C48/2,0)))))))</f>
        <v>0</v>
      </c>
      <c r="BA48" s="27">
        <f>IF($A48="",0,IF(Mitarbeiter!$G$46=FALSE,0,IF(AND(Mitarbeiter!$E$46&lt;&gt;"",BA$5+6&lt;Mitarbeiter!$E$46),0,IF(AND(Mitarbeiter!$F$46&lt;&gt;"",BA$5&gt;Mitarbeiter!$F$46),0,IF(Planung!BA48="",$C48,IF(ISNUMBER(Planung!BA48),Planung!BA48,IF(UPPER(Planung!BA48)="H",$C48/2,0)))))))</f>
        <v>0</v>
      </c>
      <c r="BB48" s="27">
        <f>IF($A48="",0,IF(Mitarbeiter!$G$46=FALSE,0,IF(AND(Mitarbeiter!$E$46&lt;&gt;"",BB$5+6&lt;Mitarbeiter!$E$46),0,IF(AND(Mitarbeiter!$F$46&lt;&gt;"",BB$5&gt;Mitarbeiter!$F$46),0,IF(Planung!BB48="",$C48,IF(ISNUMBER(Planung!BB48),Planung!BB48,IF(UPPER(Planung!BB48)="H",$C48/2,0)))))))</f>
        <v>0</v>
      </c>
      <c r="BC48" s="27">
        <f>IF($A48="",0,IF(Mitarbeiter!$G$46=FALSE,0,IF(AND(Mitarbeiter!$E$46&lt;&gt;"",BC$5+6&lt;Mitarbeiter!$E$46),0,IF(AND(Mitarbeiter!$F$46&lt;&gt;"",BC$5&gt;Mitarbeiter!$F$46),0,IF(Planung!BC48="",$C48,IF(ISNUMBER(Planung!BC48),Planung!BC48,IF(UPPER(Planung!BC48)="H",$C48/2,0)))))))</f>
        <v>0</v>
      </c>
      <c r="BD48" s="27">
        <f>IF($A48="",0,IF(Mitarbeiter!$G$46=FALSE,0,IF(AND(Mitarbeiter!$E$46&lt;&gt;"",BD$5+6&lt;Mitarbeiter!$E$46),0,IF(AND(Mitarbeiter!$F$46&lt;&gt;"",BD$5&gt;Mitarbeiter!$F$46),0,IF(Planung!BD48="",$C48,IF(ISNUMBER(Planung!BD48),Planung!BD48,IF(UPPER(Planung!BD48)="H",$C48/2,0)))))))</f>
        <v>0</v>
      </c>
      <c r="BE48" s="27">
        <f>IF($A48="",0,IF(Mitarbeiter!$G$46=FALSE,0,IF(AND(Mitarbeiter!$E$46&lt;&gt;"",BE$5+6&lt;Mitarbeiter!$E$46),0,IF(AND(Mitarbeiter!$F$46&lt;&gt;"",BE$5&gt;Mitarbeiter!$F$46),0,IF(Planung!BE48="",$C48,IF(ISNUMBER(Planung!BE48),Planung!BE48,IF(UPPER(Planung!BE48)="H",$C48/2,0)))))))</f>
        <v>0</v>
      </c>
      <c r="BF48" s="27">
        <f>IF($A48="",0,IF(Mitarbeiter!$G$46=FALSE,0,IF(AND(Mitarbeiter!$E$46&lt;&gt;"",BF$5+6&lt;Mitarbeiter!$E$46),0,IF(AND(Mitarbeiter!$F$46&lt;&gt;"",BF$5&gt;Mitarbeiter!$F$46),0,IF(Planung!BF48="",$C48,IF(ISNUMBER(Planung!BF48),Planung!BF48,IF(UPPER(Planung!BF48)="H",$C48/2,0)))))))</f>
        <v>0</v>
      </c>
      <c r="BG48" s="27">
        <f>IF($A48="",0,IF(Mitarbeiter!$G$46=FALSE,0,IF(AND(Mitarbeiter!$E$46&lt;&gt;"",BG$5+6&lt;Mitarbeiter!$E$46),0,IF(AND(Mitarbeiter!$F$46&lt;&gt;"",BG$5&gt;Mitarbeiter!$F$46),0,IF(Planung!BG48="",$C48,IF(ISNUMBER(Planung!BG48),Planung!BG48,IF(UPPER(Planung!BG48)="H",$C48/2,0)))))))</f>
        <v>0</v>
      </c>
      <c r="BH48" s="27">
        <f>IF($A48="",0,IF(Mitarbeiter!$G$46=FALSE,0,IF(AND(Mitarbeiter!$E$46&lt;&gt;"",BH$5+6&lt;Mitarbeiter!$E$46),0,IF(AND(Mitarbeiter!$F$46&lt;&gt;"",BH$5&gt;Mitarbeiter!$F$46),0,IF(Planung!BH48="",$C48,IF(ISNUMBER(Planung!BH48),Planung!BH48,IF(UPPER(Planung!BH48)="H",$C48/2,0)))))))</f>
        <v>0</v>
      </c>
      <c r="BI48" s="27">
        <f>IF($A48="",0,IF(Mitarbeiter!$G$46=FALSE,0,IF(AND(Mitarbeiter!$E$46&lt;&gt;"",BI$5+6&lt;Mitarbeiter!$E$46),0,IF(AND(Mitarbeiter!$F$46&lt;&gt;"",BI$5&gt;Mitarbeiter!$F$46),0,IF(Planung!BI48="",$C48,IF(ISNUMBER(Planung!BI48),Planung!BI48,IF(UPPER(Planung!BI48)="H",$C48/2,0)))))))</f>
        <v>0</v>
      </c>
      <c r="BJ48" s="27">
        <f>IF($A48="",0,IF(Mitarbeiter!$G$46=FALSE,0,IF(AND(Mitarbeiter!$E$46&lt;&gt;"",BJ$5+6&lt;Mitarbeiter!$E$46),0,IF(AND(Mitarbeiter!$F$46&lt;&gt;"",BJ$5&gt;Mitarbeiter!$F$46),0,IF(Planung!BJ48="",$C48,IF(ISNUMBER(Planung!BJ48),Planung!BJ48,IF(UPPER(Planung!BJ48)="H",$C48/2,0)))))))</f>
        <v>0</v>
      </c>
      <c r="BK48" s="27">
        <f>IF($A48="",0,IF(Mitarbeiter!$G$46=FALSE,0,IF(AND(Mitarbeiter!$E$46&lt;&gt;"",BK$5+6&lt;Mitarbeiter!$E$46),0,IF(AND(Mitarbeiter!$F$46&lt;&gt;"",BK$5&gt;Mitarbeiter!$F$46),0,IF(Planung!BK48="",$C48,IF(ISNUMBER(Planung!BK48),Planung!BK48,IF(UPPER(Planung!BK48)="H",$C48/2,0)))))))</f>
        <v>0</v>
      </c>
      <c r="BL48" s="27">
        <f>IF($A48="",0,IF(Mitarbeiter!$G$46=FALSE,0,IF(AND(Mitarbeiter!$E$46&lt;&gt;"",BL$5+6&lt;Mitarbeiter!$E$46),0,IF(AND(Mitarbeiter!$F$46&lt;&gt;"",BL$5&gt;Mitarbeiter!$F$46),0,IF(Planung!BL48="",$C48,IF(ISNUMBER(Planung!BL48),Planung!BL48,IF(UPPER(Planung!BL48)="H",$C48/2,0)))))))</f>
        <v>0</v>
      </c>
      <c r="BM48" s="27">
        <f>IF($A48="",0,IF(Mitarbeiter!$G$46=FALSE,0,IF(AND(Mitarbeiter!$E$46&lt;&gt;"",BM$5+6&lt;Mitarbeiter!$E$46),0,IF(AND(Mitarbeiter!$F$46&lt;&gt;"",BM$5&gt;Mitarbeiter!$F$46),0,IF(Planung!BM48="",$C48,IF(ISNUMBER(Planung!BM48),Planung!BM48,IF(UPPER(Planung!BM48)="H",$C48/2,0)))))))</f>
        <v>0</v>
      </c>
      <c r="BN48" s="27">
        <f>IF($A48="",0,IF(Mitarbeiter!$G$46=FALSE,0,IF(AND(Mitarbeiter!$E$46&lt;&gt;"",BN$5+6&lt;Mitarbeiter!$E$46),0,IF(AND(Mitarbeiter!$F$46&lt;&gt;"",BN$5&gt;Mitarbeiter!$F$46),0,IF(Planung!BN48="",$C48,IF(ISNUMBER(Planung!BN48),Planung!BN48,IF(UPPER(Planung!BN48)="H",$C48/2,0)))))))</f>
        <v>0</v>
      </c>
      <c r="BO48" s="27">
        <f>IF($A48="",0,IF(Mitarbeiter!$G$46=FALSE,0,IF(AND(Mitarbeiter!$E$46&lt;&gt;"",BO$5+6&lt;Mitarbeiter!$E$46),0,IF(AND(Mitarbeiter!$F$46&lt;&gt;"",BO$5&gt;Mitarbeiter!$F$46),0,IF(Planung!BO48="",$C48,IF(ISNUMBER(Planung!BO48),Planung!BO48,IF(UPPER(Planung!BO48)="H",$C48/2,0)))))))</f>
        <v>0</v>
      </c>
      <c r="BP48" s="27">
        <f>IF($A48="",0,IF(Mitarbeiter!$G$46=FALSE,0,IF(AND(Mitarbeiter!$E$46&lt;&gt;"",BP$5+6&lt;Mitarbeiter!$E$46),0,IF(AND(Mitarbeiter!$F$46&lt;&gt;"",BP$5&gt;Mitarbeiter!$F$46),0,IF(Planung!BP48="",$C48,IF(ISNUMBER(Planung!BP48),Planung!BP48,IF(UPPER(Planung!BP48)="H",$C48/2,0)))))))</f>
        <v>0</v>
      </c>
      <c r="BQ48" s="27">
        <f>IF($A48="",0,IF(Mitarbeiter!$G$46=FALSE,0,IF(AND(Mitarbeiter!$E$46&lt;&gt;"",BQ$5+6&lt;Mitarbeiter!$E$46),0,IF(AND(Mitarbeiter!$F$46&lt;&gt;"",BQ$5&gt;Mitarbeiter!$F$46),0,IF(Planung!BQ48="",$C48,IF(ISNUMBER(Planung!BQ48),Planung!BQ48,IF(UPPER(Planung!BQ48)="H",$C48/2,0)))))))</f>
        <v>0</v>
      </c>
      <c r="BR48" s="27">
        <f>IF($A48="",0,IF(Mitarbeiter!$G$46=FALSE,0,IF(AND(Mitarbeiter!$E$46&lt;&gt;"",BR$5+6&lt;Mitarbeiter!$E$46),0,IF(AND(Mitarbeiter!$F$46&lt;&gt;"",BR$5&gt;Mitarbeiter!$F$46),0,IF(Planung!BR48="",$C48,IF(ISNUMBER(Planung!BR48),Planung!BR48,IF(UPPER(Planung!BR48)="H",$C48/2,0)))))))</f>
        <v>0</v>
      </c>
      <c r="BS48" s="27">
        <f>IF($A48="",0,IF(Mitarbeiter!$G$46=FALSE,0,IF(AND(Mitarbeiter!$E$46&lt;&gt;"",BS$5+6&lt;Mitarbeiter!$E$46),0,IF(AND(Mitarbeiter!$F$46&lt;&gt;"",BS$5&gt;Mitarbeiter!$F$46),0,IF(Planung!BS48="",$C48,IF(ISNUMBER(Planung!BS48),Planung!BS48,IF(UPPER(Planung!BS48)="H",$C48/2,0)))))))</f>
        <v>0</v>
      </c>
      <c r="BT48" s="27">
        <f>IF($A48="",0,IF(Mitarbeiter!$G$46=FALSE,0,IF(AND(Mitarbeiter!$E$46&lt;&gt;"",BT$5+6&lt;Mitarbeiter!$E$46),0,IF(AND(Mitarbeiter!$F$46&lt;&gt;"",BT$5&gt;Mitarbeiter!$F$46),0,IF(Planung!BT48="",$C48,IF(ISNUMBER(Planung!BT48),Planung!BT48,IF(UPPER(Planung!BT48)="H",$C48/2,0)))))))</f>
        <v>0</v>
      </c>
      <c r="BU48" s="27">
        <f>IF($A48="",0,IF(Mitarbeiter!$G$46=FALSE,0,IF(AND(Mitarbeiter!$E$46&lt;&gt;"",BU$5+6&lt;Mitarbeiter!$E$46),0,IF(AND(Mitarbeiter!$F$46&lt;&gt;"",BU$5&gt;Mitarbeiter!$F$46),0,IF(Planung!BU48="",$C48,IF(ISNUMBER(Planung!BU48),Planung!BU48,IF(UPPER(Planung!BU48)="H",$C48/2,0)))))))</f>
        <v>0</v>
      </c>
      <c r="BV48" s="27">
        <f>IF($A48="",0,IF(Mitarbeiter!$G$46=FALSE,0,IF(AND(Mitarbeiter!$E$46&lt;&gt;"",BV$5+6&lt;Mitarbeiter!$E$46),0,IF(AND(Mitarbeiter!$F$46&lt;&gt;"",BV$5&gt;Mitarbeiter!$F$46),0,IF(Planung!BV48="",$C48,IF(ISNUMBER(Planung!BV48),Planung!BV48,IF(UPPER(Planung!BV48)="H",$C48/2,0)))))))</f>
        <v>0</v>
      </c>
      <c r="BW48" s="27">
        <f>IF($A48="",0,IF(Mitarbeiter!$G$46=FALSE,0,IF(AND(Mitarbeiter!$E$46&lt;&gt;"",BW$5+6&lt;Mitarbeiter!$E$46),0,IF(AND(Mitarbeiter!$F$46&lt;&gt;"",BW$5&gt;Mitarbeiter!$F$46),0,IF(Planung!BW48="",$C48,IF(ISNUMBER(Planung!BW48),Planung!BW48,IF(UPPER(Planung!BW48)="H",$C48/2,0)))))))</f>
        <v>0</v>
      </c>
      <c r="BX48" s="27">
        <f>IF($A48="",0,IF(Mitarbeiter!$G$46=FALSE,0,IF(AND(Mitarbeiter!$E$46&lt;&gt;"",BX$5+6&lt;Mitarbeiter!$E$46),0,IF(AND(Mitarbeiter!$F$46&lt;&gt;"",BX$5&gt;Mitarbeiter!$F$46),0,IF(Planung!BX48="",$C48,IF(ISNUMBER(Planung!BX48),Planung!BX48,IF(UPPER(Planung!BX48)="H",$C48/2,0)))))))</f>
        <v>0</v>
      </c>
      <c r="BY48" s="27">
        <f>IF($A48="",0,IF(Mitarbeiter!$G$46=FALSE,0,IF(AND(Mitarbeiter!$E$46&lt;&gt;"",BY$5+6&lt;Mitarbeiter!$E$46),0,IF(AND(Mitarbeiter!$F$46&lt;&gt;"",BY$5&gt;Mitarbeiter!$F$46),0,IF(Planung!BY48="",$C48,IF(ISNUMBER(Planung!BY48),Planung!BY48,IF(UPPER(Planung!BY48)="H",$C48/2,0)))))))</f>
        <v>0</v>
      </c>
      <c r="BZ48" s="27">
        <f>IF($A48="",0,IF(Mitarbeiter!$G$46=FALSE,0,IF(AND(Mitarbeiter!$E$46&lt;&gt;"",BZ$5+6&lt;Mitarbeiter!$E$46),0,IF(AND(Mitarbeiter!$F$46&lt;&gt;"",BZ$5&gt;Mitarbeiter!$F$46),0,IF(Planung!BZ48="",$C48,IF(ISNUMBER(Planung!BZ48),Planung!BZ48,IF(UPPER(Planung!BZ48)="H",$C48/2,0)))))))</f>
        <v>0</v>
      </c>
      <c r="CA48" s="27">
        <f>IF($A48="",0,IF(Mitarbeiter!$G$46=FALSE,0,IF(AND(Mitarbeiter!$E$46&lt;&gt;"",CA$5+6&lt;Mitarbeiter!$E$46),0,IF(AND(Mitarbeiter!$F$46&lt;&gt;"",CA$5&gt;Mitarbeiter!$F$46),0,IF(Planung!CA48="",$C48,IF(ISNUMBER(Planung!CA48),Planung!CA48,IF(UPPER(Planung!CA48)="H",$C48/2,0)))))))</f>
        <v>0</v>
      </c>
      <c r="CB48" s="27">
        <f>IF($A48="",0,IF(Mitarbeiter!$G$46=FALSE,0,IF(AND(Mitarbeiter!$E$46&lt;&gt;"",CB$5+6&lt;Mitarbeiter!$E$46),0,IF(AND(Mitarbeiter!$F$46&lt;&gt;"",CB$5&gt;Mitarbeiter!$F$46),0,IF(Planung!CB48="",$C48,IF(ISNUMBER(Planung!CB48),Planung!CB48,IF(UPPER(Planung!CB48)="H",$C48/2,0)))))))</f>
        <v>0</v>
      </c>
      <c r="CC48" s="27">
        <f>IF($A48="",0,IF(Mitarbeiter!$G$46=FALSE,0,IF(AND(Mitarbeiter!$E$46&lt;&gt;"",CC$5+6&lt;Mitarbeiter!$E$46),0,IF(AND(Mitarbeiter!$F$46&lt;&gt;"",CC$5&gt;Mitarbeiter!$F$46),0,IF(Planung!CC48="",$C48,IF(ISNUMBER(Planung!CC48),Planung!CC48,IF(UPPER(Planung!CC48)="H",$C48/2,0)))))))</f>
        <v>0</v>
      </c>
      <c r="CD48" s="27">
        <f>IF($A48="",0,IF(Mitarbeiter!$G$46=FALSE,0,IF(AND(Mitarbeiter!$E$46&lt;&gt;"",CD$5+6&lt;Mitarbeiter!$E$46),0,IF(AND(Mitarbeiter!$F$46&lt;&gt;"",CD$5&gt;Mitarbeiter!$F$46),0,IF(Planung!CD48="",$C48,IF(ISNUMBER(Planung!CD48),Planung!CD48,IF(UPPER(Planung!CD48)="H",$C48/2,0)))))))</f>
        <v>0</v>
      </c>
      <c r="CE48" s="27">
        <f>IF($A48="",0,IF(Mitarbeiter!$G$46=FALSE,0,IF(AND(Mitarbeiter!$E$46&lt;&gt;"",CE$5+6&lt;Mitarbeiter!$E$46),0,IF(AND(Mitarbeiter!$F$46&lt;&gt;"",CE$5&gt;Mitarbeiter!$F$46),0,IF(Planung!CE48="",$C48,IF(ISNUMBER(Planung!CE48),Planung!CE48,IF(UPPER(Planung!CE48)="H",$C48/2,0)))))))</f>
        <v>0</v>
      </c>
      <c r="CF48" s="27">
        <f>IF($A48="",0,IF(Mitarbeiter!$G$46=FALSE,0,IF(AND(Mitarbeiter!$E$46&lt;&gt;"",CF$5+6&lt;Mitarbeiter!$E$46),0,IF(AND(Mitarbeiter!$F$46&lt;&gt;"",CF$5&gt;Mitarbeiter!$F$46),0,IF(Planung!CF48="",$C48,IF(ISNUMBER(Planung!CF48),Planung!CF48,IF(UPPER(Planung!CF48)="H",$C48/2,0)))))))</f>
        <v>0</v>
      </c>
      <c r="CG48" s="27">
        <f>IF($A48="",0,IF(Mitarbeiter!$G$46=FALSE,0,IF(AND(Mitarbeiter!$E$46&lt;&gt;"",CG$5+6&lt;Mitarbeiter!$E$46),0,IF(AND(Mitarbeiter!$F$46&lt;&gt;"",CG$5&gt;Mitarbeiter!$F$46),0,IF(Planung!CG48="",$C48,IF(ISNUMBER(Planung!CG48),Planung!CG48,IF(UPPER(Planung!CG48)="H",$C48/2,0)))))))</f>
        <v>0</v>
      </c>
      <c r="CH48" s="27">
        <f>IF($A48="",0,IF(Mitarbeiter!$G$46=FALSE,0,IF(AND(Mitarbeiter!$E$46&lt;&gt;"",CH$5+6&lt;Mitarbeiter!$E$46),0,IF(AND(Mitarbeiter!$F$46&lt;&gt;"",CH$5&gt;Mitarbeiter!$F$46),0,IF(Planung!CH48="",$C48,IF(ISNUMBER(Planung!CH48),Planung!CH48,IF(UPPER(Planung!CH48)="H",$C48/2,0)))))))</f>
        <v>0</v>
      </c>
      <c r="CI48" s="27">
        <f>IF($A48="",0,IF(Mitarbeiter!$G$46=FALSE,0,IF(AND(Mitarbeiter!$E$46&lt;&gt;"",CI$5+6&lt;Mitarbeiter!$E$46),0,IF(AND(Mitarbeiter!$F$46&lt;&gt;"",CI$5&gt;Mitarbeiter!$F$46),0,IF(Planung!CI48="",$C48,IF(ISNUMBER(Planung!CI48),Planung!CI48,IF(UPPER(Planung!CI48)="H",$C48/2,0)))))))</f>
        <v>0</v>
      </c>
      <c r="CJ48" s="27">
        <f>IF($A48="",0,IF(Mitarbeiter!$G$46=FALSE,0,IF(AND(Mitarbeiter!$E$46&lt;&gt;"",CJ$5+6&lt;Mitarbeiter!$E$46),0,IF(AND(Mitarbeiter!$F$46&lt;&gt;"",CJ$5&gt;Mitarbeiter!$F$46),0,IF(Planung!CJ48="",$C48,IF(ISNUMBER(Planung!CJ48),Planung!CJ48,IF(UPPER(Planung!CJ48)="H",$C48/2,0)))))))</f>
        <v>0</v>
      </c>
      <c r="CK48" s="27">
        <f>IF($A48="",0,IF(Mitarbeiter!$G$46=FALSE,0,IF(AND(Mitarbeiter!$E$46&lt;&gt;"",CK$5+6&lt;Mitarbeiter!$E$46),0,IF(AND(Mitarbeiter!$F$46&lt;&gt;"",CK$5&gt;Mitarbeiter!$F$46),0,IF(Planung!CK48="",$C48,IF(ISNUMBER(Planung!CK48),Planung!CK48,IF(UPPER(Planung!CK48)="H",$C48/2,0)))))))</f>
        <v>0</v>
      </c>
      <c r="CL48" s="27">
        <f>IF($A48="",0,IF(Mitarbeiter!$G$46=FALSE,0,IF(AND(Mitarbeiter!$E$46&lt;&gt;"",CL$5+6&lt;Mitarbeiter!$E$46),0,IF(AND(Mitarbeiter!$F$46&lt;&gt;"",CL$5&gt;Mitarbeiter!$F$46),0,IF(Planung!CL48="",$C48,IF(ISNUMBER(Planung!CL48),Planung!CL48,IF(UPPER(Planung!CL48)="H",$C48/2,0)))))))</f>
        <v>0</v>
      </c>
      <c r="CM48" s="27">
        <f>IF($A48="",0,IF(Mitarbeiter!$G$46=FALSE,0,IF(AND(Mitarbeiter!$E$46&lt;&gt;"",CM$5+6&lt;Mitarbeiter!$E$46),0,IF(AND(Mitarbeiter!$F$46&lt;&gt;"",CM$5&gt;Mitarbeiter!$F$46),0,IF(Planung!CM48="",$C48,IF(ISNUMBER(Planung!CM48),Planung!CM48,IF(UPPER(Planung!CM48)="H",$C48/2,0)))))))</f>
        <v>0</v>
      </c>
      <c r="CN48" s="27">
        <f>IF($A48="",0,IF(Mitarbeiter!$G$46=FALSE,0,IF(AND(Mitarbeiter!$E$46&lt;&gt;"",CN$5+6&lt;Mitarbeiter!$E$46),0,IF(AND(Mitarbeiter!$F$46&lt;&gt;"",CN$5&gt;Mitarbeiter!$F$46),0,IF(Planung!CN48="",$C48,IF(ISNUMBER(Planung!CN48),Planung!CN48,IF(UPPER(Planung!CN48)="H",$C48/2,0)))))))</f>
        <v>0</v>
      </c>
      <c r="CO48" s="27">
        <f>IF($A48="",0,IF(Mitarbeiter!$G$46=FALSE,0,IF(AND(Mitarbeiter!$E$46&lt;&gt;"",CO$5+6&lt;Mitarbeiter!$E$46),0,IF(AND(Mitarbeiter!$F$46&lt;&gt;"",CO$5&gt;Mitarbeiter!$F$46),0,IF(Planung!CO48="",$C48,IF(ISNUMBER(Planung!CO48),Planung!CO48,IF(UPPER(Planung!CO48)="H",$C48/2,0)))))))</f>
        <v>0</v>
      </c>
      <c r="CP48" s="27">
        <f>IF($A48="",0,IF(Mitarbeiter!$G$46=FALSE,0,IF(AND(Mitarbeiter!$E$46&lt;&gt;"",CP$5+6&lt;Mitarbeiter!$E$46),0,IF(AND(Mitarbeiter!$F$46&lt;&gt;"",CP$5&gt;Mitarbeiter!$F$46),0,IF(Planung!CP48="",$C48,IF(ISNUMBER(Planung!CP48),Planung!CP48,IF(UPPER(Planung!CP48)="H",$C48/2,0)))))))</f>
        <v>0</v>
      </c>
      <c r="CQ48" s="27">
        <f>IF($A48="",0,IF(Mitarbeiter!$G$46=FALSE,0,IF(AND(Mitarbeiter!$E$46&lt;&gt;"",CQ$5+6&lt;Mitarbeiter!$E$46),0,IF(AND(Mitarbeiter!$F$46&lt;&gt;"",CQ$5&gt;Mitarbeiter!$F$46),0,IF(Planung!CQ48="",$C48,IF(ISNUMBER(Planung!CQ48),Planung!CQ48,IF(UPPER(Planung!CQ48)="H",$C48/2,0)))))))</f>
        <v>0</v>
      </c>
      <c r="CR48" s="27">
        <f>IF($A48="",0,IF(Mitarbeiter!$G$46=FALSE,0,IF(AND(Mitarbeiter!$E$46&lt;&gt;"",CR$5+6&lt;Mitarbeiter!$E$46),0,IF(AND(Mitarbeiter!$F$46&lt;&gt;"",CR$5&gt;Mitarbeiter!$F$46),0,IF(Planung!CR48="",$C48,IF(ISNUMBER(Planung!CR48),Planung!CR48,IF(UPPER(Planung!CR48)="H",$C48/2,0)))))))</f>
        <v>0</v>
      </c>
      <c r="CS48" s="27">
        <f>IF($A48="",0,IF(Mitarbeiter!$G$46=FALSE,0,IF(AND(Mitarbeiter!$E$46&lt;&gt;"",CS$5+6&lt;Mitarbeiter!$E$46),0,IF(AND(Mitarbeiter!$F$46&lt;&gt;"",CS$5&gt;Mitarbeiter!$F$46),0,IF(Planung!CS48="",$C48,IF(ISNUMBER(Planung!CS48),Planung!CS48,IF(UPPER(Planung!CS48)="H",$C48/2,0)))))))</f>
        <v>0</v>
      </c>
      <c r="CT48" s="27">
        <f>IF($A48="",0,IF(Mitarbeiter!$G$46=FALSE,0,IF(AND(Mitarbeiter!$E$46&lt;&gt;"",CT$5+6&lt;Mitarbeiter!$E$46),0,IF(AND(Mitarbeiter!$F$46&lt;&gt;"",CT$5&gt;Mitarbeiter!$F$46),0,IF(Planung!CT48="",$C48,IF(ISNUMBER(Planung!CT48),Planung!CT48,IF(UPPER(Planung!CT48)="H",$C48/2,0)))))))</f>
        <v>0</v>
      </c>
      <c r="CU48" s="27">
        <f>IF($A48="",0,IF(Mitarbeiter!$G$46=FALSE,0,IF(AND(Mitarbeiter!$E$46&lt;&gt;"",CU$5+6&lt;Mitarbeiter!$E$46),0,IF(AND(Mitarbeiter!$F$46&lt;&gt;"",CU$5&gt;Mitarbeiter!$F$46),0,IF(Planung!CU48="",$C48,IF(ISNUMBER(Planung!CU48),Planung!CU48,IF(UPPER(Planung!CU48)="H",$C48/2,0)))))))</f>
        <v>0</v>
      </c>
      <c r="CV48" s="27">
        <f>IF($A48="",0,IF(Mitarbeiter!$G$46=FALSE,0,IF(AND(Mitarbeiter!$E$46&lt;&gt;"",CV$5+6&lt;Mitarbeiter!$E$46),0,IF(AND(Mitarbeiter!$F$46&lt;&gt;"",CV$5&gt;Mitarbeiter!$F$46),0,IF(Planung!CV48="",$C48,IF(ISNUMBER(Planung!CV48),Planung!CV48,IF(UPPER(Planung!CV48)="H",$C48/2,0)))))))</f>
        <v>0</v>
      </c>
      <c r="CW48" s="27">
        <f>IF($A48="",0,IF(Mitarbeiter!$G$46=FALSE,0,IF(AND(Mitarbeiter!$E$46&lt;&gt;"",CW$5+6&lt;Mitarbeiter!$E$46),0,IF(AND(Mitarbeiter!$F$46&lt;&gt;"",CW$5&gt;Mitarbeiter!$F$46),0,IF(Planung!CW48="",$C48,IF(ISNUMBER(Planung!CW48),Planung!CW48,IF(UPPER(Planung!CW48)="H",$C48/2,0)))))))</f>
        <v>0</v>
      </c>
      <c r="CX48" s="27">
        <f>IF($A48="",0,IF(Mitarbeiter!$G$46=FALSE,0,IF(AND(Mitarbeiter!$E$46&lt;&gt;"",CX$5+6&lt;Mitarbeiter!$E$46),0,IF(AND(Mitarbeiter!$F$46&lt;&gt;"",CX$5&gt;Mitarbeiter!$F$46),0,IF(Planung!CX48="",$C48,IF(ISNUMBER(Planung!CX48),Planung!CX48,IF(UPPER(Planung!CX48)="H",$C48/2,0)))))))</f>
        <v>0</v>
      </c>
      <c r="CY48" s="27">
        <f>IF($A48="",0,IF(Mitarbeiter!$G$46=FALSE,0,IF(AND(Mitarbeiter!$E$46&lt;&gt;"",CY$5+6&lt;Mitarbeiter!$E$46),0,IF(AND(Mitarbeiter!$F$46&lt;&gt;"",CY$5&gt;Mitarbeiter!$F$46),0,IF(Planung!CY48="",$C48,IF(ISNUMBER(Planung!CY48),Planung!CY48,IF(UPPER(Planung!CY48)="H",$C48/2,0)))))))</f>
        <v>0</v>
      </c>
      <c r="CZ48" s="27">
        <f>IF($A48="",0,IF(Mitarbeiter!$G$46=FALSE,0,IF(AND(Mitarbeiter!$E$46&lt;&gt;"",CZ$5+6&lt;Mitarbeiter!$E$46),0,IF(AND(Mitarbeiter!$F$46&lt;&gt;"",CZ$5&gt;Mitarbeiter!$F$46),0,IF(Planung!CZ48="",$C48,IF(ISNUMBER(Planung!CZ48),Planung!CZ48,IF(UPPER(Planung!CZ48)="H",$C48/2,0)))))))</f>
        <v>0</v>
      </c>
      <c r="DA48" s="27">
        <f>IF($A48="",0,IF(Mitarbeiter!$G$46=FALSE,0,IF(AND(Mitarbeiter!$E$46&lt;&gt;"",DA$5+6&lt;Mitarbeiter!$E$46),0,IF(AND(Mitarbeiter!$F$46&lt;&gt;"",DA$5&gt;Mitarbeiter!$F$46),0,IF(Planung!DA48="",$C48,IF(ISNUMBER(Planung!DA48),Planung!DA48,IF(UPPER(Planung!DA48)="H",$C48/2,0)))))))</f>
        <v>0</v>
      </c>
      <c r="DB48" s="27">
        <f>IF($A48="",0,IF(Mitarbeiter!$G$46=FALSE,0,IF(AND(Mitarbeiter!$E$46&lt;&gt;"",DB$5+6&lt;Mitarbeiter!$E$46),0,IF(AND(Mitarbeiter!$F$46&lt;&gt;"",DB$5&gt;Mitarbeiter!$F$46),0,IF(Planung!DB48="",$C48,IF(ISNUMBER(Planung!DB48),Planung!DB48,IF(UPPER(Planung!DB48)="H",$C48/2,0)))))))</f>
        <v>0</v>
      </c>
      <c r="DC48" s="27">
        <f>IF($A48="",0,IF(Mitarbeiter!$G$46=FALSE,0,IF(AND(Mitarbeiter!$E$46&lt;&gt;"",DC$5+6&lt;Mitarbeiter!$E$46),0,IF(AND(Mitarbeiter!$F$46&lt;&gt;"",DC$5&gt;Mitarbeiter!$F$46),0,IF(Planung!DC48="",$C48,IF(ISNUMBER(Planung!DC48),Planung!DC48,IF(UPPER(Planung!DC48)="H",$C48/2,0)))))))</f>
        <v>0</v>
      </c>
      <c r="DD48" s="27">
        <f>IF($A48="",0,IF(Mitarbeiter!$G$46=FALSE,0,IF(AND(Mitarbeiter!$E$46&lt;&gt;"",DD$5+6&lt;Mitarbeiter!$E$46),0,IF(AND(Mitarbeiter!$F$46&lt;&gt;"",DD$5&gt;Mitarbeiter!$F$46),0,IF(Planung!DD48="",$C48,IF(ISNUMBER(Planung!DD48),Planung!DD48,IF(UPPER(Planung!DD48)="H",$C48/2,0)))))))</f>
        <v>0</v>
      </c>
      <c r="DE48" s="27">
        <f>IF($A48="",0,IF(Mitarbeiter!$G$46=FALSE,0,IF(AND(Mitarbeiter!$E$46&lt;&gt;"",DE$5+6&lt;Mitarbeiter!$E$46),0,IF(AND(Mitarbeiter!$F$46&lt;&gt;"",DE$5&gt;Mitarbeiter!$F$46),0,IF(Planung!DE48="",$C48,IF(ISNUMBER(Planung!DE48),Planung!DE48,IF(UPPER(Planung!DE48)="H",$C48/2,0)))))))</f>
        <v>0</v>
      </c>
      <c r="DF48" s="27">
        <f>IF($A48="",0,IF(Mitarbeiter!$G$46=FALSE,0,IF(AND(Mitarbeiter!$E$46&lt;&gt;"",DF$5+6&lt;Mitarbeiter!$E$46),0,IF(AND(Mitarbeiter!$F$46&lt;&gt;"",DF$5&gt;Mitarbeiter!$F$46),0,IF(Planung!DF48="",$C48,IF(ISNUMBER(Planung!DF48),Planung!DF48,IF(UPPER(Planung!DF48)="H",$C48/2,0)))))))</f>
        <v>0</v>
      </c>
      <c r="DG48" s="27">
        <f>IF($A48="",0,IF(Mitarbeiter!$G$46=FALSE,0,IF(AND(Mitarbeiter!$E$46&lt;&gt;"",DG$5+6&lt;Mitarbeiter!$E$46),0,IF(AND(Mitarbeiter!$F$46&lt;&gt;"",DG$5&gt;Mitarbeiter!$F$46),0,IF(Planung!DG48="",$C48,IF(ISNUMBER(Planung!DG48),Planung!DG48,IF(UPPER(Planung!DG48)="H",$C48/2,0)))))))</f>
        <v>0</v>
      </c>
      <c r="DH48" s="27">
        <f>IF($A48="",0,IF(Mitarbeiter!$G$46=FALSE,0,IF(AND(Mitarbeiter!$E$46&lt;&gt;"",DH$5+6&lt;Mitarbeiter!$E$46),0,IF(AND(Mitarbeiter!$F$46&lt;&gt;"",DH$5&gt;Mitarbeiter!$F$46),0,IF(Planung!DH48="",$C48,IF(ISNUMBER(Planung!DH48),Planung!DH48,IF(UPPER(Planung!DH48)="H",$C48/2,0)))))))</f>
        <v>0</v>
      </c>
      <c r="DI48" s="27">
        <f>IF($A48="",0,IF(Mitarbeiter!$G$46=FALSE,0,IF(AND(Mitarbeiter!$E$46&lt;&gt;"",DI$5+6&lt;Mitarbeiter!$E$46),0,IF(AND(Mitarbeiter!$F$46&lt;&gt;"",DI$5&gt;Mitarbeiter!$F$46),0,IF(Planung!DI48="",$C48,IF(ISNUMBER(Planung!DI48),Planung!DI48,IF(UPPER(Planung!DI48)="H",$C48/2,0)))))))</f>
        <v>0</v>
      </c>
      <c r="DJ48" s="27">
        <f>IF($A48="",0,IF(Mitarbeiter!$G$46=FALSE,0,IF(AND(Mitarbeiter!$E$46&lt;&gt;"",DJ$5+6&lt;Mitarbeiter!$E$46),0,IF(AND(Mitarbeiter!$F$46&lt;&gt;"",DJ$5&gt;Mitarbeiter!$F$46),0,IF(Planung!DJ48="",$C48,IF(ISNUMBER(Planung!DJ48),Planung!DJ48,IF(UPPER(Planung!DJ48)="H",$C48/2,0)))))))</f>
        <v>0</v>
      </c>
      <c r="DK48" s="27">
        <f>IF($A48="",0,IF(Mitarbeiter!$G$46=FALSE,0,IF(AND(Mitarbeiter!$E$46&lt;&gt;"",DK$5+6&lt;Mitarbeiter!$E$46),0,IF(AND(Mitarbeiter!$F$46&lt;&gt;"",DK$5&gt;Mitarbeiter!$F$46),0,IF(Planung!DK48="",$C48,IF(ISNUMBER(Planung!DK48),Planung!DK48,IF(UPPER(Planung!DK48)="H",$C48/2,0)))))))</f>
        <v>0</v>
      </c>
      <c r="DL48" s="27">
        <f>IF($A48="",0,IF(Mitarbeiter!$G$46=FALSE,0,IF(AND(Mitarbeiter!$E$46&lt;&gt;"",DL$5+6&lt;Mitarbeiter!$E$46),0,IF(AND(Mitarbeiter!$F$46&lt;&gt;"",DL$5&gt;Mitarbeiter!$F$46),0,IF(Planung!DL48="",$C48,IF(ISNUMBER(Planung!DL48),Planung!DL48,IF(UPPER(Planung!DL48)="H",$C48/2,0)))))))</f>
        <v>0</v>
      </c>
      <c r="DM48" s="27">
        <f>IF($A48="",0,IF(Mitarbeiter!$G$46=FALSE,0,IF(AND(Mitarbeiter!$E$46&lt;&gt;"",DM$5+6&lt;Mitarbeiter!$E$46),0,IF(AND(Mitarbeiter!$F$46&lt;&gt;"",DM$5&gt;Mitarbeiter!$F$46),0,IF(Planung!DM48="",$C48,IF(ISNUMBER(Planung!DM48),Planung!DM48,IF(UPPER(Planung!DM48)="H",$C48/2,0)))))))</f>
        <v>0</v>
      </c>
      <c r="DN48" s="27">
        <f>IF($A48="",0,IF(Mitarbeiter!$G$46=FALSE,0,IF(AND(Mitarbeiter!$E$46&lt;&gt;"",DN$5+6&lt;Mitarbeiter!$E$46),0,IF(AND(Mitarbeiter!$F$46&lt;&gt;"",DN$5&gt;Mitarbeiter!$F$46),0,IF(Planung!DN48="",$C48,IF(ISNUMBER(Planung!DN48),Planung!DN48,IF(UPPER(Planung!DN48)="H",$C48/2,0)))))))</f>
        <v>0</v>
      </c>
      <c r="DO48" s="27">
        <f>IF($A48="",0,IF(Mitarbeiter!$G$46=FALSE,0,IF(AND(Mitarbeiter!$E$46&lt;&gt;"",DO$5+6&lt;Mitarbeiter!$E$46),0,IF(AND(Mitarbeiter!$F$46&lt;&gt;"",DO$5&gt;Mitarbeiter!$F$46),0,IF(Planung!DO48="",$C48,IF(ISNUMBER(Planung!DO48),Planung!DO48,IF(UPPER(Planung!DO48)="H",$C48/2,0)))))))</f>
        <v>0</v>
      </c>
      <c r="DP48" s="27">
        <f>IF($A48="",0,IF(Mitarbeiter!$G$46=FALSE,0,IF(AND(Mitarbeiter!$E$46&lt;&gt;"",DP$5+6&lt;Mitarbeiter!$E$46),0,IF(AND(Mitarbeiter!$F$46&lt;&gt;"",DP$5&gt;Mitarbeiter!$F$46),0,IF(Planung!DP48="",$C48,IF(ISNUMBER(Planung!DP48),Planung!DP48,IF(UPPER(Planung!DP48)="H",$C48/2,0)))))))</f>
        <v>0</v>
      </c>
      <c r="DQ48" s="27">
        <f>IF($A48="",0,IF(Mitarbeiter!$G$46=FALSE,0,IF(AND(Mitarbeiter!$E$46&lt;&gt;"",DQ$5+6&lt;Mitarbeiter!$E$46),0,IF(AND(Mitarbeiter!$F$46&lt;&gt;"",DQ$5&gt;Mitarbeiter!$F$46),0,IF(Planung!DQ48="",$C48,IF(ISNUMBER(Planung!DQ48),Planung!DQ48,IF(UPPER(Planung!DQ48)="H",$C48/2,0)))))))</f>
        <v>0</v>
      </c>
      <c r="DR48" s="27">
        <f>IF($A48="",0,IF(Mitarbeiter!$G$46=FALSE,0,IF(AND(Mitarbeiter!$E$46&lt;&gt;"",DR$5+6&lt;Mitarbeiter!$E$46),0,IF(AND(Mitarbeiter!$F$46&lt;&gt;"",DR$5&gt;Mitarbeiter!$F$46),0,IF(Planung!DR48="",$C48,IF(ISNUMBER(Planung!DR48),Planung!DR48,IF(UPPER(Planung!DR48)="H",$C48/2,0)))))))</f>
        <v>0</v>
      </c>
      <c r="DS48" s="27">
        <f>IF($A48="",0,IF(Mitarbeiter!$G$46=FALSE,0,IF(AND(Mitarbeiter!$E$46&lt;&gt;"",DS$5+6&lt;Mitarbeiter!$E$46),0,IF(AND(Mitarbeiter!$F$46&lt;&gt;"",DS$5&gt;Mitarbeiter!$F$46),0,IF(Planung!DS48="",$C48,IF(ISNUMBER(Planung!DS48),Planung!DS48,IF(UPPER(Planung!DS48)="H",$C48/2,0)))))))</f>
        <v>0</v>
      </c>
      <c r="DT48" s="27">
        <f>IF($A48="",0,IF(Mitarbeiter!$G$46=FALSE,0,IF(AND(Mitarbeiter!$E$46&lt;&gt;"",DT$5+6&lt;Mitarbeiter!$E$46),0,IF(AND(Mitarbeiter!$F$46&lt;&gt;"",DT$5&gt;Mitarbeiter!$F$46),0,IF(Planung!DT48="",$C48,IF(ISNUMBER(Planung!DT48),Planung!DT48,IF(UPPER(Planung!DT48)="H",$C48/2,0)))))))</f>
        <v>0</v>
      </c>
      <c r="DU48" s="27">
        <f>IF($A48="",0,IF(Mitarbeiter!$G$46=FALSE,0,IF(AND(Mitarbeiter!$E$46&lt;&gt;"",DU$5+6&lt;Mitarbeiter!$E$46),0,IF(AND(Mitarbeiter!$F$46&lt;&gt;"",DU$5&gt;Mitarbeiter!$F$46),0,IF(Planung!DU48="",$C48,IF(ISNUMBER(Planung!DU48),Planung!DU48,IF(UPPER(Planung!DU48)="H",$C48/2,0)))))))</f>
        <v>0</v>
      </c>
      <c r="DV48" s="27">
        <f>IF($A48="",0,IF(Mitarbeiter!$G$46=FALSE,0,IF(AND(Mitarbeiter!$E$46&lt;&gt;"",DV$5+6&lt;Mitarbeiter!$E$46),0,IF(AND(Mitarbeiter!$F$46&lt;&gt;"",DV$5&gt;Mitarbeiter!$F$46),0,IF(Planung!DV48="",$C48,IF(ISNUMBER(Planung!DV48),Planung!DV48,IF(UPPER(Planung!DV48)="H",$C48/2,0)))))))</f>
        <v>0</v>
      </c>
      <c r="DW48" s="27">
        <f>IF($A48="",0,IF(Mitarbeiter!$G$46=FALSE,0,IF(AND(Mitarbeiter!$E$46&lt;&gt;"",DW$5+6&lt;Mitarbeiter!$E$46),0,IF(AND(Mitarbeiter!$F$46&lt;&gt;"",DW$5&gt;Mitarbeiter!$F$46),0,IF(Planung!DW48="",$C48,IF(ISNUMBER(Planung!DW48),Planung!DW48,IF(UPPER(Planung!DW48)="H",$C48/2,0)))))))</f>
        <v>0</v>
      </c>
      <c r="DX48" s="27">
        <f>IF($A48="",0,IF(Mitarbeiter!$G$46=FALSE,0,IF(AND(Mitarbeiter!$E$46&lt;&gt;"",DX$5+6&lt;Mitarbeiter!$E$46),0,IF(AND(Mitarbeiter!$F$46&lt;&gt;"",DX$5&gt;Mitarbeiter!$F$46),0,IF(Planung!DX48="",$C48,IF(ISNUMBER(Planung!DX48),Planung!DX48,IF(UPPER(Planung!DX48)="H",$C48/2,0)))))))</f>
        <v>0</v>
      </c>
      <c r="DY48" s="27">
        <f>IF($A48="",0,IF(Mitarbeiter!$G$46=FALSE,0,IF(AND(Mitarbeiter!$E$46&lt;&gt;"",DY$5+6&lt;Mitarbeiter!$E$46),0,IF(AND(Mitarbeiter!$F$46&lt;&gt;"",DY$5&gt;Mitarbeiter!$F$46),0,IF(Planung!DY48="",$C48,IF(ISNUMBER(Planung!DY48),Planung!DY48,IF(UPPER(Planung!DY48)="H",$C48/2,0)))))))</f>
        <v>0</v>
      </c>
      <c r="DZ48" s="27">
        <f>IF($A48="",0,IF(Mitarbeiter!$G$46=FALSE,0,IF(AND(Mitarbeiter!$E$46&lt;&gt;"",DZ$5+6&lt;Mitarbeiter!$E$46),0,IF(AND(Mitarbeiter!$F$46&lt;&gt;"",DZ$5&gt;Mitarbeiter!$F$46),0,IF(Planung!DZ48="",$C48,IF(ISNUMBER(Planung!DZ48),Planung!DZ48,IF(UPPER(Planung!DZ48)="H",$C48/2,0)))))))</f>
        <v>0</v>
      </c>
      <c r="EA48" s="27">
        <f>IF($A48="",0,IF(Mitarbeiter!$G$46=FALSE,0,IF(AND(Mitarbeiter!$E$46&lt;&gt;"",EA$5+6&lt;Mitarbeiter!$E$46),0,IF(AND(Mitarbeiter!$F$46&lt;&gt;"",EA$5&gt;Mitarbeiter!$F$46),0,IF(Planung!EA48="",$C48,IF(ISNUMBER(Planung!EA48),Planung!EA48,IF(UPPER(Planung!EA48)="H",$C48/2,0)))))))</f>
        <v>0</v>
      </c>
      <c r="EB48" s="27">
        <f>IF($A48="",0,IF(Mitarbeiter!$G$46=FALSE,0,IF(AND(Mitarbeiter!$E$46&lt;&gt;"",EB$5+6&lt;Mitarbeiter!$E$46),0,IF(AND(Mitarbeiter!$F$46&lt;&gt;"",EB$5&gt;Mitarbeiter!$F$46),0,IF(Planung!EB48="",$C48,IF(ISNUMBER(Planung!EB48),Planung!EB48,IF(UPPER(Planung!EB48)="H",$C48/2,0)))))))</f>
        <v>0</v>
      </c>
      <c r="EC48" s="27">
        <f>IF($A48="",0,IF(Mitarbeiter!$G$46=FALSE,0,IF(AND(Mitarbeiter!$E$46&lt;&gt;"",EC$5+6&lt;Mitarbeiter!$E$46),0,IF(AND(Mitarbeiter!$F$46&lt;&gt;"",EC$5&gt;Mitarbeiter!$F$46),0,IF(Planung!EC48="",$C48,IF(ISNUMBER(Planung!EC48),Planung!EC48,IF(UPPER(Planung!EC48)="H",$C48/2,0)))))))</f>
        <v>0</v>
      </c>
      <c r="ED48" s="27">
        <f>IF($A48="",0,IF(Mitarbeiter!$G$46=FALSE,0,IF(AND(Mitarbeiter!$E$46&lt;&gt;"",ED$5+6&lt;Mitarbeiter!$E$46),0,IF(AND(Mitarbeiter!$F$46&lt;&gt;"",ED$5&gt;Mitarbeiter!$F$46),0,IF(Planung!ED48="",$C48,IF(ISNUMBER(Planung!ED48),Planung!ED48,IF(UPPER(Planung!ED48)="H",$C48/2,0)))))))</f>
        <v>0</v>
      </c>
      <c r="EE48" s="27">
        <f>IF($A48="",0,IF(Mitarbeiter!$G$46=FALSE,0,IF(AND(Mitarbeiter!$E$46&lt;&gt;"",EE$5+6&lt;Mitarbeiter!$E$46),0,IF(AND(Mitarbeiter!$F$46&lt;&gt;"",EE$5&gt;Mitarbeiter!$F$46),0,IF(Planung!EE48="",$C48,IF(ISNUMBER(Planung!EE48),Planung!EE48,IF(UPPER(Planung!EE48)="H",$C48/2,0)))))))</f>
        <v>0</v>
      </c>
      <c r="EF48" s="27">
        <f>IF($A48="",0,IF(Mitarbeiter!$G$46=FALSE,0,IF(AND(Mitarbeiter!$E$46&lt;&gt;"",EF$5+6&lt;Mitarbeiter!$E$46),0,IF(AND(Mitarbeiter!$F$46&lt;&gt;"",EF$5&gt;Mitarbeiter!$F$46),0,IF(Planung!EF48="",$C48,IF(ISNUMBER(Planung!EF48),Planung!EF48,IF(UPPER(Planung!EF48)="H",$C48/2,0)))))))</f>
        <v>0</v>
      </c>
      <c r="EG48" s="27">
        <f>IF($A48="",0,IF(Mitarbeiter!$G$46=FALSE,0,IF(AND(Mitarbeiter!$E$46&lt;&gt;"",EG$5+6&lt;Mitarbeiter!$E$46),0,IF(AND(Mitarbeiter!$F$46&lt;&gt;"",EG$5&gt;Mitarbeiter!$F$46),0,IF(Planung!EG48="",$C48,IF(ISNUMBER(Planung!EG48),Planung!EG48,IF(UPPER(Planung!EG48)="H",$C48/2,0)))))))</f>
        <v>0</v>
      </c>
      <c r="EH48" s="27">
        <f>IF($A48="",0,IF(Mitarbeiter!$G$46=FALSE,0,IF(AND(Mitarbeiter!$E$46&lt;&gt;"",EH$5+6&lt;Mitarbeiter!$E$46),0,IF(AND(Mitarbeiter!$F$46&lt;&gt;"",EH$5&gt;Mitarbeiter!$F$46),0,IF(Planung!EH48="",$C48,IF(ISNUMBER(Planung!EH48),Planung!EH48,IF(UPPER(Planung!EH48)="H",$C48/2,0)))))))</f>
        <v>0</v>
      </c>
      <c r="EI48" s="27">
        <f>IF($A48="",0,IF(Mitarbeiter!$G$46=FALSE,0,IF(AND(Mitarbeiter!$E$46&lt;&gt;"",EI$5+6&lt;Mitarbeiter!$E$46),0,IF(AND(Mitarbeiter!$F$46&lt;&gt;"",EI$5&gt;Mitarbeiter!$F$46),0,IF(Planung!EI48="",$C48,IF(ISNUMBER(Planung!EI48),Planung!EI48,IF(UPPER(Planung!EI48)="H",$C48/2,0)))))))</f>
        <v>0</v>
      </c>
      <c r="EJ48" s="27">
        <f>IF($A48="",0,IF(Mitarbeiter!$G$46=FALSE,0,IF(AND(Mitarbeiter!$E$46&lt;&gt;"",EJ$5+6&lt;Mitarbeiter!$E$46),0,IF(AND(Mitarbeiter!$F$46&lt;&gt;"",EJ$5&gt;Mitarbeiter!$F$46),0,IF(Planung!EJ48="",$C48,IF(ISNUMBER(Planung!EJ48),Planung!EJ48,IF(UPPER(Planung!EJ48)="H",$C48/2,0)))))))</f>
        <v>0</v>
      </c>
      <c r="EK48" s="27">
        <f>IF($A48="",0,IF(Mitarbeiter!$G$46=FALSE,0,IF(AND(Mitarbeiter!$E$46&lt;&gt;"",EK$5+6&lt;Mitarbeiter!$E$46),0,IF(AND(Mitarbeiter!$F$46&lt;&gt;"",EK$5&gt;Mitarbeiter!$F$46),0,IF(Planung!EK48="",$C48,IF(ISNUMBER(Planung!EK48),Planung!EK48,IF(UPPER(Planung!EK48)="H",$C48/2,0)))))))</f>
        <v>0</v>
      </c>
      <c r="EL48" s="27">
        <f>IF($A48="",0,IF(Mitarbeiter!$G$46=FALSE,0,IF(AND(Mitarbeiter!$E$46&lt;&gt;"",EL$5+6&lt;Mitarbeiter!$E$46),0,IF(AND(Mitarbeiter!$F$46&lt;&gt;"",EL$5&gt;Mitarbeiter!$F$46),0,IF(Planung!EL48="",$C48,IF(ISNUMBER(Planung!EL48),Planung!EL48,IF(UPPER(Planung!EL48)="H",$C48/2,0)))))))</f>
        <v>0</v>
      </c>
      <c r="EM48" s="27">
        <f>IF($A48="",0,IF(Mitarbeiter!$G$46=FALSE,0,IF(AND(Mitarbeiter!$E$46&lt;&gt;"",EM$5+6&lt;Mitarbeiter!$E$46),0,IF(AND(Mitarbeiter!$F$46&lt;&gt;"",EM$5&gt;Mitarbeiter!$F$46),0,IF(Planung!EM48="",$C48,IF(ISNUMBER(Planung!EM48),Planung!EM48,IF(UPPER(Planung!EM48)="H",$C48/2,0)))))))</f>
        <v>0</v>
      </c>
      <c r="EN48" s="27">
        <f>IF($A48="",0,IF(Mitarbeiter!$G$46=FALSE,0,IF(AND(Mitarbeiter!$E$46&lt;&gt;"",EN$5+6&lt;Mitarbeiter!$E$46),0,IF(AND(Mitarbeiter!$F$46&lt;&gt;"",EN$5&gt;Mitarbeiter!$F$46),0,IF(Planung!EN48="",$C48,IF(ISNUMBER(Planung!EN48),Planung!EN48,IF(UPPER(Planung!EN48)="H",$C48/2,0)))))))</f>
        <v>0</v>
      </c>
      <c r="EO48" s="27">
        <f>IF($A48="",0,IF(Mitarbeiter!$G$46=FALSE,0,IF(AND(Mitarbeiter!$E$46&lt;&gt;"",EO$5+6&lt;Mitarbeiter!$E$46),0,IF(AND(Mitarbeiter!$F$46&lt;&gt;"",EO$5&gt;Mitarbeiter!$F$46),0,IF(Planung!EO48="",$C48,IF(ISNUMBER(Planung!EO48),Planung!EO48,IF(UPPER(Planung!EO48)="H",$C48/2,0)))))))</f>
        <v>0</v>
      </c>
      <c r="EP48" s="27">
        <f>IF($A48="",0,IF(Mitarbeiter!$G$46=FALSE,0,IF(AND(Mitarbeiter!$E$46&lt;&gt;"",EP$5+6&lt;Mitarbeiter!$E$46),0,IF(AND(Mitarbeiter!$F$46&lt;&gt;"",EP$5&gt;Mitarbeiter!$F$46),0,IF(Planung!EP48="",$C48,IF(ISNUMBER(Planung!EP48),Planung!EP48,IF(UPPER(Planung!EP48)="H",$C48/2,0)))))))</f>
        <v>0</v>
      </c>
      <c r="EQ48" s="27">
        <f>IF($A48="",0,IF(Mitarbeiter!$G$46=FALSE,0,IF(AND(Mitarbeiter!$E$46&lt;&gt;"",EQ$5+6&lt;Mitarbeiter!$E$46),0,IF(AND(Mitarbeiter!$F$46&lt;&gt;"",EQ$5&gt;Mitarbeiter!$F$46),0,IF(Planung!EQ48="",$C48,IF(ISNUMBER(Planung!EQ48),Planung!EQ48,IF(UPPER(Planung!EQ48)="H",$C48/2,0)))))))</f>
        <v>0</v>
      </c>
      <c r="ER48" s="27">
        <f>IF($A48="",0,IF(Mitarbeiter!$G$46=FALSE,0,IF(AND(Mitarbeiter!$E$46&lt;&gt;"",ER$5+6&lt;Mitarbeiter!$E$46),0,IF(AND(Mitarbeiter!$F$46&lt;&gt;"",ER$5&gt;Mitarbeiter!$F$46),0,IF(Planung!ER48="",$C48,IF(ISNUMBER(Planung!ER48),Planung!ER48,IF(UPPER(Planung!ER48)="H",$C48/2,0)))))))</f>
        <v>0</v>
      </c>
      <c r="ES48" s="27">
        <f>IF($A48="",0,IF(Mitarbeiter!$G$46=FALSE,0,IF(AND(Mitarbeiter!$E$46&lt;&gt;"",ES$5+6&lt;Mitarbeiter!$E$46),0,IF(AND(Mitarbeiter!$F$46&lt;&gt;"",ES$5&gt;Mitarbeiter!$F$46),0,IF(Planung!ES48="",$C48,IF(ISNUMBER(Planung!ES48),Planung!ES48,IF(UPPER(Planung!ES48)="H",$C48/2,0)))))))</f>
        <v>0</v>
      </c>
      <c r="ET48" s="27">
        <f>IF($A48="",0,IF(Mitarbeiter!$G$46=FALSE,0,IF(AND(Mitarbeiter!$E$46&lt;&gt;"",ET$5+6&lt;Mitarbeiter!$E$46),0,IF(AND(Mitarbeiter!$F$46&lt;&gt;"",ET$5&gt;Mitarbeiter!$F$46),0,IF(Planung!ET48="",$C48,IF(ISNUMBER(Planung!ET48),Planung!ET48,IF(UPPER(Planung!ET48)="H",$C48/2,0)))))))</f>
        <v>0</v>
      </c>
      <c r="EU48" s="27">
        <f>IF($A48="",0,IF(Mitarbeiter!$G$46=FALSE,0,IF(AND(Mitarbeiter!$E$46&lt;&gt;"",EU$5+6&lt;Mitarbeiter!$E$46),0,IF(AND(Mitarbeiter!$F$46&lt;&gt;"",EU$5&gt;Mitarbeiter!$F$46),0,IF(Planung!EU48="",$C48,IF(ISNUMBER(Planung!EU48),Planung!EU48,IF(UPPER(Planung!EU48)="H",$C48/2,0)))))))</f>
        <v>0</v>
      </c>
      <c r="EV48" s="27">
        <f>IF($A48="",0,IF(Mitarbeiter!$G$46=FALSE,0,IF(AND(Mitarbeiter!$E$46&lt;&gt;"",EV$5+6&lt;Mitarbeiter!$E$46),0,IF(AND(Mitarbeiter!$F$46&lt;&gt;"",EV$5&gt;Mitarbeiter!$F$46),0,IF(Planung!EV48="",$C48,IF(ISNUMBER(Planung!EV48),Planung!EV48,IF(UPPER(Planung!EV48)="H",$C48/2,0)))))))</f>
        <v>0</v>
      </c>
      <c r="EW48" s="27">
        <f>IF($A48="",0,IF(Mitarbeiter!$G$46=FALSE,0,IF(AND(Mitarbeiter!$E$46&lt;&gt;"",EW$5+6&lt;Mitarbeiter!$E$46),0,IF(AND(Mitarbeiter!$F$46&lt;&gt;"",EW$5&gt;Mitarbeiter!$F$46),0,IF(Planung!EW48="",$C48,IF(ISNUMBER(Planung!EW48),Planung!EW48,IF(UPPER(Planung!EW48)="H",$C48/2,0)))))))</f>
        <v>0</v>
      </c>
      <c r="EX48" s="27">
        <f>IF($A48="",0,IF(Mitarbeiter!$G$46=FALSE,0,IF(AND(Mitarbeiter!$E$46&lt;&gt;"",EX$5+6&lt;Mitarbeiter!$E$46),0,IF(AND(Mitarbeiter!$F$46&lt;&gt;"",EX$5&gt;Mitarbeiter!$F$46),0,IF(Planung!EX48="",$C48,IF(ISNUMBER(Planung!EX48),Planung!EX48,IF(UPPER(Planung!EX48)="H",$C48/2,0)))))))</f>
        <v>0</v>
      </c>
      <c r="EY48" s="27">
        <f>IF($A48="",0,IF(Mitarbeiter!$G$46=FALSE,0,IF(AND(Mitarbeiter!$E$46&lt;&gt;"",EY$5+6&lt;Mitarbeiter!$E$46),0,IF(AND(Mitarbeiter!$F$46&lt;&gt;"",EY$5&gt;Mitarbeiter!$F$46),0,IF(Planung!EY48="",$C48,IF(ISNUMBER(Planung!EY48),Planung!EY48,IF(UPPER(Planung!EY48)="H",$C48/2,0)))))))</f>
        <v>0</v>
      </c>
      <c r="EZ48" s="27">
        <f>IF($A48="",0,IF(Mitarbeiter!$G$46=FALSE,0,IF(AND(Mitarbeiter!$E$46&lt;&gt;"",EZ$5+6&lt;Mitarbeiter!$E$46),0,IF(AND(Mitarbeiter!$F$46&lt;&gt;"",EZ$5&gt;Mitarbeiter!$F$46),0,IF(Planung!EZ48="",$C48,IF(ISNUMBER(Planung!EZ48),Planung!EZ48,IF(UPPER(Planung!EZ48)="H",$C48/2,0)))))))</f>
        <v>0</v>
      </c>
      <c r="FA48" s="27">
        <f>IF($A48="",0,IF(Mitarbeiter!$G$46=FALSE,0,IF(AND(Mitarbeiter!$E$46&lt;&gt;"",FA$5+6&lt;Mitarbeiter!$E$46),0,IF(AND(Mitarbeiter!$F$46&lt;&gt;"",FA$5&gt;Mitarbeiter!$F$46),0,IF(Planung!FA48="",$C48,IF(ISNUMBER(Planung!FA48),Planung!FA48,IF(UPPER(Planung!FA48)="H",$C48/2,0)))))))</f>
        <v>0</v>
      </c>
      <c r="FB48" s="27">
        <f>IF($A48="",0,IF(Mitarbeiter!$G$46=FALSE,0,IF(AND(Mitarbeiter!$E$46&lt;&gt;"",FB$5+6&lt;Mitarbeiter!$E$46),0,IF(AND(Mitarbeiter!$F$46&lt;&gt;"",FB$5&gt;Mitarbeiter!$F$46),0,IF(Planung!FB48="",$C48,IF(ISNUMBER(Planung!FB48),Planung!FB48,IF(UPPER(Planung!FB48)="H",$C48/2,0)))))))</f>
        <v>0</v>
      </c>
      <c r="FC48" s="27">
        <f>IF($A48="",0,IF(Mitarbeiter!$G$46=FALSE,0,IF(AND(Mitarbeiter!$E$46&lt;&gt;"",FC$5+6&lt;Mitarbeiter!$E$46),0,IF(AND(Mitarbeiter!$F$46&lt;&gt;"",FC$5&gt;Mitarbeiter!$F$46),0,IF(Planung!FC48="",$C48,IF(ISNUMBER(Planung!FC48),Planung!FC48,IF(UPPER(Planung!FC48)="H",$C48/2,0)))))))</f>
        <v>0</v>
      </c>
      <c r="FD48" s="27">
        <f>IF($A48="",0,IF(Mitarbeiter!$G$46=FALSE,0,IF(AND(Mitarbeiter!$E$46&lt;&gt;"",FD$5+6&lt;Mitarbeiter!$E$46),0,IF(AND(Mitarbeiter!$F$46&lt;&gt;"",FD$5&gt;Mitarbeiter!$F$46),0,IF(Planung!FD48="",$C48,IF(ISNUMBER(Planung!FD48),Planung!FD48,IF(UPPER(Planung!FD48)="H",$C48/2,0)))))))</f>
        <v>0</v>
      </c>
      <c r="FE48" s="27">
        <f>IF($A48="",0,IF(Mitarbeiter!$G$46=FALSE,0,IF(AND(Mitarbeiter!$E$46&lt;&gt;"",FE$5+6&lt;Mitarbeiter!$E$46),0,IF(AND(Mitarbeiter!$F$46&lt;&gt;"",FE$5&gt;Mitarbeiter!$F$46),0,IF(Planung!FE48="",$C48,IF(ISNUMBER(Planung!FE48),Planung!FE48,IF(UPPER(Planung!FE48)="H",$C48/2,0)))))))</f>
        <v>0</v>
      </c>
      <c r="FF48" s="27">
        <f>IF($A48="",0,IF(Mitarbeiter!$G$46=FALSE,0,IF(AND(Mitarbeiter!$E$46&lt;&gt;"",FF$5+6&lt;Mitarbeiter!$E$46),0,IF(AND(Mitarbeiter!$F$46&lt;&gt;"",FF$5&gt;Mitarbeiter!$F$46),0,IF(Planung!FF48="",$C48,IF(ISNUMBER(Planung!FF48),Planung!FF48,IF(UPPER(Planung!FF48)="H",$C48/2,0)))))))</f>
        <v>0</v>
      </c>
      <c r="FG48" s="27">
        <f>IF($A48="",0,IF(Mitarbeiter!$G$46=FALSE,0,IF(AND(Mitarbeiter!$E$46&lt;&gt;"",FG$5+6&lt;Mitarbeiter!$E$46),0,IF(AND(Mitarbeiter!$F$46&lt;&gt;"",FG$5&gt;Mitarbeiter!$F$46),0,IF(Planung!FG48="",$C48,IF(ISNUMBER(Planung!FG48),Planung!FG48,IF(UPPER(Planung!FG48)="H",$C48/2,0)))))))</f>
        <v>0</v>
      </c>
      <c r="FH48" s="27">
        <f>IF($A48="",0,IF(Mitarbeiter!$G$46=FALSE,0,IF(AND(Mitarbeiter!$E$46&lt;&gt;"",FH$5+6&lt;Mitarbeiter!$E$46),0,IF(AND(Mitarbeiter!$F$46&lt;&gt;"",FH$5&gt;Mitarbeiter!$F$46),0,IF(Planung!FH48="",$C48,IF(ISNUMBER(Planung!FH48),Planung!FH48,IF(UPPER(Planung!FH48)="H",$C48/2,0)))))))</f>
        <v>0</v>
      </c>
      <c r="FI48" s="27">
        <f>IF($A48="",0,IF(Mitarbeiter!$G$46=FALSE,0,IF(AND(Mitarbeiter!$E$46&lt;&gt;"",FI$5+6&lt;Mitarbeiter!$E$46),0,IF(AND(Mitarbeiter!$F$46&lt;&gt;"",FI$5&gt;Mitarbeiter!$F$46),0,IF(Planung!FI48="",$C48,IF(ISNUMBER(Planung!FI48),Planung!FI48,IF(UPPER(Planung!FI48)="H",$C48/2,0)))))))</f>
        <v>0</v>
      </c>
      <c r="FJ48" s="27">
        <f>IF($A48="",0,IF(Mitarbeiter!$G$46=FALSE,0,IF(AND(Mitarbeiter!$E$46&lt;&gt;"",FJ$5+6&lt;Mitarbeiter!$E$46),0,IF(AND(Mitarbeiter!$F$46&lt;&gt;"",FJ$5&gt;Mitarbeiter!$F$46),0,IF(Planung!FJ48="",$C48,IF(ISNUMBER(Planung!FJ48),Planung!FJ48,IF(UPPER(Planung!FJ48)="H",$C48/2,0)))))))</f>
        <v>0</v>
      </c>
      <c r="FK48" s="27">
        <f>IF($A48="",0,IF(Mitarbeiter!$G$46=FALSE,0,IF(AND(Mitarbeiter!$E$46&lt;&gt;"",FK$5+6&lt;Mitarbeiter!$E$46),0,IF(AND(Mitarbeiter!$F$46&lt;&gt;"",FK$5&gt;Mitarbeiter!$F$46),0,IF(Planung!FK48="",$C48,IF(ISNUMBER(Planung!FK48),Planung!FK48,IF(UPPER(Planung!FK48)="H",$C48/2,0)))))))</f>
        <v>0</v>
      </c>
      <c r="FL48" s="27">
        <f>IF($A48="",0,IF(Mitarbeiter!$G$46=FALSE,0,IF(AND(Mitarbeiter!$E$46&lt;&gt;"",FL$5+6&lt;Mitarbeiter!$E$46),0,IF(AND(Mitarbeiter!$F$46&lt;&gt;"",FL$5&gt;Mitarbeiter!$F$46),0,IF(Planung!FL48="",$C48,IF(ISNUMBER(Planung!FL48),Planung!FL48,IF(UPPER(Planung!FL48)="H",$C48/2,0)))))))</f>
        <v>0</v>
      </c>
      <c r="FM48" s="27">
        <f>IF($A48="",0,IF(Mitarbeiter!$G$46=FALSE,0,IF(AND(Mitarbeiter!$E$46&lt;&gt;"",FM$5+6&lt;Mitarbeiter!$E$46),0,IF(AND(Mitarbeiter!$F$46&lt;&gt;"",FM$5&gt;Mitarbeiter!$F$46),0,IF(Planung!FM48="",$C48,IF(ISNUMBER(Planung!FM48),Planung!FM48,IF(UPPER(Planung!FM48)="H",$C48/2,0)))))))</f>
        <v>0</v>
      </c>
      <c r="FN48" s="27">
        <f>IF($A48="",0,IF(Mitarbeiter!$G$46=FALSE,0,IF(AND(Mitarbeiter!$E$46&lt;&gt;"",FN$5+6&lt;Mitarbeiter!$E$46),0,IF(AND(Mitarbeiter!$F$46&lt;&gt;"",FN$5&gt;Mitarbeiter!$F$46),0,IF(Planung!FN48="",$C48,IF(ISNUMBER(Planung!FN48),Planung!FN48,IF(UPPER(Planung!FN48)="H",$C48/2,0)))))))</f>
        <v>0</v>
      </c>
      <c r="FO48" s="27">
        <f>IF($A48="",0,IF(Mitarbeiter!$G$46=FALSE,0,IF(AND(Mitarbeiter!$E$46&lt;&gt;"",FO$5+6&lt;Mitarbeiter!$E$46),0,IF(AND(Mitarbeiter!$F$46&lt;&gt;"",FO$5&gt;Mitarbeiter!$F$46),0,IF(Planung!FO48="",$C48,IF(ISNUMBER(Planung!FO48),Planung!FO48,IF(UPPER(Planung!FO48)="H",$C48/2,0)))))))</f>
        <v>0</v>
      </c>
      <c r="FP48" s="27">
        <f>IF($A48="",0,IF(Mitarbeiter!$G$46=FALSE,0,IF(AND(Mitarbeiter!$E$46&lt;&gt;"",FP$5+6&lt;Mitarbeiter!$E$46),0,IF(AND(Mitarbeiter!$F$46&lt;&gt;"",FP$5&gt;Mitarbeiter!$F$46),0,IF(Planung!FP48="",$C48,IF(ISNUMBER(Planung!FP48),Planung!FP48,IF(UPPER(Planung!FP48)="H",$C48/2,0)))))))</f>
        <v>0</v>
      </c>
      <c r="FQ48" s="27">
        <f>IF($A48="",0,IF(Mitarbeiter!$G$46=FALSE,0,IF(AND(Mitarbeiter!$E$46&lt;&gt;"",FQ$5+6&lt;Mitarbeiter!$E$46),0,IF(AND(Mitarbeiter!$F$46&lt;&gt;"",FQ$5&gt;Mitarbeiter!$F$46),0,IF(Planung!FQ48="",$C48,IF(ISNUMBER(Planung!FQ48),Planung!FQ48,IF(UPPER(Planung!FQ48)="H",$C48/2,0)))))))</f>
        <v>0</v>
      </c>
      <c r="FR48" s="27">
        <f>IF($A48="",0,IF(Mitarbeiter!$G$46=FALSE,0,IF(AND(Mitarbeiter!$E$46&lt;&gt;"",FR$5+6&lt;Mitarbeiter!$E$46),0,IF(AND(Mitarbeiter!$F$46&lt;&gt;"",FR$5&gt;Mitarbeiter!$F$46),0,IF(Planung!FR48="",$C48,IF(ISNUMBER(Planung!FR48),Planung!FR48,IF(UPPER(Planung!FR48)="H",$C48/2,0)))))))</f>
        <v>0</v>
      </c>
      <c r="FS48" s="27">
        <f>IF($A48="",0,IF(Mitarbeiter!$G$46=FALSE,0,IF(AND(Mitarbeiter!$E$46&lt;&gt;"",FS$5+6&lt;Mitarbeiter!$E$46),0,IF(AND(Mitarbeiter!$F$46&lt;&gt;"",FS$5&gt;Mitarbeiter!$F$46),0,IF(Planung!FS48="",$C48,IF(ISNUMBER(Planung!FS48),Planung!FS48,IF(UPPER(Planung!FS48)="H",$C48/2,0)))))))</f>
        <v>0</v>
      </c>
      <c r="FT48" s="27">
        <f>IF($A48="",0,IF(Mitarbeiter!$G$46=FALSE,0,IF(AND(Mitarbeiter!$E$46&lt;&gt;"",FT$5+6&lt;Mitarbeiter!$E$46),0,IF(AND(Mitarbeiter!$F$46&lt;&gt;"",FT$5&gt;Mitarbeiter!$F$46),0,IF(Planung!FT48="",$C48,IF(ISNUMBER(Planung!FT48),Planung!FT48,IF(UPPER(Planung!FT48)="H",$C48/2,0)))))))</f>
        <v>0</v>
      </c>
      <c r="FU48" s="27">
        <f>IF($A48="",0,IF(Mitarbeiter!$G$46=FALSE,0,IF(AND(Mitarbeiter!$E$46&lt;&gt;"",FU$5+6&lt;Mitarbeiter!$E$46),0,IF(AND(Mitarbeiter!$F$46&lt;&gt;"",FU$5&gt;Mitarbeiter!$F$46),0,IF(Planung!FU48="",$C48,IF(ISNUMBER(Planung!FU48),Planung!FU48,IF(UPPER(Planung!FU48)="H",$C48/2,0)))))))</f>
        <v>0</v>
      </c>
      <c r="FV48" s="27">
        <f>IF($A48="",0,IF(Mitarbeiter!$G$46=FALSE,0,IF(AND(Mitarbeiter!$E$46&lt;&gt;"",FV$5+6&lt;Mitarbeiter!$E$46),0,IF(AND(Mitarbeiter!$F$46&lt;&gt;"",FV$5&gt;Mitarbeiter!$F$46),0,IF(Planung!FV48="",$C48,IF(ISNUMBER(Planung!FV48),Planung!FV48,IF(UPPER(Planung!FV48)="H",$C48/2,0)))))))</f>
        <v>0</v>
      </c>
      <c r="FW48" s="27">
        <f>IF($A48="",0,IF(Mitarbeiter!$G$46=FALSE,0,IF(AND(Mitarbeiter!$E$46&lt;&gt;"",FW$5+6&lt;Mitarbeiter!$E$46),0,IF(AND(Mitarbeiter!$F$46&lt;&gt;"",FW$5&gt;Mitarbeiter!$F$46),0,IF(Planung!FW48="",$C48,IF(ISNUMBER(Planung!FW48),Planung!FW48,IF(UPPER(Planung!FW48)="H",$C48/2,0)))))))</f>
        <v>0</v>
      </c>
      <c r="FX48" s="27">
        <f>IF($A48="",0,IF(Mitarbeiter!$G$46=FALSE,0,IF(AND(Mitarbeiter!$E$46&lt;&gt;"",FX$5+6&lt;Mitarbeiter!$E$46),0,IF(AND(Mitarbeiter!$F$46&lt;&gt;"",FX$5&gt;Mitarbeiter!$F$46),0,IF(Planung!FX48="",$C48,IF(ISNUMBER(Planung!FX48),Planung!FX48,IF(UPPER(Planung!FX48)="H",$C48/2,0)))))))</f>
        <v>0</v>
      </c>
      <c r="FY48" s="27">
        <f>IF($A48="",0,IF(Mitarbeiter!$G$46=FALSE,0,IF(AND(Mitarbeiter!$E$46&lt;&gt;"",FY$5+6&lt;Mitarbeiter!$E$46),0,IF(AND(Mitarbeiter!$F$46&lt;&gt;"",FY$5&gt;Mitarbeiter!$F$46),0,IF(Planung!FY48="",$C48,IF(ISNUMBER(Planung!FY48),Planung!FY48,IF(UPPER(Planung!FY48)="H",$C48/2,0)))))))</f>
        <v>0</v>
      </c>
      <c r="FZ48" s="27">
        <f>IF($A48="",0,IF(Mitarbeiter!$G$46=FALSE,0,IF(AND(Mitarbeiter!$E$46&lt;&gt;"",FZ$5+6&lt;Mitarbeiter!$E$46),0,IF(AND(Mitarbeiter!$F$46&lt;&gt;"",FZ$5&gt;Mitarbeiter!$F$46),0,IF(Planung!FZ48="",$C48,IF(ISNUMBER(Planung!FZ48),Planung!FZ48,IF(UPPER(Planung!FZ48)="H",$C48/2,0)))))))</f>
        <v>0</v>
      </c>
      <c r="GA48" s="27">
        <f>IF($A48="",0,IF(Mitarbeiter!$G$46=FALSE,0,IF(AND(Mitarbeiter!$E$46&lt;&gt;"",GA$5+6&lt;Mitarbeiter!$E$46),0,IF(AND(Mitarbeiter!$F$46&lt;&gt;"",GA$5&gt;Mitarbeiter!$F$46),0,IF(Planung!GA48="",$C48,IF(ISNUMBER(Planung!GA48),Planung!GA48,IF(UPPER(Planung!GA48)="H",$C48/2,0)))))))</f>
        <v>0</v>
      </c>
      <c r="GB48" s="27">
        <f>IF($A48="",0,IF(Mitarbeiter!$G$46=FALSE,0,IF(AND(Mitarbeiter!$E$46&lt;&gt;"",GB$5+6&lt;Mitarbeiter!$E$46),0,IF(AND(Mitarbeiter!$F$46&lt;&gt;"",GB$5&gt;Mitarbeiter!$F$46),0,IF(Planung!GB48="",$C48,IF(ISNUMBER(Planung!GB48),Planung!GB48,IF(UPPER(Planung!GB48)="H",$C48/2,0)))))))</f>
        <v>0</v>
      </c>
      <c r="GC48" s="27">
        <f>IF($A48="",0,IF(Mitarbeiter!$G$46=FALSE,0,IF(AND(Mitarbeiter!$E$46&lt;&gt;"",GC$5+6&lt;Mitarbeiter!$E$46),0,IF(AND(Mitarbeiter!$F$46&lt;&gt;"",GC$5&gt;Mitarbeiter!$F$46),0,IF(Planung!GC48="",$C48,IF(ISNUMBER(Planung!GC48),Planung!GC48,IF(UPPER(Planung!GC48)="H",$C48/2,0)))))))</f>
        <v>0</v>
      </c>
      <c r="GD48" s="27">
        <f>IF($A48="",0,IF(Mitarbeiter!$G$46=FALSE,0,IF(AND(Mitarbeiter!$E$46&lt;&gt;"",GD$5+6&lt;Mitarbeiter!$E$46),0,IF(AND(Mitarbeiter!$F$46&lt;&gt;"",GD$5&gt;Mitarbeiter!$F$46),0,IF(Planung!GD48="",$C48,IF(ISNUMBER(Planung!GD48),Planung!GD48,IF(UPPER(Planung!GD48)="H",$C48/2,0)))))))</f>
        <v>0</v>
      </c>
      <c r="GE48" s="27">
        <f>IF($A48="",0,IF(Mitarbeiter!$G$46=FALSE,0,IF(AND(Mitarbeiter!$E$46&lt;&gt;"",GE$5+6&lt;Mitarbeiter!$E$46),0,IF(AND(Mitarbeiter!$F$46&lt;&gt;"",GE$5&gt;Mitarbeiter!$F$46),0,IF(Planung!GE48="",$C48,IF(ISNUMBER(Planung!GE48),Planung!GE48,IF(UPPER(Planung!GE48)="H",$C48/2,0)))))))</f>
        <v>0</v>
      </c>
      <c r="GF48" s="27">
        <f>IF($A48="",0,IF(Mitarbeiter!$G$46=FALSE,0,IF(AND(Mitarbeiter!$E$46&lt;&gt;"",GF$5+6&lt;Mitarbeiter!$E$46),0,IF(AND(Mitarbeiter!$F$46&lt;&gt;"",GF$5&gt;Mitarbeiter!$F$46),0,IF(Planung!GF48="",$C48,IF(ISNUMBER(Planung!GF48),Planung!GF48,IF(UPPER(Planung!GF48)="H",$C48/2,0)))))))</f>
        <v>0</v>
      </c>
      <c r="GG48" s="27">
        <f>IF($A48="",0,IF(Mitarbeiter!$G$46=FALSE,0,IF(AND(Mitarbeiter!$E$46&lt;&gt;"",GG$5+6&lt;Mitarbeiter!$E$46),0,IF(AND(Mitarbeiter!$F$46&lt;&gt;"",GG$5&gt;Mitarbeiter!$F$46),0,IF(Planung!GG48="",$C48,IF(ISNUMBER(Planung!GG48),Planung!GG48,IF(UPPER(Planung!GG48)="H",$C48/2,0)))))))</f>
        <v>0</v>
      </c>
      <c r="GH48" s="27">
        <f>IF($A48="",0,IF(Mitarbeiter!$G$46=FALSE,0,IF(AND(Mitarbeiter!$E$46&lt;&gt;"",GH$5+6&lt;Mitarbeiter!$E$46),0,IF(AND(Mitarbeiter!$F$46&lt;&gt;"",GH$5&gt;Mitarbeiter!$F$46),0,IF(Planung!GH48="",$C48,IF(ISNUMBER(Planung!GH48),Planung!GH48,IF(UPPER(Planung!GH48)="H",$C48/2,0)))))))</f>
        <v>0</v>
      </c>
      <c r="GI48" s="27">
        <f>IF($A48="",0,IF(Mitarbeiter!$G$46=FALSE,0,IF(AND(Mitarbeiter!$E$46&lt;&gt;"",GI$5+6&lt;Mitarbeiter!$E$46),0,IF(AND(Mitarbeiter!$F$46&lt;&gt;"",GI$5&gt;Mitarbeiter!$F$46),0,IF(Planung!GI48="",$C48,IF(ISNUMBER(Planung!GI48),Planung!GI48,IF(UPPER(Planung!GI48)="H",$C48/2,0)))))))</f>
        <v>0</v>
      </c>
      <c r="GJ48" s="27">
        <f>IF($A48="",0,IF(Mitarbeiter!$G$46=FALSE,0,IF(AND(Mitarbeiter!$E$46&lt;&gt;"",GJ$5+6&lt;Mitarbeiter!$E$46),0,IF(AND(Mitarbeiter!$F$46&lt;&gt;"",GJ$5&gt;Mitarbeiter!$F$46),0,IF(Planung!GJ48="",$C48,IF(ISNUMBER(Planung!GJ48),Planung!GJ48,IF(UPPER(Planung!GJ48)="H",$C48/2,0)))))))</f>
        <v>0</v>
      </c>
      <c r="GK48" s="27">
        <f>IF($A48="",0,IF(Mitarbeiter!$G$46=FALSE,0,IF(AND(Mitarbeiter!$E$46&lt;&gt;"",GK$5+6&lt;Mitarbeiter!$E$46),0,IF(AND(Mitarbeiter!$F$46&lt;&gt;"",GK$5&gt;Mitarbeiter!$F$46),0,IF(Planung!GK48="",$C48,IF(ISNUMBER(Planung!GK48),Planung!GK48,IF(UPPER(Planung!GK48)="H",$C48/2,0)))))))</f>
        <v>0</v>
      </c>
      <c r="GL48" s="27">
        <f>IF($A48="",0,IF(Mitarbeiter!$G$46=FALSE,0,IF(AND(Mitarbeiter!$E$46&lt;&gt;"",GL$5+6&lt;Mitarbeiter!$E$46),0,IF(AND(Mitarbeiter!$F$46&lt;&gt;"",GL$5&gt;Mitarbeiter!$F$46),0,IF(Planung!GL48="",$C48,IF(ISNUMBER(Planung!GL48),Planung!GL48,IF(UPPER(Planung!GL48)="H",$C48/2,0)))))))</f>
        <v>0</v>
      </c>
      <c r="GM48" s="27">
        <f>IF($A48="",0,IF(Mitarbeiter!$G$46=FALSE,0,IF(AND(Mitarbeiter!$E$46&lt;&gt;"",GM$5+6&lt;Mitarbeiter!$E$46),0,IF(AND(Mitarbeiter!$F$46&lt;&gt;"",GM$5&gt;Mitarbeiter!$F$46),0,IF(Planung!GM48="",$C48,IF(ISNUMBER(Planung!GM48),Planung!GM48,IF(UPPER(Planung!GM48)="H",$C48/2,0)))))))</f>
        <v>0</v>
      </c>
      <c r="GN48" s="27">
        <f>IF($A48="",0,IF(Mitarbeiter!$G$46=FALSE,0,IF(AND(Mitarbeiter!$E$46&lt;&gt;"",GN$5+6&lt;Mitarbeiter!$E$46),0,IF(AND(Mitarbeiter!$F$46&lt;&gt;"",GN$5&gt;Mitarbeiter!$F$46),0,IF(Planung!GN48="",$C48,IF(ISNUMBER(Planung!GN48),Planung!GN48,IF(UPPER(Planung!GN48)="H",$C48/2,0)))))))</f>
        <v>0</v>
      </c>
      <c r="GO48" s="27">
        <f>IF($A48="",0,IF(Mitarbeiter!$G$46=FALSE,0,IF(AND(Mitarbeiter!$E$46&lt;&gt;"",GO$5+6&lt;Mitarbeiter!$E$46),0,IF(AND(Mitarbeiter!$F$46&lt;&gt;"",GO$5&gt;Mitarbeiter!$F$46),0,IF(Planung!GO48="",$C48,IF(ISNUMBER(Planung!GO48),Planung!GO48,IF(UPPER(Planung!GO48)="H",$C48/2,0)))))))</f>
        <v>0</v>
      </c>
      <c r="GP48" s="27">
        <f>IF($A48="",0,IF(Mitarbeiter!$G$46=FALSE,0,IF(AND(Mitarbeiter!$E$46&lt;&gt;"",GP$5+6&lt;Mitarbeiter!$E$46),0,IF(AND(Mitarbeiter!$F$46&lt;&gt;"",GP$5&gt;Mitarbeiter!$F$46),0,IF(Planung!GP48="",$C48,IF(ISNUMBER(Planung!GP48),Planung!GP48,IF(UPPER(Planung!GP48)="H",$C48/2,0)))))))</f>
        <v>0</v>
      </c>
      <c r="GQ48" s="27">
        <f>IF($A48="",0,IF(Mitarbeiter!$G$46=FALSE,0,IF(AND(Mitarbeiter!$E$46&lt;&gt;"",GQ$5+6&lt;Mitarbeiter!$E$46),0,IF(AND(Mitarbeiter!$F$46&lt;&gt;"",GQ$5&gt;Mitarbeiter!$F$46),0,IF(Planung!GQ48="",$C48,IF(ISNUMBER(Planung!GQ48),Planung!GQ48,IF(UPPER(Planung!GQ48)="H",$C48/2,0)))))))</f>
        <v>0</v>
      </c>
      <c r="GR48" s="27">
        <f>IF($A48="",0,IF(Mitarbeiter!$G$46=FALSE,0,IF(AND(Mitarbeiter!$E$46&lt;&gt;"",GR$5+6&lt;Mitarbeiter!$E$46),0,IF(AND(Mitarbeiter!$F$46&lt;&gt;"",GR$5&gt;Mitarbeiter!$F$46),0,IF(Planung!GR48="",$C48,IF(ISNUMBER(Planung!GR48),Planung!GR48,IF(UPPER(Planung!GR48)="H",$C48/2,0)))))))</f>
        <v>0</v>
      </c>
      <c r="GS48" s="27">
        <f>IF($A48="",0,IF(Mitarbeiter!$G$46=FALSE,0,IF(AND(Mitarbeiter!$E$46&lt;&gt;"",GS$5+6&lt;Mitarbeiter!$E$46),0,IF(AND(Mitarbeiter!$F$46&lt;&gt;"",GS$5&gt;Mitarbeiter!$F$46),0,IF(Planung!GS48="",$C48,IF(ISNUMBER(Planung!GS48),Planung!GS48,IF(UPPER(Planung!GS48)="H",$C48/2,0)))))))</f>
        <v>0</v>
      </c>
      <c r="GT48" s="27">
        <f>IF($A48="",0,IF(Mitarbeiter!$G$46=FALSE,0,IF(AND(Mitarbeiter!$E$46&lt;&gt;"",GT$5+6&lt;Mitarbeiter!$E$46),0,IF(AND(Mitarbeiter!$F$46&lt;&gt;"",GT$5&gt;Mitarbeiter!$F$46),0,IF(Planung!GT48="",$C48,IF(ISNUMBER(Planung!GT48),Planung!GT48,IF(UPPER(Planung!GT48)="H",$C48/2,0)))))))</f>
        <v>0</v>
      </c>
      <c r="GU48" s="27">
        <f>IF($A48="",0,IF(Mitarbeiter!$G$46=FALSE,0,IF(AND(Mitarbeiter!$E$46&lt;&gt;"",GU$5+6&lt;Mitarbeiter!$E$46),0,IF(AND(Mitarbeiter!$F$46&lt;&gt;"",GU$5&gt;Mitarbeiter!$F$46),0,IF(Planung!GU48="",$C48,IF(ISNUMBER(Planung!GU48),Planung!GU48,IF(UPPER(Planung!GU48)="H",$C48/2,0)))))))</f>
        <v>0</v>
      </c>
      <c r="GV48" s="27">
        <f>IF($A48="",0,IF(Mitarbeiter!$G$46=FALSE,0,IF(AND(Mitarbeiter!$E$46&lt;&gt;"",GV$5+6&lt;Mitarbeiter!$E$46),0,IF(AND(Mitarbeiter!$F$46&lt;&gt;"",GV$5&gt;Mitarbeiter!$F$46),0,IF(Planung!GV48="",$C48,IF(ISNUMBER(Planung!GV48),Planung!GV48,IF(UPPER(Planung!GV48)="H",$C48/2,0)))))))</f>
        <v>0</v>
      </c>
      <c r="GW48" s="27">
        <f>IF($A48="",0,IF(Mitarbeiter!$G$46=FALSE,0,IF(AND(Mitarbeiter!$E$46&lt;&gt;"",GW$5+6&lt;Mitarbeiter!$E$46),0,IF(AND(Mitarbeiter!$F$46&lt;&gt;"",GW$5&gt;Mitarbeiter!$F$46),0,IF(Planung!GW48="",$C48,IF(ISNUMBER(Planung!GW48),Planung!GW48,IF(UPPER(Planung!GW48)="H",$C48/2,0)))))))</f>
        <v>0</v>
      </c>
      <c r="GX48" s="27">
        <f>IF($A48="",0,IF(Mitarbeiter!$G$46=FALSE,0,IF(AND(Mitarbeiter!$E$46&lt;&gt;"",GX$5+6&lt;Mitarbeiter!$E$46),0,IF(AND(Mitarbeiter!$F$46&lt;&gt;"",GX$5&gt;Mitarbeiter!$F$46),0,IF(Planung!GX48="",$C48,IF(ISNUMBER(Planung!GX48),Planung!GX48,IF(UPPER(Planung!GX48)="H",$C48/2,0)))))))</f>
        <v>0</v>
      </c>
      <c r="GY48" s="27">
        <f>IF($A48="",0,IF(Mitarbeiter!$G$46=FALSE,0,IF(AND(Mitarbeiter!$E$46&lt;&gt;"",GY$5+6&lt;Mitarbeiter!$E$46),0,IF(AND(Mitarbeiter!$F$46&lt;&gt;"",GY$5&gt;Mitarbeiter!$F$46),0,IF(Planung!GY48="",$C48,IF(ISNUMBER(Planung!GY48),Planung!GY48,IF(UPPER(Planung!GY48)="H",$C48/2,0)))))))</f>
        <v>0</v>
      </c>
      <c r="GZ48" s="27">
        <f>IF($A48="",0,IF(Mitarbeiter!$G$46=FALSE,0,IF(AND(Mitarbeiter!$E$46&lt;&gt;"",GZ$5+6&lt;Mitarbeiter!$E$46),0,IF(AND(Mitarbeiter!$F$46&lt;&gt;"",GZ$5&gt;Mitarbeiter!$F$46),0,IF(Planung!GZ48="",$C48,IF(ISNUMBER(Planung!GZ48),Planung!GZ48,IF(UPPER(Planung!GZ48)="H",$C48/2,0)))))))</f>
        <v>0</v>
      </c>
      <c r="HA48" s="27">
        <f>IF($A48="",0,IF(Mitarbeiter!$G$46=FALSE,0,IF(AND(Mitarbeiter!$E$46&lt;&gt;"",HA$5+6&lt;Mitarbeiter!$E$46),0,IF(AND(Mitarbeiter!$F$46&lt;&gt;"",HA$5&gt;Mitarbeiter!$F$46),0,IF(Planung!HA48="",$C48,IF(ISNUMBER(Planung!HA48),Planung!HA48,IF(UPPER(Planung!HA48)="H",$C48/2,0)))))))</f>
        <v>0</v>
      </c>
      <c r="HB48" s="27">
        <f>IF($A48="",0,IF(Mitarbeiter!$G$46=FALSE,0,IF(AND(Mitarbeiter!$E$46&lt;&gt;"",HB$5+6&lt;Mitarbeiter!$E$46),0,IF(AND(Mitarbeiter!$F$46&lt;&gt;"",HB$5&gt;Mitarbeiter!$F$46),0,IF(Planung!HB48="",$C48,IF(ISNUMBER(Planung!HB48),Planung!HB48,IF(UPPER(Planung!HB48)="H",$C48/2,0)))))))</f>
        <v>0</v>
      </c>
      <c r="HC48" s="27">
        <f>IF($A48="",0,IF(Mitarbeiter!$G$46=FALSE,0,IF(AND(Mitarbeiter!$E$46&lt;&gt;"",HC$5+6&lt;Mitarbeiter!$E$46),0,IF(AND(Mitarbeiter!$F$46&lt;&gt;"",HC$5&gt;Mitarbeiter!$F$46),0,IF(Planung!HC48="",$C48,IF(ISNUMBER(Planung!HC48),Planung!HC48,IF(UPPER(Planung!HC48)="H",$C48/2,0)))))))</f>
        <v>0</v>
      </c>
      <c r="HD48" s="27">
        <f>IF($A48="",0,IF(Mitarbeiter!$G$46=FALSE,0,IF(AND(Mitarbeiter!$E$46&lt;&gt;"",HD$5+6&lt;Mitarbeiter!$E$46),0,IF(AND(Mitarbeiter!$F$46&lt;&gt;"",HD$5&gt;Mitarbeiter!$F$46),0,IF(Planung!HD48="",$C48,IF(ISNUMBER(Planung!HD48),Planung!HD48,IF(UPPER(Planung!HD48)="H",$C48/2,0)))))))</f>
        <v>0</v>
      </c>
      <c r="HE48" s="27">
        <f>IF($A48="",0,IF(Mitarbeiter!$G$46=FALSE,0,IF(AND(Mitarbeiter!$E$46&lt;&gt;"",HE$5+6&lt;Mitarbeiter!$E$46),0,IF(AND(Mitarbeiter!$F$46&lt;&gt;"",HE$5&gt;Mitarbeiter!$F$46),0,IF(Planung!HE48="",$C48,IF(ISNUMBER(Planung!HE48),Planung!HE48,IF(UPPER(Planung!HE48)="H",$C48/2,0)))))))</f>
        <v>0</v>
      </c>
      <c r="HF48" s="27">
        <f>IF($A48="",0,IF(Mitarbeiter!$G$46=FALSE,0,IF(AND(Mitarbeiter!$E$46&lt;&gt;"",HF$5+6&lt;Mitarbeiter!$E$46),0,IF(AND(Mitarbeiter!$F$46&lt;&gt;"",HF$5&gt;Mitarbeiter!$F$46),0,IF(Planung!HF48="",$C48,IF(ISNUMBER(Planung!HF48),Planung!HF48,IF(UPPER(Planung!HF48)="H",$C48/2,0)))))))</f>
        <v>0</v>
      </c>
      <c r="HG48" s="27">
        <f>IF($A48="",0,IF(Mitarbeiter!$G$46=FALSE,0,IF(AND(Mitarbeiter!$E$46&lt;&gt;"",HG$5+6&lt;Mitarbeiter!$E$46),0,IF(AND(Mitarbeiter!$F$46&lt;&gt;"",HG$5&gt;Mitarbeiter!$F$46),0,IF(Planung!HG48="",$C48,IF(ISNUMBER(Planung!HG48),Planung!HG48,IF(UPPER(Planung!HG48)="H",$C48/2,0)))))))</f>
        <v>0</v>
      </c>
      <c r="HH48" s="27">
        <f>IF($A48="",0,IF(Mitarbeiter!$G$46=FALSE,0,IF(AND(Mitarbeiter!$E$46&lt;&gt;"",HH$5+6&lt;Mitarbeiter!$E$46),0,IF(AND(Mitarbeiter!$F$46&lt;&gt;"",HH$5&gt;Mitarbeiter!$F$46),0,IF(Planung!HH48="",$C48,IF(ISNUMBER(Planung!HH48),Planung!HH48,IF(UPPER(Planung!HH48)="H",$C48/2,0)))))))</f>
        <v>0</v>
      </c>
      <c r="HI48" s="27">
        <f>IF($A48="",0,IF(Mitarbeiter!$G$46=FALSE,0,IF(AND(Mitarbeiter!$E$46&lt;&gt;"",HI$5+6&lt;Mitarbeiter!$E$46),0,IF(AND(Mitarbeiter!$F$46&lt;&gt;"",HI$5&gt;Mitarbeiter!$F$46),0,IF(Planung!HI48="",$C48,IF(ISNUMBER(Planung!HI48),Planung!HI48,IF(UPPER(Planung!HI48)="H",$C48/2,0)))))))</f>
        <v>0</v>
      </c>
      <c r="HJ48" s="27">
        <f>IF($A48="",0,IF(Mitarbeiter!$G$46=FALSE,0,IF(AND(Mitarbeiter!$E$46&lt;&gt;"",HJ$5+6&lt;Mitarbeiter!$E$46),0,IF(AND(Mitarbeiter!$F$46&lt;&gt;"",HJ$5&gt;Mitarbeiter!$F$46),0,IF(Planung!HJ48="",$C48,IF(ISNUMBER(Planung!HJ48),Planung!HJ48,IF(UPPER(Planung!HJ48)="H",$C48/2,0)))))))</f>
        <v>0</v>
      </c>
      <c r="HK48" s="27">
        <f>IF($A48="",0,IF(Mitarbeiter!$G$46=FALSE,0,IF(AND(Mitarbeiter!$E$46&lt;&gt;"",HK$5+6&lt;Mitarbeiter!$E$46),0,IF(AND(Mitarbeiter!$F$46&lt;&gt;"",HK$5&gt;Mitarbeiter!$F$46),0,IF(Planung!HK48="",$C48,IF(ISNUMBER(Planung!HK48),Planung!HK48,IF(UPPER(Planung!HK48)="H",$C48/2,0)))))))</f>
        <v>0</v>
      </c>
      <c r="HL48" s="27">
        <f>IF($A48="",0,IF(Mitarbeiter!$G$46=FALSE,0,IF(AND(Mitarbeiter!$E$46&lt;&gt;"",HL$5+6&lt;Mitarbeiter!$E$46),0,IF(AND(Mitarbeiter!$F$46&lt;&gt;"",HL$5&gt;Mitarbeiter!$F$46),0,IF(Planung!HL48="",$C48,IF(ISNUMBER(Planung!HL48),Planung!HL48,IF(UPPER(Planung!HL48)="H",$C48/2,0)))))))</f>
        <v>0</v>
      </c>
      <c r="HM48" s="27">
        <f>IF($A48="",0,IF(Mitarbeiter!$G$46=FALSE,0,IF(AND(Mitarbeiter!$E$46&lt;&gt;"",HM$5+6&lt;Mitarbeiter!$E$46),0,IF(AND(Mitarbeiter!$F$46&lt;&gt;"",HM$5&gt;Mitarbeiter!$F$46),0,IF(Planung!HM48="",$C48,IF(ISNUMBER(Planung!HM48),Planung!HM48,IF(UPPER(Planung!HM48)="H",$C48/2,0)))))))</f>
        <v>0</v>
      </c>
      <c r="HN48" s="27">
        <f>IF($A48="",0,IF(Mitarbeiter!$G$46=FALSE,0,IF(AND(Mitarbeiter!$E$46&lt;&gt;"",HN$5+6&lt;Mitarbeiter!$E$46),0,IF(AND(Mitarbeiter!$F$46&lt;&gt;"",HN$5&gt;Mitarbeiter!$F$46),0,IF(Planung!HN48="",$C48,IF(ISNUMBER(Planung!HN48),Planung!HN48,IF(UPPER(Planung!HN48)="H",$C48/2,0)))))))</f>
        <v>0</v>
      </c>
      <c r="HO48" s="27">
        <f>IF($A48="",0,IF(Mitarbeiter!$G$46=FALSE,0,IF(AND(Mitarbeiter!$E$46&lt;&gt;"",HO$5+6&lt;Mitarbeiter!$E$46),0,IF(AND(Mitarbeiter!$F$46&lt;&gt;"",HO$5&gt;Mitarbeiter!$F$46),0,IF(Planung!HO48="",$C48,IF(ISNUMBER(Planung!HO48),Planung!HO48,IF(UPPER(Planung!HO48)="H",$C48/2,0)))))))</f>
        <v>0</v>
      </c>
      <c r="HP48" s="27">
        <f>IF($A48="",0,IF(Mitarbeiter!$G$46=FALSE,0,IF(AND(Mitarbeiter!$E$46&lt;&gt;"",HP$5+6&lt;Mitarbeiter!$E$46),0,IF(AND(Mitarbeiter!$F$46&lt;&gt;"",HP$5&gt;Mitarbeiter!$F$46),0,IF(Planung!HP48="",$C48,IF(ISNUMBER(Planung!HP48),Planung!HP48,IF(UPPER(Planung!HP48)="H",$C48/2,0)))))))</f>
        <v>0</v>
      </c>
      <c r="HQ48" s="27">
        <f>IF($A48="",0,IF(Mitarbeiter!$G$46=FALSE,0,IF(AND(Mitarbeiter!$E$46&lt;&gt;"",HQ$5+6&lt;Mitarbeiter!$E$46),0,IF(AND(Mitarbeiter!$F$46&lt;&gt;"",HQ$5&gt;Mitarbeiter!$F$46),0,IF(Planung!HQ48="",$C48,IF(ISNUMBER(Planung!HQ48),Planung!HQ48,IF(UPPER(Planung!HQ48)="H",$C48/2,0)))))))</f>
        <v>0</v>
      </c>
      <c r="HR48" s="27">
        <f>IF($A48="",0,IF(Mitarbeiter!$G$46=FALSE,0,IF(AND(Mitarbeiter!$E$46&lt;&gt;"",HR$5+6&lt;Mitarbeiter!$E$46),0,IF(AND(Mitarbeiter!$F$46&lt;&gt;"",HR$5&gt;Mitarbeiter!$F$46),0,IF(Planung!HR48="",$C48,IF(ISNUMBER(Planung!HR48),Planung!HR48,IF(UPPER(Planung!HR48)="H",$C48/2,0)))))))</f>
        <v>0</v>
      </c>
      <c r="HS48" s="27">
        <f>IF($A48="",0,IF(Mitarbeiter!$G$46=FALSE,0,IF(AND(Mitarbeiter!$E$46&lt;&gt;"",HS$5+6&lt;Mitarbeiter!$E$46),0,IF(AND(Mitarbeiter!$F$46&lt;&gt;"",HS$5&gt;Mitarbeiter!$F$46),0,IF(Planung!HS48="",$C48,IF(ISNUMBER(Planung!HS48),Planung!HS48,IF(UPPER(Planung!HS48)="H",$C48/2,0)))))))</f>
        <v>0</v>
      </c>
      <c r="HT48" s="27">
        <f>IF($A48="",0,IF(Mitarbeiter!$G$46=FALSE,0,IF(AND(Mitarbeiter!$E$46&lt;&gt;"",HT$5+6&lt;Mitarbeiter!$E$46),0,IF(AND(Mitarbeiter!$F$46&lt;&gt;"",HT$5&gt;Mitarbeiter!$F$46),0,IF(Planung!HT48="",$C48,IF(ISNUMBER(Planung!HT48),Planung!HT48,IF(UPPER(Planung!HT48)="H",$C48/2,0)))))))</f>
        <v>0</v>
      </c>
      <c r="HU48" s="27">
        <f>IF($A48="",0,IF(Mitarbeiter!$G$46=FALSE,0,IF(AND(Mitarbeiter!$E$46&lt;&gt;"",HU$5+6&lt;Mitarbeiter!$E$46),0,IF(AND(Mitarbeiter!$F$46&lt;&gt;"",HU$5&gt;Mitarbeiter!$F$46),0,IF(Planung!HU48="",$C48,IF(ISNUMBER(Planung!HU48),Planung!HU48,IF(UPPER(Planung!HU48)="H",$C48/2,0)))))))</f>
        <v>0</v>
      </c>
      <c r="HV48" s="27">
        <f>IF($A48="",0,IF(Mitarbeiter!$G$46=FALSE,0,IF(AND(Mitarbeiter!$E$46&lt;&gt;"",HV$5+6&lt;Mitarbeiter!$E$46),0,IF(AND(Mitarbeiter!$F$46&lt;&gt;"",HV$5&gt;Mitarbeiter!$F$46),0,IF(Planung!HV48="",$C48,IF(ISNUMBER(Planung!HV48),Planung!HV48,IF(UPPER(Planung!HV48)="H",$C48/2,0)))))))</f>
        <v>0</v>
      </c>
      <c r="HW48" s="27">
        <f>IF($A48="",0,IF(Mitarbeiter!$G$46=FALSE,0,IF(AND(Mitarbeiter!$E$46&lt;&gt;"",HW$5+6&lt;Mitarbeiter!$E$46),0,IF(AND(Mitarbeiter!$F$46&lt;&gt;"",HW$5&gt;Mitarbeiter!$F$46),0,IF(Planung!HW48="",$C48,IF(ISNUMBER(Planung!HW48),Planung!HW48,IF(UPPER(Planung!HW48)="H",$C48/2,0)))))))</f>
        <v>0</v>
      </c>
      <c r="HX48" s="27">
        <f>IF($A48="",0,IF(Mitarbeiter!$G$46=FALSE,0,IF(AND(Mitarbeiter!$E$46&lt;&gt;"",HX$5+6&lt;Mitarbeiter!$E$46),0,IF(AND(Mitarbeiter!$F$46&lt;&gt;"",HX$5&gt;Mitarbeiter!$F$46),0,IF(Planung!HX48="",$C48,IF(ISNUMBER(Planung!HX48),Planung!HX48,IF(UPPER(Planung!HX48)="H",$C48/2,0)))))))</f>
        <v>0</v>
      </c>
      <c r="HY48" s="27">
        <f>IF($A48="",0,IF(Mitarbeiter!$G$46=FALSE,0,IF(AND(Mitarbeiter!$E$46&lt;&gt;"",HY$5+6&lt;Mitarbeiter!$E$46),0,IF(AND(Mitarbeiter!$F$46&lt;&gt;"",HY$5&gt;Mitarbeiter!$F$46),0,IF(Planung!HY48="",$C48,IF(ISNUMBER(Planung!HY48),Planung!HY48,IF(UPPER(Planung!HY48)="H",$C48/2,0)))))))</f>
        <v>0</v>
      </c>
      <c r="HZ48" s="27">
        <f>IF($A48="",0,IF(Mitarbeiter!$G$46=FALSE,0,IF(AND(Mitarbeiter!$E$46&lt;&gt;"",HZ$5+6&lt;Mitarbeiter!$E$46),0,IF(AND(Mitarbeiter!$F$46&lt;&gt;"",HZ$5&gt;Mitarbeiter!$F$46),0,IF(Planung!HZ48="",$C48,IF(ISNUMBER(Planung!HZ48),Planung!HZ48,IF(UPPER(Planung!HZ48)="H",$C48/2,0)))))))</f>
        <v>0</v>
      </c>
      <c r="IA48" s="27">
        <f>IF($A48="",0,IF(Mitarbeiter!$G$46=FALSE,0,IF(AND(Mitarbeiter!$E$46&lt;&gt;"",IA$5+6&lt;Mitarbeiter!$E$46),0,IF(AND(Mitarbeiter!$F$46&lt;&gt;"",IA$5&gt;Mitarbeiter!$F$46),0,IF(Planung!IA48="",$C48,IF(ISNUMBER(Planung!IA48),Planung!IA48,IF(UPPER(Planung!IA48)="H",$C48/2,0)))))))</f>
        <v>0</v>
      </c>
    </row>
    <row r="49" spans="1:235" x14ac:dyDescent="0.25">
      <c r="A49" s="7" t="str">
        <f>Planung!A49</f>
        <v/>
      </c>
      <c r="B49" s="7" t="str">
        <f>Planung!B49</f>
        <v/>
      </c>
      <c r="C49" s="27">
        <f>N(Mitarbeiter!$D$47)</f>
        <v>0</v>
      </c>
      <c r="D49" s="27">
        <f>IF($A49="",0,IF(Mitarbeiter!$G$47=FALSE,0,IF(AND(Mitarbeiter!$E$47&lt;&gt;"",D$5+6&lt;Mitarbeiter!$E$47),0,IF(AND(Mitarbeiter!$F$47&lt;&gt;"",D$5&gt;Mitarbeiter!$F$47),0,IF(Planung!D49="",$C49,IF(ISNUMBER(Planung!D49),Planung!D49,IF(UPPER(Planung!D49)="H",$C49/2,0)))))))</f>
        <v>0</v>
      </c>
      <c r="E49" s="27">
        <f>IF($A49="",0,IF(Mitarbeiter!$G$47=FALSE,0,IF(AND(Mitarbeiter!$E$47&lt;&gt;"",E$5+6&lt;Mitarbeiter!$E$47),0,IF(AND(Mitarbeiter!$F$47&lt;&gt;"",E$5&gt;Mitarbeiter!$F$47),0,IF(Planung!E49="",$C49,IF(ISNUMBER(Planung!E49),Planung!E49,IF(UPPER(Planung!E49)="H",$C49/2,0)))))))</f>
        <v>0</v>
      </c>
      <c r="F49" s="27">
        <f>IF($A49="",0,IF(Mitarbeiter!$G$47=FALSE,0,IF(AND(Mitarbeiter!$E$47&lt;&gt;"",F$5+6&lt;Mitarbeiter!$E$47),0,IF(AND(Mitarbeiter!$F$47&lt;&gt;"",F$5&gt;Mitarbeiter!$F$47),0,IF(Planung!F49="",$C49,IF(ISNUMBER(Planung!F49),Planung!F49,IF(UPPER(Planung!F49)="H",$C49/2,0)))))))</f>
        <v>0</v>
      </c>
      <c r="G49" s="27">
        <f>IF($A49="",0,IF(Mitarbeiter!$G$47=FALSE,0,IF(AND(Mitarbeiter!$E$47&lt;&gt;"",G$5+6&lt;Mitarbeiter!$E$47),0,IF(AND(Mitarbeiter!$F$47&lt;&gt;"",G$5&gt;Mitarbeiter!$F$47),0,IF(Planung!G49="",$C49,IF(ISNUMBER(Planung!G49),Planung!G49,IF(UPPER(Planung!G49)="H",$C49/2,0)))))))</f>
        <v>0</v>
      </c>
      <c r="H49" s="27">
        <f>IF($A49="",0,IF(Mitarbeiter!$G$47=FALSE,0,IF(AND(Mitarbeiter!$E$47&lt;&gt;"",H$5+6&lt;Mitarbeiter!$E$47),0,IF(AND(Mitarbeiter!$F$47&lt;&gt;"",H$5&gt;Mitarbeiter!$F$47),0,IF(Planung!H49="",$C49,IF(ISNUMBER(Planung!H49),Planung!H49,IF(UPPER(Planung!H49)="H",$C49/2,0)))))))</f>
        <v>0</v>
      </c>
      <c r="I49" s="27">
        <f>IF($A49="",0,IF(Mitarbeiter!$G$47=FALSE,0,IF(AND(Mitarbeiter!$E$47&lt;&gt;"",I$5+6&lt;Mitarbeiter!$E$47),0,IF(AND(Mitarbeiter!$F$47&lt;&gt;"",I$5&gt;Mitarbeiter!$F$47),0,IF(Planung!I49="",$C49,IF(ISNUMBER(Planung!I49),Planung!I49,IF(UPPER(Planung!I49)="H",$C49/2,0)))))))</f>
        <v>0</v>
      </c>
      <c r="J49" s="27">
        <f>IF($A49="",0,IF(Mitarbeiter!$G$47=FALSE,0,IF(AND(Mitarbeiter!$E$47&lt;&gt;"",J$5+6&lt;Mitarbeiter!$E$47),0,IF(AND(Mitarbeiter!$F$47&lt;&gt;"",J$5&gt;Mitarbeiter!$F$47),0,IF(Planung!J49="",$C49,IF(ISNUMBER(Planung!J49),Planung!J49,IF(UPPER(Planung!J49)="H",$C49/2,0)))))))</f>
        <v>0</v>
      </c>
      <c r="K49" s="27">
        <f>IF($A49="",0,IF(Mitarbeiter!$G$47=FALSE,0,IF(AND(Mitarbeiter!$E$47&lt;&gt;"",K$5+6&lt;Mitarbeiter!$E$47),0,IF(AND(Mitarbeiter!$F$47&lt;&gt;"",K$5&gt;Mitarbeiter!$F$47),0,IF(Planung!K49="",$C49,IF(ISNUMBER(Planung!K49),Planung!K49,IF(UPPER(Planung!K49)="H",$C49/2,0)))))))</f>
        <v>0</v>
      </c>
      <c r="L49" s="27">
        <f>IF($A49="",0,IF(Mitarbeiter!$G$47=FALSE,0,IF(AND(Mitarbeiter!$E$47&lt;&gt;"",L$5+6&lt;Mitarbeiter!$E$47),0,IF(AND(Mitarbeiter!$F$47&lt;&gt;"",L$5&gt;Mitarbeiter!$F$47),0,IF(Planung!L49="",$C49,IF(ISNUMBER(Planung!L49),Planung!L49,IF(UPPER(Planung!L49)="H",$C49/2,0)))))))</f>
        <v>0</v>
      </c>
      <c r="M49" s="27">
        <f>IF($A49="",0,IF(Mitarbeiter!$G$47=FALSE,0,IF(AND(Mitarbeiter!$E$47&lt;&gt;"",M$5+6&lt;Mitarbeiter!$E$47),0,IF(AND(Mitarbeiter!$F$47&lt;&gt;"",M$5&gt;Mitarbeiter!$F$47),0,IF(Planung!M49="",$C49,IF(ISNUMBER(Planung!M49),Planung!M49,IF(UPPER(Planung!M49)="H",$C49/2,0)))))))</f>
        <v>0</v>
      </c>
      <c r="N49" s="27">
        <f>IF($A49="",0,IF(Mitarbeiter!$G$47=FALSE,0,IF(AND(Mitarbeiter!$E$47&lt;&gt;"",N$5+6&lt;Mitarbeiter!$E$47),0,IF(AND(Mitarbeiter!$F$47&lt;&gt;"",N$5&gt;Mitarbeiter!$F$47),0,IF(Planung!N49="",$C49,IF(ISNUMBER(Planung!N49),Planung!N49,IF(UPPER(Planung!N49)="H",$C49/2,0)))))))</f>
        <v>0</v>
      </c>
      <c r="O49" s="27">
        <f>IF($A49="",0,IF(Mitarbeiter!$G$47=FALSE,0,IF(AND(Mitarbeiter!$E$47&lt;&gt;"",O$5+6&lt;Mitarbeiter!$E$47),0,IF(AND(Mitarbeiter!$F$47&lt;&gt;"",O$5&gt;Mitarbeiter!$F$47),0,IF(Planung!O49="",$C49,IF(ISNUMBER(Planung!O49),Planung!O49,IF(UPPER(Planung!O49)="H",$C49/2,0)))))))</f>
        <v>0</v>
      </c>
      <c r="P49" s="27">
        <f>IF($A49="",0,IF(Mitarbeiter!$G$47=FALSE,0,IF(AND(Mitarbeiter!$E$47&lt;&gt;"",P$5+6&lt;Mitarbeiter!$E$47),0,IF(AND(Mitarbeiter!$F$47&lt;&gt;"",P$5&gt;Mitarbeiter!$F$47),0,IF(Planung!P49="",$C49,IF(ISNUMBER(Planung!P49),Planung!P49,IF(UPPER(Planung!P49)="H",$C49/2,0)))))))</f>
        <v>0</v>
      </c>
      <c r="Q49" s="27">
        <f>IF($A49="",0,IF(Mitarbeiter!$G$47=FALSE,0,IF(AND(Mitarbeiter!$E$47&lt;&gt;"",Q$5+6&lt;Mitarbeiter!$E$47),0,IF(AND(Mitarbeiter!$F$47&lt;&gt;"",Q$5&gt;Mitarbeiter!$F$47),0,IF(Planung!Q49="",$C49,IF(ISNUMBER(Planung!Q49),Planung!Q49,IF(UPPER(Planung!Q49)="H",$C49/2,0)))))))</f>
        <v>0</v>
      </c>
      <c r="R49" s="27">
        <f>IF($A49="",0,IF(Mitarbeiter!$G$47=FALSE,0,IF(AND(Mitarbeiter!$E$47&lt;&gt;"",R$5+6&lt;Mitarbeiter!$E$47),0,IF(AND(Mitarbeiter!$F$47&lt;&gt;"",R$5&gt;Mitarbeiter!$F$47),0,IF(Planung!R49="",$C49,IF(ISNUMBER(Planung!R49),Planung!R49,IF(UPPER(Planung!R49)="H",$C49/2,0)))))))</f>
        <v>0</v>
      </c>
      <c r="S49" s="27">
        <f>IF($A49="",0,IF(Mitarbeiter!$G$47=FALSE,0,IF(AND(Mitarbeiter!$E$47&lt;&gt;"",S$5+6&lt;Mitarbeiter!$E$47),0,IF(AND(Mitarbeiter!$F$47&lt;&gt;"",S$5&gt;Mitarbeiter!$F$47),0,IF(Planung!S49="",$C49,IF(ISNUMBER(Planung!S49),Planung!S49,IF(UPPER(Planung!S49)="H",$C49/2,0)))))))</f>
        <v>0</v>
      </c>
      <c r="T49" s="27">
        <f>IF($A49="",0,IF(Mitarbeiter!$G$47=FALSE,0,IF(AND(Mitarbeiter!$E$47&lt;&gt;"",T$5+6&lt;Mitarbeiter!$E$47),0,IF(AND(Mitarbeiter!$F$47&lt;&gt;"",T$5&gt;Mitarbeiter!$F$47),0,IF(Planung!T49="",$C49,IF(ISNUMBER(Planung!T49),Planung!T49,IF(UPPER(Planung!T49)="H",$C49/2,0)))))))</f>
        <v>0</v>
      </c>
      <c r="U49" s="27">
        <f>IF($A49="",0,IF(Mitarbeiter!$G$47=FALSE,0,IF(AND(Mitarbeiter!$E$47&lt;&gt;"",U$5+6&lt;Mitarbeiter!$E$47),0,IF(AND(Mitarbeiter!$F$47&lt;&gt;"",U$5&gt;Mitarbeiter!$F$47),0,IF(Planung!U49="",$C49,IF(ISNUMBER(Planung!U49),Planung!U49,IF(UPPER(Planung!U49)="H",$C49/2,0)))))))</f>
        <v>0</v>
      </c>
      <c r="V49" s="27">
        <f>IF($A49="",0,IF(Mitarbeiter!$G$47=FALSE,0,IF(AND(Mitarbeiter!$E$47&lt;&gt;"",V$5+6&lt;Mitarbeiter!$E$47),0,IF(AND(Mitarbeiter!$F$47&lt;&gt;"",V$5&gt;Mitarbeiter!$F$47),0,IF(Planung!V49="",$C49,IF(ISNUMBER(Planung!V49),Planung!V49,IF(UPPER(Planung!V49)="H",$C49/2,0)))))))</f>
        <v>0</v>
      </c>
      <c r="W49" s="27">
        <f>IF($A49="",0,IF(Mitarbeiter!$G$47=FALSE,0,IF(AND(Mitarbeiter!$E$47&lt;&gt;"",W$5+6&lt;Mitarbeiter!$E$47),0,IF(AND(Mitarbeiter!$F$47&lt;&gt;"",W$5&gt;Mitarbeiter!$F$47),0,IF(Planung!W49="",$C49,IF(ISNUMBER(Planung!W49),Planung!W49,IF(UPPER(Planung!W49)="H",$C49/2,0)))))))</f>
        <v>0</v>
      </c>
      <c r="X49" s="27">
        <f>IF($A49="",0,IF(Mitarbeiter!$G$47=FALSE,0,IF(AND(Mitarbeiter!$E$47&lt;&gt;"",X$5+6&lt;Mitarbeiter!$E$47),0,IF(AND(Mitarbeiter!$F$47&lt;&gt;"",X$5&gt;Mitarbeiter!$F$47),0,IF(Planung!X49="",$C49,IF(ISNUMBER(Planung!X49),Planung!X49,IF(UPPER(Planung!X49)="H",$C49/2,0)))))))</f>
        <v>0</v>
      </c>
      <c r="Y49" s="27">
        <f>IF($A49="",0,IF(Mitarbeiter!$G$47=FALSE,0,IF(AND(Mitarbeiter!$E$47&lt;&gt;"",Y$5+6&lt;Mitarbeiter!$E$47),0,IF(AND(Mitarbeiter!$F$47&lt;&gt;"",Y$5&gt;Mitarbeiter!$F$47),0,IF(Planung!Y49="",$C49,IF(ISNUMBER(Planung!Y49),Planung!Y49,IF(UPPER(Planung!Y49)="H",$C49/2,0)))))))</f>
        <v>0</v>
      </c>
      <c r="Z49" s="27">
        <f>IF($A49="",0,IF(Mitarbeiter!$G$47=FALSE,0,IF(AND(Mitarbeiter!$E$47&lt;&gt;"",Z$5+6&lt;Mitarbeiter!$E$47),0,IF(AND(Mitarbeiter!$F$47&lt;&gt;"",Z$5&gt;Mitarbeiter!$F$47),0,IF(Planung!Z49="",$C49,IF(ISNUMBER(Planung!Z49),Planung!Z49,IF(UPPER(Planung!Z49)="H",$C49/2,0)))))))</f>
        <v>0</v>
      </c>
      <c r="AA49" s="27">
        <f>IF($A49="",0,IF(Mitarbeiter!$G$47=FALSE,0,IF(AND(Mitarbeiter!$E$47&lt;&gt;"",AA$5+6&lt;Mitarbeiter!$E$47),0,IF(AND(Mitarbeiter!$F$47&lt;&gt;"",AA$5&gt;Mitarbeiter!$F$47),0,IF(Planung!AA49="",$C49,IF(ISNUMBER(Planung!AA49),Planung!AA49,IF(UPPER(Planung!AA49)="H",$C49/2,0)))))))</f>
        <v>0</v>
      </c>
      <c r="AB49" s="27">
        <f>IF($A49="",0,IF(Mitarbeiter!$G$47=FALSE,0,IF(AND(Mitarbeiter!$E$47&lt;&gt;"",AB$5+6&lt;Mitarbeiter!$E$47),0,IF(AND(Mitarbeiter!$F$47&lt;&gt;"",AB$5&gt;Mitarbeiter!$F$47),0,IF(Planung!AB49="",$C49,IF(ISNUMBER(Planung!AB49),Planung!AB49,IF(UPPER(Planung!AB49)="H",$C49/2,0)))))))</f>
        <v>0</v>
      </c>
      <c r="AC49" s="27">
        <f>IF($A49="",0,IF(Mitarbeiter!$G$47=FALSE,0,IF(AND(Mitarbeiter!$E$47&lt;&gt;"",AC$5+6&lt;Mitarbeiter!$E$47),0,IF(AND(Mitarbeiter!$F$47&lt;&gt;"",AC$5&gt;Mitarbeiter!$F$47),0,IF(Planung!AC49="",$C49,IF(ISNUMBER(Planung!AC49),Planung!AC49,IF(UPPER(Planung!AC49)="H",$C49/2,0)))))))</f>
        <v>0</v>
      </c>
      <c r="AD49" s="27">
        <f>IF($A49="",0,IF(Mitarbeiter!$G$47=FALSE,0,IF(AND(Mitarbeiter!$E$47&lt;&gt;"",AD$5+6&lt;Mitarbeiter!$E$47),0,IF(AND(Mitarbeiter!$F$47&lt;&gt;"",AD$5&gt;Mitarbeiter!$F$47),0,IF(Planung!AD49="",$C49,IF(ISNUMBER(Planung!AD49),Planung!AD49,IF(UPPER(Planung!AD49)="H",$C49/2,0)))))))</f>
        <v>0</v>
      </c>
      <c r="AE49" s="27">
        <f>IF($A49="",0,IF(Mitarbeiter!$G$47=FALSE,0,IF(AND(Mitarbeiter!$E$47&lt;&gt;"",AE$5+6&lt;Mitarbeiter!$E$47),0,IF(AND(Mitarbeiter!$F$47&lt;&gt;"",AE$5&gt;Mitarbeiter!$F$47),0,IF(Planung!AE49="",$C49,IF(ISNUMBER(Planung!AE49),Planung!AE49,IF(UPPER(Planung!AE49)="H",$C49/2,0)))))))</f>
        <v>0</v>
      </c>
      <c r="AF49" s="27">
        <f>IF($A49="",0,IF(Mitarbeiter!$G$47=FALSE,0,IF(AND(Mitarbeiter!$E$47&lt;&gt;"",AF$5+6&lt;Mitarbeiter!$E$47),0,IF(AND(Mitarbeiter!$F$47&lt;&gt;"",AF$5&gt;Mitarbeiter!$F$47),0,IF(Planung!AF49="",$C49,IF(ISNUMBER(Planung!AF49),Planung!AF49,IF(UPPER(Planung!AF49)="H",$C49/2,0)))))))</f>
        <v>0</v>
      </c>
      <c r="AG49" s="27">
        <f>IF($A49="",0,IF(Mitarbeiter!$G$47=FALSE,0,IF(AND(Mitarbeiter!$E$47&lt;&gt;"",AG$5+6&lt;Mitarbeiter!$E$47),0,IF(AND(Mitarbeiter!$F$47&lt;&gt;"",AG$5&gt;Mitarbeiter!$F$47),0,IF(Planung!AG49="",$C49,IF(ISNUMBER(Planung!AG49),Planung!AG49,IF(UPPER(Planung!AG49)="H",$C49/2,0)))))))</f>
        <v>0</v>
      </c>
      <c r="AH49" s="27">
        <f>IF($A49="",0,IF(Mitarbeiter!$G$47=FALSE,0,IF(AND(Mitarbeiter!$E$47&lt;&gt;"",AH$5+6&lt;Mitarbeiter!$E$47),0,IF(AND(Mitarbeiter!$F$47&lt;&gt;"",AH$5&gt;Mitarbeiter!$F$47),0,IF(Planung!AH49="",$C49,IF(ISNUMBER(Planung!AH49),Planung!AH49,IF(UPPER(Planung!AH49)="H",$C49/2,0)))))))</f>
        <v>0</v>
      </c>
      <c r="AI49" s="27">
        <f>IF($A49="",0,IF(Mitarbeiter!$G$47=FALSE,0,IF(AND(Mitarbeiter!$E$47&lt;&gt;"",AI$5+6&lt;Mitarbeiter!$E$47),0,IF(AND(Mitarbeiter!$F$47&lt;&gt;"",AI$5&gt;Mitarbeiter!$F$47),0,IF(Planung!AI49="",$C49,IF(ISNUMBER(Planung!AI49),Planung!AI49,IF(UPPER(Planung!AI49)="H",$C49/2,0)))))))</f>
        <v>0</v>
      </c>
      <c r="AJ49" s="27">
        <f>IF($A49="",0,IF(Mitarbeiter!$G$47=FALSE,0,IF(AND(Mitarbeiter!$E$47&lt;&gt;"",AJ$5+6&lt;Mitarbeiter!$E$47),0,IF(AND(Mitarbeiter!$F$47&lt;&gt;"",AJ$5&gt;Mitarbeiter!$F$47),0,IF(Planung!AJ49="",$C49,IF(ISNUMBER(Planung!AJ49),Planung!AJ49,IF(UPPER(Planung!AJ49)="H",$C49/2,0)))))))</f>
        <v>0</v>
      </c>
      <c r="AK49" s="27">
        <f>IF($A49="",0,IF(Mitarbeiter!$G$47=FALSE,0,IF(AND(Mitarbeiter!$E$47&lt;&gt;"",AK$5+6&lt;Mitarbeiter!$E$47),0,IF(AND(Mitarbeiter!$F$47&lt;&gt;"",AK$5&gt;Mitarbeiter!$F$47),0,IF(Planung!AK49="",$C49,IF(ISNUMBER(Planung!AK49),Planung!AK49,IF(UPPER(Planung!AK49)="H",$C49/2,0)))))))</f>
        <v>0</v>
      </c>
      <c r="AL49" s="27">
        <f>IF($A49="",0,IF(Mitarbeiter!$G$47=FALSE,0,IF(AND(Mitarbeiter!$E$47&lt;&gt;"",AL$5+6&lt;Mitarbeiter!$E$47),0,IF(AND(Mitarbeiter!$F$47&lt;&gt;"",AL$5&gt;Mitarbeiter!$F$47),0,IF(Planung!AL49="",$C49,IF(ISNUMBER(Planung!AL49),Planung!AL49,IF(UPPER(Planung!AL49)="H",$C49/2,0)))))))</f>
        <v>0</v>
      </c>
      <c r="AM49" s="27">
        <f>IF($A49="",0,IF(Mitarbeiter!$G$47=FALSE,0,IF(AND(Mitarbeiter!$E$47&lt;&gt;"",AM$5+6&lt;Mitarbeiter!$E$47),0,IF(AND(Mitarbeiter!$F$47&lt;&gt;"",AM$5&gt;Mitarbeiter!$F$47),0,IF(Planung!AM49="",$C49,IF(ISNUMBER(Planung!AM49),Planung!AM49,IF(UPPER(Planung!AM49)="H",$C49/2,0)))))))</f>
        <v>0</v>
      </c>
      <c r="AN49" s="27">
        <f>IF($A49="",0,IF(Mitarbeiter!$G$47=FALSE,0,IF(AND(Mitarbeiter!$E$47&lt;&gt;"",AN$5+6&lt;Mitarbeiter!$E$47),0,IF(AND(Mitarbeiter!$F$47&lt;&gt;"",AN$5&gt;Mitarbeiter!$F$47),0,IF(Planung!AN49="",$C49,IF(ISNUMBER(Planung!AN49),Planung!AN49,IF(UPPER(Planung!AN49)="H",$C49/2,0)))))))</f>
        <v>0</v>
      </c>
      <c r="AO49" s="27">
        <f>IF($A49="",0,IF(Mitarbeiter!$G$47=FALSE,0,IF(AND(Mitarbeiter!$E$47&lt;&gt;"",AO$5+6&lt;Mitarbeiter!$E$47),0,IF(AND(Mitarbeiter!$F$47&lt;&gt;"",AO$5&gt;Mitarbeiter!$F$47),0,IF(Planung!AO49="",$C49,IF(ISNUMBER(Planung!AO49),Planung!AO49,IF(UPPER(Planung!AO49)="H",$C49/2,0)))))))</f>
        <v>0</v>
      </c>
      <c r="AP49" s="27">
        <f>IF($A49="",0,IF(Mitarbeiter!$G$47=FALSE,0,IF(AND(Mitarbeiter!$E$47&lt;&gt;"",AP$5+6&lt;Mitarbeiter!$E$47),0,IF(AND(Mitarbeiter!$F$47&lt;&gt;"",AP$5&gt;Mitarbeiter!$F$47),0,IF(Planung!AP49="",$C49,IF(ISNUMBER(Planung!AP49),Planung!AP49,IF(UPPER(Planung!AP49)="H",$C49/2,0)))))))</f>
        <v>0</v>
      </c>
      <c r="AQ49" s="27">
        <f>IF($A49="",0,IF(Mitarbeiter!$G$47=FALSE,0,IF(AND(Mitarbeiter!$E$47&lt;&gt;"",AQ$5+6&lt;Mitarbeiter!$E$47),0,IF(AND(Mitarbeiter!$F$47&lt;&gt;"",AQ$5&gt;Mitarbeiter!$F$47),0,IF(Planung!AQ49="",$C49,IF(ISNUMBER(Planung!AQ49),Planung!AQ49,IF(UPPER(Planung!AQ49)="H",$C49/2,0)))))))</f>
        <v>0</v>
      </c>
      <c r="AR49" s="27">
        <f>IF($A49="",0,IF(Mitarbeiter!$G$47=FALSE,0,IF(AND(Mitarbeiter!$E$47&lt;&gt;"",AR$5+6&lt;Mitarbeiter!$E$47),0,IF(AND(Mitarbeiter!$F$47&lt;&gt;"",AR$5&gt;Mitarbeiter!$F$47),0,IF(Planung!AR49="",$C49,IF(ISNUMBER(Planung!AR49),Planung!AR49,IF(UPPER(Planung!AR49)="H",$C49/2,0)))))))</f>
        <v>0</v>
      </c>
      <c r="AS49" s="27">
        <f>IF($A49="",0,IF(Mitarbeiter!$G$47=FALSE,0,IF(AND(Mitarbeiter!$E$47&lt;&gt;"",AS$5+6&lt;Mitarbeiter!$E$47),0,IF(AND(Mitarbeiter!$F$47&lt;&gt;"",AS$5&gt;Mitarbeiter!$F$47),0,IF(Planung!AS49="",$C49,IF(ISNUMBER(Planung!AS49),Planung!AS49,IF(UPPER(Planung!AS49)="H",$C49/2,0)))))))</f>
        <v>0</v>
      </c>
      <c r="AT49" s="27">
        <f>IF($A49="",0,IF(Mitarbeiter!$G$47=FALSE,0,IF(AND(Mitarbeiter!$E$47&lt;&gt;"",AT$5+6&lt;Mitarbeiter!$E$47),0,IF(AND(Mitarbeiter!$F$47&lt;&gt;"",AT$5&gt;Mitarbeiter!$F$47),0,IF(Planung!AT49="",$C49,IF(ISNUMBER(Planung!AT49),Planung!AT49,IF(UPPER(Planung!AT49)="H",$C49/2,0)))))))</f>
        <v>0</v>
      </c>
      <c r="AU49" s="27">
        <f>IF($A49="",0,IF(Mitarbeiter!$G$47=FALSE,0,IF(AND(Mitarbeiter!$E$47&lt;&gt;"",AU$5+6&lt;Mitarbeiter!$E$47),0,IF(AND(Mitarbeiter!$F$47&lt;&gt;"",AU$5&gt;Mitarbeiter!$F$47),0,IF(Planung!AU49="",$C49,IF(ISNUMBER(Planung!AU49),Planung!AU49,IF(UPPER(Planung!AU49)="H",$C49/2,0)))))))</f>
        <v>0</v>
      </c>
      <c r="AV49" s="27">
        <f>IF($A49="",0,IF(Mitarbeiter!$G$47=FALSE,0,IF(AND(Mitarbeiter!$E$47&lt;&gt;"",AV$5+6&lt;Mitarbeiter!$E$47),0,IF(AND(Mitarbeiter!$F$47&lt;&gt;"",AV$5&gt;Mitarbeiter!$F$47),0,IF(Planung!AV49="",$C49,IF(ISNUMBER(Planung!AV49),Planung!AV49,IF(UPPER(Planung!AV49)="H",$C49/2,0)))))))</f>
        <v>0</v>
      </c>
      <c r="AW49" s="27">
        <f>IF($A49="",0,IF(Mitarbeiter!$G$47=FALSE,0,IF(AND(Mitarbeiter!$E$47&lt;&gt;"",AW$5+6&lt;Mitarbeiter!$E$47),0,IF(AND(Mitarbeiter!$F$47&lt;&gt;"",AW$5&gt;Mitarbeiter!$F$47),0,IF(Planung!AW49="",$C49,IF(ISNUMBER(Planung!AW49),Planung!AW49,IF(UPPER(Planung!AW49)="H",$C49/2,0)))))))</f>
        <v>0</v>
      </c>
      <c r="AX49" s="27">
        <f>IF($A49="",0,IF(Mitarbeiter!$G$47=FALSE,0,IF(AND(Mitarbeiter!$E$47&lt;&gt;"",AX$5+6&lt;Mitarbeiter!$E$47),0,IF(AND(Mitarbeiter!$F$47&lt;&gt;"",AX$5&gt;Mitarbeiter!$F$47),0,IF(Planung!AX49="",$C49,IF(ISNUMBER(Planung!AX49),Planung!AX49,IF(UPPER(Planung!AX49)="H",$C49/2,0)))))))</f>
        <v>0</v>
      </c>
      <c r="AY49" s="27">
        <f>IF($A49="",0,IF(Mitarbeiter!$G$47=FALSE,0,IF(AND(Mitarbeiter!$E$47&lt;&gt;"",AY$5+6&lt;Mitarbeiter!$E$47),0,IF(AND(Mitarbeiter!$F$47&lt;&gt;"",AY$5&gt;Mitarbeiter!$F$47),0,IF(Planung!AY49="",$C49,IF(ISNUMBER(Planung!AY49),Planung!AY49,IF(UPPER(Planung!AY49)="H",$C49/2,0)))))))</f>
        <v>0</v>
      </c>
      <c r="AZ49" s="27">
        <f>IF($A49="",0,IF(Mitarbeiter!$G$47=FALSE,0,IF(AND(Mitarbeiter!$E$47&lt;&gt;"",AZ$5+6&lt;Mitarbeiter!$E$47),0,IF(AND(Mitarbeiter!$F$47&lt;&gt;"",AZ$5&gt;Mitarbeiter!$F$47),0,IF(Planung!AZ49="",$C49,IF(ISNUMBER(Planung!AZ49),Planung!AZ49,IF(UPPER(Planung!AZ49)="H",$C49/2,0)))))))</f>
        <v>0</v>
      </c>
      <c r="BA49" s="27">
        <f>IF($A49="",0,IF(Mitarbeiter!$G$47=FALSE,0,IF(AND(Mitarbeiter!$E$47&lt;&gt;"",BA$5+6&lt;Mitarbeiter!$E$47),0,IF(AND(Mitarbeiter!$F$47&lt;&gt;"",BA$5&gt;Mitarbeiter!$F$47),0,IF(Planung!BA49="",$C49,IF(ISNUMBER(Planung!BA49),Planung!BA49,IF(UPPER(Planung!BA49)="H",$C49/2,0)))))))</f>
        <v>0</v>
      </c>
      <c r="BB49" s="27">
        <f>IF($A49="",0,IF(Mitarbeiter!$G$47=FALSE,0,IF(AND(Mitarbeiter!$E$47&lt;&gt;"",BB$5+6&lt;Mitarbeiter!$E$47),0,IF(AND(Mitarbeiter!$F$47&lt;&gt;"",BB$5&gt;Mitarbeiter!$F$47),0,IF(Planung!BB49="",$C49,IF(ISNUMBER(Planung!BB49),Planung!BB49,IF(UPPER(Planung!BB49)="H",$C49/2,0)))))))</f>
        <v>0</v>
      </c>
      <c r="BC49" s="27">
        <f>IF($A49="",0,IF(Mitarbeiter!$G$47=FALSE,0,IF(AND(Mitarbeiter!$E$47&lt;&gt;"",BC$5+6&lt;Mitarbeiter!$E$47),0,IF(AND(Mitarbeiter!$F$47&lt;&gt;"",BC$5&gt;Mitarbeiter!$F$47),0,IF(Planung!BC49="",$C49,IF(ISNUMBER(Planung!BC49),Planung!BC49,IF(UPPER(Planung!BC49)="H",$C49/2,0)))))))</f>
        <v>0</v>
      </c>
      <c r="BD49" s="27">
        <f>IF($A49="",0,IF(Mitarbeiter!$G$47=FALSE,0,IF(AND(Mitarbeiter!$E$47&lt;&gt;"",BD$5+6&lt;Mitarbeiter!$E$47),0,IF(AND(Mitarbeiter!$F$47&lt;&gt;"",BD$5&gt;Mitarbeiter!$F$47),0,IF(Planung!BD49="",$C49,IF(ISNUMBER(Planung!BD49),Planung!BD49,IF(UPPER(Planung!BD49)="H",$C49/2,0)))))))</f>
        <v>0</v>
      </c>
      <c r="BE49" s="27">
        <f>IF($A49="",0,IF(Mitarbeiter!$G$47=FALSE,0,IF(AND(Mitarbeiter!$E$47&lt;&gt;"",BE$5+6&lt;Mitarbeiter!$E$47),0,IF(AND(Mitarbeiter!$F$47&lt;&gt;"",BE$5&gt;Mitarbeiter!$F$47),0,IF(Planung!BE49="",$C49,IF(ISNUMBER(Planung!BE49),Planung!BE49,IF(UPPER(Planung!BE49)="H",$C49/2,0)))))))</f>
        <v>0</v>
      </c>
      <c r="BF49" s="27">
        <f>IF($A49="",0,IF(Mitarbeiter!$G$47=FALSE,0,IF(AND(Mitarbeiter!$E$47&lt;&gt;"",BF$5+6&lt;Mitarbeiter!$E$47),0,IF(AND(Mitarbeiter!$F$47&lt;&gt;"",BF$5&gt;Mitarbeiter!$F$47),0,IF(Planung!BF49="",$C49,IF(ISNUMBER(Planung!BF49),Planung!BF49,IF(UPPER(Planung!BF49)="H",$C49/2,0)))))))</f>
        <v>0</v>
      </c>
      <c r="BG49" s="27">
        <f>IF($A49="",0,IF(Mitarbeiter!$G$47=FALSE,0,IF(AND(Mitarbeiter!$E$47&lt;&gt;"",BG$5+6&lt;Mitarbeiter!$E$47),0,IF(AND(Mitarbeiter!$F$47&lt;&gt;"",BG$5&gt;Mitarbeiter!$F$47),0,IF(Planung!BG49="",$C49,IF(ISNUMBER(Planung!BG49),Planung!BG49,IF(UPPER(Planung!BG49)="H",$C49/2,0)))))))</f>
        <v>0</v>
      </c>
      <c r="BH49" s="27">
        <f>IF($A49="",0,IF(Mitarbeiter!$G$47=FALSE,0,IF(AND(Mitarbeiter!$E$47&lt;&gt;"",BH$5+6&lt;Mitarbeiter!$E$47),0,IF(AND(Mitarbeiter!$F$47&lt;&gt;"",BH$5&gt;Mitarbeiter!$F$47),0,IF(Planung!BH49="",$C49,IF(ISNUMBER(Planung!BH49),Planung!BH49,IF(UPPER(Planung!BH49)="H",$C49/2,0)))))))</f>
        <v>0</v>
      </c>
      <c r="BI49" s="27">
        <f>IF($A49="",0,IF(Mitarbeiter!$G$47=FALSE,0,IF(AND(Mitarbeiter!$E$47&lt;&gt;"",BI$5+6&lt;Mitarbeiter!$E$47),0,IF(AND(Mitarbeiter!$F$47&lt;&gt;"",BI$5&gt;Mitarbeiter!$F$47),0,IF(Planung!BI49="",$C49,IF(ISNUMBER(Planung!BI49),Planung!BI49,IF(UPPER(Planung!BI49)="H",$C49/2,0)))))))</f>
        <v>0</v>
      </c>
      <c r="BJ49" s="27">
        <f>IF($A49="",0,IF(Mitarbeiter!$G$47=FALSE,0,IF(AND(Mitarbeiter!$E$47&lt;&gt;"",BJ$5+6&lt;Mitarbeiter!$E$47),0,IF(AND(Mitarbeiter!$F$47&lt;&gt;"",BJ$5&gt;Mitarbeiter!$F$47),0,IF(Planung!BJ49="",$C49,IF(ISNUMBER(Planung!BJ49),Planung!BJ49,IF(UPPER(Planung!BJ49)="H",$C49/2,0)))))))</f>
        <v>0</v>
      </c>
      <c r="BK49" s="27">
        <f>IF($A49="",0,IF(Mitarbeiter!$G$47=FALSE,0,IF(AND(Mitarbeiter!$E$47&lt;&gt;"",BK$5+6&lt;Mitarbeiter!$E$47),0,IF(AND(Mitarbeiter!$F$47&lt;&gt;"",BK$5&gt;Mitarbeiter!$F$47),0,IF(Planung!BK49="",$C49,IF(ISNUMBER(Planung!BK49),Planung!BK49,IF(UPPER(Planung!BK49)="H",$C49/2,0)))))))</f>
        <v>0</v>
      </c>
      <c r="BL49" s="27">
        <f>IF($A49="",0,IF(Mitarbeiter!$G$47=FALSE,0,IF(AND(Mitarbeiter!$E$47&lt;&gt;"",BL$5+6&lt;Mitarbeiter!$E$47),0,IF(AND(Mitarbeiter!$F$47&lt;&gt;"",BL$5&gt;Mitarbeiter!$F$47),0,IF(Planung!BL49="",$C49,IF(ISNUMBER(Planung!BL49),Planung!BL49,IF(UPPER(Planung!BL49)="H",$C49/2,0)))))))</f>
        <v>0</v>
      </c>
      <c r="BM49" s="27">
        <f>IF($A49="",0,IF(Mitarbeiter!$G$47=FALSE,0,IF(AND(Mitarbeiter!$E$47&lt;&gt;"",BM$5+6&lt;Mitarbeiter!$E$47),0,IF(AND(Mitarbeiter!$F$47&lt;&gt;"",BM$5&gt;Mitarbeiter!$F$47),0,IF(Planung!BM49="",$C49,IF(ISNUMBER(Planung!BM49),Planung!BM49,IF(UPPER(Planung!BM49)="H",$C49/2,0)))))))</f>
        <v>0</v>
      </c>
      <c r="BN49" s="27">
        <f>IF($A49="",0,IF(Mitarbeiter!$G$47=FALSE,0,IF(AND(Mitarbeiter!$E$47&lt;&gt;"",BN$5+6&lt;Mitarbeiter!$E$47),0,IF(AND(Mitarbeiter!$F$47&lt;&gt;"",BN$5&gt;Mitarbeiter!$F$47),0,IF(Planung!BN49="",$C49,IF(ISNUMBER(Planung!BN49),Planung!BN49,IF(UPPER(Planung!BN49)="H",$C49/2,0)))))))</f>
        <v>0</v>
      </c>
      <c r="BO49" s="27">
        <f>IF($A49="",0,IF(Mitarbeiter!$G$47=FALSE,0,IF(AND(Mitarbeiter!$E$47&lt;&gt;"",BO$5+6&lt;Mitarbeiter!$E$47),0,IF(AND(Mitarbeiter!$F$47&lt;&gt;"",BO$5&gt;Mitarbeiter!$F$47),0,IF(Planung!BO49="",$C49,IF(ISNUMBER(Planung!BO49),Planung!BO49,IF(UPPER(Planung!BO49)="H",$C49/2,0)))))))</f>
        <v>0</v>
      </c>
      <c r="BP49" s="27">
        <f>IF($A49="",0,IF(Mitarbeiter!$G$47=FALSE,0,IF(AND(Mitarbeiter!$E$47&lt;&gt;"",BP$5+6&lt;Mitarbeiter!$E$47),0,IF(AND(Mitarbeiter!$F$47&lt;&gt;"",BP$5&gt;Mitarbeiter!$F$47),0,IF(Planung!BP49="",$C49,IF(ISNUMBER(Planung!BP49),Planung!BP49,IF(UPPER(Planung!BP49)="H",$C49/2,0)))))))</f>
        <v>0</v>
      </c>
      <c r="BQ49" s="27">
        <f>IF($A49="",0,IF(Mitarbeiter!$G$47=FALSE,0,IF(AND(Mitarbeiter!$E$47&lt;&gt;"",BQ$5+6&lt;Mitarbeiter!$E$47),0,IF(AND(Mitarbeiter!$F$47&lt;&gt;"",BQ$5&gt;Mitarbeiter!$F$47),0,IF(Planung!BQ49="",$C49,IF(ISNUMBER(Planung!BQ49),Planung!BQ49,IF(UPPER(Planung!BQ49)="H",$C49/2,0)))))))</f>
        <v>0</v>
      </c>
      <c r="BR49" s="27">
        <f>IF($A49="",0,IF(Mitarbeiter!$G$47=FALSE,0,IF(AND(Mitarbeiter!$E$47&lt;&gt;"",BR$5+6&lt;Mitarbeiter!$E$47),0,IF(AND(Mitarbeiter!$F$47&lt;&gt;"",BR$5&gt;Mitarbeiter!$F$47),0,IF(Planung!BR49="",$C49,IF(ISNUMBER(Planung!BR49),Planung!BR49,IF(UPPER(Planung!BR49)="H",$C49/2,0)))))))</f>
        <v>0</v>
      </c>
      <c r="BS49" s="27">
        <f>IF($A49="",0,IF(Mitarbeiter!$G$47=FALSE,0,IF(AND(Mitarbeiter!$E$47&lt;&gt;"",BS$5+6&lt;Mitarbeiter!$E$47),0,IF(AND(Mitarbeiter!$F$47&lt;&gt;"",BS$5&gt;Mitarbeiter!$F$47),0,IF(Planung!BS49="",$C49,IF(ISNUMBER(Planung!BS49),Planung!BS49,IF(UPPER(Planung!BS49)="H",$C49/2,0)))))))</f>
        <v>0</v>
      </c>
      <c r="BT49" s="27">
        <f>IF($A49="",0,IF(Mitarbeiter!$G$47=FALSE,0,IF(AND(Mitarbeiter!$E$47&lt;&gt;"",BT$5+6&lt;Mitarbeiter!$E$47),0,IF(AND(Mitarbeiter!$F$47&lt;&gt;"",BT$5&gt;Mitarbeiter!$F$47),0,IF(Planung!BT49="",$C49,IF(ISNUMBER(Planung!BT49),Planung!BT49,IF(UPPER(Planung!BT49)="H",$C49/2,0)))))))</f>
        <v>0</v>
      </c>
      <c r="BU49" s="27">
        <f>IF($A49="",0,IF(Mitarbeiter!$G$47=FALSE,0,IF(AND(Mitarbeiter!$E$47&lt;&gt;"",BU$5+6&lt;Mitarbeiter!$E$47),0,IF(AND(Mitarbeiter!$F$47&lt;&gt;"",BU$5&gt;Mitarbeiter!$F$47),0,IF(Planung!BU49="",$C49,IF(ISNUMBER(Planung!BU49),Planung!BU49,IF(UPPER(Planung!BU49)="H",$C49/2,0)))))))</f>
        <v>0</v>
      </c>
      <c r="BV49" s="27">
        <f>IF($A49="",0,IF(Mitarbeiter!$G$47=FALSE,0,IF(AND(Mitarbeiter!$E$47&lt;&gt;"",BV$5+6&lt;Mitarbeiter!$E$47),0,IF(AND(Mitarbeiter!$F$47&lt;&gt;"",BV$5&gt;Mitarbeiter!$F$47),0,IF(Planung!BV49="",$C49,IF(ISNUMBER(Planung!BV49),Planung!BV49,IF(UPPER(Planung!BV49)="H",$C49/2,0)))))))</f>
        <v>0</v>
      </c>
      <c r="BW49" s="27">
        <f>IF($A49="",0,IF(Mitarbeiter!$G$47=FALSE,0,IF(AND(Mitarbeiter!$E$47&lt;&gt;"",BW$5+6&lt;Mitarbeiter!$E$47),0,IF(AND(Mitarbeiter!$F$47&lt;&gt;"",BW$5&gt;Mitarbeiter!$F$47),0,IF(Planung!BW49="",$C49,IF(ISNUMBER(Planung!BW49),Planung!BW49,IF(UPPER(Planung!BW49)="H",$C49/2,0)))))))</f>
        <v>0</v>
      </c>
      <c r="BX49" s="27">
        <f>IF($A49="",0,IF(Mitarbeiter!$G$47=FALSE,0,IF(AND(Mitarbeiter!$E$47&lt;&gt;"",BX$5+6&lt;Mitarbeiter!$E$47),0,IF(AND(Mitarbeiter!$F$47&lt;&gt;"",BX$5&gt;Mitarbeiter!$F$47),0,IF(Planung!BX49="",$C49,IF(ISNUMBER(Planung!BX49),Planung!BX49,IF(UPPER(Planung!BX49)="H",$C49/2,0)))))))</f>
        <v>0</v>
      </c>
      <c r="BY49" s="27">
        <f>IF($A49="",0,IF(Mitarbeiter!$G$47=FALSE,0,IF(AND(Mitarbeiter!$E$47&lt;&gt;"",BY$5+6&lt;Mitarbeiter!$E$47),0,IF(AND(Mitarbeiter!$F$47&lt;&gt;"",BY$5&gt;Mitarbeiter!$F$47),0,IF(Planung!BY49="",$C49,IF(ISNUMBER(Planung!BY49),Planung!BY49,IF(UPPER(Planung!BY49)="H",$C49/2,0)))))))</f>
        <v>0</v>
      </c>
      <c r="BZ49" s="27">
        <f>IF($A49="",0,IF(Mitarbeiter!$G$47=FALSE,0,IF(AND(Mitarbeiter!$E$47&lt;&gt;"",BZ$5+6&lt;Mitarbeiter!$E$47),0,IF(AND(Mitarbeiter!$F$47&lt;&gt;"",BZ$5&gt;Mitarbeiter!$F$47),0,IF(Planung!BZ49="",$C49,IF(ISNUMBER(Planung!BZ49),Planung!BZ49,IF(UPPER(Planung!BZ49)="H",$C49/2,0)))))))</f>
        <v>0</v>
      </c>
      <c r="CA49" s="27">
        <f>IF($A49="",0,IF(Mitarbeiter!$G$47=FALSE,0,IF(AND(Mitarbeiter!$E$47&lt;&gt;"",CA$5+6&lt;Mitarbeiter!$E$47),0,IF(AND(Mitarbeiter!$F$47&lt;&gt;"",CA$5&gt;Mitarbeiter!$F$47),0,IF(Planung!CA49="",$C49,IF(ISNUMBER(Planung!CA49),Planung!CA49,IF(UPPER(Planung!CA49)="H",$C49/2,0)))))))</f>
        <v>0</v>
      </c>
      <c r="CB49" s="27">
        <f>IF($A49="",0,IF(Mitarbeiter!$G$47=FALSE,0,IF(AND(Mitarbeiter!$E$47&lt;&gt;"",CB$5+6&lt;Mitarbeiter!$E$47),0,IF(AND(Mitarbeiter!$F$47&lt;&gt;"",CB$5&gt;Mitarbeiter!$F$47),0,IF(Planung!CB49="",$C49,IF(ISNUMBER(Planung!CB49),Planung!CB49,IF(UPPER(Planung!CB49)="H",$C49/2,0)))))))</f>
        <v>0</v>
      </c>
      <c r="CC49" s="27">
        <f>IF($A49="",0,IF(Mitarbeiter!$G$47=FALSE,0,IF(AND(Mitarbeiter!$E$47&lt;&gt;"",CC$5+6&lt;Mitarbeiter!$E$47),0,IF(AND(Mitarbeiter!$F$47&lt;&gt;"",CC$5&gt;Mitarbeiter!$F$47),0,IF(Planung!CC49="",$C49,IF(ISNUMBER(Planung!CC49),Planung!CC49,IF(UPPER(Planung!CC49)="H",$C49/2,0)))))))</f>
        <v>0</v>
      </c>
      <c r="CD49" s="27">
        <f>IF($A49="",0,IF(Mitarbeiter!$G$47=FALSE,0,IF(AND(Mitarbeiter!$E$47&lt;&gt;"",CD$5+6&lt;Mitarbeiter!$E$47),0,IF(AND(Mitarbeiter!$F$47&lt;&gt;"",CD$5&gt;Mitarbeiter!$F$47),0,IF(Planung!CD49="",$C49,IF(ISNUMBER(Planung!CD49),Planung!CD49,IF(UPPER(Planung!CD49)="H",$C49/2,0)))))))</f>
        <v>0</v>
      </c>
      <c r="CE49" s="27">
        <f>IF($A49="",0,IF(Mitarbeiter!$G$47=FALSE,0,IF(AND(Mitarbeiter!$E$47&lt;&gt;"",CE$5+6&lt;Mitarbeiter!$E$47),0,IF(AND(Mitarbeiter!$F$47&lt;&gt;"",CE$5&gt;Mitarbeiter!$F$47),0,IF(Planung!CE49="",$C49,IF(ISNUMBER(Planung!CE49),Planung!CE49,IF(UPPER(Planung!CE49)="H",$C49/2,0)))))))</f>
        <v>0</v>
      </c>
      <c r="CF49" s="27">
        <f>IF($A49="",0,IF(Mitarbeiter!$G$47=FALSE,0,IF(AND(Mitarbeiter!$E$47&lt;&gt;"",CF$5+6&lt;Mitarbeiter!$E$47),0,IF(AND(Mitarbeiter!$F$47&lt;&gt;"",CF$5&gt;Mitarbeiter!$F$47),0,IF(Planung!CF49="",$C49,IF(ISNUMBER(Planung!CF49),Planung!CF49,IF(UPPER(Planung!CF49)="H",$C49/2,0)))))))</f>
        <v>0</v>
      </c>
      <c r="CG49" s="27">
        <f>IF($A49="",0,IF(Mitarbeiter!$G$47=FALSE,0,IF(AND(Mitarbeiter!$E$47&lt;&gt;"",CG$5+6&lt;Mitarbeiter!$E$47),0,IF(AND(Mitarbeiter!$F$47&lt;&gt;"",CG$5&gt;Mitarbeiter!$F$47),0,IF(Planung!CG49="",$C49,IF(ISNUMBER(Planung!CG49),Planung!CG49,IF(UPPER(Planung!CG49)="H",$C49/2,0)))))))</f>
        <v>0</v>
      </c>
      <c r="CH49" s="27">
        <f>IF($A49="",0,IF(Mitarbeiter!$G$47=FALSE,0,IF(AND(Mitarbeiter!$E$47&lt;&gt;"",CH$5+6&lt;Mitarbeiter!$E$47),0,IF(AND(Mitarbeiter!$F$47&lt;&gt;"",CH$5&gt;Mitarbeiter!$F$47),0,IF(Planung!CH49="",$C49,IF(ISNUMBER(Planung!CH49),Planung!CH49,IF(UPPER(Planung!CH49)="H",$C49/2,0)))))))</f>
        <v>0</v>
      </c>
      <c r="CI49" s="27">
        <f>IF($A49="",0,IF(Mitarbeiter!$G$47=FALSE,0,IF(AND(Mitarbeiter!$E$47&lt;&gt;"",CI$5+6&lt;Mitarbeiter!$E$47),0,IF(AND(Mitarbeiter!$F$47&lt;&gt;"",CI$5&gt;Mitarbeiter!$F$47),0,IF(Planung!CI49="",$C49,IF(ISNUMBER(Planung!CI49),Planung!CI49,IF(UPPER(Planung!CI49)="H",$C49/2,0)))))))</f>
        <v>0</v>
      </c>
      <c r="CJ49" s="27">
        <f>IF($A49="",0,IF(Mitarbeiter!$G$47=FALSE,0,IF(AND(Mitarbeiter!$E$47&lt;&gt;"",CJ$5+6&lt;Mitarbeiter!$E$47),0,IF(AND(Mitarbeiter!$F$47&lt;&gt;"",CJ$5&gt;Mitarbeiter!$F$47),0,IF(Planung!CJ49="",$C49,IF(ISNUMBER(Planung!CJ49),Planung!CJ49,IF(UPPER(Planung!CJ49)="H",$C49/2,0)))))))</f>
        <v>0</v>
      </c>
      <c r="CK49" s="27">
        <f>IF($A49="",0,IF(Mitarbeiter!$G$47=FALSE,0,IF(AND(Mitarbeiter!$E$47&lt;&gt;"",CK$5+6&lt;Mitarbeiter!$E$47),0,IF(AND(Mitarbeiter!$F$47&lt;&gt;"",CK$5&gt;Mitarbeiter!$F$47),0,IF(Planung!CK49="",$C49,IF(ISNUMBER(Planung!CK49),Planung!CK49,IF(UPPER(Planung!CK49)="H",$C49/2,0)))))))</f>
        <v>0</v>
      </c>
      <c r="CL49" s="27">
        <f>IF($A49="",0,IF(Mitarbeiter!$G$47=FALSE,0,IF(AND(Mitarbeiter!$E$47&lt;&gt;"",CL$5+6&lt;Mitarbeiter!$E$47),0,IF(AND(Mitarbeiter!$F$47&lt;&gt;"",CL$5&gt;Mitarbeiter!$F$47),0,IF(Planung!CL49="",$C49,IF(ISNUMBER(Planung!CL49),Planung!CL49,IF(UPPER(Planung!CL49)="H",$C49/2,0)))))))</f>
        <v>0</v>
      </c>
      <c r="CM49" s="27">
        <f>IF($A49="",0,IF(Mitarbeiter!$G$47=FALSE,0,IF(AND(Mitarbeiter!$E$47&lt;&gt;"",CM$5+6&lt;Mitarbeiter!$E$47),0,IF(AND(Mitarbeiter!$F$47&lt;&gt;"",CM$5&gt;Mitarbeiter!$F$47),0,IF(Planung!CM49="",$C49,IF(ISNUMBER(Planung!CM49),Planung!CM49,IF(UPPER(Planung!CM49)="H",$C49/2,0)))))))</f>
        <v>0</v>
      </c>
      <c r="CN49" s="27">
        <f>IF($A49="",0,IF(Mitarbeiter!$G$47=FALSE,0,IF(AND(Mitarbeiter!$E$47&lt;&gt;"",CN$5+6&lt;Mitarbeiter!$E$47),0,IF(AND(Mitarbeiter!$F$47&lt;&gt;"",CN$5&gt;Mitarbeiter!$F$47),0,IF(Planung!CN49="",$C49,IF(ISNUMBER(Planung!CN49),Planung!CN49,IF(UPPER(Planung!CN49)="H",$C49/2,0)))))))</f>
        <v>0</v>
      </c>
      <c r="CO49" s="27">
        <f>IF($A49="",0,IF(Mitarbeiter!$G$47=FALSE,0,IF(AND(Mitarbeiter!$E$47&lt;&gt;"",CO$5+6&lt;Mitarbeiter!$E$47),0,IF(AND(Mitarbeiter!$F$47&lt;&gt;"",CO$5&gt;Mitarbeiter!$F$47),0,IF(Planung!CO49="",$C49,IF(ISNUMBER(Planung!CO49),Planung!CO49,IF(UPPER(Planung!CO49)="H",$C49/2,0)))))))</f>
        <v>0</v>
      </c>
      <c r="CP49" s="27">
        <f>IF($A49="",0,IF(Mitarbeiter!$G$47=FALSE,0,IF(AND(Mitarbeiter!$E$47&lt;&gt;"",CP$5+6&lt;Mitarbeiter!$E$47),0,IF(AND(Mitarbeiter!$F$47&lt;&gt;"",CP$5&gt;Mitarbeiter!$F$47),0,IF(Planung!CP49="",$C49,IF(ISNUMBER(Planung!CP49),Planung!CP49,IF(UPPER(Planung!CP49)="H",$C49/2,0)))))))</f>
        <v>0</v>
      </c>
      <c r="CQ49" s="27">
        <f>IF($A49="",0,IF(Mitarbeiter!$G$47=FALSE,0,IF(AND(Mitarbeiter!$E$47&lt;&gt;"",CQ$5+6&lt;Mitarbeiter!$E$47),0,IF(AND(Mitarbeiter!$F$47&lt;&gt;"",CQ$5&gt;Mitarbeiter!$F$47),0,IF(Planung!CQ49="",$C49,IF(ISNUMBER(Planung!CQ49),Planung!CQ49,IF(UPPER(Planung!CQ49)="H",$C49/2,0)))))))</f>
        <v>0</v>
      </c>
      <c r="CR49" s="27">
        <f>IF($A49="",0,IF(Mitarbeiter!$G$47=FALSE,0,IF(AND(Mitarbeiter!$E$47&lt;&gt;"",CR$5+6&lt;Mitarbeiter!$E$47),0,IF(AND(Mitarbeiter!$F$47&lt;&gt;"",CR$5&gt;Mitarbeiter!$F$47),0,IF(Planung!CR49="",$C49,IF(ISNUMBER(Planung!CR49),Planung!CR49,IF(UPPER(Planung!CR49)="H",$C49/2,0)))))))</f>
        <v>0</v>
      </c>
      <c r="CS49" s="27">
        <f>IF($A49="",0,IF(Mitarbeiter!$G$47=FALSE,0,IF(AND(Mitarbeiter!$E$47&lt;&gt;"",CS$5+6&lt;Mitarbeiter!$E$47),0,IF(AND(Mitarbeiter!$F$47&lt;&gt;"",CS$5&gt;Mitarbeiter!$F$47),0,IF(Planung!CS49="",$C49,IF(ISNUMBER(Planung!CS49),Planung!CS49,IF(UPPER(Planung!CS49)="H",$C49/2,0)))))))</f>
        <v>0</v>
      </c>
      <c r="CT49" s="27">
        <f>IF($A49="",0,IF(Mitarbeiter!$G$47=FALSE,0,IF(AND(Mitarbeiter!$E$47&lt;&gt;"",CT$5+6&lt;Mitarbeiter!$E$47),0,IF(AND(Mitarbeiter!$F$47&lt;&gt;"",CT$5&gt;Mitarbeiter!$F$47),0,IF(Planung!CT49="",$C49,IF(ISNUMBER(Planung!CT49),Planung!CT49,IF(UPPER(Planung!CT49)="H",$C49/2,0)))))))</f>
        <v>0</v>
      </c>
      <c r="CU49" s="27">
        <f>IF($A49="",0,IF(Mitarbeiter!$G$47=FALSE,0,IF(AND(Mitarbeiter!$E$47&lt;&gt;"",CU$5+6&lt;Mitarbeiter!$E$47),0,IF(AND(Mitarbeiter!$F$47&lt;&gt;"",CU$5&gt;Mitarbeiter!$F$47),0,IF(Planung!CU49="",$C49,IF(ISNUMBER(Planung!CU49),Planung!CU49,IF(UPPER(Planung!CU49)="H",$C49/2,0)))))))</f>
        <v>0</v>
      </c>
      <c r="CV49" s="27">
        <f>IF($A49="",0,IF(Mitarbeiter!$G$47=FALSE,0,IF(AND(Mitarbeiter!$E$47&lt;&gt;"",CV$5+6&lt;Mitarbeiter!$E$47),0,IF(AND(Mitarbeiter!$F$47&lt;&gt;"",CV$5&gt;Mitarbeiter!$F$47),0,IF(Planung!CV49="",$C49,IF(ISNUMBER(Planung!CV49),Planung!CV49,IF(UPPER(Planung!CV49)="H",$C49/2,0)))))))</f>
        <v>0</v>
      </c>
      <c r="CW49" s="27">
        <f>IF($A49="",0,IF(Mitarbeiter!$G$47=FALSE,0,IF(AND(Mitarbeiter!$E$47&lt;&gt;"",CW$5+6&lt;Mitarbeiter!$E$47),0,IF(AND(Mitarbeiter!$F$47&lt;&gt;"",CW$5&gt;Mitarbeiter!$F$47),0,IF(Planung!CW49="",$C49,IF(ISNUMBER(Planung!CW49),Planung!CW49,IF(UPPER(Planung!CW49)="H",$C49/2,0)))))))</f>
        <v>0</v>
      </c>
      <c r="CX49" s="27">
        <f>IF($A49="",0,IF(Mitarbeiter!$G$47=FALSE,0,IF(AND(Mitarbeiter!$E$47&lt;&gt;"",CX$5+6&lt;Mitarbeiter!$E$47),0,IF(AND(Mitarbeiter!$F$47&lt;&gt;"",CX$5&gt;Mitarbeiter!$F$47),0,IF(Planung!CX49="",$C49,IF(ISNUMBER(Planung!CX49),Planung!CX49,IF(UPPER(Planung!CX49)="H",$C49/2,0)))))))</f>
        <v>0</v>
      </c>
      <c r="CY49" s="27">
        <f>IF($A49="",0,IF(Mitarbeiter!$G$47=FALSE,0,IF(AND(Mitarbeiter!$E$47&lt;&gt;"",CY$5+6&lt;Mitarbeiter!$E$47),0,IF(AND(Mitarbeiter!$F$47&lt;&gt;"",CY$5&gt;Mitarbeiter!$F$47),0,IF(Planung!CY49="",$C49,IF(ISNUMBER(Planung!CY49),Planung!CY49,IF(UPPER(Planung!CY49)="H",$C49/2,0)))))))</f>
        <v>0</v>
      </c>
      <c r="CZ49" s="27">
        <f>IF($A49="",0,IF(Mitarbeiter!$G$47=FALSE,0,IF(AND(Mitarbeiter!$E$47&lt;&gt;"",CZ$5+6&lt;Mitarbeiter!$E$47),0,IF(AND(Mitarbeiter!$F$47&lt;&gt;"",CZ$5&gt;Mitarbeiter!$F$47),0,IF(Planung!CZ49="",$C49,IF(ISNUMBER(Planung!CZ49),Planung!CZ49,IF(UPPER(Planung!CZ49)="H",$C49/2,0)))))))</f>
        <v>0</v>
      </c>
      <c r="DA49" s="27">
        <f>IF($A49="",0,IF(Mitarbeiter!$G$47=FALSE,0,IF(AND(Mitarbeiter!$E$47&lt;&gt;"",DA$5+6&lt;Mitarbeiter!$E$47),0,IF(AND(Mitarbeiter!$F$47&lt;&gt;"",DA$5&gt;Mitarbeiter!$F$47),0,IF(Planung!DA49="",$C49,IF(ISNUMBER(Planung!DA49),Planung!DA49,IF(UPPER(Planung!DA49)="H",$C49/2,0)))))))</f>
        <v>0</v>
      </c>
      <c r="DB49" s="27">
        <f>IF($A49="",0,IF(Mitarbeiter!$G$47=FALSE,0,IF(AND(Mitarbeiter!$E$47&lt;&gt;"",DB$5+6&lt;Mitarbeiter!$E$47),0,IF(AND(Mitarbeiter!$F$47&lt;&gt;"",DB$5&gt;Mitarbeiter!$F$47),0,IF(Planung!DB49="",$C49,IF(ISNUMBER(Planung!DB49),Planung!DB49,IF(UPPER(Planung!DB49)="H",$C49/2,0)))))))</f>
        <v>0</v>
      </c>
      <c r="DC49" s="27">
        <f>IF($A49="",0,IF(Mitarbeiter!$G$47=FALSE,0,IF(AND(Mitarbeiter!$E$47&lt;&gt;"",DC$5+6&lt;Mitarbeiter!$E$47),0,IF(AND(Mitarbeiter!$F$47&lt;&gt;"",DC$5&gt;Mitarbeiter!$F$47),0,IF(Planung!DC49="",$C49,IF(ISNUMBER(Planung!DC49),Planung!DC49,IF(UPPER(Planung!DC49)="H",$C49/2,0)))))))</f>
        <v>0</v>
      </c>
      <c r="DD49" s="27">
        <f>IF($A49="",0,IF(Mitarbeiter!$G$47=FALSE,0,IF(AND(Mitarbeiter!$E$47&lt;&gt;"",DD$5+6&lt;Mitarbeiter!$E$47),0,IF(AND(Mitarbeiter!$F$47&lt;&gt;"",DD$5&gt;Mitarbeiter!$F$47),0,IF(Planung!DD49="",$C49,IF(ISNUMBER(Planung!DD49),Planung!DD49,IF(UPPER(Planung!DD49)="H",$C49/2,0)))))))</f>
        <v>0</v>
      </c>
      <c r="DE49" s="27">
        <f>IF($A49="",0,IF(Mitarbeiter!$G$47=FALSE,0,IF(AND(Mitarbeiter!$E$47&lt;&gt;"",DE$5+6&lt;Mitarbeiter!$E$47),0,IF(AND(Mitarbeiter!$F$47&lt;&gt;"",DE$5&gt;Mitarbeiter!$F$47),0,IF(Planung!DE49="",$C49,IF(ISNUMBER(Planung!DE49),Planung!DE49,IF(UPPER(Planung!DE49)="H",$C49/2,0)))))))</f>
        <v>0</v>
      </c>
      <c r="DF49" s="27">
        <f>IF($A49="",0,IF(Mitarbeiter!$G$47=FALSE,0,IF(AND(Mitarbeiter!$E$47&lt;&gt;"",DF$5+6&lt;Mitarbeiter!$E$47),0,IF(AND(Mitarbeiter!$F$47&lt;&gt;"",DF$5&gt;Mitarbeiter!$F$47),0,IF(Planung!DF49="",$C49,IF(ISNUMBER(Planung!DF49),Planung!DF49,IF(UPPER(Planung!DF49)="H",$C49/2,0)))))))</f>
        <v>0</v>
      </c>
      <c r="DG49" s="27">
        <f>IF($A49="",0,IF(Mitarbeiter!$G$47=FALSE,0,IF(AND(Mitarbeiter!$E$47&lt;&gt;"",DG$5+6&lt;Mitarbeiter!$E$47),0,IF(AND(Mitarbeiter!$F$47&lt;&gt;"",DG$5&gt;Mitarbeiter!$F$47),0,IF(Planung!DG49="",$C49,IF(ISNUMBER(Planung!DG49),Planung!DG49,IF(UPPER(Planung!DG49)="H",$C49/2,0)))))))</f>
        <v>0</v>
      </c>
      <c r="DH49" s="27">
        <f>IF($A49="",0,IF(Mitarbeiter!$G$47=FALSE,0,IF(AND(Mitarbeiter!$E$47&lt;&gt;"",DH$5+6&lt;Mitarbeiter!$E$47),0,IF(AND(Mitarbeiter!$F$47&lt;&gt;"",DH$5&gt;Mitarbeiter!$F$47),0,IF(Planung!DH49="",$C49,IF(ISNUMBER(Planung!DH49),Planung!DH49,IF(UPPER(Planung!DH49)="H",$C49/2,0)))))))</f>
        <v>0</v>
      </c>
      <c r="DI49" s="27">
        <f>IF($A49="",0,IF(Mitarbeiter!$G$47=FALSE,0,IF(AND(Mitarbeiter!$E$47&lt;&gt;"",DI$5+6&lt;Mitarbeiter!$E$47),0,IF(AND(Mitarbeiter!$F$47&lt;&gt;"",DI$5&gt;Mitarbeiter!$F$47),0,IF(Planung!DI49="",$C49,IF(ISNUMBER(Planung!DI49),Planung!DI49,IF(UPPER(Planung!DI49)="H",$C49/2,0)))))))</f>
        <v>0</v>
      </c>
      <c r="DJ49" s="27">
        <f>IF($A49="",0,IF(Mitarbeiter!$G$47=FALSE,0,IF(AND(Mitarbeiter!$E$47&lt;&gt;"",DJ$5+6&lt;Mitarbeiter!$E$47),0,IF(AND(Mitarbeiter!$F$47&lt;&gt;"",DJ$5&gt;Mitarbeiter!$F$47),0,IF(Planung!DJ49="",$C49,IF(ISNUMBER(Planung!DJ49),Planung!DJ49,IF(UPPER(Planung!DJ49)="H",$C49/2,0)))))))</f>
        <v>0</v>
      </c>
      <c r="DK49" s="27">
        <f>IF($A49="",0,IF(Mitarbeiter!$G$47=FALSE,0,IF(AND(Mitarbeiter!$E$47&lt;&gt;"",DK$5+6&lt;Mitarbeiter!$E$47),0,IF(AND(Mitarbeiter!$F$47&lt;&gt;"",DK$5&gt;Mitarbeiter!$F$47),0,IF(Planung!DK49="",$C49,IF(ISNUMBER(Planung!DK49),Planung!DK49,IF(UPPER(Planung!DK49)="H",$C49/2,0)))))))</f>
        <v>0</v>
      </c>
      <c r="DL49" s="27">
        <f>IF($A49="",0,IF(Mitarbeiter!$G$47=FALSE,0,IF(AND(Mitarbeiter!$E$47&lt;&gt;"",DL$5+6&lt;Mitarbeiter!$E$47),0,IF(AND(Mitarbeiter!$F$47&lt;&gt;"",DL$5&gt;Mitarbeiter!$F$47),0,IF(Planung!DL49="",$C49,IF(ISNUMBER(Planung!DL49),Planung!DL49,IF(UPPER(Planung!DL49)="H",$C49/2,0)))))))</f>
        <v>0</v>
      </c>
      <c r="DM49" s="27">
        <f>IF($A49="",0,IF(Mitarbeiter!$G$47=FALSE,0,IF(AND(Mitarbeiter!$E$47&lt;&gt;"",DM$5+6&lt;Mitarbeiter!$E$47),0,IF(AND(Mitarbeiter!$F$47&lt;&gt;"",DM$5&gt;Mitarbeiter!$F$47),0,IF(Planung!DM49="",$C49,IF(ISNUMBER(Planung!DM49),Planung!DM49,IF(UPPER(Planung!DM49)="H",$C49/2,0)))))))</f>
        <v>0</v>
      </c>
      <c r="DN49" s="27">
        <f>IF($A49="",0,IF(Mitarbeiter!$G$47=FALSE,0,IF(AND(Mitarbeiter!$E$47&lt;&gt;"",DN$5+6&lt;Mitarbeiter!$E$47),0,IF(AND(Mitarbeiter!$F$47&lt;&gt;"",DN$5&gt;Mitarbeiter!$F$47),0,IF(Planung!DN49="",$C49,IF(ISNUMBER(Planung!DN49),Planung!DN49,IF(UPPER(Planung!DN49)="H",$C49/2,0)))))))</f>
        <v>0</v>
      </c>
      <c r="DO49" s="27">
        <f>IF($A49="",0,IF(Mitarbeiter!$G$47=FALSE,0,IF(AND(Mitarbeiter!$E$47&lt;&gt;"",DO$5+6&lt;Mitarbeiter!$E$47),0,IF(AND(Mitarbeiter!$F$47&lt;&gt;"",DO$5&gt;Mitarbeiter!$F$47),0,IF(Planung!DO49="",$C49,IF(ISNUMBER(Planung!DO49),Planung!DO49,IF(UPPER(Planung!DO49)="H",$C49/2,0)))))))</f>
        <v>0</v>
      </c>
      <c r="DP49" s="27">
        <f>IF($A49="",0,IF(Mitarbeiter!$G$47=FALSE,0,IF(AND(Mitarbeiter!$E$47&lt;&gt;"",DP$5+6&lt;Mitarbeiter!$E$47),0,IF(AND(Mitarbeiter!$F$47&lt;&gt;"",DP$5&gt;Mitarbeiter!$F$47),0,IF(Planung!DP49="",$C49,IF(ISNUMBER(Planung!DP49),Planung!DP49,IF(UPPER(Planung!DP49)="H",$C49/2,0)))))))</f>
        <v>0</v>
      </c>
      <c r="DQ49" s="27">
        <f>IF($A49="",0,IF(Mitarbeiter!$G$47=FALSE,0,IF(AND(Mitarbeiter!$E$47&lt;&gt;"",DQ$5+6&lt;Mitarbeiter!$E$47),0,IF(AND(Mitarbeiter!$F$47&lt;&gt;"",DQ$5&gt;Mitarbeiter!$F$47),0,IF(Planung!DQ49="",$C49,IF(ISNUMBER(Planung!DQ49),Planung!DQ49,IF(UPPER(Planung!DQ49)="H",$C49/2,0)))))))</f>
        <v>0</v>
      </c>
      <c r="DR49" s="27">
        <f>IF($A49="",0,IF(Mitarbeiter!$G$47=FALSE,0,IF(AND(Mitarbeiter!$E$47&lt;&gt;"",DR$5+6&lt;Mitarbeiter!$E$47),0,IF(AND(Mitarbeiter!$F$47&lt;&gt;"",DR$5&gt;Mitarbeiter!$F$47),0,IF(Planung!DR49="",$C49,IF(ISNUMBER(Planung!DR49),Planung!DR49,IF(UPPER(Planung!DR49)="H",$C49/2,0)))))))</f>
        <v>0</v>
      </c>
      <c r="DS49" s="27">
        <f>IF($A49="",0,IF(Mitarbeiter!$G$47=FALSE,0,IF(AND(Mitarbeiter!$E$47&lt;&gt;"",DS$5+6&lt;Mitarbeiter!$E$47),0,IF(AND(Mitarbeiter!$F$47&lt;&gt;"",DS$5&gt;Mitarbeiter!$F$47),0,IF(Planung!DS49="",$C49,IF(ISNUMBER(Planung!DS49),Planung!DS49,IF(UPPER(Planung!DS49)="H",$C49/2,0)))))))</f>
        <v>0</v>
      </c>
      <c r="DT49" s="27">
        <f>IF($A49="",0,IF(Mitarbeiter!$G$47=FALSE,0,IF(AND(Mitarbeiter!$E$47&lt;&gt;"",DT$5+6&lt;Mitarbeiter!$E$47),0,IF(AND(Mitarbeiter!$F$47&lt;&gt;"",DT$5&gt;Mitarbeiter!$F$47),0,IF(Planung!DT49="",$C49,IF(ISNUMBER(Planung!DT49),Planung!DT49,IF(UPPER(Planung!DT49)="H",$C49/2,0)))))))</f>
        <v>0</v>
      </c>
      <c r="DU49" s="27">
        <f>IF($A49="",0,IF(Mitarbeiter!$G$47=FALSE,0,IF(AND(Mitarbeiter!$E$47&lt;&gt;"",DU$5+6&lt;Mitarbeiter!$E$47),0,IF(AND(Mitarbeiter!$F$47&lt;&gt;"",DU$5&gt;Mitarbeiter!$F$47),0,IF(Planung!DU49="",$C49,IF(ISNUMBER(Planung!DU49),Planung!DU49,IF(UPPER(Planung!DU49)="H",$C49/2,0)))))))</f>
        <v>0</v>
      </c>
      <c r="DV49" s="27">
        <f>IF($A49="",0,IF(Mitarbeiter!$G$47=FALSE,0,IF(AND(Mitarbeiter!$E$47&lt;&gt;"",DV$5+6&lt;Mitarbeiter!$E$47),0,IF(AND(Mitarbeiter!$F$47&lt;&gt;"",DV$5&gt;Mitarbeiter!$F$47),0,IF(Planung!DV49="",$C49,IF(ISNUMBER(Planung!DV49),Planung!DV49,IF(UPPER(Planung!DV49)="H",$C49/2,0)))))))</f>
        <v>0</v>
      </c>
      <c r="DW49" s="27">
        <f>IF($A49="",0,IF(Mitarbeiter!$G$47=FALSE,0,IF(AND(Mitarbeiter!$E$47&lt;&gt;"",DW$5+6&lt;Mitarbeiter!$E$47),0,IF(AND(Mitarbeiter!$F$47&lt;&gt;"",DW$5&gt;Mitarbeiter!$F$47),0,IF(Planung!DW49="",$C49,IF(ISNUMBER(Planung!DW49),Planung!DW49,IF(UPPER(Planung!DW49)="H",$C49/2,0)))))))</f>
        <v>0</v>
      </c>
      <c r="DX49" s="27">
        <f>IF($A49="",0,IF(Mitarbeiter!$G$47=FALSE,0,IF(AND(Mitarbeiter!$E$47&lt;&gt;"",DX$5+6&lt;Mitarbeiter!$E$47),0,IF(AND(Mitarbeiter!$F$47&lt;&gt;"",DX$5&gt;Mitarbeiter!$F$47),0,IF(Planung!DX49="",$C49,IF(ISNUMBER(Planung!DX49),Planung!DX49,IF(UPPER(Planung!DX49)="H",$C49/2,0)))))))</f>
        <v>0</v>
      </c>
      <c r="DY49" s="27">
        <f>IF($A49="",0,IF(Mitarbeiter!$G$47=FALSE,0,IF(AND(Mitarbeiter!$E$47&lt;&gt;"",DY$5+6&lt;Mitarbeiter!$E$47),0,IF(AND(Mitarbeiter!$F$47&lt;&gt;"",DY$5&gt;Mitarbeiter!$F$47),0,IF(Planung!DY49="",$C49,IF(ISNUMBER(Planung!DY49),Planung!DY49,IF(UPPER(Planung!DY49)="H",$C49/2,0)))))))</f>
        <v>0</v>
      </c>
      <c r="DZ49" s="27">
        <f>IF($A49="",0,IF(Mitarbeiter!$G$47=FALSE,0,IF(AND(Mitarbeiter!$E$47&lt;&gt;"",DZ$5+6&lt;Mitarbeiter!$E$47),0,IF(AND(Mitarbeiter!$F$47&lt;&gt;"",DZ$5&gt;Mitarbeiter!$F$47),0,IF(Planung!DZ49="",$C49,IF(ISNUMBER(Planung!DZ49),Planung!DZ49,IF(UPPER(Planung!DZ49)="H",$C49/2,0)))))))</f>
        <v>0</v>
      </c>
      <c r="EA49" s="27">
        <f>IF($A49="",0,IF(Mitarbeiter!$G$47=FALSE,0,IF(AND(Mitarbeiter!$E$47&lt;&gt;"",EA$5+6&lt;Mitarbeiter!$E$47),0,IF(AND(Mitarbeiter!$F$47&lt;&gt;"",EA$5&gt;Mitarbeiter!$F$47),0,IF(Planung!EA49="",$C49,IF(ISNUMBER(Planung!EA49),Planung!EA49,IF(UPPER(Planung!EA49)="H",$C49/2,0)))))))</f>
        <v>0</v>
      </c>
      <c r="EB49" s="27">
        <f>IF($A49="",0,IF(Mitarbeiter!$G$47=FALSE,0,IF(AND(Mitarbeiter!$E$47&lt;&gt;"",EB$5+6&lt;Mitarbeiter!$E$47),0,IF(AND(Mitarbeiter!$F$47&lt;&gt;"",EB$5&gt;Mitarbeiter!$F$47),0,IF(Planung!EB49="",$C49,IF(ISNUMBER(Planung!EB49),Planung!EB49,IF(UPPER(Planung!EB49)="H",$C49/2,0)))))))</f>
        <v>0</v>
      </c>
      <c r="EC49" s="27">
        <f>IF($A49="",0,IF(Mitarbeiter!$G$47=FALSE,0,IF(AND(Mitarbeiter!$E$47&lt;&gt;"",EC$5+6&lt;Mitarbeiter!$E$47),0,IF(AND(Mitarbeiter!$F$47&lt;&gt;"",EC$5&gt;Mitarbeiter!$F$47),0,IF(Planung!EC49="",$C49,IF(ISNUMBER(Planung!EC49),Planung!EC49,IF(UPPER(Planung!EC49)="H",$C49/2,0)))))))</f>
        <v>0</v>
      </c>
      <c r="ED49" s="27">
        <f>IF($A49="",0,IF(Mitarbeiter!$G$47=FALSE,0,IF(AND(Mitarbeiter!$E$47&lt;&gt;"",ED$5+6&lt;Mitarbeiter!$E$47),0,IF(AND(Mitarbeiter!$F$47&lt;&gt;"",ED$5&gt;Mitarbeiter!$F$47),0,IF(Planung!ED49="",$C49,IF(ISNUMBER(Planung!ED49),Planung!ED49,IF(UPPER(Planung!ED49)="H",$C49/2,0)))))))</f>
        <v>0</v>
      </c>
      <c r="EE49" s="27">
        <f>IF($A49="",0,IF(Mitarbeiter!$G$47=FALSE,0,IF(AND(Mitarbeiter!$E$47&lt;&gt;"",EE$5+6&lt;Mitarbeiter!$E$47),0,IF(AND(Mitarbeiter!$F$47&lt;&gt;"",EE$5&gt;Mitarbeiter!$F$47),0,IF(Planung!EE49="",$C49,IF(ISNUMBER(Planung!EE49),Planung!EE49,IF(UPPER(Planung!EE49)="H",$C49/2,0)))))))</f>
        <v>0</v>
      </c>
      <c r="EF49" s="27">
        <f>IF($A49="",0,IF(Mitarbeiter!$G$47=FALSE,0,IF(AND(Mitarbeiter!$E$47&lt;&gt;"",EF$5+6&lt;Mitarbeiter!$E$47),0,IF(AND(Mitarbeiter!$F$47&lt;&gt;"",EF$5&gt;Mitarbeiter!$F$47),0,IF(Planung!EF49="",$C49,IF(ISNUMBER(Planung!EF49),Planung!EF49,IF(UPPER(Planung!EF49)="H",$C49/2,0)))))))</f>
        <v>0</v>
      </c>
      <c r="EG49" s="27">
        <f>IF($A49="",0,IF(Mitarbeiter!$G$47=FALSE,0,IF(AND(Mitarbeiter!$E$47&lt;&gt;"",EG$5+6&lt;Mitarbeiter!$E$47),0,IF(AND(Mitarbeiter!$F$47&lt;&gt;"",EG$5&gt;Mitarbeiter!$F$47),0,IF(Planung!EG49="",$C49,IF(ISNUMBER(Planung!EG49),Planung!EG49,IF(UPPER(Planung!EG49)="H",$C49/2,0)))))))</f>
        <v>0</v>
      </c>
      <c r="EH49" s="27">
        <f>IF($A49="",0,IF(Mitarbeiter!$G$47=FALSE,0,IF(AND(Mitarbeiter!$E$47&lt;&gt;"",EH$5+6&lt;Mitarbeiter!$E$47),0,IF(AND(Mitarbeiter!$F$47&lt;&gt;"",EH$5&gt;Mitarbeiter!$F$47),0,IF(Planung!EH49="",$C49,IF(ISNUMBER(Planung!EH49),Planung!EH49,IF(UPPER(Planung!EH49)="H",$C49/2,0)))))))</f>
        <v>0</v>
      </c>
      <c r="EI49" s="27">
        <f>IF($A49="",0,IF(Mitarbeiter!$G$47=FALSE,0,IF(AND(Mitarbeiter!$E$47&lt;&gt;"",EI$5+6&lt;Mitarbeiter!$E$47),0,IF(AND(Mitarbeiter!$F$47&lt;&gt;"",EI$5&gt;Mitarbeiter!$F$47),0,IF(Planung!EI49="",$C49,IF(ISNUMBER(Planung!EI49),Planung!EI49,IF(UPPER(Planung!EI49)="H",$C49/2,0)))))))</f>
        <v>0</v>
      </c>
      <c r="EJ49" s="27">
        <f>IF($A49="",0,IF(Mitarbeiter!$G$47=FALSE,0,IF(AND(Mitarbeiter!$E$47&lt;&gt;"",EJ$5+6&lt;Mitarbeiter!$E$47),0,IF(AND(Mitarbeiter!$F$47&lt;&gt;"",EJ$5&gt;Mitarbeiter!$F$47),0,IF(Planung!EJ49="",$C49,IF(ISNUMBER(Planung!EJ49),Planung!EJ49,IF(UPPER(Planung!EJ49)="H",$C49/2,0)))))))</f>
        <v>0</v>
      </c>
      <c r="EK49" s="27">
        <f>IF($A49="",0,IF(Mitarbeiter!$G$47=FALSE,0,IF(AND(Mitarbeiter!$E$47&lt;&gt;"",EK$5+6&lt;Mitarbeiter!$E$47),0,IF(AND(Mitarbeiter!$F$47&lt;&gt;"",EK$5&gt;Mitarbeiter!$F$47),0,IF(Planung!EK49="",$C49,IF(ISNUMBER(Planung!EK49),Planung!EK49,IF(UPPER(Planung!EK49)="H",$C49/2,0)))))))</f>
        <v>0</v>
      </c>
      <c r="EL49" s="27">
        <f>IF($A49="",0,IF(Mitarbeiter!$G$47=FALSE,0,IF(AND(Mitarbeiter!$E$47&lt;&gt;"",EL$5+6&lt;Mitarbeiter!$E$47),0,IF(AND(Mitarbeiter!$F$47&lt;&gt;"",EL$5&gt;Mitarbeiter!$F$47),0,IF(Planung!EL49="",$C49,IF(ISNUMBER(Planung!EL49),Planung!EL49,IF(UPPER(Planung!EL49)="H",$C49/2,0)))))))</f>
        <v>0</v>
      </c>
      <c r="EM49" s="27">
        <f>IF($A49="",0,IF(Mitarbeiter!$G$47=FALSE,0,IF(AND(Mitarbeiter!$E$47&lt;&gt;"",EM$5+6&lt;Mitarbeiter!$E$47),0,IF(AND(Mitarbeiter!$F$47&lt;&gt;"",EM$5&gt;Mitarbeiter!$F$47),0,IF(Planung!EM49="",$C49,IF(ISNUMBER(Planung!EM49),Planung!EM49,IF(UPPER(Planung!EM49)="H",$C49/2,0)))))))</f>
        <v>0</v>
      </c>
      <c r="EN49" s="27">
        <f>IF($A49="",0,IF(Mitarbeiter!$G$47=FALSE,0,IF(AND(Mitarbeiter!$E$47&lt;&gt;"",EN$5+6&lt;Mitarbeiter!$E$47),0,IF(AND(Mitarbeiter!$F$47&lt;&gt;"",EN$5&gt;Mitarbeiter!$F$47),0,IF(Planung!EN49="",$C49,IF(ISNUMBER(Planung!EN49),Planung!EN49,IF(UPPER(Planung!EN49)="H",$C49/2,0)))))))</f>
        <v>0</v>
      </c>
      <c r="EO49" s="27">
        <f>IF($A49="",0,IF(Mitarbeiter!$G$47=FALSE,0,IF(AND(Mitarbeiter!$E$47&lt;&gt;"",EO$5+6&lt;Mitarbeiter!$E$47),0,IF(AND(Mitarbeiter!$F$47&lt;&gt;"",EO$5&gt;Mitarbeiter!$F$47),0,IF(Planung!EO49="",$C49,IF(ISNUMBER(Planung!EO49),Planung!EO49,IF(UPPER(Planung!EO49)="H",$C49/2,0)))))))</f>
        <v>0</v>
      </c>
      <c r="EP49" s="27">
        <f>IF($A49="",0,IF(Mitarbeiter!$G$47=FALSE,0,IF(AND(Mitarbeiter!$E$47&lt;&gt;"",EP$5+6&lt;Mitarbeiter!$E$47),0,IF(AND(Mitarbeiter!$F$47&lt;&gt;"",EP$5&gt;Mitarbeiter!$F$47),0,IF(Planung!EP49="",$C49,IF(ISNUMBER(Planung!EP49),Planung!EP49,IF(UPPER(Planung!EP49)="H",$C49/2,0)))))))</f>
        <v>0</v>
      </c>
      <c r="EQ49" s="27">
        <f>IF($A49="",0,IF(Mitarbeiter!$G$47=FALSE,0,IF(AND(Mitarbeiter!$E$47&lt;&gt;"",EQ$5+6&lt;Mitarbeiter!$E$47),0,IF(AND(Mitarbeiter!$F$47&lt;&gt;"",EQ$5&gt;Mitarbeiter!$F$47),0,IF(Planung!EQ49="",$C49,IF(ISNUMBER(Planung!EQ49),Planung!EQ49,IF(UPPER(Planung!EQ49)="H",$C49/2,0)))))))</f>
        <v>0</v>
      </c>
      <c r="ER49" s="27">
        <f>IF($A49="",0,IF(Mitarbeiter!$G$47=FALSE,0,IF(AND(Mitarbeiter!$E$47&lt;&gt;"",ER$5+6&lt;Mitarbeiter!$E$47),0,IF(AND(Mitarbeiter!$F$47&lt;&gt;"",ER$5&gt;Mitarbeiter!$F$47),0,IF(Planung!ER49="",$C49,IF(ISNUMBER(Planung!ER49),Planung!ER49,IF(UPPER(Planung!ER49)="H",$C49/2,0)))))))</f>
        <v>0</v>
      </c>
      <c r="ES49" s="27">
        <f>IF($A49="",0,IF(Mitarbeiter!$G$47=FALSE,0,IF(AND(Mitarbeiter!$E$47&lt;&gt;"",ES$5+6&lt;Mitarbeiter!$E$47),0,IF(AND(Mitarbeiter!$F$47&lt;&gt;"",ES$5&gt;Mitarbeiter!$F$47),0,IF(Planung!ES49="",$C49,IF(ISNUMBER(Planung!ES49),Planung!ES49,IF(UPPER(Planung!ES49)="H",$C49/2,0)))))))</f>
        <v>0</v>
      </c>
      <c r="ET49" s="27">
        <f>IF($A49="",0,IF(Mitarbeiter!$G$47=FALSE,0,IF(AND(Mitarbeiter!$E$47&lt;&gt;"",ET$5+6&lt;Mitarbeiter!$E$47),0,IF(AND(Mitarbeiter!$F$47&lt;&gt;"",ET$5&gt;Mitarbeiter!$F$47),0,IF(Planung!ET49="",$C49,IF(ISNUMBER(Planung!ET49),Planung!ET49,IF(UPPER(Planung!ET49)="H",$C49/2,0)))))))</f>
        <v>0</v>
      </c>
      <c r="EU49" s="27">
        <f>IF($A49="",0,IF(Mitarbeiter!$G$47=FALSE,0,IF(AND(Mitarbeiter!$E$47&lt;&gt;"",EU$5+6&lt;Mitarbeiter!$E$47),0,IF(AND(Mitarbeiter!$F$47&lt;&gt;"",EU$5&gt;Mitarbeiter!$F$47),0,IF(Planung!EU49="",$C49,IF(ISNUMBER(Planung!EU49),Planung!EU49,IF(UPPER(Planung!EU49)="H",$C49/2,0)))))))</f>
        <v>0</v>
      </c>
      <c r="EV49" s="27">
        <f>IF($A49="",0,IF(Mitarbeiter!$G$47=FALSE,0,IF(AND(Mitarbeiter!$E$47&lt;&gt;"",EV$5+6&lt;Mitarbeiter!$E$47),0,IF(AND(Mitarbeiter!$F$47&lt;&gt;"",EV$5&gt;Mitarbeiter!$F$47),0,IF(Planung!EV49="",$C49,IF(ISNUMBER(Planung!EV49),Planung!EV49,IF(UPPER(Planung!EV49)="H",$C49/2,0)))))))</f>
        <v>0</v>
      </c>
      <c r="EW49" s="27">
        <f>IF($A49="",0,IF(Mitarbeiter!$G$47=FALSE,0,IF(AND(Mitarbeiter!$E$47&lt;&gt;"",EW$5+6&lt;Mitarbeiter!$E$47),0,IF(AND(Mitarbeiter!$F$47&lt;&gt;"",EW$5&gt;Mitarbeiter!$F$47),0,IF(Planung!EW49="",$C49,IF(ISNUMBER(Planung!EW49),Planung!EW49,IF(UPPER(Planung!EW49)="H",$C49/2,0)))))))</f>
        <v>0</v>
      </c>
      <c r="EX49" s="27">
        <f>IF($A49="",0,IF(Mitarbeiter!$G$47=FALSE,0,IF(AND(Mitarbeiter!$E$47&lt;&gt;"",EX$5+6&lt;Mitarbeiter!$E$47),0,IF(AND(Mitarbeiter!$F$47&lt;&gt;"",EX$5&gt;Mitarbeiter!$F$47),0,IF(Planung!EX49="",$C49,IF(ISNUMBER(Planung!EX49),Planung!EX49,IF(UPPER(Planung!EX49)="H",$C49/2,0)))))))</f>
        <v>0</v>
      </c>
      <c r="EY49" s="27">
        <f>IF($A49="",0,IF(Mitarbeiter!$G$47=FALSE,0,IF(AND(Mitarbeiter!$E$47&lt;&gt;"",EY$5+6&lt;Mitarbeiter!$E$47),0,IF(AND(Mitarbeiter!$F$47&lt;&gt;"",EY$5&gt;Mitarbeiter!$F$47),0,IF(Planung!EY49="",$C49,IF(ISNUMBER(Planung!EY49),Planung!EY49,IF(UPPER(Planung!EY49)="H",$C49/2,0)))))))</f>
        <v>0</v>
      </c>
      <c r="EZ49" s="27">
        <f>IF($A49="",0,IF(Mitarbeiter!$G$47=FALSE,0,IF(AND(Mitarbeiter!$E$47&lt;&gt;"",EZ$5+6&lt;Mitarbeiter!$E$47),0,IF(AND(Mitarbeiter!$F$47&lt;&gt;"",EZ$5&gt;Mitarbeiter!$F$47),0,IF(Planung!EZ49="",$C49,IF(ISNUMBER(Planung!EZ49),Planung!EZ49,IF(UPPER(Planung!EZ49)="H",$C49/2,0)))))))</f>
        <v>0</v>
      </c>
      <c r="FA49" s="27">
        <f>IF($A49="",0,IF(Mitarbeiter!$G$47=FALSE,0,IF(AND(Mitarbeiter!$E$47&lt;&gt;"",FA$5+6&lt;Mitarbeiter!$E$47),0,IF(AND(Mitarbeiter!$F$47&lt;&gt;"",FA$5&gt;Mitarbeiter!$F$47),0,IF(Planung!FA49="",$C49,IF(ISNUMBER(Planung!FA49),Planung!FA49,IF(UPPER(Planung!FA49)="H",$C49/2,0)))))))</f>
        <v>0</v>
      </c>
      <c r="FB49" s="27">
        <f>IF($A49="",0,IF(Mitarbeiter!$G$47=FALSE,0,IF(AND(Mitarbeiter!$E$47&lt;&gt;"",FB$5+6&lt;Mitarbeiter!$E$47),0,IF(AND(Mitarbeiter!$F$47&lt;&gt;"",FB$5&gt;Mitarbeiter!$F$47),0,IF(Planung!FB49="",$C49,IF(ISNUMBER(Planung!FB49),Planung!FB49,IF(UPPER(Planung!FB49)="H",$C49/2,0)))))))</f>
        <v>0</v>
      </c>
      <c r="FC49" s="27">
        <f>IF($A49="",0,IF(Mitarbeiter!$G$47=FALSE,0,IF(AND(Mitarbeiter!$E$47&lt;&gt;"",FC$5+6&lt;Mitarbeiter!$E$47),0,IF(AND(Mitarbeiter!$F$47&lt;&gt;"",FC$5&gt;Mitarbeiter!$F$47),0,IF(Planung!FC49="",$C49,IF(ISNUMBER(Planung!FC49),Planung!FC49,IF(UPPER(Planung!FC49)="H",$C49/2,0)))))))</f>
        <v>0</v>
      </c>
      <c r="FD49" s="27">
        <f>IF($A49="",0,IF(Mitarbeiter!$G$47=FALSE,0,IF(AND(Mitarbeiter!$E$47&lt;&gt;"",FD$5+6&lt;Mitarbeiter!$E$47),0,IF(AND(Mitarbeiter!$F$47&lt;&gt;"",FD$5&gt;Mitarbeiter!$F$47),0,IF(Planung!FD49="",$C49,IF(ISNUMBER(Planung!FD49),Planung!FD49,IF(UPPER(Planung!FD49)="H",$C49/2,0)))))))</f>
        <v>0</v>
      </c>
      <c r="FE49" s="27">
        <f>IF($A49="",0,IF(Mitarbeiter!$G$47=FALSE,0,IF(AND(Mitarbeiter!$E$47&lt;&gt;"",FE$5+6&lt;Mitarbeiter!$E$47),0,IF(AND(Mitarbeiter!$F$47&lt;&gt;"",FE$5&gt;Mitarbeiter!$F$47),0,IF(Planung!FE49="",$C49,IF(ISNUMBER(Planung!FE49),Planung!FE49,IF(UPPER(Planung!FE49)="H",$C49/2,0)))))))</f>
        <v>0</v>
      </c>
      <c r="FF49" s="27">
        <f>IF($A49="",0,IF(Mitarbeiter!$G$47=FALSE,0,IF(AND(Mitarbeiter!$E$47&lt;&gt;"",FF$5+6&lt;Mitarbeiter!$E$47),0,IF(AND(Mitarbeiter!$F$47&lt;&gt;"",FF$5&gt;Mitarbeiter!$F$47),0,IF(Planung!FF49="",$C49,IF(ISNUMBER(Planung!FF49),Planung!FF49,IF(UPPER(Planung!FF49)="H",$C49/2,0)))))))</f>
        <v>0</v>
      </c>
      <c r="FG49" s="27">
        <f>IF($A49="",0,IF(Mitarbeiter!$G$47=FALSE,0,IF(AND(Mitarbeiter!$E$47&lt;&gt;"",FG$5+6&lt;Mitarbeiter!$E$47),0,IF(AND(Mitarbeiter!$F$47&lt;&gt;"",FG$5&gt;Mitarbeiter!$F$47),0,IF(Planung!FG49="",$C49,IF(ISNUMBER(Planung!FG49),Planung!FG49,IF(UPPER(Planung!FG49)="H",$C49/2,0)))))))</f>
        <v>0</v>
      </c>
      <c r="FH49" s="27">
        <f>IF($A49="",0,IF(Mitarbeiter!$G$47=FALSE,0,IF(AND(Mitarbeiter!$E$47&lt;&gt;"",FH$5+6&lt;Mitarbeiter!$E$47),0,IF(AND(Mitarbeiter!$F$47&lt;&gt;"",FH$5&gt;Mitarbeiter!$F$47),0,IF(Planung!FH49="",$C49,IF(ISNUMBER(Planung!FH49),Planung!FH49,IF(UPPER(Planung!FH49)="H",$C49/2,0)))))))</f>
        <v>0</v>
      </c>
      <c r="FI49" s="27">
        <f>IF($A49="",0,IF(Mitarbeiter!$G$47=FALSE,0,IF(AND(Mitarbeiter!$E$47&lt;&gt;"",FI$5+6&lt;Mitarbeiter!$E$47),0,IF(AND(Mitarbeiter!$F$47&lt;&gt;"",FI$5&gt;Mitarbeiter!$F$47),0,IF(Planung!FI49="",$C49,IF(ISNUMBER(Planung!FI49),Planung!FI49,IF(UPPER(Planung!FI49)="H",$C49/2,0)))))))</f>
        <v>0</v>
      </c>
      <c r="FJ49" s="27">
        <f>IF($A49="",0,IF(Mitarbeiter!$G$47=FALSE,0,IF(AND(Mitarbeiter!$E$47&lt;&gt;"",FJ$5+6&lt;Mitarbeiter!$E$47),0,IF(AND(Mitarbeiter!$F$47&lt;&gt;"",FJ$5&gt;Mitarbeiter!$F$47),0,IF(Planung!FJ49="",$C49,IF(ISNUMBER(Planung!FJ49),Planung!FJ49,IF(UPPER(Planung!FJ49)="H",$C49/2,0)))))))</f>
        <v>0</v>
      </c>
      <c r="FK49" s="27">
        <f>IF($A49="",0,IF(Mitarbeiter!$G$47=FALSE,0,IF(AND(Mitarbeiter!$E$47&lt;&gt;"",FK$5+6&lt;Mitarbeiter!$E$47),0,IF(AND(Mitarbeiter!$F$47&lt;&gt;"",FK$5&gt;Mitarbeiter!$F$47),0,IF(Planung!FK49="",$C49,IF(ISNUMBER(Planung!FK49),Planung!FK49,IF(UPPER(Planung!FK49)="H",$C49/2,0)))))))</f>
        <v>0</v>
      </c>
      <c r="FL49" s="27">
        <f>IF($A49="",0,IF(Mitarbeiter!$G$47=FALSE,0,IF(AND(Mitarbeiter!$E$47&lt;&gt;"",FL$5+6&lt;Mitarbeiter!$E$47),0,IF(AND(Mitarbeiter!$F$47&lt;&gt;"",FL$5&gt;Mitarbeiter!$F$47),0,IF(Planung!FL49="",$C49,IF(ISNUMBER(Planung!FL49),Planung!FL49,IF(UPPER(Planung!FL49)="H",$C49/2,0)))))))</f>
        <v>0</v>
      </c>
      <c r="FM49" s="27">
        <f>IF($A49="",0,IF(Mitarbeiter!$G$47=FALSE,0,IF(AND(Mitarbeiter!$E$47&lt;&gt;"",FM$5+6&lt;Mitarbeiter!$E$47),0,IF(AND(Mitarbeiter!$F$47&lt;&gt;"",FM$5&gt;Mitarbeiter!$F$47),0,IF(Planung!FM49="",$C49,IF(ISNUMBER(Planung!FM49),Planung!FM49,IF(UPPER(Planung!FM49)="H",$C49/2,0)))))))</f>
        <v>0</v>
      </c>
      <c r="FN49" s="27">
        <f>IF($A49="",0,IF(Mitarbeiter!$G$47=FALSE,0,IF(AND(Mitarbeiter!$E$47&lt;&gt;"",FN$5+6&lt;Mitarbeiter!$E$47),0,IF(AND(Mitarbeiter!$F$47&lt;&gt;"",FN$5&gt;Mitarbeiter!$F$47),0,IF(Planung!FN49="",$C49,IF(ISNUMBER(Planung!FN49),Planung!FN49,IF(UPPER(Planung!FN49)="H",$C49/2,0)))))))</f>
        <v>0</v>
      </c>
      <c r="FO49" s="27">
        <f>IF($A49="",0,IF(Mitarbeiter!$G$47=FALSE,0,IF(AND(Mitarbeiter!$E$47&lt;&gt;"",FO$5+6&lt;Mitarbeiter!$E$47),0,IF(AND(Mitarbeiter!$F$47&lt;&gt;"",FO$5&gt;Mitarbeiter!$F$47),0,IF(Planung!FO49="",$C49,IF(ISNUMBER(Planung!FO49),Planung!FO49,IF(UPPER(Planung!FO49)="H",$C49/2,0)))))))</f>
        <v>0</v>
      </c>
      <c r="FP49" s="27">
        <f>IF($A49="",0,IF(Mitarbeiter!$G$47=FALSE,0,IF(AND(Mitarbeiter!$E$47&lt;&gt;"",FP$5+6&lt;Mitarbeiter!$E$47),0,IF(AND(Mitarbeiter!$F$47&lt;&gt;"",FP$5&gt;Mitarbeiter!$F$47),0,IF(Planung!FP49="",$C49,IF(ISNUMBER(Planung!FP49),Planung!FP49,IF(UPPER(Planung!FP49)="H",$C49/2,0)))))))</f>
        <v>0</v>
      </c>
      <c r="FQ49" s="27">
        <f>IF($A49="",0,IF(Mitarbeiter!$G$47=FALSE,0,IF(AND(Mitarbeiter!$E$47&lt;&gt;"",FQ$5+6&lt;Mitarbeiter!$E$47),0,IF(AND(Mitarbeiter!$F$47&lt;&gt;"",FQ$5&gt;Mitarbeiter!$F$47),0,IF(Planung!FQ49="",$C49,IF(ISNUMBER(Planung!FQ49),Planung!FQ49,IF(UPPER(Planung!FQ49)="H",$C49/2,0)))))))</f>
        <v>0</v>
      </c>
      <c r="FR49" s="27">
        <f>IF($A49="",0,IF(Mitarbeiter!$G$47=FALSE,0,IF(AND(Mitarbeiter!$E$47&lt;&gt;"",FR$5+6&lt;Mitarbeiter!$E$47),0,IF(AND(Mitarbeiter!$F$47&lt;&gt;"",FR$5&gt;Mitarbeiter!$F$47),0,IF(Planung!FR49="",$C49,IF(ISNUMBER(Planung!FR49),Planung!FR49,IF(UPPER(Planung!FR49)="H",$C49/2,0)))))))</f>
        <v>0</v>
      </c>
      <c r="FS49" s="27">
        <f>IF($A49="",0,IF(Mitarbeiter!$G$47=FALSE,0,IF(AND(Mitarbeiter!$E$47&lt;&gt;"",FS$5+6&lt;Mitarbeiter!$E$47),0,IF(AND(Mitarbeiter!$F$47&lt;&gt;"",FS$5&gt;Mitarbeiter!$F$47),0,IF(Planung!FS49="",$C49,IF(ISNUMBER(Planung!FS49),Planung!FS49,IF(UPPER(Planung!FS49)="H",$C49/2,0)))))))</f>
        <v>0</v>
      </c>
      <c r="FT49" s="27">
        <f>IF($A49="",0,IF(Mitarbeiter!$G$47=FALSE,0,IF(AND(Mitarbeiter!$E$47&lt;&gt;"",FT$5+6&lt;Mitarbeiter!$E$47),0,IF(AND(Mitarbeiter!$F$47&lt;&gt;"",FT$5&gt;Mitarbeiter!$F$47),0,IF(Planung!FT49="",$C49,IF(ISNUMBER(Planung!FT49),Planung!FT49,IF(UPPER(Planung!FT49)="H",$C49/2,0)))))))</f>
        <v>0</v>
      </c>
      <c r="FU49" s="27">
        <f>IF($A49="",0,IF(Mitarbeiter!$G$47=FALSE,0,IF(AND(Mitarbeiter!$E$47&lt;&gt;"",FU$5+6&lt;Mitarbeiter!$E$47),0,IF(AND(Mitarbeiter!$F$47&lt;&gt;"",FU$5&gt;Mitarbeiter!$F$47),0,IF(Planung!FU49="",$C49,IF(ISNUMBER(Planung!FU49),Planung!FU49,IF(UPPER(Planung!FU49)="H",$C49/2,0)))))))</f>
        <v>0</v>
      </c>
      <c r="FV49" s="27">
        <f>IF($A49="",0,IF(Mitarbeiter!$G$47=FALSE,0,IF(AND(Mitarbeiter!$E$47&lt;&gt;"",FV$5+6&lt;Mitarbeiter!$E$47),0,IF(AND(Mitarbeiter!$F$47&lt;&gt;"",FV$5&gt;Mitarbeiter!$F$47),0,IF(Planung!FV49="",$C49,IF(ISNUMBER(Planung!FV49),Planung!FV49,IF(UPPER(Planung!FV49)="H",$C49/2,0)))))))</f>
        <v>0</v>
      </c>
      <c r="FW49" s="27">
        <f>IF($A49="",0,IF(Mitarbeiter!$G$47=FALSE,0,IF(AND(Mitarbeiter!$E$47&lt;&gt;"",FW$5+6&lt;Mitarbeiter!$E$47),0,IF(AND(Mitarbeiter!$F$47&lt;&gt;"",FW$5&gt;Mitarbeiter!$F$47),0,IF(Planung!FW49="",$C49,IF(ISNUMBER(Planung!FW49),Planung!FW49,IF(UPPER(Planung!FW49)="H",$C49/2,0)))))))</f>
        <v>0</v>
      </c>
      <c r="FX49" s="27">
        <f>IF($A49="",0,IF(Mitarbeiter!$G$47=FALSE,0,IF(AND(Mitarbeiter!$E$47&lt;&gt;"",FX$5+6&lt;Mitarbeiter!$E$47),0,IF(AND(Mitarbeiter!$F$47&lt;&gt;"",FX$5&gt;Mitarbeiter!$F$47),0,IF(Planung!FX49="",$C49,IF(ISNUMBER(Planung!FX49),Planung!FX49,IF(UPPER(Planung!FX49)="H",$C49/2,0)))))))</f>
        <v>0</v>
      </c>
      <c r="FY49" s="27">
        <f>IF($A49="",0,IF(Mitarbeiter!$G$47=FALSE,0,IF(AND(Mitarbeiter!$E$47&lt;&gt;"",FY$5+6&lt;Mitarbeiter!$E$47),0,IF(AND(Mitarbeiter!$F$47&lt;&gt;"",FY$5&gt;Mitarbeiter!$F$47),0,IF(Planung!FY49="",$C49,IF(ISNUMBER(Planung!FY49),Planung!FY49,IF(UPPER(Planung!FY49)="H",$C49/2,0)))))))</f>
        <v>0</v>
      </c>
      <c r="FZ49" s="27">
        <f>IF($A49="",0,IF(Mitarbeiter!$G$47=FALSE,0,IF(AND(Mitarbeiter!$E$47&lt;&gt;"",FZ$5+6&lt;Mitarbeiter!$E$47),0,IF(AND(Mitarbeiter!$F$47&lt;&gt;"",FZ$5&gt;Mitarbeiter!$F$47),0,IF(Planung!FZ49="",$C49,IF(ISNUMBER(Planung!FZ49),Planung!FZ49,IF(UPPER(Planung!FZ49)="H",$C49/2,0)))))))</f>
        <v>0</v>
      </c>
      <c r="GA49" s="27">
        <f>IF($A49="",0,IF(Mitarbeiter!$G$47=FALSE,0,IF(AND(Mitarbeiter!$E$47&lt;&gt;"",GA$5+6&lt;Mitarbeiter!$E$47),0,IF(AND(Mitarbeiter!$F$47&lt;&gt;"",GA$5&gt;Mitarbeiter!$F$47),0,IF(Planung!GA49="",$C49,IF(ISNUMBER(Planung!GA49),Planung!GA49,IF(UPPER(Planung!GA49)="H",$C49/2,0)))))))</f>
        <v>0</v>
      </c>
      <c r="GB49" s="27">
        <f>IF($A49="",0,IF(Mitarbeiter!$G$47=FALSE,0,IF(AND(Mitarbeiter!$E$47&lt;&gt;"",GB$5+6&lt;Mitarbeiter!$E$47),0,IF(AND(Mitarbeiter!$F$47&lt;&gt;"",GB$5&gt;Mitarbeiter!$F$47),0,IF(Planung!GB49="",$C49,IF(ISNUMBER(Planung!GB49),Planung!GB49,IF(UPPER(Planung!GB49)="H",$C49/2,0)))))))</f>
        <v>0</v>
      </c>
      <c r="GC49" s="27">
        <f>IF($A49="",0,IF(Mitarbeiter!$G$47=FALSE,0,IF(AND(Mitarbeiter!$E$47&lt;&gt;"",GC$5+6&lt;Mitarbeiter!$E$47),0,IF(AND(Mitarbeiter!$F$47&lt;&gt;"",GC$5&gt;Mitarbeiter!$F$47),0,IF(Planung!GC49="",$C49,IF(ISNUMBER(Planung!GC49),Planung!GC49,IF(UPPER(Planung!GC49)="H",$C49/2,0)))))))</f>
        <v>0</v>
      </c>
      <c r="GD49" s="27">
        <f>IF($A49="",0,IF(Mitarbeiter!$G$47=FALSE,0,IF(AND(Mitarbeiter!$E$47&lt;&gt;"",GD$5+6&lt;Mitarbeiter!$E$47),0,IF(AND(Mitarbeiter!$F$47&lt;&gt;"",GD$5&gt;Mitarbeiter!$F$47),0,IF(Planung!GD49="",$C49,IF(ISNUMBER(Planung!GD49),Planung!GD49,IF(UPPER(Planung!GD49)="H",$C49/2,0)))))))</f>
        <v>0</v>
      </c>
      <c r="GE49" s="27">
        <f>IF($A49="",0,IF(Mitarbeiter!$G$47=FALSE,0,IF(AND(Mitarbeiter!$E$47&lt;&gt;"",GE$5+6&lt;Mitarbeiter!$E$47),0,IF(AND(Mitarbeiter!$F$47&lt;&gt;"",GE$5&gt;Mitarbeiter!$F$47),0,IF(Planung!GE49="",$C49,IF(ISNUMBER(Planung!GE49),Planung!GE49,IF(UPPER(Planung!GE49)="H",$C49/2,0)))))))</f>
        <v>0</v>
      </c>
      <c r="GF49" s="27">
        <f>IF($A49="",0,IF(Mitarbeiter!$G$47=FALSE,0,IF(AND(Mitarbeiter!$E$47&lt;&gt;"",GF$5+6&lt;Mitarbeiter!$E$47),0,IF(AND(Mitarbeiter!$F$47&lt;&gt;"",GF$5&gt;Mitarbeiter!$F$47),0,IF(Planung!GF49="",$C49,IF(ISNUMBER(Planung!GF49),Planung!GF49,IF(UPPER(Planung!GF49)="H",$C49/2,0)))))))</f>
        <v>0</v>
      </c>
      <c r="GG49" s="27">
        <f>IF($A49="",0,IF(Mitarbeiter!$G$47=FALSE,0,IF(AND(Mitarbeiter!$E$47&lt;&gt;"",GG$5+6&lt;Mitarbeiter!$E$47),0,IF(AND(Mitarbeiter!$F$47&lt;&gt;"",GG$5&gt;Mitarbeiter!$F$47),0,IF(Planung!GG49="",$C49,IF(ISNUMBER(Planung!GG49),Planung!GG49,IF(UPPER(Planung!GG49)="H",$C49/2,0)))))))</f>
        <v>0</v>
      </c>
      <c r="GH49" s="27">
        <f>IF($A49="",0,IF(Mitarbeiter!$G$47=FALSE,0,IF(AND(Mitarbeiter!$E$47&lt;&gt;"",GH$5+6&lt;Mitarbeiter!$E$47),0,IF(AND(Mitarbeiter!$F$47&lt;&gt;"",GH$5&gt;Mitarbeiter!$F$47),0,IF(Planung!GH49="",$C49,IF(ISNUMBER(Planung!GH49),Planung!GH49,IF(UPPER(Planung!GH49)="H",$C49/2,0)))))))</f>
        <v>0</v>
      </c>
      <c r="GI49" s="27">
        <f>IF($A49="",0,IF(Mitarbeiter!$G$47=FALSE,0,IF(AND(Mitarbeiter!$E$47&lt;&gt;"",GI$5+6&lt;Mitarbeiter!$E$47),0,IF(AND(Mitarbeiter!$F$47&lt;&gt;"",GI$5&gt;Mitarbeiter!$F$47),0,IF(Planung!GI49="",$C49,IF(ISNUMBER(Planung!GI49),Planung!GI49,IF(UPPER(Planung!GI49)="H",$C49/2,0)))))))</f>
        <v>0</v>
      </c>
      <c r="GJ49" s="27">
        <f>IF($A49="",0,IF(Mitarbeiter!$G$47=FALSE,0,IF(AND(Mitarbeiter!$E$47&lt;&gt;"",GJ$5+6&lt;Mitarbeiter!$E$47),0,IF(AND(Mitarbeiter!$F$47&lt;&gt;"",GJ$5&gt;Mitarbeiter!$F$47),0,IF(Planung!GJ49="",$C49,IF(ISNUMBER(Planung!GJ49),Planung!GJ49,IF(UPPER(Planung!GJ49)="H",$C49/2,0)))))))</f>
        <v>0</v>
      </c>
      <c r="GK49" s="27">
        <f>IF($A49="",0,IF(Mitarbeiter!$G$47=FALSE,0,IF(AND(Mitarbeiter!$E$47&lt;&gt;"",GK$5+6&lt;Mitarbeiter!$E$47),0,IF(AND(Mitarbeiter!$F$47&lt;&gt;"",GK$5&gt;Mitarbeiter!$F$47),0,IF(Planung!GK49="",$C49,IF(ISNUMBER(Planung!GK49),Planung!GK49,IF(UPPER(Planung!GK49)="H",$C49/2,0)))))))</f>
        <v>0</v>
      </c>
      <c r="GL49" s="27">
        <f>IF($A49="",0,IF(Mitarbeiter!$G$47=FALSE,0,IF(AND(Mitarbeiter!$E$47&lt;&gt;"",GL$5+6&lt;Mitarbeiter!$E$47),0,IF(AND(Mitarbeiter!$F$47&lt;&gt;"",GL$5&gt;Mitarbeiter!$F$47),0,IF(Planung!GL49="",$C49,IF(ISNUMBER(Planung!GL49),Planung!GL49,IF(UPPER(Planung!GL49)="H",$C49/2,0)))))))</f>
        <v>0</v>
      </c>
      <c r="GM49" s="27">
        <f>IF($A49="",0,IF(Mitarbeiter!$G$47=FALSE,0,IF(AND(Mitarbeiter!$E$47&lt;&gt;"",GM$5+6&lt;Mitarbeiter!$E$47),0,IF(AND(Mitarbeiter!$F$47&lt;&gt;"",GM$5&gt;Mitarbeiter!$F$47),0,IF(Planung!GM49="",$C49,IF(ISNUMBER(Planung!GM49),Planung!GM49,IF(UPPER(Planung!GM49)="H",$C49/2,0)))))))</f>
        <v>0</v>
      </c>
      <c r="GN49" s="27">
        <f>IF($A49="",0,IF(Mitarbeiter!$G$47=FALSE,0,IF(AND(Mitarbeiter!$E$47&lt;&gt;"",GN$5+6&lt;Mitarbeiter!$E$47),0,IF(AND(Mitarbeiter!$F$47&lt;&gt;"",GN$5&gt;Mitarbeiter!$F$47),0,IF(Planung!GN49="",$C49,IF(ISNUMBER(Planung!GN49),Planung!GN49,IF(UPPER(Planung!GN49)="H",$C49/2,0)))))))</f>
        <v>0</v>
      </c>
      <c r="GO49" s="27">
        <f>IF($A49="",0,IF(Mitarbeiter!$G$47=FALSE,0,IF(AND(Mitarbeiter!$E$47&lt;&gt;"",GO$5+6&lt;Mitarbeiter!$E$47),0,IF(AND(Mitarbeiter!$F$47&lt;&gt;"",GO$5&gt;Mitarbeiter!$F$47),0,IF(Planung!GO49="",$C49,IF(ISNUMBER(Planung!GO49),Planung!GO49,IF(UPPER(Planung!GO49)="H",$C49/2,0)))))))</f>
        <v>0</v>
      </c>
      <c r="GP49" s="27">
        <f>IF($A49="",0,IF(Mitarbeiter!$G$47=FALSE,0,IF(AND(Mitarbeiter!$E$47&lt;&gt;"",GP$5+6&lt;Mitarbeiter!$E$47),0,IF(AND(Mitarbeiter!$F$47&lt;&gt;"",GP$5&gt;Mitarbeiter!$F$47),0,IF(Planung!GP49="",$C49,IF(ISNUMBER(Planung!GP49),Planung!GP49,IF(UPPER(Planung!GP49)="H",$C49/2,0)))))))</f>
        <v>0</v>
      </c>
      <c r="GQ49" s="27">
        <f>IF($A49="",0,IF(Mitarbeiter!$G$47=FALSE,0,IF(AND(Mitarbeiter!$E$47&lt;&gt;"",GQ$5+6&lt;Mitarbeiter!$E$47),0,IF(AND(Mitarbeiter!$F$47&lt;&gt;"",GQ$5&gt;Mitarbeiter!$F$47),0,IF(Planung!GQ49="",$C49,IF(ISNUMBER(Planung!GQ49),Planung!GQ49,IF(UPPER(Planung!GQ49)="H",$C49/2,0)))))))</f>
        <v>0</v>
      </c>
      <c r="GR49" s="27">
        <f>IF($A49="",0,IF(Mitarbeiter!$G$47=FALSE,0,IF(AND(Mitarbeiter!$E$47&lt;&gt;"",GR$5+6&lt;Mitarbeiter!$E$47),0,IF(AND(Mitarbeiter!$F$47&lt;&gt;"",GR$5&gt;Mitarbeiter!$F$47),0,IF(Planung!GR49="",$C49,IF(ISNUMBER(Planung!GR49),Planung!GR49,IF(UPPER(Planung!GR49)="H",$C49/2,0)))))))</f>
        <v>0</v>
      </c>
      <c r="GS49" s="27">
        <f>IF($A49="",0,IF(Mitarbeiter!$G$47=FALSE,0,IF(AND(Mitarbeiter!$E$47&lt;&gt;"",GS$5+6&lt;Mitarbeiter!$E$47),0,IF(AND(Mitarbeiter!$F$47&lt;&gt;"",GS$5&gt;Mitarbeiter!$F$47),0,IF(Planung!GS49="",$C49,IF(ISNUMBER(Planung!GS49),Planung!GS49,IF(UPPER(Planung!GS49)="H",$C49/2,0)))))))</f>
        <v>0</v>
      </c>
      <c r="GT49" s="27">
        <f>IF($A49="",0,IF(Mitarbeiter!$G$47=FALSE,0,IF(AND(Mitarbeiter!$E$47&lt;&gt;"",GT$5+6&lt;Mitarbeiter!$E$47),0,IF(AND(Mitarbeiter!$F$47&lt;&gt;"",GT$5&gt;Mitarbeiter!$F$47),0,IF(Planung!GT49="",$C49,IF(ISNUMBER(Planung!GT49),Planung!GT49,IF(UPPER(Planung!GT49)="H",$C49/2,0)))))))</f>
        <v>0</v>
      </c>
      <c r="GU49" s="27">
        <f>IF($A49="",0,IF(Mitarbeiter!$G$47=FALSE,0,IF(AND(Mitarbeiter!$E$47&lt;&gt;"",GU$5+6&lt;Mitarbeiter!$E$47),0,IF(AND(Mitarbeiter!$F$47&lt;&gt;"",GU$5&gt;Mitarbeiter!$F$47),0,IF(Planung!GU49="",$C49,IF(ISNUMBER(Planung!GU49),Planung!GU49,IF(UPPER(Planung!GU49)="H",$C49/2,0)))))))</f>
        <v>0</v>
      </c>
      <c r="GV49" s="27">
        <f>IF($A49="",0,IF(Mitarbeiter!$G$47=FALSE,0,IF(AND(Mitarbeiter!$E$47&lt;&gt;"",GV$5+6&lt;Mitarbeiter!$E$47),0,IF(AND(Mitarbeiter!$F$47&lt;&gt;"",GV$5&gt;Mitarbeiter!$F$47),0,IF(Planung!GV49="",$C49,IF(ISNUMBER(Planung!GV49),Planung!GV49,IF(UPPER(Planung!GV49)="H",$C49/2,0)))))))</f>
        <v>0</v>
      </c>
      <c r="GW49" s="27">
        <f>IF($A49="",0,IF(Mitarbeiter!$G$47=FALSE,0,IF(AND(Mitarbeiter!$E$47&lt;&gt;"",GW$5+6&lt;Mitarbeiter!$E$47),0,IF(AND(Mitarbeiter!$F$47&lt;&gt;"",GW$5&gt;Mitarbeiter!$F$47),0,IF(Planung!GW49="",$C49,IF(ISNUMBER(Planung!GW49),Planung!GW49,IF(UPPER(Planung!GW49)="H",$C49/2,0)))))))</f>
        <v>0</v>
      </c>
      <c r="GX49" s="27">
        <f>IF($A49="",0,IF(Mitarbeiter!$G$47=FALSE,0,IF(AND(Mitarbeiter!$E$47&lt;&gt;"",GX$5+6&lt;Mitarbeiter!$E$47),0,IF(AND(Mitarbeiter!$F$47&lt;&gt;"",GX$5&gt;Mitarbeiter!$F$47),0,IF(Planung!GX49="",$C49,IF(ISNUMBER(Planung!GX49),Planung!GX49,IF(UPPER(Planung!GX49)="H",$C49/2,0)))))))</f>
        <v>0</v>
      </c>
      <c r="GY49" s="27">
        <f>IF($A49="",0,IF(Mitarbeiter!$G$47=FALSE,0,IF(AND(Mitarbeiter!$E$47&lt;&gt;"",GY$5+6&lt;Mitarbeiter!$E$47),0,IF(AND(Mitarbeiter!$F$47&lt;&gt;"",GY$5&gt;Mitarbeiter!$F$47),0,IF(Planung!GY49="",$C49,IF(ISNUMBER(Planung!GY49),Planung!GY49,IF(UPPER(Planung!GY49)="H",$C49/2,0)))))))</f>
        <v>0</v>
      </c>
      <c r="GZ49" s="27">
        <f>IF($A49="",0,IF(Mitarbeiter!$G$47=FALSE,0,IF(AND(Mitarbeiter!$E$47&lt;&gt;"",GZ$5+6&lt;Mitarbeiter!$E$47),0,IF(AND(Mitarbeiter!$F$47&lt;&gt;"",GZ$5&gt;Mitarbeiter!$F$47),0,IF(Planung!GZ49="",$C49,IF(ISNUMBER(Planung!GZ49),Planung!GZ49,IF(UPPER(Planung!GZ49)="H",$C49/2,0)))))))</f>
        <v>0</v>
      </c>
      <c r="HA49" s="27">
        <f>IF($A49="",0,IF(Mitarbeiter!$G$47=FALSE,0,IF(AND(Mitarbeiter!$E$47&lt;&gt;"",HA$5+6&lt;Mitarbeiter!$E$47),0,IF(AND(Mitarbeiter!$F$47&lt;&gt;"",HA$5&gt;Mitarbeiter!$F$47),0,IF(Planung!HA49="",$C49,IF(ISNUMBER(Planung!HA49),Planung!HA49,IF(UPPER(Planung!HA49)="H",$C49/2,0)))))))</f>
        <v>0</v>
      </c>
      <c r="HB49" s="27">
        <f>IF($A49="",0,IF(Mitarbeiter!$G$47=FALSE,0,IF(AND(Mitarbeiter!$E$47&lt;&gt;"",HB$5+6&lt;Mitarbeiter!$E$47),0,IF(AND(Mitarbeiter!$F$47&lt;&gt;"",HB$5&gt;Mitarbeiter!$F$47),0,IF(Planung!HB49="",$C49,IF(ISNUMBER(Planung!HB49),Planung!HB49,IF(UPPER(Planung!HB49)="H",$C49/2,0)))))))</f>
        <v>0</v>
      </c>
      <c r="HC49" s="27">
        <f>IF($A49="",0,IF(Mitarbeiter!$G$47=FALSE,0,IF(AND(Mitarbeiter!$E$47&lt;&gt;"",HC$5+6&lt;Mitarbeiter!$E$47),0,IF(AND(Mitarbeiter!$F$47&lt;&gt;"",HC$5&gt;Mitarbeiter!$F$47),0,IF(Planung!HC49="",$C49,IF(ISNUMBER(Planung!HC49),Planung!HC49,IF(UPPER(Planung!HC49)="H",$C49/2,0)))))))</f>
        <v>0</v>
      </c>
      <c r="HD49" s="27">
        <f>IF($A49="",0,IF(Mitarbeiter!$G$47=FALSE,0,IF(AND(Mitarbeiter!$E$47&lt;&gt;"",HD$5+6&lt;Mitarbeiter!$E$47),0,IF(AND(Mitarbeiter!$F$47&lt;&gt;"",HD$5&gt;Mitarbeiter!$F$47),0,IF(Planung!HD49="",$C49,IF(ISNUMBER(Planung!HD49),Planung!HD49,IF(UPPER(Planung!HD49)="H",$C49/2,0)))))))</f>
        <v>0</v>
      </c>
      <c r="HE49" s="27">
        <f>IF($A49="",0,IF(Mitarbeiter!$G$47=FALSE,0,IF(AND(Mitarbeiter!$E$47&lt;&gt;"",HE$5+6&lt;Mitarbeiter!$E$47),0,IF(AND(Mitarbeiter!$F$47&lt;&gt;"",HE$5&gt;Mitarbeiter!$F$47),0,IF(Planung!HE49="",$C49,IF(ISNUMBER(Planung!HE49),Planung!HE49,IF(UPPER(Planung!HE49)="H",$C49/2,0)))))))</f>
        <v>0</v>
      </c>
      <c r="HF49" s="27">
        <f>IF($A49="",0,IF(Mitarbeiter!$G$47=FALSE,0,IF(AND(Mitarbeiter!$E$47&lt;&gt;"",HF$5+6&lt;Mitarbeiter!$E$47),0,IF(AND(Mitarbeiter!$F$47&lt;&gt;"",HF$5&gt;Mitarbeiter!$F$47),0,IF(Planung!HF49="",$C49,IF(ISNUMBER(Planung!HF49),Planung!HF49,IF(UPPER(Planung!HF49)="H",$C49/2,0)))))))</f>
        <v>0</v>
      </c>
      <c r="HG49" s="27">
        <f>IF($A49="",0,IF(Mitarbeiter!$G$47=FALSE,0,IF(AND(Mitarbeiter!$E$47&lt;&gt;"",HG$5+6&lt;Mitarbeiter!$E$47),0,IF(AND(Mitarbeiter!$F$47&lt;&gt;"",HG$5&gt;Mitarbeiter!$F$47),0,IF(Planung!HG49="",$C49,IF(ISNUMBER(Planung!HG49),Planung!HG49,IF(UPPER(Planung!HG49)="H",$C49/2,0)))))))</f>
        <v>0</v>
      </c>
      <c r="HH49" s="27">
        <f>IF($A49="",0,IF(Mitarbeiter!$G$47=FALSE,0,IF(AND(Mitarbeiter!$E$47&lt;&gt;"",HH$5+6&lt;Mitarbeiter!$E$47),0,IF(AND(Mitarbeiter!$F$47&lt;&gt;"",HH$5&gt;Mitarbeiter!$F$47),0,IF(Planung!HH49="",$C49,IF(ISNUMBER(Planung!HH49),Planung!HH49,IF(UPPER(Planung!HH49)="H",$C49/2,0)))))))</f>
        <v>0</v>
      </c>
      <c r="HI49" s="27">
        <f>IF($A49="",0,IF(Mitarbeiter!$G$47=FALSE,0,IF(AND(Mitarbeiter!$E$47&lt;&gt;"",HI$5+6&lt;Mitarbeiter!$E$47),0,IF(AND(Mitarbeiter!$F$47&lt;&gt;"",HI$5&gt;Mitarbeiter!$F$47),0,IF(Planung!HI49="",$C49,IF(ISNUMBER(Planung!HI49),Planung!HI49,IF(UPPER(Planung!HI49)="H",$C49/2,0)))))))</f>
        <v>0</v>
      </c>
      <c r="HJ49" s="27">
        <f>IF($A49="",0,IF(Mitarbeiter!$G$47=FALSE,0,IF(AND(Mitarbeiter!$E$47&lt;&gt;"",HJ$5+6&lt;Mitarbeiter!$E$47),0,IF(AND(Mitarbeiter!$F$47&lt;&gt;"",HJ$5&gt;Mitarbeiter!$F$47),0,IF(Planung!HJ49="",$C49,IF(ISNUMBER(Planung!HJ49),Planung!HJ49,IF(UPPER(Planung!HJ49)="H",$C49/2,0)))))))</f>
        <v>0</v>
      </c>
      <c r="HK49" s="27">
        <f>IF($A49="",0,IF(Mitarbeiter!$G$47=FALSE,0,IF(AND(Mitarbeiter!$E$47&lt;&gt;"",HK$5+6&lt;Mitarbeiter!$E$47),0,IF(AND(Mitarbeiter!$F$47&lt;&gt;"",HK$5&gt;Mitarbeiter!$F$47),0,IF(Planung!HK49="",$C49,IF(ISNUMBER(Planung!HK49),Planung!HK49,IF(UPPER(Planung!HK49)="H",$C49/2,0)))))))</f>
        <v>0</v>
      </c>
      <c r="HL49" s="27">
        <f>IF($A49="",0,IF(Mitarbeiter!$G$47=FALSE,0,IF(AND(Mitarbeiter!$E$47&lt;&gt;"",HL$5+6&lt;Mitarbeiter!$E$47),0,IF(AND(Mitarbeiter!$F$47&lt;&gt;"",HL$5&gt;Mitarbeiter!$F$47),0,IF(Planung!HL49="",$C49,IF(ISNUMBER(Planung!HL49),Planung!HL49,IF(UPPER(Planung!HL49)="H",$C49/2,0)))))))</f>
        <v>0</v>
      </c>
      <c r="HM49" s="27">
        <f>IF($A49="",0,IF(Mitarbeiter!$G$47=FALSE,0,IF(AND(Mitarbeiter!$E$47&lt;&gt;"",HM$5+6&lt;Mitarbeiter!$E$47),0,IF(AND(Mitarbeiter!$F$47&lt;&gt;"",HM$5&gt;Mitarbeiter!$F$47),0,IF(Planung!HM49="",$C49,IF(ISNUMBER(Planung!HM49),Planung!HM49,IF(UPPER(Planung!HM49)="H",$C49/2,0)))))))</f>
        <v>0</v>
      </c>
      <c r="HN49" s="27">
        <f>IF($A49="",0,IF(Mitarbeiter!$G$47=FALSE,0,IF(AND(Mitarbeiter!$E$47&lt;&gt;"",HN$5+6&lt;Mitarbeiter!$E$47),0,IF(AND(Mitarbeiter!$F$47&lt;&gt;"",HN$5&gt;Mitarbeiter!$F$47),0,IF(Planung!HN49="",$C49,IF(ISNUMBER(Planung!HN49),Planung!HN49,IF(UPPER(Planung!HN49)="H",$C49/2,0)))))))</f>
        <v>0</v>
      </c>
      <c r="HO49" s="27">
        <f>IF($A49="",0,IF(Mitarbeiter!$G$47=FALSE,0,IF(AND(Mitarbeiter!$E$47&lt;&gt;"",HO$5+6&lt;Mitarbeiter!$E$47),0,IF(AND(Mitarbeiter!$F$47&lt;&gt;"",HO$5&gt;Mitarbeiter!$F$47),0,IF(Planung!HO49="",$C49,IF(ISNUMBER(Planung!HO49),Planung!HO49,IF(UPPER(Planung!HO49)="H",$C49/2,0)))))))</f>
        <v>0</v>
      </c>
      <c r="HP49" s="27">
        <f>IF($A49="",0,IF(Mitarbeiter!$G$47=FALSE,0,IF(AND(Mitarbeiter!$E$47&lt;&gt;"",HP$5+6&lt;Mitarbeiter!$E$47),0,IF(AND(Mitarbeiter!$F$47&lt;&gt;"",HP$5&gt;Mitarbeiter!$F$47),0,IF(Planung!HP49="",$C49,IF(ISNUMBER(Planung!HP49),Planung!HP49,IF(UPPER(Planung!HP49)="H",$C49/2,0)))))))</f>
        <v>0</v>
      </c>
      <c r="HQ49" s="27">
        <f>IF($A49="",0,IF(Mitarbeiter!$G$47=FALSE,0,IF(AND(Mitarbeiter!$E$47&lt;&gt;"",HQ$5+6&lt;Mitarbeiter!$E$47),0,IF(AND(Mitarbeiter!$F$47&lt;&gt;"",HQ$5&gt;Mitarbeiter!$F$47),0,IF(Planung!HQ49="",$C49,IF(ISNUMBER(Planung!HQ49),Planung!HQ49,IF(UPPER(Planung!HQ49)="H",$C49/2,0)))))))</f>
        <v>0</v>
      </c>
      <c r="HR49" s="27">
        <f>IF($A49="",0,IF(Mitarbeiter!$G$47=FALSE,0,IF(AND(Mitarbeiter!$E$47&lt;&gt;"",HR$5+6&lt;Mitarbeiter!$E$47),0,IF(AND(Mitarbeiter!$F$47&lt;&gt;"",HR$5&gt;Mitarbeiter!$F$47),0,IF(Planung!HR49="",$C49,IF(ISNUMBER(Planung!HR49),Planung!HR49,IF(UPPER(Planung!HR49)="H",$C49/2,0)))))))</f>
        <v>0</v>
      </c>
      <c r="HS49" s="27">
        <f>IF($A49="",0,IF(Mitarbeiter!$G$47=FALSE,0,IF(AND(Mitarbeiter!$E$47&lt;&gt;"",HS$5+6&lt;Mitarbeiter!$E$47),0,IF(AND(Mitarbeiter!$F$47&lt;&gt;"",HS$5&gt;Mitarbeiter!$F$47),0,IF(Planung!HS49="",$C49,IF(ISNUMBER(Planung!HS49),Planung!HS49,IF(UPPER(Planung!HS49)="H",$C49/2,0)))))))</f>
        <v>0</v>
      </c>
      <c r="HT49" s="27">
        <f>IF($A49="",0,IF(Mitarbeiter!$G$47=FALSE,0,IF(AND(Mitarbeiter!$E$47&lt;&gt;"",HT$5+6&lt;Mitarbeiter!$E$47),0,IF(AND(Mitarbeiter!$F$47&lt;&gt;"",HT$5&gt;Mitarbeiter!$F$47),0,IF(Planung!HT49="",$C49,IF(ISNUMBER(Planung!HT49),Planung!HT49,IF(UPPER(Planung!HT49)="H",$C49/2,0)))))))</f>
        <v>0</v>
      </c>
      <c r="HU49" s="27">
        <f>IF($A49="",0,IF(Mitarbeiter!$G$47=FALSE,0,IF(AND(Mitarbeiter!$E$47&lt;&gt;"",HU$5+6&lt;Mitarbeiter!$E$47),0,IF(AND(Mitarbeiter!$F$47&lt;&gt;"",HU$5&gt;Mitarbeiter!$F$47),0,IF(Planung!HU49="",$C49,IF(ISNUMBER(Planung!HU49),Planung!HU49,IF(UPPER(Planung!HU49)="H",$C49/2,0)))))))</f>
        <v>0</v>
      </c>
      <c r="HV49" s="27">
        <f>IF($A49="",0,IF(Mitarbeiter!$G$47=FALSE,0,IF(AND(Mitarbeiter!$E$47&lt;&gt;"",HV$5+6&lt;Mitarbeiter!$E$47),0,IF(AND(Mitarbeiter!$F$47&lt;&gt;"",HV$5&gt;Mitarbeiter!$F$47),0,IF(Planung!HV49="",$C49,IF(ISNUMBER(Planung!HV49),Planung!HV49,IF(UPPER(Planung!HV49)="H",$C49/2,0)))))))</f>
        <v>0</v>
      </c>
      <c r="HW49" s="27">
        <f>IF($A49="",0,IF(Mitarbeiter!$G$47=FALSE,0,IF(AND(Mitarbeiter!$E$47&lt;&gt;"",HW$5+6&lt;Mitarbeiter!$E$47),0,IF(AND(Mitarbeiter!$F$47&lt;&gt;"",HW$5&gt;Mitarbeiter!$F$47),0,IF(Planung!HW49="",$C49,IF(ISNUMBER(Planung!HW49),Planung!HW49,IF(UPPER(Planung!HW49)="H",$C49/2,0)))))))</f>
        <v>0</v>
      </c>
      <c r="HX49" s="27">
        <f>IF($A49="",0,IF(Mitarbeiter!$G$47=FALSE,0,IF(AND(Mitarbeiter!$E$47&lt;&gt;"",HX$5+6&lt;Mitarbeiter!$E$47),0,IF(AND(Mitarbeiter!$F$47&lt;&gt;"",HX$5&gt;Mitarbeiter!$F$47),0,IF(Planung!HX49="",$C49,IF(ISNUMBER(Planung!HX49),Planung!HX49,IF(UPPER(Planung!HX49)="H",$C49/2,0)))))))</f>
        <v>0</v>
      </c>
      <c r="HY49" s="27">
        <f>IF($A49="",0,IF(Mitarbeiter!$G$47=FALSE,0,IF(AND(Mitarbeiter!$E$47&lt;&gt;"",HY$5+6&lt;Mitarbeiter!$E$47),0,IF(AND(Mitarbeiter!$F$47&lt;&gt;"",HY$5&gt;Mitarbeiter!$F$47),0,IF(Planung!HY49="",$C49,IF(ISNUMBER(Planung!HY49),Planung!HY49,IF(UPPER(Planung!HY49)="H",$C49/2,0)))))))</f>
        <v>0</v>
      </c>
      <c r="HZ49" s="27">
        <f>IF($A49="",0,IF(Mitarbeiter!$G$47=FALSE,0,IF(AND(Mitarbeiter!$E$47&lt;&gt;"",HZ$5+6&lt;Mitarbeiter!$E$47),0,IF(AND(Mitarbeiter!$F$47&lt;&gt;"",HZ$5&gt;Mitarbeiter!$F$47),0,IF(Planung!HZ49="",$C49,IF(ISNUMBER(Planung!HZ49),Planung!HZ49,IF(UPPER(Planung!HZ49)="H",$C49/2,0)))))))</f>
        <v>0</v>
      </c>
      <c r="IA49" s="27">
        <f>IF($A49="",0,IF(Mitarbeiter!$G$47=FALSE,0,IF(AND(Mitarbeiter!$E$47&lt;&gt;"",IA$5+6&lt;Mitarbeiter!$E$47),0,IF(AND(Mitarbeiter!$F$47&lt;&gt;"",IA$5&gt;Mitarbeiter!$F$47),0,IF(Planung!IA49="",$C49,IF(ISNUMBER(Planung!IA49),Planung!IA49,IF(UPPER(Planung!IA49)="H",$C49/2,0)))))))</f>
        <v>0</v>
      </c>
    </row>
    <row r="50" spans="1:235" x14ac:dyDescent="0.25">
      <c r="A50" s="7" t="str">
        <f>Planung!A50</f>
        <v/>
      </c>
      <c r="B50" s="7" t="str">
        <f>Planung!B50</f>
        <v/>
      </c>
      <c r="C50" s="27">
        <f>N(Mitarbeiter!$D$48)</f>
        <v>0</v>
      </c>
      <c r="D50" s="27">
        <f>IF($A50="",0,IF(Mitarbeiter!$G$48=FALSE,0,IF(AND(Mitarbeiter!$E$48&lt;&gt;"",D$5+6&lt;Mitarbeiter!$E$48),0,IF(AND(Mitarbeiter!$F$48&lt;&gt;"",D$5&gt;Mitarbeiter!$F$48),0,IF(Planung!D50="",$C50,IF(ISNUMBER(Planung!D50),Planung!D50,IF(UPPER(Planung!D50)="H",$C50/2,0)))))))</f>
        <v>0</v>
      </c>
      <c r="E50" s="27">
        <f>IF($A50="",0,IF(Mitarbeiter!$G$48=FALSE,0,IF(AND(Mitarbeiter!$E$48&lt;&gt;"",E$5+6&lt;Mitarbeiter!$E$48),0,IF(AND(Mitarbeiter!$F$48&lt;&gt;"",E$5&gt;Mitarbeiter!$F$48),0,IF(Planung!E50="",$C50,IF(ISNUMBER(Planung!E50),Planung!E50,IF(UPPER(Planung!E50)="H",$C50/2,0)))))))</f>
        <v>0</v>
      </c>
      <c r="F50" s="27">
        <f>IF($A50="",0,IF(Mitarbeiter!$G$48=FALSE,0,IF(AND(Mitarbeiter!$E$48&lt;&gt;"",F$5+6&lt;Mitarbeiter!$E$48),0,IF(AND(Mitarbeiter!$F$48&lt;&gt;"",F$5&gt;Mitarbeiter!$F$48),0,IF(Planung!F50="",$C50,IF(ISNUMBER(Planung!F50),Planung!F50,IF(UPPER(Planung!F50)="H",$C50/2,0)))))))</f>
        <v>0</v>
      </c>
      <c r="G50" s="27">
        <f>IF($A50="",0,IF(Mitarbeiter!$G$48=FALSE,0,IF(AND(Mitarbeiter!$E$48&lt;&gt;"",G$5+6&lt;Mitarbeiter!$E$48),0,IF(AND(Mitarbeiter!$F$48&lt;&gt;"",G$5&gt;Mitarbeiter!$F$48),0,IF(Planung!G50="",$C50,IF(ISNUMBER(Planung!G50),Planung!G50,IF(UPPER(Planung!G50)="H",$C50/2,0)))))))</f>
        <v>0</v>
      </c>
      <c r="H50" s="27">
        <f>IF($A50="",0,IF(Mitarbeiter!$G$48=FALSE,0,IF(AND(Mitarbeiter!$E$48&lt;&gt;"",H$5+6&lt;Mitarbeiter!$E$48),0,IF(AND(Mitarbeiter!$F$48&lt;&gt;"",H$5&gt;Mitarbeiter!$F$48),0,IF(Planung!H50="",$C50,IF(ISNUMBER(Planung!H50),Planung!H50,IF(UPPER(Planung!H50)="H",$C50/2,0)))))))</f>
        <v>0</v>
      </c>
      <c r="I50" s="27">
        <f>IF($A50="",0,IF(Mitarbeiter!$G$48=FALSE,0,IF(AND(Mitarbeiter!$E$48&lt;&gt;"",I$5+6&lt;Mitarbeiter!$E$48),0,IF(AND(Mitarbeiter!$F$48&lt;&gt;"",I$5&gt;Mitarbeiter!$F$48),0,IF(Planung!I50="",$C50,IF(ISNUMBER(Planung!I50),Planung!I50,IF(UPPER(Planung!I50)="H",$C50/2,0)))))))</f>
        <v>0</v>
      </c>
      <c r="J50" s="27">
        <f>IF($A50="",0,IF(Mitarbeiter!$G$48=FALSE,0,IF(AND(Mitarbeiter!$E$48&lt;&gt;"",J$5+6&lt;Mitarbeiter!$E$48),0,IF(AND(Mitarbeiter!$F$48&lt;&gt;"",J$5&gt;Mitarbeiter!$F$48),0,IF(Planung!J50="",$C50,IF(ISNUMBER(Planung!J50),Planung!J50,IF(UPPER(Planung!J50)="H",$C50/2,0)))))))</f>
        <v>0</v>
      </c>
      <c r="K50" s="27">
        <f>IF($A50="",0,IF(Mitarbeiter!$G$48=FALSE,0,IF(AND(Mitarbeiter!$E$48&lt;&gt;"",K$5+6&lt;Mitarbeiter!$E$48),0,IF(AND(Mitarbeiter!$F$48&lt;&gt;"",K$5&gt;Mitarbeiter!$F$48),0,IF(Planung!K50="",$C50,IF(ISNUMBER(Planung!K50),Planung!K50,IF(UPPER(Planung!K50)="H",$C50/2,0)))))))</f>
        <v>0</v>
      </c>
      <c r="L50" s="27">
        <f>IF($A50="",0,IF(Mitarbeiter!$G$48=FALSE,0,IF(AND(Mitarbeiter!$E$48&lt;&gt;"",L$5+6&lt;Mitarbeiter!$E$48),0,IF(AND(Mitarbeiter!$F$48&lt;&gt;"",L$5&gt;Mitarbeiter!$F$48),0,IF(Planung!L50="",$C50,IF(ISNUMBER(Planung!L50),Planung!L50,IF(UPPER(Planung!L50)="H",$C50/2,0)))))))</f>
        <v>0</v>
      </c>
      <c r="M50" s="27">
        <f>IF($A50="",0,IF(Mitarbeiter!$G$48=FALSE,0,IF(AND(Mitarbeiter!$E$48&lt;&gt;"",M$5+6&lt;Mitarbeiter!$E$48),0,IF(AND(Mitarbeiter!$F$48&lt;&gt;"",M$5&gt;Mitarbeiter!$F$48),0,IF(Planung!M50="",$C50,IF(ISNUMBER(Planung!M50),Planung!M50,IF(UPPER(Planung!M50)="H",$C50/2,0)))))))</f>
        <v>0</v>
      </c>
      <c r="N50" s="27">
        <f>IF($A50="",0,IF(Mitarbeiter!$G$48=FALSE,0,IF(AND(Mitarbeiter!$E$48&lt;&gt;"",N$5+6&lt;Mitarbeiter!$E$48),0,IF(AND(Mitarbeiter!$F$48&lt;&gt;"",N$5&gt;Mitarbeiter!$F$48),0,IF(Planung!N50="",$C50,IF(ISNUMBER(Planung!N50),Planung!N50,IF(UPPER(Planung!N50)="H",$C50/2,0)))))))</f>
        <v>0</v>
      </c>
      <c r="O50" s="27">
        <f>IF($A50="",0,IF(Mitarbeiter!$G$48=FALSE,0,IF(AND(Mitarbeiter!$E$48&lt;&gt;"",O$5+6&lt;Mitarbeiter!$E$48),0,IF(AND(Mitarbeiter!$F$48&lt;&gt;"",O$5&gt;Mitarbeiter!$F$48),0,IF(Planung!O50="",$C50,IF(ISNUMBER(Planung!O50),Planung!O50,IF(UPPER(Planung!O50)="H",$C50/2,0)))))))</f>
        <v>0</v>
      </c>
      <c r="P50" s="27">
        <f>IF($A50="",0,IF(Mitarbeiter!$G$48=FALSE,0,IF(AND(Mitarbeiter!$E$48&lt;&gt;"",P$5+6&lt;Mitarbeiter!$E$48),0,IF(AND(Mitarbeiter!$F$48&lt;&gt;"",P$5&gt;Mitarbeiter!$F$48),0,IF(Planung!P50="",$C50,IF(ISNUMBER(Planung!P50),Planung!P50,IF(UPPER(Planung!P50)="H",$C50/2,0)))))))</f>
        <v>0</v>
      </c>
      <c r="Q50" s="27">
        <f>IF($A50="",0,IF(Mitarbeiter!$G$48=FALSE,0,IF(AND(Mitarbeiter!$E$48&lt;&gt;"",Q$5+6&lt;Mitarbeiter!$E$48),0,IF(AND(Mitarbeiter!$F$48&lt;&gt;"",Q$5&gt;Mitarbeiter!$F$48),0,IF(Planung!Q50="",$C50,IF(ISNUMBER(Planung!Q50),Planung!Q50,IF(UPPER(Planung!Q50)="H",$C50/2,0)))))))</f>
        <v>0</v>
      </c>
      <c r="R50" s="27">
        <f>IF($A50="",0,IF(Mitarbeiter!$G$48=FALSE,0,IF(AND(Mitarbeiter!$E$48&lt;&gt;"",R$5+6&lt;Mitarbeiter!$E$48),0,IF(AND(Mitarbeiter!$F$48&lt;&gt;"",R$5&gt;Mitarbeiter!$F$48),0,IF(Planung!R50="",$C50,IF(ISNUMBER(Planung!R50),Planung!R50,IF(UPPER(Planung!R50)="H",$C50/2,0)))))))</f>
        <v>0</v>
      </c>
      <c r="S50" s="27">
        <f>IF($A50="",0,IF(Mitarbeiter!$G$48=FALSE,0,IF(AND(Mitarbeiter!$E$48&lt;&gt;"",S$5+6&lt;Mitarbeiter!$E$48),0,IF(AND(Mitarbeiter!$F$48&lt;&gt;"",S$5&gt;Mitarbeiter!$F$48),0,IF(Planung!S50="",$C50,IF(ISNUMBER(Planung!S50),Planung!S50,IF(UPPER(Planung!S50)="H",$C50/2,0)))))))</f>
        <v>0</v>
      </c>
      <c r="T50" s="27">
        <f>IF($A50="",0,IF(Mitarbeiter!$G$48=FALSE,0,IF(AND(Mitarbeiter!$E$48&lt;&gt;"",T$5+6&lt;Mitarbeiter!$E$48),0,IF(AND(Mitarbeiter!$F$48&lt;&gt;"",T$5&gt;Mitarbeiter!$F$48),0,IF(Planung!T50="",$C50,IF(ISNUMBER(Planung!T50),Planung!T50,IF(UPPER(Planung!T50)="H",$C50/2,0)))))))</f>
        <v>0</v>
      </c>
      <c r="U50" s="27">
        <f>IF($A50="",0,IF(Mitarbeiter!$G$48=FALSE,0,IF(AND(Mitarbeiter!$E$48&lt;&gt;"",U$5+6&lt;Mitarbeiter!$E$48),0,IF(AND(Mitarbeiter!$F$48&lt;&gt;"",U$5&gt;Mitarbeiter!$F$48),0,IF(Planung!U50="",$C50,IF(ISNUMBER(Planung!U50),Planung!U50,IF(UPPER(Planung!U50)="H",$C50/2,0)))))))</f>
        <v>0</v>
      </c>
      <c r="V50" s="27">
        <f>IF($A50="",0,IF(Mitarbeiter!$G$48=FALSE,0,IF(AND(Mitarbeiter!$E$48&lt;&gt;"",V$5+6&lt;Mitarbeiter!$E$48),0,IF(AND(Mitarbeiter!$F$48&lt;&gt;"",V$5&gt;Mitarbeiter!$F$48),0,IF(Planung!V50="",$C50,IF(ISNUMBER(Planung!V50),Planung!V50,IF(UPPER(Planung!V50)="H",$C50/2,0)))))))</f>
        <v>0</v>
      </c>
      <c r="W50" s="27">
        <f>IF($A50="",0,IF(Mitarbeiter!$G$48=FALSE,0,IF(AND(Mitarbeiter!$E$48&lt;&gt;"",W$5+6&lt;Mitarbeiter!$E$48),0,IF(AND(Mitarbeiter!$F$48&lt;&gt;"",W$5&gt;Mitarbeiter!$F$48),0,IF(Planung!W50="",$C50,IF(ISNUMBER(Planung!W50),Planung!W50,IF(UPPER(Planung!W50)="H",$C50/2,0)))))))</f>
        <v>0</v>
      </c>
      <c r="X50" s="27">
        <f>IF($A50="",0,IF(Mitarbeiter!$G$48=FALSE,0,IF(AND(Mitarbeiter!$E$48&lt;&gt;"",X$5+6&lt;Mitarbeiter!$E$48),0,IF(AND(Mitarbeiter!$F$48&lt;&gt;"",X$5&gt;Mitarbeiter!$F$48),0,IF(Planung!X50="",$C50,IF(ISNUMBER(Planung!X50),Planung!X50,IF(UPPER(Planung!X50)="H",$C50/2,0)))))))</f>
        <v>0</v>
      </c>
      <c r="Y50" s="27">
        <f>IF($A50="",0,IF(Mitarbeiter!$G$48=FALSE,0,IF(AND(Mitarbeiter!$E$48&lt;&gt;"",Y$5+6&lt;Mitarbeiter!$E$48),0,IF(AND(Mitarbeiter!$F$48&lt;&gt;"",Y$5&gt;Mitarbeiter!$F$48),0,IF(Planung!Y50="",$C50,IF(ISNUMBER(Planung!Y50),Planung!Y50,IF(UPPER(Planung!Y50)="H",$C50/2,0)))))))</f>
        <v>0</v>
      </c>
      <c r="Z50" s="27">
        <f>IF($A50="",0,IF(Mitarbeiter!$G$48=FALSE,0,IF(AND(Mitarbeiter!$E$48&lt;&gt;"",Z$5+6&lt;Mitarbeiter!$E$48),0,IF(AND(Mitarbeiter!$F$48&lt;&gt;"",Z$5&gt;Mitarbeiter!$F$48),0,IF(Planung!Z50="",$C50,IF(ISNUMBER(Planung!Z50),Planung!Z50,IF(UPPER(Planung!Z50)="H",$C50/2,0)))))))</f>
        <v>0</v>
      </c>
      <c r="AA50" s="27">
        <f>IF($A50="",0,IF(Mitarbeiter!$G$48=FALSE,0,IF(AND(Mitarbeiter!$E$48&lt;&gt;"",AA$5+6&lt;Mitarbeiter!$E$48),0,IF(AND(Mitarbeiter!$F$48&lt;&gt;"",AA$5&gt;Mitarbeiter!$F$48),0,IF(Planung!AA50="",$C50,IF(ISNUMBER(Planung!AA50),Planung!AA50,IF(UPPER(Planung!AA50)="H",$C50/2,0)))))))</f>
        <v>0</v>
      </c>
      <c r="AB50" s="27">
        <f>IF($A50="",0,IF(Mitarbeiter!$G$48=FALSE,0,IF(AND(Mitarbeiter!$E$48&lt;&gt;"",AB$5+6&lt;Mitarbeiter!$E$48),0,IF(AND(Mitarbeiter!$F$48&lt;&gt;"",AB$5&gt;Mitarbeiter!$F$48),0,IF(Planung!AB50="",$C50,IF(ISNUMBER(Planung!AB50),Planung!AB50,IF(UPPER(Planung!AB50)="H",$C50/2,0)))))))</f>
        <v>0</v>
      </c>
      <c r="AC50" s="27">
        <f>IF($A50="",0,IF(Mitarbeiter!$G$48=FALSE,0,IF(AND(Mitarbeiter!$E$48&lt;&gt;"",AC$5+6&lt;Mitarbeiter!$E$48),0,IF(AND(Mitarbeiter!$F$48&lt;&gt;"",AC$5&gt;Mitarbeiter!$F$48),0,IF(Planung!AC50="",$C50,IF(ISNUMBER(Planung!AC50),Planung!AC50,IF(UPPER(Planung!AC50)="H",$C50/2,0)))))))</f>
        <v>0</v>
      </c>
      <c r="AD50" s="27">
        <f>IF($A50="",0,IF(Mitarbeiter!$G$48=FALSE,0,IF(AND(Mitarbeiter!$E$48&lt;&gt;"",AD$5+6&lt;Mitarbeiter!$E$48),0,IF(AND(Mitarbeiter!$F$48&lt;&gt;"",AD$5&gt;Mitarbeiter!$F$48),0,IF(Planung!AD50="",$C50,IF(ISNUMBER(Planung!AD50),Planung!AD50,IF(UPPER(Planung!AD50)="H",$C50/2,0)))))))</f>
        <v>0</v>
      </c>
      <c r="AE50" s="27">
        <f>IF($A50="",0,IF(Mitarbeiter!$G$48=FALSE,0,IF(AND(Mitarbeiter!$E$48&lt;&gt;"",AE$5+6&lt;Mitarbeiter!$E$48),0,IF(AND(Mitarbeiter!$F$48&lt;&gt;"",AE$5&gt;Mitarbeiter!$F$48),0,IF(Planung!AE50="",$C50,IF(ISNUMBER(Planung!AE50),Planung!AE50,IF(UPPER(Planung!AE50)="H",$C50/2,0)))))))</f>
        <v>0</v>
      </c>
      <c r="AF50" s="27">
        <f>IF($A50="",0,IF(Mitarbeiter!$G$48=FALSE,0,IF(AND(Mitarbeiter!$E$48&lt;&gt;"",AF$5+6&lt;Mitarbeiter!$E$48),0,IF(AND(Mitarbeiter!$F$48&lt;&gt;"",AF$5&gt;Mitarbeiter!$F$48),0,IF(Planung!AF50="",$C50,IF(ISNUMBER(Planung!AF50),Planung!AF50,IF(UPPER(Planung!AF50)="H",$C50/2,0)))))))</f>
        <v>0</v>
      </c>
      <c r="AG50" s="27">
        <f>IF($A50="",0,IF(Mitarbeiter!$G$48=FALSE,0,IF(AND(Mitarbeiter!$E$48&lt;&gt;"",AG$5+6&lt;Mitarbeiter!$E$48),0,IF(AND(Mitarbeiter!$F$48&lt;&gt;"",AG$5&gt;Mitarbeiter!$F$48),0,IF(Planung!AG50="",$C50,IF(ISNUMBER(Planung!AG50),Planung!AG50,IF(UPPER(Planung!AG50)="H",$C50/2,0)))))))</f>
        <v>0</v>
      </c>
      <c r="AH50" s="27">
        <f>IF($A50="",0,IF(Mitarbeiter!$G$48=FALSE,0,IF(AND(Mitarbeiter!$E$48&lt;&gt;"",AH$5+6&lt;Mitarbeiter!$E$48),0,IF(AND(Mitarbeiter!$F$48&lt;&gt;"",AH$5&gt;Mitarbeiter!$F$48),0,IF(Planung!AH50="",$C50,IF(ISNUMBER(Planung!AH50),Planung!AH50,IF(UPPER(Planung!AH50)="H",$C50/2,0)))))))</f>
        <v>0</v>
      </c>
      <c r="AI50" s="27">
        <f>IF($A50="",0,IF(Mitarbeiter!$G$48=FALSE,0,IF(AND(Mitarbeiter!$E$48&lt;&gt;"",AI$5+6&lt;Mitarbeiter!$E$48),0,IF(AND(Mitarbeiter!$F$48&lt;&gt;"",AI$5&gt;Mitarbeiter!$F$48),0,IF(Planung!AI50="",$C50,IF(ISNUMBER(Planung!AI50),Planung!AI50,IF(UPPER(Planung!AI50)="H",$C50/2,0)))))))</f>
        <v>0</v>
      </c>
      <c r="AJ50" s="27">
        <f>IF($A50="",0,IF(Mitarbeiter!$G$48=FALSE,0,IF(AND(Mitarbeiter!$E$48&lt;&gt;"",AJ$5+6&lt;Mitarbeiter!$E$48),0,IF(AND(Mitarbeiter!$F$48&lt;&gt;"",AJ$5&gt;Mitarbeiter!$F$48),0,IF(Planung!AJ50="",$C50,IF(ISNUMBER(Planung!AJ50),Planung!AJ50,IF(UPPER(Planung!AJ50)="H",$C50/2,0)))))))</f>
        <v>0</v>
      </c>
      <c r="AK50" s="27">
        <f>IF($A50="",0,IF(Mitarbeiter!$G$48=FALSE,0,IF(AND(Mitarbeiter!$E$48&lt;&gt;"",AK$5+6&lt;Mitarbeiter!$E$48),0,IF(AND(Mitarbeiter!$F$48&lt;&gt;"",AK$5&gt;Mitarbeiter!$F$48),0,IF(Planung!AK50="",$C50,IF(ISNUMBER(Planung!AK50),Planung!AK50,IF(UPPER(Planung!AK50)="H",$C50/2,0)))))))</f>
        <v>0</v>
      </c>
      <c r="AL50" s="27">
        <f>IF($A50="",0,IF(Mitarbeiter!$G$48=FALSE,0,IF(AND(Mitarbeiter!$E$48&lt;&gt;"",AL$5+6&lt;Mitarbeiter!$E$48),0,IF(AND(Mitarbeiter!$F$48&lt;&gt;"",AL$5&gt;Mitarbeiter!$F$48),0,IF(Planung!AL50="",$C50,IF(ISNUMBER(Planung!AL50),Planung!AL50,IF(UPPER(Planung!AL50)="H",$C50/2,0)))))))</f>
        <v>0</v>
      </c>
      <c r="AM50" s="27">
        <f>IF($A50="",0,IF(Mitarbeiter!$G$48=FALSE,0,IF(AND(Mitarbeiter!$E$48&lt;&gt;"",AM$5+6&lt;Mitarbeiter!$E$48),0,IF(AND(Mitarbeiter!$F$48&lt;&gt;"",AM$5&gt;Mitarbeiter!$F$48),0,IF(Planung!AM50="",$C50,IF(ISNUMBER(Planung!AM50),Planung!AM50,IF(UPPER(Planung!AM50)="H",$C50/2,0)))))))</f>
        <v>0</v>
      </c>
      <c r="AN50" s="27">
        <f>IF($A50="",0,IF(Mitarbeiter!$G$48=FALSE,0,IF(AND(Mitarbeiter!$E$48&lt;&gt;"",AN$5+6&lt;Mitarbeiter!$E$48),0,IF(AND(Mitarbeiter!$F$48&lt;&gt;"",AN$5&gt;Mitarbeiter!$F$48),0,IF(Planung!AN50="",$C50,IF(ISNUMBER(Planung!AN50),Planung!AN50,IF(UPPER(Planung!AN50)="H",$C50/2,0)))))))</f>
        <v>0</v>
      </c>
      <c r="AO50" s="27">
        <f>IF($A50="",0,IF(Mitarbeiter!$G$48=FALSE,0,IF(AND(Mitarbeiter!$E$48&lt;&gt;"",AO$5+6&lt;Mitarbeiter!$E$48),0,IF(AND(Mitarbeiter!$F$48&lt;&gt;"",AO$5&gt;Mitarbeiter!$F$48),0,IF(Planung!AO50="",$C50,IF(ISNUMBER(Planung!AO50),Planung!AO50,IF(UPPER(Planung!AO50)="H",$C50/2,0)))))))</f>
        <v>0</v>
      </c>
      <c r="AP50" s="27">
        <f>IF($A50="",0,IF(Mitarbeiter!$G$48=FALSE,0,IF(AND(Mitarbeiter!$E$48&lt;&gt;"",AP$5+6&lt;Mitarbeiter!$E$48),0,IF(AND(Mitarbeiter!$F$48&lt;&gt;"",AP$5&gt;Mitarbeiter!$F$48),0,IF(Planung!AP50="",$C50,IF(ISNUMBER(Planung!AP50),Planung!AP50,IF(UPPER(Planung!AP50)="H",$C50/2,0)))))))</f>
        <v>0</v>
      </c>
      <c r="AQ50" s="27">
        <f>IF($A50="",0,IF(Mitarbeiter!$G$48=FALSE,0,IF(AND(Mitarbeiter!$E$48&lt;&gt;"",AQ$5+6&lt;Mitarbeiter!$E$48),0,IF(AND(Mitarbeiter!$F$48&lt;&gt;"",AQ$5&gt;Mitarbeiter!$F$48),0,IF(Planung!AQ50="",$C50,IF(ISNUMBER(Planung!AQ50),Planung!AQ50,IF(UPPER(Planung!AQ50)="H",$C50/2,0)))))))</f>
        <v>0</v>
      </c>
      <c r="AR50" s="27">
        <f>IF($A50="",0,IF(Mitarbeiter!$G$48=FALSE,0,IF(AND(Mitarbeiter!$E$48&lt;&gt;"",AR$5+6&lt;Mitarbeiter!$E$48),0,IF(AND(Mitarbeiter!$F$48&lt;&gt;"",AR$5&gt;Mitarbeiter!$F$48),0,IF(Planung!AR50="",$C50,IF(ISNUMBER(Planung!AR50),Planung!AR50,IF(UPPER(Planung!AR50)="H",$C50/2,0)))))))</f>
        <v>0</v>
      </c>
      <c r="AS50" s="27">
        <f>IF($A50="",0,IF(Mitarbeiter!$G$48=FALSE,0,IF(AND(Mitarbeiter!$E$48&lt;&gt;"",AS$5+6&lt;Mitarbeiter!$E$48),0,IF(AND(Mitarbeiter!$F$48&lt;&gt;"",AS$5&gt;Mitarbeiter!$F$48),0,IF(Planung!AS50="",$C50,IF(ISNUMBER(Planung!AS50),Planung!AS50,IF(UPPER(Planung!AS50)="H",$C50/2,0)))))))</f>
        <v>0</v>
      </c>
      <c r="AT50" s="27">
        <f>IF($A50="",0,IF(Mitarbeiter!$G$48=FALSE,0,IF(AND(Mitarbeiter!$E$48&lt;&gt;"",AT$5+6&lt;Mitarbeiter!$E$48),0,IF(AND(Mitarbeiter!$F$48&lt;&gt;"",AT$5&gt;Mitarbeiter!$F$48),0,IF(Planung!AT50="",$C50,IF(ISNUMBER(Planung!AT50),Planung!AT50,IF(UPPER(Planung!AT50)="H",$C50/2,0)))))))</f>
        <v>0</v>
      </c>
      <c r="AU50" s="27">
        <f>IF($A50="",0,IF(Mitarbeiter!$G$48=FALSE,0,IF(AND(Mitarbeiter!$E$48&lt;&gt;"",AU$5+6&lt;Mitarbeiter!$E$48),0,IF(AND(Mitarbeiter!$F$48&lt;&gt;"",AU$5&gt;Mitarbeiter!$F$48),0,IF(Planung!AU50="",$C50,IF(ISNUMBER(Planung!AU50),Planung!AU50,IF(UPPER(Planung!AU50)="H",$C50/2,0)))))))</f>
        <v>0</v>
      </c>
      <c r="AV50" s="27">
        <f>IF($A50="",0,IF(Mitarbeiter!$G$48=FALSE,0,IF(AND(Mitarbeiter!$E$48&lt;&gt;"",AV$5+6&lt;Mitarbeiter!$E$48),0,IF(AND(Mitarbeiter!$F$48&lt;&gt;"",AV$5&gt;Mitarbeiter!$F$48),0,IF(Planung!AV50="",$C50,IF(ISNUMBER(Planung!AV50),Planung!AV50,IF(UPPER(Planung!AV50)="H",$C50/2,0)))))))</f>
        <v>0</v>
      </c>
      <c r="AW50" s="27">
        <f>IF($A50="",0,IF(Mitarbeiter!$G$48=FALSE,0,IF(AND(Mitarbeiter!$E$48&lt;&gt;"",AW$5+6&lt;Mitarbeiter!$E$48),0,IF(AND(Mitarbeiter!$F$48&lt;&gt;"",AW$5&gt;Mitarbeiter!$F$48),0,IF(Planung!AW50="",$C50,IF(ISNUMBER(Planung!AW50),Planung!AW50,IF(UPPER(Planung!AW50)="H",$C50/2,0)))))))</f>
        <v>0</v>
      </c>
      <c r="AX50" s="27">
        <f>IF($A50="",0,IF(Mitarbeiter!$G$48=FALSE,0,IF(AND(Mitarbeiter!$E$48&lt;&gt;"",AX$5+6&lt;Mitarbeiter!$E$48),0,IF(AND(Mitarbeiter!$F$48&lt;&gt;"",AX$5&gt;Mitarbeiter!$F$48),0,IF(Planung!AX50="",$C50,IF(ISNUMBER(Planung!AX50),Planung!AX50,IF(UPPER(Planung!AX50)="H",$C50/2,0)))))))</f>
        <v>0</v>
      </c>
      <c r="AY50" s="27">
        <f>IF($A50="",0,IF(Mitarbeiter!$G$48=FALSE,0,IF(AND(Mitarbeiter!$E$48&lt;&gt;"",AY$5+6&lt;Mitarbeiter!$E$48),0,IF(AND(Mitarbeiter!$F$48&lt;&gt;"",AY$5&gt;Mitarbeiter!$F$48),0,IF(Planung!AY50="",$C50,IF(ISNUMBER(Planung!AY50),Planung!AY50,IF(UPPER(Planung!AY50)="H",$C50/2,0)))))))</f>
        <v>0</v>
      </c>
      <c r="AZ50" s="27">
        <f>IF($A50="",0,IF(Mitarbeiter!$G$48=FALSE,0,IF(AND(Mitarbeiter!$E$48&lt;&gt;"",AZ$5+6&lt;Mitarbeiter!$E$48),0,IF(AND(Mitarbeiter!$F$48&lt;&gt;"",AZ$5&gt;Mitarbeiter!$F$48),0,IF(Planung!AZ50="",$C50,IF(ISNUMBER(Planung!AZ50),Planung!AZ50,IF(UPPER(Planung!AZ50)="H",$C50/2,0)))))))</f>
        <v>0</v>
      </c>
      <c r="BA50" s="27">
        <f>IF($A50="",0,IF(Mitarbeiter!$G$48=FALSE,0,IF(AND(Mitarbeiter!$E$48&lt;&gt;"",BA$5+6&lt;Mitarbeiter!$E$48),0,IF(AND(Mitarbeiter!$F$48&lt;&gt;"",BA$5&gt;Mitarbeiter!$F$48),0,IF(Planung!BA50="",$C50,IF(ISNUMBER(Planung!BA50),Planung!BA50,IF(UPPER(Planung!BA50)="H",$C50/2,0)))))))</f>
        <v>0</v>
      </c>
      <c r="BB50" s="27">
        <f>IF($A50="",0,IF(Mitarbeiter!$G$48=FALSE,0,IF(AND(Mitarbeiter!$E$48&lt;&gt;"",BB$5+6&lt;Mitarbeiter!$E$48),0,IF(AND(Mitarbeiter!$F$48&lt;&gt;"",BB$5&gt;Mitarbeiter!$F$48),0,IF(Planung!BB50="",$C50,IF(ISNUMBER(Planung!BB50),Planung!BB50,IF(UPPER(Planung!BB50)="H",$C50/2,0)))))))</f>
        <v>0</v>
      </c>
      <c r="BC50" s="27">
        <f>IF($A50="",0,IF(Mitarbeiter!$G$48=FALSE,0,IF(AND(Mitarbeiter!$E$48&lt;&gt;"",BC$5+6&lt;Mitarbeiter!$E$48),0,IF(AND(Mitarbeiter!$F$48&lt;&gt;"",BC$5&gt;Mitarbeiter!$F$48),0,IF(Planung!BC50="",$C50,IF(ISNUMBER(Planung!BC50),Planung!BC50,IF(UPPER(Planung!BC50)="H",$C50/2,0)))))))</f>
        <v>0</v>
      </c>
      <c r="BD50" s="27">
        <f>IF($A50="",0,IF(Mitarbeiter!$G$48=FALSE,0,IF(AND(Mitarbeiter!$E$48&lt;&gt;"",BD$5+6&lt;Mitarbeiter!$E$48),0,IF(AND(Mitarbeiter!$F$48&lt;&gt;"",BD$5&gt;Mitarbeiter!$F$48),0,IF(Planung!BD50="",$C50,IF(ISNUMBER(Planung!BD50),Planung!BD50,IF(UPPER(Planung!BD50)="H",$C50/2,0)))))))</f>
        <v>0</v>
      </c>
      <c r="BE50" s="27">
        <f>IF($A50="",0,IF(Mitarbeiter!$G$48=FALSE,0,IF(AND(Mitarbeiter!$E$48&lt;&gt;"",BE$5+6&lt;Mitarbeiter!$E$48),0,IF(AND(Mitarbeiter!$F$48&lt;&gt;"",BE$5&gt;Mitarbeiter!$F$48),0,IF(Planung!BE50="",$C50,IF(ISNUMBER(Planung!BE50),Planung!BE50,IF(UPPER(Planung!BE50)="H",$C50/2,0)))))))</f>
        <v>0</v>
      </c>
      <c r="BF50" s="27">
        <f>IF($A50="",0,IF(Mitarbeiter!$G$48=FALSE,0,IF(AND(Mitarbeiter!$E$48&lt;&gt;"",BF$5+6&lt;Mitarbeiter!$E$48),0,IF(AND(Mitarbeiter!$F$48&lt;&gt;"",BF$5&gt;Mitarbeiter!$F$48),0,IF(Planung!BF50="",$C50,IF(ISNUMBER(Planung!BF50),Planung!BF50,IF(UPPER(Planung!BF50)="H",$C50/2,0)))))))</f>
        <v>0</v>
      </c>
      <c r="BG50" s="27">
        <f>IF($A50="",0,IF(Mitarbeiter!$G$48=FALSE,0,IF(AND(Mitarbeiter!$E$48&lt;&gt;"",BG$5+6&lt;Mitarbeiter!$E$48),0,IF(AND(Mitarbeiter!$F$48&lt;&gt;"",BG$5&gt;Mitarbeiter!$F$48),0,IF(Planung!BG50="",$C50,IF(ISNUMBER(Planung!BG50),Planung!BG50,IF(UPPER(Planung!BG50)="H",$C50/2,0)))))))</f>
        <v>0</v>
      </c>
      <c r="BH50" s="27">
        <f>IF($A50="",0,IF(Mitarbeiter!$G$48=FALSE,0,IF(AND(Mitarbeiter!$E$48&lt;&gt;"",BH$5+6&lt;Mitarbeiter!$E$48),0,IF(AND(Mitarbeiter!$F$48&lt;&gt;"",BH$5&gt;Mitarbeiter!$F$48),0,IF(Planung!BH50="",$C50,IF(ISNUMBER(Planung!BH50),Planung!BH50,IF(UPPER(Planung!BH50)="H",$C50/2,0)))))))</f>
        <v>0</v>
      </c>
      <c r="BI50" s="27">
        <f>IF($A50="",0,IF(Mitarbeiter!$G$48=FALSE,0,IF(AND(Mitarbeiter!$E$48&lt;&gt;"",BI$5+6&lt;Mitarbeiter!$E$48),0,IF(AND(Mitarbeiter!$F$48&lt;&gt;"",BI$5&gt;Mitarbeiter!$F$48),0,IF(Planung!BI50="",$C50,IF(ISNUMBER(Planung!BI50),Planung!BI50,IF(UPPER(Planung!BI50)="H",$C50/2,0)))))))</f>
        <v>0</v>
      </c>
      <c r="BJ50" s="27">
        <f>IF($A50="",0,IF(Mitarbeiter!$G$48=FALSE,0,IF(AND(Mitarbeiter!$E$48&lt;&gt;"",BJ$5+6&lt;Mitarbeiter!$E$48),0,IF(AND(Mitarbeiter!$F$48&lt;&gt;"",BJ$5&gt;Mitarbeiter!$F$48),0,IF(Planung!BJ50="",$C50,IF(ISNUMBER(Planung!BJ50),Planung!BJ50,IF(UPPER(Planung!BJ50)="H",$C50/2,0)))))))</f>
        <v>0</v>
      </c>
      <c r="BK50" s="27">
        <f>IF($A50="",0,IF(Mitarbeiter!$G$48=FALSE,0,IF(AND(Mitarbeiter!$E$48&lt;&gt;"",BK$5+6&lt;Mitarbeiter!$E$48),0,IF(AND(Mitarbeiter!$F$48&lt;&gt;"",BK$5&gt;Mitarbeiter!$F$48),0,IF(Planung!BK50="",$C50,IF(ISNUMBER(Planung!BK50),Planung!BK50,IF(UPPER(Planung!BK50)="H",$C50/2,0)))))))</f>
        <v>0</v>
      </c>
      <c r="BL50" s="27">
        <f>IF($A50="",0,IF(Mitarbeiter!$G$48=FALSE,0,IF(AND(Mitarbeiter!$E$48&lt;&gt;"",BL$5+6&lt;Mitarbeiter!$E$48),0,IF(AND(Mitarbeiter!$F$48&lt;&gt;"",BL$5&gt;Mitarbeiter!$F$48),0,IF(Planung!BL50="",$C50,IF(ISNUMBER(Planung!BL50),Planung!BL50,IF(UPPER(Planung!BL50)="H",$C50/2,0)))))))</f>
        <v>0</v>
      </c>
      <c r="BM50" s="27">
        <f>IF($A50="",0,IF(Mitarbeiter!$G$48=FALSE,0,IF(AND(Mitarbeiter!$E$48&lt;&gt;"",BM$5+6&lt;Mitarbeiter!$E$48),0,IF(AND(Mitarbeiter!$F$48&lt;&gt;"",BM$5&gt;Mitarbeiter!$F$48),0,IF(Planung!BM50="",$C50,IF(ISNUMBER(Planung!BM50),Planung!BM50,IF(UPPER(Planung!BM50)="H",$C50/2,0)))))))</f>
        <v>0</v>
      </c>
      <c r="BN50" s="27">
        <f>IF($A50="",0,IF(Mitarbeiter!$G$48=FALSE,0,IF(AND(Mitarbeiter!$E$48&lt;&gt;"",BN$5+6&lt;Mitarbeiter!$E$48),0,IF(AND(Mitarbeiter!$F$48&lt;&gt;"",BN$5&gt;Mitarbeiter!$F$48),0,IF(Planung!BN50="",$C50,IF(ISNUMBER(Planung!BN50),Planung!BN50,IF(UPPER(Planung!BN50)="H",$C50/2,0)))))))</f>
        <v>0</v>
      </c>
      <c r="BO50" s="27">
        <f>IF($A50="",0,IF(Mitarbeiter!$G$48=FALSE,0,IF(AND(Mitarbeiter!$E$48&lt;&gt;"",BO$5+6&lt;Mitarbeiter!$E$48),0,IF(AND(Mitarbeiter!$F$48&lt;&gt;"",BO$5&gt;Mitarbeiter!$F$48),0,IF(Planung!BO50="",$C50,IF(ISNUMBER(Planung!BO50),Planung!BO50,IF(UPPER(Planung!BO50)="H",$C50/2,0)))))))</f>
        <v>0</v>
      </c>
      <c r="BP50" s="27">
        <f>IF($A50="",0,IF(Mitarbeiter!$G$48=FALSE,0,IF(AND(Mitarbeiter!$E$48&lt;&gt;"",BP$5+6&lt;Mitarbeiter!$E$48),0,IF(AND(Mitarbeiter!$F$48&lt;&gt;"",BP$5&gt;Mitarbeiter!$F$48),0,IF(Planung!BP50="",$C50,IF(ISNUMBER(Planung!BP50),Planung!BP50,IF(UPPER(Planung!BP50)="H",$C50/2,0)))))))</f>
        <v>0</v>
      </c>
      <c r="BQ50" s="27">
        <f>IF($A50="",0,IF(Mitarbeiter!$G$48=FALSE,0,IF(AND(Mitarbeiter!$E$48&lt;&gt;"",BQ$5+6&lt;Mitarbeiter!$E$48),0,IF(AND(Mitarbeiter!$F$48&lt;&gt;"",BQ$5&gt;Mitarbeiter!$F$48),0,IF(Planung!BQ50="",$C50,IF(ISNUMBER(Planung!BQ50),Planung!BQ50,IF(UPPER(Planung!BQ50)="H",$C50/2,0)))))))</f>
        <v>0</v>
      </c>
      <c r="BR50" s="27">
        <f>IF($A50="",0,IF(Mitarbeiter!$G$48=FALSE,0,IF(AND(Mitarbeiter!$E$48&lt;&gt;"",BR$5+6&lt;Mitarbeiter!$E$48),0,IF(AND(Mitarbeiter!$F$48&lt;&gt;"",BR$5&gt;Mitarbeiter!$F$48),0,IF(Planung!BR50="",$C50,IF(ISNUMBER(Planung!BR50),Planung!BR50,IF(UPPER(Planung!BR50)="H",$C50/2,0)))))))</f>
        <v>0</v>
      </c>
      <c r="BS50" s="27">
        <f>IF($A50="",0,IF(Mitarbeiter!$G$48=FALSE,0,IF(AND(Mitarbeiter!$E$48&lt;&gt;"",BS$5+6&lt;Mitarbeiter!$E$48),0,IF(AND(Mitarbeiter!$F$48&lt;&gt;"",BS$5&gt;Mitarbeiter!$F$48),0,IF(Planung!BS50="",$C50,IF(ISNUMBER(Planung!BS50),Planung!BS50,IF(UPPER(Planung!BS50)="H",$C50/2,0)))))))</f>
        <v>0</v>
      </c>
      <c r="BT50" s="27">
        <f>IF($A50="",0,IF(Mitarbeiter!$G$48=FALSE,0,IF(AND(Mitarbeiter!$E$48&lt;&gt;"",BT$5+6&lt;Mitarbeiter!$E$48),0,IF(AND(Mitarbeiter!$F$48&lt;&gt;"",BT$5&gt;Mitarbeiter!$F$48),0,IF(Planung!BT50="",$C50,IF(ISNUMBER(Planung!BT50),Planung!BT50,IF(UPPER(Planung!BT50)="H",$C50/2,0)))))))</f>
        <v>0</v>
      </c>
      <c r="BU50" s="27">
        <f>IF($A50="",0,IF(Mitarbeiter!$G$48=FALSE,0,IF(AND(Mitarbeiter!$E$48&lt;&gt;"",BU$5+6&lt;Mitarbeiter!$E$48),0,IF(AND(Mitarbeiter!$F$48&lt;&gt;"",BU$5&gt;Mitarbeiter!$F$48),0,IF(Planung!BU50="",$C50,IF(ISNUMBER(Planung!BU50),Planung!BU50,IF(UPPER(Planung!BU50)="H",$C50/2,0)))))))</f>
        <v>0</v>
      </c>
      <c r="BV50" s="27">
        <f>IF($A50="",0,IF(Mitarbeiter!$G$48=FALSE,0,IF(AND(Mitarbeiter!$E$48&lt;&gt;"",BV$5+6&lt;Mitarbeiter!$E$48),0,IF(AND(Mitarbeiter!$F$48&lt;&gt;"",BV$5&gt;Mitarbeiter!$F$48),0,IF(Planung!BV50="",$C50,IF(ISNUMBER(Planung!BV50),Planung!BV50,IF(UPPER(Planung!BV50)="H",$C50/2,0)))))))</f>
        <v>0</v>
      </c>
      <c r="BW50" s="27">
        <f>IF($A50="",0,IF(Mitarbeiter!$G$48=FALSE,0,IF(AND(Mitarbeiter!$E$48&lt;&gt;"",BW$5+6&lt;Mitarbeiter!$E$48),0,IF(AND(Mitarbeiter!$F$48&lt;&gt;"",BW$5&gt;Mitarbeiter!$F$48),0,IF(Planung!BW50="",$C50,IF(ISNUMBER(Planung!BW50),Planung!BW50,IF(UPPER(Planung!BW50)="H",$C50/2,0)))))))</f>
        <v>0</v>
      </c>
      <c r="BX50" s="27">
        <f>IF($A50="",0,IF(Mitarbeiter!$G$48=FALSE,0,IF(AND(Mitarbeiter!$E$48&lt;&gt;"",BX$5+6&lt;Mitarbeiter!$E$48),0,IF(AND(Mitarbeiter!$F$48&lt;&gt;"",BX$5&gt;Mitarbeiter!$F$48),0,IF(Planung!BX50="",$C50,IF(ISNUMBER(Planung!BX50),Planung!BX50,IF(UPPER(Planung!BX50)="H",$C50/2,0)))))))</f>
        <v>0</v>
      </c>
      <c r="BY50" s="27">
        <f>IF($A50="",0,IF(Mitarbeiter!$G$48=FALSE,0,IF(AND(Mitarbeiter!$E$48&lt;&gt;"",BY$5+6&lt;Mitarbeiter!$E$48),0,IF(AND(Mitarbeiter!$F$48&lt;&gt;"",BY$5&gt;Mitarbeiter!$F$48),0,IF(Planung!BY50="",$C50,IF(ISNUMBER(Planung!BY50),Planung!BY50,IF(UPPER(Planung!BY50)="H",$C50/2,0)))))))</f>
        <v>0</v>
      </c>
      <c r="BZ50" s="27">
        <f>IF($A50="",0,IF(Mitarbeiter!$G$48=FALSE,0,IF(AND(Mitarbeiter!$E$48&lt;&gt;"",BZ$5+6&lt;Mitarbeiter!$E$48),0,IF(AND(Mitarbeiter!$F$48&lt;&gt;"",BZ$5&gt;Mitarbeiter!$F$48),0,IF(Planung!BZ50="",$C50,IF(ISNUMBER(Planung!BZ50),Planung!BZ50,IF(UPPER(Planung!BZ50)="H",$C50/2,0)))))))</f>
        <v>0</v>
      </c>
      <c r="CA50" s="27">
        <f>IF($A50="",0,IF(Mitarbeiter!$G$48=FALSE,0,IF(AND(Mitarbeiter!$E$48&lt;&gt;"",CA$5+6&lt;Mitarbeiter!$E$48),0,IF(AND(Mitarbeiter!$F$48&lt;&gt;"",CA$5&gt;Mitarbeiter!$F$48),0,IF(Planung!CA50="",$C50,IF(ISNUMBER(Planung!CA50),Planung!CA50,IF(UPPER(Planung!CA50)="H",$C50/2,0)))))))</f>
        <v>0</v>
      </c>
      <c r="CB50" s="27">
        <f>IF($A50="",0,IF(Mitarbeiter!$G$48=FALSE,0,IF(AND(Mitarbeiter!$E$48&lt;&gt;"",CB$5+6&lt;Mitarbeiter!$E$48),0,IF(AND(Mitarbeiter!$F$48&lt;&gt;"",CB$5&gt;Mitarbeiter!$F$48),0,IF(Planung!CB50="",$C50,IF(ISNUMBER(Planung!CB50),Planung!CB50,IF(UPPER(Planung!CB50)="H",$C50/2,0)))))))</f>
        <v>0</v>
      </c>
      <c r="CC50" s="27">
        <f>IF($A50="",0,IF(Mitarbeiter!$G$48=FALSE,0,IF(AND(Mitarbeiter!$E$48&lt;&gt;"",CC$5+6&lt;Mitarbeiter!$E$48),0,IF(AND(Mitarbeiter!$F$48&lt;&gt;"",CC$5&gt;Mitarbeiter!$F$48),0,IF(Planung!CC50="",$C50,IF(ISNUMBER(Planung!CC50),Planung!CC50,IF(UPPER(Planung!CC50)="H",$C50/2,0)))))))</f>
        <v>0</v>
      </c>
      <c r="CD50" s="27">
        <f>IF($A50="",0,IF(Mitarbeiter!$G$48=FALSE,0,IF(AND(Mitarbeiter!$E$48&lt;&gt;"",CD$5+6&lt;Mitarbeiter!$E$48),0,IF(AND(Mitarbeiter!$F$48&lt;&gt;"",CD$5&gt;Mitarbeiter!$F$48),0,IF(Planung!CD50="",$C50,IF(ISNUMBER(Planung!CD50),Planung!CD50,IF(UPPER(Planung!CD50)="H",$C50/2,0)))))))</f>
        <v>0</v>
      </c>
      <c r="CE50" s="27">
        <f>IF($A50="",0,IF(Mitarbeiter!$G$48=FALSE,0,IF(AND(Mitarbeiter!$E$48&lt;&gt;"",CE$5+6&lt;Mitarbeiter!$E$48),0,IF(AND(Mitarbeiter!$F$48&lt;&gt;"",CE$5&gt;Mitarbeiter!$F$48),0,IF(Planung!CE50="",$C50,IF(ISNUMBER(Planung!CE50),Planung!CE50,IF(UPPER(Planung!CE50)="H",$C50/2,0)))))))</f>
        <v>0</v>
      </c>
      <c r="CF50" s="27">
        <f>IF($A50="",0,IF(Mitarbeiter!$G$48=FALSE,0,IF(AND(Mitarbeiter!$E$48&lt;&gt;"",CF$5+6&lt;Mitarbeiter!$E$48),0,IF(AND(Mitarbeiter!$F$48&lt;&gt;"",CF$5&gt;Mitarbeiter!$F$48),0,IF(Planung!CF50="",$C50,IF(ISNUMBER(Planung!CF50),Planung!CF50,IF(UPPER(Planung!CF50)="H",$C50/2,0)))))))</f>
        <v>0</v>
      </c>
      <c r="CG50" s="27">
        <f>IF($A50="",0,IF(Mitarbeiter!$G$48=FALSE,0,IF(AND(Mitarbeiter!$E$48&lt;&gt;"",CG$5+6&lt;Mitarbeiter!$E$48),0,IF(AND(Mitarbeiter!$F$48&lt;&gt;"",CG$5&gt;Mitarbeiter!$F$48),0,IF(Planung!CG50="",$C50,IF(ISNUMBER(Planung!CG50),Planung!CG50,IF(UPPER(Planung!CG50)="H",$C50/2,0)))))))</f>
        <v>0</v>
      </c>
      <c r="CH50" s="27">
        <f>IF($A50="",0,IF(Mitarbeiter!$G$48=FALSE,0,IF(AND(Mitarbeiter!$E$48&lt;&gt;"",CH$5+6&lt;Mitarbeiter!$E$48),0,IF(AND(Mitarbeiter!$F$48&lt;&gt;"",CH$5&gt;Mitarbeiter!$F$48),0,IF(Planung!CH50="",$C50,IF(ISNUMBER(Planung!CH50),Planung!CH50,IF(UPPER(Planung!CH50)="H",$C50/2,0)))))))</f>
        <v>0</v>
      </c>
      <c r="CI50" s="27">
        <f>IF($A50="",0,IF(Mitarbeiter!$G$48=FALSE,0,IF(AND(Mitarbeiter!$E$48&lt;&gt;"",CI$5+6&lt;Mitarbeiter!$E$48),0,IF(AND(Mitarbeiter!$F$48&lt;&gt;"",CI$5&gt;Mitarbeiter!$F$48),0,IF(Planung!CI50="",$C50,IF(ISNUMBER(Planung!CI50),Planung!CI50,IF(UPPER(Planung!CI50)="H",$C50/2,0)))))))</f>
        <v>0</v>
      </c>
      <c r="CJ50" s="27">
        <f>IF($A50="",0,IF(Mitarbeiter!$G$48=FALSE,0,IF(AND(Mitarbeiter!$E$48&lt;&gt;"",CJ$5+6&lt;Mitarbeiter!$E$48),0,IF(AND(Mitarbeiter!$F$48&lt;&gt;"",CJ$5&gt;Mitarbeiter!$F$48),0,IF(Planung!CJ50="",$C50,IF(ISNUMBER(Planung!CJ50),Planung!CJ50,IF(UPPER(Planung!CJ50)="H",$C50/2,0)))))))</f>
        <v>0</v>
      </c>
      <c r="CK50" s="27">
        <f>IF($A50="",0,IF(Mitarbeiter!$G$48=FALSE,0,IF(AND(Mitarbeiter!$E$48&lt;&gt;"",CK$5+6&lt;Mitarbeiter!$E$48),0,IF(AND(Mitarbeiter!$F$48&lt;&gt;"",CK$5&gt;Mitarbeiter!$F$48),0,IF(Planung!CK50="",$C50,IF(ISNUMBER(Planung!CK50),Planung!CK50,IF(UPPER(Planung!CK50)="H",$C50/2,0)))))))</f>
        <v>0</v>
      </c>
      <c r="CL50" s="27">
        <f>IF($A50="",0,IF(Mitarbeiter!$G$48=FALSE,0,IF(AND(Mitarbeiter!$E$48&lt;&gt;"",CL$5+6&lt;Mitarbeiter!$E$48),0,IF(AND(Mitarbeiter!$F$48&lt;&gt;"",CL$5&gt;Mitarbeiter!$F$48),0,IF(Planung!CL50="",$C50,IF(ISNUMBER(Planung!CL50),Planung!CL50,IF(UPPER(Planung!CL50)="H",$C50/2,0)))))))</f>
        <v>0</v>
      </c>
      <c r="CM50" s="27">
        <f>IF($A50="",0,IF(Mitarbeiter!$G$48=FALSE,0,IF(AND(Mitarbeiter!$E$48&lt;&gt;"",CM$5+6&lt;Mitarbeiter!$E$48),0,IF(AND(Mitarbeiter!$F$48&lt;&gt;"",CM$5&gt;Mitarbeiter!$F$48),0,IF(Planung!CM50="",$C50,IF(ISNUMBER(Planung!CM50),Planung!CM50,IF(UPPER(Planung!CM50)="H",$C50/2,0)))))))</f>
        <v>0</v>
      </c>
      <c r="CN50" s="27">
        <f>IF($A50="",0,IF(Mitarbeiter!$G$48=FALSE,0,IF(AND(Mitarbeiter!$E$48&lt;&gt;"",CN$5+6&lt;Mitarbeiter!$E$48),0,IF(AND(Mitarbeiter!$F$48&lt;&gt;"",CN$5&gt;Mitarbeiter!$F$48),0,IF(Planung!CN50="",$C50,IF(ISNUMBER(Planung!CN50),Planung!CN50,IF(UPPER(Planung!CN50)="H",$C50/2,0)))))))</f>
        <v>0</v>
      </c>
      <c r="CO50" s="27">
        <f>IF($A50="",0,IF(Mitarbeiter!$G$48=FALSE,0,IF(AND(Mitarbeiter!$E$48&lt;&gt;"",CO$5+6&lt;Mitarbeiter!$E$48),0,IF(AND(Mitarbeiter!$F$48&lt;&gt;"",CO$5&gt;Mitarbeiter!$F$48),0,IF(Planung!CO50="",$C50,IF(ISNUMBER(Planung!CO50),Planung!CO50,IF(UPPER(Planung!CO50)="H",$C50/2,0)))))))</f>
        <v>0</v>
      </c>
      <c r="CP50" s="27">
        <f>IF($A50="",0,IF(Mitarbeiter!$G$48=FALSE,0,IF(AND(Mitarbeiter!$E$48&lt;&gt;"",CP$5+6&lt;Mitarbeiter!$E$48),0,IF(AND(Mitarbeiter!$F$48&lt;&gt;"",CP$5&gt;Mitarbeiter!$F$48),0,IF(Planung!CP50="",$C50,IF(ISNUMBER(Planung!CP50),Planung!CP50,IF(UPPER(Planung!CP50)="H",$C50/2,0)))))))</f>
        <v>0</v>
      </c>
      <c r="CQ50" s="27">
        <f>IF($A50="",0,IF(Mitarbeiter!$G$48=FALSE,0,IF(AND(Mitarbeiter!$E$48&lt;&gt;"",CQ$5+6&lt;Mitarbeiter!$E$48),0,IF(AND(Mitarbeiter!$F$48&lt;&gt;"",CQ$5&gt;Mitarbeiter!$F$48),0,IF(Planung!CQ50="",$C50,IF(ISNUMBER(Planung!CQ50),Planung!CQ50,IF(UPPER(Planung!CQ50)="H",$C50/2,0)))))))</f>
        <v>0</v>
      </c>
      <c r="CR50" s="27">
        <f>IF($A50="",0,IF(Mitarbeiter!$G$48=FALSE,0,IF(AND(Mitarbeiter!$E$48&lt;&gt;"",CR$5+6&lt;Mitarbeiter!$E$48),0,IF(AND(Mitarbeiter!$F$48&lt;&gt;"",CR$5&gt;Mitarbeiter!$F$48),0,IF(Planung!CR50="",$C50,IF(ISNUMBER(Planung!CR50),Planung!CR50,IF(UPPER(Planung!CR50)="H",$C50/2,0)))))))</f>
        <v>0</v>
      </c>
      <c r="CS50" s="27">
        <f>IF($A50="",0,IF(Mitarbeiter!$G$48=FALSE,0,IF(AND(Mitarbeiter!$E$48&lt;&gt;"",CS$5+6&lt;Mitarbeiter!$E$48),0,IF(AND(Mitarbeiter!$F$48&lt;&gt;"",CS$5&gt;Mitarbeiter!$F$48),0,IF(Planung!CS50="",$C50,IF(ISNUMBER(Planung!CS50),Planung!CS50,IF(UPPER(Planung!CS50)="H",$C50/2,0)))))))</f>
        <v>0</v>
      </c>
      <c r="CT50" s="27">
        <f>IF($A50="",0,IF(Mitarbeiter!$G$48=FALSE,0,IF(AND(Mitarbeiter!$E$48&lt;&gt;"",CT$5+6&lt;Mitarbeiter!$E$48),0,IF(AND(Mitarbeiter!$F$48&lt;&gt;"",CT$5&gt;Mitarbeiter!$F$48),0,IF(Planung!CT50="",$C50,IF(ISNUMBER(Planung!CT50),Planung!CT50,IF(UPPER(Planung!CT50)="H",$C50/2,0)))))))</f>
        <v>0</v>
      </c>
      <c r="CU50" s="27">
        <f>IF($A50="",0,IF(Mitarbeiter!$G$48=FALSE,0,IF(AND(Mitarbeiter!$E$48&lt;&gt;"",CU$5+6&lt;Mitarbeiter!$E$48),0,IF(AND(Mitarbeiter!$F$48&lt;&gt;"",CU$5&gt;Mitarbeiter!$F$48),0,IF(Planung!CU50="",$C50,IF(ISNUMBER(Planung!CU50),Planung!CU50,IF(UPPER(Planung!CU50)="H",$C50/2,0)))))))</f>
        <v>0</v>
      </c>
      <c r="CV50" s="27">
        <f>IF($A50="",0,IF(Mitarbeiter!$G$48=FALSE,0,IF(AND(Mitarbeiter!$E$48&lt;&gt;"",CV$5+6&lt;Mitarbeiter!$E$48),0,IF(AND(Mitarbeiter!$F$48&lt;&gt;"",CV$5&gt;Mitarbeiter!$F$48),0,IF(Planung!CV50="",$C50,IF(ISNUMBER(Planung!CV50),Planung!CV50,IF(UPPER(Planung!CV50)="H",$C50/2,0)))))))</f>
        <v>0</v>
      </c>
      <c r="CW50" s="27">
        <f>IF($A50="",0,IF(Mitarbeiter!$G$48=FALSE,0,IF(AND(Mitarbeiter!$E$48&lt;&gt;"",CW$5+6&lt;Mitarbeiter!$E$48),0,IF(AND(Mitarbeiter!$F$48&lt;&gt;"",CW$5&gt;Mitarbeiter!$F$48),0,IF(Planung!CW50="",$C50,IF(ISNUMBER(Planung!CW50),Planung!CW50,IF(UPPER(Planung!CW50)="H",$C50/2,0)))))))</f>
        <v>0</v>
      </c>
      <c r="CX50" s="27">
        <f>IF($A50="",0,IF(Mitarbeiter!$G$48=FALSE,0,IF(AND(Mitarbeiter!$E$48&lt;&gt;"",CX$5+6&lt;Mitarbeiter!$E$48),0,IF(AND(Mitarbeiter!$F$48&lt;&gt;"",CX$5&gt;Mitarbeiter!$F$48),0,IF(Planung!CX50="",$C50,IF(ISNUMBER(Planung!CX50),Planung!CX50,IF(UPPER(Planung!CX50)="H",$C50/2,0)))))))</f>
        <v>0</v>
      </c>
      <c r="CY50" s="27">
        <f>IF($A50="",0,IF(Mitarbeiter!$G$48=FALSE,0,IF(AND(Mitarbeiter!$E$48&lt;&gt;"",CY$5+6&lt;Mitarbeiter!$E$48),0,IF(AND(Mitarbeiter!$F$48&lt;&gt;"",CY$5&gt;Mitarbeiter!$F$48),0,IF(Planung!CY50="",$C50,IF(ISNUMBER(Planung!CY50),Planung!CY50,IF(UPPER(Planung!CY50)="H",$C50/2,0)))))))</f>
        <v>0</v>
      </c>
      <c r="CZ50" s="27">
        <f>IF($A50="",0,IF(Mitarbeiter!$G$48=FALSE,0,IF(AND(Mitarbeiter!$E$48&lt;&gt;"",CZ$5+6&lt;Mitarbeiter!$E$48),0,IF(AND(Mitarbeiter!$F$48&lt;&gt;"",CZ$5&gt;Mitarbeiter!$F$48),0,IF(Planung!CZ50="",$C50,IF(ISNUMBER(Planung!CZ50),Planung!CZ50,IF(UPPER(Planung!CZ50)="H",$C50/2,0)))))))</f>
        <v>0</v>
      </c>
      <c r="DA50" s="27">
        <f>IF($A50="",0,IF(Mitarbeiter!$G$48=FALSE,0,IF(AND(Mitarbeiter!$E$48&lt;&gt;"",DA$5+6&lt;Mitarbeiter!$E$48),0,IF(AND(Mitarbeiter!$F$48&lt;&gt;"",DA$5&gt;Mitarbeiter!$F$48),0,IF(Planung!DA50="",$C50,IF(ISNUMBER(Planung!DA50),Planung!DA50,IF(UPPER(Planung!DA50)="H",$C50/2,0)))))))</f>
        <v>0</v>
      </c>
      <c r="DB50" s="27">
        <f>IF($A50="",0,IF(Mitarbeiter!$G$48=FALSE,0,IF(AND(Mitarbeiter!$E$48&lt;&gt;"",DB$5+6&lt;Mitarbeiter!$E$48),0,IF(AND(Mitarbeiter!$F$48&lt;&gt;"",DB$5&gt;Mitarbeiter!$F$48),0,IF(Planung!DB50="",$C50,IF(ISNUMBER(Planung!DB50),Planung!DB50,IF(UPPER(Planung!DB50)="H",$C50/2,0)))))))</f>
        <v>0</v>
      </c>
      <c r="DC50" s="27">
        <f>IF($A50="",0,IF(Mitarbeiter!$G$48=FALSE,0,IF(AND(Mitarbeiter!$E$48&lt;&gt;"",DC$5+6&lt;Mitarbeiter!$E$48),0,IF(AND(Mitarbeiter!$F$48&lt;&gt;"",DC$5&gt;Mitarbeiter!$F$48),0,IF(Planung!DC50="",$C50,IF(ISNUMBER(Planung!DC50),Planung!DC50,IF(UPPER(Planung!DC50)="H",$C50/2,0)))))))</f>
        <v>0</v>
      </c>
      <c r="DD50" s="27">
        <f>IF($A50="",0,IF(Mitarbeiter!$G$48=FALSE,0,IF(AND(Mitarbeiter!$E$48&lt;&gt;"",DD$5+6&lt;Mitarbeiter!$E$48),0,IF(AND(Mitarbeiter!$F$48&lt;&gt;"",DD$5&gt;Mitarbeiter!$F$48),0,IF(Planung!DD50="",$C50,IF(ISNUMBER(Planung!DD50),Planung!DD50,IF(UPPER(Planung!DD50)="H",$C50/2,0)))))))</f>
        <v>0</v>
      </c>
      <c r="DE50" s="27">
        <f>IF($A50="",0,IF(Mitarbeiter!$G$48=FALSE,0,IF(AND(Mitarbeiter!$E$48&lt;&gt;"",DE$5+6&lt;Mitarbeiter!$E$48),0,IF(AND(Mitarbeiter!$F$48&lt;&gt;"",DE$5&gt;Mitarbeiter!$F$48),0,IF(Planung!DE50="",$C50,IF(ISNUMBER(Planung!DE50),Planung!DE50,IF(UPPER(Planung!DE50)="H",$C50/2,0)))))))</f>
        <v>0</v>
      </c>
      <c r="DF50" s="27">
        <f>IF($A50="",0,IF(Mitarbeiter!$G$48=FALSE,0,IF(AND(Mitarbeiter!$E$48&lt;&gt;"",DF$5+6&lt;Mitarbeiter!$E$48),0,IF(AND(Mitarbeiter!$F$48&lt;&gt;"",DF$5&gt;Mitarbeiter!$F$48),0,IF(Planung!DF50="",$C50,IF(ISNUMBER(Planung!DF50),Planung!DF50,IF(UPPER(Planung!DF50)="H",$C50/2,0)))))))</f>
        <v>0</v>
      </c>
      <c r="DG50" s="27">
        <f>IF($A50="",0,IF(Mitarbeiter!$G$48=FALSE,0,IF(AND(Mitarbeiter!$E$48&lt;&gt;"",DG$5+6&lt;Mitarbeiter!$E$48),0,IF(AND(Mitarbeiter!$F$48&lt;&gt;"",DG$5&gt;Mitarbeiter!$F$48),0,IF(Planung!DG50="",$C50,IF(ISNUMBER(Planung!DG50),Planung!DG50,IF(UPPER(Planung!DG50)="H",$C50/2,0)))))))</f>
        <v>0</v>
      </c>
      <c r="DH50" s="27">
        <f>IF($A50="",0,IF(Mitarbeiter!$G$48=FALSE,0,IF(AND(Mitarbeiter!$E$48&lt;&gt;"",DH$5+6&lt;Mitarbeiter!$E$48),0,IF(AND(Mitarbeiter!$F$48&lt;&gt;"",DH$5&gt;Mitarbeiter!$F$48),0,IF(Planung!DH50="",$C50,IF(ISNUMBER(Planung!DH50),Planung!DH50,IF(UPPER(Planung!DH50)="H",$C50/2,0)))))))</f>
        <v>0</v>
      </c>
      <c r="DI50" s="27">
        <f>IF($A50="",0,IF(Mitarbeiter!$G$48=FALSE,0,IF(AND(Mitarbeiter!$E$48&lt;&gt;"",DI$5+6&lt;Mitarbeiter!$E$48),0,IF(AND(Mitarbeiter!$F$48&lt;&gt;"",DI$5&gt;Mitarbeiter!$F$48),0,IF(Planung!DI50="",$C50,IF(ISNUMBER(Planung!DI50),Planung!DI50,IF(UPPER(Planung!DI50)="H",$C50/2,0)))))))</f>
        <v>0</v>
      </c>
      <c r="DJ50" s="27">
        <f>IF($A50="",0,IF(Mitarbeiter!$G$48=FALSE,0,IF(AND(Mitarbeiter!$E$48&lt;&gt;"",DJ$5+6&lt;Mitarbeiter!$E$48),0,IF(AND(Mitarbeiter!$F$48&lt;&gt;"",DJ$5&gt;Mitarbeiter!$F$48),0,IF(Planung!DJ50="",$C50,IF(ISNUMBER(Planung!DJ50),Planung!DJ50,IF(UPPER(Planung!DJ50)="H",$C50/2,0)))))))</f>
        <v>0</v>
      </c>
      <c r="DK50" s="27">
        <f>IF($A50="",0,IF(Mitarbeiter!$G$48=FALSE,0,IF(AND(Mitarbeiter!$E$48&lt;&gt;"",DK$5+6&lt;Mitarbeiter!$E$48),0,IF(AND(Mitarbeiter!$F$48&lt;&gt;"",DK$5&gt;Mitarbeiter!$F$48),0,IF(Planung!DK50="",$C50,IF(ISNUMBER(Planung!DK50),Planung!DK50,IF(UPPER(Planung!DK50)="H",$C50/2,0)))))))</f>
        <v>0</v>
      </c>
      <c r="DL50" s="27">
        <f>IF($A50="",0,IF(Mitarbeiter!$G$48=FALSE,0,IF(AND(Mitarbeiter!$E$48&lt;&gt;"",DL$5+6&lt;Mitarbeiter!$E$48),0,IF(AND(Mitarbeiter!$F$48&lt;&gt;"",DL$5&gt;Mitarbeiter!$F$48),0,IF(Planung!DL50="",$C50,IF(ISNUMBER(Planung!DL50),Planung!DL50,IF(UPPER(Planung!DL50)="H",$C50/2,0)))))))</f>
        <v>0</v>
      </c>
      <c r="DM50" s="27">
        <f>IF($A50="",0,IF(Mitarbeiter!$G$48=FALSE,0,IF(AND(Mitarbeiter!$E$48&lt;&gt;"",DM$5+6&lt;Mitarbeiter!$E$48),0,IF(AND(Mitarbeiter!$F$48&lt;&gt;"",DM$5&gt;Mitarbeiter!$F$48),0,IF(Planung!DM50="",$C50,IF(ISNUMBER(Planung!DM50),Planung!DM50,IF(UPPER(Planung!DM50)="H",$C50/2,0)))))))</f>
        <v>0</v>
      </c>
      <c r="DN50" s="27">
        <f>IF($A50="",0,IF(Mitarbeiter!$G$48=FALSE,0,IF(AND(Mitarbeiter!$E$48&lt;&gt;"",DN$5+6&lt;Mitarbeiter!$E$48),0,IF(AND(Mitarbeiter!$F$48&lt;&gt;"",DN$5&gt;Mitarbeiter!$F$48),0,IF(Planung!DN50="",$C50,IF(ISNUMBER(Planung!DN50),Planung!DN50,IF(UPPER(Planung!DN50)="H",$C50/2,0)))))))</f>
        <v>0</v>
      </c>
      <c r="DO50" s="27">
        <f>IF($A50="",0,IF(Mitarbeiter!$G$48=FALSE,0,IF(AND(Mitarbeiter!$E$48&lt;&gt;"",DO$5+6&lt;Mitarbeiter!$E$48),0,IF(AND(Mitarbeiter!$F$48&lt;&gt;"",DO$5&gt;Mitarbeiter!$F$48),0,IF(Planung!DO50="",$C50,IF(ISNUMBER(Planung!DO50),Planung!DO50,IF(UPPER(Planung!DO50)="H",$C50/2,0)))))))</f>
        <v>0</v>
      </c>
      <c r="DP50" s="27">
        <f>IF($A50="",0,IF(Mitarbeiter!$G$48=FALSE,0,IF(AND(Mitarbeiter!$E$48&lt;&gt;"",DP$5+6&lt;Mitarbeiter!$E$48),0,IF(AND(Mitarbeiter!$F$48&lt;&gt;"",DP$5&gt;Mitarbeiter!$F$48),0,IF(Planung!DP50="",$C50,IF(ISNUMBER(Planung!DP50),Planung!DP50,IF(UPPER(Planung!DP50)="H",$C50/2,0)))))))</f>
        <v>0</v>
      </c>
      <c r="DQ50" s="27">
        <f>IF($A50="",0,IF(Mitarbeiter!$G$48=FALSE,0,IF(AND(Mitarbeiter!$E$48&lt;&gt;"",DQ$5+6&lt;Mitarbeiter!$E$48),0,IF(AND(Mitarbeiter!$F$48&lt;&gt;"",DQ$5&gt;Mitarbeiter!$F$48),0,IF(Planung!DQ50="",$C50,IF(ISNUMBER(Planung!DQ50),Planung!DQ50,IF(UPPER(Planung!DQ50)="H",$C50/2,0)))))))</f>
        <v>0</v>
      </c>
      <c r="DR50" s="27">
        <f>IF($A50="",0,IF(Mitarbeiter!$G$48=FALSE,0,IF(AND(Mitarbeiter!$E$48&lt;&gt;"",DR$5+6&lt;Mitarbeiter!$E$48),0,IF(AND(Mitarbeiter!$F$48&lt;&gt;"",DR$5&gt;Mitarbeiter!$F$48),0,IF(Planung!DR50="",$C50,IF(ISNUMBER(Planung!DR50),Planung!DR50,IF(UPPER(Planung!DR50)="H",$C50/2,0)))))))</f>
        <v>0</v>
      </c>
      <c r="DS50" s="27">
        <f>IF($A50="",0,IF(Mitarbeiter!$G$48=FALSE,0,IF(AND(Mitarbeiter!$E$48&lt;&gt;"",DS$5+6&lt;Mitarbeiter!$E$48),0,IF(AND(Mitarbeiter!$F$48&lt;&gt;"",DS$5&gt;Mitarbeiter!$F$48),0,IF(Planung!DS50="",$C50,IF(ISNUMBER(Planung!DS50),Planung!DS50,IF(UPPER(Planung!DS50)="H",$C50/2,0)))))))</f>
        <v>0</v>
      </c>
      <c r="DT50" s="27">
        <f>IF($A50="",0,IF(Mitarbeiter!$G$48=FALSE,0,IF(AND(Mitarbeiter!$E$48&lt;&gt;"",DT$5+6&lt;Mitarbeiter!$E$48),0,IF(AND(Mitarbeiter!$F$48&lt;&gt;"",DT$5&gt;Mitarbeiter!$F$48),0,IF(Planung!DT50="",$C50,IF(ISNUMBER(Planung!DT50),Planung!DT50,IF(UPPER(Planung!DT50)="H",$C50/2,0)))))))</f>
        <v>0</v>
      </c>
      <c r="DU50" s="27">
        <f>IF($A50="",0,IF(Mitarbeiter!$G$48=FALSE,0,IF(AND(Mitarbeiter!$E$48&lt;&gt;"",DU$5+6&lt;Mitarbeiter!$E$48),0,IF(AND(Mitarbeiter!$F$48&lt;&gt;"",DU$5&gt;Mitarbeiter!$F$48),0,IF(Planung!DU50="",$C50,IF(ISNUMBER(Planung!DU50),Planung!DU50,IF(UPPER(Planung!DU50)="H",$C50/2,0)))))))</f>
        <v>0</v>
      </c>
      <c r="DV50" s="27">
        <f>IF($A50="",0,IF(Mitarbeiter!$G$48=FALSE,0,IF(AND(Mitarbeiter!$E$48&lt;&gt;"",DV$5+6&lt;Mitarbeiter!$E$48),0,IF(AND(Mitarbeiter!$F$48&lt;&gt;"",DV$5&gt;Mitarbeiter!$F$48),0,IF(Planung!DV50="",$C50,IF(ISNUMBER(Planung!DV50),Planung!DV50,IF(UPPER(Planung!DV50)="H",$C50/2,0)))))))</f>
        <v>0</v>
      </c>
      <c r="DW50" s="27">
        <f>IF($A50="",0,IF(Mitarbeiter!$G$48=FALSE,0,IF(AND(Mitarbeiter!$E$48&lt;&gt;"",DW$5+6&lt;Mitarbeiter!$E$48),0,IF(AND(Mitarbeiter!$F$48&lt;&gt;"",DW$5&gt;Mitarbeiter!$F$48),0,IF(Planung!DW50="",$C50,IF(ISNUMBER(Planung!DW50),Planung!DW50,IF(UPPER(Planung!DW50)="H",$C50/2,0)))))))</f>
        <v>0</v>
      </c>
      <c r="DX50" s="27">
        <f>IF($A50="",0,IF(Mitarbeiter!$G$48=FALSE,0,IF(AND(Mitarbeiter!$E$48&lt;&gt;"",DX$5+6&lt;Mitarbeiter!$E$48),0,IF(AND(Mitarbeiter!$F$48&lt;&gt;"",DX$5&gt;Mitarbeiter!$F$48),0,IF(Planung!DX50="",$C50,IF(ISNUMBER(Planung!DX50),Planung!DX50,IF(UPPER(Planung!DX50)="H",$C50/2,0)))))))</f>
        <v>0</v>
      </c>
      <c r="DY50" s="27">
        <f>IF($A50="",0,IF(Mitarbeiter!$G$48=FALSE,0,IF(AND(Mitarbeiter!$E$48&lt;&gt;"",DY$5+6&lt;Mitarbeiter!$E$48),0,IF(AND(Mitarbeiter!$F$48&lt;&gt;"",DY$5&gt;Mitarbeiter!$F$48),0,IF(Planung!DY50="",$C50,IF(ISNUMBER(Planung!DY50),Planung!DY50,IF(UPPER(Planung!DY50)="H",$C50/2,0)))))))</f>
        <v>0</v>
      </c>
      <c r="DZ50" s="27">
        <f>IF($A50="",0,IF(Mitarbeiter!$G$48=FALSE,0,IF(AND(Mitarbeiter!$E$48&lt;&gt;"",DZ$5+6&lt;Mitarbeiter!$E$48),0,IF(AND(Mitarbeiter!$F$48&lt;&gt;"",DZ$5&gt;Mitarbeiter!$F$48),0,IF(Planung!DZ50="",$C50,IF(ISNUMBER(Planung!DZ50),Planung!DZ50,IF(UPPER(Planung!DZ50)="H",$C50/2,0)))))))</f>
        <v>0</v>
      </c>
      <c r="EA50" s="27">
        <f>IF($A50="",0,IF(Mitarbeiter!$G$48=FALSE,0,IF(AND(Mitarbeiter!$E$48&lt;&gt;"",EA$5+6&lt;Mitarbeiter!$E$48),0,IF(AND(Mitarbeiter!$F$48&lt;&gt;"",EA$5&gt;Mitarbeiter!$F$48),0,IF(Planung!EA50="",$C50,IF(ISNUMBER(Planung!EA50),Planung!EA50,IF(UPPER(Planung!EA50)="H",$C50/2,0)))))))</f>
        <v>0</v>
      </c>
      <c r="EB50" s="27">
        <f>IF($A50="",0,IF(Mitarbeiter!$G$48=FALSE,0,IF(AND(Mitarbeiter!$E$48&lt;&gt;"",EB$5+6&lt;Mitarbeiter!$E$48),0,IF(AND(Mitarbeiter!$F$48&lt;&gt;"",EB$5&gt;Mitarbeiter!$F$48),0,IF(Planung!EB50="",$C50,IF(ISNUMBER(Planung!EB50),Planung!EB50,IF(UPPER(Planung!EB50)="H",$C50/2,0)))))))</f>
        <v>0</v>
      </c>
      <c r="EC50" s="27">
        <f>IF($A50="",0,IF(Mitarbeiter!$G$48=FALSE,0,IF(AND(Mitarbeiter!$E$48&lt;&gt;"",EC$5+6&lt;Mitarbeiter!$E$48),0,IF(AND(Mitarbeiter!$F$48&lt;&gt;"",EC$5&gt;Mitarbeiter!$F$48),0,IF(Planung!EC50="",$C50,IF(ISNUMBER(Planung!EC50),Planung!EC50,IF(UPPER(Planung!EC50)="H",$C50/2,0)))))))</f>
        <v>0</v>
      </c>
      <c r="ED50" s="27">
        <f>IF($A50="",0,IF(Mitarbeiter!$G$48=FALSE,0,IF(AND(Mitarbeiter!$E$48&lt;&gt;"",ED$5+6&lt;Mitarbeiter!$E$48),0,IF(AND(Mitarbeiter!$F$48&lt;&gt;"",ED$5&gt;Mitarbeiter!$F$48),0,IF(Planung!ED50="",$C50,IF(ISNUMBER(Planung!ED50),Planung!ED50,IF(UPPER(Planung!ED50)="H",$C50/2,0)))))))</f>
        <v>0</v>
      </c>
      <c r="EE50" s="27">
        <f>IF($A50="",0,IF(Mitarbeiter!$G$48=FALSE,0,IF(AND(Mitarbeiter!$E$48&lt;&gt;"",EE$5+6&lt;Mitarbeiter!$E$48),0,IF(AND(Mitarbeiter!$F$48&lt;&gt;"",EE$5&gt;Mitarbeiter!$F$48),0,IF(Planung!EE50="",$C50,IF(ISNUMBER(Planung!EE50),Planung!EE50,IF(UPPER(Planung!EE50)="H",$C50/2,0)))))))</f>
        <v>0</v>
      </c>
      <c r="EF50" s="27">
        <f>IF($A50="",0,IF(Mitarbeiter!$G$48=FALSE,0,IF(AND(Mitarbeiter!$E$48&lt;&gt;"",EF$5+6&lt;Mitarbeiter!$E$48),0,IF(AND(Mitarbeiter!$F$48&lt;&gt;"",EF$5&gt;Mitarbeiter!$F$48),0,IF(Planung!EF50="",$C50,IF(ISNUMBER(Planung!EF50),Planung!EF50,IF(UPPER(Planung!EF50)="H",$C50/2,0)))))))</f>
        <v>0</v>
      </c>
      <c r="EG50" s="27">
        <f>IF($A50="",0,IF(Mitarbeiter!$G$48=FALSE,0,IF(AND(Mitarbeiter!$E$48&lt;&gt;"",EG$5+6&lt;Mitarbeiter!$E$48),0,IF(AND(Mitarbeiter!$F$48&lt;&gt;"",EG$5&gt;Mitarbeiter!$F$48),0,IF(Planung!EG50="",$C50,IF(ISNUMBER(Planung!EG50),Planung!EG50,IF(UPPER(Planung!EG50)="H",$C50/2,0)))))))</f>
        <v>0</v>
      </c>
      <c r="EH50" s="27">
        <f>IF($A50="",0,IF(Mitarbeiter!$G$48=FALSE,0,IF(AND(Mitarbeiter!$E$48&lt;&gt;"",EH$5+6&lt;Mitarbeiter!$E$48),0,IF(AND(Mitarbeiter!$F$48&lt;&gt;"",EH$5&gt;Mitarbeiter!$F$48),0,IF(Planung!EH50="",$C50,IF(ISNUMBER(Planung!EH50),Planung!EH50,IF(UPPER(Planung!EH50)="H",$C50/2,0)))))))</f>
        <v>0</v>
      </c>
      <c r="EI50" s="27">
        <f>IF($A50="",0,IF(Mitarbeiter!$G$48=FALSE,0,IF(AND(Mitarbeiter!$E$48&lt;&gt;"",EI$5+6&lt;Mitarbeiter!$E$48),0,IF(AND(Mitarbeiter!$F$48&lt;&gt;"",EI$5&gt;Mitarbeiter!$F$48),0,IF(Planung!EI50="",$C50,IF(ISNUMBER(Planung!EI50),Planung!EI50,IF(UPPER(Planung!EI50)="H",$C50/2,0)))))))</f>
        <v>0</v>
      </c>
      <c r="EJ50" s="27">
        <f>IF($A50="",0,IF(Mitarbeiter!$G$48=FALSE,0,IF(AND(Mitarbeiter!$E$48&lt;&gt;"",EJ$5+6&lt;Mitarbeiter!$E$48),0,IF(AND(Mitarbeiter!$F$48&lt;&gt;"",EJ$5&gt;Mitarbeiter!$F$48),0,IF(Planung!EJ50="",$C50,IF(ISNUMBER(Planung!EJ50),Planung!EJ50,IF(UPPER(Planung!EJ50)="H",$C50/2,0)))))))</f>
        <v>0</v>
      </c>
      <c r="EK50" s="27">
        <f>IF($A50="",0,IF(Mitarbeiter!$G$48=FALSE,0,IF(AND(Mitarbeiter!$E$48&lt;&gt;"",EK$5+6&lt;Mitarbeiter!$E$48),0,IF(AND(Mitarbeiter!$F$48&lt;&gt;"",EK$5&gt;Mitarbeiter!$F$48),0,IF(Planung!EK50="",$C50,IF(ISNUMBER(Planung!EK50),Planung!EK50,IF(UPPER(Planung!EK50)="H",$C50/2,0)))))))</f>
        <v>0</v>
      </c>
      <c r="EL50" s="27">
        <f>IF($A50="",0,IF(Mitarbeiter!$G$48=FALSE,0,IF(AND(Mitarbeiter!$E$48&lt;&gt;"",EL$5+6&lt;Mitarbeiter!$E$48),0,IF(AND(Mitarbeiter!$F$48&lt;&gt;"",EL$5&gt;Mitarbeiter!$F$48),0,IF(Planung!EL50="",$C50,IF(ISNUMBER(Planung!EL50),Planung!EL50,IF(UPPER(Planung!EL50)="H",$C50/2,0)))))))</f>
        <v>0</v>
      </c>
      <c r="EM50" s="27">
        <f>IF($A50="",0,IF(Mitarbeiter!$G$48=FALSE,0,IF(AND(Mitarbeiter!$E$48&lt;&gt;"",EM$5+6&lt;Mitarbeiter!$E$48),0,IF(AND(Mitarbeiter!$F$48&lt;&gt;"",EM$5&gt;Mitarbeiter!$F$48),0,IF(Planung!EM50="",$C50,IF(ISNUMBER(Planung!EM50),Planung!EM50,IF(UPPER(Planung!EM50)="H",$C50/2,0)))))))</f>
        <v>0</v>
      </c>
      <c r="EN50" s="27">
        <f>IF($A50="",0,IF(Mitarbeiter!$G$48=FALSE,0,IF(AND(Mitarbeiter!$E$48&lt;&gt;"",EN$5+6&lt;Mitarbeiter!$E$48),0,IF(AND(Mitarbeiter!$F$48&lt;&gt;"",EN$5&gt;Mitarbeiter!$F$48),0,IF(Planung!EN50="",$C50,IF(ISNUMBER(Planung!EN50),Planung!EN50,IF(UPPER(Planung!EN50)="H",$C50/2,0)))))))</f>
        <v>0</v>
      </c>
      <c r="EO50" s="27">
        <f>IF($A50="",0,IF(Mitarbeiter!$G$48=FALSE,0,IF(AND(Mitarbeiter!$E$48&lt;&gt;"",EO$5+6&lt;Mitarbeiter!$E$48),0,IF(AND(Mitarbeiter!$F$48&lt;&gt;"",EO$5&gt;Mitarbeiter!$F$48),0,IF(Planung!EO50="",$C50,IF(ISNUMBER(Planung!EO50),Planung!EO50,IF(UPPER(Planung!EO50)="H",$C50/2,0)))))))</f>
        <v>0</v>
      </c>
      <c r="EP50" s="27">
        <f>IF($A50="",0,IF(Mitarbeiter!$G$48=FALSE,0,IF(AND(Mitarbeiter!$E$48&lt;&gt;"",EP$5+6&lt;Mitarbeiter!$E$48),0,IF(AND(Mitarbeiter!$F$48&lt;&gt;"",EP$5&gt;Mitarbeiter!$F$48),0,IF(Planung!EP50="",$C50,IF(ISNUMBER(Planung!EP50),Planung!EP50,IF(UPPER(Planung!EP50)="H",$C50/2,0)))))))</f>
        <v>0</v>
      </c>
      <c r="EQ50" s="27">
        <f>IF($A50="",0,IF(Mitarbeiter!$G$48=FALSE,0,IF(AND(Mitarbeiter!$E$48&lt;&gt;"",EQ$5+6&lt;Mitarbeiter!$E$48),0,IF(AND(Mitarbeiter!$F$48&lt;&gt;"",EQ$5&gt;Mitarbeiter!$F$48),0,IF(Planung!EQ50="",$C50,IF(ISNUMBER(Planung!EQ50),Planung!EQ50,IF(UPPER(Planung!EQ50)="H",$C50/2,0)))))))</f>
        <v>0</v>
      </c>
      <c r="ER50" s="27">
        <f>IF($A50="",0,IF(Mitarbeiter!$G$48=FALSE,0,IF(AND(Mitarbeiter!$E$48&lt;&gt;"",ER$5+6&lt;Mitarbeiter!$E$48),0,IF(AND(Mitarbeiter!$F$48&lt;&gt;"",ER$5&gt;Mitarbeiter!$F$48),0,IF(Planung!ER50="",$C50,IF(ISNUMBER(Planung!ER50),Planung!ER50,IF(UPPER(Planung!ER50)="H",$C50/2,0)))))))</f>
        <v>0</v>
      </c>
      <c r="ES50" s="27">
        <f>IF($A50="",0,IF(Mitarbeiter!$G$48=FALSE,0,IF(AND(Mitarbeiter!$E$48&lt;&gt;"",ES$5+6&lt;Mitarbeiter!$E$48),0,IF(AND(Mitarbeiter!$F$48&lt;&gt;"",ES$5&gt;Mitarbeiter!$F$48),0,IF(Planung!ES50="",$C50,IF(ISNUMBER(Planung!ES50),Planung!ES50,IF(UPPER(Planung!ES50)="H",$C50/2,0)))))))</f>
        <v>0</v>
      </c>
      <c r="ET50" s="27">
        <f>IF($A50="",0,IF(Mitarbeiter!$G$48=FALSE,0,IF(AND(Mitarbeiter!$E$48&lt;&gt;"",ET$5+6&lt;Mitarbeiter!$E$48),0,IF(AND(Mitarbeiter!$F$48&lt;&gt;"",ET$5&gt;Mitarbeiter!$F$48),0,IF(Planung!ET50="",$C50,IF(ISNUMBER(Planung!ET50),Planung!ET50,IF(UPPER(Planung!ET50)="H",$C50/2,0)))))))</f>
        <v>0</v>
      </c>
      <c r="EU50" s="27">
        <f>IF($A50="",0,IF(Mitarbeiter!$G$48=FALSE,0,IF(AND(Mitarbeiter!$E$48&lt;&gt;"",EU$5+6&lt;Mitarbeiter!$E$48),0,IF(AND(Mitarbeiter!$F$48&lt;&gt;"",EU$5&gt;Mitarbeiter!$F$48),0,IF(Planung!EU50="",$C50,IF(ISNUMBER(Planung!EU50),Planung!EU50,IF(UPPER(Planung!EU50)="H",$C50/2,0)))))))</f>
        <v>0</v>
      </c>
      <c r="EV50" s="27">
        <f>IF($A50="",0,IF(Mitarbeiter!$G$48=FALSE,0,IF(AND(Mitarbeiter!$E$48&lt;&gt;"",EV$5+6&lt;Mitarbeiter!$E$48),0,IF(AND(Mitarbeiter!$F$48&lt;&gt;"",EV$5&gt;Mitarbeiter!$F$48),0,IF(Planung!EV50="",$C50,IF(ISNUMBER(Planung!EV50),Planung!EV50,IF(UPPER(Planung!EV50)="H",$C50/2,0)))))))</f>
        <v>0</v>
      </c>
      <c r="EW50" s="27">
        <f>IF($A50="",0,IF(Mitarbeiter!$G$48=FALSE,0,IF(AND(Mitarbeiter!$E$48&lt;&gt;"",EW$5+6&lt;Mitarbeiter!$E$48),0,IF(AND(Mitarbeiter!$F$48&lt;&gt;"",EW$5&gt;Mitarbeiter!$F$48),0,IF(Planung!EW50="",$C50,IF(ISNUMBER(Planung!EW50),Planung!EW50,IF(UPPER(Planung!EW50)="H",$C50/2,0)))))))</f>
        <v>0</v>
      </c>
      <c r="EX50" s="27">
        <f>IF($A50="",0,IF(Mitarbeiter!$G$48=FALSE,0,IF(AND(Mitarbeiter!$E$48&lt;&gt;"",EX$5+6&lt;Mitarbeiter!$E$48),0,IF(AND(Mitarbeiter!$F$48&lt;&gt;"",EX$5&gt;Mitarbeiter!$F$48),0,IF(Planung!EX50="",$C50,IF(ISNUMBER(Planung!EX50),Planung!EX50,IF(UPPER(Planung!EX50)="H",$C50/2,0)))))))</f>
        <v>0</v>
      </c>
      <c r="EY50" s="27">
        <f>IF($A50="",0,IF(Mitarbeiter!$G$48=FALSE,0,IF(AND(Mitarbeiter!$E$48&lt;&gt;"",EY$5+6&lt;Mitarbeiter!$E$48),0,IF(AND(Mitarbeiter!$F$48&lt;&gt;"",EY$5&gt;Mitarbeiter!$F$48),0,IF(Planung!EY50="",$C50,IF(ISNUMBER(Planung!EY50),Planung!EY50,IF(UPPER(Planung!EY50)="H",$C50/2,0)))))))</f>
        <v>0</v>
      </c>
      <c r="EZ50" s="27">
        <f>IF($A50="",0,IF(Mitarbeiter!$G$48=FALSE,0,IF(AND(Mitarbeiter!$E$48&lt;&gt;"",EZ$5+6&lt;Mitarbeiter!$E$48),0,IF(AND(Mitarbeiter!$F$48&lt;&gt;"",EZ$5&gt;Mitarbeiter!$F$48),0,IF(Planung!EZ50="",$C50,IF(ISNUMBER(Planung!EZ50),Planung!EZ50,IF(UPPER(Planung!EZ50)="H",$C50/2,0)))))))</f>
        <v>0</v>
      </c>
      <c r="FA50" s="27">
        <f>IF($A50="",0,IF(Mitarbeiter!$G$48=FALSE,0,IF(AND(Mitarbeiter!$E$48&lt;&gt;"",FA$5+6&lt;Mitarbeiter!$E$48),0,IF(AND(Mitarbeiter!$F$48&lt;&gt;"",FA$5&gt;Mitarbeiter!$F$48),0,IF(Planung!FA50="",$C50,IF(ISNUMBER(Planung!FA50),Planung!FA50,IF(UPPER(Planung!FA50)="H",$C50/2,0)))))))</f>
        <v>0</v>
      </c>
      <c r="FB50" s="27">
        <f>IF($A50="",0,IF(Mitarbeiter!$G$48=FALSE,0,IF(AND(Mitarbeiter!$E$48&lt;&gt;"",FB$5+6&lt;Mitarbeiter!$E$48),0,IF(AND(Mitarbeiter!$F$48&lt;&gt;"",FB$5&gt;Mitarbeiter!$F$48),0,IF(Planung!FB50="",$C50,IF(ISNUMBER(Planung!FB50),Planung!FB50,IF(UPPER(Planung!FB50)="H",$C50/2,0)))))))</f>
        <v>0</v>
      </c>
      <c r="FC50" s="27">
        <f>IF($A50="",0,IF(Mitarbeiter!$G$48=FALSE,0,IF(AND(Mitarbeiter!$E$48&lt;&gt;"",FC$5+6&lt;Mitarbeiter!$E$48),0,IF(AND(Mitarbeiter!$F$48&lt;&gt;"",FC$5&gt;Mitarbeiter!$F$48),0,IF(Planung!FC50="",$C50,IF(ISNUMBER(Planung!FC50),Planung!FC50,IF(UPPER(Planung!FC50)="H",$C50/2,0)))))))</f>
        <v>0</v>
      </c>
      <c r="FD50" s="27">
        <f>IF($A50="",0,IF(Mitarbeiter!$G$48=FALSE,0,IF(AND(Mitarbeiter!$E$48&lt;&gt;"",FD$5+6&lt;Mitarbeiter!$E$48),0,IF(AND(Mitarbeiter!$F$48&lt;&gt;"",FD$5&gt;Mitarbeiter!$F$48),0,IF(Planung!FD50="",$C50,IF(ISNUMBER(Planung!FD50),Planung!FD50,IF(UPPER(Planung!FD50)="H",$C50/2,0)))))))</f>
        <v>0</v>
      </c>
      <c r="FE50" s="27">
        <f>IF($A50="",0,IF(Mitarbeiter!$G$48=FALSE,0,IF(AND(Mitarbeiter!$E$48&lt;&gt;"",FE$5+6&lt;Mitarbeiter!$E$48),0,IF(AND(Mitarbeiter!$F$48&lt;&gt;"",FE$5&gt;Mitarbeiter!$F$48),0,IF(Planung!FE50="",$C50,IF(ISNUMBER(Planung!FE50),Planung!FE50,IF(UPPER(Planung!FE50)="H",$C50/2,0)))))))</f>
        <v>0</v>
      </c>
      <c r="FF50" s="27">
        <f>IF($A50="",0,IF(Mitarbeiter!$G$48=FALSE,0,IF(AND(Mitarbeiter!$E$48&lt;&gt;"",FF$5+6&lt;Mitarbeiter!$E$48),0,IF(AND(Mitarbeiter!$F$48&lt;&gt;"",FF$5&gt;Mitarbeiter!$F$48),0,IF(Planung!FF50="",$C50,IF(ISNUMBER(Planung!FF50),Planung!FF50,IF(UPPER(Planung!FF50)="H",$C50/2,0)))))))</f>
        <v>0</v>
      </c>
      <c r="FG50" s="27">
        <f>IF($A50="",0,IF(Mitarbeiter!$G$48=FALSE,0,IF(AND(Mitarbeiter!$E$48&lt;&gt;"",FG$5+6&lt;Mitarbeiter!$E$48),0,IF(AND(Mitarbeiter!$F$48&lt;&gt;"",FG$5&gt;Mitarbeiter!$F$48),0,IF(Planung!FG50="",$C50,IF(ISNUMBER(Planung!FG50),Planung!FG50,IF(UPPER(Planung!FG50)="H",$C50/2,0)))))))</f>
        <v>0</v>
      </c>
      <c r="FH50" s="27">
        <f>IF($A50="",0,IF(Mitarbeiter!$G$48=FALSE,0,IF(AND(Mitarbeiter!$E$48&lt;&gt;"",FH$5+6&lt;Mitarbeiter!$E$48),0,IF(AND(Mitarbeiter!$F$48&lt;&gt;"",FH$5&gt;Mitarbeiter!$F$48),0,IF(Planung!FH50="",$C50,IF(ISNUMBER(Planung!FH50),Planung!FH50,IF(UPPER(Planung!FH50)="H",$C50/2,0)))))))</f>
        <v>0</v>
      </c>
      <c r="FI50" s="27">
        <f>IF($A50="",0,IF(Mitarbeiter!$G$48=FALSE,0,IF(AND(Mitarbeiter!$E$48&lt;&gt;"",FI$5+6&lt;Mitarbeiter!$E$48),0,IF(AND(Mitarbeiter!$F$48&lt;&gt;"",FI$5&gt;Mitarbeiter!$F$48),0,IF(Planung!FI50="",$C50,IF(ISNUMBER(Planung!FI50),Planung!FI50,IF(UPPER(Planung!FI50)="H",$C50/2,0)))))))</f>
        <v>0</v>
      </c>
      <c r="FJ50" s="27">
        <f>IF($A50="",0,IF(Mitarbeiter!$G$48=FALSE,0,IF(AND(Mitarbeiter!$E$48&lt;&gt;"",FJ$5+6&lt;Mitarbeiter!$E$48),0,IF(AND(Mitarbeiter!$F$48&lt;&gt;"",FJ$5&gt;Mitarbeiter!$F$48),0,IF(Planung!FJ50="",$C50,IF(ISNUMBER(Planung!FJ50),Planung!FJ50,IF(UPPER(Planung!FJ50)="H",$C50/2,0)))))))</f>
        <v>0</v>
      </c>
      <c r="FK50" s="27">
        <f>IF($A50="",0,IF(Mitarbeiter!$G$48=FALSE,0,IF(AND(Mitarbeiter!$E$48&lt;&gt;"",FK$5+6&lt;Mitarbeiter!$E$48),0,IF(AND(Mitarbeiter!$F$48&lt;&gt;"",FK$5&gt;Mitarbeiter!$F$48),0,IF(Planung!FK50="",$C50,IF(ISNUMBER(Planung!FK50),Planung!FK50,IF(UPPER(Planung!FK50)="H",$C50/2,0)))))))</f>
        <v>0</v>
      </c>
      <c r="FL50" s="27">
        <f>IF($A50="",0,IF(Mitarbeiter!$G$48=FALSE,0,IF(AND(Mitarbeiter!$E$48&lt;&gt;"",FL$5+6&lt;Mitarbeiter!$E$48),0,IF(AND(Mitarbeiter!$F$48&lt;&gt;"",FL$5&gt;Mitarbeiter!$F$48),0,IF(Planung!FL50="",$C50,IF(ISNUMBER(Planung!FL50),Planung!FL50,IF(UPPER(Planung!FL50)="H",$C50/2,0)))))))</f>
        <v>0</v>
      </c>
      <c r="FM50" s="27">
        <f>IF($A50="",0,IF(Mitarbeiter!$G$48=FALSE,0,IF(AND(Mitarbeiter!$E$48&lt;&gt;"",FM$5+6&lt;Mitarbeiter!$E$48),0,IF(AND(Mitarbeiter!$F$48&lt;&gt;"",FM$5&gt;Mitarbeiter!$F$48),0,IF(Planung!FM50="",$C50,IF(ISNUMBER(Planung!FM50),Planung!FM50,IF(UPPER(Planung!FM50)="H",$C50/2,0)))))))</f>
        <v>0</v>
      </c>
      <c r="FN50" s="27">
        <f>IF($A50="",0,IF(Mitarbeiter!$G$48=FALSE,0,IF(AND(Mitarbeiter!$E$48&lt;&gt;"",FN$5+6&lt;Mitarbeiter!$E$48),0,IF(AND(Mitarbeiter!$F$48&lt;&gt;"",FN$5&gt;Mitarbeiter!$F$48),0,IF(Planung!FN50="",$C50,IF(ISNUMBER(Planung!FN50),Planung!FN50,IF(UPPER(Planung!FN50)="H",$C50/2,0)))))))</f>
        <v>0</v>
      </c>
      <c r="FO50" s="27">
        <f>IF($A50="",0,IF(Mitarbeiter!$G$48=FALSE,0,IF(AND(Mitarbeiter!$E$48&lt;&gt;"",FO$5+6&lt;Mitarbeiter!$E$48),0,IF(AND(Mitarbeiter!$F$48&lt;&gt;"",FO$5&gt;Mitarbeiter!$F$48),0,IF(Planung!FO50="",$C50,IF(ISNUMBER(Planung!FO50),Planung!FO50,IF(UPPER(Planung!FO50)="H",$C50/2,0)))))))</f>
        <v>0</v>
      </c>
      <c r="FP50" s="27">
        <f>IF($A50="",0,IF(Mitarbeiter!$G$48=FALSE,0,IF(AND(Mitarbeiter!$E$48&lt;&gt;"",FP$5+6&lt;Mitarbeiter!$E$48),0,IF(AND(Mitarbeiter!$F$48&lt;&gt;"",FP$5&gt;Mitarbeiter!$F$48),0,IF(Planung!FP50="",$C50,IF(ISNUMBER(Planung!FP50),Planung!FP50,IF(UPPER(Planung!FP50)="H",$C50/2,0)))))))</f>
        <v>0</v>
      </c>
      <c r="FQ50" s="27">
        <f>IF($A50="",0,IF(Mitarbeiter!$G$48=FALSE,0,IF(AND(Mitarbeiter!$E$48&lt;&gt;"",FQ$5+6&lt;Mitarbeiter!$E$48),0,IF(AND(Mitarbeiter!$F$48&lt;&gt;"",FQ$5&gt;Mitarbeiter!$F$48),0,IF(Planung!FQ50="",$C50,IF(ISNUMBER(Planung!FQ50),Planung!FQ50,IF(UPPER(Planung!FQ50)="H",$C50/2,0)))))))</f>
        <v>0</v>
      </c>
      <c r="FR50" s="27">
        <f>IF($A50="",0,IF(Mitarbeiter!$G$48=FALSE,0,IF(AND(Mitarbeiter!$E$48&lt;&gt;"",FR$5+6&lt;Mitarbeiter!$E$48),0,IF(AND(Mitarbeiter!$F$48&lt;&gt;"",FR$5&gt;Mitarbeiter!$F$48),0,IF(Planung!FR50="",$C50,IF(ISNUMBER(Planung!FR50),Planung!FR50,IF(UPPER(Planung!FR50)="H",$C50/2,0)))))))</f>
        <v>0</v>
      </c>
      <c r="FS50" s="27">
        <f>IF($A50="",0,IF(Mitarbeiter!$G$48=FALSE,0,IF(AND(Mitarbeiter!$E$48&lt;&gt;"",FS$5+6&lt;Mitarbeiter!$E$48),0,IF(AND(Mitarbeiter!$F$48&lt;&gt;"",FS$5&gt;Mitarbeiter!$F$48),0,IF(Planung!FS50="",$C50,IF(ISNUMBER(Planung!FS50),Planung!FS50,IF(UPPER(Planung!FS50)="H",$C50/2,0)))))))</f>
        <v>0</v>
      </c>
      <c r="FT50" s="27">
        <f>IF($A50="",0,IF(Mitarbeiter!$G$48=FALSE,0,IF(AND(Mitarbeiter!$E$48&lt;&gt;"",FT$5+6&lt;Mitarbeiter!$E$48),0,IF(AND(Mitarbeiter!$F$48&lt;&gt;"",FT$5&gt;Mitarbeiter!$F$48),0,IF(Planung!FT50="",$C50,IF(ISNUMBER(Planung!FT50),Planung!FT50,IF(UPPER(Planung!FT50)="H",$C50/2,0)))))))</f>
        <v>0</v>
      </c>
      <c r="FU50" s="27">
        <f>IF($A50="",0,IF(Mitarbeiter!$G$48=FALSE,0,IF(AND(Mitarbeiter!$E$48&lt;&gt;"",FU$5+6&lt;Mitarbeiter!$E$48),0,IF(AND(Mitarbeiter!$F$48&lt;&gt;"",FU$5&gt;Mitarbeiter!$F$48),0,IF(Planung!FU50="",$C50,IF(ISNUMBER(Planung!FU50),Planung!FU50,IF(UPPER(Planung!FU50)="H",$C50/2,0)))))))</f>
        <v>0</v>
      </c>
      <c r="FV50" s="27">
        <f>IF($A50="",0,IF(Mitarbeiter!$G$48=FALSE,0,IF(AND(Mitarbeiter!$E$48&lt;&gt;"",FV$5+6&lt;Mitarbeiter!$E$48),0,IF(AND(Mitarbeiter!$F$48&lt;&gt;"",FV$5&gt;Mitarbeiter!$F$48),0,IF(Planung!FV50="",$C50,IF(ISNUMBER(Planung!FV50),Planung!FV50,IF(UPPER(Planung!FV50)="H",$C50/2,0)))))))</f>
        <v>0</v>
      </c>
      <c r="FW50" s="27">
        <f>IF($A50="",0,IF(Mitarbeiter!$G$48=FALSE,0,IF(AND(Mitarbeiter!$E$48&lt;&gt;"",FW$5+6&lt;Mitarbeiter!$E$48),0,IF(AND(Mitarbeiter!$F$48&lt;&gt;"",FW$5&gt;Mitarbeiter!$F$48),0,IF(Planung!FW50="",$C50,IF(ISNUMBER(Planung!FW50),Planung!FW50,IF(UPPER(Planung!FW50)="H",$C50/2,0)))))))</f>
        <v>0</v>
      </c>
      <c r="FX50" s="27">
        <f>IF($A50="",0,IF(Mitarbeiter!$G$48=FALSE,0,IF(AND(Mitarbeiter!$E$48&lt;&gt;"",FX$5+6&lt;Mitarbeiter!$E$48),0,IF(AND(Mitarbeiter!$F$48&lt;&gt;"",FX$5&gt;Mitarbeiter!$F$48),0,IF(Planung!FX50="",$C50,IF(ISNUMBER(Planung!FX50),Planung!FX50,IF(UPPER(Planung!FX50)="H",$C50/2,0)))))))</f>
        <v>0</v>
      </c>
      <c r="FY50" s="27">
        <f>IF($A50="",0,IF(Mitarbeiter!$G$48=FALSE,0,IF(AND(Mitarbeiter!$E$48&lt;&gt;"",FY$5+6&lt;Mitarbeiter!$E$48),0,IF(AND(Mitarbeiter!$F$48&lt;&gt;"",FY$5&gt;Mitarbeiter!$F$48),0,IF(Planung!FY50="",$C50,IF(ISNUMBER(Planung!FY50),Planung!FY50,IF(UPPER(Planung!FY50)="H",$C50/2,0)))))))</f>
        <v>0</v>
      </c>
      <c r="FZ50" s="27">
        <f>IF($A50="",0,IF(Mitarbeiter!$G$48=FALSE,0,IF(AND(Mitarbeiter!$E$48&lt;&gt;"",FZ$5+6&lt;Mitarbeiter!$E$48),0,IF(AND(Mitarbeiter!$F$48&lt;&gt;"",FZ$5&gt;Mitarbeiter!$F$48),0,IF(Planung!FZ50="",$C50,IF(ISNUMBER(Planung!FZ50),Planung!FZ50,IF(UPPER(Planung!FZ50)="H",$C50/2,0)))))))</f>
        <v>0</v>
      </c>
      <c r="GA50" s="27">
        <f>IF($A50="",0,IF(Mitarbeiter!$G$48=FALSE,0,IF(AND(Mitarbeiter!$E$48&lt;&gt;"",GA$5+6&lt;Mitarbeiter!$E$48),0,IF(AND(Mitarbeiter!$F$48&lt;&gt;"",GA$5&gt;Mitarbeiter!$F$48),0,IF(Planung!GA50="",$C50,IF(ISNUMBER(Planung!GA50),Planung!GA50,IF(UPPER(Planung!GA50)="H",$C50/2,0)))))))</f>
        <v>0</v>
      </c>
      <c r="GB50" s="27">
        <f>IF($A50="",0,IF(Mitarbeiter!$G$48=FALSE,0,IF(AND(Mitarbeiter!$E$48&lt;&gt;"",GB$5+6&lt;Mitarbeiter!$E$48),0,IF(AND(Mitarbeiter!$F$48&lt;&gt;"",GB$5&gt;Mitarbeiter!$F$48),0,IF(Planung!GB50="",$C50,IF(ISNUMBER(Planung!GB50),Planung!GB50,IF(UPPER(Planung!GB50)="H",$C50/2,0)))))))</f>
        <v>0</v>
      </c>
      <c r="GC50" s="27">
        <f>IF($A50="",0,IF(Mitarbeiter!$G$48=FALSE,0,IF(AND(Mitarbeiter!$E$48&lt;&gt;"",GC$5+6&lt;Mitarbeiter!$E$48),0,IF(AND(Mitarbeiter!$F$48&lt;&gt;"",GC$5&gt;Mitarbeiter!$F$48),0,IF(Planung!GC50="",$C50,IF(ISNUMBER(Planung!GC50),Planung!GC50,IF(UPPER(Planung!GC50)="H",$C50/2,0)))))))</f>
        <v>0</v>
      </c>
      <c r="GD50" s="27">
        <f>IF($A50="",0,IF(Mitarbeiter!$G$48=FALSE,0,IF(AND(Mitarbeiter!$E$48&lt;&gt;"",GD$5+6&lt;Mitarbeiter!$E$48),0,IF(AND(Mitarbeiter!$F$48&lt;&gt;"",GD$5&gt;Mitarbeiter!$F$48),0,IF(Planung!GD50="",$C50,IF(ISNUMBER(Planung!GD50),Planung!GD50,IF(UPPER(Planung!GD50)="H",$C50/2,0)))))))</f>
        <v>0</v>
      </c>
      <c r="GE50" s="27">
        <f>IF($A50="",0,IF(Mitarbeiter!$G$48=FALSE,0,IF(AND(Mitarbeiter!$E$48&lt;&gt;"",GE$5+6&lt;Mitarbeiter!$E$48),0,IF(AND(Mitarbeiter!$F$48&lt;&gt;"",GE$5&gt;Mitarbeiter!$F$48),0,IF(Planung!GE50="",$C50,IF(ISNUMBER(Planung!GE50),Planung!GE50,IF(UPPER(Planung!GE50)="H",$C50/2,0)))))))</f>
        <v>0</v>
      </c>
      <c r="GF50" s="27">
        <f>IF($A50="",0,IF(Mitarbeiter!$G$48=FALSE,0,IF(AND(Mitarbeiter!$E$48&lt;&gt;"",GF$5+6&lt;Mitarbeiter!$E$48),0,IF(AND(Mitarbeiter!$F$48&lt;&gt;"",GF$5&gt;Mitarbeiter!$F$48),0,IF(Planung!GF50="",$C50,IF(ISNUMBER(Planung!GF50),Planung!GF50,IF(UPPER(Planung!GF50)="H",$C50/2,0)))))))</f>
        <v>0</v>
      </c>
      <c r="GG50" s="27">
        <f>IF($A50="",0,IF(Mitarbeiter!$G$48=FALSE,0,IF(AND(Mitarbeiter!$E$48&lt;&gt;"",GG$5+6&lt;Mitarbeiter!$E$48),0,IF(AND(Mitarbeiter!$F$48&lt;&gt;"",GG$5&gt;Mitarbeiter!$F$48),0,IF(Planung!GG50="",$C50,IF(ISNUMBER(Planung!GG50),Planung!GG50,IF(UPPER(Planung!GG50)="H",$C50/2,0)))))))</f>
        <v>0</v>
      </c>
      <c r="GH50" s="27">
        <f>IF($A50="",0,IF(Mitarbeiter!$G$48=FALSE,0,IF(AND(Mitarbeiter!$E$48&lt;&gt;"",GH$5+6&lt;Mitarbeiter!$E$48),0,IF(AND(Mitarbeiter!$F$48&lt;&gt;"",GH$5&gt;Mitarbeiter!$F$48),0,IF(Planung!GH50="",$C50,IF(ISNUMBER(Planung!GH50),Planung!GH50,IF(UPPER(Planung!GH50)="H",$C50/2,0)))))))</f>
        <v>0</v>
      </c>
      <c r="GI50" s="27">
        <f>IF($A50="",0,IF(Mitarbeiter!$G$48=FALSE,0,IF(AND(Mitarbeiter!$E$48&lt;&gt;"",GI$5+6&lt;Mitarbeiter!$E$48),0,IF(AND(Mitarbeiter!$F$48&lt;&gt;"",GI$5&gt;Mitarbeiter!$F$48),0,IF(Planung!GI50="",$C50,IF(ISNUMBER(Planung!GI50),Planung!GI50,IF(UPPER(Planung!GI50)="H",$C50/2,0)))))))</f>
        <v>0</v>
      </c>
      <c r="GJ50" s="27">
        <f>IF($A50="",0,IF(Mitarbeiter!$G$48=FALSE,0,IF(AND(Mitarbeiter!$E$48&lt;&gt;"",GJ$5+6&lt;Mitarbeiter!$E$48),0,IF(AND(Mitarbeiter!$F$48&lt;&gt;"",GJ$5&gt;Mitarbeiter!$F$48),0,IF(Planung!GJ50="",$C50,IF(ISNUMBER(Planung!GJ50),Planung!GJ50,IF(UPPER(Planung!GJ50)="H",$C50/2,0)))))))</f>
        <v>0</v>
      </c>
      <c r="GK50" s="27">
        <f>IF($A50="",0,IF(Mitarbeiter!$G$48=FALSE,0,IF(AND(Mitarbeiter!$E$48&lt;&gt;"",GK$5+6&lt;Mitarbeiter!$E$48),0,IF(AND(Mitarbeiter!$F$48&lt;&gt;"",GK$5&gt;Mitarbeiter!$F$48),0,IF(Planung!GK50="",$C50,IF(ISNUMBER(Planung!GK50),Planung!GK50,IF(UPPER(Planung!GK50)="H",$C50/2,0)))))))</f>
        <v>0</v>
      </c>
      <c r="GL50" s="27">
        <f>IF($A50="",0,IF(Mitarbeiter!$G$48=FALSE,0,IF(AND(Mitarbeiter!$E$48&lt;&gt;"",GL$5+6&lt;Mitarbeiter!$E$48),0,IF(AND(Mitarbeiter!$F$48&lt;&gt;"",GL$5&gt;Mitarbeiter!$F$48),0,IF(Planung!GL50="",$C50,IF(ISNUMBER(Planung!GL50),Planung!GL50,IF(UPPER(Planung!GL50)="H",$C50/2,0)))))))</f>
        <v>0</v>
      </c>
      <c r="GM50" s="27">
        <f>IF($A50="",0,IF(Mitarbeiter!$G$48=FALSE,0,IF(AND(Mitarbeiter!$E$48&lt;&gt;"",GM$5+6&lt;Mitarbeiter!$E$48),0,IF(AND(Mitarbeiter!$F$48&lt;&gt;"",GM$5&gt;Mitarbeiter!$F$48),0,IF(Planung!GM50="",$C50,IF(ISNUMBER(Planung!GM50),Planung!GM50,IF(UPPER(Planung!GM50)="H",$C50/2,0)))))))</f>
        <v>0</v>
      </c>
      <c r="GN50" s="27">
        <f>IF($A50="",0,IF(Mitarbeiter!$G$48=FALSE,0,IF(AND(Mitarbeiter!$E$48&lt;&gt;"",GN$5+6&lt;Mitarbeiter!$E$48),0,IF(AND(Mitarbeiter!$F$48&lt;&gt;"",GN$5&gt;Mitarbeiter!$F$48),0,IF(Planung!GN50="",$C50,IF(ISNUMBER(Planung!GN50),Planung!GN50,IF(UPPER(Planung!GN50)="H",$C50/2,0)))))))</f>
        <v>0</v>
      </c>
      <c r="GO50" s="27">
        <f>IF($A50="",0,IF(Mitarbeiter!$G$48=FALSE,0,IF(AND(Mitarbeiter!$E$48&lt;&gt;"",GO$5+6&lt;Mitarbeiter!$E$48),0,IF(AND(Mitarbeiter!$F$48&lt;&gt;"",GO$5&gt;Mitarbeiter!$F$48),0,IF(Planung!GO50="",$C50,IF(ISNUMBER(Planung!GO50),Planung!GO50,IF(UPPER(Planung!GO50)="H",$C50/2,0)))))))</f>
        <v>0</v>
      </c>
      <c r="GP50" s="27">
        <f>IF($A50="",0,IF(Mitarbeiter!$G$48=FALSE,0,IF(AND(Mitarbeiter!$E$48&lt;&gt;"",GP$5+6&lt;Mitarbeiter!$E$48),0,IF(AND(Mitarbeiter!$F$48&lt;&gt;"",GP$5&gt;Mitarbeiter!$F$48),0,IF(Planung!GP50="",$C50,IF(ISNUMBER(Planung!GP50),Planung!GP50,IF(UPPER(Planung!GP50)="H",$C50/2,0)))))))</f>
        <v>0</v>
      </c>
      <c r="GQ50" s="27">
        <f>IF($A50="",0,IF(Mitarbeiter!$G$48=FALSE,0,IF(AND(Mitarbeiter!$E$48&lt;&gt;"",GQ$5+6&lt;Mitarbeiter!$E$48),0,IF(AND(Mitarbeiter!$F$48&lt;&gt;"",GQ$5&gt;Mitarbeiter!$F$48),0,IF(Planung!GQ50="",$C50,IF(ISNUMBER(Planung!GQ50),Planung!GQ50,IF(UPPER(Planung!GQ50)="H",$C50/2,0)))))))</f>
        <v>0</v>
      </c>
      <c r="GR50" s="27">
        <f>IF($A50="",0,IF(Mitarbeiter!$G$48=FALSE,0,IF(AND(Mitarbeiter!$E$48&lt;&gt;"",GR$5+6&lt;Mitarbeiter!$E$48),0,IF(AND(Mitarbeiter!$F$48&lt;&gt;"",GR$5&gt;Mitarbeiter!$F$48),0,IF(Planung!GR50="",$C50,IF(ISNUMBER(Planung!GR50),Planung!GR50,IF(UPPER(Planung!GR50)="H",$C50/2,0)))))))</f>
        <v>0</v>
      </c>
      <c r="GS50" s="27">
        <f>IF($A50="",0,IF(Mitarbeiter!$G$48=FALSE,0,IF(AND(Mitarbeiter!$E$48&lt;&gt;"",GS$5+6&lt;Mitarbeiter!$E$48),0,IF(AND(Mitarbeiter!$F$48&lt;&gt;"",GS$5&gt;Mitarbeiter!$F$48),0,IF(Planung!GS50="",$C50,IF(ISNUMBER(Planung!GS50),Planung!GS50,IF(UPPER(Planung!GS50)="H",$C50/2,0)))))))</f>
        <v>0</v>
      </c>
      <c r="GT50" s="27">
        <f>IF($A50="",0,IF(Mitarbeiter!$G$48=FALSE,0,IF(AND(Mitarbeiter!$E$48&lt;&gt;"",GT$5+6&lt;Mitarbeiter!$E$48),0,IF(AND(Mitarbeiter!$F$48&lt;&gt;"",GT$5&gt;Mitarbeiter!$F$48),0,IF(Planung!GT50="",$C50,IF(ISNUMBER(Planung!GT50),Planung!GT50,IF(UPPER(Planung!GT50)="H",$C50/2,0)))))))</f>
        <v>0</v>
      </c>
      <c r="GU50" s="27">
        <f>IF($A50="",0,IF(Mitarbeiter!$G$48=FALSE,0,IF(AND(Mitarbeiter!$E$48&lt;&gt;"",GU$5+6&lt;Mitarbeiter!$E$48),0,IF(AND(Mitarbeiter!$F$48&lt;&gt;"",GU$5&gt;Mitarbeiter!$F$48),0,IF(Planung!GU50="",$C50,IF(ISNUMBER(Planung!GU50),Planung!GU50,IF(UPPER(Planung!GU50)="H",$C50/2,0)))))))</f>
        <v>0</v>
      </c>
      <c r="GV50" s="27">
        <f>IF($A50="",0,IF(Mitarbeiter!$G$48=FALSE,0,IF(AND(Mitarbeiter!$E$48&lt;&gt;"",GV$5+6&lt;Mitarbeiter!$E$48),0,IF(AND(Mitarbeiter!$F$48&lt;&gt;"",GV$5&gt;Mitarbeiter!$F$48),0,IF(Planung!GV50="",$C50,IF(ISNUMBER(Planung!GV50),Planung!GV50,IF(UPPER(Planung!GV50)="H",$C50/2,0)))))))</f>
        <v>0</v>
      </c>
      <c r="GW50" s="27">
        <f>IF($A50="",0,IF(Mitarbeiter!$G$48=FALSE,0,IF(AND(Mitarbeiter!$E$48&lt;&gt;"",GW$5+6&lt;Mitarbeiter!$E$48),0,IF(AND(Mitarbeiter!$F$48&lt;&gt;"",GW$5&gt;Mitarbeiter!$F$48),0,IF(Planung!GW50="",$C50,IF(ISNUMBER(Planung!GW50),Planung!GW50,IF(UPPER(Planung!GW50)="H",$C50/2,0)))))))</f>
        <v>0</v>
      </c>
      <c r="GX50" s="27">
        <f>IF($A50="",0,IF(Mitarbeiter!$G$48=FALSE,0,IF(AND(Mitarbeiter!$E$48&lt;&gt;"",GX$5+6&lt;Mitarbeiter!$E$48),0,IF(AND(Mitarbeiter!$F$48&lt;&gt;"",GX$5&gt;Mitarbeiter!$F$48),0,IF(Planung!GX50="",$C50,IF(ISNUMBER(Planung!GX50),Planung!GX50,IF(UPPER(Planung!GX50)="H",$C50/2,0)))))))</f>
        <v>0</v>
      </c>
      <c r="GY50" s="27">
        <f>IF($A50="",0,IF(Mitarbeiter!$G$48=FALSE,0,IF(AND(Mitarbeiter!$E$48&lt;&gt;"",GY$5+6&lt;Mitarbeiter!$E$48),0,IF(AND(Mitarbeiter!$F$48&lt;&gt;"",GY$5&gt;Mitarbeiter!$F$48),0,IF(Planung!GY50="",$C50,IF(ISNUMBER(Planung!GY50),Planung!GY50,IF(UPPER(Planung!GY50)="H",$C50/2,0)))))))</f>
        <v>0</v>
      </c>
      <c r="GZ50" s="27">
        <f>IF($A50="",0,IF(Mitarbeiter!$G$48=FALSE,0,IF(AND(Mitarbeiter!$E$48&lt;&gt;"",GZ$5+6&lt;Mitarbeiter!$E$48),0,IF(AND(Mitarbeiter!$F$48&lt;&gt;"",GZ$5&gt;Mitarbeiter!$F$48),0,IF(Planung!GZ50="",$C50,IF(ISNUMBER(Planung!GZ50),Planung!GZ50,IF(UPPER(Planung!GZ50)="H",$C50/2,0)))))))</f>
        <v>0</v>
      </c>
      <c r="HA50" s="27">
        <f>IF($A50="",0,IF(Mitarbeiter!$G$48=FALSE,0,IF(AND(Mitarbeiter!$E$48&lt;&gt;"",HA$5+6&lt;Mitarbeiter!$E$48),0,IF(AND(Mitarbeiter!$F$48&lt;&gt;"",HA$5&gt;Mitarbeiter!$F$48),0,IF(Planung!HA50="",$C50,IF(ISNUMBER(Planung!HA50),Planung!HA50,IF(UPPER(Planung!HA50)="H",$C50/2,0)))))))</f>
        <v>0</v>
      </c>
      <c r="HB50" s="27">
        <f>IF($A50="",0,IF(Mitarbeiter!$G$48=FALSE,0,IF(AND(Mitarbeiter!$E$48&lt;&gt;"",HB$5+6&lt;Mitarbeiter!$E$48),0,IF(AND(Mitarbeiter!$F$48&lt;&gt;"",HB$5&gt;Mitarbeiter!$F$48),0,IF(Planung!HB50="",$C50,IF(ISNUMBER(Planung!HB50),Planung!HB50,IF(UPPER(Planung!HB50)="H",$C50/2,0)))))))</f>
        <v>0</v>
      </c>
      <c r="HC50" s="27">
        <f>IF($A50="",0,IF(Mitarbeiter!$G$48=FALSE,0,IF(AND(Mitarbeiter!$E$48&lt;&gt;"",HC$5+6&lt;Mitarbeiter!$E$48),0,IF(AND(Mitarbeiter!$F$48&lt;&gt;"",HC$5&gt;Mitarbeiter!$F$48),0,IF(Planung!HC50="",$C50,IF(ISNUMBER(Planung!HC50),Planung!HC50,IF(UPPER(Planung!HC50)="H",$C50/2,0)))))))</f>
        <v>0</v>
      </c>
      <c r="HD50" s="27">
        <f>IF($A50="",0,IF(Mitarbeiter!$G$48=FALSE,0,IF(AND(Mitarbeiter!$E$48&lt;&gt;"",HD$5+6&lt;Mitarbeiter!$E$48),0,IF(AND(Mitarbeiter!$F$48&lt;&gt;"",HD$5&gt;Mitarbeiter!$F$48),0,IF(Planung!HD50="",$C50,IF(ISNUMBER(Planung!HD50),Planung!HD50,IF(UPPER(Planung!HD50)="H",$C50/2,0)))))))</f>
        <v>0</v>
      </c>
      <c r="HE50" s="27">
        <f>IF($A50="",0,IF(Mitarbeiter!$G$48=FALSE,0,IF(AND(Mitarbeiter!$E$48&lt;&gt;"",HE$5+6&lt;Mitarbeiter!$E$48),0,IF(AND(Mitarbeiter!$F$48&lt;&gt;"",HE$5&gt;Mitarbeiter!$F$48),0,IF(Planung!HE50="",$C50,IF(ISNUMBER(Planung!HE50),Planung!HE50,IF(UPPER(Planung!HE50)="H",$C50/2,0)))))))</f>
        <v>0</v>
      </c>
      <c r="HF50" s="27">
        <f>IF($A50="",0,IF(Mitarbeiter!$G$48=FALSE,0,IF(AND(Mitarbeiter!$E$48&lt;&gt;"",HF$5+6&lt;Mitarbeiter!$E$48),0,IF(AND(Mitarbeiter!$F$48&lt;&gt;"",HF$5&gt;Mitarbeiter!$F$48),0,IF(Planung!HF50="",$C50,IF(ISNUMBER(Planung!HF50),Planung!HF50,IF(UPPER(Planung!HF50)="H",$C50/2,0)))))))</f>
        <v>0</v>
      </c>
      <c r="HG50" s="27">
        <f>IF($A50="",0,IF(Mitarbeiter!$G$48=FALSE,0,IF(AND(Mitarbeiter!$E$48&lt;&gt;"",HG$5+6&lt;Mitarbeiter!$E$48),0,IF(AND(Mitarbeiter!$F$48&lt;&gt;"",HG$5&gt;Mitarbeiter!$F$48),0,IF(Planung!HG50="",$C50,IF(ISNUMBER(Planung!HG50),Planung!HG50,IF(UPPER(Planung!HG50)="H",$C50/2,0)))))))</f>
        <v>0</v>
      </c>
      <c r="HH50" s="27">
        <f>IF($A50="",0,IF(Mitarbeiter!$G$48=FALSE,0,IF(AND(Mitarbeiter!$E$48&lt;&gt;"",HH$5+6&lt;Mitarbeiter!$E$48),0,IF(AND(Mitarbeiter!$F$48&lt;&gt;"",HH$5&gt;Mitarbeiter!$F$48),0,IF(Planung!HH50="",$C50,IF(ISNUMBER(Planung!HH50),Planung!HH50,IF(UPPER(Planung!HH50)="H",$C50/2,0)))))))</f>
        <v>0</v>
      </c>
      <c r="HI50" s="27">
        <f>IF($A50="",0,IF(Mitarbeiter!$G$48=FALSE,0,IF(AND(Mitarbeiter!$E$48&lt;&gt;"",HI$5+6&lt;Mitarbeiter!$E$48),0,IF(AND(Mitarbeiter!$F$48&lt;&gt;"",HI$5&gt;Mitarbeiter!$F$48),0,IF(Planung!HI50="",$C50,IF(ISNUMBER(Planung!HI50),Planung!HI50,IF(UPPER(Planung!HI50)="H",$C50/2,0)))))))</f>
        <v>0</v>
      </c>
      <c r="HJ50" s="27">
        <f>IF($A50="",0,IF(Mitarbeiter!$G$48=FALSE,0,IF(AND(Mitarbeiter!$E$48&lt;&gt;"",HJ$5+6&lt;Mitarbeiter!$E$48),0,IF(AND(Mitarbeiter!$F$48&lt;&gt;"",HJ$5&gt;Mitarbeiter!$F$48),0,IF(Planung!HJ50="",$C50,IF(ISNUMBER(Planung!HJ50),Planung!HJ50,IF(UPPER(Planung!HJ50)="H",$C50/2,0)))))))</f>
        <v>0</v>
      </c>
      <c r="HK50" s="27">
        <f>IF($A50="",0,IF(Mitarbeiter!$G$48=FALSE,0,IF(AND(Mitarbeiter!$E$48&lt;&gt;"",HK$5+6&lt;Mitarbeiter!$E$48),0,IF(AND(Mitarbeiter!$F$48&lt;&gt;"",HK$5&gt;Mitarbeiter!$F$48),0,IF(Planung!HK50="",$C50,IF(ISNUMBER(Planung!HK50),Planung!HK50,IF(UPPER(Planung!HK50)="H",$C50/2,0)))))))</f>
        <v>0</v>
      </c>
      <c r="HL50" s="27">
        <f>IF($A50="",0,IF(Mitarbeiter!$G$48=FALSE,0,IF(AND(Mitarbeiter!$E$48&lt;&gt;"",HL$5+6&lt;Mitarbeiter!$E$48),0,IF(AND(Mitarbeiter!$F$48&lt;&gt;"",HL$5&gt;Mitarbeiter!$F$48),0,IF(Planung!HL50="",$C50,IF(ISNUMBER(Planung!HL50),Planung!HL50,IF(UPPER(Planung!HL50)="H",$C50/2,0)))))))</f>
        <v>0</v>
      </c>
      <c r="HM50" s="27">
        <f>IF($A50="",0,IF(Mitarbeiter!$G$48=FALSE,0,IF(AND(Mitarbeiter!$E$48&lt;&gt;"",HM$5+6&lt;Mitarbeiter!$E$48),0,IF(AND(Mitarbeiter!$F$48&lt;&gt;"",HM$5&gt;Mitarbeiter!$F$48),0,IF(Planung!HM50="",$C50,IF(ISNUMBER(Planung!HM50),Planung!HM50,IF(UPPER(Planung!HM50)="H",$C50/2,0)))))))</f>
        <v>0</v>
      </c>
      <c r="HN50" s="27">
        <f>IF($A50="",0,IF(Mitarbeiter!$G$48=FALSE,0,IF(AND(Mitarbeiter!$E$48&lt;&gt;"",HN$5+6&lt;Mitarbeiter!$E$48),0,IF(AND(Mitarbeiter!$F$48&lt;&gt;"",HN$5&gt;Mitarbeiter!$F$48),0,IF(Planung!HN50="",$C50,IF(ISNUMBER(Planung!HN50),Planung!HN50,IF(UPPER(Planung!HN50)="H",$C50/2,0)))))))</f>
        <v>0</v>
      </c>
      <c r="HO50" s="27">
        <f>IF($A50="",0,IF(Mitarbeiter!$G$48=FALSE,0,IF(AND(Mitarbeiter!$E$48&lt;&gt;"",HO$5+6&lt;Mitarbeiter!$E$48),0,IF(AND(Mitarbeiter!$F$48&lt;&gt;"",HO$5&gt;Mitarbeiter!$F$48),0,IF(Planung!HO50="",$C50,IF(ISNUMBER(Planung!HO50),Planung!HO50,IF(UPPER(Planung!HO50)="H",$C50/2,0)))))))</f>
        <v>0</v>
      </c>
      <c r="HP50" s="27">
        <f>IF($A50="",0,IF(Mitarbeiter!$G$48=FALSE,0,IF(AND(Mitarbeiter!$E$48&lt;&gt;"",HP$5+6&lt;Mitarbeiter!$E$48),0,IF(AND(Mitarbeiter!$F$48&lt;&gt;"",HP$5&gt;Mitarbeiter!$F$48),0,IF(Planung!HP50="",$C50,IF(ISNUMBER(Planung!HP50),Planung!HP50,IF(UPPER(Planung!HP50)="H",$C50/2,0)))))))</f>
        <v>0</v>
      </c>
      <c r="HQ50" s="27">
        <f>IF($A50="",0,IF(Mitarbeiter!$G$48=FALSE,0,IF(AND(Mitarbeiter!$E$48&lt;&gt;"",HQ$5+6&lt;Mitarbeiter!$E$48),0,IF(AND(Mitarbeiter!$F$48&lt;&gt;"",HQ$5&gt;Mitarbeiter!$F$48),0,IF(Planung!HQ50="",$C50,IF(ISNUMBER(Planung!HQ50),Planung!HQ50,IF(UPPER(Planung!HQ50)="H",$C50/2,0)))))))</f>
        <v>0</v>
      </c>
      <c r="HR50" s="27">
        <f>IF($A50="",0,IF(Mitarbeiter!$G$48=FALSE,0,IF(AND(Mitarbeiter!$E$48&lt;&gt;"",HR$5+6&lt;Mitarbeiter!$E$48),0,IF(AND(Mitarbeiter!$F$48&lt;&gt;"",HR$5&gt;Mitarbeiter!$F$48),0,IF(Planung!HR50="",$C50,IF(ISNUMBER(Planung!HR50),Planung!HR50,IF(UPPER(Planung!HR50)="H",$C50/2,0)))))))</f>
        <v>0</v>
      </c>
      <c r="HS50" s="27">
        <f>IF($A50="",0,IF(Mitarbeiter!$G$48=FALSE,0,IF(AND(Mitarbeiter!$E$48&lt;&gt;"",HS$5+6&lt;Mitarbeiter!$E$48),0,IF(AND(Mitarbeiter!$F$48&lt;&gt;"",HS$5&gt;Mitarbeiter!$F$48),0,IF(Planung!HS50="",$C50,IF(ISNUMBER(Planung!HS50),Planung!HS50,IF(UPPER(Planung!HS50)="H",$C50/2,0)))))))</f>
        <v>0</v>
      </c>
      <c r="HT50" s="27">
        <f>IF($A50="",0,IF(Mitarbeiter!$G$48=FALSE,0,IF(AND(Mitarbeiter!$E$48&lt;&gt;"",HT$5+6&lt;Mitarbeiter!$E$48),0,IF(AND(Mitarbeiter!$F$48&lt;&gt;"",HT$5&gt;Mitarbeiter!$F$48),0,IF(Planung!HT50="",$C50,IF(ISNUMBER(Planung!HT50),Planung!HT50,IF(UPPER(Planung!HT50)="H",$C50/2,0)))))))</f>
        <v>0</v>
      </c>
      <c r="HU50" s="27">
        <f>IF($A50="",0,IF(Mitarbeiter!$G$48=FALSE,0,IF(AND(Mitarbeiter!$E$48&lt;&gt;"",HU$5+6&lt;Mitarbeiter!$E$48),0,IF(AND(Mitarbeiter!$F$48&lt;&gt;"",HU$5&gt;Mitarbeiter!$F$48),0,IF(Planung!HU50="",$C50,IF(ISNUMBER(Planung!HU50),Planung!HU50,IF(UPPER(Planung!HU50)="H",$C50/2,0)))))))</f>
        <v>0</v>
      </c>
      <c r="HV50" s="27">
        <f>IF($A50="",0,IF(Mitarbeiter!$G$48=FALSE,0,IF(AND(Mitarbeiter!$E$48&lt;&gt;"",HV$5+6&lt;Mitarbeiter!$E$48),0,IF(AND(Mitarbeiter!$F$48&lt;&gt;"",HV$5&gt;Mitarbeiter!$F$48),0,IF(Planung!HV50="",$C50,IF(ISNUMBER(Planung!HV50),Planung!HV50,IF(UPPER(Planung!HV50)="H",$C50/2,0)))))))</f>
        <v>0</v>
      </c>
      <c r="HW50" s="27">
        <f>IF($A50="",0,IF(Mitarbeiter!$G$48=FALSE,0,IF(AND(Mitarbeiter!$E$48&lt;&gt;"",HW$5+6&lt;Mitarbeiter!$E$48),0,IF(AND(Mitarbeiter!$F$48&lt;&gt;"",HW$5&gt;Mitarbeiter!$F$48),0,IF(Planung!HW50="",$C50,IF(ISNUMBER(Planung!HW50),Planung!HW50,IF(UPPER(Planung!HW50)="H",$C50/2,0)))))))</f>
        <v>0</v>
      </c>
      <c r="HX50" s="27">
        <f>IF($A50="",0,IF(Mitarbeiter!$G$48=FALSE,0,IF(AND(Mitarbeiter!$E$48&lt;&gt;"",HX$5+6&lt;Mitarbeiter!$E$48),0,IF(AND(Mitarbeiter!$F$48&lt;&gt;"",HX$5&gt;Mitarbeiter!$F$48),0,IF(Planung!HX50="",$C50,IF(ISNUMBER(Planung!HX50),Planung!HX50,IF(UPPER(Planung!HX50)="H",$C50/2,0)))))))</f>
        <v>0</v>
      </c>
      <c r="HY50" s="27">
        <f>IF($A50="",0,IF(Mitarbeiter!$G$48=FALSE,0,IF(AND(Mitarbeiter!$E$48&lt;&gt;"",HY$5+6&lt;Mitarbeiter!$E$48),0,IF(AND(Mitarbeiter!$F$48&lt;&gt;"",HY$5&gt;Mitarbeiter!$F$48),0,IF(Planung!HY50="",$C50,IF(ISNUMBER(Planung!HY50),Planung!HY50,IF(UPPER(Planung!HY50)="H",$C50/2,0)))))))</f>
        <v>0</v>
      </c>
      <c r="HZ50" s="27">
        <f>IF($A50="",0,IF(Mitarbeiter!$G$48=FALSE,0,IF(AND(Mitarbeiter!$E$48&lt;&gt;"",HZ$5+6&lt;Mitarbeiter!$E$48),0,IF(AND(Mitarbeiter!$F$48&lt;&gt;"",HZ$5&gt;Mitarbeiter!$F$48),0,IF(Planung!HZ50="",$C50,IF(ISNUMBER(Planung!HZ50),Planung!HZ50,IF(UPPER(Planung!HZ50)="H",$C50/2,0)))))))</f>
        <v>0</v>
      </c>
      <c r="IA50" s="27">
        <f>IF($A50="",0,IF(Mitarbeiter!$G$48=FALSE,0,IF(AND(Mitarbeiter!$E$48&lt;&gt;"",IA$5+6&lt;Mitarbeiter!$E$48),0,IF(AND(Mitarbeiter!$F$48&lt;&gt;"",IA$5&gt;Mitarbeiter!$F$48),0,IF(Planung!IA50="",$C50,IF(ISNUMBER(Planung!IA50),Planung!IA50,IF(UPPER(Planung!IA50)="H",$C50/2,0)))))))</f>
        <v>0</v>
      </c>
    </row>
    <row r="51" spans="1:235" x14ac:dyDescent="0.25">
      <c r="A51" s="7" t="str">
        <f>Planung!A51</f>
        <v/>
      </c>
      <c r="B51" s="7" t="str">
        <f>Planung!B51</f>
        <v/>
      </c>
      <c r="C51" s="27">
        <f>N(Mitarbeiter!$D$49)</f>
        <v>0</v>
      </c>
      <c r="D51" s="27">
        <f>IF($A51="",0,IF(Mitarbeiter!$G$49=FALSE,0,IF(AND(Mitarbeiter!$E$49&lt;&gt;"",D$5+6&lt;Mitarbeiter!$E$49),0,IF(AND(Mitarbeiter!$F$49&lt;&gt;"",D$5&gt;Mitarbeiter!$F$49),0,IF(Planung!D51="",$C51,IF(ISNUMBER(Planung!D51),Planung!D51,IF(UPPER(Planung!D51)="H",$C51/2,0)))))))</f>
        <v>0</v>
      </c>
      <c r="E51" s="27">
        <f>IF($A51="",0,IF(Mitarbeiter!$G$49=FALSE,0,IF(AND(Mitarbeiter!$E$49&lt;&gt;"",E$5+6&lt;Mitarbeiter!$E$49),0,IF(AND(Mitarbeiter!$F$49&lt;&gt;"",E$5&gt;Mitarbeiter!$F$49),0,IF(Planung!E51="",$C51,IF(ISNUMBER(Planung!E51),Planung!E51,IF(UPPER(Planung!E51)="H",$C51/2,0)))))))</f>
        <v>0</v>
      </c>
      <c r="F51" s="27">
        <f>IF($A51="",0,IF(Mitarbeiter!$G$49=FALSE,0,IF(AND(Mitarbeiter!$E$49&lt;&gt;"",F$5+6&lt;Mitarbeiter!$E$49),0,IF(AND(Mitarbeiter!$F$49&lt;&gt;"",F$5&gt;Mitarbeiter!$F$49),0,IF(Planung!F51="",$C51,IF(ISNUMBER(Planung!F51),Planung!F51,IF(UPPER(Planung!F51)="H",$C51/2,0)))))))</f>
        <v>0</v>
      </c>
      <c r="G51" s="27">
        <f>IF($A51="",0,IF(Mitarbeiter!$G$49=FALSE,0,IF(AND(Mitarbeiter!$E$49&lt;&gt;"",G$5+6&lt;Mitarbeiter!$E$49),0,IF(AND(Mitarbeiter!$F$49&lt;&gt;"",G$5&gt;Mitarbeiter!$F$49),0,IF(Planung!G51="",$C51,IF(ISNUMBER(Planung!G51),Planung!G51,IF(UPPER(Planung!G51)="H",$C51/2,0)))))))</f>
        <v>0</v>
      </c>
      <c r="H51" s="27">
        <f>IF($A51="",0,IF(Mitarbeiter!$G$49=FALSE,0,IF(AND(Mitarbeiter!$E$49&lt;&gt;"",H$5+6&lt;Mitarbeiter!$E$49),0,IF(AND(Mitarbeiter!$F$49&lt;&gt;"",H$5&gt;Mitarbeiter!$F$49),0,IF(Planung!H51="",$C51,IF(ISNUMBER(Planung!H51),Planung!H51,IF(UPPER(Planung!H51)="H",$C51/2,0)))))))</f>
        <v>0</v>
      </c>
      <c r="I51" s="27">
        <f>IF($A51="",0,IF(Mitarbeiter!$G$49=FALSE,0,IF(AND(Mitarbeiter!$E$49&lt;&gt;"",I$5+6&lt;Mitarbeiter!$E$49),0,IF(AND(Mitarbeiter!$F$49&lt;&gt;"",I$5&gt;Mitarbeiter!$F$49),0,IF(Planung!I51="",$C51,IF(ISNUMBER(Planung!I51),Planung!I51,IF(UPPER(Planung!I51)="H",$C51/2,0)))))))</f>
        <v>0</v>
      </c>
      <c r="J51" s="27">
        <f>IF($A51="",0,IF(Mitarbeiter!$G$49=FALSE,0,IF(AND(Mitarbeiter!$E$49&lt;&gt;"",J$5+6&lt;Mitarbeiter!$E$49),0,IF(AND(Mitarbeiter!$F$49&lt;&gt;"",J$5&gt;Mitarbeiter!$F$49),0,IF(Planung!J51="",$C51,IF(ISNUMBER(Planung!J51),Planung!J51,IF(UPPER(Planung!J51)="H",$C51/2,0)))))))</f>
        <v>0</v>
      </c>
      <c r="K51" s="27">
        <f>IF($A51="",0,IF(Mitarbeiter!$G$49=FALSE,0,IF(AND(Mitarbeiter!$E$49&lt;&gt;"",K$5+6&lt;Mitarbeiter!$E$49),0,IF(AND(Mitarbeiter!$F$49&lt;&gt;"",K$5&gt;Mitarbeiter!$F$49),0,IF(Planung!K51="",$C51,IF(ISNUMBER(Planung!K51),Planung!K51,IF(UPPER(Planung!K51)="H",$C51/2,0)))))))</f>
        <v>0</v>
      </c>
      <c r="L51" s="27">
        <f>IF($A51="",0,IF(Mitarbeiter!$G$49=FALSE,0,IF(AND(Mitarbeiter!$E$49&lt;&gt;"",L$5+6&lt;Mitarbeiter!$E$49),0,IF(AND(Mitarbeiter!$F$49&lt;&gt;"",L$5&gt;Mitarbeiter!$F$49),0,IF(Planung!L51="",$C51,IF(ISNUMBER(Planung!L51),Planung!L51,IF(UPPER(Planung!L51)="H",$C51/2,0)))))))</f>
        <v>0</v>
      </c>
      <c r="M51" s="27">
        <f>IF($A51="",0,IF(Mitarbeiter!$G$49=FALSE,0,IF(AND(Mitarbeiter!$E$49&lt;&gt;"",M$5+6&lt;Mitarbeiter!$E$49),0,IF(AND(Mitarbeiter!$F$49&lt;&gt;"",M$5&gt;Mitarbeiter!$F$49),0,IF(Planung!M51="",$C51,IF(ISNUMBER(Planung!M51),Planung!M51,IF(UPPER(Planung!M51)="H",$C51/2,0)))))))</f>
        <v>0</v>
      </c>
      <c r="N51" s="27">
        <f>IF($A51="",0,IF(Mitarbeiter!$G$49=FALSE,0,IF(AND(Mitarbeiter!$E$49&lt;&gt;"",N$5+6&lt;Mitarbeiter!$E$49),0,IF(AND(Mitarbeiter!$F$49&lt;&gt;"",N$5&gt;Mitarbeiter!$F$49),0,IF(Planung!N51="",$C51,IF(ISNUMBER(Planung!N51),Planung!N51,IF(UPPER(Planung!N51)="H",$C51/2,0)))))))</f>
        <v>0</v>
      </c>
      <c r="O51" s="27">
        <f>IF($A51="",0,IF(Mitarbeiter!$G$49=FALSE,0,IF(AND(Mitarbeiter!$E$49&lt;&gt;"",O$5+6&lt;Mitarbeiter!$E$49),0,IF(AND(Mitarbeiter!$F$49&lt;&gt;"",O$5&gt;Mitarbeiter!$F$49),0,IF(Planung!O51="",$C51,IF(ISNUMBER(Planung!O51),Planung!O51,IF(UPPER(Planung!O51)="H",$C51/2,0)))))))</f>
        <v>0</v>
      </c>
      <c r="P51" s="27">
        <f>IF($A51="",0,IF(Mitarbeiter!$G$49=FALSE,0,IF(AND(Mitarbeiter!$E$49&lt;&gt;"",P$5+6&lt;Mitarbeiter!$E$49),0,IF(AND(Mitarbeiter!$F$49&lt;&gt;"",P$5&gt;Mitarbeiter!$F$49),0,IF(Planung!P51="",$C51,IF(ISNUMBER(Planung!P51),Planung!P51,IF(UPPER(Planung!P51)="H",$C51/2,0)))))))</f>
        <v>0</v>
      </c>
      <c r="Q51" s="27">
        <f>IF($A51="",0,IF(Mitarbeiter!$G$49=FALSE,0,IF(AND(Mitarbeiter!$E$49&lt;&gt;"",Q$5+6&lt;Mitarbeiter!$E$49),0,IF(AND(Mitarbeiter!$F$49&lt;&gt;"",Q$5&gt;Mitarbeiter!$F$49),0,IF(Planung!Q51="",$C51,IF(ISNUMBER(Planung!Q51),Planung!Q51,IF(UPPER(Planung!Q51)="H",$C51/2,0)))))))</f>
        <v>0</v>
      </c>
      <c r="R51" s="27">
        <f>IF($A51="",0,IF(Mitarbeiter!$G$49=FALSE,0,IF(AND(Mitarbeiter!$E$49&lt;&gt;"",R$5+6&lt;Mitarbeiter!$E$49),0,IF(AND(Mitarbeiter!$F$49&lt;&gt;"",R$5&gt;Mitarbeiter!$F$49),0,IF(Planung!R51="",$C51,IF(ISNUMBER(Planung!R51),Planung!R51,IF(UPPER(Planung!R51)="H",$C51/2,0)))))))</f>
        <v>0</v>
      </c>
      <c r="S51" s="27">
        <f>IF($A51="",0,IF(Mitarbeiter!$G$49=FALSE,0,IF(AND(Mitarbeiter!$E$49&lt;&gt;"",S$5+6&lt;Mitarbeiter!$E$49),0,IF(AND(Mitarbeiter!$F$49&lt;&gt;"",S$5&gt;Mitarbeiter!$F$49),0,IF(Planung!S51="",$C51,IF(ISNUMBER(Planung!S51),Planung!S51,IF(UPPER(Planung!S51)="H",$C51/2,0)))))))</f>
        <v>0</v>
      </c>
      <c r="T51" s="27">
        <f>IF($A51="",0,IF(Mitarbeiter!$G$49=FALSE,0,IF(AND(Mitarbeiter!$E$49&lt;&gt;"",T$5+6&lt;Mitarbeiter!$E$49),0,IF(AND(Mitarbeiter!$F$49&lt;&gt;"",T$5&gt;Mitarbeiter!$F$49),0,IF(Planung!T51="",$C51,IF(ISNUMBER(Planung!T51),Planung!T51,IF(UPPER(Planung!T51)="H",$C51/2,0)))))))</f>
        <v>0</v>
      </c>
      <c r="U51" s="27">
        <f>IF($A51="",0,IF(Mitarbeiter!$G$49=FALSE,0,IF(AND(Mitarbeiter!$E$49&lt;&gt;"",U$5+6&lt;Mitarbeiter!$E$49),0,IF(AND(Mitarbeiter!$F$49&lt;&gt;"",U$5&gt;Mitarbeiter!$F$49),0,IF(Planung!U51="",$C51,IF(ISNUMBER(Planung!U51),Planung!U51,IF(UPPER(Planung!U51)="H",$C51/2,0)))))))</f>
        <v>0</v>
      </c>
      <c r="V51" s="27">
        <f>IF($A51="",0,IF(Mitarbeiter!$G$49=FALSE,0,IF(AND(Mitarbeiter!$E$49&lt;&gt;"",V$5+6&lt;Mitarbeiter!$E$49),0,IF(AND(Mitarbeiter!$F$49&lt;&gt;"",V$5&gt;Mitarbeiter!$F$49),0,IF(Planung!V51="",$C51,IF(ISNUMBER(Planung!V51),Planung!V51,IF(UPPER(Planung!V51)="H",$C51/2,0)))))))</f>
        <v>0</v>
      </c>
      <c r="W51" s="27">
        <f>IF($A51="",0,IF(Mitarbeiter!$G$49=FALSE,0,IF(AND(Mitarbeiter!$E$49&lt;&gt;"",W$5+6&lt;Mitarbeiter!$E$49),0,IF(AND(Mitarbeiter!$F$49&lt;&gt;"",W$5&gt;Mitarbeiter!$F$49),0,IF(Planung!W51="",$C51,IF(ISNUMBER(Planung!W51),Planung!W51,IF(UPPER(Planung!W51)="H",$C51/2,0)))))))</f>
        <v>0</v>
      </c>
      <c r="X51" s="27">
        <f>IF($A51="",0,IF(Mitarbeiter!$G$49=FALSE,0,IF(AND(Mitarbeiter!$E$49&lt;&gt;"",X$5+6&lt;Mitarbeiter!$E$49),0,IF(AND(Mitarbeiter!$F$49&lt;&gt;"",X$5&gt;Mitarbeiter!$F$49),0,IF(Planung!X51="",$C51,IF(ISNUMBER(Planung!X51),Planung!X51,IF(UPPER(Planung!X51)="H",$C51/2,0)))))))</f>
        <v>0</v>
      </c>
      <c r="Y51" s="27">
        <f>IF($A51="",0,IF(Mitarbeiter!$G$49=FALSE,0,IF(AND(Mitarbeiter!$E$49&lt;&gt;"",Y$5+6&lt;Mitarbeiter!$E$49),0,IF(AND(Mitarbeiter!$F$49&lt;&gt;"",Y$5&gt;Mitarbeiter!$F$49),0,IF(Planung!Y51="",$C51,IF(ISNUMBER(Planung!Y51),Planung!Y51,IF(UPPER(Planung!Y51)="H",$C51/2,0)))))))</f>
        <v>0</v>
      </c>
      <c r="Z51" s="27">
        <f>IF($A51="",0,IF(Mitarbeiter!$G$49=FALSE,0,IF(AND(Mitarbeiter!$E$49&lt;&gt;"",Z$5+6&lt;Mitarbeiter!$E$49),0,IF(AND(Mitarbeiter!$F$49&lt;&gt;"",Z$5&gt;Mitarbeiter!$F$49),0,IF(Planung!Z51="",$C51,IF(ISNUMBER(Planung!Z51),Planung!Z51,IF(UPPER(Planung!Z51)="H",$C51/2,0)))))))</f>
        <v>0</v>
      </c>
      <c r="AA51" s="27">
        <f>IF($A51="",0,IF(Mitarbeiter!$G$49=FALSE,0,IF(AND(Mitarbeiter!$E$49&lt;&gt;"",AA$5+6&lt;Mitarbeiter!$E$49),0,IF(AND(Mitarbeiter!$F$49&lt;&gt;"",AA$5&gt;Mitarbeiter!$F$49),0,IF(Planung!AA51="",$C51,IF(ISNUMBER(Planung!AA51),Planung!AA51,IF(UPPER(Planung!AA51)="H",$C51/2,0)))))))</f>
        <v>0</v>
      </c>
      <c r="AB51" s="27">
        <f>IF($A51="",0,IF(Mitarbeiter!$G$49=FALSE,0,IF(AND(Mitarbeiter!$E$49&lt;&gt;"",AB$5+6&lt;Mitarbeiter!$E$49),0,IF(AND(Mitarbeiter!$F$49&lt;&gt;"",AB$5&gt;Mitarbeiter!$F$49),0,IF(Planung!AB51="",$C51,IF(ISNUMBER(Planung!AB51),Planung!AB51,IF(UPPER(Planung!AB51)="H",$C51/2,0)))))))</f>
        <v>0</v>
      </c>
      <c r="AC51" s="27">
        <f>IF($A51="",0,IF(Mitarbeiter!$G$49=FALSE,0,IF(AND(Mitarbeiter!$E$49&lt;&gt;"",AC$5+6&lt;Mitarbeiter!$E$49),0,IF(AND(Mitarbeiter!$F$49&lt;&gt;"",AC$5&gt;Mitarbeiter!$F$49),0,IF(Planung!AC51="",$C51,IF(ISNUMBER(Planung!AC51),Planung!AC51,IF(UPPER(Planung!AC51)="H",$C51/2,0)))))))</f>
        <v>0</v>
      </c>
      <c r="AD51" s="27">
        <f>IF($A51="",0,IF(Mitarbeiter!$G$49=FALSE,0,IF(AND(Mitarbeiter!$E$49&lt;&gt;"",AD$5+6&lt;Mitarbeiter!$E$49),0,IF(AND(Mitarbeiter!$F$49&lt;&gt;"",AD$5&gt;Mitarbeiter!$F$49),0,IF(Planung!AD51="",$C51,IF(ISNUMBER(Planung!AD51),Planung!AD51,IF(UPPER(Planung!AD51)="H",$C51/2,0)))))))</f>
        <v>0</v>
      </c>
      <c r="AE51" s="27">
        <f>IF($A51="",0,IF(Mitarbeiter!$G$49=FALSE,0,IF(AND(Mitarbeiter!$E$49&lt;&gt;"",AE$5+6&lt;Mitarbeiter!$E$49),0,IF(AND(Mitarbeiter!$F$49&lt;&gt;"",AE$5&gt;Mitarbeiter!$F$49),0,IF(Planung!AE51="",$C51,IF(ISNUMBER(Planung!AE51),Planung!AE51,IF(UPPER(Planung!AE51)="H",$C51/2,0)))))))</f>
        <v>0</v>
      </c>
      <c r="AF51" s="27">
        <f>IF($A51="",0,IF(Mitarbeiter!$G$49=FALSE,0,IF(AND(Mitarbeiter!$E$49&lt;&gt;"",AF$5+6&lt;Mitarbeiter!$E$49),0,IF(AND(Mitarbeiter!$F$49&lt;&gt;"",AF$5&gt;Mitarbeiter!$F$49),0,IF(Planung!AF51="",$C51,IF(ISNUMBER(Planung!AF51),Planung!AF51,IF(UPPER(Planung!AF51)="H",$C51/2,0)))))))</f>
        <v>0</v>
      </c>
      <c r="AG51" s="27">
        <f>IF($A51="",0,IF(Mitarbeiter!$G$49=FALSE,0,IF(AND(Mitarbeiter!$E$49&lt;&gt;"",AG$5+6&lt;Mitarbeiter!$E$49),0,IF(AND(Mitarbeiter!$F$49&lt;&gt;"",AG$5&gt;Mitarbeiter!$F$49),0,IF(Planung!AG51="",$C51,IF(ISNUMBER(Planung!AG51),Planung!AG51,IF(UPPER(Planung!AG51)="H",$C51/2,0)))))))</f>
        <v>0</v>
      </c>
      <c r="AH51" s="27">
        <f>IF($A51="",0,IF(Mitarbeiter!$G$49=FALSE,0,IF(AND(Mitarbeiter!$E$49&lt;&gt;"",AH$5+6&lt;Mitarbeiter!$E$49),0,IF(AND(Mitarbeiter!$F$49&lt;&gt;"",AH$5&gt;Mitarbeiter!$F$49),0,IF(Planung!AH51="",$C51,IF(ISNUMBER(Planung!AH51),Planung!AH51,IF(UPPER(Planung!AH51)="H",$C51/2,0)))))))</f>
        <v>0</v>
      </c>
      <c r="AI51" s="27">
        <f>IF($A51="",0,IF(Mitarbeiter!$G$49=FALSE,0,IF(AND(Mitarbeiter!$E$49&lt;&gt;"",AI$5+6&lt;Mitarbeiter!$E$49),0,IF(AND(Mitarbeiter!$F$49&lt;&gt;"",AI$5&gt;Mitarbeiter!$F$49),0,IF(Planung!AI51="",$C51,IF(ISNUMBER(Planung!AI51),Planung!AI51,IF(UPPER(Planung!AI51)="H",$C51/2,0)))))))</f>
        <v>0</v>
      </c>
      <c r="AJ51" s="27">
        <f>IF($A51="",0,IF(Mitarbeiter!$G$49=FALSE,0,IF(AND(Mitarbeiter!$E$49&lt;&gt;"",AJ$5+6&lt;Mitarbeiter!$E$49),0,IF(AND(Mitarbeiter!$F$49&lt;&gt;"",AJ$5&gt;Mitarbeiter!$F$49),0,IF(Planung!AJ51="",$C51,IF(ISNUMBER(Planung!AJ51),Planung!AJ51,IF(UPPER(Planung!AJ51)="H",$C51/2,0)))))))</f>
        <v>0</v>
      </c>
      <c r="AK51" s="27">
        <f>IF($A51="",0,IF(Mitarbeiter!$G$49=FALSE,0,IF(AND(Mitarbeiter!$E$49&lt;&gt;"",AK$5+6&lt;Mitarbeiter!$E$49),0,IF(AND(Mitarbeiter!$F$49&lt;&gt;"",AK$5&gt;Mitarbeiter!$F$49),0,IF(Planung!AK51="",$C51,IF(ISNUMBER(Planung!AK51),Planung!AK51,IF(UPPER(Planung!AK51)="H",$C51/2,0)))))))</f>
        <v>0</v>
      </c>
      <c r="AL51" s="27">
        <f>IF($A51="",0,IF(Mitarbeiter!$G$49=FALSE,0,IF(AND(Mitarbeiter!$E$49&lt;&gt;"",AL$5+6&lt;Mitarbeiter!$E$49),0,IF(AND(Mitarbeiter!$F$49&lt;&gt;"",AL$5&gt;Mitarbeiter!$F$49),0,IF(Planung!AL51="",$C51,IF(ISNUMBER(Planung!AL51),Planung!AL51,IF(UPPER(Planung!AL51)="H",$C51/2,0)))))))</f>
        <v>0</v>
      </c>
      <c r="AM51" s="27">
        <f>IF($A51="",0,IF(Mitarbeiter!$G$49=FALSE,0,IF(AND(Mitarbeiter!$E$49&lt;&gt;"",AM$5+6&lt;Mitarbeiter!$E$49),0,IF(AND(Mitarbeiter!$F$49&lt;&gt;"",AM$5&gt;Mitarbeiter!$F$49),0,IF(Planung!AM51="",$C51,IF(ISNUMBER(Planung!AM51),Planung!AM51,IF(UPPER(Planung!AM51)="H",$C51/2,0)))))))</f>
        <v>0</v>
      </c>
      <c r="AN51" s="27">
        <f>IF($A51="",0,IF(Mitarbeiter!$G$49=FALSE,0,IF(AND(Mitarbeiter!$E$49&lt;&gt;"",AN$5+6&lt;Mitarbeiter!$E$49),0,IF(AND(Mitarbeiter!$F$49&lt;&gt;"",AN$5&gt;Mitarbeiter!$F$49),0,IF(Planung!AN51="",$C51,IF(ISNUMBER(Planung!AN51),Planung!AN51,IF(UPPER(Planung!AN51)="H",$C51/2,0)))))))</f>
        <v>0</v>
      </c>
      <c r="AO51" s="27">
        <f>IF($A51="",0,IF(Mitarbeiter!$G$49=FALSE,0,IF(AND(Mitarbeiter!$E$49&lt;&gt;"",AO$5+6&lt;Mitarbeiter!$E$49),0,IF(AND(Mitarbeiter!$F$49&lt;&gt;"",AO$5&gt;Mitarbeiter!$F$49),0,IF(Planung!AO51="",$C51,IF(ISNUMBER(Planung!AO51),Planung!AO51,IF(UPPER(Planung!AO51)="H",$C51/2,0)))))))</f>
        <v>0</v>
      </c>
      <c r="AP51" s="27">
        <f>IF($A51="",0,IF(Mitarbeiter!$G$49=FALSE,0,IF(AND(Mitarbeiter!$E$49&lt;&gt;"",AP$5+6&lt;Mitarbeiter!$E$49),0,IF(AND(Mitarbeiter!$F$49&lt;&gt;"",AP$5&gt;Mitarbeiter!$F$49),0,IF(Planung!AP51="",$C51,IF(ISNUMBER(Planung!AP51),Planung!AP51,IF(UPPER(Planung!AP51)="H",$C51/2,0)))))))</f>
        <v>0</v>
      </c>
      <c r="AQ51" s="27">
        <f>IF($A51="",0,IF(Mitarbeiter!$G$49=FALSE,0,IF(AND(Mitarbeiter!$E$49&lt;&gt;"",AQ$5+6&lt;Mitarbeiter!$E$49),0,IF(AND(Mitarbeiter!$F$49&lt;&gt;"",AQ$5&gt;Mitarbeiter!$F$49),0,IF(Planung!AQ51="",$C51,IF(ISNUMBER(Planung!AQ51),Planung!AQ51,IF(UPPER(Planung!AQ51)="H",$C51/2,0)))))))</f>
        <v>0</v>
      </c>
      <c r="AR51" s="27">
        <f>IF($A51="",0,IF(Mitarbeiter!$G$49=FALSE,0,IF(AND(Mitarbeiter!$E$49&lt;&gt;"",AR$5+6&lt;Mitarbeiter!$E$49),0,IF(AND(Mitarbeiter!$F$49&lt;&gt;"",AR$5&gt;Mitarbeiter!$F$49),0,IF(Planung!AR51="",$C51,IF(ISNUMBER(Planung!AR51),Planung!AR51,IF(UPPER(Planung!AR51)="H",$C51/2,0)))))))</f>
        <v>0</v>
      </c>
      <c r="AS51" s="27">
        <f>IF($A51="",0,IF(Mitarbeiter!$G$49=FALSE,0,IF(AND(Mitarbeiter!$E$49&lt;&gt;"",AS$5+6&lt;Mitarbeiter!$E$49),0,IF(AND(Mitarbeiter!$F$49&lt;&gt;"",AS$5&gt;Mitarbeiter!$F$49),0,IF(Planung!AS51="",$C51,IF(ISNUMBER(Planung!AS51),Planung!AS51,IF(UPPER(Planung!AS51)="H",$C51/2,0)))))))</f>
        <v>0</v>
      </c>
      <c r="AT51" s="27">
        <f>IF($A51="",0,IF(Mitarbeiter!$G$49=FALSE,0,IF(AND(Mitarbeiter!$E$49&lt;&gt;"",AT$5+6&lt;Mitarbeiter!$E$49),0,IF(AND(Mitarbeiter!$F$49&lt;&gt;"",AT$5&gt;Mitarbeiter!$F$49),0,IF(Planung!AT51="",$C51,IF(ISNUMBER(Planung!AT51),Planung!AT51,IF(UPPER(Planung!AT51)="H",$C51/2,0)))))))</f>
        <v>0</v>
      </c>
      <c r="AU51" s="27">
        <f>IF($A51="",0,IF(Mitarbeiter!$G$49=FALSE,0,IF(AND(Mitarbeiter!$E$49&lt;&gt;"",AU$5+6&lt;Mitarbeiter!$E$49),0,IF(AND(Mitarbeiter!$F$49&lt;&gt;"",AU$5&gt;Mitarbeiter!$F$49),0,IF(Planung!AU51="",$C51,IF(ISNUMBER(Planung!AU51),Planung!AU51,IF(UPPER(Planung!AU51)="H",$C51/2,0)))))))</f>
        <v>0</v>
      </c>
      <c r="AV51" s="27">
        <f>IF($A51="",0,IF(Mitarbeiter!$G$49=FALSE,0,IF(AND(Mitarbeiter!$E$49&lt;&gt;"",AV$5+6&lt;Mitarbeiter!$E$49),0,IF(AND(Mitarbeiter!$F$49&lt;&gt;"",AV$5&gt;Mitarbeiter!$F$49),0,IF(Planung!AV51="",$C51,IF(ISNUMBER(Planung!AV51),Planung!AV51,IF(UPPER(Planung!AV51)="H",$C51/2,0)))))))</f>
        <v>0</v>
      </c>
      <c r="AW51" s="27">
        <f>IF($A51="",0,IF(Mitarbeiter!$G$49=FALSE,0,IF(AND(Mitarbeiter!$E$49&lt;&gt;"",AW$5+6&lt;Mitarbeiter!$E$49),0,IF(AND(Mitarbeiter!$F$49&lt;&gt;"",AW$5&gt;Mitarbeiter!$F$49),0,IF(Planung!AW51="",$C51,IF(ISNUMBER(Planung!AW51),Planung!AW51,IF(UPPER(Planung!AW51)="H",$C51/2,0)))))))</f>
        <v>0</v>
      </c>
      <c r="AX51" s="27">
        <f>IF($A51="",0,IF(Mitarbeiter!$G$49=FALSE,0,IF(AND(Mitarbeiter!$E$49&lt;&gt;"",AX$5+6&lt;Mitarbeiter!$E$49),0,IF(AND(Mitarbeiter!$F$49&lt;&gt;"",AX$5&gt;Mitarbeiter!$F$49),0,IF(Planung!AX51="",$C51,IF(ISNUMBER(Planung!AX51),Planung!AX51,IF(UPPER(Planung!AX51)="H",$C51/2,0)))))))</f>
        <v>0</v>
      </c>
      <c r="AY51" s="27">
        <f>IF($A51="",0,IF(Mitarbeiter!$G$49=FALSE,0,IF(AND(Mitarbeiter!$E$49&lt;&gt;"",AY$5+6&lt;Mitarbeiter!$E$49),0,IF(AND(Mitarbeiter!$F$49&lt;&gt;"",AY$5&gt;Mitarbeiter!$F$49),0,IF(Planung!AY51="",$C51,IF(ISNUMBER(Planung!AY51),Planung!AY51,IF(UPPER(Planung!AY51)="H",$C51/2,0)))))))</f>
        <v>0</v>
      </c>
      <c r="AZ51" s="27">
        <f>IF($A51="",0,IF(Mitarbeiter!$G$49=FALSE,0,IF(AND(Mitarbeiter!$E$49&lt;&gt;"",AZ$5+6&lt;Mitarbeiter!$E$49),0,IF(AND(Mitarbeiter!$F$49&lt;&gt;"",AZ$5&gt;Mitarbeiter!$F$49),0,IF(Planung!AZ51="",$C51,IF(ISNUMBER(Planung!AZ51),Planung!AZ51,IF(UPPER(Planung!AZ51)="H",$C51/2,0)))))))</f>
        <v>0</v>
      </c>
      <c r="BA51" s="27">
        <f>IF($A51="",0,IF(Mitarbeiter!$G$49=FALSE,0,IF(AND(Mitarbeiter!$E$49&lt;&gt;"",BA$5+6&lt;Mitarbeiter!$E$49),0,IF(AND(Mitarbeiter!$F$49&lt;&gt;"",BA$5&gt;Mitarbeiter!$F$49),0,IF(Planung!BA51="",$C51,IF(ISNUMBER(Planung!BA51),Planung!BA51,IF(UPPER(Planung!BA51)="H",$C51/2,0)))))))</f>
        <v>0</v>
      </c>
      <c r="BB51" s="27">
        <f>IF($A51="",0,IF(Mitarbeiter!$G$49=FALSE,0,IF(AND(Mitarbeiter!$E$49&lt;&gt;"",BB$5+6&lt;Mitarbeiter!$E$49),0,IF(AND(Mitarbeiter!$F$49&lt;&gt;"",BB$5&gt;Mitarbeiter!$F$49),0,IF(Planung!BB51="",$C51,IF(ISNUMBER(Planung!BB51),Planung!BB51,IF(UPPER(Planung!BB51)="H",$C51/2,0)))))))</f>
        <v>0</v>
      </c>
      <c r="BC51" s="27">
        <f>IF($A51="",0,IF(Mitarbeiter!$G$49=FALSE,0,IF(AND(Mitarbeiter!$E$49&lt;&gt;"",BC$5+6&lt;Mitarbeiter!$E$49),0,IF(AND(Mitarbeiter!$F$49&lt;&gt;"",BC$5&gt;Mitarbeiter!$F$49),0,IF(Planung!BC51="",$C51,IF(ISNUMBER(Planung!BC51),Planung!BC51,IF(UPPER(Planung!BC51)="H",$C51/2,0)))))))</f>
        <v>0</v>
      </c>
      <c r="BD51" s="27">
        <f>IF($A51="",0,IF(Mitarbeiter!$G$49=FALSE,0,IF(AND(Mitarbeiter!$E$49&lt;&gt;"",BD$5+6&lt;Mitarbeiter!$E$49),0,IF(AND(Mitarbeiter!$F$49&lt;&gt;"",BD$5&gt;Mitarbeiter!$F$49),0,IF(Planung!BD51="",$C51,IF(ISNUMBER(Planung!BD51),Planung!BD51,IF(UPPER(Planung!BD51)="H",$C51/2,0)))))))</f>
        <v>0</v>
      </c>
      <c r="BE51" s="27">
        <f>IF($A51="",0,IF(Mitarbeiter!$G$49=FALSE,0,IF(AND(Mitarbeiter!$E$49&lt;&gt;"",BE$5+6&lt;Mitarbeiter!$E$49),0,IF(AND(Mitarbeiter!$F$49&lt;&gt;"",BE$5&gt;Mitarbeiter!$F$49),0,IF(Planung!BE51="",$C51,IF(ISNUMBER(Planung!BE51),Planung!BE51,IF(UPPER(Planung!BE51)="H",$C51/2,0)))))))</f>
        <v>0</v>
      </c>
      <c r="BF51" s="27">
        <f>IF($A51="",0,IF(Mitarbeiter!$G$49=FALSE,0,IF(AND(Mitarbeiter!$E$49&lt;&gt;"",BF$5+6&lt;Mitarbeiter!$E$49),0,IF(AND(Mitarbeiter!$F$49&lt;&gt;"",BF$5&gt;Mitarbeiter!$F$49),0,IF(Planung!BF51="",$C51,IF(ISNUMBER(Planung!BF51),Planung!BF51,IF(UPPER(Planung!BF51)="H",$C51/2,0)))))))</f>
        <v>0</v>
      </c>
      <c r="BG51" s="27">
        <f>IF($A51="",0,IF(Mitarbeiter!$G$49=FALSE,0,IF(AND(Mitarbeiter!$E$49&lt;&gt;"",BG$5+6&lt;Mitarbeiter!$E$49),0,IF(AND(Mitarbeiter!$F$49&lt;&gt;"",BG$5&gt;Mitarbeiter!$F$49),0,IF(Planung!BG51="",$C51,IF(ISNUMBER(Planung!BG51),Planung!BG51,IF(UPPER(Planung!BG51)="H",$C51/2,0)))))))</f>
        <v>0</v>
      </c>
      <c r="BH51" s="27">
        <f>IF($A51="",0,IF(Mitarbeiter!$G$49=FALSE,0,IF(AND(Mitarbeiter!$E$49&lt;&gt;"",BH$5+6&lt;Mitarbeiter!$E$49),0,IF(AND(Mitarbeiter!$F$49&lt;&gt;"",BH$5&gt;Mitarbeiter!$F$49),0,IF(Planung!BH51="",$C51,IF(ISNUMBER(Planung!BH51),Planung!BH51,IF(UPPER(Planung!BH51)="H",$C51/2,0)))))))</f>
        <v>0</v>
      </c>
      <c r="BI51" s="27">
        <f>IF($A51="",0,IF(Mitarbeiter!$G$49=FALSE,0,IF(AND(Mitarbeiter!$E$49&lt;&gt;"",BI$5+6&lt;Mitarbeiter!$E$49),0,IF(AND(Mitarbeiter!$F$49&lt;&gt;"",BI$5&gt;Mitarbeiter!$F$49),0,IF(Planung!BI51="",$C51,IF(ISNUMBER(Planung!BI51),Planung!BI51,IF(UPPER(Planung!BI51)="H",$C51/2,0)))))))</f>
        <v>0</v>
      </c>
      <c r="BJ51" s="27">
        <f>IF($A51="",0,IF(Mitarbeiter!$G$49=FALSE,0,IF(AND(Mitarbeiter!$E$49&lt;&gt;"",BJ$5+6&lt;Mitarbeiter!$E$49),0,IF(AND(Mitarbeiter!$F$49&lt;&gt;"",BJ$5&gt;Mitarbeiter!$F$49),0,IF(Planung!BJ51="",$C51,IF(ISNUMBER(Planung!BJ51),Planung!BJ51,IF(UPPER(Planung!BJ51)="H",$C51/2,0)))))))</f>
        <v>0</v>
      </c>
      <c r="BK51" s="27">
        <f>IF($A51="",0,IF(Mitarbeiter!$G$49=FALSE,0,IF(AND(Mitarbeiter!$E$49&lt;&gt;"",BK$5+6&lt;Mitarbeiter!$E$49),0,IF(AND(Mitarbeiter!$F$49&lt;&gt;"",BK$5&gt;Mitarbeiter!$F$49),0,IF(Planung!BK51="",$C51,IF(ISNUMBER(Planung!BK51),Planung!BK51,IF(UPPER(Planung!BK51)="H",$C51/2,0)))))))</f>
        <v>0</v>
      </c>
      <c r="BL51" s="27">
        <f>IF($A51="",0,IF(Mitarbeiter!$G$49=FALSE,0,IF(AND(Mitarbeiter!$E$49&lt;&gt;"",BL$5+6&lt;Mitarbeiter!$E$49),0,IF(AND(Mitarbeiter!$F$49&lt;&gt;"",BL$5&gt;Mitarbeiter!$F$49),0,IF(Planung!BL51="",$C51,IF(ISNUMBER(Planung!BL51),Planung!BL51,IF(UPPER(Planung!BL51)="H",$C51/2,0)))))))</f>
        <v>0</v>
      </c>
      <c r="BM51" s="27">
        <f>IF($A51="",0,IF(Mitarbeiter!$G$49=FALSE,0,IF(AND(Mitarbeiter!$E$49&lt;&gt;"",BM$5+6&lt;Mitarbeiter!$E$49),0,IF(AND(Mitarbeiter!$F$49&lt;&gt;"",BM$5&gt;Mitarbeiter!$F$49),0,IF(Planung!BM51="",$C51,IF(ISNUMBER(Planung!BM51),Planung!BM51,IF(UPPER(Planung!BM51)="H",$C51/2,0)))))))</f>
        <v>0</v>
      </c>
      <c r="BN51" s="27">
        <f>IF($A51="",0,IF(Mitarbeiter!$G$49=FALSE,0,IF(AND(Mitarbeiter!$E$49&lt;&gt;"",BN$5+6&lt;Mitarbeiter!$E$49),0,IF(AND(Mitarbeiter!$F$49&lt;&gt;"",BN$5&gt;Mitarbeiter!$F$49),0,IF(Planung!BN51="",$C51,IF(ISNUMBER(Planung!BN51),Planung!BN51,IF(UPPER(Planung!BN51)="H",$C51/2,0)))))))</f>
        <v>0</v>
      </c>
      <c r="BO51" s="27">
        <f>IF($A51="",0,IF(Mitarbeiter!$G$49=FALSE,0,IF(AND(Mitarbeiter!$E$49&lt;&gt;"",BO$5+6&lt;Mitarbeiter!$E$49),0,IF(AND(Mitarbeiter!$F$49&lt;&gt;"",BO$5&gt;Mitarbeiter!$F$49),0,IF(Planung!BO51="",$C51,IF(ISNUMBER(Planung!BO51),Planung!BO51,IF(UPPER(Planung!BO51)="H",$C51/2,0)))))))</f>
        <v>0</v>
      </c>
      <c r="BP51" s="27">
        <f>IF($A51="",0,IF(Mitarbeiter!$G$49=FALSE,0,IF(AND(Mitarbeiter!$E$49&lt;&gt;"",BP$5+6&lt;Mitarbeiter!$E$49),0,IF(AND(Mitarbeiter!$F$49&lt;&gt;"",BP$5&gt;Mitarbeiter!$F$49),0,IF(Planung!BP51="",$C51,IF(ISNUMBER(Planung!BP51),Planung!BP51,IF(UPPER(Planung!BP51)="H",$C51/2,0)))))))</f>
        <v>0</v>
      </c>
      <c r="BQ51" s="27">
        <f>IF($A51="",0,IF(Mitarbeiter!$G$49=FALSE,0,IF(AND(Mitarbeiter!$E$49&lt;&gt;"",BQ$5+6&lt;Mitarbeiter!$E$49),0,IF(AND(Mitarbeiter!$F$49&lt;&gt;"",BQ$5&gt;Mitarbeiter!$F$49),0,IF(Planung!BQ51="",$C51,IF(ISNUMBER(Planung!BQ51),Planung!BQ51,IF(UPPER(Planung!BQ51)="H",$C51/2,0)))))))</f>
        <v>0</v>
      </c>
      <c r="BR51" s="27">
        <f>IF($A51="",0,IF(Mitarbeiter!$G$49=FALSE,0,IF(AND(Mitarbeiter!$E$49&lt;&gt;"",BR$5+6&lt;Mitarbeiter!$E$49),0,IF(AND(Mitarbeiter!$F$49&lt;&gt;"",BR$5&gt;Mitarbeiter!$F$49),0,IF(Planung!BR51="",$C51,IF(ISNUMBER(Planung!BR51),Planung!BR51,IF(UPPER(Planung!BR51)="H",$C51/2,0)))))))</f>
        <v>0</v>
      </c>
      <c r="BS51" s="27">
        <f>IF($A51="",0,IF(Mitarbeiter!$G$49=FALSE,0,IF(AND(Mitarbeiter!$E$49&lt;&gt;"",BS$5+6&lt;Mitarbeiter!$E$49),0,IF(AND(Mitarbeiter!$F$49&lt;&gt;"",BS$5&gt;Mitarbeiter!$F$49),0,IF(Planung!BS51="",$C51,IF(ISNUMBER(Planung!BS51),Planung!BS51,IF(UPPER(Planung!BS51)="H",$C51/2,0)))))))</f>
        <v>0</v>
      </c>
      <c r="BT51" s="27">
        <f>IF($A51="",0,IF(Mitarbeiter!$G$49=FALSE,0,IF(AND(Mitarbeiter!$E$49&lt;&gt;"",BT$5+6&lt;Mitarbeiter!$E$49),0,IF(AND(Mitarbeiter!$F$49&lt;&gt;"",BT$5&gt;Mitarbeiter!$F$49),0,IF(Planung!BT51="",$C51,IF(ISNUMBER(Planung!BT51),Planung!BT51,IF(UPPER(Planung!BT51)="H",$C51/2,0)))))))</f>
        <v>0</v>
      </c>
      <c r="BU51" s="27">
        <f>IF($A51="",0,IF(Mitarbeiter!$G$49=FALSE,0,IF(AND(Mitarbeiter!$E$49&lt;&gt;"",BU$5+6&lt;Mitarbeiter!$E$49),0,IF(AND(Mitarbeiter!$F$49&lt;&gt;"",BU$5&gt;Mitarbeiter!$F$49),0,IF(Planung!BU51="",$C51,IF(ISNUMBER(Planung!BU51),Planung!BU51,IF(UPPER(Planung!BU51)="H",$C51/2,0)))))))</f>
        <v>0</v>
      </c>
      <c r="BV51" s="27">
        <f>IF($A51="",0,IF(Mitarbeiter!$G$49=FALSE,0,IF(AND(Mitarbeiter!$E$49&lt;&gt;"",BV$5+6&lt;Mitarbeiter!$E$49),0,IF(AND(Mitarbeiter!$F$49&lt;&gt;"",BV$5&gt;Mitarbeiter!$F$49),0,IF(Planung!BV51="",$C51,IF(ISNUMBER(Planung!BV51),Planung!BV51,IF(UPPER(Planung!BV51)="H",$C51/2,0)))))))</f>
        <v>0</v>
      </c>
      <c r="BW51" s="27">
        <f>IF($A51="",0,IF(Mitarbeiter!$G$49=FALSE,0,IF(AND(Mitarbeiter!$E$49&lt;&gt;"",BW$5+6&lt;Mitarbeiter!$E$49),0,IF(AND(Mitarbeiter!$F$49&lt;&gt;"",BW$5&gt;Mitarbeiter!$F$49),0,IF(Planung!BW51="",$C51,IF(ISNUMBER(Planung!BW51),Planung!BW51,IF(UPPER(Planung!BW51)="H",$C51/2,0)))))))</f>
        <v>0</v>
      </c>
      <c r="BX51" s="27">
        <f>IF($A51="",0,IF(Mitarbeiter!$G$49=FALSE,0,IF(AND(Mitarbeiter!$E$49&lt;&gt;"",BX$5+6&lt;Mitarbeiter!$E$49),0,IF(AND(Mitarbeiter!$F$49&lt;&gt;"",BX$5&gt;Mitarbeiter!$F$49),0,IF(Planung!BX51="",$C51,IF(ISNUMBER(Planung!BX51),Planung!BX51,IF(UPPER(Planung!BX51)="H",$C51/2,0)))))))</f>
        <v>0</v>
      </c>
      <c r="BY51" s="27">
        <f>IF($A51="",0,IF(Mitarbeiter!$G$49=FALSE,0,IF(AND(Mitarbeiter!$E$49&lt;&gt;"",BY$5+6&lt;Mitarbeiter!$E$49),0,IF(AND(Mitarbeiter!$F$49&lt;&gt;"",BY$5&gt;Mitarbeiter!$F$49),0,IF(Planung!BY51="",$C51,IF(ISNUMBER(Planung!BY51),Planung!BY51,IF(UPPER(Planung!BY51)="H",$C51/2,0)))))))</f>
        <v>0</v>
      </c>
      <c r="BZ51" s="27">
        <f>IF($A51="",0,IF(Mitarbeiter!$G$49=FALSE,0,IF(AND(Mitarbeiter!$E$49&lt;&gt;"",BZ$5+6&lt;Mitarbeiter!$E$49),0,IF(AND(Mitarbeiter!$F$49&lt;&gt;"",BZ$5&gt;Mitarbeiter!$F$49),0,IF(Planung!BZ51="",$C51,IF(ISNUMBER(Planung!BZ51),Planung!BZ51,IF(UPPER(Planung!BZ51)="H",$C51/2,0)))))))</f>
        <v>0</v>
      </c>
      <c r="CA51" s="27">
        <f>IF($A51="",0,IF(Mitarbeiter!$G$49=FALSE,0,IF(AND(Mitarbeiter!$E$49&lt;&gt;"",CA$5+6&lt;Mitarbeiter!$E$49),0,IF(AND(Mitarbeiter!$F$49&lt;&gt;"",CA$5&gt;Mitarbeiter!$F$49),0,IF(Planung!CA51="",$C51,IF(ISNUMBER(Planung!CA51),Planung!CA51,IF(UPPER(Planung!CA51)="H",$C51/2,0)))))))</f>
        <v>0</v>
      </c>
      <c r="CB51" s="27">
        <f>IF($A51="",0,IF(Mitarbeiter!$G$49=FALSE,0,IF(AND(Mitarbeiter!$E$49&lt;&gt;"",CB$5+6&lt;Mitarbeiter!$E$49),0,IF(AND(Mitarbeiter!$F$49&lt;&gt;"",CB$5&gt;Mitarbeiter!$F$49),0,IF(Planung!CB51="",$C51,IF(ISNUMBER(Planung!CB51),Planung!CB51,IF(UPPER(Planung!CB51)="H",$C51/2,0)))))))</f>
        <v>0</v>
      </c>
      <c r="CC51" s="27">
        <f>IF($A51="",0,IF(Mitarbeiter!$G$49=FALSE,0,IF(AND(Mitarbeiter!$E$49&lt;&gt;"",CC$5+6&lt;Mitarbeiter!$E$49),0,IF(AND(Mitarbeiter!$F$49&lt;&gt;"",CC$5&gt;Mitarbeiter!$F$49),0,IF(Planung!CC51="",$C51,IF(ISNUMBER(Planung!CC51),Planung!CC51,IF(UPPER(Planung!CC51)="H",$C51/2,0)))))))</f>
        <v>0</v>
      </c>
      <c r="CD51" s="27">
        <f>IF($A51="",0,IF(Mitarbeiter!$G$49=FALSE,0,IF(AND(Mitarbeiter!$E$49&lt;&gt;"",CD$5+6&lt;Mitarbeiter!$E$49),0,IF(AND(Mitarbeiter!$F$49&lt;&gt;"",CD$5&gt;Mitarbeiter!$F$49),0,IF(Planung!CD51="",$C51,IF(ISNUMBER(Planung!CD51),Planung!CD51,IF(UPPER(Planung!CD51)="H",$C51/2,0)))))))</f>
        <v>0</v>
      </c>
      <c r="CE51" s="27">
        <f>IF($A51="",0,IF(Mitarbeiter!$G$49=FALSE,0,IF(AND(Mitarbeiter!$E$49&lt;&gt;"",CE$5+6&lt;Mitarbeiter!$E$49),0,IF(AND(Mitarbeiter!$F$49&lt;&gt;"",CE$5&gt;Mitarbeiter!$F$49),0,IF(Planung!CE51="",$C51,IF(ISNUMBER(Planung!CE51),Planung!CE51,IF(UPPER(Planung!CE51)="H",$C51/2,0)))))))</f>
        <v>0</v>
      </c>
      <c r="CF51" s="27">
        <f>IF($A51="",0,IF(Mitarbeiter!$G$49=FALSE,0,IF(AND(Mitarbeiter!$E$49&lt;&gt;"",CF$5+6&lt;Mitarbeiter!$E$49),0,IF(AND(Mitarbeiter!$F$49&lt;&gt;"",CF$5&gt;Mitarbeiter!$F$49),0,IF(Planung!CF51="",$C51,IF(ISNUMBER(Planung!CF51),Planung!CF51,IF(UPPER(Planung!CF51)="H",$C51/2,0)))))))</f>
        <v>0</v>
      </c>
      <c r="CG51" s="27">
        <f>IF($A51="",0,IF(Mitarbeiter!$G$49=FALSE,0,IF(AND(Mitarbeiter!$E$49&lt;&gt;"",CG$5+6&lt;Mitarbeiter!$E$49),0,IF(AND(Mitarbeiter!$F$49&lt;&gt;"",CG$5&gt;Mitarbeiter!$F$49),0,IF(Planung!CG51="",$C51,IF(ISNUMBER(Planung!CG51),Planung!CG51,IF(UPPER(Planung!CG51)="H",$C51/2,0)))))))</f>
        <v>0</v>
      </c>
      <c r="CH51" s="27">
        <f>IF($A51="",0,IF(Mitarbeiter!$G$49=FALSE,0,IF(AND(Mitarbeiter!$E$49&lt;&gt;"",CH$5+6&lt;Mitarbeiter!$E$49),0,IF(AND(Mitarbeiter!$F$49&lt;&gt;"",CH$5&gt;Mitarbeiter!$F$49),0,IF(Planung!CH51="",$C51,IF(ISNUMBER(Planung!CH51),Planung!CH51,IF(UPPER(Planung!CH51)="H",$C51/2,0)))))))</f>
        <v>0</v>
      </c>
      <c r="CI51" s="27">
        <f>IF($A51="",0,IF(Mitarbeiter!$G$49=FALSE,0,IF(AND(Mitarbeiter!$E$49&lt;&gt;"",CI$5+6&lt;Mitarbeiter!$E$49),0,IF(AND(Mitarbeiter!$F$49&lt;&gt;"",CI$5&gt;Mitarbeiter!$F$49),0,IF(Planung!CI51="",$C51,IF(ISNUMBER(Planung!CI51),Planung!CI51,IF(UPPER(Planung!CI51)="H",$C51/2,0)))))))</f>
        <v>0</v>
      </c>
      <c r="CJ51" s="27">
        <f>IF($A51="",0,IF(Mitarbeiter!$G$49=FALSE,0,IF(AND(Mitarbeiter!$E$49&lt;&gt;"",CJ$5+6&lt;Mitarbeiter!$E$49),0,IF(AND(Mitarbeiter!$F$49&lt;&gt;"",CJ$5&gt;Mitarbeiter!$F$49),0,IF(Planung!CJ51="",$C51,IF(ISNUMBER(Planung!CJ51),Planung!CJ51,IF(UPPER(Planung!CJ51)="H",$C51/2,0)))))))</f>
        <v>0</v>
      </c>
      <c r="CK51" s="27">
        <f>IF($A51="",0,IF(Mitarbeiter!$G$49=FALSE,0,IF(AND(Mitarbeiter!$E$49&lt;&gt;"",CK$5+6&lt;Mitarbeiter!$E$49),0,IF(AND(Mitarbeiter!$F$49&lt;&gt;"",CK$5&gt;Mitarbeiter!$F$49),0,IF(Planung!CK51="",$C51,IF(ISNUMBER(Planung!CK51),Planung!CK51,IF(UPPER(Planung!CK51)="H",$C51/2,0)))))))</f>
        <v>0</v>
      </c>
      <c r="CL51" s="27">
        <f>IF($A51="",0,IF(Mitarbeiter!$G$49=FALSE,0,IF(AND(Mitarbeiter!$E$49&lt;&gt;"",CL$5+6&lt;Mitarbeiter!$E$49),0,IF(AND(Mitarbeiter!$F$49&lt;&gt;"",CL$5&gt;Mitarbeiter!$F$49),0,IF(Planung!CL51="",$C51,IF(ISNUMBER(Planung!CL51),Planung!CL51,IF(UPPER(Planung!CL51)="H",$C51/2,0)))))))</f>
        <v>0</v>
      </c>
      <c r="CM51" s="27">
        <f>IF($A51="",0,IF(Mitarbeiter!$G$49=FALSE,0,IF(AND(Mitarbeiter!$E$49&lt;&gt;"",CM$5+6&lt;Mitarbeiter!$E$49),0,IF(AND(Mitarbeiter!$F$49&lt;&gt;"",CM$5&gt;Mitarbeiter!$F$49),0,IF(Planung!CM51="",$C51,IF(ISNUMBER(Planung!CM51),Planung!CM51,IF(UPPER(Planung!CM51)="H",$C51/2,0)))))))</f>
        <v>0</v>
      </c>
      <c r="CN51" s="27">
        <f>IF($A51="",0,IF(Mitarbeiter!$G$49=FALSE,0,IF(AND(Mitarbeiter!$E$49&lt;&gt;"",CN$5+6&lt;Mitarbeiter!$E$49),0,IF(AND(Mitarbeiter!$F$49&lt;&gt;"",CN$5&gt;Mitarbeiter!$F$49),0,IF(Planung!CN51="",$C51,IF(ISNUMBER(Planung!CN51),Planung!CN51,IF(UPPER(Planung!CN51)="H",$C51/2,0)))))))</f>
        <v>0</v>
      </c>
      <c r="CO51" s="27">
        <f>IF($A51="",0,IF(Mitarbeiter!$G$49=FALSE,0,IF(AND(Mitarbeiter!$E$49&lt;&gt;"",CO$5+6&lt;Mitarbeiter!$E$49),0,IF(AND(Mitarbeiter!$F$49&lt;&gt;"",CO$5&gt;Mitarbeiter!$F$49),0,IF(Planung!CO51="",$C51,IF(ISNUMBER(Planung!CO51),Planung!CO51,IF(UPPER(Planung!CO51)="H",$C51/2,0)))))))</f>
        <v>0</v>
      </c>
      <c r="CP51" s="27">
        <f>IF($A51="",0,IF(Mitarbeiter!$G$49=FALSE,0,IF(AND(Mitarbeiter!$E$49&lt;&gt;"",CP$5+6&lt;Mitarbeiter!$E$49),0,IF(AND(Mitarbeiter!$F$49&lt;&gt;"",CP$5&gt;Mitarbeiter!$F$49),0,IF(Planung!CP51="",$C51,IF(ISNUMBER(Planung!CP51),Planung!CP51,IF(UPPER(Planung!CP51)="H",$C51/2,0)))))))</f>
        <v>0</v>
      </c>
      <c r="CQ51" s="27">
        <f>IF($A51="",0,IF(Mitarbeiter!$G$49=FALSE,0,IF(AND(Mitarbeiter!$E$49&lt;&gt;"",CQ$5+6&lt;Mitarbeiter!$E$49),0,IF(AND(Mitarbeiter!$F$49&lt;&gt;"",CQ$5&gt;Mitarbeiter!$F$49),0,IF(Planung!CQ51="",$C51,IF(ISNUMBER(Planung!CQ51),Planung!CQ51,IF(UPPER(Planung!CQ51)="H",$C51/2,0)))))))</f>
        <v>0</v>
      </c>
      <c r="CR51" s="27">
        <f>IF($A51="",0,IF(Mitarbeiter!$G$49=FALSE,0,IF(AND(Mitarbeiter!$E$49&lt;&gt;"",CR$5+6&lt;Mitarbeiter!$E$49),0,IF(AND(Mitarbeiter!$F$49&lt;&gt;"",CR$5&gt;Mitarbeiter!$F$49),0,IF(Planung!CR51="",$C51,IF(ISNUMBER(Planung!CR51),Planung!CR51,IF(UPPER(Planung!CR51)="H",$C51/2,0)))))))</f>
        <v>0</v>
      </c>
      <c r="CS51" s="27">
        <f>IF($A51="",0,IF(Mitarbeiter!$G$49=FALSE,0,IF(AND(Mitarbeiter!$E$49&lt;&gt;"",CS$5+6&lt;Mitarbeiter!$E$49),0,IF(AND(Mitarbeiter!$F$49&lt;&gt;"",CS$5&gt;Mitarbeiter!$F$49),0,IF(Planung!CS51="",$C51,IF(ISNUMBER(Planung!CS51),Planung!CS51,IF(UPPER(Planung!CS51)="H",$C51/2,0)))))))</f>
        <v>0</v>
      </c>
      <c r="CT51" s="27">
        <f>IF($A51="",0,IF(Mitarbeiter!$G$49=FALSE,0,IF(AND(Mitarbeiter!$E$49&lt;&gt;"",CT$5+6&lt;Mitarbeiter!$E$49),0,IF(AND(Mitarbeiter!$F$49&lt;&gt;"",CT$5&gt;Mitarbeiter!$F$49),0,IF(Planung!CT51="",$C51,IF(ISNUMBER(Planung!CT51),Planung!CT51,IF(UPPER(Planung!CT51)="H",$C51/2,0)))))))</f>
        <v>0</v>
      </c>
      <c r="CU51" s="27">
        <f>IF($A51="",0,IF(Mitarbeiter!$G$49=FALSE,0,IF(AND(Mitarbeiter!$E$49&lt;&gt;"",CU$5+6&lt;Mitarbeiter!$E$49),0,IF(AND(Mitarbeiter!$F$49&lt;&gt;"",CU$5&gt;Mitarbeiter!$F$49),0,IF(Planung!CU51="",$C51,IF(ISNUMBER(Planung!CU51),Planung!CU51,IF(UPPER(Planung!CU51)="H",$C51/2,0)))))))</f>
        <v>0</v>
      </c>
      <c r="CV51" s="27">
        <f>IF($A51="",0,IF(Mitarbeiter!$G$49=FALSE,0,IF(AND(Mitarbeiter!$E$49&lt;&gt;"",CV$5+6&lt;Mitarbeiter!$E$49),0,IF(AND(Mitarbeiter!$F$49&lt;&gt;"",CV$5&gt;Mitarbeiter!$F$49),0,IF(Planung!CV51="",$C51,IF(ISNUMBER(Planung!CV51),Planung!CV51,IF(UPPER(Planung!CV51)="H",$C51/2,0)))))))</f>
        <v>0</v>
      </c>
      <c r="CW51" s="27">
        <f>IF($A51="",0,IF(Mitarbeiter!$G$49=FALSE,0,IF(AND(Mitarbeiter!$E$49&lt;&gt;"",CW$5+6&lt;Mitarbeiter!$E$49),0,IF(AND(Mitarbeiter!$F$49&lt;&gt;"",CW$5&gt;Mitarbeiter!$F$49),0,IF(Planung!CW51="",$C51,IF(ISNUMBER(Planung!CW51),Planung!CW51,IF(UPPER(Planung!CW51)="H",$C51/2,0)))))))</f>
        <v>0</v>
      </c>
      <c r="CX51" s="27">
        <f>IF($A51="",0,IF(Mitarbeiter!$G$49=FALSE,0,IF(AND(Mitarbeiter!$E$49&lt;&gt;"",CX$5+6&lt;Mitarbeiter!$E$49),0,IF(AND(Mitarbeiter!$F$49&lt;&gt;"",CX$5&gt;Mitarbeiter!$F$49),0,IF(Planung!CX51="",$C51,IF(ISNUMBER(Planung!CX51),Planung!CX51,IF(UPPER(Planung!CX51)="H",$C51/2,0)))))))</f>
        <v>0</v>
      </c>
      <c r="CY51" s="27">
        <f>IF($A51="",0,IF(Mitarbeiter!$G$49=FALSE,0,IF(AND(Mitarbeiter!$E$49&lt;&gt;"",CY$5+6&lt;Mitarbeiter!$E$49),0,IF(AND(Mitarbeiter!$F$49&lt;&gt;"",CY$5&gt;Mitarbeiter!$F$49),0,IF(Planung!CY51="",$C51,IF(ISNUMBER(Planung!CY51),Planung!CY51,IF(UPPER(Planung!CY51)="H",$C51/2,0)))))))</f>
        <v>0</v>
      </c>
      <c r="CZ51" s="27">
        <f>IF($A51="",0,IF(Mitarbeiter!$G$49=FALSE,0,IF(AND(Mitarbeiter!$E$49&lt;&gt;"",CZ$5+6&lt;Mitarbeiter!$E$49),0,IF(AND(Mitarbeiter!$F$49&lt;&gt;"",CZ$5&gt;Mitarbeiter!$F$49),0,IF(Planung!CZ51="",$C51,IF(ISNUMBER(Planung!CZ51),Planung!CZ51,IF(UPPER(Planung!CZ51)="H",$C51/2,0)))))))</f>
        <v>0</v>
      </c>
      <c r="DA51" s="27">
        <f>IF($A51="",0,IF(Mitarbeiter!$G$49=FALSE,0,IF(AND(Mitarbeiter!$E$49&lt;&gt;"",DA$5+6&lt;Mitarbeiter!$E$49),0,IF(AND(Mitarbeiter!$F$49&lt;&gt;"",DA$5&gt;Mitarbeiter!$F$49),0,IF(Planung!DA51="",$C51,IF(ISNUMBER(Planung!DA51),Planung!DA51,IF(UPPER(Planung!DA51)="H",$C51/2,0)))))))</f>
        <v>0</v>
      </c>
      <c r="DB51" s="27">
        <f>IF($A51="",0,IF(Mitarbeiter!$G$49=FALSE,0,IF(AND(Mitarbeiter!$E$49&lt;&gt;"",DB$5+6&lt;Mitarbeiter!$E$49),0,IF(AND(Mitarbeiter!$F$49&lt;&gt;"",DB$5&gt;Mitarbeiter!$F$49),0,IF(Planung!DB51="",$C51,IF(ISNUMBER(Planung!DB51),Planung!DB51,IF(UPPER(Planung!DB51)="H",$C51/2,0)))))))</f>
        <v>0</v>
      </c>
      <c r="DC51" s="27">
        <f>IF($A51="",0,IF(Mitarbeiter!$G$49=FALSE,0,IF(AND(Mitarbeiter!$E$49&lt;&gt;"",DC$5+6&lt;Mitarbeiter!$E$49),0,IF(AND(Mitarbeiter!$F$49&lt;&gt;"",DC$5&gt;Mitarbeiter!$F$49),0,IF(Planung!DC51="",$C51,IF(ISNUMBER(Planung!DC51),Planung!DC51,IF(UPPER(Planung!DC51)="H",$C51/2,0)))))))</f>
        <v>0</v>
      </c>
      <c r="DD51" s="27">
        <f>IF($A51="",0,IF(Mitarbeiter!$G$49=FALSE,0,IF(AND(Mitarbeiter!$E$49&lt;&gt;"",DD$5+6&lt;Mitarbeiter!$E$49),0,IF(AND(Mitarbeiter!$F$49&lt;&gt;"",DD$5&gt;Mitarbeiter!$F$49),0,IF(Planung!DD51="",$C51,IF(ISNUMBER(Planung!DD51),Planung!DD51,IF(UPPER(Planung!DD51)="H",$C51/2,0)))))))</f>
        <v>0</v>
      </c>
      <c r="DE51" s="27">
        <f>IF($A51="",0,IF(Mitarbeiter!$G$49=FALSE,0,IF(AND(Mitarbeiter!$E$49&lt;&gt;"",DE$5+6&lt;Mitarbeiter!$E$49),0,IF(AND(Mitarbeiter!$F$49&lt;&gt;"",DE$5&gt;Mitarbeiter!$F$49),0,IF(Planung!DE51="",$C51,IF(ISNUMBER(Planung!DE51),Planung!DE51,IF(UPPER(Planung!DE51)="H",$C51/2,0)))))))</f>
        <v>0</v>
      </c>
      <c r="DF51" s="27">
        <f>IF($A51="",0,IF(Mitarbeiter!$G$49=FALSE,0,IF(AND(Mitarbeiter!$E$49&lt;&gt;"",DF$5+6&lt;Mitarbeiter!$E$49),0,IF(AND(Mitarbeiter!$F$49&lt;&gt;"",DF$5&gt;Mitarbeiter!$F$49),0,IF(Planung!DF51="",$C51,IF(ISNUMBER(Planung!DF51),Planung!DF51,IF(UPPER(Planung!DF51)="H",$C51/2,0)))))))</f>
        <v>0</v>
      </c>
      <c r="DG51" s="27">
        <f>IF($A51="",0,IF(Mitarbeiter!$G$49=FALSE,0,IF(AND(Mitarbeiter!$E$49&lt;&gt;"",DG$5+6&lt;Mitarbeiter!$E$49),0,IF(AND(Mitarbeiter!$F$49&lt;&gt;"",DG$5&gt;Mitarbeiter!$F$49),0,IF(Planung!DG51="",$C51,IF(ISNUMBER(Planung!DG51),Planung!DG51,IF(UPPER(Planung!DG51)="H",$C51/2,0)))))))</f>
        <v>0</v>
      </c>
      <c r="DH51" s="27">
        <f>IF($A51="",0,IF(Mitarbeiter!$G$49=FALSE,0,IF(AND(Mitarbeiter!$E$49&lt;&gt;"",DH$5+6&lt;Mitarbeiter!$E$49),0,IF(AND(Mitarbeiter!$F$49&lt;&gt;"",DH$5&gt;Mitarbeiter!$F$49),0,IF(Planung!DH51="",$C51,IF(ISNUMBER(Planung!DH51),Planung!DH51,IF(UPPER(Planung!DH51)="H",$C51/2,0)))))))</f>
        <v>0</v>
      </c>
      <c r="DI51" s="27">
        <f>IF($A51="",0,IF(Mitarbeiter!$G$49=FALSE,0,IF(AND(Mitarbeiter!$E$49&lt;&gt;"",DI$5+6&lt;Mitarbeiter!$E$49),0,IF(AND(Mitarbeiter!$F$49&lt;&gt;"",DI$5&gt;Mitarbeiter!$F$49),0,IF(Planung!DI51="",$C51,IF(ISNUMBER(Planung!DI51),Planung!DI51,IF(UPPER(Planung!DI51)="H",$C51/2,0)))))))</f>
        <v>0</v>
      </c>
      <c r="DJ51" s="27">
        <f>IF($A51="",0,IF(Mitarbeiter!$G$49=FALSE,0,IF(AND(Mitarbeiter!$E$49&lt;&gt;"",DJ$5+6&lt;Mitarbeiter!$E$49),0,IF(AND(Mitarbeiter!$F$49&lt;&gt;"",DJ$5&gt;Mitarbeiter!$F$49),0,IF(Planung!DJ51="",$C51,IF(ISNUMBER(Planung!DJ51),Planung!DJ51,IF(UPPER(Planung!DJ51)="H",$C51/2,0)))))))</f>
        <v>0</v>
      </c>
      <c r="DK51" s="27">
        <f>IF($A51="",0,IF(Mitarbeiter!$G$49=FALSE,0,IF(AND(Mitarbeiter!$E$49&lt;&gt;"",DK$5+6&lt;Mitarbeiter!$E$49),0,IF(AND(Mitarbeiter!$F$49&lt;&gt;"",DK$5&gt;Mitarbeiter!$F$49),0,IF(Planung!DK51="",$C51,IF(ISNUMBER(Planung!DK51),Planung!DK51,IF(UPPER(Planung!DK51)="H",$C51/2,0)))))))</f>
        <v>0</v>
      </c>
      <c r="DL51" s="27">
        <f>IF($A51="",0,IF(Mitarbeiter!$G$49=FALSE,0,IF(AND(Mitarbeiter!$E$49&lt;&gt;"",DL$5+6&lt;Mitarbeiter!$E$49),0,IF(AND(Mitarbeiter!$F$49&lt;&gt;"",DL$5&gt;Mitarbeiter!$F$49),0,IF(Planung!DL51="",$C51,IF(ISNUMBER(Planung!DL51),Planung!DL51,IF(UPPER(Planung!DL51)="H",$C51/2,0)))))))</f>
        <v>0</v>
      </c>
      <c r="DM51" s="27">
        <f>IF($A51="",0,IF(Mitarbeiter!$G$49=FALSE,0,IF(AND(Mitarbeiter!$E$49&lt;&gt;"",DM$5+6&lt;Mitarbeiter!$E$49),0,IF(AND(Mitarbeiter!$F$49&lt;&gt;"",DM$5&gt;Mitarbeiter!$F$49),0,IF(Planung!DM51="",$C51,IF(ISNUMBER(Planung!DM51),Planung!DM51,IF(UPPER(Planung!DM51)="H",$C51/2,0)))))))</f>
        <v>0</v>
      </c>
      <c r="DN51" s="27">
        <f>IF($A51="",0,IF(Mitarbeiter!$G$49=FALSE,0,IF(AND(Mitarbeiter!$E$49&lt;&gt;"",DN$5+6&lt;Mitarbeiter!$E$49),0,IF(AND(Mitarbeiter!$F$49&lt;&gt;"",DN$5&gt;Mitarbeiter!$F$49),0,IF(Planung!DN51="",$C51,IF(ISNUMBER(Planung!DN51),Planung!DN51,IF(UPPER(Planung!DN51)="H",$C51/2,0)))))))</f>
        <v>0</v>
      </c>
      <c r="DO51" s="27">
        <f>IF($A51="",0,IF(Mitarbeiter!$G$49=FALSE,0,IF(AND(Mitarbeiter!$E$49&lt;&gt;"",DO$5+6&lt;Mitarbeiter!$E$49),0,IF(AND(Mitarbeiter!$F$49&lt;&gt;"",DO$5&gt;Mitarbeiter!$F$49),0,IF(Planung!DO51="",$C51,IF(ISNUMBER(Planung!DO51),Planung!DO51,IF(UPPER(Planung!DO51)="H",$C51/2,0)))))))</f>
        <v>0</v>
      </c>
      <c r="DP51" s="27">
        <f>IF($A51="",0,IF(Mitarbeiter!$G$49=FALSE,0,IF(AND(Mitarbeiter!$E$49&lt;&gt;"",DP$5+6&lt;Mitarbeiter!$E$49),0,IF(AND(Mitarbeiter!$F$49&lt;&gt;"",DP$5&gt;Mitarbeiter!$F$49),0,IF(Planung!DP51="",$C51,IF(ISNUMBER(Planung!DP51),Planung!DP51,IF(UPPER(Planung!DP51)="H",$C51/2,0)))))))</f>
        <v>0</v>
      </c>
      <c r="DQ51" s="27">
        <f>IF($A51="",0,IF(Mitarbeiter!$G$49=FALSE,0,IF(AND(Mitarbeiter!$E$49&lt;&gt;"",DQ$5+6&lt;Mitarbeiter!$E$49),0,IF(AND(Mitarbeiter!$F$49&lt;&gt;"",DQ$5&gt;Mitarbeiter!$F$49),0,IF(Planung!DQ51="",$C51,IF(ISNUMBER(Planung!DQ51),Planung!DQ51,IF(UPPER(Planung!DQ51)="H",$C51/2,0)))))))</f>
        <v>0</v>
      </c>
      <c r="DR51" s="27">
        <f>IF($A51="",0,IF(Mitarbeiter!$G$49=FALSE,0,IF(AND(Mitarbeiter!$E$49&lt;&gt;"",DR$5+6&lt;Mitarbeiter!$E$49),0,IF(AND(Mitarbeiter!$F$49&lt;&gt;"",DR$5&gt;Mitarbeiter!$F$49),0,IF(Planung!DR51="",$C51,IF(ISNUMBER(Planung!DR51),Planung!DR51,IF(UPPER(Planung!DR51)="H",$C51/2,0)))))))</f>
        <v>0</v>
      </c>
      <c r="DS51" s="27">
        <f>IF($A51="",0,IF(Mitarbeiter!$G$49=FALSE,0,IF(AND(Mitarbeiter!$E$49&lt;&gt;"",DS$5+6&lt;Mitarbeiter!$E$49),0,IF(AND(Mitarbeiter!$F$49&lt;&gt;"",DS$5&gt;Mitarbeiter!$F$49),0,IF(Planung!DS51="",$C51,IF(ISNUMBER(Planung!DS51),Planung!DS51,IF(UPPER(Planung!DS51)="H",$C51/2,0)))))))</f>
        <v>0</v>
      </c>
      <c r="DT51" s="27">
        <f>IF($A51="",0,IF(Mitarbeiter!$G$49=FALSE,0,IF(AND(Mitarbeiter!$E$49&lt;&gt;"",DT$5+6&lt;Mitarbeiter!$E$49),0,IF(AND(Mitarbeiter!$F$49&lt;&gt;"",DT$5&gt;Mitarbeiter!$F$49),0,IF(Planung!DT51="",$C51,IF(ISNUMBER(Planung!DT51),Planung!DT51,IF(UPPER(Planung!DT51)="H",$C51/2,0)))))))</f>
        <v>0</v>
      </c>
      <c r="DU51" s="27">
        <f>IF($A51="",0,IF(Mitarbeiter!$G$49=FALSE,0,IF(AND(Mitarbeiter!$E$49&lt;&gt;"",DU$5+6&lt;Mitarbeiter!$E$49),0,IF(AND(Mitarbeiter!$F$49&lt;&gt;"",DU$5&gt;Mitarbeiter!$F$49),0,IF(Planung!DU51="",$C51,IF(ISNUMBER(Planung!DU51),Planung!DU51,IF(UPPER(Planung!DU51)="H",$C51/2,0)))))))</f>
        <v>0</v>
      </c>
      <c r="DV51" s="27">
        <f>IF($A51="",0,IF(Mitarbeiter!$G$49=FALSE,0,IF(AND(Mitarbeiter!$E$49&lt;&gt;"",DV$5+6&lt;Mitarbeiter!$E$49),0,IF(AND(Mitarbeiter!$F$49&lt;&gt;"",DV$5&gt;Mitarbeiter!$F$49),0,IF(Planung!DV51="",$C51,IF(ISNUMBER(Planung!DV51),Planung!DV51,IF(UPPER(Planung!DV51)="H",$C51/2,0)))))))</f>
        <v>0</v>
      </c>
      <c r="DW51" s="27">
        <f>IF($A51="",0,IF(Mitarbeiter!$G$49=FALSE,0,IF(AND(Mitarbeiter!$E$49&lt;&gt;"",DW$5+6&lt;Mitarbeiter!$E$49),0,IF(AND(Mitarbeiter!$F$49&lt;&gt;"",DW$5&gt;Mitarbeiter!$F$49),0,IF(Planung!DW51="",$C51,IF(ISNUMBER(Planung!DW51),Planung!DW51,IF(UPPER(Planung!DW51)="H",$C51/2,0)))))))</f>
        <v>0</v>
      </c>
      <c r="DX51" s="27">
        <f>IF($A51="",0,IF(Mitarbeiter!$G$49=FALSE,0,IF(AND(Mitarbeiter!$E$49&lt;&gt;"",DX$5+6&lt;Mitarbeiter!$E$49),0,IF(AND(Mitarbeiter!$F$49&lt;&gt;"",DX$5&gt;Mitarbeiter!$F$49),0,IF(Planung!DX51="",$C51,IF(ISNUMBER(Planung!DX51),Planung!DX51,IF(UPPER(Planung!DX51)="H",$C51/2,0)))))))</f>
        <v>0</v>
      </c>
      <c r="DY51" s="27">
        <f>IF($A51="",0,IF(Mitarbeiter!$G$49=FALSE,0,IF(AND(Mitarbeiter!$E$49&lt;&gt;"",DY$5+6&lt;Mitarbeiter!$E$49),0,IF(AND(Mitarbeiter!$F$49&lt;&gt;"",DY$5&gt;Mitarbeiter!$F$49),0,IF(Planung!DY51="",$C51,IF(ISNUMBER(Planung!DY51),Planung!DY51,IF(UPPER(Planung!DY51)="H",$C51/2,0)))))))</f>
        <v>0</v>
      </c>
      <c r="DZ51" s="27">
        <f>IF($A51="",0,IF(Mitarbeiter!$G$49=FALSE,0,IF(AND(Mitarbeiter!$E$49&lt;&gt;"",DZ$5+6&lt;Mitarbeiter!$E$49),0,IF(AND(Mitarbeiter!$F$49&lt;&gt;"",DZ$5&gt;Mitarbeiter!$F$49),0,IF(Planung!DZ51="",$C51,IF(ISNUMBER(Planung!DZ51),Planung!DZ51,IF(UPPER(Planung!DZ51)="H",$C51/2,0)))))))</f>
        <v>0</v>
      </c>
      <c r="EA51" s="27">
        <f>IF($A51="",0,IF(Mitarbeiter!$G$49=FALSE,0,IF(AND(Mitarbeiter!$E$49&lt;&gt;"",EA$5+6&lt;Mitarbeiter!$E$49),0,IF(AND(Mitarbeiter!$F$49&lt;&gt;"",EA$5&gt;Mitarbeiter!$F$49),0,IF(Planung!EA51="",$C51,IF(ISNUMBER(Planung!EA51),Planung!EA51,IF(UPPER(Planung!EA51)="H",$C51/2,0)))))))</f>
        <v>0</v>
      </c>
      <c r="EB51" s="27">
        <f>IF($A51="",0,IF(Mitarbeiter!$G$49=FALSE,0,IF(AND(Mitarbeiter!$E$49&lt;&gt;"",EB$5+6&lt;Mitarbeiter!$E$49),0,IF(AND(Mitarbeiter!$F$49&lt;&gt;"",EB$5&gt;Mitarbeiter!$F$49),0,IF(Planung!EB51="",$C51,IF(ISNUMBER(Planung!EB51),Planung!EB51,IF(UPPER(Planung!EB51)="H",$C51/2,0)))))))</f>
        <v>0</v>
      </c>
      <c r="EC51" s="27">
        <f>IF($A51="",0,IF(Mitarbeiter!$G$49=FALSE,0,IF(AND(Mitarbeiter!$E$49&lt;&gt;"",EC$5+6&lt;Mitarbeiter!$E$49),0,IF(AND(Mitarbeiter!$F$49&lt;&gt;"",EC$5&gt;Mitarbeiter!$F$49),0,IF(Planung!EC51="",$C51,IF(ISNUMBER(Planung!EC51),Planung!EC51,IF(UPPER(Planung!EC51)="H",$C51/2,0)))))))</f>
        <v>0</v>
      </c>
      <c r="ED51" s="27">
        <f>IF($A51="",0,IF(Mitarbeiter!$G$49=FALSE,0,IF(AND(Mitarbeiter!$E$49&lt;&gt;"",ED$5+6&lt;Mitarbeiter!$E$49),0,IF(AND(Mitarbeiter!$F$49&lt;&gt;"",ED$5&gt;Mitarbeiter!$F$49),0,IF(Planung!ED51="",$C51,IF(ISNUMBER(Planung!ED51),Planung!ED51,IF(UPPER(Planung!ED51)="H",$C51/2,0)))))))</f>
        <v>0</v>
      </c>
      <c r="EE51" s="27">
        <f>IF($A51="",0,IF(Mitarbeiter!$G$49=FALSE,0,IF(AND(Mitarbeiter!$E$49&lt;&gt;"",EE$5+6&lt;Mitarbeiter!$E$49),0,IF(AND(Mitarbeiter!$F$49&lt;&gt;"",EE$5&gt;Mitarbeiter!$F$49),0,IF(Planung!EE51="",$C51,IF(ISNUMBER(Planung!EE51),Planung!EE51,IF(UPPER(Planung!EE51)="H",$C51/2,0)))))))</f>
        <v>0</v>
      </c>
      <c r="EF51" s="27">
        <f>IF($A51="",0,IF(Mitarbeiter!$G$49=FALSE,0,IF(AND(Mitarbeiter!$E$49&lt;&gt;"",EF$5+6&lt;Mitarbeiter!$E$49),0,IF(AND(Mitarbeiter!$F$49&lt;&gt;"",EF$5&gt;Mitarbeiter!$F$49),0,IF(Planung!EF51="",$C51,IF(ISNUMBER(Planung!EF51),Planung!EF51,IF(UPPER(Planung!EF51)="H",$C51/2,0)))))))</f>
        <v>0</v>
      </c>
      <c r="EG51" s="27">
        <f>IF($A51="",0,IF(Mitarbeiter!$G$49=FALSE,0,IF(AND(Mitarbeiter!$E$49&lt;&gt;"",EG$5+6&lt;Mitarbeiter!$E$49),0,IF(AND(Mitarbeiter!$F$49&lt;&gt;"",EG$5&gt;Mitarbeiter!$F$49),0,IF(Planung!EG51="",$C51,IF(ISNUMBER(Planung!EG51),Planung!EG51,IF(UPPER(Planung!EG51)="H",$C51/2,0)))))))</f>
        <v>0</v>
      </c>
      <c r="EH51" s="27">
        <f>IF($A51="",0,IF(Mitarbeiter!$G$49=FALSE,0,IF(AND(Mitarbeiter!$E$49&lt;&gt;"",EH$5+6&lt;Mitarbeiter!$E$49),0,IF(AND(Mitarbeiter!$F$49&lt;&gt;"",EH$5&gt;Mitarbeiter!$F$49),0,IF(Planung!EH51="",$C51,IF(ISNUMBER(Planung!EH51),Planung!EH51,IF(UPPER(Planung!EH51)="H",$C51/2,0)))))))</f>
        <v>0</v>
      </c>
      <c r="EI51" s="27">
        <f>IF($A51="",0,IF(Mitarbeiter!$G$49=FALSE,0,IF(AND(Mitarbeiter!$E$49&lt;&gt;"",EI$5+6&lt;Mitarbeiter!$E$49),0,IF(AND(Mitarbeiter!$F$49&lt;&gt;"",EI$5&gt;Mitarbeiter!$F$49),0,IF(Planung!EI51="",$C51,IF(ISNUMBER(Planung!EI51),Planung!EI51,IF(UPPER(Planung!EI51)="H",$C51/2,0)))))))</f>
        <v>0</v>
      </c>
      <c r="EJ51" s="27">
        <f>IF($A51="",0,IF(Mitarbeiter!$G$49=FALSE,0,IF(AND(Mitarbeiter!$E$49&lt;&gt;"",EJ$5+6&lt;Mitarbeiter!$E$49),0,IF(AND(Mitarbeiter!$F$49&lt;&gt;"",EJ$5&gt;Mitarbeiter!$F$49),0,IF(Planung!EJ51="",$C51,IF(ISNUMBER(Planung!EJ51),Planung!EJ51,IF(UPPER(Planung!EJ51)="H",$C51/2,0)))))))</f>
        <v>0</v>
      </c>
      <c r="EK51" s="27">
        <f>IF($A51="",0,IF(Mitarbeiter!$G$49=FALSE,0,IF(AND(Mitarbeiter!$E$49&lt;&gt;"",EK$5+6&lt;Mitarbeiter!$E$49),0,IF(AND(Mitarbeiter!$F$49&lt;&gt;"",EK$5&gt;Mitarbeiter!$F$49),0,IF(Planung!EK51="",$C51,IF(ISNUMBER(Planung!EK51),Planung!EK51,IF(UPPER(Planung!EK51)="H",$C51/2,0)))))))</f>
        <v>0</v>
      </c>
      <c r="EL51" s="27">
        <f>IF($A51="",0,IF(Mitarbeiter!$G$49=FALSE,0,IF(AND(Mitarbeiter!$E$49&lt;&gt;"",EL$5+6&lt;Mitarbeiter!$E$49),0,IF(AND(Mitarbeiter!$F$49&lt;&gt;"",EL$5&gt;Mitarbeiter!$F$49),0,IF(Planung!EL51="",$C51,IF(ISNUMBER(Planung!EL51),Planung!EL51,IF(UPPER(Planung!EL51)="H",$C51/2,0)))))))</f>
        <v>0</v>
      </c>
      <c r="EM51" s="27">
        <f>IF($A51="",0,IF(Mitarbeiter!$G$49=FALSE,0,IF(AND(Mitarbeiter!$E$49&lt;&gt;"",EM$5+6&lt;Mitarbeiter!$E$49),0,IF(AND(Mitarbeiter!$F$49&lt;&gt;"",EM$5&gt;Mitarbeiter!$F$49),0,IF(Planung!EM51="",$C51,IF(ISNUMBER(Planung!EM51),Planung!EM51,IF(UPPER(Planung!EM51)="H",$C51/2,0)))))))</f>
        <v>0</v>
      </c>
      <c r="EN51" s="27">
        <f>IF($A51="",0,IF(Mitarbeiter!$G$49=FALSE,0,IF(AND(Mitarbeiter!$E$49&lt;&gt;"",EN$5+6&lt;Mitarbeiter!$E$49),0,IF(AND(Mitarbeiter!$F$49&lt;&gt;"",EN$5&gt;Mitarbeiter!$F$49),0,IF(Planung!EN51="",$C51,IF(ISNUMBER(Planung!EN51),Planung!EN51,IF(UPPER(Planung!EN51)="H",$C51/2,0)))))))</f>
        <v>0</v>
      </c>
      <c r="EO51" s="27">
        <f>IF($A51="",0,IF(Mitarbeiter!$G$49=FALSE,0,IF(AND(Mitarbeiter!$E$49&lt;&gt;"",EO$5+6&lt;Mitarbeiter!$E$49),0,IF(AND(Mitarbeiter!$F$49&lt;&gt;"",EO$5&gt;Mitarbeiter!$F$49),0,IF(Planung!EO51="",$C51,IF(ISNUMBER(Planung!EO51),Planung!EO51,IF(UPPER(Planung!EO51)="H",$C51/2,0)))))))</f>
        <v>0</v>
      </c>
      <c r="EP51" s="27">
        <f>IF($A51="",0,IF(Mitarbeiter!$G$49=FALSE,0,IF(AND(Mitarbeiter!$E$49&lt;&gt;"",EP$5+6&lt;Mitarbeiter!$E$49),0,IF(AND(Mitarbeiter!$F$49&lt;&gt;"",EP$5&gt;Mitarbeiter!$F$49),0,IF(Planung!EP51="",$C51,IF(ISNUMBER(Planung!EP51),Planung!EP51,IF(UPPER(Planung!EP51)="H",$C51/2,0)))))))</f>
        <v>0</v>
      </c>
      <c r="EQ51" s="27">
        <f>IF($A51="",0,IF(Mitarbeiter!$G$49=FALSE,0,IF(AND(Mitarbeiter!$E$49&lt;&gt;"",EQ$5+6&lt;Mitarbeiter!$E$49),0,IF(AND(Mitarbeiter!$F$49&lt;&gt;"",EQ$5&gt;Mitarbeiter!$F$49),0,IF(Planung!EQ51="",$C51,IF(ISNUMBER(Planung!EQ51),Planung!EQ51,IF(UPPER(Planung!EQ51)="H",$C51/2,0)))))))</f>
        <v>0</v>
      </c>
      <c r="ER51" s="27">
        <f>IF($A51="",0,IF(Mitarbeiter!$G$49=FALSE,0,IF(AND(Mitarbeiter!$E$49&lt;&gt;"",ER$5+6&lt;Mitarbeiter!$E$49),0,IF(AND(Mitarbeiter!$F$49&lt;&gt;"",ER$5&gt;Mitarbeiter!$F$49),0,IF(Planung!ER51="",$C51,IF(ISNUMBER(Planung!ER51),Planung!ER51,IF(UPPER(Planung!ER51)="H",$C51/2,0)))))))</f>
        <v>0</v>
      </c>
      <c r="ES51" s="27">
        <f>IF($A51="",0,IF(Mitarbeiter!$G$49=FALSE,0,IF(AND(Mitarbeiter!$E$49&lt;&gt;"",ES$5+6&lt;Mitarbeiter!$E$49),0,IF(AND(Mitarbeiter!$F$49&lt;&gt;"",ES$5&gt;Mitarbeiter!$F$49),0,IF(Planung!ES51="",$C51,IF(ISNUMBER(Planung!ES51),Planung!ES51,IF(UPPER(Planung!ES51)="H",$C51/2,0)))))))</f>
        <v>0</v>
      </c>
      <c r="ET51" s="27">
        <f>IF($A51="",0,IF(Mitarbeiter!$G$49=FALSE,0,IF(AND(Mitarbeiter!$E$49&lt;&gt;"",ET$5+6&lt;Mitarbeiter!$E$49),0,IF(AND(Mitarbeiter!$F$49&lt;&gt;"",ET$5&gt;Mitarbeiter!$F$49),0,IF(Planung!ET51="",$C51,IF(ISNUMBER(Planung!ET51),Planung!ET51,IF(UPPER(Planung!ET51)="H",$C51/2,0)))))))</f>
        <v>0</v>
      </c>
      <c r="EU51" s="27">
        <f>IF($A51="",0,IF(Mitarbeiter!$G$49=FALSE,0,IF(AND(Mitarbeiter!$E$49&lt;&gt;"",EU$5+6&lt;Mitarbeiter!$E$49),0,IF(AND(Mitarbeiter!$F$49&lt;&gt;"",EU$5&gt;Mitarbeiter!$F$49),0,IF(Planung!EU51="",$C51,IF(ISNUMBER(Planung!EU51),Planung!EU51,IF(UPPER(Planung!EU51)="H",$C51/2,0)))))))</f>
        <v>0</v>
      </c>
      <c r="EV51" s="27">
        <f>IF($A51="",0,IF(Mitarbeiter!$G$49=FALSE,0,IF(AND(Mitarbeiter!$E$49&lt;&gt;"",EV$5+6&lt;Mitarbeiter!$E$49),0,IF(AND(Mitarbeiter!$F$49&lt;&gt;"",EV$5&gt;Mitarbeiter!$F$49),0,IF(Planung!EV51="",$C51,IF(ISNUMBER(Planung!EV51),Planung!EV51,IF(UPPER(Planung!EV51)="H",$C51/2,0)))))))</f>
        <v>0</v>
      </c>
      <c r="EW51" s="27">
        <f>IF($A51="",0,IF(Mitarbeiter!$G$49=FALSE,0,IF(AND(Mitarbeiter!$E$49&lt;&gt;"",EW$5+6&lt;Mitarbeiter!$E$49),0,IF(AND(Mitarbeiter!$F$49&lt;&gt;"",EW$5&gt;Mitarbeiter!$F$49),0,IF(Planung!EW51="",$C51,IF(ISNUMBER(Planung!EW51),Planung!EW51,IF(UPPER(Planung!EW51)="H",$C51/2,0)))))))</f>
        <v>0</v>
      </c>
      <c r="EX51" s="27">
        <f>IF($A51="",0,IF(Mitarbeiter!$G$49=FALSE,0,IF(AND(Mitarbeiter!$E$49&lt;&gt;"",EX$5+6&lt;Mitarbeiter!$E$49),0,IF(AND(Mitarbeiter!$F$49&lt;&gt;"",EX$5&gt;Mitarbeiter!$F$49),0,IF(Planung!EX51="",$C51,IF(ISNUMBER(Planung!EX51),Planung!EX51,IF(UPPER(Planung!EX51)="H",$C51/2,0)))))))</f>
        <v>0</v>
      </c>
      <c r="EY51" s="27">
        <f>IF($A51="",0,IF(Mitarbeiter!$G$49=FALSE,0,IF(AND(Mitarbeiter!$E$49&lt;&gt;"",EY$5+6&lt;Mitarbeiter!$E$49),0,IF(AND(Mitarbeiter!$F$49&lt;&gt;"",EY$5&gt;Mitarbeiter!$F$49),0,IF(Planung!EY51="",$C51,IF(ISNUMBER(Planung!EY51),Planung!EY51,IF(UPPER(Planung!EY51)="H",$C51/2,0)))))))</f>
        <v>0</v>
      </c>
      <c r="EZ51" s="27">
        <f>IF($A51="",0,IF(Mitarbeiter!$G$49=FALSE,0,IF(AND(Mitarbeiter!$E$49&lt;&gt;"",EZ$5+6&lt;Mitarbeiter!$E$49),0,IF(AND(Mitarbeiter!$F$49&lt;&gt;"",EZ$5&gt;Mitarbeiter!$F$49),0,IF(Planung!EZ51="",$C51,IF(ISNUMBER(Planung!EZ51),Planung!EZ51,IF(UPPER(Planung!EZ51)="H",$C51/2,0)))))))</f>
        <v>0</v>
      </c>
      <c r="FA51" s="27">
        <f>IF($A51="",0,IF(Mitarbeiter!$G$49=FALSE,0,IF(AND(Mitarbeiter!$E$49&lt;&gt;"",FA$5+6&lt;Mitarbeiter!$E$49),0,IF(AND(Mitarbeiter!$F$49&lt;&gt;"",FA$5&gt;Mitarbeiter!$F$49),0,IF(Planung!FA51="",$C51,IF(ISNUMBER(Planung!FA51),Planung!FA51,IF(UPPER(Planung!FA51)="H",$C51/2,0)))))))</f>
        <v>0</v>
      </c>
      <c r="FB51" s="27">
        <f>IF($A51="",0,IF(Mitarbeiter!$G$49=FALSE,0,IF(AND(Mitarbeiter!$E$49&lt;&gt;"",FB$5+6&lt;Mitarbeiter!$E$49),0,IF(AND(Mitarbeiter!$F$49&lt;&gt;"",FB$5&gt;Mitarbeiter!$F$49),0,IF(Planung!FB51="",$C51,IF(ISNUMBER(Planung!FB51),Planung!FB51,IF(UPPER(Planung!FB51)="H",$C51/2,0)))))))</f>
        <v>0</v>
      </c>
      <c r="FC51" s="27">
        <f>IF($A51="",0,IF(Mitarbeiter!$G$49=FALSE,0,IF(AND(Mitarbeiter!$E$49&lt;&gt;"",FC$5+6&lt;Mitarbeiter!$E$49),0,IF(AND(Mitarbeiter!$F$49&lt;&gt;"",FC$5&gt;Mitarbeiter!$F$49),0,IF(Planung!FC51="",$C51,IF(ISNUMBER(Planung!FC51),Planung!FC51,IF(UPPER(Planung!FC51)="H",$C51/2,0)))))))</f>
        <v>0</v>
      </c>
      <c r="FD51" s="27">
        <f>IF($A51="",0,IF(Mitarbeiter!$G$49=FALSE,0,IF(AND(Mitarbeiter!$E$49&lt;&gt;"",FD$5+6&lt;Mitarbeiter!$E$49),0,IF(AND(Mitarbeiter!$F$49&lt;&gt;"",FD$5&gt;Mitarbeiter!$F$49),0,IF(Planung!FD51="",$C51,IF(ISNUMBER(Planung!FD51),Planung!FD51,IF(UPPER(Planung!FD51)="H",$C51/2,0)))))))</f>
        <v>0</v>
      </c>
      <c r="FE51" s="27">
        <f>IF($A51="",0,IF(Mitarbeiter!$G$49=FALSE,0,IF(AND(Mitarbeiter!$E$49&lt;&gt;"",FE$5+6&lt;Mitarbeiter!$E$49),0,IF(AND(Mitarbeiter!$F$49&lt;&gt;"",FE$5&gt;Mitarbeiter!$F$49),0,IF(Planung!FE51="",$C51,IF(ISNUMBER(Planung!FE51),Planung!FE51,IF(UPPER(Planung!FE51)="H",$C51/2,0)))))))</f>
        <v>0</v>
      </c>
      <c r="FF51" s="27">
        <f>IF($A51="",0,IF(Mitarbeiter!$G$49=FALSE,0,IF(AND(Mitarbeiter!$E$49&lt;&gt;"",FF$5+6&lt;Mitarbeiter!$E$49),0,IF(AND(Mitarbeiter!$F$49&lt;&gt;"",FF$5&gt;Mitarbeiter!$F$49),0,IF(Planung!FF51="",$C51,IF(ISNUMBER(Planung!FF51),Planung!FF51,IF(UPPER(Planung!FF51)="H",$C51/2,0)))))))</f>
        <v>0</v>
      </c>
      <c r="FG51" s="27">
        <f>IF($A51="",0,IF(Mitarbeiter!$G$49=FALSE,0,IF(AND(Mitarbeiter!$E$49&lt;&gt;"",FG$5+6&lt;Mitarbeiter!$E$49),0,IF(AND(Mitarbeiter!$F$49&lt;&gt;"",FG$5&gt;Mitarbeiter!$F$49),0,IF(Planung!FG51="",$C51,IF(ISNUMBER(Planung!FG51),Planung!FG51,IF(UPPER(Planung!FG51)="H",$C51/2,0)))))))</f>
        <v>0</v>
      </c>
      <c r="FH51" s="27">
        <f>IF($A51="",0,IF(Mitarbeiter!$G$49=FALSE,0,IF(AND(Mitarbeiter!$E$49&lt;&gt;"",FH$5+6&lt;Mitarbeiter!$E$49),0,IF(AND(Mitarbeiter!$F$49&lt;&gt;"",FH$5&gt;Mitarbeiter!$F$49),0,IF(Planung!FH51="",$C51,IF(ISNUMBER(Planung!FH51),Planung!FH51,IF(UPPER(Planung!FH51)="H",$C51/2,0)))))))</f>
        <v>0</v>
      </c>
      <c r="FI51" s="27">
        <f>IF($A51="",0,IF(Mitarbeiter!$G$49=FALSE,0,IF(AND(Mitarbeiter!$E$49&lt;&gt;"",FI$5+6&lt;Mitarbeiter!$E$49),0,IF(AND(Mitarbeiter!$F$49&lt;&gt;"",FI$5&gt;Mitarbeiter!$F$49),0,IF(Planung!FI51="",$C51,IF(ISNUMBER(Planung!FI51),Planung!FI51,IF(UPPER(Planung!FI51)="H",$C51/2,0)))))))</f>
        <v>0</v>
      </c>
      <c r="FJ51" s="27">
        <f>IF($A51="",0,IF(Mitarbeiter!$G$49=FALSE,0,IF(AND(Mitarbeiter!$E$49&lt;&gt;"",FJ$5+6&lt;Mitarbeiter!$E$49),0,IF(AND(Mitarbeiter!$F$49&lt;&gt;"",FJ$5&gt;Mitarbeiter!$F$49),0,IF(Planung!FJ51="",$C51,IF(ISNUMBER(Planung!FJ51),Planung!FJ51,IF(UPPER(Planung!FJ51)="H",$C51/2,0)))))))</f>
        <v>0</v>
      </c>
      <c r="FK51" s="27">
        <f>IF($A51="",0,IF(Mitarbeiter!$G$49=FALSE,0,IF(AND(Mitarbeiter!$E$49&lt;&gt;"",FK$5+6&lt;Mitarbeiter!$E$49),0,IF(AND(Mitarbeiter!$F$49&lt;&gt;"",FK$5&gt;Mitarbeiter!$F$49),0,IF(Planung!FK51="",$C51,IF(ISNUMBER(Planung!FK51),Planung!FK51,IF(UPPER(Planung!FK51)="H",$C51/2,0)))))))</f>
        <v>0</v>
      </c>
      <c r="FL51" s="27">
        <f>IF($A51="",0,IF(Mitarbeiter!$G$49=FALSE,0,IF(AND(Mitarbeiter!$E$49&lt;&gt;"",FL$5+6&lt;Mitarbeiter!$E$49),0,IF(AND(Mitarbeiter!$F$49&lt;&gt;"",FL$5&gt;Mitarbeiter!$F$49),0,IF(Planung!FL51="",$C51,IF(ISNUMBER(Planung!FL51),Planung!FL51,IF(UPPER(Planung!FL51)="H",$C51/2,0)))))))</f>
        <v>0</v>
      </c>
      <c r="FM51" s="27">
        <f>IF($A51="",0,IF(Mitarbeiter!$G$49=FALSE,0,IF(AND(Mitarbeiter!$E$49&lt;&gt;"",FM$5+6&lt;Mitarbeiter!$E$49),0,IF(AND(Mitarbeiter!$F$49&lt;&gt;"",FM$5&gt;Mitarbeiter!$F$49),0,IF(Planung!FM51="",$C51,IF(ISNUMBER(Planung!FM51),Planung!FM51,IF(UPPER(Planung!FM51)="H",$C51/2,0)))))))</f>
        <v>0</v>
      </c>
      <c r="FN51" s="27">
        <f>IF($A51="",0,IF(Mitarbeiter!$G$49=FALSE,0,IF(AND(Mitarbeiter!$E$49&lt;&gt;"",FN$5+6&lt;Mitarbeiter!$E$49),0,IF(AND(Mitarbeiter!$F$49&lt;&gt;"",FN$5&gt;Mitarbeiter!$F$49),0,IF(Planung!FN51="",$C51,IF(ISNUMBER(Planung!FN51),Planung!FN51,IF(UPPER(Planung!FN51)="H",$C51/2,0)))))))</f>
        <v>0</v>
      </c>
      <c r="FO51" s="27">
        <f>IF($A51="",0,IF(Mitarbeiter!$G$49=FALSE,0,IF(AND(Mitarbeiter!$E$49&lt;&gt;"",FO$5+6&lt;Mitarbeiter!$E$49),0,IF(AND(Mitarbeiter!$F$49&lt;&gt;"",FO$5&gt;Mitarbeiter!$F$49),0,IF(Planung!FO51="",$C51,IF(ISNUMBER(Planung!FO51),Planung!FO51,IF(UPPER(Planung!FO51)="H",$C51/2,0)))))))</f>
        <v>0</v>
      </c>
      <c r="FP51" s="27">
        <f>IF($A51="",0,IF(Mitarbeiter!$G$49=FALSE,0,IF(AND(Mitarbeiter!$E$49&lt;&gt;"",FP$5+6&lt;Mitarbeiter!$E$49),0,IF(AND(Mitarbeiter!$F$49&lt;&gt;"",FP$5&gt;Mitarbeiter!$F$49),0,IF(Planung!FP51="",$C51,IF(ISNUMBER(Planung!FP51),Planung!FP51,IF(UPPER(Planung!FP51)="H",$C51/2,0)))))))</f>
        <v>0</v>
      </c>
      <c r="FQ51" s="27">
        <f>IF($A51="",0,IF(Mitarbeiter!$G$49=FALSE,0,IF(AND(Mitarbeiter!$E$49&lt;&gt;"",FQ$5+6&lt;Mitarbeiter!$E$49),0,IF(AND(Mitarbeiter!$F$49&lt;&gt;"",FQ$5&gt;Mitarbeiter!$F$49),0,IF(Planung!FQ51="",$C51,IF(ISNUMBER(Planung!FQ51),Planung!FQ51,IF(UPPER(Planung!FQ51)="H",$C51/2,0)))))))</f>
        <v>0</v>
      </c>
      <c r="FR51" s="27">
        <f>IF($A51="",0,IF(Mitarbeiter!$G$49=FALSE,0,IF(AND(Mitarbeiter!$E$49&lt;&gt;"",FR$5+6&lt;Mitarbeiter!$E$49),0,IF(AND(Mitarbeiter!$F$49&lt;&gt;"",FR$5&gt;Mitarbeiter!$F$49),0,IF(Planung!FR51="",$C51,IF(ISNUMBER(Planung!FR51),Planung!FR51,IF(UPPER(Planung!FR51)="H",$C51/2,0)))))))</f>
        <v>0</v>
      </c>
      <c r="FS51" s="27">
        <f>IF($A51="",0,IF(Mitarbeiter!$G$49=FALSE,0,IF(AND(Mitarbeiter!$E$49&lt;&gt;"",FS$5+6&lt;Mitarbeiter!$E$49),0,IF(AND(Mitarbeiter!$F$49&lt;&gt;"",FS$5&gt;Mitarbeiter!$F$49),0,IF(Planung!FS51="",$C51,IF(ISNUMBER(Planung!FS51),Planung!FS51,IF(UPPER(Planung!FS51)="H",$C51/2,0)))))))</f>
        <v>0</v>
      </c>
      <c r="FT51" s="27">
        <f>IF($A51="",0,IF(Mitarbeiter!$G$49=FALSE,0,IF(AND(Mitarbeiter!$E$49&lt;&gt;"",FT$5+6&lt;Mitarbeiter!$E$49),0,IF(AND(Mitarbeiter!$F$49&lt;&gt;"",FT$5&gt;Mitarbeiter!$F$49),0,IF(Planung!FT51="",$C51,IF(ISNUMBER(Planung!FT51),Planung!FT51,IF(UPPER(Planung!FT51)="H",$C51/2,0)))))))</f>
        <v>0</v>
      </c>
      <c r="FU51" s="27">
        <f>IF($A51="",0,IF(Mitarbeiter!$G$49=FALSE,0,IF(AND(Mitarbeiter!$E$49&lt;&gt;"",FU$5+6&lt;Mitarbeiter!$E$49),0,IF(AND(Mitarbeiter!$F$49&lt;&gt;"",FU$5&gt;Mitarbeiter!$F$49),0,IF(Planung!FU51="",$C51,IF(ISNUMBER(Planung!FU51),Planung!FU51,IF(UPPER(Planung!FU51)="H",$C51/2,0)))))))</f>
        <v>0</v>
      </c>
      <c r="FV51" s="27">
        <f>IF($A51="",0,IF(Mitarbeiter!$G$49=FALSE,0,IF(AND(Mitarbeiter!$E$49&lt;&gt;"",FV$5+6&lt;Mitarbeiter!$E$49),0,IF(AND(Mitarbeiter!$F$49&lt;&gt;"",FV$5&gt;Mitarbeiter!$F$49),0,IF(Planung!FV51="",$C51,IF(ISNUMBER(Planung!FV51),Planung!FV51,IF(UPPER(Planung!FV51)="H",$C51/2,0)))))))</f>
        <v>0</v>
      </c>
      <c r="FW51" s="27">
        <f>IF($A51="",0,IF(Mitarbeiter!$G$49=FALSE,0,IF(AND(Mitarbeiter!$E$49&lt;&gt;"",FW$5+6&lt;Mitarbeiter!$E$49),0,IF(AND(Mitarbeiter!$F$49&lt;&gt;"",FW$5&gt;Mitarbeiter!$F$49),0,IF(Planung!FW51="",$C51,IF(ISNUMBER(Planung!FW51),Planung!FW51,IF(UPPER(Planung!FW51)="H",$C51/2,0)))))))</f>
        <v>0</v>
      </c>
      <c r="FX51" s="27">
        <f>IF($A51="",0,IF(Mitarbeiter!$G$49=FALSE,0,IF(AND(Mitarbeiter!$E$49&lt;&gt;"",FX$5+6&lt;Mitarbeiter!$E$49),0,IF(AND(Mitarbeiter!$F$49&lt;&gt;"",FX$5&gt;Mitarbeiter!$F$49),0,IF(Planung!FX51="",$C51,IF(ISNUMBER(Planung!FX51),Planung!FX51,IF(UPPER(Planung!FX51)="H",$C51/2,0)))))))</f>
        <v>0</v>
      </c>
      <c r="FY51" s="27">
        <f>IF($A51="",0,IF(Mitarbeiter!$G$49=FALSE,0,IF(AND(Mitarbeiter!$E$49&lt;&gt;"",FY$5+6&lt;Mitarbeiter!$E$49),0,IF(AND(Mitarbeiter!$F$49&lt;&gt;"",FY$5&gt;Mitarbeiter!$F$49),0,IF(Planung!FY51="",$C51,IF(ISNUMBER(Planung!FY51),Planung!FY51,IF(UPPER(Planung!FY51)="H",$C51/2,0)))))))</f>
        <v>0</v>
      </c>
      <c r="FZ51" s="27">
        <f>IF($A51="",0,IF(Mitarbeiter!$G$49=FALSE,0,IF(AND(Mitarbeiter!$E$49&lt;&gt;"",FZ$5+6&lt;Mitarbeiter!$E$49),0,IF(AND(Mitarbeiter!$F$49&lt;&gt;"",FZ$5&gt;Mitarbeiter!$F$49),0,IF(Planung!FZ51="",$C51,IF(ISNUMBER(Planung!FZ51),Planung!FZ51,IF(UPPER(Planung!FZ51)="H",$C51/2,0)))))))</f>
        <v>0</v>
      </c>
      <c r="GA51" s="27">
        <f>IF($A51="",0,IF(Mitarbeiter!$G$49=FALSE,0,IF(AND(Mitarbeiter!$E$49&lt;&gt;"",GA$5+6&lt;Mitarbeiter!$E$49),0,IF(AND(Mitarbeiter!$F$49&lt;&gt;"",GA$5&gt;Mitarbeiter!$F$49),0,IF(Planung!GA51="",$C51,IF(ISNUMBER(Planung!GA51),Planung!GA51,IF(UPPER(Planung!GA51)="H",$C51/2,0)))))))</f>
        <v>0</v>
      </c>
      <c r="GB51" s="27">
        <f>IF($A51="",0,IF(Mitarbeiter!$G$49=FALSE,0,IF(AND(Mitarbeiter!$E$49&lt;&gt;"",GB$5+6&lt;Mitarbeiter!$E$49),0,IF(AND(Mitarbeiter!$F$49&lt;&gt;"",GB$5&gt;Mitarbeiter!$F$49),0,IF(Planung!GB51="",$C51,IF(ISNUMBER(Planung!GB51),Planung!GB51,IF(UPPER(Planung!GB51)="H",$C51/2,0)))))))</f>
        <v>0</v>
      </c>
      <c r="GC51" s="27">
        <f>IF($A51="",0,IF(Mitarbeiter!$G$49=FALSE,0,IF(AND(Mitarbeiter!$E$49&lt;&gt;"",GC$5+6&lt;Mitarbeiter!$E$49),0,IF(AND(Mitarbeiter!$F$49&lt;&gt;"",GC$5&gt;Mitarbeiter!$F$49),0,IF(Planung!GC51="",$C51,IF(ISNUMBER(Planung!GC51),Planung!GC51,IF(UPPER(Planung!GC51)="H",$C51/2,0)))))))</f>
        <v>0</v>
      </c>
      <c r="GD51" s="27">
        <f>IF($A51="",0,IF(Mitarbeiter!$G$49=FALSE,0,IF(AND(Mitarbeiter!$E$49&lt;&gt;"",GD$5+6&lt;Mitarbeiter!$E$49),0,IF(AND(Mitarbeiter!$F$49&lt;&gt;"",GD$5&gt;Mitarbeiter!$F$49),0,IF(Planung!GD51="",$C51,IF(ISNUMBER(Planung!GD51),Planung!GD51,IF(UPPER(Planung!GD51)="H",$C51/2,0)))))))</f>
        <v>0</v>
      </c>
      <c r="GE51" s="27">
        <f>IF($A51="",0,IF(Mitarbeiter!$G$49=FALSE,0,IF(AND(Mitarbeiter!$E$49&lt;&gt;"",GE$5+6&lt;Mitarbeiter!$E$49),0,IF(AND(Mitarbeiter!$F$49&lt;&gt;"",GE$5&gt;Mitarbeiter!$F$49),0,IF(Planung!GE51="",$C51,IF(ISNUMBER(Planung!GE51),Planung!GE51,IF(UPPER(Planung!GE51)="H",$C51/2,0)))))))</f>
        <v>0</v>
      </c>
      <c r="GF51" s="27">
        <f>IF($A51="",0,IF(Mitarbeiter!$G$49=FALSE,0,IF(AND(Mitarbeiter!$E$49&lt;&gt;"",GF$5+6&lt;Mitarbeiter!$E$49),0,IF(AND(Mitarbeiter!$F$49&lt;&gt;"",GF$5&gt;Mitarbeiter!$F$49),0,IF(Planung!GF51="",$C51,IF(ISNUMBER(Planung!GF51),Planung!GF51,IF(UPPER(Planung!GF51)="H",$C51/2,0)))))))</f>
        <v>0</v>
      </c>
      <c r="GG51" s="27">
        <f>IF($A51="",0,IF(Mitarbeiter!$G$49=FALSE,0,IF(AND(Mitarbeiter!$E$49&lt;&gt;"",GG$5+6&lt;Mitarbeiter!$E$49),0,IF(AND(Mitarbeiter!$F$49&lt;&gt;"",GG$5&gt;Mitarbeiter!$F$49),0,IF(Planung!GG51="",$C51,IF(ISNUMBER(Planung!GG51),Planung!GG51,IF(UPPER(Planung!GG51)="H",$C51/2,0)))))))</f>
        <v>0</v>
      </c>
      <c r="GH51" s="27">
        <f>IF($A51="",0,IF(Mitarbeiter!$G$49=FALSE,0,IF(AND(Mitarbeiter!$E$49&lt;&gt;"",GH$5+6&lt;Mitarbeiter!$E$49),0,IF(AND(Mitarbeiter!$F$49&lt;&gt;"",GH$5&gt;Mitarbeiter!$F$49),0,IF(Planung!GH51="",$C51,IF(ISNUMBER(Planung!GH51),Planung!GH51,IF(UPPER(Planung!GH51)="H",$C51/2,0)))))))</f>
        <v>0</v>
      </c>
      <c r="GI51" s="27">
        <f>IF($A51="",0,IF(Mitarbeiter!$G$49=FALSE,0,IF(AND(Mitarbeiter!$E$49&lt;&gt;"",GI$5+6&lt;Mitarbeiter!$E$49),0,IF(AND(Mitarbeiter!$F$49&lt;&gt;"",GI$5&gt;Mitarbeiter!$F$49),0,IF(Planung!GI51="",$C51,IF(ISNUMBER(Planung!GI51),Planung!GI51,IF(UPPER(Planung!GI51)="H",$C51/2,0)))))))</f>
        <v>0</v>
      </c>
      <c r="GJ51" s="27">
        <f>IF($A51="",0,IF(Mitarbeiter!$G$49=FALSE,0,IF(AND(Mitarbeiter!$E$49&lt;&gt;"",GJ$5+6&lt;Mitarbeiter!$E$49),0,IF(AND(Mitarbeiter!$F$49&lt;&gt;"",GJ$5&gt;Mitarbeiter!$F$49),0,IF(Planung!GJ51="",$C51,IF(ISNUMBER(Planung!GJ51),Planung!GJ51,IF(UPPER(Planung!GJ51)="H",$C51/2,0)))))))</f>
        <v>0</v>
      </c>
      <c r="GK51" s="27">
        <f>IF($A51="",0,IF(Mitarbeiter!$G$49=FALSE,0,IF(AND(Mitarbeiter!$E$49&lt;&gt;"",GK$5+6&lt;Mitarbeiter!$E$49),0,IF(AND(Mitarbeiter!$F$49&lt;&gt;"",GK$5&gt;Mitarbeiter!$F$49),0,IF(Planung!GK51="",$C51,IF(ISNUMBER(Planung!GK51),Planung!GK51,IF(UPPER(Planung!GK51)="H",$C51/2,0)))))))</f>
        <v>0</v>
      </c>
      <c r="GL51" s="27">
        <f>IF($A51="",0,IF(Mitarbeiter!$G$49=FALSE,0,IF(AND(Mitarbeiter!$E$49&lt;&gt;"",GL$5+6&lt;Mitarbeiter!$E$49),0,IF(AND(Mitarbeiter!$F$49&lt;&gt;"",GL$5&gt;Mitarbeiter!$F$49),0,IF(Planung!GL51="",$C51,IF(ISNUMBER(Planung!GL51),Planung!GL51,IF(UPPER(Planung!GL51)="H",$C51/2,0)))))))</f>
        <v>0</v>
      </c>
      <c r="GM51" s="27">
        <f>IF($A51="",0,IF(Mitarbeiter!$G$49=FALSE,0,IF(AND(Mitarbeiter!$E$49&lt;&gt;"",GM$5+6&lt;Mitarbeiter!$E$49),0,IF(AND(Mitarbeiter!$F$49&lt;&gt;"",GM$5&gt;Mitarbeiter!$F$49),0,IF(Planung!GM51="",$C51,IF(ISNUMBER(Planung!GM51),Planung!GM51,IF(UPPER(Planung!GM51)="H",$C51/2,0)))))))</f>
        <v>0</v>
      </c>
      <c r="GN51" s="27">
        <f>IF($A51="",0,IF(Mitarbeiter!$G$49=FALSE,0,IF(AND(Mitarbeiter!$E$49&lt;&gt;"",GN$5+6&lt;Mitarbeiter!$E$49),0,IF(AND(Mitarbeiter!$F$49&lt;&gt;"",GN$5&gt;Mitarbeiter!$F$49),0,IF(Planung!GN51="",$C51,IF(ISNUMBER(Planung!GN51),Planung!GN51,IF(UPPER(Planung!GN51)="H",$C51/2,0)))))))</f>
        <v>0</v>
      </c>
      <c r="GO51" s="27">
        <f>IF($A51="",0,IF(Mitarbeiter!$G$49=FALSE,0,IF(AND(Mitarbeiter!$E$49&lt;&gt;"",GO$5+6&lt;Mitarbeiter!$E$49),0,IF(AND(Mitarbeiter!$F$49&lt;&gt;"",GO$5&gt;Mitarbeiter!$F$49),0,IF(Planung!GO51="",$C51,IF(ISNUMBER(Planung!GO51),Planung!GO51,IF(UPPER(Planung!GO51)="H",$C51/2,0)))))))</f>
        <v>0</v>
      </c>
      <c r="GP51" s="27">
        <f>IF($A51="",0,IF(Mitarbeiter!$G$49=FALSE,0,IF(AND(Mitarbeiter!$E$49&lt;&gt;"",GP$5+6&lt;Mitarbeiter!$E$49),0,IF(AND(Mitarbeiter!$F$49&lt;&gt;"",GP$5&gt;Mitarbeiter!$F$49),0,IF(Planung!GP51="",$C51,IF(ISNUMBER(Planung!GP51),Planung!GP51,IF(UPPER(Planung!GP51)="H",$C51/2,0)))))))</f>
        <v>0</v>
      </c>
      <c r="GQ51" s="27">
        <f>IF($A51="",0,IF(Mitarbeiter!$G$49=FALSE,0,IF(AND(Mitarbeiter!$E$49&lt;&gt;"",GQ$5+6&lt;Mitarbeiter!$E$49),0,IF(AND(Mitarbeiter!$F$49&lt;&gt;"",GQ$5&gt;Mitarbeiter!$F$49),0,IF(Planung!GQ51="",$C51,IF(ISNUMBER(Planung!GQ51),Planung!GQ51,IF(UPPER(Planung!GQ51)="H",$C51/2,0)))))))</f>
        <v>0</v>
      </c>
      <c r="GR51" s="27">
        <f>IF($A51="",0,IF(Mitarbeiter!$G$49=FALSE,0,IF(AND(Mitarbeiter!$E$49&lt;&gt;"",GR$5+6&lt;Mitarbeiter!$E$49),0,IF(AND(Mitarbeiter!$F$49&lt;&gt;"",GR$5&gt;Mitarbeiter!$F$49),0,IF(Planung!GR51="",$C51,IF(ISNUMBER(Planung!GR51),Planung!GR51,IF(UPPER(Planung!GR51)="H",$C51/2,0)))))))</f>
        <v>0</v>
      </c>
      <c r="GS51" s="27">
        <f>IF($A51="",0,IF(Mitarbeiter!$G$49=FALSE,0,IF(AND(Mitarbeiter!$E$49&lt;&gt;"",GS$5+6&lt;Mitarbeiter!$E$49),0,IF(AND(Mitarbeiter!$F$49&lt;&gt;"",GS$5&gt;Mitarbeiter!$F$49),0,IF(Planung!GS51="",$C51,IF(ISNUMBER(Planung!GS51),Planung!GS51,IF(UPPER(Planung!GS51)="H",$C51/2,0)))))))</f>
        <v>0</v>
      </c>
      <c r="GT51" s="27">
        <f>IF($A51="",0,IF(Mitarbeiter!$G$49=FALSE,0,IF(AND(Mitarbeiter!$E$49&lt;&gt;"",GT$5+6&lt;Mitarbeiter!$E$49),0,IF(AND(Mitarbeiter!$F$49&lt;&gt;"",GT$5&gt;Mitarbeiter!$F$49),0,IF(Planung!GT51="",$C51,IF(ISNUMBER(Planung!GT51),Planung!GT51,IF(UPPER(Planung!GT51)="H",$C51/2,0)))))))</f>
        <v>0</v>
      </c>
      <c r="GU51" s="27">
        <f>IF($A51="",0,IF(Mitarbeiter!$G$49=FALSE,0,IF(AND(Mitarbeiter!$E$49&lt;&gt;"",GU$5+6&lt;Mitarbeiter!$E$49),0,IF(AND(Mitarbeiter!$F$49&lt;&gt;"",GU$5&gt;Mitarbeiter!$F$49),0,IF(Planung!GU51="",$C51,IF(ISNUMBER(Planung!GU51),Planung!GU51,IF(UPPER(Planung!GU51)="H",$C51/2,0)))))))</f>
        <v>0</v>
      </c>
      <c r="GV51" s="27">
        <f>IF($A51="",0,IF(Mitarbeiter!$G$49=FALSE,0,IF(AND(Mitarbeiter!$E$49&lt;&gt;"",GV$5+6&lt;Mitarbeiter!$E$49),0,IF(AND(Mitarbeiter!$F$49&lt;&gt;"",GV$5&gt;Mitarbeiter!$F$49),0,IF(Planung!GV51="",$C51,IF(ISNUMBER(Planung!GV51),Planung!GV51,IF(UPPER(Planung!GV51)="H",$C51/2,0)))))))</f>
        <v>0</v>
      </c>
      <c r="GW51" s="27">
        <f>IF($A51="",0,IF(Mitarbeiter!$G$49=FALSE,0,IF(AND(Mitarbeiter!$E$49&lt;&gt;"",GW$5+6&lt;Mitarbeiter!$E$49),0,IF(AND(Mitarbeiter!$F$49&lt;&gt;"",GW$5&gt;Mitarbeiter!$F$49),0,IF(Planung!GW51="",$C51,IF(ISNUMBER(Planung!GW51),Planung!GW51,IF(UPPER(Planung!GW51)="H",$C51/2,0)))))))</f>
        <v>0</v>
      </c>
      <c r="GX51" s="27">
        <f>IF($A51="",0,IF(Mitarbeiter!$G$49=FALSE,0,IF(AND(Mitarbeiter!$E$49&lt;&gt;"",GX$5+6&lt;Mitarbeiter!$E$49),0,IF(AND(Mitarbeiter!$F$49&lt;&gt;"",GX$5&gt;Mitarbeiter!$F$49),0,IF(Planung!GX51="",$C51,IF(ISNUMBER(Planung!GX51),Planung!GX51,IF(UPPER(Planung!GX51)="H",$C51/2,0)))))))</f>
        <v>0</v>
      </c>
      <c r="GY51" s="27">
        <f>IF($A51="",0,IF(Mitarbeiter!$G$49=FALSE,0,IF(AND(Mitarbeiter!$E$49&lt;&gt;"",GY$5+6&lt;Mitarbeiter!$E$49),0,IF(AND(Mitarbeiter!$F$49&lt;&gt;"",GY$5&gt;Mitarbeiter!$F$49),0,IF(Planung!GY51="",$C51,IF(ISNUMBER(Planung!GY51),Planung!GY51,IF(UPPER(Planung!GY51)="H",$C51/2,0)))))))</f>
        <v>0</v>
      </c>
      <c r="GZ51" s="27">
        <f>IF($A51="",0,IF(Mitarbeiter!$G$49=FALSE,0,IF(AND(Mitarbeiter!$E$49&lt;&gt;"",GZ$5+6&lt;Mitarbeiter!$E$49),0,IF(AND(Mitarbeiter!$F$49&lt;&gt;"",GZ$5&gt;Mitarbeiter!$F$49),0,IF(Planung!GZ51="",$C51,IF(ISNUMBER(Planung!GZ51),Planung!GZ51,IF(UPPER(Planung!GZ51)="H",$C51/2,0)))))))</f>
        <v>0</v>
      </c>
      <c r="HA51" s="27">
        <f>IF($A51="",0,IF(Mitarbeiter!$G$49=FALSE,0,IF(AND(Mitarbeiter!$E$49&lt;&gt;"",HA$5+6&lt;Mitarbeiter!$E$49),0,IF(AND(Mitarbeiter!$F$49&lt;&gt;"",HA$5&gt;Mitarbeiter!$F$49),0,IF(Planung!HA51="",$C51,IF(ISNUMBER(Planung!HA51),Planung!HA51,IF(UPPER(Planung!HA51)="H",$C51/2,0)))))))</f>
        <v>0</v>
      </c>
      <c r="HB51" s="27">
        <f>IF($A51="",0,IF(Mitarbeiter!$G$49=FALSE,0,IF(AND(Mitarbeiter!$E$49&lt;&gt;"",HB$5+6&lt;Mitarbeiter!$E$49),0,IF(AND(Mitarbeiter!$F$49&lt;&gt;"",HB$5&gt;Mitarbeiter!$F$49),0,IF(Planung!HB51="",$C51,IF(ISNUMBER(Planung!HB51),Planung!HB51,IF(UPPER(Planung!HB51)="H",$C51/2,0)))))))</f>
        <v>0</v>
      </c>
      <c r="HC51" s="27">
        <f>IF($A51="",0,IF(Mitarbeiter!$G$49=FALSE,0,IF(AND(Mitarbeiter!$E$49&lt;&gt;"",HC$5+6&lt;Mitarbeiter!$E$49),0,IF(AND(Mitarbeiter!$F$49&lt;&gt;"",HC$5&gt;Mitarbeiter!$F$49),0,IF(Planung!HC51="",$C51,IF(ISNUMBER(Planung!HC51),Planung!HC51,IF(UPPER(Planung!HC51)="H",$C51/2,0)))))))</f>
        <v>0</v>
      </c>
      <c r="HD51" s="27">
        <f>IF($A51="",0,IF(Mitarbeiter!$G$49=FALSE,0,IF(AND(Mitarbeiter!$E$49&lt;&gt;"",HD$5+6&lt;Mitarbeiter!$E$49),0,IF(AND(Mitarbeiter!$F$49&lt;&gt;"",HD$5&gt;Mitarbeiter!$F$49),0,IF(Planung!HD51="",$C51,IF(ISNUMBER(Planung!HD51),Planung!HD51,IF(UPPER(Planung!HD51)="H",$C51/2,0)))))))</f>
        <v>0</v>
      </c>
      <c r="HE51" s="27">
        <f>IF($A51="",0,IF(Mitarbeiter!$G$49=FALSE,0,IF(AND(Mitarbeiter!$E$49&lt;&gt;"",HE$5+6&lt;Mitarbeiter!$E$49),0,IF(AND(Mitarbeiter!$F$49&lt;&gt;"",HE$5&gt;Mitarbeiter!$F$49),0,IF(Planung!HE51="",$C51,IF(ISNUMBER(Planung!HE51),Planung!HE51,IF(UPPER(Planung!HE51)="H",$C51/2,0)))))))</f>
        <v>0</v>
      </c>
      <c r="HF51" s="27">
        <f>IF($A51="",0,IF(Mitarbeiter!$G$49=FALSE,0,IF(AND(Mitarbeiter!$E$49&lt;&gt;"",HF$5+6&lt;Mitarbeiter!$E$49),0,IF(AND(Mitarbeiter!$F$49&lt;&gt;"",HF$5&gt;Mitarbeiter!$F$49),0,IF(Planung!HF51="",$C51,IF(ISNUMBER(Planung!HF51),Planung!HF51,IF(UPPER(Planung!HF51)="H",$C51/2,0)))))))</f>
        <v>0</v>
      </c>
      <c r="HG51" s="27">
        <f>IF($A51="",0,IF(Mitarbeiter!$G$49=FALSE,0,IF(AND(Mitarbeiter!$E$49&lt;&gt;"",HG$5+6&lt;Mitarbeiter!$E$49),0,IF(AND(Mitarbeiter!$F$49&lt;&gt;"",HG$5&gt;Mitarbeiter!$F$49),0,IF(Planung!HG51="",$C51,IF(ISNUMBER(Planung!HG51),Planung!HG51,IF(UPPER(Planung!HG51)="H",$C51/2,0)))))))</f>
        <v>0</v>
      </c>
      <c r="HH51" s="27">
        <f>IF($A51="",0,IF(Mitarbeiter!$G$49=FALSE,0,IF(AND(Mitarbeiter!$E$49&lt;&gt;"",HH$5+6&lt;Mitarbeiter!$E$49),0,IF(AND(Mitarbeiter!$F$49&lt;&gt;"",HH$5&gt;Mitarbeiter!$F$49),0,IF(Planung!HH51="",$C51,IF(ISNUMBER(Planung!HH51),Planung!HH51,IF(UPPER(Planung!HH51)="H",$C51/2,0)))))))</f>
        <v>0</v>
      </c>
      <c r="HI51" s="27">
        <f>IF($A51="",0,IF(Mitarbeiter!$G$49=FALSE,0,IF(AND(Mitarbeiter!$E$49&lt;&gt;"",HI$5+6&lt;Mitarbeiter!$E$49),0,IF(AND(Mitarbeiter!$F$49&lt;&gt;"",HI$5&gt;Mitarbeiter!$F$49),0,IF(Planung!HI51="",$C51,IF(ISNUMBER(Planung!HI51),Planung!HI51,IF(UPPER(Planung!HI51)="H",$C51/2,0)))))))</f>
        <v>0</v>
      </c>
      <c r="HJ51" s="27">
        <f>IF($A51="",0,IF(Mitarbeiter!$G$49=FALSE,0,IF(AND(Mitarbeiter!$E$49&lt;&gt;"",HJ$5+6&lt;Mitarbeiter!$E$49),0,IF(AND(Mitarbeiter!$F$49&lt;&gt;"",HJ$5&gt;Mitarbeiter!$F$49),0,IF(Planung!HJ51="",$C51,IF(ISNUMBER(Planung!HJ51),Planung!HJ51,IF(UPPER(Planung!HJ51)="H",$C51/2,0)))))))</f>
        <v>0</v>
      </c>
      <c r="HK51" s="27">
        <f>IF($A51="",0,IF(Mitarbeiter!$G$49=FALSE,0,IF(AND(Mitarbeiter!$E$49&lt;&gt;"",HK$5+6&lt;Mitarbeiter!$E$49),0,IF(AND(Mitarbeiter!$F$49&lt;&gt;"",HK$5&gt;Mitarbeiter!$F$49),0,IF(Planung!HK51="",$C51,IF(ISNUMBER(Planung!HK51),Planung!HK51,IF(UPPER(Planung!HK51)="H",$C51/2,0)))))))</f>
        <v>0</v>
      </c>
      <c r="HL51" s="27">
        <f>IF($A51="",0,IF(Mitarbeiter!$G$49=FALSE,0,IF(AND(Mitarbeiter!$E$49&lt;&gt;"",HL$5+6&lt;Mitarbeiter!$E$49),0,IF(AND(Mitarbeiter!$F$49&lt;&gt;"",HL$5&gt;Mitarbeiter!$F$49),0,IF(Planung!HL51="",$C51,IF(ISNUMBER(Planung!HL51),Planung!HL51,IF(UPPER(Planung!HL51)="H",$C51/2,0)))))))</f>
        <v>0</v>
      </c>
      <c r="HM51" s="27">
        <f>IF($A51="",0,IF(Mitarbeiter!$G$49=FALSE,0,IF(AND(Mitarbeiter!$E$49&lt;&gt;"",HM$5+6&lt;Mitarbeiter!$E$49),0,IF(AND(Mitarbeiter!$F$49&lt;&gt;"",HM$5&gt;Mitarbeiter!$F$49),0,IF(Planung!HM51="",$C51,IF(ISNUMBER(Planung!HM51),Planung!HM51,IF(UPPER(Planung!HM51)="H",$C51/2,0)))))))</f>
        <v>0</v>
      </c>
      <c r="HN51" s="27">
        <f>IF($A51="",0,IF(Mitarbeiter!$G$49=FALSE,0,IF(AND(Mitarbeiter!$E$49&lt;&gt;"",HN$5+6&lt;Mitarbeiter!$E$49),0,IF(AND(Mitarbeiter!$F$49&lt;&gt;"",HN$5&gt;Mitarbeiter!$F$49),0,IF(Planung!HN51="",$C51,IF(ISNUMBER(Planung!HN51),Planung!HN51,IF(UPPER(Planung!HN51)="H",$C51/2,0)))))))</f>
        <v>0</v>
      </c>
      <c r="HO51" s="27">
        <f>IF($A51="",0,IF(Mitarbeiter!$G$49=FALSE,0,IF(AND(Mitarbeiter!$E$49&lt;&gt;"",HO$5+6&lt;Mitarbeiter!$E$49),0,IF(AND(Mitarbeiter!$F$49&lt;&gt;"",HO$5&gt;Mitarbeiter!$F$49),0,IF(Planung!HO51="",$C51,IF(ISNUMBER(Planung!HO51),Planung!HO51,IF(UPPER(Planung!HO51)="H",$C51/2,0)))))))</f>
        <v>0</v>
      </c>
      <c r="HP51" s="27">
        <f>IF($A51="",0,IF(Mitarbeiter!$G$49=FALSE,0,IF(AND(Mitarbeiter!$E$49&lt;&gt;"",HP$5+6&lt;Mitarbeiter!$E$49),0,IF(AND(Mitarbeiter!$F$49&lt;&gt;"",HP$5&gt;Mitarbeiter!$F$49),0,IF(Planung!HP51="",$C51,IF(ISNUMBER(Planung!HP51),Planung!HP51,IF(UPPER(Planung!HP51)="H",$C51/2,0)))))))</f>
        <v>0</v>
      </c>
      <c r="HQ51" s="27">
        <f>IF($A51="",0,IF(Mitarbeiter!$G$49=FALSE,0,IF(AND(Mitarbeiter!$E$49&lt;&gt;"",HQ$5+6&lt;Mitarbeiter!$E$49),0,IF(AND(Mitarbeiter!$F$49&lt;&gt;"",HQ$5&gt;Mitarbeiter!$F$49),0,IF(Planung!HQ51="",$C51,IF(ISNUMBER(Planung!HQ51),Planung!HQ51,IF(UPPER(Planung!HQ51)="H",$C51/2,0)))))))</f>
        <v>0</v>
      </c>
      <c r="HR51" s="27">
        <f>IF($A51="",0,IF(Mitarbeiter!$G$49=FALSE,0,IF(AND(Mitarbeiter!$E$49&lt;&gt;"",HR$5+6&lt;Mitarbeiter!$E$49),0,IF(AND(Mitarbeiter!$F$49&lt;&gt;"",HR$5&gt;Mitarbeiter!$F$49),0,IF(Planung!HR51="",$C51,IF(ISNUMBER(Planung!HR51),Planung!HR51,IF(UPPER(Planung!HR51)="H",$C51/2,0)))))))</f>
        <v>0</v>
      </c>
      <c r="HS51" s="27">
        <f>IF($A51="",0,IF(Mitarbeiter!$G$49=FALSE,0,IF(AND(Mitarbeiter!$E$49&lt;&gt;"",HS$5+6&lt;Mitarbeiter!$E$49),0,IF(AND(Mitarbeiter!$F$49&lt;&gt;"",HS$5&gt;Mitarbeiter!$F$49),0,IF(Planung!HS51="",$C51,IF(ISNUMBER(Planung!HS51),Planung!HS51,IF(UPPER(Planung!HS51)="H",$C51/2,0)))))))</f>
        <v>0</v>
      </c>
      <c r="HT51" s="27">
        <f>IF($A51="",0,IF(Mitarbeiter!$G$49=FALSE,0,IF(AND(Mitarbeiter!$E$49&lt;&gt;"",HT$5+6&lt;Mitarbeiter!$E$49),0,IF(AND(Mitarbeiter!$F$49&lt;&gt;"",HT$5&gt;Mitarbeiter!$F$49),0,IF(Planung!HT51="",$C51,IF(ISNUMBER(Planung!HT51),Planung!HT51,IF(UPPER(Planung!HT51)="H",$C51/2,0)))))))</f>
        <v>0</v>
      </c>
      <c r="HU51" s="27">
        <f>IF($A51="",0,IF(Mitarbeiter!$G$49=FALSE,0,IF(AND(Mitarbeiter!$E$49&lt;&gt;"",HU$5+6&lt;Mitarbeiter!$E$49),0,IF(AND(Mitarbeiter!$F$49&lt;&gt;"",HU$5&gt;Mitarbeiter!$F$49),0,IF(Planung!HU51="",$C51,IF(ISNUMBER(Planung!HU51),Planung!HU51,IF(UPPER(Planung!HU51)="H",$C51/2,0)))))))</f>
        <v>0</v>
      </c>
      <c r="HV51" s="27">
        <f>IF($A51="",0,IF(Mitarbeiter!$G$49=FALSE,0,IF(AND(Mitarbeiter!$E$49&lt;&gt;"",HV$5+6&lt;Mitarbeiter!$E$49),0,IF(AND(Mitarbeiter!$F$49&lt;&gt;"",HV$5&gt;Mitarbeiter!$F$49),0,IF(Planung!HV51="",$C51,IF(ISNUMBER(Planung!HV51),Planung!HV51,IF(UPPER(Planung!HV51)="H",$C51/2,0)))))))</f>
        <v>0</v>
      </c>
      <c r="HW51" s="27">
        <f>IF($A51="",0,IF(Mitarbeiter!$G$49=FALSE,0,IF(AND(Mitarbeiter!$E$49&lt;&gt;"",HW$5+6&lt;Mitarbeiter!$E$49),0,IF(AND(Mitarbeiter!$F$49&lt;&gt;"",HW$5&gt;Mitarbeiter!$F$49),0,IF(Planung!HW51="",$C51,IF(ISNUMBER(Planung!HW51),Planung!HW51,IF(UPPER(Planung!HW51)="H",$C51/2,0)))))))</f>
        <v>0</v>
      </c>
      <c r="HX51" s="27">
        <f>IF($A51="",0,IF(Mitarbeiter!$G$49=FALSE,0,IF(AND(Mitarbeiter!$E$49&lt;&gt;"",HX$5+6&lt;Mitarbeiter!$E$49),0,IF(AND(Mitarbeiter!$F$49&lt;&gt;"",HX$5&gt;Mitarbeiter!$F$49),0,IF(Planung!HX51="",$C51,IF(ISNUMBER(Planung!HX51),Planung!HX51,IF(UPPER(Planung!HX51)="H",$C51/2,0)))))))</f>
        <v>0</v>
      </c>
      <c r="HY51" s="27">
        <f>IF($A51="",0,IF(Mitarbeiter!$G$49=FALSE,0,IF(AND(Mitarbeiter!$E$49&lt;&gt;"",HY$5+6&lt;Mitarbeiter!$E$49),0,IF(AND(Mitarbeiter!$F$49&lt;&gt;"",HY$5&gt;Mitarbeiter!$F$49),0,IF(Planung!HY51="",$C51,IF(ISNUMBER(Planung!HY51),Planung!HY51,IF(UPPER(Planung!HY51)="H",$C51/2,0)))))))</f>
        <v>0</v>
      </c>
      <c r="HZ51" s="27">
        <f>IF($A51="",0,IF(Mitarbeiter!$G$49=FALSE,0,IF(AND(Mitarbeiter!$E$49&lt;&gt;"",HZ$5+6&lt;Mitarbeiter!$E$49),0,IF(AND(Mitarbeiter!$F$49&lt;&gt;"",HZ$5&gt;Mitarbeiter!$F$49),0,IF(Planung!HZ51="",$C51,IF(ISNUMBER(Planung!HZ51),Planung!HZ51,IF(UPPER(Planung!HZ51)="H",$C51/2,0)))))))</f>
        <v>0</v>
      </c>
      <c r="IA51" s="27">
        <f>IF($A51="",0,IF(Mitarbeiter!$G$49=FALSE,0,IF(AND(Mitarbeiter!$E$49&lt;&gt;"",IA$5+6&lt;Mitarbeiter!$E$49),0,IF(AND(Mitarbeiter!$F$49&lt;&gt;"",IA$5&gt;Mitarbeiter!$F$49),0,IF(Planung!IA51="",$C51,IF(ISNUMBER(Planung!IA51),Planung!IA51,IF(UPPER(Planung!IA51)="H",$C51/2,0)))))))</f>
        <v>0</v>
      </c>
    </row>
    <row r="52" spans="1:235" x14ac:dyDescent="0.25">
      <c r="A52" s="7" t="str">
        <f>Planung!A52</f>
        <v/>
      </c>
      <c r="B52" s="7" t="str">
        <f>Planung!B52</f>
        <v/>
      </c>
      <c r="C52" s="27">
        <f>N(Mitarbeiter!$D$50)</f>
        <v>0</v>
      </c>
      <c r="D52" s="27">
        <f>IF($A52="",0,IF(Mitarbeiter!$G$50=FALSE,0,IF(AND(Mitarbeiter!$E$50&lt;&gt;"",D$5+6&lt;Mitarbeiter!$E$50),0,IF(AND(Mitarbeiter!$F$50&lt;&gt;"",D$5&gt;Mitarbeiter!$F$50),0,IF(Planung!D52="",$C52,IF(ISNUMBER(Planung!D52),Planung!D52,IF(UPPER(Planung!D52)="H",$C52/2,0)))))))</f>
        <v>0</v>
      </c>
      <c r="E52" s="27">
        <f>IF($A52="",0,IF(Mitarbeiter!$G$50=FALSE,0,IF(AND(Mitarbeiter!$E$50&lt;&gt;"",E$5+6&lt;Mitarbeiter!$E$50),0,IF(AND(Mitarbeiter!$F$50&lt;&gt;"",E$5&gt;Mitarbeiter!$F$50),0,IF(Planung!E52="",$C52,IF(ISNUMBER(Planung!E52),Planung!E52,IF(UPPER(Planung!E52)="H",$C52/2,0)))))))</f>
        <v>0</v>
      </c>
      <c r="F52" s="27">
        <f>IF($A52="",0,IF(Mitarbeiter!$G$50=FALSE,0,IF(AND(Mitarbeiter!$E$50&lt;&gt;"",F$5+6&lt;Mitarbeiter!$E$50),0,IF(AND(Mitarbeiter!$F$50&lt;&gt;"",F$5&gt;Mitarbeiter!$F$50),0,IF(Planung!F52="",$C52,IF(ISNUMBER(Planung!F52),Planung!F52,IF(UPPER(Planung!F52)="H",$C52/2,0)))))))</f>
        <v>0</v>
      </c>
      <c r="G52" s="27">
        <f>IF($A52="",0,IF(Mitarbeiter!$G$50=FALSE,0,IF(AND(Mitarbeiter!$E$50&lt;&gt;"",G$5+6&lt;Mitarbeiter!$E$50),0,IF(AND(Mitarbeiter!$F$50&lt;&gt;"",G$5&gt;Mitarbeiter!$F$50),0,IF(Planung!G52="",$C52,IF(ISNUMBER(Planung!G52),Planung!G52,IF(UPPER(Planung!G52)="H",$C52/2,0)))))))</f>
        <v>0</v>
      </c>
      <c r="H52" s="27">
        <f>IF($A52="",0,IF(Mitarbeiter!$G$50=FALSE,0,IF(AND(Mitarbeiter!$E$50&lt;&gt;"",H$5+6&lt;Mitarbeiter!$E$50),0,IF(AND(Mitarbeiter!$F$50&lt;&gt;"",H$5&gt;Mitarbeiter!$F$50),0,IF(Planung!H52="",$C52,IF(ISNUMBER(Planung!H52),Planung!H52,IF(UPPER(Planung!H52)="H",$C52/2,0)))))))</f>
        <v>0</v>
      </c>
      <c r="I52" s="27">
        <f>IF($A52="",0,IF(Mitarbeiter!$G$50=FALSE,0,IF(AND(Mitarbeiter!$E$50&lt;&gt;"",I$5+6&lt;Mitarbeiter!$E$50),0,IF(AND(Mitarbeiter!$F$50&lt;&gt;"",I$5&gt;Mitarbeiter!$F$50),0,IF(Planung!I52="",$C52,IF(ISNUMBER(Planung!I52),Planung!I52,IF(UPPER(Planung!I52)="H",$C52/2,0)))))))</f>
        <v>0</v>
      </c>
      <c r="J52" s="27">
        <f>IF($A52="",0,IF(Mitarbeiter!$G$50=FALSE,0,IF(AND(Mitarbeiter!$E$50&lt;&gt;"",J$5+6&lt;Mitarbeiter!$E$50),0,IF(AND(Mitarbeiter!$F$50&lt;&gt;"",J$5&gt;Mitarbeiter!$F$50),0,IF(Planung!J52="",$C52,IF(ISNUMBER(Planung!J52),Planung!J52,IF(UPPER(Planung!J52)="H",$C52/2,0)))))))</f>
        <v>0</v>
      </c>
      <c r="K52" s="27">
        <f>IF($A52="",0,IF(Mitarbeiter!$G$50=FALSE,0,IF(AND(Mitarbeiter!$E$50&lt;&gt;"",K$5+6&lt;Mitarbeiter!$E$50),0,IF(AND(Mitarbeiter!$F$50&lt;&gt;"",K$5&gt;Mitarbeiter!$F$50),0,IF(Planung!K52="",$C52,IF(ISNUMBER(Planung!K52),Planung!K52,IF(UPPER(Planung!K52)="H",$C52/2,0)))))))</f>
        <v>0</v>
      </c>
      <c r="L52" s="27">
        <f>IF($A52="",0,IF(Mitarbeiter!$G$50=FALSE,0,IF(AND(Mitarbeiter!$E$50&lt;&gt;"",L$5+6&lt;Mitarbeiter!$E$50),0,IF(AND(Mitarbeiter!$F$50&lt;&gt;"",L$5&gt;Mitarbeiter!$F$50),0,IF(Planung!L52="",$C52,IF(ISNUMBER(Planung!L52),Planung!L52,IF(UPPER(Planung!L52)="H",$C52/2,0)))))))</f>
        <v>0</v>
      </c>
      <c r="M52" s="27">
        <f>IF($A52="",0,IF(Mitarbeiter!$G$50=FALSE,0,IF(AND(Mitarbeiter!$E$50&lt;&gt;"",M$5+6&lt;Mitarbeiter!$E$50),0,IF(AND(Mitarbeiter!$F$50&lt;&gt;"",M$5&gt;Mitarbeiter!$F$50),0,IF(Planung!M52="",$C52,IF(ISNUMBER(Planung!M52),Planung!M52,IF(UPPER(Planung!M52)="H",$C52/2,0)))))))</f>
        <v>0</v>
      </c>
      <c r="N52" s="27">
        <f>IF($A52="",0,IF(Mitarbeiter!$G$50=FALSE,0,IF(AND(Mitarbeiter!$E$50&lt;&gt;"",N$5+6&lt;Mitarbeiter!$E$50),0,IF(AND(Mitarbeiter!$F$50&lt;&gt;"",N$5&gt;Mitarbeiter!$F$50),0,IF(Planung!N52="",$C52,IF(ISNUMBER(Planung!N52),Planung!N52,IF(UPPER(Planung!N52)="H",$C52/2,0)))))))</f>
        <v>0</v>
      </c>
      <c r="O52" s="27">
        <f>IF($A52="",0,IF(Mitarbeiter!$G$50=FALSE,0,IF(AND(Mitarbeiter!$E$50&lt;&gt;"",O$5+6&lt;Mitarbeiter!$E$50),0,IF(AND(Mitarbeiter!$F$50&lt;&gt;"",O$5&gt;Mitarbeiter!$F$50),0,IF(Planung!O52="",$C52,IF(ISNUMBER(Planung!O52),Planung!O52,IF(UPPER(Planung!O52)="H",$C52/2,0)))))))</f>
        <v>0</v>
      </c>
      <c r="P52" s="27">
        <f>IF($A52="",0,IF(Mitarbeiter!$G$50=FALSE,0,IF(AND(Mitarbeiter!$E$50&lt;&gt;"",P$5+6&lt;Mitarbeiter!$E$50),0,IF(AND(Mitarbeiter!$F$50&lt;&gt;"",P$5&gt;Mitarbeiter!$F$50),0,IF(Planung!P52="",$C52,IF(ISNUMBER(Planung!P52),Planung!P52,IF(UPPER(Planung!P52)="H",$C52/2,0)))))))</f>
        <v>0</v>
      </c>
      <c r="Q52" s="27">
        <f>IF($A52="",0,IF(Mitarbeiter!$G$50=FALSE,0,IF(AND(Mitarbeiter!$E$50&lt;&gt;"",Q$5+6&lt;Mitarbeiter!$E$50),0,IF(AND(Mitarbeiter!$F$50&lt;&gt;"",Q$5&gt;Mitarbeiter!$F$50),0,IF(Planung!Q52="",$C52,IF(ISNUMBER(Planung!Q52),Planung!Q52,IF(UPPER(Planung!Q52)="H",$C52/2,0)))))))</f>
        <v>0</v>
      </c>
      <c r="R52" s="27">
        <f>IF($A52="",0,IF(Mitarbeiter!$G$50=FALSE,0,IF(AND(Mitarbeiter!$E$50&lt;&gt;"",R$5+6&lt;Mitarbeiter!$E$50),0,IF(AND(Mitarbeiter!$F$50&lt;&gt;"",R$5&gt;Mitarbeiter!$F$50),0,IF(Planung!R52="",$C52,IF(ISNUMBER(Planung!R52),Planung!R52,IF(UPPER(Planung!R52)="H",$C52/2,0)))))))</f>
        <v>0</v>
      </c>
      <c r="S52" s="27">
        <f>IF($A52="",0,IF(Mitarbeiter!$G$50=FALSE,0,IF(AND(Mitarbeiter!$E$50&lt;&gt;"",S$5+6&lt;Mitarbeiter!$E$50),0,IF(AND(Mitarbeiter!$F$50&lt;&gt;"",S$5&gt;Mitarbeiter!$F$50),0,IF(Planung!S52="",$C52,IF(ISNUMBER(Planung!S52),Planung!S52,IF(UPPER(Planung!S52)="H",$C52/2,0)))))))</f>
        <v>0</v>
      </c>
      <c r="T52" s="27">
        <f>IF($A52="",0,IF(Mitarbeiter!$G$50=FALSE,0,IF(AND(Mitarbeiter!$E$50&lt;&gt;"",T$5+6&lt;Mitarbeiter!$E$50),0,IF(AND(Mitarbeiter!$F$50&lt;&gt;"",T$5&gt;Mitarbeiter!$F$50),0,IF(Planung!T52="",$C52,IF(ISNUMBER(Planung!T52),Planung!T52,IF(UPPER(Planung!T52)="H",$C52/2,0)))))))</f>
        <v>0</v>
      </c>
      <c r="U52" s="27">
        <f>IF($A52="",0,IF(Mitarbeiter!$G$50=FALSE,0,IF(AND(Mitarbeiter!$E$50&lt;&gt;"",U$5+6&lt;Mitarbeiter!$E$50),0,IF(AND(Mitarbeiter!$F$50&lt;&gt;"",U$5&gt;Mitarbeiter!$F$50),0,IF(Planung!U52="",$C52,IF(ISNUMBER(Planung!U52),Planung!U52,IF(UPPER(Planung!U52)="H",$C52/2,0)))))))</f>
        <v>0</v>
      </c>
      <c r="V52" s="27">
        <f>IF($A52="",0,IF(Mitarbeiter!$G$50=FALSE,0,IF(AND(Mitarbeiter!$E$50&lt;&gt;"",V$5+6&lt;Mitarbeiter!$E$50),0,IF(AND(Mitarbeiter!$F$50&lt;&gt;"",V$5&gt;Mitarbeiter!$F$50),0,IF(Planung!V52="",$C52,IF(ISNUMBER(Planung!V52),Planung!V52,IF(UPPER(Planung!V52)="H",$C52/2,0)))))))</f>
        <v>0</v>
      </c>
      <c r="W52" s="27">
        <f>IF($A52="",0,IF(Mitarbeiter!$G$50=FALSE,0,IF(AND(Mitarbeiter!$E$50&lt;&gt;"",W$5+6&lt;Mitarbeiter!$E$50),0,IF(AND(Mitarbeiter!$F$50&lt;&gt;"",W$5&gt;Mitarbeiter!$F$50),0,IF(Planung!W52="",$C52,IF(ISNUMBER(Planung!W52),Planung!W52,IF(UPPER(Planung!W52)="H",$C52/2,0)))))))</f>
        <v>0</v>
      </c>
      <c r="X52" s="27">
        <f>IF($A52="",0,IF(Mitarbeiter!$G$50=FALSE,0,IF(AND(Mitarbeiter!$E$50&lt;&gt;"",X$5+6&lt;Mitarbeiter!$E$50),0,IF(AND(Mitarbeiter!$F$50&lt;&gt;"",X$5&gt;Mitarbeiter!$F$50),0,IF(Planung!X52="",$C52,IF(ISNUMBER(Planung!X52),Planung!X52,IF(UPPER(Planung!X52)="H",$C52/2,0)))))))</f>
        <v>0</v>
      </c>
      <c r="Y52" s="27">
        <f>IF($A52="",0,IF(Mitarbeiter!$G$50=FALSE,0,IF(AND(Mitarbeiter!$E$50&lt;&gt;"",Y$5+6&lt;Mitarbeiter!$E$50),0,IF(AND(Mitarbeiter!$F$50&lt;&gt;"",Y$5&gt;Mitarbeiter!$F$50),0,IF(Planung!Y52="",$C52,IF(ISNUMBER(Planung!Y52),Planung!Y52,IF(UPPER(Planung!Y52)="H",$C52/2,0)))))))</f>
        <v>0</v>
      </c>
      <c r="Z52" s="27">
        <f>IF($A52="",0,IF(Mitarbeiter!$G$50=FALSE,0,IF(AND(Mitarbeiter!$E$50&lt;&gt;"",Z$5+6&lt;Mitarbeiter!$E$50),0,IF(AND(Mitarbeiter!$F$50&lt;&gt;"",Z$5&gt;Mitarbeiter!$F$50),0,IF(Planung!Z52="",$C52,IF(ISNUMBER(Planung!Z52),Planung!Z52,IF(UPPER(Planung!Z52)="H",$C52/2,0)))))))</f>
        <v>0</v>
      </c>
      <c r="AA52" s="27">
        <f>IF($A52="",0,IF(Mitarbeiter!$G$50=FALSE,0,IF(AND(Mitarbeiter!$E$50&lt;&gt;"",AA$5+6&lt;Mitarbeiter!$E$50),0,IF(AND(Mitarbeiter!$F$50&lt;&gt;"",AA$5&gt;Mitarbeiter!$F$50),0,IF(Planung!AA52="",$C52,IF(ISNUMBER(Planung!AA52),Planung!AA52,IF(UPPER(Planung!AA52)="H",$C52/2,0)))))))</f>
        <v>0</v>
      </c>
      <c r="AB52" s="27">
        <f>IF($A52="",0,IF(Mitarbeiter!$G$50=FALSE,0,IF(AND(Mitarbeiter!$E$50&lt;&gt;"",AB$5+6&lt;Mitarbeiter!$E$50),0,IF(AND(Mitarbeiter!$F$50&lt;&gt;"",AB$5&gt;Mitarbeiter!$F$50),0,IF(Planung!AB52="",$C52,IF(ISNUMBER(Planung!AB52),Planung!AB52,IF(UPPER(Planung!AB52)="H",$C52/2,0)))))))</f>
        <v>0</v>
      </c>
      <c r="AC52" s="27">
        <f>IF($A52="",0,IF(Mitarbeiter!$G$50=FALSE,0,IF(AND(Mitarbeiter!$E$50&lt;&gt;"",AC$5+6&lt;Mitarbeiter!$E$50),0,IF(AND(Mitarbeiter!$F$50&lt;&gt;"",AC$5&gt;Mitarbeiter!$F$50),0,IF(Planung!AC52="",$C52,IF(ISNUMBER(Planung!AC52),Planung!AC52,IF(UPPER(Planung!AC52)="H",$C52/2,0)))))))</f>
        <v>0</v>
      </c>
      <c r="AD52" s="27">
        <f>IF($A52="",0,IF(Mitarbeiter!$G$50=FALSE,0,IF(AND(Mitarbeiter!$E$50&lt;&gt;"",AD$5+6&lt;Mitarbeiter!$E$50),0,IF(AND(Mitarbeiter!$F$50&lt;&gt;"",AD$5&gt;Mitarbeiter!$F$50),0,IF(Planung!AD52="",$C52,IF(ISNUMBER(Planung!AD52),Planung!AD52,IF(UPPER(Planung!AD52)="H",$C52/2,0)))))))</f>
        <v>0</v>
      </c>
      <c r="AE52" s="27">
        <f>IF($A52="",0,IF(Mitarbeiter!$G$50=FALSE,0,IF(AND(Mitarbeiter!$E$50&lt;&gt;"",AE$5+6&lt;Mitarbeiter!$E$50),0,IF(AND(Mitarbeiter!$F$50&lt;&gt;"",AE$5&gt;Mitarbeiter!$F$50),0,IF(Planung!AE52="",$C52,IF(ISNUMBER(Planung!AE52),Planung!AE52,IF(UPPER(Planung!AE52)="H",$C52/2,0)))))))</f>
        <v>0</v>
      </c>
      <c r="AF52" s="27">
        <f>IF($A52="",0,IF(Mitarbeiter!$G$50=FALSE,0,IF(AND(Mitarbeiter!$E$50&lt;&gt;"",AF$5+6&lt;Mitarbeiter!$E$50),0,IF(AND(Mitarbeiter!$F$50&lt;&gt;"",AF$5&gt;Mitarbeiter!$F$50),0,IF(Planung!AF52="",$C52,IF(ISNUMBER(Planung!AF52),Planung!AF52,IF(UPPER(Planung!AF52)="H",$C52/2,0)))))))</f>
        <v>0</v>
      </c>
      <c r="AG52" s="27">
        <f>IF($A52="",0,IF(Mitarbeiter!$G$50=FALSE,0,IF(AND(Mitarbeiter!$E$50&lt;&gt;"",AG$5+6&lt;Mitarbeiter!$E$50),0,IF(AND(Mitarbeiter!$F$50&lt;&gt;"",AG$5&gt;Mitarbeiter!$F$50),0,IF(Planung!AG52="",$C52,IF(ISNUMBER(Planung!AG52),Planung!AG52,IF(UPPER(Planung!AG52)="H",$C52/2,0)))))))</f>
        <v>0</v>
      </c>
      <c r="AH52" s="27">
        <f>IF($A52="",0,IF(Mitarbeiter!$G$50=FALSE,0,IF(AND(Mitarbeiter!$E$50&lt;&gt;"",AH$5+6&lt;Mitarbeiter!$E$50),0,IF(AND(Mitarbeiter!$F$50&lt;&gt;"",AH$5&gt;Mitarbeiter!$F$50),0,IF(Planung!AH52="",$C52,IF(ISNUMBER(Planung!AH52),Planung!AH52,IF(UPPER(Planung!AH52)="H",$C52/2,0)))))))</f>
        <v>0</v>
      </c>
      <c r="AI52" s="27">
        <f>IF($A52="",0,IF(Mitarbeiter!$G$50=FALSE,0,IF(AND(Mitarbeiter!$E$50&lt;&gt;"",AI$5+6&lt;Mitarbeiter!$E$50),0,IF(AND(Mitarbeiter!$F$50&lt;&gt;"",AI$5&gt;Mitarbeiter!$F$50),0,IF(Planung!AI52="",$C52,IF(ISNUMBER(Planung!AI52),Planung!AI52,IF(UPPER(Planung!AI52)="H",$C52/2,0)))))))</f>
        <v>0</v>
      </c>
      <c r="AJ52" s="27">
        <f>IF($A52="",0,IF(Mitarbeiter!$G$50=FALSE,0,IF(AND(Mitarbeiter!$E$50&lt;&gt;"",AJ$5+6&lt;Mitarbeiter!$E$50),0,IF(AND(Mitarbeiter!$F$50&lt;&gt;"",AJ$5&gt;Mitarbeiter!$F$50),0,IF(Planung!AJ52="",$C52,IF(ISNUMBER(Planung!AJ52),Planung!AJ52,IF(UPPER(Planung!AJ52)="H",$C52/2,0)))))))</f>
        <v>0</v>
      </c>
      <c r="AK52" s="27">
        <f>IF($A52="",0,IF(Mitarbeiter!$G$50=FALSE,0,IF(AND(Mitarbeiter!$E$50&lt;&gt;"",AK$5+6&lt;Mitarbeiter!$E$50),0,IF(AND(Mitarbeiter!$F$50&lt;&gt;"",AK$5&gt;Mitarbeiter!$F$50),0,IF(Planung!AK52="",$C52,IF(ISNUMBER(Planung!AK52),Planung!AK52,IF(UPPER(Planung!AK52)="H",$C52/2,0)))))))</f>
        <v>0</v>
      </c>
      <c r="AL52" s="27">
        <f>IF($A52="",0,IF(Mitarbeiter!$G$50=FALSE,0,IF(AND(Mitarbeiter!$E$50&lt;&gt;"",AL$5+6&lt;Mitarbeiter!$E$50),0,IF(AND(Mitarbeiter!$F$50&lt;&gt;"",AL$5&gt;Mitarbeiter!$F$50),0,IF(Planung!AL52="",$C52,IF(ISNUMBER(Planung!AL52),Planung!AL52,IF(UPPER(Planung!AL52)="H",$C52/2,0)))))))</f>
        <v>0</v>
      </c>
      <c r="AM52" s="27">
        <f>IF($A52="",0,IF(Mitarbeiter!$G$50=FALSE,0,IF(AND(Mitarbeiter!$E$50&lt;&gt;"",AM$5+6&lt;Mitarbeiter!$E$50),0,IF(AND(Mitarbeiter!$F$50&lt;&gt;"",AM$5&gt;Mitarbeiter!$F$50),0,IF(Planung!AM52="",$C52,IF(ISNUMBER(Planung!AM52),Planung!AM52,IF(UPPER(Planung!AM52)="H",$C52/2,0)))))))</f>
        <v>0</v>
      </c>
      <c r="AN52" s="27">
        <f>IF($A52="",0,IF(Mitarbeiter!$G$50=FALSE,0,IF(AND(Mitarbeiter!$E$50&lt;&gt;"",AN$5+6&lt;Mitarbeiter!$E$50),0,IF(AND(Mitarbeiter!$F$50&lt;&gt;"",AN$5&gt;Mitarbeiter!$F$50),0,IF(Planung!AN52="",$C52,IF(ISNUMBER(Planung!AN52),Planung!AN52,IF(UPPER(Planung!AN52)="H",$C52/2,0)))))))</f>
        <v>0</v>
      </c>
      <c r="AO52" s="27">
        <f>IF($A52="",0,IF(Mitarbeiter!$G$50=FALSE,0,IF(AND(Mitarbeiter!$E$50&lt;&gt;"",AO$5+6&lt;Mitarbeiter!$E$50),0,IF(AND(Mitarbeiter!$F$50&lt;&gt;"",AO$5&gt;Mitarbeiter!$F$50),0,IF(Planung!AO52="",$C52,IF(ISNUMBER(Planung!AO52),Planung!AO52,IF(UPPER(Planung!AO52)="H",$C52/2,0)))))))</f>
        <v>0</v>
      </c>
      <c r="AP52" s="27">
        <f>IF($A52="",0,IF(Mitarbeiter!$G$50=FALSE,0,IF(AND(Mitarbeiter!$E$50&lt;&gt;"",AP$5+6&lt;Mitarbeiter!$E$50),0,IF(AND(Mitarbeiter!$F$50&lt;&gt;"",AP$5&gt;Mitarbeiter!$F$50),0,IF(Planung!AP52="",$C52,IF(ISNUMBER(Planung!AP52),Planung!AP52,IF(UPPER(Planung!AP52)="H",$C52/2,0)))))))</f>
        <v>0</v>
      </c>
      <c r="AQ52" s="27">
        <f>IF($A52="",0,IF(Mitarbeiter!$G$50=FALSE,0,IF(AND(Mitarbeiter!$E$50&lt;&gt;"",AQ$5+6&lt;Mitarbeiter!$E$50),0,IF(AND(Mitarbeiter!$F$50&lt;&gt;"",AQ$5&gt;Mitarbeiter!$F$50),0,IF(Planung!AQ52="",$C52,IF(ISNUMBER(Planung!AQ52),Planung!AQ52,IF(UPPER(Planung!AQ52)="H",$C52/2,0)))))))</f>
        <v>0</v>
      </c>
      <c r="AR52" s="27">
        <f>IF($A52="",0,IF(Mitarbeiter!$G$50=FALSE,0,IF(AND(Mitarbeiter!$E$50&lt;&gt;"",AR$5+6&lt;Mitarbeiter!$E$50),0,IF(AND(Mitarbeiter!$F$50&lt;&gt;"",AR$5&gt;Mitarbeiter!$F$50),0,IF(Planung!AR52="",$C52,IF(ISNUMBER(Planung!AR52),Planung!AR52,IF(UPPER(Planung!AR52)="H",$C52/2,0)))))))</f>
        <v>0</v>
      </c>
      <c r="AS52" s="27">
        <f>IF($A52="",0,IF(Mitarbeiter!$G$50=FALSE,0,IF(AND(Mitarbeiter!$E$50&lt;&gt;"",AS$5+6&lt;Mitarbeiter!$E$50),0,IF(AND(Mitarbeiter!$F$50&lt;&gt;"",AS$5&gt;Mitarbeiter!$F$50),0,IF(Planung!AS52="",$C52,IF(ISNUMBER(Planung!AS52),Planung!AS52,IF(UPPER(Planung!AS52)="H",$C52/2,0)))))))</f>
        <v>0</v>
      </c>
      <c r="AT52" s="27">
        <f>IF($A52="",0,IF(Mitarbeiter!$G$50=FALSE,0,IF(AND(Mitarbeiter!$E$50&lt;&gt;"",AT$5+6&lt;Mitarbeiter!$E$50),0,IF(AND(Mitarbeiter!$F$50&lt;&gt;"",AT$5&gt;Mitarbeiter!$F$50),0,IF(Planung!AT52="",$C52,IF(ISNUMBER(Planung!AT52),Planung!AT52,IF(UPPER(Planung!AT52)="H",$C52/2,0)))))))</f>
        <v>0</v>
      </c>
      <c r="AU52" s="27">
        <f>IF($A52="",0,IF(Mitarbeiter!$G$50=FALSE,0,IF(AND(Mitarbeiter!$E$50&lt;&gt;"",AU$5+6&lt;Mitarbeiter!$E$50),0,IF(AND(Mitarbeiter!$F$50&lt;&gt;"",AU$5&gt;Mitarbeiter!$F$50),0,IF(Planung!AU52="",$C52,IF(ISNUMBER(Planung!AU52),Planung!AU52,IF(UPPER(Planung!AU52)="H",$C52/2,0)))))))</f>
        <v>0</v>
      </c>
      <c r="AV52" s="27">
        <f>IF($A52="",0,IF(Mitarbeiter!$G$50=FALSE,0,IF(AND(Mitarbeiter!$E$50&lt;&gt;"",AV$5+6&lt;Mitarbeiter!$E$50),0,IF(AND(Mitarbeiter!$F$50&lt;&gt;"",AV$5&gt;Mitarbeiter!$F$50),0,IF(Planung!AV52="",$C52,IF(ISNUMBER(Planung!AV52),Planung!AV52,IF(UPPER(Planung!AV52)="H",$C52/2,0)))))))</f>
        <v>0</v>
      </c>
      <c r="AW52" s="27">
        <f>IF($A52="",0,IF(Mitarbeiter!$G$50=FALSE,0,IF(AND(Mitarbeiter!$E$50&lt;&gt;"",AW$5+6&lt;Mitarbeiter!$E$50),0,IF(AND(Mitarbeiter!$F$50&lt;&gt;"",AW$5&gt;Mitarbeiter!$F$50),0,IF(Planung!AW52="",$C52,IF(ISNUMBER(Planung!AW52),Planung!AW52,IF(UPPER(Planung!AW52)="H",$C52/2,0)))))))</f>
        <v>0</v>
      </c>
      <c r="AX52" s="27">
        <f>IF($A52="",0,IF(Mitarbeiter!$G$50=FALSE,0,IF(AND(Mitarbeiter!$E$50&lt;&gt;"",AX$5+6&lt;Mitarbeiter!$E$50),0,IF(AND(Mitarbeiter!$F$50&lt;&gt;"",AX$5&gt;Mitarbeiter!$F$50),0,IF(Planung!AX52="",$C52,IF(ISNUMBER(Planung!AX52),Planung!AX52,IF(UPPER(Planung!AX52)="H",$C52/2,0)))))))</f>
        <v>0</v>
      </c>
      <c r="AY52" s="27">
        <f>IF($A52="",0,IF(Mitarbeiter!$G$50=FALSE,0,IF(AND(Mitarbeiter!$E$50&lt;&gt;"",AY$5+6&lt;Mitarbeiter!$E$50),0,IF(AND(Mitarbeiter!$F$50&lt;&gt;"",AY$5&gt;Mitarbeiter!$F$50),0,IF(Planung!AY52="",$C52,IF(ISNUMBER(Planung!AY52),Planung!AY52,IF(UPPER(Planung!AY52)="H",$C52/2,0)))))))</f>
        <v>0</v>
      </c>
      <c r="AZ52" s="27">
        <f>IF($A52="",0,IF(Mitarbeiter!$G$50=FALSE,0,IF(AND(Mitarbeiter!$E$50&lt;&gt;"",AZ$5+6&lt;Mitarbeiter!$E$50),0,IF(AND(Mitarbeiter!$F$50&lt;&gt;"",AZ$5&gt;Mitarbeiter!$F$50),0,IF(Planung!AZ52="",$C52,IF(ISNUMBER(Planung!AZ52),Planung!AZ52,IF(UPPER(Planung!AZ52)="H",$C52/2,0)))))))</f>
        <v>0</v>
      </c>
      <c r="BA52" s="27">
        <f>IF($A52="",0,IF(Mitarbeiter!$G$50=FALSE,0,IF(AND(Mitarbeiter!$E$50&lt;&gt;"",BA$5+6&lt;Mitarbeiter!$E$50),0,IF(AND(Mitarbeiter!$F$50&lt;&gt;"",BA$5&gt;Mitarbeiter!$F$50),0,IF(Planung!BA52="",$C52,IF(ISNUMBER(Planung!BA52),Planung!BA52,IF(UPPER(Planung!BA52)="H",$C52/2,0)))))))</f>
        <v>0</v>
      </c>
      <c r="BB52" s="27">
        <f>IF($A52="",0,IF(Mitarbeiter!$G$50=FALSE,0,IF(AND(Mitarbeiter!$E$50&lt;&gt;"",BB$5+6&lt;Mitarbeiter!$E$50),0,IF(AND(Mitarbeiter!$F$50&lt;&gt;"",BB$5&gt;Mitarbeiter!$F$50),0,IF(Planung!BB52="",$C52,IF(ISNUMBER(Planung!BB52),Planung!BB52,IF(UPPER(Planung!BB52)="H",$C52/2,0)))))))</f>
        <v>0</v>
      </c>
      <c r="BC52" s="27">
        <f>IF($A52="",0,IF(Mitarbeiter!$G$50=FALSE,0,IF(AND(Mitarbeiter!$E$50&lt;&gt;"",BC$5+6&lt;Mitarbeiter!$E$50),0,IF(AND(Mitarbeiter!$F$50&lt;&gt;"",BC$5&gt;Mitarbeiter!$F$50),0,IF(Planung!BC52="",$C52,IF(ISNUMBER(Planung!BC52),Planung!BC52,IF(UPPER(Planung!BC52)="H",$C52/2,0)))))))</f>
        <v>0</v>
      </c>
      <c r="BD52" s="27">
        <f>IF($A52="",0,IF(Mitarbeiter!$G$50=FALSE,0,IF(AND(Mitarbeiter!$E$50&lt;&gt;"",BD$5+6&lt;Mitarbeiter!$E$50),0,IF(AND(Mitarbeiter!$F$50&lt;&gt;"",BD$5&gt;Mitarbeiter!$F$50),0,IF(Planung!BD52="",$C52,IF(ISNUMBER(Planung!BD52),Planung!BD52,IF(UPPER(Planung!BD52)="H",$C52/2,0)))))))</f>
        <v>0</v>
      </c>
      <c r="BE52" s="27">
        <f>IF($A52="",0,IF(Mitarbeiter!$G$50=FALSE,0,IF(AND(Mitarbeiter!$E$50&lt;&gt;"",BE$5+6&lt;Mitarbeiter!$E$50),0,IF(AND(Mitarbeiter!$F$50&lt;&gt;"",BE$5&gt;Mitarbeiter!$F$50),0,IF(Planung!BE52="",$C52,IF(ISNUMBER(Planung!BE52),Planung!BE52,IF(UPPER(Planung!BE52)="H",$C52/2,0)))))))</f>
        <v>0</v>
      </c>
      <c r="BF52" s="27">
        <f>IF($A52="",0,IF(Mitarbeiter!$G$50=FALSE,0,IF(AND(Mitarbeiter!$E$50&lt;&gt;"",BF$5+6&lt;Mitarbeiter!$E$50),0,IF(AND(Mitarbeiter!$F$50&lt;&gt;"",BF$5&gt;Mitarbeiter!$F$50),0,IF(Planung!BF52="",$C52,IF(ISNUMBER(Planung!BF52),Planung!BF52,IF(UPPER(Planung!BF52)="H",$C52/2,0)))))))</f>
        <v>0</v>
      </c>
      <c r="BG52" s="27">
        <f>IF($A52="",0,IF(Mitarbeiter!$G$50=FALSE,0,IF(AND(Mitarbeiter!$E$50&lt;&gt;"",BG$5+6&lt;Mitarbeiter!$E$50),0,IF(AND(Mitarbeiter!$F$50&lt;&gt;"",BG$5&gt;Mitarbeiter!$F$50),0,IF(Planung!BG52="",$C52,IF(ISNUMBER(Planung!BG52),Planung!BG52,IF(UPPER(Planung!BG52)="H",$C52/2,0)))))))</f>
        <v>0</v>
      </c>
      <c r="BH52" s="27">
        <f>IF($A52="",0,IF(Mitarbeiter!$G$50=FALSE,0,IF(AND(Mitarbeiter!$E$50&lt;&gt;"",BH$5+6&lt;Mitarbeiter!$E$50),0,IF(AND(Mitarbeiter!$F$50&lt;&gt;"",BH$5&gt;Mitarbeiter!$F$50),0,IF(Planung!BH52="",$C52,IF(ISNUMBER(Planung!BH52),Planung!BH52,IF(UPPER(Planung!BH52)="H",$C52/2,0)))))))</f>
        <v>0</v>
      </c>
      <c r="BI52" s="27">
        <f>IF($A52="",0,IF(Mitarbeiter!$G$50=FALSE,0,IF(AND(Mitarbeiter!$E$50&lt;&gt;"",BI$5+6&lt;Mitarbeiter!$E$50),0,IF(AND(Mitarbeiter!$F$50&lt;&gt;"",BI$5&gt;Mitarbeiter!$F$50),0,IF(Planung!BI52="",$C52,IF(ISNUMBER(Planung!BI52),Planung!BI52,IF(UPPER(Planung!BI52)="H",$C52/2,0)))))))</f>
        <v>0</v>
      </c>
      <c r="BJ52" s="27">
        <f>IF($A52="",0,IF(Mitarbeiter!$G$50=FALSE,0,IF(AND(Mitarbeiter!$E$50&lt;&gt;"",BJ$5+6&lt;Mitarbeiter!$E$50),0,IF(AND(Mitarbeiter!$F$50&lt;&gt;"",BJ$5&gt;Mitarbeiter!$F$50),0,IF(Planung!BJ52="",$C52,IF(ISNUMBER(Planung!BJ52),Planung!BJ52,IF(UPPER(Planung!BJ52)="H",$C52/2,0)))))))</f>
        <v>0</v>
      </c>
      <c r="BK52" s="27">
        <f>IF($A52="",0,IF(Mitarbeiter!$G$50=FALSE,0,IF(AND(Mitarbeiter!$E$50&lt;&gt;"",BK$5+6&lt;Mitarbeiter!$E$50),0,IF(AND(Mitarbeiter!$F$50&lt;&gt;"",BK$5&gt;Mitarbeiter!$F$50),0,IF(Planung!BK52="",$C52,IF(ISNUMBER(Planung!BK52),Planung!BK52,IF(UPPER(Planung!BK52)="H",$C52/2,0)))))))</f>
        <v>0</v>
      </c>
      <c r="BL52" s="27">
        <f>IF($A52="",0,IF(Mitarbeiter!$G$50=FALSE,0,IF(AND(Mitarbeiter!$E$50&lt;&gt;"",BL$5+6&lt;Mitarbeiter!$E$50),0,IF(AND(Mitarbeiter!$F$50&lt;&gt;"",BL$5&gt;Mitarbeiter!$F$50),0,IF(Planung!BL52="",$C52,IF(ISNUMBER(Planung!BL52),Planung!BL52,IF(UPPER(Planung!BL52)="H",$C52/2,0)))))))</f>
        <v>0</v>
      </c>
      <c r="BM52" s="27">
        <f>IF($A52="",0,IF(Mitarbeiter!$G$50=FALSE,0,IF(AND(Mitarbeiter!$E$50&lt;&gt;"",BM$5+6&lt;Mitarbeiter!$E$50),0,IF(AND(Mitarbeiter!$F$50&lt;&gt;"",BM$5&gt;Mitarbeiter!$F$50),0,IF(Planung!BM52="",$C52,IF(ISNUMBER(Planung!BM52),Planung!BM52,IF(UPPER(Planung!BM52)="H",$C52/2,0)))))))</f>
        <v>0</v>
      </c>
      <c r="BN52" s="27">
        <f>IF($A52="",0,IF(Mitarbeiter!$G$50=FALSE,0,IF(AND(Mitarbeiter!$E$50&lt;&gt;"",BN$5+6&lt;Mitarbeiter!$E$50),0,IF(AND(Mitarbeiter!$F$50&lt;&gt;"",BN$5&gt;Mitarbeiter!$F$50),0,IF(Planung!BN52="",$C52,IF(ISNUMBER(Planung!BN52),Planung!BN52,IF(UPPER(Planung!BN52)="H",$C52/2,0)))))))</f>
        <v>0</v>
      </c>
      <c r="BO52" s="27">
        <f>IF($A52="",0,IF(Mitarbeiter!$G$50=FALSE,0,IF(AND(Mitarbeiter!$E$50&lt;&gt;"",BO$5+6&lt;Mitarbeiter!$E$50),0,IF(AND(Mitarbeiter!$F$50&lt;&gt;"",BO$5&gt;Mitarbeiter!$F$50),0,IF(Planung!BO52="",$C52,IF(ISNUMBER(Planung!BO52),Planung!BO52,IF(UPPER(Planung!BO52)="H",$C52/2,0)))))))</f>
        <v>0</v>
      </c>
      <c r="BP52" s="27">
        <f>IF($A52="",0,IF(Mitarbeiter!$G$50=FALSE,0,IF(AND(Mitarbeiter!$E$50&lt;&gt;"",BP$5+6&lt;Mitarbeiter!$E$50),0,IF(AND(Mitarbeiter!$F$50&lt;&gt;"",BP$5&gt;Mitarbeiter!$F$50),0,IF(Planung!BP52="",$C52,IF(ISNUMBER(Planung!BP52),Planung!BP52,IF(UPPER(Planung!BP52)="H",$C52/2,0)))))))</f>
        <v>0</v>
      </c>
      <c r="BQ52" s="27">
        <f>IF($A52="",0,IF(Mitarbeiter!$G$50=FALSE,0,IF(AND(Mitarbeiter!$E$50&lt;&gt;"",BQ$5+6&lt;Mitarbeiter!$E$50),0,IF(AND(Mitarbeiter!$F$50&lt;&gt;"",BQ$5&gt;Mitarbeiter!$F$50),0,IF(Planung!BQ52="",$C52,IF(ISNUMBER(Planung!BQ52),Planung!BQ52,IF(UPPER(Planung!BQ52)="H",$C52/2,0)))))))</f>
        <v>0</v>
      </c>
      <c r="BR52" s="27">
        <f>IF($A52="",0,IF(Mitarbeiter!$G$50=FALSE,0,IF(AND(Mitarbeiter!$E$50&lt;&gt;"",BR$5+6&lt;Mitarbeiter!$E$50),0,IF(AND(Mitarbeiter!$F$50&lt;&gt;"",BR$5&gt;Mitarbeiter!$F$50),0,IF(Planung!BR52="",$C52,IF(ISNUMBER(Planung!BR52),Planung!BR52,IF(UPPER(Planung!BR52)="H",$C52/2,0)))))))</f>
        <v>0</v>
      </c>
      <c r="BS52" s="27">
        <f>IF($A52="",0,IF(Mitarbeiter!$G$50=FALSE,0,IF(AND(Mitarbeiter!$E$50&lt;&gt;"",BS$5+6&lt;Mitarbeiter!$E$50),0,IF(AND(Mitarbeiter!$F$50&lt;&gt;"",BS$5&gt;Mitarbeiter!$F$50),0,IF(Planung!BS52="",$C52,IF(ISNUMBER(Planung!BS52),Planung!BS52,IF(UPPER(Planung!BS52)="H",$C52/2,0)))))))</f>
        <v>0</v>
      </c>
      <c r="BT52" s="27">
        <f>IF($A52="",0,IF(Mitarbeiter!$G$50=FALSE,0,IF(AND(Mitarbeiter!$E$50&lt;&gt;"",BT$5+6&lt;Mitarbeiter!$E$50),0,IF(AND(Mitarbeiter!$F$50&lt;&gt;"",BT$5&gt;Mitarbeiter!$F$50),0,IF(Planung!BT52="",$C52,IF(ISNUMBER(Planung!BT52),Planung!BT52,IF(UPPER(Planung!BT52)="H",$C52/2,0)))))))</f>
        <v>0</v>
      </c>
      <c r="BU52" s="27">
        <f>IF($A52="",0,IF(Mitarbeiter!$G$50=FALSE,0,IF(AND(Mitarbeiter!$E$50&lt;&gt;"",BU$5+6&lt;Mitarbeiter!$E$50),0,IF(AND(Mitarbeiter!$F$50&lt;&gt;"",BU$5&gt;Mitarbeiter!$F$50),0,IF(Planung!BU52="",$C52,IF(ISNUMBER(Planung!BU52),Planung!BU52,IF(UPPER(Planung!BU52)="H",$C52/2,0)))))))</f>
        <v>0</v>
      </c>
      <c r="BV52" s="27">
        <f>IF($A52="",0,IF(Mitarbeiter!$G$50=FALSE,0,IF(AND(Mitarbeiter!$E$50&lt;&gt;"",BV$5+6&lt;Mitarbeiter!$E$50),0,IF(AND(Mitarbeiter!$F$50&lt;&gt;"",BV$5&gt;Mitarbeiter!$F$50),0,IF(Planung!BV52="",$C52,IF(ISNUMBER(Planung!BV52),Planung!BV52,IF(UPPER(Planung!BV52)="H",$C52/2,0)))))))</f>
        <v>0</v>
      </c>
      <c r="BW52" s="27">
        <f>IF($A52="",0,IF(Mitarbeiter!$G$50=FALSE,0,IF(AND(Mitarbeiter!$E$50&lt;&gt;"",BW$5+6&lt;Mitarbeiter!$E$50),0,IF(AND(Mitarbeiter!$F$50&lt;&gt;"",BW$5&gt;Mitarbeiter!$F$50),0,IF(Planung!BW52="",$C52,IF(ISNUMBER(Planung!BW52),Planung!BW52,IF(UPPER(Planung!BW52)="H",$C52/2,0)))))))</f>
        <v>0</v>
      </c>
      <c r="BX52" s="27">
        <f>IF($A52="",0,IF(Mitarbeiter!$G$50=FALSE,0,IF(AND(Mitarbeiter!$E$50&lt;&gt;"",BX$5+6&lt;Mitarbeiter!$E$50),0,IF(AND(Mitarbeiter!$F$50&lt;&gt;"",BX$5&gt;Mitarbeiter!$F$50),0,IF(Planung!BX52="",$C52,IF(ISNUMBER(Planung!BX52),Planung!BX52,IF(UPPER(Planung!BX52)="H",$C52/2,0)))))))</f>
        <v>0</v>
      </c>
      <c r="BY52" s="27">
        <f>IF($A52="",0,IF(Mitarbeiter!$G$50=FALSE,0,IF(AND(Mitarbeiter!$E$50&lt;&gt;"",BY$5+6&lt;Mitarbeiter!$E$50),0,IF(AND(Mitarbeiter!$F$50&lt;&gt;"",BY$5&gt;Mitarbeiter!$F$50),0,IF(Planung!BY52="",$C52,IF(ISNUMBER(Planung!BY52),Planung!BY52,IF(UPPER(Planung!BY52)="H",$C52/2,0)))))))</f>
        <v>0</v>
      </c>
      <c r="BZ52" s="27">
        <f>IF($A52="",0,IF(Mitarbeiter!$G$50=FALSE,0,IF(AND(Mitarbeiter!$E$50&lt;&gt;"",BZ$5+6&lt;Mitarbeiter!$E$50),0,IF(AND(Mitarbeiter!$F$50&lt;&gt;"",BZ$5&gt;Mitarbeiter!$F$50),0,IF(Planung!BZ52="",$C52,IF(ISNUMBER(Planung!BZ52),Planung!BZ52,IF(UPPER(Planung!BZ52)="H",$C52/2,0)))))))</f>
        <v>0</v>
      </c>
      <c r="CA52" s="27">
        <f>IF($A52="",0,IF(Mitarbeiter!$G$50=FALSE,0,IF(AND(Mitarbeiter!$E$50&lt;&gt;"",CA$5+6&lt;Mitarbeiter!$E$50),0,IF(AND(Mitarbeiter!$F$50&lt;&gt;"",CA$5&gt;Mitarbeiter!$F$50),0,IF(Planung!CA52="",$C52,IF(ISNUMBER(Planung!CA52),Planung!CA52,IF(UPPER(Planung!CA52)="H",$C52/2,0)))))))</f>
        <v>0</v>
      </c>
      <c r="CB52" s="27">
        <f>IF($A52="",0,IF(Mitarbeiter!$G$50=FALSE,0,IF(AND(Mitarbeiter!$E$50&lt;&gt;"",CB$5+6&lt;Mitarbeiter!$E$50),0,IF(AND(Mitarbeiter!$F$50&lt;&gt;"",CB$5&gt;Mitarbeiter!$F$50),0,IF(Planung!CB52="",$C52,IF(ISNUMBER(Planung!CB52),Planung!CB52,IF(UPPER(Planung!CB52)="H",$C52/2,0)))))))</f>
        <v>0</v>
      </c>
      <c r="CC52" s="27">
        <f>IF($A52="",0,IF(Mitarbeiter!$G$50=FALSE,0,IF(AND(Mitarbeiter!$E$50&lt;&gt;"",CC$5+6&lt;Mitarbeiter!$E$50),0,IF(AND(Mitarbeiter!$F$50&lt;&gt;"",CC$5&gt;Mitarbeiter!$F$50),0,IF(Planung!CC52="",$C52,IF(ISNUMBER(Planung!CC52),Planung!CC52,IF(UPPER(Planung!CC52)="H",$C52/2,0)))))))</f>
        <v>0</v>
      </c>
      <c r="CD52" s="27">
        <f>IF($A52="",0,IF(Mitarbeiter!$G$50=FALSE,0,IF(AND(Mitarbeiter!$E$50&lt;&gt;"",CD$5+6&lt;Mitarbeiter!$E$50),0,IF(AND(Mitarbeiter!$F$50&lt;&gt;"",CD$5&gt;Mitarbeiter!$F$50),0,IF(Planung!CD52="",$C52,IF(ISNUMBER(Planung!CD52),Planung!CD52,IF(UPPER(Planung!CD52)="H",$C52/2,0)))))))</f>
        <v>0</v>
      </c>
      <c r="CE52" s="27">
        <f>IF($A52="",0,IF(Mitarbeiter!$G$50=FALSE,0,IF(AND(Mitarbeiter!$E$50&lt;&gt;"",CE$5+6&lt;Mitarbeiter!$E$50),0,IF(AND(Mitarbeiter!$F$50&lt;&gt;"",CE$5&gt;Mitarbeiter!$F$50),0,IF(Planung!CE52="",$C52,IF(ISNUMBER(Planung!CE52),Planung!CE52,IF(UPPER(Planung!CE52)="H",$C52/2,0)))))))</f>
        <v>0</v>
      </c>
      <c r="CF52" s="27">
        <f>IF($A52="",0,IF(Mitarbeiter!$G$50=FALSE,0,IF(AND(Mitarbeiter!$E$50&lt;&gt;"",CF$5+6&lt;Mitarbeiter!$E$50),0,IF(AND(Mitarbeiter!$F$50&lt;&gt;"",CF$5&gt;Mitarbeiter!$F$50),0,IF(Planung!CF52="",$C52,IF(ISNUMBER(Planung!CF52),Planung!CF52,IF(UPPER(Planung!CF52)="H",$C52/2,0)))))))</f>
        <v>0</v>
      </c>
      <c r="CG52" s="27">
        <f>IF($A52="",0,IF(Mitarbeiter!$G$50=FALSE,0,IF(AND(Mitarbeiter!$E$50&lt;&gt;"",CG$5+6&lt;Mitarbeiter!$E$50),0,IF(AND(Mitarbeiter!$F$50&lt;&gt;"",CG$5&gt;Mitarbeiter!$F$50),0,IF(Planung!CG52="",$C52,IF(ISNUMBER(Planung!CG52),Planung!CG52,IF(UPPER(Planung!CG52)="H",$C52/2,0)))))))</f>
        <v>0</v>
      </c>
      <c r="CH52" s="27">
        <f>IF($A52="",0,IF(Mitarbeiter!$G$50=FALSE,0,IF(AND(Mitarbeiter!$E$50&lt;&gt;"",CH$5+6&lt;Mitarbeiter!$E$50),0,IF(AND(Mitarbeiter!$F$50&lt;&gt;"",CH$5&gt;Mitarbeiter!$F$50),0,IF(Planung!CH52="",$C52,IF(ISNUMBER(Planung!CH52),Planung!CH52,IF(UPPER(Planung!CH52)="H",$C52/2,0)))))))</f>
        <v>0</v>
      </c>
      <c r="CI52" s="27">
        <f>IF($A52="",0,IF(Mitarbeiter!$G$50=FALSE,0,IF(AND(Mitarbeiter!$E$50&lt;&gt;"",CI$5+6&lt;Mitarbeiter!$E$50),0,IF(AND(Mitarbeiter!$F$50&lt;&gt;"",CI$5&gt;Mitarbeiter!$F$50),0,IF(Planung!CI52="",$C52,IF(ISNUMBER(Planung!CI52),Planung!CI52,IF(UPPER(Planung!CI52)="H",$C52/2,0)))))))</f>
        <v>0</v>
      </c>
      <c r="CJ52" s="27">
        <f>IF($A52="",0,IF(Mitarbeiter!$G$50=FALSE,0,IF(AND(Mitarbeiter!$E$50&lt;&gt;"",CJ$5+6&lt;Mitarbeiter!$E$50),0,IF(AND(Mitarbeiter!$F$50&lt;&gt;"",CJ$5&gt;Mitarbeiter!$F$50),0,IF(Planung!CJ52="",$C52,IF(ISNUMBER(Planung!CJ52),Planung!CJ52,IF(UPPER(Planung!CJ52)="H",$C52/2,0)))))))</f>
        <v>0</v>
      </c>
      <c r="CK52" s="27">
        <f>IF($A52="",0,IF(Mitarbeiter!$G$50=FALSE,0,IF(AND(Mitarbeiter!$E$50&lt;&gt;"",CK$5+6&lt;Mitarbeiter!$E$50),0,IF(AND(Mitarbeiter!$F$50&lt;&gt;"",CK$5&gt;Mitarbeiter!$F$50),0,IF(Planung!CK52="",$C52,IF(ISNUMBER(Planung!CK52),Planung!CK52,IF(UPPER(Planung!CK52)="H",$C52/2,0)))))))</f>
        <v>0</v>
      </c>
      <c r="CL52" s="27">
        <f>IF($A52="",0,IF(Mitarbeiter!$G$50=FALSE,0,IF(AND(Mitarbeiter!$E$50&lt;&gt;"",CL$5+6&lt;Mitarbeiter!$E$50),0,IF(AND(Mitarbeiter!$F$50&lt;&gt;"",CL$5&gt;Mitarbeiter!$F$50),0,IF(Planung!CL52="",$C52,IF(ISNUMBER(Planung!CL52),Planung!CL52,IF(UPPER(Planung!CL52)="H",$C52/2,0)))))))</f>
        <v>0</v>
      </c>
      <c r="CM52" s="27">
        <f>IF($A52="",0,IF(Mitarbeiter!$G$50=FALSE,0,IF(AND(Mitarbeiter!$E$50&lt;&gt;"",CM$5+6&lt;Mitarbeiter!$E$50),0,IF(AND(Mitarbeiter!$F$50&lt;&gt;"",CM$5&gt;Mitarbeiter!$F$50),0,IF(Planung!CM52="",$C52,IF(ISNUMBER(Planung!CM52),Planung!CM52,IF(UPPER(Planung!CM52)="H",$C52/2,0)))))))</f>
        <v>0</v>
      </c>
      <c r="CN52" s="27">
        <f>IF($A52="",0,IF(Mitarbeiter!$G$50=FALSE,0,IF(AND(Mitarbeiter!$E$50&lt;&gt;"",CN$5+6&lt;Mitarbeiter!$E$50),0,IF(AND(Mitarbeiter!$F$50&lt;&gt;"",CN$5&gt;Mitarbeiter!$F$50),0,IF(Planung!CN52="",$C52,IF(ISNUMBER(Planung!CN52),Planung!CN52,IF(UPPER(Planung!CN52)="H",$C52/2,0)))))))</f>
        <v>0</v>
      </c>
      <c r="CO52" s="27">
        <f>IF($A52="",0,IF(Mitarbeiter!$G$50=FALSE,0,IF(AND(Mitarbeiter!$E$50&lt;&gt;"",CO$5+6&lt;Mitarbeiter!$E$50),0,IF(AND(Mitarbeiter!$F$50&lt;&gt;"",CO$5&gt;Mitarbeiter!$F$50),0,IF(Planung!CO52="",$C52,IF(ISNUMBER(Planung!CO52),Planung!CO52,IF(UPPER(Planung!CO52)="H",$C52/2,0)))))))</f>
        <v>0</v>
      </c>
      <c r="CP52" s="27">
        <f>IF($A52="",0,IF(Mitarbeiter!$G$50=FALSE,0,IF(AND(Mitarbeiter!$E$50&lt;&gt;"",CP$5+6&lt;Mitarbeiter!$E$50),0,IF(AND(Mitarbeiter!$F$50&lt;&gt;"",CP$5&gt;Mitarbeiter!$F$50),0,IF(Planung!CP52="",$C52,IF(ISNUMBER(Planung!CP52),Planung!CP52,IF(UPPER(Planung!CP52)="H",$C52/2,0)))))))</f>
        <v>0</v>
      </c>
      <c r="CQ52" s="27">
        <f>IF($A52="",0,IF(Mitarbeiter!$G$50=FALSE,0,IF(AND(Mitarbeiter!$E$50&lt;&gt;"",CQ$5+6&lt;Mitarbeiter!$E$50),0,IF(AND(Mitarbeiter!$F$50&lt;&gt;"",CQ$5&gt;Mitarbeiter!$F$50),0,IF(Planung!CQ52="",$C52,IF(ISNUMBER(Planung!CQ52),Planung!CQ52,IF(UPPER(Planung!CQ52)="H",$C52/2,0)))))))</f>
        <v>0</v>
      </c>
      <c r="CR52" s="27">
        <f>IF($A52="",0,IF(Mitarbeiter!$G$50=FALSE,0,IF(AND(Mitarbeiter!$E$50&lt;&gt;"",CR$5+6&lt;Mitarbeiter!$E$50),0,IF(AND(Mitarbeiter!$F$50&lt;&gt;"",CR$5&gt;Mitarbeiter!$F$50),0,IF(Planung!CR52="",$C52,IF(ISNUMBER(Planung!CR52),Planung!CR52,IF(UPPER(Planung!CR52)="H",$C52/2,0)))))))</f>
        <v>0</v>
      </c>
      <c r="CS52" s="27">
        <f>IF($A52="",0,IF(Mitarbeiter!$G$50=FALSE,0,IF(AND(Mitarbeiter!$E$50&lt;&gt;"",CS$5+6&lt;Mitarbeiter!$E$50),0,IF(AND(Mitarbeiter!$F$50&lt;&gt;"",CS$5&gt;Mitarbeiter!$F$50),0,IF(Planung!CS52="",$C52,IF(ISNUMBER(Planung!CS52),Planung!CS52,IF(UPPER(Planung!CS52)="H",$C52/2,0)))))))</f>
        <v>0</v>
      </c>
      <c r="CT52" s="27">
        <f>IF($A52="",0,IF(Mitarbeiter!$G$50=FALSE,0,IF(AND(Mitarbeiter!$E$50&lt;&gt;"",CT$5+6&lt;Mitarbeiter!$E$50),0,IF(AND(Mitarbeiter!$F$50&lt;&gt;"",CT$5&gt;Mitarbeiter!$F$50),0,IF(Planung!CT52="",$C52,IF(ISNUMBER(Planung!CT52),Planung!CT52,IF(UPPER(Planung!CT52)="H",$C52/2,0)))))))</f>
        <v>0</v>
      </c>
      <c r="CU52" s="27">
        <f>IF($A52="",0,IF(Mitarbeiter!$G$50=FALSE,0,IF(AND(Mitarbeiter!$E$50&lt;&gt;"",CU$5+6&lt;Mitarbeiter!$E$50),0,IF(AND(Mitarbeiter!$F$50&lt;&gt;"",CU$5&gt;Mitarbeiter!$F$50),0,IF(Planung!CU52="",$C52,IF(ISNUMBER(Planung!CU52),Planung!CU52,IF(UPPER(Planung!CU52)="H",$C52/2,0)))))))</f>
        <v>0</v>
      </c>
      <c r="CV52" s="27">
        <f>IF($A52="",0,IF(Mitarbeiter!$G$50=FALSE,0,IF(AND(Mitarbeiter!$E$50&lt;&gt;"",CV$5+6&lt;Mitarbeiter!$E$50),0,IF(AND(Mitarbeiter!$F$50&lt;&gt;"",CV$5&gt;Mitarbeiter!$F$50),0,IF(Planung!CV52="",$C52,IF(ISNUMBER(Planung!CV52),Planung!CV52,IF(UPPER(Planung!CV52)="H",$C52/2,0)))))))</f>
        <v>0</v>
      </c>
      <c r="CW52" s="27">
        <f>IF($A52="",0,IF(Mitarbeiter!$G$50=FALSE,0,IF(AND(Mitarbeiter!$E$50&lt;&gt;"",CW$5+6&lt;Mitarbeiter!$E$50),0,IF(AND(Mitarbeiter!$F$50&lt;&gt;"",CW$5&gt;Mitarbeiter!$F$50),0,IF(Planung!CW52="",$C52,IF(ISNUMBER(Planung!CW52),Planung!CW52,IF(UPPER(Planung!CW52)="H",$C52/2,0)))))))</f>
        <v>0</v>
      </c>
      <c r="CX52" s="27">
        <f>IF($A52="",0,IF(Mitarbeiter!$G$50=FALSE,0,IF(AND(Mitarbeiter!$E$50&lt;&gt;"",CX$5+6&lt;Mitarbeiter!$E$50),0,IF(AND(Mitarbeiter!$F$50&lt;&gt;"",CX$5&gt;Mitarbeiter!$F$50),0,IF(Planung!CX52="",$C52,IF(ISNUMBER(Planung!CX52),Planung!CX52,IF(UPPER(Planung!CX52)="H",$C52/2,0)))))))</f>
        <v>0</v>
      </c>
      <c r="CY52" s="27">
        <f>IF($A52="",0,IF(Mitarbeiter!$G$50=FALSE,0,IF(AND(Mitarbeiter!$E$50&lt;&gt;"",CY$5+6&lt;Mitarbeiter!$E$50),0,IF(AND(Mitarbeiter!$F$50&lt;&gt;"",CY$5&gt;Mitarbeiter!$F$50),0,IF(Planung!CY52="",$C52,IF(ISNUMBER(Planung!CY52),Planung!CY52,IF(UPPER(Planung!CY52)="H",$C52/2,0)))))))</f>
        <v>0</v>
      </c>
      <c r="CZ52" s="27">
        <f>IF($A52="",0,IF(Mitarbeiter!$G$50=FALSE,0,IF(AND(Mitarbeiter!$E$50&lt;&gt;"",CZ$5+6&lt;Mitarbeiter!$E$50),0,IF(AND(Mitarbeiter!$F$50&lt;&gt;"",CZ$5&gt;Mitarbeiter!$F$50),0,IF(Planung!CZ52="",$C52,IF(ISNUMBER(Planung!CZ52),Planung!CZ52,IF(UPPER(Planung!CZ52)="H",$C52/2,0)))))))</f>
        <v>0</v>
      </c>
      <c r="DA52" s="27">
        <f>IF($A52="",0,IF(Mitarbeiter!$G$50=FALSE,0,IF(AND(Mitarbeiter!$E$50&lt;&gt;"",DA$5+6&lt;Mitarbeiter!$E$50),0,IF(AND(Mitarbeiter!$F$50&lt;&gt;"",DA$5&gt;Mitarbeiter!$F$50),0,IF(Planung!DA52="",$C52,IF(ISNUMBER(Planung!DA52),Planung!DA52,IF(UPPER(Planung!DA52)="H",$C52/2,0)))))))</f>
        <v>0</v>
      </c>
      <c r="DB52" s="27">
        <f>IF($A52="",0,IF(Mitarbeiter!$G$50=FALSE,0,IF(AND(Mitarbeiter!$E$50&lt;&gt;"",DB$5+6&lt;Mitarbeiter!$E$50),0,IF(AND(Mitarbeiter!$F$50&lt;&gt;"",DB$5&gt;Mitarbeiter!$F$50),0,IF(Planung!DB52="",$C52,IF(ISNUMBER(Planung!DB52),Planung!DB52,IF(UPPER(Planung!DB52)="H",$C52/2,0)))))))</f>
        <v>0</v>
      </c>
      <c r="DC52" s="27">
        <f>IF($A52="",0,IF(Mitarbeiter!$G$50=FALSE,0,IF(AND(Mitarbeiter!$E$50&lt;&gt;"",DC$5+6&lt;Mitarbeiter!$E$50),0,IF(AND(Mitarbeiter!$F$50&lt;&gt;"",DC$5&gt;Mitarbeiter!$F$50),0,IF(Planung!DC52="",$C52,IF(ISNUMBER(Planung!DC52),Planung!DC52,IF(UPPER(Planung!DC52)="H",$C52/2,0)))))))</f>
        <v>0</v>
      </c>
      <c r="DD52" s="27">
        <f>IF($A52="",0,IF(Mitarbeiter!$G$50=FALSE,0,IF(AND(Mitarbeiter!$E$50&lt;&gt;"",DD$5+6&lt;Mitarbeiter!$E$50),0,IF(AND(Mitarbeiter!$F$50&lt;&gt;"",DD$5&gt;Mitarbeiter!$F$50),0,IF(Planung!DD52="",$C52,IF(ISNUMBER(Planung!DD52),Planung!DD52,IF(UPPER(Planung!DD52)="H",$C52/2,0)))))))</f>
        <v>0</v>
      </c>
      <c r="DE52" s="27">
        <f>IF($A52="",0,IF(Mitarbeiter!$G$50=FALSE,0,IF(AND(Mitarbeiter!$E$50&lt;&gt;"",DE$5+6&lt;Mitarbeiter!$E$50),0,IF(AND(Mitarbeiter!$F$50&lt;&gt;"",DE$5&gt;Mitarbeiter!$F$50),0,IF(Planung!DE52="",$C52,IF(ISNUMBER(Planung!DE52),Planung!DE52,IF(UPPER(Planung!DE52)="H",$C52/2,0)))))))</f>
        <v>0</v>
      </c>
      <c r="DF52" s="27">
        <f>IF($A52="",0,IF(Mitarbeiter!$G$50=FALSE,0,IF(AND(Mitarbeiter!$E$50&lt;&gt;"",DF$5+6&lt;Mitarbeiter!$E$50),0,IF(AND(Mitarbeiter!$F$50&lt;&gt;"",DF$5&gt;Mitarbeiter!$F$50),0,IF(Planung!DF52="",$C52,IF(ISNUMBER(Planung!DF52),Planung!DF52,IF(UPPER(Planung!DF52)="H",$C52/2,0)))))))</f>
        <v>0</v>
      </c>
      <c r="DG52" s="27">
        <f>IF($A52="",0,IF(Mitarbeiter!$G$50=FALSE,0,IF(AND(Mitarbeiter!$E$50&lt;&gt;"",DG$5+6&lt;Mitarbeiter!$E$50),0,IF(AND(Mitarbeiter!$F$50&lt;&gt;"",DG$5&gt;Mitarbeiter!$F$50),0,IF(Planung!DG52="",$C52,IF(ISNUMBER(Planung!DG52),Planung!DG52,IF(UPPER(Planung!DG52)="H",$C52/2,0)))))))</f>
        <v>0</v>
      </c>
      <c r="DH52" s="27">
        <f>IF($A52="",0,IF(Mitarbeiter!$G$50=FALSE,0,IF(AND(Mitarbeiter!$E$50&lt;&gt;"",DH$5+6&lt;Mitarbeiter!$E$50),0,IF(AND(Mitarbeiter!$F$50&lt;&gt;"",DH$5&gt;Mitarbeiter!$F$50),0,IF(Planung!DH52="",$C52,IF(ISNUMBER(Planung!DH52),Planung!DH52,IF(UPPER(Planung!DH52)="H",$C52/2,0)))))))</f>
        <v>0</v>
      </c>
      <c r="DI52" s="27">
        <f>IF($A52="",0,IF(Mitarbeiter!$G$50=FALSE,0,IF(AND(Mitarbeiter!$E$50&lt;&gt;"",DI$5+6&lt;Mitarbeiter!$E$50),0,IF(AND(Mitarbeiter!$F$50&lt;&gt;"",DI$5&gt;Mitarbeiter!$F$50),0,IF(Planung!DI52="",$C52,IF(ISNUMBER(Planung!DI52),Planung!DI52,IF(UPPER(Planung!DI52)="H",$C52/2,0)))))))</f>
        <v>0</v>
      </c>
      <c r="DJ52" s="27">
        <f>IF($A52="",0,IF(Mitarbeiter!$G$50=FALSE,0,IF(AND(Mitarbeiter!$E$50&lt;&gt;"",DJ$5+6&lt;Mitarbeiter!$E$50),0,IF(AND(Mitarbeiter!$F$50&lt;&gt;"",DJ$5&gt;Mitarbeiter!$F$50),0,IF(Planung!DJ52="",$C52,IF(ISNUMBER(Planung!DJ52),Planung!DJ52,IF(UPPER(Planung!DJ52)="H",$C52/2,0)))))))</f>
        <v>0</v>
      </c>
      <c r="DK52" s="27">
        <f>IF($A52="",0,IF(Mitarbeiter!$G$50=FALSE,0,IF(AND(Mitarbeiter!$E$50&lt;&gt;"",DK$5+6&lt;Mitarbeiter!$E$50),0,IF(AND(Mitarbeiter!$F$50&lt;&gt;"",DK$5&gt;Mitarbeiter!$F$50),0,IF(Planung!DK52="",$C52,IF(ISNUMBER(Planung!DK52),Planung!DK52,IF(UPPER(Planung!DK52)="H",$C52/2,0)))))))</f>
        <v>0</v>
      </c>
      <c r="DL52" s="27">
        <f>IF($A52="",0,IF(Mitarbeiter!$G$50=FALSE,0,IF(AND(Mitarbeiter!$E$50&lt;&gt;"",DL$5+6&lt;Mitarbeiter!$E$50),0,IF(AND(Mitarbeiter!$F$50&lt;&gt;"",DL$5&gt;Mitarbeiter!$F$50),0,IF(Planung!DL52="",$C52,IF(ISNUMBER(Planung!DL52),Planung!DL52,IF(UPPER(Planung!DL52)="H",$C52/2,0)))))))</f>
        <v>0</v>
      </c>
      <c r="DM52" s="27">
        <f>IF($A52="",0,IF(Mitarbeiter!$G$50=FALSE,0,IF(AND(Mitarbeiter!$E$50&lt;&gt;"",DM$5+6&lt;Mitarbeiter!$E$50),0,IF(AND(Mitarbeiter!$F$50&lt;&gt;"",DM$5&gt;Mitarbeiter!$F$50),0,IF(Planung!DM52="",$C52,IF(ISNUMBER(Planung!DM52),Planung!DM52,IF(UPPER(Planung!DM52)="H",$C52/2,0)))))))</f>
        <v>0</v>
      </c>
      <c r="DN52" s="27">
        <f>IF($A52="",0,IF(Mitarbeiter!$G$50=FALSE,0,IF(AND(Mitarbeiter!$E$50&lt;&gt;"",DN$5+6&lt;Mitarbeiter!$E$50),0,IF(AND(Mitarbeiter!$F$50&lt;&gt;"",DN$5&gt;Mitarbeiter!$F$50),0,IF(Planung!DN52="",$C52,IF(ISNUMBER(Planung!DN52),Planung!DN52,IF(UPPER(Planung!DN52)="H",$C52/2,0)))))))</f>
        <v>0</v>
      </c>
      <c r="DO52" s="27">
        <f>IF($A52="",0,IF(Mitarbeiter!$G$50=FALSE,0,IF(AND(Mitarbeiter!$E$50&lt;&gt;"",DO$5+6&lt;Mitarbeiter!$E$50),0,IF(AND(Mitarbeiter!$F$50&lt;&gt;"",DO$5&gt;Mitarbeiter!$F$50),0,IF(Planung!DO52="",$C52,IF(ISNUMBER(Planung!DO52),Planung!DO52,IF(UPPER(Planung!DO52)="H",$C52/2,0)))))))</f>
        <v>0</v>
      </c>
      <c r="DP52" s="27">
        <f>IF($A52="",0,IF(Mitarbeiter!$G$50=FALSE,0,IF(AND(Mitarbeiter!$E$50&lt;&gt;"",DP$5+6&lt;Mitarbeiter!$E$50),0,IF(AND(Mitarbeiter!$F$50&lt;&gt;"",DP$5&gt;Mitarbeiter!$F$50),0,IF(Planung!DP52="",$C52,IF(ISNUMBER(Planung!DP52),Planung!DP52,IF(UPPER(Planung!DP52)="H",$C52/2,0)))))))</f>
        <v>0</v>
      </c>
      <c r="DQ52" s="27">
        <f>IF($A52="",0,IF(Mitarbeiter!$G$50=FALSE,0,IF(AND(Mitarbeiter!$E$50&lt;&gt;"",DQ$5+6&lt;Mitarbeiter!$E$50),0,IF(AND(Mitarbeiter!$F$50&lt;&gt;"",DQ$5&gt;Mitarbeiter!$F$50),0,IF(Planung!DQ52="",$C52,IF(ISNUMBER(Planung!DQ52),Planung!DQ52,IF(UPPER(Planung!DQ52)="H",$C52/2,0)))))))</f>
        <v>0</v>
      </c>
      <c r="DR52" s="27">
        <f>IF($A52="",0,IF(Mitarbeiter!$G$50=FALSE,0,IF(AND(Mitarbeiter!$E$50&lt;&gt;"",DR$5+6&lt;Mitarbeiter!$E$50),0,IF(AND(Mitarbeiter!$F$50&lt;&gt;"",DR$5&gt;Mitarbeiter!$F$50),0,IF(Planung!DR52="",$C52,IF(ISNUMBER(Planung!DR52),Planung!DR52,IF(UPPER(Planung!DR52)="H",$C52/2,0)))))))</f>
        <v>0</v>
      </c>
      <c r="DS52" s="27">
        <f>IF($A52="",0,IF(Mitarbeiter!$G$50=FALSE,0,IF(AND(Mitarbeiter!$E$50&lt;&gt;"",DS$5+6&lt;Mitarbeiter!$E$50),0,IF(AND(Mitarbeiter!$F$50&lt;&gt;"",DS$5&gt;Mitarbeiter!$F$50),0,IF(Planung!DS52="",$C52,IF(ISNUMBER(Planung!DS52),Planung!DS52,IF(UPPER(Planung!DS52)="H",$C52/2,0)))))))</f>
        <v>0</v>
      </c>
      <c r="DT52" s="27">
        <f>IF($A52="",0,IF(Mitarbeiter!$G$50=FALSE,0,IF(AND(Mitarbeiter!$E$50&lt;&gt;"",DT$5+6&lt;Mitarbeiter!$E$50),0,IF(AND(Mitarbeiter!$F$50&lt;&gt;"",DT$5&gt;Mitarbeiter!$F$50),0,IF(Planung!DT52="",$C52,IF(ISNUMBER(Planung!DT52),Planung!DT52,IF(UPPER(Planung!DT52)="H",$C52/2,0)))))))</f>
        <v>0</v>
      </c>
      <c r="DU52" s="27">
        <f>IF($A52="",0,IF(Mitarbeiter!$G$50=FALSE,0,IF(AND(Mitarbeiter!$E$50&lt;&gt;"",DU$5+6&lt;Mitarbeiter!$E$50),0,IF(AND(Mitarbeiter!$F$50&lt;&gt;"",DU$5&gt;Mitarbeiter!$F$50),0,IF(Planung!DU52="",$C52,IF(ISNUMBER(Planung!DU52),Planung!DU52,IF(UPPER(Planung!DU52)="H",$C52/2,0)))))))</f>
        <v>0</v>
      </c>
      <c r="DV52" s="27">
        <f>IF($A52="",0,IF(Mitarbeiter!$G$50=FALSE,0,IF(AND(Mitarbeiter!$E$50&lt;&gt;"",DV$5+6&lt;Mitarbeiter!$E$50),0,IF(AND(Mitarbeiter!$F$50&lt;&gt;"",DV$5&gt;Mitarbeiter!$F$50),0,IF(Planung!DV52="",$C52,IF(ISNUMBER(Planung!DV52),Planung!DV52,IF(UPPER(Planung!DV52)="H",$C52/2,0)))))))</f>
        <v>0</v>
      </c>
      <c r="DW52" s="27">
        <f>IF($A52="",0,IF(Mitarbeiter!$G$50=FALSE,0,IF(AND(Mitarbeiter!$E$50&lt;&gt;"",DW$5+6&lt;Mitarbeiter!$E$50),0,IF(AND(Mitarbeiter!$F$50&lt;&gt;"",DW$5&gt;Mitarbeiter!$F$50),0,IF(Planung!DW52="",$C52,IF(ISNUMBER(Planung!DW52),Planung!DW52,IF(UPPER(Planung!DW52)="H",$C52/2,0)))))))</f>
        <v>0</v>
      </c>
      <c r="DX52" s="27">
        <f>IF($A52="",0,IF(Mitarbeiter!$G$50=FALSE,0,IF(AND(Mitarbeiter!$E$50&lt;&gt;"",DX$5+6&lt;Mitarbeiter!$E$50),0,IF(AND(Mitarbeiter!$F$50&lt;&gt;"",DX$5&gt;Mitarbeiter!$F$50),0,IF(Planung!DX52="",$C52,IF(ISNUMBER(Planung!DX52),Planung!DX52,IF(UPPER(Planung!DX52)="H",$C52/2,0)))))))</f>
        <v>0</v>
      </c>
      <c r="DY52" s="27">
        <f>IF($A52="",0,IF(Mitarbeiter!$G$50=FALSE,0,IF(AND(Mitarbeiter!$E$50&lt;&gt;"",DY$5+6&lt;Mitarbeiter!$E$50),0,IF(AND(Mitarbeiter!$F$50&lt;&gt;"",DY$5&gt;Mitarbeiter!$F$50),0,IF(Planung!DY52="",$C52,IF(ISNUMBER(Planung!DY52),Planung!DY52,IF(UPPER(Planung!DY52)="H",$C52/2,0)))))))</f>
        <v>0</v>
      </c>
      <c r="DZ52" s="27">
        <f>IF($A52="",0,IF(Mitarbeiter!$G$50=FALSE,0,IF(AND(Mitarbeiter!$E$50&lt;&gt;"",DZ$5+6&lt;Mitarbeiter!$E$50),0,IF(AND(Mitarbeiter!$F$50&lt;&gt;"",DZ$5&gt;Mitarbeiter!$F$50),0,IF(Planung!DZ52="",$C52,IF(ISNUMBER(Planung!DZ52),Planung!DZ52,IF(UPPER(Planung!DZ52)="H",$C52/2,0)))))))</f>
        <v>0</v>
      </c>
      <c r="EA52" s="27">
        <f>IF($A52="",0,IF(Mitarbeiter!$G$50=FALSE,0,IF(AND(Mitarbeiter!$E$50&lt;&gt;"",EA$5+6&lt;Mitarbeiter!$E$50),0,IF(AND(Mitarbeiter!$F$50&lt;&gt;"",EA$5&gt;Mitarbeiter!$F$50),0,IF(Planung!EA52="",$C52,IF(ISNUMBER(Planung!EA52),Planung!EA52,IF(UPPER(Planung!EA52)="H",$C52/2,0)))))))</f>
        <v>0</v>
      </c>
      <c r="EB52" s="27">
        <f>IF($A52="",0,IF(Mitarbeiter!$G$50=FALSE,0,IF(AND(Mitarbeiter!$E$50&lt;&gt;"",EB$5+6&lt;Mitarbeiter!$E$50),0,IF(AND(Mitarbeiter!$F$50&lt;&gt;"",EB$5&gt;Mitarbeiter!$F$50),0,IF(Planung!EB52="",$C52,IF(ISNUMBER(Planung!EB52),Planung!EB52,IF(UPPER(Planung!EB52)="H",$C52/2,0)))))))</f>
        <v>0</v>
      </c>
      <c r="EC52" s="27">
        <f>IF($A52="",0,IF(Mitarbeiter!$G$50=FALSE,0,IF(AND(Mitarbeiter!$E$50&lt;&gt;"",EC$5+6&lt;Mitarbeiter!$E$50),0,IF(AND(Mitarbeiter!$F$50&lt;&gt;"",EC$5&gt;Mitarbeiter!$F$50),0,IF(Planung!EC52="",$C52,IF(ISNUMBER(Planung!EC52),Planung!EC52,IF(UPPER(Planung!EC52)="H",$C52/2,0)))))))</f>
        <v>0</v>
      </c>
      <c r="ED52" s="27">
        <f>IF($A52="",0,IF(Mitarbeiter!$G$50=FALSE,0,IF(AND(Mitarbeiter!$E$50&lt;&gt;"",ED$5+6&lt;Mitarbeiter!$E$50),0,IF(AND(Mitarbeiter!$F$50&lt;&gt;"",ED$5&gt;Mitarbeiter!$F$50),0,IF(Planung!ED52="",$C52,IF(ISNUMBER(Planung!ED52),Planung!ED52,IF(UPPER(Planung!ED52)="H",$C52/2,0)))))))</f>
        <v>0</v>
      </c>
      <c r="EE52" s="27">
        <f>IF($A52="",0,IF(Mitarbeiter!$G$50=FALSE,0,IF(AND(Mitarbeiter!$E$50&lt;&gt;"",EE$5+6&lt;Mitarbeiter!$E$50),0,IF(AND(Mitarbeiter!$F$50&lt;&gt;"",EE$5&gt;Mitarbeiter!$F$50),0,IF(Planung!EE52="",$C52,IF(ISNUMBER(Planung!EE52),Planung!EE52,IF(UPPER(Planung!EE52)="H",$C52/2,0)))))))</f>
        <v>0</v>
      </c>
      <c r="EF52" s="27">
        <f>IF($A52="",0,IF(Mitarbeiter!$G$50=FALSE,0,IF(AND(Mitarbeiter!$E$50&lt;&gt;"",EF$5+6&lt;Mitarbeiter!$E$50),0,IF(AND(Mitarbeiter!$F$50&lt;&gt;"",EF$5&gt;Mitarbeiter!$F$50),0,IF(Planung!EF52="",$C52,IF(ISNUMBER(Planung!EF52),Planung!EF52,IF(UPPER(Planung!EF52)="H",$C52/2,0)))))))</f>
        <v>0</v>
      </c>
      <c r="EG52" s="27">
        <f>IF($A52="",0,IF(Mitarbeiter!$G$50=FALSE,0,IF(AND(Mitarbeiter!$E$50&lt;&gt;"",EG$5+6&lt;Mitarbeiter!$E$50),0,IF(AND(Mitarbeiter!$F$50&lt;&gt;"",EG$5&gt;Mitarbeiter!$F$50),0,IF(Planung!EG52="",$C52,IF(ISNUMBER(Planung!EG52),Planung!EG52,IF(UPPER(Planung!EG52)="H",$C52/2,0)))))))</f>
        <v>0</v>
      </c>
      <c r="EH52" s="27">
        <f>IF($A52="",0,IF(Mitarbeiter!$G$50=FALSE,0,IF(AND(Mitarbeiter!$E$50&lt;&gt;"",EH$5+6&lt;Mitarbeiter!$E$50),0,IF(AND(Mitarbeiter!$F$50&lt;&gt;"",EH$5&gt;Mitarbeiter!$F$50),0,IF(Planung!EH52="",$C52,IF(ISNUMBER(Planung!EH52),Planung!EH52,IF(UPPER(Planung!EH52)="H",$C52/2,0)))))))</f>
        <v>0</v>
      </c>
      <c r="EI52" s="27">
        <f>IF($A52="",0,IF(Mitarbeiter!$G$50=FALSE,0,IF(AND(Mitarbeiter!$E$50&lt;&gt;"",EI$5+6&lt;Mitarbeiter!$E$50),0,IF(AND(Mitarbeiter!$F$50&lt;&gt;"",EI$5&gt;Mitarbeiter!$F$50),0,IF(Planung!EI52="",$C52,IF(ISNUMBER(Planung!EI52),Planung!EI52,IF(UPPER(Planung!EI52)="H",$C52/2,0)))))))</f>
        <v>0</v>
      </c>
      <c r="EJ52" s="27">
        <f>IF($A52="",0,IF(Mitarbeiter!$G$50=FALSE,0,IF(AND(Mitarbeiter!$E$50&lt;&gt;"",EJ$5+6&lt;Mitarbeiter!$E$50),0,IF(AND(Mitarbeiter!$F$50&lt;&gt;"",EJ$5&gt;Mitarbeiter!$F$50),0,IF(Planung!EJ52="",$C52,IF(ISNUMBER(Planung!EJ52),Planung!EJ52,IF(UPPER(Planung!EJ52)="H",$C52/2,0)))))))</f>
        <v>0</v>
      </c>
      <c r="EK52" s="27">
        <f>IF($A52="",0,IF(Mitarbeiter!$G$50=FALSE,0,IF(AND(Mitarbeiter!$E$50&lt;&gt;"",EK$5+6&lt;Mitarbeiter!$E$50),0,IF(AND(Mitarbeiter!$F$50&lt;&gt;"",EK$5&gt;Mitarbeiter!$F$50),0,IF(Planung!EK52="",$C52,IF(ISNUMBER(Planung!EK52),Planung!EK52,IF(UPPER(Planung!EK52)="H",$C52/2,0)))))))</f>
        <v>0</v>
      </c>
      <c r="EL52" s="27">
        <f>IF($A52="",0,IF(Mitarbeiter!$G$50=FALSE,0,IF(AND(Mitarbeiter!$E$50&lt;&gt;"",EL$5+6&lt;Mitarbeiter!$E$50),0,IF(AND(Mitarbeiter!$F$50&lt;&gt;"",EL$5&gt;Mitarbeiter!$F$50),0,IF(Planung!EL52="",$C52,IF(ISNUMBER(Planung!EL52),Planung!EL52,IF(UPPER(Planung!EL52)="H",$C52/2,0)))))))</f>
        <v>0</v>
      </c>
      <c r="EM52" s="27">
        <f>IF($A52="",0,IF(Mitarbeiter!$G$50=FALSE,0,IF(AND(Mitarbeiter!$E$50&lt;&gt;"",EM$5+6&lt;Mitarbeiter!$E$50),0,IF(AND(Mitarbeiter!$F$50&lt;&gt;"",EM$5&gt;Mitarbeiter!$F$50),0,IF(Planung!EM52="",$C52,IF(ISNUMBER(Planung!EM52),Planung!EM52,IF(UPPER(Planung!EM52)="H",$C52/2,0)))))))</f>
        <v>0</v>
      </c>
      <c r="EN52" s="27">
        <f>IF($A52="",0,IF(Mitarbeiter!$G$50=FALSE,0,IF(AND(Mitarbeiter!$E$50&lt;&gt;"",EN$5+6&lt;Mitarbeiter!$E$50),0,IF(AND(Mitarbeiter!$F$50&lt;&gt;"",EN$5&gt;Mitarbeiter!$F$50),0,IF(Planung!EN52="",$C52,IF(ISNUMBER(Planung!EN52),Planung!EN52,IF(UPPER(Planung!EN52)="H",$C52/2,0)))))))</f>
        <v>0</v>
      </c>
      <c r="EO52" s="27">
        <f>IF($A52="",0,IF(Mitarbeiter!$G$50=FALSE,0,IF(AND(Mitarbeiter!$E$50&lt;&gt;"",EO$5+6&lt;Mitarbeiter!$E$50),0,IF(AND(Mitarbeiter!$F$50&lt;&gt;"",EO$5&gt;Mitarbeiter!$F$50),0,IF(Planung!EO52="",$C52,IF(ISNUMBER(Planung!EO52),Planung!EO52,IF(UPPER(Planung!EO52)="H",$C52/2,0)))))))</f>
        <v>0</v>
      </c>
      <c r="EP52" s="27">
        <f>IF($A52="",0,IF(Mitarbeiter!$G$50=FALSE,0,IF(AND(Mitarbeiter!$E$50&lt;&gt;"",EP$5+6&lt;Mitarbeiter!$E$50),0,IF(AND(Mitarbeiter!$F$50&lt;&gt;"",EP$5&gt;Mitarbeiter!$F$50),0,IF(Planung!EP52="",$C52,IF(ISNUMBER(Planung!EP52),Planung!EP52,IF(UPPER(Planung!EP52)="H",$C52/2,0)))))))</f>
        <v>0</v>
      </c>
      <c r="EQ52" s="27">
        <f>IF($A52="",0,IF(Mitarbeiter!$G$50=FALSE,0,IF(AND(Mitarbeiter!$E$50&lt;&gt;"",EQ$5+6&lt;Mitarbeiter!$E$50),0,IF(AND(Mitarbeiter!$F$50&lt;&gt;"",EQ$5&gt;Mitarbeiter!$F$50),0,IF(Planung!EQ52="",$C52,IF(ISNUMBER(Planung!EQ52),Planung!EQ52,IF(UPPER(Planung!EQ52)="H",$C52/2,0)))))))</f>
        <v>0</v>
      </c>
      <c r="ER52" s="27">
        <f>IF($A52="",0,IF(Mitarbeiter!$G$50=FALSE,0,IF(AND(Mitarbeiter!$E$50&lt;&gt;"",ER$5+6&lt;Mitarbeiter!$E$50),0,IF(AND(Mitarbeiter!$F$50&lt;&gt;"",ER$5&gt;Mitarbeiter!$F$50),0,IF(Planung!ER52="",$C52,IF(ISNUMBER(Planung!ER52),Planung!ER52,IF(UPPER(Planung!ER52)="H",$C52/2,0)))))))</f>
        <v>0</v>
      </c>
      <c r="ES52" s="27">
        <f>IF($A52="",0,IF(Mitarbeiter!$G$50=FALSE,0,IF(AND(Mitarbeiter!$E$50&lt;&gt;"",ES$5+6&lt;Mitarbeiter!$E$50),0,IF(AND(Mitarbeiter!$F$50&lt;&gt;"",ES$5&gt;Mitarbeiter!$F$50),0,IF(Planung!ES52="",$C52,IF(ISNUMBER(Planung!ES52),Planung!ES52,IF(UPPER(Planung!ES52)="H",$C52/2,0)))))))</f>
        <v>0</v>
      </c>
      <c r="ET52" s="27">
        <f>IF($A52="",0,IF(Mitarbeiter!$G$50=FALSE,0,IF(AND(Mitarbeiter!$E$50&lt;&gt;"",ET$5+6&lt;Mitarbeiter!$E$50),0,IF(AND(Mitarbeiter!$F$50&lt;&gt;"",ET$5&gt;Mitarbeiter!$F$50),0,IF(Planung!ET52="",$C52,IF(ISNUMBER(Planung!ET52),Planung!ET52,IF(UPPER(Planung!ET52)="H",$C52/2,0)))))))</f>
        <v>0</v>
      </c>
      <c r="EU52" s="27">
        <f>IF($A52="",0,IF(Mitarbeiter!$G$50=FALSE,0,IF(AND(Mitarbeiter!$E$50&lt;&gt;"",EU$5+6&lt;Mitarbeiter!$E$50),0,IF(AND(Mitarbeiter!$F$50&lt;&gt;"",EU$5&gt;Mitarbeiter!$F$50),0,IF(Planung!EU52="",$C52,IF(ISNUMBER(Planung!EU52),Planung!EU52,IF(UPPER(Planung!EU52)="H",$C52/2,0)))))))</f>
        <v>0</v>
      </c>
      <c r="EV52" s="27">
        <f>IF($A52="",0,IF(Mitarbeiter!$G$50=FALSE,0,IF(AND(Mitarbeiter!$E$50&lt;&gt;"",EV$5+6&lt;Mitarbeiter!$E$50),0,IF(AND(Mitarbeiter!$F$50&lt;&gt;"",EV$5&gt;Mitarbeiter!$F$50),0,IF(Planung!EV52="",$C52,IF(ISNUMBER(Planung!EV52),Planung!EV52,IF(UPPER(Planung!EV52)="H",$C52/2,0)))))))</f>
        <v>0</v>
      </c>
      <c r="EW52" s="27">
        <f>IF($A52="",0,IF(Mitarbeiter!$G$50=FALSE,0,IF(AND(Mitarbeiter!$E$50&lt;&gt;"",EW$5+6&lt;Mitarbeiter!$E$50),0,IF(AND(Mitarbeiter!$F$50&lt;&gt;"",EW$5&gt;Mitarbeiter!$F$50),0,IF(Planung!EW52="",$C52,IF(ISNUMBER(Planung!EW52),Planung!EW52,IF(UPPER(Planung!EW52)="H",$C52/2,0)))))))</f>
        <v>0</v>
      </c>
      <c r="EX52" s="27">
        <f>IF($A52="",0,IF(Mitarbeiter!$G$50=FALSE,0,IF(AND(Mitarbeiter!$E$50&lt;&gt;"",EX$5+6&lt;Mitarbeiter!$E$50),0,IF(AND(Mitarbeiter!$F$50&lt;&gt;"",EX$5&gt;Mitarbeiter!$F$50),0,IF(Planung!EX52="",$C52,IF(ISNUMBER(Planung!EX52),Planung!EX52,IF(UPPER(Planung!EX52)="H",$C52/2,0)))))))</f>
        <v>0</v>
      </c>
      <c r="EY52" s="27">
        <f>IF($A52="",0,IF(Mitarbeiter!$G$50=FALSE,0,IF(AND(Mitarbeiter!$E$50&lt;&gt;"",EY$5+6&lt;Mitarbeiter!$E$50),0,IF(AND(Mitarbeiter!$F$50&lt;&gt;"",EY$5&gt;Mitarbeiter!$F$50),0,IF(Planung!EY52="",$C52,IF(ISNUMBER(Planung!EY52),Planung!EY52,IF(UPPER(Planung!EY52)="H",$C52/2,0)))))))</f>
        <v>0</v>
      </c>
      <c r="EZ52" s="27">
        <f>IF($A52="",0,IF(Mitarbeiter!$G$50=FALSE,0,IF(AND(Mitarbeiter!$E$50&lt;&gt;"",EZ$5+6&lt;Mitarbeiter!$E$50),0,IF(AND(Mitarbeiter!$F$50&lt;&gt;"",EZ$5&gt;Mitarbeiter!$F$50),0,IF(Planung!EZ52="",$C52,IF(ISNUMBER(Planung!EZ52),Planung!EZ52,IF(UPPER(Planung!EZ52)="H",$C52/2,0)))))))</f>
        <v>0</v>
      </c>
      <c r="FA52" s="27">
        <f>IF($A52="",0,IF(Mitarbeiter!$G$50=FALSE,0,IF(AND(Mitarbeiter!$E$50&lt;&gt;"",FA$5+6&lt;Mitarbeiter!$E$50),0,IF(AND(Mitarbeiter!$F$50&lt;&gt;"",FA$5&gt;Mitarbeiter!$F$50),0,IF(Planung!FA52="",$C52,IF(ISNUMBER(Planung!FA52),Planung!FA52,IF(UPPER(Planung!FA52)="H",$C52/2,0)))))))</f>
        <v>0</v>
      </c>
      <c r="FB52" s="27">
        <f>IF($A52="",0,IF(Mitarbeiter!$G$50=FALSE,0,IF(AND(Mitarbeiter!$E$50&lt;&gt;"",FB$5+6&lt;Mitarbeiter!$E$50),0,IF(AND(Mitarbeiter!$F$50&lt;&gt;"",FB$5&gt;Mitarbeiter!$F$50),0,IF(Planung!FB52="",$C52,IF(ISNUMBER(Planung!FB52),Planung!FB52,IF(UPPER(Planung!FB52)="H",$C52/2,0)))))))</f>
        <v>0</v>
      </c>
      <c r="FC52" s="27">
        <f>IF($A52="",0,IF(Mitarbeiter!$G$50=FALSE,0,IF(AND(Mitarbeiter!$E$50&lt;&gt;"",FC$5+6&lt;Mitarbeiter!$E$50),0,IF(AND(Mitarbeiter!$F$50&lt;&gt;"",FC$5&gt;Mitarbeiter!$F$50),0,IF(Planung!FC52="",$C52,IF(ISNUMBER(Planung!FC52),Planung!FC52,IF(UPPER(Planung!FC52)="H",$C52/2,0)))))))</f>
        <v>0</v>
      </c>
      <c r="FD52" s="27">
        <f>IF($A52="",0,IF(Mitarbeiter!$G$50=FALSE,0,IF(AND(Mitarbeiter!$E$50&lt;&gt;"",FD$5+6&lt;Mitarbeiter!$E$50),0,IF(AND(Mitarbeiter!$F$50&lt;&gt;"",FD$5&gt;Mitarbeiter!$F$50),0,IF(Planung!FD52="",$C52,IF(ISNUMBER(Planung!FD52),Planung!FD52,IF(UPPER(Planung!FD52)="H",$C52/2,0)))))))</f>
        <v>0</v>
      </c>
      <c r="FE52" s="27">
        <f>IF($A52="",0,IF(Mitarbeiter!$G$50=FALSE,0,IF(AND(Mitarbeiter!$E$50&lt;&gt;"",FE$5+6&lt;Mitarbeiter!$E$50),0,IF(AND(Mitarbeiter!$F$50&lt;&gt;"",FE$5&gt;Mitarbeiter!$F$50),0,IF(Planung!FE52="",$C52,IF(ISNUMBER(Planung!FE52),Planung!FE52,IF(UPPER(Planung!FE52)="H",$C52/2,0)))))))</f>
        <v>0</v>
      </c>
      <c r="FF52" s="27">
        <f>IF($A52="",0,IF(Mitarbeiter!$G$50=FALSE,0,IF(AND(Mitarbeiter!$E$50&lt;&gt;"",FF$5+6&lt;Mitarbeiter!$E$50),0,IF(AND(Mitarbeiter!$F$50&lt;&gt;"",FF$5&gt;Mitarbeiter!$F$50),0,IF(Planung!FF52="",$C52,IF(ISNUMBER(Planung!FF52),Planung!FF52,IF(UPPER(Planung!FF52)="H",$C52/2,0)))))))</f>
        <v>0</v>
      </c>
      <c r="FG52" s="27">
        <f>IF($A52="",0,IF(Mitarbeiter!$G$50=FALSE,0,IF(AND(Mitarbeiter!$E$50&lt;&gt;"",FG$5+6&lt;Mitarbeiter!$E$50),0,IF(AND(Mitarbeiter!$F$50&lt;&gt;"",FG$5&gt;Mitarbeiter!$F$50),0,IF(Planung!FG52="",$C52,IF(ISNUMBER(Planung!FG52),Planung!FG52,IF(UPPER(Planung!FG52)="H",$C52/2,0)))))))</f>
        <v>0</v>
      </c>
      <c r="FH52" s="27">
        <f>IF($A52="",0,IF(Mitarbeiter!$G$50=FALSE,0,IF(AND(Mitarbeiter!$E$50&lt;&gt;"",FH$5+6&lt;Mitarbeiter!$E$50),0,IF(AND(Mitarbeiter!$F$50&lt;&gt;"",FH$5&gt;Mitarbeiter!$F$50),0,IF(Planung!FH52="",$C52,IF(ISNUMBER(Planung!FH52),Planung!FH52,IF(UPPER(Planung!FH52)="H",$C52/2,0)))))))</f>
        <v>0</v>
      </c>
      <c r="FI52" s="27">
        <f>IF($A52="",0,IF(Mitarbeiter!$G$50=FALSE,0,IF(AND(Mitarbeiter!$E$50&lt;&gt;"",FI$5+6&lt;Mitarbeiter!$E$50),0,IF(AND(Mitarbeiter!$F$50&lt;&gt;"",FI$5&gt;Mitarbeiter!$F$50),0,IF(Planung!FI52="",$C52,IF(ISNUMBER(Planung!FI52),Planung!FI52,IF(UPPER(Planung!FI52)="H",$C52/2,0)))))))</f>
        <v>0</v>
      </c>
      <c r="FJ52" s="27">
        <f>IF($A52="",0,IF(Mitarbeiter!$G$50=FALSE,0,IF(AND(Mitarbeiter!$E$50&lt;&gt;"",FJ$5+6&lt;Mitarbeiter!$E$50),0,IF(AND(Mitarbeiter!$F$50&lt;&gt;"",FJ$5&gt;Mitarbeiter!$F$50),0,IF(Planung!FJ52="",$C52,IF(ISNUMBER(Planung!FJ52),Planung!FJ52,IF(UPPER(Planung!FJ52)="H",$C52/2,0)))))))</f>
        <v>0</v>
      </c>
      <c r="FK52" s="27">
        <f>IF($A52="",0,IF(Mitarbeiter!$G$50=FALSE,0,IF(AND(Mitarbeiter!$E$50&lt;&gt;"",FK$5+6&lt;Mitarbeiter!$E$50),0,IF(AND(Mitarbeiter!$F$50&lt;&gt;"",FK$5&gt;Mitarbeiter!$F$50),0,IF(Planung!FK52="",$C52,IF(ISNUMBER(Planung!FK52),Planung!FK52,IF(UPPER(Planung!FK52)="H",$C52/2,0)))))))</f>
        <v>0</v>
      </c>
      <c r="FL52" s="27">
        <f>IF($A52="",0,IF(Mitarbeiter!$G$50=FALSE,0,IF(AND(Mitarbeiter!$E$50&lt;&gt;"",FL$5+6&lt;Mitarbeiter!$E$50),0,IF(AND(Mitarbeiter!$F$50&lt;&gt;"",FL$5&gt;Mitarbeiter!$F$50),0,IF(Planung!FL52="",$C52,IF(ISNUMBER(Planung!FL52),Planung!FL52,IF(UPPER(Planung!FL52)="H",$C52/2,0)))))))</f>
        <v>0</v>
      </c>
      <c r="FM52" s="27">
        <f>IF($A52="",0,IF(Mitarbeiter!$G$50=FALSE,0,IF(AND(Mitarbeiter!$E$50&lt;&gt;"",FM$5+6&lt;Mitarbeiter!$E$50),0,IF(AND(Mitarbeiter!$F$50&lt;&gt;"",FM$5&gt;Mitarbeiter!$F$50),0,IF(Planung!FM52="",$C52,IF(ISNUMBER(Planung!FM52),Planung!FM52,IF(UPPER(Planung!FM52)="H",$C52/2,0)))))))</f>
        <v>0</v>
      </c>
      <c r="FN52" s="27">
        <f>IF($A52="",0,IF(Mitarbeiter!$G$50=FALSE,0,IF(AND(Mitarbeiter!$E$50&lt;&gt;"",FN$5+6&lt;Mitarbeiter!$E$50),0,IF(AND(Mitarbeiter!$F$50&lt;&gt;"",FN$5&gt;Mitarbeiter!$F$50),0,IF(Planung!FN52="",$C52,IF(ISNUMBER(Planung!FN52),Planung!FN52,IF(UPPER(Planung!FN52)="H",$C52/2,0)))))))</f>
        <v>0</v>
      </c>
      <c r="FO52" s="27">
        <f>IF($A52="",0,IF(Mitarbeiter!$G$50=FALSE,0,IF(AND(Mitarbeiter!$E$50&lt;&gt;"",FO$5+6&lt;Mitarbeiter!$E$50),0,IF(AND(Mitarbeiter!$F$50&lt;&gt;"",FO$5&gt;Mitarbeiter!$F$50),0,IF(Planung!FO52="",$C52,IF(ISNUMBER(Planung!FO52),Planung!FO52,IF(UPPER(Planung!FO52)="H",$C52/2,0)))))))</f>
        <v>0</v>
      </c>
      <c r="FP52" s="27">
        <f>IF($A52="",0,IF(Mitarbeiter!$G$50=FALSE,0,IF(AND(Mitarbeiter!$E$50&lt;&gt;"",FP$5+6&lt;Mitarbeiter!$E$50),0,IF(AND(Mitarbeiter!$F$50&lt;&gt;"",FP$5&gt;Mitarbeiter!$F$50),0,IF(Planung!FP52="",$C52,IF(ISNUMBER(Planung!FP52),Planung!FP52,IF(UPPER(Planung!FP52)="H",$C52/2,0)))))))</f>
        <v>0</v>
      </c>
      <c r="FQ52" s="27">
        <f>IF($A52="",0,IF(Mitarbeiter!$G$50=FALSE,0,IF(AND(Mitarbeiter!$E$50&lt;&gt;"",FQ$5+6&lt;Mitarbeiter!$E$50),0,IF(AND(Mitarbeiter!$F$50&lt;&gt;"",FQ$5&gt;Mitarbeiter!$F$50),0,IF(Planung!FQ52="",$C52,IF(ISNUMBER(Planung!FQ52),Planung!FQ52,IF(UPPER(Planung!FQ52)="H",$C52/2,0)))))))</f>
        <v>0</v>
      </c>
      <c r="FR52" s="27">
        <f>IF($A52="",0,IF(Mitarbeiter!$G$50=FALSE,0,IF(AND(Mitarbeiter!$E$50&lt;&gt;"",FR$5+6&lt;Mitarbeiter!$E$50),0,IF(AND(Mitarbeiter!$F$50&lt;&gt;"",FR$5&gt;Mitarbeiter!$F$50),0,IF(Planung!FR52="",$C52,IF(ISNUMBER(Planung!FR52),Planung!FR52,IF(UPPER(Planung!FR52)="H",$C52/2,0)))))))</f>
        <v>0</v>
      </c>
      <c r="FS52" s="27">
        <f>IF($A52="",0,IF(Mitarbeiter!$G$50=FALSE,0,IF(AND(Mitarbeiter!$E$50&lt;&gt;"",FS$5+6&lt;Mitarbeiter!$E$50),0,IF(AND(Mitarbeiter!$F$50&lt;&gt;"",FS$5&gt;Mitarbeiter!$F$50),0,IF(Planung!FS52="",$C52,IF(ISNUMBER(Planung!FS52),Planung!FS52,IF(UPPER(Planung!FS52)="H",$C52/2,0)))))))</f>
        <v>0</v>
      </c>
      <c r="FT52" s="27">
        <f>IF($A52="",0,IF(Mitarbeiter!$G$50=FALSE,0,IF(AND(Mitarbeiter!$E$50&lt;&gt;"",FT$5+6&lt;Mitarbeiter!$E$50),0,IF(AND(Mitarbeiter!$F$50&lt;&gt;"",FT$5&gt;Mitarbeiter!$F$50),0,IF(Planung!FT52="",$C52,IF(ISNUMBER(Planung!FT52),Planung!FT52,IF(UPPER(Planung!FT52)="H",$C52/2,0)))))))</f>
        <v>0</v>
      </c>
      <c r="FU52" s="27">
        <f>IF($A52="",0,IF(Mitarbeiter!$G$50=FALSE,0,IF(AND(Mitarbeiter!$E$50&lt;&gt;"",FU$5+6&lt;Mitarbeiter!$E$50),0,IF(AND(Mitarbeiter!$F$50&lt;&gt;"",FU$5&gt;Mitarbeiter!$F$50),0,IF(Planung!FU52="",$C52,IF(ISNUMBER(Planung!FU52),Planung!FU52,IF(UPPER(Planung!FU52)="H",$C52/2,0)))))))</f>
        <v>0</v>
      </c>
      <c r="FV52" s="27">
        <f>IF($A52="",0,IF(Mitarbeiter!$G$50=FALSE,0,IF(AND(Mitarbeiter!$E$50&lt;&gt;"",FV$5+6&lt;Mitarbeiter!$E$50),0,IF(AND(Mitarbeiter!$F$50&lt;&gt;"",FV$5&gt;Mitarbeiter!$F$50),0,IF(Planung!FV52="",$C52,IF(ISNUMBER(Planung!FV52),Planung!FV52,IF(UPPER(Planung!FV52)="H",$C52/2,0)))))))</f>
        <v>0</v>
      </c>
      <c r="FW52" s="27">
        <f>IF($A52="",0,IF(Mitarbeiter!$G$50=FALSE,0,IF(AND(Mitarbeiter!$E$50&lt;&gt;"",FW$5+6&lt;Mitarbeiter!$E$50),0,IF(AND(Mitarbeiter!$F$50&lt;&gt;"",FW$5&gt;Mitarbeiter!$F$50),0,IF(Planung!FW52="",$C52,IF(ISNUMBER(Planung!FW52),Planung!FW52,IF(UPPER(Planung!FW52)="H",$C52/2,0)))))))</f>
        <v>0</v>
      </c>
      <c r="FX52" s="27">
        <f>IF($A52="",0,IF(Mitarbeiter!$G$50=FALSE,0,IF(AND(Mitarbeiter!$E$50&lt;&gt;"",FX$5+6&lt;Mitarbeiter!$E$50),0,IF(AND(Mitarbeiter!$F$50&lt;&gt;"",FX$5&gt;Mitarbeiter!$F$50),0,IF(Planung!FX52="",$C52,IF(ISNUMBER(Planung!FX52),Planung!FX52,IF(UPPER(Planung!FX52)="H",$C52/2,0)))))))</f>
        <v>0</v>
      </c>
      <c r="FY52" s="27">
        <f>IF($A52="",0,IF(Mitarbeiter!$G$50=FALSE,0,IF(AND(Mitarbeiter!$E$50&lt;&gt;"",FY$5+6&lt;Mitarbeiter!$E$50),0,IF(AND(Mitarbeiter!$F$50&lt;&gt;"",FY$5&gt;Mitarbeiter!$F$50),0,IF(Planung!FY52="",$C52,IF(ISNUMBER(Planung!FY52),Planung!FY52,IF(UPPER(Planung!FY52)="H",$C52/2,0)))))))</f>
        <v>0</v>
      </c>
      <c r="FZ52" s="27">
        <f>IF($A52="",0,IF(Mitarbeiter!$G$50=FALSE,0,IF(AND(Mitarbeiter!$E$50&lt;&gt;"",FZ$5+6&lt;Mitarbeiter!$E$50),0,IF(AND(Mitarbeiter!$F$50&lt;&gt;"",FZ$5&gt;Mitarbeiter!$F$50),0,IF(Planung!FZ52="",$C52,IF(ISNUMBER(Planung!FZ52),Planung!FZ52,IF(UPPER(Planung!FZ52)="H",$C52/2,0)))))))</f>
        <v>0</v>
      </c>
      <c r="GA52" s="27">
        <f>IF($A52="",0,IF(Mitarbeiter!$G$50=FALSE,0,IF(AND(Mitarbeiter!$E$50&lt;&gt;"",GA$5+6&lt;Mitarbeiter!$E$50),0,IF(AND(Mitarbeiter!$F$50&lt;&gt;"",GA$5&gt;Mitarbeiter!$F$50),0,IF(Planung!GA52="",$C52,IF(ISNUMBER(Planung!GA52),Planung!GA52,IF(UPPER(Planung!GA52)="H",$C52/2,0)))))))</f>
        <v>0</v>
      </c>
      <c r="GB52" s="27">
        <f>IF($A52="",0,IF(Mitarbeiter!$G$50=FALSE,0,IF(AND(Mitarbeiter!$E$50&lt;&gt;"",GB$5+6&lt;Mitarbeiter!$E$50),0,IF(AND(Mitarbeiter!$F$50&lt;&gt;"",GB$5&gt;Mitarbeiter!$F$50),0,IF(Planung!GB52="",$C52,IF(ISNUMBER(Planung!GB52),Planung!GB52,IF(UPPER(Planung!GB52)="H",$C52/2,0)))))))</f>
        <v>0</v>
      </c>
      <c r="GC52" s="27">
        <f>IF($A52="",0,IF(Mitarbeiter!$G$50=FALSE,0,IF(AND(Mitarbeiter!$E$50&lt;&gt;"",GC$5+6&lt;Mitarbeiter!$E$50),0,IF(AND(Mitarbeiter!$F$50&lt;&gt;"",GC$5&gt;Mitarbeiter!$F$50),0,IF(Planung!GC52="",$C52,IF(ISNUMBER(Planung!GC52),Planung!GC52,IF(UPPER(Planung!GC52)="H",$C52/2,0)))))))</f>
        <v>0</v>
      </c>
      <c r="GD52" s="27">
        <f>IF($A52="",0,IF(Mitarbeiter!$G$50=FALSE,0,IF(AND(Mitarbeiter!$E$50&lt;&gt;"",GD$5+6&lt;Mitarbeiter!$E$50),0,IF(AND(Mitarbeiter!$F$50&lt;&gt;"",GD$5&gt;Mitarbeiter!$F$50),0,IF(Planung!GD52="",$C52,IF(ISNUMBER(Planung!GD52),Planung!GD52,IF(UPPER(Planung!GD52)="H",$C52/2,0)))))))</f>
        <v>0</v>
      </c>
      <c r="GE52" s="27">
        <f>IF($A52="",0,IF(Mitarbeiter!$G$50=FALSE,0,IF(AND(Mitarbeiter!$E$50&lt;&gt;"",GE$5+6&lt;Mitarbeiter!$E$50),0,IF(AND(Mitarbeiter!$F$50&lt;&gt;"",GE$5&gt;Mitarbeiter!$F$50),0,IF(Planung!GE52="",$C52,IF(ISNUMBER(Planung!GE52),Planung!GE52,IF(UPPER(Planung!GE52)="H",$C52/2,0)))))))</f>
        <v>0</v>
      </c>
      <c r="GF52" s="27">
        <f>IF($A52="",0,IF(Mitarbeiter!$G$50=FALSE,0,IF(AND(Mitarbeiter!$E$50&lt;&gt;"",GF$5+6&lt;Mitarbeiter!$E$50),0,IF(AND(Mitarbeiter!$F$50&lt;&gt;"",GF$5&gt;Mitarbeiter!$F$50),0,IF(Planung!GF52="",$C52,IF(ISNUMBER(Planung!GF52),Planung!GF52,IF(UPPER(Planung!GF52)="H",$C52/2,0)))))))</f>
        <v>0</v>
      </c>
      <c r="GG52" s="27">
        <f>IF($A52="",0,IF(Mitarbeiter!$G$50=FALSE,0,IF(AND(Mitarbeiter!$E$50&lt;&gt;"",GG$5+6&lt;Mitarbeiter!$E$50),0,IF(AND(Mitarbeiter!$F$50&lt;&gt;"",GG$5&gt;Mitarbeiter!$F$50),0,IF(Planung!GG52="",$C52,IF(ISNUMBER(Planung!GG52),Planung!GG52,IF(UPPER(Planung!GG52)="H",$C52/2,0)))))))</f>
        <v>0</v>
      </c>
      <c r="GH52" s="27">
        <f>IF($A52="",0,IF(Mitarbeiter!$G$50=FALSE,0,IF(AND(Mitarbeiter!$E$50&lt;&gt;"",GH$5+6&lt;Mitarbeiter!$E$50),0,IF(AND(Mitarbeiter!$F$50&lt;&gt;"",GH$5&gt;Mitarbeiter!$F$50),0,IF(Planung!GH52="",$C52,IF(ISNUMBER(Planung!GH52),Planung!GH52,IF(UPPER(Planung!GH52)="H",$C52/2,0)))))))</f>
        <v>0</v>
      </c>
      <c r="GI52" s="27">
        <f>IF($A52="",0,IF(Mitarbeiter!$G$50=FALSE,0,IF(AND(Mitarbeiter!$E$50&lt;&gt;"",GI$5+6&lt;Mitarbeiter!$E$50),0,IF(AND(Mitarbeiter!$F$50&lt;&gt;"",GI$5&gt;Mitarbeiter!$F$50),0,IF(Planung!GI52="",$C52,IF(ISNUMBER(Planung!GI52),Planung!GI52,IF(UPPER(Planung!GI52)="H",$C52/2,0)))))))</f>
        <v>0</v>
      </c>
      <c r="GJ52" s="27">
        <f>IF($A52="",0,IF(Mitarbeiter!$G$50=FALSE,0,IF(AND(Mitarbeiter!$E$50&lt;&gt;"",GJ$5+6&lt;Mitarbeiter!$E$50),0,IF(AND(Mitarbeiter!$F$50&lt;&gt;"",GJ$5&gt;Mitarbeiter!$F$50),0,IF(Planung!GJ52="",$C52,IF(ISNUMBER(Planung!GJ52),Planung!GJ52,IF(UPPER(Planung!GJ52)="H",$C52/2,0)))))))</f>
        <v>0</v>
      </c>
      <c r="GK52" s="27">
        <f>IF($A52="",0,IF(Mitarbeiter!$G$50=FALSE,0,IF(AND(Mitarbeiter!$E$50&lt;&gt;"",GK$5+6&lt;Mitarbeiter!$E$50),0,IF(AND(Mitarbeiter!$F$50&lt;&gt;"",GK$5&gt;Mitarbeiter!$F$50),0,IF(Planung!GK52="",$C52,IF(ISNUMBER(Planung!GK52),Planung!GK52,IF(UPPER(Planung!GK52)="H",$C52/2,0)))))))</f>
        <v>0</v>
      </c>
      <c r="GL52" s="27">
        <f>IF($A52="",0,IF(Mitarbeiter!$G$50=FALSE,0,IF(AND(Mitarbeiter!$E$50&lt;&gt;"",GL$5+6&lt;Mitarbeiter!$E$50),0,IF(AND(Mitarbeiter!$F$50&lt;&gt;"",GL$5&gt;Mitarbeiter!$F$50),0,IF(Planung!GL52="",$C52,IF(ISNUMBER(Planung!GL52),Planung!GL52,IF(UPPER(Planung!GL52)="H",$C52/2,0)))))))</f>
        <v>0</v>
      </c>
      <c r="GM52" s="27">
        <f>IF($A52="",0,IF(Mitarbeiter!$G$50=FALSE,0,IF(AND(Mitarbeiter!$E$50&lt;&gt;"",GM$5+6&lt;Mitarbeiter!$E$50),0,IF(AND(Mitarbeiter!$F$50&lt;&gt;"",GM$5&gt;Mitarbeiter!$F$50),0,IF(Planung!GM52="",$C52,IF(ISNUMBER(Planung!GM52),Planung!GM52,IF(UPPER(Planung!GM52)="H",$C52/2,0)))))))</f>
        <v>0</v>
      </c>
      <c r="GN52" s="27">
        <f>IF($A52="",0,IF(Mitarbeiter!$G$50=FALSE,0,IF(AND(Mitarbeiter!$E$50&lt;&gt;"",GN$5+6&lt;Mitarbeiter!$E$50),0,IF(AND(Mitarbeiter!$F$50&lt;&gt;"",GN$5&gt;Mitarbeiter!$F$50),0,IF(Planung!GN52="",$C52,IF(ISNUMBER(Planung!GN52),Planung!GN52,IF(UPPER(Planung!GN52)="H",$C52/2,0)))))))</f>
        <v>0</v>
      </c>
      <c r="GO52" s="27">
        <f>IF($A52="",0,IF(Mitarbeiter!$G$50=FALSE,0,IF(AND(Mitarbeiter!$E$50&lt;&gt;"",GO$5+6&lt;Mitarbeiter!$E$50),0,IF(AND(Mitarbeiter!$F$50&lt;&gt;"",GO$5&gt;Mitarbeiter!$F$50),0,IF(Planung!GO52="",$C52,IF(ISNUMBER(Planung!GO52),Planung!GO52,IF(UPPER(Planung!GO52)="H",$C52/2,0)))))))</f>
        <v>0</v>
      </c>
      <c r="GP52" s="27">
        <f>IF($A52="",0,IF(Mitarbeiter!$G$50=FALSE,0,IF(AND(Mitarbeiter!$E$50&lt;&gt;"",GP$5+6&lt;Mitarbeiter!$E$50),0,IF(AND(Mitarbeiter!$F$50&lt;&gt;"",GP$5&gt;Mitarbeiter!$F$50),0,IF(Planung!GP52="",$C52,IF(ISNUMBER(Planung!GP52),Planung!GP52,IF(UPPER(Planung!GP52)="H",$C52/2,0)))))))</f>
        <v>0</v>
      </c>
      <c r="GQ52" s="27">
        <f>IF($A52="",0,IF(Mitarbeiter!$G$50=FALSE,0,IF(AND(Mitarbeiter!$E$50&lt;&gt;"",GQ$5+6&lt;Mitarbeiter!$E$50),0,IF(AND(Mitarbeiter!$F$50&lt;&gt;"",GQ$5&gt;Mitarbeiter!$F$50),0,IF(Planung!GQ52="",$C52,IF(ISNUMBER(Planung!GQ52),Planung!GQ52,IF(UPPER(Planung!GQ52)="H",$C52/2,0)))))))</f>
        <v>0</v>
      </c>
      <c r="GR52" s="27">
        <f>IF($A52="",0,IF(Mitarbeiter!$G$50=FALSE,0,IF(AND(Mitarbeiter!$E$50&lt;&gt;"",GR$5+6&lt;Mitarbeiter!$E$50),0,IF(AND(Mitarbeiter!$F$50&lt;&gt;"",GR$5&gt;Mitarbeiter!$F$50),0,IF(Planung!GR52="",$C52,IF(ISNUMBER(Planung!GR52),Planung!GR52,IF(UPPER(Planung!GR52)="H",$C52/2,0)))))))</f>
        <v>0</v>
      </c>
      <c r="GS52" s="27">
        <f>IF($A52="",0,IF(Mitarbeiter!$G$50=FALSE,0,IF(AND(Mitarbeiter!$E$50&lt;&gt;"",GS$5+6&lt;Mitarbeiter!$E$50),0,IF(AND(Mitarbeiter!$F$50&lt;&gt;"",GS$5&gt;Mitarbeiter!$F$50),0,IF(Planung!GS52="",$C52,IF(ISNUMBER(Planung!GS52),Planung!GS52,IF(UPPER(Planung!GS52)="H",$C52/2,0)))))))</f>
        <v>0</v>
      </c>
      <c r="GT52" s="27">
        <f>IF($A52="",0,IF(Mitarbeiter!$G$50=FALSE,0,IF(AND(Mitarbeiter!$E$50&lt;&gt;"",GT$5+6&lt;Mitarbeiter!$E$50),0,IF(AND(Mitarbeiter!$F$50&lt;&gt;"",GT$5&gt;Mitarbeiter!$F$50),0,IF(Planung!GT52="",$C52,IF(ISNUMBER(Planung!GT52),Planung!GT52,IF(UPPER(Planung!GT52)="H",$C52/2,0)))))))</f>
        <v>0</v>
      </c>
      <c r="GU52" s="27">
        <f>IF($A52="",0,IF(Mitarbeiter!$G$50=FALSE,0,IF(AND(Mitarbeiter!$E$50&lt;&gt;"",GU$5+6&lt;Mitarbeiter!$E$50),0,IF(AND(Mitarbeiter!$F$50&lt;&gt;"",GU$5&gt;Mitarbeiter!$F$50),0,IF(Planung!GU52="",$C52,IF(ISNUMBER(Planung!GU52),Planung!GU52,IF(UPPER(Planung!GU52)="H",$C52/2,0)))))))</f>
        <v>0</v>
      </c>
      <c r="GV52" s="27">
        <f>IF($A52="",0,IF(Mitarbeiter!$G$50=FALSE,0,IF(AND(Mitarbeiter!$E$50&lt;&gt;"",GV$5+6&lt;Mitarbeiter!$E$50),0,IF(AND(Mitarbeiter!$F$50&lt;&gt;"",GV$5&gt;Mitarbeiter!$F$50),0,IF(Planung!GV52="",$C52,IF(ISNUMBER(Planung!GV52),Planung!GV52,IF(UPPER(Planung!GV52)="H",$C52/2,0)))))))</f>
        <v>0</v>
      </c>
      <c r="GW52" s="27">
        <f>IF($A52="",0,IF(Mitarbeiter!$G$50=FALSE,0,IF(AND(Mitarbeiter!$E$50&lt;&gt;"",GW$5+6&lt;Mitarbeiter!$E$50),0,IF(AND(Mitarbeiter!$F$50&lt;&gt;"",GW$5&gt;Mitarbeiter!$F$50),0,IF(Planung!GW52="",$C52,IF(ISNUMBER(Planung!GW52),Planung!GW52,IF(UPPER(Planung!GW52)="H",$C52/2,0)))))))</f>
        <v>0</v>
      </c>
      <c r="GX52" s="27">
        <f>IF($A52="",0,IF(Mitarbeiter!$G$50=FALSE,0,IF(AND(Mitarbeiter!$E$50&lt;&gt;"",GX$5+6&lt;Mitarbeiter!$E$50),0,IF(AND(Mitarbeiter!$F$50&lt;&gt;"",GX$5&gt;Mitarbeiter!$F$50),0,IF(Planung!GX52="",$C52,IF(ISNUMBER(Planung!GX52),Planung!GX52,IF(UPPER(Planung!GX52)="H",$C52/2,0)))))))</f>
        <v>0</v>
      </c>
      <c r="GY52" s="27">
        <f>IF($A52="",0,IF(Mitarbeiter!$G$50=FALSE,0,IF(AND(Mitarbeiter!$E$50&lt;&gt;"",GY$5+6&lt;Mitarbeiter!$E$50),0,IF(AND(Mitarbeiter!$F$50&lt;&gt;"",GY$5&gt;Mitarbeiter!$F$50),0,IF(Planung!GY52="",$C52,IF(ISNUMBER(Planung!GY52),Planung!GY52,IF(UPPER(Planung!GY52)="H",$C52/2,0)))))))</f>
        <v>0</v>
      </c>
      <c r="GZ52" s="27">
        <f>IF($A52="",0,IF(Mitarbeiter!$G$50=FALSE,0,IF(AND(Mitarbeiter!$E$50&lt;&gt;"",GZ$5+6&lt;Mitarbeiter!$E$50),0,IF(AND(Mitarbeiter!$F$50&lt;&gt;"",GZ$5&gt;Mitarbeiter!$F$50),0,IF(Planung!GZ52="",$C52,IF(ISNUMBER(Planung!GZ52),Planung!GZ52,IF(UPPER(Planung!GZ52)="H",$C52/2,0)))))))</f>
        <v>0</v>
      </c>
      <c r="HA52" s="27">
        <f>IF($A52="",0,IF(Mitarbeiter!$G$50=FALSE,0,IF(AND(Mitarbeiter!$E$50&lt;&gt;"",HA$5+6&lt;Mitarbeiter!$E$50),0,IF(AND(Mitarbeiter!$F$50&lt;&gt;"",HA$5&gt;Mitarbeiter!$F$50),0,IF(Planung!HA52="",$C52,IF(ISNUMBER(Planung!HA52),Planung!HA52,IF(UPPER(Planung!HA52)="H",$C52/2,0)))))))</f>
        <v>0</v>
      </c>
      <c r="HB52" s="27">
        <f>IF($A52="",0,IF(Mitarbeiter!$G$50=FALSE,0,IF(AND(Mitarbeiter!$E$50&lt;&gt;"",HB$5+6&lt;Mitarbeiter!$E$50),0,IF(AND(Mitarbeiter!$F$50&lt;&gt;"",HB$5&gt;Mitarbeiter!$F$50),0,IF(Planung!HB52="",$C52,IF(ISNUMBER(Planung!HB52),Planung!HB52,IF(UPPER(Planung!HB52)="H",$C52/2,0)))))))</f>
        <v>0</v>
      </c>
      <c r="HC52" s="27">
        <f>IF($A52="",0,IF(Mitarbeiter!$G$50=FALSE,0,IF(AND(Mitarbeiter!$E$50&lt;&gt;"",HC$5+6&lt;Mitarbeiter!$E$50),0,IF(AND(Mitarbeiter!$F$50&lt;&gt;"",HC$5&gt;Mitarbeiter!$F$50),0,IF(Planung!HC52="",$C52,IF(ISNUMBER(Planung!HC52),Planung!HC52,IF(UPPER(Planung!HC52)="H",$C52/2,0)))))))</f>
        <v>0</v>
      </c>
      <c r="HD52" s="27">
        <f>IF($A52="",0,IF(Mitarbeiter!$G$50=FALSE,0,IF(AND(Mitarbeiter!$E$50&lt;&gt;"",HD$5+6&lt;Mitarbeiter!$E$50),0,IF(AND(Mitarbeiter!$F$50&lt;&gt;"",HD$5&gt;Mitarbeiter!$F$50),0,IF(Planung!HD52="",$C52,IF(ISNUMBER(Planung!HD52),Planung!HD52,IF(UPPER(Planung!HD52)="H",$C52/2,0)))))))</f>
        <v>0</v>
      </c>
      <c r="HE52" s="27">
        <f>IF($A52="",0,IF(Mitarbeiter!$G$50=FALSE,0,IF(AND(Mitarbeiter!$E$50&lt;&gt;"",HE$5+6&lt;Mitarbeiter!$E$50),0,IF(AND(Mitarbeiter!$F$50&lt;&gt;"",HE$5&gt;Mitarbeiter!$F$50),0,IF(Planung!HE52="",$C52,IF(ISNUMBER(Planung!HE52),Planung!HE52,IF(UPPER(Planung!HE52)="H",$C52/2,0)))))))</f>
        <v>0</v>
      </c>
      <c r="HF52" s="27">
        <f>IF($A52="",0,IF(Mitarbeiter!$G$50=FALSE,0,IF(AND(Mitarbeiter!$E$50&lt;&gt;"",HF$5+6&lt;Mitarbeiter!$E$50),0,IF(AND(Mitarbeiter!$F$50&lt;&gt;"",HF$5&gt;Mitarbeiter!$F$50),0,IF(Planung!HF52="",$C52,IF(ISNUMBER(Planung!HF52),Planung!HF52,IF(UPPER(Planung!HF52)="H",$C52/2,0)))))))</f>
        <v>0</v>
      </c>
      <c r="HG52" s="27">
        <f>IF($A52="",0,IF(Mitarbeiter!$G$50=FALSE,0,IF(AND(Mitarbeiter!$E$50&lt;&gt;"",HG$5+6&lt;Mitarbeiter!$E$50),0,IF(AND(Mitarbeiter!$F$50&lt;&gt;"",HG$5&gt;Mitarbeiter!$F$50),0,IF(Planung!HG52="",$C52,IF(ISNUMBER(Planung!HG52),Planung!HG52,IF(UPPER(Planung!HG52)="H",$C52/2,0)))))))</f>
        <v>0</v>
      </c>
      <c r="HH52" s="27">
        <f>IF($A52="",0,IF(Mitarbeiter!$G$50=FALSE,0,IF(AND(Mitarbeiter!$E$50&lt;&gt;"",HH$5+6&lt;Mitarbeiter!$E$50),0,IF(AND(Mitarbeiter!$F$50&lt;&gt;"",HH$5&gt;Mitarbeiter!$F$50),0,IF(Planung!HH52="",$C52,IF(ISNUMBER(Planung!HH52),Planung!HH52,IF(UPPER(Planung!HH52)="H",$C52/2,0)))))))</f>
        <v>0</v>
      </c>
      <c r="HI52" s="27">
        <f>IF($A52="",0,IF(Mitarbeiter!$G$50=FALSE,0,IF(AND(Mitarbeiter!$E$50&lt;&gt;"",HI$5+6&lt;Mitarbeiter!$E$50),0,IF(AND(Mitarbeiter!$F$50&lt;&gt;"",HI$5&gt;Mitarbeiter!$F$50),0,IF(Planung!HI52="",$C52,IF(ISNUMBER(Planung!HI52),Planung!HI52,IF(UPPER(Planung!HI52)="H",$C52/2,0)))))))</f>
        <v>0</v>
      </c>
      <c r="HJ52" s="27">
        <f>IF($A52="",0,IF(Mitarbeiter!$G$50=FALSE,0,IF(AND(Mitarbeiter!$E$50&lt;&gt;"",HJ$5+6&lt;Mitarbeiter!$E$50),0,IF(AND(Mitarbeiter!$F$50&lt;&gt;"",HJ$5&gt;Mitarbeiter!$F$50),0,IF(Planung!HJ52="",$C52,IF(ISNUMBER(Planung!HJ52),Planung!HJ52,IF(UPPER(Planung!HJ52)="H",$C52/2,0)))))))</f>
        <v>0</v>
      </c>
      <c r="HK52" s="27">
        <f>IF($A52="",0,IF(Mitarbeiter!$G$50=FALSE,0,IF(AND(Mitarbeiter!$E$50&lt;&gt;"",HK$5+6&lt;Mitarbeiter!$E$50),0,IF(AND(Mitarbeiter!$F$50&lt;&gt;"",HK$5&gt;Mitarbeiter!$F$50),0,IF(Planung!HK52="",$C52,IF(ISNUMBER(Planung!HK52),Planung!HK52,IF(UPPER(Planung!HK52)="H",$C52/2,0)))))))</f>
        <v>0</v>
      </c>
      <c r="HL52" s="27">
        <f>IF($A52="",0,IF(Mitarbeiter!$G$50=FALSE,0,IF(AND(Mitarbeiter!$E$50&lt;&gt;"",HL$5+6&lt;Mitarbeiter!$E$50),0,IF(AND(Mitarbeiter!$F$50&lt;&gt;"",HL$5&gt;Mitarbeiter!$F$50),0,IF(Planung!HL52="",$C52,IF(ISNUMBER(Planung!HL52),Planung!HL52,IF(UPPER(Planung!HL52)="H",$C52/2,0)))))))</f>
        <v>0</v>
      </c>
      <c r="HM52" s="27">
        <f>IF($A52="",0,IF(Mitarbeiter!$G$50=FALSE,0,IF(AND(Mitarbeiter!$E$50&lt;&gt;"",HM$5+6&lt;Mitarbeiter!$E$50),0,IF(AND(Mitarbeiter!$F$50&lt;&gt;"",HM$5&gt;Mitarbeiter!$F$50),0,IF(Planung!HM52="",$C52,IF(ISNUMBER(Planung!HM52),Planung!HM52,IF(UPPER(Planung!HM52)="H",$C52/2,0)))))))</f>
        <v>0</v>
      </c>
      <c r="HN52" s="27">
        <f>IF($A52="",0,IF(Mitarbeiter!$G$50=FALSE,0,IF(AND(Mitarbeiter!$E$50&lt;&gt;"",HN$5+6&lt;Mitarbeiter!$E$50),0,IF(AND(Mitarbeiter!$F$50&lt;&gt;"",HN$5&gt;Mitarbeiter!$F$50),0,IF(Planung!HN52="",$C52,IF(ISNUMBER(Planung!HN52),Planung!HN52,IF(UPPER(Planung!HN52)="H",$C52/2,0)))))))</f>
        <v>0</v>
      </c>
      <c r="HO52" s="27">
        <f>IF($A52="",0,IF(Mitarbeiter!$G$50=FALSE,0,IF(AND(Mitarbeiter!$E$50&lt;&gt;"",HO$5+6&lt;Mitarbeiter!$E$50),0,IF(AND(Mitarbeiter!$F$50&lt;&gt;"",HO$5&gt;Mitarbeiter!$F$50),0,IF(Planung!HO52="",$C52,IF(ISNUMBER(Planung!HO52),Planung!HO52,IF(UPPER(Planung!HO52)="H",$C52/2,0)))))))</f>
        <v>0</v>
      </c>
      <c r="HP52" s="27">
        <f>IF($A52="",0,IF(Mitarbeiter!$G$50=FALSE,0,IF(AND(Mitarbeiter!$E$50&lt;&gt;"",HP$5+6&lt;Mitarbeiter!$E$50),0,IF(AND(Mitarbeiter!$F$50&lt;&gt;"",HP$5&gt;Mitarbeiter!$F$50),0,IF(Planung!HP52="",$C52,IF(ISNUMBER(Planung!HP52),Planung!HP52,IF(UPPER(Planung!HP52)="H",$C52/2,0)))))))</f>
        <v>0</v>
      </c>
      <c r="HQ52" s="27">
        <f>IF($A52="",0,IF(Mitarbeiter!$G$50=FALSE,0,IF(AND(Mitarbeiter!$E$50&lt;&gt;"",HQ$5+6&lt;Mitarbeiter!$E$50),0,IF(AND(Mitarbeiter!$F$50&lt;&gt;"",HQ$5&gt;Mitarbeiter!$F$50),0,IF(Planung!HQ52="",$C52,IF(ISNUMBER(Planung!HQ52),Planung!HQ52,IF(UPPER(Planung!HQ52)="H",$C52/2,0)))))))</f>
        <v>0</v>
      </c>
      <c r="HR52" s="27">
        <f>IF($A52="",0,IF(Mitarbeiter!$G$50=FALSE,0,IF(AND(Mitarbeiter!$E$50&lt;&gt;"",HR$5+6&lt;Mitarbeiter!$E$50),0,IF(AND(Mitarbeiter!$F$50&lt;&gt;"",HR$5&gt;Mitarbeiter!$F$50),0,IF(Planung!HR52="",$C52,IF(ISNUMBER(Planung!HR52),Planung!HR52,IF(UPPER(Planung!HR52)="H",$C52/2,0)))))))</f>
        <v>0</v>
      </c>
      <c r="HS52" s="27">
        <f>IF($A52="",0,IF(Mitarbeiter!$G$50=FALSE,0,IF(AND(Mitarbeiter!$E$50&lt;&gt;"",HS$5+6&lt;Mitarbeiter!$E$50),0,IF(AND(Mitarbeiter!$F$50&lt;&gt;"",HS$5&gt;Mitarbeiter!$F$50),0,IF(Planung!HS52="",$C52,IF(ISNUMBER(Planung!HS52),Planung!HS52,IF(UPPER(Planung!HS52)="H",$C52/2,0)))))))</f>
        <v>0</v>
      </c>
      <c r="HT52" s="27">
        <f>IF($A52="",0,IF(Mitarbeiter!$G$50=FALSE,0,IF(AND(Mitarbeiter!$E$50&lt;&gt;"",HT$5+6&lt;Mitarbeiter!$E$50),0,IF(AND(Mitarbeiter!$F$50&lt;&gt;"",HT$5&gt;Mitarbeiter!$F$50),0,IF(Planung!HT52="",$C52,IF(ISNUMBER(Planung!HT52),Planung!HT52,IF(UPPER(Planung!HT52)="H",$C52/2,0)))))))</f>
        <v>0</v>
      </c>
      <c r="HU52" s="27">
        <f>IF($A52="",0,IF(Mitarbeiter!$G$50=FALSE,0,IF(AND(Mitarbeiter!$E$50&lt;&gt;"",HU$5+6&lt;Mitarbeiter!$E$50),0,IF(AND(Mitarbeiter!$F$50&lt;&gt;"",HU$5&gt;Mitarbeiter!$F$50),0,IF(Planung!HU52="",$C52,IF(ISNUMBER(Planung!HU52),Planung!HU52,IF(UPPER(Planung!HU52)="H",$C52/2,0)))))))</f>
        <v>0</v>
      </c>
      <c r="HV52" s="27">
        <f>IF($A52="",0,IF(Mitarbeiter!$G$50=FALSE,0,IF(AND(Mitarbeiter!$E$50&lt;&gt;"",HV$5+6&lt;Mitarbeiter!$E$50),0,IF(AND(Mitarbeiter!$F$50&lt;&gt;"",HV$5&gt;Mitarbeiter!$F$50),0,IF(Planung!HV52="",$C52,IF(ISNUMBER(Planung!HV52),Planung!HV52,IF(UPPER(Planung!HV52)="H",$C52/2,0)))))))</f>
        <v>0</v>
      </c>
      <c r="HW52" s="27">
        <f>IF($A52="",0,IF(Mitarbeiter!$G$50=FALSE,0,IF(AND(Mitarbeiter!$E$50&lt;&gt;"",HW$5+6&lt;Mitarbeiter!$E$50),0,IF(AND(Mitarbeiter!$F$50&lt;&gt;"",HW$5&gt;Mitarbeiter!$F$50),0,IF(Planung!HW52="",$C52,IF(ISNUMBER(Planung!HW52),Planung!HW52,IF(UPPER(Planung!HW52)="H",$C52/2,0)))))))</f>
        <v>0</v>
      </c>
      <c r="HX52" s="27">
        <f>IF($A52="",0,IF(Mitarbeiter!$G$50=FALSE,0,IF(AND(Mitarbeiter!$E$50&lt;&gt;"",HX$5+6&lt;Mitarbeiter!$E$50),0,IF(AND(Mitarbeiter!$F$50&lt;&gt;"",HX$5&gt;Mitarbeiter!$F$50),0,IF(Planung!HX52="",$C52,IF(ISNUMBER(Planung!HX52),Planung!HX52,IF(UPPER(Planung!HX52)="H",$C52/2,0)))))))</f>
        <v>0</v>
      </c>
      <c r="HY52" s="27">
        <f>IF($A52="",0,IF(Mitarbeiter!$G$50=FALSE,0,IF(AND(Mitarbeiter!$E$50&lt;&gt;"",HY$5+6&lt;Mitarbeiter!$E$50),0,IF(AND(Mitarbeiter!$F$50&lt;&gt;"",HY$5&gt;Mitarbeiter!$F$50),0,IF(Planung!HY52="",$C52,IF(ISNUMBER(Planung!HY52),Planung!HY52,IF(UPPER(Planung!HY52)="H",$C52/2,0)))))))</f>
        <v>0</v>
      </c>
      <c r="HZ52" s="27">
        <f>IF($A52="",0,IF(Mitarbeiter!$G$50=FALSE,0,IF(AND(Mitarbeiter!$E$50&lt;&gt;"",HZ$5+6&lt;Mitarbeiter!$E$50),0,IF(AND(Mitarbeiter!$F$50&lt;&gt;"",HZ$5&gt;Mitarbeiter!$F$50),0,IF(Planung!HZ52="",$C52,IF(ISNUMBER(Planung!HZ52),Planung!HZ52,IF(UPPER(Planung!HZ52)="H",$C52/2,0)))))))</f>
        <v>0</v>
      </c>
      <c r="IA52" s="27">
        <f>IF($A52="",0,IF(Mitarbeiter!$G$50=FALSE,0,IF(AND(Mitarbeiter!$E$50&lt;&gt;"",IA$5+6&lt;Mitarbeiter!$E$50),0,IF(AND(Mitarbeiter!$F$50&lt;&gt;"",IA$5&gt;Mitarbeiter!$F$50),0,IF(Planung!IA52="",$C52,IF(ISNUMBER(Planung!IA52),Planung!IA52,IF(UPPER(Planung!IA52)="H",$C52/2,0)))))))</f>
        <v>0</v>
      </c>
    </row>
    <row r="53" spans="1:235" x14ac:dyDescent="0.25">
      <c r="A53" s="7" t="str">
        <f>Planung!A53</f>
        <v/>
      </c>
      <c r="B53" s="7" t="str">
        <f>Planung!B53</f>
        <v/>
      </c>
      <c r="C53" s="27">
        <f>N(Mitarbeiter!$D$51)</f>
        <v>0</v>
      </c>
      <c r="D53" s="27">
        <f>IF($A53="",0,IF(Mitarbeiter!$G$51=FALSE,0,IF(AND(Mitarbeiter!$E$51&lt;&gt;"",D$5+6&lt;Mitarbeiter!$E$51),0,IF(AND(Mitarbeiter!$F$51&lt;&gt;"",D$5&gt;Mitarbeiter!$F$51),0,IF(Planung!D53="",$C53,IF(ISNUMBER(Planung!D53),Planung!D53,IF(UPPER(Planung!D53)="H",$C53/2,0)))))))</f>
        <v>0</v>
      </c>
      <c r="E53" s="27">
        <f>IF($A53="",0,IF(Mitarbeiter!$G$51=FALSE,0,IF(AND(Mitarbeiter!$E$51&lt;&gt;"",E$5+6&lt;Mitarbeiter!$E$51),0,IF(AND(Mitarbeiter!$F$51&lt;&gt;"",E$5&gt;Mitarbeiter!$F$51),0,IF(Planung!E53="",$C53,IF(ISNUMBER(Planung!E53),Planung!E53,IF(UPPER(Planung!E53)="H",$C53/2,0)))))))</f>
        <v>0</v>
      </c>
      <c r="F53" s="27">
        <f>IF($A53="",0,IF(Mitarbeiter!$G$51=FALSE,0,IF(AND(Mitarbeiter!$E$51&lt;&gt;"",F$5+6&lt;Mitarbeiter!$E$51),0,IF(AND(Mitarbeiter!$F$51&lt;&gt;"",F$5&gt;Mitarbeiter!$F$51),0,IF(Planung!F53="",$C53,IF(ISNUMBER(Planung!F53),Planung!F53,IF(UPPER(Planung!F53)="H",$C53/2,0)))))))</f>
        <v>0</v>
      </c>
      <c r="G53" s="27">
        <f>IF($A53="",0,IF(Mitarbeiter!$G$51=FALSE,0,IF(AND(Mitarbeiter!$E$51&lt;&gt;"",G$5+6&lt;Mitarbeiter!$E$51),0,IF(AND(Mitarbeiter!$F$51&lt;&gt;"",G$5&gt;Mitarbeiter!$F$51),0,IF(Planung!G53="",$C53,IF(ISNUMBER(Planung!G53),Planung!G53,IF(UPPER(Planung!G53)="H",$C53/2,0)))))))</f>
        <v>0</v>
      </c>
      <c r="H53" s="27">
        <f>IF($A53="",0,IF(Mitarbeiter!$G$51=FALSE,0,IF(AND(Mitarbeiter!$E$51&lt;&gt;"",H$5+6&lt;Mitarbeiter!$E$51),0,IF(AND(Mitarbeiter!$F$51&lt;&gt;"",H$5&gt;Mitarbeiter!$F$51),0,IF(Planung!H53="",$C53,IF(ISNUMBER(Planung!H53),Planung!H53,IF(UPPER(Planung!H53)="H",$C53/2,0)))))))</f>
        <v>0</v>
      </c>
      <c r="I53" s="27">
        <f>IF($A53="",0,IF(Mitarbeiter!$G$51=FALSE,0,IF(AND(Mitarbeiter!$E$51&lt;&gt;"",I$5+6&lt;Mitarbeiter!$E$51),0,IF(AND(Mitarbeiter!$F$51&lt;&gt;"",I$5&gt;Mitarbeiter!$F$51),0,IF(Planung!I53="",$C53,IF(ISNUMBER(Planung!I53),Planung!I53,IF(UPPER(Planung!I53)="H",$C53/2,0)))))))</f>
        <v>0</v>
      </c>
      <c r="J53" s="27">
        <f>IF($A53="",0,IF(Mitarbeiter!$G$51=FALSE,0,IF(AND(Mitarbeiter!$E$51&lt;&gt;"",J$5+6&lt;Mitarbeiter!$E$51),0,IF(AND(Mitarbeiter!$F$51&lt;&gt;"",J$5&gt;Mitarbeiter!$F$51),0,IF(Planung!J53="",$C53,IF(ISNUMBER(Planung!J53),Planung!J53,IF(UPPER(Planung!J53)="H",$C53/2,0)))))))</f>
        <v>0</v>
      </c>
      <c r="K53" s="27">
        <f>IF($A53="",0,IF(Mitarbeiter!$G$51=FALSE,0,IF(AND(Mitarbeiter!$E$51&lt;&gt;"",K$5+6&lt;Mitarbeiter!$E$51),0,IF(AND(Mitarbeiter!$F$51&lt;&gt;"",K$5&gt;Mitarbeiter!$F$51),0,IF(Planung!K53="",$C53,IF(ISNUMBER(Planung!K53),Planung!K53,IF(UPPER(Planung!K53)="H",$C53/2,0)))))))</f>
        <v>0</v>
      </c>
      <c r="L53" s="27">
        <f>IF($A53="",0,IF(Mitarbeiter!$G$51=FALSE,0,IF(AND(Mitarbeiter!$E$51&lt;&gt;"",L$5+6&lt;Mitarbeiter!$E$51),0,IF(AND(Mitarbeiter!$F$51&lt;&gt;"",L$5&gt;Mitarbeiter!$F$51),0,IF(Planung!L53="",$C53,IF(ISNUMBER(Planung!L53),Planung!L53,IF(UPPER(Planung!L53)="H",$C53/2,0)))))))</f>
        <v>0</v>
      </c>
      <c r="M53" s="27">
        <f>IF($A53="",0,IF(Mitarbeiter!$G$51=FALSE,0,IF(AND(Mitarbeiter!$E$51&lt;&gt;"",M$5+6&lt;Mitarbeiter!$E$51),0,IF(AND(Mitarbeiter!$F$51&lt;&gt;"",M$5&gt;Mitarbeiter!$F$51),0,IF(Planung!M53="",$C53,IF(ISNUMBER(Planung!M53),Planung!M53,IF(UPPER(Planung!M53)="H",$C53/2,0)))))))</f>
        <v>0</v>
      </c>
      <c r="N53" s="27">
        <f>IF($A53="",0,IF(Mitarbeiter!$G$51=FALSE,0,IF(AND(Mitarbeiter!$E$51&lt;&gt;"",N$5+6&lt;Mitarbeiter!$E$51),0,IF(AND(Mitarbeiter!$F$51&lt;&gt;"",N$5&gt;Mitarbeiter!$F$51),0,IF(Planung!N53="",$C53,IF(ISNUMBER(Planung!N53),Planung!N53,IF(UPPER(Planung!N53)="H",$C53/2,0)))))))</f>
        <v>0</v>
      </c>
      <c r="O53" s="27">
        <f>IF($A53="",0,IF(Mitarbeiter!$G$51=FALSE,0,IF(AND(Mitarbeiter!$E$51&lt;&gt;"",O$5+6&lt;Mitarbeiter!$E$51),0,IF(AND(Mitarbeiter!$F$51&lt;&gt;"",O$5&gt;Mitarbeiter!$F$51),0,IF(Planung!O53="",$C53,IF(ISNUMBER(Planung!O53),Planung!O53,IF(UPPER(Planung!O53)="H",$C53/2,0)))))))</f>
        <v>0</v>
      </c>
      <c r="P53" s="27">
        <f>IF($A53="",0,IF(Mitarbeiter!$G$51=FALSE,0,IF(AND(Mitarbeiter!$E$51&lt;&gt;"",P$5+6&lt;Mitarbeiter!$E$51),0,IF(AND(Mitarbeiter!$F$51&lt;&gt;"",P$5&gt;Mitarbeiter!$F$51),0,IF(Planung!P53="",$C53,IF(ISNUMBER(Planung!P53),Planung!P53,IF(UPPER(Planung!P53)="H",$C53/2,0)))))))</f>
        <v>0</v>
      </c>
      <c r="Q53" s="27">
        <f>IF($A53="",0,IF(Mitarbeiter!$G$51=FALSE,0,IF(AND(Mitarbeiter!$E$51&lt;&gt;"",Q$5+6&lt;Mitarbeiter!$E$51),0,IF(AND(Mitarbeiter!$F$51&lt;&gt;"",Q$5&gt;Mitarbeiter!$F$51),0,IF(Planung!Q53="",$C53,IF(ISNUMBER(Planung!Q53),Planung!Q53,IF(UPPER(Planung!Q53)="H",$C53/2,0)))))))</f>
        <v>0</v>
      </c>
      <c r="R53" s="27">
        <f>IF($A53="",0,IF(Mitarbeiter!$G$51=FALSE,0,IF(AND(Mitarbeiter!$E$51&lt;&gt;"",R$5+6&lt;Mitarbeiter!$E$51),0,IF(AND(Mitarbeiter!$F$51&lt;&gt;"",R$5&gt;Mitarbeiter!$F$51),0,IF(Planung!R53="",$C53,IF(ISNUMBER(Planung!R53),Planung!R53,IF(UPPER(Planung!R53)="H",$C53/2,0)))))))</f>
        <v>0</v>
      </c>
      <c r="S53" s="27">
        <f>IF($A53="",0,IF(Mitarbeiter!$G$51=FALSE,0,IF(AND(Mitarbeiter!$E$51&lt;&gt;"",S$5+6&lt;Mitarbeiter!$E$51),0,IF(AND(Mitarbeiter!$F$51&lt;&gt;"",S$5&gt;Mitarbeiter!$F$51),0,IF(Planung!S53="",$C53,IF(ISNUMBER(Planung!S53),Planung!S53,IF(UPPER(Planung!S53)="H",$C53/2,0)))))))</f>
        <v>0</v>
      </c>
      <c r="T53" s="27">
        <f>IF($A53="",0,IF(Mitarbeiter!$G$51=FALSE,0,IF(AND(Mitarbeiter!$E$51&lt;&gt;"",T$5+6&lt;Mitarbeiter!$E$51),0,IF(AND(Mitarbeiter!$F$51&lt;&gt;"",T$5&gt;Mitarbeiter!$F$51),0,IF(Planung!T53="",$C53,IF(ISNUMBER(Planung!T53),Planung!T53,IF(UPPER(Planung!T53)="H",$C53/2,0)))))))</f>
        <v>0</v>
      </c>
      <c r="U53" s="27">
        <f>IF($A53="",0,IF(Mitarbeiter!$G$51=FALSE,0,IF(AND(Mitarbeiter!$E$51&lt;&gt;"",U$5+6&lt;Mitarbeiter!$E$51),0,IF(AND(Mitarbeiter!$F$51&lt;&gt;"",U$5&gt;Mitarbeiter!$F$51),0,IF(Planung!U53="",$C53,IF(ISNUMBER(Planung!U53),Planung!U53,IF(UPPER(Planung!U53)="H",$C53/2,0)))))))</f>
        <v>0</v>
      </c>
      <c r="V53" s="27">
        <f>IF($A53="",0,IF(Mitarbeiter!$G$51=FALSE,0,IF(AND(Mitarbeiter!$E$51&lt;&gt;"",V$5+6&lt;Mitarbeiter!$E$51),0,IF(AND(Mitarbeiter!$F$51&lt;&gt;"",V$5&gt;Mitarbeiter!$F$51),0,IF(Planung!V53="",$C53,IF(ISNUMBER(Planung!V53),Planung!V53,IF(UPPER(Planung!V53)="H",$C53/2,0)))))))</f>
        <v>0</v>
      </c>
      <c r="W53" s="27">
        <f>IF($A53="",0,IF(Mitarbeiter!$G$51=FALSE,0,IF(AND(Mitarbeiter!$E$51&lt;&gt;"",W$5+6&lt;Mitarbeiter!$E$51),0,IF(AND(Mitarbeiter!$F$51&lt;&gt;"",W$5&gt;Mitarbeiter!$F$51),0,IF(Planung!W53="",$C53,IF(ISNUMBER(Planung!W53),Planung!W53,IF(UPPER(Planung!W53)="H",$C53/2,0)))))))</f>
        <v>0</v>
      </c>
      <c r="X53" s="27">
        <f>IF($A53="",0,IF(Mitarbeiter!$G$51=FALSE,0,IF(AND(Mitarbeiter!$E$51&lt;&gt;"",X$5+6&lt;Mitarbeiter!$E$51),0,IF(AND(Mitarbeiter!$F$51&lt;&gt;"",X$5&gt;Mitarbeiter!$F$51),0,IF(Planung!X53="",$C53,IF(ISNUMBER(Planung!X53),Planung!X53,IF(UPPER(Planung!X53)="H",$C53/2,0)))))))</f>
        <v>0</v>
      </c>
      <c r="Y53" s="27">
        <f>IF($A53="",0,IF(Mitarbeiter!$G$51=FALSE,0,IF(AND(Mitarbeiter!$E$51&lt;&gt;"",Y$5+6&lt;Mitarbeiter!$E$51),0,IF(AND(Mitarbeiter!$F$51&lt;&gt;"",Y$5&gt;Mitarbeiter!$F$51),0,IF(Planung!Y53="",$C53,IF(ISNUMBER(Planung!Y53),Planung!Y53,IF(UPPER(Planung!Y53)="H",$C53/2,0)))))))</f>
        <v>0</v>
      </c>
      <c r="Z53" s="27">
        <f>IF($A53="",0,IF(Mitarbeiter!$G$51=FALSE,0,IF(AND(Mitarbeiter!$E$51&lt;&gt;"",Z$5+6&lt;Mitarbeiter!$E$51),0,IF(AND(Mitarbeiter!$F$51&lt;&gt;"",Z$5&gt;Mitarbeiter!$F$51),0,IF(Planung!Z53="",$C53,IF(ISNUMBER(Planung!Z53),Planung!Z53,IF(UPPER(Planung!Z53)="H",$C53/2,0)))))))</f>
        <v>0</v>
      </c>
      <c r="AA53" s="27">
        <f>IF($A53="",0,IF(Mitarbeiter!$G$51=FALSE,0,IF(AND(Mitarbeiter!$E$51&lt;&gt;"",AA$5+6&lt;Mitarbeiter!$E$51),0,IF(AND(Mitarbeiter!$F$51&lt;&gt;"",AA$5&gt;Mitarbeiter!$F$51),0,IF(Planung!AA53="",$C53,IF(ISNUMBER(Planung!AA53),Planung!AA53,IF(UPPER(Planung!AA53)="H",$C53/2,0)))))))</f>
        <v>0</v>
      </c>
      <c r="AB53" s="27">
        <f>IF($A53="",0,IF(Mitarbeiter!$G$51=FALSE,0,IF(AND(Mitarbeiter!$E$51&lt;&gt;"",AB$5+6&lt;Mitarbeiter!$E$51),0,IF(AND(Mitarbeiter!$F$51&lt;&gt;"",AB$5&gt;Mitarbeiter!$F$51),0,IF(Planung!AB53="",$C53,IF(ISNUMBER(Planung!AB53),Planung!AB53,IF(UPPER(Planung!AB53)="H",$C53/2,0)))))))</f>
        <v>0</v>
      </c>
      <c r="AC53" s="27">
        <f>IF($A53="",0,IF(Mitarbeiter!$G$51=FALSE,0,IF(AND(Mitarbeiter!$E$51&lt;&gt;"",AC$5+6&lt;Mitarbeiter!$E$51),0,IF(AND(Mitarbeiter!$F$51&lt;&gt;"",AC$5&gt;Mitarbeiter!$F$51),0,IF(Planung!AC53="",$C53,IF(ISNUMBER(Planung!AC53),Planung!AC53,IF(UPPER(Planung!AC53)="H",$C53/2,0)))))))</f>
        <v>0</v>
      </c>
      <c r="AD53" s="27">
        <f>IF($A53="",0,IF(Mitarbeiter!$G$51=FALSE,0,IF(AND(Mitarbeiter!$E$51&lt;&gt;"",AD$5+6&lt;Mitarbeiter!$E$51),0,IF(AND(Mitarbeiter!$F$51&lt;&gt;"",AD$5&gt;Mitarbeiter!$F$51),0,IF(Planung!AD53="",$C53,IF(ISNUMBER(Planung!AD53),Planung!AD53,IF(UPPER(Planung!AD53)="H",$C53/2,0)))))))</f>
        <v>0</v>
      </c>
      <c r="AE53" s="27">
        <f>IF($A53="",0,IF(Mitarbeiter!$G$51=FALSE,0,IF(AND(Mitarbeiter!$E$51&lt;&gt;"",AE$5+6&lt;Mitarbeiter!$E$51),0,IF(AND(Mitarbeiter!$F$51&lt;&gt;"",AE$5&gt;Mitarbeiter!$F$51),0,IF(Planung!AE53="",$C53,IF(ISNUMBER(Planung!AE53),Planung!AE53,IF(UPPER(Planung!AE53)="H",$C53/2,0)))))))</f>
        <v>0</v>
      </c>
      <c r="AF53" s="27">
        <f>IF($A53="",0,IF(Mitarbeiter!$G$51=FALSE,0,IF(AND(Mitarbeiter!$E$51&lt;&gt;"",AF$5+6&lt;Mitarbeiter!$E$51),0,IF(AND(Mitarbeiter!$F$51&lt;&gt;"",AF$5&gt;Mitarbeiter!$F$51),0,IF(Planung!AF53="",$C53,IF(ISNUMBER(Planung!AF53),Planung!AF53,IF(UPPER(Planung!AF53)="H",$C53/2,0)))))))</f>
        <v>0</v>
      </c>
      <c r="AG53" s="27">
        <f>IF($A53="",0,IF(Mitarbeiter!$G$51=FALSE,0,IF(AND(Mitarbeiter!$E$51&lt;&gt;"",AG$5+6&lt;Mitarbeiter!$E$51),0,IF(AND(Mitarbeiter!$F$51&lt;&gt;"",AG$5&gt;Mitarbeiter!$F$51),0,IF(Planung!AG53="",$C53,IF(ISNUMBER(Planung!AG53),Planung!AG53,IF(UPPER(Planung!AG53)="H",$C53/2,0)))))))</f>
        <v>0</v>
      </c>
      <c r="AH53" s="27">
        <f>IF($A53="",0,IF(Mitarbeiter!$G$51=FALSE,0,IF(AND(Mitarbeiter!$E$51&lt;&gt;"",AH$5+6&lt;Mitarbeiter!$E$51),0,IF(AND(Mitarbeiter!$F$51&lt;&gt;"",AH$5&gt;Mitarbeiter!$F$51),0,IF(Planung!AH53="",$C53,IF(ISNUMBER(Planung!AH53),Planung!AH53,IF(UPPER(Planung!AH53)="H",$C53/2,0)))))))</f>
        <v>0</v>
      </c>
      <c r="AI53" s="27">
        <f>IF($A53="",0,IF(Mitarbeiter!$G$51=FALSE,0,IF(AND(Mitarbeiter!$E$51&lt;&gt;"",AI$5+6&lt;Mitarbeiter!$E$51),0,IF(AND(Mitarbeiter!$F$51&lt;&gt;"",AI$5&gt;Mitarbeiter!$F$51),0,IF(Planung!AI53="",$C53,IF(ISNUMBER(Planung!AI53),Planung!AI53,IF(UPPER(Planung!AI53)="H",$C53/2,0)))))))</f>
        <v>0</v>
      </c>
      <c r="AJ53" s="27">
        <f>IF($A53="",0,IF(Mitarbeiter!$G$51=FALSE,0,IF(AND(Mitarbeiter!$E$51&lt;&gt;"",AJ$5+6&lt;Mitarbeiter!$E$51),0,IF(AND(Mitarbeiter!$F$51&lt;&gt;"",AJ$5&gt;Mitarbeiter!$F$51),0,IF(Planung!AJ53="",$C53,IF(ISNUMBER(Planung!AJ53),Planung!AJ53,IF(UPPER(Planung!AJ53)="H",$C53/2,0)))))))</f>
        <v>0</v>
      </c>
      <c r="AK53" s="27">
        <f>IF($A53="",0,IF(Mitarbeiter!$G$51=FALSE,0,IF(AND(Mitarbeiter!$E$51&lt;&gt;"",AK$5+6&lt;Mitarbeiter!$E$51),0,IF(AND(Mitarbeiter!$F$51&lt;&gt;"",AK$5&gt;Mitarbeiter!$F$51),0,IF(Planung!AK53="",$C53,IF(ISNUMBER(Planung!AK53),Planung!AK53,IF(UPPER(Planung!AK53)="H",$C53/2,0)))))))</f>
        <v>0</v>
      </c>
      <c r="AL53" s="27">
        <f>IF($A53="",0,IF(Mitarbeiter!$G$51=FALSE,0,IF(AND(Mitarbeiter!$E$51&lt;&gt;"",AL$5+6&lt;Mitarbeiter!$E$51),0,IF(AND(Mitarbeiter!$F$51&lt;&gt;"",AL$5&gt;Mitarbeiter!$F$51),0,IF(Planung!AL53="",$C53,IF(ISNUMBER(Planung!AL53),Planung!AL53,IF(UPPER(Planung!AL53)="H",$C53/2,0)))))))</f>
        <v>0</v>
      </c>
      <c r="AM53" s="27">
        <f>IF($A53="",0,IF(Mitarbeiter!$G$51=FALSE,0,IF(AND(Mitarbeiter!$E$51&lt;&gt;"",AM$5+6&lt;Mitarbeiter!$E$51),0,IF(AND(Mitarbeiter!$F$51&lt;&gt;"",AM$5&gt;Mitarbeiter!$F$51),0,IF(Planung!AM53="",$C53,IF(ISNUMBER(Planung!AM53),Planung!AM53,IF(UPPER(Planung!AM53)="H",$C53/2,0)))))))</f>
        <v>0</v>
      </c>
      <c r="AN53" s="27">
        <f>IF($A53="",0,IF(Mitarbeiter!$G$51=FALSE,0,IF(AND(Mitarbeiter!$E$51&lt;&gt;"",AN$5+6&lt;Mitarbeiter!$E$51),0,IF(AND(Mitarbeiter!$F$51&lt;&gt;"",AN$5&gt;Mitarbeiter!$F$51),0,IF(Planung!AN53="",$C53,IF(ISNUMBER(Planung!AN53),Planung!AN53,IF(UPPER(Planung!AN53)="H",$C53/2,0)))))))</f>
        <v>0</v>
      </c>
      <c r="AO53" s="27">
        <f>IF($A53="",0,IF(Mitarbeiter!$G$51=FALSE,0,IF(AND(Mitarbeiter!$E$51&lt;&gt;"",AO$5+6&lt;Mitarbeiter!$E$51),0,IF(AND(Mitarbeiter!$F$51&lt;&gt;"",AO$5&gt;Mitarbeiter!$F$51),0,IF(Planung!AO53="",$C53,IF(ISNUMBER(Planung!AO53),Planung!AO53,IF(UPPER(Planung!AO53)="H",$C53/2,0)))))))</f>
        <v>0</v>
      </c>
      <c r="AP53" s="27">
        <f>IF($A53="",0,IF(Mitarbeiter!$G$51=FALSE,0,IF(AND(Mitarbeiter!$E$51&lt;&gt;"",AP$5+6&lt;Mitarbeiter!$E$51),0,IF(AND(Mitarbeiter!$F$51&lt;&gt;"",AP$5&gt;Mitarbeiter!$F$51),0,IF(Planung!AP53="",$C53,IF(ISNUMBER(Planung!AP53),Planung!AP53,IF(UPPER(Planung!AP53)="H",$C53/2,0)))))))</f>
        <v>0</v>
      </c>
      <c r="AQ53" s="27">
        <f>IF($A53="",0,IF(Mitarbeiter!$G$51=FALSE,0,IF(AND(Mitarbeiter!$E$51&lt;&gt;"",AQ$5+6&lt;Mitarbeiter!$E$51),0,IF(AND(Mitarbeiter!$F$51&lt;&gt;"",AQ$5&gt;Mitarbeiter!$F$51),0,IF(Planung!AQ53="",$C53,IF(ISNUMBER(Planung!AQ53),Planung!AQ53,IF(UPPER(Planung!AQ53)="H",$C53/2,0)))))))</f>
        <v>0</v>
      </c>
      <c r="AR53" s="27">
        <f>IF($A53="",0,IF(Mitarbeiter!$G$51=FALSE,0,IF(AND(Mitarbeiter!$E$51&lt;&gt;"",AR$5+6&lt;Mitarbeiter!$E$51),0,IF(AND(Mitarbeiter!$F$51&lt;&gt;"",AR$5&gt;Mitarbeiter!$F$51),0,IF(Planung!AR53="",$C53,IF(ISNUMBER(Planung!AR53),Planung!AR53,IF(UPPER(Planung!AR53)="H",$C53/2,0)))))))</f>
        <v>0</v>
      </c>
      <c r="AS53" s="27">
        <f>IF($A53="",0,IF(Mitarbeiter!$G$51=FALSE,0,IF(AND(Mitarbeiter!$E$51&lt;&gt;"",AS$5+6&lt;Mitarbeiter!$E$51),0,IF(AND(Mitarbeiter!$F$51&lt;&gt;"",AS$5&gt;Mitarbeiter!$F$51),0,IF(Planung!AS53="",$C53,IF(ISNUMBER(Planung!AS53),Planung!AS53,IF(UPPER(Planung!AS53)="H",$C53/2,0)))))))</f>
        <v>0</v>
      </c>
      <c r="AT53" s="27">
        <f>IF($A53="",0,IF(Mitarbeiter!$G$51=FALSE,0,IF(AND(Mitarbeiter!$E$51&lt;&gt;"",AT$5+6&lt;Mitarbeiter!$E$51),0,IF(AND(Mitarbeiter!$F$51&lt;&gt;"",AT$5&gt;Mitarbeiter!$F$51),0,IF(Planung!AT53="",$C53,IF(ISNUMBER(Planung!AT53),Planung!AT53,IF(UPPER(Planung!AT53)="H",$C53/2,0)))))))</f>
        <v>0</v>
      </c>
      <c r="AU53" s="27">
        <f>IF($A53="",0,IF(Mitarbeiter!$G$51=FALSE,0,IF(AND(Mitarbeiter!$E$51&lt;&gt;"",AU$5+6&lt;Mitarbeiter!$E$51),0,IF(AND(Mitarbeiter!$F$51&lt;&gt;"",AU$5&gt;Mitarbeiter!$F$51),0,IF(Planung!AU53="",$C53,IF(ISNUMBER(Planung!AU53),Planung!AU53,IF(UPPER(Planung!AU53)="H",$C53/2,0)))))))</f>
        <v>0</v>
      </c>
      <c r="AV53" s="27">
        <f>IF($A53="",0,IF(Mitarbeiter!$G$51=FALSE,0,IF(AND(Mitarbeiter!$E$51&lt;&gt;"",AV$5+6&lt;Mitarbeiter!$E$51),0,IF(AND(Mitarbeiter!$F$51&lt;&gt;"",AV$5&gt;Mitarbeiter!$F$51),0,IF(Planung!AV53="",$C53,IF(ISNUMBER(Planung!AV53),Planung!AV53,IF(UPPER(Planung!AV53)="H",$C53/2,0)))))))</f>
        <v>0</v>
      </c>
      <c r="AW53" s="27">
        <f>IF($A53="",0,IF(Mitarbeiter!$G$51=FALSE,0,IF(AND(Mitarbeiter!$E$51&lt;&gt;"",AW$5+6&lt;Mitarbeiter!$E$51),0,IF(AND(Mitarbeiter!$F$51&lt;&gt;"",AW$5&gt;Mitarbeiter!$F$51),0,IF(Planung!AW53="",$C53,IF(ISNUMBER(Planung!AW53),Planung!AW53,IF(UPPER(Planung!AW53)="H",$C53/2,0)))))))</f>
        <v>0</v>
      </c>
      <c r="AX53" s="27">
        <f>IF($A53="",0,IF(Mitarbeiter!$G$51=FALSE,0,IF(AND(Mitarbeiter!$E$51&lt;&gt;"",AX$5+6&lt;Mitarbeiter!$E$51),0,IF(AND(Mitarbeiter!$F$51&lt;&gt;"",AX$5&gt;Mitarbeiter!$F$51),0,IF(Planung!AX53="",$C53,IF(ISNUMBER(Planung!AX53),Planung!AX53,IF(UPPER(Planung!AX53)="H",$C53/2,0)))))))</f>
        <v>0</v>
      </c>
      <c r="AY53" s="27">
        <f>IF($A53="",0,IF(Mitarbeiter!$G$51=FALSE,0,IF(AND(Mitarbeiter!$E$51&lt;&gt;"",AY$5+6&lt;Mitarbeiter!$E$51),0,IF(AND(Mitarbeiter!$F$51&lt;&gt;"",AY$5&gt;Mitarbeiter!$F$51),0,IF(Planung!AY53="",$C53,IF(ISNUMBER(Planung!AY53),Planung!AY53,IF(UPPER(Planung!AY53)="H",$C53/2,0)))))))</f>
        <v>0</v>
      </c>
      <c r="AZ53" s="27">
        <f>IF($A53="",0,IF(Mitarbeiter!$G$51=FALSE,0,IF(AND(Mitarbeiter!$E$51&lt;&gt;"",AZ$5+6&lt;Mitarbeiter!$E$51),0,IF(AND(Mitarbeiter!$F$51&lt;&gt;"",AZ$5&gt;Mitarbeiter!$F$51),0,IF(Planung!AZ53="",$C53,IF(ISNUMBER(Planung!AZ53),Planung!AZ53,IF(UPPER(Planung!AZ53)="H",$C53/2,0)))))))</f>
        <v>0</v>
      </c>
      <c r="BA53" s="27">
        <f>IF($A53="",0,IF(Mitarbeiter!$G$51=FALSE,0,IF(AND(Mitarbeiter!$E$51&lt;&gt;"",BA$5+6&lt;Mitarbeiter!$E$51),0,IF(AND(Mitarbeiter!$F$51&lt;&gt;"",BA$5&gt;Mitarbeiter!$F$51),0,IF(Planung!BA53="",$C53,IF(ISNUMBER(Planung!BA53),Planung!BA53,IF(UPPER(Planung!BA53)="H",$C53/2,0)))))))</f>
        <v>0</v>
      </c>
      <c r="BB53" s="27">
        <f>IF($A53="",0,IF(Mitarbeiter!$G$51=FALSE,0,IF(AND(Mitarbeiter!$E$51&lt;&gt;"",BB$5+6&lt;Mitarbeiter!$E$51),0,IF(AND(Mitarbeiter!$F$51&lt;&gt;"",BB$5&gt;Mitarbeiter!$F$51),0,IF(Planung!BB53="",$C53,IF(ISNUMBER(Planung!BB53),Planung!BB53,IF(UPPER(Planung!BB53)="H",$C53/2,0)))))))</f>
        <v>0</v>
      </c>
      <c r="BC53" s="27">
        <f>IF($A53="",0,IF(Mitarbeiter!$G$51=FALSE,0,IF(AND(Mitarbeiter!$E$51&lt;&gt;"",BC$5+6&lt;Mitarbeiter!$E$51),0,IF(AND(Mitarbeiter!$F$51&lt;&gt;"",BC$5&gt;Mitarbeiter!$F$51),0,IF(Planung!BC53="",$C53,IF(ISNUMBER(Planung!BC53),Planung!BC53,IF(UPPER(Planung!BC53)="H",$C53/2,0)))))))</f>
        <v>0</v>
      </c>
      <c r="BD53" s="27">
        <f>IF($A53="",0,IF(Mitarbeiter!$G$51=FALSE,0,IF(AND(Mitarbeiter!$E$51&lt;&gt;"",BD$5+6&lt;Mitarbeiter!$E$51),0,IF(AND(Mitarbeiter!$F$51&lt;&gt;"",BD$5&gt;Mitarbeiter!$F$51),0,IF(Planung!BD53="",$C53,IF(ISNUMBER(Planung!BD53),Planung!BD53,IF(UPPER(Planung!BD53)="H",$C53/2,0)))))))</f>
        <v>0</v>
      </c>
      <c r="BE53" s="27">
        <f>IF($A53="",0,IF(Mitarbeiter!$G$51=FALSE,0,IF(AND(Mitarbeiter!$E$51&lt;&gt;"",BE$5+6&lt;Mitarbeiter!$E$51),0,IF(AND(Mitarbeiter!$F$51&lt;&gt;"",BE$5&gt;Mitarbeiter!$F$51),0,IF(Planung!BE53="",$C53,IF(ISNUMBER(Planung!BE53),Planung!BE53,IF(UPPER(Planung!BE53)="H",$C53/2,0)))))))</f>
        <v>0</v>
      </c>
      <c r="BF53" s="27">
        <f>IF($A53="",0,IF(Mitarbeiter!$G$51=FALSE,0,IF(AND(Mitarbeiter!$E$51&lt;&gt;"",BF$5+6&lt;Mitarbeiter!$E$51),0,IF(AND(Mitarbeiter!$F$51&lt;&gt;"",BF$5&gt;Mitarbeiter!$F$51),0,IF(Planung!BF53="",$C53,IF(ISNUMBER(Planung!BF53),Planung!BF53,IF(UPPER(Planung!BF53)="H",$C53/2,0)))))))</f>
        <v>0</v>
      </c>
      <c r="BG53" s="27">
        <f>IF($A53="",0,IF(Mitarbeiter!$G$51=FALSE,0,IF(AND(Mitarbeiter!$E$51&lt;&gt;"",BG$5+6&lt;Mitarbeiter!$E$51),0,IF(AND(Mitarbeiter!$F$51&lt;&gt;"",BG$5&gt;Mitarbeiter!$F$51),0,IF(Planung!BG53="",$C53,IF(ISNUMBER(Planung!BG53),Planung!BG53,IF(UPPER(Planung!BG53)="H",$C53/2,0)))))))</f>
        <v>0</v>
      </c>
      <c r="BH53" s="27">
        <f>IF($A53="",0,IF(Mitarbeiter!$G$51=FALSE,0,IF(AND(Mitarbeiter!$E$51&lt;&gt;"",BH$5+6&lt;Mitarbeiter!$E$51),0,IF(AND(Mitarbeiter!$F$51&lt;&gt;"",BH$5&gt;Mitarbeiter!$F$51),0,IF(Planung!BH53="",$C53,IF(ISNUMBER(Planung!BH53),Planung!BH53,IF(UPPER(Planung!BH53)="H",$C53/2,0)))))))</f>
        <v>0</v>
      </c>
      <c r="BI53" s="27">
        <f>IF($A53="",0,IF(Mitarbeiter!$G$51=FALSE,0,IF(AND(Mitarbeiter!$E$51&lt;&gt;"",BI$5+6&lt;Mitarbeiter!$E$51),0,IF(AND(Mitarbeiter!$F$51&lt;&gt;"",BI$5&gt;Mitarbeiter!$F$51),0,IF(Planung!BI53="",$C53,IF(ISNUMBER(Planung!BI53),Planung!BI53,IF(UPPER(Planung!BI53)="H",$C53/2,0)))))))</f>
        <v>0</v>
      </c>
      <c r="BJ53" s="27">
        <f>IF($A53="",0,IF(Mitarbeiter!$G$51=FALSE,0,IF(AND(Mitarbeiter!$E$51&lt;&gt;"",BJ$5+6&lt;Mitarbeiter!$E$51),0,IF(AND(Mitarbeiter!$F$51&lt;&gt;"",BJ$5&gt;Mitarbeiter!$F$51),0,IF(Planung!BJ53="",$C53,IF(ISNUMBER(Planung!BJ53),Planung!BJ53,IF(UPPER(Planung!BJ53)="H",$C53/2,0)))))))</f>
        <v>0</v>
      </c>
      <c r="BK53" s="27">
        <f>IF($A53="",0,IF(Mitarbeiter!$G$51=FALSE,0,IF(AND(Mitarbeiter!$E$51&lt;&gt;"",BK$5+6&lt;Mitarbeiter!$E$51),0,IF(AND(Mitarbeiter!$F$51&lt;&gt;"",BK$5&gt;Mitarbeiter!$F$51),0,IF(Planung!BK53="",$C53,IF(ISNUMBER(Planung!BK53),Planung!BK53,IF(UPPER(Planung!BK53)="H",$C53/2,0)))))))</f>
        <v>0</v>
      </c>
      <c r="BL53" s="27">
        <f>IF($A53="",0,IF(Mitarbeiter!$G$51=FALSE,0,IF(AND(Mitarbeiter!$E$51&lt;&gt;"",BL$5+6&lt;Mitarbeiter!$E$51),0,IF(AND(Mitarbeiter!$F$51&lt;&gt;"",BL$5&gt;Mitarbeiter!$F$51),0,IF(Planung!BL53="",$C53,IF(ISNUMBER(Planung!BL53),Planung!BL53,IF(UPPER(Planung!BL53)="H",$C53/2,0)))))))</f>
        <v>0</v>
      </c>
      <c r="BM53" s="27">
        <f>IF($A53="",0,IF(Mitarbeiter!$G$51=FALSE,0,IF(AND(Mitarbeiter!$E$51&lt;&gt;"",BM$5+6&lt;Mitarbeiter!$E$51),0,IF(AND(Mitarbeiter!$F$51&lt;&gt;"",BM$5&gt;Mitarbeiter!$F$51),0,IF(Planung!BM53="",$C53,IF(ISNUMBER(Planung!BM53),Planung!BM53,IF(UPPER(Planung!BM53)="H",$C53/2,0)))))))</f>
        <v>0</v>
      </c>
      <c r="BN53" s="27">
        <f>IF($A53="",0,IF(Mitarbeiter!$G$51=FALSE,0,IF(AND(Mitarbeiter!$E$51&lt;&gt;"",BN$5+6&lt;Mitarbeiter!$E$51),0,IF(AND(Mitarbeiter!$F$51&lt;&gt;"",BN$5&gt;Mitarbeiter!$F$51),0,IF(Planung!BN53="",$C53,IF(ISNUMBER(Planung!BN53),Planung!BN53,IF(UPPER(Planung!BN53)="H",$C53/2,0)))))))</f>
        <v>0</v>
      </c>
      <c r="BO53" s="27">
        <f>IF($A53="",0,IF(Mitarbeiter!$G$51=FALSE,0,IF(AND(Mitarbeiter!$E$51&lt;&gt;"",BO$5+6&lt;Mitarbeiter!$E$51),0,IF(AND(Mitarbeiter!$F$51&lt;&gt;"",BO$5&gt;Mitarbeiter!$F$51),0,IF(Planung!BO53="",$C53,IF(ISNUMBER(Planung!BO53),Planung!BO53,IF(UPPER(Planung!BO53)="H",$C53/2,0)))))))</f>
        <v>0</v>
      </c>
      <c r="BP53" s="27">
        <f>IF($A53="",0,IF(Mitarbeiter!$G$51=FALSE,0,IF(AND(Mitarbeiter!$E$51&lt;&gt;"",BP$5+6&lt;Mitarbeiter!$E$51),0,IF(AND(Mitarbeiter!$F$51&lt;&gt;"",BP$5&gt;Mitarbeiter!$F$51),0,IF(Planung!BP53="",$C53,IF(ISNUMBER(Planung!BP53),Planung!BP53,IF(UPPER(Planung!BP53)="H",$C53/2,0)))))))</f>
        <v>0</v>
      </c>
      <c r="BQ53" s="27">
        <f>IF($A53="",0,IF(Mitarbeiter!$G$51=FALSE,0,IF(AND(Mitarbeiter!$E$51&lt;&gt;"",BQ$5+6&lt;Mitarbeiter!$E$51),0,IF(AND(Mitarbeiter!$F$51&lt;&gt;"",BQ$5&gt;Mitarbeiter!$F$51),0,IF(Planung!BQ53="",$C53,IF(ISNUMBER(Planung!BQ53),Planung!BQ53,IF(UPPER(Planung!BQ53)="H",$C53/2,0)))))))</f>
        <v>0</v>
      </c>
      <c r="BR53" s="27">
        <f>IF($A53="",0,IF(Mitarbeiter!$G$51=FALSE,0,IF(AND(Mitarbeiter!$E$51&lt;&gt;"",BR$5+6&lt;Mitarbeiter!$E$51),0,IF(AND(Mitarbeiter!$F$51&lt;&gt;"",BR$5&gt;Mitarbeiter!$F$51),0,IF(Planung!BR53="",$C53,IF(ISNUMBER(Planung!BR53),Planung!BR53,IF(UPPER(Planung!BR53)="H",$C53/2,0)))))))</f>
        <v>0</v>
      </c>
      <c r="BS53" s="27">
        <f>IF($A53="",0,IF(Mitarbeiter!$G$51=FALSE,0,IF(AND(Mitarbeiter!$E$51&lt;&gt;"",BS$5+6&lt;Mitarbeiter!$E$51),0,IF(AND(Mitarbeiter!$F$51&lt;&gt;"",BS$5&gt;Mitarbeiter!$F$51),0,IF(Planung!BS53="",$C53,IF(ISNUMBER(Planung!BS53),Planung!BS53,IF(UPPER(Planung!BS53)="H",$C53/2,0)))))))</f>
        <v>0</v>
      </c>
      <c r="BT53" s="27">
        <f>IF($A53="",0,IF(Mitarbeiter!$G$51=FALSE,0,IF(AND(Mitarbeiter!$E$51&lt;&gt;"",BT$5+6&lt;Mitarbeiter!$E$51),0,IF(AND(Mitarbeiter!$F$51&lt;&gt;"",BT$5&gt;Mitarbeiter!$F$51),0,IF(Planung!BT53="",$C53,IF(ISNUMBER(Planung!BT53),Planung!BT53,IF(UPPER(Planung!BT53)="H",$C53/2,0)))))))</f>
        <v>0</v>
      </c>
      <c r="BU53" s="27">
        <f>IF($A53="",0,IF(Mitarbeiter!$G$51=FALSE,0,IF(AND(Mitarbeiter!$E$51&lt;&gt;"",BU$5+6&lt;Mitarbeiter!$E$51),0,IF(AND(Mitarbeiter!$F$51&lt;&gt;"",BU$5&gt;Mitarbeiter!$F$51),0,IF(Planung!BU53="",$C53,IF(ISNUMBER(Planung!BU53),Planung!BU53,IF(UPPER(Planung!BU53)="H",$C53/2,0)))))))</f>
        <v>0</v>
      </c>
      <c r="BV53" s="27">
        <f>IF($A53="",0,IF(Mitarbeiter!$G$51=FALSE,0,IF(AND(Mitarbeiter!$E$51&lt;&gt;"",BV$5+6&lt;Mitarbeiter!$E$51),0,IF(AND(Mitarbeiter!$F$51&lt;&gt;"",BV$5&gt;Mitarbeiter!$F$51),0,IF(Planung!BV53="",$C53,IF(ISNUMBER(Planung!BV53),Planung!BV53,IF(UPPER(Planung!BV53)="H",$C53/2,0)))))))</f>
        <v>0</v>
      </c>
      <c r="BW53" s="27">
        <f>IF($A53="",0,IF(Mitarbeiter!$G$51=FALSE,0,IF(AND(Mitarbeiter!$E$51&lt;&gt;"",BW$5+6&lt;Mitarbeiter!$E$51),0,IF(AND(Mitarbeiter!$F$51&lt;&gt;"",BW$5&gt;Mitarbeiter!$F$51),0,IF(Planung!BW53="",$C53,IF(ISNUMBER(Planung!BW53),Planung!BW53,IF(UPPER(Planung!BW53)="H",$C53/2,0)))))))</f>
        <v>0</v>
      </c>
      <c r="BX53" s="27">
        <f>IF($A53="",0,IF(Mitarbeiter!$G$51=FALSE,0,IF(AND(Mitarbeiter!$E$51&lt;&gt;"",BX$5+6&lt;Mitarbeiter!$E$51),0,IF(AND(Mitarbeiter!$F$51&lt;&gt;"",BX$5&gt;Mitarbeiter!$F$51),0,IF(Planung!BX53="",$C53,IF(ISNUMBER(Planung!BX53),Planung!BX53,IF(UPPER(Planung!BX53)="H",$C53/2,0)))))))</f>
        <v>0</v>
      </c>
      <c r="BY53" s="27">
        <f>IF($A53="",0,IF(Mitarbeiter!$G$51=FALSE,0,IF(AND(Mitarbeiter!$E$51&lt;&gt;"",BY$5+6&lt;Mitarbeiter!$E$51),0,IF(AND(Mitarbeiter!$F$51&lt;&gt;"",BY$5&gt;Mitarbeiter!$F$51),0,IF(Planung!BY53="",$C53,IF(ISNUMBER(Planung!BY53),Planung!BY53,IF(UPPER(Planung!BY53)="H",$C53/2,0)))))))</f>
        <v>0</v>
      </c>
      <c r="BZ53" s="27">
        <f>IF($A53="",0,IF(Mitarbeiter!$G$51=FALSE,0,IF(AND(Mitarbeiter!$E$51&lt;&gt;"",BZ$5+6&lt;Mitarbeiter!$E$51),0,IF(AND(Mitarbeiter!$F$51&lt;&gt;"",BZ$5&gt;Mitarbeiter!$F$51),0,IF(Planung!BZ53="",$C53,IF(ISNUMBER(Planung!BZ53),Planung!BZ53,IF(UPPER(Planung!BZ53)="H",$C53/2,0)))))))</f>
        <v>0</v>
      </c>
      <c r="CA53" s="27">
        <f>IF($A53="",0,IF(Mitarbeiter!$G$51=FALSE,0,IF(AND(Mitarbeiter!$E$51&lt;&gt;"",CA$5+6&lt;Mitarbeiter!$E$51),0,IF(AND(Mitarbeiter!$F$51&lt;&gt;"",CA$5&gt;Mitarbeiter!$F$51),0,IF(Planung!CA53="",$C53,IF(ISNUMBER(Planung!CA53),Planung!CA53,IF(UPPER(Planung!CA53)="H",$C53/2,0)))))))</f>
        <v>0</v>
      </c>
      <c r="CB53" s="27">
        <f>IF($A53="",0,IF(Mitarbeiter!$G$51=FALSE,0,IF(AND(Mitarbeiter!$E$51&lt;&gt;"",CB$5+6&lt;Mitarbeiter!$E$51),0,IF(AND(Mitarbeiter!$F$51&lt;&gt;"",CB$5&gt;Mitarbeiter!$F$51),0,IF(Planung!CB53="",$C53,IF(ISNUMBER(Planung!CB53),Planung!CB53,IF(UPPER(Planung!CB53)="H",$C53/2,0)))))))</f>
        <v>0</v>
      </c>
      <c r="CC53" s="27">
        <f>IF($A53="",0,IF(Mitarbeiter!$G$51=FALSE,0,IF(AND(Mitarbeiter!$E$51&lt;&gt;"",CC$5+6&lt;Mitarbeiter!$E$51),0,IF(AND(Mitarbeiter!$F$51&lt;&gt;"",CC$5&gt;Mitarbeiter!$F$51),0,IF(Planung!CC53="",$C53,IF(ISNUMBER(Planung!CC53),Planung!CC53,IF(UPPER(Planung!CC53)="H",$C53/2,0)))))))</f>
        <v>0</v>
      </c>
      <c r="CD53" s="27">
        <f>IF($A53="",0,IF(Mitarbeiter!$G$51=FALSE,0,IF(AND(Mitarbeiter!$E$51&lt;&gt;"",CD$5+6&lt;Mitarbeiter!$E$51),0,IF(AND(Mitarbeiter!$F$51&lt;&gt;"",CD$5&gt;Mitarbeiter!$F$51),0,IF(Planung!CD53="",$C53,IF(ISNUMBER(Planung!CD53),Planung!CD53,IF(UPPER(Planung!CD53)="H",$C53/2,0)))))))</f>
        <v>0</v>
      </c>
      <c r="CE53" s="27">
        <f>IF($A53="",0,IF(Mitarbeiter!$G$51=FALSE,0,IF(AND(Mitarbeiter!$E$51&lt;&gt;"",CE$5+6&lt;Mitarbeiter!$E$51),0,IF(AND(Mitarbeiter!$F$51&lt;&gt;"",CE$5&gt;Mitarbeiter!$F$51),0,IF(Planung!CE53="",$C53,IF(ISNUMBER(Planung!CE53),Planung!CE53,IF(UPPER(Planung!CE53)="H",$C53/2,0)))))))</f>
        <v>0</v>
      </c>
      <c r="CF53" s="27">
        <f>IF($A53="",0,IF(Mitarbeiter!$G$51=FALSE,0,IF(AND(Mitarbeiter!$E$51&lt;&gt;"",CF$5+6&lt;Mitarbeiter!$E$51),0,IF(AND(Mitarbeiter!$F$51&lt;&gt;"",CF$5&gt;Mitarbeiter!$F$51),0,IF(Planung!CF53="",$C53,IF(ISNUMBER(Planung!CF53),Planung!CF53,IF(UPPER(Planung!CF53)="H",$C53/2,0)))))))</f>
        <v>0</v>
      </c>
      <c r="CG53" s="27">
        <f>IF($A53="",0,IF(Mitarbeiter!$G$51=FALSE,0,IF(AND(Mitarbeiter!$E$51&lt;&gt;"",CG$5+6&lt;Mitarbeiter!$E$51),0,IF(AND(Mitarbeiter!$F$51&lt;&gt;"",CG$5&gt;Mitarbeiter!$F$51),0,IF(Planung!CG53="",$C53,IF(ISNUMBER(Planung!CG53),Planung!CG53,IF(UPPER(Planung!CG53)="H",$C53/2,0)))))))</f>
        <v>0</v>
      </c>
      <c r="CH53" s="27">
        <f>IF($A53="",0,IF(Mitarbeiter!$G$51=FALSE,0,IF(AND(Mitarbeiter!$E$51&lt;&gt;"",CH$5+6&lt;Mitarbeiter!$E$51),0,IF(AND(Mitarbeiter!$F$51&lt;&gt;"",CH$5&gt;Mitarbeiter!$F$51),0,IF(Planung!CH53="",$C53,IF(ISNUMBER(Planung!CH53),Planung!CH53,IF(UPPER(Planung!CH53)="H",$C53/2,0)))))))</f>
        <v>0</v>
      </c>
      <c r="CI53" s="27">
        <f>IF($A53="",0,IF(Mitarbeiter!$G$51=FALSE,0,IF(AND(Mitarbeiter!$E$51&lt;&gt;"",CI$5+6&lt;Mitarbeiter!$E$51),0,IF(AND(Mitarbeiter!$F$51&lt;&gt;"",CI$5&gt;Mitarbeiter!$F$51),0,IF(Planung!CI53="",$C53,IF(ISNUMBER(Planung!CI53),Planung!CI53,IF(UPPER(Planung!CI53)="H",$C53/2,0)))))))</f>
        <v>0</v>
      </c>
      <c r="CJ53" s="27">
        <f>IF($A53="",0,IF(Mitarbeiter!$G$51=FALSE,0,IF(AND(Mitarbeiter!$E$51&lt;&gt;"",CJ$5+6&lt;Mitarbeiter!$E$51),0,IF(AND(Mitarbeiter!$F$51&lt;&gt;"",CJ$5&gt;Mitarbeiter!$F$51),0,IF(Planung!CJ53="",$C53,IF(ISNUMBER(Planung!CJ53),Planung!CJ53,IF(UPPER(Planung!CJ53)="H",$C53/2,0)))))))</f>
        <v>0</v>
      </c>
      <c r="CK53" s="27">
        <f>IF($A53="",0,IF(Mitarbeiter!$G$51=FALSE,0,IF(AND(Mitarbeiter!$E$51&lt;&gt;"",CK$5+6&lt;Mitarbeiter!$E$51),0,IF(AND(Mitarbeiter!$F$51&lt;&gt;"",CK$5&gt;Mitarbeiter!$F$51),0,IF(Planung!CK53="",$C53,IF(ISNUMBER(Planung!CK53),Planung!CK53,IF(UPPER(Planung!CK53)="H",$C53/2,0)))))))</f>
        <v>0</v>
      </c>
      <c r="CL53" s="27">
        <f>IF($A53="",0,IF(Mitarbeiter!$G$51=FALSE,0,IF(AND(Mitarbeiter!$E$51&lt;&gt;"",CL$5+6&lt;Mitarbeiter!$E$51),0,IF(AND(Mitarbeiter!$F$51&lt;&gt;"",CL$5&gt;Mitarbeiter!$F$51),0,IF(Planung!CL53="",$C53,IF(ISNUMBER(Planung!CL53),Planung!CL53,IF(UPPER(Planung!CL53)="H",$C53/2,0)))))))</f>
        <v>0</v>
      </c>
      <c r="CM53" s="27">
        <f>IF($A53="",0,IF(Mitarbeiter!$G$51=FALSE,0,IF(AND(Mitarbeiter!$E$51&lt;&gt;"",CM$5+6&lt;Mitarbeiter!$E$51),0,IF(AND(Mitarbeiter!$F$51&lt;&gt;"",CM$5&gt;Mitarbeiter!$F$51),0,IF(Planung!CM53="",$C53,IF(ISNUMBER(Planung!CM53),Planung!CM53,IF(UPPER(Planung!CM53)="H",$C53/2,0)))))))</f>
        <v>0</v>
      </c>
      <c r="CN53" s="27">
        <f>IF($A53="",0,IF(Mitarbeiter!$G$51=FALSE,0,IF(AND(Mitarbeiter!$E$51&lt;&gt;"",CN$5+6&lt;Mitarbeiter!$E$51),0,IF(AND(Mitarbeiter!$F$51&lt;&gt;"",CN$5&gt;Mitarbeiter!$F$51),0,IF(Planung!CN53="",$C53,IF(ISNUMBER(Planung!CN53),Planung!CN53,IF(UPPER(Planung!CN53)="H",$C53/2,0)))))))</f>
        <v>0</v>
      </c>
      <c r="CO53" s="27">
        <f>IF($A53="",0,IF(Mitarbeiter!$G$51=FALSE,0,IF(AND(Mitarbeiter!$E$51&lt;&gt;"",CO$5+6&lt;Mitarbeiter!$E$51),0,IF(AND(Mitarbeiter!$F$51&lt;&gt;"",CO$5&gt;Mitarbeiter!$F$51),0,IF(Planung!CO53="",$C53,IF(ISNUMBER(Planung!CO53),Planung!CO53,IF(UPPER(Planung!CO53)="H",$C53/2,0)))))))</f>
        <v>0</v>
      </c>
      <c r="CP53" s="27">
        <f>IF($A53="",0,IF(Mitarbeiter!$G$51=FALSE,0,IF(AND(Mitarbeiter!$E$51&lt;&gt;"",CP$5+6&lt;Mitarbeiter!$E$51),0,IF(AND(Mitarbeiter!$F$51&lt;&gt;"",CP$5&gt;Mitarbeiter!$F$51),0,IF(Planung!CP53="",$C53,IF(ISNUMBER(Planung!CP53),Planung!CP53,IF(UPPER(Planung!CP53)="H",$C53/2,0)))))))</f>
        <v>0</v>
      </c>
      <c r="CQ53" s="27">
        <f>IF($A53="",0,IF(Mitarbeiter!$G$51=FALSE,0,IF(AND(Mitarbeiter!$E$51&lt;&gt;"",CQ$5+6&lt;Mitarbeiter!$E$51),0,IF(AND(Mitarbeiter!$F$51&lt;&gt;"",CQ$5&gt;Mitarbeiter!$F$51),0,IF(Planung!CQ53="",$C53,IF(ISNUMBER(Planung!CQ53),Planung!CQ53,IF(UPPER(Planung!CQ53)="H",$C53/2,0)))))))</f>
        <v>0</v>
      </c>
      <c r="CR53" s="27">
        <f>IF($A53="",0,IF(Mitarbeiter!$G$51=FALSE,0,IF(AND(Mitarbeiter!$E$51&lt;&gt;"",CR$5+6&lt;Mitarbeiter!$E$51),0,IF(AND(Mitarbeiter!$F$51&lt;&gt;"",CR$5&gt;Mitarbeiter!$F$51),0,IF(Planung!CR53="",$C53,IF(ISNUMBER(Planung!CR53),Planung!CR53,IF(UPPER(Planung!CR53)="H",$C53/2,0)))))))</f>
        <v>0</v>
      </c>
      <c r="CS53" s="27">
        <f>IF($A53="",0,IF(Mitarbeiter!$G$51=FALSE,0,IF(AND(Mitarbeiter!$E$51&lt;&gt;"",CS$5+6&lt;Mitarbeiter!$E$51),0,IF(AND(Mitarbeiter!$F$51&lt;&gt;"",CS$5&gt;Mitarbeiter!$F$51),0,IF(Planung!CS53="",$C53,IF(ISNUMBER(Planung!CS53),Planung!CS53,IF(UPPER(Planung!CS53)="H",$C53/2,0)))))))</f>
        <v>0</v>
      </c>
      <c r="CT53" s="27">
        <f>IF($A53="",0,IF(Mitarbeiter!$G$51=FALSE,0,IF(AND(Mitarbeiter!$E$51&lt;&gt;"",CT$5+6&lt;Mitarbeiter!$E$51),0,IF(AND(Mitarbeiter!$F$51&lt;&gt;"",CT$5&gt;Mitarbeiter!$F$51),0,IF(Planung!CT53="",$C53,IF(ISNUMBER(Planung!CT53),Planung!CT53,IF(UPPER(Planung!CT53)="H",$C53/2,0)))))))</f>
        <v>0</v>
      </c>
      <c r="CU53" s="27">
        <f>IF($A53="",0,IF(Mitarbeiter!$G$51=FALSE,0,IF(AND(Mitarbeiter!$E$51&lt;&gt;"",CU$5+6&lt;Mitarbeiter!$E$51),0,IF(AND(Mitarbeiter!$F$51&lt;&gt;"",CU$5&gt;Mitarbeiter!$F$51),0,IF(Planung!CU53="",$C53,IF(ISNUMBER(Planung!CU53),Planung!CU53,IF(UPPER(Planung!CU53)="H",$C53/2,0)))))))</f>
        <v>0</v>
      </c>
      <c r="CV53" s="27">
        <f>IF($A53="",0,IF(Mitarbeiter!$G$51=FALSE,0,IF(AND(Mitarbeiter!$E$51&lt;&gt;"",CV$5+6&lt;Mitarbeiter!$E$51),0,IF(AND(Mitarbeiter!$F$51&lt;&gt;"",CV$5&gt;Mitarbeiter!$F$51),0,IF(Planung!CV53="",$C53,IF(ISNUMBER(Planung!CV53),Planung!CV53,IF(UPPER(Planung!CV53)="H",$C53/2,0)))))))</f>
        <v>0</v>
      </c>
      <c r="CW53" s="27">
        <f>IF($A53="",0,IF(Mitarbeiter!$G$51=FALSE,0,IF(AND(Mitarbeiter!$E$51&lt;&gt;"",CW$5+6&lt;Mitarbeiter!$E$51),0,IF(AND(Mitarbeiter!$F$51&lt;&gt;"",CW$5&gt;Mitarbeiter!$F$51),0,IF(Planung!CW53="",$C53,IF(ISNUMBER(Planung!CW53),Planung!CW53,IF(UPPER(Planung!CW53)="H",$C53/2,0)))))))</f>
        <v>0</v>
      </c>
      <c r="CX53" s="27">
        <f>IF($A53="",0,IF(Mitarbeiter!$G$51=FALSE,0,IF(AND(Mitarbeiter!$E$51&lt;&gt;"",CX$5+6&lt;Mitarbeiter!$E$51),0,IF(AND(Mitarbeiter!$F$51&lt;&gt;"",CX$5&gt;Mitarbeiter!$F$51),0,IF(Planung!CX53="",$C53,IF(ISNUMBER(Planung!CX53),Planung!CX53,IF(UPPER(Planung!CX53)="H",$C53/2,0)))))))</f>
        <v>0</v>
      </c>
      <c r="CY53" s="27">
        <f>IF($A53="",0,IF(Mitarbeiter!$G$51=FALSE,0,IF(AND(Mitarbeiter!$E$51&lt;&gt;"",CY$5+6&lt;Mitarbeiter!$E$51),0,IF(AND(Mitarbeiter!$F$51&lt;&gt;"",CY$5&gt;Mitarbeiter!$F$51),0,IF(Planung!CY53="",$C53,IF(ISNUMBER(Planung!CY53),Planung!CY53,IF(UPPER(Planung!CY53)="H",$C53/2,0)))))))</f>
        <v>0</v>
      </c>
      <c r="CZ53" s="27">
        <f>IF($A53="",0,IF(Mitarbeiter!$G$51=FALSE,0,IF(AND(Mitarbeiter!$E$51&lt;&gt;"",CZ$5+6&lt;Mitarbeiter!$E$51),0,IF(AND(Mitarbeiter!$F$51&lt;&gt;"",CZ$5&gt;Mitarbeiter!$F$51),0,IF(Planung!CZ53="",$C53,IF(ISNUMBER(Planung!CZ53),Planung!CZ53,IF(UPPER(Planung!CZ53)="H",$C53/2,0)))))))</f>
        <v>0</v>
      </c>
      <c r="DA53" s="27">
        <f>IF($A53="",0,IF(Mitarbeiter!$G$51=FALSE,0,IF(AND(Mitarbeiter!$E$51&lt;&gt;"",DA$5+6&lt;Mitarbeiter!$E$51),0,IF(AND(Mitarbeiter!$F$51&lt;&gt;"",DA$5&gt;Mitarbeiter!$F$51),0,IF(Planung!DA53="",$C53,IF(ISNUMBER(Planung!DA53),Planung!DA53,IF(UPPER(Planung!DA53)="H",$C53/2,0)))))))</f>
        <v>0</v>
      </c>
      <c r="DB53" s="27">
        <f>IF($A53="",0,IF(Mitarbeiter!$G$51=FALSE,0,IF(AND(Mitarbeiter!$E$51&lt;&gt;"",DB$5+6&lt;Mitarbeiter!$E$51),0,IF(AND(Mitarbeiter!$F$51&lt;&gt;"",DB$5&gt;Mitarbeiter!$F$51),0,IF(Planung!DB53="",$C53,IF(ISNUMBER(Planung!DB53),Planung!DB53,IF(UPPER(Planung!DB53)="H",$C53/2,0)))))))</f>
        <v>0</v>
      </c>
      <c r="DC53" s="27">
        <f>IF($A53="",0,IF(Mitarbeiter!$G$51=FALSE,0,IF(AND(Mitarbeiter!$E$51&lt;&gt;"",DC$5+6&lt;Mitarbeiter!$E$51),0,IF(AND(Mitarbeiter!$F$51&lt;&gt;"",DC$5&gt;Mitarbeiter!$F$51),0,IF(Planung!DC53="",$C53,IF(ISNUMBER(Planung!DC53),Planung!DC53,IF(UPPER(Planung!DC53)="H",$C53/2,0)))))))</f>
        <v>0</v>
      </c>
      <c r="DD53" s="27">
        <f>IF($A53="",0,IF(Mitarbeiter!$G$51=FALSE,0,IF(AND(Mitarbeiter!$E$51&lt;&gt;"",DD$5+6&lt;Mitarbeiter!$E$51),0,IF(AND(Mitarbeiter!$F$51&lt;&gt;"",DD$5&gt;Mitarbeiter!$F$51),0,IF(Planung!DD53="",$C53,IF(ISNUMBER(Planung!DD53),Planung!DD53,IF(UPPER(Planung!DD53)="H",$C53/2,0)))))))</f>
        <v>0</v>
      </c>
      <c r="DE53" s="27">
        <f>IF($A53="",0,IF(Mitarbeiter!$G$51=FALSE,0,IF(AND(Mitarbeiter!$E$51&lt;&gt;"",DE$5+6&lt;Mitarbeiter!$E$51),0,IF(AND(Mitarbeiter!$F$51&lt;&gt;"",DE$5&gt;Mitarbeiter!$F$51),0,IF(Planung!DE53="",$C53,IF(ISNUMBER(Planung!DE53),Planung!DE53,IF(UPPER(Planung!DE53)="H",$C53/2,0)))))))</f>
        <v>0</v>
      </c>
      <c r="DF53" s="27">
        <f>IF($A53="",0,IF(Mitarbeiter!$G$51=FALSE,0,IF(AND(Mitarbeiter!$E$51&lt;&gt;"",DF$5+6&lt;Mitarbeiter!$E$51),0,IF(AND(Mitarbeiter!$F$51&lt;&gt;"",DF$5&gt;Mitarbeiter!$F$51),0,IF(Planung!DF53="",$C53,IF(ISNUMBER(Planung!DF53),Planung!DF53,IF(UPPER(Planung!DF53)="H",$C53/2,0)))))))</f>
        <v>0</v>
      </c>
      <c r="DG53" s="27">
        <f>IF($A53="",0,IF(Mitarbeiter!$G$51=FALSE,0,IF(AND(Mitarbeiter!$E$51&lt;&gt;"",DG$5+6&lt;Mitarbeiter!$E$51),0,IF(AND(Mitarbeiter!$F$51&lt;&gt;"",DG$5&gt;Mitarbeiter!$F$51),0,IF(Planung!DG53="",$C53,IF(ISNUMBER(Planung!DG53),Planung!DG53,IF(UPPER(Planung!DG53)="H",$C53/2,0)))))))</f>
        <v>0</v>
      </c>
      <c r="DH53" s="27">
        <f>IF($A53="",0,IF(Mitarbeiter!$G$51=FALSE,0,IF(AND(Mitarbeiter!$E$51&lt;&gt;"",DH$5+6&lt;Mitarbeiter!$E$51),0,IF(AND(Mitarbeiter!$F$51&lt;&gt;"",DH$5&gt;Mitarbeiter!$F$51),0,IF(Planung!DH53="",$C53,IF(ISNUMBER(Planung!DH53),Planung!DH53,IF(UPPER(Planung!DH53)="H",$C53/2,0)))))))</f>
        <v>0</v>
      </c>
      <c r="DI53" s="27">
        <f>IF($A53="",0,IF(Mitarbeiter!$G$51=FALSE,0,IF(AND(Mitarbeiter!$E$51&lt;&gt;"",DI$5+6&lt;Mitarbeiter!$E$51),0,IF(AND(Mitarbeiter!$F$51&lt;&gt;"",DI$5&gt;Mitarbeiter!$F$51),0,IF(Planung!DI53="",$C53,IF(ISNUMBER(Planung!DI53),Planung!DI53,IF(UPPER(Planung!DI53)="H",$C53/2,0)))))))</f>
        <v>0</v>
      </c>
      <c r="DJ53" s="27">
        <f>IF($A53="",0,IF(Mitarbeiter!$G$51=FALSE,0,IF(AND(Mitarbeiter!$E$51&lt;&gt;"",DJ$5+6&lt;Mitarbeiter!$E$51),0,IF(AND(Mitarbeiter!$F$51&lt;&gt;"",DJ$5&gt;Mitarbeiter!$F$51),0,IF(Planung!DJ53="",$C53,IF(ISNUMBER(Planung!DJ53),Planung!DJ53,IF(UPPER(Planung!DJ53)="H",$C53/2,0)))))))</f>
        <v>0</v>
      </c>
      <c r="DK53" s="27">
        <f>IF($A53="",0,IF(Mitarbeiter!$G$51=FALSE,0,IF(AND(Mitarbeiter!$E$51&lt;&gt;"",DK$5+6&lt;Mitarbeiter!$E$51),0,IF(AND(Mitarbeiter!$F$51&lt;&gt;"",DK$5&gt;Mitarbeiter!$F$51),0,IF(Planung!DK53="",$C53,IF(ISNUMBER(Planung!DK53),Planung!DK53,IF(UPPER(Planung!DK53)="H",$C53/2,0)))))))</f>
        <v>0</v>
      </c>
      <c r="DL53" s="27">
        <f>IF($A53="",0,IF(Mitarbeiter!$G$51=FALSE,0,IF(AND(Mitarbeiter!$E$51&lt;&gt;"",DL$5+6&lt;Mitarbeiter!$E$51),0,IF(AND(Mitarbeiter!$F$51&lt;&gt;"",DL$5&gt;Mitarbeiter!$F$51),0,IF(Planung!DL53="",$C53,IF(ISNUMBER(Planung!DL53),Planung!DL53,IF(UPPER(Planung!DL53)="H",$C53/2,0)))))))</f>
        <v>0</v>
      </c>
      <c r="DM53" s="27">
        <f>IF($A53="",0,IF(Mitarbeiter!$G$51=FALSE,0,IF(AND(Mitarbeiter!$E$51&lt;&gt;"",DM$5+6&lt;Mitarbeiter!$E$51),0,IF(AND(Mitarbeiter!$F$51&lt;&gt;"",DM$5&gt;Mitarbeiter!$F$51),0,IF(Planung!DM53="",$C53,IF(ISNUMBER(Planung!DM53),Planung!DM53,IF(UPPER(Planung!DM53)="H",$C53/2,0)))))))</f>
        <v>0</v>
      </c>
      <c r="DN53" s="27">
        <f>IF($A53="",0,IF(Mitarbeiter!$G$51=FALSE,0,IF(AND(Mitarbeiter!$E$51&lt;&gt;"",DN$5+6&lt;Mitarbeiter!$E$51),0,IF(AND(Mitarbeiter!$F$51&lt;&gt;"",DN$5&gt;Mitarbeiter!$F$51),0,IF(Planung!DN53="",$C53,IF(ISNUMBER(Planung!DN53),Planung!DN53,IF(UPPER(Planung!DN53)="H",$C53/2,0)))))))</f>
        <v>0</v>
      </c>
      <c r="DO53" s="27">
        <f>IF($A53="",0,IF(Mitarbeiter!$G$51=FALSE,0,IF(AND(Mitarbeiter!$E$51&lt;&gt;"",DO$5+6&lt;Mitarbeiter!$E$51),0,IF(AND(Mitarbeiter!$F$51&lt;&gt;"",DO$5&gt;Mitarbeiter!$F$51),0,IF(Planung!DO53="",$C53,IF(ISNUMBER(Planung!DO53),Planung!DO53,IF(UPPER(Planung!DO53)="H",$C53/2,0)))))))</f>
        <v>0</v>
      </c>
      <c r="DP53" s="27">
        <f>IF($A53="",0,IF(Mitarbeiter!$G$51=FALSE,0,IF(AND(Mitarbeiter!$E$51&lt;&gt;"",DP$5+6&lt;Mitarbeiter!$E$51),0,IF(AND(Mitarbeiter!$F$51&lt;&gt;"",DP$5&gt;Mitarbeiter!$F$51),0,IF(Planung!DP53="",$C53,IF(ISNUMBER(Planung!DP53),Planung!DP53,IF(UPPER(Planung!DP53)="H",$C53/2,0)))))))</f>
        <v>0</v>
      </c>
      <c r="DQ53" s="27">
        <f>IF($A53="",0,IF(Mitarbeiter!$G$51=FALSE,0,IF(AND(Mitarbeiter!$E$51&lt;&gt;"",DQ$5+6&lt;Mitarbeiter!$E$51),0,IF(AND(Mitarbeiter!$F$51&lt;&gt;"",DQ$5&gt;Mitarbeiter!$F$51),0,IF(Planung!DQ53="",$C53,IF(ISNUMBER(Planung!DQ53),Planung!DQ53,IF(UPPER(Planung!DQ53)="H",$C53/2,0)))))))</f>
        <v>0</v>
      </c>
      <c r="DR53" s="27">
        <f>IF($A53="",0,IF(Mitarbeiter!$G$51=FALSE,0,IF(AND(Mitarbeiter!$E$51&lt;&gt;"",DR$5+6&lt;Mitarbeiter!$E$51),0,IF(AND(Mitarbeiter!$F$51&lt;&gt;"",DR$5&gt;Mitarbeiter!$F$51),0,IF(Planung!DR53="",$C53,IF(ISNUMBER(Planung!DR53),Planung!DR53,IF(UPPER(Planung!DR53)="H",$C53/2,0)))))))</f>
        <v>0</v>
      </c>
      <c r="DS53" s="27">
        <f>IF($A53="",0,IF(Mitarbeiter!$G$51=FALSE,0,IF(AND(Mitarbeiter!$E$51&lt;&gt;"",DS$5+6&lt;Mitarbeiter!$E$51),0,IF(AND(Mitarbeiter!$F$51&lt;&gt;"",DS$5&gt;Mitarbeiter!$F$51),0,IF(Planung!DS53="",$C53,IF(ISNUMBER(Planung!DS53),Planung!DS53,IF(UPPER(Planung!DS53)="H",$C53/2,0)))))))</f>
        <v>0</v>
      </c>
      <c r="DT53" s="27">
        <f>IF($A53="",0,IF(Mitarbeiter!$G$51=FALSE,0,IF(AND(Mitarbeiter!$E$51&lt;&gt;"",DT$5+6&lt;Mitarbeiter!$E$51),0,IF(AND(Mitarbeiter!$F$51&lt;&gt;"",DT$5&gt;Mitarbeiter!$F$51),0,IF(Planung!DT53="",$C53,IF(ISNUMBER(Planung!DT53),Planung!DT53,IF(UPPER(Planung!DT53)="H",$C53/2,0)))))))</f>
        <v>0</v>
      </c>
      <c r="DU53" s="27">
        <f>IF($A53="",0,IF(Mitarbeiter!$G$51=FALSE,0,IF(AND(Mitarbeiter!$E$51&lt;&gt;"",DU$5+6&lt;Mitarbeiter!$E$51),0,IF(AND(Mitarbeiter!$F$51&lt;&gt;"",DU$5&gt;Mitarbeiter!$F$51),0,IF(Planung!DU53="",$C53,IF(ISNUMBER(Planung!DU53),Planung!DU53,IF(UPPER(Planung!DU53)="H",$C53/2,0)))))))</f>
        <v>0</v>
      </c>
      <c r="DV53" s="27">
        <f>IF($A53="",0,IF(Mitarbeiter!$G$51=FALSE,0,IF(AND(Mitarbeiter!$E$51&lt;&gt;"",DV$5+6&lt;Mitarbeiter!$E$51),0,IF(AND(Mitarbeiter!$F$51&lt;&gt;"",DV$5&gt;Mitarbeiter!$F$51),0,IF(Planung!DV53="",$C53,IF(ISNUMBER(Planung!DV53),Planung!DV53,IF(UPPER(Planung!DV53)="H",$C53/2,0)))))))</f>
        <v>0</v>
      </c>
      <c r="DW53" s="27">
        <f>IF($A53="",0,IF(Mitarbeiter!$G$51=FALSE,0,IF(AND(Mitarbeiter!$E$51&lt;&gt;"",DW$5+6&lt;Mitarbeiter!$E$51),0,IF(AND(Mitarbeiter!$F$51&lt;&gt;"",DW$5&gt;Mitarbeiter!$F$51),0,IF(Planung!DW53="",$C53,IF(ISNUMBER(Planung!DW53),Planung!DW53,IF(UPPER(Planung!DW53)="H",$C53/2,0)))))))</f>
        <v>0</v>
      </c>
      <c r="DX53" s="27">
        <f>IF($A53="",0,IF(Mitarbeiter!$G$51=FALSE,0,IF(AND(Mitarbeiter!$E$51&lt;&gt;"",DX$5+6&lt;Mitarbeiter!$E$51),0,IF(AND(Mitarbeiter!$F$51&lt;&gt;"",DX$5&gt;Mitarbeiter!$F$51),0,IF(Planung!DX53="",$C53,IF(ISNUMBER(Planung!DX53),Planung!DX53,IF(UPPER(Planung!DX53)="H",$C53/2,0)))))))</f>
        <v>0</v>
      </c>
      <c r="DY53" s="27">
        <f>IF($A53="",0,IF(Mitarbeiter!$G$51=FALSE,0,IF(AND(Mitarbeiter!$E$51&lt;&gt;"",DY$5+6&lt;Mitarbeiter!$E$51),0,IF(AND(Mitarbeiter!$F$51&lt;&gt;"",DY$5&gt;Mitarbeiter!$F$51),0,IF(Planung!DY53="",$C53,IF(ISNUMBER(Planung!DY53),Planung!DY53,IF(UPPER(Planung!DY53)="H",$C53/2,0)))))))</f>
        <v>0</v>
      </c>
      <c r="DZ53" s="27">
        <f>IF($A53="",0,IF(Mitarbeiter!$G$51=FALSE,0,IF(AND(Mitarbeiter!$E$51&lt;&gt;"",DZ$5+6&lt;Mitarbeiter!$E$51),0,IF(AND(Mitarbeiter!$F$51&lt;&gt;"",DZ$5&gt;Mitarbeiter!$F$51),0,IF(Planung!DZ53="",$C53,IF(ISNUMBER(Planung!DZ53),Planung!DZ53,IF(UPPER(Planung!DZ53)="H",$C53/2,0)))))))</f>
        <v>0</v>
      </c>
      <c r="EA53" s="27">
        <f>IF($A53="",0,IF(Mitarbeiter!$G$51=FALSE,0,IF(AND(Mitarbeiter!$E$51&lt;&gt;"",EA$5+6&lt;Mitarbeiter!$E$51),0,IF(AND(Mitarbeiter!$F$51&lt;&gt;"",EA$5&gt;Mitarbeiter!$F$51),0,IF(Planung!EA53="",$C53,IF(ISNUMBER(Planung!EA53),Planung!EA53,IF(UPPER(Planung!EA53)="H",$C53/2,0)))))))</f>
        <v>0</v>
      </c>
      <c r="EB53" s="27">
        <f>IF($A53="",0,IF(Mitarbeiter!$G$51=FALSE,0,IF(AND(Mitarbeiter!$E$51&lt;&gt;"",EB$5+6&lt;Mitarbeiter!$E$51),0,IF(AND(Mitarbeiter!$F$51&lt;&gt;"",EB$5&gt;Mitarbeiter!$F$51),0,IF(Planung!EB53="",$C53,IF(ISNUMBER(Planung!EB53),Planung!EB53,IF(UPPER(Planung!EB53)="H",$C53/2,0)))))))</f>
        <v>0</v>
      </c>
      <c r="EC53" s="27">
        <f>IF($A53="",0,IF(Mitarbeiter!$G$51=FALSE,0,IF(AND(Mitarbeiter!$E$51&lt;&gt;"",EC$5+6&lt;Mitarbeiter!$E$51),0,IF(AND(Mitarbeiter!$F$51&lt;&gt;"",EC$5&gt;Mitarbeiter!$F$51),0,IF(Planung!EC53="",$C53,IF(ISNUMBER(Planung!EC53),Planung!EC53,IF(UPPER(Planung!EC53)="H",$C53/2,0)))))))</f>
        <v>0</v>
      </c>
      <c r="ED53" s="27">
        <f>IF($A53="",0,IF(Mitarbeiter!$G$51=FALSE,0,IF(AND(Mitarbeiter!$E$51&lt;&gt;"",ED$5+6&lt;Mitarbeiter!$E$51),0,IF(AND(Mitarbeiter!$F$51&lt;&gt;"",ED$5&gt;Mitarbeiter!$F$51),0,IF(Planung!ED53="",$C53,IF(ISNUMBER(Planung!ED53),Planung!ED53,IF(UPPER(Planung!ED53)="H",$C53/2,0)))))))</f>
        <v>0</v>
      </c>
      <c r="EE53" s="27">
        <f>IF($A53="",0,IF(Mitarbeiter!$G$51=FALSE,0,IF(AND(Mitarbeiter!$E$51&lt;&gt;"",EE$5+6&lt;Mitarbeiter!$E$51),0,IF(AND(Mitarbeiter!$F$51&lt;&gt;"",EE$5&gt;Mitarbeiter!$F$51),0,IF(Planung!EE53="",$C53,IF(ISNUMBER(Planung!EE53),Planung!EE53,IF(UPPER(Planung!EE53)="H",$C53/2,0)))))))</f>
        <v>0</v>
      </c>
      <c r="EF53" s="27">
        <f>IF($A53="",0,IF(Mitarbeiter!$G$51=FALSE,0,IF(AND(Mitarbeiter!$E$51&lt;&gt;"",EF$5+6&lt;Mitarbeiter!$E$51),0,IF(AND(Mitarbeiter!$F$51&lt;&gt;"",EF$5&gt;Mitarbeiter!$F$51),0,IF(Planung!EF53="",$C53,IF(ISNUMBER(Planung!EF53),Planung!EF53,IF(UPPER(Planung!EF53)="H",$C53/2,0)))))))</f>
        <v>0</v>
      </c>
      <c r="EG53" s="27">
        <f>IF($A53="",0,IF(Mitarbeiter!$G$51=FALSE,0,IF(AND(Mitarbeiter!$E$51&lt;&gt;"",EG$5+6&lt;Mitarbeiter!$E$51),0,IF(AND(Mitarbeiter!$F$51&lt;&gt;"",EG$5&gt;Mitarbeiter!$F$51),0,IF(Planung!EG53="",$C53,IF(ISNUMBER(Planung!EG53),Planung!EG53,IF(UPPER(Planung!EG53)="H",$C53/2,0)))))))</f>
        <v>0</v>
      </c>
      <c r="EH53" s="27">
        <f>IF($A53="",0,IF(Mitarbeiter!$G$51=FALSE,0,IF(AND(Mitarbeiter!$E$51&lt;&gt;"",EH$5+6&lt;Mitarbeiter!$E$51),0,IF(AND(Mitarbeiter!$F$51&lt;&gt;"",EH$5&gt;Mitarbeiter!$F$51),0,IF(Planung!EH53="",$C53,IF(ISNUMBER(Planung!EH53),Planung!EH53,IF(UPPER(Planung!EH53)="H",$C53/2,0)))))))</f>
        <v>0</v>
      </c>
      <c r="EI53" s="27">
        <f>IF($A53="",0,IF(Mitarbeiter!$G$51=FALSE,0,IF(AND(Mitarbeiter!$E$51&lt;&gt;"",EI$5+6&lt;Mitarbeiter!$E$51),0,IF(AND(Mitarbeiter!$F$51&lt;&gt;"",EI$5&gt;Mitarbeiter!$F$51),0,IF(Planung!EI53="",$C53,IF(ISNUMBER(Planung!EI53),Planung!EI53,IF(UPPER(Planung!EI53)="H",$C53/2,0)))))))</f>
        <v>0</v>
      </c>
      <c r="EJ53" s="27">
        <f>IF($A53="",0,IF(Mitarbeiter!$G$51=FALSE,0,IF(AND(Mitarbeiter!$E$51&lt;&gt;"",EJ$5+6&lt;Mitarbeiter!$E$51),0,IF(AND(Mitarbeiter!$F$51&lt;&gt;"",EJ$5&gt;Mitarbeiter!$F$51),0,IF(Planung!EJ53="",$C53,IF(ISNUMBER(Planung!EJ53),Planung!EJ53,IF(UPPER(Planung!EJ53)="H",$C53/2,0)))))))</f>
        <v>0</v>
      </c>
      <c r="EK53" s="27">
        <f>IF($A53="",0,IF(Mitarbeiter!$G$51=FALSE,0,IF(AND(Mitarbeiter!$E$51&lt;&gt;"",EK$5+6&lt;Mitarbeiter!$E$51),0,IF(AND(Mitarbeiter!$F$51&lt;&gt;"",EK$5&gt;Mitarbeiter!$F$51),0,IF(Planung!EK53="",$C53,IF(ISNUMBER(Planung!EK53),Planung!EK53,IF(UPPER(Planung!EK53)="H",$C53/2,0)))))))</f>
        <v>0</v>
      </c>
      <c r="EL53" s="27">
        <f>IF($A53="",0,IF(Mitarbeiter!$G$51=FALSE,0,IF(AND(Mitarbeiter!$E$51&lt;&gt;"",EL$5+6&lt;Mitarbeiter!$E$51),0,IF(AND(Mitarbeiter!$F$51&lt;&gt;"",EL$5&gt;Mitarbeiter!$F$51),0,IF(Planung!EL53="",$C53,IF(ISNUMBER(Planung!EL53),Planung!EL53,IF(UPPER(Planung!EL53)="H",$C53/2,0)))))))</f>
        <v>0</v>
      </c>
      <c r="EM53" s="27">
        <f>IF($A53="",0,IF(Mitarbeiter!$G$51=FALSE,0,IF(AND(Mitarbeiter!$E$51&lt;&gt;"",EM$5+6&lt;Mitarbeiter!$E$51),0,IF(AND(Mitarbeiter!$F$51&lt;&gt;"",EM$5&gt;Mitarbeiter!$F$51),0,IF(Planung!EM53="",$C53,IF(ISNUMBER(Planung!EM53),Planung!EM53,IF(UPPER(Planung!EM53)="H",$C53/2,0)))))))</f>
        <v>0</v>
      </c>
      <c r="EN53" s="27">
        <f>IF($A53="",0,IF(Mitarbeiter!$G$51=FALSE,0,IF(AND(Mitarbeiter!$E$51&lt;&gt;"",EN$5+6&lt;Mitarbeiter!$E$51),0,IF(AND(Mitarbeiter!$F$51&lt;&gt;"",EN$5&gt;Mitarbeiter!$F$51),0,IF(Planung!EN53="",$C53,IF(ISNUMBER(Planung!EN53),Planung!EN53,IF(UPPER(Planung!EN53)="H",$C53/2,0)))))))</f>
        <v>0</v>
      </c>
      <c r="EO53" s="27">
        <f>IF($A53="",0,IF(Mitarbeiter!$G$51=FALSE,0,IF(AND(Mitarbeiter!$E$51&lt;&gt;"",EO$5+6&lt;Mitarbeiter!$E$51),0,IF(AND(Mitarbeiter!$F$51&lt;&gt;"",EO$5&gt;Mitarbeiter!$F$51),0,IF(Planung!EO53="",$C53,IF(ISNUMBER(Planung!EO53),Planung!EO53,IF(UPPER(Planung!EO53)="H",$C53/2,0)))))))</f>
        <v>0</v>
      </c>
      <c r="EP53" s="27">
        <f>IF($A53="",0,IF(Mitarbeiter!$G$51=FALSE,0,IF(AND(Mitarbeiter!$E$51&lt;&gt;"",EP$5+6&lt;Mitarbeiter!$E$51),0,IF(AND(Mitarbeiter!$F$51&lt;&gt;"",EP$5&gt;Mitarbeiter!$F$51),0,IF(Planung!EP53="",$C53,IF(ISNUMBER(Planung!EP53),Planung!EP53,IF(UPPER(Planung!EP53)="H",$C53/2,0)))))))</f>
        <v>0</v>
      </c>
      <c r="EQ53" s="27">
        <f>IF($A53="",0,IF(Mitarbeiter!$G$51=FALSE,0,IF(AND(Mitarbeiter!$E$51&lt;&gt;"",EQ$5+6&lt;Mitarbeiter!$E$51),0,IF(AND(Mitarbeiter!$F$51&lt;&gt;"",EQ$5&gt;Mitarbeiter!$F$51),0,IF(Planung!EQ53="",$C53,IF(ISNUMBER(Planung!EQ53),Planung!EQ53,IF(UPPER(Planung!EQ53)="H",$C53/2,0)))))))</f>
        <v>0</v>
      </c>
      <c r="ER53" s="27">
        <f>IF($A53="",0,IF(Mitarbeiter!$G$51=FALSE,0,IF(AND(Mitarbeiter!$E$51&lt;&gt;"",ER$5+6&lt;Mitarbeiter!$E$51),0,IF(AND(Mitarbeiter!$F$51&lt;&gt;"",ER$5&gt;Mitarbeiter!$F$51),0,IF(Planung!ER53="",$C53,IF(ISNUMBER(Planung!ER53),Planung!ER53,IF(UPPER(Planung!ER53)="H",$C53/2,0)))))))</f>
        <v>0</v>
      </c>
      <c r="ES53" s="27">
        <f>IF($A53="",0,IF(Mitarbeiter!$G$51=FALSE,0,IF(AND(Mitarbeiter!$E$51&lt;&gt;"",ES$5+6&lt;Mitarbeiter!$E$51),0,IF(AND(Mitarbeiter!$F$51&lt;&gt;"",ES$5&gt;Mitarbeiter!$F$51),0,IF(Planung!ES53="",$C53,IF(ISNUMBER(Planung!ES53),Planung!ES53,IF(UPPER(Planung!ES53)="H",$C53/2,0)))))))</f>
        <v>0</v>
      </c>
      <c r="ET53" s="27">
        <f>IF($A53="",0,IF(Mitarbeiter!$G$51=FALSE,0,IF(AND(Mitarbeiter!$E$51&lt;&gt;"",ET$5+6&lt;Mitarbeiter!$E$51),0,IF(AND(Mitarbeiter!$F$51&lt;&gt;"",ET$5&gt;Mitarbeiter!$F$51),0,IF(Planung!ET53="",$C53,IF(ISNUMBER(Planung!ET53),Planung!ET53,IF(UPPER(Planung!ET53)="H",$C53/2,0)))))))</f>
        <v>0</v>
      </c>
      <c r="EU53" s="27">
        <f>IF($A53="",0,IF(Mitarbeiter!$G$51=FALSE,0,IF(AND(Mitarbeiter!$E$51&lt;&gt;"",EU$5+6&lt;Mitarbeiter!$E$51),0,IF(AND(Mitarbeiter!$F$51&lt;&gt;"",EU$5&gt;Mitarbeiter!$F$51),0,IF(Planung!EU53="",$C53,IF(ISNUMBER(Planung!EU53),Planung!EU53,IF(UPPER(Planung!EU53)="H",$C53/2,0)))))))</f>
        <v>0</v>
      </c>
      <c r="EV53" s="27">
        <f>IF($A53="",0,IF(Mitarbeiter!$G$51=FALSE,0,IF(AND(Mitarbeiter!$E$51&lt;&gt;"",EV$5+6&lt;Mitarbeiter!$E$51),0,IF(AND(Mitarbeiter!$F$51&lt;&gt;"",EV$5&gt;Mitarbeiter!$F$51),0,IF(Planung!EV53="",$C53,IF(ISNUMBER(Planung!EV53),Planung!EV53,IF(UPPER(Planung!EV53)="H",$C53/2,0)))))))</f>
        <v>0</v>
      </c>
      <c r="EW53" s="27">
        <f>IF($A53="",0,IF(Mitarbeiter!$G$51=FALSE,0,IF(AND(Mitarbeiter!$E$51&lt;&gt;"",EW$5+6&lt;Mitarbeiter!$E$51),0,IF(AND(Mitarbeiter!$F$51&lt;&gt;"",EW$5&gt;Mitarbeiter!$F$51),0,IF(Planung!EW53="",$C53,IF(ISNUMBER(Planung!EW53),Planung!EW53,IF(UPPER(Planung!EW53)="H",$C53/2,0)))))))</f>
        <v>0</v>
      </c>
      <c r="EX53" s="27">
        <f>IF($A53="",0,IF(Mitarbeiter!$G$51=FALSE,0,IF(AND(Mitarbeiter!$E$51&lt;&gt;"",EX$5+6&lt;Mitarbeiter!$E$51),0,IF(AND(Mitarbeiter!$F$51&lt;&gt;"",EX$5&gt;Mitarbeiter!$F$51),0,IF(Planung!EX53="",$C53,IF(ISNUMBER(Planung!EX53),Planung!EX53,IF(UPPER(Planung!EX53)="H",$C53/2,0)))))))</f>
        <v>0</v>
      </c>
      <c r="EY53" s="27">
        <f>IF($A53="",0,IF(Mitarbeiter!$G$51=FALSE,0,IF(AND(Mitarbeiter!$E$51&lt;&gt;"",EY$5+6&lt;Mitarbeiter!$E$51),0,IF(AND(Mitarbeiter!$F$51&lt;&gt;"",EY$5&gt;Mitarbeiter!$F$51),0,IF(Planung!EY53="",$C53,IF(ISNUMBER(Planung!EY53),Planung!EY53,IF(UPPER(Planung!EY53)="H",$C53/2,0)))))))</f>
        <v>0</v>
      </c>
      <c r="EZ53" s="27">
        <f>IF($A53="",0,IF(Mitarbeiter!$G$51=FALSE,0,IF(AND(Mitarbeiter!$E$51&lt;&gt;"",EZ$5+6&lt;Mitarbeiter!$E$51),0,IF(AND(Mitarbeiter!$F$51&lt;&gt;"",EZ$5&gt;Mitarbeiter!$F$51),0,IF(Planung!EZ53="",$C53,IF(ISNUMBER(Planung!EZ53),Planung!EZ53,IF(UPPER(Planung!EZ53)="H",$C53/2,0)))))))</f>
        <v>0</v>
      </c>
      <c r="FA53" s="27">
        <f>IF($A53="",0,IF(Mitarbeiter!$G$51=FALSE,0,IF(AND(Mitarbeiter!$E$51&lt;&gt;"",FA$5+6&lt;Mitarbeiter!$E$51),0,IF(AND(Mitarbeiter!$F$51&lt;&gt;"",FA$5&gt;Mitarbeiter!$F$51),0,IF(Planung!FA53="",$C53,IF(ISNUMBER(Planung!FA53),Planung!FA53,IF(UPPER(Planung!FA53)="H",$C53/2,0)))))))</f>
        <v>0</v>
      </c>
      <c r="FB53" s="27">
        <f>IF($A53="",0,IF(Mitarbeiter!$G$51=FALSE,0,IF(AND(Mitarbeiter!$E$51&lt;&gt;"",FB$5+6&lt;Mitarbeiter!$E$51),0,IF(AND(Mitarbeiter!$F$51&lt;&gt;"",FB$5&gt;Mitarbeiter!$F$51),0,IF(Planung!FB53="",$C53,IF(ISNUMBER(Planung!FB53),Planung!FB53,IF(UPPER(Planung!FB53)="H",$C53/2,0)))))))</f>
        <v>0</v>
      </c>
      <c r="FC53" s="27">
        <f>IF($A53="",0,IF(Mitarbeiter!$G$51=FALSE,0,IF(AND(Mitarbeiter!$E$51&lt;&gt;"",FC$5+6&lt;Mitarbeiter!$E$51),0,IF(AND(Mitarbeiter!$F$51&lt;&gt;"",FC$5&gt;Mitarbeiter!$F$51),0,IF(Planung!FC53="",$C53,IF(ISNUMBER(Planung!FC53),Planung!FC53,IF(UPPER(Planung!FC53)="H",$C53/2,0)))))))</f>
        <v>0</v>
      </c>
      <c r="FD53" s="27">
        <f>IF($A53="",0,IF(Mitarbeiter!$G$51=FALSE,0,IF(AND(Mitarbeiter!$E$51&lt;&gt;"",FD$5+6&lt;Mitarbeiter!$E$51),0,IF(AND(Mitarbeiter!$F$51&lt;&gt;"",FD$5&gt;Mitarbeiter!$F$51),0,IF(Planung!FD53="",$C53,IF(ISNUMBER(Planung!FD53),Planung!FD53,IF(UPPER(Planung!FD53)="H",$C53/2,0)))))))</f>
        <v>0</v>
      </c>
      <c r="FE53" s="27">
        <f>IF($A53="",0,IF(Mitarbeiter!$G$51=FALSE,0,IF(AND(Mitarbeiter!$E$51&lt;&gt;"",FE$5+6&lt;Mitarbeiter!$E$51),0,IF(AND(Mitarbeiter!$F$51&lt;&gt;"",FE$5&gt;Mitarbeiter!$F$51),0,IF(Planung!FE53="",$C53,IF(ISNUMBER(Planung!FE53),Planung!FE53,IF(UPPER(Planung!FE53)="H",$C53/2,0)))))))</f>
        <v>0</v>
      </c>
      <c r="FF53" s="27">
        <f>IF($A53="",0,IF(Mitarbeiter!$G$51=FALSE,0,IF(AND(Mitarbeiter!$E$51&lt;&gt;"",FF$5+6&lt;Mitarbeiter!$E$51),0,IF(AND(Mitarbeiter!$F$51&lt;&gt;"",FF$5&gt;Mitarbeiter!$F$51),0,IF(Planung!FF53="",$C53,IF(ISNUMBER(Planung!FF53),Planung!FF53,IF(UPPER(Planung!FF53)="H",$C53/2,0)))))))</f>
        <v>0</v>
      </c>
      <c r="FG53" s="27">
        <f>IF($A53="",0,IF(Mitarbeiter!$G$51=FALSE,0,IF(AND(Mitarbeiter!$E$51&lt;&gt;"",FG$5+6&lt;Mitarbeiter!$E$51),0,IF(AND(Mitarbeiter!$F$51&lt;&gt;"",FG$5&gt;Mitarbeiter!$F$51),0,IF(Planung!FG53="",$C53,IF(ISNUMBER(Planung!FG53),Planung!FG53,IF(UPPER(Planung!FG53)="H",$C53/2,0)))))))</f>
        <v>0</v>
      </c>
      <c r="FH53" s="27">
        <f>IF($A53="",0,IF(Mitarbeiter!$G$51=FALSE,0,IF(AND(Mitarbeiter!$E$51&lt;&gt;"",FH$5+6&lt;Mitarbeiter!$E$51),0,IF(AND(Mitarbeiter!$F$51&lt;&gt;"",FH$5&gt;Mitarbeiter!$F$51),0,IF(Planung!FH53="",$C53,IF(ISNUMBER(Planung!FH53),Planung!FH53,IF(UPPER(Planung!FH53)="H",$C53/2,0)))))))</f>
        <v>0</v>
      </c>
      <c r="FI53" s="27">
        <f>IF($A53="",0,IF(Mitarbeiter!$G$51=FALSE,0,IF(AND(Mitarbeiter!$E$51&lt;&gt;"",FI$5+6&lt;Mitarbeiter!$E$51),0,IF(AND(Mitarbeiter!$F$51&lt;&gt;"",FI$5&gt;Mitarbeiter!$F$51),0,IF(Planung!FI53="",$C53,IF(ISNUMBER(Planung!FI53),Planung!FI53,IF(UPPER(Planung!FI53)="H",$C53/2,0)))))))</f>
        <v>0</v>
      </c>
      <c r="FJ53" s="27">
        <f>IF($A53="",0,IF(Mitarbeiter!$G$51=FALSE,0,IF(AND(Mitarbeiter!$E$51&lt;&gt;"",FJ$5+6&lt;Mitarbeiter!$E$51),0,IF(AND(Mitarbeiter!$F$51&lt;&gt;"",FJ$5&gt;Mitarbeiter!$F$51),0,IF(Planung!FJ53="",$C53,IF(ISNUMBER(Planung!FJ53),Planung!FJ53,IF(UPPER(Planung!FJ53)="H",$C53/2,0)))))))</f>
        <v>0</v>
      </c>
      <c r="FK53" s="27">
        <f>IF($A53="",0,IF(Mitarbeiter!$G$51=FALSE,0,IF(AND(Mitarbeiter!$E$51&lt;&gt;"",FK$5+6&lt;Mitarbeiter!$E$51),0,IF(AND(Mitarbeiter!$F$51&lt;&gt;"",FK$5&gt;Mitarbeiter!$F$51),0,IF(Planung!FK53="",$C53,IF(ISNUMBER(Planung!FK53),Planung!FK53,IF(UPPER(Planung!FK53)="H",$C53/2,0)))))))</f>
        <v>0</v>
      </c>
      <c r="FL53" s="27">
        <f>IF($A53="",0,IF(Mitarbeiter!$G$51=FALSE,0,IF(AND(Mitarbeiter!$E$51&lt;&gt;"",FL$5+6&lt;Mitarbeiter!$E$51),0,IF(AND(Mitarbeiter!$F$51&lt;&gt;"",FL$5&gt;Mitarbeiter!$F$51),0,IF(Planung!FL53="",$C53,IF(ISNUMBER(Planung!FL53),Planung!FL53,IF(UPPER(Planung!FL53)="H",$C53/2,0)))))))</f>
        <v>0</v>
      </c>
      <c r="FM53" s="27">
        <f>IF($A53="",0,IF(Mitarbeiter!$G$51=FALSE,0,IF(AND(Mitarbeiter!$E$51&lt;&gt;"",FM$5+6&lt;Mitarbeiter!$E$51),0,IF(AND(Mitarbeiter!$F$51&lt;&gt;"",FM$5&gt;Mitarbeiter!$F$51),0,IF(Planung!FM53="",$C53,IF(ISNUMBER(Planung!FM53),Planung!FM53,IF(UPPER(Planung!FM53)="H",$C53/2,0)))))))</f>
        <v>0</v>
      </c>
      <c r="FN53" s="27">
        <f>IF($A53="",0,IF(Mitarbeiter!$G$51=FALSE,0,IF(AND(Mitarbeiter!$E$51&lt;&gt;"",FN$5+6&lt;Mitarbeiter!$E$51),0,IF(AND(Mitarbeiter!$F$51&lt;&gt;"",FN$5&gt;Mitarbeiter!$F$51),0,IF(Planung!FN53="",$C53,IF(ISNUMBER(Planung!FN53),Planung!FN53,IF(UPPER(Planung!FN53)="H",$C53/2,0)))))))</f>
        <v>0</v>
      </c>
      <c r="FO53" s="27">
        <f>IF($A53="",0,IF(Mitarbeiter!$G$51=FALSE,0,IF(AND(Mitarbeiter!$E$51&lt;&gt;"",FO$5+6&lt;Mitarbeiter!$E$51),0,IF(AND(Mitarbeiter!$F$51&lt;&gt;"",FO$5&gt;Mitarbeiter!$F$51),0,IF(Planung!FO53="",$C53,IF(ISNUMBER(Planung!FO53),Planung!FO53,IF(UPPER(Planung!FO53)="H",$C53/2,0)))))))</f>
        <v>0</v>
      </c>
      <c r="FP53" s="27">
        <f>IF($A53="",0,IF(Mitarbeiter!$G$51=FALSE,0,IF(AND(Mitarbeiter!$E$51&lt;&gt;"",FP$5+6&lt;Mitarbeiter!$E$51),0,IF(AND(Mitarbeiter!$F$51&lt;&gt;"",FP$5&gt;Mitarbeiter!$F$51),0,IF(Planung!FP53="",$C53,IF(ISNUMBER(Planung!FP53),Planung!FP53,IF(UPPER(Planung!FP53)="H",$C53/2,0)))))))</f>
        <v>0</v>
      </c>
      <c r="FQ53" s="27">
        <f>IF($A53="",0,IF(Mitarbeiter!$G$51=FALSE,0,IF(AND(Mitarbeiter!$E$51&lt;&gt;"",FQ$5+6&lt;Mitarbeiter!$E$51),0,IF(AND(Mitarbeiter!$F$51&lt;&gt;"",FQ$5&gt;Mitarbeiter!$F$51),0,IF(Planung!FQ53="",$C53,IF(ISNUMBER(Planung!FQ53),Planung!FQ53,IF(UPPER(Planung!FQ53)="H",$C53/2,0)))))))</f>
        <v>0</v>
      </c>
      <c r="FR53" s="27">
        <f>IF($A53="",0,IF(Mitarbeiter!$G$51=FALSE,0,IF(AND(Mitarbeiter!$E$51&lt;&gt;"",FR$5+6&lt;Mitarbeiter!$E$51),0,IF(AND(Mitarbeiter!$F$51&lt;&gt;"",FR$5&gt;Mitarbeiter!$F$51),0,IF(Planung!FR53="",$C53,IF(ISNUMBER(Planung!FR53),Planung!FR53,IF(UPPER(Planung!FR53)="H",$C53/2,0)))))))</f>
        <v>0</v>
      </c>
      <c r="FS53" s="27">
        <f>IF($A53="",0,IF(Mitarbeiter!$G$51=FALSE,0,IF(AND(Mitarbeiter!$E$51&lt;&gt;"",FS$5+6&lt;Mitarbeiter!$E$51),0,IF(AND(Mitarbeiter!$F$51&lt;&gt;"",FS$5&gt;Mitarbeiter!$F$51),0,IF(Planung!FS53="",$C53,IF(ISNUMBER(Planung!FS53),Planung!FS53,IF(UPPER(Planung!FS53)="H",$C53/2,0)))))))</f>
        <v>0</v>
      </c>
      <c r="FT53" s="27">
        <f>IF($A53="",0,IF(Mitarbeiter!$G$51=FALSE,0,IF(AND(Mitarbeiter!$E$51&lt;&gt;"",FT$5+6&lt;Mitarbeiter!$E$51),0,IF(AND(Mitarbeiter!$F$51&lt;&gt;"",FT$5&gt;Mitarbeiter!$F$51),0,IF(Planung!FT53="",$C53,IF(ISNUMBER(Planung!FT53),Planung!FT53,IF(UPPER(Planung!FT53)="H",$C53/2,0)))))))</f>
        <v>0</v>
      </c>
      <c r="FU53" s="27">
        <f>IF($A53="",0,IF(Mitarbeiter!$G$51=FALSE,0,IF(AND(Mitarbeiter!$E$51&lt;&gt;"",FU$5+6&lt;Mitarbeiter!$E$51),0,IF(AND(Mitarbeiter!$F$51&lt;&gt;"",FU$5&gt;Mitarbeiter!$F$51),0,IF(Planung!FU53="",$C53,IF(ISNUMBER(Planung!FU53),Planung!FU53,IF(UPPER(Planung!FU53)="H",$C53/2,0)))))))</f>
        <v>0</v>
      </c>
      <c r="FV53" s="27">
        <f>IF($A53="",0,IF(Mitarbeiter!$G$51=FALSE,0,IF(AND(Mitarbeiter!$E$51&lt;&gt;"",FV$5+6&lt;Mitarbeiter!$E$51),0,IF(AND(Mitarbeiter!$F$51&lt;&gt;"",FV$5&gt;Mitarbeiter!$F$51),0,IF(Planung!FV53="",$C53,IF(ISNUMBER(Planung!FV53),Planung!FV53,IF(UPPER(Planung!FV53)="H",$C53/2,0)))))))</f>
        <v>0</v>
      </c>
      <c r="FW53" s="27">
        <f>IF($A53="",0,IF(Mitarbeiter!$G$51=FALSE,0,IF(AND(Mitarbeiter!$E$51&lt;&gt;"",FW$5+6&lt;Mitarbeiter!$E$51),0,IF(AND(Mitarbeiter!$F$51&lt;&gt;"",FW$5&gt;Mitarbeiter!$F$51),0,IF(Planung!FW53="",$C53,IF(ISNUMBER(Planung!FW53),Planung!FW53,IF(UPPER(Planung!FW53)="H",$C53/2,0)))))))</f>
        <v>0</v>
      </c>
      <c r="FX53" s="27">
        <f>IF($A53="",0,IF(Mitarbeiter!$G$51=FALSE,0,IF(AND(Mitarbeiter!$E$51&lt;&gt;"",FX$5+6&lt;Mitarbeiter!$E$51),0,IF(AND(Mitarbeiter!$F$51&lt;&gt;"",FX$5&gt;Mitarbeiter!$F$51),0,IF(Planung!FX53="",$C53,IF(ISNUMBER(Planung!FX53),Planung!FX53,IF(UPPER(Planung!FX53)="H",$C53/2,0)))))))</f>
        <v>0</v>
      </c>
      <c r="FY53" s="27">
        <f>IF($A53="",0,IF(Mitarbeiter!$G$51=FALSE,0,IF(AND(Mitarbeiter!$E$51&lt;&gt;"",FY$5+6&lt;Mitarbeiter!$E$51),0,IF(AND(Mitarbeiter!$F$51&lt;&gt;"",FY$5&gt;Mitarbeiter!$F$51),0,IF(Planung!FY53="",$C53,IF(ISNUMBER(Planung!FY53),Planung!FY53,IF(UPPER(Planung!FY53)="H",$C53/2,0)))))))</f>
        <v>0</v>
      </c>
      <c r="FZ53" s="27">
        <f>IF($A53="",0,IF(Mitarbeiter!$G$51=FALSE,0,IF(AND(Mitarbeiter!$E$51&lt;&gt;"",FZ$5+6&lt;Mitarbeiter!$E$51),0,IF(AND(Mitarbeiter!$F$51&lt;&gt;"",FZ$5&gt;Mitarbeiter!$F$51),0,IF(Planung!FZ53="",$C53,IF(ISNUMBER(Planung!FZ53),Planung!FZ53,IF(UPPER(Planung!FZ53)="H",$C53/2,0)))))))</f>
        <v>0</v>
      </c>
      <c r="GA53" s="27">
        <f>IF($A53="",0,IF(Mitarbeiter!$G$51=FALSE,0,IF(AND(Mitarbeiter!$E$51&lt;&gt;"",GA$5+6&lt;Mitarbeiter!$E$51),0,IF(AND(Mitarbeiter!$F$51&lt;&gt;"",GA$5&gt;Mitarbeiter!$F$51),0,IF(Planung!GA53="",$C53,IF(ISNUMBER(Planung!GA53),Planung!GA53,IF(UPPER(Planung!GA53)="H",$C53/2,0)))))))</f>
        <v>0</v>
      </c>
      <c r="GB53" s="27">
        <f>IF($A53="",0,IF(Mitarbeiter!$G$51=FALSE,0,IF(AND(Mitarbeiter!$E$51&lt;&gt;"",GB$5+6&lt;Mitarbeiter!$E$51),0,IF(AND(Mitarbeiter!$F$51&lt;&gt;"",GB$5&gt;Mitarbeiter!$F$51),0,IF(Planung!GB53="",$C53,IF(ISNUMBER(Planung!GB53),Planung!GB53,IF(UPPER(Planung!GB53)="H",$C53/2,0)))))))</f>
        <v>0</v>
      </c>
      <c r="GC53" s="27">
        <f>IF($A53="",0,IF(Mitarbeiter!$G$51=FALSE,0,IF(AND(Mitarbeiter!$E$51&lt;&gt;"",GC$5+6&lt;Mitarbeiter!$E$51),0,IF(AND(Mitarbeiter!$F$51&lt;&gt;"",GC$5&gt;Mitarbeiter!$F$51),0,IF(Planung!GC53="",$C53,IF(ISNUMBER(Planung!GC53),Planung!GC53,IF(UPPER(Planung!GC53)="H",$C53/2,0)))))))</f>
        <v>0</v>
      </c>
      <c r="GD53" s="27">
        <f>IF($A53="",0,IF(Mitarbeiter!$G$51=FALSE,0,IF(AND(Mitarbeiter!$E$51&lt;&gt;"",GD$5+6&lt;Mitarbeiter!$E$51),0,IF(AND(Mitarbeiter!$F$51&lt;&gt;"",GD$5&gt;Mitarbeiter!$F$51),0,IF(Planung!GD53="",$C53,IF(ISNUMBER(Planung!GD53),Planung!GD53,IF(UPPER(Planung!GD53)="H",$C53/2,0)))))))</f>
        <v>0</v>
      </c>
      <c r="GE53" s="27">
        <f>IF($A53="",0,IF(Mitarbeiter!$G$51=FALSE,0,IF(AND(Mitarbeiter!$E$51&lt;&gt;"",GE$5+6&lt;Mitarbeiter!$E$51),0,IF(AND(Mitarbeiter!$F$51&lt;&gt;"",GE$5&gt;Mitarbeiter!$F$51),0,IF(Planung!GE53="",$C53,IF(ISNUMBER(Planung!GE53),Planung!GE53,IF(UPPER(Planung!GE53)="H",$C53/2,0)))))))</f>
        <v>0</v>
      </c>
      <c r="GF53" s="27">
        <f>IF($A53="",0,IF(Mitarbeiter!$G$51=FALSE,0,IF(AND(Mitarbeiter!$E$51&lt;&gt;"",GF$5+6&lt;Mitarbeiter!$E$51),0,IF(AND(Mitarbeiter!$F$51&lt;&gt;"",GF$5&gt;Mitarbeiter!$F$51),0,IF(Planung!GF53="",$C53,IF(ISNUMBER(Planung!GF53),Planung!GF53,IF(UPPER(Planung!GF53)="H",$C53/2,0)))))))</f>
        <v>0</v>
      </c>
      <c r="GG53" s="27">
        <f>IF($A53="",0,IF(Mitarbeiter!$G$51=FALSE,0,IF(AND(Mitarbeiter!$E$51&lt;&gt;"",GG$5+6&lt;Mitarbeiter!$E$51),0,IF(AND(Mitarbeiter!$F$51&lt;&gt;"",GG$5&gt;Mitarbeiter!$F$51),0,IF(Planung!GG53="",$C53,IF(ISNUMBER(Planung!GG53),Planung!GG53,IF(UPPER(Planung!GG53)="H",$C53/2,0)))))))</f>
        <v>0</v>
      </c>
      <c r="GH53" s="27">
        <f>IF($A53="",0,IF(Mitarbeiter!$G$51=FALSE,0,IF(AND(Mitarbeiter!$E$51&lt;&gt;"",GH$5+6&lt;Mitarbeiter!$E$51),0,IF(AND(Mitarbeiter!$F$51&lt;&gt;"",GH$5&gt;Mitarbeiter!$F$51),0,IF(Planung!GH53="",$C53,IF(ISNUMBER(Planung!GH53),Planung!GH53,IF(UPPER(Planung!GH53)="H",$C53/2,0)))))))</f>
        <v>0</v>
      </c>
      <c r="GI53" s="27">
        <f>IF($A53="",0,IF(Mitarbeiter!$G$51=FALSE,0,IF(AND(Mitarbeiter!$E$51&lt;&gt;"",GI$5+6&lt;Mitarbeiter!$E$51),0,IF(AND(Mitarbeiter!$F$51&lt;&gt;"",GI$5&gt;Mitarbeiter!$F$51),0,IF(Planung!GI53="",$C53,IF(ISNUMBER(Planung!GI53),Planung!GI53,IF(UPPER(Planung!GI53)="H",$C53/2,0)))))))</f>
        <v>0</v>
      </c>
      <c r="GJ53" s="27">
        <f>IF($A53="",0,IF(Mitarbeiter!$G$51=FALSE,0,IF(AND(Mitarbeiter!$E$51&lt;&gt;"",GJ$5+6&lt;Mitarbeiter!$E$51),0,IF(AND(Mitarbeiter!$F$51&lt;&gt;"",GJ$5&gt;Mitarbeiter!$F$51),0,IF(Planung!GJ53="",$C53,IF(ISNUMBER(Planung!GJ53),Planung!GJ53,IF(UPPER(Planung!GJ53)="H",$C53/2,0)))))))</f>
        <v>0</v>
      </c>
      <c r="GK53" s="27">
        <f>IF($A53="",0,IF(Mitarbeiter!$G$51=FALSE,0,IF(AND(Mitarbeiter!$E$51&lt;&gt;"",GK$5+6&lt;Mitarbeiter!$E$51),0,IF(AND(Mitarbeiter!$F$51&lt;&gt;"",GK$5&gt;Mitarbeiter!$F$51),0,IF(Planung!GK53="",$C53,IF(ISNUMBER(Planung!GK53),Planung!GK53,IF(UPPER(Planung!GK53)="H",$C53/2,0)))))))</f>
        <v>0</v>
      </c>
      <c r="GL53" s="27">
        <f>IF($A53="",0,IF(Mitarbeiter!$G$51=FALSE,0,IF(AND(Mitarbeiter!$E$51&lt;&gt;"",GL$5+6&lt;Mitarbeiter!$E$51),0,IF(AND(Mitarbeiter!$F$51&lt;&gt;"",GL$5&gt;Mitarbeiter!$F$51),0,IF(Planung!GL53="",$C53,IF(ISNUMBER(Planung!GL53),Planung!GL53,IF(UPPER(Planung!GL53)="H",$C53/2,0)))))))</f>
        <v>0</v>
      </c>
      <c r="GM53" s="27">
        <f>IF($A53="",0,IF(Mitarbeiter!$G$51=FALSE,0,IF(AND(Mitarbeiter!$E$51&lt;&gt;"",GM$5+6&lt;Mitarbeiter!$E$51),0,IF(AND(Mitarbeiter!$F$51&lt;&gt;"",GM$5&gt;Mitarbeiter!$F$51),0,IF(Planung!GM53="",$C53,IF(ISNUMBER(Planung!GM53),Planung!GM53,IF(UPPER(Planung!GM53)="H",$C53/2,0)))))))</f>
        <v>0</v>
      </c>
      <c r="GN53" s="27">
        <f>IF($A53="",0,IF(Mitarbeiter!$G$51=FALSE,0,IF(AND(Mitarbeiter!$E$51&lt;&gt;"",GN$5+6&lt;Mitarbeiter!$E$51),0,IF(AND(Mitarbeiter!$F$51&lt;&gt;"",GN$5&gt;Mitarbeiter!$F$51),0,IF(Planung!GN53="",$C53,IF(ISNUMBER(Planung!GN53),Planung!GN53,IF(UPPER(Planung!GN53)="H",$C53/2,0)))))))</f>
        <v>0</v>
      </c>
      <c r="GO53" s="27">
        <f>IF($A53="",0,IF(Mitarbeiter!$G$51=FALSE,0,IF(AND(Mitarbeiter!$E$51&lt;&gt;"",GO$5+6&lt;Mitarbeiter!$E$51),0,IF(AND(Mitarbeiter!$F$51&lt;&gt;"",GO$5&gt;Mitarbeiter!$F$51),0,IF(Planung!GO53="",$C53,IF(ISNUMBER(Planung!GO53),Planung!GO53,IF(UPPER(Planung!GO53)="H",$C53/2,0)))))))</f>
        <v>0</v>
      </c>
      <c r="GP53" s="27">
        <f>IF($A53="",0,IF(Mitarbeiter!$G$51=FALSE,0,IF(AND(Mitarbeiter!$E$51&lt;&gt;"",GP$5+6&lt;Mitarbeiter!$E$51),0,IF(AND(Mitarbeiter!$F$51&lt;&gt;"",GP$5&gt;Mitarbeiter!$F$51),0,IF(Planung!GP53="",$C53,IF(ISNUMBER(Planung!GP53),Planung!GP53,IF(UPPER(Planung!GP53)="H",$C53/2,0)))))))</f>
        <v>0</v>
      </c>
      <c r="GQ53" s="27">
        <f>IF($A53="",0,IF(Mitarbeiter!$G$51=FALSE,0,IF(AND(Mitarbeiter!$E$51&lt;&gt;"",GQ$5+6&lt;Mitarbeiter!$E$51),0,IF(AND(Mitarbeiter!$F$51&lt;&gt;"",GQ$5&gt;Mitarbeiter!$F$51),0,IF(Planung!GQ53="",$C53,IF(ISNUMBER(Planung!GQ53),Planung!GQ53,IF(UPPER(Planung!GQ53)="H",$C53/2,0)))))))</f>
        <v>0</v>
      </c>
      <c r="GR53" s="27">
        <f>IF($A53="",0,IF(Mitarbeiter!$G$51=FALSE,0,IF(AND(Mitarbeiter!$E$51&lt;&gt;"",GR$5+6&lt;Mitarbeiter!$E$51),0,IF(AND(Mitarbeiter!$F$51&lt;&gt;"",GR$5&gt;Mitarbeiter!$F$51),0,IF(Planung!GR53="",$C53,IF(ISNUMBER(Planung!GR53),Planung!GR53,IF(UPPER(Planung!GR53)="H",$C53/2,0)))))))</f>
        <v>0</v>
      </c>
      <c r="GS53" s="27">
        <f>IF($A53="",0,IF(Mitarbeiter!$G$51=FALSE,0,IF(AND(Mitarbeiter!$E$51&lt;&gt;"",GS$5+6&lt;Mitarbeiter!$E$51),0,IF(AND(Mitarbeiter!$F$51&lt;&gt;"",GS$5&gt;Mitarbeiter!$F$51),0,IF(Planung!GS53="",$C53,IF(ISNUMBER(Planung!GS53),Planung!GS53,IF(UPPER(Planung!GS53)="H",$C53/2,0)))))))</f>
        <v>0</v>
      </c>
      <c r="GT53" s="27">
        <f>IF($A53="",0,IF(Mitarbeiter!$G$51=FALSE,0,IF(AND(Mitarbeiter!$E$51&lt;&gt;"",GT$5+6&lt;Mitarbeiter!$E$51),0,IF(AND(Mitarbeiter!$F$51&lt;&gt;"",GT$5&gt;Mitarbeiter!$F$51),0,IF(Planung!GT53="",$C53,IF(ISNUMBER(Planung!GT53),Planung!GT53,IF(UPPER(Planung!GT53)="H",$C53/2,0)))))))</f>
        <v>0</v>
      </c>
      <c r="GU53" s="27">
        <f>IF($A53="",0,IF(Mitarbeiter!$G$51=FALSE,0,IF(AND(Mitarbeiter!$E$51&lt;&gt;"",GU$5+6&lt;Mitarbeiter!$E$51),0,IF(AND(Mitarbeiter!$F$51&lt;&gt;"",GU$5&gt;Mitarbeiter!$F$51),0,IF(Planung!GU53="",$C53,IF(ISNUMBER(Planung!GU53),Planung!GU53,IF(UPPER(Planung!GU53)="H",$C53/2,0)))))))</f>
        <v>0</v>
      </c>
      <c r="GV53" s="27">
        <f>IF($A53="",0,IF(Mitarbeiter!$G$51=FALSE,0,IF(AND(Mitarbeiter!$E$51&lt;&gt;"",GV$5+6&lt;Mitarbeiter!$E$51),0,IF(AND(Mitarbeiter!$F$51&lt;&gt;"",GV$5&gt;Mitarbeiter!$F$51),0,IF(Planung!GV53="",$C53,IF(ISNUMBER(Planung!GV53),Planung!GV53,IF(UPPER(Planung!GV53)="H",$C53/2,0)))))))</f>
        <v>0</v>
      </c>
      <c r="GW53" s="27">
        <f>IF($A53="",0,IF(Mitarbeiter!$G$51=FALSE,0,IF(AND(Mitarbeiter!$E$51&lt;&gt;"",GW$5+6&lt;Mitarbeiter!$E$51),0,IF(AND(Mitarbeiter!$F$51&lt;&gt;"",GW$5&gt;Mitarbeiter!$F$51),0,IF(Planung!GW53="",$C53,IF(ISNUMBER(Planung!GW53),Planung!GW53,IF(UPPER(Planung!GW53)="H",$C53/2,0)))))))</f>
        <v>0</v>
      </c>
      <c r="GX53" s="27">
        <f>IF($A53="",0,IF(Mitarbeiter!$G$51=FALSE,0,IF(AND(Mitarbeiter!$E$51&lt;&gt;"",GX$5+6&lt;Mitarbeiter!$E$51),0,IF(AND(Mitarbeiter!$F$51&lt;&gt;"",GX$5&gt;Mitarbeiter!$F$51),0,IF(Planung!GX53="",$C53,IF(ISNUMBER(Planung!GX53),Planung!GX53,IF(UPPER(Planung!GX53)="H",$C53/2,0)))))))</f>
        <v>0</v>
      </c>
      <c r="GY53" s="27">
        <f>IF($A53="",0,IF(Mitarbeiter!$G$51=FALSE,0,IF(AND(Mitarbeiter!$E$51&lt;&gt;"",GY$5+6&lt;Mitarbeiter!$E$51),0,IF(AND(Mitarbeiter!$F$51&lt;&gt;"",GY$5&gt;Mitarbeiter!$F$51),0,IF(Planung!GY53="",$C53,IF(ISNUMBER(Planung!GY53),Planung!GY53,IF(UPPER(Planung!GY53)="H",$C53/2,0)))))))</f>
        <v>0</v>
      </c>
      <c r="GZ53" s="27">
        <f>IF($A53="",0,IF(Mitarbeiter!$G$51=FALSE,0,IF(AND(Mitarbeiter!$E$51&lt;&gt;"",GZ$5+6&lt;Mitarbeiter!$E$51),0,IF(AND(Mitarbeiter!$F$51&lt;&gt;"",GZ$5&gt;Mitarbeiter!$F$51),0,IF(Planung!GZ53="",$C53,IF(ISNUMBER(Planung!GZ53),Planung!GZ53,IF(UPPER(Planung!GZ53)="H",$C53/2,0)))))))</f>
        <v>0</v>
      </c>
      <c r="HA53" s="27">
        <f>IF($A53="",0,IF(Mitarbeiter!$G$51=FALSE,0,IF(AND(Mitarbeiter!$E$51&lt;&gt;"",HA$5+6&lt;Mitarbeiter!$E$51),0,IF(AND(Mitarbeiter!$F$51&lt;&gt;"",HA$5&gt;Mitarbeiter!$F$51),0,IF(Planung!HA53="",$C53,IF(ISNUMBER(Planung!HA53),Planung!HA53,IF(UPPER(Planung!HA53)="H",$C53/2,0)))))))</f>
        <v>0</v>
      </c>
      <c r="HB53" s="27">
        <f>IF($A53="",0,IF(Mitarbeiter!$G$51=FALSE,0,IF(AND(Mitarbeiter!$E$51&lt;&gt;"",HB$5+6&lt;Mitarbeiter!$E$51),0,IF(AND(Mitarbeiter!$F$51&lt;&gt;"",HB$5&gt;Mitarbeiter!$F$51),0,IF(Planung!HB53="",$C53,IF(ISNUMBER(Planung!HB53),Planung!HB53,IF(UPPER(Planung!HB53)="H",$C53/2,0)))))))</f>
        <v>0</v>
      </c>
      <c r="HC53" s="27">
        <f>IF($A53="",0,IF(Mitarbeiter!$G$51=FALSE,0,IF(AND(Mitarbeiter!$E$51&lt;&gt;"",HC$5+6&lt;Mitarbeiter!$E$51),0,IF(AND(Mitarbeiter!$F$51&lt;&gt;"",HC$5&gt;Mitarbeiter!$F$51),0,IF(Planung!HC53="",$C53,IF(ISNUMBER(Planung!HC53),Planung!HC53,IF(UPPER(Planung!HC53)="H",$C53/2,0)))))))</f>
        <v>0</v>
      </c>
      <c r="HD53" s="27">
        <f>IF($A53="",0,IF(Mitarbeiter!$G$51=FALSE,0,IF(AND(Mitarbeiter!$E$51&lt;&gt;"",HD$5+6&lt;Mitarbeiter!$E$51),0,IF(AND(Mitarbeiter!$F$51&lt;&gt;"",HD$5&gt;Mitarbeiter!$F$51),0,IF(Planung!HD53="",$C53,IF(ISNUMBER(Planung!HD53),Planung!HD53,IF(UPPER(Planung!HD53)="H",$C53/2,0)))))))</f>
        <v>0</v>
      </c>
      <c r="HE53" s="27">
        <f>IF($A53="",0,IF(Mitarbeiter!$G$51=FALSE,0,IF(AND(Mitarbeiter!$E$51&lt;&gt;"",HE$5+6&lt;Mitarbeiter!$E$51),0,IF(AND(Mitarbeiter!$F$51&lt;&gt;"",HE$5&gt;Mitarbeiter!$F$51),0,IF(Planung!HE53="",$C53,IF(ISNUMBER(Planung!HE53),Planung!HE53,IF(UPPER(Planung!HE53)="H",$C53/2,0)))))))</f>
        <v>0</v>
      </c>
      <c r="HF53" s="27">
        <f>IF($A53="",0,IF(Mitarbeiter!$G$51=FALSE,0,IF(AND(Mitarbeiter!$E$51&lt;&gt;"",HF$5+6&lt;Mitarbeiter!$E$51),0,IF(AND(Mitarbeiter!$F$51&lt;&gt;"",HF$5&gt;Mitarbeiter!$F$51),0,IF(Planung!HF53="",$C53,IF(ISNUMBER(Planung!HF53),Planung!HF53,IF(UPPER(Planung!HF53)="H",$C53/2,0)))))))</f>
        <v>0</v>
      </c>
      <c r="HG53" s="27">
        <f>IF($A53="",0,IF(Mitarbeiter!$G$51=FALSE,0,IF(AND(Mitarbeiter!$E$51&lt;&gt;"",HG$5+6&lt;Mitarbeiter!$E$51),0,IF(AND(Mitarbeiter!$F$51&lt;&gt;"",HG$5&gt;Mitarbeiter!$F$51),0,IF(Planung!HG53="",$C53,IF(ISNUMBER(Planung!HG53),Planung!HG53,IF(UPPER(Planung!HG53)="H",$C53/2,0)))))))</f>
        <v>0</v>
      </c>
      <c r="HH53" s="27">
        <f>IF($A53="",0,IF(Mitarbeiter!$G$51=FALSE,0,IF(AND(Mitarbeiter!$E$51&lt;&gt;"",HH$5+6&lt;Mitarbeiter!$E$51),0,IF(AND(Mitarbeiter!$F$51&lt;&gt;"",HH$5&gt;Mitarbeiter!$F$51),0,IF(Planung!HH53="",$C53,IF(ISNUMBER(Planung!HH53),Planung!HH53,IF(UPPER(Planung!HH53)="H",$C53/2,0)))))))</f>
        <v>0</v>
      </c>
      <c r="HI53" s="27">
        <f>IF($A53="",0,IF(Mitarbeiter!$G$51=FALSE,0,IF(AND(Mitarbeiter!$E$51&lt;&gt;"",HI$5+6&lt;Mitarbeiter!$E$51),0,IF(AND(Mitarbeiter!$F$51&lt;&gt;"",HI$5&gt;Mitarbeiter!$F$51),0,IF(Planung!HI53="",$C53,IF(ISNUMBER(Planung!HI53),Planung!HI53,IF(UPPER(Planung!HI53)="H",$C53/2,0)))))))</f>
        <v>0</v>
      </c>
      <c r="HJ53" s="27">
        <f>IF($A53="",0,IF(Mitarbeiter!$G$51=FALSE,0,IF(AND(Mitarbeiter!$E$51&lt;&gt;"",HJ$5+6&lt;Mitarbeiter!$E$51),0,IF(AND(Mitarbeiter!$F$51&lt;&gt;"",HJ$5&gt;Mitarbeiter!$F$51),0,IF(Planung!HJ53="",$C53,IF(ISNUMBER(Planung!HJ53),Planung!HJ53,IF(UPPER(Planung!HJ53)="H",$C53/2,0)))))))</f>
        <v>0</v>
      </c>
      <c r="HK53" s="27">
        <f>IF($A53="",0,IF(Mitarbeiter!$G$51=FALSE,0,IF(AND(Mitarbeiter!$E$51&lt;&gt;"",HK$5+6&lt;Mitarbeiter!$E$51),0,IF(AND(Mitarbeiter!$F$51&lt;&gt;"",HK$5&gt;Mitarbeiter!$F$51),0,IF(Planung!HK53="",$C53,IF(ISNUMBER(Planung!HK53),Planung!HK53,IF(UPPER(Planung!HK53)="H",$C53/2,0)))))))</f>
        <v>0</v>
      </c>
      <c r="HL53" s="27">
        <f>IF($A53="",0,IF(Mitarbeiter!$G$51=FALSE,0,IF(AND(Mitarbeiter!$E$51&lt;&gt;"",HL$5+6&lt;Mitarbeiter!$E$51),0,IF(AND(Mitarbeiter!$F$51&lt;&gt;"",HL$5&gt;Mitarbeiter!$F$51),0,IF(Planung!HL53="",$C53,IF(ISNUMBER(Planung!HL53),Planung!HL53,IF(UPPER(Planung!HL53)="H",$C53/2,0)))))))</f>
        <v>0</v>
      </c>
      <c r="HM53" s="27">
        <f>IF($A53="",0,IF(Mitarbeiter!$G$51=FALSE,0,IF(AND(Mitarbeiter!$E$51&lt;&gt;"",HM$5+6&lt;Mitarbeiter!$E$51),0,IF(AND(Mitarbeiter!$F$51&lt;&gt;"",HM$5&gt;Mitarbeiter!$F$51),0,IF(Planung!HM53="",$C53,IF(ISNUMBER(Planung!HM53),Planung!HM53,IF(UPPER(Planung!HM53)="H",$C53/2,0)))))))</f>
        <v>0</v>
      </c>
      <c r="HN53" s="27">
        <f>IF($A53="",0,IF(Mitarbeiter!$G$51=FALSE,0,IF(AND(Mitarbeiter!$E$51&lt;&gt;"",HN$5+6&lt;Mitarbeiter!$E$51),0,IF(AND(Mitarbeiter!$F$51&lt;&gt;"",HN$5&gt;Mitarbeiter!$F$51),0,IF(Planung!HN53="",$C53,IF(ISNUMBER(Planung!HN53),Planung!HN53,IF(UPPER(Planung!HN53)="H",$C53/2,0)))))))</f>
        <v>0</v>
      </c>
      <c r="HO53" s="27">
        <f>IF($A53="",0,IF(Mitarbeiter!$G$51=FALSE,0,IF(AND(Mitarbeiter!$E$51&lt;&gt;"",HO$5+6&lt;Mitarbeiter!$E$51),0,IF(AND(Mitarbeiter!$F$51&lt;&gt;"",HO$5&gt;Mitarbeiter!$F$51),0,IF(Planung!HO53="",$C53,IF(ISNUMBER(Planung!HO53),Planung!HO53,IF(UPPER(Planung!HO53)="H",$C53/2,0)))))))</f>
        <v>0</v>
      </c>
      <c r="HP53" s="27">
        <f>IF($A53="",0,IF(Mitarbeiter!$G$51=FALSE,0,IF(AND(Mitarbeiter!$E$51&lt;&gt;"",HP$5+6&lt;Mitarbeiter!$E$51),0,IF(AND(Mitarbeiter!$F$51&lt;&gt;"",HP$5&gt;Mitarbeiter!$F$51),0,IF(Planung!HP53="",$C53,IF(ISNUMBER(Planung!HP53),Planung!HP53,IF(UPPER(Planung!HP53)="H",$C53/2,0)))))))</f>
        <v>0</v>
      </c>
      <c r="HQ53" s="27">
        <f>IF($A53="",0,IF(Mitarbeiter!$G$51=FALSE,0,IF(AND(Mitarbeiter!$E$51&lt;&gt;"",HQ$5+6&lt;Mitarbeiter!$E$51),0,IF(AND(Mitarbeiter!$F$51&lt;&gt;"",HQ$5&gt;Mitarbeiter!$F$51),0,IF(Planung!HQ53="",$C53,IF(ISNUMBER(Planung!HQ53),Planung!HQ53,IF(UPPER(Planung!HQ53)="H",$C53/2,0)))))))</f>
        <v>0</v>
      </c>
      <c r="HR53" s="27">
        <f>IF($A53="",0,IF(Mitarbeiter!$G$51=FALSE,0,IF(AND(Mitarbeiter!$E$51&lt;&gt;"",HR$5+6&lt;Mitarbeiter!$E$51),0,IF(AND(Mitarbeiter!$F$51&lt;&gt;"",HR$5&gt;Mitarbeiter!$F$51),0,IF(Planung!HR53="",$C53,IF(ISNUMBER(Planung!HR53),Planung!HR53,IF(UPPER(Planung!HR53)="H",$C53/2,0)))))))</f>
        <v>0</v>
      </c>
      <c r="HS53" s="27">
        <f>IF($A53="",0,IF(Mitarbeiter!$G$51=FALSE,0,IF(AND(Mitarbeiter!$E$51&lt;&gt;"",HS$5+6&lt;Mitarbeiter!$E$51),0,IF(AND(Mitarbeiter!$F$51&lt;&gt;"",HS$5&gt;Mitarbeiter!$F$51),0,IF(Planung!HS53="",$C53,IF(ISNUMBER(Planung!HS53),Planung!HS53,IF(UPPER(Planung!HS53)="H",$C53/2,0)))))))</f>
        <v>0</v>
      </c>
      <c r="HT53" s="27">
        <f>IF($A53="",0,IF(Mitarbeiter!$G$51=FALSE,0,IF(AND(Mitarbeiter!$E$51&lt;&gt;"",HT$5+6&lt;Mitarbeiter!$E$51),0,IF(AND(Mitarbeiter!$F$51&lt;&gt;"",HT$5&gt;Mitarbeiter!$F$51),0,IF(Planung!HT53="",$C53,IF(ISNUMBER(Planung!HT53),Planung!HT53,IF(UPPER(Planung!HT53)="H",$C53/2,0)))))))</f>
        <v>0</v>
      </c>
      <c r="HU53" s="27">
        <f>IF($A53="",0,IF(Mitarbeiter!$G$51=FALSE,0,IF(AND(Mitarbeiter!$E$51&lt;&gt;"",HU$5+6&lt;Mitarbeiter!$E$51),0,IF(AND(Mitarbeiter!$F$51&lt;&gt;"",HU$5&gt;Mitarbeiter!$F$51),0,IF(Planung!HU53="",$C53,IF(ISNUMBER(Planung!HU53),Planung!HU53,IF(UPPER(Planung!HU53)="H",$C53/2,0)))))))</f>
        <v>0</v>
      </c>
      <c r="HV53" s="27">
        <f>IF($A53="",0,IF(Mitarbeiter!$G$51=FALSE,0,IF(AND(Mitarbeiter!$E$51&lt;&gt;"",HV$5+6&lt;Mitarbeiter!$E$51),0,IF(AND(Mitarbeiter!$F$51&lt;&gt;"",HV$5&gt;Mitarbeiter!$F$51),0,IF(Planung!HV53="",$C53,IF(ISNUMBER(Planung!HV53),Planung!HV53,IF(UPPER(Planung!HV53)="H",$C53/2,0)))))))</f>
        <v>0</v>
      </c>
      <c r="HW53" s="27">
        <f>IF($A53="",0,IF(Mitarbeiter!$G$51=FALSE,0,IF(AND(Mitarbeiter!$E$51&lt;&gt;"",HW$5+6&lt;Mitarbeiter!$E$51),0,IF(AND(Mitarbeiter!$F$51&lt;&gt;"",HW$5&gt;Mitarbeiter!$F$51),0,IF(Planung!HW53="",$C53,IF(ISNUMBER(Planung!HW53),Planung!HW53,IF(UPPER(Planung!HW53)="H",$C53/2,0)))))))</f>
        <v>0</v>
      </c>
      <c r="HX53" s="27">
        <f>IF($A53="",0,IF(Mitarbeiter!$G$51=FALSE,0,IF(AND(Mitarbeiter!$E$51&lt;&gt;"",HX$5+6&lt;Mitarbeiter!$E$51),0,IF(AND(Mitarbeiter!$F$51&lt;&gt;"",HX$5&gt;Mitarbeiter!$F$51),0,IF(Planung!HX53="",$C53,IF(ISNUMBER(Planung!HX53),Planung!HX53,IF(UPPER(Planung!HX53)="H",$C53/2,0)))))))</f>
        <v>0</v>
      </c>
      <c r="HY53" s="27">
        <f>IF($A53="",0,IF(Mitarbeiter!$G$51=FALSE,0,IF(AND(Mitarbeiter!$E$51&lt;&gt;"",HY$5+6&lt;Mitarbeiter!$E$51),0,IF(AND(Mitarbeiter!$F$51&lt;&gt;"",HY$5&gt;Mitarbeiter!$F$51),0,IF(Planung!HY53="",$C53,IF(ISNUMBER(Planung!HY53),Planung!HY53,IF(UPPER(Planung!HY53)="H",$C53/2,0)))))))</f>
        <v>0</v>
      </c>
      <c r="HZ53" s="27">
        <f>IF($A53="",0,IF(Mitarbeiter!$G$51=FALSE,0,IF(AND(Mitarbeiter!$E$51&lt;&gt;"",HZ$5+6&lt;Mitarbeiter!$E$51),0,IF(AND(Mitarbeiter!$F$51&lt;&gt;"",HZ$5&gt;Mitarbeiter!$F$51),0,IF(Planung!HZ53="",$C53,IF(ISNUMBER(Planung!HZ53),Planung!HZ53,IF(UPPER(Planung!HZ53)="H",$C53/2,0)))))))</f>
        <v>0</v>
      </c>
      <c r="IA53" s="27">
        <f>IF($A53="",0,IF(Mitarbeiter!$G$51=FALSE,0,IF(AND(Mitarbeiter!$E$51&lt;&gt;"",IA$5+6&lt;Mitarbeiter!$E$51),0,IF(AND(Mitarbeiter!$F$51&lt;&gt;"",IA$5&gt;Mitarbeiter!$F$51),0,IF(Planung!IA53="",$C53,IF(ISNUMBER(Planung!IA53),Planung!IA53,IF(UPPER(Planung!IA53)="H",$C53/2,0)))))))</f>
        <v>0</v>
      </c>
    </row>
    <row r="54" spans="1:235" x14ac:dyDescent="0.25">
      <c r="A54" s="7" t="str">
        <f>Planung!A54</f>
        <v/>
      </c>
      <c r="B54" s="7" t="str">
        <f>Planung!B54</f>
        <v/>
      </c>
      <c r="C54" s="27">
        <f>N(Mitarbeiter!$D$52)</f>
        <v>0</v>
      </c>
      <c r="D54" s="27">
        <f>IF($A54="",0,IF(Mitarbeiter!$G$52=FALSE,0,IF(AND(Mitarbeiter!$E$52&lt;&gt;"",D$5+6&lt;Mitarbeiter!$E$52),0,IF(AND(Mitarbeiter!$F$52&lt;&gt;"",D$5&gt;Mitarbeiter!$F$52),0,IF(Planung!D54="",$C54,IF(ISNUMBER(Planung!D54),Planung!D54,IF(UPPER(Planung!D54)="H",$C54/2,0)))))))</f>
        <v>0</v>
      </c>
      <c r="E54" s="27">
        <f>IF($A54="",0,IF(Mitarbeiter!$G$52=FALSE,0,IF(AND(Mitarbeiter!$E$52&lt;&gt;"",E$5+6&lt;Mitarbeiter!$E$52),0,IF(AND(Mitarbeiter!$F$52&lt;&gt;"",E$5&gt;Mitarbeiter!$F$52),0,IF(Planung!E54="",$C54,IF(ISNUMBER(Planung!E54),Planung!E54,IF(UPPER(Planung!E54)="H",$C54/2,0)))))))</f>
        <v>0</v>
      </c>
      <c r="F54" s="27">
        <f>IF($A54="",0,IF(Mitarbeiter!$G$52=FALSE,0,IF(AND(Mitarbeiter!$E$52&lt;&gt;"",F$5+6&lt;Mitarbeiter!$E$52),0,IF(AND(Mitarbeiter!$F$52&lt;&gt;"",F$5&gt;Mitarbeiter!$F$52),0,IF(Planung!F54="",$C54,IF(ISNUMBER(Planung!F54),Planung!F54,IF(UPPER(Planung!F54)="H",$C54/2,0)))))))</f>
        <v>0</v>
      </c>
      <c r="G54" s="27">
        <f>IF($A54="",0,IF(Mitarbeiter!$G$52=FALSE,0,IF(AND(Mitarbeiter!$E$52&lt;&gt;"",G$5+6&lt;Mitarbeiter!$E$52),0,IF(AND(Mitarbeiter!$F$52&lt;&gt;"",G$5&gt;Mitarbeiter!$F$52),0,IF(Planung!G54="",$C54,IF(ISNUMBER(Planung!G54),Planung!G54,IF(UPPER(Planung!G54)="H",$C54/2,0)))))))</f>
        <v>0</v>
      </c>
      <c r="H54" s="27">
        <f>IF($A54="",0,IF(Mitarbeiter!$G$52=FALSE,0,IF(AND(Mitarbeiter!$E$52&lt;&gt;"",H$5+6&lt;Mitarbeiter!$E$52),0,IF(AND(Mitarbeiter!$F$52&lt;&gt;"",H$5&gt;Mitarbeiter!$F$52),0,IF(Planung!H54="",$C54,IF(ISNUMBER(Planung!H54),Planung!H54,IF(UPPER(Planung!H54)="H",$C54/2,0)))))))</f>
        <v>0</v>
      </c>
      <c r="I54" s="27">
        <f>IF($A54="",0,IF(Mitarbeiter!$G$52=FALSE,0,IF(AND(Mitarbeiter!$E$52&lt;&gt;"",I$5+6&lt;Mitarbeiter!$E$52),0,IF(AND(Mitarbeiter!$F$52&lt;&gt;"",I$5&gt;Mitarbeiter!$F$52),0,IF(Planung!I54="",$C54,IF(ISNUMBER(Planung!I54),Planung!I54,IF(UPPER(Planung!I54)="H",$C54/2,0)))))))</f>
        <v>0</v>
      </c>
      <c r="J54" s="27">
        <f>IF($A54="",0,IF(Mitarbeiter!$G$52=FALSE,0,IF(AND(Mitarbeiter!$E$52&lt;&gt;"",J$5+6&lt;Mitarbeiter!$E$52),0,IF(AND(Mitarbeiter!$F$52&lt;&gt;"",J$5&gt;Mitarbeiter!$F$52),0,IF(Planung!J54="",$C54,IF(ISNUMBER(Planung!J54),Planung!J54,IF(UPPER(Planung!J54)="H",$C54/2,0)))))))</f>
        <v>0</v>
      </c>
      <c r="K54" s="27">
        <f>IF($A54="",0,IF(Mitarbeiter!$G$52=FALSE,0,IF(AND(Mitarbeiter!$E$52&lt;&gt;"",K$5+6&lt;Mitarbeiter!$E$52),0,IF(AND(Mitarbeiter!$F$52&lt;&gt;"",K$5&gt;Mitarbeiter!$F$52),0,IF(Planung!K54="",$C54,IF(ISNUMBER(Planung!K54),Planung!K54,IF(UPPER(Planung!K54)="H",$C54/2,0)))))))</f>
        <v>0</v>
      </c>
      <c r="L54" s="27">
        <f>IF($A54="",0,IF(Mitarbeiter!$G$52=FALSE,0,IF(AND(Mitarbeiter!$E$52&lt;&gt;"",L$5+6&lt;Mitarbeiter!$E$52),0,IF(AND(Mitarbeiter!$F$52&lt;&gt;"",L$5&gt;Mitarbeiter!$F$52),0,IF(Planung!L54="",$C54,IF(ISNUMBER(Planung!L54),Planung!L54,IF(UPPER(Planung!L54)="H",$C54/2,0)))))))</f>
        <v>0</v>
      </c>
      <c r="M54" s="27">
        <f>IF($A54="",0,IF(Mitarbeiter!$G$52=FALSE,0,IF(AND(Mitarbeiter!$E$52&lt;&gt;"",M$5+6&lt;Mitarbeiter!$E$52),0,IF(AND(Mitarbeiter!$F$52&lt;&gt;"",M$5&gt;Mitarbeiter!$F$52),0,IF(Planung!M54="",$C54,IF(ISNUMBER(Planung!M54),Planung!M54,IF(UPPER(Planung!M54)="H",$C54/2,0)))))))</f>
        <v>0</v>
      </c>
      <c r="N54" s="27">
        <f>IF($A54="",0,IF(Mitarbeiter!$G$52=FALSE,0,IF(AND(Mitarbeiter!$E$52&lt;&gt;"",N$5+6&lt;Mitarbeiter!$E$52),0,IF(AND(Mitarbeiter!$F$52&lt;&gt;"",N$5&gt;Mitarbeiter!$F$52),0,IF(Planung!N54="",$C54,IF(ISNUMBER(Planung!N54),Planung!N54,IF(UPPER(Planung!N54)="H",$C54/2,0)))))))</f>
        <v>0</v>
      </c>
      <c r="O54" s="27">
        <f>IF($A54="",0,IF(Mitarbeiter!$G$52=FALSE,0,IF(AND(Mitarbeiter!$E$52&lt;&gt;"",O$5+6&lt;Mitarbeiter!$E$52),0,IF(AND(Mitarbeiter!$F$52&lt;&gt;"",O$5&gt;Mitarbeiter!$F$52),0,IF(Planung!O54="",$C54,IF(ISNUMBER(Planung!O54),Planung!O54,IF(UPPER(Planung!O54)="H",$C54/2,0)))))))</f>
        <v>0</v>
      </c>
      <c r="P54" s="27">
        <f>IF($A54="",0,IF(Mitarbeiter!$G$52=FALSE,0,IF(AND(Mitarbeiter!$E$52&lt;&gt;"",P$5+6&lt;Mitarbeiter!$E$52),0,IF(AND(Mitarbeiter!$F$52&lt;&gt;"",P$5&gt;Mitarbeiter!$F$52),0,IF(Planung!P54="",$C54,IF(ISNUMBER(Planung!P54),Planung!P54,IF(UPPER(Planung!P54)="H",$C54/2,0)))))))</f>
        <v>0</v>
      </c>
      <c r="Q54" s="27">
        <f>IF($A54="",0,IF(Mitarbeiter!$G$52=FALSE,0,IF(AND(Mitarbeiter!$E$52&lt;&gt;"",Q$5+6&lt;Mitarbeiter!$E$52),0,IF(AND(Mitarbeiter!$F$52&lt;&gt;"",Q$5&gt;Mitarbeiter!$F$52),0,IF(Planung!Q54="",$C54,IF(ISNUMBER(Planung!Q54),Planung!Q54,IF(UPPER(Planung!Q54)="H",$C54/2,0)))))))</f>
        <v>0</v>
      </c>
      <c r="R54" s="27">
        <f>IF($A54="",0,IF(Mitarbeiter!$G$52=FALSE,0,IF(AND(Mitarbeiter!$E$52&lt;&gt;"",R$5+6&lt;Mitarbeiter!$E$52),0,IF(AND(Mitarbeiter!$F$52&lt;&gt;"",R$5&gt;Mitarbeiter!$F$52),0,IF(Planung!R54="",$C54,IF(ISNUMBER(Planung!R54),Planung!R54,IF(UPPER(Planung!R54)="H",$C54/2,0)))))))</f>
        <v>0</v>
      </c>
      <c r="S54" s="27">
        <f>IF($A54="",0,IF(Mitarbeiter!$G$52=FALSE,0,IF(AND(Mitarbeiter!$E$52&lt;&gt;"",S$5+6&lt;Mitarbeiter!$E$52),0,IF(AND(Mitarbeiter!$F$52&lt;&gt;"",S$5&gt;Mitarbeiter!$F$52),0,IF(Planung!S54="",$C54,IF(ISNUMBER(Planung!S54),Planung!S54,IF(UPPER(Planung!S54)="H",$C54/2,0)))))))</f>
        <v>0</v>
      </c>
      <c r="T54" s="27">
        <f>IF($A54="",0,IF(Mitarbeiter!$G$52=FALSE,0,IF(AND(Mitarbeiter!$E$52&lt;&gt;"",T$5+6&lt;Mitarbeiter!$E$52),0,IF(AND(Mitarbeiter!$F$52&lt;&gt;"",T$5&gt;Mitarbeiter!$F$52),0,IF(Planung!T54="",$C54,IF(ISNUMBER(Planung!T54),Planung!T54,IF(UPPER(Planung!T54)="H",$C54/2,0)))))))</f>
        <v>0</v>
      </c>
      <c r="U54" s="27">
        <f>IF($A54="",0,IF(Mitarbeiter!$G$52=FALSE,0,IF(AND(Mitarbeiter!$E$52&lt;&gt;"",U$5+6&lt;Mitarbeiter!$E$52),0,IF(AND(Mitarbeiter!$F$52&lt;&gt;"",U$5&gt;Mitarbeiter!$F$52),0,IF(Planung!U54="",$C54,IF(ISNUMBER(Planung!U54),Planung!U54,IF(UPPER(Planung!U54)="H",$C54/2,0)))))))</f>
        <v>0</v>
      </c>
      <c r="V54" s="27">
        <f>IF($A54="",0,IF(Mitarbeiter!$G$52=FALSE,0,IF(AND(Mitarbeiter!$E$52&lt;&gt;"",V$5+6&lt;Mitarbeiter!$E$52),0,IF(AND(Mitarbeiter!$F$52&lt;&gt;"",V$5&gt;Mitarbeiter!$F$52),0,IF(Planung!V54="",$C54,IF(ISNUMBER(Planung!V54),Planung!V54,IF(UPPER(Planung!V54)="H",$C54/2,0)))))))</f>
        <v>0</v>
      </c>
      <c r="W54" s="27">
        <f>IF($A54="",0,IF(Mitarbeiter!$G$52=FALSE,0,IF(AND(Mitarbeiter!$E$52&lt;&gt;"",W$5+6&lt;Mitarbeiter!$E$52),0,IF(AND(Mitarbeiter!$F$52&lt;&gt;"",W$5&gt;Mitarbeiter!$F$52),0,IF(Planung!W54="",$C54,IF(ISNUMBER(Planung!W54),Planung!W54,IF(UPPER(Planung!W54)="H",$C54/2,0)))))))</f>
        <v>0</v>
      </c>
      <c r="X54" s="27">
        <f>IF($A54="",0,IF(Mitarbeiter!$G$52=FALSE,0,IF(AND(Mitarbeiter!$E$52&lt;&gt;"",X$5+6&lt;Mitarbeiter!$E$52),0,IF(AND(Mitarbeiter!$F$52&lt;&gt;"",X$5&gt;Mitarbeiter!$F$52),0,IF(Planung!X54="",$C54,IF(ISNUMBER(Planung!X54),Planung!X54,IF(UPPER(Planung!X54)="H",$C54/2,0)))))))</f>
        <v>0</v>
      </c>
      <c r="Y54" s="27">
        <f>IF($A54="",0,IF(Mitarbeiter!$G$52=FALSE,0,IF(AND(Mitarbeiter!$E$52&lt;&gt;"",Y$5+6&lt;Mitarbeiter!$E$52),0,IF(AND(Mitarbeiter!$F$52&lt;&gt;"",Y$5&gt;Mitarbeiter!$F$52),0,IF(Planung!Y54="",$C54,IF(ISNUMBER(Planung!Y54),Planung!Y54,IF(UPPER(Planung!Y54)="H",$C54/2,0)))))))</f>
        <v>0</v>
      </c>
      <c r="Z54" s="27">
        <f>IF($A54="",0,IF(Mitarbeiter!$G$52=FALSE,0,IF(AND(Mitarbeiter!$E$52&lt;&gt;"",Z$5+6&lt;Mitarbeiter!$E$52),0,IF(AND(Mitarbeiter!$F$52&lt;&gt;"",Z$5&gt;Mitarbeiter!$F$52),0,IF(Planung!Z54="",$C54,IF(ISNUMBER(Planung!Z54),Planung!Z54,IF(UPPER(Planung!Z54)="H",$C54/2,0)))))))</f>
        <v>0</v>
      </c>
      <c r="AA54" s="27">
        <f>IF($A54="",0,IF(Mitarbeiter!$G$52=FALSE,0,IF(AND(Mitarbeiter!$E$52&lt;&gt;"",AA$5+6&lt;Mitarbeiter!$E$52),0,IF(AND(Mitarbeiter!$F$52&lt;&gt;"",AA$5&gt;Mitarbeiter!$F$52),0,IF(Planung!AA54="",$C54,IF(ISNUMBER(Planung!AA54),Planung!AA54,IF(UPPER(Planung!AA54)="H",$C54/2,0)))))))</f>
        <v>0</v>
      </c>
      <c r="AB54" s="27">
        <f>IF($A54="",0,IF(Mitarbeiter!$G$52=FALSE,0,IF(AND(Mitarbeiter!$E$52&lt;&gt;"",AB$5+6&lt;Mitarbeiter!$E$52),0,IF(AND(Mitarbeiter!$F$52&lt;&gt;"",AB$5&gt;Mitarbeiter!$F$52),0,IF(Planung!AB54="",$C54,IF(ISNUMBER(Planung!AB54),Planung!AB54,IF(UPPER(Planung!AB54)="H",$C54/2,0)))))))</f>
        <v>0</v>
      </c>
      <c r="AC54" s="27">
        <f>IF($A54="",0,IF(Mitarbeiter!$G$52=FALSE,0,IF(AND(Mitarbeiter!$E$52&lt;&gt;"",AC$5+6&lt;Mitarbeiter!$E$52),0,IF(AND(Mitarbeiter!$F$52&lt;&gt;"",AC$5&gt;Mitarbeiter!$F$52),0,IF(Planung!AC54="",$C54,IF(ISNUMBER(Planung!AC54),Planung!AC54,IF(UPPER(Planung!AC54)="H",$C54/2,0)))))))</f>
        <v>0</v>
      </c>
      <c r="AD54" s="27">
        <f>IF($A54="",0,IF(Mitarbeiter!$G$52=FALSE,0,IF(AND(Mitarbeiter!$E$52&lt;&gt;"",AD$5+6&lt;Mitarbeiter!$E$52),0,IF(AND(Mitarbeiter!$F$52&lt;&gt;"",AD$5&gt;Mitarbeiter!$F$52),0,IF(Planung!AD54="",$C54,IF(ISNUMBER(Planung!AD54),Planung!AD54,IF(UPPER(Planung!AD54)="H",$C54/2,0)))))))</f>
        <v>0</v>
      </c>
      <c r="AE54" s="27">
        <f>IF($A54="",0,IF(Mitarbeiter!$G$52=FALSE,0,IF(AND(Mitarbeiter!$E$52&lt;&gt;"",AE$5+6&lt;Mitarbeiter!$E$52),0,IF(AND(Mitarbeiter!$F$52&lt;&gt;"",AE$5&gt;Mitarbeiter!$F$52),0,IF(Planung!AE54="",$C54,IF(ISNUMBER(Planung!AE54),Planung!AE54,IF(UPPER(Planung!AE54)="H",$C54/2,0)))))))</f>
        <v>0</v>
      </c>
      <c r="AF54" s="27">
        <f>IF($A54="",0,IF(Mitarbeiter!$G$52=FALSE,0,IF(AND(Mitarbeiter!$E$52&lt;&gt;"",AF$5+6&lt;Mitarbeiter!$E$52),0,IF(AND(Mitarbeiter!$F$52&lt;&gt;"",AF$5&gt;Mitarbeiter!$F$52),0,IF(Planung!AF54="",$C54,IF(ISNUMBER(Planung!AF54),Planung!AF54,IF(UPPER(Planung!AF54)="H",$C54/2,0)))))))</f>
        <v>0</v>
      </c>
      <c r="AG54" s="27">
        <f>IF($A54="",0,IF(Mitarbeiter!$G$52=FALSE,0,IF(AND(Mitarbeiter!$E$52&lt;&gt;"",AG$5+6&lt;Mitarbeiter!$E$52),0,IF(AND(Mitarbeiter!$F$52&lt;&gt;"",AG$5&gt;Mitarbeiter!$F$52),0,IF(Planung!AG54="",$C54,IF(ISNUMBER(Planung!AG54),Planung!AG54,IF(UPPER(Planung!AG54)="H",$C54/2,0)))))))</f>
        <v>0</v>
      </c>
      <c r="AH54" s="27">
        <f>IF($A54="",0,IF(Mitarbeiter!$G$52=FALSE,0,IF(AND(Mitarbeiter!$E$52&lt;&gt;"",AH$5+6&lt;Mitarbeiter!$E$52),0,IF(AND(Mitarbeiter!$F$52&lt;&gt;"",AH$5&gt;Mitarbeiter!$F$52),0,IF(Planung!AH54="",$C54,IF(ISNUMBER(Planung!AH54),Planung!AH54,IF(UPPER(Planung!AH54)="H",$C54/2,0)))))))</f>
        <v>0</v>
      </c>
      <c r="AI54" s="27">
        <f>IF($A54="",0,IF(Mitarbeiter!$G$52=FALSE,0,IF(AND(Mitarbeiter!$E$52&lt;&gt;"",AI$5+6&lt;Mitarbeiter!$E$52),0,IF(AND(Mitarbeiter!$F$52&lt;&gt;"",AI$5&gt;Mitarbeiter!$F$52),0,IF(Planung!AI54="",$C54,IF(ISNUMBER(Planung!AI54),Planung!AI54,IF(UPPER(Planung!AI54)="H",$C54/2,0)))))))</f>
        <v>0</v>
      </c>
      <c r="AJ54" s="27">
        <f>IF($A54="",0,IF(Mitarbeiter!$G$52=FALSE,0,IF(AND(Mitarbeiter!$E$52&lt;&gt;"",AJ$5+6&lt;Mitarbeiter!$E$52),0,IF(AND(Mitarbeiter!$F$52&lt;&gt;"",AJ$5&gt;Mitarbeiter!$F$52),0,IF(Planung!AJ54="",$C54,IF(ISNUMBER(Planung!AJ54),Planung!AJ54,IF(UPPER(Planung!AJ54)="H",$C54/2,0)))))))</f>
        <v>0</v>
      </c>
      <c r="AK54" s="27">
        <f>IF($A54="",0,IF(Mitarbeiter!$G$52=FALSE,0,IF(AND(Mitarbeiter!$E$52&lt;&gt;"",AK$5+6&lt;Mitarbeiter!$E$52),0,IF(AND(Mitarbeiter!$F$52&lt;&gt;"",AK$5&gt;Mitarbeiter!$F$52),0,IF(Planung!AK54="",$C54,IF(ISNUMBER(Planung!AK54),Planung!AK54,IF(UPPER(Planung!AK54)="H",$C54/2,0)))))))</f>
        <v>0</v>
      </c>
      <c r="AL54" s="27">
        <f>IF($A54="",0,IF(Mitarbeiter!$G$52=FALSE,0,IF(AND(Mitarbeiter!$E$52&lt;&gt;"",AL$5+6&lt;Mitarbeiter!$E$52),0,IF(AND(Mitarbeiter!$F$52&lt;&gt;"",AL$5&gt;Mitarbeiter!$F$52),0,IF(Planung!AL54="",$C54,IF(ISNUMBER(Planung!AL54),Planung!AL54,IF(UPPER(Planung!AL54)="H",$C54/2,0)))))))</f>
        <v>0</v>
      </c>
      <c r="AM54" s="27">
        <f>IF($A54="",0,IF(Mitarbeiter!$G$52=FALSE,0,IF(AND(Mitarbeiter!$E$52&lt;&gt;"",AM$5+6&lt;Mitarbeiter!$E$52),0,IF(AND(Mitarbeiter!$F$52&lt;&gt;"",AM$5&gt;Mitarbeiter!$F$52),0,IF(Planung!AM54="",$C54,IF(ISNUMBER(Planung!AM54),Planung!AM54,IF(UPPER(Planung!AM54)="H",$C54/2,0)))))))</f>
        <v>0</v>
      </c>
      <c r="AN54" s="27">
        <f>IF($A54="",0,IF(Mitarbeiter!$G$52=FALSE,0,IF(AND(Mitarbeiter!$E$52&lt;&gt;"",AN$5+6&lt;Mitarbeiter!$E$52),0,IF(AND(Mitarbeiter!$F$52&lt;&gt;"",AN$5&gt;Mitarbeiter!$F$52),0,IF(Planung!AN54="",$C54,IF(ISNUMBER(Planung!AN54),Planung!AN54,IF(UPPER(Planung!AN54)="H",$C54/2,0)))))))</f>
        <v>0</v>
      </c>
      <c r="AO54" s="27">
        <f>IF($A54="",0,IF(Mitarbeiter!$G$52=FALSE,0,IF(AND(Mitarbeiter!$E$52&lt;&gt;"",AO$5+6&lt;Mitarbeiter!$E$52),0,IF(AND(Mitarbeiter!$F$52&lt;&gt;"",AO$5&gt;Mitarbeiter!$F$52),0,IF(Planung!AO54="",$C54,IF(ISNUMBER(Planung!AO54),Planung!AO54,IF(UPPER(Planung!AO54)="H",$C54/2,0)))))))</f>
        <v>0</v>
      </c>
      <c r="AP54" s="27">
        <f>IF($A54="",0,IF(Mitarbeiter!$G$52=FALSE,0,IF(AND(Mitarbeiter!$E$52&lt;&gt;"",AP$5+6&lt;Mitarbeiter!$E$52),0,IF(AND(Mitarbeiter!$F$52&lt;&gt;"",AP$5&gt;Mitarbeiter!$F$52),0,IF(Planung!AP54="",$C54,IF(ISNUMBER(Planung!AP54),Planung!AP54,IF(UPPER(Planung!AP54)="H",$C54/2,0)))))))</f>
        <v>0</v>
      </c>
      <c r="AQ54" s="27">
        <f>IF($A54="",0,IF(Mitarbeiter!$G$52=FALSE,0,IF(AND(Mitarbeiter!$E$52&lt;&gt;"",AQ$5+6&lt;Mitarbeiter!$E$52),0,IF(AND(Mitarbeiter!$F$52&lt;&gt;"",AQ$5&gt;Mitarbeiter!$F$52),0,IF(Planung!AQ54="",$C54,IF(ISNUMBER(Planung!AQ54),Planung!AQ54,IF(UPPER(Planung!AQ54)="H",$C54/2,0)))))))</f>
        <v>0</v>
      </c>
      <c r="AR54" s="27">
        <f>IF($A54="",0,IF(Mitarbeiter!$G$52=FALSE,0,IF(AND(Mitarbeiter!$E$52&lt;&gt;"",AR$5+6&lt;Mitarbeiter!$E$52),0,IF(AND(Mitarbeiter!$F$52&lt;&gt;"",AR$5&gt;Mitarbeiter!$F$52),0,IF(Planung!AR54="",$C54,IF(ISNUMBER(Planung!AR54),Planung!AR54,IF(UPPER(Planung!AR54)="H",$C54/2,0)))))))</f>
        <v>0</v>
      </c>
      <c r="AS54" s="27">
        <f>IF($A54="",0,IF(Mitarbeiter!$G$52=FALSE,0,IF(AND(Mitarbeiter!$E$52&lt;&gt;"",AS$5+6&lt;Mitarbeiter!$E$52),0,IF(AND(Mitarbeiter!$F$52&lt;&gt;"",AS$5&gt;Mitarbeiter!$F$52),0,IF(Planung!AS54="",$C54,IF(ISNUMBER(Planung!AS54),Planung!AS54,IF(UPPER(Planung!AS54)="H",$C54/2,0)))))))</f>
        <v>0</v>
      </c>
      <c r="AT54" s="27">
        <f>IF($A54="",0,IF(Mitarbeiter!$G$52=FALSE,0,IF(AND(Mitarbeiter!$E$52&lt;&gt;"",AT$5+6&lt;Mitarbeiter!$E$52),0,IF(AND(Mitarbeiter!$F$52&lt;&gt;"",AT$5&gt;Mitarbeiter!$F$52),0,IF(Planung!AT54="",$C54,IF(ISNUMBER(Planung!AT54),Planung!AT54,IF(UPPER(Planung!AT54)="H",$C54/2,0)))))))</f>
        <v>0</v>
      </c>
      <c r="AU54" s="27">
        <f>IF($A54="",0,IF(Mitarbeiter!$G$52=FALSE,0,IF(AND(Mitarbeiter!$E$52&lt;&gt;"",AU$5+6&lt;Mitarbeiter!$E$52),0,IF(AND(Mitarbeiter!$F$52&lt;&gt;"",AU$5&gt;Mitarbeiter!$F$52),0,IF(Planung!AU54="",$C54,IF(ISNUMBER(Planung!AU54),Planung!AU54,IF(UPPER(Planung!AU54)="H",$C54/2,0)))))))</f>
        <v>0</v>
      </c>
      <c r="AV54" s="27">
        <f>IF($A54="",0,IF(Mitarbeiter!$G$52=FALSE,0,IF(AND(Mitarbeiter!$E$52&lt;&gt;"",AV$5+6&lt;Mitarbeiter!$E$52),0,IF(AND(Mitarbeiter!$F$52&lt;&gt;"",AV$5&gt;Mitarbeiter!$F$52),0,IF(Planung!AV54="",$C54,IF(ISNUMBER(Planung!AV54),Planung!AV54,IF(UPPER(Planung!AV54)="H",$C54/2,0)))))))</f>
        <v>0</v>
      </c>
      <c r="AW54" s="27">
        <f>IF($A54="",0,IF(Mitarbeiter!$G$52=FALSE,0,IF(AND(Mitarbeiter!$E$52&lt;&gt;"",AW$5+6&lt;Mitarbeiter!$E$52),0,IF(AND(Mitarbeiter!$F$52&lt;&gt;"",AW$5&gt;Mitarbeiter!$F$52),0,IF(Planung!AW54="",$C54,IF(ISNUMBER(Planung!AW54),Planung!AW54,IF(UPPER(Planung!AW54)="H",$C54/2,0)))))))</f>
        <v>0</v>
      </c>
      <c r="AX54" s="27">
        <f>IF($A54="",0,IF(Mitarbeiter!$G$52=FALSE,0,IF(AND(Mitarbeiter!$E$52&lt;&gt;"",AX$5+6&lt;Mitarbeiter!$E$52),0,IF(AND(Mitarbeiter!$F$52&lt;&gt;"",AX$5&gt;Mitarbeiter!$F$52),0,IF(Planung!AX54="",$C54,IF(ISNUMBER(Planung!AX54),Planung!AX54,IF(UPPER(Planung!AX54)="H",$C54/2,0)))))))</f>
        <v>0</v>
      </c>
      <c r="AY54" s="27">
        <f>IF($A54="",0,IF(Mitarbeiter!$G$52=FALSE,0,IF(AND(Mitarbeiter!$E$52&lt;&gt;"",AY$5+6&lt;Mitarbeiter!$E$52),0,IF(AND(Mitarbeiter!$F$52&lt;&gt;"",AY$5&gt;Mitarbeiter!$F$52),0,IF(Planung!AY54="",$C54,IF(ISNUMBER(Planung!AY54),Planung!AY54,IF(UPPER(Planung!AY54)="H",$C54/2,0)))))))</f>
        <v>0</v>
      </c>
      <c r="AZ54" s="27">
        <f>IF($A54="",0,IF(Mitarbeiter!$G$52=FALSE,0,IF(AND(Mitarbeiter!$E$52&lt;&gt;"",AZ$5+6&lt;Mitarbeiter!$E$52),0,IF(AND(Mitarbeiter!$F$52&lt;&gt;"",AZ$5&gt;Mitarbeiter!$F$52),0,IF(Planung!AZ54="",$C54,IF(ISNUMBER(Planung!AZ54),Planung!AZ54,IF(UPPER(Planung!AZ54)="H",$C54/2,0)))))))</f>
        <v>0</v>
      </c>
      <c r="BA54" s="27">
        <f>IF($A54="",0,IF(Mitarbeiter!$G$52=FALSE,0,IF(AND(Mitarbeiter!$E$52&lt;&gt;"",BA$5+6&lt;Mitarbeiter!$E$52),0,IF(AND(Mitarbeiter!$F$52&lt;&gt;"",BA$5&gt;Mitarbeiter!$F$52),0,IF(Planung!BA54="",$C54,IF(ISNUMBER(Planung!BA54),Planung!BA54,IF(UPPER(Planung!BA54)="H",$C54/2,0)))))))</f>
        <v>0</v>
      </c>
      <c r="BB54" s="27">
        <f>IF($A54="",0,IF(Mitarbeiter!$G$52=FALSE,0,IF(AND(Mitarbeiter!$E$52&lt;&gt;"",BB$5+6&lt;Mitarbeiter!$E$52),0,IF(AND(Mitarbeiter!$F$52&lt;&gt;"",BB$5&gt;Mitarbeiter!$F$52),0,IF(Planung!BB54="",$C54,IF(ISNUMBER(Planung!BB54),Planung!BB54,IF(UPPER(Planung!BB54)="H",$C54/2,0)))))))</f>
        <v>0</v>
      </c>
      <c r="BC54" s="27">
        <f>IF($A54="",0,IF(Mitarbeiter!$G$52=FALSE,0,IF(AND(Mitarbeiter!$E$52&lt;&gt;"",BC$5+6&lt;Mitarbeiter!$E$52),0,IF(AND(Mitarbeiter!$F$52&lt;&gt;"",BC$5&gt;Mitarbeiter!$F$52),0,IF(Planung!BC54="",$C54,IF(ISNUMBER(Planung!BC54),Planung!BC54,IF(UPPER(Planung!BC54)="H",$C54/2,0)))))))</f>
        <v>0</v>
      </c>
      <c r="BD54" s="27">
        <f>IF($A54="",0,IF(Mitarbeiter!$G$52=FALSE,0,IF(AND(Mitarbeiter!$E$52&lt;&gt;"",BD$5+6&lt;Mitarbeiter!$E$52),0,IF(AND(Mitarbeiter!$F$52&lt;&gt;"",BD$5&gt;Mitarbeiter!$F$52),0,IF(Planung!BD54="",$C54,IF(ISNUMBER(Planung!BD54),Planung!BD54,IF(UPPER(Planung!BD54)="H",$C54/2,0)))))))</f>
        <v>0</v>
      </c>
      <c r="BE54" s="27">
        <f>IF($A54="",0,IF(Mitarbeiter!$G$52=FALSE,0,IF(AND(Mitarbeiter!$E$52&lt;&gt;"",BE$5+6&lt;Mitarbeiter!$E$52),0,IF(AND(Mitarbeiter!$F$52&lt;&gt;"",BE$5&gt;Mitarbeiter!$F$52),0,IF(Planung!BE54="",$C54,IF(ISNUMBER(Planung!BE54),Planung!BE54,IF(UPPER(Planung!BE54)="H",$C54/2,0)))))))</f>
        <v>0</v>
      </c>
      <c r="BF54" s="27">
        <f>IF($A54="",0,IF(Mitarbeiter!$G$52=FALSE,0,IF(AND(Mitarbeiter!$E$52&lt;&gt;"",BF$5+6&lt;Mitarbeiter!$E$52),0,IF(AND(Mitarbeiter!$F$52&lt;&gt;"",BF$5&gt;Mitarbeiter!$F$52),0,IF(Planung!BF54="",$C54,IF(ISNUMBER(Planung!BF54),Planung!BF54,IF(UPPER(Planung!BF54)="H",$C54/2,0)))))))</f>
        <v>0</v>
      </c>
      <c r="BG54" s="27">
        <f>IF($A54="",0,IF(Mitarbeiter!$G$52=FALSE,0,IF(AND(Mitarbeiter!$E$52&lt;&gt;"",BG$5+6&lt;Mitarbeiter!$E$52),0,IF(AND(Mitarbeiter!$F$52&lt;&gt;"",BG$5&gt;Mitarbeiter!$F$52),0,IF(Planung!BG54="",$C54,IF(ISNUMBER(Planung!BG54),Planung!BG54,IF(UPPER(Planung!BG54)="H",$C54/2,0)))))))</f>
        <v>0</v>
      </c>
      <c r="BH54" s="27">
        <f>IF($A54="",0,IF(Mitarbeiter!$G$52=FALSE,0,IF(AND(Mitarbeiter!$E$52&lt;&gt;"",BH$5+6&lt;Mitarbeiter!$E$52),0,IF(AND(Mitarbeiter!$F$52&lt;&gt;"",BH$5&gt;Mitarbeiter!$F$52),0,IF(Planung!BH54="",$C54,IF(ISNUMBER(Planung!BH54),Planung!BH54,IF(UPPER(Planung!BH54)="H",$C54/2,0)))))))</f>
        <v>0</v>
      </c>
      <c r="BI54" s="27">
        <f>IF($A54="",0,IF(Mitarbeiter!$G$52=FALSE,0,IF(AND(Mitarbeiter!$E$52&lt;&gt;"",BI$5+6&lt;Mitarbeiter!$E$52),0,IF(AND(Mitarbeiter!$F$52&lt;&gt;"",BI$5&gt;Mitarbeiter!$F$52),0,IF(Planung!BI54="",$C54,IF(ISNUMBER(Planung!BI54),Planung!BI54,IF(UPPER(Planung!BI54)="H",$C54/2,0)))))))</f>
        <v>0</v>
      </c>
      <c r="BJ54" s="27">
        <f>IF($A54="",0,IF(Mitarbeiter!$G$52=FALSE,0,IF(AND(Mitarbeiter!$E$52&lt;&gt;"",BJ$5+6&lt;Mitarbeiter!$E$52),0,IF(AND(Mitarbeiter!$F$52&lt;&gt;"",BJ$5&gt;Mitarbeiter!$F$52),0,IF(Planung!BJ54="",$C54,IF(ISNUMBER(Planung!BJ54),Planung!BJ54,IF(UPPER(Planung!BJ54)="H",$C54/2,0)))))))</f>
        <v>0</v>
      </c>
      <c r="BK54" s="27">
        <f>IF($A54="",0,IF(Mitarbeiter!$G$52=FALSE,0,IF(AND(Mitarbeiter!$E$52&lt;&gt;"",BK$5+6&lt;Mitarbeiter!$E$52),0,IF(AND(Mitarbeiter!$F$52&lt;&gt;"",BK$5&gt;Mitarbeiter!$F$52),0,IF(Planung!BK54="",$C54,IF(ISNUMBER(Planung!BK54),Planung!BK54,IF(UPPER(Planung!BK54)="H",$C54/2,0)))))))</f>
        <v>0</v>
      </c>
      <c r="BL54" s="27">
        <f>IF($A54="",0,IF(Mitarbeiter!$G$52=FALSE,0,IF(AND(Mitarbeiter!$E$52&lt;&gt;"",BL$5+6&lt;Mitarbeiter!$E$52),0,IF(AND(Mitarbeiter!$F$52&lt;&gt;"",BL$5&gt;Mitarbeiter!$F$52),0,IF(Planung!BL54="",$C54,IF(ISNUMBER(Planung!BL54),Planung!BL54,IF(UPPER(Planung!BL54)="H",$C54/2,0)))))))</f>
        <v>0</v>
      </c>
      <c r="BM54" s="27">
        <f>IF($A54="",0,IF(Mitarbeiter!$G$52=FALSE,0,IF(AND(Mitarbeiter!$E$52&lt;&gt;"",BM$5+6&lt;Mitarbeiter!$E$52),0,IF(AND(Mitarbeiter!$F$52&lt;&gt;"",BM$5&gt;Mitarbeiter!$F$52),0,IF(Planung!BM54="",$C54,IF(ISNUMBER(Planung!BM54),Planung!BM54,IF(UPPER(Planung!BM54)="H",$C54/2,0)))))))</f>
        <v>0</v>
      </c>
      <c r="BN54" s="27">
        <f>IF($A54="",0,IF(Mitarbeiter!$G$52=FALSE,0,IF(AND(Mitarbeiter!$E$52&lt;&gt;"",BN$5+6&lt;Mitarbeiter!$E$52),0,IF(AND(Mitarbeiter!$F$52&lt;&gt;"",BN$5&gt;Mitarbeiter!$F$52),0,IF(Planung!BN54="",$C54,IF(ISNUMBER(Planung!BN54),Planung!BN54,IF(UPPER(Planung!BN54)="H",$C54/2,0)))))))</f>
        <v>0</v>
      </c>
      <c r="BO54" s="27">
        <f>IF($A54="",0,IF(Mitarbeiter!$G$52=FALSE,0,IF(AND(Mitarbeiter!$E$52&lt;&gt;"",BO$5+6&lt;Mitarbeiter!$E$52),0,IF(AND(Mitarbeiter!$F$52&lt;&gt;"",BO$5&gt;Mitarbeiter!$F$52),0,IF(Planung!BO54="",$C54,IF(ISNUMBER(Planung!BO54),Planung!BO54,IF(UPPER(Planung!BO54)="H",$C54/2,0)))))))</f>
        <v>0</v>
      </c>
      <c r="BP54" s="27">
        <f>IF($A54="",0,IF(Mitarbeiter!$G$52=FALSE,0,IF(AND(Mitarbeiter!$E$52&lt;&gt;"",BP$5+6&lt;Mitarbeiter!$E$52),0,IF(AND(Mitarbeiter!$F$52&lt;&gt;"",BP$5&gt;Mitarbeiter!$F$52),0,IF(Planung!BP54="",$C54,IF(ISNUMBER(Planung!BP54),Planung!BP54,IF(UPPER(Planung!BP54)="H",$C54/2,0)))))))</f>
        <v>0</v>
      </c>
      <c r="BQ54" s="27">
        <f>IF($A54="",0,IF(Mitarbeiter!$G$52=FALSE,0,IF(AND(Mitarbeiter!$E$52&lt;&gt;"",BQ$5+6&lt;Mitarbeiter!$E$52),0,IF(AND(Mitarbeiter!$F$52&lt;&gt;"",BQ$5&gt;Mitarbeiter!$F$52),0,IF(Planung!BQ54="",$C54,IF(ISNUMBER(Planung!BQ54),Planung!BQ54,IF(UPPER(Planung!BQ54)="H",$C54/2,0)))))))</f>
        <v>0</v>
      </c>
      <c r="BR54" s="27">
        <f>IF($A54="",0,IF(Mitarbeiter!$G$52=FALSE,0,IF(AND(Mitarbeiter!$E$52&lt;&gt;"",BR$5+6&lt;Mitarbeiter!$E$52),0,IF(AND(Mitarbeiter!$F$52&lt;&gt;"",BR$5&gt;Mitarbeiter!$F$52),0,IF(Planung!BR54="",$C54,IF(ISNUMBER(Planung!BR54),Planung!BR54,IF(UPPER(Planung!BR54)="H",$C54/2,0)))))))</f>
        <v>0</v>
      </c>
      <c r="BS54" s="27">
        <f>IF($A54="",0,IF(Mitarbeiter!$G$52=FALSE,0,IF(AND(Mitarbeiter!$E$52&lt;&gt;"",BS$5+6&lt;Mitarbeiter!$E$52),0,IF(AND(Mitarbeiter!$F$52&lt;&gt;"",BS$5&gt;Mitarbeiter!$F$52),0,IF(Planung!BS54="",$C54,IF(ISNUMBER(Planung!BS54),Planung!BS54,IF(UPPER(Planung!BS54)="H",$C54/2,0)))))))</f>
        <v>0</v>
      </c>
      <c r="BT54" s="27">
        <f>IF($A54="",0,IF(Mitarbeiter!$G$52=FALSE,0,IF(AND(Mitarbeiter!$E$52&lt;&gt;"",BT$5+6&lt;Mitarbeiter!$E$52),0,IF(AND(Mitarbeiter!$F$52&lt;&gt;"",BT$5&gt;Mitarbeiter!$F$52),0,IF(Planung!BT54="",$C54,IF(ISNUMBER(Planung!BT54),Planung!BT54,IF(UPPER(Planung!BT54)="H",$C54/2,0)))))))</f>
        <v>0</v>
      </c>
      <c r="BU54" s="27">
        <f>IF($A54="",0,IF(Mitarbeiter!$G$52=FALSE,0,IF(AND(Mitarbeiter!$E$52&lt;&gt;"",BU$5+6&lt;Mitarbeiter!$E$52),0,IF(AND(Mitarbeiter!$F$52&lt;&gt;"",BU$5&gt;Mitarbeiter!$F$52),0,IF(Planung!BU54="",$C54,IF(ISNUMBER(Planung!BU54),Planung!BU54,IF(UPPER(Planung!BU54)="H",$C54/2,0)))))))</f>
        <v>0</v>
      </c>
      <c r="BV54" s="27">
        <f>IF($A54="",0,IF(Mitarbeiter!$G$52=FALSE,0,IF(AND(Mitarbeiter!$E$52&lt;&gt;"",BV$5+6&lt;Mitarbeiter!$E$52),0,IF(AND(Mitarbeiter!$F$52&lt;&gt;"",BV$5&gt;Mitarbeiter!$F$52),0,IF(Planung!BV54="",$C54,IF(ISNUMBER(Planung!BV54),Planung!BV54,IF(UPPER(Planung!BV54)="H",$C54/2,0)))))))</f>
        <v>0</v>
      </c>
      <c r="BW54" s="27">
        <f>IF($A54="",0,IF(Mitarbeiter!$G$52=FALSE,0,IF(AND(Mitarbeiter!$E$52&lt;&gt;"",BW$5+6&lt;Mitarbeiter!$E$52),0,IF(AND(Mitarbeiter!$F$52&lt;&gt;"",BW$5&gt;Mitarbeiter!$F$52),0,IF(Planung!BW54="",$C54,IF(ISNUMBER(Planung!BW54),Planung!BW54,IF(UPPER(Planung!BW54)="H",$C54/2,0)))))))</f>
        <v>0</v>
      </c>
      <c r="BX54" s="27">
        <f>IF($A54="",0,IF(Mitarbeiter!$G$52=FALSE,0,IF(AND(Mitarbeiter!$E$52&lt;&gt;"",BX$5+6&lt;Mitarbeiter!$E$52),0,IF(AND(Mitarbeiter!$F$52&lt;&gt;"",BX$5&gt;Mitarbeiter!$F$52),0,IF(Planung!BX54="",$C54,IF(ISNUMBER(Planung!BX54),Planung!BX54,IF(UPPER(Planung!BX54)="H",$C54/2,0)))))))</f>
        <v>0</v>
      </c>
      <c r="BY54" s="27">
        <f>IF($A54="",0,IF(Mitarbeiter!$G$52=FALSE,0,IF(AND(Mitarbeiter!$E$52&lt;&gt;"",BY$5+6&lt;Mitarbeiter!$E$52),0,IF(AND(Mitarbeiter!$F$52&lt;&gt;"",BY$5&gt;Mitarbeiter!$F$52),0,IF(Planung!BY54="",$C54,IF(ISNUMBER(Planung!BY54),Planung!BY54,IF(UPPER(Planung!BY54)="H",$C54/2,0)))))))</f>
        <v>0</v>
      </c>
      <c r="BZ54" s="27">
        <f>IF($A54="",0,IF(Mitarbeiter!$G$52=FALSE,0,IF(AND(Mitarbeiter!$E$52&lt;&gt;"",BZ$5+6&lt;Mitarbeiter!$E$52),0,IF(AND(Mitarbeiter!$F$52&lt;&gt;"",BZ$5&gt;Mitarbeiter!$F$52),0,IF(Planung!BZ54="",$C54,IF(ISNUMBER(Planung!BZ54),Planung!BZ54,IF(UPPER(Planung!BZ54)="H",$C54/2,0)))))))</f>
        <v>0</v>
      </c>
      <c r="CA54" s="27">
        <f>IF($A54="",0,IF(Mitarbeiter!$G$52=FALSE,0,IF(AND(Mitarbeiter!$E$52&lt;&gt;"",CA$5+6&lt;Mitarbeiter!$E$52),0,IF(AND(Mitarbeiter!$F$52&lt;&gt;"",CA$5&gt;Mitarbeiter!$F$52),0,IF(Planung!CA54="",$C54,IF(ISNUMBER(Planung!CA54),Planung!CA54,IF(UPPER(Planung!CA54)="H",$C54/2,0)))))))</f>
        <v>0</v>
      </c>
      <c r="CB54" s="27">
        <f>IF($A54="",0,IF(Mitarbeiter!$G$52=FALSE,0,IF(AND(Mitarbeiter!$E$52&lt;&gt;"",CB$5+6&lt;Mitarbeiter!$E$52),0,IF(AND(Mitarbeiter!$F$52&lt;&gt;"",CB$5&gt;Mitarbeiter!$F$52),0,IF(Planung!CB54="",$C54,IF(ISNUMBER(Planung!CB54),Planung!CB54,IF(UPPER(Planung!CB54)="H",$C54/2,0)))))))</f>
        <v>0</v>
      </c>
      <c r="CC54" s="27">
        <f>IF($A54="",0,IF(Mitarbeiter!$G$52=FALSE,0,IF(AND(Mitarbeiter!$E$52&lt;&gt;"",CC$5+6&lt;Mitarbeiter!$E$52),0,IF(AND(Mitarbeiter!$F$52&lt;&gt;"",CC$5&gt;Mitarbeiter!$F$52),0,IF(Planung!CC54="",$C54,IF(ISNUMBER(Planung!CC54),Planung!CC54,IF(UPPER(Planung!CC54)="H",$C54/2,0)))))))</f>
        <v>0</v>
      </c>
      <c r="CD54" s="27">
        <f>IF($A54="",0,IF(Mitarbeiter!$G$52=FALSE,0,IF(AND(Mitarbeiter!$E$52&lt;&gt;"",CD$5+6&lt;Mitarbeiter!$E$52),0,IF(AND(Mitarbeiter!$F$52&lt;&gt;"",CD$5&gt;Mitarbeiter!$F$52),0,IF(Planung!CD54="",$C54,IF(ISNUMBER(Planung!CD54),Planung!CD54,IF(UPPER(Planung!CD54)="H",$C54/2,0)))))))</f>
        <v>0</v>
      </c>
      <c r="CE54" s="27">
        <f>IF($A54="",0,IF(Mitarbeiter!$G$52=FALSE,0,IF(AND(Mitarbeiter!$E$52&lt;&gt;"",CE$5+6&lt;Mitarbeiter!$E$52),0,IF(AND(Mitarbeiter!$F$52&lt;&gt;"",CE$5&gt;Mitarbeiter!$F$52),0,IF(Planung!CE54="",$C54,IF(ISNUMBER(Planung!CE54),Planung!CE54,IF(UPPER(Planung!CE54)="H",$C54/2,0)))))))</f>
        <v>0</v>
      </c>
      <c r="CF54" s="27">
        <f>IF($A54="",0,IF(Mitarbeiter!$G$52=FALSE,0,IF(AND(Mitarbeiter!$E$52&lt;&gt;"",CF$5+6&lt;Mitarbeiter!$E$52),0,IF(AND(Mitarbeiter!$F$52&lt;&gt;"",CF$5&gt;Mitarbeiter!$F$52),0,IF(Planung!CF54="",$C54,IF(ISNUMBER(Planung!CF54),Planung!CF54,IF(UPPER(Planung!CF54)="H",$C54/2,0)))))))</f>
        <v>0</v>
      </c>
      <c r="CG54" s="27">
        <f>IF($A54="",0,IF(Mitarbeiter!$G$52=FALSE,0,IF(AND(Mitarbeiter!$E$52&lt;&gt;"",CG$5+6&lt;Mitarbeiter!$E$52),0,IF(AND(Mitarbeiter!$F$52&lt;&gt;"",CG$5&gt;Mitarbeiter!$F$52),0,IF(Planung!CG54="",$C54,IF(ISNUMBER(Planung!CG54),Planung!CG54,IF(UPPER(Planung!CG54)="H",$C54/2,0)))))))</f>
        <v>0</v>
      </c>
      <c r="CH54" s="27">
        <f>IF($A54="",0,IF(Mitarbeiter!$G$52=FALSE,0,IF(AND(Mitarbeiter!$E$52&lt;&gt;"",CH$5+6&lt;Mitarbeiter!$E$52),0,IF(AND(Mitarbeiter!$F$52&lt;&gt;"",CH$5&gt;Mitarbeiter!$F$52),0,IF(Planung!CH54="",$C54,IF(ISNUMBER(Planung!CH54),Planung!CH54,IF(UPPER(Planung!CH54)="H",$C54/2,0)))))))</f>
        <v>0</v>
      </c>
      <c r="CI54" s="27">
        <f>IF($A54="",0,IF(Mitarbeiter!$G$52=FALSE,0,IF(AND(Mitarbeiter!$E$52&lt;&gt;"",CI$5+6&lt;Mitarbeiter!$E$52),0,IF(AND(Mitarbeiter!$F$52&lt;&gt;"",CI$5&gt;Mitarbeiter!$F$52),0,IF(Planung!CI54="",$C54,IF(ISNUMBER(Planung!CI54),Planung!CI54,IF(UPPER(Planung!CI54)="H",$C54/2,0)))))))</f>
        <v>0</v>
      </c>
      <c r="CJ54" s="27">
        <f>IF($A54="",0,IF(Mitarbeiter!$G$52=FALSE,0,IF(AND(Mitarbeiter!$E$52&lt;&gt;"",CJ$5+6&lt;Mitarbeiter!$E$52),0,IF(AND(Mitarbeiter!$F$52&lt;&gt;"",CJ$5&gt;Mitarbeiter!$F$52),0,IF(Planung!CJ54="",$C54,IF(ISNUMBER(Planung!CJ54),Planung!CJ54,IF(UPPER(Planung!CJ54)="H",$C54/2,0)))))))</f>
        <v>0</v>
      </c>
      <c r="CK54" s="27">
        <f>IF($A54="",0,IF(Mitarbeiter!$G$52=FALSE,0,IF(AND(Mitarbeiter!$E$52&lt;&gt;"",CK$5+6&lt;Mitarbeiter!$E$52),0,IF(AND(Mitarbeiter!$F$52&lt;&gt;"",CK$5&gt;Mitarbeiter!$F$52),0,IF(Planung!CK54="",$C54,IF(ISNUMBER(Planung!CK54),Planung!CK54,IF(UPPER(Planung!CK54)="H",$C54/2,0)))))))</f>
        <v>0</v>
      </c>
      <c r="CL54" s="27">
        <f>IF($A54="",0,IF(Mitarbeiter!$G$52=FALSE,0,IF(AND(Mitarbeiter!$E$52&lt;&gt;"",CL$5+6&lt;Mitarbeiter!$E$52),0,IF(AND(Mitarbeiter!$F$52&lt;&gt;"",CL$5&gt;Mitarbeiter!$F$52),0,IF(Planung!CL54="",$C54,IF(ISNUMBER(Planung!CL54),Planung!CL54,IF(UPPER(Planung!CL54)="H",$C54/2,0)))))))</f>
        <v>0</v>
      </c>
      <c r="CM54" s="27">
        <f>IF($A54="",0,IF(Mitarbeiter!$G$52=FALSE,0,IF(AND(Mitarbeiter!$E$52&lt;&gt;"",CM$5+6&lt;Mitarbeiter!$E$52),0,IF(AND(Mitarbeiter!$F$52&lt;&gt;"",CM$5&gt;Mitarbeiter!$F$52),0,IF(Planung!CM54="",$C54,IF(ISNUMBER(Planung!CM54),Planung!CM54,IF(UPPER(Planung!CM54)="H",$C54/2,0)))))))</f>
        <v>0</v>
      </c>
      <c r="CN54" s="27">
        <f>IF($A54="",0,IF(Mitarbeiter!$G$52=FALSE,0,IF(AND(Mitarbeiter!$E$52&lt;&gt;"",CN$5+6&lt;Mitarbeiter!$E$52),0,IF(AND(Mitarbeiter!$F$52&lt;&gt;"",CN$5&gt;Mitarbeiter!$F$52),0,IF(Planung!CN54="",$C54,IF(ISNUMBER(Planung!CN54),Planung!CN54,IF(UPPER(Planung!CN54)="H",$C54/2,0)))))))</f>
        <v>0</v>
      </c>
      <c r="CO54" s="27">
        <f>IF($A54="",0,IF(Mitarbeiter!$G$52=FALSE,0,IF(AND(Mitarbeiter!$E$52&lt;&gt;"",CO$5+6&lt;Mitarbeiter!$E$52),0,IF(AND(Mitarbeiter!$F$52&lt;&gt;"",CO$5&gt;Mitarbeiter!$F$52),0,IF(Planung!CO54="",$C54,IF(ISNUMBER(Planung!CO54),Planung!CO54,IF(UPPER(Planung!CO54)="H",$C54/2,0)))))))</f>
        <v>0</v>
      </c>
      <c r="CP54" s="27">
        <f>IF($A54="",0,IF(Mitarbeiter!$G$52=FALSE,0,IF(AND(Mitarbeiter!$E$52&lt;&gt;"",CP$5+6&lt;Mitarbeiter!$E$52),0,IF(AND(Mitarbeiter!$F$52&lt;&gt;"",CP$5&gt;Mitarbeiter!$F$52),0,IF(Planung!CP54="",$C54,IF(ISNUMBER(Planung!CP54),Planung!CP54,IF(UPPER(Planung!CP54)="H",$C54/2,0)))))))</f>
        <v>0</v>
      </c>
      <c r="CQ54" s="27">
        <f>IF($A54="",0,IF(Mitarbeiter!$G$52=FALSE,0,IF(AND(Mitarbeiter!$E$52&lt;&gt;"",CQ$5+6&lt;Mitarbeiter!$E$52),0,IF(AND(Mitarbeiter!$F$52&lt;&gt;"",CQ$5&gt;Mitarbeiter!$F$52),0,IF(Planung!CQ54="",$C54,IF(ISNUMBER(Planung!CQ54),Planung!CQ54,IF(UPPER(Planung!CQ54)="H",$C54/2,0)))))))</f>
        <v>0</v>
      </c>
      <c r="CR54" s="27">
        <f>IF($A54="",0,IF(Mitarbeiter!$G$52=FALSE,0,IF(AND(Mitarbeiter!$E$52&lt;&gt;"",CR$5+6&lt;Mitarbeiter!$E$52),0,IF(AND(Mitarbeiter!$F$52&lt;&gt;"",CR$5&gt;Mitarbeiter!$F$52),0,IF(Planung!CR54="",$C54,IF(ISNUMBER(Planung!CR54),Planung!CR54,IF(UPPER(Planung!CR54)="H",$C54/2,0)))))))</f>
        <v>0</v>
      </c>
      <c r="CS54" s="27">
        <f>IF($A54="",0,IF(Mitarbeiter!$G$52=FALSE,0,IF(AND(Mitarbeiter!$E$52&lt;&gt;"",CS$5+6&lt;Mitarbeiter!$E$52),0,IF(AND(Mitarbeiter!$F$52&lt;&gt;"",CS$5&gt;Mitarbeiter!$F$52),0,IF(Planung!CS54="",$C54,IF(ISNUMBER(Planung!CS54),Planung!CS54,IF(UPPER(Planung!CS54)="H",$C54/2,0)))))))</f>
        <v>0</v>
      </c>
      <c r="CT54" s="27">
        <f>IF($A54="",0,IF(Mitarbeiter!$G$52=FALSE,0,IF(AND(Mitarbeiter!$E$52&lt;&gt;"",CT$5+6&lt;Mitarbeiter!$E$52),0,IF(AND(Mitarbeiter!$F$52&lt;&gt;"",CT$5&gt;Mitarbeiter!$F$52),0,IF(Planung!CT54="",$C54,IF(ISNUMBER(Planung!CT54),Planung!CT54,IF(UPPER(Planung!CT54)="H",$C54/2,0)))))))</f>
        <v>0</v>
      </c>
      <c r="CU54" s="27">
        <f>IF($A54="",0,IF(Mitarbeiter!$G$52=FALSE,0,IF(AND(Mitarbeiter!$E$52&lt;&gt;"",CU$5+6&lt;Mitarbeiter!$E$52),0,IF(AND(Mitarbeiter!$F$52&lt;&gt;"",CU$5&gt;Mitarbeiter!$F$52),0,IF(Planung!CU54="",$C54,IF(ISNUMBER(Planung!CU54),Planung!CU54,IF(UPPER(Planung!CU54)="H",$C54/2,0)))))))</f>
        <v>0</v>
      </c>
      <c r="CV54" s="27">
        <f>IF($A54="",0,IF(Mitarbeiter!$G$52=FALSE,0,IF(AND(Mitarbeiter!$E$52&lt;&gt;"",CV$5+6&lt;Mitarbeiter!$E$52),0,IF(AND(Mitarbeiter!$F$52&lt;&gt;"",CV$5&gt;Mitarbeiter!$F$52),0,IF(Planung!CV54="",$C54,IF(ISNUMBER(Planung!CV54),Planung!CV54,IF(UPPER(Planung!CV54)="H",$C54/2,0)))))))</f>
        <v>0</v>
      </c>
      <c r="CW54" s="27">
        <f>IF($A54="",0,IF(Mitarbeiter!$G$52=FALSE,0,IF(AND(Mitarbeiter!$E$52&lt;&gt;"",CW$5+6&lt;Mitarbeiter!$E$52),0,IF(AND(Mitarbeiter!$F$52&lt;&gt;"",CW$5&gt;Mitarbeiter!$F$52),0,IF(Planung!CW54="",$C54,IF(ISNUMBER(Planung!CW54),Planung!CW54,IF(UPPER(Planung!CW54)="H",$C54/2,0)))))))</f>
        <v>0</v>
      </c>
      <c r="CX54" s="27">
        <f>IF($A54="",0,IF(Mitarbeiter!$G$52=FALSE,0,IF(AND(Mitarbeiter!$E$52&lt;&gt;"",CX$5+6&lt;Mitarbeiter!$E$52),0,IF(AND(Mitarbeiter!$F$52&lt;&gt;"",CX$5&gt;Mitarbeiter!$F$52),0,IF(Planung!CX54="",$C54,IF(ISNUMBER(Planung!CX54),Planung!CX54,IF(UPPER(Planung!CX54)="H",$C54/2,0)))))))</f>
        <v>0</v>
      </c>
      <c r="CY54" s="27">
        <f>IF($A54="",0,IF(Mitarbeiter!$G$52=FALSE,0,IF(AND(Mitarbeiter!$E$52&lt;&gt;"",CY$5+6&lt;Mitarbeiter!$E$52),0,IF(AND(Mitarbeiter!$F$52&lt;&gt;"",CY$5&gt;Mitarbeiter!$F$52),0,IF(Planung!CY54="",$C54,IF(ISNUMBER(Planung!CY54),Planung!CY54,IF(UPPER(Planung!CY54)="H",$C54/2,0)))))))</f>
        <v>0</v>
      </c>
      <c r="CZ54" s="27">
        <f>IF($A54="",0,IF(Mitarbeiter!$G$52=FALSE,0,IF(AND(Mitarbeiter!$E$52&lt;&gt;"",CZ$5+6&lt;Mitarbeiter!$E$52),0,IF(AND(Mitarbeiter!$F$52&lt;&gt;"",CZ$5&gt;Mitarbeiter!$F$52),0,IF(Planung!CZ54="",$C54,IF(ISNUMBER(Planung!CZ54),Planung!CZ54,IF(UPPER(Planung!CZ54)="H",$C54/2,0)))))))</f>
        <v>0</v>
      </c>
      <c r="DA54" s="27">
        <f>IF($A54="",0,IF(Mitarbeiter!$G$52=FALSE,0,IF(AND(Mitarbeiter!$E$52&lt;&gt;"",DA$5+6&lt;Mitarbeiter!$E$52),0,IF(AND(Mitarbeiter!$F$52&lt;&gt;"",DA$5&gt;Mitarbeiter!$F$52),0,IF(Planung!DA54="",$C54,IF(ISNUMBER(Planung!DA54),Planung!DA54,IF(UPPER(Planung!DA54)="H",$C54/2,0)))))))</f>
        <v>0</v>
      </c>
      <c r="DB54" s="27">
        <f>IF($A54="",0,IF(Mitarbeiter!$G$52=FALSE,0,IF(AND(Mitarbeiter!$E$52&lt;&gt;"",DB$5+6&lt;Mitarbeiter!$E$52),0,IF(AND(Mitarbeiter!$F$52&lt;&gt;"",DB$5&gt;Mitarbeiter!$F$52),0,IF(Planung!DB54="",$C54,IF(ISNUMBER(Planung!DB54),Planung!DB54,IF(UPPER(Planung!DB54)="H",$C54/2,0)))))))</f>
        <v>0</v>
      </c>
      <c r="DC54" s="27">
        <f>IF($A54="",0,IF(Mitarbeiter!$G$52=FALSE,0,IF(AND(Mitarbeiter!$E$52&lt;&gt;"",DC$5+6&lt;Mitarbeiter!$E$52),0,IF(AND(Mitarbeiter!$F$52&lt;&gt;"",DC$5&gt;Mitarbeiter!$F$52),0,IF(Planung!DC54="",$C54,IF(ISNUMBER(Planung!DC54),Planung!DC54,IF(UPPER(Planung!DC54)="H",$C54/2,0)))))))</f>
        <v>0</v>
      </c>
      <c r="DD54" s="27">
        <f>IF($A54="",0,IF(Mitarbeiter!$G$52=FALSE,0,IF(AND(Mitarbeiter!$E$52&lt;&gt;"",DD$5+6&lt;Mitarbeiter!$E$52),0,IF(AND(Mitarbeiter!$F$52&lt;&gt;"",DD$5&gt;Mitarbeiter!$F$52),0,IF(Planung!DD54="",$C54,IF(ISNUMBER(Planung!DD54),Planung!DD54,IF(UPPER(Planung!DD54)="H",$C54/2,0)))))))</f>
        <v>0</v>
      </c>
      <c r="DE54" s="27">
        <f>IF($A54="",0,IF(Mitarbeiter!$G$52=FALSE,0,IF(AND(Mitarbeiter!$E$52&lt;&gt;"",DE$5+6&lt;Mitarbeiter!$E$52),0,IF(AND(Mitarbeiter!$F$52&lt;&gt;"",DE$5&gt;Mitarbeiter!$F$52),0,IF(Planung!DE54="",$C54,IF(ISNUMBER(Planung!DE54),Planung!DE54,IF(UPPER(Planung!DE54)="H",$C54/2,0)))))))</f>
        <v>0</v>
      </c>
      <c r="DF54" s="27">
        <f>IF($A54="",0,IF(Mitarbeiter!$G$52=FALSE,0,IF(AND(Mitarbeiter!$E$52&lt;&gt;"",DF$5+6&lt;Mitarbeiter!$E$52),0,IF(AND(Mitarbeiter!$F$52&lt;&gt;"",DF$5&gt;Mitarbeiter!$F$52),0,IF(Planung!DF54="",$C54,IF(ISNUMBER(Planung!DF54),Planung!DF54,IF(UPPER(Planung!DF54)="H",$C54/2,0)))))))</f>
        <v>0</v>
      </c>
      <c r="DG54" s="27">
        <f>IF($A54="",0,IF(Mitarbeiter!$G$52=FALSE,0,IF(AND(Mitarbeiter!$E$52&lt;&gt;"",DG$5+6&lt;Mitarbeiter!$E$52),0,IF(AND(Mitarbeiter!$F$52&lt;&gt;"",DG$5&gt;Mitarbeiter!$F$52),0,IF(Planung!DG54="",$C54,IF(ISNUMBER(Planung!DG54),Planung!DG54,IF(UPPER(Planung!DG54)="H",$C54/2,0)))))))</f>
        <v>0</v>
      </c>
      <c r="DH54" s="27">
        <f>IF($A54="",0,IF(Mitarbeiter!$G$52=FALSE,0,IF(AND(Mitarbeiter!$E$52&lt;&gt;"",DH$5+6&lt;Mitarbeiter!$E$52),0,IF(AND(Mitarbeiter!$F$52&lt;&gt;"",DH$5&gt;Mitarbeiter!$F$52),0,IF(Planung!DH54="",$C54,IF(ISNUMBER(Planung!DH54),Planung!DH54,IF(UPPER(Planung!DH54)="H",$C54/2,0)))))))</f>
        <v>0</v>
      </c>
      <c r="DI54" s="27">
        <f>IF($A54="",0,IF(Mitarbeiter!$G$52=FALSE,0,IF(AND(Mitarbeiter!$E$52&lt;&gt;"",DI$5+6&lt;Mitarbeiter!$E$52),0,IF(AND(Mitarbeiter!$F$52&lt;&gt;"",DI$5&gt;Mitarbeiter!$F$52),0,IF(Planung!DI54="",$C54,IF(ISNUMBER(Planung!DI54),Planung!DI54,IF(UPPER(Planung!DI54)="H",$C54/2,0)))))))</f>
        <v>0</v>
      </c>
      <c r="DJ54" s="27">
        <f>IF($A54="",0,IF(Mitarbeiter!$G$52=FALSE,0,IF(AND(Mitarbeiter!$E$52&lt;&gt;"",DJ$5+6&lt;Mitarbeiter!$E$52),0,IF(AND(Mitarbeiter!$F$52&lt;&gt;"",DJ$5&gt;Mitarbeiter!$F$52),0,IF(Planung!DJ54="",$C54,IF(ISNUMBER(Planung!DJ54),Planung!DJ54,IF(UPPER(Planung!DJ54)="H",$C54/2,0)))))))</f>
        <v>0</v>
      </c>
      <c r="DK54" s="27">
        <f>IF($A54="",0,IF(Mitarbeiter!$G$52=FALSE,0,IF(AND(Mitarbeiter!$E$52&lt;&gt;"",DK$5+6&lt;Mitarbeiter!$E$52),0,IF(AND(Mitarbeiter!$F$52&lt;&gt;"",DK$5&gt;Mitarbeiter!$F$52),0,IF(Planung!DK54="",$C54,IF(ISNUMBER(Planung!DK54),Planung!DK54,IF(UPPER(Planung!DK54)="H",$C54/2,0)))))))</f>
        <v>0</v>
      </c>
      <c r="DL54" s="27">
        <f>IF($A54="",0,IF(Mitarbeiter!$G$52=FALSE,0,IF(AND(Mitarbeiter!$E$52&lt;&gt;"",DL$5+6&lt;Mitarbeiter!$E$52),0,IF(AND(Mitarbeiter!$F$52&lt;&gt;"",DL$5&gt;Mitarbeiter!$F$52),0,IF(Planung!DL54="",$C54,IF(ISNUMBER(Planung!DL54),Planung!DL54,IF(UPPER(Planung!DL54)="H",$C54/2,0)))))))</f>
        <v>0</v>
      </c>
      <c r="DM54" s="27">
        <f>IF($A54="",0,IF(Mitarbeiter!$G$52=FALSE,0,IF(AND(Mitarbeiter!$E$52&lt;&gt;"",DM$5+6&lt;Mitarbeiter!$E$52),0,IF(AND(Mitarbeiter!$F$52&lt;&gt;"",DM$5&gt;Mitarbeiter!$F$52),0,IF(Planung!DM54="",$C54,IF(ISNUMBER(Planung!DM54),Planung!DM54,IF(UPPER(Planung!DM54)="H",$C54/2,0)))))))</f>
        <v>0</v>
      </c>
      <c r="DN54" s="27">
        <f>IF($A54="",0,IF(Mitarbeiter!$G$52=FALSE,0,IF(AND(Mitarbeiter!$E$52&lt;&gt;"",DN$5+6&lt;Mitarbeiter!$E$52),0,IF(AND(Mitarbeiter!$F$52&lt;&gt;"",DN$5&gt;Mitarbeiter!$F$52),0,IF(Planung!DN54="",$C54,IF(ISNUMBER(Planung!DN54),Planung!DN54,IF(UPPER(Planung!DN54)="H",$C54/2,0)))))))</f>
        <v>0</v>
      </c>
      <c r="DO54" s="27">
        <f>IF($A54="",0,IF(Mitarbeiter!$G$52=FALSE,0,IF(AND(Mitarbeiter!$E$52&lt;&gt;"",DO$5+6&lt;Mitarbeiter!$E$52),0,IF(AND(Mitarbeiter!$F$52&lt;&gt;"",DO$5&gt;Mitarbeiter!$F$52),0,IF(Planung!DO54="",$C54,IF(ISNUMBER(Planung!DO54),Planung!DO54,IF(UPPER(Planung!DO54)="H",$C54/2,0)))))))</f>
        <v>0</v>
      </c>
      <c r="DP54" s="27">
        <f>IF($A54="",0,IF(Mitarbeiter!$G$52=FALSE,0,IF(AND(Mitarbeiter!$E$52&lt;&gt;"",DP$5+6&lt;Mitarbeiter!$E$52),0,IF(AND(Mitarbeiter!$F$52&lt;&gt;"",DP$5&gt;Mitarbeiter!$F$52),0,IF(Planung!DP54="",$C54,IF(ISNUMBER(Planung!DP54),Planung!DP54,IF(UPPER(Planung!DP54)="H",$C54/2,0)))))))</f>
        <v>0</v>
      </c>
      <c r="DQ54" s="27">
        <f>IF($A54="",0,IF(Mitarbeiter!$G$52=FALSE,0,IF(AND(Mitarbeiter!$E$52&lt;&gt;"",DQ$5+6&lt;Mitarbeiter!$E$52),0,IF(AND(Mitarbeiter!$F$52&lt;&gt;"",DQ$5&gt;Mitarbeiter!$F$52),0,IF(Planung!DQ54="",$C54,IF(ISNUMBER(Planung!DQ54),Planung!DQ54,IF(UPPER(Planung!DQ54)="H",$C54/2,0)))))))</f>
        <v>0</v>
      </c>
      <c r="DR54" s="27">
        <f>IF($A54="",0,IF(Mitarbeiter!$G$52=FALSE,0,IF(AND(Mitarbeiter!$E$52&lt;&gt;"",DR$5+6&lt;Mitarbeiter!$E$52),0,IF(AND(Mitarbeiter!$F$52&lt;&gt;"",DR$5&gt;Mitarbeiter!$F$52),0,IF(Planung!DR54="",$C54,IF(ISNUMBER(Planung!DR54),Planung!DR54,IF(UPPER(Planung!DR54)="H",$C54/2,0)))))))</f>
        <v>0</v>
      </c>
      <c r="DS54" s="27">
        <f>IF($A54="",0,IF(Mitarbeiter!$G$52=FALSE,0,IF(AND(Mitarbeiter!$E$52&lt;&gt;"",DS$5+6&lt;Mitarbeiter!$E$52),0,IF(AND(Mitarbeiter!$F$52&lt;&gt;"",DS$5&gt;Mitarbeiter!$F$52),0,IF(Planung!DS54="",$C54,IF(ISNUMBER(Planung!DS54),Planung!DS54,IF(UPPER(Planung!DS54)="H",$C54/2,0)))))))</f>
        <v>0</v>
      </c>
      <c r="DT54" s="27">
        <f>IF($A54="",0,IF(Mitarbeiter!$G$52=FALSE,0,IF(AND(Mitarbeiter!$E$52&lt;&gt;"",DT$5+6&lt;Mitarbeiter!$E$52),0,IF(AND(Mitarbeiter!$F$52&lt;&gt;"",DT$5&gt;Mitarbeiter!$F$52),0,IF(Planung!DT54="",$C54,IF(ISNUMBER(Planung!DT54),Planung!DT54,IF(UPPER(Planung!DT54)="H",$C54/2,0)))))))</f>
        <v>0</v>
      </c>
      <c r="DU54" s="27">
        <f>IF($A54="",0,IF(Mitarbeiter!$G$52=FALSE,0,IF(AND(Mitarbeiter!$E$52&lt;&gt;"",DU$5+6&lt;Mitarbeiter!$E$52),0,IF(AND(Mitarbeiter!$F$52&lt;&gt;"",DU$5&gt;Mitarbeiter!$F$52),0,IF(Planung!DU54="",$C54,IF(ISNUMBER(Planung!DU54),Planung!DU54,IF(UPPER(Planung!DU54)="H",$C54/2,0)))))))</f>
        <v>0</v>
      </c>
      <c r="DV54" s="27">
        <f>IF($A54="",0,IF(Mitarbeiter!$G$52=FALSE,0,IF(AND(Mitarbeiter!$E$52&lt;&gt;"",DV$5+6&lt;Mitarbeiter!$E$52),0,IF(AND(Mitarbeiter!$F$52&lt;&gt;"",DV$5&gt;Mitarbeiter!$F$52),0,IF(Planung!DV54="",$C54,IF(ISNUMBER(Planung!DV54),Planung!DV54,IF(UPPER(Planung!DV54)="H",$C54/2,0)))))))</f>
        <v>0</v>
      </c>
      <c r="DW54" s="27">
        <f>IF($A54="",0,IF(Mitarbeiter!$G$52=FALSE,0,IF(AND(Mitarbeiter!$E$52&lt;&gt;"",DW$5+6&lt;Mitarbeiter!$E$52),0,IF(AND(Mitarbeiter!$F$52&lt;&gt;"",DW$5&gt;Mitarbeiter!$F$52),0,IF(Planung!DW54="",$C54,IF(ISNUMBER(Planung!DW54),Planung!DW54,IF(UPPER(Planung!DW54)="H",$C54/2,0)))))))</f>
        <v>0</v>
      </c>
      <c r="DX54" s="27">
        <f>IF($A54="",0,IF(Mitarbeiter!$G$52=FALSE,0,IF(AND(Mitarbeiter!$E$52&lt;&gt;"",DX$5+6&lt;Mitarbeiter!$E$52),0,IF(AND(Mitarbeiter!$F$52&lt;&gt;"",DX$5&gt;Mitarbeiter!$F$52),0,IF(Planung!DX54="",$C54,IF(ISNUMBER(Planung!DX54),Planung!DX54,IF(UPPER(Planung!DX54)="H",$C54/2,0)))))))</f>
        <v>0</v>
      </c>
      <c r="DY54" s="27">
        <f>IF($A54="",0,IF(Mitarbeiter!$G$52=FALSE,0,IF(AND(Mitarbeiter!$E$52&lt;&gt;"",DY$5+6&lt;Mitarbeiter!$E$52),0,IF(AND(Mitarbeiter!$F$52&lt;&gt;"",DY$5&gt;Mitarbeiter!$F$52),0,IF(Planung!DY54="",$C54,IF(ISNUMBER(Planung!DY54),Planung!DY54,IF(UPPER(Planung!DY54)="H",$C54/2,0)))))))</f>
        <v>0</v>
      </c>
      <c r="DZ54" s="27">
        <f>IF($A54="",0,IF(Mitarbeiter!$G$52=FALSE,0,IF(AND(Mitarbeiter!$E$52&lt;&gt;"",DZ$5+6&lt;Mitarbeiter!$E$52),0,IF(AND(Mitarbeiter!$F$52&lt;&gt;"",DZ$5&gt;Mitarbeiter!$F$52),0,IF(Planung!DZ54="",$C54,IF(ISNUMBER(Planung!DZ54),Planung!DZ54,IF(UPPER(Planung!DZ54)="H",$C54/2,0)))))))</f>
        <v>0</v>
      </c>
      <c r="EA54" s="27">
        <f>IF($A54="",0,IF(Mitarbeiter!$G$52=FALSE,0,IF(AND(Mitarbeiter!$E$52&lt;&gt;"",EA$5+6&lt;Mitarbeiter!$E$52),0,IF(AND(Mitarbeiter!$F$52&lt;&gt;"",EA$5&gt;Mitarbeiter!$F$52),0,IF(Planung!EA54="",$C54,IF(ISNUMBER(Planung!EA54),Planung!EA54,IF(UPPER(Planung!EA54)="H",$C54/2,0)))))))</f>
        <v>0</v>
      </c>
      <c r="EB54" s="27">
        <f>IF($A54="",0,IF(Mitarbeiter!$G$52=FALSE,0,IF(AND(Mitarbeiter!$E$52&lt;&gt;"",EB$5+6&lt;Mitarbeiter!$E$52),0,IF(AND(Mitarbeiter!$F$52&lt;&gt;"",EB$5&gt;Mitarbeiter!$F$52),0,IF(Planung!EB54="",$C54,IF(ISNUMBER(Planung!EB54),Planung!EB54,IF(UPPER(Planung!EB54)="H",$C54/2,0)))))))</f>
        <v>0</v>
      </c>
      <c r="EC54" s="27">
        <f>IF($A54="",0,IF(Mitarbeiter!$G$52=FALSE,0,IF(AND(Mitarbeiter!$E$52&lt;&gt;"",EC$5+6&lt;Mitarbeiter!$E$52),0,IF(AND(Mitarbeiter!$F$52&lt;&gt;"",EC$5&gt;Mitarbeiter!$F$52),0,IF(Planung!EC54="",$C54,IF(ISNUMBER(Planung!EC54),Planung!EC54,IF(UPPER(Planung!EC54)="H",$C54/2,0)))))))</f>
        <v>0</v>
      </c>
      <c r="ED54" s="27">
        <f>IF($A54="",0,IF(Mitarbeiter!$G$52=FALSE,0,IF(AND(Mitarbeiter!$E$52&lt;&gt;"",ED$5+6&lt;Mitarbeiter!$E$52),0,IF(AND(Mitarbeiter!$F$52&lt;&gt;"",ED$5&gt;Mitarbeiter!$F$52),0,IF(Planung!ED54="",$C54,IF(ISNUMBER(Planung!ED54),Planung!ED54,IF(UPPER(Planung!ED54)="H",$C54/2,0)))))))</f>
        <v>0</v>
      </c>
      <c r="EE54" s="27">
        <f>IF($A54="",0,IF(Mitarbeiter!$G$52=FALSE,0,IF(AND(Mitarbeiter!$E$52&lt;&gt;"",EE$5+6&lt;Mitarbeiter!$E$52),0,IF(AND(Mitarbeiter!$F$52&lt;&gt;"",EE$5&gt;Mitarbeiter!$F$52),0,IF(Planung!EE54="",$C54,IF(ISNUMBER(Planung!EE54),Planung!EE54,IF(UPPER(Planung!EE54)="H",$C54/2,0)))))))</f>
        <v>0</v>
      </c>
      <c r="EF54" s="27">
        <f>IF($A54="",0,IF(Mitarbeiter!$G$52=FALSE,0,IF(AND(Mitarbeiter!$E$52&lt;&gt;"",EF$5+6&lt;Mitarbeiter!$E$52),0,IF(AND(Mitarbeiter!$F$52&lt;&gt;"",EF$5&gt;Mitarbeiter!$F$52),0,IF(Planung!EF54="",$C54,IF(ISNUMBER(Planung!EF54),Planung!EF54,IF(UPPER(Planung!EF54)="H",$C54/2,0)))))))</f>
        <v>0</v>
      </c>
      <c r="EG54" s="27">
        <f>IF($A54="",0,IF(Mitarbeiter!$G$52=FALSE,0,IF(AND(Mitarbeiter!$E$52&lt;&gt;"",EG$5+6&lt;Mitarbeiter!$E$52),0,IF(AND(Mitarbeiter!$F$52&lt;&gt;"",EG$5&gt;Mitarbeiter!$F$52),0,IF(Planung!EG54="",$C54,IF(ISNUMBER(Planung!EG54),Planung!EG54,IF(UPPER(Planung!EG54)="H",$C54/2,0)))))))</f>
        <v>0</v>
      </c>
      <c r="EH54" s="27">
        <f>IF($A54="",0,IF(Mitarbeiter!$G$52=FALSE,0,IF(AND(Mitarbeiter!$E$52&lt;&gt;"",EH$5+6&lt;Mitarbeiter!$E$52),0,IF(AND(Mitarbeiter!$F$52&lt;&gt;"",EH$5&gt;Mitarbeiter!$F$52),0,IF(Planung!EH54="",$C54,IF(ISNUMBER(Planung!EH54),Planung!EH54,IF(UPPER(Planung!EH54)="H",$C54/2,0)))))))</f>
        <v>0</v>
      </c>
      <c r="EI54" s="27">
        <f>IF($A54="",0,IF(Mitarbeiter!$G$52=FALSE,0,IF(AND(Mitarbeiter!$E$52&lt;&gt;"",EI$5+6&lt;Mitarbeiter!$E$52),0,IF(AND(Mitarbeiter!$F$52&lt;&gt;"",EI$5&gt;Mitarbeiter!$F$52),0,IF(Planung!EI54="",$C54,IF(ISNUMBER(Planung!EI54),Planung!EI54,IF(UPPER(Planung!EI54)="H",$C54/2,0)))))))</f>
        <v>0</v>
      </c>
      <c r="EJ54" s="27">
        <f>IF($A54="",0,IF(Mitarbeiter!$G$52=FALSE,0,IF(AND(Mitarbeiter!$E$52&lt;&gt;"",EJ$5+6&lt;Mitarbeiter!$E$52),0,IF(AND(Mitarbeiter!$F$52&lt;&gt;"",EJ$5&gt;Mitarbeiter!$F$52),0,IF(Planung!EJ54="",$C54,IF(ISNUMBER(Planung!EJ54),Planung!EJ54,IF(UPPER(Planung!EJ54)="H",$C54/2,0)))))))</f>
        <v>0</v>
      </c>
      <c r="EK54" s="27">
        <f>IF($A54="",0,IF(Mitarbeiter!$G$52=FALSE,0,IF(AND(Mitarbeiter!$E$52&lt;&gt;"",EK$5+6&lt;Mitarbeiter!$E$52),0,IF(AND(Mitarbeiter!$F$52&lt;&gt;"",EK$5&gt;Mitarbeiter!$F$52),0,IF(Planung!EK54="",$C54,IF(ISNUMBER(Planung!EK54),Planung!EK54,IF(UPPER(Planung!EK54)="H",$C54/2,0)))))))</f>
        <v>0</v>
      </c>
      <c r="EL54" s="27">
        <f>IF($A54="",0,IF(Mitarbeiter!$G$52=FALSE,0,IF(AND(Mitarbeiter!$E$52&lt;&gt;"",EL$5+6&lt;Mitarbeiter!$E$52),0,IF(AND(Mitarbeiter!$F$52&lt;&gt;"",EL$5&gt;Mitarbeiter!$F$52),0,IF(Planung!EL54="",$C54,IF(ISNUMBER(Planung!EL54),Planung!EL54,IF(UPPER(Planung!EL54)="H",$C54/2,0)))))))</f>
        <v>0</v>
      </c>
      <c r="EM54" s="27">
        <f>IF($A54="",0,IF(Mitarbeiter!$G$52=FALSE,0,IF(AND(Mitarbeiter!$E$52&lt;&gt;"",EM$5+6&lt;Mitarbeiter!$E$52),0,IF(AND(Mitarbeiter!$F$52&lt;&gt;"",EM$5&gt;Mitarbeiter!$F$52),0,IF(Planung!EM54="",$C54,IF(ISNUMBER(Planung!EM54),Planung!EM54,IF(UPPER(Planung!EM54)="H",$C54/2,0)))))))</f>
        <v>0</v>
      </c>
      <c r="EN54" s="27">
        <f>IF($A54="",0,IF(Mitarbeiter!$G$52=FALSE,0,IF(AND(Mitarbeiter!$E$52&lt;&gt;"",EN$5+6&lt;Mitarbeiter!$E$52),0,IF(AND(Mitarbeiter!$F$52&lt;&gt;"",EN$5&gt;Mitarbeiter!$F$52),0,IF(Planung!EN54="",$C54,IF(ISNUMBER(Planung!EN54),Planung!EN54,IF(UPPER(Planung!EN54)="H",$C54/2,0)))))))</f>
        <v>0</v>
      </c>
      <c r="EO54" s="27">
        <f>IF($A54="",0,IF(Mitarbeiter!$G$52=FALSE,0,IF(AND(Mitarbeiter!$E$52&lt;&gt;"",EO$5+6&lt;Mitarbeiter!$E$52),0,IF(AND(Mitarbeiter!$F$52&lt;&gt;"",EO$5&gt;Mitarbeiter!$F$52),0,IF(Planung!EO54="",$C54,IF(ISNUMBER(Planung!EO54),Planung!EO54,IF(UPPER(Planung!EO54)="H",$C54/2,0)))))))</f>
        <v>0</v>
      </c>
      <c r="EP54" s="27">
        <f>IF($A54="",0,IF(Mitarbeiter!$G$52=FALSE,0,IF(AND(Mitarbeiter!$E$52&lt;&gt;"",EP$5+6&lt;Mitarbeiter!$E$52),0,IF(AND(Mitarbeiter!$F$52&lt;&gt;"",EP$5&gt;Mitarbeiter!$F$52),0,IF(Planung!EP54="",$C54,IF(ISNUMBER(Planung!EP54),Planung!EP54,IF(UPPER(Planung!EP54)="H",$C54/2,0)))))))</f>
        <v>0</v>
      </c>
      <c r="EQ54" s="27">
        <f>IF($A54="",0,IF(Mitarbeiter!$G$52=FALSE,0,IF(AND(Mitarbeiter!$E$52&lt;&gt;"",EQ$5+6&lt;Mitarbeiter!$E$52),0,IF(AND(Mitarbeiter!$F$52&lt;&gt;"",EQ$5&gt;Mitarbeiter!$F$52),0,IF(Planung!EQ54="",$C54,IF(ISNUMBER(Planung!EQ54),Planung!EQ54,IF(UPPER(Planung!EQ54)="H",$C54/2,0)))))))</f>
        <v>0</v>
      </c>
      <c r="ER54" s="27">
        <f>IF($A54="",0,IF(Mitarbeiter!$G$52=FALSE,0,IF(AND(Mitarbeiter!$E$52&lt;&gt;"",ER$5+6&lt;Mitarbeiter!$E$52),0,IF(AND(Mitarbeiter!$F$52&lt;&gt;"",ER$5&gt;Mitarbeiter!$F$52),0,IF(Planung!ER54="",$C54,IF(ISNUMBER(Planung!ER54),Planung!ER54,IF(UPPER(Planung!ER54)="H",$C54/2,0)))))))</f>
        <v>0</v>
      </c>
      <c r="ES54" s="27">
        <f>IF($A54="",0,IF(Mitarbeiter!$G$52=FALSE,0,IF(AND(Mitarbeiter!$E$52&lt;&gt;"",ES$5+6&lt;Mitarbeiter!$E$52),0,IF(AND(Mitarbeiter!$F$52&lt;&gt;"",ES$5&gt;Mitarbeiter!$F$52),0,IF(Planung!ES54="",$C54,IF(ISNUMBER(Planung!ES54),Planung!ES54,IF(UPPER(Planung!ES54)="H",$C54/2,0)))))))</f>
        <v>0</v>
      </c>
      <c r="ET54" s="27">
        <f>IF($A54="",0,IF(Mitarbeiter!$G$52=FALSE,0,IF(AND(Mitarbeiter!$E$52&lt;&gt;"",ET$5+6&lt;Mitarbeiter!$E$52),0,IF(AND(Mitarbeiter!$F$52&lt;&gt;"",ET$5&gt;Mitarbeiter!$F$52),0,IF(Planung!ET54="",$C54,IF(ISNUMBER(Planung!ET54),Planung!ET54,IF(UPPER(Planung!ET54)="H",$C54/2,0)))))))</f>
        <v>0</v>
      </c>
      <c r="EU54" s="27">
        <f>IF($A54="",0,IF(Mitarbeiter!$G$52=FALSE,0,IF(AND(Mitarbeiter!$E$52&lt;&gt;"",EU$5+6&lt;Mitarbeiter!$E$52),0,IF(AND(Mitarbeiter!$F$52&lt;&gt;"",EU$5&gt;Mitarbeiter!$F$52),0,IF(Planung!EU54="",$C54,IF(ISNUMBER(Planung!EU54),Planung!EU54,IF(UPPER(Planung!EU54)="H",$C54/2,0)))))))</f>
        <v>0</v>
      </c>
      <c r="EV54" s="27">
        <f>IF($A54="",0,IF(Mitarbeiter!$G$52=FALSE,0,IF(AND(Mitarbeiter!$E$52&lt;&gt;"",EV$5+6&lt;Mitarbeiter!$E$52),0,IF(AND(Mitarbeiter!$F$52&lt;&gt;"",EV$5&gt;Mitarbeiter!$F$52),0,IF(Planung!EV54="",$C54,IF(ISNUMBER(Planung!EV54),Planung!EV54,IF(UPPER(Planung!EV54)="H",$C54/2,0)))))))</f>
        <v>0</v>
      </c>
      <c r="EW54" s="27">
        <f>IF($A54="",0,IF(Mitarbeiter!$G$52=FALSE,0,IF(AND(Mitarbeiter!$E$52&lt;&gt;"",EW$5+6&lt;Mitarbeiter!$E$52),0,IF(AND(Mitarbeiter!$F$52&lt;&gt;"",EW$5&gt;Mitarbeiter!$F$52),0,IF(Planung!EW54="",$C54,IF(ISNUMBER(Planung!EW54),Planung!EW54,IF(UPPER(Planung!EW54)="H",$C54/2,0)))))))</f>
        <v>0</v>
      </c>
      <c r="EX54" s="27">
        <f>IF($A54="",0,IF(Mitarbeiter!$G$52=FALSE,0,IF(AND(Mitarbeiter!$E$52&lt;&gt;"",EX$5+6&lt;Mitarbeiter!$E$52),0,IF(AND(Mitarbeiter!$F$52&lt;&gt;"",EX$5&gt;Mitarbeiter!$F$52),0,IF(Planung!EX54="",$C54,IF(ISNUMBER(Planung!EX54),Planung!EX54,IF(UPPER(Planung!EX54)="H",$C54/2,0)))))))</f>
        <v>0</v>
      </c>
      <c r="EY54" s="27">
        <f>IF($A54="",0,IF(Mitarbeiter!$G$52=FALSE,0,IF(AND(Mitarbeiter!$E$52&lt;&gt;"",EY$5+6&lt;Mitarbeiter!$E$52),0,IF(AND(Mitarbeiter!$F$52&lt;&gt;"",EY$5&gt;Mitarbeiter!$F$52),0,IF(Planung!EY54="",$C54,IF(ISNUMBER(Planung!EY54),Planung!EY54,IF(UPPER(Planung!EY54)="H",$C54/2,0)))))))</f>
        <v>0</v>
      </c>
      <c r="EZ54" s="27">
        <f>IF($A54="",0,IF(Mitarbeiter!$G$52=FALSE,0,IF(AND(Mitarbeiter!$E$52&lt;&gt;"",EZ$5+6&lt;Mitarbeiter!$E$52),0,IF(AND(Mitarbeiter!$F$52&lt;&gt;"",EZ$5&gt;Mitarbeiter!$F$52),0,IF(Planung!EZ54="",$C54,IF(ISNUMBER(Planung!EZ54),Planung!EZ54,IF(UPPER(Planung!EZ54)="H",$C54/2,0)))))))</f>
        <v>0</v>
      </c>
      <c r="FA54" s="27">
        <f>IF($A54="",0,IF(Mitarbeiter!$G$52=FALSE,0,IF(AND(Mitarbeiter!$E$52&lt;&gt;"",FA$5+6&lt;Mitarbeiter!$E$52),0,IF(AND(Mitarbeiter!$F$52&lt;&gt;"",FA$5&gt;Mitarbeiter!$F$52),0,IF(Planung!FA54="",$C54,IF(ISNUMBER(Planung!FA54),Planung!FA54,IF(UPPER(Planung!FA54)="H",$C54/2,0)))))))</f>
        <v>0</v>
      </c>
      <c r="FB54" s="27">
        <f>IF($A54="",0,IF(Mitarbeiter!$G$52=FALSE,0,IF(AND(Mitarbeiter!$E$52&lt;&gt;"",FB$5+6&lt;Mitarbeiter!$E$52),0,IF(AND(Mitarbeiter!$F$52&lt;&gt;"",FB$5&gt;Mitarbeiter!$F$52),0,IF(Planung!FB54="",$C54,IF(ISNUMBER(Planung!FB54),Planung!FB54,IF(UPPER(Planung!FB54)="H",$C54/2,0)))))))</f>
        <v>0</v>
      </c>
      <c r="FC54" s="27">
        <f>IF($A54="",0,IF(Mitarbeiter!$G$52=FALSE,0,IF(AND(Mitarbeiter!$E$52&lt;&gt;"",FC$5+6&lt;Mitarbeiter!$E$52),0,IF(AND(Mitarbeiter!$F$52&lt;&gt;"",FC$5&gt;Mitarbeiter!$F$52),0,IF(Planung!FC54="",$C54,IF(ISNUMBER(Planung!FC54),Planung!FC54,IF(UPPER(Planung!FC54)="H",$C54/2,0)))))))</f>
        <v>0</v>
      </c>
      <c r="FD54" s="27">
        <f>IF($A54="",0,IF(Mitarbeiter!$G$52=FALSE,0,IF(AND(Mitarbeiter!$E$52&lt;&gt;"",FD$5+6&lt;Mitarbeiter!$E$52),0,IF(AND(Mitarbeiter!$F$52&lt;&gt;"",FD$5&gt;Mitarbeiter!$F$52),0,IF(Planung!FD54="",$C54,IF(ISNUMBER(Planung!FD54),Planung!FD54,IF(UPPER(Planung!FD54)="H",$C54/2,0)))))))</f>
        <v>0</v>
      </c>
      <c r="FE54" s="27">
        <f>IF($A54="",0,IF(Mitarbeiter!$G$52=FALSE,0,IF(AND(Mitarbeiter!$E$52&lt;&gt;"",FE$5+6&lt;Mitarbeiter!$E$52),0,IF(AND(Mitarbeiter!$F$52&lt;&gt;"",FE$5&gt;Mitarbeiter!$F$52),0,IF(Planung!FE54="",$C54,IF(ISNUMBER(Planung!FE54),Planung!FE54,IF(UPPER(Planung!FE54)="H",$C54/2,0)))))))</f>
        <v>0</v>
      </c>
      <c r="FF54" s="27">
        <f>IF($A54="",0,IF(Mitarbeiter!$G$52=FALSE,0,IF(AND(Mitarbeiter!$E$52&lt;&gt;"",FF$5+6&lt;Mitarbeiter!$E$52),0,IF(AND(Mitarbeiter!$F$52&lt;&gt;"",FF$5&gt;Mitarbeiter!$F$52),0,IF(Planung!FF54="",$C54,IF(ISNUMBER(Planung!FF54),Planung!FF54,IF(UPPER(Planung!FF54)="H",$C54/2,0)))))))</f>
        <v>0</v>
      </c>
      <c r="FG54" s="27">
        <f>IF($A54="",0,IF(Mitarbeiter!$G$52=FALSE,0,IF(AND(Mitarbeiter!$E$52&lt;&gt;"",FG$5+6&lt;Mitarbeiter!$E$52),0,IF(AND(Mitarbeiter!$F$52&lt;&gt;"",FG$5&gt;Mitarbeiter!$F$52),0,IF(Planung!FG54="",$C54,IF(ISNUMBER(Planung!FG54),Planung!FG54,IF(UPPER(Planung!FG54)="H",$C54/2,0)))))))</f>
        <v>0</v>
      </c>
      <c r="FH54" s="27">
        <f>IF($A54="",0,IF(Mitarbeiter!$G$52=FALSE,0,IF(AND(Mitarbeiter!$E$52&lt;&gt;"",FH$5+6&lt;Mitarbeiter!$E$52),0,IF(AND(Mitarbeiter!$F$52&lt;&gt;"",FH$5&gt;Mitarbeiter!$F$52),0,IF(Planung!FH54="",$C54,IF(ISNUMBER(Planung!FH54),Planung!FH54,IF(UPPER(Planung!FH54)="H",$C54/2,0)))))))</f>
        <v>0</v>
      </c>
      <c r="FI54" s="27">
        <f>IF($A54="",0,IF(Mitarbeiter!$G$52=FALSE,0,IF(AND(Mitarbeiter!$E$52&lt;&gt;"",FI$5+6&lt;Mitarbeiter!$E$52),0,IF(AND(Mitarbeiter!$F$52&lt;&gt;"",FI$5&gt;Mitarbeiter!$F$52),0,IF(Planung!FI54="",$C54,IF(ISNUMBER(Planung!FI54),Planung!FI54,IF(UPPER(Planung!FI54)="H",$C54/2,0)))))))</f>
        <v>0</v>
      </c>
      <c r="FJ54" s="27">
        <f>IF($A54="",0,IF(Mitarbeiter!$G$52=FALSE,0,IF(AND(Mitarbeiter!$E$52&lt;&gt;"",FJ$5+6&lt;Mitarbeiter!$E$52),0,IF(AND(Mitarbeiter!$F$52&lt;&gt;"",FJ$5&gt;Mitarbeiter!$F$52),0,IF(Planung!FJ54="",$C54,IF(ISNUMBER(Planung!FJ54),Planung!FJ54,IF(UPPER(Planung!FJ54)="H",$C54/2,0)))))))</f>
        <v>0</v>
      </c>
      <c r="FK54" s="27">
        <f>IF($A54="",0,IF(Mitarbeiter!$G$52=FALSE,0,IF(AND(Mitarbeiter!$E$52&lt;&gt;"",FK$5+6&lt;Mitarbeiter!$E$52),0,IF(AND(Mitarbeiter!$F$52&lt;&gt;"",FK$5&gt;Mitarbeiter!$F$52),0,IF(Planung!FK54="",$C54,IF(ISNUMBER(Planung!FK54),Planung!FK54,IF(UPPER(Planung!FK54)="H",$C54/2,0)))))))</f>
        <v>0</v>
      </c>
      <c r="FL54" s="27">
        <f>IF($A54="",0,IF(Mitarbeiter!$G$52=FALSE,0,IF(AND(Mitarbeiter!$E$52&lt;&gt;"",FL$5+6&lt;Mitarbeiter!$E$52),0,IF(AND(Mitarbeiter!$F$52&lt;&gt;"",FL$5&gt;Mitarbeiter!$F$52),0,IF(Planung!FL54="",$C54,IF(ISNUMBER(Planung!FL54),Planung!FL54,IF(UPPER(Planung!FL54)="H",$C54/2,0)))))))</f>
        <v>0</v>
      </c>
      <c r="FM54" s="27">
        <f>IF($A54="",0,IF(Mitarbeiter!$G$52=FALSE,0,IF(AND(Mitarbeiter!$E$52&lt;&gt;"",FM$5+6&lt;Mitarbeiter!$E$52),0,IF(AND(Mitarbeiter!$F$52&lt;&gt;"",FM$5&gt;Mitarbeiter!$F$52),0,IF(Planung!FM54="",$C54,IF(ISNUMBER(Planung!FM54),Planung!FM54,IF(UPPER(Planung!FM54)="H",$C54/2,0)))))))</f>
        <v>0</v>
      </c>
      <c r="FN54" s="27">
        <f>IF($A54="",0,IF(Mitarbeiter!$G$52=FALSE,0,IF(AND(Mitarbeiter!$E$52&lt;&gt;"",FN$5+6&lt;Mitarbeiter!$E$52),0,IF(AND(Mitarbeiter!$F$52&lt;&gt;"",FN$5&gt;Mitarbeiter!$F$52),0,IF(Planung!FN54="",$C54,IF(ISNUMBER(Planung!FN54),Planung!FN54,IF(UPPER(Planung!FN54)="H",$C54/2,0)))))))</f>
        <v>0</v>
      </c>
      <c r="FO54" s="27">
        <f>IF($A54="",0,IF(Mitarbeiter!$G$52=FALSE,0,IF(AND(Mitarbeiter!$E$52&lt;&gt;"",FO$5+6&lt;Mitarbeiter!$E$52),0,IF(AND(Mitarbeiter!$F$52&lt;&gt;"",FO$5&gt;Mitarbeiter!$F$52),0,IF(Planung!FO54="",$C54,IF(ISNUMBER(Planung!FO54),Planung!FO54,IF(UPPER(Planung!FO54)="H",$C54/2,0)))))))</f>
        <v>0</v>
      </c>
      <c r="FP54" s="27">
        <f>IF($A54="",0,IF(Mitarbeiter!$G$52=FALSE,0,IF(AND(Mitarbeiter!$E$52&lt;&gt;"",FP$5+6&lt;Mitarbeiter!$E$52),0,IF(AND(Mitarbeiter!$F$52&lt;&gt;"",FP$5&gt;Mitarbeiter!$F$52),0,IF(Planung!FP54="",$C54,IF(ISNUMBER(Planung!FP54),Planung!FP54,IF(UPPER(Planung!FP54)="H",$C54/2,0)))))))</f>
        <v>0</v>
      </c>
      <c r="FQ54" s="27">
        <f>IF($A54="",0,IF(Mitarbeiter!$G$52=FALSE,0,IF(AND(Mitarbeiter!$E$52&lt;&gt;"",FQ$5+6&lt;Mitarbeiter!$E$52),0,IF(AND(Mitarbeiter!$F$52&lt;&gt;"",FQ$5&gt;Mitarbeiter!$F$52),0,IF(Planung!FQ54="",$C54,IF(ISNUMBER(Planung!FQ54),Planung!FQ54,IF(UPPER(Planung!FQ54)="H",$C54/2,0)))))))</f>
        <v>0</v>
      </c>
      <c r="FR54" s="27">
        <f>IF($A54="",0,IF(Mitarbeiter!$G$52=FALSE,0,IF(AND(Mitarbeiter!$E$52&lt;&gt;"",FR$5+6&lt;Mitarbeiter!$E$52),0,IF(AND(Mitarbeiter!$F$52&lt;&gt;"",FR$5&gt;Mitarbeiter!$F$52),0,IF(Planung!FR54="",$C54,IF(ISNUMBER(Planung!FR54),Planung!FR54,IF(UPPER(Planung!FR54)="H",$C54/2,0)))))))</f>
        <v>0</v>
      </c>
      <c r="FS54" s="27">
        <f>IF($A54="",0,IF(Mitarbeiter!$G$52=FALSE,0,IF(AND(Mitarbeiter!$E$52&lt;&gt;"",FS$5+6&lt;Mitarbeiter!$E$52),0,IF(AND(Mitarbeiter!$F$52&lt;&gt;"",FS$5&gt;Mitarbeiter!$F$52),0,IF(Planung!FS54="",$C54,IF(ISNUMBER(Planung!FS54),Planung!FS54,IF(UPPER(Planung!FS54)="H",$C54/2,0)))))))</f>
        <v>0</v>
      </c>
      <c r="FT54" s="27">
        <f>IF($A54="",0,IF(Mitarbeiter!$G$52=FALSE,0,IF(AND(Mitarbeiter!$E$52&lt;&gt;"",FT$5+6&lt;Mitarbeiter!$E$52),0,IF(AND(Mitarbeiter!$F$52&lt;&gt;"",FT$5&gt;Mitarbeiter!$F$52),0,IF(Planung!FT54="",$C54,IF(ISNUMBER(Planung!FT54),Planung!FT54,IF(UPPER(Planung!FT54)="H",$C54/2,0)))))))</f>
        <v>0</v>
      </c>
      <c r="FU54" s="27">
        <f>IF($A54="",0,IF(Mitarbeiter!$G$52=FALSE,0,IF(AND(Mitarbeiter!$E$52&lt;&gt;"",FU$5+6&lt;Mitarbeiter!$E$52),0,IF(AND(Mitarbeiter!$F$52&lt;&gt;"",FU$5&gt;Mitarbeiter!$F$52),0,IF(Planung!FU54="",$C54,IF(ISNUMBER(Planung!FU54),Planung!FU54,IF(UPPER(Planung!FU54)="H",$C54/2,0)))))))</f>
        <v>0</v>
      </c>
      <c r="FV54" s="27">
        <f>IF($A54="",0,IF(Mitarbeiter!$G$52=FALSE,0,IF(AND(Mitarbeiter!$E$52&lt;&gt;"",FV$5+6&lt;Mitarbeiter!$E$52),0,IF(AND(Mitarbeiter!$F$52&lt;&gt;"",FV$5&gt;Mitarbeiter!$F$52),0,IF(Planung!FV54="",$C54,IF(ISNUMBER(Planung!FV54),Planung!FV54,IF(UPPER(Planung!FV54)="H",$C54/2,0)))))))</f>
        <v>0</v>
      </c>
      <c r="FW54" s="27">
        <f>IF($A54="",0,IF(Mitarbeiter!$G$52=FALSE,0,IF(AND(Mitarbeiter!$E$52&lt;&gt;"",FW$5+6&lt;Mitarbeiter!$E$52),0,IF(AND(Mitarbeiter!$F$52&lt;&gt;"",FW$5&gt;Mitarbeiter!$F$52),0,IF(Planung!FW54="",$C54,IF(ISNUMBER(Planung!FW54),Planung!FW54,IF(UPPER(Planung!FW54)="H",$C54/2,0)))))))</f>
        <v>0</v>
      </c>
      <c r="FX54" s="27">
        <f>IF($A54="",0,IF(Mitarbeiter!$G$52=FALSE,0,IF(AND(Mitarbeiter!$E$52&lt;&gt;"",FX$5+6&lt;Mitarbeiter!$E$52),0,IF(AND(Mitarbeiter!$F$52&lt;&gt;"",FX$5&gt;Mitarbeiter!$F$52),0,IF(Planung!FX54="",$C54,IF(ISNUMBER(Planung!FX54),Planung!FX54,IF(UPPER(Planung!FX54)="H",$C54/2,0)))))))</f>
        <v>0</v>
      </c>
      <c r="FY54" s="27">
        <f>IF($A54="",0,IF(Mitarbeiter!$G$52=FALSE,0,IF(AND(Mitarbeiter!$E$52&lt;&gt;"",FY$5+6&lt;Mitarbeiter!$E$52),0,IF(AND(Mitarbeiter!$F$52&lt;&gt;"",FY$5&gt;Mitarbeiter!$F$52),0,IF(Planung!FY54="",$C54,IF(ISNUMBER(Planung!FY54),Planung!FY54,IF(UPPER(Planung!FY54)="H",$C54/2,0)))))))</f>
        <v>0</v>
      </c>
      <c r="FZ54" s="27">
        <f>IF($A54="",0,IF(Mitarbeiter!$G$52=FALSE,0,IF(AND(Mitarbeiter!$E$52&lt;&gt;"",FZ$5+6&lt;Mitarbeiter!$E$52),0,IF(AND(Mitarbeiter!$F$52&lt;&gt;"",FZ$5&gt;Mitarbeiter!$F$52),0,IF(Planung!FZ54="",$C54,IF(ISNUMBER(Planung!FZ54),Planung!FZ54,IF(UPPER(Planung!FZ54)="H",$C54/2,0)))))))</f>
        <v>0</v>
      </c>
      <c r="GA54" s="27">
        <f>IF($A54="",0,IF(Mitarbeiter!$G$52=FALSE,0,IF(AND(Mitarbeiter!$E$52&lt;&gt;"",GA$5+6&lt;Mitarbeiter!$E$52),0,IF(AND(Mitarbeiter!$F$52&lt;&gt;"",GA$5&gt;Mitarbeiter!$F$52),0,IF(Planung!GA54="",$C54,IF(ISNUMBER(Planung!GA54),Planung!GA54,IF(UPPER(Planung!GA54)="H",$C54/2,0)))))))</f>
        <v>0</v>
      </c>
      <c r="GB54" s="27">
        <f>IF($A54="",0,IF(Mitarbeiter!$G$52=FALSE,0,IF(AND(Mitarbeiter!$E$52&lt;&gt;"",GB$5+6&lt;Mitarbeiter!$E$52),0,IF(AND(Mitarbeiter!$F$52&lt;&gt;"",GB$5&gt;Mitarbeiter!$F$52),0,IF(Planung!GB54="",$C54,IF(ISNUMBER(Planung!GB54),Planung!GB54,IF(UPPER(Planung!GB54)="H",$C54/2,0)))))))</f>
        <v>0</v>
      </c>
      <c r="GC54" s="27">
        <f>IF($A54="",0,IF(Mitarbeiter!$G$52=FALSE,0,IF(AND(Mitarbeiter!$E$52&lt;&gt;"",GC$5+6&lt;Mitarbeiter!$E$52),0,IF(AND(Mitarbeiter!$F$52&lt;&gt;"",GC$5&gt;Mitarbeiter!$F$52),0,IF(Planung!GC54="",$C54,IF(ISNUMBER(Planung!GC54),Planung!GC54,IF(UPPER(Planung!GC54)="H",$C54/2,0)))))))</f>
        <v>0</v>
      </c>
      <c r="GD54" s="27">
        <f>IF($A54="",0,IF(Mitarbeiter!$G$52=FALSE,0,IF(AND(Mitarbeiter!$E$52&lt;&gt;"",GD$5+6&lt;Mitarbeiter!$E$52),0,IF(AND(Mitarbeiter!$F$52&lt;&gt;"",GD$5&gt;Mitarbeiter!$F$52),0,IF(Planung!GD54="",$C54,IF(ISNUMBER(Planung!GD54),Planung!GD54,IF(UPPER(Planung!GD54)="H",$C54/2,0)))))))</f>
        <v>0</v>
      </c>
      <c r="GE54" s="27">
        <f>IF($A54="",0,IF(Mitarbeiter!$G$52=FALSE,0,IF(AND(Mitarbeiter!$E$52&lt;&gt;"",GE$5+6&lt;Mitarbeiter!$E$52),0,IF(AND(Mitarbeiter!$F$52&lt;&gt;"",GE$5&gt;Mitarbeiter!$F$52),0,IF(Planung!GE54="",$C54,IF(ISNUMBER(Planung!GE54),Planung!GE54,IF(UPPER(Planung!GE54)="H",$C54/2,0)))))))</f>
        <v>0</v>
      </c>
      <c r="GF54" s="27">
        <f>IF($A54="",0,IF(Mitarbeiter!$G$52=FALSE,0,IF(AND(Mitarbeiter!$E$52&lt;&gt;"",GF$5+6&lt;Mitarbeiter!$E$52),0,IF(AND(Mitarbeiter!$F$52&lt;&gt;"",GF$5&gt;Mitarbeiter!$F$52),0,IF(Planung!GF54="",$C54,IF(ISNUMBER(Planung!GF54),Planung!GF54,IF(UPPER(Planung!GF54)="H",$C54/2,0)))))))</f>
        <v>0</v>
      </c>
      <c r="GG54" s="27">
        <f>IF($A54="",0,IF(Mitarbeiter!$G$52=FALSE,0,IF(AND(Mitarbeiter!$E$52&lt;&gt;"",GG$5+6&lt;Mitarbeiter!$E$52),0,IF(AND(Mitarbeiter!$F$52&lt;&gt;"",GG$5&gt;Mitarbeiter!$F$52),0,IF(Planung!GG54="",$C54,IF(ISNUMBER(Planung!GG54),Planung!GG54,IF(UPPER(Planung!GG54)="H",$C54/2,0)))))))</f>
        <v>0</v>
      </c>
      <c r="GH54" s="27">
        <f>IF($A54="",0,IF(Mitarbeiter!$G$52=FALSE,0,IF(AND(Mitarbeiter!$E$52&lt;&gt;"",GH$5+6&lt;Mitarbeiter!$E$52),0,IF(AND(Mitarbeiter!$F$52&lt;&gt;"",GH$5&gt;Mitarbeiter!$F$52),0,IF(Planung!GH54="",$C54,IF(ISNUMBER(Planung!GH54),Planung!GH54,IF(UPPER(Planung!GH54)="H",$C54/2,0)))))))</f>
        <v>0</v>
      </c>
      <c r="GI54" s="27">
        <f>IF($A54="",0,IF(Mitarbeiter!$G$52=FALSE,0,IF(AND(Mitarbeiter!$E$52&lt;&gt;"",GI$5+6&lt;Mitarbeiter!$E$52),0,IF(AND(Mitarbeiter!$F$52&lt;&gt;"",GI$5&gt;Mitarbeiter!$F$52),0,IF(Planung!GI54="",$C54,IF(ISNUMBER(Planung!GI54),Planung!GI54,IF(UPPER(Planung!GI54)="H",$C54/2,0)))))))</f>
        <v>0</v>
      </c>
      <c r="GJ54" s="27">
        <f>IF($A54="",0,IF(Mitarbeiter!$G$52=FALSE,0,IF(AND(Mitarbeiter!$E$52&lt;&gt;"",GJ$5+6&lt;Mitarbeiter!$E$52),0,IF(AND(Mitarbeiter!$F$52&lt;&gt;"",GJ$5&gt;Mitarbeiter!$F$52),0,IF(Planung!GJ54="",$C54,IF(ISNUMBER(Planung!GJ54),Planung!GJ54,IF(UPPER(Planung!GJ54)="H",$C54/2,0)))))))</f>
        <v>0</v>
      </c>
      <c r="GK54" s="27">
        <f>IF($A54="",0,IF(Mitarbeiter!$G$52=FALSE,0,IF(AND(Mitarbeiter!$E$52&lt;&gt;"",GK$5+6&lt;Mitarbeiter!$E$52),0,IF(AND(Mitarbeiter!$F$52&lt;&gt;"",GK$5&gt;Mitarbeiter!$F$52),0,IF(Planung!GK54="",$C54,IF(ISNUMBER(Planung!GK54),Planung!GK54,IF(UPPER(Planung!GK54)="H",$C54/2,0)))))))</f>
        <v>0</v>
      </c>
      <c r="GL54" s="27">
        <f>IF($A54="",0,IF(Mitarbeiter!$G$52=FALSE,0,IF(AND(Mitarbeiter!$E$52&lt;&gt;"",GL$5+6&lt;Mitarbeiter!$E$52),0,IF(AND(Mitarbeiter!$F$52&lt;&gt;"",GL$5&gt;Mitarbeiter!$F$52),0,IF(Planung!GL54="",$C54,IF(ISNUMBER(Planung!GL54),Planung!GL54,IF(UPPER(Planung!GL54)="H",$C54/2,0)))))))</f>
        <v>0</v>
      </c>
      <c r="GM54" s="27">
        <f>IF($A54="",0,IF(Mitarbeiter!$G$52=FALSE,0,IF(AND(Mitarbeiter!$E$52&lt;&gt;"",GM$5+6&lt;Mitarbeiter!$E$52),0,IF(AND(Mitarbeiter!$F$52&lt;&gt;"",GM$5&gt;Mitarbeiter!$F$52),0,IF(Planung!GM54="",$C54,IF(ISNUMBER(Planung!GM54),Planung!GM54,IF(UPPER(Planung!GM54)="H",$C54/2,0)))))))</f>
        <v>0</v>
      </c>
      <c r="GN54" s="27">
        <f>IF($A54="",0,IF(Mitarbeiter!$G$52=FALSE,0,IF(AND(Mitarbeiter!$E$52&lt;&gt;"",GN$5+6&lt;Mitarbeiter!$E$52),0,IF(AND(Mitarbeiter!$F$52&lt;&gt;"",GN$5&gt;Mitarbeiter!$F$52),0,IF(Planung!GN54="",$C54,IF(ISNUMBER(Planung!GN54),Planung!GN54,IF(UPPER(Planung!GN54)="H",$C54/2,0)))))))</f>
        <v>0</v>
      </c>
      <c r="GO54" s="27">
        <f>IF($A54="",0,IF(Mitarbeiter!$G$52=FALSE,0,IF(AND(Mitarbeiter!$E$52&lt;&gt;"",GO$5+6&lt;Mitarbeiter!$E$52),0,IF(AND(Mitarbeiter!$F$52&lt;&gt;"",GO$5&gt;Mitarbeiter!$F$52),0,IF(Planung!GO54="",$C54,IF(ISNUMBER(Planung!GO54),Planung!GO54,IF(UPPER(Planung!GO54)="H",$C54/2,0)))))))</f>
        <v>0</v>
      </c>
      <c r="GP54" s="27">
        <f>IF($A54="",0,IF(Mitarbeiter!$G$52=FALSE,0,IF(AND(Mitarbeiter!$E$52&lt;&gt;"",GP$5+6&lt;Mitarbeiter!$E$52),0,IF(AND(Mitarbeiter!$F$52&lt;&gt;"",GP$5&gt;Mitarbeiter!$F$52),0,IF(Planung!GP54="",$C54,IF(ISNUMBER(Planung!GP54),Planung!GP54,IF(UPPER(Planung!GP54)="H",$C54/2,0)))))))</f>
        <v>0</v>
      </c>
      <c r="GQ54" s="27">
        <f>IF($A54="",0,IF(Mitarbeiter!$G$52=FALSE,0,IF(AND(Mitarbeiter!$E$52&lt;&gt;"",GQ$5+6&lt;Mitarbeiter!$E$52),0,IF(AND(Mitarbeiter!$F$52&lt;&gt;"",GQ$5&gt;Mitarbeiter!$F$52),0,IF(Planung!GQ54="",$C54,IF(ISNUMBER(Planung!GQ54),Planung!GQ54,IF(UPPER(Planung!GQ54)="H",$C54/2,0)))))))</f>
        <v>0</v>
      </c>
      <c r="GR54" s="27">
        <f>IF($A54="",0,IF(Mitarbeiter!$G$52=FALSE,0,IF(AND(Mitarbeiter!$E$52&lt;&gt;"",GR$5+6&lt;Mitarbeiter!$E$52),0,IF(AND(Mitarbeiter!$F$52&lt;&gt;"",GR$5&gt;Mitarbeiter!$F$52),0,IF(Planung!GR54="",$C54,IF(ISNUMBER(Planung!GR54),Planung!GR54,IF(UPPER(Planung!GR54)="H",$C54/2,0)))))))</f>
        <v>0</v>
      </c>
      <c r="GS54" s="27">
        <f>IF($A54="",0,IF(Mitarbeiter!$G$52=FALSE,0,IF(AND(Mitarbeiter!$E$52&lt;&gt;"",GS$5+6&lt;Mitarbeiter!$E$52),0,IF(AND(Mitarbeiter!$F$52&lt;&gt;"",GS$5&gt;Mitarbeiter!$F$52),0,IF(Planung!GS54="",$C54,IF(ISNUMBER(Planung!GS54),Planung!GS54,IF(UPPER(Planung!GS54)="H",$C54/2,0)))))))</f>
        <v>0</v>
      </c>
      <c r="GT54" s="27">
        <f>IF($A54="",0,IF(Mitarbeiter!$G$52=FALSE,0,IF(AND(Mitarbeiter!$E$52&lt;&gt;"",GT$5+6&lt;Mitarbeiter!$E$52),0,IF(AND(Mitarbeiter!$F$52&lt;&gt;"",GT$5&gt;Mitarbeiter!$F$52),0,IF(Planung!GT54="",$C54,IF(ISNUMBER(Planung!GT54),Planung!GT54,IF(UPPER(Planung!GT54)="H",$C54/2,0)))))))</f>
        <v>0</v>
      </c>
      <c r="GU54" s="27">
        <f>IF($A54="",0,IF(Mitarbeiter!$G$52=FALSE,0,IF(AND(Mitarbeiter!$E$52&lt;&gt;"",GU$5+6&lt;Mitarbeiter!$E$52),0,IF(AND(Mitarbeiter!$F$52&lt;&gt;"",GU$5&gt;Mitarbeiter!$F$52),0,IF(Planung!GU54="",$C54,IF(ISNUMBER(Planung!GU54),Planung!GU54,IF(UPPER(Planung!GU54)="H",$C54/2,0)))))))</f>
        <v>0</v>
      </c>
      <c r="GV54" s="27">
        <f>IF($A54="",0,IF(Mitarbeiter!$G$52=FALSE,0,IF(AND(Mitarbeiter!$E$52&lt;&gt;"",GV$5+6&lt;Mitarbeiter!$E$52),0,IF(AND(Mitarbeiter!$F$52&lt;&gt;"",GV$5&gt;Mitarbeiter!$F$52),0,IF(Planung!GV54="",$C54,IF(ISNUMBER(Planung!GV54),Planung!GV54,IF(UPPER(Planung!GV54)="H",$C54/2,0)))))))</f>
        <v>0</v>
      </c>
      <c r="GW54" s="27">
        <f>IF($A54="",0,IF(Mitarbeiter!$G$52=FALSE,0,IF(AND(Mitarbeiter!$E$52&lt;&gt;"",GW$5+6&lt;Mitarbeiter!$E$52),0,IF(AND(Mitarbeiter!$F$52&lt;&gt;"",GW$5&gt;Mitarbeiter!$F$52),0,IF(Planung!GW54="",$C54,IF(ISNUMBER(Planung!GW54),Planung!GW54,IF(UPPER(Planung!GW54)="H",$C54/2,0)))))))</f>
        <v>0</v>
      </c>
      <c r="GX54" s="27">
        <f>IF($A54="",0,IF(Mitarbeiter!$G$52=FALSE,0,IF(AND(Mitarbeiter!$E$52&lt;&gt;"",GX$5+6&lt;Mitarbeiter!$E$52),0,IF(AND(Mitarbeiter!$F$52&lt;&gt;"",GX$5&gt;Mitarbeiter!$F$52),0,IF(Planung!GX54="",$C54,IF(ISNUMBER(Planung!GX54),Planung!GX54,IF(UPPER(Planung!GX54)="H",$C54/2,0)))))))</f>
        <v>0</v>
      </c>
      <c r="GY54" s="27">
        <f>IF($A54="",0,IF(Mitarbeiter!$G$52=FALSE,0,IF(AND(Mitarbeiter!$E$52&lt;&gt;"",GY$5+6&lt;Mitarbeiter!$E$52),0,IF(AND(Mitarbeiter!$F$52&lt;&gt;"",GY$5&gt;Mitarbeiter!$F$52),0,IF(Planung!GY54="",$C54,IF(ISNUMBER(Planung!GY54),Planung!GY54,IF(UPPER(Planung!GY54)="H",$C54/2,0)))))))</f>
        <v>0</v>
      </c>
      <c r="GZ54" s="27">
        <f>IF($A54="",0,IF(Mitarbeiter!$G$52=FALSE,0,IF(AND(Mitarbeiter!$E$52&lt;&gt;"",GZ$5+6&lt;Mitarbeiter!$E$52),0,IF(AND(Mitarbeiter!$F$52&lt;&gt;"",GZ$5&gt;Mitarbeiter!$F$52),0,IF(Planung!GZ54="",$C54,IF(ISNUMBER(Planung!GZ54),Planung!GZ54,IF(UPPER(Planung!GZ54)="H",$C54/2,0)))))))</f>
        <v>0</v>
      </c>
      <c r="HA54" s="27">
        <f>IF($A54="",0,IF(Mitarbeiter!$G$52=FALSE,0,IF(AND(Mitarbeiter!$E$52&lt;&gt;"",HA$5+6&lt;Mitarbeiter!$E$52),0,IF(AND(Mitarbeiter!$F$52&lt;&gt;"",HA$5&gt;Mitarbeiter!$F$52),0,IF(Planung!HA54="",$C54,IF(ISNUMBER(Planung!HA54),Planung!HA54,IF(UPPER(Planung!HA54)="H",$C54/2,0)))))))</f>
        <v>0</v>
      </c>
      <c r="HB54" s="27">
        <f>IF($A54="",0,IF(Mitarbeiter!$G$52=FALSE,0,IF(AND(Mitarbeiter!$E$52&lt;&gt;"",HB$5+6&lt;Mitarbeiter!$E$52),0,IF(AND(Mitarbeiter!$F$52&lt;&gt;"",HB$5&gt;Mitarbeiter!$F$52),0,IF(Planung!HB54="",$C54,IF(ISNUMBER(Planung!HB54),Planung!HB54,IF(UPPER(Planung!HB54)="H",$C54/2,0)))))))</f>
        <v>0</v>
      </c>
      <c r="HC54" s="27">
        <f>IF($A54="",0,IF(Mitarbeiter!$G$52=FALSE,0,IF(AND(Mitarbeiter!$E$52&lt;&gt;"",HC$5+6&lt;Mitarbeiter!$E$52),0,IF(AND(Mitarbeiter!$F$52&lt;&gt;"",HC$5&gt;Mitarbeiter!$F$52),0,IF(Planung!HC54="",$C54,IF(ISNUMBER(Planung!HC54),Planung!HC54,IF(UPPER(Planung!HC54)="H",$C54/2,0)))))))</f>
        <v>0</v>
      </c>
      <c r="HD54" s="27">
        <f>IF($A54="",0,IF(Mitarbeiter!$G$52=FALSE,0,IF(AND(Mitarbeiter!$E$52&lt;&gt;"",HD$5+6&lt;Mitarbeiter!$E$52),0,IF(AND(Mitarbeiter!$F$52&lt;&gt;"",HD$5&gt;Mitarbeiter!$F$52),0,IF(Planung!HD54="",$C54,IF(ISNUMBER(Planung!HD54),Planung!HD54,IF(UPPER(Planung!HD54)="H",$C54/2,0)))))))</f>
        <v>0</v>
      </c>
      <c r="HE54" s="27">
        <f>IF($A54="",0,IF(Mitarbeiter!$G$52=FALSE,0,IF(AND(Mitarbeiter!$E$52&lt;&gt;"",HE$5+6&lt;Mitarbeiter!$E$52),0,IF(AND(Mitarbeiter!$F$52&lt;&gt;"",HE$5&gt;Mitarbeiter!$F$52),0,IF(Planung!HE54="",$C54,IF(ISNUMBER(Planung!HE54),Planung!HE54,IF(UPPER(Planung!HE54)="H",$C54/2,0)))))))</f>
        <v>0</v>
      </c>
      <c r="HF54" s="27">
        <f>IF($A54="",0,IF(Mitarbeiter!$G$52=FALSE,0,IF(AND(Mitarbeiter!$E$52&lt;&gt;"",HF$5+6&lt;Mitarbeiter!$E$52),0,IF(AND(Mitarbeiter!$F$52&lt;&gt;"",HF$5&gt;Mitarbeiter!$F$52),0,IF(Planung!HF54="",$C54,IF(ISNUMBER(Planung!HF54),Planung!HF54,IF(UPPER(Planung!HF54)="H",$C54/2,0)))))))</f>
        <v>0</v>
      </c>
      <c r="HG54" s="27">
        <f>IF($A54="",0,IF(Mitarbeiter!$G$52=FALSE,0,IF(AND(Mitarbeiter!$E$52&lt;&gt;"",HG$5+6&lt;Mitarbeiter!$E$52),0,IF(AND(Mitarbeiter!$F$52&lt;&gt;"",HG$5&gt;Mitarbeiter!$F$52),0,IF(Planung!HG54="",$C54,IF(ISNUMBER(Planung!HG54),Planung!HG54,IF(UPPER(Planung!HG54)="H",$C54/2,0)))))))</f>
        <v>0</v>
      </c>
      <c r="HH54" s="27">
        <f>IF($A54="",0,IF(Mitarbeiter!$G$52=FALSE,0,IF(AND(Mitarbeiter!$E$52&lt;&gt;"",HH$5+6&lt;Mitarbeiter!$E$52),0,IF(AND(Mitarbeiter!$F$52&lt;&gt;"",HH$5&gt;Mitarbeiter!$F$52),0,IF(Planung!HH54="",$C54,IF(ISNUMBER(Planung!HH54),Planung!HH54,IF(UPPER(Planung!HH54)="H",$C54/2,0)))))))</f>
        <v>0</v>
      </c>
      <c r="HI54" s="27">
        <f>IF($A54="",0,IF(Mitarbeiter!$G$52=FALSE,0,IF(AND(Mitarbeiter!$E$52&lt;&gt;"",HI$5+6&lt;Mitarbeiter!$E$52),0,IF(AND(Mitarbeiter!$F$52&lt;&gt;"",HI$5&gt;Mitarbeiter!$F$52),0,IF(Planung!HI54="",$C54,IF(ISNUMBER(Planung!HI54),Planung!HI54,IF(UPPER(Planung!HI54)="H",$C54/2,0)))))))</f>
        <v>0</v>
      </c>
      <c r="HJ54" s="27">
        <f>IF($A54="",0,IF(Mitarbeiter!$G$52=FALSE,0,IF(AND(Mitarbeiter!$E$52&lt;&gt;"",HJ$5+6&lt;Mitarbeiter!$E$52),0,IF(AND(Mitarbeiter!$F$52&lt;&gt;"",HJ$5&gt;Mitarbeiter!$F$52),0,IF(Planung!HJ54="",$C54,IF(ISNUMBER(Planung!HJ54),Planung!HJ54,IF(UPPER(Planung!HJ54)="H",$C54/2,0)))))))</f>
        <v>0</v>
      </c>
      <c r="HK54" s="27">
        <f>IF($A54="",0,IF(Mitarbeiter!$G$52=FALSE,0,IF(AND(Mitarbeiter!$E$52&lt;&gt;"",HK$5+6&lt;Mitarbeiter!$E$52),0,IF(AND(Mitarbeiter!$F$52&lt;&gt;"",HK$5&gt;Mitarbeiter!$F$52),0,IF(Planung!HK54="",$C54,IF(ISNUMBER(Planung!HK54),Planung!HK54,IF(UPPER(Planung!HK54)="H",$C54/2,0)))))))</f>
        <v>0</v>
      </c>
      <c r="HL54" s="27">
        <f>IF($A54="",0,IF(Mitarbeiter!$G$52=FALSE,0,IF(AND(Mitarbeiter!$E$52&lt;&gt;"",HL$5+6&lt;Mitarbeiter!$E$52),0,IF(AND(Mitarbeiter!$F$52&lt;&gt;"",HL$5&gt;Mitarbeiter!$F$52),0,IF(Planung!HL54="",$C54,IF(ISNUMBER(Planung!HL54),Planung!HL54,IF(UPPER(Planung!HL54)="H",$C54/2,0)))))))</f>
        <v>0</v>
      </c>
      <c r="HM54" s="27">
        <f>IF($A54="",0,IF(Mitarbeiter!$G$52=FALSE,0,IF(AND(Mitarbeiter!$E$52&lt;&gt;"",HM$5+6&lt;Mitarbeiter!$E$52),0,IF(AND(Mitarbeiter!$F$52&lt;&gt;"",HM$5&gt;Mitarbeiter!$F$52),0,IF(Planung!HM54="",$C54,IF(ISNUMBER(Planung!HM54),Planung!HM54,IF(UPPER(Planung!HM54)="H",$C54/2,0)))))))</f>
        <v>0</v>
      </c>
      <c r="HN54" s="27">
        <f>IF($A54="",0,IF(Mitarbeiter!$G$52=FALSE,0,IF(AND(Mitarbeiter!$E$52&lt;&gt;"",HN$5+6&lt;Mitarbeiter!$E$52),0,IF(AND(Mitarbeiter!$F$52&lt;&gt;"",HN$5&gt;Mitarbeiter!$F$52),0,IF(Planung!HN54="",$C54,IF(ISNUMBER(Planung!HN54),Planung!HN54,IF(UPPER(Planung!HN54)="H",$C54/2,0)))))))</f>
        <v>0</v>
      </c>
      <c r="HO54" s="27">
        <f>IF($A54="",0,IF(Mitarbeiter!$G$52=FALSE,0,IF(AND(Mitarbeiter!$E$52&lt;&gt;"",HO$5+6&lt;Mitarbeiter!$E$52),0,IF(AND(Mitarbeiter!$F$52&lt;&gt;"",HO$5&gt;Mitarbeiter!$F$52),0,IF(Planung!HO54="",$C54,IF(ISNUMBER(Planung!HO54),Planung!HO54,IF(UPPER(Planung!HO54)="H",$C54/2,0)))))))</f>
        <v>0</v>
      </c>
      <c r="HP54" s="27">
        <f>IF($A54="",0,IF(Mitarbeiter!$G$52=FALSE,0,IF(AND(Mitarbeiter!$E$52&lt;&gt;"",HP$5+6&lt;Mitarbeiter!$E$52),0,IF(AND(Mitarbeiter!$F$52&lt;&gt;"",HP$5&gt;Mitarbeiter!$F$52),0,IF(Planung!HP54="",$C54,IF(ISNUMBER(Planung!HP54),Planung!HP54,IF(UPPER(Planung!HP54)="H",$C54/2,0)))))))</f>
        <v>0</v>
      </c>
      <c r="HQ54" s="27">
        <f>IF($A54="",0,IF(Mitarbeiter!$G$52=FALSE,0,IF(AND(Mitarbeiter!$E$52&lt;&gt;"",HQ$5+6&lt;Mitarbeiter!$E$52),0,IF(AND(Mitarbeiter!$F$52&lt;&gt;"",HQ$5&gt;Mitarbeiter!$F$52),0,IF(Planung!HQ54="",$C54,IF(ISNUMBER(Planung!HQ54),Planung!HQ54,IF(UPPER(Planung!HQ54)="H",$C54/2,0)))))))</f>
        <v>0</v>
      </c>
      <c r="HR54" s="27">
        <f>IF($A54="",0,IF(Mitarbeiter!$G$52=FALSE,0,IF(AND(Mitarbeiter!$E$52&lt;&gt;"",HR$5+6&lt;Mitarbeiter!$E$52),0,IF(AND(Mitarbeiter!$F$52&lt;&gt;"",HR$5&gt;Mitarbeiter!$F$52),0,IF(Planung!HR54="",$C54,IF(ISNUMBER(Planung!HR54),Planung!HR54,IF(UPPER(Planung!HR54)="H",$C54/2,0)))))))</f>
        <v>0</v>
      </c>
      <c r="HS54" s="27">
        <f>IF($A54="",0,IF(Mitarbeiter!$G$52=FALSE,0,IF(AND(Mitarbeiter!$E$52&lt;&gt;"",HS$5+6&lt;Mitarbeiter!$E$52),0,IF(AND(Mitarbeiter!$F$52&lt;&gt;"",HS$5&gt;Mitarbeiter!$F$52),0,IF(Planung!HS54="",$C54,IF(ISNUMBER(Planung!HS54),Planung!HS54,IF(UPPER(Planung!HS54)="H",$C54/2,0)))))))</f>
        <v>0</v>
      </c>
      <c r="HT54" s="27">
        <f>IF($A54="",0,IF(Mitarbeiter!$G$52=FALSE,0,IF(AND(Mitarbeiter!$E$52&lt;&gt;"",HT$5+6&lt;Mitarbeiter!$E$52),0,IF(AND(Mitarbeiter!$F$52&lt;&gt;"",HT$5&gt;Mitarbeiter!$F$52),0,IF(Planung!HT54="",$C54,IF(ISNUMBER(Planung!HT54),Planung!HT54,IF(UPPER(Planung!HT54)="H",$C54/2,0)))))))</f>
        <v>0</v>
      </c>
      <c r="HU54" s="27">
        <f>IF($A54="",0,IF(Mitarbeiter!$G$52=FALSE,0,IF(AND(Mitarbeiter!$E$52&lt;&gt;"",HU$5+6&lt;Mitarbeiter!$E$52),0,IF(AND(Mitarbeiter!$F$52&lt;&gt;"",HU$5&gt;Mitarbeiter!$F$52),0,IF(Planung!HU54="",$C54,IF(ISNUMBER(Planung!HU54),Planung!HU54,IF(UPPER(Planung!HU54)="H",$C54/2,0)))))))</f>
        <v>0</v>
      </c>
      <c r="HV54" s="27">
        <f>IF($A54="",0,IF(Mitarbeiter!$G$52=FALSE,0,IF(AND(Mitarbeiter!$E$52&lt;&gt;"",HV$5+6&lt;Mitarbeiter!$E$52),0,IF(AND(Mitarbeiter!$F$52&lt;&gt;"",HV$5&gt;Mitarbeiter!$F$52),0,IF(Planung!HV54="",$C54,IF(ISNUMBER(Planung!HV54),Planung!HV54,IF(UPPER(Planung!HV54)="H",$C54/2,0)))))))</f>
        <v>0</v>
      </c>
      <c r="HW54" s="27">
        <f>IF($A54="",0,IF(Mitarbeiter!$G$52=FALSE,0,IF(AND(Mitarbeiter!$E$52&lt;&gt;"",HW$5+6&lt;Mitarbeiter!$E$52),0,IF(AND(Mitarbeiter!$F$52&lt;&gt;"",HW$5&gt;Mitarbeiter!$F$52),0,IF(Planung!HW54="",$C54,IF(ISNUMBER(Planung!HW54),Planung!HW54,IF(UPPER(Planung!HW54)="H",$C54/2,0)))))))</f>
        <v>0</v>
      </c>
      <c r="HX54" s="27">
        <f>IF($A54="",0,IF(Mitarbeiter!$G$52=FALSE,0,IF(AND(Mitarbeiter!$E$52&lt;&gt;"",HX$5+6&lt;Mitarbeiter!$E$52),0,IF(AND(Mitarbeiter!$F$52&lt;&gt;"",HX$5&gt;Mitarbeiter!$F$52),0,IF(Planung!HX54="",$C54,IF(ISNUMBER(Planung!HX54),Planung!HX54,IF(UPPER(Planung!HX54)="H",$C54/2,0)))))))</f>
        <v>0</v>
      </c>
      <c r="HY54" s="27">
        <f>IF($A54="",0,IF(Mitarbeiter!$G$52=FALSE,0,IF(AND(Mitarbeiter!$E$52&lt;&gt;"",HY$5+6&lt;Mitarbeiter!$E$52),0,IF(AND(Mitarbeiter!$F$52&lt;&gt;"",HY$5&gt;Mitarbeiter!$F$52),0,IF(Planung!HY54="",$C54,IF(ISNUMBER(Planung!HY54),Planung!HY54,IF(UPPER(Planung!HY54)="H",$C54/2,0)))))))</f>
        <v>0</v>
      </c>
      <c r="HZ54" s="27">
        <f>IF($A54="",0,IF(Mitarbeiter!$G$52=FALSE,0,IF(AND(Mitarbeiter!$E$52&lt;&gt;"",HZ$5+6&lt;Mitarbeiter!$E$52),0,IF(AND(Mitarbeiter!$F$52&lt;&gt;"",HZ$5&gt;Mitarbeiter!$F$52),0,IF(Planung!HZ54="",$C54,IF(ISNUMBER(Planung!HZ54),Planung!HZ54,IF(UPPER(Planung!HZ54)="H",$C54/2,0)))))))</f>
        <v>0</v>
      </c>
      <c r="IA54" s="27">
        <f>IF($A54="",0,IF(Mitarbeiter!$G$52=FALSE,0,IF(AND(Mitarbeiter!$E$52&lt;&gt;"",IA$5+6&lt;Mitarbeiter!$E$52),0,IF(AND(Mitarbeiter!$F$52&lt;&gt;"",IA$5&gt;Mitarbeiter!$F$52),0,IF(Planung!IA54="",$C54,IF(ISNUMBER(Planung!IA54),Planung!IA54,IF(UPPER(Planung!IA54)="H",$C54/2,0)))))))</f>
        <v>0</v>
      </c>
    </row>
    <row r="55" spans="1:235" x14ac:dyDescent="0.25">
      <c r="A55" s="7" t="str">
        <f>Planung!A55</f>
        <v/>
      </c>
      <c r="B55" s="7" t="str">
        <f>Planung!B55</f>
        <v/>
      </c>
      <c r="C55" s="27">
        <f>N(Mitarbeiter!$D$53)</f>
        <v>0</v>
      </c>
      <c r="D55" s="27">
        <f>IF($A55="",0,IF(Mitarbeiter!$G$53=FALSE,0,IF(AND(Mitarbeiter!$E$53&lt;&gt;"",D$5+6&lt;Mitarbeiter!$E$53),0,IF(AND(Mitarbeiter!$F$53&lt;&gt;"",D$5&gt;Mitarbeiter!$F$53),0,IF(Planung!D55="",$C55,IF(ISNUMBER(Planung!D55),Planung!D55,IF(UPPER(Planung!D55)="H",$C55/2,0)))))))</f>
        <v>0</v>
      </c>
      <c r="E55" s="27">
        <f>IF($A55="",0,IF(Mitarbeiter!$G$53=FALSE,0,IF(AND(Mitarbeiter!$E$53&lt;&gt;"",E$5+6&lt;Mitarbeiter!$E$53),0,IF(AND(Mitarbeiter!$F$53&lt;&gt;"",E$5&gt;Mitarbeiter!$F$53),0,IF(Planung!E55="",$C55,IF(ISNUMBER(Planung!E55),Planung!E55,IF(UPPER(Planung!E55)="H",$C55/2,0)))))))</f>
        <v>0</v>
      </c>
      <c r="F55" s="27">
        <f>IF($A55="",0,IF(Mitarbeiter!$G$53=FALSE,0,IF(AND(Mitarbeiter!$E$53&lt;&gt;"",F$5+6&lt;Mitarbeiter!$E$53),0,IF(AND(Mitarbeiter!$F$53&lt;&gt;"",F$5&gt;Mitarbeiter!$F$53),0,IF(Planung!F55="",$C55,IF(ISNUMBER(Planung!F55),Planung!F55,IF(UPPER(Planung!F55)="H",$C55/2,0)))))))</f>
        <v>0</v>
      </c>
      <c r="G55" s="27">
        <f>IF($A55="",0,IF(Mitarbeiter!$G$53=FALSE,0,IF(AND(Mitarbeiter!$E$53&lt;&gt;"",G$5+6&lt;Mitarbeiter!$E$53),0,IF(AND(Mitarbeiter!$F$53&lt;&gt;"",G$5&gt;Mitarbeiter!$F$53),0,IF(Planung!G55="",$C55,IF(ISNUMBER(Planung!G55),Planung!G55,IF(UPPER(Planung!G55)="H",$C55/2,0)))))))</f>
        <v>0</v>
      </c>
      <c r="H55" s="27">
        <f>IF($A55="",0,IF(Mitarbeiter!$G$53=FALSE,0,IF(AND(Mitarbeiter!$E$53&lt;&gt;"",H$5+6&lt;Mitarbeiter!$E$53),0,IF(AND(Mitarbeiter!$F$53&lt;&gt;"",H$5&gt;Mitarbeiter!$F$53),0,IF(Planung!H55="",$C55,IF(ISNUMBER(Planung!H55),Planung!H55,IF(UPPER(Planung!H55)="H",$C55/2,0)))))))</f>
        <v>0</v>
      </c>
      <c r="I55" s="27">
        <f>IF($A55="",0,IF(Mitarbeiter!$G$53=FALSE,0,IF(AND(Mitarbeiter!$E$53&lt;&gt;"",I$5+6&lt;Mitarbeiter!$E$53),0,IF(AND(Mitarbeiter!$F$53&lt;&gt;"",I$5&gt;Mitarbeiter!$F$53),0,IF(Planung!I55="",$C55,IF(ISNUMBER(Planung!I55),Planung!I55,IF(UPPER(Planung!I55)="H",$C55/2,0)))))))</f>
        <v>0</v>
      </c>
      <c r="J55" s="27">
        <f>IF($A55="",0,IF(Mitarbeiter!$G$53=FALSE,0,IF(AND(Mitarbeiter!$E$53&lt;&gt;"",J$5+6&lt;Mitarbeiter!$E$53),0,IF(AND(Mitarbeiter!$F$53&lt;&gt;"",J$5&gt;Mitarbeiter!$F$53),0,IF(Planung!J55="",$C55,IF(ISNUMBER(Planung!J55),Planung!J55,IF(UPPER(Planung!J55)="H",$C55/2,0)))))))</f>
        <v>0</v>
      </c>
      <c r="K55" s="27">
        <f>IF($A55="",0,IF(Mitarbeiter!$G$53=FALSE,0,IF(AND(Mitarbeiter!$E$53&lt;&gt;"",K$5+6&lt;Mitarbeiter!$E$53),0,IF(AND(Mitarbeiter!$F$53&lt;&gt;"",K$5&gt;Mitarbeiter!$F$53),0,IF(Planung!K55="",$C55,IF(ISNUMBER(Planung!K55),Planung!K55,IF(UPPER(Planung!K55)="H",$C55/2,0)))))))</f>
        <v>0</v>
      </c>
      <c r="L55" s="27">
        <f>IF($A55="",0,IF(Mitarbeiter!$G$53=FALSE,0,IF(AND(Mitarbeiter!$E$53&lt;&gt;"",L$5+6&lt;Mitarbeiter!$E$53),0,IF(AND(Mitarbeiter!$F$53&lt;&gt;"",L$5&gt;Mitarbeiter!$F$53),0,IF(Planung!L55="",$C55,IF(ISNUMBER(Planung!L55),Planung!L55,IF(UPPER(Planung!L55)="H",$C55/2,0)))))))</f>
        <v>0</v>
      </c>
      <c r="M55" s="27">
        <f>IF($A55="",0,IF(Mitarbeiter!$G$53=FALSE,0,IF(AND(Mitarbeiter!$E$53&lt;&gt;"",M$5+6&lt;Mitarbeiter!$E$53),0,IF(AND(Mitarbeiter!$F$53&lt;&gt;"",M$5&gt;Mitarbeiter!$F$53),0,IF(Planung!M55="",$C55,IF(ISNUMBER(Planung!M55),Planung!M55,IF(UPPER(Planung!M55)="H",$C55/2,0)))))))</f>
        <v>0</v>
      </c>
      <c r="N55" s="27">
        <f>IF($A55="",0,IF(Mitarbeiter!$G$53=FALSE,0,IF(AND(Mitarbeiter!$E$53&lt;&gt;"",N$5+6&lt;Mitarbeiter!$E$53),0,IF(AND(Mitarbeiter!$F$53&lt;&gt;"",N$5&gt;Mitarbeiter!$F$53),0,IF(Planung!N55="",$C55,IF(ISNUMBER(Planung!N55),Planung!N55,IF(UPPER(Planung!N55)="H",$C55/2,0)))))))</f>
        <v>0</v>
      </c>
      <c r="O55" s="27">
        <f>IF($A55="",0,IF(Mitarbeiter!$G$53=FALSE,0,IF(AND(Mitarbeiter!$E$53&lt;&gt;"",O$5+6&lt;Mitarbeiter!$E$53),0,IF(AND(Mitarbeiter!$F$53&lt;&gt;"",O$5&gt;Mitarbeiter!$F$53),0,IF(Planung!O55="",$C55,IF(ISNUMBER(Planung!O55),Planung!O55,IF(UPPER(Planung!O55)="H",$C55/2,0)))))))</f>
        <v>0</v>
      </c>
      <c r="P55" s="27">
        <f>IF($A55="",0,IF(Mitarbeiter!$G$53=FALSE,0,IF(AND(Mitarbeiter!$E$53&lt;&gt;"",P$5+6&lt;Mitarbeiter!$E$53),0,IF(AND(Mitarbeiter!$F$53&lt;&gt;"",P$5&gt;Mitarbeiter!$F$53),0,IF(Planung!P55="",$C55,IF(ISNUMBER(Planung!P55),Planung!P55,IF(UPPER(Planung!P55)="H",$C55/2,0)))))))</f>
        <v>0</v>
      </c>
      <c r="Q55" s="27">
        <f>IF($A55="",0,IF(Mitarbeiter!$G$53=FALSE,0,IF(AND(Mitarbeiter!$E$53&lt;&gt;"",Q$5+6&lt;Mitarbeiter!$E$53),0,IF(AND(Mitarbeiter!$F$53&lt;&gt;"",Q$5&gt;Mitarbeiter!$F$53),0,IF(Planung!Q55="",$C55,IF(ISNUMBER(Planung!Q55),Planung!Q55,IF(UPPER(Planung!Q55)="H",$C55/2,0)))))))</f>
        <v>0</v>
      </c>
      <c r="R55" s="27">
        <f>IF($A55="",0,IF(Mitarbeiter!$G$53=FALSE,0,IF(AND(Mitarbeiter!$E$53&lt;&gt;"",R$5+6&lt;Mitarbeiter!$E$53),0,IF(AND(Mitarbeiter!$F$53&lt;&gt;"",R$5&gt;Mitarbeiter!$F$53),0,IF(Planung!R55="",$C55,IF(ISNUMBER(Planung!R55),Planung!R55,IF(UPPER(Planung!R55)="H",$C55/2,0)))))))</f>
        <v>0</v>
      </c>
      <c r="S55" s="27">
        <f>IF($A55="",0,IF(Mitarbeiter!$G$53=FALSE,0,IF(AND(Mitarbeiter!$E$53&lt;&gt;"",S$5+6&lt;Mitarbeiter!$E$53),0,IF(AND(Mitarbeiter!$F$53&lt;&gt;"",S$5&gt;Mitarbeiter!$F$53),0,IF(Planung!S55="",$C55,IF(ISNUMBER(Planung!S55),Planung!S55,IF(UPPER(Planung!S55)="H",$C55/2,0)))))))</f>
        <v>0</v>
      </c>
      <c r="T55" s="27">
        <f>IF($A55="",0,IF(Mitarbeiter!$G$53=FALSE,0,IF(AND(Mitarbeiter!$E$53&lt;&gt;"",T$5+6&lt;Mitarbeiter!$E$53),0,IF(AND(Mitarbeiter!$F$53&lt;&gt;"",T$5&gt;Mitarbeiter!$F$53),0,IF(Planung!T55="",$C55,IF(ISNUMBER(Planung!T55),Planung!T55,IF(UPPER(Planung!T55)="H",$C55/2,0)))))))</f>
        <v>0</v>
      </c>
      <c r="U55" s="27">
        <f>IF($A55="",0,IF(Mitarbeiter!$G$53=FALSE,0,IF(AND(Mitarbeiter!$E$53&lt;&gt;"",U$5+6&lt;Mitarbeiter!$E$53),0,IF(AND(Mitarbeiter!$F$53&lt;&gt;"",U$5&gt;Mitarbeiter!$F$53),0,IF(Planung!U55="",$C55,IF(ISNUMBER(Planung!U55),Planung!U55,IF(UPPER(Planung!U55)="H",$C55/2,0)))))))</f>
        <v>0</v>
      </c>
      <c r="V55" s="27">
        <f>IF($A55="",0,IF(Mitarbeiter!$G$53=FALSE,0,IF(AND(Mitarbeiter!$E$53&lt;&gt;"",V$5+6&lt;Mitarbeiter!$E$53),0,IF(AND(Mitarbeiter!$F$53&lt;&gt;"",V$5&gt;Mitarbeiter!$F$53),0,IF(Planung!V55="",$C55,IF(ISNUMBER(Planung!V55),Planung!V55,IF(UPPER(Planung!V55)="H",$C55/2,0)))))))</f>
        <v>0</v>
      </c>
      <c r="W55" s="27">
        <f>IF($A55="",0,IF(Mitarbeiter!$G$53=FALSE,0,IF(AND(Mitarbeiter!$E$53&lt;&gt;"",W$5+6&lt;Mitarbeiter!$E$53),0,IF(AND(Mitarbeiter!$F$53&lt;&gt;"",W$5&gt;Mitarbeiter!$F$53),0,IF(Planung!W55="",$C55,IF(ISNUMBER(Planung!W55),Planung!W55,IF(UPPER(Planung!W55)="H",$C55/2,0)))))))</f>
        <v>0</v>
      </c>
      <c r="X55" s="27">
        <f>IF($A55="",0,IF(Mitarbeiter!$G$53=FALSE,0,IF(AND(Mitarbeiter!$E$53&lt;&gt;"",X$5+6&lt;Mitarbeiter!$E$53),0,IF(AND(Mitarbeiter!$F$53&lt;&gt;"",X$5&gt;Mitarbeiter!$F$53),0,IF(Planung!X55="",$C55,IF(ISNUMBER(Planung!X55),Planung!X55,IF(UPPER(Planung!X55)="H",$C55/2,0)))))))</f>
        <v>0</v>
      </c>
      <c r="Y55" s="27">
        <f>IF($A55="",0,IF(Mitarbeiter!$G$53=FALSE,0,IF(AND(Mitarbeiter!$E$53&lt;&gt;"",Y$5+6&lt;Mitarbeiter!$E$53),0,IF(AND(Mitarbeiter!$F$53&lt;&gt;"",Y$5&gt;Mitarbeiter!$F$53),0,IF(Planung!Y55="",$C55,IF(ISNUMBER(Planung!Y55),Planung!Y55,IF(UPPER(Planung!Y55)="H",$C55/2,0)))))))</f>
        <v>0</v>
      </c>
      <c r="Z55" s="27">
        <f>IF($A55="",0,IF(Mitarbeiter!$G$53=FALSE,0,IF(AND(Mitarbeiter!$E$53&lt;&gt;"",Z$5+6&lt;Mitarbeiter!$E$53),0,IF(AND(Mitarbeiter!$F$53&lt;&gt;"",Z$5&gt;Mitarbeiter!$F$53),0,IF(Planung!Z55="",$C55,IF(ISNUMBER(Planung!Z55),Planung!Z55,IF(UPPER(Planung!Z55)="H",$C55/2,0)))))))</f>
        <v>0</v>
      </c>
      <c r="AA55" s="27">
        <f>IF($A55="",0,IF(Mitarbeiter!$G$53=FALSE,0,IF(AND(Mitarbeiter!$E$53&lt;&gt;"",AA$5+6&lt;Mitarbeiter!$E$53),0,IF(AND(Mitarbeiter!$F$53&lt;&gt;"",AA$5&gt;Mitarbeiter!$F$53),0,IF(Planung!AA55="",$C55,IF(ISNUMBER(Planung!AA55),Planung!AA55,IF(UPPER(Planung!AA55)="H",$C55/2,0)))))))</f>
        <v>0</v>
      </c>
      <c r="AB55" s="27">
        <f>IF($A55="",0,IF(Mitarbeiter!$G$53=FALSE,0,IF(AND(Mitarbeiter!$E$53&lt;&gt;"",AB$5+6&lt;Mitarbeiter!$E$53),0,IF(AND(Mitarbeiter!$F$53&lt;&gt;"",AB$5&gt;Mitarbeiter!$F$53),0,IF(Planung!AB55="",$C55,IF(ISNUMBER(Planung!AB55),Planung!AB55,IF(UPPER(Planung!AB55)="H",$C55/2,0)))))))</f>
        <v>0</v>
      </c>
      <c r="AC55" s="27">
        <f>IF($A55="",0,IF(Mitarbeiter!$G$53=FALSE,0,IF(AND(Mitarbeiter!$E$53&lt;&gt;"",AC$5+6&lt;Mitarbeiter!$E$53),0,IF(AND(Mitarbeiter!$F$53&lt;&gt;"",AC$5&gt;Mitarbeiter!$F$53),0,IF(Planung!AC55="",$C55,IF(ISNUMBER(Planung!AC55),Planung!AC55,IF(UPPER(Planung!AC55)="H",$C55/2,0)))))))</f>
        <v>0</v>
      </c>
      <c r="AD55" s="27">
        <f>IF($A55="",0,IF(Mitarbeiter!$G$53=FALSE,0,IF(AND(Mitarbeiter!$E$53&lt;&gt;"",AD$5+6&lt;Mitarbeiter!$E$53),0,IF(AND(Mitarbeiter!$F$53&lt;&gt;"",AD$5&gt;Mitarbeiter!$F$53),0,IF(Planung!AD55="",$C55,IF(ISNUMBER(Planung!AD55),Planung!AD55,IF(UPPER(Planung!AD55)="H",$C55/2,0)))))))</f>
        <v>0</v>
      </c>
      <c r="AE55" s="27">
        <f>IF($A55="",0,IF(Mitarbeiter!$G$53=FALSE,0,IF(AND(Mitarbeiter!$E$53&lt;&gt;"",AE$5+6&lt;Mitarbeiter!$E$53),0,IF(AND(Mitarbeiter!$F$53&lt;&gt;"",AE$5&gt;Mitarbeiter!$F$53),0,IF(Planung!AE55="",$C55,IF(ISNUMBER(Planung!AE55),Planung!AE55,IF(UPPER(Planung!AE55)="H",$C55/2,0)))))))</f>
        <v>0</v>
      </c>
      <c r="AF55" s="27">
        <f>IF($A55="",0,IF(Mitarbeiter!$G$53=FALSE,0,IF(AND(Mitarbeiter!$E$53&lt;&gt;"",AF$5+6&lt;Mitarbeiter!$E$53),0,IF(AND(Mitarbeiter!$F$53&lt;&gt;"",AF$5&gt;Mitarbeiter!$F$53),0,IF(Planung!AF55="",$C55,IF(ISNUMBER(Planung!AF55),Planung!AF55,IF(UPPER(Planung!AF55)="H",$C55/2,0)))))))</f>
        <v>0</v>
      </c>
      <c r="AG55" s="27">
        <f>IF($A55="",0,IF(Mitarbeiter!$G$53=FALSE,0,IF(AND(Mitarbeiter!$E$53&lt;&gt;"",AG$5+6&lt;Mitarbeiter!$E$53),0,IF(AND(Mitarbeiter!$F$53&lt;&gt;"",AG$5&gt;Mitarbeiter!$F$53),0,IF(Planung!AG55="",$C55,IF(ISNUMBER(Planung!AG55),Planung!AG55,IF(UPPER(Planung!AG55)="H",$C55/2,0)))))))</f>
        <v>0</v>
      </c>
      <c r="AH55" s="27">
        <f>IF($A55="",0,IF(Mitarbeiter!$G$53=FALSE,0,IF(AND(Mitarbeiter!$E$53&lt;&gt;"",AH$5+6&lt;Mitarbeiter!$E$53),0,IF(AND(Mitarbeiter!$F$53&lt;&gt;"",AH$5&gt;Mitarbeiter!$F$53),0,IF(Planung!AH55="",$C55,IF(ISNUMBER(Planung!AH55),Planung!AH55,IF(UPPER(Planung!AH55)="H",$C55/2,0)))))))</f>
        <v>0</v>
      </c>
      <c r="AI55" s="27">
        <f>IF($A55="",0,IF(Mitarbeiter!$G$53=FALSE,0,IF(AND(Mitarbeiter!$E$53&lt;&gt;"",AI$5+6&lt;Mitarbeiter!$E$53),0,IF(AND(Mitarbeiter!$F$53&lt;&gt;"",AI$5&gt;Mitarbeiter!$F$53),0,IF(Planung!AI55="",$C55,IF(ISNUMBER(Planung!AI55),Planung!AI55,IF(UPPER(Planung!AI55)="H",$C55/2,0)))))))</f>
        <v>0</v>
      </c>
      <c r="AJ55" s="27">
        <f>IF($A55="",0,IF(Mitarbeiter!$G$53=FALSE,0,IF(AND(Mitarbeiter!$E$53&lt;&gt;"",AJ$5+6&lt;Mitarbeiter!$E$53),0,IF(AND(Mitarbeiter!$F$53&lt;&gt;"",AJ$5&gt;Mitarbeiter!$F$53),0,IF(Planung!AJ55="",$C55,IF(ISNUMBER(Planung!AJ55),Planung!AJ55,IF(UPPER(Planung!AJ55)="H",$C55/2,0)))))))</f>
        <v>0</v>
      </c>
      <c r="AK55" s="27">
        <f>IF($A55="",0,IF(Mitarbeiter!$G$53=FALSE,0,IF(AND(Mitarbeiter!$E$53&lt;&gt;"",AK$5+6&lt;Mitarbeiter!$E$53),0,IF(AND(Mitarbeiter!$F$53&lt;&gt;"",AK$5&gt;Mitarbeiter!$F$53),0,IF(Planung!AK55="",$C55,IF(ISNUMBER(Planung!AK55),Planung!AK55,IF(UPPER(Planung!AK55)="H",$C55/2,0)))))))</f>
        <v>0</v>
      </c>
      <c r="AL55" s="27">
        <f>IF($A55="",0,IF(Mitarbeiter!$G$53=FALSE,0,IF(AND(Mitarbeiter!$E$53&lt;&gt;"",AL$5+6&lt;Mitarbeiter!$E$53),0,IF(AND(Mitarbeiter!$F$53&lt;&gt;"",AL$5&gt;Mitarbeiter!$F$53),0,IF(Planung!AL55="",$C55,IF(ISNUMBER(Planung!AL55),Planung!AL55,IF(UPPER(Planung!AL55)="H",$C55/2,0)))))))</f>
        <v>0</v>
      </c>
      <c r="AM55" s="27">
        <f>IF($A55="",0,IF(Mitarbeiter!$G$53=FALSE,0,IF(AND(Mitarbeiter!$E$53&lt;&gt;"",AM$5+6&lt;Mitarbeiter!$E$53),0,IF(AND(Mitarbeiter!$F$53&lt;&gt;"",AM$5&gt;Mitarbeiter!$F$53),0,IF(Planung!AM55="",$C55,IF(ISNUMBER(Planung!AM55),Planung!AM55,IF(UPPER(Planung!AM55)="H",$C55/2,0)))))))</f>
        <v>0</v>
      </c>
      <c r="AN55" s="27">
        <f>IF($A55="",0,IF(Mitarbeiter!$G$53=FALSE,0,IF(AND(Mitarbeiter!$E$53&lt;&gt;"",AN$5+6&lt;Mitarbeiter!$E$53),0,IF(AND(Mitarbeiter!$F$53&lt;&gt;"",AN$5&gt;Mitarbeiter!$F$53),0,IF(Planung!AN55="",$C55,IF(ISNUMBER(Planung!AN55),Planung!AN55,IF(UPPER(Planung!AN55)="H",$C55/2,0)))))))</f>
        <v>0</v>
      </c>
      <c r="AO55" s="27">
        <f>IF($A55="",0,IF(Mitarbeiter!$G$53=FALSE,0,IF(AND(Mitarbeiter!$E$53&lt;&gt;"",AO$5+6&lt;Mitarbeiter!$E$53),0,IF(AND(Mitarbeiter!$F$53&lt;&gt;"",AO$5&gt;Mitarbeiter!$F$53),0,IF(Planung!AO55="",$C55,IF(ISNUMBER(Planung!AO55),Planung!AO55,IF(UPPER(Planung!AO55)="H",$C55/2,0)))))))</f>
        <v>0</v>
      </c>
      <c r="AP55" s="27">
        <f>IF($A55="",0,IF(Mitarbeiter!$G$53=FALSE,0,IF(AND(Mitarbeiter!$E$53&lt;&gt;"",AP$5+6&lt;Mitarbeiter!$E$53),0,IF(AND(Mitarbeiter!$F$53&lt;&gt;"",AP$5&gt;Mitarbeiter!$F$53),0,IF(Planung!AP55="",$C55,IF(ISNUMBER(Planung!AP55),Planung!AP55,IF(UPPER(Planung!AP55)="H",$C55/2,0)))))))</f>
        <v>0</v>
      </c>
      <c r="AQ55" s="27">
        <f>IF($A55="",0,IF(Mitarbeiter!$G$53=FALSE,0,IF(AND(Mitarbeiter!$E$53&lt;&gt;"",AQ$5+6&lt;Mitarbeiter!$E$53),0,IF(AND(Mitarbeiter!$F$53&lt;&gt;"",AQ$5&gt;Mitarbeiter!$F$53),0,IF(Planung!AQ55="",$C55,IF(ISNUMBER(Planung!AQ55),Planung!AQ55,IF(UPPER(Planung!AQ55)="H",$C55/2,0)))))))</f>
        <v>0</v>
      </c>
      <c r="AR55" s="27">
        <f>IF($A55="",0,IF(Mitarbeiter!$G$53=FALSE,0,IF(AND(Mitarbeiter!$E$53&lt;&gt;"",AR$5+6&lt;Mitarbeiter!$E$53),0,IF(AND(Mitarbeiter!$F$53&lt;&gt;"",AR$5&gt;Mitarbeiter!$F$53),0,IF(Planung!AR55="",$C55,IF(ISNUMBER(Planung!AR55),Planung!AR55,IF(UPPER(Planung!AR55)="H",$C55/2,0)))))))</f>
        <v>0</v>
      </c>
      <c r="AS55" s="27">
        <f>IF($A55="",0,IF(Mitarbeiter!$G$53=FALSE,0,IF(AND(Mitarbeiter!$E$53&lt;&gt;"",AS$5+6&lt;Mitarbeiter!$E$53),0,IF(AND(Mitarbeiter!$F$53&lt;&gt;"",AS$5&gt;Mitarbeiter!$F$53),0,IF(Planung!AS55="",$C55,IF(ISNUMBER(Planung!AS55),Planung!AS55,IF(UPPER(Planung!AS55)="H",$C55/2,0)))))))</f>
        <v>0</v>
      </c>
      <c r="AT55" s="27">
        <f>IF($A55="",0,IF(Mitarbeiter!$G$53=FALSE,0,IF(AND(Mitarbeiter!$E$53&lt;&gt;"",AT$5+6&lt;Mitarbeiter!$E$53),0,IF(AND(Mitarbeiter!$F$53&lt;&gt;"",AT$5&gt;Mitarbeiter!$F$53),0,IF(Planung!AT55="",$C55,IF(ISNUMBER(Planung!AT55),Planung!AT55,IF(UPPER(Planung!AT55)="H",$C55/2,0)))))))</f>
        <v>0</v>
      </c>
      <c r="AU55" s="27">
        <f>IF($A55="",0,IF(Mitarbeiter!$G$53=FALSE,0,IF(AND(Mitarbeiter!$E$53&lt;&gt;"",AU$5+6&lt;Mitarbeiter!$E$53),0,IF(AND(Mitarbeiter!$F$53&lt;&gt;"",AU$5&gt;Mitarbeiter!$F$53),0,IF(Planung!AU55="",$C55,IF(ISNUMBER(Planung!AU55),Planung!AU55,IF(UPPER(Planung!AU55)="H",$C55/2,0)))))))</f>
        <v>0</v>
      </c>
      <c r="AV55" s="27">
        <f>IF($A55="",0,IF(Mitarbeiter!$G$53=FALSE,0,IF(AND(Mitarbeiter!$E$53&lt;&gt;"",AV$5+6&lt;Mitarbeiter!$E$53),0,IF(AND(Mitarbeiter!$F$53&lt;&gt;"",AV$5&gt;Mitarbeiter!$F$53),0,IF(Planung!AV55="",$C55,IF(ISNUMBER(Planung!AV55),Planung!AV55,IF(UPPER(Planung!AV55)="H",$C55/2,0)))))))</f>
        <v>0</v>
      </c>
      <c r="AW55" s="27">
        <f>IF($A55="",0,IF(Mitarbeiter!$G$53=FALSE,0,IF(AND(Mitarbeiter!$E$53&lt;&gt;"",AW$5+6&lt;Mitarbeiter!$E$53),0,IF(AND(Mitarbeiter!$F$53&lt;&gt;"",AW$5&gt;Mitarbeiter!$F$53),0,IF(Planung!AW55="",$C55,IF(ISNUMBER(Planung!AW55),Planung!AW55,IF(UPPER(Planung!AW55)="H",$C55/2,0)))))))</f>
        <v>0</v>
      </c>
      <c r="AX55" s="27">
        <f>IF($A55="",0,IF(Mitarbeiter!$G$53=FALSE,0,IF(AND(Mitarbeiter!$E$53&lt;&gt;"",AX$5+6&lt;Mitarbeiter!$E$53),0,IF(AND(Mitarbeiter!$F$53&lt;&gt;"",AX$5&gt;Mitarbeiter!$F$53),0,IF(Planung!AX55="",$C55,IF(ISNUMBER(Planung!AX55),Planung!AX55,IF(UPPER(Planung!AX55)="H",$C55/2,0)))))))</f>
        <v>0</v>
      </c>
      <c r="AY55" s="27">
        <f>IF($A55="",0,IF(Mitarbeiter!$G$53=FALSE,0,IF(AND(Mitarbeiter!$E$53&lt;&gt;"",AY$5+6&lt;Mitarbeiter!$E$53),0,IF(AND(Mitarbeiter!$F$53&lt;&gt;"",AY$5&gt;Mitarbeiter!$F$53),0,IF(Planung!AY55="",$C55,IF(ISNUMBER(Planung!AY55),Planung!AY55,IF(UPPER(Planung!AY55)="H",$C55/2,0)))))))</f>
        <v>0</v>
      </c>
      <c r="AZ55" s="27">
        <f>IF($A55="",0,IF(Mitarbeiter!$G$53=FALSE,0,IF(AND(Mitarbeiter!$E$53&lt;&gt;"",AZ$5+6&lt;Mitarbeiter!$E$53),0,IF(AND(Mitarbeiter!$F$53&lt;&gt;"",AZ$5&gt;Mitarbeiter!$F$53),0,IF(Planung!AZ55="",$C55,IF(ISNUMBER(Planung!AZ55),Planung!AZ55,IF(UPPER(Planung!AZ55)="H",$C55/2,0)))))))</f>
        <v>0</v>
      </c>
      <c r="BA55" s="27">
        <f>IF($A55="",0,IF(Mitarbeiter!$G$53=FALSE,0,IF(AND(Mitarbeiter!$E$53&lt;&gt;"",BA$5+6&lt;Mitarbeiter!$E$53),0,IF(AND(Mitarbeiter!$F$53&lt;&gt;"",BA$5&gt;Mitarbeiter!$F$53),0,IF(Planung!BA55="",$C55,IF(ISNUMBER(Planung!BA55),Planung!BA55,IF(UPPER(Planung!BA55)="H",$C55/2,0)))))))</f>
        <v>0</v>
      </c>
      <c r="BB55" s="27">
        <f>IF($A55="",0,IF(Mitarbeiter!$G$53=FALSE,0,IF(AND(Mitarbeiter!$E$53&lt;&gt;"",BB$5+6&lt;Mitarbeiter!$E$53),0,IF(AND(Mitarbeiter!$F$53&lt;&gt;"",BB$5&gt;Mitarbeiter!$F$53),0,IF(Planung!BB55="",$C55,IF(ISNUMBER(Planung!BB55),Planung!BB55,IF(UPPER(Planung!BB55)="H",$C55/2,0)))))))</f>
        <v>0</v>
      </c>
      <c r="BC55" s="27">
        <f>IF($A55="",0,IF(Mitarbeiter!$G$53=FALSE,0,IF(AND(Mitarbeiter!$E$53&lt;&gt;"",BC$5+6&lt;Mitarbeiter!$E$53),0,IF(AND(Mitarbeiter!$F$53&lt;&gt;"",BC$5&gt;Mitarbeiter!$F$53),0,IF(Planung!BC55="",$C55,IF(ISNUMBER(Planung!BC55),Planung!BC55,IF(UPPER(Planung!BC55)="H",$C55/2,0)))))))</f>
        <v>0</v>
      </c>
      <c r="BD55" s="27">
        <f>IF($A55="",0,IF(Mitarbeiter!$G$53=FALSE,0,IF(AND(Mitarbeiter!$E$53&lt;&gt;"",BD$5+6&lt;Mitarbeiter!$E$53),0,IF(AND(Mitarbeiter!$F$53&lt;&gt;"",BD$5&gt;Mitarbeiter!$F$53),0,IF(Planung!BD55="",$C55,IF(ISNUMBER(Planung!BD55),Planung!BD55,IF(UPPER(Planung!BD55)="H",$C55/2,0)))))))</f>
        <v>0</v>
      </c>
      <c r="BE55" s="27">
        <f>IF($A55="",0,IF(Mitarbeiter!$G$53=FALSE,0,IF(AND(Mitarbeiter!$E$53&lt;&gt;"",BE$5+6&lt;Mitarbeiter!$E$53),0,IF(AND(Mitarbeiter!$F$53&lt;&gt;"",BE$5&gt;Mitarbeiter!$F$53),0,IF(Planung!BE55="",$C55,IF(ISNUMBER(Planung!BE55),Planung!BE55,IF(UPPER(Planung!BE55)="H",$C55/2,0)))))))</f>
        <v>0</v>
      </c>
      <c r="BF55" s="27">
        <f>IF($A55="",0,IF(Mitarbeiter!$G$53=FALSE,0,IF(AND(Mitarbeiter!$E$53&lt;&gt;"",BF$5+6&lt;Mitarbeiter!$E$53),0,IF(AND(Mitarbeiter!$F$53&lt;&gt;"",BF$5&gt;Mitarbeiter!$F$53),0,IF(Planung!BF55="",$C55,IF(ISNUMBER(Planung!BF55),Planung!BF55,IF(UPPER(Planung!BF55)="H",$C55/2,0)))))))</f>
        <v>0</v>
      </c>
      <c r="BG55" s="27">
        <f>IF($A55="",0,IF(Mitarbeiter!$G$53=FALSE,0,IF(AND(Mitarbeiter!$E$53&lt;&gt;"",BG$5+6&lt;Mitarbeiter!$E$53),0,IF(AND(Mitarbeiter!$F$53&lt;&gt;"",BG$5&gt;Mitarbeiter!$F$53),0,IF(Planung!BG55="",$C55,IF(ISNUMBER(Planung!BG55),Planung!BG55,IF(UPPER(Planung!BG55)="H",$C55/2,0)))))))</f>
        <v>0</v>
      </c>
      <c r="BH55" s="27">
        <f>IF($A55="",0,IF(Mitarbeiter!$G$53=FALSE,0,IF(AND(Mitarbeiter!$E$53&lt;&gt;"",BH$5+6&lt;Mitarbeiter!$E$53),0,IF(AND(Mitarbeiter!$F$53&lt;&gt;"",BH$5&gt;Mitarbeiter!$F$53),0,IF(Planung!BH55="",$C55,IF(ISNUMBER(Planung!BH55),Planung!BH55,IF(UPPER(Planung!BH55)="H",$C55/2,0)))))))</f>
        <v>0</v>
      </c>
      <c r="BI55" s="27">
        <f>IF($A55="",0,IF(Mitarbeiter!$G$53=FALSE,0,IF(AND(Mitarbeiter!$E$53&lt;&gt;"",BI$5+6&lt;Mitarbeiter!$E$53),0,IF(AND(Mitarbeiter!$F$53&lt;&gt;"",BI$5&gt;Mitarbeiter!$F$53),0,IF(Planung!BI55="",$C55,IF(ISNUMBER(Planung!BI55),Planung!BI55,IF(UPPER(Planung!BI55)="H",$C55/2,0)))))))</f>
        <v>0</v>
      </c>
      <c r="BJ55" s="27">
        <f>IF($A55="",0,IF(Mitarbeiter!$G$53=FALSE,0,IF(AND(Mitarbeiter!$E$53&lt;&gt;"",BJ$5+6&lt;Mitarbeiter!$E$53),0,IF(AND(Mitarbeiter!$F$53&lt;&gt;"",BJ$5&gt;Mitarbeiter!$F$53),0,IF(Planung!BJ55="",$C55,IF(ISNUMBER(Planung!BJ55),Planung!BJ55,IF(UPPER(Planung!BJ55)="H",$C55/2,0)))))))</f>
        <v>0</v>
      </c>
      <c r="BK55" s="27">
        <f>IF($A55="",0,IF(Mitarbeiter!$G$53=FALSE,0,IF(AND(Mitarbeiter!$E$53&lt;&gt;"",BK$5+6&lt;Mitarbeiter!$E$53),0,IF(AND(Mitarbeiter!$F$53&lt;&gt;"",BK$5&gt;Mitarbeiter!$F$53),0,IF(Planung!BK55="",$C55,IF(ISNUMBER(Planung!BK55),Planung!BK55,IF(UPPER(Planung!BK55)="H",$C55/2,0)))))))</f>
        <v>0</v>
      </c>
      <c r="BL55" s="27">
        <f>IF($A55="",0,IF(Mitarbeiter!$G$53=FALSE,0,IF(AND(Mitarbeiter!$E$53&lt;&gt;"",BL$5+6&lt;Mitarbeiter!$E$53),0,IF(AND(Mitarbeiter!$F$53&lt;&gt;"",BL$5&gt;Mitarbeiter!$F$53),0,IF(Planung!BL55="",$C55,IF(ISNUMBER(Planung!BL55),Planung!BL55,IF(UPPER(Planung!BL55)="H",$C55/2,0)))))))</f>
        <v>0</v>
      </c>
      <c r="BM55" s="27">
        <f>IF($A55="",0,IF(Mitarbeiter!$G$53=FALSE,0,IF(AND(Mitarbeiter!$E$53&lt;&gt;"",BM$5+6&lt;Mitarbeiter!$E$53),0,IF(AND(Mitarbeiter!$F$53&lt;&gt;"",BM$5&gt;Mitarbeiter!$F$53),0,IF(Planung!BM55="",$C55,IF(ISNUMBER(Planung!BM55),Planung!BM55,IF(UPPER(Planung!BM55)="H",$C55/2,0)))))))</f>
        <v>0</v>
      </c>
      <c r="BN55" s="27">
        <f>IF($A55="",0,IF(Mitarbeiter!$G$53=FALSE,0,IF(AND(Mitarbeiter!$E$53&lt;&gt;"",BN$5+6&lt;Mitarbeiter!$E$53),0,IF(AND(Mitarbeiter!$F$53&lt;&gt;"",BN$5&gt;Mitarbeiter!$F$53),0,IF(Planung!BN55="",$C55,IF(ISNUMBER(Planung!BN55),Planung!BN55,IF(UPPER(Planung!BN55)="H",$C55/2,0)))))))</f>
        <v>0</v>
      </c>
      <c r="BO55" s="27">
        <f>IF($A55="",0,IF(Mitarbeiter!$G$53=FALSE,0,IF(AND(Mitarbeiter!$E$53&lt;&gt;"",BO$5+6&lt;Mitarbeiter!$E$53),0,IF(AND(Mitarbeiter!$F$53&lt;&gt;"",BO$5&gt;Mitarbeiter!$F$53),0,IF(Planung!BO55="",$C55,IF(ISNUMBER(Planung!BO55),Planung!BO55,IF(UPPER(Planung!BO55)="H",$C55/2,0)))))))</f>
        <v>0</v>
      </c>
      <c r="BP55" s="27">
        <f>IF($A55="",0,IF(Mitarbeiter!$G$53=FALSE,0,IF(AND(Mitarbeiter!$E$53&lt;&gt;"",BP$5+6&lt;Mitarbeiter!$E$53),0,IF(AND(Mitarbeiter!$F$53&lt;&gt;"",BP$5&gt;Mitarbeiter!$F$53),0,IF(Planung!BP55="",$C55,IF(ISNUMBER(Planung!BP55),Planung!BP55,IF(UPPER(Planung!BP55)="H",$C55/2,0)))))))</f>
        <v>0</v>
      </c>
      <c r="BQ55" s="27">
        <f>IF($A55="",0,IF(Mitarbeiter!$G$53=FALSE,0,IF(AND(Mitarbeiter!$E$53&lt;&gt;"",BQ$5+6&lt;Mitarbeiter!$E$53),0,IF(AND(Mitarbeiter!$F$53&lt;&gt;"",BQ$5&gt;Mitarbeiter!$F$53),0,IF(Planung!BQ55="",$C55,IF(ISNUMBER(Planung!BQ55),Planung!BQ55,IF(UPPER(Planung!BQ55)="H",$C55/2,0)))))))</f>
        <v>0</v>
      </c>
      <c r="BR55" s="27">
        <f>IF($A55="",0,IF(Mitarbeiter!$G$53=FALSE,0,IF(AND(Mitarbeiter!$E$53&lt;&gt;"",BR$5+6&lt;Mitarbeiter!$E$53),0,IF(AND(Mitarbeiter!$F$53&lt;&gt;"",BR$5&gt;Mitarbeiter!$F$53),0,IF(Planung!BR55="",$C55,IF(ISNUMBER(Planung!BR55),Planung!BR55,IF(UPPER(Planung!BR55)="H",$C55/2,0)))))))</f>
        <v>0</v>
      </c>
      <c r="BS55" s="27">
        <f>IF($A55="",0,IF(Mitarbeiter!$G$53=FALSE,0,IF(AND(Mitarbeiter!$E$53&lt;&gt;"",BS$5+6&lt;Mitarbeiter!$E$53),0,IF(AND(Mitarbeiter!$F$53&lt;&gt;"",BS$5&gt;Mitarbeiter!$F$53),0,IF(Planung!BS55="",$C55,IF(ISNUMBER(Planung!BS55),Planung!BS55,IF(UPPER(Planung!BS55)="H",$C55/2,0)))))))</f>
        <v>0</v>
      </c>
      <c r="BT55" s="27">
        <f>IF($A55="",0,IF(Mitarbeiter!$G$53=FALSE,0,IF(AND(Mitarbeiter!$E$53&lt;&gt;"",BT$5+6&lt;Mitarbeiter!$E$53),0,IF(AND(Mitarbeiter!$F$53&lt;&gt;"",BT$5&gt;Mitarbeiter!$F$53),0,IF(Planung!BT55="",$C55,IF(ISNUMBER(Planung!BT55),Planung!BT55,IF(UPPER(Planung!BT55)="H",$C55/2,0)))))))</f>
        <v>0</v>
      </c>
      <c r="BU55" s="27">
        <f>IF($A55="",0,IF(Mitarbeiter!$G$53=FALSE,0,IF(AND(Mitarbeiter!$E$53&lt;&gt;"",BU$5+6&lt;Mitarbeiter!$E$53),0,IF(AND(Mitarbeiter!$F$53&lt;&gt;"",BU$5&gt;Mitarbeiter!$F$53),0,IF(Planung!BU55="",$C55,IF(ISNUMBER(Planung!BU55),Planung!BU55,IF(UPPER(Planung!BU55)="H",$C55/2,0)))))))</f>
        <v>0</v>
      </c>
      <c r="BV55" s="27">
        <f>IF($A55="",0,IF(Mitarbeiter!$G$53=FALSE,0,IF(AND(Mitarbeiter!$E$53&lt;&gt;"",BV$5+6&lt;Mitarbeiter!$E$53),0,IF(AND(Mitarbeiter!$F$53&lt;&gt;"",BV$5&gt;Mitarbeiter!$F$53),0,IF(Planung!BV55="",$C55,IF(ISNUMBER(Planung!BV55),Planung!BV55,IF(UPPER(Planung!BV55)="H",$C55/2,0)))))))</f>
        <v>0</v>
      </c>
      <c r="BW55" s="27">
        <f>IF($A55="",0,IF(Mitarbeiter!$G$53=FALSE,0,IF(AND(Mitarbeiter!$E$53&lt;&gt;"",BW$5+6&lt;Mitarbeiter!$E$53),0,IF(AND(Mitarbeiter!$F$53&lt;&gt;"",BW$5&gt;Mitarbeiter!$F$53),0,IF(Planung!BW55="",$C55,IF(ISNUMBER(Planung!BW55),Planung!BW55,IF(UPPER(Planung!BW55)="H",$C55/2,0)))))))</f>
        <v>0</v>
      </c>
      <c r="BX55" s="27">
        <f>IF($A55="",0,IF(Mitarbeiter!$G$53=FALSE,0,IF(AND(Mitarbeiter!$E$53&lt;&gt;"",BX$5+6&lt;Mitarbeiter!$E$53),0,IF(AND(Mitarbeiter!$F$53&lt;&gt;"",BX$5&gt;Mitarbeiter!$F$53),0,IF(Planung!BX55="",$C55,IF(ISNUMBER(Planung!BX55),Planung!BX55,IF(UPPER(Planung!BX55)="H",$C55/2,0)))))))</f>
        <v>0</v>
      </c>
      <c r="BY55" s="27">
        <f>IF($A55="",0,IF(Mitarbeiter!$G$53=FALSE,0,IF(AND(Mitarbeiter!$E$53&lt;&gt;"",BY$5+6&lt;Mitarbeiter!$E$53),0,IF(AND(Mitarbeiter!$F$53&lt;&gt;"",BY$5&gt;Mitarbeiter!$F$53),0,IF(Planung!BY55="",$C55,IF(ISNUMBER(Planung!BY55),Planung!BY55,IF(UPPER(Planung!BY55)="H",$C55/2,0)))))))</f>
        <v>0</v>
      </c>
      <c r="BZ55" s="27">
        <f>IF($A55="",0,IF(Mitarbeiter!$G$53=FALSE,0,IF(AND(Mitarbeiter!$E$53&lt;&gt;"",BZ$5+6&lt;Mitarbeiter!$E$53),0,IF(AND(Mitarbeiter!$F$53&lt;&gt;"",BZ$5&gt;Mitarbeiter!$F$53),0,IF(Planung!BZ55="",$C55,IF(ISNUMBER(Planung!BZ55),Planung!BZ55,IF(UPPER(Planung!BZ55)="H",$C55/2,0)))))))</f>
        <v>0</v>
      </c>
      <c r="CA55" s="27">
        <f>IF($A55="",0,IF(Mitarbeiter!$G$53=FALSE,0,IF(AND(Mitarbeiter!$E$53&lt;&gt;"",CA$5+6&lt;Mitarbeiter!$E$53),0,IF(AND(Mitarbeiter!$F$53&lt;&gt;"",CA$5&gt;Mitarbeiter!$F$53),0,IF(Planung!CA55="",$C55,IF(ISNUMBER(Planung!CA55),Planung!CA55,IF(UPPER(Planung!CA55)="H",$C55/2,0)))))))</f>
        <v>0</v>
      </c>
      <c r="CB55" s="27">
        <f>IF($A55="",0,IF(Mitarbeiter!$G$53=FALSE,0,IF(AND(Mitarbeiter!$E$53&lt;&gt;"",CB$5+6&lt;Mitarbeiter!$E$53),0,IF(AND(Mitarbeiter!$F$53&lt;&gt;"",CB$5&gt;Mitarbeiter!$F$53),0,IF(Planung!CB55="",$C55,IF(ISNUMBER(Planung!CB55),Planung!CB55,IF(UPPER(Planung!CB55)="H",$C55/2,0)))))))</f>
        <v>0</v>
      </c>
      <c r="CC55" s="27">
        <f>IF($A55="",0,IF(Mitarbeiter!$G$53=FALSE,0,IF(AND(Mitarbeiter!$E$53&lt;&gt;"",CC$5+6&lt;Mitarbeiter!$E$53),0,IF(AND(Mitarbeiter!$F$53&lt;&gt;"",CC$5&gt;Mitarbeiter!$F$53),0,IF(Planung!CC55="",$C55,IF(ISNUMBER(Planung!CC55),Planung!CC55,IF(UPPER(Planung!CC55)="H",$C55/2,0)))))))</f>
        <v>0</v>
      </c>
      <c r="CD55" s="27">
        <f>IF($A55="",0,IF(Mitarbeiter!$G$53=FALSE,0,IF(AND(Mitarbeiter!$E$53&lt;&gt;"",CD$5+6&lt;Mitarbeiter!$E$53),0,IF(AND(Mitarbeiter!$F$53&lt;&gt;"",CD$5&gt;Mitarbeiter!$F$53),0,IF(Planung!CD55="",$C55,IF(ISNUMBER(Planung!CD55),Planung!CD55,IF(UPPER(Planung!CD55)="H",$C55/2,0)))))))</f>
        <v>0</v>
      </c>
      <c r="CE55" s="27">
        <f>IF($A55="",0,IF(Mitarbeiter!$G$53=FALSE,0,IF(AND(Mitarbeiter!$E$53&lt;&gt;"",CE$5+6&lt;Mitarbeiter!$E$53),0,IF(AND(Mitarbeiter!$F$53&lt;&gt;"",CE$5&gt;Mitarbeiter!$F$53),0,IF(Planung!CE55="",$C55,IF(ISNUMBER(Planung!CE55),Planung!CE55,IF(UPPER(Planung!CE55)="H",$C55/2,0)))))))</f>
        <v>0</v>
      </c>
      <c r="CF55" s="27">
        <f>IF($A55="",0,IF(Mitarbeiter!$G$53=FALSE,0,IF(AND(Mitarbeiter!$E$53&lt;&gt;"",CF$5+6&lt;Mitarbeiter!$E$53),0,IF(AND(Mitarbeiter!$F$53&lt;&gt;"",CF$5&gt;Mitarbeiter!$F$53),0,IF(Planung!CF55="",$C55,IF(ISNUMBER(Planung!CF55),Planung!CF55,IF(UPPER(Planung!CF55)="H",$C55/2,0)))))))</f>
        <v>0</v>
      </c>
      <c r="CG55" s="27">
        <f>IF($A55="",0,IF(Mitarbeiter!$G$53=FALSE,0,IF(AND(Mitarbeiter!$E$53&lt;&gt;"",CG$5+6&lt;Mitarbeiter!$E$53),0,IF(AND(Mitarbeiter!$F$53&lt;&gt;"",CG$5&gt;Mitarbeiter!$F$53),0,IF(Planung!CG55="",$C55,IF(ISNUMBER(Planung!CG55),Planung!CG55,IF(UPPER(Planung!CG55)="H",$C55/2,0)))))))</f>
        <v>0</v>
      </c>
      <c r="CH55" s="27">
        <f>IF($A55="",0,IF(Mitarbeiter!$G$53=FALSE,0,IF(AND(Mitarbeiter!$E$53&lt;&gt;"",CH$5+6&lt;Mitarbeiter!$E$53),0,IF(AND(Mitarbeiter!$F$53&lt;&gt;"",CH$5&gt;Mitarbeiter!$F$53),0,IF(Planung!CH55="",$C55,IF(ISNUMBER(Planung!CH55),Planung!CH55,IF(UPPER(Planung!CH55)="H",$C55/2,0)))))))</f>
        <v>0</v>
      </c>
      <c r="CI55" s="27">
        <f>IF($A55="",0,IF(Mitarbeiter!$G$53=FALSE,0,IF(AND(Mitarbeiter!$E$53&lt;&gt;"",CI$5+6&lt;Mitarbeiter!$E$53),0,IF(AND(Mitarbeiter!$F$53&lt;&gt;"",CI$5&gt;Mitarbeiter!$F$53),0,IF(Planung!CI55="",$C55,IF(ISNUMBER(Planung!CI55),Planung!CI55,IF(UPPER(Planung!CI55)="H",$C55/2,0)))))))</f>
        <v>0</v>
      </c>
      <c r="CJ55" s="27">
        <f>IF($A55="",0,IF(Mitarbeiter!$G$53=FALSE,0,IF(AND(Mitarbeiter!$E$53&lt;&gt;"",CJ$5+6&lt;Mitarbeiter!$E$53),0,IF(AND(Mitarbeiter!$F$53&lt;&gt;"",CJ$5&gt;Mitarbeiter!$F$53),0,IF(Planung!CJ55="",$C55,IF(ISNUMBER(Planung!CJ55),Planung!CJ55,IF(UPPER(Planung!CJ55)="H",$C55/2,0)))))))</f>
        <v>0</v>
      </c>
      <c r="CK55" s="27">
        <f>IF($A55="",0,IF(Mitarbeiter!$G$53=FALSE,0,IF(AND(Mitarbeiter!$E$53&lt;&gt;"",CK$5+6&lt;Mitarbeiter!$E$53),0,IF(AND(Mitarbeiter!$F$53&lt;&gt;"",CK$5&gt;Mitarbeiter!$F$53),0,IF(Planung!CK55="",$C55,IF(ISNUMBER(Planung!CK55),Planung!CK55,IF(UPPER(Planung!CK55)="H",$C55/2,0)))))))</f>
        <v>0</v>
      </c>
      <c r="CL55" s="27">
        <f>IF($A55="",0,IF(Mitarbeiter!$G$53=FALSE,0,IF(AND(Mitarbeiter!$E$53&lt;&gt;"",CL$5+6&lt;Mitarbeiter!$E$53),0,IF(AND(Mitarbeiter!$F$53&lt;&gt;"",CL$5&gt;Mitarbeiter!$F$53),0,IF(Planung!CL55="",$C55,IF(ISNUMBER(Planung!CL55),Planung!CL55,IF(UPPER(Planung!CL55)="H",$C55/2,0)))))))</f>
        <v>0</v>
      </c>
      <c r="CM55" s="27">
        <f>IF($A55="",0,IF(Mitarbeiter!$G$53=FALSE,0,IF(AND(Mitarbeiter!$E$53&lt;&gt;"",CM$5+6&lt;Mitarbeiter!$E$53),0,IF(AND(Mitarbeiter!$F$53&lt;&gt;"",CM$5&gt;Mitarbeiter!$F$53),0,IF(Planung!CM55="",$C55,IF(ISNUMBER(Planung!CM55),Planung!CM55,IF(UPPER(Planung!CM55)="H",$C55/2,0)))))))</f>
        <v>0</v>
      </c>
      <c r="CN55" s="27">
        <f>IF($A55="",0,IF(Mitarbeiter!$G$53=FALSE,0,IF(AND(Mitarbeiter!$E$53&lt;&gt;"",CN$5+6&lt;Mitarbeiter!$E$53),0,IF(AND(Mitarbeiter!$F$53&lt;&gt;"",CN$5&gt;Mitarbeiter!$F$53),0,IF(Planung!CN55="",$C55,IF(ISNUMBER(Planung!CN55),Planung!CN55,IF(UPPER(Planung!CN55)="H",$C55/2,0)))))))</f>
        <v>0</v>
      </c>
      <c r="CO55" s="27">
        <f>IF($A55="",0,IF(Mitarbeiter!$G$53=FALSE,0,IF(AND(Mitarbeiter!$E$53&lt;&gt;"",CO$5+6&lt;Mitarbeiter!$E$53),0,IF(AND(Mitarbeiter!$F$53&lt;&gt;"",CO$5&gt;Mitarbeiter!$F$53),0,IF(Planung!CO55="",$C55,IF(ISNUMBER(Planung!CO55),Planung!CO55,IF(UPPER(Planung!CO55)="H",$C55/2,0)))))))</f>
        <v>0</v>
      </c>
      <c r="CP55" s="27">
        <f>IF($A55="",0,IF(Mitarbeiter!$G$53=FALSE,0,IF(AND(Mitarbeiter!$E$53&lt;&gt;"",CP$5+6&lt;Mitarbeiter!$E$53),0,IF(AND(Mitarbeiter!$F$53&lt;&gt;"",CP$5&gt;Mitarbeiter!$F$53),0,IF(Planung!CP55="",$C55,IF(ISNUMBER(Planung!CP55),Planung!CP55,IF(UPPER(Planung!CP55)="H",$C55/2,0)))))))</f>
        <v>0</v>
      </c>
      <c r="CQ55" s="27">
        <f>IF($A55="",0,IF(Mitarbeiter!$G$53=FALSE,0,IF(AND(Mitarbeiter!$E$53&lt;&gt;"",CQ$5+6&lt;Mitarbeiter!$E$53),0,IF(AND(Mitarbeiter!$F$53&lt;&gt;"",CQ$5&gt;Mitarbeiter!$F$53),0,IF(Planung!CQ55="",$C55,IF(ISNUMBER(Planung!CQ55),Planung!CQ55,IF(UPPER(Planung!CQ55)="H",$C55/2,0)))))))</f>
        <v>0</v>
      </c>
      <c r="CR55" s="27">
        <f>IF($A55="",0,IF(Mitarbeiter!$G$53=FALSE,0,IF(AND(Mitarbeiter!$E$53&lt;&gt;"",CR$5+6&lt;Mitarbeiter!$E$53),0,IF(AND(Mitarbeiter!$F$53&lt;&gt;"",CR$5&gt;Mitarbeiter!$F$53),0,IF(Planung!CR55="",$C55,IF(ISNUMBER(Planung!CR55),Planung!CR55,IF(UPPER(Planung!CR55)="H",$C55/2,0)))))))</f>
        <v>0</v>
      </c>
      <c r="CS55" s="27">
        <f>IF($A55="",0,IF(Mitarbeiter!$G$53=FALSE,0,IF(AND(Mitarbeiter!$E$53&lt;&gt;"",CS$5+6&lt;Mitarbeiter!$E$53),0,IF(AND(Mitarbeiter!$F$53&lt;&gt;"",CS$5&gt;Mitarbeiter!$F$53),0,IF(Planung!CS55="",$C55,IF(ISNUMBER(Planung!CS55),Planung!CS55,IF(UPPER(Planung!CS55)="H",$C55/2,0)))))))</f>
        <v>0</v>
      </c>
      <c r="CT55" s="27">
        <f>IF($A55="",0,IF(Mitarbeiter!$G$53=FALSE,0,IF(AND(Mitarbeiter!$E$53&lt;&gt;"",CT$5+6&lt;Mitarbeiter!$E$53),0,IF(AND(Mitarbeiter!$F$53&lt;&gt;"",CT$5&gt;Mitarbeiter!$F$53),0,IF(Planung!CT55="",$C55,IF(ISNUMBER(Planung!CT55),Planung!CT55,IF(UPPER(Planung!CT55)="H",$C55/2,0)))))))</f>
        <v>0</v>
      </c>
      <c r="CU55" s="27">
        <f>IF($A55="",0,IF(Mitarbeiter!$G$53=FALSE,0,IF(AND(Mitarbeiter!$E$53&lt;&gt;"",CU$5+6&lt;Mitarbeiter!$E$53),0,IF(AND(Mitarbeiter!$F$53&lt;&gt;"",CU$5&gt;Mitarbeiter!$F$53),0,IF(Planung!CU55="",$C55,IF(ISNUMBER(Planung!CU55),Planung!CU55,IF(UPPER(Planung!CU55)="H",$C55/2,0)))))))</f>
        <v>0</v>
      </c>
      <c r="CV55" s="27">
        <f>IF($A55="",0,IF(Mitarbeiter!$G$53=FALSE,0,IF(AND(Mitarbeiter!$E$53&lt;&gt;"",CV$5+6&lt;Mitarbeiter!$E$53),0,IF(AND(Mitarbeiter!$F$53&lt;&gt;"",CV$5&gt;Mitarbeiter!$F$53),0,IF(Planung!CV55="",$C55,IF(ISNUMBER(Planung!CV55),Planung!CV55,IF(UPPER(Planung!CV55)="H",$C55/2,0)))))))</f>
        <v>0</v>
      </c>
      <c r="CW55" s="27">
        <f>IF($A55="",0,IF(Mitarbeiter!$G$53=FALSE,0,IF(AND(Mitarbeiter!$E$53&lt;&gt;"",CW$5+6&lt;Mitarbeiter!$E$53),0,IF(AND(Mitarbeiter!$F$53&lt;&gt;"",CW$5&gt;Mitarbeiter!$F$53),0,IF(Planung!CW55="",$C55,IF(ISNUMBER(Planung!CW55),Planung!CW55,IF(UPPER(Planung!CW55)="H",$C55/2,0)))))))</f>
        <v>0</v>
      </c>
      <c r="CX55" s="27">
        <f>IF($A55="",0,IF(Mitarbeiter!$G$53=FALSE,0,IF(AND(Mitarbeiter!$E$53&lt;&gt;"",CX$5+6&lt;Mitarbeiter!$E$53),0,IF(AND(Mitarbeiter!$F$53&lt;&gt;"",CX$5&gt;Mitarbeiter!$F$53),0,IF(Planung!CX55="",$C55,IF(ISNUMBER(Planung!CX55),Planung!CX55,IF(UPPER(Planung!CX55)="H",$C55/2,0)))))))</f>
        <v>0</v>
      </c>
      <c r="CY55" s="27">
        <f>IF($A55="",0,IF(Mitarbeiter!$G$53=FALSE,0,IF(AND(Mitarbeiter!$E$53&lt;&gt;"",CY$5+6&lt;Mitarbeiter!$E$53),0,IF(AND(Mitarbeiter!$F$53&lt;&gt;"",CY$5&gt;Mitarbeiter!$F$53),0,IF(Planung!CY55="",$C55,IF(ISNUMBER(Planung!CY55),Planung!CY55,IF(UPPER(Planung!CY55)="H",$C55/2,0)))))))</f>
        <v>0</v>
      </c>
      <c r="CZ55" s="27">
        <f>IF($A55="",0,IF(Mitarbeiter!$G$53=FALSE,0,IF(AND(Mitarbeiter!$E$53&lt;&gt;"",CZ$5+6&lt;Mitarbeiter!$E$53),0,IF(AND(Mitarbeiter!$F$53&lt;&gt;"",CZ$5&gt;Mitarbeiter!$F$53),0,IF(Planung!CZ55="",$C55,IF(ISNUMBER(Planung!CZ55),Planung!CZ55,IF(UPPER(Planung!CZ55)="H",$C55/2,0)))))))</f>
        <v>0</v>
      </c>
      <c r="DA55" s="27">
        <f>IF($A55="",0,IF(Mitarbeiter!$G$53=FALSE,0,IF(AND(Mitarbeiter!$E$53&lt;&gt;"",DA$5+6&lt;Mitarbeiter!$E$53),0,IF(AND(Mitarbeiter!$F$53&lt;&gt;"",DA$5&gt;Mitarbeiter!$F$53),0,IF(Planung!DA55="",$C55,IF(ISNUMBER(Planung!DA55),Planung!DA55,IF(UPPER(Planung!DA55)="H",$C55/2,0)))))))</f>
        <v>0</v>
      </c>
      <c r="DB55" s="27">
        <f>IF($A55="",0,IF(Mitarbeiter!$G$53=FALSE,0,IF(AND(Mitarbeiter!$E$53&lt;&gt;"",DB$5+6&lt;Mitarbeiter!$E$53),0,IF(AND(Mitarbeiter!$F$53&lt;&gt;"",DB$5&gt;Mitarbeiter!$F$53),0,IF(Planung!DB55="",$C55,IF(ISNUMBER(Planung!DB55),Planung!DB55,IF(UPPER(Planung!DB55)="H",$C55/2,0)))))))</f>
        <v>0</v>
      </c>
      <c r="DC55" s="27">
        <f>IF($A55="",0,IF(Mitarbeiter!$G$53=FALSE,0,IF(AND(Mitarbeiter!$E$53&lt;&gt;"",DC$5+6&lt;Mitarbeiter!$E$53),0,IF(AND(Mitarbeiter!$F$53&lt;&gt;"",DC$5&gt;Mitarbeiter!$F$53),0,IF(Planung!DC55="",$C55,IF(ISNUMBER(Planung!DC55),Planung!DC55,IF(UPPER(Planung!DC55)="H",$C55/2,0)))))))</f>
        <v>0</v>
      </c>
      <c r="DD55" s="27">
        <f>IF($A55="",0,IF(Mitarbeiter!$G$53=FALSE,0,IF(AND(Mitarbeiter!$E$53&lt;&gt;"",DD$5+6&lt;Mitarbeiter!$E$53),0,IF(AND(Mitarbeiter!$F$53&lt;&gt;"",DD$5&gt;Mitarbeiter!$F$53),0,IF(Planung!DD55="",$C55,IF(ISNUMBER(Planung!DD55),Planung!DD55,IF(UPPER(Planung!DD55)="H",$C55/2,0)))))))</f>
        <v>0</v>
      </c>
      <c r="DE55" s="27">
        <f>IF($A55="",0,IF(Mitarbeiter!$G$53=FALSE,0,IF(AND(Mitarbeiter!$E$53&lt;&gt;"",DE$5+6&lt;Mitarbeiter!$E$53),0,IF(AND(Mitarbeiter!$F$53&lt;&gt;"",DE$5&gt;Mitarbeiter!$F$53),0,IF(Planung!DE55="",$C55,IF(ISNUMBER(Planung!DE55),Planung!DE55,IF(UPPER(Planung!DE55)="H",$C55/2,0)))))))</f>
        <v>0</v>
      </c>
      <c r="DF55" s="27">
        <f>IF($A55="",0,IF(Mitarbeiter!$G$53=FALSE,0,IF(AND(Mitarbeiter!$E$53&lt;&gt;"",DF$5+6&lt;Mitarbeiter!$E$53),0,IF(AND(Mitarbeiter!$F$53&lt;&gt;"",DF$5&gt;Mitarbeiter!$F$53),0,IF(Planung!DF55="",$C55,IF(ISNUMBER(Planung!DF55),Planung!DF55,IF(UPPER(Planung!DF55)="H",$C55/2,0)))))))</f>
        <v>0</v>
      </c>
      <c r="DG55" s="27">
        <f>IF($A55="",0,IF(Mitarbeiter!$G$53=FALSE,0,IF(AND(Mitarbeiter!$E$53&lt;&gt;"",DG$5+6&lt;Mitarbeiter!$E$53),0,IF(AND(Mitarbeiter!$F$53&lt;&gt;"",DG$5&gt;Mitarbeiter!$F$53),0,IF(Planung!DG55="",$C55,IF(ISNUMBER(Planung!DG55),Planung!DG55,IF(UPPER(Planung!DG55)="H",$C55/2,0)))))))</f>
        <v>0</v>
      </c>
      <c r="DH55" s="27">
        <f>IF($A55="",0,IF(Mitarbeiter!$G$53=FALSE,0,IF(AND(Mitarbeiter!$E$53&lt;&gt;"",DH$5+6&lt;Mitarbeiter!$E$53),0,IF(AND(Mitarbeiter!$F$53&lt;&gt;"",DH$5&gt;Mitarbeiter!$F$53),0,IF(Planung!DH55="",$C55,IF(ISNUMBER(Planung!DH55),Planung!DH55,IF(UPPER(Planung!DH55)="H",$C55/2,0)))))))</f>
        <v>0</v>
      </c>
      <c r="DI55" s="27">
        <f>IF($A55="",0,IF(Mitarbeiter!$G$53=FALSE,0,IF(AND(Mitarbeiter!$E$53&lt;&gt;"",DI$5+6&lt;Mitarbeiter!$E$53),0,IF(AND(Mitarbeiter!$F$53&lt;&gt;"",DI$5&gt;Mitarbeiter!$F$53),0,IF(Planung!DI55="",$C55,IF(ISNUMBER(Planung!DI55),Planung!DI55,IF(UPPER(Planung!DI55)="H",$C55/2,0)))))))</f>
        <v>0</v>
      </c>
      <c r="DJ55" s="27">
        <f>IF($A55="",0,IF(Mitarbeiter!$G$53=FALSE,0,IF(AND(Mitarbeiter!$E$53&lt;&gt;"",DJ$5+6&lt;Mitarbeiter!$E$53),0,IF(AND(Mitarbeiter!$F$53&lt;&gt;"",DJ$5&gt;Mitarbeiter!$F$53),0,IF(Planung!DJ55="",$C55,IF(ISNUMBER(Planung!DJ55),Planung!DJ55,IF(UPPER(Planung!DJ55)="H",$C55/2,0)))))))</f>
        <v>0</v>
      </c>
      <c r="DK55" s="27">
        <f>IF($A55="",0,IF(Mitarbeiter!$G$53=FALSE,0,IF(AND(Mitarbeiter!$E$53&lt;&gt;"",DK$5+6&lt;Mitarbeiter!$E$53),0,IF(AND(Mitarbeiter!$F$53&lt;&gt;"",DK$5&gt;Mitarbeiter!$F$53),0,IF(Planung!DK55="",$C55,IF(ISNUMBER(Planung!DK55),Planung!DK55,IF(UPPER(Planung!DK55)="H",$C55/2,0)))))))</f>
        <v>0</v>
      </c>
      <c r="DL55" s="27">
        <f>IF($A55="",0,IF(Mitarbeiter!$G$53=FALSE,0,IF(AND(Mitarbeiter!$E$53&lt;&gt;"",DL$5+6&lt;Mitarbeiter!$E$53),0,IF(AND(Mitarbeiter!$F$53&lt;&gt;"",DL$5&gt;Mitarbeiter!$F$53),0,IF(Planung!DL55="",$C55,IF(ISNUMBER(Planung!DL55),Planung!DL55,IF(UPPER(Planung!DL55)="H",$C55/2,0)))))))</f>
        <v>0</v>
      </c>
      <c r="DM55" s="27">
        <f>IF($A55="",0,IF(Mitarbeiter!$G$53=FALSE,0,IF(AND(Mitarbeiter!$E$53&lt;&gt;"",DM$5+6&lt;Mitarbeiter!$E$53),0,IF(AND(Mitarbeiter!$F$53&lt;&gt;"",DM$5&gt;Mitarbeiter!$F$53),0,IF(Planung!DM55="",$C55,IF(ISNUMBER(Planung!DM55),Planung!DM55,IF(UPPER(Planung!DM55)="H",$C55/2,0)))))))</f>
        <v>0</v>
      </c>
      <c r="DN55" s="27">
        <f>IF($A55="",0,IF(Mitarbeiter!$G$53=FALSE,0,IF(AND(Mitarbeiter!$E$53&lt;&gt;"",DN$5+6&lt;Mitarbeiter!$E$53),0,IF(AND(Mitarbeiter!$F$53&lt;&gt;"",DN$5&gt;Mitarbeiter!$F$53),0,IF(Planung!DN55="",$C55,IF(ISNUMBER(Planung!DN55),Planung!DN55,IF(UPPER(Planung!DN55)="H",$C55/2,0)))))))</f>
        <v>0</v>
      </c>
      <c r="DO55" s="27">
        <f>IF($A55="",0,IF(Mitarbeiter!$G$53=FALSE,0,IF(AND(Mitarbeiter!$E$53&lt;&gt;"",DO$5+6&lt;Mitarbeiter!$E$53),0,IF(AND(Mitarbeiter!$F$53&lt;&gt;"",DO$5&gt;Mitarbeiter!$F$53),0,IF(Planung!DO55="",$C55,IF(ISNUMBER(Planung!DO55),Planung!DO55,IF(UPPER(Planung!DO55)="H",$C55/2,0)))))))</f>
        <v>0</v>
      </c>
      <c r="DP55" s="27">
        <f>IF($A55="",0,IF(Mitarbeiter!$G$53=FALSE,0,IF(AND(Mitarbeiter!$E$53&lt;&gt;"",DP$5+6&lt;Mitarbeiter!$E$53),0,IF(AND(Mitarbeiter!$F$53&lt;&gt;"",DP$5&gt;Mitarbeiter!$F$53),0,IF(Planung!DP55="",$C55,IF(ISNUMBER(Planung!DP55),Planung!DP55,IF(UPPER(Planung!DP55)="H",$C55/2,0)))))))</f>
        <v>0</v>
      </c>
      <c r="DQ55" s="27">
        <f>IF($A55="",0,IF(Mitarbeiter!$G$53=FALSE,0,IF(AND(Mitarbeiter!$E$53&lt;&gt;"",DQ$5+6&lt;Mitarbeiter!$E$53),0,IF(AND(Mitarbeiter!$F$53&lt;&gt;"",DQ$5&gt;Mitarbeiter!$F$53),0,IF(Planung!DQ55="",$C55,IF(ISNUMBER(Planung!DQ55),Planung!DQ55,IF(UPPER(Planung!DQ55)="H",$C55/2,0)))))))</f>
        <v>0</v>
      </c>
      <c r="DR55" s="27">
        <f>IF($A55="",0,IF(Mitarbeiter!$G$53=FALSE,0,IF(AND(Mitarbeiter!$E$53&lt;&gt;"",DR$5+6&lt;Mitarbeiter!$E$53),0,IF(AND(Mitarbeiter!$F$53&lt;&gt;"",DR$5&gt;Mitarbeiter!$F$53),0,IF(Planung!DR55="",$C55,IF(ISNUMBER(Planung!DR55),Planung!DR55,IF(UPPER(Planung!DR55)="H",$C55/2,0)))))))</f>
        <v>0</v>
      </c>
      <c r="DS55" s="27">
        <f>IF($A55="",0,IF(Mitarbeiter!$G$53=FALSE,0,IF(AND(Mitarbeiter!$E$53&lt;&gt;"",DS$5+6&lt;Mitarbeiter!$E$53),0,IF(AND(Mitarbeiter!$F$53&lt;&gt;"",DS$5&gt;Mitarbeiter!$F$53),0,IF(Planung!DS55="",$C55,IF(ISNUMBER(Planung!DS55),Planung!DS55,IF(UPPER(Planung!DS55)="H",$C55/2,0)))))))</f>
        <v>0</v>
      </c>
      <c r="DT55" s="27">
        <f>IF($A55="",0,IF(Mitarbeiter!$G$53=FALSE,0,IF(AND(Mitarbeiter!$E$53&lt;&gt;"",DT$5+6&lt;Mitarbeiter!$E$53),0,IF(AND(Mitarbeiter!$F$53&lt;&gt;"",DT$5&gt;Mitarbeiter!$F$53),0,IF(Planung!DT55="",$C55,IF(ISNUMBER(Planung!DT55),Planung!DT55,IF(UPPER(Planung!DT55)="H",$C55/2,0)))))))</f>
        <v>0</v>
      </c>
      <c r="DU55" s="27">
        <f>IF($A55="",0,IF(Mitarbeiter!$G$53=FALSE,0,IF(AND(Mitarbeiter!$E$53&lt;&gt;"",DU$5+6&lt;Mitarbeiter!$E$53),0,IF(AND(Mitarbeiter!$F$53&lt;&gt;"",DU$5&gt;Mitarbeiter!$F$53),0,IF(Planung!DU55="",$C55,IF(ISNUMBER(Planung!DU55),Planung!DU55,IF(UPPER(Planung!DU55)="H",$C55/2,0)))))))</f>
        <v>0</v>
      </c>
      <c r="DV55" s="27">
        <f>IF($A55="",0,IF(Mitarbeiter!$G$53=FALSE,0,IF(AND(Mitarbeiter!$E$53&lt;&gt;"",DV$5+6&lt;Mitarbeiter!$E$53),0,IF(AND(Mitarbeiter!$F$53&lt;&gt;"",DV$5&gt;Mitarbeiter!$F$53),0,IF(Planung!DV55="",$C55,IF(ISNUMBER(Planung!DV55),Planung!DV55,IF(UPPER(Planung!DV55)="H",$C55/2,0)))))))</f>
        <v>0</v>
      </c>
      <c r="DW55" s="27">
        <f>IF($A55="",0,IF(Mitarbeiter!$G$53=FALSE,0,IF(AND(Mitarbeiter!$E$53&lt;&gt;"",DW$5+6&lt;Mitarbeiter!$E$53),0,IF(AND(Mitarbeiter!$F$53&lt;&gt;"",DW$5&gt;Mitarbeiter!$F$53),0,IF(Planung!DW55="",$C55,IF(ISNUMBER(Planung!DW55),Planung!DW55,IF(UPPER(Planung!DW55)="H",$C55/2,0)))))))</f>
        <v>0</v>
      </c>
      <c r="DX55" s="27">
        <f>IF($A55="",0,IF(Mitarbeiter!$G$53=FALSE,0,IF(AND(Mitarbeiter!$E$53&lt;&gt;"",DX$5+6&lt;Mitarbeiter!$E$53),0,IF(AND(Mitarbeiter!$F$53&lt;&gt;"",DX$5&gt;Mitarbeiter!$F$53),0,IF(Planung!DX55="",$C55,IF(ISNUMBER(Planung!DX55),Planung!DX55,IF(UPPER(Planung!DX55)="H",$C55/2,0)))))))</f>
        <v>0</v>
      </c>
      <c r="DY55" s="27">
        <f>IF($A55="",0,IF(Mitarbeiter!$G$53=FALSE,0,IF(AND(Mitarbeiter!$E$53&lt;&gt;"",DY$5+6&lt;Mitarbeiter!$E$53),0,IF(AND(Mitarbeiter!$F$53&lt;&gt;"",DY$5&gt;Mitarbeiter!$F$53),0,IF(Planung!DY55="",$C55,IF(ISNUMBER(Planung!DY55),Planung!DY55,IF(UPPER(Planung!DY55)="H",$C55/2,0)))))))</f>
        <v>0</v>
      </c>
      <c r="DZ55" s="27">
        <f>IF($A55="",0,IF(Mitarbeiter!$G$53=FALSE,0,IF(AND(Mitarbeiter!$E$53&lt;&gt;"",DZ$5+6&lt;Mitarbeiter!$E$53),0,IF(AND(Mitarbeiter!$F$53&lt;&gt;"",DZ$5&gt;Mitarbeiter!$F$53),0,IF(Planung!DZ55="",$C55,IF(ISNUMBER(Planung!DZ55),Planung!DZ55,IF(UPPER(Planung!DZ55)="H",$C55/2,0)))))))</f>
        <v>0</v>
      </c>
      <c r="EA55" s="27">
        <f>IF($A55="",0,IF(Mitarbeiter!$G$53=FALSE,0,IF(AND(Mitarbeiter!$E$53&lt;&gt;"",EA$5+6&lt;Mitarbeiter!$E$53),0,IF(AND(Mitarbeiter!$F$53&lt;&gt;"",EA$5&gt;Mitarbeiter!$F$53),0,IF(Planung!EA55="",$C55,IF(ISNUMBER(Planung!EA55),Planung!EA55,IF(UPPER(Planung!EA55)="H",$C55/2,0)))))))</f>
        <v>0</v>
      </c>
      <c r="EB55" s="27">
        <f>IF($A55="",0,IF(Mitarbeiter!$G$53=FALSE,0,IF(AND(Mitarbeiter!$E$53&lt;&gt;"",EB$5+6&lt;Mitarbeiter!$E$53),0,IF(AND(Mitarbeiter!$F$53&lt;&gt;"",EB$5&gt;Mitarbeiter!$F$53),0,IF(Planung!EB55="",$C55,IF(ISNUMBER(Planung!EB55),Planung!EB55,IF(UPPER(Planung!EB55)="H",$C55/2,0)))))))</f>
        <v>0</v>
      </c>
      <c r="EC55" s="27">
        <f>IF($A55="",0,IF(Mitarbeiter!$G$53=FALSE,0,IF(AND(Mitarbeiter!$E$53&lt;&gt;"",EC$5+6&lt;Mitarbeiter!$E$53),0,IF(AND(Mitarbeiter!$F$53&lt;&gt;"",EC$5&gt;Mitarbeiter!$F$53),0,IF(Planung!EC55="",$C55,IF(ISNUMBER(Planung!EC55),Planung!EC55,IF(UPPER(Planung!EC55)="H",$C55/2,0)))))))</f>
        <v>0</v>
      </c>
      <c r="ED55" s="27">
        <f>IF($A55="",0,IF(Mitarbeiter!$G$53=FALSE,0,IF(AND(Mitarbeiter!$E$53&lt;&gt;"",ED$5+6&lt;Mitarbeiter!$E$53),0,IF(AND(Mitarbeiter!$F$53&lt;&gt;"",ED$5&gt;Mitarbeiter!$F$53),0,IF(Planung!ED55="",$C55,IF(ISNUMBER(Planung!ED55),Planung!ED55,IF(UPPER(Planung!ED55)="H",$C55/2,0)))))))</f>
        <v>0</v>
      </c>
      <c r="EE55" s="27">
        <f>IF($A55="",0,IF(Mitarbeiter!$G$53=FALSE,0,IF(AND(Mitarbeiter!$E$53&lt;&gt;"",EE$5+6&lt;Mitarbeiter!$E$53),0,IF(AND(Mitarbeiter!$F$53&lt;&gt;"",EE$5&gt;Mitarbeiter!$F$53),0,IF(Planung!EE55="",$C55,IF(ISNUMBER(Planung!EE55),Planung!EE55,IF(UPPER(Planung!EE55)="H",$C55/2,0)))))))</f>
        <v>0</v>
      </c>
      <c r="EF55" s="27">
        <f>IF($A55="",0,IF(Mitarbeiter!$G$53=FALSE,0,IF(AND(Mitarbeiter!$E$53&lt;&gt;"",EF$5+6&lt;Mitarbeiter!$E$53),0,IF(AND(Mitarbeiter!$F$53&lt;&gt;"",EF$5&gt;Mitarbeiter!$F$53),0,IF(Planung!EF55="",$C55,IF(ISNUMBER(Planung!EF55),Planung!EF55,IF(UPPER(Planung!EF55)="H",$C55/2,0)))))))</f>
        <v>0</v>
      </c>
      <c r="EG55" s="27">
        <f>IF($A55="",0,IF(Mitarbeiter!$G$53=FALSE,0,IF(AND(Mitarbeiter!$E$53&lt;&gt;"",EG$5+6&lt;Mitarbeiter!$E$53),0,IF(AND(Mitarbeiter!$F$53&lt;&gt;"",EG$5&gt;Mitarbeiter!$F$53),0,IF(Planung!EG55="",$C55,IF(ISNUMBER(Planung!EG55),Planung!EG55,IF(UPPER(Planung!EG55)="H",$C55/2,0)))))))</f>
        <v>0</v>
      </c>
      <c r="EH55" s="27">
        <f>IF($A55="",0,IF(Mitarbeiter!$G$53=FALSE,0,IF(AND(Mitarbeiter!$E$53&lt;&gt;"",EH$5+6&lt;Mitarbeiter!$E$53),0,IF(AND(Mitarbeiter!$F$53&lt;&gt;"",EH$5&gt;Mitarbeiter!$F$53),0,IF(Planung!EH55="",$C55,IF(ISNUMBER(Planung!EH55),Planung!EH55,IF(UPPER(Planung!EH55)="H",$C55/2,0)))))))</f>
        <v>0</v>
      </c>
      <c r="EI55" s="27">
        <f>IF($A55="",0,IF(Mitarbeiter!$G$53=FALSE,0,IF(AND(Mitarbeiter!$E$53&lt;&gt;"",EI$5+6&lt;Mitarbeiter!$E$53),0,IF(AND(Mitarbeiter!$F$53&lt;&gt;"",EI$5&gt;Mitarbeiter!$F$53),0,IF(Planung!EI55="",$C55,IF(ISNUMBER(Planung!EI55),Planung!EI55,IF(UPPER(Planung!EI55)="H",$C55/2,0)))))))</f>
        <v>0</v>
      </c>
      <c r="EJ55" s="27">
        <f>IF($A55="",0,IF(Mitarbeiter!$G$53=FALSE,0,IF(AND(Mitarbeiter!$E$53&lt;&gt;"",EJ$5+6&lt;Mitarbeiter!$E$53),0,IF(AND(Mitarbeiter!$F$53&lt;&gt;"",EJ$5&gt;Mitarbeiter!$F$53),0,IF(Planung!EJ55="",$C55,IF(ISNUMBER(Planung!EJ55),Planung!EJ55,IF(UPPER(Planung!EJ55)="H",$C55/2,0)))))))</f>
        <v>0</v>
      </c>
      <c r="EK55" s="27">
        <f>IF($A55="",0,IF(Mitarbeiter!$G$53=FALSE,0,IF(AND(Mitarbeiter!$E$53&lt;&gt;"",EK$5+6&lt;Mitarbeiter!$E$53),0,IF(AND(Mitarbeiter!$F$53&lt;&gt;"",EK$5&gt;Mitarbeiter!$F$53),0,IF(Planung!EK55="",$C55,IF(ISNUMBER(Planung!EK55),Planung!EK55,IF(UPPER(Planung!EK55)="H",$C55/2,0)))))))</f>
        <v>0</v>
      </c>
      <c r="EL55" s="27">
        <f>IF($A55="",0,IF(Mitarbeiter!$G$53=FALSE,0,IF(AND(Mitarbeiter!$E$53&lt;&gt;"",EL$5+6&lt;Mitarbeiter!$E$53),0,IF(AND(Mitarbeiter!$F$53&lt;&gt;"",EL$5&gt;Mitarbeiter!$F$53),0,IF(Planung!EL55="",$C55,IF(ISNUMBER(Planung!EL55),Planung!EL55,IF(UPPER(Planung!EL55)="H",$C55/2,0)))))))</f>
        <v>0</v>
      </c>
      <c r="EM55" s="27">
        <f>IF($A55="",0,IF(Mitarbeiter!$G$53=FALSE,0,IF(AND(Mitarbeiter!$E$53&lt;&gt;"",EM$5+6&lt;Mitarbeiter!$E$53),0,IF(AND(Mitarbeiter!$F$53&lt;&gt;"",EM$5&gt;Mitarbeiter!$F$53),0,IF(Planung!EM55="",$C55,IF(ISNUMBER(Planung!EM55),Planung!EM55,IF(UPPER(Planung!EM55)="H",$C55/2,0)))))))</f>
        <v>0</v>
      </c>
      <c r="EN55" s="27">
        <f>IF($A55="",0,IF(Mitarbeiter!$G$53=FALSE,0,IF(AND(Mitarbeiter!$E$53&lt;&gt;"",EN$5+6&lt;Mitarbeiter!$E$53),0,IF(AND(Mitarbeiter!$F$53&lt;&gt;"",EN$5&gt;Mitarbeiter!$F$53),0,IF(Planung!EN55="",$C55,IF(ISNUMBER(Planung!EN55),Planung!EN55,IF(UPPER(Planung!EN55)="H",$C55/2,0)))))))</f>
        <v>0</v>
      </c>
      <c r="EO55" s="27">
        <f>IF($A55="",0,IF(Mitarbeiter!$G$53=FALSE,0,IF(AND(Mitarbeiter!$E$53&lt;&gt;"",EO$5+6&lt;Mitarbeiter!$E$53),0,IF(AND(Mitarbeiter!$F$53&lt;&gt;"",EO$5&gt;Mitarbeiter!$F$53),0,IF(Planung!EO55="",$C55,IF(ISNUMBER(Planung!EO55),Planung!EO55,IF(UPPER(Planung!EO55)="H",$C55/2,0)))))))</f>
        <v>0</v>
      </c>
      <c r="EP55" s="27">
        <f>IF($A55="",0,IF(Mitarbeiter!$G$53=FALSE,0,IF(AND(Mitarbeiter!$E$53&lt;&gt;"",EP$5+6&lt;Mitarbeiter!$E$53),0,IF(AND(Mitarbeiter!$F$53&lt;&gt;"",EP$5&gt;Mitarbeiter!$F$53),0,IF(Planung!EP55="",$C55,IF(ISNUMBER(Planung!EP55),Planung!EP55,IF(UPPER(Planung!EP55)="H",$C55/2,0)))))))</f>
        <v>0</v>
      </c>
      <c r="EQ55" s="27">
        <f>IF($A55="",0,IF(Mitarbeiter!$G$53=FALSE,0,IF(AND(Mitarbeiter!$E$53&lt;&gt;"",EQ$5+6&lt;Mitarbeiter!$E$53),0,IF(AND(Mitarbeiter!$F$53&lt;&gt;"",EQ$5&gt;Mitarbeiter!$F$53),0,IF(Planung!EQ55="",$C55,IF(ISNUMBER(Planung!EQ55),Planung!EQ55,IF(UPPER(Planung!EQ55)="H",$C55/2,0)))))))</f>
        <v>0</v>
      </c>
      <c r="ER55" s="27">
        <f>IF($A55="",0,IF(Mitarbeiter!$G$53=FALSE,0,IF(AND(Mitarbeiter!$E$53&lt;&gt;"",ER$5+6&lt;Mitarbeiter!$E$53),0,IF(AND(Mitarbeiter!$F$53&lt;&gt;"",ER$5&gt;Mitarbeiter!$F$53),0,IF(Planung!ER55="",$C55,IF(ISNUMBER(Planung!ER55),Planung!ER55,IF(UPPER(Planung!ER55)="H",$C55/2,0)))))))</f>
        <v>0</v>
      </c>
      <c r="ES55" s="27">
        <f>IF($A55="",0,IF(Mitarbeiter!$G$53=FALSE,0,IF(AND(Mitarbeiter!$E$53&lt;&gt;"",ES$5+6&lt;Mitarbeiter!$E$53),0,IF(AND(Mitarbeiter!$F$53&lt;&gt;"",ES$5&gt;Mitarbeiter!$F$53),0,IF(Planung!ES55="",$C55,IF(ISNUMBER(Planung!ES55),Planung!ES55,IF(UPPER(Planung!ES55)="H",$C55/2,0)))))))</f>
        <v>0</v>
      </c>
      <c r="ET55" s="27">
        <f>IF($A55="",0,IF(Mitarbeiter!$G$53=FALSE,0,IF(AND(Mitarbeiter!$E$53&lt;&gt;"",ET$5+6&lt;Mitarbeiter!$E$53),0,IF(AND(Mitarbeiter!$F$53&lt;&gt;"",ET$5&gt;Mitarbeiter!$F$53),0,IF(Planung!ET55="",$C55,IF(ISNUMBER(Planung!ET55),Planung!ET55,IF(UPPER(Planung!ET55)="H",$C55/2,0)))))))</f>
        <v>0</v>
      </c>
      <c r="EU55" s="27">
        <f>IF($A55="",0,IF(Mitarbeiter!$G$53=FALSE,0,IF(AND(Mitarbeiter!$E$53&lt;&gt;"",EU$5+6&lt;Mitarbeiter!$E$53),0,IF(AND(Mitarbeiter!$F$53&lt;&gt;"",EU$5&gt;Mitarbeiter!$F$53),0,IF(Planung!EU55="",$C55,IF(ISNUMBER(Planung!EU55),Planung!EU55,IF(UPPER(Planung!EU55)="H",$C55/2,0)))))))</f>
        <v>0</v>
      </c>
      <c r="EV55" s="27">
        <f>IF($A55="",0,IF(Mitarbeiter!$G$53=FALSE,0,IF(AND(Mitarbeiter!$E$53&lt;&gt;"",EV$5+6&lt;Mitarbeiter!$E$53),0,IF(AND(Mitarbeiter!$F$53&lt;&gt;"",EV$5&gt;Mitarbeiter!$F$53),0,IF(Planung!EV55="",$C55,IF(ISNUMBER(Planung!EV55),Planung!EV55,IF(UPPER(Planung!EV55)="H",$C55/2,0)))))))</f>
        <v>0</v>
      </c>
      <c r="EW55" s="27">
        <f>IF($A55="",0,IF(Mitarbeiter!$G$53=FALSE,0,IF(AND(Mitarbeiter!$E$53&lt;&gt;"",EW$5+6&lt;Mitarbeiter!$E$53),0,IF(AND(Mitarbeiter!$F$53&lt;&gt;"",EW$5&gt;Mitarbeiter!$F$53),0,IF(Planung!EW55="",$C55,IF(ISNUMBER(Planung!EW55),Planung!EW55,IF(UPPER(Planung!EW55)="H",$C55/2,0)))))))</f>
        <v>0</v>
      </c>
      <c r="EX55" s="27">
        <f>IF($A55="",0,IF(Mitarbeiter!$G$53=FALSE,0,IF(AND(Mitarbeiter!$E$53&lt;&gt;"",EX$5+6&lt;Mitarbeiter!$E$53),0,IF(AND(Mitarbeiter!$F$53&lt;&gt;"",EX$5&gt;Mitarbeiter!$F$53),0,IF(Planung!EX55="",$C55,IF(ISNUMBER(Planung!EX55),Planung!EX55,IF(UPPER(Planung!EX55)="H",$C55/2,0)))))))</f>
        <v>0</v>
      </c>
      <c r="EY55" s="27">
        <f>IF($A55="",0,IF(Mitarbeiter!$G$53=FALSE,0,IF(AND(Mitarbeiter!$E$53&lt;&gt;"",EY$5+6&lt;Mitarbeiter!$E$53),0,IF(AND(Mitarbeiter!$F$53&lt;&gt;"",EY$5&gt;Mitarbeiter!$F$53),0,IF(Planung!EY55="",$C55,IF(ISNUMBER(Planung!EY55),Planung!EY55,IF(UPPER(Planung!EY55)="H",$C55/2,0)))))))</f>
        <v>0</v>
      </c>
      <c r="EZ55" s="27">
        <f>IF($A55="",0,IF(Mitarbeiter!$G$53=FALSE,0,IF(AND(Mitarbeiter!$E$53&lt;&gt;"",EZ$5+6&lt;Mitarbeiter!$E$53),0,IF(AND(Mitarbeiter!$F$53&lt;&gt;"",EZ$5&gt;Mitarbeiter!$F$53),0,IF(Planung!EZ55="",$C55,IF(ISNUMBER(Planung!EZ55),Planung!EZ55,IF(UPPER(Planung!EZ55)="H",$C55/2,0)))))))</f>
        <v>0</v>
      </c>
      <c r="FA55" s="27">
        <f>IF($A55="",0,IF(Mitarbeiter!$G$53=FALSE,0,IF(AND(Mitarbeiter!$E$53&lt;&gt;"",FA$5+6&lt;Mitarbeiter!$E$53),0,IF(AND(Mitarbeiter!$F$53&lt;&gt;"",FA$5&gt;Mitarbeiter!$F$53),0,IF(Planung!FA55="",$C55,IF(ISNUMBER(Planung!FA55),Planung!FA55,IF(UPPER(Planung!FA55)="H",$C55/2,0)))))))</f>
        <v>0</v>
      </c>
      <c r="FB55" s="27">
        <f>IF($A55="",0,IF(Mitarbeiter!$G$53=FALSE,0,IF(AND(Mitarbeiter!$E$53&lt;&gt;"",FB$5+6&lt;Mitarbeiter!$E$53),0,IF(AND(Mitarbeiter!$F$53&lt;&gt;"",FB$5&gt;Mitarbeiter!$F$53),0,IF(Planung!FB55="",$C55,IF(ISNUMBER(Planung!FB55),Planung!FB55,IF(UPPER(Planung!FB55)="H",$C55/2,0)))))))</f>
        <v>0</v>
      </c>
      <c r="FC55" s="27">
        <f>IF($A55="",0,IF(Mitarbeiter!$G$53=FALSE,0,IF(AND(Mitarbeiter!$E$53&lt;&gt;"",FC$5+6&lt;Mitarbeiter!$E$53),0,IF(AND(Mitarbeiter!$F$53&lt;&gt;"",FC$5&gt;Mitarbeiter!$F$53),0,IF(Planung!FC55="",$C55,IF(ISNUMBER(Planung!FC55),Planung!FC55,IF(UPPER(Planung!FC55)="H",$C55/2,0)))))))</f>
        <v>0</v>
      </c>
      <c r="FD55" s="27">
        <f>IF($A55="",0,IF(Mitarbeiter!$G$53=FALSE,0,IF(AND(Mitarbeiter!$E$53&lt;&gt;"",FD$5+6&lt;Mitarbeiter!$E$53),0,IF(AND(Mitarbeiter!$F$53&lt;&gt;"",FD$5&gt;Mitarbeiter!$F$53),0,IF(Planung!FD55="",$C55,IF(ISNUMBER(Planung!FD55),Planung!FD55,IF(UPPER(Planung!FD55)="H",$C55/2,0)))))))</f>
        <v>0</v>
      </c>
      <c r="FE55" s="27">
        <f>IF($A55="",0,IF(Mitarbeiter!$G$53=FALSE,0,IF(AND(Mitarbeiter!$E$53&lt;&gt;"",FE$5+6&lt;Mitarbeiter!$E$53),0,IF(AND(Mitarbeiter!$F$53&lt;&gt;"",FE$5&gt;Mitarbeiter!$F$53),0,IF(Planung!FE55="",$C55,IF(ISNUMBER(Planung!FE55),Planung!FE55,IF(UPPER(Planung!FE55)="H",$C55/2,0)))))))</f>
        <v>0</v>
      </c>
      <c r="FF55" s="27">
        <f>IF($A55="",0,IF(Mitarbeiter!$G$53=FALSE,0,IF(AND(Mitarbeiter!$E$53&lt;&gt;"",FF$5+6&lt;Mitarbeiter!$E$53),0,IF(AND(Mitarbeiter!$F$53&lt;&gt;"",FF$5&gt;Mitarbeiter!$F$53),0,IF(Planung!FF55="",$C55,IF(ISNUMBER(Planung!FF55),Planung!FF55,IF(UPPER(Planung!FF55)="H",$C55/2,0)))))))</f>
        <v>0</v>
      </c>
      <c r="FG55" s="27">
        <f>IF($A55="",0,IF(Mitarbeiter!$G$53=FALSE,0,IF(AND(Mitarbeiter!$E$53&lt;&gt;"",FG$5+6&lt;Mitarbeiter!$E$53),0,IF(AND(Mitarbeiter!$F$53&lt;&gt;"",FG$5&gt;Mitarbeiter!$F$53),0,IF(Planung!FG55="",$C55,IF(ISNUMBER(Planung!FG55),Planung!FG55,IF(UPPER(Planung!FG55)="H",$C55/2,0)))))))</f>
        <v>0</v>
      </c>
      <c r="FH55" s="27">
        <f>IF($A55="",0,IF(Mitarbeiter!$G$53=FALSE,0,IF(AND(Mitarbeiter!$E$53&lt;&gt;"",FH$5+6&lt;Mitarbeiter!$E$53),0,IF(AND(Mitarbeiter!$F$53&lt;&gt;"",FH$5&gt;Mitarbeiter!$F$53),0,IF(Planung!FH55="",$C55,IF(ISNUMBER(Planung!FH55),Planung!FH55,IF(UPPER(Planung!FH55)="H",$C55/2,0)))))))</f>
        <v>0</v>
      </c>
      <c r="FI55" s="27">
        <f>IF($A55="",0,IF(Mitarbeiter!$G$53=FALSE,0,IF(AND(Mitarbeiter!$E$53&lt;&gt;"",FI$5+6&lt;Mitarbeiter!$E$53),0,IF(AND(Mitarbeiter!$F$53&lt;&gt;"",FI$5&gt;Mitarbeiter!$F$53),0,IF(Planung!FI55="",$C55,IF(ISNUMBER(Planung!FI55),Planung!FI55,IF(UPPER(Planung!FI55)="H",$C55/2,0)))))))</f>
        <v>0</v>
      </c>
      <c r="FJ55" s="27">
        <f>IF($A55="",0,IF(Mitarbeiter!$G$53=FALSE,0,IF(AND(Mitarbeiter!$E$53&lt;&gt;"",FJ$5+6&lt;Mitarbeiter!$E$53),0,IF(AND(Mitarbeiter!$F$53&lt;&gt;"",FJ$5&gt;Mitarbeiter!$F$53),0,IF(Planung!FJ55="",$C55,IF(ISNUMBER(Planung!FJ55),Planung!FJ55,IF(UPPER(Planung!FJ55)="H",$C55/2,0)))))))</f>
        <v>0</v>
      </c>
      <c r="FK55" s="27">
        <f>IF($A55="",0,IF(Mitarbeiter!$G$53=FALSE,0,IF(AND(Mitarbeiter!$E$53&lt;&gt;"",FK$5+6&lt;Mitarbeiter!$E$53),0,IF(AND(Mitarbeiter!$F$53&lt;&gt;"",FK$5&gt;Mitarbeiter!$F$53),0,IF(Planung!FK55="",$C55,IF(ISNUMBER(Planung!FK55),Planung!FK55,IF(UPPER(Planung!FK55)="H",$C55/2,0)))))))</f>
        <v>0</v>
      </c>
      <c r="FL55" s="27">
        <f>IF($A55="",0,IF(Mitarbeiter!$G$53=FALSE,0,IF(AND(Mitarbeiter!$E$53&lt;&gt;"",FL$5+6&lt;Mitarbeiter!$E$53),0,IF(AND(Mitarbeiter!$F$53&lt;&gt;"",FL$5&gt;Mitarbeiter!$F$53),0,IF(Planung!FL55="",$C55,IF(ISNUMBER(Planung!FL55),Planung!FL55,IF(UPPER(Planung!FL55)="H",$C55/2,0)))))))</f>
        <v>0</v>
      </c>
      <c r="FM55" s="27">
        <f>IF($A55="",0,IF(Mitarbeiter!$G$53=FALSE,0,IF(AND(Mitarbeiter!$E$53&lt;&gt;"",FM$5+6&lt;Mitarbeiter!$E$53),0,IF(AND(Mitarbeiter!$F$53&lt;&gt;"",FM$5&gt;Mitarbeiter!$F$53),0,IF(Planung!FM55="",$C55,IF(ISNUMBER(Planung!FM55),Planung!FM55,IF(UPPER(Planung!FM55)="H",$C55/2,0)))))))</f>
        <v>0</v>
      </c>
      <c r="FN55" s="27">
        <f>IF($A55="",0,IF(Mitarbeiter!$G$53=FALSE,0,IF(AND(Mitarbeiter!$E$53&lt;&gt;"",FN$5+6&lt;Mitarbeiter!$E$53),0,IF(AND(Mitarbeiter!$F$53&lt;&gt;"",FN$5&gt;Mitarbeiter!$F$53),0,IF(Planung!FN55="",$C55,IF(ISNUMBER(Planung!FN55),Planung!FN55,IF(UPPER(Planung!FN55)="H",$C55/2,0)))))))</f>
        <v>0</v>
      </c>
      <c r="FO55" s="27">
        <f>IF($A55="",0,IF(Mitarbeiter!$G$53=FALSE,0,IF(AND(Mitarbeiter!$E$53&lt;&gt;"",FO$5+6&lt;Mitarbeiter!$E$53),0,IF(AND(Mitarbeiter!$F$53&lt;&gt;"",FO$5&gt;Mitarbeiter!$F$53),0,IF(Planung!FO55="",$C55,IF(ISNUMBER(Planung!FO55),Planung!FO55,IF(UPPER(Planung!FO55)="H",$C55/2,0)))))))</f>
        <v>0</v>
      </c>
      <c r="FP55" s="27">
        <f>IF($A55="",0,IF(Mitarbeiter!$G$53=FALSE,0,IF(AND(Mitarbeiter!$E$53&lt;&gt;"",FP$5+6&lt;Mitarbeiter!$E$53),0,IF(AND(Mitarbeiter!$F$53&lt;&gt;"",FP$5&gt;Mitarbeiter!$F$53),0,IF(Planung!FP55="",$C55,IF(ISNUMBER(Planung!FP55),Planung!FP55,IF(UPPER(Planung!FP55)="H",$C55/2,0)))))))</f>
        <v>0</v>
      </c>
      <c r="FQ55" s="27">
        <f>IF($A55="",0,IF(Mitarbeiter!$G$53=FALSE,0,IF(AND(Mitarbeiter!$E$53&lt;&gt;"",FQ$5+6&lt;Mitarbeiter!$E$53),0,IF(AND(Mitarbeiter!$F$53&lt;&gt;"",FQ$5&gt;Mitarbeiter!$F$53),0,IF(Planung!FQ55="",$C55,IF(ISNUMBER(Planung!FQ55),Planung!FQ55,IF(UPPER(Planung!FQ55)="H",$C55/2,0)))))))</f>
        <v>0</v>
      </c>
      <c r="FR55" s="27">
        <f>IF($A55="",0,IF(Mitarbeiter!$G$53=FALSE,0,IF(AND(Mitarbeiter!$E$53&lt;&gt;"",FR$5+6&lt;Mitarbeiter!$E$53),0,IF(AND(Mitarbeiter!$F$53&lt;&gt;"",FR$5&gt;Mitarbeiter!$F$53),0,IF(Planung!FR55="",$C55,IF(ISNUMBER(Planung!FR55),Planung!FR55,IF(UPPER(Planung!FR55)="H",$C55/2,0)))))))</f>
        <v>0</v>
      </c>
      <c r="FS55" s="27">
        <f>IF($A55="",0,IF(Mitarbeiter!$G$53=FALSE,0,IF(AND(Mitarbeiter!$E$53&lt;&gt;"",FS$5+6&lt;Mitarbeiter!$E$53),0,IF(AND(Mitarbeiter!$F$53&lt;&gt;"",FS$5&gt;Mitarbeiter!$F$53),0,IF(Planung!FS55="",$C55,IF(ISNUMBER(Planung!FS55),Planung!FS55,IF(UPPER(Planung!FS55)="H",$C55/2,0)))))))</f>
        <v>0</v>
      </c>
      <c r="FT55" s="27">
        <f>IF($A55="",0,IF(Mitarbeiter!$G$53=FALSE,0,IF(AND(Mitarbeiter!$E$53&lt;&gt;"",FT$5+6&lt;Mitarbeiter!$E$53),0,IF(AND(Mitarbeiter!$F$53&lt;&gt;"",FT$5&gt;Mitarbeiter!$F$53),0,IF(Planung!FT55="",$C55,IF(ISNUMBER(Planung!FT55),Planung!FT55,IF(UPPER(Planung!FT55)="H",$C55/2,0)))))))</f>
        <v>0</v>
      </c>
      <c r="FU55" s="27">
        <f>IF($A55="",0,IF(Mitarbeiter!$G$53=FALSE,0,IF(AND(Mitarbeiter!$E$53&lt;&gt;"",FU$5+6&lt;Mitarbeiter!$E$53),0,IF(AND(Mitarbeiter!$F$53&lt;&gt;"",FU$5&gt;Mitarbeiter!$F$53),0,IF(Planung!FU55="",$C55,IF(ISNUMBER(Planung!FU55),Planung!FU55,IF(UPPER(Planung!FU55)="H",$C55/2,0)))))))</f>
        <v>0</v>
      </c>
      <c r="FV55" s="27">
        <f>IF($A55="",0,IF(Mitarbeiter!$G$53=FALSE,0,IF(AND(Mitarbeiter!$E$53&lt;&gt;"",FV$5+6&lt;Mitarbeiter!$E$53),0,IF(AND(Mitarbeiter!$F$53&lt;&gt;"",FV$5&gt;Mitarbeiter!$F$53),0,IF(Planung!FV55="",$C55,IF(ISNUMBER(Planung!FV55),Planung!FV55,IF(UPPER(Planung!FV55)="H",$C55/2,0)))))))</f>
        <v>0</v>
      </c>
      <c r="FW55" s="27">
        <f>IF($A55="",0,IF(Mitarbeiter!$G$53=FALSE,0,IF(AND(Mitarbeiter!$E$53&lt;&gt;"",FW$5+6&lt;Mitarbeiter!$E$53),0,IF(AND(Mitarbeiter!$F$53&lt;&gt;"",FW$5&gt;Mitarbeiter!$F$53),0,IF(Planung!FW55="",$C55,IF(ISNUMBER(Planung!FW55),Planung!FW55,IF(UPPER(Planung!FW55)="H",$C55/2,0)))))))</f>
        <v>0</v>
      </c>
      <c r="FX55" s="27">
        <f>IF($A55="",0,IF(Mitarbeiter!$G$53=FALSE,0,IF(AND(Mitarbeiter!$E$53&lt;&gt;"",FX$5+6&lt;Mitarbeiter!$E$53),0,IF(AND(Mitarbeiter!$F$53&lt;&gt;"",FX$5&gt;Mitarbeiter!$F$53),0,IF(Planung!FX55="",$C55,IF(ISNUMBER(Planung!FX55),Planung!FX55,IF(UPPER(Planung!FX55)="H",$C55/2,0)))))))</f>
        <v>0</v>
      </c>
      <c r="FY55" s="27">
        <f>IF($A55="",0,IF(Mitarbeiter!$G$53=FALSE,0,IF(AND(Mitarbeiter!$E$53&lt;&gt;"",FY$5+6&lt;Mitarbeiter!$E$53),0,IF(AND(Mitarbeiter!$F$53&lt;&gt;"",FY$5&gt;Mitarbeiter!$F$53),0,IF(Planung!FY55="",$C55,IF(ISNUMBER(Planung!FY55),Planung!FY55,IF(UPPER(Planung!FY55)="H",$C55/2,0)))))))</f>
        <v>0</v>
      </c>
      <c r="FZ55" s="27">
        <f>IF($A55="",0,IF(Mitarbeiter!$G$53=FALSE,0,IF(AND(Mitarbeiter!$E$53&lt;&gt;"",FZ$5+6&lt;Mitarbeiter!$E$53),0,IF(AND(Mitarbeiter!$F$53&lt;&gt;"",FZ$5&gt;Mitarbeiter!$F$53),0,IF(Planung!FZ55="",$C55,IF(ISNUMBER(Planung!FZ55),Planung!FZ55,IF(UPPER(Planung!FZ55)="H",$C55/2,0)))))))</f>
        <v>0</v>
      </c>
      <c r="GA55" s="27">
        <f>IF($A55="",0,IF(Mitarbeiter!$G$53=FALSE,0,IF(AND(Mitarbeiter!$E$53&lt;&gt;"",GA$5+6&lt;Mitarbeiter!$E$53),0,IF(AND(Mitarbeiter!$F$53&lt;&gt;"",GA$5&gt;Mitarbeiter!$F$53),0,IF(Planung!GA55="",$C55,IF(ISNUMBER(Planung!GA55),Planung!GA55,IF(UPPER(Planung!GA55)="H",$C55/2,0)))))))</f>
        <v>0</v>
      </c>
      <c r="GB55" s="27">
        <f>IF($A55="",0,IF(Mitarbeiter!$G$53=FALSE,0,IF(AND(Mitarbeiter!$E$53&lt;&gt;"",GB$5+6&lt;Mitarbeiter!$E$53),0,IF(AND(Mitarbeiter!$F$53&lt;&gt;"",GB$5&gt;Mitarbeiter!$F$53),0,IF(Planung!GB55="",$C55,IF(ISNUMBER(Planung!GB55),Planung!GB55,IF(UPPER(Planung!GB55)="H",$C55/2,0)))))))</f>
        <v>0</v>
      </c>
      <c r="GC55" s="27">
        <f>IF($A55="",0,IF(Mitarbeiter!$G$53=FALSE,0,IF(AND(Mitarbeiter!$E$53&lt;&gt;"",GC$5+6&lt;Mitarbeiter!$E$53),0,IF(AND(Mitarbeiter!$F$53&lt;&gt;"",GC$5&gt;Mitarbeiter!$F$53),0,IF(Planung!GC55="",$C55,IF(ISNUMBER(Planung!GC55),Planung!GC55,IF(UPPER(Planung!GC55)="H",$C55/2,0)))))))</f>
        <v>0</v>
      </c>
      <c r="GD55" s="27">
        <f>IF($A55="",0,IF(Mitarbeiter!$G$53=FALSE,0,IF(AND(Mitarbeiter!$E$53&lt;&gt;"",GD$5+6&lt;Mitarbeiter!$E$53),0,IF(AND(Mitarbeiter!$F$53&lt;&gt;"",GD$5&gt;Mitarbeiter!$F$53),0,IF(Planung!GD55="",$C55,IF(ISNUMBER(Planung!GD55),Planung!GD55,IF(UPPER(Planung!GD55)="H",$C55/2,0)))))))</f>
        <v>0</v>
      </c>
      <c r="GE55" s="27">
        <f>IF($A55="",0,IF(Mitarbeiter!$G$53=FALSE,0,IF(AND(Mitarbeiter!$E$53&lt;&gt;"",GE$5+6&lt;Mitarbeiter!$E$53),0,IF(AND(Mitarbeiter!$F$53&lt;&gt;"",GE$5&gt;Mitarbeiter!$F$53),0,IF(Planung!GE55="",$C55,IF(ISNUMBER(Planung!GE55),Planung!GE55,IF(UPPER(Planung!GE55)="H",$C55/2,0)))))))</f>
        <v>0</v>
      </c>
      <c r="GF55" s="27">
        <f>IF($A55="",0,IF(Mitarbeiter!$G$53=FALSE,0,IF(AND(Mitarbeiter!$E$53&lt;&gt;"",GF$5+6&lt;Mitarbeiter!$E$53),0,IF(AND(Mitarbeiter!$F$53&lt;&gt;"",GF$5&gt;Mitarbeiter!$F$53),0,IF(Planung!GF55="",$C55,IF(ISNUMBER(Planung!GF55),Planung!GF55,IF(UPPER(Planung!GF55)="H",$C55/2,0)))))))</f>
        <v>0</v>
      </c>
      <c r="GG55" s="27">
        <f>IF($A55="",0,IF(Mitarbeiter!$G$53=FALSE,0,IF(AND(Mitarbeiter!$E$53&lt;&gt;"",GG$5+6&lt;Mitarbeiter!$E$53),0,IF(AND(Mitarbeiter!$F$53&lt;&gt;"",GG$5&gt;Mitarbeiter!$F$53),0,IF(Planung!GG55="",$C55,IF(ISNUMBER(Planung!GG55),Planung!GG55,IF(UPPER(Planung!GG55)="H",$C55/2,0)))))))</f>
        <v>0</v>
      </c>
      <c r="GH55" s="27">
        <f>IF($A55="",0,IF(Mitarbeiter!$G$53=FALSE,0,IF(AND(Mitarbeiter!$E$53&lt;&gt;"",GH$5+6&lt;Mitarbeiter!$E$53),0,IF(AND(Mitarbeiter!$F$53&lt;&gt;"",GH$5&gt;Mitarbeiter!$F$53),0,IF(Planung!GH55="",$C55,IF(ISNUMBER(Planung!GH55),Planung!GH55,IF(UPPER(Planung!GH55)="H",$C55/2,0)))))))</f>
        <v>0</v>
      </c>
      <c r="GI55" s="27">
        <f>IF($A55="",0,IF(Mitarbeiter!$G$53=FALSE,0,IF(AND(Mitarbeiter!$E$53&lt;&gt;"",GI$5+6&lt;Mitarbeiter!$E$53),0,IF(AND(Mitarbeiter!$F$53&lt;&gt;"",GI$5&gt;Mitarbeiter!$F$53),0,IF(Planung!GI55="",$C55,IF(ISNUMBER(Planung!GI55),Planung!GI55,IF(UPPER(Planung!GI55)="H",$C55/2,0)))))))</f>
        <v>0</v>
      </c>
      <c r="GJ55" s="27">
        <f>IF($A55="",0,IF(Mitarbeiter!$G$53=FALSE,0,IF(AND(Mitarbeiter!$E$53&lt;&gt;"",GJ$5+6&lt;Mitarbeiter!$E$53),0,IF(AND(Mitarbeiter!$F$53&lt;&gt;"",GJ$5&gt;Mitarbeiter!$F$53),0,IF(Planung!GJ55="",$C55,IF(ISNUMBER(Planung!GJ55),Planung!GJ55,IF(UPPER(Planung!GJ55)="H",$C55/2,0)))))))</f>
        <v>0</v>
      </c>
      <c r="GK55" s="27">
        <f>IF($A55="",0,IF(Mitarbeiter!$G$53=FALSE,0,IF(AND(Mitarbeiter!$E$53&lt;&gt;"",GK$5+6&lt;Mitarbeiter!$E$53),0,IF(AND(Mitarbeiter!$F$53&lt;&gt;"",GK$5&gt;Mitarbeiter!$F$53),0,IF(Planung!GK55="",$C55,IF(ISNUMBER(Planung!GK55),Planung!GK55,IF(UPPER(Planung!GK55)="H",$C55/2,0)))))))</f>
        <v>0</v>
      </c>
      <c r="GL55" s="27">
        <f>IF($A55="",0,IF(Mitarbeiter!$G$53=FALSE,0,IF(AND(Mitarbeiter!$E$53&lt;&gt;"",GL$5+6&lt;Mitarbeiter!$E$53),0,IF(AND(Mitarbeiter!$F$53&lt;&gt;"",GL$5&gt;Mitarbeiter!$F$53),0,IF(Planung!GL55="",$C55,IF(ISNUMBER(Planung!GL55),Planung!GL55,IF(UPPER(Planung!GL55)="H",$C55/2,0)))))))</f>
        <v>0</v>
      </c>
      <c r="GM55" s="27">
        <f>IF($A55="",0,IF(Mitarbeiter!$G$53=FALSE,0,IF(AND(Mitarbeiter!$E$53&lt;&gt;"",GM$5+6&lt;Mitarbeiter!$E$53),0,IF(AND(Mitarbeiter!$F$53&lt;&gt;"",GM$5&gt;Mitarbeiter!$F$53),0,IF(Planung!GM55="",$C55,IF(ISNUMBER(Planung!GM55),Planung!GM55,IF(UPPER(Planung!GM55)="H",$C55/2,0)))))))</f>
        <v>0</v>
      </c>
      <c r="GN55" s="27">
        <f>IF($A55="",0,IF(Mitarbeiter!$G$53=FALSE,0,IF(AND(Mitarbeiter!$E$53&lt;&gt;"",GN$5+6&lt;Mitarbeiter!$E$53),0,IF(AND(Mitarbeiter!$F$53&lt;&gt;"",GN$5&gt;Mitarbeiter!$F$53),0,IF(Planung!GN55="",$C55,IF(ISNUMBER(Planung!GN55),Planung!GN55,IF(UPPER(Planung!GN55)="H",$C55/2,0)))))))</f>
        <v>0</v>
      </c>
      <c r="GO55" s="27">
        <f>IF($A55="",0,IF(Mitarbeiter!$G$53=FALSE,0,IF(AND(Mitarbeiter!$E$53&lt;&gt;"",GO$5+6&lt;Mitarbeiter!$E$53),0,IF(AND(Mitarbeiter!$F$53&lt;&gt;"",GO$5&gt;Mitarbeiter!$F$53),0,IF(Planung!GO55="",$C55,IF(ISNUMBER(Planung!GO55),Planung!GO55,IF(UPPER(Planung!GO55)="H",$C55/2,0)))))))</f>
        <v>0</v>
      </c>
      <c r="GP55" s="27">
        <f>IF($A55="",0,IF(Mitarbeiter!$G$53=FALSE,0,IF(AND(Mitarbeiter!$E$53&lt;&gt;"",GP$5+6&lt;Mitarbeiter!$E$53),0,IF(AND(Mitarbeiter!$F$53&lt;&gt;"",GP$5&gt;Mitarbeiter!$F$53),0,IF(Planung!GP55="",$C55,IF(ISNUMBER(Planung!GP55),Planung!GP55,IF(UPPER(Planung!GP55)="H",$C55/2,0)))))))</f>
        <v>0</v>
      </c>
      <c r="GQ55" s="27">
        <f>IF($A55="",0,IF(Mitarbeiter!$G$53=FALSE,0,IF(AND(Mitarbeiter!$E$53&lt;&gt;"",GQ$5+6&lt;Mitarbeiter!$E$53),0,IF(AND(Mitarbeiter!$F$53&lt;&gt;"",GQ$5&gt;Mitarbeiter!$F$53),0,IF(Planung!GQ55="",$C55,IF(ISNUMBER(Planung!GQ55),Planung!GQ55,IF(UPPER(Planung!GQ55)="H",$C55/2,0)))))))</f>
        <v>0</v>
      </c>
      <c r="GR55" s="27">
        <f>IF($A55="",0,IF(Mitarbeiter!$G$53=FALSE,0,IF(AND(Mitarbeiter!$E$53&lt;&gt;"",GR$5+6&lt;Mitarbeiter!$E$53),0,IF(AND(Mitarbeiter!$F$53&lt;&gt;"",GR$5&gt;Mitarbeiter!$F$53),0,IF(Planung!GR55="",$C55,IF(ISNUMBER(Planung!GR55),Planung!GR55,IF(UPPER(Planung!GR55)="H",$C55/2,0)))))))</f>
        <v>0</v>
      </c>
      <c r="GS55" s="27">
        <f>IF($A55="",0,IF(Mitarbeiter!$G$53=FALSE,0,IF(AND(Mitarbeiter!$E$53&lt;&gt;"",GS$5+6&lt;Mitarbeiter!$E$53),0,IF(AND(Mitarbeiter!$F$53&lt;&gt;"",GS$5&gt;Mitarbeiter!$F$53),0,IF(Planung!GS55="",$C55,IF(ISNUMBER(Planung!GS55),Planung!GS55,IF(UPPER(Planung!GS55)="H",$C55/2,0)))))))</f>
        <v>0</v>
      </c>
      <c r="GT55" s="27">
        <f>IF($A55="",0,IF(Mitarbeiter!$G$53=FALSE,0,IF(AND(Mitarbeiter!$E$53&lt;&gt;"",GT$5+6&lt;Mitarbeiter!$E$53),0,IF(AND(Mitarbeiter!$F$53&lt;&gt;"",GT$5&gt;Mitarbeiter!$F$53),0,IF(Planung!GT55="",$C55,IF(ISNUMBER(Planung!GT55),Planung!GT55,IF(UPPER(Planung!GT55)="H",$C55/2,0)))))))</f>
        <v>0</v>
      </c>
      <c r="GU55" s="27">
        <f>IF($A55="",0,IF(Mitarbeiter!$G$53=FALSE,0,IF(AND(Mitarbeiter!$E$53&lt;&gt;"",GU$5+6&lt;Mitarbeiter!$E$53),0,IF(AND(Mitarbeiter!$F$53&lt;&gt;"",GU$5&gt;Mitarbeiter!$F$53),0,IF(Planung!GU55="",$C55,IF(ISNUMBER(Planung!GU55),Planung!GU55,IF(UPPER(Planung!GU55)="H",$C55/2,0)))))))</f>
        <v>0</v>
      </c>
      <c r="GV55" s="27">
        <f>IF($A55="",0,IF(Mitarbeiter!$G$53=FALSE,0,IF(AND(Mitarbeiter!$E$53&lt;&gt;"",GV$5+6&lt;Mitarbeiter!$E$53),0,IF(AND(Mitarbeiter!$F$53&lt;&gt;"",GV$5&gt;Mitarbeiter!$F$53),0,IF(Planung!GV55="",$C55,IF(ISNUMBER(Planung!GV55),Planung!GV55,IF(UPPER(Planung!GV55)="H",$C55/2,0)))))))</f>
        <v>0</v>
      </c>
      <c r="GW55" s="27">
        <f>IF($A55="",0,IF(Mitarbeiter!$G$53=FALSE,0,IF(AND(Mitarbeiter!$E$53&lt;&gt;"",GW$5+6&lt;Mitarbeiter!$E$53),0,IF(AND(Mitarbeiter!$F$53&lt;&gt;"",GW$5&gt;Mitarbeiter!$F$53),0,IF(Planung!GW55="",$C55,IF(ISNUMBER(Planung!GW55),Planung!GW55,IF(UPPER(Planung!GW55)="H",$C55/2,0)))))))</f>
        <v>0</v>
      </c>
      <c r="GX55" s="27">
        <f>IF($A55="",0,IF(Mitarbeiter!$G$53=FALSE,0,IF(AND(Mitarbeiter!$E$53&lt;&gt;"",GX$5+6&lt;Mitarbeiter!$E$53),0,IF(AND(Mitarbeiter!$F$53&lt;&gt;"",GX$5&gt;Mitarbeiter!$F$53),0,IF(Planung!GX55="",$C55,IF(ISNUMBER(Planung!GX55),Planung!GX55,IF(UPPER(Planung!GX55)="H",$C55/2,0)))))))</f>
        <v>0</v>
      </c>
      <c r="GY55" s="27">
        <f>IF($A55="",0,IF(Mitarbeiter!$G$53=FALSE,0,IF(AND(Mitarbeiter!$E$53&lt;&gt;"",GY$5+6&lt;Mitarbeiter!$E$53),0,IF(AND(Mitarbeiter!$F$53&lt;&gt;"",GY$5&gt;Mitarbeiter!$F$53),0,IF(Planung!GY55="",$C55,IF(ISNUMBER(Planung!GY55),Planung!GY55,IF(UPPER(Planung!GY55)="H",$C55/2,0)))))))</f>
        <v>0</v>
      </c>
      <c r="GZ55" s="27">
        <f>IF($A55="",0,IF(Mitarbeiter!$G$53=FALSE,0,IF(AND(Mitarbeiter!$E$53&lt;&gt;"",GZ$5+6&lt;Mitarbeiter!$E$53),0,IF(AND(Mitarbeiter!$F$53&lt;&gt;"",GZ$5&gt;Mitarbeiter!$F$53),0,IF(Planung!GZ55="",$C55,IF(ISNUMBER(Planung!GZ55),Planung!GZ55,IF(UPPER(Planung!GZ55)="H",$C55/2,0)))))))</f>
        <v>0</v>
      </c>
      <c r="HA55" s="27">
        <f>IF($A55="",0,IF(Mitarbeiter!$G$53=FALSE,0,IF(AND(Mitarbeiter!$E$53&lt;&gt;"",HA$5+6&lt;Mitarbeiter!$E$53),0,IF(AND(Mitarbeiter!$F$53&lt;&gt;"",HA$5&gt;Mitarbeiter!$F$53),0,IF(Planung!HA55="",$C55,IF(ISNUMBER(Planung!HA55),Planung!HA55,IF(UPPER(Planung!HA55)="H",$C55/2,0)))))))</f>
        <v>0</v>
      </c>
      <c r="HB55" s="27">
        <f>IF($A55="",0,IF(Mitarbeiter!$G$53=FALSE,0,IF(AND(Mitarbeiter!$E$53&lt;&gt;"",HB$5+6&lt;Mitarbeiter!$E$53),0,IF(AND(Mitarbeiter!$F$53&lt;&gt;"",HB$5&gt;Mitarbeiter!$F$53),0,IF(Planung!HB55="",$C55,IF(ISNUMBER(Planung!HB55),Planung!HB55,IF(UPPER(Planung!HB55)="H",$C55/2,0)))))))</f>
        <v>0</v>
      </c>
      <c r="HC55" s="27">
        <f>IF($A55="",0,IF(Mitarbeiter!$G$53=FALSE,0,IF(AND(Mitarbeiter!$E$53&lt;&gt;"",HC$5+6&lt;Mitarbeiter!$E$53),0,IF(AND(Mitarbeiter!$F$53&lt;&gt;"",HC$5&gt;Mitarbeiter!$F$53),0,IF(Planung!HC55="",$C55,IF(ISNUMBER(Planung!HC55),Planung!HC55,IF(UPPER(Planung!HC55)="H",$C55/2,0)))))))</f>
        <v>0</v>
      </c>
      <c r="HD55" s="27">
        <f>IF($A55="",0,IF(Mitarbeiter!$G$53=FALSE,0,IF(AND(Mitarbeiter!$E$53&lt;&gt;"",HD$5+6&lt;Mitarbeiter!$E$53),0,IF(AND(Mitarbeiter!$F$53&lt;&gt;"",HD$5&gt;Mitarbeiter!$F$53),0,IF(Planung!HD55="",$C55,IF(ISNUMBER(Planung!HD55),Planung!HD55,IF(UPPER(Planung!HD55)="H",$C55/2,0)))))))</f>
        <v>0</v>
      </c>
      <c r="HE55" s="27">
        <f>IF($A55="",0,IF(Mitarbeiter!$G$53=FALSE,0,IF(AND(Mitarbeiter!$E$53&lt;&gt;"",HE$5+6&lt;Mitarbeiter!$E$53),0,IF(AND(Mitarbeiter!$F$53&lt;&gt;"",HE$5&gt;Mitarbeiter!$F$53),0,IF(Planung!HE55="",$C55,IF(ISNUMBER(Planung!HE55),Planung!HE55,IF(UPPER(Planung!HE55)="H",$C55/2,0)))))))</f>
        <v>0</v>
      </c>
      <c r="HF55" s="27">
        <f>IF($A55="",0,IF(Mitarbeiter!$G$53=FALSE,0,IF(AND(Mitarbeiter!$E$53&lt;&gt;"",HF$5+6&lt;Mitarbeiter!$E$53),0,IF(AND(Mitarbeiter!$F$53&lt;&gt;"",HF$5&gt;Mitarbeiter!$F$53),0,IF(Planung!HF55="",$C55,IF(ISNUMBER(Planung!HF55),Planung!HF55,IF(UPPER(Planung!HF55)="H",$C55/2,0)))))))</f>
        <v>0</v>
      </c>
      <c r="HG55" s="27">
        <f>IF($A55="",0,IF(Mitarbeiter!$G$53=FALSE,0,IF(AND(Mitarbeiter!$E$53&lt;&gt;"",HG$5+6&lt;Mitarbeiter!$E$53),0,IF(AND(Mitarbeiter!$F$53&lt;&gt;"",HG$5&gt;Mitarbeiter!$F$53),0,IF(Planung!HG55="",$C55,IF(ISNUMBER(Planung!HG55),Planung!HG55,IF(UPPER(Planung!HG55)="H",$C55/2,0)))))))</f>
        <v>0</v>
      </c>
      <c r="HH55" s="27">
        <f>IF($A55="",0,IF(Mitarbeiter!$G$53=FALSE,0,IF(AND(Mitarbeiter!$E$53&lt;&gt;"",HH$5+6&lt;Mitarbeiter!$E$53),0,IF(AND(Mitarbeiter!$F$53&lt;&gt;"",HH$5&gt;Mitarbeiter!$F$53),0,IF(Planung!HH55="",$C55,IF(ISNUMBER(Planung!HH55),Planung!HH55,IF(UPPER(Planung!HH55)="H",$C55/2,0)))))))</f>
        <v>0</v>
      </c>
      <c r="HI55" s="27">
        <f>IF($A55="",0,IF(Mitarbeiter!$G$53=FALSE,0,IF(AND(Mitarbeiter!$E$53&lt;&gt;"",HI$5+6&lt;Mitarbeiter!$E$53),0,IF(AND(Mitarbeiter!$F$53&lt;&gt;"",HI$5&gt;Mitarbeiter!$F$53),0,IF(Planung!HI55="",$C55,IF(ISNUMBER(Planung!HI55),Planung!HI55,IF(UPPER(Planung!HI55)="H",$C55/2,0)))))))</f>
        <v>0</v>
      </c>
      <c r="HJ55" s="27">
        <f>IF($A55="",0,IF(Mitarbeiter!$G$53=FALSE,0,IF(AND(Mitarbeiter!$E$53&lt;&gt;"",HJ$5+6&lt;Mitarbeiter!$E$53),0,IF(AND(Mitarbeiter!$F$53&lt;&gt;"",HJ$5&gt;Mitarbeiter!$F$53),0,IF(Planung!HJ55="",$C55,IF(ISNUMBER(Planung!HJ55),Planung!HJ55,IF(UPPER(Planung!HJ55)="H",$C55/2,0)))))))</f>
        <v>0</v>
      </c>
      <c r="HK55" s="27">
        <f>IF($A55="",0,IF(Mitarbeiter!$G$53=FALSE,0,IF(AND(Mitarbeiter!$E$53&lt;&gt;"",HK$5+6&lt;Mitarbeiter!$E$53),0,IF(AND(Mitarbeiter!$F$53&lt;&gt;"",HK$5&gt;Mitarbeiter!$F$53),0,IF(Planung!HK55="",$C55,IF(ISNUMBER(Planung!HK55),Planung!HK55,IF(UPPER(Planung!HK55)="H",$C55/2,0)))))))</f>
        <v>0</v>
      </c>
      <c r="HL55" s="27">
        <f>IF($A55="",0,IF(Mitarbeiter!$G$53=FALSE,0,IF(AND(Mitarbeiter!$E$53&lt;&gt;"",HL$5+6&lt;Mitarbeiter!$E$53),0,IF(AND(Mitarbeiter!$F$53&lt;&gt;"",HL$5&gt;Mitarbeiter!$F$53),0,IF(Planung!HL55="",$C55,IF(ISNUMBER(Planung!HL55),Planung!HL55,IF(UPPER(Planung!HL55)="H",$C55/2,0)))))))</f>
        <v>0</v>
      </c>
      <c r="HM55" s="27">
        <f>IF($A55="",0,IF(Mitarbeiter!$G$53=FALSE,0,IF(AND(Mitarbeiter!$E$53&lt;&gt;"",HM$5+6&lt;Mitarbeiter!$E$53),0,IF(AND(Mitarbeiter!$F$53&lt;&gt;"",HM$5&gt;Mitarbeiter!$F$53),0,IF(Planung!HM55="",$C55,IF(ISNUMBER(Planung!HM55),Planung!HM55,IF(UPPER(Planung!HM55)="H",$C55/2,0)))))))</f>
        <v>0</v>
      </c>
      <c r="HN55" s="27">
        <f>IF($A55="",0,IF(Mitarbeiter!$G$53=FALSE,0,IF(AND(Mitarbeiter!$E$53&lt;&gt;"",HN$5+6&lt;Mitarbeiter!$E$53),0,IF(AND(Mitarbeiter!$F$53&lt;&gt;"",HN$5&gt;Mitarbeiter!$F$53),0,IF(Planung!HN55="",$C55,IF(ISNUMBER(Planung!HN55),Planung!HN55,IF(UPPER(Planung!HN55)="H",$C55/2,0)))))))</f>
        <v>0</v>
      </c>
      <c r="HO55" s="27">
        <f>IF($A55="",0,IF(Mitarbeiter!$G$53=FALSE,0,IF(AND(Mitarbeiter!$E$53&lt;&gt;"",HO$5+6&lt;Mitarbeiter!$E$53),0,IF(AND(Mitarbeiter!$F$53&lt;&gt;"",HO$5&gt;Mitarbeiter!$F$53),0,IF(Planung!HO55="",$C55,IF(ISNUMBER(Planung!HO55),Planung!HO55,IF(UPPER(Planung!HO55)="H",$C55/2,0)))))))</f>
        <v>0</v>
      </c>
      <c r="HP55" s="27">
        <f>IF($A55="",0,IF(Mitarbeiter!$G$53=FALSE,0,IF(AND(Mitarbeiter!$E$53&lt;&gt;"",HP$5+6&lt;Mitarbeiter!$E$53),0,IF(AND(Mitarbeiter!$F$53&lt;&gt;"",HP$5&gt;Mitarbeiter!$F$53),0,IF(Planung!HP55="",$C55,IF(ISNUMBER(Planung!HP55),Planung!HP55,IF(UPPER(Planung!HP55)="H",$C55/2,0)))))))</f>
        <v>0</v>
      </c>
      <c r="HQ55" s="27">
        <f>IF($A55="",0,IF(Mitarbeiter!$G$53=FALSE,0,IF(AND(Mitarbeiter!$E$53&lt;&gt;"",HQ$5+6&lt;Mitarbeiter!$E$53),0,IF(AND(Mitarbeiter!$F$53&lt;&gt;"",HQ$5&gt;Mitarbeiter!$F$53),0,IF(Planung!HQ55="",$C55,IF(ISNUMBER(Planung!HQ55),Planung!HQ55,IF(UPPER(Planung!HQ55)="H",$C55/2,0)))))))</f>
        <v>0</v>
      </c>
      <c r="HR55" s="27">
        <f>IF($A55="",0,IF(Mitarbeiter!$G$53=FALSE,0,IF(AND(Mitarbeiter!$E$53&lt;&gt;"",HR$5+6&lt;Mitarbeiter!$E$53),0,IF(AND(Mitarbeiter!$F$53&lt;&gt;"",HR$5&gt;Mitarbeiter!$F$53),0,IF(Planung!HR55="",$C55,IF(ISNUMBER(Planung!HR55),Planung!HR55,IF(UPPER(Planung!HR55)="H",$C55/2,0)))))))</f>
        <v>0</v>
      </c>
      <c r="HS55" s="27">
        <f>IF($A55="",0,IF(Mitarbeiter!$G$53=FALSE,0,IF(AND(Mitarbeiter!$E$53&lt;&gt;"",HS$5+6&lt;Mitarbeiter!$E$53),0,IF(AND(Mitarbeiter!$F$53&lt;&gt;"",HS$5&gt;Mitarbeiter!$F$53),0,IF(Planung!HS55="",$C55,IF(ISNUMBER(Planung!HS55),Planung!HS55,IF(UPPER(Planung!HS55)="H",$C55/2,0)))))))</f>
        <v>0</v>
      </c>
      <c r="HT55" s="27">
        <f>IF($A55="",0,IF(Mitarbeiter!$G$53=FALSE,0,IF(AND(Mitarbeiter!$E$53&lt;&gt;"",HT$5+6&lt;Mitarbeiter!$E$53),0,IF(AND(Mitarbeiter!$F$53&lt;&gt;"",HT$5&gt;Mitarbeiter!$F$53),0,IF(Planung!HT55="",$C55,IF(ISNUMBER(Planung!HT55),Planung!HT55,IF(UPPER(Planung!HT55)="H",$C55/2,0)))))))</f>
        <v>0</v>
      </c>
      <c r="HU55" s="27">
        <f>IF($A55="",0,IF(Mitarbeiter!$G$53=FALSE,0,IF(AND(Mitarbeiter!$E$53&lt;&gt;"",HU$5+6&lt;Mitarbeiter!$E$53),0,IF(AND(Mitarbeiter!$F$53&lt;&gt;"",HU$5&gt;Mitarbeiter!$F$53),0,IF(Planung!HU55="",$C55,IF(ISNUMBER(Planung!HU55),Planung!HU55,IF(UPPER(Planung!HU55)="H",$C55/2,0)))))))</f>
        <v>0</v>
      </c>
      <c r="HV55" s="27">
        <f>IF($A55="",0,IF(Mitarbeiter!$G$53=FALSE,0,IF(AND(Mitarbeiter!$E$53&lt;&gt;"",HV$5+6&lt;Mitarbeiter!$E$53),0,IF(AND(Mitarbeiter!$F$53&lt;&gt;"",HV$5&gt;Mitarbeiter!$F$53),0,IF(Planung!HV55="",$C55,IF(ISNUMBER(Planung!HV55),Planung!HV55,IF(UPPER(Planung!HV55)="H",$C55/2,0)))))))</f>
        <v>0</v>
      </c>
      <c r="HW55" s="27">
        <f>IF($A55="",0,IF(Mitarbeiter!$G$53=FALSE,0,IF(AND(Mitarbeiter!$E$53&lt;&gt;"",HW$5+6&lt;Mitarbeiter!$E$53),0,IF(AND(Mitarbeiter!$F$53&lt;&gt;"",HW$5&gt;Mitarbeiter!$F$53),0,IF(Planung!HW55="",$C55,IF(ISNUMBER(Planung!HW55),Planung!HW55,IF(UPPER(Planung!HW55)="H",$C55/2,0)))))))</f>
        <v>0</v>
      </c>
      <c r="HX55" s="27">
        <f>IF($A55="",0,IF(Mitarbeiter!$G$53=FALSE,0,IF(AND(Mitarbeiter!$E$53&lt;&gt;"",HX$5+6&lt;Mitarbeiter!$E$53),0,IF(AND(Mitarbeiter!$F$53&lt;&gt;"",HX$5&gt;Mitarbeiter!$F$53),0,IF(Planung!HX55="",$C55,IF(ISNUMBER(Planung!HX55),Planung!HX55,IF(UPPER(Planung!HX55)="H",$C55/2,0)))))))</f>
        <v>0</v>
      </c>
      <c r="HY55" s="27">
        <f>IF($A55="",0,IF(Mitarbeiter!$G$53=FALSE,0,IF(AND(Mitarbeiter!$E$53&lt;&gt;"",HY$5+6&lt;Mitarbeiter!$E$53),0,IF(AND(Mitarbeiter!$F$53&lt;&gt;"",HY$5&gt;Mitarbeiter!$F$53),0,IF(Planung!HY55="",$C55,IF(ISNUMBER(Planung!HY55),Planung!HY55,IF(UPPER(Planung!HY55)="H",$C55/2,0)))))))</f>
        <v>0</v>
      </c>
      <c r="HZ55" s="27">
        <f>IF($A55="",0,IF(Mitarbeiter!$G$53=FALSE,0,IF(AND(Mitarbeiter!$E$53&lt;&gt;"",HZ$5+6&lt;Mitarbeiter!$E$53),0,IF(AND(Mitarbeiter!$F$53&lt;&gt;"",HZ$5&gt;Mitarbeiter!$F$53),0,IF(Planung!HZ55="",$C55,IF(ISNUMBER(Planung!HZ55),Planung!HZ55,IF(UPPER(Planung!HZ55)="H",$C55/2,0)))))))</f>
        <v>0</v>
      </c>
      <c r="IA55" s="27">
        <f>IF($A55="",0,IF(Mitarbeiter!$G$53=FALSE,0,IF(AND(Mitarbeiter!$E$53&lt;&gt;"",IA$5+6&lt;Mitarbeiter!$E$53),0,IF(AND(Mitarbeiter!$F$53&lt;&gt;"",IA$5&gt;Mitarbeiter!$F$53),0,IF(Planung!IA55="",$C55,IF(ISNUMBER(Planung!IA55),Planung!IA55,IF(UPPER(Planung!IA55)="H",$C55/2,0)))))))</f>
        <v>0</v>
      </c>
    </row>
    <row r="56" spans="1:235" x14ac:dyDescent="0.25">
      <c r="A56" s="7" t="str">
        <f>Planung!A56</f>
        <v/>
      </c>
      <c r="B56" s="7" t="str">
        <f>Planung!B56</f>
        <v/>
      </c>
      <c r="C56" s="27">
        <f>N(Mitarbeiter!$D$54)</f>
        <v>0</v>
      </c>
      <c r="D56" s="27">
        <f>IF($A56="",0,IF(Mitarbeiter!$G$54=FALSE,0,IF(AND(Mitarbeiter!$E$54&lt;&gt;"",D$5+6&lt;Mitarbeiter!$E$54),0,IF(AND(Mitarbeiter!$F$54&lt;&gt;"",D$5&gt;Mitarbeiter!$F$54),0,IF(Planung!D56="",$C56,IF(ISNUMBER(Planung!D56),Planung!D56,IF(UPPER(Planung!D56)="H",$C56/2,0)))))))</f>
        <v>0</v>
      </c>
      <c r="E56" s="27">
        <f>IF($A56="",0,IF(Mitarbeiter!$G$54=FALSE,0,IF(AND(Mitarbeiter!$E$54&lt;&gt;"",E$5+6&lt;Mitarbeiter!$E$54),0,IF(AND(Mitarbeiter!$F$54&lt;&gt;"",E$5&gt;Mitarbeiter!$F$54),0,IF(Planung!E56="",$C56,IF(ISNUMBER(Planung!E56),Planung!E56,IF(UPPER(Planung!E56)="H",$C56/2,0)))))))</f>
        <v>0</v>
      </c>
      <c r="F56" s="27">
        <f>IF($A56="",0,IF(Mitarbeiter!$G$54=FALSE,0,IF(AND(Mitarbeiter!$E$54&lt;&gt;"",F$5+6&lt;Mitarbeiter!$E$54),0,IF(AND(Mitarbeiter!$F$54&lt;&gt;"",F$5&gt;Mitarbeiter!$F$54),0,IF(Planung!F56="",$C56,IF(ISNUMBER(Planung!F56),Planung!F56,IF(UPPER(Planung!F56)="H",$C56/2,0)))))))</f>
        <v>0</v>
      </c>
      <c r="G56" s="27">
        <f>IF($A56="",0,IF(Mitarbeiter!$G$54=FALSE,0,IF(AND(Mitarbeiter!$E$54&lt;&gt;"",G$5+6&lt;Mitarbeiter!$E$54),0,IF(AND(Mitarbeiter!$F$54&lt;&gt;"",G$5&gt;Mitarbeiter!$F$54),0,IF(Planung!G56="",$C56,IF(ISNUMBER(Planung!G56),Planung!G56,IF(UPPER(Planung!G56)="H",$C56/2,0)))))))</f>
        <v>0</v>
      </c>
      <c r="H56" s="27">
        <f>IF($A56="",0,IF(Mitarbeiter!$G$54=FALSE,0,IF(AND(Mitarbeiter!$E$54&lt;&gt;"",H$5+6&lt;Mitarbeiter!$E$54),0,IF(AND(Mitarbeiter!$F$54&lt;&gt;"",H$5&gt;Mitarbeiter!$F$54),0,IF(Planung!H56="",$C56,IF(ISNUMBER(Planung!H56),Planung!H56,IF(UPPER(Planung!H56)="H",$C56/2,0)))))))</f>
        <v>0</v>
      </c>
      <c r="I56" s="27">
        <f>IF($A56="",0,IF(Mitarbeiter!$G$54=FALSE,0,IF(AND(Mitarbeiter!$E$54&lt;&gt;"",I$5+6&lt;Mitarbeiter!$E$54),0,IF(AND(Mitarbeiter!$F$54&lt;&gt;"",I$5&gt;Mitarbeiter!$F$54),0,IF(Planung!I56="",$C56,IF(ISNUMBER(Planung!I56),Planung!I56,IF(UPPER(Planung!I56)="H",$C56/2,0)))))))</f>
        <v>0</v>
      </c>
      <c r="J56" s="27">
        <f>IF($A56="",0,IF(Mitarbeiter!$G$54=FALSE,0,IF(AND(Mitarbeiter!$E$54&lt;&gt;"",J$5+6&lt;Mitarbeiter!$E$54),0,IF(AND(Mitarbeiter!$F$54&lt;&gt;"",J$5&gt;Mitarbeiter!$F$54),0,IF(Planung!J56="",$C56,IF(ISNUMBER(Planung!J56),Planung!J56,IF(UPPER(Planung!J56)="H",$C56/2,0)))))))</f>
        <v>0</v>
      </c>
      <c r="K56" s="27">
        <f>IF($A56="",0,IF(Mitarbeiter!$G$54=FALSE,0,IF(AND(Mitarbeiter!$E$54&lt;&gt;"",K$5+6&lt;Mitarbeiter!$E$54),0,IF(AND(Mitarbeiter!$F$54&lt;&gt;"",K$5&gt;Mitarbeiter!$F$54),0,IF(Planung!K56="",$C56,IF(ISNUMBER(Planung!K56),Planung!K56,IF(UPPER(Planung!K56)="H",$C56/2,0)))))))</f>
        <v>0</v>
      </c>
      <c r="L56" s="27">
        <f>IF($A56="",0,IF(Mitarbeiter!$G$54=FALSE,0,IF(AND(Mitarbeiter!$E$54&lt;&gt;"",L$5+6&lt;Mitarbeiter!$E$54),0,IF(AND(Mitarbeiter!$F$54&lt;&gt;"",L$5&gt;Mitarbeiter!$F$54),0,IF(Planung!L56="",$C56,IF(ISNUMBER(Planung!L56),Planung!L56,IF(UPPER(Planung!L56)="H",$C56/2,0)))))))</f>
        <v>0</v>
      </c>
      <c r="M56" s="27">
        <f>IF($A56="",0,IF(Mitarbeiter!$G$54=FALSE,0,IF(AND(Mitarbeiter!$E$54&lt;&gt;"",M$5+6&lt;Mitarbeiter!$E$54),0,IF(AND(Mitarbeiter!$F$54&lt;&gt;"",M$5&gt;Mitarbeiter!$F$54),0,IF(Planung!M56="",$C56,IF(ISNUMBER(Planung!M56),Planung!M56,IF(UPPER(Planung!M56)="H",$C56/2,0)))))))</f>
        <v>0</v>
      </c>
      <c r="N56" s="27">
        <f>IF($A56="",0,IF(Mitarbeiter!$G$54=FALSE,0,IF(AND(Mitarbeiter!$E$54&lt;&gt;"",N$5+6&lt;Mitarbeiter!$E$54),0,IF(AND(Mitarbeiter!$F$54&lt;&gt;"",N$5&gt;Mitarbeiter!$F$54),0,IF(Planung!N56="",$C56,IF(ISNUMBER(Planung!N56),Planung!N56,IF(UPPER(Planung!N56)="H",$C56/2,0)))))))</f>
        <v>0</v>
      </c>
      <c r="O56" s="27">
        <f>IF($A56="",0,IF(Mitarbeiter!$G$54=FALSE,0,IF(AND(Mitarbeiter!$E$54&lt;&gt;"",O$5+6&lt;Mitarbeiter!$E$54),0,IF(AND(Mitarbeiter!$F$54&lt;&gt;"",O$5&gt;Mitarbeiter!$F$54),0,IF(Planung!O56="",$C56,IF(ISNUMBER(Planung!O56),Planung!O56,IF(UPPER(Planung!O56)="H",$C56/2,0)))))))</f>
        <v>0</v>
      </c>
      <c r="P56" s="27">
        <f>IF($A56="",0,IF(Mitarbeiter!$G$54=FALSE,0,IF(AND(Mitarbeiter!$E$54&lt;&gt;"",P$5+6&lt;Mitarbeiter!$E$54),0,IF(AND(Mitarbeiter!$F$54&lt;&gt;"",P$5&gt;Mitarbeiter!$F$54),0,IF(Planung!P56="",$C56,IF(ISNUMBER(Planung!P56),Planung!P56,IF(UPPER(Planung!P56)="H",$C56/2,0)))))))</f>
        <v>0</v>
      </c>
      <c r="Q56" s="27">
        <f>IF($A56="",0,IF(Mitarbeiter!$G$54=FALSE,0,IF(AND(Mitarbeiter!$E$54&lt;&gt;"",Q$5+6&lt;Mitarbeiter!$E$54),0,IF(AND(Mitarbeiter!$F$54&lt;&gt;"",Q$5&gt;Mitarbeiter!$F$54),0,IF(Planung!Q56="",$C56,IF(ISNUMBER(Planung!Q56),Planung!Q56,IF(UPPER(Planung!Q56)="H",$C56/2,0)))))))</f>
        <v>0</v>
      </c>
      <c r="R56" s="27">
        <f>IF($A56="",0,IF(Mitarbeiter!$G$54=FALSE,0,IF(AND(Mitarbeiter!$E$54&lt;&gt;"",R$5+6&lt;Mitarbeiter!$E$54),0,IF(AND(Mitarbeiter!$F$54&lt;&gt;"",R$5&gt;Mitarbeiter!$F$54),0,IF(Planung!R56="",$C56,IF(ISNUMBER(Planung!R56),Planung!R56,IF(UPPER(Planung!R56)="H",$C56/2,0)))))))</f>
        <v>0</v>
      </c>
      <c r="S56" s="27">
        <f>IF($A56="",0,IF(Mitarbeiter!$G$54=FALSE,0,IF(AND(Mitarbeiter!$E$54&lt;&gt;"",S$5+6&lt;Mitarbeiter!$E$54),0,IF(AND(Mitarbeiter!$F$54&lt;&gt;"",S$5&gt;Mitarbeiter!$F$54),0,IF(Planung!S56="",$C56,IF(ISNUMBER(Planung!S56),Planung!S56,IF(UPPER(Planung!S56)="H",$C56/2,0)))))))</f>
        <v>0</v>
      </c>
      <c r="T56" s="27">
        <f>IF($A56="",0,IF(Mitarbeiter!$G$54=FALSE,0,IF(AND(Mitarbeiter!$E$54&lt;&gt;"",T$5+6&lt;Mitarbeiter!$E$54),0,IF(AND(Mitarbeiter!$F$54&lt;&gt;"",T$5&gt;Mitarbeiter!$F$54),0,IF(Planung!T56="",$C56,IF(ISNUMBER(Planung!T56),Planung!T56,IF(UPPER(Planung!T56)="H",$C56/2,0)))))))</f>
        <v>0</v>
      </c>
      <c r="U56" s="27">
        <f>IF($A56="",0,IF(Mitarbeiter!$G$54=FALSE,0,IF(AND(Mitarbeiter!$E$54&lt;&gt;"",U$5+6&lt;Mitarbeiter!$E$54),0,IF(AND(Mitarbeiter!$F$54&lt;&gt;"",U$5&gt;Mitarbeiter!$F$54),0,IF(Planung!U56="",$C56,IF(ISNUMBER(Planung!U56),Planung!U56,IF(UPPER(Planung!U56)="H",$C56/2,0)))))))</f>
        <v>0</v>
      </c>
      <c r="V56" s="27">
        <f>IF($A56="",0,IF(Mitarbeiter!$G$54=FALSE,0,IF(AND(Mitarbeiter!$E$54&lt;&gt;"",V$5+6&lt;Mitarbeiter!$E$54),0,IF(AND(Mitarbeiter!$F$54&lt;&gt;"",V$5&gt;Mitarbeiter!$F$54),0,IF(Planung!V56="",$C56,IF(ISNUMBER(Planung!V56),Planung!V56,IF(UPPER(Planung!V56)="H",$C56/2,0)))))))</f>
        <v>0</v>
      </c>
      <c r="W56" s="27">
        <f>IF($A56="",0,IF(Mitarbeiter!$G$54=FALSE,0,IF(AND(Mitarbeiter!$E$54&lt;&gt;"",W$5+6&lt;Mitarbeiter!$E$54),0,IF(AND(Mitarbeiter!$F$54&lt;&gt;"",W$5&gt;Mitarbeiter!$F$54),0,IF(Planung!W56="",$C56,IF(ISNUMBER(Planung!W56),Planung!W56,IF(UPPER(Planung!W56)="H",$C56/2,0)))))))</f>
        <v>0</v>
      </c>
      <c r="X56" s="27">
        <f>IF($A56="",0,IF(Mitarbeiter!$G$54=FALSE,0,IF(AND(Mitarbeiter!$E$54&lt;&gt;"",X$5+6&lt;Mitarbeiter!$E$54),0,IF(AND(Mitarbeiter!$F$54&lt;&gt;"",X$5&gt;Mitarbeiter!$F$54),0,IF(Planung!X56="",$C56,IF(ISNUMBER(Planung!X56),Planung!X56,IF(UPPER(Planung!X56)="H",$C56/2,0)))))))</f>
        <v>0</v>
      </c>
      <c r="Y56" s="27">
        <f>IF($A56="",0,IF(Mitarbeiter!$G$54=FALSE,0,IF(AND(Mitarbeiter!$E$54&lt;&gt;"",Y$5+6&lt;Mitarbeiter!$E$54),0,IF(AND(Mitarbeiter!$F$54&lt;&gt;"",Y$5&gt;Mitarbeiter!$F$54),0,IF(Planung!Y56="",$C56,IF(ISNUMBER(Planung!Y56),Planung!Y56,IF(UPPER(Planung!Y56)="H",$C56/2,0)))))))</f>
        <v>0</v>
      </c>
      <c r="Z56" s="27">
        <f>IF($A56="",0,IF(Mitarbeiter!$G$54=FALSE,0,IF(AND(Mitarbeiter!$E$54&lt;&gt;"",Z$5+6&lt;Mitarbeiter!$E$54),0,IF(AND(Mitarbeiter!$F$54&lt;&gt;"",Z$5&gt;Mitarbeiter!$F$54),0,IF(Planung!Z56="",$C56,IF(ISNUMBER(Planung!Z56),Planung!Z56,IF(UPPER(Planung!Z56)="H",$C56/2,0)))))))</f>
        <v>0</v>
      </c>
      <c r="AA56" s="27">
        <f>IF($A56="",0,IF(Mitarbeiter!$G$54=FALSE,0,IF(AND(Mitarbeiter!$E$54&lt;&gt;"",AA$5+6&lt;Mitarbeiter!$E$54),0,IF(AND(Mitarbeiter!$F$54&lt;&gt;"",AA$5&gt;Mitarbeiter!$F$54),0,IF(Planung!AA56="",$C56,IF(ISNUMBER(Planung!AA56),Planung!AA56,IF(UPPER(Planung!AA56)="H",$C56/2,0)))))))</f>
        <v>0</v>
      </c>
      <c r="AB56" s="27">
        <f>IF($A56="",0,IF(Mitarbeiter!$G$54=FALSE,0,IF(AND(Mitarbeiter!$E$54&lt;&gt;"",AB$5+6&lt;Mitarbeiter!$E$54),0,IF(AND(Mitarbeiter!$F$54&lt;&gt;"",AB$5&gt;Mitarbeiter!$F$54),0,IF(Planung!AB56="",$C56,IF(ISNUMBER(Planung!AB56),Planung!AB56,IF(UPPER(Planung!AB56)="H",$C56/2,0)))))))</f>
        <v>0</v>
      </c>
      <c r="AC56" s="27">
        <f>IF($A56="",0,IF(Mitarbeiter!$G$54=FALSE,0,IF(AND(Mitarbeiter!$E$54&lt;&gt;"",AC$5+6&lt;Mitarbeiter!$E$54),0,IF(AND(Mitarbeiter!$F$54&lt;&gt;"",AC$5&gt;Mitarbeiter!$F$54),0,IF(Planung!AC56="",$C56,IF(ISNUMBER(Planung!AC56),Planung!AC56,IF(UPPER(Planung!AC56)="H",$C56/2,0)))))))</f>
        <v>0</v>
      </c>
      <c r="AD56" s="27">
        <f>IF($A56="",0,IF(Mitarbeiter!$G$54=FALSE,0,IF(AND(Mitarbeiter!$E$54&lt;&gt;"",AD$5+6&lt;Mitarbeiter!$E$54),0,IF(AND(Mitarbeiter!$F$54&lt;&gt;"",AD$5&gt;Mitarbeiter!$F$54),0,IF(Planung!AD56="",$C56,IF(ISNUMBER(Planung!AD56),Planung!AD56,IF(UPPER(Planung!AD56)="H",$C56/2,0)))))))</f>
        <v>0</v>
      </c>
      <c r="AE56" s="27">
        <f>IF($A56="",0,IF(Mitarbeiter!$G$54=FALSE,0,IF(AND(Mitarbeiter!$E$54&lt;&gt;"",AE$5+6&lt;Mitarbeiter!$E$54),0,IF(AND(Mitarbeiter!$F$54&lt;&gt;"",AE$5&gt;Mitarbeiter!$F$54),0,IF(Planung!AE56="",$C56,IF(ISNUMBER(Planung!AE56),Planung!AE56,IF(UPPER(Planung!AE56)="H",$C56/2,0)))))))</f>
        <v>0</v>
      </c>
      <c r="AF56" s="27">
        <f>IF($A56="",0,IF(Mitarbeiter!$G$54=FALSE,0,IF(AND(Mitarbeiter!$E$54&lt;&gt;"",AF$5+6&lt;Mitarbeiter!$E$54),0,IF(AND(Mitarbeiter!$F$54&lt;&gt;"",AF$5&gt;Mitarbeiter!$F$54),0,IF(Planung!AF56="",$C56,IF(ISNUMBER(Planung!AF56),Planung!AF56,IF(UPPER(Planung!AF56)="H",$C56/2,0)))))))</f>
        <v>0</v>
      </c>
      <c r="AG56" s="27">
        <f>IF($A56="",0,IF(Mitarbeiter!$G$54=FALSE,0,IF(AND(Mitarbeiter!$E$54&lt;&gt;"",AG$5+6&lt;Mitarbeiter!$E$54),0,IF(AND(Mitarbeiter!$F$54&lt;&gt;"",AG$5&gt;Mitarbeiter!$F$54),0,IF(Planung!AG56="",$C56,IF(ISNUMBER(Planung!AG56),Planung!AG56,IF(UPPER(Planung!AG56)="H",$C56/2,0)))))))</f>
        <v>0</v>
      </c>
      <c r="AH56" s="27">
        <f>IF($A56="",0,IF(Mitarbeiter!$G$54=FALSE,0,IF(AND(Mitarbeiter!$E$54&lt;&gt;"",AH$5+6&lt;Mitarbeiter!$E$54),0,IF(AND(Mitarbeiter!$F$54&lt;&gt;"",AH$5&gt;Mitarbeiter!$F$54),0,IF(Planung!AH56="",$C56,IF(ISNUMBER(Planung!AH56),Planung!AH56,IF(UPPER(Planung!AH56)="H",$C56/2,0)))))))</f>
        <v>0</v>
      </c>
      <c r="AI56" s="27">
        <f>IF($A56="",0,IF(Mitarbeiter!$G$54=FALSE,0,IF(AND(Mitarbeiter!$E$54&lt;&gt;"",AI$5+6&lt;Mitarbeiter!$E$54),0,IF(AND(Mitarbeiter!$F$54&lt;&gt;"",AI$5&gt;Mitarbeiter!$F$54),0,IF(Planung!AI56="",$C56,IF(ISNUMBER(Planung!AI56),Planung!AI56,IF(UPPER(Planung!AI56)="H",$C56/2,0)))))))</f>
        <v>0</v>
      </c>
      <c r="AJ56" s="27">
        <f>IF($A56="",0,IF(Mitarbeiter!$G$54=FALSE,0,IF(AND(Mitarbeiter!$E$54&lt;&gt;"",AJ$5+6&lt;Mitarbeiter!$E$54),0,IF(AND(Mitarbeiter!$F$54&lt;&gt;"",AJ$5&gt;Mitarbeiter!$F$54),0,IF(Planung!AJ56="",$C56,IF(ISNUMBER(Planung!AJ56),Planung!AJ56,IF(UPPER(Planung!AJ56)="H",$C56/2,0)))))))</f>
        <v>0</v>
      </c>
      <c r="AK56" s="27">
        <f>IF($A56="",0,IF(Mitarbeiter!$G$54=FALSE,0,IF(AND(Mitarbeiter!$E$54&lt;&gt;"",AK$5+6&lt;Mitarbeiter!$E$54),0,IF(AND(Mitarbeiter!$F$54&lt;&gt;"",AK$5&gt;Mitarbeiter!$F$54),0,IF(Planung!AK56="",$C56,IF(ISNUMBER(Planung!AK56),Planung!AK56,IF(UPPER(Planung!AK56)="H",$C56/2,0)))))))</f>
        <v>0</v>
      </c>
      <c r="AL56" s="27">
        <f>IF($A56="",0,IF(Mitarbeiter!$G$54=FALSE,0,IF(AND(Mitarbeiter!$E$54&lt;&gt;"",AL$5+6&lt;Mitarbeiter!$E$54),0,IF(AND(Mitarbeiter!$F$54&lt;&gt;"",AL$5&gt;Mitarbeiter!$F$54),0,IF(Planung!AL56="",$C56,IF(ISNUMBER(Planung!AL56),Planung!AL56,IF(UPPER(Planung!AL56)="H",$C56/2,0)))))))</f>
        <v>0</v>
      </c>
      <c r="AM56" s="27">
        <f>IF($A56="",0,IF(Mitarbeiter!$G$54=FALSE,0,IF(AND(Mitarbeiter!$E$54&lt;&gt;"",AM$5+6&lt;Mitarbeiter!$E$54),0,IF(AND(Mitarbeiter!$F$54&lt;&gt;"",AM$5&gt;Mitarbeiter!$F$54),0,IF(Planung!AM56="",$C56,IF(ISNUMBER(Planung!AM56),Planung!AM56,IF(UPPER(Planung!AM56)="H",$C56/2,0)))))))</f>
        <v>0</v>
      </c>
      <c r="AN56" s="27">
        <f>IF($A56="",0,IF(Mitarbeiter!$G$54=FALSE,0,IF(AND(Mitarbeiter!$E$54&lt;&gt;"",AN$5+6&lt;Mitarbeiter!$E$54),0,IF(AND(Mitarbeiter!$F$54&lt;&gt;"",AN$5&gt;Mitarbeiter!$F$54),0,IF(Planung!AN56="",$C56,IF(ISNUMBER(Planung!AN56),Planung!AN56,IF(UPPER(Planung!AN56)="H",$C56/2,0)))))))</f>
        <v>0</v>
      </c>
      <c r="AO56" s="27">
        <f>IF($A56="",0,IF(Mitarbeiter!$G$54=FALSE,0,IF(AND(Mitarbeiter!$E$54&lt;&gt;"",AO$5+6&lt;Mitarbeiter!$E$54),0,IF(AND(Mitarbeiter!$F$54&lt;&gt;"",AO$5&gt;Mitarbeiter!$F$54),0,IF(Planung!AO56="",$C56,IF(ISNUMBER(Planung!AO56),Planung!AO56,IF(UPPER(Planung!AO56)="H",$C56/2,0)))))))</f>
        <v>0</v>
      </c>
      <c r="AP56" s="27">
        <f>IF($A56="",0,IF(Mitarbeiter!$G$54=FALSE,0,IF(AND(Mitarbeiter!$E$54&lt;&gt;"",AP$5+6&lt;Mitarbeiter!$E$54),0,IF(AND(Mitarbeiter!$F$54&lt;&gt;"",AP$5&gt;Mitarbeiter!$F$54),0,IF(Planung!AP56="",$C56,IF(ISNUMBER(Planung!AP56),Planung!AP56,IF(UPPER(Planung!AP56)="H",$C56/2,0)))))))</f>
        <v>0</v>
      </c>
      <c r="AQ56" s="27">
        <f>IF($A56="",0,IF(Mitarbeiter!$G$54=FALSE,0,IF(AND(Mitarbeiter!$E$54&lt;&gt;"",AQ$5+6&lt;Mitarbeiter!$E$54),0,IF(AND(Mitarbeiter!$F$54&lt;&gt;"",AQ$5&gt;Mitarbeiter!$F$54),0,IF(Planung!AQ56="",$C56,IF(ISNUMBER(Planung!AQ56),Planung!AQ56,IF(UPPER(Planung!AQ56)="H",$C56/2,0)))))))</f>
        <v>0</v>
      </c>
      <c r="AR56" s="27">
        <f>IF($A56="",0,IF(Mitarbeiter!$G$54=FALSE,0,IF(AND(Mitarbeiter!$E$54&lt;&gt;"",AR$5+6&lt;Mitarbeiter!$E$54),0,IF(AND(Mitarbeiter!$F$54&lt;&gt;"",AR$5&gt;Mitarbeiter!$F$54),0,IF(Planung!AR56="",$C56,IF(ISNUMBER(Planung!AR56),Planung!AR56,IF(UPPER(Planung!AR56)="H",$C56/2,0)))))))</f>
        <v>0</v>
      </c>
      <c r="AS56" s="27">
        <f>IF($A56="",0,IF(Mitarbeiter!$G$54=FALSE,0,IF(AND(Mitarbeiter!$E$54&lt;&gt;"",AS$5+6&lt;Mitarbeiter!$E$54),0,IF(AND(Mitarbeiter!$F$54&lt;&gt;"",AS$5&gt;Mitarbeiter!$F$54),0,IF(Planung!AS56="",$C56,IF(ISNUMBER(Planung!AS56),Planung!AS56,IF(UPPER(Planung!AS56)="H",$C56/2,0)))))))</f>
        <v>0</v>
      </c>
      <c r="AT56" s="27">
        <f>IF($A56="",0,IF(Mitarbeiter!$G$54=FALSE,0,IF(AND(Mitarbeiter!$E$54&lt;&gt;"",AT$5+6&lt;Mitarbeiter!$E$54),0,IF(AND(Mitarbeiter!$F$54&lt;&gt;"",AT$5&gt;Mitarbeiter!$F$54),0,IF(Planung!AT56="",$C56,IF(ISNUMBER(Planung!AT56),Planung!AT56,IF(UPPER(Planung!AT56)="H",$C56/2,0)))))))</f>
        <v>0</v>
      </c>
      <c r="AU56" s="27">
        <f>IF($A56="",0,IF(Mitarbeiter!$G$54=FALSE,0,IF(AND(Mitarbeiter!$E$54&lt;&gt;"",AU$5+6&lt;Mitarbeiter!$E$54),0,IF(AND(Mitarbeiter!$F$54&lt;&gt;"",AU$5&gt;Mitarbeiter!$F$54),0,IF(Planung!AU56="",$C56,IF(ISNUMBER(Planung!AU56),Planung!AU56,IF(UPPER(Planung!AU56)="H",$C56/2,0)))))))</f>
        <v>0</v>
      </c>
      <c r="AV56" s="27">
        <f>IF($A56="",0,IF(Mitarbeiter!$G$54=FALSE,0,IF(AND(Mitarbeiter!$E$54&lt;&gt;"",AV$5+6&lt;Mitarbeiter!$E$54),0,IF(AND(Mitarbeiter!$F$54&lt;&gt;"",AV$5&gt;Mitarbeiter!$F$54),0,IF(Planung!AV56="",$C56,IF(ISNUMBER(Planung!AV56),Planung!AV56,IF(UPPER(Planung!AV56)="H",$C56/2,0)))))))</f>
        <v>0</v>
      </c>
      <c r="AW56" s="27">
        <f>IF($A56="",0,IF(Mitarbeiter!$G$54=FALSE,0,IF(AND(Mitarbeiter!$E$54&lt;&gt;"",AW$5+6&lt;Mitarbeiter!$E$54),0,IF(AND(Mitarbeiter!$F$54&lt;&gt;"",AW$5&gt;Mitarbeiter!$F$54),0,IF(Planung!AW56="",$C56,IF(ISNUMBER(Planung!AW56),Planung!AW56,IF(UPPER(Planung!AW56)="H",$C56/2,0)))))))</f>
        <v>0</v>
      </c>
      <c r="AX56" s="27">
        <f>IF($A56="",0,IF(Mitarbeiter!$G$54=FALSE,0,IF(AND(Mitarbeiter!$E$54&lt;&gt;"",AX$5+6&lt;Mitarbeiter!$E$54),0,IF(AND(Mitarbeiter!$F$54&lt;&gt;"",AX$5&gt;Mitarbeiter!$F$54),0,IF(Planung!AX56="",$C56,IF(ISNUMBER(Planung!AX56),Planung!AX56,IF(UPPER(Planung!AX56)="H",$C56/2,0)))))))</f>
        <v>0</v>
      </c>
      <c r="AY56" s="27">
        <f>IF($A56="",0,IF(Mitarbeiter!$G$54=FALSE,0,IF(AND(Mitarbeiter!$E$54&lt;&gt;"",AY$5+6&lt;Mitarbeiter!$E$54),0,IF(AND(Mitarbeiter!$F$54&lt;&gt;"",AY$5&gt;Mitarbeiter!$F$54),0,IF(Planung!AY56="",$C56,IF(ISNUMBER(Planung!AY56),Planung!AY56,IF(UPPER(Planung!AY56)="H",$C56/2,0)))))))</f>
        <v>0</v>
      </c>
      <c r="AZ56" s="27">
        <f>IF($A56="",0,IF(Mitarbeiter!$G$54=FALSE,0,IF(AND(Mitarbeiter!$E$54&lt;&gt;"",AZ$5+6&lt;Mitarbeiter!$E$54),0,IF(AND(Mitarbeiter!$F$54&lt;&gt;"",AZ$5&gt;Mitarbeiter!$F$54),0,IF(Planung!AZ56="",$C56,IF(ISNUMBER(Planung!AZ56),Planung!AZ56,IF(UPPER(Planung!AZ56)="H",$C56/2,0)))))))</f>
        <v>0</v>
      </c>
      <c r="BA56" s="27">
        <f>IF($A56="",0,IF(Mitarbeiter!$G$54=FALSE,0,IF(AND(Mitarbeiter!$E$54&lt;&gt;"",BA$5+6&lt;Mitarbeiter!$E$54),0,IF(AND(Mitarbeiter!$F$54&lt;&gt;"",BA$5&gt;Mitarbeiter!$F$54),0,IF(Planung!BA56="",$C56,IF(ISNUMBER(Planung!BA56),Planung!BA56,IF(UPPER(Planung!BA56)="H",$C56/2,0)))))))</f>
        <v>0</v>
      </c>
      <c r="BB56" s="27">
        <f>IF($A56="",0,IF(Mitarbeiter!$G$54=FALSE,0,IF(AND(Mitarbeiter!$E$54&lt;&gt;"",BB$5+6&lt;Mitarbeiter!$E$54),0,IF(AND(Mitarbeiter!$F$54&lt;&gt;"",BB$5&gt;Mitarbeiter!$F$54),0,IF(Planung!BB56="",$C56,IF(ISNUMBER(Planung!BB56),Planung!BB56,IF(UPPER(Planung!BB56)="H",$C56/2,0)))))))</f>
        <v>0</v>
      </c>
      <c r="BC56" s="27">
        <f>IF($A56="",0,IF(Mitarbeiter!$G$54=FALSE,0,IF(AND(Mitarbeiter!$E$54&lt;&gt;"",BC$5+6&lt;Mitarbeiter!$E$54),0,IF(AND(Mitarbeiter!$F$54&lt;&gt;"",BC$5&gt;Mitarbeiter!$F$54),0,IF(Planung!BC56="",$C56,IF(ISNUMBER(Planung!BC56),Planung!BC56,IF(UPPER(Planung!BC56)="H",$C56/2,0)))))))</f>
        <v>0</v>
      </c>
      <c r="BD56" s="27">
        <f>IF($A56="",0,IF(Mitarbeiter!$G$54=FALSE,0,IF(AND(Mitarbeiter!$E$54&lt;&gt;"",BD$5+6&lt;Mitarbeiter!$E$54),0,IF(AND(Mitarbeiter!$F$54&lt;&gt;"",BD$5&gt;Mitarbeiter!$F$54),0,IF(Planung!BD56="",$C56,IF(ISNUMBER(Planung!BD56),Planung!BD56,IF(UPPER(Planung!BD56)="H",$C56/2,0)))))))</f>
        <v>0</v>
      </c>
      <c r="BE56" s="27">
        <f>IF($A56="",0,IF(Mitarbeiter!$G$54=FALSE,0,IF(AND(Mitarbeiter!$E$54&lt;&gt;"",BE$5+6&lt;Mitarbeiter!$E$54),0,IF(AND(Mitarbeiter!$F$54&lt;&gt;"",BE$5&gt;Mitarbeiter!$F$54),0,IF(Planung!BE56="",$C56,IF(ISNUMBER(Planung!BE56),Planung!BE56,IF(UPPER(Planung!BE56)="H",$C56/2,0)))))))</f>
        <v>0</v>
      </c>
      <c r="BF56" s="27">
        <f>IF($A56="",0,IF(Mitarbeiter!$G$54=FALSE,0,IF(AND(Mitarbeiter!$E$54&lt;&gt;"",BF$5+6&lt;Mitarbeiter!$E$54),0,IF(AND(Mitarbeiter!$F$54&lt;&gt;"",BF$5&gt;Mitarbeiter!$F$54),0,IF(Planung!BF56="",$C56,IF(ISNUMBER(Planung!BF56),Planung!BF56,IF(UPPER(Planung!BF56)="H",$C56/2,0)))))))</f>
        <v>0</v>
      </c>
      <c r="BG56" s="27">
        <f>IF($A56="",0,IF(Mitarbeiter!$G$54=FALSE,0,IF(AND(Mitarbeiter!$E$54&lt;&gt;"",BG$5+6&lt;Mitarbeiter!$E$54),0,IF(AND(Mitarbeiter!$F$54&lt;&gt;"",BG$5&gt;Mitarbeiter!$F$54),0,IF(Planung!BG56="",$C56,IF(ISNUMBER(Planung!BG56),Planung!BG56,IF(UPPER(Planung!BG56)="H",$C56/2,0)))))))</f>
        <v>0</v>
      </c>
      <c r="BH56" s="27">
        <f>IF($A56="",0,IF(Mitarbeiter!$G$54=FALSE,0,IF(AND(Mitarbeiter!$E$54&lt;&gt;"",BH$5+6&lt;Mitarbeiter!$E$54),0,IF(AND(Mitarbeiter!$F$54&lt;&gt;"",BH$5&gt;Mitarbeiter!$F$54),0,IF(Planung!BH56="",$C56,IF(ISNUMBER(Planung!BH56),Planung!BH56,IF(UPPER(Planung!BH56)="H",$C56/2,0)))))))</f>
        <v>0</v>
      </c>
      <c r="BI56" s="27">
        <f>IF($A56="",0,IF(Mitarbeiter!$G$54=FALSE,0,IF(AND(Mitarbeiter!$E$54&lt;&gt;"",BI$5+6&lt;Mitarbeiter!$E$54),0,IF(AND(Mitarbeiter!$F$54&lt;&gt;"",BI$5&gt;Mitarbeiter!$F$54),0,IF(Planung!BI56="",$C56,IF(ISNUMBER(Planung!BI56),Planung!BI56,IF(UPPER(Planung!BI56)="H",$C56/2,0)))))))</f>
        <v>0</v>
      </c>
      <c r="BJ56" s="27">
        <f>IF($A56="",0,IF(Mitarbeiter!$G$54=FALSE,0,IF(AND(Mitarbeiter!$E$54&lt;&gt;"",BJ$5+6&lt;Mitarbeiter!$E$54),0,IF(AND(Mitarbeiter!$F$54&lt;&gt;"",BJ$5&gt;Mitarbeiter!$F$54),0,IF(Planung!BJ56="",$C56,IF(ISNUMBER(Planung!BJ56),Planung!BJ56,IF(UPPER(Planung!BJ56)="H",$C56/2,0)))))))</f>
        <v>0</v>
      </c>
      <c r="BK56" s="27">
        <f>IF($A56="",0,IF(Mitarbeiter!$G$54=FALSE,0,IF(AND(Mitarbeiter!$E$54&lt;&gt;"",BK$5+6&lt;Mitarbeiter!$E$54),0,IF(AND(Mitarbeiter!$F$54&lt;&gt;"",BK$5&gt;Mitarbeiter!$F$54),0,IF(Planung!BK56="",$C56,IF(ISNUMBER(Planung!BK56),Planung!BK56,IF(UPPER(Planung!BK56)="H",$C56/2,0)))))))</f>
        <v>0</v>
      </c>
      <c r="BL56" s="27">
        <f>IF($A56="",0,IF(Mitarbeiter!$G$54=FALSE,0,IF(AND(Mitarbeiter!$E$54&lt;&gt;"",BL$5+6&lt;Mitarbeiter!$E$54),0,IF(AND(Mitarbeiter!$F$54&lt;&gt;"",BL$5&gt;Mitarbeiter!$F$54),0,IF(Planung!BL56="",$C56,IF(ISNUMBER(Planung!BL56),Planung!BL56,IF(UPPER(Planung!BL56)="H",$C56/2,0)))))))</f>
        <v>0</v>
      </c>
      <c r="BM56" s="27">
        <f>IF($A56="",0,IF(Mitarbeiter!$G$54=FALSE,0,IF(AND(Mitarbeiter!$E$54&lt;&gt;"",BM$5+6&lt;Mitarbeiter!$E$54),0,IF(AND(Mitarbeiter!$F$54&lt;&gt;"",BM$5&gt;Mitarbeiter!$F$54),0,IF(Planung!BM56="",$C56,IF(ISNUMBER(Planung!BM56),Planung!BM56,IF(UPPER(Planung!BM56)="H",$C56/2,0)))))))</f>
        <v>0</v>
      </c>
      <c r="BN56" s="27">
        <f>IF($A56="",0,IF(Mitarbeiter!$G$54=FALSE,0,IF(AND(Mitarbeiter!$E$54&lt;&gt;"",BN$5+6&lt;Mitarbeiter!$E$54),0,IF(AND(Mitarbeiter!$F$54&lt;&gt;"",BN$5&gt;Mitarbeiter!$F$54),0,IF(Planung!BN56="",$C56,IF(ISNUMBER(Planung!BN56),Planung!BN56,IF(UPPER(Planung!BN56)="H",$C56/2,0)))))))</f>
        <v>0</v>
      </c>
      <c r="BO56" s="27">
        <f>IF($A56="",0,IF(Mitarbeiter!$G$54=FALSE,0,IF(AND(Mitarbeiter!$E$54&lt;&gt;"",BO$5+6&lt;Mitarbeiter!$E$54),0,IF(AND(Mitarbeiter!$F$54&lt;&gt;"",BO$5&gt;Mitarbeiter!$F$54),0,IF(Planung!BO56="",$C56,IF(ISNUMBER(Planung!BO56),Planung!BO56,IF(UPPER(Planung!BO56)="H",$C56/2,0)))))))</f>
        <v>0</v>
      </c>
      <c r="BP56" s="27">
        <f>IF($A56="",0,IF(Mitarbeiter!$G$54=FALSE,0,IF(AND(Mitarbeiter!$E$54&lt;&gt;"",BP$5+6&lt;Mitarbeiter!$E$54),0,IF(AND(Mitarbeiter!$F$54&lt;&gt;"",BP$5&gt;Mitarbeiter!$F$54),0,IF(Planung!BP56="",$C56,IF(ISNUMBER(Planung!BP56),Planung!BP56,IF(UPPER(Planung!BP56)="H",$C56/2,0)))))))</f>
        <v>0</v>
      </c>
      <c r="BQ56" s="27">
        <f>IF($A56="",0,IF(Mitarbeiter!$G$54=FALSE,0,IF(AND(Mitarbeiter!$E$54&lt;&gt;"",BQ$5+6&lt;Mitarbeiter!$E$54),0,IF(AND(Mitarbeiter!$F$54&lt;&gt;"",BQ$5&gt;Mitarbeiter!$F$54),0,IF(Planung!BQ56="",$C56,IF(ISNUMBER(Planung!BQ56),Planung!BQ56,IF(UPPER(Planung!BQ56)="H",$C56/2,0)))))))</f>
        <v>0</v>
      </c>
      <c r="BR56" s="27">
        <f>IF($A56="",0,IF(Mitarbeiter!$G$54=FALSE,0,IF(AND(Mitarbeiter!$E$54&lt;&gt;"",BR$5+6&lt;Mitarbeiter!$E$54),0,IF(AND(Mitarbeiter!$F$54&lt;&gt;"",BR$5&gt;Mitarbeiter!$F$54),0,IF(Planung!BR56="",$C56,IF(ISNUMBER(Planung!BR56),Planung!BR56,IF(UPPER(Planung!BR56)="H",$C56/2,0)))))))</f>
        <v>0</v>
      </c>
      <c r="BS56" s="27">
        <f>IF($A56="",0,IF(Mitarbeiter!$G$54=FALSE,0,IF(AND(Mitarbeiter!$E$54&lt;&gt;"",BS$5+6&lt;Mitarbeiter!$E$54),0,IF(AND(Mitarbeiter!$F$54&lt;&gt;"",BS$5&gt;Mitarbeiter!$F$54),0,IF(Planung!BS56="",$C56,IF(ISNUMBER(Planung!BS56),Planung!BS56,IF(UPPER(Planung!BS56)="H",$C56/2,0)))))))</f>
        <v>0</v>
      </c>
      <c r="BT56" s="27">
        <f>IF($A56="",0,IF(Mitarbeiter!$G$54=FALSE,0,IF(AND(Mitarbeiter!$E$54&lt;&gt;"",BT$5+6&lt;Mitarbeiter!$E$54),0,IF(AND(Mitarbeiter!$F$54&lt;&gt;"",BT$5&gt;Mitarbeiter!$F$54),0,IF(Planung!BT56="",$C56,IF(ISNUMBER(Planung!BT56),Planung!BT56,IF(UPPER(Planung!BT56)="H",$C56/2,0)))))))</f>
        <v>0</v>
      </c>
      <c r="BU56" s="27">
        <f>IF($A56="",0,IF(Mitarbeiter!$G$54=FALSE,0,IF(AND(Mitarbeiter!$E$54&lt;&gt;"",BU$5+6&lt;Mitarbeiter!$E$54),0,IF(AND(Mitarbeiter!$F$54&lt;&gt;"",BU$5&gt;Mitarbeiter!$F$54),0,IF(Planung!BU56="",$C56,IF(ISNUMBER(Planung!BU56),Planung!BU56,IF(UPPER(Planung!BU56)="H",$C56/2,0)))))))</f>
        <v>0</v>
      </c>
      <c r="BV56" s="27">
        <f>IF($A56="",0,IF(Mitarbeiter!$G$54=FALSE,0,IF(AND(Mitarbeiter!$E$54&lt;&gt;"",BV$5+6&lt;Mitarbeiter!$E$54),0,IF(AND(Mitarbeiter!$F$54&lt;&gt;"",BV$5&gt;Mitarbeiter!$F$54),0,IF(Planung!BV56="",$C56,IF(ISNUMBER(Planung!BV56),Planung!BV56,IF(UPPER(Planung!BV56)="H",$C56/2,0)))))))</f>
        <v>0</v>
      </c>
      <c r="BW56" s="27">
        <f>IF($A56="",0,IF(Mitarbeiter!$G$54=FALSE,0,IF(AND(Mitarbeiter!$E$54&lt;&gt;"",BW$5+6&lt;Mitarbeiter!$E$54),0,IF(AND(Mitarbeiter!$F$54&lt;&gt;"",BW$5&gt;Mitarbeiter!$F$54),0,IF(Planung!BW56="",$C56,IF(ISNUMBER(Planung!BW56),Planung!BW56,IF(UPPER(Planung!BW56)="H",$C56/2,0)))))))</f>
        <v>0</v>
      </c>
      <c r="BX56" s="27">
        <f>IF($A56="",0,IF(Mitarbeiter!$G$54=FALSE,0,IF(AND(Mitarbeiter!$E$54&lt;&gt;"",BX$5+6&lt;Mitarbeiter!$E$54),0,IF(AND(Mitarbeiter!$F$54&lt;&gt;"",BX$5&gt;Mitarbeiter!$F$54),0,IF(Planung!BX56="",$C56,IF(ISNUMBER(Planung!BX56),Planung!BX56,IF(UPPER(Planung!BX56)="H",$C56/2,0)))))))</f>
        <v>0</v>
      </c>
      <c r="BY56" s="27">
        <f>IF($A56="",0,IF(Mitarbeiter!$G$54=FALSE,0,IF(AND(Mitarbeiter!$E$54&lt;&gt;"",BY$5+6&lt;Mitarbeiter!$E$54),0,IF(AND(Mitarbeiter!$F$54&lt;&gt;"",BY$5&gt;Mitarbeiter!$F$54),0,IF(Planung!BY56="",$C56,IF(ISNUMBER(Planung!BY56),Planung!BY56,IF(UPPER(Planung!BY56)="H",$C56/2,0)))))))</f>
        <v>0</v>
      </c>
      <c r="BZ56" s="27">
        <f>IF($A56="",0,IF(Mitarbeiter!$G$54=FALSE,0,IF(AND(Mitarbeiter!$E$54&lt;&gt;"",BZ$5+6&lt;Mitarbeiter!$E$54),0,IF(AND(Mitarbeiter!$F$54&lt;&gt;"",BZ$5&gt;Mitarbeiter!$F$54),0,IF(Planung!BZ56="",$C56,IF(ISNUMBER(Planung!BZ56),Planung!BZ56,IF(UPPER(Planung!BZ56)="H",$C56/2,0)))))))</f>
        <v>0</v>
      </c>
      <c r="CA56" s="27">
        <f>IF($A56="",0,IF(Mitarbeiter!$G$54=FALSE,0,IF(AND(Mitarbeiter!$E$54&lt;&gt;"",CA$5+6&lt;Mitarbeiter!$E$54),0,IF(AND(Mitarbeiter!$F$54&lt;&gt;"",CA$5&gt;Mitarbeiter!$F$54),0,IF(Planung!CA56="",$C56,IF(ISNUMBER(Planung!CA56),Planung!CA56,IF(UPPER(Planung!CA56)="H",$C56/2,0)))))))</f>
        <v>0</v>
      </c>
      <c r="CB56" s="27">
        <f>IF($A56="",0,IF(Mitarbeiter!$G$54=FALSE,0,IF(AND(Mitarbeiter!$E$54&lt;&gt;"",CB$5+6&lt;Mitarbeiter!$E$54),0,IF(AND(Mitarbeiter!$F$54&lt;&gt;"",CB$5&gt;Mitarbeiter!$F$54),0,IF(Planung!CB56="",$C56,IF(ISNUMBER(Planung!CB56),Planung!CB56,IF(UPPER(Planung!CB56)="H",$C56/2,0)))))))</f>
        <v>0</v>
      </c>
      <c r="CC56" s="27">
        <f>IF($A56="",0,IF(Mitarbeiter!$G$54=FALSE,0,IF(AND(Mitarbeiter!$E$54&lt;&gt;"",CC$5+6&lt;Mitarbeiter!$E$54),0,IF(AND(Mitarbeiter!$F$54&lt;&gt;"",CC$5&gt;Mitarbeiter!$F$54),0,IF(Planung!CC56="",$C56,IF(ISNUMBER(Planung!CC56),Planung!CC56,IF(UPPER(Planung!CC56)="H",$C56/2,0)))))))</f>
        <v>0</v>
      </c>
      <c r="CD56" s="27">
        <f>IF($A56="",0,IF(Mitarbeiter!$G$54=FALSE,0,IF(AND(Mitarbeiter!$E$54&lt;&gt;"",CD$5+6&lt;Mitarbeiter!$E$54),0,IF(AND(Mitarbeiter!$F$54&lt;&gt;"",CD$5&gt;Mitarbeiter!$F$54),0,IF(Planung!CD56="",$C56,IF(ISNUMBER(Planung!CD56),Planung!CD56,IF(UPPER(Planung!CD56)="H",$C56/2,0)))))))</f>
        <v>0</v>
      </c>
      <c r="CE56" s="27">
        <f>IF($A56="",0,IF(Mitarbeiter!$G$54=FALSE,0,IF(AND(Mitarbeiter!$E$54&lt;&gt;"",CE$5+6&lt;Mitarbeiter!$E$54),0,IF(AND(Mitarbeiter!$F$54&lt;&gt;"",CE$5&gt;Mitarbeiter!$F$54),0,IF(Planung!CE56="",$C56,IF(ISNUMBER(Planung!CE56),Planung!CE56,IF(UPPER(Planung!CE56)="H",$C56/2,0)))))))</f>
        <v>0</v>
      </c>
      <c r="CF56" s="27">
        <f>IF($A56="",0,IF(Mitarbeiter!$G$54=FALSE,0,IF(AND(Mitarbeiter!$E$54&lt;&gt;"",CF$5+6&lt;Mitarbeiter!$E$54),0,IF(AND(Mitarbeiter!$F$54&lt;&gt;"",CF$5&gt;Mitarbeiter!$F$54),0,IF(Planung!CF56="",$C56,IF(ISNUMBER(Planung!CF56),Planung!CF56,IF(UPPER(Planung!CF56)="H",$C56/2,0)))))))</f>
        <v>0</v>
      </c>
      <c r="CG56" s="27">
        <f>IF($A56="",0,IF(Mitarbeiter!$G$54=FALSE,0,IF(AND(Mitarbeiter!$E$54&lt;&gt;"",CG$5+6&lt;Mitarbeiter!$E$54),0,IF(AND(Mitarbeiter!$F$54&lt;&gt;"",CG$5&gt;Mitarbeiter!$F$54),0,IF(Planung!CG56="",$C56,IF(ISNUMBER(Planung!CG56),Planung!CG56,IF(UPPER(Planung!CG56)="H",$C56/2,0)))))))</f>
        <v>0</v>
      </c>
      <c r="CH56" s="27">
        <f>IF($A56="",0,IF(Mitarbeiter!$G$54=FALSE,0,IF(AND(Mitarbeiter!$E$54&lt;&gt;"",CH$5+6&lt;Mitarbeiter!$E$54),0,IF(AND(Mitarbeiter!$F$54&lt;&gt;"",CH$5&gt;Mitarbeiter!$F$54),0,IF(Planung!CH56="",$C56,IF(ISNUMBER(Planung!CH56),Planung!CH56,IF(UPPER(Planung!CH56)="H",$C56/2,0)))))))</f>
        <v>0</v>
      </c>
      <c r="CI56" s="27">
        <f>IF($A56="",0,IF(Mitarbeiter!$G$54=FALSE,0,IF(AND(Mitarbeiter!$E$54&lt;&gt;"",CI$5+6&lt;Mitarbeiter!$E$54),0,IF(AND(Mitarbeiter!$F$54&lt;&gt;"",CI$5&gt;Mitarbeiter!$F$54),0,IF(Planung!CI56="",$C56,IF(ISNUMBER(Planung!CI56),Planung!CI56,IF(UPPER(Planung!CI56)="H",$C56/2,0)))))))</f>
        <v>0</v>
      </c>
      <c r="CJ56" s="27">
        <f>IF($A56="",0,IF(Mitarbeiter!$G$54=FALSE,0,IF(AND(Mitarbeiter!$E$54&lt;&gt;"",CJ$5+6&lt;Mitarbeiter!$E$54),0,IF(AND(Mitarbeiter!$F$54&lt;&gt;"",CJ$5&gt;Mitarbeiter!$F$54),0,IF(Planung!CJ56="",$C56,IF(ISNUMBER(Planung!CJ56),Planung!CJ56,IF(UPPER(Planung!CJ56)="H",$C56/2,0)))))))</f>
        <v>0</v>
      </c>
      <c r="CK56" s="27">
        <f>IF($A56="",0,IF(Mitarbeiter!$G$54=FALSE,0,IF(AND(Mitarbeiter!$E$54&lt;&gt;"",CK$5+6&lt;Mitarbeiter!$E$54),0,IF(AND(Mitarbeiter!$F$54&lt;&gt;"",CK$5&gt;Mitarbeiter!$F$54),0,IF(Planung!CK56="",$C56,IF(ISNUMBER(Planung!CK56),Planung!CK56,IF(UPPER(Planung!CK56)="H",$C56/2,0)))))))</f>
        <v>0</v>
      </c>
      <c r="CL56" s="27">
        <f>IF($A56="",0,IF(Mitarbeiter!$G$54=FALSE,0,IF(AND(Mitarbeiter!$E$54&lt;&gt;"",CL$5+6&lt;Mitarbeiter!$E$54),0,IF(AND(Mitarbeiter!$F$54&lt;&gt;"",CL$5&gt;Mitarbeiter!$F$54),0,IF(Planung!CL56="",$C56,IF(ISNUMBER(Planung!CL56),Planung!CL56,IF(UPPER(Planung!CL56)="H",$C56/2,0)))))))</f>
        <v>0</v>
      </c>
      <c r="CM56" s="27">
        <f>IF($A56="",0,IF(Mitarbeiter!$G$54=FALSE,0,IF(AND(Mitarbeiter!$E$54&lt;&gt;"",CM$5+6&lt;Mitarbeiter!$E$54),0,IF(AND(Mitarbeiter!$F$54&lt;&gt;"",CM$5&gt;Mitarbeiter!$F$54),0,IF(Planung!CM56="",$C56,IF(ISNUMBER(Planung!CM56),Planung!CM56,IF(UPPER(Planung!CM56)="H",$C56/2,0)))))))</f>
        <v>0</v>
      </c>
      <c r="CN56" s="27">
        <f>IF($A56="",0,IF(Mitarbeiter!$G$54=FALSE,0,IF(AND(Mitarbeiter!$E$54&lt;&gt;"",CN$5+6&lt;Mitarbeiter!$E$54),0,IF(AND(Mitarbeiter!$F$54&lt;&gt;"",CN$5&gt;Mitarbeiter!$F$54),0,IF(Planung!CN56="",$C56,IF(ISNUMBER(Planung!CN56),Planung!CN56,IF(UPPER(Planung!CN56)="H",$C56/2,0)))))))</f>
        <v>0</v>
      </c>
      <c r="CO56" s="27">
        <f>IF($A56="",0,IF(Mitarbeiter!$G$54=FALSE,0,IF(AND(Mitarbeiter!$E$54&lt;&gt;"",CO$5+6&lt;Mitarbeiter!$E$54),0,IF(AND(Mitarbeiter!$F$54&lt;&gt;"",CO$5&gt;Mitarbeiter!$F$54),0,IF(Planung!CO56="",$C56,IF(ISNUMBER(Planung!CO56),Planung!CO56,IF(UPPER(Planung!CO56)="H",$C56/2,0)))))))</f>
        <v>0</v>
      </c>
      <c r="CP56" s="27">
        <f>IF($A56="",0,IF(Mitarbeiter!$G$54=FALSE,0,IF(AND(Mitarbeiter!$E$54&lt;&gt;"",CP$5+6&lt;Mitarbeiter!$E$54),0,IF(AND(Mitarbeiter!$F$54&lt;&gt;"",CP$5&gt;Mitarbeiter!$F$54),0,IF(Planung!CP56="",$C56,IF(ISNUMBER(Planung!CP56),Planung!CP56,IF(UPPER(Planung!CP56)="H",$C56/2,0)))))))</f>
        <v>0</v>
      </c>
      <c r="CQ56" s="27">
        <f>IF($A56="",0,IF(Mitarbeiter!$G$54=FALSE,0,IF(AND(Mitarbeiter!$E$54&lt;&gt;"",CQ$5+6&lt;Mitarbeiter!$E$54),0,IF(AND(Mitarbeiter!$F$54&lt;&gt;"",CQ$5&gt;Mitarbeiter!$F$54),0,IF(Planung!CQ56="",$C56,IF(ISNUMBER(Planung!CQ56),Planung!CQ56,IF(UPPER(Planung!CQ56)="H",$C56/2,0)))))))</f>
        <v>0</v>
      </c>
      <c r="CR56" s="27">
        <f>IF($A56="",0,IF(Mitarbeiter!$G$54=FALSE,0,IF(AND(Mitarbeiter!$E$54&lt;&gt;"",CR$5+6&lt;Mitarbeiter!$E$54),0,IF(AND(Mitarbeiter!$F$54&lt;&gt;"",CR$5&gt;Mitarbeiter!$F$54),0,IF(Planung!CR56="",$C56,IF(ISNUMBER(Planung!CR56),Planung!CR56,IF(UPPER(Planung!CR56)="H",$C56/2,0)))))))</f>
        <v>0</v>
      </c>
      <c r="CS56" s="27">
        <f>IF($A56="",0,IF(Mitarbeiter!$G$54=FALSE,0,IF(AND(Mitarbeiter!$E$54&lt;&gt;"",CS$5+6&lt;Mitarbeiter!$E$54),0,IF(AND(Mitarbeiter!$F$54&lt;&gt;"",CS$5&gt;Mitarbeiter!$F$54),0,IF(Planung!CS56="",$C56,IF(ISNUMBER(Planung!CS56),Planung!CS56,IF(UPPER(Planung!CS56)="H",$C56/2,0)))))))</f>
        <v>0</v>
      </c>
      <c r="CT56" s="27">
        <f>IF($A56="",0,IF(Mitarbeiter!$G$54=FALSE,0,IF(AND(Mitarbeiter!$E$54&lt;&gt;"",CT$5+6&lt;Mitarbeiter!$E$54),0,IF(AND(Mitarbeiter!$F$54&lt;&gt;"",CT$5&gt;Mitarbeiter!$F$54),0,IF(Planung!CT56="",$C56,IF(ISNUMBER(Planung!CT56),Planung!CT56,IF(UPPER(Planung!CT56)="H",$C56/2,0)))))))</f>
        <v>0</v>
      </c>
      <c r="CU56" s="27">
        <f>IF($A56="",0,IF(Mitarbeiter!$G$54=FALSE,0,IF(AND(Mitarbeiter!$E$54&lt;&gt;"",CU$5+6&lt;Mitarbeiter!$E$54),0,IF(AND(Mitarbeiter!$F$54&lt;&gt;"",CU$5&gt;Mitarbeiter!$F$54),0,IF(Planung!CU56="",$C56,IF(ISNUMBER(Planung!CU56),Planung!CU56,IF(UPPER(Planung!CU56)="H",$C56/2,0)))))))</f>
        <v>0</v>
      </c>
      <c r="CV56" s="27">
        <f>IF($A56="",0,IF(Mitarbeiter!$G$54=FALSE,0,IF(AND(Mitarbeiter!$E$54&lt;&gt;"",CV$5+6&lt;Mitarbeiter!$E$54),0,IF(AND(Mitarbeiter!$F$54&lt;&gt;"",CV$5&gt;Mitarbeiter!$F$54),0,IF(Planung!CV56="",$C56,IF(ISNUMBER(Planung!CV56),Planung!CV56,IF(UPPER(Planung!CV56)="H",$C56/2,0)))))))</f>
        <v>0</v>
      </c>
      <c r="CW56" s="27">
        <f>IF($A56="",0,IF(Mitarbeiter!$G$54=FALSE,0,IF(AND(Mitarbeiter!$E$54&lt;&gt;"",CW$5+6&lt;Mitarbeiter!$E$54),0,IF(AND(Mitarbeiter!$F$54&lt;&gt;"",CW$5&gt;Mitarbeiter!$F$54),0,IF(Planung!CW56="",$C56,IF(ISNUMBER(Planung!CW56),Planung!CW56,IF(UPPER(Planung!CW56)="H",$C56/2,0)))))))</f>
        <v>0</v>
      </c>
      <c r="CX56" s="27">
        <f>IF($A56="",0,IF(Mitarbeiter!$G$54=FALSE,0,IF(AND(Mitarbeiter!$E$54&lt;&gt;"",CX$5+6&lt;Mitarbeiter!$E$54),0,IF(AND(Mitarbeiter!$F$54&lt;&gt;"",CX$5&gt;Mitarbeiter!$F$54),0,IF(Planung!CX56="",$C56,IF(ISNUMBER(Planung!CX56),Planung!CX56,IF(UPPER(Planung!CX56)="H",$C56/2,0)))))))</f>
        <v>0</v>
      </c>
      <c r="CY56" s="27">
        <f>IF($A56="",0,IF(Mitarbeiter!$G$54=FALSE,0,IF(AND(Mitarbeiter!$E$54&lt;&gt;"",CY$5+6&lt;Mitarbeiter!$E$54),0,IF(AND(Mitarbeiter!$F$54&lt;&gt;"",CY$5&gt;Mitarbeiter!$F$54),0,IF(Planung!CY56="",$C56,IF(ISNUMBER(Planung!CY56),Planung!CY56,IF(UPPER(Planung!CY56)="H",$C56/2,0)))))))</f>
        <v>0</v>
      </c>
      <c r="CZ56" s="27">
        <f>IF($A56="",0,IF(Mitarbeiter!$G$54=FALSE,0,IF(AND(Mitarbeiter!$E$54&lt;&gt;"",CZ$5+6&lt;Mitarbeiter!$E$54),0,IF(AND(Mitarbeiter!$F$54&lt;&gt;"",CZ$5&gt;Mitarbeiter!$F$54),0,IF(Planung!CZ56="",$C56,IF(ISNUMBER(Planung!CZ56),Planung!CZ56,IF(UPPER(Planung!CZ56)="H",$C56/2,0)))))))</f>
        <v>0</v>
      </c>
      <c r="DA56" s="27">
        <f>IF($A56="",0,IF(Mitarbeiter!$G$54=FALSE,0,IF(AND(Mitarbeiter!$E$54&lt;&gt;"",DA$5+6&lt;Mitarbeiter!$E$54),0,IF(AND(Mitarbeiter!$F$54&lt;&gt;"",DA$5&gt;Mitarbeiter!$F$54),0,IF(Planung!DA56="",$C56,IF(ISNUMBER(Planung!DA56),Planung!DA56,IF(UPPER(Planung!DA56)="H",$C56/2,0)))))))</f>
        <v>0</v>
      </c>
      <c r="DB56" s="27">
        <f>IF($A56="",0,IF(Mitarbeiter!$G$54=FALSE,0,IF(AND(Mitarbeiter!$E$54&lt;&gt;"",DB$5+6&lt;Mitarbeiter!$E$54),0,IF(AND(Mitarbeiter!$F$54&lt;&gt;"",DB$5&gt;Mitarbeiter!$F$54),0,IF(Planung!DB56="",$C56,IF(ISNUMBER(Planung!DB56),Planung!DB56,IF(UPPER(Planung!DB56)="H",$C56/2,0)))))))</f>
        <v>0</v>
      </c>
      <c r="DC56" s="27">
        <f>IF($A56="",0,IF(Mitarbeiter!$G$54=FALSE,0,IF(AND(Mitarbeiter!$E$54&lt;&gt;"",DC$5+6&lt;Mitarbeiter!$E$54),0,IF(AND(Mitarbeiter!$F$54&lt;&gt;"",DC$5&gt;Mitarbeiter!$F$54),0,IF(Planung!DC56="",$C56,IF(ISNUMBER(Planung!DC56),Planung!DC56,IF(UPPER(Planung!DC56)="H",$C56/2,0)))))))</f>
        <v>0</v>
      </c>
      <c r="DD56" s="27">
        <f>IF($A56="",0,IF(Mitarbeiter!$G$54=FALSE,0,IF(AND(Mitarbeiter!$E$54&lt;&gt;"",DD$5+6&lt;Mitarbeiter!$E$54),0,IF(AND(Mitarbeiter!$F$54&lt;&gt;"",DD$5&gt;Mitarbeiter!$F$54),0,IF(Planung!DD56="",$C56,IF(ISNUMBER(Planung!DD56),Planung!DD56,IF(UPPER(Planung!DD56)="H",$C56/2,0)))))))</f>
        <v>0</v>
      </c>
      <c r="DE56" s="27">
        <f>IF($A56="",0,IF(Mitarbeiter!$G$54=FALSE,0,IF(AND(Mitarbeiter!$E$54&lt;&gt;"",DE$5+6&lt;Mitarbeiter!$E$54),0,IF(AND(Mitarbeiter!$F$54&lt;&gt;"",DE$5&gt;Mitarbeiter!$F$54),0,IF(Planung!DE56="",$C56,IF(ISNUMBER(Planung!DE56),Planung!DE56,IF(UPPER(Planung!DE56)="H",$C56/2,0)))))))</f>
        <v>0</v>
      </c>
      <c r="DF56" s="27">
        <f>IF($A56="",0,IF(Mitarbeiter!$G$54=FALSE,0,IF(AND(Mitarbeiter!$E$54&lt;&gt;"",DF$5+6&lt;Mitarbeiter!$E$54),0,IF(AND(Mitarbeiter!$F$54&lt;&gt;"",DF$5&gt;Mitarbeiter!$F$54),0,IF(Planung!DF56="",$C56,IF(ISNUMBER(Planung!DF56),Planung!DF56,IF(UPPER(Planung!DF56)="H",$C56/2,0)))))))</f>
        <v>0</v>
      </c>
      <c r="DG56" s="27">
        <f>IF($A56="",0,IF(Mitarbeiter!$G$54=FALSE,0,IF(AND(Mitarbeiter!$E$54&lt;&gt;"",DG$5+6&lt;Mitarbeiter!$E$54),0,IF(AND(Mitarbeiter!$F$54&lt;&gt;"",DG$5&gt;Mitarbeiter!$F$54),0,IF(Planung!DG56="",$C56,IF(ISNUMBER(Planung!DG56),Planung!DG56,IF(UPPER(Planung!DG56)="H",$C56/2,0)))))))</f>
        <v>0</v>
      </c>
      <c r="DH56" s="27">
        <f>IF($A56="",0,IF(Mitarbeiter!$G$54=FALSE,0,IF(AND(Mitarbeiter!$E$54&lt;&gt;"",DH$5+6&lt;Mitarbeiter!$E$54),0,IF(AND(Mitarbeiter!$F$54&lt;&gt;"",DH$5&gt;Mitarbeiter!$F$54),0,IF(Planung!DH56="",$C56,IF(ISNUMBER(Planung!DH56),Planung!DH56,IF(UPPER(Planung!DH56)="H",$C56/2,0)))))))</f>
        <v>0</v>
      </c>
      <c r="DI56" s="27">
        <f>IF($A56="",0,IF(Mitarbeiter!$G$54=FALSE,0,IF(AND(Mitarbeiter!$E$54&lt;&gt;"",DI$5+6&lt;Mitarbeiter!$E$54),0,IF(AND(Mitarbeiter!$F$54&lt;&gt;"",DI$5&gt;Mitarbeiter!$F$54),0,IF(Planung!DI56="",$C56,IF(ISNUMBER(Planung!DI56),Planung!DI56,IF(UPPER(Planung!DI56)="H",$C56/2,0)))))))</f>
        <v>0</v>
      </c>
      <c r="DJ56" s="27">
        <f>IF($A56="",0,IF(Mitarbeiter!$G$54=FALSE,0,IF(AND(Mitarbeiter!$E$54&lt;&gt;"",DJ$5+6&lt;Mitarbeiter!$E$54),0,IF(AND(Mitarbeiter!$F$54&lt;&gt;"",DJ$5&gt;Mitarbeiter!$F$54),0,IF(Planung!DJ56="",$C56,IF(ISNUMBER(Planung!DJ56),Planung!DJ56,IF(UPPER(Planung!DJ56)="H",$C56/2,0)))))))</f>
        <v>0</v>
      </c>
      <c r="DK56" s="27">
        <f>IF($A56="",0,IF(Mitarbeiter!$G$54=FALSE,0,IF(AND(Mitarbeiter!$E$54&lt;&gt;"",DK$5+6&lt;Mitarbeiter!$E$54),0,IF(AND(Mitarbeiter!$F$54&lt;&gt;"",DK$5&gt;Mitarbeiter!$F$54),0,IF(Planung!DK56="",$C56,IF(ISNUMBER(Planung!DK56),Planung!DK56,IF(UPPER(Planung!DK56)="H",$C56/2,0)))))))</f>
        <v>0</v>
      </c>
      <c r="DL56" s="27">
        <f>IF($A56="",0,IF(Mitarbeiter!$G$54=FALSE,0,IF(AND(Mitarbeiter!$E$54&lt;&gt;"",DL$5+6&lt;Mitarbeiter!$E$54),0,IF(AND(Mitarbeiter!$F$54&lt;&gt;"",DL$5&gt;Mitarbeiter!$F$54),0,IF(Planung!DL56="",$C56,IF(ISNUMBER(Planung!DL56),Planung!DL56,IF(UPPER(Planung!DL56)="H",$C56/2,0)))))))</f>
        <v>0</v>
      </c>
      <c r="DM56" s="27">
        <f>IF($A56="",0,IF(Mitarbeiter!$G$54=FALSE,0,IF(AND(Mitarbeiter!$E$54&lt;&gt;"",DM$5+6&lt;Mitarbeiter!$E$54),0,IF(AND(Mitarbeiter!$F$54&lt;&gt;"",DM$5&gt;Mitarbeiter!$F$54),0,IF(Planung!DM56="",$C56,IF(ISNUMBER(Planung!DM56),Planung!DM56,IF(UPPER(Planung!DM56)="H",$C56/2,0)))))))</f>
        <v>0</v>
      </c>
      <c r="DN56" s="27">
        <f>IF($A56="",0,IF(Mitarbeiter!$G$54=FALSE,0,IF(AND(Mitarbeiter!$E$54&lt;&gt;"",DN$5+6&lt;Mitarbeiter!$E$54),0,IF(AND(Mitarbeiter!$F$54&lt;&gt;"",DN$5&gt;Mitarbeiter!$F$54),0,IF(Planung!DN56="",$C56,IF(ISNUMBER(Planung!DN56),Planung!DN56,IF(UPPER(Planung!DN56)="H",$C56/2,0)))))))</f>
        <v>0</v>
      </c>
      <c r="DO56" s="27">
        <f>IF($A56="",0,IF(Mitarbeiter!$G$54=FALSE,0,IF(AND(Mitarbeiter!$E$54&lt;&gt;"",DO$5+6&lt;Mitarbeiter!$E$54),0,IF(AND(Mitarbeiter!$F$54&lt;&gt;"",DO$5&gt;Mitarbeiter!$F$54),0,IF(Planung!DO56="",$C56,IF(ISNUMBER(Planung!DO56),Planung!DO56,IF(UPPER(Planung!DO56)="H",$C56/2,0)))))))</f>
        <v>0</v>
      </c>
      <c r="DP56" s="27">
        <f>IF($A56="",0,IF(Mitarbeiter!$G$54=FALSE,0,IF(AND(Mitarbeiter!$E$54&lt;&gt;"",DP$5+6&lt;Mitarbeiter!$E$54),0,IF(AND(Mitarbeiter!$F$54&lt;&gt;"",DP$5&gt;Mitarbeiter!$F$54),0,IF(Planung!DP56="",$C56,IF(ISNUMBER(Planung!DP56),Planung!DP56,IF(UPPER(Planung!DP56)="H",$C56/2,0)))))))</f>
        <v>0</v>
      </c>
      <c r="DQ56" s="27">
        <f>IF($A56="",0,IF(Mitarbeiter!$G$54=FALSE,0,IF(AND(Mitarbeiter!$E$54&lt;&gt;"",DQ$5+6&lt;Mitarbeiter!$E$54),0,IF(AND(Mitarbeiter!$F$54&lt;&gt;"",DQ$5&gt;Mitarbeiter!$F$54),0,IF(Planung!DQ56="",$C56,IF(ISNUMBER(Planung!DQ56),Planung!DQ56,IF(UPPER(Planung!DQ56)="H",$C56/2,0)))))))</f>
        <v>0</v>
      </c>
      <c r="DR56" s="27">
        <f>IF($A56="",0,IF(Mitarbeiter!$G$54=FALSE,0,IF(AND(Mitarbeiter!$E$54&lt;&gt;"",DR$5+6&lt;Mitarbeiter!$E$54),0,IF(AND(Mitarbeiter!$F$54&lt;&gt;"",DR$5&gt;Mitarbeiter!$F$54),0,IF(Planung!DR56="",$C56,IF(ISNUMBER(Planung!DR56),Planung!DR56,IF(UPPER(Planung!DR56)="H",$C56/2,0)))))))</f>
        <v>0</v>
      </c>
      <c r="DS56" s="27">
        <f>IF($A56="",0,IF(Mitarbeiter!$G$54=FALSE,0,IF(AND(Mitarbeiter!$E$54&lt;&gt;"",DS$5+6&lt;Mitarbeiter!$E$54),0,IF(AND(Mitarbeiter!$F$54&lt;&gt;"",DS$5&gt;Mitarbeiter!$F$54),0,IF(Planung!DS56="",$C56,IF(ISNUMBER(Planung!DS56),Planung!DS56,IF(UPPER(Planung!DS56)="H",$C56/2,0)))))))</f>
        <v>0</v>
      </c>
      <c r="DT56" s="27">
        <f>IF($A56="",0,IF(Mitarbeiter!$G$54=FALSE,0,IF(AND(Mitarbeiter!$E$54&lt;&gt;"",DT$5+6&lt;Mitarbeiter!$E$54),0,IF(AND(Mitarbeiter!$F$54&lt;&gt;"",DT$5&gt;Mitarbeiter!$F$54),0,IF(Planung!DT56="",$C56,IF(ISNUMBER(Planung!DT56),Planung!DT56,IF(UPPER(Planung!DT56)="H",$C56/2,0)))))))</f>
        <v>0</v>
      </c>
      <c r="DU56" s="27">
        <f>IF($A56="",0,IF(Mitarbeiter!$G$54=FALSE,0,IF(AND(Mitarbeiter!$E$54&lt;&gt;"",DU$5+6&lt;Mitarbeiter!$E$54),0,IF(AND(Mitarbeiter!$F$54&lt;&gt;"",DU$5&gt;Mitarbeiter!$F$54),0,IF(Planung!DU56="",$C56,IF(ISNUMBER(Planung!DU56),Planung!DU56,IF(UPPER(Planung!DU56)="H",$C56/2,0)))))))</f>
        <v>0</v>
      </c>
      <c r="DV56" s="27">
        <f>IF($A56="",0,IF(Mitarbeiter!$G$54=FALSE,0,IF(AND(Mitarbeiter!$E$54&lt;&gt;"",DV$5+6&lt;Mitarbeiter!$E$54),0,IF(AND(Mitarbeiter!$F$54&lt;&gt;"",DV$5&gt;Mitarbeiter!$F$54),0,IF(Planung!DV56="",$C56,IF(ISNUMBER(Planung!DV56),Planung!DV56,IF(UPPER(Planung!DV56)="H",$C56/2,0)))))))</f>
        <v>0</v>
      </c>
      <c r="DW56" s="27">
        <f>IF($A56="",0,IF(Mitarbeiter!$G$54=FALSE,0,IF(AND(Mitarbeiter!$E$54&lt;&gt;"",DW$5+6&lt;Mitarbeiter!$E$54),0,IF(AND(Mitarbeiter!$F$54&lt;&gt;"",DW$5&gt;Mitarbeiter!$F$54),0,IF(Planung!DW56="",$C56,IF(ISNUMBER(Planung!DW56),Planung!DW56,IF(UPPER(Planung!DW56)="H",$C56/2,0)))))))</f>
        <v>0</v>
      </c>
      <c r="DX56" s="27">
        <f>IF($A56="",0,IF(Mitarbeiter!$G$54=FALSE,0,IF(AND(Mitarbeiter!$E$54&lt;&gt;"",DX$5+6&lt;Mitarbeiter!$E$54),0,IF(AND(Mitarbeiter!$F$54&lt;&gt;"",DX$5&gt;Mitarbeiter!$F$54),0,IF(Planung!DX56="",$C56,IF(ISNUMBER(Planung!DX56),Planung!DX56,IF(UPPER(Planung!DX56)="H",$C56/2,0)))))))</f>
        <v>0</v>
      </c>
      <c r="DY56" s="27">
        <f>IF($A56="",0,IF(Mitarbeiter!$G$54=FALSE,0,IF(AND(Mitarbeiter!$E$54&lt;&gt;"",DY$5+6&lt;Mitarbeiter!$E$54),0,IF(AND(Mitarbeiter!$F$54&lt;&gt;"",DY$5&gt;Mitarbeiter!$F$54),0,IF(Planung!DY56="",$C56,IF(ISNUMBER(Planung!DY56),Planung!DY56,IF(UPPER(Planung!DY56)="H",$C56/2,0)))))))</f>
        <v>0</v>
      </c>
      <c r="DZ56" s="27">
        <f>IF($A56="",0,IF(Mitarbeiter!$G$54=FALSE,0,IF(AND(Mitarbeiter!$E$54&lt;&gt;"",DZ$5+6&lt;Mitarbeiter!$E$54),0,IF(AND(Mitarbeiter!$F$54&lt;&gt;"",DZ$5&gt;Mitarbeiter!$F$54),0,IF(Planung!DZ56="",$C56,IF(ISNUMBER(Planung!DZ56),Planung!DZ56,IF(UPPER(Planung!DZ56)="H",$C56/2,0)))))))</f>
        <v>0</v>
      </c>
      <c r="EA56" s="27">
        <f>IF($A56="",0,IF(Mitarbeiter!$G$54=FALSE,0,IF(AND(Mitarbeiter!$E$54&lt;&gt;"",EA$5+6&lt;Mitarbeiter!$E$54),0,IF(AND(Mitarbeiter!$F$54&lt;&gt;"",EA$5&gt;Mitarbeiter!$F$54),0,IF(Planung!EA56="",$C56,IF(ISNUMBER(Planung!EA56),Planung!EA56,IF(UPPER(Planung!EA56)="H",$C56/2,0)))))))</f>
        <v>0</v>
      </c>
      <c r="EB56" s="27">
        <f>IF($A56="",0,IF(Mitarbeiter!$G$54=FALSE,0,IF(AND(Mitarbeiter!$E$54&lt;&gt;"",EB$5+6&lt;Mitarbeiter!$E$54),0,IF(AND(Mitarbeiter!$F$54&lt;&gt;"",EB$5&gt;Mitarbeiter!$F$54),0,IF(Planung!EB56="",$C56,IF(ISNUMBER(Planung!EB56),Planung!EB56,IF(UPPER(Planung!EB56)="H",$C56/2,0)))))))</f>
        <v>0</v>
      </c>
      <c r="EC56" s="27">
        <f>IF($A56="",0,IF(Mitarbeiter!$G$54=FALSE,0,IF(AND(Mitarbeiter!$E$54&lt;&gt;"",EC$5+6&lt;Mitarbeiter!$E$54),0,IF(AND(Mitarbeiter!$F$54&lt;&gt;"",EC$5&gt;Mitarbeiter!$F$54),0,IF(Planung!EC56="",$C56,IF(ISNUMBER(Planung!EC56),Planung!EC56,IF(UPPER(Planung!EC56)="H",$C56/2,0)))))))</f>
        <v>0</v>
      </c>
      <c r="ED56" s="27">
        <f>IF($A56="",0,IF(Mitarbeiter!$G$54=FALSE,0,IF(AND(Mitarbeiter!$E$54&lt;&gt;"",ED$5+6&lt;Mitarbeiter!$E$54),0,IF(AND(Mitarbeiter!$F$54&lt;&gt;"",ED$5&gt;Mitarbeiter!$F$54),0,IF(Planung!ED56="",$C56,IF(ISNUMBER(Planung!ED56),Planung!ED56,IF(UPPER(Planung!ED56)="H",$C56/2,0)))))))</f>
        <v>0</v>
      </c>
      <c r="EE56" s="27">
        <f>IF($A56="",0,IF(Mitarbeiter!$G$54=FALSE,0,IF(AND(Mitarbeiter!$E$54&lt;&gt;"",EE$5+6&lt;Mitarbeiter!$E$54),0,IF(AND(Mitarbeiter!$F$54&lt;&gt;"",EE$5&gt;Mitarbeiter!$F$54),0,IF(Planung!EE56="",$C56,IF(ISNUMBER(Planung!EE56),Planung!EE56,IF(UPPER(Planung!EE56)="H",$C56/2,0)))))))</f>
        <v>0</v>
      </c>
      <c r="EF56" s="27">
        <f>IF($A56="",0,IF(Mitarbeiter!$G$54=FALSE,0,IF(AND(Mitarbeiter!$E$54&lt;&gt;"",EF$5+6&lt;Mitarbeiter!$E$54),0,IF(AND(Mitarbeiter!$F$54&lt;&gt;"",EF$5&gt;Mitarbeiter!$F$54),0,IF(Planung!EF56="",$C56,IF(ISNUMBER(Planung!EF56),Planung!EF56,IF(UPPER(Planung!EF56)="H",$C56/2,0)))))))</f>
        <v>0</v>
      </c>
      <c r="EG56" s="27">
        <f>IF($A56="",0,IF(Mitarbeiter!$G$54=FALSE,0,IF(AND(Mitarbeiter!$E$54&lt;&gt;"",EG$5+6&lt;Mitarbeiter!$E$54),0,IF(AND(Mitarbeiter!$F$54&lt;&gt;"",EG$5&gt;Mitarbeiter!$F$54),0,IF(Planung!EG56="",$C56,IF(ISNUMBER(Planung!EG56),Planung!EG56,IF(UPPER(Planung!EG56)="H",$C56/2,0)))))))</f>
        <v>0</v>
      </c>
      <c r="EH56" s="27">
        <f>IF($A56="",0,IF(Mitarbeiter!$G$54=FALSE,0,IF(AND(Mitarbeiter!$E$54&lt;&gt;"",EH$5+6&lt;Mitarbeiter!$E$54),0,IF(AND(Mitarbeiter!$F$54&lt;&gt;"",EH$5&gt;Mitarbeiter!$F$54),0,IF(Planung!EH56="",$C56,IF(ISNUMBER(Planung!EH56),Planung!EH56,IF(UPPER(Planung!EH56)="H",$C56/2,0)))))))</f>
        <v>0</v>
      </c>
      <c r="EI56" s="27">
        <f>IF($A56="",0,IF(Mitarbeiter!$G$54=FALSE,0,IF(AND(Mitarbeiter!$E$54&lt;&gt;"",EI$5+6&lt;Mitarbeiter!$E$54),0,IF(AND(Mitarbeiter!$F$54&lt;&gt;"",EI$5&gt;Mitarbeiter!$F$54),0,IF(Planung!EI56="",$C56,IF(ISNUMBER(Planung!EI56),Planung!EI56,IF(UPPER(Planung!EI56)="H",$C56/2,0)))))))</f>
        <v>0</v>
      </c>
      <c r="EJ56" s="27">
        <f>IF($A56="",0,IF(Mitarbeiter!$G$54=FALSE,0,IF(AND(Mitarbeiter!$E$54&lt;&gt;"",EJ$5+6&lt;Mitarbeiter!$E$54),0,IF(AND(Mitarbeiter!$F$54&lt;&gt;"",EJ$5&gt;Mitarbeiter!$F$54),0,IF(Planung!EJ56="",$C56,IF(ISNUMBER(Planung!EJ56),Planung!EJ56,IF(UPPER(Planung!EJ56)="H",$C56/2,0)))))))</f>
        <v>0</v>
      </c>
      <c r="EK56" s="27">
        <f>IF($A56="",0,IF(Mitarbeiter!$G$54=FALSE,0,IF(AND(Mitarbeiter!$E$54&lt;&gt;"",EK$5+6&lt;Mitarbeiter!$E$54),0,IF(AND(Mitarbeiter!$F$54&lt;&gt;"",EK$5&gt;Mitarbeiter!$F$54),0,IF(Planung!EK56="",$C56,IF(ISNUMBER(Planung!EK56),Planung!EK56,IF(UPPER(Planung!EK56)="H",$C56/2,0)))))))</f>
        <v>0</v>
      </c>
      <c r="EL56" s="27">
        <f>IF($A56="",0,IF(Mitarbeiter!$G$54=FALSE,0,IF(AND(Mitarbeiter!$E$54&lt;&gt;"",EL$5+6&lt;Mitarbeiter!$E$54),0,IF(AND(Mitarbeiter!$F$54&lt;&gt;"",EL$5&gt;Mitarbeiter!$F$54),0,IF(Planung!EL56="",$C56,IF(ISNUMBER(Planung!EL56),Planung!EL56,IF(UPPER(Planung!EL56)="H",$C56/2,0)))))))</f>
        <v>0</v>
      </c>
      <c r="EM56" s="27">
        <f>IF($A56="",0,IF(Mitarbeiter!$G$54=FALSE,0,IF(AND(Mitarbeiter!$E$54&lt;&gt;"",EM$5+6&lt;Mitarbeiter!$E$54),0,IF(AND(Mitarbeiter!$F$54&lt;&gt;"",EM$5&gt;Mitarbeiter!$F$54),0,IF(Planung!EM56="",$C56,IF(ISNUMBER(Planung!EM56),Planung!EM56,IF(UPPER(Planung!EM56)="H",$C56/2,0)))))))</f>
        <v>0</v>
      </c>
      <c r="EN56" s="27">
        <f>IF($A56="",0,IF(Mitarbeiter!$G$54=FALSE,0,IF(AND(Mitarbeiter!$E$54&lt;&gt;"",EN$5+6&lt;Mitarbeiter!$E$54),0,IF(AND(Mitarbeiter!$F$54&lt;&gt;"",EN$5&gt;Mitarbeiter!$F$54),0,IF(Planung!EN56="",$C56,IF(ISNUMBER(Planung!EN56),Planung!EN56,IF(UPPER(Planung!EN56)="H",$C56/2,0)))))))</f>
        <v>0</v>
      </c>
      <c r="EO56" s="27">
        <f>IF($A56="",0,IF(Mitarbeiter!$G$54=FALSE,0,IF(AND(Mitarbeiter!$E$54&lt;&gt;"",EO$5+6&lt;Mitarbeiter!$E$54),0,IF(AND(Mitarbeiter!$F$54&lt;&gt;"",EO$5&gt;Mitarbeiter!$F$54),0,IF(Planung!EO56="",$C56,IF(ISNUMBER(Planung!EO56),Planung!EO56,IF(UPPER(Planung!EO56)="H",$C56/2,0)))))))</f>
        <v>0</v>
      </c>
      <c r="EP56" s="27">
        <f>IF($A56="",0,IF(Mitarbeiter!$G$54=FALSE,0,IF(AND(Mitarbeiter!$E$54&lt;&gt;"",EP$5+6&lt;Mitarbeiter!$E$54),0,IF(AND(Mitarbeiter!$F$54&lt;&gt;"",EP$5&gt;Mitarbeiter!$F$54),0,IF(Planung!EP56="",$C56,IF(ISNUMBER(Planung!EP56),Planung!EP56,IF(UPPER(Planung!EP56)="H",$C56/2,0)))))))</f>
        <v>0</v>
      </c>
      <c r="EQ56" s="27">
        <f>IF($A56="",0,IF(Mitarbeiter!$G$54=FALSE,0,IF(AND(Mitarbeiter!$E$54&lt;&gt;"",EQ$5+6&lt;Mitarbeiter!$E$54),0,IF(AND(Mitarbeiter!$F$54&lt;&gt;"",EQ$5&gt;Mitarbeiter!$F$54),0,IF(Planung!EQ56="",$C56,IF(ISNUMBER(Planung!EQ56),Planung!EQ56,IF(UPPER(Planung!EQ56)="H",$C56/2,0)))))))</f>
        <v>0</v>
      </c>
      <c r="ER56" s="27">
        <f>IF($A56="",0,IF(Mitarbeiter!$G$54=FALSE,0,IF(AND(Mitarbeiter!$E$54&lt;&gt;"",ER$5+6&lt;Mitarbeiter!$E$54),0,IF(AND(Mitarbeiter!$F$54&lt;&gt;"",ER$5&gt;Mitarbeiter!$F$54),0,IF(Planung!ER56="",$C56,IF(ISNUMBER(Planung!ER56),Planung!ER56,IF(UPPER(Planung!ER56)="H",$C56/2,0)))))))</f>
        <v>0</v>
      </c>
      <c r="ES56" s="27">
        <f>IF($A56="",0,IF(Mitarbeiter!$G$54=FALSE,0,IF(AND(Mitarbeiter!$E$54&lt;&gt;"",ES$5+6&lt;Mitarbeiter!$E$54),0,IF(AND(Mitarbeiter!$F$54&lt;&gt;"",ES$5&gt;Mitarbeiter!$F$54),0,IF(Planung!ES56="",$C56,IF(ISNUMBER(Planung!ES56),Planung!ES56,IF(UPPER(Planung!ES56)="H",$C56/2,0)))))))</f>
        <v>0</v>
      </c>
      <c r="ET56" s="27">
        <f>IF($A56="",0,IF(Mitarbeiter!$G$54=FALSE,0,IF(AND(Mitarbeiter!$E$54&lt;&gt;"",ET$5+6&lt;Mitarbeiter!$E$54),0,IF(AND(Mitarbeiter!$F$54&lt;&gt;"",ET$5&gt;Mitarbeiter!$F$54),0,IF(Planung!ET56="",$C56,IF(ISNUMBER(Planung!ET56),Planung!ET56,IF(UPPER(Planung!ET56)="H",$C56/2,0)))))))</f>
        <v>0</v>
      </c>
      <c r="EU56" s="27">
        <f>IF($A56="",0,IF(Mitarbeiter!$G$54=FALSE,0,IF(AND(Mitarbeiter!$E$54&lt;&gt;"",EU$5+6&lt;Mitarbeiter!$E$54),0,IF(AND(Mitarbeiter!$F$54&lt;&gt;"",EU$5&gt;Mitarbeiter!$F$54),0,IF(Planung!EU56="",$C56,IF(ISNUMBER(Planung!EU56),Planung!EU56,IF(UPPER(Planung!EU56)="H",$C56/2,0)))))))</f>
        <v>0</v>
      </c>
      <c r="EV56" s="27">
        <f>IF($A56="",0,IF(Mitarbeiter!$G$54=FALSE,0,IF(AND(Mitarbeiter!$E$54&lt;&gt;"",EV$5+6&lt;Mitarbeiter!$E$54),0,IF(AND(Mitarbeiter!$F$54&lt;&gt;"",EV$5&gt;Mitarbeiter!$F$54),0,IF(Planung!EV56="",$C56,IF(ISNUMBER(Planung!EV56),Planung!EV56,IF(UPPER(Planung!EV56)="H",$C56/2,0)))))))</f>
        <v>0</v>
      </c>
      <c r="EW56" s="27">
        <f>IF($A56="",0,IF(Mitarbeiter!$G$54=FALSE,0,IF(AND(Mitarbeiter!$E$54&lt;&gt;"",EW$5+6&lt;Mitarbeiter!$E$54),0,IF(AND(Mitarbeiter!$F$54&lt;&gt;"",EW$5&gt;Mitarbeiter!$F$54),0,IF(Planung!EW56="",$C56,IF(ISNUMBER(Planung!EW56),Planung!EW56,IF(UPPER(Planung!EW56)="H",$C56/2,0)))))))</f>
        <v>0</v>
      </c>
      <c r="EX56" s="27">
        <f>IF($A56="",0,IF(Mitarbeiter!$G$54=FALSE,0,IF(AND(Mitarbeiter!$E$54&lt;&gt;"",EX$5+6&lt;Mitarbeiter!$E$54),0,IF(AND(Mitarbeiter!$F$54&lt;&gt;"",EX$5&gt;Mitarbeiter!$F$54),0,IF(Planung!EX56="",$C56,IF(ISNUMBER(Planung!EX56),Planung!EX56,IF(UPPER(Planung!EX56)="H",$C56/2,0)))))))</f>
        <v>0</v>
      </c>
      <c r="EY56" s="27">
        <f>IF($A56="",0,IF(Mitarbeiter!$G$54=FALSE,0,IF(AND(Mitarbeiter!$E$54&lt;&gt;"",EY$5+6&lt;Mitarbeiter!$E$54),0,IF(AND(Mitarbeiter!$F$54&lt;&gt;"",EY$5&gt;Mitarbeiter!$F$54),0,IF(Planung!EY56="",$C56,IF(ISNUMBER(Planung!EY56),Planung!EY56,IF(UPPER(Planung!EY56)="H",$C56/2,0)))))))</f>
        <v>0</v>
      </c>
      <c r="EZ56" s="27">
        <f>IF($A56="",0,IF(Mitarbeiter!$G$54=FALSE,0,IF(AND(Mitarbeiter!$E$54&lt;&gt;"",EZ$5+6&lt;Mitarbeiter!$E$54),0,IF(AND(Mitarbeiter!$F$54&lt;&gt;"",EZ$5&gt;Mitarbeiter!$F$54),0,IF(Planung!EZ56="",$C56,IF(ISNUMBER(Planung!EZ56),Planung!EZ56,IF(UPPER(Planung!EZ56)="H",$C56/2,0)))))))</f>
        <v>0</v>
      </c>
      <c r="FA56" s="27">
        <f>IF($A56="",0,IF(Mitarbeiter!$G$54=FALSE,0,IF(AND(Mitarbeiter!$E$54&lt;&gt;"",FA$5+6&lt;Mitarbeiter!$E$54),0,IF(AND(Mitarbeiter!$F$54&lt;&gt;"",FA$5&gt;Mitarbeiter!$F$54),0,IF(Planung!FA56="",$C56,IF(ISNUMBER(Planung!FA56),Planung!FA56,IF(UPPER(Planung!FA56)="H",$C56/2,0)))))))</f>
        <v>0</v>
      </c>
      <c r="FB56" s="27">
        <f>IF($A56="",0,IF(Mitarbeiter!$G$54=FALSE,0,IF(AND(Mitarbeiter!$E$54&lt;&gt;"",FB$5+6&lt;Mitarbeiter!$E$54),0,IF(AND(Mitarbeiter!$F$54&lt;&gt;"",FB$5&gt;Mitarbeiter!$F$54),0,IF(Planung!FB56="",$C56,IF(ISNUMBER(Planung!FB56),Planung!FB56,IF(UPPER(Planung!FB56)="H",$C56/2,0)))))))</f>
        <v>0</v>
      </c>
      <c r="FC56" s="27">
        <f>IF($A56="",0,IF(Mitarbeiter!$G$54=FALSE,0,IF(AND(Mitarbeiter!$E$54&lt;&gt;"",FC$5+6&lt;Mitarbeiter!$E$54),0,IF(AND(Mitarbeiter!$F$54&lt;&gt;"",FC$5&gt;Mitarbeiter!$F$54),0,IF(Planung!FC56="",$C56,IF(ISNUMBER(Planung!FC56),Planung!FC56,IF(UPPER(Planung!FC56)="H",$C56/2,0)))))))</f>
        <v>0</v>
      </c>
      <c r="FD56" s="27">
        <f>IF($A56="",0,IF(Mitarbeiter!$G$54=FALSE,0,IF(AND(Mitarbeiter!$E$54&lt;&gt;"",FD$5+6&lt;Mitarbeiter!$E$54),0,IF(AND(Mitarbeiter!$F$54&lt;&gt;"",FD$5&gt;Mitarbeiter!$F$54),0,IF(Planung!FD56="",$C56,IF(ISNUMBER(Planung!FD56),Planung!FD56,IF(UPPER(Planung!FD56)="H",$C56/2,0)))))))</f>
        <v>0</v>
      </c>
      <c r="FE56" s="27">
        <f>IF($A56="",0,IF(Mitarbeiter!$G$54=FALSE,0,IF(AND(Mitarbeiter!$E$54&lt;&gt;"",FE$5+6&lt;Mitarbeiter!$E$54),0,IF(AND(Mitarbeiter!$F$54&lt;&gt;"",FE$5&gt;Mitarbeiter!$F$54),0,IF(Planung!FE56="",$C56,IF(ISNUMBER(Planung!FE56),Planung!FE56,IF(UPPER(Planung!FE56)="H",$C56/2,0)))))))</f>
        <v>0</v>
      </c>
      <c r="FF56" s="27">
        <f>IF($A56="",0,IF(Mitarbeiter!$G$54=FALSE,0,IF(AND(Mitarbeiter!$E$54&lt;&gt;"",FF$5+6&lt;Mitarbeiter!$E$54),0,IF(AND(Mitarbeiter!$F$54&lt;&gt;"",FF$5&gt;Mitarbeiter!$F$54),0,IF(Planung!FF56="",$C56,IF(ISNUMBER(Planung!FF56),Planung!FF56,IF(UPPER(Planung!FF56)="H",$C56/2,0)))))))</f>
        <v>0</v>
      </c>
      <c r="FG56" s="27">
        <f>IF($A56="",0,IF(Mitarbeiter!$G$54=FALSE,0,IF(AND(Mitarbeiter!$E$54&lt;&gt;"",FG$5+6&lt;Mitarbeiter!$E$54),0,IF(AND(Mitarbeiter!$F$54&lt;&gt;"",FG$5&gt;Mitarbeiter!$F$54),0,IF(Planung!FG56="",$C56,IF(ISNUMBER(Planung!FG56),Planung!FG56,IF(UPPER(Planung!FG56)="H",$C56/2,0)))))))</f>
        <v>0</v>
      </c>
      <c r="FH56" s="27">
        <f>IF($A56="",0,IF(Mitarbeiter!$G$54=FALSE,0,IF(AND(Mitarbeiter!$E$54&lt;&gt;"",FH$5+6&lt;Mitarbeiter!$E$54),0,IF(AND(Mitarbeiter!$F$54&lt;&gt;"",FH$5&gt;Mitarbeiter!$F$54),0,IF(Planung!FH56="",$C56,IF(ISNUMBER(Planung!FH56),Planung!FH56,IF(UPPER(Planung!FH56)="H",$C56/2,0)))))))</f>
        <v>0</v>
      </c>
      <c r="FI56" s="27">
        <f>IF($A56="",0,IF(Mitarbeiter!$G$54=FALSE,0,IF(AND(Mitarbeiter!$E$54&lt;&gt;"",FI$5+6&lt;Mitarbeiter!$E$54),0,IF(AND(Mitarbeiter!$F$54&lt;&gt;"",FI$5&gt;Mitarbeiter!$F$54),0,IF(Planung!FI56="",$C56,IF(ISNUMBER(Planung!FI56),Planung!FI56,IF(UPPER(Planung!FI56)="H",$C56/2,0)))))))</f>
        <v>0</v>
      </c>
      <c r="FJ56" s="27">
        <f>IF($A56="",0,IF(Mitarbeiter!$G$54=FALSE,0,IF(AND(Mitarbeiter!$E$54&lt;&gt;"",FJ$5+6&lt;Mitarbeiter!$E$54),0,IF(AND(Mitarbeiter!$F$54&lt;&gt;"",FJ$5&gt;Mitarbeiter!$F$54),0,IF(Planung!FJ56="",$C56,IF(ISNUMBER(Planung!FJ56),Planung!FJ56,IF(UPPER(Planung!FJ56)="H",$C56/2,0)))))))</f>
        <v>0</v>
      </c>
      <c r="FK56" s="27">
        <f>IF($A56="",0,IF(Mitarbeiter!$G$54=FALSE,0,IF(AND(Mitarbeiter!$E$54&lt;&gt;"",FK$5+6&lt;Mitarbeiter!$E$54),0,IF(AND(Mitarbeiter!$F$54&lt;&gt;"",FK$5&gt;Mitarbeiter!$F$54),0,IF(Planung!FK56="",$C56,IF(ISNUMBER(Planung!FK56),Planung!FK56,IF(UPPER(Planung!FK56)="H",$C56/2,0)))))))</f>
        <v>0</v>
      </c>
      <c r="FL56" s="27">
        <f>IF($A56="",0,IF(Mitarbeiter!$G$54=FALSE,0,IF(AND(Mitarbeiter!$E$54&lt;&gt;"",FL$5+6&lt;Mitarbeiter!$E$54),0,IF(AND(Mitarbeiter!$F$54&lt;&gt;"",FL$5&gt;Mitarbeiter!$F$54),0,IF(Planung!FL56="",$C56,IF(ISNUMBER(Planung!FL56),Planung!FL56,IF(UPPER(Planung!FL56)="H",$C56/2,0)))))))</f>
        <v>0</v>
      </c>
      <c r="FM56" s="27">
        <f>IF($A56="",0,IF(Mitarbeiter!$G$54=FALSE,0,IF(AND(Mitarbeiter!$E$54&lt;&gt;"",FM$5+6&lt;Mitarbeiter!$E$54),0,IF(AND(Mitarbeiter!$F$54&lt;&gt;"",FM$5&gt;Mitarbeiter!$F$54),0,IF(Planung!FM56="",$C56,IF(ISNUMBER(Planung!FM56),Planung!FM56,IF(UPPER(Planung!FM56)="H",$C56/2,0)))))))</f>
        <v>0</v>
      </c>
      <c r="FN56" s="27">
        <f>IF($A56="",0,IF(Mitarbeiter!$G$54=FALSE,0,IF(AND(Mitarbeiter!$E$54&lt;&gt;"",FN$5+6&lt;Mitarbeiter!$E$54),0,IF(AND(Mitarbeiter!$F$54&lt;&gt;"",FN$5&gt;Mitarbeiter!$F$54),0,IF(Planung!FN56="",$C56,IF(ISNUMBER(Planung!FN56),Planung!FN56,IF(UPPER(Planung!FN56)="H",$C56/2,0)))))))</f>
        <v>0</v>
      </c>
      <c r="FO56" s="27">
        <f>IF($A56="",0,IF(Mitarbeiter!$G$54=FALSE,0,IF(AND(Mitarbeiter!$E$54&lt;&gt;"",FO$5+6&lt;Mitarbeiter!$E$54),0,IF(AND(Mitarbeiter!$F$54&lt;&gt;"",FO$5&gt;Mitarbeiter!$F$54),0,IF(Planung!FO56="",$C56,IF(ISNUMBER(Planung!FO56),Planung!FO56,IF(UPPER(Planung!FO56)="H",$C56/2,0)))))))</f>
        <v>0</v>
      </c>
      <c r="FP56" s="27">
        <f>IF($A56="",0,IF(Mitarbeiter!$G$54=FALSE,0,IF(AND(Mitarbeiter!$E$54&lt;&gt;"",FP$5+6&lt;Mitarbeiter!$E$54),0,IF(AND(Mitarbeiter!$F$54&lt;&gt;"",FP$5&gt;Mitarbeiter!$F$54),0,IF(Planung!FP56="",$C56,IF(ISNUMBER(Planung!FP56),Planung!FP56,IF(UPPER(Planung!FP56)="H",$C56/2,0)))))))</f>
        <v>0</v>
      </c>
      <c r="FQ56" s="27">
        <f>IF($A56="",0,IF(Mitarbeiter!$G$54=FALSE,0,IF(AND(Mitarbeiter!$E$54&lt;&gt;"",FQ$5+6&lt;Mitarbeiter!$E$54),0,IF(AND(Mitarbeiter!$F$54&lt;&gt;"",FQ$5&gt;Mitarbeiter!$F$54),0,IF(Planung!FQ56="",$C56,IF(ISNUMBER(Planung!FQ56),Planung!FQ56,IF(UPPER(Planung!FQ56)="H",$C56/2,0)))))))</f>
        <v>0</v>
      </c>
      <c r="FR56" s="27">
        <f>IF($A56="",0,IF(Mitarbeiter!$G$54=FALSE,0,IF(AND(Mitarbeiter!$E$54&lt;&gt;"",FR$5+6&lt;Mitarbeiter!$E$54),0,IF(AND(Mitarbeiter!$F$54&lt;&gt;"",FR$5&gt;Mitarbeiter!$F$54),0,IF(Planung!FR56="",$C56,IF(ISNUMBER(Planung!FR56),Planung!FR56,IF(UPPER(Planung!FR56)="H",$C56/2,0)))))))</f>
        <v>0</v>
      </c>
      <c r="FS56" s="27">
        <f>IF($A56="",0,IF(Mitarbeiter!$G$54=FALSE,0,IF(AND(Mitarbeiter!$E$54&lt;&gt;"",FS$5+6&lt;Mitarbeiter!$E$54),0,IF(AND(Mitarbeiter!$F$54&lt;&gt;"",FS$5&gt;Mitarbeiter!$F$54),0,IF(Planung!FS56="",$C56,IF(ISNUMBER(Planung!FS56),Planung!FS56,IF(UPPER(Planung!FS56)="H",$C56/2,0)))))))</f>
        <v>0</v>
      </c>
      <c r="FT56" s="27">
        <f>IF($A56="",0,IF(Mitarbeiter!$G$54=FALSE,0,IF(AND(Mitarbeiter!$E$54&lt;&gt;"",FT$5+6&lt;Mitarbeiter!$E$54),0,IF(AND(Mitarbeiter!$F$54&lt;&gt;"",FT$5&gt;Mitarbeiter!$F$54),0,IF(Planung!FT56="",$C56,IF(ISNUMBER(Planung!FT56),Planung!FT56,IF(UPPER(Planung!FT56)="H",$C56/2,0)))))))</f>
        <v>0</v>
      </c>
      <c r="FU56" s="27">
        <f>IF($A56="",0,IF(Mitarbeiter!$G$54=FALSE,0,IF(AND(Mitarbeiter!$E$54&lt;&gt;"",FU$5+6&lt;Mitarbeiter!$E$54),0,IF(AND(Mitarbeiter!$F$54&lt;&gt;"",FU$5&gt;Mitarbeiter!$F$54),0,IF(Planung!FU56="",$C56,IF(ISNUMBER(Planung!FU56),Planung!FU56,IF(UPPER(Planung!FU56)="H",$C56/2,0)))))))</f>
        <v>0</v>
      </c>
      <c r="FV56" s="27">
        <f>IF($A56="",0,IF(Mitarbeiter!$G$54=FALSE,0,IF(AND(Mitarbeiter!$E$54&lt;&gt;"",FV$5+6&lt;Mitarbeiter!$E$54),0,IF(AND(Mitarbeiter!$F$54&lt;&gt;"",FV$5&gt;Mitarbeiter!$F$54),0,IF(Planung!FV56="",$C56,IF(ISNUMBER(Planung!FV56),Planung!FV56,IF(UPPER(Planung!FV56)="H",$C56/2,0)))))))</f>
        <v>0</v>
      </c>
      <c r="FW56" s="27">
        <f>IF($A56="",0,IF(Mitarbeiter!$G$54=FALSE,0,IF(AND(Mitarbeiter!$E$54&lt;&gt;"",FW$5+6&lt;Mitarbeiter!$E$54),0,IF(AND(Mitarbeiter!$F$54&lt;&gt;"",FW$5&gt;Mitarbeiter!$F$54),0,IF(Planung!FW56="",$C56,IF(ISNUMBER(Planung!FW56),Planung!FW56,IF(UPPER(Planung!FW56)="H",$C56/2,0)))))))</f>
        <v>0</v>
      </c>
      <c r="FX56" s="27">
        <f>IF($A56="",0,IF(Mitarbeiter!$G$54=FALSE,0,IF(AND(Mitarbeiter!$E$54&lt;&gt;"",FX$5+6&lt;Mitarbeiter!$E$54),0,IF(AND(Mitarbeiter!$F$54&lt;&gt;"",FX$5&gt;Mitarbeiter!$F$54),0,IF(Planung!FX56="",$C56,IF(ISNUMBER(Planung!FX56),Planung!FX56,IF(UPPER(Planung!FX56)="H",$C56/2,0)))))))</f>
        <v>0</v>
      </c>
      <c r="FY56" s="27">
        <f>IF($A56="",0,IF(Mitarbeiter!$G$54=FALSE,0,IF(AND(Mitarbeiter!$E$54&lt;&gt;"",FY$5+6&lt;Mitarbeiter!$E$54),0,IF(AND(Mitarbeiter!$F$54&lt;&gt;"",FY$5&gt;Mitarbeiter!$F$54),0,IF(Planung!FY56="",$C56,IF(ISNUMBER(Planung!FY56),Planung!FY56,IF(UPPER(Planung!FY56)="H",$C56/2,0)))))))</f>
        <v>0</v>
      </c>
      <c r="FZ56" s="27">
        <f>IF($A56="",0,IF(Mitarbeiter!$G$54=FALSE,0,IF(AND(Mitarbeiter!$E$54&lt;&gt;"",FZ$5+6&lt;Mitarbeiter!$E$54),0,IF(AND(Mitarbeiter!$F$54&lt;&gt;"",FZ$5&gt;Mitarbeiter!$F$54),0,IF(Planung!FZ56="",$C56,IF(ISNUMBER(Planung!FZ56),Planung!FZ56,IF(UPPER(Planung!FZ56)="H",$C56/2,0)))))))</f>
        <v>0</v>
      </c>
      <c r="GA56" s="27">
        <f>IF($A56="",0,IF(Mitarbeiter!$G$54=FALSE,0,IF(AND(Mitarbeiter!$E$54&lt;&gt;"",GA$5+6&lt;Mitarbeiter!$E$54),0,IF(AND(Mitarbeiter!$F$54&lt;&gt;"",GA$5&gt;Mitarbeiter!$F$54),0,IF(Planung!GA56="",$C56,IF(ISNUMBER(Planung!GA56),Planung!GA56,IF(UPPER(Planung!GA56)="H",$C56/2,0)))))))</f>
        <v>0</v>
      </c>
      <c r="GB56" s="27">
        <f>IF($A56="",0,IF(Mitarbeiter!$G$54=FALSE,0,IF(AND(Mitarbeiter!$E$54&lt;&gt;"",GB$5+6&lt;Mitarbeiter!$E$54),0,IF(AND(Mitarbeiter!$F$54&lt;&gt;"",GB$5&gt;Mitarbeiter!$F$54),0,IF(Planung!GB56="",$C56,IF(ISNUMBER(Planung!GB56),Planung!GB56,IF(UPPER(Planung!GB56)="H",$C56/2,0)))))))</f>
        <v>0</v>
      </c>
      <c r="GC56" s="27">
        <f>IF($A56="",0,IF(Mitarbeiter!$G$54=FALSE,0,IF(AND(Mitarbeiter!$E$54&lt;&gt;"",GC$5+6&lt;Mitarbeiter!$E$54),0,IF(AND(Mitarbeiter!$F$54&lt;&gt;"",GC$5&gt;Mitarbeiter!$F$54),0,IF(Planung!GC56="",$C56,IF(ISNUMBER(Planung!GC56),Planung!GC56,IF(UPPER(Planung!GC56)="H",$C56/2,0)))))))</f>
        <v>0</v>
      </c>
      <c r="GD56" s="27">
        <f>IF($A56="",0,IF(Mitarbeiter!$G$54=FALSE,0,IF(AND(Mitarbeiter!$E$54&lt;&gt;"",GD$5+6&lt;Mitarbeiter!$E$54),0,IF(AND(Mitarbeiter!$F$54&lt;&gt;"",GD$5&gt;Mitarbeiter!$F$54),0,IF(Planung!GD56="",$C56,IF(ISNUMBER(Planung!GD56),Planung!GD56,IF(UPPER(Planung!GD56)="H",$C56/2,0)))))))</f>
        <v>0</v>
      </c>
      <c r="GE56" s="27">
        <f>IF($A56="",0,IF(Mitarbeiter!$G$54=FALSE,0,IF(AND(Mitarbeiter!$E$54&lt;&gt;"",GE$5+6&lt;Mitarbeiter!$E$54),0,IF(AND(Mitarbeiter!$F$54&lt;&gt;"",GE$5&gt;Mitarbeiter!$F$54),0,IF(Planung!GE56="",$C56,IF(ISNUMBER(Planung!GE56),Planung!GE56,IF(UPPER(Planung!GE56)="H",$C56/2,0)))))))</f>
        <v>0</v>
      </c>
      <c r="GF56" s="27">
        <f>IF($A56="",0,IF(Mitarbeiter!$G$54=FALSE,0,IF(AND(Mitarbeiter!$E$54&lt;&gt;"",GF$5+6&lt;Mitarbeiter!$E$54),0,IF(AND(Mitarbeiter!$F$54&lt;&gt;"",GF$5&gt;Mitarbeiter!$F$54),0,IF(Planung!GF56="",$C56,IF(ISNUMBER(Planung!GF56),Planung!GF56,IF(UPPER(Planung!GF56)="H",$C56/2,0)))))))</f>
        <v>0</v>
      </c>
      <c r="GG56" s="27">
        <f>IF($A56="",0,IF(Mitarbeiter!$G$54=FALSE,0,IF(AND(Mitarbeiter!$E$54&lt;&gt;"",GG$5+6&lt;Mitarbeiter!$E$54),0,IF(AND(Mitarbeiter!$F$54&lt;&gt;"",GG$5&gt;Mitarbeiter!$F$54),0,IF(Planung!GG56="",$C56,IF(ISNUMBER(Planung!GG56),Planung!GG56,IF(UPPER(Planung!GG56)="H",$C56/2,0)))))))</f>
        <v>0</v>
      </c>
      <c r="GH56" s="27">
        <f>IF($A56="",0,IF(Mitarbeiter!$G$54=FALSE,0,IF(AND(Mitarbeiter!$E$54&lt;&gt;"",GH$5+6&lt;Mitarbeiter!$E$54),0,IF(AND(Mitarbeiter!$F$54&lt;&gt;"",GH$5&gt;Mitarbeiter!$F$54),0,IF(Planung!GH56="",$C56,IF(ISNUMBER(Planung!GH56),Planung!GH56,IF(UPPER(Planung!GH56)="H",$C56/2,0)))))))</f>
        <v>0</v>
      </c>
      <c r="GI56" s="27">
        <f>IF($A56="",0,IF(Mitarbeiter!$G$54=FALSE,0,IF(AND(Mitarbeiter!$E$54&lt;&gt;"",GI$5+6&lt;Mitarbeiter!$E$54),0,IF(AND(Mitarbeiter!$F$54&lt;&gt;"",GI$5&gt;Mitarbeiter!$F$54),0,IF(Planung!GI56="",$C56,IF(ISNUMBER(Planung!GI56),Planung!GI56,IF(UPPER(Planung!GI56)="H",$C56/2,0)))))))</f>
        <v>0</v>
      </c>
      <c r="GJ56" s="27">
        <f>IF($A56="",0,IF(Mitarbeiter!$G$54=FALSE,0,IF(AND(Mitarbeiter!$E$54&lt;&gt;"",GJ$5+6&lt;Mitarbeiter!$E$54),0,IF(AND(Mitarbeiter!$F$54&lt;&gt;"",GJ$5&gt;Mitarbeiter!$F$54),0,IF(Planung!GJ56="",$C56,IF(ISNUMBER(Planung!GJ56),Planung!GJ56,IF(UPPER(Planung!GJ56)="H",$C56/2,0)))))))</f>
        <v>0</v>
      </c>
      <c r="GK56" s="27">
        <f>IF($A56="",0,IF(Mitarbeiter!$G$54=FALSE,0,IF(AND(Mitarbeiter!$E$54&lt;&gt;"",GK$5+6&lt;Mitarbeiter!$E$54),0,IF(AND(Mitarbeiter!$F$54&lt;&gt;"",GK$5&gt;Mitarbeiter!$F$54),0,IF(Planung!GK56="",$C56,IF(ISNUMBER(Planung!GK56),Planung!GK56,IF(UPPER(Planung!GK56)="H",$C56/2,0)))))))</f>
        <v>0</v>
      </c>
      <c r="GL56" s="27">
        <f>IF($A56="",0,IF(Mitarbeiter!$G$54=FALSE,0,IF(AND(Mitarbeiter!$E$54&lt;&gt;"",GL$5+6&lt;Mitarbeiter!$E$54),0,IF(AND(Mitarbeiter!$F$54&lt;&gt;"",GL$5&gt;Mitarbeiter!$F$54),0,IF(Planung!GL56="",$C56,IF(ISNUMBER(Planung!GL56),Planung!GL56,IF(UPPER(Planung!GL56)="H",$C56/2,0)))))))</f>
        <v>0</v>
      </c>
      <c r="GM56" s="27">
        <f>IF($A56="",0,IF(Mitarbeiter!$G$54=FALSE,0,IF(AND(Mitarbeiter!$E$54&lt;&gt;"",GM$5+6&lt;Mitarbeiter!$E$54),0,IF(AND(Mitarbeiter!$F$54&lt;&gt;"",GM$5&gt;Mitarbeiter!$F$54),0,IF(Planung!GM56="",$C56,IF(ISNUMBER(Planung!GM56),Planung!GM56,IF(UPPER(Planung!GM56)="H",$C56/2,0)))))))</f>
        <v>0</v>
      </c>
      <c r="GN56" s="27">
        <f>IF($A56="",0,IF(Mitarbeiter!$G$54=FALSE,0,IF(AND(Mitarbeiter!$E$54&lt;&gt;"",GN$5+6&lt;Mitarbeiter!$E$54),0,IF(AND(Mitarbeiter!$F$54&lt;&gt;"",GN$5&gt;Mitarbeiter!$F$54),0,IF(Planung!GN56="",$C56,IF(ISNUMBER(Planung!GN56),Planung!GN56,IF(UPPER(Planung!GN56)="H",$C56/2,0)))))))</f>
        <v>0</v>
      </c>
      <c r="GO56" s="27">
        <f>IF($A56="",0,IF(Mitarbeiter!$G$54=FALSE,0,IF(AND(Mitarbeiter!$E$54&lt;&gt;"",GO$5+6&lt;Mitarbeiter!$E$54),0,IF(AND(Mitarbeiter!$F$54&lt;&gt;"",GO$5&gt;Mitarbeiter!$F$54),0,IF(Planung!GO56="",$C56,IF(ISNUMBER(Planung!GO56),Planung!GO56,IF(UPPER(Planung!GO56)="H",$C56/2,0)))))))</f>
        <v>0</v>
      </c>
      <c r="GP56" s="27">
        <f>IF($A56="",0,IF(Mitarbeiter!$G$54=FALSE,0,IF(AND(Mitarbeiter!$E$54&lt;&gt;"",GP$5+6&lt;Mitarbeiter!$E$54),0,IF(AND(Mitarbeiter!$F$54&lt;&gt;"",GP$5&gt;Mitarbeiter!$F$54),0,IF(Planung!GP56="",$C56,IF(ISNUMBER(Planung!GP56),Planung!GP56,IF(UPPER(Planung!GP56)="H",$C56/2,0)))))))</f>
        <v>0</v>
      </c>
      <c r="GQ56" s="27">
        <f>IF($A56="",0,IF(Mitarbeiter!$G$54=FALSE,0,IF(AND(Mitarbeiter!$E$54&lt;&gt;"",GQ$5+6&lt;Mitarbeiter!$E$54),0,IF(AND(Mitarbeiter!$F$54&lt;&gt;"",GQ$5&gt;Mitarbeiter!$F$54),0,IF(Planung!GQ56="",$C56,IF(ISNUMBER(Planung!GQ56),Planung!GQ56,IF(UPPER(Planung!GQ56)="H",$C56/2,0)))))))</f>
        <v>0</v>
      </c>
      <c r="GR56" s="27">
        <f>IF($A56="",0,IF(Mitarbeiter!$G$54=FALSE,0,IF(AND(Mitarbeiter!$E$54&lt;&gt;"",GR$5+6&lt;Mitarbeiter!$E$54),0,IF(AND(Mitarbeiter!$F$54&lt;&gt;"",GR$5&gt;Mitarbeiter!$F$54),0,IF(Planung!GR56="",$C56,IF(ISNUMBER(Planung!GR56),Planung!GR56,IF(UPPER(Planung!GR56)="H",$C56/2,0)))))))</f>
        <v>0</v>
      </c>
      <c r="GS56" s="27">
        <f>IF($A56="",0,IF(Mitarbeiter!$G$54=FALSE,0,IF(AND(Mitarbeiter!$E$54&lt;&gt;"",GS$5+6&lt;Mitarbeiter!$E$54),0,IF(AND(Mitarbeiter!$F$54&lt;&gt;"",GS$5&gt;Mitarbeiter!$F$54),0,IF(Planung!GS56="",$C56,IF(ISNUMBER(Planung!GS56),Planung!GS56,IF(UPPER(Planung!GS56)="H",$C56/2,0)))))))</f>
        <v>0</v>
      </c>
      <c r="GT56" s="27">
        <f>IF($A56="",0,IF(Mitarbeiter!$G$54=FALSE,0,IF(AND(Mitarbeiter!$E$54&lt;&gt;"",GT$5+6&lt;Mitarbeiter!$E$54),0,IF(AND(Mitarbeiter!$F$54&lt;&gt;"",GT$5&gt;Mitarbeiter!$F$54),0,IF(Planung!GT56="",$C56,IF(ISNUMBER(Planung!GT56),Planung!GT56,IF(UPPER(Planung!GT56)="H",$C56/2,0)))))))</f>
        <v>0</v>
      </c>
      <c r="GU56" s="27">
        <f>IF($A56="",0,IF(Mitarbeiter!$G$54=FALSE,0,IF(AND(Mitarbeiter!$E$54&lt;&gt;"",GU$5+6&lt;Mitarbeiter!$E$54),0,IF(AND(Mitarbeiter!$F$54&lt;&gt;"",GU$5&gt;Mitarbeiter!$F$54),0,IF(Planung!GU56="",$C56,IF(ISNUMBER(Planung!GU56),Planung!GU56,IF(UPPER(Planung!GU56)="H",$C56/2,0)))))))</f>
        <v>0</v>
      </c>
      <c r="GV56" s="27">
        <f>IF($A56="",0,IF(Mitarbeiter!$G$54=FALSE,0,IF(AND(Mitarbeiter!$E$54&lt;&gt;"",GV$5+6&lt;Mitarbeiter!$E$54),0,IF(AND(Mitarbeiter!$F$54&lt;&gt;"",GV$5&gt;Mitarbeiter!$F$54),0,IF(Planung!GV56="",$C56,IF(ISNUMBER(Planung!GV56),Planung!GV56,IF(UPPER(Planung!GV56)="H",$C56/2,0)))))))</f>
        <v>0</v>
      </c>
      <c r="GW56" s="27">
        <f>IF($A56="",0,IF(Mitarbeiter!$G$54=FALSE,0,IF(AND(Mitarbeiter!$E$54&lt;&gt;"",GW$5+6&lt;Mitarbeiter!$E$54),0,IF(AND(Mitarbeiter!$F$54&lt;&gt;"",GW$5&gt;Mitarbeiter!$F$54),0,IF(Planung!GW56="",$C56,IF(ISNUMBER(Planung!GW56),Planung!GW56,IF(UPPER(Planung!GW56)="H",$C56/2,0)))))))</f>
        <v>0</v>
      </c>
      <c r="GX56" s="27">
        <f>IF($A56="",0,IF(Mitarbeiter!$G$54=FALSE,0,IF(AND(Mitarbeiter!$E$54&lt;&gt;"",GX$5+6&lt;Mitarbeiter!$E$54),0,IF(AND(Mitarbeiter!$F$54&lt;&gt;"",GX$5&gt;Mitarbeiter!$F$54),0,IF(Planung!GX56="",$C56,IF(ISNUMBER(Planung!GX56),Planung!GX56,IF(UPPER(Planung!GX56)="H",$C56/2,0)))))))</f>
        <v>0</v>
      </c>
      <c r="GY56" s="27">
        <f>IF($A56="",0,IF(Mitarbeiter!$G$54=FALSE,0,IF(AND(Mitarbeiter!$E$54&lt;&gt;"",GY$5+6&lt;Mitarbeiter!$E$54),0,IF(AND(Mitarbeiter!$F$54&lt;&gt;"",GY$5&gt;Mitarbeiter!$F$54),0,IF(Planung!GY56="",$C56,IF(ISNUMBER(Planung!GY56),Planung!GY56,IF(UPPER(Planung!GY56)="H",$C56/2,0)))))))</f>
        <v>0</v>
      </c>
      <c r="GZ56" s="27">
        <f>IF($A56="",0,IF(Mitarbeiter!$G$54=FALSE,0,IF(AND(Mitarbeiter!$E$54&lt;&gt;"",GZ$5+6&lt;Mitarbeiter!$E$54),0,IF(AND(Mitarbeiter!$F$54&lt;&gt;"",GZ$5&gt;Mitarbeiter!$F$54),0,IF(Planung!GZ56="",$C56,IF(ISNUMBER(Planung!GZ56),Planung!GZ56,IF(UPPER(Planung!GZ56)="H",$C56/2,0)))))))</f>
        <v>0</v>
      </c>
      <c r="HA56" s="27">
        <f>IF($A56="",0,IF(Mitarbeiter!$G$54=FALSE,0,IF(AND(Mitarbeiter!$E$54&lt;&gt;"",HA$5+6&lt;Mitarbeiter!$E$54),0,IF(AND(Mitarbeiter!$F$54&lt;&gt;"",HA$5&gt;Mitarbeiter!$F$54),0,IF(Planung!HA56="",$C56,IF(ISNUMBER(Planung!HA56),Planung!HA56,IF(UPPER(Planung!HA56)="H",$C56/2,0)))))))</f>
        <v>0</v>
      </c>
      <c r="HB56" s="27">
        <f>IF($A56="",0,IF(Mitarbeiter!$G$54=FALSE,0,IF(AND(Mitarbeiter!$E$54&lt;&gt;"",HB$5+6&lt;Mitarbeiter!$E$54),0,IF(AND(Mitarbeiter!$F$54&lt;&gt;"",HB$5&gt;Mitarbeiter!$F$54),0,IF(Planung!HB56="",$C56,IF(ISNUMBER(Planung!HB56),Planung!HB56,IF(UPPER(Planung!HB56)="H",$C56/2,0)))))))</f>
        <v>0</v>
      </c>
      <c r="HC56" s="27">
        <f>IF($A56="",0,IF(Mitarbeiter!$G$54=FALSE,0,IF(AND(Mitarbeiter!$E$54&lt;&gt;"",HC$5+6&lt;Mitarbeiter!$E$54),0,IF(AND(Mitarbeiter!$F$54&lt;&gt;"",HC$5&gt;Mitarbeiter!$F$54),0,IF(Planung!HC56="",$C56,IF(ISNUMBER(Planung!HC56),Planung!HC56,IF(UPPER(Planung!HC56)="H",$C56/2,0)))))))</f>
        <v>0</v>
      </c>
      <c r="HD56" s="27">
        <f>IF($A56="",0,IF(Mitarbeiter!$G$54=FALSE,0,IF(AND(Mitarbeiter!$E$54&lt;&gt;"",HD$5+6&lt;Mitarbeiter!$E$54),0,IF(AND(Mitarbeiter!$F$54&lt;&gt;"",HD$5&gt;Mitarbeiter!$F$54),0,IF(Planung!HD56="",$C56,IF(ISNUMBER(Planung!HD56),Planung!HD56,IF(UPPER(Planung!HD56)="H",$C56/2,0)))))))</f>
        <v>0</v>
      </c>
      <c r="HE56" s="27">
        <f>IF($A56="",0,IF(Mitarbeiter!$G$54=FALSE,0,IF(AND(Mitarbeiter!$E$54&lt;&gt;"",HE$5+6&lt;Mitarbeiter!$E$54),0,IF(AND(Mitarbeiter!$F$54&lt;&gt;"",HE$5&gt;Mitarbeiter!$F$54),0,IF(Planung!HE56="",$C56,IF(ISNUMBER(Planung!HE56),Planung!HE56,IF(UPPER(Planung!HE56)="H",$C56/2,0)))))))</f>
        <v>0</v>
      </c>
      <c r="HF56" s="27">
        <f>IF($A56="",0,IF(Mitarbeiter!$G$54=FALSE,0,IF(AND(Mitarbeiter!$E$54&lt;&gt;"",HF$5+6&lt;Mitarbeiter!$E$54),0,IF(AND(Mitarbeiter!$F$54&lt;&gt;"",HF$5&gt;Mitarbeiter!$F$54),0,IF(Planung!HF56="",$C56,IF(ISNUMBER(Planung!HF56),Planung!HF56,IF(UPPER(Planung!HF56)="H",$C56/2,0)))))))</f>
        <v>0</v>
      </c>
      <c r="HG56" s="27">
        <f>IF($A56="",0,IF(Mitarbeiter!$G$54=FALSE,0,IF(AND(Mitarbeiter!$E$54&lt;&gt;"",HG$5+6&lt;Mitarbeiter!$E$54),0,IF(AND(Mitarbeiter!$F$54&lt;&gt;"",HG$5&gt;Mitarbeiter!$F$54),0,IF(Planung!HG56="",$C56,IF(ISNUMBER(Planung!HG56),Planung!HG56,IF(UPPER(Planung!HG56)="H",$C56/2,0)))))))</f>
        <v>0</v>
      </c>
      <c r="HH56" s="27">
        <f>IF($A56="",0,IF(Mitarbeiter!$G$54=FALSE,0,IF(AND(Mitarbeiter!$E$54&lt;&gt;"",HH$5+6&lt;Mitarbeiter!$E$54),0,IF(AND(Mitarbeiter!$F$54&lt;&gt;"",HH$5&gt;Mitarbeiter!$F$54),0,IF(Planung!HH56="",$C56,IF(ISNUMBER(Planung!HH56),Planung!HH56,IF(UPPER(Planung!HH56)="H",$C56/2,0)))))))</f>
        <v>0</v>
      </c>
      <c r="HI56" s="27">
        <f>IF($A56="",0,IF(Mitarbeiter!$G$54=FALSE,0,IF(AND(Mitarbeiter!$E$54&lt;&gt;"",HI$5+6&lt;Mitarbeiter!$E$54),0,IF(AND(Mitarbeiter!$F$54&lt;&gt;"",HI$5&gt;Mitarbeiter!$F$54),0,IF(Planung!HI56="",$C56,IF(ISNUMBER(Planung!HI56),Planung!HI56,IF(UPPER(Planung!HI56)="H",$C56/2,0)))))))</f>
        <v>0</v>
      </c>
      <c r="HJ56" s="27">
        <f>IF($A56="",0,IF(Mitarbeiter!$G$54=FALSE,0,IF(AND(Mitarbeiter!$E$54&lt;&gt;"",HJ$5+6&lt;Mitarbeiter!$E$54),0,IF(AND(Mitarbeiter!$F$54&lt;&gt;"",HJ$5&gt;Mitarbeiter!$F$54),0,IF(Planung!HJ56="",$C56,IF(ISNUMBER(Planung!HJ56),Planung!HJ56,IF(UPPER(Planung!HJ56)="H",$C56/2,0)))))))</f>
        <v>0</v>
      </c>
      <c r="HK56" s="27">
        <f>IF($A56="",0,IF(Mitarbeiter!$G$54=FALSE,0,IF(AND(Mitarbeiter!$E$54&lt;&gt;"",HK$5+6&lt;Mitarbeiter!$E$54),0,IF(AND(Mitarbeiter!$F$54&lt;&gt;"",HK$5&gt;Mitarbeiter!$F$54),0,IF(Planung!HK56="",$C56,IF(ISNUMBER(Planung!HK56),Planung!HK56,IF(UPPER(Planung!HK56)="H",$C56/2,0)))))))</f>
        <v>0</v>
      </c>
      <c r="HL56" s="27">
        <f>IF($A56="",0,IF(Mitarbeiter!$G$54=FALSE,0,IF(AND(Mitarbeiter!$E$54&lt;&gt;"",HL$5+6&lt;Mitarbeiter!$E$54),0,IF(AND(Mitarbeiter!$F$54&lt;&gt;"",HL$5&gt;Mitarbeiter!$F$54),0,IF(Planung!HL56="",$C56,IF(ISNUMBER(Planung!HL56),Planung!HL56,IF(UPPER(Planung!HL56)="H",$C56/2,0)))))))</f>
        <v>0</v>
      </c>
      <c r="HM56" s="27">
        <f>IF($A56="",0,IF(Mitarbeiter!$G$54=FALSE,0,IF(AND(Mitarbeiter!$E$54&lt;&gt;"",HM$5+6&lt;Mitarbeiter!$E$54),0,IF(AND(Mitarbeiter!$F$54&lt;&gt;"",HM$5&gt;Mitarbeiter!$F$54),0,IF(Planung!HM56="",$C56,IF(ISNUMBER(Planung!HM56),Planung!HM56,IF(UPPER(Planung!HM56)="H",$C56/2,0)))))))</f>
        <v>0</v>
      </c>
      <c r="HN56" s="27">
        <f>IF($A56="",0,IF(Mitarbeiter!$G$54=FALSE,0,IF(AND(Mitarbeiter!$E$54&lt;&gt;"",HN$5+6&lt;Mitarbeiter!$E$54),0,IF(AND(Mitarbeiter!$F$54&lt;&gt;"",HN$5&gt;Mitarbeiter!$F$54),0,IF(Planung!HN56="",$C56,IF(ISNUMBER(Planung!HN56),Planung!HN56,IF(UPPER(Planung!HN56)="H",$C56/2,0)))))))</f>
        <v>0</v>
      </c>
      <c r="HO56" s="27">
        <f>IF($A56="",0,IF(Mitarbeiter!$G$54=FALSE,0,IF(AND(Mitarbeiter!$E$54&lt;&gt;"",HO$5+6&lt;Mitarbeiter!$E$54),0,IF(AND(Mitarbeiter!$F$54&lt;&gt;"",HO$5&gt;Mitarbeiter!$F$54),0,IF(Planung!HO56="",$C56,IF(ISNUMBER(Planung!HO56),Planung!HO56,IF(UPPER(Planung!HO56)="H",$C56/2,0)))))))</f>
        <v>0</v>
      </c>
      <c r="HP56" s="27">
        <f>IF($A56="",0,IF(Mitarbeiter!$G$54=FALSE,0,IF(AND(Mitarbeiter!$E$54&lt;&gt;"",HP$5+6&lt;Mitarbeiter!$E$54),0,IF(AND(Mitarbeiter!$F$54&lt;&gt;"",HP$5&gt;Mitarbeiter!$F$54),0,IF(Planung!HP56="",$C56,IF(ISNUMBER(Planung!HP56),Planung!HP56,IF(UPPER(Planung!HP56)="H",$C56/2,0)))))))</f>
        <v>0</v>
      </c>
      <c r="HQ56" s="27">
        <f>IF($A56="",0,IF(Mitarbeiter!$G$54=FALSE,0,IF(AND(Mitarbeiter!$E$54&lt;&gt;"",HQ$5+6&lt;Mitarbeiter!$E$54),0,IF(AND(Mitarbeiter!$F$54&lt;&gt;"",HQ$5&gt;Mitarbeiter!$F$54),0,IF(Planung!HQ56="",$C56,IF(ISNUMBER(Planung!HQ56),Planung!HQ56,IF(UPPER(Planung!HQ56)="H",$C56/2,0)))))))</f>
        <v>0</v>
      </c>
      <c r="HR56" s="27">
        <f>IF($A56="",0,IF(Mitarbeiter!$G$54=FALSE,0,IF(AND(Mitarbeiter!$E$54&lt;&gt;"",HR$5+6&lt;Mitarbeiter!$E$54),0,IF(AND(Mitarbeiter!$F$54&lt;&gt;"",HR$5&gt;Mitarbeiter!$F$54),0,IF(Planung!HR56="",$C56,IF(ISNUMBER(Planung!HR56),Planung!HR56,IF(UPPER(Planung!HR56)="H",$C56/2,0)))))))</f>
        <v>0</v>
      </c>
      <c r="HS56" s="27">
        <f>IF($A56="",0,IF(Mitarbeiter!$G$54=FALSE,0,IF(AND(Mitarbeiter!$E$54&lt;&gt;"",HS$5+6&lt;Mitarbeiter!$E$54),0,IF(AND(Mitarbeiter!$F$54&lt;&gt;"",HS$5&gt;Mitarbeiter!$F$54),0,IF(Planung!HS56="",$C56,IF(ISNUMBER(Planung!HS56),Planung!HS56,IF(UPPER(Planung!HS56)="H",$C56/2,0)))))))</f>
        <v>0</v>
      </c>
      <c r="HT56" s="27">
        <f>IF($A56="",0,IF(Mitarbeiter!$G$54=FALSE,0,IF(AND(Mitarbeiter!$E$54&lt;&gt;"",HT$5+6&lt;Mitarbeiter!$E$54),0,IF(AND(Mitarbeiter!$F$54&lt;&gt;"",HT$5&gt;Mitarbeiter!$F$54),0,IF(Planung!HT56="",$C56,IF(ISNUMBER(Planung!HT56),Planung!HT56,IF(UPPER(Planung!HT56)="H",$C56/2,0)))))))</f>
        <v>0</v>
      </c>
      <c r="HU56" s="27">
        <f>IF($A56="",0,IF(Mitarbeiter!$G$54=FALSE,0,IF(AND(Mitarbeiter!$E$54&lt;&gt;"",HU$5+6&lt;Mitarbeiter!$E$54),0,IF(AND(Mitarbeiter!$F$54&lt;&gt;"",HU$5&gt;Mitarbeiter!$F$54),0,IF(Planung!HU56="",$C56,IF(ISNUMBER(Planung!HU56),Planung!HU56,IF(UPPER(Planung!HU56)="H",$C56/2,0)))))))</f>
        <v>0</v>
      </c>
      <c r="HV56" s="27">
        <f>IF($A56="",0,IF(Mitarbeiter!$G$54=FALSE,0,IF(AND(Mitarbeiter!$E$54&lt;&gt;"",HV$5+6&lt;Mitarbeiter!$E$54),0,IF(AND(Mitarbeiter!$F$54&lt;&gt;"",HV$5&gt;Mitarbeiter!$F$54),0,IF(Planung!HV56="",$C56,IF(ISNUMBER(Planung!HV56),Planung!HV56,IF(UPPER(Planung!HV56)="H",$C56/2,0)))))))</f>
        <v>0</v>
      </c>
      <c r="HW56" s="27">
        <f>IF($A56="",0,IF(Mitarbeiter!$G$54=FALSE,0,IF(AND(Mitarbeiter!$E$54&lt;&gt;"",HW$5+6&lt;Mitarbeiter!$E$54),0,IF(AND(Mitarbeiter!$F$54&lt;&gt;"",HW$5&gt;Mitarbeiter!$F$54),0,IF(Planung!HW56="",$C56,IF(ISNUMBER(Planung!HW56),Planung!HW56,IF(UPPER(Planung!HW56)="H",$C56/2,0)))))))</f>
        <v>0</v>
      </c>
      <c r="HX56" s="27">
        <f>IF($A56="",0,IF(Mitarbeiter!$G$54=FALSE,0,IF(AND(Mitarbeiter!$E$54&lt;&gt;"",HX$5+6&lt;Mitarbeiter!$E$54),0,IF(AND(Mitarbeiter!$F$54&lt;&gt;"",HX$5&gt;Mitarbeiter!$F$54),0,IF(Planung!HX56="",$C56,IF(ISNUMBER(Planung!HX56),Planung!HX56,IF(UPPER(Planung!HX56)="H",$C56/2,0)))))))</f>
        <v>0</v>
      </c>
      <c r="HY56" s="27">
        <f>IF($A56="",0,IF(Mitarbeiter!$G$54=FALSE,0,IF(AND(Mitarbeiter!$E$54&lt;&gt;"",HY$5+6&lt;Mitarbeiter!$E$54),0,IF(AND(Mitarbeiter!$F$54&lt;&gt;"",HY$5&gt;Mitarbeiter!$F$54),0,IF(Planung!HY56="",$C56,IF(ISNUMBER(Planung!HY56),Planung!HY56,IF(UPPER(Planung!HY56)="H",$C56/2,0)))))))</f>
        <v>0</v>
      </c>
      <c r="HZ56" s="27">
        <f>IF($A56="",0,IF(Mitarbeiter!$G$54=FALSE,0,IF(AND(Mitarbeiter!$E$54&lt;&gt;"",HZ$5+6&lt;Mitarbeiter!$E$54),0,IF(AND(Mitarbeiter!$F$54&lt;&gt;"",HZ$5&gt;Mitarbeiter!$F$54),0,IF(Planung!HZ56="",$C56,IF(ISNUMBER(Planung!HZ56),Planung!HZ56,IF(UPPER(Planung!HZ56)="H",$C56/2,0)))))))</f>
        <v>0</v>
      </c>
      <c r="IA56" s="27">
        <f>IF($A56="",0,IF(Mitarbeiter!$G$54=FALSE,0,IF(AND(Mitarbeiter!$E$54&lt;&gt;"",IA$5+6&lt;Mitarbeiter!$E$54),0,IF(AND(Mitarbeiter!$F$54&lt;&gt;"",IA$5&gt;Mitarbeiter!$F$54),0,IF(Planung!IA56="",$C56,IF(ISNUMBER(Planung!IA56),Planung!IA56,IF(UPPER(Planung!IA56)="H",$C56/2,0)))))))</f>
        <v>0</v>
      </c>
    </row>
    <row r="57" spans="1:235" x14ac:dyDescent="0.25">
      <c r="A57" s="7" t="str">
        <f>Planung!A57</f>
        <v/>
      </c>
      <c r="B57" s="7" t="str">
        <f>Planung!B57</f>
        <v/>
      </c>
      <c r="C57" s="27">
        <f>N(Mitarbeiter!$D$55)</f>
        <v>0</v>
      </c>
      <c r="D57" s="27">
        <f>IF($A57="",0,IF(Mitarbeiter!$G$55=FALSE,0,IF(AND(Mitarbeiter!$E$55&lt;&gt;"",D$5+6&lt;Mitarbeiter!$E$55),0,IF(AND(Mitarbeiter!$F$55&lt;&gt;"",D$5&gt;Mitarbeiter!$F$55),0,IF(Planung!D57="",$C57,IF(ISNUMBER(Planung!D57),Planung!D57,IF(UPPER(Planung!D57)="H",$C57/2,0)))))))</f>
        <v>0</v>
      </c>
      <c r="E57" s="27">
        <f>IF($A57="",0,IF(Mitarbeiter!$G$55=FALSE,0,IF(AND(Mitarbeiter!$E$55&lt;&gt;"",E$5+6&lt;Mitarbeiter!$E$55),0,IF(AND(Mitarbeiter!$F$55&lt;&gt;"",E$5&gt;Mitarbeiter!$F$55),0,IF(Planung!E57="",$C57,IF(ISNUMBER(Planung!E57),Planung!E57,IF(UPPER(Planung!E57)="H",$C57/2,0)))))))</f>
        <v>0</v>
      </c>
      <c r="F57" s="27">
        <f>IF($A57="",0,IF(Mitarbeiter!$G$55=FALSE,0,IF(AND(Mitarbeiter!$E$55&lt;&gt;"",F$5+6&lt;Mitarbeiter!$E$55),0,IF(AND(Mitarbeiter!$F$55&lt;&gt;"",F$5&gt;Mitarbeiter!$F$55),0,IF(Planung!F57="",$C57,IF(ISNUMBER(Planung!F57),Planung!F57,IF(UPPER(Planung!F57)="H",$C57/2,0)))))))</f>
        <v>0</v>
      </c>
      <c r="G57" s="27">
        <f>IF($A57="",0,IF(Mitarbeiter!$G$55=FALSE,0,IF(AND(Mitarbeiter!$E$55&lt;&gt;"",G$5+6&lt;Mitarbeiter!$E$55),0,IF(AND(Mitarbeiter!$F$55&lt;&gt;"",G$5&gt;Mitarbeiter!$F$55),0,IF(Planung!G57="",$C57,IF(ISNUMBER(Planung!G57),Planung!G57,IF(UPPER(Planung!G57)="H",$C57/2,0)))))))</f>
        <v>0</v>
      </c>
      <c r="H57" s="27">
        <f>IF($A57="",0,IF(Mitarbeiter!$G$55=FALSE,0,IF(AND(Mitarbeiter!$E$55&lt;&gt;"",H$5+6&lt;Mitarbeiter!$E$55),0,IF(AND(Mitarbeiter!$F$55&lt;&gt;"",H$5&gt;Mitarbeiter!$F$55),0,IF(Planung!H57="",$C57,IF(ISNUMBER(Planung!H57),Planung!H57,IF(UPPER(Planung!H57)="H",$C57/2,0)))))))</f>
        <v>0</v>
      </c>
      <c r="I57" s="27">
        <f>IF($A57="",0,IF(Mitarbeiter!$G$55=FALSE,0,IF(AND(Mitarbeiter!$E$55&lt;&gt;"",I$5+6&lt;Mitarbeiter!$E$55),0,IF(AND(Mitarbeiter!$F$55&lt;&gt;"",I$5&gt;Mitarbeiter!$F$55),0,IF(Planung!I57="",$C57,IF(ISNUMBER(Planung!I57),Planung!I57,IF(UPPER(Planung!I57)="H",$C57/2,0)))))))</f>
        <v>0</v>
      </c>
      <c r="J57" s="27">
        <f>IF($A57="",0,IF(Mitarbeiter!$G$55=FALSE,0,IF(AND(Mitarbeiter!$E$55&lt;&gt;"",J$5+6&lt;Mitarbeiter!$E$55),0,IF(AND(Mitarbeiter!$F$55&lt;&gt;"",J$5&gt;Mitarbeiter!$F$55),0,IF(Planung!J57="",$C57,IF(ISNUMBER(Planung!J57),Planung!J57,IF(UPPER(Planung!J57)="H",$C57/2,0)))))))</f>
        <v>0</v>
      </c>
      <c r="K57" s="27">
        <f>IF($A57="",0,IF(Mitarbeiter!$G$55=FALSE,0,IF(AND(Mitarbeiter!$E$55&lt;&gt;"",K$5+6&lt;Mitarbeiter!$E$55),0,IF(AND(Mitarbeiter!$F$55&lt;&gt;"",K$5&gt;Mitarbeiter!$F$55),0,IF(Planung!K57="",$C57,IF(ISNUMBER(Planung!K57),Planung!K57,IF(UPPER(Planung!K57)="H",$C57/2,0)))))))</f>
        <v>0</v>
      </c>
      <c r="L57" s="27">
        <f>IF($A57="",0,IF(Mitarbeiter!$G$55=FALSE,0,IF(AND(Mitarbeiter!$E$55&lt;&gt;"",L$5+6&lt;Mitarbeiter!$E$55),0,IF(AND(Mitarbeiter!$F$55&lt;&gt;"",L$5&gt;Mitarbeiter!$F$55),0,IF(Planung!L57="",$C57,IF(ISNUMBER(Planung!L57),Planung!L57,IF(UPPER(Planung!L57)="H",$C57/2,0)))))))</f>
        <v>0</v>
      </c>
      <c r="M57" s="27">
        <f>IF($A57="",0,IF(Mitarbeiter!$G$55=FALSE,0,IF(AND(Mitarbeiter!$E$55&lt;&gt;"",M$5+6&lt;Mitarbeiter!$E$55),0,IF(AND(Mitarbeiter!$F$55&lt;&gt;"",M$5&gt;Mitarbeiter!$F$55),0,IF(Planung!M57="",$C57,IF(ISNUMBER(Planung!M57),Planung!M57,IF(UPPER(Planung!M57)="H",$C57/2,0)))))))</f>
        <v>0</v>
      </c>
      <c r="N57" s="27">
        <f>IF($A57="",0,IF(Mitarbeiter!$G$55=FALSE,0,IF(AND(Mitarbeiter!$E$55&lt;&gt;"",N$5+6&lt;Mitarbeiter!$E$55),0,IF(AND(Mitarbeiter!$F$55&lt;&gt;"",N$5&gt;Mitarbeiter!$F$55),0,IF(Planung!N57="",$C57,IF(ISNUMBER(Planung!N57),Planung!N57,IF(UPPER(Planung!N57)="H",$C57/2,0)))))))</f>
        <v>0</v>
      </c>
      <c r="O57" s="27">
        <f>IF($A57="",0,IF(Mitarbeiter!$G$55=FALSE,0,IF(AND(Mitarbeiter!$E$55&lt;&gt;"",O$5+6&lt;Mitarbeiter!$E$55),0,IF(AND(Mitarbeiter!$F$55&lt;&gt;"",O$5&gt;Mitarbeiter!$F$55),0,IF(Planung!O57="",$C57,IF(ISNUMBER(Planung!O57),Planung!O57,IF(UPPER(Planung!O57)="H",$C57/2,0)))))))</f>
        <v>0</v>
      </c>
      <c r="P57" s="27">
        <f>IF($A57="",0,IF(Mitarbeiter!$G$55=FALSE,0,IF(AND(Mitarbeiter!$E$55&lt;&gt;"",P$5+6&lt;Mitarbeiter!$E$55),0,IF(AND(Mitarbeiter!$F$55&lt;&gt;"",P$5&gt;Mitarbeiter!$F$55),0,IF(Planung!P57="",$C57,IF(ISNUMBER(Planung!P57),Planung!P57,IF(UPPER(Planung!P57)="H",$C57/2,0)))))))</f>
        <v>0</v>
      </c>
      <c r="Q57" s="27">
        <f>IF($A57="",0,IF(Mitarbeiter!$G$55=FALSE,0,IF(AND(Mitarbeiter!$E$55&lt;&gt;"",Q$5+6&lt;Mitarbeiter!$E$55),0,IF(AND(Mitarbeiter!$F$55&lt;&gt;"",Q$5&gt;Mitarbeiter!$F$55),0,IF(Planung!Q57="",$C57,IF(ISNUMBER(Planung!Q57),Planung!Q57,IF(UPPER(Planung!Q57)="H",$C57/2,0)))))))</f>
        <v>0</v>
      </c>
      <c r="R57" s="27">
        <f>IF($A57="",0,IF(Mitarbeiter!$G$55=FALSE,0,IF(AND(Mitarbeiter!$E$55&lt;&gt;"",R$5+6&lt;Mitarbeiter!$E$55),0,IF(AND(Mitarbeiter!$F$55&lt;&gt;"",R$5&gt;Mitarbeiter!$F$55),0,IF(Planung!R57="",$C57,IF(ISNUMBER(Planung!R57),Planung!R57,IF(UPPER(Planung!R57)="H",$C57/2,0)))))))</f>
        <v>0</v>
      </c>
      <c r="S57" s="27">
        <f>IF($A57="",0,IF(Mitarbeiter!$G$55=FALSE,0,IF(AND(Mitarbeiter!$E$55&lt;&gt;"",S$5+6&lt;Mitarbeiter!$E$55),0,IF(AND(Mitarbeiter!$F$55&lt;&gt;"",S$5&gt;Mitarbeiter!$F$55),0,IF(Planung!S57="",$C57,IF(ISNUMBER(Planung!S57),Planung!S57,IF(UPPER(Planung!S57)="H",$C57/2,0)))))))</f>
        <v>0</v>
      </c>
      <c r="T57" s="27">
        <f>IF($A57="",0,IF(Mitarbeiter!$G$55=FALSE,0,IF(AND(Mitarbeiter!$E$55&lt;&gt;"",T$5+6&lt;Mitarbeiter!$E$55),0,IF(AND(Mitarbeiter!$F$55&lt;&gt;"",T$5&gt;Mitarbeiter!$F$55),0,IF(Planung!T57="",$C57,IF(ISNUMBER(Planung!T57),Planung!T57,IF(UPPER(Planung!T57)="H",$C57/2,0)))))))</f>
        <v>0</v>
      </c>
      <c r="U57" s="27">
        <f>IF($A57="",0,IF(Mitarbeiter!$G$55=FALSE,0,IF(AND(Mitarbeiter!$E$55&lt;&gt;"",U$5+6&lt;Mitarbeiter!$E$55),0,IF(AND(Mitarbeiter!$F$55&lt;&gt;"",U$5&gt;Mitarbeiter!$F$55),0,IF(Planung!U57="",$C57,IF(ISNUMBER(Planung!U57),Planung!U57,IF(UPPER(Planung!U57)="H",$C57/2,0)))))))</f>
        <v>0</v>
      </c>
      <c r="V57" s="27">
        <f>IF($A57="",0,IF(Mitarbeiter!$G$55=FALSE,0,IF(AND(Mitarbeiter!$E$55&lt;&gt;"",V$5+6&lt;Mitarbeiter!$E$55),0,IF(AND(Mitarbeiter!$F$55&lt;&gt;"",V$5&gt;Mitarbeiter!$F$55),0,IF(Planung!V57="",$C57,IF(ISNUMBER(Planung!V57),Planung!V57,IF(UPPER(Planung!V57)="H",$C57/2,0)))))))</f>
        <v>0</v>
      </c>
      <c r="W57" s="27">
        <f>IF($A57="",0,IF(Mitarbeiter!$G$55=FALSE,0,IF(AND(Mitarbeiter!$E$55&lt;&gt;"",W$5+6&lt;Mitarbeiter!$E$55),0,IF(AND(Mitarbeiter!$F$55&lt;&gt;"",W$5&gt;Mitarbeiter!$F$55),0,IF(Planung!W57="",$C57,IF(ISNUMBER(Planung!W57),Planung!W57,IF(UPPER(Planung!W57)="H",$C57/2,0)))))))</f>
        <v>0</v>
      </c>
      <c r="X57" s="27">
        <f>IF($A57="",0,IF(Mitarbeiter!$G$55=FALSE,0,IF(AND(Mitarbeiter!$E$55&lt;&gt;"",X$5+6&lt;Mitarbeiter!$E$55),0,IF(AND(Mitarbeiter!$F$55&lt;&gt;"",X$5&gt;Mitarbeiter!$F$55),0,IF(Planung!X57="",$C57,IF(ISNUMBER(Planung!X57),Planung!X57,IF(UPPER(Planung!X57)="H",$C57/2,0)))))))</f>
        <v>0</v>
      </c>
      <c r="Y57" s="27">
        <f>IF($A57="",0,IF(Mitarbeiter!$G$55=FALSE,0,IF(AND(Mitarbeiter!$E$55&lt;&gt;"",Y$5+6&lt;Mitarbeiter!$E$55),0,IF(AND(Mitarbeiter!$F$55&lt;&gt;"",Y$5&gt;Mitarbeiter!$F$55),0,IF(Planung!Y57="",$C57,IF(ISNUMBER(Planung!Y57),Planung!Y57,IF(UPPER(Planung!Y57)="H",$C57/2,0)))))))</f>
        <v>0</v>
      </c>
      <c r="Z57" s="27">
        <f>IF($A57="",0,IF(Mitarbeiter!$G$55=FALSE,0,IF(AND(Mitarbeiter!$E$55&lt;&gt;"",Z$5+6&lt;Mitarbeiter!$E$55),0,IF(AND(Mitarbeiter!$F$55&lt;&gt;"",Z$5&gt;Mitarbeiter!$F$55),0,IF(Planung!Z57="",$C57,IF(ISNUMBER(Planung!Z57),Planung!Z57,IF(UPPER(Planung!Z57)="H",$C57/2,0)))))))</f>
        <v>0</v>
      </c>
      <c r="AA57" s="27">
        <f>IF($A57="",0,IF(Mitarbeiter!$G$55=FALSE,0,IF(AND(Mitarbeiter!$E$55&lt;&gt;"",AA$5+6&lt;Mitarbeiter!$E$55),0,IF(AND(Mitarbeiter!$F$55&lt;&gt;"",AA$5&gt;Mitarbeiter!$F$55),0,IF(Planung!AA57="",$C57,IF(ISNUMBER(Planung!AA57),Planung!AA57,IF(UPPER(Planung!AA57)="H",$C57/2,0)))))))</f>
        <v>0</v>
      </c>
      <c r="AB57" s="27">
        <f>IF($A57="",0,IF(Mitarbeiter!$G$55=FALSE,0,IF(AND(Mitarbeiter!$E$55&lt;&gt;"",AB$5+6&lt;Mitarbeiter!$E$55),0,IF(AND(Mitarbeiter!$F$55&lt;&gt;"",AB$5&gt;Mitarbeiter!$F$55),0,IF(Planung!AB57="",$C57,IF(ISNUMBER(Planung!AB57),Planung!AB57,IF(UPPER(Planung!AB57)="H",$C57/2,0)))))))</f>
        <v>0</v>
      </c>
      <c r="AC57" s="27">
        <f>IF($A57="",0,IF(Mitarbeiter!$G$55=FALSE,0,IF(AND(Mitarbeiter!$E$55&lt;&gt;"",AC$5+6&lt;Mitarbeiter!$E$55),0,IF(AND(Mitarbeiter!$F$55&lt;&gt;"",AC$5&gt;Mitarbeiter!$F$55),0,IF(Planung!AC57="",$C57,IF(ISNUMBER(Planung!AC57),Planung!AC57,IF(UPPER(Planung!AC57)="H",$C57/2,0)))))))</f>
        <v>0</v>
      </c>
      <c r="AD57" s="27">
        <f>IF($A57="",0,IF(Mitarbeiter!$G$55=FALSE,0,IF(AND(Mitarbeiter!$E$55&lt;&gt;"",AD$5+6&lt;Mitarbeiter!$E$55),0,IF(AND(Mitarbeiter!$F$55&lt;&gt;"",AD$5&gt;Mitarbeiter!$F$55),0,IF(Planung!AD57="",$C57,IF(ISNUMBER(Planung!AD57),Planung!AD57,IF(UPPER(Planung!AD57)="H",$C57/2,0)))))))</f>
        <v>0</v>
      </c>
      <c r="AE57" s="27">
        <f>IF($A57="",0,IF(Mitarbeiter!$G$55=FALSE,0,IF(AND(Mitarbeiter!$E$55&lt;&gt;"",AE$5+6&lt;Mitarbeiter!$E$55),0,IF(AND(Mitarbeiter!$F$55&lt;&gt;"",AE$5&gt;Mitarbeiter!$F$55),0,IF(Planung!AE57="",$C57,IF(ISNUMBER(Planung!AE57),Planung!AE57,IF(UPPER(Planung!AE57)="H",$C57/2,0)))))))</f>
        <v>0</v>
      </c>
      <c r="AF57" s="27">
        <f>IF($A57="",0,IF(Mitarbeiter!$G$55=FALSE,0,IF(AND(Mitarbeiter!$E$55&lt;&gt;"",AF$5+6&lt;Mitarbeiter!$E$55),0,IF(AND(Mitarbeiter!$F$55&lt;&gt;"",AF$5&gt;Mitarbeiter!$F$55),0,IF(Planung!AF57="",$C57,IF(ISNUMBER(Planung!AF57),Planung!AF57,IF(UPPER(Planung!AF57)="H",$C57/2,0)))))))</f>
        <v>0</v>
      </c>
      <c r="AG57" s="27">
        <f>IF($A57="",0,IF(Mitarbeiter!$G$55=FALSE,0,IF(AND(Mitarbeiter!$E$55&lt;&gt;"",AG$5+6&lt;Mitarbeiter!$E$55),0,IF(AND(Mitarbeiter!$F$55&lt;&gt;"",AG$5&gt;Mitarbeiter!$F$55),0,IF(Planung!AG57="",$C57,IF(ISNUMBER(Planung!AG57),Planung!AG57,IF(UPPER(Planung!AG57)="H",$C57/2,0)))))))</f>
        <v>0</v>
      </c>
      <c r="AH57" s="27">
        <f>IF($A57="",0,IF(Mitarbeiter!$G$55=FALSE,0,IF(AND(Mitarbeiter!$E$55&lt;&gt;"",AH$5+6&lt;Mitarbeiter!$E$55),0,IF(AND(Mitarbeiter!$F$55&lt;&gt;"",AH$5&gt;Mitarbeiter!$F$55),0,IF(Planung!AH57="",$C57,IF(ISNUMBER(Planung!AH57),Planung!AH57,IF(UPPER(Planung!AH57)="H",$C57/2,0)))))))</f>
        <v>0</v>
      </c>
      <c r="AI57" s="27">
        <f>IF($A57="",0,IF(Mitarbeiter!$G$55=FALSE,0,IF(AND(Mitarbeiter!$E$55&lt;&gt;"",AI$5+6&lt;Mitarbeiter!$E$55),0,IF(AND(Mitarbeiter!$F$55&lt;&gt;"",AI$5&gt;Mitarbeiter!$F$55),0,IF(Planung!AI57="",$C57,IF(ISNUMBER(Planung!AI57),Planung!AI57,IF(UPPER(Planung!AI57)="H",$C57/2,0)))))))</f>
        <v>0</v>
      </c>
      <c r="AJ57" s="27">
        <f>IF($A57="",0,IF(Mitarbeiter!$G$55=FALSE,0,IF(AND(Mitarbeiter!$E$55&lt;&gt;"",AJ$5+6&lt;Mitarbeiter!$E$55),0,IF(AND(Mitarbeiter!$F$55&lt;&gt;"",AJ$5&gt;Mitarbeiter!$F$55),0,IF(Planung!AJ57="",$C57,IF(ISNUMBER(Planung!AJ57),Planung!AJ57,IF(UPPER(Planung!AJ57)="H",$C57/2,0)))))))</f>
        <v>0</v>
      </c>
      <c r="AK57" s="27">
        <f>IF($A57="",0,IF(Mitarbeiter!$G$55=FALSE,0,IF(AND(Mitarbeiter!$E$55&lt;&gt;"",AK$5+6&lt;Mitarbeiter!$E$55),0,IF(AND(Mitarbeiter!$F$55&lt;&gt;"",AK$5&gt;Mitarbeiter!$F$55),0,IF(Planung!AK57="",$C57,IF(ISNUMBER(Planung!AK57),Planung!AK57,IF(UPPER(Planung!AK57)="H",$C57/2,0)))))))</f>
        <v>0</v>
      </c>
      <c r="AL57" s="27">
        <f>IF($A57="",0,IF(Mitarbeiter!$G$55=FALSE,0,IF(AND(Mitarbeiter!$E$55&lt;&gt;"",AL$5+6&lt;Mitarbeiter!$E$55),0,IF(AND(Mitarbeiter!$F$55&lt;&gt;"",AL$5&gt;Mitarbeiter!$F$55),0,IF(Planung!AL57="",$C57,IF(ISNUMBER(Planung!AL57),Planung!AL57,IF(UPPER(Planung!AL57)="H",$C57/2,0)))))))</f>
        <v>0</v>
      </c>
      <c r="AM57" s="27">
        <f>IF($A57="",0,IF(Mitarbeiter!$G$55=FALSE,0,IF(AND(Mitarbeiter!$E$55&lt;&gt;"",AM$5+6&lt;Mitarbeiter!$E$55),0,IF(AND(Mitarbeiter!$F$55&lt;&gt;"",AM$5&gt;Mitarbeiter!$F$55),0,IF(Planung!AM57="",$C57,IF(ISNUMBER(Planung!AM57),Planung!AM57,IF(UPPER(Planung!AM57)="H",$C57/2,0)))))))</f>
        <v>0</v>
      </c>
      <c r="AN57" s="27">
        <f>IF($A57="",0,IF(Mitarbeiter!$G$55=FALSE,0,IF(AND(Mitarbeiter!$E$55&lt;&gt;"",AN$5+6&lt;Mitarbeiter!$E$55),0,IF(AND(Mitarbeiter!$F$55&lt;&gt;"",AN$5&gt;Mitarbeiter!$F$55),0,IF(Planung!AN57="",$C57,IF(ISNUMBER(Planung!AN57),Planung!AN57,IF(UPPER(Planung!AN57)="H",$C57/2,0)))))))</f>
        <v>0</v>
      </c>
      <c r="AO57" s="27">
        <f>IF($A57="",0,IF(Mitarbeiter!$G$55=FALSE,0,IF(AND(Mitarbeiter!$E$55&lt;&gt;"",AO$5+6&lt;Mitarbeiter!$E$55),0,IF(AND(Mitarbeiter!$F$55&lt;&gt;"",AO$5&gt;Mitarbeiter!$F$55),0,IF(Planung!AO57="",$C57,IF(ISNUMBER(Planung!AO57),Planung!AO57,IF(UPPER(Planung!AO57)="H",$C57/2,0)))))))</f>
        <v>0</v>
      </c>
      <c r="AP57" s="27">
        <f>IF($A57="",0,IF(Mitarbeiter!$G$55=FALSE,0,IF(AND(Mitarbeiter!$E$55&lt;&gt;"",AP$5+6&lt;Mitarbeiter!$E$55),0,IF(AND(Mitarbeiter!$F$55&lt;&gt;"",AP$5&gt;Mitarbeiter!$F$55),0,IF(Planung!AP57="",$C57,IF(ISNUMBER(Planung!AP57),Planung!AP57,IF(UPPER(Planung!AP57)="H",$C57/2,0)))))))</f>
        <v>0</v>
      </c>
      <c r="AQ57" s="27">
        <f>IF($A57="",0,IF(Mitarbeiter!$G$55=FALSE,0,IF(AND(Mitarbeiter!$E$55&lt;&gt;"",AQ$5+6&lt;Mitarbeiter!$E$55),0,IF(AND(Mitarbeiter!$F$55&lt;&gt;"",AQ$5&gt;Mitarbeiter!$F$55),0,IF(Planung!AQ57="",$C57,IF(ISNUMBER(Planung!AQ57),Planung!AQ57,IF(UPPER(Planung!AQ57)="H",$C57/2,0)))))))</f>
        <v>0</v>
      </c>
      <c r="AR57" s="27">
        <f>IF($A57="",0,IF(Mitarbeiter!$G$55=FALSE,0,IF(AND(Mitarbeiter!$E$55&lt;&gt;"",AR$5+6&lt;Mitarbeiter!$E$55),0,IF(AND(Mitarbeiter!$F$55&lt;&gt;"",AR$5&gt;Mitarbeiter!$F$55),0,IF(Planung!AR57="",$C57,IF(ISNUMBER(Planung!AR57),Planung!AR57,IF(UPPER(Planung!AR57)="H",$C57/2,0)))))))</f>
        <v>0</v>
      </c>
      <c r="AS57" s="27">
        <f>IF($A57="",0,IF(Mitarbeiter!$G$55=FALSE,0,IF(AND(Mitarbeiter!$E$55&lt;&gt;"",AS$5+6&lt;Mitarbeiter!$E$55),0,IF(AND(Mitarbeiter!$F$55&lt;&gt;"",AS$5&gt;Mitarbeiter!$F$55),0,IF(Planung!AS57="",$C57,IF(ISNUMBER(Planung!AS57),Planung!AS57,IF(UPPER(Planung!AS57)="H",$C57/2,0)))))))</f>
        <v>0</v>
      </c>
      <c r="AT57" s="27">
        <f>IF($A57="",0,IF(Mitarbeiter!$G$55=FALSE,0,IF(AND(Mitarbeiter!$E$55&lt;&gt;"",AT$5+6&lt;Mitarbeiter!$E$55),0,IF(AND(Mitarbeiter!$F$55&lt;&gt;"",AT$5&gt;Mitarbeiter!$F$55),0,IF(Planung!AT57="",$C57,IF(ISNUMBER(Planung!AT57),Planung!AT57,IF(UPPER(Planung!AT57)="H",$C57/2,0)))))))</f>
        <v>0</v>
      </c>
      <c r="AU57" s="27">
        <f>IF($A57="",0,IF(Mitarbeiter!$G$55=FALSE,0,IF(AND(Mitarbeiter!$E$55&lt;&gt;"",AU$5+6&lt;Mitarbeiter!$E$55),0,IF(AND(Mitarbeiter!$F$55&lt;&gt;"",AU$5&gt;Mitarbeiter!$F$55),0,IF(Planung!AU57="",$C57,IF(ISNUMBER(Planung!AU57),Planung!AU57,IF(UPPER(Planung!AU57)="H",$C57/2,0)))))))</f>
        <v>0</v>
      </c>
      <c r="AV57" s="27">
        <f>IF($A57="",0,IF(Mitarbeiter!$G$55=FALSE,0,IF(AND(Mitarbeiter!$E$55&lt;&gt;"",AV$5+6&lt;Mitarbeiter!$E$55),0,IF(AND(Mitarbeiter!$F$55&lt;&gt;"",AV$5&gt;Mitarbeiter!$F$55),0,IF(Planung!AV57="",$C57,IF(ISNUMBER(Planung!AV57),Planung!AV57,IF(UPPER(Planung!AV57)="H",$C57/2,0)))))))</f>
        <v>0</v>
      </c>
      <c r="AW57" s="27">
        <f>IF($A57="",0,IF(Mitarbeiter!$G$55=FALSE,0,IF(AND(Mitarbeiter!$E$55&lt;&gt;"",AW$5+6&lt;Mitarbeiter!$E$55),0,IF(AND(Mitarbeiter!$F$55&lt;&gt;"",AW$5&gt;Mitarbeiter!$F$55),0,IF(Planung!AW57="",$C57,IF(ISNUMBER(Planung!AW57),Planung!AW57,IF(UPPER(Planung!AW57)="H",$C57/2,0)))))))</f>
        <v>0</v>
      </c>
      <c r="AX57" s="27">
        <f>IF($A57="",0,IF(Mitarbeiter!$G$55=FALSE,0,IF(AND(Mitarbeiter!$E$55&lt;&gt;"",AX$5+6&lt;Mitarbeiter!$E$55),0,IF(AND(Mitarbeiter!$F$55&lt;&gt;"",AX$5&gt;Mitarbeiter!$F$55),0,IF(Planung!AX57="",$C57,IF(ISNUMBER(Planung!AX57),Planung!AX57,IF(UPPER(Planung!AX57)="H",$C57/2,0)))))))</f>
        <v>0</v>
      </c>
      <c r="AY57" s="27">
        <f>IF($A57="",0,IF(Mitarbeiter!$G$55=FALSE,0,IF(AND(Mitarbeiter!$E$55&lt;&gt;"",AY$5+6&lt;Mitarbeiter!$E$55),0,IF(AND(Mitarbeiter!$F$55&lt;&gt;"",AY$5&gt;Mitarbeiter!$F$55),0,IF(Planung!AY57="",$C57,IF(ISNUMBER(Planung!AY57),Planung!AY57,IF(UPPER(Planung!AY57)="H",$C57/2,0)))))))</f>
        <v>0</v>
      </c>
      <c r="AZ57" s="27">
        <f>IF($A57="",0,IF(Mitarbeiter!$G$55=FALSE,0,IF(AND(Mitarbeiter!$E$55&lt;&gt;"",AZ$5+6&lt;Mitarbeiter!$E$55),0,IF(AND(Mitarbeiter!$F$55&lt;&gt;"",AZ$5&gt;Mitarbeiter!$F$55),0,IF(Planung!AZ57="",$C57,IF(ISNUMBER(Planung!AZ57),Planung!AZ57,IF(UPPER(Planung!AZ57)="H",$C57/2,0)))))))</f>
        <v>0</v>
      </c>
      <c r="BA57" s="27">
        <f>IF($A57="",0,IF(Mitarbeiter!$G$55=FALSE,0,IF(AND(Mitarbeiter!$E$55&lt;&gt;"",BA$5+6&lt;Mitarbeiter!$E$55),0,IF(AND(Mitarbeiter!$F$55&lt;&gt;"",BA$5&gt;Mitarbeiter!$F$55),0,IF(Planung!BA57="",$C57,IF(ISNUMBER(Planung!BA57),Planung!BA57,IF(UPPER(Planung!BA57)="H",$C57/2,0)))))))</f>
        <v>0</v>
      </c>
      <c r="BB57" s="27">
        <f>IF($A57="",0,IF(Mitarbeiter!$G$55=FALSE,0,IF(AND(Mitarbeiter!$E$55&lt;&gt;"",BB$5+6&lt;Mitarbeiter!$E$55),0,IF(AND(Mitarbeiter!$F$55&lt;&gt;"",BB$5&gt;Mitarbeiter!$F$55),0,IF(Planung!BB57="",$C57,IF(ISNUMBER(Planung!BB57),Planung!BB57,IF(UPPER(Planung!BB57)="H",$C57/2,0)))))))</f>
        <v>0</v>
      </c>
      <c r="BC57" s="27">
        <f>IF($A57="",0,IF(Mitarbeiter!$G$55=FALSE,0,IF(AND(Mitarbeiter!$E$55&lt;&gt;"",BC$5+6&lt;Mitarbeiter!$E$55),0,IF(AND(Mitarbeiter!$F$55&lt;&gt;"",BC$5&gt;Mitarbeiter!$F$55),0,IF(Planung!BC57="",$C57,IF(ISNUMBER(Planung!BC57),Planung!BC57,IF(UPPER(Planung!BC57)="H",$C57/2,0)))))))</f>
        <v>0</v>
      </c>
      <c r="BD57" s="27">
        <f>IF($A57="",0,IF(Mitarbeiter!$G$55=FALSE,0,IF(AND(Mitarbeiter!$E$55&lt;&gt;"",BD$5+6&lt;Mitarbeiter!$E$55),0,IF(AND(Mitarbeiter!$F$55&lt;&gt;"",BD$5&gt;Mitarbeiter!$F$55),0,IF(Planung!BD57="",$C57,IF(ISNUMBER(Planung!BD57),Planung!BD57,IF(UPPER(Planung!BD57)="H",$C57/2,0)))))))</f>
        <v>0</v>
      </c>
      <c r="BE57" s="27">
        <f>IF($A57="",0,IF(Mitarbeiter!$G$55=FALSE,0,IF(AND(Mitarbeiter!$E$55&lt;&gt;"",BE$5+6&lt;Mitarbeiter!$E$55),0,IF(AND(Mitarbeiter!$F$55&lt;&gt;"",BE$5&gt;Mitarbeiter!$F$55),0,IF(Planung!BE57="",$C57,IF(ISNUMBER(Planung!BE57),Planung!BE57,IF(UPPER(Planung!BE57)="H",$C57/2,0)))))))</f>
        <v>0</v>
      </c>
      <c r="BF57" s="27">
        <f>IF($A57="",0,IF(Mitarbeiter!$G$55=FALSE,0,IF(AND(Mitarbeiter!$E$55&lt;&gt;"",BF$5+6&lt;Mitarbeiter!$E$55),0,IF(AND(Mitarbeiter!$F$55&lt;&gt;"",BF$5&gt;Mitarbeiter!$F$55),0,IF(Planung!BF57="",$C57,IF(ISNUMBER(Planung!BF57),Planung!BF57,IF(UPPER(Planung!BF57)="H",$C57/2,0)))))))</f>
        <v>0</v>
      </c>
      <c r="BG57" s="27">
        <f>IF($A57="",0,IF(Mitarbeiter!$G$55=FALSE,0,IF(AND(Mitarbeiter!$E$55&lt;&gt;"",BG$5+6&lt;Mitarbeiter!$E$55),0,IF(AND(Mitarbeiter!$F$55&lt;&gt;"",BG$5&gt;Mitarbeiter!$F$55),0,IF(Planung!BG57="",$C57,IF(ISNUMBER(Planung!BG57),Planung!BG57,IF(UPPER(Planung!BG57)="H",$C57/2,0)))))))</f>
        <v>0</v>
      </c>
      <c r="BH57" s="27">
        <f>IF($A57="",0,IF(Mitarbeiter!$G$55=FALSE,0,IF(AND(Mitarbeiter!$E$55&lt;&gt;"",BH$5+6&lt;Mitarbeiter!$E$55),0,IF(AND(Mitarbeiter!$F$55&lt;&gt;"",BH$5&gt;Mitarbeiter!$F$55),0,IF(Planung!BH57="",$C57,IF(ISNUMBER(Planung!BH57),Planung!BH57,IF(UPPER(Planung!BH57)="H",$C57/2,0)))))))</f>
        <v>0</v>
      </c>
      <c r="BI57" s="27">
        <f>IF($A57="",0,IF(Mitarbeiter!$G$55=FALSE,0,IF(AND(Mitarbeiter!$E$55&lt;&gt;"",BI$5+6&lt;Mitarbeiter!$E$55),0,IF(AND(Mitarbeiter!$F$55&lt;&gt;"",BI$5&gt;Mitarbeiter!$F$55),0,IF(Planung!BI57="",$C57,IF(ISNUMBER(Planung!BI57),Planung!BI57,IF(UPPER(Planung!BI57)="H",$C57/2,0)))))))</f>
        <v>0</v>
      </c>
      <c r="BJ57" s="27">
        <f>IF($A57="",0,IF(Mitarbeiter!$G$55=FALSE,0,IF(AND(Mitarbeiter!$E$55&lt;&gt;"",BJ$5+6&lt;Mitarbeiter!$E$55),0,IF(AND(Mitarbeiter!$F$55&lt;&gt;"",BJ$5&gt;Mitarbeiter!$F$55),0,IF(Planung!BJ57="",$C57,IF(ISNUMBER(Planung!BJ57),Planung!BJ57,IF(UPPER(Planung!BJ57)="H",$C57/2,0)))))))</f>
        <v>0</v>
      </c>
      <c r="BK57" s="27">
        <f>IF($A57="",0,IF(Mitarbeiter!$G$55=FALSE,0,IF(AND(Mitarbeiter!$E$55&lt;&gt;"",BK$5+6&lt;Mitarbeiter!$E$55),0,IF(AND(Mitarbeiter!$F$55&lt;&gt;"",BK$5&gt;Mitarbeiter!$F$55),0,IF(Planung!BK57="",$C57,IF(ISNUMBER(Planung!BK57),Planung!BK57,IF(UPPER(Planung!BK57)="H",$C57/2,0)))))))</f>
        <v>0</v>
      </c>
      <c r="BL57" s="27">
        <f>IF($A57="",0,IF(Mitarbeiter!$G$55=FALSE,0,IF(AND(Mitarbeiter!$E$55&lt;&gt;"",BL$5+6&lt;Mitarbeiter!$E$55),0,IF(AND(Mitarbeiter!$F$55&lt;&gt;"",BL$5&gt;Mitarbeiter!$F$55),0,IF(Planung!BL57="",$C57,IF(ISNUMBER(Planung!BL57),Planung!BL57,IF(UPPER(Planung!BL57)="H",$C57/2,0)))))))</f>
        <v>0</v>
      </c>
      <c r="BM57" s="27">
        <f>IF($A57="",0,IF(Mitarbeiter!$G$55=FALSE,0,IF(AND(Mitarbeiter!$E$55&lt;&gt;"",BM$5+6&lt;Mitarbeiter!$E$55),0,IF(AND(Mitarbeiter!$F$55&lt;&gt;"",BM$5&gt;Mitarbeiter!$F$55),0,IF(Planung!BM57="",$C57,IF(ISNUMBER(Planung!BM57),Planung!BM57,IF(UPPER(Planung!BM57)="H",$C57/2,0)))))))</f>
        <v>0</v>
      </c>
      <c r="BN57" s="27">
        <f>IF($A57="",0,IF(Mitarbeiter!$G$55=FALSE,0,IF(AND(Mitarbeiter!$E$55&lt;&gt;"",BN$5+6&lt;Mitarbeiter!$E$55),0,IF(AND(Mitarbeiter!$F$55&lt;&gt;"",BN$5&gt;Mitarbeiter!$F$55),0,IF(Planung!BN57="",$C57,IF(ISNUMBER(Planung!BN57),Planung!BN57,IF(UPPER(Planung!BN57)="H",$C57/2,0)))))))</f>
        <v>0</v>
      </c>
      <c r="BO57" s="27">
        <f>IF($A57="",0,IF(Mitarbeiter!$G$55=FALSE,0,IF(AND(Mitarbeiter!$E$55&lt;&gt;"",BO$5+6&lt;Mitarbeiter!$E$55),0,IF(AND(Mitarbeiter!$F$55&lt;&gt;"",BO$5&gt;Mitarbeiter!$F$55),0,IF(Planung!BO57="",$C57,IF(ISNUMBER(Planung!BO57),Planung!BO57,IF(UPPER(Planung!BO57)="H",$C57/2,0)))))))</f>
        <v>0</v>
      </c>
      <c r="BP57" s="27">
        <f>IF($A57="",0,IF(Mitarbeiter!$G$55=FALSE,0,IF(AND(Mitarbeiter!$E$55&lt;&gt;"",BP$5+6&lt;Mitarbeiter!$E$55),0,IF(AND(Mitarbeiter!$F$55&lt;&gt;"",BP$5&gt;Mitarbeiter!$F$55),0,IF(Planung!BP57="",$C57,IF(ISNUMBER(Planung!BP57),Planung!BP57,IF(UPPER(Planung!BP57)="H",$C57/2,0)))))))</f>
        <v>0</v>
      </c>
      <c r="BQ57" s="27">
        <f>IF($A57="",0,IF(Mitarbeiter!$G$55=FALSE,0,IF(AND(Mitarbeiter!$E$55&lt;&gt;"",BQ$5+6&lt;Mitarbeiter!$E$55),0,IF(AND(Mitarbeiter!$F$55&lt;&gt;"",BQ$5&gt;Mitarbeiter!$F$55),0,IF(Planung!BQ57="",$C57,IF(ISNUMBER(Planung!BQ57),Planung!BQ57,IF(UPPER(Planung!BQ57)="H",$C57/2,0)))))))</f>
        <v>0</v>
      </c>
      <c r="BR57" s="27">
        <f>IF($A57="",0,IF(Mitarbeiter!$G$55=FALSE,0,IF(AND(Mitarbeiter!$E$55&lt;&gt;"",BR$5+6&lt;Mitarbeiter!$E$55),0,IF(AND(Mitarbeiter!$F$55&lt;&gt;"",BR$5&gt;Mitarbeiter!$F$55),0,IF(Planung!BR57="",$C57,IF(ISNUMBER(Planung!BR57),Planung!BR57,IF(UPPER(Planung!BR57)="H",$C57/2,0)))))))</f>
        <v>0</v>
      </c>
      <c r="BS57" s="27">
        <f>IF($A57="",0,IF(Mitarbeiter!$G$55=FALSE,0,IF(AND(Mitarbeiter!$E$55&lt;&gt;"",BS$5+6&lt;Mitarbeiter!$E$55),0,IF(AND(Mitarbeiter!$F$55&lt;&gt;"",BS$5&gt;Mitarbeiter!$F$55),0,IF(Planung!BS57="",$C57,IF(ISNUMBER(Planung!BS57),Planung!BS57,IF(UPPER(Planung!BS57)="H",$C57/2,0)))))))</f>
        <v>0</v>
      </c>
      <c r="BT57" s="27">
        <f>IF($A57="",0,IF(Mitarbeiter!$G$55=FALSE,0,IF(AND(Mitarbeiter!$E$55&lt;&gt;"",BT$5+6&lt;Mitarbeiter!$E$55),0,IF(AND(Mitarbeiter!$F$55&lt;&gt;"",BT$5&gt;Mitarbeiter!$F$55),0,IF(Planung!BT57="",$C57,IF(ISNUMBER(Planung!BT57),Planung!BT57,IF(UPPER(Planung!BT57)="H",$C57/2,0)))))))</f>
        <v>0</v>
      </c>
      <c r="BU57" s="27">
        <f>IF($A57="",0,IF(Mitarbeiter!$G$55=FALSE,0,IF(AND(Mitarbeiter!$E$55&lt;&gt;"",BU$5+6&lt;Mitarbeiter!$E$55),0,IF(AND(Mitarbeiter!$F$55&lt;&gt;"",BU$5&gt;Mitarbeiter!$F$55),0,IF(Planung!BU57="",$C57,IF(ISNUMBER(Planung!BU57),Planung!BU57,IF(UPPER(Planung!BU57)="H",$C57/2,0)))))))</f>
        <v>0</v>
      </c>
      <c r="BV57" s="27">
        <f>IF($A57="",0,IF(Mitarbeiter!$G$55=FALSE,0,IF(AND(Mitarbeiter!$E$55&lt;&gt;"",BV$5+6&lt;Mitarbeiter!$E$55),0,IF(AND(Mitarbeiter!$F$55&lt;&gt;"",BV$5&gt;Mitarbeiter!$F$55),0,IF(Planung!BV57="",$C57,IF(ISNUMBER(Planung!BV57),Planung!BV57,IF(UPPER(Planung!BV57)="H",$C57/2,0)))))))</f>
        <v>0</v>
      </c>
      <c r="BW57" s="27">
        <f>IF($A57="",0,IF(Mitarbeiter!$G$55=FALSE,0,IF(AND(Mitarbeiter!$E$55&lt;&gt;"",BW$5+6&lt;Mitarbeiter!$E$55),0,IF(AND(Mitarbeiter!$F$55&lt;&gt;"",BW$5&gt;Mitarbeiter!$F$55),0,IF(Planung!BW57="",$C57,IF(ISNUMBER(Planung!BW57),Planung!BW57,IF(UPPER(Planung!BW57)="H",$C57/2,0)))))))</f>
        <v>0</v>
      </c>
      <c r="BX57" s="27">
        <f>IF($A57="",0,IF(Mitarbeiter!$G$55=FALSE,0,IF(AND(Mitarbeiter!$E$55&lt;&gt;"",BX$5+6&lt;Mitarbeiter!$E$55),0,IF(AND(Mitarbeiter!$F$55&lt;&gt;"",BX$5&gt;Mitarbeiter!$F$55),0,IF(Planung!BX57="",$C57,IF(ISNUMBER(Planung!BX57),Planung!BX57,IF(UPPER(Planung!BX57)="H",$C57/2,0)))))))</f>
        <v>0</v>
      </c>
      <c r="BY57" s="27">
        <f>IF($A57="",0,IF(Mitarbeiter!$G$55=FALSE,0,IF(AND(Mitarbeiter!$E$55&lt;&gt;"",BY$5+6&lt;Mitarbeiter!$E$55),0,IF(AND(Mitarbeiter!$F$55&lt;&gt;"",BY$5&gt;Mitarbeiter!$F$55),0,IF(Planung!BY57="",$C57,IF(ISNUMBER(Planung!BY57),Planung!BY57,IF(UPPER(Planung!BY57)="H",$C57/2,0)))))))</f>
        <v>0</v>
      </c>
      <c r="BZ57" s="27">
        <f>IF($A57="",0,IF(Mitarbeiter!$G$55=FALSE,0,IF(AND(Mitarbeiter!$E$55&lt;&gt;"",BZ$5+6&lt;Mitarbeiter!$E$55),0,IF(AND(Mitarbeiter!$F$55&lt;&gt;"",BZ$5&gt;Mitarbeiter!$F$55),0,IF(Planung!BZ57="",$C57,IF(ISNUMBER(Planung!BZ57),Planung!BZ57,IF(UPPER(Planung!BZ57)="H",$C57/2,0)))))))</f>
        <v>0</v>
      </c>
      <c r="CA57" s="27">
        <f>IF($A57="",0,IF(Mitarbeiter!$G$55=FALSE,0,IF(AND(Mitarbeiter!$E$55&lt;&gt;"",CA$5+6&lt;Mitarbeiter!$E$55),0,IF(AND(Mitarbeiter!$F$55&lt;&gt;"",CA$5&gt;Mitarbeiter!$F$55),0,IF(Planung!CA57="",$C57,IF(ISNUMBER(Planung!CA57),Planung!CA57,IF(UPPER(Planung!CA57)="H",$C57/2,0)))))))</f>
        <v>0</v>
      </c>
      <c r="CB57" s="27">
        <f>IF($A57="",0,IF(Mitarbeiter!$G$55=FALSE,0,IF(AND(Mitarbeiter!$E$55&lt;&gt;"",CB$5+6&lt;Mitarbeiter!$E$55),0,IF(AND(Mitarbeiter!$F$55&lt;&gt;"",CB$5&gt;Mitarbeiter!$F$55),0,IF(Planung!CB57="",$C57,IF(ISNUMBER(Planung!CB57),Planung!CB57,IF(UPPER(Planung!CB57)="H",$C57/2,0)))))))</f>
        <v>0</v>
      </c>
      <c r="CC57" s="27">
        <f>IF($A57="",0,IF(Mitarbeiter!$G$55=FALSE,0,IF(AND(Mitarbeiter!$E$55&lt;&gt;"",CC$5+6&lt;Mitarbeiter!$E$55),0,IF(AND(Mitarbeiter!$F$55&lt;&gt;"",CC$5&gt;Mitarbeiter!$F$55),0,IF(Planung!CC57="",$C57,IF(ISNUMBER(Planung!CC57),Planung!CC57,IF(UPPER(Planung!CC57)="H",$C57/2,0)))))))</f>
        <v>0</v>
      </c>
      <c r="CD57" s="27">
        <f>IF($A57="",0,IF(Mitarbeiter!$G$55=FALSE,0,IF(AND(Mitarbeiter!$E$55&lt;&gt;"",CD$5+6&lt;Mitarbeiter!$E$55),0,IF(AND(Mitarbeiter!$F$55&lt;&gt;"",CD$5&gt;Mitarbeiter!$F$55),0,IF(Planung!CD57="",$C57,IF(ISNUMBER(Planung!CD57),Planung!CD57,IF(UPPER(Planung!CD57)="H",$C57/2,0)))))))</f>
        <v>0</v>
      </c>
      <c r="CE57" s="27">
        <f>IF($A57="",0,IF(Mitarbeiter!$G$55=FALSE,0,IF(AND(Mitarbeiter!$E$55&lt;&gt;"",CE$5+6&lt;Mitarbeiter!$E$55),0,IF(AND(Mitarbeiter!$F$55&lt;&gt;"",CE$5&gt;Mitarbeiter!$F$55),0,IF(Planung!CE57="",$C57,IF(ISNUMBER(Planung!CE57),Planung!CE57,IF(UPPER(Planung!CE57)="H",$C57/2,0)))))))</f>
        <v>0</v>
      </c>
      <c r="CF57" s="27">
        <f>IF($A57="",0,IF(Mitarbeiter!$G$55=FALSE,0,IF(AND(Mitarbeiter!$E$55&lt;&gt;"",CF$5+6&lt;Mitarbeiter!$E$55),0,IF(AND(Mitarbeiter!$F$55&lt;&gt;"",CF$5&gt;Mitarbeiter!$F$55),0,IF(Planung!CF57="",$C57,IF(ISNUMBER(Planung!CF57),Planung!CF57,IF(UPPER(Planung!CF57)="H",$C57/2,0)))))))</f>
        <v>0</v>
      </c>
      <c r="CG57" s="27">
        <f>IF($A57="",0,IF(Mitarbeiter!$G$55=FALSE,0,IF(AND(Mitarbeiter!$E$55&lt;&gt;"",CG$5+6&lt;Mitarbeiter!$E$55),0,IF(AND(Mitarbeiter!$F$55&lt;&gt;"",CG$5&gt;Mitarbeiter!$F$55),0,IF(Planung!CG57="",$C57,IF(ISNUMBER(Planung!CG57),Planung!CG57,IF(UPPER(Planung!CG57)="H",$C57/2,0)))))))</f>
        <v>0</v>
      </c>
      <c r="CH57" s="27">
        <f>IF($A57="",0,IF(Mitarbeiter!$G$55=FALSE,0,IF(AND(Mitarbeiter!$E$55&lt;&gt;"",CH$5+6&lt;Mitarbeiter!$E$55),0,IF(AND(Mitarbeiter!$F$55&lt;&gt;"",CH$5&gt;Mitarbeiter!$F$55),0,IF(Planung!CH57="",$C57,IF(ISNUMBER(Planung!CH57),Planung!CH57,IF(UPPER(Planung!CH57)="H",$C57/2,0)))))))</f>
        <v>0</v>
      </c>
      <c r="CI57" s="27">
        <f>IF($A57="",0,IF(Mitarbeiter!$G$55=FALSE,0,IF(AND(Mitarbeiter!$E$55&lt;&gt;"",CI$5+6&lt;Mitarbeiter!$E$55),0,IF(AND(Mitarbeiter!$F$55&lt;&gt;"",CI$5&gt;Mitarbeiter!$F$55),0,IF(Planung!CI57="",$C57,IF(ISNUMBER(Planung!CI57),Planung!CI57,IF(UPPER(Planung!CI57)="H",$C57/2,0)))))))</f>
        <v>0</v>
      </c>
      <c r="CJ57" s="27">
        <f>IF($A57="",0,IF(Mitarbeiter!$G$55=FALSE,0,IF(AND(Mitarbeiter!$E$55&lt;&gt;"",CJ$5+6&lt;Mitarbeiter!$E$55),0,IF(AND(Mitarbeiter!$F$55&lt;&gt;"",CJ$5&gt;Mitarbeiter!$F$55),0,IF(Planung!CJ57="",$C57,IF(ISNUMBER(Planung!CJ57),Planung!CJ57,IF(UPPER(Planung!CJ57)="H",$C57/2,0)))))))</f>
        <v>0</v>
      </c>
      <c r="CK57" s="27">
        <f>IF($A57="",0,IF(Mitarbeiter!$G$55=FALSE,0,IF(AND(Mitarbeiter!$E$55&lt;&gt;"",CK$5+6&lt;Mitarbeiter!$E$55),0,IF(AND(Mitarbeiter!$F$55&lt;&gt;"",CK$5&gt;Mitarbeiter!$F$55),0,IF(Planung!CK57="",$C57,IF(ISNUMBER(Planung!CK57),Planung!CK57,IF(UPPER(Planung!CK57)="H",$C57/2,0)))))))</f>
        <v>0</v>
      </c>
      <c r="CL57" s="27">
        <f>IF($A57="",0,IF(Mitarbeiter!$G$55=FALSE,0,IF(AND(Mitarbeiter!$E$55&lt;&gt;"",CL$5+6&lt;Mitarbeiter!$E$55),0,IF(AND(Mitarbeiter!$F$55&lt;&gt;"",CL$5&gt;Mitarbeiter!$F$55),0,IF(Planung!CL57="",$C57,IF(ISNUMBER(Planung!CL57),Planung!CL57,IF(UPPER(Planung!CL57)="H",$C57/2,0)))))))</f>
        <v>0</v>
      </c>
      <c r="CM57" s="27">
        <f>IF($A57="",0,IF(Mitarbeiter!$G$55=FALSE,0,IF(AND(Mitarbeiter!$E$55&lt;&gt;"",CM$5+6&lt;Mitarbeiter!$E$55),0,IF(AND(Mitarbeiter!$F$55&lt;&gt;"",CM$5&gt;Mitarbeiter!$F$55),0,IF(Planung!CM57="",$C57,IF(ISNUMBER(Planung!CM57),Planung!CM57,IF(UPPER(Planung!CM57)="H",$C57/2,0)))))))</f>
        <v>0</v>
      </c>
      <c r="CN57" s="27">
        <f>IF($A57="",0,IF(Mitarbeiter!$G$55=FALSE,0,IF(AND(Mitarbeiter!$E$55&lt;&gt;"",CN$5+6&lt;Mitarbeiter!$E$55),0,IF(AND(Mitarbeiter!$F$55&lt;&gt;"",CN$5&gt;Mitarbeiter!$F$55),0,IF(Planung!CN57="",$C57,IF(ISNUMBER(Planung!CN57),Planung!CN57,IF(UPPER(Planung!CN57)="H",$C57/2,0)))))))</f>
        <v>0</v>
      </c>
      <c r="CO57" s="27">
        <f>IF($A57="",0,IF(Mitarbeiter!$G$55=FALSE,0,IF(AND(Mitarbeiter!$E$55&lt;&gt;"",CO$5+6&lt;Mitarbeiter!$E$55),0,IF(AND(Mitarbeiter!$F$55&lt;&gt;"",CO$5&gt;Mitarbeiter!$F$55),0,IF(Planung!CO57="",$C57,IF(ISNUMBER(Planung!CO57),Planung!CO57,IF(UPPER(Planung!CO57)="H",$C57/2,0)))))))</f>
        <v>0</v>
      </c>
      <c r="CP57" s="27">
        <f>IF($A57="",0,IF(Mitarbeiter!$G$55=FALSE,0,IF(AND(Mitarbeiter!$E$55&lt;&gt;"",CP$5+6&lt;Mitarbeiter!$E$55),0,IF(AND(Mitarbeiter!$F$55&lt;&gt;"",CP$5&gt;Mitarbeiter!$F$55),0,IF(Planung!CP57="",$C57,IF(ISNUMBER(Planung!CP57),Planung!CP57,IF(UPPER(Planung!CP57)="H",$C57/2,0)))))))</f>
        <v>0</v>
      </c>
      <c r="CQ57" s="27">
        <f>IF($A57="",0,IF(Mitarbeiter!$G$55=FALSE,0,IF(AND(Mitarbeiter!$E$55&lt;&gt;"",CQ$5+6&lt;Mitarbeiter!$E$55),0,IF(AND(Mitarbeiter!$F$55&lt;&gt;"",CQ$5&gt;Mitarbeiter!$F$55),0,IF(Planung!CQ57="",$C57,IF(ISNUMBER(Planung!CQ57),Planung!CQ57,IF(UPPER(Planung!CQ57)="H",$C57/2,0)))))))</f>
        <v>0</v>
      </c>
      <c r="CR57" s="27">
        <f>IF($A57="",0,IF(Mitarbeiter!$G$55=FALSE,0,IF(AND(Mitarbeiter!$E$55&lt;&gt;"",CR$5+6&lt;Mitarbeiter!$E$55),0,IF(AND(Mitarbeiter!$F$55&lt;&gt;"",CR$5&gt;Mitarbeiter!$F$55),0,IF(Planung!CR57="",$C57,IF(ISNUMBER(Planung!CR57),Planung!CR57,IF(UPPER(Planung!CR57)="H",$C57/2,0)))))))</f>
        <v>0</v>
      </c>
      <c r="CS57" s="27">
        <f>IF($A57="",0,IF(Mitarbeiter!$G$55=FALSE,0,IF(AND(Mitarbeiter!$E$55&lt;&gt;"",CS$5+6&lt;Mitarbeiter!$E$55),0,IF(AND(Mitarbeiter!$F$55&lt;&gt;"",CS$5&gt;Mitarbeiter!$F$55),0,IF(Planung!CS57="",$C57,IF(ISNUMBER(Planung!CS57),Planung!CS57,IF(UPPER(Planung!CS57)="H",$C57/2,0)))))))</f>
        <v>0</v>
      </c>
      <c r="CT57" s="27">
        <f>IF($A57="",0,IF(Mitarbeiter!$G$55=FALSE,0,IF(AND(Mitarbeiter!$E$55&lt;&gt;"",CT$5+6&lt;Mitarbeiter!$E$55),0,IF(AND(Mitarbeiter!$F$55&lt;&gt;"",CT$5&gt;Mitarbeiter!$F$55),0,IF(Planung!CT57="",$C57,IF(ISNUMBER(Planung!CT57),Planung!CT57,IF(UPPER(Planung!CT57)="H",$C57/2,0)))))))</f>
        <v>0</v>
      </c>
      <c r="CU57" s="27">
        <f>IF($A57="",0,IF(Mitarbeiter!$G$55=FALSE,0,IF(AND(Mitarbeiter!$E$55&lt;&gt;"",CU$5+6&lt;Mitarbeiter!$E$55),0,IF(AND(Mitarbeiter!$F$55&lt;&gt;"",CU$5&gt;Mitarbeiter!$F$55),0,IF(Planung!CU57="",$C57,IF(ISNUMBER(Planung!CU57),Planung!CU57,IF(UPPER(Planung!CU57)="H",$C57/2,0)))))))</f>
        <v>0</v>
      </c>
      <c r="CV57" s="27">
        <f>IF($A57="",0,IF(Mitarbeiter!$G$55=FALSE,0,IF(AND(Mitarbeiter!$E$55&lt;&gt;"",CV$5+6&lt;Mitarbeiter!$E$55),0,IF(AND(Mitarbeiter!$F$55&lt;&gt;"",CV$5&gt;Mitarbeiter!$F$55),0,IF(Planung!CV57="",$C57,IF(ISNUMBER(Planung!CV57),Planung!CV57,IF(UPPER(Planung!CV57)="H",$C57/2,0)))))))</f>
        <v>0</v>
      </c>
      <c r="CW57" s="27">
        <f>IF($A57="",0,IF(Mitarbeiter!$G$55=FALSE,0,IF(AND(Mitarbeiter!$E$55&lt;&gt;"",CW$5+6&lt;Mitarbeiter!$E$55),0,IF(AND(Mitarbeiter!$F$55&lt;&gt;"",CW$5&gt;Mitarbeiter!$F$55),0,IF(Planung!CW57="",$C57,IF(ISNUMBER(Planung!CW57),Planung!CW57,IF(UPPER(Planung!CW57)="H",$C57/2,0)))))))</f>
        <v>0</v>
      </c>
      <c r="CX57" s="27">
        <f>IF($A57="",0,IF(Mitarbeiter!$G$55=FALSE,0,IF(AND(Mitarbeiter!$E$55&lt;&gt;"",CX$5+6&lt;Mitarbeiter!$E$55),0,IF(AND(Mitarbeiter!$F$55&lt;&gt;"",CX$5&gt;Mitarbeiter!$F$55),0,IF(Planung!CX57="",$C57,IF(ISNUMBER(Planung!CX57),Planung!CX57,IF(UPPER(Planung!CX57)="H",$C57/2,0)))))))</f>
        <v>0</v>
      </c>
      <c r="CY57" s="27">
        <f>IF($A57="",0,IF(Mitarbeiter!$G$55=FALSE,0,IF(AND(Mitarbeiter!$E$55&lt;&gt;"",CY$5+6&lt;Mitarbeiter!$E$55),0,IF(AND(Mitarbeiter!$F$55&lt;&gt;"",CY$5&gt;Mitarbeiter!$F$55),0,IF(Planung!CY57="",$C57,IF(ISNUMBER(Planung!CY57),Planung!CY57,IF(UPPER(Planung!CY57)="H",$C57/2,0)))))))</f>
        <v>0</v>
      </c>
      <c r="CZ57" s="27">
        <f>IF($A57="",0,IF(Mitarbeiter!$G$55=FALSE,0,IF(AND(Mitarbeiter!$E$55&lt;&gt;"",CZ$5+6&lt;Mitarbeiter!$E$55),0,IF(AND(Mitarbeiter!$F$55&lt;&gt;"",CZ$5&gt;Mitarbeiter!$F$55),0,IF(Planung!CZ57="",$C57,IF(ISNUMBER(Planung!CZ57),Planung!CZ57,IF(UPPER(Planung!CZ57)="H",$C57/2,0)))))))</f>
        <v>0</v>
      </c>
      <c r="DA57" s="27">
        <f>IF($A57="",0,IF(Mitarbeiter!$G$55=FALSE,0,IF(AND(Mitarbeiter!$E$55&lt;&gt;"",DA$5+6&lt;Mitarbeiter!$E$55),0,IF(AND(Mitarbeiter!$F$55&lt;&gt;"",DA$5&gt;Mitarbeiter!$F$55),0,IF(Planung!DA57="",$C57,IF(ISNUMBER(Planung!DA57),Planung!DA57,IF(UPPER(Planung!DA57)="H",$C57/2,0)))))))</f>
        <v>0</v>
      </c>
      <c r="DB57" s="27">
        <f>IF($A57="",0,IF(Mitarbeiter!$G$55=FALSE,0,IF(AND(Mitarbeiter!$E$55&lt;&gt;"",DB$5+6&lt;Mitarbeiter!$E$55),0,IF(AND(Mitarbeiter!$F$55&lt;&gt;"",DB$5&gt;Mitarbeiter!$F$55),0,IF(Planung!DB57="",$C57,IF(ISNUMBER(Planung!DB57),Planung!DB57,IF(UPPER(Planung!DB57)="H",$C57/2,0)))))))</f>
        <v>0</v>
      </c>
      <c r="DC57" s="27">
        <f>IF($A57="",0,IF(Mitarbeiter!$G$55=FALSE,0,IF(AND(Mitarbeiter!$E$55&lt;&gt;"",DC$5+6&lt;Mitarbeiter!$E$55),0,IF(AND(Mitarbeiter!$F$55&lt;&gt;"",DC$5&gt;Mitarbeiter!$F$55),0,IF(Planung!DC57="",$C57,IF(ISNUMBER(Planung!DC57),Planung!DC57,IF(UPPER(Planung!DC57)="H",$C57/2,0)))))))</f>
        <v>0</v>
      </c>
      <c r="DD57" s="27">
        <f>IF($A57="",0,IF(Mitarbeiter!$G$55=FALSE,0,IF(AND(Mitarbeiter!$E$55&lt;&gt;"",DD$5+6&lt;Mitarbeiter!$E$55),0,IF(AND(Mitarbeiter!$F$55&lt;&gt;"",DD$5&gt;Mitarbeiter!$F$55),0,IF(Planung!DD57="",$C57,IF(ISNUMBER(Planung!DD57),Planung!DD57,IF(UPPER(Planung!DD57)="H",$C57/2,0)))))))</f>
        <v>0</v>
      </c>
      <c r="DE57" s="27">
        <f>IF($A57="",0,IF(Mitarbeiter!$G$55=FALSE,0,IF(AND(Mitarbeiter!$E$55&lt;&gt;"",DE$5+6&lt;Mitarbeiter!$E$55),0,IF(AND(Mitarbeiter!$F$55&lt;&gt;"",DE$5&gt;Mitarbeiter!$F$55),0,IF(Planung!DE57="",$C57,IF(ISNUMBER(Planung!DE57),Planung!DE57,IF(UPPER(Planung!DE57)="H",$C57/2,0)))))))</f>
        <v>0</v>
      </c>
      <c r="DF57" s="27">
        <f>IF($A57="",0,IF(Mitarbeiter!$G$55=FALSE,0,IF(AND(Mitarbeiter!$E$55&lt;&gt;"",DF$5+6&lt;Mitarbeiter!$E$55),0,IF(AND(Mitarbeiter!$F$55&lt;&gt;"",DF$5&gt;Mitarbeiter!$F$55),0,IF(Planung!DF57="",$C57,IF(ISNUMBER(Planung!DF57),Planung!DF57,IF(UPPER(Planung!DF57)="H",$C57/2,0)))))))</f>
        <v>0</v>
      </c>
      <c r="DG57" s="27">
        <f>IF($A57="",0,IF(Mitarbeiter!$G$55=FALSE,0,IF(AND(Mitarbeiter!$E$55&lt;&gt;"",DG$5+6&lt;Mitarbeiter!$E$55),0,IF(AND(Mitarbeiter!$F$55&lt;&gt;"",DG$5&gt;Mitarbeiter!$F$55),0,IF(Planung!DG57="",$C57,IF(ISNUMBER(Planung!DG57),Planung!DG57,IF(UPPER(Planung!DG57)="H",$C57/2,0)))))))</f>
        <v>0</v>
      </c>
      <c r="DH57" s="27">
        <f>IF($A57="",0,IF(Mitarbeiter!$G$55=FALSE,0,IF(AND(Mitarbeiter!$E$55&lt;&gt;"",DH$5+6&lt;Mitarbeiter!$E$55),0,IF(AND(Mitarbeiter!$F$55&lt;&gt;"",DH$5&gt;Mitarbeiter!$F$55),0,IF(Planung!DH57="",$C57,IF(ISNUMBER(Planung!DH57),Planung!DH57,IF(UPPER(Planung!DH57)="H",$C57/2,0)))))))</f>
        <v>0</v>
      </c>
      <c r="DI57" s="27">
        <f>IF($A57="",0,IF(Mitarbeiter!$G$55=FALSE,0,IF(AND(Mitarbeiter!$E$55&lt;&gt;"",DI$5+6&lt;Mitarbeiter!$E$55),0,IF(AND(Mitarbeiter!$F$55&lt;&gt;"",DI$5&gt;Mitarbeiter!$F$55),0,IF(Planung!DI57="",$C57,IF(ISNUMBER(Planung!DI57),Planung!DI57,IF(UPPER(Planung!DI57)="H",$C57/2,0)))))))</f>
        <v>0</v>
      </c>
      <c r="DJ57" s="27">
        <f>IF($A57="",0,IF(Mitarbeiter!$G$55=FALSE,0,IF(AND(Mitarbeiter!$E$55&lt;&gt;"",DJ$5+6&lt;Mitarbeiter!$E$55),0,IF(AND(Mitarbeiter!$F$55&lt;&gt;"",DJ$5&gt;Mitarbeiter!$F$55),0,IF(Planung!DJ57="",$C57,IF(ISNUMBER(Planung!DJ57),Planung!DJ57,IF(UPPER(Planung!DJ57)="H",$C57/2,0)))))))</f>
        <v>0</v>
      </c>
      <c r="DK57" s="27">
        <f>IF($A57="",0,IF(Mitarbeiter!$G$55=FALSE,0,IF(AND(Mitarbeiter!$E$55&lt;&gt;"",DK$5+6&lt;Mitarbeiter!$E$55),0,IF(AND(Mitarbeiter!$F$55&lt;&gt;"",DK$5&gt;Mitarbeiter!$F$55),0,IF(Planung!DK57="",$C57,IF(ISNUMBER(Planung!DK57),Planung!DK57,IF(UPPER(Planung!DK57)="H",$C57/2,0)))))))</f>
        <v>0</v>
      </c>
      <c r="DL57" s="27">
        <f>IF($A57="",0,IF(Mitarbeiter!$G$55=FALSE,0,IF(AND(Mitarbeiter!$E$55&lt;&gt;"",DL$5+6&lt;Mitarbeiter!$E$55),0,IF(AND(Mitarbeiter!$F$55&lt;&gt;"",DL$5&gt;Mitarbeiter!$F$55),0,IF(Planung!DL57="",$C57,IF(ISNUMBER(Planung!DL57),Planung!DL57,IF(UPPER(Planung!DL57)="H",$C57/2,0)))))))</f>
        <v>0</v>
      </c>
      <c r="DM57" s="27">
        <f>IF($A57="",0,IF(Mitarbeiter!$G$55=FALSE,0,IF(AND(Mitarbeiter!$E$55&lt;&gt;"",DM$5+6&lt;Mitarbeiter!$E$55),0,IF(AND(Mitarbeiter!$F$55&lt;&gt;"",DM$5&gt;Mitarbeiter!$F$55),0,IF(Planung!DM57="",$C57,IF(ISNUMBER(Planung!DM57),Planung!DM57,IF(UPPER(Planung!DM57)="H",$C57/2,0)))))))</f>
        <v>0</v>
      </c>
      <c r="DN57" s="27">
        <f>IF($A57="",0,IF(Mitarbeiter!$G$55=FALSE,0,IF(AND(Mitarbeiter!$E$55&lt;&gt;"",DN$5+6&lt;Mitarbeiter!$E$55),0,IF(AND(Mitarbeiter!$F$55&lt;&gt;"",DN$5&gt;Mitarbeiter!$F$55),0,IF(Planung!DN57="",$C57,IF(ISNUMBER(Planung!DN57),Planung!DN57,IF(UPPER(Planung!DN57)="H",$C57/2,0)))))))</f>
        <v>0</v>
      </c>
      <c r="DO57" s="27">
        <f>IF($A57="",0,IF(Mitarbeiter!$G$55=FALSE,0,IF(AND(Mitarbeiter!$E$55&lt;&gt;"",DO$5+6&lt;Mitarbeiter!$E$55),0,IF(AND(Mitarbeiter!$F$55&lt;&gt;"",DO$5&gt;Mitarbeiter!$F$55),0,IF(Planung!DO57="",$C57,IF(ISNUMBER(Planung!DO57),Planung!DO57,IF(UPPER(Planung!DO57)="H",$C57/2,0)))))))</f>
        <v>0</v>
      </c>
      <c r="DP57" s="27">
        <f>IF($A57="",0,IF(Mitarbeiter!$G$55=FALSE,0,IF(AND(Mitarbeiter!$E$55&lt;&gt;"",DP$5+6&lt;Mitarbeiter!$E$55),0,IF(AND(Mitarbeiter!$F$55&lt;&gt;"",DP$5&gt;Mitarbeiter!$F$55),0,IF(Planung!DP57="",$C57,IF(ISNUMBER(Planung!DP57),Planung!DP57,IF(UPPER(Planung!DP57)="H",$C57/2,0)))))))</f>
        <v>0</v>
      </c>
      <c r="DQ57" s="27">
        <f>IF($A57="",0,IF(Mitarbeiter!$G$55=FALSE,0,IF(AND(Mitarbeiter!$E$55&lt;&gt;"",DQ$5+6&lt;Mitarbeiter!$E$55),0,IF(AND(Mitarbeiter!$F$55&lt;&gt;"",DQ$5&gt;Mitarbeiter!$F$55),0,IF(Planung!DQ57="",$C57,IF(ISNUMBER(Planung!DQ57),Planung!DQ57,IF(UPPER(Planung!DQ57)="H",$C57/2,0)))))))</f>
        <v>0</v>
      </c>
      <c r="DR57" s="27">
        <f>IF($A57="",0,IF(Mitarbeiter!$G$55=FALSE,0,IF(AND(Mitarbeiter!$E$55&lt;&gt;"",DR$5+6&lt;Mitarbeiter!$E$55),0,IF(AND(Mitarbeiter!$F$55&lt;&gt;"",DR$5&gt;Mitarbeiter!$F$55),0,IF(Planung!DR57="",$C57,IF(ISNUMBER(Planung!DR57),Planung!DR57,IF(UPPER(Planung!DR57)="H",$C57/2,0)))))))</f>
        <v>0</v>
      </c>
      <c r="DS57" s="27">
        <f>IF($A57="",0,IF(Mitarbeiter!$G$55=FALSE,0,IF(AND(Mitarbeiter!$E$55&lt;&gt;"",DS$5+6&lt;Mitarbeiter!$E$55),0,IF(AND(Mitarbeiter!$F$55&lt;&gt;"",DS$5&gt;Mitarbeiter!$F$55),0,IF(Planung!DS57="",$C57,IF(ISNUMBER(Planung!DS57),Planung!DS57,IF(UPPER(Planung!DS57)="H",$C57/2,0)))))))</f>
        <v>0</v>
      </c>
      <c r="DT57" s="27">
        <f>IF($A57="",0,IF(Mitarbeiter!$G$55=FALSE,0,IF(AND(Mitarbeiter!$E$55&lt;&gt;"",DT$5+6&lt;Mitarbeiter!$E$55),0,IF(AND(Mitarbeiter!$F$55&lt;&gt;"",DT$5&gt;Mitarbeiter!$F$55),0,IF(Planung!DT57="",$C57,IF(ISNUMBER(Planung!DT57),Planung!DT57,IF(UPPER(Planung!DT57)="H",$C57/2,0)))))))</f>
        <v>0</v>
      </c>
      <c r="DU57" s="27">
        <f>IF($A57="",0,IF(Mitarbeiter!$G$55=FALSE,0,IF(AND(Mitarbeiter!$E$55&lt;&gt;"",DU$5+6&lt;Mitarbeiter!$E$55),0,IF(AND(Mitarbeiter!$F$55&lt;&gt;"",DU$5&gt;Mitarbeiter!$F$55),0,IF(Planung!DU57="",$C57,IF(ISNUMBER(Planung!DU57),Planung!DU57,IF(UPPER(Planung!DU57)="H",$C57/2,0)))))))</f>
        <v>0</v>
      </c>
      <c r="DV57" s="27">
        <f>IF($A57="",0,IF(Mitarbeiter!$G$55=FALSE,0,IF(AND(Mitarbeiter!$E$55&lt;&gt;"",DV$5+6&lt;Mitarbeiter!$E$55),0,IF(AND(Mitarbeiter!$F$55&lt;&gt;"",DV$5&gt;Mitarbeiter!$F$55),0,IF(Planung!DV57="",$C57,IF(ISNUMBER(Planung!DV57),Planung!DV57,IF(UPPER(Planung!DV57)="H",$C57/2,0)))))))</f>
        <v>0</v>
      </c>
      <c r="DW57" s="27">
        <f>IF($A57="",0,IF(Mitarbeiter!$G$55=FALSE,0,IF(AND(Mitarbeiter!$E$55&lt;&gt;"",DW$5+6&lt;Mitarbeiter!$E$55),0,IF(AND(Mitarbeiter!$F$55&lt;&gt;"",DW$5&gt;Mitarbeiter!$F$55),0,IF(Planung!DW57="",$C57,IF(ISNUMBER(Planung!DW57),Planung!DW57,IF(UPPER(Planung!DW57)="H",$C57/2,0)))))))</f>
        <v>0</v>
      </c>
      <c r="DX57" s="27">
        <f>IF($A57="",0,IF(Mitarbeiter!$G$55=FALSE,0,IF(AND(Mitarbeiter!$E$55&lt;&gt;"",DX$5+6&lt;Mitarbeiter!$E$55),0,IF(AND(Mitarbeiter!$F$55&lt;&gt;"",DX$5&gt;Mitarbeiter!$F$55),0,IF(Planung!DX57="",$C57,IF(ISNUMBER(Planung!DX57),Planung!DX57,IF(UPPER(Planung!DX57)="H",$C57/2,0)))))))</f>
        <v>0</v>
      </c>
      <c r="DY57" s="27">
        <f>IF($A57="",0,IF(Mitarbeiter!$G$55=FALSE,0,IF(AND(Mitarbeiter!$E$55&lt;&gt;"",DY$5+6&lt;Mitarbeiter!$E$55),0,IF(AND(Mitarbeiter!$F$55&lt;&gt;"",DY$5&gt;Mitarbeiter!$F$55),0,IF(Planung!DY57="",$C57,IF(ISNUMBER(Planung!DY57),Planung!DY57,IF(UPPER(Planung!DY57)="H",$C57/2,0)))))))</f>
        <v>0</v>
      </c>
      <c r="DZ57" s="27">
        <f>IF($A57="",0,IF(Mitarbeiter!$G$55=FALSE,0,IF(AND(Mitarbeiter!$E$55&lt;&gt;"",DZ$5+6&lt;Mitarbeiter!$E$55),0,IF(AND(Mitarbeiter!$F$55&lt;&gt;"",DZ$5&gt;Mitarbeiter!$F$55),0,IF(Planung!DZ57="",$C57,IF(ISNUMBER(Planung!DZ57),Planung!DZ57,IF(UPPER(Planung!DZ57)="H",$C57/2,0)))))))</f>
        <v>0</v>
      </c>
      <c r="EA57" s="27">
        <f>IF($A57="",0,IF(Mitarbeiter!$G$55=FALSE,0,IF(AND(Mitarbeiter!$E$55&lt;&gt;"",EA$5+6&lt;Mitarbeiter!$E$55),0,IF(AND(Mitarbeiter!$F$55&lt;&gt;"",EA$5&gt;Mitarbeiter!$F$55),0,IF(Planung!EA57="",$C57,IF(ISNUMBER(Planung!EA57),Planung!EA57,IF(UPPER(Planung!EA57)="H",$C57/2,0)))))))</f>
        <v>0</v>
      </c>
      <c r="EB57" s="27">
        <f>IF($A57="",0,IF(Mitarbeiter!$G$55=FALSE,0,IF(AND(Mitarbeiter!$E$55&lt;&gt;"",EB$5+6&lt;Mitarbeiter!$E$55),0,IF(AND(Mitarbeiter!$F$55&lt;&gt;"",EB$5&gt;Mitarbeiter!$F$55),0,IF(Planung!EB57="",$C57,IF(ISNUMBER(Planung!EB57),Planung!EB57,IF(UPPER(Planung!EB57)="H",$C57/2,0)))))))</f>
        <v>0</v>
      </c>
      <c r="EC57" s="27">
        <f>IF($A57="",0,IF(Mitarbeiter!$G$55=FALSE,0,IF(AND(Mitarbeiter!$E$55&lt;&gt;"",EC$5+6&lt;Mitarbeiter!$E$55),0,IF(AND(Mitarbeiter!$F$55&lt;&gt;"",EC$5&gt;Mitarbeiter!$F$55),0,IF(Planung!EC57="",$C57,IF(ISNUMBER(Planung!EC57),Planung!EC57,IF(UPPER(Planung!EC57)="H",$C57/2,0)))))))</f>
        <v>0</v>
      </c>
      <c r="ED57" s="27">
        <f>IF($A57="",0,IF(Mitarbeiter!$G$55=FALSE,0,IF(AND(Mitarbeiter!$E$55&lt;&gt;"",ED$5+6&lt;Mitarbeiter!$E$55),0,IF(AND(Mitarbeiter!$F$55&lt;&gt;"",ED$5&gt;Mitarbeiter!$F$55),0,IF(Planung!ED57="",$C57,IF(ISNUMBER(Planung!ED57),Planung!ED57,IF(UPPER(Planung!ED57)="H",$C57/2,0)))))))</f>
        <v>0</v>
      </c>
      <c r="EE57" s="27">
        <f>IF($A57="",0,IF(Mitarbeiter!$G$55=FALSE,0,IF(AND(Mitarbeiter!$E$55&lt;&gt;"",EE$5+6&lt;Mitarbeiter!$E$55),0,IF(AND(Mitarbeiter!$F$55&lt;&gt;"",EE$5&gt;Mitarbeiter!$F$55),0,IF(Planung!EE57="",$C57,IF(ISNUMBER(Planung!EE57),Planung!EE57,IF(UPPER(Planung!EE57)="H",$C57/2,0)))))))</f>
        <v>0</v>
      </c>
      <c r="EF57" s="27">
        <f>IF($A57="",0,IF(Mitarbeiter!$G$55=FALSE,0,IF(AND(Mitarbeiter!$E$55&lt;&gt;"",EF$5+6&lt;Mitarbeiter!$E$55),0,IF(AND(Mitarbeiter!$F$55&lt;&gt;"",EF$5&gt;Mitarbeiter!$F$55),0,IF(Planung!EF57="",$C57,IF(ISNUMBER(Planung!EF57),Planung!EF57,IF(UPPER(Planung!EF57)="H",$C57/2,0)))))))</f>
        <v>0</v>
      </c>
      <c r="EG57" s="27">
        <f>IF($A57="",0,IF(Mitarbeiter!$G$55=FALSE,0,IF(AND(Mitarbeiter!$E$55&lt;&gt;"",EG$5+6&lt;Mitarbeiter!$E$55),0,IF(AND(Mitarbeiter!$F$55&lt;&gt;"",EG$5&gt;Mitarbeiter!$F$55),0,IF(Planung!EG57="",$C57,IF(ISNUMBER(Planung!EG57),Planung!EG57,IF(UPPER(Planung!EG57)="H",$C57/2,0)))))))</f>
        <v>0</v>
      </c>
      <c r="EH57" s="27">
        <f>IF($A57="",0,IF(Mitarbeiter!$G$55=FALSE,0,IF(AND(Mitarbeiter!$E$55&lt;&gt;"",EH$5+6&lt;Mitarbeiter!$E$55),0,IF(AND(Mitarbeiter!$F$55&lt;&gt;"",EH$5&gt;Mitarbeiter!$F$55),0,IF(Planung!EH57="",$C57,IF(ISNUMBER(Planung!EH57),Planung!EH57,IF(UPPER(Planung!EH57)="H",$C57/2,0)))))))</f>
        <v>0</v>
      </c>
      <c r="EI57" s="27">
        <f>IF($A57="",0,IF(Mitarbeiter!$G$55=FALSE,0,IF(AND(Mitarbeiter!$E$55&lt;&gt;"",EI$5+6&lt;Mitarbeiter!$E$55),0,IF(AND(Mitarbeiter!$F$55&lt;&gt;"",EI$5&gt;Mitarbeiter!$F$55),0,IF(Planung!EI57="",$C57,IF(ISNUMBER(Planung!EI57),Planung!EI57,IF(UPPER(Planung!EI57)="H",$C57/2,0)))))))</f>
        <v>0</v>
      </c>
      <c r="EJ57" s="27">
        <f>IF($A57="",0,IF(Mitarbeiter!$G$55=FALSE,0,IF(AND(Mitarbeiter!$E$55&lt;&gt;"",EJ$5+6&lt;Mitarbeiter!$E$55),0,IF(AND(Mitarbeiter!$F$55&lt;&gt;"",EJ$5&gt;Mitarbeiter!$F$55),0,IF(Planung!EJ57="",$C57,IF(ISNUMBER(Planung!EJ57),Planung!EJ57,IF(UPPER(Planung!EJ57)="H",$C57/2,0)))))))</f>
        <v>0</v>
      </c>
      <c r="EK57" s="27">
        <f>IF($A57="",0,IF(Mitarbeiter!$G$55=FALSE,0,IF(AND(Mitarbeiter!$E$55&lt;&gt;"",EK$5+6&lt;Mitarbeiter!$E$55),0,IF(AND(Mitarbeiter!$F$55&lt;&gt;"",EK$5&gt;Mitarbeiter!$F$55),0,IF(Planung!EK57="",$C57,IF(ISNUMBER(Planung!EK57),Planung!EK57,IF(UPPER(Planung!EK57)="H",$C57/2,0)))))))</f>
        <v>0</v>
      </c>
      <c r="EL57" s="27">
        <f>IF($A57="",0,IF(Mitarbeiter!$G$55=FALSE,0,IF(AND(Mitarbeiter!$E$55&lt;&gt;"",EL$5+6&lt;Mitarbeiter!$E$55),0,IF(AND(Mitarbeiter!$F$55&lt;&gt;"",EL$5&gt;Mitarbeiter!$F$55),0,IF(Planung!EL57="",$C57,IF(ISNUMBER(Planung!EL57),Planung!EL57,IF(UPPER(Planung!EL57)="H",$C57/2,0)))))))</f>
        <v>0</v>
      </c>
      <c r="EM57" s="27">
        <f>IF($A57="",0,IF(Mitarbeiter!$G$55=FALSE,0,IF(AND(Mitarbeiter!$E$55&lt;&gt;"",EM$5+6&lt;Mitarbeiter!$E$55),0,IF(AND(Mitarbeiter!$F$55&lt;&gt;"",EM$5&gt;Mitarbeiter!$F$55),0,IF(Planung!EM57="",$C57,IF(ISNUMBER(Planung!EM57),Planung!EM57,IF(UPPER(Planung!EM57)="H",$C57/2,0)))))))</f>
        <v>0</v>
      </c>
      <c r="EN57" s="27">
        <f>IF($A57="",0,IF(Mitarbeiter!$G$55=FALSE,0,IF(AND(Mitarbeiter!$E$55&lt;&gt;"",EN$5+6&lt;Mitarbeiter!$E$55),0,IF(AND(Mitarbeiter!$F$55&lt;&gt;"",EN$5&gt;Mitarbeiter!$F$55),0,IF(Planung!EN57="",$C57,IF(ISNUMBER(Planung!EN57),Planung!EN57,IF(UPPER(Planung!EN57)="H",$C57/2,0)))))))</f>
        <v>0</v>
      </c>
      <c r="EO57" s="27">
        <f>IF($A57="",0,IF(Mitarbeiter!$G$55=FALSE,0,IF(AND(Mitarbeiter!$E$55&lt;&gt;"",EO$5+6&lt;Mitarbeiter!$E$55),0,IF(AND(Mitarbeiter!$F$55&lt;&gt;"",EO$5&gt;Mitarbeiter!$F$55),0,IF(Planung!EO57="",$C57,IF(ISNUMBER(Planung!EO57),Planung!EO57,IF(UPPER(Planung!EO57)="H",$C57/2,0)))))))</f>
        <v>0</v>
      </c>
      <c r="EP57" s="27">
        <f>IF($A57="",0,IF(Mitarbeiter!$G$55=FALSE,0,IF(AND(Mitarbeiter!$E$55&lt;&gt;"",EP$5+6&lt;Mitarbeiter!$E$55),0,IF(AND(Mitarbeiter!$F$55&lt;&gt;"",EP$5&gt;Mitarbeiter!$F$55),0,IF(Planung!EP57="",$C57,IF(ISNUMBER(Planung!EP57),Planung!EP57,IF(UPPER(Planung!EP57)="H",$C57/2,0)))))))</f>
        <v>0</v>
      </c>
      <c r="EQ57" s="27">
        <f>IF($A57="",0,IF(Mitarbeiter!$G$55=FALSE,0,IF(AND(Mitarbeiter!$E$55&lt;&gt;"",EQ$5+6&lt;Mitarbeiter!$E$55),0,IF(AND(Mitarbeiter!$F$55&lt;&gt;"",EQ$5&gt;Mitarbeiter!$F$55),0,IF(Planung!EQ57="",$C57,IF(ISNUMBER(Planung!EQ57),Planung!EQ57,IF(UPPER(Planung!EQ57)="H",$C57/2,0)))))))</f>
        <v>0</v>
      </c>
      <c r="ER57" s="27">
        <f>IF($A57="",0,IF(Mitarbeiter!$G$55=FALSE,0,IF(AND(Mitarbeiter!$E$55&lt;&gt;"",ER$5+6&lt;Mitarbeiter!$E$55),0,IF(AND(Mitarbeiter!$F$55&lt;&gt;"",ER$5&gt;Mitarbeiter!$F$55),0,IF(Planung!ER57="",$C57,IF(ISNUMBER(Planung!ER57),Planung!ER57,IF(UPPER(Planung!ER57)="H",$C57/2,0)))))))</f>
        <v>0</v>
      </c>
      <c r="ES57" s="27">
        <f>IF($A57="",0,IF(Mitarbeiter!$G$55=FALSE,0,IF(AND(Mitarbeiter!$E$55&lt;&gt;"",ES$5+6&lt;Mitarbeiter!$E$55),0,IF(AND(Mitarbeiter!$F$55&lt;&gt;"",ES$5&gt;Mitarbeiter!$F$55),0,IF(Planung!ES57="",$C57,IF(ISNUMBER(Planung!ES57),Planung!ES57,IF(UPPER(Planung!ES57)="H",$C57/2,0)))))))</f>
        <v>0</v>
      </c>
      <c r="ET57" s="27">
        <f>IF($A57="",0,IF(Mitarbeiter!$G$55=FALSE,0,IF(AND(Mitarbeiter!$E$55&lt;&gt;"",ET$5+6&lt;Mitarbeiter!$E$55),0,IF(AND(Mitarbeiter!$F$55&lt;&gt;"",ET$5&gt;Mitarbeiter!$F$55),0,IF(Planung!ET57="",$C57,IF(ISNUMBER(Planung!ET57),Planung!ET57,IF(UPPER(Planung!ET57)="H",$C57/2,0)))))))</f>
        <v>0</v>
      </c>
      <c r="EU57" s="27">
        <f>IF($A57="",0,IF(Mitarbeiter!$G$55=FALSE,0,IF(AND(Mitarbeiter!$E$55&lt;&gt;"",EU$5+6&lt;Mitarbeiter!$E$55),0,IF(AND(Mitarbeiter!$F$55&lt;&gt;"",EU$5&gt;Mitarbeiter!$F$55),0,IF(Planung!EU57="",$C57,IF(ISNUMBER(Planung!EU57),Planung!EU57,IF(UPPER(Planung!EU57)="H",$C57/2,0)))))))</f>
        <v>0</v>
      </c>
      <c r="EV57" s="27">
        <f>IF($A57="",0,IF(Mitarbeiter!$G$55=FALSE,0,IF(AND(Mitarbeiter!$E$55&lt;&gt;"",EV$5+6&lt;Mitarbeiter!$E$55),0,IF(AND(Mitarbeiter!$F$55&lt;&gt;"",EV$5&gt;Mitarbeiter!$F$55),0,IF(Planung!EV57="",$C57,IF(ISNUMBER(Planung!EV57),Planung!EV57,IF(UPPER(Planung!EV57)="H",$C57/2,0)))))))</f>
        <v>0</v>
      </c>
      <c r="EW57" s="27">
        <f>IF($A57="",0,IF(Mitarbeiter!$G$55=FALSE,0,IF(AND(Mitarbeiter!$E$55&lt;&gt;"",EW$5+6&lt;Mitarbeiter!$E$55),0,IF(AND(Mitarbeiter!$F$55&lt;&gt;"",EW$5&gt;Mitarbeiter!$F$55),0,IF(Planung!EW57="",$C57,IF(ISNUMBER(Planung!EW57),Planung!EW57,IF(UPPER(Planung!EW57)="H",$C57/2,0)))))))</f>
        <v>0</v>
      </c>
      <c r="EX57" s="27">
        <f>IF($A57="",0,IF(Mitarbeiter!$G$55=FALSE,0,IF(AND(Mitarbeiter!$E$55&lt;&gt;"",EX$5+6&lt;Mitarbeiter!$E$55),0,IF(AND(Mitarbeiter!$F$55&lt;&gt;"",EX$5&gt;Mitarbeiter!$F$55),0,IF(Planung!EX57="",$C57,IF(ISNUMBER(Planung!EX57),Planung!EX57,IF(UPPER(Planung!EX57)="H",$C57/2,0)))))))</f>
        <v>0</v>
      </c>
      <c r="EY57" s="27">
        <f>IF($A57="",0,IF(Mitarbeiter!$G$55=FALSE,0,IF(AND(Mitarbeiter!$E$55&lt;&gt;"",EY$5+6&lt;Mitarbeiter!$E$55),0,IF(AND(Mitarbeiter!$F$55&lt;&gt;"",EY$5&gt;Mitarbeiter!$F$55),0,IF(Planung!EY57="",$C57,IF(ISNUMBER(Planung!EY57),Planung!EY57,IF(UPPER(Planung!EY57)="H",$C57/2,0)))))))</f>
        <v>0</v>
      </c>
      <c r="EZ57" s="27">
        <f>IF($A57="",0,IF(Mitarbeiter!$G$55=FALSE,0,IF(AND(Mitarbeiter!$E$55&lt;&gt;"",EZ$5+6&lt;Mitarbeiter!$E$55),0,IF(AND(Mitarbeiter!$F$55&lt;&gt;"",EZ$5&gt;Mitarbeiter!$F$55),0,IF(Planung!EZ57="",$C57,IF(ISNUMBER(Planung!EZ57),Planung!EZ57,IF(UPPER(Planung!EZ57)="H",$C57/2,0)))))))</f>
        <v>0</v>
      </c>
      <c r="FA57" s="27">
        <f>IF($A57="",0,IF(Mitarbeiter!$G$55=FALSE,0,IF(AND(Mitarbeiter!$E$55&lt;&gt;"",FA$5+6&lt;Mitarbeiter!$E$55),0,IF(AND(Mitarbeiter!$F$55&lt;&gt;"",FA$5&gt;Mitarbeiter!$F$55),0,IF(Planung!FA57="",$C57,IF(ISNUMBER(Planung!FA57),Planung!FA57,IF(UPPER(Planung!FA57)="H",$C57/2,0)))))))</f>
        <v>0</v>
      </c>
      <c r="FB57" s="27">
        <f>IF($A57="",0,IF(Mitarbeiter!$G$55=FALSE,0,IF(AND(Mitarbeiter!$E$55&lt;&gt;"",FB$5+6&lt;Mitarbeiter!$E$55),0,IF(AND(Mitarbeiter!$F$55&lt;&gt;"",FB$5&gt;Mitarbeiter!$F$55),0,IF(Planung!FB57="",$C57,IF(ISNUMBER(Planung!FB57),Planung!FB57,IF(UPPER(Planung!FB57)="H",$C57/2,0)))))))</f>
        <v>0</v>
      </c>
      <c r="FC57" s="27">
        <f>IF($A57="",0,IF(Mitarbeiter!$G$55=FALSE,0,IF(AND(Mitarbeiter!$E$55&lt;&gt;"",FC$5+6&lt;Mitarbeiter!$E$55),0,IF(AND(Mitarbeiter!$F$55&lt;&gt;"",FC$5&gt;Mitarbeiter!$F$55),0,IF(Planung!FC57="",$C57,IF(ISNUMBER(Planung!FC57),Planung!FC57,IF(UPPER(Planung!FC57)="H",$C57/2,0)))))))</f>
        <v>0</v>
      </c>
      <c r="FD57" s="27">
        <f>IF($A57="",0,IF(Mitarbeiter!$G$55=FALSE,0,IF(AND(Mitarbeiter!$E$55&lt;&gt;"",FD$5+6&lt;Mitarbeiter!$E$55),0,IF(AND(Mitarbeiter!$F$55&lt;&gt;"",FD$5&gt;Mitarbeiter!$F$55),0,IF(Planung!FD57="",$C57,IF(ISNUMBER(Planung!FD57),Planung!FD57,IF(UPPER(Planung!FD57)="H",$C57/2,0)))))))</f>
        <v>0</v>
      </c>
      <c r="FE57" s="27">
        <f>IF($A57="",0,IF(Mitarbeiter!$G$55=FALSE,0,IF(AND(Mitarbeiter!$E$55&lt;&gt;"",FE$5+6&lt;Mitarbeiter!$E$55),0,IF(AND(Mitarbeiter!$F$55&lt;&gt;"",FE$5&gt;Mitarbeiter!$F$55),0,IF(Planung!FE57="",$C57,IF(ISNUMBER(Planung!FE57),Planung!FE57,IF(UPPER(Planung!FE57)="H",$C57/2,0)))))))</f>
        <v>0</v>
      </c>
      <c r="FF57" s="27">
        <f>IF($A57="",0,IF(Mitarbeiter!$G$55=FALSE,0,IF(AND(Mitarbeiter!$E$55&lt;&gt;"",FF$5+6&lt;Mitarbeiter!$E$55),0,IF(AND(Mitarbeiter!$F$55&lt;&gt;"",FF$5&gt;Mitarbeiter!$F$55),0,IF(Planung!FF57="",$C57,IF(ISNUMBER(Planung!FF57),Planung!FF57,IF(UPPER(Planung!FF57)="H",$C57/2,0)))))))</f>
        <v>0</v>
      </c>
      <c r="FG57" s="27">
        <f>IF($A57="",0,IF(Mitarbeiter!$G$55=FALSE,0,IF(AND(Mitarbeiter!$E$55&lt;&gt;"",FG$5+6&lt;Mitarbeiter!$E$55),0,IF(AND(Mitarbeiter!$F$55&lt;&gt;"",FG$5&gt;Mitarbeiter!$F$55),0,IF(Planung!FG57="",$C57,IF(ISNUMBER(Planung!FG57),Planung!FG57,IF(UPPER(Planung!FG57)="H",$C57/2,0)))))))</f>
        <v>0</v>
      </c>
      <c r="FH57" s="27">
        <f>IF($A57="",0,IF(Mitarbeiter!$G$55=FALSE,0,IF(AND(Mitarbeiter!$E$55&lt;&gt;"",FH$5+6&lt;Mitarbeiter!$E$55),0,IF(AND(Mitarbeiter!$F$55&lt;&gt;"",FH$5&gt;Mitarbeiter!$F$55),0,IF(Planung!FH57="",$C57,IF(ISNUMBER(Planung!FH57),Planung!FH57,IF(UPPER(Planung!FH57)="H",$C57/2,0)))))))</f>
        <v>0</v>
      </c>
      <c r="FI57" s="27">
        <f>IF($A57="",0,IF(Mitarbeiter!$G$55=FALSE,0,IF(AND(Mitarbeiter!$E$55&lt;&gt;"",FI$5+6&lt;Mitarbeiter!$E$55),0,IF(AND(Mitarbeiter!$F$55&lt;&gt;"",FI$5&gt;Mitarbeiter!$F$55),0,IF(Planung!FI57="",$C57,IF(ISNUMBER(Planung!FI57),Planung!FI57,IF(UPPER(Planung!FI57)="H",$C57/2,0)))))))</f>
        <v>0</v>
      </c>
      <c r="FJ57" s="27">
        <f>IF($A57="",0,IF(Mitarbeiter!$G$55=FALSE,0,IF(AND(Mitarbeiter!$E$55&lt;&gt;"",FJ$5+6&lt;Mitarbeiter!$E$55),0,IF(AND(Mitarbeiter!$F$55&lt;&gt;"",FJ$5&gt;Mitarbeiter!$F$55),0,IF(Planung!FJ57="",$C57,IF(ISNUMBER(Planung!FJ57),Planung!FJ57,IF(UPPER(Planung!FJ57)="H",$C57/2,0)))))))</f>
        <v>0</v>
      </c>
      <c r="FK57" s="27">
        <f>IF($A57="",0,IF(Mitarbeiter!$G$55=FALSE,0,IF(AND(Mitarbeiter!$E$55&lt;&gt;"",FK$5+6&lt;Mitarbeiter!$E$55),0,IF(AND(Mitarbeiter!$F$55&lt;&gt;"",FK$5&gt;Mitarbeiter!$F$55),0,IF(Planung!FK57="",$C57,IF(ISNUMBER(Planung!FK57),Planung!FK57,IF(UPPER(Planung!FK57)="H",$C57/2,0)))))))</f>
        <v>0</v>
      </c>
      <c r="FL57" s="27">
        <f>IF($A57="",0,IF(Mitarbeiter!$G$55=FALSE,0,IF(AND(Mitarbeiter!$E$55&lt;&gt;"",FL$5+6&lt;Mitarbeiter!$E$55),0,IF(AND(Mitarbeiter!$F$55&lt;&gt;"",FL$5&gt;Mitarbeiter!$F$55),0,IF(Planung!FL57="",$C57,IF(ISNUMBER(Planung!FL57),Planung!FL57,IF(UPPER(Planung!FL57)="H",$C57/2,0)))))))</f>
        <v>0</v>
      </c>
      <c r="FM57" s="27">
        <f>IF($A57="",0,IF(Mitarbeiter!$G$55=FALSE,0,IF(AND(Mitarbeiter!$E$55&lt;&gt;"",FM$5+6&lt;Mitarbeiter!$E$55),0,IF(AND(Mitarbeiter!$F$55&lt;&gt;"",FM$5&gt;Mitarbeiter!$F$55),0,IF(Planung!FM57="",$C57,IF(ISNUMBER(Planung!FM57),Planung!FM57,IF(UPPER(Planung!FM57)="H",$C57/2,0)))))))</f>
        <v>0</v>
      </c>
      <c r="FN57" s="27">
        <f>IF($A57="",0,IF(Mitarbeiter!$G$55=FALSE,0,IF(AND(Mitarbeiter!$E$55&lt;&gt;"",FN$5+6&lt;Mitarbeiter!$E$55),0,IF(AND(Mitarbeiter!$F$55&lt;&gt;"",FN$5&gt;Mitarbeiter!$F$55),0,IF(Planung!FN57="",$C57,IF(ISNUMBER(Planung!FN57),Planung!FN57,IF(UPPER(Planung!FN57)="H",$C57/2,0)))))))</f>
        <v>0</v>
      </c>
      <c r="FO57" s="27">
        <f>IF($A57="",0,IF(Mitarbeiter!$G$55=FALSE,0,IF(AND(Mitarbeiter!$E$55&lt;&gt;"",FO$5+6&lt;Mitarbeiter!$E$55),0,IF(AND(Mitarbeiter!$F$55&lt;&gt;"",FO$5&gt;Mitarbeiter!$F$55),0,IF(Planung!FO57="",$C57,IF(ISNUMBER(Planung!FO57),Planung!FO57,IF(UPPER(Planung!FO57)="H",$C57/2,0)))))))</f>
        <v>0</v>
      </c>
      <c r="FP57" s="27">
        <f>IF($A57="",0,IF(Mitarbeiter!$G$55=FALSE,0,IF(AND(Mitarbeiter!$E$55&lt;&gt;"",FP$5+6&lt;Mitarbeiter!$E$55),0,IF(AND(Mitarbeiter!$F$55&lt;&gt;"",FP$5&gt;Mitarbeiter!$F$55),0,IF(Planung!FP57="",$C57,IF(ISNUMBER(Planung!FP57),Planung!FP57,IF(UPPER(Planung!FP57)="H",$C57/2,0)))))))</f>
        <v>0</v>
      </c>
      <c r="FQ57" s="27">
        <f>IF($A57="",0,IF(Mitarbeiter!$G$55=FALSE,0,IF(AND(Mitarbeiter!$E$55&lt;&gt;"",FQ$5+6&lt;Mitarbeiter!$E$55),0,IF(AND(Mitarbeiter!$F$55&lt;&gt;"",FQ$5&gt;Mitarbeiter!$F$55),0,IF(Planung!FQ57="",$C57,IF(ISNUMBER(Planung!FQ57),Planung!FQ57,IF(UPPER(Planung!FQ57)="H",$C57/2,0)))))))</f>
        <v>0</v>
      </c>
      <c r="FR57" s="27">
        <f>IF($A57="",0,IF(Mitarbeiter!$G$55=FALSE,0,IF(AND(Mitarbeiter!$E$55&lt;&gt;"",FR$5+6&lt;Mitarbeiter!$E$55),0,IF(AND(Mitarbeiter!$F$55&lt;&gt;"",FR$5&gt;Mitarbeiter!$F$55),0,IF(Planung!FR57="",$C57,IF(ISNUMBER(Planung!FR57),Planung!FR57,IF(UPPER(Planung!FR57)="H",$C57/2,0)))))))</f>
        <v>0</v>
      </c>
      <c r="FS57" s="27">
        <f>IF($A57="",0,IF(Mitarbeiter!$G$55=FALSE,0,IF(AND(Mitarbeiter!$E$55&lt;&gt;"",FS$5+6&lt;Mitarbeiter!$E$55),0,IF(AND(Mitarbeiter!$F$55&lt;&gt;"",FS$5&gt;Mitarbeiter!$F$55),0,IF(Planung!FS57="",$C57,IF(ISNUMBER(Planung!FS57),Planung!FS57,IF(UPPER(Planung!FS57)="H",$C57/2,0)))))))</f>
        <v>0</v>
      </c>
      <c r="FT57" s="27">
        <f>IF($A57="",0,IF(Mitarbeiter!$G$55=FALSE,0,IF(AND(Mitarbeiter!$E$55&lt;&gt;"",FT$5+6&lt;Mitarbeiter!$E$55),0,IF(AND(Mitarbeiter!$F$55&lt;&gt;"",FT$5&gt;Mitarbeiter!$F$55),0,IF(Planung!FT57="",$C57,IF(ISNUMBER(Planung!FT57),Planung!FT57,IF(UPPER(Planung!FT57)="H",$C57/2,0)))))))</f>
        <v>0</v>
      </c>
      <c r="FU57" s="27">
        <f>IF($A57="",0,IF(Mitarbeiter!$G$55=FALSE,0,IF(AND(Mitarbeiter!$E$55&lt;&gt;"",FU$5+6&lt;Mitarbeiter!$E$55),0,IF(AND(Mitarbeiter!$F$55&lt;&gt;"",FU$5&gt;Mitarbeiter!$F$55),0,IF(Planung!FU57="",$C57,IF(ISNUMBER(Planung!FU57),Planung!FU57,IF(UPPER(Planung!FU57)="H",$C57/2,0)))))))</f>
        <v>0</v>
      </c>
      <c r="FV57" s="27">
        <f>IF($A57="",0,IF(Mitarbeiter!$G$55=FALSE,0,IF(AND(Mitarbeiter!$E$55&lt;&gt;"",FV$5+6&lt;Mitarbeiter!$E$55),0,IF(AND(Mitarbeiter!$F$55&lt;&gt;"",FV$5&gt;Mitarbeiter!$F$55),0,IF(Planung!FV57="",$C57,IF(ISNUMBER(Planung!FV57),Planung!FV57,IF(UPPER(Planung!FV57)="H",$C57/2,0)))))))</f>
        <v>0</v>
      </c>
      <c r="FW57" s="27">
        <f>IF($A57="",0,IF(Mitarbeiter!$G$55=FALSE,0,IF(AND(Mitarbeiter!$E$55&lt;&gt;"",FW$5+6&lt;Mitarbeiter!$E$55),0,IF(AND(Mitarbeiter!$F$55&lt;&gt;"",FW$5&gt;Mitarbeiter!$F$55),0,IF(Planung!FW57="",$C57,IF(ISNUMBER(Planung!FW57),Planung!FW57,IF(UPPER(Planung!FW57)="H",$C57/2,0)))))))</f>
        <v>0</v>
      </c>
      <c r="FX57" s="27">
        <f>IF($A57="",0,IF(Mitarbeiter!$G$55=FALSE,0,IF(AND(Mitarbeiter!$E$55&lt;&gt;"",FX$5+6&lt;Mitarbeiter!$E$55),0,IF(AND(Mitarbeiter!$F$55&lt;&gt;"",FX$5&gt;Mitarbeiter!$F$55),0,IF(Planung!FX57="",$C57,IF(ISNUMBER(Planung!FX57),Planung!FX57,IF(UPPER(Planung!FX57)="H",$C57/2,0)))))))</f>
        <v>0</v>
      </c>
      <c r="FY57" s="27">
        <f>IF($A57="",0,IF(Mitarbeiter!$G$55=FALSE,0,IF(AND(Mitarbeiter!$E$55&lt;&gt;"",FY$5+6&lt;Mitarbeiter!$E$55),0,IF(AND(Mitarbeiter!$F$55&lt;&gt;"",FY$5&gt;Mitarbeiter!$F$55),0,IF(Planung!FY57="",$C57,IF(ISNUMBER(Planung!FY57),Planung!FY57,IF(UPPER(Planung!FY57)="H",$C57/2,0)))))))</f>
        <v>0</v>
      </c>
      <c r="FZ57" s="27">
        <f>IF($A57="",0,IF(Mitarbeiter!$G$55=FALSE,0,IF(AND(Mitarbeiter!$E$55&lt;&gt;"",FZ$5+6&lt;Mitarbeiter!$E$55),0,IF(AND(Mitarbeiter!$F$55&lt;&gt;"",FZ$5&gt;Mitarbeiter!$F$55),0,IF(Planung!FZ57="",$C57,IF(ISNUMBER(Planung!FZ57),Planung!FZ57,IF(UPPER(Planung!FZ57)="H",$C57/2,0)))))))</f>
        <v>0</v>
      </c>
      <c r="GA57" s="27">
        <f>IF($A57="",0,IF(Mitarbeiter!$G$55=FALSE,0,IF(AND(Mitarbeiter!$E$55&lt;&gt;"",GA$5+6&lt;Mitarbeiter!$E$55),0,IF(AND(Mitarbeiter!$F$55&lt;&gt;"",GA$5&gt;Mitarbeiter!$F$55),0,IF(Planung!GA57="",$C57,IF(ISNUMBER(Planung!GA57),Planung!GA57,IF(UPPER(Planung!GA57)="H",$C57/2,0)))))))</f>
        <v>0</v>
      </c>
      <c r="GB57" s="27">
        <f>IF($A57="",0,IF(Mitarbeiter!$G$55=FALSE,0,IF(AND(Mitarbeiter!$E$55&lt;&gt;"",GB$5+6&lt;Mitarbeiter!$E$55),0,IF(AND(Mitarbeiter!$F$55&lt;&gt;"",GB$5&gt;Mitarbeiter!$F$55),0,IF(Planung!GB57="",$C57,IF(ISNUMBER(Planung!GB57),Planung!GB57,IF(UPPER(Planung!GB57)="H",$C57/2,0)))))))</f>
        <v>0</v>
      </c>
      <c r="GC57" s="27">
        <f>IF($A57="",0,IF(Mitarbeiter!$G$55=FALSE,0,IF(AND(Mitarbeiter!$E$55&lt;&gt;"",GC$5+6&lt;Mitarbeiter!$E$55),0,IF(AND(Mitarbeiter!$F$55&lt;&gt;"",GC$5&gt;Mitarbeiter!$F$55),0,IF(Planung!GC57="",$C57,IF(ISNUMBER(Planung!GC57),Planung!GC57,IF(UPPER(Planung!GC57)="H",$C57/2,0)))))))</f>
        <v>0</v>
      </c>
      <c r="GD57" s="27">
        <f>IF($A57="",0,IF(Mitarbeiter!$G$55=FALSE,0,IF(AND(Mitarbeiter!$E$55&lt;&gt;"",GD$5+6&lt;Mitarbeiter!$E$55),0,IF(AND(Mitarbeiter!$F$55&lt;&gt;"",GD$5&gt;Mitarbeiter!$F$55),0,IF(Planung!GD57="",$C57,IF(ISNUMBER(Planung!GD57),Planung!GD57,IF(UPPER(Planung!GD57)="H",$C57/2,0)))))))</f>
        <v>0</v>
      </c>
      <c r="GE57" s="27">
        <f>IF($A57="",0,IF(Mitarbeiter!$G$55=FALSE,0,IF(AND(Mitarbeiter!$E$55&lt;&gt;"",GE$5+6&lt;Mitarbeiter!$E$55),0,IF(AND(Mitarbeiter!$F$55&lt;&gt;"",GE$5&gt;Mitarbeiter!$F$55),0,IF(Planung!GE57="",$C57,IF(ISNUMBER(Planung!GE57),Planung!GE57,IF(UPPER(Planung!GE57)="H",$C57/2,0)))))))</f>
        <v>0</v>
      </c>
      <c r="GF57" s="27">
        <f>IF($A57="",0,IF(Mitarbeiter!$G$55=FALSE,0,IF(AND(Mitarbeiter!$E$55&lt;&gt;"",GF$5+6&lt;Mitarbeiter!$E$55),0,IF(AND(Mitarbeiter!$F$55&lt;&gt;"",GF$5&gt;Mitarbeiter!$F$55),0,IF(Planung!GF57="",$C57,IF(ISNUMBER(Planung!GF57),Planung!GF57,IF(UPPER(Planung!GF57)="H",$C57/2,0)))))))</f>
        <v>0</v>
      </c>
      <c r="GG57" s="27">
        <f>IF($A57="",0,IF(Mitarbeiter!$G$55=FALSE,0,IF(AND(Mitarbeiter!$E$55&lt;&gt;"",GG$5+6&lt;Mitarbeiter!$E$55),0,IF(AND(Mitarbeiter!$F$55&lt;&gt;"",GG$5&gt;Mitarbeiter!$F$55),0,IF(Planung!GG57="",$C57,IF(ISNUMBER(Planung!GG57),Planung!GG57,IF(UPPER(Planung!GG57)="H",$C57/2,0)))))))</f>
        <v>0</v>
      </c>
      <c r="GH57" s="27">
        <f>IF($A57="",0,IF(Mitarbeiter!$G$55=FALSE,0,IF(AND(Mitarbeiter!$E$55&lt;&gt;"",GH$5+6&lt;Mitarbeiter!$E$55),0,IF(AND(Mitarbeiter!$F$55&lt;&gt;"",GH$5&gt;Mitarbeiter!$F$55),0,IF(Planung!GH57="",$C57,IF(ISNUMBER(Planung!GH57),Planung!GH57,IF(UPPER(Planung!GH57)="H",$C57/2,0)))))))</f>
        <v>0</v>
      </c>
      <c r="GI57" s="27">
        <f>IF($A57="",0,IF(Mitarbeiter!$G$55=FALSE,0,IF(AND(Mitarbeiter!$E$55&lt;&gt;"",GI$5+6&lt;Mitarbeiter!$E$55),0,IF(AND(Mitarbeiter!$F$55&lt;&gt;"",GI$5&gt;Mitarbeiter!$F$55),0,IF(Planung!GI57="",$C57,IF(ISNUMBER(Planung!GI57),Planung!GI57,IF(UPPER(Planung!GI57)="H",$C57/2,0)))))))</f>
        <v>0</v>
      </c>
      <c r="GJ57" s="27">
        <f>IF($A57="",0,IF(Mitarbeiter!$G$55=FALSE,0,IF(AND(Mitarbeiter!$E$55&lt;&gt;"",GJ$5+6&lt;Mitarbeiter!$E$55),0,IF(AND(Mitarbeiter!$F$55&lt;&gt;"",GJ$5&gt;Mitarbeiter!$F$55),0,IF(Planung!GJ57="",$C57,IF(ISNUMBER(Planung!GJ57),Planung!GJ57,IF(UPPER(Planung!GJ57)="H",$C57/2,0)))))))</f>
        <v>0</v>
      </c>
      <c r="GK57" s="27">
        <f>IF($A57="",0,IF(Mitarbeiter!$G$55=FALSE,0,IF(AND(Mitarbeiter!$E$55&lt;&gt;"",GK$5+6&lt;Mitarbeiter!$E$55),0,IF(AND(Mitarbeiter!$F$55&lt;&gt;"",GK$5&gt;Mitarbeiter!$F$55),0,IF(Planung!GK57="",$C57,IF(ISNUMBER(Planung!GK57),Planung!GK57,IF(UPPER(Planung!GK57)="H",$C57/2,0)))))))</f>
        <v>0</v>
      </c>
      <c r="GL57" s="27">
        <f>IF($A57="",0,IF(Mitarbeiter!$G$55=FALSE,0,IF(AND(Mitarbeiter!$E$55&lt;&gt;"",GL$5+6&lt;Mitarbeiter!$E$55),0,IF(AND(Mitarbeiter!$F$55&lt;&gt;"",GL$5&gt;Mitarbeiter!$F$55),0,IF(Planung!GL57="",$C57,IF(ISNUMBER(Planung!GL57),Planung!GL57,IF(UPPER(Planung!GL57)="H",$C57/2,0)))))))</f>
        <v>0</v>
      </c>
      <c r="GM57" s="27">
        <f>IF($A57="",0,IF(Mitarbeiter!$G$55=FALSE,0,IF(AND(Mitarbeiter!$E$55&lt;&gt;"",GM$5+6&lt;Mitarbeiter!$E$55),0,IF(AND(Mitarbeiter!$F$55&lt;&gt;"",GM$5&gt;Mitarbeiter!$F$55),0,IF(Planung!GM57="",$C57,IF(ISNUMBER(Planung!GM57),Planung!GM57,IF(UPPER(Planung!GM57)="H",$C57/2,0)))))))</f>
        <v>0</v>
      </c>
      <c r="GN57" s="27">
        <f>IF($A57="",0,IF(Mitarbeiter!$G$55=FALSE,0,IF(AND(Mitarbeiter!$E$55&lt;&gt;"",GN$5+6&lt;Mitarbeiter!$E$55),0,IF(AND(Mitarbeiter!$F$55&lt;&gt;"",GN$5&gt;Mitarbeiter!$F$55),0,IF(Planung!GN57="",$C57,IF(ISNUMBER(Planung!GN57),Planung!GN57,IF(UPPER(Planung!GN57)="H",$C57/2,0)))))))</f>
        <v>0</v>
      </c>
      <c r="GO57" s="27">
        <f>IF($A57="",0,IF(Mitarbeiter!$G$55=FALSE,0,IF(AND(Mitarbeiter!$E$55&lt;&gt;"",GO$5+6&lt;Mitarbeiter!$E$55),0,IF(AND(Mitarbeiter!$F$55&lt;&gt;"",GO$5&gt;Mitarbeiter!$F$55),0,IF(Planung!GO57="",$C57,IF(ISNUMBER(Planung!GO57),Planung!GO57,IF(UPPER(Planung!GO57)="H",$C57/2,0)))))))</f>
        <v>0</v>
      </c>
      <c r="GP57" s="27">
        <f>IF($A57="",0,IF(Mitarbeiter!$G$55=FALSE,0,IF(AND(Mitarbeiter!$E$55&lt;&gt;"",GP$5+6&lt;Mitarbeiter!$E$55),0,IF(AND(Mitarbeiter!$F$55&lt;&gt;"",GP$5&gt;Mitarbeiter!$F$55),0,IF(Planung!GP57="",$C57,IF(ISNUMBER(Planung!GP57),Planung!GP57,IF(UPPER(Planung!GP57)="H",$C57/2,0)))))))</f>
        <v>0</v>
      </c>
      <c r="GQ57" s="27">
        <f>IF($A57="",0,IF(Mitarbeiter!$G$55=FALSE,0,IF(AND(Mitarbeiter!$E$55&lt;&gt;"",GQ$5+6&lt;Mitarbeiter!$E$55),0,IF(AND(Mitarbeiter!$F$55&lt;&gt;"",GQ$5&gt;Mitarbeiter!$F$55),0,IF(Planung!GQ57="",$C57,IF(ISNUMBER(Planung!GQ57),Planung!GQ57,IF(UPPER(Planung!GQ57)="H",$C57/2,0)))))))</f>
        <v>0</v>
      </c>
      <c r="GR57" s="27">
        <f>IF($A57="",0,IF(Mitarbeiter!$G$55=FALSE,0,IF(AND(Mitarbeiter!$E$55&lt;&gt;"",GR$5+6&lt;Mitarbeiter!$E$55),0,IF(AND(Mitarbeiter!$F$55&lt;&gt;"",GR$5&gt;Mitarbeiter!$F$55),0,IF(Planung!GR57="",$C57,IF(ISNUMBER(Planung!GR57),Planung!GR57,IF(UPPER(Planung!GR57)="H",$C57/2,0)))))))</f>
        <v>0</v>
      </c>
      <c r="GS57" s="27">
        <f>IF($A57="",0,IF(Mitarbeiter!$G$55=FALSE,0,IF(AND(Mitarbeiter!$E$55&lt;&gt;"",GS$5+6&lt;Mitarbeiter!$E$55),0,IF(AND(Mitarbeiter!$F$55&lt;&gt;"",GS$5&gt;Mitarbeiter!$F$55),0,IF(Planung!GS57="",$C57,IF(ISNUMBER(Planung!GS57),Planung!GS57,IF(UPPER(Planung!GS57)="H",$C57/2,0)))))))</f>
        <v>0</v>
      </c>
      <c r="GT57" s="27">
        <f>IF($A57="",0,IF(Mitarbeiter!$G$55=FALSE,0,IF(AND(Mitarbeiter!$E$55&lt;&gt;"",GT$5+6&lt;Mitarbeiter!$E$55),0,IF(AND(Mitarbeiter!$F$55&lt;&gt;"",GT$5&gt;Mitarbeiter!$F$55),0,IF(Planung!GT57="",$C57,IF(ISNUMBER(Planung!GT57),Planung!GT57,IF(UPPER(Planung!GT57)="H",$C57/2,0)))))))</f>
        <v>0</v>
      </c>
      <c r="GU57" s="27">
        <f>IF($A57="",0,IF(Mitarbeiter!$G$55=FALSE,0,IF(AND(Mitarbeiter!$E$55&lt;&gt;"",GU$5+6&lt;Mitarbeiter!$E$55),0,IF(AND(Mitarbeiter!$F$55&lt;&gt;"",GU$5&gt;Mitarbeiter!$F$55),0,IF(Planung!GU57="",$C57,IF(ISNUMBER(Planung!GU57),Planung!GU57,IF(UPPER(Planung!GU57)="H",$C57/2,0)))))))</f>
        <v>0</v>
      </c>
      <c r="GV57" s="27">
        <f>IF($A57="",0,IF(Mitarbeiter!$G$55=FALSE,0,IF(AND(Mitarbeiter!$E$55&lt;&gt;"",GV$5+6&lt;Mitarbeiter!$E$55),0,IF(AND(Mitarbeiter!$F$55&lt;&gt;"",GV$5&gt;Mitarbeiter!$F$55),0,IF(Planung!GV57="",$C57,IF(ISNUMBER(Planung!GV57),Planung!GV57,IF(UPPER(Planung!GV57)="H",$C57/2,0)))))))</f>
        <v>0</v>
      </c>
      <c r="GW57" s="27">
        <f>IF($A57="",0,IF(Mitarbeiter!$G$55=FALSE,0,IF(AND(Mitarbeiter!$E$55&lt;&gt;"",GW$5+6&lt;Mitarbeiter!$E$55),0,IF(AND(Mitarbeiter!$F$55&lt;&gt;"",GW$5&gt;Mitarbeiter!$F$55),0,IF(Planung!GW57="",$C57,IF(ISNUMBER(Planung!GW57),Planung!GW57,IF(UPPER(Planung!GW57)="H",$C57/2,0)))))))</f>
        <v>0</v>
      </c>
      <c r="GX57" s="27">
        <f>IF($A57="",0,IF(Mitarbeiter!$G$55=FALSE,0,IF(AND(Mitarbeiter!$E$55&lt;&gt;"",GX$5+6&lt;Mitarbeiter!$E$55),0,IF(AND(Mitarbeiter!$F$55&lt;&gt;"",GX$5&gt;Mitarbeiter!$F$55),0,IF(Planung!GX57="",$C57,IF(ISNUMBER(Planung!GX57),Planung!GX57,IF(UPPER(Planung!GX57)="H",$C57/2,0)))))))</f>
        <v>0</v>
      </c>
      <c r="GY57" s="27">
        <f>IF($A57="",0,IF(Mitarbeiter!$G$55=FALSE,0,IF(AND(Mitarbeiter!$E$55&lt;&gt;"",GY$5+6&lt;Mitarbeiter!$E$55),0,IF(AND(Mitarbeiter!$F$55&lt;&gt;"",GY$5&gt;Mitarbeiter!$F$55),0,IF(Planung!GY57="",$C57,IF(ISNUMBER(Planung!GY57),Planung!GY57,IF(UPPER(Planung!GY57)="H",$C57/2,0)))))))</f>
        <v>0</v>
      </c>
      <c r="GZ57" s="27">
        <f>IF($A57="",0,IF(Mitarbeiter!$G$55=FALSE,0,IF(AND(Mitarbeiter!$E$55&lt;&gt;"",GZ$5+6&lt;Mitarbeiter!$E$55),0,IF(AND(Mitarbeiter!$F$55&lt;&gt;"",GZ$5&gt;Mitarbeiter!$F$55),0,IF(Planung!GZ57="",$C57,IF(ISNUMBER(Planung!GZ57),Planung!GZ57,IF(UPPER(Planung!GZ57)="H",$C57/2,0)))))))</f>
        <v>0</v>
      </c>
      <c r="HA57" s="27">
        <f>IF($A57="",0,IF(Mitarbeiter!$G$55=FALSE,0,IF(AND(Mitarbeiter!$E$55&lt;&gt;"",HA$5+6&lt;Mitarbeiter!$E$55),0,IF(AND(Mitarbeiter!$F$55&lt;&gt;"",HA$5&gt;Mitarbeiter!$F$55),0,IF(Planung!HA57="",$C57,IF(ISNUMBER(Planung!HA57),Planung!HA57,IF(UPPER(Planung!HA57)="H",$C57/2,0)))))))</f>
        <v>0</v>
      </c>
      <c r="HB57" s="27">
        <f>IF($A57="",0,IF(Mitarbeiter!$G$55=FALSE,0,IF(AND(Mitarbeiter!$E$55&lt;&gt;"",HB$5+6&lt;Mitarbeiter!$E$55),0,IF(AND(Mitarbeiter!$F$55&lt;&gt;"",HB$5&gt;Mitarbeiter!$F$55),0,IF(Planung!HB57="",$C57,IF(ISNUMBER(Planung!HB57),Planung!HB57,IF(UPPER(Planung!HB57)="H",$C57/2,0)))))))</f>
        <v>0</v>
      </c>
      <c r="HC57" s="27">
        <f>IF($A57="",0,IF(Mitarbeiter!$G$55=FALSE,0,IF(AND(Mitarbeiter!$E$55&lt;&gt;"",HC$5+6&lt;Mitarbeiter!$E$55),0,IF(AND(Mitarbeiter!$F$55&lt;&gt;"",HC$5&gt;Mitarbeiter!$F$55),0,IF(Planung!HC57="",$C57,IF(ISNUMBER(Planung!HC57),Planung!HC57,IF(UPPER(Planung!HC57)="H",$C57/2,0)))))))</f>
        <v>0</v>
      </c>
      <c r="HD57" s="27">
        <f>IF($A57="",0,IF(Mitarbeiter!$G$55=FALSE,0,IF(AND(Mitarbeiter!$E$55&lt;&gt;"",HD$5+6&lt;Mitarbeiter!$E$55),0,IF(AND(Mitarbeiter!$F$55&lt;&gt;"",HD$5&gt;Mitarbeiter!$F$55),0,IF(Planung!HD57="",$C57,IF(ISNUMBER(Planung!HD57),Planung!HD57,IF(UPPER(Planung!HD57)="H",$C57/2,0)))))))</f>
        <v>0</v>
      </c>
      <c r="HE57" s="27">
        <f>IF($A57="",0,IF(Mitarbeiter!$G$55=FALSE,0,IF(AND(Mitarbeiter!$E$55&lt;&gt;"",HE$5+6&lt;Mitarbeiter!$E$55),0,IF(AND(Mitarbeiter!$F$55&lt;&gt;"",HE$5&gt;Mitarbeiter!$F$55),0,IF(Planung!HE57="",$C57,IF(ISNUMBER(Planung!HE57),Planung!HE57,IF(UPPER(Planung!HE57)="H",$C57/2,0)))))))</f>
        <v>0</v>
      </c>
      <c r="HF57" s="27">
        <f>IF($A57="",0,IF(Mitarbeiter!$G$55=FALSE,0,IF(AND(Mitarbeiter!$E$55&lt;&gt;"",HF$5+6&lt;Mitarbeiter!$E$55),0,IF(AND(Mitarbeiter!$F$55&lt;&gt;"",HF$5&gt;Mitarbeiter!$F$55),0,IF(Planung!HF57="",$C57,IF(ISNUMBER(Planung!HF57),Planung!HF57,IF(UPPER(Planung!HF57)="H",$C57/2,0)))))))</f>
        <v>0</v>
      </c>
      <c r="HG57" s="27">
        <f>IF($A57="",0,IF(Mitarbeiter!$G$55=FALSE,0,IF(AND(Mitarbeiter!$E$55&lt;&gt;"",HG$5+6&lt;Mitarbeiter!$E$55),0,IF(AND(Mitarbeiter!$F$55&lt;&gt;"",HG$5&gt;Mitarbeiter!$F$55),0,IF(Planung!HG57="",$C57,IF(ISNUMBER(Planung!HG57),Planung!HG57,IF(UPPER(Planung!HG57)="H",$C57/2,0)))))))</f>
        <v>0</v>
      </c>
      <c r="HH57" s="27">
        <f>IF($A57="",0,IF(Mitarbeiter!$G$55=FALSE,0,IF(AND(Mitarbeiter!$E$55&lt;&gt;"",HH$5+6&lt;Mitarbeiter!$E$55),0,IF(AND(Mitarbeiter!$F$55&lt;&gt;"",HH$5&gt;Mitarbeiter!$F$55),0,IF(Planung!HH57="",$C57,IF(ISNUMBER(Planung!HH57),Planung!HH57,IF(UPPER(Planung!HH57)="H",$C57/2,0)))))))</f>
        <v>0</v>
      </c>
      <c r="HI57" s="27">
        <f>IF($A57="",0,IF(Mitarbeiter!$G$55=FALSE,0,IF(AND(Mitarbeiter!$E$55&lt;&gt;"",HI$5+6&lt;Mitarbeiter!$E$55),0,IF(AND(Mitarbeiter!$F$55&lt;&gt;"",HI$5&gt;Mitarbeiter!$F$55),0,IF(Planung!HI57="",$C57,IF(ISNUMBER(Planung!HI57),Planung!HI57,IF(UPPER(Planung!HI57)="H",$C57/2,0)))))))</f>
        <v>0</v>
      </c>
      <c r="HJ57" s="27">
        <f>IF($A57="",0,IF(Mitarbeiter!$G$55=FALSE,0,IF(AND(Mitarbeiter!$E$55&lt;&gt;"",HJ$5+6&lt;Mitarbeiter!$E$55),0,IF(AND(Mitarbeiter!$F$55&lt;&gt;"",HJ$5&gt;Mitarbeiter!$F$55),0,IF(Planung!HJ57="",$C57,IF(ISNUMBER(Planung!HJ57),Planung!HJ57,IF(UPPER(Planung!HJ57)="H",$C57/2,0)))))))</f>
        <v>0</v>
      </c>
      <c r="HK57" s="27">
        <f>IF($A57="",0,IF(Mitarbeiter!$G$55=FALSE,0,IF(AND(Mitarbeiter!$E$55&lt;&gt;"",HK$5+6&lt;Mitarbeiter!$E$55),0,IF(AND(Mitarbeiter!$F$55&lt;&gt;"",HK$5&gt;Mitarbeiter!$F$55),0,IF(Planung!HK57="",$C57,IF(ISNUMBER(Planung!HK57),Planung!HK57,IF(UPPER(Planung!HK57)="H",$C57/2,0)))))))</f>
        <v>0</v>
      </c>
      <c r="HL57" s="27">
        <f>IF($A57="",0,IF(Mitarbeiter!$G$55=FALSE,0,IF(AND(Mitarbeiter!$E$55&lt;&gt;"",HL$5+6&lt;Mitarbeiter!$E$55),0,IF(AND(Mitarbeiter!$F$55&lt;&gt;"",HL$5&gt;Mitarbeiter!$F$55),0,IF(Planung!HL57="",$C57,IF(ISNUMBER(Planung!HL57),Planung!HL57,IF(UPPER(Planung!HL57)="H",$C57/2,0)))))))</f>
        <v>0</v>
      </c>
      <c r="HM57" s="27">
        <f>IF($A57="",0,IF(Mitarbeiter!$G$55=FALSE,0,IF(AND(Mitarbeiter!$E$55&lt;&gt;"",HM$5+6&lt;Mitarbeiter!$E$55),0,IF(AND(Mitarbeiter!$F$55&lt;&gt;"",HM$5&gt;Mitarbeiter!$F$55),0,IF(Planung!HM57="",$C57,IF(ISNUMBER(Planung!HM57),Planung!HM57,IF(UPPER(Planung!HM57)="H",$C57/2,0)))))))</f>
        <v>0</v>
      </c>
      <c r="HN57" s="27">
        <f>IF($A57="",0,IF(Mitarbeiter!$G$55=FALSE,0,IF(AND(Mitarbeiter!$E$55&lt;&gt;"",HN$5+6&lt;Mitarbeiter!$E$55),0,IF(AND(Mitarbeiter!$F$55&lt;&gt;"",HN$5&gt;Mitarbeiter!$F$55),0,IF(Planung!HN57="",$C57,IF(ISNUMBER(Planung!HN57),Planung!HN57,IF(UPPER(Planung!HN57)="H",$C57/2,0)))))))</f>
        <v>0</v>
      </c>
      <c r="HO57" s="27">
        <f>IF($A57="",0,IF(Mitarbeiter!$G$55=FALSE,0,IF(AND(Mitarbeiter!$E$55&lt;&gt;"",HO$5+6&lt;Mitarbeiter!$E$55),0,IF(AND(Mitarbeiter!$F$55&lt;&gt;"",HO$5&gt;Mitarbeiter!$F$55),0,IF(Planung!HO57="",$C57,IF(ISNUMBER(Planung!HO57),Planung!HO57,IF(UPPER(Planung!HO57)="H",$C57/2,0)))))))</f>
        <v>0</v>
      </c>
      <c r="HP57" s="27">
        <f>IF($A57="",0,IF(Mitarbeiter!$G$55=FALSE,0,IF(AND(Mitarbeiter!$E$55&lt;&gt;"",HP$5+6&lt;Mitarbeiter!$E$55),0,IF(AND(Mitarbeiter!$F$55&lt;&gt;"",HP$5&gt;Mitarbeiter!$F$55),0,IF(Planung!HP57="",$C57,IF(ISNUMBER(Planung!HP57),Planung!HP57,IF(UPPER(Planung!HP57)="H",$C57/2,0)))))))</f>
        <v>0</v>
      </c>
      <c r="HQ57" s="27">
        <f>IF($A57="",0,IF(Mitarbeiter!$G$55=FALSE,0,IF(AND(Mitarbeiter!$E$55&lt;&gt;"",HQ$5+6&lt;Mitarbeiter!$E$55),0,IF(AND(Mitarbeiter!$F$55&lt;&gt;"",HQ$5&gt;Mitarbeiter!$F$55),0,IF(Planung!HQ57="",$C57,IF(ISNUMBER(Planung!HQ57),Planung!HQ57,IF(UPPER(Planung!HQ57)="H",$C57/2,0)))))))</f>
        <v>0</v>
      </c>
      <c r="HR57" s="27">
        <f>IF($A57="",0,IF(Mitarbeiter!$G$55=FALSE,0,IF(AND(Mitarbeiter!$E$55&lt;&gt;"",HR$5+6&lt;Mitarbeiter!$E$55),0,IF(AND(Mitarbeiter!$F$55&lt;&gt;"",HR$5&gt;Mitarbeiter!$F$55),0,IF(Planung!HR57="",$C57,IF(ISNUMBER(Planung!HR57),Planung!HR57,IF(UPPER(Planung!HR57)="H",$C57/2,0)))))))</f>
        <v>0</v>
      </c>
      <c r="HS57" s="27">
        <f>IF($A57="",0,IF(Mitarbeiter!$G$55=FALSE,0,IF(AND(Mitarbeiter!$E$55&lt;&gt;"",HS$5+6&lt;Mitarbeiter!$E$55),0,IF(AND(Mitarbeiter!$F$55&lt;&gt;"",HS$5&gt;Mitarbeiter!$F$55),0,IF(Planung!HS57="",$C57,IF(ISNUMBER(Planung!HS57),Planung!HS57,IF(UPPER(Planung!HS57)="H",$C57/2,0)))))))</f>
        <v>0</v>
      </c>
      <c r="HT57" s="27">
        <f>IF($A57="",0,IF(Mitarbeiter!$G$55=FALSE,0,IF(AND(Mitarbeiter!$E$55&lt;&gt;"",HT$5+6&lt;Mitarbeiter!$E$55),0,IF(AND(Mitarbeiter!$F$55&lt;&gt;"",HT$5&gt;Mitarbeiter!$F$55),0,IF(Planung!HT57="",$C57,IF(ISNUMBER(Planung!HT57),Planung!HT57,IF(UPPER(Planung!HT57)="H",$C57/2,0)))))))</f>
        <v>0</v>
      </c>
      <c r="HU57" s="27">
        <f>IF($A57="",0,IF(Mitarbeiter!$G$55=FALSE,0,IF(AND(Mitarbeiter!$E$55&lt;&gt;"",HU$5+6&lt;Mitarbeiter!$E$55),0,IF(AND(Mitarbeiter!$F$55&lt;&gt;"",HU$5&gt;Mitarbeiter!$F$55),0,IF(Planung!HU57="",$C57,IF(ISNUMBER(Planung!HU57),Planung!HU57,IF(UPPER(Planung!HU57)="H",$C57/2,0)))))))</f>
        <v>0</v>
      </c>
      <c r="HV57" s="27">
        <f>IF($A57="",0,IF(Mitarbeiter!$G$55=FALSE,0,IF(AND(Mitarbeiter!$E$55&lt;&gt;"",HV$5+6&lt;Mitarbeiter!$E$55),0,IF(AND(Mitarbeiter!$F$55&lt;&gt;"",HV$5&gt;Mitarbeiter!$F$55),0,IF(Planung!HV57="",$C57,IF(ISNUMBER(Planung!HV57),Planung!HV57,IF(UPPER(Planung!HV57)="H",$C57/2,0)))))))</f>
        <v>0</v>
      </c>
      <c r="HW57" s="27">
        <f>IF($A57="",0,IF(Mitarbeiter!$G$55=FALSE,0,IF(AND(Mitarbeiter!$E$55&lt;&gt;"",HW$5+6&lt;Mitarbeiter!$E$55),0,IF(AND(Mitarbeiter!$F$55&lt;&gt;"",HW$5&gt;Mitarbeiter!$F$55),0,IF(Planung!HW57="",$C57,IF(ISNUMBER(Planung!HW57),Planung!HW57,IF(UPPER(Planung!HW57)="H",$C57/2,0)))))))</f>
        <v>0</v>
      </c>
      <c r="HX57" s="27">
        <f>IF($A57="",0,IF(Mitarbeiter!$G$55=FALSE,0,IF(AND(Mitarbeiter!$E$55&lt;&gt;"",HX$5+6&lt;Mitarbeiter!$E$55),0,IF(AND(Mitarbeiter!$F$55&lt;&gt;"",HX$5&gt;Mitarbeiter!$F$55),0,IF(Planung!HX57="",$C57,IF(ISNUMBER(Planung!HX57),Planung!HX57,IF(UPPER(Planung!HX57)="H",$C57/2,0)))))))</f>
        <v>0</v>
      </c>
      <c r="HY57" s="27">
        <f>IF($A57="",0,IF(Mitarbeiter!$G$55=FALSE,0,IF(AND(Mitarbeiter!$E$55&lt;&gt;"",HY$5+6&lt;Mitarbeiter!$E$55),0,IF(AND(Mitarbeiter!$F$55&lt;&gt;"",HY$5&gt;Mitarbeiter!$F$55),0,IF(Planung!HY57="",$C57,IF(ISNUMBER(Planung!HY57),Planung!HY57,IF(UPPER(Planung!HY57)="H",$C57/2,0)))))))</f>
        <v>0</v>
      </c>
      <c r="HZ57" s="27">
        <f>IF($A57="",0,IF(Mitarbeiter!$G$55=FALSE,0,IF(AND(Mitarbeiter!$E$55&lt;&gt;"",HZ$5+6&lt;Mitarbeiter!$E$55),0,IF(AND(Mitarbeiter!$F$55&lt;&gt;"",HZ$5&gt;Mitarbeiter!$F$55),0,IF(Planung!HZ57="",$C57,IF(ISNUMBER(Planung!HZ57),Planung!HZ57,IF(UPPER(Planung!HZ57)="H",$C57/2,0)))))))</f>
        <v>0</v>
      </c>
      <c r="IA57" s="27">
        <f>IF($A57="",0,IF(Mitarbeiter!$G$55=FALSE,0,IF(AND(Mitarbeiter!$E$55&lt;&gt;"",IA$5+6&lt;Mitarbeiter!$E$55),0,IF(AND(Mitarbeiter!$F$55&lt;&gt;"",IA$5&gt;Mitarbeiter!$F$55),0,IF(Planung!IA57="",$C57,IF(ISNUMBER(Planung!IA57),Planung!IA57,IF(UPPER(Planung!IA57)="H",$C57/2,0)))))))</f>
        <v>0</v>
      </c>
    </row>
    <row r="58" spans="1:235" x14ac:dyDescent="0.25">
      <c r="A58" s="7" t="str">
        <f>Planung!A58</f>
        <v/>
      </c>
      <c r="B58" s="7" t="str">
        <f>Planung!B58</f>
        <v/>
      </c>
      <c r="C58" s="27">
        <f>N(Mitarbeiter!$D$56)</f>
        <v>0</v>
      </c>
      <c r="D58" s="27">
        <f>IF($A58="",0,IF(Mitarbeiter!$G$56=FALSE,0,IF(AND(Mitarbeiter!$E$56&lt;&gt;"",D$5+6&lt;Mitarbeiter!$E$56),0,IF(AND(Mitarbeiter!$F$56&lt;&gt;"",D$5&gt;Mitarbeiter!$F$56),0,IF(Planung!D58="",$C58,IF(ISNUMBER(Planung!D58),Planung!D58,IF(UPPER(Planung!D58)="H",$C58/2,0)))))))</f>
        <v>0</v>
      </c>
      <c r="E58" s="27">
        <f>IF($A58="",0,IF(Mitarbeiter!$G$56=FALSE,0,IF(AND(Mitarbeiter!$E$56&lt;&gt;"",E$5+6&lt;Mitarbeiter!$E$56),0,IF(AND(Mitarbeiter!$F$56&lt;&gt;"",E$5&gt;Mitarbeiter!$F$56),0,IF(Planung!E58="",$C58,IF(ISNUMBER(Planung!E58),Planung!E58,IF(UPPER(Planung!E58)="H",$C58/2,0)))))))</f>
        <v>0</v>
      </c>
      <c r="F58" s="27">
        <f>IF($A58="",0,IF(Mitarbeiter!$G$56=FALSE,0,IF(AND(Mitarbeiter!$E$56&lt;&gt;"",F$5+6&lt;Mitarbeiter!$E$56),0,IF(AND(Mitarbeiter!$F$56&lt;&gt;"",F$5&gt;Mitarbeiter!$F$56),0,IF(Planung!F58="",$C58,IF(ISNUMBER(Planung!F58),Planung!F58,IF(UPPER(Planung!F58)="H",$C58/2,0)))))))</f>
        <v>0</v>
      </c>
      <c r="G58" s="27">
        <f>IF($A58="",0,IF(Mitarbeiter!$G$56=FALSE,0,IF(AND(Mitarbeiter!$E$56&lt;&gt;"",G$5+6&lt;Mitarbeiter!$E$56),0,IF(AND(Mitarbeiter!$F$56&lt;&gt;"",G$5&gt;Mitarbeiter!$F$56),0,IF(Planung!G58="",$C58,IF(ISNUMBER(Planung!G58),Planung!G58,IF(UPPER(Planung!G58)="H",$C58/2,0)))))))</f>
        <v>0</v>
      </c>
      <c r="H58" s="27">
        <f>IF($A58="",0,IF(Mitarbeiter!$G$56=FALSE,0,IF(AND(Mitarbeiter!$E$56&lt;&gt;"",H$5+6&lt;Mitarbeiter!$E$56),0,IF(AND(Mitarbeiter!$F$56&lt;&gt;"",H$5&gt;Mitarbeiter!$F$56),0,IF(Planung!H58="",$C58,IF(ISNUMBER(Planung!H58),Planung!H58,IF(UPPER(Planung!H58)="H",$C58/2,0)))))))</f>
        <v>0</v>
      </c>
      <c r="I58" s="27">
        <f>IF($A58="",0,IF(Mitarbeiter!$G$56=FALSE,0,IF(AND(Mitarbeiter!$E$56&lt;&gt;"",I$5+6&lt;Mitarbeiter!$E$56),0,IF(AND(Mitarbeiter!$F$56&lt;&gt;"",I$5&gt;Mitarbeiter!$F$56),0,IF(Planung!I58="",$C58,IF(ISNUMBER(Planung!I58),Planung!I58,IF(UPPER(Planung!I58)="H",$C58/2,0)))))))</f>
        <v>0</v>
      </c>
      <c r="J58" s="27">
        <f>IF($A58="",0,IF(Mitarbeiter!$G$56=FALSE,0,IF(AND(Mitarbeiter!$E$56&lt;&gt;"",J$5+6&lt;Mitarbeiter!$E$56),0,IF(AND(Mitarbeiter!$F$56&lt;&gt;"",J$5&gt;Mitarbeiter!$F$56),0,IF(Planung!J58="",$C58,IF(ISNUMBER(Planung!J58),Planung!J58,IF(UPPER(Planung!J58)="H",$C58/2,0)))))))</f>
        <v>0</v>
      </c>
      <c r="K58" s="27">
        <f>IF($A58="",0,IF(Mitarbeiter!$G$56=FALSE,0,IF(AND(Mitarbeiter!$E$56&lt;&gt;"",K$5+6&lt;Mitarbeiter!$E$56),0,IF(AND(Mitarbeiter!$F$56&lt;&gt;"",K$5&gt;Mitarbeiter!$F$56),0,IF(Planung!K58="",$C58,IF(ISNUMBER(Planung!K58),Planung!K58,IF(UPPER(Planung!K58)="H",$C58/2,0)))))))</f>
        <v>0</v>
      </c>
      <c r="L58" s="27">
        <f>IF($A58="",0,IF(Mitarbeiter!$G$56=FALSE,0,IF(AND(Mitarbeiter!$E$56&lt;&gt;"",L$5+6&lt;Mitarbeiter!$E$56),0,IF(AND(Mitarbeiter!$F$56&lt;&gt;"",L$5&gt;Mitarbeiter!$F$56),0,IF(Planung!L58="",$C58,IF(ISNUMBER(Planung!L58),Planung!L58,IF(UPPER(Planung!L58)="H",$C58/2,0)))))))</f>
        <v>0</v>
      </c>
      <c r="M58" s="27">
        <f>IF($A58="",0,IF(Mitarbeiter!$G$56=FALSE,0,IF(AND(Mitarbeiter!$E$56&lt;&gt;"",M$5+6&lt;Mitarbeiter!$E$56),0,IF(AND(Mitarbeiter!$F$56&lt;&gt;"",M$5&gt;Mitarbeiter!$F$56),0,IF(Planung!M58="",$C58,IF(ISNUMBER(Planung!M58),Planung!M58,IF(UPPER(Planung!M58)="H",$C58/2,0)))))))</f>
        <v>0</v>
      </c>
      <c r="N58" s="27">
        <f>IF($A58="",0,IF(Mitarbeiter!$G$56=FALSE,0,IF(AND(Mitarbeiter!$E$56&lt;&gt;"",N$5+6&lt;Mitarbeiter!$E$56),0,IF(AND(Mitarbeiter!$F$56&lt;&gt;"",N$5&gt;Mitarbeiter!$F$56),0,IF(Planung!N58="",$C58,IF(ISNUMBER(Planung!N58),Planung!N58,IF(UPPER(Planung!N58)="H",$C58/2,0)))))))</f>
        <v>0</v>
      </c>
      <c r="O58" s="27">
        <f>IF($A58="",0,IF(Mitarbeiter!$G$56=FALSE,0,IF(AND(Mitarbeiter!$E$56&lt;&gt;"",O$5+6&lt;Mitarbeiter!$E$56),0,IF(AND(Mitarbeiter!$F$56&lt;&gt;"",O$5&gt;Mitarbeiter!$F$56),0,IF(Planung!O58="",$C58,IF(ISNUMBER(Planung!O58),Planung!O58,IF(UPPER(Planung!O58)="H",$C58/2,0)))))))</f>
        <v>0</v>
      </c>
      <c r="P58" s="27">
        <f>IF($A58="",0,IF(Mitarbeiter!$G$56=FALSE,0,IF(AND(Mitarbeiter!$E$56&lt;&gt;"",P$5+6&lt;Mitarbeiter!$E$56),0,IF(AND(Mitarbeiter!$F$56&lt;&gt;"",P$5&gt;Mitarbeiter!$F$56),0,IF(Planung!P58="",$C58,IF(ISNUMBER(Planung!P58),Planung!P58,IF(UPPER(Planung!P58)="H",$C58/2,0)))))))</f>
        <v>0</v>
      </c>
      <c r="Q58" s="27">
        <f>IF($A58="",0,IF(Mitarbeiter!$G$56=FALSE,0,IF(AND(Mitarbeiter!$E$56&lt;&gt;"",Q$5+6&lt;Mitarbeiter!$E$56),0,IF(AND(Mitarbeiter!$F$56&lt;&gt;"",Q$5&gt;Mitarbeiter!$F$56),0,IF(Planung!Q58="",$C58,IF(ISNUMBER(Planung!Q58),Planung!Q58,IF(UPPER(Planung!Q58)="H",$C58/2,0)))))))</f>
        <v>0</v>
      </c>
      <c r="R58" s="27">
        <f>IF($A58="",0,IF(Mitarbeiter!$G$56=FALSE,0,IF(AND(Mitarbeiter!$E$56&lt;&gt;"",R$5+6&lt;Mitarbeiter!$E$56),0,IF(AND(Mitarbeiter!$F$56&lt;&gt;"",R$5&gt;Mitarbeiter!$F$56),0,IF(Planung!R58="",$C58,IF(ISNUMBER(Planung!R58),Planung!R58,IF(UPPER(Planung!R58)="H",$C58/2,0)))))))</f>
        <v>0</v>
      </c>
      <c r="S58" s="27">
        <f>IF($A58="",0,IF(Mitarbeiter!$G$56=FALSE,0,IF(AND(Mitarbeiter!$E$56&lt;&gt;"",S$5+6&lt;Mitarbeiter!$E$56),0,IF(AND(Mitarbeiter!$F$56&lt;&gt;"",S$5&gt;Mitarbeiter!$F$56),0,IF(Planung!S58="",$C58,IF(ISNUMBER(Planung!S58),Planung!S58,IF(UPPER(Planung!S58)="H",$C58/2,0)))))))</f>
        <v>0</v>
      </c>
      <c r="T58" s="27">
        <f>IF($A58="",0,IF(Mitarbeiter!$G$56=FALSE,0,IF(AND(Mitarbeiter!$E$56&lt;&gt;"",T$5+6&lt;Mitarbeiter!$E$56),0,IF(AND(Mitarbeiter!$F$56&lt;&gt;"",T$5&gt;Mitarbeiter!$F$56),0,IF(Planung!T58="",$C58,IF(ISNUMBER(Planung!T58),Planung!T58,IF(UPPER(Planung!T58)="H",$C58/2,0)))))))</f>
        <v>0</v>
      </c>
      <c r="U58" s="27">
        <f>IF($A58="",0,IF(Mitarbeiter!$G$56=FALSE,0,IF(AND(Mitarbeiter!$E$56&lt;&gt;"",U$5+6&lt;Mitarbeiter!$E$56),0,IF(AND(Mitarbeiter!$F$56&lt;&gt;"",U$5&gt;Mitarbeiter!$F$56),0,IF(Planung!U58="",$C58,IF(ISNUMBER(Planung!U58),Planung!U58,IF(UPPER(Planung!U58)="H",$C58/2,0)))))))</f>
        <v>0</v>
      </c>
      <c r="V58" s="27">
        <f>IF($A58="",0,IF(Mitarbeiter!$G$56=FALSE,0,IF(AND(Mitarbeiter!$E$56&lt;&gt;"",V$5+6&lt;Mitarbeiter!$E$56),0,IF(AND(Mitarbeiter!$F$56&lt;&gt;"",V$5&gt;Mitarbeiter!$F$56),0,IF(Planung!V58="",$C58,IF(ISNUMBER(Planung!V58),Planung!V58,IF(UPPER(Planung!V58)="H",$C58/2,0)))))))</f>
        <v>0</v>
      </c>
      <c r="W58" s="27">
        <f>IF($A58="",0,IF(Mitarbeiter!$G$56=FALSE,0,IF(AND(Mitarbeiter!$E$56&lt;&gt;"",W$5+6&lt;Mitarbeiter!$E$56),0,IF(AND(Mitarbeiter!$F$56&lt;&gt;"",W$5&gt;Mitarbeiter!$F$56),0,IF(Planung!W58="",$C58,IF(ISNUMBER(Planung!W58),Planung!W58,IF(UPPER(Planung!W58)="H",$C58/2,0)))))))</f>
        <v>0</v>
      </c>
      <c r="X58" s="27">
        <f>IF($A58="",0,IF(Mitarbeiter!$G$56=FALSE,0,IF(AND(Mitarbeiter!$E$56&lt;&gt;"",X$5+6&lt;Mitarbeiter!$E$56),0,IF(AND(Mitarbeiter!$F$56&lt;&gt;"",X$5&gt;Mitarbeiter!$F$56),0,IF(Planung!X58="",$C58,IF(ISNUMBER(Planung!X58),Planung!X58,IF(UPPER(Planung!X58)="H",$C58/2,0)))))))</f>
        <v>0</v>
      </c>
      <c r="Y58" s="27">
        <f>IF($A58="",0,IF(Mitarbeiter!$G$56=FALSE,0,IF(AND(Mitarbeiter!$E$56&lt;&gt;"",Y$5+6&lt;Mitarbeiter!$E$56),0,IF(AND(Mitarbeiter!$F$56&lt;&gt;"",Y$5&gt;Mitarbeiter!$F$56),0,IF(Planung!Y58="",$C58,IF(ISNUMBER(Planung!Y58),Planung!Y58,IF(UPPER(Planung!Y58)="H",$C58/2,0)))))))</f>
        <v>0</v>
      </c>
      <c r="Z58" s="27">
        <f>IF($A58="",0,IF(Mitarbeiter!$G$56=FALSE,0,IF(AND(Mitarbeiter!$E$56&lt;&gt;"",Z$5+6&lt;Mitarbeiter!$E$56),0,IF(AND(Mitarbeiter!$F$56&lt;&gt;"",Z$5&gt;Mitarbeiter!$F$56),0,IF(Planung!Z58="",$C58,IF(ISNUMBER(Planung!Z58),Planung!Z58,IF(UPPER(Planung!Z58)="H",$C58/2,0)))))))</f>
        <v>0</v>
      </c>
      <c r="AA58" s="27">
        <f>IF($A58="",0,IF(Mitarbeiter!$G$56=FALSE,0,IF(AND(Mitarbeiter!$E$56&lt;&gt;"",AA$5+6&lt;Mitarbeiter!$E$56),0,IF(AND(Mitarbeiter!$F$56&lt;&gt;"",AA$5&gt;Mitarbeiter!$F$56),0,IF(Planung!AA58="",$C58,IF(ISNUMBER(Planung!AA58),Planung!AA58,IF(UPPER(Planung!AA58)="H",$C58/2,0)))))))</f>
        <v>0</v>
      </c>
      <c r="AB58" s="27">
        <f>IF($A58="",0,IF(Mitarbeiter!$G$56=FALSE,0,IF(AND(Mitarbeiter!$E$56&lt;&gt;"",AB$5+6&lt;Mitarbeiter!$E$56),0,IF(AND(Mitarbeiter!$F$56&lt;&gt;"",AB$5&gt;Mitarbeiter!$F$56),0,IF(Planung!AB58="",$C58,IF(ISNUMBER(Planung!AB58),Planung!AB58,IF(UPPER(Planung!AB58)="H",$C58/2,0)))))))</f>
        <v>0</v>
      </c>
      <c r="AC58" s="27">
        <f>IF($A58="",0,IF(Mitarbeiter!$G$56=FALSE,0,IF(AND(Mitarbeiter!$E$56&lt;&gt;"",AC$5+6&lt;Mitarbeiter!$E$56),0,IF(AND(Mitarbeiter!$F$56&lt;&gt;"",AC$5&gt;Mitarbeiter!$F$56),0,IF(Planung!AC58="",$C58,IF(ISNUMBER(Planung!AC58),Planung!AC58,IF(UPPER(Planung!AC58)="H",$C58/2,0)))))))</f>
        <v>0</v>
      </c>
      <c r="AD58" s="27">
        <f>IF($A58="",0,IF(Mitarbeiter!$G$56=FALSE,0,IF(AND(Mitarbeiter!$E$56&lt;&gt;"",AD$5+6&lt;Mitarbeiter!$E$56),0,IF(AND(Mitarbeiter!$F$56&lt;&gt;"",AD$5&gt;Mitarbeiter!$F$56),0,IF(Planung!AD58="",$C58,IF(ISNUMBER(Planung!AD58),Planung!AD58,IF(UPPER(Planung!AD58)="H",$C58/2,0)))))))</f>
        <v>0</v>
      </c>
      <c r="AE58" s="27">
        <f>IF($A58="",0,IF(Mitarbeiter!$G$56=FALSE,0,IF(AND(Mitarbeiter!$E$56&lt;&gt;"",AE$5+6&lt;Mitarbeiter!$E$56),0,IF(AND(Mitarbeiter!$F$56&lt;&gt;"",AE$5&gt;Mitarbeiter!$F$56),0,IF(Planung!AE58="",$C58,IF(ISNUMBER(Planung!AE58),Planung!AE58,IF(UPPER(Planung!AE58)="H",$C58/2,0)))))))</f>
        <v>0</v>
      </c>
      <c r="AF58" s="27">
        <f>IF($A58="",0,IF(Mitarbeiter!$G$56=FALSE,0,IF(AND(Mitarbeiter!$E$56&lt;&gt;"",AF$5+6&lt;Mitarbeiter!$E$56),0,IF(AND(Mitarbeiter!$F$56&lt;&gt;"",AF$5&gt;Mitarbeiter!$F$56),0,IF(Planung!AF58="",$C58,IF(ISNUMBER(Planung!AF58),Planung!AF58,IF(UPPER(Planung!AF58)="H",$C58/2,0)))))))</f>
        <v>0</v>
      </c>
      <c r="AG58" s="27">
        <f>IF($A58="",0,IF(Mitarbeiter!$G$56=FALSE,0,IF(AND(Mitarbeiter!$E$56&lt;&gt;"",AG$5+6&lt;Mitarbeiter!$E$56),0,IF(AND(Mitarbeiter!$F$56&lt;&gt;"",AG$5&gt;Mitarbeiter!$F$56),0,IF(Planung!AG58="",$C58,IF(ISNUMBER(Planung!AG58),Planung!AG58,IF(UPPER(Planung!AG58)="H",$C58/2,0)))))))</f>
        <v>0</v>
      </c>
      <c r="AH58" s="27">
        <f>IF($A58="",0,IF(Mitarbeiter!$G$56=FALSE,0,IF(AND(Mitarbeiter!$E$56&lt;&gt;"",AH$5+6&lt;Mitarbeiter!$E$56),0,IF(AND(Mitarbeiter!$F$56&lt;&gt;"",AH$5&gt;Mitarbeiter!$F$56),0,IF(Planung!AH58="",$C58,IF(ISNUMBER(Planung!AH58),Planung!AH58,IF(UPPER(Planung!AH58)="H",$C58/2,0)))))))</f>
        <v>0</v>
      </c>
      <c r="AI58" s="27">
        <f>IF($A58="",0,IF(Mitarbeiter!$G$56=FALSE,0,IF(AND(Mitarbeiter!$E$56&lt;&gt;"",AI$5+6&lt;Mitarbeiter!$E$56),0,IF(AND(Mitarbeiter!$F$56&lt;&gt;"",AI$5&gt;Mitarbeiter!$F$56),0,IF(Planung!AI58="",$C58,IF(ISNUMBER(Planung!AI58),Planung!AI58,IF(UPPER(Planung!AI58)="H",$C58/2,0)))))))</f>
        <v>0</v>
      </c>
      <c r="AJ58" s="27">
        <f>IF($A58="",0,IF(Mitarbeiter!$G$56=FALSE,0,IF(AND(Mitarbeiter!$E$56&lt;&gt;"",AJ$5+6&lt;Mitarbeiter!$E$56),0,IF(AND(Mitarbeiter!$F$56&lt;&gt;"",AJ$5&gt;Mitarbeiter!$F$56),0,IF(Planung!AJ58="",$C58,IF(ISNUMBER(Planung!AJ58),Planung!AJ58,IF(UPPER(Planung!AJ58)="H",$C58/2,0)))))))</f>
        <v>0</v>
      </c>
      <c r="AK58" s="27">
        <f>IF($A58="",0,IF(Mitarbeiter!$G$56=FALSE,0,IF(AND(Mitarbeiter!$E$56&lt;&gt;"",AK$5+6&lt;Mitarbeiter!$E$56),0,IF(AND(Mitarbeiter!$F$56&lt;&gt;"",AK$5&gt;Mitarbeiter!$F$56),0,IF(Planung!AK58="",$C58,IF(ISNUMBER(Planung!AK58),Planung!AK58,IF(UPPER(Planung!AK58)="H",$C58/2,0)))))))</f>
        <v>0</v>
      </c>
      <c r="AL58" s="27">
        <f>IF($A58="",0,IF(Mitarbeiter!$G$56=FALSE,0,IF(AND(Mitarbeiter!$E$56&lt;&gt;"",AL$5+6&lt;Mitarbeiter!$E$56),0,IF(AND(Mitarbeiter!$F$56&lt;&gt;"",AL$5&gt;Mitarbeiter!$F$56),0,IF(Planung!AL58="",$C58,IF(ISNUMBER(Planung!AL58),Planung!AL58,IF(UPPER(Planung!AL58)="H",$C58/2,0)))))))</f>
        <v>0</v>
      </c>
      <c r="AM58" s="27">
        <f>IF($A58="",0,IF(Mitarbeiter!$G$56=FALSE,0,IF(AND(Mitarbeiter!$E$56&lt;&gt;"",AM$5+6&lt;Mitarbeiter!$E$56),0,IF(AND(Mitarbeiter!$F$56&lt;&gt;"",AM$5&gt;Mitarbeiter!$F$56),0,IF(Planung!AM58="",$C58,IF(ISNUMBER(Planung!AM58),Planung!AM58,IF(UPPER(Planung!AM58)="H",$C58/2,0)))))))</f>
        <v>0</v>
      </c>
      <c r="AN58" s="27">
        <f>IF($A58="",0,IF(Mitarbeiter!$G$56=FALSE,0,IF(AND(Mitarbeiter!$E$56&lt;&gt;"",AN$5+6&lt;Mitarbeiter!$E$56),0,IF(AND(Mitarbeiter!$F$56&lt;&gt;"",AN$5&gt;Mitarbeiter!$F$56),0,IF(Planung!AN58="",$C58,IF(ISNUMBER(Planung!AN58),Planung!AN58,IF(UPPER(Planung!AN58)="H",$C58/2,0)))))))</f>
        <v>0</v>
      </c>
      <c r="AO58" s="27">
        <f>IF($A58="",0,IF(Mitarbeiter!$G$56=FALSE,0,IF(AND(Mitarbeiter!$E$56&lt;&gt;"",AO$5+6&lt;Mitarbeiter!$E$56),0,IF(AND(Mitarbeiter!$F$56&lt;&gt;"",AO$5&gt;Mitarbeiter!$F$56),0,IF(Planung!AO58="",$C58,IF(ISNUMBER(Planung!AO58),Planung!AO58,IF(UPPER(Planung!AO58)="H",$C58/2,0)))))))</f>
        <v>0</v>
      </c>
      <c r="AP58" s="27">
        <f>IF($A58="",0,IF(Mitarbeiter!$G$56=FALSE,0,IF(AND(Mitarbeiter!$E$56&lt;&gt;"",AP$5+6&lt;Mitarbeiter!$E$56),0,IF(AND(Mitarbeiter!$F$56&lt;&gt;"",AP$5&gt;Mitarbeiter!$F$56),0,IF(Planung!AP58="",$C58,IF(ISNUMBER(Planung!AP58),Planung!AP58,IF(UPPER(Planung!AP58)="H",$C58/2,0)))))))</f>
        <v>0</v>
      </c>
      <c r="AQ58" s="27">
        <f>IF($A58="",0,IF(Mitarbeiter!$G$56=FALSE,0,IF(AND(Mitarbeiter!$E$56&lt;&gt;"",AQ$5+6&lt;Mitarbeiter!$E$56),0,IF(AND(Mitarbeiter!$F$56&lt;&gt;"",AQ$5&gt;Mitarbeiter!$F$56),0,IF(Planung!AQ58="",$C58,IF(ISNUMBER(Planung!AQ58),Planung!AQ58,IF(UPPER(Planung!AQ58)="H",$C58/2,0)))))))</f>
        <v>0</v>
      </c>
      <c r="AR58" s="27">
        <f>IF($A58="",0,IF(Mitarbeiter!$G$56=FALSE,0,IF(AND(Mitarbeiter!$E$56&lt;&gt;"",AR$5+6&lt;Mitarbeiter!$E$56),0,IF(AND(Mitarbeiter!$F$56&lt;&gt;"",AR$5&gt;Mitarbeiter!$F$56),0,IF(Planung!AR58="",$C58,IF(ISNUMBER(Planung!AR58),Planung!AR58,IF(UPPER(Planung!AR58)="H",$C58/2,0)))))))</f>
        <v>0</v>
      </c>
      <c r="AS58" s="27">
        <f>IF($A58="",0,IF(Mitarbeiter!$G$56=FALSE,0,IF(AND(Mitarbeiter!$E$56&lt;&gt;"",AS$5+6&lt;Mitarbeiter!$E$56),0,IF(AND(Mitarbeiter!$F$56&lt;&gt;"",AS$5&gt;Mitarbeiter!$F$56),0,IF(Planung!AS58="",$C58,IF(ISNUMBER(Planung!AS58),Planung!AS58,IF(UPPER(Planung!AS58)="H",$C58/2,0)))))))</f>
        <v>0</v>
      </c>
      <c r="AT58" s="27">
        <f>IF($A58="",0,IF(Mitarbeiter!$G$56=FALSE,0,IF(AND(Mitarbeiter!$E$56&lt;&gt;"",AT$5+6&lt;Mitarbeiter!$E$56),0,IF(AND(Mitarbeiter!$F$56&lt;&gt;"",AT$5&gt;Mitarbeiter!$F$56),0,IF(Planung!AT58="",$C58,IF(ISNUMBER(Planung!AT58),Planung!AT58,IF(UPPER(Planung!AT58)="H",$C58/2,0)))))))</f>
        <v>0</v>
      </c>
      <c r="AU58" s="27">
        <f>IF($A58="",0,IF(Mitarbeiter!$G$56=FALSE,0,IF(AND(Mitarbeiter!$E$56&lt;&gt;"",AU$5+6&lt;Mitarbeiter!$E$56),0,IF(AND(Mitarbeiter!$F$56&lt;&gt;"",AU$5&gt;Mitarbeiter!$F$56),0,IF(Planung!AU58="",$C58,IF(ISNUMBER(Planung!AU58),Planung!AU58,IF(UPPER(Planung!AU58)="H",$C58/2,0)))))))</f>
        <v>0</v>
      </c>
      <c r="AV58" s="27">
        <f>IF($A58="",0,IF(Mitarbeiter!$G$56=FALSE,0,IF(AND(Mitarbeiter!$E$56&lt;&gt;"",AV$5+6&lt;Mitarbeiter!$E$56),0,IF(AND(Mitarbeiter!$F$56&lt;&gt;"",AV$5&gt;Mitarbeiter!$F$56),0,IF(Planung!AV58="",$C58,IF(ISNUMBER(Planung!AV58),Planung!AV58,IF(UPPER(Planung!AV58)="H",$C58/2,0)))))))</f>
        <v>0</v>
      </c>
      <c r="AW58" s="27">
        <f>IF($A58="",0,IF(Mitarbeiter!$G$56=FALSE,0,IF(AND(Mitarbeiter!$E$56&lt;&gt;"",AW$5+6&lt;Mitarbeiter!$E$56),0,IF(AND(Mitarbeiter!$F$56&lt;&gt;"",AW$5&gt;Mitarbeiter!$F$56),0,IF(Planung!AW58="",$C58,IF(ISNUMBER(Planung!AW58),Planung!AW58,IF(UPPER(Planung!AW58)="H",$C58/2,0)))))))</f>
        <v>0</v>
      </c>
      <c r="AX58" s="27">
        <f>IF($A58="",0,IF(Mitarbeiter!$G$56=FALSE,0,IF(AND(Mitarbeiter!$E$56&lt;&gt;"",AX$5+6&lt;Mitarbeiter!$E$56),0,IF(AND(Mitarbeiter!$F$56&lt;&gt;"",AX$5&gt;Mitarbeiter!$F$56),0,IF(Planung!AX58="",$C58,IF(ISNUMBER(Planung!AX58),Planung!AX58,IF(UPPER(Planung!AX58)="H",$C58/2,0)))))))</f>
        <v>0</v>
      </c>
      <c r="AY58" s="27">
        <f>IF($A58="",0,IF(Mitarbeiter!$G$56=FALSE,0,IF(AND(Mitarbeiter!$E$56&lt;&gt;"",AY$5+6&lt;Mitarbeiter!$E$56),0,IF(AND(Mitarbeiter!$F$56&lt;&gt;"",AY$5&gt;Mitarbeiter!$F$56),0,IF(Planung!AY58="",$C58,IF(ISNUMBER(Planung!AY58),Planung!AY58,IF(UPPER(Planung!AY58)="H",$C58/2,0)))))))</f>
        <v>0</v>
      </c>
      <c r="AZ58" s="27">
        <f>IF($A58="",0,IF(Mitarbeiter!$G$56=FALSE,0,IF(AND(Mitarbeiter!$E$56&lt;&gt;"",AZ$5+6&lt;Mitarbeiter!$E$56),0,IF(AND(Mitarbeiter!$F$56&lt;&gt;"",AZ$5&gt;Mitarbeiter!$F$56),0,IF(Planung!AZ58="",$C58,IF(ISNUMBER(Planung!AZ58),Planung!AZ58,IF(UPPER(Planung!AZ58)="H",$C58/2,0)))))))</f>
        <v>0</v>
      </c>
      <c r="BA58" s="27">
        <f>IF($A58="",0,IF(Mitarbeiter!$G$56=FALSE,0,IF(AND(Mitarbeiter!$E$56&lt;&gt;"",BA$5+6&lt;Mitarbeiter!$E$56),0,IF(AND(Mitarbeiter!$F$56&lt;&gt;"",BA$5&gt;Mitarbeiter!$F$56),0,IF(Planung!BA58="",$C58,IF(ISNUMBER(Planung!BA58),Planung!BA58,IF(UPPER(Planung!BA58)="H",$C58/2,0)))))))</f>
        <v>0</v>
      </c>
      <c r="BB58" s="27">
        <f>IF($A58="",0,IF(Mitarbeiter!$G$56=FALSE,0,IF(AND(Mitarbeiter!$E$56&lt;&gt;"",BB$5+6&lt;Mitarbeiter!$E$56),0,IF(AND(Mitarbeiter!$F$56&lt;&gt;"",BB$5&gt;Mitarbeiter!$F$56),0,IF(Planung!BB58="",$C58,IF(ISNUMBER(Planung!BB58),Planung!BB58,IF(UPPER(Planung!BB58)="H",$C58/2,0)))))))</f>
        <v>0</v>
      </c>
      <c r="BC58" s="27">
        <f>IF($A58="",0,IF(Mitarbeiter!$G$56=FALSE,0,IF(AND(Mitarbeiter!$E$56&lt;&gt;"",BC$5+6&lt;Mitarbeiter!$E$56),0,IF(AND(Mitarbeiter!$F$56&lt;&gt;"",BC$5&gt;Mitarbeiter!$F$56),0,IF(Planung!BC58="",$C58,IF(ISNUMBER(Planung!BC58),Planung!BC58,IF(UPPER(Planung!BC58)="H",$C58/2,0)))))))</f>
        <v>0</v>
      </c>
      <c r="BD58" s="27">
        <f>IF($A58="",0,IF(Mitarbeiter!$G$56=FALSE,0,IF(AND(Mitarbeiter!$E$56&lt;&gt;"",BD$5+6&lt;Mitarbeiter!$E$56),0,IF(AND(Mitarbeiter!$F$56&lt;&gt;"",BD$5&gt;Mitarbeiter!$F$56),0,IF(Planung!BD58="",$C58,IF(ISNUMBER(Planung!BD58),Planung!BD58,IF(UPPER(Planung!BD58)="H",$C58/2,0)))))))</f>
        <v>0</v>
      </c>
      <c r="BE58" s="27">
        <f>IF($A58="",0,IF(Mitarbeiter!$G$56=FALSE,0,IF(AND(Mitarbeiter!$E$56&lt;&gt;"",BE$5+6&lt;Mitarbeiter!$E$56),0,IF(AND(Mitarbeiter!$F$56&lt;&gt;"",BE$5&gt;Mitarbeiter!$F$56),0,IF(Planung!BE58="",$C58,IF(ISNUMBER(Planung!BE58),Planung!BE58,IF(UPPER(Planung!BE58)="H",$C58/2,0)))))))</f>
        <v>0</v>
      </c>
      <c r="BF58" s="27">
        <f>IF($A58="",0,IF(Mitarbeiter!$G$56=FALSE,0,IF(AND(Mitarbeiter!$E$56&lt;&gt;"",BF$5+6&lt;Mitarbeiter!$E$56),0,IF(AND(Mitarbeiter!$F$56&lt;&gt;"",BF$5&gt;Mitarbeiter!$F$56),0,IF(Planung!BF58="",$C58,IF(ISNUMBER(Planung!BF58),Planung!BF58,IF(UPPER(Planung!BF58)="H",$C58/2,0)))))))</f>
        <v>0</v>
      </c>
      <c r="BG58" s="27">
        <f>IF($A58="",0,IF(Mitarbeiter!$G$56=FALSE,0,IF(AND(Mitarbeiter!$E$56&lt;&gt;"",BG$5+6&lt;Mitarbeiter!$E$56),0,IF(AND(Mitarbeiter!$F$56&lt;&gt;"",BG$5&gt;Mitarbeiter!$F$56),0,IF(Planung!BG58="",$C58,IF(ISNUMBER(Planung!BG58),Planung!BG58,IF(UPPER(Planung!BG58)="H",$C58/2,0)))))))</f>
        <v>0</v>
      </c>
      <c r="BH58" s="27">
        <f>IF($A58="",0,IF(Mitarbeiter!$G$56=FALSE,0,IF(AND(Mitarbeiter!$E$56&lt;&gt;"",BH$5+6&lt;Mitarbeiter!$E$56),0,IF(AND(Mitarbeiter!$F$56&lt;&gt;"",BH$5&gt;Mitarbeiter!$F$56),0,IF(Planung!BH58="",$C58,IF(ISNUMBER(Planung!BH58),Planung!BH58,IF(UPPER(Planung!BH58)="H",$C58/2,0)))))))</f>
        <v>0</v>
      </c>
      <c r="BI58" s="27">
        <f>IF($A58="",0,IF(Mitarbeiter!$G$56=FALSE,0,IF(AND(Mitarbeiter!$E$56&lt;&gt;"",BI$5+6&lt;Mitarbeiter!$E$56),0,IF(AND(Mitarbeiter!$F$56&lt;&gt;"",BI$5&gt;Mitarbeiter!$F$56),0,IF(Planung!BI58="",$C58,IF(ISNUMBER(Planung!BI58),Planung!BI58,IF(UPPER(Planung!BI58)="H",$C58/2,0)))))))</f>
        <v>0</v>
      </c>
      <c r="BJ58" s="27">
        <f>IF($A58="",0,IF(Mitarbeiter!$G$56=FALSE,0,IF(AND(Mitarbeiter!$E$56&lt;&gt;"",BJ$5+6&lt;Mitarbeiter!$E$56),0,IF(AND(Mitarbeiter!$F$56&lt;&gt;"",BJ$5&gt;Mitarbeiter!$F$56),0,IF(Planung!BJ58="",$C58,IF(ISNUMBER(Planung!BJ58),Planung!BJ58,IF(UPPER(Planung!BJ58)="H",$C58/2,0)))))))</f>
        <v>0</v>
      </c>
      <c r="BK58" s="27">
        <f>IF($A58="",0,IF(Mitarbeiter!$G$56=FALSE,0,IF(AND(Mitarbeiter!$E$56&lt;&gt;"",BK$5+6&lt;Mitarbeiter!$E$56),0,IF(AND(Mitarbeiter!$F$56&lt;&gt;"",BK$5&gt;Mitarbeiter!$F$56),0,IF(Planung!BK58="",$C58,IF(ISNUMBER(Planung!BK58),Planung!BK58,IF(UPPER(Planung!BK58)="H",$C58/2,0)))))))</f>
        <v>0</v>
      </c>
      <c r="BL58" s="27">
        <f>IF($A58="",0,IF(Mitarbeiter!$G$56=FALSE,0,IF(AND(Mitarbeiter!$E$56&lt;&gt;"",BL$5+6&lt;Mitarbeiter!$E$56),0,IF(AND(Mitarbeiter!$F$56&lt;&gt;"",BL$5&gt;Mitarbeiter!$F$56),0,IF(Planung!BL58="",$C58,IF(ISNUMBER(Planung!BL58),Planung!BL58,IF(UPPER(Planung!BL58)="H",$C58/2,0)))))))</f>
        <v>0</v>
      </c>
      <c r="BM58" s="27">
        <f>IF($A58="",0,IF(Mitarbeiter!$G$56=FALSE,0,IF(AND(Mitarbeiter!$E$56&lt;&gt;"",BM$5+6&lt;Mitarbeiter!$E$56),0,IF(AND(Mitarbeiter!$F$56&lt;&gt;"",BM$5&gt;Mitarbeiter!$F$56),0,IF(Planung!BM58="",$C58,IF(ISNUMBER(Planung!BM58),Planung!BM58,IF(UPPER(Planung!BM58)="H",$C58/2,0)))))))</f>
        <v>0</v>
      </c>
      <c r="BN58" s="27">
        <f>IF($A58="",0,IF(Mitarbeiter!$G$56=FALSE,0,IF(AND(Mitarbeiter!$E$56&lt;&gt;"",BN$5+6&lt;Mitarbeiter!$E$56),0,IF(AND(Mitarbeiter!$F$56&lt;&gt;"",BN$5&gt;Mitarbeiter!$F$56),0,IF(Planung!BN58="",$C58,IF(ISNUMBER(Planung!BN58),Planung!BN58,IF(UPPER(Planung!BN58)="H",$C58/2,0)))))))</f>
        <v>0</v>
      </c>
      <c r="BO58" s="27">
        <f>IF($A58="",0,IF(Mitarbeiter!$G$56=FALSE,0,IF(AND(Mitarbeiter!$E$56&lt;&gt;"",BO$5+6&lt;Mitarbeiter!$E$56),0,IF(AND(Mitarbeiter!$F$56&lt;&gt;"",BO$5&gt;Mitarbeiter!$F$56),0,IF(Planung!BO58="",$C58,IF(ISNUMBER(Planung!BO58),Planung!BO58,IF(UPPER(Planung!BO58)="H",$C58/2,0)))))))</f>
        <v>0</v>
      </c>
      <c r="BP58" s="27">
        <f>IF($A58="",0,IF(Mitarbeiter!$G$56=FALSE,0,IF(AND(Mitarbeiter!$E$56&lt;&gt;"",BP$5+6&lt;Mitarbeiter!$E$56),0,IF(AND(Mitarbeiter!$F$56&lt;&gt;"",BP$5&gt;Mitarbeiter!$F$56),0,IF(Planung!BP58="",$C58,IF(ISNUMBER(Planung!BP58),Planung!BP58,IF(UPPER(Planung!BP58)="H",$C58/2,0)))))))</f>
        <v>0</v>
      </c>
      <c r="BQ58" s="27">
        <f>IF($A58="",0,IF(Mitarbeiter!$G$56=FALSE,0,IF(AND(Mitarbeiter!$E$56&lt;&gt;"",BQ$5+6&lt;Mitarbeiter!$E$56),0,IF(AND(Mitarbeiter!$F$56&lt;&gt;"",BQ$5&gt;Mitarbeiter!$F$56),0,IF(Planung!BQ58="",$C58,IF(ISNUMBER(Planung!BQ58),Planung!BQ58,IF(UPPER(Planung!BQ58)="H",$C58/2,0)))))))</f>
        <v>0</v>
      </c>
      <c r="BR58" s="27">
        <f>IF($A58="",0,IF(Mitarbeiter!$G$56=FALSE,0,IF(AND(Mitarbeiter!$E$56&lt;&gt;"",BR$5+6&lt;Mitarbeiter!$E$56),0,IF(AND(Mitarbeiter!$F$56&lt;&gt;"",BR$5&gt;Mitarbeiter!$F$56),0,IF(Planung!BR58="",$C58,IF(ISNUMBER(Planung!BR58),Planung!BR58,IF(UPPER(Planung!BR58)="H",$C58/2,0)))))))</f>
        <v>0</v>
      </c>
      <c r="BS58" s="27">
        <f>IF($A58="",0,IF(Mitarbeiter!$G$56=FALSE,0,IF(AND(Mitarbeiter!$E$56&lt;&gt;"",BS$5+6&lt;Mitarbeiter!$E$56),0,IF(AND(Mitarbeiter!$F$56&lt;&gt;"",BS$5&gt;Mitarbeiter!$F$56),0,IF(Planung!BS58="",$C58,IF(ISNUMBER(Planung!BS58),Planung!BS58,IF(UPPER(Planung!BS58)="H",$C58/2,0)))))))</f>
        <v>0</v>
      </c>
      <c r="BT58" s="27">
        <f>IF($A58="",0,IF(Mitarbeiter!$G$56=FALSE,0,IF(AND(Mitarbeiter!$E$56&lt;&gt;"",BT$5+6&lt;Mitarbeiter!$E$56),0,IF(AND(Mitarbeiter!$F$56&lt;&gt;"",BT$5&gt;Mitarbeiter!$F$56),0,IF(Planung!BT58="",$C58,IF(ISNUMBER(Planung!BT58),Planung!BT58,IF(UPPER(Planung!BT58)="H",$C58/2,0)))))))</f>
        <v>0</v>
      </c>
      <c r="BU58" s="27">
        <f>IF($A58="",0,IF(Mitarbeiter!$G$56=FALSE,0,IF(AND(Mitarbeiter!$E$56&lt;&gt;"",BU$5+6&lt;Mitarbeiter!$E$56),0,IF(AND(Mitarbeiter!$F$56&lt;&gt;"",BU$5&gt;Mitarbeiter!$F$56),0,IF(Planung!BU58="",$C58,IF(ISNUMBER(Planung!BU58),Planung!BU58,IF(UPPER(Planung!BU58)="H",$C58/2,0)))))))</f>
        <v>0</v>
      </c>
      <c r="BV58" s="27">
        <f>IF($A58="",0,IF(Mitarbeiter!$G$56=FALSE,0,IF(AND(Mitarbeiter!$E$56&lt;&gt;"",BV$5+6&lt;Mitarbeiter!$E$56),0,IF(AND(Mitarbeiter!$F$56&lt;&gt;"",BV$5&gt;Mitarbeiter!$F$56),0,IF(Planung!BV58="",$C58,IF(ISNUMBER(Planung!BV58),Planung!BV58,IF(UPPER(Planung!BV58)="H",$C58/2,0)))))))</f>
        <v>0</v>
      </c>
      <c r="BW58" s="27">
        <f>IF($A58="",0,IF(Mitarbeiter!$G$56=FALSE,0,IF(AND(Mitarbeiter!$E$56&lt;&gt;"",BW$5+6&lt;Mitarbeiter!$E$56),0,IF(AND(Mitarbeiter!$F$56&lt;&gt;"",BW$5&gt;Mitarbeiter!$F$56),0,IF(Planung!BW58="",$C58,IF(ISNUMBER(Planung!BW58),Planung!BW58,IF(UPPER(Planung!BW58)="H",$C58/2,0)))))))</f>
        <v>0</v>
      </c>
      <c r="BX58" s="27">
        <f>IF($A58="",0,IF(Mitarbeiter!$G$56=FALSE,0,IF(AND(Mitarbeiter!$E$56&lt;&gt;"",BX$5+6&lt;Mitarbeiter!$E$56),0,IF(AND(Mitarbeiter!$F$56&lt;&gt;"",BX$5&gt;Mitarbeiter!$F$56),0,IF(Planung!BX58="",$C58,IF(ISNUMBER(Planung!BX58),Planung!BX58,IF(UPPER(Planung!BX58)="H",$C58/2,0)))))))</f>
        <v>0</v>
      </c>
      <c r="BY58" s="27">
        <f>IF($A58="",0,IF(Mitarbeiter!$G$56=FALSE,0,IF(AND(Mitarbeiter!$E$56&lt;&gt;"",BY$5+6&lt;Mitarbeiter!$E$56),0,IF(AND(Mitarbeiter!$F$56&lt;&gt;"",BY$5&gt;Mitarbeiter!$F$56),0,IF(Planung!BY58="",$C58,IF(ISNUMBER(Planung!BY58),Planung!BY58,IF(UPPER(Planung!BY58)="H",$C58/2,0)))))))</f>
        <v>0</v>
      </c>
      <c r="BZ58" s="27">
        <f>IF($A58="",0,IF(Mitarbeiter!$G$56=FALSE,0,IF(AND(Mitarbeiter!$E$56&lt;&gt;"",BZ$5+6&lt;Mitarbeiter!$E$56),0,IF(AND(Mitarbeiter!$F$56&lt;&gt;"",BZ$5&gt;Mitarbeiter!$F$56),0,IF(Planung!BZ58="",$C58,IF(ISNUMBER(Planung!BZ58),Planung!BZ58,IF(UPPER(Planung!BZ58)="H",$C58/2,0)))))))</f>
        <v>0</v>
      </c>
      <c r="CA58" s="27">
        <f>IF($A58="",0,IF(Mitarbeiter!$G$56=FALSE,0,IF(AND(Mitarbeiter!$E$56&lt;&gt;"",CA$5+6&lt;Mitarbeiter!$E$56),0,IF(AND(Mitarbeiter!$F$56&lt;&gt;"",CA$5&gt;Mitarbeiter!$F$56),0,IF(Planung!CA58="",$C58,IF(ISNUMBER(Planung!CA58),Planung!CA58,IF(UPPER(Planung!CA58)="H",$C58/2,0)))))))</f>
        <v>0</v>
      </c>
      <c r="CB58" s="27">
        <f>IF($A58="",0,IF(Mitarbeiter!$G$56=FALSE,0,IF(AND(Mitarbeiter!$E$56&lt;&gt;"",CB$5+6&lt;Mitarbeiter!$E$56),0,IF(AND(Mitarbeiter!$F$56&lt;&gt;"",CB$5&gt;Mitarbeiter!$F$56),0,IF(Planung!CB58="",$C58,IF(ISNUMBER(Planung!CB58),Planung!CB58,IF(UPPER(Planung!CB58)="H",$C58/2,0)))))))</f>
        <v>0</v>
      </c>
      <c r="CC58" s="27">
        <f>IF($A58="",0,IF(Mitarbeiter!$G$56=FALSE,0,IF(AND(Mitarbeiter!$E$56&lt;&gt;"",CC$5+6&lt;Mitarbeiter!$E$56),0,IF(AND(Mitarbeiter!$F$56&lt;&gt;"",CC$5&gt;Mitarbeiter!$F$56),0,IF(Planung!CC58="",$C58,IF(ISNUMBER(Planung!CC58),Planung!CC58,IF(UPPER(Planung!CC58)="H",$C58/2,0)))))))</f>
        <v>0</v>
      </c>
      <c r="CD58" s="27">
        <f>IF($A58="",0,IF(Mitarbeiter!$G$56=FALSE,0,IF(AND(Mitarbeiter!$E$56&lt;&gt;"",CD$5+6&lt;Mitarbeiter!$E$56),0,IF(AND(Mitarbeiter!$F$56&lt;&gt;"",CD$5&gt;Mitarbeiter!$F$56),0,IF(Planung!CD58="",$C58,IF(ISNUMBER(Planung!CD58),Planung!CD58,IF(UPPER(Planung!CD58)="H",$C58/2,0)))))))</f>
        <v>0</v>
      </c>
      <c r="CE58" s="27">
        <f>IF($A58="",0,IF(Mitarbeiter!$G$56=FALSE,0,IF(AND(Mitarbeiter!$E$56&lt;&gt;"",CE$5+6&lt;Mitarbeiter!$E$56),0,IF(AND(Mitarbeiter!$F$56&lt;&gt;"",CE$5&gt;Mitarbeiter!$F$56),0,IF(Planung!CE58="",$C58,IF(ISNUMBER(Planung!CE58),Planung!CE58,IF(UPPER(Planung!CE58)="H",$C58/2,0)))))))</f>
        <v>0</v>
      </c>
      <c r="CF58" s="27">
        <f>IF($A58="",0,IF(Mitarbeiter!$G$56=FALSE,0,IF(AND(Mitarbeiter!$E$56&lt;&gt;"",CF$5+6&lt;Mitarbeiter!$E$56),0,IF(AND(Mitarbeiter!$F$56&lt;&gt;"",CF$5&gt;Mitarbeiter!$F$56),0,IF(Planung!CF58="",$C58,IF(ISNUMBER(Planung!CF58),Planung!CF58,IF(UPPER(Planung!CF58)="H",$C58/2,0)))))))</f>
        <v>0</v>
      </c>
      <c r="CG58" s="27">
        <f>IF($A58="",0,IF(Mitarbeiter!$G$56=FALSE,0,IF(AND(Mitarbeiter!$E$56&lt;&gt;"",CG$5+6&lt;Mitarbeiter!$E$56),0,IF(AND(Mitarbeiter!$F$56&lt;&gt;"",CG$5&gt;Mitarbeiter!$F$56),0,IF(Planung!CG58="",$C58,IF(ISNUMBER(Planung!CG58),Planung!CG58,IF(UPPER(Planung!CG58)="H",$C58/2,0)))))))</f>
        <v>0</v>
      </c>
      <c r="CH58" s="27">
        <f>IF($A58="",0,IF(Mitarbeiter!$G$56=FALSE,0,IF(AND(Mitarbeiter!$E$56&lt;&gt;"",CH$5+6&lt;Mitarbeiter!$E$56),0,IF(AND(Mitarbeiter!$F$56&lt;&gt;"",CH$5&gt;Mitarbeiter!$F$56),0,IF(Planung!CH58="",$C58,IF(ISNUMBER(Planung!CH58),Planung!CH58,IF(UPPER(Planung!CH58)="H",$C58/2,0)))))))</f>
        <v>0</v>
      </c>
      <c r="CI58" s="27">
        <f>IF($A58="",0,IF(Mitarbeiter!$G$56=FALSE,0,IF(AND(Mitarbeiter!$E$56&lt;&gt;"",CI$5+6&lt;Mitarbeiter!$E$56),0,IF(AND(Mitarbeiter!$F$56&lt;&gt;"",CI$5&gt;Mitarbeiter!$F$56),0,IF(Planung!CI58="",$C58,IF(ISNUMBER(Planung!CI58),Planung!CI58,IF(UPPER(Planung!CI58)="H",$C58/2,0)))))))</f>
        <v>0</v>
      </c>
      <c r="CJ58" s="27">
        <f>IF($A58="",0,IF(Mitarbeiter!$G$56=FALSE,0,IF(AND(Mitarbeiter!$E$56&lt;&gt;"",CJ$5+6&lt;Mitarbeiter!$E$56),0,IF(AND(Mitarbeiter!$F$56&lt;&gt;"",CJ$5&gt;Mitarbeiter!$F$56),0,IF(Planung!CJ58="",$C58,IF(ISNUMBER(Planung!CJ58),Planung!CJ58,IF(UPPER(Planung!CJ58)="H",$C58/2,0)))))))</f>
        <v>0</v>
      </c>
      <c r="CK58" s="27">
        <f>IF($A58="",0,IF(Mitarbeiter!$G$56=FALSE,0,IF(AND(Mitarbeiter!$E$56&lt;&gt;"",CK$5+6&lt;Mitarbeiter!$E$56),0,IF(AND(Mitarbeiter!$F$56&lt;&gt;"",CK$5&gt;Mitarbeiter!$F$56),0,IF(Planung!CK58="",$C58,IF(ISNUMBER(Planung!CK58),Planung!CK58,IF(UPPER(Planung!CK58)="H",$C58/2,0)))))))</f>
        <v>0</v>
      </c>
      <c r="CL58" s="27">
        <f>IF($A58="",0,IF(Mitarbeiter!$G$56=FALSE,0,IF(AND(Mitarbeiter!$E$56&lt;&gt;"",CL$5+6&lt;Mitarbeiter!$E$56),0,IF(AND(Mitarbeiter!$F$56&lt;&gt;"",CL$5&gt;Mitarbeiter!$F$56),0,IF(Planung!CL58="",$C58,IF(ISNUMBER(Planung!CL58),Planung!CL58,IF(UPPER(Planung!CL58)="H",$C58/2,0)))))))</f>
        <v>0</v>
      </c>
      <c r="CM58" s="27">
        <f>IF($A58="",0,IF(Mitarbeiter!$G$56=FALSE,0,IF(AND(Mitarbeiter!$E$56&lt;&gt;"",CM$5+6&lt;Mitarbeiter!$E$56),0,IF(AND(Mitarbeiter!$F$56&lt;&gt;"",CM$5&gt;Mitarbeiter!$F$56),0,IF(Planung!CM58="",$C58,IF(ISNUMBER(Planung!CM58),Planung!CM58,IF(UPPER(Planung!CM58)="H",$C58/2,0)))))))</f>
        <v>0</v>
      </c>
      <c r="CN58" s="27">
        <f>IF($A58="",0,IF(Mitarbeiter!$G$56=FALSE,0,IF(AND(Mitarbeiter!$E$56&lt;&gt;"",CN$5+6&lt;Mitarbeiter!$E$56),0,IF(AND(Mitarbeiter!$F$56&lt;&gt;"",CN$5&gt;Mitarbeiter!$F$56),0,IF(Planung!CN58="",$C58,IF(ISNUMBER(Planung!CN58),Planung!CN58,IF(UPPER(Planung!CN58)="H",$C58/2,0)))))))</f>
        <v>0</v>
      </c>
      <c r="CO58" s="27">
        <f>IF($A58="",0,IF(Mitarbeiter!$G$56=FALSE,0,IF(AND(Mitarbeiter!$E$56&lt;&gt;"",CO$5+6&lt;Mitarbeiter!$E$56),0,IF(AND(Mitarbeiter!$F$56&lt;&gt;"",CO$5&gt;Mitarbeiter!$F$56),0,IF(Planung!CO58="",$C58,IF(ISNUMBER(Planung!CO58),Planung!CO58,IF(UPPER(Planung!CO58)="H",$C58/2,0)))))))</f>
        <v>0</v>
      </c>
      <c r="CP58" s="27">
        <f>IF($A58="",0,IF(Mitarbeiter!$G$56=FALSE,0,IF(AND(Mitarbeiter!$E$56&lt;&gt;"",CP$5+6&lt;Mitarbeiter!$E$56),0,IF(AND(Mitarbeiter!$F$56&lt;&gt;"",CP$5&gt;Mitarbeiter!$F$56),0,IF(Planung!CP58="",$C58,IF(ISNUMBER(Planung!CP58),Planung!CP58,IF(UPPER(Planung!CP58)="H",$C58/2,0)))))))</f>
        <v>0</v>
      </c>
      <c r="CQ58" s="27">
        <f>IF($A58="",0,IF(Mitarbeiter!$G$56=FALSE,0,IF(AND(Mitarbeiter!$E$56&lt;&gt;"",CQ$5+6&lt;Mitarbeiter!$E$56),0,IF(AND(Mitarbeiter!$F$56&lt;&gt;"",CQ$5&gt;Mitarbeiter!$F$56),0,IF(Planung!CQ58="",$C58,IF(ISNUMBER(Planung!CQ58),Planung!CQ58,IF(UPPER(Planung!CQ58)="H",$C58/2,0)))))))</f>
        <v>0</v>
      </c>
      <c r="CR58" s="27">
        <f>IF($A58="",0,IF(Mitarbeiter!$G$56=FALSE,0,IF(AND(Mitarbeiter!$E$56&lt;&gt;"",CR$5+6&lt;Mitarbeiter!$E$56),0,IF(AND(Mitarbeiter!$F$56&lt;&gt;"",CR$5&gt;Mitarbeiter!$F$56),0,IF(Planung!CR58="",$C58,IF(ISNUMBER(Planung!CR58),Planung!CR58,IF(UPPER(Planung!CR58)="H",$C58/2,0)))))))</f>
        <v>0</v>
      </c>
      <c r="CS58" s="27">
        <f>IF($A58="",0,IF(Mitarbeiter!$G$56=FALSE,0,IF(AND(Mitarbeiter!$E$56&lt;&gt;"",CS$5+6&lt;Mitarbeiter!$E$56),0,IF(AND(Mitarbeiter!$F$56&lt;&gt;"",CS$5&gt;Mitarbeiter!$F$56),0,IF(Planung!CS58="",$C58,IF(ISNUMBER(Planung!CS58),Planung!CS58,IF(UPPER(Planung!CS58)="H",$C58/2,0)))))))</f>
        <v>0</v>
      </c>
      <c r="CT58" s="27">
        <f>IF($A58="",0,IF(Mitarbeiter!$G$56=FALSE,0,IF(AND(Mitarbeiter!$E$56&lt;&gt;"",CT$5+6&lt;Mitarbeiter!$E$56),0,IF(AND(Mitarbeiter!$F$56&lt;&gt;"",CT$5&gt;Mitarbeiter!$F$56),0,IF(Planung!CT58="",$C58,IF(ISNUMBER(Planung!CT58),Planung!CT58,IF(UPPER(Planung!CT58)="H",$C58/2,0)))))))</f>
        <v>0</v>
      </c>
      <c r="CU58" s="27">
        <f>IF($A58="",0,IF(Mitarbeiter!$G$56=FALSE,0,IF(AND(Mitarbeiter!$E$56&lt;&gt;"",CU$5+6&lt;Mitarbeiter!$E$56),0,IF(AND(Mitarbeiter!$F$56&lt;&gt;"",CU$5&gt;Mitarbeiter!$F$56),0,IF(Planung!CU58="",$C58,IF(ISNUMBER(Planung!CU58),Planung!CU58,IF(UPPER(Planung!CU58)="H",$C58/2,0)))))))</f>
        <v>0</v>
      </c>
      <c r="CV58" s="27">
        <f>IF($A58="",0,IF(Mitarbeiter!$G$56=FALSE,0,IF(AND(Mitarbeiter!$E$56&lt;&gt;"",CV$5+6&lt;Mitarbeiter!$E$56),0,IF(AND(Mitarbeiter!$F$56&lt;&gt;"",CV$5&gt;Mitarbeiter!$F$56),0,IF(Planung!CV58="",$C58,IF(ISNUMBER(Planung!CV58),Planung!CV58,IF(UPPER(Planung!CV58)="H",$C58/2,0)))))))</f>
        <v>0</v>
      </c>
      <c r="CW58" s="27">
        <f>IF($A58="",0,IF(Mitarbeiter!$G$56=FALSE,0,IF(AND(Mitarbeiter!$E$56&lt;&gt;"",CW$5+6&lt;Mitarbeiter!$E$56),0,IF(AND(Mitarbeiter!$F$56&lt;&gt;"",CW$5&gt;Mitarbeiter!$F$56),0,IF(Planung!CW58="",$C58,IF(ISNUMBER(Planung!CW58),Planung!CW58,IF(UPPER(Planung!CW58)="H",$C58/2,0)))))))</f>
        <v>0</v>
      </c>
      <c r="CX58" s="27">
        <f>IF($A58="",0,IF(Mitarbeiter!$G$56=FALSE,0,IF(AND(Mitarbeiter!$E$56&lt;&gt;"",CX$5+6&lt;Mitarbeiter!$E$56),0,IF(AND(Mitarbeiter!$F$56&lt;&gt;"",CX$5&gt;Mitarbeiter!$F$56),0,IF(Planung!CX58="",$C58,IF(ISNUMBER(Planung!CX58),Planung!CX58,IF(UPPER(Planung!CX58)="H",$C58/2,0)))))))</f>
        <v>0</v>
      </c>
      <c r="CY58" s="27">
        <f>IF($A58="",0,IF(Mitarbeiter!$G$56=FALSE,0,IF(AND(Mitarbeiter!$E$56&lt;&gt;"",CY$5+6&lt;Mitarbeiter!$E$56),0,IF(AND(Mitarbeiter!$F$56&lt;&gt;"",CY$5&gt;Mitarbeiter!$F$56),0,IF(Planung!CY58="",$C58,IF(ISNUMBER(Planung!CY58),Planung!CY58,IF(UPPER(Planung!CY58)="H",$C58/2,0)))))))</f>
        <v>0</v>
      </c>
      <c r="CZ58" s="27">
        <f>IF($A58="",0,IF(Mitarbeiter!$G$56=FALSE,0,IF(AND(Mitarbeiter!$E$56&lt;&gt;"",CZ$5+6&lt;Mitarbeiter!$E$56),0,IF(AND(Mitarbeiter!$F$56&lt;&gt;"",CZ$5&gt;Mitarbeiter!$F$56),0,IF(Planung!CZ58="",$C58,IF(ISNUMBER(Planung!CZ58),Planung!CZ58,IF(UPPER(Planung!CZ58)="H",$C58/2,0)))))))</f>
        <v>0</v>
      </c>
      <c r="DA58" s="27">
        <f>IF($A58="",0,IF(Mitarbeiter!$G$56=FALSE,0,IF(AND(Mitarbeiter!$E$56&lt;&gt;"",DA$5+6&lt;Mitarbeiter!$E$56),0,IF(AND(Mitarbeiter!$F$56&lt;&gt;"",DA$5&gt;Mitarbeiter!$F$56),0,IF(Planung!DA58="",$C58,IF(ISNUMBER(Planung!DA58),Planung!DA58,IF(UPPER(Planung!DA58)="H",$C58/2,0)))))))</f>
        <v>0</v>
      </c>
      <c r="DB58" s="27">
        <f>IF($A58="",0,IF(Mitarbeiter!$G$56=FALSE,0,IF(AND(Mitarbeiter!$E$56&lt;&gt;"",DB$5+6&lt;Mitarbeiter!$E$56),0,IF(AND(Mitarbeiter!$F$56&lt;&gt;"",DB$5&gt;Mitarbeiter!$F$56),0,IF(Planung!DB58="",$C58,IF(ISNUMBER(Planung!DB58),Planung!DB58,IF(UPPER(Planung!DB58)="H",$C58/2,0)))))))</f>
        <v>0</v>
      </c>
      <c r="DC58" s="27">
        <f>IF($A58="",0,IF(Mitarbeiter!$G$56=FALSE,0,IF(AND(Mitarbeiter!$E$56&lt;&gt;"",DC$5+6&lt;Mitarbeiter!$E$56),0,IF(AND(Mitarbeiter!$F$56&lt;&gt;"",DC$5&gt;Mitarbeiter!$F$56),0,IF(Planung!DC58="",$C58,IF(ISNUMBER(Planung!DC58),Planung!DC58,IF(UPPER(Planung!DC58)="H",$C58/2,0)))))))</f>
        <v>0</v>
      </c>
      <c r="DD58" s="27">
        <f>IF($A58="",0,IF(Mitarbeiter!$G$56=FALSE,0,IF(AND(Mitarbeiter!$E$56&lt;&gt;"",DD$5+6&lt;Mitarbeiter!$E$56),0,IF(AND(Mitarbeiter!$F$56&lt;&gt;"",DD$5&gt;Mitarbeiter!$F$56),0,IF(Planung!DD58="",$C58,IF(ISNUMBER(Planung!DD58),Planung!DD58,IF(UPPER(Planung!DD58)="H",$C58/2,0)))))))</f>
        <v>0</v>
      </c>
      <c r="DE58" s="27">
        <f>IF($A58="",0,IF(Mitarbeiter!$G$56=FALSE,0,IF(AND(Mitarbeiter!$E$56&lt;&gt;"",DE$5+6&lt;Mitarbeiter!$E$56),0,IF(AND(Mitarbeiter!$F$56&lt;&gt;"",DE$5&gt;Mitarbeiter!$F$56),0,IF(Planung!DE58="",$C58,IF(ISNUMBER(Planung!DE58),Planung!DE58,IF(UPPER(Planung!DE58)="H",$C58/2,0)))))))</f>
        <v>0</v>
      </c>
      <c r="DF58" s="27">
        <f>IF($A58="",0,IF(Mitarbeiter!$G$56=FALSE,0,IF(AND(Mitarbeiter!$E$56&lt;&gt;"",DF$5+6&lt;Mitarbeiter!$E$56),0,IF(AND(Mitarbeiter!$F$56&lt;&gt;"",DF$5&gt;Mitarbeiter!$F$56),0,IF(Planung!DF58="",$C58,IF(ISNUMBER(Planung!DF58),Planung!DF58,IF(UPPER(Planung!DF58)="H",$C58/2,0)))))))</f>
        <v>0</v>
      </c>
      <c r="DG58" s="27">
        <f>IF($A58="",0,IF(Mitarbeiter!$G$56=FALSE,0,IF(AND(Mitarbeiter!$E$56&lt;&gt;"",DG$5+6&lt;Mitarbeiter!$E$56),0,IF(AND(Mitarbeiter!$F$56&lt;&gt;"",DG$5&gt;Mitarbeiter!$F$56),0,IF(Planung!DG58="",$C58,IF(ISNUMBER(Planung!DG58),Planung!DG58,IF(UPPER(Planung!DG58)="H",$C58/2,0)))))))</f>
        <v>0</v>
      </c>
      <c r="DH58" s="27">
        <f>IF($A58="",0,IF(Mitarbeiter!$G$56=FALSE,0,IF(AND(Mitarbeiter!$E$56&lt;&gt;"",DH$5+6&lt;Mitarbeiter!$E$56),0,IF(AND(Mitarbeiter!$F$56&lt;&gt;"",DH$5&gt;Mitarbeiter!$F$56),0,IF(Planung!DH58="",$C58,IF(ISNUMBER(Planung!DH58),Planung!DH58,IF(UPPER(Planung!DH58)="H",$C58/2,0)))))))</f>
        <v>0</v>
      </c>
      <c r="DI58" s="27">
        <f>IF($A58="",0,IF(Mitarbeiter!$G$56=FALSE,0,IF(AND(Mitarbeiter!$E$56&lt;&gt;"",DI$5+6&lt;Mitarbeiter!$E$56),0,IF(AND(Mitarbeiter!$F$56&lt;&gt;"",DI$5&gt;Mitarbeiter!$F$56),0,IF(Planung!DI58="",$C58,IF(ISNUMBER(Planung!DI58),Planung!DI58,IF(UPPER(Planung!DI58)="H",$C58/2,0)))))))</f>
        <v>0</v>
      </c>
      <c r="DJ58" s="27">
        <f>IF($A58="",0,IF(Mitarbeiter!$G$56=FALSE,0,IF(AND(Mitarbeiter!$E$56&lt;&gt;"",DJ$5+6&lt;Mitarbeiter!$E$56),0,IF(AND(Mitarbeiter!$F$56&lt;&gt;"",DJ$5&gt;Mitarbeiter!$F$56),0,IF(Planung!DJ58="",$C58,IF(ISNUMBER(Planung!DJ58),Planung!DJ58,IF(UPPER(Planung!DJ58)="H",$C58/2,0)))))))</f>
        <v>0</v>
      </c>
      <c r="DK58" s="27">
        <f>IF($A58="",0,IF(Mitarbeiter!$G$56=FALSE,0,IF(AND(Mitarbeiter!$E$56&lt;&gt;"",DK$5+6&lt;Mitarbeiter!$E$56),0,IF(AND(Mitarbeiter!$F$56&lt;&gt;"",DK$5&gt;Mitarbeiter!$F$56),0,IF(Planung!DK58="",$C58,IF(ISNUMBER(Planung!DK58),Planung!DK58,IF(UPPER(Planung!DK58)="H",$C58/2,0)))))))</f>
        <v>0</v>
      </c>
      <c r="DL58" s="27">
        <f>IF($A58="",0,IF(Mitarbeiter!$G$56=FALSE,0,IF(AND(Mitarbeiter!$E$56&lt;&gt;"",DL$5+6&lt;Mitarbeiter!$E$56),0,IF(AND(Mitarbeiter!$F$56&lt;&gt;"",DL$5&gt;Mitarbeiter!$F$56),0,IF(Planung!DL58="",$C58,IF(ISNUMBER(Planung!DL58),Planung!DL58,IF(UPPER(Planung!DL58)="H",$C58/2,0)))))))</f>
        <v>0</v>
      </c>
      <c r="DM58" s="27">
        <f>IF($A58="",0,IF(Mitarbeiter!$G$56=FALSE,0,IF(AND(Mitarbeiter!$E$56&lt;&gt;"",DM$5+6&lt;Mitarbeiter!$E$56),0,IF(AND(Mitarbeiter!$F$56&lt;&gt;"",DM$5&gt;Mitarbeiter!$F$56),0,IF(Planung!DM58="",$C58,IF(ISNUMBER(Planung!DM58),Planung!DM58,IF(UPPER(Planung!DM58)="H",$C58/2,0)))))))</f>
        <v>0</v>
      </c>
      <c r="DN58" s="27">
        <f>IF($A58="",0,IF(Mitarbeiter!$G$56=FALSE,0,IF(AND(Mitarbeiter!$E$56&lt;&gt;"",DN$5+6&lt;Mitarbeiter!$E$56),0,IF(AND(Mitarbeiter!$F$56&lt;&gt;"",DN$5&gt;Mitarbeiter!$F$56),0,IF(Planung!DN58="",$C58,IF(ISNUMBER(Planung!DN58),Planung!DN58,IF(UPPER(Planung!DN58)="H",$C58/2,0)))))))</f>
        <v>0</v>
      </c>
      <c r="DO58" s="27">
        <f>IF($A58="",0,IF(Mitarbeiter!$G$56=FALSE,0,IF(AND(Mitarbeiter!$E$56&lt;&gt;"",DO$5+6&lt;Mitarbeiter!$E$56),0,IF(AND(Mitarbeiter!$F$56&lt;&gt;"",DO$5&gt;Mitarbeiter!$F$56),0,IF(Planung!DO58="",$C58,IF(ISNUMBER(Planung!DO58),Planung!DO58,IF(UPPER(Planung!DO58)="H",$C58/2,0)))))))</f>
        <v>0</v>
      </c>
      <c r="DP58" s="27">
        <f>IF($A58="",0,IF(Mitarbeiter!$G$56=FALSE,0,IF(AND(Mitarbeiter!$E$56&lt;&gt;"",DP$5+6&lt;Mitarbeiter!$E$56),0,IF(AND(Mitarbeiter!$F$56&lt;&gt;"",DP$5&gt;Mitarbeiter!$F$56),0,IF(Planung!DP58="",$C58,IF(ISNUMBER(Planung!DP58),Planung!DP58,IF(UPPER(Planung!DP58)="H",$C58/2,0)))))))</f>
        <v>0</v>
      </c>
      <c r="DQ58" s="27">
        <f>IF($A58="",0,IF(Mitarbeiter!$G$56=FALSE,0,IF(AND(Mitarbeiter!$E$56&lt;&gt;"",DQ$5+6&lt;Mitarbeiter!$E$56),0,IF(AND(Mitarbeiter!$F$56&lt;&gt;"",DQ$5&gt;Mitarbeiter!$F$56),0,IF(Planung!DQ58="",$C58,IF(ISNUMBER(Planung!DQ58),Planung!DQ58,IF(UPPER(Planung!DQ58)="H",$C58/2,0)))))))</f>
        <v>0</v>
      </c>
      <c r="DR58" s="27">
        <f>IF($A58="",0,IF(Mitarbeiter!$G$56=FALSE,0,IF(AND(Mitarbeiter!$E$56&lt;&gt;"",DR$5+6&lt;Mitarbeiter!$E$56),0,IF(AND(Mitarbeiter!$F$56&lt;&gt;"",DR$5&gt;Mitarbeiter!$F$56),0,IF(Planung!DR58="",$C58,IF(ISNUMBER(Planung!DR58),Planung!DR58,IF(UPPER(Planung!DR58)="H",$C58/2,0)))))))</f>
        <v>0</v>
      </c>
      <c r="DS58" s="27">
        <f>IF($A58="",0,IF(Mitarbeiter!$G$56=FALSE,0,IF(AND(Mitarbeiter!$E$56&lt;&gt;"",DS$5+6&lt;Mitarbeiter!$E$56),0,IF(AND(Mitarbeiter!$F$56&lt;&gt;"",DS$5&gt;Mitarbeiter!$F$56),0,IF(Planung!DS58="",$C58,IF(ISNUMBER(Planung!DS58),Planung!DS58,IF(UPPER(Planung!DS58)="H",$C58/2,0)))))))</f>
        <v>0</v>
      </c>
      <c r="DT58" s="27">
        <f>IF($A58="",0,IF(Mitarbeiter!$G$56=FALSE,0,IF(AND(Mitarbeiter!$E$56&lt;&gt;"",DT$5+6&lt;Mitarbeiter!$E$56),0,IF(AND(Mitarbeiter!$F$56&lt;&gt;"",DT$5&gt;Mitarbeiter!$F$56),0,IF(Planung!DT58="",$C58,IF(ISNUMBER(Planung!DT58),Planung!DT58,IF(UPPER(Planung!DT58)="H",$C58/2,0)))))))</f>
        <v>0</v>
      </c>
      <c r="DU58" s="27">
        <f>IF($A58="",0,IF(Mitarbeiter!$G$56=FALSE,0,IF(AND(Mitarbeiter!$E$56&lt;&gt;"",DU$5+6&lt;Mitarbeiter!$E$56),0,IF(AND(Mitarbeiter!$F$56&lt;&gt;"",DU$5&gt;Mitarbeiter!$F$56),0,IF(Planung!DU58="",$C58,IF(ISNUMBER(Planung!DU58),Planung!DU58,IF(UPPER(Planung!DU58)="H",$C58/2,0)))))))</f>
        <v>0</v>
      </c>
      <c r="DV58" s="27">
        <f>IF($A58="",0,IF(Mitarbeiter!$G$56=FALSE,0,IF(AND(Mitarbeiter!$E$56&lt;&gt;"",DV$5+6&lt;Mitarbeiter!$E$56),0,IF(AND(Mitarbeiter!$F$56&lt;&gt;"",DV$5&gt;Mitarbeiter!$F$56),0,IF(Planung!DV58="",$C58,IF(ISNUMBER(Planung!DV58),Planung!DV58,IF(UPPER(Planung!DV58)="H",$C58/2,0)))))))</f>
        <v>0</v>
      </c>
      <c r="DW58" s="27">
        <f>IF($A58="",0,IF(Mitarbeiter!$G$56=FALSE,0,IF(AND(Mitarbeiter!$E$56&lt;&gt;"",DW$5+6&lt;Mitarbeiter!$E$56),0,IF(AND(Mitarbeiter!$F$56&lt;&gt;"",DW$5&gt;Mitarbeiter!$F$56),0,IF(Planung!DW58="",$C58,IF(ISNUMBER(Planung!DW58),Planung!DW58,IF(UPPER(Planung!DW58)="H",$C58/2,0)))))))</f>
        <v>0</v>
      </c>
      <c r="DX58" s="27">
        <f>IF($A58="",0,IF(Mitarbeiter!$G$56=FALSE,0,IF(AND(Mitarbeiter!$E$56&lt;&gt;"",DX$5+6&lt;Mitarbeiter!$E$56),0,IF(AND(Mitarbeiter!$F$56&lt;&gt;"",DX$5&gt;Mitarbeiter!$F$56),0,IF(Planung!DX58="",$C58,IF(ISNUMBER(Planung!DX58),Planung!DX58,IF(UPPER(Planung!DX58)="H",$C58/2,0)))))))</f>
        <v>0</v>
      </c>
      <c r="DY58" s="27">
        <f>IF($A58="",0,IF(Mitarbeiter!$G$56=FALSE,0,IF(AND(Mitarbeiter!$E$56&lt;&gt;"",DY$5+6&lt;Mitarbeiter!$E$56),0,IF(AND(Mitarbeiter!$F$56&lt;&gt;"",DY$5&gt;Mitarbeiter!$F$56),0,IF(Planung!DY58="",$C58,IF(ISNUMBER(Planung!DY58),Planung!DY58,IF(UPPER(Planung!DY58)="H",$C58/2,0)))))))</f>
        <v>0</v>
      </c>
      <c r="DZ58" s="27">
        <f>IF($A58="",0,IF(Mitarbeiter!$G$56=FALSE,0,IF(AND(Mitarbeiter!$E$56&lt;&gt;"",DZ$5+6&lt;Mitarbeiter!$E$56),0,IF(AND(Mitarbeiter!$F$56&lt;&gt;"",DZ$5&gt;Mitarbeiter!$F$56),0,IF(Planung!DZ58="",$C58,IF(ISNUMBER(Planung!DZ58),Planung!DZ58,IF(UPPER(Planung!DZ58)="H",$C58/2,0)))))))</f>
        <v>0</v>
      </c>
      <c r="EA58" s="27">
        <f>IF($A58="",0,IF(Mitarbeiter!$G$56=FALSE,0,IF(AND(Mitarbeiter!$E$56&lt;&gt;"",EA$5+6&lt;Mitarbeiter!$E$56),0,IF(AND(Mitarbeiter!$F$56&lt;&gt;"",EA$5&gt;Mitarbeiter!$F$56),0,IF(Planung!EA58="",$C58,IF(ISNUMBER(Planung!EA58),Planung!EA58,IF(UPPER(Planung!EA58)="H",$C58/2,0)))))))</f>
        <v>0</v>
      </c>
      <c r="EB58" s="27">
        <f>IF($A58="",0,IF(Mitarbeiter!$G$56=FALSE,0,IF(AND(Mitarbeiter!$E$56&lt;&gt;"",EB$5+6&lt;Mitarbeiter!$E$56),0,IF(AND(Mitarbeiter!$F$56&lt;&gt;"",EB$5&gt;Mitarbeiter!$F$56),0,IF(Planung!EB58="",$C58,IF(ISNUMBER(Planung!EB58),Planung!EB58,IF(UPPER(Planung!EB58)="H",$C58/2,0)))))))</f>
        <v>0</v>
      </c>
      <c r="EC58" s="27">
        <f>IF($A58="",0,IF(Mitarbeiter!$G$56=FALSE,0,IF(AND(Mitarbeiter!$E$56&lt;&gt;"",EC$5+6&lt;Mitarbeiter!$E$56),0,IF(AND(Mitarbeiter!$F$56&lt;&gt;"",EC$5&gt;Mitarbeiter!$F$56),0,IF(Planung!EC58="",$C58,IF(ISNUMBER(Planung!EC58),Planung!EC58,IF(UPPER(Planung!EC58)="H",$C58/2,0)))))))</f>
        <v>0</v>
      </c>
      <c r="ED58" s="27">
        <f>IF($A58="",0,IF(Mitarbeiter!$G$56=FALSE,0,IF(AND(Mitarbeiter!$E$56&lt;&gt;"",ED$5+6&lt;Mitarbeiter!$E$56),0,IF(AND(Mitarbeiter!$F$56&lt;&gt;"",ED$5&gt;Mitarbeiter!$F$56),0,IF(Planung!ED58="",$C58,IF(ISNUMBER(Planung!ED58),Planung!ED58,IF(UPPER(Planung!ED58)="H",$C58/2,0)))))))</f>
        <v>0</v>
      </c>
      <c r="EE58" s="27">
        <f>IF($A58="",0,IF(Mitarbeiter!$G$56=FALSE,0,IF(AND(Mitarbeiter!$E$56&lt;&gt;"",EE$5+6&lt;Mitarbeiter!$E$56),0,IF(AND(Mitarbeiter!$F$56&lt;&gt;"",EE$5&gt;Mitarbeiter!$F$56),0,IF(Planung!EE58="",$C58,IF(ISNUMBER(Planung!EE58),Planung!EE58,IF(UPPER(Planung!EE58)="H",$C58/2,0)))))))</f>
        <v>0</v>
      </c>
      <c r="EF58" s="27">
        <f>IF($A58="",0,IF(Mitarbeiter!$G$56=FALSE,0,IF(AND(Mitarbeiter!$E$56&lt;&gt;"",EF$5+6&lt;Mitarbeiter!$E$56),0,IF(AND(Mitarbeiter!$F$56&lt;&gt;"",EF$5&gt;Mitarbeiter!$F$56),0,IF(Planung!EF58="",$C58,IF(ISNUMBER(Planung!EF58),Planung!EF58,IF(UPPER(Planung!EF58)="H",$C58/2,0)))))))</f>
        <v>0</v>
      </c>
      <c r="EG58" s="27">
        <f>IF($A58="",0,IF(Mitarbeiter!$G$56=FALSE,0,IF(AND(Mitarbeiter!$E$56&lt;&gt;"",EG$5+6&lt;Mitarbeiter!$E$56),0,IF(AND(Mitarbeiter!$F$56&lt;&gt;"",EG$5&gt;Mitarbeiter!$F$56),0,IF(Planung!EG58="",$C58,IF(ISNUMBER(Planung!EG58),Planung!EG58,IF(UPPER(Planung!EG58)="H",$C58/2,0)))))))</f>
        <v>0</v>
      </c>
      <c r="EH58" s="27">
        <f>IF($A58="",0,IF(Mitarbeiter!$G$56=FALSE,0,IF(AND(Mitarbeiter!$E$56&lt;&gt;"",EH$5+6&lt;Mitarbeiter!$E$56),0,IF(AND(Mitarbeiter!$F$56&lt;&gt;"",EH$5&gt;Mitarbeiter!$F$56),0,IF(Planung!EH58="",$C58,IF(ISNUMBER(Planung!EH58),Planung!EH58,IF(UPPER(Planung!EH58)="H",$C58/2,0)))))))</f>
        <v>0</v>
      </c>
      <c r="EI58" s="27">
        <f>IF($A58="",0,IF(Mitarbeiter!$G$56=FALSE,0,IF(AND(Mitarbeiter!$E$56&lt;&gt;"",EI$5+6&lt;Mitarbeiter!$E$56),0,IF(AND(Mitarbeiter!$F$56&lt;&gt;"",EI$5&gt;Mitarbeiter!$F$56),0,IF(Planung!EI58="",$C58,IF(ISNUMBER(Planung!EI58),Planung!EI58,IF(UPPER(Planung!EI58)="H",$C58/2,0)))))))</f>
        <v>0</v>
      </c>
      <c r="EJ58" s="27">
        <f>IF($A58="",0,IF(Mitarbeiter!$G$56=FALSE,0,IF(AND(Mitarbeiter!$E$56&lt;&gt;"",EJ$5+6&lt;Mitarbeiter!$E$56),0,IF(AND(Mitarbeiter!$F$56&lt;&gt;"",EJ$5&gt;Mitarbeiter!$F$56),0,IF(Planung!EJ58="",$C58,IF(ISNUMBER(Planung!EJ58),Planung!EJ58,IF(UPPER(Planung!EJ58)="H",$C58/2,0)))))))</f>
        <v>0</v>
      </c>
      <c r="EK58" s="27">
        <f>IF($A58="",0,IF(Mitarbeiter!$G$56=FALSE,0,IF(AND(Mitarbeiter!$E$56&lt;&gt;"",EK$5+6&lt;Mitarbeiter!$E$56),0,IF(AND(Mitarbeiter!$F$56&lt;&gt;"",EK$5&gt;Mitarbeiter!$F$56),0,IF(Planung!EK58="",$C58,IF(ISNUMBER(Planung!EK58),Planung!EK58,IF(UPPER(Planung!EK58)="H",$C58/2,0)))))))</f>
        <v>0</v>
      </c>
      <c r="EL58" s="27">
        <f>IF($A58="",0,IF(Mitarbeiter!$G$56=FALSE,0,IF(AND(Mitarbeiter!$E$56&lt;&gt;"",EL$5+6&lt;Mitarbeiter!$E$56),0,IF(AND(Mitarbeiter!$F$56&lt;&gt;"",EL$5&gt;Mitarbeiter!$F$56),0,IF(Planung!EL58="",$C58,IF(ISNUMBER(Planung!EL58),Planung!EL58,IF(UPPER(Planung!EL58)="H",$C58/2,0)))))))</f>
        <v>0</v>
      </c>
      <c r="EM58" s="27">
        <f>IF($A58="",0,IF(Mitarbeiter!$G$56=FALSE,0,IF(AND(Mitarbeiter!$E$56&lt;&gt;"",EM$5+6&lt;Mitarbeiter!$E$56),0,IF(AND(Mitarbeiter!$F$56&lt;&gt;"",EM$5&gt;Mitarbeiter!$F$56),0,IF(Planung!EM58="",$C58,IF(ISNUMBER(Planung!EM58),Planung!EM58,IF(UPPER(Planung!EM58)="H",$C58/2,0)))))))</f>
        <v>0</v>
      </c>
      <c r="EN58" s="27">
        <f>IF($A58="",0,IF(Mitarbeiter!$G$56=FALSE,0,IF(AND(Mitarbeiter!$E$56&lt;&gt;"",EN$5+6&lt;Mitarbeiter!$E$56),0,IF(AND(Mitarbeiter!$F$56&lt;&gt;"",EN$5&gt;Mitarbeiter!$F$56),0,IF(Planung!EN58="",$C58,IF(ISNUMBER(Planung!EN58),Planung!EN58,IF(UPPER(Planung!EN58)="H",$C58/2,0)))))))</f>
        <v>0</v>
      </c>
      <c r="EO58" s="27">
        <f>IF($A58="",0,IF(Mitarbeiter!$G$56=FALSE,0,IF(AND(Mitarbeiter!$E$56&lt;&gt;"",EO$5+6&lt;Mitarbeiter!$E$56),0,IF(AND(Mitarbeiter!$F$56&lt;&gt;"",EO$5&gt;Mitarbeiter!$F$56),0,IF(Planung!EO58="",$C58,IF(ISNUMBER(Planung!EO58),Planung!EO58,IF(UPPER(Planung!EO58)="H",$C58/2,0)))))))</f>
        <v>0</v>
      </c>
      <c r="EP58" s="27">
        <f>IF($A58="",0,IF(Mitarbeiter!$G$56=FALSE,0,IF(AND(Mitarbeiter!$E$56&lt;&gt;"",EP$5+6&lt;Mitarbeiter!$E$56),0,IF(AND(Mitarbeiter!$F$56&lt;&gt;"",EP$5&gt;Mitarbeiter!$F$56),0,IF(Planung!EP58="",$C58,IF(ISNUMBER(Planung!EP58),Planung!EP58,IF(UPPER(Planung!EP58)="H",$C58/2,0)))))))</f>
        <v>0</v>
      </c>
      <c r="EQ58" s="27">
        <f>IF($A58="",0,IF(Mitarbeiter!$G$56=FALSE,0,IF(AND(Mitarbeiter!$E$56&lt;&gt;"",EQ$5+6&lt;Mitarbeiter!$E$56),0,IF(AND(Mitarbeiter!$F$56&lt;&gt;"",EQ$5&gt;Mitarbeiter!$F$56),0,IF(Planung!EQ58="",$C58,IF(ISNUMBER(Planung!EQ58),Planung!EQ58,IF(UPPER(Planung!EQ58)="H",$C58/2,0)))))))</f>
        <v>0</v>
      </c>
      <c r="ER58" s="27">
        <f>IF($A58="",0,IF(Mitarbeiter!$G$56=FALSE,0,IF(AND(Mitarbeiter!$E$56&lt;&gt;"",ER$5+6&lt;Mitarbeiter!$E$56),0,IF(AND(Mitarbeiter!$F$56&lt;&gt;"",ER$5&gt;Mitarbeiter!$F$56),0,IF(Planung!ER58="",$C58,IF(ISNUMBER(Planung!ER58),Planung!ER58,IF(UPPER(Planung!ER58)="H",$C58/2,0)))))))</f>
        <v>0</v>
      </c>
      <c r="ES58" s="27">
        <f>IF($A58="",0,IF(Mitarbeiter!$G$56=FALSE,0,IF(AND(Mitarbeiter!$E$56&lt;&gt;"",ES$5+6&lt;Mitarbeiter!$E$56),0,IF(AND(Mitarbeiter!$F$56&lt;&gt;"",ES$5&gt;Mitarbeiter!$F$56),0,IF(Planung!ES58="",$C58,IF(ISNUMBER(Planung!ES58),Planung!ES58,IF(UPPER(Planung!ES58)="H",$C58/2,0)))))))</f>
        <v>0</v>
      </c>
      <c r="ET58" s="27">
        <f>IF($A58="",0,IF(Mitarbeiter!$G$56=FALSE,0,IF(AND(Mitarbeiter!$E$56&lt;&gt;"",ET$5+6&lt;Mitarbeiter!$E$56),0,IF(AND(Mitarbeiter!$F$56&lt;&gt;"",ET$5&gt;Mitarbeiter!$F$56),0,IF(Planung!ET58="",$C58,IF(ISNUMBER(Planung!ET58),Planung!ET58,IF(UPPER(Planung!ET58)="H",$C58/2,0)))))))</f>
        <v>0</v>
      </c>
      <c r="EU58" s="27">
        <f>IF($A58="",0,IF(Mitarbeiter!$G$56=FALSE,0,IF(AND(Mitarbeiter!$E$56&lt;&gt;"",EU$5+6&lt;Mitarbeiter!$E$56),0,IF(AND(Mitarbeiter!$F$56&lt;&gt;"",EU$5&gt;Mitarbeiter!$F$56),0,IF(Planung!EU58="",$C58,IF(ISNUMBER(Planung!EU58),Planung!EU58,IF(UPPER(Planung!EU58)="H",$C58/2,0)))))))</f>
        <v>0</v>
      </c>
      <c r="EV58" s="27">
        <f>IF($A58="",0,IF(Mitarbeiter!$G$56=FALSE,0,IF(AND(Mitarbeiter!$E$56&lt;&gt;"",EV$5+6&lt;Mitarbeiter!$E$56),0,IF(AND(Mitarbeiter!$F$56&lt;&gt;"",EV$5&gt;Mitarbeiter!$F$56),0,IF(Planung!EV58="",$C58,IF(ISNUMBER(Planung!EV58),Planung!EV58,IF(UPPER(Planung!EV58)="H",$C58/2,0)))))))</f>
        <v>0</v>
      </c>
      <c r="EW58" s="27">
        <f>IF($A58="",0,IF(Mitarbeiter!$G$56=FALSE,0,IF(AND(Mitarbeiter!$E$56&lt;&gt;"",EW$5+6&lt;Mitarbeiter!$E$56),0,IF(AND(Mitarbeiter!$F$56&lt;&gt;"",EW$5&gt;Mitarbeiter!$F$56),0,IF(Planung!EW58="",$C58,IF(ISNUMBER(Planung!EW58),Planung!EW58,IF(UPPER(Planung!EW58)="H",$C58/2,0)))))))</f>
        <v>0</v>
      </c>
      <c r="EX58" s="27">
        <f>IF($A58="",0,IF(Mitarbeiter!$G$56=FALSE,0,IF(AND(Mitarbeiter!$E$56&lt;&gt;"",EX$5+6&lt;Mitarbeiter!$E$56),0,IF(AND(Mitarbeiter!$F$56&lt;&gt;"",EX$5&gt;Mitarbeiter!$F$56),0,IF(Planung!EX58="",$C58,IF(ISNUMBER(Planung!EX58),Planung!EX58,IF(UPPER(Planung!EX58)="H",$C58/2,0)))))))</f>
        <v>0</v>
      </c>
      <c r="EY58" s="27">
        <f>IF($A58="",0,IF(Mitarbeiter!$G$56=FALSE,0,IF(AND(Mitarbeiter!$E$56&lt;&gt;"",EY$5+6&lt;Mitarbeiter!$E$56),0,IF(AND(Mitarbeiter!$F$56&lt;&gt;"",EY$5&gt;Mitarbeiter!$F$56),0,IF(Planung!EY58="",$C58,IF(ISNUMBER(Planung!EY58),Planung!EY58,IF(UPPER(Planung!EY58)="H",$C58/2,0)))))))</f>
        <v>0</v>
      </c>
      <c r="EZ58" s="27">
        <f>IF($A58="",0,IF(Mitarbeiter!$G$56=FALSE,0,IF(AND(Mitarbeiter!$E$56&lt;&gt;"",EZ$5+6&lt;Mitarbeiter!$E$56),0,IF(AND(Mitarbeiter!$F$56&lt;&gt;"",EZ$5&gt;Mitarbeiter!$F$56),0,IF(Planung!EZ58="",$C58,IF(ISNUMBER(Planung!EZ58),Planung!EZ58,IF(UPPER(Planung!EZ58)="H",$C58/2,0)))))))</f>
        <v>0</v>
      </c>
      <c r="FA58" s="27">
        <f>IF($A58="",0,IF(Mitarbeiter!$G$56=FALSE,0,IF(AND(Mitarbeiter!$E$56&lt;&gt;"",FA$5+6&lt;Mitarbeiter!$E$56),0,IF(AND(Mitarbeiter!$F$56&lt;&gt;"",FA$5&gt;Mitarbeiter!$F$56),0,IF(Planung!FA58="",$C58,IF(ISNUMBER(Planung!FA58),Planung!FA58,IF(UPPER(Planung!FA58)="H",$C58/2,0)))))))</f>
        <v>0</v>
      </c>
      <c r="FB58" s="27">
        <f>IF($A58="",0,IF(Mitarbeiter!$G$56=FALSE,0,IF(AND(Mitarbeiter!$E$56&lt;&gt;"",FB$5+6&lt;Mitarbeiter!$E$56),0,IF(AND(Mitarbeiter!$F$56&lt;&gt;"",FB$5&gt;Mitarbeiter!$F$56),0,IF(Planung!FB58="",$C58,IF(ISNUMBER(Planung!FB58),Planung!FB58,IF(UPPER(Planung!FB58)="H",$C58/2,0)))))))</f>
        <v>0</v>
      </c>
      <c r="FC58" s="27">
        <f>IF($A58="",0,IF(Mitarbeiter!$G$56=FALSE,0,IF(AND(Mitarbeiter!$E$56&lt;&gt;"",FC$5+6&lt;Mitarbeiter!$E$56),0,IF(AND(Mitarbeiter!$F$56&lt;&gt;"",FC$5&gt;Mitarbeiter!$F$56),0,IF(Planung!FC58="",$C58,IF(ISNUMBER(Planung!FC58),Planung!FC58,IF(UPPER(Planung!FC58)="H",$C58/2,0)))))))</f>
        <v>0</v>
      </c>
      <c r="FD58" s="27">
        <f>IF($A58="",0,IF(Mitarbeiter!$G$56=FALSE,0,IF(AND(Mitarbeiter!$E$56&lt;&gt;"",FD$5+6&lt;Mitarbeiter!$E$56),0,IF(AND(Mitarbeiter!$F$56&lt;&gt;"",FD$5&gt;Mitarbeiter!$F$56),0,IF(Planung!FD58="",$C58,IF(ISNUMBER(Planung!FD58),Planung!FD58,IF(UPPER(Planung!FD58)="H",$C58/2,0)))))))</f>
        <v>0</v>
      </c>
      <c r="FE58" s="27">
        <f>IF($A58="",0,IF(Mitarbeiter!$G$56=FALSE,0,IF(AND(Mitarbeiter!$E$56&lt;&gt;"",FE$5+6&lt;Mitarbeiter!$E$56),0,IF(AND(Mitarbeiter!$F$56&lt;&gt;"",FE$5&gt;Mitarbeiter!$F$56),0,IF(Planung!FE58="",$C58,IF(ISNUMBER(Planung!FE58),Planung!FE58,IF(UPPER(Planung!FE58)="H",$C58/2,0)))))))</f>
        <v>0</v>
      </c>
      <c r="FF58" s="27">
        <f>IF($A58="",0,IF(Mitarbeiter!$G$56=FALSE,0,IF(AND(Mitarbeiter!$E$56&lt;&gt;"",FF$5+6&lt;Mitarbeiter!$E$56),0,IF(AND(Mitarbeiter!$F$56&lt;&gt;"",FF$5&gt;Mitarbeiter!$F$56),0,IF(Planung!FF58="",$C58,IF(ISNUMBER(Planung!FF58),Planung!FF58,IF(UPPER(Planung!FF58)="H",$C58/2,0)))))))</f>
        <v>0</v>
      </c>
      <c r="FG58" s="27">
        <f>IF($A58="",0,IF(Mitarbeiter!$G$56=FALSE,0,IF(AND(Mitarbeiter!$E$56&lt;&gt;"",FG$5+6&lt;Mitarbeiter!$E$56),0,IF(AND(Mitarbeiter!$F$56&lt;&gt;"",FG$5&gt;Mitarbeiter!$F$56),0,IF(Planung!FG58="",$C58,IF(ISNUMBER(Planung!FG58),Planung!FG58,IF(UPPER(Planung!FG58)="H",$C58/2,0)))))))</f>
        <v>0</v>
      </c>
      <c r="FH58" s="27">
        <f>IF($A58="",0,IF(Mitarbeiter!$G$56=FALSE,0,IF(AND(Mitarbeiter!$E$56&lt;&gt;"",FH$5+6&lt;Mitarbeiter!$E$56),0,IF(AND(Mitarbeiter!$F$56&lt;&gt;"",FH$5&gt;Mitarbeiter!$F$56),0,IF(Planung!FH58="",$C58,IF(ISNUMBER(Planung!FH58),Planung!FH58,IF(UPPER(Planung!FH58)="H",$C58/2,0)))))))</f>
        <v>0</v>
      </c>
      <c r="FI58" s="27">
        <f>IF($A58="",0,IF(Mitarbeiter!$G$56=FALSE,0,IF(AND(Mitarbeiter!$E$56&lt;&gt;"",FI$5+6&lt;Mitarbeiter!$E$56),0,IF(AND(Mitarbeiter!$F$56&lt;&gt;"",FI$5&gt;Mitarbeiter!$F$56),0,IF(Planung!FI58="",$C58,IF(ISNUMBER(Planung!FI58),Planung!FI58,IF(UPPER(Planung!FI58)="H",$C58/2,0)))))))</f>
        <v>0</v>
      </c>
      <c r="FJ58" s="27">
        <f>IF($A58="",0,IF(Mitarbeiter!$G$56=FALSE,0,IF(AND(Mitarbeiter!$E$56&lt;&gt;"",FJ$5+6&lt;Mitarbeiter!$E$56),0,IF(AND(Mitarbeiter!$F$56&lt;&gt;"",FJ$5&gt;Mitarbeiter!$F$56),0,IF(Planung!FJ58="",$C58,IF(ISNUMBER(Planung!FJ58),Planung!FJ58,IF(UPPER(Planung!FJ58)="H",$C58/2,0)))))))</f>
        <v>0</v>
      </c>
      <c r="FK58" s="27">
        <f>IF($A58="",0,IF(Mitarbeiter!$G$56=FALSE,0,IF(AND(Mitarbeiter!$E$56&lt;&gt;"",FK$5+6&lt;Mitarbeiter!$E$56),0,IF(AND(Mitarbeiter!$F$56&lt;&gt;"",FK$5&gt;Mitarbeiter!$F$56),0,IF(Planung!FK58="",$C58,IF(ISNUMBER(Planung!FK58),Planung!FK58,IF(UPPER(Planung!FK58)="H",$C58/2,0)))))))</f>
        <v>0</v>
      </c>
      <c r="FL58" s="27">
        <f>IF($A58="",0,IF(Mitarbeiter!$G$56=FALSE,0,IF(AND(Mitarbeiter!$E$56&lt;&gt;"",FL$5+6&lt;Mitarbeiter!$E$56),0,IF(AND(Mitarbeiter!$F$56&lt;&gt;"",FL$5&gt;Mitarbeiter!$F$56),0,IF(Planung!FL58="",$C58,IF(ISNUMBER(Planung!FL58),Planung!FL58,IF(UPPER(Planung!FL58)="H",$C58/2,0)))))))</f>
        <v>0</v>
      </c>
      <c r="FM58" s="27">
        <f>IF($A58="",0,IF(Mitarbeiter!$G$56=FALSE,0,IF(AND(Mitarbeiter!$E$56&lt;&gt;"",FM$5+6&lt;Mitarbeiter!$E$56),0,IF(AND(Mitarbeiter!$F$56&lt;&gt;"",FM$5&gt;Mitarbeiter!$F$56),0,IF(Planung!FM58="",$C58,IF(ISNUMBER(Planung!FM58),Planung!FM58,IF(UPPER(Planung!FM58)="H",$C58/2,0)))))))</f>
        <v>0</v>
      </c>
      <c r="FN58" s="27">
        <f>IF($A58="",0,IF(Mitarbeiter!$G$56=FALSE,0,IF(AND(Mitarbeiter!$E$56&lt;&gt;"",FN$5+6&lt;Mitarbeiter!$E$56),0,IF(AND(Mitarbeiter!$F$56&lt;&gt;"",FN$5&gt;Mitarbeiter!$F$56),0,IF(Planung!FN58="",$C58,IF(ISNUMBER(Planung!FN58),Planung!FN58,IF(UPPER(Planung!FN58)="H",$C58/2,0)))))))</f>
        <v>0</v>
      </c>
      <c r="FO58" s="27">
        <f>IF($A58="",0,IF(Mitarbeiter!$G$56=FALSE,0,IF(AND(Mitarbeiter!$E$56&lt;&gt;"",FO$5+6&lt;Mitarbeiter!$E$56),0,IF(AND(Mitarbeiter!$F$56&lt;&gt;"",FO$5&gt;Mitarbeiter!$F$56),0,IF(Planung!FO58="",$C58,IF(ISNUMBER(Planung!FO58),Planung!FO58,IF(UPPER(Planung!FO58)="H",$C58/2,0)))))))</f>
        <v>0</v>
      </c>
      <c r="FP58" s="27">
        <f>IF($A58="",0,IF(Mitarbeiter!$G$56=FALSE,0,IF(AND(Mitarbeiter!$E$56&lt;&gt;"",FP$5+6&lt;Mitarbeiter!$E$56),0,IF(AND(Mitarbeiter!$F$56&lt;&gt;"",FP$5&gt;Mitarbeiter!$F$56),0,IF(Planung!FP58="",$C58,IF(ISNUMBER(Planung!FP58),Planung!FP58,IF(UPPER(Planung!FP58)="H",$C58/2,0)))))))</f>
        <v>0</v>
      </c>
      <c r="FQ58" s="27">
        <f>IF($A58="",0,IF(Mitarbeiter!$G$56=FALSE,0,IF(AND(Mitarbeiter!$E$56&lt;&gt;"",FQ$5+6&lt;Mitarbeiter!$E$56),0,IF(AND(Mitarbeiter!$F$56&lt;&gt;"",FQ$5&gt;Mitarbeiter!$F$56),0,IF(Planung!FQ58="",$C58,IF(ISNUMBER(Planung!FQ58),Planung!FQ58,IF(UPPER(Planung!FQ58)="H",$C58/2,0)))))))</f>
        <v>0</v>
      </c>
      <c r="FR58" s="27">
        <f>IF($A58="",0,IF(Mitarbeiter!$G$56=FALSE,0,IF(AND(Mitarbeiter!$E$56&lt;&gt;"",FR$5+6&lt;Mitarbeiter!$E$56),0,IF(AND(Mitarbeiter!$F$56&lt;&gt;"",FR$5&gt;Mitarbeiter!$F$56),0,IF(Planung!FR58="",$C58,IF(ISNUMBER(Planung!FR58),Planung!FR58,IF(UPPER(Planung!FR58)="H",$C58/2,0)))))))</f>
        <v>0</v>
      </c>
      <c r="FS58" s="27">
        <f>IF($A58="",0,IF(Mitarbeiter!$G$56=FALSE,0,IF(AND(Mitarbeiter!$E$56&lt;&gt;"",FS$5+6&lt;Mitarbeiter!$E$56),0,IF(AND(Mitarbeiter!$F$56&lt;&gt;"",FS$5&gt;Mitarbeiter!$F$56),0,IF(Planung!FS58="",$C58,IF(ISNUMBER(Planung!FS58),Planung!FS58,IF(UPPER(Planung!FS58)="H",$C58/2,0)))))))</f>
        <v>0</v>
      </c>
      <c r="FT58" s="27">
        <f>IF($A58="",0,IF(Mitarbeiter!$G$56=FALSE,0,IF(AND(Mitarbeiter!$E$56&lt;&gt;"",FT$5+6&lt;Mitarbeiter!$E$56),0,IF(AND(Mitarbeiter!$F$56&lt;&gt;"",FT$5&gt;Mitarbeiter!$F$56),0,IF(Planung!FT58="",$C58,IF(ISNUMBER(Planung!FT58),Planung!FT58,IF(UPPER(Planung!FT58)="H",$C58/2,0)))))))</f>
        <v>0</v>
      </c>
      <c r="FU58" s="27">
        <f>IF($A58="",0,IF(Mitarbeiter!$G$56=FALSE,0,IF(AND(Mitarbeiter!$E$56&lt;&gt;"",FU$5+6&lt;Mitarbeiter!$E$56),0,IF(AND(Mitarbeiter!$F$56&lt;&gt;"",FU$5&gt;Mitarbeiter!$F$56),0,IF(Planung!FU58="",$C58,IF(ISNUMBER(Planung!FU58),Planung!FU58,IF(UPPER(Planung!FU58)="H",$C58/2,0)))))))</f>
        <v>0</v>
      </c>
      <c r="FV58" s="27">
        <f>IF($A58="",0,IF(Mitarbeiter!$G$56=FALSE,0,IF(AND(Mitarbeiter!$E$56&lt;&gt;"",FV$5+6&lt;Mitarbeiter!$E$56),0,IF(AND(Mitarbeiter!$F$56&lt;&gt;"",FV$5&gt;Mitarbeiter!$F$56),0,IF(Planung!FV58="",$C58,IF(ISNUMBER(Planung!FV58),Planung!FV58,IF(UPPER(Planung!FV58)="H",$C58/2,0)))))))</f>
        <v>0</v>
      </c>
      <c r="FW58" s="27">
        <f>IF($A58="",0,IF(Mitarbeiter!$G$56=FALSE,0,IF(AND(Mitarbeiter!$E$56&lt;&gt;"",FW$5+6&lt;Mitarbeiter!$E$56),0,IF(AND(Mitarbeiter!$F$56&lt;&gt;"",FW$5&gt;Mitarbeiter!$F$56),0,IF(Planung!FW58="",$C58,IF(ISNUMBER(Planung!FW58),Planung!FW58,IF(UPPER(Planung!FW58)="H",$C58/2,0)))))))</f>
        <v>0</v>
      </c>
      <c r="FX58" s="27">
        <f>IF($A58="",0,IF(Mitarbeiter!$G$56=FALSE,0,IF(AND(Mitarbeiter!$E$56&lt;&gt;"",FX$5+6&lt;Mitarbeiter!$E$56),0,IF(AND(Mitarbeiter!$F$56&lt;&gt;"",FX$5&gt;Mitarbeiter!$F$56),0,IF(Planung!FX58="",$C58,IF(ISNUMBER(Planung!FX58),Planung!FX58,IF(UPPER(Planung!FX58)="H",$C58/2,0)))))))</f>
        <v>0</v>
      </c>
      <c r="FY58" s="27">
        <f>IF($A58="",0,IF(Mitarbeiter!$G$56=FALSE,0,IF(AND(Mitarbeiter!$E$56&lt;&gt;"",FY$5+6&lt;Mitarbeiter!$E$56),0,IF(AND(Mitarbeiter!$F$56&lt;&gt;"",FY$5&gt;Mitarbeiter!$F$56),0,IF(Planung!FY58="",$C58,IF(ISNUMBER(Planung!FY58),Planung!FY58,IF(UPPER(Planung!FY58)="H",$C58/2,0)))))))</f>
        <v>0</v>
      </c>
      <c r="FZ58" s="27">
        <f>IF($A58="",0,IF(Mitarbeiter!$G$56=FALSE,0,IF(AND(Mitarbeiter!$E$56&lt;&gt;"",FZ$5+6&lt;Mitarbeiter!$E$56),0,IF(AND(Mitarbeiter!$F$56&lt;&gt;"",FZ$5&gt;Mitarbeiter!$F$56),0,IF(Planung!FZ58="",$C58,IF(ISNUMBER(Planung!FZ58),Planung!FZ58,IF(UPPER(Planung!FZ58)="H",$C58/2,0)))))))</f>
        <v>0</v>
      </c>
      <c r="GA58" s="27">
        <f>IF($A58="",0,IF(Mitarbeiter!$G$56=FALSE,0,IF(AND(Mitarbeiter!$E$56&lt;&gt;"",GA$5+6&lt;Mitarbeiter!$E$56),0,IF(AND(Mitarbeiter!$F$56&lt;&gt;"",GA$5&gt;Mitarbeiter!$F$56),0,IF(Planung!GA58="",$C58,IF(ISNUMBER(Planung!GA58),Planung!GA58,IF(UPPER(Planung!GA58)="H",$C58/2,0)))))))</f>
        <v>0</v>
      </c>
      <c r="GB58" s="27">
        <f>IF($A58="",0,IF(Mitarbeiter!$G$56=FALSE,0,IF(AND(Mitarbeiter!$E$56&lt;&gt;"",GB$5+6&lt;Mitarbeiter!$E$56),0,IF(AND(Mitarbeiter!$F$56&lt;&gt;"",GB$5&gt;Mitarbeiter!$F$56),0,IF(Planung!GB58="",$C58,IF(ISNUMBER(Planung!GB58),Planung!GB58,IF(UPPER(Planung!GB58)="H",$C58/2,0)))))))</f>
        <v>0</v>
      </c>
      <c r="GC58" s="27">
        <f>IF($A58="",0,IF(Mitarbeiter!$G$56=FALSE,0,IF(AND(Mitarbeiter!$E$56&lt;&gt;"",GC$5+6&lt;Mitarbeiter!$E$56),0,IF(AND(Mitarbeiter!$F$56&lt;&gt;"",GC$5&gt;Mitarbeiter!$F$56),0,IF(Planung!GC58="",$C58,IF(ISNUMBER(Planung!GC58),Planung!GC58,IF(UPPER(Planung!GC58)="H",$C58/2,0)))))))</f>
        <v>0</v>
      </c>
      <c r="GD58" s="27">
        <f>IF($A58="",0,IF(Mitarbeiter!$G$56=FALSE,0,IF(AND(Mitarbeiter!$E$56&lt;&gt;"",GD$5+6&lt;Mitarbeiter!$E$56),0,IF(AND(Mitarbeiter!$F$56&lt;&gt;"",GD$5&gt;Mitarbeiter!$F$56),0,IF(Planung!GD58="",$C58,IF(ISNUMBER(Planung!GD58),Planung!GD58,IF(UPPER(Planung!GD58)="H",$C58/2,0)))))))</f>
        <v>0</v>
      </c>
      <c r="GE58" s="27">
        <f>IF($A58="",0,IF(Mitarbeiter!$G$56=FALSE,0,IF(AND(Mitarbeiter!$E$56&lt;&gt;"",GE$5+6&lt;Mitarbeiter!$E$56),0,IF(AND(Mitarbeiter!$F$56&lt;&gt;"",GE$5&gt;Mitarbeiter!$F$56),0,IF(Planung!GE58="",$C58,IF(ISNUMBER(Planung!GE58),Planung!GE58,IF(UPPER(Planung!GE58)="H",$C58/2,0)))))))</f>
        <v>0</v>
      </c>
      <c r="GF58" s="27">
        <f>IF($A58="",0,IF(Mitarbeiter!$G$56=FALSE,0,IF(AND(Mitarbeiter!$E$56&lt;&gt;"",GF$5+6&lt;Mitarbeiter!$E$56),0,IF(AND(Mitarbeiter!$F$56&lt;&gt;"",GF$5&gt;Mitarbeiter!$F$56),0,IF(Planung!GF58="",$C58,IF(ISNUMBER(Planung!GF58),Planung!GF58,IF(UPPER(Planung!GF58)="H",$C58/2,0)))))))</f>
        <v>0</v>
      </c>
      <c r="GG58" s="27">
        <f>IF($A58="",0,IF(Mitarbeiter!$G$56=FALSE,0,IF(AND(Mitarbeiter!$E$56&lt;&gt;"",GG$5+6&lt;Mitarbeiter!$E$56),0,IF(AND(Mitarbeiter!$F$56&lt;&gt;"",GG$5&gt;Mitarbeiter!$F$56),0,IF(Planung!GG58="",$C58,IF(ISNUMBER(Planung!GG58),Planung!GG58,IF(UPPER(Planung!GG58)="H",$C58/2,0)))))))</f>
        <v>0</v>
      </c>
      <c r="GH58" s="27">
        <f>IF($A58="",0,IF(Mitarbeiter!$G$56=FALSE,0,IF(AND(Mitarbeiter!$E$56&lt;&gt;"",GH$5+6&lt;Mitarbeiter!$E$56),0,IF(AND(Mitarbeiter!$F$56&lt;&gt;"",GH$5&gt;Mitarbeiter!$F$56),0,IF(Planung!GH58="",$C58,IF(ISNUMBER(Planung!GH58),Planung!GH58,IF(UPPER(Planung!GH58)="H",$C58/2,0)))))))</f>
        <v>0</v>
      </c>
      <c r="GI58" s="27">
        <f>IF($A58="",0,IF(Mitarbeiter!$G$56=FALSE,0,IF(AND(Mitarbeiter!$E$56&lt;&gt;"",GI$5+6&lt;Mitarbeiter!$E$56),0,IF(AND(Mitarbeiter!$F$56&lt;&gt;"",GI$5&gt;Mitarbeiter!$F$56),0,IF(Planung!GI58="",$C58,IF(ISNUMBER(Planung!GI58),Planung!GI58,IF(UPPER(Planung!GI58)="H",$C58/2,0)))))))</f>
        <v>0</v>
      </c>
      <c r="GJ58" s="27">
        <f>IF($A58="",0,IF(Mitarbeiter!$G$56=FALSE,0,IF(AND(Mitarbeiter!$E$56&lt;&gt;"",GJ$5+6&lt;Mitarbeiter!$E$56),0,IF(AND(Mitarbeiter!$F$56&lt;&gt;"",GJ$5&gt;Mitarbeiter!$F$56),0,IF(Planung!GJ58="",$C58,IF(ISNUMBER(Planung!GJ58),Planung!GJ58,IF(UPPER(Planung!GJ58)="H",$C58/2,0)))))))</f>
        <v>0</v>
      </c>
      <c r="GK58" s="27">
        <f>IF($A58="",0,IF(Mitarbeiter!$G$56=FALSE,0,IF(AND(Mitarbeiter!$E$56&lt;&gt;"",GK$5+6&lt;Mitarbeiter!$E$56),0,IF(AND(Mitarbeiter!$F$56&lt;&gt;"",GK$5&gt;Mitarbeiter!$F$56),0,IF(Planung!GK58="",$C58,IF(ISNUMBER(Planung!GK58),Planung!GK58,IF(UPPER(Planung!GK58)="H",$C58/2,0)))))))</f>
        <v>0</v>
      </c>
      <c r="GL58" s="27">
        <f>IF($A58="",0,IF(Mitarbeiter!$G$56=FALSE,0,IF(AND(Mitarbeiter!$E$56&lt;&gt;"",GL$5+6&lt;Mitarbeiter!$E$56),0,IF(AND(Mitarbeiter!$F$56&lt;&gt;"",GL$5&gt;Mitarbeiter!$F$56),0,IF(Planung!GL58="",$C58,IF(ISNUMBER(Planung!GL58),Planung!GL58,IF(UPPER(Planung!GL58)="H",$C58/2,0)))))))</f>
        <v>0</v>
      </c>
      <c r="GM58" s="27">
        <f>IF($A58="",0,IF(Mitarbeiter!$G$56=FALSE,0,IF(AND(Mitarbeiter!$E$56&lt;&gt;"",GM$5+6&lt;Mitarbeiter!$E$56),0,IF(AND(Mitarbeiter!$F$56&lt;&gt;"",GM$5&gt;Mitarbeiter!$F$56),0,IF(Planung!GM58="",$C58,IF(ISNUMBER(Planung!GM58),Planung!GM58,IF(UPPER(Planung!GM58)="H",$C58/2,0)))))))</f>
        <v>0</v>
      </c>
      <c r="GN58" s="27">
        <f>IF($A58="",0,IF(Mitarbeiter!$G$56=FALSE,0,IF(AND(Mitarbeiter!$E$56&lt;&gt;"",GN$5+6&lt;Mitarbeiter!$E$56),0,IF(AND(Mitarbeiter!$F$56&lt;&gt;"",GN$5&gt;Mitarbeiter!$F$56),0,IF(Planung!GN58="",$C58,IF(ISNUMBER(Planung!GN58),Planung!GN58,IF(UPPER(Planung!GN58)="H",$C58/2,0)))))))</f>
        <v>0</v>
      </c>
      <c r="GO58" s="27">
        <f>IF($A58="",0,IF(Mitarbeiter!$G$56=FALSE,0,IF(AND(Mitarbeiter!$E$56&lt;&gt;"",GO$5+6&lt;Mitarbeiter!$E$56),0,IF(AND(Mitarbeiter!$F$56&lt;&gt;"",GO$5&gt;Mitarbeiter!$F$56),0,IF(Planung!GO58="",$C58,IF(ISNUMBER(Planung!GO58),Planung!GO58,IF(UPPER(Planung!GO58)="H",$C58/2,0)))))))</f>
        <v>0</v>
      </c>
      <c r="GP58" s="27">
        <f>IF($A58="",0,IF(Mitarbeiter!$G$56=FALSE,0,IF(AND(Mitarbeiter!$E$56&lt;&gt;"",GP$5+6&lt;Mitarbeiter!$E$56),0,IF(AND(Mitarbeiter!$F$56&lt;&gt;"",GP$5&gt;Mitarbeiter!$F$56),0,IF(Planung!GP58="",$C58,IF(ISNUMBER(Planung!GP58),Planung!GP58,IF(UPPER(Planung!GP58)="H",$C58/2,0)))))))</f>
        <v>0</v>
      </c>
      <c r="GQ58" s="27">
        <f>IF($A58="",0,IF(Mitarbeiter!$G$56=FALSE,0,IF(AND(Mitarbeiter!$E$56&lt;&gt;"",GQ$5+6&lt;Mitarbeiter!$E$56),0,IF(AND(Mitarbeiter!$F$56&lt;&gt;"",GQ$5&gt;Mitarbeiter!$F$56),0,IF(Planung!GQ58="",$C58,IF(ISNUMBER(Planung!GQ58),Planung!GQ58,IF(UPPER(Planung!GQ58)="H",$C58/2,0)))))))</f>
        <v>0</v>
      </c>
      <c r="GR58" s="27">
        <f>IF($A58="",0,IF(Mitarbeiter!$G$56=FALSE,0,IF(AND(Mitarbeiter!$E$56&lt;&gt;"",GR$5+6&lt;Mitarbeiter!$E$56),0,IF(AND(Mitarbeiter!$F$56&lt;&gt;"",GR$5&gt;Mitarbeiter!$F$56),0,IF(Planung!GR58="",$C58,IF(ISNUMBER(Planung!GR58),Planung!GR58,IF(UPPER(Planung!GR58)="H",$C58/2,0)))))))</f>
        <v>0</v>
      </c>
      <c r="GS58" s="27">
        <f>IF($A58="",0,IF(Mitarbeiter!$G$56=FALSE,0,IF(AND(Mitarbeiter!$E$56&lt;&gt;"",GS$5+6&lt;Mitarbeiter!$E$56),0,IF(AND(Mitarbeiter!$F$56&lt;&gt;"",GS$5&gt;Mitarbeiter!$F$56),0,IF(Planung!GS58="",$C58,IF(ISNUMBER(Planung!GS58),Planung!GS58,IF(UPPER(Planung!GS58)="H",$C58/2,0)))))))</f>
        <v>0</v>
      </c>
      <c r="GT58" s="27">
        <f>IF($A58="",0,IF(Mitarbeiter!$G$56=FALSE,0,IF(AND(Mitarbeiter!$E$56&lt;&gt;"",GT$5+6&lt;Mitarbeiter!$E$56),0,IF(AND(Mitarbeiter!$F$56&lt;&gt;"",GT$5&gt;Mitarbeiter!$F$56),0,IF(Planung!GT58="",$C58,IF(ISNUMBER(Planung!GT58),Planung!GT58,IF(UPPER(Planung!GT58)="H",$C58/2,0)))))))</f>
        <v>0</v>
      </c>
      <c r="GU58" s="27">
        <f>IF($A58="",0,IF(Mitarbeiter!$G$56=FALSE,0,IF(AND(Mitarbeiter!$E$56&lt;&gt;"",GU$5+6&lt;Mitarbeiter!$E$56),0,IF(AND(Mitarbeiter!$F$56&lt;&gt;"",GU$5&gt;Mitarbeiter!$F$56),0,IF(Planung!GU58="",$C58,IF(ISNUMBER(Planung!GU58),Planung!GU58,IF(UPPER(Planung!GU58)="H",$C58/2,0)))))))</f>
        <v>0</v>
      </c>
      <c r="GV58" s="27">
        <f>IF($A58="",0,IF(Mitarbeiter!$G$56=FALSE,0,IF(AND(Mitarbeiter!$E$56&lt;&gt;"",GV$5+6&lt;Mitarbeiter!$E$56),0,IF(AND(Mitarbeiter!$F$56&lt;&gt;"",GV$5&gt;Mitarbeiter!$F$56),0,IF(Planung!GV58="",$C58,IF(ISNUMBER(Planung!GV58),Planung!GV58,IF(UPPER(Planung!GV58)="H",$C58/2,0)))))))</f>
        <v>0</v>
      </c>
      <c r="GW58" s="27">
        <f>IF($A58="",0,IF(Mitarbeiter!$G$56=FALSE,0,IF(AND(Mitarbeiter!$E$56&lt;&gt;"",GW$5+6&lt;Mitarbeiter!$E$56),0,IF(AND(Mitarbeiter!$F$56&lt;&gt;"",GW$5&gt;Mitarbeiter!$F$56),0,IF(Planung!GW58="",$C58,IF(ISNUMBER(Planung!GW58),Planung!GW58,IF(UPPER(Planung!GW58)="H",$C58/2,0)))))))</f>
        <v>0</v>
      </c>
      <c r="GX58" s="27">
        <f>IF($A58="",0,IF(Mitarbeiter!$G$56=FALSE,0,IF(AND(Mitarbeiter!$E$56&lt;&gt;"",GX$5+6&lt;Mitarbeiter!$E$56),0,IF(AND(Mitarbeiter!$F$56&lt;&gt;"",GX$5&gt;Mitarbeiter!$F$56),0,IF(Planung!GX58="",$C58,IF(ISNUMBER(Planung!GX58),Planung!GX58,IF(UPPER(Planung!GX58)="H",$C58/2,0)))))))</f>
        <v>0</v>
      </c>
      <c r="GY58" s="27">
        <f>IF($A58="",0,IF(Mitarbeiter!$G$56=FALSE,0,IF(AND(Mitarbeiter!$E$56&lt;&gt;"",GY$5+6&lt;Mitarbeiter!$E$56),0,IF(AND(Mitarbeiter!$F$56&lt;&gt;"",GY$5&gt;Mitarbeiter!$F$56),0,IF(Planung!GY58="",$C58,IF(ISNUMBER(Planung!GY58),Planung!GY58,IF(UPPER(Planung!GY58)="H",$C58/2,0)))))))</f>
        <v>0</v>
      </c>
      <c r="GZ58" s="27">
        <f>IF($A58="",0,IF(Mitarbeiter!$G$56=FALSE,0,IF(AND(Mitarbeiter!$E$56&lt;&gt;"",GZ$5+6&lt;Mitarbeiter!$E$56),0,IF(AND(Mitarbeiter!$F$56&lt;&gt;"",GZ$5&gt;Mitarbeiter!$F$56),0,IF(Planung!GZ58="",$C58,IF(ISNUMBER(Planung!GZ58),Planung!GZ58,IF(UPPER(Planung!GZ58)="H",$C58/2,0)))))))</f>
        <v>0</v>
      </c>
      <c r="HA58" s="27">
        <f>IF($A58="",0,IF(Mitarbeiter!$G$56=FALSE,0,IF(AND(Mitarbeiter!$E$56&lt;&gt;"",HA$5+6&lt;Mitarbeiter!$E$56),0,IF(AND(Mitarbeiter!$F$56&lt;&gt;"",HA$5&gt;Mitarbeiter!$F$56),0,IF(Planung!HA58="",$C58,IF(ISNUMBER(Planung!HA58),Planung!HA58,IF(UPPER(Planung!HA58)="H",$C58/2,0)))))))</f>
        <v>0</v>
      </c>
      <c r="HB58" s="27">
        <f>IF($A58="",0,IF(Mitarbeiter!$G$56=FALSE,0,IF(AND(Mitarbeiter!$E$56&lt;&gt;"",HB$5+6&lt;Mitarbeiter!$E$56),0,IF(AND(Mitarbeiter!$F$56&lt;&gt;"",HB$5&gt;Mitarbeiter!$F$56),0,IF(Planung!HB58="",$C58,IF(ISNUMBER(Planung!HB58),Planung!HB58,IF(UPPER(Planung!HB58)="H",$C58/2,0)))))))</f>
        <v>0</v>
      </c>
      <c r="HC58" s="27">
        <f>IF($A58="",0,IF(Mitarbeiter!$G$56=FALSE,0,IF(AND(Mitarbeiter!$E$56&lt;&gt;"",HC$5+6&lt;Mitarbeiter!$E$56),0,IF(AND(Mitarbeiter!$F$56&lt;&gt;"",HC$5&gt;Mitarbeiter!$F$56),0,IF(Planung!HC58="",$C58,IF(ISNUMBER(Planung!HC58),Planung!HC58,IF(UPPER(Planung!HC58)="H",$C58/2,0)))))))</f>
        <v>0</v>
      </c>
      <c r="HD58" s="27">
        <f>IF($A58="",0,IF(Mitarbeiter!$G$56=FALSE,0,IF(AND(Mitarbeiter!$E$56&lt;&gt;"",HD$5+6&lt;Mitarbeiter!$E$56),0,IF(AND(Mitarbeiter!$F$56&lt;&gt;"",HD$5&gt;Mitarbeiter!$F$56),0,IF(Planung!HD58="",$C58,IF(ISNUMBER(Planung!HD58),Planung!HD58,IF(UPPER(Planung!HD58)="H",$C58/2,0)))))))</f>
        <v>0</v>
      </c>
      <c r="HE58" s="27">
        <f>IF($A58="",0,IF(Mitarbeiter!$G$56=FALSE,0,IF(AND(Mitarbeiter!$E$56&lt;&gt;"",HE$5+6&lt;Mitarbeiter!$E$56),0,IF(AND(Mitarbeiter!$F$56&lt;&gt;"",HE$5&gt;Mitarbeiter!$F$56),0,IF(Planung!HE58="",$C58,IF(ISNUMBER(Planung!HE58),Planung!HE58,IF(UPPER(Planung!HE58)="H",$C58/2,0)))))))</f>
        <v>0</v>
      </c>
      <c r="HF58" s="27">
        <f>IF($A58="",0,IF(Mitarbeiter!$G$56=FALSE,0,IF(AND(Mitarbeiter!$E$56&lt;&gt;"",HF$5+6&lt;Mitarbeiter!$E$56),0,IF(AND(Mitarbeiter!$F$56&lt;&gt;"",HF$5&gt;Mitarbeiter!$F$56),0,IF(Planung!HF58="",$C58,IF(ISNUMBER(Planung!HF58),Planung!HF58,IF(UPPER(Planung!HF58)="H",$C58/2,0)))))))</f>
        <v>0</v>
      </c>
      <c r="HG58" s="27">
        <f>IF($A58="",0,IF(Mitarbeiter!$G$56=FALSE,0,IF(AND(Mitarbeiter!$E$56&lt;&gt;"",HG$5+6&lt;Mitarbeiter!$E$56),0,IF(AND(Mitarbeiter!$F$56&lt;&gt;"",HG$5&gt;Mitarbeiter!$F$56),0,IF(Planung!HG58="",$C58,IF(ISNUMBER(Planung!HG58),Planung!HG58,IF(UPPER(Planung!HG58)="H",$C58/2,0)))))))</f>
        <v>0</v>
      </c>
      <c r="HH58" s="27">
        <f>IF($A58="",0,IF(Mitarbeiter!$G$56=FALSE,0,IF(AND(Mitarbeiter!$E$56&lt;&gt;"",HH$5+6&lt;Mitarbeiter!$E$56),0,IF(AND(Mitarbeiter!$F$56&lt;&gt;"",HH$5&gt;Mitarbeiter!$F$56),0,IF(Planung!HH58="",$C58,IF(ISNUMBER(Planung!HH58),Planung!HH58,IF(UPPER(Planung!HH58)="H",$C58/2,0)))))))</f>
        <v>0</v>
      </c>
      <c r="HI58" s="27">
        <f>IF($A58="",0,IF(Mitarbeiter!$G$56=FALSE,0,IF(AND(Mitarbeiter!$E$56&lt;&gt;"",HI$5+6&lt;Mitarbeiter!$E$56),0,IF(AND(Mitarbeiter!$F$56&lt;&gt;"",HI$5&gt;Mitarbeiter!$F$56),0,IF(Planung!HI58="",$C58,IF(ISNUMBER(Planung!HI58),Planung!HI58,IF(UPPER(Planung!HI58)="H",$C58/2,0)))))))</f>
        <v>0</v>
      </c>
      <c r="HJ58" s="27">
        <f>IF($A58="",0,IF(Mitarbeiter!$G$56=FALSE,0,IF(AND(Mitarbeiter!$E$56&lt;&gt;"",HJ$5+6&lt;Mitarbeiter!$E$56),0,IF(AND(Mitarbeiter!$F$56&lt;&gt;"",HJ$5&gt;Mitarbeiter!$F$56),0,IF(Planung!HJ58="",$C58,IF(ISNUMBER(Planung!HJ58),Planung!HJ58,IF(UPPER(Planung!HJ58)="H",$C58/2,0)))))))</f>
        <v>0</v>
      </c>
      <c r="HK58" s="27">
        <f>IF($A58="",0,IF(Mitarbeiter!$G$56=FALSE,0,IF(AND(Mitarbeiter!$E$56&lt;&gt;"",HK$5+6&lt;Mitarbeiter!$E$56),0,IF(AND(Mitarbeiter!$F$56&lt;&gt;"",HK$5&gt;Mitarbeiter!$F$56),0,IF(Planung!HK58="",$C58,IF(ISNUMBER(Planung!HK58),Planung!HK58,IF(UPPER(Planung!HK58)="H",$C58/2,0)))))))</f>
        <v>0</v>
      </c>
      <c r="HL58" s="27">
        <f>IF($A58="",0,IF(Mitarbeiter!$G$56=FALSE,0,IF(AND(Mitarbeiter!$E$56&lt;&gt;"",HL$5+6&lt;Mitarbeiter!$E$56),0,IF(AND(Mitarbeiter!$F$56&lt;&gt;"",HL$5&gt;Mitarbeiter!$F$56),0,IF(Planung!HL58="",$C58,IF(ISNUMBER(Planung!HL58),Planung!HL58,IF(UPPER(Planung!HL58)="H",$C58/2,0)))))))</f>
        <v>0</v>
      </c>
      <c r="HM58" s="27">
        <f>IF($A58="",0,IF(Mitarbeiter!$G$56=FALSE,0,IF(AND(Mitarbeiter!$E$56&lt;&gt;"",HM$5+6&lt;Mitarbeiter!$E$56),0,IF(AND(Mitarbeiter!$F$56&lt;&gt;"",HM$5&gt;Mitarbeiter!$F$56),0,IF(Planung!HM58="",$C58,IF(ISNUMBER(Planung!HM58),Planung!HM58,IF(UPPER(Planung!HM58)="H",$C58/2,0)))))))</f>
        <v>0</v>
      </c>
      <c r="HN58" s="27">
        <f>IF($A58="",0,IF(Mitarbeiter!$G$56=FALSE,0,IF(AND(Mitarbeiter!$E$56&lt;&gt;"",HN$5+6&lt;Mitarbeiter!$E$56),0,IF(AND(Mitarbeiter!$F$56&lt;&gt;"",HN$5&gt;Mitarbeiter!$F$56),0,IF(Planung!HN58="",$C58,IF(ISNUMBER(Planung!HN58),Planung!HN58,IF(UPPER(Planung!HN58)="H",$C58/2,0)))))))</f>
        <v>0</v>
      </c>
      <c r="HO58" s="27">
        <f>IF($A58="",0,IF(Mitarbeiter!$G$56=FALSE,0,IF(AND(Mitarbeiter!$E$56&lt;&gt;"",HO$5+6&lt;Mitarbeiter!$E$56),0,IF(AND(Mitarbeiter!$F$56&lt;&gt;"",HO$5&gt;Mitarbeiter!$F$56),0,IF(Planung!HO58="",$C58,IF(ISNUMBER(Planung!HO58),Planung!HO58,IF(UPPER(Planung!HO58)="H",$C58/2,0)))))))</f>
        <v>0</v>
      </c>
      <c r="HP58" s="27">
        <f>IF($A58="",0,IF(Mitarbeiter!$G$56=FALSE,0,IF(AND(Mitarbeiter!$E$56&lt;&gt;"",HP$5+6&lt;Mitarbeiter!$E$56),0,IF(AND(Mitarbeiter!$F$56&lt;&gt;"",HP$5&gt;Mitarbeiter!$F$56),0,IF(Planung!HP58="",$C58,IF(ISNUMBER(Planung!HP58),Planung!HP58,IF(UPPER(Planung!HP58)="H",$C58/2,0)))))))</f>
        <v>0</v>
      </c>
      <c r="HQ58" s="27">
        <f>IF($A58="",0,IF(Mitarbeiter!$G$56=FALSE,0,IF(AND(Mitarbeiter!$E$56&lt;&gt;"",HQ$5+6&lt;Mitarbeiter!$E$56),0,IF(AND(Mitarbeiter!$F$56&lt;&gt;"",HQ$5&gt;Mitarbeiter!$F$56),0,IF(Planung!HQ58="",$C58,IF(ISNUMBER(Planung!HQ58),Planung!HQ58,IF(UPPER(Planung!HQ58)="H",$C58/2,0)))))))</f>
        <v>0</v>
      </c>
      <c r="HR58" s="27">
        <f>IF($A58="",0,IF(Mitarbeiter!$G$56=FALSE,0,IF(AND(Mitarbeiter!$E$56&lt;&gt;"",HR$5+6&lt;Mitarbeiter!$E$56),0,IF(AND(Mitarbeiter!$F$56&lt;&gt;"",HR$5&gt;Mitarbeiter!$F$56),0,IF(Planung!HR58="",$C58,IF(ISNUMBER(Planung!HR58),Planung!HR58,IF(UPPER(Planung!HR58)="H",$C58/2,0)))))))</f>
        <v>0</v>
      </c>
      <c r="HS58" s="27">
        <f>IF($A58="",0,IF(Mitarbeiter!$G$56=FALSE,0,IF(AND(Mitarbeiter!$E$56&lt;&gt;"",HS$5+6&lt;Mitarbeiter!$E$56),0,IF(AND(Mitarbeiter!$F$56&lt;&gt;"",HS$5&gt;Mitarbeiter!$F$56),0,IF(Planung!HS58="",$C58,IF(ISNUMBER(Planung!HS58),Planung!HS58,IF(UPPER(Planung!HS58)="H",$C58/2,0)))))))</f>
        <v>0</v>
      </c>
      <c r="HT58" s="27">
        <f>IF($A58="",0,IF(Mitarbeiter!$G$56=FALSE,0,IF(AND(Mitarbeiter!$E$56&lt;&gt;"",HT$5+6&lt;Mitarbeiter!$E$56),0,IF(AND(Mitarbeiter!$F$56&lt;&gt;"",HT$5&gt;Mitarbeiter!$F$56),0,IF(Planung!HT58="",$C58,IF(ISNUMBER(Planung!HT58),Planung!HT58,IF(UPPER(Planung!HT58)="H",$C58/2,0)))))))</f>
        <v>0</v>
      </c>
      <c r="HU58" s="27">
        <f>IF($A58="",0,IF(Mitarbeiter!$G$56=FALSE,0,IF(AND(Mitarbeiter!$E$56&lt;&gt;"",HU$5+6&lt;Mitarbeiter!$E$56),0,IF(AND(Mitarbeiter!$F$56&lt;&gt;"",HU$5&gt;Mitarbeiter!$F$56),0,IF(Planung!HU58="",$C58,IF(ISNUMBER(Planung!HU58),Planung!HU58,IF(UPPER(Planung!HU58)="H",$C58/2,0)))))))</f>
        <v>0</v>
      </c>
      <c r="HV58" s="27">
        <f>IF($A58="",0,IF(Mitarbeiter!$G$56=FALSE,0,IF(AND(Mitarbeiter!$E$56&lt;&gt;"",HV$5+6&lt;Mitarbeiter!$E$56),0,IF(AND(Mitarbeiter!$F$56&lt;&gt;"",HV$5&gt;Mitarbeiter!$F$56),0,IF(Planung!HV58="",$C58,IF(ISNUMBER(Planung!HV58),Planung!HV58,IF(UPPER(Planung!HV58)="H",$C58/2,0)))))))</f>
        <v>0</v>
      </c>
      <c r="HW58" s="27">
        <f>IF($A58="",0,IF(Mitarbeiter!$G$56=FALSE,0,IF(AND(Mitarbeiter!$E$56&lt;&gt;"",HW$5+6&lt;Mitarbeiter!$E$56),0,IF(AND(Mitarbeiter!$F$56&lt;&gt;"",HW$5&gt;Mitarbeiter!$F$56),0,IF(Planung!HW58="",$C58,IF(ISNUMBER(Planung!HW58),Planung!HW58,IF(UPPER(Planung!HW58)="H",$C58/2,0)))))))</f>
        <v>0</v>
      </c>
      <c r="HX58" s="27">
        <f>IF($A58="",0,IF(Mitarbeiter!$G$56=FALSE,0,IF(AND(Mitarbeiter!$E$56&lt;&gt;"",HX$5+6&lt;Mitarbeiter!$E$56),0,IF(AND(Mitarbeiter!$F$56&lt;&gt;"",HX$5&gt;Mitarbeiter!$F$56),0,IF(Planung!HX58="",$C58,IF(ISNUMBER(Planung!HX58),Planung!HX58,IF(UPPER(Planung!HX58)="H",$C58/2,0)))))))</f>
        <v>0</v>
      </c>
      <c r="HY58" s="27">
        <f>IF($A58="",0,IF(Mitarbeiter!$G$56=FALSE,0,IF(AND(Mitarbeiter!$E$56&lt;&gt;"",HY$5+6&lt;Mitarbeiter!$E$56),0,IF(AND(Mitarbeiter!$F$56&lt;&gt;"",HY$5&gt;Mitarbeiter!$F$56),0,IF(Planung!HY58="",$C58,IF(ISNUMBER(Planung!HY58),Planung!HY58,IF(UPPER(Planung!HY58)="H",$C58/2,0)))))))</f>
        <v>0</v>
      </c>
      <c r="HZ58" s="27">
        <f>IF($A58="",0,IF(Mitarbeiter!$G$56=FALSE,0,IF(AND(Mitarbeiter!$E$56&lt;&gt;"",HZ$5+6&lt;Mitarbeiter!$E$56),0,IF(AND(Mitarbeiter!$F$56&lt;&gt;"",HZ$5&gt;Mitarbeiter!$F$56),0,IF(Planung!HZ58="",$C58,IF(ISNUMBER(Planung!HZ58),Planung!HZ58,IF(UPPER(Planung!HZ58)="H",$C58/2,0)))))))</f>
        <v>0</v>
      </c>
      <c r="IA58" s="27">
        <f>IF($A58="",0,IF(Mitarbeiter!$G$56=FALSE,0,IF(AND(Mitarbeiter!$E$56&lt;&gt;"",IA$5+6&lt;Mitarbeiter!$E$56),0,IF(AND(Mitarbeiter!$F$56&lt;&gt;"",IA$5&gt;Mitarbeiter!$F$56),0,IF(Planung!IA58="",$C58,IF(ISNUMBER(Planung!IA58),Planung!IA58,IF(UPPER(Planung!IA58)="H",$C58/2,0)))))))</f>
        <v>0</v>
      </c>
    </row>
    <row r="59" spans="1:235" x14ac:dyDescent="0.25">
      <c r="A59" s="7" t="str">
        <f>Planung!A59</f>
        <v/>
      </c>
      <c r="B59" s="7" t="str">
        <f>Planung!B59</f>
        <v/>
      </c>
      <c r="C59" s="27">
        <f>N(Mitarbeiter!$D$57)</f>
        <v>0</v>
      </c>
      <c r="D59" s="27">
        <f>IF($A59="",0,IF(Mitarbeiter!$G$57=FALSE,0,IF(AND(Mitarbeiter!$E$57&lt;&gt;"",D$5+6&lt;Mitarbeiter!$E$57),0,IF(AND(Mitarbeiter!$F$57&lt;&gt;"",D$5&gt;Mitarbeiter!$F$57),0,IF(Planung!D59="",$C59,IF(ISNUMBER(Planung!D59),Planung!D59,IF(UPPER(Planung!D59)="H",$C59/2,0)))))))</f>
        <v>0</v>
      </c>
      <c r="E59" s="27">
        <f>IF($A59="",0,IF(Mitarbeiter!$G$57=FALSE,0,IF(AND(Mitarbeiter!$E$57&lt;&gt;"",E$5+6&lt;Mitarbeiter!$E$57),0,IF(AND(Mitarbeiter!$F$57&lt;&gt;"",E$5&gt;Mitarbeiter!$F$57),0,IF(Planung!E59="",$C59,IF(ISNUMBER(Planung!E59),Planung!E59,IF(UPPER(Planung!E59)="H",$C59/2,0)))))))</f>
        <v>0</v>
      </c>
      <c r="F59" s="27">
        <f>IF($A59="",0,IF(Mitarbeiter!$G$57=FALSE,0,IF(AND(Mitarbeiter!$E$57&lt;&gt;"",F$5+6&lt;Mitarbeiter!$E$57),0,IF(AND(Mitarbeiter!$F$57&lt;&gt;"",F$5&gt;Mitarbeiter!$F$57),0,IF(Planung!F59="",$C59,IF(ISNUMBER(Planung!F59),Planung!F59,IF(UPPER(Planung!F59)="H",$C59/2,0)))))))</f>
        <v>0</v>
      </c>
      <c r="G59" s="27">
        <f>IF($A59="",0,IF(Mitarbeiter!$G$57=FALSE,0,IF(AND(Mitarbeiter!$E$57&lt;&gt;"",G$5+6&lt;Mitarbeiter!$E$57),0,IF(AND(Mitarbeiter!$F$57&lt;&gt;"",G$5&gt;Mitarbeiter!$F$57),0,IF(Planung!G59="",$C59,IF(ISNUMBER(Planung!G59),Planung!G59,IF(UPPER(Planung!G59)="H",$C59/2,0)))))))</f>
        <v>0</v>
      </c>
      <c r="H59" s="27">
        <f>IF($A59="",0,IF(Mitarbeiter!$G$57=FALSE,0,IF(AND(Mitarbeiter!$E$57&lt;&gt;"",H$5+6&lt;Mitarbeiter!$E$57),0,IF(AND(Mitarbeiter!$F$57&lt;&gt;"",H$5&gt;Mitarbeiter!$F$57),0,IF(Planung!H59="",$C59,IF(ISNUMBER(Planung!H59),Planung!H59,IF(UPPER(Planung!H59)="H",$C59/2,0)))))))</f>
        <v>0</v>
      </c>
      <c r="I59" s="27">
        <f>IF($A59="",0,IF(Mitarbeiter!$G$57=FALSE,0,IF(AND(Mitarbeiter!$E$57&lt;&gt;"",I$5+6&lt;Mitarbeiter!$E$57),0,IF(AND(Mitarbeiter!$F$57&lt;&gt;"",I$5&gt;Mitarbeiter!$F$57),0,IF(Planung!I59="",$C59,IF(ISNUMBER(Planung!I59),Planung!I59,IF(UPPER(Planung!I59)="H",$C59/2,0)))))))</f>
        <v>0</v>
      </c>
      <c r="J59" s="27">
        <f>IF($A59="",0,IF(Mitarbeiter!$G$57=FALSE,0,IF(AND(Mitarbeiter!$E$57&lt;&gt;"",J$5+6&lt;Mitarbeiter!$E$57),0,IF(AND(Mitarbeiter!$F$57&lt;&gt;"",J$5&gt;Mitarbeiter!$F$57),0,IF(Planung!J59="",$C59,IF(ISNUMBER(Planung!J59),Planung!J59,IF(UPPER(Planung!J59)="H",$C59/2,0)))))))</f>
        <v>0</v>
      </c>
      <c r="K59" s="27">
        <f>IF($A59="",0,IF(Mitarbeiter!$G$57=FALSE,0,IF(AND(Mitarbeiter!$E$57&lt;&gt;"",K$5+6&lt;Mitarbeiter!$E$57),0,IF(AND(Mitarbeiter!$F$57&lt;&gt;"",K$5&gt;Mitarbeiter!$F$57),0,IF(Planung!K59="",$C59,IF(ISNUMBER(Planung!K59),Planung!K59,IF(UPPER(Planung!K59)="H",$C59/2,0)))))))</f>
        <v>0</v>
      </c>
      <c r="L59" s="27">
        <f>IF($A59="",0,IF(Mitarbeiter!$G$57=FALSE,0,IF(AND(Mitarbeiter!$E$57&lt;&gt;"",L$5+6&lt;Mitarbeiter!$E$57),0,IF(AND(Mitarbeiter!$F$57&lt;&gt;"",L$5&gt;Mitarbeiter!$F$57),0,IF(Planung!L59="",$C59,IF(ISNUMBER(Planung!L59),Planung!L59,IF(UPPER(Planung!L59)="H",$C59/2,0)))))))</f>
        <v>0</v>
      </c>
      <c r="M59" s="27">
        <f>IF($A59="",0,IF(Mitarbeiter!$G$57=FALSE,0,IF(AND(Mitarbeiter!$E$57&lt;&gt;"",M$5+6&lt;Mitarbeiter!$E$57),0,IF(AND(Mitarbeiter!$F$57&lt;&gt;"",M$5&gt;Mitarbeiter!$F$57),0,IF(Planung!M59="",$C59,IF(ISNUMBER(Planung!M59),Planung!M59,IF(UPPER(Planung!M59)="H",$C59/2,0)))))))</f>
        <v>0</v>
      </c>
      <c r="N59" s="27">
        <f>IF($A59="",0,IF(Mitarbeiter!$G$57=FALSE,0,IF(AND(Mitarbeiter!$E$57&lt;&gt;"",N$5+6&lt;Mitarbeiter!$E$57),0,IF(AND(Mitarbeiter!$F$57&lt;&gt;"",N$5&gt;Mitarbeiter!$F$57),0,IF(Planung!N59="",$C59,IF(ISNUMBER(Planung!N59),Planung!N59,IF(UPPER(Planung!N59)="H",$C59/2,0)))))))</f>
        <v>0</v>
      </c>
      <c r="O59" s="27">
        <f>IF($A59="",0,IF(Mitarbeiter!$G$57=FALSE,0,IF(AND(Mitarbeiter!$E$57&lt;&gt;"",O$5+6&lt;Mitarbeiter!$E$57),0,IF(AND(Mitarbeiter!$F$57&lt;&gt;"",O$5&gt;Mitarbeiter!$F$57),0,IF(Planung!O59="",$C59,IF(ISNUMBER(Planung!O59),Planung!O59,IF(UPPER(Planung!O59)="H",$C59/2,0)))))))</f>
        <v>0</v>
      </c>
      <c r="P59" s="27">
        <f>IF($A59="",0,IF(Mitarbeiter!$G$57=FALSE,0,IF(AND(Mitarbeiter!$E$57&lt;&gt;"",P$5+6&lt;Mitarbeiter!$E$57),0,IF(AND(Mitarbeiter!$F$57&lt;&gt;"",P$5&gt;Mitarbeiter!$F$57),0,IF(Planung!P59="",$C59,IF(ISNUMBER(Planung!P59),Planung!P59,IF(UPPER(Planung!P59)="H",$C59/2,0)))))))</f>
        <v>0</v>
      </c>
      <c r="Q59" s="27">
        <f>IF($A59="",0,IF(Mitarbeiter!$G$57=FALSE,0,IF(AND(Mitarbeiter!$E$57&lt;&gt;"",Q$5+6&lt;Mitarbeiter!$E$57),0,IF(AND(Mitarbeiter!$F$57&lt;&gt;"",Q$5&gt;Mitarbeiter!$F$57),0,IF(Planung!Q59="",$C59,IF(ISNUMBER(Planung!Q59),Planung!Q59,IF(UPPER(Planung!Q59)="H",$C59/2,0)))))))</f>
        <v>0</v>
      </c>
      <c r="R59" s="27">
        <f>IF($A59="",0,IF(Mitarbeiter!$G$57=FALSE,0,IF(AND(Mitarbeiter!$E$57&lt;&gt;"",R$5+6&lt;Mitarbeiter!$E$57),0,IF(AND(Mitarbeiter!$F$57&lt;&gt;"",R$5&gt;Mitarbeiter!$F$57),0,IF(Planung!R59="",$C59,IF(ISNUMBER(Planung!R59),Planung!R59,IF(UPPER(Planung!R59)="H",$C59/2,0)))))))</f>
        <v>0</v>
      </c>
      <c r="S59" s="27">
        <f>IF($A59="",0,IF(Mitarbeiter!$G$57=FALSE,0,IF(AND(Mitarbeiter!$E$57&lt;&gt;"",S$5+6&lt;Mitarbeiter!$E$57),0,IF(AND(Mitarbeiter!$F$57&lt;&gt;"",S$5&gt;Mitarbeiter!$F$57),0,IF(Planung!S59="",$C59,IF(ISNUMBER(Planung!S59),Planung!S59,IF(UPPER(Planung!S59)="H",$C59/2,0)))))))</f>
        <v>0</v>
      </c>
      <c r="T59" s="27">
        <f>IF($A59="",0,IF(Mitarbeiter!$G$57=FALSE,0,IF(AND(Mitarbeiter!$E$57&lt;&gt;"",T$5+6&lt;Mitarbeiter!$E$57),0,IF(AND(Mitarbeiter!$F$57&lt;&gt;"",T$5&gt;Mitarbeiter!$F$57),0,IF(Planung!T59="",$C59,IF(ISNUMBER(Planung!T59),Planung!T59,IF(UPPER(Planung!T59)="H",$C59/2,0)))))))</f>
        <v>0</v>
      </c>
      <c r="U59" s="27">
        <f>IF($A59="",0,IF(Mitarbeiter!$G$57=FALSE,0,IF(AND(Mitarbeiter!$E$57&lt;&gt;"",U$5+6&lt;Mitarbeiter!$E$57),0,IF(AND(Mitarbeiter!$F$57&lt;&gt;"",U$5&gt;Mitarbeiter!$F$57),0,IF(Planung!U59="",$C59,IF(ISNUMBER(Planung!U59),Planung!U59,IF(UPPER(Planung!U59)="H",$C59/2,0)))))))</f>
        <v>0</v>
      </c>
      <c r="V59" s="27">
        <f>IF($A59="",0,IF(Mitarbeiter!$G$57=FALSE,0,IF(AND(Mitarbeiter!$E$57&lt;&gt;"",V$5+6&lt;Mitarbeiter!$E$57),0,IF(AND(Mitarbeiter!$F$57&lt;&gt;"",V$5&gt;Mitarbeiter!$F$57),0,IF(Planung!V59="",$C59,IF(ISNUMBER(Planung!V59),Planung!V59,IF(UPPER(Planung!V59)="H",$C59/2,0)))))))</f>
        <v>0</v>
      </c>
      <c r="W59" s="27">
        <f>IF($A59="",0,IF(Mitarbeiter!$G$57=FALSE,0,IF(AND(Mitarbeiter!$E$57&lt;&gt;"",W$5+6&lt;Mitarbeiter!$E$57),0,IF(AND(Mitarbeiter!$F$57&lt;&gt;"",W$5&gt;Mitarbeiter!$F$57),0,IF(Planung!W59="",$C59,IF(ISNUMBER(Planung!W59),Planung!W59,IF(UPPER(Planung!W59)="H",$C59/2,0)))))))</f>
        <v>0</v>
      </c>
      <c r="X59" s="27">
        <f>IF($A59="",0,IF(Mitarbeiter!$G$57=FALSE,0,IF(AND(Mitarbeiter!$E$57&lt;&gt;"",X$5+6&lt;Mitarbeiter!$E$57),0,IF(AND(Mitarbeiter!$F$57&lt;&gt;"",X$5&gt;Mitarbeiter!$F$57),0,IF(Planung!X59="",$C59,IF(ISNUMBER(Planung!X59),Planung!X59,IF(UPPER(Planung!X59)="H",$C59/2,0)))))))</f>
        <v>0</v>
      </c>
      <c r="Y59" s="27">
        <f>IF($A59="",0,IF(Mitarbeiter!$G$57=FALSE,0,IF(AND(Mitarbeiter!$E$57&lt;&gt;"",Y$5+6&lt;Mitarbeiter!$E$57),0,IF(AND(Mitarbeiter!$F$57&lt;&gt;"",Y$5&gt;Mitarbeiter!$F$57),0,IF(Planung!Y59="",$C59,IF(ISNUMBER(Planung!Y59),Planung!Y59,IF(UPPER(Planung!Y59)="H",$C59/2,0)))))))</f>
        <v>0</v>
      </c>
      <c r="Z59" s="27">
        <f>IF($A59="",0,IF(Mitarbeiter!$G$57=FALSE,0,IF(AND(Mitarbeiter!$E$57&lt;&gt;"",Z$5+6&lt;Mitarbeiter!$E$57),0,IF(AND(Mitarbeiter!$F$57&lt;&gt;"",Z$5&gt;Mitarbeiter!$F$57),0,IF(Planung!Z59="",$C59,IF(ISNUMBER(Planung!Z59),Planung!Z59,IF(UPPER(Planung!Z59)="H",$C59/2,0)))))))</f>
        <v>0</v>
      </c>
      <c r="AA59" s="27">
        <f>IF($A59="",0,IF(Mitarbeiter!$G$57=FALSE,0,IF(AND(Mitarbeiter!$E$57&lt;&gt;"",AA$5+6&lt;Mitarbeiter!$E$57),0,IF(AND(Mitarbeiter!$F$57&lt;&gt;"",AA$5&gt;Mitarbeiter!$F$57),0,IF(Planung!AA59="",$C59,IF(ISNUMBER(Planung!AA59),Planung!AA59,IF(UPPER(Planung!AA59)="H",$C59/2,0)))))))</f>
        <v>0</v>
      </c>
      <c r="AB59" s="27">
        <f>IF($A59="",0,IF(Mitarbeiter!$G$57=FALSE,0,IF(AND(Mitarbeiter!$E$57&lt;&gt;"",AB$5+6&lt;Mitarbeiter!$E$57),0,IF(AND(Mitarbeiter!$F$57&lt;&gt;"",AB$5&gt;Mitarbeiter!$F$57),0,IF(Planung!AB59="",$C59,IF(ISNUMBER(Planung!AB59),Planung!AB59,IF(UPPER(Planung!AB59)="H",$C59/2,0)))))))</f>
        <v>0</v>
      </c>
      <c r="AC59" s="27">
        <f>IF($A59="",0,IF(Mitarbeiter!$G$57=FALSE,0,IF(AND(Mitarbeiter!$E$57&lt;&gt;"",AC$5+6&lt;Mitarbeiter!$E$57),0,IF(AND(Mitarbeiter!$F$57&lt;&gt;"",AC$5&gt;Mitarbeiter!$F$57),0,IF(Planung!AC59="",$C59,IF(ISNUMBER(Planung!AC59),Planung!AC59,IF(UPPER(Planung!AC59)="H",$C59/2,0)))))))</f>
        <v>0</v>
      </c>
      <c r="AD59" s="27">
        <f>IF($A59="",0,IF(Mitarbeiter!$G$57=FALSE,0,IF(AND(Mitarbeiter!$E$57&lt;&gt;"",AD$5+6&lt;Mitarbeiter!$E$57),0,IF(AND(Mitarbeiter!$F$57&lt;&gt;"",AD$5&gt;Mitarbeiter!$F$57),0,IF(Planung!AD59="",$C59,IF(ISNUMBER(Planung!AD59),Planung!AD59,IF(UPPER(Planung!AD59)="H",$C59/2,0)))))))</f>
        <v>0</v>
      </c>
      <c r="AE59" s="27">
        <f>IF($A59="",0,IF(Mitarbeiter!$G$57=FALSE,0,IF(AND(Mitarbeiter!$E$57&lt;&gt;"",AE$5+6&lt;Mitarbeiter!$E$57),0,IF(AND(Mitarbeiter!$F$57&lt;&gt;"",AE$5&gt;Mitarbeiter!$F$57),0,IF(Planung!AE59="",$C59,IF(ISNUMBER(Planung!AE59),Planung!AE59,IF(UPPER(Planung!AE59)="H",$C59/2,0)))))))</f>
        <v>0</v>
      </c>
      <c r="AF59" s="27">
        <f>IF($A59="",0,IF(Mitarbeiter!$G$57=FALSE,0,IF(AND(Mitarbeiter!$E$57&lt;&gt;"",AF$5+6&lt;Mitarbeiter!$E$57),0,IF(AND(Mitarbeiter!$F$57&lt;&gt;"",AF$5&gt;Mitarbeiter!$F$57),0,IF(Planung!AF59="",$C59,IF(ISNUMBER(Planung!AF59),Planung!AF59,IF(UPPER(Planung!AF59)="H",$C59/2,0)))))))</f>
        <v>0</v>
      </c>
      <c r="AG59" s="27">
        <f>IF($A59="",0,IF(Mitarbeiter!$G$57=FALSE,0,IF(AND(Mitarbeiter!$E$57&lt;&gt;"",AG$5+6&lt;Mitarbeiter!$E$57),0,IF(AND(Mitarbeiter!$F$57&lt;&gt;"",AG$5&gt;Mitarbeiter!$F$57),0,IF(Planung!AG59="",$C59,IF(ISNUMBER(Planung!AG59),Planung!AG59,IF(UPPER(Planung!AG59)="H",$C59/2,0)))))))</f>
        <v>0</v>
      </c>
      <c r="AH59" s="27">
        <f>IF($A59="",0,IF(Mitarbeiter!$G$57=FALSE,0,IF(AND(Mitarbeiter!$E$57&lt;&gt;"",AH$5+6&lt;Mitarbeiter!$E$57),0,IF(AND(Mitarbeiter!$F$57&lt;&gt;"",AH$5&gt;Mitarbeiter!$F$57),0,IF(Planung!AH59="",$C59,IF(ISNUMBER(Planung!AH59),Planung!AH59,IF(UPPER(Planung!AH59)="H",$C59/2,0)))))))</f>
        <v>0</v>
      </c>
      <c r="AI59" s="27">
        <f>IF($A59="",0,IF(Mitarbeiter!$G$57=FALSE,0,IF(AND(Mitarbeiter!$E$57&lt;&gt;"",AI$5+6&lt;Mitarbeiter!$E$57),0,IF(AND(Mitarbeiter!$F$57&lt;&gt;"",AI$5&gt;Mitarbeiter!$F$57),0,IF(Planung!AI59="",$C59,IF(ISNUMBER(Planung!AI59),Planung!AI59,IF(UPPER(Planung!AI59)="H",$C59/2,0)))))))</f>
        <v>0</v>
      </c>
      <c r="AJ59" s="27">
        <f>IF($A59="",0,IF(Mitarbeiter!$G$57=FALSE,0,IF(AND(Mitarbeiter!$E$57&lt;&gt;"",AJ$5+6&lt;Mitarbeiter!$E$57),0,IF(AND(Mitarbeiter!$F$57&lt;&gt;"",AJ$5&gt;Mitarbeiter!$F$57),0,IF(Planung!AJ59="",$C59,IF(ISNUMBER(Planung!AJ59),Planung!AJ59,IF(UPPER(Planung!AJ59)="H",$C59/2,0)))))))</f>
        <v>0</v>
      </c>
      <c r="AK59" s="27">
        <f>IF($A59="",0,IF(Mitarbeiter!$G$57=FALSE,0,IF(AND(Mitarbeiter!$E$57&lt;&gt;"",AK$5+6&lt;Mitarbeiter!$E$57),0,IF(AND(Mitarbeiter!$F$57&lt;&gt;"",AK$5&gt;Mitarbeiter!$F$57),0,IF(Planung!AK59="",$C59,IF(ISNUMBER(Planung!AK59),Planung!AK59,IF(UPPER(Planung!AK59)="H",$C59/2,0)))))))</f>
        <v>0</v>
      </c>
      <c r="AL59" s="27">
        <f>IF($A59="",0,IF(Mitarbeiter!$G$57=FALSE,0,IF(AND(Mitarbeiter!$E$57&lt;&gt;"",AL$5+6&lt;Mitarbeiter!$E$57),0,IF(AND(Mitarbeiter!$F$57&lt;&gt;"",AL$5&gt;Mitarbeiter!$F$57),0,IF(Planung!AL59="",$C59,IF(ISNUMBER(Planung!AL59),Planung!AL59,IF(UPPER(Planung!AL59)="H",$C59/2,0)))))))</f>
        <v>0</v>
      </c>
      <c r="AM59" s="27">
        <f>IF($A59="",0,IF(Mitarbeiter!$G$57=FALSE,0,IF(AND(Mitarbeiter!$E$57&lt;&gt;"",AM$5+6&lt;Mitarbeiter!$E$57),0,IF(AND(Mitarbeiter!$F$57&lt;&gt;"",AM$5&gt;Mitarbeiter!$F$57),0,IF(Planung!AM59="",$C59,IF(ISNUMBER(Planung!AM59),Planung!AM59,IF(UPPER(Planung!AM59)="H",$C59/2,0)))))))</f>
        <v>0</v>
      </c>
      <c r="AN59" s="27">
        <f>IF($A59="",0,IF(Mitarbeiter!$G$57=FALSE,0,IF(AND(Mitarbeiter!$E$57&lt;&gt;"",AN$5+6&lt;Mitarbeiter!$E$57),0,IF(AND(Mitarbeiter!$F$57&lt;&gt;"",AN$5&gt;Mitarbeiter!$F$57),0,IF(Planung!AN59="",$C59,IF(ISNUMBER(Planung!AN59),Planung!AN59,IF(UPPER(Planung!AN59)="H",$C59/2,0)))))))</f>
        <v>0</v>
      </c>
      <c r="AO59" s="27">
        <f>IF($A59="",0,IF(Mitarbeiter!$G$57=FALSE,0,IF(AND(Mitarbeiter!$E$57&lt;&gt;"",AO$5+6&lt;Mitarbeiter!$E$57),0,IF(AND(Mitarbeiter!$F$57&lt;&gt;"",AO$5&gt;Mitarbeiter!$F$57),0,IF(Planung!AO59="",$C59,IF(ISNUMBER(Planung!AO59),Planung!AO59,IF(UPPER(Planung!AO59)="H",$C59/2,0)))))))</f>
        <v>0</v>
      </c>
      <c r="AP59" s="27">
        <f>IF($A59="",0,IF(Mitarbeiter!$G$57=FALSE,0,IF(AND(Mitarbeiter!$E$57&lt;&gt;"",AP$5+6&lt;Mitarbeiter!$E$57),0,IF(AND(Mitarbeiter!$F$57&lt;&gt;"",AP$5&gt;Mitarbeiter!$F$57),0,IF(Planung!AP59="",$C59,IF(ISNUMBER(Planung!AP59),Planung!AP59,IF(UPPER(Planung!AP59)="H",$C59/2,0)))))))</f>
        <v>0</v>
      </c>
      <c r="AQ59" s="27">
        <f>IF($A59="",0,IF(Mitarbeiter!$G$57=FALSE,0,IF(AND(Mitarbeiter!$E$57&lt;&gt;"",AQ$5+6&lt;Mitarbeiter!$E$57),0,IF(AND(Mitarbeiter!$F$57&lt;&gt;"",AQ$5&gt;Mitarbeiter!$F$57),0,IF(Planung!AQ59="",$C59,IF(ISNUMBER(Planung!AQ59),Planung!AQ59,IF(UPPER(Planung!AQ59)="H",$C59/2,0)))))))</f>
        <v>0</v>
      </c>
      <c r="AR59" s="27">
        <f>IF($A59="",0,IF(Mitarbeiter!$G$57=FALSE,0,IF(AND(Mitarbeiter!$E$57&lt;&gt;"",AR$5+6&lt;Mitarbeiter!$E$57),0,IF(AND(Mitarbeiter!$F$57&lt;&gt;"",AR$5&gt;Mitarbeiter!$F$57),0,IF(Planung!AR59="",$C59,IF(ISNUMBER(Planung!AR59),Planung!AR59,IF(UPPER(Planung!AR59)="H",$C59/2,0)))))))</f>
        <v>0</v>
      </c>
      <c r="AS59" s="27">
        <f>IF($A59="",0,IF(Mitarbeiter!$G$57=FALSE,0,IF(AND(Mitarbeiter!$E$57&lt;&gt;"",AS$5+6&lt;Mitarbeiter!$E$57),0,IF(AND(Mitarbeiter!$F$57&lt;&gt;"",AS$5&gt;Mitarbeiter!$F$57),0,IF(Planung!AS59="",$C59,IF(ISNUMBER(Planung!AS59),Planung!AS59,IF(UPPER(Planung!AS59)="H",$C59/2,0)))))))</f>
        <v>0</v>
      </c>
      <c r="AT59" s="27">
        <f>IF($A59="",0,IF(Mitarbeiter!$G$57=FALSE,0,IF(AND(Mitarbeiter!$E$57&lt;&gt;"",AT$5+6&lt;Mitarbeiter!$E$57),0,IF(AND(Mitarbeiter!$F$57&lt;&gt;"",AT$5&gt;Mitarbeiter!$F$57),0,IF(Planung!AT59="",$C59,IF(ISNUMBER(Planung!AT59),Planung!AT59,IF(UPPER(Planung!AT59)="H",$C59/2,0)))))))</f>
        <v>0</v>
      </c>
      <c r="AU59" s="27">
        <f>IF($A59="",0,IF(Mitarbeiter!$G$57=FALSE,0,IF(AND(Mitarbeiter!$E$57&lt;&gt;"",AU$5+6&lt;Mitarbeiter!$E$57),0,IF(AND(Mitarbeiter!$F$57&lt;&gt;"",AU$5&gt;Mitarbeiter!$F$57),0,IF(Planung!AU59="",$C59,IF(ISNUMBER(Planung!AU59),Planung!AU59,IF(UPPER(Planung!AU59)="H",$C59/2,0)))))))</f>
        <v>0</v>
      </c>
      <c r="AV59" s="27">
        <f>IF($A59="",0,IF(Mitarbeiter!$G$57=FALSE,0,IF(AND(Mitarbeiter!$E$57&lt;&gt;"",AV$5+6&lt;Mitarbeiter!$E$57),0,IF(AND(Mitarbeiter!$F$57&lt;&gt;"",AV$5&gt;Mitarbeiter!$F$57),0,IF(Planung!AV59="",$C59,IF(ISNUMBER(Planung!AV59),Planung!AV59,IF(UPPER(Planung!AV59)="H",$C59/2,0)))))))</f>
        <v>0</v>
      </c>
      <c r="AW59" s="27">
        <f>IF($A59="",0,IF(Mitarbeiter!$G$57=FALSE,0,IF(AND(Mitarbeiter!$E$57&lt;&gt;"",AW$5+6&lt;Mitarbeiter!$E$57),0,IF(AND(Mitarbeiter!$F$57&lt;&gt;"",AW$5&gt;Mitarbeiter!$F$57),0,IF(Planung!AW59="",$C59,IF(ISNUMBER(Planung!AW59),Planung!AW59,IF(UPPER(Planung!AW59)="H",$C59/2,0)))))))</f>
        <v>0</v>
      </c>
      <c r="AX59" s="27">
        <f>IF($A59="",0,IF(Mitarbeiter!$G$57=FALSE,0,IF(AND(Mitarbeiter!$E$57&lt;&gt;"",AX$5+6&lt;Mitarbeiter!$E$57),0,IF(AND(Mitarbeiter!$F$57&lt;&gt;"",AX$5&gt;Mitarbeiter!$F$57),0,IF(Planung!AX59="",$C59,IF(ISNUMBER(Planung!AX59),Planung!AX59,IF(UPPER(Planung!AX59)="H",$C59/2,0)))))))</f>
        <v>0</v>
      </c>
      <c r="AY59" s="27">
        <f>IF($A59="",0,IF(Mitarbeiter!$G$57=FALSE,0,IF(AND(Mitarbeiter!$E$57&lt;&gt;"",AY$5+6&lt;Mitarbeiter!$E$57),0,IF(AND(Mitarbeiter!$F$57&lt;&gt;"",AY$5&gt;Mitarbeiter!$F$57),0,IF(Planung!AY59="",$C59,IF(ISNUMBER(Planung!AY59),Planung!AY59,IF(UPPER(Planung!AY59)="H",$C59/2,0)))))))</f>
        <v>0</v>
      </c>
      <c r="AZ59" s="27">
        <f>IF($A59="",0,IF(Mitarbeiter!$G$57=FALSE,0,IF(AND(Mitarbeiter!$E$57&lt;&gt;"",AZ$5+6&lt;Mitarbeiter!$E$57),0,IF(AND(Mitarbeiter!$F$57&lt;&gt;"",AZ$5&gt;Mitarbeiter!$F$57),0,IF(Planung!AZ59="",$C59,IF(ISNUMBER(Planung!AZ59),Planung!AZ59,IF(UPPER(Planung!AZ59)="H",$C59/2,0)))))))</f>
        <v>0</v>
      </c>
      <c r="BA59" s="27">
        <f>IF($A59="",0,IF(Mitarbeiter!$G$57=FALSE,0,IF(AND(Mitarbeiter!$E$57&lt;&gt;"",BA$5+6&lt;Mitarbeiter!$E$57),0,IF(AND(Mitarbeiter!$F$57&lt;&gt;"",BA$5&gt;Mitarbeiter!$F$57),0,IF(Planung!BA59="",$C59,IF(ISNUMBER(Planung!BA59),Planung!BA59,IF(UPPER(Planung!BA59)="H",$C59/2,0)))))))</f>
        <v>0</v>
      </c>
      <c r="BB59" s="27">
        <f>IF($A59="",0,IF(Mitarbeiter!$G$57=FALSE,0,IF(AND(Mitarbeiter!$E$57&lt;&gt;"",BB$5+6&lt;Mitarbeiter!$E$57),0,IF(AND(Mitarbeiter!$F$57&lt;&gt;"",BB$5&gt;Mitarbeiter!$F$57),0,IF(Planung!BB59="",$C59,IF(ISNUMBER(Planung!BB59),Planung!BB59,IF(UPPER(Planung!BB59)="H",$C59/2,0)))))))</f>
        <v>0</v>
      </c>
      <c r="BC59" s="27">
        <f>IF($A59="",0,IF(Mitarbeiter!$G$57=FALSE,0,IF(AND(Mitarbeiter!$E$57&lt;&gt;"",BC$5+6&lt;Mitarbeiter!$E$57),0,IF(AND(Mitarbeiter!$F$57&lt;&gt;"",BC$5&gt;Mitarbeiter!$F$57),0,IF(Planung!BC59="",$C59,IF(ISNUMBER(Planung!BC59),Planung!BC59,IF(UPPER(Planung!BC59)="H",$C59/2,0)))))))</f>
        <v>0</v>
      </c>
      <c r="BD59" s="27">
        <f>IF($A59="",0,IF(Mitarbeiter!$G$57=FALSE,0,IF(AND(Mitarbeiter!$E$57&lt;&gt;"",BD$5+6&lt;Mitarbeiter!$E$57),0,IF(AND(Mitarbeiter!$F$57&lt;&gt;"",BD$5&gt;Mitarbeiter!$F$57),0,IF(Planung!BD59="",$C59,IF(ISNUMBER(Planung!BD59),Planung!BD59,IF(UPPER(Planung!BD59)="H",$C59/2,0)))))))</f>
        <v>0</v>
      </c>
      <c r="BE59" s="27">
        <f>IF($A59="",0,IF(Mitarbeiter!$G$57=FALSE,0,IF(AND(Mitarbeiter!$E$57&lt;&gt;"",BE$5+6&lt;Mitarbeiter!$E$57),0,IF(AND(Mitarbeiter!$F$57&lt;&gt;"",BE$5&gt;Mitarbeiter!$F$57),0,IF(Planung!BE59="",$C59,IF(ISNUMBER(Planung!BE59),Planung!BE59,IF(UPPER(Planung!BE59)="H",$C59/2,0)))))))</f>
        <v>0</v>
      </c>
      <c r="BF59" s="27">
        <f>IF($A59="",0,IF(Mitarbeiter!$G$57=FALSE,0,IF(AND(Mitarbeiter!$E$57&lt;&gt;"",BF$5+6&lt;Mitarbeiter!$E$57),0,IF(AND(Mitarbeiter!$F$57&lt;&gt;"",BF$5&gt;Mitarbeiter!$F$57),0,IF(Planung!BF59="",$C59,IF(ISNUMBER(Planung!BF59),Planung!BF59,IF(UPPER(Planung!BF59)="H",$C59/2,0)))))))</f>
        <v>0</v>
      </c>
      <c r="BG59" s="27">
        <f>IF($A59="",0,IF(Mitarbeiter!$G$57=FALSE,0,IF(AND(Mitarbeiter!$E$57&lt;&gt;"",BG$5+6&lt;Mitarbeiter!$E$57),0,IF(AND(Mitarbeiter!$F$57&lt;&gt;"",BG$5&gt;Mitarbeiter!$F$57),0,IF(Planung!BG59="",$C59,IF(ISNUMBER(Planung!BG59),Planung!BG59,IF(UPPER(Planung!BG59)="H",$C59/2,0)))))))</f>
        <v>0</v>
      </c>
      <c r="BH59" s="27">
        <f>IF($A59="",0,IF(Mitarbeiter!$G$57=FALSE,0,IF(AND(Mitarbeiter!$E$57&lt;&gt;"",BH$5+6&lt;Mitarbeiter!$E$57),0,IF(AND(Mitarbeiter!$F$57&lt;&gt;"",BH$5&gt;Mitarbeiter!$F$57),0,IF(Planung!BH59="",$C59,IF(ISNUMBER(Planung!BH59),Planung!BH59,IF(UPPER(Planung!BH59)="H",$C59/2,0)))))))</f>
        <v>0</v>
      </c>
      <c r="BI59" s="27">
        <f>IF($A59="",0,IF(Mitarbeiter!$G$57=FALSE,0,IF(AND(Mitarbeiter!$E$57&lt;&gt;"",BI$5+6&lt;Mitarbeiter!$E$57),0,IF(AND(Mitarbeiter!$F$57&lt;&gt;"",BI$5&gt;Mitarbeiter!$F$57),0,IF(Planung!BI59="",$C59,IF(ISNUMBER(Planung!BI59),Planung!BI59,IF(UPPER(Planung!BI59)="H",$C59/2,0)))))))</f>
        <v>0</v>
      </c>
      <c r="BJ59" s="27">
        <f>IF($A59="",0,IF(Mitarbeiter!$G$57=FALSE,0,IF(AND(Mitarbeiter!$E$57&lt;&gt;"",BJ$5+6&lt;Mitarbeiter!$E$57),0,IF(AND(Mitarbeiter!$F$57&lt;&gt;"",BJ$5&gt;Mitarbeiter!$F$57),0,IF(Planung!BJ59="",$C59,IF(ISNUMBER(Planung!BJ59),Planung!BJ59,IF(UPPER(Planung!BJ59)="H",$C59/2,0)))))))</f>
        <v>0</v>
      </c>
      <c r="BK59" s="27">
        <f>IF($A59="",0,IF(Mitarbeiter!$G$57=FALSE,0,IF(AND(Mitarbeiter!$E$57&lt;&gt;"",BK$5+6&lt;Mitarbeiter!$E$57),0,IF(AND(Mitarbeiter!$F$57&lt;&gt;"",BK$5&gt;Mitarbeiter!$F$57),0,IF(Planung!BK59="",$C59,IF(ISNUMBER(Planung!BK59),Planung!BK59,IF(UPPER(Planung!BK59)="H",$C59/2,0)))))))</f>
        <v>0</v>
      </c>
      <c r="BL59" s="27">
        <f>IF($A59="",0,IF(Mitarbeiter!$G$57=FALSE,0,IF(AND(Mitarbeiter!$E$57&lt;&gt;"",BL$5+6&lt;Mitarbeiter!$E$57),0,IF(AND(Mitarbeiter!$F$57&lt;&gt;"",BL$5&gt;Mitarbeiter!$F$57),0,IF(Planung!BL59="",$C59,IF(ISNUMBER(Planung!BL59),Planung!BL59,IF(UPPER(Planung!BL59)="H",$C59/2,0)))))))</f>
        <v>0</v>
      </c>
      <c r="BM59" s="27">
        <f>IF($A59="",0,IF(Mitarbeiter!$G$57=FALSE,0,IF(AND(Mitarbeiter!$E$57&lt;&gt;"",BM$5+6&lt;Mitarbeiter!$E$57),0,IF(AND(Mitarbeiter!$F$57&lt;&gt;"",BM$5&gt;Mitarbeiter!$F$57),0,IF(Planung!BM59="",$C59,IF(ISNUMBER(Planung!BM59),Planung!BM59,IF(UPPER(Planung!BM59)="H",$C59/2,0)))))))</f>
        <v>0</v>
      </c>
      <c r="BN59" s="27">
        <f>IF($A59="",0,IF(Mitarbeiter!$G$57=FALSE,0,IF(AND(Mitarbeiter!$E$57&lt;&gt;"",BN$5+6&lt;Mitarbeiter!$E$57),0,IF(AND(Mitarbeiter!$F$57&lt;&gt;"",BN$5&gt;Mitarbeiter!$F$57),0,IF(Planung!BN59="",$C59,IF(ISNUMBER(Planung!BN59),Planung!BN59,IF(UPPER(Planung!BN59)="H",$C59/2,0)))))))</f>
        <v>0</v>
      </c>
      <c r="BO59" s="27">
        <f>IF($A59="",0,IF(Mitarbeiter!$G$57=FALSE,0,IF(AND(Mitarbeiter!$E$57&lt;&gt;"",BO$5+6&lt;Mitarbeiter!$E$57),0,IF(AND(Mitarbeiter!$F$57&lt;&gt;"",BO$5&gt;Mitarbeiter!$F$57),0,IF(Planung!BO59="",$C59,IF(ISNUMBER(Planung!BO59),Planung!BO59,IF(UPPER(Planung!BO59)="H",$C59/2,0)))))))</f>
        <v>0</v>
      </c>
      <c r="BP59" s="27">
        <f>IF($A59="",0,IF(Mitarbeiter!$G$57=FALSE,0,IF(AND(Mitarbeiter!$E$57&lt;&gt;"",BP$5+6&lt;Mitarbeiter!$E$57),0,IF(AND(Mitarbeiter!$F$57&lt;&gt;"",BP$5&gt;Mitarbeiter!$F$57),0,IF(Planung!BP59="",$C59,IF(ISNUMBER(Planung!BP59),Planung!BP59,IF(UPPER(Planung!BP59)="H",$C59/2,0)))))))</f>
        <v>0</v>
      </c>
      <c r="BQ59" s="27">
        <f>IF($A59="",0,IF(Mitarbeiter!$G$57=FALSE,0,IF(AND(Mitarbeiter!$E$57&lt;&gt;"",BQ$5+6&lt;Mitarbeiter!$E$57),0,IF(AND(Mitarbeiter!$F$57&lt;&gt;"",BQ$5&gt;Mitarbeiter!$F$57),0,IF(Planung!BQ59="",$C59,IF(ISNUMBER(Planung!BQ59),Planung!BQ59,IF(UPPER(Planung!BQ59)="H",$C59/2,0)))))))</f>
        <v>0</v>
      </c>
      <c r="BR59" s="27">
        <f>IF($A59="",0,IF(Mitarbeiter!$G$57=FALSE,0,IF(AND(Mitarbeiter!$E$57&lt;&gt;"",BR$5+6&lt;Mitarbeiter!$E$57),0,IF(AND(Mitarbeiter!$F$57&lt;&gt;"",BR$5&gt;Mitarbeiter!$F$57),0,IF(Planung!BR59="",$C59,IF(ISNUMBER(Planung!BR59),Planung!BR59,IF(UPPER(Planung!BR59)="H",$C59/2,0)))))))</f>
        <v>0</v>
      </c>
      <c r="BS59" s="27">
        <f>IF($A59="",0,IF(Mitarbeiter!$G$57=FALSE,0,IF(AND(Mitarbeiter!$E$57&lt;&gt;"",BS$5+6&lt;Mitarbeiter!$E$57),0,IF(AND(Mitarbeiter!$F$57&lt;&gt;"",BS$5&gt;Mitarbeiter!$F$57),0,IF(Planung!BS59="",$C59,IF(ISNUMBER(Planung!BS59),Planung!BS59,IF(UPPER(Planung!BS59)="H",$C59/2,0)))))))</f>
        <v>0</v>
      </c>
      <c r="BT59" s="27">
        <f>IF($A59="",0,IF(Mitarbeiter!$G$57=FALSE,0,IF(AND(Mitarbeiter!$E$57&lt;&gt;"",BT$5+6&lt;Mitarbeiter!$E$57),0,IF(AND(Mitarbeiter!$F$57&lt;&gt;"",BT$5&gt;Mitarbeiter!$F$57),0,IF(Planung!BT59="",$C59,IF(ISNUMBER(Planung!BT59),Planung!BT59,IF(UPPER(Planung!BT59)="H",$C59/2,0)))))))</f>
        <v>0</v>
      </c>
      <c r="BU59" s="27">
        <f>IF($A59="",0,IF(Mitarbeiter!$G$57=FALSE,0,IF(AND(Mitarbeiter!$E$57&lt;&gt;"",BU$5+6&lt;Mitarbeiter!$E$57),0,IF(AND(Mitarbeiter!$F$57&lt;&gt;"",BU$5&gt;Mitarbeiter!$F$57),0,IF(Planung!BU59="",$C59,IF(ISNUMBER(Planung!BU59),Planung!BU59,IF(UPPER(Planung!BU59)="H",$C59/2,0)))))))</f>
        <v>0</v>
      </c>
      <c r="BV59" s="27">
        <f>IF($A59="",0,IF(Mitarbeiter!$G$57=FALSE,0,IF(AND(Mitarbeiter!$E$57&lt;&gt;"",BV$5+6&lt;Mitarbeiter!$E$57),0,IF(AND(Mitarbeiter!$F$57&lt;&gt;"",BV$5&gt;Mitarbeiter!$F$57),0,IF(Planung!BV59="",$C59,IF(ISNUMBER(Planung!BV59),Planung!BV59,IF(UPPER(Planung!BV59)="H",$C59/2,0)))))))</f>
        <v>0</v>
      </c>
      <c r="BW59" s="27">
        <f>IF($A59="",0,IF(Mitarbeiter!$G$57=FALSE,0,IF(AND(Mitarbeiter!$E$57&lt;&gt;"",BW$5+6&lt;Mitarbeiter!$E$57),0,IF(AND(Mitarbeiter!$F$57&lt;&gt;"",BW$5&gt;Mitarbeiter!$F$57),0,IF(Planung!BW59="",$C59,IF(ISNUMBER(Planung!BW59),Planung!BW59,IF(UPPER(Planung!BW59)="H",$C59/2,0)))))))</f>
        <v>0</v>
      </c>
      <c r="BX59" s="27">
        <f>IF($A59="",0,IF(Mitarbeiter!$G$57=FALSE,0,IF(AND(Mitarbeiter!$E$57&lt;&gt;"",BX$5+6&lt;Mitarbeiter!$E$57),0,IF(AND(Mitarbeiter!$F$57&lt;&gt;"",BX$5&gt;Mitarbeiter!$F$57),0,IF(Planung!BX59="",$C59,IF(ISNUMBER(Planung!BX59),Planung!BX59,IF(UPPER(Planung!BX59)="H",$C59/2,0)))))))</f>
        <v>0</v>
      </c>
      <c r="BY59" s="27">
        <f>IF($A59="",0,IF(Mitarbeiter!$G$57=FALSE,0,IF(AND(Mitarbeiter!$E$57&lt;&gt;"",BY$5+6&lt;Mitarbeiter!$E$57),0,IF(AND(Mitarbeiter!$F$57&lt;&gt;"",BY$5&gt;Mitarbeiter!$F$57),0,IF(Planung!BY59="",$C59,IF(ISNUMBER(Planung!BY59),Planung!BY59,IF(UPPER(Planung!BY59)="H",$C59/2,0)))))))</f>
        <v>0</v>
      </c>
      <c r="BZ59" s="27">
        <f>IF($A59="",0,IF(Mitarbeiter!$G$57=FALSE,0,IF(AND(Mitarbeiter!$E$57&lt;&gt;"",BZ$5+6&lt;Mitarbeiter!$E$57),0,IF(AND(Mitarbeiter!$F$57&lt;&gt;"",BZ$5&gt;Mitarbeiter!$F$57),0,IF(Planung!BZ59="",$C59,IF(ISNUMBER(Planung!BZ59),Planung!BZ59,IF(UPPER(Planung!BZ59)="H",$C59/2,0)))))))</f>
        <v>0</v>
      </c>
      <c r="CA59" s="27">
        <f>IF($A59="",0,IF(Mitarbeiter!$G$57=FALSE,0,IF(AND(Mitarbeiter!$E$57&lt;&gt;"",CA$5+6&lt;Mitarbeiter!$E$57),0,IF(AND(Mitarbeiter!$F$57&lt;&gt;"",CA$5&gt;Mitarbeiter!$F$57),0,IF(Planung!CA59="",$C59,IF(ISNUMBER(Planung!CA59),Planung!CA59,IF(UPPER(Planung!CA59)="H",$C59/2,0)))))))</f>
        <v>0</v>
      </c>
      <c r="CB59" s="27">
        <f>IF($A59="",0,IF(Mitarbeiter!$G$57=FALSE,0,IF(AND(Mitarbeiter!$E$57&lt;&gt;"",CB$5+6&lt;Mitarbeiter!$E$57),0,IF(AND(Mitarbeiter!$F$57&lt;&gt;"",CB$5&gt;Mitarbeiter!$F$57),0,IF(Planung!CB59="",$C59,IF(ISNUMBER(Planung!CB59),Planung!CB59,IF(UPPER(Planung!CB59)="H",$C59/2,0)))))))</f>
        <v>0</v>
      </c>
      <c r="CC59" s="27">
        <f>IF($A59="",0,IF(Mitarbeiter!$G$57=FALSE,0,IF(AND(Mitarbeiter!$E$57&lt;&gt;"",CC$5+6&lt;Mitarbeiter!$E$57),0,IF(AND(Mitarbeiter!$F$57&lt;&gt;"",CC$5&gt;Mitarbeiter!$F$57),0,IF(Planung!CC59="",$C59,IF(ISNUMBER(Planung!CC59),Planung!CC59,IF(UPPER(Planung!CC59)="H",$C59/2,0)))))))</f>
        <v>0</v>
      </c>
      <c r="CD59" s="27">
        <f>IF($A59="",0,IF(Mitarbeiter!$G$57=FALSE,0,IF(AND(Mitarbeiter!$E$57&lt;&gt;"",CD$5+6&lt;Mitarbeiter!$E$57),0,IF(AND(Mitarbeiter!$F$57&lt;&gt;"",CD$5&gt;Mitarbeiter!$F$57),0,IF(Planung!CD59="",$C59,IF(ISNUMBER(Planung!CD59),Planung!CD59,IF(UPPER(Planung!CD59)="H",$C59/2,0)))))))</f>
        <v>0</v>
      </c>
      <c r="CE59" s="27">
        <f>IF($A59="",0,IF(Mitarbeiter!$G$57=FALSE,0,IF(AND(Mitarbeiter!$E$57&lt;&gt;"",CE$5+6&lt;Mitarbeiter!$E$57),0,IF(AND(Mitarbeiter!$F$57&lt;&gt;"",CE$5&gt;Mitarbeiter!$F$57),0,IF(Planung!CE59="",$C59,IF(ISNUMBER(Planung!CE59),Planung!CE59,IF(UPPER(Planung!CE59)="H",$C59/2,0)))))))</f>
        <v>0</v>
      </c>
      <c r="CF59" s="27">
        <f>IF($A59="",0,IF(Mitarbeiter!$G$57=FALSE,0,IF(AND(Mitarbeiter!$E$57&lt;&gt;"",CF$5+6&lt;Mitarbeiter!$E$57),0,IF(AND(Mitarbeiter!$F$57&lt;&gt;"",CF$5&gt;Mitarbeiter!$F$57),0,IF(Planung!CF59="",$C59,IF(ISNUMBER(Planung!CF59),Planung!CF59,IF(UPPER(Planung!CF59)="H",$C59/2,0)))))))</f>
        <v>0</v>
      </c>
      <c r="CG59" s="27">
        <f>IF($A59="",0,IF(Mitarbeiter!$G$57=FALSE,0,IF(AND(Mitarbeiter!$E$57&lt;&gt;"",CG$5+6&lt;Mitarbeiter!$E$57),0,IF(AND(Mitarbeiter!$F$57&lt;&gt;"",CG$5&gt;Mitarbeiter!$F$57),0,IF(Planung!CG59="",$C59,IF(ISNUMBER(Planung!CG59),Planung!CG59,IF(UPPER(Planung!CG59)="H",$C59/2,0)))))))</f>
        <v>0</v>
      </c>
      <c r="CH59" s="27">
        <f>IF($A59="",0,IF(Mitarbeiter!$G$57=FALSE,0,IF(AND(Mitarbeiter!$E$57&lt;&gt;"",CH$5+6&lt;Mitarbeiter!$E$57),0,IF(AND(Mitarbeiter!$F$57&lt;&gt;"",CH$5&gt;Mitarbeiter!$F$57),0,IF(Planung!CH59="",$C59,IF(ISNUMBER(Planung!CH59),Planung!CH59,IF(UPPER(Planung!CH59)="H",$C59/2,0)))))))</f>
        <v>0</v>
      </c>
      <c r="CI59" s="27">
        <f>IF($A59="",0,IF(Mitarbeiter!$G$57=FALSE,0,IF(AND(Mitarbeiter!$E$57&lt;&gt;"",CI$5+6&lt;Mitarbeiter!$E$57),0,IF(AND(Mitarbeiter!$F$57&lt;&gt;"",CI$5&gt;Mitarbeiter!$F$57),0,IF(Planung!CI59="",$C59,IF(ISNUMBER(Planung!CI59),Planung!CI59,IF(UPPER(Planung!CI59)="H",$C59/2,0)))))))</f>
        <v>0</v>
      </c>
      <c r="CJ59" s="27">
        <f>IF($A59="",0,IF(Mitarbeiter!$G$57=FALSE,0,IF(AND(Mitarbeiter!$E$57&lt;&gt;"",CJ$5+6&lt;Mitarbeiter!$E$57),0,IF(AND(Mitarbeiter!$F$57&lt;&gt;"",CJ$5&gt;Mitarbeiter!$F$57),0,IF(Planung!CJ59="",$C59,IF(ISNUMBER(Planung!CJ59),Planung!CJ59,IF(UPPER(Planung!CJ59)="H",$C59/2,0)))))))</f>
        <v>0</v>
      </c>
      <c r="CK59" s="27">
        <f>IF($A59="",0,IF(Mitarbeiter!$G$57=FALSE,0,IF(AND(Mitarbeiter!$E$57&lt;&gt;"",CK$5+6&lt;Mitarbeiter!$E$57),0,IF(AND(Mitarbeiter!$F$57&lt;&gt;"",CK$5&gt;Mitarbeiter!$F$57),0,IF(Planung!CK59="",$C59,IF(ISNUMBER(Planung!CK59),Planung!CK59,IF(UPPER(Planung!CK59)="H",$C59/2,0)))))))</f>
        <v>0</v>
      </c>
      <c r="CL59" s="27">
        <f>IF($A59="",0,IF(Mitarbeiter!$G$57=FALSE,0,IF(AND(Mitarbeiter!$E$57&lt;&gt;"",CL$5+6&lt;Mitarbeiter!$E$57),0,IF(AND(Mitarbeiter!$F$57&lt;&gt;"",CL$5&gt;Mitarbeiter!$F$57),0,IF(Planung!CL59="",$C59,IF(ISNUMBER(Planung!CL59),Planung!CL59,IF(UPPER(Planung!CL59)="H",$C59/2,0)))))))</f>
        <v>0</v>
      </c>
      <c r="CM59" s="27">
        <f>IF($A59="",0,IF(Mitarbeiter!$G$57=FALSE,0,IF(AND(Mitarbeiter!$E$57&lt;&gt;"",CM$5+6&lt;Mitarbeiter!$E$57),0,IF(AND(Mitarbeiter!$F$57&lt;&gt;"",CM$5&gt;Mitarbeiter!$F$57),0,IF(Planung!CM59="",$C59,IF(ISNUMBER(Planung!CM59),Planung!CM59,IF(UPPER(Planung!CM59)="H",$C59/2,0)))))))</f>
        <v>0</v>
      </c>
      <c r="CN59" s="27">
        <f>IF($A59="",0,IF(Mitarbeiter!$G$57=FALSE,0,IF(AND(Mitarbeiter!$E$57&lt;&gt;"",CN$5+6&lt;Mitarbeiter!$E$57),0,IF(AND(Mitarbeiter!$F$57&lt;&gt;"",CN$5&gt;Mitarbeiter!$F$57),0,IF(Planung!CN59="",$C59,IF(ISNUMBER(Planung!CN59),Planung!CN59,IF(UPPER(Planung!CN59)="H",$C59/2,0)))))))</f>
        <v>0</v>
      </c>
      <c r="CO59" s="27">
        <f>IF($A59="",0,IF(Mitarbeiter!$G$57=FALSE,0,IF(AND(Mitarbeiter!$E$57&lt;&gt;"",CO$5+6&lt;Mitarbeiter!$E$57),0,IF(AND(Mitarbeiter!$F$57&lt;&gt;"",CO$5&gt;Mitarbeiter!$F$57),0,IF(Planung!CO59="",$C59,IF(ISNUMBER(Planung!CO59),Planung!CO59,IF(UPPER(Planung!CO59)="H",$C59/2,0)))))))</f>
        <v>0</v>
      </c>
      <c r="CP59" s="27">
        <f>IF($A59="",0,IF(Mitarbeiter!$G$57=FALSE,0,IF(AND(Mitarbeiter!$E$57&lt;&gt;"",CP$5+6&lt;Mitarbeiter!$E$57),0,IF(AND(Mitarbeiter!$F$57&lt;&gt;"",CP$5&gt;Mitarbeiter!$F$57),0,IF(Planung!CP59="",$C59,IF(ISNUMBER(Planung!CP59),Planung!CP59,IF(UPPER(Planung!CP59)="H",$C59/2,0)))))))</f>
        <v>0</v>
      </c>
      <c r="CQ59" s="27">
        <f>IF($A59="",0,IF(Mitarbeiter!$G$57=FALSE,0,IF(AND(Mitarbeiter!$E$57&lt;&gt;"",CQ$5+6&lt;Mitarbeiter!$E$57),0,IF(AND(Mitarbeiter!$F$57&lt;&gt;"",CQ$5&gt;Mitarbeiter!$F$57),0,IF(Planung!CQ59="",$C59,IF(ISNUMBER(Planung!CQ59),Planung!CQ59,IF(UPPER(Planung!CQ59)="H",$C59/2,0)))))))</f>
        <v>0</v>
      </c>
      <c r="CR59" s="27">
        <f>IF($A59="",0,IF(Mitarbeiter!$G$57=FALSE,0,IF(AND(Mitarbeiter!$E$57&lt;&gt;"",CR$5+6&lt;Mitarbeiter!$E$57),0,IF(AND(Mitarbeiter!$F$57&lt;&gt;"",CR$5&gt;Mitarbeiter!$F$57),0,IF(Planung!CR59="",$C59,IF(ISNUMBER(Planung!CR59),Planung!CR59,IF(UPPER(Planung!CR59)="H",$C59/2,0)))))))</f>
        <v>0</v>
      </c>
      <c r="CS59" s="27">
        <f>IF($A59="",0,IF(Mitarbeiter!$G$57=FALSE,0,IF(AND(Mitarbeiter!$E$57&lt;&gt;"",CS$5+6&lt;Mitarbeiter!$E$57),0,IF(AND(Mitarbeiter!$F$57&lt;&gt;"",CS$5&gt;Mitarbeiter!$F$57),0,IF(Planung!CS59="",$C59,IF(ISNUMBER(Planung!CS59),Planung!CS59,IF(UPPER(Planung!CS59)="H",$C59/2,0)))))))</f>
        <v>0</v>
      </c>
      <c r="CT59" s="27">
        <f>IF($A59="",0,IF(Mitarbeiter!$G$57=FALSE,0,IF(AND(Mitarbeiter!$E$57&lt;&gt;"",CT$5+6&lt;Mitarbeiter!$E$57),0,IF(AND(Mitarbeiter!$F$57&lt;&gt;"",CT$5&gt;Mitarbeiter!$F$57),0,IF(Planung!CT59="",$C59,IF(ISNUMBER(Planung!CT59),Planung!CT59,IF(UPPER(Planung!CT59)="H",$C59/2,0)))))))</f>
        <v>0</v>
      </c>
      <c r="CU59" s="27">
        <f>IF($A59="",0,IF(Mitarbeiter!$G$57=FALSE,0,IF(AND(Mitarbeiter!$E$57&lt;&gt;"",CU$5+6&lt;Mitarbeiter!$E$57),0,IF(AND(Mitarbeiter!$F$57&lt;&gt;"",CU$5&gt;Mitarbeiter!$F$57),0,IF(Planung!CU59="",$C59,IF(ISNUMBER(Planung!CU59),Planung!CU59,IF(UPPER(Planung!CU59)="H",$C59/2,0)))))))</f>
        <v>0</v>
      </c>
      <c r="CV59" s="27">
        <f>IF($A59="",0,IF(Mitarbeiter!$G$57=FALSE,0,IF(AND(Mitarbeiter!$E$57&lt;&gt;"",CV$5+6&lt;Mitarbeiter!$E$57),0,IF(AND(Mitarbeiter!$F$57&lt;&gt;"",CV$5&gt;Mitarbeiter!$F$57),0,IF(Planung!CV59="",$C59,IF(ISNUMBER(Planung!CV59),Planung!CV59,IF(UPPER(Planung!CV59)="H",$C59/2,0)))))))</f>
        <v>0</v>
      </c>
      <c r="CW59" s="27">
        <f>IF($A59="",0,IF(Mitarbeiter!$G$57=FALSE,0,IF(AND(Mitarbeiter!$E$57&lt;&gt;"",CW$5+6&lt;Mitarbeiter!$E$57),0,IF(AND(Mitarbeiter!$F$57&lt;&gt;"",CW$5&gt;Mitarbeiter!$F$57),0,IF(Planung!CW59="",$C59,IF(ISNUMBER(Planung!CW59),Planung!CW59,IF(UPPER(Planung!CW59)="H",$C59/2,0)))))))</f>
        <v>0</v>
      </c>
      <c r="CX59" s="27">
        <f>IF($A59="",0,IF(Mitarbeiter!$G$57=FALSE,0,IF(AND(Mitarbeiter!$E$57&lt;&gt;"",CX$5+6&lt;Mitarbeiter!$E$57),0,IF(AND(Mitarbeiter!$F$57&lt;&gt;"",CX$5&gt;Mitarbeiter!$F$57),0,IF(Planung!CX59="",$C59,IF(ISNUMBER(Planung!CX59),Planung!CX59,IF(UPPER(Planung!CX59)="H",$C59/2,0)))))))</f>
        <v>0</v>
      </c>
      <c r="CY59" s="27">
        <f>IF($A59="",0,IF(Mitarbeiter!$G$57=FALSE,0,IF(AND(Mitarbeiter!$E$57&lt;&gt;"",CY$5+6&lt;Mitarbeiter!$E$57),0,IF(AND(Mitarbeiter!$F$57&lt;&gt;"",CY$5&gt;Mitarbeiter!$F$57),0,IF(Planung!CY59="",$C59,IF(ISNUMBER(Planung!CY59),Planung!CY59,IF(UPPER(Planung!CY59)="H",$C59/2,0)))))))</f>
        <v>0</v>
      </c>
      <c r="CZ59" s="27">
        <f>IF($A59="",0,IF(Mitarbeiter!$G$57=FALSE,0,IF(AND(Mitarbeiter!$E$57&lt;&gt;"",CZ$5+6&lt;Mitarbeiter!$E$57),0,IF(AND(Mitarbeiter!$F$57&lt;&gt;"",CZ$5&gt;Mitarbeiter!$F$57),0,IF(Planung!CZ59="",$C59,IF(ISNUMBER(Planung!CZ59),Planung!CZ59,IF(UPPER(Planung!CZ59)="H",$C59/2,0)))))))</f>
        <v>0</v>
      </c>
      <c r="DA59" s="27">
        <f>IF($A59="",0,IF(Mitarbeiter!$G$57=FALSE,0,IF(AND(Mitarbeiter!$E$57&lt;&gt;"",DA$5+6&lt;Mitarbeiter!$E$57),0,IF(AND(Mitarbeiter!$F$57&lt;&gt;"",DA$5&gt;Mitarbeiter!$F$57),0,IF(Planung!DA59="",$C59,IF(ISNUMBER(Planung!DA59),Planung!DA59,IF(UPPER(Planung!DA59)="H",$C59/2,0)))))))</f>
        <v>0</v>
      </c>
      <c r="DB59" s="27">
        <f>IF($A59="",0,IF(Mitarbeiter!$G$57=FALSE,0,IF(AND(Mitarbeiter!$E$57&lt;&gt;"",DB$5+6&lt;Mitarbeiter!$E$57),0,IF(AND(Mitarbeiter!$F$57&lt;&gt;"",DB$5&gt;Mitarbeiter!$F$57),0,IF(Planung!DB59="",$C59,IF(ISNUMBER(Planung!DB59),Planung!DB59,IF(UPPER(Planung!DB59)="H",$C59/2,0)))))))</f>
        <v>0</v>
      </c>
      <c r="DC59" s="27">
        <f>IF($A59="",0,IF(Mitarbeiter!$G$57=FALSE,0,IF(AND(Mitarbeiter!$E$57&lt;&gt;"",DC$5+6&lt;Mitarbeiter!$E$57),0,IF(AND(Mitarbeiter!$F$57&lt;&gt;"",DC$5&gt;Mitarbeiter!$F$57),0,IF(Planung!DC59="",$C59,IF(ISNUMBER(Planung!DC59),Planung!DC59,IF(UPPER(Planung!DC59)="H",$C59/2,0)))))))</f>
        <v>0</v>
      </c>
      <c r="DD59" s="27">
        <f>IF($A59="",0,IF(Mitarbeiter!$G$57=FALSE,0,IF(AND(Mitarbeiter!$E$57&lt;&gt;"",DD$5+6&lt;Mitarbeiter!$E$57),0,IF(AND(Mitarbeiter!$F$57&lt;&gt;"",DD$5&gt;Mitarbeiter!$F$57),0,IF(Planung!DD59="",$C59,IF(ISNUMBER(Planung!DD59),Planung!DD59,IF(UPPER(Planung!DD59)="H",$C59/2,0)))))))</f>
        <v>0</v>
      </c>
      <c r="DE59" s="27">
        <f>IF($A59="",0,IF(Mitarbeiter!$G$57=FALSE,0,IF(AND(Mitarbeiter!$E$57&lt;&gt;"",DE$5+6&lt;Mitarbeiter!$E$57),0,IF(AND(Mitarbeiter!$F$57&lt;&gt;"",DE$5&gt;Mitarbeiter!$F$57),0,IF(Planung!DE59="",$C59,IF(ISNUMBER(Planung!DE59),Planung!DE59,IF(UPPER(Planung!DE59)="H",$C59/2,0)))))))</f>
        <v>0</v>
      </c>
      <c r="DF59" s="27">
        <f>IF($A59="",0,IF(Mitarbeiter!$G$57=FALSE,0,IF(AND(Mitarbeiter!$E$57&lt;&gt;"",DF$5+6&lt;Mitarbeiter!$E$57),0,IF(AND(Mitarbeiter!$F$57&lt;&gt;"",DF$5&gt;Mitarbeiter!$F$57),0,IF(Planung!DF59="",$C59,IF(ISNUMBER(Planung!DF59),Planung!DF59,IF(UPPER(Planung!DF59)="H",$C59/2,0)))))))</f>
        <v>0</v>
      </c>
      <c r="DG59" s="27">
        <f>IF($A59="",0,IF(Mitarbeiter!$G$57=FALSE,0,IF(AND(Mitarbeiter!$E$57&lt;&gt;"",DG$5+6&lt;Mitarbeiter!$E$57),0,IF(AND(Mitarbeiter!$F$57&lt;&gt;"",DG$5&gt;Mitarbeiter!$F$57),0,IF(Planung!DG59="",$C59,IF(ISNUMBER(Planung!DG59),Planung!DG59,IF(UPPER(Planung!DG59)="H",$C59/2,0)))))))</f>
        <v>0</v>
      </c>
      <c r="DH59" s="27">
        <f>IF($A59="",0,IF(Mitarbeiter!$G$57=FALSE,0,IF(AND(Mitarbeiter!$E$57&lt;&gt;"",DH$5+6&lt;Mitarbeiter!$E$57),0,IF(AND(Mitarbeiter!$F$57&lt;&gt;"",DH$5&gt;Mitarbeiter!$F$57),0,IF(Planung!DH59="",$C59,IF(ISNUMBER(Planung!DH59),Planung!DH59,IF(UPPER(Planung!DH59)="H",$C59/2,0)))))))</f>
        <v>0</v>
      </c>
      <c r="DI59" s="27">
        <f>IF($A59="",0,IF(Mitarbeiter!$G$57=FALSE,0,IF(AND(Mitarbeiter!$E$57&lt;&gt;"",DI$5+6&lt;Mitarbeiter!$E$57),0,IF(AND(Mitarbeiter!$F$57&lt;&gt;"",DI$5&gt;Mitarbeiter!$F$57),0,IF(Planung!DI59="",$C59,IF(ISNUMBER(Planung!DI59),Planung!DI59,IF(UPPER(Planung!DI59)="H",$C59/2,0)))))))</f>
        <v>0</v>
      </c>
      <c r="DJ59" s="27">
        <f>IF($A59="",0,IF(Mitarbeiter!$G$57=FALSE,0,IF(AND(Mitarbeiter!$E$57&lt;&gt;"",DJ$5+6&lt;Mitarbeiter!$E$57),0,IF(AND(Mitarbeiter!$F$57&lt;&gt;"",DJ$5&gt;Mitarbeiter!$F$57),0,IF(Planung!DJ59="",$C59,IF(ISNUMBER(Planung!DJ59),Planung!DJ59,IF(UPPER(Planung!DJ59)="H",$C59/2,0)))))))</f>
        <v>0</v>
      </c>
      <c r="DK59" s="27">
        <f>IF($A59="",0,IF(Mitarbeiter!$G$57=FALSE,0,IF(AND(Mitarbeiter!$E$57&lt;&gt;"",DK$5+6&lt;Mitarbeiter!$E$57),0,IF(AND(Mitarbeiter!$F$57&lt;&gt;"",DK$5&gt;Mitarbeiter!$F$57),0,IF(Planung!DK59="",$C59,IF(ISNUMBER(Planung!DK59),Planung!DK59,IF(UPPER(Planung!DK59)="H",$C59/2,0)))))))</f>
        <v>0</v>
      </c>
      <c r="DL59" s="27">
        <f>IF($A59="",0,IF(Mitarbeiter!$G$57=FALSE,0,IF(AND(Mitarbeiter!$E$57&lt;&gt;"",DL$5+6&lt;Mitarbeiter!$E$57),0,IF(AND(Mitarbeiter!$F$57&lt;&gt;"",DL$5&gt;Mitarbeiter!$F$57),0,IF(Planung!DL59="",$C59,IF(ISNUMBER(Planung!DL59),Planung!DL59,IF(UPPER(Planung!DL59)="H",$C59/2,0)))))))</f>
        <v>0</v>
      </c>
      <c r="DM59" s="27">
        <f>IF($A59="",0,IF(Mitarbeiter!$G$57=FALSE,0,IF(AND(Mitarbeiter!$E$57&lt;&gt;"",DM$5+6&lt;Mitarbeiter!$E$57),0,IF(AND(Mitarbeiter!$F$57&lt;&gt;"",DM$5&gt;Mitarbeiter!$F$57),0,IF(Planung!DM59="",$C59,IF(ISNUMBER(Planung!DM59),Planung!DM59,IF(UPPER(Planung!DM59)="H",$C59/2,0)))))))</f>
        <v>0</v>
      </c>
      <c r="DN59" s="27">
        <f>IF($A59="",0,IF(Mitarbeiter!$G$57=FALSE,0,IF(AND(Mitarbeiter!$E$57&lt;&gt;"",DN$5+6&lt;Mitarbeiter!$E$57),0,IF(AND(Mitarbeiter!$F$57&lt;&gt;"",DN$5&gt;Mitarbeiter!$F$57),0,IF(Planung!DN59="",$C59,IF(ISNUMBER(Planung!DN59),Planung!DN59,IF(UPPER(Planung!DN59)="H",$C59/2,0)))))))</f>
        <v>0</v>
      </c>
      <c r="DO59" s="27">
        <f>IF($A59="",0,IF(Mitarbeiter!$G$57=FALSE,0,IF(AND(Mitarbeiter!$E$57&lt;&gt;"",DO$5+6&lt;Mitarbeiter!$E$57),0,IF(AND(Mitarbeiter!$F$57&lt;&gt;"",DO$5&gt;Mitarbeiter!$F$57),0,IF(Planung!DO59="",$C59,IF(ISNUMBER(Planung!DO59),Planung!DO59,IF(UPPER(Planung!DO59)="H",$C59/2,0)))))))</f>
        <v>0</v>
      </c>
      <c r="DP59" s="27">
        <f>IF($A59="",0,IF(Mitarbeiter!$G$57=FALSE,0,IF(AND(Mitarbeiter!$E$57&lt;&gt;"",DP$5+6&lt;Mitarbeiter!$E$57),0,IF(AND(Mitarbeiter!$F$57&lt;&gt;"",DP$5&gt;Mitarbeiter!$F$57),0,IF(Planung!DP59="",$C59,IF(ISNUMBER(Planung!DP59),Planung!DP59,IF(UPPER(Planung!DP59)="H",$C59/2,0)))))))</f>
        <v>0</v>
      </c>
      <c r="DQ59" s="27">
        <f>IF($A59="",0,IF(Mitarbeiter!$G$57=FALSE,0,IF(AND(Mitarbeiter!$E$57&lt;&gt;"",DQ$5+6&lt;Mitarbeiter!$E$57),0,IF(AND(Mitarbeiter!$F$57&lt;&gt;"",DQ$5&gt;Mitarbeiter!$F$57),0,IF(Planung!DQ59="",$C59,IF(ISNUMBER(Planung!DQ59),Planung!DQ59,IF(UPPER(Planung!DQ59)="H",$C59/2,0)))))))</f>
        <v>0</v>
      </c>
      <c r="DR59" s="27">
        <f>IF($A59="",0,IF(Mitarbeiter!$G$57=FALSE,0,IF(AND(Mitarbeiter!$E$57&lt;&gt;"",DR$5+6&lt;Mitarbeiter!$E$57),0,IF(AND(Mitarbeiter!$F$57&lt;&gt;"",DR$5&gt;Mitarbeiter!$F$57),0,IF(Planung!DR59="",$C59,IF(ISNUMBER(Planung!DR59),Planung!DR59,IF(UPPER(Planung!DR59)="H",$C59/2,0)))))))</f>
        <v>0</v>
      </c>
      <c r="DS59" s="27">
        <f>IF($A59="",0,IF(Mitarbeiter!$G$57=FALSE,0,IF(AND(Mitarbeiter!$E$57&lt;&gt;"",DS$5+6&lt;Mitarbeiter!$E$57),0,IF(AND(Mitarbeiter!$F$57&lt;&gt;"",DS$5&gt;Mitarbeiter!$F$57),0,IF(Planung!DS59="",$C59,IF(ISNUMBER(Planung!DS59),Planung!DS59,IF(UPPER(Planung!DS59)="H",$C59/2,0)))))))</f>
        <v>0</v>
      </c>
      <c r="DT59" s="27">
        <f>IF($A59="",0,IF(Mitarbeiter!$G$57=FALSE,0,IF(AND(Mitarbeiter!$E$57&lt;&gt;"",DT$5+6&lt;Mitarbeiter!$E$57),0,IF(AND(Mitarbeiter!$F$57&lt;&gt;"",DT$5&gt;Mitarbeiter!$F$57),0,IF(Planung!DT59="",$C59,IF(ISNUMBER(Planung!DT59),Planung!DT59,IF(UPPER(Planung!DT59)="H",$C59/2,0)))))))</f>
        <v>0</v>
      </c>
      <c r="DU59" s="27">
        <f>IF($A59="",0,IF(Mitarbeiter!$G$57=FALSE,0,IF(AND(Mitarbeiter!$E$57&lt;&gt;"",DU$5+6&lt;Mitarbeiter!$E$57),0,IF(AND(Mitarbeiter!$F$57&lt;&gt;"",DU$5&gt;Mitarbeiter!$F$57),0,IF(Planung!DU59="",$C59,IF(ISNUMBER(Planung!DU59),Planung!DU59,IF(UPPER(Planung!DU59)="H",$C59/2,0)))))))</f>
        <v>0</v>
      </c>
      <c r="DV59" s="27">
        <f>IF($A59="",0,IF(Mitarbeiter!$G$57=FALSE,0,IF(AND(Mitarbeiter!$E$57&lt;&gt;"",DV$5+6&lt;Mitarbeiter!$E$57),0,IF(AND(Mitarbeiter!$F$57&lt;&gt;"",DV$5&gt;Mitarbeiter!$F$57),0,IF(Planung!DV59="",$C59,IF(ISNUMBER(Planung!DV59),Planung!DV59,IF(UPPER(Planung!DV59)="H",$C59/2,0)))))))</f>
        <v>0</v>
      </c>
      <c r="DW59" s="27">
        <f>IF($A59="",0,IF(Mitarbeiter!$G$57=FALSE,0,IF(AND(Mitarbeiter!$E$57&lt;&gt;"",DW$5+6&lt;Mitarbeiter!$E$57),0,IF(AND(Mitarbeiter!$F$57&lt;&gt;"",DW$5&gt;Mitarbeiter!$F$57),0,IF(Planung!DW59="",$C59,IF(ISNUMBER(Planung!DW59),Planung!DW59,IF(UPPER(Planung!DW59)="H",$C59/2,0)))))))</f>
        <v>0</v>
      </c>
      <c r="DX59" s="27">
        <f>IF($A59="",0,IF(Mitarbeiter!$G$57=FALSE,0,IF(AND(Mitarbeiter!$E$57&lt;&gt;"",DX$5+6&lt;Mitarbeiter!$E$57),0,IF(AND(Mitarbeiter!$F$57&lt;&gt;"",DX$5&gt;Mitarbeiter!$F$57),0,IF(Planung!DX59="",$C59,IF(ISNUMBER(Planung!DX59),Planung!DX59,IF(UPPER(Planung!DX59)="H",$C59/2,0)))))))</f>
        <v>0</v>
      </c>
      <c r="DY59" s="27">
        <f>IF($A59="",0,IF(Mitarbeiter!$G$57=FALSE,0,IF(AND(Mitarbeiter!$E$57&lt;&gt;"",DY$5+6&lt;Mitarbeiter!$E$57),0,IF(AND(Mitarbeiter!$F$57&lt;&gt;"",DY$5&gt;Mitarbeiter!$F$57),0,IF(Planung!DY59="",$C59,IF(ISNUMBER(Planung!DY59),Planung!DY59,IF(UPPER(Planung!DY59)="H",$C59/2,0)))))))</f>
        <v>0</v>
      </c>
      <c r="DZ59" s="27">
        <f>IF($A59="",0,IF(Mitarbeiter!$G$57=FALSE,0,IF(AND(Mitarbeiter!$E$57&lt;&gt;"",DZ$5+6&lt;Mitarbeiter!$E$57),0,IF(AND(Mitarbeiter!$F$57&lt;&gt;"",DZ$5&gt;Mitarbeiter!$F$57),0,IF(Planung!DZ59="",$C59,IF(ISNUMBER(Planung!DZ59),Planung!DZ59,IF(UPPER(Planung!DZ59)="H",$C59/2,0)))))))</f>
        <v>0</v>
      </c>
      <c r="EA59" s="27">
        <f>IF($A59="",0,IF(Mitarbeiter!$G$57=FALSE,0,IF(AND(Mitarbeiter!$E$57&lt;&gt;"",EA$5+6&lt;Mitarbeiter!$E$57),0,IF(AND(Mitarbeiter!$F$57&lt;&gt;"",EA$5&gt;Mitarbeiter!$F$57),0,IF(Planung!EA59="",$C59,IF(ISNUMBER(Planung!EA59),Planung!EA59,IF(UPPER(Planung!EA59)="H",$C59/2,0)))))))</f>
        <v>0</v>
      </c>
      <c r="EB59" s="27">
        <f>IF($A59="",0,IF(Mitarbeiter!$G$57=FALSE,0,IF(AND(Mitarbeiter!$E$57&lt;&gt;"",EB$5+6&lt;Mitarbeiter!$E$57),0,IF(AND(Mitarbeiter!$F$57&lt;&gt;"",EB$5&gt;Mitarbeiter!$F$57),0,IF(Planung!EB59="",$C59,IF(ISNUMBER(Planung!EB59),Planung!EB59,IF(UPPER(Planung!EB59)="H",$C59/2,0)))))))</f>
        <v>0</v>
      </c>
      <c r="EC59" s="27">
        <f>IF($A59="",0,IF(Mitarbeiter!$G$57=FALSE,0,IF(AND(Mitarbeiter!$E$57&lt;&gt;"",EC$5+6&lt;Mitarbeiter!$E$57),0,IF(AND(Mitarbeiter!$F$57&lt;&gt;"",EC$5&gt;Mitarbeiter!$F$57),0,IF(Planung!EC59="",$C59,IF(ISNUMBER(Planung!EC59),Planung!EC59,IF(UPPER(Planung!EC59)="H",$C59/2,0)))))))</f>
        <v>0</v>
      </c>
      <c r="ED59" s="27">
        <f>IF($A59="",0,IF(Mitarbeiter!$G$57=FALSE,0,IF(AND(Mitarbeiter!$E$57&lt;&gt;"",ED$5+6&lt;Mitarbeiter!$E$57),0,IF(AND(Mitarbeiter!$F$57&lt;&gt;"",ED$5&gt;Mitarbeiter!$F$57),0,IF(Planung!ED59="",$C59,IF(ISNUMBER(Planung!ED59),Planung!ED59,IF(UPPER(Planung!ED59)="H",$C59/2,0)))))))</f>
        <v>0</v>
      </c>
      <c r="EE59" s="27">
        <f>IF($A59="",0,IF(Mitarbeiter!$G$57=FALSE,0,IF(AND(Mitarbeiter!$E$57&lt;&gt;"",EE$5+6&lt;Mitarbeiter!$E$57),0,IF(AND(Mitarbeiter!$F$57&lt;&gt;"",EE$5&gt;Mitarbeiter!$F$57),0,IF(Planung!EE59="",$C59,IF(ISNUMBER(Planung!EE59),Planung!EE59,IF(UPPER(Planung!EE59)="H",$C59/2,0)))))))</f>
        <v>0</v>
      </c>
      <c r="EF59" s="27">
        <f>IF($A59="",0,IF(Mitarbeiter!$G$57=FALSE,0,IF(AND(Mitarbeiter!$E$57&lt;&gt;"",EF$5+6&lt;Mitarbeiter!$E$57),0,IF(AND(Mitarbeiter!$F$57&lt;&gt;"",EF$5&gt;Mitarbeiter!$F$57),0,IF(Planung!EF59="",$C59,IF(ISNUMBER(Planung!EF59),Planung!EF59,IF(UPPER(Planung!EF59)="H",$C59/2,0)))))))</f>
        <v>0</v>
      </c>
      <c r="EG59" s="27">
        <f>IF($A59="",0,IF(Mitarbeiter!$G$57=FALSE,0,IF(AND(Mitarbeiter!$E$57&lt;&gt;"",EG$5+6&lt;Mitarbeiter!$E$57),0,IF(AND(Mitarbeiter!$F$57&lt;&gt;"",EG$5&gt;Mitarbeiter!$F$57),0,IF(Planung!EG59="",$C59,IF(ISNUMBER(Planung!EG59),Planung!EG59,IF(UPPER(Planung!EG59)="H",$C59/2,0)))))))</f>
        <v>0</v>
      </c>
      <c r="EH59" s="27">
        <f>IF($A59="",0,IF(Mitarbeiter!$G$57=FALSE,0,IF(AND(Mitarbeiter!$E$57&lt;&gt;"",EH$5+6&lt;Mitarbeiter!$E$57),0,IF(AND(Mitarbeiter!$F$57&lt;&gt;"",EH$5&gt;Mitarbeiter!$F$57),0,IF(Planung!EH59="",$C59,IF(ISNUMBER(Planung!EH59),Planung!EH59,IF(UPPER(Planung!EH59)="H",$C59/2,0)))))))</f>
        <v>0</v>
      </c>
      <c r="EI59" s="27">
        <f>IF($A59="",0,IF(Mitarbeiter!$G$57=FALSE,0,IF(AND(Mitarbeiter!$E$57&lt;&gt;"",EI$5+6&lt;Mitarbeiter!$E$57),0,IF(AND(Mitarbeiter!$F$57&lt;&gt;"",EI$5&gt;Mitarbeiter!$F$57),0,IF(Planung!EI59="",$C59,IF(ISNUMBER(Planung!EI59),Planung!EI59,IF(UPPER(Planung!EI59)="H",$C59/2,0)))))))</f>
        <v>0</v>
      </c>
      <c r="EJ59" s="27">
        <f>IF($A59="",0,IF(Mitarbeiter!$G$57=FALSE,0,IF(AND(Mitarbeiter!$E$57&lt;&gt;"",EJ$5+6&lt;Mitarbeiter!$E$57),0,IF(AND(Mitarbeiter!$F$57&lt;&gt;"",EJ$5&gt;Mitarbeiter!$F$57),0,IF(Planung!EJ59="",$C59,IF(ISNUMBER(Planung!EJ59),Planung!EJ59,IF(UPPER(Planung!EJ59)="H",$C59/2,0)))))))</f>
        <v>0</v>
      </c>
      <c r="EK59" s="27">
        <f>IF($A59="",0,IF(Mitarbeiter!$G$57=FALSE,0,IF(AND(Mitarbeiter!$E$57&lt;&gt;"",EK$5+6&lt;Mitarbeiter!$E$57),0,IF(AND(Mitarbeiter!$F$57&lt;&gt;"",EK$5&gt;Mitarbeiter!$F$57),0,IF(Planung!EK59="",$C59,IF(ISNUMBER(Planung!EK59),Planung!EK59,IF(UPPER(Planung!EK59)="H",$C59/2,0)))))))</f>
        <v>0</v>
      </c>
      <c r="EL59" s="27">
        <f>IF($A59="",0,IF(Mitarbeiter!$G$57=FALSE,0,IF(AND(Mitarbeiter!$E$57&lt;&gt;"",EL$5+6&lt;Mitarbeiter!$E$57),0,IF(AND(Mitarbeiter!$F$57&lt;&gt;"",EL$5&gt;Mitarbeiter!$F$57),0,IF(Planung!EL59="",$C59,IF(ISNUMBER(Planung!EL59),Planung!EL59,IF(UPPER(Planung!EL59)="H",$C59/2,0)))))))</f>
        <v>0</v>
      </c>
      <c r="EM59" s="27">
        <f>IF($A59="",0,IF(Mitarbeiter!$G$57=FALSE,0,IF(AND(Mitarbeiter!$E$57&lt;&gt;"",EM$5+6&lt;Mitarbeiter!$E$57),0,IF(AND(Mitarbeiter!$F$57&lt;&gt;"",EM$5&gt;Mitarbeiter!$F$57),0,IF(Planung!EM59="",$C59,IF(ISNUMBER(Planung!EM59),Planung!EM59,IF(UPPER(Planung!EM59)="H",$C59/2,0)))))))</f>
        <v>0</v>
      </c>
      <c r="EN59" s="27">
        <f>IF($A59="",0,IF(Mitarbeiter!$G$57=FALSE,0,IF(AND(Mitarbeiter!$E$57&lt;&gt;"",EN$5+6&lt;Mitarbeiter!$E$57),0,IF(AND(Mitarbeiter!$F$57&lt;&gt;"",EN$5&gt;Mitarbeiter!$F$57),0,IF(Planung!EN59="",$C59,IF(ISNUMBER(Planung!EN59),Planung!EN59,IF(UPPER(Planung!EN59)="H",$C59/2,0)))))))</f>
        <v>0</v>
      </c>
      <c r="EO59" s="27">
        <f>IF($A59="",0,IF(Mitarbeiter!$G$57=FALSE,0,IF(AND(Mitarbeiter!$E$57&lt;&gt;"",EO$5+6&lt;Mitarbeiter!$E$57),0,IF(AND(Mitarbeiter!$F$57&lt;&gt;"",EO$5&gt;Mitarbeiter!$F$57),0,IF(Planung!EO59="",$C59,IF(ISNUMBER(Planung!EO59),Planung!EO59,IF(UPPER(Planung!EO59)="H",$C59/2,0)))))))</f>
        <v>0</v>
      </c>
      <c r="EP59" s="27">
        <f>IF($A59="",0,IF(Mitarbeiter!$G$57=FALSE,0,IF(AND(Mitarbeiter!$E$57&lt;&gt;"",EP$5+6&lt;Mitarbeiter!$E$57),0,IF(AND(Mitarbeiter!$F$57&lt;&gt;"",EP$5&gt;Mitarbeiter!$F$57),0,IF(Planung!EP59="",$C59,IF(ISNUMBER(Planung!EP59),Planung!EP59,IF(UPPER(Planung!EP59)="H",$C59/2,0)))))))</f>
        <v>0</v>
      </c>
      <c r="EQ59" s="27">
        <f>IF($A59="",0,IF(Mitarbeiter!$G$57=FALSE,0,IF(AND(Mitarbeiter!$E$57&lt;&gt;"",EQ$5+6&lt;Mitarbeiter!$E$57),0,IF(AND(Mitarbeiter!$F$57&lt;&gt;"",EQ$5&gt;Mitarbeiter!$F$57),0,IF(Planung!EQ59="",$C59,IF(ISNUMBER(Planung!EQ59),Planung!EQ59,IF(UPPER(Planung!EQ59)="H",$C59/2,0)))))))</f>
        <v>0</v>
      </c>
      <c r="ER59" s="27">
        <f>IF($A59="",0,IF(Mitarbeiter!$G$57=FALSE,0,IF(AND(Mitarbeiter!$E$57&lt;&gt;"",ER$5+6&lt;Mitarbeiter!$E$57),0,IF(AND(Mitarbeiter!$F$57&lt;&gt;"",ER$5&gt;Mitarbeiter!$F$57),0,IF(Planung!ER59="",$C59,IF(ISNUMBER(Planung!ER59),Planung!ER59,IF(UPPER(Planung!ER59)="H",$C59/2,0)))))))</f>
        <v>0</v>
      </c>
      <c r="ES59" s="27">
        <f>IF($A59="",0,IF(Mitarbeiter!$G$57=FALSE,0,IF(AND(Mitarbeiter!$E$57&lt;&gt;"",ES$5+6&lt;Mitarbeiter!$E$57),0,IF(AND(Mitarbeiter!$F$57&lt;&gt;"",ES$5&gt;Mitarbeiter!$F$57),0,IF(Planung!ES59="",$C59,IF(ISNUMBER(Planung!ES59),Planung!ES59,IF(UPPER(Planung!ES59)="H",$C59/2,0)))))))</f>
        <v>0</v>
      </c>
      <c r="ET59" s="27">
        <f>IF($A59="",0,IF(Mitarbeiter!$G$57=FALSE,0,IF(AND(Mitarbeiter!$E$57&lt;&gt;"",ET$5+6&lt;Mitarbeiter!$E$57),0,IF(AND(Mitarbeiter!$F$57&lt;&gt;"",ET$5&gt;Mitarbeiter!$F$57),0,IF(Planung!ET59="",$C59,IF(ISNUMBER(Planung!ET59),Planung!ET59,IF(UPPER(Planung!ET59)="H",$C59/2,0)))))))</f>
        <v>0</v>
      </c>
      <c r="EU59" s="27">
        <f>IF($A59="",0,IF(Mitarbeiter!$G$57=FALSE,0,IF(AND(Mitarbeiter!$E$57&lt;&gt;"",EU$5+6&lt;Mitarbeiter!$E$57),0,IF(AND(Mitarbeiter!$F$57&lt;&gt;"",EU$5&gt;Mitarbeiter!$F$57),0,IF(Planung!EU59="",$C59,IF(ISNUMBER(Planung!EU59),Planung!EU59,IF(UPPER(Planung!EU59)="H",$C59/2,0)))))))</f>
        <v>0</v>
      </c>
      <c r="EV59" s="27">
        <f>IF($A59="",0,IF(Mitarbeiter!$G$57=FALSE,0,IF(AND(Mitarbeiter!$E$57&lt;&gt;"",EV$5+6&lt;Mitarbeiter!$E$57),0,IF(AND(Mitarbeiter!$F$57&lt;&gt;"",EV$5&gt;Mitarbeiter!$F$57),0,IF(Planung!EV59="",$C59,IF(ISNUMBER(Planung!EV59),Planung!EV59,IF(UPPER(Planung!EV59)="H",$C59/2,0)))))))</f>
        <v>0</v>
      </c>
      <c r="EW59" s="27">
        <f>IF($A59="",0,IF(Mitarbeiter!$G$57=FALSE,0,IF(AND(Mitarbeiter!$E$57&lt;&gt;"",EW$5+6&lt;Mitarbeiter!$E$57),0,IF(AND(Mitarbeiter!$F$57&lt;&gt;"",EW$5&gt;Mitarbeiter!$F$57),0,IF(Planung!EW59="",$C59,IF(ISNUMBER(Planung!EW59),Planung!EW59,IF(UPPER(Planung!EW59)="H",$C59/2,0)))))))</f>
        <v>0</v>
      </c>
      <c r="EX59" s="27">
        <f>IF($A59="",0,IF(Mitarbeiter!$G$57=FALSE,0,IF(AND(Mitarbeiter!$E$57&lt;&gt;"",EX$5+6&lt;Mitarbeiter!$E$57),0,IF(AND(Mitarbeiter!$F$57&lt;&gt;"",EX$5&gt;Mitarbeiter!$F$57),0,IF(Planung!EX59="",$C59,IF(ISNUMBER(Planung!EX59),Planung!EX59,IF(UPPER(Planung!EX59)="H",$C59/2,0)))))))</f>
        <v>0</v>
      </c>
      <c r="EY59" s="27">
        <f>IF($A59="",0,IF(Mitarbeiter!$G$57=FALSE,0,IF(AND(Mitarbeiter!$E$57&lt;&gt;"",EY$5+6&lt;Mitarbeiter!$E$57),0,IF(AND(Mitarbeiter!$F$57&lt;&gt;"",EY$5&gt;Mitarbeiter!$F$57),0,IF(Planung!EY59="",$C59,IF(ISNUMBER(Planung!EY59),Planung!EY59,IF(UPPER(Planung!EY59)="H",$C59/2,0)))))))</f>
        <v>0</v>
      </c>
      <c r="EZ59" s="27">
        <f>IF($A59="",0,IF(Mitarbeiter!$G$57=FALSE,0,IF(AND(Mitarbeiter!$E$57&lt;&gt;"",EZ$5+6&lt;Mitarbeiter!$E$57),0,IF(AND(Mitarbeiter!$F$57&lt;&gt;"",EZ$5&gt;Mitarbeiter!$F$57),0,IF(Planung!EZ59="",$C59,IF(ISNUMBER(Planung!EZ59),Planung!EZ59,IF(UPPER(Planung!EZ59)="H",$C59/2,0)))))))</f>
        <v>0</v>
      </c>
      <c r="FA59" s="27">
        <f>IF($A59="",0,IF(Mitarbeiter!$G$57=FALSE,0,IF(AND(Mitarbeiter!$E$57&lt;&gt;"",FA$5+6&lt;Mitarbeiter!$E$57),0,IF(AND(Mitarbeiter!$F$57&lt;&gt;"",FA$5&gt;Mitarbeiter!$F$57),0,IF(Planung!FA59="",$C59,IF(ISNUMBER(Planung!FA59),Planung!FA59,IF(UPPER(Planung!FA59)="H",$C59/2,0)))))))</f>
        <v>0</v>
      </c>
      <c r="FB59" s="27">
        <f>IF($A59="",0,IF(Mitarbeiter!$G$57=FALSE,0,IF(AND(Mitarbeiter!$E$57&lt;&gt;"",FB$5+6&lt;Mitarbeiter!$E$57),0,IF(AND(Mitarbeiter!$F$57&lt;&gt;"",FB$5&gt;Mitarbeiter!$F$57),0,IF(Planung!FB59="",$C59,IF(ISNUMBER(Planung!FB59),Planung!FB59,IF(UPPER(Planung!FB59)="H",$C59/2,0)))))))</f>
        <v>0</v>
      </c>
      <c r="FC59" s="27">
        <f>IF($A59="",0,IF(Mitarbeiter!$G$57=FALSE,0,IF(AND(Mitarbeiter!$E$57&lt;&gt;"",FC$5+6&lt;Mitarbeiter!$E$57),0,IF(AND(Mitarbeiter!$F$57&lt;&gt;"",FC$5&gt;Mitarbeiter!$F$57),0,IF(Planung!FC59="",$C59,IF(ISNUMBER(Planung!FC59),Planung!FC59,IF(UPPER(Planung!FC59)="H",$C59/2,0)))))))</f>
        <v>0</v>
      </c>
      <c r="FD59" s="27">
        <f>IF($A59="",0,IF(Mitarbeiter!$G$57=FALSE,0,IF(AND(Mitarbeiter!$E$57&lt;&gt;"",FD$5+6&lt;Mitarbeiter!$E$57),0,IF(AND(Mitarbeiter!$F$57&lt;&gt;"",FD$5&gt;Mitarbeiter!$F$57),0,IF(Planung!FD59="",$C59,IF(ISNUMBER(Planung!FD59),Planung!FD59,IF(UPPER(Planung!FD59)="H",$C59/2,0)))))))</f>
        <v>0</v>
      </c>
      <c r="FE59" s="27">
        <f>IF($A59="",0,IF(Mitarbeiter!$G$57=FALSE,0,IF(AND(Mitarbeiter!$E$57&lt;&gt;"",FE$5+6&lt;Mitarbeiter!$E$57),0,IF(AND(Mitarbeiter!$F$57&lt;&gt;"",FE$5&gt;Mitarbeiter!$F$57),0,IF(Planung!FE59="",$C59,IF(ISNUMBER(Planung!FE59),Planung!FE59,IF(UPPER(Planung!FE59)="H",$C59/2,0)))))))</f>
        <v>0</v>
      </c>
      <c r="FF59" s="27">
        <f>IF($A59="",0,IF(Mitarbeiter!$G$57=FALSE,0,IF(AND(Mitarbeiter!$E$57&lt;&gt;"",FF$5+6&lt;Mitarbeiter!$E$57),0,IF(AND(Mitarbeiter!$F$57&lt;&gt;"",FF$5&gt;Mitarbeiter!$F$57),0,IF(Planung!FF59="",$C59,IF(ISNUMBER(Planung!FF59),Planung!FF59,IF(UPPER(Planung!FF59)="H",$C59/2,0)))))))</f>
        <v>0</v>
      </c>
      <c r="FG59" s="27">
        <f>IF($A59="",0,IF(Mitarbeiter!$G$57=FALSE,0,IF(AND(Mitarbeiter!$E$57&lt;&gt;"",FG$5+6&lt;Mitarbeiter!$E$57),0,IF(AND(Mitarbeiter!$F$57&lt;&gt;"",FG$5&gt;Mitarbeiter!$F$57),0,IF(Planung!FG59="",$C59,IF(ISNUMBER(Planung!FG59),Planung!FG59,IF(UPPER(Planung!FG59)="H",$C59/2,0)))))))</f>
        <v>0</v>
      </c>
      <c r="FH59" s="27">
        <f>IF($A59="",0,IF(Mitarbeiter!$G$57=FALSE,0,IF(AND(Mitarbeiter!$E$57&lt;&gt;"",FH$5+6&lt;Mitarbeiter!$E$57),0,IF(AND(Mitarbeiter!$F$57&lt;&gt;"",FH$5&gt;Mitarbeiter!$F$57),0,IF(Planung!FH59="",$C59,IF(ISNUMBER(Planung!FH59),Planung!FH59,IF(UPPER(Planung!FH59)="H",$C59/2,0)))))))</f>
        <v>0</v>
      </c>
      <c r="FI59" s="27">
        <f>IF($A59="",0,IF(Mitarbeiter!$G$57=FALSE,0,IF(AND(Mitarbeiter!$E$57&lt;&gt;"",FI$5+6&lt;Mitarbeiter!$E$57),0,IF(AND(Mitarbeiter!$F$57&lt;&gt;"",FI$5&gt;Mitarbeiter!$F$57),0,IF(Planung!FI59="",$C59,IF(ISNUMBER(Planung!FI59),Planung!FI59,IF(UPPER(Planung!FI59)="H",$C59/2,0)))))))</f>
        <v>0</v>
      </c>
      <c r="FJ59" s="27">
        <f>IF($A59="",0,IF(Mitarbeiter!$G$57=FALSE,0,IF(AND(Mitarbeiter!$E$57&lt;&gt;"",FJ$5+6&lt;Mitarbeiter!$E$57),0,IF(AND(Mitarbeiter!$F$57&lt;&gt;"",FJ$5&gt;Mitarbeiter!$F$57),0,IF(Planung!FJ59="",$C59,IF(ISNUMBER(Planung!FJ59),Planung!FJ59,IF(UPPER(Planung!FJ59)="H",$C59/2,0)))))))</f>
        <v>0</v>
      </c>
      <c r="FK59" s="27">
        <f>IF($A59="",0,IF(Mitarbeiter!$G$57=FALSE,0,IF(AND(Mitarbeiter!$E$57&lt;&gt;"",FK$5+6&lt;Mitarbeiter!$E$57),0,IF(AND(Mitarbeiter!$F$57&lt;&gt;"",FK$5&gt;Mitarbeiter!$F$57),0,IF(Planung!FK59="",$C59,IF(ISNUMBER(Planung!FK59),Planung!FK59,IF(UPPER(Planung!FK59)="H",$C59/2,0)))))))</f>
        <v>0</v>
      </c>
      <c r="FL59" s="27">
        <f>IF($A59="",0,IF(Mitarbeiter!$G$57=FALSE,0,IF(AND(Mitarbeiter!$E$57&lt;&gt;"",FL$5+6&lt;Mitarbeiter!$E$57),0,IF(AND(Mitarbeiter!$F$57&lt;&gt;"",FL$5&gt;Mitarbeiter!$F$57),0,IF(Planung!FL59="",$C59,IF(ISNUMBER(Planung!FL59),Planung!FL59,IF(UPPER(Planung!FL59)="H",$C59/2,0)))))))</f>
        <v>0</v>
      </c>
      <c r="FM59" s="27">
        <f>IF($A59="",0,IF(Mitarbeiter!$G$57=FALSE,0,IF(AND(Mitarbeiter!$E$57&lt;&gt;"",FM$5+6&lt;Mitarbeiter!$E$57),0,IF(AND(Mitarbeiter!$F$57&lt;&gt;"",FM$5&gt;Mitarbeiter!$F$57),0,IF(Planung!FM59="",$C59,IF(ISNUMBER(Planung!FM59),Planung!FM59,IF(UPPER(Planung!FM59)="H",$C59/2,0)))))))</f>
        <v>0</v>
      </c>
      <c r="FN59" s="27">
        <f>IF($A59="",0,IF(Mitarbeiter!$G$57=FALSE,0,IF(AND(Mitarbeiter!$E$57&lt;&gt;"",FN$5+6&lt;Mitarbeiter!$E$57),0,IF(AND(Mitarbeiter!$F$57&lt;&gt;"",FN$5&gt;Mitarbeiter!$F$57),0,IF(Planung!FN59="",$C59,IF(ISNUMBER(Planung!FN59),Planung!FN59,IF(UPPER(Planung!FN59)="H",$C59/2,0)))))))</f>
        <v>0</v>
      </c>
      <c r="FO59" s="27">
        <f>IF($A59="",0,IF(Mitarbeiter!$G$57=FALSE,0,IF(AND(Mitarbeiter!$E$57&lt;&gt;"",FO$5+6&lt;Mitarbeiter!$E$57),0,IF(AND(Mitarbeiter!$F$57&lt;&gt;"",FO$5&gt;Mitarbeiter!$F$57),0,IF(Planung!FO59="",$C59,IF(ISNUMBER(Planung!FO59),Planung!FO59,IF(UPPER(Planung!FO59)="H",$C59/2,0)))))))</f>
        <v>0</v>
      </c>
      <c r="FP59" s="27">
        <f>IF($A59="",0,IF(Mitarbeiter!$G$57=FALSE,0,IF(AND(Mitarbeiter!$E$57&lt;&gt;"",FP$5+6&lt;Mitarbeiter!$E$57),0,IF(AND(Mitarbeiter!$F$57&lt;&gt;"",FP$5&gt;Mitarbeiter!$F$57),0,IF(Planung!FP59="",$C59,IF(ISNUMBER(Planung!FP59),Planung!FP59,IF(UPPER(Planung!FP59)="H",$C59/2,0)))))))</f>
        <v>0</v>
      </c>
      <c r="FQ59" s="27">
        <f>IF($A59="",0,IF(Mitarbeiter!$G$57=FALSE,0,IF(AND(Mitarbeiter!$E$57&lt;&gt;"",FQ$5+6&lt;Mitarbeiter!$E$57),0,IF(AND(Mitarbeiter!$F$57&lt;&gt;"",FQ$5&gt;Mitarbeiter!$F$57),0,IF(Planung!FQ59="",$C59,IF(ISNUMBER(Planung!FQ59),Planung!FQ59,IF(UPPER(Planung!FQ59)="H",$C59/2,0)))))))</f>
        <v>0</v>
      </c>
      <c r="FR59" s="27">
        <f>IF($A59="",0,IF(Mitarbeiter!$G$57=FALSE,0,IF(AND(Mitarbeiter!$E$57&lt;&gt;"",FR$5+6&lt;Mitarbeiter!$E$57),0,IF(AND(Mitarbeiter!$F$57&lt;&gt;"",FR$5&gt;Mitarbeiter!$F$57),0,IF(Planung!FR59="",$C59,IF(ISNUMBER(Planung!FR59),Planung!FR59,IF(UPPER(Planung!FR59)="H",$C59/2,0)))))))</f>
        <v>0</v>
      </c>
      <c r="FS59" s="27">
        <f>IF($A59="",0,IF(Mitarbeiter!$G$57=FALSE,0,IF(AND(Mitarbeiter!$E$57&lt;&gt;"",FS$5+6&lt;Mitarbeiter!$E$57),0,IF(AND(Mitarbeiter!$F$57&lt;&gt;"",FS$5&gt;Mitarbeiter!$F$57),0,IF(Planung!FS59="",$C59,IF(ISNUMBER(Planung!FS59),Planung!FS59,IF(UPPER(Planung!FS59)="H",$C59/2,0)))))))</f>
        <v>0</v>
      </c>
      <c r="FT59" s="27">
        <f>IF($A59="",0,IF(Mitarbeiter!$G$57=FALSE,0,IF(AND(Mitarbeiter!$E$57&lt;&gt;"",FT$5+6&lt;Mitarbeiter!$E$57),0,IF(AND(Mitarbeiter!$F$57&lt;&gt;"",FT$5&gt;Mitarbeiter!$F$57),0,IF(Planung!FT59="",$C59,IF(ISNUMBER(Planung!FT59),Planung!FT59,IF(UPPER(Planung!FT59)="H",$C59/2,0)))))))</f>
        <v>0</v>
      </c>
      <c r="FU59" s="27">
        <f>IF($A59="",0,IF(Mitarbeiter!$G$57=FALSE,0,IF(AND(Mitarbeiter!$E$57&lt;&gt;"",FU$5+6&lt;Mitarbeiter!$E$57),0,IF(AND(Mitarbeiter!$F$57&lt;&gt;"",FU$5&gt;Mitarbeiter!$F$57),0,IF(Planung!FU59="",$C59,IF(ISNUMBER(Planung!FU59),Planung!FU59,IF(UPPER(Planung!FU59)="H",$C59/2,0)))))))</f>
        <v>0</v>
      </c>
      <c r="FV59" s="27">
        <f>IF($A59="",0,IF(Mitarbeiter!$G$57=FALSE,0,IF(AND(Mitarbeiter!$E$57&lt;&gt;"",FV$5+6&lt;Mitarbeiter!$E$57),0,IF(AND(Mitarbeiter!$F$57&lt;&gt;"",FV$5&gt;Mitarbeiter!$F$57),0,IF(Planung!FV59="",$C59,IF(ISNUMBER(Planung!FV59),Planung!FV59,IF(UPPER(Planung!FV59)="H",$C59/2,0)))))))</f>
        <v>0</v>
      </c>
      <c r="FW59" s="27">
        <f>IF($A59="",0,IF(Mitarbeiter!$G$57=FALSE,0,IF(AND(Mitarbeiter!$E$57&lt;&gt;"",FW$5+6&lt;Mitarbeiter!$E$57),0,IF(AND(Mitarbeiter!$F$57&lt;&gt;"",FW$5&gt;Mitarbeiter!$F$57),0,IF(Planung!FW59="",$C59,IF(ISNUMBER(Planung!FW59),Planung!FW59,IF(UPPER(Planung!FW59)="H",$C59/2,0)))))))</f>
        <v>0</v>
      </c>
      <c r="FX59" s="27">
        <f>IF($A59="",0,IF(Mitarbeiter!$G$57=FALSE,0,IF(AND(Mitarbeiter!$E$57&lt;&gt;"",FX$5+6&lt;Mitarbeiter!$E$57),0,IF(AND(Mitarbeiter!$F$57&lt;&gt;"",FX$5&gt;Mitarbeiter!$F$57),0,IF(Planung!FX59="",$C59,IF(ISNUMBER(Planung!FX59),Planung!FX59,IF(UPPER(Planung!FX59)="H",$C59/2,0)))))))</f>
        <v>0</v>
      </c>
      <c r="FY59" s="27">
        <f>IF($A59="",0,IF(Mitarbeiter!$G$57=FALSE,0,IF(AND(Mitarbeiter!$E$57&lt;&gt;"",FY$5+6&lt;Mitarbeiter!$E$57),0,IF(AND(Mitarbeiter!$F$57&lt;&gt;"",FY$5&gt;Mitarbeiter!$F$57),0,IF(Planung!FY59="",$C59,IF(ISNUMBER(Planung!FY59),Planung!FY59,IF(UPPER(Planung!FY59)="H",$C59/2,0)))))))</f>
        <v>0</v>
      </c>
      <c r="FZ59" s="27">
        <f>IF($A59="",0,IF(Mitarbeiter!$G$57=FALSE,0,IF(AND(Mitarbeiter!$E$57&lt;&gt;"",FZ$5+6&lt;Mitarbeiter!$E$57),0,IF(AND(Mitarbeiter!$F$57&lt;&gt;"",FZ$5&gt;Mitarbeiter!$F$57),0,IF(Planung!FZ59="",$C59,IF(ISNUMBER(Planung!FZ59),Planung!FZ59,IF(UPPER(Planung!FZ59)="H",$C59/2,0)))))))</f>
        <v>0</v>
      </c>
      <c r="GA59" s="27">
        <f>IF($A59="",0,IF(Mitarbeiter!$G$57=FALSE,0,IF(AND(Mitarbeiter!$E$57&lt;&gt;"",GA$5+6&lt;Mitarbeiter!$E$57),0,IF(AND(Mitarbeiter!$F$57&lt;&gt;"",GA$5&gt;Mitarbeiter!$F$57),0,IF(Planung!GA59="",$C59,IF(ISNUMBER(Planung!GA59),Planung!GA59,IF(UPPER(Planung!GA59)="H",$C59/2,0)))))))</f>
        <v>0</v>
      </c>
      <c r="GB59" s="27">
        <f>IF($A59="",0,IF(Mitarbeiter!$G$57=FALSE,0,IF(AND(Mitarbeiter!$E$57&lt;&gt;"",GB$5+6&lt;Mitarbeiter!$E$57),0,IF(AND(Mitarbeiter!$F$57&lt;&gt;"",GB$5&gt;Mitarbeiter!$F$57),0,IF(Planung!GB59="",$C59,IF(ISNUMBER(Planung!GB59),Planung!GB59,IF(UPPER(Planung!GB59)="H",$C59/2,0)))))))</f>
        <v>0</v>
      </c>
      <c r="GC59" s="27">
        <f>IF($A59="",0,IF(Mitarbeiter!$G$57=FALSE,0,IF(AND(Mitarbeiter!$E$57&lt;&gt;"",GC$5+6&lt;Mitarbeiter!$E$57),0,IF(AND(Mitarbeiter!$F$57&lt;&gt;"",GC$5&gt;Mitarbeiter!$F$57),0,IF(Planung!GC59="",$C59,IF(ISNUMBER(Planung!GC59),Planung!GC59,IF(UPPER(Planung!GC59)="H",$C59/2,0)))))))</f>
        <v>0</v>
      </c>
      <c r="GD59" s="27">
        <f>IF($A59="",0,IF(Mitarbeiter!$G$57=FALSE,0,IF(AND(Mitarbeiter!$E$57&lt;&gt;"",GD$5+6&lt;Mitarbeiter!$E$57),0,IF(AND(Mitarbeiter!$F$57&lt;&gt;"",GD$5&gt;Mitarbeiter!$F$57),0,IF(Planung!GD59="",$C59,IF(ISNUMBER(Planung!GD59),Planung!GD59,IF(UPPER(Planung!GD59)="H",$C59/2,0)))))))</f>
        <v>0</v>
      </c>
      <c r="GE59" s="27">
        <f>IF($A59="",0,IF(Mitarbeiter!$G$57=FALSE,0,IF(AND(Mitarbeiter!$E$57&lt;&gt;"",GE$5+6&lt;Mitarbeiter!$E$57),0,IF(AND(Mitarbeiter!$F$57&lt;&gt;"",GE$5&gt;Mitarbeiter!$F$57),0,IF(Planung!GE59="",$C59,IF(ISNUMBER(Planung!GE59),Planung!GE59,IF(UPPER(Planung!GE59)="H",$C59/2,0)))))))</f>
        <v>0</v>
      </c>
      <c r="GF59" s="27">
        <f>IF($A59="",0,IF(Mitarbeiter!$G$57=FALSE,0,IF(AND(Mitarbeiter!$E$57&lt;&gt;"",GF$5+6&lt;Mitarbeiter!$E$57),0,IF(AND(Mitarbeiter!$F$57&lt;&gt;"",GF$5&gt;Mitarbeiter!$F$57),0,IF(Planung!GF59="",$C59,IF(ISNUMBER(Planung!GF59),Planung!GF59,IF(UPPER(Planung!GF59)="H",$C59/2,0)))))))</f>
        <v>0</v>
      </c>
      <c r="GG59" s="27">
        <f>IF($A59="",0,IF(Mitarbeiter!$G$57=FALSE,0,IF(AND(Mitarbeiter!$E$57&lt;&gt;"",GG$5+6&lt;Mitarbeiter!$E$57),0,IF(AND(Mitarbeiter!$F$57&lt;&gt;"",GG$5&gt;Mitarbeiter!$F$57),0,IF(Planung!GG59="",$C59,IF(ISNUMBER(Planung!GG59),Planung!GG59,IF(UPPER(Planung!GG59)="H",$C59/2,0)))))))</f>
        <v>0</v>
      </c>
      <c r="GH59" s="27">
        <f>IF($A59="",0,IF(Mitarbeiter!$G$57=FALSE,0,IF(AND(Mitarbeiter!$E$57&lt;&gt;"",GH$5+6&lt;Mitarbeiter!$E$57),0,IF(AND(Mitarbeiter!$F$57&lt;&gt;"",GH$5&gt;Mitarbeiter!$F$57),0,IF(Planung!GH59="",$C59,IF(ISNUMBER(Planung!GH59),Planung!GH59,IF(UPPER(Planung!GH59)="H",$C59/2,0)))))))</f>
        <v>0</v>
      </c>
      <c r="GI59" s="27">
        <f>IF($A59="",0,IF(Mitarbeiter!$G$57=FALSE,0,IF(AND(Mitarbeiter!$E$57&lt;&gt;"",GI$5+6&lt;Mitarbeiter!$E$57),0,IF(AND(Mitarbeiter!$F$57&lt;&gt;"",GI$5&gt;Mitarbeiter!$F$57),0,IF(Planung!GI59="",$C59,IF(ISNUMBER(Planung!GI59),Planung!GI59,IF(UPPER(Planung!GI59)="H",$C59/2,0)))))))</f>
        <v>0</v>
      </c>
      <c r="GJ59" s="27">
        <f>IF($A59="",0,IF(Mitarbeiter!$G$57=FALSE,0,IF(AND(Mitarbeiter!$E$57&lt;&gt;"",GJ$5+6&lt;Mitarbeiter!$E$57),0,IF(AND(Mitarbeiter!$F$57&lt;&gt;"",GJ$5&gt;Mitarbeiter!$F$57),0,IF(Planung!GJ59="",$C59,IF(ISNUMBER(Planung!GJ59),Planung!GJ59,IF(UPPER(Planung!GJ59)="H",$C59/2,0)))))))</f>
        <v>0</v>
      </c>
      <c r="GK59" s="27">
        <f>IF($A59="",0,IF(Mitarbeiter!$G$57=FALSE,0,IF(AND(Mitarbeiter!$E$57&lt;&gt;"",GK$5+6&lt;Mitarbeiter!$E$57),0,IF(AND(Mitarbeiter!$F$57&lt;&gt;"",GK$5&gt;Mitarbeiter!$F$57),0,IF(Planung!GK59="",$C59,IF(ISNUMBER(Planung!GK59),Planung!GK59,IF(UPPER(Planung!GK59)="H",$C59/2,0)))))))</f>
        <v>0</v>
      </c>
      <c r="GL59" s="27">
        <f>IF($A59="",0,IF(Mitarbeiter!$G$57=FALSE,0,IF(AND(Mitarbeiter!$E$57&lt;&gt;"",GL$5+6&lt;Mitarbeiter!$E$57),0,IF(AND(Mitarbeiter!$F$57&lt;&gt;"",GL$5&gt;Mitarbeiter!$F$57),0,IF(Planung!GL59="",$C59,IF(ISNUMBER(Planung!GL59),Planung!GL59,IF(UPPER(Planung!GL59)="H",$C59/2,0)))))))</f>
        <v>0</v>
      </c>
      <c r="GM59" s="27">
        <f>IF($A59="",0,IF(Mitarbeiter!$G$57=FALSE,0,IF(AND(Mitarbeiter!$E$57&lt;&gt;"",GM$5+6&lt;Mitarbeiter!$E$57),0,IF(AND(Mitarbeiter!$F$57&lt;&gt;"",GM$5&gt;Mitarbeiter!$F$57),0,IF(Planung!GM59="",$C59,IF(ISNUMBER(Planung!GM59),Planung!GM59,IF(UPPER(Planung!GM59)="H",$C59/2,0)))))))</f>
        <v>0</v>
      </c>
      <c r="GN59" s="27">
        <f>IF($A59="",0,IF(Mitarbeiter!$G$57=FALSE,0,IF(AND(Mitarbeiter!$E$57&lt;&gt;"",GN$5+6&lt;Mitarbeiter!$E$57),0,IF(AND(Mitarbeiter!$F$57&lt;&gt;"",GN$5&gt;Mitarbeiter!$F$57),0,IF(Planung!GN59="",$C59,IF(ISNUMBER(Planung!GN59),Planung!GN59,IF(UPPER(Planung!GN59)="H",$C59/2,0)))))))</f>
        <v>0</v>
      </c>
      <c r="GO59" s="27">
        <f>IF($A59="",0,IF(Mitarbeiter!$G$57=FALSE,0,IF(AND(Mitarbeiter!$E$57&lt;&gt;"",GO$5+6&lt;Mitarbeiter!$E$57),0,IF(AND(Mitarbeiter!$F$57&lt;&gt;"",GO$5&gt;Mitarbeiter!$F$57),0,IF(Planung!GO59="",$C59,IF(ISNUMBER(Planung!GO59),Planung!GO59,IF(UPPER(Planung!GO59)="H",$C59/2,0)))))))</f>
        <v>0</v>
      </c>
      <c r="GP59" s="27">
        <f>IF($A59="",0,IF(Mitarbeiter!$G$57=FALSE,0,IF(AND(Mitarbeiter!$E$57&lt;&gt;"",GP$5+6&lt;Mitarbeiter!$E$57),0,IF(AND(Mitarbeiter!$F$57&lt;&gt;"",GP$5&gt;Mitarbeiter!$F$57),0,IF(Planung!GP59="",$C59,IF(ISNUMBER(Planung!GP59),Planung!GP59,IF(UPPER(Planung!GP59)="H",$C59/2,0)))))))</f>
        <v>0</v>
      </c>
      <c r="GQ59" s="27">
        <f>IF($A59="",0,IF(Mitarbeiter!$G$57=FALSE,0,IF(AND(Mitarbeiter!$E$57&lt;&gt;"",GQ$5+6&lt;Mitarbeiter!$E$57),0,IF(AND(Mitarbeiter!$F$57&lt;&gt;"",GQ$5&gt;Mitarbeiter!$F$57),0,IF(Planung!GQ59="",$C59,IF(ISNUMBER(Planung!GQ59),Planung!GQ59,IF(UPPER(Planung!GQ59)="H",$C59/2,0)))))))</f>
        <v>0</v>
      </c>
      <c r="GR59" s="27">
        <f>IF($A59="",0,IF(Mitarbeiter!$G$57=FALSE,0,IF(AND(Mitarbeiter!$E$57&lt;&gt;"",GR$5+6&lt;Mitarbeiter!$E$57),0,IF(AND(Mitarbeiter!$F$57&lt;&gt;"",GR$5&gt;Mitarbeiter!$F$57),0,IF(Planung!GR59="",$C59,IF(ISNUMBER(Planung!GR59),Planung!GR59,IF(UPPER(Planung!GR59)="H",$C59/2,0)))))))</f>
        <v>0</v>
      </c>
      <c r="GS59" s="27">
        <f>IF($A59="",0,IF(Mitarbeiter!$G$57=FALSE,0,IF(AND(Mitarbeiter!$E$57&lt;&gt;"",GS$5+6&lt;Mitarbeiter!$E$57),0,IF(AND(Mitarbeiter!$F$57&lt;&gt;"",GS$5&gt;Mitarbeiter!$F$57),0,IF(Planung!GS59="",$C59,IF(ISNUMBER(Planung!GS59),Planung!GS59,IF(UPPER(Planung!GS59)="H",$C59/2,0)))))))</f>
        <v>0</v>
      </c>
      <c r="GT59" s="27">
        <f>IF($A59="",0,IF(Mitarbeiter!$G$57=FALSE,0,IF(AND(Mitarbeiter!$E$57&lt;&gt;"",GT$5+6&lt;Mitarbeiter!$E$57),0,IF(AND(Mitarbeiter!$F$57&lt;&gt;"",GT$5&gt;Mitarbeiter!$F$57),0,IF(Planung!GT59="",$C59,IF(ISNUMBER(Planung!GT59),Planung!GT59,IF(UPPER(Planung!GT59)="H",$C59/2,0)))))))</f>
        <v>0</v>
      </c>
      <c r="GU59" s="27">
        <f>IF($A59="",0,IF(Mitarbeiter!$G$57=FALSE,0,IF(AND(Mitarbeiter!$E$57&lt;&gt;"",GU$5+6&lt;Mitarbeiter!$E$57),0,IF(AND(Mitarbeiter!$F$57&lt;&gt;"",GU$5&gt;Mitarbeiter!$F$57),0,IF(Planung!GU59="",$C59,IF(ISNUMBER(Planung!GU59),Planung!GU59,IF(UPPER(Planung!GU59)="H",$C59/2,0)))))))</f>
        <v>0</v>
      </c>
      <c r="GV59" s="27">
        <f>IF($A59="",0,IF(Mitarbeiter!$G$57=FALSE,0,IF(AND(Mitarbeiter!$E$57&lt;&gt;"",GV$5+6&lt;Mitarbeiter!$E$57),0,IF(AND(Mitarbeiter!$F$57&lt;&gt;"",GV$5&gt;Mitarbeiter!$F$57),0,IF(Planung!GV59="",$C59,IF(ISNUMBER(Planung!GV59),Planung!GV59,IF(UPPER(Planung!GV59)="H",$C59/2,0)))))))</f>
        <v>0</v>
      </c>
      <c r="GW59" s="27">
        <f>IF($A59="",0,IF(Mitarbeiter!$G$57=FALSE,0,IF(AND(Mitarbeiter!$E$57&lt;&gt;"",GW$5+6&lt;Mitarbeiter!$E$57),0,IF(AND(Mitarbeiter!$F$57&lt;&gt;"",GW$5&gt;Mitarbeiter!$F$57),0,IF(Planung!GW59="",$C59,IF(ISNUMBER(Planung!GW59),Planung!GW59,IF(UPPER(Planung!GW59)="H",$C59/2,0)))))))</f>
        <v>0</v>
      </c>
      <c r="GX59" s="27">
        <f>IF($A59="",0,IF(Mitarbeiter!$G$57=FALSE,0,IF(AND(Mitarbeiter!$E$57&lt;&gt;"",GX$5+6&lt;Mitarbeiter!$E$57),0,IF(AND(Mitarbeiter!$F$57&lt;&gt;"",GX$5&gt;Mitarbeiter!$F$57),0,IF(Planung!GX59="",$C59,IF(ISNUMBER(Planung!GX59),Planung!GX59,IF(UPPER(Planung!GX59)="H",$C59/2,0)))))))</f>
        <v>0</v>
      </c>
      <c r="GY59" s="27">
        <f>IF($A59="",0,IF(Mitarbeiter!$G$57=FALSE,0,IF(AND(Mitarbeiter!$E$57&lt;&gt;"",GY$5+6&lt;Mitarbeiter!$E$57),0,IF(AND(Mitarbeiter!$F$57&lt;&gt;"",GY$5&gt;Mitarbeiter!$F$57),0,IF(Planung!GY59="",$C59,IF(ISNUMBER(Planung!GY59),Planung!GY59,IF(UPPER(Planung!GY59)="H",$C59/2,0)))))))</f>
        <v>0</v>
      </c>
      <c r="GZ59" s="27">
        <f>IF($A59="",0,IF(Mitarbeiter!$G$57=FALSE,0,IF(AND(Mitarbeiter!$E$57&lt;&gt;"",GZ$5+6&lt;Mitarbeiter!$E$57),0,IF(AND(Mitarbeiter!$F$57&lt;&gt;"",GZ$5&gt;Mitarbeiter!$F$57),0,IF(Planung!GZ59="",$C59,IF(ISNUMBER(Planung!GZ59),Planung!GZ59,IF(UPPER(Planung!GZ59)="H",$C59/2,0)))))))</f>
        <v>0</v>
      </c>
      <c r="HA59" s="27">
        <f>IF($A59="",0,IF(Mitarbeiter!$G$57=FALSE,0,IF(AND(Mitarbeiter!$E$57&lt;&gt;"",HA$5+6&lt;Mitarbeiter!$E$57),0,IF(AND(Mitarbeiter!$F$57&lt;&gt;"",HA$5&gt;Mitarbeiter!$F$57),0,IF(Planung!HA59="",$C59,IF(ISNUMBER(Planung!HA59),Planung!HA59,IF(UPPER(Planung!HA59)="H",$C59/2,0)))))))</f>
        <v>0</v>
      </c>
      <c r="HB59" s="27">
        <f>IF($A59="",0,IF(Mitarbeiter!$G$57=FALSE,0,IF(AND(Mitarbeiter!$E$57&lt;&gt;"",HB$5+6&lt;Mitarbeiter!$E$57),0,IF(AND(Mitarbeiter!$F$57&lt;&gt;"",HB$5&gt;Mitarbeiter!$F$57),0,IF(Planung!HB59="",$C59,IF(ISNUMBER(Planung!HB59),Planung!HB59,IF(UPPER(Planung!HB59)="H",$C59/2,0)))))))</f>
        <v>0</v>
      </c>
      <c r="HC59" s="27">
        <f>IF($A59="",0,IF(Mitarbeiter!$G$57=FALSE,0,IF(AND(Mitarbeiter!$E$57&lt;&gt;"",HC$5+6&lt;Mitarbeiter!$E$57),0,IF(AND(Mitarbeiter!$F$57&lt;&gt;"",HC$5&gt;Mitarbeiter!$F$57),0,IF(Planung!HC59="",$C59,IF(ISNUMBER(Planung!HC59),Planung!HC59,IF(UPPER(Planung!HC59)="H",$C59/2,0)))))))</f>
        <v>0</v>
      </c>
      <c r="HD59" s="27">
        <f>IF($A59="",0,IF(Mitarbeiter!$G$57=FALSE,0,IF(AND(Mitarbeiter!$E$57&lt;&gt;"",HD$5+6&lt;Mitarbeiter!$E$57),0,IF(AND(Mitarbeiter!$F$57&lt;&gt;"",HD$5&gt;Mitarbeiter!$F$57),0,IF(Planung!HD59="",$C59,IF(ISNUMBER(Planung!HD59),Planung!HD59,IF(UPPER(Planung!HD59)="H",$C59/2,0)))))))</f>
        <v>0</v>
      </c>
      <c r="HE59" s="27">
        <f>IF($A59="",0,IF(Mitarbeiter!$G$57=FALSE,0,IF(AND(Mitarbeiter!$E$57&lt;&gt;"",HE$5+6&lt;Mitarbeiter!$E$57),0,IF(AND(Mitarbeiter!$F$57&lt;&gt;"",HE$5&gt;Mitarbeiter!$F$57),0,IF(Planung!HE59="",$C59,IF(ISNUMBER(Planung!HE59),Planung!HE59,IF(UPPER(Planung!HE59)="H",$C59/2,0)))))))</f>
        <v>0</v>
      </c>
      <c r="HF59" s="27">
        <f>IF($A59="",0,IF(Mitarbeiter!$G$57=FALSE,0,IF(AND(Mitarbeiter!$E$57&lt;&gt;"",HF$5+6&lt;Mitarbeiter!$E$57),0,IF(AND(Mitarbeiter!$F$57&lt;&gt;"",HF$5&gt;Mitarbeiter!$F$57),0,IF(Planung!HF59="",$C59,IF(ISNUMBER(Planung!HF59),Planung!HF59,IF(UPPER(Planung!HF59)="H",$C59/2,0)))))))</f>
        <v>0</v>
      </c>
      <c r="HG59" s="27">
        <f>IF($A59="",0,IF(Mitarbeiter!$G$57=FALSE,0,IF(AND(Mitarbeiter!$E$57&lt;&gt;"",HG$5+6&lt;Mitarbeiter!$E$57),0,IF(AND(Mitarbeiter!$F$57&lt;&gt;"",HG$5&gt;Mitarbeiter!$F$57),0,IF(Planung!HG59="",$C59,IF(ISNUMBER(Planung!HG59),Planung!HG59,IF(UPPER(Planung!HG59)="H",$C59/2,0)))))))</f>
        <v>0</v>
      </c>
      <c r="HH59" s="27">
        <f>IF($A59="",0,IF(Mitarbeiter!$G$57=FALSE,0,IF(AND(Mitarbeiter!$E$57&lt;&gt;"",HH$5+6&lt;Mitarbeiter!$E$57),0,IF(AND(Mitarbeiter!$F$57&lt;&gt;"",HH$5&gt;Mitarbeiter!$F$57),0,IF(Planung!HH59="",$C59,IF(ISNUMBER(Planung!HH59),Planung!HH59,IF(UPPER(Planung!HH59)="H",$C59/2,0)))))))</f>
        <v>0</v>
      </c>
      <c r="HI59" s="27">
        <f>IF($A59="",0,IF(Mitarbeiter!$G$57=FALSE,0,IF(AND(Mitarbeiter!$E$57&lt;&gt;"",HI$5+6&lt;Mitarbeiter!$E$57),0,IF(AND(Mitarbeiter!$F$57&lt;&gt;"",HI$5&gt;Mitarbeiter!$F$57),0,IF(Planung!HI59="",$C59,IF(ISNUMBER(Planung!HI59),Planung!HI59,IF(UPPER(Planung!HI59)="H",$C59/2,0)))))))</f>
        <v>0</v>
      </c>
      <c r="HJ59" s="27">
        <f>IF($A59="",0,IF(Mitarbeiter!$G$57=FALSE,0,IF(AND(Mitarbeiter!$E$57&lt;&gt;"",HJ$5+6&lt;Mitarbeiter!$E$57),0,IF(AND(Mitarbeiter!$F$57&lt;&gt;"",HJ$5&gt;Mitarbeiter!$F$57),0,IF(Planung!HJ59="",$C59,IF(ISNUMBER(Planung!HJ59),Planung!HJ59,IF(UPPER(Planung!HJ59)="H",$C59/2,0)))))))</f>
        <v>0</v>
      </c>
      <c r="HK59" s="27">
        <f>IF($A59="",0,IF(Mitarbeiter!$G$57=FALSE,0,IF(AND(Mitarbeiter!$E$57&lt;&gt;"",HK$5+6&lt;Mitarbeiter!$E$57),0,IF(AND(Mitarbeiter!$F$57&lt;&gt;"",HK$5&gt;Mitarbeiter!$F$57),0,IF(Planung!HK59="",$C59,IF(ISNUMBER(Planung!HK59),Planung!HK59,IF(UPPER(Planung!HK59)="H",$C59/2,0)))))))</f>
        <v>0</v>
      </c>
      <c r="HL59" s="27">
        <f>IF($A59="",0,IF(Mitarbeiter!$G$57=FALSE,0,IF(AND(Mitarbeiter!$E$57&lt;&gt;"",HL$5+6&lt;Mitarbeiter!$E$57),0,IF(AND(Mitarbeiter!$F$57&lt;&gt;"",HL$5&gt;Mitarbeiter!$F$57),0,IF(Planung!HL59="",$C59,IF(ISNUMBER(Planung!HL59),Planung!HL59,IF(UPPER(Planung!HL59)="H",$C59/2,0)))))))</f>
        <v>0</v>
      </c>
      <c r="HM59" s="27">
        <f>IF($A59="",0,IF(Mitarbeiter!$G$57=FALSE,0,IF(AND(Mitarbeiter!$E$57&lt;&gt;"",HM$5+6&lt;Mitarbeiter!$E$57),0,IF(AND(Mitarbeiter!$F$57&lt;&gt;"",HM$5&gt;Mitarbeiter!$F$57),0,IF(Planung!HM59="",$C59,IF(ISNUMBER(Planung!HM59),Planung!HM59,IF(UPPER(Planung!HM59)="H",$C59/2,0)))))))</f>
        <v>0</v>
      </c>
      <c r="HN59" s="27">
        <f>IF($A59="",0,IF(Mitarbeiter!$G$57=FALSE,0,IF(AND(Mitarbeiter!$E$57&lt;&gt;"",HN$5+6&lt;Mitarbeiter!$E$57),0,IF(AND(Mitarbeiter!$F$57&lt;&gt;"",HN$5&gt;Mitarbeiter!$F$57),0,IF(Planung!HN59="",$C59,IF(ISNUMBER(Planung!HN59),Planung!HN59,IF(UPPER(Planung!HN59)="H",$C59/2,0)))))))</f>
        <v>0</v>
      </c>
      <c r="HO59" s="27">
        <f>IF($A59="",0,IF(Mitarbeiter!$G$57=FALSE,0,IF(AND(Mitarbeiter!$E$57&lt;&gt;"",HO$5+6&lt;Mitarbeiter!$E$57),0,IF(AND(Mitarbeiter!$F$57&lt;&gt;"",HO$5&gt;Mitarbeiter!$F$57),0,IF(Planung!HO59="",$C59,IF(ISNUMBER(Planung!HO59),Planung!HO59,IF(UPPER(Planung!HO59)="H",$C59/2,0)))))))</f>
        <v>0</v>
      </c>
      <c r="HP59" s="27">
        <f>IF($A59="",0,IF(Mitarbeiter!$G$57=FALSE,0,IF(AND(Mitarbeiter!$E$57&lt;&gt;"",HP$5+6&lt;Mitarbeiter!$E$57),0,IF(AND(Mitarbeiter!$F$57&lt;&gt;"",HP$5&gt;Mitarbeiter!$F$57),0,IF(Planung!HP59="",$C59,IF(ISNUMBER(Planung!HP59),Planung!HP59,IF(UPPER(Planung!HP59)="H",$C59/2,0)))))))</f>
        <v>0</v>
      </c>
      <c r="HQ59" s="27">
        <f>IF($A59="",0,IF(Mitarbeiter!$G$57=FALSE,0,IF(AND(Mitarbeiter!$E$57&lt;&gt;"",HQ$5+6&lt;Mitarbeiter!$E$57),0,IF(AND(Mitarbeiter!$F$57&lt;&gt;"",HQ$5&gt;Mitarbeiter!$F$57),0,IF(Planung!HQ59="",$C59,IF(ISNUMBER(Planung!HQ59),Planung!HQ59,IF(UPPER(Planung!HQ59)="H",$C59/2,0)))))))</f>
        <v>0</v>
      </c>
      <c r="HR59" s="27">
        <f>IF($A59="",0,IF(Mitarbeiter!$G$57=FALSE,0,IF(AND(Mitarbeiter!$E$57&lt;&gt;"",HR$5+6&lt;Mitarbeiter!$E$57),0,IF(AND(Mitarbeiter!$F$57&lt;&gt;"",HR$5&gt;Mitarbeiter!$F$57),0,IF(Planung!HR59="",$C59,IF(ISNUMBER(Planung!HR59),Planung!HR59,IF(UPPER(Planung!HR59)="H",$C59/2,0)))))))</f>
        <v>0</v>
      </c>
      <c r="HS59" s="27">
        <f>IF($A59="",0,IF(Mitarbeiter!$G$57=FALSE,0,IF(AND(Mitarbeiter!$E$57&lt;&gt;"",HS$5+6&lt;Mitarbeiter!$E$57),0,IF(AND(Mitarbeiter!$F$57&lt;&gt;"",HS$5&gt;Mitarbeiter!$F$57),0,IF(Planung!HS59="",$C59,IF(ISNUMBER(Planung!HS59),Planung!HS59,IF(UPPER(Planung!HS59)="H",$C59/2,0)))))))</f>
        <v>0</v>
      </c>
      <c r="HT59" s="27">
        <f>IF($A59="",0,IF(Mitarbeiter!$G$57=FALSE,0,IF(AND(Mitarbeiter!$E$57&lt;&gt;"",HT$5+6&lt;Mitarbeiter!$E$57),0,IF(AND(Mitarbeiter!$F$57&lt;&gt;"",HT$5&gt;Mitarbeiter!$F$57),0,IF(Planung!HT59="",$C59,IF(ISNUMBER(Planung!HT59),Planung!HT59,IF(UPPER(Planung!HT59)="H",$C59/2,0)))))))</f>
        <v>0</v>
      </c>
      <c r="HU59" s="27">
        <f>IF($A59="",0,IF(Mitarbeiter!$G$57=FALSE,0,IF(AND(Mitarbeiter!$E$57&lt;&gt;"",HU$5+6&lt;Mitarbeiter!$E$57),0,IF(AND(Mitarbeiter!$F$57&lt;&gt;"",HU$5&gt;Mitarbeiter!$F$57),0,IF(Planung!HU59="",$C59,IF(ISNUMBER(Planung!HU59),Planung!HU59,IF(UPPER(Planung!HU59)="H",$C59/2,0)))))))</f>
        <v>0</v>
      </c>
      <c r="HV59" s="27">
        <f>IF($A59="",0,IF(Mitarbeiter!$G$57=FALSE,0,IF(AND(Mitarbeiter!$E$57&lt;&gt;"",HV$5+6&lt;Mitarbeiter!$E$57),0,IF(AND(Mitarbeiter!$F$57&lt;&gt;"",HV$5&gt;Mitarbeiter!$F$57),0,IF(Planung!HV59="",$C59,IF(ISNUMBER(Planung!HV59),Planung!HV59,IF(UPPER(Planung!HV59)="H",$C59/2,0)))))))</f>
        <v>0</v>
      </c>
      <c r="HW59" s="27">
        <f>IF($A59="",0,IF(Mitarbeiter!$G$57=FALSE,0,IF(AND(Mitarbeiter!$E$57&lt;&gt;"",HW$5+6&lt;Mitarbeiter!$E$57),0,IF(AND(Mitarbeiter!$F$57&lt;&gt;"",HW$5&gt;Mitarbeiter!$F$57),0,IF(Planung!HW59="",$C59,IF(ISNUMBER(Planung!HW59),Planung!HW59,IF(UPPER(Planung!HW59)="H",$C59/2,0)))))))</f>
        <v>0</v>
      </c>
      <c r="HX59" s="27">
        <f>IF($A59="",0,IF(Mitarbeiter!$G$57=FALSE,0,IF(AND(Mitarbeiter!$E$57&lt;&gt;"",HX$5+6&lt;Mitarbeiter!$E$57),0,IF(AND(Mitarbeiter!$F$57&lt;&gt;"",HX$5&gt;Mitarbeiter!$F$57),0,IF(Planung!HX59="",$C59,IF(ISNUMBER(Planung!HX59),Planung!HX59,IF(UPPER(Planung!HX59)="H",$C59/2,0)))))))</f>
        <v>0</v>
      </c>
      <c r="HY59" s="27">
        <f>IF($A59="",0,IF(Mitarbeiter!$G$57=FALSE,0,IF(AND(Mitarbeiter!$E$57&lt;&gt;"",HY$5+6&lt;Mitarbeiter!$E$57),0,IF(AND(Mitarbeiter!$F$57&lt;&gt;"",HY$5&gt;Mitarbeiter!$F$57),0,IF(Planung!HY59="",$C59,IF(ISNUMBER(Planung!HY59),Planung!HY59,IF(UPPER(Planung!HY59)="H",$C59/2,0)))))))</f>
        <v>0</v>
      </c>
      <c r="HZ59" s="27">
        <f>IF($A59="",0,IF(Mitarbeiter!$G$57=FALSE,0,IF(AND(Mitarbeiter!$E$57&lt;&gt;"",HZ$5+6&lt;Mitarbeiter!$E$57),0,IF(AND(Mitarbeiter!$F$57&lt;&gt;"",HZ$5&gt;Mitarbeiter!$F$57),0,IF(Planung!HZ59="",$C59,IF(ISNUMBER(Planung!HZ59),Planung!HZ59,IF(UPPER(Planung!HZ59)="H",$C59/2,0)))))))</f>
        <v>0</v>
      </c>
      <c r="IA59" s="27">
        <f>IF($A59="",0,IF(Mitarbeiter!$G$57=FALSE,0,IF(AND(Mitarbeiter!$E$57&lt;&gt;"",IA$5+6&lt;Mitarbeiter!$E$57),0,IF(AND(Mitarbeiter!$F$57&lt;&gt;"",IA$5&gt;Mitarbeiter!$F$57),0,IF(Planung!IA59="",$C59,IF(ISNUMBER(Planung!IA59),Planung!IA59,IF(UPPER(Planung!IA59)="H",$C59/2,0)))))))</f>
        <v>0</v>
      </c>
    </row>
    <row r="60" spans="1:235" x14ac:dyDescent="0.25">
      <c r="A60" s="7" t="str">
        <f>Planung!A60</f>
        <v/>
      </c>
      <c r="B60" s="7" t="str">
        <f>Planung!B60</f>
        <v/>
      </c>
      <c r="C60" s="27">
        <f>N(Mitarbeiter!$D$58)</f>
        <v>0</v>
      </c>
      <c r="D60" s="27">
        <f>IF($A60="",0,IF(Mitarbeiter!$G$58=FALSE,0,IF(AND(Mitarbeiter!$E$58&lt;&gt;"",D$5+6&lt;Mitarbeiter!$E$58),0,IF(AND(Mitarbeiter!$F$58&lt;&gt;"",D$5&gt;Mitarbeiter!$F$58),0,IF(Planung!D60="",$C60,IF(ISNUMBER(Planung!D60),Planung!D60,IF(UPPER(Planung!D60)="H",$C60/2,0)))))))</f>
        <v>0</v>
      </c>
      <c r="E60" s="27">
        <f>IF($A60="",0,IF(Mitarbeiter!$G$58=FALSE,0,IF(AND(Mitarbeiter!$E$58&lt;&gt;"",E$5+6&lt;Mitarbeiter!$E$58),0,IF(AND(Mitarbeiter!$F$58&lt;&gt;"",E$5&gt;Mitarbeiter!$F$58),0,IF(Planung!E60="",$C60,IF(ISNUMBER(Planung!E60),Planung!E60,IF(UPPER(Planung!E60)="H",$C60/2,0)))))))</f>
        <v>0</v>
      </c>
      <c r="F60" s="27">
        <f>IF($A60="",0,IF(Mitarbeiter!$G$58=FALSE,0,IF(AND(Mitarbeiter!$E$58&lt;&gt;"",F$5+6&lt;Mitarbeiter!$E$58),0,IF(AND(Mitarbeiter!$F$58&lt;&gt;"",F$5&gt;Mitarbeiter!$F$58),0,IF(Planung!F60="",$C60,IF(ISNUMBER(Planung!F60),Planung!F60,IF(UPPER(Planung!F60)="H",$C60/2,0)))))))</f>
        <v>0</v>
      </c>
      <c r="G60" s="27">
        <f>IF($A60="",0,IF(Mitarbeiter!$G$58=FALSE,0,IF(AND(Mitarbeiter!$E$58&lt;&gt;"",G$5+6&lt;Mitarbeiter!$E$58),0,IF(AND(Mitarbeiter!$F$58&lt;&gt;"",G$5&gt;Mitarbeiter!$F$58),0,IF(Planung!G60="",$C60,IF(ISNUMBER(Planung!G60),Planung!G60,IF(UPPER(Planung!G60)="H",$C60/2,0)))))))</f>
        <v>0</v>
      </c>
      <c r="H60" s="27">
        <f>IF($A60="",0,IF(Mitarbeiter!$G$58=FALSE,0,IF(AND(Mitarbeiter!$E$58&lt;&gt;"",H$5+6&lt;Mitarbeiter!$E$58),0,IF(AND(Mitarbeiter!$F$58&lt;&gt;"",H$5&gt;Mitarbeiter!$F$58),0,IF(Planung!H60="",$C60,IF(ISNUMBER(Planung!H60),Planung!H60,IF(UPPER(Planung!H60)="H",$C60/2,0)))))))</f>
        <v>0</v>
      </c>
      <c r="I60" s="27">
        <f>IF($A60="",0,IF(Mitarbeiter!$G$58=FALSE,0,IF(AND(Mitarbeiter!$E$58&lt;&gt;"",I$5+6&lt;Mitarbeiter!$E$58),0,IF(AND(Mitarbeiter!$F$58&lt;&gt;"",I$5&gt;Mitarbeiter!$F$58),0,IF(Planung!I60="",$C60,IF(ISNUMBER(Planung!I60),Planung!I60,IF(UPPER(Planung!I60)="H",$C60/2,0)))))))</f>
        <v>0</v>
      </c>
      <c r="J60" s="27">
        <f>IF($A60="",0,IF(Mitarbeiter!$G$58=FALSE,0,IF(AND(Mitarbeiter!$E$58&lt;&gt;"",J$5+6&lt;Mitarbeiter!$E$58),0,IF(AND(Mitarbeiter!$F$58&lt;&gt;"",J$5&gt;Mitarbeiter!$F$58),0,IF(Planung!J60="",$C60,IF(ISNUMBER(Planung!J60),Planung!J60,IF(UPPER(Planung!J60)="H",$C60/2,0)))))))</f>
        <v>0</v>
      </c>
      <c r="K60" s="27">
        <f>IF($A60="",0,IF(Mitarbeiter!$G$58=FALSE,0,IF(AND(Mitarbeiter!$E$58&lt;&gt;"",K$5+6&lt;Mitarbeiter!$E$58),0,IF(AND(Mitarbeiter!$F$58&lt;&gt;"",K$5&gt;Mitarbeiter!$F$58),0,IF(Planung!K60="",$C60,IF(ISNUMBER(Planung!K60),Planung!K60,IF(UPPER(Planung!K60)="H",$C60/2,0)))))))</f>
        <v>0</v>
      </c>
      <c r="L60" s="27">
        <f>IF($A60="",0,IF(Mitarbeiter!$G$58=FALSE,0,IF(AND(Mitarbeiter!$E$58&lt;&gt;"",L$5+6&lt;Mitarbeiter!$E$58),0,IF(AND(Mitarbeiter!$F$58&lt;&gt;"",L$5&gt;Mitarbeiter!$F$58),0,IF(Planung!L60="",$C60,IF(ISNUMBER(Planung!L60),Planung!L60,IF(UPPER(Planung!L60)="H",$C60/2,0)))))))</f>
        <v>0</v>
      </c>
      <c r="M60" s="27">
        <f>IF($A60="",0,IF(Mitarbeiter!$G$58=FALSE,0,IF(AND(Mitarbeiter!$E$58&lt;&gt;"",M$5+6&lt;Mitarbeiter!$E$58),0,IF(AND(Mitarbeiter!$F$58&lt;&gt;"",M$5&gt;Mitarbeiter!$F$58),0,IF(Planung!M60="",$C60,IF(ISNUMBER(Planung!M60),Planung!M60,IF(UPPER(Planung!M60)="H",$C60/2,0)))))))</f>
        <v>0</v>
      </c>
      <c r="N60" s="27">
        <f>IF($A60="",0,IF(Mitarbeiter!$G$58=FALSE,0,IF(AND(Mitarbeiter!$E$58&lt;&gt;"",N$5+6&lt;Mitarbeiter!$E$58),0,IF(AND(Mitarbeiter!$F$58&lt;&gt;"",N$5&gt;Mitarbeiter!$F$58),0,IF(Planung!N60="",$C60,IF(ISNUMBER(Planung!N60),Planung!N60,IF(UPPER(Planung!N60)="H",$C60/2,0)))))))</f>
        <v>0</v>
      </c>
      <c r="O60" s="27">
        <f>IF($A60="",0,IF(Mitarbeiter!$G$58=FALSE,0,IF(AND(Mitarbeiter!$E$58&lt;&gt;"",O$5+6&lt;Mitarbeiter!$E$58),0,IF(AND(Mitarbeiter!$F$58&lt;&gt;"",O$5&gt;Mitarbeiter!$F$58),0,IF(Planung!O60="",$C60,IF(ISNUMBER(Planung!O60),Planung!O60,IF(UPPER(Planung!O60)="H",$C60/2,0)))))))</f>
        <v>0</v>
      </c>
      <c r="P60" s="27">
        <f>IF($A60="",0,IF(Mitarbeiter!$G$58=FALSE,0,IF(AND(Mitarbeiter!$E$58&lt;&gt;"",P$5+6&lt;Mitarbeiter!$E$58),0,IF(AND(Mitarbeiter!$F$58&lt;&gt;"",P$5&gt;Mitarbeiter!$F$58),0,IF(Planung!P60="",$C60,IF(ISNUMBER(Planung!P60),Planung!P60,IF(UPPER(Planung!P60)="H",$C60/2,0)))))))</f>
        <v>0</v>
      </c>
      <c r="Q60" s="27">
        <f>IF($A60="",0,IF(Mitarbeiter!$G$58=FALSE,0,IF(AND(Mitarbeiter!$E$58&lt;&gt;"",Q$5+6&lt;Mitarbeiter!$E$58),0,IF(AND(Mitarbeiter!$F$58&lt;&gt;"",Q$5&gt;Mitarbeiter!$F$58),0,IF(Planung!Q60="",$C60,IF(ISNUMBER(Planung!Q60),Planung!Q60,IF(UPPER(Planung!Q60)="H",$C60/2,0)))))))</f>
        <v>0</v>
      </c>
      <c r="R60" s="27">
        <f>IF($A60="",0,IF(Mitarbeiter!$G$58=FALSE,0,IF(AND(Mitarbeiter!$E$58&lt;&gt;"",R$5+6&lt;Mitarbeiter!$E$58),0,IF(AND(Mitarbeiter!$F$58&lt;&gt;"",R$5&gt;Mitarbeiter!$F$58),0,IF(Planung!R60="",$C60,IF(ISNUMBER(Planung!R60),Planung!R60,IF(UPPER(Planung!R60)="H",$C60/2,0)))))))</f>
        <v>0</v>
      </c>
      <c r="S60" s="27">
        <f>IF($A60="",0,IF(Mitarbeiter!$G$58=FALSE,0,IF(AND(Mitarbeiter!$E$58&lt;&gt;"",S$5+6&lt;Mitarbeiter!$E$58),0,IF(AND(Mitarbeiter!$F$58&lt;&gt;"",S$5&gt;Mitarbeiter!$F$58),0,IF(Planung!S60="",$C60,IF(ISNUMBER(Planung!S60),Planung!S60,IF(UPPER(Planung!S60)="H",$C60/2,0)))))))</f>
        <v>0</v>
      </c>
      <c r="T60" s="27">
        <f>IF($A60="",0,IF(Mitarbeiter!$G$58=FALSE,0,IF(AND(Mitarbeiter!$E$58&lt;&gt;"",T$5+6&lt;Mitarbeiter!$E$58),0,IF(AND(Mitarbeiter!$F$58&lt;&gt;"",T$5&gt;Mitarbeiter!$F$58),0,IF(Planung!T60="",$C60,IF(ISNUMBER(Planung!T60),Planung!T60,IF(UPPER(Planung!T60)="H",$C60/2,0)))))))</f>
        <v>0</v>
      </c>
      <c r="U60" s="27">
        <f>IF($A60="",0,IF(Mitarbeiter!$G$58=FALSE,0,IF(AND(Mitarbeiter!$E$58&lt;&gt;"",U$5+6&lt;Mitarbeiter!$E$58),0,IF(AND(Mitarbeiter!$F$58&lt;&gt;"",U$5&gt;Mitarbeiter!$F$58),0,IF(Planung!U60="",$C60,IF(ISNUMBER(Planung!U60),Planung!U60,IF(UPPER(Planung!U60)="H",$C60/2,0)))))))</f>
        <v>0</v>
      </c>
      <c r="V60" s="27">
        <f>IF($A60="",0,IF(Mitarbeiter!$G$58=FALSE,0,IF(AND(Mitarbeiter!$E$58&lt;&gt;"",V$5+6&lt;Mitarbeiter!$E$58),0,IF(AND(Mitarbeiter!$F$58&lt;&gt;"",V$5&gt;Mitarbeiter!$F$58),0,IF(Planung!V60="",$C60,IF(ISNUMBER(Planung!V60),Planung!V60,IF(UPPER(Planung!V60)="H",$C60/2,0)))))))</f>
        <v>0</v>
      </c>
      <c r="W60" s="27">
        <f>IF($A60="",0,IF(Mitarbeiter!$G$58=FALSE,0,IF(AND(Mitarbeiter!$E$58&lt;&gt;"",W$5+6&lt;Mitarbeiter!$E$58),0,IF(AND(Mitarbeiter!$F$58&lt;&gt;"",W$5&gt;Mitarbeiter!$F$58),0,IF(Planung!W60="",$C60,IF(ISNUMBER(Planung!W60),Planung!W60,IF(UPPER(Planung!W60)="H",$C60/2,0)))))))</f>
        <v>0</v>
      </c>
      <c r="X60" s="27">
        <f>IF($A60="",0,IF(Mitarbeiter!$G$58=FALSE,0,IF(AND(Mitarbeiter!$E$58&lt;&gt;"",X$5+6&lt;Mitarbeiter!$E$58),0,IF(AND(Mitarbeiter!$F$58&lt;&gt;"",X$5&gt;Mitarbeiter!$F$58),0,IF(Planung!X60="",$C60,IF(ISNUMBER(Planung!X60),Planung!X60,IF(UPPER(Planung!X60)="H",$C60/2,0)))))))</f>
        <v>0</v>
      </c>
      <c r="Y60" s="27">
        <f>IF($A60="",0,IF(Mitarbeiter!$G$58=FALSE,0,IF(AND(Mitarbeiter!$E$58&lt;&gt;"",Y$5+6&lt;Mitarbeiter!$E$58),0,IF(AND(Mitarbeiter!$F$58&lt;&gt;"",Y$5&gt;Mitarbeiter!$F$58),0,IF(Planung!Y60="",$C60,IF(ISNUMBER(Planung!Y60),Planung!Y60,IF(UPPER(Planung!Y60)="H",$C60/2,0)))))))</f>
        <v>0</v>
      </c>
      <c r="Z60" s="27">
        <f>IF($A60="",0,IF(Mitarbeiter!$G$58=FALSE,0,IF(AND(Mitarbeiter!$E$58&lt;&gt;"",Z$5+6&lt;Mitarbeiter!$E$58),0,IF(AND(Mitarbeiter!$F$58&lt;&gt;"",Z$5&gt;Mitarbeiter!$F$58),0,IF(Planung!Z60="",$C60,IF(ISNUMBER(Planung!Z60),Planung!Z60,IF(UPPER(Planung!Z60)="H",$C60/2,0)))))))</f>
        <v>0</v>
      </c>
      <c r="AA60" s="27">
        <f>IF($A60="",0,IF(Mitarbeiter!$G$58=FALSE,0,IF(AND(Mitarbeiter!$E$58&lt;&gt;"",AA$5+6&lt;Mitarbeiter!$E$58),0,IF(AND(Mitarbeiter!$F$58&lt;&gt;"",AA$5&gt;Mitarbeiter!$F$58),0,IF(Planung!AA60="",$C60,IF(ISNUMBER(Planung!AA60),Planung!AA60,IF(UPPER(Planung!AA60)="H",$C60/2,0)))))))</f>
        <v>0</v>
      </c>
      <c r="AB60" s="27">
        <f>IF($A60="",0,IF(Mitarbeiter!$G$58=FALSE,0,IF(AND(Mitarbeiter!$E$58&lt;&gt;"",AB$5+6&lt;Mitarbeiter!$E$58),0,IF(AND(Mitarbeiter!$F$58&lt;&gt;"",AB$5&gt;Mitarbeiter!$F$58),0,IF(Planung!AB60="",$C60,IF(ISNUMBER(Planung!AB60),Planung!AB60,IF(UPPER(Planung!AB60)="H",$C60/2,0)))))))</f>
        <v>0</v>
      </c>
      <c r="AC60" s="27">
        <f>IF($A60="",0,IF(Mitarbeiter!$G$58=FALSE,0,IF(AND(Mitarbeiter!$E$58&lt;&gt;"",AC$5+6&lt;Mitarbeiter!$E$58),0,IF(AND(Mitarbeiter!$F$58&lt;&gt;"",AC$5&gt;Mitarbeiter!$F$58),0,IF(Planung!AC60="",$C60,IF(ISNUMBER(Planung!AC60),Planung!AC60,IF(UPPER(Planung!AC60)="H",$C60/2,0)))))))</f>
        <v>0</v>
      </c>
      <c r="AD60" s="27">
        <f>IF($A60="",0,IF(Mitarbeiter!$G$58=FALSE,0,IF(AND(Mitarbeiter!$E$58&lt;&gt;"",AD$5+6&lt;Mitarbeiter!$E$58),0,IF(AND(Mitarbeiter!$F$58&lt;&gt;"",AD$5&gt;Mitarbeiter!$F$58),0,IF(Planung!AD60="",$C60,IF(ISNUMBER(Planung!AD60),Planung!AD60,IF(UPPER(Planung!AD60)="H",$C60/2,0)))))))</f>
        <v>0</v>
      </c>
      <c r="AE60" s="27">
        <f>IF($A60="",0,IF(Mitarbeiter!$G$58=FALSE,0,IF(AND(Mitarbeiter!$E$58&lt;&gt;"",AE$5+6&lt;Mitarbeiter!$E$58),0,IF(AND(Mitarbeiter!$F$58&lt;&gt;"",AE$5&gt;Mitarbeiter!$F$58),0,IF(Planung!AE60="",$C60,IF(ISNUMBER(Planung!AE60),Planung!AE60,IF(UPPER(Planung!AE60)="H",$C60/2,0)))))))</f>
        <v>0</v>
      </c>
      <c r="AF60" s="27">
        <f>IF($A60="",0,IF(Mitarbeiter!$G$58=FALSE,0,IF(AND(Mitarbeiter!$E$58&lt;&gt;"",AF$5+6&lt;Mitarbeiter!$E$58),0,IF(AND(Mitarbeiter!$F$58&lt;&gt;"",AF$5&gt;Mitarbeiter!$F$58),0,IF(Planung!AF60="",$C60,IF(ISNUMBER(Planung!AF60),Planung!AF60,IF(UPPER(Planung!AF60)="H",$C60/2,0)))))))</f>
        <v>0</v>
      </c>
      <c r="AG60" s="27">
        <f>IF($A60="",0,IF(Mitarbeiter!$G$58=FALSE,0,IF(AND(Mitarbeiter!$E$58&lt;&gt;"",AG$5+6&lt;Mitarbeiter!$E$58),0,IF(AND(Mitarbeiter!$F$58&lt;&gt;"",AG$5&gt;Mitarbeiter!$F$58),0,IF(Planung!AG60="",$C60,IF(ISNUMBER(Planung!AG60),Planung!AG60,IF(UPPER(Planung!AG60)="H",$C60/2,0)))))))</f>
        <v>0</v>
      </c>
      <c r="AH60" s="27">
        <f>IF($A60="",0,IF(Mitarbeiter!$G$58=FALSE,0,IF(AND(Mitarbeiter!$E$58&lt;&gt;"",AH$5+6&lt;Mitarbeiter!$E$58),0,IF(AND(Mitarbeiter!$F$58&lt;&gt;"",AH$5&gt;Mitarbeiter!$F$58),0,IF(Planung!AH60="",$C60,IF(ISNUMBER(Planung!AH60),Planung!AH60,IF(UPPER(Planung!AH60)="H",$C60/2,0)))))))</f>
        <v>0</v>
      </c>
      <c r="AI60" s="27">
        <f>IF($A60="",0,IF(Mitarbeiter!$G$58=FALSE,0,IF(AND(Mitarbeiter!$E$58&lt;&gt;"",AI$5+6&lt;Mitarbeiter!$E$58),0,IF(AND(Mitarbeiter!$F$58&lt;&gt;"",AI$5&gt;Mitarbeiter!$F$58),0,IF(Planung!AI60="",$C60,IF(ISNUMBER(Planung!AI60),Planung!AI60,IF(UPPER(Planung!AI60)="H",$C60/2,0)))))))</f>
        <v>0</v>
      </c>
      <c r="AJ60" s="27">
        <f>IF($A60="",0,IF(Mitarbeiter!$G$58=FALSE,0,IF(AND(Mitarbeiter!$E$58&lt;&gt;"",AJ$5+6&lt;Mitarbeiter!$E$58),0,IF(AND(Mitarbeiter!$F$58&lt;&gt;"",AJ$5&gt;Mitarbeiter!$F$58),0,IF(Planung!AJ60="",$C60,IF(ISNUMBER(Planung!AJ60),Planung!AJ60,IF(UPPER(Planung!AJ60)="H",$C60/2,0)))))))</f>
        <v>0</v>
      </c>
      <c r="AK60" s="27">
        <f>IF($A60="",0,IF(Mitarbeiter!$G$58=FALSE,0,IF(AND(Mitarbeiter!$E$58&lt;&gt;"",AK$5+6&lt;Mitarbeiter!$E$58),0,IF(AND(Mitarbeiter!$F$58&lt;&gt;"",AK$5&gt;Mitarbeiter!$F$58),0,IF(Planung!AK60="",$C60,IF(ISNUMBER(Planung!AK60),Planung!AK60,IF(UPPER(Planung!AK60)="H",$C60/2,0)))))))</f>
        <v>0</v>
      </c>
      <c r="AL60" s="27">
        <f>IF($A60="",0,IF(Mitarbeiter!$G$58=FALSE,0,IF(AND(Mitarbeiter!$E$58&lt;&gt;"",AL$5+6&lt;Mitarbeiter!$E$58),0,IF(AND(Mitarbeiter!$F$58&lt;&gt;"",AL$5&gt;Mitarbeiter!$F$58),0,IF(Planung!AL60="",$C60,IF(ISNUMBER(Planung!AL60),Planung!AL60,IF(UPPER(Planung!AL60)="H",$C60/2,0)))))))</f>
        <v>0</v>
      </c>
      <c r="AM60" s="27">
        <f>IF($A60="",0,IF(Mitarbeiter!$G$58=FALSE,0,IF(AND(Mitarbeiter!$E$58&lt;&gt;"",AM$5+6&lt;Mitarbeiter!$E$58),0,IF(AND(Mitarbeiter!$F$58&lt;&gt;"",AM$5&gt;Mitarbeiter!$F$58),0,IF(Planung!AM60="",$C60,IF(ISNUMBER(Planung!AM60),Planung!AM60,IF(UPPER(Planung!AM60)="H",$C60/2,0)))))))</f>
        <v>0</v>
      </c>
      <c r="AN60" s="27">
        <f>IF($A60="",0,IF(Mitarbeiter!$G$58=FALSE,0,IF(AND(Mitarbeiter!$E$58&lt;&gt;"",AN$5+6&lt;Mitarbeiter!$E$58),0,IF(AND(Mitarbeiter!$F$58&lt;&gt;"",AN$5&gt;Mitarbeiter!$F$58),0,IF(Planung!AN60="",$C60,IF(ISNUMBER(Planung!AN60),Planung!AN60,IF(UPPER(Planung!AN60)="H",$C60/2,0)))))))</f>
        <v>0</v>
      </c>
      <c r="AO60" s="27">
        <f>IF($A60="",0,IF(Mitarbeiter!$G$58=FALSE,0,IF(AND(Mitarbeiter!$E$58&lt;&gt;"",AO$5+6&lt;Mitarbeiter!$E$58),0,IF(AND(Mitarbeiter!$F$58&lt;&gt;"",AO$5&gt;Mitarbeiter!$F$58),0,IF(Planung!AO60="",$C60,IF(ISNUMBER(Planung!AO60),Planung!AO60,IF(UPPER(Planung!AO60)="H",$C60/2,0)))))))</f>
        <v>0</v>
      </c>
      <c r="AP60" s="27">
        <f>IF($A60="",0,IF(Mitarbeiter!$G$58=FALSE,0,IF(AND(Mitarbeiter!$E$58&lt;&gt;"",AP$5+6&lt;Mitarbeiter!$E$58),0,IF(AND(Mitarbeiter!$F$58&lt;&gt;"",AP$5&gt;Mitarbeiter!$F$58),0,IF(Planung!AP60="",$C60,IF(ISNUMBER(Planung!AP60),Planung!AP60,IF(UPPER(Planung!AP60)="H",$C60/2,0)))))))</f>
        <v>0</v>
      </c>
      <c r="AQ60" s="27">
        <f>IF($A60="",0,IF(Mitarbeiter!$G$58=FALSE,0,IF(AND(Mitarbeiter!$E$58&lt;&gt;"",AQ$5+6&lt;Mitarbeiter!$E$58),0,IF(AND(Mitarbeiter!$F$58&lt;&gt;"",AQ$5&gt;Mitarbeiter!$F$58),0,IF(Planung!AQ60="",$C60,IF(ISNUMBER(Planung!AQ60),Planung!AQ60,IF(UPPER(Planung!AQ60)="H",$C60/2,0)))))))</f>
        <v>0</v>
      </c>
      <c r="AR60" s="27">
        <f>IF($A60="",0,IF(Mitarbeiter!$G$58=FALSE,0,IF(AND(Mitarbeiter!$E$58&lt;&gt;"",AR$5+6&lt;Mitarbeiter!$E$58),0,IF(AND(Mitarbeiter!$F$58&lt;&gt;"",AR$5&gt;Mitarbeiter!$F$58),0,IF(Planung!AR60="",$C60,IF(ISNUMBER(Planung!AR60),Planung!AR60,IF(UPPER(Planung!AR60)="H",$C60/2,0)))))))</f>
        <v>0</v>
      </c>
      <c r="AS60" s="27">
        <f>IF($A60="",0,IF(Mitarbeiter!$G$58=FALSE,0,IF(AND(Mitarbeiter!$E$58&lt;&gt;"",AS$5+6&lt;Mitarbeiter!$E$58),0,IF(AND(Mitarbeiter!$F$58&lt;&gt;"",AS$5&gt;Mitarbeiter!$F$58),0,IF(Planung!AS60="",$C60,IF(ISNUMBER(Planung!AS60),Planung!AS60,IF(UPPER(Planung!AS60)="H",$C60/2,0)))))))</f>
        <v>0</v>
      </c>
      <c r="AT60" s="27">
        <f>IF($A60="",0,IF(Mitarbeiter!$G$58=FALSE,0,IF(AND(Mitarbeiter!$E$58&lt;&gt;"",AT$5+6&lt;Mitarbeiter!$E$58),0,IF(AND(Mitarbeiter!$F$58&lt;&gt;"",AT$5&gt;Mitarbeiter!$F$58),0,IF(Planung!AT60="",$C60,IF(ISNUMBER(Planung!AT60),Planung!AT60,IF(UPPER(Planung!AT60)="H",$C60/2,0)))))))</f>
        <v>0</v>
      </c>
      <c r="AU60" s="27">
        <f>IF($A60="",0,IF(Mitarbeiter!$G$58=FALSE,0,IF(AND(Mitarbeiter!$E$58&lt;&gt;"",AU$5+6&lt;Mitarbeiter!$E$58),0,IF(AND(Mitarbeiter!$F$58&lt;&gt;"",AU$5&gt;Mitarbeiter!$F$58),0,IF(Planung!AU60="",$C60,IF(ISNUMBER(Planung!AU60),Planung!AU60,IF(UPPER(Planung!AU60)="H",$C60/2,0)))))))</f>
        <v>0</v>
      </c>
      <c r="AV60" s="27">
        <f>IF($A60="",0,IF(Mitarbeiter!$G$58=FALSE,0,IF(AND(Mitarbeiter!$E$58&lt;&gt;"",AV$5+6&lt;Mitarbeiter!$E$58),0,IF(AND(Mitarbeiter!$F$58&lt;&gt;"",AV$5&gt;Mitarbeiter!$F$58),0,IF(Planung!AV60="",$C60,IF(ISNUMBER(Planung!AV60),Planung!AV60,IF(UPPER(Planung!AV60)="H",$C60/2,0)))))))</f>
        <v>0</v>
      </c>
      <c r="AW60" s="27">
        <f>IF($A60="",0,IF(Mitarbeiter!$G$58=FALSE,0,IF(AND(Mitarbeiter!$E$58&lt;&gt;"",AW$5+6&lt;Mitarbeiter!$E$58),0,IF(AND(Mitarbeiter!$F$58&lt;&gt;"",AW$5&gt;Mitarbeiter!$F$58),0,IF(Planung!AW60="",$C60,IF(ISNUMBER(Planung!AW60),Planung!AW60,IF(UPPER(Planung!AW60)="H",$C60/2,0)))))))</f>
        <v>0</v>
      </c>
      <c r="AX60" s="27">
        <f>IF($A60="",0,IF(Mitarbeiter!$G$58=FALSE,0,IF(AND(Mitarbeiter!$E$58&lt;&gt;"",AX$5+6&lt;Mitarbeiter!$E$58),0,IF(AND(Mitarbeiter!$F$58&lt;&gt;"",AX$5&gt;Mitarbeiter!$F$58),0,IF(Planung!AX60="",$C60,IF(ISNUMBER(Planung!AX60),Planung!AX60,IF(UPPER(Planung!AX60)="H",$C60/2,0)))))))</f>
        <v>0</v>
      </c>
      <c r="AY60" s="27">
        <f>IF($A60="",0,IF(Mitarbeiter!$G$58=FALSE,0,IF(AND(Mitarbeiter!$E$58&lt;&gt;"",AY$5+6&lt;Mitarbeiter!$E$58),0,IF(AND(Mitarbeiter!$F$58&lt;&gt;"",AY$5&gt;Mitarbeiter!$F$58),0,IF(Planung!AY60="",$C60,IF(ISNUMBER(Planung!AY60),Planung!AY60,IF(UPPER(Planung!AY60)="H",$C60/2,0)))))))</f>
        <v>0</v>
      </c>
      <c r="AZ60" s="27">
        <f>IF($A60="",0,IF(Mitarbeiter!$G$58=FALSE,0,IF(AND(Mitarbeiter!$E$58&lt;&gt;"",AZ$5+6&lt;Mitarbeiter!$E$58),0,IF(AND(Mitarbeiter!$F$58&lt;&gt;"",AZ$5&gt;Mitarbeiter!$F$58),0,IF(Planung!AZ60="",$C60,IF(ISNUMBER(Planung!AZ60),Planung!AZ60,IF(UPPER(Planung!AZ60)="H",$C60/2,0)))))))</f>
        <v>0</v>
      </c>
      <c r="BA60" s="27">
        <f>IF($A60="",0,IF(Mitarbeiter!$G$58=FALSE,0,IF(AND(Mitarbeiter!$E$58&lt;&gt;"",BA$5+6&lt;Mitarbeiter!$E$58),0,IF(AND(Mitarbeiter!$F$58&lt;&gt;"",BA$5&gt;Mitarbeiter!$F$58),0,IF(Planung!BA60="",$C60,IF(ISNUMBER(Planung!BA60),Planung!BA60,IF(UPPER(Planung!BA60)="H",$C60/2,0)))))))</f>
        <v>0</v>
      </c>
      <c r="BB60" s="27">
        <f>IF($A60="",0,IF(Mitarbeiter!$G$58=FALSE,0,IF(AND(Mitarbeiter!$E$58&lt;&gt;"",BB$5+6&lt;Mitarbeiter!$E$58),0,IF(AND(Mitarbeiter!$F$58&lt;&gt;"",BB$5&gt;Mitarbeiter!$F$58),0,IF(Planung!BB60="",$C60,IF(ISNUMBER(Planung!BB60),Planung!BB60,IF(UPPER(Planung!BB60)="H",$C60/2,0)))))))</f>
        <v>0</v>
      </c>
      <c r="BC60" s="27">
        <f>IF($A60="",0,IF(Mitarbeiter!$G$58=FALSE,0,IF(AND(Mitarbeiter!$E$58&lt;&gt;"",BC$5+6&lt;Mitarbeiter!$E$58),0,IF(AND(Mitarbeiter!$F$58&lt;&gt;"",BC$5&gt;Mitarbeiter!$F$58),0,IF(Planung!BC60="",$C60,IF(ISNUMBER(Planung!BC60),Planung!BC60,IF(UPPER(Planung!BC60)="H",$C60/2,0)))))))</f>
        <v>0</v>
      </c>
      <c r="BD60" s="27">
        <f>IF($A60="",0,IF(Mitarbeiter!$G$58=FALSE,0,IF(AND(Mitarbeiter!$E$58&lt;&gt;"",BD$5+6&lt;Mitarbeiter!$E$58),0,IF(AND(Mitarbeiter!$F$58&lt;&gt;"",BD$5&gt;Mitarbeiter!$F$58),0,IF(Planung!BD60="",$C60,IF(ISNUMBER(Planung!BD60),Planung!BD60,IF(UPPER(Planung!BD60)="H",$C60/2,0)))))))</f>
        <v>0</v>
      </c>
      <c r="BE60" s="27">
        <f>IF($A60="",0,IF(Mitarbeiter!$G$58=FALSE,0,IF(AND(Mitarbeiter!$E$58&lt;&gt;"",BE$5+6&lt;Mitarbeiter!$E$58),0,IF(AND(Mitarbeiter!$F$58&lt;&gt;"",BE$5&gt;Mitarbeiter!$F$58),0,IF(Planung!BE60="",$C60,IF(ISNUMBER(Planung!BE60),Planung!BE60,IF(UPPER(Planung!BE60)="H",$C60/2,0)))))))</f>
        <v>0</v>
      </c>
      <c r="BF60" s="27">
        <f>IF($A60="",0,IF(Mitarbeiter!$G$58=FALSE,0,IF(AND(Mitarbeiter!$E$58&lt;&gt;"",BF$5+6&lt;Mitarbeiter!$E$58),0,IF(AND(Mitarbeiter!$F$58&lt;&gt;"",BF$5&gt;Mitarbeiter!$F$58),0,IF(Planung!BF60="",$C60,IF(ISNUMBER(Planung!BF60),Planung!BF60,IF(UPPER(Planung!BF60)="H",$C60/2,0)))))))</f>
        <v>0</v>
      </c>
      <c r="BG60" s="27">
        <f>IF($A60="",0,IF(Mitarbeiter!$G$58=FALSE,0,IF(AND(Mitarbeiter!$E$58&lt;&gt;"",BG$5+6&lt;Mitarbeiter!$E$58),0,IF(AND(Mitarbeiter!$F$58&lt;&gt;"",BG$5&gt;Mitarbeiter!$F$58),0,IF(Planung!BG60="",$C60,IF(ISNUMBER(Planung!BG60),Planung!BG60,IF(UPPER(Planung!BG60)="H",$C60/2,0)))))))</f>
        <v>0</v>
      </c>
      <c r="BH60" s="27">
        <f>IF($A60="",0,IF(Mitarbeiter!$G$58=FALSE,0,IF(AND(Mitarbeiter!$E$58&lt;&gt;"",BH$5+6&lt;Mitarbeiter!$E$58),0,IF(AND(Mitarbeiter!$F$58&lt;&gt;"",BH$5&gt;Mitarbeiter!$F$58),0,IF(Planung!BH60="",$C60,IF(ISNUMBER(Planung!BH60),Planung!BH60,IF(UPPER(Planung!BH60)="H",$C60/2,0)))))))</f>
        <v>0</v>
      </c>
      <c r="BI60" s="27">
        <f>IF($A60="",0,IF(Mitarbeiter!$G$58=FALSE,0,IF(AND(Mitarbeiter!$E$58&lt;&gt;"",BI$5+6&lt;Mitarbeiter!$E$58),0,IF(AND(Mitarbeiter!$F$58&lt;&gt;"",BI$5&gt;Mitarbeiter!$F$58),0,IF(Planung!BI60="",$C60,IF(ISNUMBER(Planung!BI60),Planung!BI60,IF(UPPER(Planung!BI60)="H",$C60/2,0)))))))</f>
        <v>0</v>
      </c>
      <c r="BJ60" s="27">
        <f>IF($A60="",0,IF(Mitarbeiter!$G$58=FALSE,0,IF(AND(Mitarbeiter!$E$58&lt;&gt;"",BJ$5+6&lt;Mitarbeiter!$E$58),0,IF(AND(Mitarbeiter!$F$58&lt;&gt;"",BJ$5&gt;Mitarbeiter!$F$58),0,IF(Planung!BJ60="",$C60,IF(ISNUMBER(Planung!BJ60),Planung!BJ60,IF(UPPER(Planung!BJ60)="H",$C60/2,0)))))))</f>
        <v>0</v>
      </c>
      <c r="BK60" s="27">
        <f>IF($A60="",0,IF(Mitarbeiter!$G$58=FALSE,0,IF(AND(Mitarbeiter!$E$58&lt;&gt;"",BK$5+6&lt;Mitarbeiter!$E$58),0,IF(AND(Mitarbeiter!$F$58&lt;&gt;"",BK$5&gt;Mitarbeiter!$F$58),0,IF(Planung!BK60="",$C60,IF(ISNUMBER(Planung!BK60),Planung!BK60,IF(UPPER(Planung!BK60)="H",$C60/2,0)))))))</f>
        <v>0</v>
      </c>
      <c r="BL60" s="27">
        <f>IF($A60="",0,IF(Mitarbeiter!$G$58=FALSE,0,IF(AND(Mitarbeiter!$E$58&lt;&gt;"",BL$5+6&lt;Mitarbeiter!$E$58),0,IF(AND(Mitarbeiter!$F$58&lt;&gt;"",BL$5&gt;Mitarbeiter!$F$58),0,IF(Planung!BL60="",$C60,IF(ISNUMBER(Planung!BL60),Planung!BL60,IF(UPPER(Planung!BL60)="H",$C60/2,0)))))))</f>
        <v>0</v>
      </c>
      <c r="BM60" s="27">
        <f>IF($A60="",0,IF(Mitarbeiter!$G$58=FALSE,0,IF(AND(Mitarbeiter!$E$58&lt;&gt;"",BM$5+6&lt;Mitarbeiter!$E$58),0,IF(AND(Mitarbeiter!$F$58&lt;&gt;"",BM$5&gt;Mitarbeiter!$F$58),0,IF(Planung!BM60="",$C60,IF(ISNUMBER(Planung!BM60),Planung!BM60,IF(UPPER(Planung!BM60)="H",$C60/2,0)))))))</f>
        <v>0</v>
      </c>
      <c r="BN60" s="27">
        <f>IF($A60="",0,IF(Mitarbeiter!$G$58=FALSE,0,IF(AND(Mitarbeiter!$E$58&lt;&gt;"",BN$5+6&lt;Mitarbeiter!$E$58),0,IF(AND(Mitarbeiter!$F$58&lt;&gt;"",BN$5&gt;Mitarbeiter!$F$58),0,IF(Planung!BN60="",$C60,IF(ISNUMBER(Planung!BN60),Planung!BN60,IF(UPPER(Planung!BN60)="H",$C60/2,0)))))))</f>
        <v>0</v>
      </c>
      <c r="BO60" s="27">
        <f>IF($A60="",0,IF(Mitarbeiter!$G$58=FALSE,0,IF(AND(Mitarbeiter!$E$58&lt;&gt;"",BO$5+6&lt;Mitarbeiter!$E$58),0,IF(AND(Mitarbeiter!$F$58&lt;&gt;"",BO$5&gt;Mitarbeiter!$F$58),0,IF(Planung!BO60="",$C60,IF(ISNUMBER(Planung!BO60),Planung!BO60,IF(UPPER(Planung!BO60)="H",$C60/2,0)))))))</f>
        <v>0</v>
      </c>
      <c r="BP60" s="27">
        <f>IF($A60="",0,IF(Mitarbeiter!$G$58=FALSE,0,IF(AND(Mitarbeiter!$E$58&lt;&gt;"",BP$5+6&lt;Mitarbeiter!$E$58),0,IF(AND(Mitarbeiter!$F$58&lt;&gt;"",BP$5&gt;Mitarbeiter!$F$58),0,IF(Planung!BP60="",$C60,IF(ISNUMBER(Planung!BP60),Planung!BP60,IF(UPPER(Planung!BP60)="H",$C60/2,0)))))))</f>
        <v>0</v>
      </c>
      <c r="BQ60" s="27">
        <f>IF($A60="",0,IF(Mitarbeiter!$G$58=FALSE,0,IF(AND(Mitarbeiter!$E$58&lt;&gt;"",BQ$5+6&lt;Mitarbeiter!$E$58),0,IF(AND(Mitarbeiter!$F$58&lt;&gt;"",BQ$5&gt;Mitarbeiter!$F$58),0,IF(Planung!BQ60="",$C60,IF(ISNUMBER(Planung!BQ60),Planung!BQ60,IF(UPPER(Planung!BQ60)="H",$C60/2,0)))))))</f>
        <v>0</v>
      </c>
      <c r="BR60" s="27">
        <f>IF($A60="",0,IF(Mitarbeiter!$G$58=FALSE,0,IF(AND(Mitarbeiter!$E$58&lt;&gt;"",BR$5+6&lt;Mitarbeiter!$E$58),0,IF(AND(Mitarbeiter!$F$58&lt;&gt;"",BR$5&gt;Mitarbeiter!$F$58),0,IF(Planung!BR60="",$C60,IF(ISNUMBER(Planung!BR60),Planung!BR60,IF(UPPER(Planung!BR60)="H",$C60/2,0)))))))</f>
        <v>0</v>
      </c>
      <c r="BS60" s="27">
        <f>IF($A60="",0,IF(Mitarbeiter!$G$58=FALSE,0,IF(AND(Mitarbeiter!$E$58&lt;&gt;"",BS$5+6&lt;Mitarbeiter!$E$58),0,IF(AND(Mitarbeiter!$F$58&lt;&gt;"",BS$5&gt;Mitarbeiter!$F$58),0,IF(Planung!BS60="",$C60,IF(ISNUMBER(Planung!BS60),Planung!BS60,IF(UPPER(Planung!BS60)="H",$C60/2,0)))))))</f>
        <v>0</v>
      </c>
      <c r="BT60" s="27">
        <f>IF($A60="",0,IF(Mitarbeiter!$G$58=FALSE,0,IF(AND(Mitarbeiter!$E$58&lt;&gt;"",BT$5+6&lt;Mitarbeiter!$E$58),0,IF(AND(Mitarbeiter!$F$58&lt;&gt;"",BT$5&gt;Mitarbeiter!$F$58),0,IF(Planung!BT60="",$C60,IF(ISNUMBER(Planung!BT60),Planung!BT60,IF(UPPER(Planung!BT60)="H",$C60/2,0)))))))</f>
        <v>0</v>
      </c>
      <c r="BU60" s="27">
        <f>IF($A60="",0,IF(Mitarbeiter!$G$58=FALSE,0,IF(AND(Mitarbeiter!$E$58&lt;&gt;"",BU$5+6&lt;Mitarbeiter!$E$58),0,IF(AND(Mitarbeiter!$F$58&lt;&gt;"",BU$5&gt;Mitarbeiter!$F$58),0,IF(Planung!BU60="",$C60,IF(ISNUMBER(Planung!BU60),Planung!BU60,IF(UPPER(Planung!BU60)="H",$C60/2,0)))))))</f>
        <v>0</v>
      </c>
      <c r="BV60" s="27">
        <f>IF($A60="",0,IF(Mitarbeiter!$G$58=FALSE,0,IF(AND(Mitarbeiter!$E$58&lt;&gt;"",BV$5+6&lt;Mitarbeiter!$E$58),0,IF(AND(Mitarbeiter!$F$58&lt;&gt;"",BV$5&gt;Mitarbeiter!$F$58),0,IF(Planung!BV60="",$C60,IF(ISNUMBER(Planung!BV60),Planung!BV60,IF(UPPER(Planung!BV60)="H",$C60/2,0)))))))</f>
        <v>0</v>
      </c>
      <c r="BW60" s="27">
        <f>IF($A60="",0,IF(Mitarbeiter!$G$58=FALSE,0,IF(AND(Mitarbeiter!$E$58&lt;&gt;"",BW$5+6&lt;Mitarbeiter!$E$58),0,IF(AND(Mitarbeiter!$F$58&lt;&gt;"",BW$5&gt;Mitarbeiter!$F$58),0,IF(Planung!BW60="",$C60,IF(ISNUMBER(Planung!BW60),Planung!BW60,IF(UPPER(Planung!BW60)="H",$C60/2,0)))))))</f>
        <v>0</v>
      </c>
      <c r="BX60" s="27">
        <f>IF($A60="",0,IF(Mitarbeiter!$G$58=FALSE,0,IF(AND(Mitarbeiter!$E$58&lt;&gt;"",BX$5+6&lt;Mitarbeiter!$E$58),0,IF(AND(Mitarbeiter!$F$58&lt;&gt;"",BX$5&gt;Mitarbeiter!$F$58),0,IF(Planung!BX60="",$C60,IF(ISNUMBER(Planung!BX60),Planung!BX60,IF(UPPER(Planung!BX60)="H",$C60/2,0)))))))</f>
        <v>0</v>
      </c>
      <c r="BY60" s="27">
        <f>IF($A60="",0,IF(Mitarbeiter!$G$58=FALSE,0,IF(AND(Mitarbeiter!$E$58&lt;&gt;"",BY$5+6&lt;Mitarbeiter!$E$58),0,IF(AND(Mitarbeiter!$F$58&lt;&gt;"",BY$5&gt;Mitarbeiter!$F$58),0,IF(Planung!BY60="",$C60,IF(ISNUMBER(Planung!BY60),Planung!BY60,IF(UPPER(Planung!BY60)="H",$C60/2,0)))))))</f>
        <v>0</v>
      </c>
      <c r="BZ60" s="27">
        <f>IF($A60="",0,IF(Mitarbeiter!$G$58=FALSE,0,IF(AND(Mitarbeiter!$E$58&lt;&gt;"",BZ$5+6&lt;Mitarbeiter!$E$58),0,IF(AND(Mitarbeiter!$F$58&lt;&gt;"",BZ$5&gt;Mitarbeiter!$F$58),0,IF(Planung!BZ60="",$C60,IF(ISNUMBER(Planung!BZ60),Planung!BZ60,IF(UPPER(Planung!BZ60)="H",$C60/2,0)))))))</f>
        <v>0</v>
      </c>
      <c r="CA60" s="27">
        <f>IF($A60="",0,IF(Mitarbeiter!$G$58=FALSE,0,IF(AND(Mitarbeiter!$E$58&lt;&gt;"",CA$5+6&lt;Mitarbeiter!$E$58),0,IF(AND(Mitarbeiter!$F$58&lt;&gt;"",CA$5&gt;Mitarbeiter!$F$58),0,IF(Planung!CA60="",$C60,IF(ISNUMBER(Planung!CA60),Planung!CA60,IF(UPPER(Planung!CA60)="H",$C60/2,0)))))))</f>
        <v>0</v>
      </c>
      <c r="CB60" s="27">
        <f>IF($A60="",0,IF(Mitarbeiter!$G$58=FALSE,0,IF(AND(Mitarbeiter!$E$58&lt;&gt;"",CB$5+6&lt;Mitarbeiter!$E$58),0,IF(AND(Mitarbeiter!$F$58&lt;&gt;"",CB$5&gt;Mitarbeiter!$F$58),0,IF(Planung!CB60="",$C60,IF(ISNUMBER(Planung!CB60),Planung!CB60,IF(UPPER(Planung!CB60)="H",$C60/2,0)))))))</f>
        <v>0</v>
      </c>
      <c r="CC60" s="27">
        <f>IF($A60="",0,IF(Mitarbeiter!$G$58=FALSE,0,IF(AND(Mitarbeiter!$E$58&lt;&gt;"",CC$5+6&lt;Mitarbeiter!$E$58),0,IF(AND(Mitarbeiter!$F$58&lt;&gt;"",CC$5&gt;Mitarbeiter!$F$58),0,IF(Planung!CC60="",$C60,IF(ISNUMBER(Planung!CC60),Planung!CC60,IF(UPPER(Planung!CC60)="H",$C60/2,0)))))))</f>
        <v>0</v>
      </c>
      <c r="CD60" s="27">
        <f>IF($A60="",0,IF(Mitarbeiter!$G$58=FALSE,0,IF(AND(Mitarbeiter!$E$58&lt;&gt;"",CD$5+6&lt;Mitarbeiter!$E$58),0,IF(AND(Mitarbeiter!$F$58&lt;&gt;"",CD$5&gt;Mitarbeiter!$F$58),0,IF(Planung!CD60="",$C60,IF(ISNUMBER(Planung!CD60),Planung!CD60,IF(UPPER(Planung!CD60)="H",$C60/2,0)))))))</f>
        <v>0</v>
      </c>
      <c r="CE60" s="27">
        <f>IF($A60="",0,IF(Mitarbeiter!$G$58=FALSE,0,IF(AND(Mitarbeiter!$E$58&lt;&gt;"",CE$5+6&lt;Mitarbeiter!$E$58),0,IF(AND(Mitarbeiter!$F$58&lt;&gt;"",CE$5&gt;Mitarbeiter!$F$58),0,IF(Planung!CE60="",$C60,IF(ISNUMBER(Planung!CE60),Planung!CE60,IF(UPPER(Planung!CE60)="H",$C60/2,0)))))))</f>
        <v>0</v>
      </c>
      <c r="CF60" s="27">
        <f>IF($A60="",0,IF(Mitarbeiter!$G$58=FALSE,0,IF(AND(Mitarbeiter!$E$58&lt;&gt;"",CF$5+6&lt;Mitarbeiter!$E$58),0,IF(AND(Mitarbeiter!$F$58&lt;&gt;"",CF$5&gt;Mitarbeiter!$F$58),0,IF(Planung!CF60="",$C60,IF(ISNUMBER(Planung!CF60),Planung!CF60,IF(UPPER(Planung!CF60)="H",$C60/2,0)))))))</f>
        <v>0</v>
      </c>
      <c r="CG60" s="27">
        <f>IF($A60="",0,IF(Mitarbeiter!$G$58=FALSE,0,IF(AND(Mitarbeiter!$E$58&lt;&gt;"",CG$5+6&lt;Mitarbeiter!$E$58),0,IF(AND(Mitarbeiter!$F$58&lt;&gt;"",CG$5&gt;Mitarbeiter!$F$58),0,IF(Planung!CG60="",$C60,IF(ISNUMBER(Planung!CG60),Planung!CG60,IF(UPPER(Planung!CG60)="H",$C60/2,0)))))))</f>
        <v>0</v>
      </c>
      <c r="CH60" s="27">
        <f>IF($A60="",0,IF(Mitarbeiter!$G$58=FALSE,0,IF(AND(Mitarbeiter!$E$58&lt;&gt;"",CH$5+6&lt;Mitarbeiter!$E$58),0,IF(AND(Mitarbeiter!$F$58&lt;&gt;"",CH$5&gt;Mitarbeiter!$F$58),0,IF(Planung!CH60="",$C60,IF(ISNUMBER(Planung!CH60),Planung!CH60,IF(UPPER(Planung!CH60)="H",$C60/2,0)))))))</f>
        <v>0</v>
      </c>
      <c r="CI60" s="27">
        <f>IF($A60="",0,IF(Mitarbeiter!$G$58=FALSE,0,IF(AND(Mitarbeiter!$E$58&lt;&gt;"",CI$5+6&lt;Mitarbeiter!$E$58),0,IF(AND(Mitarbeiter!$F$58&lt;&gt;"",CI$5&gt;Mitarbeiter!$F$58),0,IF(Planung!CI60="",$C60,IF(ISNUMBER(Planung!CI60),Planung!CI60,IF(UPPER(Planung!CI60)="H",$C60/2,0)))))))</f>
        <v>0</v>
      </c>
      <c r="CJ60" s="27">
        <f>IF($A60="",0,IF(Mitarbeiter!$G$58=FALSE,0,IF(AND(Mitarbeiter!$E$58&lt;&gt;"",CJ$5+6&lt;Mitarbeiter!$E$58),0,IF(AND(Mitarbeiter!$F$58&lt;&gt;"",CJ$5&gt;Mitarbeiter!$F$58),0,IF(Planung!CJ60="",$C60,IF(ISNUMBER(Planung!CJ60),Planung!CJ60,IF(UPPER(Planung!CJ60)="H",$C60/2,0)))))))</f>
        <v>0</v>
      </c>
      <c r="CK60" s="27">
        <f>IF($A60="",0,IF(Mitarbeiter!$G$58=FALSE,0,IF(AND(Mitarbeiter!$E$58&lt;&gt;"",CK$5+6&lt;Mitarbeiter!$E$58),0,IF(AND(Mitarbeiter!$F$58&lt;&gt;"",CK$5&gt;Mitarbeiter!$F$58),0,IF(Planung!CK60="",$C60,IF(ISNUMBER(Planung!CK60),Planung!CK60,IF(UPPER(Planung!CK60)="H",$C60/2,0)))))))</f>
        <v>0</v>
      </c>
      <c r="CL60" s="27">
        <f>IF($A60="",0,IF(Mitarbeiter!$G$58=FALSE,0,IF(AND(Mitarbeiter!$E$58&lt;&gt;"",CL$5+6&lt;Mitarbeiter!$E$58),0,IF(AND(Mitarbeiter!$F$58&lt;&gt;"",CL$5&gt;Mitarbeiter!$F$58),0,IF(Planung!CL60="",$C60,IF(ISNUMBER(Planung!CL60),Planung!CL60,IF(UPPER(Planung!CL60)="H",$C60/2,0)))))))</f>
        <v>0</v>
      </c>
      <c r="CM60" s="27">
        <f>IF($A60="",0,IF(Mitarbeiter!$G$58=FALSE,0,IF(AND(Mitarbeiter!$E$58&lt;&gt;"",CM$5+6&lt;Mitarbeiter!$E$58),0,IF(AND(Mitarbeiter!$F$58&lt;&gt;"",CM$5&gt;Mitarbeiter!$F$58),0,IF(Planung!CM60="",$C60,IF(ISNUMBER(Planung!CM60),Planung!CM60,IF(UPPER(Planung!CM60)="H",$C60/2,0)))))))</f>
        <v>0</v>
      </c>
      <c r="CN60" s="27">
        <f>IF($A60="",0,IF(Mitarbeiter!$G$58=FALSE,0,IF(AND(Mitarbeiter!$E$58&lt;&gt;"",CN$5+6&lt;Mitarbeiter!$E$58),0,IF(AND(Mitarbeiter!$F$58&lt;&gt;"",CN$5&gt;Mitarbeiter!$F$58),0,IF(Planung!CN60="",$C60,IF(ISNUMBER(Planung!CN60),Planung!CN60,IF(UPPER(Planung!CN60)="H",$C60/2,0)))))))</f>
        <v>0</v>
      </c>
      <c r="CO60" s="27">
        <f>IF($A60="",0,IF(Mitarbeiter!$G$58=FALSE,0,IF(AND(Mitarbeiter!$E$58&lt;&gt;"",CO$5+6&lt;Mitarbeiter!$E$58),0,IF(AND(Mitarbeiter!$F$58&lt;&gt;"",CO$5&gt;Mitarbeiter!$F$58),0,IF(Planung!CO60="",$C60,IF(ISNUMBER(Planung!CO60),Planung!CO60,IF(UPPER(Planung!CO60)="H",$C60/2,0)))))))</f>
        <v>0</v>
      </c>
      <c r="CP60" s="27">
        <f>IF($A60="",0,IF(Mitarbeiter!$G$58=FALSE,0,IF(AND(Mitarbeiter!$E$58&lt;&gt;"",CP$5+6&lt;Mitarbeiter!$E$58),0,IF(AND(Mitarbeiter!$F$58&lt;&gt;"",CP$5&gt;Mitarbeiter!$F$58),0,IF(Planung!CP60="",$C60,IF(ISNUMBER(Planung!CP60),Planung!CP60,IF(UPPER(Planung!CP60)="H",$C60/2,0)))))))</f>
        <v>0</v>
      </c>
      <c r="CQ60" s="27">
        <f>IF($A60="",0,IF(Mitarbeiter!$G$58=FALSE,0,IF(AND(Mitarbeiter!$E$58&lt;&gt;"",CQ$5+6&lt;Mitarbeiter!$E$58),0,IF(AND(Mitarbeiter!$F$58&lt;&gt;"",CQ$5&gt;Mitarbeiter!$F$58),0,IF(Planung!CQ60="",$C60,IF(ISNUMBER(Planung!CQ60),Planung!CQ60,IF(UPPER(Planung!CQ60)="H",$C60/2,0)))))))</f>
        <v>0</v>
      </c>
      <c r="CR60" s="27">
        <f>IF($A60="",0,IF(Mitarbeiter!$G$58=FALSE,0,IF(AND(Mitarbeiter!$E$58&lt;&gt;"",CR$5+6&lt;Mitarbeiter!$E$58),0,IF(AND(Mitarbeiter!$F$58&lt;&gt;"",CR$5&gt;Mitarbeiter!$F$58),0,IF(Planung!CR60="",$C60,IF(ISNUMBER(Planung!CR60),Planung!CR60,IF(UPPER(Planung!CR60)="H",$C60/2,0)))))))</f>
        <v>0</v>
      </c>
      <c r="CS60" s="27">
        <f>IF($A60="",0,IF(Mitarbeiter!$G$58=FALSE,0,IF(AND(Mitarbeiter!$E$58&lt;&gt;"",CS$5+6&lt;Mitarbeiter!$E$58),0,IF(AND(Mitarbeiter!$F$58&lt;&gt;"",CS$5&gt;Mitarbeiter!$F$58),0,IF(Planung!CS60="",$C60,IF(ISNUMBER(Planung!CS60),Planung!CS60,IF(UPPER(Planung!CS60)="H",$C60/2,0)))))))</f>
        <v>0</v>
      </c>
      <c r="CT60" s="27">
        <f>IF($A60="",0,IF(Mitarbeiter!$G$58=FALSE,0,IF(AND(Mitarbeiter!$E$58&lt;&gt;"",CT$5+6&lt;Mitarbeiter!$E$58),0,IF(AND(Mitarbeiter!$F$58&lt;&gt;"",CT$5&gt;Mitarbeiter!$F$58),0,IF(Planung!CT60="",$C60,IF(ISNUMBER(Planung!CT60),Planung!CT60,IF(UPPER(Planung!CT60)="H",$C60/2,0)))))))</f>
        <v>0</v>
      </c>
      <c r="CU60" s="27">
        <f>IF($A60="",0,IF(Mitarbeiter!$G$58=FALSE,0,IF(AND(Mitarbeiter!$E$58&lt;&gt;"",CU$5+6&lt;Mitarbeiter!$E$58),0,IF(AND(Mitarbeiter!$F$58&lt;&gt;"",CU$5&gt;Mitarbeiter!$F$58),0,IF(Planung!CU60="",$C60,IF(ISNUMBER(Planung!CU60),Planung!CU60,IF(UPPER(Planung!CU60)="H",$C60/2,0)))))))</f>
        <v>0</v>
      </c>
      <c r="CV60" s="27">
        <f>IF($A60="",0,IF(Mitarbeiter!$G$58=FALSE,0,IF(AND(Mitarbeiter!$E$58&lt;&gt;"",CV$5+6&lt;Mitarbeiter!$E$58),0,IF(AND(Mitarbeiter!$F$58&lt;&gt;"",CV$5&gt;Mitarbeiter!$F$58),0,IF(Planung!CV60="",$C60,IF(ISNUMBER(Planung!CV60),Planung!CV60,IF(UPPER(Planung!CV60)="H",$C60/2,0)))))))</f>
        <v>0</v>
      </c>
      <c r="CW60" s="27">
        <f>IF($A60="",0,IF(Mitarbeiter!$G$58=FALSE,0,IF(AND(Mitarbeiter!$E$58&lt;&gt;"",CW$5+6&lt;Mitarbeiter!$E$58),0,IF(AND(Mitarbeiter!$F$58&lt;&gt;"",CW$5&gt;Mitarbeiter!$F$58),0,IF(Planung!CW60="",$C60,IF(ISNUMBER(Planung!CW60),Planung!CW60,IF(UPPER(Planung!CW60)="H",$C60/2,0)))))))</f>
        <v>0</v>
      </c>
      <c r="CX60" s="27">
        <f>IF($A60="",0,IF(Mitarbeiter!$G$58=FALSE,0,IF(AND(Mitarbeiter!$E$58&lt;&gt;"",CX$5+6&lt;Mitarbeiter!$E$58),0,IF(AND(Mitarbeiter!$F$58&lt;&gt;"",CX$5&gt;Mitarbeiter!$F$58),0,IF(Planung!CX60="",$C60,IF(ISNUMBER(Planung!CX60),Planung!CX60,IF(UPPER(Planung!CX60)="H",$C60/2,0)))))))</f>
        <v>0</v>
      </c>
      <c r="CY60" s="27">
        <f>IF($A60="",0,IF(Mitarbeiter!$G$58=FALSE,0,IF(AND(Mitarbeiter!$E$58&lt;&gt;"",CY$5+6&lt;Mitarbeiter!$E$58),0,IF(AND(Mitarbeiter!$F$58&lt;&gt;"",CY$5&gt;Mitarbeiter!$F$58),0,IF(Planung!CY60="",$C60,IF(ISNUMBER(Planung!CY60),Planung!CY60,IF(UPPER(Planung!CY60)="H",$C60/2,0)))))))</f>
        <v>0</v>
      </c>
      <c r="CZ60" s="27">
        <f>IF($A60="",0,IF(Mitarbeiter!$G$58=FALSE,0,IF(AND(Mitarbeiter!$E$58&lt;&gt;"",CZ$5+6&lt;Mitarbeiter!$E$58),0,IF(AND(Mitarbeiter!$F$58&lt;&gt;"",CZ$5&gt;Mitarbeiter!$F$58),0,IF(Planung!CZ60="",$C60,IF(ISNUMBER(Planung!CZ60),Planung!CZ60,IF(UPPER(Planung!CZ60)="H",$C60/2,0)))))))</f>
        <v>0</v>
      </c>
      <c r="DA60" s="27">
        <f>IF($A60="",0,IF(Mitarbeiter!$G$58=FALSE,0,IF(AND(Mitarbeiter!$E$58&lt;&gt;"",DA$5+6&lt;Mitarbeiter!$E$58),0,IF(AND(Mitarbeiter!$F$58&lt;&gt;"",DA$5&gt;Mitarbeiter!$F$58),0,IF(Planung!DA60="",$C60,IF(ISNUMBER(Planung!DA60),Planung!DA60,IF(UPPER(Planung!DA60)="H",$C60/2,0)))))))</f>
        <v>0</v>
      </c>
      <c r="DB60" s="27">
        <f>IF($A60="",0,IF(Mitarbeiter!$G$58=FALSE,0,IF(AND(Mitarbeiter!$E$58&lt;&gt;"",DB$5+6&lt;Mitarbeiter!$E$58),0,IF(AND(Mitarbeiter!$F$58&lt;&gt;"",DB$5&gt;Mitarbeiter!$F$58),0,IF(Planung!DB60="",$C60,IF(ISNUMBER(Planung!DB60),Planung!DB60,IF(UPPER(Planung!DB60)="H",$C60/2,0)))))))</f>
        <v>0</v>
      </c>
      <c r="DC60" s="27">
        <f>IF($A60="",0,IF(Mitarbeiter!$G$58=FALSE,0,IF(AND(Mitarbeiter!$E$58&lt;&gt;"",DC$5+6&lt;Mitarbeiter!$E$58),0,IF(AND(Mitarbeiter!$F$58&lt;&gt;"",DC$5&gt;Mitarbeiter!$F$58),0,IF(Planung!DC60="",$C60,IF(ISNUMBER(Planung!DC60),Planung!DC60,IF(UPPER(Planung!DC60)="H",$C60/2,0)))))))</f>
        <v>0</v>
      </c>
      <c r="DD60" s="27">
        <f>IF($A60="",0,IF(Mitarbeiter!$G$58=FALSE,0,IF(AND(Mitarbeiter!$E$58&lt;&gt;"",DD$5+6&lt;Mitarbeiter!$E$58),0,IF(AND(Mitarbeiter!$F$58&lt;&gt;"",DD$5&gt;Mitarbeiter!$F$58),0,IF(Planung!DD60="",$C60,IF(ISNUMBER(Planung!DD60),Planung!DD60,IF(UPPER(Planung!DD60)="H",$C60/2,0)))))))</f>
        <v>0</v>
      </c>
      <c r="DE60" s="27">
        <f>IF($A60="",0,IF(Mitarbeiter!$G$58=FALSE,0,IF(AND(Mitarbeiter!$E$58&lt;&gt;"",DE$5+6&lt;Mitarbeiter!$E$58),0,IF(AND(Mitarbeiter!$F$58&lt;&gt;"",DE$5&gt;Mitarbeiter!$F$58),0,IF(Planung!DE60="",$C60,IF(ISNUMBER(Planung!DE60),Planung!DE60,IF(UPPER(Planung!DE60)="H",$C60/2,0)))))))</f>
        <v>0</v>
      </c>
      <c r="DF60" s="27">
        <f>IF($A60="",0,IF(Mitarbeiter!$G$58=FALSE,0,IF(AND(Mitarbeiter!$E$58&lt;&gt;"",DF$5+6&lt;Mitarbeiter!$E$58),0,IF(AND(Mitarbeiter!$F$58&lt;&gt;"",DF$5&gt;Mitarbeiter!$F$58),0,IF(Planung!DF60="",$C60,IF(ISNUMBER(Planung!DF60),Planung!DF60,IF(UPPER(Planung!DF60)="H",$C60/2,0)))))))</f>
        <v>0</v>
      </c>
      <c r="DG60" s="27">
        <f>IF($A60="",0,IF(Mitarbeiter!$G$58=FALSE,0,IF(AND(Mitarbeiter!$E$58&lt;&gt;"",DG$5+6&lt;Mitarbeiter!$E$58),0,IF(AND(Mitarbeiter!$F$58&lt;&gt;"",DG$5&gt;Mitarbeiter!$F$58),0,IF(Planung!DG60="",$C60,IF(ISNUMBER(Planung!DG60),Planung!DG60,IF(UPPER(Planung!DG60)="H",$C60/2,0)))))))</f>
        <v>0</v>
      </c>
      <c r="DH60" s="27">
        <f>IF($A60="",0,IF(Mitarbeiter!$G$58=FALSE,0,IF(AND(Mitarbeiter!$E$58&lt;&gt;"",DH$5+6&lt;Mitarbeiter!$E$58),0,IF(AND(Mitarbeiter!$F$58&lt;&gt;"",DH$5&gt;Mitarbeiter!$F$58),0,IF(Planung!DH60="",$C60,IF(ISNUMBER(Planung!DH60),Planung!DH60,IF(UPPER(Planung!DH60)="H",$C60/2,0)))))))</f>
        <v>0</v>
      </c>
      <c r="DI60" s="27">
        <f>IF($A60="",0,IF(Mitarbeiter!$G$58=FALSE,0,IF(AND(Mitarbeiter!$E$58&lt;&gt;"",DI$5+6&lt;Mitarbeiter!$E$58),0,IF(AND(Mitarbeiter!$F$58&lt;&gt;"",DI$5&gt;Mitarbeiter!$F$58),0,IF(Planung!DI60="",$C60,IF(ISNUMBER(Planung!DI60),Planung!DI60,IF(UPPER(Planung!DI60)="H",$C60/2,0)))))))</f>
        <v>0</v>
      </c>
      <c r="DJ60" s="27">
        <f>IF($A60="",0,IF(Mitarbeiter!$G$58=FALSE,0,IF(AND(Mitarbeiter!$E$58&lt;&gt;"",DJ$5+6&lt;Mitarbeiter!$E$58),0,IF(AND(Mitarbeiter!$F$58&lt;&gt;"",DJ$5&gt;Mitarbeiter!$F$58),0,IF(Planung!DJ60="",$C60,IF(ISNUMBER(Planung!DJ60),Planung!DJ60,IF(UPPER(Planung!DJ60)="H",$C60/2,0)))))))</f>
        <v>0</v>
      </c>
      <c r="DK60" s="27">
        <f>IF($A60="",0,IF(Mitarbeiter!$G$58=FALSE,0,IF(AND(Mitarbeiter!$E$58&lt;&gt;"",DK$5+6&lt;Mitarbeiter!$E$58),0,IF(AND(Mitarbeiter!$F$58&lt;&gt;"",DK$5&gt;Mitarbeiter!$F$58),0,IF(Planung!DK60="",$C60,IF(ISNUMBER(Planung!DK60),Planung!DK60,IF(UPPER(Planung!DK60)="H",$C60/2,0)))))))</f>
        <v>0</v>
      </c>
      <c r="DL60" s="27">
        <f>IF($A60="",0,IF(Mitarbeiter!$G$58=FALSE,0,IF(AND(Mitarbeiter!$E$58&lt;&gt;"",DL$5+6&lt;Mitarbeiter!$E$58),0,IF(AND(Mitarbeiter!$F$58&lt;&gt;"",DL$5&gt;Mitarbeiter!$F$58),0,IF(Planung!DL60="",$C60,IF(ISNUMBER(Planung!DL60),Planung!DL60,IF(UPPER(Planung!DL60)="H",$C60/2,0)))))))</f>
        <v>0</v>
      </c>
      <c r="DM60" s="27">
        <f>IF($A60="",0,IF(Mitarbeiter!$G$58=FALSE,0,IF(AND(Mitarbeiter!$E$58&lt;&gt;"",DM$5+6&lt;Mitarbeiter!$E$58),0,IF(AND(Mitarbeiter!$F$58&lt;&gt;"",DM$5&gt;Mitarbeiter!$F$58),0,IF(Planung!DM60="",$C60,IF(ISNUMBER(Planung!DM60),Planung!DM60,IF(UPPER(Planung!DM60)="H",$C60/2,0)))))))</f>
        <v>0</v>
      </c>
      <c r="DN60" s="27">
        <f>IF($A60="",0,IF(Mitarbeiter!$G$58=FALSE,0,IF(AND(Mitarbeiter!$E$58&lt;&gt;"",DN$5+6&lt;Mitarbeiter!$E$58),0,IF(AND(Mitarbeiter!$F$58&lt;&gt;"",DN$5&gt;Mitarbeiter!$F$58),0,IF(Planung!DN60="",$C60,IF(ISNUMBER(Planung!DN60),Planung!DN60,IF(UPPER(Planung!DN60)="H",$C60/2,0)))))))</f>
        <v>0</v>
      </c>
      <c r="DO60" s="27">
        <f>IF($A60="",0,IF(Mitarbeiter!$G$58=FALSE,0,IF(AND(Mitarbeiter!$E$58&lt;&gt;"",DO$5+6&lt;Mitarbeiter!$E$58),0,IF(AND(Mitarbeiter!$F$58&lt;&gt;"",DO$5&gt;Mitarbeiter!$F$58),0,IF(Planung!DO60="",$C60,IF(ISNUMBER(Planung!DO60),Planung!DO60,IF(UPPER(Planung!DO60)="H",$C60/2,0)))))))</f>
        <v>0</v>
      </c>
      <c r="DP60" s="27">
        <f>IF($A60="",0,IF(Mitarbeiter!$G$58=FALSE,0,IF(AND(Mitarbeiter!$E$58&lt;&gt;"",DP$5+6&lt;Mitarbeiter!$E$58),0,IF(AND(Mitarbeiter!$F$58&lt;&gt;"",DP$5&gt;Mitarbeiter!$F$58),0,IF(Planung!DP60="",$C60,IF(ISNUMBER(Planung!DP60),Planung!DP60,IF(UPPER(Planung!DP60)="H",$C60/2,0)))))))</f>
        <v>0</v>
      </c>
      <c r="DQ60" s="27">
        <f>IF($A60="",0,IF(Mitarbeiter!$G$58=FALSE,0,IF(AND(Mitarbeiter!$E$58&lt;&gt;"",DQ$5+6&lt;Mitarbeiter!$E$58),0,IF(AND(Mitarbeiter!$F$58&lt;&gt;"",DQ$5&gt;Mitarbeiter!$F$58),0,IF(Planung!DQ60="",$C60,IF(ISNUMBER(Planung!DQ60),Planung!DQ60,IF(UPPER(Planung!DQ60)="H",$C60/2,0)))))))</f>
        <v>0</v>
      </c>
      <c r="DR60" s="27">
        <f>IF($A60="",0,IF(Mitarbeiter!$G$58=FALSE,0,IF(AND(Mitarbeiter!$E$58&lt;&gt;"",DR$5+6&lt;Mitarbeiter!$E$58),0,IF(AND(Mitarbeiter!$F$58&lt;&gt;"",DR$5&gt;Mitarbeiter!$F$58),0,IF(Planung!DR60="",$C60,IF(ISNUMBER(Planung!DR60),Planung!DR60,IF(UPPER(Planung!DR60)="H",$C60/2,0)))))))</f>
        <v>0</v>
      </c>
      <c r="DS60" s="27">
        <f>IF($A60="",0,IF(Mitarbeiter!$G$58=FALSE,0,IF(AND(Mitarbeiter!$E$58&lt;&gt;"",DS$5+6&lt;Mitarbeiter!$E$58),0,IF(AND(Mitarbeiter!$F$58&lt;&gt;"",DS$5&gt;Mitarbeiter!$F$58),0,IF(Planung!DS60="",$C60,IF(ISNUMBER(Planung!DS60),Planung!DS60,IF(UPPER(Planung!DS60)="H",$C60/2,0)))))))</f>
        <v>0</v>
      </c>
      <c r="DT60" s="27">
        <f>IF($A60="",0,IF(Mitarbeiter!$G$58=FALSE,0,IF(AND(Mitarbeiter!$E$58&lt;&gt;"",DT$5+6&lt;Mitarbeiter!$E$58),0,IF(AND(Mitarbeiter!$F$58&lt;&gt;"",DT$5&gt;Mitarbeiter!$F$58),0,IF(Planung!DT60="",$C60,IF(ISNUMBER(Planung!DT60),Planung!DT60,IF(UPPER(Planung!DT60)="H",$C60/2,0)))))))</f>
        <v>0</v>
      </c>
      <c r="DU60" s="27">
        <f>IF($A60="",0,IF(Mitarbeiter!$G$58=FALSE,0,IF(AND(Mitarbeiter!$E$58&lt;&gt;"",DU$5+6&lt;Mitarbeiter!$E$58),0,IF(AND(Mitarbeiter!$F$58&lt;&gt;"",DU$5&gt;Mitarbeiter!$F$58),0,IF(Planung!DU60="",$C60,IF(ISNUMBER(Planung!DU60),Planung!DU60,IF(UPPER(Planung!DU60)="H",$C60/2,0)))))))</f>
        <v>0</v>
      </c>
      <c r="DV60" s="27">
        <f>IF($A60="",0,IF(Mitarbeiter!$G$58=FALSE,0,IF(AND(Mitarbeiter!$E$58&lt;&gt;"",DV$5+6&lt;Mitarbeiter!$E$58),0,IF(AND(Mitarbeiter!$F$58&lt;&gt;"",DV$5&gt;Mitarbeiter!$F$58),0,IF(Planung!DV60="",$C60,IF(ISNUMBER(Planung!DV60),Planung!DV60,IF(UPPER(Planung!DV60)="H",$C60/2,0)))))))</f>
        <v>0</v>
      </c>
      <c r="DW60" s="27">
        <f>IF($A60="",0,IF(Mitarbeiter!$G$58=FALSE,0,IF(AND(Mitarbeiter!$E$58&lt;&gt;"",DW$5+6&lt;Mitarbeiter!$E$58),0,IF(AND(Mitarbeiter!$F$58&lt;&gt;"",DW$5&gt;Mitarbeiter!$F$58),0,IF(Planung!DW60="",$C60,IF(ISNUMBER(Planung!DW60),Planung!DW60,IF(UPPER(Planung!DW60)="H",$C60/2,0)))))))</f>
        <v>0</v>
      </c>
      <c r="DX60" s="27">
        <f>IF($A60="",0,IF(Mitarbeiter!$G$58=FALSE,0,IF(AND(Mitarbeiter!$E$58&lt;&gt;"",DX$5+6&lt;Mitarbeiter!$E$58),0,IF(AND(Mitarbeiter!$F$58&lt;&gt;"",DX$5&gt;Mitarbeiter!$F$58),0,IF(Planung!DX60="",$C60,IF(ISNUMBER(Planung!DX60),Planung!DX60,IF(UPPER(Planung!DX60)="H",$C60/2,0)))))))</f>
        <v>0</v>
      </c>
      <c r="DY60" s="27">
        <f>IF($A60="",0,IF(Mitarbeiter!$G$58=FALSE,0,IF(AND(Mitarbeiter!$E$58&lt;&gt;"",DY$5+6&lt;Mitarbeiter!$E$58),0,IF(AND(Mitarbeiter!$F$58&lt;&gt;"",DY$5&gt;Mitarbeiter!$F$58),0,IF(Planung!DY60="",$C60,IF(ISNUMBER(Planung!DY60),Planung!DY60,IF(UPPER(Planung!DY60)="H",$C60/2,0)))))))</f>
        <v>0</v>
      </c>
      <c r="DZ60" s="27">
        <f>IF($A60="",0,IF(Mitarbeiter!$G$58=FALSE,0,IF(AND(Mitarbeiter!$E$58&lt;&gt;"",DZ$5+6&lt;Mitarbeiter!$E$58),0,IF(AND(Mitarbeiter!$F$58&lt;&gt;"",DZ$5&gt;Mitarbeiter!$F$58),0,IF(Planung!DZ60="",$C60,IF(ISNUMBER(Planung!DZ60),Planung!DZ60,IF(UPPER(Planung!DZ60)="H",$C60/2,0)))))))</f>
        <v>0</v>
      </c>
      <c r="EA60" s="27">
        <f>IF($A60="",0,IF(Mitarbeiter!$G$58=FALSE,0,IF(AND(Mitarbeiter!$E$58&lt;&gt;"",EA$5+6&lt;Mitarbeiter!$E$58),0,IF(AND(Mitarbeiter!$F$58&lt;&gt;"",EA$5&gt;Mitarbeiter!$F$58),0,IF(Planung!EA60="",$C60,IF(ISNUMBER(Planung!EA60),Planung!EA60,IF(UPPER(Planung!EA60)="H",$C60/2,0)))))))</f>
        <v>0</v>
      </c>
      <c r="EB60" s="27">
        <f>IF($A60="",0,IF(Mitarbeiter!$G$58=FALSE,0,IF(AND(Mitarbeiter!$E$58&lt;&gt;"",EB$5+6&lt;Mitarbeiter!$E$58),0,IF(AND(Mitarbeiter!$F$58&lt;&gt;"",EB$5&gt;Mitarbeiter!$F$58),0,IF(Planung!EB60="",$C60,IF(ISNUMBER(Planung!EB60),Planung!EB60,IF(UPPER(Planung!EB60)="H",$C60/2,0)))))))</f>
        <v>0</v>
      </c>
      <c r="EC60" s="27">
        <f>IF($A60="",0,IF(Mitarbeiter!$G$58=FALSE,0,IF(AND(Mitarbeiter!$E$58&lt;&gt;"",EC$5+6&lt;Mitarbeiter!$E$58),0,IF(AND(Mitarbeiter!$F$58&lt;&gt;"",EC$5&gt;Mitarbeiter!$F$58),0,IF(Planung!EC60="",$C60,IF(ISNUMBER(Planung!EC60),Planung!EC60,IF(UPPER(Planung!EC60)="H",$C60/2,0)))))))</f>
        <v>0</v>
      </c>
      <c r="ED60" s="27">
        <f>IF($A60="",0,IF(Mitarbeiter!$G$58=FALSE,0,IF(AND(Mitarbeiter!$E$58&lt;&gt;"",ED$5+6&lt;Mitarbeiter!$E$58),0,IF(AND(Mitarbeiter!$F$58&lt;&gt;"",ED$5&gt;Mitarbeiter!$F$58),0,IF(Planung!ED60="",$C60,IF(ISNUMBER(Planung!ED60),Planung!ED60,IF(UPPER(Planung!ED60)="H",$C60/2,0)))))))</f>
        <v>0</v>
      </c>
      <c r="EE60" s="27">
        <f>IF($A60="",0,IF(Mitarbeiter!$G$58=FALSE,0,IF(AND(Mitarbeiter!$E$58&lt;&gt;"",EE$5+6&lt;Mitarbeiter!$E$58),0,IF(AND(Mitarbeiter!$F$58&lt;&gt;"",EE$5&gt;Mitarbeiter!$F$58),0,IF(Planung!EE60="",$C60,IF(ISNUMBER(Planung!EE60),Planung!EE60,IF(UPPER(Planung!EE60)="H",$C60/2,0)))))))</f>
        <v>0</v>
      </c>
      <c r="EF60" s="27">
        <f>IF($A60="",0,IF(Mitarbeiter!$G$58=FALSE,0,IF(AND(Mitarbeiter!$E$58&lt;&gt;"",EF$5+6&lt;Mitarbeiter!$E$58),0,IF(AND(Mitarbeiter!$F$58&lt;&gt;"",EF$5&gt;Mitarbeiter!$F$58),0,IF(Planung!EF60="",$C60,IF(ISNUMBER(Planung!EF60),Planung!EF60,IF(UPPER(Planung!EF60)="H",$C60/2,0)))))))</f>
        <v>0</v>
      </c>
      <c r="EG60" s="27">
        <f>IF($A60="",0,IF(Mitarbeiter!$G$58=FALSE,0,IF(AND(Mitarbeiter!$E$58&lt;&gt;"",EG$5+6&lt;Mitarbeiter!$E$58),0,IF(AND(Mitarbeiter!$F$58&lt;&gt;"",EG$5&gt;Mitarbeiter!$F$58),0,IF(Planung!EG60="",$C60,IF(ISNUMBER(Planung!EG60),Planung!EG60,IF(UPPER(Planung!EG60)="H",$C60/2,0)))))))</f>
        <v>0</v>
      </c>
      <c r="EH60" s="27">
        <f>IF($A60="",0,IF(Mitarbeiter!$G$58=FALSE,0,IF(AND(Mitarbeiter!$E$58&lt;&gt;"",EH$5+6&lt;Mitarbeiter!$E$58),0,IF(AND(Mitarbeiter!$F$58&lt;&gt;"",EH$5&gt;Mitarbeiter!$F$58),0,IF(Planung!EH60="",$C60,IF(ISNUMBER(Planung!EH60),Planung!EH60,IF(UPPER(Planung!EH60)="H",$C60/2,0)))))))</f>
        <v>0</v>
      </c>
      <c r="EI60" s="27">
        <f>IF($A60="",0,IF(Mitarbeiter!$G$58=FALSE,0,IF(AND(Mitarbeiter!$E$58&lt;&gt;"",EI$5+6&lt;Mitarbeiter!$E$58),0,IF(AND(Mitarbeiter!$F$58&lt;&gt;"",EI$5&gt;Mitarbeiter!$F$58),0,IF(Planung!EI60="",$C60,IF(ISNUMBER(Planung!EI60),Planung!EI60,IF(UPPER(Planung!EI60)="H",$C60/2,0)))))))</f>
        <v>0</v>
      </c>
      <c r="EJ60" s="27">
        <f>IF($A60="",0,IF(Mitarbeiter!$G$58=FALSE,0,IF(AND(Mitarbeiter!$E$58&lt;&gt;"",EJ$5+6&lt;Mitarbeiter!$E$58),0,IF(AND(Mitarbeiter!$F$58&lt;&gt;"",EJ$5&gt;Mitarbeiter!$F$58),0,IF(Planung!EJ60="",$C60,IF(ISNUMBER(Planung!EJ60),Planung!EJ60,IF(UPPER(Planung!EJ60)="H",$C60/2,0)))))))</f>
        <v>0</v>
      </c>
      <c r="EK60" s="27">
        <f>IF($A60="",0,IF(Mitarbeiter!$G$58=FALSE,0,IF(AND(Mitarbeiter!$E$58&lt;&gt;"",EK$5+6&lt;Mitarbeiter!$E$58),0,IF(AND(Mitarbeiter!$F$58&lt;&gt;"",EK$5&gt;Mitarbeiter!$F$58),0,IF(Planung!EK60="",$C60,IF(ISNUMBER(Planung!EK60),Planung!EK60,IF(UPPER(Planung!EK60)="H",$C60/2,0)))))))</f>
        <v>0</v>
      </c>
      <c r="EL60" s="27">
        <f>IF($A60="",0,IF(Mitarbeiter!$G$58=FALSE,0,IF(AND(Mitarbeiter!$E$58&lt;&gt;"",EL$5+6&lt;Mitarbeiter!$E$58),0,IF(AND(Mitarbeiter!$F$58&lt;&gt;"",EL$5&gt;Mitarbeiter!$F$58),0,IF(Planung!EL60="",$C60,IF(ISNUMBER(Planung!EL60),Planung!EL60,IF(UPPER(Planung!EL60)="H",$C60/2,0)))))))</f>
        <v>0</v>
      </c>
      <c r="EM60" s="27">
        <f>IF($A60="",0,IF(Mitarbeiter!$G$58=FALSE,0,IF(AND(Mitarbeiter!$E$58&lt;&gt;"",EM$5+6&lt;Mitarbeiter!$E$58),0,IF(AND(Mitarbeiter!$F$58&lt;&gt;"",EM$5&gt;Mitarbeiter!$F$58),0,IF(Planung!EM60="",$C60,IF(ISNUMBER(Planung!EM60),Planung!EM60,IF(UPPER(Planung!EM60)="H",$C60/2,0)))))))</f>
        <v>0</v>
      </c>
      <c r="EN60" s="27">
        <f>IF($A60="",0,IF(Mitarbeiter!$G$58=FALSE,0,IF(AND(Mitarbeiter!$E$58&lt;&gt;"",EN$5+6&lt;Mitarbeiter!$E$58),0,IF(AND(Mitarbeiter!$F$58&lt;&gt;"",EN$5&gt;Mitarbeiter!$F$58),0,IF(Planung!EN60="",$C60,IF(ISNUMBER(Planung!EN60),Planung!EN60,IF(UPPER(Planung!EN60)="H",$C60/2,0)))))))</f>
        <v>0</v>
      </c>
      <c r="EO60" s="27">
        <f>IF($A60="",0,IF(Mitarbeiter!$G$58=FALSE,0,IF(AND(Mitarbeiter!$E$58&lt;&gt;"",EO$5+6&lt;Mitarbeiter!$E$58),0,IF(AND(Mitarbeiter!$F$58&lt;&gt;"",EO$5&gt;Mitarbeiter!$F$58),0,IF(Planung!EO60="",$C60,IF(ISNUMBER(Planung!EO60),Planung!EO60,IF(UPPER(Planung!EO60)="H",$C60/2,0)))))))</f>
        <v>0</v>
      </c>
      <c r="EP60" s="27">
        <f>IF($A60="",0,IF(Mitarbeiter!$G$58=FALSE,0,IF(AND(Mitarbeiter!$E$58&lt;&gt;"",EP$5+6&lt;Mitarbeiter!$E$58),0,IF(AND(Mitarbeiter!$F$58&lt;&gt;"",EP$5&gt;Mitarbeiter!$F$58),0,IF(Planung!EP60="",$C60,IF(ISNUMBER(Planung!EP60),Planung!EP60,IF(UPPER(Planung!EP60)="H",$C60/2,0)))))))</f>
        <v>0</v>
      </c>
      <c r="EQ60" s="27">
        <f>IF($A60="",0,IF(Mitarbeiter!$G$58=FALSE,0,IF(AND(Mitarbeiter!$E$58&lt;&gt;"",EQ$5+6&lt;Mitarbeiter!$E$58),0,IF(AND(Mitarbeiter!$F$58&lt;&gt;"",EQ$5&gt;Mitarbeiter!$F$58),0,IF(Planung!EQ60="",$C60,IF(ISNUMBER(Planung!EQ60),Planung!EQ60,IF(UPPER(Planung!EQ60)="H",$C60/2,0)))))))</f>
        <v>0</v>
      </c>
      <c r="ER60" s="27">
        <f>IF($A60="",0,IF(Mitarbeiter!$G$58=FALSE,0,IF(AND(Mitarbeiter!$E$58&lt;&gt;"",ER$5+6&lt;Mitarbeiter!$E$58),0,IF(AND(Mitarbeiter!$F$58&lt;&gt;"",ER$5&gt;Mitarbeiter!$F$58),0,IF(Planung!ER60="",$C60,IF(ISNUMBER(Planung!ER60),Planung!ER60,IF(UPPER(Planung!ER60)="H",$C60/2,0)))))))</f>
        <v>0</v>
      </c>
      <c r="ES60" s="27">
        <f>IF($A60="",0,IF(Mitarbeiter!$G$58=FALSE,0,IF(AND(Mitarbeiter!$E$58&lt;&gt;"",ES$5+6&lt;Mitarbeiter!$E$58),0,IF(AND(Mitarbeiter!$F$58&lt;&gt;"",ES$5&gt;Mitarbeiter!$F$58),0,IF(Planung!ES60="",$C60,IF(ISNUMBER(Planung!ES60),Planung!ES60,IF(UPPER(Planung!ES60)="H",$C60/2,0)))))))</f>
        <v>0</v>
      </c>
      <c r="ET60" s="27">
        <f>IF($A60="",0,IF(Mitarbeiter!$G$58=FALSE,0,IF(AND(Mitarbeiter!$E$58&lt;&gt;"",ET$5+6&lt;Mitarbeiter!$E$58),0,IF(AND(Mitarbeiter!$F$58&lt;&gt;"",ET$5&gt;Mitarbeiter!$F$58),0,IF(Planung!ET60="",$C60,IF(ISNUMBER(Planung!ET60),Planung!ET60,IF(UPPER(Planung!ET60)="H",$C60/2,0)))))))</f>
        <v>0</v>
      </c>
      <c r="EU60" s="27">
        <f>IF($A60="",0,IF(Mitarbeiter!$G$58=FALSE,0,IF(AND(Mitarbeiter!$E$58&lt;&gt;"",EU$5+6&lt;Mitarbeiter!$E$58),0,IF(AND(Mitarbeiter!$F$58&lt;&gt;"",EU$5&gt;Mitarbeiter!$F$58),0,IF(Planung!EU60="",$C60,IF(ISNUMBER(Planung!EU60),Planung!EU60,IF(UPPER(Planung!EU60)="H",$C60/2,0)))))))</f>
        <v>0</v>
      </c>
      <c r="EV60" s="27">
        <f>IF($A60="",0,IF(Mitarbeiter!$G$58=FALSE,0,IF(AND(Mitarbeiter!$E$58&lt;&gt;"",EV$5+6&lt;Mitarbeiter!$E$58),0,IF(AND(Mitarbeiter!$F$58&lt;&gt;"",EV$5&gt;Mitarbeiter!$F$58),0,IF(Planung!EV60="",$C60,IF(ISNUMBER(Planung!EV60),Planung!EV60,IF(UPPER(Planung!EV60)="H",$C60/2,0)))))))</f>
        <v>0</v>
      </c>
      <c r="EW60" s="27">
        <f>IF($A60="",0,IF(Mitarbeiter!$G$58=FALSE,0,IF(AND(Mitarbeiter!$E$58&lt;&gt;"",EW$5+6&lt;Mitarbeiter!$E$58),0,IF(AND(Mitarbeiter!$F$58&lt;&gt;"",EW$5&gt;Mitarbeiter!$F$58),0,IF(Planung!EW60="",$C60,IF(ISNUMBER(Planung!EW60),Planung!EW60,IF(UPPER(Planung!EW60)="H",$C60/2,0)))))))</f>
        <v>0</v>
      </c>
      <c r="EX60" s="27">
        <f>IF($A60="",0,IF(Mitarbeiter!$G$58=FALSE,0,IF(AND(Mitarbeiter!$E$58&lt;&gt;"",EX$5+6&lt;Mitarbeiter!$E$58),0,IF(AND(Mitarbeiter!$F$58&lt;&gt;"",EX$5&gt;Mitarbeiter!$F$58),0,IF(Planung!EX60="",$C60,IF(ISNUMBER(Planung!EX60),Planung!EX60,IF(UPPER(Planung!EX60)="H",$C60/2,0)))))))</f>
        <v>0</v>
      </c>
      <c r="EY60" s="27">
        <f>IF($A60="",0,IF(Mitarbeiter!$G$58=FALSE,0,IF(AND(Mitarbeiter!$E$58&lt;&gt;"",EY$5+6&lt;Mitarbeiter!$E$58),0,IF(AND(Mitarbeiter!$F$58&lt;&gt;"",EY$5&gt;Mitarbeiter!$F$58),0,IF(Planung!EY60="",$C60,IF(ISNUMBER(Planung!EY60),Planung!EY60,IF(UPPER(Planung!EY60)="H",$C60/2,0)))))))</f>
        <v>0</v>
      </c>
      <c r="EZ60" s="27">
        <f>IF($A60="",0,IF(Mitarbeiter!$G$58=FALSE,0,IF(AND(Mitarbeiter!$E$58&lt;&gt;"",EZ$5+6&lt;Mitarbeiter!$E$58),0,IF(AND(Mitarbeiter!$F$58&lt;&gt;"",EZ$5&gt;Mitarbeiter!$F$58),0,IF(Planung!EZ60="",$C60,IF(ISNUMBER(Planung!EZ60),Planung!EZ60,IF(UPPER(Planung!EZ60)="H",$C60/2,0)))))))</f>
        <v>0</v>
      </c>
      <c r="FA60" s="27">
        <f>IF($A60="",0,IF(Mitarbeiter!$G$58=FALSE,0,IF(AND(Mitarbeiter!$E$58&lt;&gt;"",FA$5+6&lt;Mitarbeiter!$E$58),0,IF(AND(Mitarbeiter!$F$58&lt;&gt;"",FA$5&gt;Mitarbeiter!$F$58),0,IF(Planung!FA60="",$C60,IF(ISNUMBER(Planung!FA60),Planung!FA60,IF(UPPER(Planung!FA60)="H",$C60/2,0)))))))</f>
        <v>0</v>
      </c>
      <c r="FB60" s="27">
        <f>IF($A60="",0,IF(Mitarbeiter!$G$58=FALSE,0,IF(AND(Mitarbeiter!$E$58&lt;&gt;"",FB$5+6&lt;Mitarbeiter!$E$58),0,IF(AND(Mitarbeiter!$F$58&lt;&gt;"",FB$5&gt;Mitarbeiter!$F$58),0,IF(Planung!FB60="",$C60,IF(ISNUMBER(Planung!FB60),Planung!FB60,IF(UPPER(Planung!FB60)="H",$C60/2,0)))))))</f>
        <v>0</v>
      </c>
      <c r="FC60" s="27">
        <f>IF($A60="",0,IF(Mitarbeiter!$G$58=FALSE,0,IF(AND(Mitarbeiter!$E$58&lt;&gt;"",FC$5+6&lt;Mitarbeiter!$E$58),0,IF(AND(Mitarbeiter!$F$58&lt;&gt;"",FC$5&gt;Mitarbeiter!$F$58),0,IF(Planung!FC60="",$C60,IF(ISNUMBER(Planung!FC60),Planung!FC60,IF(UPPER(Planung!FC60)="H",$C60/2,0)))))))</f>
        <v>0</v>
      </c>
      <c r="FD60" s="27">
        <f>IF($A60="",0,IF(Mitarbeiter!$G$58=FALSE,0,IF(AND(Mitarbeiter!$E$58&lt;&gt;"",FD$5+6&lt;Mitarbeiter!$E$58),0,IF(AND(Mitarbeiter!$F$58&lt;&gt;"",FD$5&gt;Mitarbeiter!$F$58),0,IF(Planung!FD60="",$C60,IF(ISNUMBER(Planung!FD60),Planung!FD60,IF(UPPER(Planung!FD60)="H",$C60/2,0)))))))</f>
        <v>0</v>
      </c>
      <c r="FE60" s="27">
        <f>IF($A60="",0,IF(Mitarbeiter!$G$58=FALSE,0,IF(AND(Mitarbeiter!$E$58&lt;&gt;"",FE$5+6&lt;Mitarbeiter!$E$58),0,IF(AND(Mitarbeiter!$F$58&lt;&gt;"",FE$5&gt;Mitarbeiter!$F$58),0,IF(Planung!FE60="",$C60,IF(ISNUMBER(Planung!FE60),Planung!FE60,IF(UPPER(Planung!FE60)="H",$C60/2,0)))))))</f>
        <v>0</v>
      </c>
      <c r="FF60" s="27">
        <f>IF($A60="",0,IF(Mitarbeiter!$G$58=FALSE,0,IF(AND(Mitarbeiter!$E$58&lt;&gt;"",FF$5+6&lt;Mitarbeiter!$E$58),0,IF(AND(Mitarbeiter!$F$58&lt;&gt;"",FF$5&gt;Mitarbeiter!$F$58),0,IF(Planung!FF60="",$C60,IF(ISNUMBER(Planung!FF60),Planung!FF60,IF(UPPER(Planung!FF60)="H",$C60/2,0)))))))</f>
        <v>0</v>
      </c>
      <c r="FG60" s="27">
        <f>IF($A60="",0,IF(Mitarbeiter!$G$58=FALSE,0,IF(AND(Mitarbeiter!$E$58&lt;&gt;"",FG$5+6&lt;Mitarbeiter!$E$58),0,IF(AND(Mitarbeiter!$F$58&lt;&gt;"",FG$5&gt;Mitarbeiter!$F$58),0,IF(Planung!FG60="",$C60,IF(ISNUMBER(Planung!FG60),Planung!FG60,IF(UPPER(Planung!FG60)="H",$C60/2,0)))))))</f>
        <v>0</v>
      </c>
      <c r="FH60" s="27">
        <f>IF($A60="",0,IF(Mitarbeiter!$G$58=FALSE,0,IF(AND(Mitarbeiter!$E$58&lt;&gt;"",FH$5+6&lt;Mitarbeiter!$E$58),0,IF(AND(Mitarbeiter!$F$58&lt;&gt;"",FH$5&gt;Mitarbeiter!$F$58),0,IF(Planung!FH60="",$C60,IF(ISNUMBER(Planung!FH60),Planung!FH60,IF(UPPER(Planung!FH60)="H",$C60/2,0)))))))</f>
        <v>0</v>
      </c>
      <c r="FI60" s="27">
        <f>IF($A60="",0,IF(Mitarbeiter!$G$58=FALSE,0,IF(AND(Mitarbeiter!$E$58&lt;&gt;"",FI$5+6&lt;Mitarbeiter!$E$58),0,IF(AND(Mitarbeiter!$F$58&lt;&gt;"",FI$5&gt;Mitarbeiter!$F$58),0,IF(Planung!FI60="",$C60,IF(ISNUMBER(Planung!FI60),Planung!FI60,IF(UPPER(Planung!FI60)="H",$C60/2,0)))))))</f>
        <v>0</v>
      </c>
      <c r="FJ60" s="27">
        <f>IF($A60="",0,IF(Mitarbeiter!$G$58=FALSE,0,IF(AND(Mitarbeiter!$E$58&lt;&gt;"",FJ$5+6&lt;Mitarbeiter!$E$58),0,IF(AND(Mitarbeiter!$F$58&lt;&gt;"",FJ$5&gt;Mitarbeiter!$F$58),0,IF(Planung!FJ60="",$C60,IF(ISNUMBER(Planung!FJ60),Planung!FJ60,IF(UPPER(Planung!FJ60)="H",$C60/2,0)))))))</f>
        <v>0</v>
      </c>
      <c r="FK60" s="27">
        <f>IF($A60="",0,IF(Mitarbeiter!$G$58=FALSE,0,IF(AND(Mitarbeiter!$E$58&lt;&gt;"",FK$5+6&lt;Mitarbeiter!$E$58),0,IF(AND(Mitarbeiter!$F$58&lt;&gt;"",FK$5&gt;Mitarbeiter!$F$58),0,IF(Planung!FK60="",$C60,IF(ISNUMBER(Planung!FK60),Planung!FK60,IF(UPPER(Planung!FK60)="H",$C60/2,0)))))))</f>
        <v>0</v>
      </c>
      <c r="FL60" s="27">
        <f>IF($A60="",0,IF(Mitarbeiter!$G$58=FALSE,0,IF(AND(Mitarbeiter!$E$58&lt;&gt;"",FL$5+6&lt;Mitarbeiter!$E$58),0,IF(AND(Mitarbeiter!$F$58&lt;&gt;"",FL$5&gt;Mitarbeiter!$F$58),0,IF(Planung!FL60="",$C60,IF(ISNUMBER(Planung!FL60),Planung!FL60,IF(UPPER(Planung!FL60)="H",$C60/2,0)))))))</f>
        <v>0</v>
      </c>
      <c r="FM60" s="27">
        <f>IF($A60="",0,IF(Mitarbeiter!$G$58=FALSE,0,IF(AND(Mitarbeiter!$E$58&lt;&gt;"",FM$5+6&lt;Mitarbeiter!$E$58),0,IF(AND(Mitarbeiter!$F$58&lt;&gt;"",FM$5&gt;Mitarbeiter!$F$58),0,IF(Planung!FM60="",$C60,IF(ISNUMBER(Planung!FM60),Planung!FM60,IF(UPPER(Planung!FM60)="H",$C60/2,0)))))))</f>
        <v>0</v>
      </c>
      <c r="FN60" s="27">
        <f>IF($A60="",0,IF(Mitarbeiter!$G$58=FALSE,0,IF(AND(Mitarbeiter!$E$58&lt;&gt;"",FN$5+6&lt;Mitarbeiter!$E$58),0,IF(AND(Mitarbeiter!$F$58&lt;&gt;"",FN$5&gt;Mitarbeiter!$F$58),0,IF(Planung!FN60="",$C60,IF(ISNUMBER(Planung!FN60),Planung!FN60,IF(UPPER(Planung!FN60)="H",$C60/2,0)))))))</f>
        <v>0</v>
      </c>
      <c r="FO60" s="27">
        <f>IF($A60="",0,IF(Mitarbeiter!$G$58=FALSE,0,IF(AND(Mitarbeiter!$E$58&lt;&gt;"",FO$5+6&lt;Mitarbeiter!$E$58),0,IF(AND(Mitarbeiter!$F$58&lt;&gt;"",FO$5&gt;Mitarbeiter!$F$58),0,IF(Planung!FO60="",$C60,IF(ISNUMBER(Planung!FO60),Planung!FO60,IF(UPPER(Planung!FO60)="H",$C60/2,0)))))))</f>
        <v>0</v>
      </c>
      <c r="FP60" s="27">
        <f>IF($A60="",0,IF(Mitarbeiter!$G$58=FALSE,0,IF(AND(Mitarbeiter!$E$58&lt;&gt;"",FP$5+6&lt;Mitarbeiter!$E$58),0,IF(AND(Mitarbeiter!$F$58&lt;&gt;"",FP$5&gt;Mitarbeiter!$F$58),0,IF(Planung!FP60="",$C60,IF(ISNUMBER(Planung!FP60),Planung!FP60,IF(UPPER(Planung!FP60)="H",$C60/2,0)))))))</f>
        <v>0</v>
      </c>
      <c r="FQ60" s="27">
        <f>IF($A60="",0,IF(Mitarbeiter!$G$58=FALSE,0,IF(AND(Mitarbeiter!$E$58&lt;&gt;"",FQ$5+6&lt;Mitarbeiter!$E$58),0,IF(AND(Mitarbeiter!$F$58&lt;&gt;"",FQ$5&gt;Mitarbeiter!$F$58),0,IF(Planung!FQ60="",$C60,IF(ISNUMBER(Planung!FQ60),Planung!FQ60,IF(UPPER(Planung!FQ60)="H",$C60/2,0)))))))</f>
        <v>0</v>
      </c>
      <c r="FR60" s="27">
        <f>IF($A60="",0,IF(Mitarbeiter!$G$58=FALSE,0,IF(AND(Mitarbeiter!$E$58&lt;&gt;"",FR$5+6&lt;Mitarbeiter!$E$58),0,IF(AND(Mitarbeiter!$F$58&lt;&gt;"",FR$5&gt;Mitarbeiter!$F$58),0,IF(Planung!FR60="",$C60,IF(ISNUMBER(Planung!FR60),Planung!FR60,IF(UPPER(Planung!FR60)="H",$C60/2,0)))))))</f>
        <v>0</v>
      </c>
      <c r="FS60" s="27">
        <f>IF($A60="",0,IF(Mitarbeiter!$G$58=FALSE,0,IF(AND(Mitarbeiter!$E$58&lt;&gt;"",FS$5+6&lt;Mitarbeiter!$E$58),0,IF(AND(Mitarbeiter!$F$58&lt;&gt;"",FS$5&gt;Mitarbeiter!$F$58),0,IF(Planung!FS60="",$C60,IF(ISNUMBER(Planung!FS60),Planung!FS60,IF(UPPER(Planung!FS60)="H",$C60/2,0)))))))</f>
        <v>0</v>
      </c>
      <c r="FT60" s="27">
        <f>IF($A60="",0,IF(Mitarbeiter!$G$58=FALSE,0,IF(AND(Mitarbeiter!$E$58&lt;&gt;"",FT$5+6&lt;Mitarbeiter!$E$58),0,IF(AND(Mitarbeiter!$F$58&lt;&gt;"",FT$5&gt;Mitarbeiter!$F$58),0,IF(Planung!FT60="",$C60,IF(ISNUMBER(Planung!FT60),Planung!FT60,IF(UPPER(Planung!FT60)="H",$C60/2,0)))))))</f>
        <v>0</v>
      </c>
      <c r="FU60" s="27">
        <f>IF($A60="",0,IF(Mitarbeiter!$G$58=FALSE,0,IF(AND(Mitarbeiter!$E$58&lt;&gt;"",FU$5+6&lt;Mitarbeiter!$E$58),0,IF(AND(Mitarbeiter!$F$58&lt;&gt;"",FU$5&gt;Mitarbeiter!$F$58),0,IF(Planung!FU60="",$C60,IF(ISNUMBER(Planung!FU60),Planung!FU60,IF(UPPER(Planung!FU60)="H",$C60/2,0)))))))</f>
        <v>0</v>
      </c>
      <c r="FV60" s="27">
        <f>IF($A60="",0,IF(Mitarbeiter!$G$58=FALSE,0,IF(AND(Mitarbeiter!$E$58&lt;&gt;"",FV$5+6&lt;Mitarbeiter!$E$58),0,IF(AND(Mitarbeiter!$F$58&lt;&gt;"",FV$5&gt;Mitarbeiter!$F$58),0,IF(Planung!FV60="",$C60,IF(ISNUMBER(Planung!FV60),Planung!FV60,IF(UPPER(Planung!FV60)="H",$C60/2,0)))))))</f>
        <v>0</v>
      </c>
      <c r="FW60" s="27">
        <f>IF($A60="",0,IF(Mitarbeiter!$G$58=FALSE,0,IF(AND(Mitarbeiter!$E$58&lt;&gt;"",FW$5+6&lt;Mitarbeiter!$E$58),0,IF(AND(Mitarbeiter!$F$58&lt;&gt;"",FW$5&gt;Mitarbeiter!$F$58),0,IF(Planung!FW60="",$C60,IF(ISNUMBER(Planung!FW60),Planung!FW60,IF(UPPER(Planung!FW60)="H",$C60/2,0)))))))</f>
        <v>0</v>
      </c>
      <c r="FX60" s="27">
        <f>IF($A60="",0,IF(Mitarbeiter!$G$58=FALSE,0,IF(AND(Mitarbeiter!$E$58&lt;&gt;"",FX$5+6&lt;Mitarbeiter!$E$58),0,IF(AND(Mitarbeiter!$F$58&lt;&gt;"",FX$5&gt;Mitarbeiter!$F$58),0,IF(Planung!FX60="",$C60,IF(ISNUMBER(Planung!FX60),Planung!FX60,IF(UPPER(Planung!FX60)="H",$C60/2,0)))))))</f>
        <v>0</v>
      </c>
      <c r="FY60" s="27">
        <f>IF($A60="",0,IF(Mitarbeiter!$G$58=FALSE,0,IF(AND(Mitarbeiter!$E$58&lt;&gt;"",FY$5+6&lt;Mitarbeiter!$E$58),0,IF(AND(Mitarbeiter!$F$58&lt;&gt;"",FY$5&gt;Mitarbeiter!$F$58),0,IF(Planung!FY60="",$C60,IF(ISNUMBER(Planung!FY60),Planung!FY60,IF(UPPER(Planung!FY60)="H",$C60/2,0)))))))</f>
        <v>0</v>
      </c>
      <c r="FZ60" s="27">
        <f>IF($A60="",0,IF(Mitarbeiter!$G$58=FALSE,0,IF(AND(Mitarbeiter!$E$58&lt;&gt;"",FZ$5+6&lt;Mitarbeiter!$E$58),0,IF(AND(Mitarbeiter!$F$58&lt;&gt;"",FZ$5&gt;Mitarbeiter!$F$58),0,IF(Planung!FZ60="",$C60,IF(ISNUMBER(Planung!FZ60),Planung!FZ60,IF(UPPER(Planung!FZ60)="H",$C60/2,0)))))))</f>
        <v>0</v>
      </c>
      <c r="GA60" s="27">
        <f>IF($A60="",0,IF(Mitarbeiter!$G$58=FALSE,0,IF(AND(Mitarbeiter!$E$58&lt;&gt;"",GA$5+6&lt;Mitarbeiter!$E$58),0,IF(AND(Mitarbeiter!$F$58&lt;&gt;"",GA$5&gt;Mitarbeiter!$F$58),0,IF(Planung!GA60="",$C60,IF(ISNUMBER(Planung!GA60),Planung!GA60,IF(UPPER(Planung!GA60)="H",$C60/2,0)))))))</f>
        <v>0</v>
      </c>
      <c r="GB60" s="27">
        <f>IF($A60="",0,IF(Mitarbeiter!$G$58=FALSE,0,IF(AND(Mitarbeiter!$E$58&lt;&gt;"",GB$5+6&lt;Mitarbeiter!$E$58),0,IF(AND(Mitarbeiter!$F$58&lt;&gt;"",GB$5&gt;Mitarbeiter!$F$58),0,IF(Planung!GB60="",$C60,IF(ISNUMBER(Planung!GB60),Planung!GB60,IF(UPPER(Planung!GB60)="H",$C60/2,0)))))))</f>
        <v>0</v>
      </c>
      <c r="GC60" s="27">
        <f>IF($A60="",0,IF(Mitarbeiter!$G$58=FALSE,0,IF(AND(Mitarbeiter!$E$58&lt;&gt;"",GC$5+6&lt;Mitarbeiter!$E$58),0,IF(AND(Mitarbeiter!$F$58&lt;&gt;"",GC$5&gt;Mitarbeiter!$F$58),0,IF(Planung!GC60="",$C60,IF(ISNUMBER(Planung!GC60),Planung!GC60,IF(UPPER(Planung!GC60)="H",$C60/2,0)))))))</f>
        <v>0</v>
      </c>
      <c r="GD60" s="27">
        <f>IF($A60="",0,IF(Mitarbeiter!$G$58=FALSE,0,IF(AND(Mitarbeiter!$E$58&lt;&gt;"",GD$5+6&lt;Mitarbeiter!$E$58),0,IF(AND(Mitarbeiter!$F$58&lt;&gt;"",GD$5&gt;Mitarbeiter!$F$58),0,IF(Planung!GD60="",$C60,IF(ISNUMBER(Planung!GD60),Planung!GD60,IF(UPPER(Planung!GD60)="H",$C60/2,0)))))))</f>
        <v>0</v>
      </c>
      <c r="GE60" s="27">
        <f>IF($A60="",0,IF(Mitarbeiter!$G$58=FALSE,0,IF(AND(Mitarbeiter!$E$58&lt;&gt;"",GE$5+6&lt;Mitarbeiter!$E$58),0,IF(AND(Mitarbeiter!$F$58&lt;&gt;"",GE$5&gt;Mitarbeiter!$F$58),0,IF(Planung!GE60="",$C60,IF(ISNUMBER(Planung!GE60),Planung!GE60,IF(UPPER(Planung!GE60)="H",$C60/2,0)))))))</f>
        <v>0</v>
      </c>
      <c r="GF60" s="27">
        <f>IF($A60="",0,IF(Mitarbeiter!$G$58=FALSE,0,IF(AND(Mitarbeiter!$E$58&lt;&gt;"",GF$5+6&lt;Mitarbeiter!$E$58),0,IF(AND(Mitarbeiter!$F$58&lt;&gt;"",GF$5&gt;Mitarbeiter!$F$58),0,IF(Planung!GF60="",$C60,IF(ISNUMBER(Planung!GF60),Planung!GF60,IF(UPPER(Planung!GF60)="H",$C60/2,0)))))))</f>
        <v>0</v>
      </c>
      <c r="GG60" s="27">
        <f>IF($A60="",0,IF(Mitarbeiter!$G$58=FALSE,0,IF(AND(Mitarbeiter!$E$58&lt;&gt;"",GG$5+6&lt;Mitarbeiter!$E$58),0,IF(AND(Mitarbeiter!$F$58&lt;&gt;"",GG$5&gt;Mitarbeiter!$F$58),0,IF(Planung!GG60="",$C60,IF(ISNUMBER(Planung!GG60),Planung!GG60,IF(UPPER(Planung!GG60)="H",$C60/2,0)))))))</f>
        <v>0</v>
      </c>
      <c r="GH60" s="27">
        <f>IF($A60="",0,IF(Mitarbeiter!$G$58=FALSE,0,IF(AND(Mitarbeiter!$E$58&lt;&gt;"",GH$5+6&lt;Mitarbeiter!$E$58),0,IF(AND(Mitarbeiter!$F$58&lt;&gt;"",GH$5&gt;Mitarbeiter!$F$58),0,IF(Planung!GH60="",$C60,IF(ISNUMBER(Planung!GH60),Planung!GH60,IF(UPPER(Planung!GH60)="H",$C60/2,0)))))))</f>
        <v>0</v>
      </c>
      <c r="GI60" s="27">
        <f>IF($A60="",0,IF(Mitarbeiter!$G$58=FALSE,0,IF(AND(Mitarbeiter!$E$58&lt;&gt;"",GI$5+6&lt;Mitarbeiter!$E$58),0,IF(AND(Mitarbeiter!$F$58&lt;&gt;"",GI$5&gt;Mitarbeiter!$F$58),0,IF(Planung!GI60="",$C60,IF(ISNUMBER(Planung!GI60),Planung!GI60,IF(UPPER(Planung!GI60)="H",$C60/2,0)))))))</f>
        <v>0</v>
      </c>
      <c r="GJ60" s="27">
        <f>IF($A60="",0,IF(Mitarbeiter!$G$58=FALSE,0,IF(AND(Mitarbeiter!$E$58&lt;&gt;"",GJ$5+6&lt;Mitarbeiter!$E$58),0,IF(AND(Mitarbeiter!$F$58&lt;&gt;"",GJ$5&gt;Mitarbeiter!$F$58),0,IF(Planung!GJ60="",$C60,IF(ISNUMBER(Planung!GJ60),Planung!GJ60,IF(UPPER(Planung!GJ60)="H",$C60/2,0)))))))</f>
        <v>0</v>
      </c>
      <c r="GK60" s="27">
        <f>IF($A60="",0,IF(Mitarbeiter!$G$58=FALSE,0,IF(AND(Mitarbeiter!$E$58&lt;&gt;"",GK$5+6&lt;Mitarbeiter!$E$58),0,IF(AND(Mitarbeiter!$F$58&lt;&gt;"",GK$5&gt;Mitarbeiter!$F$58),0,IF(Planung!GK60="",$C60,IF(ISNUMBER(Planung!GK60),Planung!GK60,IF(UPPER(Planung!GK60)="H",$C60/2,0)))))))</f>
        <v>0</v>
      </c>
      <c r="GL60" s="27">
        <f>IF($A60="",0,IF(Mitarbeiter!$G$58=FALSE,0,IF(AND(Mitarbeiter!$E$58&lt;&gt;"",GL$5+6&lt;Mitarbeiter!$E$58),0,IF(AND(Mitarbeiter!$F$58&lt;&gt;"",GL$5&gt;Mitarbeiter!$F$58),0,IF(Planung!GL60="",$C60,IF(ISNUMBER(Planung!GL60),Planung!GL60,IF(UPPER(Planung!GL60)="H",$C60/2,0)))))))</f>
        <v>0</v>
      </c>
      <c r="GM60" s="27">
        <f>IF($A60="",0,IF(Mitarbeiter!$G$58=FALSE,0,IF(AND(Mitarbeiter!$E$58&lt;&gt;"",GM$5+6&lt;Mitarbeiter!$E$58),0,IF(AND(Mitarbeiter!$F$58&lt;&gt;"",GM$5&gt;Mitarbeiter!$F$58),0,IF(Planung!GM60="",$C60,IF(ISNUMBER(Planung!GM60),Planung!GM60,IF(UPPER(Planung!GM60)="H",$C60/2,0)))))))</f>
        <v>0</v>
      </c>
      <c r="GN60" s="27">
        <f>IF($A60="",0,IF(Mitarbeiter!$G$58=FALSE,0,IF(AND(Mitarbeiter!$E$58&lt;&gt;"",GN$5+6&lt;Mitarbeiter!$E$58),0,IF(AND(Mitarbeiter!$F$58&lt;&gt;"",GN$5&gt;Mitarbeiter!$F$58),0,IF(Planung!GN60="",$C60,IF(ISNUMBER(Planung!GN60),Planung!GN60,IF(UPPER(Planung!GN60)="H",$C60/2,0)))))))</f>
        <v>0</v>
      </c>
      <c r="GO60" s="27">
        <f>IF($A60="",0,IF(Mitarbeiter!$G$58=FALSE,0,IF(AND(Mitarbeiter!$E$58&lt;&gt;"",GO$5+6&lt;Mitarbeiter!$E$58),0,IF(AND(Mitarbeiter!$F$58&lt;&gt;"",GO$5&gt;Mitarbeiter!$F$58),0,IF(Planung!GO60="",$C60,IF(ISNUMBER(Planung!GO60),Planung!GO60,IF(UPPER(Planung!GO60)="H",$C60/2,0)))))))</f>
        <v>0</v>
      </c>
      <c r="GP60" s="27">
        <f>IF($A60="",0,IF(Mitarbeiter!$G$58=FALSE,0,IF(AND(Mitarbeiter!$E$58&lt;&gt;"",GP$5+6&lt;Mitarbeiter!$E$58),0,IF(AND(Mitarbeiter!$F$58&lt;&gt;"",GP$5&gt;Mitarbeiter!$F$58),0,IF(Planung!GP60="",$C60,IF(ISNUMBER(Planung!GP60),Planung!GP60,IF(UPPER(Planung!GP60)="H",$C60/2,0)))))))</f>
        <v>0</v>
      </c>
      <c r="GQ60" s="27">
        <f>IF($A60="",0,IF(Mitarbeiter!$G$58=FALSE,0,IF(AND(Mitarbeiter!$E$58&lt;&gt;"",GQ$5+6&lt;Mitarbeiter!$E$58),0,IF(AND(Mitarbeiter!$F$58&lt;&gt;"",GQ$5&gt;Mitarbeiter!$F$58),0,IF(Planung!GQ60="",$C60,IF(ISNUMBER(Planung!GQ60),Planung!GQ60,IF(UPPER(Planung!GQ60)="H",$C60/2,0)))))))</f>
        <v>0</v>
      </c>
      <c r="GR60" s="27">
        <f>IF($A60="",0,IF(Mitarbeiter!$G$58=FALSE,0,IF(AND(Mitarbeiter!$E$58&lt;&gt;"",GR$5+6&lt;Mitarbeiter!$E$58),0,IF(AND(Mitarbeiter!$F$58&lt;&gt;"",GR$5&gt;Mitarbeiter!$F$58),0,IF(Planung!GR60="",$C60,IF(ISNUMBER(Planung!GR60),Planung!GR60,IF(UPPER(Planung!GR60)="H",$C60/2,0)))))))</f>
        <v>0</v>
      </c>
      <c r="GS60" s="27">
        <f>IF($A60="",0,IF(Mitarbeiter!$G$58=FALSE,0,IF(AND(Mitarbeiter!$E$58&lt;&gt;"",GS$5+6&lt;Mitarbeiter!$E$58),0,IF(AND(Mitarbeiter!$F$58&lt;&gt;"",GS$5&gt;Mitarbeiter!$F$58),0,IF(Planung!GS60="",$C60,IF(ISNUMBER(Planung!GS60),Planung!GS60,IF(UPPER(Planung!GS60)="H",$C60/2,0)))))))</f>
        <v>0</v>
      </c>
      <c r="GT60" s="27">
        <f>IF($A60="",0,IF(Mitarbeiter!$G$58=FALSE,0,IF(AND(Mitarbeiter!$E$58&lt;&gt;"",GT$5+6&lt;Mitarbeiter!$E$58),0,IF(AND(Mitarbeiter!$F$58&lt;&gt;"",GT$5&gt;Mitarbeiter!$F$58),0,IF(Planung!GT60="",$C60,IF(ISNUMBER(Planung!GT60),Planung!GT60,IF(UPPER(Planung!GT60)="H",$C60/2,0)))))))</f>
        <v>0</v>
      </c>
      <c r="GU60" s="27">
        <f>IF($A60="",0,IF(Mitarbeiter!$G$58=FALSE,0,IF(AND(Mitarbeiter!$E$58&lt;&gt;"",GU$5+6&lt;Mitarbeiter!$E$58),0,IF(AND(Mitarbeiter!$F$58&lt;&gt;"",GU$5&gt;Mitarbeiter!$F$58),0,IF(Planung!GU60="",$C60,IF(ISNUMBER(Planung!GU60),Planung!GU60,IF(UPPER(Planung!GU60)="H",$C60/2,0)))))))</f>
        <v>0</v>
      </c>
      <c r="GV60" s="27">
        <f>IF($A60="",0,IF(Mitarbeiter!$G$58=FALSE,0,IF(AND(Mitarbeiter!$E$58&lt;&gt;"",GV$5+6&lt;Mitarbeiter!$E$58),0,IF(AND(Mitarbeiter!$F$58&lt;&gt;"",GV$5&gt;Mitarbeiter!$F$58),0,IF(Planung!GV60="",$C60,IF(ISNUMBER(Planung!GV60),Planung!GV60,IF(UPPER(Planung!GV60)="H",$C60/2,0)))))))</f>
        <v>0</v>
      </c>
      <c r="GW60" s="27">
        <f>IF($A60="",0,IF(Mitarbeiter!$G$58=FALSE,0,IF(AND(Mitarbeiter!$E$58&lt;&gt;"",GW$5+6&lt;Mitarbeiter!$E$58),0,IF(AND(Mitarbeiter!$F$58&lt;&gt;"",GW$5&gt;Mitarbeiter!$F$58),0,IF(Planung!GW60="",$C60,IF(ISNUMBER(Planung!GW60),Planung!GW60,IF(UPPER(Planung!GW60)="H",$C60/2,0)))))))</f>
        <v>0</v>
      </c>
      <c r="GX60" s="27">
        <f>IF($A60="",0,IF(Mitarbeiter!$G$58=FALSE,0,IF(AND(Mitarbeiter!$E$58&lt;&gt;"",GX$5+6&lt;Mitarbeiter!$E$58),0,IF(AND(Mitarbeiter!$F$58&lt;&gt;"",GX$5&gt;Mitarbeiter!$F$58),0,IF(Planung!GX60="",$C60,IF(ISNUMBER(Planung!GX60),Planung!GX60,IF(UPPER(Planung!GX60)="H",$C60/2,0)))))))</f>
        <v>0</v>
      </c>
      <c r="GY60" s="27">
        <f>IF($A60="",0,IF(Mitarbeiter!$G$58=FALSE,0,IF(AND(Mitarbeiter!$E$58&lt;&gt;"",GY$5+6&lt;Mitarbeiter!$E$58),0,IF(AND(Mitarbeiter!$F$58&lt;&gt;"",GY$5&gt;Mitarbeiter!$F$58),0,IF(Planung!GY60="",$C60,IF(ISNUMBER(Planung!GY60),Planung!GY60,IF(UPPER(Planung!GY60)="H",$C60/2,0)))))))</f>
        <v>0</v>
      </c>
      <c r="GZ60" s="27">
        <f>IF($A60="",0,IF(Mitarbeiter!$G$58=FALSE,0,IF(AND(Mitarbeiter!$E$58&lt;&gt;"",GZ$5+6&lt;Mitarbeiter!$E$58),0,IF(AND(Mitarbeiter!$F$58&lt;&gt;"",GZ$5&gt;Mitarbeiter!$F$58),0,IF(Planung!GZ60="",$C60,IF(ISNUMBER(Planung!GZ60),Planung!GZ60,IF(UPPER(Planung!GZ60)="H",$C60/2,0)))))))</f>
        <v>0</v>
      </c>
      <c r="HA60" s="27">
        <f>IF($A60="",0,IF(Mitarbeiter!$G$58=FALSE,0,IF(AND(Mitarbeiter!$E$58&lt;&gt;"",HA$5+6&lt;Mitarbeiter!$E$58),0,IF(AND(Mitarbeiter!$F$58&lt;&gt;"",HA$5&gt;Mitarbeiter!$F$58),0,IF(Planung!HA60="",$C60,IF(ISNUMBER(Planung!HA60),Planung!HA60,IF(UPPER(Planung!HA60)="H",$C60/2,0)))))))</f>
        <v>0</v>
      </c>
      <c r="HB60" s="27">
        <f>IF($A60="",0,IF(Mitarbeiter!$G$58=FALSE,0,IF(AND(Mitarbeiter!$E$58&lt;&gt;"",HB$5+6&lt;Mitarbeiter!$E$58),0,IF(AND(Mitarbeiter!$F$58&lt;&gt;"",HB$5&gt;Mitarbeiter!$F$58),0,IF(Planung!HB60="",$C60,IF(ISNUMBER(Planung!HB60),Planung!HB60,IF(UPPER(Planung!HB60)="H",$C60/2,0)))))))</f>
        <v>0</v>
      </c>
      <c r="HC60" s="27">
        <f>IF($A60="",0,IF(Mitarbeiter!$G$58=FALSE,0,IF(AND(Mitarbeiter!$E$58&lt;&gt;"",HC$5+6&lt;Mitarbeiter!$E$58),0,IF(AND(Mitarbeiter!$F$58&lt;&gt;"",HC$5&gt;Mitarbeiter!$F$58),0,IF(Planung!HC60="",$C60,IF(ISNUMBER(Planung!HC60),Planung!HC60,IF(UPPER(Planung!HC60)="H",$C60/2,0)))))))</f>
        <v>0</v>
      </c>
      <c r="HD60" s="27">
        <f>IF($A60="",0,IF(Mitarbeiter!$G$58=FALSE,0,IF(AND(Mitarbeiter!$E$58&lt;&gt;"",HD$5+6&lt;Mitarbeiter!$E$58),0,IF(AND(Mitarbeiter!$F$58&lt;&gt;"",HD$5&gt;Mitarbeiter!$F$58),0,IF(Planung!HD60="",$C60,IF(ISNUMBER(Planung!HD60),Planung!HD60,IF(UPPER(Planung!HD60)="H",$C60/2,0)))))))</f>
        <v>0</v>
      </c>
      <c r="HE60" s="27">
        <f>IF($A60="",0,IF(Mitarbeiter!$G$58=FALSE,0,IF(AND(Mitarbeiter!$E$58&lt;&gt;"",HE$5+6&lt;Mitarbeiter!$E$58),0,IF(AND(Mitarbeiter!$F$58&lt;&gt;"",HE$5&gt;Mitarbeiter!$F$58),0,IF(Planung!HE60="",$C60,IF(ISNUMBER(Planung!HE60),Planung!HE60,IF(UPPER(Planung!HE60)="H",$C60/2,0)))))))</f>
        <v>0</v>
      </c>
      <c r="HF60" s="27">
        <f>IF($A60="",0,IF(Mitarbeiter!$G$58=FALSE,0,IF(AND(Mitarbeiter!$E$58&lt;&gt;"",HF$5+6&lt;Mitarbeiter!$E$58),0,IF(AND(Mitarbeiter!$F$58&lt;&gt;"",HF$5&gt;Mitarbeiter!$F$58),0,IF(Planung!HF60="",$C60,IF(ISNUMBER(Planung!HF60),Planung!HF60,IF(UPPER(Planung!HF60)="H",$C60/2,0)))))))</f>
        <v>0</v>
      </c>
      <c r="HG60" s="27">
        <f>IF($A60="",0,IF(Mitarbeiter!$G$58=FALSE,0,IF(AND(Mitarbeiter!$E$58&lt;&gt;"",HG$5+6&lt;Mitarbeiter!$E$58),0,IF(AND(Mitarbeiter!$F$58&lt;&gt;"",HG$5&gt;Mitarbeiter!$F$58),0,IF(Planung!HG60="",$C60,IF(ISNUMBER(Planung!HG60),Planung!HG60,IF(UPPER(Planung!HG60)="H",$C60/2,0)))))))</f>
        <v>0</v>
      </c>
      <c r="HH60" s="27">
        <f>IF($A60="",0,IF(Mitarbeiter!$G$58=FALSE,0,IF(AND(Mitarbeiter!$E$58&lt;&gt;"",HH$5+6&lt;Mitarbeiter!$E$58),0,IF(AND(Mitarbeiter!$F$58&lt;&gt;"",HH$5&gt;Mitarbeiter!$F$58),0,IF(Planung!HH60="",$C60,IF(ISNUMBER(Planung!HH60),Planung!HH60,IF(UPPER(Planung!HH60)="H",$C60/2,0)))))))</f>
        <v>0</v>
      </c>
      <c r="HI60" s="27">
        <f>IF($A60="",0,IF(Mitarbeiter!$G$58=FALSE,0,IF(AND(Mitarbeiter!$E$58&lt;&gt;"",HI$5+6&lt;Mitarbeiter!$E$58),0,IF(AND(Mitarbeiter!$F$58&lt;&gt;"",HI$5&gt;Mitarbeiter!$F$58),0,IF(Planung!HI60="",$C60,IF(ISNUMBER(Planung!HI60),Planung!HI60,IF(UPPER(Planung!HI60)="H",$C60/2,0)))))))</f>
        <v>0</v>
      </c>
      <c r="HJ60" s="27">
        <f>IF($A60="",0,IF(Mitarbeiter!$G$58=FALSE,0,IF(AND(Mitarbeiter!$E$58&lt;&gt;"",HJ$5+6&lt;Mitarbeiter!$E$58),0,IF(AND(Mitarbeiter!$F$58&lt;&gt;"",HJ$5&gt;Mitarbeiter!$F$58),0,IF(Planung!HJ60="",$C60,IF(ISNUMBER(Planung!HJ60),Planung!HJ60,IF(UPPER(Planung!HJ60)="H",$C60/2,0)))))))</f>
        <v>0</v>
      </c>
      <c r="HK60" s="27">
        <f>IF($A60="",0,IF(Mitarbeiter!$G$58=FALSE,0,IF(AND(Mitarbeiter!$E$58&lt;&gt;"",HK$5+6&lt;Mitarbeiter!$E$58),0,IF(AND(Mitarbeiter!$F$58&lt;&gt;"",HK$5&gt;Mitarbeiter!$F$58),0,IF(Planung!HK60="",$C60,IF(ISNUMBER(Planung!HK60),Planung!HK60,IF(UPPER(Planung!HK60)="H",$C60/2,0)))))))</f>
        <v>0</v>
      </c>
      <c r="HL60" s="27">
        <f>IF($A60="",0,IF(Mitarbeiter!$G$58=FALSE,0,IF(AND(Mitarbeiter!$E$58&lt;&gt;"",HL$5+6&lt;Mitarbeiter!$E$58),0,IF(AND(Mitarbeiter!$F$58&lt;&gt;"",HL$5&gt;Mitarbeiter!$F$58),0,IF(Planung!HL60="",$C60,IF(ISNUMBER(Planung!HL60),Planung!HL60,IF(UPPER(Planung!HL60)="H",$C60/2,0)))))))</f>
        <v>0</v>
      </c>
      <c r="HM60" s="27">
        <f>IF($A60="",0,IF(Mitarbeiter!$G$58=FALSE,0,IF(AND(Mitarbeiter!$E$58&lt;&gt;"",HM$5+6&lt;Mitarbeiter!$E$58),0,IF(AND(Mitarbeiter!$F$58&lt;&gt;"",HM$5&gt;Mitarbeiter!$F$58),0,IF(Planung!HM60="",$C60,IF(ISNUMBER(Planung!HM60),Planung!HM60,IF(UPPER(Planung!HM60)="H",$C60/2,0)))))))</f>
        <v>0</v>
      </c>
      <c r="HN60" s="27">
        <f>IF($A60="",0,IF(Mitarbeiter!$G$58=FALSE,0,IF(AND(Mitarbeiter!$E$58&lt;&gt;"",HN$5+6&lt;Mitarbeiter!$E$58),0,IF(AND(Mitarbeiter!$F$58&lt;&gt;"",HN$5&gt;Mitarbeiter!$F$58),0,IF(Planung!HN60="",$C60,IF(ISNUMBER(Planung!HN60),Planung!HN60,IF(UPPER(Planung!HN60)="H",$C60/2,0)))))))</f>
        <v>0</v>
      </c>
      <c r="HO60" s="27">
        <f>IF($A60="",0,IF(Mitarbeiter!$G$58=FALSE,0,IF(AND(Mitarbeiter!$E$58&lt;&gt;"",HO$5+6&lt;Mitarbeiter!$E$58),0,IF(AND(Mitarbeiter!$F$58&lt;&gt;"",HO$5&gt;Mitarbeiter!$F$58),0,IF(Planung!HO60="",$C60,IF(ISNUMBER(Planung!HO60),Planung!HO60,IF(UPPER(Planung!HO60)="H",$C60/2,0)))))))</f>
        <v>0</v>
      </c>
      <c r="HP60" s="27">
        <f>IF($A60="",0,IF(Mitarbeiter!$G$58=FALSE,0,IF(AND(Mitarbeiter!$E$58&lt;&gt;"",HP$5+6&lt;Mitarbeiter!$E$58),0,IF(AND(Mitarbeiter!$F$58&lt;&gt;"",HP$5&gt;Mitarbeiter!$F$58),0,IF(Planung!HP60="",$C60,IF(ISNUMBER(Planung!HP60),Planung!HP60,IF(UPPER(Planung!HP60)="H",$C60/2,0)))))))</f>
        <v>0</v>
      </c>
      <c r="HQ60" s="27">
        <f>IF($A60="",0,IF(Mitarbeiter!$G$58=FALSE,0,IF(AND(Mitarbeiter!$E$58&lt;&gt;"",HQ$5+6&lt;Mitarbeiter!$E$58),0,IF(AND(Mitarbeiter!$F$58&lt;&gt;"",HQ$5&gt;Mitarbeiter!$F$58),0,IF(Planung!HQ60="",$C60,IF(ISNUMBER(Planung!HQ60),Planung!HQ60,IF(UPPER(Planung!HQ60)="H",$C60/2,0)))))))</f>
        <v>0</v>
      </c>
      <c r="HR60" s="27">
        <f>IF($A60="",0,IF(Mitarbeiter!$G$58=FALSE,0,IF(AND(Mitarbeiter!$E$58&lt;&gt;"",HR$5+6&lt;Mitarbeiter!$E$58),0,IF(AND(Mitarbeiter!$F$58&lt;&gt;"",HR$5&gt;Mitarbeiter!$F$58),0,IF(Planung!HR60="",$C60,IF(ISNUMBER(Planung!HR60),Planung!HR60,IF(UPPER(Planung!HR60)="H",$C60/2,0)))))))</f>
        <v>0</v>
      </c>
      <c r="HS60" s="27">
        <f>IF($A60="",0,IF(Mitarbeiter!$G$58=FALSE,0,IF(AND(Mitarbeiter!$E$58&lt;&gt;"",HS$5+6&lt;Mitarbeiter!$E$58),0,IF(AND(Mitarbeiter!$F$58&lt;&gt;"",HS$5&gt;Mitarbeiter!$F$58),0,IF(Planung!HS60="",$C60,IF(ISNUMBER(Planung!HS60),Planung!HS60,IF(UPPER(Planung!HS60)="H",$C60/2,0)))))))</f>
        <v>0</v>
      </c>
      <c r="HT60" s="27">
        <f>IF($A60="",0,IF(Mitarbeiter!$G$58=FALSE,0,IF(AND(Mitarbeiter!$E$58&lt;&gt;"",HT$5+6&lt;Mitarbeiter!$E$58),0,IF(AND(Mitarbeiter!$F$58&lt;&gt;"",HT$5&gt;Mitarbeiter!$F$58),0,IF(Planung!HT60="",$C60,IF(ISNUMBER(Planung!HT60),Planung!HT60,IF(UPPER(Planung!HT60)="H",$C60/2,0)))))))</f>
        <v>0</v>
      </c>
      <c r="HU60" s="27">
        <f>IF($A60="",0,IF(Mitarbeiter!$G$58=FALSE,0,IF(AND(Mitarbeiter!$E$58&lt;&gt;"",HU$5+6&lt;Mitarbeiter!$E$58),0,IF(AND(Mitarbeiter!$F$58&lt;&gt;"",HU$5&gt;Mitarbeiter!$F$58),0,IF(Planung!HU60="",$C60,IF(ISNUMBER(Planung!HU60),Planung!HU60,IF(UPPER(Planung!HU60)="H",$C60/2,0)))))))</f>
        <v>0</v>
      </c>
      <c r="HV60" s="27">
        <f>IF($A60="",0,IF(Mitarbeiter!$G$58=FALSE,0,IF(AND(Mitarbeiter!$E$58&lt;&gt;"",HV$5+6&lt;Mitarbeiter!$E$58),0,IF(AND(Mitarbeiter!$F$58&lt;&gt;"",HV$5&gt;Mitarbeiter!$F$58),0,IF(Planung!HV60="",$C60,IF(ISNUMBER(Planung!HV60),Planung!HV60,IF(UPPER(Planung!HV60)="H",$C60/2,0)))))))</f>
        <v>0</v>
      </c>
      <c r="HW60" s="27">
        <f>IF($A60="",0,IF(Mitarbeiter!$G$58=FALSE,0,IF(AND(Mitarbeiter!$E$58&lt;&gt;"",HW$5+6&lt;Mitarbeiter!$E$58),0,IF(AND(Mitarbeiter!$F$58&lt;&gt;"",HW$5&gt;Mitarbeiter!$F$58),0,IF(Planung!HW60="",$C60,IF(ISNUMBER(Planung!HW60),Planung!HW60,IF(UPPER(Planung!HW60)="H",$C60/2,0)))))))</f>
        <v>0</v>
      </c>
      <c r="HX60" s="27">
        <f>IF($A60="",0,IF(Mitarbeiter!$G$58=FALSE,0,IF(AND(Mitarbeiter!$E$58&lt;&gt;"",HX$5+6&lt;Mitarbeiter!$E$58),0,IF(AND(Mitarbeiter!$F$58&lt;&gt;"",HX$5&gt;Mitarbeiter!$F$58),0,IF(Planung!HX60="",$C60,IF(ISNUMBER(Planung!HX60),Planung!HX60,IF(UPPER(Planung!HX60)="H",$C60/2,0)))))))</f>
        <v>0</v>
      </c>
      <c r="HY60" s="27">
        <f>IF($A60="",0,IF(Mitarbeiter!$G$58=FALSE,0,IF(AND(Mitarbeiter!$E$58&lt;&gt;"",HY$5+6&lt;Mitarbeiter!$E$58),0,IF(AND(Mitarbeiter!$F$58&lt;&gt;"",HY$5&gt;Mitarbeiter!$F$58),0,IF(Planung!HY60="",$C60,IF(ISNUMBER(Planung!HY60),Planung!HY60,IF(UPPER(Planung!HY60)="H",$C60/2,0)))))))</f>
        <v>0</v>
      </c>
      <c r="HZ60" s="27">
        <f>IF($A60="",0,IF(Mitarbeiter!$G$58=FALSE,0,IF(AND(Mitarbeiter!$E$58&lt;&gt;"",HZ$5+6&lt;Mitarbeiter!$E$58),0,IF(AND(Mitarbeiter!$F$58&lt;&gt;"",HZ$5&gt;Mitarbeiter!$F$58),0,IF(Planung!HZ60="",$C60,IF(ISNUMBER(Planung!HZ60),Planung!HZ60,IF(UPPER(Planung!HZ60)="H",$C60/2,0)))))))</f>
        <v>0</v>
      </c>
      <c r="IA60" s="27">
        <f>IF($A60="",0,IF(Mitarbeiter!$G$58=FALSE,0,IF(AND(Mitarbeiter!$E$58&lt;&gt;"",IA$5+6&lt;Mitarbeiter!$E$58),0,IF(AND(Mitarbeiter!$F$58&lt;&gt;"",IA$5&gt;Mitarbeiter!$F$58),0,IF(Planung!IA60="",$C60,IF(ISNUMBER(Planung!IA60),Planung!IA60,IF(UPPER(Planung!IA60)="H",$C60/2,0)))))))</f>
        <v>0</v>
      </c>
    </row>
    <row r="61" spans="1:235" x14ac:dyDescent="0.25">
      <c r="A61" s="7" t="str">
        <f>Planung!A61</f>
        <v/>
      </c>
      <c r="B61" s="7" t="str">
        <f>Planung!B61</f>
        <v/>
      </c>
      <c r="C61" s="27">
        <f>N(Mitarbeiter!$D$59)</f>
        <v>0</v>
      </c>
      <c r="D61" s="27">
        <f>IF($A61="",0,IF(Mitarbeiter!$G$59=FALSE,0,IF(AND(Mitarbeiter!$E$59&lt;&gt;"",D$5+6&lt;Mitarbeiter!$E$59),0,IF(AND(Mitarbeiter!$F$59&lt;&gt;"",D$5&gt;Mitarbeiter!$F$59),0,IF(Planung!D61="",$C61,IF(ISNUMBER(Planung!D61),Planung!D61,IF(UPPER(Planung!D61)="H",$C61/2,0)))))))</f>
        <v>0</v>
      </c>
      <c r="E61" s="27">
        <f>IF($A61="",0,IF(Mitarbeiter!$G$59=FALSE,0,IF(AND(Mitarbeiter!$E$59&lt;&gt;"",E$5+6&lt;Mitarbeiter!$E$59),0,IF(AND(Mitarbeiter!$F$59&lt;&gt;"",E$5&gt;Mitarbeiter!$F$59),0,IF(Planung!E61="",$C61,IF(ISNUMBER(Planung!E61),Planung!E61,IF(UPPER(Planung!E61)="H",$C61/2,0)))))))</f>
        <v>0</v>
      </c>
      <c r="F61" s="27">
        <f>IF($A61="",0,IF(Mitarbeiter!$G$59=FALSE,0,IF(AND(Mitarbeiter!$E$59&lt;&gt;"",F$5+6&lt;Mitarbeiter!$E$59),0,IF(AND(Mitarbeiter!$F$59&lt;&gt;"",F$5&gt;Mitarbeiter!$F$59),0,IF(Planung!F61="",$C61,IF(ISNUMBER(Planung!F61),Planung!F61,IF(UPPER(Planung!F61)="H",$C61/2,0)))))))</f>
        <v>0</v>
      </c>
      <c r="G61" s="27">
        <f>IF($A61="",0,IF(Mitarbeiter!$G$59=FALSE,0,IF(AND(Mitarbeiter!$E$59&lt;&gt;"",G$5+6&lt;Mitarbeiter!$E$59),0,IF(AND(Mitarbeiter!$F$59&lt;&gt;"",G$5&gt;Mitarbeiter!$F$59),0,IF(Planung!G61="",$C61,IF(ISNUMBER(Planung!G61),Planung!G61,IF(UPPER(Planung!G61)="H",$C61/2,0)))))))</f>
        <v>0</v>
      </c>
      <c r="H61" s="27">
        <f>IF($A61="",0,IF(Mitarbeiter!$G$59=FALSE,0,IF(AND(Mitarbeiter!$E$59&lt;&gt;"",H$5+6&lt;Mitarbeiter!$E$59),0,IF(AND(Mitarbeiter!$F$59&lt;&gt;"",H$5&gt;Mitarbeiter!$F$59),0,IF(Planung!H61="",$C61,IF(ISNUMBER(Planung!H61),Planung!H61,IF(UPPER(Planung!H61)="H",$C61/2,0)))))))</f>
        <v>0</v>
      </c>
      <c r="I61" s="27">
        <f>IF($A61="",0,IF(Mitarbeiter!$G$59=FALSE,0,IF(AND(Mitarbeiter!$E$59&lt;&gt;"",I$5+6&lt;Mitarbeiter!$E$59),0,IF(AND(Mitarbeiter!$F$59&lt;&gt;"",I$5&gt;Mitarbeiter!$F$59),0,IF(Planung!I61="",$C61,IF(ISNUMBER(Planung!I61),Planung!I61,IF(UPPER(Planung!I61)="H",$C61/2,0)))))))</f>
        <v>0</v>
      </c>
      <c r="J61" s="27">
        <f>IF($A61="",0,IF(Mitarbeiter!$G$59=FALSE,0,IF(AND(Mitarbeiter!$E$59&lt;&gt;"",J$5+6&lt;Mitarbeiter!$E$59),0,IF(AND(Mitarbeiter!$F$59&lt;&gt;"",J$5&gt;Mitarbeiter!$F$59),0,IF(Planung!J61="",$C61,IF(ISNUMBER(Planung!J61),Planung!J61,IF(UPPER(Planung!J61)="H",$C61/2,0)))))))</f>
        <v>0</v>
      </c>
      <c r="K61" s="27">
        <f>IF($A61="",0,IF(Mitarbeiter!$G$59=FALSE,0,IF(AND(Mitarbeiter!$E$59&lt;&gt;"",K$5+6&lt;Mitarbeiter!$E$59),0,IF(AND(Mitarbeiter!$F$59&lt;&gt;"",K$5&gt;Mitarbeiter!$F$59),0,IF(Planung!K61="",$C61,IF(ISNUMBER(Planung!K61),Planung!K61,IF(UPPER(Planung!K61)="H",$C61/2,0)))))))</f>
        <v>0</v>
      </c>
      <c r="L61" s="27">
        <f>IF($A61="",0,IF(Mitarbeiter!$G$59=FALSE,0,IF(AND(Mitarbeiter!$E$59&lt;&gt;"",L$5+6&lt;Mitarbeiter!$E$59),0,IF(AND(Mitarbeiter!$F$59&lt;&gt;"",L$5&gt;Mitarbeiter!$F$59),0,IF(Planung!L61="",$C61,IF(ISNUMBER(Planung!L61),Planung!L61,IF(UPPER(Planung!L61)="H",$C61/2,0)))))))</f>
        <v>0</v>
      </c>
      <c r="M61" s="27">
        <f>IF($A61="",0,IF(Mitarbeiter!$G$59=FALSE,0,IF(AND(Mitarbeiter!$E$59&lt;&gt;"",M$5+6&lt;Mitarbeiter!$E$59),0,IF(AND(Mitarbeiter!$F$59&lt;&gt;"",M$5&gt;Mitarbeiter!$F$59),0,IF(Planung!M61="",$C61,IF(ISNUMBER(Planung!M61),Planung!M61,IF(UPPER(Planung!M61)="H",$C61/2,0)))))))</f>
        <v>0</v>
      </c>
      <c r="N61" s="27">
        <f>IF($A61="",0,IF(Mitarbeiter!$G$59=FALSE,0,IF(AND(Mitarbeiter!$E$59&lt;&gt;"",N$5+6&lt;Mitarbeiter!$E$59),0,IF(AND(Mitarbeiter!$F$59&lt;&gt;"",N$5&gt;Mitarbeiter!$F$59),0,IF(Planung!N61="",$C61,IF(ISNUMBER(Planung!N61),Planung!N61,IF(UPPER(Planung!N61)="H",$C61/2,0)))))))</f>
        <v>0</v>
      </c>
      <c r="O61" s="27">
        <f>IF($A61="",0,IF(Mitarbeiter!$G$59=FALSE,0,IF(AND(Mitarbeiter!$E$59&lt;&gt;"",O$5+6&lt;Mitarbeiter!$E$59),0,IF(AND(Mitarbeiter!$F$59&lt;&gt;"",O$5&gt;Mitarbeiter!$F$59),0,IF(Planung!O61="",$C61,IF(ISNUMBER(Planung!O61),Planung!O61,IF(UPPER(Planung!O61)="H",$C61/2,0)))))))</f>
        <v>0</v>
      </c>
      <c r="P61" s="27">
        <f>IF($A61="",0,IF(Mitarbeiter!$G$59=FALSE,0,IF(AND(Mitarbeiter!$E$59&lt;&gt;"",P$5+6&lt;Mitarbeiter!$E$59),0,IF(AND(Mitarbeiter!$F$59&lt;&gt;"",P$5&gt;Mitarbeiter!$F$59),0,IF(Planung!P61="",$C61,IF(ISNUMBER(Planung!P61),Planung!P61,IF(UPPER(Planung!P61)="H",$C61/2,0)))))))</f>
        <v>0</v>
      </c>
      <c r="Q61" s="27">
        <f>IF($A61="",0,IF(Mitarbeiter!$G$59=FALSE,0,IF(AND(Mitarbeiter!$E$59&lt;&gt;"",Q$5+6&lt;Mitarbeiter!$E$59),0,IF(AND(Mitarbeiter!$F$59&lt;&gt;"",Q$5&gt;Mitarbeiter!$F$59),0,IF(Planung!Q61="",$C61,IF(ISNUMBER(Planung!Q61),Planung!Q61,IF(UPPER(Planung!Q61)="H",$C61/2,0)))))))</f>
        <v>0</v>
      </c>
      <c r="R61" s="27">
        <f>IF($A61="",0,IF(Mitarbeiter!$G$59=FALSE,0,IF(AND(Mitarbeiter!$E$59&lt;&gt;"",R$5+6&lt;Mitarbeiter!$E$59),0,IF(AND(Mitarbeiter!$F$59&lt;&gt;"",R$5&gt;Mitarbeiter!$F$59),0,IF(Planung!R61="",$C61,IF(ISNUMBER(Planung!R61),Planung!R61,IF(UPPER(Planung!R61)="H",$C61/2,0)))))))</f>
        <v>0</v>
      </c>
      <c r="S61" s="27">
        <f>IF($A61="",0,IF(Mitarbeiter!$G$59=FALSE,0,IF(AND(Mitarbeiter!$E$59&lt;&gt;"",S$5+6&lt;Mitarbeiter!$E$59),0,IF(AND(Mitarbeiter!$F$59&lt;&gt;"",S$5&gt;Mitarbeiter!$F$59),0,IF(Planung!S61="",$C61,IF(ISNUMBER(Planung!S61),Planung!S61,IF(UPPER(Planung!S61)="H",$C61/2,0)))))))</f>
        <v>0</v>
      </c>
      <c r="T61" s="27">
        <f>IF($A61="",0,IF(Mitarbeiter!$G$59=FALSE,0,IF(AND(Mitarbeiter!$E$59&lt;&gt;"",T$5+6&lt;Mitarbeiter!$E$59),0,IF(AND(Mitarbeiter!$F$59&lt;&gt;"",T$5&gt;Mitarbeiter!$F$59),0,IF(Planung!T61="",$C61,IF(ISNUMBER(Planung!T61),Planung!T61,IF(UPPER(Planung!T61)="H",$C61/2,0)))))))</f>
        <v>0</v>
      </c>
      <c r="U61" s="27">
        <f>IF($A61="",0,IF(Mitarbeiter!$G$59=FALSE,0,IF(AND(Mitarbeiter!$E$59&lt;&gt;"",U$5+6&lt;Mitarbeiter!$E$59),0,IF(AND(Mitarbeiter!$F$59&lt;&gt;"",U$5&gt;Mitarbeiter!$F$59),0,IF(Planung!U61="",$C61,IF(ISNUMBER(Planung!U61),Planung!U61,IF(UPPER(Planung!U61)="H",$C61/2,0)))))))</f>
        <v>0</v>
      </c>
      <c r="V61" s="27">
        <f>IF($A61="",0,IF(Mitarbeiter!$G$59=FALSE,0,IF(AND(Mitarbeiter!$E$59&lt;&gt;"",V$5+6&lt;Mitarbeiter!$E$59),0,IF(AND(Mitarbeiter!$F$59&lt;&gt;"",V$5&gt;Mitarbeiter!$F$59),0,IF(Planung!V61="",$C61,IF(ISNUMBER(Planung!V61),Planung!V61,IF(UPPER(Planung!V61)="H",$C61/2,0)))))))</f>
        <v>0</v>
      </c>
      <c r="W61" s="27">
        <f>IF($A61="",0,IF(Mitarbeiter!$G$59=FALSE,0,IF(AND(Mitarbeiter!$E$59&lt;&gt;"",W$5+6&lt;Mitarbeiter!$E$59),0,IF(AND(Mitarbeiter!$F$59&lt;&gt;"",W$5&gt;Mitarbeiter!$F$59),0,IF(Planung!W61="",$C61,IF(ISNUMBER(Planung!W61),Planung!W61,IF(UPPER(Planung!W61)="H",$C61/2,0)))))))</f>
        <v>0</v>
      </c>
      <c r="X61" s="27">
        <f>IF($A61="",0,IF(Mitarbeiter!$G$59=FALSE,0,IF(AND(Mitarbeiter!$E$59&lt;&gt;"",X$5+6&lt;Mitarbeiter!$E$59),0,IF(AND(Mitarbeiter!$F$59&lt;&gt;"",X$5&gt;Mitarbeiter!$F$59),0,IF(Planung!X61="",$C61,IF(ISNUMBER(Planung!X61),Planung!X61,IF(UPPER(Planung!X61)="H",$C61/2,0)))))))</f>
        <v>0</v>
      </c>
      <c r="Y61" s="27">
        <f>IF($A61="",0,IF(Mitarbeiter!$G$59=FALSE,0,IF(AND(Mitarbeiter!$E$59&lt;&gt;"",Y$5+6&lt;Mitarbeiter!$E$59),0,IF(AND(Mitarbeiter!$F$59&lt;&gt;"",Y$5&gt;Mitarbeiter!$F$59),0,IF(Planung!Y61="",$C61,IF(ISNUMBER(Planung!Y61),Planung!Y61,IF(UPPER(Planung!Y61)="H",$C61/2,0)))))))</f>
        <v>0</v>
      </c>
      <c r="Z61" s="27">
        <f>IF($A61="",0,IF(Mitarbeiter!$G$59=FALSE,0,IF(AND(Mitarbeiter!$E$59&lt;&gt;"",Z$5+6&lt;Mitarbeiter!$E$59),0,IF(AND(Mitarbeiter!$F$59&lt;&gt;"",Z$5&gt;Mitarbeiter!$F$59),0,IF(Planung!Z61="",$C61,IF(ISNUMBER(Planung!Z61),Planung!Z61,IF(UPPER(Planung!Z61)="H",$C61/2,0)))))))</f>
        <v>0</v>
      </c>
      <c r="AA61" s="27">
        <f>IF($A61="",0,IF(Mitarbeiter!$G$59=FALSE,0,IF(AND(Mitarbeiter!$E$59&lt;&gt;"",AA$5+6&lt;Mitarbeiter!$E$59),0,IF(AND(Mitarbeiter!$F$59&lt;&gt;"",AA$5&gt;Mitarbeiter!$F$59),0,IF(Planung!AA61="",$C61,IF(ISNUMBER(Planung!AA61),Planung!AA61,IF(UPPER(Planung!AA61)="H",$C61/2,0)))))))</f>
        <v>0</v>
      </c>
      <c r="AB61" s="27">
        <f>IF($A61="",0,IF(Mitarbeiter!$G$59=FALSE,0,IF(AND(Mitarbeiter!$E$59&lt;&gt;"",AB$5+6&lt;Mitarbeiter!$E$59),0,IF(AND(Mitarbeiter!$F$59&lt;&gt;"",AB$5&gt;Mitarbeiter!$F$59),0,IF(Planung!AB61="",$C61,IF(ISNUMBER(Planung!AB61),Planung!AB61,IF(UPPER(Planung!AB61)="H",$C61/2,0)))))))</f>
        <v>0</v>
      </c>
      <c r="AC61" s="27">
        <f>IF($A61="",0,IF(Mitarbeiter!$G$59=FALSE,0,IF(AND(Mitarbeiter!$E$59&lt;&gt;"",AC$5+6&lt;Mitarbeiter!$E$59),0,IF(AND(Mitarbeiter!$F$59&lt;&gt;"",AC$5&gt;Mitarbeiter!$F$59),0,IF(Planung!AC61="",$C61,IF(ISNUMBER(Planung!AC61),Planung!AC61,IF(UPPER(Planung!AC61)="H",$C61/2,0)))))))</f>
        <v>0</v>
      </c>
      <c r="AD61" s="27">
        <f>IF($A61="",0,IF(Mitarbeiter!$G$59=FALSE,0,IF(AND(Mitarbeiter!$E$59&lt;&gt;"",AD$5+6&lt;Mitarbeiter!$E$59),0,IF(AND(Mitarbeiter!$F$59&lt;&gt;"",AD$5&gt;Mitarbeiter!$F$59),0,IF(Planung!AD61="",$C61,IF(ISNUMBER(Planung!AD61),Planung!AD61,IF(UPPER(Planung!AD61)="H",$C61/2,0)))))))</f>
        <v>0</v>
      </c>
      <c r="AE61" s="27">
        <f>IF($A61="",0,IF(Mitarbeiter!$G$59=FALSE,0,IF(AND(Mitarbeiter!$E$59&lt;&gt;"",AE$5+6&lt;Mitarbeiter!$E$59),0,IF(AND(Mitarbeiter!$F$59&lt;&gt;"",AE$5&gt;Mitarbeiter!$F$59),0,IF(Planung!AE61="",$C61,IF(ISNUMBER(Planung!AE61),Planung!AE61,IF(UPPER(Planung!AE61)="H",$C61/2,0)))))))</f>
        <v>0</v>
      </c>
      <c r="AF61" s="27">
        <f>IF($A61="",0,IF(Mitarbeiter!$G$59=FALSE,0,IF(AND(Mitarbeiter!$E$59&lt;&gt;"",AF$5+6&lt;Mitarbeiter!$E$59),0,IF(AND(Mitarbeiter!$F$59&lt;&gt;"",AF$5&gt;Mitarbeiter!$F$59),0,IF(Planung!AF61="",$C61,IF(ISNUMBER(Planung!AF61),Planung!AF61,IF(UPPER(Planung!AF61)="H",$C61/2,0)))))))</f>
        <v>0</v>
      </c>
      <c r="AG61" s="27">
        <f>IF($A61="",0,IF(Mitarbeiter!$G$59=FALSE,0,IF(AND(Mitarbeiter!$E$59&lt;&gt;"",AG$5+6&lt;Mitarbeiter!$E$59),0,IF(AND(Mitarbeiter!$F$59&lt;&gt;"",AG$5&gt;Mitarbeiter!$F$59),0,IF(Planung!AG61="",$C61,IF(ISNUMBER(Planung!AG61),Planung!AG61,IF(UPPER(Planung!AG61)="H",$C61/2,0)))))))</f>
        <v>0</v>
      </c>
      <c r="AH61" s="27">
        <f>IF($A61="",0,IF(Mitarbeiter!$G$59=FALSE,0,IF(AND(Mitarbeiter!$E$59&lt;&gt;"",AH$5+6&lt;Mitarbeiter!$E$59),0,IF(AND(Mitarbeiter!$F$59&lt;&gt;"",AH$5&gt;Mitarbeiter!$F$59),0,IF(Planung!AH61="",$C61,IF(ISNUMBER(Planung!AH61),Planung!AH61,IF(UPPER(Planung!AH61)="H",$C61/2,0)))))))</f>
        <v>0</v>
      </c>
      <c r="AI61" s="27">
        <f>IF($A61="",0,IF(Mitarbeiter!$G$59=FALSE,0,IF(AND(Mitarbeiter!$E$59&lt;&gt;"",AI$5+6&lt;Mitarbeiter!$E$59),0,IF(AND(Mitarbeiter!$F$59&lt;&gt;"",AI$5&gt;Mitarbeiter!$F$59),0,IF(Planung!AI61="",$C61,IF(ISNUMBER(Planung!AI61),Planung!AI61,IF(UPPER(Planung!AI61)="H",$C61/2,0)))))))</f>
        <v>0</v>
      </c>
      <c r="AJ61" s="27">
        <f>IF($A61="",0,IF(Mitarbeiter!$G$59=FALSE,0,IF(AND(Mitarbeiter!$E$59&lt;&gt;"",AJ$5+6&lt;Mitarbeiter!$E$59),0,IF(AND(Mitarbeiter!$F$59&lt;&gt;"",AJ$5&gt;Mitarbeiter!$F$59),0,IF(Planung!AJ61="",$C61,IF(ISNUMBER(Planung!AJ61),Planung!AJ61,IF(UPPER(Planung!AJ61)="H",$C61/2,0)))))))</f>
        <v>0</v>
      </c>
      <c r="AK61" s="27">
        <f>IF($A61="",0,IF(Mitarbeiter!$G$59=FALSE,0,IF(AND(Mitarbeiter!$E$59&lt;&gt;"",AK$5+6&lt;Mitarbeiter!$E$59),0,IF(AND(Mitarbeiter!$F$59&lt;&gt;"",AK$5&gt;Mitarbeiter!$F$59),0,IF(Planung!AK61="",$C61,IF(ISNUMBER(Planung!AK61),Planung!AK61,IF(UPPER(Planung!AK61)="H",$C61/2,0)))))))</f>
        <v>0</v>
      </c>
      <c r="AL61" s="27">
        <f>IF($A61="",0,IF(Mitarbeiter!$G$59=FALSE,0,IF(AND(Mitarbeiter!$E$59&lt;&gt;"",AL$5+6&lt;Mitarbeiter!$E$59),0,IF(AND(Mitarbeiter!$F$59&lt;&gt;"",AL$5&gt;Mitarbeiter!$F$59),0,IF(Planung!AL61="",$C61,IF(ISNUMBER(Planung!AL61),Planung!AL61,IF(UPPER(Planung!AL61)="H",$C61/2,0)))))))</f>
        <v>0</v>
      </c>
      <c r="AM61" s="27">
        <f>IF($A61="",0,IF(Mitarbeiter!$G$59=FALSE,0,IF(AND(Mitarbeiter!$E$59&lt;&gt;"",AM$5+6&lt;Mitarbeiter!$E$59),0,IF(AND(Mitarbeiter!$F$59&lt;&gt;"",AM$5&gt;Mitarbeiter!$F$59),0,IF(Planung!AM61="",$C61,IF(ISNUMBER(Planung!AM61),Planung!AM61,IF(UPPER(Planung!AM61)="H",$C61/2,0)))))))</f>
        <v>0</v>
      </c>
      <c r="AN61" s="27">
        <f>IF($A61="",0,IF(Mitarbeiter!$G$59=FALSE,0,IF(AND(Mitarbeiter!$E$59&lt;&gt;"",AN$5+6&lt;Mitarbeiter!$E$59),0,IF(AND(Mitarbeiter!$F$59&lt;&gt;"",AN$5&gt;Mitarbeiter!$F$59),0,IF(Planung!AN61="",$C61,IF(ISNUMBER(Planung!AN61),Planung!AN61,IF(UPPER(Planung!AN61)="H",$C61/2,0)))))))</f>
        <v>0</v>
      </c>
      <c r="AO61" s="27">
        <f>IF($A61="",0,IF(Mitarbeiter!$G$59=FALSE,0,IF(AND(Mitarbeiter!$E$59&lt;&gt;"",AO$5+6&lt;Mitarbeiter!$E$59),0,IF(AND(Mitarbeiter!$F$59&lt;&gt;"",AO$5&gt;Mitarbeiter!$F$59),0,IF(Planung!AO61="",$C61,IF(ISNUMBER(Planung!AO61),Planung!AO61,IF(UPPER(Planung!AO61)="H",$C61/2,0)))))))</f>
        <v>0</v>
      </c>
      <c r="AP61" s="27">
        <f>IF($A61="",0,IF(Mitarbeiter!$G$59=FALSE,0,IF(AND(Mitarbeiter!$E$59&lt;&gt;"",AP$5+6&lt;Mitarbeiter!$E$59),0,IF(AND(Mitarbeiter!$F$59&lt;&gt;"",AP$5&gt;Mitarbeiter!$F$59),0,IF(Planung!AP61="",$C61,IF(ISNUMBER(Planung!AP61),Planung!AP61,IF(UPPER(Planung!AP61)="H",$C61/2,0)))))))</f>
        <v>0</v>
      </c>
      <c r="AQ61" s="27">
        <f>IF($A61="",0,IF(Mitarbeiter!$G$59=FALSE,0,IF(AND(Mitarbeiter!$E$59&lt;&gt;"",AQ$5+6&lt;Mitarbeiter!$E$59),0,IF(AND(Mitarbeiter!$F$59&lt;&gt;"",AQ$5&gt;Mitarbeiter!$F$59),0,IF(Planung!AQ61="",$C61,IF(ISNUMBER(Planung!AQ61),Planung!AQ61,IF(UPPER(Planung!AQ61)="H",$C61/2,0)))))))</f>
        <v>0</v>
      </c>
      <c r="AR61" s="27">
        <f>IF($A61="",0,IF(Mitarbeiter!$G$59=FALSE,0,IF(AND(Mitarbeiter!$E$59&lt;&gt;"",AR$5+6&lt;Mitarbeiter!$E$59),0,IF(AND(Mitarbeiter!$F$59&lt;&gt;"",AR$5&gt;Mitarbeiter!$F$59),0,IF(Planung!AR61="",$C61,IF(ISNUMBER(Planung!AR61),Planung!AR61,IF(UPPER(Planung!AR61)="H",$C61/2,0)))))))</f>
        <v>0</v>
      </c>
      <c r="AS61" s="27">
        <f>IF($A61="",0,IF(Mitarbeiter!$G$59=FALSE,0,IF(AND(Mitarbeiter!$E$59&lt;&gt;"",AS$5+6&lt;Mitarbeiter!$E$59),0,IF(AND(Mitarbeiter!$F$59&lt;&gt;"",AS$5&gt;Mitarbeiter!$F$59),0,IF(Planung!AS61="",$C61,IF(ISNUMBER(Planung!AS61),Planung!AS61,IF(UPPER(Planung!AS61)="H",$C61/2,0)))))))</f>
        <v>0</v>
      </c>
      <c r="AT61" s="27">
        <f>IF($A61="",0,IF(Mitarbeiter!$G$59=FALSE,0,IF(AND(Mitarbeiter!$E$59&lt;&gt;"",AT$5+6&lt;Mitarbeiter!$E$59),0,IF(AND(Mitarbeiter!$F$59&lt;&gt;"",AT$5&gt;Mitarbeiter!$F$59),0,IF(Planung!AT61="",$C61,IF(ISNUMBER(Planung!AT61),Planung!AT61,IF(UPPER(Planung!AT61)="H",$C61/2,0)))))))</f>
        <v>0</v>
      </c>
      <c r="AU61" s="27">
        <f>IF($A61="",0,IF(Mitarbeiter!$G$59=FALSE,0,IF(AND(Mitarbeiter!$E$59&lt;&gt;"",AU$5+6&lt;Mitarbeiter!$E$59),0,IF(AND(Mitarbeiter!$F$59&lt;&gt;"",AU$5&gt;Mitarbeiter!$F$59),0,IF(Planung!AU61="",$C61,IF(ISNUMBER(Planung!AU61),Planung!AU61,IF(UPPER(Planung!AU61)="H",$C61/2,0)))))))</f>
        <v>0</v>
      </c>
      <c r="AV61" s="27">
        <f>IF($A61="",0,IF(Mitarbeiter!$G$59=FALSE,0,IF(AND(Mitarbeiter!$E$59&lt;&gt;"",AV$5+6&lt;Mitarbeiter!$E$59),0,IF(AND(Mitarbeiter!$F$59&lt;&gt;"",AV$5&gt;Mitarbeiter!$F$59),0,IF(Planung!AV61="",$C61,IF(ISNUMBER(Planung!AV61),Planung!AV61,IF(UPPER(Planung!AV61)="H",$C61/2,0)))))))</f>
        <v>0</v>
      </c>
      <c r="AW61" s="27">
        <f>IF($A61="",0,IF(Mitarbeiter!$G$59=FALSE,0,IF(AND(Mitarbeiter!$E$59&lt;&gt;"",AW$5+6&lt;Mitarbeiter!$E$59),0,IF(AND(Mitarbeiter!$F$59&lt;&gt;"",AW$5&gt;Mitarbeiter!$F$59),0,IF(Planung!AW61="",$C61,IF(ISNUMBER(Planung!AW61),Planung!AW61,IF(UPPER(Planung!AW61)="H",$C61/2,0)))))))</f>
        <v>0</v>
      </c>
      <c r="AX61" s="27">
        <f>IF($A61="",0,IF(Mitarbeiter!$G$59=FALSE,0,IF(AND(Mitarbeiter!$E$59&lt;&gt;"",AX$5+6&lt;Mitarbeiter!$E$59),0,IF(AND(Mitarbeiter!$F$59&lt;&gt;"",AX$5&gt;Mitarbeiter!$F$59),0,IF(Planung!AX61="",$C61,IF(ISNUMBER(Planung!AX61),Planung!AX61,IF(UPPER(Planung!AX61)="H",$C61/2,0)))))))</f>
        <v>0</v>
      </c>
      <c r="AY61" s="27">
        <f>IF($A61="",0,IF(Mitarbeiter!$G$59=FALSE,0,IF(AND(Mitarbeiter!$E$59&lt;&gt;"",AY$5+6&lt;Mitarbeiter!$E$59),0,IF(AND(Mitarbeiter!$F$59&lt;&gt;"",AY$5&gt;Mitarbeiter!$F$59),0,IF(Planung!AY61="",$C61,IF(ISNUMBER(Planung!AY61),Planung!AY61,IF(UPPER(Planung!AY61)="H",$C61/2,0)))))))</f>
        <v>0</v>
      </c>
      <c r="AZ61" s="27">
        <f>IF($A61="",0,IF(Mitarbeiter!$G$59=FALSE,0,IF(AND(Mitarbeiter!$E$59&lt;&gt;"",AZ$5+6&lt;Mitarbeiter!$E$59),0,IF(AND(Mitarbeiter!$F$59&lt;&gt;"",AZ$5&gt;Mitarbeiter!$F$59),0,IF(Planung!AZ61="",$C61,IF(ISNUMBER(Planung!AZ61),Planung!AZ61,IF(UPPER(Planung!AZ61)="H",$C61/2,0)))))))</f>
        <v>0</v>
      </c>
      <c r="BA61" s="27">
        <f>IF($A61="",0,IF(Mitarbeiter!$G$59=FALSE,0,IF(AND(Mitarbeiter!$E$59&lt;&gt;"",BA$5+6&lt;Mitarbeiter!$E$59),0,IF(AND(Mitarbeiter!$F$59&lt;&gt;"",BA$5&gt;Mitarbeiter!$F$59),0,IF(Planung!BA61="",$C61,IF(ISNUMBER(Planung!BA61),Planung!BA61,IF(UPPER(Planung!BA61)="H",$C61/2,0)))))))</f>
        <v>0</v>
      </c>
      <c r="BB61" s="27">
        <f>IF($A61="",0,IF(Mitarbeiter!$G$59=FALSE,0,IF(AND(Mitarbeiter!$E$59&lt;&gt;"",BB$5+6&lt;Mitarbeiter!$E$59),0,IF(AND(Mitarbeiter!$F$59&lt;&gt;"",BB$5&gt;Mitarbeiter!$F$59),0,IF(Planung!BB61="",$C61,IF(ISNUMBER(Planung!BB61),Planung!BB61,IF(UPPER(Planung!BB61)="H",$C61/2,0)))))))</f>
        <v>0</v>
      </c>
      <c r="BC61" s="27">
        <f>IF($A61="",0,IF(Mitarbeiter!$G$59=FALSE,0,IF(AND(Mitarbeiter!$E$59&lt;&gt;"",BC$5+6&lt;Mitarbeiter!$E$59),0,IF(AND(Mitarbeiter!$F$59&lt;&gt;"",BC$5&gt;Mitarbeiter!$F$59),0,IF(Planung!BC61="",$C61,IF(ISNUMBER(Planung!BC61),Planung!BC61,IF(UPPER(Planung!BC61)="H",$C61/2,0)))))))</f>
        <v>0</v>
      </c>
      <c r="BD61" s="27">
        <f>IF($A61="",0,IF(Mitarbeiter!$G$59=FALSE,0,IF(AND(Mitarbeiter!$E$59&lt;&gt;"",BD$5+6&lt;Mitarbeiter!$E$59),0,IF(AND(Mitarbeiter!$F$59&lt;&gt;"",BD$5&gt;Mitarbeiter!$F$59),0,IF(Planung!BD61="",$C61,IF(ISNUMBER(Planung!BD61),Planung!BD61,IF(UPPER(Planung!BD61)="H",$C61/2,0)))))))</f>
        <v>0</v>
      </c>
      <c r="BE61" s="27">
        <f>IF($A61="",0,IF(Mitarbeiter!$G$59=FALSE,0,IF(AND(Mitarbeiter!$E$59&lt;&gt;"",BE$5+6&lt;Mitarbeiter!$E$59),0,IF(AND(Mitarbeiter!$F$59&lt;&gt;"",BE$5&gt;Mitarbeiter!$F$59),0,IF(Planung!BE61="",$C61,IF(ISNUMBER(Planung!BE61),Planung!BE61,IF(UPPER(Planung!BE61)="H",$C61/2,0)))))))</f>
        <v>0</v>
      </c>
      <c r="BF61" s="27">
        <f>IF($A61="",0,IF(Mitarbeiter!$G$59=FALSE,0,IF(AND(Mitarbeiter!$E$59&lt;&gt;"",BF$5+6&lt;Mitarbeiter!$E$59),0,IF(AND(Mitarbeiter!$F$59&lt;&gt;"",BF$5&gt;Mitarbeiter!$F$59),0,IF(Planung!BF61="",$C61,IF(ISNUMBER(Planung!BF61),Planung!BF61,IF(UPPER(Planung!BF61)="H",$C61/2,0)))))))</f>
        <v>0</v>
      </c>
      <c r="BG61" s="27">
        <f>IF($A61="",0,IF(Mitarbeiter!$G$59=FALSE,0,IF(AND(Mitarbeiter!$E$59&lt;&gt;"",BG$5+6&lt;Mitarbeiter!$E$59),0,IF(AND(Mitarbeiter!$F$59&lt;&gt;"",BG$5&gt;Mitarbeiter!$F$59),0,IF(Planung!BG61="",$C61,IF(ISNUMBER(Planung!BG61),Planung!BG61,IF(UPPER(Planung!BG61)="H",$C61/2,0)))))))</f>
        <v>0</v>
      </c>
      <c r="BH61" s="27">
        <f>IF($A61="",0,IF(Mitarbeiter!$G$59=FALSE,0,IF(AND(Mitarbeiter!$E$59&lt;&gt;"",BH$5+6&lt;Mitarbeiter!$E$59),0,IF(AND(Mitarbeiter!$F$59&lt;&gt;"",BH$5&gt;Mitarbeiter!$F$59),0,IF(Planung!BH61="",$C61,IF(ISNUMBER(Planung!BH61),Planung!BH61,IF(UPPER(Planung!BH61)="H",$C61/2,0)))))))</f>
        <v>0</v>
      </c>
      <c r="BI61" s="27">
        <f>IF($A61="",0,IF(Mitarbeiter!$G$59=FALSE,0,IF(AND(Mitarbeiter!$E$59&lt;&gt;"",BI$5+6&lt;Mitarbeiter!$E$59),0,IF(AND(Mitarbeiter!$F$59&lt;&gt;"",BI$5&gt;Mitarbeiter!$F$59),0,IF(Planung!BI61="",$C61,IF(ISNUMBER(Planung!BI61),Planung!BI61,IF(UPPER(Planung!BI61)="H",$C61/2,0)))))))</f>
        <v>0</v>
      </c>
      <c r="BJ61" s="27">
        <f>IF($A61="",0,IF(Mitarbeiter!$G$59=FALSE,0,IF(AND(Mitarbeiter!$E$59&lt;&gt;"",BJ$5+6&lt;Mitarbeiter!$E$59),0,IF(AND(Mitarbeiter!$F$59&lt;&gt;"",BJ$5&gt;Mitarbeiter!$F$59),0,IF(Planung!BJ61="",$C61,IF(ISNUMBER(Planung!BJ61),Planung!BJ61,IF(UPPER(Planung!BJ61)="H",$C61/2,0)))))))</f>
        <v>0</v>
      </c>
      <c r="BK61" s="27">
        <f>IF($A61="",0,IF(Mitarbeiter!$G$59=FALSE,0,IF(AND(Mitarbeiter!$E$59&lt;&gt;"",BK$5+6&lt;Mitarbeiter!$E$59),0,IF(AND(Mitarbeiter!$F$59&lt;&gt;"",BK$5&gt;Mitarbeiter!$F$59),0,IF(Planung!BK61="",$C61,IF(ISNUMBER(Planung!BK61),Planung!BK61,IF(UPPER(Planung!BK61)="H",$C61/2,0)))))))</f>
        <v>0</v>
      </c>
      <c r="BL61" s="27">
        <f>IF($A61="",0,IF(Mitarbeiter!$G$59=FALSE,0,IF(AND(Mitarbeiter!$E$59&lt;&gt;"",BL$5+6&lt;Mitarbeiter!$E$59),0,IF(AND(Mitarbeiter!$F$59&lt;&gt;"",BL$5&gt;Mitarbeiter!$F$59),0,IF(Planung!BL61="",$C61,IF(ISNUMBER(Planung!BL61),Planung!BL61,IF(UPPER(Planung!BL61)="H",$C61/2,0)))))))</f>
        <v>0</v>
      </c>
      <c r="BM61" s="27">
        <f>IF($A61="",0,IF(Mitarbeiter!$G$59=FALSE,0,IF(AND(Mitarbeiter!$E$59&lt;&gt;"",BM$5+6&lt;Mitarbeiter!$E$59),0,IF(AND(Mitarbeiter!$F$59&lt;&gt;"",BM$5&gt;Mitarbeiter!$F$59),0,IF(Planung!BM61="",$C61,IF(ISNUMBER(Planung!BM61),Planung!BM61,IF(UPPER(Planung!BM61)="H",$C61/2,0)))))))</f>
        <v>0</v>
      </c>
      <c r="BN61" s="27">
        <f>IF($A61="",0,IF(Mitarbeiter!$G$59=FALSE,0,IF(AND(Mitarbeiter!$E$59&lt;&gt;"",BN$5+6&lt;Mitarbeiter!$E$59),0,IF(AND(Mitarbeiter!$F$59&lt;&gt;"",BN$5&gt;Mitarbeiter!$F$59),0,IF(Planung!BN61="",$C61,IF(ISNUMBER(Planung!BN61),Planung!BN61,IF(UPPER(Planung!BN61)="H",$C61/2,0)))))))</f>
        <v>0</v>
      </c>
      <c r="BO61" s="27">
        <f>IF($A61="",0,IF(Mitarbeiter!$G$59=FALSE,0,IF(AND(Mitarbeiter!$E$59&lt;&gt;"",BO$5+6&lt;Mitarbeiter!$E$59),0,IF(AND(Mitarbeiter!$F$59&lt;&gt;"",BO$5&gt;Mitarbeiter!$F$59),0,IF(Planung!BO61="",$C61,IF(ISNUMBER(Planung!BO61),Planung!BO61,IF(UPPER(Planung!BO61)="H",$C61/2,0)))))))</f>
        <v>0</v>
      </c>
      <c r="BP61" s="27">
        <f>IF($A61="",0,IF(Mitarbeiter!$G$59=FALSE,0,IF(AND(Mitarbeiter!$E$59&lt;&gt;"",BP$5+6&lt;Mitarbeiter!$E$59),0,IF(AND(Mitarbeiter!$F$59&lt;&gt;"",BP$5&gt;Mitarbeiter!$F$59),0,IF(Planung!BP61="",$C61,IF(ISNUMBER(Planung!BP61),Planung!BP61,IF(UPPER(Planung!BP61)="H",$C61/2,0)))))))</f>
        <v>0</v>
      </c>
      <c r="BQ61" s="27">
        <f>IF($A61="",0,IF(Mitarbeiter!$G$59=FALSE,0,IF(AND(Mitarbeiter!$E$59&lt;&gt;"",BQ$5+6&lt;Mitarbeiter!$E$59),0,IF(AND(Mitarbeiter!$F$59&lt;&gt;"",BQ$5&gt;Mitarbeiter!$F$59),0,IF(Planung!BQ61="",$C61,IF(ISNUMBER(Planung!BQ61),Planung!BQ61,IF(UPPER(Planung!BQ61)="H",$C61/2,0)))))))</f>
        <v>0</v>
      </c>
      <c r="BR61" s="27">
        <f>IF($A61="",0,IF(Mitarbeiter!$G$59=FALSE,0,IF(AND(Mitarbeiter!$E$59&lt;&gt;"",BR$5+6&lt;Mitarbeiter!$E$59),0,IF(AND(Mitarbeiter!$F$59&lt;&gt;"",BR$5&gt;Mitarbeiter!$F$59),0,IF(Planung!BR61="",$C61,IF(ISNUMBER(Planung!BR61),Planung!BR61,IF(UPPER(Planung!BR61)="H",$C61/2,0)))))))</f>
        <v>0</v>
      </c>
      <c r="BS61" s="27">
        <f>IF($A61="",0,IF(Mitarbeiter!$G$59=FALSE,0,IF(AND(Mitarbeiter!$E$59&lt;&gt;"",BS$5+6&lt;Mitarbeiter!$E$59),0,IF(AND(Mitarbeiter!$F$59&lt;&gt;"",BS$5&gt;Mitarbeiter!$F$59),0,IF(Planung!BS61="",$C61,IF(ISNUMBER(Planung!BS61),Planung!BS61,IF(UPPER(Planung!BS61)="H",$C61/2,0)))))))</f>
        <v>0</v>
      </c>
      <c r="BT61" s="27">
        <f>IF($A61="",0,IF(Mitarbeiter!$G$59=FALSE,0,IF(AND(Mitarbeiter!$E$59&lt;&gt;"",BT$5+6&lt;Mitarbeiter!$E$59),0,IF(AND(Mitarbeiter!$F$59&lt;&gt;"",BT$5&gt;Mitarbeiter!$F$59),0,IF(Planung!BT61="",$C61,IF(ISNUMBER(Planung!BT61),Planung!BT61,IF(UPPER(Planung!BT61)="H",$C61/2,0)))))))</f>
        <v>0</v>
      </c>
      <c r="BU61" s="27">
        <f>IF($A61="",0,IF(Mitarbeiter!$G$59=FALSE,0,IF(AND(Mitarbeiter!$E$59&lt;&gt;"",BU$5+6&lt;Mitarbeiter!$E$59),0,IF(AND(Mitarbeiter!$F$59&lt;&gt;"",BU$5&gt;Mitarbeiter!$F$59),0,IF(Planung!BU61="",$C61,IF(ISNUMBER(Planung!BU61),Planung!BU61,IF(UPPER(Planung!BU61)="H",$C61/2,0)))))))</f>
        <v>0</v>
      </c>
      <c r="BV61" s="27">
        <f>IF($A61="",0,IF(Mitarbeiter!$G$59=FALSE,0,IF(AND(Mitarbeiter!$E$59&lt;&gt;"",BV$5+6&lt;Mitarbeiter!$E$59),0,IF(AND(Mitarbeiter!$F$59&lt;&gt;"",BV$5&gt;Mitarbeiter!$F$59),0,IF(Planung!BV61="",$C61,IF(ISNUMBER(Planung!BV61),Planung!BV61,IF(UPPER(Planung!BV61)="H",$C61/2,0)))))))</f>
        <v>0</v>
      </c>
      <c r="BW61" s="27">
        <f>IF($A61="",0,IF(Mitarbeiter!$G$59=FALSE,0,IF(AND(Mitarbeiter!$E$59&lt;&gt;"",BW$5+6&lt;Mitarbeiter!$E$59),0,IF(AND(Mitarbeiter!$F$59&lt;&gt;"",BW$5&gt;Mitarbeiter!$F$59),0,IF(Planung!BW61="",$C61,IF(ISNUMBER(Planung!BW61),Planung!BW61,IF(UPPER(Planung!BW61)="H",$C61/2,0)))))))</f>
        <v>0</v>
      </c>
      <c r="BX61" s="27">
        <f>IF($A61="",0,IF(Mitarbeiter!$G$59=FALSE,0,IF(AND(Mitarbeiter!$E$59&lt;&gt;"",BX$5+6&lt;Mitarbeiter!$E$59),0,IF(AND(Mitarbeiter!$F$59&lt;&gt;"",BX$5&gt;Mitarbeiter!$F$59),0,IF(Planung!BX61="",$C61,IF(ISNUMBER(Planung!BX61),Planung!BX61,IF(UPPER(Planung!BX61)="H",$C61/2,0)))))))</f>
        <v>0</v>
      </c>
      <c r="BY61" s="27">
        <f>IF($A61="",0,IF(Mitarbeiter!$G$59=FALSE,0,IF(AND(Mitarbeiter!$E$59&lt;&gt;"",BY$5+6&lt;Mitarbeiter!$E$59),0,IF(AND(Mitarbeiter!$F$59&lt;&gt;"",BY$5&gt;Mitarbeiter!$F$59),0,IF(Planung!BY61="",$C61,IF(ISNUMBER(Planung!BY61),Planung!BY61,IF(UPPER(Planung!BY61)="H",$C61/2,0)))))))</f>
        <v>0</v>
      </c>
      <c r="BZ61" s="27">
        <f>IF($A61="",0,IF(Mitarbeiter!$G$59=FALSE,0,IF(AND(Mitarbeiter!$E$59&lt;&gt;"",BZ$5+6&lt;Mitarbeiter!$E$59),0,IF(AND(Mitarbeiter!$F$59&lt;&gt;"",BZ$5&gt;Mitarbeiter!$F$59),0,IF(Planung!BZ61="",$C61,IF(ISNUMBER(Planung!BZ61),Planung!BZ61,IF(UPPER(Planung!BZ61)="H",$C61/2,0)))))))</f>
        <v>0</v>
      </c>
      <c r="CA61" s="27">
        <f>IF($A61="",0,IF(Mitarbeiter!$G$59=FALSE,0,IF(AND(Mitarbeiter!$E$59&lt;&gt;"",CA$5+6&lt;Mitarbeiter!$E$59),0,IF(AND(Mitarbeiter!$F$59&lt;&gt;"",CA$5&gt;Mitarbeiter!$F$59),0,IF(Planung!CA61="",$C61,IF(ISNUMBER(Planung!CA61),Planung!CA61,IF(UPPER(Planung!CA61)="H",$C61/2,0)))))))</f>
        <v>0</v>
      </c>
      <c r="CB61" s="27">
        <f>IF($A61="",0,IF(Mitarbeiter!$G$59=FALSE,0,IF(AND(Mitarbeiter!$E$59&lt;&gt;"",CB$5+6&lt;Mitarbeiter!$E$59),0,IF(AND(Mitarbeiter!$F$59&lt;&gt;"",CB$5&gt;Mitarbeiter!$F$59),0,IF(Planung!CB61="",$C61,IF(ISNUMBER(Planung!CB61),Planung!CB61,IF(UPPER(Planung!CB61)="H",$C61/2,0)))))))</f>
        <v>0</v>
      </c>
      <c r="CC61" s="27">
        <f>IF($A61="",0,IF(Mitarbeiter!$G$59=FALSE,0,IF(AND(Mitarbeiter!$E$59&lt;&gt;"",CC$5+6&lt;Mitarbeiter!$E$59),0,IF(AND(Mitarbeiter!$F$59&lt;&gt;"",CC$5&gt;Mitarbeiter!$F$59),0,IF(Planung!CC61="",$C61,IF(ISNUMBER(Planung!CC61),Planung!CC61,IF(UPPER(Planung!CC61)="H",$C61/2,0)))))))</f>
        <v>0</v>
      </c>
      <c r="CD61" s="27">
        <f>IF($A61="",0,IF(Mitarbeiter!$G$59=FALSE,0,IF(AND(Mitarbeiter!$E$59&lt;&gt;"",CD$5+6&lt;Mitarbeiter!$E$59),0,IF(AND(Mitarbeiter!$F$59&lt;&gt;"",CD$5&gt;Mitarbeiter!$F$59),0,IF(Planung!CD61="",$C61,IF(ISNUMBER(Planung!CD61),Planung!CD61,IF(UPPER(Planung!CD61)="H",$C61/2,0)))))))</f>
        <v>0</v>
      </c>
      <c r="CE61" s="27">
        <f>IF($A61="",0,IF(Mitarbeiter!$G$59=FALSE,0,IF(AND(Mitarbeiter!$E$59&lt;&gt;"",CE$5+6&lt;Mitarbeiter!$E$59),0,IF(AND(Mitarbeiter!$F$59&lt;&gt;"",CE$5&gt;Mitarbeiter!$F$59),0,IF(Planung!CE61="",$C61,IF(ISNUMBER(Planung!CE61),Planung!CE61,IF(UPPER(Planung!CE61)="H",$C61/2,0)))))))</f>
        <v>0</v>
      </c>
      <c r="CF61" s="27">
        <f>IF($A61="",0,IF(Mitarbeiter!$G$59=FALSE,0,IF(AND(Mitarbeiter!$E$59&lt;&gt;"",CF$5+6&lt;Mitarbeiter!$E$59),0,IF(AND(Mitarbeiter!$F$59&lt;&gt;"",CF$5&gt;Mitarbeiter!$F$59),0,IF(Planung!CF61="",$C61,IF(ISNUMBER(Planung!CF61),Planung!CF61,IF(UPPER(Planung!CF61)="H",$C61/2,0)))))))</f>
        <v>0</v>
      </c>
      <c r="CG61" s="27">
        <f>IF($A61="",0,IF(Mitarbeiter!$G$59=FALSE,0,IF(AND(Mitarbeiter!$E$59&lt;&gt;"",CG$5+6&lt;Mitarbeiter!$E$59),0,IF(AND(Mitarbeiter!$F$59&lt;&gt;"",CG$5&gt;Mitarbeiter!$F$59),0,IF(Planung!CG61="",$C61,IF(ISNUMBER(Planung!CG61),Planung!CG61,IF(UPPER(Planung!CG61)="H",$C61/2,0)))))))</f>
        <v>0</v>
      </c>
      <c r="CH61" s="27">
        <f>IF($A61="",0,IF(Mitarbeiter!$G$59=FALSE,0,IF(AND(Mitarbeiter!$E$59&lt;&gt;"",CH$5+6&lt;Mitarbeiter!$E$59),0,IF(AND(Mitarbeiter!$F$59&lt;&gt;"",CH$5&gt;Mitarbeiter!$F$59),0,IF(Planung!CH61="",$C61,IF(ISNUMBER(Planung!CH61),Planung!CH61,IF(UPPER(Planung!CH61)="H",$C61/2,0)))))))</f>
        <v>0</v>
      </c>
      <c r="CI61" s="27">
        <f>IF($A61="",0,IF(Mitarbeiter!$G$59=FALSE,0,IF(AND(Mitarbeiter!$E$59&lt;&gt;"",CI$5+6&lt;Mitarbeiter!$E$59),0,IF(AND(Mitarbeiter!$F$59&lt;&gt;"",CI$5&gt;Mitarbeiter!$F$59),0,IF(Planung!CI61="",$C61,IF(ISNUMBER(Planung!CI61),Planung!CI61,IF(UPPER(Planung!CI61)="H",$C61/2,0)))))))</f>
        <v>0</v>
      </c>
      <c r="CJ61" s="27">
        <f>IF($A61="",0,IF(Mitarbeiter!$G$59=FALSE,0,IF(AND(Mitarbeiter!$E$59&lt;&gt;"",CJ$5+6&lt;Mitarbeiter!$E$59),0,IF(AND(Mitarbeiter!$F$59&lt;&gt;"",CJ$5&gt;Mitarbeiter!$F$59),0,IF(Planung!CJ61="",$C61,IF(ISNUMBER(Planung!CJ61),Planung!CJ61,IF(UPPER(Planung!CJ61)="H",$C61/2,0)))))))</f>
        <v>0</v>
      </c>
      <c r="CK61" s="27">
        <f>IF($A61="",0,IF(Mitarbeiter!$G$59=FALSE,0,IF(AND(Mitarbeiter!$E$59&lt;&gt;"",CK$5+6&lt;Mitarbeiter!$E$59),0,IF(AND(Mitarbeiter!$F$59&lt;&gt;"",CK$5&gt;Mitarbeiter!$F$59),0,IF(Planung!CK61="",$C61,IF(ISNUMBER(Planung!CK61),Planung!CK61,IF(UPPER(Planung!CK61)="H",$C61/2,0)))))))</f>
        <v>0</v>
      </c>
      <c r="CL61" s="27">
        <f>IF($A61="",0,IF(Mitarbeiter!$G$59=FALSE,0,IF(AND(Mitarbeiter!$E$59&lt;&gt;"",CL$5+6&lt;Mitarbeiter!$E$59),0,IF(AND(Mitarbeiter!$F$59&lt;&gt;"",CL$5&gt;Mitarbeiter!$F$59),0,IF(Planung!CL61="",$C61,IF(ISNUMBER(Planung!CL61),Planung!CL61,IF(UPPER(Planung!CL61)="H",$C61/2,0)))))))</f>
        <v>0</v>
      </c>
      <c r="CM61" s="27">
        <f>IF($A61="",0,IF(Mitarbeiter!$G$59=FALSE,0,IF(AND(Mitarbeiter!$E$59&lt;&gt;"",CM$5+6&lt;Mitarbeiter!$E$59),0,IF(AND(Mitarbeiter!$F$59&lt;&gt;"",CM$5&gt;Mitarbeiter!$F$59),0,IF(Planung!CM61="",$C61,IF(ISNUMBER(Planung!CM61),Planung!CM61,IF(UPPER(Planung!CM61)="H",$C61/2,0)))))))</f>
        <v>0</v>
      </c>
      <c r="CN61" s="27">
        <f>IF($A61="",0,IF(Mitarbeiter!$G$59=FALSE,0,IF(AND(Mitarbeiter!$E$59&lt;&gt;"",CN$5+6&lt;Mitarbeiter!$E$59),0,IF(AND(Mitarbeiter!$F$59&lt;&gt;"",CN$5&gt;Mitarbeiter!$F$59),0,IF(Planung!CN61="",$C61,IF(ISNUMBER(Planung!CN61),Planung!CN61,IF(UPPER(Planung!CN61)="H",$C61/2,0)))))))</f>
        <v>0</v>
      </c>
      <c r="CO61" s="27">
        <f>IF($A61="",0,IF(Mitarbeiter!$G$59=FALSE,0,IF(AND(Mitarbeiter!$E$59&lt;&gt;"",CO$5+6&lt;Mitarbeiter!$E$59),0,IF(AND(Mitarbeiter!$F$59&lt;&gt;"",CO$5&gt;Mitarbeiter!$F$59),0,IF(Planung!CO61="",$C61,IF(ISNUMBER(Planung!CO61),Planung!CO61,IF(UPPER(Planung!CO61)="H",$C61/2,0)))))))</f>
        <v>0</v>
      </c>
      <c r="CP61" s="27">
        <f>IF($A61="",0,IF(Mitarbeiter!$G$59=FALSE,0,IF(AND(Mitarbeiter!$E$59&lt;&gt;"",CP$5+6&lt;Mitarbeiter!$E$59),0,IF(AND(Mitarbeiter!$F$59&lt;&gt;"",CP$5&gt;Mitarbeiter!$F$59),0,IF(Planung!CP61="",$C61,IF(ISNUMBER(Planung!CP61),Planung!CP61,IF(UPPER(Planung!CP61)="H",$C61/2,0)))))))</f>
        <v>0</v>
      </c>
      <c r="CQ61" s="27">
        <f>IF($A61="",0,IF(Mitarbeiter!$G$59=FALSE,0,IF(AND(Mitarbeiter!$E$59&lt;&gt;"",CQ$5+6&lt;Mitarbeiter!$E$59),0,IF(AND(Mitarbeiter!$F$59&lt;&gt;"",CQ$5&gt;Mitarbeiter!$F$59),0,IF(Planung!CQ61="",$C61,IF(ISNUMBER(Planung!CQ61),Planung!CQ61,IF(UPPER(Planung!CQ61)="H",$C61/2,0)))))))</f>
        <v>0</v>
      </c>
      <c r="CR61" s="27">
        <f>IF($A61="",0,IF(Mitarbeiter!$G$59=FALSE,0,IF(AND(Mitarbeiter!$E$59&lt;&gt;"",CR$5+6&lt;Mitarbeiter!$E$59),0,IF(AND(Mitarbeiter!$F$59&lt;&gt;"",CR$5&gt;Mitarbeiter!$F$59),0,IF(Planung!CR61="",$C61,IF(ISNUMBER(Planung!CR61),Planung!CR61,IF(UPPER(Planung!CR61)="H",$C61/2,0)))))))</f>
        <v>0</v>
      </c>
      <c r="CS61" s="27">
        <f>IF($A61="",0,IF(Mitarbeiter!$G$59=FALSE,0,IF(AND(Mitarbeiter!$E$59&lt;&gt;"",CS$5+6&lt;Mitarbeiter!$E$59),0,IF(AND(Mitarbeiter!$F$59&lt;&gt;"",CS$5&gt;Mitarbeiter!$F$59),0,IF(Planung!CS61="",$C61,IF(ISNUMBER(Planung!CS61),Planung!CS61,IF(UPPER(Planung!CS61)="H",$C61/2,0)))))))</f>
        <v>0</v>
      </c>
      <c r="CT61" s="27">
        <f>IF($A61="",0,IF(Mitarbeiter!$G$59=FALSE,0,IF(AND(Mitarbeiter!$E$59&lt;&gt;"",CT$5+6&lt;Mitarbeiter!$E$59),0,IF(AND(Mitarbeiter!$F$59&lt;&gt;"",CT$5&gt;Mitarbeiter!$F$59),0,IF(Planung!CT61="",$C61,IF(ISNUMBER(Planung!CT61),Planung!CT61,IF(UPPER(Planung!CT61)="H",$C61/2,0)))))))</f>
        <v>0</v>
      </c>
      <c r="CU61" s="27">
        <f>IF($A61="",0,IF(Mitarbeiter!$G$59=FALSE,0,IF(AND(Mitarbeiter!$E$59&lt;&gt;"",CU$5+6&lt;Mitarbeiter!$E$59),0,IF(AND(Mitarbeiter!$F$59&lt;&gt;"",CU$5&gt;Mitarbeiter!$F$59),0,IF(Planung!CU61="",$C61,IF(ISNUMBER(Planung!CU61),Planung!CU61,IF(UPPER(Planung!CU61)="H",$C61/2,0)))))))</f>
        <v>0</v>
      </c>
      <c r="CV61" s="27">
        <f>IF($A61="",0,IF(Mitarbeiter!$G$59=FALSE,0,IF(AND(Mitarbeiter!$E$59&lt;&gt;"",CV$5+6&lt;Mitarbeiter!$E$59),0,IF(AND(Mitarbeiter!$F$59&lt;&gt;"",CV$5&gt;Mitarbeiter!$F$59),0,IF(Planung!CV61="",$C61,IF(ISNUMBER(Planung!CV61),Planung!CV61,IF(UPPER(Planung!CV61)="H",$C61/2,0)))))))</f>
        <v>0</v>
      </c>
      <c r="CW61" s="27">
        <f>IF($A61="",0,IF(Mitarbeiter!$G$59=FALSE,0,IF(AND(Mitarbeiter!$E$59&lt;&gt;"",CW$5+6&lt;Mitarbeiter!$E$59),0,IF(AND(Mitarbeiter!$F$59&lt;&gt;"",CW$5&gt;Mitarbeiter!$F$59),0,IF(Planung!CW61="",$C61,IF(ISNUMBER(Planung!CW61),Planung!CW61,IF(UPPER(Planung!CW61)="H",$C61/2,0)))))))</f>
        <v>0</v>
      </c>
      <c r="CX61" s="27">
        <f>IF($A61="",0,IF(Mitarbeiter!$G$59=FALSE,0,IF(AND(Mitarbeiter!$E$59&lt;&gt;"",CX$5+6&lt;Mitarbeiter!$E$59),0,IF(AND(Mitarbeiter!$F$59&lt;&gt;"",CX$5&gt;Mitarbeiter!$F$59),0,IF(Planung!CX61="",$C61,IF(ISNUMBER(Planung!CX61),Planung!CX61,IF(UPPER(Planung!CX61)="H",$C61/2,0)))))))</f>
        <v>0</v>
      </c>
      <c r="CY61" s="27">
        <f>IF($A61="",0,IF(Mitarbeiter!$G$59=FALSE,0,IF(AND(Mitarbeiter!$E$59&lt;&gt;"",CY$5+6&lt;Mitarbeiter!$E$59),0,IF(AND(Mitarbeiter!$F$59&lt;&gt;"",CY$5&gt;Mitarbeiter!$F$59),0,IF(Planung!CY61="",$C61,IF(ISNUMBER(Planung!CY61),Planung!CY61,IF(UPPER(Planung!CY61)="H",$C61/2,0)))))))</f>
        <v>0</v>
      </c>
      <c r="CZ61" s="27">
        <f>IF($A61="",0,IF(Mitarbeiter!$G$59=FALSE,0,IF(AND(Mitarbeiter!$E$59&lt;&gt;"",CZ$5+6&lt;Mitarbeiter!$E$59),0,IF(AND(Mitarbeiter!$F$59&lt;&gt;"",CZ$5&gt;Mitarbeiter!$F$59),0,IF(Planung!CZ61="",$C61,IF(ISNUMBER(Planung!CZ61),Planung!CZ61,IF(UPPER(Planung!CZ61)="H",$C61/2,0)))))))</f>
        <v>0</v>
      </c>
      <c r="DA61" s="27">
        <f>IF($A61="",0,IF(Mitarbeiter!$G$59=FALSE,0,IF(AND(Mitarbeiter!$E$59&lt;&gt;"",DA$5+6&lt;Mitarbeiter!$E$59),0,IF(AND(Mitarbeiter!$F$59&lt;&gt;"",DA$5&gt;Mitarbeiter!$F$59),0,IF(Planung!DA61="",$C61,IF(ISNUMBER(Planung!DA61),Planung!DA61,IF(UPPER(Planung!DA61)="H",$C61/2,0)))))))</f>
        <v>0</v>
      </c>
      <c r="DB61" s="27">
        <f>IF($A61="",0,IF(Mitarbeiter!$G$59=FALSE,0,IF(AND(Mitarbeiter!$E$59&lt;&gt;"",DB$5+6&lt;Mitarbeiter!$E$59),0,IF(AND(Mitarbeiter!$F$59&lt;&gt;"",DB$5&gt;Mitarbeiter!$F$59),0,IF(Planung!DB61="",$C61,IF(ISNUMBER(Planung!DB61),Planung!DB61,IF(UPPER(Planung!DB61)="H",$C61/2,0)))))))</f>
        <v>0</v>
      </c>
      <c r="DC61" s="27">
        <f>IF($A61="",0,IF(Mitarbeiter!$G$59=FALSE,0,IF(AND(Mitarbeiter!$E$59&lt;&gt;"",DC$5+6&lt;Mitarbeiter!$E$59),0,IF(AND(Mitarbeiter!$F$59&lt;&gt;"",DC$5&gt;Mitarbeiter!$F$59),0,IF(Planung!DC61="",$C61,IF(ISNUMBER(Planung!DC61),Planung!DC61,IF(UPPER(Planung!DC61)="H",$C61/2,0)))))))</f>
        <v>0</v>
      </c>
      <c r="DD61" s="27">
        <f>IF($A61="",0,IF(Mitarbeiter!$G$59=FALSE,0,IF(AND(Mitarbeiter!$E$59&lt;&gt;"",DD$5+6&lt;Mitarbeiter!$E$59),0,IF(AND(Mitarbeiter!$F$59&lt;&gt;"",DD$5&gt;Mitarbeiter!$F$59),0,IF(Planung!DD61="",$C61,IF(ISNUMBER(Planung!DD61),Planung!DD61,IF(UPPER(Planung!DD61)="H",$C61/2,0)))))))</f>
        <v>0</v>
      </c>
      <c r="DE61" s="27">
        <f>IF($A61="",0,IF(Mitarbeiter!$G$59=FALSE,0,IF(AND(Mitarbeiter!$E$59&lt;&gt;"",DE$5+6&lt;Mitarbeiter!$E$59),0,IF(AND(Mitarbeiter!$F$59&lt;&gt;"",DE$5&gt;Mitarbeiter!$F$59),0,IF(Planung!DE61="",$C61,IF(ISNUMBER(Planung!DE61),Planung!DE61,IF(UPPER(Planung!DE61)="H",$C61/2,0)))))))</f>
        <v>0</v>
      </c>
      <c r="DF61" s="27">
        <f>IF($A61="",0,IF(Mitarbeiter!$G$59=FALSE,0,IF(AND(Mitarbeiter!$E$59&lt;&gt;"",DF$5+6&lt;Mitarbeiter!$E$59),0,IF(AND(Mitarbeiter!$F$59&lt;&gt;"",DF$5&gt;Mitarbeiter!$F$59),0,IF(Planung!DF61="",$C61,IF(ISNUMBER(Planung!DF61),Planung!DF61,IF(UPPER(Planung!DF61)="H",$C61/2,0)))))))</f>
        <v>0</v>
      </c>
      <c r="DG61" s="27">
        <f>IF($A61="",0,IF(Mitarbeiter!$G$59=FALSE,0,IF(AND(Mitarbeiter!$E$59&lt;&gt;"",DG$5+6&lt;Mitarbeiter!$E$59),0,IF(AND(Mitarbeiter!$F$59&lt;&gt;"",DG$5&gt;Mitarbeiter!$F$59),0,IF(Planung!DG61="",$C61,IF(ISNUMBER(Planung!DG61),Planung!DG61,IF(UPPER(Planung!DG61)="H",$C61/2,0)))))))</f>
        <v>0</v>
      </c>
      <c r="DH61" s="27">
        <f>IF($A61="",0,IF(Mitarbeiter!$G$59=FALSE,0,IF(AND(Mitarbeiter!$E$59&lt;&gt;"",DH$5+6&lt;Mitarbeiter!$E$59),0,IF(AND(Mitarbeiter!$F$59&lt;&gt;"",DH$5&gt;Mitarbeiter!$F$59),0,IF(Planung!DH61="",$C61,IF(ISNUMBER(Planung!DH61),Planung!DH61,IF(UPPER(Planung!DH61)="H",$C61/2,0)))))))</f>
        <v>0</v>
      </c>
      <c r="DI61" s="27">
        <f>IF($A61="",0,IF(Mitarbeiter!$G$59=FALSE,0,IF(AND(Mitarbeiter!$E$59&lt;&gt;"",DI$5+6&lt;Mitarbeiter!$E$59),0,IF(AND(Mitarbeiter!$F$59&lt;&gt;"",DI$5&gt;Mitarbeiter!$F$59),0,IF(Planung!DI61="",$C61,IF(ISNUMBER(Planung!DI61),Planung!DI61,IF(UPPER(Planung!DI61)="H",$C61/2,0)))))))</f>
        <v>0</v>
      </c>
      <c r="DJ61" s="27">
        <f>IF($A61="",0,IF(Mitarbeiter!$G$59=FALSE,0,IF(AND(Mitarbeiter!$E$59&lt;&gt;"",DJ$5+6&lt;Mitarbeiter!$E$59),0,IF(AND(Mitarbeiter!$F$59&lt;&gt;"",DJ$5&gt;Mitarbeiter!$F$59),0,IF(Planung!DJ61="",$C61,IF(ISNUMBER(Planung!DJ61),Planung!DJ61,IF(UPPER(Planung!DJ61)="H",$C61/2,0)))))))</f>
        <v>0</v>
      </c>
      <c r="DK61" s="27">
        <f>IF($A61="",0,IF(Mitarbeiter!$G$59=FALSE,0,IF(AND(Mitarbeiter!$E$59&lt;&gt;"",DK$5+6&lt;Mitarbeiter!$E$59),0,IF(AND(Mitarbeiter!$F$59&lt;&gt;"",DK$5&gt;Mitarbeiter!$F$59),0,IF(Planung!DK61="",$C61,IF(ISNUMBER(Planung!DK61),Planung!DK61,IF(UPPER(Planung!DK61)="H",$C61/2,0)))))))</f>
        <v>0</v>
      </c>
      <c r="DL61" s="27">
        <f>IF($A61="",0,IF(Mitarbeiter!$G$59=FALSE,0,IF(AND(Mitarbeiter!$E$59&lt;&gt;"",DL$5+6&lt;Mitarbeiter!$E$59),0,IF(AND(Mitarbeiter!$F$59&lt;&gt;"",DL$5&gt;Mitarbeiter!$F$59),0,IF(Planung!DL61="",$C61,IF(ISNUMBER(Planung!DL61),Planung!DL61,IF(UPPER(Planung!DL61)="H",$C61/2,0)))))))</f>
        <v>0</v>
      </c>
      <c r="DM61" s="27">
        <f>IF($A61="",0,IF(Mitarbeiter!$G$59=FALSE,0,IF(AND(Mitarbeiter!$E$59&lt;&gt;"",DM$5+6&lt;Mitarbeiter!$E$59),0,IF(AND(Mitarbeiter!$F$59&lt;&gt;"",DM$5&gt;Mitarbeiter!$F$59),0,IF(Planung!DM61="",$C61,IF(ISNUMBER(Planung!DM61),Planung!DM61,IF(UPPER(Planung!DM61)="H",$C61/2,0)))))))</f>
        <v>0</v>
      </c>
      <c r="DN61" s="27">
        <f>IF($A61="",0,IF(Mitarbeiter!$G$59=FALSE,0,IF(AND(Mitarbeiter!$E$59&lt;&gt;"",DN$5+6&lt;Mitarbeiter!$E$59),0,IF(AND(Mitarbeiter!$F$59&lt;&gt;"",DN$5&gt;Mitarbeiter!$F$59),0,IF(Planung!DN61="",$C61,IF(ISNUMBER(Planung!DN61),Planung!DN61,IF(UPPER(Planung!DN61)="H",$C61/2,0)))))))</f>
        <v>0</v>
      </c>
      <c r="DO61" s="27">
        <f>IF($A61="",0,IF(Mitarbeiter!$G$59=FALSE,0,IF(AND(Mitarbeiter!$E$59&lt;&gt;"",DO$5+6&lt;Mitarbeiter!$E$59),0,IF(AND(Mitarbeiter!$F$59&lt;&gt;"",DO$5&gt;Mitarbeiter!$F$59),0,IF(Planung!DO61="",$C61,IF(ISNUMBER(Planung!DO61),Planung!DO61,IF(UPPER(Planung!DO61)="H",$C61/2,0)))))))</f>
        <v>0</v>
      </c>
      <c r="DP61" s="27">
        <f>IF($A61="",0,IF(Mitarbeiter!$G$59=FALSE,0,IF(AND(Mitarbeiter!$E$59&lt;&gt;"",DP$5+6&lt;Mitarbeiter!$E$59),0,IF(AND(Mitarbeiter!$F$59&lt;&gt;"",DP$5&gt;Mitarbeiter!$F$59),0,IF(Planung!DP61="",$C61,IF(ISNUMBER(Planung!DP61),Planung!DP61,IF(UPPER(Planung!DP61)="H",$C61/2,0)))))))</f>
        <v>0</v>
      </c>
      <c r="DQ61" s="27">
        <f>IF($A61="",0,IF(Mitarbeiter!$G$59=FALSE,0,IF(AND(Mitarbeiter!$E$59&lt;&gt;"",DQ$5+6&lt;Mitarbeiter!$E$59),0,IF(AND(Mitarbeiter!$F$59&lt;&gt;"",DQ$5&gt;Mitarbeiter!$F$59),0,IF(Planung!DQ61="",$C61,IF(ISNUMBER(Planung!DQ61),Planung!DQ61,IF(UPPER(Planung!DQ61)="H",$C61/2,0)))))))</f>
        <v>0</v>
      </c>
      <c r="DR61" s="27">
        <f>IF($A61="",0,IF(Mitarbeiter!$G$59=FALSE,0,IF(AND(Mitarbeiter!$E$59&lt;&gt;"",DR$5+6&lt;Mitarbeiter!$E$59),0,IF(AND(Mitarbeiter!$F$59&lt;&gt;"",DR$5&gt;Mitarbeiter!$F$59),0,IF(Planung!DR61="",$C61,IF(ISNUMBER(Planung!DR61),Planung!DR61,IF(UPPER(Planung!DR61)="H",$C61/2,0)))))))</f>
        <v>0</v>
      </c>
      <c r="DS61" s="27">
        <f>IF($A61="",0,IF(Mitarbeiter!$G$59=FALSE,0,IF(AND(Mitarbeiter!$E$59&lt;&gt;"",DS$5+6&lt;Mitarbeiter!$E$59),0,IF(AND(Mitarbeiter!$F$59&lt;&gt;"",DS$5&gt;Mitarbeiter!$F$59),0,IF(Planung!DS61="",$C61,IF(ISNUMBER(Planung!DS61),Planung!DS61,IF(UPPER(Planung!DS61)="H",$C61/2,0)))))))</f>
        <v>0</v>
      </c>
      <c r="DT61" s="27">
        <f>IF($A61="",0,IF(Mitarbeiter!$G$59=FALSE,0,IF(AND(Mitarbeiter!$E$59&lt;&gt;"",DT$5+6&lt;Mitarbeiter!$E$59),0,IF(AND(Mitarbeiter!$F$59&lt;&gt;"",DT$5&gt;Mitarbeiter!$F$59),0,IF(Planung!DT61="",$C61,IF(ISNUMBER(Planung!DT61),Planung!DT61,IF(UPPER(Planung!DT61)="H",$C61/2,0)))))))</f>
        <v>0</v>
      </c>
      <c r="DU61" s="27">
        <f>IF($A61="",0,IF(Mitarbeiter!$G$59=FALSE,0,IF(AND(Mitarbeiter!$E$59&lt;&gt;"",DU$5+6&lt;Mitarbeiter!$E$59),0,IF(AND(Mitarbeiter!$F$59&lt;&gt;"",DU$5&gt;Mitarbeiter!$F$59),0,IF(Planung!DU61="",$C61,IF(ISNUMBER(Planung!DU61),Planung!DU61,IF(UPPER(Planung!DU61)="H",$C61/2,0)))))))</f>
        <v>0</v>
      </c>
      <c r="DV61" s="27">
        <f>IF($A61="",0,IF(Mitarbeiter!$G$59=FALSE,0,IF(AND(Mitarbeiter!$E$59&lt;&gt;"",DV$5+6&lt;Mitarbeiter!$E$59),0,IF(AND(Mitarbeiter!$F$59&lt;&gt;"",DV$5&gt;Mitarbeiter!$F$59),0,IF(Planung!DV61="",$C61,IF(ISNUMBER(Planung!DV61),Planung!DV61,IF(UPPER(Planung!DV61)="H",$C61/2,0)))))))</f>
        <v>0</v>
      </c>
      <c r="DW61" s="27">
        <f>IF($A61="",0,IF(Mitarbeiter!$G$59=FALSE,0,IF(AND(Mitarbeiter!$E$59&lt;&gt;"",DW$5+6&lt;Mitarbeiter!$E$59),0,IF(AND(Mitarbeiter!$F$59&lt;&gt;"",DW$5&gt;Mitarbeiter!$F$59),0,IF(Planung!DW61="",$C61,IF(ISNUMBER(Planung!DW61),Planung!DW61,IF(UPPER(Planung!DW61)="H",$C61/2,0)))))))</f>
        <v>0</v>
      </c>
      <c r="DX61" s="27">
        <f>IF($A61="",0,IF(Mitarbeiter!$G$59=FALSE,0,IF(AND(Mitarbeiter!$E$59&lt;&gt;"",DX$5+6&lt;Mitarbeiter!$E$59),0,IF(AND(Mitarbeiter!$F$59&lt;&gt;"",DX$5&gt;Mitarbeiter!$F$59),0,IF(Planung!DX61="",$C61,IF(ISNUMBER(Planung!DX61),Planung!DX61,IF(UPPER(Planung!DX61)="H",$C61/2,0)))))))</f>
        <v>0</v>
      </c>
      <c r="DY61" s="27">
        <f>IF($A61="",0,IF(Mitarbeiter!$G$59=FALSE,0,IF(AND(Mitarbeiter!$E$59&lt;&gt;"",DY$5+6&lt;Mitarbeiter!$E$59),0,IF(AND(Mitarbeiter!$F$59&lt;&gt;"",DY$5&gt;Mitarbeiter!$F$59),0,IF(Planung!DY61="",$C61,IF(ISNUMBER(Planung!DY61),Planung!DY61,IF(UPPER(Planung!DY61)="H",$C61/2,0)))))))</f>
        <v>0</v>
      </c>
      <c r="DZ61" s="27">
        <f>IF($A61="",0,IF(Mitarbeiter!$G$59=FALSE,0,IF(AND(Mitarbeiter!$E$59&lt;&gt;"",DZ$5+6&lt;Mitarbeiter!$E$59),0,IF(AND(Mitarbeiter!$F$59&lt;&gt;"",DZ$5&gt;Mitarbeiter!$F$59),0,IF(Planung!DZ61="",$C61,IF(ISNUMBER(Planung!DZ61),Planung!DZ61,IF(UPPER(Planung!DZ61)="H",$C61/2,0)))))))</f>
        <v>0</v>
      </c>
      <c r="EA61" s="27">
        <f>IF($A61="",0,IF(Mitarbeiter!$G$59=FALSE,0,IF(AND(Mitarbeiter!$E$59&lt;&gt;"",EA$5+6&lt;Mitarbeiter!$E$59),0,IF(AND(Mitarbeiter!$F$59&lt;&gt;"",EA$5&gt;Mitarbeiter!$F$59),0,IF(Planung!EA61="",$C61,IF(ISNUMBER(Planung!EA61),Planung!EA61,IF(UPPER(Planung!EA61)="H",$C61/2,0)))))))</f>
        <v>0</v>
      </c>
      <c r="EB61" s="27">
        <f>IF($A61="",0,IF(Mitarbeiter!$G$59=FALSE,0,IF(AND(Mitarbeiter!$E$59&lt;&gt;"",EB$5+6&lt;Mitarbeiter!$E$59),0,IF(AND(Mitarbeiter!$F$59&lt;&gt;"",EB$5&gt;Mitarbeiter!$F$59),0,IF(Planung!EB61="",$C61,IF(ISNUMBER(Planung!EB61),Planung!EB61,IF(UPPER(Planung!EB61)="H",$C61/2,0)))))))</f>
        <v>0</v>
      </c>
      <c r="EC61" s="27">
        <f>IF($A61="",0,IF(Mitarbeiter!$G$59=FALSE,0,IF(AND(Mitarbeiter!$E$59&lt;&gt;"",EC$5+6&lt;Mitarbeiter!$E$59),0,IF(AND(Mitarbeiter!$F$59&lt;&gt;"",EC$5&gt;Mitarbeiter!$F$59),0,IF(Planung!EC61="",$C61,IF(ISNUMBER(Planung!EC61),Planung!EC61,IF(UPPER(Planung!EC61)="H",$C61/2,0)))))))</f>
        <v>0</v>
      </c>
      <c r="ED61" s="27">
        <f>IF($A61="",0,IF(Mitarbeiter!$G$59=FALSE,0,IF(AND(Mitarbeiter!$E$59&lt;&gt;"",ED$5+6&lt;Mitarbeiter!$E$59),0,IF(AND(Mitarbeiter!$F$59&lt;&gt;"",ED$5&gt;Mitarbeiter!$F$59),0,IF(Planung!ED61="",$C61,IF(ISNUMBER(Planung!ED61),Planung!ED61,IF(UPPER(Planung!ED61)="H",$C61/2,0)))))))</f>
        <v>0</v>
      </c>
      <c r="EE61" s="27">
        <f>IF($A61="",0,IF(Mitarbeiter!$G$59=FALSE,0,IF(AND(Mitarbeiter!$E$59&lt;&gt;"",EE$5+6&lt;Mitarbeiter!$E$59),0,IF(AND(Mitarbeiter!$F$59&lt;&gt;"",EE$5&gt;Mitarbeiter!$F$59),0,IF(Planung!EE61="",$C61,IF(ISNUMBER(Planung!EE61),Planung!EE61,IF(UPPER(Planung!EE61)="H",$C61/2,0)))))))</f>
        <v>0</v>
      </c>
      <c r="EF61" s="27">
        <f>IF($A61="",0,IF(Mitarbeiter!$G$59=FALSE,0,IF(AND(Mitarbeiter!$E$59&lt;&gt;"",EF$5+6&lt;Mitarbeiter!$E$59),0,IF(AND(Mitarbeiter!$F$59&lt;&gt;"",EF$5&gt;Mitarbeiter!$F$59),0,IF(Planung!EF61="",$C61,IF(ISNUMBER(Planung!EF61),Planung!EF61,IF(UPPER(Planung!EF61)="H",$C61/2,0)))))))</f>
        <v>0</v>
      </c>
      <c r="EG61" s="27">
        <f>IF($A61="",0,IF(Mitarbeiter!$G$59=FALSE,0,IF(AND(Mitarbeiter!$E$59&lt;&gt;"",EG$5+6&lt;Mitarbeiter!$E$59),0,IF(AND(Mitarbeiter!$F$59&lt;&gt;"",EG$5&gt;Mitarbeiter!$F$59),0,IF(Planung!EG61="",$C61,IF(ISNUMBER(Planung!EG61),Planung!EG61,IF(UPPER(Planung!EG61)="H",$C61/2,0)))))))</f>
        <v>0</v>
      </c>
      <c r="EH61" s="27">
        <f>IF($A61="",0,IF(Mitarbeiter!$G$59=FALSE,0,IF(AND(Mitarbeiter!$E$59&lt;&gt;"",EH$5+6&lt;Mitarbeiter!$E$59),0,IF(AND(Mitarbeiter!$F$59&lt;&gt;"",EH$5&gt;Mitarbeiter!$F$59),0,IF(Planung!EH61="",$C61,IF(ISNUMBER(Planung!EH61),Planung!EH61,IF(UPPER(Planung!EH61)="H",$C61/2,0)))))))</f>
        <v>0</v>
      </c>
      <c r="EI61" s="27">
        <f>IF($A61="",0,IF(Mitarbeiter!$G$59=FALSE,0,IF(AND(Mitarbeiter!$E$59&lt;&gt;"",EI$5+6&lt;Mitarbeiter!$E$59),0,IF(AND(Mitarbeiter!$F$59&lt;&gt;"",EI$5&gt;Mitarbeiter!$F$59),0,IF(Planung!EI61="",$C61,IF(ISNUMBER(Planung!EI61),Planung!EI61,IF(UPPER(Planung!EI61)="H",$C61/2,0)))))))</f>
        <v>0</v>
      </c>
      <c r="EJ61" s="27">
        <f>IF($A61="",0,IF(Mitarbeiter!$G$59=FALSE,0,IF(AND(Mitarbeiter!$E$59&lt;&gt;"",EJ$5+6&lt;Mitarbeiter!$E$59),0,IF(AND(Mitarbeiter!$F$59&lt;&gt;"",EJ$5&gt;Mitarbeiter!$F$59),0,IF(Planung!EJ61="",$C61,IF(ISNUMBER(Planung!EJ61),Planung!EJ61,IF(UPPER(Planung!EJ61)="H",$C61/2,0)))))))</f>
        <v>0</v>
      </c>
      <c r="EK61" s="27">
        <f>IF($A61="",0,IF(Mitarbeiter!$G$59=FALSE,0,IF(AND(Mitarbeiter!$E$59&lt;&gt;"",EK$5+6&lt;Mitarbeiter!$E$59),0,IF(AND(Mitarbeiter!$F$59&lt;&gt;"",EK$5&gt;Mitarbeiter!$F$59),0,IF(Planung!EK61="",$C61,IF(ISNUMBER(Planung!EK61),Planung!EK61,IF(UPPER(Planung!EK61)="H",$C61/2,0)))))))</f>
        <v>0</v>
      </c>
      <c r="EL61" s="27">
        <f>IF($A61="",0,IF(Mitarbeiter!$G$59=FALSE,0,IF(AND(Mitarbeiter!$E$59&lt;&gt;"",EL$5+6&lt;Mitarbeiter!$E$59),0,IF(AND(Mitarbeiter!$F$59&lt;&gt;"",EL$5&gt;Mitarbeiter!$F$59),0,IF(Planung!EL61="",$C61,IF(ISNUMBER(Planung!EL61),Planung!EL61,IF(UPPER(Planung!EL61)="H",$C61/2,0)))))))</f>
        <v>0</v>
      </c>
      <c r="EM61" s="27">
        <f>IF($A61="",0,IF(Mitarbeiter!$G$59=FALSE,0,IF(AND(Mitarbeiter!$E$59&lt;&gt;"",EM$5+6&lt;Mitarbeiter!$E$59),0,IF(AND(Mitarbeiter!$F$59&lt;&gt;"",EM$5&gt;Mitarbeiter!$F$59),0,IF(Planung!EM61="",$C61,IF(ISNUMBER(Planung!EM61),Planung!EM61,IF(UPPER(Planung!EM61)="H",$C61/2,0)))))))</f>
        <v>0</v>
      </c>
      <c r="EN61" s="27">
        <f>IF($A61="",0,IF(Mitarbeiter!$G$59=FALSE,0,IF(AND(Mitarbeiter!$E$59&lt;&gt;"",EN$5+6&lt;Mitarbeiter!$E$59),0,IF(AND(Mitarbeiter!$F$59&lt;&gt;"",EN$5&gt;Mitarbeiter!$F$59),0,IF(Planung!EN61="",$C61,IF(ISNUMBER(Planung!EN61),Planung!EN61,IF(UPPER(Planung!EN61)="H",$C61/2,0)))))))</f>
        <v>0</v>
      </c>
      <c r="EO61" s="27">
        <f>IF($A61="",0,IF(Mitarbeiter!$G$59=FALSE,0,IF(AND(Mitarbeiter!$E$59&lt;&gt;"",EO$5+6&lt;Mitarbeiter!$E$59),0,IF(AND(Mitarbeiter!$F$59&lt;&gt;"",EO$5&gt;Mitarbeiter!$F$59),0,IF(Planung!EO61="",$C61,IF(ISNUMBER(Planung!EO61),Planung!EO61,IF(UPPER(Planung!EO61)="H",$C61/2,0)))))))</f>
        <v>0</v>
      </c>
      <c r="EP61" s="27">
        <f>IF($A61="",0,IF(Mitarbeiter!$G$59=FALSE,0,IF(AND(Mitarbeiter!$E$59&lt;&gt;"",EP$5+6&lt;Mitarbeiter!$E$59),0,IF(AND(Mitarbeiter!$F$59&lt;&gt;"",EP$5&gt;Mitarbeiter!$F$59),0,IF(Planung!EP61="",$C61,IF(ISNUMBER(Planung!EP61),Planung!EP61,IF(UPPER(Planung!EP61)="H",$C61/2,0)))))))</f>
        <v>0</v>
      </c>
      <c r="EQ61" s="27">
        <f>IF($A61="",0,IF(Mitarbeiter!$G$59=FALSE,0,IF(AND(Mitarbeiter!$E$59&lt;&gt;"",EQ$5+6&lt;Mitarbeiter!$E$59),0,IF(AND(Mitarbeiter!$F$59&lt;&gt;"",EQ$5&gt;Mitarbeiter!$F$59),0,IF(Planung!EQ61="",$C61,IF(ISNUMBER(Planung!EQ61),Planung!EQ61,IF(UPPER(Planung!EQ61)="H",$C61/2,0)))))))</f>
        <v>0</v>
      </c>
      <c r="ER61" s="27">
        <f>IF($A61="",0,IF(Mitarbeiter!$G$59=FALSE,0,IF(AND(Mitarbeiter!$E$59&lt;&gt;"",ER$5+6&lt;Mitarbeiter!$E$59),0,IF(AND(Mitarbeiter!$F$59&lt;&gt;"",ER$5&gt;Mitarbeiter!$F$59),0,IF(Planung!ER61="",$C61,IF(ISNUMBER(Planung!ER61),Planung!ER61,IF(UPPER(Planung!ER61)="H",$C61/2,0)))))))</f>
        <v>0</v>
      </c>
      <c r="ES61" s="27">
        <f>IF($A61="",0,IF(Mitarbeiter!$G$59=FALSE,0,IF(AND(Mitarbeiter!$E$59&lt;&gt;"",ES$5+6&lt;Mitarbeiter!$E$59),0,IF(AND(Mitarbeiter!$F$59&lt;&gt;"",ES$5&gt;Mitarbeiter!$F$59),0,IF(Planung!ES61="",$C61,IF(ISNUMBER(Planung!ES61),Planung!ES61,IF(UPPER(Planung!ES61)="H",$C61/2,0)))))))</f>
        <v>0</v>
      </c>
      <c r="ET61" s="27">
        <f>IF($A61="",0,IF(Mitarbeiter!$G$59=FALSE,0,IF(AND(Mitarbeiter!$E$59&lt;&gt;"",ET$5+6&lt;Mitarbeiter!$E$59),0,IF(AND(Mitarbeiter!$F$59&lt;&gt;"",ET$5&gt;Mitarbeiter!$F$59),0,IF(Planung!ET61="",$C61,IF(ISNUMBER(Planung!ET61),Planung!ET61,IF(UPPER(Planung!ET61)="H",$C61/2,0)))))))</f>
        <v>0</v>
      </c>
      <c r="EU61" s="27">
        <f>IF($A61="",0,IF(Mitarbeiter!$G$59=FALSE,0,IF(AND(Mitarbeiter!$E$59&lt;&gt;"",EU$5+6&lt;Mitarbeiter!$E$59),0,IF(AND(Mitarbeiter!$F$59&lt;&gt;"",EU$5&gt;Mitarbeiter!$F$59),0,IF(Planung!EU61="",$C61,IF(ISNUMBER(Planung!EU61),Planung!EU61,IF(UPPER(Planung!EU61)="H",$C61/2,0)))))))</f>
        <v>0</v>
      </c>
      <c r="EV61" s="27">
        <f>IF($A61="",0,IF(Mitarbeiter!$G$59=FALSE,0,IF(AND(Mitarbeiter!$E$59&lt;&gt;"",EV$5+6&lt;Mitarbeiter!$E$59),0,IF(AND(Mitarbeiter!$F$59&lt;&gt;"",EV$5&gt;Mitarbeiter!$F$59),0,IF(Planung!EV61="",$C61,IF(ISNUMBER(Planung!EV61),Planung!EV61,IF(UPPER(Planung!EV61)="H",$C61/2,0)))))))</f>
        <v>0</v>
      </c>
      <c r="EW61" s="27">
        <f>IF($A61="",0,IF(Mitarbeiter!$G$59=FALSE,0,IF(AND(Mitarbeiter!$E$59&lt;&gt;"",EW$5+6&lt;Mitarbeiter!$E$59),0,IF(AND(Mitarbeiter!$F$59&lt;&gt;"",EW$5&gt;Mitarbeiter!$F$59),0,IF(Planung!EW61="",$C61,IF(ISNUMBER(Planung!EW61),Planung!EW61,IF(UPPER(Planung!EW61)="H",$C61/2,0)))))))</f>
        <v>0</v>
      </c>
      <c r="EX61" s="27">
        <f>IF($A61="",0,IF(Mitarbeiter!$G$59=FALSE,0,IF(AND(Mitarbeiter!$E$59&lt;&gt;"",EX$5+6&lt;Mitarbeiter!$E$59),0,IF(AND(Mitarbeiter!$F$59&lt;&gt;"",EX$5&gt;Mitarbeiter!$F$59),0,IF(Planung!EX61="",$C61,IF(ISNUMBER(Planung!EX61),Planung!EX61,IF(UPPER(Planung!EX61)="H",$C61/2,0)))))))</f>
        <v>0</v>
      </c>
      <c r="EY61" s="27">
        <f>IF($A61="",0,IF(Mitarbeiter!$G$59=FALSE,0,IF(AND(Mitarbeiter!$E$59&lt;&gt;"",EY$5+6&lt;Mitarbeiter!$E$59),0,IF(AND(Mitarbeiter!$F$59&lt;&gt;"",EY$5&gt;Mitarbeiter!$F$59),0,IF(Planung!EY61="",$C61,IF(ISNUMBER(Planung!EY61),Planung!EY61,IF(UPPER(Planung!EY61)="H",$C61/2,0)))))))</f>
        <v>0</v>
      </c>
      <c r="EZ61" s="27">
        <f>IF($A61="",0,IF(Mitarbeiter!$G$59=FALSE,0,IF(AND(Mitarbeiter!$E$59&lt;&gt;"",EZ$5+6&lt;Mitarbeiter!$E$59),0,IF(AND(Mitarbeiter!$F$59&lt;&gt;"",EZ$5&gt;Mitarbeiter!$F$59),0,IF(Planung!EZ61="",$C61,IF(ISNUMBER(Planung!EZ61),Planung!EZ61,IF(UPPER(Planung!EZ61)="H",$C61/2,0)))))))</f>
        <v>0</v>
      </c>
      <c r="FA61" s="27">
        <f>IF($A61="",0,IF(Mitarbeiter!$G$59=FALSE,0,IF(AND(Mitarbeiter!$E$59&lt;&gt;"",FA$5+6&lt;Mitarbeiter!$E$59),0,IF(AND(Mitarbeiter!$F$59&lt;&gt;"",FA$5&gt;Mitarbeiter!$F$59),0,IF(Planung!FA61="",$C61,IF(ISNUMBER(Planung!FA61),Planung!FA61,IF(UPPER(Planung!FA61)="H",$C61/2,0)))))))</f>
        <v>0</v>
      </c>
      <c r="FB61" s="27">
        <f>IF($A61="",0,IF(Mitarbeiter!$G$59=FALSE,0,IF(AND(Mitarbeiter!$E$59&lt;&gt;"",FB$5+6&lt;Mitarbeiter!$E$59),0,IF(AND(Mitarbeiter!$F$59&lt;&gt;"",FB$5&gt;Mitarbeiter!$F$59),0,IF(Planung!FB61="",$C61,IF(ISNUMBER(Planung!FB61),Planung!FB61,IF(UPPER(Planung!FB61)="H",$C61/2,0)))))))</f>
        <v>0</v>
      </c>
      <c r="FC61" s="27">
        <f>IF($A61="",0,IF(Mitarbeiter!$G$59=FALSE,0,IF(AND(Mitarbeiter!$E$59&lt;&gt;"",FC$5+6&lt;Mitarbeiter!$E$59),0,IF(AND(Mitarbeiter!$F$59&lt;&gt;"",FC$5&gt;Mitarbeiter!$F$59),0,IF(Planung!FC61="",$C61,IF(ISNUMBER(Planung!FC61),Planung!FC61,IF(UPPER(Planung!FC61)="H",$C61/2,0)))))))</f>
        <v>0</v>
      </c>
      <c r="FD61" s="27">
        <f>IF($A61="",0,IF(Mitarbeiter!$G$59=FALSE,0,IF(AND(Mitarbeiter!$E$59&lt;&gt;"",FD$5+6&lt;Mitarbeiter!$E$59),0,IF(AND(Mitarbeiter!$F$59&lt;&gt;"",FD$5&gt;Mitarbeiter!$F$59),0,IF(Planung!FD61="",$C61,IF(ISNUMBER(Planung!FD61),Planung!FD61,IF(UPPER(Planung!FD61)="H",$C61/2,0)))))))</f>
        <v>0</v>
      </c>
      <c r="FE61" s="27">
        <f>IF($A61="",0,IF(Mitarbeiter!$G$59=FALSE,0,IF(AND(Mitarbeiter!$E$59&lt;&gt;"",FE$5+6&lt;Mitarbeiter!$E$59),0,IF(AND(Mitarbeiter!$F$59&lt;&gt;"",FE$5&gt;Mitarbeiter!$F$59),0,IF(Planung!FE61="",$C61,IF(ISNUMBER(Planung!FE61),Planung!FE61,IF(UPPER(Planung!FE61)="H",$C61/2,0)))))))</f>
        <v>0</v>
      </c>
      <c r="FF61" s="27">
        <f>IF($A61="",0,IF(Mitarbeiter!$G$59=FALSE,0,IF(AND(Mitarbeiter!$E$59&lt;&gt;"",FF$5+6&lt;Mitarbeiter!$E$59),0,IF(AND(Mitarbeiter!$F$59&lt;&gt;"",FF$5&gt;Mitarbeiter!$F$59),0,IF(Planung!FF61="",$C61,IF(ISNUMBER(Planung!FF61),Planung!FF61,IF(UPPER(Planung!FF61)="H",$C61/2,0)))))))</f>
        <v>0</v>
      </c>
      <c r="FG61" s="27">
        <f>IF($A61="",0,IF(Mitarbeiter!$G$59=FALSE,0,IF(AND(Mitarbeiter!$E$59&lt;&gt;"",FG$5+6&lt;Mitarbeiter!$E$59),0,IF(AND(Mitarbeiter!$F$59&lt;&gt;"",FG$5&gt;Mitarbeiter!$F$59),0,IF(Planung!FG61="",$C61,IF(ISNUMBER(Planung!FG61),Planung!FG61,IF(UPPER(Planung!FG61)="H",$C61/2,0)))))))</f>
        <v>0</v>
      </c>
      <c r="FH61" s="27">
        <f>IF($A61="",0,IF(Mitarbeiter!$G$59=FALSE,0,IF(AND(Mitarbeiter!$E$59&lt;&gt;"",FH$5+6&lt;Mitarbeiter!$E$59),0,IF(AND(Mitarbeiter!$F$59&lt;&gt;"",FH$5&gt;Mitarbeiter!$F$59),0,IF(Planung!FH61="",$C61,IF(ISNUMBER(Planung!FH61),Planung!FH61,IF(UPPER(Planung!FH61)="H",$C61/2,0)))))))</f>
        <v>0</v>
      </c>
      <c r="FI61" s="27">
        <f>IF($A61="",0,IF(Mitarbeiter!$G$59=FALSE,0,IF(AND(Mitarbeiter!$E$59&lt;&gt;"",FI$5+6&lt;Mitarbeiter!$E$59),0,IF(AND(Mitarbeiter!$F$59&lt;&gt;"",FI$5&gt;Mitarbeiter!$F$59),0,IF(Planung!FI61="",$C61,IF(ISNUMBER(Planung!FI61),Planung!FI61,IF(UPPER(Planung!FI61)="H",$C61/2,0)))))))</f>
        <v>0</v>
      </c>
      <c r="FJ61" s="27">
        <f>IF($A61="",0,IF(Mitarbeiter!$G$59=FALSE,0,IF(AND(Mitarbeiter!$E$59&lt;&gt;"",FJ$5+6&lt;Mitarbeiter!$E$59),0,IF(AND(Mitarbeiter!$F$59&lt;&gt;"",FJ$5&gt;Mitarbeiter!$F$59),0,IF(Planung!FJ61="",$C61,IF(ISNUMBER(Planung!FJ61),Planung!FJ61,IF(UPPER(Planung!FJ61)="H",$C61/2,0)))))))</f>
        <v>0</v>
      </c>
      <c r="FK61" s="27">
        <f>IF($A61="",0,IF(Mitarbeiter!$G$59=FALSE,0,IF(AND(Mitarbeiter!$E$59&lt;&gt;"",FK$5+6&lt;Mitarbeiter!$E$59),0,IF(AND(Mitarbeiter!$F$59&lt;&gt;"",FK$5&gt;Mitarbeiter!$F$59),0,IF(Planung!FK61="",$C61,IF(ISNUMBER(Planung!FK61),Planung!FK61,IF(UPPER(Planung!FK61)="H",$C61/2,0)))))))</f>
        <v>0</v>
      </c>
      <c r="FL61" s="27">
        <f>IF($A61="",0,IF(Mitarbeiter!$G$59=FALSE,0,IF(AND(Mitarbeiter!$E$59&lt;&gt;"",FL$5+6&lt;Mitarbeiter!$E$59),0,IF(AND(Mitarbeiter!$F$59&lt;&gt;"",FL$5&gt;Mitarbeiter!$F$59),0,IF(Planung!FL61="",$C61,IF(ISNUMBER(Planung!FL61),Planung!FL61,IF(UPPER(Planung!FL61)="H",$C61/2,0)))))))</f>
        <v>0</v>
      </c>
      <c r="FM61" s="27">
        <f>IF($A61="",0,IF(Mitarbeiter!$G$59=FALSE,0,IF(AND(Mitarbeiter!$E$59&lt;&gt;"",FM$5+6&lt;Mitarbeiter!$E$59),0,IF(AND(Mitarbeiter!$F$59&lt;&gt;"",FM$5&gt;Mitarbeiter!$F$59),0,IF(Planung!FM61="",$C61,IF(ISNUMBER(Planung!FM61),Planung!FM61,IF(UPPER(Planung!FM61)="H",$C61/2,0)))))))</f>
        <v>0</v>
      </c>
      <c r="FN61" s="27">
        <f>IF($A61="",0,IF(Mitarbeiter!$G$59=FALSE,0,IF(AND(Mitarbeiter!$E$59&lt;&gt;"",FN$5+6&lt;Mitarbeiter!$E$59),0,IF(AND(Mitarbeiter!$F$59&lt;&gt;"",FN$5&gt;Mitarbeiter!$F$59),0,IF(Planung!FN61="",$C61,IF(ISNUMBER(Planung!FN61),Planung!FN61,IF(UPPER(Planung!FN61)="H",$C61/2,0)))))))</f>
        <v>0</v>
      </c>
      <c r="FO61" s="27">
        <f>IF($A61="",0,IF(Mitarbeiter!$G$59=FALSE,0,IF(AND(Mitarbeiter!$E$59&lt;&gt;"",FO$5+6&lt;Mitarbeiter!$E$59),0,IF(AND(Mitarbeiter!$F$59&lt;&gt;"",FO$5&gt;Mitarbeiter!$F$59),0,IF(Planung!FO61="",$C61,IF(ISNUMBER(Planung!FO61),Planung!FO61,IF(UPPER(Planung!FO61)="H",$C61/2,0)))))))</f>
        <v>0</v>
      </c>
      <c r="FP61" s="27">
        <f>IF($A61="",0,IF(Mitarbeiter!$G$59=FALSE,0,IF(AND(Mitarbeiter!$E$59&lt;&gt;"",FP$5+6&lt;Mitarbeiter!$E$59),0,IF(AND(Mitarbeiter!$F$59&lt;&gt;"",FP$5&gt;Mitarbeiter!$F$59),0,IF(Planung!FP61="",$C61,IF(ISNUMBER(Planung!FP61),Planung!FP61,IF(UPPER(Planung!FP61)="H",$C61/2,0)))))))</f>
        <v>0</v>
      </c>
      <c r="FQ61" s="27">
        <f>IF($A61="",0,IF(Mitarbeiter!$G$59=FALSE,0,IF(AND(Mitarbeiter!$E$59&lt;&gt;"",FQ$5+6&lt;Mitarbeiter!$E$59),0,IF(AND(Mitarbeiter!$F$59&lt;&gt;"",FQ$5&gt;Mitarbeiter!$F$59),0,IF(Planung!FQ61="",$C61,IF(ISNUMBER(Planung!FQ61),Planung!FQ61,IF(UPPER(Planung!FQ61)="H",$C61/2,0)))))))</f>
        <v>0</v>
      </c>
      <c r="FR61" s="27">
        <f>IF($A61="",0,IF(Mitarbeiter!$G$59=FALSE,0,IF(AND(Mitarbeiter!$E$59&lt;&gt;"",FR$5+6&lt;Mitarbeiter!$E$59),0,IF(AND(Mitarbeiter!$F$59&lt;&gt;"",FR$5&gt;Mitarbeiter!$F$59),0,IF(Planung!FR61="",$C61,IF(ISNUMBER(Planung!FR61),Planung!FR61,IF(UPPER(Planung!FR61)="H",$C61/2,0)))))))</f>
        <v>0</v>
      </c>
      <c r="FS61" s="27">
        <f>IF($A61="",0,IF(Mitarbeiter!$G$59=FALSE,0,IF(AND(Mitarbeiter!$E$59&lt;&gt;"",FS$5+6&lt;Mitarbeiter!$E$59),0,IF(AND(Mitarbeiter!$F$59&lt;&gt;"",FS$5&gt;Mitarbeiter!$F$59),0,IF(Planung!FS61="",$C61,IF(ISNUMBER(Planung!FS61),Planung!FS61,IF(UPPER(Planung!FS61)="H",$C61/2,0)))))))</f>
        <v>0</v>
      </c>
      <c r="FT61" s="27">
        <f>IF($A61="",0,IF(Mitarbeiter!$G$59=FALSE,0,IF(AND(Mitarbeiter!$E$59&lt;&gt;"",FT$5+6&lt;Mitarbeiter!$E$59),0,IF(AND(Mitarbeiter!$F$59&lt;&gt;"",FT$5&gt;Mitarbeiter!$F$59),0,IF(Planung!FT61="",$C61,IF(ISNUMBER(Planung!FT61),Planung!FT61,IF(UPPER(Planung!FT61)="H",$C61/2,0)))))))</f>
        <v>0</v>
      </c>
      <c r="FU61" s="27">
        <f>IF($A61="",0,IF(Mitarbeiter!$G$59=FALSE,0,IF(AND(Mitarbeiter!$E$59&lt;&gt;"",FU$5+6&lt;Mitarbeiter!$E$59),0,IF(AND(Mitarbeiter!$F$59&lt;&gt;"",FU$5&gt;Mitarbeiter!$F$59),0,IF(Planung!FU61="",$C61,IF(ISNUMBER(Planung!FU61),Planung!FU61,IF(UPPER(Planung!FU61)="H",$C61/2,0)))))))</f>
        <v>0</v>
      </c>
      <c r="FV61" s="27">
        <f>IF($A61="",0,IF(Mitarbeiter!$G$59=FALSE,0,IF(AND(Mitarbeiter!$E$59&lt;&gt;"",FV$5+6&lt;Mitarbeiter!$E$59),0,IF(AND(Mitarbeiter!$F$59&lt;&gt;"",FV$5&gt;Mitarbeiter!$F$59),0,IF(Planung!FV61="",$C61,IF(ISNUMBER(Planung!FV61),Planung!FV61,IF(UPPER(Planung!FV61)="H",$C61/2,0)))))))</f>
        <v>0</v>
      </c>
      <c r="FW61" s="27">
        <f>IF($A61="",0,IF(Mitarbeiter!$G$59=FALSE,0,IF(AND(Mitarbeiter!$E$59&lt;&gt;"",FW$5+6&lt;Mitarbeiter!$E$59),0,IF(AND(Mitarbeiter!$F$59&lt;&gt;"",FW$5&gt;Mitarbeiter!$F$59),0,IF(Planung!FW61="",$C61,IF(ISNUMBER(Planung!FW61),Planung!FW61,IF(UPPER(Planung!FW61)="H",$C61/2,0)))))))</f>
        <v>0</v>
      </c>
      <c r="FX61" s="27">
        <f>IF($A61="",0,IF(Mitarbeiter!$G$59=FALSE,0,IF(AND(Mitarbeiter!$E$59&lt;&gt;"",FX$5+6&lt;Mitarbeiter!$E$59),0,IF(AND(Mitarbeiter!$F$59&lt;&gt;"",FX$5&gt;Mitarbeiter!$F$59),0,IF(Planung!FX61="",$C61,IF(ISNUMBER(Planung!FX61),Planung!FX61,IF(UPPER(Planung!FX61)="H",$C61/2,0)))))))</f>
        <v>0</v>
      </c>
      <c r="FY61" s="27">
        <f>IF($A61="",0,IF(Mitarbeiter!$G$59=FALSE,0,IF(AND(Mitarbeiter!$E$59&lt;&gt;"",FY$5+6&lt;Mitarbeiter!$E$59),0,IF(AND(Mitarbeiter!$F$59&lt;&gt;"",FY$5&gt;Mitarbeiter!$F$59),0,IF(Planung!FY61="",$C61,IF(ISNUMBER(Planung!FY61),Planung!FY61,IF(UPPER(Planung!FY61)="H",$C61/2,0)))))))</f>
        <v>0</v>
      </c>
      <c r="FZ61" s="27">
        <f>IF($A61="",0,IF(Mitarbeiter!$G$59=FALSE,0,IF(AND(Mitarbeiter!$E$59&lt;&gt;"",FZ$5+6&lt;Mitarbeiter!$E$59),0,IF(AND(Mitarbeiter!$F$59&lt;&gt;"",FZ$5&gt;Mitarbeiter!$F$59),0,IF(Planung!FZ61="",$C61,IF(ISNUMBER(Planung!FZ61),Planung!FZ61,IF(UPPER(Planung!FZ61)="H",$C61/2,0)))))))</f>
        <v>0</v>
      </c>
      <c r="GA61" s="27">
        <f>IF($A61="",0,IF(Mitarbeiter!$G$59=FALSE,0,IF(AND(Mitarbeiter!$E$59&lt;&gt;"",GA$5+6&lt;Mitarbeiter!$E$59),0,IF(AND(Mitarbeiter!$F$59&lt;&gt;"",GA$5&gt;Mitarbeiter!$F$59),0,IF(Planung!GA61="",$C61,IF(ISNUMBER(Planung!GA61),Planung!GA61,IF(UPPER(Planung!GA61)="H",$C61/2,0)))))))</f>
        <v>0</v>
      </c>
      <c r="GB61" s="27">
        <f>IF($A61="",0,IF(Mitarbeiter!$G$59=FALSE,0,IF(AND(Mitarbeiter!$E$59&lt;&gt;"",GB$5+6&lt;Mitarbeiter!$E$59),0,IF(AND(Mitarbeiter!$F$59&lt;&gt;"",GB$5&gt;Mitarbeiter!$F$59),0,IF(Planung!GB61="",$C61,IF(ISNUMBER(Planung!GB61),Planung!GB61,IF(UPPER(Planung!GB61)="H",$C61/2,0)))))))</f>
        <v>0</v>
      </c>
      <c r="GC61" s="27">
        <f>IF($A61="",0,IF(Mitarbeiter!$G$59=FALSE,0,IF(AND(Mitarbeiter!$E$59&lt;&gt;"",GC$5+6&lt;Mitarbeiter!$E$59),0,IF(AND(Mitarbeiter!$F$59&lt;&gt;"",GC$5&gt;Mitarbeiter!$F$59),0,IF(Planung!GC61="",$C61,IF(ISNUMBER(Planung!GC61),Planung!GC61,IF(UPPER(Planung!GC61)="H",$C61/2,0)))))))</f>
        <v>0</v>
      </c>
      <c r="GD61" s="27">
        <f>IF($A61="",0,IF(Mitarbeiter!$G$59=FALSE,0,IF(AND(Mitarbeiter!$E$59&lt;&gt;"",GD$5+6&lt;Mitarbeiter!$E$59),0,IF(AND(Mitarbeiter!$F$59&lt;&gt;"",GD$5&gt;Mitarbeiter!$F$59),0,IF(Planung!GD61="",$C61,IF(ISNUMBER(Planung!GD61),Planung!GD61,IF(UPPER(Planung!GD61)="H",$C61/2,0)))))))</f>
        <v>0</v>
      </c>
      <c r="GE61" s="27">
        <f>IF($A61="",0,IF(Mitarbeiter!$G$59=FALSE,0,IF(AND(Mitarbeiter!$E$59&lt;&gt;"",GE$5+6&lt;Mitarbeiter!$E$59),0,IF(AND(Mitarbeiter!$F$59&lt;&gt;"",GE$5&gt;Mitarbeiter!$F$59),0,IF(Planung!GE61="",$C61,IF(ISNUMBER(Planung!GE61),Planung!GE61,IF(UPPER(Planung!GE61)="H",$C61/2,0)))))))</f>
        <v>0</v>
      </c>
      <c r="GF61" s="27">
        <f>IF($A61="",0,IF(Mitarbeiter!$G$59=FALSE,0,IF(AND(Mitarbeiter!$E$59&lt;&gt;"",GF$5+6&lt;Mitarbeiter!$E$59),0,IF(AND(Mitarbeiter!$F$59&lt;&gt;"",GF$5&gt;Mitarbeiter!$F$59),0,IF(Planung!GF61="",$C61,IF(ISNUMBER(Planung!GF61),Planung!GF61,IF(UPPER(Planung!GF61)="H",$C61/2,0)))))))</f>
        <v>0</v>
      </c>
      <c r="GG61" s="27">
        <f>IF($A61="",0,IF(Mitarbeiter!$G$59=FALSE,0,IF(AND(Mitarbeiter!$E$59&lt;&gt;"",GG$5+6&lt;Mitarbeiter!$E$59),0,IF(AND(Mitarbeiter!$F$59&lt;&gt;"",GG$5&gt;Mitarbeiter!$F$59),0,IF(Planung!GG61="",$C61,IF(ISNUMBER(Planung!GG61),Planung!GG61,IF(UPPER(Planung!GG61)="H",$C61/2,0)))))))</f>
        <v>0</v>
      </c>
      <c r="GH61" s="27">
        <f>IF($A61="",0,IF(Mitarbeiter!$G$59=FALSE,0,IF(AND(Mitarbeiter!$E$59&lt;&gt;"",GH$5+6&lt;Mitarbeiter!$E$59),0,IF(AND(Mitarbeiter!$F$59&lt;&gt;"",GH$5&gt;Mitarbeiter!$F$59),0,IF(Planung!GH61="",$C61,IF(ISNUMBER(Planung!GH61),Planung!GH61,IF(UPPER(Planung!GH61)="H",$C61/2,0)))))))</f>
        <v>0</v>
      </c>
      <c r="GI61" s="27">
        <f>IF($A61="",0,IF(Mitarbeiter!$G$59=FALSE,0,IF(AND(Mitarbeiter!$E$59&lt;&gt;"",GI$5+6&lt;Mitarbeiter!$E$59),0,IF(AND(Mitarbeiter!$F$59&lt;&gt;"",GI$5&gt;Mitarbeiter!$F$59),0,IF(Planung!GI61="",$C61,IF(ISNUMBER(Planung!GI61),Planung!GI61,IF(UPPER(Planung!GI61)="H",$C61/2,0)))))))</f>
        <v>0</v>
      </c>
      <c r="GJ61" s="27">
        <f>IF($A61="",0,IF(Mitarbeiter!$G$59=FALSE,0,IF(AND(Mitarbeiter!$E$59&lt;&gt;"",GJ$5+6&lt;Mitarbeiter!$E$59),0,IF(AND(Mitarbeiter!$F$59&lt;&gt;"",GJ$5&gt;Mitarbeiter!$F$59),0,IF(Planung!GJ61="",$C61,IF(ISNUMBER(Planung!GJ61),Planung!GJ61,IF(UPPER(Planung!GJ61)="H",$C61/2,0)))))))</f>
        <v>0</v>
      </c>
      <c r="GK61" s="27">
        <f>IF($A61="",0,IF(Mitarbeiter!$G$59=FALSE,0,IF(AND(Mitarbeiter!$E$59&lt;&gt;"",GK$5+6&lt;Mitarbeiter!$E$59),0,IF(AND(Mitarbeiter!$F$59&lt;&gt;"",GK$5&gt;Mitarbeiter!$F$59),0,IF(Planung!GK61="",$C61,IF(ISNUMBER(Planung!GK61),Planung!GK61,IF(UPPER(Planung!GK61)="H",$C61/2,0)))))))</f>
        <v>0</v>
      </c>
      <c r="GL61" s="27">
        <f>IF($A61="",0,IF(Mitarbeiter!$G$59=FALSE,0,IF(AND(Mitarbeiter!$E$59&lt;&gt;"",GL$5+6&lt;Mitarbeiter!$E$59),0,IF(AND(Mitarbeiter!$F$59&lt;&gt;"",GL$5&gt;Mitarbeiter!$F$59),0,IF(Planung!GL61="",$C61,IF(ISNUMBER(Planung!GL61),Planung!GL61,IF(UPPER(Planung!GL61)="H",$C61/2,0)))))))</f>
        <v>0</v>
      </c>
      <c r="GM61" s="27">
        <f>IF($A61="",0,IF(Mitarbeiter!$G$59=FALSE,0,IF(AND(Mitarbeiter!$E$59&lt;&gt;"",GM$5+6&lt;Mitarbeiter!$E$59),0,IF(AND(Mitarbeiter!$F$59&lt;&gt;"",GM$5&gt;Mitarbeiter!$F$59),0,IF(Planung!GM61="",$C61,IF(ISNUMBER(Planung!GM61),Planung!GM61,IF(UPPER(Planung!GM61)="H",$C61/2,0)))))))</f>
        <v>0</v>
      </c>
      <c r="GN61" s="27">
        <f>IF($A61="",0,IF(Mitarbeiter!$G$59=FALSE,0,IF(AND(Mitarbeiter!$E$59&lt;&gt;"",GN$5+6&lt;Mitarbeiter!$E$59),0,IF(AND(Mitarbeiter!$F$59&lt;&gt;"",GN$5&gt;Mitarbeiter!$F$59),0,IF(Planung!GN61="",$C61,IF(ISNUMBER(Planung!GN61),Planung!GN61,IF(UPPER(Planung!GN61)="H",$C61/2,0)))))))</f>
        <v>0</v>
      </c>
      <c r="GO61" s="27">
        <f>IF($A61="",0,IF(Mitarbeiter!$G$59=FALSE,0,IF(AND(Mitarbeiter!$E$59&lt;&gt;"",GO$5+6&lt;Mitarbeiter!$E$59),0,IF(AND(Mitarbeiter!$F$59&lt;&gt;"",GO$5&gt;Mitarbeiter!$F$59),0,IF(Planung!GO61="",$C61,IF(ISNUMBER(Planung!GO61),Planung!GO61,IF(UPPER(Planung!GO61)="H",$C61/2,0)))))))</f>
        <v>0</v>
      </c>
      <c r="GP61" s="27">
        <f>IF($A61="",0,IF(Mitarbeiter!$G$59=FALSE,0,IF(AND(Mitarbeiter!$E$59&lt;&gt;"",GP$5+6&lt;Mitarbeiter!$E$59),0,IF(AND(Mitarbeiter!$F$59&lt;&gt;"",GP$5&gt;Mitarbeiter!$F$59),0,IF(Planung!GP61="",$C61,IF(ISNUMBER(Planung!GP61),Planung!GP61,IF(UPPER(Planung!GP61)="H",$C61/2,0)))))))</f>
        <v>0</v>
      </c>
      <c r="GQ61" s="27">
        <f>IF($A61="",0,IF(Mitarbeiter!$G$59=FALSE,0,IF(AND(Mitarbeiter!$E$59&lt;&gt;"",GQ$5+6&lt;Mitarbeiter!$E$59),0,IF(AND(Mitarbeiter!$F$59&lt;&gt;"",GQ$5&gt;Mitarbeiter!$F$59),0,IF(Planung!GQ61="",$C61,IF(ISNUMBER(Planung!GQ61),Planung!GQ61,IF(UPPER(Planung!GQ61)="H",$C61/2,0)))))))</f>
        <v>0</v>
      </c>
      <c r="GR61" s="27">
        <f>IF($A61="",0,IF(Mitarbeiter!$G$59=FALSE,0,IF(AND(Mitarbeiter!$E$59&lt;&gt;"",GR$5+6&lt;Mitarbeiter!$E$59),0,IF(AND(Mitarbeiter!$F$59&lt;&gt;"",GR$5&gt;Mitarbeiter!$F$59),0,IF(Planung!GR61="",$C61,IF(ISNUMBER(Planung!GR61),Planung!GR61,IF(UPPER(Planung!GR61)="H",$C61/2,0)))))))</f>
        <v>0</v>
      </c>
      <c r="GS61" s="27">
        <f>IF($A61="",0,IF(Mitarbeiter!$G$59=FALSE,0,IF(AND(Mitarbeiter!$E$59&lt;&gt;"",GS$5+6&lt;Mitarbeiter!$E$59),0,IF(AND(Mitarbeiter!$F$59&lt;&gt;"",GS$5&gt;Mitarbeiter!$F$59),0,IF(Planung!GS61="",$C61,IF(ISNUMBER(Planung!GS61),Planung!GS61,IF(UPPER(Planung!GS61)="H",$C61/2,0)))))))</f>
        <v>0</v>
      </c>
      <c r="GT61" s="27">
        <f>IF($A61="",0,IF(Mitarbeiter!$G$59=FALSE,0,IF(AND(Mitarbeiter!$E$59&lt;&gt;"",GT$5+6&lt;Mitarbeiter!$E$59),0,IF(AND(Mitarbeiter!$F$59&lt;&gt;"",GT$5&gt;Mitarbeiter!$F$59),0,IF(Planung!GT61="",$C61,IF(ISNUMBER(Planung!GT61),Planung!GT61,IF(UPPER(Planung!GT61)="H",$C61/2,0)))))))</f>
        <v>0</v>
      </c>
      <c r="GU61" s="27">
        <f>IF($A61="",0,IF(Mitarbeiter!$G$59=FALSE,0,IF(AND(Mitarbeiter!$E$59&lt;&gt;"",GU$5+6&lt;Mitarbeiter!$E$59),0,IF(AND(Mitarbeiter!$F$59&lt;&gt;"",GU$5&gt;Mitarbeiter!$F$59),0,IF(Planung!GU61="",$C61,IF(ISNUMBER(Planung!GU61),Planung!GU61,IF(UPPER(Planung!GU61)="H",$C61/2,0)))))))</f>
        <v>0</v>
      </c>
      <c r="GV61" s="27">
        <f>IF($A61="",0,IF(Mitarbeiter!$G$59=FALSE,0,IF(AND(Mitarbeiter!$E$59&lt;&gt;"",GV$5+6&lt;Mitarbeiter!$E$59),0,IF(AND(Mitarbeiter!$F$59&lt;&gt;"",GV$5&gt;Mitarbeiter!$F$59),0,IF(Planung!GV61="",$C61,IF(ISNUMBER(Planung!GV61),Planung!GV61,IF(UPPER(Planung!GV61)="H",$C61/2,0)))))))</f>
        <v>0</v>
      </c>
      <c r="GW61" s="27">
        <f>IF($A61="",0,IF(Mitarbeiter!$G$59=FALSE,0,IF(AND(Mitarbeiter!$E$59&lt;&gt;"",GW$5+6&lt;Mitarbeiter!$E$59),0,IF(AND(Mitarbeiter!$F$59&lt;&gt;"",GW$5&gt;Mitarbeiter!$F$59),0,IF(Planung!GW61="",$C61,IF(ISNUMBER(Planung!GW61),Planung!GW61,IF(UPPER(Planung!GW61)="H",$C61/2,0)))))))</f>
        <v>0</v>
      </c>
      <c r="GX61" s="27">
        <f>IF($A61="",0,IF(Mitarbeiter!$G$59=FALSE,0,IF(AND(Mitarbeiter!$E$59&lt;&gt;"",GX$5+6&lt;Mitarbeiter!$E$59),0,IF(AND(Mitarbeiter!$F$59&lt;&gt;"",GX$5&gt;Mitarbeiter!$F$59),0,IF(Planung!GX61="",$C61,IF(ISNUMBER(Planung!GX61),Planung!GX61,IF(UPPER(Planung!GX61)="H",$C61/2,0)))))))</f>
        <v>0</v>
      </c>
      <c r="GY61" s="27">
        <f>IF($A61="",0,IF(Mitarbeiter!$G$59=FALSE,0,IF(AND(Mitarbeiter!$E$59&lt;&gt;"",GY$5+6&lt;Mitarbeiter!$E$59),0,IF(AND(Mitarbeiter!$F$59&lt;&gt;"",GY$5&gt;Mitarbeiter!$F$59),0,IF(Planung!GY61="",$C61,IF(ISNUMBER(Planung!GY61),Planung!GY61,IF(UPPER(Planung!GY61)="H",$C61/2,0)))))))</f>
        <v>0</v>
      </c>
      <c r="GZ61" s="27">
        <f>IF($A61="",0,IF(Mitarbeiter!$G$59=FALSE,0,IF(AND(Mitarbeiter!$E$59&lt;&gt;"",GZ$5+6&lt;Mitarbeiter!$E$59),0,IF(AND(Mitarbeiter!$F$59&lt;&gt;"",GZ$5&gt;Mitarbeiter!$F$59),0,IF(Planung!GZ61="",$C61,IF(ISNUMBER(Planung!GZ61),Planung!GZ61,IF(UPPER(Planung!GZ61)="H",$C61/2,0)))))))</f>
        <v>0</v>
      </c>
      <c r="HA61" s="27">
        <f>IF($A61="",0,IF(Mitarbeiter!$G$59=FALSE,0,IF(AND(Mitarbeiter!$E$59&lt;&gt;"",HA$5+6&lt;Mitarbeiter!$E$59),0,IF(AND(Mitarbeiter!$F$59&lt;&gt;"",HA$5&gt;Mitarbeiter!$F$59),0,IF(Planung!HA61="",$C61,IF(ISNUMBER(Planung!HA61),Planung!HA61,IF(UPPER(Planung!HA61)="H",$C61/2,0)))))))</f>
        <v>0</v>
      </c>
      <c r="HB61" s="27">
        <f>IF($A61="",0,IF(Mitarbeiter!$G$59=FALSE,0,IF(AND(Mitarbeiter!$E$59&lt;&gt;"",HB$5+6&lt;Mitarbeiter!$E$59),0,IF(AND(Mitarbeiter!$F$59&lt;&gt;"",HB$5&gt;Mitarbeiter!$F$59),0,IF(Planung!HB61="",$C61,IF(ISNUMBER(Planung!HB61),Planung!HB61,IF(UPPER(Planung!HB61)="H",$C61/2,0)))))))</f>
        <v>0</v>
      </c>
      <c r="HC61" s="27">
        <f>IF($A61="",0,IF(Mitarbeiter!$G$59=FALSE,0,IF(AND(Mitarbeiter!$E$59&lt;&gt;"",HC$5+6&lt;Mitarbeiter!$E$59),0,IF(AND(Mitarbeiter!$F$59&lt;&gt;"",HC$5&gt;Mitarbeiter!$F$59),0,IF(Planung!HC61="",$C61,IF(ISNUMBER(Planung!HC61),Planung!HC61,IF(UPPER(Planung!HC61)="H",$C61/2,0)))))))</f>
        <v>0</v>
      </c>
      <c r="HD61" s="27">
        <f>IF($A61="",0,IF(Mitarbeiter!$G$59=FALSE,0,IF(AND(Mitarbeiter!$E$59&lt;&gt;"",HD$5+6&lt;Mitarbeiter!$E$59),0,IF(AND(Mitarbeiter!$F$59&lt;&gt;"",HD$5&gt;Mitarbeiter!$F$59),0,IF(Planung!HD61="",$C61,IF(ISNUMBER(Planung!HD61),Planung!HD61,IF(UPPER(Planung!HD61)="H",$C61/2,0)))))))</f>
        <v>0</v>
      </c>
      <c r="HE61" s="27">
        <f>IF($A61="",0,IF(Mitarbeiter!$G$59=FALSE,0,IF(AND(Mitarbeiter!$E$59&lt;&gt;"",HE$5+6&lt;Mitarbeiter!$E$59),0,IF(AND(Mitarbeiter!$F$59&lt;&gt;"",HE$5&gt;Mitarbeiter!$F$59),0,IF(Planung!HE61="",$C61,IF(ISNUMBER(Planung!HE61),Planung!HE61,IF(UPPER(Planung!HE61)="H",$C61/2,0)))))))</f>
        <v>0</v>
      </c>
      <c r="HF61" s="27">
        <f>IF($A61="",0,IF(Mitarbeiter!$G$59=FALSE,0,IF(AND(Mitarbeiter!$E$59&lt;&gt;"",HF$5+6&lt;Mitarbeiter!$E$59),0,IF(AND(Mitarbeiter!$F$59&lt;&gt;"",HF$5&gt;Mitarbeiter!$F$59),0,IF(Planung!HF61="",$C61,IF(ISNUMBER(Planung!HF61),Planung!HF61,IF(UPPER(Planung!HF61)="H",$C61/2,0)))))))</f>
        <v>0</v>
      </c>
      <c r="HG61" s="27">
        <f>IF($A61="",0,IF(Mitarbeiter!$G$59=FALSE,0,IF(AND(Mitarbeiter!$E$59&lt;&gt;"",HG$5+6&lt;Mitarbeiter!$E$59),0,IF(AND(Mitarbeiter!$F$59&lt;&gt;"",HG$5&gt;Mitarbeiter!$F$59),0,IF(Planung!HG61="",$C61,IF(ISNUMBER(Planung!HG61),Planung!HG61,IF(UPPER(Planung!HG61)="H",$C61/2,0)))))))</f>
        <v>0</v>
      </c>
      <c r="HH61" s="27">
        <f>IF($A61="",0,IF(Mitarbeiter!$G$59=FALSE,0,IF(AND(Mitarbeiter!$E$59&lt;&gt;"",HH$5+6&lt;Mitarbeiter!$E$59),0,IF(AND(Mitarbeiter!$F$59&lt;&gt;"",HH$5&gt;Mitarbeiter!$F$59),0,IF(Planung!HH61="",$C61,IF(ISNUMBER(Planung!HH61),Planung!HH61,IF(UPPER(Planung!HH61)="H",$C61/2,0)))))))</f>
        <v>0</v>
      </c>
      <c r="HI61" s="27">
        <f>IF($A61="",0,IF(Mitarbeiter!$G$59=FALSE,0,IF(AND(Mitarbeiter!$E$59&lt;&gt;"",HI$5+6&lt;Mitarbeiter!$E$59),0,IF(AND(Mitarbeiter!$F$59&lt;&gt;"",HI$5&gt;Mitarbeiter!$F$59),0,IF(Planung!HI61="",$C61,IF(ISNUMBER(Planung!HI61),Planung!HI61,IF(UPPER(Planung!HI61)="H",$C61/2,0)))))))</f>
        <v>0</v>
      </c>
      <c r="HJ61" s="27">
        <f>IF($A61="",0,IF(Mitarbeiter!$G$59=FALSE,0,IF(AND(Mitarbeiter!$E$59&lt;&gt;"",HJ$5+6&lt;Mitarbeiter!$E$59),0,IF(AND(Mitarbeiter!$F$59&lt;&gt;"",HJ$5&gt;Mitarbeiter!$F$59),0,IF(Planung!HJ61="",$C61,IF(ISNUMBER(Planung!HJ61),Planung!HJ61,IF(UPPER(Planung!HJ61)="H",$C61/2,0)))))))</f>
        <v>0</v>
      </c>
      <c r="HK61" s="27">
        <f>IF($A61="",0,IF(Mitarbeiter!$G$59=FALSE,0,IF(AND(Mitarbeiter!$E$59&lt;&gt;"",HK$5+6&lt;Mitarbeiter!$E$59),0,IF(AND(Mitarbeiter!$F$59&lt;&gt;"",HK$5&gt;Mitarbeiter!$F$59),0,IF(Planung!HK61="",$C61,IF(ISNUMBER(Planung!HK61),Planung!HK61,IF(UPPER(Planung!HK61)="H",$C61/2,0)))))))</f>
        <v>0</v>
      </c>
      <c r="HL61" s="27">
        <f>IF($A61="",0,IF(Mitarbeiter!$G$59=FALSE,0,IF(AND(Mitarbeiter!$E$59&lt;&gt;"",HL$5+6&lt;Mitarbeiter!$E$59),0,IF(AND(Mitarbeiter!$F$59&lt;&gt;"",HL$5&gt;Mitarbeiter!$F$59),0,IF(Planung!HL61="",$C61,IF(ISNUMBER(Planung!HL61),Planung!HL61,IF(UPPER(Planung!HL61)="H",$C61/2,0)))))))</f>
        <v>0</v>
      </c>
      <c r="HM61" s="27">
        <f>IF($A61="",0,IF(Mitarbeiter!$G$59=FALSE,0,IF(AND(Mitarbeiter!$E$59&lt;&gt;"",HM$5+6&lt;Mitarbeiter!$E$59),0,IF(AND(Mitarbeiter!$F$59&lt;&gt;"",HM$5&gt;Mitarbeiter!$F$59),0,IF(Planung!HM61="",$C61,IF(ISNUMBER(Planung!HM61),Planung!HM61,IF(UPPER(Planung!HM61)="H",$C61/2,0)))))))</f>
        <v>0</v>
      </c>
      <c r="HN61" s="27">
        <f>IF($A61="",0,IF(Mitarbeiter!$G$59=FALSE,0,IF(AND(Mitarbeiter!$E$59&lt;&gt;"",HN$5+6&lt;Mitarbeiter!$E$59),0,IF(AND(Mitarbeiter!$F$59&lt;&gt;"",HN$5&gt;Mitarbeiter!$F$59),0,IF(Planung!HN61="",$C61,IF(ISNUMBER(Planung!HN61),Planung!HN61,IF(UPPER(Planung!HN61)="H",$C61/2,0)))))))</f>
        <v>0</v>
      </c>
      <c r="HO61" s="27">
        <f>IF($A61="",0,IF(Mitarbeiter!$G$59=FALSE,0,IF(AND(Mitarbeiter!$E$59&lt;&gt;"",HO$5+6&lt;Mitarbeiter!$E$59),0,IF(AND(Mitarbeiter!$F$59&lt;&gt;"",HO$5&gt;Mitarbeiter!$F$59),0,IF(Planung!HO61="",$C61,IF(ISNUMBER(Planung!HO61),Planung!HO61,IF(UPPER(Planung!HO61)="H",$C61/2,0)))))))</f>
        <v>0</v>
      </c>
      <c r="HP61" s="27">
        <f>IF($A61="",0,IF(Mitarbeiter!$G$59=FALSE,0,IF(AND(Mitarbeiter!$E$59&lt;&gt;"",HP$5+6&lt;Mitarbeiter!$E$59),0,IF(AND(Mitarbeiter!$F$59&lt;&gt;"",HP$5&gt;Mitarbeiter!$F$59),0,IF(Planung!HP61="",$C61,IF(ISNUMBER(Planung!HP61),Planung!HP61,IF(UPPER(Planung!HP61)="H",$C61/2,0)))))))</f>
        <v>0</v>
      </c>
      <c r="HQ61" s="27">
        <f>IF($A61="",0,IF(Mitarbeiter!$G$59=FALSE,0,IF(AND(Mitarbeiter!$E$59&lt;&gt;"",HQ$5+6&lt;Mitarbeiter!$E$59),0,IF(AND(Mitarbeiter!$F$59&lt;&gt;"",HQ$5&gt;Mitarbeiter!$F$59),0,IF(Planung!HQ61="",$C61,IF(ISNUMBER(Planung!HQ61),Planung!HQ61,IF(UPPER(Planung!HQ61)="H",$C61/2,0)))))))</f>
        <v>0</v>
      </c>
      <c r="HR61" s="27">
        <f>IF($A61="",0,IF(Mitarbeiter!$G$59=FALSE,0,IF(AND(Mitarbeiter!$E$59&lt;&gt;"",HR$5+6&lt;Mitarbeiter!$E$59),0,IF(AND(Mitarbeiter!$F$59&lt;&gt;"",HR$5&gt;Mitarbeiter!$F$59),0,IF(Planung!HR61="",$C61,IF(ISNUMBER(Planung!HR61),Planung!HR61,IF(UPPER(Planung!HR61)="H",$C61/2,0)))))))</f>
        <v>0</v>
      </c>
      <c r="HS61" s="27">
        <f>IF($A61="",0,IF(Mitarbeiter!$G$59=FALSE,0,IF(AND(Mitarbeiter!$E$59&lt;&gt;"",HS$5+6&lt;Mitarbeiter!$E$59),0,IF(AND(Mitarbeiter!$F$59&lt;&gt;"",HS$5&gt;Mitarbeiter!$F$59),0,IF(Planung!HS61="",$C61,IF(ISNUMBER(Planung!HS61),Planung!HS61,IF(UPPER(Planung!HS61)="H",$C61/2,0)))))))</f>
        <v>0</v>
      </c>
      <c r="HT61" s="27">
        <f>IF($A61="",0,IF(Mitarbeiter!$G$59=FALSE,0,IF(AND(Mitarbeiter!$E$59&lt;&gt;"",HT$5+6&lt;Mitarbeiter!$E$59),0,IF(AND(Mitarbeiter!$F$59&lt;&gt;"",HT$5&gt;Mitarbeiter!$F$59),0,IF(Planung!HT61="",$C61,IF(ISNUMBER(Planung!HT61),Planung!HT61,IF(UPPER(Planung!HT61)="H",$C61/2,0)))))))</f>
        <v>0</v>
      </c>
      <c r="HU61" s="27">
        <f>IF($A61="",0,IF(Mitarbeiter!$G$59=FALSE,0,IF(AND(Mitarbeiter!$E$59&lt;&gt;"",HU$5+6&lt;Mitarbeiter!$E$59),0,IF(AND(Mitarbeiter!$F$59&lt;&gt;"",HU$5&gt;Mitarbeiter!$F$59),0,IF(Planung!HU61="",$C61,IF(ISNUMBER(Planung!HU61),Planung!HU61,IF(UPPER(Planung!HU61)="H",$C61/2,0)))))))</f>
        <v>0</v>
      </c>
      <c r="HV61" s="27">
        <f>IF($A61="",0,IF(Mitarbeiter!$G$59=FALSE,0,IF(AND(Mitarbeiter!$E$59&lt;&gt;"",HV$5+6&lt;Mitarbeiter!$E$59),0,IF(AND(Mitarbeiter!$F$59&lt;&gt;"",HV$5&gt;Mitarbeiter!$F$59),0,IF(Planung!HV61="",$C61,IF(ISNUMBER(Planung!HV61),Planung!HV61,IF(UPPER(Planung!HV61)="H",$C61/2,0)))))))</f>
        <v>0</v>
      </c>
      <c r="HW61" s="27">
        <f>IF($A61="",0,IF(Mitarbeiter!$G$59=FALSE,0,IF(AND(Mitarbeiter!$E$59&lt;&gt;"",HW$5+6&lt;Mitarbeiter!$E$59),0,IF(AND(Mitarbeiter!$F$59&lt;&gt;"",HW$5&gt;Mitarbeiter!$F$59),0,IF(Planung!HW61="",$C61,IF(ISNUMBER(Planung!HW61),Planung!HW61,IF(UPPER(Planung!HW61)="H",$C61/2,0)))))))</f>
        <v>0</v>
      </c>
      <c r="HX61" s="27">
        <f>IF($A61="",0,IF(Mitarbeiter!$G$59=FALSE,0,IF(AND(Mitarbeiter!$E$59&lt;&gt;"",HX$5+6&lt;Mitarbeiter!$E$59),0,IF(AND(Mitarbeiter!$F$59&lt;&gt;"",HX$5&gt;Mitarbeiter!$F$59),0,IF(Planung!HX61="",$C61,IF(ISNUMBER(Planung!HX61),Planung!HX61,IF(UPPER(Planung!HX61)="H",$C61/2,0)))))))</f>
        <v>0</v>
      </c>
      <c r="HY61" s="27">
        <f>IF($A61="",0,IF(Mitarbeiter!$G$59=FALSE,0,IF(AND(Mitarbeiter!$E$59&lt;&gt;"",HY$5+6&lt;Mitarbeiter!$E$59),0,IF(AND(Mitarbeiter!$F$59&lt;&gt;"",HY$5&gt;Mitarbeiter!$F$59),0,IF(Planung!HY61="",$C61,IF(ISNUMBER(Planung!HY61),Planung!HY61,IF(UPPER(Planung!HY61)="H",$C61/2,0)))))))</f>
        <v>0</v>
      </c>
      <c r="HZ61" s="27">
        <f>IF($A61="",0,IF(Mitarbeiter!$G$59=FALSE,0,IF(AND(Mitarbeiter!$E$59&lt;&gt;"",HZ$5+6&lt;Mitarbeiter!$E$59),0,IF(AND(Mitarbeiter!$F$59&lt;&gt;"",HZ$5&gt;Mitarbeiter!$F$59),0,IF(Planung!HZ61="",$C61,IF(ISNUMBER(Planung!HZ61),Planung!HZ61,IF(UPPER(Planung!HZ61)="H",$C61/2,0)))))))</f>
        <v>0</v>
      </c>
      <c r="IA61" s="27">
        <f>IF($A61="",0,IF(Mitarbeiter!$G$59=FALSE,0,IF(AND(Mitarbeiter!$E$59&lt;&gt;"",IA$5+6&lt;Mitarbeiter!$E$59),0,IF(AND(Mitarbeiter!$F$59&lt;&gt;"",IA$5&gt;Mitarbeiter!$F$59),0,IF(Planung!IA61="",$C61,IF(ISNUMBER(Planung!IA61),Planung!IA61,IF(UPPER(Planung!IA61)="H",$C61/2,0)))))))</f>
        <v>0</v>
      </c>
    </row>
    <row r="62" spans="1:235" x14ac:dyDescent="0.25">
      <c r="A62" s="7" t="str">
        <f>Planung!A62</f>
        <v/>
      </c>
      <c r="B62" s="7" t="str">
        <f>Planung!B62</f>
        <v/>
      </c>
      <c r="C62" s="27">
        <f>N(Mitarbeiter!$D$60)</f>
        <v>0</v>
      </c>
      <c r="D62" s="27">
        <f>IF($A62="",0,IF(Mitarbeiter!$G$60=FALSE,0,IF(AND(Mitarbeiter!$E$60&lt;&gt;"",D$5+6&lt;Mitarbeiter!$E$60),0,IF(AND(Mitarbeiter!$F$60&lt;&gt;"",D$5&gt;Mitarbeiter!$F$60),0,IF(Planung!D62="",$C62,IF(ISNUMBER(Planung!D62),Planung!D62,IF(UPPER(Planung!D62)="H",$C62/2,0)))))))</f>
        <v>0</v>
      </c>
      <c r="E62" s="27">
        <f>IF($A62="",0,IF(Mitarbeiter!$G$60=FALSE,0,IF(AND(Mitarbeiter!$E$60&lt;&gt;"",E$5+6&lt;Mitarbeiter!$E$60),0,IF(AND(Mitarbeiter!$F$60&lt;&gt;"",E$5&gt;Mitarbeiter!$F$60),0,IF(Planung!E62="",$C62,IF(ISNUMBER(Planung!E62),Planung!E62,IF(UPPER(Planung!E62)="H",$C62/2,0)))))))</f>
        <v>0</v>
      </c>
      <c r="F62" s="27">
        <f>IF($A62="",0,IF(Mitarbeiter!$G$60=FALSE,0,IF(AND(Mitarbeiter!$E$60&lt;&gt;"",F$5+6&lt;Mitarbeiter!$E$60),0,IF(AND(Mitarbeiter!$F$60&lt;&gt;"",F$5&gt;Mitarbeiter!$F$60),0,IF(Planung!F62="",$C62,IF(ISNUMBER(Planung!F62),Planung!F62,IF(UPPER(Planung!F62)="H",$C62/2,0)))))))</f>
        <v>0</v>
      </c>
      <c r="G62" s="27">
        <f>IF($A62="",0,IF(Mitarbeiter!$G$60=FALSE,0,IF(AND(Mitarbeiter!$E$60&lt;&gt;"",G$5+6&lt;Mitarbeiter!$E$60),0,IF(AND(Mitarbeiter!$F$60&lt;&gt;"",G$5&gt;Mitarbeiter!$F$60),0,IF(Planung!G62="",$C62,IF(ISNUMBER(Planung!G62),Planung!G62,IF(UPPER(Planung!G62)="H",$C62/2,0)))))))</f>
        <v>0</v>
      </c>
      <c r="H62" s="27">
        <f>IF($A62="",0,IF(Mitarbeiter!$G$60=FALSE,0,IF(AND(Mitarbeiter!$E$60&lt;&gt;"",H$5+6&lt;Mitarbeiter!$E$60),0,IF(AND(Mitarbeiter!$F$60&lt;&gt;"",H$5&gt;Mitarbeiter!$F$60),0,IF(Planung!H62="",$C62,IF(ISNUMBER(Planung!H62),Planung!H62,IF(UPPER(Planung!H62)="H",$C62/2,0)))))))</f>
        <v>0</v>
      </c>
      <c r="I62" s="27">
        <f>IF($A62="",0,IF(Mitarbeiter!$G$60=FALSE,0,IF(AND(Mitarbeiter!$E$60&lt;&gt;"",I$5+6&lt;Mitarbeiter!$E$60),0,IF(AND(Mitarbeiter!$F$60&lt;&gt;"",I$5&gt;Mitarbeiter!$F$60),0,IF(Planung!I62="",$C62,IF(ISNUMBER(Planung!I62),Planung!I62,IF(UPPER(Planung!I62)="H",$C62/2,0)))))))</f>
        <v>0</v>
      </c>
      <c r="J62" s="27">
        <f>IF($A62="",0,IF(Mitarbeiter!$G$60=FALSE,0,IF(AND(Mitarbeiter!$E$60&lt;&gt;"",J$5+6&lt;Mitarbeiter!$E$60),0,IF(AND(Mitarbeiter!$F$60&lt;&gt;"",J$5&gt;Mitarbeiter!$F$60),0,IF(Planung!J62="",$C62,IF(ISNUMBER(Planung!J62),Planung!J62,IF(UPPER(Planung!J62)="H",$C62/2,0)))))))</f>
        <v>0</v>
      </c>
      <c r="K62" s="27">
        <f>IF($A62="",0,IF(Mitarbeiter!$G$60=FALSE,0,IF(AND(Mitarbeiter!$E$60&lt;&gt;"",K$5+6&lt;Mitarbeiter!$E$60),0,IF(AND(Mitarbeiter!$F$60&lt;&gt;"",K$5&gt;Mitarbeiter!$F$60),0,IF(Planung!K62="",$C62,IF(ISNUMBER(Planung!K62),Planung!K62,IF(UPPER(Planung!K62)="H",$C62/2,0)))))))</f>
        <v>0</v>
      </c>
      <c r="L62" s="27">
        <f>IF($A62="",0,IF(Mitarbeiter!$G$60=FALSE,0,IF(AND(Mitarbeiter!$E$60&lt;&gt;"",L$5+6&lt;Mitarbeiter!$E$60),0,IF(AND(Mitarbeiter!$F$60&lt;&gt;"",L$5&gt;Mitarbeiter!$F$60),0,IF(Planung!L62="",$C62,IF(ISNUMBER(Planung!L62),Planung!L62,IF(UPPER(Planung!L62)="H",$C62/2,0)))))))</f>
        <v>0</v>
      </c>
      <c r="M62" s="27">
        <f>IF($A62="",0,IF(Mitarbeiter!$G$60=FALSE,0,IF(AND(Mitarbeiter!$E$60&lt;&gt;"",M$5+6&lt;Mitarbeiter!$E$60),0,IF(AND(Mitarbeiter!$F$60&lt;&gt;"",M$5&gt;Mitarbeiter!$F$60),0,IF(Planung!M62="",$C62,IF(ISNUMBER(Planung!M62),Planung!M62,IF(UPPER(Planung!M62)="H",$C62/2,0)))))))</f>
        <v>0</v>
      </c>
      <c r="N62" s="27">
        <f>IF($A62="",0,IF(Mitarbeiter!$G$60=FALSE,0,IF(AND(Mitarbeiter!$E$60&lt;&gt;"",N$5+6&lt;Mitarbeiter!$E$60),0,IF(AND(Mitarbeiter!$F$60&lt;&gt;"",N$5&gt;Mitarbeiter!$F$60),0,IF(Planung!N62="",$C62,IF(ISNUMBER(Planung!N62),Planung!N62,IF(UPPER(Planung!N62)="H",$C62/2,0)))))))</f>
        <v>0</v>
      </c>
      <c r="O62" s="27">
        <f>IF($A62="",0,IF(Mitarbeiter!$G$60=FALSE,0,IF(AND(Mitarbeiter!$E$60&lt;&gt;"",O$5+6&lt;Mitarbeiter!$E$60),0,IF(AND(Mitarbeiter!$F$60&lt;&gt;"",O$5&gt;Mitarbeiter!$F$60),0,IF(Planung!O62="",$C62,IF(ISNUMBER(Planung!O62),Planung!O62,IF(UPPER(Planung!O62)="H",$C62/2,0)))))))</f>
        <v>0</v>
      </c>
      <c r="P62" s="27">
        <f>IF($A62="",0,IF(Mitarbeiter!$G$60=FALSE,0,IF(AND(Mitarbeiter!$E$60&lt;&gt;"",P$5+6&lt;Mitarbeiter!$E$60),0,IF(AND(Mitarbeiter!$F$60&lt;&gt;"",P$5&gt;Mitarbeiter!$F$60),0,IF(Planung!P62="",$C62,IF(ISNUMBER(Planung!P62),Planung!P62,IF(UPPER(Planung!P62)="H",$C62/2,0)))))))</f>
        <v>0</v>
      </c>
      <c r="Q62" s="27">
        <f>IF($A62="",0,IF(Mitarbeiter!$G$60=FALSE,0,IF(AND(Mitarbeiter!$E$60&lt;&gt;"",Q$5+6&lt;Mitarbeiter!$E$60),0,IF(AND(Mitarbeiter!$F$60&lt;&gt;"",Q$5&gt;Mitarbeiter!$F$60),0,IF(Planung!Q62="",$C62,IF(ISNUMBER(Planung!Q62),Planung!Q62,IF(UPPER(Planung!Q62)="H",$C62/2,0)))))))</f>
        <v>0</v>
      </c>
      <c r="R62" s="27">
        <f>IF($A62="",0,IF(Mitarbeiter!$G$60=FALSE,0,IF(AND(Mitarbeiter!$E$60&lt;&gt;"",R$5+6&lt;Mitarbeiter!$E$60),0,IF(AND(Mitarbeiter!$F$60&lt;&gt;"",R$5&gt;Mitarbeiter!$F$60),0,IF(Planung!R62="",$C62,IF(ISNUMBER(Planung!R62),Planung!R62,IF(UPPER(Planung!R62)="H",$C62/2,0)))))))</f>
        <v>0</v>
      </c>
      <c r="S62" s="27">
        <f>IF($A62="",0,IF(Mitarbeiter!$G$60=FALSE,0,IF(AND(Mitarbeiter!$E$60&lt;&gt;"",S$5+6&lt;Mitarbeiter!$E$60),0,IF(AND(Mitarbeiter!$F$60&lt;&gt;"",S$5&gt;Mitarbeiter!$F$60),0,IF(Planung!S62="",$C62,IF(ISNUMBER(Planung!S62),Planung!S62,IF(UPPER(Planung!S62)="H",$C62/2,0)))))))</f>
        <v>0</v>
      </c>
      <c r="T62" s="27">
        <f>IF($A62="",0,IF(Mitarbeiter!$G$60=FALSE,0,IF(AND(Mitarbeiter!$E$60&lt;&gt;"",T$5+6&lt;Mitarbeiter!$E$60),0,IF(AND(Mitarbeiter!$F$60&lt;&gt;"",T$5&gt;Mitarbeiter!$F$60),0,IF(Planung!T62="",$C62,IF(ISNUMBER(Planung!T62),Planung!T62,IF(UPPER(Planung!T62)="H",$C62/2,0)))))))</f>
        <v>0</v>
      </c>
      <c r="U62" s="27">
        <f>IF($A62="",0,IF(Mitarbeiter!$G$60=FALSE,0,IF(AND(Mitarbeiter!$E$60&lt;&gt;"",U$5+6&lt;Mitarbeiter!$E$60),0,IF(AND(Mitarbeiter!$F$60&lt;&gt;"",U$5&gt;Mitarbeiter!$F$60),0,IF(Planung!U62="",$C62,IF(ISNUMBER(Planung!U62),Planung!U62,IF(UPPER(Planung!U62)="H",$C62/2,0)))))))</f>
        <v>0</v>
      </c>
      <c r="V62" s="27">
        <f>IF($A62="",0,IF(Mitarbeiter!$G$60=FALSE,0,IF(AND(Mitarbeiter!$E$60&lt;&gt;"",V$5+6&lt;Mitarbeiter!$E$60),0,IF(AND(Mitarbeiter!$F$60&lt;&gt;"",V$5&gt;Mitarbeiter!$F$60),0,IF(Planung!V62="",$C62,IF(ISNUMBER(Planung!V62),Planung!V62,IF(UPPER(Planung!V62)="H",$C62/2,0)))))))</f>
        <v>0</v>
      </c>
      <c r="W62" s="27">
        <f>IF($A62="",0,IF(Mitarbeiter!$G$60=FALSE,0,IF(AND(Mitarbeiter!$E$60&lt;&gt;"",W$5+6&lt;Mitarbeiter!$E$60),0,IF(AND(Mitarbeiter!$F$60&lt;&gt;"",W$5&gt;Mitarbeiter!$F$60),0,IF(Planung!W62="",$C62,IF(ISNUMBER(Planung!W62),Planung!W62,IF(UPPER(Planung!W62)="H",$C62/2,0)))))))</f>
        <v>0</v>
      </c>
      <c r="X62" s="27">
        <f>IF($A62="",0,IF(Mitarbeiter!$G$60=FALSE,0,IF(AND(Mitarbeiter!$E$60&lt;&gt;"",X$5+6&lt;Mitarbeiter!$E$60),0,IF(AND(Mitarbeiter!$F$60&lt;&gt;"",X$5&gt;Mitarbeiter!$F$60),0,IF(Planung!X62="",$C62,IF(ISNUMBER(Planung!X62),Planung!X62,IF(UPPER(Planung!X62)="H",$C62/2,0)))))))</f>
        <v>0</v>
      </c>
      <c r="Y62" s="27">
        <f>IF($A62="",0,IF(Mitarbeiter!$G$60=FALSE,0,IF(AND(Mitarbeiter!$E$60&lt;&gt;"",Y$5+6&lt;Mitarbeiter!$E$60),0,IF(AND(Mitarbeiter!$F$60&lt;&gt;"",Y$5&gt;Mitarbeiter!$F$60),0,IF(Planung!Y62="",$C62,IF(ISNUMBER(Planung!Y62),Planung!Y62,IF(UPPER(Planung!Y62)="H",$C62/2,0)))))))</f>
        <v>0</v>
      </c>
      <c r="Z62" s="27">
        <f>IF($A62="",0,IF(Mitarbeiter!$G$60=FALSE,0,IF(AND(Mitarbeiter!$E$60&lt;&gt;"",Z$5+6&lt;Mitarbeiter!$E$60),0,IF(AND(Mitarbeiter!$F$60&lt;&gt;"",Z$5&gt;Mitarbeiter!$F$60),0,IF(Planung!Z62="",$C62,IF(ISNUMBER(Planung!Z62),Planung!Z62,IF(UPPER(Planung!Z62)="H",$C62/2,0)))))))</f>
        <v>0</v>
      </c>
      <c r="AA62" s="27">
        <f>IF($A62="",0,IF(Mitarbeiter!$G$60=FALSE,0,IF(AND(Mitarbeiter!$E$60&lt;&gt;"",AA$5+6&lt;Mitarbeiter!$E$60),0,IF(AND(Mitarbeiter!$F$60&lt;&gt;"",AA$5&gt;Mitarbeiter!$F$60),0,IF(Planung!AA62="",$C62,IF(ISNUMBER(Planung!AA62),Planung!AA62,IF(UPPER(Planung!AA62)="H",$C62/2,0)))))))</f>
        <v>0</v>
      </c>
      <c r="AB62" s="27">
        <f>IF($A62="",0,IF(Mitarbeiter!$G$60=FALSE,0,IF(AND(Mitarbeiter!$E$60&lt;&gt;"",AB$5+6&lt;Mitarbeiter!$E$60),0,IF(AND(Mitarbeiter!$F$60&lt;&gt;"",AB$5&gt;Mitarbeiter!$F$60),0,IF(Planung!AB62="",$C62,IF(ISNUMBER(Planung!AB62),Planung!AB62,IF(UPPER(Planung!AB62)="H",$C62/2,0)))))))</f>
        <v>0</v>
      </c>
      <c r="AC62" s="27">
        <f>IF($A62="",0,IF(Mitarbeiter!$G$60=FALSE,0,IF(AND(Mitarbeiter!$E$60&lt;&gt;"",AC$5+6&lt;Mitarbeiter!$E$60),0,IF(AND(Mitarbeiter!$F$60&lt;&gt;"",AC$5&gt;Mitarbeiter!$F$60),0,IF(Planung!AC62="",$C62,IF(ISNUMBER(Planung!AC62),Planung!AC62,IF(UPPER(Planung!AC62)="H",$C62/2,0)))))))</f>
        <v>0</v>
      </c>
      <c r="AD62" s="27">
        <f>IF($A62="",0,IF(Mitarbeiter!$G$60=FALSE,0,IF(AND(Mitarbeiter!$E$60&lt;&gt;"",AD$5+6&lt;Mitarbeiter!$E$60),0,IF(AND(Mitarbeiter!$F$60&lt;&gt;"",AD$5&gt;Mitarbeiter!$F$60),0,IF(Planung!AD62="",$C62,IF(ISNUMBER(Planung!AD62),Planung!AD62,IF(UPPER(Planung!AD62)="H",$C62/2,0)))))))</f>
        <v>0</v>
      </c>
      <c r="AE62" s="27">
        <f>IF($A62="",0,IF(Mitarbeiter!$G$60=FALSE,0,IF(AND(Mitarbeiter!$E$60&lt;&gt;"",AE$5+6&lt;Mitarbeiter!$E$60),0,IF(AND(Mitarbeiter!$F$60&lt;&gt;"",AE$5&gt;Mitarbeiter!$F$60),0,IF(Planung!AE62="",$C62,IF(ISNUMBER(Planung!AE62),Planung!AE62,IF(UPPER(Planung!AE62)="H",$C62/2,0)))))))</f>
        <v>0</v>
      </c>
      <c r="AF62" s="27">
        <f>IF($A62="",0,IF(Mitarbeiter!$G$60=FALSE,0,IF(AND(Mitarbeiter!$E$60&lt;&gt;"",AF$5+6&lt;Mitarbeiter!$E$60),0,IF(AND(Mitarbeiter!$F$60&lt;&gt;"",AF$5&gt;Mitarbeiter!$F$60),0,IF(Planung!AF62="",$C62,IF(ISNUMBER(Planung!AF62),Planung!AF62,IF(UPPER(Planung!AF62)="H",$C62/2,0)))))))</f>
        <v>0</v>
      </c>
      <c r="AG62" s="27">
        <f>IF($A62="",0,IF(Mitarbeiter!$G$60=FALSE,0,IF(AND(Mitarbeiter!$E$60&lt;&gt;"",AG$5+6&lt;Mitarbeiter!$E$60),0,IF(AND(Mitarbeiter!$F$60&lt;&gt;"",AG$5&gt;Mitarbeiter!$F$60),0,IF(Planung!AG62="",$C62,IF(ISNUMBER(Planung!AG62),Planung!AG62,IF(UPPER(Planung!AG62)="H",$C62/2,0)))))))</f>
        <v>0</v>
      </c>
      <c r="AH62" s="27">
        <f>IF($A62="",0,IF(Mitarbeiter!$G$60=FALSE,0,IF(AND(Mitarbeiter!$E$60&lt;&gt;"",AH$5+6&lt;Mitarbeiter!$E$60),0,IF(AND(Mitarbeiter!$F$60&lt;&gt;"",AH$5&gt;Mitarbeiter!$F$60),0,IF(Planung!AH62="",$C62,IF(ISNUMBER(Planung!AH62),Planung!AH62,IF(UPPER(Planung!AH62)="H",$C62/2,0)))))))</f>
        <v>0</v>
      </c>
      <c r="AI62" s="27">
        <f>IF($A62="",0,IF(Mitarbeiter!$G$60=FALSE,0,IF(AND(Mitarbeiter!$E$60&lt;&gt;"",AI$5+6&lt;Mitarbeiter!$E$60),0,IF(AND(Mitarbeiter!$F$60&lt;&gt;"",AI$5&gt;Mitarbeiter!$F$60),0,IF(Planung!AI62="",$C62,IF(ISNUMBER(Planung!AI62),Planung!AI62,IF(UPPER(Planung!AI62)="H",$C62/2,0)))))))</f>
        <v>0</v>
      </c>
      <c r="AJ62" s="27">
        <f>IF($A62="",0,IF(Mitarbeiter!$G$60=FALSE,0,IF(AND(Mitarbeiter!$E$60&lt;&gt;"",AJ$5+6&lt;Mitarbeiter!$E$60),0,IF(AND(Mitarbeiter!$F$60&lt;&gt;"",AJ$5&gt;Mitarbeiter!$F$60),0,IF(Planung!AJ62="",$C62,IF(ISNUMBER(Planung!AJ62),Planung!AJ62,IF(UPPER(Planung!AJ62)="H",$C62/2,0)))))))</f>
        <v>0</v>
      </c>
      <c r="AK62" s="27">
        <f>IF($A62="",0,IF(Mitarbeiter!$G$60=FALSE,0,IF(AND(Mitarbeiter!$E$60&lt;&gt;"",AK$5+6&lt;Mitarbeiter!$E$60),0,IF(AND(Mitarbeiter!$F$60&lt;&gt;"",AK$5&gt;Mitarbeiter!$F$60),0,IF(Planung!AK62="",$C62,IF(ISNUMBER(Planung!AK62),Planung!AK62,IF(UPPER(Planung!AK62)="H",$C62/2,0)))))))</f>
        <v>0</v>
      </c>
      <c r="AL62" s="27">
        <f>IF($A62="",0,IF(Mitarbeiter!$G$60=FALSE,0,IF(AND(Mitarbeiter!$E$60&lt;&gt;"",AL$5+6&lt;Mitarbeiter!$E$60),0,IF(AND(Mitarbeiter!$F$60&lt;&gt;"",AL$5&gt;Mitarbeiter!$F$60),0,IF(Planung!AL62="",$C62,IF(ISNUMBER(Planung!AL62),Planung!AL62,IF(UPPER(Planung!AL62)="H",$C62/2,0)))))))</f>
        <v>0</v>
      </c>
      <c r="AM62" s="27">
        <f>IF($A62="",0,IF(Mitarbeiter!$G$60=FALSE,0,IF(AND(Mitarbeiter!$E$60&lt;&gt;"",AM$5+6&lt;Mitarbeiter!$E$60),0,IF(AND(Mitarbeiter!$F$60&lt;&gt;"",AM$5&gt;Mitarbeiter!$F$60),0,IF(Planung!AM62="",$C62,IF(ISNUMBER(Planung!AM62),Planung!AM62,IF(UPPER(Planung!AM62)="H",$C62/2,0)))))))</f>
        <v>0</v>
      </c>
      <c r="AN62" s="27">
        <f>IF($A62="",0,IF(Mitarbeiter!$G$60=FALSE,0,IF(AND(Mitarbeiter!$E$60&lt;&gt;"",AN$5+6&lt;Mitarbeiter!$E$60),0,IF(AND(Mitarbeiter!$F$60&lt;&gt;"",AN$5&gt;Mitarbeiter!$F$60),0,IF(Planung!AN62="",$C62,IF(ISNUMBER(Planung!AN62),Planung!AN62,IF(UPPER(Planung!AN62)="H",$C62/2,0)))))))</f>
        <v>0</v>
      </c>
      <c r="AO62" s="27">
        <f>IF($A62="",0,IF(Mitarbeiter!$G$60=FALSE,0,IF(AND(Mitarbeiter!$E$60&lt;&gt;"",AO$5+6&lt;Mitarbeiter!$E$60),0,IF(AND(Mitarbeiter!$F$60&lt;&gt;"",AO$5&gt;Mitarbeiter!$F$60),0,IF(Planung!AO62="",$C62,IF(ISNUMBER(Planung!AO62),Planung!AO62,IF(UPPER(Planung!AO62)="H",$C62/2,0)))))))</f>
        <v>0</v>
      </c>
      <c r="AP62" s="27">
        <f>IF($A62="",0,IF(Mitarbeiter!$G$60=FALSE,0,IF(AND(Mitarbeiter!$E$60&lt;&gt;"",AP$5+6&lt;Mitarbeiter!$E$60),0,IF(AND(Mitarbeiter!$F$60&lt;&gt;"",AP$5&gt;Mitarbeiter!$F$60),0,IF(Planung!AP62="",$C62,IF(ISNUMBER(Planung!AP62),Planung!AP62,IF(UPPER(Planung!AP62)="H",$C62/2,0)))))))</f>
        <v>0</v>
      </c>
      <c r="AQ62" s="27">
        <f>IF($A62="",0,IF(Mitarbeiter!$G$60=FALSE,0,IF(AND(Mitarbeiter!$E$60&lt;&gt;"",AQ$5+6&lt;Mitarbeiter!$E$60),0,IF(AND(Mitarbeiter!$F$60&lt;&gt;"",AQ$5&gt;Mitarbeiter!$F$60),0,IF(Planung!AQ62="",$C62,IF(ISNUMBER(Planung!AQ62),Planung!AQ62,IF(UPPER(Planung!AQ62)="H",$C62/2,0)))))))</f>
        <v>0</v>
      </c>
      <c r="AR62" s="27">
        <f>IF($A62="",0,IF(Mitarbeiter!$G$60=FALSE,0,IF(AND(Mitarbeiter!$E$60&lt;&gt;"",AR$5+6&lt;Mitarbeiter!$E$60),0,IF(AND(Mitarbeiter!$F$60&lt;&gt;"",AR$5&gt;Mitarbeiter!$F$60),0,IF(Planung!AR62="",$C62,IF(ISNUMBER(Planung!AR62),Planung!AR62,IF(UPPER(Planung!AR62)="H",$C62/2,0)))))))</f>
        <v>0</v>
      </c>
      <c r="AS62" s="27">
        <f>IF($A62="",0,IF(Mitarbeiter!$G$60=FALSE,0,IF(AND(Mitarbeiter!$E$60&lt;&gt;"",AS$5+6&lt;Mitarbeiter!$E$60),0,IF(AND(Mitarbeiter!$F$60&lt;&gt;"",AS$5&gt;Mitarbeiter!$F$60),0,IF(Planung!AS62="",$C62,IF(ISNUMBER(Planung!AS62),Planung!AS62,IF(UPPER(Planung!AS62)="H",$C62/2,0)))))))</f>
        <v>0</v>
      </c>
      <c r="AT62" s="27">
        <f>IF($A62="",0,IF(Mitarbeiter!$G$60=FALSE,0,IF(AND(Mitarbeiter!$E$60&lt;&gt;"",AT$5+6&lt;Mitarbeiter!$E$60),0,IF(AND(Mitarbeiter!$F$60&lt;&gt;"",AT$5&gt;Mitarbeiter!$F$60),0,IF(Planung!AT62="",$C62,IF(ISNUMBER(Planung!AT62),Planung!AT62,IF(UPPER(Planung!AT62)="H",$C62/2,0)))))))</f>
        <v>0</v>
      </c>
      <c r="AU62" s="27">
        <f>IF($A62="",0,IF(Mitarbeiter!$G$60=FALSE,0,IF(AND(Mitarbeiter!$E$60&lt;&gt;"",AU$5+6&lt;Mitarbeiter!$E$60),0,IF(AND(Mitarbeiter!$F$60&lt;&gt;"",AU$5&gt;Mitarbeiter!$F$60),0,IF(Planung!AU62="",$C62,IF(ISNUMBER(Planung!AU62),Planung!AU62,IF(UPPER(Planung!AU62)="H",$C62/2,0)))))))</f>
        <v>0</v>
      </c>
      <c r="AV62" s="27">
        <f>IF($A62="",0,IF(Mitarbeiter!$G$60=FALSE,0,IF(AND(Mitarbeiter!$E$60&lt;&gt;"",AV$5+6&lt;Mitarbeiter!$E$60),0,IF(AND(Mitarbeiter!$F$60&lt;&gt;"",AV$5&gt;Mitarbeiter!$F$60),0,IF(Planung!AV62="",$C62,IF(ISNUMBER(Planung!AV62),Planung!AV62,IF(UPPER(Planung!AV62)="H",$C62/2,0)))))))</f>
        <v>0</v>
      </c>
      <c r="AW62" s="27">
        <f>IF($A62="",0,IF(Mitarbeiter!$G$60=FALSE,0,IF(AND(Mitarbeiter!$E$60&lt;&gt;"",AW$5+6&lt;Mitarbeiter!$E$60),0,IF(AND(Mitarbeiter!$F$60&lt;&gt;"",AW$5&gt;Mitarbeiter!$F$60),0,IF(Planung!AW62="",$C62,IF(ISNUMBER(Planung!AW62),Planung!AW62,IF(UPPER(Planung!AW62)="H",$C62/2,0)))))))</f>
        <v>0</v>
      </c>
      <c r="AX62" s="27">
        <f>IF($A62="",0,IF(Mitarbeiter!$G$60=FALSE,0,IF(AND(Mitarbeiter!$E$60&lt;&gt;"",AX$5+6&lt;Mitarbeiter!$E$60),0,IF(AND(Mitarbeiter!$F$60&lt;&gt;"",AX$5&gt;Mitarbeiter!$F$60),0,IF(Planung!AX62="",$C62,IF(ISNUMBER(Planung!AX62),Planung!AX62,IF(UPPER(Planung!AX62)="H",$C62/2,0)))))))</f>
        <v>0</v>
      </c>
      <c r="AY62" s="27">
        <f>IF($A62="",0,IF(Mitarbeiter!$G$60=FALSE,0,IF(AND(Mitarbeiter!$E$60&lt;&gt;"",AY$5+6&lt;Mitarbeiter!$E$60),0,IF(AND(Mitarbeiter!$F$60&lt;&gt;"",AY$5&gt;Mitarbeiter!$F$60),0,IF(Planung!AY62="",$C62,IF(ISNUMBER(Planung!AY62),Planung!AY62,IF(UPPER(Planung!AY62)="H",$C62/2,0)))))))</f>
        <v>0</v>
      </c>
      <c r="AZ62" s="27">
        <f>IF($A62="",0,IF(Mitarbeiter!$G$60=FALSE,0,IF(AND(Mitarbeiter!$E$60&lt;&gt;"",AZ$5+6&lt;Mitarbeiter!$E$60),0,IF(AND(Mitarbeiter!$F$60&lt;&gt;"",AZ$5&gt;Mitarbeiter!$F$60),0,IF(Planung!AZ62="",$C62,IF(ISNUMBER(Planung!AZ62),Planung!AZ62,IF(UPPER(Planung!AZ62)="H",$C62/2,0)))))))</f>
        <v>0</v>
      </c>
      <c r="BA62" s="27">
        <f>IF($A62="",0,IF(Mitarbeiter!$G$60=FALSE,0,IF(AND(Mitarbeiter!$E$60&lt;&gt;"",BA$5+6&lt;Mitarbeiter!$E$60),0,IF(AND(Mitarbeiter!$F$60&lt;&gt;"",BA$5&gt;Mitarbeiter!$F$60),0,IF(Planung!BA62="",$C62,IF(ISNUMBER(Planung!BA62),Planung!BA62,IF(UPPER(Planung!BA62)="H",$C62/2,0)))))))</f>
        <v>0</v>
      </c>
      <c r="BB62" s="27">
        <f>IF($A62="",0,IF(Mitarbeiter!$G$60=FALSE,0,IF(AND(Mitarbeiter!$E$60&lt;&gt;"",BB$5+6&lt;Mitarbeiter!$E$60),0,IF(AND(Mitarbeiter!$F$60&lt;&gt;"",BB$5&gt;Mitarbeiter!$F$60),0,IF(Planung!BB62="",$C62,IF(ISNUMBER(Planung!BB62),Planung!BB62,IF(UPPER(Planung!BB62)="H",$C62/2,0)))))))</f>
        <v>0</v>
      </c>
      <c r="BC62" s="27">
        <f>IF($A62="",0,IF(Mitarbeiter!$G$60=FALSE,0,IF(AND(Mitarbeiter!$E$60&lt;&gt;"",BC$5+6&lt;Mitarbeiter!$E$60),0,IF(AND(Mitarbeiter!$F$60&lt;&gt;"",BC$5&gt;Mitarbeiter!$F$60),0,IF(Planung!BC62="",$C62,IF(ISNUMBER(Planung!BC62),Planung!BC62,IF(UPPER(Planung!BC62)="H",$C62/2,0)))))))</f>
        <v>0</v>
      </c>
      <c r="BD62" s="27">
        <f>IF($A62="",0,IF(Mitarbeiter!$G$60=FALSE,0,IF(AND(Mitarbeiter!$E$60&lt;&gt;"",BD$5+6&lt;Mitarbeiter!$E$60),0,IF(AND(Mitarbeiter!$F$60&lt;&gt;"",BD$5&gt;Mitarbeiter!$F$60),0,IF(Planung!BD62="",$C62,IF(ISNUMBER(Planung!BD62),Planung!BD62,IF(UPPER(Planung!BD62)="H",$C62/2,0)))))))</f>
        <v>0</v>
      </c>
      <c r="BE62" s="27">
        <f>IF($A62="",0,IF(Mitarbeiter!$G$60=FALSE,0,IF(AND(Mitarbeiter!$E$60&lt;&gt;"",BE$5+6&lt;Mitarbeiter!$E$60),0,IF(AND(Mitarbeiter!$F$60&lt;&gt;"",BE$5&gt;Mitarbeiter!$F$60),0,IF(Planung!BE62="",$C62,IF(ISNUMBER(Planung!BE62),Planung!BE62,IF(UPPER(Planung!BE62)="H",$C62/2,0)))))))</f>
        <v>0</v>
      </c>
      <c r="BF62" s="27">
        <f>IF($A62="",0,IF(Mitarbeiter!$G$60=FALSE,0,IF(AND(Mitarbeiter!$E$60&lt;&gt;"",BF$5+6&lt;Mitarbeiter!$E$60),0,IF(AND(Mitarbeiter!$F$60&lt;&gt;"",BF$5&gt;Mitarbeiter!$F$60),0,IF(Planung!BF62="",$C62,IF(ISNUMBER(Planung!BF62),Planung!BF62,IF(UPPER(Planung!BF62)="H",$C62/2,0)))))))</f>
        <v>0</v>
      </c>
      <c r="BG62" s="27">
        <f>IF($A62="",0,IF(Mitarbeiter!$G$60=FALSE,0,IF(AND(Mitarbeiter!$E$60&lt;&gt;"",BG$5+6&lt;Mitarbeiter!$E$60),0,IF(AND(Mitarbeiter!$F$60&lt;&gt;"",BG$5&gt;Mitarbeiter!$F$60),0,IF(Planung!BG62="",$C62,IF(ISNUMBER(Planung!BG62),Planung!BG62,IF(UPPER(Planung!BG62)="H",$C62/2,0)))))))</f>
        <v>0</v>
      </c>
      <c r="BH62" s="27">
        <f>IF($A62="",0,IF(Mitarbeiter!$G$60=FALSE,0,IF(AND(Mitarbeiter!$E$60&lt;&gt;"",BH$5+6&lt;Mitarbeiter!$E$60),0,IF(AND(Mitarbeiter!$F$60&lt;&gt;"",BH$5&gt;Mitarbeiter!$F$60),0,IF(Planung!BH62="",$C62,IF(ISNUMBER(Planung!BH62),Planung!BH62,IF(UPPER(Planung!BH62)="H",$C62/2,0)))))))</f>
        <v>0</v>
      </c>
      <c r="BI62" s="27">
        <f>IF($A62="",0,IF(Mitarbeiter!$G$60=FALSE,0,IF(AND(Mitarbeiter!$E$60&lt;&gt;"",BI$5+6&lt;Mitarbeiter!$E$60),0,IF(AND(Mitarbeiter!$F$60&lt;&gt;"",BI$5&gt;Mitarbeiter!$F$60),0,IF(Planung!BI62="",$C62,IF(ISNUMBER(Planung!BI62),Planung!BI62,IF(UPPER(Planung!BI62)="H",$C62/2,0)))))))</f>
        <v>0</v>
      </c>
      <c r="BJ62" s="27">
        <f>IF($A62="",0,IF(Mitarbeiter!$G$60=FALSE,0,IF(AND(Mitarbeiter!$E$60&lt;&gt;"",BJ$5+6&lt;Mitarbeiter!$E$60),0,IF(AND(Mitarbeiter!$F$60&lt;&gt;"",BJ$5&gt;Mitarbeiter!$F$60),0,IF(Planung!BJ62="",$C62,IF(ISNUMBER(Planung!BJ62),Planung!BJ62,IF(UPPER(Planung!BJ62)="H",$C62/2,0)))))))</f>
        <v>0</v>
      </c>
      <c r="BK62" s="27">
        <f>IF($A62="",0,IF(Mitarbeiter!$G$60=FALSE,0,IF(AND(Mitarbeiter!$E$60&lt;&gt;"",BK$5+6&lt;Mitarbeiter!$E$60),0,IF(AND(Mitarbeiter!$F$60&lt;&gt;"",BK$5&gt;Mitarbeiter!$F$60),0,IF(Planung!BK62="",$C62,IF(ISNUMBER(Planung!BK62),Planung!BK62,IF(UPPER(Planung!BK62)="H",$C62/2,0)))))))</f>
        <v>0</v>
      </c>
      <c r="BL62" s="27">
        <f>IF($A62="",0,IF(Mitarbeiter!$G$60=FALSE,0,IF(AND(Mitarbeiter!$E$60&lt;&gt;"",BL$5+6&lt;Mitarbeiter!$E$60),0,IF(AND(Mitarbeiter!$F$60&lt;&gt;"",BL$5&gt;Mitarbeiter!$F$60),0,IF(Planung!BL62="",$C62,IF(ISNUMBER(Planung!BL62),Planung!BL62,IF(UPPER(Planung!BL62)="H",$C62/2,0)))))))</f>
        <v>0</v>
      </c>
      <c r="BM62" s="27">
        <f>IF($A62="",0,IF(Mitarbeiter!$G$60=FALSE,0,IF(AND(Mitarbeiter!$E$60&lt;&gt;"",BM$5+6&lt;Mitarbeiter!$E$60),0,IF(AND(Mitarbeiter!$F$60&lt;&gt;"",BM$5&gt;Mitarbeiter!$F$60),0,IF(Planung!BM62="",$C62,IF(ISNUMBER(Planung!BM62),Planung!BM62,IF(UPPER(Planung!BM62)="H",$C62/2,0)))))))</f>
        <v>0</v>
      </c>
      <c r="BN62" s="27">
        <f>IF($A62="",0,IF(Mitarbeiter!$G$60=FALSE,0,IF(AND(Mitarbeiter!$E$60&lt;&gt;"",BN$5+6&lt;Mitarbeiter!$E$60),0,IF(AND(Mitarbeiter!$F$60&lt;&gt;"",BN$5&gt;Mitarbeiter!$F$60),0,IF(Planung!BN62="",$C62,IF(ISNUMBER(Planung!BN62),Planung!BN62,IF(UPPER(Planung!BN62)="H",$C62/2,0)))))))</f>
        <v>0</v>
      </c>
      <c r="BO62" s="27">
        <f>IF($A62="",0,IF(Mitarbeiter!$G$60=FALSE,0,IF(AND(Mitarbeiter!$E$60&lt;&gt;"",BO$5+6&lt;Mitarbeiter!$E$60),0,IF(AND(Mitarbeiter!$F$60&lt;&gt;"",BO$5&gt;Mitarbeiter!$F$60),0,IF(Planung!BO62="",$C62,IF(ISNUMBER(Planung!BO62),Planung!BO62,IF(UPPER(Planung!BO62)="H",$C62/2,0)))))))</f>
        <v>0</v>
      </c>
      <c r="BP62" s="27">
        <f>IF($A62="",0,IF(Mitarbeiter!$G$60=FALSE,0,IF(AND(Mitarbeiter!$E$60&lt;&gt;"",BP$5+6&lt;Mitarbeiter!$E$60),0,IF(AND(Mitarbeiter!$F$60&lt;&gt;"",BP$5&gt;Mitarbeiter!$F$60),0,IF(Planung!BP62="",$C62,IF(ISNUMBER(Planung!BP62),Planung!BP62,IF(UPPER(Planung!BP62)="H",$C62/2,0)))))))</f>
        <v>0</v>
      </c>
      <c r="BQ62" s="27">
        <f>IF($A62="",0,IF(Mitarbeiter!$G$60=FALSE,0,IF(AND(Mitarbeiter!$E$60&lt;&gt;"",BQ$5+6&lt;Mitarbeiter!$E$60),0,IF(AND(Mitarbeiter!$F$60&lt;&gt;"",BQ$5&gt;Mitarbeiter!$F$60),0,IF(Planung!BQ62="",$C62,IF(ISNUMBER(Planung!BQ62),Planung!BQ62,IF(UPPER(Planung!BQ62)="H",$C62/2,0)))))))</f>
        <v>0</v>
      </c>
      <c r="BR62" s="27">
        <f>IF($A62="",0,IF(Mitarbeiter!$G$60=FALSE,0,IF(AND(Mitarbeiter!$E$60&lt;&gt;"",BR$5+6&lt;Mitarbeiter!$E$60),0,IF(AND(Mitarbeiter!$F$60&lt;&gt;"",BR$5&gt;Mitarbeiter!$F$60),0,IF(Planung!BR62="",$C62,IF(ISNUMBER(Planung!BR62),Planung!BR62,IF(UPPER(Planung!BR62)="H",$C62/2,0)))))))</f>
        <v>0</v>
      </c>
      <c r="BS62" s="27">
        <f>IF($A62="",0,IF(Mitarbeiter!$G$60=FALSE,0,IF(AND(Mitarbeiter!$E$60&lt;&gt;"",BS$5+6&lt;Mitarbeiter!$E$60),0,IF(AND(Mitarbeiter!$F$60&lt;&gt;"",BS$5&gt;Mitarbeiter!$F$60),0,IF(Planung!BS62="",$C62,IF(ISNUMBER(Planung!BS62),Planung!BS62,IF(UPPER(Planung!BS62)="H",$C62/2,0)))))))</f>
        <v>0</v>
      </c>
      <c r="BT62" s="27">
        <f>IF($A62="",0,IF(Mitarbeiter!$G$60=FALSE,0,IF(AND(Mitarbeiter!$E$60&lt;&gt;"",BT$5+6&lt;Mitarbeiter!$E$60),0,IF(AND(Mitarbeiter!$F$60&lt;&gt;"",BT$5&gt;Mitarbeiter!$F$60),0,IF(Planung!BT62="",$C62,IF(ISNUMBER(Planung!BT62),Planung!BT62,IF(UPPER(Planung!BT62)="H",$C62/2,0)))))))</f>
        <v>0</v>
      </c>
      <c r="BU62" s="27">
        <f>IF($A62="",0,IF(Mitarbeiter!$G$60=FALSE,0,IF(AND(Mitarbeiter!$E$60&lt;&gt;"",BU$5+6&lt;Mitarbeiter!$E$60),0,IF(AND(Mitarbeiter!$F$60&lt;&gt;"",BU$5&gt;Mitarbeiter!$F$60),0,IF(Planung!BU62="",$C62,IF(ISNUMBER(Planung!BU62),Planung!BU62,IF(UPPER(Planung!BU62)="H",$C62/2,0)))))))</f>
        <v>0</v>
      </c>
      <c r="BV62" s="27">
        <f>IF($A62="",0,IF(Mitarbeiter!$G$60=FALSE,0,IF(AND(Mitarbeiter!$E$60&lt;&gt;"",BV$5+6&lt;Mitarbeiter!$E$60),0,IF(AND(Mitarbeiter!$F$60&lt;&gt;"",BV$5&gt;Mitarbeiter!$F$60),0,IF(Planung!BV62="",$C62,IF(ISNUMBER(Planung!BV62),Planung!BV62,IF(UPPER(Planung!BV62)="H",$C62/2,0)))))))</f>
        <v>0</v>
      </c>
      <c r="BW62" s="27">
        <f>IF($A62="",0,IF(Mitarbeiter!$G$60=FALSE,0,IF(AND(Mitarbeiter!$E$60&lt;&gt;"",BW$5+6&lt;Mitarbeiter!$E$60),0,IF(AND(Mitarbeiter!$F$60&lt;&gt;"",BW$5&gt;Mitarbeiter!$F$60),0,IF(Planung!BW62="",$C62,IF(ISNUMBER(Planung!BW62),Planung!BW62,IF(UPPER(Planung!BW62)="H",$C62/2,0)))))))</f>
        <v>0</v>
      </c>
      <c r="BX62" s="27">
        <f>IF($A62="",0,IF(Mitarbeiter!$G$60=FALSE,0,IF(AND(Mitarbeiter!$E$60&lt;&gt;"",BX$5+6&lt;Mitarbeiter!$E$60),0,IF(AND(Mitarbeiter!$F$60&lt;&gt;"",BX$5&gt;Mitarbeiter!$F$60),0,IF(Planung!BX62="",$C62,IF(ISNUMBER(Planung!BX62),Planung!BX62,IF(UPPER(Planung!BX62)="H",$C62/2,0)))))))</f>
        <v>0</v>
      </c>
      <c r="BY62" s="27">
        <f>IF($A62="",0,IF(Mitarbeiter!$G$60=FALSE,0,IF(AND(Mitarbeiter!$E$60&lt;&gt;"",BY$5+6&lt;Mitarbeiter!$E$60),0,IF(AND(Mitarbeiter!$F$60&lt;&gt;"",BY$5&gt;Mitarbeiter!$F$60),0,IF(Planung!BY62="",$C62,IF(ISNUMBER(Planung!BY62),Planung!BY62,IF(UPPER(Planung!BY62)="H",$C62/2,0)))))))</f>
        <v>0</v>
      </c>
      <c r="BZ62" s="27">
        <f>IF($A62="",0,IF(Mitarbeiter!$G$60=FALSE,0,IF(AND(Mitarbeiter!$E$60&lt;&gt;"",BZ$5+6&lt;Mitarbeiter!$E$60),0,IF(AND(Mitarbeiter!$F$60&lt;&gt;"",BZ$5&gt;Mitarbeiter!$F$60),0,IF(Planung!BZ62="",$C62,IF(ISNUMBER(Planung!BZ62),Planung!BZ62,IF(UPPER(Planung!BZ62)="H",$C62/2,0)))))))</f>
        <v>0</v>
      </c>
      <c r="CA62" s="27">
        <f>IF($A62="",0,IF(Mitarbeiter!$G$60=FALSE,0,IF(AND(Mitarbeiter!$E$60&lt;&gt;"",CA$5+6&lt;Mitarbeiter!$E$60),0,IF(AND(Mitarbeiter!$F$60&lt;&gt;"",CA$5&gt;Mitarbeiter!$F$60),0,IF(Planung!CA62="",$C62,IF(ISNUMBER(Planung!CA62),Planung!CA62,IF(UPPER(Planung!CA62)="H",$C62/2,0)))))))</f>
        <v>0</v>
      </c>
      <c r="CB62" s="27">
        <f>IF($A62="",0,IF(Mitarbeiter!$G$60=FALSE,0,IF(AND(Mitarbeiter!$E$60&lt;&gt;"",CB$5+6&lt;Mitarbeiter!$E$60),0,IF(AND(Mitarbeiter!$F$60&lt;&gt;"",CB$5&gt;Mitarbeiter!$F$60),0,IF(Planung!CB62="",$C62,IF(ISNUMBER(Planung!CB62),Planung!CB62,IF(UPPER(Planung!CB62)="H",$C62/2,0)))))))</f>
        <v>0</v>
      </c>
      <c r="CC62" s="27">
        <f>IF($A62="",0,IF(Mitarbeiter!$G$60=FALSE,0,IF(AND(Mitarbeiter!$E$60&lt;&gt;"",CC$5+6&lt;Mitarbeiter!$E$60),0,IF(AND(Mitarbeiter!$F$60&lt;&gt;"",CC$5&gt;Mitarbeiter!$F$60),0,IF(Planung!CC62="",$C62,IF(ISNUMBER(Planung!CC62),Planung!CC62,IF(UPPER(Planung!CC62)="H",$C62/2,0)))))))</f>
        <v>0</v>
      </c>
      <c r="CD62" s="27">
        <f>IF($A62="",0,IF(Mitarbeiter!$G$60=FALSE,0,IF(AND(Mitarbeiter!$E$60&lt;&gt;"",CD$5+6&lt;Mitarbeiter!$E$60),0,IF(AND(Mitarbeiter!$F$60&lt;&gt;"",CD$5&gt;Mitarbeiter!$F$60),0,IF(Planung!CD62="",$C62,IF(ISNUMBER(Planung!CD62),Planung!CD62,IF(UPPER(Planung!CD62)="H",$C62/2,0)))))))</f>
        <v>0</v>
      </c>
      <c r="CE62" s="27">
        <f>IF($A62="",0,IF(Mitarbeiter!$G$60=FALSE,0,IF(AND(Mitarbeiter!$E$60&lt;&gt;"",CE$5+6&lt;Mitarbeiter!$E$60),0,IF(AND(Mitarbeiter!$F$60&lt;&gt;"",CE$5&gt;Mitarbeiter!$F$60),0,IF(Planung!CE62="",$C62,IF(ISNUMBER(Planung!CE62),Planung!CE62,IF(UPPER(Planung!CE62)="H",$C62/2,0)))))))</f>
        <v>0</v>
      </c>
      <c r="CF62" s="27">
        <f>IF($A62="",0,IF(Mitarbeiter!$G$60=FALSE,0,IF(AND(Mitarbeiter!$E$60&lt;&gt;"",CF$5+6&lt;Mitarbeiter!$E$60),0,IF(AND(Mitarbeiter!$F$60&lt;&gt;"",CF$5&gt;Mitarbeiter!$F$60),0,IF(Planung!CF62="",$C62,IF(ISNUMBER(Planung!CF62),Planung!CF62,IF(UPPER(Planung!CF62)="H",$C62/2,0)))))))</f>
        <v>0</v>
      </c>
      <c r="CG62" s="27">
        <f>IF($A62="",0,IF(Mitarbeiter!$G$60=FALSE,0,IF(AND(Mitarbeiter!$E$60&lt;&gt;"",CG$5+6&lt;Mitarbeiter!$E$60),0,IF(AND(Mitarbeiter!$F$60&lt;&gt;"",CG$5&gt;Mitarbeiter!$F$60),0,IF(Planung!CG62="",$C62,IF(ISNUMBER(Planung!CG62),Planung!CG62,IF(UPPER(Planung!CG62)="H",$C62/2,0)))))))</f>
        <v>0</v>
      </c>
      <c r="CH62" s="27">
        <f>IF($A62="",0,IF(Mitarbeiter!$G$60=FALSE,0,IF(AND(Mitarbeiter!$E$60&lt;&gt;"",CH$5+6&lt;Mitarbeiter!$E$60),0,IF(AND(Mitarbeiter!$F$60&lt;&gt;"",CH$5&gt;Mitarbeiter!$F$60),0,IF(Planung!CH62="",$C62,IF(ISNUMBER(Planung!CH62),Planung!CH62,IF(UPPER(Planung!CH62)="H",$C62/2,0)))))))</f>
        <v>0</v>
      </c>
      <c r="CI62" s="27">
        <f>IF($A62="",0,IF(Mitarbeiter!$G$60=FALSE,0,IF(AND(Mitarbeiter!$E$60&lt;&gt;"",CI$5+6&lt;Mitarbeiter!$E$60),0,IF(AND(Mitarbeiter!$F$60&lt;&gt;"",CI$5&gt;Mitarbeiter!$F$60),0,IF(Planung!CI62="",$C62,IF(ISNUMBER(Planung!CI62),Planung!CI62,IF(UPPER(Planung!CI62)="H",$C62/2,0)))))))</f>
        <v>0</v>
      </c>
      <c r="CJ62" s="27">
        <f>IF($A62="",0,IF(Mitarbeiter!$G$60=FALSE,0,IF(AND(Mitarbeiter!$E$60&lt;&gt;"",CJ$5+6&lt;Mitarbeiter!$E$60),0,IF(AND(Mitarbeiter!$F$60&lt;&gt;"",CJ$5&gt;Mitarbeiter!$F$60),0,IF(Planung!CJ62="",$C62,IF(ISNUMBER(Planung!CJ62),Planung!CJ62,IF(UPPER(Planung!CJ62)="H",$C62/2,0)))))))</f>
        <v>0</v>
      </c>
      <c r="CK62" s="27">
        <f>IF($A62="",0,IF(Mitarbeiter!$G$60=FALSE,0,IF(AND(Mitarbeiter!$E$60&lt;&gt;"",CK$5+6&lt;Mitarbeiter!$E$60),0,IF(AND(Mitarbeiter!$F$60&lt;&gt;"",CK$5&gt;Mitarbeiter!$F$60),0,IF(Planung!CK62="",$C62,IF(ISNUMBER(Planung!CK62),Planung!CK62,IF(UPPER(Planung!CK62)="H",$C62/2,0)))))))</f>
        <v>0</v>
      </c>
      <c r="CL62" s="27">
        <f>IF($A62="",0,IF(Mitarbeiter!$G$60=FALSE,0,IF(AND(Mitarbeiter!$E$60&lt;&gt;"",CL$5+6&lt;Mitarbeiter!$E$60),0,IF(AND(Mitarbeiter!$F$60&lt;&gt;"",CL$5&gt;Mitarbeiter!$F$60),0,IF(Planung!CL62="",$C62,IF(ISNUMBER(Planung!CL62),Planung!CL62,IF(UPPER(Planung!CL62)="H",$C62/2,0)))))))</f>
        <v>0</v>
      </c>
      <c r="CM62" s="27">
        <f>IF($A62="",0,IF(Mitarbeiter!$G$60=FALSE,0,IF(AND(Mitarbeiter!$E$60&lt;&gt;"",CM$5+6&lt;Mitarbeiter!$E$60),0,IF(AND(Mitarbeiter!$F$60&lt;&gt;"",CM$5&gt;Mitarbeiter!$F$60),0,IF(Planung!CM62="",$C62,IF(ISNUMBER(Planung!CM62),Planung!CM62,IF(UPPER(Planung!CM62)="H",$C62/2,0)))))))</f>
        <v>0</v>
      </c>
      <c r="CN62" s="27">
        <f>IF($A62="",0,IF(Mitarbeiter!$G$60=FALSE,0,IF(AND(Mitarbeiter!$E$60&lt;&gt;"",CN$5+6&lt;Mitarbeiter!$E$60),0,IF(AND(Mitarbeiter!$F$60&lt;&gt;"",CN$5&gt;Mitarbeiter!$F$60),0,IF(Planung!CN62="",$C62,IF(ISNUMBER(Planung!CN62),Planung!CN62,IF(UPPER(Planung!CN62)="H",$C62/2,0)))))))</f>
        <v>0</v>
      </c>
      <c r="CO62" s="27">
        <f>IF($A62="",0,IF(Mitarbeiter!$G$60=FALSE,0,IF(AND(Mitarbeiter!$E$60&lt;&gt;"",CO$5+6&lt;Mitarbeiter!$E$60),0,IF(AND(Mitarbeiter!$F$60&lt;&gt;"",CO$5&gt;Mitarbeiter!$F$60),0,IF(Planung!CO62="",$C62,IF(ISNUMBER(Planung!CO62),Planung!CO62,IF(UPPER(Planung!CO62)="H",$C62/2,0)))))))</f>
        <v>0</v>
      </c>
      <c r="CP62" s="27">
        <f>IF($A62="",0,IF(Mitarbeiter!$G$60=FALSE,0,IF(AND(Mitarbeiter!$E$60&lt;&gt;"",CP$5+6&lt;Mitarbeiter!$E$60),0,IF(AND(Mitarbeiter!$F$60&lt;&gt;"",CP$5&gt;Mitarbeiter!$F$60),0,IF(Planung!CP62="",$C62,IF(ISNUMBER(Planung!CP62),Planung!CP62,IF(UPPER(Planung!CP62)="H",$C62/2,0)))))))</f>
        <v>0</v>
      </c>
      <c r="CQ62" s="27">
        <f>IF($A62="",0,IF(Mitarbeiter!$G$60=FALSE,0,IF(AND(Mitarbeiter!$E$60&lt;&gt;"",CQ$5+6&lt;Mitarbeiter!$E$60),0,IF(AND(Mitarbeiter!$F$60&lt;&gt;"",CQ$5&gt;Mitarbeiter!$F$60),0,IF(Planung!CQ62="",$C62,IF(ISNUMBER(Planung!CQ62),Planung!CQ62,IF(UPPER(Planung!CQ62)="H",$C62/2,0)))))))</f>
        <v>0</v>
      </c>
      <c r="CR62" s="27">
        <f>IF($A62="",0,IF(Mitarbeiter!$G$60=FALSE,0,IF(AND(Mitarbeiter!$E$60&lt;&gt;"",CR$5+6&lt;Mitarbeiter!$E$60),0,IF(AND(Mitarbeiter!$F$60&lt;&gt;"",CR$5&gt;Mitarbeiter!$F$60),0,IF(Planung!CR62="",$C62,IF(ISNUMBER(Planung!CR62),Planung!CR62,IF(UPPER(Planung!CR62)="H",$C62/2,0)))))))</f>
        <v>0</v>
      </c>
      <c r="CS62" s="27">
        <f>IF($A62="",0,IF(Mitarbeiter!$G$60=FALSE,0,IF(AND(Mitarbeiter!$E$60&lt;&gt;"",CS$5+6&lt;Mitarbeiter!$E$60),0,IF(AND(Mitarbeiter!$F$60&lt;&gt;"",CS$5&gt;Mitarbeiter!$F$60),0,IF(Planung!CS62="",$C62,IF(ISNUMBER(Planung!CS62),Planung!CS62,IF(UPPER(Planung!CS62)="H",$C62/2,0)))))))</f>
        <v>0</v>
      </c>
      <c r="CT62" s="27">
        <f>IF($A62="",0,IF(Mitarbeiter!$G$60=FALSE,0,IF(AND(Mitarbeiter!$E$60&lt;&gt;"",CT$5+6&lt;Mitarbeiter!$E$60),0,IF(AND(Mitarbeiter!$F$60&lt;&gt;"",CT$5&gt;Mitarbeiter!$F$60),0,IF(Planung!CT62="",$C62,IF(ISNUMBER(Planung!CT62),Planung!CT62,IF(UPPER(Planung!CT62)="H",$C62/2,0)))))))</f>
        <v>0</v>
      </c>
      <c r="CU62" s="27">
        <f>IF($A62="",0,IF(Mitarbeiter!$G$60=FALSE,0,IF(AND(Mitarbeiter!$E$60&lt;&gt;"",CU$5+6&lt;Mitarbeiter!$E$60),0,IF(AND(Mitarbeiter!$F$60&lt;&gt;"",CU$5&gt;Mitarbeiter!$F$60),0,IF(Planung!CU62="",$C62,IF(ISNUMBER(Planung!CU62),Planung!CU62,IF(UPPER(Planung!CU62)="H",$C62/2,0)))))))</f>
        <v>0</v>
      </c>
      <c r="CV62" s="27">
        <f>IF($A62="",0,IF(Mitarbeiter!$G$60=FALSE,0,IF(AND(Mitarbeiter!$E$60&lt;&gt;"",CV$5+6&lt;Mitarbeiter!$E$60),0,IF(AND(Mitarbeiter!$F$60&lt;&gt;"",CV$5&gt;Mitarbeiter!$F$60),0,IF(Planung!CV62="",$C62,IF(ISNUMBER(Planung!CV62),Planung!CV62,IF(UPPER(Planung!CV62)="H",$C62/2,0)))))))</f>
        <v>0</v>
      </c>
      <c r="CW62" s="27">
        <f>IF($A62="",0,IF(Mitarbeiter!$G$60=FALSE,0,IF(AND(Mitarbeiter!$E$60&lt;&gt;"",CW$5+6&lt;Mitarbeiter!$E$60),0,IF(AND(Mitarbeiter!$F$60&lt;&gt;"",CW$5&gt;Mitarbeiter!$F$60),0,IF(Planung!CW62="",$C62,IF(ISNUMBER(Planung!CW62),Planung!CW62,IF(UPPER(Planung!CW62)="H",$C62/2,0)))))))</f>
        <v>0</v>
      </c>
      <c r="CX62" s="27">
        <f>IF($A62="",0,IF(Mitarbeiter!$G$60=FALSE,0,IF(AND(Mitarbeiter!$E$60&lt;&gt;"",CX$5+6&lt;Mitarbeiter!$E$60),0,IF(AND(Mitarbeiter!$F$60&lt;&gt;"",CX$5&gt;Mitarbeiter!$F$60),0,IF(Planung!CX62="",$C62,IF(ISNUMBER(Planung!CX62),Planung!CX62,IF(UPPER(Planung!CX62)="H",$C62/2,0)))))))</f>
        <v>0</v>
      </c>
      <c r="CY62" s="27">
        <f>IF($A62="",0,IF(Mitarbeiter!$G$60=FALSE,0,IF(AND(Mitarbeiter!$E$60&lt;&gt;"",CY$5+6&lt;Mitarbeiter!$E$60),0,IF(AND(Mitarbeiter!$F$60&lt;&gt;"",CY$5&gt;Mitarbeiter!$F$60),0,IF(Planung!CY62="",$C62,IF(ISNUMBER(Planung!CY62),Planung!CY62,IF(UPPER(Planung!CY62)="H",$C62/2,0)))))))</f>
        <v>0</v>
      </c>
      <c r="CZ62" s="27">
        <f>IF($A62="",0,IF(Mitarbeiter!$G$60=FALSE,0,IF(AND(Mitarbeiter!$E$60&lt;&gt;"",CZ$5+6&lt;Mitarbeiter!$E$60),0,IF(AND(Mitarbeiter!$F$60&lt;&gt;"",CZ$5&gt;Mitarbeiter!$F$60),0,IF(Planung!CZ62="",$C62,IF(ISNUMBER(Planung!CZ62),Planung!CZ62,IF(UPPER(Planung!CZ62)="H",$C62/2,0)))))))</f>
        <v>0</v>
      </c>
      <c r="DA62" s="27">
        <f>IF($A62="",0,IF(Mitarbeiter!$G$60=FALSE,0,IF(AND(Mitarbeiter!$E$60&lt;&gt;"",DA$5+6&lt;Mitarbeiter!$E$60),0,IF(AND(Mitarbeiter!$F$60&lt;&gt;"",DA$5&gt;Mitarbeiter!$F$60),0,IF(Planung!DA62="",$C62,IF(ISNUMBER(Planung!DA62),Planung!DA62,IF(UPPER(Planung!DA62)="H",$C62/2,0)))))))</f>
        <v>0</v>
      </c>
      <c r="DB62" s="27">
        <f>IF($A62="",0,IF(Mitarbeiter!$G$60=FALSE,0,IF(AND(Mitarbeiter!$E$60&lt;&gt;"",DB$5+6&lt;Mitarbeiter!$E$60),0,IF(AND(Mitarbeiter!$F$60&lt;&gt;"",DB$5&gt;Mitarbeiter!$F$60),0,IF(Planung!DB62="",$C62,IF(ISNUMBER(Planung!DB62),Planung!DB62,IF(UPPER(Planung!DB62)="H",$C62/2,0)))))))</f>
        <v>0</v>
      </c>
      <c r="DC62" s="27">
        <f>IF($A62="",0,IF(Mitarbeiter!$G$60=FALSE,0,IF(AND(Mitarbeiter!$E$60&lt;&gt;"",DC$5+6&lt;Mitarbeiter!$E$60),0,IF(AND(Mitarbeiter!$F$60&lt;&gt;"",DC$5&gt;Mitarbeiter!$F$60),0,IF(Planung!DC62="",$C62,IF(ISNUMBER(Planung!DC62),Planung!DC62,IF(UPPER(Planung!DC62)="H",$C62/2,0)))))))</f>
        <v>0</v>
      </c>
      <c r="DD62" s="27">
        <f>IF($A62="",0,IF(Mitarbeiter!$G$60=FALSE,0,IF(AND(Mitarbeiter!$E$60&lt;&gt;"",DD$5+6&lt;Mitarbeiter!$E$60),0,IF(AND(Mitarbeiter!$F$60&lt;&gt;"",DD$5&gt;Mitarbeiter!$F$60),0,IF(Planung!DD62="",$C62,IF(ISNUMBER(Planung!DD62),Planung!DD62,IF(UPPER(Planung!DD62)="H",$C62/2,0)))))))</f>
        <v>0</v>
      </c>
      <c r="DE62" s="27">
        <f>IF($A62="",0,IF(Mitarbeiter!$G$60=FALSE,0,IF(AND(Mitarbeiter!$E$60&lt;&gt;"",DE$5+6&lt;Mitarbeiter!$E$60),0,IF(AND(Mitarbeiter!$F$60&lt;&gt;"",DE$5&gt;Mitarbeiter!$F$60),0,IF(Planung!DE62="",$C62,IF(ISNUMBER(Planung!DE62),Planung!DE62,IF(UPPER(Planung!DE62)="H",$C62/2,0)))))))</f>
        <v>0</v>
      </c>
      <c r="DF62" s="27">
        <f>IF($A62="",0,IF(Mitarbeiter!$G$60=FALSE,0,IF(AND(Mitarbeiter!$E$60&lt;&gt;"",DF$5+6&lt;Mitarbeiter!$E$60),0,IF(AND(Mitarbeiter!$F$60&lt;&gt;"",DF$5&gt;Mitarbeiter!$F$60),0,IF(Planung!DF62="",$C62,IF(ISNUMBER(Planung!DF62),Planung!DF62,IF(UPPER(Planung!DF62)="H",$C62/2,0)))))))</f>
        <v>0</v>
      </c>
      <c r="DG62" s="27">
        <f>IF($A62="",0,IF(Mitarbeiter!$G$60=FALSE,0,IF(AND(Mitarbeiter!$E$60&lt;&gt;"",DG$5+6&lt;Mitarbeiter!$E$60),0,IF(AND(Mitarbeiter!$F$60&lt;&gt;"",DG$5&gt;Mitarbeiter!$F$60),0,IF(Planung!DG62="",$C62,IF(ISNUMBER(Planung!DG62),Planung!DG62,IF(UPPER(Planung!DG62)="H",$C62/2,0)))))))</f>
        <v>0</v>
      </c>
      <c r="DH62" s="27">
        <f>IF($A62="",0,IF(Mitarbeiter!$G$60=FALSE,0,IF(AND(Mitarbeiter!$E$60&lt;&gt;"",DH$5+6&lt;Mitarbeiter!$E$60),0,IF(AND(Mitarbeiter!$F$60&lt;&gt;"",DH$5&gt;Mitarbeiter!$F$60),0,IF(Planung!DH62="",$C62,IF(ISNUMBER(Planung!DH62),Planung!DH62,IF(UPPER(Planung!DH62)="H",$C62/2,0)))))))</f>
        <v>0</v>
      </c>
      <c r="DI62" s="27">
        <f>IF($A62="",0,IF(Mitarbeiter!$G$60=FALSE,0,IF(AND(Mitarbeiter!$E$60&lt;&gt;"",DI$5+6&lt;Mitarbeiter!$E$60),0,IF(AND(Mitarbeiter!$F$60&lt;&gt;"",DI$5&gt;Mitarbeiter!$F$60),0,IF(Planung!DI62="",$C62,IF(ISNUMBER(Planung!DI62),Planung!DI62,IF(UPPER(Planung!DI62)="H",$C62/2,0)))))))</f>
        <v>0</v>
      </c>
      <c r="DJ62" s="27">
        <f>IF($A62="",0,IF(Mitarbeiter!$G$60=FALSE,0,IF(AND(Mitarbeiter!$E$60&lt;&gt;"",DJ$5+6&lt;Mitarbeiter!$E$60),0,IF(AND(Mitarbeiter!$F$60&lt;&gt;"",DJ$5&gt;Mitarbeiter!$F$60),0,IF(Planung!DJ62="",$C62,IF(ISNUMBER(Planung!DJ62),Planung!DJ62,IF(UPPER(Planung!DJ62)="H",$C62/2,0)))))))</f>
        <v>0</v>
      </c>
      <c r="DK62" s="27">
        <f>IF($A62="",0,IF(Mitarbeiter!$G$60=FALSE,0,IF(AND(Mitarbeiter!$E$60&lt;&gt;"",DK$5+6&lt;Mitarbeiter!$E$60),0,IF(AND(Mitarbeiter!$F$60&lt;&gt;"",DK$5&gt;Mitarbeiter!$F$60),0,IF(Planung!DK62="",$C62,IF(ISNUMBER(Planung!DK62),Planung!DK62,IF(UPPER(Planung!DK62)="H",$C62/2,0)))))))</f>
        <v>0</v>
      </c>
      <c r="DL62" s="27">
        <f>IF($A62="",0,IF(Mitarbeiter!$G$60=FALSE,0,IF(AND(Mitarbeiter!$E$60&lt;&gt;"",DL$5+6&lt;Mitarbeiter!$E$60),0,IF(AND(Mitarbeiter!$F$60&lt;&gt;"",DL$5&gt;Mitarbeiter!$F$60),0,IF(Planung!DL62="",$C62,IF(ISNUMBER(Planung!DL62),Planung!DL62,IF(UPPER(Planung!DL62)="H",$C62/2,0)))))))</f>
        <v>0</v>
      </c>
      <c r="DM62" s="27">
        <f>IF($A62="",0,IF(Mitarbeiter!$G$60=FALSE,0,IF(AND(Mitarbeiter!$E$60&lt;&gt;"",DM$5+6&lt;Mitarbeiter!$E$60),0,IF(AND(Mitarbeiter!$F$60&lt;&gt;"",DM$5&gt;Mitarbeiter!$F$60),0,IF(Planung!DM62="",$C62,IF(ISNUMBER(Planung!DM62),Planung!DM62,IF(UPPER(Planung!DM62)="H",$C62/2,0)))))))</f>
        <v>0</v>
      </c>
      <c r="DN62" s="27">
        <f>IF($A62="",0,IF(Mitarbeiter!$G$60=FALSE,0,IF(AND(Mitarbeiter!$E$60&lt;&gt;"",DN$5+6&lt;Mitarbeiter!$E$60),0,IF(AND(Mitarbeiter!$F$60&lt;&gt;"",DN$5&gt;Mitarbeiter!$F$60),0,IF(Planung!DN62="",$C62,IF(ISNUMBER(Planung!DN62),Planung!DN62,IF(UPPER(Planung!DN62)="H",$C62/2,0)))))))</f>
        <v>0</v>
      </c>
      <c r="DO62" s="27">
        <f>IF($A62="",0,IF(Mitarbeiter!$G$60=FALSE,0,IF(AND(Mitarbeiter!$E$60&lt;&gt;"",DO$5+6&lt;Mitarbeiter!$E$60),0,IF(AND(Mitarbeiter!$F$60&lt;&gt;"",DO$5&gt;Mitarbeiter!$F$60),0,IF(Planung!DO62="",$C62,IF(ISNUMBER(Planung!DO62),Planung!DO62,IF(UPPER(Planung!DO62)="H",$C62/2,0)))))))</f>
        <v>0</v>
      </c>
      <c r="DP62" s="27">
        <f>IF($A62="",0,IF(Mitarbeiter!$G$60=FALSE,0,IF(AND(Mitarbeiter!$E$60&lt;&gt;"",DP$5+6&lt;Mitarbeiter!$E$60),0,IF(AND(Mitarbeiter!$F$60&lt;&gt;"",DP$5&gt;Mitarbeiter!$F$60),0,IF(Planung!DP62="",$C62,IF(ISNUMBER(Planung!DP62),Planung!DP62,IF(UPPER(Planung!DP62)="H",$C62/2,0)))))))</f>
        <v>0</v>
      </c>
      <c r="DQ62" s="27">
        <f>IF($A62="",0,IF(Mitarbeiter!$G$60=FALSE,0,IF(AND(Mitarbeiter!$E$60&lt;&gt;"",DQ$5+6&lt;Mitarbeiter!$E$60),0,IF(AND(Mitarbeiter!$F$60&lt;&gt;"",DQ$5&gt;Mitarbeiter!$F$60),0,IF(Planung!DQ62="",$C62,IF(ISNUMBER(Planung!DQ62),Planung!DQ62,IF(UPPER(Planung!DQ62)="H",$C62/2,0)))))))</f>
        <v>0</v>
      </c>
      <c r="DR62" s="27">
        <f>IF($A62="",0,IF(Mitarbeiter!$G$60=FALSE,0,IF(AND(Mitarbeiter!$E$60&lt;&gt;"",DR$5+6&lt;Mitarbeiter!$E$60),0,IF(AND(Mitarbeiter!$F$60&lt;&gt;"",DR$5&gt;Mitarbeiter!$F$60),0,IF(Planung!DR62="",$C62,IF(ISNUMBER(Planung!DR62),Planung!DR62,IF(UPPER(Planung!DR62)="H",$C62/2,0)))))))</f>
        <v>0</v>
      </c>
      <c r="DS62" s="27">
        <f>IF($A62="",0,IF(Mitarbeiter!$G$60=FALSE,0,IF(AND(Mitarbeiter!$E$60&lt;&gt;"",DS$5+6&lt;Mitarbeiter!$E$60),0,IF(AND(Mitarbeiter!$F$60&lt;&gt;"",DS$5&gt;Mitarbeiter!$F$60),0,IF(Planung!DS62="",$C62,IF(ISNUMBER(Planung!DS62),Planung!DS62,IF(UPPER(Planung!DS62)="H",$C62/2,0)))))))</f>
        <v>0</v>
      </c>
      <c r="DT62" s="27">
        <f>IF($A62="",0,IF(Mitarbeiter!$G$60=FALSE,0,IF(AND(Mitarbeiter!$E$60&lt;&gt;"",DT$5+6&lt;Mitarbeiter!$E$60),0,IF(AND(Mitarbeiter!$F$60&lt;&gt;"",DT$5&gt;Mitarbeiter!$F$60),0,IF(Planung!DT62="",$C62,IF(ISNUMBER(Planung!DT62),Planung!DT62,IF(UPPER(Planung!DT62)="H",$C62/2,0)))))))</f>
        <v>0</v>
      </c>
      <c r="DU62" s="27">
        <f>IF($A62="",0,IF(Mitarbeiter!$G$60=FALSE,0,IF(AND(Mitarbeiter!$E$60&lt;&gt;"",DU$5+6&lt;Mitarbeiter!$E$60),0,IF(AND(Mitarbeiter!$F$60&lt;&gt;"",DU$5&gt;Mitarbeiter!$F$60),0,IF(Planung!DU62="",$C62,IF(ISNUMBER(Planung!DU62),Planung!DU62,IF(UPPER(Planung!DU62)="H",$C62/2,0)))))))</f>
        <v>0</v>
      </c>
      <c r="DV62" s="27">
        <f>IF($A62="",0,IF(Mitarbeiter!$G$60=FALSE,0,IF(AND(Mitarbeiter!$E$60&lt;&gt;"",DV$5+6&lt;Mitarbeiter!$E$60),0,IF(AND(Mitarbeiter!$F$60&lt;&gt;"",DV$5&gt;Mitarbeiter!$F$60),0,IF(Planung!DV62="",$C62,IF(ISNUMBER(Planung!DV62),Planung!DV62,IF(UPPER(Planung!DV62)="H",$C62/2,0)))))))</f>
        <v>0</v>
      </c>
      <c r="DW62" s="27">
        <f>IF($A62="",0,IF(Mitarbeiter!$G$60=FALSE,0,IF(AND(Mitarbeiter!$E$60&lt;&gt;"",DW$5+6&lt;Mitarbeiter!$E$60),0,IF(AND(Mitarbeiter!$F$60&lt;&gt;"",DW$5&gt;Mitarbeiter!$F$60),0,IF(Planung!DW62="",$C62,IF(ISNUMBER(Planung!DW62),Planung!DW62,IF(UPPER(Planung!DW62)="H",$C62/2,0)))))))</f>
        <v>0</v>
      </c>
      <c r="DX62" s="27">
        <f>IF($A62="",0,IF(Mitarbeiter!$G$60=FALSE,0,IF(AND(Mitarbeiter!$E$60&lt;&gt;"",DX$5+6&lt;Mitarbeiter!$E$60),0,IF(AND(Mitarbeiter!$F$60&lt;&gt;"",DX$5&gt;Mitarbeiter!$F$60),0,IF(Planung!DX62="",$C62,IF(ISNUMBER(Planung!DX62),Planung!DX62,IF(UPPER(Planung!DX62)="H",$C62/2,0)))))))</f>
        <v>0</v>
      </c>
      <c r="DY62" s="27">
        <f>IF($A62="",0,IF(Mitarbeiter!$G$60=FALSE,0,IF(AND(Mitarbeiter!$E$60&lt;&gt;"",DY$5+6&lt;Mitarbeiter!$E$60),0,IF(AND(Mitarbeiter!$F$60&lt;&gt;"",DY$5&gt;Mitarbeiter!$F$60),0,IF(Planung!DY62="",$C62,IF(ISNUMBER(Planung!DY62),Planung!DY62,IF(UPPER(Planung!DY62)="H",$C62/2,0)))))))</f>
        <v>0</v>
      </c>
      <c r="DZ62" s="27">
        <f>IF($A62="",0,IF(Mitarbeiter!$G$60=FALSE,0,IF(AND(Mitarbeiter!$E$60&lt;&gt;"",DZ$5+6&lt;Mitarbeiter!$E$60),0,IF(AND(Mitarbeiter!$F$60&lt;&gt;"",DZ$5&gt;Mitarbeiter!$F$60),0,IF(Planung!DZ62="",$C62,IF(ISNUMBER(Planung!DZ62),Planung!DZ62,IF(UPPER(Planung!DZ62)="H",$C62/2,0)))))))</f>
        <v>0</v>
      </c>
      <c r="EA62" s="27">
        <f>IF($A62="",0,IF(Mitarbeiter!$G$60=FALSE,0,IF(AND(Mitarbeiter!$E$60&lt;&gt;"",EA$5+6&lt;Mitarbeiter!$E$60),0,IF(AND(Mitarbeiter!$F$60&lt;&gt;"",EA$5&gt;Mitarbeiter!$F$60),0,IF(Planung!EA62="",$C62,IF(ISNUMBER(Planung!EA62),Planung!EA62,IF(UPPER(Planung!EA62)="H",$C62/2,0)))))))</f>
        <v>0</v>
      </c>
      <c r="EB62" s="27">
        <f>IF($A62="",0,IF(Mitarbeiter!$G$60=FALSE,0,IF(AND(Mitarbeiter!$E$60&lt;&gt;"",EB$5+6&lt;Mitarbeiter!$E$60),0,IF(AND(Mitarbeiter!$F$60&lt;&gt;"",EB$5&gt;Mitarbeiter!$F$60),0,IF(Planung!EB62="",$C62,IF(ISNUMBER(Planung!EB62),Planung!EB62,IF(UPPER(Planung!EB62)="H",$C62/2,0)))))))</f>
        <v>0</v>
      </c>
      <c r="EC62" s="27">
        <f>IF($A62="",0,IF(Mitarbeiter!$G$60=FALSE,0,IF(AND(Mitarbeiter!$E$60&lt;&gt;"",EC$5+6&lt;Mitarbeiter!$E$60),0,IF(AND(Mitarbeiter!$F$60&lt;&gt;"",EC$5&gt;Mitarbeiter!$F$60),0,IF(Planung!EC62="",$C62,IF(ISNUMBER(Planung!EC62),Planung!EC62,IF(UPPER(Planung!EC62)="H",$C62/2,0)))))))</f>
        <v>0</v>
      </c>
      <c r="ED62" s="27">
        <f>IF($A62="",0,IF(Mitarbeiter!$G$60=FALSE,0,IF(AND(Mitarbeiter!$E$60&lt;&gt;"",ED$5+6&lt;Mitarbeiter!$E$60),0,IF(AND(Mitarbeiter!$F$60&lt;&gt;"",ED$5&gt;Mitarbeiter!$F$60),0,IF(Planung!ED62="",$C62,IF(ISNUMBER(Planung!ED62),Planung!ED62,IF(UPPER(Planung!ED62)="H",$C62/2,0)))))))</f>
        <v>0</v>
      </c>
      <c r="EE62" s="27">
        <f>IF($A62="",0,IF(Mitarbeiter!$G$60=FALSE,0,IF(AND(Mitarbeiter!$E$60&lt;&gt;"",EE$5+6&lt;Mitarbeiter!$E$60),0,IF(AND(Mitarbeiter!$F$60&lt;&gt;"",EE$5&gt;Mitarbeiter!$F$60),0,IF(Planung!EE62="",$C62,IF(ISNUMBER(Planung!EE62),Planung!EE62,IF(UPPER(Planung!EE62)="H",$C62/2,0)))))))</f>
        <v>0</v>
      </c>
      <c r="EF62" s="27">
        <f>IF($A62="",0,IF(Mitarbeiter!$G$60=FALSE,0,IF(AND(Mitarbeiter!$E$60&lt;&gt;"",EF$5+6&lt;Mitarbeiter!$E$60),0,IF(AND(Mitarbeiter!$F$60&lt;&gt;"",EF$5&gt;Mitarbeiter!$F$60),0,IF(Planung!EF62="",$C62,IF(ISNUMBER(Planung!EF62),Planung!EF62,IF(UPPER(Planung!EF62)="H",$C62/2,0)))))))</f>
        <v>0</v>
      </c>
      <c r="EG62" s="27">
        <f>IF($A62="",0,IF(Mitarbeiter!$G$60=FALSE,0,IF(AND(Mitarbeiter!$E$60&lt;&gt;"",EG$5+6&lt;Mitarbeiter!$E$60),0,IF(AND(Mitarbeiter!$F$60&lt;&gt;"",EG$5&gt;Mitarbeiter!$F$60),0,IF(Planung!EG62="",$C62,IF(ISNUMBER(Planung!EG62),Planung!EG62,IF(UPPER(Planung!EG62)="H",$C62/2,0)))))))</f>
        <v>0</v>
      </c>
      <c r="EH62" s="27">
        <f>IF($A62="",0,IF(Mitarbeiter!$G$60=FALSE,0,IF(AND(Mitarbeiter!$E$60&lt;&gt;"",EH$5+6&lt;Mitarbeiter!$E$60),0,IF(AND(Mitarbeiter!$F$60&lt;&gt;"",EH$5&gt;Mitarbeiter!$F$60),0,IF(Planung!EH62="",$C62,IF(ISNUMBER(Planung!EH62),Planung!EH62,IF(UPPER(Planung!EH62)="H",$C62/2,0)))))))</f>
        <v>0</v>
      </c>
      <c r="EI62" s="27">
        <f>IF($A62="",0,IF(Mitarbeiter!$G$60=FALSE,0,IF(AND(Mitarbeiter!$E$60&lt;&gt;"",EI$5+6&lt;Mitarbeiter!$E$60),0,IF(AND(Mitarbeiter!$F$60&lt;&gt;"",EI$5&gt;Mitarbeiter!$F$60),0,IF(Planung!EI62="",$C62,IF(ISNUMBER(Planung!EI62),Planung!EI62,IF(UPPER(Planung!EI62)="H",$C62/2,0)))))))</f>
        <v>0</v>
      </c>
      <c r="EJ62" s="27">
        <f>IF($A62="",0,IF(Mitarbeiter!$G$60=FALSE,0,IF(AND(Mitarbeiter!$E$60&lt;&gt;"",EJ$5+6&lt;Mitarbeiter!$E$60),0,IF(AND(Mitarbeiter!$F$60&lt;&gt;"",EJ$5&gt;Mitarbeiter!$F$60),0,IF(Planung!EJ62="",$C62,IF(ISNUMBER(Planung!EJ62),Planung!EJ62,IF(UPPER(Planung!EJ62)="H",$C62/2,0)))))))</f>
        <v>0</v>
      </c>
      <c r="EK62" s="27">
        <f>IF($A62="",0,IF(Mitarbeiter!$G$60=FALSE,0,IF(AND(Mitarbeiter!$E$60&lt;&gt;"",EK$5+6&lt;Mitarbeiter!$E$60),0,IF(AND(Mitarbeiter!$F$60&lt;&gt;"",EK$5&gt;Mitarbeiter!$F$60),0,IF(Planung!EK62="",$C62,IF(ISNUMBER(Planung!EK62),Planung!EK62,IF(UPPER(Planung!EK62)="H",$C62/2,0)))))))</f>
        <v>0</v>
      </c>
      <c r="EL62" s="27">
        <f>IF($A62="",0,IF(Mitarbeiter!$G$60=FALSE,0,IF(AND(Mitarbeiter!$E$60&lt;&gt;"",EL$5+6&lt;Mitarbeiter!$E$60),0,IF(AND(Mitarbeiter!$F$60&lt;&gt;"",EL$5&gt;Mitarbeiter!$F$60),0,IF(Planung!EL62="",$C62,IF(ISNUMBER(Planung!EL62),Planung!EL62,IF(UPPER(Planung!EL62)="H",$C62/2,0)))))))</f>
        <v>0</v>
      </c>
      <c r="EM62" s="27">
        <f>IF($A62="",0,IF(Mitarbeiter!$G$60=FALSE,0,IF(AND(Mitarbeiter!$E$60&lt;&gt;"",EM$5+6&lt;Mitarbeiter!$E$60),0,IF(AND(Mitarbeiter!$F$60&lt;&gt;"",EM$5&gt;Mitarbeiter!$F$60),0,IF(Planung!EM62="",$C62,IF(ISNUMBER(Planung!EM62),Planung!EM62,IF(UPPER(Planung!EM62)="H",$C62/2,0)))))))</f>
        <v>0</v>
      </c>
      <c r="EN62" s="27">
        <f>IF($A62="",0,IF(Mitarbeiter!$G$60=FALSE,0,IF(AND(Mitarbeiter!$E$60&lt;&gt;"",EN$5+6&lt;Mitarbeiter!$E$60),0,IF(AND(Mitarbeiter!$F$60&lt;&gt;"",EN$5&gt;Mitarbeiter!$F$60),0,IF(Planung!EN62="",$C62,IF(ISNUMBER(Planung!EN62),Planung!EN62,IF(UPPER(Planung!EN62)="H",$C62/2,0)))))))</f>
        <v>0</v>
      </c>
      <c r="EO62" s="27">
        <f>IF($A62="",0,IF(Mitarbeiter!$G$60=FALSE,0,IF(AND(Mitarbeiter!$E$60&lt;&gt;"",EO$5+6&lt;Mitarbeiter!$E$60),0,IF(AND(Mitarbeiter!$F$60&lt;&gt;"",EO$5&gt;Mitarbeiter!$F$60),0,IF(Planung!EO62="",$C62,IF(ISNUMBER(Planung!EO62),Planung!EO62,IF(UPPER(Planung!EO62)="H",$C62/2,0)))))))</f>
        <v>0</v>
      </c>
      <c r="EP62" s="27">
        <f>IF($A62="",0,IF(Mitarbeiter!$G$60=FALSE,0,IF(AND(Mitarbeiter!$E$60&lt;&gt;"",EP$5+6&lt;Mitarbeiter!$E$60),0,IF(AND(Mitarbeiter!$F$60&lt;&gt;"",EP$5&gt;Mitarbeiter!$F$60),0,IF(Planung!EP62="",$C62,IF(ISNUMBER(Planung!EP62),Planung!EP62,IF(UPPER(Planung!EP62)="H",$C62/2,0)))))))</f>
        <v>0</v>
      </c>
      <c r="EQ62" s="27">
        <f>IF($A62="",0,IF(Mitarbeiter!$G$60=FALSE,0,IF(AND(Mitarbeiter!$E$60&lt;&gt;"",EQ$5+6&lt;Mitarbeiter!$E$60),0,IF(AND(Mitarbeiter!$F$60&lt;&gt;"",EQ$5&gt;Mitarbeiter!$F$60),0,IF(Planung!EQ62="",$C62,IF(ISNUMBER(Planung!EQ62),Planung!EQ62,IF(UPPER(Planung!EQ62)="H",$C62/2,0)))))))</f>
        <v>0</v>
      </c>
      <c r="ER62" s="27">
        <f>IF($A62="",0,IF(Mitarbeiter!$G$60=FALSE,0,IF(AND(Mitarbeiter!$E$60&lt;&gt;"",ER$5+6&lt;Mitarbeiter!$E$60),0,IF(AND(Mitarbeiter!$F$60&lt;&gt;"",ER$5&gt;Mitarbeiter!$F$60),0,IF(Planung!ER62="",$C62,IF(ISNUMBER(Planung!ER62),Planung!ER62,IF(UPPER(Planung!ER62)="H",$C62/2,0)))))))</f>
        <v>0</v>
      </c>
      <c r="ES62" s="27">
        <f>IF($A62="",0,IF(Mitarbeiter!$G$60=FALSE,0,IF(AND(Mitarbeiter!$E$60&lt;&gt;"",ES$5+6&lt;Mitarbeiter!$E$60),0,IF(AND(Mitarbeiter!$F$60&lt;&gt;"",ES$5&gt;Mitarbeiter!$F$60),0,IF(Planung!ES62="",$C62,IF(ISNUMBER(Planung!ES62),Planung!ES62,IF(UPPER(Planung!ES62)="H",$C62/2,0)))))))</f>
        <v>0</v>
      </c>
      <c r="ET62" s="27">
        <f>IF($A62="",0,IF(Mitarbeiter!$G$60=FALSE,0,IF(AND(Mitarbeiter!$E$60&lt;&gt;"",ET$5+6&lt;Mitarbeiter!$E$60),0,IF(AND(Mitarbeiter!$F$60&lt;&gt;"",ET$5&gt;Mitarbeiter!$F$60),0,IF(Planung!ET62="",$C62,IF(ISNUMBER(Planung!ET62),Planung!ET62,IF(UPPER(Planung!ET62)="H",$C62/2,0)))))))</f>
        <v>0</v>
      </c>
      <c r="EU62" s="27">
        <f>IF($A62="",0,IF(Mitarbeiter!$G$60=FALSE,0,IF(AND(Mitarbeiter!$E$60&lt;&gt;"",EU$5+6&lt;Mitarbeiter!$E$60),0,IF(AND(Mitarbeiter!$F$60&lt;&gt;"",EU$5&gt;Mitarbeiter!$F$60),0,IF(Planung!EU62="",$C62,IF(ISNUMBER(Planung!EU62),Planung!EU62,IF(UPPER(Planung!EU62)="H",$C62/2,0)))))))</f>
        <v>0</v>
      </c>
      <c r="EV62" s="27">
        <f>IF($A62="",0,IF(Mitarbeiter!$G$60=FALSE,0,IF(AND(Mitarbeiter!$E$60&lt;&gt;"",EV$5+6&lt;Mitarbeiter!$E$60),0,IF(AND(Mitarbeiter!$F$60&lt;&gt;"",EV$5&gt;Mitarbeiter!$F$60),0,IF(Planung!EV62="",$C62,IF(ISNUMBER(Planung!EV62),Planung!EV62,IF(UPPER(Planung!EV62)="H",$C62/2,0)))))))</f>
        <v>0</v>
      </c>
      <c r="EW62" s="27">
        <f>IF($A62="",0,IF(Mitarbeiter!$G$60=FALSE,0,IF(AND(Mitarbeiter!$E$60&lt;&gt;"",EW$5+6&lt;Mitarbeiter!$E$60),0,IF(AND(Mitarbeiter!$F$60&lt;&gt;"",EW$5&gt;Mitarbeiter!$F$60),0,IF(Planung!EW62="",$C62,IF(ISNUMBER(Planung!EW62),Planung!EW62,IF(UPPER(Planung!EW62)="H",$C62/2,0)))))))</f>
        <v>0</v>
      </c>
      <c r="EX62" s="27">
        <f>IF($A62="",0,IF(Mitarbeiter!$G$60=FALSE,0,IF(AND(Mitarbeiter!$E$60&lt;&gt;"",EX$5+6&lt;Mitarbeiter!$E$60),0,IF(AND(Mitarbeiter!$F$60&lt;&gt;"",EX$5&gt;Mitarbeiter!$F$60),0,IF(Planung!EX62="",$C62,IF(ISNUMBER(Planung!EX62),Planung!EX62,IF(UPPER(Planung!EX62)="H",$C62/2,0)))))))</f>
        <v>0</v>
      </c>
      <c r="EY62" s="27">
        <f>IF($A62="",0,IF(Mitarbeiter!$G$60=FALSE,0,IF(AND(Mitarbeiter!$E$60&lt;&gt;"",EY$5+6&lt;Mitarbeiter!$E$60),0,IF(AND(Mitarbeiter!$F$60&lt;&gt;"",EY$5&gt;Mitarbeiter!$F$60),0,IF(Planung!EY62="",$C62,IF(ISNUMBER(Planung!EY62),Planung!EY62,IF(UPPER(Planung!EY62)="H",$C62/2,0)))))))</f>
        <v>0</v>
      </c>
      <c r="EZ62" s="27">
        <f>IF($A62="",0,IF(Mitarbeiter!$G$60=FALSE,0,IF(AND(Mitarbeiter!$E$60&lt;&gt;"",EZ$5+6&lt;Mitarbeiter!$E$60),0,IF(AND(Mitarbeiter!$F$60&lt;&gt;"",EZ$5&gt;Mitarbeiter!$F$60),0,IF(Planung!EZ62="",$C62,IF(ISNUMBER(Planung!EZ62),Planung!EZ62,IF(UPPER(Planung!EZ62)="H",$C62/2,0)))))))</f>
        <v>0</v>
      </c>
      <c r="FA62" s="27">
        <f>IF($A62="",0,IF(Mitarbeiter!$G$60=FALSE,0,IF(AND(Mitarbeiter!$E$60&lt;&gt;"",FA$5+6&lt;Mitarbeiter!$E$60),0,IF(AND(Mitarbeiter!$F$60&lt;&gt;"",FA$5&gt;Mitarbeiter!$F$60),0,IF(Planung!FA62="",$C62,IF(ISNUMBER(Planung!FA62),Planung!FA62,IF(UPPER(Planung!FA62)="H",$C62/2,0)))))))</f>
        <v>0</v>
      </c>
      <c r="FB62" s="27">
        <f>IF($A62="",0,IF(Mitarbeiter!$G$60=FALSE,0,IF(AND(Mitarbeiter!$E$60&lt;&gt;"",FB$5+6&lt;Mitarbeiter!$E$60),0,IF(AND(Mitarbeiter!$F$60&lt;&gt;"",FB$5&gt;Mitarbeiter!$F$60),0,IF(Planung!FB62="",$C62,IF(ISNUMBER(Planung!FB62),Planung!FB62,IF(UPPER(Planung!FB62)="H",$C62/2,0)))))))</f>
        <v>0</v>
      </c>
      <c r="FC62" s="27">
        <f>IF($A62="",0,IF(Mitarbeiter!$G$60=FALSE,0,IF(AND(Mitarbeiter!$E$60&lt;&gt;"",FC$5+6&lt;Mitarbeiter!$E$60),0,IF(AND(Mitarbeiter!$F$60&lt;&gt;"",FC$5&gt;Mitarbeiter!$F$60),0,IF(Planung!FC62="",$C62,IF(ISNUMBER(Planung!FC62),Planung!FC62,IF(UPPER(Planung!FC62)="H",$C62/2,0)))))))</f>
        <v>0</v>
      </c>
      <c r="FD62" s="27">
        <f>IF($A62="",0,IF(Mitarbeiter!$G$60=FALSE,0,IF(AND(Mitarbeiter!$E$60&lt;&gt;"",FD$5+6&lt;Mitarbeiter!$E$60),0,IF(AND(Mitarbeiter!$F$60&lt;&gt;"",FD$5&gt;Mitarbeiter!$F$60),0,IF(Planung!FD62="",$C62,IF(ISNUMBER(Planung!FD62),Planung!FD62,IF(UPPER(Planung!FD62)="H",$C62/2,0)))))))</f>
        <v>0</v>
      </c>
      <c r="FE62" s="27">
        <f>IF($A62="",0,IF(Mitarbeiter!$G$60=FALSE,0,IF(AND(Mitarbeiter!$E$60&lt;&gt;"",FE$5+6&lt;Mitarbeiter!$E$60),0,IF(AND(Mitarbeiter!$F$60&lt;&gt;"",FE$5&gt;Mitarbeiter!$F$60),0,IF(Planung!FE62="",$C62,IF(ISNUMBER(Planung!FE62),Planung!FE62,IF(UPPER(Planung!FE62)="H",$C62/2,0)))))))</f>
        <v>0</v>
      </c>
      <c r="FF62" s="27">
        <f>IF($A62="",0,IF(Mitarbeiter!$G$60=FALSE,0,IF(AND(Mitarbeiter!$E$60&lt;&gt;"",FF$5+6&lt;Mitarbeiter!$E$60),0,IF(AND(Mitarbeiter!$F$60&lt;&gt;"",FF$5&gt;Mitarbeiter!$F$60),0,IF(Planung!FF62="",$C62,IF(ISNUMBER(Planung!FF62),Planung!FF62,IF(UPPER(Planung!FF62)="H",$C62/2,0)))))))</f>
        <v>0</v>
      </c>
      <c r="FG62" s="27">
        <f>IF($A62="",0,IF(Mitarbeiter!$G$60=FALSE,0,IF(AND(Mitarbeiter!$E$60&lt;&gt;"",FG$5+6&lt;Mitarbeiter!$E$60),0,IF(AND(Mitarbeiter!$F$60&lt;&gt;"",FG$5&gt;Mitarbeiter!$F$60),0,IF(Planung!FG62="",$C62,IF(ISNUMBER(Planung!FG62),Planung!FG62,IF(UPPER(Planung!FG62)="H",$C62/2,0)))))))</f>
        <v>0</v>
      </c>
      <c r="FH62" s="27">
        <f>IF($A62="",0,IF(Mitarbeiter!$G$60=FALSE,0,IF(AND(Mitarbeiter!$E$60&lt;&gt;"",FH$5+6&lt;Mitarbeiter!$E$60),0,IF(AND(Mitarbeiter!$F$60&lt;&gt;"",FH$5&gt;Mitarbeiter!$F$60),0,IF(Planung!FH62="",$C62,IF(ISNUMBER(Planung!FH62),Planung!FH62,IF(UPPER(Planung!FH62)="H",$C62/2,0)))))))</f>
        <v>0</v>
      </c>
      <c r="FI62" s="27">
        <f>IF($A62="",0,IF(Mitarbeiter!$G$60=FALSE,0,IF(AND(Mitarbeiter!$E$60&lt;&gt;"",FI$5+6&lt;Mitarbeiter!$E$60),0,IF(AND(Mitarbeiter!$F$60&lt;&gt;"",FI$5&gt;Mitarbeiter!$F$60),0,IF(Planung!FI62="",$C62,IF(ISNUMBER(Planung!FI62),Planung!FI62,IF(UPPER(Planung!FI62)="H",$C62/2,0)))))))</f>
        <v>0</v>
      </c>
      <c r="FJ62" s="27">
        <f>IF($A62="",0,IF(Mitarbeiter!$G$60=FALSE,0,IF(AND(Mitarbeiter!$E$60&lt;&gt;"",FJ$5+6&lt;Mitarbeiter!$E$60),0,IF(AND(Mitarbeiter!$F$60&lt;&gt;"",FJ$5&gt;Mitarbeiter!$F$60),0,IF(Planung!FJ62="",$C62,IF(ISNUMBER(Planung!FJ62),Planung!FJ62,IF(UPPER(Planung!FJ62)="H",$C62/2,0)))))))</f>
        <v>0</v>
      </c>
      <c r="FK62" s="27">
        <f>IF($A62="",0,IF(Mitarbeiter!$G$60=FALSE,0,IF(AND(Mitarbeiter!$E$60&lt;&gt;"",FK$5+6&lt;Mitarbeiter!$E$60),0,IF(AND(Mitarbeiter!$F$60&lt;&gt;"",FK$5&gt;Mitarbeiter!$F$60),0,IF(Planung!FK62="",$C62,IF(ISNUMBER(Planung!FK62),Planung!FK62,IF(UPPER(Planung!FK62)="H",$C62/2,0)))))))</f>
        <v>0</v>
      </c>
      <c r="FL62" s="27">
        <f>IF($A62="",0,IF(Mitarbeiter!$G$60=FALSE,0,IF(AND(Mitarbeiter!$E$60&lt;&gt;"",FL$5+6&lt;Mitarbeiter!$E$60),0,IF(AND(Mitarbeiter!$F$60&lt;&gt;"",FL$5&gt;Mitarbeiter!$F$60),0,IF(Planung!FL62="",$C62,IF(ISNUMBER(Planung!FL62),Planung!FL62,IF(UPPER(Planung!FL62)="H",$C62/2,0)))))))</f>
        <v>0</v>
      </c>
      <c r="FM62" s="27">
        <f>IF($A62="",0,IF(Mitarbeiter!$G$60=FALSE,0,IF(AND(Mitarbeiter!$E$60&lt;&gt;"",FM$5+6&lt;Mitarbeiter!$E$60),0,IF(AND(Mitarbeiter!$F$60&lt;&gt;"",FM$5&gt;Mitarbeiter!$F$60),0,IF(Planung!FM62="",$C62,IF(ISNUMBER(Planung!FM62),Planung!FM62,IF(UPPER(Planung!FM62)="H",$C62/2,0)))))))</f>
        <v>0</v>
      </c>
      <c r="FN62" s="27">
        <f>IF($A62="",0,IF(Mitarbeiter!$G$60=FALSE,0,IF(AND(Mitarbeiter!$E$60&lt;&gt;"",FN$5+6&lt;Mitarbeiter!$E$60),0,IF(AND(Mitarbeiter!$F$60&lt;&gt;"",FN$5&gt;Mitarbeiter!$F$60),0,IF(Planung!FN62="",$C62,IF(ISNUMBER(Planung!FN62),Planung!FN62,IF(UPPER(Planung!FN62)="H",$C62/2,0)))))))</f>
        <v>0</v>
      </c>
      <c r="FO62" s="27">
        <f>IF($A62="",0,IF(Mitarbeiter!$G$60=FALSE,0,IF(AND(Mitarbeiter!$E$60&lt;&gt;"",FO$5+6&lt;Mitarbeiter!$E$60),0,IF(AND(Mitarbeiter!$F$60&lt;&gt;"",FO$5&gt;Mitarbeiter!$F$60),0,IF(Planung!FO62="",$C62,IF(ISNUMBER(Planung!FO62),Planung!FO62,IF(UPPER(Planung!FO62)="H",$C62/2,0)))))))</f>
        <v>0</v>
      </c>
      <c r="FP62" s="27">
        <f>IF($A62="",0,IF(Mitarbeiter!$G$60=FALSE,0,IF(AND(Mitarbeiter!$E$60&lt;&gt;"",FP$5+6&lt;Mitarbeiter!$E$60),0,IF(AND(Mitarbeiter!$F$60&lt;&gt;"",FP$5&gt;Mitarbeiter!$F$60),0,IF(Planung!FP62="",$C62,IF(ISNUMBER(Planung!FP62),Planung!FP62,IF(UPPER(Planung!FP62)="H",$C62/2,0)))))))</f>
        <v>0</v>
      </c>
      <c r="FQ62" s="27">
        <f>IF($A62="",0,IF(Mitarbeiter!$G$60=FALSE,0,IF(AND(Mitarbeiter!$E$60&lt;&gt;"",FQ$5+6&lt;Mitarbeiter!$E$60),0,IF(AND(Mitarbeiter!$F$60&lt;&gt;"",FQ$5&gt;Mitarbeiter!$F$60),0,IF(Planung!FQ62="",$C62,IF(ISNUMBER(Planung!FQ62),Planung!FQ62,IF(UPPER(Planung!FQ62)="H",$C62/2,0)))))))</f>
        <v>0</v>
      </c>
      <c r="FR62" s="27">
        <f>IF($A62="",0,IF(Mitarbeiter!$G$60=FALSE,0,IF(AND(Mitarbeiter!$E$60&lt;&gt;"",FR$5+6&lt;Mitarbeiter!$E$60),0,IF(AND(Mitarbeiter!$F$60&lt;&gt;"",FR$5&gt;Mitarbeiter!$F$60),0,IF(Planung!FR62="",$C62,IF(ISNUMBER(Planung!FR62),Planung!FR62,IF(UPPER(Planung!FR62)="H",$C62/2,0)))))))</f>
        <v>0</v>
      </c>
      <c r="FS62" s="27">
        <f>IF($A62="",0,IF(Mitarbeiter!$G$60=FALSE,0,IF(AND(Mitarbeiter!$E$60&lt;&gt;"",FS$5+6&lt;Mitarbeiter!$E$60),0,IF(AND(Mitarbeiter!$F$60&lt;&gt;"",FS$5&gt;Mitarbeiter!$F$60),0,IF(Planung!FS62="",$C62,IF(ISNUMBER(Planung!FS62),Planung!FS62,IF(UPPER(Planung!FS62)="H",$C62/2,0)))))))</f>
        <v>0</v>
      </c>
      <c r="FT62" s="27">
        <f>IF($A62="",0,IF(Mitarbeiter!$G$60=FALSE,0,IF(AND(Mitarbeiter!$E$60&lt;&gt;"",FT$5+6&lt;Mitarbeiter!$E$60),0,IF(AND(Mitarbeiter!$F$60&lt;&gt;"",FT$5&gt;Mitarbeiter!$F$60),0,IF(Planung!FT62="",$C62,IF(ISNUMBER(Planung!FT62),Planung!FT62,IF(UPPER(Planung!FT62)="H",$C62/2,0)))))))</f>
        <v>0</v>
      </c>
      <c r="FU62" s="27">
        <f>IF($A62="",0,IF(Mitarbeiter!$G$60=FALSE,0,IF(AND(Mitarbeiter!$E$60&lt;&gt;"",FU$5+6&lt;Mitarbeiter!$E$60),0,IF(AND(Mitarbeiter!$F$60&lt;&gt;"",FU$5&gt;Mitarbeiter!$F$60),0,IF(Planung!FU62="",$C62,IF(ISNUMBER(Planung!FU62),Planung!FU62,IF(UPPER(Planung!FU62)="H",$C62/2,0)))))))</f>
        <v>0</v>
      </c>
      <c r="FV62" s="27">
        <f>IF($A62="",0,IF(Mitarbeiter!$G$60=FALSE,0,IF(AND(Mitarbeiter!$E$60&lt;&gt;"",FV$5+6&lt;Mitarbeiter!$E$60),0,IF(AND(Mitarbeiter!$F$60&lt;&gt;"",FV$5&gt;Mitarbeiter!$F$60),0,IF(Planung!FV62="",$C62,IF(ISNUMBER(Planung!FV62),Planung!FV62,IF(UPPER(Planung!FV62)="H",$C62/2,0)))))))</f>
        <v>0</v>
      </c>
      <c r="FW62" s="27">
        <f>IF($A62="",0,IF(Mitarbeiter!$G$60=FALSE,0,IF(AND(Mitarbeiter!$E$60&lt;&gt;"",FW$5+6&lt;Mitarbeiter!$E$60),0,IF(AND(Mitarbeiter!$F$60&lt;&gt;"",FW$5&gt;Mitarbeiter!$F$60),0,IF(Planung!FW62="",$C62,IF(ISNUMBER(Planung!FW62),Planung!FW62,IF(UPPER(Planung!FW62)="H",$C62/2,0)))))))</f>
        <v>0</v>
      </c>
      <c r="FX62" s="27">
        <f>IF($A62="",0,IF(Mitarbeiter!$G$60=FALSE,0,IF(AND(Mitarbeiter!$E$60&lt;&gt;"",FX$5+6&lt;Mitarbeiter!$E$60),0,IF(AND(Mitarbeiter!$F$60&lt;&gt;"",FX$5&gt;Mitarbeiter!$F$60),0,IF(Planung!FX62="",$C62,IF(ISNUMBER(Planung!FX62),Planung!FX62,IF(UPPER(Planung!FX62)="H",$C62/2,0)))))))</f>
        <v>0</v>
      </c>
      <c r="FY62" s="27">
        <f>IF($A62="",0,IF(Mitarbeiter!$G$60=FALSE,0,IF(AND(Mitarbeiter!$E$60&lt;&gt;"",FY$5+6&lt;Mitarbeiter!$E$60),0,IF(AND(Mitarbeiter!$F$60&lt;&gt;"",FY$5&gt;Mitarbeiter!$F$60),0,IF(Planung!FY62="",$C62,IF(ISNUMBER(Planung!FY62),Planung!FY62,IF(UPPER(Planung!FY62)="H",$C62/2,0)))))))</f>
        <v>0</v>
      </c>
      <c r="FZ62" s="27">
        <f>IF($A62="",0,IF(Mitarbeiter!$G$60=FALSE,0,IF(AND(Mitarbeiter!$E$60&lt;&gt;"",FZ$5+6&lt;Mitarbeiter!$E$60),0,IF(AND(Mitarbeiter!$F$60&lt;&gt;"",FZ$5&gt;Mitarbeiter!$F$60),0,IF(Planung!FZ62="",$C62,IF(ISNUMBER(Planung!FZ62),Planung!FZ62,IF(UPPER(Planung!FZ62)="H",$C62/2,0)))))))</f>
        <v>0</v>
      </c>
      <c r="GA62" s="27">
        <f>IF($A62="",0,IF(Mitarbeiter!$G$60=FALSE,0,IF(AND(Mitarbeiter!$E$60&lt;&gt;"",GA$5+6&lt;Mitarbeiter!$E$60),0,IF(AND(Mitarbeiter!$F$60&lt;&gt;"",GA$5&gt;Mitarbeiter!$F$60),0,IF(Planung!GA62="",$C62,IF(ISNUMBER(Planung!GA62),Planung!GA62,IF(UPPER(Planung!GA62)="H",$C62/2,0)))))))</f>
        <v>0</v>
      </c>
      <c r="GB62" s="27">
        <f>IF($A62="",0,IF(Mitarbeiter!$G$60=FALSE,0,IF(AND(Mitarbeiter!$E$60&lt;&gt;"",GB$5+6&lt;Mitarbeiter!$E$60),0,IF(AND(Mitarbeiter!$F$60&lt;&gt;"",GB$5&gt;Mitarbeiter!$F$60),0,IF(Planung!GB62="",$C62,IF(ISNUMBER(Planung!GB62),Planung!GB62,IF(UPPER(Planung!GB62)="H",$C62/2,0)))))))</f>
        <v>0</v>
      </c>
      <c r="GC62" s="27">
        <f>IF($A62="",0,IF(Mitarbeiter!$G$60=FALSE,0,IF(AND(Mitarbeiter!$E$60&lt;&gt;"",GC$5+6&lt;Mitarbeiter!$E$60),0,IF(AND(Mitarbeiter!$F$60&lt;&gt;"",GC$5&gt;Mitarbeiter!$F$60),0,IF(Planung!GC62="",$C62,IF(ISNUMBER(Planung!GC62),Planung!GC62,IF(UPPER(Planung!GC62)="H",$C62/2,0)))))))</f>
        <v>0</v>
      </c>
      <c r="GD62" s="27">
        <f>IF($A62="",0,IF(Mitarbeiter!$G$60=FALSE,0,IF(AND(Mitarbeiter!$E$60&lt;&gt;"",GD$5+6&lt;Mitarbeiter!$E$60),0,IF(AND(Mitarbeiter!$F$60&lt;&gt;"",GD$5&gt;Mitarbeiter!$F$60),0,IF(Planung!GD62="",$C62,IF(ISNUMBER(Planung!GD62),Planung!GD62,IF(UPPER(Planung!GD62)="H",$C62/2,0)))))))</f>
        <v>0</v>
      </c>
      <c r="GE62" s="27">
        <f>IF($A62="",0,IF(Mitarbeiter!$G$60=FALSE,0,IF(AND(Mitarbeiter!$E$60&lt;&gt;"",GE$5+6&lt;Mitarbeiter!$E$60),0,IF(AND(Mitarbeiter!$F$60&lt;&gt;"",GE$5&gt;Mitarbeiter!$F$60),0,IF(Planung!GE62="",$C62,IF(ISNUMBER(Planung!GE62),Planung!GE62,IF(UPPER(Planung!GE62)="H",$C62/2,0)))))))</f>
        <v>0</v>
      </c>
      <c r="GF62" s="27">
        <f>IF($A62="",0,IF(Mitarbeiter!$G$60=FALSE,0,IF(AND(Mitarbeiter!$E$60&lt;&gt;"",GF$5+6&lt;Mitarbeiter!$E$60),0,IF(AND(Mitarbeiter!$F$60&lt;&gt;"",GF$5&gt;Mitarbeiter!$F$60),0,IF(Planung!GF62="",$C62,IF(ISNUMBER(Planung!GF62),Planung!GF62,IF(UPPER(Planung!GF62)="H",$C62/2,0)))))))</f>
        <v>0</v>
      </c>
      <c r="GG62" s="27">
        <f>IF($A62="",0,IF(Mitarbeiter!$G$60=FALSE,0,IF(AND(Mitarbeiter!$E$60&lt;&gt;"",GG$5+6&lt;Mitarbeiter!$E$60),0,IF(AND(Mitarbeiter!$F$60&lt;&gt;"",GG$5&gt;Mitarbeiter!$F$60),0,IF(Planung!GG62="",$C62,IF(ISNUMBER(Planung!GG62),Planung!GG62,IF(UPPER(Planung!GG62)="H",$C62/2,0)))))))</f>
        <v>0</v>
      </c>
      <c r="GH62" s="27">
        <f>IF($A62="",0,IF(Mitarbeiter!$G$60=FALSE,0,IF(AND(Mitarbeiter!$E$60&lt;&gt;"",GH$5+6&lt;Mitarbeiter!$E$60),0,IF(AND(Mitarbeiter!$F$60&lt;&gt;"",GH$5&gt;Mitarbeiter!$F$60),0,IF(Planung!GH62="",$C62,IF(ISNUMBER(Planung!GH62),Planung!GH62,IF(UPPER(Planung!GH62)="H",$C62/2,0)))))))</f>
        <v>0</v>
      </c>
      <c r="GI62" s="27">
        <f>IF($A62="",0,IF(Mitarbeiter!$G$60=FALSE,0,IF(AND(Mitarbeiter!$E$60&lt;&gt;"",GI$5+6&lt;Mitarbeiter!$E$60),0,IF(AND(Mitarbeiter!$F$60&lt;&gt;"",GI$5&gt;Mitarbeiter!$F$60),0,IF(Planung!GI62="",$C62,IF(ISNUMBER(Planung!GI62),Planung!GI62,IF(UPPER(Planung!GI62)="H",$C62/2,0)))))))</f>
        <v>0</v>
      </c>
      <c r="GJ62" s="27">
        <f>IF($A62="",0,IF(Mitarbeiter!$G$60=FALSE,0,IF(AND(Mitarbeiter!$E$60&lt;&gt;"",GJ$5+6&lt;Mitarbeiter!$E$60),0,IF(AND(Mitarbeiter!$F$60&lt;&gt;"",GJ$5&gt;Mitarbeiter!$F$60),0,IF(Planung!GJ62="",$C62,IF(ISNUMBER(Planung!GJ62),Planung!GJ62,IF(UPPER(Planung!GJ62)="H",$C62/2,0)))))))</f>
        <v>0</v>
      </c>
      <c r="GK62" s="27">
        <f>IF($A62="",0,IF(Mitarbeiter!$G$60=FALSE,0,IF(AND(Mitarbeiter!$E$60&lt;&gt;"",GK$5+6&lt;Mitarbeiter!$E$60),0,IF(AND(Mitarbeiter!$F$60&lt;&gt;"",GK$5&gt;Mitarbeiter!$F$60),0,IF(Planung!GK62="",$C62,IF(ISNUMBER(Planung!GK62),Planung!GK62,IF(UPPER(Planung!GK62)="H",$C62/2,0)))))))</f>
        <v>0</v>
      </c>
      <c r="GL62" s="27">
        <f>IF($A62="",0,IF(Mitarbeiter!$G$60=FALSE,0,IF(AND(Mitarbeiter!$E$60&lt;&gt;"",GL$5+6&lt;Mitarbeiter!$E$60),0,IF(AND(Mitarbeiter!$F$60&lt;&gt;"",GL$5&gt;Mitarbeiter!$F$60),0,IF(Planung!GL62="",$C62,IF(ISNUMBER(Planung!GL62),Planung!GL62,IF(UPPER(Planung!GL62)="H",$C62/2,0)))))))</f>
        <v>0</v>
      </c>
      <c r="GM62" s="27">
        <f>IF($A62="",0,IF(Mitarbeiter!$G$60=FALSE,0,IF(AND(Mitarbeiter!$E$60&lt;&gt;"",GM$5+6&lt;Mitarbeiter!$E$60),0,IF(AND(Mitarbeiter!$F$60&lt;&gt;"",GM$5&gt;Mitarbeiter!$F$60),0,IF(Planung!GM62="",$C62,IF(ISNUMBER(Planung!GM62),Planung!GM62,IF(UPPER(Planung!GM62)="H",$C62/2,0)))))))</f>
        <v>0</v>
      </c>
      <c r="GN62" s="27">
        <f>IF($A62="",0,IF(Mitarbeiter!$G$60=FALSE,0,IF(AND(Mitarbeiter!$E$60&lt;&gt;"",GN$5+6&lt;Mitarbeiter!$E$60),0,IF(AND(Mitarbeiter!$F$60&lt;&gt;"",GN$5&gt;Mitarbeiter!$F$60),0,IF(Planung!GN62="",$C62,IF(ISNUMBER(Planung!GN62),Planung!GN62,IF(UPPER(Planung!GN62)="H",$C62/2,0)))))))</f>
        <v>0</v>
      </c>
      <c r="GO62" s="27">
        <f>IF($A62="",0,IF(Mitarbeiter!$G$60=FALSE,0,IF(AND(Mitarbeiter!$E$60&lt;&gt;"",GO$5+6&lt;Mitarbeiter!$E$60),0,IF(AND(Mitarbeiter!$F$60&lt;&gt;"",GO$5&gt;Mitarbeiter!$F$60),0,IF(Planung!GO62="",$C62,IF(ISNUMBER(Planung!GO62),Planung!GO62,IF(UPPER(Planung!GO62)="H",$C62/2,0)))))))</f>
        <v>0</v>
      </c>
      <c r="GP62" s="27">
        <f>IF($A62="",0,IF(Mitarbeiter!$G$60=FALSE,0,IF(AND(Mitarbeiter!$E$60&lt;&gt;"",GP$5+6&lt;Mitarbeiter!$E$60),0,IF(AND(Mitarbeiter!$F$60&lt;&gt;"",GP$5&gt;Mitarbeiter!$F$60),0,IF(Planung!GP62="",$C62,IF(ISNUMBER(Planung!GP62),Planung!GP62,IF(UPPER(Planung!GP62)="H",$C62/2,0)))))))</f>
        <v>0</v>
      </c>
      <c r="GQ62" s="27">
        <f>IF($A62="",0,IF(Mitarbeiter!$G$60=FALSE,0,IF(AND(Mitarbeiter!$E$60&lt;&gt;"",GQ$5+6&lt;Mitarbeiter!$E$60),0,IF(AND(Mitarbeiter!$F$60&lt;&gt;"",GQ$5&gt;Mitarbeiter!$F$60),0,IF(Planung!GQ62="",$C62,IF(ISNUMBER(Planung!GQ62),Planung!GQ62,IF(UPPER(Planung!GQ62)="H",$C62/2,0)))))))</f>
        <v>0</v>
      </c>
      <c r="GR62" s="27">
        <f>IF($A62="",0,IF(Mitarbeiter!$G$60=FALSE,0,IF(AND(Mitarbeiter!$E$60&lt;&gt;"",GR$5+6&lt;Mitarbeiter!$E$60),0,IF(AND(Mitarbeiter!$F$60&lt;&gt;"",GR$5&gt;Mitarbeiter!$F$60),0,IF(Planung!GR62="",$C62,IF(ISNUMBER(Planung!GR62),Planung!GR62,IF(UPPER(Planung!GR62)="H",$C62/2,0)))))))</f>
        <v>0</v>
      </c>
      <c r="GS62" s="27">
        <f>IF($A62="",0,IF(Mitarbeiter!$G$60=FALSE,0,IF(AND(Mitarbeiter!$E$60&lt;&gt;"",GS$5+6&lt;Mitarbeiter!$E$60),0,IF(AND(Mitarbeiter!$F$60&lt;&gt;"",GS$5&gt;Mitarbeiter!$F$60),0,IF(Planung!GS62="",$C62,IF(ISNUMBER(Planung!GS62),Planung!GS62,IF(UPPER(Planung!GS62)="H",$C62/2,0)))))))</f>
        <v>0</v>
      </c>
      <c r="GT62" s="27">
        <f>IF($A62="",0,IF(Mitarbeiter!$G$60=FALSE,0,IF(AND(Mitarbeiter!$E$60&lt;&gt;"",GT$5+6&lt;Mitarbeiter!$E$60),0,IF(AND(Mitarbeiter!$F$60&lt;&gt;"",GT$5&gt;Mitarbeiter!$F$60),0,IF(Planung!GT62="",$C62,IF(ISNUMBER(Planung!GT62),Planung!GT62,IF(UPPER(Planung!GT62)="H",$C62/2,0)))))))</f>
        <v>0</v>
      </c>
      <c r="GU62" s="27">
        <f>IF($A62="",0,IF(Mitarbeiter!$G$60=FALSE,0,IF(AND(Mitarbeiter!$E$60&lt;&gt;"",GU$5+6&lt;Mitarbeiter!$E$60),0,IF(AND(Mitarbeiter!$F$60&lt;&gt;"",GU$5&gt;Mitarbeiter!$F$60),0,IF(Planung!GU62="",$C62,IF(ISNUMBER(Planung!GU62),Planung!GU62,IF(UPPER(Planung!GU62)="H",$C62/2,0)))))))</f>
        <v>0</v>
      </c>
      <c r="GV62" s="27">
        <f>IF($A62="",0,IF(Mitarbeiter!$G$60=FALSE,0,IF(AND(Mitarbeiter!$E$60&lt;&gt;"",GV$5+6&lt;Mitarbeiter!$E$60),0,IF(AND(Mitarbeiter!$F$60&lt;&gt;"",GV$5&gt;Mitarbeiter!$F$60),0,IF(Planung!GV62="",$C62,IF(ISNUMBER(Planung!GV62),Planung!GV62,IF(UPPER(Planung!GV62)="H",$C62/2,0)))))))</f>
        <v>0</v>
      </c>
      <c r="GW62" s="27">
        <f>IF($A62="",0,IF(Mitarbeiter!$G$60=FALSE,0,IF(AND(Mitarbeiter!$E$60&lt;&gt;"",GW$5+6&lt;Mitarbeiter!$E$60),0,IF(AND(Mitarbeiter!$F$60&lt;&gt;"",GW$5&gt;Mitarbeiter!$F$60),0,IF(Planung!GW62="",$C62,IF(ISNUMBER(Planung!GW62),Planung!GW62,IF(UPPER(Planung!GW62)="H",$C62/2,0)))))))</f>
        <v>0</v>
      </c>
      <c r="GX62" s="27">
        <f>IF($A62="",0,IF(Mitarbeiter!$G$60=FALSE,0,IF(AND(Mitarbeiter!$E$60&lt;&gt;"",GX$5+6&lt;Mitarbeiter!$E$60),0,IF(AND(Mitarbeiter!$F$60&lt;&gt;"",GX$5&gt;Mitarbeiter!$F$60),0,IF(Planung!GX62="",$C62,IF(ISNUMBER(Planung!GX62),Planung!GX62,IF(UPPER(Planung!GX62)="H",$C62/2,0)))))))</f>
        <v>0</v>
      </c>
      <c r="GY62" s="27">
        <f>IF($A62="",0,IF(Mitarbeiter!$G$60=FALSE,0,IF(AND(Mitarbeiter!$E$60&lt;&gt;"",GY$5+6&lt;Mitarbeiter!$E$60),0,IF(AND(Mitarbeiter!$F$60&lt;&gt;"",GY$5&gt;Mitarbeiter!$F$60),0,IF(Planung!GY62="",$C62,IF(ISNUMBER(Planung!GY62),Planung!GY62,IF(UPPER(Planung!GY62)="H",$C62/2,0)))))))</f>
        <v>0</v>
      </c>
      <c r="GZ62" s="27">
        <f>IF($A62="",0,IF(Mitarbeiter!$G$60=FALSE,0,IF(AND(Mitarbeiter!$E$60&lt;&gt;"",GZ$5+6&lt;Mitarbeiter!$E$60),0,IF(AND(Mitarbeiter!$F$60&lt;&gt;"",GZ$5&gt;Mitarbeiter!$F$60),0,IF(Planung!GZ62="",$C62,IF(ISNUMBER(Planung!GZ62),Planung!GZ62,IF(UPPER(Planung!GZ62)="H",$C62/2,0)))))))</f>
        <v>0</v>
      </c>
      <c r="HA62" s="27">
        <f>IF($A62="",0,IF(Mitarbeiter!$G$60=FALSE,0,IF(AND(Mitarbeiter!$E$60&lt;&gt;"",HA$5+6&lt;Mitarbeiter!$E$60),0,IF(AND(Mitarbeiter!$F$60&lt;&gt;"",HA$5&gt;Mitarbeiter!$F$60),0,IF(Planung!HA62="",$C62,IF(ISNUMBER(Planung!HA62),Planung!HA62,IF(UPPER(Planung!HA62)="H",$C62/2,0)))))))</f>
        <v>0</v>
      </c>
      <c r="HB62" s="27">
        <f>IF($A62="",0,IF(Mitarbeiter!$G$60=FALSE,0,IF(AND(Mitarbeiter!$E$60&lt;&gt;"",HB$5+6&lt;Mitarbeiter!$E$60),0,IF(AND(Mitarbeiter!$F$60&lt;&gt;"",HB$5&gt;Mitarbeiter!$F$60),0,IF(Planung!HB62="",$C62,IF(ISNUMBER(Planung!HB62),Planung!HB62,IF(UPPER(Planung!HB62)="H",$C62/2,0)))))))</f>
        <v>0</v>
      </c>
      <c r="HC62" s="27">
        <f>IF($A62="",0,IF(Mitarbeiter!$G$60=FALSE,0,IF(AND(Mitarbeiter!$E$60&lt;&gt;"",HC$5+6&lt;Mitarbeiter!$E$60),0,IF(AND(Mitarbeiter!$F$60&lt;&gt;"",HC$5&gt;Mitarbeiter!$F$60),0,IF(Planung!HC62="",$C62,IF(ISNUMBER(Planung!HC62),Planung!HC62,IF(UPPER(Planung!HC62)="H",$C62/2,0)))))))</f>
        <v>0</v>
      </c>
      <c r="HD62" s="27">
        <f>IF($A62="",0,IF(Mitarbeiter!$G$60=FALSE,0,IF(AND(Mitarbeiter!$E$60&lt;&gt;"",HD$5+6&lt;Mitarbeiter!$E$60),0,IF(AND(Mitarbeiter!$F$60&lt;&gt;"",HD$5&gt;Mitarbeiter!$F$60),0,IF(Planung!HD62="",$C62,IF(ISNUMBER(Planung!HD62),Planung!HD62,IF(UPPER(Planung!HD62)="H",$C62/2,0)))))))</f>
        <v>0</v>
      </c>
      <c r="HE62" s="27">
        <f>IF($A62="",0,IF(Mitarbeiter!$G$60=FALSE,0,IF(AND(Mitarbeiter!$E$60&lt;&gt;"",HE$5+6&lt;Mitarbeiter!$E$60),0,IF(AND(Mitarbeiter!$F$60&lt;&gt;"",HE$5&gt;Mitarbeiter!$F$60),0,IF(Planung!HE62="",$C62,IF(ISNUMBER(Planung!HE62),Planung!HE62,IF(UPPER(Planung!HE62)="H",$C62/2,0)))))))</f>
        <v>0</v>
      </c>
      <c r="HF62" s="27">
        <f>IF($A62="",0,IF(Mitarbeiter!$G$60=FALSE,0,IF(AND(Mitarbeiter!$E$60&lt;&gt;"",HF$5+6&lt;Mitarbeiter!$E$60),0,IF(AND(Mitarbeiter!$F$60&lt;&gt;"",HF$5&gt;Mitarbeiter!$F$60),0,IF(Planung!HF62="",$C62,IF(ISNUMBER(Planung!HF62),Planung!HF62,IF(UPPER(Planung!HF62)="H",$C62/2,0)))))))</f>
        <v>0</v>
      </c>
      <c r="HG62" s="27">
        <f>IF($A62="",0,IF(Mitarbeiter!$G$60=FALSE,0,IF(AND(Mitarbeiter!$E$60&lt;&gt;"",HG$5+6&lt;Mitarbeiter!$E$60),0,IF(AND(Mitarbeiter!$F$60&lt;&gt;"",HG$5&gt;Mitarbeiter!$F$60),0,IF(Planung!HG62="",$C62,IF(ISNUMBER(Planung!HG62),Planung!HG62,IF(UPPER(Planung!HG62)="H",$C62/2,0)))))))</f>
        <v>0</v>
      </c>
      <c r="HH62" s="27">
        <f>IF($A62="",0,IF(Mitarbeiter!$G$60=FALSE,0,IF(AND(Mitarbeiter!$E$60&lt;&gt;"",HH$5+6&lt;Mitarbeiter!$E$60),0,IF(AND(Mitarbeiter!$F$60&lt;&gt;"",HH$5&gt;Mitarbeiter!$F$60),0,IF(Planung!HH62="",$C62,IF(ISNUMBER(Planung!HH62),Planung!HH62,IF(UPPER(Planung!HH62)="H",$C62/2,0)))))))</f>
        <v>0</v>
      </c>
      <c r="HI62" s="27">
        <f>IF($A62="",0,IF(Mitarbeiter!$G$60=FALSE,0,IF(AND(Mitarbeiter!$E$60&lt;&gt;"",HI$5+6&lt;Mitarbeiter!$E$60),0,IF(AND(Mitarbeiter!$F$60&lt;&gt;"",HI$5&gt;Mitarbeiter!$F$60),0,IF(Planung!HI62="",$C62,IF(ISNUMBER(Planung!HI62),Planung!HI62,IF(UPPER(Planung!HI62)="H",$C62/2,0)))))))</f>
        <v>0</v>
      </c>
      <c r="HJ62" s="27">
        <f>IF($A62="",0,IF(Mitarbeiter!$G$60=FALSE,0,IF(AND(Mitarbeiter!$E$60&lt;&gt;"",HJ$5+6&lt;Mitarbeiter!$E$60),0,IF(AND(Mitarbeiter!$F$60&lt;&gt;"",HJ$5&gt;Mitarbeiter!$F$60),0,IF(Planung!HJ62="",$C62,IF(ISNUMBER(Planung!HJ62),Planung!HJ62,IF(UPPER(Planung!HJ62)="H",$C62/2,0)))))))</f>
        <v>0</v>
      </c>
      <c r="HK62" s="27">
        <f>IF($A62="",0,IF(Mitarbeiter!$G$60=FALSE,0,IF(AND(Mitarbeiter!$E$60&lt;&gt;"",HK$5+6&lt;Mitarbeiter!$E$60),0,IF(AND(Mitarbeiter!$F$60&lt;&gt;"",HK$5&gt;Mitarbeiter!$F$60),0,IF(Planung!HK62="",$C62,IF(ISNUMBER(Planung!HK62),Planung!HK62,IF(UPPER(Planung!HK62)="H",$C62/2,0)))))))</f>
        <v>0</v>
      </c>
      <c r="HL62" s="27">
        <f>IF($A62="",0,IF(Mitarbeiter!$G$60=FALSE,0,IF(AND(Mitarbeiter!$E$60&lt;&gt;"",HL$5+6&lt;Mitarbeiter!$E$60),0,IF(AND(Mitarbeiter!$F$60&lt;&gt;"",HL$5&gt;Mitarbeiter!$F$60),0,IF(Planung!HL62="",$C62,IF(ISNUMBER(Planung!HL62),Planung!HL62,IF(UPPER(Planung!HL62)="H",$C62/2,0)))))))</f>
        <v>0</v>
      </c>
      <c r="HM62" s="27">
        <f>IF($A62="",0,IF(Mitarbeiter!$G$60=FALSE,0,IF(AND(Mitarbeiter!$E$60&lt;&gt;"",HM$5+6&lt;Mitarbeiter!$E$60),0,IF(AND(Mitarbeiter!$F$60&lt;&gt;"",HM$5&gt;Mitarbeiter!$F$60),0,IF(Planung!HM62="",$C62,IF(ISNUMBER(Planung!HM62),Planung!HM62,IF(UPPER(Planung!HM62)="H",$C62/2,0)))))))</f>
        <v>0</v>
      </c>
      <c r="HN62" s="27">
        <f>IF($A62="",0,IF(Mitarbeiter!$G$60=FALSE,0,IF(AND(Mitarbeiter!$E$60&lt;&gt;"",HN$5+6&lt;Mitarbeiter!$E$60),0,IF(AND(Mitarbeiter!$F$60&lt;&gt;"",HN$5&gt;Mitarbeiter!$F$60),0,IF(Planung!HN62="",$C62,IF(ISNUMBER(Planung!HN62),Planung!HN62,IF(UPPER(Planung!HN62)="H",$C62/2,0)))))))</f>
        <v>0</v>
      </c>
      <c r="HO62" s="27">
        <f>IF($A62="",0,IF(Mitarbeiter!$G$60=FALSE,0,IF(AND(Mitarbeiter!$E$60&lt;&gt;"",HO$5+6&lt;Mitarbeiter!$E$60),0,IF(AND(Mitarbeiter!$F$60&lt;&gt;"",HO$5&gt;Mitarbeiter!$F$60),0,IF(Planung!HO62="",$C62,IF(ISNUMBER(Planung!HO62),Planung!HO62,IF(UPPER(Planung!HO62)="H",$C62/2,0)))))))</f>
        <v>0</v>
      </c>
      <c r="HP62" s="27">
        <f>IF($A62="",0,IF(Mitarbeiter!$G$60=FALSE,0,IF(AND(Mitarbeiter!$E$60&lt;&gt;"",HP$5+6&lt;Mitarbeiter!$E$60),0,IF(AND(Mitarbeiter!$F$60&lt;&gt;"",HP$5&gt;Mitarbeiter!$F$60),0,IF(Planung!HP62="",$C62,IF(ISNUMBER(Planung!HP62),Planung!HP62,IF(UPPER(Planung!HP62)="H",$C62/2,0)))))))</f>
        <v>0</v>
      </c>
      <c r="HQ62" s="27">
        <f>IF($A62="",0,IF(Mitarbeiter!$G$60=FALSE,0,IF(AND(Mitarbeiter!$E$60&lt;&gt;"",HQ$5+6&lt;Mitarbeiter!$E$60),0,IF(AND(Mitarbeiter!$F$60&lt;&gt;"",HQ$5&gt;Mitarbeiter!$F$60),0,IF(Planung!HQ62="",$C62,IF(ISNUMBER(Planung!HQ62),Planung!HQ62,IF(UPPER(Planung!HQ62)="H",$C62/2,0)))))))</f>
        <v>0</v>
      </c>
      <c r="HR62" s="27">
        <f>IF($A62="",0,IF(Mitarbeiter!$G$60=FALSE,0,IF(AND(Mitarbeiter!$E$60&lt;&gt;"",HR$5+6&lt;Mitarbeiter!$E$60),0,IF(AND(Mitarbeiter!$F$60&lt;&gt;"",HR$5&gt;Mitarbeiter!$F$60),0,IF(Planung!HR62="",$C62,IF(ISNUMBER(Planung!HR62),Planung!HR62,IF(UPPER(Planung!HR62)="H",$C62/2,0)))))))</f>
        <v>0</v>
      </c>
      <c r="HS62" s="27">
        <f>IF($A62="",0,IF(Mitarbeiter!$G$60=FALSE,0,IF(AND(Mitarbeiter!$E$60&lt;&gt;"",HS$5+6&lt;Mitarbeiter!$E$60),0,IF(AND(Mitarbeiter!$F$60&lt;&gt;"",HS$5&gt;Mitarbeiter!$F$60),0,IF(Planung!HS62="",$C62,IF(ISNUMBER(Planung!HS62),Planung!HS62,IF(UPPER(Planung!HS62)="H",$C62/2,0)))))))</f>
        <v>0</v>
      </c>
      <c r="HT62" s="27">
        <f>IF($A62="",0,IF(Mitarbeiter!$G$60=FALSE,0,IF(AND(Mitarbeiter!$E$60&lt;&gt;"",HT$5+6&lt;Mitarbeiter!$E$60),0,IF(AND(Mitarbeiter!$F$60&lt;&gt;"",HT$5&gt;Mitarbeiter!$F$60),0,IF(Planung!HT62="",$C62,IF(ISNUMBER(Planung!HT62),Planung!HT62,IF(UPPER(Planung!HT62)="H",$C62/2,0)))))))</f>
        <v>0</v>
      </c>
      <c r="HU62" s="27">
        <f>IF($A62="",0,IF(Mitarbeiter!$G$60=FALSE,0,IF(AND(Mitarbeiter!$E$60&lt;&gt;"",HU$5+6&lt;Mitarbeiter!$E$60),0,IF(AND(Mitarbeiter!$F$60&lt;&gt;"",HU$5&gt;Mitarbeiter!$F$60),0,IF(Planung!HU62="",$C62,IF(ISNUMBER(Planung!HU62),Planung!HU62,IF(UPPER(Planung!HU62)="H",$C62/2,0)))))))</f>
        <v>0</v>
      </c>
      <c r="HV62" s="27">
        <f>IF($A62="",0,IF(Mitarbeiter!$G$60=FALSE,0,IF(AND(Mitarbeiter!$E$60&lt;&gt;"",HV$5+6&lt;Mitarbeiter!$E$60),0,IF(AND(Mitarbeiter!$F$60&lt;&gt;"",HV$5&gt;Mitarbeiter!$F$60),0,IF(Planung!HV62="",$C62,IF(ISNUMBER(Planung!HV62),Planung!HV62,IF(UPPER(Planung!HV62)="H",$C62/2,0)))))))</f>
        <v>0</v>
      </c>
      <c r="HW62" s="27">
        <f>IF($A62="",0,IF(Mitarbeiter!$G$60=FALSE,0,IF(AND(Mitarbeiter!$E$60&lt;&gt;"",HW$5+6&lt;Mitarbeiter!$E$60),0,IF(AND(Mitarbeiter!$F$60&lt;&gt;"",HW$5&gt;Mitarbeiter!$F$60),0,IF(Planung!HW62="",$C62,IF(ISNUMBER(Planung!HW62),Planung!HW62,IF(UPPER(Planung!HW62)="H",$C62/2,0)))))))</f>
        <v>0</v>
      </c>
      <c r="HX62" s="27">
        <f>IF($A62="",0,IF(Mitarbeiter!$G$60=FALSE,0,IF(AND(Mitarbeiter!$E$60&lt;&gt;"",HX$5+6&lt;Mitarbeiter!$E$60),0,IF(AND(Mitarbeiter!$F$60&lt;&gt;"",HX$5&gt;Mitarbeiter!$F$60),0,IF(Planung!HX62="",$C62,IF(ISNUMBER(Planung!HX62),Planung!HX62,IF(UPPER(Planung!HX62)="H",$C62/2,0)))))))</f>
        <v>0</v>
      </c>
      <c r="HY62" s="27">
        <f>IF($A62="",0,IF(Mitarbeiter!$G$60=FALSE,0,IF(AND(Mitarbeiter!$E$60&lt;&gt;"",HY$5+6&lt;Mitarbeiter!$E$60),0,IF(AND(Mitarbeiter!$F$60&lt;&gt;"",HY$5&gt;Mitarbeiter!$F$60),0,IF(Planung!HY62="",$C62,IF(ISNUMBER(Planung!HY62),Planung!HY62,IF(UPPER(Planung!HY62)="H",$C62/2,0)))))))</f>
        <v>0</v>
      </c>
      <c r="HZ62" s="27">
        <f>IF($A62="",0,IF(Mitarbeiter!$G$60=FALSE,0,IF(AND(Mitarbeiter!$E$60&lt;&gt;"",HZ$5+6&lt;Mitarbeiter!$E$60),0,IF(AND(Mitarbeiter!$F$60&lt;&gt;"",HZ$5&gt;Mitarbeiter!$F$60),0,IF(Planung!HZ62="",$C62,IF(ISNUMBER(Planung!HZ62),Planung!HZ62,IF(UPPER(Planung!HZ62)="H",$C62/2,0)))))))</f>
        <v>0</v>
      </c>
      <c r="IA62" s="27">
        <f>IF($A62="",0,IF(Mitarbeiter!$G$60=FALSE,0,IF(AND(Mitarbeiter!$E$60&lt;&gt;"",IA$5+6&lt;Mitarbeiter!$E$60),0,IF(AND(Mitarbeiter!$F$60&lt;&gt;"",IA$5&gt;Mitarbeiter!$F$60),0,IF(Planung!IA62="",$C62,IF(ISNUMBER(Planung!IA62),Planung!IA62,IF(UPPER(Planung!IA62)="H",$C62/2,0)))))))</f>
        <v>0</v>
      </c>
    </row>
    <row r="63" spans="1:235" x14ac:dyDescent="0.25">
      <c r="A63" s="7" t="str">
        <f>Planung!A63</f>
        <v/>
      </c>
      <c r="B63" s="7" t="str">
        <f>Planung!B63</f>
        <v/>
      </c>
      <c r="C63" s="27">
        <f>N(Mitarbeiter!$D$61)</f>
        <v>0</v>
      </c>
      <c r="D63" s="27">
        <f>IF($A63="",0,IF(Mitarbeiter!$G$61=FALSE,0,IF(AND(Mitarbeiter!$E$61&lt;&gt;"",D$5+6&lt;Mitarbeiter!$E$61),0,IF(AND(Mitarbeiter!$F$61&lt;&gt;"",D$5&gt;Mitarbeiter!$F$61),0,IF(Planung!D63="",$C63,IF(ISNUMBER(Planung!D63),Planung!D63,IF(UPPER(Planung!D63)="H",$C63/2,0)))))))</f>
        <v>0</v>
      </c>
      <c r="E63" s="27">
        <f>IF($A63="",0,IF(Mitarbeiter!$G$61=FALSE,0,IF(AND(Mitarbeiter!$E$61&lt;&gt;"",E$5+6&lt;Mitarbeiter!$E$61),0,IF(AND(Mitarbeiter!$F$61&lt;&gt;"",E$5&gt;Mitarbeiter!$F$61),0,IF(Planung!E63="",$C63,IF(ISNUMBER(Planung!E63),Planung!E63,IF(UPPER(Planung!E63)="H",$C63/2,0)))))))</f>
        <v>0</v>
      </c>
      <c r="F63" s="27">
        <f>IF($A63="",0,IF(Mitarbeiter!$G$61=FALSE,0,IF(AND(Mitarbeiter!$E$61&lt;&gt;"",F$5+6&lt;Mitarbeiter!$E$61),0,IF(AND(Mitarbeiter!$F$61&lt;&gt;"",F$5&gt;Mitarbeiter!$F$61),0,IF(Planung!F63="",$C63,IF(ISNUMBER(Planung!F63),Planung!F63,IF(UPPER(Planung!F63)="H",$C63/2,0)))))))</f>
        <v>0</v>
      </c>
      <c r="G63" s="27">
        <f>IF($A63="",0,IF(Mitarbeiter!$G$61=FALSE,0,IF(AND(Mitarbeiter!$E$61&lt;&gt;"",G$5+6&lt;Mitarbeiter!$E$61),0,IF(AND(Mitarbeiter!$F$61&lt;&gt;"",G$5&gt;Mitarbeiter!$F$61),0,IF(Planung!G63="",$C63,IF(ISNUMBER(Planung!G63),Planung!G63,IF(UPPER(Planung!G63)="H",$C63/2,0)))))))</f>
        <v>0</v>
      </c>
      <c r="H63" s="27">
        <f>IF($A63="",0,IF(Mitarbeiter!$G$61=FALSE,0,IF(AND(Mitarbeiter!$E$61&lt;&gt;"",H$5+6&lt;Mitarbeiter!$E$61),0,IF(AND(Mitarbeiter!$F$61&lt;&gt;"",H$5&gt;Mitarbeiter!$F$61),0,IF(Planung!H63="",$C63,IF(ISNUMBER(Planung!H63),Planung!H63,IF(UPPER(Planung!H63)="H",$C63/2,0)))))))</f>
        <v>0</v>
      </c>
      <c r="I63" s="27">
        <f>IF($A63="",0,IF(Mitarbeiter!$G$61=FALSE,0,IF(AND(Mitarbeiter!$E$61&lt;&gt;"",I$5+6&lt;Mitarbeiter!$E$61),0,IF(AND(Mitarbeiter!$F$61&lt;&gt;"",I$5&gt;Mitarbeiter!$F$61),0,IF(Planung!I63="",$C63,IF(ISNUMBER(Planung!I63),Planung!I63,IF(UPPER(Planung!I63)="H",$C63/2,0)))))))</f>
        <v>0</v>
      </c>
      <c r="J63" s="27">
        <f>IF($A63="",0,IF(Mitarbeiter!$G$61=FALSE,0,IF(AND(Mitarbeiter!$E$61&lt;&gt;"",J$5+6&lt;Mitarbeiter!$E$61),0,IF(AND(Mitarbeiter!$F$61&lt;&gt;"",J$5&gt;Mitarbeiter!$F$61),0,IF(Planung!J63="",$C63,IF(ISNUMBER(Planung!J63),Planung!J63,IF(UPPER(Planung!J63)="H",$C63/2,0)))))))</f>
        <v>0</v>
      </c>
      <c r="K63" s="27">
        <f>IF($A63="",0,IF(Mitarbeiter!$G$61=FALSE,0,IF(AND(Mitarbeiter!$E$61&lt;&gt;"",K$5+6&lt;Mitarbeiter!$E$61),0,IF(AND(Mitarbeiter!$F$61&lt;&gt;"",K$5&gt;Mitarbeiter!$F$61),0,IF(Planung!K63="",$C63,IF(ISNUMBER(Planung!K63),Planung!K63,IF(UPPER(Planung!K63)="H",$C63/2,0)))))))</f>
        <v>0</v>
      </c>
      <c r="L63" s="27">
        <f>IF($A63="",0,IF(Mitarbeiter!$G$61=FALSE,0,IF(AND(Mitarbeiter!$E$61&lt;&gt;"",L$5+6&lt;Mitarbeiter!$E$61),0,IF(AND(Mitarbeiter!$F$61&lt;&gt;"",L$5&gt;Mitarbeiter!$F$61),0,IF(Planung!L63="",$C63,IF(ISNUMBER(Planung!L63),Planung!L63,IF(UPPER(Planung!L63)="H",$C63/2,0)))))))</f>
        <v>0</v>
      </c>
      <c r="M63" s="27">
        <f>IF($A63="",0,IF(Mitarbeiter!$G$61=FALSE,0,IF(AND(Mitarbeiter!$E$61&lt;&gt;"",M$5+6&lt;Mitarbeiter!$E$61),0,IF(AND(Mitarbeiter!$F$61&lt;&gt;"",M$5&gt;Mitarbeiter!$F$61),0,IF(Planung!M63="",$C63,IF(ISNUMBER(Planung!M63),Planung!M63,IF(UPPER(Planung!M63)="H",$C63/2,0)))))))</f>
        <v>0</v>
      </c>
      <c r="N63" s="27">
        <f>IF($A63="",0,IF(Mitarbeiter!$G$61=FALSE,0,IF(AND(Mitarbeiter!$E$61&lt;&gt;"",N$5+6&lt;Mitarbeiter!$E$61),0,IF(AND(Mitarbeiter!$F$61&lt;&gt;"",N$5&gt;Mitarbeiter!$F$61),0,IF(Planung!N63="",$C63,IF(ISNUMBER(Planung!N63),Planung!N63,IF(UPPER(Planung!N63)="H",$C63/2,0)))))))</f>
        <v>0</v>
      </c>
      <c r="O63" s="27">
        <f>IF($A63="",0,IF(Mitarbeiter!$G$61=FALSE,0,IF(AND(Mitarbeiter!$E$61&lt;&gt;"",O$5+6&lt;Mitarbeiter!$E$61),0,IF(AND(Mitarbeiter!$F$61&lt;&gt;"",O$5&gt;Mitarbeiter!$F$61),0,IF(Planung!O63="",$C63,IF(ISNUMBER(Planung!O63),Planung!O63,IF(UPPER(Planung!O63)="H",$C63/2,0)))))))</f>
        <v>0</v>
      </c>
      <c r="P63" s="27">
        <f>IF($A63="",0,IF(Mitarbeiter!$G$61=FALSE,0,IF(AND(Mitarbeiter!$E$61&lt;&gt;"",P$5+6&lt;Mitarbeiter!$E$61),0,IF(AND(Mitarbeiter!$F$61&lt;&gt;"",P$5&gt;Mitarbeiter!$F$61),0,IF(Planung!P63="",$C63,IF(ISNUMBER(Planung!P63),Planung!P63,IF(UPPER(Planung!P63)="H",$C63/2,0)))))))</f>
        <v>0</v>
      </c>
      <c r="Q63" s="27">
        <f>IF($A63="",0,IF(Mitarbeiter!$G$61=FALSE,0,IF(AND(Mitarbeiter!$E$61&lt;&gt;"",Q$5+6&lt;Mitarbeiter!$E$61),0,IF(AND(Mitarbeiter!$F$61&lt;&gt;"",Q$5&gt;Mitarbeiter!$F$61),0,IF(Planung!Q63="",$C63,IF(ISNUMBER(Planung!Q63),Planung!Q63,IF(UPPER(Planung!Q63)="H",$C63/2,0)))))))</f>
        <v>0</v>
      </c>
      <c r="R63" s="27">
        <f>IF($A63="",0,IF(Mitarbeiter!$G$61=FALSE,0,IF(AND(Mitarbeiter!$E$61&lt;&gt;"",R$5+6&lt;Mitarbeiter!$E$61),0,IF(AND(Mitarbeiter!$F$61&lt;&gt;"",R$5&gt;Mitarbeiter!$F$61),0,IF(Planung!R63="",$C63,IF(ISNUMBER(Planung!R63),Planung!R63,IF(UPPER(Planung!R63)="H",$C63/2,0)))))))</f>
        <v>0</v>
      </c>
      <c r="S63" s="27">
        <f>IF($A63="",0,IF(Mitarbeiter!$G$61=FALSE,0,IF(AND(Mitarbeiter!$E$61&lt;&gt;"",S$5+6&lt;Mitarbeiter!$E$61),0,IF(AND(Mitarbeiter!$F$61&lt;&gt;"",S$5&gt;Mitarbeiter!$F$61),0,IF(Planung!S63="",$C63,IF(ISNUMBER(Planung!S63),Planung!S63,IF(UPPER(Planung!S63)="H",$C63/2,0)))))))</f>
        <v>0</v>
      </c>
      <c r="T63" s="27">
        <f>IF($A63="",0,IF(Mitarbeiter!$G$61=FALSE,0,IF(AND(Mitarbeiter!$E$61&lt;&gt;"",T$5+6&lt;Mitarbeiter!$E$61),0,IF(AND(Mitarbeiter!$F$61&lt;&gt;"",T$5&gt;Mitarbeiter!$F$61),0,IF(Planung!T63="",$C63,IF(ISNUMBER(Planung!T63),Planung!T63,IF(UPPER(Planung!T63)="H",$C63/2,0)))))))</f>
        <v>0</v>
      </c>
      <c r="U63" s="27">
        <f>IF($A63="",0,IF(Mitarbeiter!$G$61=FALSE,0,IF(AND(Mitarbeiter!$E$61&lt;&gt;"",U$5+6&lt;Mitarbeiter!$E$61),0,IF(AND(Mitarbeiter!$F$61&lt;&gt;"",U$5&gt;Mitarbeiter!$F$61),0,IF(Planung!U63="",$C63,IF(ISNUMBER(Planung!U63),Planung!U63,IF(UPPER(Planung!U63)="H",$C63/2,0)))))))</f>
        <v>0</v>
      </c>
      <c r="V63" s="27">
        <f>IF($A63="",0,IF(Mitarbeiter!$G$61=FALSE,0,IF(AND(Mitarbeiter!$E$61&lt;&gt;"",V$5+6&lt;Mitarbeiter!$E$61),0,IF(AND(Mitarbeiter!$F$61&lt;&gt;"",V$5&gt;Mitarbeiter!$F$61),0,IF(Planung!V63="",$C63,IF(ISNUMBER(Planung!V63),Planung!V63,IF(UPPER(Planung!V63)="H",$C63/2,0)))))))</f>
        <v>0</v>
      </c>
      <c r="W63" s="27">
        <f>IF($A63="",0,IF(Mitarbeiter!$G$61=FALSE,0,IF(AND(Mitarbeiter!$E$61&lt;&gt;"",W$5+6&lt;Mitarbeiter!$E$61),0,IF(AND(Mitarbeiter!$F$61&lt;&gt;"",W$5&gt;Mitarbeiter!$F$61),0,IF(Planung!W63="",$C63,IF(ISNUMBER(Planung!W63),Planung!W63,IF(UPPER(Planung!W63)="H",$C63/2,0)))))))</f>
        <v>0</v>
      </c>
      <c r="X63" s="27">
        <f>IF($A63="",0,IF(Mitarbeiter!$G$61=FALSE,0,IF(AND(Mitarbeiter!$E$61&lt;&gt;"",X$5+6&lt;Mitarbeiter!$E$61),0,IF(AND(Mitarbeiter!$F$61&lt;&gt;"",X$5&gt;Mitarbeiter!$F$61),0,IF(Planung!X63="",$C63,IF(ISNUMBER(Planung!X63),Planung!X63,IF(UPPER(Planung!X63)="H",$C63/2,0)))))))</f>
        <v>0</v>
      </c>
      <c r="Y63" s="27">
        <f>IF($A63="",0,IF(Mitarbeiter!$G$61=FALSE,0,IF(AND(Mitarbeiter!$E$61&lt;&gt;"",Y$5+6&lt;Mitarbeiter!$E$61),0,IF(AND(Mitarbeiter!$F$61&lt;&gt;"",Y$5&gt;Mitarbeiter!$F$61),0,IF(Planung!Y63="",$C63,IF(ISNUMBER(Planung!Y63),Planung!Y63,IF(UPPER(Planung!Y63)="H",$C63/2,0)))))))</f>
        <v>0</v>
      </c>
      <c r="Z63" s="27">
        <f>IF($A63="",0,IF(Mitarbeiter!$G$61=FALSE,0,IF(AND(Mitarbeiter!$E$61&lt;&gt;"",Z$5+6&lt;Mitarbeiter!$E$61),0,IF(AND(Mitarbeiter!$F$61&lt;&gt;"",Z$5&gt;Mitarbeiter!$F$61),0,IF(Planung!Z63="",$C63,IF(ISNUMBER(Planung!Z63),Planung!Z63,IF(UPPER(Planung!Z63)="H",$C63/2,0)))))))</f>
        <v>0</v>
      </c>
      <c r="AA63" s="27">
        <f>IF($A63="",0,IF(Mitarbeiter!$G$61=FALSE,0,IF(AND(Mitarbeiter!$E$61&lt;&gt;"",AA$5+6&lt;Mitarbeiter!$E$61),0,IF(AND(Mitarbeiter!$F$61&lt;&gt;"",AA$5&gt;Mitarbeiter!$F$61),0,IF(Planung!AA63="",$C63,IF(ISNUMBER(Planung!AA63),Planung!AA63,IF(UPPER(Planung!AA63)="H",$C63/2,0)))))))</f>
        <v>0</v>
      </c>
      <c r="AB63" s="27">
        <f>IF($A63="",0,IF(Mitarbeiter!$G$61=FALSE,0,IF(AND(Mitarbeiter!$E$61&lt;&gt;"",AB$5+6&lt;Mitarbeiter!$E$61),0,IF(AND(Mitarbeiter!$F$61&lt;&gt;"",AB$5&gt;Mitarbeiter!$F$61),0,IF(Planung!AB63="",$C63,IF(ISNUMBER(Planung!AB63),Planung!AB63,IF(UPPER(Planung!AB63)="H",$C63/2,0)))))))</f>
        <v>0</v>
      </c>
      <c r="AC63" s="27">
        <f>IF($A63="",0,IF(Mitarbeiter!$G$61=FALSE,0,IF(AND(Mitarbeiter!$E$61&lt;&gt;"",AC$5+6&lt;Mitarbeiter!$E$61),0,IF(AND(Mitarbeiter!$F$61&lt;&gt;"",AC$5&gt;Mitarbeiter!$F$61),0,IF(Planung!AC63="",$C63,IF(ISNUMBER(Planung!AC63),Planung!AC63,IF(UPPER(Planung!AC63)="H",$C63/2,0)))))))</f>
        <v>0</v>
      </c>
      <c r="AD63" s="27">
        <f>IF($A63="",0,IF(Mitarbeiter!$G$61=FALSE,0,IF(AND(Mitarbeiter!$E$61&lt;&gt;"",AD$5+6&lt;Mitarbeiter!$E$61),0,IF(AND(Mitarbeiter!$F$61&lt;&gt;"",AD$5&gt;Mitarbeiter!$F$61),0,IF(Planung!AD63="",$C63,IF(ISNUMBER(Planung!AD63),Planung!AD63,IF(UPPER(Planung!AD63)="H",$C63/2,0)))))))</f>
        <v>0</v>
      </c>
      <c r="AE63" s="27">
        <f>IF($A63="",0,IF(Mitarbeiter!$G$61=FALSE,0,IF(AND(Mitarbeiter!$E$61&lt;&gt;"",AE$5+6&lt;Mitarbeiter!$E$61),0,IF(AND(Mitarbeiter!$F$61&lt;&gt;"",AE$5&gt;Mitarbeiter!$F$61),0,IF(Planung!AE63="",$C63,IF(ISNUMBER(Planung!AE63),Planung!AE63,IF(UPPER(Planung!AE63)="H",$C63/2,0)))))))</f>
        <v>0</v>
      </c>
      <c r="AF63" s="27">
        <f>IF($A63="",0,IF(Mitarbeiter!$G$61=FALSE,0,IF(AND(Mitarbeiter!$E$61&lt;&gt;"",AF$5+6&lt;Mitarbeiter!$E$61),0,IF(AND(Mitarbeiter!$F$61&lt;&gt;"",AF$5&gt;Mitarbeiter!$F$61),0,IF(Planung!AF63="",$C63,IF(ISNUMBER(Planung!AF63),Planung!AF63,IF(UPPER(Planung!AF63)="H",$C63/2,0)))))))</f>
        <v>0</v>
      </c>
      <c r="AG63" s="27">
        <f>IF($A63="",0,IF(Mitarbeiter!$G$61=FALSE,0,IF(AND(Mitarbeiter!$E$61&lt;&gt;"",AG$5+6&lt;Mitarbeiter!$E$61),0,IF(AND(Mitarbeiter!$F$61&lt;&gt;"",AG$5&gt;Mitarbeiter!$F$61),0,IF(Planung!AG63="",$C63,IF(ISNUMBER(Planung!AG63),Planung!AG63,IF(UPPER(Planung!AG63)="H",$C63/2,0)))))))</f>
        <v>0</v>
      </c>
      <c r="AH63" s="27">
        <f>IF($A63="",0,IF(Mitarbeiter!$G$61=FALSE,0,IF(AND(Mitarbeiter!$E$61&lt;&gt;"",AH$5+6&lt;Mitarbeiter!$E$61),0,IF(AND(Mitarbeiter!$F$61&lt;&gt;"",AH$5&gt;Mitarbeiter!$F$61),0,IF(Planung!AH63="",$C63,IF(ISNUMBER(Planung!AH63),Planung!AH63,IF(UPPER(Planung!AH63)="H",$C63/2,0)))))))</f>
        <v>0</v>
      </c>
      <c r="AI63" s="27">
        <f>IF($A63="",0,IF(Mitarbeiter!$G$61=FALSE,0,IF(AND(Mitarbeiter!$E$61&lt;&gt;"",AI$5+6&lt;Mitarbeiter!$E$61),0,IF(AND(Mitarbeiter!$F$61&lt;&gt;"",AI$5&gt;Mitarbeiter!$F$61),0,IF(Planung!AI63="",$C63,IF(ISNUMBER(Planung!AI63),Planung!AI63,IF(UPPER(Planung!AI63)="H",$C63/2,0)))))))</f>
        <v>0</v>
      </c>
      <c r="AJ63" s="27">
        <f>IF($A63="",0,IF(Mitarbeiter!$G$61=FALSE,0,IF(AND(Mitarbeiter!$E$61&lt;&gt;"",AJ$5+6&lt;Mitarbeiter!$E$61),0,IF(AND(Mitarbeiter!$F$61&lt;&gt;"",AJ$5&gt;Mitarbeiter!$F$61),0,IF(Planung!AJ63="",$C63,IF(ISNUMBER(Planung!AJ63),Planung!AJ63,IF(UPPER(Planung!AJ63)="H",$C63/2,0)))))))</f>
        <v>0</v>
      </c>
      <c r="AK63" s="27">
        <f>IF($A63="",0,IF(Mitarbeiter!$G$61=FALSE,0,IF(AND(Mitarbeiter!$E$61&lt;&gt;"",AK$5+6&lt;Mitarbeiter!$E$61),0,IF(AND(Mitarbeiter!$F$61&lt;&gt;"",AK$5&gt;Mitarbeiter!$F$61),0,IF(Planung!AK63="",$C63,IF(ISNUMBER(Planung!AK63),Planung!AK63,IF(UPPER(Planung!AK63)="H",$C63/2,0)))))))</f>
        <v>0</v>
      </c>
      <c r="AL63" s="27">
        <f>IF($A63="",0,IF(Mitarbeiter!$G$61=FALSE,0,IF(AND(Mitarbeiter!$E$61&lt;&gt;"",AL$5+6&lt;Mitarbeiter!$E$61),0,IF(AND(Mitarbeiter!$F$61&lt;&gt;"",AL$5&gt;Mitarbeiter!$F$61),0,IF(Planung!AL63="",$C63,IF(ISNUMBER(Planung!AL63),Planung!AL63,IF(UPPER(Planung!AL63)="H",$C63/2,0)))))))</f>
        <v>0</v>
      </c>
      <c r="AM63" s="27">
        <f>IF($A63="",0,IF(Mitarbeiter!$G$61=FALSE,0,IF(AND(Mitarbeiter!$E$61&lt;&gt;"",AM$5+6&lt;Mitarbeiter!$E$61),0,IF(AND(Mitarbeiter!$F$61&lt;&gt;"",AM$5&gt;Mitarbeiter!$F$61),0,IF(Planung!AM63="",$C63,IF(ISNUMBER(Planung!AM63),Planung!AM63,IF(UPPER(Planung!AM63)="H",$C63/2,0)))))))</f>
        <v>0</v>
      </c>
      <c r="AN63" s="27">
        <f>IF($A63="",0,IF(Mitarbeiter!$G$61=FALSE,0,IF(AND(Mitarbeiter!$E$61&lt;&gt;"",AN$5+6&lt;Mitarbeiter!$E$61),0,IF(AND(Mitarbeiter!$F$61&lt;&gt;"",AN$5&gt;Mitarbeiter!$F$61),0,IF(Planung!AN63="",$C63,IF(ISNUMBER(Planung!AN63),Planung!AN63,IF(UPPER(Planung!AN63)="H",$C63/2,0)))))))</f>
        <v>0</v>
      </c>
      <c r="AO63" s="27">
        <f>IF($A63="",0,IF(Mitarbeiter!$G$61=FALSE,0,IF(AND(Mitarbeiter!$E$61&lt;&gt;"",AO$5+6&lt;Mitarbeiter!$E$61),0,IF(AND(Mitarbeiter!$F$61&lt;&gt;"",AO$5&gt;Mitarbeiter!$F$61),0,IF(Planung!AO63="",$C63,IF(ISNUMBER(Planung!AO63),Planung!AO63,IF(UPPER(Planung!AO63)="H",$C63/2,0)))))))</f>
        <v>0</v>
      </c>
      <c r="AP63" s="27">
        <f>IF($A63="",0,IF(Mitarbeiter!$G$61=FALSE,0,IF(AND(Mitarbeiter!$E$61&lt;&gt;"",AP$5+6&lt;Mitarbeiter!$E$61),0,IF(AND(Mitarbeiter!$F$61&lt;&gt;"",AP$5&gt;Mitarbeiter!$F$61),0,IF(Planung!AP63="",$C63,IF(ISNUMBER(Planung!AP63),Planung!AP63,IF(UPPER(Planung!AP63)="H",$C63/2,0)))))))</f>
        <v>0</v>
      </c>
      <c r="AQ63" s="27">
        <f>IF($A63="",0,IF(Mitarbeiter!$G$61=FALSE,0,IF(AND(Mitarbeiter!$E$61&lt;&gt;"",AQ$5+6&lt;Mitarbeiter!$E$61),0,IF(AND(Mitarbeiter!$F$61&lt;&gt;"",AQ$5&gt;Mitarbeiter!$F$61),0,IF(Planung!AQ63="",$C63,IF(ISNUMBER(Planung!AQ63),Planung!AQ63,IF(UPPER(Planung!AQ63)="H",$C63/2,0)))))))</f>
        <v>0</v>
      </c>
      <c r="AR63" s="27">
        <f>IF($A63="",0,IF(Mitarbeiter!$G$61=FALSE,0,IF(AND(Mitarbeiter!$E$61&lt;&gt;"",AR$5+6&lt;Mitarbeiter!$E$61),0,IF(AND(Mitarbeiter!$F$61&lt;&gt;"",AR$5&gt;Mitarbeiter!$F$61),0,IF(Planung!AR63="",$C63,IF(ISNUMBER(Planung!AR63),Planung!AR63,IF(UPPER(Planung!AR63)="H",$C63/2,0)))))))</f>
        <v>0</v>
      </c>
      <c r="AS63" s="27">
        <f>IF($A63="",0,IF(Mitarbeiter!$G$61=FALSE,0,IF(AND(Mitarbeiter!$E$61&lt;&gt;"",AS$5+6&lt;Mitarbeiter!$E$61),0,IF(AND(Mitarbeiter!$F$61&lt;&gt;"",AS$5&gt;Mitarbeiter!$F$61),0,IF(Planung!AS63="",$C63,IF(ISNUMBER(Planung!AS63),Planung!AS63,IF(UPPER(Planung!AS63)="H",$C63/2,0)))))))</f>
        <v>0</v>
      </c>
      <c r="AT63" s="27">
        <f>IF($A63="",0,IF(Mitarbeiter!$G$61=FALSE,0,IF(AND(Mitarbeiter!$E$61&lt;&gt;"",AT$5+6&lt;Mitarbeiter!$E$61),0,IF(AND(Mitarbeiter!$F$61&lt;&gt;"",AT$5&gt;Mitarbeiter!$F$61),0,IF(Planung!AT63="",$C63,IF(ISNUMBER(Planung!AT63),Planung!AT63,IF(UPPER(Planung!AT63)="H",$C63/2,0)))))))</f>
        <v>0</v>
      </c>
      <c r="AU63" s="27">
        <f>IF($A63="",0,IF(Mitarbeiter!$G$61=FALSE,0,IF(AND(Mitarbeiter!$E$61&lt;&gt;"",AU$5+6&lt;Mitarbeiter!$E$61),0,IF(AND(Mitarbeiter!$F$61&lt;&gt;"",AU$5&gt;Mitarbeiter!$F$61),0,IF(Planung!AU63="",$C63,IF(ISNUMBER(Planung!AU63),Planung!AU63,IF(UPPER(Planung!AU63)="H",$C63/2,0)))))))</f>
        <v>0</v>
      </c>
      <c r="AV63" s="27">
        <f>IF($A63="",0,IF(Mitarbeiter!$G$61=FALSE,0,IF(AND(Mitarbeiter!$E$61&lt;&gt;"",AV$5+6&lt;Mitarbeiter!$E$61),0,IF(AND(Mitarbeiter!$F$61&lt;&gt;"",AV$5&gt;Mitarbeiter!$F$61),0,IF(Planung!AV63="",$C63,IF(ISNUMBER(Planung!AV63),Planung!AV63,IF(UPPER(Planung!AV63)="H",$C63/2,0)))))))</f>
        <v>0</v>
      </c>
      <c r="AW63" s="27">
        <f>IF($A63="",0,IF(Mitarbeiter!$G$61=FALSE,0,IF(AND(Mitarbeiter!$E$61&lt;&gt;"",AW$5+6&lt;Mitarbeiter!$E$61),0,IF(AND(Mitarbeiter!$F$61&lt;&gt;"",AW$5&gt;Mitarbeiter!$F$61),0,IF(Planung!AW63="",$C63,IF(ISNUMBER(Planung!AW63),Planung!AW63,IF(UPPER(Planung!AW63)="H",$C63/2,0)))))))</f>
        <v>0</v>
      </c>
      <c r="AX63" s="27">
        <f>IF($A63="",0,IF(Mitarbeiter!$G$61=FALSE,0,IF(AND(Mitarbeiter!$E$61&lt;&gt;"",AX$5+6&lt;Mitarbeiter!$E$61),0,IF(AND(Mitarbeiter!$F$61&lt;&gt;"",AX$5&gt;Mitarbeiter!$F$61),0,IF(Planung!AX63="",$C63,IF(ISNUMBER(Planung!AX63),Planung!AX63,IF(UPPER(Planung!AX63)="H",$C63/2,0)))))))</f>
        <v>0</v>
      </c>
      <c r="AY63" s="27">
        <f>IF($A63="",0,IF(Mitarbeiter!$G$61=FALSE,0,IF(AND(Mitarbeiter!$E$61&lt;&gt;"",AY$5+6&lt;Mitarbeiter!$E$61),0,IF(AND(Mitarbeiter!$F$61&lt;&gt;"",AY$5&gt;Mitarbeiter!$F$61),0,IF(Planung!AY63="",$C63,IF(ISNUMBER(Planung!AY63),Planung!AY63,IF(UPPER(Planung!AY63)="H",$C63/2,0)))))))</f>
        <v>0</v>
      </c>
      <c r="AZ63" s="27">
        <f>IF($A63="",0,IF(Mitarbeiter!$G$61=FALSE,0,IF(AND(Mitarbeiter!$E$61&lt;&gt;"",AZ$5+6&lt;Mitarbeiter!$E$61),0,IF(AND(Mitarbeiter!$F$61&lt;&gt;"",AZ$5&gt;Mitarbeiter!$F$61),0,IF(Planung!AZ63="",$C63,IF(ISNUMBER(Planung!AZ63),Planung!AZ63,IF(UPPER(Planung!AZ63)="H",$C63/2,0)))))))</f>
        <v>0</v>
      </c>
      <c r="BA63" s="27">
        <f>IF($A63="",0,IF(Mitarbeiter!$G$61=FALSE,0,IF(AND(Mitarbeiter!$E$61&lt;&gt;"",BA$5+6&lt;Mitarbeiter!$E$61),0,IF(AND(Mitarbeiter!$F$61&lt;&gt;"",BA$5&gt;Mitarbeiter!$F$61),0,IF(Planung!BA63="",$C63,IF(ISNUMBER(Planung!BA63),Planung!BA63,IF(UPPER(Planung!BA63)="H",$C63/2,0)))))))</f>
        <v>0</v>
      </c>
      <c r="BB63" s="27">
        <f>IF($A63="",0,IF(Mitarbeiter!$G$61=FALSE,0,IF(AND(Mitarbeiter!$E$61&lt;&gt;"",BB$5+6&lt;Mitarbeiter!$E$61),0,IF(AND(Mitarbeiter!$F$61&lt;&gt;"",BB$5&gt;Mitarbeiter!$F$61),0,IF(Planung!BB63="",$C63,IF(ISNUMBER(Planung!BB63),Planung!BB63,IF(UPPER(Planung!BB63)="H",$C63/2,0)))))))</f>
        <v>0</v>
      </c>
      <c r="BC63" s="27">
        <f>IF($A63="",0,IF(Mitarbeiter!$G$61=FALSE,0,IF(AND(Mitarbeiter!$E$61&lt;&gt;"",BC$5+6&lt;Mitarbeiter!$E$61),0,IF(AND(Mitarbeiter!$F$61&lt;&gt;"",BC$5&gt;Mitarbeiter!$F$61),0,IF(Planung!BC63="",$C63,IF(ISNUMBER(Planung!BC63),Planung!BC63,IF(UPPER(Planung!BC63)="H",$C63/2,0)))))))</f>
        <v>0</v>
      </c>
      <c r="BD63" s="27">
        <f>IF($A63="",0,IF(Mitarbeiter!$G$61=FALSE,0,IF(AND(Mitarbeiter!$E$61&lt;&gt;"",BD$5+6&lt;Mitarbeiter!$E$61),0,IF(AND(Mitarbeiter!$F$61&lt;&gt;"",BD$5&gt;Mitarbeiter!$F$61),0,IF(Planung!BD63="",$C63,IF(ISNUMBER(Planung!BD63),Planung!BD63,IF(UPPER(Planung!BD63)="H",$C63/2,0)))))))</f>
        <v>0</v>
      </c>
      <c r="BE63" s="27">
        <f>IF($A63="",0,IF(Mitarbeiter!$G$61=FALSE,0,IF(AND(Mitarbeiter!$E$61&lt;&gt;"",BE$5+6&lt;Mitarbeiter!$E$61),0,IF(AND(Mitarbeiter!$F$61&lt;&gt;"",BE$5&gt;Mitarbeiter!$F$61),0,IF(Planung!BE63="",$C63,IF(ISNUMBER(Planung!BE63),Planung!BE63,IF(UPPER(Planung!BE63)="H",$C63/2,0)))))))</f>
        <v>0</v>
      </c>
      <c r="BF63" s="27">
        <f>IF($A63="",0,IF(Mitarbeiter!$G$61=FALSE,0,IF(AND(Mitarbeiter!$E$61&lt;&gt;"",BF$5+6&lt;Mitarbeiter!$E$61),0,IF(AND(Mitarbeiter!$F$61&lt;&gt;"",BF$5&gt;Mitarbeiter!$F$61),0,IF(Planung!BF63="",$C63,IF(ISNUMBER(Planung!BF63),Planung!BF63,IF(UPPER(Planung!BF63)="H",$C63/2,0)))))))</f>
        <v>0</v>
      </c>
      <c r="BG63" s="27">
        <f>IF($A63="",0,IF(Mitarbeiter!$G$61=FALSE,0,IF(AND(Mitarbeiter!$E$61&lt;&gt;"",BG$5+6&lt;Mitarbeiter!$E$61),0,IF(AND(Mitarbeiter!$F$61&lt;&gt;"",BG$5&gt;Mitarbeiter!$F$61),0,IF(Planung!BG63="",$C63,IF(ISNUMBER(Planung!BG63),Planung!BG63,IF(UPPER(Planung!BG63)="H",$C63/2,0)))))))</f>
        <v>0</v>
      </c>
      <c r="BH63" s="27">
        <f>IF($A63="",0,IF(Mitarbeiter!$G$61=FALSE,0,IF(AND(Mitarbeiter!$E$61&lt;&gt;"",BH$5+6&lt;Mitarbeiter!$E$61),0,IF(AND(Mitarbeiter!$F$61&lt;&gt;"",BH$5&gt;Mitarbeiter!$F$61),0,IF(Planung!BH63="",$C63,IF(ISNUMBER(Planung!BH63),Planung!BH63,IF(UPPER(Planung!BH63)="H",$C63/2,0)))))))</f>
        <v>0</v>
      </c>
      <c r="BI63" s="27">
        <f>IF($A63="",0,IF(Mitarbeiter!$G$61=FALSE,0,IF(AND(Mitarbeiter!$E$61&lt;&gt;"",BI$5+6&lt;Mitarbeiter!$E$61),0,IF(AND(Mitarbeiter!$F$61&lt;&gt;"",BI$5&gt;Mitarbeiter!$F$61),0,IF(Planung!BI63="",$C63,IF(ISNUMBER(Planung!BI63),Planung!BI63,IF(UPPER(Planung!BI63)="H",$C63/2,0)))))))</f>
        <v>0</v>
      </c>
      <c r="BJ63" s="27">
        <f>IF($A63="",0,IF(Mitarbeiter!$G$61=FALSE,0,IF(AND(Mitarbeiter!$E$61&lt;&gt;"",BJ$5+6&lt;Mitarbeiter!$E$61),0,IF(AND(Mitarbeiter!$F$61&lt;&gt;"",BJ$5&gt;Mitarbeiter!$F$61),0,IF(Planung!BJ63="",$C63,IF(ISNUMBER(Planung!BJ63),Planung!BJ63,IF(UPPER(Planung!BJ63)="H",$C63/2,0)))))))</f>
        <v>0</v>
      </c>
      <c r="BK63" s="27">
        <f>IF($A63="",0,IF(Mitarbeiter!$G$61=FALSE,0,IF(AND(Mitarbeiter!$E$61&lt;&gt;"",BK$5+6&lt;Mitarbeiter!$E$61),0,IF(AND(Mitarbeiter!$F$61&lt;&gt;"",BK$5&gt;Mitarbeiter!$F$61),0,IF(Planung!BK63="",$C63,IF(ISNUMBER(Planung!BK63),Planung!BK63,IF(UPPER(Planung!BK63)="H",$C63/2,0)))))))</f>
        <v>0</v>
      </c>
      <c r="BL63" s="27">
        <f>IF($A63="",0,IF(Mitarbeiter!$G$61=FALSE,0,IF(AND(Mitarbeiter!$E$61&lt;&gt;"",BL$5+6&lt;Mitarbeiter!$E$61),0,IF(AND(Mitarbeiter!$F$61&lt;&gt;"",BL$5&gt;Mitarbeiter!$F$61),0,IF(Planung!BL63="",$C63,IF(ISNUMBER(Planung!BL63),Planung!BL63,IF(UPPER(Planung!BL63)="H",$C63/2,0)))))))</f>
        <v>0</v>
      </c>
      <c r="BM63" s="27">
        <f>IF($A63="",0,IF(Mitarbeiter!$G$61=FALSE,0,IF(AND(Mitarbeiter!$E$61&lt;&gt;"",BM$5+6&lt;Mitarbeiter!$E$61),0,IF(AND(Mitarbeiter!$F$61&lt;&gt;"",BM$5&gt;Mitarbeiter!$F$61),0,IF(Planung!BM63="",$C63,IF(ISNUMBER(Planung!BM63),Planung!BM63,IF(UPPER(Planung!BM63)="H",$C63/2,0)))))))</f>
        <v>0</v>
      </c>
      <c r="BN63" s="27">
        <f>IF($A63="",0,IF(Mitarbeiter!$G$61=FALSE,0,IF(AND(Mitarbeiter!$E$61&lt;&gt;"",BN$5+6&lt;Mitarbeiter!$E$61),0,IF(AND(Mitarbeiter!$F$61&lt;&gt;"",BN$5&gt;Mitarbeiter!$F$61),0,IF(Planung!BN63="",$C63,IF(ISNUMBER(Planung!BN63),Planung!BN63,IF(UPPER(Planung!BN63)="H",$C63/2,0)))))))</f>
        <v>0</v>
      </c>
      <c r="BO63" s="27">
        <f>IF($A63="",0,IF(Mitarbeiter!$G$61=FALSE,0,IF(AND(Mitarbeiter!$E$61&lt;&gt;"",BO$5+6&lt;Mitarbeiter!$E$61),0,IF(AND(Mitarbeiter!$F$61&lt;&gt;"",BO$5&gt;Mitarbeiter!$F$61),0,IF(Planung!BO63="",$C63,IF(ISNUMBER(Planung!BO63),Planung!BO63,IF(UPPER(Planung!BO63)="H",$C63/2,0)))))))</f>
        <v>0</v>
      </c>
      <c r="BP63" s="27">
        <f>IF($A63="",0,IF(Mitarbeiter!$G$61=FALSE,0,IF(AND(Mitarbeiter!$E$61&lt;&gt;"",BP$5+6&lt;Mitarbeiter!$E$61),0,IF(AND(Mitarbeiter!$F$61&lt;&gt;"",BP$5&gt;Mitarbeiter!$F$61),0,IF(Planung!BP63="",$C63,IF(ISNUMBER(Planung!BP63),Planung!BP63,IF(UPPER(Planung!BP63)="H",$C63/2,0)))))))</f>
        <v>0</v>
      </c>
      <c r="BQ63" s="27">
        <f>IF($A63="",0,IF(Mitarbeiter!$G$61=FALSE,0,IF(AND(Mitarbeiter!$E$61&lt;&gt;"",BQ$5+6&lt;Mitarbeiter!$E$61),0,IF(AND(Mitarbeiter!$F$61&lt;&gt;"",BQ$5&gt;Mitarbeiter!$F$61),0,IF(Planung!BQ63="",$C63,IF(ISNUMBER(Planung!BQ63),Planung!BQ63,IF(UPPER(Planung!BQ63)="H",$C63/2,0)))))))</f>
        <v>0</v>
      </c>
      <c r="BR63" s="27">
        <f>IF($A63="",0,IF(Mitarbeiter!$G$61=FALSE,0,IF(AND(Mitarbeiter!$E$61&lt;&gt;"",BR$5+6&lt;Mitarbeiter!$E$61),0,IF(AND(Mitarbeiter!$F$61&lt;&gt;"",BR$5&gt;Mitarbeiter!$F$61),0,IF(Planung!BR63="",$C63,IF(ISNUMBER(Planung!BR63),Planung!BR63,IF(UPPER(Planung!BR63)="H",$C63/2,0)))))))</f>
        <v>0</v>
      </c>
      <c r="BS63" s="27">
        <f>IF($A63="",0,IF(Mitarbeiter!$G$61=FALSE,0,IF(AND(Mitarbeiter!$E$61&lt;&gt;"",BS$5+6&lt;Mitarbeiter!$E$61),0,IF(AND(Mitarbeiter!$F$61&lt;&gt;"",BS$5&gt;Mitarbeiter!$F$61),0,IF(Planung!BS63="",$C63,IF(ISNUMBER(Planung!BS63),Planung!BS63,IF(UPPER(Planung!BS63)="H",$C63/2,0)))))))</f>
        <v>0</v>
      </c>
      <c r="BT63" s="27">
        <f>IF($A63="",0,IF(Mitarbeiter!$G$61=FALSE,0,IF(AND(Mitarbeiter!$E$61&lt;&gt;"",BT$5+6&lt;Mitarbeiter!$E$61),0,IF(AND(Mitarbeiter!$F$61&lt;&gt;"",BT$5&gt;Mitarbeiter!$F$61),0,IF(Planung!BT63="",$C63,IF(ISNUMBER(Planung!BT63),Planung!BT63,IF(UPPER(Planung!BT63)="H",$C63/2,0)))))))</f>
        <v>0</v>
      </c>
      <c r="BU63" s="27">
        <f>IF($A63="",0,IF(Mitarbeiter!$G$61=FALSE,0,IF(AND(Mitarbeiter!$E$61&lt;&gt;"",BU$5+6&lt;Mitarbeiter!$E$61),0,IF(AND(Mitarbeiter!$F$61&lt;&gt;"",BU$5&gt;Mitarbeiter!$F$61),0,IF(Planung!BU63="",$C63,IF(ISNUMBER(Planung!BU63),Planung!BU63,IF(UPPER(Planung!BU63)="H",$C63/2,0)))))))</f>
        <v>0</v>
      </c>
      <c r="BV63" s="27">
        <f>IF($A63="",0,IF(Mitarbeiter!$G$61=FALSE,0,IF(AND(Mitarbeiter!$E$61&lt;&gt;"",BV$5+6&lt;Mitarbeiter!$E$61),0,IF(AND(Mitarbeiter!$F$61&lt;&gt;"",BV$5&gt;Mitarbeiter!$F$61),0,IF(Planung!BV63="",$C63,IF(ISNUMBER(Planung!BV63),Planung!BV63,IF(UPPER(Planung!BV63)="H",$C63/2,0)))))))</f>
        <v>0</v>
      </c>
      <c r="BW63" s="27">
        <f>IF($A63="",0,IF(Mitarbeiter!$G$61=FALSE,0,IF(AND(Mitarbeiter!$E$61&lt;&gt;"",BW$5+6&lt;Mitarbeiter!$E$61),0,IF(AND(Mitarbeiter!$F$61&lt;&gt;"",BW$5&gt;Mitarbeiter!$F$61),0,IF(Planung!BW63="",$C63,IF(ISNUMBER(Planung!BW63),Planung!BW63,IF(UPPER(Planung!BW63)="H",$C63/2,0)))))))</f>
        <v>0</v>
      </c>
      <c r="BX63" s="27">
        <f>IF($A63="",0,IF(Mitarbeiter!$G$61=FALSE,0,IF(AND(Mitarbeiter!$E$61&lt;&gt;"",BX$5+6&lt;Mitarbeiter!$E$61),0,IF(AND(Mitarbeiter!$F$61&lt;&gt;"",BX$5&gt;Mitarbeiter!$F$61),0,IF(Planung!BX63="",$C63,IF(ISNUMBER(Planung!BX63),Planung!BX63,IF(UPPER(Planung!BX63)="H",$C63/2,0)))))))</f>
        <v>0</v>
      </c>
      <c r="BY63" s="27">
        <f>IF($A63="",0,IF(Mitarbeiter!$G$61=FALSE,0,IF(AND(Mitarbeiter!$E$61&lt;&gt;"",BY$5+6&lt;Mitarbeiter!$E$61),0,IF(AND(Mitarbeiter!$F$61&lt;&gt;"",BY$5&gt;Mitarbeiter!$F$61),0,IF(Planung!BY63="",$C63,IF(ISNUMBER(Planung!BY63),Planung!BY63,IF(UPPER(Planung!BY63)="H",$C63/2,0)))))))</f>
        <v>0</v>
      </c>
      <c r="BZ63" s="27">
        <f>IF($A63="",0,IF(Mitarbeiter!$G$61=FALSE,0,IF(AND(Mitarbeiter!$E$61&lt;&gt;"",BZ$5+6&lt;Mitarbeiter!$E$61),0,IF(AND(Mitarbeiter!$F$61&lt;&gt;"",BZ$5&gt;Mitarbeiter!$F$61),0,IF(Planung!BZ63="",$C63,IF(ISNUMBER(Planung!BZ63),Planung!BZ63,IF(UPPER(Planung!BZ63)="H",$C63/2,0)))))))</f>
        <v>0</v>
      </c>
      <c r="CA63" s="27">
        <f>IF($A63="",0,IF(Mitarbeiter!$G$61=FALSE,0,IF(AND(Mitarbeiter!$E$61&lt;&gt;"",CA$5+6&lt;Mitarbeiter!$E$61),0,IF(AND(Mitarbeiter!$F$61&lt;&gt;"",CA$5&gt;Mitarbeiter!$F$61),0,IF(Planung!CA63="",$C63,IF(ISNUMBER(Planung!CA63),Planung!CA63,IF(UPPER(Planung!CA63)="H",$C63/2,0)))))))</f>
        <v>0</v>
      </c>
      <c r="CB63" s="27">
        <f>IF($A63="",0,IF(Mitarbeiter!$G$61=FALSE,0,IF(AND(Mitarbeiter!$E$61&lt;&gt;"",CB$5+6&lt;Mitarbeiter!$E$61),0,IF(AND(Mitarbeiter!$F$61&lt;&gt;"",CB$5&gt;Mitarbeiter!$F$61),0,IF(Planung!CB63="",$C63,IF(ISNUMBER(Planung!CB63),Planung!CB63,IF(UPPER(Planung!CB63)="H",$C63/2,0)))))))</f>
        <v>0</v>
      </c>
      <c r="CC63" s="27">
        <f>IF($A63="",0,IF(Mitarbeiter!$G$61=FALSE,0,IF(AND(Mitarbeiter!$E$61&lt;&gt;"",CC$5+6&lt;Mitarbeiter!$E$61),0,IF(AND(Mitarbeiter!$F$61&lt;&gt;"",CC$5&gt;Mitarbeiter!$F$61),0,IF(Planung!CC63="",$C63,IF(ISNUMBER(Planung!CC63),Planung!CC63,IF(UPPER(Planung!CC63)="H",$C63/2,0)))))))</f>
        <v>0</v>
      </c>
      <c r="CD63" s="27">
        <f>IF($A63="",0,IF(Mitarbeiter!$G$61=FALSE,0,IF(AND(Mitarbeiter!$E$61&lt;&gt;"",CD$5+6&lt;Mitarbeiter!$E$61),0,IF(AND(Mitarbeiter!$F$61&lt;&gt;"",CD$5&gt;Mitarbeiter!$F$61),0,IF(Planung!CD63="",$C63,IF(ISNUMBER(Planung!CD63),Planung!CD63,IF(UPPER(Planung!CD63)="H",$C63/2,0)))))))</f>
        <v>0</v>
      </c>
      <c r="CE63" s="27">
        <f>IF($A63="",0,IF(Mitarbeiter!$G$61=FALSE,0,IF(AND(Mitarbeiter!$E$61&lt;&gt;"",CE$5+6&lt;Mitarbeiter!$E$61),0,IF(AND(Mitarbeiter!$F$61&lt;&gt;"",CE$5&gt;Mitarbeiter!$F$61),0,IF(Planung!CE63="",$C63,IF(ISNUMBER(Planung!CE63),Planung!CE63,IF(UPPER(Planung!CE63)="H",$C63/2,0)))))))</f>
        <v>0</v>
      </c>
      <c r="CF63" s="27">
        <f>IF($A63="",0,IF(Mitarbeiter!$G$61=FALSE,0,IF(AND(Mitarbeiter!$E$61&lt;&gt;"",CF$5+6&lt;Mitarbeiter!$E$61),0,IF(AND(Mitarbeiter!$F$61&lt;&gt;"",CF$5&gt;Mitarbeiter!$F$61),0,IF(Planung!CF63="",$C63,IF(ISNUMBER(Planung!CF63),Planung!CF63,IF(UPPER(Planung!CF63)="H",$C63/2,0)))))))</f>
        <v>0</v>
      </c>
      <c r="CG63" s="27">
        <f>IF($A63="",0,IF(Mitarbeiter!$G$61=FALSE,0,IF(AND(Mitarbeiter!$E$61&lt;&gt;"",CG$5+6&lt;Mitarbeiter!$E$61),0,IF(AND(Mitarbeiter!$F$61&lt;&gt;"",CG$5&gt;Mitarbeiter!$F$61),0,IF(Planung!CG63="",$C63,IF(ISNUMBER(Planung!CG63),Planung!CG63,IF(UPPER(Planung!CG63)="H",$C63/2,0)))))))</f>
        <v>0</v>
      </c>
      <c r="CH63" s="27">
        <f>IF($A63="",0,IF(Mitarbeiter!$G$61=FALSE,0,IF(AND(Mitarbeiter!$E$61&lt;&gt;"",CH$5+6&lt;Mitarbeiter!$E$61),0,IF(AND(Mitarbeiter!$F$61&lt;&gt;"",CH$5&gt;Mitarbeiter!$F$61),0,IF(Planung!CH63="",$C63,IF(ISNUMBER(Planung!CH63),Planung!CH63,IF(UPPER(Planung!CH63)="H",$C63/2,0)))))))</f>
        <v>0</v>
      </c>
      <c r="CI63" s="27">
        <f>IF($A63="",0,IF(Mitarbeiter!$G$61=FALSE,0,IF(AND(Mitarbeiter!$E$61&lt;&gt;"",CI$5+6&lt;Mitarbeiter!$E$61),0,IF(AND(Mitarbeiter!$F$61&lt;&gt;"",CI$5&gt;Mitarbeiter!$F$61),0,IF(Planung!CI63="",$C63,IF(ISNUMBER(Planung!CI63),Planung!CI63,IF(UPPER(Planung!CI63)="H",$C63/2,0)))))))</f>
        <v>0</v>
      </c>
      <c r="CJ63" s="27">
        <f>IF($A63="",0,IF(Mitarbeiter!$G$61=FALSE,0,IF(AND(Mitarbeiter!$E$61&lt;&gt;"",CJ$5+6&lt;Mitarbeiter!$E$61),0,IF(AND(Mitarbeiter!$F$61&lt;&gt;"",CJ$5&gt;Mitarbeiter!$F$61),0,IF(Planung!CJ63="",$C63,IF(ISNUMBER(Planung!CJ63),Planung!CJ63,IF(UPPER(Planung!CJ63)="H",$C63/2,0)))))))</f>
        <v>0</v>
      </c>
      <c r="CK63" s="27">
        <f>IF($A63="",0,IF(Mitarbeiter!$G$61=FALSE,0,IF(AND(Mitarbeiter!$E$61&lt;&gt;"",CK$5+6&lt;Mitarbeiter!$E$61),0,IF(AND(Mitarbeiter!$F$61&lt;&gt;"",CK$5&gt;Mitarbeiter!$F$61),0,IF(Planung!CK63="",$C63,IF(ISNUMBER(Planung!CK63),Planung!CK63,IF(UPPER(Planung!CK63)="H",$C63/2,0)))))))</f>
        <v>0</v>
      </c>
      <c r="CL63" s="27">
        <f>IF($A63="",0,IF(Mitarbeiter!$G$61=FALSE,0,IF(AND(Mitarbeiter!$E$61&lt;&gt;"",CL$5+6&lt;Mitarbeiter!$E$61),0,IF(AND(Mitarbeiter!$F$61&lt;&gt;"",CL$5&gt;Mitarbeiter!$F$61),0,IF(Planung!CL63="",$C63,IF(ISNUMBER(Planung!CL63),Planung!CL63,IF(UPPER(Planung!CL63)="H",$C63/2,0)))))))</f>
        <v>0</v>
      </c>
      <c r="CM63" s="27">
        <f>IF($A63="",0,IF(Mitarbeiter!$G$61=FALSE,0,IF(AND(Mitarbeiter!$E$61&lt;&gt;"",CM$5+6&lt;Mitarbeiter!$E$61),0,IF(AND(Mitarbeiter!$F$61&lt;&gt;"",CM$5&gt;Mitarbeiter!$F$61),0,IF(Planung!CM63="",$C63,IF(ISNUMBER(Planung!CM63),Planung!CM63,IF(UPPER(Planung!CM63)="H",$C63/2,0)))))))</f>
        <v>0</v>
      </c>
      <c r="CN63" s="27">
        <f>IF($A63="",0,IF(Mitarbeiter!$G$61=FALSE,0,IF(AND(Mitarbeiter!$E$61&lt;&gt;"",CN$5+6&lt;Mitarbeiter!$E$61),0,IF(AND(Mitarbeiter!$F$61&lt;&gt;"",CN$5&gt;Mitarbeiter!$F$61),0,IF(Planung!CN63="",$C63,IF(ISNUMBER(Planung!CN63),Planung!CN63,IF(UPPER(Planung!CN63)="H",$C63/2,0)))))))</f>
        <v>0</v>
      </c>
      <c r="CO63" s="27">
        <f>IF($A63="",0,IF(Mitarbeiter!$G$61=FALSE,0,IF(AND(Mitarbeiter!$E$61&lt;&gt;"",CO$5+6&lt;Mitarbeiter!$E$61),0,IF(AND(Mitarbeiter!$F$61&lt;&gt;"",CO$5&gt;Mitarbeiter!$F$61),0,IF(Planung!CO63="",$C63,IF(ISNUMBER(Planung!CO63),Planung!CO63,IF(UPPER(Planung!CO63)="H",$C63/2,0)))))))</f>
        <v>0</v>
      </c>
      <c r="CP63" s="27">
        <f>IF($A63="",0,IF(Mitarbeiter!$G$61=FALSE,0,IF(AND(Mitarbeiter!$E$61&lt;&gt;"",CP$5+6&lt;Mitarbeiter!$E$61),0,IF(AND(Mitarbeiter!$F$61&lt;&gt;"",CP$5&gt;Mitarbeiter!$F$61),0,IF(Planung!CP63="",$C63,IF(ISNUMBER(Planung!CP63),Planung!CP63,IF(UPPER(Planung!CP63)="H",$C63/2,0)))))))</f>
        <v>0</v>
      </c>
      <c r="CQ63" s="27">
        <f>IF($A63="",0,IF(Mitarbeiter!$G$61=FALSE,0,IF(AND(Mitarbeiter!$E$61&lt;&gt;"",CQ$5+6&lt;Mitarbeiter!$E$61),0,IF(AND(Mitarbeiter!$F$61&lt;&gt;"",CQ$5&gt;Mitarbeiter!$F$61),0,IF(Planung!CQ63="",$C63,IF(ISNUMBER(Planung!CQ63),Planung!CQ63,IF(UPPER(Planung!CQ63)="H",$C63/2,0)))))))</f>
        <v>0</v>
      </c>
      <c r="CR63" s="27">
        <f>IF($A63="",0,IF(Mitarbeiter!$G$61=FALSE,0,IF(AND(Mitarbeiter!$E$61&lt;&gt;"",CR$5+6&lt;Mitarbeiter!$E$61),0,IF(AND(Mitarbeiter!$F$61&lt;&gt;"",CR$5&gt;Mitarbeiter!$F$61),0,IF(Planung!CR63="",$C63,IF(ISNUMBER(Planung!CR63),Planung!CR63,IF(UPPER(Planung!CR63)="H",$C63/2,0)))))))</f>
        <v>0</v>
      </c>
      <c r="CS63" s="27">
        <f>IF($A63="",0,IF(Mitarbeiter!$G$61=FALSE,0,IF(AND(Mitarbeiter!$E$61&lt;&gt;"",CS$5+6&lt;Mitarbeiter!$E$61),0,IF(AND(Mitarbeiter!$F$61&lt;&gt;"",CS$5&gt;Mitarbeiter!$F$61),0,IF(Planung!CS63="",$C63,IF(ISNUMBER(Planung!CS63),Planung!CS63,IF(UPPER(Planung!CS63)="H",$C63/2,0)))))))</f>
        <v>0</v>
      </c>
      <c r="CT63" s="27">
        <f>IF($A63="",0,IF(Mitarbeiter!$G$61=FALSE,0,IF(AND(Mitarbeiter!$E$61&lt;&gt;"",CT$5+6&lt;Mitarbeiter!$E$61),0,IF(AND(Mitarbeiter!$F$61&lt;&gt;"",CT$5&gt;Mitarbeiter!$F$61),0,IF(Planung!CT63="",$C63,IF(ISNUMBER(Planung!CT63),Planung!CT63,IF(UPPER(Planung!CT63)="H",$C63/2,0)))))))</f>
        <v>0</v>
      </c>
      <c r="CU63" s="27">
        <f>IF($A63="",0,IF(Mitarbeiter!$G$61=FALSE,0,IF(AND(Mitarbeiter!$E$61&lt;&gt;"",CU$5+6&lt;Mitarbeiter!$E$61),0,IF(AND(Mitarbeiter!$F$61&lt;&gt;"",CU$5&gt;Mitarbeiter!$F$61),0,IF(Planung!CU63="",$C63,IF(ISNUMBER(Planung!CU63),Planung!CU63,IF(UPPER(Planung!CU63)="H",$C63/2,0)))))))</f>
        <v>0</v>
      </c>
      <c r="CV63" s="27">
        <f>IF($A63="",0,IF(Mitarbeiter!$G$61=FALSE,0,IF(AND(Mitarbeiter!$E$61&lt;&gt;"",CV$5+6&lt;Mitarbeiter!$E$61),0,IF(AND(Mitarbeiter!$F$61&lt;&gt;"",CV$5&gt;Mitarbeiter!$F$61),0,IF(Planung!CV63="",$C63,IF(ISNUMBER(Planung!CV63),Planung!CV63,IF(UPPER(Planung!CV63)="H",$C63/2,0)))))))</f>
        <v>0</v>
      </c>
      <c r="CW63" s="27">
        <f>IF($A63="",0,IF(Mitarbeiter!$G$61=FALSE,0,IF(AND(Mitarbeiter!$E$61&lt;&gt;"",CW$5+6&lt;Mitarbeiter!$E$61),0,IF(AND(Mitarbeiter!$F$61&lt;&gt;"",CW$5&gt;Mitarbeiter!$F$61),0,IF(Planung!CW63="",$C63,IF(ISNUMBER(Planung!CW63),Planung!CW63,IF(UPPER(Planung!CW63)="H",$C63/2,0)))))))</f>
        <v>0</v>
      </c>
      <c r="CX63" s="27">
        <f>IF($A63="",0,IF(Mitarbeiter!$G$61=FALSE,0,IF(AND(Mitarbeiter!$E$61&lt;&gt;"",CX$5+6&lt;Mitarbeiter!$E$61),0,IF(AND(Mitarbeiter!$F$61&lt;&gt;"",CX$5&gt;Mitarbeiter!$F$61),0,IF(Planung!CX63="",$C63,IF(ISNUMBER(Planung!CX63),Planung!CX63,IF(UPPER(Planung!CX63)="H",$C63/2,0)))))))</f>
        <v>0</v>
      </c>
      <c r="CY63" s="27">
        <f>IF($A63="",0,IF(Mitarbeiter!$G$61=FALSE,0,IF(AND(Mitarbeiter!$E$61&lt;&gt;"",CY$5+6&lt;Mitarbeiter!$E$61),0,IF(AND(Mitarbeiter!$F$61&lt;&gt;"",CY$5&gt;Mitarbeiter!$F$61),0,IF(Planung!CY63="",$C63,IF(ISNUMBER(Planung!CY63),Planung!CY63,IF(UPPER(Planung!CY63)="H",$C63/2,0)))))))</f>
        <v>0</v>
      </c>
      <c r="CZ63" s="27">
        <f>IF($A63="",0,IF(Mitarbeiter!$G$61=FALSE,0,IF(AND(Mitarbeiter!$E$61&lt;&gt;"",CZ$5+6&lt;Mitarbeiter!$E$61),0,IF(AND(Mitarbeiter!$F$61&lt;&gt;"",CZ$5&gt;Mitarbeiter!$F$61),0,IF(Planung!CZ63="",$C63,IF(ISNUMBER(Planung!CZ63),Planung!CZ63,IF(UPPER(Planung!CZ63)="H",$C63/2,0)))))))</f>
        <v>0</v>
      </c>
      <c r="DA63" s="27">
        <f>IF($A63="",0,IF(Mitarbeiter!$G$61=FALSE,0,IF(AND(Mitarbeiter!$E$61&lt;&gt;"",DA$5+6&lt;Mitarbeiter!$E$61),0,IF(AND(Mitarbeiter!$F$61&lt;&gt;"",DA$5&gt;Mitarbeiter!$F$61),0,IF(Planung!DA63="",$C63,IF(ISNUMBER(Planung!DA63),Planung!DA63,IF(UPPER(Planung!DA63)="H",$C63/2,0)))))))</f>
        <v>0</v>
      </c>
      <c r="DB63" s="27">
        <f>IF($A63="",0,IF(Mitarbeiter!$G$61=FALSE,0,IF(AND(Mitarbeiter!$E$61&lt;&gt;"",DB$5+6&lt;Mitarbeiter!$E$61),0,IF(AND(Mitarbeiter!$F$61&lt;&gt;"",DB$5&gt;Mitarbeiter!$F$61),0,IF(Planung!DB63="",$C63,IF(ISNUMBER(Planung!DB63),Planung!DB63,IF(UPPER(Planung!DB63)="H",$C63/2,0)))))))</f>
        <v>0</v>
      </c>
      <c r="DC63" s="27">
        <f>IF($A63="",0,IF(Mitarbeiter!$G$61=FALSE,0,IF(AND(Mitarbeiter!$E$61&lt;&gt;"",DC$5+6&lt;Mitarbeiter!$E$61),0,IF(AND(Mitarbeiter!$F$61&lt;&gt;"",DC$5&gt;Mitarbeiter!$F$61),0,IF(Planung!DC63="",$C63,IF(ISNUMBER(Planung!DC63),Planung!DC63,IF(UPPER(Planung!DC63)="H",$C63/2,0)))))))</f>
        <v>0</v>
      </c>
      <c r="DD63" s="27">
        <f>IF($A63="",0,IF(Mitarbeiter!$G$61=FALSE,0,IF(AND(Mitarbeiter!$E$61&lt;&gt;"",DD$5+6&lt;Mitarbeiter!$E$61),0,IF(AND(Mitarbeiter!$F$61&lt;&gt;"",DD$5&gt;Mitarbeiter!$F$61),0,IF(Planung!DD63="",$C63,IF(ISNUMBER(Planung!DD63),Planung!DD63,IF(UPPER(Planung!DD63)="H",$C63/2,0)))))))</f>
        <v>0</v>
      </c>
      <c r="DE63" s="27">
        <f>IF($A63="",0,IF(Mitarbeiter!$G$61=FALSE,0,IF(AND(Mitarbeiter!$E$61&lt;&gt;"",DE$5+6&lt;Mitarbeiter!$E$61),0,IF(AND(Mitarbeiter!$F$61&lt;&gt;"",DE$5&gt;Mitarbeiter!$F$61),0,IF(Planung!DE63="",$C63,IF(ISNUMBER(Planung!DE63),Planung!DE63,IF(UPPER(Planung!DE63)="H",$C63/2,0)))))))</f>
        <v>0</v>
      </c>
      <c r="DF63" s="27">
        <f>IF($A63="",0,IF(Mitarbeiter!$G$61=FALSE,0,IF(AND(Mitarbeiter!$E$61&lt;&gt;"",DF$5+6&lt;Mitarbeiter!$E$61),0,IF(AND(Mitarbeiter!$F$61&lt;&gt;"",DF$5&gt;Mitarbeiter!$F$61),0,IF(Planung!DF63="",$C63,IF(ISNUMBER(Planung!DF63),Planung!DF63,IF(UPPER(Planung!DF63)="H",$C63/2,0)))))))</f>
        <v>0</v>
      </c>
      <c r="DG63" s="27">
        <f>IF($A63="",0,IF(Mitarbeiter!$G$61=FALSE,0,IF(AND(Mitarbeiter!$E$61&lt;&gt;"",DG$5+6&lt;Mitarbeiter!$E$61),0,IF(AND(Mitarbeiter!$F$61&lt;&gt;"",DG$5&gt;Mitarbeiter!$F$61),0,IF(Planung!DG63="",$C63,IF(ISNUMBER(Planung!DG63),Planung!DG63,IF(UPPER(Planung!DG63)="H",$C63/2,0)))))))</f>
        <v>0</v>
      </c>
      <c r="DH63" s="27">
        <f>IF($A63="",0,IF(Mitarbeiter!$G$61=FALSE,0,IF(AND(Mitarbeiter!$E$61&lt;&gt;"",DH$5+6&lt;Mitarbeiter!$E$61),0,IF(AND(Mitarbeiter!$F$61&lt;&gt;"",DH$5&gt;Mitarbeiter!$F$61),0,IF(Planung!DH63="",$C63,IF(ISNUMBER(Planung!DH63),Planung!DH63,IF(UPPER(Planung!DH63)="H",$C63/2,0)))))))</f>
        <v>0</v>
      </c>
      <c r="DI63" s="27">
        <f>IF($A63="",0,IF(Mitarbeiter!$G$61=FALSE,0,IF(AND(Mitarbeiter!$E$61&lt;&gt;"",DI$5+6&lt;Mitarbeiter!$E$61),0,IF(AND(Mitarbeiter!$F$61&lt;&gt;"",DI$5&gt;Mitarbeiter!$F$61),0,IF(Planung!DI63="",$C63,IF(ISNUMBER(Planung!DI63),Planung!DI63,IF(UPPER(Planung!DI63)="H",$C63/2,0)))))))</f>
        <v>0</v>
      </c>
      <c r="DJ63" s="27">
        <f>IF($A63="",0,IF(Mitarbeiter!$G$61=FALSE,0,IF(AND(Mitarbeiter!$E$61&lt;&gt;"",DJ$5+6&lt;Mitarbeiter!$E$61),0,IF(AND(Mitarbeiter!$F$61&lt;&gt;"",DJ$5&gt;Mitarbeiter!$F$61),0,IF(Planung!DJ63="",$C63,IF(ISNUMBER(Planung!DJ63),Planung!DJ63,IF(UPPER(Planung!DJ63)="H",$C63/2,0)))))))</f>
        <v>0</v>
      </c>
      <c r="DK63" s="27">
        <f>IF($A63="",0,IF(Mitarbeiter!$G$61=FALSE,0,IF(AND(Mitarbeiter!$E$61&lt;&gt;"",DK$5+6&lt;Mitarbeiter!$E$61),0,IF(AND(Mitarbeiter!$F$61&lt;&gt;"",DK$5&gt;Mitarbeiter!$F$61),0,IF(Planung!DK63="",$C63,IF(ISNUMBER(Planung!DK63),Planung!DK63,IF(UPPER(Planung!DK63)="H",$C63/2,0)))))))</f>
        <v>0</v>
      </c>
      <c r="DL63" s="27">
        <f>IF($A63="",0,IF(Mitarbeiter!$G$61=FALSE,0,IF(AND(Mitarbeiter!$E$61&lt;&gt;"",DL$5+6&lt;Mitarbeiter!$E$61),0,IF(AND(Mitarbeiter!$F$61&lt;&gt;"",DL$5&gt;Mitarbeiter!$F$61),0,IF(Planung!DL63="",$C63,IF(ISNUMBER(Planung!DL63),Planung!DL63,IF(UPPER(Planung!DL63)="H",$C63/2,0)))))))</f>
        <v>0</v>
      </c>
      <c r="DM63" s="27">
        <f>IF($A63="",0,IF(Mitarbeiter!$G$61=FALSE,0,IF(AND(Mitarbeiter!$E$61&lt;&gt;"",DM$5+6&lt;Mitarbeiter!$E$61),0,IF(AND(Mitarbeiter!$F$61&lt;&gt;"",DM$5&gt;Mitarbeiter!$F$61),0,IF(Planung!DM63="",$C63,IF(ISNUMBER(Planung!DM63),Planung!DM63,IF(UPPER(Planung!DM63)="H",$C63/2,0)))))))</f>
        <v>0</v>
      </c>
      <c r="DN63" s="27">
        <f>IF($A63="",0,IF(Mitarbeiter!$G$61=FALSE,0,IF(AND(Mitarbeiter!$E$61&lt;&gt;"",DN$5+6&lt;Mitarbeiter!$E$61),0,IF(AND(Mitarbeiter!$F$61&lt;&gt;"",DN$5&gt;Mitarbeiter!$F$61),0,IF(Planung!DN63="",$C63,IF(ISNUMBER(Planung!DN63),Planung!DN63,IF(UPPER(Planung!DN63)="H",$C63/2,0)))))))</f>
        <v>0</v>
      </c>
      <c r="DO63" s="27">
        <f>IF($A63="",0,IF(Mitarbeiter!$G$61=FALSE,0,IF(AND(Mitarbeiter!$E$61&lt;&gt;"",DO$5+6&lt;Mitarbeiter!$E$61),0,IF(AND(Mitarbeiter!$F$61&lt;&gt;"",DO$5&gt;Mitarbeiter!$F$61),0,IF(Planung!DO63="",$C63,IF(ISNUMBER(Planung!DO63),Planung!DO63,IF(UPPER(Planung!DO63)="H",$C63/2,0)))))))</f>
        <v>0</v>
      </c>
      <c r="DP63" s="27">
        <f>IF($A63="",0,IF(Mitarbeiter!$G$61=FALSE,0,IF(AND(Mitarbeiter!$E$61&lt;&gt;"",DP$5+6&lt;Mitarbeiter!$E$61),0,IF(AND(Mitarbeiter!$F$61&lt;&gt;"",DP$5&gt;Mitarbeiter!$F$61),0,IF(Planung!DP63="",$C63,IF(ISNUMBER(Planung!DP63),Planung!DP63,IF(UPPER(Planung!DP63)="H",$C63/2,0)))))))</f>
        <v>0</v>
      </c>
      <c r="DQ63" s="27">
        <f>IF($A63="",0,IF(Mitarbeiter!$G$61=FALSE,0,IF(AND(Mitarbeiter!$E$61&lt;&gt;"",DQ$5+6&lt;Mitarbeiter!$E$61),0,IF(AND(Mitarbeiter!$F$61&lt;&gt;"",DQ$5&gt;Mitarbeiter!$F$61),0,IF(Planung!DQ63="",$C63,IF(ISNUMBER(Planung!DQ63),Planung!DQ63,IF(UPPER(Planung!DQ63)="H",$C63/2,0)))))))</f>
        <v>0</v>
      </c>
      <c r="DR63" s="27">
        <f>IF($A63="",0,IF(Mitarbeiter!$G$61=FALSE,0,IF(AND(Mitarbeiter!$E$61&lt;&gt;"",DR$5+6&lt;Mitarbeiter!$E$61),0,IF(AND(Mitarbeiter!$F$61&lt;&gt;"",DR$5&gt;Mitarbeiter!$F$61),0,IF(Planung!DR63="",$C63,IF(ISNUMBER(Planung!DR63),Planung!DR63,IF(UPPER(Planung!DR63)="H",$C63/2,0)))))))</f>
        <v>0</v>
      </c>
      <c r="DS63" s="27">
        <f>IF($A63="",0,IF(Mitarbeiter!$G$61=FALSE,0,IF(AND(Mitarbeiter!$E$61&lt;&gt;"",DS$5+6&lt;Mitarbeiter!$E$61),0,IF(AND(Mitarbeiter!$F$61&lt;&gt;"",DS$5&gt;Mitarbeiter!$F$61),0,IF(Planung!DS63="",$C63,IF(ISNUMBER(Planung!DS63),Planung!DS63,IF(UPPER(Planung!DS63)="H",$C63/2,0)))))))</f>
        <v>0</v>
      </c>
      <c r="DT63" s="27">
        <f>IF($A63="",0,IF(Mitarbeiter!$G$61=FALSE,0,IF(AND(Mitarbeiter!$E$61&lt;&gt;"",DT$5+6&lt;Mitarbeiter!$E$61),0,IF(AND(Mitarbeiter!$F$61&lt;&gt;"",DT$5&gt;Mitarbeiter!$F$61),0,IF(Planung!DT63="",$C63,IF(ISNUMBER(Planung!DT63),Planung!DT63,IF(UPPER(Planung!DT63)="H",$C63/2,0)))))))</f>
        <v>0</v>
      </c>
      <c r="DU63" s="27">
        <f>IF($A63="",0,IF(Mitarbeiter!$G$61=FALSE,0,IF(AND(Mitarbeiter!$E$61&lt;&gt;"",DU$5+6&lt;Mitarbeiter!$E$61),0,IF(AND(Mitarbeiter!$F$61&lt;&gt;"",DU$5&gt;Mitarbeiter!$F$61),0,IF(Planung!DU63="",$C63,IF(ISNUMBER(Planung!DU63),Planung!DU63,IF(UPPER(Planung!DU63)="H",$C63/2,0)))))))</f>
        <v>0</v>
      </c>
      <c r="DV63" s="27">
        <f>IF($A63="",0,IF(Mitarbeiter!$G$61=FALSE,0,IF(AND(Mitarbeiter!$E$61&lt;&gt;"",DV$5+6&lt;Mitarbeiter!$E$61),0,IF(AND(Mitarbeiter!$F$61&lt;&gt;"",DV$5&gt;Mitarbeiter!$F$61),0,IF(Planung!DV63="",$C63,IF(ISNUMBER(Planung!DV63),Planung!DV63,IF(UPPER(Planung!DV63)="H",$C63/2,0)))))))</f>
        <v>0</v>
      </c>
      <c r="DW63" s="27">
        <f>IF($A63="",0,IF(Mitarbeiter!$G$61=FALSE,0,IF(AND(Mitarbeiter!$E$61&lt;&gt;"",DW$5+6&lt;Mitarbeiter!$E$61),0,IF(AND(Mitarbeiter!$F$61&lt;&gt;"",DW$5&gt;Mitarbeiter!$F$61),0,IF(Planung!DW63="",$C63,IF(ISNUMBER(Planung!DW63),Planung!DW63,IF(UPPER(Planung!DW63)="H",$C63/2,0)))))))</f>
        <v>0</v>
      </c>
      <c r="DX63" s="27">
        <f>IF($A63="",0,IF(Mitarbeiter!$G$61=FALSE,0,IF(AND(Mitarbeiter!$E$61&lt;&gt;"",DX$5+6&lt;Mitarbeiter!$E$61),0,IF(AND(Mitarbeiter!$F$61&lt;&gt;"",DX$5&gt;Mitarbeiter!$F$61),0,IF(Planung!DX63="",$C63,IF(ISNUMBER(Planung!DX63),Planung!DX63,IF(UPPER(Planung!DX63)="H",$C63/2,0)))))))</f>
        <v>0</v>
      </c>
      <c r="DY63" s="27">
        <f>IF($A63="",0,IF(Mitarbeiter!$G$61=FALSE,0,IF(AND(Mitarbeiter!$E$61&lt;&gt;"",DY$5+6&lt;Mitarbeiter!$E$61),0,IF(AND(Mitarbeiter!$F$61&lt;&gt;"",DY$5&gt;Mitarbeiter!$F$61),0,IF(Planung!DY63="",$C63,IF(ISNUMBER(Planung!DY63),Planung!DY63,IF(UPPER(Planung!DY63)="H",$C63/2,0)))))))</f>
        <v>0</v>
      </c>
      <c r="DZ63" s="27">
        <f>IF($A63="",0,IF(Mitarbeiter!$G$61=FALSE,0,IF(AND(Mitarbeiter!$E$61&lt;&gt;"",DZ$5+6&lt;Mitarbeiter!$E$61),0,IF(AND(Mitarbeiter!$F$61&lt;&gt;"",DZ$5&gt;Mitarbeiter!$F$61),0,IF(Planung!DZ63="",$C63,IF(ISNUMBER(Planung!DZ63),Planung!DZ63,IF(UPPER(Planung!DZ63)="H",$C63/2,0)))))))</f>
        <v>0</v>
      </c>
      <c r="EA63" s="27">
        <f>IF($A63="",0,IF(Mitarbeiter!$G$61=FALSE,0,IF(AND(Mitarbeiter!$E$61&lt;&gt;"",EA$5+6&lt;Mitarbeiter!$E$61),0,IF(AND(Mitarbeiter!$F$61&lt;&gt;"",EA$5&gt;Mitarbeiter!$F$61),0,IF(Planung!EA63="",$C63,IF(ISNUMBER(Planung!EA63),Planung!EA63,IF(UPPER(Planung!EA63)="H",$C63/2,0)))))))</f>
        <v>0</v>
      </c>
      <c r="EB63" s="27">
        <f>IF($A63="",0,IF(Mitarbeiter!$G$61=FALSE,0,IF(AND(Mitarbeiter!$E$61&lt;&gt;"",EB$5+6&lt;Mitarbeiter!$E$61),0,IF(AND(Mitarbeiter!$F$61&lt;&gt;"",EB$5&gt;Mitarbeiter!$F$61),0,IF(Planung!EB63="",$C63,IF(ISNUMBER(Planung!EB63),Planung!EB63,IF(UPPER(Planung!EB63)="H",$C63/2,0)))))))</f>
        <v>0</v>
      </c>
      <c r="EC63" s="27">
        <f>IF($A63="",0,IF(Mitarbeiter!$G$61=FALSE,0,IF(AND(Mitarbeiter!$E$61&lt;&gt;"",EC$5+6&lt;Mitarbeiter!$E$61),0,IF(AND(Mitarbeiter!$F$61&lt;&gt;"",EC$5&gt;Mitarbeiter!$F$61),0,IF(Planung!EC63="",$C63,IF(ISNUMBER(Planung!EC63),Planung!EC63,IF(UPPER(Planung!EC63)="H",$C63/2,0)))))))</f>
        <v>0</v>
      </c>
      <c r="ED63" s="27">
        <f>IF($A63="",0,IF(Mitarbeiter!$G$61=FALSE,0,IF(AND(Mitarbeiter!$E$61&lt;&gt;"",ED$5+6&lt;Mitarbeiter!$E$61),0,IF(AND(Mitarbeiter!$F$61&lt;&gt;"",ED$5&gt;Mitarbeiter!$F$61),0,IF(Planung!ED63="",$C63,IF(ISNUMBER(Planung!ED63),Planung!ED63,IF(UPPER(Planung!ED63)="H",$C63/2,0)))))))</f>
        <v>0</v>
      </c>
      <c r="EE63" s="27">
        <f>IF($A63="",0,IF(Mitarbeiter!$G$61=FALSE,0,IF(AND(Mitarbeiter!$E$61&lt;&gt;"",EE$5+6&lt;Mitarbeiter!$E$61),0,IF(AND(Mitarbeiter!$F$61&lt;&gt;"",EE$5&gt;Mitarbeiter!$F$61),0,IF(Planung!EE63="",$C63,IF(ISNUMBER(Planung!EE63),Planung!EE63,IF(UPPER(Planung!EE63)="H",$C63/2,0)))))))</f>
        <v>0</v>
      </c>
      <c r="EF63" s="27">
        <f>IF($A63="",0,IF(Mitarbeiter!$G$61=FALSE,0,IF(AND(Mitarbeiter!$E$61&lt;&gt;"",EF$5+6&lt;Mitarbeiter!$E$61),0,IF(AND(Mitarbeiter!$F$61&lt;&gt;"",EF$5&gt;Mitarbeiter!$F$61),0,IF(Planung!EF63="",$C63,IF(ISNUMBER(Planung!EF63),Planung!EF63,IF(UPPER(Planung!EF63)="H",$C63/2,0)))))))</f>
        <v>0</v>
      </c>
      <c r="EG63" s="27">
        <f>IF($A63="",0,IF(Mitarbeiter!$G$61=FALSE,0,IF(AND(Mitarbeiter!$E$61&lt;&gt;"",EG$5+6&lt;Mitarbeiter!$E$61),0,IF(AND(Mitarbeiter!$F$61&lt;&gt;"",EG$5&gt;Mitarbeiter!$F$61),0,IF(Planung!EG63="",$C63,IF(ISNUMBER(Planung!EG63),Planung!EG63,IF(UPPER(Planung!EG63)="H",$C63/2,0)))))))</f>
        <v>0</v>
      </c>
      <c r="EH63" s="27">
        <f>IF($A63="",0,IF(Mitarbeiter!$G$61=FALSE,0,IF(AND(Mitarbeiter!$E$61&lt;&gt;"",EH$5+6&lt;Mitarbeiter!$E$61),0,IF(AND(Mitarbeiter!$F$61&lt;&gt;"",EH$5&gt;Mitarbeiter!$F$61),0,IF(Planung!EH63="",$C63,IF(ISNUMBER(Planung!EH63),Planung!EH63,IF(UPPER(Planung!EH63)="H",$C63/2,0)))))))</f>
        <v>0</v>
      </c>
      <c r="EI63" s="27">
        <f>IF($A63="",0,IF(Mitarbeiter!$G$61=FALSE,0,IF(AND(Mitarbeiter!$E$61&lt;&gt;"",EI$5+6&lt;Mitarbeiter!$E$61),0,IF(AND(Mitarbeiter!$F$61&lt;&gt;"",EI$5&gt;Mitarbeiter!$F$61),0,IF(Planung!EI63="",$C63,IF(ISNUMBER(Planung!EI63),Planung!EI63,IF(UPPER(Planung!EI63)="H",$C63/2,0)))))))</f>
        <v>0</v>
      </c>
      <c r="EJ63" s="27">
        <f>IF($A63="",0,IF(Mitarbeiter!$G$61=FALSE,0,IF(AND(Mitarbeiter!$E$61&lt;&gt;"",EJ$5+6&lt;Mitarbeiter!$E$61),0,IF(AND(Mitarbeiter!$F$61&lt;&gt;"",EJ$5&gt;Mitarbeiter!$F$61),0,IF(Planung!EJ63="",$C63,IF(ISNUMBER(Planung!EJ63),Planung!EJ63,IF(UPPER(Planung!EJ63)="H",$C63/2,0)))))))</f>
        <v>0</v>
      </c>
      <c r="EK63" s="27">
        <f>IF($A63="",0,IF(Mitarbeiter!$G$61=FALSE,0,IF(AND(Mitarbeiter!$E$61&lt;&gt;"",EK$5+6&lt;Mitarbeiter!$E$61),0,IF(AND(Mitarbeiter!$F$61&lt;&gt;"",EK$5&gt;Mitarbeiter!$F$61),0,IF(Planung!EK63="",$C63,IF(ISNUMBER(Planung!EK63),Planung!EK63,IF(UPPER(Planung!EK63)="H",$C63/2,0)))))))</f>
        <v>0</v>
      </c>
      <c r="EL63" s="27">
        <f>IF($A63="",0,IF(Mitarbeiter!$G$61=FALSE,0,IF(AND(Mitarbeiter!$E$61&lt;&gt;"",EL$5+6&lt;Mitarbeiter!$E$61),0,IF(AND(Mitarbeiter!$F$61&lt;&gt;"",EL$5&gt;Mitarbeiter!$F$61),0,IF(Planung!EL63="",$C63,IF(ISNUMBER(Planung!EL63),Planung!EL63,IF(UPPER(Planung!EL63)="H",$C63/2,0)))))))</f>
        <v>0</v>
      </c>
      <c r="EM63" s="27">
        <f>IF($A63="",0,IF(Mitarbeiter!$G$61=FALSE,0,IF(AND(Mitarbeiter!$E$61&lt;&gt;"",EM$5+6&lt;Mitarbeiter!$E$61),0,IF(AND(Mitarbeiter!$F$61&lt;&gt;"",EM$5&gt;Mitarbeiter!$F$61),0,IF(Planung!EM63="",$C63,IF(ISNUMBER(Planung!EM63),Planung!EM63,IF(UPPER(Planung!EM63)="H",$C63/2,0)))))))</f>
        <v>0</v>
      </c>
      <c r="EN63" s="27">
        <f>IF($A63="",0,IF(Mitarbeiter!$G$61=FALSE,0,IF(AND(Mitarbeiter!$E$61&lt;&gt;"",EN$5+6&lt;Mitarbeiter!$E$61),0,IF(AND(Mitarbeiter!$F$61&lt;&gt;"",EN$5&gt;Mitarbeiter!$F$61),0,IF(Planung!EN63="",$C63,IF(ISNUMBER(Planung!EN63),Planung!EN63,IF(UPPER(Planung!EN63)="H",$C63/2,0)))))))</f>
        <v>0</v>
      </c>
      <c r="EO63" s="27">
        <f>IF($A63="",0,IF(Mitarbeiter!$G$61=FALSE,0,IF(AND(Mitarbeiter!$E$61&lt;&gt;"",EO$5+6&lt;Mitarbeiter!$E$61),0,IF(AND(Mitarbeiter!$F$61&lt;&gt;"",EO$5&gt;Mitarbeiter!$F$61),0,IF(Planung!EO63="",$C63,IF(ISNUMBER(Planung!EO63),Planung!EO63,IF(UPPER(Planung!EO63)="H",$C63/2,0)))))))</f>
        <v>0</v>
      </c>
      <c r="EP63" s="27">
        <f>IF($A63="",0,IF(Mitarbeiter!$G$61=FALSE,0,IF(AND(Mitarbeiter!$E$61&lt;&gt;"",EP$5+6&lt;Mitarbeiter!$E$61),0,IF(AND(Mitarbeiter!$F$61&lt;&gt;"",EP$5&gt;Mitarbeiter!$F$61),0,IF(Planung!EP63="",$C63,IF(ISNUMBER(Planung!EP63),Planung!EP63,IF(UPPER(Planung!EP63)="H",$C63/2,0)))))))</f>
        <v>0</v>
      </c>
      <c r="EQ63" s="27">
        <f>IF($A63="",0,IF(Mitarbeiter!$G$61=FALSE,0,IF(AND(Mitarbeiter!$E$61&lt;&gt;"",EQ$5+6&lt;Mitarbeiter!$E$61),0,IF(AND(Mitarbeiter!$F$61&lt;&gt;"",EQ$5&gt;Mitarbeiter!$F$61),0,IF(Planung!EQ63="",$C63,IF(ISNUMBER(Planung!EQ63),Planung!EQ63,IF(UPPER(Planung!EQ63)="H",$C63/2,0)))))))</f>
        <v>0</v>
      </c>
      <c r="ER63" s="27">
        <f>IF($A63="",0,IF(Mitarbeiter!$G$61=FALSE,0,IF(AND(Mitarbeiter!$E$61&lt;&gt;"",ER$5+6&lt;Mitarbeiter!$E$61),0,IF(AND(Mitarbeiter!$F$61&lt;&gt;"",ER$5&gt;Mitarbeiter!$F$61),0,IF(Planung!ER63="",$C63,IF(ISNUMBER(Planung!ER63),Planung!ER63,IF(UPPER(Planung!ER63)="H",$C63/2,0)))))))</f>
        <v>0</v>
      </c>
      <c r="ES63" s="27">
        <f>IF($A63="",0,IF(Mitarbeiter!$G$61=FALSE,0,IF(AND(Mitarbeiter!$E$61&lt;&gt;"",ES$5+6&lt;Mitarbeiter!$E$61),0,IF(AND(Mitarbeiter!$F$61&lt;&gt;"",ES$5&gt;Mitarbeiter!$F$61),0,IF(Planung!ES63="",$C63,IF(ISNUMBER(Planung!ES63),Planung!ES63,IF(UPPER(Planung!ES63)="H",$C63/2,0)))))))</f>
        <v>0</v>
      </c>
      <c r="ET63" s="27">
        <f>IF($A63="",0,IF(Mitarbeiter!$G$61=FALSE,0,IF(AND(Mitarbeiter!$E$61&lt;&gt;"",ET$5+6&lt;Mitarbeiter!$E$61),0,IF(AND(Mitarbeiter!$F$61&lt;&gt;"",ET$5&gt;Mitarbeiter!$F$61),0,IF(Planung!ET63="",$C63,IF(ISNUMBER(Planung!ET63),Planung!ET63,IF(UPPER(Planung!ET63)="H",$C63/2,0)))))))</f>
        <v>0</v>
      </c>
      <c r="EU63" s="27">
        <f>IF($A63="",0,IF(Mitarbeiter!$G$61=FALSE,0,IF(AND(Mitarbeiter!$E$61&lt;&gt;"",EU$5+6&lt;Mitarbeiter!$E$61),0,IF(AND(Mitarbeiter!$F$61&lt;&gt;"",EU$5&gt;Mitarbeiter!$F$61),0,IF(Planung!EU63="",$C63,IF(ISNUMBER(Planung!EU63),Planung!EU63,IF(UPPER(Planung!EU63)="H",$C63/2,0)))))))</f>
        <v>0</v>
      </c>
      <c r="EV63" s="27">
        <f>IF($A63="",0,IF(Mitarbeiter!$G$61=FALSE,0,IF(AND(Mitarbeiter!$E$61&lt;&gt;"",EV$5+6&lt;Mitarbeiter!$E$61),0,IF(AND(Mitarbeiter!$F$61&lt;&gt;"",EV$5&gt;Mitarbeiter!$F$61),0,IF(Planung!EV63="",$C63,IF(ISNUMBER(Planung!EV63),Planung!EV63,IF(UPPER(Planung!EV63)="H",$C63/2,0)))))))</f>
        <v>0</v>
      </c>
      <c r="EW63" s="27">
        <f>IF($A63="",0,IF(Mitarbeiter!$G$61=FALSE,0,IF(AND(Mitarbeiter!$E$61&lt;&gt;"",EW$5+6&lt;Mitarbeiter!$E$61),0,IF(AND(Mitarbeiter!$F$61&lt;&gt;"",EW$5&gt;Mitarbeiter!$F$61),0,IF(Planung!EW63="",$C63,IF(ISNUMBER(Planung!EW63),Planung!EW63,IF(UPPER(Planung!EW63)="H",$C63/2,0)))))))</f>
        <v>0</v>
      </c>
      <c r="EX63" s="27">
        <f>IF($A63="",0,IF(Mitarbeiter!$G$61=FALSE,0,IF(AND(Mitarbeiter!$E$61&lt;&gt;"",EX$5+6&lt;Mitarbeiter!$E$61),0,IF(AND(Mitarbeiter!$F$61&lt;&gt;"",EX$5&gt;Mitarbeiter!$F$61),0,IF(Planung!EX63="",$C63,IF(ISNUMBER(Planung!EX63),Planung!EX63,IF(UPPER(Planung!EX63)="H",$C63/2,0)))))))</f>
        <v>0</v>
      </c>
      <c r="EY63" s="27">
        <f>IF($A63="",0,IF(Mitarbeiter!$G$61=FALSE,0,IF(AND(Mitarbeiter!$E$61&lt;&gt;"",EY$5+6&lt;Mitarbeiter!$E$61),0,IF(AND(Mitarbeiter!$F$61&lt;&gt;"",EY$5&gt;Mitarbeiter!$F$61),0,IF(Planung!EY63="",$C63,IF(ISNUMBER(Planung!EY63),Planung!EY63,IF(UPPER(Planung!EY63)="H",$C63/2,0)))))))</f>
        <v>0</v>
      </c>
      <c r="EZ63" s="27">
        <f>IF($A63="",0,IF(Mitarbeiter!$G$61=FALSE,0,IF(AND(Mitarbeiter!$E$61&lt;&gt;"",EZ$5+6&lt;Mitarbeiter!$E$61),0,IF(AND(Mitarbeiter!$F$61&lt;&gt;"",EZ$5&gt;Mitarbeiter!$F$61),0,IF(Planung!EZ63="",$C63,IF(ISNUMBER(Planung!EZ63),Planung!EZ63,IF(UPPER(Planung!EZ63)="H",$C63/2,0)))))))</f>
        <v>0</v>
      </c>
      <c r="FA63" s="27">
        <f>IF($A63="",0,IF(Mitarbeiter!$G$61=FALSE,0,IF(AND(Mitarbeiter!$E$61&lt;&gt;"",FA$5+6&lt;Mitarbeiter!$E$61),0,IF(AND(Mitarbeiter!$F$61&lt;&gt;"",FA$5&gt;Mitarbeiter!$F$61),0,IF(Planung!FA63="",$C63,IF(ISNUMBER(Planung!FA63),Planung!FA63,IF(UPPER(Planung!FA63)="H",$C63/2,0)))))))</f>
        <v>0</v>
      </c>
      <c r="FB63" s="27">
        <f>IF($A63="",0,IF(Mitarbeiter!$G$61=FALSE,0,IF(AND(Mitarbeiter!$E$61&lt;&gt;"",FB$5+6&lt;Mitarbeiter!$E$61),0,IF(AND(Mitarbeiter!$F$61&lt;&gt;"",FB$5&gt;Mitarbeiter!$F$61),0,IF(Planung!FB63="",$C63,IF(ISNUMBER(Planung!FB63),Planung!FB63,IF(UPPER(Planung!FB63)="H",$C63/2,0)))))))</f>
        <v>0</v>
      </c>
      <c r="FC63" s="27">
        <f>IF($A63="",0,IF(Mitarbeiter!$G$61=FALSE,0,IF(AND(Mitarbeiter!$E$61&lt;&gt;"",FC$5+6&lt;Mitarbeiter!$E$61),0,IF(AND(Mitarbeiter!$F$61&lt;&gt;"",FC$5&gt;Mitarbeiter!$F$61),0,IF(Planung!FC63="",$C63,IF(ISNUMBER(Planung!FC63),Planung!FC63,IF(UPPER(Planung!FC63)="H",$C63/2,0)))))))</f>
        <v>0</v>
      </c>
      <c r="FD63" s="27">
        <f>IF($A63="",0,IF(Mitarbeiter!$G$61=FALSE,0,IF(AND(Mitarbeiter!$E$61&lt;&gt;"",FD$5+6&lt;Mitarbeiter!$E$61),0,IF(AND(Mitarbeiter!$F$61&lt;&gt;"",FD$5&gt;Mitarbeiter!$F$61),0,IF(Planung!FD63="",$C63,IF(ISNUMBER(Planung!FD63),Planung!FD63,IF(UPPER(Planung!FD63)="H",$C63/2,0)))))))</f>
        <v>0</v>
      </c>
      <c r="FE63" s="27">
        <f>IF($A63="",0,IF(Mitarbeiter!$G$61=FALSE,0,IF(AND(Mitarbeiter!$E$61&lt;&gt;"",FE$5+6&lt;Mitarbeiter!$E$61),0,IF(AND(Mitarbeiter!$F$61&lt;&gt;"",FE$5&gt;Mitarbeiter!$F$61),0,IF(Planung!FE63="",$C63,IF(ISNUMBER(Planung!FE63),Planung!FE63,IF(UPPER(Planung!FE63)="H",$C63/2,0)))))))</f>
        <v>0</v>
      </c>
      <c r="FF63" s="27">
        <f>IF($A63="",0,IF(Mitarbeiter!$G$61=FALSE,0,IF(AND(Mitarbeiter!$E$61&lt;&gt;"",FF$5+6&lt;Mitarbeiter!$E$61),0,IF(AND(Mitarbeiter!$F$61&lt;&gt;"",FF$5&gt;Mitarbeiter!$F$61),0,IF(Planung!FF63="",$C63,IF(ISNUMBER(Planung!FF63),Planung!FF63,IF(UPPER(Planung!FF63)="H",$C63/2,0)))))))</f>
        <v>0</v>
      </c>
      <c r="FG63" s="27">
        <f>IF($A63="",0,IF(Mitarbeiter!$G$61=FALSE,0,IF(AND(Mitarbeiter!$E$61&lt;&gt;"",FG$5+6&lt;Mitarbeiter!$E$61),0,IF(AND(Mitarbeiter!$F$61&lt;&gt;"",FG$5&gt;Mitarbeiter!$F$61),0,IF(Planung!FG63="",$C63,IF(ISNUMBER(Planung!FG63),Planung!FG63,IF(UPPER(Planung!FG63)="H",$C63/2,0)))))))</f>
        <v>0</v>
      </c>
      <c r="FH63" s="27">
        <f>IF($A63="",0,IF(Mitarbeiter!$G$61=FALSE,0,IF(AND(Mitarbeiter!$E$61&lt;&gt;"",FH$5+6&lt;Mitarbeiter!$E$61),0,IF(AND(Mitarbeiter!$F$61&lt;&gt;"",FH$5&gt;Mitarbeiter!$F$61),0,IF(Planung!FH63="",$C63,IF(ISNUMBER(Planung!FH63),Planung!FH63,IF(UPPER(Planung!FH63)="H",$C63/2,0)))))))</f>
        <v>0</v>
      </c>
      <c r="FI63" s="27">
        <f>IF($A63="",0,IF(Mitarbeiter!$G$61=FALSE,0,IF(AND(Mitarbeiter!$E$61&lt;&gt;"",FI$5+6&lt;Mitarbeiter!$E$61),0,IF(AND(Mitarbeiter!$F$61&lt;&gt;"",FI$5&gt;Mitarbeiter!$F$61),0,IF(Planung!FI63="",$C63,IF(ISNUMBER(Planung!FI63),Planung!FI63,IF(UPPER(Planung!FI63)="H",$C63/2,0)))))))</f>
        <v>0</v>
      </c>
      <c r="FJ63" s="27">
        <f>IF($A63="",0,IF(Mitarbeiter!$G$61=FALSE,0,IF(AND(Mitarbeiter!$E$61&lt;&gt;"",FJ$5+6&lt;Mitarbeiter!$E$61),0,IF(AND(Mitarbeiter!$F$61&lt;&gt;"",FJ$5&gt;Mitarbeiter!$F$61),0,IF(Planung!FJ63="",$C63,IF(ISNUMBER(Planung!FJ63),Planung!FJ63,IF(UPPER(Planung!FJ63)="H",$C63/2,0)))))))</f>
        <v>0</v>
      </c>
      <c r="FK63" s="27">
        <f>IF($A63="",0,IF(Mitarbeiter!$G$61=FALSE,0,IF(AND(Mitarbeiter!$E$61&lt;&gt;"",FK$5+6&lt;Mitarbeiter!$E$61),0,IF(AND(Mitarbeiter!$F$61&lt;&gt;"",FK$5&gt;Mitarbeiter!$F$61),0,IF(Planung!FK63="",$C63,IF(ISNUMBER(Planung!FK63),Planung!FK63,IF(UPPER(Planung!FK63)="H",$C63/2,0)))))))</f>
        <v>0</v>
      </c>
      <c r="FL63" s="27">
        <f>IF($A63="",0,IF(Mitarbeiter!$G$61=FALSE,0,IF(AND(Mitarbeiter!$E$61&lt;&gt;"",FL$5+6&lt;Mitarbeiter!$E$61),0,IF(AND(Mitarbeiter!$F$61&lt;&gt;"",FL$5&gt;Mitarbeiter!$F$61),0,IF(Planung!FL63="",$C63,IF(ISNUMBER(Planung!FL63),Planung!FL63,IF(UPPER(Planung!FL63)="H",$C63/2,0)))))))</f>
        <v>0</v>
      </c>
      <c r="FM63" s="27">
        <f>IF($A63="",0,IF(Mitarbeiter!$G$61=FALSE,0,IF(AND(Mitarbeiter!$E$61&lt;&gt;"",FM$5+6&lt;Mitarbeiter!$E$61),0,IF(AND(Mitarbeiter!$F$61&lt;&gt;"",FM$5&gt;Mitarbeiter!$F$61),0,IF(Planung!FM63="",$C63,IF(ISNUMBER(Planung!FM63),Planung!FM63,IF(UPPER(Planung!FM63)="H",$C63/2,0)))))))</f>
        <v>0</v>
      </c>
      <c r="FN63" s="27">
        <f>IF($A63="",0,IF(Mitarbeiter!$G$61=FALSE,0,IF(AND(Mitarbeiter!$E$61&lt;&gt;"",FN$5+6&lt;Mitarbeiter!$E$61),0,IF(AND(Mitarbeiter!$F$61&lt;&gt;"",FN$5&gt;Mitarbeiter!$F$61),0,IF(Planung!FN63="",$C63,IF(ISNUMBER(Planung!FN63),Planung!FN63,IF(UPPER(Planung!FN63)="H",$C63/2,0)))))))</f>
        <v>0</v>
      </c>
      <c r="FO63" s="27">
        <f>IF($A63="",0,IF(Mitarbeiter!$G$61=FALSE,0,IF(AND(Mitarbeiter!$E$61&lt;&gt;"",FO$5+6&lt;Mitarbeiter!$E$61),0,IF(AND(Mitarbeiter!$F$61&lt;&gt;"",FO$5&gt;Mitarbeiter!$F$61),0,IF(Planung!FO63="",$C63,IF(ISNUMBER(Planung!FO63),Planung!FO63,IF(UPPER(Planung!FO63)="H",$C63/2,0)))))))</f>
        <v>0</v>
      </c>
      <c r="FP63" s="27">
        <f>IF($A63="",0,IF(Mitarbeiter!$G$61=FALSE,0,IF(AND(Mitarbeiter!$E$61&lt;&gt;"",FP$5+6&lt;Mitarbeiter!$E$61),0,IF(AND(Mitarbeiter!$F$61&lt;&gt;"",FP$5&gt;Mitarbeiter!$F$61),0,IF(Planung!FP63="",$C63,IF(ISNUMBER(Planung!FP63),Planung!FP63,IF(UPPER(Planung!FP63)="H",$C63/2,0)))))))</f>
        <v>0</v>
      </c>
      <c r="FQ63" s="27">
        <f>IF($A63="",0,IF(Mitarbeiter!$G$61=FALSE,0,IF(AND(Mitarbeiter!$E$61&lt;&gt;"",FQ$5+6&lt;Mitarbeiter!$E$61),0,IF(AND(Mitarbeiter!$F$61&lt;&gt;"",FQ$5&gt;Mitarbeiter!$F$61),0,IF(Planung!FQ63="",$C63,IF(ISNUMBER(Planung!FQ63),Planung!FQ63,IF(UPPER(Planung!FQ63)="H",$C63/2,0)))))))</f>
        <v>0</v>
      </c>
      <c r="FR63" s="27">
        <f>IF($A63="",0,IF(Mitarbeiter!$G$61=FALSE,0,IF(AND(Mitarbeiter!$E$61&lt;&gt;"",FR$5+6&lt;Mitarbeiter!$E$61),0,IF(AND(Mitarbeiter!$F$61&lt;&gt;"",FR$5&gt;Mitarbeiter!$F$61),0,IF(Planung!FR63="",$C63,IF(ISNUMBER(Planung!FR63),Planung!FR63,IF(UPPER(Planung!FR63)="H",$C63/2,0)))))))</f>
        <v>0</v>
      </c>
      <c r="FS63" s="27">
        <f>IF($A63="",0,IF(Mitarbeiter!$G$61=FALSE,0,IF(AND(Mitarbeiter!$E$61&lt;&gt;"",FS$5+6&lt;Mitarbeiter!$E$61),0,IF(AND(Mitarbeiter!$F$61&lt;&gt;"",FS$5&gt;Mitarbeiter!$F$61),0,IF(Planung!FS63="",$C63,IF(ISNUMBER(Planung!FS63),Planung!FS63,IF(UPPER(Planung!FS63)="H",$C63/2,0)))))))</f>
        <v>0</v>
      </c>
      <c r="FT63" s="27">
        <f>IF($A63="",0,IF(Mitarbeiter!$G$61=FALSE,0,IF(AND(Mitarbeiter!$E$61&lt;&gt;"",FT$5+6&lt;Mitarbeiter!$E$61),0,IF(AND(Mitarbeiter!$F$61&lt;&gt;"",FT$5&gt;Mitarbeiter!$F$61),0,IF(Planung!FT63="",$C63,IF(ISNUMBER(Planung!FT63),Planung!FT63,IF(UPPER(Planung!FT63)="H",$C63/2,0)))))))</f>
        <v>0</v>
      </c>
      <c r="FU63" s="27">
        <f>IF($A63="",0,IF(Mitarbeiter!$G$61=FALSE,0,IF(AND(Mitarbeiter!$E$61&lt;&gt;"",FU$5+6&lt;Mitarbeiter!$E$61),0,IF(AND(Mitarbeiter!$F$61&lt;&gt;"",FU$5&gt;Mitarbeiter!$F$61),0,IF(Planung!FU63="",$C63,IF(ISNUMBER(Planung!FU63),Planung!FU63,IF(UPPER(Planung!FU63)="H",$C63/2,0)))))))</f>
        <v>0</v>
      </c>
      <c r="FV63" s="27">
        <f>IF($A63="",0,IF(Mitarbeiter!$G$61=FALSE,0,IF(AND(Mitarbeiter!$E$61&lt;&gt;"",FV$5+6&lt;Mitarbeiter!$E$61),0,IF(AND(Mitarbeiter!$F$61&lt;&gt;"",FV$5&gt;Mitarbeiter!$F$61),0,IF(Planung!FV63="",$C63,IF(ISNUMBER(Planung!FV63),Planung!FV63,IF(UPPER(Planung!FV63)="H",$C63/2,0)))))))</f>
        <v>0</v>
      </c>
      <c r="FW63" s="27">
        <f>IF($A63="",0,IF(Mitarbeiter!$G$61=FALSE,0,IF(AND(Mitarbeiter!$E$61&lt;&gt;"",FW$5+6&lt;Mitarbeiter!$E$61),0,IF(AND(Mitarbeiter!$F$61&lt;&gt;"",FW$5&gt;Mitarbeiter!$F$61),0,IF(Planung!FW63="",$C63,IF(ISNUMBER(Planung!FW63),Planung!FW63,IF(UPPER(Planung!FW63)="H",$C63/2,0)))))))</f>
        <v>0</v>
      </c>
      <c r="FX63" s="27">
        <f>IF($A63="",0,IF(Mitarbeiter!$G$61=FALSE,0,IF(AND(Mitarbeiter!$E$61&lt;&gt;"",FX$5+6&lt;Mitarbeiter!$E$61),0,IF(AND(Mitarbeiter!$F$61&lt;&gt;"",FX$5&gt;Mitarbeiter!$F$61),0,IF(Planung!FX63="",$C63,IF(ISNUMBER(Planung!FX63),Planung!FX63,IF(UPPER(Planung!FX63)="H",$C63/2,0)))))))</f>
        <v>0</v>
      </c>
      <c r="FY63" s="27">
        <f>IF($A63="",0,IF(Mitarbeiter!$G$61=FALSE,0,IF(AND(Mitarbeiter!$E$61&lt;&gt;"",FY$5+6&lt;Mitarbeiter!$E$61),0,IF(AND(Mitarbeiter!$F$61&lt;&gt;"",FY$5&gt;Mitarbeiter!$F$61),0,IF(Planung!FY63="",$C63,IF(ISNUMBER(Planung!FY63),Planung!FY63,IF(UPPER(Planung!FY63)="H",$C63/2,0)))))))</f>
        <v>0</v>
      </c>
      <c r="FZ63" s="27">
        <f>IF($A63="",0,IF(Mitarbeiter!$G$61=FALSE,0,IF(AND(Mitarbeiter!$E$61&lt;&gt;"",FZ$5+6&lt;Mitarbeiter!$E$61),0,IF(AND(Mitarbeiter!$F$61&lt;&gt;"",FZ$5&gt;Mitarbeiter!$F$61),0,IF(Planung!FZ63="",$C63,IF(ISNUMBER(Planung!FZ63),Planung!FZ63,IF(UPPER(Planung!FZ63)="H",$C63/2,0)))))))</f>
        <v>0</v>
      </c>
      <c r="GA63" s="27">
        <f>IF($A63="",0,IF(Mitarbeiter!$G$61=FALSE,0,IF(AND(Mitarbeiter!$E$61&lt;&gt;"",GA$5+6&lt;Mitarbeiter!$E$61),0,IF(AND(Mitarbeiter!$F$61&lt;&gt;"",GA$5&gt;Mitarbeiter!$F$61),0,IF(Planung!GA63="",$C63,IF(ISNUMBER(Planung!GA63),Planung!GA63,IF(UPPER(Planung!GA63)="H",$C63/2,0)))))))</f>
        <v>0</v>
      </c>
      <c r="GB63" s="27">
        <f>IF($A63="",0,IF(Mitarbeiter!$G$61=FALSE,0,IF(AND(Mitarbeiter!$E$61&lt;&gt;"",GB$5+6&lt;Mitarbeiter!$E$61),0,IF(AND(Mitarbeiter!$F$61&lt;&gt;"",GB$5&gt;Mitarbeiter!$F$61),0,IF(Planung!GB63="",$C63,IF(ISNUMBER(Planung!GB63),Planung!GB63,IF(UPPER(Planung!GB63)="H",$C63/2,0)))))))</f>
        <v>0</v>
      </c>
      <c r="GC63" s="27">
        <f>IF($A63="",0,IF(Mitarbeiter!$G$61=FALSE,0,IF(AND(Mitarbeiter!$E$61&lt;&gt;"",GC$5+6&lt;Mitarbeiter!$E$61),0,IF(AND(Mitarbeiter!$F$61&lt;&gt;"",GC$5&gt;Mitarbeiter!$F$61),0,IF(Planung!GC63="",$C63,IF(ISNUMBER(Planung!GC63),Planung!GC63,IF(UPPER(Planung!GC63)="H",$C63/2,0)))))))</f>
        <v>0</v>
      </c>
      <c r="GD63" s="27">
        <f>IF($A63="",0,IF(Mitarbeiter!$G$61=FALSE,0,IF(AND(Mitarbeiter!$E$61&lt;&gt;"",GD$5+6&lt;Mitarbeiter!$E$61),0,IF(AND(Mitarbeiter!$F$61&lt;&gt;"",GD$5&gt;Mitarbeiter!$F$61),0,IF(Planung!GD63="",$C63,IF(ISNUMBER(Planung!GD63),Planung!GD63,IF(UPPER(Planung!GD63)="H",$C63/2,0)))))))</f>
        <v>0</v>
      </c>
      <c r="GE63" s="27">
        <f>IF($A63="",0,IF(Mitarbeiter!$G$61=FALSE,0,IF(AND(Mitarbeiter!$E$61&lt;&gt;"",GE$5+6&lt;Mitarbeiter!$E$61),0,IF(AND(Mitarbeiter!$F$61&lt;&gt;"",GE$5&gt;Mitarbeiter!$F$61),0,IF(Planung!GE63="",$C63,IF(ISNUMBER(Planung!GE63),Planung!GE63,IF(UPPER(Planung!GE63)="H",$C63/2,0)))))))</f>
        <v>0</v>
      </c>
      <c r="GF63" s="27">
        <f>IF($A63="",0,IF(Mitarbeiter!$G$61=FALSE,0,IF(AND(Mitarbeiter!$E$61&lt;&gt;"",GF$5+6&lt;Mitarbeiter!$E$61),0,IF(AND(Mitarbeiter!$F$61&lt;&gt;"",GF$5&gt;Mitarbeiter!$F$61),0,IF(Planung!GF63="",$C63,IF(ISNUMBER(Planung!GF63),Planung!GF63,IF(UPPER(Planung!GF63)="H",$C63/2,0)))))))</f>
        <v>0</v>
      </c>
      <c r="GG63" s="27">
        <f>IF($A63="",0,IF(Mitarbeiter!$G$61=FALSE,0,IF(AND(Mitarbeiter!$E$61&lt;&gt;"",GG$5+6&lt;Mitarbeiter!$E$61),0,IF(AND(Mitarbeiter!$F$61&lt;&gt;"",GG$5&gt;Mitarbeiter!$F$61),0,IF(Planung!GG63="",$C63,IF(ISNUMBER(Planung!GG63),Planung!GG63,IF(UPPER(Planung!GG63)="H",$C63/2,0)))))))</f>
        <v>0</v>
      </c>
      <c r="GH63" s="27">
        <f>IF($A63="",0,IF(Mitarbeiter!$G$61=FALSE,0,IF(AND(Mitarbeiter!$E$61&lt;&gt;"",GH$5+6&lt;Mitarbeiter!$E$61),0,IF(AND(Mitarbeiter!$F$61&lt;&gt;"",GH$5&gt;Mitarbeiter!$F$61),0,IF(Planung!GH63="",$C63,IF(ISNUMBER(Planung!GH63),Planung!GH63,IF(UPPER(Planung!GH63)="H",$C63/2,0)))))))</f>
        <v>0</v>
      </c>
      <c r="GI63" s="27">
        <f>IF($A63="",0,IF(Mitarbeiter!$G$61=FALSE,0,IF(AND(Mitarbeiter!$E$61&lt;&gt;"",GI$5+6&lt;Mitarbeiter!$E$61),0,IF(AND(Mitarbeiter!$F$61&lt;&gt;"",GI$5&gt;Mitarbeiter!$F$61),0,IF(Planung!GI63="",$C63,IF(ISNUMBER(Planung!GI63),Planung!GI63,IF(UPPER(Planung!GI63)="H",$C63/2,0)))))))</f>
        <v>0</v>
      </c>
      <c r="GJ63" s="27">
        <f>IF($A63="",0,IF(Mitarbeiter!$G$61=FALSE,0,IF(AND(Mitarbeiter!$E$61&lt;&gt;"",GJ$5+6&lt;Mitarbeiter!$E$61),0,IF(AND(Mitarbeiter!$F$61&lt;&gt;"",GJ$5&gt;Mitarbeiter!$F$61),0,IF(Planung!GJ63="",$C63,IF(ISNUMBER(Planung!GJ63),Planung!GJ63,IF(UPPER(Planung!GJ63)="H",$C63/2,0)))))))</f>
        <v>0</v>
      </c>
      <c r="GK63" s="27">
        <f>IF($A63="",0,IF(Mitarbeiter!$G$61=FALSE,0,IF(AND(Mitarbeiter!$E$61&lt;&gt;"",GK$5+6&lt;Mitarbeiter!$E$61),0,IF(AND(Mitarbeiter!$F$61&lt;&gt;"",GK$5&gt;Mitarbeiter!$F$61),0,IF(Planung!GK63="",$C63,IF(ISNUMBER(Planung!GK63),Planung!GK63,IF(UPPER(Planung!GK63)="H",$C63/2,0)))))))</f>
        <v>0</v>
      </c>
      <c r="GL63" s="27">
        <f>IF($A63="",0,IF(Mitarbeiter!$G$61=FALSE,0,IF(AND(Mitarbeiter!$E$61&lt;&gt;"",GL$5+6&lt;Mitarbeiter!$E$61),0,IF(AND(Mitarbeiter!$F$61&lt;&gt;"",GL$5&gt;Mitarbeiter!$F$61),0,IF(Planung!GL63="",$C63,IF(ISNUMBER(Planung!GL63),Planung!GL63,IF(UPPER(Planung!GL63)="H",$C63/2,0)))))))</f>
        <v>0</v>
      </c>
      <c r="GM63" s="27">
        <f>IF($A63="",0,IF(Mitarbeiter!$G$61=FALSE,0,IF(AND(Mitarbeiter!$E$61&lt;&gt;"",GM$5+6&lt;Mitarbeiter!$E$61),0,IF(AND(Mitarbeiter!$F$61&lt;&gt;"",GM$5&gt;Mitarbeiter!$F$61),0,IF(Planung!GM63="",$C63,IF(ISNUMBER(Planung!GM63),Planung!GM63,IF(UPPER(Planung!GM63)="H",$C63/2,0)))))))</f>
        <v>0</v>
      </c>
      <c r="GN63" s="27">
        <f>IF($A63="",0,IF(Mitarbeiter!$G$61=FALSE,0,IF(AND(Mitarbeiter!$E$61&lt;&gt;"",GN$5+6&lt;Mitarbeiter!$E$61),0,IF(AND(Mitarbeiter!$F$61&lt;&gt;"",GN$5&gt;Mitarbeiter!$F$61),0,IF(Planung!GN63="",$C63,IF(ISNUMBER(Planung!GN63),Planung!GN63,IF(UPPER(Planung!GN63)="H",$C63/2,0)))))))</f>
        <v>0</v>
      </c>
      <c r="GO63" s="27">
        <f>IF($A63="",0,IF(Mitarbeiter!$G$61=FALSE,0,IF(AND(Mitarbeiter!$E$61&lt;&gt;"",GO$5+6&lt;Mitarbeiter!$E$61),0,IF(AND(Mitarbeiter!$F$61&lt;&gt;"",GO$5&gt;Mitarbeiter!$F$61),0,IF(Planung!GO63="",$C63,IF(ISNUMBER(Planung!GO63),Planung!GO63,IF(UPPER(Planung!GO63)="H",$C63/2,0)))))))</f>
        <v>0</v>
      </c>
      <c r="GP63" s="27">
        <f>IF($A63="",0,IF(Mitarbeiter!$G$61=FALSE,0,IF(AND(Mitarbeiter!$E$61&lt;&gt;"",GP$5+6&lt;Mitarbeiter!$E$61),0,IF(AND(Mitarbeiter!$F$61&lt;&gt;"",GP$5&gt;Mitarbeiter!$F$61),0,IF(Planung!GP63="",$C63,IF(ISNUMBER(Planung!GP63),Planung!GP63,IF(UPPER(Planung!GP63)="H",$C63/2,0)))))))</f>
        <v>0</v>
      </c>
      <c r="GQ63" s="27">
        <f>IF($A63="",0,IF(Mitarbeiter!$G$61=FALSE,0,IF(AND(Mitarbeiter!$E$61&lt;&gt;"",GQ$5+6&lt;Mitarbeiter!$E$61),0,IF(AND(Mitarbeiter!$F$61&lt;&gt;"",GQ$5&gt;Mitarbeiter!$F$61),0,IF(Planung!GQ63="",$C63,IF(ISNUMBER(Planung!GQ63),Planung!GQ63,IF(UPPER(Planung!GQ63)="H",$C63/2,0)))))))</f>
        <v>0</v>
      </c>
      <c r="GR63" s="27">
        <f>IF($A63="",0,IF(Mitarbeiter!$G$61=FALSE,0,IF(AND(Mitarbeiter!$E$61&lt;&gt;"",GR$5+6&lt;Mitarbeiter!$E$61),0,IF(AND(Mitarbeiter!$F$61&lt;&gt;"",GR$5&gt;Mitarbeiter!$F$61),0,IF(Planung!GR63="",$C63,IF(ISNUMBER(Planung!GR63),Planung!GR63,IF(UPPER(Planung!GR63)="H",$C63/2,0)))))))</f>
        <v>0</v>
      </c>
      <c r="GS63" s="27">
        <f>IF($A63="",0,IF(Mitarbeiter!$G$61=FALSE,0,IF(AND(Mitarbeiter!$E$61&lt;&gt;"",GS$5+6&lt;Mitarbeiter!$E$61),0,IF(AND(Mitarbeiter!$F$61&lt;&gt;"",GS$5&gt;Mitarbeiter!$F$61),0,IF(Planung!GS63="",$C63,IF(ISNUMBER(Planung!GS63),Planung!GS63,IF(UPPER(Planung!GS63)="H",$C63/2,0)))))))</f>
        <v>0</v>
      </c>
      <c r="GT63" s="27">
        <f>IF($A63="",0,IF(Mitarbeiter!$G$61=FALSE,0,IF(AND(Mitarbeiter!$E$61&lt;&gt;"",GT$5+6&lt;Mitarbeiter!$E$61),0,IF(AND(Mitarbeiter!$F$61&lt;&gt;"",GT$5&gt;Mitarbeiter!$F$61),0,IF(Planung!GT63="",$C63,IF(ISNUMBER(Planung!GT63),Planung!GT63,IF(UPPER(Planung!GT63)="H",$C63/2,0)))))))</f>
        <v>0</v>
      </c>
      <c r="GU63" s="27">
        <f>IF($A63="",0,IF(Mitarbeiter!$G$61=FALSE,0,IF(AND(Mitarbeiter!$E$61&lt;&gt;"",GU$5+6&lt;Mitarbeiter!$E$61),0,IF(AND(Mitarbeiter!$F$61&lt;&gt;"",GU$5&gt;Mitarbeiter!$F$61),0,IF(Planung!GU63="",$C63,IF(ISNUMBER(Planung!GU63),Planung!GU63,IF(UPPER(Planung!GU63)="H",$C63/2,0)))))))</f>
        <v>0</v>
      </c>
      <c r="GV63" s="27">
        <f>IF($A63="",0,IF(Mitarbeiter!$G$61=FALSE,0,IF(AND(Mitarbeiter!$E$61&lt;&gt;"",GV$5+6&lt;Mitarbeiter!$E$61),0,IF(AND(Mitarbeiter!$F$61&lt;&gt;"",GV$5&gt;Mitarbeiter!$F$61),0,IF(Planung!GV63="",$C63,IF(ISNUMBER(Planung!GV63),Planung!GV63,IF(UPPER(Planung!GV63)="H",$C63/2,0)))))))</f>
        <v>0</v>
      </c>
      <c r="GW63" s="27">
        <f>IF($A63="",0,IF(Mitarbeiter!$G$61=FALSE,0,IF(AND(Mitarbeiter!$E$61&lt;&gt;"",GW$5+6&lt;Mitarbeiter!$E$61),0,IF(AND(Mitarbeiter!$F$61&lt;&gt;"",GW$5&gt;Mitarbeiter!$F$61),0,IF(Planung!GW63="",$C63,IF(ISNUMBER(Planung!GW63),Planung!GW63,IF(UPPER(Planung!GW63)="H",$C63/2,0)))))))</f>
        <v>0</v>
      </c>
      <c r="GX63" s="27">
        <f>IF($A63="",0,IF(Mitarbeiter!$G$61=FALSE,0,IF(AND(Mitarbeiter!$E$61&lt;&gt;"",GX$5+6&lt;Mitarbeiter!$E$61),0,IF(AND(Mitarbeiter!$F$61&lt;&gt;"",GX$5&gt;Mitarbeiter!$F$61),0,IF(Planung!GX63="",$C63,IF(ISNUMBER(Planung!GX63),Planung!GX63,IF(UPPER(Planung!GX63)="H",$C63/2,0)))))))</f>
        <v>0</v>
      </c>
      <c r="GY63" s="27">
        <f>IF($A63="",0,IF(Mitarbeiter!$G$61=FALSE,0,IF(AND(Mitarbeiter!$E$61&lt;&gt;"",GY$5+6&lt;Mitarbeiter!$E$61),0,IF(AND(Mitarbeiter!$F$61&lt;&gt;"",GY$5&gt;Mitarbeiter!$F$61),0,IF(Planung!GY63="",$C63,IF(ISNUMBER(Planung!GY63),Planung!GY63,IF(UPPER(Planung!GY63)="H",$C63/2,0)))))))</f>
        <v>0</v>
      </c>
      <c r="GZ63" s="27">
        <f>IF($A63="",0,IF(Mitarbeiter!$G$61=FALSE,0,IF(AND(Mitarbeiter!$E$61&lt;&gt;"",GZ$5+6&lt;Mitarbeiter!$E$61),0,IF(AND(Mitarbeiter!$F$61&lt;&gt;"",GZ$5&gt;Mitarbeiter!$F$61),0,IF(Planung!GZ63="",$C63,IF(ISNUMBER(Planung!GZ63),Planung!GZ63,IF(UPPER(Planung!GZ63)="H",$C63/2,0)))))))</f>
        <v>0</v>
      </c>
      <c r="HA63" s="27">
        <f>IF($A63="",0,IF(Mitarbeiter!$G$61=FALSE,0,IF(AND(Mitarbeiter!$E$61&lt;&gt;"",HA$5+6&lt;Mitarbeiter!$E$61),0,IF(AND(Mitarbeiter!$F$61&lt;&gt;"",HA$5&gt;Mitarbeiter!$F$61),0,IF(Planung!HA63="",$C63,IF(ISNUMBER(Planung!HA63),Planung!HA63,IF(UPPER(Planung!HA63)="H",$C63/2,0)))))))</f>
        <v>0</v>
      </c>
      <c r="HB63" s="27">
        <f>IF($A63="",0,IF(Mitarbeiter!$G$61=FALSE,0,IF(AND(Mitarbeiter!$E$61&lt;&gt;"",HB$5+6&lt;Mitarbeiter!$E$61),0,IF(AND(Mitarbeiter!$F$61&lt;&gt;"",HB$5&gt;Mitarbeiter!$F$61),0,IF(Planung!HB63="",$C63,IF(ISNUMBER(Planung!HB63),Planung!HB63,IF(UPPER(Planung!HB63)="H",$C63/2,0)))))))</f>
        <v>0</v>
      </c>
      <c r="HC63" s="27">
        <f>IF($A63="",0,IF(Mitarbeiter!$G$61=FALSE,0,IF(AND(Mitarbeiter!$E$61&lt;&gt;"",HC$5+6&lt;Mitarbeiter!$E$61),0,IF(AND(Mitarbeiter!$F$61&lt;&gt;"",HC$5&gt;Mitarbeiter!$F$61),0,IF(Planung!HC63="",$C63,IF(ISNUMBER(Planung!HC63),Planung!HC63,IF(UPPER(Planung!HC63)="H",$C63/2,0)))))))</f>
        <v>0</v>
      </c>
      <c r="HD63" s="27">
        <f>IF($A63="",0,IF(Mitarbeiter!$G$61=FALSE,0,IF(AND(Mitarbeiter!$E$61&lt;&gt;"",HD$5+6&lt;Mitarbeiter!$E$61),0,IF(AND(Mitarbeiter!$F$61&lt;&gt;"",HD$5&gt;Mitarbeiter!$F$61),0,IF(Planung!HD63="",$C63,IF(ISNUMBER(Planung!HD63),Planung!HD63,IF(UPPER(Planung!HD63)="H",$C63/2,0)))))))</f>
        <v>0</v>
      </c>
      <c r="HE63" s="27">
        <f>IF($A63="",0,IF(Mitarbeiter!$G$61=FALSE,0,IF(AND(Mitarbeiter!$E$61&lt;&gt;"",HE$5+6&lt;Mitarbeiter!$E$61),0,IF(AND(Mitarbeiter!$F$61&lt;&gt;"",HE$5&gt;Mitarbeiter!$F$61),0,IF(Planung!HE63="",$C63,IF(ISNUMBER(Planung!HE63),Planung!HE63,IF(UPPER(Planung!HE63)="H",$C63/2,0)))))))</f>
        <v>0</v>
      </c>
      <c r="HF63" s="27">
        <f>IF($A63="",0,IF(Mitarbeiter!$G$61=FALSE,0,IF(AND(Mitarbeiter!$E$61&lt;&gt;"",HF$5+6&lt;Mitarbeiter!$E$61),0,IF(AND(Mitarbeiter!$F$61&lt;&gt;"",HF$5&gt;Mitarbeiter!$F$61),0,IF(Planung!HF63="",$C63,IF(ISNUMBER(Planung!HF63),Planung!HF63,IF(UPPER(Planung!HF63)="H",$C63/2,0)))))))</f>
        <v>0</v>
      </c>
      <c r="HG63" s="27">
        <f>IF($A63="",0,IF(Mitarbeiter!$G$61=FALSE,0,IF(AND(Mitarbeiter!$E$61&lt;&gt;"",HG$5+6&lt;Mitarbeiter!$E$61),0,IF(AND(Mitarbeiter!$F$61&lt;&gt;"",HG$5&gt;Mitarbeiter!$F$61),0,IF(Planung!HG63="",$C63,IF(ISNUMBER(Planung!HG63),Planung!HG63,IF(UPPER(Planung!HG63)="H",$C63/2,0)))))))</f>
        <v>0</v>
      </c>
      <c r="HH63" s="27">
        <f>IF($A63="",0,IF(Mitarbeiter!$G$61=FALSE,0,IF(AND(Mitarbeiter!$E$61&lt;&gt;"",HH$5+6&lt;Mitarbeiter!$E$61),0,IF(AND(Mitarbeiter!$F$61&lt;&gt;"",HH$5&gt;Mitarbeiter!$F$61),0,IF(Planung!HH63="",$C63,IF(ISNUMBER(Planung!HH63),Planung!HH63,IF(UPPER(Planung!HH63)="H",$C63/2,0)))))))</f>
        <v>0</v>
      </c>
      <c r="HI63" s="27">
        <f>IF($A63="",0,IF(Mitarbeiter!$G$61=FALSE,0,IF(AND(Mitarbeiter!$E$61&lt;&gt;"",HI$5+6&lt;Mitarbeiter!$E$61),0,IF(AND(Mitarbeiter!$F$61&lt;&gt;"",HI$5&gt;Mitarbeiter!$F$61),0,IF(Planung!HI63="",$C63,IF(ISNUMBER(Planung!HI63),Planung!HI63,IF(UPPER(Planung!HI63)="H",$C63/2,0)))))))</f>
        <v>0</v>
      </c>
      <c r="HJ63" s="27">
        <f>IF($A63="",0,IF(Mitarbeiter!$G$61=FALSE,0,IF(AND(Mitarbeiter!$E$61&lt;&gt;"",HJ$5+6&lt;Mitarbeiter!$E$61),0,IF(AND(Mitarbeiter!$F$61&lt;&gt;"",HJ$5&gt;Mitarbeiter!$F$61),0,IF(Planung!HJ63="",$C63,IF(ISNUMBER(Planung!HJ63),Planung!HJ63,IF(UPPER(Planung!HJ63)="H",$C63/2,0)))))))</f>
        <v>0</v>
      </c>
      <c r="HK63" s="27">
        <f>IF($A63="",0,IF(Mitarbeiter!$G$61=FALSE,0,IF(AND(Mitarbeiter!$E$61&lt;&gt;"",HK$5+6&lt;Mitarbeiter!$E$61),0,IF(AND(Mitarbeiter!$F$61&lt;&gt;"",HK$5&gt;Mitarbeiter!$F$61),0,IF(Planung!HK63="",$C63,IF(ISNUMBER(Planung!HK63),Planung!HK63,IF(UPPER(Planung!HK63)="H",$C63/2,0)))))))</f>
        <v>0</v>
      </c>
      <c r="HL63" s="27">
        <f>IF($A63="",0,IF(Mitarbeiter!$G$61=FALSE,0,IF(AND(Mitarbeiter!$E$61&lt;&gt;"",HL$5+6&lt;Mitarbeiter!$E$61),0,IF(AND(Mitarbeiter!$F$61&lt;&gt;"",HL$5&gt;Mitarbeiter!$F$61),0,IF(Planung!HL63="",$C63,IF(ISNUMBER(Planung!HL63),Planung!HL63,IF(UPPER(Planung!HL63)="H",$C63/2,0)))))))</f>
        <v>0</v>
      </c>
      <c r="HM63" s="27">
        <f>IF($A63="",0,IF(Mitarbeiter!$G$61=FALSE,0,IF(AND(Mitarbeiter!$E$61&lt;&gt;"",HM$5+6&lt;Mitarbeiter!$E$61),0,IF(AND(Mitarbeiter!$F$61&lt;&gt;"",HM$5&gt;Mitarbeiter!$F$61),0,IF(Planung!HM63="",$C63,IF(ISNUMBER(Planung!HM63),Planung!HM63,IF(UPPER(Planung!HM63)="H",$C63/2,0)))))))</f>
        <v>0</v>
      </c>
      <c r="HN63" s="27">
        <f>IF($A63="",0,IF(Mitarbeiter!$G$61=FALSE,0,IF(AND(Mitarbeiter!$E$61&lt;&gt;"",HN$5+6&lt;Mitarbeiter!$E$61),0,IF(AND(Mitarbeiter!$F$61&lt;&gt;"",HN$5&gt;Mitarbeiter!$F$61),0,IF(Planung!HN63="",$C63,IF(ISNUMBER(Planung!HN63),Planung!HN63,IF(UPPER(Planung!HN63)="H",$C63/2,0)))))))</f>
        <v>0</v>
      </c>
      <c r="HO63" s="27">
        <f>IF($A63="",0,IF(Mitarbeiter!$G$61=FALSE,0,IF(AND(Mitarbeiter!$E$61&lt;&gt;"",HO$5+6&lt;Mitarbeiter!$E$61),0,IF(AND(Mitarbeiter!$F$61&lt;&gt;"",HO$5&gt;Mitarbeiter!$F$61),0,IF(Planung!HO63="",$C63,IF(ISNUMBER(Planung!HO63),Planung!HO63,IF(UPPER(Planung!HO63)="H",$C63/2,0)))))))</f>
        <v>0</v>
      </c>
      <c r="HP63" s="27">
        <f>IF($A63="",0,IF(Mitarbeiter!$G$61=FALSE,0,IF(AND(Mitarbeiter!$E$61&lt;&gt;"",HP$5+6&lt;Mitarbeiter!$E$61),0,IF(AND(Mitarbeiter!$F$61&lt;&gt;"",HP$5&gt;Mitarbeiter!$F$61),0,IF(Planung!HP63="",$C63,IF(ISNUMBER(Planung!HP63),Planung!HP63,IF(UPPER(Planung!HP63)="H",$C63/2,0)))))))</f>
        <v>0</v>
      </c>
      <c r="HQ63" s="27">
        <f>IF($A63="",0,IF(Mitarbeiter!$G$61=FALSE,0,IF(AND(Mitarbeiter!$E$61&lt;&gt;"",HQ$5+6&lt;Mitarbeiter!$E$61),0,IF(AND(Mitarbeiter!$F$61&lt;&gt;"",HQ$5&gt;Mitarbeiter!$F$61),0,IF(Planung!HQ63="",$C63,IF(ISNUMBER(Planung!HQ63),Planung!HQ63,IF(UPPER(Planung!HQ63)="H",$C63/2,0)))))))</f>
        <v>0</v>
      </c>
      <c r="HR63" s="27">
        <f>IF($A63="",0,IF(Mitarbeiter!$G$61=FALSE,0,IF(AND(Mitarbeiter!$E$61&lt;&gt;"",HR$5+6&lt;Mitarbeiter!$E$61),0,IF(AND(Mitarbeiter!$F$61&lt;&gt;"",HR$5&gt;Mitarbeiter!$F$61),0,IF(Planung!HR63="",$C63,IF(ISNUMBER(Planung!HR63),Planung!HR63,IF(UPPER(Planung!HR63)="H",$C63/2,0)))))))</f>
        <v>0</v>
      </c>
      <c r="HS63" s="27">
        <f>IF($A63="",0,IF(Mitarbeiter!$G$61=FALSE,0,IF(AND(Mitarbeiter!$E$61&lt;&gt;"",HS$5+6&lt;Mitarbeiter!$E$61),0,IF(AND(Mitarbeiter!$F$61&lt;&gt;"",HS$5&gt;Mitarbeiter!$F$61),0,IF(Planung!HS63="",$C63,IF(ISNUMBER(Planung!HS63),Planung!HS63,IF(UPPER(Planung!HS63)="H",$C63/2,0)))))))</f>
        <v>0</v>
      </c>
      <c r="HT63" s="27">
        <f>IF($A63="",0,IF(Mitarbeiter!$G$61=FALSE,0,IF(AND(Mitarbeiter!$E$61&lt;&gt;"",HT$5+6&lt;Mitarbeiter!$E$61),0,IF(AND(Mitarbeiter!$F$61&lt;&gt;"",HT$5&gt;Mitarbeiter!$F$61),0,IF(Planung!HT63="",$C63,IF(ISNUMBER(Planung!HT63),Planung!HT63,IF(UPPER(Planung!HT63)="H",$C63/2,0)))))))</f>
        <v>0</v>
      </c>
      <c r="HU63" s="27">
        <f>IF($A63="",0,IF(Mitarbeiter!$G$61=FALSE,0,IF(AND(Mitarbeiter!$E$61&lt;&gt;"",HU$5+6&lt;Mitarbeiter!$E$61),0,IF(AND(Mitarbeiter!$F$61&lt;&gt;"",HU$5&gt;Mitarbeiter!$F$61),0,IF(Planung!HU63="",$C63,IF(ISNUMBER(Planung!HU63),Planung!HU63,IF(UPPER(Planung!HU63)="H",$C63/2,0)))))))</f>
        <v>0</v>
      </c>
      <c r="HV63" s="27">
        <f>IF($A63="",0,IF(Mitarbeiter!$G$61=FALSE,0,IF(AND(Mitarbeiter!$E$61&lt;&gt;"",HV$5+6&lt;Mitarbeiter!$E$61),0,IF(AND(Mitarbeiter!$F$61&lt;&gt;"",HV$5&gt;Mitarbeiter!$F$61),0,IF(Planung!HV63="",$C63,IF(ISNUMBER(Planung!HV63),Planung!HV63,IF(UPPER(Planung!HV63)="H",$C63/2,0)))))))</f>
        <v>0</v>
      </c>
      <c r="HW63" s="27">
        <f>IF($A63="",0,IF(Mitarbeiter!$G$61=FALSE,0,IF(AND(Mitarbeiter!$E$61&lt;&gt;"",HW$5+6&lt;Mitarbeiter!$E$61),0,IF(AND(Mitarbeiter!$F$61&lt;&gt;"",HW$5&gt;Mitarbeiter!$F$61),0,IF(Planung!HW63="",$C63,IF(ISNUMBER(Planung!HW63),Planung!HW63,IF(UPPER(Planung!HW63)="H",$C63/2,0)))))))</f>
        <v>0</v>
      </c>
      <c r="HX63" s="27">
        <f>IF($A63="",0,IF(Mitarbeiter!$G$61=FALSE,0,IF(AND(Mitarbeiter!$E$61&lt;&gt;"",HX$5+6&lt;Mitarbeiter!$E$61),0,IF(AND(Mitarbeiter!$F$61&lt;&gt;"",HX$5&gt;Mitarbeiter!$F$61),0,IF(Planung!HX63="",$C63,IF(ISNUMBER(Planung!HX63),Planung!HX63,IF(UPPER(Planung!HX63)="H",$C63/2,0)))))))</f>
        <v>0</v>
      </c>
      <c r="HY63" s="27">
        <f>IF($A63="",0,IF(Mitarbeiter!$G$61=FALSE,0,IF(AND(Mitarbeiter!$E$61&lt;&gt;"",HY$5+6&lt;Mitarbeiter!$E$61),0,IF(AND(Mitarbeiter!$F$61&lt;&gt;"",HY$5&gt;Mitarbeiter!$F$61),0,IF(Planung!HY63="",$C63,IF(ISNUMBER(Planung!HY63),Planung!HY63,IF(UPPER(Planung!HY63)="H",$C63/2,0)))))))</f>
        <v>0</v>
      </c>
      <c r="HZ63" s="27">
        <f>IF($A63="",0,IF(Mitarbeiter!$G$61=FALSE,0,IF(AND(Mitarbeiter!$E$61&lt;&gt;"",HZ$5+6&lt;Mitarbeiter!$E$61),0,IF(AND(Mitarbeiter!$F$61&lt;&gt;"",HZ$5&gt;Mitarbeiter!$F$61),0,IF(Planung!HZ63="",$C63,IF(ISNUMBER(Planung!HZ63),Planung!HZ63,IF(UPPER(Planung!HZ63)="H",$C63/2,0)))))))</f>
        <v>0</v>
      </c>
      <c r="IA63" s="27">
        <f>IF($A63="",0,IF(Mitarbeiter!$G$61=FALSE,0,IF(AND(Mitarbeiter!$E$61&lt;&gt;"",IA$5+6&lt;Mitarbeiter!$E$61),0,IF(AND(Mitarbeiter!$F$61&lt;&gt;"",IA$5&gt;Mitarbeiter!$F$61),0,IF(Planung!IA63="",$C63,IF(ISNUMBER(Planung!IA63),Planung!IA63,IF(UPPER(Planung!IA63)="H",$C63/2,0)))))))</f>
        <v>0</v>
      </c>
    </row>
    <row r="64" spans="1:235" x14ac:dyDescent="0.25">
      <c r="A64" s="7" t="str">
        <f>Planung!A64</f>
        <v/>
      </c>
      <c r="B64" s="7" t="str">
        <f>Planung!B64</f>
        <v/>
      </c>
      <c r="C64" s="27">
        <f>N(Mitarbeiter!$D$62)</f>
        <v>0</v>
      </c>
      <c r="D64" s="27">
        <f>IF($A64="",0,IF(Mitarbeiter!$G$62=FALSE,0,IF(AND(Mitarbeiter!$E$62&lt;&gt;"",D$5+6&lt;Mitarbeiter!$E$62),0,IF(AND(Mitarbeiter!$F$62&lt;&gt;"",D$5&gt;Mitarbeiter!$F$62),0,IF(Planung!D64="",$C64,IF(ISNUMBER(Planung!D64),Planung!D64,IF(UPPER(Planung!D64)="H",$C64/2,0)))))))</f>
        <v>0</v>
      </c>
      <c r="E64" s="27">
        <f>IF($A64="",0,IF(Mitarbeiter!$G$62=FALSE,0,IF(AND(Mitarbeiter!$E$62&lt;&gt;"",E$5+6&lt;Mitarbeiter!$E$62),0,IF(AND(Mitarbeiter!$F$62&lt;&gt;"",E$5&gt;Mitarbeiter!$F$62),0,IF(Planung!E64="",$C64,IF(ISNUMBER(Planung!E64),Planung!E64,IF(UPPER(Planung!E64)="H",$C64/2,0)))))))</f>
        <v>0</v>
      </c>
      <c r="F64" s="27">
        <f>IF($A64="",0,IF(Mitarbeiter!$G$62=FALSE,0,IF(AND(Mitarbeiter!$E$62&lt;&gt;"",F$5+6&lt;Mitarbeiter!$E$62),0,IF(AND(Mitarbeiter!$F$62&lt;&gt;"",F$5&gt;Mitarbeiter!$F$62),0,IF(Planung!F64="",$C64,IF(ISNUMBER(Planung!F64),Planung!F64,IF(UPPER(Planung!F64)="H",$C64/2,0)))))))</f>
        <v>0</v>
      </c>
      <c r="G64" s="27">
        <f>IF($A64="",0,IF(Mitarbeiter!$G$62=FALSE,0,IF(AND(Mitarbeiter!$E$62&lt;&gt;"",G$5+6&lt;Mitarbeiter!$E$62),0,IF(AND(Mitarbeiter!$F$62&lt;&gt;"",G$5&gt;Mitarbeiter!$F$62),0,IF(Planung!G64="",$C64,IF(ISNUMBER(Planung!G64),Planung!G64,IF(UPPER(Planung!G64)="H",$C64/2,0)))))))</f>
        <v>0</v>
      </c>
      <c r="H64" s="27">
        <f>IF($A64="",0,IF(Mitarbeiter!$G$62=FALSE,0,IF(AND(Mitarbeiter!$E$62&lt;&gt;"",H$5+6&lt;Mitarbeiter!$E$62),0,IF(AND(Mitarbeiter!$F$62&lt;&gt;"",H$5&gt;Mitarbeiter!$F$62),0,IF(Planung!H64="",$C64,IF(ISNUMBER(Planung!H64),Planung!H64,IF(UPPER(Planung!H64)="H",$C64/2,0)))))))</f>
        <v>0</v>
      </c>
      <c r="I64" s="27">
        <f>IF($A64="",0,IF(Mitarbeiter!$G$62=FALSE,0,IF(AND(Mitarbeiter!$E$62&lt;&gt;"",I$5+6&lt;Mitarbeiter!$E$62),0,IF(AND(Mitarbeiter!$F$62&lt;&gt;"",I$5&gt;Mitarbeiter!$F$62),0,IF(Planung!I64="",$C64,IF(ISNUMBER(Planung!I64),Planung!I64,IF(UPPER(Planung!I64)="H",$C64/2,0)))))))</f>
        <v>0</v>
      </c>
      <c r="J64" s="27">
        <f>IF($A64="",0,IF(Mitarbeiter!$G$62=FALSE,0,IF(AND(Mitarbeiter!$E$62&lt;&gt;"",J$5+6&lt;Mitarbeiter!$E$62),0,IF(AND(Mitarbeiter!$F$62&lt;&gt;"",J$5&gt;Mitarbeiter!$F$62),0,IF(Planung!J64="",$C64,IF(ISNUMBER(Planung!J64),Planung!J64,IF(UPPER(Planung!J64)="H",$C64/2,0)))))))</f>
        <v>0</v>
      </c>
      <c r="K64" s="27">
        <f>IF($A64="",0,IF(Mitarbeiter!$G$62=FALSE,0,IF(AND(Mitarbeiter!$E$62&lt;&gt;"",K$5+6&lt;Mitarbeiter!$E$62),0,IF(AND(Mitarbeiter!$F$62&lt;&gt;"",K$5&gt;Mitarbeiter!$F$62),0,IF(Planung!K64="",$C64,IF(ISNUMBER(Planung!K64),Planung!K64,IF(UPPER(Planung!K64)="H",$C64/2,0)))))))</f>
        <v>0</v>
      </c>
      <c r="L64" s="27">
        <f>IF($A64="",0,IF(Mitarbeiter!$G$62=FALSE,0,IF(AND(Mitarbeiter!$E$62&lt;&gt;"",L$5+6&lt;Mitarbeiter!$E$62),0,IF(AND(Mitarbeiter!$F$62&lt;&gt;"",L$5&gt;Mitarbeiter!$F$62),0,IF(Planung!L64="",$C64,IF(ISNUMBER(Planung!L64),Planung!L64,IF(UPPER(Planung!L64)="H",$C64/2,0)))))))</f>
        <v>0</v>
      </c>
      <c r="M64" s="27">
        <f>IF($A64="",0,IF(Mitarbeiter!$G$62=FALSE,0,IF(AND(Mitarbeiter!$E$62&lt;&gt;"",M$5+6&lt;Mitarbeiter!$E$62),0,IF(AND(Mitarbeiter!$F$62&lt;&gt;"",M$5&gt;Mitarbeiter!$F$62),0,IF(Planung!M64="",$C64,IF(ISNUMBER(Planung!M64),Planung!M64,IF(UPPER(Planung!M64)="H",$C64/2,0)))))))</f>
        <v>0</v>
      </c>
      <c r="N64" s="27">
        <f>IF($A64="",0,IF(Mitarbeiter!$G$62=FALSE,0,IF(AND(Mitarbeiter!$E$62&lt;&gt;"",N$5+6&lt;Mitarbeiter!$E$62),0,IF(AND(Mitarbeiter!$F$62&lt;&gt;"",N$5&gt;Mitarbeiter!$F$62),0,IF(Planung!N64="",$C64,IF(ISNUMBER(Planung!N64),Planung!N64,IF(UPPER(Planung!N64)="H",$C64/2,0)))))))</f>
        <v>0</v>
      </c>
      <c r="O64" s="27">
        <f>IF($A64="",0,IF(Mitarbeiter!$G$62=FALSE,0,IF(AND(Mitarbeiter!$E$62&lt;&gt;"",O$5+6&lt;Mitarbeiter!$E$62),0,IF(AND(Mitarbeiter!$F$62&lt;&gt;"",O$5&gt;Mitarbeiter!$F$62),0,IF(Planung!O64="",$C64,IF(ISNUMBER(Planung!O64),Planung!O64,IF(UPPER(Planung!O64)="H",$C64/2,0)))))))</f>
        <v>0</v>
      </c>
      <c r="P64" s="27">
        <f>IF($A64="",0,IF(Mitarbeiter!$G$62=FALSE,0,IF(AND(Mitarbeiter!$E$62&lt;&gt;"",P$5+6&lt;Mitarbeiter!$E$62),0,IF(AND(Mitarbeiter!$F$62&lt;&gt;"",P$5&gt;Mitarbeiter!$F$62),0,IF(Planung!P64="",$C64,IF(ISNUMBER(Planung!P64),Planung!P64,IF(UPPER(Planung!P64)="H",$C64/2,0)))))))</f>
        <v>0</v>
      </c>
      <c r="Q64" s="27">
        <f>IF($A64="",0,IF(Mitarbeiter!$G$62=FALSE,0,IF(AND(Mitarbeiter!$E$62&lt;&gt;"",Q$5+6&lt;Mitarbeiter!$E$62),0,IF(AND(Mitarbeiter!$F$62&lt;&gt;"",Q$5&gt;Mitarbeiter!$F$62),0,IF(Planung!Q64="",$C64,IF(ISNUMBER(Planung!Q64),Planung!Q64,IF(UPPER(Planung!Q64)="H",$C64/2,0)))))))</f>
        <v>0</v>
      </c>
      <c r="R64" s="27">
        <f>IF($A64="",0,IF(Mitarbeiter!$G$62=FALSE,0,IF(AND(Mitarbeiter!$E$62&lt;&gt;"",R$5+6&lt;Mitarbeiter!$E$62),0,IF(AND(Mitarbeiter!$F$62&lt;&gt;"",R$5&gt;Mitarbeiter!$F$62),0,IF(Planung!R64="",$C64,IF(ISNUMBER(Planung!R64),Planung!R64,IF(UPPER(Planung!R64)="H",$C64/2,0)))))))</f>
        <v>0</v>
      </c>
      <c r="S64" s="27">
        <f>IF($A64="",0,IF(Mitarbeiter!$G$62=FALSE,0,IF(AND(Mitarbeiter!$E$62&lt;&gt;"",S$5+6&lt;Mitarbeiter!$E$62),0,IF(AND(Mitarbeiter!$F$62&lt;&gt;"",S$5&gt;Mitarbeiter!$F$62),0,IF(Planung!S64="",$C64,IF(ISNUMBER(Planung!S64),Planung!S64,IF(UPPER(Planung!S64)="H",$C64/2,0)))))))</f>
        <v>0</v>
      </c>
      <c r="T64" s="27">
        <f>IF($A64="",0,IF(Mitarbeiter!$G$62=FALSE,0,IF(AND(Mitarbeiter!$E$62&lt;&gt;"",T$5+6&lt;Mitarbeiter!$E$62),0,IF(AND(Mitarbeiter!$F$62&lt;&gt;"",T$5&gt;Mitarbeiter!$F$62),0,IF(Planung!T64="",$C64,IF(ISNUMBER(Planung!T64),Planung!T64,IF(UPPER(Planung!T64)="H",$C64/2,0)))))))</f>
        <v>0</v>
      </c>
      <c r="U64" s="27">
        <f>IF($A64="",0,IF(Mitarbeiter!$G$62=FALSE,0,IF(AND(Mitarbeiter!$E$62&lt;&gt;"",U$5+6&lt;Mitarbeiter!$E$62),0,IF(AND(Mitarbeiter!$F$62&lt;&gt;"",U$5&gt;Mitarbeiter!$F$62),0,IF(Planung!U64="",$C64,IF(ISNUMBER(Planung!U64),Planung!U64,IF(UPPER(Planung!U64)="H",$C64/2,0)))))))</f>
        <v>0</v>
      </c>
      <c r="V64" s="27">
        <f>IF($A64="",0,IF(Mitarbeiter!$G$62=FALSE,0,IF(AND(Mitarbeiter!$E$62&lt;&gt;"",V$5+6&lt;Mitarbeiter!$E$62),0,IF(AND(Mitarbeiter!$F$62&lt;&gt;"",V$5&gt;Mitarbeiter!$F$62),0,IF(Planung!V64="",$C64,IF(ISNUMBER(Planung!V64),Planung!V64,IF(UPPER(Planung!V64)="H",$C64/2,0)))))))</f>
        <v>0</v>
      </c>
      <c r="W64" s="27">
        <f>IF($A64="",0,IF(Mitarbeiter!$G$62=FALSE,0,IF(AND(Mitarbeiter!$E$62&lt;&gt;"",W$5+6&lt;Mitarbeiter!$E$62),0,IF(AND(Mitarbeiter!$F$62&lt;&gt;"",W$5&gt;Mitarbeiter!$F$62),0,IF(Planung!W64="",$C64,IF(ISNUMBER(Planung!W64),Planung!W64,IF(UPPER(Planung!W64)="H",$C64/2,0)))))))</f>
        <v>0</v>
      </c>
      <c r="X64" s="27">
        <f>IF($A64="",0,IF(Mitarbeiter!$G$62=FALSE,0,IF(AND(Mitarbeiter!$E$62&lt;&gt;"",X$5+6&lt;Mitarbeiter!$E$62),0,IF(AND(Mitarbeiter!$F$62&lt;&gt;"",X$5&gt;Mitarbeiter!$F$62),0,IF(Planung!X64="",$C64,IF(ISNUMBER(Planung!X64),Planung!X64,IF(UPPER(Planung!X64)="H",$C64/2,0)))))))</f>
        <v>0</v>
      </c>
      <c r="Y64" s="27">
        <f>IF($A64="",0,IF(Mitarbeiter!$G$62=FALSE,0,IF(AND(Mitarbeiter!$E$62&lt;&gt;"",Y$5+6&lt;Mitarbeiter!$E$62),0,IF(AND(Mitarbeiter!$F$62&lt;&gt;"",Y$5&gt;Mitarbeiter!$F$62),0,IF(Planung!Y64="",$C64,IF(ISNUMBER(Planung!Y64),Planung!Y64,IF(UPPER(Planung!Y64)="H",$C64/2,0)))))))</f>
        <v>0</v>
      </c>
      <c r="Z64" s="27">
        <f>IF($A64="",0,IF(Mitarbeiter!$G$62=FALSE,0,IF(AND(Mitarbeiter!$E$62&lt;&gt;"",Z$5+6&lt;Mitarbeiter!$E$62),0,IF(AND(Mitarbeiter!$F$62&lt;&gt;"",Z$5&gt;Mitarbeiter!$F$62),0,IF(Planung!Z64="",$C64,IF(ISNUMBER(Planung!Z64),Planung!Z64,IF(UPPER(Planung!Z64)="H",$C64/2,0)))))))</f>
        <v>0</v>
      </c>
      <c r="AA64" s="27">
        <f>IF($A64="",0,IF(Mitarbeiter!$G$62=FALSE,0,IF(AND(Mitarbeiter!$E$62&lt;&gt;"",AA$5+6&lt;Mitarbeiter!$E$62),0,IF(AND(Mitarbeiter!$F$62&lt;&gt;"",AA$5&gt;Mitarbeiter!$F$62),0,IF(Planung!AA64="",$C64,IF(ISNUMBER(Planung!AA64),Planung!AA64,IF(UPPER(Planung!AA64)="H",$C64/2,0)))))))</f>
        <v>0</v>
      </c>
      <c r="AB64" s="27">
        <f>IF($A64="",0,IF(Mitarbeiter!$G$62=FALSE,0,IF(AND(Mitarbeiter!$E$62&lt;&gt;"",AB$5+6&lt;Mitarbeiter!$E$62),0,IF(AND(Mitarbeiter!$F$62&lt;&gt;"",AB$5&gt;Mitarbeiter!$F$62),0,IF(Planung!AB64="",$C64,IF(ISNUMBER(Planung!AB64),Planung!AB64,IF(UPPER(Planung!AB64)="H",$C64/2,0)))))))</f>
        <v>0</v>
      </c>
      <c r="AC64" s="27">
        <f>IF($A64="",0,IF(Mitarbeiter!$G$62=FALSE,0,IF(AND(Mitarbeiter!$E$62&lt;&gt;"",AC$5+6&lt;Mitarbeiter!$E$62),0,IF(AND(Mitarbeiter!$F$62&lt;&gt;"",AC$5&gt;Mitarbeiter!$F$62),0,IF(Planung!AC64="",$C64,IF(ISNUMBER(Planung!AC64),Planung!AC64,IF(UPPER(Planung!AC64)="H",$C64/2,0)))))))</f>
        <v>0</v>
      </c>
      <c r="AD64" s="27">
        <f>IF($A64="",0,IF(Mitarbeiter!$G$62=FALSE,0,IF(AND(Mitarbeiter!$E$62&lt;&gt;"",AD$5+6&lt;Mitarbeiter!$E$62),0,IF(AND(Mitarbeiter!$F$62&lt;&gt;"",AD$5&gt;Mitarbeiter!$F$62),0,IF(Planung!AD64="",$C64,IF(ISNUMBER(Planung!AD64),Planung!AD64,IF(UPPER(Planung!AD64)="H",$C64/2,0)))))))</f>
        <v>0</v>
      </c>
      <c r="AE64" s="27">
        <f>IF($A64="",0,IF(Mitarbeiter!$G$62=FALSE,0,IF(AND(Mitarbeiter!$E$62&lt;&gt;"",AE$5+6&lt;Mitarbeiter!$E$62),0,IF(AND(Mitarbeiter!$F$62&lt;&gt;"",AE$5&gt;Mitarbeiter!$F$62),0,IF(Planung!AE64="",$C64,IF(ISNUMBER(Planung!AE64),Planung!AE64,IF(UPPER(Planung!AE64)="H",$C64/2,0)))))))</f>
        <v>0</v>
      </c>
      <c r="AF64" s="27">
        <f>IF($A64="",0,IF(Mitarbeiter!$G$62=FALSE,0,IF(AND(Mitarbeiter!$E$62&lt;&gt;"",AF$5+6&lt;Mitarbeiter!$E$62),0,IF(AND(Mitarbeiter!$F$62&lt;&gt;"",AF$5&gt;Mitarbeiter!$F$62),0,IF(Planung!AF64="",$C64,IF(ISNUMBER(Planung!AF64),Planung!AF64,IF(UPPER(Planung!AF64)="H",$C64/2,0)))))))</f>
        <v>0</v>
      </c>
      <c r="AG64" s="27">
        <f>IF($A64="",0,IF(Mitarbeiter!$G$62=FALSE,0,IF(AND(Mitarbeiter!$E$62&lt;&gt;"",AG$5+6&lt;Mitarbeiter!$E$62),0,IF(AND(Mitarbeiter!$F$62&lt;&gt;"",AG$5&gt;Mitarbeiter!$F$62),0,IF(Planung!AG64="",$C64,IF(ISNUMBER(Planung!AG64),Planung!AG64,IF(UPPER(Planung!AG64)="H",$C64/2,0)))))))</f>
        <v>0</v>
      </c>
      <c r="AH64" s="27">
        <f>IF($A64="",0,IF(Mitarbeiter!$G$62=FALSE,0,IF(AND(Mitarbeiter!$E$62&lt;&gt;"",AH$5+6&lt;Mitarbeiter!$E$62),0,IF(AND(Mitarbeiter!$F$62&lt;&gt;"",AH$5&gt;Mitarbeiter!$F$62),0,IF(Planung!AH64="",$C64,IF(ISNUMBER(Planung!AH64),Planung!AH64,IF(UPPER(Planung!AH64)="H",$C64/2,0)))))))</f>
        <v>0</v>
      </c>
      <c r="AI64" s="27">
        <f>IF($A64="",0,IF(Mitarbeiter!$G$62=FALSE,0,IF(AND(Mitarbeiter!$E$62&lt;&gt;"",AI$5+6&lt;Mitarbeiter!$E$62),0,IF(AND(Mitarbeiter!$F$62&lt;&gt;"",AI$5&gt;Mitarbeiter!$F$62),0,IF(Planung!AI64="",$C64,IF(ISNUMBER(Planung!AI64),Planung!AI64,IF(UPPER(Planung!AI64)="H",$C64/2,0)))))))</f>
        <v>0</v>
      </c>
      <c r="AJ64" s="27">
        <f>IF($A64="",0,IF(Mitarbeiter!$G$62=FALSE,0,IF(AND(Mitarbeiter!$E$62&lt;&gt;"",AJ$5+6&lt;Mitarbeiter!$E$62),0,IF(AND(Mitarbeiter!$F$62&lt;&gt;"",AJ$5&gt;Mitarbeiter!$F$62),0,IF(Planung!AJ64="",$C64,IF(ISNUMBER(Planung!AJ64),Planung!AJ64,IF(UPPER(Planung!AJ64)="H",$C64/2,0)))))))</f>
        <v>0</v>
      </c>
      <c r="AK64" s="27">
        <f>IF($A64="",0,IF(Mitarbeiter!$G$62=FALSE,0,IF(AND(Mitarbeiter!$E$62&lt;&gt;"",AK$5+6&lt;Mitarbeiter!$E$62),0,IF(AND(Mitarbeiter!$F$62&lt;&gt;"",AK$5&gt;Mitarbeiter!$F$62),0,IF(Planung!AK64="",$C64,IF(ISNUMBER(Planung!AK64),Planung!AK64,IF(UPPER(Planung!AK64)="H",$C64/2,0)))))))</f>
        <v>0</v>
      </c>
      <c r="AL64" s="27">
        <f>IF($A64="",0,IF(Mitarbeiter!$G$62=FALSE,0,IF(AND(Mitarbeiter!$E$62&lt;&gt;"",AL$5+6&lt;Mitarbeiter!$E$62),0,IF(AND(Mitarbeiter!$F$62&lt;&gt;"",AL$5&gt;Mitarbeiter!$F$62),0,IF(Planung!AL64="",$C64,IF(ISNUMBER(Planung!AL64),Planung!AL64,IF(UPPER(Planung!AL64)="H",$C64/2,0)))))))</f>
        <v>0</v>
      </c>
      <c r="AM64" s="27">
        <f>IF($A64="",0,IF(Mitarbeiter!$G$62=FALSE,0,IF(AND(Mitarbeiter!$E$62&lt;&gt;"",AM$5+6&lt;Mitarbeiter!$E$62),0,IF(AND(Mitarbeiter!$F$62&lt;&gt;"",AM$5&gt;Mitarbeiter!$F$62),0,IF(Planung!AM64="",$C64,IF(ISNUMBER(Planung!AM64),Planung!AM64,IF(UPPER(Planung!AM64)="H",$C64/2,0)))))))</f>
        <v>0</v>
      </c>
      <c r="AN64" s="27">
        <f>IF($A64="",0,IF(Mitarbeiter!$G$62=FALSE,0,IF(AND(Mitarbeiter!$E$62&lt;&gt;"",AN$5+6&lt;Mitarbeiter!$E$62),0,IF(AND(Mitarbeiter!$F$62&lt;&gt;"",AN$5&gt;Mitarbeiter!$F$62),0,IF(Planung!AN64="",$C64,IF(ISNUMBER(Planung!AN64),Planung!AN64,IF(UPPER(Planung!AN64)="H",$C64/2,0)))))))</f>
        <v>0</v>
      </c>
      <c r="AO64" s="27">
        <f>IF($A64="",0,IF(Mitarbeiter!$G$62=FALSE,0,IF(AND(Mitarbeiter!$E$62&lt;&gt;"",AO$5+6&lt;Mitarbeiter!$E$62),0,IF(AND(Mitarbeiter!$F$62&lt;&gt;"",AO$5&gt;Mitarbeiter!$F$62),0,IF(Planung!AO64="",$C64,IF(ISNUMBER(Planung!AO64),Planung!AO64,IF(UPPER(Planung!AO64)="H",$C64/2,0)))))))</f>
        <v>0</v>
      </c>
      <c r="AP64" s="27">
        <f>IF($A64="",0,IF(Mitarbeiter!$G$62=FALSE,0,IF(AND(Mitarbeiter!$E$62&lt;&gt;"",AP$5+6&lt;Mitarbeiter!$E$62),0,IF(AND(Mitarbeiter!$F$62&lt;&gt;"",AP$5&gt;Mitarbeiter!$F$62),0,IF(Planung!AP64="",$C64,IF(ISNUMBER(Planung!AP64),Planung!AP64,IF(UPPER(Planung!AP64)="H",$C64/2,0)))))))</f>
        <v>0</v>
      </c>
      <c r="AQ64" s="27">
        <f>IF($A64="",0,IF(Mitarbeiter!$G$62=FALSE,0,IF(AND(Mitarbeiter!$E$62&lt;&gt;"",AQ$5+6&lt;Mitarbeiter!$E$62),0,IF(AND(Mitarbeiter!$F$62&lt;&gt;"",AQ$5&gt;Mitarbeiter!$F$62),0,IF(Planung!AQ64="",$C64,IF(ISNUMBER(Planung!AQ64),Planung!AQ64,IF(UPPER(Planung!AQ64)="H",$C64/2,0)))))))</f>
        <v>0</v>
      </c>
      <c r="AR64" s="27">
        <f>IF($A64="",0,IF(Mitarbeiter!$G$62=FALSE,0,IF(AND(Mitarbeiter!$E$62&lt;&gt;"",AR$5+6&lt;Mitarbeiter!$E$62),0,IF(AND(Mitarbeiter!$F$62&lt;&gt;"",AR$5&gt;Mitarbeiter!$F$62),0,IF(Planung!AR64="",$C64,IF(ISNUMBER(Planung!AR64),Planung!AR64,IF(UPPER(Planung!AR64)="H",$C64/2,0)))))))</f>
        <v>0</v>
      </c>
      <c r="AS64" s="27">
        <f>IF($A64="",0,IF(Mitarbeiter!$G$62=FALSE,0,IF(AND(Mitarbeiter!$E$62&lt;&gt;"",AS$5+6&lt;Mitarbeiter!$E$62),0,IF(AND(Mitarbeiter!$F$62&lt;&gt;"",AS$5&gt;Mitarbeiter!$F$62),0,IF(Planung!AS64="",$C64,IF(ISNUMBER(Planung!AS64),Planung!AS64,IF(UPPER(Planung!AS64)="H",$C64/2,0)))))))</f>
        <v>0</v>
      </c>
      <c r="AT64" s="27">
        <f>IF($A64="",0,IF(Mitarbeiter!$G$62=FALSE,0,IF(AND(Mitarbeiter!$E$62&lt;&gt;"",AT$5+6&lt;Mitarbeiter!$E$62),0,IF(AND(Mitarbeiter!$F$62&lt;&gt;"",AT$5&gt;Mitarbeiter!$F$62),0,IF(Planung!AT64="",$C64,IF(ISNUMBER(Planung!AT64),Planung!AT64,IF(UPPER(Planung!AT64)="H",$C64/2,0)))))))</f>
        <v>0</v>
      </c>
      <c r="AU64" s="27">
        <f>IF($A64="",0,IF(Mitarbeiter!$G$62=FALSE,0,IF(AND(Mitarbeiter!$E$62&lt;&gt;"",AU$5+6&lt;Mitarbeiter!$E$62),0,IF(AND(Mitarbeiter!$F$62&lt;&gt;"",AU$5&gt;Mitarbeiter!$F$62),0,IF(Planung!AU64="",$C64,IF(ISNUMBER(Planung!AU64),Planung!AU64,IF(UPPER(Planung!AU64)="H",$C64/2,0)))))))</f>
        <v>0</v>
      </c>
      <c r="AV64" s="27">
        <f>IF($A64="",0,IF(Mitarbeiter!$G$62=FALSE,0,IF(AND(Mitarbeiter!$E$62&lt;&gt;"",AV$5+6&lt;Mitarbeiter!$E$62),0,IF(AND(Mitarbeiter!$F$62&lt;&gt;"",AV$5&gt;Mitarbeiter!$F$62),0,IF(Planung!AV64="",$C64,IF(ISNUMBER(Planung!AV64),Planung!AV64,IF(UPPER(Planung!AV64)="H",$C64/2,0)))))))</f>
        <v>0</v>
      </c>
      <c r="AW64" s="27">
        <f>IF($A64="",0,IF(Mitarbeiter!$G$62=FALSE,0,IF(AND(Mitarbeiter!$E$62&lt;&gt;"",AW$5+6&lt;Mitarbeiter!$E$62),0,IF(AND(Mitarbeiter!$F$62&lt;&gt;"",AW$5&gt;Mitarbeiter!$F$62),0,IF(Planung!AW64="",$C64,IF(ISNUMBER(Planung!AW64),Planung!AW64,IF(UPPER(Planung!AW64)="H",$C64/2,0)))))))</f>
        <v>0</v>
      </c>
      <c r="AX64" s="27">
        <f>IF($A64="",0,IF(Mitarbeiter!$G$62=FALSE,0,IF(AND(Mitarbeiter!$E$62&lt;&gt;"",AX$5+6&lt;Mitarbeiter!$E$62),0,IF(AND(Mitarbeiter!$F$62&lt;&gt;"",AX$5&gt;Mitarbeiter!$F$62),0,IF(Planung!AX64="",$C64,IF(ISNUMBER(Planung!AX64),Planung!AX64,IF(UPPER(Planung!AX64)="H",$C64/2,0)))))))</f>
        <v>0</v>
      </c>
      <c r="AY64" s="27">
        <f>IF($A64="",0,IF(Mitarbeiter!$G$62=FALSE,0,IF(AND(Mitarbeiter!$E$62&lt;&gt;"",AY$5+6&lt;Mitarbeiter!$E$62),0,IF(AND(Mitarbeiter!$F$62&lt;&gt;"",AY$5&gt;Mitarbeiter!$F$62),0,IF(Planung!AY64="",$C64,IF(ISNUMBER(Planung!AY64),Planung!AY64,IF(UPPER(Planung!AY64)="H",$C64/2,0)))))))</f>
        <v>0</v>
      </c>
      <c r="AZ64" s="27">
        <f>IF($A64="",0,IF(Mitarbeiter!$G$62=FALSE,0,IF(AND(Mitarbeiter!$E$62&lt;&gt;"",AZ$5+6&lt;Mitarbeiter!$E$62),0,IF(AND(Mitarbeiter!$F$62&lt;&gt;"",AZ$5&gt;Mitarbeiter!$F$62),0,IF(Planung!AZ64="",$C64,IF(ISNUMBER(Planung!AZ64),Planung!AZ64,IF(UPPER(Planung!AZ64)="H",$C64/2,0)))))))</f>
        <v>0</v>
      </c>
      <c r="BA64" s="27">
        <f>IF($A64="",0,IF(Mitarbeiter!$G$62=FALSE,0,IF(AND(Mitarbeiter!$E$62&lt;&gt;"",BA$5+6&lt;Mitarbeiter!$E$62),0,IF(AND(Mitarbeiter!$F$62&lt;&gt;"",BA$5&gt;Mitarbeiter!$F$62),0,IF(Planung!BA64="",$C64,IF(ISNUMBER(Planung!BA64),Planung!BA64,IF(UPPER(Planung!BA64)="H",$C64/2,0)))))))</f>
        <v>0</v>
      </c>
      <c r="BB64" s="27">
        <f>IF($A64="",0,IF(Mitarbeiter!$G$62=FALSE,0,IF(AND(Mitarbeiter!$E$62&lt;&gt;"",BB$5+6&lt;Mitarbeiter!$E$62),0,IF(AND(Mitarbeiter!$F$62&lt;&gt;"",BB$5&gt;Mitarbeiter!$F$62),0,IF(Planung!BB64="",$C64,IF(ISNUMBER(Planung!BB64),Planung!BB64,IF(UPPER(Planung!BB64)="H",$C64/2,0)))))))</f>
        <v>0</v>
      </c>
      <c r="BC64" s="27">
        <f>IF($A64="",0,IF(Mitarbeiter!$G$62=FALSE,0,IF(AND(Mitarbeiter!$E$62&lt;&gt;"",BC$5+6&lt;Mitarbeiter!$E$62),0,IF(AND(Mitarbeiter!$F$62&lt;&gt;"",BC$5&gt;Mitarbeiter!$F$62),0,IF(Planung!BC64="",$C64,IF(ISNUMBER(Planung!BC64),Planung!BC64,IF(UPPER(Planung!BC64)="H",$C64/2,0)))))))</f>
        <v>0</v>
      </c>
      <c r="BD64" s="27">
        <f>IF($A64="",0,IF(Mitarbeiter!$G$62=FALSE,0,IF(AND(Mitarbeiter!$E$62&lt;&gt;"",BD$5+6&lt;Mitarbeiter!$E$62),0,IF(AND(Mitarbeiter!$F$62&lt;&gt;"",BD$5&gt;Mitarbeiter!$F$62),0,IF(Planung!BD64="",$C64,IF(ISNUMBER(Planung!BD64),Planung!BD64,IF(UPPER(Planung!BD64)="H",$C64/2,0)))))))</f>
        <v>0</v>
      </c>
      <c r="BE64" s="27">
        <f>IF($A64="",0,IF(Mitarbeiter!$G$62=FALSE,0,IF(AND(Mitarbeiter!$E$62&lt;&gt;"",BE$5+6&lt;Mitarbeiter!$E$62),0,IF(AND(Mitarbeiter!$F$62&lt;&gt;"",BE$5&gt;Mitarbeiter!$F$62),0,IF(Planung!BE64="",$C64,IF(ISNUMBER(Planung!BE64),Planung!BE64,IF(UPPER(Planung!BE64)="H",$C64/2,0)))))))</f>
        <v>0</v>
      </c>
      <c r="BF64" s="27">
        <f>IF($A64="",0,IF(Mitarbeiter!$G$62=FALSE,0,IF(AND(Mitarbeiter!$E$62&lt;&gt;"",BF$5+6&lt;Mitarbeiter!$E$62),0,IF(AND(Mitarbeiter!$F$62&lt;&gt;"",BF$5&gt;Mitarbeiter!$F$62),0,IF(Planung!BF64="",$C64,IF(ISNUMBER(Planung!BF64),Planung!BF64,IF(UPPER(Planung!BF64)="H",$C64/2,0)))))))</f>
        <v>0</v>
      </c>
      <c r="BG64" s="27">
        <f>IF($A64="",0,IF(Mitarbeiter!$G$62=FALSE,0,IF(AND(Mitarbeiter!$E$62&lt;&gt;"",BG$5+6&lt;Mitarbeiter!$E$62),0,IF(AND(Mitarbeiter!$F$62&lt;&gt;"",BG$5&gt;Mitarbeiter!$F$62),0,IF(Planung!BG64="",$C64,IF(ISNUMBER(Planung!BG64),Planung!BG64,IF(UPPER(Planung!BG64)="H",$C64/2,0)))))))</f>
        <v>0</v>
      </c>
      <c r="BH64" s="27">
        <f>IF($A64="",0,IF(Mitarbeiter!$G$62=FALSE,0,IF(AND(Mitarbeiter!$E$62&lt;&gt;"",BH$5+6&lt;Mitarbeiter!$E$62),0,IF(AND(Mitarbeiter!$F$62&lt;&gt;"",BH$5&gt;Mitarbeiter!$F$62),0,IF(Planung!BH64="",$C64,IF(ISNUMBER(Planung!BH64),Planung!BH64,IF(UPPER(Planung!BH64)="H",$C64/2,0)))))))</f>
        <v>0</v>
      </c>
      <c r="BI64" s="27">
        <f>IF($A64="",0,IF(Mitarbeiter!$G$62=FALSE,0,IF(AND(Mitarbeiter!$E$62&lt;&gt;"",BI$5+6&lt;Mitarbeiter!$E$62),0,IF(AND(Mitarbeiter!$F$62&lt;&gt;"",BI$5&gt;Mitarbeiter!$F$62),0,IF(Planung!BI64="",$C64,IF(ISNUMBER(Planung!BI64),Planung!BI64,IF(UPPER(Planung!BI64)="H",$C64/2,0)))))))</f>
        <v>0</v>
      </c>
      <c r="BJ64" s="27">
        <f>IF($A64="",0,IF(Mitarbeiter!$G$62=FALSE,0,IF(AND(Mitarbeiter!$E$62&lt;&gt;"",BJ$5+6&lt;Mitarbeiter!$E$62),0,IF(AND(Mitarbeiter!$F$62&lt;&gt;"",BJ$5&gt;Mitarbeiter!$F$62),0,IF(Planung!BJ64="",$C64,IF(ISNUMBER(Planung!BJ64),Planung!BJ64,IF(UPPER(Planung!BJ64)="H",$C64/2,0)))))))</f>
        <v>0</v>
      </c>
      <c r="BK64" s="27">
        <f>IF($A64="",0,IF(Mitarbeiter!$G$62=FALSE,0,IF(AND(Mitarbeiter!$E$62&lt;&gt;"",BK$5+6&lt;Mitarbeiter!$E$62),0,IF(AND(Mitarbeiter!$F$62&lt;&gt;"",BK$5&gt;Mitarbeiter!$F$62),0,IF(Planung!BK64="",$C64,IF(ISNUMBER(Planung!BK64),Planung!BK64,IF(UPPER(Planung!BK64)="H",$C64/2,0)))))))</f>
        <v>0</v>
      </c>
      <c r="BL64" s="27">
        <f>IF($A64="",0,IF(Mitarbeiter!$G$62=FALSE,0,IF(AND(Mitarbeiter!$E$62&lt;&gt;"",BL$5+6&lt;Mitarbeiter!$E$62),0,IF(AND(Mitarbeiter!$F$62&lt;&gt;"",BL$5&gt;Mitarbeiter!$F$62),0,IF(Planung!BL64="",$C64,IF(ISNUMBER(Planung!BL64),Planung!BL64,IF(UPPER(Planung!BL64)="H",$C64/2,0)))))))</f>
        <v>0</v>
      </c>
      <c r="BM64" s="27">
        <f>IF($A64="",0,IF(Mitarbeiter!$G$62=FALSE,0,IF(AND(Mitarbeiter!$E$62&lt;&gt;"",BM$5+6&lt;Mitarbeiter!$E$62),0,IF(AND(Mitarbeiter!$F$62&lt;&gt;"",BM$5&gt;Mitarbeiter!$F$62),0,IF(Planung!BM64="",$C64,IF(ISNUMBER(Planung!BM64),Planung!BM64,IF(UPPER(Planung!BM64)="H",$C64/2,0)))))))</f>
        <v>0</v>
      </c>
      <c r="BN64" s="27">
        <f>IF($A64="",0,IF(Mitarbeiter!$G$62=FALSE,0,IF(AND(Mitarbeiter!$E$62&lt;&gt;"",BN$5+6&lt;Mitarbeiter!$E$62),0,IF(AND(Mitarbeiter!$F$62&lt;&gt;"",BN$5&gt;Mitarbeiter!$F$62),0,IF(Planung!BN64="",$C64,IF(ISNUMBER(Planung!BN64),Planung!BN64,IF(UPPER(Planung!BN64)="H",$C64/2,0)))))))</f>
        <v>0</v>
      </c>
      <c r="BO64" s="27">
        <f>IF($A64="",0,IF(Mitarbeiter!$G$62=FALSE,0,IF(AND(Mitarbeiter!$E$62&lt;&gt;"",BO$5+6&lt;Mitarbeiter!$E$62),0,IF(AND(Mitarbeiter!$F$62&lt;&gt;"",BO$5&gt;Mitarbeiter!$F$62),0,IF(Planung!BO64="",$C64,IF(ISNUMBER(Planung!BO64),Planung!BO64,IF(UPPER(Planung!BO64)="H",$C64/2,0)))))))</f>
        <v>0</v>
      </c>
      <c r="BP64" s="27">
        <f>IF($A64="",0,IF(Mitarbeiter!$G$62=FALSE,0,IF(AND(Mitarbeiter!$E$62&lt;&gt;"",BP$5+6&lt;Mitarbeiter!$E$62),0,IF(AND(Mitarbeiter!$F$62&lt;&gt;"",BP$5&gt;Mitarbeiter!$F$62),0,IF(Planung!BP64="",$C64,IF(ISNUMBER(Planung!BP64),Planung!BP64,IF(UPPER(Planung!BP64)="H",$C64/2,0)))))))</f>
        <v>0</v>
      </c>
      <c r="BQ64" s="27">
        <f>IF($A64="",0,IF(Mitarbeiter!$G$62=FALSE,0,IF(AND(Mitarbeiter!$E$62&lt;&gt;"",BQ$5+6&lt;Mitarbeiter!$E$62),0,IF(AND(Mitarbeiter!$F$62&lt;&gt;"",BQ$5&gt;Mitarbeiter!$F$62),0,IF(Planung!BQ64="",$C64,IF(ISNUMBER(Planung!BQ64),Planung!BQ64,IF(UPPER(Planung!BQ64)="H",$C64/2,0)))))))</f>
        <v>0</v>
      </c>
      <c r="BR64" s="27">
        <f>IF($A64="",0,IF(Mitarbeiter!$G$62=FALSE,0,IF(AND(Mitarbeiter!$E$62&lt;&gt;"",BR$5+6&lt;Mitarbeiter!$E$62),0,IF(AND(Mitarbeiter!$F$62&lt;&gt;"",BR$5&gt;Mitarbeiter!$F$62),0,IF(Planung!BR64="",$C64,IF(ISNUMBER(Planung!BR64),Planung!BR64,IF(UPPER(Planung!BR64)="H",$C64/2,0)))))))</f>
        <v>0</v>
      </c>
      <c r="BS64" s="27">
        <f>IF($A64="",0,IF(Mitarbeiter!$G$62=FALSE,0,IF(AND(Mitarbeiter!$E$62&lt;&gt;"",BS$5+6&lt;Mitarbeiter!$E$62),0,IF(AND(Mitarbeiter!$F$62&lt;&gt;"",BS$5&gt;Mitarbeiter!$F$62),0,IF(Planung!BS64="",$C64,IF(ISNUMBER(Planung!BS64),Planung!BS64,IF(UPPER(Planung!BS64)="H",$C64/2,0)))))))</f>
        <v>0</v>
      </c>
      <c r="BT64" s="27">
        <f>IF($A64="",0,IF(Mitarbeiter!$G$62=FALSE,0,IF(AND(Mitarbeiter!$E$62&lt;&gt;"",BT$5+6&lt;Mitarbeiter!$E$62),0,IF(AND(Mitarbeiter!$F$62&lt;&gt;"",BT$5&gt;Mitarbeiter!$F$62),0,IF(Planung!BT64="",$C64,IF(ISNUMBER(Planung!BT64),Planung!BT64,IF(UPPER(Planung!BT64)="H",$C64/2,0)))))))</f>
        <v>0</v>
      </c>
      <c r="BU64" s="27">
        <f>IF($A64="",0,IF(Mitarbeiter!$G$62=FALSE,0,IF(AND(Mitarbeiter!$E$62&lt;&gt;"",BU$5+6&lt;Mitarbeiter!$E$62),0,IF(AND(Mitarbeiter!$F$62&lt;&gt;"",BU$5&gt;Mitarbeiter!$F$62),0,IF(Planung!BU64="",$C64,IF(ISNUMBER(Planung!BU64),Planung!BU64,IF(UPPER(Planung!BU64)="H",$C64/2,0)))))))</f>
        <v>0</v>
      </c>
      <c r="BV64" s="27">
        <f>IF($A64="",0,IF(Mitarbeiter!$G$62=FALSE,0,IF(AND(Mitarbeiter!$E$62&lt;&gt;"",BV$5+6&lt;Mitarbeiter!$E$62),0,IF(AND(Mitarbeiter!$F$62&lt;&gt;"",BV$5&gt;Mitarbeiter!$F$62),0,IF(Planung!BV64="",$C64,IF(ISNUMBER(Planung!BV64),Planung!BV64,IF(UPPER(Planung!BV64)="H",$C64/2,0)))))))</f>
        <v>0</v>
      </c>
      <c r="BW64" s="27">
        <f>IF($A64="",0,IF(Mitarbeiter!$G$62=FALSE,0,IF(AND(Mitarbeiter!$E$62&lt;&gt;"",BW$5+6&lt;Mitarbeiter!$E$62),0,IF(AND(Mitarbeiter!$F$62&lt;&gt;"",BW$5&gt;Mitarbeiter!$F$62),0,IF(Planung!BW64="",$C64,IF(ISNUMBER(Planung!BW64),Planung!BW64,IF(UPPER(Planung!BW64)="H",$C64/2,0)))))))</f>
        <v>0</v>
      </c>
      <c r="BX64" s="27">
        <f>IF($A64="",0,IF(Mitarbeiter!$G$62=FALSE,0,IF(AND(Mitarbeiter!$E$62&lt;&gt;"",BX$5+6&lt;Mitarbeiter!$E$62),0,IF(AND(Mitarbeiter!$F$62&lt;&gt;"",BX$5&gt;Mitarbeiter!$F$62),0,IF(Planung!BX64="",$C64,IF(ISNUMBER(Planung!BX64),Planung!BX64,IF(UPPER(Planung!BX64)="H",$C64/2,0)))))))</f>
        <v>0</v>
      </c>
      <c r="BY64" s="27">
        <f>IF($A64="",0,IF(Mitarbeiter!$G$62=FALSE,0,IF(AND(Mitarbeiter!$E$62&lt;&gt;"",BY$5+6&lt;Mitarbeiter!$E$62),0,IF(AND(Mitarbeiter!$F$62&lt;&gt;"",BY$5&gt;Mitarbeiter!$F$62),0,IF(Planung!BY64="",$C64,IF(ISNUMBER(Planung!BY64),Planung!BY64,IF(UPPER(Planung!BY64)="H",$C64/2,0)))))))</f>
        <v>0</v>
      </c>
      <c r="BZ64" s="27">
        <f>IF($A64="",0,IF(Mitarbeiter!$G$62=FALSE,0,IF(AND(Mitarbeiter!$E$62&lt;&gt;"",BZ$5+6&lt;Mitarbeiter!$E$62),0,IF(AND(Mitarbeiter!$F$62&lt;&gt;"",BZ$5&gt;Mitarbeiter!$F$62),0,IF(Planung!BZ64="",$C64,IF(ISNUMBER(Planung!BZ64),Planung!BZ64,IF(UPPER(Planung!BZ64)="H",$C64/2,0)))))))</f>
        <v>0</v>
      </c>
      <c r="CA64" s="27">
        <f>IF($A64="",0,IF(Mitarbeiter!$G$62=FALSE,0,IF(AND(Mitarbeiter!$E$62&lt;&gt;"",CA$5+6&lt;Mitarbeiter!$E$62),0,IF(AND(Mitarbeiter!$F$62&lt;&gt;"",CA$5&gt;Mitarbeiter!$F$62),0,IF(Planung!CA64="",$C64,IF(ISNUMBER(Planung!CA64),Planung!CA64,IF(UPPER(Planung!CA64)="H",$C64/2,0)))))))</f>
        <v>0</v>
      </c>
      <c r="CB64" s="27">
        <f>IF($A64="",0,IF(Mitarbeiter!$G$62=FALSE,0,IF(AND(Mitarbeiter!$E$62&lt;&gt;"",CB$5+6&lt;Mitarbeiter!$E$62),0,IF(AND(Mitarbeiter!$F$62&lt;&gt;"",CB$5&gt;Mitarbeiter!$F$62),0,IF(Planung!CB64="",$C64,IF(ISNUMBER(Planung!CB64),Planung!CB64,IF(UPPER(Planung!CB64)="H",$C64/2,0)))))))</f>
        <v>0</v>
      </c>
      <c r="CC64" s="27">
        <f>IF($A64="",0,IF(Mitarbeiter!$G$62=FALSE,0,IF(AND(Mitarbeiter!$E$62&lt;&gt;"",CC$5+6&lt;Mitarbeiter!$E$62),0,IF(AND(Mitarbeiter!$F$62&lt;&gt;"",CC$5&gt;Mitarbeiter!$F$62),0,IF(Planung!CC64="",$C64,IF(ISNUMBER(Planung!CC64),Planung!CC64,IF(UPPER(Planung!CC64)="H",$C64/2,0)))))))</f>
        <v>0</v>
      </c>
      <c r="CD64" s="27">
        <f>IF($A64="",0,IF(Mitarbeiter!$G$62=FALSE,0,IF(AND(Mitarbeiter!$E$62&lt;&gt;"",CD$5+6&lt;Mitarbeiter!$E$62),0,IF(AND(Mitarbeiter!$F$62&lt;&gt;"",CD$5&gt;Mitarbeiter!$F$62),0,IF(Planung!CD64="",$C64,IF(ISNUMBER(Planung!CD64),Planung!CD64,IF(UPPER(Planung!CD64)="H",$C64/2,0)))))))</f>
        <v>0</v>
      </c>
      <c r="CE64" s="27">
        <f>IF($A64="",0,IF(Mitarbeiter!$G$62=FALSE,0,IF(AND(Mitarbeiter!$E$62&lt;&gt;"",CE$5+6&lt;Mitarbeiter!$E$62),0,IF(AND(Mitarbeiter!$F$62&lt;&gt;"",CE$5&gt;Mitarbeiter!$F$62),0,IF(Planung!CE64="",$C64,IF(ISNUMBER(Planung!CE64),Planung!CE64,IF(UPPER(Planung!CE64)="H",$C64/2,0)))))))</f>
        <v>0</v>
      </c>
      <c r="CF64" s="27">
        <f>IF($A64="",0,IF(Mitarbeiter!$G$62=FALSE,0,IF(AND(Mitarbeiter!$E$62&lt;&gt;"",CF$5+6&lt;Mitarbeiter!$E$62),0,IF(AND(Mitarbeiter!$F$62&lt;&gt;"",CF$5&gt;Mitarbeiter!$F$62),0,IF(Planung!CF64="",$C64,IF(ISNUMBER(Planung!CF64),Planung!CF64,IF(UPPER(Planung!CF64)="H",$C64/2,0)))))))</f>
        <v>0</v>
      </c>
      <c r="CG64" s="27">
        <f>IF($A64="",0,IF(Mitarbeiter!$G$62=FALSE,0,IF(AND(Mitarbeiter!$E$62&lt;&gt;"",CG$5+6&lt;Mitarbeiter!$E$62),0,IF(AND(Mitarbeiter!$F$62&lt;&gt;"",CG$5&gt;Mitarbeiter!$F$62),0,IF(Planung!CG64="",$C64,IF(ISNUMBER(Planung!CG64),Planung!CG64,IF(UPPER(Planung!CG64)="H",$C64/2,0)))))))</f>
        <v>0</v>
      </c>
      <c r="CH64" s="27">
        <f>IF($A64="",0,IF(Mitarbeiter!$G$62=FALSE,0,IF(AND(Mitarbeiter!$E$62&lt;&gt;"",CH$5+6&lt;Mitarbeiter!$E$62),0,IF(AND(Mitarbeiter!$F$62&lt;&gt;"",CH$5&gt;Mitarbeiter!$F$62),0,IF(Planung!CH64="",$C64,IF(ISNUMBER(Planung!CH64),Planung!CH64,IF(UPPER(Planung!CH64)="H",$C64/2,0)))))))</f>
        <v>0</v>
      </c>
      <c r="CI64" s="27">
        <f>IF($A64="",0,IF(Mitarbeiter!$G$62=FALSE,0,IF(AND(Mitarbeiter!$E$62&lt;&gt;"",CI$5+6&lt;Mitarbeiter!$E$62),0,IF(AND(Mitarbeiter!$F$62&lt;&gt;"",CI$5&gt;Mitarbeiter!$F$62),0,IF(Planung!CI64="",$C64,IF(ISNUMBER(Planung!CI64),Planung!CI64,IF(UPPER(Planung!CI64)="H",$C64/2,0)))))))</f>
        <v>0</v>
      </c>
      <c r="CJ64" s="27">
        <f>IF($A64="",0,IF(Mitarbeiter!$G$62=FALSE,0,IF(AND(Mitarbeiter!$E$62&lt;&gt;"",CJ$5+6&lt;Mitarbeiter!$E$62),0,IF(AND(Mitarbeiter!$F$62&lt;&gt;"",CJ$5&gt;Mitarbeiter!$F$62),0,IF(Planung!CJ64="",$C64,IF(ISNUMBER(Planung!CJ64),Planung!CJ64,IF(UPPER(Planung!CJ64)="H",$C64/2,0)))))))</f>
        <v>0</v>
      </c>
      <c r="CK64" s="27">
        <f>IF($A64="",0,IF(Mitarbeiter!$G$62=FALSE,0,IF(AND(Mitarbeiter!$E$62&lt;&gt;"",CK$5+6&lt;Mitarbeiter!$E$62),0,IF(AND(Mitarbeiter!$F$62&lt;&gt;"",CK$5&gt;Mitarbeiter!$F$62),0,IF(Planung!CK64="",$C64,IF(ISNUMBER(Planung!CK64),Planung!CK64,IF(UPPER(Planung!CK64)="H",$C64/2,0)))))))</f>
        <v>0</v>
      </c>
      <c r="CL64" s="27">
        <f>IF($A64="",0,IF(Mitarbeiter!$G$62=FALSE,0,IF(AND(Mitarbeiter!$E$62&lt;&gt;"",CL$5+6&lt;Mitarbeiter!$E$62),0,IF(AND(Mitarbeiter!$F$62&lt;&gt;"",CL$5&gt;Mitarbeiter!$F$62),0,IF(Planung!CL64="",$C64,IF(ISNUMBER(Planung!CL64),Planung!CL64,IF(UPPER(Planung!CL64)="H",$C64/2,0)))))))</f>
        <v>0</v>
      </c>
      <c r="CM64" s="27">
        <f>IF($A64="",0,IF(Mitarbeiter!$G$62=FALSE,0,IF(AND(Mitarbeiter!$E$62&lt;&gt;"",CM$5+6&lt;Mitarbeiter!$E$62),0,IF(AND(Mitarbeiter!$F$62&lt;&gt;"",CM$5&gt;Mitarbeiter!$F$62),0,IF(Planung!CM64="",$C64,IF(ISNUMBER(Planung!CM64),Planung!CM64,IF(UPPER(Planung!CM64)="H",$C64/2,0)))))))</f>
        <v>0</v>
      </c>
      <c r="CN64" s="27">
        <f>IF($A64="",0,IF(Mitarbeiter!$G$62=FALSE,0,IF(AND(Mitarbeiter!$E$62&lt;&gt;"",CN$5+6&lt;Mitarbeiter!$E$62),0,IF(AND(Mitarbeiter!$F$62&lt;&gt;"",CN$5&gt;Mitarbeiter!$F$62),0,IF(Planung!CN64="",$C64,IF(ISNUMBER(Planung!CN64),Planung!CN64,IF(UPPER(Planung!CN64)="H",$C64/2,0)))))))</f>
        <v>0</v>
      </c>
      <c r="CO64" s="27">
        <f>IF($A64="",0,IF(Mitarbeiter!$G$62=FALSE,0,IF(AND(Mitarbeiter!$E$62&lt;&gt;"",CO$5+6&lt;Mitarbeiter!$E$62),0,IF(AND(Mitarbeiter!$F$62&lt;&gt;"",CO$5&gt;Mitarbeiter!$F$62),0,IF(Planung!CO64="",$C64,IF(ISNUMBER(Planung!CO64),Planung!CO64,IF(UPPER(Planung!CO64)="H",$C64/2,0)))))))</f>
        <v>0</v>
      </c>
      <c r="CP64" s="27">
        <f>IF($A64="",0,IF(Mitarbeiter!$G$62=FALSE,0,IF(AND(Mitarbeiter!$E$62&lt;&gt;"",CP$5+6&lt;Mitarbeiter!$E$62),0,IF(AND(Mitarbeiter!$F$62&lt;&gt;"",CP$5&gt;Mitarbeiter!$F$62),0,IF(Planung!CP64="",$C64,IF(ISNUMBER(Planung!CP64),Planung!CP64,IF(UPPER(Planung!CP64)="H",$C64/2,0)))))))</f>
        <v>0</v>
      </c>
      <c r="CQ64" s="27">
        <f>IF($A64="",0,IF(Mitarbeiter!$G$62=FALSE,0,IF(AND(Mitarbeiter!$E$62&lt;&gt;"",CQ$5+6&lt;Mitarbeiter!$E$62),0,IF(AND(Mitarbeiter!$F$62&lt;&gt;"",CQ$5&gt;Mitarbeiter!$F$62),0,IF(Planung!CQ64="",$C64,IF(ISNUMBER(Planung!CQ64),Planung!CQ64,IF(UPPER(Planung!CQ64)="H",$C64/2,0)))))))</f>
        <v>0</v>
      </c>
      <c r="CR64" s="27">
        <f>IF($A64="",0,IF(Mitarbeiter!$G$62=FALSE,0,IF(AND(Mitarbeiter!$E$62&lt;&gt;"",CR$5+6&lt;Mitarbeiter!$E$62),0,IF(AND(Mitarbeiter!$F$62&lt;&gt;"",CR$5&gt;Mitarbeiter!$F$62),0,IF(Planung!CR64="",$C64,IF(ISNUMBER(Planung!CR64),Planung!CR64,IF(UPPER(Planung!CR64)="H",$C64/2,0)))))))</f>
        <v>0</v>
      </c>
      <c r="CS64" s="27">
        <f>IF($A64="",0,IF(Mitarbeiter!$G$62=FALSE,0,IF(AND(Mitarbeiter!$E$62&lt;&gt;"",CS$5+6&lt;Mitarbeiter!$E$62),0,IF(AND(Mitarbeiter!$F$62&lt;&gt;"",CS$5&gt;Mitarbeiter!$F$62),0,IF(Planung!CS64="",$C64,IF(ISNUMBER(Planung!CS64),Planung!CS64,IF(UPPER(Planung!CS64)="H",$C64/2,0)))))))</f>
        <v>0</v>
      </c>
      <c r="CT64" s="27">
        <f>IF($A64="",0,IF(Mitarbeiter!$G$62=FALSE,0,IF(AND(Mitarbeiter!$E$62&lt;&gt;"",CT$5+6&lt;Mitarbeiter!$E$62),0,IF(AND(Mitarbeiter!$F$62&lt;&gt;"",CT$5&gt;Mitarbeiter!$F$62),0,IF(Planung!CT64="",$C64,IF(ISNUMBER(Planung!CT64),Planung!CT64,IF(UPPER(Planung!CT64)="H",$C64/2,0)))))))</f>
        <v>0</v>
      </c>
      <c r="CU64" s="27">
        <f>IF($A64="",0,IF(Mitarbeiter!$G$62=FALSE,0,IF(AND(Mitarbeiter!$E$62&lt;&gt;"",CU$5+6&lt;Mitarbeiter!$E$62),0,IF(AND(Mitarbeiter!$F$62&lt;&gt;"",CU$5&gt;Mitarbeiter!$F$62),0,IF(Planung!CU64="",$C64,IF(ISNUMBER(Planung!CU64),Planung!CU64,IF(UPPER(Planung!CU64)="H",$C64/2,0)))))))</f>
        <v>0</v>
      </c>
      <c r="CV64" s="27">
        <f>IF($A64="",0,IF(Mitarbeiter!$G$62=FALSE,0,IF(AND(Mitarbeiter!$E$62&lt;&gt;"",CV$5+6&lt;Mitarbeiter!$E$62),0,IF(AND(Mitarbeiter!$F$62&lt;&gt;"",CV$5&gt;Mitarbeiter!$F$62),0,IF(Planung!CV64="",$C64,IF(ISNUMBER(Planung!CV64),Planung!CV64,IF(UPPER(Planung!CV64)="H",$C64/2,0)))))))</f>
        <v>0</v>
      </c>
      <c r="CW64" s="27">
        <f>IF($A64="",0,IF(Mitarbeiter!$G$62=FALSE,0,IF(AND(Mitarbeiter!$E$62&lt;&gt;"",CW$5+6&lt;Mitarbeiter!$E$62),0,IF(AND(Mitarbeiter!$F$62&lt;&gt;"",CW$5&gt;Mitarbeiter!$F$62),0,IF(Planung!CW64="",$C64,IF(ISNUMBER(Planung!CW64),Planung!CW64,IF(UPPER(Planung!CW64)="H",$C64/2,0)))))))</f>
        <v>0</v>
      </c>
      <c r="CX64" s="27">
        <f>IF($A64="",0,IF(Mitarbeiter!$G$62=FALSE,0,IF(AND(Mitarbeiter!$E$62&lt;&gt;"",CX$5+6&lt;Mitarbeiter!$E$62),0,IF(AND(Mitarbeiter!$F$62&lt;&gt;"",CX$5&gt;Mitarbeiter!$F$62),0,IF(Planung!CX64="",$C64,IF(ISNUMBER(Planung!CX64),Planung!CX64,IF(UPPER(Planung!CX64)="H",$C64/2,0)))))))</f>
        <v>0</v>
      </c>
      <c r="CY64" s="27">
        <f>IF($A64="",0,IF(Mitarbeiter!$G$62=FALSE,0,IF(AND(Mitarbeiter!$E$62&lt;&gt;"",CY$5+6&lt;Mitarbeiter!$E$62),0,IF(AND(Mitarbeiter!$F$62&lt;&gt;"",CY$5&gt;Mitarbeiter!$F$62),0,IF(Planung!CY64="",$C64,IF(ISNUMBER(Planung!CY64),Planung!CY64,IF(UPPER(Planung!CY64)="H",$C64/2,0)))))))</f>
        <v>0</v>
      </c>
      <c r="CZ64" s="27">
        <f>IF($A64="",0,IF(Mitarbeiter!$G$62=FALSE,0,IF(AND(Mitarbeiter!$E$62&lt;&gt;"",CZ$5+6&lt;Mitarbeiter!$E$62),0,IF(AND(Mitarbeiter!$F$62&lt;&gt;"",CZ$5&gt;Mitarbeiter!$F$62),0,IF(Planung!CZ64="",$C64,IF(ISNUMBER(Planung!CZ64),Planung!CZ64,IF(UPPER(Planung!CZ64)="H",$C64/2,0)))))))</f>
        <v>0</v>
      </c>
      <c r="DA64" s="27">
        <f>IF($A64="",0,IF(Mitarbeiter!$G$62=FALSE,0,IF(AND(Mitarbeiter!$E$62&lt;&gt;"",DA$5+6&lt;Mitarbeiter!$E$62),0,IF(AND(Mitarbeiter!$F$62&lt;&gt;"",DA$5&gt;Mitarbeiter!$F$62),0,IF(Planung!DA64="",$C64,IF(ISNUMBER(Planung!DA64),Planung!DA64,IF(UPPER(Planung!DA64)="H",$C64/2,0)))))))</f>
        <v>0</v>
      </c>
      <c r="DB64" s="27">
        <f>IF($A64="",0,IF(Mitarbeiter!$G$62=FALSE,0,IF(AND(Mitarbeiter!$E$62&lt;&gt;"",DB$5+6&lt;Mitarbeiter!$E$62),0,IF(AND(Mitarbeiter!$F$62&lt;&gt;"",DB$5&gt;Mitarbeiter!$F$62),0,IF(Planung!DB64="",$C64,IF(ISNUMBER(Planung!DB64),Planung!DB64,IF(UPPER(Planung!DB64)="H",$C64/2,0)))))))</f>
        <v>0</v>
      </c>
      <c r="DC64" s="27">
        <f>IF($A64="",0,IF(Mitarbeiter!$G$62=FALSE,0,IF(AND(Mitarbeiter!$E$62&lt;&gt;"",DC$5+6&lt;Mitarbeiter!$E$62),0,IF(AND(Mitarbeiter!$F$62&lt;&gt;"",DC$5&gt;Mitarbeiter!$F$62),0,IF(Planung!DC64="",$C64,IF(ISNUMBER(Planung!DC64),Planung!DC64,IF(UPPER(Planung!DC64)="H",$C64/2,0)))))))</f>
        <v>0</v>
      </c>
      <c r="DD64" s="27">
        <f>IF($A64="",0,IF(Mitarbeiter!$G$62=FALSE,0,IF(AND(Mitarbeiter!$E$62&lt;&gt;"",DD$5+6&lt;Mitarbeiter!$E$62),0,IF(AND(Mitarbeiter!$F$62&lt;&gt;"",DD$5&gt;Mitarbeiter!$F$62),0,IF(Planung!DD64="",$C64,IF(ISNUMBER(Planung!DD64),Planung!DD64,IF(UPPER(Planung!DD64)="H",$C64/2,0)))))))</f>
        <v>0</v>
      </c>
      <c r="DE64" s="27">
        <f>IF($A64="",0,IF(Mitarbeiter!$G$62=FALSE,0,IF(AND(Mitarbeiter!$E$62&lt;&gt;"",DE$5+6&lt;Mitarbeiter!$E$62),0,IF(AND(Mitarbeiter!$F$62&lt;&gt;"",DE$5&gt;Mitarbeiter!$F$62),0,IF(Planung!DE64="",$C64,IF(ISNUMBER(Planung!DE64),Planung!DE64,IF(UPPER(Planung!DE64)="H",$C64/2,0)))))))</f>
        <v>0</v>
      </c>
      <c r="DF64" s="27">
        <f>IF($A64="",0,IF(Mitarbeiter!$G$62=FALSE,0,IF(AND(Mitarbeiter!$E$62&lt;&gt;"",DF$5+6&lt;Mitarbeiter!$E$62),0,IF(AND(Mitarbeiter!$F$62&lt;&gt;"",DF$5&gt;Mitarbeiter!$F$62),0,IF(Planung!DF64="",$C64,IF(ISNUMBER(Planung!DF64),Planung!DF64,IF(UPPER(Planung!DF64)="H",$C64/2,0)))))))</f>
        <v>0</v>
      </c>
      <c r="DG64" s="27">
        <f>IF($A64="",0,IF(Mitarbeiter!$G$62=FALSE,0,IF(AND(Mitarbeiter!$E$62&lt;&gt;"",DG$5+6&lt;Mitarbeiter!$E$62),0,IF(AND(Mitarbeiter!$F$62&lt;&gt;"",DG$5&gt;Mitarbeiter!$F$62),0,IF(Planung!DG64="",$C64,IF(ISNUMBER(Planung!DG64),Planung!DG64,IF(UPPER(Planung!DG64)="H",$C64/2,0)))))))</f>
        <v>0</v>
      </c>
      <c r="DH64" s="27">
        <f>IF($A64="",0,IF(Mitarbeiter!$G$62=FALSE,0,IF(AND(Mitarbeiter!$E$62&lt;&gt;"",DH$5+6&lt;Mitarbeiter!$E$62),0,IF(AND(Mitarbeiter!$F$62&lt;&gt;"",DH$5&gt;Mitarbeiter!$F$62),0,IF(Planung!DH64="",$C64,IF(ISNUMBER(Planung!DH64),Planung!DH64,IF(UPPER(Planung!DH64)="H",$C64/2,0)))))))</f>
        <v>0</v>
      </c>
      <c r="DI64" s="27">
        <f>IF($A64="",0,IF(Mitarbeiter!$G$62=FALSE,0,IF(AND(Mitarbeiter!$E$62&lt;&gt;"",DI$5+6&lt;Mitarbeiter!$E$62),0,IF(AND(Mitarbeiter!$F$62&lt;&gt;"",DI$5&gt;Mitarbeiter!$F$62),0,IF(Planung!DI64="",$C64,IF(ISNUMBER(Planung!DI64),Planung!DI64,IF(UPPER(Planung!DI64)="H",$C64/2,0)))))))</f>
        <v>0</v>
      </c>
      <c r="DJ64" s="27">
        <f>IF($A64="",0,IF(Mitarbeiter!$G$62=FALSE,0,IF(AND(Mitarbeiter!$E$62&lt;&gt;"",DJ$5+6&lt;Mitarbeiter!$E$62),0,IF(AND(Mitarbeiter!$F$62&lt;&gt;"",DJ$5&gt;Mitarbeiter!$F$62),0,IF(Planung!DJ64="",$C64,IF(ISNUMBER(Planung!DJ64),Planung!DJ64,IF(UPPER(Planung!DJ64)="H",$C64/2,0)))))))</f>
        <v>0</v>
      </c>
      <c r="DK64" s="27">
        <f>IF($A64="",0,IF(Mitarbeiter!$G$62=FALSE,0,IF(AND(Mitarbeiter!$E$62&lt;&gt;"",DK$5+6&lt;Mitarbeiter!$E$62),0,IF(AND(Mitarbeiter!$F$62&lt;&gt;"",DK$5&gt;Mitarbeiter!$F$62),0,IF(Planung!DK64="",$C64,IF(ISNUMBER(Planung!DK64),Planung!DK64,IF(UPPER(Planung!DK64)="H",$C64/2,0)))))))</f>
        <v>0</v>
      </c>
      <c r="DL64" s="27">
        <f>IF($A64="",0,IF(Mitarbeiter!$G$62=FALSE,0,IF(AND(Mitarbeiter!$E$62&lt;&gt;"",DL$5+6&lt;Mitarbeiter!$E$62),0,IF(AND(Mitarbeiter!$F$62&lt;&gt;"",DL$5&gt;Mitarbeiter!$F$62),0,IF(Planung!DL64="",$C64,IF(ISNUMBER(Planung!DL64),Planung!DL64,IF(UPPER(Planung!DL64)="H",$C64/2,0)))))))</f>
        <v>0</v>
      </c>
      <c r="DM64" s="27">
        <f>IF($A64="",0,IF(Mitarbeiter!$G$62=FALSE,0,IF(AND(Mitarbeiter!$E$62&lt;&gt;"",DM$5+6&lt;Mitarbeiter!$E$62),0,IF(AND(Mitarbeiter!$F$62&lt;&gt;"",DM$5&gt;Mitarbeiter!$F$62),0,IF(Planung!DM64="",$C64,IF(ISNUMBER(Planung!DM64),Planung!DM64,IF(UPPER(Planung!DM64)="H",$C64/2,0)))))))</f>
        <v>0</v>
      </c>
      <c r="DN64" s="27">
        <f>IF($A64="",0,IF(Mitarbeiter!$G$62=FALSE,0,IF(AND(Mitarbeiter!$E$62&lt;&gt;"",DN$5+6&lt;Mitarbeiter!$E$62),0,IF(AND(Mitarbeiter!$F$62&lt;&gt;"",DN$5&gt;Mitarbeiter!$F$62),0,IF(Planung!DN64="",$C64,IF(ISNUMBER(Planung!DN64),Planung!DN64,IF(UPPER(Planung!DN64)="H",$C64/2,0)))))))</f>
        <v>0</v>
      </c>
      <c r="DO64" s="27">
        <f>IF($A64="",0,IF(Mitarbeiter!$G$62=FALSE,0,IF(AND(Mitarbeiter!$E$62&lt;&gt;"",DO$5+6&lt;Mitarbeiter!$E$62),0,IF(AND(Mitarbeiter!$F$62&lt;&gt;"",DO$5&gt;Mitarbeiter!$F$62),0,IF(Planung!DO64="",$C64,IF(ISNUMBER(Planung!DO64),Planung!DO64,IF(UPPER(Planung!DO64)="H",$C64/2,0)))))))</f>
        <v>0</v>
      </c>
      <c r="DP64" s="27">
        <f>IF($A64="",0,IF(Mitarbeiter!$G$62=FALSE,0,IF(AND(Mitarbeiter!$E$62&lt;&gt;"",DP$5+6&lt;Mitarbeiter!$E$62),0,IF(AND(Mitarbeiter!$F$62&lt;&gt;"",DP$5&gt;Mitarbeiter!$F$62),0,IF(Planung!DP64="",$C64,IF(ISNUMBER(Planung!DP64),Planung!DP64,IF(UPPER(Planung!DP64)="H",$C64/2,0)))))))</f>
        <v>0</v>
      </c>
      <c r="DQ64" s="27">
        <f>IF($A64="",0,IF(Mitarbeiter!$G$62=FALSE,0,IF(AND(Mitarbeiter!$E$62&lt;&gt;"",DQ$5+6&lt;Mitarbeiter!$E$62),0,IF(AND(Mitarbeiter!$F$62&lt;&gt;"",DQ$5&gt;Mitarbeiter!$F$62),0,IF(Planung!DQ64="",$C64,IF(ISNUMBER(Planung!DQ64),Planung!DQ64,IF(UPPER(Planung!DQ64)="H",$C64/2,0)))))))</f>
        <v>0</v>
      </c>
      <c r="DR64" s="27">
        <f>IF($A64="",0,IF(Mitarbeiter!$G$62=FALSE,0,IF(AND(Mitarbeiter!$E$62&lt;&gt;"",DR$5+6&lt;Mitarbeiter!$E$62),0,IF(AND(Mitarbeiter!$F$62&lt;&gt;"",DR$5&gt;Mitarbeiter!$F$62),0,IF(Planung!DR64="",$C64,IF(ISNUMBER(Planung!DR64),Planung!DR64,IF(UPPER(Planung!DR64)="H",$C64/2,0)))))))</f>
        <v>0</v>
      </c>
      <c r="DS64" s="27">
        <f>IF($A64="",0,IF(Mitarbeiter!$G$62=FALSE,0,IF(AND(Mitarbeiter!$E$62&lt;&gt;"",DS$5+6&lt;Mitarbeiter!$E$62),0,IF(AND(Mitarbeiter!$F$62&lt;&gt;"",DS$5&gt;Mitarbeiter!$F$62),0,IF(Planung!DS64="",$C64,IF(ISNUMBER(Planung!DS64),Planung!DS64,IF(UPPER(Planung!DS64)="H",$C64/2,0)))))))</f>
        <v>0</v>
      </c>
      <c r="DT64" s="27">
        <f>IF($A64="",0,IF(Mitarbeiter!$G$62=FALSE,0,IF(AND(Mitarbeiter!$E$62&lt;&gt;"",DT$5+6&lt;Mitarbeiter!$E$62),0,IF(AND(Mitarbeiter!$F$62&lt;&gt;"",DT$5&gt;Mitarbeiter!$F$62),0,IF(Planung!DT64="",$C64,IF(ISNUMBER(Planung!DT64),Planung!DT64,IF(UPPER(Planung!DT64)="H",$C64/2,0)))))))</f>
        <v>0</v>
      </c>
      <c r="DU64" s="27">
        <f>IF($A64="",0,IF(Mitarbeiter!$G$62=FALSE,0,IF(AND(Mitarbeiter!$E$62&lt;&gt;"",DU$5+6&lt;Mitarbeiter!$E$62),0,IF(AND(Mitarbeiter!$F$62&lt;&gt;"",DU$5&gt;Mitarbeiter!$F$62),0,IF(Planung!DU64="",$C64,IF(ISNUMBER(Planung!DU64),Planung!DU64,IF(UPPER(Planung!DU64)="H",$C64/2,0)))))))</f>
        <v>0</v>
      </c>
      <c r="DV64" s="27">
        <f>IF($A64="",0,IF(Mitarbeiter!$G$62=FALSE,0,IF(AND(Mitarbeiter!$E$62&lt;&gt;"",DV$5+6&lt;Mitarbeiter!$E$62),0,IF(AND(Mitarbeiter!$F$62&lt;&gt;"",DV$5&gt;Mitarbeiter!$F$62),0,IF(Planung!DV64="",$C64,IF(ISNUMBER(Planung!DV64),Planung!DV64,IF(UPPER(Planung!DV64)="H",$C64/2,0)))))))</f>
        <v>0</v>
      </c>
      <c r="DW64" s="27">
        <f>IF($A64="",0,IF(Mitarbeiter!$G$62=FALSE,0,IF(AND(Mitarbeiter!$E$62&lt;&gt;"",DW$5+6&lt;Mitarbeiter!$E$62),0,IF(AND(Mitarbeiter!$F$62&lt;&gt;"",DW$5&gt;Mitarbeiter!$F$62),0,IF(Planung!DW64="",$C64,IF(ISNUMBER(Planung!DW64),Planung!DW64,IF(UPPER(Planung!DW64)="H",$C64/2,0)))))))</f>
        <v>0</v>
      </c>
      <c r="DX64" s="27">
        <f>IF($A64="",0,IF(Mitarbeiter!$G$62=FALSE,0,IF(AND(Mitarbeiter!$E$62&lt;&gt;"",DX$5+6&lt;Mitarbeiter!$E$62),0,IF(AND(Mitarbeiter!$F$62&lt;&gt;"",DX$5&gt;Mitarbeiter!$F$62),0,IF(Planung!DX64="",$C64,IF(ISNUMBER(Planung!DX64),Planung!DX64,IF(UPPER(Planung!DX64)="H",$C64/2,0)))))))</f>
        <v>0</v>
      </c>
      <c r="DY64" s="27">
        <f>IF($A64="",0,IF(Mitarbeiter!$G$62=FALSE,0,IF(AND(Mitarbeiter!$E$62&lt;&gt;"",DY$5+6&lt;Mitarbeiter!$E$62),0,IF(AND(Mitarbeiter!$F$62&lt;&gt;"",DY$5&gt;Mitarbeiter!$F$62),0,IF(Planung!DY64="",$C64,IF(ISNUMBER(Planung!DY64),Planung!DY64,IF(UPPER(Planung!DY64)="H",$C64/2,0)))))))</f>
        <v>0</v>
      </c>
      <c r="DZ64" s="27">
        <f>IF($A64="",0,IF(Mitarbeiter!$G$62=FALSE,0,IF(AND(Mitarbeiter!$E$62&lt;&gt;"",DZ$5+6&lt;Mitarbeiter!$E$62),0,IF(AND(Mitarbeiter!$F$62&lt;&gt;"",DZ$5&gt;Mitarbeiter!$F$62),0,IF(Planung!DZ64="",$C64,IF(ISNUMBER(Planung!DZ64),Planung!DZ64,IF(UPPER(Planung!DZ64)="H",$C64/2,0)))))))</f>
        <v>0</v>
      </c>
      <c r="EA64" s="27">
        <f>IF($A64="",0,IF(Mitarbeiter!$G$62=FALSE,0,IF(AND(Mitarbeiter!$E$62&lt;&gt;"",EA$5+6&lt;Mitarbeiter!$E$62),0,IF(AND(Mitarbeiter!$F$62&lt;&gt;"",EA$5&gt;Mitarbeiter!$F$62),0,IF(Planung!EA64="",$C64,IF(ISNUMBER(Planung!EA64),Planung!EA64,IF(UPPER(Planung!EA64)="H",$C64/2,0)))))))</f>
        <v>0</v>
      </c>
      <c r="EB64" s="27">
        <f>IF($A64="",0,IF(Mitarbeiter!$G$62=FALSE,0,IF(AND(Mitarbeiter!$E$62&lt;&gt;"",EB$5+6&lt;Mitarbeiter!$E$62),0,IF(AND(Mitarbeiter!$F$62&lt;&gt;"",EB$5&gt;Mitarbeiter!$F$62),0,IF(Planung!EB64="",$C64,IF(ISNUMBER(Planung!EB64),Planung!EB64,IF(UPPER(Planung!EB64)="H",$C64/2,0)))))))</f>
        <v>0</v>
      </c>
      <c r="EC64" s="27">
        <f>IF($A64="",0,IF(Mitarbeiter!$G$62=FALSE,0,IF(AND(Mitarbeiter!$E$62&lt;&gt;"",EC$5+6&lt;Mitarbeiter!$E$62),0,IF(AND(Mitarbeiter!$F$62&lt;&gt;"",EC$5&gt;Mitarbeiter!$F$62),0,IF(Planung!EC64="",$C64,IF(ISNUMBER(Planung!EC64),Planung!EC64,IF(UPPER(Planung!EC64)="H",$C64/2,0)))))))</f>
        <v>0</v>
      </c>
      <c r="ED64" s="27">
        <f>IF($A64="",0,IF(Mitarbeiter!$G$62=FALSE,0,IF(AND(Mitarbeiter!$E$62&lt;&gt;"",ED$5+6&lt;Mitarbeiter!$E$62),0,IF(AND(Mitarbeiter!$F$62&lt;&gt;"",ED$5&gt;Mitarbeiter!$F$62),0,IF(Planung!ED64="",$C64,IF(ISNUMBER(Planung!ED64),Planung!ED64,IF(UPPER(Planung!ED64)="H",$C64/2,0)))))))</f>
        <v>0</v>
      </c>
      <c r="EE64" s="27">
        <f>IF($A64="",0,IF(Mitarbeiter!$G$62=FALSE,0,IF(AND(Mitarbeiter!$E$62&lt;&gt;"",EE$5+6&lt;Mitarbeiter!$E$62),0,IF(AND(Mitarbeiter!$F$62&lt;&gt;"",EE$5&gt;Mitarbeiter!$F$62),0,IF(Planung!EE64="",$C64,IF(ISNUMBER(Planung!EE64),Planung!EE64,IF(UPPER(Planung!EE64)="H",$C64/2,0)))))))</f>
        <v>0</v>
      </c>
      <c r="EF64" s="27">
        <f>IF($A64="",0,IF(Mitarbeiter!$G$62=FALSE,0,IF(AND(Mitarbeiter!$E$62&lt;&gt;"",EF$5+6&lt;Mitarbeiter!$E$62),0,IF(AND(Mitarbeiter!$F$62&lt;&gt;"",EF$5&gt;Mitarbeiter!$F$62),0,IF(Planung!EF64="",$C64,IF(ISNUMBER(Planung!EF64),Planung!EF64,IF(UPPER(Planung!EF64)="H",$C64/2,0)))))))</f>
        <v>0</v>
      </c>
      <c r="EG64" s="27">
        <f>IF($A64="",0,IF(Mitarbeiter!$G$62=FALSE,0,IF(AND(Mitarbeiter!$E$62&lt;&gt;"",EG$5+6&lt;Mitarbeiter!$E$62),0,IF(AND(Mitarbeiter!$F$62&lt;&gt;"",EG$5&gt;Mitarbeiter!$F$62),0,IF(Planung!EG64="",$C64,IF(ISNUMBER(Planung!EG64),Planung!EG64,IF(UPPER(Planung!EG64)="H",$C64/2,0)))))))</f>
        <v>0</v>
      </c>
      <c r="EH64" s="27">
        <f>IF($A64="",0,IF(Mitarbeiter!$G$62=FALSE,0,IF(AND(Mitarbeiter!$E$62&lt;&gt;"",EH$5+6&lt;Mitarbeiter!$E$62),0,IF(AND(Mitarbeiter!$F$62&lt;&gt;"",EH$5&gt;Mitarbeiter!$F$62),0,IF(Planung!EH64="",$C64,IF(ISNUMBER(Planung!EH64),Planung!EH64,IF(UPPER(Planung!EH64)="H",$C64/2,0)))))))</f>
        <v>0</v>
      </c>
      <c r="EI64" s="27">
        <f>IF($A64="",0,IF(Mitarbeiter!$G$62=FALSE,0,IF(AND(Mitarbeiter!$E$62&lt;&gt;"",EI$5+6&lt;Mitarbeiter!$E$62),0,IF(AND(Mitarbeiter!$F$62&lt;&gt;"",EI$5&gt;Mitarbeiter!$F$62),0,IF(Planung!EI64="",$C64,IF(ISNUMBER(Planung!EI64),Planung!EI64,IF(UPPER(Planung!EI64)="H",$C64/2,0)))))))</f>
        <v>0</v>
      </c>
      <c r="EJ64" s="27">
        <f>IF($A64="",0,IF(Mitarbeiter!$G$62=FALSE,0,IF(AND(Mitarbeiter!$E$62&lt;&gt;"",EJ$5+6&lt;Mitarbeiter!$E$62),0,IF(AND(Mitarbeiter!$F$62&lt;&gt;"",EJ$5&gt;Mitarbeiter!$F$62),0,IF(Planung!EJ64="",$C64,IF(ISNUMBER(Planung!EJ64),Planung!EJ64,IF(UPPER(Planung!EJ64)="H",$C64/2,0)))))))</f>
        <v>0</v>
      </c>
      <c r="EK64" s="27">
        <f>IF($A64="",0,IF(Mitarbeiter!$G$62=FALSE,0,IF(AND(Mitarbeiter!$E$62&lt;&gt;"",EK$5+6&lt;Mitarbeiter!$E$62),0,IF(AND(Mitarbeiter!$F$62&lt;&gt;"",EK$5&gt;Mitarbeiter!$F$62),0,IF(Planung!EK64="",$C64,IF(ISNUMBER(Planung!EK64),Planung!EK64,IF(UPPER(Planung!EK64)="H",$C64/2,0)))))))</f>
        <v>0</v>
      </c>
      <c r="EL64" s="27">
        <f>IF($A64="",0,IF(Mitarbeiter!$G$62=FALSE,0,IF(AND(Mitarbeiter!$E$62&lt;&gt;"",EL$5+6&lt;Mitarbeiter!$E$62),0,IF(AND(Mitarbeiter!$F$62&lt;&gt;"",EL$5&gt;Mitarbeiter!$F$62),0,IF(Planung!EL64="",$C64,IF(ISNUMBER(Planung!EL64),Planung!EL64,IF(UPPER(Planung!EL64)="H",$C64/2,0)))))))</f>
        <v>0</v>
      </c>
      <c r="EM64" s="27">
        <f>IF($A64="",0,IF(Mitarbeiter!$G$62=FALSE,0,IF(AND(Mitarbeiter!$E$62&lt;&gt;"",EM$5+6&lt;Mitarbeiter!$E$62),0,IF(AND(Mitarbeiter!$F$62&lt;&gt;"",EM$5&gt;Mitarbeiter!$F$62),0,IF(Planung!EM64="",$C64,IF(ISNUMBER(Planung!EM64),Planung!EM64,IF(UPPER(Planung!EM64)="H",$C64/2,0)))))))</f>
        <v>0</v>
      </c>
      <c r="EN64" s="27">
        <f>IF($A64="",0,IF(Mitarbeiter!$G$62=FALSE,0,IF(AND(Mitarbeiter!$E$62&lt;&gt;"",EN$5+6&lt;Mitarbeiter!$E$62),0,IF(AND(Mitarbeiter!$F$62&lt;&gt;"",EN$5&gt;Mitarbeiter!$F$62),0,IF(Planung!EN64="",$C64,IF(ISNUMBER(Planung!EN64),Planung!EN64,IF(UPPER(Planung!EN64)="H",$C64/2,0)))))))</f>
        <v>0</v>
      </c>
      <c r="EO64" s="27">
        <f>IF($A64="",0,IF(Mitarbeiter!$G$62=FALSE,0,IF(AND(Mitarbeiter!$E$62&lt;&gt;"",EO$5+6&lt;Mitarbeiter!$E$62),0,IF(AND(Mitarbeiter!$F$62&lt;&gt;"",EO$5&gt;Mitarbeiter!$F$62),0,IF(Planung!EO64="",$C64,IF(ISNUMBER(Planung!EO64),Planung!EO64,IF(UPPER(Planung!EO64)="H",$C64/2,0)))))))</f>
        <v>0</v>
      </c>
      <c r="EP64" s="27">
        <f>IF($A64="",0,IF(Mitarbeiter!$G$62=FALSE,0,IF(AND(Mitarbeiter!$E$62&lt;&gt;"",EP$5+6&lt;Mitarbeiter!$E$62),0,IF(AND(Mitarbeiter!$F$62&lt;&gt;"",EP$5&gt;Mitarbeiter!$F$62),0,IF(Planung!EP64="",$C64,IF(ISNUMBER(Planung!EP64),Planung!EP64,IF(UPPER(Planung!EP64)="H",$C64/2,0)))))))</f>
        <v>0</v>
      </c>
      <c r="EQ64" s="27">
        <f>IF($A64="",0,IF(Mitarbeiter!$G$62=FALSE,0,IF(AND(Mitarbeiter!$E$62&lt;&gt;"",EQ$5+6&lt;Mitarbeiter!$E$62),0,IF(AND(Mitarbeiter!$F$62&lt;&gt;"",EQ$5&gt;Mitarbeiter!$F$62),0,IF(Planung!EQ64="",$C64,IF(ISNUMBER(Planung!EQ64),Planung!EQ64,IF(UPPER(Planung!EQ64)="H",$C64/2,0)))))))</f>
        <v>0</v>
      </c>
      <c r="ER64" s="27">
        <f>IF($A64="",0,IF(Mitarbeiter!$G$62=FALSE,0,IF(AND(Mitarbeiter!$E$62&lt;&gt;"",ER$5+6&lt;Mitarbeiter!$E$62),0,IF(AND(Mitarbeiter!$F$62&lt;&gt;"",ER$5&gt;Mitarbeiter!$F$62),0,IF(Planung!ER64="",$C64,IF(ISNUMBER(Planung!ER64),Planung!ER64,IF(UPPER(Planung!ER64)="H",$C64/2,0)))))))</f>
        <v>0</v>
      </c>
      <c r="ES64" s="27">
        <f>IF($A64="",0,IF(Mitarbeiter!$G$62=FALSE,0,IF(AND(Mitarbeiter!$E$62&lt;&gt;"",ES$5+6&lt;Mitarbeiter!$E$62),0,IF(AND(Mitarbeiter!$F$62&lt;&gt;"",ES$5&gt;Mitarbeiter!$F$62),0,IF(Planung!ES64="",$C64,IF(ISNUMBER(Planung!ES64),Planung!ES64,IF(UPPER(Planung!ES64)="H",$C64/2,0)))))))</f>
        <v>0</v>
      </c>
      <c r="ET64" s="27">
        <f>IF($A64="",0,IF(Mitarbeiter!$G$62=FALSE,0,IF(AND(Mitarbeiter!$E$62&lt;&gt;"",ET$5+6&lt;Mitarbeiter!$E$62),0,IF(AND(Mitarbeiter!$F$62&lt;&gt;"",ET$5&gt;Mitarbeiter!$F$62),0,IF(Planung!ET64="",$C64,IF(ISNUMBER(Planung!ET64),Planung!ET64,IF(UPPER(Planung!ET64)="H",$C64/2,0)))))))</f>
        <v>0</v>
      </c>
      <c r="EU64" s="27">
        <f>IF($A64="",0,IF(Mitarbeiter!$G$62=FALSE,0,IF(AND(Mitarbeiter!$E$62&lt;&gt;"",EU$5+6&lt;Mitarbeiter!$E$62),0,IF(AND(Mitarbeiter!$F$62&lt;&gt;"",EU$5&gt;Mitarbeiter!$F$62),0,IF(Planung!EU64="",$C64,IF(ISNUMBER(Planung!EU64),Planung!EU64,IF(UPPER(Planung!EU64)="H",$C64/2,0)))))))</f>
        <v>0</v>
      </c>
      <c r="EV64" s="27">
        <f>IF($A64="",0,IF(Mitarbeiter!$G$62=FALSE,0,IF(AND(Mitarbeiter!$E$62&lt;&gt;"",EV$5+6&lt;Mitarbeiter!$E$62),0,IF(AND(Mitarbeiter!$F$62&lt;&gt;"",EV$5&gt;Mitarbeiter!$F$62),0,IF(Planung!EV64="",$C64,IF(ISNUMBER(Planung!EV64),Planung!EV64,IF(UPPER(Planung!EV64)="H",$C64/2,0)))))))</f>
        <v>0</v>
      </c>
      <c r="EW64" s="27">
        <f>IF($A64="",0,IF(Mitarbeiter!$G$62=FALSE,0,IF(AND(Mitarbeiter!$E$62&lt;&gt;"",EW$5+6&lt;Mitarbeiter!$E$62),0,IF(AND(Mitarbeiter!$F$62&lt;&gt;"",EW$5&gt;Mitarbeiter!$F$62),0,IF(Planung!EW64="",$C64,IF(ISNUMBER(Planung!EW64),Planung!EW64,IF(UPPER(Planung!EW64)="H",$C64/2,0)))))))</f>
        <v>0</v>
      </c>
      <c r="EX64" s="27">
        <f>IF($A64="",0,IF(Mitarbeiter!$G$62=FALSE,0,IF(AND(Mitarbeiter!$E$62&lt;&gt;"",EX$5+6&lt;Mitarbeiter!$E$62),0,IF(AND(Mitarbeiter!$F$62&lt;&gt;"",EX$5&gt;Mitarbeiter!$F$62),0,IF(Planung!EX64="",$C64,IF(ISNUMBER(Planung!EX64),Planung!EX64,IF(UPPER(Planung!EX64)="H",$C64/2,0)))))))</f>
        <v>0</v>
      </c>
      <c r="EY64" s="27">
        <f>IF($A64="",0,IF(Mitarbeiter!$G$62=FALSE,0,IF(AND(Mitarbeiter!$E$62&lt;&gt;"",EY$5+6&lt;Mitarbeiter!$E$62),0,IF(AND(Mitarbeiter!$F$62&lt;&gt;"",EY$5&gt;Mitarbeiter!$F$62),0,IF(Planung!EY64="",$C64,IF(ISNUMBER(Planung!EY64),Planung!EY64,IF(UPPER(Planung!EY64)="H",$C64/2,0)))))))</f>
        <v>0</v>
      </c>
      <c r="EZ64" s="27">
        <f>IF($A64="",0,IF(Mitarbeiter!$G$62=FALSE,0,IF(AND(Mitarbeiter!$E$62&lt;&gt;"",EZ$5+6&lt;Mitarbeiter!$E$62),0,IF(AND(Mitarbeiter!$F$62&lt;&gt;"",EZ$5&gt;Mitarbeiter!$F$62),0,IF(Planung!EZ64="",$C64,IF(ISNUMBER(Planung!EZ64),Planung!EZ64,IF(UPPER(Planung!EZ64)="H",$C64/2,0)))))))</f>
        <v>0</v>
      </c>
      <c r="FA64" s="27">
        <f>IF($A64="",0,IF(Mitarbeiter!$G$62=FALSE,0,IF(AND(Mitarbeiter!$E$62&lt;&gt;"",FA$5+6&lt;Mitarbeiter!$E$62),0,IF(AND(Mitarbeiter!$F$62&lt;&gt;"",FA$5&gt;Mitarbeiter!$F$62),0,IF(Planung!FA64="",$C64,IF(ISNUMBER(Planung!FA64),Planung!FA64,IF(UPPER(Planung!FA64)="H",$C64/2,0)))))))</f>
        <v>0</v>
      </c>
      <c r="FB64" s="27">
        <f>IF($A64="",0,IF(Mitarbeiter!$G$62=FALSE,0,IF(AND(Mitarbeiter!$E$62&lt;&gt;"",FB$5+6&lt;Mitarbeiter!$E$62),0,IF(AND(Mitarbeiter!$F$62&lt;&gt;"",FB$5&gt;Mitarbeiter!$F$62),0,IF(Planung!FB64="",$C64,IF(ISNUMBER(Planung!FB64),Planung!FB64,IF(UPPER(Planung!FB64)="H",$C64/2,0)))))))</f>
        <v>0</v>
      </c>
      <c r="FC64" s="27">
        <f>IF($A64="",0,IF(Mitarbeiter!$G$62=FALSE,0,IF(AND(Mitarbeiter!$E$62&lt;&gt;"",FC$5+6&lt;Mitarbeiter!$E$62),0,IF(AND(Mitarbeiter!$F$62&lt;&gt;"",FC$5&gt;Mitarbeiter!$F$62),0,IF(Planung!FC64="",$C64,IF(ISNUMBER(Planung!FC64),Planung!FC64,IF(UPPER(Planung!FC64)="H",$C64/2,0)))))))</f>
        <v>0</v>
      </c>
      <c r="FD64" s="27">
        <f>IF($A64="",0,IF(Mitarbeiter!$G$62=FALSE,0,IF(AND(Mitarbeiter!$E$62&lt;&gt;"",FD$5+6&lt;Mitarbeiter!$E$62),0,IF(AND(Mitarbeiter!$F$62&lt;&gt;"",FD$5&gt;Mitarbeiter!$F$62),0,IF(Planung!FD64="",$C64,IF(ISNUMBER(Planung!FD64),Planung!FD64,IF(UPPER(Planung!FD64)="H",$C64/2,0)))))))</f>
        <v>0</v>
      </c>
      <c r="FE64" s="27">
        <f>IF($A64="",0,IF(Mitarbeiter!$G$62=FALSE,0,IF(AND(Mitarbeiter!$E$62&lt;&gt;"",FE$5+6&lt;Mitarbeiter!$E$62),0,IF(AND(Mitarbeiter!$F$62&lt;&gt;"",FE$5&gt;Mitarbeiter!$F$62),0,IF(Planung!FE64="",$C64,IF(ISNUMBER(Planung!FE64),Planung!FE64,IF(UPPER(Planung!FE64)="H",$C64/2,0)))))))</f>
        <v>0</v>
      </c>
      <c r="FF64" s="27">
        <f>IF($A64="",0,IF(Mitarbeiter!$G$62=FALSE,0,IF(AND(Mitarbeiter!$E$62&lt;&gt;"",FF$5+6&lt;Mitarbeiter!$E$62),0,IF(AND(Mitarbeiter!$F$62&lt;&gt;"",FF$5&gt;Mitarbeiter!$F$62),0,IF(Planung!FF64="",$C64,IF(ISNUMBER(Planung!FF64),Planung!FF64,IF(UPPER(Planung!FF64)="H",$C64/2,0)))))))</f>
        <v>0</v>
      </c>
      <c r="FG64" s="27">
        <f>IF($A64="",0,IF(Mitarbeiter!$G$62=FALSE,0,IF(AND(Mitarbeiter!$E$62&lt;&gt;"",FG$5+6&lt;Mitarbeiter!$E$62),0,IF(AND(Mitarbeiter!$F$62&lt;&gt;"",FG$5&gt;Mitarbeiter!$F$62),0,IF(Planung!FG64="",$C64,IF(ISNUMBER(Planung!FG64),Planung!FG64,IF(UPPER(Planung!FG64)="H",$C64/2,0)))))))</f>
        <v>0</v>
      </c>
      <c r="FH64" s="27">
        <f>IF($A64="",0,IF(Mitarbeiter!$G$62=FALSE,0,IF(AND(Mitarbeiter!$E$62&lt;&gt;"",FH$5+6&lt;Mitarbeiter!$E$62),0,IF(AND(Mitarbeiter!$F$62&lt;&gt;"",FH$5&gt;Mitarbeiter!$F$62),0,IF(Planung!FH64="",$C64,IF(ISNUMBER(Planung!FH64),Planung!FH64,IF(UPPER(Planung!FH64)="H",$C64/2,0)))))))</f>
        <v>0</v>
      </c>
      <c r="FI64" s="27">
        <f>IF($A64="",0,IF(Mitarbeiter!$G$62=FALSE,0,IF(AND(Mitarbeiter!$E$62&lt;&gt;"",FI$5+6&lt;Mitarbeiter!$E$62),0,IF(AND(Mitarbeiter!$F$62&lt;&gt;"",FI$5&gt;Mitarbeiter!$F$62),0,IF(Planung!FI64="",$C64,IF(ISNUMBER(Planung!FI64),Planung!FI64,IF(UPPER(Planung!FI64)="H",$C64/2,0)))))))</f>
        <v>0</v>
      </c>
      <c r="FJ64" s="27">
        <f>IF($A64="",0,IF(Mitarbeiter!$G$62=FALSE,0,IF(AND(Mitarbeiter!$E$62&lt;&gt;"",FJ$5+6&lt;Mitarbeiter!$E$62),0,IF(AND(Mitarbeiter!$F$62&lt;&gt;"",FJ$5&gt;Mitarbeiter!$F$62),0,IF(Planung!FJ64="",$C64,IF(ISNUMBER(Planung!FJ64),Planung!FJ64,IF(UPPER(Planung!FJ64)="H",$C64/2,0)))))))</f>
        <v>0</v>
      </c>
      <c r="FK64" s="27">
        <f>IF($A64="",0,IF(Mitarbeiter!$G$62=FALSE,0,IF(AND(Mitarbeiter!$E$62&lt;&gt;"",FK$5+6&lt;Mitarbeiter!$E$62),0,IF(AND(Mitarbeiter!$F$62&lt;&gt;"",FK$5&gt;Mitarbeiter!$F$62),0,IF(Planung!FK64="",$C64,IF(ISNUMBER(Planung!FK64),Planung!FK64,IF(UPPER(Planung!FK64)="H",$C64/2,0)))))))</f>
        <v>0</v>
      </c>
      <c r="FL64" s="27">
        <f>IF($A64="",0,IF(Mitarbeiter!$G$62=FALSE,0,IF(AND(Mitarbeiter!$E$62&lt;&gt;"",FL$5+6&lt;Mitarbeiter!$E$62),0,IF(AND(Mitarbeiter!$F$62&lt;&gt;"",FL$5&gt;Mitarbeiter!$F$62),0,IF(Planung!FL64="",$C64,IF(ISNUMBER(Planung!FL64),Planung!FL64,IF(UPPER(Planung!FL64)="H",$C64/2,0)))))))</f>
        <v>0</v>
      </c>
      <c r="FM64" s="27">
        <f>IF($A64="",0,IF(Mitarbeiter!$G$62=FALSE,0,IF(AND(Mitarbeiter!$E$62&lt;&gt;"",FM$5+6&lt;Mitarbeiter!$E$62),0,IF(AND(Mitarbeiter!$F$62&lt;&gt;"",FM$5&gt;Mitarbeiter!$F$62),0,IF(Planung!FM64="",$C64,IF(ISNUMBER(Planung!FM64),Planung!FM64,IF(UPPER(Planung!FM64)="H",$C64/2,0)))))))</f>
        <v>0</v>
      </c>
      <c r="FN64" s="27">
        <f>IF($A64="",0,IF(Mitarbeiter!$G$62=FALSE,0,IF(AND(Mitarbeiter!$E$62&lt;&gt;"",FN$5+6&lt;Mitarbeiter!$E$62),0,IF(AND(Mitarbeiter!$F$62&lt;&gt;"",FN$5&gt;Mitarbeiter!$F$62),0,IF(Planung!FN64="",$C64,IF(ISNUMBER(Planung!FN64),Planung!FN64,IF(UPPER(Planung!FN64)="H",$C64/2,0)))))))</f>
        <v>0</v>
      </c>
      <c r="FO64" s="27">
        <f>IF($A64="",0,IF(Mitarbeiter!$G$62=FALSE,0,IF(AND(Mitarbeiter!$E$62&lt;&gt;"",FO$5+6&lt;Mitarbeiter!$E$62),0,IF(AND(Mitarbeiter!$F$62&lt;&gt;"",FO$5&gt;Mitarbeiter!$F$62),0,IF(Planung!FO64="",$C64,IF(ISNUMBER(Planung!FO64),Planung!FO64,IF(UPPER(Planung!FO64)="H",$C64/2,0)))))))</f>
        <v>0</v>
      </c>
      <c r="FP64" s="27">
        <f>IF($A64="",0,IF(Mitarbeiter!$G$62=FALSE,0,IF(AND(Mitarbeiter!$E$62&lt;&gt;"",FP$5+6&lt;Mitarbeiter!$E$62),0,IF(AND(Mitarbeiter!$F$62&lt;&gt;"",FP$5&gt;Mitarbeiter!$F$62),0,IF(Planung!FP64="",$C64,IF(ISNUMBER(Planung!FP64),Planung!FP64,IF(UPPER(Planung!FP64)="H",$C64/2,0)))))))</f>
        <v>0</v>
      </c>
      <c r="FQ64" s="27">
        <f>IF($A64="",0,IF(Mitarbeiter!$G$62=FALSE,0,IF(AND(Mitarbeiter!$E$62&lt;&gt;"",FQ$5+6&lt;Mitarbeiter!$E$62),0,IF(AND(Mitarbeiter!$F$62&lt;&gt;"",FQ$5&gt;Mitarbeiter!$F$62),0,IF(Planung!FQ64="",$C64,IF(ISNUMBER(Planung!FQ64),Planung!FQ64,IF(UPPER(Planung!FQ64)="H",$C64/2,0)))))))</f>
        <v>0</v>
      </c>
      <c r="FR64" s="27">
        <f>IF($A64="",0,IF(Mitarbeiter!$G$62=FALSE,0,IF(AND(Mitarbeiter!$E$62&lt;&gt;"",FR$5+6&lt;Mitarbeiter!$E$62),0,IF(AND(Mitarbeiter!$F$62&lt;&gt;"",FR$5&gt;Mitarbeiter!$F$62),0,IF(Planung!FR64="",$C64,IF(ISNUMBER(Planung!FR64),Planung!FR64,IF(UPPER(Planung!FR64)="H",$C64/2,0)))))))</f>
        <v>0</v>
      </c>
      <c r="FS64" s="27">
        <f>IF($A64="",0,IF(Mitarbeiter!$G$62=FALSE,0,IF(AND(Mitarbeiter!$E$62&lt;&gt;"",FS$5+6&lt;Mitarbeiter!$E$62),0,IF(AND(Mitarbeiter!$F$62&lt;&gt;"",FS$5&gt;Mitarbeiter!$F$62),0,IF(Planung!FS64="",$C64,IF(ISNUMBER(Planung!FS64),Planung!FS64,IF(UPPER(Planung!FS64)="H",$C64/2,0)))))))</f>
        <v>0</v>
      </c>
      <c r="FT64" s="27">
        <f>IF($A64="",0,IF(Mitarbeiter!$G$62=FALSE,0,IF(AND(Mitarbeiter!$E$62&lt;&gt;"",FT$5+6&lt;Mitarbeiter!$E$62),0,IF(AND(Mitarbeiter!$F$62&lt;&gt;"",FT$5&gt;Mitarbeiter!$F$62),0,IF(Planung!FT64="",$C64,IF(ISNUMBER(Planung!FT64),Planung!FT64,IF(UPPER(Planung!FT64)="H",$C64/2,0)))))))</f>
        <v>0</v>
      </c>
      <c r="FU64" s="27">
        <f>IF($A64="",0,IF(Mitarbeiter!$G$62=FALSE,0,IF(AND(Mitarbeiter!$E$62&lt;&gt;"",FU$5+6&lt;Mitarbeiter!$E$62),0,IF(AND(Mitarbeiter!$F$62&lt;&gt;"",FU$5&gt;Mitarbeiter!$F$62),0,IF(Planung!FU64="",$C64,IF(ISNUMBER(Planung!FU64),Planung!FU64,IF(UPPER(Planung!FU64)="H",$C64/2,0)))))))</f>
        <v>0</v>
      </c>
      <c r="FV64" s="27">
        <f>IF($A64="",0,IF(Mitarbeiter!$G$62=FALSE,0,IF(AND(Mitarbeiter!$E$62&lt;&gt;"",FV$5+6&lt;Mitarbeiter!$E$62),0,IF(AND(Mitarbeiter!$F$62&lt;&gt;"",FV$5&gt;Mitarbeiter!$F$62),0,IF(Planung!FV64="",$C64,IF(ISNUMBER(Planung!FV64),Planung!FV64,IF(UPPER(Planung!FV64)="H",$C64/2,0)))))))</f>
        <v>0</v>
      </c>
      <c r="FW64" s="27">
        <f>IF($A64="",0,IF(Mitarbeiter!$G$62=FALSE,0,IF(AND(Mitarbeiter!$E$62&lt;&gt;"",FW$5+6&lt;Mitarbeiter!$E$62),0,IF(AND(Mitarbeiter!$F$62&lt;&gt;"",FW$5&gt;Mitarbeiter!$F$62),0,IF(Planung!FW64="",$C64,IF(ISNUMBER(Planung!FW64),Planung!FW64,IF(UPPER(Planung!FW64)="H",$C64/2,0)))))))</f>
        <v>0</v>
      </c>
      <c r="FX64" s="27">
        <f>IF($A64="",0,IF(Mitarbeiter!$G$62=FALSE,0,IF(AND(Mitarbeiter!$E$62&lt;&gt;"",FX$5+6&lt;Mitarbeiter!$E$62),0,IF(AND(Mitarbeiter!$F$62&lt;&gt;"",FX$5&gt;Mitarbeiter!$F$62),0,IF(Planung!FX64="",$C64,IF(ISNUMBER(Planung!FX64),Planung!FX64,IF(UPPER(Planung!FX64)="H",$C64/2,0)))))))</f>
        <v>0</v>
      </c>
      <c r="FY64" s="27">
        <f>IF($A64="",0,IF(Mitarbeiter!$G$62=FALSE,0,IF(AND(Mitarbeiter!$E$62&lt;&gt;"",FY$5+6&lt;Mitarbeiter!$E$62),0,IF(AND(Mitarbeiter!$F$62&lt;&gt;"",FY$5&gt;Mitarbeiter!$F$62),0,IF(Planung!FY64="",$C64,IF(ISNUMBER(Planung!FY64),Planung!FY64,IF(UPPER(Planung!FY64)="H",$C64/2,0)))))))</f>
        <v>0</v>
      </c>
      <c r="FZ64" s="27">
        <f>IF($A64="",0,IF(Mitarbeiter!$G$62=FALSE,0,IF(AND(Mitarbeiter!$E$62&lt;&gt;"",FZ$5+6&lt;Mitarbeiter!$E$62),0,IF(AND(Mitarbeiter!$F$62&lt;&gt;"",FZ$5&gt;Mitarbeiter!$F$62),0,IF(Planung!FZ64="",$C64,IF(ISNUMBER(Planung!FZ64),Planung!FZ64,IF(UPPER(Planung!FZ64)="H",$C64/2,0)))))))</f>
        <v>0</v>
      </c>
      <c r="GA64" s="27">
        <f>IF($A64="",0,IF(Mitarbeiter!$G$62=FALSE,0,IF(AND(Mitarbeiter!$E$62&lt;&gt;"",GA$5+6&lt;Mitarbeiter!$E$62),0,IF(AND(Mitarbeiter!$F$62&lt;&gt;"",GA$5&gt;Mitarbeiter!$F$62),0,IF(Planung!GA64="",$C64,IF(ISNUMBER(Planung!GA64),Planung!GA64,IF(UPPER(Planung!GA64)="H",$C64/2,0)))))))</f>
        <v>0</v>
      </c>
      <c r="GB64" s="27">
        <f>IF($A64="",0,IF(Mitarbeiter!$G$62=FALSE,0,IF(AND(Mitarbeiter!$E$62&lt;&gt;"",GB$5+6&lt;Mitarbeiter!$E$62),0,IF(AND(Mitarbeiter!$F$62&lt;&gt;"",GB$5&gt;Mitarbeiter!$F$62),0,IF(Planung!GB64="",$C64,IF(ISNUMBER(Planung!GB64),Planung!GB64,IF(UPPER(Planung!GB64)="H",$C64/2,0)))))))</f>
        <v>0</v>
      </c>
      <c r="GC64" s="27">
        <f>IF($A64="",0,IF(Mitarbeiter!$G$62=FALSE,0,IF(AND(Mitarbeiter!$E$62&lt;&gt;"",GC$5+6&lt;Mitarbeiter!$E$62),0,IF(AND(Mitarbeiter!$F$62&lt;&gt;"",GC$5&gt;Mitarbeiter!$F$62),0,IF(Planung!GC64="",$C64,IF(ISNUMBER(Planung!GC64),Planung!GC64,IF(UPPER(Planung!GC64)="H",$C64/2,0)))))))</f>
        <v>0</v>
      </c>
      <c r="GD64" s="27">
        <f>IF($A64="",0,IF(Mitarbeiter!$G$62=FALSE,0,IF(AND(Mitarbeiter!$E$62&lt;&gt;"",GD$5+6&lt;Mitarbeiter!$E$62),0,IF(AND(Mitarbeiter!$F$62&lt;&gt;"",GD$5&gt;Mitarbeiter!$F$62),0,IF(Planung!GD64="",$C64,IF(ISNUMBER(Planung!GD64),Planung!GD64,IF(UPPER(Planung!GD64)="H",$C64/2,0)))))))</f>
        <v>0</v>
      </c>
      <c r="GE64" s="27">
        <f>IF($A64="",0,IF(Mitarbeiter!$G$62=FALSE,0,IF(AND(Mitarbeiter!$E$62&lt;&gt;"",GE$5+6&lt;Mitarbeiter!$E$62),0,IF(AND(Mitarbeiter!$F$62&lt;&gt;"",GE$5&gt;Mitarbeiter!$F$62),0,IF(Planung!GE64="",$C64,IF(ISNUMBER(Planung!GE64),Planung!GE64,IF(UPPER(Planung!GE64)="H",$C64/2,0)))))))</f>
        <v>0</v>
      </c>
      <c r="GF64" s="27">
        <f>IF($A64="",0,IF(Mitarbeiter!$G$62=FALSE,0,IF(AND(Mitarbeiter!$E$62&lt;&gt;"",GF$5+6&lt;Mitarbeiter!$E$62),0,IF(AND(Mitarbeiter!$F$62&lt;&gt;"",GF$5&gt;Mitarbeiter!$F$62),0,IF(Planung!GF64="",$C64,IF(ISNUMBER(Planung!GF64),Planung!GF64,IF(UPPER(Planung!GF64)="H",$C64/2,0)))))))</f>
        <v>0</v>
      </c>
      <c r="GG64" s="27">
        <f>IF($A64="",0,IF(Mitarbeiter!$G$62=FALSE,0,IF(AND(Mitarbeiter!$E$62&lt;&gt;"",GG$5+6&lt;Mitarbeiter!$E$62),0,IF(AND(Mitarbeiter!$F$62&lt;&gt;"",GG$5&gt;Mitarbeiter!$F$62),0,IF(Planung!GG64="",$C64,IF(ISNUMBER(Planung!GG64),Planung!GG64,IF(UPPER(Planung!GG64)="H",$C64/2,0)))))))</f>
        <v>0</v>
      </c>
      <c r="GH64" s="27">
        <f>IF($A64="",0,IF(Mitarbeiter!$G$62=FALSE,0,IF(AND(Mitarbeiter!$E$62&lt;&gt;"",GH$5+6&lt;Mitarbeiter!$E$62),0,IF(AND(Mitarbeiter!$F$62&lt;&gt;"",GH$5&gt;Mitarbeiter!$F$62),0,IF(Planung!GH64="",$C64,IF(ISNUMBER(Planung!GH64),Planung!GH64,IF(UPPER(Planung!GH64)="H",$C64/2,0)))))))</f>
        <v>0</v>
      </c>
      <c r="GI64" s="27">
        <f>IF($A64="",0,IF(Mitarbeiter!$G$62=FALSE,0,IF(AND(Mitarbeiter!$E$62&lt;&gt;"",GI$5+6&lt;Mitarbeiter!$E$62),0,IF(AND(Mitarbeiter!$F$62&lt;&gt;"",GI$5&gt;Mitarbeiter!$F$62),0,IF(Planung!GI64="",$C64,IF(ISNUMBER(Planung!GI64),Planung!GI64,IF(UPPER(Planung!GI64)="H",$C64/2,0)))))))</f>
        <v>0</v>
      </c>
      <c r="GJ64" s="27">
        <f>IF($A64="",0,IF(Mitarbeiter!$G$62=FALSE,0,IF(AND(Mitarbeiter!$E$62&lt;&gt;"",GJ$5+6&lt;Mitarbeiter!$E$62),0,IF(AND(Mitarbeiter!$F$62&lt;&gt;"",GJ$5&gt;Mitarbeiter!$F$62),0,IF(Planung!GJ64="",$C64,IF(ISNUMBER(Planung!GJ64),Planung!GJ64,IF(UPPER(Planung!GJ64)="H",$C64/2,0)))))))</f>
        <v>0</v>
      </c>
      <c r="GK64" s="27">
        <f>IF($A64="",0,IF(Mitarbeiter!$G$62=FALSE,0,IF(AND(Mitarbeiter!$E$62&lt;&gt;"",GK$5+6&lt;Mitarbeiter!$E$62),0,IF(AND(Mitarbeiter!$F$62&lt;&gt;"",GK$5&gt;Mitarbeiter!$F$62),0,IF(Planung!GK64="",$C64,IF(ISNUMBER(Planung!GK64),Planung!GK64,IF(UPPER(Planung!GK64)="H",$C64/2,0)))))))</f>
        <v>0</v>
      </c>
      <c r="GL64" s="27">
        <f>IF($A64="",0,IF(Mitarbeiter!$G$62=FALSE,0,IF(AND(Mitarbeiter!$E$62&lt;&gt;"",GL$5+6&lt;Mitarbeiter!$E$62),0,IF(AND(Mitarbeiter!$F$62&lt;&gt;"",GL$5&gt;Mitarbeiter!$F$62),0,IF(Planung!GL64="",$C64,IF(ISNUMBER(Planung!GL64),Planung!GL64,IF(UPPER(Planung!GL64)="H",$C64/2,0)))))))</f>
        <v>0</v>
      </c>
      <c r="GM64" s="27">
        <f>IF($A64="",0,IF(Mitarbeiter!$G$62=FALSE,0,IF(AND(Mitarbeiter!$E$62&lt;&gt;"",GM$5+6&lt;Mitarbeiter!$E$62),0,IF(AND(Mitarbeiter!$F$62&lt;&gt;"",GM$5&gt;Mitarbeiter!$F$62),0,IF(Planung!GM64="",$C64,IF(ISNUMBER(Planung!GM64),Planung!GM64,IF(UPPER(Planung!GM64)="H",$C64/2,0)))))))</f>
        <v>0</v>
      </c>
      <c r="GN64" s="27">
        <f>IF($A64="",0,IF(Mitarbeiter!$G$62=FALSE,0,IF(AND(Mitarbeiter!$E$62&lt;&gt;"",GN$5+6&lt;Mitarbeiter!$E$62),0,IF(AND(Mitarbeiter!$F$62&lt;&gt;"",GN$5&gt;Mitarbeiter!$F$62),0,IF(Planung!GN64="",$C64,IF(ISNUMBER(Planung!GN64),Planung!GN64,IF(UPPER(Planung!GN64)="H",$C64/2,0)))))))</f>
        <v>0</v>
      </c>
      <c r="GO64" s="27">
        <f>IF($A64="",0,IF(Mitarbeiter!$G$62=FALSE,0,IF(AND(Mitarbeiter!$E$62&lt;&gt;"",GO$5+6&lt;Mitarbeiter!$E$62),0,IF(AND(Mitarbeiter!$F$62&lt;&gt;"",GO$5&gt;Mitarbeiter!$F$62),0,IF(Planung!GO64="",$C64,IF(ISNUMBER(Planung!GO64),Planung!GO64,IF(UPPER(Planung!GO64)="H",$C64/2,0)))))))</f>
        <v>0</v>
      </c>
      <c r="GP64" s="27">
        <f>IF($A64="",0,IF(Mitarbeiter!$G$62=FALSE,0,IF(AND(Mitarbeiter!$E$62&lt;&gt;"",GP$5+6&lt;Mitarbeiter!$E$62),0,IF(AND(Mitarbeiter!$F$62&lt;&gt;"",GP$5&gt;Mitarbeiter!$F$62),0,IF(Planung!GP64="",$C64,IF(ISNUMBER(Planung!GP64),Planung!GP64,IF(UPPER(Planung!GP64)="H",$C64/2,0)))))))</f>
        <v>0</v>
      </c>
      <c r="GQ64" s="27">
        <f>IF($A64="",0,IF(Mitarbeiter!$G$62=FALSE,0,IF(AND(Mitarbeiter!$E$62&lt;&gt;"",GQ$5+6&lt;Mitarbeiter!$E$62),0,IF(AND(Mitarbeiter!$F$62&lt;&gt;"",GQ$5&gt;Mitarbeiter!$F$62),0,IF(Planung!GQ64="",$C64,IF(ISNUMBER(Planung!GQ64),Planung!GQ64,IF(UPPER(Planung!GQ64)="H",$C64/2,0)))))))</f>
        <v>0</v>
      </c>
      <c r="GR64" s="27">
        <f>IF($A64="",0,IF(Mitarbeiter!$G$62=FALSE,0,IF(AND(Mitarbeiter!$E$62&lt;&gt;"",GR$5+6&lt;Mitarbeiter!$E$62),0,IF(AND(Mitarbeiter!$F$62&lt;&gt;"",GR$5&gt;Mitarbeiter!$F$62),0,IF(Planung!GR64="",$C64,IF(ISNUMBER(Planung!GR64),Planung!GR64,IF(UPPER(Planung!GR64)="H",$C64/2,0)))))))</f>
        <v>0</v>
      </c>
      <c r="GS64" s="27">
        <f>IF($A64="",0,IF(Mitarbeiter!$G$62=FALSE,0,IF(AND(Mitarbeiter!$E$62&lt;&gt;"",GS$5+6&lt;Mitarbeiter!$E$62),0,IF(AND(Mitarbeiter!$F$62&lt;&gt;"",GS$5&gt;Mitarbeiter!$F$62),0,IF(Planung!GS64="",$C64,IF(ISNUMBER(Planung!GS64),Planung!GS64,IF(UPPER(Planung!GS64)="H",$C64/2,0)))))))</f>
        <v>0</v>
      </c>
      <c r="GT64" s="27">
        <f>IF($A64="",0,IF(Mitarbeiter!$G$62=FALSE,0,IF(AND(Mitarbeiter!$E$62&lt;&gt;"",GT$5+6&lt;Mitarbeiter!$E$62),0,IF(AND(Mitarbeiter!$F$62&lt;&gt;"",GT$5&gt;Mitarbeiter!$F$62),0,IF(Planung!GT64="",$C64,IF(ISNUMBER(Planung!GT64),Planung!GT64,IF(UPPER(Planung!GT64)="H",$C64/2,0)))))))</f>
        <v>0</v>
      </c>
      <c r="GU64" s="27">
        <f>IF($A64="",0,IF(Mitarbeiter!$G$62=FALSE,0,IF(AND(Mitarbeiter!$E$62&lt;&gt;"",GU$5+6&lt;Mitarbeiter!$E$62),0,IF(AND(Mitarbeiter!$F$62&lt;&gt;"",GU$5&gt;Mitarbeiter!$F$62),0,IF(Planung!GU64="",$C64,IF(ISNUMBER(Planung!GU64),Planung!GU64,IF(UPPER(Planung!GU64)="H",$C64/2,0)))))))</f>
        <v>0</v>
      </c>
      <c r="GV64" s="27">
        <f>IF($A64="",0,IF(Mitarbeiter!$G$62=FALSE,0,IF(AND(Mitarbeiter!$E$62&lt;&gt;"",GV$5+6&lt;Mitarbeiter!$E$62),0,IF(AND(Mitarbeiter!$F$62&lt;&gt;"",GV$5&gt;Mitarbeiter!$F$62),0,IF(Planung!GV64="",$C64,IF(ISNUMBER(Planung!GV64),Planung!GV64,IF(UPPER(Planung!GV64)="H",$C64/2,0)))))))</f>
        <v>0</v>
      </c>
      <c r="GW64" s="27">
        <f>IF($A64="",0,IF(Mitarbeiter!$G$62=FALSE,0,IF(AND(Mitarbeiter!$E$62&lt;&gt;"",GW$5+6&lt;Mitarbeiter!$E$62),0,IF(AND(Mitarbeiter!$F$62&lt;&gt;"",GW$5&gt;Mitarbeiter!$F$62),0,IF(Planung!GW64="",$C64,IF(ISNUMBER(Planung!GW64),Planung!GW64,IF(UPPER(Planung!GW64)="H",$C64/2,0)))))))</f>
        <v>0</v>
      </c>
      <c r="GX64" s="27">
        <f>IF($A64="",0,IF(Mitarbeiter!$G$62=FALSE,0,IF(AND(Mitarbeiter!$E$62&lt;&gt;"",GX$5+6&lt;Mitarbeiter!$E$62),0,IF(AND(Mitarbeiter!$F$62&lt;&gt;"",GX$5&gt;Mitarbeiter!$F$62),0,IF(Planung!GX64="",$C64,IF(ISNUMBER(Planung!GX64),Planung!GX64,IF(UPPER(Planung!GX64)="H",$C64/2,0)))))))</f>
        <v>0</v>
      </c>
      <c r="GY64" s="27">
        <f>IF($A64="",0,IF(Mitarbeiter!$G$62=FALSE,0,IF(AND(Mitarbeiter!$E$62&lt;&gt;"",GY$5+6&lt;Mitarbeiter!$E$62),0,IF(AND(Mitarbeiter!$F$62&lt;&gt;"",GY$5&gt;Mitarbeiter!$F$62),0,IF(Planung!GY64="",$C64,IF(ISNUMBER(Planung!GY64),Planung!GY64,IF(UPPER(Planung!GY64)="H",$C64/2,0)))))))</f>
        <v>0</v>
      </c>
      <c r="GZ64" s="27">
        <f>IF($A64="",0,IF(Mitarbeiter!$G$62=FALSE,0,IF(AND(Mitarbeiter!$E$62&lt;&gt;"",GZ$5+6&lt;Mitarbeiter!$E$62),0,IF(AND(Mitarbeiter!$F$62&lt;&gt;"",GZ$5&gt;Mitarbeiter!$F$62),0,IF(Planung!GZ64="",$C64,IF(ISNUMBER(Planung!GZ64),Planung!GZ64,IF(UPPER(Planung!GZ64)="H",$C64/2,0)))))))</f>
        <v>0</v>
      </c>
      <c r="HA64" s="27">
        <f>IF($A64="",0,IF(Mitarbeiter!$G$62=FALSE,0,IF(AND(Mitarbeiter!$E$62&lt;&gt;"",HA$5+6&lt;Mitarbeiter!$E$62),0,IF(AND(Mitarbeiter!$F$62&lt;&gt;"",HA$5&gt;Mitarbeiter!$F$62),0,IF(Planung!HA64="",$C64,IF(ISNUMBER(Planung!HA64),Planung!HA64,IF(UPPER(Planung!HA64)="H",$C64/2,0)))))))</f>
        <v>0</v>
      </c>
      <c r="HB64" s="27">
        <f>IF($A64="",0,IF(Mitarbeiter!$G$62=FALSE,0,IF(AND(Mitarbeiter!$E$62&lt;&gt;"",HB$5+6&lt;Mitarbeiter!$E$62),0,IF(AND(Mitarbeiter!$F$62&lt;&gt;"",HB$5&gt;Mitarbeiter!$F$62),0,IF(Planung!HB64="",$C64,IF(ISNUMBER(Planung!HB64),Planung!HB64,IF(UPPER(Planung!HB64)="H",$C64/2,0)))))))</f>
        <v>0</v>
      </c>
      <c r="HC64" s="27">
        <f>IF($A64="",0,IF(Mitarbeiter!$G$62=FALSE,0,IF(AND(Mitarbeiter!$E$62&lt;&gt;"",HC$5+6&lt;Mitarbeiter!$E$62),0,IF(AND(Mitarbeiter!$F$62&lt;&gt;"",HC$5&gt;Mitarbeiter!$F$62),0,IF(Planung!HC64="",$C64,IF(ISNUMBER(Planung!HC64),Planung!HC64,IF(UPPER(Planung!HC64)="H",$C64/2,0)))))))</f>
        <v>0</v>
      </c>
      <c r="HD64" s="27">
        <f>IF($A64="",0,IF(Mitarbeiter!$G$62=FALSE,0,IF(AND(Mitarbeiter!$E$62&lt;&gt;"",HD$5+6&lt;Mitarbeiter!$E$62),0,IF(AND(Mitarbeiter!$F$62&lt;&gt;"",HD$5&gt;Mitarbeiter!$F$62),0,IF(Planung!HD64="",$C64,IF(ISNUMBER(Planung!HD64),Planung!HD64,IF(UPPER(Planung!HD64)="H",$C64/2,0)))))))</f>
        <v>0</v>
      </c>
      <c r="HE64" s="27">
        <f>IF($A64="",0,IF(Mitarbeiter!$G$62=FALSE,0,IF(AND(Mitarbeiter!$E$62&lt;&gt;"",HE$5+6&lt;Mitarbeiter!$E$62),0,IF(AND(Mitarbeiter!$F$62&lt;&gt;"",HE$5&gt;Mitarbeiter!$F$62),0,IF(Planung!HE64="",$C64,IF(ISNUMBER(Planung!HE64),Planung!HE64,IF(UPPER(Planung!HE64)="H",$C64/2,0)))))))</f>
        <v>0</v>
      </c>
      <c r="HF64" s="27">
        <f>IF($A64="",0,IF(Mitarbeiter!$G$62=FALSE,0,IF(AND(Mitarbeiter!$E$62&lt;&gt;"",HF$5+6&lt;Mitarbeiter!$E$62),0,IF(AND(Mitarbeiter!$F$62&lt;&gt;"",HF$5&gt;Mitarbeiter!$F$62),0,IF(Planung!HF64="",$C64,IF(ISNUMBER(Planung!HF64),Planung!HF64,IF(UPPER(Planung!HF64)="H",$C64/2,0)))))))</f>
        <v>0</v>
      </c>
      <c r="HG64" s="27">
        <f>IF($A64="",0,IF(Mitarbeiter!$G$62=FALSE,0,IF(AND(Mitarbeiter!$E$62&lt;&gt;"",HG$5+6&lt;Mitarbeiter!$E$62),0,IF(AND(Mitarbeiter!$F$62&lt;&gt;"",HG$5&gt;Mitarbeiter!$F$62),0,IF(Planung!HG64="",$C64,IF(ISNUMBER(Planung!HG64),Planung!HG64,IF(UPPER(Planung!HG64)="H",$C64/2,0)))))))</f>
        <v>0</v>
      </c>
      <c r="HH64" s="27">
        <f>IF($A64="",0,IF(Mitarbeiter!$G$62=FALSE,0,IF(AND(Mitarbeiter!$E$62&lt;&gt;"",HH$5+6&lt;Mitarbeiter!$E$62),0,IF(AND(Mitarbeiter!$F$62&lt;&gt;"",HH$5&gt;Mitarbeiter!$F$62),0,IF(Planung!HH64="",$C64,IF(ISNUMBER(Planung!HH64),Planung!HH64,IF(UPPER(Planung!HH64)="H",$C64/2,0)))))))</f>
        <v>0</v>
      </c>
      <c r="HI64" s="27">
        <f>IF($A64="",0,IF(Mitarbeiter!$G$62=FALSE,0,IF(AND(Mitarbeiter!$E$62&lt;&gt;"",HI$5+6&lt;Mitarbeiter!$E$62),0,IF(AND(Mitarbeiter!$F$62&lt;&gt;"",HI$5&gt;Mitarbeiter!$F$62),0,IF(Planung!HI64="",$C64,IF(ISNUMBER(Planung!HI64),Planung!HI64,IF(UPPER(Planung!HI64)="H",$C64/2,0)))))))</f>
        <v>0</v>
      </c>
      <c r="HJ64" s="27">
        <f>IF($A64="",0,IF(Mitarbeiter!$G$62=FALSE,0,IF(AND(Mitarbeiter!$E$62&lt;&gt;"",HJ$5+6&lt;Mitarbeiter!$E$62),0,IF(AND(Mitarbeiter!$F$62&lt;&gt;"",HJ$5&gt;Mitarbeiter!$F$62),0,IF(Planung!HJ64="",$C64,IF(ISNUMBER(Planung!HJ64),Planung!HJ64,IF(UPPER(Planung!HJ64)="H",$C64/2,0)))))))</f>
        <v>0</v>
      </c>
      <c r="HK64" s="27">
        <f>IF($A64="",0,IF(Mitarbeiter!$G$62=FALSE,0,IF(AND(Mitarbeiter!$E$62&lt;&gt;"",HK$5+6&lt;Mitarbeiter!$E$62),0,IF(AND(Mitarbeiter!$F$62&lt;&gt;"",HK$5&gt;Mitarbeiter!$F$62),0,IF(Planung!HK64="",$C64,IF(ISNUMBER(Planung!HK64),Planung!HK64,IF(UPPER(Planung!HK64)="H",$C64/2,0)))))))</f>
        <v>0</v>
      </c>
      <c r="HL64" s="27">
        <f>IF($A64="",0,IF(Mitarbeiter!$G$62=FALSE,0,IF(AND(Mitarbeiter!$E$62&lt;&gt;"",HL$5+6&lt;Mitarbeiter!$E$62),0,IF(AND(Mitarbeiter!$F$62&lt;&gt;"",HL$5&gt;Mitarbeiter!$F$62),0,IF(Planung!HL64="",$C64,IF(ISNUMBER(Planung!HL64),Planung!HL64,IF(UPPER(Planung!HL64)="H",$C64/2,0)))))))</f>
        <v>0</v>
      </c>
      <c r="HM64" s="27">
        <f>IF($A64="",0,IF(Mitarbeiter!$G$62=FALSE,0,IF(AND(Mitarbeiter!$E$62&lt;&gt;"",HM$5+6&lt;Mitarbeiter!$E$62),0,IF(AND(Mitarbeiter!$F$62&lt;&gt;"",HM$5&gt;Mitarbeiter!$F$62),0,IF(Planung!HM64="",$C64,IF(ISNUMBER(Planung!HM64),Planung!HM64,IF(UPPER(Planung!HM64)="H",$C64/2,0)))))))</f>
        <v>0</v>
      </c>
      <c r="HN64" s="27">
        <f>IF($A64="",0,IF(Mitarbeiter!$G$62=FALSE,0,IF(AND(Mitarbeiter!$E$62&lt;&gt;"",HN$5+6&lt;Mitarbeiter!$E$62),0,IF(AND(Mitarbeiter!$F$62&lt;&gt;"",HN$5&gt;Mitarbeiter!$F$62),0,IF(Planung!HN64="",$C64,IF(ISNUMBER(Planung!HN64),Planung!HN64,IF(UPPER(Planung!HN64)="H",$C64/2,0)))))))</f>
        <v>0</v>
      </c>
      <c r="HO64" s="27">
        <f>IF($A64="",0,IF(Mitarbeiter!$G$62=FALSE,0,IF(AND(Mitarbeiter!$E$62&lt;&gt;"",HO$5+6&lt;Mitarbeiter!$E$62),0,IF(AND(Mitarbeiter!$F$62&lt;&gt;"",HO$5&gt;Mitarbeiter!$F$62),0,IF(Planung!HO64="",$C64,IF(ISNUMBER(Planung!HO64),Planung!HO64,IF(UPPER(Planung!HO64)="H",$C64/2,0)))))))</f>
        <v>0</v>
      </c>
      <c r="HP64" s="27">
        <f>IF($A64="",0,IF(Mitarbeiter!$G$62=FALSE,0,IF(AND(Mitarbeiter!$E$62&lt;&gt;"",HP$5+6&lt;Mitarbeiter!$E$62),0,IF(AND(Mitarbeiter!$F$62&lt;&gt;"",HP$5&gt;Mitarbeiter!$F$62),0,IF(Planung!HP64="",$C64,IF(ISNUMBER(Planung!HP64),Planung!HP64,IF(UPPER(Planung!HP64)="H",$C64/2,0)))))))</f>
        <v>0</v>
      </c>
      <c r="HQ64" s="27">
        <f>IF($A64="",0,IF(Mitarbeiter!$G$62=FALSE,0,IF(AND(Mitarbeiter!$E$62&lt;&gt;"",HQ$5+6&lt;Mitarbeiter!$E$62),0,IF(AND(Mitarbeiter!$F$62&lt;&gt;"",HQ$5&gt;Mitarbeiter!$F$62),0,IF(Planung!HQ64="",$C64,IF(ISNUMBER(Planung!HQ64),Planung!HQ64,IF(UPPER(Planung!HQ64)="H",$C64/2,0)))))))</f>
        <v>0</v>
      </c>
      <c r="HR64" s="27">
        <f>IF($A64="",0,IF(Mitarbeiter!$G$62=FALSE,0,IF(AND(Mitarbeiter!$E$62&lt;&gt;"",HR$5+6&lt;Mitarbeiter!$E$62),0,IF(AND(Mitarbeiter!$F$62&lt;&gt;"",HR$5&gt;Mitarbeiter!$F$62),0,IF(Planung!HR64="",$C64,IF(ISNUMBER(Planung!HR64),Planung!HR64,IF(UPPER(Planung!HR64)="H",$C64/2,0)))))))</f>
        <v>0</v>
      </c>
      <c r="HS64" s="27">
        <f>IF($A64="",0,IF(Mitarbeiter!$G$62=FALSE,0,IF(AND(Mitarbeiter!$E$62&lt;&gt;"",HS$5+6&lt;Mitarbeiter!$E$62),0,IF(AND(Mitarbeiter!$F$62&lt;&gt;"",HS$5&gt;Mitarbeiter!$F$62),0,IF(Planung!HS64="",$C64,IF(ISNUMBER(Planung!HS64),Planung!HS64,IF(UPPER(Planung!HS64)="H",$C64/2,0)))))))</f>
        <v>0</v>
      </c>
      <c r="HT64" s="27">
        <f>IF($A64="",0,IF(Mitarbeiter!$G$62=FALSE,0,IF(AND(Mitarbeiter!$E$62&lt;&gt;"",HT$5+6&lt;Mitarbeiter!$E$62),0,IF(AND(Mitarbeiter!$F$62&lt;&gt;"",HT$5&gt;Mitarbeiter!$F$62),0,IF(Planung!HT64="",$C64,IF(ISNUMBER(Planung!HT64),Planung!HT64,IF(UPPER(Planung!HT64)="H",$C64/2,0)))))))</f>
        <v>0</v>
      </c>
      <c r="HU64" s="27">
        <f>IF($A64="",0,IF(Mitarbeiter!$G$62=FALSE,0,IF(AND(Mitarbeiter!$E$62&lt;&gt;"",HU$5+6&lt;Mitarbeiter!$E$62),0,IF(AND(Mitarbeiter!$F$62&lt;&gt;"",HU$5&gt;Mitarbeiter!$F$62),0,IF(Planung!HU64="",$C64,IF(ISNUMBER(Planung!HU64),Planung!HU64,IF(UPPER(Planung!HU64)="H",$C64/2,0)))))))</f>
        <v>0</v>
      </c>
      <c r="HV64" s="27">
        <f>IF($A64="",0,IF(Mitarbeiter!$G$62=FALSE,0,IF(AND(Mitarbeiter!$E$62&lt;&gt;"",HV$5+6&lt;Mitarbeiter!$E$62),0,IF(AND(Mitarbeiter!$F$62&lt;&gt;"",HV$5&gt;Mitarbeiter!$F$62),0,IF(Planung!HV64="",$C64,IF(ISNUMBER(Planung!HV64),Planung!HV64,IF(UPPER(Planung!HV64)="H",$C64/2,0)))))))</f>
        <v>0</v>
      </c>
      <c r="HW64" s="27">
        <f>IF($A64="",0,IF(Mitarbeiter!$G$62=FALSE,0,IF(AND(Mitarbeiter!$E$62&lt;&gt;"",HW$5+6&lt;Mitarbeiter!$E$62),0,IF(AND(Mitarbeiter!$F$62&lt;&gt;"",HW$5&gt;Mitarbeiter!$F$62),0,IF(Planung!HW64="",$C64,IF(ISNUMBER(Planung!HW64),Planung!HW64,IF(UPPER(Planung!HW64)="H",$C64/2,0)))))))</f>
        <v>0</v>
      </c>
      <c r="HX64" s="27">
        <f>IF($A64="",0,IF(Mitarbeiter!$G$62=FALSE,0,IF(AND(Mitarbeiter!$E$62&lt;&gt;"",HX$5+6&lt;Mitarbeiter!$E$62),0,IF(AND(Mitarbeiter!$F$62&lt;&gt;"",HX$5&gt;Mitarbeiter!$F$62),0,IF(Planung!HX64="",$C64,IF(ISNUMBER(Planung!HX64),Planung!HX64,IF(UPPER(Planung!HX64)="H",$C64/2,0)))))))</f>
        <v>0</v>
      </c>
      <c r="HY64" s="27">
        <f>IF($A64="",0,IF(Mitarbeiter!$G$62=FALSE,0,IF(AND(Mitarbeiter!$E$62&lt;&gt;"",HY$5+6&lt;Mitarbeiter!$E$62),0,IF(AND(Mitarbeiter!$F$62&lt;&gt;"",HY$5&gt;Mitarbeiter!$F$62),0,IF(Planung!HY64="",$C64,IF(ISNUMBER(Planung!HY64),Planung!HY64,IF(UPPER(Planung!HY64)="H",$C64/2,0)))))))</f>
        <v>0</v>
      </c>
      <c r="HZ64" s="27">
        <f>IF($A64="",0,IF(Mitarbeiter!$G$62=FALSE,0,IF(AND(Mitarbeiter!$E$62&lt;&gt;"",HZ$5+6&lt;Mitarbeiter!$E$62),0,IF(AND(Mitarbeiter!$F$62&lt;&gt;"",HZ$5&gt;Mitarbeiter!$F$62),0,IF(Planung!HZ64="",$C64,IF(ISNUMBER(Planung!HZ64),Planung!HZ64,IF(UPPER(Planung!HZ64)="H",$C64/2,0)))))))</f>
        <v>0</v>
      </c>
      <c r="IA64" s="27">
        <f>IF($A64="",0,IF(Mitarbeiter!$G$62=FALSE,0,IF(AND(Mitarbeiter!$E$62&lt;&gt;"",IA$5+6&lt;Mitarbeiter!$E$62),0,IF(AND(Mitarbeiter!$F$62&lt;&gt;"",IA$5&gt;Mitarbeiter!$F$62),0,IF(Planung!IA64="",$C64,IF(ISNUMBER(Planung!IA64),Planung!IA64,IF(UPPER(Planung!IA64)="H",$C64/2,0)))))))</f>
        <v>0</v>
      </c>
    </row>
    <row r="65" spans="1:235" x14ac:dyDescent="0.25">
      <c r="A65" s="7" t="str">
        <f>Planung!A65</f>
        <v/>
      </c>
      <c r="B65" s="7" t="str">
        <f>Planung!B65</f>
        <v/>
      </c>
      <c r="C65" s="27">
        <f>N(Mitarbeiter!$D$63)</f>
        <v>0</v>
      </c>
      <c r="D65" s="27">
        <f>IF($A65="",0,IF(Mitarbeiter!$G$63=FALSE,0,IF(AND(Mitarbeiter!$E$63&lt;&gt;"",D$5+6&lt;Mitarbeiter!$E$63),0,IF(AND(Mitarbeiter!$F$63&lt;&gt;"",D$5&gt;Mitarbeiter!$F$63),0,IF(Planung!D65="",$C65,IF(ISNUMBER(Planung!D65),Planung!D65,IF(UPPER(Planung!D65)="H",$C65/2,0)))))))</f>
        <v>0</v>
      </c>
      <c r="E65" s="27">
        <f>IF($A65="",0,IF(Mitarbeiter!$G$63=FALSE,0,IF(AND(Mitarbeiter!$E$63&lt;&gt;"",E$5+6&lt;Mitarbeiter!$E$63),0,IF(AND(Mitarbeiter!$F$63&lt;&gt;"",E$5&gt;Mitarbeiter!$F$63),0,IF(Planung!E65="",$C65,IF(ISNUMBER(Planung!E65),Planung!E65,IF(UPPER(Planung!E65)="H",$C65/2,0)))))))</f>
        <v>0</v>
      </c>
      <c r="F65" s="27">
        <f>IF($A65="",0,IF(Mitarbeiter!$G$63=FALSE,0,IF(AND(Mitarbeiter!$E$63&lt;&gt;"",F$5+6&lt;Mitarbeiter!$E$63),0,IF(AND(Mitarbeiter!$F$63&lt;&gt;"",F$5&gt;Mitarbeiter!$F$63),0,IF(Planung!F65="",$C65,IF(ISNUMBER(Planung!F65),Planung!F65,IF(UPPER(Planung!F65)="H",$C65/2,0)))))))</f>
        <v>0</v>
      </c>
      <c r="G65" s="27">
        <f>IF($A65="",0,IF(Mitarbeiter!$G$63=FALSE,0,IF(AND(Mitarbeiter!$E$63&lt;&gt;"",G$5+6&lt;Mitarbeiter!$E$63),0,IF(AND(Mitarbeiter!$F$63&lt;&gt;"",G$5&gt;Mitarbeiter!$F$63),0,IF(Planung!G65="",$C65,IF(ISNUMBER(Planung!G65),Planung!G65,IF(UPPER(Planung!G65)="H",$C65/2,0)))))))</f>
        <v>0</v>
      </c>
      <c r="H65" s="27">
        <f>IF($A65="",0,IF(Mitarbeiter!$G$63=FALSE,0,IF(AND(Mitarbeiter!$E$63&lt;&gt;"",H$5+6&lt;Mitarbeiter!$E$63),0,IF(AND(Mitarbeiter!$F$63&lt;&gt;"",H$5&gt;Mitarbeiter!$F$63),0,IF(Planung!H65="",$C65,IF(ISNUMBER(Planung!H65),Planung!H65,IF(UPPER(Planung!H65)="H",$C65/2,0)))))))</f>
        <v>0</v>
      </c>
      <c r="I65" s="27">
        <f>IF($A65="",0,IF(Mitarbeiter!$G$63=FALSE,0,IF(AND(Mitarbeiter!$E$63&lt;&gt;"",I$5+6&lt;Mitarbeiter!$E$63),0,IF(AND(Mitarbeiter!$F$63&lt;&gt;"",I$5&gt;Mitarbeiter!$F$63),0,IF(Planung!I65="",$C65,IF(ISNUMBER(Planung!I65),Planung!I65,IF(UPPER(Planung!I65)="H",$C65/2,0)))))))</f>
        <v>0</v>
      </c>
      <c r="J65" s="27">
        <f>IF($A65="",0,IF(Mitarbeiter!$G$63=FALSE,0,IF(AND(Mitarbeiter!$E$63&lt;&gt;"",J$5+6&lt;Mitarbeiter!$E$63),0,IF(AND(Mitarbeiter!$F$63&lt;&gt;"",J$5&gt;Mitarbeiter!$F$63),0,IF(Planung!J65="",$C65,IF(ISNUMBER(Planung!J65),Planung!J65,IF(UPPER(Planung!J65)="H",$C65/2,0)))))))</f>
        <v>0</v>
      </c>
      <c r="K65" s="27">
        <f>IF($A65="",0,IF(Mitarbeiter!$G$63=FALSE,0,IF(AND(Mitarbeiter!$E$63&lt;&gt;"",K$5+6&lt;Mitarbeiter!$E$63),0,IF(AND(Mitarbeiter!$F$63&lt;&gt;"",K$5&gt;Mitarbeiter!$F$63),0,IF(Planung!K65="",$C65,IF(ISNUMBER(Planung!K65),Planung!K65,IF(UPPER(Planung!K65)="H",$C65/2,0)))))))</f>
        <v>0</v>
      </c>
      <c r="L65" s="27">
        <f>IF($A65="",0,IF(Mitarbeiter!$G$63=FALSE,0,IF(AND(Mitarbeiter!$E$63&lt;&gt;"",L$5+6&lt;Mitarbeiter!$E$63),0,IF(AND(Mitarbeiter!$F$63&lt;&gt;"",L$5&gt;Mitarbeiter!$F$63),0,IF(Planung!L65="",$C65,IF(ISNUMBER(Planung!L65),Planung!L65,IF(UPPER(Planung!L65)="H",$C65/2,0)))))))</f>
        <v>0</v>
      </c>
      <c r="M65" s="27">
        <f>IF($A65="",0,IF(Mitarbeiter!$G$63=FALSE,0,IF(AND(Mitarbeiter!$E$63&lt;&gt;"",M$5+6&lt;Mitarbeiter!$E$63),0,IF(AND(Mitarbeiter!$F$63&lt;&gt;"",M$5&gt;Mitarbeiter!$F$63),0,IF(Planung!M65="",$C65,IF(ISNUMBER(Planung!M65),Planung!M65,IF(UPPER(Planung!M65)="H",$C65/2,0)))))))</f>
        <v>0</v>
      </c>
      <c r="N65" s="27">
        <f>IF($A65="",0,IF(Mitarbeiter!$G$63=FALSE,0,IF(AND(Mitarbeiter!$E$63&lt;&gt;"",N$5+6&lt;Mitarbeiter!$E$63),0,IF(AND(Mitarbeiter!$F$63&lt;&gt;"",N$5&gt;Mitarbeiter!$F$63),0,IF(Planung!N65="",$C65,IF(ISNUMBER(Planung!N65),Planung!N65,IF(UPPER(Planung!N65)="H",$C65/2,0)))))))</f>
        <v>0</v>
      </c>
      <c r="O65" s="27">
        <f>IF($A65="",0,IF(Mitarbeiter!$G$63=FALSE,0,IF(AND(Mitarbeiter!$E$63&lt;&gt;"",O$5+6&lt;Mitarbeiter!$E$63),0,IF(AND(Mitarbeiter!$F$63&lt;&gt;"",O$5&gt;Mitarbeiter!$F$63),0,IF(Planung!O65="",$C65,IF(ISNUMBER(Planung!O65),Planung!O65,IF(UPPER(Planung!O65)="H",$C65/2,0)))))))</f>
        <v>0</v>
      </c>
      <c r="P65" s="27">
        <f>IF($A65="",0,IF(Mitarbeiter!$G$63=FALSE,0,IF(AND(Mitarbeiter!$E$63&lt;&gt;"",P$5+6&lt;Mitarbeiter!$E$63),0,IF(AND(Mitarbeiter!$F$63&lt;&gt;"",P$5&gt;Mitarbeiter!$F$63),0,IF(Planung!P65="",$C65,IF(ISNUMBER(Planung!P65),Planung!P65,IF(UPPER(Planung!P65)="H",$C65/2,0)))))))</f>
        <v>0</v>
      </c>
      <c r="Q65" s="27">
        <f>IF($A65="",0,IF(Mitarbeiter!$G$63=FALSE,0,IF(AND(Mitarbeiter!$E$63&lt;&gt;"",Q$5+6&lt;Mitarbeiter!$E$63),0,IF(AND(Mitarbeiter!$F$63&lt;&gt;"",Q$5&gt;Mitarbeiter!$F$63),0,IF(Planung!Q65="",$C65,IF(ISNUMBER(Planung!Q65),Planung!Q65,IF(UPPER(Planung!Q65)="H",$C65/2,0)))))))</f>
        <v>0</v>
      </c>
      <c r="R65" s="27">
        <f>IF($A65="",0,IF(Mitarbeiter!$G$63=FALSE,0,IF(AND(Mitarbeiter!$E$63&lt;&gt;"",R$5+6&lt;Mitarbeiter!$E$63),0,IF(AND(Mitarbeiter!$F$63&lt;&gt;"",R$5&gt;Mitarbeiter!$F$63),0,IF(Planung!R65="",$C65,IF(ISNUMBER(Planung!R65),Planung!R65,IF(UPPER(Planung!R65)="H",$C65/2,0)))))))</f>
        <v>0</v>
      </c>
      <c r="S65" s="27">
        <f>IF($A65="",0,IF(Mitarbeiter!$G$63=FALSE,0,IF(AND(Mitarbeiter!$E$63&lt;&gt;"",S$5+6&lt;Mitarbeiter!$E$63),0,IF(AND(Mitarbeiter!$F$63&lt;&gt;"",S$5&gt;Mitarbeiter!$F$63),0,IF(Planung!S65="",$C65,IF(ISNUMBER(Planung!S65),Planung!S65,IF(UPPER(Planung!S65)="H",$C65/2,0)))))))</f>
        <v>0</v>
      </c>
      <c r="T65" s="27">
        <f>IF($A65="",0,IF(Mitarbeiter!$G$63=FALSE,0,IF(AND(Mitarbeiter!$E$63&lt;&gt;"",T$5+6&lt;Mitarbeiter!$E$63),0,IF(AND(Mitarbeiter!$F$63&lt;&gt;"",T$5&gt;Mitarbeiter!$F$63),0,IF(Planung!T65="",$C65,IF(ISNUMBER(Planung!T65),Planung!T65,IF(UPPER(Planung!T65)="H",$C65/2,0)))))))</f>
        <v>0</v>
      </c>
      <c r="U65" s="27">
        <f>IF($A65="",0,IF(Mitarbeiter!$G$63=FALSE,0,IF(AND(Mitarbeiter!$E$63&lt;&gt;"",U$5+6&lt;Mitarbeiter!$E$63),0,IF(AND(Mitarbeiter!$F$63&lt;&gt;"",U$5&gt;Mitarbeiter!$F$63),0,IF(Planung!U65="",$C65,IF(ISNUMBER(Planung!U65),Planung!U65,IF(UPPER(Planung!U65)="H",$C65/2,0)))))))</f>
        <v>0</v>
      </c>
      <c r="V65" s="27">
        <f>IF($A65="",0,IF(Mitarbeiter!$G$63=FALSE,0,IF(AND(Mitarbeiter!$E$63&lt;&gt;"",V$5+6&lt;Mitarbeiter!$E$63),0,IF(AND(Mitarbeiter!$F$63&lt;&gt;"",V$5&gt;Mitarbeiter!$F$63),0,IF(Planung!V65="",$C65,IF(ISNUMBER(Planung!V65),Planung!V65,IF(UPPER(Planung!V65)="H",$C65/2,0)))))))</f>
        <v>0</v>
      </c>
      <c r="W65" s="27">
        <f>IF($A65="",0,IF(Mitarbeiter!$G$63=FALSE,0,IF(AND(Mitarbeiter!$E$63&lt;&gt;"",W$5+6&lt;Mitarbeiter!$E$63),0,IF(AND(Mitarbeiter!$F$63&lt;&gt;"",W$5&gt;Mitarbeiter!$F$63),0,IF(Planung!W65="",$C65,IF(ISNUMBER(Planung!W65),Planung!W65,IF(UPPER(Planung!W65)="H",$C65/2,0)))))))</f>
        <v>0</v>
      </c>
      <c r="X65" s="27">
        <f>IF($A65="",0,IF(Mitarbeiter!$G$63=FALSE,0,IF(AND(Mitarbeiter!$E$63&lt;&gt;"",X$5+6&lt;Mitarbeiter!$E$63),0,IF(AND(Mitarbeiter!$F$63&lt;&gt;"",X$5&gt;Mitarbeiter!$F$63),0,IF(Planung!X65="",$C65,IF(ISNUMBER(Planung!X65),Planung!X65,IF(UPPER(Planung!X65)="H",$C65/2,0)))))))</f>
        <v>0</v>
      </c>
      <c r="Y65" s="27">
        <f>IF($A65="",0,IF(Mitarbeiter!$G$63=FALSE,0,IF(AND(Mitarbeiter!$E$63&lt;&gt;"",Y$5+6&lt;Mitarbeiter!$E$63),0,IF(AND(Mitarbeiter!$F$63&lt;&gt;"",Y$5&gt;Mitarbeiter!$F$63),0,IF(Planung!Y65="",$C65,IF(ISNUMBER(Planung!Y65),Planung!Y65,IF(UPPER(Planung!Y65)="H",$C65/2,0)))))))</f>
        <v>0</v>
      </c>
      <c r="Z65" s="27">
        <f>IF($A65="",0,IF(Mitarbeiter!$G$63=FALSE,0,IF(AND(Mitarbeiter!$E$63&lt;&gt;"",Z$5+6&lt;Mitarbeiter!$E$63),0,IF(AND(Mitarbeiter!$F$63&lt;&gt;"",Z$5&gt;Mitarbeiter!$F$63),0,IF(Planung!Z65="",$C65,IF(ISNUMBER(Planung!Z65),Planung!Z65,IF(UPPER(Planung!Z65)="H",$C65/2,0)))))))</f>
        <v>0</v>
      </c>
      <c r="AA65" s="27">
        <f>IF($A65="",0,IF(Mitarbeiter!$G$63=FALSE,0,IF(AND(Mitarbeiter!$E$63&lt;&gt;"",AA$5+6&lt;Mitarbeiter!$E$63),0,IF(AND(Mitarbeiter!$F$63&lt;&gt;"",AA$5&gt;Mitarbeiter!$F$63),0,IF(Planung!AA65="",$C65,IF(ISNUMBER(Planung!AA65),Planung!AA65,IF(UPPER(Planung!AA65)="H",$C65/2,0)))))))</f>
        <v>0</v>
      </c>
      <c r="AB65" s="27">
        <f>IF($A65="",0,IF(Mitarbeiter!$G$63=FALSE,0,IF(AND(Mitarbeiter!$E$63&lt;&gt;"",AB$5+6&lt;Mitarbeiter!$E$63),0,IF(AND(Mitarbeiter!$F$63&lt;&gt;"",AB$5&gt;Mitarbeiter!$F$63),0,IF(Planung!AB65="",$C65,IF(ISNUMBER(Planung!AB65),Planung!AB65,IF(UPPER(Planung!AB65)="H",$C65/2,0)))))))</f>
        <v>0</v>
      </c>
      <c r="AC65" s="27">
        <f>IF($A65="",0,IF(Mitarbeiter!$G$63=FALSE,0,IF(AND(Mitarbeiter!$E$63&lt;&gt;"",AC$5+6&lt;Mitarbeiter!$E$63),0,IF(AND(Mitarbeiter!$F$63&lt;&gt;"",AC$5&gt;Mitarbeiter!$F$63),0,IF(Planung!AC65="",$C65,IF(ISNUMBER(Planung!AC65),Planung!AC65,IF(UPPER(Planung!AC65)="H",$C65/2,0)))))))</f>
        <v>0</v>
      </c>
      <c r="AD65" s="27">
        <f>IF($A65="",0,IF(Mitarbeiter!$G$63=FALSE,0,IF(AND(Mitarbeiter!$E$63&lt;&gt;"",AD$5+6&lt;Mitarbeiter!$E$63),0,IF(AND(Mitarbeiter!$F$63&lt;&gt;"",AD$5&gt;Mitarbeiter!$F$63),0,IF(Planung!AD65="",$C65,IF(ISNUMBER(Planung!AD65),Planung!AD65,IF(UPPER(Planung!AD65)="H",$C65/2,0)))))))</f>
        <v>0</v>
      </c>
      <c r="AE65" s="27">
        <f>IF($A65="",0,IF(Mitarbeiter!$G$63=FALSE,0,IF(AND(Mitarbeiter!$E$63&lt;&gt;"",AE$5+6&lt;Mitarbeiter!$E$63),0,IF(AND(Mitarbeiter!$F$63&lt;&gt;"",AE$5&gt;Mitarbeiter!$F$63),0,IF(Planung!AE65="",$C65,IF(ISNUMBER(Planung!AE65),Planung!AE65,IF(UPPER(Planung!AE65)="H",$C65/2,0)))))))</f>
        <v>0</v>
      </c>
      <c r="AF65" s="27">
        <f>IF($A65="",0,IF(Mitarbeiter!$G$63=FALSE,0,IF(AND(Mitarbeiter!$E$63&lt;&gt;"",AF$5+6&lt;Mitarbeiter!$E$63),0,IF(AND(Mitarbeiter!$F$63&lt;&gt;"",AF$5&gt;Mitarbeiter!$F$63),0,IF(Planung!AF65="",$C65,IF(ISNUMBER(Planung!AF65),Planung!AF65,IF(UPPER(Planung!AF65)="H",$C65/2,0)))))))</f>
        <v>0</v>
      </c>
      <c r="AG65" s="27">
        <f>IF($A65="",0,IF(Mitarbeiter!$G$63=FALSE,0,IF(AND(Mitarbeiter!$E$63&lt;&gt;"",AG$5+6&lt;Mitarbeiter!$E$63),0,IF(AND(Mitarbeiter!$F$63&lt;&gt;"",AG$5&gt;Mitarbeiter!$F$63),0,IF(Planung!AG65="",$C65,IF(ISNUMBER(Planung!AG65),Planung!AG65,IF(UPPER(Planung!AG65)="H",$C65/2,0)))))))</f>
        <v>0</v>
      </c>
      <c r="AH65" s="27">
        <f>IF($A65="",0,IF(Mitarbeiter!$G$63=FALSE,0,IF(AND(Mitarbeiter!$E$63&lt;&gt;"",AH$5+6&lt;Mitarbeiter!$E$63),0,IF(AND(Mitarbeiter!$F$63&lt;&gt;"",AH$5&gt;Mitarbeiter!$F$63),0,IF(Planung!AH65="",$C65,IF(ISNUMBER(Planung!AH65),Planung!AH65,IF(UPPER(Planung!AH65)="H",$C65/2,0)))))))</f>
        <v>0</v>
      </c>
      <c r="AI65" s="27">
        <f>IF($A65="",0,IF(Mitarbeiter!$G$63=FALSE,0,IF(AND(Mitarbeiter!$E$63&lt;&gt;"",AI$5+6&lt;Mitarbeiter!$E$63),0,IF(AND(Mitarbeiter!$F$63&lt;&gt;"",AI$5&gt;Mitarbeiter!$F$63),0,IF(Planung!AI65="",$C65,IF(ISNUMBER(Planung!AI65),Planung!AI65,IF(UPPER(Planung!AI65)="H",$C65/2,0)))))))</f>
        <v>0</v>
      </c>
      <c r="AJ65" s="27">
        <f>IF($A65="",0,IF(Mitarbeiter!$G$63=FALSE,0,IF(AND(Mitarbeiter!$E$63&lt;&gt;"",AJ$5+6&lt;Mitarbeiter!$E$63),0,IF(AND(Mitarbeiter!$F$63&lt;&gt;"",AJ$5&gt;Mitarbeiter!$F$63),0,IF(Planung!AJ65="",$C65,IF(ISNUMBER(Planung!AJ65),Planung!AJ65,IF(UPPER(Planung!AJ65)="H",$C65/2,0)))))))</f>
        <v>0</v>
      </c>
      <c r="AK65" s="27">
        <f>IF($A65="",0,IF(Mitarbeiter!$G$63=FALSE,0,IF(AND(Mitarbeiter!$E$63&lt;&gt;"",AK$5+6&lt;Mitarbeiter!$E$63),0,IF(AND(Mitarbeiter!$F$63&lt;&gt;"",AK$5&gt;Mitarbeiter!$F$63),0,IF(Planung!AK65="",$C65,IF(ISNUMBER(Planung!AK65),Planung!AK65,IF(UPPER(Planung!AK65)="H",$C65/2,0)))))))</f>
        <v>0</v>
      </c>
      <c r="AL65" s="27">
        <f>IF($A65="",0,IF(Mitarbeiter!$G$63=FALSE,0,IF(AND(Mitarbeiter!$E$63&lt;&gt;"",AL$5+6&lt;Mitarbeiter!$E$63),0,IF(AND(Mitarbeiter!$F$63&lt;&gt;"",AL$5&gt;Mitarbeiter!$F$63),0,IF(Planung!AL65="",$C65,IF(ISNUMBER(Planung!AL65),Planung!AL65,IF(UPPER(Planung!AL65)="H",$C65/2,0)))))))</f>
        <v>0</v>
      </c>
      <c r="AM65" s="27">
        <f>IF($A65="",0,IF(Mitarbeiter!$G$63=FALSE,0,IF(AND(Mitarbeiter!$E$63&lt;&gt;"",AM$5+6&lt;Mitarbeiter!$E$63),0,IF(AND(Mitarbeiter!$F$63&lt;&gt;"",AM$5&gt;Mitarbeiter!$F$63),0,IF(Planung!AM65="",$C65,IF(ISNUMBER(Planung!AM65),Planung!AM65,IF(UPPER(Planung!AM65)="H",$C65/2,0)))))))</f>
        <v>0</v>
      </c>
      <c r="AN65" s="27">
        <f>IF($A65="",0,IF(Mitarbeiter!$G$63=FALSE,0,IF(AND(Mitarbeiter!$E$63&lt;&gt;"",AN$5+6&lt;Mitarbeiter!$E$63),0,IF(AND(Mitarbeiter!$F$63&lt;&gt;"",AN$5&gt;Mitarbeiter!$F$63),0,IF(Planung!AN65="",$C65,IF(ISNUMBER(Planung!AN65),Planung!AN65,IF(UPPER(Planung!AN65)="H",$C65/2,0)))))))</f>
        <v>0</v>
      </c>
      <c r="AO65" s="27">
        <f>IF($A65="",0,IF(Mitarbeiter!$G$63=FALSE,0,IF(AND(Mitarbeiter!$E$63&lt;&gt;"",AO$5+6&lt;Mitarbeiter!$E$63),0,IF(AND(Mitarbeiter!$F$63&lt;&gt;"",AO$5&gt;Mitarbeiter!$F$63),0,IF(Planung!AO65="",$C65,IF(ISNUMBER(Planung!AO65),Planung!AO65,IF(UPPER(Planung!AO65)="H",$C65/2,0)))))))</f>
        <v>0</v>
      </c>
      <c r="AP65" s="27">
        <f>IF($A65="",0,IF(Mitarbeiter!$G$63=FALSE,0,IF(AND(Mitarbeiter!$E$63&lt;&gt;"",AP$5+6&lt;Mitarbeiter!$E$63),0,IF(AND(Mitarbeiter!$F$63&lt;&gt;"",AP$5&gt;Mitarbeiter!$F$63),0,IF(Planung!AP65="",$C65,IF(ISNUMBER(Planung!AP65),Planung!AP65,IF(UPPER(Planung!AP65)="H",$C65/2,0)))))))</f>
        <v>0</v>
      </c>
      <c r="AQ65" s="27">
        <f>IF($A65="",0,IF(Mitarbeiter!$G$63=FALSE,0,IF(AND(Mitarbeiter!$E$63&lt;&gt;"",AQ$5+6&lt;Mitarbeiter!$E$63),0,IF(AND(Mitarbeiter!$F$63&lt;&gt;"",AQ$5&gt;Mitarbeiter!$F$63),0,IF(Planung!AQ65="",$C65,IF(ISNUMBER(Planung!AQ65),Planung!AQ65,IF(UPPER(Planung!AQ65)="H",$C65/2,0)))))))</f>
        <v>0</v>
      </c>
      <c r="AR65" s="27">
        <f>IF($A65="",0,IF(Mitarbeiter!$G$63=FALSE,0,IF(AND(Mitarbeiter!$E$63&lt;&gt;"",AR$5+6&lt;Mitarbeiter!$E$63),0,IF(AND(Mitarbeiter!$F$63&lt;&gt;"",AR$5&gt;Mitarbeiter!$F$63),0,IF(Planung!AR65="",$C65,IF(ISNUMBER(Planung!AR65),Planung!AR65,IF(UPPER(Planung!AR65)="H",$C65/2,0)))))))</f>
        <v>0</v>
      </c>
      <c r="AS65" s="27">
        <f>IF($A65="",0,IF(Mitarbeiter!$G$63=FALSE,0,IF(AND(Mitarbeiter!$E$63&lt;&gt;"",AS$5+6&lt;Mitarbeiter!$E$63),0,IF(AND(Mitarbeiter!$F$63&lt;&gt;"",AS$5&gt;Mitarbeiter!$F$63),0,IF(Planung!AS65="",$C65,IF(ISNUMBER(Planung!AS65),Planung!AS65,IF(UPPER(Planung!AS65)="H",$C65/2,0)))))))</f>
        <v>0</v>
      </c>
      <c r="AT65" s="27">
        <f>IF($A65="",0,IF(Mitarbeiter!$G$63=FALSE,0,IF(AND(Mitarbeiter!$E$63&lt;&gt;"",AT$5+6&lt;Mitarbeiter!$E$63),0,IF(AND(Mitarbeiter!$F$63&lt;&gt;"",AT$5&gt;Mitarbeiter!$F$63),0,IF(Planung!AT65="",$C65,IF(ISNUMBER(Planung!AT65),Planung!AT65,IF(UPPER(Planung!AT65)="H",$C65/2,0)))))))</f>
        <v>0</v>
      </c>
      <c r="AU65" s="27">
        <f>IF($A65="",0,IF(Mitarbeiter!$G$63=FALSE,0,IF(AND(Mitarbeiter!$E$63&lt;&gt;"",AU$5+6&lt;Mitarbeiter!$E$63),0,IF(AND(Mitarbeiter!$F$63&lt;&gt;"",AU$5&gt;Mitarbeiter!$F$63),0,IF(Planung!AU65="",$C65,IF(ISNUMBER(Planung!AU65),Planung!AU65,IF(UPPER(Planung!AU65)="H",$C65/2,0)))))))</f>
        <v>0</v>
      </c>
      <c r="AV65" s="27">
        <f>IF($A65="",0,IF(Mitarbeiter!$G$63=FALSE,0,IF(AND(Mitarbeiter!$E$63&lt;&gt;"",AV$5+6&lt;Mitarbeiter!$E$63),0,IF(AND(Mitarbeiter!$F$63&lt;&gt;"",AV$5&gt;Mitarbeiter!$F$63),0,IF(Planung!AV65="",$C65,IF(ISNUMBER(Planung!AV65),Planung!AV65,IF(UPPER(Planung!AV65)="H",$C65/2,0)))))))</f>
        <v>0</v>
      </c>
      <c r="AW65" s="27">
        <f>IF($A65="",0,IF(Mitarbeiter!$G$63=FALSE,0,IF(AND(Mitarbeiter!$E$63&lt;&gt;"",AW$5+6&lt;Mitarbeiter!$E$63),0,IF(AND(Mitarbeiter!$F$63&lt;&gt;"",AW$5&gt;Mitarbeiter!$F$63),0,IF(Planung!AW65="",$C65,IF(ISNUMBER(Planung!AW65),Planung!AW65,IF(UPPER(Planung!AW65)="H",$C65/2,0)))))))</f>
        <v>0</v>
      </c>
      <c r="AX65" s="27">
        <f>IF($A65="",0,IF(Mitarbeiter!$G$63=FALSE,0,IF(AND(Mitarbeiter!$E$63&lt;&gt;"",AX$5+6&lt;Mitarbeiter!$E$63),0,IF(AND(Mitarbeiter!$F$63&lt;&gt;"",AX$5&gt;Mitarbeiter!$F$63),0,IF(Planung!AX65="",$C65,IF(ISNUMBER(Planung!AX65),Planung!AX65,IF(UPPER(Planung!AX65)="H",$C65/2,0)))))))</f>
        <v>0</v>
      </c>
      <c r="AY65" s="27">
        <f>IF($A65="",0,IF(Mitarbeiter!$G$63=FALSE,0,IF(AND(Mitarbeiter!$E$63&lt;&gt;"",AY$5+6&lt;Mitarbeiter!$E$63),0,IF(AND(Mitarbeiter!$F$63&lt;&gt;"",AY$5&gt;Mitarbeiter!$F$63),0,IF(Planung!AY65="",$C65,IF(ISNUMBER(Planung!AY65),Planung!AY65,IF(UPPER(Planung!AY65)="H",$C65/2,0)))))))</f>
        <v>0</v>
      </c>
      <c r="AZ65" s="27">
        <f>IF($A65="",0,IF(Mitarbeiter!$G$63=FALSE,0,IF(AND(Mitarbeiter!$E$63&lt;&gt;"",AZ$5+6&lt;Mitarbeiter!$E$63),0,IF(AND(Mitarbeiter!$F$63&lt;&gt;"",AZ$5&gt;Mitarbeiter!$F$63),0,IF(Planung!AZ65="",$C65,IF(ISNUMBER(Planung!AZ65),Planung!AZ65,IF(UPPER(Planung!AZ65)="H",$C65/2,0)))))))</f>
        <v>0</v>
      </c>
      <c r="BA65" s="27">
        <f>IF($A65="",0,IF(Mitarbeiter!$G$63=FALSE,0,IF(AND(Mitarbeiter!$E$63&lt;&gt;"",BA$5+6&lt;Mitarbeiter!$E$63),0,IF(AND(Mitarbeiter!$F$63&lt;&gt;"",BA$5&gt;Mitarbeiter!$F$63),0,IF(Planung!BA65="",$C65,IF(ISNUMBER(Planung!BA65),Planung!BA65,IF(UPPER(Planung!BA65)="H",$C65/2,0)))))))</f>
        <v>0</v>
      </c>
      <c r="BB65" s="27">
        <f>IF($A65="",0,IF(Mitarbeiter!$G$63=FALSE,0,IF(AND(Mitarbeiter!$E$63&lt;&gt;"",BB$5+6&lt;Mitarbeiter!$E$63),0,IF(AND(Mitarbeiter!$F$63&lt;&gt;"",BB$5&gt;Mitarbeiter!$F$63),0,IF(Planung!BB65="",$C65,IF(ISNUMBER(Planung!BB65),Planung!BB65,IF(UPPER(Planung!BB65)="H",$C65/2,0)))))))</f>
        <v>0</v>
      </c>
      <c r="BC65" s="27">
        <f>IF($A65="",0,IF(Mitarbeiter!$G$63=FALSE,0,IF(AND(Mitarbeiter!$E$63&lt;&gt;"",BC$5+6&lt;Mitarbeiter!$E$63),0,IF(AND(Mitarbeiter!$F$63&lt;&gt;"",BC$5&gt;Mitarbeiter!$F$63),0,IF(Planung!BC65="",$C65,IF(ISNUMBER(Planung!BC65),Planung!BC65,IF(UPPER(Planung!BC65)="H",$C65/2,0)))))))</f>
        <v>0</v>
      </c>
      <c r="BD65" s="27">
        <f>IF($A65="",0,IF(Mitarbeiter!$G$63=FALSE,0,IF(AND(Mitarbeiter!$E$63&lt;&gt;"",BD$5+6&lt;Mitarbeiter!$E$63),0,IF(AND(Mitarbeiter!$F$63&lt;&gt;"",BD$5&gt;Mitarbeiter!$F$63),0,IF(Planung!BD65="",$C65,IF(ISNUMBER(Planung!BD65),Planung!BD65,IF(UPPER(Planung!BD65)="H",$C65/2,0)))))))</f>
        <v>0</v>
      </c>
      <c r="BE65" s="27">
        <f>IF($A65="",0,IF(Mitarbeiter!$G$63=FALSE,0,IF(AND(Mitarbeiter!$E$63&lt;&gt;"",BE$5+6&lt;Mitarbeiter!$E$63),0,IF(AND(Mitarbeiter!$F$63&lt;&gt;"",BE$5&gt;Mitarbeiter!$F$63),0,IF(Planung!BE65="",$C65,IF(ISNUMBER(Planung!BE65),Planung!BE65,IF(UPPER(Planung!BE65)="H",$C65/2,0)))))))</f>
        <v>0</v>
      </c>
      <c r="BF65" s="27">
        <f>IF($A65="",0,IF(Mitarbeiter!$G$63=FALSE,0,IF(AND(Mitarbeiter!$E$63&lt;&gt;"",BF$5+6&lt;Mitarbeiter!$E$63),0,IF(AND(Mitarbeiter!$F$63&lt;&gt;"",BF$5&gt;Mitarbeiter!$F$63),0,IF(Planung!BF65="",$C65,IF(ISNUMBER(Planung!BF65),Planung!BF65,IF(UPPER(Planung!BF65)="H",$C65/2,0)))))))</f>
        <v>0</v>
      </c>
      <c r="BG65" s="27">
        <f>IF($A65="",0,IF(Mitarbeiter!$G$63=FALSE,0,IF(AND(Mitarbeiter!$E$63&lt;&gt;"",BG$5+6&lt;Mitarbeiter!$E$63),0,IF(AND(Mitarbeiter!$F$63&lt;&gt;"",BG$5&gt;Mitarbeiter!$F$63),0,IF(Planung!BG65="",$C65,IF(ISNUMBER(Planung!BG65),Planung!BG65,IF(UPPER(Planung!BG65)="H",$C65/2,0)))))))</f>
        <v>0</v>
      </c>
      <c r="BH65" s="27">
        <f>IF($A65="",0,IF(Mitarbeiter!$G$63=FALSE,0,IF(AND(Mitarbeiter!$E$63&lt;&gt;"",BH$5+6&lt;Mitarbeiter!$E$63),0,IF(AND(Mitarbeiter!$F$63&lt;&gt;"",BH$5&gt;Mitarbeiter!$F$63),0,IF(Planung!BH65="",$C65,IF(ISNUMBER(Planung!BH65),Planung!BH65,IF(UPPER(Planung!BH65)="H",$C65/2,0)))))))</f>
        <v>0</v>
      </c>
      <c r="BI65" s="27">
        <f>IF($A65="",0,IF(Mitarbeiter!$G$63=FALSE,0,IF(AND(Mitarbeiter!$E$63&lt;&gt;"",BI$5+6&lt;Mitarbeiter!$E$63),0,IF(AND(Mitarbeiter!$F$63&lt;&gt;"",BI$5&gt;Mitarbeiter!$F$63),0,IF(Planung!BI65="",$C65,IF(ISNUMBER(Planung!BI65),Planung!BI65,IF(UPPER(Planung!BI65)="H",$C65/2,0)))))))</f>
        <v>0</v>
      </c>
      <c r="BJ65" s="27">
        <f>IF($A65="",0,IF(Mitarbeiter!$G$63=FALSE,0,IF(AND(Mitarbeiter!$E$63&lt;&gt;"",BJ$5+6&lt;Mitarbeiter!$E$63),0,IF(AND(Mitarbeiter!$F$63&lt;&gt;"",BJ$5&gt;Mitarbeiter!$F$63),0,IF(Planung!BJ65="",$C65,IF(ISNUMBER(Planung!BJ65),Planung!BJ65,IF(UPPER(Planung!BJ65)="H",$C65/2,0)))))))</f>
        <v>0</v>
      </c>
      <c r="BK65" s="27">
        <f>IF($A65="",0,IF(Mitarbeiter!$G$63=FALSE,0,IF(AND(Mitarbeiter!$E$63&lt;&gt;"",BK$5+6&lt;Mitarbeiter!$E$63),0,IF(AND(Mitarbeiter!$F$63&lt;&gt;"",BK$5&gt;Mitarbeiter!$F$63),0,IF(Planung!BK65="",$C65,IF(ISNUMBER(Planung!BK65),Planung!BK65,IF(UPPER(Planung!BK65)="H",$C65/2,0)))))))</f>
        <v>0</v>
      </c>
      <c r="BL65" s="27">
        <f>IF($A65="",0,IF(Mitarbeiter!$G$63=FALSE,0,IF(AND(Mitarbeiter!$E$63&lt;&gt;"",BL$5+6&lt;Mitarbeiter!$E$63),0,IF(AND(Mitarbeiter!$F$63&lt;&gt;"",BL$5&gt;Mitarbeiter!$F$63),0,IF(Planung!BL65="",$C65,IF(ISNUMBER(Planung!BL65),Planung!BL65,IF(UPPER(Planung!BL65)="H",$C65/2,0)))))))</f>
        <v>0</v>
      </c>
      <c r="BM65" s="27">
        <f>IF($A65="",0,IF(Mitarbeiter!$G$63=FALSE,0,IF(AND(Mitarbeiter!$E$63&lt;&gt;"",BM$5+6&lt;Mitarbeiter!$E$63),0,IF(AND(Mitarbeiter!$F$63&lt;&gt;"",BM$5&gt;Mitarbeiter!$F$63),0,IF(Planung!BM65="",$C65,IF(ISNUMBER(Planung!BM65),Planung!BM65,IF(UPPER(Planung!BM65)="H",$C65/2,0)))))))</f>
        <v>0</v>
      </c>
      <c r="BN65" s="27">
        <f>IF($A65="",0,IF(Mitarbeiter!$G$63=FALSE,0,IF(AND(Mitarbeiter!$E$63&lt;&gt;"",BN$5+6&lt;Mitarbeiter!$E$63),0,IF(AND(Mitarbeiter!$F$63&lt;&gt;"",BN$5&gt;Mitarbeiter!$F$63),0,IF(Planung!BN65="",$C65,IF(ISNUMBER(Planung!BN65),Planung!BN65,IF(UPPER(Planung!BN65)="H",$C65/2,0)))))))</f>
        <v>0</v>
      </c>
      <c r="BO65" s="27">
        <f>IF($A65="",0,IF(Mitarbeiter!$G$63=FALSE,0,IF(AND(Mitarbeiter!$E$63&lt;&gt;"",BO$5+6&lt;Mitarbeiter!$E$63),0,IF(AND(Mitarbeiter!$F$63&lt;&gt;"",BO$5&gt;Mitarbeiter!$F$63),0,IF(Planung!BO65="",$C65,IF(ISNUMBER(Planung!BO65),Planung!BO65,IF(UPPER(Planung!BO65)="H",$C65/2,0)))))))</f>
        <v>0</v>
      </c>
      <c r="BP65" s="27">
        <f>IF($A65="",0,IF(Mitarbeiter!$G$63=FALSE,0,IF(AND(Mitarbeiter!$E$63&lt;&gt;"",BP$5+6&lt;Mitarbeiter!$E$63),0,IF(AND(Mitarbeiter!$F$63&lt;&gt;"",BP$5&gt;Mitarbeiter!$F$63),0,IF(Planung!BP65="",$C65,IF(ISNUMBER(Planung!BP65),Planung!BP65,IF(UPPER(Planung!BP65)="H",$C65/2,0)))))))</f>
        <v>0</v>
      </c>
      <c r="BQ65" s="27">
        <f>IF($A65="",0,IF(Mitarbeiter!$G$63=FALSE,0,IF(AND(Mitarbeiter!$E$63&lt;&gt;"",BQ$5+6&lt;Mitarbeiter!$E$63),0,IF(AND(Mitarbeiter!$F$63&lt;&gt;"",BQ$5&gt;Mitarbeiter!$F$63),0,IF(Planung!BQ65="",$C65,IF(ISNUMBER(Planung!BQ65),Planung!BQ65,IF(UPPER(Planung!BQ65)="H",$C65/2,0)))))))</f>
        <v>0</v>
      </c>
      <c r="BR65" s="27">
        <f>IF($A65="",0,IF(Mitarbeiter!$G$63=FALSE,0,IF(AND(Mitarbeiter!$E$63&lt;&gt;"",BR$5+6&lt;Mitarbeiter!$E$63),0,IF(AND(Mitarbeiter!$F$63&lt;&gt;"",BR$5&gt;Mitarbeiter!$F$63),0,IF(Planung!BR65="",$C65,IF(ISNUMBER(Planung!BR65),Planung!BR65,IF(UPPER(Planung!BR65)="H",$C65/2,0)))))))</f>
        <v>0</v>
      </c>
      <c r="BS65" s="27">
        <f>IF($A65="",0,IF(Mitarbeiter!$G$63=FALSE,0,IF(AND(Mitarbeiter!$E$63&lt;&gt;"",BS$5+6&lt;Mitarbeiter!$E$63),0,IF(AND(Mitarbeiter!$F$63&lt;&gt;"",BS$5&gt;Mitarbeiter!$F$63),0,IF(Planung!BS65="",$C65,IF(ISNUMBER(Planung!BS65),Planung!BS65,IF(UPPER(Planung!BS65)="H",$C65/2,0)))))))</f>
        <v>0</v>
      </c>
      <c r="BT65" s="27">
        <f>IF($A65="",0,IF(Mitarbeiter!$G$63=FALSE,0,IF(AND(Mitarbeiter!$E$63&lt;&gt;"",BT$5+6&lt;Mitarbeiter!$E$63),0,IF(AND(Mitarbeiter!$F$63&lt;&gt;"",BT$5&gt;Mitarbeiter!$F$63),0,IF(Planung!BT65="",$C65,IF(ISNUMBER(Planung!BT65),Planung!BT65,IF(UPPER(Planung!BT65)="H",$C65/2,0)))))))</f>
        <v>0</v>
      </c>
      <c r="BU65" s="27">
        <f>IF($A65="",0,IF(Mitarbeiter!$G$63=FALSE,0,IF(AND(Mitarbeiter!$E$63&lt;&gt;"",BU$5+6&lt;Mitarbeiter!$E$63),0,IF(AND(Mitarbeiter!$F$63&lt;&gt;"",BU$5&gt;Mitarbeiter!$F$63),0,IF(Planung!BU65="",$C65,IF(ISNUMBER(Planung!BU65),Planung!BU65,IF(UPPER(Planung!BU65)="H",$C65/2,0)))))))</f>
        <v>0</v>
      </c>
      <c r="BV65" s="27">
        <f>IF($A65="",0,IF(Mitarbeiter!$G$63=FALSE,0,IF(AND(Mitarbeiter!$E$63&lt;&gt;"",BV$5+6&lt;Mitarbeiter!$E$63),0,IF(AND(Mitarbeiter!$F$63&lt;&gt;"",BV$5&gt;Mitarbeiter!$F$63),0,IF(Planung!BV65="",$C65,IF(ISNUMBER(Planung!BV65),Planung!BV65,IF(UPPER(Planung!BV65)="H",$C65/2,0)))))))</f>
        <v>0</v>
      </c>
      <c r="BW65" s="27">
        <f>IF($A65="",0,IF(Mitarbeiter!$G$63=FALSE,0,IF(AND(Mitarbeiter!$E$63&lt;&gt;"",BW$5+6&lt;Mitarbeiter!$E$63),0,IF(AND(Mitarbeiter!$F$63&lt;&gt;"",BW$5&gt;Mitarbeiter!$F$63),0,IF(Planung!BW65="",$C65,IF(ISNUMBER(Planung!BW65),Planung!BW65,IF(UPPER(Planung!BW65)="H",$C65/2,0)))))))</f>
        <v>0</v>
      </c>
      <c r="BX65" s="27">
        <f>IF($A65="",0,IF(Mitarbeiter!$G$63=FALSE,0,IF(AND(Mitarbeiter!$E$63&lt;&gt;"",BX$5+6&lt;Mitarbeiter!$E$63),0,IF(AND(Mitarbeiter!$F$63&lt;&gt;"",BX$5&gt;Mitarbeiter!$F$63),0,IF(Planung!BX65="",$C65,IF(ISNUMBER(Planung!BX65),Planung!BX65,IF(UPPER(Planung!BX65)="H",$C65/2,0)))))))</f>
        <v>0</v>
      </c>
      <c r="BY65" s="27">
        <f>IF($A65="",0,IF(Mitarbeiter!$G$63=FALSE,0,IF(AND(Mitarbeiter!$E$63&lt;&gt;"",BY$5+6&lt;Mitarbeiter!$E$63),0,IF(AND(Mitarbeiter!$F$63&lt;&gt;"",BY$5&gt;Mitarbeiter!$F$63),0,IF(Planung!BY65="",$C65,IF(ISNUMBER(Planung!BY65),Planung!BY65,IF(UPPER(Planung!BY65)="H",$C65/2,0)))))))</f>
        <v>0</v>
      </c>
      <c r="BZ65" s="27">
        <f>IF($A65="",0,IF(Mitarbeiter!$G$63=FALSE,0,IF(AND(Mitarbeiter!$E$63&lt;&gt;"",BZ$5+6&lt;Mitarbeiter!$E$63),0,IF(AND(Mitarbeiter!$F$63&lt;&gt;"",BZ$5&gt;Mitarbeiter!$F$63),0,IF(Planung!BZ65="",$C65,IF(ISNUMBER(Planung!BZ65),Planung!BZ65,IF(UPPER(Planung!BZ65)="H",$C65/2,0)))))))</f>
        <v>0</v>
      </c>
      <c r="CA65" s="27">
        <f>IF($A65="",0,IF(Mitarbeiter!$G$63=FALSE,0,IF(AND(Mitarbeiter!$E$63&lt;&gt;"",CA$5+6&lt;Mitarbeiter!$E$63),0,IF(AND(Mitarbeiter!$F$63&lt;&gt;"",CA$5&gt;Mitarbeiter!$F$63),0,IF(Planung!CA65="",$C65,IF(ISNUMBER(Planung!CA65),Planung!CA65,IF(UPPER(Planung!CA65)="H",$C65/2,0)))))))</f>
        <v>0</v>
      </c>
      <c r="CB65" s="27">
        <f>IF($A65="",0,IF(Mitarbeiter!$G$63=FALSE,0,IF(AND(Mitarbeiter!$E$63&lt;&gt;"",CB$5+6&lt;Mitarbeiter!$E$63),0,IF(AND(Mitarbeiter!$F$63&lt;&gt;"",CB$5&gt;Mitarbeiter!$F$63),0,IF(Planung!CB65="",$C65,IF(ISNUMBER(Planung!CB65),Planung!CB65,IF(UPPER(Planung!CB65)="H",$C65/2,0)))))))</f>
        <v>0</v>
      </c>
      <c r="CC65" s="27">
        <f>IF($A65="",0,IF(Mitarbeiter!$G$63=FALSE,0,IF(AND(Mitarbeiter!$E$63&lt;&gt;"",CC$5+6&lt;Mitarbeiter!$E$63),0,IF(AND(Mitarbeiter!$F$63&lt;&gt;"",CC$5&gt;Mitarbeiter!$F$63),0,IF(Planung!CC65="",$C65,IF(ISNUMBER(Planung!CC65),Planung!CC65,IF(UPPER(Planung!CC65)="H",$C65/2,0)))))))</f>
        <v>0</v>
      </c>
      <c r="CD65" s="27">
        <f>IF($A65="",0,IF(Mitarbeiter!$G$63=FALSE,0,IF(AND(Mitarbeiter!$E$63&lt;&gt;"",CD$5+6&lt;Mitarbeiter!$E$63),0,IF(AND(Mitarbeiter!$F$63&lt;&gt;"",CD$5&gt;Mitarbeiter!$F$63),0,IF(Planung!CD65="",$C65,IF(ISNUMBER(Planung!CD65),Planung!CD65,IF(UPPER(Planung!CD65)="H",$C65/2,0)))))))</f>
        <v>0</v>
      </c>
      <c r="CE65" s="27">
        <f>IF($A65="",0,IF(Mitarbeiter!$G$63=FALSE,0,IF(AND(Mitarbeiter!$E$63&lt;&gt;"",CE$5+6&lt;Mitarbeiter!$E$63),0,IF(AND(Mitarbeiter!$F$63&lt;&gt;"",CE$5&gt;Mitarbeiter!$F$63),0,IF(Planung!CE65="",$C65,IF(ISNUMBER(Planung!CE65),Planung!CE65,IF(UPPER(Planung!CE65)="H",$C65/2,0)))))))</f>
        <v>0</v>
      </c>
      <c r="CF65" s="27">
        <f>IF($A65="",0,IF(Mitarbeiter!$G$63=FALSE,0,IF(AND(Mitarbeiter!$E$63&lt;&gt;"",CF$5+6&lt;Mitarbeiter!$E$63),0,IF(AND(Mitarbeiter!$F$63&lt;&gt;"",CF$5&gt;Mitarbeiter!$F$63),0,IF(Planung!CF65="",$C65,IF(ISNUMBER(Planung!CF65),Planung!CF65,IF(UPPER(Planung!CF65)="H",$C65/2,0)))))))</f>
        <v>0</v>
      </c>
      <c r="CG65" s="27">
        <f>IF($A65="",0,IF(Mitarbeiter!$G$63=FALSE,0,IF(AND(Mitarbeiter!$E$63&lt;&gt;"",CG$5+6&lt;Mitarbeiter!$E$63),0,IF(AND(Mitarbeiter!$F$63&lt;&gt;"",CG$5&gt;Mitarbeiter!$F$63),0,IF(Planung!CG65="",$C65,IF(ISNUMBER(Planung!CG65),Planung!CG65,IF(UPPER(Planung!CG65)="H",$C65/2,0)))))))</f>
        <v>0</v>
      </c>
      <c r="CH65" s="27">
        <f>IF($A65="",0,IF(Mitarbeiter!$G$63=FALSE,0,IF(AND(Mitarbeiter!$E$63&lt;&gt;"",CH$5+6&lt;Mitarbeiter!$E$63),0,IF(AND(Mitarbeiter!$F$63&lt;&gt;"",CH$5&gt;Mitarbeiter!$F$63),0,IF(Planung!CH65="",$C65,IF(ISNUMBER(Planung!CH65),Planung!CH65,IF(UPPER(Planung!CH65)="H",$C65/2,0)))))))</f>
        <v>0</v>
      </c>
      <c r="CI65" s="27">
        <f>IF($A65="",0,IF(Mitarbeiter!$G$63=FALSE,0,IF(AND(Mitarbeiter!$E$63&lt;&gt;"",CI$5+6&lt;Mitarbeiter!$E$63),0,IF(AND(Mitarbeiter!$F$63&lt;&gt;"",CI$5&gt;Mitarbeiter!$F$63),0,IF(Planung!CI65="",$C65,IF(ISNUMBER(Planung!CI65),Planung!CI65,IF(UPPER(Planung!CI65)="H",$C65/2,0)))))))</f>
        <v>0</v>
      </c>
      <c r="CJ65" s="27">
        <f>IF($A65="",0,IF(Mitarbeiter!$G$63=FALSE,0,IF(AND(Mitarbeiter!$E$63&lt;&gt;"",CJ$5+6&lt;Mitarbeiter!$E$63),0,IF(AND(Mitarbeiter!$F$63&lt;&gt;"",CJ$5&gt;Mitarbeiter!$F$63),0,IF(Planung!CJ65="",$C65,IF(ISNUMBER(Planung!CJ65),Planung!CJ65,IF(UPPER(Planung!CJ65)="H",$C65/2,0)))))))</f>
        <v>0</v>
      </c>
      <c r="CK65" s="27">
        <f>IF($A65="",0,IF(Mitarbeiter!$G$63=FALSE,0,IF(AND(Mitarbeiter!$E$63&lt;&gt;"",CK$5+6&lt;Mitarbeiter!$E$63),0,IF(AND(Mitarbeiter!$F$63&lt;&gt;"",CK$5&gt;Mitarbeiter!$F$63),0,IF(Planung!CK65="",$C65,IF(ISNUMBER(Planung!CK65),Planung!CK65,IF(UPPER(Planung!CK65)="H",$C65/2,0)))))))</f>
        <v>0</v>
      </c>
      <c r="CL65" s="27">
        <f>IF($A65="",0,IF(Mitarbeiter!$G$63=FALSE,0,IF(AND(Mitarbeiter!$E$63&lt;&gt;"",CL$5+6&lt;Mitarbeiter!$E$63),0,IF(AND(Mitarbeiter!$F$63&lt;&gt;"",CL$5&gt;Mitarbeiter!$F$63),0,IF(Planung!CL65="",$C65,IF(ISNUMBER(Planung!CL65),Planung!CL65,IF(UPPER(Planung!CL65)="H",$C65/2,0)))))))</f>
        <v>0</v>
      </c>
      <c r="CM65" s="27">
        <f>IF($A65="",0,IF(Mitarbeiter!$G$63=FALSE,0,IF(AND(Mitarbeiter!$E$63&lt;&gt;"",CM$5+6&lt;Mitarbeiter!$E$63),0,IF(AND(Mitarbeiter!$F$63&lt;&gt;"",CM$5&gt;Mitarbeiter!$F$63),0,IF(Planung!CM65="",$C65,IF(ISNUMBER(Planung!CM65),Planung!CM65,IF(UPPER(Planung!CM65)="H",$C65/2,0)))))))</f>
        <v>0</v>
      </c>
      <c r="CN65" s="27">
        <f>IF($A65="",0,IF(Mitarbeiter!$G$63=FALSE,0,IF(AND(Mitarbeiter!$E$63&lt;&gt;"",CN$5+6&lt;Mitarbeiter!$E$63),0,IF(AND(Mitarbeiter!$F$63&lt;&gt;"",CN$5&gt;Mitarbeiter!$F$63),0,IF(Planung!CN65="",$C65,IF(ISNUMBER(Planung!CN65),Planung!CN65,IF(UPPER(Planung!CN65)="H",$C65/2,0)))))))</f>
        <v>0</v>
      </c>
      <c r="CO65" s="27">
        <f>IF($A65="",0,IF(Mitarbeiter!$G$63=FALSE,0,IF(AND(Mitarbeiter!$E$63&lt;&gt;"",CO$5+6&lt;Mitarbeiter!$E$63),0,IF(AND(Mitarbeiter!$F$63&lt;&gt;"",CO$5&gt;Mitarbeiter!$F$63),0,IF(Planung!CO65="",$C65,IF(ISNUMBER(Planung!CO65),Planung!CO65,IF(UPPER(Planung!CO65)="H",$C65/2,0)))))))</f>
        <v>0</v>
      </c>
      <c r="CP65" s="27">
        <f>IF($A65="",0,IF(Mitarbeiter!$G$63=FALSE,0,IF(AND(Mitarbeiter!$E$63&lt;&gt;"",CP$5+6&lt;Mitarbeiter!$E$63),0,IF(AND(Mitarbeiter!$F$63&lt;&gt;"",CP$5&gt;Mitarbeiter!$F$63),0,IF(Planung!CP65="",$C65,IF(ISNUMBER(Planung!CP65),Planung!CP65,IF(UPPER(Planung!CP65)="H",$C65/2,0)))))))</f>
        <v>0</v>
      </c>
      <c r="CQ65" s="27">
        <f>IF($A65="",0,IF(Mitarbeiter!$G$63=FALSE,0,IF(AND(Mitarbeiter!$E$63&lt;&gt;"",CQ$5+6&lt;Mitarbeiter!$E$63),0,IF(AND(Mitarbeiter!$F$63&lt;&gt;"",CQ$5&gt;Mitarbeiter!$F$63),0,IF(Planung!CQ65="",$C65,IF(ISNUMBER(Planung!CQ65),Planung!CQ65,IF(UPPER(Planung!CQ65)="H",$C65/2,0)))))))</f>
        <v>0</v>
      </c>
      <c r="CR65" s="27">
        <f>IF($A65="",0,IF(Mitarbeiter!$G$63=FALSE,0,IF(AND(Mitarbeiter!$E$63&lt;&gt;"",CR$5+6&lt;Mitarbeiter!$E$63),0,IF(AND(Mitarbeiter!$F$63&lt;&gt;"",CR$5&gt;Mitarbeiter!$F$63),0,IF(Planung!CR65="",$C65,IF(ISNUMBER(Planung!CR65),Planung!CR65,IF(UPPER(Planung!CR65)="H",$C65/2,0)))))))</f>
        <v>0</v>
      </c>
      <c r="CS65" s="27">
        <f>IF($A65="",0,IF(Mitarbeiter!$G$63=FALSE,0,IF(AND(Mitarbeiter!$E$63&lt;&gt;"",CS$5+6&lt;Mitarbeiter!$E$63),0,IF(AND(Mitarbeiter!$F$63&lt;&gt;"",CS$5&gt;Mitarbeiter!$F$63),0,IF(Planung!CS65="",$C65,IF(ISNUMBER(Planung!CS65),Planung!CS65,IF(UPPER(Planung!CS65)="H",$C65/2,0)))))))</f>
        <v>0</v>
      </c>
      <c r="CT65" s="27">
        <f>IF($A65="",0,IF(Mitarbeiter!$G$63=FALSE,0,IF(AND(Mitarbeiter!$E$63&lt;&gt;"",CT$5+6&lt;Mitarbeiter!$E$63),0,IF(AND(Mitarbeiter!$F$63&lt;&gt;"",CT$5&gt;Mitarbeiter!$F$63),0,IF(Planung!CT65="",$C65,IF(ISNUMBER(Planung!CT65),Planung!CT65,IF(UPPER(Planung!CT65)="H",$C65/2,0)))))))</f>
        <v>0</v>
      </c>
      <c r="CU65" s="27">
        <f>IF($A65="",0,IF(Mitarbeiter!$G$63=FALSE,0,IF(AND(Mitarbeiter!$E$63&lt;&gt;"",CU$5+6&lt;Mitarbeiter!$E$63),0,IF(AND(Mitarbeiter!$F$63&lt;&gt;"",CU$5&gt;Mitarbeiter!$F$63),0,IF(Planung!CU65="",$C65,IF(ISNUMBER(Planung!CU65),Planung!CU65,IF(UPPER(Planung!CU65)="H",$C65/2,0)))))))</f>
        <v>0</v>
      </c>
      <c r="CV65" s="27">
        <f>IF($A65="",0,IF(Mitarbeiter!$G$63=FALSE,0,IF(AND(Mitarbeiter!$E$63&lt;&gt;"",CV$5+6&lt;Mitarbeiter!$E$63),0,IF(AND(Mitarbeiter!$F$63&lt;&gt;"",CV$5&gt;Mitarbeiter!$F$63),0,IF(Planung!CV65="",$C65,IF(ISNUMBER(Planung!CV65),Planung!CV65,IF(UPPER(Planung!CV65)="H",$C65/2,0)))))))</f>
        <v>0</v>
      </c>
      <c r="CW65" s="27">
        <f>IF($A65="",0,IF(Mitarbeiter!$G$63=FALSE,0,IF(AND(Mitarbeiter!$E$63&lt;&gt;"",CW$5+6&lt;Mitarbeiter!$E$63),0,IF(AND(Mitarbeiter!$F$63&lt;&gt;"",CW$5&gt;Mitarbeiter!$F$63),0,IF(Planung!CW65="",$C65,IF(ISNUMBER(Planung!CW65),Planung!CW65,IF(UPPER(Planung!CW65)="H",$C65/2,0)))))))</f>
        <v>0</v>
      </c>
      <c r="CX65" s="27">
        <f>IF($A65="",0,IF(Mitarbeiter!$G$63=FALSE,0,IF(AND(Mitarbeiter!$E$63&lt;&gt;"",CX$5+6&lt;Mitarbeiter!$E$63),0,IF(AND(Mitarbeiter!$F$63&lt;&gt;"",CX$5&gt;Mitarbeiter!$F$63),0,IF(Planung!CX65="",$C65,IF(ISNUMBER(Planung!CX65),Planung!CX65,IF(UPPER(Planung!CX65)="H",$C65/2,0)))))))</f>
        <v>0</v>
      </c>
      <c r="CY65" s="27">
        <f>IF($A65="",0,IF(Mitarbeiter!$G$63=FALSE,0,IF(AND(Mitarbeiter!$E$63&lt;&gt;"",CY$5+6&lt;Mitarbeiter!$E$63),0,IF(AND(Mitarbeiter!$F$63&lt;&gt;"",CY$5&gt;Mitarbeiter!$F$63),0,IF(Planung!CY65="",$C65,IF(ISNUMBER(Planung!CY65),Planung!CY65,IF(UPPER(Planung!CY65)="H",$C65/2,0)))))))</f>
        <v>0</v>
      </c>
      <c r="CZ65" s="27">
        <f>IF($A65="",0,IF(Mitarbeiter!$G$63=FALSE,0,IF(AND(Mitarbeiter!$E$63&lt;&gt;"",CZ$5+6&lt;Mitarbeiter!$E$63),0,IF(AND(Mitarbeiter!$F$63&lt;&gt;"",CZ$5&gt;Mitarbeiter!$F$63),0,IF(Planung!CZ65="",$C65,IF(ISNUMBER(Planung!CZ65),Planung!CZ65,IF(UPPER(Planung!CZ65)="H",$C65/2,0)))))))</f>
        <v>0</v>
      </c>
      <c r="DA65" s="27">
        <f>IF($A65="",0,IF(Mitarbeiter!$G$63=FALSE,0,IF(AND(Mitarbeiter!$E$63&lt;&gt;"",DA$5+6&lt;Mitarbeiter!$E$63),0,IF(AND(Mitarbeiter!$F$63&lt;&gt;"",DA$5&gt;Mitarbeiter!$F$63),0,IF(Planung!DA65="",$C65,IF(ISNUMBER(Planung!DA65),Planung!DA65,IF(UPPER(Planung!DA65)="H",$C65/2,0)))))))</f>
        <v>0</v>
      </c>
      <c r="DB65" s="27">
        <f>IF($A65="",0,IF(Mitarbeiter!$G$63=FALSE,0,IF(AND(Mitarbeiter!$E$63&lt;&gt;"",DB$5+6&lt;Mitarbeiter!$E$63),0,IF(AND(Mitarbeiter!$F$63&lt;&gt;"",DB$5&gt;Mitarbeiter!$F$63),0,IF(Planung!DB65="",$C65,IF(ISNUMBER(Planung!DB65),Planung!DB65,IF(UPPER(Planung!DB65)="H",$C65/2,0)))))))</f>
        <v>0</v>
      </c>
      <c r="DC65" s="27">
        <f>IF($A65="",0,IF(Mitarbeiter!$G$63=FALSE,0,IF(AND(Mitarbeiter!$E$63&lt;&gt;"",DC$5+6&lt;Mitarbeiter!$E$63),0,IF(AND(Mitarbeiter!$F$63&lt;&gt;"",DC$5&gt;Mitarbeiter!$F$63),0,IF(Planung!DC65="",$C65,IF(ISNUMBER(Planung!DC65),Planung!DC65,IF(UPPER(Planung!DC65)="H",$C65/2,0)))))))</f>
        <v>0</v>
      </c>
      <c r="DD65" s="27">
        <f>IF($A65="",0,IF(Mitarbeiter!$G$63=FALSE,0,IF(AND(Mitarbeiter!$E$63&lt;&gt;"",DD$5+6&lt;Mitarbeiter!$E$63),0,IF(AND(Mitarbeiter!$F$63&lt;&gt;"",DD$5&gt;Mitarbeiter!$F$63),0,IF(Planung!DD65="",$C65,IF(ISNUMBER(Planung!DD65),Planung!DD65,IF(UPPER(Planung!DD65)="H",$C65/2,0)))))))</f>
        <v>0</v>
      </c>
      <c r="DE65" s="27">
        <f>IF($A65="",0,IF(Mitarbeiter!$G$63=FALSE,0,IF(AND(Mitarbeiter!$E$63&lt;&gt;"",DE$5+6&lt;Mitarbeiter!$E$63),0,IF(AND(Mitarbeiter!$F$63&lt;&gt;"",DE$5&gt;Mitarbeiter!$F$63),0,IF(Planung!DE65="",$C65,IF(ISNUMBER(Planung!DE65),Planung!DE65,IF(UPPER(Planung!DE65)="H",$C65/2,0)))))))</f>
        <v>0</v>
      </c>
      <c r="DF65" s="27">
        <f>IF($A65="",0,IF(Mitarbeiter!$G$63=FALSE,0,IF(AND(Mitarbeiter!$E$63&lt;&gt;"",DF$5+6&lt;Mitarbeiter!$E$63),0,IF(AND(Mitarbeiter!$F$63&lt;&gt;"",DF$5&gt;Mitarbeiter!$F$63),0,IF(Planung!DF65="",$C65,IF(ISNUMBER(Planung!DF65),Planung!DF65,IF(UPPER(Planung!DF65)="H",$C65/2,0)))))))</f>
        <v>0</v>
      </c>
      <c r="DG65" s="27">
        <f>IF($A65="",0,IF(Mitarbeiter!$G$63=FALSE,0,IF(AND(Mitarbeiter!$E$63&lt;&gt;"",DG$5+6&lt;Mitarbeiter!$E$63),0,IF(AND(Mitarbeiter!$F$63&lt;&gt;"",DG$5&gt;Mitarbeiter!$F$63),0,IF(Planung!DG65="",$C65,IF(ISNUMBER(Planung!DG65),Planung!DG65,IF(UPPER(Planung!DG65)="H",$C65/2,0)))))))</f>
        <v>0</v>
      </c>
      <c r="DH65" s="27">
        <f>IF($A65="",0,IF(Mitarbeiter!$G$63=FALSE,0,IF(AND(Mitarbeiter!$E$63&lt;&gt;"",DH$5+6&lt;Mitarbeiter!$E$63),0,IF(AND(Mitarbeiter!$F$63&lt;&gt;"",DH$5&gt;Mitarbeiter!$F$63),0,IF(Planung!DH65="",$C65,IF(ISNUMBER(Planung!DH65),Planung!DH65,IF(UPPER(Planung!DH65)="H",$C65/2,0)))))))</f>
        <v>0</v>
      </c>
      <c r="DI65" s="27">
        <f>IF($A65="",0,IF(Mitarbeiter!$G$63=FALSE,0,IF(AND(Mitarbeiter!$E$63&lt;&gt;"",DI$5+6&lt;Mitarbeiter!$E$63),0,IF(AND(Mitarbeiter!$F$63&lt;&gt;"",DI$5&gt;Mitarbeiter!$F$63),0,IF(Planung!DI65="",$C65,IF(ISNUMBER(Planung!DI65),Planung!DI65,IF(UPPER(Planung!DI65)="H",$C65/2,0)))))))</f>
        <v>0</v>
      </c>
      <c r="DJ65" s="27">
        <f>IF($A65="",0,IF(Mitarbeiter!$G$63=FALSE,0,IF(AND(Mitarbeiter!$E$63&lt;&gt;"",DJ$5+6&lt;Mitarbeiter!$E$63),0,IF(AND(Mitarbeiter!$F$63&lt;&gt;"",DJ$5&gt;Mitarbeiter!$F$63),0,IF(Planung!DJ65="",$C65,IF(ISNUMBER(Planung!DJ65),Planung!DJ65,IF(UPPER(Planung!DJ65)="H",$C65/2,0)))))))</f>
        <v>0</v>
      </c>
      <c r="DK65" s="27">
        <f>IF($A65="",0,IF(Mitarbeiter!$G$63=FALSE,0,IF(AND(Mitarbeiter!$E$63&lt;&gt;"",DK$5+6&lt;Mitarbeiter!$E$63),0,IF(AND(Mitarbeiter!$F$63&lt;&gt;"",DK$5&gt;Mitarbeiter!$F$63),0,IF(Planung!DK65="",$C65,IF(ISNUMBER(Planung!DK65),Planung!DK65,IF(UPPER(Planung!DK65)="H",$C65/2,0)))))))</f>
        <v>0</v>
      </c>
      <c r="DL65" s="27">
        <f>IF($A65="",0,IF(Mitarbeiter!$G$63=FALSE,0,IF(AND(Mitarbeiter!$E$63&lt;&gt;"",DL$5+6&lt;Mitarbeiter!$E$63),0,IF(AND(Mitarbeiter!$F$63&lt;&gt;"",DL$5&gt;Mitarbeiter!$F$63),0,IF(Planung!DL65="",$C65,IF(ISNUMBER(Planung!DL65),Planung!DL65,IF(UPPER(Planung!DL65)="H",$C65/2,0)))))))</f>
        <v>0</v>
      </c>
      <c r="DM65" s="27">
        <f>IF($A65="",0,IF(Mitarbeiter!$G$63=FALSE,0,IF(AND(Mitarbeiter!$E$63&lt;&gt;"",DM$5+6&lt;Mitarbeiter!$E$63),0,IF(AND(Mitarbeiter!$F$63&lt;&gt;"",DM$5&gt;Mitarbeiter!$F$63),0,IF(Planung!DM65="",$C65,IF(ISNUMBER(Planung!DM65),Planung!DM65,IF(UPPER(Planung!DM65)="H",$C65/2,0)))))))</f>
        <v>0</v>
      </c>
      <c r="DN65" s="27">
        <f>IF($A65="",0,IF(Mitarbeiter!$G$63=FALSE,0,IF(AND(Mitarbeiter!$E$63&lt;&gt;"",DN$5+6&lt;Mitarbeiter!$E$63),0,IF(AND(Mitarbeiter!$F$63&lt;&gt;"",DN$5&gt;Mitarbeiter!$F$63),0,IF(Planung!DN65="",$C65,IF(ISNUMBER(Planung!DN65),Planung!DN65,IF(UPPER(Planung!DN65)="H",$C65/2,0)))))))</f>
        <v>0</v>
      </c>
      <c r="DO65" s="27">
        <f>IF($A65="",0,IF(Mitarbeiter!$G$63=FALSE,0,IF(AND(Mitarbeiter!$E$63&lt;&gt;"",DO$5+6&lt;Mitarbeiter!$E$63),0,IF(AND(Mitarbeiter!$F$63&lt;&gt;"",DO$5&gt;Mitarbeiter!$F$63),0,IF(Planung!DO65="",$C65,IF(ISNUMBER(Planung!DO65),Planung!DO65,IF(UPPER(Planung!DO65)="H",$C65/2,0)))))))</f>
        <v>0</v>
      </c>
      <c r="DP65" s="27">
        <f>IF($A65="",0,IF(Mitarbeiter!$G$63=FALSE,0,IF(AND(Mitarbeiter!$E$63&lt;&gt;"",DP$5+6&lt;Mitarbeiter!$E$63),0,IF(AND(Mitarbeiter!$F$63&lt;&gt;"",DP$5&gt;Mitarbeiter!$F$63),0,IF(Planung!DP65="",$C65,IF(ISNUMBER(Planung!DP65),Planung!DP65,IF(UPPER(Planung!DP65)="H",$C65/2,0)))))))</f>
        <v>0</v>
      </c>
      <c r="DQ65" s="27">
        <f>IF($A65="",0,IF(Mitarbeiter!$G$63=FALSE,0,IF(AND(Mitarbeiter!$E$63&lt;&gt;"",DQ$5+6&lt;Mitarbeiter!$E$63),0,IF(AND(Mitarbeiter!$F$63&lt;&gt;"",DQ$5&gt;Mitarbeiter!$F$63),0,IF(Planung!DQ65="",$C65,IF(ISNUMBER(Planung!DQ65),Planung!DQ65,IF(UPPER(Planung!DQ65)="H",$C65/2,0)))))))</f>
        <v>0</v>
      </c>
      <c r="DR65" s="27">
        <f>IF($A65="",0,IF(Mitarbeiter!$G$63=FALSE,0,IF(AND(Mitarbeiter!$E$63&lt;&gt;"",DR$5+6&lt;Mitarbeiter!$E$63),0,IF(AND(Mitarbeiter!$F$63&lt;&gt;"",DR$5&gt;Mitarbeiter!$F$63),0,IF(Planung!DR65="",$C65,IF(ISNUMBER(Planung!DR65),Planung!DR65,IF(UPPER(Planung!DR65)="H",$C65/2,0)))))))</f>
        <v>0</v>
      </c>
      <c r="DS65" s="27">
        <f>IF($A65="",0,IF(Mitarbeiter!$G$63=FALSE,0,IF(AND(Mitarbeiter!$E$63&lt;&gt;"",DS$5+6&lt;Mitarbeiter!$E$63),0,IF(AND(Mitarbeiter!$F$63&lt;&gt;"",DS$5&gt;Mitarbeiter!$F$63),0,IF(Planung!DS65="",$C65,IF(ISNUMBER(Planung!DS65),Planung!DS65,IF(UPPER(Planung!DS65)="H",$C65/2,0)))))))</f>
        <v>0</v>
      </c>
      <c r="DT65" s="27">
        <f>IF($A65="",0,IF(Mitarbeiter!$G$63=FALSE,0,IF(AND(Mitarbeiter!$E$63&lt;&gt;"",DT$5+6&lt;Mitarbeiter!$E$63),0,IF(AND(Mitarbeiter!$F$63&lt;&gt;"",DT$5&gt;Mitarbeiter!$F$63),0,IF(Planung!DT65="",$C65,IF(ISNUMBER(Planung!DT65),Planung!DT65,IF(UPPER(Planung!DT65)="H",$C65/2,0)))))))</f>
        <v>0</v>
      </c>
      <c r="DU65" s="27">
        <f>IF($A65="",0,IF(Mitarbeiter!$G$63=FALSE,0,IF(AND(Mitarbeiter!$E$63&lt;&gt;"",DU$5+6&lt;Mitarbeiter!$E$63),0,IF(AND(Mitarbeiter!$F$63&lt;&gt;"",DU$5&gt;Mitarbeiter!$F$63),0,IF(Planung!DU65="",$C65,IF(ISNUMBER(Planung!DU65),Planung!DU65,IF(UPPER(Planung!DU65)="H",$C65/2,0)))))))</f>
        <v>0</v>
      </c>
      <c r="DV65" s="27">
        <f>IF($A65="",0,IF(Mitarbeiter!$G$63=FALSE,0,IF(AND(Mitarbeiter!$E$63&lt;&gt;"",DV$5+6&lt;Mitarbeiter!$E$63),0,IF(AND(Mitarbeiter!$F$63&lt;&gt;"",DV$5&gt;Mitarbeiter!$F$63),0,IF(Planung!DV65="",$C65,IF(ISNUMBER(Planung!DV65),Planung!DV65,IF(UPPER(Planung!DV65)="H",$C65/2,0)))))))</f>
        <v>0</v>
      </c>
      <c r="DW65" s="27">
        <f>IF($A65="",0,IF(Mitarbeiter!$G$63=FALSE,0,IF(AND(Mitarbeiter!$E$63&lt;&gt;"",DW$5+6&lt;Mitarbeiter!$E$63),0,IF(AND(Mitarbeiter!$F$63&lt;&gt;"",DW$5&gt;Mitarbeiter!$F$63),0,IF(Planung!DW65="",$C65,IF(ISNUMBER(Planung!DW65),Planung!DW65,IF(UPPER(Planung!DW65)="H",$C65/2,0)))))))</f>
        <v>0</v>
      </c>
      <c r="DX65" s="27">
        <f>IF($A65="",0,IF(Mitarbeiter!$G$63=FALSE,0,IF(AND(Mitarbeiter!$E$63&lt;&gt;"",DX$5+6&lt;Mitarbeiter!$E$63),0,IF(AND(Mitarbeiter!$F$63&lt;&gt;"",DX$5&gt;Mitarbeiter!$F$63),0,IF(Planung!DX65="",$C65,IF(ISNUMBER(Planung!DX65),Planung!DX65,IF(UPPER(Planung!DX65)="H",$C65/2,0)))))))</f>
        <v>0</v>
      </c>
      <c r="DY65" s="27">
        <f>IF($A65="",0,IF(Mitarbeiter!$G$63=FALSE,0,IF(AND(Mitarbeiter!$E$63&lt;&gt;"",DY$5+6&lt;Mitarbeiter!$E$63),0,IF(AND(Mitarbeiter!$F$63&lt;&gt;"",DY$5&gt;Mitarbeiter!$F$63),0,IF(Planung!DY65="",$C65,IF(ISNUMBER(Planung!DY65),Planung!DY65,IF(UPPER(Planung!DY65)="H",$C65/2,0)))))))</f>
        <v>0</v>
      </c>
      <c r="DZ65" s="27">
        <f>IF($A65="",0,IF(Mitarbeiter!$G$63=FALSE,0,IF(AND(Mitarbeiter!$E$63&lt;&gt;"",DZ$5+6&lt;Mitarbeiter!$E$63),0,IF(AND(Mitarbeiter!$F$63&lt;&gt;"",DZ$5&gt;Mitarbeiter!$F$63),0,IF(Planung!DZ65="",$C65,IF(ISNUMBER(Planung!DZ65),Planung!DZ65,IF(UPPER(Planung!DZ65)="H",$C65/2,0)))))))</f>
        <v>0</v>
      </c>
      <c r="EA65" s="27">
        <f>IF($A65="",0,IF(Mitarbeiter!$G$63=FALSE,0,IF(AND(Mitarbeiter!$E$63&lt;&gt;"",EA$5+6&lt;Mitarbeiter!$E$63),0,IF(AND(Mitarbeiter!$F$63&lt;&gt;"",EA$5&gt;Mitarbeiter!$F$63),0,IF(Planung!EA65="",$C65,IF(ISNUMBER(Planung!EA65),Planung!EA65,IF(UPPER(Planung!EA65)="H",$C65/2,0)))))))</f>
        <v>0</v>
      </c>
      <c r="EB65" s="27">
        <f>IF($A65="",0,IF(Mitarbeiter!$G$63=FALSE,0,IF(AND(Mitarbeiter!$E$63&lt;&gt;"",EB$5+6&lt;Mitarbeiter!$E$63),0,IF(AND(Mitarbeiter!$F$63&lt;&gt;"",EB$5&gt;Mitarbeiter!$F$63),0,IF(Planung!EB65="",$C65,IF(ISNUMBER(Planung!EB65),Planung!EB65,IF(UPPER(Planung!EB65)="H",$C65/2,0)))))))</f>
        <v>0</v>
      </c>
      <c r="EC65" s="27">
        <f>IF($A65="",0,IF(Mitarbeiter!$G$63=FALSE,0,IF(AND(Mitarbeiter!$E$63&lt;&gt;"",EC$5+6&lt;Mitarbeiter!$E$63),0,IF(AND(Mitarbeiter!$F$63&lt;&gt;"",EC$5&gt;Mitarbeiter!$F$63),0,IF(Planung!EC65="",$C65,IF(ISNUMBER(Planung!EC65),Planung!EC65,IF(UPPER(Planung!EC65)="H",$C65/2,0)))))))</f>
        <v>0</v>
      </c>
      <c r="ED65" s="27">
        <f>IF($A65="",0,IF(Mitarbeiter!$G$63=FALSE,0,IF(AND(Mitarbeiter!$E$63&lt;&gt;"",ED$5+6&lt;Mitarbeiter!$E$63),0,IF(AND(Mitarbeiter!$F$63&lt;&gt;"",ED$5&gt;Mitarbeiter!$F$63),0,IF(Planung!ED65="",$C65,IF(ISNUMBER(Planung!ED65),Planung!ED65,IF(UPPER(Planung!ED65)="H",$C65/2,0)))))))</f>
        <v>0</v>
      </c>
      <c r="EE65" s="27">
        <f>IF($A65="",0,IF(Mitarbeiter!$G$63=FALSE,0,IF(AND(Mitarbeiter!$E$63&lt;&gt;"",EE$5+6&lt;Mitarbeiter!$E$63),0,IF(AND(Mitarbeiter!$F$63&lt;&gt;"",EE$5&gt;Mitarbeiter!$F$63),0,IF(Planung!EE65="",$C65,IF(ISNUMBER(Planung!EE65),Planung!EE65,IF(UPPER(Planung!EE65)="H",$C65/2,0)))))))</f>
        <v>0</v>
      </c>
      <c r="EF65" s="27">
        <f>IF($A65="",0,IF(Mitarbeiter!$G$63=FALSE,0,IF(AND(Mitarbeiter!$E$63&lt;&gt;"",EF$5+6&lt;Mitarbeiter!$E$63),0,IF(AND(Mitarbeiter!$F$63&lt;&gt;"",EF$5&gt;Mitarbeiter!$F$63),0,IF(Planung!EF65="",$C65,IF(ISNUMBER(Planung!EF65),Planung!EF65,IF(UPPER(Planung!EF65)="H",$C65/2,0)))))))</f>
        <v>0</v>
      </c>
      <c r="EG65" s="27">
        <f>IF($A65="",0,IF(Mitarbeiter!$G$63=FALSE,0,IF(AND(Mitarbeiter!$E$63&lt;&gt;"",EG$5+6&lt;Mitarbeiter!$E$63),0,IF(AND(Mitarbeiter!$F$63&lt;&gt;"",EG$5&gt;Mitarbeiter!$F$63),0,IF(Planung!EG65="",$C65,IF(ISNUMBER(Planung!EG65),Planung!EG65,IF(UPPER(Planung!EG65)="H",$C65/2,0)))))))</f>
        <v>0</v>
      </c>
      <c r="EH65" s="27">
        <f>IF($A65="",0,IF(Mitarbeiter!$G$63=FALSE,0,IF(AND(Mitarbeiter!$E$63&lt;&gt;"",EH$5+6&lt;Mitarbeiter!$E$63),0,IF(AND(Mitarbeiter!$F$63&lt;&gt;"",EH$5&gt;Mitarbeiter!$F$63),0,IF(Planung!EH65="",$C65,IF(ISNUMBER(Planung!EH65),Planung!EH65,IF(UPPER(Planung!EH65)="H",$C65/2,0)))))))</f>
        <v>0</v>
      </c>
      <c r="EI65" s="27">
        <f>IF($A65="",0,IF(Mitarbeiter!$G$63=FALSE,0,IF(AND(Mitarbeiter!$E$63&lt;&gt;"",EI$5+6&lt;Mitarbeiter!$E$63),0,IF(AND(Mitarbeiter!$F$63&lt;&gt;"",EI$5&gt;Mitarbeiter!$F$63),0,IF(Planung!EI65="",$C65,IF(ISNUMBER(Planung!EI65),Planung!EI65,IF(UPPER(Planung!EI65)="H",$C65/2,0)))))))</f>
        <v>0</v>
      </c>
      <c r="EJ65" s="27">
        <f>IF($A65="",0,IF(Mitarbeiter!$G$63=FALSE,0,IF(AND(Mitarbeiter!$E$63&lt;&gt;"",EJ$5+6&lt;Mitarbeiter!$E$63),0,IF(AND(Mitarbeiter!$F$63&lt;&gt;"",EJ$5&gt;Mitarbeiter!$F$63),0,IF(Planung!EJ65="",$C65,IF(ISNUMBER(Planung!EJ65),Planung!EJ65,IF(UPPER(Planung!EJ65)="H",$C65/2,0)))))))</f>
        <v>0</v>
      </c>
      <c r="EK65" s="27">
        <f>IF($A65="",0,IF(Mitarbeiter!$G$63=FALSE,0,IF(AND(Mitarbeiter!$E$63&lt;&gt;"",EK$5+6&lt;Mitarbeiter!$E$63),0,IF(AND(Mitarbeiter!$F$63&lt;&gt;"",EK$5&gt;Mitarbeiter!$F$63),0,IF(Planung!EK65="",$C65,IF(ISNUMBER(Planung!EK65),Planung!EK65,IF(UPPER(Planung!EK65)="H",$C65/2,0)))))))</f>
        <v>0</v>
      </c>
      <c r="EL65" s="27">
        <f>IF($A65="",0,IF(Mitarbeiter!$G$63=FALSE,0,IF(AND(Mitarbeiter!$E$63&lt;&gt;"",EL$5+6&lt;Mitarbeiter!$E$63),0,IF(AND(Mitarbeiter!$F$63&lt;&gt;"",EL$5&gt;Mitarbeiter!$F$63),0,IF(Planung!EL65="",$C65,IF(ISNUMBER(Planung!EL65),Planung!EL65,IF(UPPER(Planung!EL65)="H",$C65/2,0)))))))</f>
        <v>0</v>
      </c>
      <c r="EM65" s="27">
        <f>IF($A65="",0,IF(Mitarbeiter!$G$63=FALSE,0,IF(AND(Mitarbeiter!$E$63&lt;&gt;"",EM$5+6&lt;Mitarbeiter!$E$63),0,IF(AND(Mitarbeiter!$F$63&lt;&gt;"",EM$5&gt;Mitarbeiter!$F$63),0,IF(Planung!EM65="",$C65,IF(ISNUMBER(Planung!EM65),Planung!EM65,IF(UPPER(Planung!EM65)="H",$C65/2,0)))))))</f>
        <v>0</v>
      </c>
      <c r="EN65" s="27">
        <f>IF($A65="",0,IF(Mitarbeiter!$G$63=FALSE,0,IF(AND(Mitarbeiter!$E$63&lt;&gt;"",EN$5+6&lt;Mitarbeiter!$E$63),0,IF(AND(Mitarbeiter!$F$63&lt;&gt;"",EN$5&gt;Mitarbeiter!$F$63),0,IF(Planung!EN65="",$C65,IF(ISNUMBER(Planung!EN65),Planung!EN65,IF(UPPER(Planung!EN65)="H",$C65/2,0)))))))</f>
        <v>0</v>
      </c>
      <c r="EO65" s="27">
        <f>IF($A65="",0,IF(Mitarbeiter!$G$63=FALSE,0,IF(AND(Mitarbeiter!$E$63&lt;&gt;"",EO$5+6&lt;Mitarbeiter!$E$63),0,IF(AND(Mitarbeiter!$F$63&lt;&gt;"",EO$5&gt;Mitarbeiter!$F$63),0,IF(Planung!EO65="",$C65,IF(ISNUMBER(Planung!EO65),Planung!EO65,IF(UPPER(Planung!EO65)="H",$C65/2,0)))))))</f>
        <v>0</v>
      </c>
      <c r="EP65" s="27">
        <f>IF($A65="",0,IF(Mitarbeiter!$G$63=FALSE,0,IF(AND(Mitarbeiter!$E$63&lt;&gt;"",EP$5+6&lt;Mitarbeiter!$E$63),0,IF(AND(Mitarbeiter!$F$63&lt;&gt;"",EP$5&gt;Mitarbeiter!$F$63),0,IF(Planung!EP65="",$C65,IF(ISNUMBER(Planung!EP65),Planung!EP65,IF(UPPER(Planung!EP65)="H",$C65/2,0)))))))</f>
        <v>0</v>
      </c>
      <c r="EQ65" s="27">
        <f>IF($A65="",0,IF(Mitarbeiter!$G$63=FALSE,0,IF(AND(Mitarbeiter!$E$63&lt;&gt;"",EQ$5+6&lt;Mitarbeiter!$E$63),0,IF(AND(Mitarbeiter!$F$63&lt;&gt;"",EQ$5&gt;Mitarbeiter!$F$63),0,IF(Planung!EQ65="",$C65,IF(ISNUMBER(Planung!EQ65),Planung!EQ65,IF(UPPER(Planung!EQ65)="H",$C65/2,0)))))))</f>
        <v>0</v>
      </c>
      <c r="ER65" s="27">
        <f>IF($A65="",0,IF(Mitarbeiter!$G$63=FALSE,0,IF(AND(Mitarbeiter!$E$63&lt;&gt;"",ER$5+6&lt;Mitarbeiter!$E$63),0,IF(AND(Mitarbeiter!$F$63&lt;&gt;"",ER$5&gt;Mitarbeiter!$F$63),0,IF(Planung!ER65="",$C65,IF(ISNUMBER(Planung!ER65),Planung!ER65,IF(UPPER(Planung!ER65)="H",$C65/2,0)))))))</f>
        <v>0</v>
      </c>
      <c r="ES65" s="27">
        <f>IF($A65="",0,IF(Mitarbeiter!$G$63=FALSE,0,IF(AND(Mitarbeiter!$E$63&lt;&gt;"",ES$5+6&lt;Mitarbeiter!$E$63),0,IF(AND(Mitarbeiter!$F$63&lt;&gt;"",ES$5&gt;Mitarbeiter!$F$63),0,IF(Planung!ES65="",$C65,IF(ISNUMBER(Planung!ES65),Planung!ES65,IF(UPPER(Planung!ES65)="H",$C65/2,0)))))))</f>
        <v>0</v>
      </c>
      <c r="ET65" s="27">
        <f>IF($A65="",0,IF(Mitarbeiter!$G$63=FALSE,0,IF(AND(Mitarbeiter!$E$63&lt;&gt;"",ET$5+6&lt;Mitarbeiter!$E$63),0,IF(AND(Mitarbeiter!$F$63&lt;&gt;"",ET$5&gt;Mitarbeiter!$F$63),0,IF(Planung!ET65="",$C65,IF(ISNUMBER(Planung!ET65),Planung!ET65,IF(UPPER(Planung!ET65)="H",$C65/2,0)))))))</f>
        <v>0</v>
      </c>
      <c r="EU65" s="27">
        <f>IF($A65="",0,IF(Mitarbeiter!$G$63=FALSE,0,IF(AND(Mitarbeiter!$E$63&lt;&gt;"",EU$5+6&lt;Mitarbeiter!$E$63),0,IF(AND(Mitarbeiter!$F$63&lt;&gt;"",EU$5&gt;Mitarbeiter!$F$63),0,IF(Planung!EU65="",$C65,IF(ISNUMBER(Planung!EU65),Planung!EU65,IF(UPPER(Planung!EU65)="H",$C65/2,0)))))))</f>
        <v>0</v>
      </c>
      <c r="EV65" s="27">
        <f>IF($A65="",0,IF(Mitarbeiter!$G$63=FALSE,0,IF(AND(Mitarbeiter!$E$63&lt;&gt;"",EV$5+6&lt;Mitarbeiter!$E$63),0,IF(AND(Mitarbeiter!$F$63&lt;&gt;"",EV$5&gt;Mitarbeiter!$F$63),0,IF(Planung!EV65="",$C65,IF(ISNUMBER(Planung!EV65),Planung!EV65,IF(UPPER(Planung!EV65)="H",$C65/2,0)))))))</f>
        <v>0</v>
      </c>
      <c r="EW65" s="27">
        <f>IF($A65="",0,IF(Mitarbeiter!$G$63=FALSE,0,IF(AND(Mitarbeiter!$E$63&lt;&gt;"",EW$5+6&lt;Mitarbeiter!$E$63),0,IF(AND(Mitarbeiter!$F$63&lt;&gt;"",EW$5&gt;Mitarbeiter!$F$63),0,IF(Planung!EW65="",$C65,IF(ISNUMBER(Planung!EW65),Planung!EW65,IF(UPPER(Planung!EW65)="H",$C65/2,0)))))))</f>
        <v>0</v>
      </c>
      <c r="EX65" s="27">
        <f>IF($A65="",0,IF(Mitarbeiter!$G$63=FALSE,0,IF(AND(Mitarbeiter!$E$63&lt;&gt;"",EX$5+6&lt;Mitarbeiter!$E$63),0,IF(AND(Mitarbeiter!$F$63&lt;&gt;"",EX$5&gt;Mitarbeiter!$F$63),0,IF(Planung!EX65="",$C65,IF(ISNUMBER(Planung!EX65),Planung!EX65,IF(UPPER(Planung!EX65)="H",$C65/2,0)))))))</f>
        <v>0</v>
      </c>
      <c r="EY65" s="27">
        <f>IF($A65="",0,IF(Mitarbeiter!$G$63=FALSE,0,IF(AND(Mitarbeiter!$E$63&lt;&gt;"",EY$5+6&lt;Mitarbeiter!$E$63),0,IF(AND(Mitarbeiter!$F$63&lt;&gt;"",EY$5&gt;Mitarbeiter!$F$63),0,IF(Planung!EY65="",$C65,IF(ISNUMBER(Planung!EY65),Planung!EY65,IF(UPPER(Planung!EY65)="H",$C65/2,0)))))))</f>
        <v>0</v>
      </c>
      <c r="EZ65" s="27">
        <f>IF($A65="",0,IF(Mitarbeiter!$G$63=FALSE,0,IF(AND(Mitarbeiter!$E$63&lt;&gt;"",EZ$5+6&lt;Mitarbeiter!$E$63),0,IF(AND(Mitarbeiter!$F$63&lt;&gt;"",EZ$5&gt;Mitarbeiter!$F$63),0,IF(Planung!EZ65="",$C65,IF(ISNUMBER(Planung!EZ65),Planung!EZ65,IF(UPPER(Planung!EZ65)="H",$C65/2,0)))))))</f>
        <v>0</v>
      </c>
      <c r="FA65" s="27">
        <f>IF($A65="",0,IF(Mitarbeiter!$G$63=FALSE,0,IF(AND(Mitarbeiter!$E$63&lt;&gt;"",FA$5+6&lt;Mitarbeiter!$E$63),0,IF(AND(Mitarbeiter!$F$63&lt;&gt;"",FA$5&gt;Mitarbeiter!$F$63),0,IF(Planung!FA65="",$C65,IF(ISNUMBER(Planung!FA65),Planung!FA65,IF(UPPER(Planung!FA65)="H",$C65/2,0)))))))</f>
        <v>0</v>
      </c>
      <c r="FB65" s="27">
        <f>IF($A65="",0,IF(Mitarbeiter!$G$63=FALSE,0,IF(AND(Mitarbeiter!$E$63&lt;&gt;"",FB$5+6&lt;Mitarbeiter!$E$63),0,IF(AND(Mitarbeiter!$F$63&lt;&gt;"",FB$5&gt;Mitarbeiter!$F$63),0,IF(Planung!FB65="",$C65,IF(ISNUMBER(Planung!FB65),Planung!FB65,IF(UPPER(Planung!FB65)="H",$C65/2,0)))))))</f>
        <v>0</v>
      </c>
      <c r="FC65" s="27">
        <f>IF($A65="",0,IF(Mitarbeiter!$G$63=FALSE,0,IF(AND(Mitarbeiter!$E$63&lt;&gt;"",FC$5+6&lt;Mitarbeiter!$E$63),0,IF(AND(Mitarbeiter!$F$63&lt;&gt;"",FC$5&gt;Mitarbeiter!$F$63),0,IF(Planung!FC65="",$C65,IF(ISNUMBER(Planung!FC65),Planung!FC65,IF(UPPER(Planung!FC65)="H",$C65/2,0)))))))</f>
        <v>0</v>
      </c>
      <c r="FD65" s="27">
        <f>IF($A65="",0,IF(Mitarbeiter!$G$63=FALSE,0,IF(AND(Mitarbeiter!$E$63&lt;&gt;"",FD$5+6&lt;Mitarbeiter!$E$63),0,IF(AND(Mitarbeiter!$F$63&lt;&gt;"",FD$5&gt;Mitarbeiter!$F$63),0,IF(Planung!FD65="",$C65,IF(ISNUMBER(Planung!FD65),Planung!FD65,IF(UPPER(Planung!FD65)="H",$C65/2,0)))))))</f>
        <v>0</v>
      </c>
      <c r="FE65" s="27">
        <f>IF($A65="",0,IF(Mitarbeiter!$G$63=FALSE,0,IF(AND(Mitarbeiter!$E$63&lt;&gt;"",FE$5+6&lt;Mitarbeiter!$E$63),0,IF(AND(Mitarbeiter!$F$63&lt;&gt;"",FE$5&gt;Mitarbeiter!$F$63),0,IF(Planung!FE65="",$C65,IF(ISNUMBER(Planung!FE65),Planung!FE65,IF(UPPER(Planung!FE65)="H",$C65/2,0)))))))</f>
        <v>0</v>
      </c>
      <c r="FF65" s="27">
        <f>IF($A65="",0,IF(Mitarbeiter!$G$63=FALSE,0,IF(AND(Mitarbeiter!$E$63&lt;&gt;"",FF$5+6&lt;Mitarbeiter!$E$63),0,IF(AND(Mitarbeiter!$F$63&lt;&gt;"",FF$5&gt;Mitarbeiter!$F$63),0,IF(Planung!FF65="",$C65,IF(ISNUMBER(Planung!FF65),Planung!FF65,IF(UPPER(Planung!FF65)="H",$C65/2,0)))))))</f>
        <v>0</v>
      </c>
      <c r="FG65" s="27">
        <f>IF($A65="",0,IF(Mitarbeiter!$G$63=FALSE,0,IF(AND(Mitarbeiter!$E$63&lt;&gt;"",FG$5+6&lt;Mitarbeiter!$E$63),0,IF(AND(Mitarbeiter!$F$63&lt;&gt;"",FG$5&gt;Mitarbeiter!$F$63),0,IF(Planung!FG65="",$C65,IF(ISNUMBER(Planung!FG65),Planung!FG65,IF(UPPER(Planung!FG65)="H",$C65/2,0)))))))</f>
        <v>0</v>
      </c>
      <c r="FH65" s="27">
        <f>IF($A65="",0,IF(Mitarbeiter!$G$63=FALSE,0,IF(AND(Mitarbeiter!$E$63&lt;&gt;"",FH$5+6&lt;Mitarbeiter!$E$63),0,IF(AND(Mitarbeiter!$F$63&lt;&gt;"",FH$5&gt;Mitarbeiter!$F$63),0,IF(Planung!FH65="",$C65,IF(ISNUMBER(Planung!FH65),Planung!FH65,IF(UPPER(Planung!FH65)="H",$C65/2,0)))))))</f>
        <v>0</v>
      </c>
      <c r="FI65" s="27">
        <f>IF($A65="",0,IF(Mitarbeiter!$G$63=FALSE,0,IF(AND(Mitarbeiter!$E$63&lt;&gt;"",FI$5+6&lt;Mitarbeiter!$E$63),0,IF(AND(Mitarbeiter!$F$63&lt;&gt;"",FI$5&gt;Mitarbeiter!$F$63),0,IF(Planung!FI65="",$C65,IF(ISNUMBER(Planung!FI65),Planung!FI65,IF(UPPER(Planung!FI65)="H",$C65/2,0)))))))</f>
        <v>0</v>
      </c>
      <c r="FJ65" s="27">
        <f>IF($A65="",0,IF(Mitarbeiter!$G$63=FALSE,0,IF(AND(Mitarbeiter!$E$63&lt;&gt;"",FJ$5+6&lt;Mitarbeiter!$E$63),0,IF(AND(Mitarbeiter!$F$63&lt;&gt;"",FJ$5&gt;Mitarbeiter!$F$63),0,IF(Planung!FJ65="",$C65,IF(ISNUMBER(Planung!FJ65),Planung!FJ65,IF(UPPER(Planung!FJ65)="H",$C65/2,0)))))))</f>
        <v>0</v>
      </c>
      <c r="FK65" s="27">
        <f>IF($A65="",0,IF(Mitarbeiter!$G$63=FALSE,0,IF(AND(Mitarbeiter!$E$63&lt;&gt;"",FK$5+6&lt;Mitarbeiter!$E$63),0,IF(AND(Mitarbeiter!$F$63&lt;&gt;"",FK$5&gt;Mitarbeiter!$F$63),0,IF(Planung!FK65="",$C65,IF(ISNUMBER(Planung!FK65),Planung!FK65,IF(UPPER(Planung!FK65)="H",$C65/2,0)))))))</f>
        <v>0</v>
      </c>
      <c r="FL65" s="27">
        <f>IF($A65="",0,IF(Mitarbeiter!$G$63=FALSE,0,IF(AND(Mitarbeiter!$E$63&lt;&gt;"",FL$5+6&lt;Mitarbeiter!$E$63),0,IF(AND(Mitarbeiter!$F$63&lt;&gt;"",FL$5&gt;Mitarbeiter!$F$63),0,IF(Planung!FL65="",$C65,IF(ISNUMBER(Planung!FL65),Planung!FL65,IF(UPPER(Planung!FL65)="H",$C65/2,0)))))))</f>
        <v>0</v>
      </c>
      <c r="FM65" s="27">
        <f>IF($A65="",0,IF(Mitarbeiter!$G$63=FALSE,0,IF(AND(Mitarbeiter!$E$63&lt;&gt;"",FM$5+6&lt;Mitarbeiter!$E$63),0,IF(AND(Mitarbeiter!$F$63&lt;&gt;"",FM$5&gt;Mitarbeiter!$F$63),0,IF(Planung!FM65="",$C65,IF(ISNUMBER(Planung!FM65),Planung!FM65,IF(UPPER(Planung!FM65)="H",$C65/2,0)))))))</f>
        <v>0</v>
      </c>
      <c r="FN65" s="27">
        <f>IF($A65="",0,IF(Mitarbeiter!$G$63=FALSE,0,IF(AND(Mitarbeiter!$E$63&lt;&gt;"",FN$5+6&lt;Mitarbeiter!$E$63),0,IF(AND(Mitarbeiter!$F$63&lt;&gt;"",FN$5&gt;Mitarbeiter!$F$63),0,IF(Planung!FN65="",$C65,IF(ISNUMBER(Planung!FN65),Planung!FN65,IF(UPPER(Planung!FN65)="H",$C65/2,0)))))))</f>
        <v>0</v>
      </c>
      <c r="FO65" s="27">
        <f>IF($A65="",0,IF(Mitarbeiter!$G$63=FALSE,0,IF(AND(Mitarbeiter!$E$63&lt;&gt;"",FO$5+6&lt;Mitarbeiter!$E$63),0,IF(AND(Mitarbeiter!$F$63&lt;&gt;"",FO$5&gt;Mitarbeiter!$F$63),0,IF(Planung!FO65="",$C65,IF(ISNUMBER(Planung!FO65),Planung!FO65,IF(UPPER(Planung!FO65)="H",$C65/2,0)))))))</f>
        <v>0</v>
      </c>
      <c r="FP65" s="27">
        <f>IF($A65="",0,IF(Mitarbeiter!$G$63=FALSE,0,IF(AND(Mitarbeiter!$E$63&lt;&gt;"",FP$5+6&lt;Mitarbeiter!$E$63),0,IF(AND(Mitarbeiter!$F$63&lt;&gt;"",FP$5&gt;Mitarbeiter!$F$63),0,IF(Planung!FP65="",$C65,IF(ISNUMBER(Planung!FP65),Planung!FP65,IF(UPPER(Planung!FP65)="H",$C65/2,0)))))))</f>
        <v>0</v>
      </c>
      <c r="FQ65" s="27">
        <f>IF($A65="",0,IF(Mitarbeiter!$G$63=FALSE,0,IF(AND(Mitarbeiter!$E$63&lt;&gt;"",FQ$5+6&lt;Mitarbeiter!$E$63),0,IF(AND(Mitarbeiter!$F$63&lt;&gt;"",FQ$5&gt;Mitarbeiter!$F$63),0,IF(Planung!FQ65="",$C65,IF(ISNUMBER(Planung!FQ65),Planung!FQ65,IF(UPPER(Planung!FQ65)="H",$C65/2,0)))))))</f>
        <v>0</v>
      </c>
      <c r="FR65" s="27">
        <f>IF($A65="",0,IF(Mitarbeiter!$G$63=FALSE,0,IF(AND(Mitarbeiter!$E$63&lt;&gt;"",FR$5+6&lt;Mitarbeiter!$E$63),0,IF(AND(Mitarbeiter!$F$63&lt;&gt;"",FR$5&gt;Mitarbeiter!$F$63),0,IF(Planung!FR65="",$C65,IF(ISNUMBER(Planung!FR65),Planung!FR65,IF(UPPER(Planung!FR65)="H",$C65/2,0)))))))</f>
        <v>0</v>
      </c>
      <c r="FS65" s="27">
        <f>IF($A65="",0,IF(Mitarbeiter!$G$63=FALSE,0,IF(AND(Mitarbeiter!$E$63&lt;&gt;"",FS$5+6&lt;Mitarbeiter!$E$63),0,IF(AND(Mitarbeiter!$F$63&lt;&gt;"",FS$5&gt;Mitarbeiter!$F$63),0,IF(Planung!FS65="",$C65,IF(ISNUMBER(Planung!FS65),Planung!FS65,IF(UPPER(Planung!FS65)="H",$C65/2,0)))))))</f>
        <v>0</v>
      </c>
      <c r="FT65" s="27">
        <f>IF($A65="",0,IF(Mitarbeiter!$G$63=FALSE,0,IF(AND(Mitarbeiter!$E$63&lt;&gt;"",FT$5+6&lt;Mitarbeiter!$E$63),0,IF(AND(Mitarbeiter!$F$63&lt;&gt;"",FT$5&gt;Mitarbeiter!$F$63),0,IF(Planung!FT65="",$C65,IF(ISNUMBER(Planung!FT65),Planung!FT65,IF(UPPER(Planung!FT65)="H",$C65/2,0)))))))</f>
        <v>0</v>
      </c>
      <c r="FU65" s="27">
        <f>IF($A65="",0,IF(Mitarbeiter!$G$63=FALSE,0,IF(AND(Mitarbeiter!$E$63&lt;&gt;"",FU$5+6&lt;Mitarbeiter!$E$63),0,IF(AND(Mitarbeiter!$F$63&lt;&gt;"",FU$5&gt;Mitarbeiter!$F$63),0,IF(Planung!FU65="",$C65,IF(ISNUMBER(Planung!FU65),Planung!FU65,IF(UPPER(Planung!FU65)="H",$C65/2,0)))))))</f>
        <v>0</v>
      </c>
      <c r="FV65" s="27">
        <f>IF($A65="",0,IF(Mitarbeiter!$G$63=FALSE,0,IF(AND(Mitarbeiter!$E$63&lt;&gt;"",FV$5+6&lt;Mitarbeiter!$E$63),0,IF(AND(Mitarbeiter!$F$63&lt;&gt;"",FV$5&gt;Mitarbeiter!$F$63),0,IF(Planung!FV65="",$C65,IF(ISNUMBER(Planung!FV65),Planung!FV65,IF(UPPER(Planung!FV65)="H",$C65/2,0)))))))</f>
        <v>0</v>
      </c>
      <c r="FW65" s="27">
        <f>IF($A65="",0,IF(Mitarbeiter!$G$63=FALSE,0,IF(AND(Mitarbeiter!$E$63&lt;&gt;"",FW$5+6&lt;Mitarbeiter!$E$63),0,IF(AND(Mitarbeiter!$F$63&lt;&gt;"",FW$5&gt;Mitarbeiter!$F$63),0,IF(Planung!FW65="",$C65,IF(ISNUMBER(Planung!FW65),Planung!FW65,IF(UPPER(Planung!FW65)="H",$C65/2,0)))))))</f>
        <v>0</v>
      </c>
      <c r="FX65" s="27">
        <f>IF($A65="",0,IF(Mitarbeiter!$G$63=FALSE,0,IF(AND(Mitarbeiter!$E$63&lt;&gt;"",FX$5+6&lt;Mitarbeiter!$E$63),0,IF(AND(Mitarbeiter!$F$63&lt;&gt;"",FX$5&gt;Mitarbeiter!$F$63),0,IF(Planung!FX65="",$C65,IF(ISNUMBER(Planung!FX65),Planung!FX65,IF(UPPER(Planung!FX65)="H",$C65/2,0)))))))</f>
        <v>0</v>
      </c>
      <c r="FY65" s="27">
        <f>IF($A65="",0,IF(Mitarbeiter!$G$63=FALSE,0,IF(AND(Mitarbeiter!$E$63&lt;&gt;"",FY$5+6&lt;Mitarbeiter!$E$63),0,IF(AND(Mitarbeiter!$F$63&lt;&gt;"",FY$5&gt;Mitarbeiter!$F$63),0,IF(Planung!FY65="",$C65,IF(ISNUMBER(Planung!FY65),Planung!FY65,IF(UPPER(Planung!FY65)="H",$C65/2,0)))))))</f>
        <v>0</v>
      </c>
      <c r="FZ65" s="27">
        <f>IF($A65="",0,IF(Mitarbeiter!$G$63=FALSE,0,IF(AND(Mitarbeiter!$E$63&lt;&gt;"",FZ$5+6&lt;Mitarbeiter!$E$63),0,IF(AND(Mitarbeiter!$F$63&lt;&gt;"",FZ$5&gt;Mitarbeiter!$F$63),0,IF(Planung!FZ65="",$C65,IF(ISNUMBER(Planung!FZ65),Planung!FZ65,IF(UPPER(Planung!FZ65)="H",$C65/2,0)))))))</f>
        <v>0</v>
      </c>
      <c r="GA65" s="27">
        <f>IF($A65="",0,IF(Mitarbeiter!$G$63=FALSE,0,IF(AND(Mitarbeiter!$E$63&lt;&gt;"",GA$5+6&lt;Mitarbeiter!$E$63),0,IF(AND(Mitarbeiter!$F$63&lt;&gt;"",GA$5&gt;Mitarbeiter!$F$63),0,IF(Planung!GA65="",$C65,IF(ISNUMBER(Planung!GA65),Planung!GA65,IF(UPPER(Planung!GA65)="H",$C65/2,0)))))))</f>
        <v>0</v>
      </c>
      <c r="GB65" s="27">
        <f>IF($A65="",0,IF(Mitarbeiter!$G$63=FALSE,0,IF(AND(Mitarbeiter!$E$63&lt;&gt;"",GB$5+6&lt;Mitarbeiter!$E$63),0,IF(AND(Mitarbeiter!$F$63&lt;&gt;"",GB$5&gt;Mitarbeiter!$F$63),0,IF(Planung!GB65="",$C65,IF(ISNUMBER(Planung!GB65),Planung!GB65,IF(UPPER(Planung!GB65)="H",$C65/2,0)))))))</f>
        <v>0</v>
      </c>
      <c r="GC65" s="27">
        <f>IF($A65="",0,IF(Mitarbeiter!$G$63=FALSE,0,IF(AND(Mitarbeiter!$E$63&lt;&gt;"",GC$5+6&lt;Mitarbeiter!$E$63),0,IF(AND(Mitarbeiter!$F$63&lt;&gt;"",GC$5&gt;Mitarbeiter!$F$63),0,IF(Planung!GC65="",$C65,IF(ISNUMBER(Planung!GC65),Planung!GC65,IF(UPPER(Planung!GC65)="H",$C65/2,0)))))))</f>
        <v>0</v>
      </c>
      <c r="GD65" s="27">
        <f>IF($A65="",0,IF(Mitarbeiter!$G$63=FALSE,0,IF(AND(Mitarbeiter!$E$63&lt;&gt;"",GD$5+6&lt;Mitarbeiter!$E$63),0,IF(AND(Mitarbeiter!$F$63&lt;&gt;"",GD$5&gt;Mitarbeiter!$F$63),0,IF(Planung!GD65="",$C65,IF(ISNUMBER(Planung!GD65),Planung!GD65,IF(UPPER(Planung!GD65)="H",$C65/2,0)))))))</f>
        <v>0</v>
      </c>
      <c r="GE65" s="27">
        <f>IF($A65="",0,IF(Mitarbeiter!$G$63=FALSE,0,IF(AND(Mitarbeiter!$E$63&lt;&gt;"",GE$5+6&lt;Mitarbeiter!$E$63),0,IF(AND(Mitarbeiter!$F$63&lt;&gt;"",GE$5&gt;Mitarbeiter!$F$63),0,IF(Planung!GE65="",$C65,IF(ISNUMBER(Planung!GE65),Planung!GE65,IF(UPPER(Planung!GE65)="H",$C65/2,0)))))))</f>
        <v>0</v>
      </c>
      <c r="GF65" s="27">
        <f>IF($A65="",0,IF(Mitarbeiter!$G$63=FALSE,0,IF(AND(Mitarbeiter!$E$63&lt;&gt;"",GF$5+6&lt;Mitarbeiter!$E$63),0,IF(AND(Mitarbeiter!$F$63&lt;&gt;"",GF$5&gt;Mitarbeiter!$F$63),0,IF(Planung!GF65="",$C65,IF(ISNUMBER(Planung!GF65),Planung!GF65,IF(UPPER(Planung!GF65)="H",$C65/2,0)))))))</f>
        <v>0</v>
      </c>
      <c r="GG65" s="27">
        <f>IF($A65="",0,IF(Mitarbeiter!$G$63=FALSE,0,IF(AND(Mitarbeiter!$E$63&lt;&gt;"",GG$5+6&lt;Mitarbeiter!$E$63),0,IF(AND(Mitarbeiter!$F$63&lt;&gt;"",GG$5&gt;Mitarbeiter!$F$63),0,IF(Planung!GG65="",$C65,IF(ISNUMBER(Planung!GG65),Planung!GG65,IF(UPPER(Planung!GG65)="H",$C65/2,0)))))))</f>
        <v>0</v>
      </c>
      <c r="GH65" s="27">
        <f>IF($A65="",0,IF(Mitarbeiter!$G$63=FALSE,0,IF(AND(Mitarbeiter!$E$63&lt;&gt;"",GH$5+6&lt;Mitarbeiter!$E$63),0,IF(AND(Mitarbeiter!$F$63&lt;&gt;"",GH$5&gt;Mitarbeiter!$F$63),0,IF(Planung!GH65="",$C65,IF(ISNUMBER(Planung!GH65),Planung!GH65,IF(UPPER(Planung!GH65)="H",$C65/2,0)))))))</f>
        <v>0</v>
      </c>
      <c r="GI65" s="27">
        <f>IF($A65="",0,IF(Mitarbeiter!$G$63=FALSE,0,IF(AND(Mitarbeiter!$E$63&lt;&gt;"",GI$5+6&lt;Mitarbeiter!$E$63),0,IF(AND(Mitarbeiter!$F$63&lt;&gt;"",GI$5&gt;Mitarbeiter!$F$63),0,IF(Planung!GI65="",$C65,IF(ISNUMBER(Planung!GI65),Planung!GI65,IF(UPPER(Planung!GI65)="H",$C65/2,0)))))))</f>
        <v>0</v>
      </c>
      <c r="GJ65" s="27">
        <f>IF($A65="",0,IF(Mitarbeiter!$G$63=FALSE,0,IF(AND(Mitarbeiter!$E$63&lt;&gt;"",GJ$5+6&lt;Mitarbeiter!$E$63),0,IF(AND(Mitarbeiter!$F$63&lt;&gt;"",GJ$5&gt;Mitarbeiter!$F$63),0,IF(Planung!GJ65="",$C65,IF(ISNUMBER(Planung!GJ65),Planung!GJ65,IF(UPPER(Planung!GJ65)="H",$C65/2,0)))))))</f>
        <v>0</v>
      </c>
      <c r="GK65" s="27">
        <f>IF($A65="",0,IF(Mitarbeiter!$G$63=FALSE,0,IF(AND(Mitarbeiter!$E$63&lt;&gt;"",GK$5+6&lt;Mitarbeiter!$E$63),0,IF(AND(Mitarbeiter!$F$63&lt;&gt;"",GK$5&gt;Mitarbeiter!$F$63),0,IF(Planung!GK65="",$C65,IF(ISNUMBER(Planung!GK65),Planung!GK65,IF(UPPER(Planung!GK65)="H",$C65/2,0)))))))</f>
        <v>0</v>
      </c>
      <c r="GL65" s="27">
        <f>IF($A65="",0,IF(Mitarbeiter!$G$63=FALSE,0,IF(AND(Mitarbeiter!$E$63&lt;&gt;"",GL$5+6&lt;Mitarbeiter!$E$63),0,IF(AND(Mitarbeiter!$F$63&lt;&gt;"",GL$5&gt;Mitarbeiter!$F$63),0,IF(Planung!GL65="",$C65,IF(ISNUMBER(Planung!GL65),Planung!GL65,IF(UPPER(Planung!GL65)="H",$C65/2,0)))))))</f>
        <v>0</v>
      </c>
      <c r="GM65" s="27">
        <f>IF($A65="",0,IF(Mitarbeiter!$G$63=FALSE,0,IF(AND(Mitarbeiter!$E$63&lt;&gt;"",GM$5+6&lt;Mitarbeiter!$E$63),0,IF(AND(Mitarbeiter!$F$63&lt;&gt;"",GM$5&gt;Mitarbeiter!$F$63),0,IF(Planung!GM65="",$C65,IF(ISNUMBER(Planung!GM65),Planung!GM65,IF(UPPER(Planung!GM65)="H",$C65/2,0)))))))</f>
        <v>0</v>
      </c>
      <c r="GN65" s="27">
        <f>IF($A65="",0,IF(Mitarbeiter!$G$63=FALSE,0,IF(AND(Mitarbeiter!$E$63&lt;&gt;"",GN$5+6&lt;Mitarbeiter!$E$63),0,IF(AND(Mitarbeiter!$F$63&lt;&gt;"",GN$5&gt;Mitarbeiter!$F$63),0,IF(Planung!GN65="",$C65,IF(ISNUMBER(Planung!GN65),Planung!GN65,IF(UPPER(Planung!GN65)="H",$C65/2,0)))))))</f>
        <v>0</v>
      </c>
      <c r="GO65" s="27">
        <f>IF($A65="",0,IF(Mitarbeiter!$G$63=FALSE,0,IF(AND(Mitarbeiter!$E$63&lt;&gt;"",GO$5+6&lt;Mitarbeiter!$E$63),0,IF(AND(Mitarbeiter!$F$63&lt;&gt;"",GO$5&gt;Mitarbeiter!$F$63),0,IF(Planung!GO65="",$C65,IF(ISNUMBER(Planung!GO65),Planung!GO65,IF(UPPER(Planung!GO65)="H",$C65/2,0)))))))</f>
        <v>0</v>
      </c>
      <c r="GP65" s="27">
        <f>IF($A65="",0,IF(Mitarbeiter!$G$63=FALSE,0,IF(AND(Mitarbeiter!$E$63&lt;&gt;"",GP$5+6&lt;Mitarbeiter!$E$63),0,IF(AND(Mitarbeiter!$F$63&lt;&gt;"",GP$5&gt;Mitarbeiter!$F$63),0,IF(Planung!GP65="",$C65,IF(ISNUMBER(Planung!GP65),Planung!GP65,IF(UPPER(Planung!GP65)="H",$C65/2,0)))))))</f>
        <v>0</v>
      </c>
      <c r="GQ65" s="27">
        <f>IF($A65="",0,IF(Mitarbeiter!$G$63=FALSE,0,IF(AND(Mitarbeiter!$E$63&lt;&gt;"",GQ$5+6&lt;Mitarbeiter!$E$63),0,IF(AND(Mitarbeiter!$F$63&lt;&gt;"",GQ$5&gt;Mitarbeiter!$F$63),0,IF(Planung!GQ65="",$C65,IF(ISNUMBER(Planung!GQ65),Planung!GQ65,IF(UPPER(Planung!GQ65)="H",$C65/2,0)))))))</f>
        <v>0</v>
      </c>
      <c r="GR65" s="27">
        <f>IF($A65="",0,IF(Mitarbeiter!$G$63=FALSE,0,IF(AND(Mitarbeiter!$E$63&lt;&gt;"",GR$5+6&lt;Mitarbeiter!$E$63),0,IF(AND(Mitarbeiter!$F$63&lt;&gt;"",GR$5&gt;Mitarbeiter!$F$63),0,IF(Planung!GR65="",$C65,IF(ISNUMBER(Planung!GR65),Planung!GR65,IF(UPPER(Planung!GR65)="H",$C65/2,0)))))))</f>
        <v>0</v>
      </c>
      <c r="GS65" s="27">
        <f>IF($A65="",0,IF(Mitarbeiter!$G$63=FALSE,0,IF(AND(Mitarbeiter!$E$63&lt;&gt;"",GS$5+6&lt;Mitarbeiter!$E$63),0,IF(AND(Mitarbeiter!$F$63&lt;&gt;"",GS$5&gt;Mitarbeiter!$F$63),0,IF(Planung!GS65="",$C65,IF(ISNUMBER(Planung!GS65),Planung!GS65,IF(UPPER(Planung!GS65)="H",$C65/2,0)))))))</f>
        <v>0</v>
      </c>
      <c r="GT65" s="27">
        <f>IF($A65="",0,IF(Mitarbeiter!$G$63=FALSE,0,IF(AND(Mitarbeiter!$E$63&lt;&gt;"",GT$5+6&lt;Mitarbeiter!$E$63),0,IF(AND(Mitarbeiter!$F$63&lt;&gt;"",GT$5&gt;Mitarbeiter!$F$63),0,IF(Planung!GT65="",$C65,IF(ISNUMBER(Planung!GT65),Planung!GT65,IF(UPPER(Planung!GT65)="H",$C65/2,0)))))))</f>
        <v>0</v>
      </c>
      <c r="GU65" s="27">
        <f>IF($A65="",0,IF(Mitarbeiter!$G$63=FALSE,0,IF(AND(Mitarbeiter!$E$63&lt;&gt;"",GU$5+6&lt;Mitarbeiter!$E$63),0,IF(AND(Mitarbeiter!$F$63&lt;&gt;"",GU$5&gt;Mitarbeiter!$F$63),0,IF(Planung!GU65="",$C65,IF(ISNUMBER(Planung!GU65),Planung!GU65,IF(UPPER(Planung!GU65)="H",$C65/2,0)))))))</f>
        <v>0</v>
      </c>
      <c r="GV65" s="27">
        <f>IF($A65="",0,IF(Mitarbeiter!$G$63=FALSE,0,IF(AND(Mitarbeiter!$E$63&lt;&gt;"",GV$5+6&lt;Mitarbeiter!$E$63),0,IF(AND(Mitarbeiter!$F$63&lt;&gt;"",GV$5&gt;Mitarbeiter!$F$63),0,IF(Planung!GV65="",$C65,IF(ISNUMBER(Planung!GV65),Planung!GV65,IF(UPPER(Planung!GV65)="H",$C65/2,0)))))))</f>
        <v>0</v>
      </c>
      <c r="GW65" s="27">
        <f>IF($A65="",0,IF(Mitarbeiter!$G$63=FALSE,0,IF(AND(Mitarbeiter!$E$63&lt;&gt;"",GW$5+6&lt;Mitarbeiter!$E$63),0,IF(AND(Mitarbeiter!$F$63&lt;&gt;"",GW$5&gt;Mitarbeiter!$F$63),0,IF(Planung!GW65="",$C65,IF(ISNUMBER(Planung!GW65),Planung!GW65,IF(UPPER(Planung!GW65)="H",$C65/2,0)))))))</f>
        <v>0</v>
      </c>
      <c r="GX65" s="27">
        <f>IF($A65="",0,IF(Mitarbeiter!$G$63=FALSE,0,IF(AND(Mitarbeiter!$E$63&lt;&gt;"",GX$5+6&lt;Mitarbeiter!$E$63),0,IF(AND(Mitarbeiter!$F$63&lt;&gt;"",GX$5&gt;Mitarbeiter!$F$63),0,IF(Planung!GX65="",$C65,IF(ISNUMBER(Planung!GX65),Planung!GX65,IF(UPPER(Planung!GX65)="H",$C65/2,0)))))))</f>
        <v>0</v>
      </c>
      <c r="GY65" s="27">
        <f>IF($A65="",0,IF(Mitarbeiter!$G$63=FALSE,0,IF(AND(Mitarbeiter!$E$63&lt;&gt;"",GY$5+6&lt;Mitarbeiter!$E$63),0,IF(AND(Mitarbeiter!$F$63&lt;&gt;"",GY$5&gt;Mitarbeiter!$F$63),0,IF(Planung!GY65="",$C65,IF(ISNUMBER(Planung!GY65),Planung!GY65,IF(UPPER(Planung!GY65)="H",$C65/2,0)))))))</f>
        <v>0</v>
      </c>
      <c r="GZ65" s="27">
        <f>IF($A65="",0,IF(Mitarbeiter!$G$63=FALSE,0,IF(AND(Mitarbeiter!$E$63&lt;&gt;"",GZ$5+6&lt;Mitarbeiter!$E$63),0,IF(AND(Mitarbeiter!$F$63&lt;&gt;"",GZ$5&gt;Mitarbeiter!$F$63),0,IF(Planung!GZ65="",$C65,IF(ISNUMBER(Planung!GZ65),Planung!GZ65,IF(UPPER(Planung!GZ65)="H",$C65/2,0)))))))</f>
        <v>0</v>
      </c>
      <c r="HA65" s="27">
        <f>IF($A65="",0,IF(Mitarbeiter!$G$63=FALSE,0,IF(AND(Mitarbeiter!$E$63&lt;&gt;"",HA$5+6&lt;Mitarbeiter!$E$63),0,IF(AND(Mitarbeiter!$F$63&lt;&gt;"",HA$5&gt;Mitarbeiter!$F$63),0,IF(Planung!HA65="",$C65,IF(ISNUMBER(Planung!HA65),Planung!HA65,IF(UPPER(Planung!HA65)="H",$C65/2,0)))))))</f>
        <v>0</v>
      </c>
      <c r="HB65" s="27">
        <f>IF($A65="",0,IF(Mitarbeiter!$G$63=FALSE,0,IF(AND(Mitarbeiter!$E$63&lt;&gt;"",HB$5+6&lt;Mitarbeiter!$E$63),0,IF(AND(Mitarbeiter!$F$63&lt;&gt;"",HB$5&gt;Mitarbeiter!$F$63),0,IF(Planung!HB65="",$C65,IF(ISNUMBER(Planung!HB65),Planung!HB65,IF(UPPER(Planung!HB65)="H",$C65/2,0)))))))</f>
        <v>0</v>
      </c>
      <c r="HC65" s="27">
        <f>IF($A65="",0,IF(Mitarbeiter!$G$63=FALSE,0,IF(AND(Mitarbeiter!$E$63&lt;&gt;"",HC$5+6&lt;Mitarbeiter!$E$63),0,IF(AND(Mitarbeiter!$F$63&lt;&gt;"",HC$5&gt;Mitarbeiter!$F$63),0,IF(Planung!HC65="",$C65,IF(ISNUMBER(Planung!HC65),Planung!HC65,IF(UPPER(Planung!HC65)="H",$C65/2,0)))))))</f>
        <v>0</v>
      </c>
      <c r="HD65" s="27">
        <f>IF($A65="",0,IF(Mitarbeiter!$G$63=FALSE,0,IF(AND(Mitarbeiter!$E$63&lt;&gt;"",HD$5+6&lt;Mitarbeiter!$E$63),0,IF(AND(Mitarbeiter!$F$63&lt;&gt;"",HD$5&gt;Mitarbeiter!$F$63),0,IF(Planung!HD65="",$C65,IF(ISNUMBER(Planung!HD65),Planung!HD65,IF(UPPER(Planung!HD65)="H",$C65/2,0)))))))</f>
        <v>0</v>
      </c>
      <c r="HE65" s="27">
        <f>IF($A65="",0,IF(Mitarbeiter!$G$63=FALSE,0,IF(AND(Mitarbeiter!$E$63&lt;&gt;"",HE$5+6&lt;Mitarbeiter!$E$63),0,IF(AND(Mitarbeiter!$F$63&lt;&gt;"",HE$5&gt;Mitarbeiter!$F$63),0,IF(Planung!HE65="",$C65,IF(ISNUMBER(Planung!HE65),Planung!HE65,IF(UPPER(Planung!HE65)="H",$C65/2,0)))))))</f>
        <v>0</v>
      </c>
      <c r="HF65" s="27">
        <f>IF($A65="",0,IF(Mitarbeiter!$G$63=FALSE,0,IF(AND(Mitarbeiter!$E$63&lt;&gt;"",HF$5+6&lt;Mitarbeiter!$E$63),0,IF(AND(Mitarbeiter!$F$63&lt;&gt;"",HF$5&gt;Mitarbeiter!$F$63),0,IF(Planung!HF65="",$C65,IF(ISNUMBER(Planung!HF65),Planung!HF65,IF(UPPER(Planung!HF65)="H",$C65/2,0)))))))</f>
        <v>0</v>
      </c>
      <c r="HG65" s="27">
        <f>IF($A65="",0,IF(Mitarbeiter!$G$63=FALSE,0,IF(AND(Mitarbeiter!$E$63&lt;&gt;"",HG$5+6&lt;Mitarbeiter!$E$63),0,IF(AND(Mitarbeiter!$F$63&lt;&gt;"",HG$5&gt;Mitarbeiter!$F$63),0,IF(Planung!HG65="",$C65,IF(ISNUMBER(Planung!HG65),Planung!HG65,IF(UPPER(Planung!HG65)="H",$C65/2,0)))))))</f>
        <v>0</v>
      </c>
      <c r="HH65" s="27">
        <f>IF($A65="",0,IF(Mitarbeiter!$G$63=FALSE,0,IF(AND(Mitarbeiter!$E$63&lt;&gt;"",HH$5+6&lt;Mitarbeiter!$E$63),0,IF(AND(Mitarbeiter!$F$63&lt;&gt;"",HH$5&gt;Mitarbeiter!$F$63),0,IF(Planung!HH65="",$C65,IF(ISNUMBER(Planung!HH65),Planung!HH65,IF(UPPER(Planung!HH65)="H",$C65/2,0)))))))</f>
        <v>0</v>
      </c>
      <c r="HI65" s="27">
        <f>IF($A65="",0,IF(Mitarbeiter!$G$63=FALSE,0,IF(AND(Mitarbeiter!$E$63&lt;&gt;"",HI$5+6&lt;Mitarbeiter!$E$63),0,IF(AND(Mitarbeiter!$F$63&lt;&gt;"",HI$5&gt;Mitarbeiter!$F$63),0,IF(Planung!HI65="",$C65,IF(ISNUMBER(Planung!HI65),Planung!HI65,IF(UPPER(Planung!HI65)="H",$C65/2,0)))))))</f>
        <v>0</v>
      </c>
      <c r="HJ65" s="27">
        <f>IF($A65="",0,IF(Mitarbeiter!$G$63=FALSE,0,IF(AND(Mitarbeiter!$E$63&lt;&gt;"",HJ$5+6&lt;Mitarbeiter!$E$63),0,IF(AND(Mitarbeiter!$F$63&lt;&gt;"",HJ$5&gt;Mitarbeiter!$F$63),0,IF(Planung!HJ65="",$C65,IF(ISNUMBER(Planung!HJ65),Planung!HJ65,IF(UPPER(Planung!HJ65)="H",$C65/2,0)))))))</f>
        <v>0</v>
      </c>
      <c r="HK65" s="27">
        <f>IF($A65="",0,IF(Mitarbeiter!$G$63=FALSE,0,IF(AND(Mitarbeiter!$E$63&lt;&gt;"",HK$5+6&lt;Mitarbeiter!$E$63),0,IF(AND(Mitarbeiter!$F$63&lt;&gt;"",HK$5&gt;Mitarbeiter!$F$63),0,IF(Planung!HK65="",$C65,IF(ISNUMBER(Planung!HK65),Planung!HK65,IF(UPPER(Planung!HK65)="H",$C65/2,0)))))))</f>
        <v>0</v>
      </c>
      <c r="HL65" s="27">
        <f>IF($A65="",0,IF(Mitarbeiter!$G$63=FALSE,0,IF(AND(Mitarbeiter!$E$63&lt;&gt;"",HL$5+6&lt;Mitarbeiter!$E$63),0,IF(AND(Mitarbeiter!$F$63&lt;&gt;"",HL$5&gt;Mitarbeiter!$F$63),0,IF(Planung!HL65="",$C65,IF(ISNUMBER(Planung!HL65),Planung!HL65,IF(UPPER(Planung!HL65)="H",$C65/2,0)))))))</f>
        <v>0</v>
      </c>
      <c r="HM65" s="27">
        <f>IF($A65="",0,IF(Mitarbeiter!$G$63=FALSE,0,IF(AND(Mitarbeiter!$E$63&lt;&gt;"",HM$5+6&lt;Mitarbeiter!$E$63),0,IF(AND(Mitarbeiter!$F$63&lt;&gt;"",HM$5&gt;Mitarbeiter!$F$63),0,IF(Planung!HM65="",$C65,IF(ISNUMBER(Planung!HM65),Planung!HM65,IF(UPPER(Planung!HM65)="H",$C65/2,0)))))))</f>
        <v>0</v>
      </c>
      <c r="HN65" s="27">
        <f>IF($A65="",0,IF(Mitarbeiter!$G$63=FALSE,0,IF(AND(Mitarbeiter!$E$63&lt;&gt;"",HN$5+6&lt;Mitarbeiter!$E$63),0,IF(AND(Mitarbeiter!$F$63&lt;&gt;"",HN$5&gt;Mitarbeiter!$F$63),0,IF(Planung!HN65="",$C65,IF(ISNUMBER(Planung!HN65),Planung!HN65,IF(UPPER(Planung!HN65)="H",$C65/2,0)))))))</f>
        <v>0</v>
      </c>
      <c r="HO65" s="27">
        <f>IF($A65="",0,IF(Mitarbeiter!$G$63=FALSE,0,IF(AND(Mitarbeiter!$E$63&lt;&gt;"",HO$5+6&lt;Mitarbeiter!$E$63),0,IF(AND(Mitarbeiter!$F$63&lt;&gt;"",HO$5&gt;Mitarbeiter!$F$63),0,IF(Planung!HO65="",$C65,IF(ISNUMBER(Planung!HO65),Planung!HO65,IF(UPPER(Planung!HO65)="H",$C65/2,0)))))))</f>
        <v>0</v>
      </c>
      <c r="HP65" s="27">
        <f>IF($A65="",0,IF(Mitarbeiter!$G$63=FALSE,0,IF(AND(Mitarbeiter!$E$63&lt;&gt;"",HP$5+6&lt;Mitarbeiter!$E$63),0,IF(AND(Mitarbeiter!$F$63&lt;&gt;"",HP$5&gt;Mitarbeiter!$F$63),0,IF(Planung!HP65="",$C65,IF(ISNUMBER(Planung!HP65),Planung!HP65,IF(UPPER(Planung!HP65)="H",$C65/2,0)))))))</f>
        <v>0</v>
      </c>
      <c r="HQ65" s="27">
        <f>IF($A65="",0,IF(Mitarbeiter!$G$63=FALSE,0,IF(AND(Mitarbeiter!$E$63&lt;&gt;"",HQ$5+6&lt;Mitarbeiter!$E$63),0,IF(AND(Mitarbeiter!$F$63&lt;&gt;"",HQ$5&gt;Mitarbeiter!$F$63),0,IF(Planung!HQ65="",$C65,IF(ISNUMBER(Planung!HQ65),Planung!HQ65,IF(UPPER(Planung!HQ65)="H",$C65/2,0)))))))</f>
        <v>0</v>
      </c>
      <c r="HR65" s="27">
        <f>IF($A65="",0,IF(Mitarbeiter!$G$63=FALSE,0,IF(AND(Mitarbeiter!$E$63&lt;&gt;"",HR$5+6&lt;Mitarbeiter!$E$63),0,IF(AND(Mitarbeiter!$F$63&lt;&gt;"",HR$5&gt;Mitarbeiter!$F$63),0,IF(Planung!HR65="",$C65,IF(ISNUMBER(Planung!HR65),Planung!HR65,IF(UPPER(Planung!HR65)="H",$C65/2,0)))))))</f>
        <v>0</v>
      </c>
      <c r="HS65" s="27">
        <f>IF($A65="",0,IF(Mitarbeiter!$G$63=FALSE,0,IF(AND(Mitarbeiter!$E$63&lt;&gt;"",HS$5+6&lt;Mitarbeiter!$E$63),0,IF(AND(Mitarbeiter!$F$63&lt;&gt;"",HS$5&gt;Mitarbeiter!$F$63),0,IF(Planung!HS65="",$C65,IF(ISNUMBER(Planung!HS65),Planung!HS65,IF(UPPER(Planung!HS65)="H",$C65/2,0)))))))</f>
        <v>0</v>
      </c>
      <c r="HT65" s="27">
        <f>IF($A65="",0,IF(Mitarbeiter!$G$63=FALSE,0,IF(AND(Mitarbeiter!$E$63&lt;&gt;"",HT$5+6&lt;Mitarbeiter!$E$63),0,IF(AND(Mitarbeiter!$F$63&lt;&gt;"",HT$5&gt;Mitarbeiter!$F$63),0,IF(Planung!HT65="",$C65,IF(ISNUMBER(Planung!HT65),Planung!HT65,IF(UPPER(Planung!HT65)="H",$C65/2,0)))))))</f>
        <v>0</v>
      </c>
      <c r="HU65" s="27">
        <f>IF($A65="",0,IF(Mitarbeiter!$G$63=FALSE,0,IF(AND(Mitarbeiter!$E$63&lt;&gt;"",HU$5+6&lt;Mitarbeiter!$E$63),0,IF(AND(Mitarbeiter!$F$63&lt;&gt;"",HU$5&gt;Mitarbeiter!$F$63),0,IF(Planung!HU65="",$C65,IF(ISNUMBER(Planung!HU65),Planung!HU65,IF(UPPER(Planung!HU65)="H",$C65/2,0)))))))</f>
        <v>0</v>
      </c>
      <c r="HV65" s="27">
        <f>IF($A65="",0,IF(Mitarbeiter!$G$63=FALSE,0,IF(AND(Mitarbeiter!$E$63&lt;&gt;"",HV$5+6&lt;Mitarbeiter!$E$63),0,IF(AND(Mitarbeiter!$F$63&lt;&gt;"",HV$5&gt;Mitarbeiter!$F$63),0,IF(Planung!HV65="",$C65,IF(ISNUMBER(Planung!HV65),Planung!HV65,IF(UPPER(Planung!HV65)="H",$C65/2,0)))))))</f>
        <v>0</v>
      </c>
      <c r="HW65" s="27">
        <f>IF($A65="",0,IF(Mitarbeiter!$G$63=FALSE,0,IF(AND(Mitarbeiter!$E$63&lt;&gt;"",HW$5+6&lt;Mitarbeiter!$E$63),0,IF(AND(Mitarbeiter!$F$63&lt;&gt;"",HW$5&gt;Mitarbeiter!$F$63),0,IF(Planung!HW65="",$C65,IF(ISNUMBER(Planung!HW65),Planung!HW65,IF(UPPER(Planung!HW65)="H",$C65/2,0)))))))</f>
        <v>0</v>
      </c>
      <c r="HX65" s="27">
        <f>IF($A65="",0,IF(Mitarbeiter!$G$63=FALSE,0,IF(AND(Mitarbeiter!$E$63&lt;&gt;"",HX$5+6&lt;Mitarbeiter!$E$63),0,IF(AND(Mitarbeiter!$F$63&lt;&gt;"",HX$5&gt;Mitarbeiter!$F$63),0,IF(Planung!HX65="",$C65,IF(ISNUMBER(Planung!HX65),Planung!HX65,IF(UPPER(Planung!HX65)="H",$C65/2,0)))))))</f>
        <v>0</v>
      </c>
      <c r="HY65" s="27">
        <f>IF($A65="",0,IF(Mitarbeiter!$G$63=FALSE,0,IF(AND(Mitarbeiter!$E$63&lt;&gt;"",HY$5+6&lt;Mitarbeiter!$E$63),0,IF(AND(Mitarbeiter!$F$63&lt;&gt;"",HY$5&gt;Mitarbeiter!$F$63),0,IF(Planung!HY65="",$C65,IF(ISNUMBER(Planung!HY65),Planung!HY65,IF(UPPER(Planung!HY65)="H",$C65/2,0)))))))</f>
        <v>0</v>
      </c>
      <c r="HZ65" s="27">
        <f>IF($A65="",0,IF(Mitarbeiter!$G$63=FALSE,0,IF(AND(Mitarbeiter!$E$63&lt;&gt;"",HZ$5+6&lt;Mitarbeiter!$E$63),0,IF(AND(Mitarbeiter!$F$63&lt;&gt;"",HZ$5&gt;Mitarbeiter!$F$63),0,IF(Planung!HZ65="",$C65,IF(ISNUMBER(Planung!HZ65),Planung!HZ65,IF(UPPER(Planung!HZ65)="H",$C65/2,0)))))))</f>
        <v>0</v>
      </c>
      <c r="IA65" s="27">
        <f>IF($A65="",0,IF(Mitarbeiter!$G$63=FALSE,0,IF(AND(Mitarbeiter!$E$63&lt;&gt;"",IA$5+6&lt;Mitarbeiter!$E$63),0,IF(AND(Mitarbeiter!$F$63&lt;&gt;"",IA$5&gt;Mitarbeiter!$F$63),0,IF(Planung!IA65="",$C65,IF(ISNUMBER(Planung!IA65),Planung!IA65,IF(UPPER(Planung!IA65)="H",$C65/2,0)))))))</f>
        <v>0</v>
      </c>
    </row>
    <row r="66" spans="1:235" x14ac:dyDescent="0.25">
      <c r="A66" s="7" t="str">
        <f>Planung!A66</f>
        <v/>
      </c>
      <c r="B66" s="7" t="str">
        <f>Planung!B66</f>
        <v/>
      </c>
      <c r="C66" s="27">
        <f>N(Mitarbeiter!$D$64)</f>
        <v>0</v>
      </c>
      <c r="D66" s="27">
        <f>IF($A66="",0,IF(Mitarbeiter!$G$64=FALSE,0,IF(AND(Mitarbeiter!$E$64&lt;&gt;"",D$5+6&lt;Mitarbeiter!$E$64),0,IF(AND(Mitarbeiter!$F$64&lt;&gt;"",D$5&gt;Mitarbeiter!$F$64),0,IF(Planung!D66="",$C66,IF(ISNUMBER(Planung!D66),Planung!D66,IF(UPPER(Planung!D66)="H",$C66/2,0)))))))</f>
        <v>0</v>
      </c>
      <c r="E66" s="27">
        <f>IF($A66="",0,IF(Mitarbeiter!$G$64=FALSE,0,IF(AND(Mitarbeiter!$E$64&lt;&gt;"",E$5+6&lt;Mitarbeiter!$E$64),0,IF(AND(Mitarbeiter!$F$64&lt;&gt;"",E$5&gt;Mitarbeiter!$F$64),0,IF(Planung!E66="",$C66,IF(ISNUMBER(Planung!E66),Planung!E66,IF(UPPER(Planung!E66)="H",$C66/2,0)))))))</f>
        <v>0</v>
      </c>
      <c r="F66" s="27">
        <f>IF($A66="",0,IF(Mitarbeiter!$G$64=FALSE,0,IF(AND(Mitarbeiter!$E$64&lt;&gt;"",F$5+6&lt;Mitarbeiter!$E$64),0,IF(AND(Mitarbeiter!$F$64&lt;&gt;"",F$5&gt;Mitarbeiter!$F$64),0,IF(Planung!F66="",$C66,IF(ISNUMBER(Planung!F66),Planung!F66,IF(UPPER(Planung!F66)="H",$C66/2,0)))))))</f>
        <v>0</v>
      </c>
      <c r="G66" s="27">
        <f>IF($A66="",0,IF(Mitarbeiter!$G$64=FALSE,0,IF(AND(Mitarbeiter!$E$64&lt;&gt;"",G$5+6&lt;Mitarbeiter!$E$64),0,IF(AND(Mitarbeiter!$F$64&lt;&gt;"",G$5&gt;Mitarbeiter!$F$64),0,IF(Planung!G66="",$C66,IF(ISNUMBER(Planung!G66),Planung!G66,IF(UPPER(Planung!G66)="H",$C66/2,0)))))))</f>
        <v>0</v>
      </c>
      <c r="H66" s="27">
        <f>IF($A66="",0,IF(Mitarbeiter!$G$64=FALSE,0,IF(AND(Mitarbeiter!$E$64&lt;&gt;"",H$5+6&lt;Mitarbeiter!$E$64),0,IF(AND(Mitarbeiter!$F$64&lt;&gt;"",H$5&gt;Mitarbeiter!$F$64),0,IF(Planung!H66="",$C66,IF(ISNUMBER(Planung!H66),Planung!H66,IF(UPPER(Planung!H66)="H",$C66/2,0)))))))</f>
        <v>0</v>
      </c>
      <c r="I66" s="27">
        <f>IF($A66="",0,IF(Mitarbeiter!$G$64=FALSE,0,IF(AND(Mitarbeiter!$E$64&lt;&gt;"",I$5+6&lt;Mitarbeiter!$E$64),0,IF(AND(Mitarbeiter!$F$64&lt;&gt;"",I$5&gt;Mitarbeiter!$F$64),0,IF(Planung!I66="",$C66,IF(ISNUMBER(Planung!I66),Planung!I66,IF(UPPER(Planung!I66)="H",$C66/2,0)))))))</f>
        <v>0</v>
      </c>
      <c r="J66" s="27">
        <f>IF($A66="",0,IF(Mitarbeiter!$G$64=FALSE,0,IF(AND(Mitarbeiter!$E$64&lt;&gt;"",J$5+6&lt;Mitarbeiter!$E$64),0,IF(AND(Mitarbeiter!$F$64&lt;&gt;"",J$5&gt;Mitarbeiter!$F$64),0,IF(Planung!J66="",$C66,IF(ISNUMBER(Planung!J66),Planung!J66,IF(UPPER(Planung!J66)="H",$C66/2,0)))))))</f>
        <v>0</v>
      </c>
      <c r="K66" s="27">
        <f>IF($A66="",0,IF(Mitarbeiter!$G$64=FALSE,0,IF(AND(Mitarbeiter!$E$64&lt;&gt;"",K$5+6&lt;Mitarbeiter!$E$64),0,IF(AND(Mitarbeiter!$F$64&lt;&gt;"",K$5&gt;Mitarbeiter!$F$64),0,IF(Planung!K66="",$C66,IF(ISNUMBER(Planung!K66),Planung!K66,IF(UPPER(Planung!K66)="H",$C66/2,0)))))))</f>
        <v>0</v>
      </c>
      <c r="L66" s="27">
        <f>IF($A66="",0,IF(Mitarbeiter!$G$64=FALSE,0,IF(AND(Mitarbeiter!$E$64&lt;&gt;"",L$5+6&lt;Mitarbeiter!$E$64),0,IF(AND(Mitarbeiter!$F$64&lt;&gt;"",L$5&gt;Mitarbeiter!$F$64),0,IF(Planung!L66="",$C66,IF(ISNUMBER(Planung!L66),Planung!L66,IF(UPPER(Planung!L66)="H",$C66/2,0)))))))</f>
        <v>0</v>
      </c>
      <c r="M66" s="27">
        <f>IF($A66="",0,IF(Mitarbeiter!$G$64=FALSE,0,IF(AND(Mitarbeiter!$E$64&lt;&gt;"",M$5+6&lt;Mitarbeiter!$E$64),0,IF(AND(Mitarbeiter!$F$64&lt;&gt;"",M$5&gt;Mitarbeiter!$F$64),0,IF(Planung!M66="",$C66,IF(ISNUMBER(Planung!M66),Planung!M66,IF(UPPER(Planung!M66)="H",$C66/2,0)))))))</f>
        <v>0</v>
      </c>
      <c r="N66" s="27">
        <f>IF($A66="",0,IF(Mitarbeiter!$G$64=FALSE,0,IF(AND(Mitarbeiter!$E$64&lt;&gt;"",N$5+6&lt;Mitarbeiter!$E$64),0,IF(AND(Mitarbeiter!$F$64&lt;&gt;"",N$5&gt;Mitarbeiter!$F$64),0,IF(Planung!N66="",$C66,IF(ISNUMBER(Planung!N66),Planung!N66,IF(UPPER(Planung!N66)="H",$C66/2,0)))))))</f>
        <v>0</v>
      </c>
      <c r="O66" s="27">
        <f>IF($A66="",0,IF(Mitarbeiter!$G$64=FALSE,0,IF(AND(Mitarbeiter!$E$64&lt;&gt;"",O$5+6&lt;Mitarbeiter!$E$64),0,IF(AND(Mitarbeiter!$F$64&lt;&gt;"",O$5&gt;Mitarbeiter!$F$64),0,IF(Planung!O66="",$C66,IF(ISNUMBER(Planung!O66),Planung!O66,IF(UPPER(Planung!O66)="H",$C66/2,0)))))))</f>
        <v>0</v>
      </c>
      <c r="P66" s="27">
        <f>IF($A66="",0,IF(Mitarbeiter!$G$64=FALSE,0,IF(AND(Mitarbeiter!$E$64&lt;&gt;"",P$5+6&lt;Mitarbeiter!$E$64),0,IF(AND(Mitarbeiter!$F$64&lt;&gt;"",P$5&gt;Mitarbeiter!$F$64),0,IF(Planung!P66="",$C66,IF(ISNUMBER(Planung!P66),Planung!P66,IF(UPPER(Planung!P66)="H",$C66/2,0)))))))</f>
        <v>0</v>
      </c>
      <c r="Q66" s="27">
        <f>IF($A66="",0,IF(Mitarbeiter!$G$64=FALSE,0,IF(AND(Mitarbeiter!$E$64&lt;&gt;"",Q$5+6&lt;Mitarbeiter!$E$64),0,IF(AND(Mitarbeiter!$F$64&lt;&gt;"",Q$5&gt;Mitarbeiter!$F$64),0,IF(Planung!Q66="",$C66,IF(ISNUMBER(Planung!Q66),Planung!Q66,IF(UPPER(Planung!Q66)="H",$C66/2,0)))))))</f>
        <v>0</v>
      </c>
      <c r="R66" s="27">
        <f>IF($A66="",0,IF(Mitarbeiter!$G$64=FALSE,0,IF(AND(Mitarbeiter!$E$64&lt;&gt;"",R$5+6&lt;Mitarbeiter!$E$64),0,IF(AND(Mitarbeiter!$F$64&lt;&gt;"",R$5&gt;Mitarbeiter!$F$64),0,IF(Planung!R66="",$C66,IF(ISNUMBER(Planung!R66),Planung!R66,IF(UPPER(Planung!R66)="H",$C66/2,0)))))))</f>
        <v>0</v>
      </c>
      <c r="S66" s="27">
        <f>IF($A66="",0,IF(Mitarbeiter!$G$64=FALSE,0,IF(AND(Mitarbeiter!$E$64&lt;&gt;"",S$5+6&lt;Mitarbeiter!$E$64),0,IF(AND(Mitarbeiter!$F$64&lt;&gt;"",S$5&gt;Mitarbeiter!$F$64),0,IF(Planung!S66="",$C66,IF(ISNUMBER(Planung!S66),Planung!S66,IF(UPPER(Planung!S66)="H",$C66/2,0)))))))</f>
        <v>0</v>
      </c>
      <c r="T66" s="27">
        <f>IF($A66="",0,IF(Mitarbeiter!$G$64=FALSE,0,IF(AND(Mitarbeiter!$E$64&lt;&gt;"",T$5+6&lt;Mitarbeiter!$E$64),0,IF(AND(Mitarbeiter!$F$64&lt;&gt;"",T$5&gt;Mitarbeiter!$F$64),0,IF(Planung!T66="",$C66,IF(ISNUMBER(Planung!T66),Planung!T66,IF(UPPER(Planung!T66)="H",$C66/2,0)))))))</f>
        <v>0</v>
      </c>
      <c r="U66" s="27">
        <f>IF($A66="",0,IF(Mitarbeiter!$G$64=FALSE,0,IF(AND(Mitarbeiter!$E$64&lt;&gt;"",U$5+6&lt;Mitarbeiter!$E$64),0,IF(AND(Mitarbeiter!$F$64&lt;&gt;"",U$5&gt;Mitarbeiter!$F$64),0,IF(Planung!U66="",$C66,IF(ISNUMBER(Planung!U66),Planung!U66,IF(UPPER(Planung!U66)="H",$C66/2,0)))))))</f>
        <v>0</v>
      </c>
      <c r="V66" s="27">
        <f>IF($A66="",0,IF(Mitarbeiter!$G$64=FALSE,0,IF(AND(Mitarbeiter!$E$64&lt;&gt;"",V$5+6&lt;Mitarbeiter!$E$64),0,IF(AND(Mitarbeiter!$F$64&lt;&gt;"",V$5&gt;Mitarbeiter!$F$64),0,IF(Planung!V66="",$C66,IF(ISNUMBER(Planung!V66),Planung!V66,IF(UPPER(Planung!V66)="H",$C66/2,0)))))))</f>
        <v>0</v>
      </c>
      <c r="W66" s="27">
        <f>IF($A66="",0,IF(Mitarbeiter!$G$64=FALSE,0,IF(AND(Mitarbeiter!$E$64&lt;&gt;"",W$5+6&lt;Mitarbeiter!$E$64),0,IF(AND(Mitarbeiter!$F$64&lt;&gt;"",W$5&gt;Mitarbeiter!$F$64),0,IF(Planung!W66="",$C66,IF(ISNUMBER(Planung!W66),Planung!W66,IF(UPPER(Planung!W66)="H",$C66/2,0)))))))</f>
        <v>0</v>
      </c>
      <c r="X66" s="27">
        <f>IF($A66="",0,IF(Mitarbeiter!$G$64=FALSE,0,IF(AND(Mitarbeiter!$E$64&lt;&gt;"",X$5+6&lt;Mitarbeiter!$E$64),0,IF(AND(Mitarbeiter!$F$64&lt;&gt;"",X$5&gt;Mitarbeiter!$F$64),0,IF(Planung!X66="",$C66,IF(ISNUMBER(Planung!X66),Planung!X66,IF(UPPER(Planung!X66)="H",$C66/2,0)))))))</f>
        <v>0</v>
      </c>
      <c r="Y66" s="27">
        <f>IF($A66="",0,IF(Mitarbeiter!$G$64=FALSE,0,IF(AND(Mitarbeiter!$E$64&lt;&gt;"",Y$5+6&lt;Mitarbeiter!$E$64),0,IF(AND(Mitarbeiter!$F$64&lt;&gt;"",Y$5&gt;Mitarbeiter!$F$64),0,IF(Planung!Y66="",$C66,IF(ISNUMBER(Planung!Y66),Planung!Y66,IF(UPPER(Planung!Y66)="H",$C66/2,0)))))))</f>
        <v>0</v>
      </c>
      <c r="Z66" s="27">
        <f>IF($A66="",0,IF(Mitarbeiter!$G$64=FALSE,0,IF(AND(Mitarbeiter!$E$64&lt;&gt;"",Z$5+6&lt;Mitarbeiter!$E$64),0,IF(AND(Mitarbeiter!$F$64&lt;&gt;"",Z$5&gt;Mitarbeiter!$F$64),0,IF(Planung!Z66="",$C66,IF(ISNUMBER(Planung!Z66),Planung!Z66,IF(UPPER(Planung!Z66)="H",$C66/2,0)))))))</f>
        <v>0</v>
      </c>
      <c r="AA66" s="27">
        <f>IF($A66="",0,IF(Mitarbeiter!$G$64=FALSE,0,IF(AND(Mitarbeiter!$E$64&lt;&gt;"",AA$5+6&lt;Mitarbeiter!$E$64),0,IF(AND(Mitarbeiter!$F$64&lt;&gt;"",AA$5&gt;Mitarbeiter!$F$64),0,IF(Planung!AA66="",$C66,IF(ISNUMBER(Planung!AA66),Planung!AA66,IF(UPPER(Planung!AA66)="H",$C66/2,0)))))))</f>
        <v>0</v>
      </c>
      <c r="AB66" s="27">
        <f>IF($A66="",0,IF(Mitarbeiter!$G$64=FALSE,0,IF(AND(Mitarbeiter!$E$64&lt;&gt;"",AB$5+6&lt;Mitarbeiter!$E$64),0,IF(AND(Mitarbeiter!$F$64&lt;&gt;"",AB$5&gt;Mitarbeiter!$F$64),0,IF(Planung!AB66="",$C66,IF(ISNUMBER(Planung!AB66),Planung!AB66,IF(UPPER(Planung!AB66)="H",$C66/2,0)))))))</f>
        <v>0</v>
      </c>
      <c r="AC66" s="27">
        <f>IF($A66="",0,IF(Mitarbeiter!$G$64=FALSE,0,IF(AND(Mitarbeiter!$E$64&lt;&gt;"",AC$5+6&lt;Mitarbeiter!$E$64),0,IF(AND(Mitarbeiter!$F$64&lt;&gt;"",AC$5&gt;Mitarbeiter!$F$64),0,IF(Planung!AC66="",$C66,IF(ISNUMBER(Planung!AC66),Planung!AC66,IF(UPPER(Planung!AC66)="H",$C66/2,0)))))))</f>
        <v>0</v>
      </c>
      <c r="AD66" s="27">
        <f>IF($A66="",0,IF(Mitarbeiter!$G$64=FALSE,0,IF(AND(Mitarbeiter!$E$64&lt;&gt;"",AD$5+6&lt;Mitarbeiter!$E$64),0,IF(AND(Mitarbeiter!$F$64&lt;&gt;"",AD$5&gt;Mitarbeiter!$F$64),0,IF(Planung!AD66="",$C66,IF(ISNUMBER(Planung!AD66),Planung!AD66,IF(UPPER(Planung!AD66)="H",$C66/2,0)))))))</f>
        <v>0</v>
      </c>
      <c r="AE66" s="27">
        <f>IF($A66="",0,IF(Mitarbeiter!$G$64=FALSE,0,IF(AND(Mitarbeiter!$E$64&lt;&gt;"",AE$5+6&lt;Mitarbeiter!$E$64),0,IF(AND(Mitarbeiter!$F$64&lt;&gt;"",AE$5&gt;Mitarbeiter!$F$64),0,IF(Planung!AE66="",$C66,IF(ISNUMBER(Planung!AE66),Planung!AE66,IF(UPPER(Planung!AE66)="H",$C66/2,0)))))))</f>
        <v>0</v>
      </c>
      <c r="AF66" s="27">
        <f>IF($A66="",0,IF(Mitarbeiter!$G$64=FALSE,0,IF(AND(Mitarbeiter!$E$64&lt;&gt;"",AF$5+6&lt;Mitarbeiter!$E$64),0,IF(AND(Mitarbeiter!$F$64&lt;&gt;"",AF$5&gt;Mitarbeiter!$F$64),0,IF(Planung!AF66="",$C66,IF(ISNUMBER(Planung!AF66),Planung!AF66,IF(UPPER(Planung!AF66)="H",$C66/2,0)))))))</f>
        <v>0</v>
      </c>
      <c r="AG66" s="27">
        <f>IF($A66="",0,IF(Mitarbeiter!$G$64=FALSE,0,IF(AND(Mitarbeiter!$E$64&lt;&gt;"",AG$5+6&lt;Mitarbeiter!$E$64),0,IF(AND(Mitarbeiter!$F$64&lt;&gt;"",AG$5&gt;Mitarbeiter!$F$64),0,IF(Planung!AG66="",$C66,IF(ISNUMBER(Planung!AG66),Planung!AG66,IF(UPPER(Planung!AG66)="H",$C66/2,0)))))))</f>
        <v>0</v>
      </c>
      <c r="AH66" s="27">
        <f>IF($A66="",0,IF(Mitarbeiter!$G$64=FALSE,0,IF(AND(Mitarbeiter!$E$64&lt;&gt;"",AH$5+6&lt;Mitarbeiter!$E$64),0,IF(AND(Mitarbeiter!$F$64&lt;&gt;"",AH$5&gt;Mitarbeiter!$F$64),0,IF(Planung!AH66="",$C66,IF(ISNUMBER(Planung!AH66),Planung!AH66,IF(UPPER(Planung!AH66)="H",$C66/2,0)))))))</f>
        <v>0</v>
      </c>
      <c r="AI66" s="27">
        <f>IF($A66="",0,IF(Mitarbeiter!$G$64=FALSE,0,IF(AND(Mitarbeiter!$E$64&lt;&gt;"",AI$5+6&lt;Mitarbeiter!$E$64),0,IF(AND(Mitarbeiter!$F$64&lt;&gt;"",AI$5&gt;Mitarbeiter!$F$64),0,IF(Planung!AI66="",$C66,IF(ISNUMBER(Planung!AI66),Planung!AI66,IF(UPPER(Planung!AI66)="H",$C66/2,0)))))))</f>
        <v>0</v>
      </c>
      <c r="AJ66" s="27">
        <f>IF($A66="",0,IF(Mitarbeiter!$G$64=FALSE,0,IF(AND(Mitarbeiter!$E$64&lt;&gt;"",AJ$5+6&lt;Mitarbeiter!$E$64),0,IF(AND(Mitarbeiter!$F$64&lt;&gt;"",AJ$5&gt;Mitarbeiter!$F$64),0,IF(Planung!AJ66="",$C66,IF(ISNUMBER(Planung!AJ66),Planung!AJ66,IF(UPPER(Planung!AJ66)="H",$C66/2,0)))))))</f>
        <v>0</v>
      </c>
      <c r="AK66" s="27">
        <f>IF($A66="",0,IF(Mitarbeiter!$G$64=FALSE,0,IF(AND(Mitarbeiter!$E$64&lt;&gt;"",AK$5+6&lt;Mitarbeiter!$E$64),0,IF(AND(Mitarbeiter!$F$64&lt;&gt;"",AK$5&gt;Mitarbeiter!$F$64),0,IF(Planung!AK66="",$C66,IF(ISNUMBER(Planung!AK66),Planung!AK66,IF(UPPER(Planung!AK66)="H",$C66/2,0)))))))</f>
        <v>0</v>
      </c>
      <c r="AL66" s="27">
        <f>IF($A66="",0,IF(Mitarbeiter!$G$64=FALSE,0,IF(AND(Mitarbeiter!$E$64&lt;&gt;"",AL$5+6&lt;Mitarbeiter!$E$64),0,IF(AND(Mitarbeiter!$F$64&lt;&gt;"",AL$5&gt;Mitarbeiter!$F$64),0,IF(Planung!AL66="",$C66,IF(ISNUMBER(Planung!AL66),Planung!AL66,IF(UPPER(Planung!AL66)="H",$C66/2,0)))))))</f>
        <v>0</v>
      </c>
      <c r="AM66" s="27">
        <f>IF($A66="",0,IF(Mitarbeiter!$G$64=FALSE,0,IF(AND(Mitarbeiter!$E$64&lt;&gt;"",AM$5+6&lt;Mitarbeiter!$E$64),0,IF(AND(Mitarbeiter!$F$64&lt;&gt;"",AM$5&gt;Mitarbeiter!$F$64),0,IF(Planung!AM66="",$C66,IF(ISNUMBER(Planung!AM66),Planung!AM66,IF(UPPER(Planung!AM66)="H",$C66/2,0)))))))</f>
        <v>0</v>
      </c>
      <c r="AN66" s="27">
        <f>IF($A66="",0,IF(Mitarbeiter!$G$64=FALSE,0,IF(AND(Mitarbeiter!$E$64&lt;&gt;"",AN$5+6&lt;Mitarbeiter!$E$64),0,IF(AND(Mitarbeiter!$F$64&lt;&gt;"",AN$5&gt;Mitarbeiter!$F$64),0,IF(Planung!AN66="",$C66,IF(ISNUMBER(Planung!AN66),Planung!AN66,IF(UPPER(Planung!AN66)="H",$C66/2,0)))))))</f>
        <v>0</v>
      </c>
      <c r="AO66" s="27">
        <f>IF($A66="",0,IF(Mitarbeiter!$G$64=FALSE,0,IF(AND(Mitarbeiter!$E$64&lt;&gt;"",AO$5+6&lt;Mitarbeiter!$E$64),0,IF(AND(Mitarbeiter!$F$64&lt;&gt;"",AO$5&gt;Mitarbeiter!$F$64),0,IF(Planung!AO66="",$C66,IF(ISNUMBER(Planung!AO66),Planung!AO66,IF(UPPER(Planung!AO66)="H",$C66/2,0)))))))</f>
        <v>0</v>
      </c>
      <c r="AP66" s="27">
        <f>IF($A66="",0,IF(Mitarbeiter!$G$64=FALSE,0,IF(AND(Mitarbeiter!$E$64&lt;&gt;"",AP$5+6&lt;Mitarbeiter!$E$64),0,IF(AND(Mitarbeiter!$F$64&lt;&gt;"",AP$5&gt;Mitarbeiter!$F$64),0,IF(Planung!AP66="",$C66,IF(ISNUMBER(Planung!AP66),Planung!AP66,IF(UPPER(Planung!AP66)="H",$C66/2,0)))))))</f>
        <v>0</v>
      </c>
      <c r="AQ66" s="27">
        <f>IF($A66="",0,IF(Mitarbeiter!$G$64=FALSE,0,IF(AND(Mitarbeiter!$E$64&lt;&gt;"",AQ$5+6&lt;Mitarbeiter!$E$64),0,IF(AND(Mitarbeiter!$F$64&lt;&gt;"",AQ$5&gt;Mitarbeiter!$F$64),0,IF(Planung!AQ66="",$C66,IF(ISNUMBER(Planung!AQ66),Planung!AQ66,IF(UPPER(Planung!AQ66)="H",$C66/2,0)))))))</f>
        <v>0</v>
      </c>
      <c r="AR66" s="27">
        <f>IF($A66="",0,IF(Mitarbeiter!$G$64=FALSE,0,IF(AND(Mitarbeiter!$E$64&lt;&gt;"",AR$5+6&lt;Mitarbeiter!$E$64),0,IF(AND(Mitarbeiter!$F$64&lt;&gt;"",AR$5&gt;Mitarbeiter!$F$64),0,IF(Planung!AR66="",$C66,IF(ISNUMBER(Planung!AR66),Planung!AR66,IF(UPPER(Planung!AR66)="H",$C66/2,0)))))))</f>
        <v>0</v>
      </c>
      <c r="AS66" s="27">
        <f>IF($A66="",0,IF(Mitarbeiter!$G$64=FALSE,0,IF(AND(Mitarbeiter!$E$64&lt;&gt;"",AS$5+6&lt;Mitarbeiter!$E$64),0,IF(AND(Mitarbeiter!$F$64&lt;&gt;"",AS$5&gt;Mitarbeiter!$F$64),0,IF(Planung!AS66="",$C66,IF(ISNUMBER(Planung!AS66),Planung!AS66,IF(UPPER(Planung!AS66)="H",$C66/2,0)))))))</f>
        <v>0</v>
      </c>
      <c r="AT66" s="27">
        <f>IF($A66="",0,IF(Mitarbeiter!$G$64=FALSE,0,IF(AND(Mitarbeiter!$E$64&lt;&gt;"",AT$5+6&lt;Mitarbeiter!$E$64),0,IF(AND(Mitarbeiter!$F$64&lt;&gt;"",AT$5&gt;Mitarbeiter!$F$64),0,IF(Planung!AT66="",$C66,IF(ISNUMBER(Planung!AT66),Planung!AT66,IF(UPPER(Planung!AT66)="H",$C66/2,0)))))))</f>
        <v>0</v>
      </c>
      <c r="AU66" s="27">
        <f>IF($A66="",0,IF(Mitarbeiter!$G$64=FALSE,0,IF(AND(Mitarbeiter!$E$64&lt;&gt;"",AU$5+6&lt;Mitarbeiter!$E$64),0,IF(AND(Mitarbeiter!$F$64&lt;&gt;"",AU$5&gt;Mitarbeiter!$F$64),0,IF(Planung!AU66="",$C66,IF(ISNUMBER(Planung!AU66),Planung!AU66,IF(UPPER(Planung!AU66)="H",$C66/2,0)))))))</f>
        <v>0</v>
      </c>
      <c r="AV66" s="27">
        <f>IF($A66="",0,IF(Mitarbeiter!$G$64=FALSE,0,IF(AND(Mitarbeiter!$E$64&lt;&gt;"",AV$5+6&lt;Mitarbeiter!$E$64),0,IF(AND(Mitarbeiter!$F$64&lt;&gt;"",AV$5&gt;Mitarbeiter!$F$64),0,IF(Planung!AV66="",$C66,IF(ISNUMBER(Planung!AV66),Planung!AV66,IF(UPPER(Planung!AV66)="H",$C66/2,0)))))))</f>
        <v>0</v>
      </c>
      <c r="AW66" s="27">
        <f>IF($A66="",0,IF(Mitarbeiter!$G$64=FALSE,0,IF(AND(Mitarbeiter!$E$64&lt;&gt;"",AW$5+6&lt;Mitarbeiter!$E$64),0,IF(AND(Mitarbeiter!$F$64&lt;&gt;"",AW$5&gt;Mitarbeiter!$F$64),0,IF(Planung!AW66="",$C66,IF(ISNUMBER(Planung!AW66),Planung!AW66,IF(UPPER(Planung!AW66)="H",$C66/2,0)))))))</f>
        <v>0</v>
      </c>
      <c r="AX66" s="27">
        <f>IF($A66="",0,IF(Mitarbeiter!$G$64=FALSE,0,IF(AND(Mitarbeiter!$E$64&lt;&gt;"",AX$5+6&lt;Mitarbeiter!$E$64),0,IF(AND(Mitarbeiter!$F$64&lt;&gt;"",AX$5&gt;Mitarbeiter!$F$64),0,IF(Planung!AX66="",$C66,IF(ISNUMBER(Planung!AX66),Planung!AX66,IF(UPPER(Planung!AX66)="H",$C66/2,0)))))))</f>
        <v>0</v>
      </c>
      <c r="AY66" s="27">
        <f>IF($A66="",0,IF(Mitarbeiter!$G$64=FALSE,0,IF(AND(Mitarbeiter!$E$64&lt;&gt;"",AY$5+6&lt;Mitarbeiter!$E$64),0,IF(AND(Mitarbeiter!$F$64&lt;&gt;"",AY$5&gt;Mitarbeiter!$F$64),0,IF(Planung!AY66="",$C66,IF(ISNUMBER(Planung!AY66),Planung!AY66,IF(UPPER(Planung!AY66)="H",$C66/2,0)))))))</f>
        <v>0</v>
      </c>
      <c r="AZ66" s="27">
        <f>IF($A66="",0,IF(Mitarbeiter!$G$64=FALSE,0,IF(AND(Mitarbeiter!$E$64&lt;&gt;"",AZ$5+6&lt;Mitarbeiter!$E$64),0,IF(AND(Mitarbeiter!$F$64&lt;&gt;"",AZ$5&gt;Mitarbeiter!$F$64),0,IF(Planung!AZ66="",$C66,IF(ISNUMBER(Planung!AZ66),Planung!AZ66,IF(UPPER(Planung!AZ66)="H",$C66/2,0)))))))</f>
        <v>0</v>
      </c>
      <c r="BA66" s="27">
        <f>IF($A66="",0,IF(Mitarbeiter!$G$64=FALSE,0,IF(AND(Mitarbeiter!$E$64&lt;&gt;"",BA$5+6&lt;Mitarbeiter!$E$64),0,IF(AND(Mitarbeiter!$F$64&lt;&gt;"",BA$5&gt;Mitarbeiter!$F$64),0,IF(Planung!BA66="",$C66,IF(ISNUMBER(Planung!BA66),Planung!BA66,IF(UPPER(Planung!BA66)="H",$C66/2,0)))))))</f>
        <v>0</v>
      </c>
      <c r="BB66" s="27">
        <f>IF($A66="",0,IF(Mitarbeiter!$G$64=FALSE,0,IF(AND(Mitarbeiter!$E$64&lt;&gt;"",BB$5+6&lt;Mitarbeiter!$E$64),0,IF(AND(Mitarbeiter!$F$64&lt;&gt;"",BB$5&gt;Mitarbeiter!$F$64),0,IF(Planung!BB66="",$C66,IF(ISNUMBER(Planung!BB66),Planung!BB66,IF(UPPER(Planung!BB66)="H",$C66/2,0)))))))</f>
        <v>0</v>
      </c>
      <c r="BC66" s="27">
        <f>IF($A66="",0,IF(Mitarbeiter!$G$64=FALSE,0,IF(AND(Mitarbeiter!$E$64&lt;&gt;"",BC$5+6&lt;Mitarbeiter!$E$64),0,IF(AND(Mitarbeiter!$F$64&lt;&gt;"",BC$5&gt;Mitarbeiter!$F$64),0,IF(Planung!BC66="",$C66,IF(ISNUMBER(Planung!BC66),Planung!BC66,IF(UPPER(Planung!BC66)="H",$C66/2,0)))))))</f>
        <v>0</v>
      </c>
      <c r="BD66" s="27">
        <f>IF($A66="",0,IF(Mitarbeiter!$G$64=FALSE,0,IF(AND(Mitarbeiter!$E$64&lt;&gt;"",BD$5+6&lt;Mitarbeiter!$E$64),0,IF(AND(Mitarbeiter!$F$64&lt;&gt;"",BD$5&gt;Mitarbeiter!$F$64),0,IF(Planung!BD66="",$C66,IF(ISNUMBER(Planung!BD66),Planung!BD66,IF(UPPER(Planung!BD66)="H",$C66/2,0)))))))</f>
        <v>0</v>
      </c>
      <c r="BE66" s="27">
        <f>IF($A66="",0,IF(Mitarbeiter!$G$64=FALSE,0,IF(AND(Mitarbeiter!$E$64&lt;&gt;"",BE$5+6&lt;Mitarbeiter!$E$64),0,IF(AND(Mitarbeiter!$F$64&lt;&gt;"",BE$5&gt;Mitarbeiter!$F$64),0,IF(Planung!BE66="",$C66,IF(ISNUMBER(Planung!BE66),Planung!BE66,IF(UPPER(Planung!BE66)="H",$C66/2,0)))))))</f>
        <v>0</v>
      </c>
      <c r="BF66" s="27">
        <f>IF($A66="",0,IF(Mitarbeiter!$G$64=FALSE,0,IF(AND(Mitarbeiter!$E$64&lt;&gt;"",BF$5+6&lt;Mitarbeiter!$E$64),0,IF(AND(Mitarbeiter!$F$64&lt;&gt;"",BF$5&gt;Mitarbeiter!$F$64),0,IF(Planung!BF66="",$C66,IF(ISNUMBER(Planung!BF66),Planung!BF66,IF(UPPER(Planung!BF66)="H",$C66/2,0)))))))</f>
        <v>0</v>
      </c>
      <c r="BG66" s="27">
        <f>IF($A66="",0,IF(Mitarbeiter!$G$64=FALSE,0,IF(AND(Mitarbeiter!$E$64&lt;&gt;"",BG$5+6&lt;Mitarbeiter!$E$64),0,IF(AND(Mitarbeiter!$F$64&lt;&gt;"",BG$5&gt;Mitarbeiter!$F$64),0,IF(Planung!BG66="",$C66,IF(ISNUMBER(Planung!BG66),Planung!BG66,IF(UPPER(Planung!BG66)="H",$C66/2,0)))))))</f>
        <v>0</v>
      </c>
      <c r="BH66" s="27">
        <f>IF($A66="",0,IF(Mitarbeiter!$G$64=FALSE,0,IF(AND(Mitarbeiter!$E$64&lt;&gt;"",BH$5+6&lt;Mitarbeiter!$E$64),0,IF(AND(Mitarbeiter!$F$64&lt;&gt;"",BH$5&gt;Mitarbeiter!$F$64),0,IF(Planung!BH66="",$C66,IF(ISNUMBER(Planung!BH66),Planung!BH66,IF(UPPER(Planung!BH66)="H",$C66/2,0)))))))</f>
        <v>0</v>
      </c>
      <c r="BI66" s="27">
        <f>IF($A66="",0,IF(Mitarbeiter!$G$64=FALSE,0,IF(AND(Mitarbeiter!$E$64&lt;&gt;"",BI$5+6&lt;Mitarbeiter!$E$64),0,IF(AND(Mitarbeiter!$F$64&lt;&gt;"",BI$5&gt;Mitarbeiter!$F$64),0,IF(Planung!BI66="",$C66,IF(ISNUMBER(Planung!BI66),Planung!BI66,IF(UPPER(Planung!BI66)="H",$C66/2,0)))))))</f>
        <v>0</v>
      </c>
      <c r="BJ66" s="27">
        <f>IF($A66="",0,IF(Mitarbeiter!$G$64=FALSE,0,IF(AND(Mitarbeiter!$E$64&lt;&gt;"",BJ$5+6&lt;Mitarbeiter!$E$64),0,IF(AND(Mitarbeiter!$F$64&lt;&gt;"",BJ$5&gt;Mitarbeiter!$F$64),0,IF(Planung!BJ66="",$C66,IF(ISNUMBER(Planung!BJ66),Planung!BJ66,IF(UPPER(Planung!BJ66)="H",$C66/2,0)))))))</f>
        <v>0</v>
      </c>
      <c r="BK66" s="27">
        <f>IF($A66="",0,IF(Mitarbeiter!$G$64=FALSE,0,IF(AND(Mitarbeiter!$E$64&lt;&gt;"",BK$5+6&lt;Mitarbeiter!$E$64),0,IF(AND(Mitarbeiter!$F$64&lt;&gt;"",BK$5&gt;Mitarbeiter!$F$64),0,IF(Planung!BK66="",$C66,IF(ISNUMBER(Planung!BK66),Planung!BK66,IF(UPPER(Planung!BK66)="H",$C66/2,0)))))))</f>
        <v>0</v>
      </c>
      <c r="BL66" s="27">
        <f>IF($A66="",0,IF(Mitarbeiter!$G$64=FALSE,0,IF(AND(Mitarbeiter!$E$64&lt;&gt;"",BL$5+6&lt;Mitarbeiter!$E$64),0,IF(AND(Mitarbeiter!$F$64&lt;&gt;"",BL$5&gt;Mitarbeiter!$F$64),0,IF(Planung!BL66="",$C66,IF(ISNUMBER(Planung!BL66),Planung!BL66,IF(UPPER(Planung!BL66)="H",$C66/2,0)))))))</f>
        <v>0</v>
      </c>
      <c r="BM66" s="27">
        <f>IF($A66="",0,IF(Mitarbeiter!$G$64=FALSE,0,IF(AND(Mitarbeiter!$E$64&lt;&gt;"",BM$5+6&lt;Mitarbeiter!$E$64),0,IF(AND(Mitarbeiter!$F$64&lt;&gt;"",BM$5&gt;Mitarbeiter!$F$64),0,IF(Planung!BM66="",$C66,IF(ISNUMBER(Planung!BM66),Planung!BM66,IF(UPPER(Planung!BM66)="H",$C66/2,0)))))))</f>
        <v>0</v>
      </c>
      <c r="BN66" s="27">
        <f>IF($A66="",0,IF(Mitarbeiter!$G$64=FALSE,0,IF(AND(Mitarbeiter!$E$64&lt;&gt;"",BN$5+6&lt;Mitarbeiter!$E$64),0,IF(AND(Mitarbeiter!$F$64&lt;&gt;"",BN$5&gt;Mitarbeiter!$F$64),0,IF(Planung!BN66="",$C66,IF(ISNUMBER(Planung!BN66),Planung!BN66,IF(UPPER(Planung!BN66)="H",$C66/2,0)))))))</f>
        <v>0</v>
      </c>
      <c r="BO66" s="27">
        <f>IF($A66="",0,IF(Mitarbeiter!$G$64=FALSE,0,IF(AND(Mitarbeiter!$E$64&lt;&gt;"",BO$5+6&lt;Mitarbeiter!$E$64),0,IF(AND(Mitarbeiter!$F$64&lt;&gt;"",BO$5&gt;Mitarbeiter!$F$64),0,IF(Planung!BO66="",$C66,IF(ISNUMBER(Planung!BO66),Planung!BO66,IF(UPPER(Planung!BO66)="H",$C66/2,0)))))))</f>
        <v>0</v>
      </c>
      <c r="BP66" s="27">
        <f>IF($A66="",0,IF(Mitarbeiter!$G$64=FALSE,0,IF(AND(Mitarbeiter!$E$64&lt;&gt;"",BP$5+6&lt;Mitarbeiter!$E$64),0,IF(AND(Mitarbeiter!$F$64&lt;&gt;"",BP$5&gt;Mitarbeiter!$F$64),0,IF(Planung!BP66="",$C66,IF(ISNUMBER(Planung!BP66),Planung!BP66,IF(UPPER(Planung!BP66)="H",$C66/2,0)))))))</f>
        <v>0</v>
      </c>
      <c r="BQ66" s="27">
        <f>IF($A66="",0,IF(Mitarbeiter!$G$64=FALSE,0,IF(AND(Mitarbeiter!$E$64&lt;&gt;"",BQ$5+6&lt;Mitarbeiter!$E$64),0,IF(AND(Mitarbeiter!$F$64&lt;&gt;"",BQ$5&gt;Mitarbeiter!$F$64),0,IF(Planung!BQ66="",$C66,IF(ISNUMBER(Planung!BQ66),Planung!BQ66,IF(UPPER(Planung!BQ66)="H",$C66/2,0)))))))</f>
        <v>0</v>
      </c>
      <c r="BR66" s="27">
        <f>IF($A66="",0,IF(Mitarbeiter!$G$64=FALSE,0,IF(AND(Mitarbeiter!$E$64&lt;&gt;"",BR$5+6&lt;Mitarbeiter!$E$64),0,IF(AND(Mitarbeiter!$F$64&lt;&gt;"",BR$5&gt;Mitarbeiter!$F$64),0,IF(Planung!BR66="",$C66,IF(ISNUMBER(Planung!BR66),Planung!BR66,IF(UPPER(Planung!BR66)="H",$C66/2,0)))))))</f>
        <v>0</v>
      </c>
      <c r="BS66" s="27">
        <f>IF($A66="",0,IF(Mitarbeiter!$G$64=FALSE,0,IF(AND(Mitarbeiter!$E$64&lt;&gt;"",BS$5+6&lt;Mitarbeiter!$E$64),0,IF(AND(Mitarbeiter!$F$64&lt;&gt;"",BS$5&gt;Mitarbeiter!$F$64),0,IF(Planung!BS66="",$C66,IF(ISNUMBER(Planung!BS66),Planung!BS66,IF(UPPER(Planung!BS66)="H",$C66/2,0)))))))</f>
        <v>0</v>
      </c>
      <c r="BT66" s="27">
        <f>IF($A66="",0,IF(Mitarbeiter!$G$64=FALSE,0,IF(AND(Mitarbeiter!$E$64&lt;&gt;"",BT$5+6&lt;Mitarbeiter!$E$64),0,IF(AND(Mitarbeiter!$F$64&lt;&gt;"",BT$5&gt;Mitarbeiter!$F$64),0,IF(Planung!BT66="",$C66,IF(ISNUMBER(Planung!BT66),Planung!BT66,IF(UPPER(Planung!BT66)="H",$C66/2,0)))))))</f>
        <v>0</v>
      </c>
      <c r="BU66" s="27">
        <f>IF($A66="",0,IF(Mitarbeiter!$G$64=FALSE,0,IF(AND(Mitarbeiter!$E$64&lt;&gt;"",BU$5+6&lt;Mitarbeiter!$E$64),0,IF(AND(Mitarbeiter!$F$64&lt;&gt;"",BU$5&gt;Mitarbeiter!$F$64),0,IF(Planung!BU66="",$C66,IF(ISNUMBER(Planung!BU66),Planung!BU66,IF(UPPER(Planung!BU66)="H",$C66/2,0)))))))</f>
        <v>0</v>
      </c>
      <c r="BV66" s="27">
        <f>IF($A66="",0,IF(Mitarbeiter!$G$64=FALSE,0,IF(AND(Mitarbeiter!$E$64&lt;&gt;"",BV$5+6&lt;Mitarbeiter!$E$64),0,IF(AND(Mitarbeiter!$F$64&lt;&gt;"",BV$5&gt;Mitarbeiter!$F$64),0,IF(Planung!BV66="",$C66,IF(ISNUMBER(Planung!BV66),Planung!BV66,IF(UPPER(Planung!BV66)="H",$C66/2,0)))))))</f>
        <v>0</v>
      </c>
      <c r="BW66" s="27">
        <f>IF($A66="",0,IF(Mitarbeiter!$G$64=FALSE,0,IF(AND(Mitarbeiter!$E$64&lt;&gt;"",BW$5+6&lt;Mitarbeiter!$E$64),0,IF(AND(Mitarbeiter!$F$64&lt;&gt;"",BW$5&gt;Mitarbeiter!$F$64),0,IF(Planung!BW66="",$C66,IF(ISNUMBER(Planung!BW66),Planung!BW66,IF(UPPER(Planung!BW66)="H",$C66/2,0)))))))</f>
        <v>0</v>
      </c>
      <c r="BX66" s="27">
        <f>IF($A66="",0,IF(Mitarbeiter!$G$64=FALSE,0,IF(AND(Mitarbeiter!$E$64&lt;&gt;"",BX$5+6&lt;Mitarbeiter!$E$64),0,IF(AND(Mitarbeiter!$F$64&lt;&gt;"",BX$5&gt;Mitarbeiter!$F$64),0,IF(Planung!BX66="",$C66,IF(ISNUMBER(Planung!BX66),Planung!BX66,IF(UPPER(Planung!BX66)="H",$C66/2,0)))))))</f>
        <v>0</v>
      </c>
      <c r="BY66" s="27">
        <f>IF($A66="",0,IF(Mitarbeiter!$G$64=FALSE,0,IF(AND(Mitarbeiter!$E$64&lt;&gt;"",BY$5+6&lt;Mitarbeiter!$E$64),0,IF(AND(Mitarbeiter!$F$64&lt;&gt;"",BY$5&gt;Mitarbeiter!$F$64),0,IF(Planung!BY66="",$C66,IF(ISNUMBER(Planung!BY66),Planung!BY66,IF(UPPER(Planung!BY66)="H",$C66/2,0)))))))</f>
        <v>0</v>
      </c>
      <c r="BZ66" s="27">
        <f>IF($A66="",0,IF(Mitarbeiter!$G$64=FALSE,0,IF(AND(Mitarbeiter!$E$64&lt;&gt;"",BZ$5+6&lt;Mitarbeiter!$E$64),0,IF(AND(Mitarbeiter!$F$64&lt;&gt;"",BZ$5&gt;Mitarbeiter!$F$64),0,IF(Planung!BZ66="",$C66,IF(ISNUMBER(Planung!BZ66),Planung!BZ66,IF(UPPER(Planung!BZ66)="H",$C66/2,0)))))))</f>
        <v>0</v>
      </c>
      <c r="CA66" s="27">
        <f>IF($A66="",0,IF(Mitarbeiter!$G$64=FALSE,0,IF(AND(Mitarbeiter!$E$64&lt;&gt;"",CA$5+6&lt;Mitarbeiter!$E$64),0,IF(AND(Mitarbeiter!$F$64&lt;&gt;"",CA$5&gt;Mitarbeiter!$F$64),0,IF(Planung!CA66="",$C66,IF(ISNUMBER(Planung!CA66),Planung!CA66,IF(UPPER(Planung!CA66)="H",$C66/2,0)))))))</f>
        <v>0</v>
      </c>
      <c r="CB66" s="27">
        <f>IF($A66="",0,IF(Mitarbeiter!$G$64=FALSE,0,IF(AND(Mitarbeiter!$E$64&lt;&gt;"",CB$5+6&lt;Mitarbeiter!$E$64),0,IF(AND(Mitarbeiter!$F$64&lt;&gt;"",CB$5&gt;Mitarbeiter!$F$64),0,IF(Planung!CB66="",$C66,IF(ISNUMBER(Planung!CB66),Planung!CB66,IF(UPPER(Planung!CB66)="H",$C66/2,0)))))))</f>
        <v>0</v>
      </c>
      <c r="CC66" s="27">
        <f>IF($A66="",0,IF(Mitarbeiter!$G$64=FALSE,0,IF(AND(Mitarbeiter!$E$64&lt;&gt;"",CC$5+6&lt;Mitarbeiter!$E$64),0,IF(AND(Mitarbeiter!$F$64&lt;&gt;"",CC$5&gt;Mitarbeiter!$F$64),0,IF(Planung!CC66="",$C66,IF(ISNUMBER(Planung!CC66),Planung!CC66,IF(UPPER(Planung!CC66)="H",$C66/2,0)))))))</f>
        <v>0</v>
      </c>
      <c r="CD66" s="27">
        <f>IF($A66="",0,IF(Mitarbeiter!$G$64=FALSE,0,IF(AND(Mitarbeiter!$E$64&lt;&gt;"",CD$5+6&lt;Mitarbeiter!$E$64),0,IF(AND(Mitarbeiter!$F$64&lt;&gt;"",CD$5&gt;Mitarbeiter!$F$64),0,IF(Planung!CD66="",$C66,IF(ISNUMBER(Planung!CD66),Planung!CD66,IF(UPPER(Planung!CD66)="H",$C66/2,0)))))))</f>
        <v>0</v>
      </c>
      <c r="CE66" s="27">
        <f>IF($A66="",0,IF(Mitarbeiter!$G$64=FALSE,0,IF(AND(Mitarbeiter!$E$64&lt;&gt;"",CE$5+6&lt;Mitarbeiter!$E$64),0,IF(AND(Mitarbeiter!$F$64&lt;&gt;"",CE$5&gt;Mitarbeiter!$F$64),0,IF(Planung!CE66="",$C66,IF(ISNUMBER(Planung!CE66),Planung!CE66,IF(UPPER(Planung!CE66)="H",$C66/2,0)))))))</f>
        <v>0</v>
      </c>
      <c r="CF66" s="27">
        <f>IF($A66="",0,IF(Mitarbeiter!$G$64=FALSE,0,IF(AND(Mitarbeiter!$E$64&lt;&gt;"",CF$5+6&lt;Mitarbeiter!$E$64),0,IF(AND(Mitarbeiter!$F$64&lt;&gt;"",CF$5&gt;Mitarbeiter!$F$64),0,IF(Planung!CF66="",$C66,IF(ISNUMBER(Planung!CF66),Planung!CF66,IF(UPPER(Planung!CF66)="H",$C66/2,0)))))))</f>
        <v>0</v>
      </c>
      <c r="CG66" s="27">
        <f>IF($A66="",0,IF(Mitarbeiter!$G$64=FALSE,0,IF(AND(Mitarbeiter!$E$64&lt;&gt;"",CG$5+6&lt;Mitarbeiter!$E$64),0,IF(AND(Mitarbeiter!$F$64&lt;&gt;"",CG$5&gt;Mitarbeiter!$F$64),0,IF(Planung!CG66="",$C66,IF(ISNUMBER(Planung!CG66),Planung!CG66,IF(UPPER(Planung!CG66)="H",$C66/2,0)))))))</f>
        <v>0</v>
      </c>
      <c r="CH66" s="27">
        <f>IF($A66="",0,IF(Mitarbeiter!$G$64=FALSE,0,IF(AND(Mitarbeiter!$E$64&lt;&gt;"",CH$5+6&lt;Mitarbeiter!$E$64),0,IF(AND(Mitarbeiter!$F$64&lt;&gt;"",CH$5&gt;Mitarbeiter!$F$64),0,IF(Planung!CH66="",$C66,IF(ISNUMBER(Planung!CH66),Planung!CH66,IF(UPPER(Planung!CH66)="H",$C66/2,0)))))))</f>
        <v>0</v>
      </c>
      <c r="CI66" s="27">
        <f>IF($A66="",0,IF(Mitarbeiter!$G$64=FALSE,0,IF(AND(Mitarbeiter!$E$64&lt;&gt;"",CI$5+6&lt;Mitarbeiter!$E$64),0,IF(AND(Mitarbeiter!$F$64&lt;&gt;"",CI$5&gt;Mitarbeiter!$F$64),0,IF(Planung!CI66="",$C66,IF(ISNUMBER(Planung!CI66),Planung!CI66,IF(UPPER(Planung!CI66)="H",$C66/2,0)))))))</f>
        <v>0</v>
      </c>
      <c r="CJ66" s="27">
        <f>IF($A66="",0,IF(Mitarbeiter!$G$64=FALSE,0,IF(AND(Mitarbeiter!$E$64&lt;&gt;"",CJ$5+6&lt;Mitarbeiter!$E$64),0,IF(AND(Mitarbeiter!$F$64&lt;&gt;"",CJ$5&gt;Mitarbeiter!$F$64),0,IF(Planung!CJ66="",$C66,IF(ISNUMBER(Planung!CJ66),Planung!CJ66,IF(UPPER(Planung!CJ66)="H",$C66/2,0)))))))</f>
        <v>0</v>
      </c>
      <c r="CK66" s="27">
        <f>IF($A66="",0,IF(Mitarbeiter!$G$64=FALSE,0,IF(AND(Mitarbeiter!$E$64&lt;&gt;"",CK$5+6&lt;Mitarbeiter!$E$64),0,IF(AND(Mitarbeiter!$F$64&lt;&gt;"",CK$5&gt;Mitarbeiter!$F$64),0,IF(Planung!CK66="",$C66,IF(ISNUMBER(Planung!CK66),Planung!CK66,IF(UPPER(Planung!CK66)="H",$C66/2,0)))))))</f>
        <v>0</v>
      </c>
      <c r="CL66" s="27">
        <f>IF($A66="",0,IF(Mitarbeiter!$G$64=FALSE,0,IF(AND(Mitarbeiter!$E$64&lt;&gt;"",CL$5+6&lt;Mitarbeiter!$E$64),0,IF(AND(Mitarbeiter!$F$64&lt;&gt;"",CL$5&gt;Mitarbeiter!$F$64),0,IF(Planung!CL66="",$C66,IF(ISNUMBER(Planung!CL66),Planung!CL66,IF(UPPER(Planung!CL66)="H",$C66/2,0)))))))</f>
        <v>0</v>
      </c>
      <c r="CM66" s="27">
        <f>IF($A66="",0,IF(Mitarbeiter!$G$64=FALSE,0,IF(AND(Mitarbeiter!$E$64&lt;&gt;"",CM$5+6&lt;Mitarbeiter!$E$64),0,IF(AND(Mitarbeiter!$F$64&lt;&gt;"",CM$5&gt;Mitarbeiter!$F$64),0,IF(Planung!CM66="",$C66,IF(ISNUMBER(Planung!CM66),Planung!CM66,IF(UPPER(Planung!CM66)="H",$C66/2,0)))))))</f>
        <v>0</v>
      </c>
      <c r="CN66" s="27">
        <f>IF($A66="",0,IF(Mitarbeiter!$G$64=FALSE,0,IF(AND(Mitarbeiter!$E$64&lt;&gt;"",CN$5+6&lt;Mitarbeiter!$E$64),0,IF(AND(Mitarbeiter!$F$64&lt;&gt;"",CN$5&gt;Mitarbeiter!$F$64),0,IF(Planung!CN66="",$C66,IF(ISNUMBER(Planung!CN66),Planung!CN66,IF(UPPER(Planung!CN66)="H",$C66/2,0)))))))</f>
        <v>0</v>
      </c>
      <c r="CO66" s="27">
        <f>IF($A66="",0,IF(Mitarbeiter!$G$64=FALSE,0,IF(AND(Mitarbeiter!$E$64&lt;&gt;"",CO$5+6&lt;Mitarbeiter!$E$64),0,IF(AND(Mitarbeiter!$F$64&lt;&gt;"",CO$5&gt;Mitarbeiter!$F$64),0,IF(Planung!CO66="",$C66,IF(ISNUMBER(Planung!CO66),Planung!CO66,IF(UPPER(Planung!CO66)="H",$C66/2,0)))))))</f>
        <v>0</v>
      </c>
      <c r="CP66" s="27">
        <f>IF($A66="",0,IF(Mitarbeiter!$G$64=FALSE,0,IF(AND(Mitarbeiter!$E$64&lt;&gt;"",CP$5+6&lt;Mitarbeiter!$E$64),0,IF(AND(Mitarbeiter!$F$64&lt;&gt;"",CP$5&gt;Mitarbeiter!$F$64),0,IF(Planung!CP66="",$C66,IF(ISNUMBER(Planung!CP66),Planung!CP66,IF(UPPER(Planung!CP66)="H",$C66/2,0)))))))</f>
        <v>0</v>
      </c>
      <c r="CQ66" s="27">
        <f>IF($A66="",0,IF(Mitarbeiter!$G$64=FALSE,0,IF(AND(Mitarbeiter!$E$64&lt;&gt;"",CQ$5+6&lt;Mitarbeiter!$E$64),0,IF(AND(Mitarbeiter!$F$64&lt;&gt;"",CQ$5&gt;Mitarbeiter!$F$64),0,IF(Planung!CQ66="",$C66,IF(ISNUMBER(Planung!CQ66),Planung!CQ66,IF(UPPER(Planung!CQ66)="H",$C66/2,0)))))))</f>
        <v>0</v>
      </c>
      <c r="CR66" s="27">
        <f>IF($A66="",0,IF(Mitarbeiter!$G$64=FALSE,0,IF(AND(Mitarbeiter!$E$64&lt;&gt;"",CR$5+6&lt;Mitarbeiter!$E$64),0,IF(AND(Mitarbeiter!$F$64&lt;&gt;"",CR$5&gt;Mitarbeiter!$F$64),0,IF(Planung!CR66="",$C66,IF(ISNUMBER(Planung!CR66),Planung!CR66,IF(UPPER(Planung!CR66)="H",$C66/2,0)))))))</f>
        <v>0</v>
      </c>
      <c r="CS66" s="27">
        <f>IF($A66="",0,IF(Mitarbeiter!$G$64=FALSE,0,IF(AND(Mitarbeiter!$E$64&lt;&gt;"",CS$5+6&lt;Mitarbeiter!$E$64),0,IF(AND(Mitarbeiter!$F$64&lt;&gt;"",CS$5&gt;Mitarbeiter!$F$64),0,IF(Planung!CS66="",$C66,IF(ISNUMBER(Planung!CS66),Planung!CS66,IF(UPPER(Planung!CS66)="H",$C66/2,0)))))))</f>
        <v>0</v>
      </c>
      <c r="CT66" s="27">
        <f>IF($A66="",0,IF(Mitarbeiter!$G$64=FALSE,0,IF(AND(Mitarbeiter!$E$64&lt;&gt;"",CT$5+6&lt;Mitarbeiter!$E$64),0,IF(AND(Mitarbeiter!$F$64&lt;&gt;"",CT$5&gt;Mitarbeiter!$F$64),0,IF(Planung!CT66="",$C66,IF(ISNUMBER(Planung!CT66),Planung!CT66,IF(UPPER(Planung!CT66)="H",$C66/2,0)))))))</f>
        <v>0</v>
      </c>
      <c r="CU66" s="27">
        <f>IF($A66="",0,IF(Mitarbeiter!$G$64=FALSE,0,IF(AND(Mitarbeiter!$E$64&lt;&gt;"",CU$5+6&lt;Mitarbeiter!$E$64),0,IF(AND(Mitarbeiter!$F$64&lt;&gt;"",CU$5&gt;Mitarbeiter!$F$64),0,IF(Planung!CU66="",$C66,IF(ISNUMBER(Planung!CU66),Planung!CU66,IF(UPPER(Planung!CU66)="H",$C66/2,0)))))))</f>
        <v>0</v>
      </c>
      <c r="CV66" s="27">
        <f>IF($A66="",0,IF(Mitarbeiter!$G$64=FALSE,0,IF(AND(Mitarbeiter!$E$64&lt;&gt;"",CV$5+6&lt;Mitarbeiter!$E$64),0,IF(AND(Mitarbeiter!$F$64&lt;&gt;"",CV$5&gt;Mitarbeiter!$F$64),0,IF(Planung!CV66="",$C66,IF(ISNUMBER(Planung!CV66),Planung!CV66,IF(UPPER(Planung!CV66)="H",$C66/2,0)))))))</f>
        <v>0</v>
      </c>
      <c r="CW66" s="27">
        <f>IF($A66="",0,IF(Mitarbeiter!$G$64=FALSE,0,IF(AND(Mitarbeiter!$E$64&lt;&gt;"",CW$5+6&lt;Mitarbeiter!$E$64),0,IF(AND(Mitarbeiter!$F$64&lt;&gt;"",CW$5&gt;Mitarbeiter!$F$64),0,IF(Planung!CW66="",$C66,IF(ISNUMBER(Planung!CW66),Planung!CW66,IF(UPPER(Planung!CW66)="H",$C66/2,0)))))))</f>
        <v>0</v>
      </c>
      <c r="CX66" s="27">
        <f>IF($A66="",0,IF(Mitarbeiter!$G$64=FALSE,0,IF(AND(Mitarbeiter!$E$64&lt;&gt;"",CX$5+6&lt;Mitarbeiter!$E$64),0,IF(AND(Mitarbeiter!$F$64&lt;&gt;"",CX$5&gt;Mitarbeiter!$F$64),0,IF(Planung!CX66="",$C66,IF(ISNUMBER(Planung!CX66),Planung!CX66,IF(UPPER(Planung!CX66)="H",$C66/2,0)))))))</f>
        <v>0</v>
      </c>
      <c r="CY66" s="27">
        <f>IF($A66="",0,IF(Mitarbeiter!$G$64=FALSE,0,IF(AND(Mitarbeiter!$E$64&lt;&gt;"",CY$5+6&lt;Mitarbeiter!$E$64),0,IF(AND(Mitarbeiter!$F$64&lt;&gt;"",CY$5&gt;Mitarbeiter!$F$64),0,IF(Planung!CY66="",$C66,IF(ISNUMBER(Planung!CY66),Planung!CY66,IF(UPPER(Planung!CY66)="H",$C66/2,0)))))))</f>
        <v>0</v>
      </c>
      <c r="CZ66" s="27">
        <f>IF($A66="",0,IF(Mitarbeiter!$G$64=FALSE,0,IF(AND(Mitarbeiter!$E$64&lt;&gt;"",CZ$5+6&lt;Mitarbeiter!$E$64),0,IF(AND(Mitarbeiter!$F$64&lt;&gt;"",CZ$5&gt;Mitarbeiter!$F$64),0,IF(Planung!CZ66="",$C66,IF(ISNUMBER(Planung!CZ66),Planung!CZ66,IF(UPPER(Planung!CZ66)="H",$C66/2,0)))))))</f>
        <v>0</v>
      </c>
      <c r="DA66" s="27">
        <f>IF($A66="",0,IF(Mitarbeiter!$G$64=FALSE,0,IF(AND(Mitarbeiter!$E$64&lt;&gt;"",DA$5+6&lt;Mitarbeiter!$E$64),0,IF(AND(Mitarbeiter!$F$64&lt;&gt;"",DA$5&gt;Mitarbeiter!$F$64),0,IF(Planung!DA66="",$C66,IF(ISNUMBER(Planung!DA66),Planung!DA66,IF(UPPER(Planung!DA66)="H",$C66/2,0)))))))</f>
        <v>0</v>
      </c>
      <c r="DB66" s="27">
        <f>IF($A66="",0,IF(Mitarbeiter!$G$64=FALSE,0,IF(AND(Mitarbeiter!$E$64&lt;&gt;"",DB$5+6&lt;Mitarbeiter!$E$64),0,IF(AND(Mitarbeiter!$F$64&lt;&gt;"",DB$5&gt;Mitarbeiter!$F$64),0,IF(Planung!DB66="",$C66,IF(ISNUMBER(Planung!DB66),Planung!DB66,IF(UPPER(Planung!DB66)="H",$C66/2,0)))))))</f>
        <v>0</v>
      </c>
      <c r="DC66" s="27">
        <f>IF($A66="",0,IF(Mitarbeiter!$G$64=FALSE,0,IF(AND(Mitarbeiter!$E$64&lt;&gt;"",DC$5+6&lt;Mitarbeiter!$E$64),0,IF(AND(Mitarbeiter!$F$64&lt;&gt;"",DC$5&gt;Mitarbeiter!$F$64),0,IF(Planung!DC66="",$C66,IF(ISNUMBER(Planung!DC66),Planung!DC66,IF(UPPER(Planung!DC66)="H",$C66/2,0)))))))</f>
        <v>0</v>
      </c>
      <c r="DD66" s="27">
        <f>IF($A66="",0,IF(Mitarbeiter!$G$64=FALSE,0,IF(AND(Mitarbeiter!$E$64&lt;&gt;"",DD$5+6&lt;Mitarbeiter!$E$64),0,IF(AND(Mitarbeiter!$F$64&lt;&gt;"",DD$5&gt;Mitarbeiter!$F$64),0,IF(Planung!DD66="",$C66,IF(ISNUMBER(Planung!DD66),Planung!DD66,IF(UPPER(Planung!DD66)="H",$C66/2,0)))))))</f>
        <v>0</v>
      </c>
      <c r="DE66" s="27">
        <f>IF($A66="",0,IF(Mitarbeiter!$G$64=FALSE,0,IF(AND(Mitarbeiter!$E$64&lt;&gt;"",DE$5+6&lt;Mitarbeiter!$E$64),0,IF(AND(Mitarbeiter!$F$64&lt;&gt;"",DE$5&gt;Mitarbeiter!$F$64),0,IF(Planung!DE66="",$C66,IF(ISNUMBER(Planung!DE66),Planung!DE66,IF(UPPER(Planung!DE66)="H",$C66/2,0)))))))</f>
        <v>0</v>
      </c>
      <c r="DF66" s="27">
        <f>IF($A66="",0,IF(Mitarbeiter!$G$64=FALSE,0,IF(AND(Mitarbeiter!$E$64&lt;&gt;"",DF$5+6&lt;Mitarbeiter!$E$64),0,IF(AND(Mitarbeiter!$F$64&lt;&gt;"",DF$5&gt;Mitarbeiter!$F$64),0,IF(Planung!DF66="",$C66,IF(ISNUMBER(Planung!DF66),Planung!DF66,IF(UPPER(Planung!DF66)="H",$C66/2,0)))))))</f>
        <v>0</v>
      </c>
      <c r="DG66" s="27">
        <f>IF($A66="",0,IF(Mitarbeiter!$G$64=FALSE,0,IF(AND(Mitarbeiter!$E$64&lt;&gt;"",DG$5+6&lt;Mitarbeiter!$E$64),0,IF(AND(Mitarbeiter!$F$64&lt;&gt;"",DG$5&gt;Mitarbeiter!$F$64),0,IF(Planung!DG66="",$C66,IF(ISNUMBER(Planung!DG66),Planung!DG66,IF(UPPER(Planung!DG66)="H",$C66/2,0)))))))</f>
        <v>0</v>
      </c>
      <c r="DH66" s="27">
        <f>IF($A66="",0,IF(Mitarbeiter!$G$64=FALSE,0,IF(AND(Mitarbeiter!$E$64&lt;&gt;"",DH$5+6&lt;Mitarbeiter!$E$64),0,IF(AND(Mitarbeiter!$F$64&lt;&gt;"",DH$5&gt;Mitarbeiter!$F$64),0,IF(Planung!DH66="",$C66,IF(ISNUMBER(Planung!DH66),Planung!DH66,IF(UPPER(Planung!DH66)="H",$C66/2,0)))))))</f>
        <v>0</v>
      </c>
      <c r="DI66" s="27">
        <f>IF($A66="",0,IF(Mitarbeiter!$G$64=FALSE,0,IF(AND(Mitarbeiter!$E$64&lt;&gt;"",DI$5+6&lt;Mitarbeiter!$E$64),0,IF(AND(Mitarbeiter!$F$64&lt;&gt;"",DI$5&gt;Mitarbeiter!$F$64),0,IF(Planung!DI66="",$C66,IF(ISNUMBER(Planung!DI66),Planung!DI66,IF(UPPER(Planung!DI66)="H",$C66/2,0)))))))</f>
        <v>0</v>
      </c>
      <c r="DJ66" s="27">
        <f>IF($A66="",0,IF(Mitarbeiter!$G$64=FALSE,0,IF(AND(Mitarbeiter!$E$64&lt;&gt;"",DJ$5+6&lt;Mitarbeiter!$E$64),0,IF(AND(Mitarbeiter!$F$64&lt;&gt;"",DJ$5&gt;Mitarbeiter!$F$64),0,IF(Planung!DJ66="",$C66,IF(ISNUMBER(Planung!DJ66),Planung!DJ66,IF(UPPER(Planung!DJ66)="H",$C66/2,0)))))))</f>
        <v>0</v>
      </c>
      <c r="DK66" s="27">
        <f>IF($A66="",0,IF(Mitarbeiter!$G$64=FALSE,0,IF(AND(Mitarbeiter!$E$64&lt;&gt;"",DK$5+6&lt;Mitarbeiter!$E$64),0,IF(AND(Mitarbeiter!$F$64&lt;&gt;"",DK$5&gt;Mitarbeiter!$F$64),0,IF(Planung!DK66="",$C66,IF(ISNUMBER(Planung!DK66),Planung!DK66,IF(UPPER(Planung!DK66)="H",$C66/2,0)))))))</f>
        <v>0</v>
      </c>
      <c r="DL66" s="27">
        <f>IF($A66="",0,IF(Mitarbeiter!$G$64=FALSE,0,IF(AND(Mitarbeiter!$E$64&lt;&gt;"",DL$5+6&lt;Mitarbeiter!$E$64),0,IF(AND(Mitarbeiter!$F$64&lt;&gt;"",DL$5&gt;Mitarbeiter!$F$64),0,IF(Planung!DL66="",$C66,IF(ISNUMBER(Planung!DL66),Planung!DL66,IF(UPPER(Planung!DL66)="H",$C66/2,0)))))))</f>
        <v>0</v>
      </c>
      <c r="DM66" s="27">
        <f>IF($A66="",0,IF(Mitarbeiter!$G$64=FALSE,0,IF(AND(Mitarbeiter!$E$64&lt;&gt;"",DM$5+6&lt;Mitarbeiter!$E$64),0,IF(AND(Mitarbeiter!$F$64&lt;&gt;"",DM$5&gt;Mitarbeiter!$F$64),0,IF(Planung!DM66="",$C66,IF(ISNUMBER(Planung!DM66),Planung!DM66,IF(UPPER(Planung!DM66)="H",$C66/2,0)))))))</f>
        <v>0</v>
      </c>
      <c r="DN66" s="27">
        <f>IF($A66="",0,IF(Mitarbeiter!$G$64=FALSE,0,IF(AND(Mitarbeiter!$E$64&lt;&gt;"",DN$5+6&lt;Mitarbeiter!$E$64),0,IF(AND(Mitarbeiter!$F$64&lt;&gt;"",DN$5&gt;Mitarbeiter!$F$64),0,IF(Planung!DN66="",$C66,IF(ISNUMBER(Planung!DN66),Planung!DN66,IF(UPPER(Planung!DN66)="H",$C66/2,0)))))))</f>
        <v>0</v>
      </c>
      <c r="DO66" s="27">
        <f>IF($A66="",0,IF(Mitarbeiter!$G$64=FALSE,0,IF(AND(Mitarbeiter!$E$64&lt;&gt;"",DO$5+6&lt;Mitarbeiter!$E$64),0,IF(AND(Mitarbeiter!$F$64&lt;&gt;"",DO$5&gt;Mitarbeiter!$F$64),0,IF(Planung!DO66="",$C66,IF(ISNUMBER(Planung!DO66),Planung!DO66,IF(UPPER(Planung!DO66)="H",$C66/2,0)))))))</f>
        <v>0</v>
      </c>
      <c r="DP66" s="27">
        <f>IF($A66="",0,IF(Mitarbeiter!$G$64=FALSE,0,IF(AND(Mitarbeiter!$E$64&lt;&gt;"",DP$5+6&lt;Mitarbeiter!$E$64),0,IF(AND(Mitarbeiter!$F$64&lt;&gt;"",DP$5&gt;Mitarbeiter!$F$64),0,IF(Planung!DP66="",$C66,IF(ISNUMBER(Planung!DP66),Planung!DP66,IF(UPPER(Planung!DP66)="H",$C66/2,0)))))))</f>
        <v>0</v>
      </c>
      <c r="DQ66" s="27">
        <f>IF($A66="",0,IF(Mitarbeiter!$G$64=FALSE,0,IF(AND(Mitarbeiter!$E$64&lt;&gt;"",DQ$5+6&lt;Mitarbeiter!$E$64),0,IF(AND(Mitarbeiter!$F$64&lt;&gt;"",DQ$5&gt;Mitarbeiter!$F$64),0,IF(Planung!DQ66="",$C66,IF(ISNUMBER(Planung!DQ66),Planung!DQ66,IF(UPPER(Planung!DQ66)="H",$C66/2,0)))))))</f>
        <v>0</v>
      </c>
      <c r="DR66" s="27">
        <f>IF($A66="",0,IF(Mitarbeiter!$G$64=FALSE,0,IF(AND(Mitarbeiter!$E$64&lt;&gt;"",DR$5+6&lt;Mitarbeiter!$E$64),0,IF(AND(Mitarbeiter!$F$64&lt;&gt;"",DR$5&gt;Mitarbeiter!$F$64),0,IF(Planung!DR66="",$C66,IF(ISNUMBER(Planung!DR66),Planung!DR66,IF(UPPER(Planung!DR66)="H",$C66/2,0)))))))</f>
        <v>0</v>
      </c>
      <c r="DS66" s="27">
        <f>IF($A66="",0,IF(Mitarbeiter!$G$64=FALSE,0,IF(AND(Mitarbeiter!$E$64&lt;&gt;"",DS$5+6&lt;Mitarbeiter!$E$64),0,IF(AND(Mitarbeiter!$F$64&lt;&gt;"",DS$5&gt;Mitarbeiter!$F$64),0,IF(Planung!DS66="",$C66,IF(ISNUMBER(Planung!DS66),Planung!DS66,IF(UPPER(Planung!DS66)="H",$C66/2,0)))))))</f>
        <v>0</v>
      </c>
      <c r="DT66" s="27">
        <f>IF($A66="",0,IF(Mitarbeiter!$G$64=FALSE,0,IF(AND(Mitarbeiter!$E$64&lt;&gt;"",DT$5+6&lt;Mitarbeiter!$E$64),0,IF(AND(Mitarbeiter!$F$64&lt;&gt;"",DT$5&gt;Mitarbeiter!$F$64),0,IF(Planung!DT66="",$C66,IF(ISNUMBER(Planung!DT66),Planung!DT66,IF(UPPER(Planung!DT66)="H",$C66/2,0)))))))</f>
        <v>0</v>
      </c>
      <c r="DU66" s="27">
        <f>IF($A66="",0,IF(Mitarbeiter!$G$64=FALSE,0,IF(AND(Mitarbeiter!$E$64&lt;&gt;"",DU$5+6&lt;Mitarbeiter!$E$64),0,IF(AND(Mitarbeiter!$F$64&lt;&gt;"",DU$5&gt;Mitarbeiter!$F$64),0,IF(Planung!DU66="",$C66,IF(ISNUMBER(Planung!DU66),Planung!DU66,IF(UPPER(Planung!DU66)="H",$C66/2,0)))))))</f>
        <v>0</v>
      </c>
      <c r="DV66" s="27">
        <f>IF($A66="",0,IF(Mitarbeiter!$G$64=FALSE,0,IF(AND(Mitarbeiter!$E$64&lt;&gt;"",DV$5+6&lt;Mitarbeiter!$E$64),0,IF(AND(Mitarbeiter!$F$64&lt;&gt;"",DV$5&gt;Mitarbeiter!$F$64),0,IF(Planung!DV66="",$C66,IF(ISNUMBER(Planung!DV66),Planung!DV66,IF(UPPER(Planung!DV66)="H",$C66/2,0)))))))</f>
        <v>0</v>
      </c>
      <c r="DW66" s="27">
        <f>IF($A66="",0,IF(Mitarbeiter!$G$64=FALSE,0,IF(AND(Mitarbeiter!$E$64&lt;&gt;"",DW$5+6&lt;Mitarbeiter!$E$64),0,IF(AND(Mitarbeiter!$F$64&lt;&gt;"",DW$5&gt;Mitarbeiter!$F$64),0,IF(Planung!DW66="",$C66,IF(ISNUMBER(Planung!DW66),Planung!DW66,IF(UPPER(Planung!DW66)="H",$C66/2,0)))))))</f>
        <v>0</v>
      </c>
      <c r="DX66" s="27">
        <f>IF($A66="",0,IF(Mitarbeiter!$G$64=FALSE,0,IF(AND(Mitarbeiter!$E$64&lt;&gt;"",DX$5+6&lt;Mitarbeiter!$E$64),0,IF(AND(Mitarbeiter!$F$64&lt;&gt;"",DX$5&gt;Mitarbeiter!$F$64),0,IF(Planung!DX66="",$C66,IF(ISNUMBER(Planung!DX66),Planung!DX66,IF(UPPER(Planung!DX66)="H",$C66/2,0)))))))</f>
        <v>0</v>
      </c>
      <c r="DY66" s="27">
        <f>IF($A66="",0,IF(Mitarbeiter!$G$64=FALSE,0,IF(AND(Mitarbeiter!$E$64&lt;&gt;"",DY$5+6&lt;Mitarbeiter!$E$64),0,IF(AND(Mitarbeiter!$F$64&lt;&gt;"",DY$5&gt;Mitarbeiter!$F$64),0,IF(Planung!DY66="",$C66,IF(ISNUMBER(Planung!DY66),Planung!DY66,IF(UPPER(Planung!DY66)="H",$C66/2,0)))))))</f>
        <v>0</v>
      </c>
      <c r="DZ66" s="27">
        <f>IF($A66="",0,IF(Mitarbeiter!$G$64=FALSE,0,IF(AND(Mitarbeiter!$E$64&lt;&gt;"",DZ$5+6&lt;Mitarbeiter!$E$64),0,IF(AND(Mitarbeiter!$F$64&lt;&gt;"",DZ$5&gt;Mitarbeiter!$F$64),0,IF(Planung!DZ66="",$C66,IF(ISNUMBER(Planung!DZ66),Planung!DZ66,IF(UPPER(Planung!DZ66)="H",$C66/2,0)))))))</f>
        <v>0</v>
      </c>
      <c r="EA66" s="27">
        <f>IF($A66="",0,IF(Mitarbeiter!$G$64=FALSE,0,IF(AND(Mitarbeiter!$E$64&lt;&gt;"",EA$5+6&lt;Mitarbeiter!$E$64),0,IF(AND(Mitarbeiter!$F$64&lt;&gt;"",EA$5&gt;Mitarbeiter!$F$64),0,IF(Planung!EA66="",$C66,IF(ISNUMBER(Planung!EA66),Planung!EA66,IF(UPPER(Planung!EA66)="H",$C66/2,0)))))))</f>
        <v>0</v>
      </c>
      <c r="EB66" s="27">
        <f>IF($A66="",0,IF(Mitarbeiter!$G$64=FALSE,0,IF(AND(Mitarbeiter!$E$64&lt;&gt;"",EB$5+6&lt;Mitarbeiter!$E$64),0,IF(AND(Mitarbeiter!$F$64&lt;&gt;"",EB$5&gt;Mitarbeiter!$F$64),0,IF(Planung!EB66="",$C66,IF(ISNUMBER(Planung!EB66),Planung!EB66,IF(UPPER(Planung!EB66)="H",$C66/2,0)))))))</f>
        <v>0</v>
      </c>
      <c r="EC66" s="27">
        <f>IF($A66="",0,IF(Mitarbeiter!$G$64=FALSE,0,IF(AND(Mitarbeiter!$E$64&lt;&gt;"",EC$5+6&lt;Mitarbeiter!$E$64),0,IF(AND(Mitarbeiter!$F$64&lt;&gt;"",EC$5&gt;Mitarbeiter!$F$64),0,IF(Planung!EC66="",$C66,IF(ISNUMBER(Planung!EC66),Planung!EC66,IF(UPPER(Planung!EC66)="H",$C66/2,0)))))))</f>
        <v>0</v>
      </c>
      <c r="ED66" s="27">
        <f>IF($A66="",0,IF(Mitarbeiter!$G$64=FALSE,0,IF(AND(Mitarbeiter!$E$64&lt;&gt;"",ED$5+6&lt;Mitarbeiter!$E$64),0,IF(AND(Mitarbeiter!$F$64&lt;&gt;"",ED$5&gt;Mitarbeiter!$F$64),0,IF(Planung!ED66="",$C66,IF(ISNUMBER(Planung!ED66),Planung!ED66,IF(UPPER(Planung!ED66)="H",$C66/2,0)))))))</f>
        <v>0</v>
      </c>
      <c r="EE66" s="27">
        <f>IF($A66="",0,IF(Mitarbeiter!$G$64=FALSE,0,IF(AND(Mitarbeiter!$E$64&lt;&gt;"",EE$5+6&lt;Mitarbeiter!$E$64),0,IF(AND(Mitarbeiter!$F$64&lt;&gt;"",EE$5&gt;Mitarbeiter!$F$64),0,IF(Planung!EE66="",$C66,IF(ISNUMBER(Planung!EE66),Planung!EE66,IF(UPPER(Planung!EE66)="H",$C66/2,0)))))))</f>
        <v>0</v>
      </c>
      <c r="EF66" s="27">
        <f>IF($A66="",0,IF(Mitarbeiter!$G$64=FALSE,0,IF(AND(Mitarbeiter!$E$64&lt;&gt;"",EF$5+6&lt;Mitarbeiter!$E$64),0,IF(AND(Mitarbeiter!$F$64&lt;&gt;"",EF$5&gt;Mitarbeiter!$F$64),0,IF(Planung!EF66="",$C66,IF(ISNUMBER(Planung!EF66),Planung!EF66,IF(UPPER(Planung!EF66)="H",$C66/2,0)))))))</f>
        <v>0</v>
      </c>
      <c r="EG66" s="27">
        <f>IF($A66="",0,IF(Mitarbeiter!$G$64=FALSE,0,IF(AND(Mitarbeiter!$E$64&lt;&gt;"",EG$5+6&lt;Mitarbeiter!$E$64),0,IF(AND(Mitarbeiter!$F$64&lt;&gt;"",EG$5&gt;Mitarbeiter!$F$64),0,IF(Planung!EG66="",$C66,IF(ISNUMBER(Planung!EG66),Planung!EG66,IF(UPPER(Planung!EG66)="H",$C66/2,0)))))))</f>
        <v>0</v>
      </c>
      <c r="EH66" s="27">
        <f>IF($A66="",0,IF(Mitarbeiter!$G$64=FALSE,0,IF(AND(Mitarbeiter!$E$64&lt;&gt;"",EH$5+6&lt;Mitarbeiter!$E$64),0,IF(AND(Mitarbeiter!$F$64&lt;&gt;"",EH$5&gt;Mitarbeiter!$F$64),0,IF(Planung!EH66="",$C66,IF(ISNUMBER(Planung!EH66),Planung!EH66,IF(UPPER(Planung!EH66)="H",$C66/2,0)))))))</f>
        <v>0</v>
      </c>
      <c r="EI66" s="27">
        <f>IF($A66="",0,IF(Mitarbeiter!$G$64=FALSE,0,IF(AND(Mitarbeiter!$E$64&lt;&gt;"",EI$5+6&lt;Mitarbeiter!$E$64),0,IF(AND(Mitarbeiter!$F$64&lt;&gt;"",EI$5&gt;Mitarbeiter!$F$64),0,IF(Planung!EI66="",$C66,IF(ISNUMBER(Planung!EI66),Planung!EI66,IF(UPPER(Planung!EI66)="H",$C66/2,0)))))))</f>
        <v>0</v>
      </c>
      <c r="EJ66" s="27">
        <f>IF($A66="",0,IF(Mitarbeiter!$G$64=FALSE,0,IF(AND(Mitarbeiter!$E$64&lt;&gt;"",EJ$5+6&lt;Mitarbeiter!$E$64),0,IF(AND(Mitarbeiter!$F$64&lt;&gt;"",EJ$5&gt;Mitarbeiter!$F$64),0,IF(Planung!EJ66="",$C66,IF(ISNUMBER(Planung!EJ66),Planung!EJ66,IF(UPPER(Planung!EJ66)="H",$C66/2,0)))))))</f>
        <v>0</v>
      </c>
      <c r="EK66" s="27">
        <f>IF($A66="",0,IF(Mitarbeiter!$G$64=FALSE,0,IF(AND(Mitarbeiter!$E$64&lt;&gt;"",EK$5+6&lt;Mitarbeiter!$E$64),0,IF(AND(Mitarbeiter!$F$64&lt;&gt;"",EK$5&gt;Mitarbeiter!$F$64),0,IF(Planung!EK66="",$C66,IF(ISNUMBER(Planung!EK66),Planung!EK66,IF(UPPER(Planung!EK66)="H",$C66/2,0)))))))</f>
        <v>0</v>
      </c>
      <c r="EL66" s="27">
        <f>IF($A66="",0,IF(Mitarbeiter!$G$64=FALSE,0,IF(AND(Mitarbeiter!$E$64&lt;&gt;"",EL$5+6&lt;Mitarbeiter!$E$64),0,IF(AND(Mitarbeiter!$F$64&lt;&gt;"",EL$5&gt;Mitarbeiter!$F$64),0,IF(Planung!EL66="",$C66,IF(ISNUMBER(Planung!EL66),Planung!EL66,IF(UPPER(Planung!EL66)="H",$C66/2,0)))))))</f>
        <v>0</v>
      </c>
      <c r="EM66" s="27">
        <f>IF($A66="",0,IF(Mitarbeiter!$G$64=FALSE,0,IF(AND(Mitarbeiter!$E$64&lt;&gt;"",EM$5+6&lt;Mitarbeiter!$E$64),0,IF(AND(Mitarbeiter!$F$64&lt;&gt;"",EM$5&gt;Mitarbeiter!$F$64),0,IF(Planung!EM66="",$C66,IF(ISNUMBER(Planung!EM66),Planung!EM66,IF(UPPER(Planung!EM66)="H",$C66/2,0)))))))</f>
        <v>0</v>
      </c>
      <c r="EN66" s="27">
        <f>IF($A66="",0,IF(Mitarbeiter!$G$64=FALSE,0,IF(AND(Mitarbeiter!$E$64&lt;&gt;"",EN$5+6&lt;Mitarbeiter!$E$64),0,IF(AND(Mitarbeiter!$F$64&lt;&gt;"",EN$5&gt;Mitarbeiter!$F$64),0,IF(Planung!EN66="",$C66,IF(ISNUMBER(Planung!EN66),Planung!EN66,IF(UPPER(Planung!EN66)="H",$C66/2,0)))))))</f>
        <v>0</v>
      </c>
      <c r="EO66" s="27">
        <f>IF($A66="",0,IF(Mitarbeiter!$G$64=FALSE,0,IF(AND(Mitarbeiter!$E$64&lt;&gt;"",EO$5+6&lt;Mitarbeiter!$E$64),0,IF(AND(Mitarbeiter!$F$64&lt;&gt;"",EO$5&gt;Mitarbeiter!$F$64),0,IF(Planung!EO66="",$C66,IF(ISNUMBER(Planung!EO66),Planung!EO66,IF(UPPER(Planung!EO66)="H",$C66/2,0)))))))</f>
        <v>0</v>
      </c>
      <c r="EP66" s="27">
        <f>IF($A66="",0,IF(Mitarbeiter!$G$64=FALSE,0,IF(AND(Mitarbeiter!$E$64&lt;&gt;"",EP$5+6&lt;Mitarbeiter!$E$64),0,IF(AND(Mitarbeiter!$F$64&lt;&gt;"",EP$5&gt;Mitarbeiter!$F$64),0,IF(Planung!EP66="",$C66,IF(ISNUMBER(Planung!EP66),Planung!EP66,IF(UPPER(Planung!EP66)="H",$C66/2,0)))))))</f>
        <v>0</v>
      </c>
      <c r="EQ66" s="27">
        <f>IF($A66="",0,IF(Mitarbeiter!$G$64=FALSE,0,IF(AND(Mitarbeiter!$E$64&lt;&gt;"",EQ$5+6&lt;Mitarbeiter!$E$64),0,IF(AND(Mitarbeiter!$F$64&lt;&gt;"",EQ$5&gt;Mitarbeiter!$F$64),0,IF(Planung!EQ66="",$C66,IF(ISNUMBER(Planung!EQ66),Planung!EQ66,IF(UPPER(Planung!EQ66)="H",$C66/2,0)))))))</f>
        <v>0</v>
      </c>
      <c r="ER66" s="27">
        <f>IF($A66="",0,IF(Mitarbeiter!$G$64=FALSE,0,IF(AND(Mitarbeiter!$E$64&lt;&gt;"",ER$5+6&lt;Mitarbeiter!$E$64),0,IF(AND(Mitarbeiter!$F$64&lt;&gt;"",ER$5&gt;Mitarbeiter!$F$64),0,IF(Planung!ER66="",$C66,IF(ISNUMBER(Planung!ER66),Planung!ER66,IF(UPPER(Planung!ER66)="H",$C66/2,0)))))))</f>
        <v>0</v>
      </c>
      <c r="ES66" s="27">
        <f>IF($A66="",0,IF(Mitarbeiter!$G$64=FALSE,0,IF(AND(Mitarbeiter!$E$64&lt;&gt;"",ES$5+6&lt;Mitarbeiter!$E$64),0,IF(AND(Mitarbeiter!$F$64&lt;&gt;"",ES$5&gt;Mitarbeiter!$F$64),0,IF(Planung!ES66="",$C66,IF(ISNUMBER(Planung!ES66),Planung!ES66,IF(UPPER(Planung!ES66)="H",$C66/2,0)))))))</f>
        <v>0</v>
      </c>
      <c r="ET66" s="27">
        <f>IF($A66="",0,IF(Mitarbeiter!$G$64=FALSE,0,IF(AND(Mitarbeiter!$E$64&lt;&gt;"",ET$5+6&lt;Mitarbeiter!$E$64),0,IF(AND(Mitarbeiter!$F$64&lt;&gt;"",ET$5&gt;Mitarbeiter!$F$64),0,IF(Planung!ET66="",$C66,IF(ISNUMBER(Planung!ET66),Planung!ET66,IF(UPPER(Planung!ET66)="H",$C66/2,0)))))))</f>
        <v>0</v>
      </c>
      <c r="EU66" s="27">
        <f>IF($A66="",0,IF(Mitarbeiter!$G$64=FALSE,0,IF(AND(Mitarbeiter!$E$64&lt;&gt;"",EU$5+6&lt;Mitarbeiter!$E$64),0,IF(AND(Mitarbeiter!$F$64&lt;&gt;"",EU$5&gt;Mitarbeiter!$F$64),0,IF(Planung!EU66="",$C66,IF(ISNUMBER(Planung!EU66),Planung!EU66,IF(UPPER(Planung!EU66)="H",$C66/2,0)))))))</f>
        <v>0</v>
      </c>
      <c r="EV66" s="27">
        <f>IF($A66="",0,IF(Mitarbeiter!$G$64=FALSE,0,IF(AND(Mitarbeiter!$E$64&lt;&gt;"",EV$5+6&lt;Mitarbeiter!$E$64),0,IF(AND(Mitarbeiter!$F$64&lt;&gt;"",EV$5&gt;Mitarbeiter!$F$64),0,IF(Planung!EV66="",$C66,IF(ISNUMBER(Planung!EV66),Planung!EV66,IF(UPPER(Planung!EV66)="H",$C66/2,0)))))))</f>
        <v>0</v>
      </c>
      <c r="EW66" s="27">
        <f>IF($A66="",0,IF(Mitarbeiter!$G$64=FALSE,0,IF(AND(Mitarbeiter!$E$64&lt;&gt;"",EW$5+6&lt;Mitarbeiter!$E$64),0,IF(AND(Mitarbeiter!$F$64&lt;&gt;"",EW$5&gt;Mitarbeiter!$F$64),0,IF(Planung!EW66="",$C66,IF(ISNUMBER(Planung!EW66),Planung!EW66,IF(UPPER(Planung!EW66)="H",$C66/2,0)))))))</f>
        <v>0</v>
      </c>
      <c r="EX66" s="27">
        <f>IF($A66="",0,IF(Mitarbeiter!$G$64=FALSE,0,IF(AND(Mitarbeiter!$E$64&lt;&gt;"",EX$5+6&lt;Mitarbeiter!$E$64),0,IF(AND(Mitarbeiter!$F$64&lt;&gt;"",EX$5&gt;Mitarbeiter!$F$64),0,IF(Planung!EX66="",$C66,IF(ISNUMBER(Planung!EX66),Planung!EX66,IF(UPPER(Planung!EX66)="H",$C66/2,0)))))))</f>
        <v>0</v>
      </c>
      <c r="EY66" s="27">
        <f>IF($A66="",0,IF(Mitarbeiter!$G$64=FALSE,0,IF(AND(Mitarbeiter!$E$64&lt;&gt;"",EY$5+6&lt;Mitarbeiter!$E$64),0,IF(AND(Mitarbeiter!$F$64&lt;&gt;"",EY$5&gt;Mitarbeiter!$F$64),0,IF(Planung!EY66="",$C66,IF(ISNUMBER(Planung!EY66),Planung!EY66,IF(UPPER(Planung!EY66)="H",$C66/2,0)))))))</f>
        <v>0</v>
      </c>
      <c r="EZ66" s="27">
        <f>IF($A66="",0,IF(Mitarbeiter!$G$64=FALSE,0,IF(AND(Mitarbeiter!$E$64&lt;&gt;"",EZ$5+6&lt;Mitarbeiter!$E$64),0,IF(AND(Mitarbeiter!$F$64&lt;&gt;"",EZ$5&gt;Mitarbeiter!$F$64),0,IF(Planung!EZ66="",$C66,IF(ISNUMBER(Planung!EZ66),Planung!EZ66,IF(UPPER(Planung!EZ66)="H",$C66/2,0)))))))</f>
        <v>0</v>
      </c>
      <c r="FA66" s="27">
        <f>IF($A66="",0,IF(Mitarbeiter!$G$64=FALSE,0,IF(AND(Mitarbeiter!$E$64&lt;&gt;"",FA$5+6&lt;Mitarbeiter!$E$64),0,IF(AND(Mitarbeiter!$F$64&lt;&gt;"",FA$5&gt;Mitarbeiter!$F$64),0,IF(Planung!FA66="",$C66,IF(ISNUMBER(Planung!FA66),Planung!FA66,IF(UPPER(Planung!FA66)="H",$C66/2,0)))))))</f>
        <v>0</v>
      </c>
      <c r="FB66" s="27">
        <f>IF($A66="",0,IF(Mitarbeiter!$G$64=FALSE,0,IF(AND(Mitarbeiter!$E$64&lt;&gt;"",FB$5+6&lt;Mitarbeiter!$E$64),0,IF(AND(Mitarbeiter!$F$64&lt;&gt;"",FB$5&gt;Mitarbeiter!$F$64),0,IF(Planung!FB66="",$C66,IF(ISNUMBER(Planung!FB66),Planung!FB66,IF(UPPER(Planung!FB66)="H",$C66/2,0)))))))</f>
        <v>0</v>
      </c>
      <c r="FC66" s="27">
        <f>IF($A66="",0,IF(Mitarbeiter!$G$64=FALSE,0,IF(AND(Mitarbeiter!$E$64&lt;&gt;"",FC$5+6&lt;Mitarbeiter!$E$64),0,IF(AND(Mitarbeiter!$F$64&lt;&gt;"",FC$5&gt;Mitarbeiter!$F$64),0,IF(Planung!FC66="",$C66,IF(ISNUMBER(Planung!FC66),Planung!FC66,IF(UPPER(Planung!FC66)="H",$C66/2,0)))))))</f>
        <v>0</v>
      </c>
      <c r="FD66" s="27">
        <f>IF($A66="",0,IF(Mitarbeiter!$G$64=FALSE,0,IF(AND(Mitarbeiter!$E$64&lt;&gt;"",FD$5+6&lt;Mitarbeiter!$E$64),0,IF(AND(Mitarbeiter!$F$64&lt;&gt;"",FD$5&gt;Mitarbeiter!$F$64),0,IF(Planung!FD66="",$C66,IF(ISNUMBER(Planung!FD66),Planung!FD66,IF(UPPER(Planung!FD66)="H",$C66/2,0)))))))</f>
        <v>0</v>
      </c>
      <c r="FE66" s="27">
        <f>IF($A66="",0,IF(Mitarbeiter!$G$64=FALSE,0,IF(AND(Mitarbeiter!$E$64&lt;&gt;"",FE$5+6&lt;Mitarbeiter!$E$64),0,IF(AND(Mitarbeiter!$F$64&lt;&gt;"",FE$5&gt;Mitarbeiter!$F$64),0,IF(Planung!FE66="",$C66,IF(ISNUMBER(Planung!FE66),Planung!FE66,IF(UPPER(Planung!FE66)="H",$C66/2,0)))))))</f>
        <v>0</v>
      </c>
      <c r="FF66" s="27">
        <f>IF($A66="",0,IF(Mitarbeiter!$G$64=FALSE,0,IF(AND(Mitarbeiter!$E$64&lt;&gt;"",FF$5+6&lt;Mitarbeiter!$E$64),0,IF(AND(Mitarbeiter!$F$64&lt;&gt;"",FF$5&gt;Mitarbeiter!$F$64),0,IF(Planung!FF66="",$C66,IF(ISNUMBER(Planung!FF66),Planung!FF66,IF(UPPER(Planung!FF66)="H",$C66/2,0)))))))</f>
        <v>0</v>
      </c>
      <c r="FG66" s="27">
        <f>IF($A66="",0,IF(Mitarbeiter!$G$64=FALSE,0,IF(AND(Mitarbeiter!$E$64&lt;&gt;"",FG$5+6&lt;Mitarbeiter!$E$64),0,IF(AND(Mitarbeiter!$F$64&lt;&gt;"",FG$5&gt;Mitarbeiter!$F$64),0,IF(Planung!FG66="",$C66,IF(ISNUMBER(Planung!FG66),Planung!FG66,IF(UPPER(Planung!FG66)="H",$C66/2,0)))))))</f>
        <v>0</v>
      </c>
      <c r="FH66" s="27">
        <f>IF($A66="",0,IF(Mitarbeiter!$G$64=FALSE,0,IF(AND(Mitarbeiter!$E$64&lt;&gt;"",FH$5+6&lt;Mitarbeiter!$E$64),0,IF(AND(Mitarbeiter!$F$64&lt;&gt;"",FH$5&gt;Mitarbeiter!$F$64),0,IF(Planung!FH66="",$C66,IF(ISNUMBER(Planung!FH66),Planung!FH66,IF(UPPER(Planung!FH66)="H",$C66/2,0)))))))</f>
        <v>0</v>
      </c>
      <c r="FI66" s="27">
        <f>IF($A66="",0,IF(Mitarbeiter!$G$64=FALSE,0,IF(AND(Mitarbeiter!$E$64&lt;&gt;"",FI$5+6&lt;Mitarbeiter!$E$64),0,IF(AND(Mitarbeiter!$F$64&lt;&gt;"",FI$5&gt;Mitarbeiter!$F$64),0,IF(Planung!FI66="",$C66,IF(ISNUMBER(Planung!FI66),Planung!FI66,IF(UPPER(Planung!FI66)="H",$C66/2,0)))))))</f>
        <v>0</v>
      </c>
      <c r="FJ66" s="27">
        <f>IF($A66="",0,IF(Mitarbeiter!$G$64=FALSE,0,IF(AND(Mitarbeiter!$E$64&lt;&gt;"",FJ$5+6&lt;Mitarbeiter!$E$64),0,IF(AND(Mitarbeiter!$F$64&lt;&gt;"",FJ$5&gt;Mitarbeiter!$F$64),0,IF(Planung!FJ66="",$C66,IF(ISNUMBER(Planung!FJ66),Planung!FJ66,IF(UPPER(Planung!FJ66)="H",$C66/2,0)))))))</f>
        <v>0</v>
      </c>
      <c r="FK66" s="27">
        <f>IF($A66="",0,IF(Mitarbeiter!$G$64=FALSE,0,IF(AND(Mitarbeiter!$E$64&lt;&gt;"",FK$5+6&lt;Mitarbeiter!$E$64),0,IF(AND(Mitarbeiter!$F$64&lt;&gt;"",FK$5&gt;Mitarbeiter!$F$64),0,IF(Planung!FK66="",$C66,IF(ISNUMBER(Planung!FK66),Planung!FK66,IF(UPPER(Planung!FK66)="H",$C66/2,0)))))))</f>
        <v>0</v>
      </c>
      <c r="FL66" s="27">
        <f>IF($A66="",0,IF(Mitarbeiter!$G$64=FALSE,0,IF(AND(Mitarbeiter!$E$64&lt;&gt;"",FL$5+6&lt;Mitarbeiter!$E$64),0,IF(AND(Mitarbeiter!$F$64&lt;&gt;"",FL$5&gt;Mitarbeiter!$F$64),0,IF(Planung!FL66="",$C66,IF(ISNUMBER(Planung!FL66),Planung!FL66,IF(UPPER(Planung!FL66)="H",$C66/2,0)))))))</f>
        <v>0</v>
      </c>
      <c r="FM66" s="27">
        <f>IF($A66="",0,IF(Mitarbeiter!$G$64=FALSE,0,IF(AND(Mitarbeiter!$E$64&lt;&gt;"",FM$5+6&lt;Mitarbeiter!$E$64),0,IF(AND(Mitarbeiter!$F$64&lt;&gt;"",FM$5&gt;Mitarbeiter!$F$64),0,IF(Planung!FM66="",$C66,IF(ISNUMBER(Planung!FM66),Planung!FM66,IF(UPPER(Planung!FM66)="H",$C66/2,0)))))))</f>
        <v>0</v>
      </c>
      <c r="FN66" s="27">
        <f>IF($A66="",0,IF(Mitarbeiter!$G$64=FALSE,0,IF(AND(Mitarbeiter!$E$64&lt;&gt;"",FN$5+6&lt;Mitarbeiter!$E$64),0,IF(AND(Mitarbeiter!$F$64&lt;&gt;"",FN$5&gt;Mitarbeiter!$F$64),0,IF(Planung!FN66="",$C66,IF(ISNUMBER(Planung!FN66),Planung!FN66,IF(UPPER(Planung!FN66)="H",$C66/2,0)))))))</f>
        <v>0</v>
      </c>
      <c r="FO66" s="27">
        <f>IF($A66="",0,IF(Mitarbeiter!$G$64=FALSE,0,IF(AND(Mitarbeiter!$E$64&lt;&gt;"",FO$5+6&lt;Mitarbeiter!$E$64),0,IF(AND(Mitarbeiter!$F$64&lt;&gt;"",FO$5&gt;Mitarbeiter!$F$64),0,IF(Planung!FO66="",$C66,IF(ISNUMBER(Planung!FO66),Planung!FO66,IF(UPPER(Planung!FO66)="H",$C66/2,0)))))))</f>
        <v>0</v>
      </c>
      <c r="FP66" s="27">
        <f>IF($A66="",0,IF(Mitarbeiter!$G$64=FALSE,0,IF(AND(Mitarbeiter!$E$64&lt;&gt;"",FP$5+6&lt;Mitarbeiter!$E$64),0,IF(AND(Mitarbeiter!$F$64&lt;&gt;"",FP$5&gt;Mitarbeiter!$F$64),0,IF(Planung!FP66="",$C66,IF(ISNUMBER(Planung!FP66),Planung!FP66,IF(UPPER(Planung!FP66)="H",$C66/2,0)))))))</f>
        <v>0</v>
      </c>
      <c r="FQ66" s="27">
        <f>IF($A66="",0,IF(Mitarbeiter!$G$64=FALSE,0,IF(AND(Mitarbeiter!$E$64&lt;&gt;"",FQ$5+6&lt;Mitarbeiter!$E$64),0,IF(AND(Mitarbeiter!$F$64&lt;&gt;"",FQ$5&gt;Mitarbeiter!$F$64),0,IF(Planung!FQ66="",$C66,IF(ISNUMBER(Planung!FQ66),Planung!FQ66,IF(UPPER(Planung!FQ66)="H",$C66/2,0)))))))</f>
        <v>0</v>
      </c>
      <c r="FR66" s="27">
        <f>IF($A66="",0,IF(Mitarbeiter!$G$64=FALSE,0,IF(AND(Mitarbeiter!$E$64&lt;&gt;"",FR$5+6&lt;Mitarbeiter!$E$64),0,IF(AND(Mitarbeiter!$F$64&lt;&gt;"",FR$5&gt;Mitarbeiter!$F$64),0,IF(Planung!FR66="",$C66,IF(ISNUMBER(Planung!FR66),Planung!FR66,IF(UPPER(Planung!FR66)="H",$C66/2,0)))))))</f>
        <v>0</v>
      </c>
      <c r="FS66" s="27">
        <f>IF($A66="",0,IF(Mitarbeiter!$G$64=FALSE,0,IF(AND(Mitarbeiter!$E$64&lt;&gt;"",FS$5+6&lt;Mitarbeiter!$E$64),0,IF(AND(Mitarbeiter!$F$64&lt;&gt;"",FS$5&gt;Mitarbeiter!$F$64),0,IF(Planung!FS66="",$C66,IF(ISNUMBER(Planung!FS66),Planung!FS66,IF(UPPER(Planung!FS66)="H",$C66/2,0)))))))</f>
        <v>0</v>
      </c>
      <c r="FT66" s="27">
        <f>IF($A66="",0,IF(Mitarbeiter!$G$64=FALSE,0,IF(AND(Mitarbeiter!$E$64&lt;&gt;"",FT$5+6&lt;Mitarbeiter!$E$64),0,IF(AND(Mitarbeiter!$F$64&lt;&gt;"",FT$5&gt;Mitarbeiter!$F$64),0,IF(Planung!FT66="",$C66,IF(ISNUMBER(Planung!FT66),Planung!FT66,IF(UPPER(Planung!FT66)="H",$C66/2,0)))))))</f>
        <v>0</v>
      </c>
      <c r="FU66" s="27">
        <f>IF($A66="",0,IF(Mitarbeiter!$G$64=FALSE,0,IF(AND(Mitarbeiter!$E$64&lt;&gt;"",FU$5+6&lt;Mitarbeiter!$E$64),0,IF(AND(Mitarbeiter!$F$64&lt;&gt;"",FU$5&gt;Mitarbeiter!$F$64),0,IF(Planung!FU66="",$C66,IF(ISNUMBER(Planung!FU66),Planung!FU66,IF(UPPER(Planung!FU66)="H",$C66/2,0)))))))</f>
        <v>0</v>
      </c>
      <c r="FV66" s="27">
        <f>IF($A66="",0,IF(Mitarbeiter!$G$64=FALSE,0,IF(AND(Mitarbeiter!$E$64&lt;&gt;"",FV$5+6&lt;Mitarbeiter!$E$64),0,IF(AND(Mitarbeiter!$F$64&lt;&gt;"",FV$5&gt;Mitarbeiter!$F$64),0,IF(Planung!FV66="",$C66,IF(ISNUMBER(Planung!FV66),Planung!FV66,IF(UPPER(Planung!FV66)="H",$C66/2,0)))))))</f>
        <v>0</v>
      </c>
      <c r="FW66" s="27">
        <f>IF($A66="",0,IF(Mitarbeiter!$G$64=FALSE,0,IF(AND(Mitarbeiter!$E$64&lt;&gt;"",FW$5+6&lt;Mitarbeiter!$E$64),0,IF(AND(Mitarbeiter!$F$64&lt;&gt;"",FW$5&gt;Mitarbeiter!$F$64),0,IF(Planung!FW66="",$C66,IF(ISNUMBER(Planung!FW66),Planung!FW66,IF(UPPER(Planung!FW66)="H",$C66/2,0)))))))</f>
        <v>0</v>
      </c>
      <c r="FX66" s="27">
        <f>IF($A66="",0,IF(Mitarbeiter!$G$64=FALSE,0,IF(AND(Mitarbeiter!$E$64&lt;&gt;"",FX$5+6&lt;Mitarbeiter!$E$64),0,IF(AND(Mitarbeiter!$F$64&lt;&gt;"",FX$5&gt;Mitarbeiter!$F$64),0,IF(Planung!FX66="",$C66,IF(ISNUMBER(Planung!FX66),Planung!FX66,IF(UPPER(Planung!FX66)="H",$C66/2,0)))))))</f>
        <v>0</v>
      </c>
      <c r="FY66" s="27">
        <f>IF($A66="",0,IF(Mitarbeiter!$G$64=FALSE,0,IF(AND(Mitarbeiter!$E$64&lt;&gt;"",FY$5+6&lt;Mitarbeiter!$E$64),0,IF(AND(Mitarbeiter!$F$64&lt;&gt;"",FY$5&gt;Mitarbeiter!$F$64),0,IF(Planung!FY66="",$C66,IF(ISNUMBER(Planung!FY66),Planung!FY66,IF(UPPER(Planung!FY66)="H",$C66/2,0)))))))</f>
        <v>0</v>
      </c>
      <c r="FZ66" s="27">
        <f>IF($A66="",0,IF(Mitarbeiter!$G$64=FALSE,0,IF(AND(Mitarbeiter!$E$64&lt;&gt;"",FZ$5+6&lt;Mitarbeiter!$E$64),0,IF(AND(Mitarbeiter!$F$64&lt;&gt;"",FZ$5&gt;Mitarbeiter!$F$64),0,IF(Planung!FZ66="",$C66,IF(ISNUMBER(Planung!FZ66),Planung!FZ66,IF(UPPER(Planung!FZ66)="H",$C66/2,0)))))))</f>
        <v>0</v>
      </c>
      <c r="GA66" s="27">
        <f>IF($A66="",0,IF(Mitarbeiter!$G$64=FALSE,0,IF(AND(Mitarbeiter!$E$64&lt;&gt;"",GA$5+6&lt;Mitarbeiter!$E$64),0,IF(AND(Mitarbeiter!$F$64&lt;&gt;"",GA$5&gt;Mitarbeiter!$F$64),0,IF(Planung!GA66="",$C66,IF(ISNUMBER(Planung!GA66),Planung!GA66,IF(UPPER(Planung!GA66)="H",$C66/2,0)))))))</f>
        <v>0</v>
      </c>
      <c r="GB66" s="27">
        <f>IF($A66="",0,IF(Mitarbeiter!$G$64=FALSE,0,IF(AND(Mitarbeiter!$E$64&lt;&gt;"",GB$5+6&lt;Mitarbeiter!$E$64),0,IF(AND(Mitarbeiter!$F$64&lt;&gt;"",GB$5&gt;Mitarbeiter!$F$64),0,IF(Planung!GB66="",$C66,IF(ISNUMBER(Planung!GB66),Planung!GB66,IF(UPPER(Planung!GB66)="H",$C66/2,0)))))))</f>
        <v>0</v>
      </c>
      <c r="GC66" s="27">
        <f>IF($A66="",0,IF(Mitarbeiter!$G$64=FALSE,0,IF(AND(Mitarbeiter!$E$64&lt;&gt;"",GC$5+6&lt;Mitarbeiter!$E$64),0,IF(AND(Mitarbeiter!$F$64&lt;&gt;"",GC$5&gt;Mitarbeiter!$F$64),0,IF(Planung!GC66="",$C66,IF(ISNUMBER(Planung!GC66),Planung!GC66,IF(UPPER(Planung!GC66)="H",$C66/2,0)))))))</f>
        <v>0</v>
      </c>
      <c r="GD66" s="27">
        <f>IF($A66="",0,IF(Mitarbeiter!$G$64=FALSE,0,IF(AND(Mitarbeiter!$E$64&lt;&gt;"",GD$5+6&lt;Mitarbeiter!$E$64),0,IF(AND(Mitarbeiter!$F$64&lt;&gt;"",GD$5&gt;Mitarbeiter!$F$64),0,IF(Planung!GD66="",$C66,IF(ISNUMBER(Planung!GD66),Planung!GD66,IF(UPPER(Planung!GD66)="H",$C66/2,0)))))))</f>
        <v>0</v>
      </c>
      <c r="GE66" s="27">
        <f>IF($A66="",0,IF(Mitarbeiter!$G$64=FALSE,0,IF(AND(Mitarbeiter!$E$64&lt;&gt;"",GE$5+6&lt;Mitarbeiter!$E$64),0,IF(AND(Mitarbeiter!$F$64&lt;&gt;"",GE$5&gt;Mitarbeiter!$F$64),0,IF(Planung!GE66="",$C66,IF(ISNUMBER(Planung!GE66),Planung!GE66,IF(UPPER(Planung!GE66)="H",$C66/2,0)))))))</f>
        <v>0</v>
      </c>
      <c r="GF66" s="27">
        <f>IF($A66="",0,IF(Mitarbeiter!$G$64=FALSE,0,IF(AND(Mitarbeiter!$E$64&lt;&gt;"",GF$5+6&lt;Mitarbeiter!$E$64),0,IF(AND(Mitarbeiter!$F$64&lt;&gt;"",GF$5&gt;Mitarbeiter!$F$64),0,IF(Planung!GF66="",$C66,IF(ISNUMBER(Planung!GF66),Planung!GF66,IF(UPPER(Planung!GF66)="H",$C66/2,0)))))))</f>
        <v>0</v>
      </c>
      <c r="GG66" s="27">
        <f>IF($A66="",0,IF(Mitarbeiter!$G$64=FALSE,0,IF(AND(Mitarbeiter!$E$64&lt;&gt;"",GG$5+6&lt;Mitarbeiter!$E$64),0,IF(AND(Mitarbeiter!$F$64&lt;&gt;"",GG$5&gt;Mitarbeiter!$F$64),0,IF(Planung!GG66="",$C66,IF(ISNUMBER(Planung!GG66),Planung!GG66,IF(UPPER(Planung!GG66)="H",$C66/2,0)))))))</f>
        <v>0</v>
      </c>
      <c r="GH66" s="27">
        <f>IF($A66="",0,IF(Mitarbeiter!$G$64=FALSE,0,IF(AND(Mitarbeiter!$E$64&lt;&gt;"",GH$5+6&lt;Mitarbeiter!$E$64),0,IF(AND(Mitarbeiter!$F$64&lt;&gt;"",GH$5&gt;Mitarbeiter!$F$64),0,IF(Planung!GH66="",$C66,IF(ISNUMBER(Planung!GH66),Planung!GH66,IF(UPPER(Planung!GH66)="H",$C66/2,0)))))))</f>
        <v>0</v>
      </c>
      <c r="GI66" s="27">
        <f>IF($A66="",0,IF(Mitarbeiter!$G$64=FALSE,0,IF(AND(Mitarbeiter!$E$64&lt;&gt;"",GI$5+6&lt;Mitarbeiter!$E$64),0,IF(AND(Mitarbeiter!$F$64&lt;&gt;"",GI$5&gt;Mitarbeiter!$F$64),0,IF(Planung!GI66="",$C66,IF(ISNUMBER(Planung!GI66),Planung!GI66,IF(UPPER(Planung!GI66)="H",$C66/2,0)))))))</f>
        <v>0</v>
      </c>
      <c r="GJ66" s="27">
        <f>IF($A66="",0,IF(Mitarbeiter!$G$64=FALSE,0,IF(AND(Mitarbeiter!$E$64&lt;&gt;"",GJ$5+6&lt;Mitarbeiter!$E$64),0,IF(AND(Mitarbeiter!$F$64&lt;&gt;"",GJ$5&gt;Mitarbeiter!$F$64),0,IF(Planung!GJ66="",$C66,IF(ISNUMBER(Planung!GJ66),Planung!GJ66,IF(UPPER(Planung!GJ66)="H",$C66/2,0)))))))</f>
        <v>0</v>
      </c>
      <c r="GK66" s="27">
        <f>IF($A66="",0,IF(Mitarbeiter!$G$64=FALSE,0,IF(AND(Mitarbeiter!$E$64&lt;&gt;"",GK$5+6&lt;Mitarbeiter!$E$64),0,IF(AND(Mitarbeiter!$F$64&lt;&gt;"",GK$5&gt;Mitarbeiter!$F$64),0,IF(Planung!GK66="",$C66,IF(ISNUMBER(Planung!GK66),Planung!GK66,IF(UPPER(Planung!GK66)="H",$C66/2,0)))))))</f>
        <v>0</v>
      </c>
      <c r="GL66" s="27">
        <f>IF($A66="",0,IF(Mitarbeiter!$G$64=FALSE,0,IF(AND(Mitarbeiter!$E$64&lt;&gt;"",GL$5+6&lt;Mitarbeiter!$E$64),0,IF(AND(Mitarbeiter!$F$64&lt;&gt;"",GL$5&gt;Mitarbeiter!$F$64),0,IF(Planung!GL66="",$C66,IF(ISNUMBER(Planung!GL66),Planung!GL66,IF(UPPER(Planung!GL66)="H",$C66/2,0)))))))</f>
        <v>0</v>
      </c>
      <c r="GM66" s="27">
        <f>IF($A66="",0,IF(Mitarbeiter!$G$64=FALSE,0,IF(AND(Mitarbeiter!$E$64&lt;&gt;"",GM$5+6&lt;Mitarbeiter!$E$64),0,IF(AND(Mitarbeiter!$F$64&lt;&gt;"",GM$5&gt;Mitarbeiter!$F$64),0,IF(Planung!GM66="",$C66,IF(ISNUMBER(Planung!GM66),Planung!GM66,IF(UPPER(Planung!GM66)="H",$C66/2,0)))))))</f>
        <v>0</v>
      </c>
      <c r="GN66" s="27">
        <f>IF($A66="",0,IF(Mitarbeiter!$G$64=FALSE,0,IF(AND(Mitarbeiter!$E$64&lt;&gt;"",GN$5+6&lt;Mitarbeiter!$E$64),0,IF(AND(Mitarbeiter!$F$64&lt;&gt;"",GN$5&gt;Mitarbeiter!$F$64),0,IF(Planung!GN66="",$C66,IF(ISNUMBER(Planung!GN66),Planung!GN66,IF(UPPER(Planung!GN66)="H",$C66/2,0)))))))</f>
        <v>0</v>
      </c>
      <c r="GO66" s="27">
        <f>IF($A66="",0,IF(Mitarbeiter!$G$64=FALSE,0,IF(AND(Mitarbeiter!$E$64&lt;&gt;"",GO$5+6&lt;Mitarbeiter!$E$64),0,IF(AND(Mitarbeiter!$F$64&lt;&gt;"",GO$5&gt;Mitarbeiter!$F$64),0,IF(Planung!GO66="",$C66,IF(ISNUMBER(Planung!GO66),Planung!GO66,IF(UPPER(Planung!GO66)="H",$C66/2,0)))))))</f>
        <v>0</v>
      </c>
      <c r="GP66" s="27">
        <f>IF($A66="",0,IF(Mitarbeiter!$G$64=FALSE,0,IF(AND(Mitarbeiter!$E$64&lt;&gt;"",GP$5+6&lt;Mitarbeiter!$E$64),0,IF(AND(Mitarbeiter!$F$64&lt;&gt;"",GP$5&gt;Mitarbeiter!$F$64),0,IF(Planung!GP66="",$C66,IF(ISNUMBER(Planung!GP66),Planung!GP66,IF(UPPER(Planung!GP66)="H",$C66/2,0)))))))</f>
        <v>0</v>
      </c>
      <c r="GQ66" s="27">
        <f>IF($A66="",0,IF(Mitarbeiter!$G$64=FALSE,0,IF(AND(Mitarbeiter!$E$64&lt;&gt;"",GQ$5+6&lt;Mitarbeiter!$E$64),0,IF(AND(Mitarbeiter!$F$64&lt;&gt;"",GQ$5&gt;Mitarbeiter!$F$64),0,IF(Planung!GQ66="",$C66,IF(ISNUMBER(Planung!GQ66),Planung!GQ66,IF(UPPER(Planung!GQ66)="H",$C66/2,0)))))))</f>
        <v>0</v>
      </c>
      <c r="GR66" s="27">
        <f>IF($A66="",0,IF(Mitarbeiter!$G$64=FALSE,0,IF(AND(Mitarbeiter!$E$64&lt;&gt;"",GR$5+6&lt;Mitarbeiter!$E$64),0,IF(AND(Mitarbeiter!$F$64&lt;&gt;"",GR$5&gt;Mitarbeiter!$F$64),0,IF(Planung!GR66="",$C66,IF(ISNUMBER(Planung!GR66),Planung!GR66,IF(UPPER(Planung!GR66)="H",$C66/2,0)))))))</f>
        <v>0</v>
      </c>
      <c r="GS66" s="27">
        <f>IF($A66="",0,IF(Mitarbeiter!$G$64=FALSE,0,IF(AND(Mitarbeiter!$E$64&lt;&gt;"",GS$5+6&lt;Mitarbeiter!$E$64),0,IF(AND(Mitarbeiter!$F$64&lt;&gt;"",GS$5&gt;Mitarbeiter!$F$64),0,IF(Planung!GS66="",$C66,IF(ISNUMBER(Planung!GS66),Planung!GS66,IF(UPPER(Planung!GS66)="H",$C66/2,0)))))))</f>
        <v>0</v>
      </c>
      <c r="GT66" s="27">
        <f>IF($A66="",0,IF(Mitarbeiter!$G$64=FALSE,0,IF(AND(Mitarbeiter!$E$64&lt;&gt;"",GT$5+6&lt;Mitarbeiter!$E$64),0,IF(AND(Mitarbeiter!$F$64&lt;&gt;"",GT$5&gt;Mitarbeiter!$F$64),0,IF(Planung!GT66="",$C66,IF(ISNUMBER(Planung!GT66),Planung!GT66,IF(UPPER(Planung!GT66)="H",$C66/2,0)))))))</f>
        <v>0</v>
      </c>
      <c r="GU66" s="27">
        <f>IF($A66="",0,IF(Mitarbeiter!$G$64=FALSE,0,IF(AND(Mitarbeiter!$E$64&lt;&gt;"",GU$5+6&lt;Mitarbeiter!$E$64),0,IF(AND(Mitarbeiter!$F$64&lt;&gt;"",GU$5&gt;Mitarbeiter!$F$64),0,IF(Planung!GU66="",$C66,IF(ISNUMBER(Planung!GU66),Planung!GU66,IF(UPPER(Planung!GU66)="H",$C66/2,0)))))))</f>
        <v>0</v>
      </c>
      <c r="GV66" s="27">
        <f>IF($A66="",0,IF(Mitarbeiter!$G$64=FALSE,0,IF(AND(Mitarbeiter!$E$64&lt;&gt;"",GV$5+6&lt;Mitarbeiter!$E$64),0,IF(AND(Mitarbeiter!$F$64&lt;&gt;"",GV$5&gt;Mitarbeiter!$F$64),0,IF(Planung!GV66="",$C66,IF(ISNUMBER(Planung!GV66),Planung!GV66,IF(UPPER(Planung!GV66)="H",$C66/2,0)))))))</f>
        <v>0</v>
      </c>
      <c r="GW66" s="27">
        <f>IF($A66="",0,IF(Mitarbeiter!$G$64=FALSE,0,IF(AND(Mitarbeiter!$E$64&lt;&gt;"",GW$5+6&lt;Mitarbeiter!$E$64),0,IF(AND(Mitarbeiter!$F$64&lt;&gt;"",GW$5&gt;Mitarbeiter!$F$64),0,IF(Planung!GW66="",$C66,IF(ISNUMBER(Planung!GW66),Planung!GW66,IF(UPPER(Planung!GW66)="H",$C66/2,0)))))))</f>
        <v>0</v>
      </c>
      <c r="GX66" s="27">
        <f>IF($A66="",0,IF(Mitarbeiter!$G$64=FALSE,0,IF(AND(Mitarbeiter!$E$64&lt;&gt;"",GX$5+6&lt;Mitarbeiter!$E$64),0,IF(AND(Mitarbeiter!$F$64&lt;&gt;"",GX$5&gt;Mitarbeiter!$F$64),0,IF(Planung!GX66="",$C66,IF(ISNUMBER(Planung!GX66),Planung!GX66,IF(UPPER(Planung!GX66)="H",$C66/2,0)))))))</f>
        <v>0</v>
      </c>
      <c r="GY66" s="27">
        <f>IF($A66="",0,IF(Mitarbeiter!$G$64=FALSE,0,IF(AND(Mitarbeiter!$E$64&lt;&gt;"",GY$5+6&lt;Mitarbeiter!$E$64),0,IF(AND(Mitarbeiter!$F$64&lt;&gt;"",GY$5&gt;Mitarbeiter!$F$64),0,IF(Planung!GY66="",$C66,IF(ISNUMBER(Planung!GY66),Planung!GY66,IF(UPPER(Planung!GY66)="H",$C66/2,0)))))))</f>
        <v>0</v>
      </c>
      <c r="GZ66" s="27">
        <f>IF($A66="",0,IF(Mitarbeiter!$G$64=FALSE,0,IF(AND(Mitarbeiter!$E$64&lt;&gt;"",GZ$5+6&lt;Mitarbeiter!$E$64),0,IF(AND(Mitarbeiter!$F$64&lt;&gt;"",GZ$5&gt;Mitarbeiter!$F$64),0,IF(Planung!GZ66="",$C66,IF(ISNUMBER(Planung!GZ66),Planung!GZ66,IF(UPPER(Planung!GZ66)="H",$C66/2,0)))))))</f>
        <v>0</v>
      </c>
      <c r="HA66" s="27">
        <f>IF($A66="",0,IF(Mitarbeiter!$G$64=FALSE,0,IF(AND(Mitarbeiter!$E$64&lt;&gt;"",HA$5+6&lt;Mitarbeiter!$E$64),0,IF(AND(Mitarbeiter!$F$64&lt;&gt;"",HA$5&gt;Mitarbeiter!$F$64),0,IF(Planung!HA66="",$C66,IF(ISNUMBER(Planung!HA66),Planung!HA66,IF(UPPER(Planung!HA66)="H",$C66/2,0)))))))</f>
        <v>0</v>
      </c>
      <c r="HB66" s="27">
        <f>IF($A66="",0,IF(Mitarbeiter!$G$64=FALSE,0,IF(AND(Mitarbeiter!$E$64&lt;&gt;"",HB$5+6&lt;Mitarbeiter!$E$64),0,IF(AND(Mitarbeiter!$F$64&lt;&gt;"",HB$5&gt;Mitarbeiter!$F$64),0,IF(Planung!HB66="",$C66,IF(ISNUMBER(Planung!HB66),Planung!HB66,IF(UPPER(Planung!HB66)="H",$C66/2,0)))))))</f>
        <v>0</v>
      </c>
      <c r="HC66" s="27">
        <f>IF($A66="",0,IF(Mitarbeiter!$G$64=FALSE,0,IF(AND(Mitarbeiter!$E$64&lt;&gt;"",HC$5+6&lt;Mitarbeiter!$E$64),0,IF(AND(Mitarbeiter!$F$64&lt;&gt;"",HC$5&gt;Mitarbeiter!$F$64),0,IF(Planung!HC66="",$C66,IF(ISNUMBER(Planung!HC66),Planung!HC66,IF(UPPER(Planung!HC66)="H",$C66/2,0)))))))</f>
        <v>0</v>
      </c>
      <c r="HD66" s="27">
        <f>IF($A66="",0,IF(Mitarbeiter!$G$64=FALSE,0,IF(AND(Mitarbeiter!$E$64&lt;&gt;"",HD$5+6&lt;Mitarbeiter!$E$64),0,IF(AND(Mitarbeiter!$F$64&lt;&gt;"",HD$5&gt;Mitarbeiter!$F$64),0,IF(Planung!HD66="",$C66,IF(ISNUMBER(Planung!HD66),Planung!HD66,IF(UPPER(Planung!HD66)="H",$C66/2,0)))))))</f>
        <v>0</v>
      </c>
      <c r="HE66" s="27">
        <f>IF($A66="",0,IF(Mitarbeiter!$G$64=FALSE,0,IF(AND(Mitarbeiter!$E$64&lt;&gt;"",HE$5+6&lt;Mitarbeiter!$E$64),0,IF(AND(Mitarbeiter!$F$64&lt;&gt;"",HE$5&gt;Mitarbeiter!$F$64),0,IF(Planung!HE66="",$C66,IF(ISNUMBER(Planung!HE66),Planung!HE66,IF(UPPER(Planung!HE66)="H",$C66/2,0)))))))</f>
        <v>0</v>
      </c>
      <c r="HF66" s="27">
        <f>IF($A66="",0,IF(Mitarbeiter!$G$64=FALSE,0,IF(AND(Mitarbeiter!$E$64&lt;&gt;"",HF$5+6&lt;Mitarbeiter!$E$64),0,IF(AND(Mitarbeiter!$F$64&lt;&gt;"",HF$5&gt;Mitarbeiter!$F$64),0,IF(Planung!HF66="",$C66,IF(ISNUMBER(Planung!HF66),Planung!HF66,IF(UPPER(Planung!HF66)="H",$C66/2,0)))))))</f>
        <v>0</v>
      </c>
      <c r="HG66" s="27">
        <f>IF($A66="",0,IF(Mitarbeiter!$G$64=FALSE,0,IF(AND(Mitarbeiter!$E$64&lt;&gt;"",HG$5+6&lt;Mitarbeiter!$E$64),0,IF(AND(Mitarbeiter!$F$64&lt;&gt;"",HG$5&gt;Mitarbeiter!$F$64),0,IF(Planung!HG66="",$C66,IF(ISNUMBER(Planung!HG66),Planung!HG66,IF(UPPER(Planung!HG66)="H",$C66/2,0)))))))</f>
        <v>0</v>
      </c>
      <c r="HH66" s="27">
        <f>IF($A66="",0,IF(Mitarbeiter!$G$64=FALSE,0,IF(AND(Mitarbeiter!$E$64&lt;&gt;"",HH$5+6&lt;Mitarbeiter!$E$64),0,IF(AND(Mitarbeiter!$F$64&lt;&gt;"",HH$5&gt;Mitarbeiter!$F$64),0,IF(Planung!HH66="",$C66,IF(ISNUMBER(Planung!HH66),Planung!HH66,IF(UPPER(Planung!HH66)="H",$C66/2,0)))))))</f>
        <v>0</v>
      </c>
      <c r="HI66" s="27">
        <f>IF($A66="",0,IF(Mitarbeiter!$G$64=FALSE,0,IF(AND(Mitarbeiter!$E$64&lt;&gt;"",HI$5+6&lt;Mitarbeiter!$E$64),0,IF(AND(Mitarbeiter!$F$64&lt;&gt;"",HI$5&gt;Mitarbeiter!$F$64),0,IF(Planung!HI66="",$C66,IF(ISNUMBER(Planung!HI66),Planung!HI66,IF(UPPER(Planung!HI66)="H",$C66/2,0)))))))</f>
        <v>0</v>
      </c>
      <c r="HJ66" s="27">
        <f>IF($A66="",0,IF(Mitarbeiter!$G$64=FALSE,0,IF(AND(Mitarbeiter!$E$64&lt;&gt;"",HJ$5+6&lt;Mitarbeiter!$E$64),0,IF(AND(Mitarbeiter!$F$64&lt;&gt;"",HJ$5&gt;Mitarbeiter!$F$64),0,IF(Planung!HJ66="",$C66,IF(ISNUMBER(Planung!HJ66),Planung!HJ66,IF(UPPER(Planung!HJ66)="H",$C66/2,0)))))))</f>
        <v>0</v>
      </c>
      <c r="HK66" s="27">
        <f>IF($A66="",0,IF(Mitarbeiter!$G$64=FALSE,0,IF(AND(Mitarbeiter!$E$64&lt;&gt;"",HK$5+6&lt;Mitarbeiter!$E$64),0,IF(AND(Mitarbeiter!$F$64&lt;&gt;"",HK$5&gt;Mitarbeiter!$F$64),0,IF(Planung!HK66="",$C66,IF(ISNUMBER(Planung!HK66),Planung!HK66,IF(UPPER(Planung!HK66)="H",$C66/2,0)))))))</f>
        <v>0</v>
      </c>
      <c r="HL66" s="27">
        <f>IF($A66="",0,IF(Mitarbeiter!$G$64=FALSE,0,IF(AND(Mitarbeiter!$E$64&lt;&gt;"",HL$5+6&lt;Mitarbeiter!$E$64),0,IF(AND(Mitarbeiter!$F$64&lt;&gt;"",HL$5&gt;Mitarbeiter!$F$64),0,IF(Planung!HL66="",$C66,IF(ISNUMBER(Planung!HL66),Planung!HL66,IF(UPPER(Planung!HL66)="H",$C66/2,0)))))))</f>
        <v>0</v>
      </c>
      <c r="HM66" s="27">
        <f>IF($A66="",0,IF(Mitarbeiter!$G$64=FALSE,0,IF(AND(Mitarbeiter!$E$64&lt;&gt;"",HM$5+6&lt;Mitarbeiter!$E$64),0,IF(AND(Mitarbeiter!$F$64&lt;&gt;"",HM$5&gt;Mitarbeiter!$F$64),0,IF(Planung!HM66="",$C66,IF(ISNUMBER(Planung!HM66),Planung!HM66,IF(UPPER(Planung!HM66)="H",$C66/2,0)))))))</f>
        <v>0</v>
      </c>
      <c r="HN66" s="27">
        <f>IF($A66="",0,IF(Mitarbeiter!$G$64=FALSE,0,IF(AND(Mitarbeiter!$E$64&lt;&gt;"",HN$5+6&lt;Mitarbeiter!$E$64),0,IF(AND(Mitarbeiter!$F$64&lt;&gt;"",HN$5&gt;Mitarbeiter!$F$64),0,IF(Planung!HN66="",$C66,IF(ISNUMBER(Planung!HN66),Planung!HN66,IF(UPPER(Planung!HN66)="H",$C66/2,0)))))))</f>
        <v>0</v>
      </c>
      <c r="HO66" s="27">
        <f>IF($A66="",0,IF(Mitarbeiter!$G$64=FALSE,0,IF(AND(Mitarbeiter!$E$64&lt;&gt;"",HO$5+6&lt;Mitarbeiter!$E$64),0,IF(AND(Mitarbeiter!$F$64&lt;&gt;"",HO$5&gt;Mitarbeiter!$F$64),0,IF(Planung!HO66="",$C66,IF(ISNUMBER(Planung!HO66),Planung!HO66,IF(UPPER(Planung!HO66)="H",$C66/2,0)))))))</f>
        <v>0</v>
      </c>
      <c r="HP66" s="27">
        <f>IF($A66="",0,IF(Mitarbeiter!$G$64=FALSE,0,IF(AND(Mitarbeiter!$E$64&lt;&gt;"",HP$5+6&lt;Mitarbeiter!$E$64),0,IF(AND(Mitarbeiter!$F$64&lt;&gt;"",HP$5&gt;Mitarbeiter!$F$64),0,IF(Planung!HP66="",$C66,IF(ISNUMBER(Planung!HP66),Planung!HP66,IF(UPPER(Planung!HP66)="H",$C66/2,0)))))))</f>
        <v>0</v>
      </c>
      <c r="HQ66" s="27">
        <f>IF($A66="",0,IF(Mitarbeiter!$G$64=FALSE,0,IF(AND(Mitarbeiter!$E$64&lt;&gt;"",HQ$5+6&lt;Mitarbeiter!$E$64),0,IF(AND(Mitarbeiter!$F$64&lt;&gt;"",HQ$5&gt;Mitarbeiter!$F$64),0,IF(Planung!HQ66="",$C66,IF(ISNUMBER(Planung!HQ66),Planung!HQ66,IF(UPPER(Planung!HQ66)="H",$C66/2,0)))))))</f>
        <v>0</v>
      </c>
      <c r="HR66" s="27">
        <f>IF($A66="",0,IF(Mitarbeiter!$G$64=FALSE,0,IF(AND(Mitarbeiter!$E$64&lt;&gt;"",HR$5+6&lt;Mitarbeiter!$E$64),0,IF(AND(Mitarbeiter!$F$64&lt;&gt;"",HR$5&gt;Mitarbeiter!$F$64),0,IF(Planung!HR66="",$C66,IF(ISNUMBER(Planung!HR66),Planung!HR66,IF(UPPER(Planung!HR66)="H",$C66/2,0)))))))</f>
        <v>0</v>
      </c>
      <c r="HS66" s="27">
        <f>IF($A66="",0,IF(Mitarbeiter!$G$64=FALSE,0,IF(AND(Mitarbeiter!$E$64&lt;&gt;"",HS$5+6&lt;Mitarbeiter!$E$64),0,IF(AND(Mitarbeiter!$F$64&lt;&gt;"",HS$5&gt;Mitarbeiter!$F$64),0,IF(Planung!HS66="",$C66,IF(ISNUMBER(Planung!HS66),Planung!HS66,IF(UPPER(Planung!HS66)="H",$C66/2,0)))))))</f>
        <v>0</v>
      </c>
      <c r="HT66" s="27">
        <f>IF($A66="",0,IF(Mitarbeiter!$G$64=FALSE,0,IF(AND(Mitarbeiter!$E$64&lt;&gt;"",HT$5+6&lt;Mitarbeiter!$E$64),0,IF(AND(Mitarbeiter!$F$64&lt;&gt;"",HT$5&gt;Mitarbeiter!$F$64),0,IF(Planung!HT66="",$C66,IF(ISNUMBER(Planung!HT66),Planung!HT66,IF(UPPER(Planung!HT66)="H",$C66/2,0)))))))</f>
        <v>0</v>
      </c>
      <c r="HU66" s="27">
        <f>IF($A66="",0,IF(Mitarbeiter!$G$64=FALSE,0,IF(AND(Mitarbeiter!$E$64&lt;&gt;"",HU$5+6&lt;Mitarbeiter!$E$64),0,IF(AND(Mitarbeiter!$F$64&lt;&gt;"",HU$5&gt;Mitarbeiter!$F$64),0,IF(Planung!HU66="",$C66,IF(ISNUMBER(Planung!HU66),Planung!HU66,IF(UPPER(Planung!HU66)="H",$C66/2,0)))))))</f>
        <v>0</v>
      </c>
      <c r="HV66" s="27">
        <f>IF($A66="",0,IF(Mitarbeiter!$G$64=FALSE,0,IF(AND(Mitarbeiter!$E$64&lt;&gt;"",HV$5+6&lt;Mitarbeiter!$E$64),0,IF(AND(Mitarbeiter!$F$64&lt;&gt;"",HV$5&gt;Mitarbeiter!$F$64),0,IF(Planung!HV66="",$C66,IF(ISNUMBER(Planung!HV66),Planung!HV66,IF(UPPER(Planung!HV66)="H",$C66/2,0)))))))</f>
        <v>0</v>
      </c>
      <c r="HW66" s="27">
        <f>IF($A66="",0,IF(Mitarbeiter!$G$64=FALSE,0,IF(AND(Mitarbeiter!$E$64&lt;&gt;"",HW$5+6&lt;Mitarbeiter!$E$64),0,IF(AND(Mitarbeiter!$F$64&lt;&gt;"",HW$5&gt;Mitarbeiter!$F$64),0,IF(Planung!HW66="",$C66,IF(ISNUMBER(Planung!HW66),Planung!HW66,IF(UPPER(Planung!HW66)="H",$C66/2,0)))))))</f>
        <v>0</v>
      </c>
      <c r="HX66" s="27">
        <f>IF($A66="",0,IF(Mitarbeiter!$G$64=FALSE,0,IF(AND(Mitarbeiter!$E$64&lt;&gt;"",HX$5+6&lt;Mitarbeiter!$E$64),0,IF(AND(Mitarbeiter!$F$64&lt;&gt;"",HX$5&gt;Mitarbeiter!$F$64),0,IF(Planung!HX66="",$C66,IF(ISNUMBER(Planung!HX66),Planung!HX66,IF(UPPER(Planung!HX66)="H",$C66/2,0)))))))</f>
        <v>0</v>
      </c>
      <c r="HY66" s="27">
        <f>IF($A66="",0,IF(Mitarbeiter!$G$64=FALSE,0,IF(AND(Mitarbeiter!$E$64&lt;&gt;"",HY$5+6&lt;Mitarbeiter!$E$64),0,IF(AND(Mitarbeiter!$F$64&lt;&gt;"",HY$5&gt;Mitarbeiter!$F$64),0,IF(Planung!HY66="",$C66,IF(ISNUMBER(Planung!HY66),Planung!HY66,IF(UPPER(Planung!HY66)="H",$C66/2,0)))))))</f>
        <v>0</v>
      </c>
      <c r="HZ66" s="27">
        <f>IF($A66="",0,IF(Mitarbeiter!$G$64=FALSE,0,IF(AND(Mitarbeiter!$E$64&lt;&gt;"",HZ$5+6&lt;Mitarbeiter!$E$64),0,IF(AND(Mitarbeiter!$F$64&lt;&gt;"",HZ$5&gt;Mitarbeiter!$F$64),0,IF(Planung!HZ66="",$C66,IF(ISNUMBER(Planung!HZ66),Planung!HZ66,IF(UPPER(Planung!HZ66)="H",$C66/2,0)))))))</f>
        <v>0</v>
      </c>
      <c r="IA66" s="27">
        <f>IF($A66="",0,IF(Mitarbeiter!$G$64=FALSE,0,IF(AND(Mitarbeiter!$E$64&lt;&gt;"",IA$5+6&lt;Mitarbeiter!$E$64),0,IF(AND(Mitarbeiter!$F$64&lt;&gt;"",IA$5&gt;Mitarbeiter!$F$64),0,IF(Planung!IA66="",$C66,IF(ISNUMBER(Planung!IA66),Planung!IA66,IF(UPPER(Planung!IA66)="H",$C66/2,0)))))))</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H29526"/>
  <sheetViews>
    <sheetView showGridLines="0" workbookViewId="0"/>
  </sheetViews>
  <sheetFormatPr defaultRowHeight="13.5" x14ac:dyDescent="0.25"/>
  <cols>
    <col min="8" max="8" width="10.140625" bestFit="1" customWidth="1"/>
  </cols>
  <sheetData>
    <row r="1" spans="1:8" ht="27" x14ac:dyDescent="0.25">
      <c r="A1" s="20" t="s">
        <v>160</v>
      </c>
      <c r="B1" s="20" t="s">
        <v>45</v>
      </c>
      <c r="C1" s="20" t="s">
        <v>46</v>
      </c>
      <c r="D1" s="20" t="s">
        <v>47</v>
      </c>
      <c r="E1" s="20" t="s">
        <v>48</v>
      </c>
      <c r="G1" s="20" t="s">
        <v>43</v>
      </c>
    </row>
    <row r="2" spans="1:8" x14ac:dyDescent="0.25">
      <c r="A2" t="s">
        <v>43023</v>
      </c>
      <c r="B2" t="s">
        <v>14</v>
      </c>
      <c r="C2" t="s">
        <v>14</v>
      </c>
      <c r="D2" t="s">
        <v>64</v>
      </c>
      <c r="E2" t="s">
        <v>497</v>
      </c>
      <c r="G2" s="7" t="s">
        <v>390</v>
      </c>
      <c r="H2" s="54">
        <v>46288</v>
      </c>
    </row>
    <row r="3" spans="1:8" x14ac:dyDescent="0.25">
      <c r="A3" t="s">
        <v>43024</v>
      </c>
      <c r="B3" t="s">
        <v>14</v>
      </c>
      <c r="C3" t="s">
        <v>14</v>
      </c>
      <c r="D3" t="s">
        <v>64</v>
      </c>
      <c r="E3" t="s">
        <v>497</v>
      </c>
      <c r="G3" s="7" t="s">
        <v>160</v>
      </c>
      <c r="H3">
        <v>29525</v>
      </c>
    </row>
    <row r="4" spans="1:8" x14ac:dyDescent="0.25">
      <c r="A4" t="s">
        <v>43025</v>
      </c>
      <c r="B4" t="s">
        <v>14</v>
      </c>
      <c r="C4" t="s">
        <v>14</v>
      </c>
      <c r="D4" t="s">
        <v>64</v>
      </c>
      <c r="E4" t="s">
        <v>497</v>
      </c>
    </row>
    <row r="5" spans="1:8" x14ac:dyDescent="0.25">
      <c r="A5" t="s">
        <v>43026</v>
      </c>
      <c r="B5" t="s">
        <v>14</v>
      </c>
      <c r="C5" t="s">
        <v>14</v>
      </c>
      <c r="D5" t="s">
        <v>64</v>
      </c>
      <c r="E5" t="s">
        <v>497</v>
      </c>
    </row>
    <row r="6" spans="1:8" x14ac:dyDescent="0.25">
      <c r="A6" t="s">
        <v>43027</v>
      </c>
      <c r="B6" t="s">
        <v>14</v>
      </c>
      <c r="C6" t="s">
        <v>14</v>
      </c>
      <c r="D6" t="s">
        <v>64</v>
      </c>
      <c r="E6" t="s">
        <v>497</v>
      </c>
    </row>
    <row r="7" spans="1:8" x14ac:dyDescent="0.25">
      <c r="A7" t="s">
        <v>43028</v>
      </c>
      <c r="B7" t="s">
        <v>14</v>
      </c>
      <c r="C7" t="s">
        <v>14</v>
      </c>
      <c r="D7" t="s">
        <v>64</v>
      </c>
      <c r="E7" t="s">
        <v>497</v>
      </c>
    </row>
    <row r="8" spans="1:8" x14ac:dyDescent="0.25">
      <c r="A8" t="s">
        <v>43029</v>
      </c>
      <c r="B8" t="s">
        <v>16</v>
      </c>
      <c r="C8" t="s">
        <v>15</v>
      </c>
      <c r="D8" t="s">
        <v>33</v>
      </c>
      <c r="E8" t="s">
        <v>43010</v>
      </c>
    </row>
    <row r="9" spans="1:8" x14ac:dyDescent="0.25">
      <c r="A9" t="s">
        <v>43030</v>
      </c>
      <c r="B9" t="s">
        <v>16</v>
      </c>
      <c r="C9" t="s">
        <v>15</v>
      </c>
      <c r="D9" t="s">
        <v>66</v>
      </c>
      <c r="E9" t="s">
        <v>499</v>
      </c>
    </row>
    <row r="10" spans="1:8" x14ac:dyDescent="0.25">
      <c r="A10" t="s">
        <v>43031</v>
      </c>
      <c r="B10" t="s">
        <v>20</v>
      </c>
      <c r="C10" t="s">
        <v>19</v>
      </c>
      <c r="D10" t="s">
        <v>33</v>
      </c>
      <c r="E10" t="s">
        <v>502</v>
      </c>
    </row>
    <row r="11" spans="1:8" x14ac:dyDescent="0.25">
      <c r="A11" t="s">
        <v>43032</v>
      </c>
      <c r="B11" t="s">
        <v>16</v>
      </c>
      <c r="C11" t="s">
        <v>15</v>
      </c>
      <c r="D11" t="s">
        <v>33</v>
      </c>
      <c r="E11" t="s">
        <v>499</v>
      </c>
    </row>
    <row r="12" spans="1:8" x14ac:dyDescent="0.25">
      <c r="A12" t="s">
        <v>43033</v>
      </c>
      <c r="B12" t="s">
        <v>16</v>
      </c>
      <c r="C12" t="s">
        <v>15</v>
      </c>
      <c r="D12" t="s">
        <v>66</v>
      </c>
      <c r="E12" t="s">
        <v>499</v>
      </c>
    </row>
    <row r="13" spans="1:8" x14ac:dyDescent="0.25">
      <c r="A13" t="s">
        <v>43034</v>
      </c>
      <c r="B13" t="s">
        <v>20</v>
      </c>
      <c r="C13" t="s">
        <v>19</v>
      </c>
      <c r="D13" t="s">
        <v>66</v>
      </c>
      <c r="E13" t="s">
        <v>502</v>
      </c>
    </row>
    <row r="14" spans="1:8" x14ac:dyDescent="0.25">
      <c r="A14" t="s">
        <v>43035</v>
      </c>
      <c r="B14" t="s">
        <v>20</v>
      </c>
      <c r="C14" t="s">
        <v>19</v>
      </c>
      <c r="D14" t="s">
        <v>66</v>
      </c>
      <c r="E14" t="s">
        <v>502</v>
      </c>
    </row>
    <row r="15" spans="1:8" x14ac:dyDescent="0.25">
      <c r="A15" t="s">
        <v>43036</v>
      </c>
      <c r="B15" t="s">
        <v>16</v>
      </c>
      <c r="C15" t="s">
        <v>15</v>
      </c>
      <c r="D15" t="s">
        <v>66</v>
      </c>
      <c r="E15" t="s">
        <v>499</v>
      </c>
    </row>
    <row r="16" spans="1:8" x14ac:dyDescent="0.25">
      <c r="A16" t="s">
        <v>43037</v>
      </c>
      <c r="B16" t="s">
        <v>16</v>
      </c>
      <c r="C16" t="s">
        <v>15</v>
      </c>
      <c r="D16" t="s">
        <v>67</v>
      </c>
      <c r="E16" t="s">
        <v>499</v>
      </c>
    </row>
    <row r="17" spans="1:5" x14ac:dyDescent="0.25">
      <c r="A17" t="s">
        <v>43038</v>
      </c>
      <c r="B17" t="s">
        <v>16</v>
      </c>
      <c r="C17" t="s">
        <v>15</v>
      </c>
      <c r="D17" t="s">
        <v>66</v>
      </c>
      <c r="E17" t="s">
        <v>499</v>
      </c>
    </row>
    <row r="18" spans="1:5" x14ac:dyDescent="0.25">
      <c r="A18" t="s">
        <v>43039</v>
      </c>
      <c r="B18" t="s">
        <v>16</v>
      </c>
      <c r="C18" t="s">
        <v>15</v>
      </c>
      <c r="D18" t="s">
        <v>66</v>
      </c>
      <c r="E18" t="s">
        <v>499</v>
      </c>
    </row>
    <row r="19" spans="1:5" x14ac:dyDescent="0.25">
      <c r="A19" t="s">
        <v>43040</v>
      </c>
      <c r="B19" t="s">
        <v>16</v>
      </c>
      <c r="C19" t="s">
        <v>15</v>
      </c>
      <c r="D19" t="s">
        <v>33</v>
      </c>
      <c r="E19" t="s">
        <v>499</v>
      </c>
    </row>
    <row r="20" spans="1:5" x14ac:dyDescent="0.25">
      <c r="A20" t="s">
        <v>43041</v>
      </c>
      <c r="B20" t="s">
        <v>16</v>
      </c>
      <c r="C20" t="s">
        <v>15</v>
      </c>
      <c r="D20" t="s">
        <v>66</v>
      </c>
      <c r="E20" t="s">
        <v>499</v>
      </c>
    </row>
    <row r="21" spans="1:5" x14ac:dyDescent="0.25">
      <c r="A21" t="s">
        <v>43042</v>
      </c>
      <c r="B21" t="s">
        <v>16</v>
      </c>
      <c r="C21" t="s">
        <v>15</v>
      </c>
      <c r="D21" t="s">
        <v>67</v>
      </c>
      <c r="E21" t="s">
        <v>499</v>
      </c>
    </row>
    <row r="22" spans="1:5" x14ac:dyDescent="0.25">
      <c r="A22" t="s">
        <v>43043</v>
      </c>
      <c r="B22" t="s">
        <v>20</v>
      </c>
      <c r="C22" t="s">
        <v>21</v>
      </c>
      <c r="D22" t="s">
        <v>69</v>
      </c>
      <c r="E22" t="s">
        <v>506</v>
      </c>
    </row>
    <row r="23" spans="1:5" x14ac:dyDescent="0.25">
      <c r="A23" t="s">
        <v>43044</v>
      </c>
      <c r="B23" t="s">
        <v>20</v>
      </c>
      <c r="C23" t="s">
        <v>19</v>
      </c>
      <c r="D23" t="s">
        <v>69</v>
      </c>
      <c r="E23" t="s">
        <v>502</v>
      </c>
    </row>
    <row r="24" spans="1:5" x14ac:dyDescent="0.25">
      <c r="A24" t="s">
        <v>43045</v>
      </c>
      <c r="B24" t="s">
        <v>20</v>
      </c>
      <c r="C24" t="s">
        <v>19</v>
      </c>
      <c r="D24" t="s">
        <v>66</v>
      </c>
      <c r="E24" t="s">
        <v>502</v>
      </c>
    </row>
    <row r="25" spans="1:5" x14ac:dyDescent="0.25">
      <c r="A25" t="s">
        <v>43046</v>
      </c>
      <c r="B25" t="s">
        <v>20</v>
      </c>
      <c r="C25" t="s">
        <v>19</v>
      </c>
      <c r="D25" t="s">
        <v>66</v>
      </c>
      <c r="E25" t="s">
        <v>502</v>
      </c>
    </row>
    <row r="26" spans="1:5" x14ac:dyDescent="0.25">
      <c r="A26" t="s">
        <v>43047</v>
      </c>
      <c r="B26" t="s">
        <v>20</v>
      </c>
      <c r="C26" t="s">
        <v>19</v>
      </c>
      <c r="D26" t="s">
        <v>66</v>
      </c>
      <c r="E26" t="s">
        <v>502</v>
      </c>
    </row>
    <row r="27" spans="1:5" x14ac:dyDescent="0.25">
      <c r="A27" t="s">
        <v>43048</v>
      </c>
      <c r="B27" t="s">
        <v>20</v>
      </c>
      <c r="C27" t="s">
        <v>19</v>
      </c>
      <c r="D27" t="s">
        <v>33</v>
      </c>
      <c r="E27" t="s">
        <v>502</v>
      </c>
    </row>
    <row r="28" spans="1:5" x14ac:dyDescent="0.25">
      <c r="A28" t="s">
        <v>43049</v>
      </c>
      <c r="B28" t="s">
        <v>20</v>
      </c>
      <c r="C28" t="s">
        <v>19</v>
      </c>
      <c r="D28" t="s">
        <v>66</v>
      </c>
      <c r="E28" t="s">
        <v>502</v>
      </c>
    </row>
    <row r="29" spans="1:5" x14ac:dyDescent="0.25">
      <c r="A29" t="s">
        <v>43050</v>
      </c>
      <c r="B29" t="s">
        <v>20</v>
      </c>
      <c r="C29" t="s">
        <v>19</v>
      </c>
      <c r="D29" t="s">
        <v>66</v>
      </c>
      <c r="E29" t="s">
        <v>502</v>
      </c>
    </row>
    <row r="30" spans="1:5" x14ac:dyDescent="0.25">
      <c r="A30" t="s">
        <v>43051</v>
      </c>
      <c r="B30" t="s">
        <v>16</v>
      </c>
      <c r="C30" t="s">
        <v>17</v>
      </c>
      <c r="D30" t="s">
        <v>66</v>
      </c>
      <c r="E30" t="s">
        <v>627</v>
      </c>
    </row>
    <row r="31" spans="1:5" x14ac:dyDescent="0.25">
      <c r="A31" t="s">
        <v>43052</v>
      </c>
      <c r="B31" t="s">
        <v>20</v>
      </c>
      <c r="C31" t="s">
        <v>19</v>
      </c>
      <c r="D31" t="s">
        <v>66</v>
      </c>
      <c r="E31" t="s">
        <v>502</v>
      </c>
    </row>
    <row r="32" spans="1:5" x14ac:dyDescent="0.25">
      <c r="A32" t="s">
        <v>43053</v>
      </c>
      <c r="B32" t="s">
        <v>20</v>
      </c>
      <c r="C32" t="s">
        <v>21</v>
      </c>
      <c r="D32" t="s">
        <v>33</v>
      </c>
      <c r="E32" t="s">
        <v>716</v>
      </c>
    </row>
    <row r="33" spans="1:5" x14ac:dyDescent="0.25">
      <c r="A33" t="s">
        <v>43054</v>
      </c>
      <c r="B33" t="s">
        <v>20</v>
      </c>
      <c r="C33" t="s">
        <v>21</v>
      </c>
      <c r="D33" t="s">
        <v>33</v>
      </c>
      <c r="E33" t="s">
        <v>669</v>
      </c>
    </row>
    <row r="34" spans="1:5" x14ac:dyDescent="0.25">
      <c r="A34" t="s">
        <v>43055</v>
      </c>
      <c r="B34" t="s">
        <v>20</v>
      </c>
      <c r="C34" t="s">
        <v>19</v>
      </c>
      <c r="D34" t="s">
        <v>66</v>
      </c>
      <c r="E34" t="s">
        <v>502</v>
      </c>
    </row>
    <row r="35" spans="1:5" x14ac:dyDescent="0.25">
      <c r="A35" t="s">
        <v>43056</v>
      </c>
      <c r="B35" t="s">
        <v>16</v>
      </c>
      <c r="C35" t="s">
        <v>17</v>
      </c>
      <c r="D35" t="s">
        <v>66</v>
      </c>
      <c r="E35" t="s">
        <v>627</v>
      </c>
    </row>
    <row r="36" spans="1:5" x14ac:dyDescent="0.25">
      <c r="A36" t="s">
        <v>43057</v>
      </c>
      <c r="B36" t="s">
        <v>20</v>
      </c>
      <c r="C36" t="s">
        <v>21</v>
      </c>
      <c r="D36" t="s">
        <v>67</v>
      </c>
      <c r="E36" t="s">
        <v>506</v>
      </c>
    </row>
    <row r="37" spans="1:5" x14ac:dyDescent="0.25">
      <c r="A37" t="s">
        <v>43058</v>
      </c>
      <c r="B37" t="s">
        <v>16</v>
      </c>
      <c r="C37" t="s">
        <v>17</v>
      </c>
      <c r="D37" t="s">
        <v>66</v>
      </c>
      <c r="E37" t="s">
        <v>627</v>
      </c>
    </row>
    <row r="38" spans="1:5" x14ac:dyDescent="0.25">
      <c r="A38" t="s">
        <v>43059</v>
      </c>
      <c r="B38" t="s">
        <v>14</v>
      </c>
      <c r="C38" t="s">
        <v>14</v>
      </c>
      <c r="D38" t="s">
        <v>64</v>
      </c>
      <c r="E38" t="s">
        <v>517</v>
      </c>
    </row>
    <row r="39" spans="1:5" x14ac:dyDescent="0.25">
      <c r="A39" t="s">
        <v>43060</v>
      </c>
      <c r="B39" t="s">
        <v>14</v>
      </c>
      <c r="C39" t="s">
        <v>14</v>
      </c>
      <c r="D39" t="s">
        <v>64</v>
      </c>
      <c r="E39" t="s">
        <v>518</v>
      </c>
    </row>
    <row r="40" spans="1:5" x14ac:dyDescent="0.25">
      <c r="A40" t="s">
        <v>43061</v>
      </c>
      <c r="B40" t="s">
        <v>20</v>
      </c>
      <c r="C40" t="s">
        <v>19</v>
      </c>
      <c r="D40" t="s">
        <v>66</v>
      </c>
      <c r="E40" t="s">
        <v>502</v>
      </c>
    </row>
    <row r="41" spans="1:5" x14ac:dyDescent="0.25">
      <c r="A41" t="s">
        <v>43062</v>
      </c>
      <c r="B41" t="s">
        <v>16</v>
      </c>
      <c r="C41" t="s">
        <v>17</v>
      </c>
      <c r="D41" t="s">
        <v>66</v>
      </c>
      <c r="E41" t="s">
        <v>627</v>
      </c>
    </row>
    <row r="42" spans="1:5" x14ac:dyDescent="0.25">
      <c r="A42" t="s">
        <v>43063</v>
      </c>
      <c r="B42" t="s">
        <v>20</v>
      </c>
      <c r="C42" t="s">
        <v>19</v>
      </c>
      <c r="D42" t="s">
        <v>33</v>
      </c>
      <c r="E42" t="s">
        <v>671</v>
      </c>
    </row>
    <row r="43" spans="1:5" x14ac:dyDescent="0.25">
      <c r="A43" t="s">
        <v>43064</v>
      </c>
      <c r="B43" t="s">
        <v>20</v>
      </c>
      <c r="C43" t="s">
        <v>19</v>
      </c>
      <c r="D43" t="s">
        <v>66</v>
      </c>
      <c r="E43" t="s">
        <v>502</v>
      </c>
    </row>
    <row r="44" spans="1:5" x14ac:dyDescent="0.25">
      <c r="A44" t="s">
        <v>43065</v>
      </c>
      <c r="B44" t="s">
        <v>20</v>
      </c>
      <c r="C44" t="s">
        <v>19</v>
      </c>
      <c r="D44" t="s">
        <v>66</v>
      </c>
      <c r="E44" t="s">
        <v>502</v>
      </c>
    </row>
    <row r="45" spans="1:5" x14ac:dyDescent="0.25">
      <c r="A45" t="s">
        <v>43066</v>
      </c>
      <c r="B45" t="s">
        <v>20</v>
      </c>
      <c r="C45" t="s">
        <v>19</v>
      </c>
      <c r="D45" t="s">
        <v>66</v>
      </c>
      <c r="E45" t="s">
        <v>502</v>
      </c>
    </row>
    <row r="46" spans="1:5" x14ac:dyDescent="0.25">
      <c r="A46" t="s">
        <v>43067</v>
      </c>
      <c r="B46" t="s">
        <v>20</v>
      </c>
      <c r="C46" t="s">
        <v>19</v>
      </c>
      <c r="D46" t="s">
        <v>66</v>
      </c>
      <c r="E46" t="s">
        <v>502</v>
      </c>
    </row>
    <row r="47" spans="1:5" x14ac:dyDescent="0.25">
      <c r="A47" t="s">
        <v>43068</v>
      </c>
      <c r="B47" t="s">
        <v>20</v>
      </c>
      <c r="C47" t="s">
        <v>19</v>
      </c>
      <c r="D47" t="s">
        <v>66</v>
      </c>
      <c r="E47" t="s">
        <v>502</v>
      </c>
    </row>
    <row r="48" spans="1:5" x14ac:dyDescent="0.25">
      <c r="A48" t="s">
        <v>43069</v>
      </c>
      <c r="B48" t="s">
        <v>20</v>
      </c>
      <c r="C48" t="s">
        <v>19</v>
      </c>
      <c r="D48" t="s">
        <v>66</v>
      </c>
      <c r="E48" t="s">
        <v>502</v>
      </c>
    </row>
    <row r="49" spans="1:5" x14ac:dyDescent="0.25">
      <c r="A49" t="s">
        <v>43070</v>
      </c>
      <c r="B49" t="s">
        <v>20</v>
      </c>
      <c r="C49" t="s">
        <v>19</v>
      </c>
      <c r="D49" t="s">
        <v>66</v>
      </c>
      <c r="E49" t="s">
        <v>502</v>
      </c>
    </row>
    <row r="50" spans="1:5" x14ac:dyDescent="0.25">
      <c r="A50" t="s">
        <v>43071</v>
      </c>
      <c r="B50" t="s">
        <v>20</v>
      </c>
      <c r="C50" t="s">
        <v>23</v>
      </c>
      <c r="D50" t="s">
        <v>67</v>
      </c>
      <c r="E50" t="s">
        <v>515</v>
      </c>
    </row>
    <row r="51" spans="1:5" x14ac:dyDescent="0.25">
      <c r="A51" t="s">
        <v>43072</v>
      </c>
      <c r="B51" t="s">
        <v>20</v>
      </c>
      <c r="C51" t="s">
        <v>22</v>
      </c>
      <c r="D51" t="s">
        <v>67</v>
      </c>
      <c r="E51" t="s">
        <v>43012</v>
      </c>
    </row>
    <row r="52" spans="1:5" x14ac:dyDescent="0.25">
      <c r="A52" t="s">
        <v>43073</v>
      </c>
      <c r="B52" t="s">
        <v>20</v>
      </c>
      <c r="C52" t="s">
        <v>22</v>
      </c>
      <c r="D52" t="s">
        <v>67</v>
      </c>
      <c r="E52" t="s">
        <v>43012</v>
      </c>
    </row>
    <row r="53" spans="1:5" x14ac:dyDescent="0.25">
      <c r="A53" t="s">
        <v>43074</v>
      </c>
      <c r="B53" t="s">
        <v>20</v>
      </c>
      <c r="C53" t="s">
        <v>19</v>
      </c>
      <c r="D53" t="s">
        <v>33</v>
      </c>
      <c r="E53" t="s">
        <v>502</v>
      </c>
    </row>
    <row r="54" spans="1:5" x14ac:dyDescent="0.25">
      <c r="A54" t="s">
        <v>43075</v>
      </c>
      <c r="B54" t="s">
        <v>20</v>
      </c>
      <c r="C54" t="s">
        <v>22</v>
      </c>
      <c r="D54" t="s">
        <v>66</v>
      </c>
      <c r="E54" t="s">
        <v>43012</v>
      </c>
    </row>
    <row r="55" spans="1:5" x14ac:dyDescent="0.25">
      <c r="A55" t="s">
        <v>43076</v>
      </c>
      <c r="B55" t="s">
        <v>20</v>
      </c>
      <c r="C55" t="s">
        <v>19</v>
      </c>
      <c r="D55" t="s">
        <v>33</v>
      </c>
      <c r="E55" t="s">
        <v>502</v>
      </c>
    </row>
    <row r="56" spans="1:5" x14ac:dyDescent="0.25">
      <c r="A56" t="s">
        <v>43077</v>
      </c>
      <c r="B56" t="s">
        <v>20</v>
      </c>
      <c r="C56" t="s">
        <v>19</v>
      </c>
      <c r="D56" t="s">
        <v>66</v>
      </c>
      <c r="E56" t="s">
        <v>502</v>
      </c>
    </row>
    <row r="57" spans="1:5" x14ac:dyDescent="0.25">
      <c r="A57" t="s">
        <v>43078</v>
      </c>
      <c r="B57" t="s">
        <v>20</v>
      </c>
      <c r="C57" t="s">
        <v>19</v>
      </c>
      <c r="D57" t="s">
        <v>66</v>
      </c>
      <c r="E57" t="s">
        <v>502</v>
      </c>
    </row>
    <row r="58" spans="1:5" x14ac:dyDescent="0.25">
      <c r="A58" t="s">
        <v>43079</v>
      </c>
      <c r="B58" t="s">
        <v>20</v>
      </c>
      <c r="C58" t="s">
        <v>19</v>
      </c>
      <c r="D58" t="s">
        <v>66</v>
      </c>
      <c r="E58" t="s">
        <v>502</v>
      </c>
    </row>
    <row r="59" spans="1:5" x14ac:dyDescent="0.25">
      <c r="A59" t="s">
        <v>43080</v>
      </c>
      <c r="B59" t="s">
        <v>16</v>
      </c>
      <c r="C59" t="s">
        <v>15</v>
      </c>
      <c r="D59" t="s">
        <v>33</v>
      </c>
      <c r="E59" t="s">
        <v>43013</v>
      </c>
    </row>
    <row r="60" spans="1:5" x14ac:dyDescent="0.25">
      <c r="A60" t="s">
        <v>43081</v>
      </c>
      <c r="B60" t="s">
        <v>14</v>
      </c>
      <c r="C60" t="s">
        <v>14</v>
      </c>
      <c r="D60" t="s">
        <v>64</v>
      </c>
      <c r="E60" t="s">
        <v>673</v>
      </c>
    </row>
    <row r="61" spans="1:5" x14ac:dyDescent="0.25">
      <c r="A61" t="s">
        <v>43082</v>
      </c>
      <c r="B61" t="s">
        <v>14</v>
      </c>
      <c r="C61" t="s">
        <v>14</v>
      </c>
      <c r="D61" t="s">
        <v>64</v>
      </c>
      <c r="E61" t="s">
        <v>673</v>
      </c>
    </row>
    <row r="62" spans="1:5" x14ac:dyDescent="0.25">
      <c r="A62" t="s">
        <v>43083</v>
      </c>
      <c r="B62" t="s">
        <v>14</v>
      </c>
      <c r="C62" t="s">
        <v>14</v>
      </c>
      <c r="D62" t="s">
        <v>64</v>
      </c>
      <c r="E62" t="s">
        <v>517</v>
      </c>
    </row>
    <row r="63" spans="1:5" x14ac:dyDescent="0.25">
      <c r="A63" t="s">
        <v>43084</v>
      </c>
      <c r="B63" t="s">
        <v>14</v>
      </c>
      <c r="C63" t="s">
        <v>14</v>
      </c>
      <c r="D63" t="s">
        <v>34</v>
      </c>
      <c r="E63" t="s">
        <v>520</v>
      </c>
    </row>
    <row r="64" spans="1:5" x14ac:dyDescent="0.25">
      <c r="A64" t="s">
        <v>43085</v>
      </c>
      <c r="B64" t="s">
        <v>14</v>
      </c>
      <c r="C64" t="s">
        <v>14</v>
      </c>
      <c r="D64" t="s">
        <v>34</v>
      </c>
      <c r="E64" t="s">
        <v>520</v>
      </c>
    </row>
    <row r="65" spans="1:5" x14ac:dyDescent="0.25">
      <c r="A65" t="s">
        <v>43086</v>
      </c>
      <c r="B65" t="s">
        <v>14</v>
      </c>
      <c r="C65" t="s">
        <v>14</v>
      </c>
      <c r="D65" t="s">
        <v>64</v>
      </c>
      <c r="E65" t="s">
        <v>517</v>
      </c>
    </row>
    <row r="66" spans="1:5" x14ac:dyDescent="0.25">
      <c r="A66" t="s">
        <v>43087</v>
      </c>
      <c r="B66" t="s">
        <v>14</v>
      </c>
      <c r="C66" t="s">
        <v>14</v>
      </c>
      <c r="D66" t="s">
        <v>64</v>
      </c>
      <c r="E66" t="s">
        <v>635</v>
      </c>
    </row>
    <row r="67" spans="1:5" x14ac:dyDescent="0.25">
      <c r="A67" t="s">
        <v>43088</v>
      </c>
      <c r="B67" t="s">
        <v>14</v>
      </c>
      <c r="C67" t="s">
        <v>14</v>
      </c>
      <c r="D67" t="s">
        <v>34</v>
      </c>
      <c r="E67" t="s">
        <v>520</v>
      </c>
    </row>
    <row r="68" spans="1:5" x14ac:dyDescent="0.25">
      <c r="A68" t="s">
        <v>43089</v>
      </c>
      <c r="B68" t="s">
        <v>14</v>
      </c>
      <c r="C68" t="s">
        <v>14</v>
      </c>
      <c r="D68" t="s">
        <v>34</v>
      </c>
      <c r="E68" t="s">
        <v>520</v>
      </c>
    </row>
    <row r="69" spans="1:5" x14ac:dyDescent="0.25">
      <c r="A69" t="s">
        <v>43090</v>
      </c>
      <c r="B69" t="s">
        <v>14</v>
      </c>
      <c r="C69" t="s">
        <v>14</v>
      </c>
      <c r="D69" t="s">
        <v>64</v>
      </c>
      <c r="E69" t="s">
        <v>517</v>
      </c>
    </row>
    <row r="70" spans="1:5" x14ac:dyDescent="0.25">
      <c r="A70" t="s">
        <v>43091</v>
      </c>
      <c r="B70" t="s">
        <v>14</v>
      </c>
      <c r="C70" t="s">
        <v>14</v>
      </c>
      <c r="D70" t="s">
        <v>64</v>
      </c>
      <c r="E70" t="s">
        <v>517</v>
      </c>
    </row>
    <row r="71" spans="1:5" x14ac:dyDescent="0.25">
      <c r="A71" t="s">
        <v>43092</v>
      </c>
      <c r="B71" t="s">
        <v>14</v>
      </c>
      <c r="C71" t="s">
        <v>14</v>
      </c>
      <c r="D71" t="s">
        <v>34</v>
      </c>
      <c r="E71" t="s">
        <v>520</v>
      </c>
    </row>
    <row r="72" spans="1:5" x14ac:dyDescent="0.25">
      <c r="A72" t="s">
        <v>43093</v>
      </c>
      <c r="B72" t="s">
        <v>14</v>
      </c>
      <c r="C72" t="s">
        <v>14</v>
      </c>
      <c r="D72" t="s">
        <v>34</v>
      </c>
      <c r="E72" t="s">
        <v>520</v>
      </c>
    </row>
    <row r="73" spans="1:5" x14ac:dyDescent="0.25">
      <c r="A73" t="s">
        <v>43094</v>
      </c>
      <c r="B73" t="s">
        <v>14</v>
      </c>
      <c r="C73" t="s">
        <v>14</v>
      </c>
      <c r="D73" t="s">
        <v>34</v>
      </c>
      <c r="E73" t="s">
        <v>520</v>
      </c>
    </row>
    <row r="74" spans="1:5" x14ac:dyDescent="0.25">
      <c r="A74" t="s">
        <v>43095</v>
      </c>
      <c r="B74" t="s">
        <v>14</v>
      </c>
      <c r="C74" t="s">
        <v>14</v>
      </c>
      <c r="D74" t="s">
        <v>34</v>
      </c>
      <c r="E74" t="s">
        <v>520</v>
      </c>
    </row>
    <row r="75" spans="1:5" x14ac:dyDescent="0.25">
      <c r="A75" t="s">
        <v>43096</v>
      </c>
      <c r="B75" t="s">
        <v>14</v>
      </c>
      <c r="C75" t="s">
        <v>14</v>
      </c>
      <c r="D75" t="s">
        <v>34</v>
      </c>
      <c r="E75" t="s">
        <v>520</v>
      </c>
    </row>
    <row r="76" spans="1:5" x14ac:dyDescent="0.25">
      <c r="A76" t="s">
        <v>43097</v>
      </c>
      <c r="B76" t="s">
        <v>14</v>
      </c>
      <c r="C76" t="s">
        <v>14</v>
      </c>
      <c r="D76" t="s">
        <v>34</v>
      </c>
      <c r="E76" t="s">
        <v>520</v>
      </c>
    </row>
    <row r="77" spans="1:5" x14ac:dyDescent="0.25">
      <c r="A77" t="s">
        <v>43098</v>
      </c>
      <c r="B77" t="s">
        <v>14</v>
      </c>
      <c r="C77" t="s">
        <v>14</v>
      </c>
      <c r="D77" t="s">
        <v>34</v>
      </c>
      <c r="E77" t="s">
        <v>520</v>
      </c>
    </row>
    <row r="78" spans="1:5" x14ac:dyDescent="0.25">
      <c r="A78" t="s">
        <v>43099</v>
      </c>
      <c r="B78" t="s">
        <v>14</v>
      </c>
      <c r="C78" t="s">
        <v>14</v>
      </c>
      <c r="D78" t="s">
        <v>34</v>
      </c>
      <c r="E78" t="s">
        <v>520</v>
      </c>
    </row>
    <row r="79" spans="1:5" x14ac:dyDescent="0.25">
      <c r="A79" t="s">
        <v>43100</v>
      </c>
      <c r="B79" t="s">
        <v>14</v>
      </c>
      <c r="C79" t="s">
        <v>14</v>
      </c>
      <c r="D79" t="s">
        <v>34</v>
      </c>
      <c r="E79" t="s">
        <v>520</v>
      </c>
    </row>
    <row r="80" spans="1:5" x14ac:dyDescent="0.25">
      <c r="A80" t="s">
        <v>43101</v>
      </c>
      <c r="B80" t="s">
        <v>14</v>
      </c>
      <c r="C80" t="s">
        <v>14</v>
      </c>
      <c r="D80" t="s">
        <v>34</v>
      </c>
      <c r="E80" t="s">
        <v>520</v>
      </c>
    </row>
    <row r="81" spans="1:5" x14ac:dyDescent="0.25">
      <c r="A81" t="s">
        <v>43102</v>
      </c>
      <c r="B81" t="s">
        <v>14</v>
      </c>
      <c r="C81" t="s">
        <v>14</v>
      </c>
      <c r="D81" t="s">
        <v>64</v>
      </c>
      <c r="E81" t="s">
        <v>635</v>
      </c>
    </row>
    <row r="82" spans="1:5" x14ac:dyDescent="0.25">
      <c r="A82" t="s">
        <v>43103</v>
      </c>
      <c r="B82" t="s">
        <v>14</v>
      </c>
      <c r="C82" t="s">
        <v>14</v>
      </c>
      <c r="D82" t="s">
        <v>64</v>
      </c>
      <c r="E82" t="s">
        <v>517</v>
      </c>
    </row>
    <row r="83" spans="1:5" x14ac:dyDescent="0.25">
      <c r="A83" t="s">
        <v>43104</v>
      </c>
      <c r="B83" t="s">
        <v>14</v>
      </c>
      <c r="C83" t="s">
        <v>14</v>
      </c>
      <c r="D83" t="s">
        <v>34</v>
      </c>
      <c r="E83" t="s">
        <v>520</v>
      </c>
    </row>
    <row r="84" spans="1:5" x14ac:dyDescent="0.25">
      <c r="A84" t="s">
        <v>43105</v>
      </c>
      <c r="B84" t="s">
        <v>14</v>
      </c>
      <c r="C84" t="s">
        <v>14</v>
      </c>
      <c r="D84" t="s">
        <v>34</v>
      </c>
      <c r="E84" t="s">
        <v>520</v>
      </c>
    </row>
    <row r="85" spans="1:5" x14ac:dyDescent="0.25">
      <c r="A85" t="s">
        <v>43106</v>
      </c>
      <c r="B85" t="s">
        <v>14</v>
      </c>
      <c r="C85" t="s">
        <v>14</v>
      </c>
      <c r="D85" t="s">
        <v>64</v>
      </c>
      <c r="E85" t="s">
        <v>517</v>
      </c>
    </row>
    <row r="86" spans="1:5" x14ac:dyDescent="0.25">
      <c r="A86" t="s">
        <v>43107</v>
      </c>
      <c r="B86" t="s">
        <v>14</v>
      </c>
      <c r="C86" t="s">
        <v>14</v>
      </c>
      <c r="D86" t="s">
        <v>64</v>
      </c>
      <c r="E86" t="s">
        <v>517</v>
      </c>
    </row>
    <row r="87" spans="1:5" x14ac:dyDescent="0.25">
      <c r="A87" t="s">
        <v>43108</v>
      </c>
      <c r="B87" t="s">
        <v>16</v>
      </c>
      <c r="C87" t="s">
        <v>15</v>
      </c>
      <c r="D87" t="s">
        <v>33</v>
      </c>
      <c r="E87" t="s">
        <v>767</v>
      </c>
    </row>
    <row r="88" spans="1:5" x14ac:dyDescent="0.25">
      <c r="A88" t="s">
        <v>43109</v>
      </c>
      <c r="B88" t="s">
        <v>16</v>
      </c>
      <c r="C88" t="s">
        <v>15</v>
      </c>
      <c r="D88" t="s">
        <v>33</v>
      </c>
      <c r="E88" t="s">
        <v>43015</v>
      </c>
    </row>
    <row r="89" spans="1:5" x14ac:dyDescent="0.25">
      <c r="A89" t="s">
        <v>43110</v>
      </c>
      <c r="B89" t="s">
        <v>20</v>
      </c>
      <c r="C89" t="s">
        <v>19</v>
      </c>
      <c r="D89" t="s">
        <v>33</v>
      </c>
      <c r="E89" t="s">
        <v>547</v>
      </c>
    </row>
    <row r="90" spans="1:5" x14ac:dyDescent="0.25">
      <c r="A90" t="s">
        <v>43111</v>
      </c>
      <c r="B90" t="s">
        <v>20</v>
      </c>
      <c r="C90" t="s">
        <v>19</v>
      </c>
      <c r="D90" t="s">
        <v>33</v>
      </c>
      <c r="E90" t="s">
        <v>593</v>
      </c>
    </row>
    <row r="91" spans="1:5" x14ac:dyDescent="0.25">
      <c r="A91" t="s">
        <v>11393</v>
      </c>
      <c r="B91" t="s">
        <v>20</v>
      </c>
      <c r="C91" t="s">
        <v>21</v>
      </c>
      <c r="D91" t="s">
        <v>33</v>
      </c>
      <c r="E91" t="s">
        <v>537</v>
      </c>
    </row>
    <row r="92" spans="1:5" x14ac:dyDescent="0.25">
      <c r="A92" t="s">
        <v>28981</v>
      </c>
      <c r="B92" t="s">
        <v>20</v>
      </c>
      <c r="C92" t="s">
        <v>19</v>
      </c>
      <c r="D92" t="s">
        <v>33</v>
      </c>
      <c r="E92" t="s">
        <v>533</v>
      </c>
    </row>
    <row r="93" spans="1:5" x14ac:dyDescent="0.25">
      <c r="A93" t="s">
        <v>43112</v>
      </c>
      <c r="B93" t="s">
        <v>16</v>
      </c>
      <c r="C93" t="s">
        <v>17</v>
      </c>
      <c r="D93" t="s">
        <v>33</v>
      </c>
      <c r="E93" t="s">
        <v>569</v>
      </c>
    </row>
    <row r="94" spans="1:5" x14ac:dyDescent="0.25">
      <c r="A94" t="s">
        <v>29279</v>
      </c>
      <c r="B94" t="s">
        <v>16</v>
      </c>
      <c r="C94" t="s">
        <v>15</v>
      </c>
      <c r="D94" t="s">
        <v>33</v>
      </c>
      <c r="E94" t="s">
        <v>628</v>
      </c>
    </row>
    <row r="95" spans="1:5" x14ac:dyDescent="0.25">
      <c r="A95" t="s">
        <v>29361</v>
      </c>
      <c r="B95" t="s">
        <v>16</v>
      </c>
      <c r="C95" t="s">
        <v>15</v>
      </c>
      <c r="D95" t="s">
        <v>33</v>
      </c>
      <c r="E95" t="s">
        <v>628</v>
      </c>
    </row>
    <row r="96" spans="1:5" x14ac:dyDescent="0.25">
      <c r="A96" t="s">
        <v>9632</v>
      </c>
      <c r="B96" t="s">
        <v>16</v>
      </c>
      <c r="C96" t="s">
        <v>15</v>
      </c>
      <c r="D96" t="s">
        <v>69</v>
      </c>
      <c r="E96" t="s">
        <v>628</v>
      </c>
    </row>
    <row r="97" spans="1:5" x14ac:dyDescent="0.25">
      <c r="A97" t="s">
        <v>22595</v>
      </c>
      <c r="B97" t="s">
        <v>16</v>
      </c>
      <c r="C97" t="s">
        <v>15</v>
      </c>
      <c r="D97" t="s">
        <v>33</v>
      </c>
      <c r="E97" t="s">
        <v>628</v>
      </c>
    </row>
    <row r="98" spans="1:5" x14ac:dyDescent="0.25">
      <c r="A98" t="s">
        <v>22603</v>
      </c>
      <c r="B98" t="s">
        <v>16</v>
      </c>
      <c r="C98" t="s">
        <v>15</v>
      </c>
      <c r="D98" t="s">
        <v>33</v>
      </c>
      <c r="E98" t="s">
        <v>628</v>
      </c>
    </row>
    <row r="99" spans="1:5" x14ac:dyDescent="0.25">
      <c r="A99" t="s">
        <v>17353</v>
      </c>
      <c r="B99" t="s">
        <v>16</v>
      </c>
      <c r="C99" t="s">
        <v>15</v>
      </c>
      <c r="D99" t="s">
        <v>33</v>
      </c>
      <c r="E99" t="s">
        <v>628</v>
      </c>
    </row>
    <row r="100" spans="1:5" x14ac:dyDescent="0.25">
      <c r="A100" t="s">
        <v>11703</v>
      </c>
      <c r="B100" t="s">
        <v>16</v>
      </c>
      <c r="C100" t="s">
        <v>15</v>
      </c>
      <c r="D100" t="s">
        <v>33</v>
      </c>
      <c r="E100" t="s">
        <v>628</v>
      </c>
    </row>
    <row r="101" spans="1:5" x14ac:dyDescent="0.25">
      <c r="A101" t="s">
        <v>28834</v>
      </c>
      <c r="B101" t="s">
        <v>16</v>
      </c>
      <c r="C101" t="s">
        <v>15</v>
      </c>
      <c r="D101" t="s">
        <v>33</v>
      </c>
      <c r="E101" t="s">
        <v>628</v>
      </c>
    </row>
    <row r="102" spans="1:5" x14ac:dyDescent="0.25">
      <c r="A102" t="s">
        <v>4163</v>
      </c>
      <c r="B102" t="s">
        <v>16</v>
      </c>
      <c r="C102" t="s">
        <v>15</v>
      </c>
      <c r="D102" t="s">
        <v>33</v>
      </c>
      <c r="E102" t="s">
        <v>628</v>
      </c>
    </row>
    <row r="103" spans="1:5" x14ac:dyDescent="0.25">
      <c r="A103" t="s">
        <v>29409</v>
      </c>
      <c r="B103" t="s">
        <v>16</v>
      </c>
      <c r="C103" t="s">
        <v>15</v>
      </c>
      <c r="D103" t="s">
        <v>33</v>
      </c>
      <c r="E103" t="s">
        <v>628</v>
      </c>
    </row>
    <row r="104" spans="1:5" x14ac:dyDescent="0.25">
      <c r="A104" t="s">
        <v>43113</v>
      </c>
      <c r="B104" t="s">
        <v>20</v>
      </c>
      <c r="C104" t="s">
        <v>19</v>
      </c>
      <c r="D104" t="s">
        <v>33</v>
      </c>
      <c r="E104" t="s">
        <v>562</v>
      </c>
    </row>
    <row r="105" spans="1:5" x14ac:dyDescent="0.25">
      <c r="A105" t="s">
        <v>43114</v>
      </c>
      <c r="B105" t="s">
        <v>20</v>
      </c>
      <c r="C105" t="s">
        <v>19</v>
      </c>
      <c r="D105" t="s">
        <v>33</v>
      </c>
      <c r="E105" t="s">
        <v>531</v>
      </c>
    </row>
    <row r="106" spans="1:5" x14ac:dyDescent="0.25">
      <c r="A106" t="s">
        <v>7615</v>
      </c>
      <c r="B106" t="s">
        <v>16</v>
      </c>
      <c r="C106" t="s">
        <v>15</v>
      </c>
      <c r="D106" t="s">
        <v>33</v>
      </c>
      <c r="E106" t="s">
        <v>628</v>
      </c>
    </row>
    <row r="107" spans="1:5" x14ac:dyDescent="0.25">
      <c r="A107" t="s">
        <v>17357</v>
      </c>
      <c r="B107" t="s">
        <v>16</v>
      </c>
      <c r="C107" t="s">
        <v>15</v>
      </c>
      <c r="D107" t="s">
        <v>33</v>
      </c>
      <c r="E107" t="s">
        <v>628</v>
      </c>
    </row>
    <row r="108" spans="1:5" x14ac:dyDescent="0.25">
      <c r="A108" t="s">
        <v>43115</v>
      </c>
      <c r="B108" t="s">
        <v>20</v>
      </c>
      <c r="C108" t="s">
        <v>19</v>
      </c>
      <c r="D108" t="s">
        <v>33</v>
      </c>
      <c r="E108" t="s">
        <v>538</v>
      </c>
    </row>
    <row r="109" spans="1:5" x14ac:dyDescent="0.25">
      <c r="A109" t="s">
        <v>43116</v>
      </c>
      <c r="B109" t="s">
        <v>20</v>
      </c>
      <c r="C109" t="s">
        <v>21</v>
      </c>
      <c r="D109" t="s">
        <v>33</v>
      </c>
      <c r="E109" t="s">
        <v>581</v>
      </c>
    </row>
    <row r="110" spans="1:5" x14ac:dyDescent="0.25">
      <c r="A110" t="s">
        <v>43117</v>
      </c>
      <c r="B110" t="s">
        <v>20</v>
      </c>
      <c r="C110" t="s">
        <v>19</v>
      </c>
      <c r="D110" t="s">
        <v>33</v>
      </c>
      <c r="E110" t="s">
        <v>547</v>
      </c>
    </row>
    <row r="111" spans="1:5" x14ac:dyDescent="0.25">
      <c r="A111" t="s">
        <v>16248</v>
      </c>
      <c r="B111" t="s">
        <v>20</v>
      </c>
      <c r="C111" t="s">
        <v>19</v>
      </c>
      <c r="D111" t="s">
        <v>33</v>
      </c>
      <c r="E111" t="s">
        <v>533</v>
      </c>
    </row>
    <row r="112" spans="1:5" x14ac:dyDescent="0.25">
      <c r="A112" t="s">
        <v>43118</v>
      </c>
      <c r="B112" t="s">
        <v>20</v>
      </c>
      <c r="C112" t="s">
        <v>19</v>
      </c>
      <c r="D112" t="s">
        <v>33</v>
      </c>
      <c r="E112" t="s">
        <v>538</v>
      </c>
    </row>
    <row r="113" spans="1:5" x14ac:dyDescent="0.25">
      <c r="A113" t="s">
        <v>26608</v>
      </c>
      <c r="B113" t="s">
        <v>16</v>
      </c>
      <c r="C113" t="s">
        <v>15</v>
      </c>
      <c r="D113" t="s">
        <v>33</v>
      </c>
      <c r="E113" t="s">
        <v>628</v>
      </c>
    </row>
    <row r="114" spans="1:5" x14ac:dyDescent="0.25">
      <c r="A114" t="s">
        <v>43119</v>
      </c>
      <c r="B114" t="s">
        <v>20</v>
      </c>
      <c r="C114" t="s">
        <v>19</v>
      </c>
      <c r="D114" t="s">
        <v>33</v>
      </c>
      <c r="E114" t="s">
        <v>530</v>
      </c>
    </row>
    <row r="115" spans="1:5" x14ac:dyDescent="0.25">
      <c r="A115" t="s">
        <v>13525</v>
      </c>
      <c r="B115" t="s">
        <v>16</v>
      </c>
      <c r="C115" t="s">
        <v>15</v>
      </c>
      <c r="D115" t="s">
        <v>33</v>
      </c>
      <c r="E115" t="s">
        <v>628</v>
      </c>
    </row>
    <row r="116" spans="1:5" x14ac:dyDescent="0.25">
      <c r="A116" t="s">
        <v>8005</v>
      </c>
      <c r="B116" t="s">
        <v>16</v>
      </c>
      <c r="C116" t="s">
        <v>15</v>
      </c>
      <c r="D116" t="s">
        <v>33</v>
      </c>
      <c r="E116" t="s">
        <v>628</v>
      </c>
    </row>
    <row r="117" spans="1:5" x14ac:dyDescent="0.25">
      <c r="A117" t="s">
        <v>29168</v>
      </c>
      <c r="B117" t="s">
        <v>16</v>
      </c>
      <c r="C117" t="s">
        <v>15</v>
      </c>
      <c r="D117" t="s">
        <v>33</v>
      </c>
      <c r="E117" t="s">
        <v>628</v>
      </c>
    </row>
    <row r="118" spans="1:5" x14ac:dyDescent="0.25">
      <c r="A118" t="s">
        <v>43120</v>
      </c>
      <c r="B118" t="s">
        <v>16</v>
      </c>
      <c r="C118" t="s">
        <v>17</v>
      </c>
      <c r="D118" t="s">
        <v>33</v>
      </c>
      <c r="E118" t="s">
        <v>653</v>
      </c>
    </row>
    <row r="119" spans="1:5" x14ac:dyDescent="0.25">
      <c r="A119" t="s">
        <v>43121</v>
      </c>
      <c r="B119" t="s">
        <v>20</v>
      </c>
      <c r="C119" t="s">
        <v>19</v>
      </c>
      <c r="D119" t="s">
        <v>33</v>
      </c>
      <c r="E119" t="s">
        <v>523</v>
      </c>
    </row>
    <row r="120" spans="1:5" x14ac:dyDescent="0.25">
      <c r="A120" t="s">
        <v>25893</v>
      </c>
      <c r="B120" t="s">
        <v>20</v>
      </c>
      <c r="C120" t="s">
        <v>22</v>
      </c>
      <c r="D120" t="s">
        <v>33</v>
      </c>
      <c r="E120" t="s">
        <v>629</v>
      </c>
    </row>
    <row r="121" spans="1:5" x14ac:dyDescent="0.25">
      <c r="A121" t="s">
        <v>20019</v>
      </c>
      <c r="B121" t="s">
        <v>20</v>
      </c>
      <c r="C121" t="s">
        <v>19</v>
      </c>
      <c r="D121" t="s">
        <v>65</v>
      </c>
      <c r="E121" t="s">
        <v>533</v>
      </c>
    </row>
    <row r="122" spans="1:5" x14ac:dyDescent="0.25">
      <c r="A122" t="s">
        <v>11760</v>
      </c>
      <c r="B122" t="s">
        <v>16</v>
      </c>
      <c r="C122" t="s">
        <v>15</v>
      </c>
      <c r="D122" t="s">
        <v>33</v>
      </c>
      <c r="E122" t="s">
        <v>628</v>
      </c>
    </row>
    <row r="123" spans="1:5" x14ac:dyDescent="0.25">
      <c r="A123" t="s">
        <v>20433</v>
      </c>
      <c r="B123" t="s">
        <v>16</v>
      </c>
      <c r="C123" t="s">
        <v>15</v>
      </c>
      <c r="D123" t="s">
        <v>33</v>
      </c>
      <c r="E123" t="s">
        <v>628</v>
      </c>
    </row>
    <row r="124" spans="1:5" x14ac:dyDescent="0.25">
      <c r="A124" t="s">
        <v>24013</v>
      </c>
      <c r="B124" t="s">
        <v>20</v>
      </c>
      <c r="C124" t="s">
        <v>19</v>
      </c>
      <c r="D124" t="s">
        <v>33</v>
      </c>
      <c r="E124" t="s">
        <v>533</v>
      </c>
    </row>
    <row r="125" spans="1:5" x14ac:dyDescent="0.25">
      <c r="A125" t="s">
        <v>15330</v>
      </c>
      <c r="B125" t="s">
        <v>16</v>
      </c>
      <c r="C125" t="s">
        <v>15</v>
      </c>
      <c r="D125" t="s">
        <v>33</v>
      </c>
      <c r="E125" t="s">
        <v>628</v>
      </c>
    </row>
    <row r="126" spans="1:5" x14ac:dyDescent="0.25">
      <c r="A126" t="s">
        <v>9262</v>
      </c>
      <c r="B126" t="s">
        <v>16</v>
      </c>
      <c r="C126" t="s">
        <v>15</v>
      </c>
      <c r="D126" t="s">
        <v>33</v>
      </c>
      <c r="E126" t="s">
        <v>628</v>
      </c>
    </row>
    <row r="127" spans="1:5" x14ac:dyDescent="0.25">
      <c r="A127" t="s">
        <v>11852</v>
      </c>
      <c r="B127" t="s">
        <v>16</v>
      </c>
      <c r="C127" t="s">
        <v>15</v>
      </c>
      <c r="D127" t="s">
        <v>33</v>
      </c>
      <c r="E127" t="s">
        <v>628</v>
      </c>
    </row>
    <row r="128" spans="1:5" x14ac:dyDescent="0.25">
      <c r="A128" t="s">
        <v>19902</v>
      </c>
      <c r="B128" t="s">
        <v>16</v>
      </c>
      <c r="C128" t="s">
        <v>15</v>
      </c>
      <c r="D128" t="s">
        <v>33</v>
      </c>
      <c r="E128" t="s">
        <v>628</v>
      </c>
    </row>
    <row r="129" spans="1:5" x14ac:dyDescent="0.25">
      <c r="A129" t="s">
        <v>19900</v>
      </c>
      <c r="B129" t="s">
        <v>16</v>
      </c>
      <c r="C129" t="s">
        <v>15</v>
      </c>
      <c r="D129" t="s">
        <v>33</v>
      </c>
      <c r="E129" t="s">
        <v>628</v>
      </c>
    </row>
    <row r="130" spans="1:5" x14ac:dyDescent="0.25">
      <c r="A130" t="s">
        <v>19899</v>
      </c>
      <c r="B130" t="s">
        <v>16</v>
      </c>
      <c r="C130" t="s">
        <v>15</v>
      </c>
      <c r="D130" t="s">
        <v>33</v>
      </c>
      <c r="E130" t="s">
        <v>628</v>
      </c>
    </row>
    <row r="131" spans="1:5" x14ac:dyDescent="0.25">
      <c r="A131" t="s">
        <v>43122</v>
      </c>
      <c r="B131" t="s">
        <v>20</v>
      </c>
      <c r="C131" t="s">
        <v>19</v>
      </c>
      <c r="D131" t="s">
        <v>33</v>
      </c>
      <c r="E131" t="s">
        <v>563</v>
      </c>
    </row>
    <row r="132" spans="1:5" x14ac:dyDescent="0.25">
      <c r="A132" t="s">
        <v>43123</v>
      </c>
      <c r="B132" t="s">
        <v>20</v>
      </c>
      <c r="C132" t="s">
        <v>19</v>
      </c>
      <c r="D132" t="s">
        <v>33</v>
      </c>
      <c r="E132" t="s">
        <v>563</v>
      </c>
    </row>
    <row r="133" spans="1:5" x14ac:dyDescent="0.25">
      <c r="A133" t="s">
        <v>43124</v>
      </c>
      <c r="B133" t="s">
        <v>20</v>
      </c>
      <c r="C133" t="s">
        <v>19</v>
      </c>
      <c r="D133" t="s">
        <v>33</v>
      </c>
      <c r="E133" t="s">
        <v>563</v>
      </c>
    </row>
    <row r="134" spans="1:5" x14ac:dyDescent="0.25">
      <c r="A134" t="s">
        <v>43125</v>
      </c>
      <c r="B134" t="s">
        <v>20</v>
      </c>
      <c r="C134" t="s">
        <v>19</v>
      </c>
      <c r="D134" t="s">
        <v>33</v>
      </c>
      <c r="E134" t="s">
        <v>563</v>
      </c>
    </row>
    <row r="135" spans="1:5" x14ac:dyDescent="0.25">
      <c r="A135" t="s">
        <v>43126</v>
      </c>
      <c r="B135" t="s">
        <v>20</v>
      </c>
      <c r="C135" t="s">
        <v>21</v>
      </c>
      <c r="D135" t="s">
        <v>33</v>
      </c>
      <c r="E135" t="s">
        <v>559</v>
      </c>
    </row>
    <row r="136" spans="1:5" x14ac:dyDescent="0.25">
      <c r="A136" t="s">
        <v>19897</v>
      </c>
      <c r="B136" t="s">
        <v>16</v>
      </c>
      <c r="C136" t="s">
        <v>15</v>
      </c>
      <c r="D136" t="s">
        <v>33</v>
      </c>
      <c r="E136" t="s">
        <v>628</v>
      </c>
    </row>
    <row r="137" spans="1:5" x14ac:dyDescent="0.25">
      <c r="A137" t="s">
        <v>19895</v>
      </c>
      <c r="B137" t="s">
        <v>16</v>
      </c>
      <c r="C137" t="s">
        <v>15</v>
      </c>
      <c r="D137" t="s">
        <v>33</v>
      </c>
      <c r="E137" t="s">
        <v>628</v>
      </c>
    </row>
    <row r="138" spans="1:5" x14ac:dyDescent="0.25">
      <c r="A138" t="s">
        <v>43127</v>
      </c>
      <c r="B138" t="s">
        <v>16</v>
      </c>
      <c r="C138" t="s">
        <v>17</v>
      </c>
      <c r="D138" t="s">
        <v>33</v>
      </c>
      <c r="E138" t="s">
        <v>653</v>
      </c>
    </row>
    <row r="139" spans="1:5" x14ac:dyDescent="0.25">
      <c r="A139" t="s">
        <v>19894</v>
      </c>
      <c r="B139" t="s">
        <v>16</v>
      </c>
      <c r="C139" t="s">
        <v>15</v>
      </c>
      <c r="D139" t="s">
        <v>33</v>
      </c>
      <c r="E139" t="s">
        <v>628</v>
      </c>
    </row>
    <row r="140" spans="1:5" x14ac:dyDescent="0.25">
      <c r="A140" t="s">
        <v>19893</v>
      </c>
      <c r="B140" t="s">
        <v>16</v>
      </c>
      <c r="C140" t="s">
        <v>15</v>
      </c>
      <c r="D140" t="s">
        <v>33</v>
      </c>
      <c r="E140" t="s">
        <v>628</v>
      </c>
    </row>
    <row r="141" spans="1:5" x14ac:dyDescent="0.25">
      <c r="A141" t="s">
        <v>43128</v>
      </c>
      <c r="B141" t="s">
        <v>20</v>
      </c>
      <c r="C141" t="s">
        <v>19</v>
      </c>
      <c r="D141" t="s">
        <v>33</v>
      </c>
      <c r="E141" t="s">
        <v>611</v>
      </c>
    </row>
    <row r="142" spans="1:5" x14ac:dyDescent="0.25">
      <c r="A142" t="s">
        <v>43129</v>
      </c>
      <c r="B142" t="s">
        <v>20</v>
      </c>
      <c r="C142" t="s">
        <v>19</v>
      </c>
      <c r="D142" t="s">
        <v>33</v>
      </c>
      <c r="E142" t="s">
        <v>530</v>
      </c>
    </row>
    <row r="143" spans="1:5" x14ac:dyDescent="0.25">
      <c r="A143" t="s">
        <v>15755</v>
      </c>
      <c r="B143" t="s">
        <v>16</v>
      </c>
      <c r="C143" t="s">
        <v>15</v>
      </c>
      <c r="D143" t="s">
        <v>33</v>
      </c>
      <c r="E143" t="s">
        <v>628</v>
      </c>
    </row>
    <row r="144" spans="1:5" x14ac:dyDescent="0.25">
      <c r="A144" t="s">
        <v>43130</v>
      </c>
      <c r="B144" t="s">
        <v>20</v>
      </c>
      <c r="C144" t="s">
        <v>19</v>
      </c>
      <c r="D144" t="s">
        <v>33</v>
      </c>
      <c r="E144" t="s">
        <v>556</v>
      </c>
    </row>
    <row r="145" spans="1:5" x14ac:dyDescent="0.25">
      <c r="A145" t="s">
        <v>43131</v>
      </c>
      <c r="B145" t="s">
        <v>20</v>
      </c>
      <c r="C145" t="s">
        <v>19</v>
      </c>
      <c r="D145" t="s">
        <v>33</v>
      </c>
      <c r="E145" t="s">
        <v>704</v>
      </c>
    </row>
    <row r="146" spans="1:5" x14ac:dyDescent="0.25">
      <c r="A146" t="s">
        <v>43132</v>
      </c>
      <c r="B146" t="s">
        <v>20</v>
      </c>
      <c r="C146" t="s">
        <v>22</v>
      </c>
      <c r="D146" t="s">
        <v>33</v>
      </c>
      <c r="E146" t="s">
        <v>1044</v>
      </c>
    </row>
    <row r="147" spans="1:5" x14ac:dyDescent="0.25">
      <c r="A147" t="s">
        <v>43133</v>
      </c>
      <c r="B147" t="s">
        <v>20</v>
      </c>
      <c r="C147" t="s">
        <v>19</v>
      </c>
      <c r="D147" t="s">
        <v>33</v>
      </c>
      <c r="E147" t="s">
        <v>556</v>
      </c>
    </row>
    <row r="148" spans="1:5" x14ac:dyDescent="0.25">
      <c r="A148" t="s">
        <v>19020</v>
      </c>
      <c r="B148" t="s">
        <v>16</v>
      </c>
      <c r="C148" t="s">
        <v>15</v>
      </c>
      <c r="D148" t="s">
        <v>33</v>
      </c>
      <c r="E148" t="s">
        <v>628</v>
      </c>
    </row>
    <row r="149" spans="1:5" x14ac:dyDescent="0.25">
      <c r="A149" t="s">
        <v>43134</v>
      </c>
      <c r="B149" t="s">
        <v>20</v>
      </c>
      <c r="C149" t="s">
        <v>19</v>
      </c>
      <c r="D149" t="s">
        <v>33</v>
      </c>
      <c r="E149" t="s">
        <v>775</v>
      </c>
    </row>
    <row r="150" spans="1:5" x14ac:dyDescent="0.25">
      <c r="A150" t="s">
        <v>43135</v>
      </c>
      <c r="B150" t="s">
        <v>20</v>
      </c>
      <c r="C150" t="s">
        <v>19</v>
      </c>
      <c r="D150" t="s">
        <v>33</v>
      </c>
      <c r="E150" t="s">
        <v>523</v>
      </c>
    </row>
    <row r="151" spans="1:5" x14ac:dyDescent="0.25">
      <c r="A151" t="s">
        <v>43136</v>
      </c>
      <c r="B151" t="s">
        <v>20</v>
      </c>
      <c r="C151" t="s">
        <v>19</v>
      </c>
      <c r="D151" t="s">
        <v>33</v>
      </c>
      <c r="E151" t="s">
        <v>523</v>
      </c>
    </row>
    <row r="152" spans="1:5" x14ac:dyDescent="0.25">
      <c r="A152" t="s">
        <v>43137</v>
      </c>
      <c r="B152" t="s">
        <v>20</v>
      </c>
      <c r="C152" t="s">
        <v>19</v>
      </c>
      <c r="D152" t="s">
        <v>33</v>
      </c>
      <c r="E152" t="s">
        <v>523</v>
      </c>
    </row>
    <row r="153" spans="1:5" x14ac:dyDescent="0.25">
      <c r="A153" t="s">
        <v>43138</v>
      </c>
      <c r="B153" t="s">
        <v>20</v>
      </c>
      <c r="C153" t="s">
        <v>19</v>
      </c>
      <c r="D153" t="s">
        <v>33</v>
      </c>
      <c r="E153" t="s">
        <v>523</v>
      </c>
    </row>
    <row r="154" spans="1:5" x14ac:dyDescent="0.25">
      <c r="A154" t="s">
        <v>43139</v>
      </c>
      <c r="B154" t="s">
        <v>20</v>
      </c>
      <c r="C154" t="s">
        <v>19</v>
      </c>
      <c r="D154" t="s">
        <v>33</v>
      </c>
      <c r="E154" t="s">
        <v>523</v>
      </c>
    </row>
    <row r="155" spans="1:5" x14ac:dyDescent="0.25">
      <c r="A155" t="s">
        <v>43140</v>
      </c>
      <c r="B155" t="s">
        <v>20</v>
      </c>
      <c r="C155" t="s">
        <v>19</v>
      </c>
      <c r="D155" t="s">
        <v>33</v>
      </c>
      <c r="E155" t="s">
        <v>523</v>
      </c>
    </row>
    <row r="156" spans="1:5" x14ac:dyDescent="0.25">
      <c r="A156" t="s">
        <v>1059</v>
      </c>
      <c r="B156" t="s">
        <v>20</v>
      </c>
      <c r="C156" t="s">
        <v>19</v>
      </c>
      <c r="D156" t="s">
        <v>33</v>
      </c>
      <c r="E156" t="s">
        <v>500</v>
      </c>
    </row>
    <row r="157" spans="1:5" x14ac:dyDescent="0.25">
      <c r="A157" t="s">
        <v>1060</v>
      </c>
      <c r="B157" t="s">
        <v>20</v>
      </c>
      <c r="C157" t="s">
        <v>19</v>
      </c>
      <c r="D157" t="s">
        <v>33</v>
      </c>
      <c r="E157" t="s">
        <v>500</v>
      </c>
    </row>
    <row r="158" spans="1:5" x14ac:dyDescent="0.25">
      <c r="A158" t="s">
        <v>1061</v>
      </c>
      <c r="B158" t="s">
        <v>20</v>
      </c>
      <c r="C158" t="s">
        <v>19</v>
      </c>
      <c r="D158" t="s">
        <v>33</v>
      </c>
      <c r="E158" t="s">
        <v>503</v>
      </c>
    </row>
    <row r="159" spans="1:5" x14ac:dyDescent="0.25">
      <c r="A159" t="s">
        <v>1062</v>
      </c>
      <c r="B159" t="s">
        <v>16</v>
      </c>
      <c r="C159" t="s">
        <v>15</v>
      </c>
      <c r="D159" t="s">
        <v>33</v>
      </c>
      <c r="E159" t="s">
        <v>505</v>
      </c>
    </row>
    <row r="160" spans="1:5" x14ac:dyDescent="0.25">
      <c r="A160" t="s">
        <v>1063</v>
      </c>
      <c r="B160" t="s">
        <v>16</v>
      </c>
      <c r="C160" t="s">
        <v>15</v>
      </c>
      <c r="D160" t="s">
        <v>33</v>
      </c>
      <c r="E160" t="s">
        <v>505</v>
      </c>
    </row>
    <row r="161" spans="1:5" x14ac:dyDescent="0.25">
      <c r="A161" t="s">
        <v>1064</v>
      </c>
      <c r="B161" t="s">
        <v>20</v>
      </c>
      <c r="C161" t="s">
        <v>21</v>
      </c>
      <c r="D161" t="s">
        <v>33</v>
      </c>
      <c r="E161" t="s">
        <v>506</v>
      </c>
    </row>
    <row r="162" spans="1:5" x14ac:dyDescent="0.25">
      <c r="A162" t="s">
        <v>1065</v>
      </c>
      <c r="B162" t="s">
        <v>20</v>
      </c>
      <c r="C162" t="s">
        <v>21</v>
      </c>
      <c r="D162" t="s">
        <v>33</v>
      </c>
      <c r="E162" t="s">
        <v>507</v>
      </c>
    </row>
    <row r="163" spans="1:5" x14ac:dyDescent="0.25">
      <c r="A163" t="s">
        <v>1066</v>
      </c>
      <c r="B163" t="s">
        <v>16</v>
      </c>
      <c r="C163" t="s">
        <v>17</v>
      </c>
      <c r="D163" t="s">
        <v>33</v>
      </c>
      <c r="E163" t="s">
        <v>508</v>
      </c>
    </row>
    <row r="164" spans="1:5" x14ac:dyDescent="0.25">
      <c r="A164" t="s">
        <v>1067</v>
      </c>
      <c r="B164" t="s">
        <v>20</v>
      </c>
      <c r="C164" t="s">
        <v>21</v>
      </c>
      <c r="D164" t="s">
        <v>69</v>
      </c>
      <c r="E164" t="s">
        <v>509</v>
      </c>
    </row>
    <row r="165" spans="1:5" x14ac:dyDescent="0.25">
      <c r="A165" t="s">
        <v>1068</v>
      </c>
      <c r="B165" t="s">
        <v>20</v>
      </c>
      <c r="C165" t="s">
        <v>21</v>
      </c>
      <c r="D165" t="s">
        <v>33</v>
      </c>
      <c r="E165" t="s">
        <v>507</v>
      </c>
    </row>
    <row r="166" spans="1:5" x14ac:dyDescent="0.25">
      <c r="A166" t="s">
        <v>1069</v>
      </c>
      <c r="B166" t="s">
        <v>20</v>
      </c>
      <c r="C166" t="s">
        <v>19</v>
      </c>
      <c r="D166" t="s">
        <v>33</v>
      </c>
      <c r="E166" t="s">
        <v>511</v>
      </c>
    </row>
    <row r="167" spans="1:5" x14ac:dyDescent="0.25">
      <c r="A167" t="s">
        <v>1070</v>
      </c>
      <c r="B167" t="s">
        <v>20</v>
      </c>
      <c r="C167" t="s">
        <v>19</v>
      </c>
      <c r="D167" t="s">
        <v>33</v>
      </c>
      <c r="E167" t="s">
        <v>513</v>
      </c>
    </row>
    <row r="168" spans="1:5" x14ac:dyDescent="0.25">
      <c r="A168" t="s">
        <v>1071</v>
      </c>
      <c r="B168" t="s">
        <v>20</v>
      </c>
      <c r="C168" t="s">
        <v>19</v>
      </c>
      <c r="D168" t="s">
        <v>33</v>
      </c>
      <c r="E168" t="s">
        <v>511</v>
      </c>
    </row>
    <row r="169" spans="1:5" x14ac:dyDescent="0.25">
      <c r="A169" t="s">
        <v>1072</v>
      </c>
      <c r="B169" t="s">
        <v>20</v>
      </c>
      <c r="C169" t="s">
        <v>19</v>
      </c>
      <c r="D169" t="s">
        <v>33</v>
      </c>
      <c r="E169" t="s">
        <v>503</v>
      </c>
    </row>
    <row r="170" spans="1:5" x14ac:dyDescent="0.25">
      <c r="A170" t="s">
        <v>1073</v>
      </c>
      <c r="B170" t="s">
        <v>20</v>
      </c>
      <c r="C170" t="s">
        <v>19</v>
      </c>
      <c r="D170" t="s">
        <v>33</v>
      </c>
      <c r="E170" t="s">
        <v>503</v>
      </c>
    </row>
    <row r="171" spans="1:5" x14ac:dyDescent="0.25">
      <c r="A171" t="s">
        <v>1074</v>
      </c>
      <c r="B171" t="s">
        <v>20</v>
      </c>
      <c r="C171" t="s">
        <v>22</v>
      </c>
      <c r="D171" t="s">
        <v>33</v>
      </c>
      <c r="E171" t="s">
        <v>516</v>
      </c>
    </row>
    <row r="172" spans="1:5" x14ac:dyDescent="0.25">
      <c r="A172" t="s">
        <v>43141</v>
      </c>
      <c r="B172" t="s">
        <v>14</v>
      </c>
      <c r="C172" t="s">
        <v>14</v>
      </c>
      <c r="D172" t="s">
        <v>64</v>
      </c>
      <c r="E172" t="s">
        <v>517</v>
      </c>
    </row>
    <row r="173" spans="1:5" x14ac:dyDescent="0.25">
      <c r="A173" t="s">
        <v>43142</v>
      </c>
      <c r="B173" t="s">
        <v>14</v>
      </c>
      <c r="C173" t="s">
        <v>14</v>
      </c>
      <c r="D173" t="s">
        <v>64</v>
      </c>
      <c r="E173" t="s">
        <v>520</v>
      </c>
    </row>
    <row r="174" spans="1:5" x14ac:dyDescent="0.25">
      <c r="A174" t="s">
        <v>43143</v>
      </c>
      <c r="B174" t="s">
        <v>14</v>
      </c>
      <c r="C174" t="s">
        <v>14</v>
      </c>
      <c r="D174" t="s">
        <v>64</v>
      </c>
      <c r="E174" t="s">
        <v>517</v>
      </c>
    </row>
    <row r="175" spans="1:5" x14ac:dyDescent="0.25">
      <c r="A175" t="s">
        <v>1076</v>
      </c>
      <c r="B175" t="s">
        <v>14</v>
      </c>
      <c r="C175" t="s">
        <v>14</v>
      </c>
      <c r="D175" t="s">
        <v>69</v>
      </c>
      <c r="E175" t="s">
        <v>517</v>
      </c>
    </row>
    <row r="176" spans="1:5" x14ac:dyDescent="0.25">
      <c r="A176" t="s">
        <v>1077</v>
      </c>
      <c r="B176" t="s">
        <v>14</v>
      </c>
      <c r="C176" t="s">
        <v>14</v>
      </c>
      <c r="D176" t="s">
        <v>69</v>
      </c>
      <c r="E176" t="s">
        <v>518</v>
      </c>
    </row>
    <row r="177" spans="1:5" x14ac:dyDescent="0.25">
      <c r="A177" t="s">
        <v>1075</v>
      </c>
      <c r="B177" t="s">
        <v>14</v>
      </c>
      <c r="C177" t="s">
        <v>14</v>
      </c>
      <c r="D177" t="s">
        <v>69</v>
      </c>
      <c r="E177" t="s">
        <v>517</v>
      </c>
    </row>
    <row r="178" spans="1:5" x14ac:dyDescent="0.25">
      <c r="A178" t="s">
        <v>1078</v>
      </c>
      <c r="B178" t="s">
        <v>14</v>
      </c>
      <c r="C178" t="s">
        <v>14</v>
      </c>
      <c r="D178" t="s">
        <v>69</v>
      </c>
      <c r="E178" t="s">
        <v>517</v>
      </c>
    </row>
    <row r="179" spans="1:5" x14ac:dyDescent="0.25">
      <c r="A179" t="s">
        <v>43144</v>
      </c>
      <c r="B179" t="s">
        <v>14</v>
      </c>
      <c r="C179" t="s">
        <v>14</v>
      </c>
      <c r="D179" t="s">
        <v>64</v>
      </c>
      <c r="E179" t="s">
        <v>517</v>
      </c>
    </row>
    <row r="180" spans="1:5" x14ac:dyDescent="0.25">
      <c r="A180" t="s">
        <v>43145</v>
      </c>
      <c r="B180" t="s">
        <v>14</v>
      </c>
      <c r="C180" t="s">
        <v>14</v>
      </c>
      <c r="D180" t="s">
        <v>64</v>
      </c>
      <c r="E180" t="s">
        <v>517</v>
      </c>
    </row>
    <row r="181" spans="1:5" x14ac:dyDescent="0.25">
      <c r="A181" t="s">
        <v>43146</v>
      </c>
      <c r="B181" t="s">
        <v>14</v>
      </c>
      <c r="C181" t="s">
        <v>14</v>
      </c>
      <c r="D181" t="s">
        <v>64</v>
      </c>
      <c r="E181" t="s">
        <v>517</v>
      </c>
    </row>
    <row r="182" spans="1:5" x14ac:dyDescent="0.25">
      <c r="A182" t="s">
        <v>43147</v>
      </c>
      <c r="B182" t="s">
        <v>14</v>
      </c>
      <c r="C182" t="s">
        <v>14</v>
      </c>
      <c r="D182" t="s">
        <v>64</v>
      </c>
      <c r="E182" t="s">
        <v>635</v>
      </c>
    </row>
    <row r="183" spans="1:5" x14ac:dyDescent="0.25">
      <c r="A183" t="s">
        <v>43148</v>
      </c>
      <c r="B183" t="s">
        <v>14</v>
      </c>
      <c r="C183" t="s">
        <v>14</v>
      </c>
      <c r="D183" t="s">
        <v>34</v>
      </c>
      <c r="E183" t="s">
        <v>520</v>
      </c>
    </row>
    <row r="184" spans="1:5" x14ac:dyDescent="0.25">
      <c r="A184" t="s">
        <v>43149</v>
      </c>
      <c r="B184" t="s">
        <v>14</v>
      </c>
      <c r="C184" t="s">
        <v>14</v>
      </c>
      <c r="D184" t="s">
        <v>34</v>
      </c>
      <c r="E184" t="s">
        <v>520</v>
      </c>
    </row>
    <row r="185" spans="1:5" x14ac:dyDescent="0.25">
      <c r="A185" t="s">
        <v>43150</v>
      </c>
      <c r="B185" t="s">
        <v>14</v>
      </c>
      <c r="C185" t="s">
        <v>14</v>
      </c>
      <c r="D185" t="s">
        <v>34</v>
      </c>
      <c r="E185" t="s">
        <v>520</v>
      </c>
    </row>
    <row r="186" spans="1:5" x14ac:dyDescent="0.25">
      <c r="A186" t="s">
        <v>43151</v>
      </c>
      <c r="B186" t="s">
        <v>14</v>
      </c>
      <c r="C186" t="s">
        <v>14</v>
      </c>
      <c r="D186" t="s">
        <v>34</v>
      </c>
      <c r="E186" t="s">
        <v>520</v>
      </c>
    </row>
    <row r="187" spans="1:5" x14ac:dyDescent="0.25">
      <c r="A187" t="s">
        <v>1079</v>
      </c>
      <c r="B187" t="s">
        <v>14</v>
      </c>
      <c r="C187" t="s">
        <v>14</v>
      </c>
      <c r="D187" t="s">
        <v>64</v>
      </c>
      <c r="E187" t="s">
        <v>517</v>
      </c>
    </row>
    <row r="188" spans="1:5" x14ac:dyDescent="0.25">
      <c r="A188" t="s">
        <v>1080</v>
      </c>
      <c r="B188" t="s">
        <v>14</v>
      </c>
      <c r="C188" t="s">
        <v>14</v>
      </c>
      <c r="D188" t="s">
        <v>34</v>
      </c>
      <c r="E188" t="s">
        <v>520</v>
      </c>
    </row>
    <row r="189" spans="1:5" x14ac:dyDescent="0.25">
      <c r="A189" t="s">
        <v>1081</v>
      </c>
      <c r="B189" t="s">
        <v>14</v>
      </c>
      <c r="C189" t="s">
        <v>14</v>
      </c>
      <c r="D189" t="s">
        <v>64</v>
      </c>
      <c r="E189" t="s">
        <v>517</v>
      </c>
    </row>
    <row r="190" spans="1:5" x14ac:dyDescent="0.25">
      <c r="A190" t="s">
        <v>1082</v>
      </c>
      <c r="B190" t="s">
        <v>14</v>
      </c>
      <c r="C190" t="s">
        <v>14</v>
      </c>
      <c r="D190" t="s">
        <v>64</v>
      </c>
      <c r="E190" t="s">
        <v>517</v>
      </c>
    </row>
    <row r="191" spans="1:5" x14ac:dyDescent="0.25">
      <c r="A191" t="s">
        <v>1083</v>
      </c>
      <c r="B191" t="s">
        <v>14</v>
      </c>
      <c r="C191" t="s">
        <v>14</v>
      </c>
      <c r="D191" t="s">
        <v>34</v>
      </c>
      <c r="E191" t="s">
        <v>520</v>
      </c>
    </row>
    <row r="192" spans="1:5" x14ac:dyDescent="0.25">
      <c r="A192" t="s">
        <v>1084</v>
      </c>
      <c r="B192" t="s">
        <v>14</v>
      </c>
      <c r="C192" t="s">
        <v>14</v>
      </c>
      <c r="D192" t="s">
        <v>34</v>
      </c>
      <c r="E192" t="s">
        <v>520</v>
      </c>
    </row>
    <row r="193" spans="1:5" x14ac:dyDescent="0.25">
      <c r="A193" t="s">
        <v>43152</v>
      </c>
      <c r="B193" t="s">
        <v>14</v>
      </c>
      <c r="C193" t="s">
        <v>14</v>
      </c>
      <c r="D193" t="s">
        <v>64</v>
      </c>
      <c r="E193" t="s">
        <v>517</v>
      </c>
    </row>
    <row r="194" spans="1:5" x14ac:dyDescent="0.25">
      <c r="A194" t="s">
        <v>43153</v>
      </c>
      <c r="B194" t="s">
        <v>14</v>
      </c>
      <c r="C194" t="s">
        <v>14</v>
      </c>
      <c r="D194" t="s">
        <v>64</v>
      </c>
      <c r="E194" t="s">
        <v>517</v>
      </c>
    </row>
    <row r="195" spans="1:5" x14ac:dyDescent="0.25">
      <c r="A195" t="s">
        <v>43154</v>
      </c>
      <c r="B195" t="s">
        <v>14</v>
      </c>
      <c r="C195" t="s">
        <v>14</v>
      </c>
      <c r="D195" t="s">
        <v>34</v>
      </c>
      <c r="E195" t="s">
        <v>520</v>
      </c>
    </row>
    <row r="196" spans="1:5" x14ac:dyDescent="0.25">
      <c r="A196" t="s">
        <v>43155</v>
      </c>
      <c r="B196" t="s">
        <v>14</v>
      </c>
      <c r="C196" t="s">
        <v>14</v>
      </c>
      <c r="D196" t="s">
        <v>34</v>
      </c>
      <c r="E196" t="s">
        <v>520</v>
      </c>
    </row>
    <row r="197" spans="1:5" x14ac:dyDescent="0.25">
      <c r="A197" t="s">
        <v>43156</v>
      </c>
      <c r="B197" t="s">
        <v>14</v>
      </c>
      <c r="C197" t="s">
        <v>14</v>
      </c>
      <c r="D197" t="s">
        <v>64</v>
      </c>
      <c r="E197" t="s">
        <v>517</v>
      </c>
    </row>
    <row r="198" spans="1:5" x14ac:dyDescent="0.25">
      <c r="A198" t="s">
        <v>43157</v>
      </c>
      <c r="B198" t="s">
        <v>14</v>
      </c>
      <c r="C198" t="s">
        <v>14</v>
      </c>
      <c r="D198" t="s">
        <v>34</v>
      </c>
      <c r="E198" t="s">
        <v>520</v>
      </c>
    </row>
    <row r="199" spans="1:5" x14ac:dyDescent="0.25">
      <c r="A199" t="s">
        <v>43158</v>
      </c>
      <c r="B199" t="s">
        <v>14</v>
      </c>
      <c r="C199" t="s">
        <v>14</v>
      </c>
      <c r="D199" t="s">
        <v>34</v>
      </c>
      <c r="E199" t="s">
        <v>520</v>
      </c>
    </row>
    <row r="200" spans="1:5" x14ac:dyDescent="0.25">
      <c r="A200" t="s">
        <v>1085</v>
      </c>
      <c r="B200" t="s">
        <v>14</v>
      </c>
      <c r="C200" t="s">
        <v>14</v>
      </c>
      <c r="D200" t="s">
        <v>34</v>
      </c>
      <c r="E200" t="s">
        <v>520</v>
      </c>
    </row>
    <row r="201" spans="1:5" x14ac:dyDescent="0.25">
      <c r="A201" t="s">
        <v>43159</v>
      </c>
      <c r="B201" t="s">
        <v>14</v>
      </c>
      <c r="C201" t="s">
        <v>14</v>
      </c>
      <c r="D201" t="s">
        <v>34</v>
      </c>
      <c r="E201" t="s">
        <v>520</v>
      </c>
    </row>
    <row r="202" spans="1:5" x14ac:dyDescent="0.25">
      <c r="A202" t="s">
        <v>1086</v>
      </c>
      <c r="B202" t="s">
        <v>14</v>
      </c>
      <c r="C202" t="s">
        <v>14</v>
      </c>
      <c r="D202" t="s">
        <v>34</v>
      </c>
      <c r="E202" t="s">
        <v>520</v>
      </c>
    </row>
    <row r="203" spans="1:5" x14ac:dyDescent="0.25">
      <c r="A203" t="s">
        <v>1087</v>
      </c>
      <c r="B203" t="s">
        <v>14</v>
      </c>
      <c r="C203" t="s">
        <v>14</v>
      </c>
      <c r="D203" t="s">
        <v>34</v>
      </c>
      <c r="E203" t="s">
        <v>520</v>
      </c>
    </row>
    <row r="204" spans="1:5" x14ac:dyDescent="0.25">
      <c r="A204" t="s">
        <v>43160</v>
      </c>
      <c r="B204" t="s">
        <v>14</v>
      </c>
      <c r="C204" t="s">
        <v>14</v>
      </c>
      <c r="D204" t="s">
        <v>34</v>
      </c>
      <c r="E204" t="s">
        <v>520</v>
      </c>
    </row>
    <row r="205" spans="1:5" x14ac:dyDescent="0.25">
      <c r="A205" t="s">
        <v>43161</v>
      </c>
      <c r="B205" t="s">
        <v>14</v>
      </c>
      <c r="C205" t="s">
        <v>14</v>
      </c>
      <c r="D205" t="s">
        <v>34</v>
      </c>
      <c r="E205" t="s">
        <v>520</v>
      </c>
    </row>
    <row r="206" spans="1:5" x14ac:dyDescent="0.25">
      <c r="A206" t="s">
        <v>43162</v>
      </c>
      <c r="B206" t="s">
        <v>14</v>
      </c>
      <c r="C206" t="s">
        <v>14</v>
      </c>
      <c r="D206" t="s">
        <v>34</v>
      </c>
      <c r="E206" t="s">
        <v>520</v>
      </c>
    </row>
    <row r="207" spans="1:5" x14ac:dyDescent="0.25">
      <c r="A207" t="s">
        <v>43163</v>
      </c>
      <c r="B207" t="s">
        <v>14</v>
      </c>
      <c r="C207" t="s">
        <v>14</v>
      </c>
      <c r="D207" t="s">
        <v>64</v>
      </c>
      <c r="E207" t="s">
        <v>520</v>
      </c>
    </row>
    <row r="208" spans="1:5" x14ac:dyDescent="0.25">
      <c r="A208" t="s">
        <v>43164</v>
      </c>
      <c r="B208" t="s">
        <v>14</v>
      </c>
      <c r="C208" t="s">
        <v>14</v>
      </c>
      <c r="D208" t="s">
        <v>64</v>
      </c>
      <c r="E208" t="s">
        <v>757</v>
      </c>
    </row>
    <row r="209" spans="1:5" x14ac:dyDescent="0.25">
      <c r="A209" t="s">
        <v>43165</v>
      </c>
      <c r="B209" t="s">
        <v>14</v>
      </c>
      <c r="C209" t="s">
        <v>14</v>
      </c>
      <c r="D209" t="s">
        <v>64</v>
      </c>
      <c r="E209" t="s">
        <v>759</v>
      </c>
    </row>
    <row r="210" spans="1:5" x14ac:dyDescent="0.25">
      <c r="A210" t="s">
        <v>43166</v>
      </c>
      <c r="B210" t="s">
        <v>14</v>
      </c>
      <c r="C210" t="s">
        <v>14</v>
      </c>
      <c r="D210" t="s">
        <v>64</v>
      </c>
      <c r="E210" t="s">
        <v>520</v>
      </c>
    </row>
    <row r="211" spans="1:5" x14ac:dyDescent="0.25">
      <c r="A211" t="s">
        <v>1089</v>
      </c>
      <c r="B211" t="s">
        <v>14</v>
      </c>
      <c r="C211" t="s">
        <v>14</v>
      </c>
      <c r="D211" t="s">
        <v>34</v>
      </c>
      <c r="E211" t="s">
        <v>520</v>
      </c>
    </row>
    <row r="212" spans="1:5" x14ac:dyDescent="0.25">
      <c r="A212" t="s">
        <v>1088</v>
      </c>
      <c r="B212" t="s">
        <v>14</v>
      </c>
      <c r="C212" t="s">
        <v>14</v>
      </c>
      <c r="D212" t="s">
        <v>34</v>
      </c>
      <c r="E212" t="s">
        <v>520</v>
      </c>
    </row>
    <row r="213" spans="1:5" x14ac:dyDescent="0.25">
      <c r="A213" t="s">
        <v>1090</v>
      </c>
      <c r="B213" t="s">
        <v>14</v>
      </c>
      <c r="C213" t="s">
        <v>14</v>
      </c>
      <c r="D213" t="s">
        <v>34</v>
      </c>
      <c r="E213" t="s">
        <v>520</v>
      </c>
    </row>
    <row r="214" spans="1:5" x14ac:dyDescent="0.25">
      <c r="A214" t="s">
        <v>1091</v>
      </c>
      <c r="B214" t="s">
        <v>14</v>
      </c>
      <c r="C214" t="s">
        <v>14</v>
      </c>
      <c r="D214" t="s">
        <v>34</v>
      </c>
      <c r="E214" t="s">
        <v>520</v>
      </c>
    </row>
    <row r="215" spans="1:5" x14ac:dyDescent="0.25">
      <c r="A215" t="s">
        <v>43167</v>
      </c>
      <c r="B215" t="s">
        <v>14</v>
      </c>
      <c r="C215" t="s">
        <v>14</v>
      </c>
      <c r="D215" t="s">
        <v>34</v>
      </c>
      <c r="E215" t="s">
        <v>520</v>
      </c>
    </row>
    <row r="216" spans="1:5" x14ac:dyDescent="0.25">
      <c r="A216" t="s">
        <v>43168</v>
      </c>
      <c r="B216" t="s">
        <v>14</v>
      </c>
      <c r="C216" t="s">
        <v>14</v>
      </c>
      <c r="D216" t="s">
        <v>34</v>
      </c>
      <c r="E216" t="s">
        <v>520</v>
      </c>
    </row>
    <row r="217" spans="1:5" x14ac:dyDescent="0.25">
      <c r="A217" t="s">
        <v>43169</v>
      </c>
      <c r="B217" t="s">
        <v>14</v>
      </c>
      <c r="C217" t="s">
        <v>14</v>
      </c>
      <c r="D217" t="s">
        <v>34</v>
      </c>
      <c r="E217" t="s">
        <v>520</v>
      </c>
    </row>
    <row r="218" spans="1:5" x14ac:dyDescent="0.25">
      <c r="A218" t="s">
        <v>43170</v>
      </c>
      <c r="B218" t="s">
        <v>14</v>
      </c>
      <c r="C218" t="s">
        <v>14</v>
      </c>
      <c r="D218" t="s">
        <v>34</v>
      </c>
      <c r="E218" t="s">
        <v>520</v>
      </c>
    </row>
    <row r="219" spans="1:5" x14ac:dyDescent="0.25">
      <c r="A219" t="s">
        <v>43171</v>
      </c>
      <c r="B219" t="s">
        <v>14</v>
      </c>
      <c r="C219" t="s">
        <v>14</v>
      </c>
      <c r="D219" t="s">
        <v>34</v>
      </c>
      <c r="E219" t="s">
        <v>520</v>
      </c>
    </row>
    <row r="220" spans="1:5" x14ac:dyDescent="0.25">
      <c r="A220" t="s">
        <v>43172</v>
      </c>
      <c r="B220" t="s">
        <v>14</v>
      </c>
      <c r="C220" t="s">
        <v>14</v>
      </c>
      <c r="D220" t="s">
        <v>34</v>
      </c>
      <c r="E220" t="s">
        <v>520</v>
      </c>
    </row>
    <row r="221" spans="1:5" x14ac:dyDescent="0.25">
      <c r="A221" t="s">
        <v>43173</v>
      </c>
      <c r="B221" t="s">
        <v>14</v>
      </c>
      <c r="C221" t="s">
        <v>14</v>
      </c>
      <c r="D221" t="s">
        <v>34</v>
      </c>
      <c r="E221" t="s">
        <v>520</v>
      </c>
    </row>
    <row r="222" spans="1:5" x14ac:dyDescent="0.25">
      <c r="A222" t="s">
        <v>43174</v>
      </c>
      <c r="B222" t="s">
        <v>14</v>
      </c>
      <c r="C222" t="s">
        <v>14</v>
      </c>
      <c r="D222" t="s">
        <v>34</v>
      </c>
      <c r="E222" t="s">
        <v>520</v>
      </c>
    </row>
    <row r="223" spans="1:5" x14ac:dyDescent="0.25">
      <c r="A223" t="s">
        <v>43175</v>
      </c>
      <c r="B223" t="s">
        <v>14</v>
      </c>
      <c r="C223" t="s">
        <v>14</v>
      </c>
      <c r="D223" t="s">
        <v>34</v>
      </c>
      <c r="E223" t="s">
        <v>520</v>
      </c>
    </row>
    <row r="224" spans="1:5" x14ac:dyDescent="0.25">
      <c r="A224" t="s">
        <v>43176</v>
      </c>
      <c r="B224" t="s">
        <v>14</v>
      </c>
      <c r="C224" t="s">
        <v>14</v>
      </c>
      <c r="D224" t="s">
        <v>34</v>
      </c>
      <c r="E224" t="s">
        <v>520</v>
      </c>
    </row>
    <row r="225" spans="1:5" x14ac:dyDescent="0.25">
      <c r="A225" t="s">
        <v>43177</v>
      </c>
      <c r="B225" t="s">
        <v>14</v>
      </c>
      <c r="C225" t="s">
        <v>14</v>
      </c>
      <c r="D225" t="s">
        <v>64</v>
      </c>
      <c r="E225" t="s">
        <v>718</v>
      </c>
    </row>
    <row r="226" spans="1:5" x14ac:dyDescent="0.25">
      <c r="A226" t="s">
        <v>43178</v>
      </c>
      <c r="B226" t="s">
        <v>14</v>
      </c>
      <c r="C226" t="s">
        <v>14</v>
      </c>
      <c r="D226" t="s">
        <v>64</v>
      </c>
      <c r="E226" t="s">
        <v>517</v>
      </c>
    </row>
    <row r="227" spans="1:5" x14ac:dyDescent="0.25">
      <c r="A227" t="s">
        <v>43179</v>
      </c>
      <c r="B227" t="s">
        <v>14</v>
      </c>
      <c r="C227" t="s">
        <v>14</v>
      </c>
      <c r="D227" t="s">
        <v>64</v>
      </c>
      <c r="E227" t="s">
        <v>635</v>
      </c>
    </row>
    <row r="228" spans="1:5" x14ac:dyDescent="0.25">
      <c r="A228" t="s">
        <v>43180</v>
      </c>
      <c r="B228" t="s">
        <v>14</v>
      </c>
      <c r="C228" t="s">
        <v>14</v>
      </c>
      <c r="D228" t="s">
        <v>34</v>
      </c>
      <c r="E228" t="s">
        <v>520</v>
      </c>
    </row>
    <row r="229" spans="1:5" x14ac:dyDescent="0.25">
      <c r="A229" t="s">
        <v>43181</v>
      </c>
      <c r="B229" t="s">
        <v>14</v>
      </c>
      <c r="C229" t="s">
        <v>14</v>
      </c>
      <c r="D229" t="s">
        <v>34</v>
      </c>
      <c r="E229" t="s">
        <v>520</v>
      </c>
    </row>
    <row r="230" spans="1:5" x14ac:dyDescent="0.25">
      <c r="A230" t="s">
        <v>43182</v>
      </c>
      <c r="B230" t="s">
        <v>14</v>
      </c>
      <c r="C230" t="s">
        <v>14</v>
      </c>
      <c r="D230" t="s">
        <v>34</v>
      </c>
      <c r="E230" t="s">
        <v>520</v>
      </c>
    </row>
    <row r="231" spans="1:5" x14ac:dyDescent="0.25">
      <c r="A231" t="s">
        <v>43183</v>
      </c>
      <c r="B231" t="s">
        <v>14</v>
      </c>
      <c r="C231" t="s">
        <v>14</v>
      </c>
      <c r="D231" t="s">
        <v>34</v>
      </c>
      <c r="E231" t="s">
        <v>520</v>
      </c>
    </row>
    <row r="232" spans="1:5" x14ac:dyDescent="0.25">
      <c r="A232" t="s">
        <v>43184</v>
      </c>
      <c r="B232" t="s">
        <v>14</v>
      </c>
      <c r="C232" t="s">
        <v>14</v>
      </c>
      <c r="D232" t="s">
        <v>34</v>
      </c>
      <c r="E232" t="s">
        <v>520</v>
      </c>
    </row>
    <row r="233" spans="1:5" x14ac:dyDescent="0.25">
      <c r="A233" t="s">
        <v>43185</v>
      </c>
      <c r="B233" t="s">
        <v>14</v>
      </c>
      <c r="C233" t="s">
        <v>14</v>
      </c>
      <c r="D233" t="s">
        <v>34</v>
      </c>
      <c r="E233" t="s">
        <v>520</v>
      </c>
    </row>
    <row r="234" spans="1:5" x14ac:dyDescent="0.25">
      <c r="A234" t="s">
        <v>43186</v>
      </c>
      <c r="B234" t="s">
        <v>14</v>
      </c>
      <c r="C234" t="s">
        <v>14</v>
      </c>
      <c r="D234" t="s">
        <v>34</v>
      </c>
      <c r="E234" t="s">
        <v>520</v>
      </c>
    </row>
    <row r="235" spans="1:5" x14ac:dyDescent="0.25">
      <c r="A235" t="s">
        <v>43187</v>
      </c>
      <c r="B235" t="s">
        <v>14</v>
      </c>
      <c r="C235" t="s">
        <v>14</v>
      </c>
      <c r="D235" t="s">
        <v>34</v>
      </c>
      <c r="E235" t="s">
        <v>520</v>
      </c>
    </row>
    <row r="236" spans="1:5" x14ac:dyDescent="0.25">
      <c r="A236" t="s">
        <v>43188</v>
      </c>
      <c r="B236" t="s">
        <v>14</v>
      </c>
      <c r="C236" t="s">
        <v>14</v>
      </c>
      <c r="D236" t="s">
        <v>34</v>
      </c>
      <c r="E236" t="s">
        <v>520</v>
      </c>
    </row>
    <row r="237" spans="1:5" x14ac:dyDescent="0.25">
      <c r="A237" t="s">
        <v>43189</v>
      </c>
      <c r="B237" t="s">
        <v>14</v>
      </c>
      <c r="C237" t="s">
        <v>14</v>
      </c>
      <c r="D237" t="s">
        <v>34</v>
      </c>
      <c r="E237" t="s">
        <v>520</v>
      </c>
    </row>
    <row r="238" spans="1:5" x14ac:dyDescent="0.25">
      <c r="A238" t="s">
        <v>43190</v>
      </c>
      <c r="B238" t="s">
        <v>14</v>
      </c>
      <c r="C238" t="s">
        <v>14</v>
      </c>
      <c r="D238" t="s">
        <v>34</v>
      </c>
      <c r="E238" t="s">
        <v>520</v>
      </c>
    </row>
    <row r="239" spans="1:5" x14ac:dyDescent="0.25">
      <c r="A239" t="s">
        <v>43191</v>
      </c>
      <c r="B239" t="s">
        <v>14</v>
      </c>
      <c r="C239" t="s">
        <v>14</v>
      </c>
      <c r="D239" t="s">
        <v>34</v>
      </c>
      <c r="E239" t="s">
        <v>520</v>
      </c>
    </row>
    <row r="240" spans="1:5" x14ac:dyDescent="0.25">
      <c r="A240" t="s">
        <v>43192</v>
      </c>
      <c r="B240" t="s">
        <v>14</v>
      </c>
      <c r="C240" t="s">
        <v>14</v>
      </c>
      <c r="D240" t="s">
        <v>34</v>
      </c>
      <c r="E240" t="s">
        <v>520</v>
      </c>
    </row>
    <row r="241" spans="1:5" x14ac:dyDescent="0.25">
      <c r="A241" t="s">
        <v>43193</v>
      </c>
      <c r="B241" t="s">
        <v>14</v>
      </c>
      <c r="C241" t="s">
        <v>14</v>
      </c>
      <c r="D241" t="s">
        <v>34</v>
      </c>
      <c r="E241" t="s">
        <v>520</v>
      </c>
    </row>
    <row r="242" spans="1:5" x14ac:dyDescent="0.25">
      <c r="A242" t="s">
        <v>43194</v>
      </c>
      <c r="B242" t="s">
        <v>14</v>
      </c>
      <c r="C242" t="s">
        <v>14</v>
      </c>
      <c r="D242" t="s">
        <v>34</v>
      </c>
      <c r="E242" t="s">
        <v>520</v>
      </c>
    </row>
    <row r="243" spans="1:5" x14ac:dyDescent="0.25">
      <c r="A243" t="s">
        <v>43195</v>
      </c>
      <c r="B243" t="s">
        <v>14</v>
      </c>
      <c r="C243" t="s">
        <v>14</v>
      </c>
      <c r="D243" t="s">
        <v>34</v>
      </c>
      <c r="E243" t="s">
        <v>520</v>
      </c>
    </row>
    <row r="244" spans="1:5" x14ac:dyDescent="0.25">
      <c r="A244" t="s">
        <v>43196</v>
      </c>
      <c r="B244" t="s">
        <v>14</v>
      </c>
      <c r="C244" t="s">
        <v>14</v>
      </c>
      <c r="D244" t="s">
        <v>34</v>
      </c>
      <c r="E244" t="s">
        <v>520</v>
      </c>
    </row>
    <row r="245" spans="1:5" x14ac:dyDescent="0.25">
      <c r="A245" t="s">
        <v>43197</v>
      </c>
      <c r="B245" t="s">
        <v>14</v>
      </c>
      <c r="C245" t="s">
        <v>14</v>
      </c>
      <c r="D245" t="s">
        <v>64</v>
      </c>
      <c r="E245" t="s">
        <v>517</v>
      </c>
    </row>
    <row r="246" spans="1:5" x14ac:dyDescent="0.25">
      <c r="A246" t="s">
        <v>43198</v>
      </c>
      <c r="B246" t="s">
        <v>14</v>
      </c>
      <c r="C246" t="s">
        <v>14</v>
      </c>
      <c r="D246" t="s">
        <v>64</v>
      </c>
      <c r="E246" t="s">
        <v>517</v>
      </c>
    </row>
    <row r="247" spans="1:5" x14ac:dyDescent="0.25">
      <c r="A247" t="s">
        <v>43199</v>
      </c>
      <c r="B247" t="s">
        <v>14</v>
      </c>
      <c r="C247" t="s">
        <v>14</v>
      </c>
      <c r="D247" t="s">
        <v>64</v>
      </c>
      <c r="E247" t="s">
        <v>517</v>
      </c>
    </row>
    <row r="248" spans="1:5" x14ac:dyDescent="0.25">
      <c r="A248" t="s">
        <v>43200</v>
      </c>
      <c r="B248" t="s">
        <v>14</v>
      </c>
      <c r="C248" t="s">
        <v>14</v>
      </c>
      <c r="D248" t="s">
        <v>64</v>
      </c>
      <c r="E248" t="s">
        <v>517</v>
      </c>
    </row>
    <row r="249" spans="1:5" x14ac:dyDescent="0.25">
      <c r="A249" t="s">
        <v>1094</v>
      </c>
      <c r="B249" t="s">
        <v>14</v>
      </c>
      <c r="C249" t="s">
        <v>14</v>
      </c>
      <c r="D249" t="s">
        <v>34</v>
      </c>
      <c r="E249" t="s">
        <v>520</v>
      </c>
    </row>
    <row r="250" spans="1:5" x14ac:dyDescent="0.25">
      <c r="A250" t="s">
        <v>1093</v>
      </c>
      <c r="B250" t="s">
        <v>14</v>
      </c>
      <c r="C250" t="s">
        <v>14</v>
      </c>
      <c r="D250" t="s">
        <v>34</v>
      </c>
      <c r="E250" t="s">
        <v>520</v>
      </c>
    </row>
    <row r="251" spans="1:5" x14ac:dyDescent="0.25">
      <c r="A251" t="s">
        <v>1092</v>
      </c>
      <c r="B251" t="s">
        <v>14</v>
      </c>
      <c r="C251" t="s">
        <v>14</v>
      </c>
      <c r="D251" t="s">
        <v>34</v>
      </c>
      <c r="E251" t="s">
        <v>520</v>
      </c>
    </row>
    <row r="252" spans="1:5" x14ac:dyDescent="0.25">
      <c r="A252" t="s">
        <v>1097</v>
      </c>
      <c r="B252" t="s">
        <v>14</v>
      </c>
      <c r="C252" t="s">
        <v>14</v>
      </c>
      <c r="D252" t="s">
        <v>34</v>
      </c>
      <c r="E252" t="s">
        <v>520</v>
      </c>
    </row>
    <row r="253" spans="1:5" x14ac:dyDescent="0.25">
      <c r="A253" t="s">
        <v>1095</v>
      </c>
      <c r="B253" t="s">
        <v>14</v>
      </c>
      <c r="C253" t="s">
        <v>14</v>
      </c>
      <c r="D253" t="s">
        <v>34</v>
      </c>
      <c r="E253" t="s">
        <v>520</v>
      </c>
    </row>
    <row r="254" spans="1:5" x14ac:dyDescent="0.25">
      <c r="A254" t="s">
        <v>1096</v>
      </c>
      <c r="B254" t="s">
        <v>14</v>
      </c>
      <c r="C254" t="s">
        <v>14</v>
      </c>
      <c r="D254" t="s">
        <v>34</v>
      </c>
      <c r="E254" t="s">
        <v>520</v>
      </c>
    </row>
    <row r="255" spans="1:5" x14ac:dyDescent="0.25">
      <c r="A255" t="s">
        <v>43201</v>
      </c>
      <c r="B255" t="s">
        <v>14</v>
      </c>
      <c r="C255" t="s">
        <v>14</v>
      </c>
      <c r="D255" t="s">
        <v>34</v>
      </c>
      <c r="E255" t="s">
        <v>520</v>
      </c>
    </row>
    <row r="256" spans="1:5" x14ac:dyDescent="0.25">
      <c r="A256" t="s">
        <v>43202</v>
      </c>
      <c r="B256" t="s">
        <v>14</v>
      </c>
      <c r="C256" t="s">
        <v>14</v>
      </c>
      <c r="D256" t="s">
        <v>34</v>
      </c>
      <c r="E256" t="s">
        <v>520</v>
      </c>
    </row>
    <row r="257" spans="1:5" x14ac:dyDescent="0.25">
      <c r="A257" t="s">
        <v>43203</v>
      </c>
      <c r="B257" t="s">
        <v>14</v>
      </c>
      <c r="C257" t="s">
        <v>14</v>
      </c>
      <c r="D257" t="s">
        <v>64</v>
      </c>
      <c r="E257" t="s">
        <v>517</v>
      </c>
    </row>
    <row r="258" spans="1:5" x14ac:dyDescent="0.25">
      <c r="A258" t="s">
        <v>43204</v>
      </c>
      <c r="B258" t="s">
        <v>14</v>
      </c>
      <c r="C258" t="s">
        <v>14</v>
      </c>
      <c r="D258" t="s">
        <v>34</v>
      </c>
      <c r="E258" t="s">
        <v>520</v>
      </c>
    </row>
    <row r="259" spans="1:5" x14ac:dyDescent="0.25">
      <c r="A259" t="s">
        <v>1098</v>
      </c>
      <c r="B259" t="s">
        <v>14</v>
      </c>
      <c r="C259" t="s">
        <v>14</v>
      </c>
      <c r="D259" t="s">
        <v>34</v>
      </c>
      <c r="E259" t="s">
        <v>520</v>
      </c>
    </row>
    <row r="260" spans="1:5" x14ac:dyDescent="0.25">
      <c r="A260" t="s">
        <v>1100</v>
      </c>
      <c r="B260" t="s">
        <v>14</v>
      </c>
      <c r="C260" t="s">
        <v>14</v>
      </c>
      <c r="D260" t="s">
        <v>34</v>
      </c>
      <c r="E260" t="s">
        <v>520</v>
      </c>
    </row>
    <row r="261" spans="1:5" x14ac:dyDescent="0.25">
      <c r="A261" t="s">
        <v>1099</v>
      </c>
      <c r="B261" t="s">
        <v>14</v>
      </c>
      <c r="C261" t="s">
        <v>14</v>
      </c>
      <c r="D261" t="s">
        <v>34</v>
      </c>
      <c r="E261" t="s">
        <v>520</v>
      </c>
    </row>
    <row r="262" spans="1:5" x14ac:dyDescent="0.25">
      <c r="A262" t="s">
        <v>43205</v>
      </c>
      <c r="B262" t="s">
        <v>14</v>
      </c>
      <c r="C262" t="s">
        <v>14</v>
      </c>
      <c r="D262" t="s">
        <v>34</v>
      </c>
      <c r="E262" t="s">
        <v>520</v>
      </c>
    </row>
    <row r="263" spans="1:5" x14ac:dyDescent="0.25">
      <c r="A263" t="s">
        <v>43206</v>
      </c>
      <c r="B263" t="s">
        <v>14</v>
      </c>
      <c r="C263" t="s">
        <v>14</v>
      </c>
      <c r="D263" t="s">
        <v>34</v>
      </c>
      <c r="E263" t="s">
        <v>520</v>
      </c>
    </row>
    <row r="264" spans="1:5" x14ac:dyDescent="0.25">
      <c r="A264" t="s">
        <v>43207</v>
      </c>
      <c r="B264" t="s">
        <v>14</v>
      </c>
      <c r="C264" t="s">
        <v>14</v>
      </c>
      <c r="D264" t="s">
        <v>34</v>
      </c>
      <c r="E264" t="s">
        <v>520</v>
      </c>
    </row>
    <row r="265" spans="1:5" x14ac:dyDescent="0.25">
      <c r="A265" t="s">
        <v>43208</v>
      </c>
      <c r="B265" t="s">
        <v>14</v>
      </c>
      <c r="C265" t="s">
        <v>14</v>
      </c>
      <c r="D265" t="s">
        <v>64</v>
      </c>
      <c r="E265" t="s">
        <v>517</v>
      </c>
    </row>
    <row r="266" spans="1:5" x14ac:dyDescent="0.25">
      <c r="A266" t="s">
        <v>43209</v>
      </c>
      <c r="B266" t="s">
        <v>14</v>
      </c>
      <c r="C266" t="s">
        <v>14</v>
      </c>
      <c r="D266" t="s">
        <v>64</v>
      </c>
      <c r="E266" t="s">
        <v>517</v>
      </c>
    </row>
    <row r="267" spans="1:5" x14ac:dyDescent="0.25">
      <c r="A267" t="s">
        <v>43210</v>
      </c>
      <c r="B267" t="s">
        <v>14</v>
      </c>
      <c r="C267" t="s">
        <v>14</v>
      </c>
      <c r="D267" t="s">
        <v>34</v>
      </c>
      <c r="E267" t="s">
        <v>520</v>
      </c>
    </row>
    <row r="268" spans="1:5" x14ac:dyDescent="0.25">
      <c r="A268" t="s">
        <v>43211</v>
      </c>
      <c r="B268" t="s">
        <v>14</v>
      </c>
      <c r="C268" t="s">
        <v>14</v>
      </c>
      <c r="D268" t="s">
        <v>34</v>
      </c>
      <c r="E268" t="s">
        <v>520</v>
      </c>
    </row>
    <row r="269" spans="1:5" x14ac:dyDescent="0.25">
      <c r="A269" t="s">
        <v>43212</v>
      </c>
      <c r="B269" t="s">
        <v>14</v>
      </c>
      <c r="C269" t="s">
        <v>14</v>
      </c>
      <c r="D269" t="s">
        <v>34</v>
      </c>
      <c r="E269" t="s">
        <v>520</v>
      </c>
    </row>
    <row r="270" spans="1:5" x14ac:dyDescent="0.25">
      <c r="A270" t="s">
        <v>43213</v>
      </c>
      <c r="B270" t="s">
        <v>14</v>
      </c>
      <c r="C270" t="s">
        <v>14</v>
      </c>
      <c r="D270" t="s">
        <v>34</v>
      </c>
      <c r="E270" t="s">
        <v>520</v>
      </c>
    </row>
    <row r="271" spans="1:5" x14ac:dyDescent="0.25">
      <c r="A271" t="s">
        <v>43214</v>
      </c>
      <c r="B271" t="s">
        <v>14</v>
      </c>
      <c r="C271" t="s">
        <v>14</v>
      </c>
      <c r="D271" t="s">
        <v>34</v>
      </c>
      <c r="E271" t="s">
        <v>520</v>
      </c>
    </row>
    <row r="272" spans="1:5" x14ac:dyDescent="0.25">
      <c r="A272" t="s">
        <v>43215</v>
      </c>
      <c r="B272" t="s">
        <v>14</v>
      </c>
      <c r="C272" t="s">
        <v>14</v>
      </c>
      <c r="D272" t="s">
        <v>34</v>
      </c>
      <c r="E272" t="s">
        <v>520</v>
      </c>
    </row>
    <row r="273" spans="1:5" x14ac:dyDescent="0.25">
      <c r="A273" t="s">
        <v>43216</v>
      </c>
      <c r="B273" t="s">
        <v>14</v>
      </c>
      <c r="C273" t="s">
        <v>14</v>
      </c>
      <c r="D273" t="s">
        <v>34</v>
      </c>
      <c r="E273" t="s">
        <v>520</v>
      </c>
    </row>
    <row r="274" spans="1:5" x14ac:dyDescent="0.25">
      <c r="A274" t="s">
        <v>43217</v>
      </c>
      <c r="B274" t="s">
        <v>14</v>
      </c>
      <c r="C274" t="s">
        <v>14</v>
      </c>
      <c r="D274" t="s">
        <v>64</v>
      </c>
      <c r="E274" t="s">
        <v>517</v>
      </c>
    </row>
    <row r="275" spans="1:5" x14ac:dyDescent="0.25">
      <c r="A275" t="s">
        <v>43218</v>
      </c>
      <c r="B275" t="s">
        <v>14</v>
      </c>
      <c r="C275" t="s">
        <v>14</v>
      </c>
      <c r="D275" t="s">
        <v>64</v>
      </c>
      <c r="E275" t="s">
        <v>635</v>
      </c>
    </row>
    <row r="276" spans="1:5" x14ac:dyDescent="0.25">
      <c r="A276" t="s">
        <v>43219</v>
      </c>
      <c r="B276" t="s">
        <v>14</v>
      </c>
      <c r="C276" t="s">
        <v>14</v>
      </c>
      <c r="D276" t="s">
        <v>64</v>
      </c>
      <c r="E276" t="s">
        <v>517</v>
      </c>
    </row>
    <row r="277" spans="1:5" x14ac:dyDescent="0.25">
      <c r="A277" t="s">
        <v>1101</v>
      </c>
      <c r="B277" t="s">
        <v>20</v>
      </c>
      <c r="C277" t="s">
        <v>19</v>
      </c>
      <c r="D277" t="s">
        <v>33</v>
      </c>
      <c r="E277" t="s">
        <v>521</v>
      </c>
    </row>
    <row r="278" spans="1:5" x14ac:dyDescent="0.25">
      <c r="A278" t="s">
        <v>1102</v>
      </c>
      <c r="B278" t="s">
        <v>20</v>
      </c>
      <c r="C278" t="s">
        <v>19</v>
      </c>
      <c r="D278" t="s">
        <v>33</v>
      </c>
      <c r="E278" t="s">
        <v>523</v>
      </c>
    </row>
    <row r="279" spans="1:5" x14ac:dyDescent="0.25">
      <c r="A279" t="s">
        <v>1103</v>
      </c>
      <c r="B279" t="s">
        <v>20</v>
      </c>
      <c r="C279" t="s">
        <v>19</v>
      </c>
      <c r="D279" t="s">
        <v>33</v>
      </c>
      <c r="E279" t="s">
        <v>523</v>
      </c>
    </row>
    <row r="280" spans="1:5" x14ac:dyDescent="0.25">
      <c r="A280" t="s">
        <v>1104</v>
      </c>
      <c r="B280" t="s">
        <v>16</v>
      </c>
      <c r="C280" t="s">
        <v>17</v>
      </c>
      <c r="D280" t="s">
        <v>33</v>
      </c>
      <c r="E280" t="s">
        <v>524</v>
      </c>
    </row>
    <row r="281" spans="1:5" x14ac:dyDescent="0.25">
      <c r="A281" t="s">
        <v>43220</v>
      </c>
      <c r="B281" t="s">
        <v>20</v>
      </c>
      <c r="C281" t="s">
        <v>19</v>
      </c>
      <c r="D281" t="s">
        <v>33</v>
      </c>
      <c r="E281" t="s">
        <v>563</v>
      </c>
    </row>
    <row r="282" spans="1:5" x14ac:dyDescent="0.25">
      <c r="A282" t="s">
        <v>43221</v>
      </c>
      <c r="B282" t="s">
        <v>20</v>
      </c>
      <c r="C282" t="s">
        <v>19</v>
      </c>
      <c r="D282" t="s">
        <v>33</v>
      </c>
      <c r="E282" t="s">
        <v>523</v>
      </c>
    </row>
    <row r="283" spans="1:5" x14ac:dyDescent="0.25">
      <c r="A283" t="s">
        <v>43222</v>
      </c>
      <c r="B283" t="s">
        <v>20</v>
      </c>
      <c r="C283" t="s">
        <v>19</v>
      </c>
      <c r="D283" t="s">
        <v>33</v>
      </c>
      <c r="E283" t="s">
        <v>523</v>
      </c>
    </row>
    <row r="284" spans="1:5" x14ac:dyDescent="0.25">
      <c r="A284" t="s">
        <v>1105</v>
      </c>
      <c r="B284" t="s">
        <v>20</v>
      </c>
      <c r="C284" t="s">
        <v>19</v>
      </c>
      <c r="D284" t="s">
        <v>33</v>
      </c>
      <c r="E284" t="s">
        <v>526</v>
      </c>
    </row>
    <row r="285" spans="1:5" x14ac:dyDescent="0.25">
      <c r="A285" t="s">
        <v>1106</v>
      </c>
      <c r="B285" t="s">
        <v>20</v>
      </c>
      <c r="C285" t="s">
        <v>19</v>
      </c>
      <c r="D285" t="s">
        <v>33</v>
      </c>
      <c r="E285" t="s">
        <v>523</v>
      </c>
    </row>
    <row r="286" spans="1:5" x14ac:dyDescent="0.25">
      <c r="A286" t="s">
        <v>9032</v>
      </c>
      <c r="B286" t="s">
        <v>16</v>
      </c>
      <c r="C286" t="s">
        <v>15</v>
      </c>
      <c r="D286" t="s">
        <v>33</v>
      </c>
      <c r="E286" t="s">
        <v>628</v>
      </c>
    </row>
    <row r="287" spans="1:5" x14ac:dyDescent="0.25">
      <c r="A287" t="s">
        <v>43223</v>
      </c>
      <c r="B287" t="s">
        <v>20</v>
      </c>
      <c r="C287" t="s">
        <v>19</v>
      </c>
      <c r="D287" t="s">
        <v>33</v>
      </c>
      <c r="E287" t="s">
        <v>539</v>
      </c>
    </row>
    <row r="288" spans="1:5" x14ac:dyDescent="0.25">
      <c r="A288" t="s">
        <v>43224</v>
      </c>
      <c r="B288" t="s">
        <v>20</v>
      </c>
      <c r="C288" t="s">
        <v>19</v>
      </c>
      <c r="D288" t="s">
        <v>33</v>
      </c>
      <c r="E288" t="s">
        <v>563</v>
      </c>
    </row>
    <row r="289" spans="1:5" x14ac:dyDescent="0.25">
      <c r="A289" t="s">
        <v>1108</v>
      </c>
      <c r="B289" t="s">
        <v>14</v>
      </c>
      <c r="C289" t="s">
        <v>14</v>
      </c>
      <c r="D289" t="s">
        <v>34</v>
      </c>
      <c r="E289" t="s">
        <v>520</v>
      </c>
    </row>
    <row r="290" spans="1:5" x14ac:dyDescent="0.25">
      <c r="A290" t="s">
        <v>1107</v>
      </c>
      <c r="B290" t="s">
        <v>14</v>
      </c>
      <c r="C290" t="s">
        <v>14</v>
      </c>
      <c r="D290" t="s">
        <v>34</v>
      </c>
      <c r="E290" t="s">
        <v>520</v>
      </c>
    </row>
    <row r="291" spans="1:5" x14ac:dyDescent="0.25">
      <c r="A291" t="s">
        <v>1109</v>
      </c>
      <c r="B291" t="s">
        <v>20</v>
      </c>
      <c r="C291" t="s">
        <v>19</v>
      </c>
      <c r="D291" t="s">
        <v>33</v>
      </c>
      <c r="E291" t="s">
        <v>530</v>
      </c>
    </row>
    <row r="292" spans="1:5" x14ac:dyDescent="0.25">
      <c r="A292" t="s">
        <v>1110</v>
      </c>
      <c r="B292" t="s">
        <v>20</v>
      </c>
      <c r="C292" t="s">
        <v>19</v>
      </c>
      <c r="D292" t="s">
        <v>33</v>
      </c>
      <c r="E292" t="s">
        <v>531</v>
      </c>
    </row>
    <row r="293" spans="1:5" x14ac:dyDescent="0.25">
      <c r="A293" t="s">
        <v>43225</v>
      </c>
      <c r="B293" t="s">
        <v>14</v>
      </c>
      <c r="C293" t="s">
        <v>14</v>
      </c>
      <c r="D293" t="s">
        <v>34</v>
      </c>
      <c r="E293" t="s">
        <v>520</v>
      </c>
    </row>
    <row r="294" spans="1:5" x14ac:dyDescent="0.25">
      <c r="A294" t="s">
        <v>43226</v>
      </c>
      <c r="B294" t="s">
        <v>14</v>
      </c>
      <c r="C294" t="s">
        <v>14</v>
      </c>
      <c r="D294" t="s">
        <v>34</v>
      </c>
      <c r="E294" t="s">
        <v>520</v>
      </c>
    </row>
    <row r="295" spans="1:5" x14ac:dyDescent="0.25">
      <c r="A295" t="s">
        <v>43227</v>
      </c>
      <c r="B295" t="s">
        <v>14</v>
      </c>
      <c r="C295" t="s">
        <v>14</v>
      </c>
      <c r="D295" t="s">
        <v>64</v>
      </c>
      <c r="E295" t="s">
        <v>635</v>
      </c>
    </row>
    <row r="296" spans="1:5" x14ac:dyDescent="0.25">
      <c r="A296" t="s">
        <v>43228</v>
      </c>
      <c r="B296" t="s">
        <v>14</v>
      </c>
      <c r="C296" t="s">
        <v>14</v>
      </c>
      <c r="D296" t="s">
        <v>64</v>
      </c>
      <c r="E296" t="s">
        <v>43017</v>
      </c>
    </row>
    <row r="297" spans="1:5" x14ac:dyDescent="0.25">
      <c r="A297" t="s">
        <v>43229</v>
      </c>
      <c r="B297" t="s">
        <v>14</v>
      </c>
      <c r="C297" t="s">
        <v>14</v>
      </c>
      <c r="D297" t="s">
        <v>64</v>
      </c>
      <c r="E297" t="s">
        <v>761</v>
      </c>
    </row>
    <row r="298" spans="1:5" x14ac:dyDescent="0.25">
      <c r="A298" t="s">
        <v>43230</v>
      </c>
      <c r="B298" t="s">
        <v>14</v>
      </c>
      <c r="C298" t="s">
        <v>14</v>
      </c>
      <c r="D298" t="s">
        <v>64</v>
      </c>
      <c r="E298" t="s">
        <v>517</v>
      </c>
    </row>
    <row r="299" spans="1:5" x14ac:dyDescent="0.25">
      <c r="A299" t="s">
        <v>27517</v>
      </c>
      <c r="B299" t="s">
        <v>16</v>
      </c>
      <c r="C299" t="s">
        <v>15</v>
      </c>
      <c r="D299" t="s">
        <v>33</v>
      </c>
      <c r="E299" t="s">
        <v>628</v>
      </c>
    </row>
    <row r="300" spans="1:5" x14ac:dyDescent="0.25">
      <c r="A300" t="s">
        <v>1112</v>
      </c>
      <c r="B300" t="s">
        <v>20</v>
      </c>
      <c r="C300" t="s">
        <v>19</v>
      </c>
      <c r="D300" t="s">
        <v>65</v>
      </c>
      <c r="E300" t="s">
        <v>534</v>
      </c>
    </row>
    <row r="301" spans="1:5" x14ac:dyDescent="0.25">
      <c r="A301" t="s">
        <v>1113</v>
      </c>
      <c r="B301" t="s">
        <v>20</v>
      </c>
      <c r="C301" t="s">
        <v>22</v>
      </c>
      <c r="D301" t="s">
        <v>33</v>
      </c>
      <c r="E301" t="s">
        <v>536</v>
      </c>
    </row>
    <row r="302" spans="1:5" x14ac:dyDescent="0.25">
      <c r="A302" t="s">
        <v>43231</v>
      </c>
      <c r="B302" t="s">
        <v>20</v>
      </c>
      <c r="C302" t="s">
        <v>19</v>
      </c>
      <c r="D302" t="s">
        <v>33</v>
      </c>
      <c r="E302" t="s">
        <v>562</v>
      </c>
    </row>
    <row r="303" spans="1:5" x14ac:dyDescent="0.25">
      <c r="A303" t="s">
        <v>17334</v>
      </c>
      <c r="B303" t="s">
        <v>16</v>
      </c>
      <c r="C303" t="s">
        <v>15</v>
      </c>
      <c r="D303" t="s">
        <v>33</v>
      </c>
      <c r="E303" t="s">
        <v>628</v>
      </c>
    </row>
    <row r="304" spans="1:5" x14ac:dyDescent="0.25">
      <c r="A304" t="s">
        <v>29165</v>
      </c>
      <c r="B304" t="s">
        <v>16</v>
      </c>
      <c r="C304" t="s">
        <v>15</v>
      </c>
      <c r="D304" t="s">
        <v>33</v>
      </c>
      <c r="E304" t="s">
        <v>628</v>
      </c>
    </row>
    <row r="305" spans="1:5" x14ac:dyDescent="0.25">
      <c r="A305" t="s">
        <v>12898</v>
      </c>
      <c r="B305" t="s">
        <v>16</v>
      </c>
      <c r="C305" t="s">
        <v>15</v>
      </c>
      <c r="D305" t="s">
        <v>33</v>
      </c>
      <c r="E305" t="s">
        <v>628</v>
      </c>
    </row>
    <row r="306" spans="1:5" x14ac:dyDescent="0.25">
      <c r="A306" t="s">
        <v>12900</v>
      </c>
      <c r="B306" t="s">
        <v>16</v>
      </c>
      <c r="C306" t="s">
        <v>15</v>
      </c>
      <c r="D306" t="s">
        <v>33</v>
      </c>
      <c r="E306" t="s">
        <v>628</v>
      </c>
    </row>
    <row r="307" spans="1:5" x14ac:dyDescent="0.25">
      <c r="A307" t="s">
        <v>19033</v>
      </c>
      <c r="B307" t="s">
        <v>16</v>
      </c>
      <c r="C307" t="s">
        <v>15</v>
      </c>
      <c r="D307" t="s">
        <v>33</v>
      </c>
      <c r="E307" t="s">
        <v>628</v>
      </c>
    </row>
    <row r="308" spans="1:5" x14ac:dyDescent="0.25">
      <c r="A308" t="s">
        <v>43232</v>
      </c>
      <c r="B308" t="s">
        <v>20</v>
      </c>
      <c r="C308" t="s">
        <v>19</v>
      </c>
      <c r="D308" t="s">
        <v>65</v>
      </c>
      <c r="E308" t="s">
        <v>547</v>
      </c>
    </row>
    <row r="309" spans="1:5" x14ac:dyDescent="0.25">
      <c r="A309" t="s">
        <v>26312</v>
      </c>
      <c r="B309" t="s">
        <v>16</v>
      </c>
      <c r="C309" t="s">
        <v>15</v>
      </c>
      <c r="D309" t="s">
        <v>33</v>
      </c>
      <c r="E309" t="s">
        <v>628</v>
      </c>
    </row>
    <row r="310" spans="1:5" x14ac:dyDescent="0.25">
      <c r="A310" t="s">
        <v>18694</v>
      </c>
      <c r="B310" t="s">
        <v>16</v>
      </c>
      <c r="C310" t="s">
        <v>15</v>
      </c>
      <c r="D310" t="s">
        <v>33</v>
      </c>
      <c r="E310" t="s">
        <v>628</v>
      </c>
    </row>
    <row r="311" spans="1:5" x14ac:dyDescent="0.25">
      <c r="A311" t="s">
        <v>1116</v>
      </c>
      <c r="B311" t="s">
        <v>20</v>
      </c>
      <c r="C311" t="s">
        <v>19</v>
      </c>
      <c r="D311" t="s">
        <v>33</v>
      </c>
      <c r="E311" t="s">
        <v>530</v>
      </c>
    </row>
    <row r="312" spans="1:5" x14ac:dyDescent="0.25">
      <c r="A312" t="s">
        <v>19031</v>
      </c>
      <c r="B312" t="s">
        <v>16</v>
      </c>
      <c r="C312" t="s">
        <v>15</v>
      </c>
      <c r="D312" t="s">
        <v>33</v>
      </c>
      <c r="E312" t="s">
        <v>628</v>
      </c>
    </row>
    <row r="313" spans="1:5" x14ac:dyDescent="0.25">
      <c r="A313" t="s">
        <v>43233</v>
      </c>
      <c r="B313" t="s">
        <v>20</v>
      </c>
      <c r="C313" t="s">
        <v>19</v>
      </c>
      <c r="D313" t="s">
        <v>33</v>
      </c>
      <c r="E313" t="s">
        <v>531</v>
      </c>
    </row>
    <row r="314" spans="1:5" x14ac:dyDescent="0.25">
      <c r="A314" t="s">
        <v>6731</v>
      </c>
      <c r="B314" t="s">
        <v>16</v>
      </c>
      <c r="C314" t="s">
        <v>15</v>
      </c>
      <c r="D314" t="s">
        <v>33</v>
      </c>
      <c r="E314" t="s">
        <v>628</v>
      </c>
    </row>
    <row r="315" spans="1:5" x14ac:dyDescent="0.25">
      <c r="A315" t="s">
        <v>1122</v>
      </c>
      <c r="B315" t="s">
        <v>20</v>
      </c>
      <c r="C315" t="s">
        <v>19</v>
      </c>
      <c r="D315" t="s">
        <v>33</v>
      </c>
      <c r="E315" t="s">
        <v>538</v>
      </c>
    </row>
    <row r="316" spans="1:5" x14ac:dyDescent="0.25">
      <c r="A316" t="s">
        <v>4108</v>
      </c>
      <c r="B316" t="s">
        <v>16</v>
      </c>
      <c r="C316" t="s">
        <v>15</v>
      </c>
      <c r="D316" t="s">
        <v>33</v>
      </c>
      <c r="E316" t="s">
        <v>628</v>
      </c>
    </row>
    <row r="317" spans="1:5" x14ac:dyDescent="0.25">
      <c r="A317" t="s">
        <v>1120</v>
      </c>
      <c r="B317" t="s">
        <v>20</v>
      </c>
      <c r="C317" t="s">
        <v>19</v>
      </c>
      <c r="D317" t="s">
        <v>33</v>
      </c>
      <c r="E317" t="s">
        <v>538</v>
      </c>
    </row>
    <row r="318" spans="1:5" x14ac:dyDescent="0.25">
      <c r="A318" t="s">
        <v>20833</v>
      </c>
      <c r="B318" t="s">
        <v>20</v>
      </c>
      <c r="C318" t="s">
        <v>19</v>
      </c>
      <c r="D318" t="s">
        <v>33</v>
      </c>
      <c r="E318" t="s">
        <v>533</v>
      </c>
    </row>
    <row r="319" spans="1:5" x14ac:dyDescent="0.25">
      <c r="A319" t="s">
        <v>1121</v>
      </c>
      <c r="B319" t="s">
        <v>20</v>
      </c>
      <c r="C319" t="s">
        <v>19</v>
      </c>
      <c r="D319" t="s">
        <v>33</v>
      </c>
      <c r="E319" t="s">
        <v>538</v>
      </c>
    </row>
    <row r="320" spans="1:5" x14ac:dyDescent="0.25">
      <c r="A320" t="s">
        <v>1126</v>
      </c>
      <c r="B320" t="s">
        <v>20</v>
      </c>
      <c r="C320" t="s">
        <v>19</v>
      </c>
      <c r="D320" t="s">
        <v>33</v>
      </c>
      <c r="E320" t="s">
        <v>538</v>
      </c>
    </row>
    <row r="321" spans="1:5" x14ac:dyDescent="0.25">
      <c r="A321" t="s">
        <v>10477</v>
      </c>
      <c r="B321" t="s">
        <v>20</v>
      </c>
      <c r="C321" t="s">
        <v>25</v>
      </c>
      <c r="D321" t="s">
        <v>33</v>
      </c>
      <c r="E321" t="s">
        <v>707</v>
      </c>
    </row>
    <row r="322" spans="1:5" x14ac:dyDescent="0.25">
      <c r="A322" t="s">
        <v>25852</v>
      </c>
      <c r="B322" t="s">
        <v>20</v>
      </c>
      <c r="C322" t="s">
        <v>25</v>
      </c>
      <c r="D322" t="s">
        <v>33</v>
      </c>
      <c r="E322" t="s">
        <v>707</v>
      </c>
    </row>
    <row r="323" spans="1:5" x14ac:dyDescent="0.25">
      <c r="A323" t="s">
        <v>1124</v>
      </c>
      <c r="B323" t="s">
        <v>20</v>
      </c>
      <c r="C323" t="s">
        <v>19</v>
      </c>
      <c r="D323" t="s">
        <v>33</v>
      </c>
      <c r="E323" t="s">
        <v>538</v>
      </c>
    </row>
    <row r="324" spans="1:5" x14ac:dyDescent="0.25">
      <c r="A324" t="s">
        <v>1128</v>
      </c>
      <c r="B324" t="s">
        <v>20</v>
      </c>
      <c r="C324" t="s">
        <v>19</v>
      </c>
      <c r="D324" t="s">
        <v>33</v>
      </c>
      <c r="E324" t="s">
        <v>538</v>
      </c>
    </row>
    <row r="325" spans="1:5" x14ac:dyDescent="0.25">
      <c r="A325" t="s">
        <v>16112</v>
      </c>
      <c r="B325" t="s">
        <v>20</v>
      </c>
      <c r="C325" t="s">
        <v>19</v>
      </c>
      <c r="D325" t="s">
        <v>33</v>
      </c>
      <c r="E325" t="s">
        <v>533</v>
      </c>
    </row>
    <row r="326" spans="1:5" x14ac:dyDescent="0.25">
      <c r="A326" t="s">
        <v>1129</v>
      </c>
      <c r="B326" t="s">
        <v>20</v>
      </c>
      <c r="C326" t="s">
        <v>19</v>
      </c>
      <c r="D326" t="s">
        <v>33</v>
      </c>
      <c r="E326" t="s">
        <v>539</v>
      </c>
    </row>
    <row r="327" spans="1:5" x14ac:dyDescent="0.25">
      <c r="A327" t="s">
        <v>2595</v>
      </c>
      <c r="B327" t="s">
        <v>20</v>
      </c>
      <c r="C327" t="s">
        <v>22</v>
      </c>
      <c r="D327" t="s">
        <v>33</v>
      </c>
      <c r="E327" t="s">
        <v>629</v>
      </c>
    </row>
    <row r="328" spans="1:5" x14ac:dyDescent="0.25">
      <c r="A328" t="s">
        <v>1130</v>
      </c>
      <c r="B328" t="s">
        <v>20</v>
      </c>
      <c r="C328" t="s">
        <v>19</v>
      </c>
      <c r="D328" t="s">
        <v>33</v>
      </c>
      <c r="E328" t="s">
        <v>541</v>
      </c>
    </row>
    <row r="329" spans="1:5" x14ac:dyDescent="0.25">
      <c r="A329" t="s">
        <v>20714</v>
      </c>
      <c r="B329" t="s">
        <v>20</v>
      </c>
      <c r="C329" t="s">
        <v>19</v>
      </c>
      <c r="D329" t="s">
        <v>33</v>
      </c>
      <c r="E329" t="s">
        <v>533</v>
      </c>
    </row>
    <row r="330" spans="1:5" x14ac:dyDescent="0.25">
      <c r="A330" t="s">
        <v>1132</v>
      </c>
      <c r="B330" t="s">
        <v>20</v>
      </c>
      <c r="C330" t="s">
        <v>19</v>
      </c>
      <c r="D330" t="s">
        <v>65</v>
      </c>
      <c r="E330" t="s">
        <v>539</v>
      </c>
    </row>
    <row r="331" spans="1:5" x14ac:dyDescent="0.25">
      <c r="A331" t="s">
        <v>20899</v>
      </c>
      <c r="B331" t="s">
        <v>20</v>
      </c>
      <c r="C331" t="s">
        <v>19</v>
      </c>
      <c r="D331" t="s">
        <v>33</v>
      </c>
      <c r="E331" t="s">
        <v>533</v>
      </c>
    </row>
    <row r="332" spans="1:5" x14ac:dyDescent="0.25">
      <c r="A332" t="s">
        <v>21074</v>
      </c>
      <c r="B332" t="s">
        <v>20</v>
      </c>
      <c r="C332" t="s">
        <v>19</v>
      </c>
      <c r="D332" t="s">
        <v>33</v>
      </c>
      <c r="E332" t="s">
        <v>533</v>
      </c>
    </row>
    <row r="333" spans="1:5" x14ac:dyDescent="0.25">
      <c r="A333" t="s">
        <v>1862</v>
      </c>
      <c r="B333" t="s">
        <v>20</v>
      </c>
      <c r="C333" t="s">
        <v>21</v>
      </c>
      <c r="D333" t="s">
        <v>33</v>
      </c>
      <c r="E333" t="s">
        <v>537</v>
      </c>
    </row>
    <row r="334" spans="1:5" x14ac:dyDescent="0.25">
      <c r="A334" t="s">
        <v>27233</v>
      </c>
      <c r="B334" t="s">
        <v>16</v>
      </c>
      <c r="C334" t="s">
        <v>15</v>
      </c>
      <c r="D334" t="s">
        <v>33</v>
      </c>
      <c r="E334" t="s">
        <v>628</v>
      </c>
    </row>
    <row r="335" spans="1:5" x14ac:dyDescent="0.25">
      <c r="A335" t="s">
        <v>27206</v>
      </c>
      <c r="B335" t="s">
        <v>16</v>
      </c>
      <c r="C335" t="s">
        <v>15</v>
      </c>
      <c r="D335" t="s">
        <v>33</v>
      </c>
      <c r="E335" t="s">
        <v>628</v>
      </c>
    </row>
    <row r="336" spans="1:5" x14ac:dyDescent="0.25">
      <c r="A336" t="s">
        <v>24445</v>
      </c>
      <c r="B336" t="s">
        <v>16</v>
      </c>
      <c r="C336" t="s">
        <v>15</v>
      </c>
      <c r="D336" t="s">
        <v>33</v>
      </c>
      <c r="E336" t="s">
        <v>628</v>
      </c>
    </row>
    <row r="337" spans="1:5" x14ac:dyDescent="0.25">
      <c r="A337" t="s">
        <v>18700</v>
      </c>
      <c r="B337" t="s">
        <v>20</v>
      </c>
      <c r="C337" t="s">
        <v>23</v>
      </c>
      <c r="D337" t="s">
        <v>33</v>
      </c>
      <c r="E337" t="s">
        <v>648</v>
      </c>
    </row>
    <row r="338" spans="1:5" x14ac:dyDescent="0.25">
      <c r="A338" t="s">
        <v>43234</v>
      </c>
      <c r="B338" t="s">
        <v>20</v>
      </c>
      <c r="C338" t="s">
        <v>19</v>
      </c>
      <c r="D338" t="s">
        <v>33</v>
      </c>
      <c r="E338" t="s">
        <v>562</v>
      </c>
    </row>
    <row r="339" spans="1:5" x14ac:dyDescent="0.25">
      <c r="A339" t="s">
        <v>19595</v>
      </c>
      <c r="B339" t="s">
        <v>20</v>
      </c>
      <c r="C339" t="s">
        <v>23</v>
      </c>
      <c r="D339" t="s">
        <v>33</v>
      </c>
      <c r="E339" t="s">
        <v>648</v>
      </c>
    </row>
    <row r="340" spans="1:5" x14ac:dyDescent="0.25">
      <c r="A340" t="s">
        <v>43235</v>
      </c>
      <c r="B340" t="s">
        <v>20</v>
      </c>
      <c r="C340" t="s">
        <v>19</v>
      </c>
      <c r="D340" t="s">
        <v>33</v>
      </c>
      <c r="E340" t="s">
        <v>562</v>
      </c>
    </row>
    <row r="341" spans="1:5" x14ac:dyDescent="0.25">
      <c r="A341" t="s">
        <v>11518</v>
      </c>
      <c r="B341" t="s">
        <v>20</v>
      </c>
      <c r="C341" t="s">
        <v>22</v>
      </c>
      <c r="D341" t="s">
        <v>33</v>
      </c>
      <c r="E341" t="s">
        <v>629</v>
      </c>
    </row>
    <row r="342" spans="1:5" x14ac:dyDescent="0.25">
      <c r="A342" t="s">
        <v>1135</v>
      </c>
      <c r="B342" t="s">
        <v>20</v>
      </c>
      <c r="C342" t="s">
        <v>19</v>
      </c>
      <c r="D342" t="s">
        <v>33</v>
      </c>
      <c r="E342" t="s">
        <v>538</v>
      </c>
    </row>
    <row r="343" spans="1:5" x14ac:dyDescent="0.25">
      <c r="A343" t="s">
        <v>1133</v>
      </c>
      <c r="B343" t="s">
        <v>20</v>
      </c>
      <c r="C343" t="s">
        <v>19</v>
      </c>
      <c r="D343" t="s">
        <v>33</v>
      </c>
      <c r="E343" t="s">
        <v>530</v>
      </c>
    </row>
    <row r="344" spans="1:5" x14ac:dyDescent="0.25">
      <c r="A344" t="s">
        <v>24470</v>
      </c>
      <c r="B344" t="s">
        <v>20</v>
      </c>
      <c r="C344" t="s">
        <v>19</v>
      </c>
      <c r="D344" t="s">
        <v>33</v>
      </c>
      <c r="E344" t="s">
        <v>533</v>
      </c>
    </row>
    <row r="345" spans="1:5" x14ac:dyDescent="0.25">
      <c r="A345" t="s">
        <v>1137</v>
      </c>
      <c r="B345" t="s">
        <v>20</v>
      </c>
      <c r="C345" t="s">
        <v>19</v>
      </c>
      <c r="D345" t="s">
        <v>33</v>
      </c>
      <c r="E345" t="s">
        <v>539</v>
      </c>
    </row>
    <row r="346" spans="1:5" x14ac:dyDescent="0.25">
      <c r="A346" t="s">
        <v>43236</v>
      </c>
      <c r="B346" t="s">
        <v>20</v>
      </c>
      <c r="C346" t="s">
        <v>19</v>
      </c>
      <c r="D346" t="s">
        <v>33</v>
      </c>
      <c r="E346" t="s">
        <v>43019</v>
      </c>
    </row>
    <row r="347" spans="1:5" x14ac:dyDescent="0.25">
      <c r="A347" t="s">
        <v>43237</v>
      </c>
      <c r="B347" t="s">
        <v>20</v>
      </c>
      <c r="C347" t="s">
        <v>19</v>
      </c>
      <c r="D347" t="s">
        <v>33</v>
      </c>
      <c r="E347" t="s">
        <v>556</v>
      </c>
    </row>
    <row r="348" spans="1:5" x14ac:dyDescent="0.25">
      <c r="A348" t="s">
        <v>1138</v>
      </c>
      <c r="B348" t="s">
        <v>20</v>
      </c>
      <c r="C348" t="s">
        <v>21</v>
      </c>
      <c r="D348" t="s">
        <v>33</v>
      </c>
      <c r="E348" t="s">
        <v>543</v>
      </c>
    </row>
    <row r="349" spans="1:5" x14ac:dyDescent="0.25">
      <c r="A349" t="s">
        <v>29425</v>
      </c>
      <c r="B349" t="s">
        <v>20</v>
      </c>
      <c r="C349" t="s">
        <v>22</v>
      </c>
      <c r="D349" t="s">
        <v>33</v>
      </c>
      <c r="E349" t="s">
        <v>629</v>
      </c>
    </row>
    <row r="350" spans="1:5" x14ac:dyDescent="0.25">
      <c r="A350" t="s">
        <v>4786</v>
      </c>
      <c r="B350" t="s">
        <v>20</v>
      </c>
      <c r="C350" t="s">
        <v>19</v>
      </c>
      <c r="D350" t="s">
        <v>65</v>
      </c>
      <c r="E350" t="s">
        <v>533</v>
      </c>
    </row>
    <row r="351" spans="1:5" x14ac:dyDescent="0.25">
      <c r="A351" t="s">
        <v>1140</v>
      </c>
      <c r="B351" t="s">
        <v>20</v>
      </c>
      <c r="C351" t="s">
        <v>19</v>
      </c>
      <c r="D351" t="s">
        <v>33</v>
      </c>
      <c r="E351" t="s">
        <v>538</v>
      </c>
    </row>
    <row r="352" spans="1:5" x14ac:dyDescent="0.25">
      <c r="A352" t="s">
        <v>1142</v>
      </c>
      <c r="B352" t="s">
        <v>20</v>
      </c>
      <c r="C352" t="s">
        <v>21</v>
      </c>
      <c r="D352" t="s">
        <v>33</v>
      </c>
      <c r="E352" t="s">
        <v>545</v>
      </c>
    </row>
    <row r="353" spans="1:5" x14ac:dyDescent="0.25">
      <c r="A353" t="s">
        <v>43238</v>
      </c>
      <c r="B353" t="s">
        <v>20</v>
      </c>
      <c r="C353" t="s">
        <v>19</v>
      </c>
      <c r="D353" t="s">
        <v>33</v>
      </c>
      <c r="E353" t="s">
        <v>671</v>
      </c>
    </row>
    <row r="354" spans="1:5" x14ac:dyDescent="0.25">
      <c r="A354" t="s">
        <v>43239</v>
      </c>
      <c r="B354" t="s">
        <v>16</v>
      </c>
      <c r="C354" t="s">
        <v>17</v>
      </c>
      <c r="D354" t="s">
        <v>33</v>
      </c>
      <c r="E354" t="s">
        <v>653</v>
      </c>
    </row>
    <row r="355" spans="1:5" x14ac:dyDescent="0.25">
      <c r="A355" t="s">
        <v>17741</v>
      </c>
      <c r="B355" t="s">
        <v>20</v>
      </c>
      <c r="C355" t="s">
        <v>19</v>
      </c>
      <c r="D355" t="s">
        <v>65</v>
      </c>
      <c r="E355" t="s">
        <v>533</v>
      </c>
    </row>
    <row r="356" spans="1:5" x14ac:dyDescent="0.25">
      <c r="A356" t="s">
        <v>19652</v>
      </c>
      <c r="B356" t="s">
        <v>20</v>
      </c>
      <c r="C356" t="s">
        <v>19</v>
      </c>
      <c r="D356" t="s">
        <v>33</v>
      </c>
      <c r="E356" t="s">
        <v>533</v>
      </c>
    </row>
    <row r="357" spans="1:5" x14ac:dyDescent="0.25">
      <c r="A357" t="s">
        <v>12962</v>
      </c>
      <c r="B357" t="s">
        <v>20</v>
      </c>
      <c r="C357" t="s">
        <v>19</v>
      </c>
      <c r="D357" t="s">
        <v>33</v>
      </c>
      <c r="E357" t="s">
        <v>533</v>
      </c>
    </row>
    <row r="358" spans="1:5" x14ac:dyDescent="0.25">
      <c r="A358" t="s">
        <v>11879</v>
      </c>
      <c r="B358" t="s">
        <v>20</v>
      </c>
      <c r="C358" t="s">
        <v>23</v>
      </c>
      <c r="D358" t="s">
        <v>33</v>
      </c>
      <c r="E358" t="s">
        <v>648</v>
      </c>
    </row>
    <row r="359" spans="1:5" x14ac:dyDescent="0.25">
      <c r="A359" t="s">
        <v>5039</v>
      </c>
      <c r="B359" t="s">
        <v>20</v>
      </c>
      <c r="C359" t="s">
        <v>22</v>
      </c>
      <c r="D359" t="s">
        <v>33</v>
      </c>
      <c r="E359" t="s">
        <v>629</v>
      </c>
    </row>
    <row r="360" spans="1:5" x14ac:dyDescent="0.25">
      <c r="A360" t="s">
        <v>17602</v>
      </c>
      <c r="B360" t="s">
        <v>20</v>
      </c>
      <c r="C360" t="s">
        <v>24</v>
      </c>
      <c r="D360" t="s">
        <v>33</v>
      </c>
      <c r="E360" t="s">
        <v>736</v>
      </c>
    </row>
    <row r="361" spans="1:5" x14ac:dyDescent="0.25">
      <c r="A361" t="s">
        <v>43240</v>
      </c>
      <c r="B361" t="s">
        <v>16</v>
      </c>
      <c r="C361" t="s">
        <v>17</v>
      </c>
      <c r="D361" t="s">
        <v>33</v>
      </c>
      <c r="E361" t="s">
        <v>653</v>
      </c>
    </row>
    <row r="362" spans="1:5" x14ac:dyDescent="0.25">
      <c r="A362" t="s">
        <v>1143</v>
      </c>
      <c r="B362" t="s">
        <v>20</v>
      </c>
      <c r="C362" t="s">
        <v>19</v>
      </c>
      <c r="D362" t="s">
        <v>33</v>
      </c>
      <c r="E362" t="s">
        <v>547</v>
      </c>
    </row>
    <row r="363" spans="1:5" x14ac:dyDescent="0.25">
      <c r="A363" t="s">
        <v>1144</v>
      </c>
      <c r="B363" t="s">
        <v>20</v>
      </c>
      <c r="C363" t="s">
        <v>19</v>
      </c>
      <c r="D363" t="s">
        <v>33</v>
      </c>
      <c r="E363" t="s">
        <v>547</v>
      </c>
    </row>
    <row r="364" spans="1:5" x14ac:dyDescent="0.25">
      <c r="A364" t="s">
        <v>1145</v>
      </c>
      <c r="B364" t="s">
        <v>20</v>
      </c>
      <c r="C364" t="s">
        <v>24</v>
      </c>
      <c r="D364" t="s">
        <v>33</v>
      </c>
      <c r="E364" t="s">
        <v>549</v>
      </c>
    </row>
    <row r="365" spans="1:5" x14ac:dyDescent="0.25">
      <c r="A365" t="s">
        <v>1146</v>
      </c>
      <c r="B365" t="s">
        <v>20</v>
      </c>
      <c r="C365" t="s">
        <v>19</v>
      </c>
      <c r="D365" t="s">
        <v>33</v>
      </c>
      <c r="E365" t="s">
        <v>547</v>
      </c>
    </row>
    <row r="366" spans="1:5" x14ac:dyDescent="0.25">
      <c r="A366" t="s">
        <v>1147</v>
      </c>
      <c r="B366" t="s">
        <v>20</v>
      </c>
      <c r="C366" t="s">
        <v>21</v>
      </c>
      <c r="D366" t="s">
        <v>33</v>
      </c>
      <c r="E366" t="s">
        <v>550</v>
      </c>
    </row>
    <row r="367" spans="1:5" x14ac:dyDescent="0.25">
      <c r="A367" t="s">
        <v>1148</v>
      </c>
      <c r="B367" t="s">
        <v>20</v>
      </c>
      <c r="C367" t="s">
        <v>19</v>
      </c>
      <c r="D367" t="s">
        <v>33</v>
      </c>
      <c r="E367" t="s">
        <v>551</v>
      </c>
    </row>
    <row r="368" spans="1:5" x14ac:dyDescent="0.25">
      <c r="A368" t="s">
        <v>22101</v>
      </c>
      <c r="B368" t="s">
        <v>20</v>
      </c>
      <c r="C368" t="s">
        <v>27</v>
      </c>
      <c r="D368" t="s">
        <v>33</v>
      </c>
      <c r="E368" t="s">
        <v>1002</v>
      </c>
    </row>
    <row r="369" spans="1:5" x14ac:dyDescent="0.25">
      <c r="A369" t="s">
        <v>43241</v>
      </c>
      <c r="B369" t="s">
        <v>20</v>
      </c>
      <c r="C369" t="s">
        <v>21</v>
      </c>
      <c r="D369" t="s">
        <v>33</v>
      </c>
      <c r="E369" t="s">
        <v>581</v>
      </c>
    </row>
    <row r="370" spans="1:5" x14ac:dyDescent="0.25">
      <c r="A370" t="s">
        <v>43242</v>
      </c>
      <c r="B370" t="s">
        <v>20</v>
      </c>
      <c r="C370" t="s">
        <v>19</v>
      </c>
      <c r="D370" t="s">
        <v>33</v>
      </c>
      <c r="E370" t="s">
        <v>538</v>
      </c>
    </row>
    <row r="371" spans="1:5" x14ac:dyDescent="0.25">
      <c r="A371" t="s">
        <v>1891</v>
      </c>
      <c r="B371" t="s">
        <v>20</v>
      </c>
      <c r="C371" t="s">
        <v>23</v>
      </c>
      <c r="D371" t="s">
        <v>33</v>
      </c>
      <c r="E371" t="s">
        <v>648</v>
      </c>
    </row>
    <row r="372" spans="1:5" x14ac:dyDescent="0.25">
      <c r="A372" t="s">
        <v>43243</v>
      </c>
      <c r="B372" t="s">
        <v>20</v>
      </c>
      <c r="C372" t="s">
        <v>19</v>
      </c>
      <c r="D372" t="s">
        <v>33</v>
      </c>
      <c r="E372" t="s">
        <v>538</v>
      </c>
    </row>
    <row r="373" spans="1:5" x14ac:dyDescent="0.25">
      <c r="A373" t="s">
        <v>43244</v>
      </c>
      <c r="B373" t="s">
        <v>20</v>
      </c>
      <c r="C373" t="s">
        <v>19</v>
      </c>
      <c r="D373" t="s">
        <v>33</v>
      </c>
      <c r="E373" t="s">
        <v>538</v>
      </c>
    </row>
    <row r="374" spans="1:5" x14ac:dyDescent="0.25">
      <c r="A374" t="s">
        <v>11690</v>
      </c>
      <c r="B374" t="s">
        <v>20</v>
      </c>
      <c r="C374" t="s">
        <v>23</v>
      </c>
      <c r="D374" t="s">
        <v>33</v>
      </c>
      <c r="E374" t="s">
        <v>648</v>
      </c>
    </row>
    <row r="375" spans="1:5" x14ac:dyDescent="0.25">
      <c r="A375" t="s">
        <v>43245</v>
      </c>
      <c r="B375" t="s">
        <v>20</v>
      </c>
      <c r="C375" t="s">
        <v>21</v>
      </c>
      <c r="D375" t="s">
        <v>33</v>
      </c>
      <c r="E375" t="s">
        <v>581</v>
      </c>
    </row>
    <row r="376" spans="1:5" x14ac:dyDescent="0.25">
      <c r="A376" t="s">
        <v>28651</v>
      </c>
      <c r="B376" t="s">
        <v>20</v>
      </c>
      <c r="C376" t="s">
        <v>21</v>
      </c>
      <c r="D376" t="s">
        <v>33</v>
      </c>
      <c r="E376" t="s">
        <v>537</v>
      </c>
    </row>
    <row r="377" spans="1:5" x14ac:dyDescent="0.25">
      <c r="A377" t="s">
        <v>26683</v>
      </c>
      <c r="B377" t="s">
        <v>20</v>
      </c>
      <c r="C377" t="s">
        <v>24</v>
      </c>
      <c r="D377" t="s">
        <v>33</v>
      </c>
      <c r="E377" t="s">
        <v>736</v>
      </c>
    </row>
    <row r="378" spans="1:5" x14ac:dyDescent="0.25">
      <c r="A378" t="s">
        <v>24114</v>
      </c>
      <c r="B378" t="s">
        <v>20</v>
      </c>
      <c r="C378" t="s">
        <v>23</v>
      </c>
      <c r="D378" t="s">
        <v>33</v>
      </c>
      <c r="E378" t="s">
        <v>648</v>
      </c>
    </row>
    <row r="379" spans="1:5" x14ac:dyDescent="0.25">
      <c r="A379" t="s">
        <v>43246</v>
      </c>
      <c r="B379" t="s">
        <v>20</v>
      </c>
      <c r="C379" t="s">
        <v>19</v>
      </c>
      <c r="D379" t="s">
        <v>33</v>
      </c>
      <c r="E379" t="s">
        <v>539</v>
      </c>
    </row>
    <row r="380" spans="1:5" x14ac:dyDescent="0.25">
      <c r="A380" t="s">
        <v>1873</v>
      </c>
      <c r="B380" t="s">
        <v>20</v>
      </c>
      <c r="C380" t="s">
        <v>23</v>
      </c>
      <c r="D380" t="s">
        <v>33</v>
      </c>
      <c r="E380" t="s">
        <v>648</v>
      </c>
    </row>
    <row r="381" spans="1:5" x14ac:dyDescent="0.25">
      <c r="A381" t="s">
        <v>20906</v>
      </c>
      <c r="B381" t="s">
        <v>20</v>
      </c>
      <c r="C381" t="s">
        <v>23</v>
      </c>
      <c r="D381" t="s">
        <v>33</v>
      </c>
      <c r="E381" t="s">
        <v>648</v>
      </c>
    </row>
    <row r="382" spans="1:5" x14ac:dyDescent="0.25">
      <c r="A382" t="s">
        <v>24466</v>
      </c>
      <c r="B382" t="s">
        <v>20</v>
      </c>
      <c r="C382" t="s">
        <v>22</v>
      </c>
      <c r="D382" t="s">
        <v>33</v>
      </c>
      <c r="E382" t="s">
        <v>629</v>
      </c>
    </row>
    <row r="383" spans="1:5" x14ac:dyDescent="0.25">
      <c r="A383" t="s">
        <v>3943</v>
      </c>
      <c r="B383" t="s">
        <v>20</v>
      </c>
      <c r="C383" t="s">
        <v>21</v>
      </c>
      <c r="D383" t="s">
        <v>33</v>
      </c>
      <c r="E383" t="s">
        <v>537</v>
      </c>
    </row>
    <row r="384" spans="1:5" x14ac:dyDescent="0.25">
      <c r="A384" t="s">
        <v>21547</v>
      </c>
      <c r="B384" t="s">
        <v>20</v>
      </c>
      <c r="C384" t="s">
        <v>22</v>
      </c>
      <c r="D384" t="s">
        <v>33</v>
      </c>
      <c r="E384" t="s">
        <v>629</v>
      </c>
    </row>
    <row r="385" spans="1:5" x14ac:dyDescent="0.25">
      <c r="A385" t="s">
        <v>25629</v>
      </c>
      <c r="B385" t="s">
        <v>20</v>
      </c>
      <c r="C385" t="s">
        <v>22</v>
      </c>
      <c r="D385" t="s">
        <v>33</v>
      </c>
      <c r="E385" t="s">
        <v>629</v>
      </c>
    </row>
    <row r="386" spans="1:5" x14ac:dyDescent="0.25">
      <c r="A386" t="s">
        <v>16709</v>
      </c>
      <c r="B386" t="s">
        <v>20</v>
      </c>
      <c r="C386" t="s">
        <v>22</v>
      </c>
      <c r="D386" t="s">
        <v>33</v>
      </c>
      <c r="E386" t="s">
        <v>629</v>
      </c>
    </row>
    <row r="387" spans="1:5" x14ac:dyDescent="0.25">
      <c r="A387" t="s">
        <v>1151</v>
      </c>
      <c r="B387" t="s">
        <v>20</v>
      </c>
      <c r="C387" t="s">
        <v>19</v>
      </c>
      <c r="D387" t="s">
        <v>33</v>
      </c>
      <c r="E387" t="s">
        <v>554</v>
      </c>
    </row>
    <row r="388" spans="1:5" x14ac:dyDescent="0.25">
      <c r="A388" t="s">
        <v>43247</v>
      </c>
      <c r="B388" t="s">
        <v>20</v>
      </c>
      <c r="C388" t="s">
        <v>19</v>
      </c>
      <c r="D388" t="s">
        <v>33</v>
      </c>
      <c r="E388" t="s">
        <v>556</v>
      </c>
    </row>
    <row r="389" spans="1:5" x14ac:dyDescent="0.25">
      <c r="A389" t="s">
        <v>1152</v>
      </c>
      <c r="B389" t="s">
        <v>20</v>
      </c>
      <c r="C389" t="s">
        <v>19</v>
      </c>
      <c r="D389" t="s">
        <v>33</v>
      </c>
      <c r="E389" t="s">
        <v>556</v>
      </c>
    </row>
    <row r="390" spans="1:5" x14ac:dyDescent="0.25">
      <c r="A390" t="s">
        <v>1153</v>
      </c>
      <c r="B390" t="s">
        <v>20</v>
      </c>
      <c r="C390" t="s">
        <v>19</v>
      </c>
      <c r="D390" t="s">
        <v>33</v>
      </c>
      <c r="E390" t="s">
        <v>556</v>
      </c>
    </row>
    <row r="391" spans="1:5" x14ac:dyDescent="0.25">
      <c r="A391" t="s">
        <v>1154</v>
      </c>
      <c r="B391" t="s">
        <v>20</v>
      </c>
      <c r="C391" t="s">
        <v>19</v>
      </c>
      <c r="D391" t="s">
        <v>33</v>
      </c>
      <c r="E391" t="s">
        <v>556</v>
      </c>
    </row>
    <row r="392" spans="1:5" x14ac:dyDescent="0.25">
      <c r="A392" t="s">
        <v>1155</v>
      </c>
      <c r="B392" t="s">
        <v>16</v>
      </c>
      <c r="C392" t="s">
        <v>17</v>
      </c>
      <c r="D392" t="s">
        <v>33</v>
      </c>
      <c r="E392" t="s">
        <v>558</v>
      </c>
    </row>
    <row r="393" spans="1:5" x14ac:dyDescent="0.25">
      <c r="A393" t="s">
        <v>28199</v>
      </c>
      <c r="B393" t="s">
        <v>20</v>
      </c>
      <c r="C393" t="s">
        <v>21</v>
      </c>
      <c r="D393" t="s">
        <v>33</v>
      </c>
      <c r="E393" t="s">
        <v>537</v>
      </c>
    </row>
    <row r="394" spans="1:5" x14ac:dyDescent="0.25">
      <c r="A394" t="s">
        <v>4104</v>
      </c>
      <c r="B394" t="s">
        <v>20</v>
      </c>
      <c r="C394" t="s">
        <v>21</v>
      </c>
      <c r="D394" t="s">
        <v>33</v>
      </c>
      <c r="E394" t="s">
        <v>537</v>
      </c>
    </row>
    <row r="395" spans="1:5" x14ac:dyDescent="0.25">
      <c r="A395" t="s">
        <v>1157</v>
      </c>
      <c r="B395" t="s">
        <v>20</v>
      </c>
      <c r="C395" t="s">
        <v>19</v>
      </c>
      <c r="D395" t="s">
        <v>33</v>
      </c>
      <c r="E395" t="s">
        <v>530</v>
      </c>
    </row>
    <row r="396" spans="1:5" x14ac:dyDescent="0.25">
      <c r="A396" t="s">
        <v>1159</v>
      </c>
      <c r="B396" t="s">
        <v>20</v>
      </c>
      <c r="C396" t="s">
        <v>21</v>
      </c>
      <c r="D396" t="s">
        <v>33</v>
      </c>
      <c r="E396" t="s">
        <v>559</v>
      </c>
    </row>
    <row r="397" spans="1:5" x14ac:dyDescent="0.25">
      <c r="A397" t="s">
        <v>3793</v>
      </c>
      <c r="B397" t="s">
        <v>20</v>
      </c>
      <c r="C397" t="s">
        <v>21</v>
      </c>
      <c r="D397" t="s">
        <v>33</v>
      </c>
      <c r="E397" t="s">
        <v>537</v>
      </c>
    </row>
    <row r="398" spans="1:5" x14ac:dyDescent="0.25">
      <c r="A398" t="s">
        <v>1163</v>
      </c>
      <c r="B398" t="s">
        <v>20</v>
      </c>
      <c r="C398" t="s">
        <v>19</v>
      </c>
      <c r="D398" t="s">
        <v>33</v>
      </c>
      <c r="E398" t="s">
        <v>562</v>
      </c>
    </row>
    <row r="399" spans="1:5" x14ac:dyDescent="0.25">
      <c r="A399" t="s">
        <v>1166</v>
      </c>
      <c r="B399" t="s">
        <v>20</v>
      </c>
      <c r="C399" t="s">
        <v>19</v>
      </c>
      <c r="D399" t="s">
        <v>33</v>
      </c>
      <c r="E399" t="s">
        <v>562</v>
      </c>
    </row>
    <row r="400" spans="1:5" x14ac:dyDescent="0.25">
      <c r="A400" t="s">
        <v>1161</v>
      </c>
      <c r="B400" t="s">
        <v>20</v>
      </c>
      <c r="C400" t="s">
        <v>19</v>
      </c>
      <c r="D400" t="s">
        <v>33</v>
      </c>
      <c r="E400" t="s">
        <v>562</v>
      </c>
    </row>
    <row r="401" spans="1:5" x14ac:dyDescent="0.25">
      <c r="A401" t="s">
        <v>1164</v>
      </c>
      <c r="B401" t="s">
        <v>20</v>
      </c>
      <c r="C401" t="s">
        <v>19</v>
      </c>
      <c r="D401" t="s">
        <v>33</v>
      </c>
      <c r="E401" t="s">
        <v>562</v>
      </c>
    </row>
    <row r="402" spans="1:5" x14ac:dyDescent="0.25">
      <c r="A402" t="s">
        <v>1165</v>
      </c>
      <c r="B402" t="s">
        <v>20</v>
      </c>
      <c r="C402" t="s">
        <v>19</v>
      </c>
      <c r="D402" t="s">
        <v>33</v>
      </c>
      <c r="E402" t="s">
        <v>562</v>
      </c>
    </row>
    <row r="403" spans="1:5" x14ac:dyDescent="0.25">
      <c r="A403" t="s">
        <v>1162</v>
      </c>
      <c r="B403" t="s">
        <v>20</v>
      </c>
      <c r="C403" t="s">
        <v>19</v>
      </c>
      <c r="D403" t="s">
        <v>33</v>
      </c>
      <c r="E403" t="s">
        <v>562</v>
      </c>
    </row>
    <row r="404" spans="1:5" x14ac:dyDescent="0.25">
      <c r="A404" t="s">
        <v>1167</v>
      </c>
      <c r="B404" t="s">
        <v>20</v>
      </c>
      <c r="C404" t="s">
        <v>19</v>
      </c>
      <c r="D404" t="s">
        <v>33</v>
      </c>
      <c r="E404" t="s">
        <v>562</v>
      </c>
    </row>
    <row r="405" spans="1:5" x14ac:dyDescent="0.25">
      <c r="A405" t="s">
        <v>1170</v>
      </c>
      <c r="B405" t="s">
        <v>20</v>
      </c>
      <c r="C405" t="s">
        <v>19</v>
      </c>
      <c r="D405" t="s">
        <v>33</v>
      </c>
      <c r="E405" t="s">
        <v>563</v>
      </c>
    </row>
    <row r="406" spans="1:5" x14ac:dyDescent="0.25">
      <c r="A406" t="s">
        <v>1169</v>
      </c>
      <c r="B406" t="s">
        <v>20</v>
      </c>
      <c r="C406" t="s">
        <v>19</v>
      </c>
      <c r="D406" t="s">
        <v>33</v>
      </c>
      <c r="E406" t="s">
        <v>563</v>
      </c>
    </row>
    <row r="407" spans="1:5" x14ac:dyDescent="0.25">
      <c r="A407" t="s">
        <v>1172</v>
      </c>
      <c r="B407" t="s">
        <v>20</v>
      </c>
      <c r="C407" t="s">
        <v>19</v>
      </c>
      <c r="D407" t="s">
        <v>33</v>
      </c>
      <c r="E407" t="s">
        <v>563</v>
      </c>
    </row>
    <row r="408" spans="1:5" x14ac:dyDescent="0.25">
      <c r="A408" t="s">
        <v>1174</v>
      </c>
      <c r="B408" t="s">
        <v>20</v>
      </c>
      <c r="C408" t="s">
        <v>19</v>
      </c>
      <c r="D408" t="s">
        <v>33</v>
      </c>
      <c r="E408" t="s">
        <v>563</v>
      </c>
    </row>
    <row r="409" spans="1:5" x14ac:dyDescent="0.25">
      <c r="A409" t="s">
        <v>1168</v>
      </c>
      <c r="B409" t="s">
        <v>20</v>
      </c>
      <c r="C409" t="s">
        <v>19</v>
      </c>
      <c r="D409" t="s">
        <v>33</v>
      </c>
      <c r="E409" t="s">
        <v>563</v>
      </c>
    </row>
    <row r="410" spans="1:5" x14ac:dyDescent="0.25">
      <c r="A410" t="s">
        <v>1173</v>
      </c>
      <c r="B410" t="s">
        <v>20</v>
      </c>
      <c r="C410" t="s">
        <v>19</v>
      </c>
      <c r="D410" t="s">
        <v>33</v>
      </c>
      <c r="E410" t="s">
        <v>563</v>
      </c>
    </row>
    <row r="411" spans="1:5" x14ac:dyDescent="0.25">
      <c r="A411" t="s">
        <v>1171</v>
      </c>
      <c r="B411" t="s">
        <v>20</v>
      </c>
      <c r="C411" t="s">
        <v>19</v>
      </c>
      <c r="D411" t="s">
        <v>33</v>
      </c>
      <c r="E411" t="s">
        <v>563</v>
      </c>
    </row>
    <row r="412" spans="1:5" x14ac:dyDescent="0.25">
      <c r="A412" t="s">
        <v>1175</v>
      </c>
      <c r="B412" t="s">
        <v>20</v>
      </c>
      <c r="C412" t="s">
        <v>19</v>
      </c>
      <c r="D412" t="s">
        <v>33</v>
      </c>
      <c r="E412" t="s">
        <v>563</v>
      </c>
    </row>
    <row r="413" spans="1:5" x14ac:dyDescent="0.25">
      <c r="A413" t="s">
        <v>1179</v>
      </c>
      <c r="B413" t="s">
        <v>20</v>
      </c>
      <c r="C413" t="s">
        <v>19</v>
      </c>
      <c r="D413" t="s">
        <v>33</v>
      </c>
      <c r="E413" t="s">
        <v>563</v>
      </c>
    </row>
    <row r="414" spans="1:5" x14ac:dyDescent="0.25">
      <c r="A414" t="s">
        <v>1180</v>
      </c>
      <c r="B414" t="s">
        <v>20</v>
      </c>
      <c r="C414" t="s">
        <v>19</v>
      </c>
      <c r="D414" t="s">
        <v>33</v>
      </c>
      <c r="E414" t="s">
        <v>563</v>
      </c>
    </row>
    <row r="415" spans="1:5" x14ac:dyDescent="0.25">
      <c r="A415" t="s">
        <v>1181</v>
      </c>
      <c r="B415" t="s">
        <v>20</v>
      </c>
      <c r="C415" t="s">
        <v>19</v>
      </c>
      <c r="D415" t="s">
        <v>33</v>
      </c>
      <c r="E415" t="s">
        <v>563</v>
      </c>
    </row>
    <row r="416" spans="1:5" x14ac:dyDescent="0.25">
      <c r="A416" t="s">
        <v>1178</v>
      </c>
      <c r="B416" t="s">
        <v>20</v>
      </c>
      <c r="C416" t="s">
        <v>19</v>
      </c>
      <c r="D416" t="s">
        <v>33</v>
      </c>
      <c r="E416" t="s">
        <v>563</v>
      </c>
    </row>
    <row r="417" spans="1:5" x14ac:dyDescent="0.25">
      <c r="A417" t="s">
        <v>1177</v>
      </c>
      <c r="B417" t="s">
        <v>20</v>
      </c>
      <c r="C417" t="s">
        <v>19</v>
      </c>
      <c r="D417" t="s">
        <v>33</v>
      </c>
      <c r="E417" t="s">
        <v>563</v>
      </c>
    </row>
    <row r="418" spans="1:5" x14ac:dyDescent="0.25">
      <c r="A418" t="s">
        <v>1176</v>
      </c>
      <c r="B418" t="s">
        <v>20</v>
      </c>
      <c r="C418" t="s">
        <v>19</v>
      </c>
      <c r="D418" t="s">
        <v>33</v>
      </c>
      <c r="E418" t="s">
        <v>563</v>
      </c>
    </row>
    <row r="419" spans="1:5" x14ac:dyDescent="0.25">
      <c r="A419" t="s">
        <v>1187</v>
      </c>
      <c r="B419" t="s">
        <v>20</v>
      </c>
      <c r="C419" t="s">
        <v>19</v>
      </c>
      <c r="D419" t="s">
        <v>33</v>
      </c>
      <c r="E419" t="s">
        <v>563</v>
      </c>
    </row>
    <row r="420" spans="1:5" x14ac:dyDescent="0.25">
      <c r="A420" t="s">
        <v>1185</v>
      </c>
      <c r="B420" t="s">
        <v>20</v>
      </c>
      <c r="C420" t="s">
        <v>19</v>
      </c>
      <c r="D420" t="s">
        <v>33</v>
      </c>
      <c r="E420" t="s">
        <v>563</v>
      </c>
    </row>
    <row r="421" spans="1:5" x14ac:dyDescent="0.25">
      <c r="A421" t="s">
        <v>1184</v>
      </c>
      <c r="B421" t="s">
        <v>20</v>
      </c>
      <c r="C421" t="s">
        <v>19</v>
      </c>
      <c r="D421" t="s">
        <v>33</v>
      </c>
      <c r="E421" t="s">
        <v>563</v>
      </c>
    </row>
    <row r="422" spans="1:5" x14ac:dyDescent="0.25">
      <c r="A422" t="s">
        <v>1183</v>
      </c>
      <c r="B422" t="s">
        <v>20</v>
      </c>
      <c r="C422" t="s">
        <v>19</v>
      </c>
      <c r="D422" t="s">
        <v>33</v>
      </c>
      <c r="E422" t="s">
        <v>563</v>
      </c>
    </row>
    <row r="423" spans="1:5" x14ac:dyDescent="0.25">
      <c r="A423" t="s">
        <v>1186</v>
      </c>
      <c r="B423" t="s">
        <v>20</v>
      </c>
      <c r="C423" t="s">
        <v>19</v>
      </c>
      <c r="D423" t="s">
        <v>33</v>
      </c>
      <c r="E423" t="s">
        <v>563</v>
      </c>
    </row>
    <row r="424" spans="1:5" x14ac:dyDescent="0.25">
      <c r="A424" t="s">
        <v>1182</v>
      </c>
      <c r="B424" t="s">
        <v>20</v>
      </c>
      <c r="C424" t="s">
        <v>19</v>
      </c>
      <c r="D424" t="s">
        <v>33</v>
      </c>
      <c r="E424" t="s">
        <v>563</v>
      </c>
    </row>
    <row r="425" spans="1:5" x14ac:dyDescent="0.25">
      <c r="A425" t="s">
        <v>1188</v>
      </c>
      <c r="B425" t="s">
        <v>20</v>
      </c>
      <c r="C425" t="s">
        <v>19</v>
      </c>
      <c r="D425" t="s">
        <v>33</v>
      </c>
      <c r="E425" t="s">
        <v>563</v>
      </c>
    </row>
    <row r="426" spans="1:5" x14ac:dyDescent="0.25">
      <c r="A426" t="s">
        <v>1189</v>
      </c>
      <c r="B426" t="s">
        <v>20</v>
      </c>
      <c r="C426" t="s">
        <v>19</v>
      </c>
      <c r="D426" t="s">
        <v>33</v>
      </c>
      <c r="E426" t="s">
        <v>562</v>
      </c>
    </row>
    <row r="427" spans="1:5" x14ac:dyDescent="0.25">
      <c r="A427" t="s">
        <v>1192</v>
      </c>
      <c r="B427" t="s">
        <v>20</v>
      </c>
      <c r="C427" t="s">
        <v>19</v>
      </c>
      <c r="D427" t="s">
        <v>33</v>
      </c>
      <c r="E427" t="s">
        <v>562</v>
      </c>
    </row>
    <row r="428" spans="1:5" x14ac:dyDescent="0.25">
      <c r="A428" t="s">
        <v>1194</v>
      </c>
      <c r="B428" t="s">
        <v>20</v>
      </c>
      <c r="C428" t="s">
        <v>19</v>
      </c>
      <c r="D428" t="s">
        <v>33</v>
      </c>
      <c r="E428" t="s">
        <v>562</v>
      </c>
    </row>
    <row r="429" spans="1:5" x14ac:dyDescent="0.25">
      <c r="A429" t="s">
        <v>1190</v>
      </c>
      <c r="B429" t="s">
        <v>20</v>
      </c>
      <c r="C429" t="s">
        <v>19</v>
      </c>
      <c r="D429" t="s">
        <v>33</v>
      </c>
      <c r="E429" t="s">
        <v>562</v>
      </c>
    </row>
    <row r="430" spans="1:5" x14ac:dyDescent="0.25">
      <c r="A430" t="s">
        <v>1195</v>
      </c>
      <c r="B430" t="s">
        <v>20</v>
      </c>
      <c r="C430" t="s">
        <v>19</v>
      </c>
      <c r="D430" t="s">
        <v>33</v>
      </c>
      <c r="E430" t="s">
        <v>562</v>
      </c>
    </row>
    <row r="431" spans="1:5" x14ac:dyDescent="0.25">
      <c r="A431" t="s">
        <v>1193</v>
      </c>
      <c r="B431" t="s">
        <v>20</v>
      </c>
      <c r="C431" t="s">
        <v>19</v>
      </c>
      <c r="D431" t="s">
        <v>33</v>
      </c>
      <c r="E431" t="s">
        <v>562</v>
      </c>
    </row>
    <row r="432" spans="1:5" x14ac:dyDescent="0.25">
      <c r="A432" t="s">
        <v>1191</v>
      </c>
      <c r="B432" t="s">
        <v>20</v>
      </c>
      <c r="C432" t="s">
        <v>19</v>
      </c>
      <c r="D432" t="s">
        <v>33</v>
      </c>
      <c r="E432" t="s">
        <v>562</v>
      </c>
    </row>
    <row r="433" spans="1:5" x14ac:dyDescent="0.25">
      <c r="A433" t="s">
        <v>1199</v>
      </c>
      <c r="B433" t="s">
        <v>20</v>
      </c>
      <c r="C433" t="s">
        <v>19</v>
      </c>
      <c r="D433" t="s">
        <v>33</v>
      </c>
      <c r="E433" t="s">
        <v>562</v>
      </c>
    </row>
    <row r="434" spans="1:5" x14ac:dyDescent="0.25">
      <c r="A434" t="s">
        <v>1201</v>
      </c>
      <c r="B434" t="s">
        <v>20</v>
      </c>
      <c r="C434" t="s">
        <v>19</v>
      </c>
      <c r="D434" t="s">
        <v>33</v>
      </c>
      <c r="E434" t="s">
        <v>562</v>
      </c>
    </row>
    <row r="435" spans="1:5" x14ac:dyDescent="0.25">
      <c r="A435" t="s">
        <v>1200</v>
      </c>
      <c r="B435" t="s">
        <v>20</v>
      </c>
      <c r="C435" t="s">
        <v>19</v>
      </c>
      <c r="D435" t="s">
        <v>33</v>
      </c>
      <c r="E435" t="s">
        <v>562</v>
      </c>
    </row>
    <row r="436" spans="1:5" x14ac:dyDescent="0.25">
      <c r="A436" t="s">
        <v>1202</v>
      </c>
      <c r="B436" t="s">
        <v>20</v>
      </c>
      <c r="C436" t="s">
        <v>19</v>
      </c>
      <c r="D436" t="s">
        <v>33</v>
      </c>
      <c r="E436" t="s">
        <v>562</v>
      </c>
    </row>
    <row r="437" spans="1:5" x14ac:dyDescent="0.25">
      <c r="A437" t="s">
        <v>1196</v>
      </c>
      <c r="B437" t="s">
        <v>20</v>
      </c>
      <c r="C437" t="s">
        <v>19</v>
      </c>
      <c r="D437" t="s">
        <v>33</v>
      </c>
      <c r="E437" t="s">
        <v>562</v>
      </c>
    </row>
    <row r="438" spans="1:5" x14ac:dyDescent="0.25">
      <c r="A438" t="s">
        <v>1197</v>
      </c>
      <c r="B438" t="s">
        <v>20</v>
      </c>
      <c r="C438" t="s">
        <v>19</v>
      </c>
      <c r="D438" t="s">
        <v>33</v>
      </c>
      <c r="E438" t="s">
        <v>562</v>
      </c>
    </row>
    <row r="439" spans="1:5" x14ac:dyDescent="0.25">
      <c r="A439" t="s">
        <v>1198</v>
      </c>
      <c r="B439" t="s">
        <v>20</v>
      </c>
      <c r="C439" t="s">
        <v>19</v>
      </c>
      <c r="D439" t="s">
        <v>33</v>
      </c>
      <c r="E439" t="s">
        <v>562</v>
      </c>
    </row>
    <row r="440" spans="1:5" x14ac:dyDescent="0.25">
      <c r="A440" t="s">
        <v>1208</v>
      </c>
      <c r="B440" t="s">
        <v>20</v>
      </c>
      <c r="C440" t="s">
        <v>19</v>
      </c>
      <c r="D440" t="s">
        <v>33</v>
      </c>
      <c r="E440" t="s">
        <v>563</v>
      </c>
    </row>
    <row r="441" spans="1:5" x14ac:dyDescent="0.25">
      <c r="A441" t="s">
        <v>1207</v>
      </c>
      <c r="B441" t="s">
        <v>20</v>
      </c>
      <c r="C441" t="s">
        <v>19</v>
      </c>
      <c r="D441" t="s">
        <v>33</v>
      </c>
      <c r="E441" t="s">
        <v>563</v>
      </c>
    </row>
    <row r="442" spans="1:5" x14ac:dyDescent="0.25">
      <c r="A442" t="s">
        <v>1205</v>
      </c>
      <c r="B442" t="s">
        <v>20</v>
      </c>
      <c r="C442" t="s">
        <v>19</v>
      </c>
      <c r="D442" t="s">
        <v>33</v>
      </c>
      <c r="E442" t="s">
        <v>563</v>
      </c>
    </row>
    <row r="443" spans="1:5" x14ac:dyDescent="0.25">
      <c r="A443" t="s">
        <v>1204</v>
      </c>
      <c r="B443" t="s">
        <v>20</v>
      </c>
      <c r="C443" t="s">
        <v>19</v>
      </c>
      <c r="D443" t="s">
        <v>33</v>
      </c>
      <c r="E443" t="s">
        <v>563</v>
      </c>
    </row>
    <row r="444" spans="1:5" x14ac:dyDescent="0.25">
      <c r="A444" t="s">
        <v>1209</v>
      </c>
      <c r="B444" t="s">
        <v>20</v>
      </c>
      <c r="C444" t="s">
        <v>19</v>
      </c>
      <c r="D444" t="s">
        <v>33</v>
      </c>
      <c r="E444" t="s">
        <v>563</v>
      </c>
    </row>
    <row r="445" spans="1:5" x14ac:dyDescent="0.25">
      <c r="A445" t="s">
        <v>1203</v>
      </c>
      <c r="B445" t="s">
        <v>20</v>
      </c>
      <c r="C445" t="s">
        <v>19</v>
      </c>
      <c r="D445" t="s">
        <v>33</v>
      </c>
      <c r="E445" t="s">
        <v>563</v>
      </c>
    </row>
    <row r="446" spans="1:5" x14ac:dyDescent="0.25">
      <c r="A446" t="s">
        <v>1206</v>
      </c>
      <c r="B446" t="s">
        <v>20</v>
      </c>
      <c r="C446" t="s">
        <v>19</v>
      </c>
      <c r="D446" t="s">
        <v>33</v>
      </c>
      <c r="E446" t="s">
        <v>563</v>
      </c>
    </row>
    <row r="447" spans="1:5" x14ac:dyDescent="0.25">
      <c r="A447" t="s">
        <v>28804</v>
      </c>
      <c r="B447" t="s">
        <v>20</v>
      </c>
      <c r="C447" t="s">
        <v>21</v>
      </c>
      <c r="D447" t="s">
        <v>33</v>
      </c>
      <c r="E447" t="s">
        <v>537</v>
      </c>
    </row>
    <row r="448" spans="1:5" x14ac:dyDescent="0.25">
      <c r="A448" t="s">
        <v>1210</v>
      </c>
      <c r="B448" t="s">
        <v>20</v>
      </c>
      <c r="C448" t="s">
        <v>21</v>
      </c>
      <c r="D448" t="s">
        <v>33</v>
      </c>
      <c r="E448" t="s">
        <v>564</v>
      </c>
    </row>
    <row r="449" spans="1:5" x14ac:dyDescent="0.25">
      <c r="A449" t="s">
        <v>1213</v>
      </c>
      <c r="B449" t="s">
        <v>20</v>
      </c>
      <c r="C449" t="s">
        <v>19</v>
      </c>
      <c r="D449" t="s">
        <v>33</v>
      </c>
      <c r="E449" t="s">
        <v>562</v>
      </c>
    </row>
    <row r="450" spans="1:5" x14ac:dyDescent="0.25">
      <c r="A450" t="s">
        <v>1215</v>
      </c>
      <c r="B450" t="s">
        <v>20</v>
      </c>
      <c r="C450" t="s">
        <v>19</v>
      </c>
      <c r="D450" t="s">
        <v>33</v>
      </c>
      <c r="E450" t="s">
        <v>562</v>
      </c>
    </row>
    <row r="451" spans="1:5" x14ac:dyDescent="0.25">
      <c r="A451" t="s">
        <v>1212</v>
      </c>
      <c r="B451" t="s">
        <v>20</v>
      </c>
      <c r="C451" t="s">
        <v>19</v>
      </c>
      <c r="D451" t="s">
        <v>33</v>
      </c>
      <c r="E451" t="s">
        <v>562</v>
      </c>
    </row>
    <row r="452" spans="1:5" x14ac:dyDescent="0.25">
      <c r="A452" t="s">
        <v>1217</v>
      </c>
      <c r="B452" t="s">
        <v>20</v>
      </c>
      <c r="C452" t="s">
        <v>19</v>
      </c>
      <c r="D452" t="s">
        <v>33</v>
      </c>
      <c r="E452" t="s">
        <v>562</v>
      </c>
    </row>
    <row r="453" spans="1:5" x14ac:dyDescent="0.25">
      <c r="A453" t="s">
        <v>1216</v>
      </c>
      <c r="B453" t="s">
        <v>20</v>
      </c>
      <c r="C453" t="s">
        <v>19</v>
      </c>
      <c r="D453" t="s">
        <v>33</v>
      </c>
      <c r="E453" t="s">
        <v>562</v>
      </c>
    </row>
    <row r="454" spans="1:5" x14ac:dyDescent="0.25">
      <c r="A454" t="s">
        <v>1211</v>
      </c>
      <c r="B454" t="s">
        <v>20</v>
      </c>
      <c r="C454" t="s">
        <v>19</v>
      </c>
      <c r="D454" t="s">
        <v>33</v>
      </c>
      <c r="E454" t="s">
        <v>562</v>
      </c>
    </row>
    <row r="455" spans="1:5" x14ac:dyDescent="0.25">
      <c r="A455" t="s">
        <v>1214</v>
      </c>
      <c r="B455" t="s">
        <v>20</v>
      </c>
      <c r="C455" t="s">
        <v>19</v>
      </c>
      <c r="D455" t="s">
        <v>33</v>
      </c>
      <c r="E455" t="s">
        <v>562</v>
      </c>
    </row>
    <row r="456" spans="1:5" x14ac:dyDescent="0.25">
      <c r="A456" t="s">
        <v>1224</v>
      </c>
      <c r="B456" t="s">
        <v>20</v>
      </c>
      <c r="C456" t="s">
        <v>19</v>
      </c>
      <c r="D456" t="s">
        <v>33</v>
      </c>
      <c r="E456" t="s">
        <v>562</v>
      </c>
    </row>
    <row r="457" spans="1:5" x14ac:dyDescent="0.25">
      <c r="A457" t="s">
        <v>1222</v>
      </c>
      <c r="B457" t="s">
        <v>20</v>
      </c>
      <c r="C457" t="s">
        <v>19</v>
      </c>
      <c r="D457" t="s">
        <v>33</v>
      </c>
      <c r="E457" t="s">
        <v>562</v>
      </c>
    </row>
    <row r="458" spans="1:5" x14ac:dyDescent="0.25">
      <c r="A458" t="s">
        <v>1220</v>
      </c>
      <c r="B458" t="s">
        <v>20</v>
      </c>
      <c r="C458" t="s">
        <v>19</v>
      </c>
      <c r="D458" t="s">
        <v>33</v>
      </c>
      <c r="E458" t="s">
        <v>562</v>
      </c>
    </row>
    <row r="459" spans="1:5" x14ac:dyDescent="0.25">
      <c r="A459" t="s">
        <v>1221</v>
      </c>
      <c r="B459" t="s">
        <v>20</v>
      </c>
      <c r="C459" t="s">
        <v>19</v>
      </c>
      <c r="D459" t="s">
        <v>33</v>
      </c>
      <c r="E459" t="s">
        <v>562</v>
      </c>
    </row>
    <row r="460" spans="1:5" x14ac:dyDescent="0.25">
      <c r="A460" t="s">
        <v>1223</v>
      </c>
      <c r="B460" t="s">
        <v>20</v>
      </c>
      <c r="C460" t="s">
        <v>19</v>
      </c>
      <c r="D460" t="s">
        <v>33</v>
      </c>
      <c r="E460" t="s">
        <v>562</v>
      </c>
    </row>
    <row r="461" spans="1:5" x14ac:dyDescent="0.25">
      <c r="A461" t="s">
        <v>1218</v>
      </c>
      <c r="B461" t="s">
        <v>20</v>
      </c>
      <c r="C461" t="s">
        <v>19</v>
      </c>
      <c r="D461" t="s">
        <v>33</v>
      </c>
      <c r="E461" t="s">
        <v>562</v>
      </c>
    </row>
    <row r="462" spans="1:5" x14ac:dyDescent="0.25">
      <c r="A462" t="s">
        <v>1219</v>
      </c>
      <c r="B462" t="s">
        <v>20</v>
      </c>
      <c r="C462" t="s">
        <v>19</v>
      </c>
      <c r="D462" t="s">
        <v>33</v>
      </c>
      <c r="E462" t="s">
        <v>562</v>
      </c>
    </row>
    <row r="463" spans="1:5" x14ac:dyDescent="0.25">
      <c r="A463" t="s">
        <v>1225</v>
      </c>
      <c r="B463" t="s">
        <v>20</v>
      </c>
      <c r="C463" t="s">
        <v>19</v>
      </c>
      <c r="D463" t="s">
        <v>33</v>
      </c>
      <c r="E463" t="s">
        <v>531</v>
      </c>
    </row>
    <row r="464" spans="1:5" x14ac:dyDescent="0.25">
      <c r="A464" t="s">
        <v>1231</v>
      </c>
      <c r="B464" t="s">
        <v>20</v>
      </c>
      <c r="C464" t="s">
        <v>19</v>
      </c>
      <c r="D464" t="s">
        <v>33</v>
      </c>
      <c r="E464" t="s">
        <v>562</v>
      </c>
    </row>
    <row r="465" spans="1:5" x14ac:dyDescent="0.25">
      <c r="A465" t="s">
        <v>1232</v>
      </c>
      <c r="B465" t="s">
        <v>20</v>
      </c>
      <c r="C465" t="s">
        <v>19</v>
      </c>
      <c r="D465" t="s">
        <v>33</v>
      </c>
      <c r="E465" t="s">
        <v>562</v>
      </c>
    </row>
    <row r="466" spans="1:5" x14ac:dyDescent="0.25">
      <c r="A466" t="s">
        <v>1227</v>
      </c>
      <c r="B466" t="s">
        <v>20</v>
      </c>
      <c r="C466" t="s">
        <v>19</v>
      </c>
      <c r="D466" t="s">
        <v>33</v>
      </c>
      <c r="E466" t="s">
        <v>562</v>
      </c>
    </row>
    <row r="467" spans="1:5" x14ac:dyDescent="0.25">
      <c r="A467" t="s">
        <v>1229</v>
      </c>
      <c r="B467" t="s">
        <v>20</v>
      </c>
      <c r="C467" t="s">
        <v>19</v>
      </c>
      <c r="D467" t="s">
        <v>33</v>
      </c>
      <c r="E467" t="s">
        <v>562</v>
      </c>
    </row>
    <row r="468" spans="1:5" x14ac:dyDescent="0.25">
      <c r="A468" t="s">
        <v>1228</v>
      </c>
      <c r="B468" t="s">
        <v>20</v>
      </c>
      <c r="C468" t="s">
        <v>19</v>
      </c>
      <c r="D468" t="s">
        <v>33</v>
      </c>
      <c r="E468" t="s">
        <v>562</v>
      </c>
    </row>
    <row r="469" spans="1:5" x14ac:dyDescent="0.25">
      <c r="A469" t="s">
        <v>1226</v>
      </c>
      <c r="B469" t="s">
        <v>20</v>
      </c>
      <c r="C469" t="s">
        <v>19</v>
      </c>
      <c r="D469" t="s">
        <v>33</v>
      </c>
      <c r="E469" t="s">
        <v>562</v>
      </c>
    </row>
    <row r="470" spans="1:5" x14ac:dyDescent="0.25">
      <c r="A470" t="s">
        <v>1230</v>
      </c>
      <c r="B470" t="s">
        <v>20</v>
      </c>
      <c r="C470" t="s">
        <v>19</v>
      </c>
      <c r="D470" t="s">
        <v>33</v>
      </c>
      <c r="E470" t="s">
        <v>562</v>
      </c>
    </row>
    <row r="471" spans="1:5" x14ac:dyDescent="0.25">
      <c r="A471" t="s">
        <v>1236</v>
      </c>
      <c r="B471" t="s">
        <v>20</v>
      </c>
      <c r="C471" t="s">
        <v>19</v>
      </c>
      <c r="D471" t="s">
        <v>33</v>
      </c>
      <c r="E471" t="s">
        <v>562</v>
      </c>
    </row>
    <row r="472" spans="1:5" x14ac:dyDescent="0.25">
      <c r="A472" t="s">
        <v>1238</v>
      </c>
      <c r="B472" t="s">
        <v>20</v>
      </c>
      <c r="C472" t="s">
        <v>19</v>
      </c>
      <c r="D472" t="s">
        <v>33</v>
      </c>
      <c r="E472" t="s">
        <v>562</v>
      </c>
    </row>
    <row r="473" spans="1:5" x14ac:dyDescent="0.25">
      <c r="A473" t="s">
        <v>1235</v>
      </c>
      <c r="B473" t="s">
        <v>20</v>
      </c>
      <c r="C473" t="s">
        <v>19</v>
      </c>
      <c r="D473" t="s">
        <v>33</v>
      </c>
      <c r="E473" t="s">
        <v>562</v>
      </c>
    </row>
    <row r="474" spans="1:5" x14ac:dyDescent="0.25">
      <c r="A474" t="s">
        <v>1239</v>
      </c>
      <c r="B474" t="s">
        <v>20</v>
      </c>
      <c r="C474" t="s">
        <v>19</v>
      </c>
      <c r="D474" t="s">
        <v>33</v>
      </c>
      <c r="E474" t="s">
        <v>562</v>
      </c>
    </row>
    <row r="475" spans="1:5" x14ac:dyDescent="0.25">
      <c r="A475" t="s">
        <v>1234</v>
      </c>
      <c r="B475" t="s">
        <v>20</v>
      </c>
      <c r="C475" t="s">
        <v>19</v>
      </c>
      <c r="D475" t="s">
        <v>33</v>
      </c>
      <c r="E475" t="s">
        <v>562</v>
      </c>
    </row>
    <row r="476" spans="1:5" x14ac:dyDescent="0.25">
      <c r="A476" t="s">
        <v>1233</v>
      </c>
      <c r="B476" t="s">
        <v>20</v>
      </c>
      <c r="C476" t="s">
        <v>19</v>
      </c>
      <c r="D476" t="s">
        <v>33</v>
      </c>
      <c r="E476" t="s">
        <v>562</v>
      </c>
    </row>
    <row r="477" spans="1:5" x14ac:dyDescent="0.25">
      <c r="A477" t="s">
        <v>1237</v>
      </c>
      <c r="B477" t="s">
        <v>20</v>
      </c>
      <c r="C477" t="s">
        <v>19</v>
      </c>
      <c r="D477" t="s">
        <v>33</v>
      </c>
      <c r="E477" t="s">
        <v>562</v>
      </c>
    </row>
    <row r="478" spans="1:5" x14ac:dyDescent="0.25">
      <c r="A478" t="s">
        <v>1241</v>
      </c>
      <c r="B478" t="s">
        <v>20</v>
      </c>
      <c r="C478" t="s">
        <v>19</v>
      </c>
      <c r="D478" t="s">
        <v>33</v>
      </c>
      <c r="E478" t="s">
        <v>562</v>
      </c>
    </row>
    <row r="479" spans="1:5" x14ac:dyDescent="0.25">
      <c r="A479" t="s">
        <v>1246</v>
      </c>
      <c r="B479" t="s">
        <v>20</v>
      </c>
      <c r="C479" t="s">
        <v>19</v>
      </c>
      <c r="D479" t="s">
        <v>33</v>
      </c>
      <c r="E479" t="s">
        <v>562</v>
      </c>
    </row>
    <row r="480" spans="1:5" x14ac:dyDescent="0.25">
      <c r="A480" t="s">
        <v>1242</v>
      </c>
      <c r="B480" t="s">
        <v>20</v>
      </c>
      <c r="C480" t="s">
        <v>19</v>
      </c>
      <c r="D480" t="s">
        <v>33</v>
      </c>
      <c r="E480" t="s">
        <v>562</v>
      </c>
    </row>
    <row r="481" spans="1:5" x14ac:dyDescent="0.25">
      <c r="A481" t="s">
        <v>1244</v>
      </c>
      <c r="B481" t="s">
        <v>20</v>
      </c>
      <c r="C481" t="s">
        <v>19</v>
      </c>
      <c r="D481" t="s">
        <v>33</v>
      </c>
      <c r="E481" t="s">
        <v>562</v>
      </c>
    </row>
    <row r="482" spans="1:5" x14ac:dyDescent="0.25">
      <c r="A482" t="s">
        <v>1243</v>
      </c>
      <c r="B482" t="s">
        <v>20</v>
      </c>
      <c r="C482" t="s">
        <v>19</v>
      </c>
      <c r="D482" t="s">
        <v>33</v>
      </c>
      <c r="E482" t="s">
        <v>562</v>
      </c>
    </row>
    <row r="483" spans="1:5" x14ac:dyDescent="0.25">
      <c r="A483" t="s">
        <v>1240</v>
      </c>
      <c r="B483" t="s">
        <v>20</v>
      </c>
      <c r="C483" t="s">
        <v>19</v>
      </c>
      <c r="D483" t="s">
        <v>33</v>
      </c>
      <c r="E483" t="s">
        <v>562</v>
      </c>
    </row>
    <row r="484" spans="1:5" x14ac:dyDescent="0.25">
      <c r="A484" t="s">
        <v>1245</v>
      </c>
      <c r="B484" t="s">
        <v>20</v>
      </c>
      <c r="C484" t="s">
        <v>19</v>
      </c>
      <c r="D484" t="s">
        <v>33</v>
      </c>
      <c r="E484" t="s">
        <v>562</v>
      </c>
    </row>
    <row r="485" spans="1:5" x14ac:dyDescent="0.25">
      <c r="A485" t="s">
        <v>1248</v>
      </c>
      <c r="B485" t="s">
        <v>20</v>
      </c>
      <c r="C485" t="s">
        <v>19</v>
      </c>
      <c r="D485" t="s">
        <v>33</v>
      </c>
      <c r="E485" t="s">
        <v>562</v>
      </c>
    </row>
    <row r="486" spans="1:5" x14ac:dyDescent="0.25">
      <c r="A486" t="s">
        <v>1250</v>
      </c>
      <c r="B486" t="s">
        <v>20</v>
      </c>
      <c r="C486" t="s">
        <v>19</v>
      </c>
      <c r="D486" t="s">
        <v>33</v>
      </c>
      <c r="E486" t="s">
        <v>562</v>
      </c>
    </row>
    <row r="487" spans="1:5" x14ac:dyDescent="0.25">
      <c r="A487" t="s">
        <v>1251</v>
      </c>
      <c r="B487" t="s">
        <v>20</v>
      </c>
      <c r="C487" t="s">
        <v>19</v>
      </c>
      <c r="D487" t="s">
        <v>33</v>
      </c>
      <c r="E487" t="s">
        <v>562</v>
      </c>
    </row>
    <row r="488" spans="1:5" x14ac:dyDescent="0.25">
      <c r="A488" t="s">
        <v>1253</v>
      </c>
      <c r="B488" t="s">
        <v>20</v>
      </c>
      <c r="C488" t="s">
        <v>19</v>
      </c>
      <c r="D488" t="s">
        <v>33</v>
      </c>
      <c r="E488" t="s">
        <v>562</v>
      </c>
    </row>
    <row r="489" spans="1:5" x14ac:dyDescent="0.25">
      <c r="A489" t="s">
        <v>1247</v>
      </c>
      <c r="B489" t="s">
        <v>20</v>
      </c>
      <c r="C489" t="s">
        <v>19</v>
      </c>
      <c r="D489" t="s">
        <v>33</v>
      </c>
      <c r="E489" t="s">
        <v>562</v>
      </c>
    </row>
    <row r="490" spans="1:5" x14ac:dyDescent="0.25">
      <c r="A490" t="s">
        <v>1252</v>
      </c>
      <c r="B490" t="s">
        <v>20</v>
      </c>
      <c r="C490" t="s">
        <v>19</v>
      </c>
      <c r="D490" t="s">
        <v>33</v>
      </c>
      <c r="E490" t="s">
        <v>562</v>
      </c>
    </row>
    <row r="491" spans="1:5" x14ac:dyDescent="0.25">
      <c r="A491" t="s">
        <v>1249</v>
      </c>
      <c r="B491" t="s">
        <v>20</v>
      </c>
      <c r="C491" t="s">
        <v>19</v>
      </c>
      <c r="D491" t="s">
        <v>33</v>
      </c>
      <c r="E491" t="s">
        <v>562</v>
      </c>
    </row>
    <row r="492" spans="1:5" x14ac:dyDescent="0.25">
      <c r="A492" t="s">
        <v>1259</v>
      </c>
      <c r="B492" t="s">
        <v>20</v>
      </c>
      <c r="C492" t="s">
        <v>19</v>
      </c>
      <c r="D492" t="s">
        <v>33</v>
      </c>
      <c r="E492" t="s">
        <v>563</v>
      </c>
    </row>
    <row r="493" spans="1:5" x14ac:dyDescent="0.25">
      <c r="A493" t="s">
        <v>1257</v>
      </c>
      <c r="B493" t="s">
        <v>20</v>
      </c>
      <c r="C493" t="s">
        <v>19</v>
      </c>
      <c r="D493" t="s">
        <v>33</v>
      </c>
      <c r="E493" t="s">
        <v>563</v>
      </c>
    </row>
    <row r="494" spans="1:5" x14ac:dyDescent="0.25">
      <c r="A494" t="s">
        <v>1258</v>
      </c>
      <c r="B494" t="s">
        <v>20</v>
      </c>
      <c r="C494" t="s">
        <v>19</v>
      </c>
      <c r="D494" t="s">
        <v>33</v>
      </c>
      <c r="E494" t="s">
        <v>563</v>
      </c>
    </row>
    <row r="495" spans="1:5" x14ac:dyDescent="0.25">
      <c r="A495" t="s">
        <v>1255</v>
      </c>
      <c r="B495" t="s">
        <v>20</v>
      </c>
      <c r="C495" t="s">
        <v>19</v>
      </c>
      <c r="D495" t="s">
        <v>33</v>
      </c>
      <c r="E495" t="s">
        <v>563</v>
      </c>
    </row>
    <row r="496" spans="1:5" x14ac:dyDescent="0.25">
      <c r="A496" t="s">
        <v>1256</v>
      </c>
      <c r="B496" t="s">
        <v>20</v>
      </c>
      <c r="C496" t="s">
        <v>19</v>
      </c>
      <c r="D496" t="s">
        <v>33</v>
      </c>
      <c r="E496" t="s">
        <v>563</v>
      </c>
    </row>
    <row r="497" spans="1:5" x14ac:dyDescent="0.25">
      <c r="A497" t="s">
        <v>1254</v>
      </c>
      <c r="B497" t="s">
        <v>20</v>
      </c>
      <c r="C497" t="s">
        <v>19</v>
      </c>
      <c r="D497" t="s">
        <v>33</v>
      </c>
      <c r="E497" t="s">
        <v>563</v>
      </c>
    </row>
    <row r="498" spans="1:5" x14ac:dyDescent="0.25">
      <c r="A498" t="s">
        <v>1260</v>
      </c>
      <c r="B498" t="s">
        <v>20</v>
      </c>
      <c r="C498" t="s">
        <v>19</v>
      </c>
      <c r="D498" t="s">
        <v>33</v>
      </c>
      <c r="E498" t="s">
        <v>563</v>
      </c>
    </row>
    <row r="499" spans="1:5" x14ac:dyDescent="0.25">
      <c r="A499" t="s">
        <v>1266</v>
      </c>
      <c r="B499" t="s">
        <v>20</v>
      </c>
      <c r="C499" t="s">
        <v>19</v>
      </c>
      <c r="D499" t="s">
        <v>33</v>
      </c>
      <c r="E499" t="s">
        <v>563</v>
      </c>
    </row>
    <row r="500" spans="1:5" x14ac:dyDescent="0.25">
      <c r="A500" t="s">
        <v>1261</v>
      </c>
      <c r="B500" t="s">
        <v>20</v>
      </c>
      <c r="C500" t="s">
        <v>19</v>
      </c>
      <c r="D500" t="s">
        <v>33</v>
      </c>
      <c r="E500" t="s">
        <v>563</v>
      </c>
    </row>
    <row r="501" spans="1:5" x14ac:dyDescent="0.25">
      <c r="A501" t="s">
        <v>1264</v>
      </c>
      <c r="B501" t="s">
        <v>20</v>
      </c>
      <c r="C501" t="s">
        <v>19</v>
      </c>
      <c r="D501" t="s">
        <v>33</v>
      </c>
      <c r="E501" t="s">
        <v>563</v>
      </c>
    </row>
    <row r="502" spans="1:5" x14ac:dyDescent="0.25">
      <c r="A502" t="s">
        <v>1262</v>
      </c>
      <c r="B502" t="s">
        <v>20</v>
      </c>
      <c r="C502" t="s">
        <v>19</v>
      </c>
      <c r="D502" t="s">
        <v>33</v>
      </c>
      <c r="E502" t="s">
        <v>563</v>
      </c>
    </row>
    <row r="503" spans="1:5" x14ac:dyDescent="0.25">
      <c r="A503" t="s">
        <v>1265</v>
      </c>
      <c r="B503" t="s">
        <v>20</v>
      </c>
      <c r="C503" t="s">
        <v>19</v>
      </c>
      <c r="D503" t="s">
        <v>33</v>
      </c>
      <c r="E503" t="s">
        <v>563</v>
      </c>
    </row>
    <row r="504" spans="1:5" x14ac:dyDescent="0.25">
      <c r="A504" t="s">
        <v>1267</v>
      </c>
      <c r="B504" t="s">
        <v>20</v>
      </c>
      <c r="C504" t="s">
        <v>19</v>
      </c>
      <c r="D504" t="s">
        <v>33</v>
      </c>
      <c r="E504" t="s">
        <v>563</v>
      </c>
    </row>
    <row r="505" spans="1:5" x14ac:dyDescent="0.25">
      <c r="A505" t="s">
        <v>1263</v>
      </c>
      <c r="B505" t="s">
        <v>20</v>
      </c>
      <c r="C505" t="s">
        <v>19</v>
      </c>
      <c r="D505" t="s">
        <v>33</v>
      </c>
      <c r="E505" t="s">
        <v>563</v>
      </c>
    </row>
    <row r="506" spans="1:5" x14ac:dyDescent="0.25">
      <c r="A506" t="s">
        <v>1268</v>
      </c>
      <c r="B506" t="s">
        <v>20</v>
      </c>
      <c r="C506" t="s">
        <v>21</v>
      </c>
      <c r="D506" t="s">
        <v>33</v>
      </c>
      <c r="E506" t="s">
        <v>564</v>
      </c>
    </row>
    <row r="507" spans="1:5" x14ac:dyDescent="0.25">
      <c r="A507" t="s">
        <v>1269</v>
      </c>
      <c r="B507" t="s">
        <v>20</v>
      </c>
      <c r="C507" t="s">
        <v>22</v>
      </c>
      <c r="D507" t="s">
        <v>33</v>
      </c>
      <c r="E507" t="s">
        <v>567</v>
      </c>
    </row>
    <row r="508" spans="1:5" x14ac:dyDescent="0.25">
      <c r="A508" t="s">
        <v>1270</v>
      </c>
      <c r="B508" t="s">
        <v>20</v>
      </c>
      <c r="C508" t="s">
        <v>21</v>
      </c>
      <c r="D508" t="s">
        <v>33</v>
      </c>
      <c r="E508" t="s">
        <v>564</v>
      </c>
    </row>
    <row r="509" spans="1:5" x14ac:dyDescent="0.25">
      <c r="A509" t="s">
        <v>1271</v>
      </c>
      <c r="B509" t="s">
        <v>20</v>
      </c>
      <c r="C509" t="s">
        <v>21</v>
      </c>
      <c r="D509" t="s">
        <v>33</v>
      </c>
      <c r="E509" t="s">
        <v>564</v>
      </c>
    </row>
    <row r="510" spans="1:5" x14ac:dyDescent="0.25">
      <c r="A510" t="s">
        <v>1272</v>
      </c>
      <c r="B510" t="s">
        <v>20</v>
      </c>
      <c r="C510" t="s">
        <v>19</v>
      </c>
      <c r="D510" t="s">
        <v>33</v>
      </c>
      <c r="E510" t="s">
        <v>562</v>
      </c>
    </row>
    <row r="511" spans="1:5" x14ac:dyDescent="0.25">
      <c r="A511" t="s">
        <v>1275</v>
      </c>
      <c r="B511" t="s">
        <v>20</v>
      </c>
      <c r="C511" t="s">
        <v>19</v>
      </c>
      <c r="D511" t="s">
        <v>33</v>
      </c>
      <c r="E511" t="s">
        <v>562</v>
      </c>
    </row>
    <row r="512" spans="1:5" x14ac:dyDescent="0.25">
      <c r="A512" t="s">
        <v>1276</v>
      </c>
      <c r="B512" t="s">
        <v>20</v>
      </c>
      <c r="C512" t="s">
        <v>19</v>
      </c>
      <c r="D512" t="s">
        <v>33</v>
      </c>
      <c r="E512" t="s">
        <v>562</v>
      </c>
    </row>
    <row r="513" spans="1:5" x14ac:dyDescent="0.25">
      <c r="A513" t="s">
        <v>1274</v>
      </c>
      <c r="B513" t="s">
        <v>20</v>
      </c>
      <c r="C513" t="s">
        <v>19</v>
      </c>
      <c r="D513" t="s">
        <v>33</v>
      </c>
      <c r="E513" t="s">
        <v>562</v>
      </c>
    </row>
    <row r="514" spans="1:5" x14ac:dyDescent="0.25">
      <c r="A514" t="s">
        <v>1273</v>
      </c>
      <c r="B514" t="s">
        <v>20</v>
      </c>
      <c r="C514" t="s">
        <v>19</v>
      </c>
      <c r="D514" t="s">
        <v>33</v>
      </c>
      <c r="E514" t="s">
        <v>562</v>
      </c>
    </row>
    <row r="515" spans="1:5" x14ac:dyDescent="0.25">
      <c r="A515" t="s">
        <v>1277</v>
      </c>
      <c r="B515" t="s">
        <v>20</v>
      </c>
      <c r="C515" t="s">
        <v>19</v>
      </c>
      <c r="D515" t="s">
        <v>33</v>
      </c>
      <c r="E515" t="s">
        <v>562</v>
      </c>
    </row>
    <row r="516" spans="1:5" x14ac:dyDescent="0.25">
      <c r="A516" t="s">
        <v>1278</v>
      </c>
      <c r="B516" t="s">
        <v>20</v>
      </c>
      <c r="C516" t="s">
        <v>19</v>
      </c>
      <c r="D516" t="s">
        <v>33</v>
      </c>
      <c r="E516" t="s">
        <v>562</v>
      </c>
    </row>
    <row r="517" spans="1:5" x14ac:dyDescent="0.25">
      <c r="A517" t="s">
        <v>1283</v>
      </c>
      <c r="B517" t="s">
        <v>20</v>
      </c>
      <c r="C517" t="s">
        <v>19</v>
      </c>
      <c r="D517" t="s">
        <v>33</v>
      </c>
      <c r="E517" t="s">
        <v>563</v>
      </c>
    </row>
    <row r="518" spans="1:5" x14ac:dyDescent="0.25">
      <c r="A518" t="s">
        <v>1281</v>
      </c>
      <c r="B518" t="s">
        <v>20</v>
      </c>
      <c r="C518" t="s">
        <v>19</v>
      </c>
      <c r="D518" t="s">
        <v>33</v>
      </c>
      <c r="E518" t="s">
        <v>563</v>
      </c>
    </row>
    <row r="519" spans="1:5" x14ac:dyDescent="0.25">
      <c r="A519" t="s">
        <v>1284</v>
      </c>
      <c r="B519" t="s">
        <v>20</v>
      </c>
      <c r="C519" t="s">
        <v>19</v>
      </c>
      <c r="D519" t="s">
        <v>33</v>
      </c>
      <c r="E519" t="s">
        <v>563</v>
      </c>
    </row>
    <row r="520" spans="1:5" x14ac:dyDescent="0.25">
      <c r="A520" t="s">
        <v>1285</v>
      </c>
      <c r="B520" t="s">
        <v>20</v>
      </c>
      <c r="C520" t="s">
        <v>19</v>
      </c>
      <c r="D520" t="s">
        <v>33</v>
      </c>
      <c r="E520" t="s">
        <v>563</v>
      </c>
    </row>
    <row r="521" spans="1:5" x14ac:dyDescent="0.25">
      <c r="A521" t="s">
        <v>1279</v>
      </c>
      <c r="B521" t="s">
        <v>20</v>
      </c>
      <c r="C521" t="s">
        <v>19</v>
      </c>
      <c r="D521" t="s">
        <v>33</v>
      </c>
      <c r="E521" t="s">
        <v>563</v>
      </c>
    </row>
    <row r="522" spans="1:5" x14ac:dyDescent="0.25">
      <c r="A522" t="s">
        <v>1280</v>
      </c>
      <c r="B522" t="s">
        <v>20</v>
      </c>
      <c r="C522" t="s">
        <v>19</v>
      </c>
      <c r="D522" t="s">
        <v>33</v>
      </c>
      <c r="E522" t="s">
        <v>563</v>
      </c>
    </row>
    <row r="523" spans="1:5" x14ac:dyDescent="0.25">
      <c r="A523" t="s">
        <v>1282</v>
      </c>
      <c r="B523" t="s">
        <v>20</v>
      </c>
      <c r="C523" t="s">
        <v>19</v>
      </c>
      <c r="D523" t="s">
        <v>33</v>
      </c>
      <c r="E523" t="s">
        <v>563</v>
      </c>
    </row>
    <row r="524" spans="1:5" x14ac:dyDescent="0.25">
      <c r="A524" t="s">
        <v>1286</v>
      </c>
      <c r="B524" t="s">
        <v>20</v>
      </c>
      <c r="C524" t="s">
        <v>19</v>
      </c>
      <c r="D524" t="s">
        <v>33</v>
      </c>
      <c r="E524" t="s">
        <v>563</v>
      </c>
    </row>
    <row r="525" spans="1:5" x14ac:dyDescent="0.25">
      <c r="A525" t="s">
        <v>1292</v>
      </c>
      <c r="B525" t="s">
        <v>20</v>
      </c>
      <c r="C525" t="s">
        <v>19</v>
      </c>
      <c r="D525" t="s">
        <v>33</v>
      </c>
      <c r="E525" t="s">
        <v>563</v>
      </c>
    </row>
    <row r="526" spans="1:5" x14ac:dyDescent="0.25">
      <c r="A526" t="s">
        <v>1288</v>
      </c>
      <c r="B526" t="s">
        <v>20</v>
      </c>
      <c r="C526" t="s">
        <v>19</v>
      </c>
      <c r="D526" t="s">
        <v>33</v>
      </c>
      <c r="E526" t="s">
        <v>563</v>
      </c>
    </row>
    <row r="527" spans="1:5" x14ac:dyDescent="0.25">
      <c r="A527" t="s">
        <v>1287</v>
      </c>
      <c r="B527" t="s">
        <v>20</v>
      </c>
      <c r="C527" t="s">
        <v>19</v>
      </c>
      <c r="D527" t="s">
        <v>33</v>
      </c>
      <c r="E527" t="s">
        <v>563</v>
      </c>
    </row>
    <row r="528" spans="1:5" x14ac:dyDescent="0.25">
      <c r="A528" t="s">
        <v>1290</v>
      </c>
      <c r="B528" t="s">
        <v>20</v>
      </c>
      <c r="C528" t="s">
        <v>19</v>
      </c>
      <c r="D528" t="s">
        <v>33</v>
      </c>
      <c r="E528" t="s">
        <v>563</v>
      </c>
    </row>
    <row r="529" spans="1:5" x14ac:dyDescent="0.25">
      <c r="A529" t="s">
        <v>1291</v>
      </c>
      <c r="B529" t="s">
        <v>20</v>
      </c>
      <c r="C529" t="s">
        <v>19</v>
      </c>
      <c r="D529" t="s">
        <v>33</v>
      </c>
      <c r="E529" t="s">
        <v>563</v>
      </c>
    </row>
    <row r="530" spans="1:5" x14ac:dyDescent="0.25">
      <c r="A530" t="s">
        <v>1289</v>
      </c>
      <c r="B530" t="s">
        <v>20</v>
      </c>
      <c r="C530" t="s">
        <v>19</v>
      </c>
      <c r="D530" t="s">
        <v>33</v>
      </c>
      <c r="E530" t="s">
        <v>563</v>
      </c>
    </row>
    <row r="531" spans="1:5" x14ac:dyDescent="0.25">
      <c r="A531" t="s">
        <v>1293</v>
      </c>
      <c r="B531" t="s">
        <v>16</v>
      </c>
      <c r="C531" t="s">
        <v>17</v>
      </c>
      <c r="D531" t="s">
        <v>33</v>
      </c>
      <c r="E531" t="s">
        <v>569</v>
      </c>
    </row>
    <row r="532" spans="1:5" x14ac:dyDescent="0.25">
      <c r="A532" t="s">
        <v>1297</v>
      </c>
      <c r="B532" t="s">
        <v>20</v>
      </c>
      <c r="C532" t="s">
        <v>19</v>
      </c>
      <c r="D532" t="s">
        <v>33</v>
      </c>
      <c r="E532" t="s">
        <v>563</v>
      </c>
    </row>
    <row r="533" spans="1:5" x14ac:dyDescent="0.25">
      <c r="A533" t="s">
        <v>1299</v>
      </c>
      <c r="B533" t="s">
        <v>20</v>
      </c>
      <c r="C533" t="s">
        <v>19</v>
      </c>
      <c r="D533" t="s">
        <v>33</v>
      </c>
      <c r="E533" t="s">
        <v>563</v>
      </c>
    </row>
    <row r="534" spans="1:5" x14ac:dyDescent="0.25">
      <c r="A534" t="s">
        <v>1294</v>
      </c>
      <c r="B534" t="s">
        <v>20</v>
      </c>
      <c r="C534" t="s">
        <v>19</v>
      </c>
      <c r="D534" t="s">
        <v>33</v>
      </c>
      <c r="E534" t="s">
        <v>563</v>
      </c>
    </row>
    <row r="535" spans="1:5" x14ac:dyDescent="0.25">
      <c r="A535" t="s">
        <v>1298</v>
      </c>
      <c r="B535" t="s">
        <v>20</v>
      </c>
      <c r="C535" t="s">
        <v>19</v>
      </c>
      <c r="D535" t="s">
        <v>33</v>
      </c>
      <c r="E535" t="s">
        <v>563</v>
      </c>
    </row>
    <row r="536" spans="1:5" x14ac:dyDescent="0.25">
      <c r="A536" t="s">
        <v>1296</v>
      </c>
      <c r="B536" t="s">
        <v>20</v>
      </c>
      <c r="C536" t="s">
        <v>19</v>
      </c>
      <c r="D536" t="s">
        <v>33</v>
      </c>
      <c r="E536" t="s">
        <v>563</v>
      </c>
    </row>
    <row r="537" spans="1:5" x14ac:dyDescent="0.25">
      <c r="A537" t="s">
        <v>1300</v>
      </c>
      <c r="B537" t="s">
        <v>20</v>
      </c>
      <c r="C537" t="s">
        <v>19</v>
      </c>
      <c r="D537" t="s">
        <v>33</v>
      </c>
      <c r="E537" t="s">
        <v>563</v>
      </c>
    </row>
    <row r="538" spans="1:5" x14ac:dyDescent="0.25">
      <c r="A538" t="s">
        <v>1295</v>
      </c>
      <c r="B538" t="s">
        <v>20</v>
      </c>
      <c r="C538" t="s">
        <v>19</v>
      </c>
      <c r="D538" t="s">
        <v>33</v>
      </c>
      <c r="E538" t="s">
        <v>563</v>
      </c>
    </row>
    <row r="539" spans="1:5" x14ac:dyDescent="0.25">
      <c r="A539" t="s">
        <v>1306</v>
      </c>
      <c r="B539" t="s">
        <v>20</v>
      </c>
      <c r="C539" t="s">
        <v>19</v>
      </c>
      <c r="D539" t="s">
        <v>33</v>
      </c>
      <c r="E539" t="s">
        <v>563</v>
      </c>
    </row>
    <row r="540" spans="1:5" x14ac:dyDescent="0.25">
      <c r="A540" t="s">
        <v>1304</v>
      </c>
      <c r="B540" t="s">
        <v>20</v>
      </c>
      <c r="C540" t="s">
        <v>19</v>
      </c>
      <c r="D540" t="s">
        <v>33</v>
      </c>
      <c r="E540" t="s">
        <v>563</v>
      </c>
    </row>
    <row r="541" spans="1:5" x14ac:dyDescent="0.25">
      <c r="A541" t="s">
        <v>1307</v>
      </c>
      <c r="B541" t="s">
        <v>20</v>
      </c>
      <c r="C541" t="s">
        <v>19</v>
      </c>
      <c r="D541" t="s">
        <v>33</v>
      </c>
      <c r="E541" t="s">
        <v>563</v>
      </c>
    </row>
    <row r="542" spans="1:5" x14ac:dyDescent="0.25">
      <c r="A542" t="s">
        <v>1302</v>
      </c>
      <c r="B542" t="s">
        <v>20</v>
      </c>
      <c r="C542" t="s">
        <v>19</v>
      </c>
      <c r="D542" t="s">
        <v>33</v>
      </c>
      <c r="E542" t="s">
        <v>563</v>
      </c>
    </row>
    <row r="543" spans="1:5" x14ac:dyDescent="0.25">
      <c r="A543" t="s">
        <v>1305</v>
      </c>
      <c r="B543" t="s">
        <v>20</v>
      </c>
      <c r="C543" t="s">
        <v>19</v>
      </c>
      <c r="D543" t="s">
        <v>33</v>
      </c>
      <c r="E543" t="s">
        <v>563</v>
      </c>
    </row>
    <row r="544" spans="1:5" x14ac:dyDescent="0.25">
      <c r="A544" t="s">
        <v>1303</v>
      </c>
      <c r="B544" t="s">
        <v>20</v>
      </c>
      <c r="C544" t="s">
        <v>19</v>
      </c>
      <c r="D544" t="s">
        <v>33</v>
      </c>
      <c r="E544" t="s">
        <v>563</v>
      </c>
    </row>
    <row r="545" spans="1:5" x14ac:dyDescent="0.25">
      <c r="A545" t="s">
        <v>1301</v>
      </c>
      <c r="B545" t="s">
        <v>20</v>
      </c>
      <c r="C545" t="s">
        <v>19</v>
      </c>
      <c r="D545" t="s">
        <v>33</v>
      </c>
      <c r="E545" t="s">
        <v>563</v>
      </c>
    </row>
    <row r="546" spans="1:5" x14ac:dyDescent="0.25">
      <c r="A546" t="s">
        <v>1313</v>
      </c>
      <c r="B546" t="s">
        <v>20</v>
      </c>
      <c r="C546" t="s">
        <v>19</v>
      </c>
      <c r="D546" t="s">
        <v>33</v>
      </c>
      <c r="E546" t="s">
        <v>562</v>
      </c>
    </row>
    <row r="547" spans="1:5" x14ac:dyDescent="0.25">
      <c r="A547" t="s">
        <v>1310</v>
      </c>
      <c r="B547" t="s">
        <v>20</v>
      </c>
      <c r="C547" t="s">
        <v>19</v>
      </c>
      <c r="D547" t="s">
        <v>33</v>
      </c>
      <c r="E547" t="s">
        <v>562</v>
      </c>
    </row>
    <row r="548" spans="1:5" x14ac:dyDescent="0.25">
      <c r="A548" t="s">
        <v>1314</v>
      </c>
      <c r="B548" t="s">
        <v>20</v>
      </c>
      <c r="C548" t="s">
        <v>19</v>
      </c>
      <c r="D548" t="s">
        <v>33</v>
      </c>
      <c r="E548" t="s">
        <v>562</v>
      </c>
    </row>
    <row r="549" spans="1:5" x14ac:dyDescent="0.25">
      <c r="A549" t="s">
        <v>1311</v>
      </c>
      <c r="B549" t="s">
        <v>20</v>
      </c>
      <c r="C549" t="s">
        <v>19</v>
      </c>
      <c r="D549" t="s">
        <v>33</v>
      </c>
      <c r="E549" t="s">
        <v>562</v>
      </c>
    </row>
    <row r="550" spans="1:5" x14ac:dyDescent="0.25">
      <c r="A550" t="s">
        <v>1309</v>
      </c>
      <c r="B550" t="s">
        <v>20</v>
      </c>
      <c r="C550" t="s">
        <v>19</v>
      </c>
      <c r="D550" t="s">
        <v>33</v>
      </c>
      <c r="E550" t="s">
        <v>562</v>
      </c>
    </row>
    <row r="551" spans="1:5" x14ac:dyDescent="0.25">
      <c r="A551" t="s">
        <v>1308</v>
      </c>
      <c r="B551" t="s">
        <v>20</v>
      </c>
      <c r="C551" t="s">
        <v>19</v>
      </c>
      <c r="D551" t="s">
        <v>33</v>
      </c>
      <c r="E551" t="s">
        <v>562</v>
      </c>
    </row>
    <row r="552" spans="1:5" x14ac:dyDescent="0.25">
      <c r="A552" t="s">
        <v>1312</v>
      </c>
      <c r="B552" t="s">
        <v>20</v>
      </c>
      <c r="C552" t="s">
        <v>19</v>
      </c>
      <c r="D552" t="s">
        <v>33</v>
      </c>
      <c r="E552" t="s">
        <v>562</v>
      </c>
    </row>
    <row r="553" spans="1:5" x14ac:dyDescent="0.25">
      <c r="A553" t="s">
        <v>1315</v>
      </c>
      <c r="B553" t="s">
        <v>16</v>
      </c>
      <c r="C553" t="s">
        <v>17</v>
      </c>
      <c r="D553" t="s">
        <v>33</v>
      </c>
      <c r="E553" t="s">
        <v>558</v>
      </c>
    </row>
    <row r="554" spans="1:5" x14ac:dyDescent="0.25">
      <c r="A554" t="s">
        <v>24283</v>
      </c>
      <c r="B554" t="s">
        <v>20</v>
      </c>
      <c r="C554" t="s">
        <v>21</v>
      </c>
      <c r="D554" t="s">
        <v>33</v>
      </c>
      <c r="E554" t="s">
        <v>537</v>
      </c>
    </row>
    <row r="555" spans="1:5" x14ac:dyDescent="0.25">
      <c r="A555" t="s">
        <v>1322</v>
      </c>
      <c r="B555" t="s">
        <v>20</v>
      </c>
      <c r="C555" t="s">
        <v>19</v>
      </c>
      <c r="D555" t="s">
        <v>33</v>
      </c>
      <c r="E555" t="s">
        <v>563</v>
      </c>
    </row>
    <row r="556" spans="1:5" x14ac:dyDescent="0.25">
      <c r="A556" t="s">
        <v>1320</v>
      </c>
      <c r="B556" t="s">
        <v>20</v>
      </c>
      <c r="C556" t="s">
        <v>19</v>
      </c>
      <c r="D556" t="s">
        <v>33</v>
      </c>
      <c r="E556" t="s">
        <v>563</v>
      </c>
    </row>
    <row r="557" spans="1:5" x14ac:dyDescent="0.25">
      <c r="A557" t="s">
        <v>1317</v>
      </c>
      <c r="B557" t="s">
        <v>20</v>
      </c>
      <c r="C557" t="s">
        <v>19</v>
      </c>
      <c r="D557" t="s">
        <v>33</v>
      </c>
      <c r="E557" t="s">
        <v>563</v>
      </c>
    </row>
    <row r="558" spans="1:5" x14ac:dyDescent="0.25">
      <c r="A558" t="s">
        <v>1321</v>
      </c>
      <c r="B558" t="s">
        <v>20</v>
      </c>
      <c r="C558" t="s">
        <v>19</v>
      </c>
      <c r="D558" t="s">
        <v>33</v>
      </c>
      <c r="E558" t="s">
        <v>563</v>
      </c>
    </row>
    <row r="559" spans="1:5" x14ac:dyDescent="0.25">
      <c r="A559" t="s">
        <v>1319</v>
      </c>
      <c r="B559" t="s">
        <v>20</v>
      </c>
      <c r="C559" t="s">
        <v>19</v>
      </c>
      <c r="D559" t="s">
        <v>33</v>
      </c>
      <c r="E559" t="s">
        <v>563</v>
      </c>
    </row>
    <row r="560" spans="1:5" x14ac:dyDescent="0.25">
      <c r="A560" t="s">
        <v>1318</v>
      </c>
      <c r="B560" t="s">
        <v>20</v>
      </c>
      <c r="C560" t="s">
        <v>19</v>
      </c>
      <c r="D560" t="s">
        <v>33</v>
      </c>
      <c r="E560" t="s">
        <v>563</v>
      </c>
    </row>
    <row r="561" spans="1:5" x14ac:dyDescent="0.25">
      <c r="A561" t="s">
        <v>1316</v>
      </c>
      <c r="B561" t="s">
        <v>20</v>
      </c>
      <c r="C561" t="s">
        <v>19</v>
      </c>
      <c r="D561" t="s">
        <v>33</v>
      </c>
      <c r="E561" t="s">
        <v>563</v>
      </c>
    </row>
    <row r="562" spans="1:5" x14ac:dyDescent="0.25">
      <c r="A562" t="s">
        <v>1327</v>
      </c>
      <c r="B562" t="s">
        <v>20</v>
      </c>
      <c r="C562" t="s">
        <v>19</v>
      </c>
      <c r="D562" t="s">
        <v>33</v>
      </c>
      <c r="E562" t="s">
        <v>563</v>
      </c>
    </row>
    <row r="563" spans="1:5" x14ac:dyDescent="0.25">
      <c r="A563" t="s">
        <v>1328</v>
      </c>
      <c r="B563" t="s">
        <v>20</v>
      </c>
      <c r="C563" t="s">
        <v>19</v>
      </c>
      <c r="D563" t="s">
        <v>33</v>
      </c>
      <c r="E563" t="s">
        <v>563</v>
      </c>
    </row>
    <row r="564" spans="1:5" x14ac:dyDescent="0.25">
      <c r="A564" t="s">
        <v>1325</v>
      </c>
      <c r="B564" t="s">
        <v>20</v>
      </c>
      <c r="C564" t="s">
        <v>19</v>
      </c>
      <c r="D564" t="s">
        <v>33</v>
      </c>
      <c r="E564" t="s">
        <v>563</v>
      </c>
    </row>
    <row r="565" spans="1:5" x14ac:dyDescent="0.25">
      <c r="A565" t="s">
        <v>1324</v>
      </c>
      <c r="B565" t="s">
        <v>20</v>
      </c>
      <c r="C565" t="s">
        <v>19</v>
      </c>
      <c r="D565" t="s">
        <v>33</v>
      </c>
      <c r="E565" t="s">
        <v>563</v>
      </c>
    </row>
    <row r="566" spans="1:5" x14ac:dyDescent="0.25">
      <c r="A566" t="s">
        <v>1323</v>
      </c>
      <c r="B566" t="s">
        <v>20</v>
      </c>
      <c r="C566" t="s">
        <v>19</v>
      </c>
      <c r="D566" t="s">
        <v>33</v>
      </c>
      <c r="E566" t="s">
        <v>563</v>
      </c>
    </row>
    <row r="567" spans="1:5" x14ac:dyDescent="0.25">
      <c r="A567" t="s">
        <v>1326</v>
      </c>
      <c r="B567" t="s">
        <v>20</v>
      </c>
      <c r="C567" t="s">
        <v>19</v>
      </c>
      <c r="D567" t="s">
        <v>33</v>
      </c>
      <c r="E567" t="s">
        <v>563</v>
      </c>
    </row>
    <row r="568" spans="1:5" x14ac:dyDescent="0.25">
      <c r="A568" t="s">
        <v>1329</v>
      </c>
      <c r="B568" t="s">
        <v>20</v>
      </c>
      <c r="C568" t="s">
        <v>19</v>
      </c>
      <c r="D568" t="s">
        <v>33</v>
      </c>
      <c r="E568" t="s">
        <v>563</v>
      </c>
    </row>
    <row r="569" spans="1:5" x14ac:dyDescent="0.25">
      <c r="A569" t="s">
        <v>1334</v>
      </c>
      <c r="B569" t="s">
        <v>20</v>
      </c>
      <c r="C569" t="s">
        <v>21</v>
      </c>
      <c r="D569" t="s">
        <v>33</v>
      </c>
      <c r="E569" t="s">
        <v>570</v>
      </c>
    </row>
    <row r="570" spans="1:5" x14ac:dyDescent="0.25">
      <c r="A570" t="s">
        <v>1336</v>
      </c>
      <c r="B570" t="s">
        <v>20</v>
      </c>
      <c r="C570" t="s">
        <v>21</v>
      </c>
      <c r="D570" t="s">
        <v>33</v>
      </c>
      <c r="E570" t="s">
        <v>570</v>
      </c>
    </row>
    <row r="571" spans="1:5" x14ac:dyDescent="0.25">
      <c r="A571" t="s">
        <v>1335</v>
      </c>
      <c r="B571" t="s">
        <v>20</v>
      </c>
      <c r="C571" t="s">
        <v>21</v>
      </c>
      <c r="D571" t="s">
        <v>33</v>
      </c>
      <c r="E571" t="s">
        <v>570</v>
      </c>
    </row>
    <row r="572" spans="1:5" x14ac:dyDescent="0.25">
      <c r="A572" t="s">
        <v>1331</v>
      </c>
      <c r="B572" t="s">
        <v>20</v>
      </c>
      <c r="C572" t="s">
        <v>21</v>
      </c>
      <c r="D572" t="s">
        <v>33</v>
      </c>
      <c r="E572" t="s">
        <v>570</v>
      </c>
    </row>
    <row r="573" spans="1:5" x14ac:dyDescent="0.25">
      <c r="A573" t="s">
        <v>1332</v>
      </c>
      <c r="B573" t="s">
        <v>20</v>
      </c>
      <c r="C573" t="s">
        <v>21</v>
      </c>
      <c r="D573" t="s">
        <v>33</v>
      </c>
      <c r="E573" t="s">
        <v>570</v>
      </c>
    </row>
    <row r="574" spans="1:5" x14ac:dyDescent="0.25">
      <c r="A574" t="s">
        <v>1330</v>
      </c>
      <c r="B574" t="s">
        <v>20</v>
      </c>
      <c r="C574" t="s">
        <v>21</v>
      </c>
      <c r="D574" t="s">
        <v>33</v>
      </c>
      <c r="E574" t="s">
        <v>570</v>
      </c>
    </row>
    <row r="575" spans="1:5" x14ac:dyDescent="0.25">
      <c r="A575" t="s">
        <v>1333</v>
      </c>
      <c r="B575" t="s">
        <v>20</v>
      </c>
      <c r="C575" t="s">
        <v>21</v>
      </c>
      <c r="D575" t="s">
        <v>33</v>
      </c>
      <c r="E575" t="s">
        <v>570</v>
      </c>
    </row>
    <row r="576" spans="1:5" x14ac:dyDescent="0.25">
      <c r="A576" t="s">
        <v>1339</v>
      </c>
      <c r="B576" t="s">
        <v>20</v>
      </c>
      <c r="C576" t="s">
        <v>19</v>
      </c>
      <c r="D576" t="s">
        <v>33</v>
      </c>
      <c r="E576" t="s">
        <v>563</v>
      </c>
    </row>
    <row r="577" spans="1:5" x14ac:dyDescent="0.25">
      <c r="A577" t="s">
        <v>1341</v>
      </c>
      <c r="B577" t="s">
        <v>20</v>
      </c>
      <c r="C577" t="s">
        <v>19</v>
      </c>
      <c r="D577" t="s">
        <v>33</v>
      </c>
      <c r="E577" t="s">
        <v>563</v>
      </c>
    </row>
    <row r="578" spans="1:5" x14ac:dyDescent="0.25">
      <c r="A578" t="s">
        <v>1337</v>
      </c>
      <c r="B578" t="s">
        <v>20</v>
      </c>
      <c r="C578" t="s">
        <v>19</v>
      </c>
      <c r="D578" t="s">
        <v>33</v>
      </c>
      <c r="E578" t="s">
        <v>563</v>
      </c>
    </row>
    <row r="579" spans="1:5" x14ac:dyDescent="0.25">
      <c r="A579" t="s">
        <v>1342</v>
      </c>
      <c r="B579" t="s">
        <v>20</v>
      </c>
      <c r="C579" t="s">
        <v>19</v>
      </c>
      <c r="D579" t="s">
        <v>33</v>
      </c>
      <c r="E579" t="s">
        <v>563</v>
      </c>
    </row>
    <row r="580" spans="1:5" x14ac:dyDescent="0.25">
      <c r="A580" t="s">
        <v>1340</v>
      </c>
      <c r="B580" t="s">
        <v>20</v>
      </c>
      <c r="C580" t="s">
        <v>19</v>
      </c>
      <c r="D580" t="s">
        <v>33</v>
      </c>
      <c r="E580" t="s">
        <v>563</v>
      </c>
    </row>
    <row r="581" spans="1:5" x14ac:dyDescent="0.25">
      <c r="A581" t="s">
        <v>1338</v>
      </c>
      <c r="B581" t="s">
        <v>20</v>
      </c>
      <c r="C581" t="s">
        <v>19</v>
      </c>
      <c r="D581" t="s">
        <v>33</v>
      </c>
      <c r="E581" t="s">
        <v>563</v>
      </c>
    </row>
    <row r="582" spans="1:5" x14ac:dyDescent="0.25">
      <c r="A582" t="s">
        <v>1343</v>
      </c>
      <c r="B582" t="s">
        <v>20</v>
      </c>
      <c r="C582" t="s">
        <v>19</v>
      </c>
      <c r="D582" t="s">
        <v>33</v>
      </c>
      <c r="E582" t="s">
        <v>563</v>
      </c>
    </row>
    <row r="583" spans="1:5" x14ac:dyDescent="0.25">
      <c r="A583" t="s">
        <v>1346</v>
      </c>
      <c r="B583" t="s">
        <v>20</v>
      </c>
      <c r="C583" t="s">
        <v>19</v>
      </c>
      <c r="D583" t="s">
        <v>33</v>
      </c>
      <c r="E583" t="s">
        <v>563</v>
      </c>
    </row>
    <row r="584" spans="1:5" x14ac:dyDescent="0.25">
      <c r="A584" t="s">
        <v>1348</v>
      </c>
      <c r="B584" t="s">
        <v>20</v>
      </c>
      <c r="C584" t="s">
        <v>19</v>
      </c>
      <c r="D584" t="s">
        <v>33</v>
      </c>
      <c r="E584" t="s">
        <v>563</v>
      </c>
    </row>
    <row r="585" spans="1:5" x14ac:dyDescent="0.25">
      <c r="A585" t="s">
        <v>1350</v>
      </c>
      <c r="B585" t="s">
        <v>20</v>
      </c>
      <c r="C585" t="s">
        <v>19</v>
      </c>
      <c r="D585" t="s">
        <v>33</v>
      </c>
      <c r="E585" t="s">
        <v>563</v>
      </c>
    </row>
    <row r="586" spans="1:5" x14ac:dyDescent="0.25">
      <c r="A586" t="s">
        <v>1347</v>
      </c>
      <c r="B586" t="s">
        <v>20</v>
      </c>
      <c r="C586" t="s">
        <v>19</v>
      </c>
      <c r="D586" t="s">
        <v>33</v>
      </c>
      <c r="E586" t="s">
        <v>563</v>
      </c>
    </row>
    <row r="587" spans="1:5" x14ac:dyDescent="0.25">
      <c r="A587" t="s">
        <v>1345</v>
      </c>
      <c r="B587" t="s">
        <v>20</v>
      </c>
      <c r="C587" t="s">
        <v>19</v>
      </c>
      <c r="D587" t="s">
        <v>33</v>
      </c>
      <c r="E587" t="s">
        <v>563</v>
      </c>
    </row>
    <row r="588" spans="1:5" x14ac:dyDescent="0.25">
      <c r="A588" t="s">
        <v>1344</v>
      </c>
      <c r="B588" t="s">
        <v>20</v>
      </c>
      <c r="C588" t="s">
        <v>19</v>
      </c>
      <c r="D588" t="s">
        <v>33</v>
      </c>
      <c r="E588" t="s">
        <v>563</v>
      </c>
    </row>
    <row r="589" spans="1:5" x14ac:dyDescent="0.25">
      <c r="A589" t="s">
        <v>1349</v>
      </c>
      <c r="B589" t="s">
        <v>20</v>
      </c>
      <c r="C589" t="s">
        <v>19</v>
      </c>
      <c r="D589" t="s">
        <v>33</v>
      </c>
      <c r="E589" t="s">
        <v>563</v>
      </c>
    </row>
    <row r="590" spans="1:5" x14ac:dyDescent="0.25">
      <c r="A590" t="s">
        <v>1357</v>
      </c>
      <c r="B590" t="s">
        <v>20</v>
      </c>
      <c r="C590" t="s">
        <v>19</v>
      </c>
      <c r="D590" t="s">
        <v>33</v>
      </c>
      <c r="E590" t="s">
        <v>563</v>
      </c>
    </row>
    <row r="591" spans="1:5" x14ac:dyDescent="0.25">
      <c r="A591" t="s">
        <v>1356</v>
      </c>
      <c r="B591" t="s">
        <v>20</v>
      </c>
      <c r="C591" t="s">
        <v>19</v>
      </c>
      <c r="D591" t="s">
        <v>33</v>
      </c>
      <c r="E591" t="s">
        <v>563</v>
      </c>
    </row>
    <row r="592" spans="1:5" x14ac:dyDescent="0.25">
      <c r="A592" t="s">
        <v>1355</v>
      </c>
      <c r="B592" t="s">
        <v>20</v>
      </c>
      <c r="C592" t="s">
        <v>19</v>
      </c>
      <c r="D592" t="s">
        <v>33</v>
      </c>
      <c r="E592" t="s">
        <v>563</v>
      </c>
    </row>
    <row r="593" spans="1:5" x14ac:dyDescent="0.25">
      <c r="A593" t="s">
        <v>1351</v>
      </c>
      <c r="B593" t="s">
        <v>20</v>
      </c>
      <c r="C593" t="s">
        <v>19</v>
      </c>
      <c r="D593" t="s">
        <v>33</v>
      </c>
      <c r="E593" t="s">
        <v>563</v>
      </c>
    </row>
    <row r="594" spans="1:5" x14ac:dyDescent="0.25">
      <c r="A594" t="s">
        <v>1354</v>
      </c>
      <c r="B594" t="s">
        <v>20</v>
      </c>
      <c r="C594" t="s">
        <v>19</v>
      </c>
      <c r="D594" t="s">
        <v>33</v>
      </c>
      <c r="E594" t="s">
        <v>563</v>
      </c>
    </row>
    <row r="595" spans="1:5" x14ac:dyDescent="0.25">
      <c r="A595" t="s">
        <v>1352</v>
      </c>
      <c r="B595" t="s">
        <v>20</v>
      </c>
      <c r="C595" t="s">
        <v>19</v>
      </c>
      <c r="D595" t="s">
        <v>33</v>
      </c>
      <c r="E595" t="s">
        <v>563</v>
      </c>
    </row>
    <row r="596" spans="1:5" x14ac:dyDescent="0.25">
      <c r="A596" t="s">
        <v>1353</v>
      </c>
      <c r="B596" t="s">
        <v>20</v>
      </c>
      <c r="C596" t="s">
        <v>19</v>
      </c>
      <c r="D596" t="s">
        <v>33</v>
      </c>
      <c r="E596" t="s">
        <v>563</v>
      </c>
    </row>
    <row r="597" spans="1:5" x14ac:dyDescent="0.25">
      <c r="A597" t="s">
        <v>1358</v>
      </c>
      <c r="B597" t="s">
        <v>20</v>
      </c>
      <c r="C597" t="s">
        <v>21</v>
      </c>
      <c r="D597" t="s">
        <v>33</v>
      </c>
      <c r="E597" t="s">
        <v>564</v>
      </c>
    </row>
    <row r="598" spans="1:5" x14ac:dyDescent="0.25">
      <c r="A598" t="s">
        <v>1364</v>
      </c>
      <c r="B598" t="s">
        <v>20</v>
      </c>
      <c r="C598" t="s">
        <v>19</v>
      </c>
      <c r="D598" t="s">
        <v>33</v>
      </c>
      <c r="E598" t="s">
        <v>562</v>
      </c>
    </row>
    <row r="599" spans="1:5" x14ac:dyDescent="0.25">
      <c r="A599" t="s">
        <v>1361</v>
      </c>
      <c r="B599" t="s">
        <v>20</v>
      </c>
      <c r="C599" t="s">
        <v>19</v>
      </c>
      <c r="D599" t="s">
        <v>33</v>
      </c>
      <c r="E599" t="s">
        <v>562</v>
      </c>
    </row>
    <row r="600" spans="1:5" x14ac:dyDescent="0.25">
      <c r="A600" t="s">
        <v>1365</v>
      </c>
      <c r="B600" t="s">
        <v>20</v>
      </c>
      <c r="C600" t="s">
        <v>19</v>
      </c>
      <c r="D600" t="s">
        <v>33</v>
      </c>
      <c r="E600" t="s">
        <v>562</v>
      </c>
    </row>
    <row r="601" spans="1:5" x14ac:dyDescent="0.25">
      <c r="A601" t="s">
        <v>1362</v>
      </c>
      <c r="B601" t="s">
        <v>20</v>
      </c>
      <c r="C601" t="s">
        <v>19</v>
      </c>
      <c r="D601" t="s">
        <v>33</v>
      </c>
      <c r="E601" t="s">
        <v>562</v>
      </c>
    </row>
    <row r="602" spans="1:5" x14ac:dyDescent="0.25">
      <c r="A602" t="s">
        <v>1360</v>
      </c>
      <c r="B602" t="s">
        <v>20</v>
      </c>
      <c r="C602" t="s">
        <v>19</v>
      </c>
      <c r="D602" t="s">
        <v>33</v>
      </c>
      <c r="E602" t="s">
        <v>562</v>
      </c>
    </row>
    <row r="603" spans="1:5" x14ac:dyDescent="0.25">
      <c r="A603" t="s">
        <v>1363</v>
      </c>
      <c r="B603" t="s">
        <v>20</v>
      </c>
      <c r="C603" t="s">
        <v>19</v>
      </c>
      <c r="D603" t="s">
        <v>33</v>
      </c>
      <c r="E603" t="s">
        <v>562</v>
      </c>
    </row>
    <row r="604" spans="1:5" x14ac:dyDescent="0.25">
      <c r="A604" t="s">
        <v>1359</v>
      </c>
      <c r="B604" t="s">
        <v>20</v>
      </c>
      <c r="C604" t="s">
        <v>19</v>
      </c>
      <c r="D604" t="s">
        <v>33</v>
      </c>
      <c r="E604" t="s">
        <v>562</v>
      </c>
    </row>
    <row r="605" spans="1:5" x14ac:dyDescent="0.25">
      <c r="A605" t="s">
        <v>1367</v>
      </c>
      <c r="B605" t="s">
        <v>20</v>
      </c>
      <c r="C605" t="s">
        <v>19</v>
      </c>
      <c r="D605" t="s">
        <v>33</v>
      </c>
      <c r="E605" t="s">
        <v>562</v>
      </c>
    </row>
    <row r="606" spans="1:5" x14ac:dyDescent="0.25">
      <c r="A606" t="s">
        <v>1370</v>
      </c>
      <c r="B606" t="s">
        <v>20</v>
      </c>
      <c r="C606" t="s">
        <v>19</v>
      </c>
      <c r="D606" t="s">
        <v>33</v>
      </c>
      <c r="E606" t="s">
        <v>562</v>
      </c>
    </row>
    <row r="607" spans="1:5" x14ac:dyDescent="0.25">
      <c r="A607" t="s">
        <v>1372</v>
      </c>
      <c r="B607" t="s">
        <v>20</v>
      </c>
      <c r="C607" t="s">
        <v>19</v>
      </c>
      <c r="D607" t="s">
        <v>33</v>
      </c>
      <c r="E607" t="s">
        <v>562</v>
      </c>
    </row>
    <row r="608" spans="1:5" x14ac:dyDescent="0.25">
      <c r="A608" t="s">
        <v>1369</v>
      </c>
      <c r="B608" t="s">
        <v>20</v>
      </c>
      <c r="C608" t="s">
        <v>19</v>
      </c>
      <c r="D608" t="s">
        <v>33</v>
      </c>
      <c r="E608" t="s">
        <v>562</v>
      </c>
    </row>
    <row r="609" spans="1:5" x14ac:dyDescent="0.25">
      <c r="A609" t="s">
        <v>1368</v>
      </c>
      <c r="B609" t="s">
        <v>20</v>
      </c>
      <c r="C609" t="s">
        <v>19</v>
      </c>
      <c r="D609" t="s">
        <v>33</v>
      </c>
      <c r="E609" t="s">
        <v>562</v>
      </c>
    </row>
    <row r="610" spans="1:5" x14ac:dyDescent="0.25">
      <c r="A610" t="s">
        <v>1371</v>
      </c>
      <c r="B610" t="s">
        <v>20</v>
      </c>
      <c r="C610" t="s">
        <v>19</v>
      </c>
      <c r="D610" t="s">
        <v>33</v>
      </c>
      <c r="E610" t="s">
        <v>562</v>
      </c>
    </row>
    <row r="611" spans="1:5" x14ac:dyDescent="0.25">
      <c r="A611" t="s">
        <v>1366</v>
      </c>
      <c r="B611" t="s">
        <v>20</v>
      </c>
      <c r="C611" t="s">
        <v>19</v>
      </c>
      <c r="D611" t="s">
        <v>33</v>
      </c>
      <c r="E611" t="s">
        <v>562</v>
      </c>
    </row>
    <row r="612" spans="1:5" x14ac:dyDescent="0.25">
      <c r="A612" t="s">
        <v>1375</v>
      </c>
      <c r="B612" t="s">
        <v>20</v>
      </c>
      <c r="C612" t="s">
        <v>19</v>
      </c>
      <c r="D612" t="s">
        <v>33</v>
      </c>
      <c r="E612" t="s">
        <v>563</v>
      </c>
    </row>
    <row r="613" spans="1:5" x14ac:dyDescent="0.25">
      <c r="A613" t="s">
        <v>1379</v>
      </c>
      <c r="B613" t="s">
        <v>20</v>
      </c>
      <c r="C613" t="s">
        <v>19</v>
      </c>
      <c r="D613" t="s">
        <v>33</v>
      </c>
      <c r="E613" t="s">
        <v>563</v>
      </c>
    </row>
    <row r="614" spans="1:5" x14ac:dyDescent="0.25">
      <c r="A614" t="s">
        <v>1376</v>
      </c>
      <c r="B614" t="s">
        <v>20</v>
      </c>
      <c r="C614" t="s">
        <v>19</v>
      </c>
      <c r="D614" t="s">
        <v>33</v>
      </c>
      <c r="E614" t="s">
        <v>563</v>
      </c>
    </row>
    <row r="615" spans="1:5" x14ac:dyDescent="0.25">
      <c r="A615" t="s">
        <v>1378</v>
      </c>
      <c r="B615" t="s">
        <v>20</v>
      </c>
      <c r="C615" t="s">
        <v>19</v>
      </c>
      <c r="D615" t="s">
        <v>33</v>
      </c>
      <c r="E615" t="s">
        <v>563</v>
      </c>
    </row>
    <row r="616" spans="1:5" x14ac:dyDescent="0.25">
      <c r="A616" t="s">
        <v>1373</v>
      </c>
      <c r="B616" t="s">
        <v>20</v>
      </c>
      <c r="C616" t="s">
        <v>19</v>
      </c>
      <c r="D616" t="s">
        <v>33</v>
      </c>
      <c r="E616" t="s">
        <v>563</v>
      </c>
    </row>
    <row r="617" spans="1:5" x14ac:dyDescent="0.25">
      <c r="A617" t="s">
        <v>1377</v>
      </c>
      <c r="B617" t="s">
        <v>20</v>
      </c>
      <c r="C617" t="s">
        <v>19</v>
      </c>
      <c r="D617" t="s">
        <v>33</v>
      </c>
      <c r="E617" t="s">
        <v>563</v>
      </c>
    </row>
    <row r="618" spans="1:5" x14ac:dyDescent="0.25">
      <c r="A618" t="s">
        <v>1374</v>
      </c>
      <c r="B618" t="s">
        <v>20</v>
      </c>
      <c r="C618" t="s">
        <v>19</v>
      </c>
      <c r="D618" t="s">
        <v>33</v>
      </c>
      <c r="E618" t="s">
        <v>563</v>
      </c>
    </row>
    <row r="619" spans="1:5" x14ac:dyDescent="0.25">
      <c r="A619" t="s">
        <v>1382</v>
      </c>
      <c r="B619" t="s">
        <v>20</v>
      </c>
      <c r="C619" t="s">
        <v>21</v>
      </c>
      <c r="D619" t="s">
        <v>33</v>
      </c>
      <c r="E619" t="s">
        <v>570</v>
      </c>
    </row>
    <row r="620" spans="1:5" x14ac:dyDescent="0.25">
      <c r="A620" t="s">
        <v>1384</v>
      </c>
      <c r="B620" t="s">
        <v>20</v>
      </c>
      <c r="C620" t="s">
        <v>21</v>
      </c>
      <c r="D620" t="s">
        <v>33</v>
      </c>
      <c r="E620" t="s">
        <v>570</v>
      </c>
    </row>
    <row r="621" spans="1:5" x14ac:dyDescent="0.25">
      <c r="A621" t="s">
        <v>1385</v>
      </c>
      <c r="B621" t="s">
        <v>20</v>
      </c>
      <c r="C621" t="s">
        <v>21</v>
      </c>
      <c r="D621" t="s">
        <v>33</v>
      </c>
      <c r="E621" t="s">
        <v>570</v>
      </c>
    </row>
    <row r="622" spans="1:5" x14ac:dyDescent="0.25">
      <c r="A622" t="s">
        <v>1386</v>
      </c>
      <c r="B622" t="s">
        <v>20</v>
      </c>
      <c r="C622" t="s">
        <v>19</v>
      </c>
      <c r="D622" t="s">
        <v>33</v>
      </c>
      <c r="E622" t="s">
        <v>563</v>
      </c>
    </row>
    <row r="623" spans="1:5" x14ac:dyDescent="0.25">
      <c r="A623" t="s">
        <v>1380</v>
      </c>
      <c r="B623" t="s">
        <v>20</v>
      </c>
      <c r="C623" t="s">
        <v>21</v>
      </c>
      <c r="D623" t="s">
        <v>33</v>
      </c>
      <c r="E623" t="s">
        <v>570</v>
      </c>
    </row>
    <row r="624" spans="1:5" x14ac:dyDescent="0.25">
      <c r="A624" t="s">
        <v>1383</v>
      </c>
      <c r="B624" t="s">
        <v>20</v>
      </c>
      <c r="C624" t="s">
        <v>19</v>
      </c>
      <c r="D624" t="s">
        <v>33</v>
      </c>
      <c r="E624" t="s">
        <v>563</v>
      </c>
    </row>
    <row r="625" spans="1:5" x14ac:dyDescent="0.25">
      <c r="A625" t="s">
        <v>1381</v>
      </c>
      <c r="B625" t="s">
        <v>20</v>
      </c>
      <c r="C625" t="s">
        <v>21</v>
      </c>
      <c r="D625" t="s">
        <v>33</v>
      </c>
      <c r="E625" t="s">
        <v>570</v>
      </c>
    </row>
    <row r="626" spans="1:5" x14ac:dyDescent="0.25">
      <c r="A626" t="s">
        <v>1388</v>
      </c>
      <c r="B626" t="s">
        <v>20</v>
      </c>
      <c r="C626" t="s">
        <v>19</v>
      </c>
      <c r="D626" t="s">
        <v>33</v>
      </c>
      <c r="E626" t="s">
        <v>563</v>
      </c>
    </row>
    <row r="627" spans="1:5" x14ac:dyDescent="0.25">
      <c r="A627" t="s">
        <v>1389</v>
      </c>
      <c r="B627" t="s">
        <v>20</v>
      </c>
      <c r="C627" t="s">
        <v>19</v>
      </c>
      <c r="D627" t="s">
        <v>33</v>
      </c>
      <c r="E627" t="s">
        <v>563</v>
      </c>
    </row>
    <row r="628" spans="1:5" x14ac:dyDescent="0.25">
      <c r="A628" t="s">
        <v>1391</v>
      </c>
      <c r="B628" t="s">
        <v>20</v>
      </c>
      <c r="C628" t="s">
        <v>19</v>
      </c>
      <c r="D628" t="s">
        <v>33</v>
      </c>
      <c r="E628" t="s">
        <v>563</v>
      </c>
    </row>
    <row r="629" spans="1:5" x14ac:dyDescent="0.25">
      <c r="A629" t="s">
        <v>1387</v>
      </c>
      <c r="B629" t="s">
        <v>20</v>
      </c>
      <c r="C629" t="s">
        <v>19</v>
      </c>
      <c r="D629" t="s">
        <v>33</v>
      </c>
      <c r="E629" t="s">
        <v>563</v>
      </c>
    </row>
    <row r="630" spans="1:5" x14ac:dyDescent="0.25">
      <c r="A630" t="s">
        <v>1390</v>
      </c>
      <c r="B630" t="s">
        <v>20</v>
      </c>
      <c r="C630" t="s">
        <v>19</v>
      </c>
      <c r="D630" t="s">
        <v>33</v>
      </c>
      <c r="E630" t="s">
        <v>563</v>
      </c>
    </row>
    <row r="631" spans="1:5" x14ac:dyDescent="0.25">
      <c r="A631" t="s">
        <v>1393</v>
      </c>
      <c r="B631" t="s">
        <v>20</v>
      </c>
      <c r="C631" t="s">
        <v>19</v>
      </c>
      <c r="D631" t="s">
        <v>33</v>
      </c>
      <c r="E631" t="s">
        <v>563</v>
      </c>
    </row>
    <row r="632" spans="1:5" x14ac:dyDescent="0.25">
      <c r="A632" t="s">
        <v>1392</v>
      </c>
      <c r="B632" t="s">
        <v>20</v>
      </c>
      <c r="C632" t="s">
        <v>19</v>
      </c>
      <c r="D632" t="s">
        <v>33</v>
      </c>
      <c r="E632" t="s">
        <v>563</v>
      </c>
    </row>
    <row r="633" spans="1:5" x14ac:dyDescent="0.25">
      <c r="A633" t="s">
        <v>1396</v>
      </c>
      <c r="B633" t="s">
        <v>20</v>
      </c>
      <c r="C633" t="s">
        <v>19</v>
      </c>
      <c r="D633" t="s">
        <v>33</v>
      </c>
      <c r="E633" t="s">
        <v>562</v>
      </c>
    </row>
    <row r="634" spans="1:5" x14ac:dyDescent="0.25">
      <c r="A634" t="s">
        <v>1397</v>
      </c>
      <c r="B634" t="s">
        <v>20</v>
      </c>
      <c r="C634" t="s">
        <v>19</v>
      </c>
      <c r="D634" t="s">
        <v>33</v>
      </c>
      <c r="E634" t="s">
        <v>562</v>
      </c>
    </row>
    <row r="635" spans="1:5" x14ac:dyDescent="0.25">
      <c r="A635" t="s">
        <v>1398</v>
      </c>
      <c r="B635" t="s">
        <v>20</v>
      </c>
      <c r="C635" t="s">
        <v>19</v>
      </c>
      <c r="D635" t="s">
        <v>33</v>
      </c>
      <c r="E635" t="s">
        <v>562</v>
      </c>
    </row>
    <row r="636" spans="1:5" x14ac:dyDescent="0.25">
      <c r="A636" t="s">
        <v>1399</v>
      </c>
      <c r="B636" t="s">
        <v>20</v>
      </c>
      <c r="C636" t="s">
        <v>19</v>
      </c>
      <c r="D636" t="s">
        <v>33</v>
      </c>
      <c r="E636" t="s">
        <v>562</v>
      </c>
    </row>
    <row r="637" spans="1:5" x14ac:dyDescent="0.25">
      <c r="A637" t="s">
        <v>1400</v>
      </c>
      <c r="B637" t="s">
        <v>20</v>
      </c>
      <c r="C637" t="s">
        <v>19</v>
      </c>
      <c r="D637" t="s">
        <v>33</v>
      </c>
      <c r="E637" t="s">
        <v>562</v>
      </c>
    </row>
    <row r="638" spans="1:5" x14ac:dyDescent="0.25">
      <c r="A638" t="s">
        <v>1395</v>
      </c>
      <c r="B638" t="s">
        <v>20</v>
      </c>
      <c r="C638" t="s">
        <v>19</v>
      </c>
      <c r="D638" t="s">
        <v>33</v>
      </c>
      <c r="E638" t="s">
        <v>562</v>
      </c>
    </row>
    <row r="639" spans="1:5" x14ac:dyDescent="0.25">
      <c r="A639" t="s">
        <v>1394</v>
      </c>
      <c r="B639" t="s">
        <v>20</v>
      </c>
      <c r="C639" t="s">
        <v>19</v>
      </c>
      <c r="D639" t="s">
        <v>33</v>
      </c>
      <c r="E639" t="s">
        <v>562</v>
      </c>
    </row>
    <row r="640" spans="1:5" x14ac:dyDescent="0.25">
      <c r="A640" t="s">
        <v>1401</v>
      </c>
      <c r="B640" t="s">
        <v>20</v>
      </c>
      <c r="C640" t="s">
        <v>19</v>
      </c>
      <c r="D640" t="s">
        <v>33</v>
      </c>
      <c r="E640" t="s">
        <v>563</v>
      </c>
    </row>
    <row r="641" spans="1:5" x14ac:dyDescent="0.25">
      <c r="A641" t="s">
        <v>1406</v>
      </c>
      <c r="B641" t="s">
        <v>20</v>
      </c>
      <c r="C641" t="s">
        <v>19</v>
      </c>
      <c r="D641" t="s">
        <v>33</v>
      </c>
      <c r="E641" t="s">
        <v>563</v>
      </c>
    </row>
    <row r="642" spans="1:5" x14ac:dyDescent="0.25">
      <c r="A642" t="s">
        <v>1407</v>
      </c>
      <c r="B642" t="s">
        <v>20</v>
      </c>
      <c r="C642" t="s">
        <v>19</v>
      </c>
      <c r="D642" t="s">
        <v>33</v>
      </c>
      <c r="E642" t="s">
        <v>563</v>
      </c>
    </row>
    <row r="643" spans="1:5" x14ac:dyDescent="0.25">
      <c r="A643" t="s">
        <v>1405</v>
      </c>
      <c r="B643" t="s">
        <v>20</v>
      </c>
      <c r="C643" t="s">
        <v>19</v>
      </c>
      <c r="D643" t="s">
        <v>33</v>
      </c>
      <c r="E643" t="s">
        <v>563</v>
      </c>
    </row>
    <row r="644" spans="1:5" x14ac:dyDescent="0.25">
      <c r="A644" t="s">
        <v>1403</v>
      </c>
      <c r="B644" t="s">
        <v>20</v>
      </c>
      <c r="C644" t="s">
        <v>19</v>
      </c>
      <c r="D644" t="s">
        <v>33</v>
      </c>
      <c r="E644" t="s">
        <v>563</v>
      </c>
    </row>
    <row r="645" spans="1:5" x14ac:dyDescent="0.25">
      <c r="A645" t="s">
        <v>1404</v>
      </c>
      <c r="B645" t="s">
        <v>20</v>
      </c>
      <c r="C645" t="s">
        <v>19</v>
      </c>
      <c r="D645" t="s">
        <v>33</v>
      </c>
      <c r="E645" t="s">
        <v>563</v>
      </c>
    </row>
    <row r="646" spans="1:5" x14ac:dyDescent="0.25">
      <c r="A646" t="s">
        <v>1402</v>
      </c>
      <c r="B646" t="s">
        <v>20</v>
      </c>
      <c r="C646" t="s">
        <v>19</v>
      </c>
      <c r="D646" t="s">
        <v>33</v>
      </c>
      <c r="E646" t="s">
        <v>563</v>
      </c>
    </row>
    <row r="647" spans="1:5" x14ac:dyDescent="0.25">
      <c r="A647" t="s">
        <v>1408</v>
      </c>
      <c r="B647" t="s">
        <v>20</v>
      </c>
      <c r="C647" t="s">
        <v>19</v>
      </c>
      <c r="D647" t="s">
        <v>33</v>
      </c>
      <c r="E647" t="s">
        <v>563</v>
      </c>
    </row>
    <row r="648" spans="1:5" x14ac:dyDescent="0.25">
      <c r="A648" t="s">
        <v>1410</v>
      </c>
      <c r="B648" t="s">
        <v>20</v>
      </c>
      <c r="C648" t="s">
        <v>19</v>
      </c>
      <c r="D648" t="s">
        <v>33</v>
      </c>
      <c r="E648" t="s">
        <v>563</v>
      </c>
    </row>
    <row r="649" spans="1:5" x14ac:dyDescent="0.25">
      <c r="A649" t="s">
        <v>1412</v>
      </c>
      <c r="B649" t="s">
        <v>20</v>
      </c>
      <c r="C649" t="s">
        <v>19</v>
      </c>
      <c r="D649" t="s">
        <v>33</v>
      </c>
      <c r="E649" t="s">
        <v>563</v>
      </c>
    </row>
    <row r="650" spans="1:5" x14ac:dyDescent="0.25">
      <c r="A650" t="s">
        <v>1411</v>
      </c>
      <c r="B650" t="s">
        <v>20</v>
      </c>
      <c r="C650" t="s">
        <v>19</v>
      </c>
      <c r="D650" t="s">
        <v>33</v>
      </c>
      <c r="E650" t="s">
        <v>563</v>
      </c>
    </row>
    <row r="651" spans="1:5" x14ac:dyDescent="0.25">
      <c r="A651" t="s">
        <v>1414</v>
      </c>
      <c r="B651" t="s">
        <v>20</v>
      </c>
      <c r="C651" t="s">
        <v>19</v>
      </c>
      <c r="D651" t="s">
        <v>33</v>
      </c>
      <c r="E651" t="s">
        <v>563</v>
      </c>
    </row>
    <row r="652" spans="1:5" x14ac:dyDescent="0.25">
      <c r="A652" t="s">
        <v>1413</v>
      </c>
      <c r="B652" t="s">
        <v>20</v>
      </c>
      <c r="C652" t="s">
        <v>19</v>
      </c>
      <c r="D652" t="s">
        <v>33</v>
      </c>
      <c r="E652" t="s">
        <v>563</v>
      </c>
    </row>
    <row r="653" spans="1:5" x14ac:dyDescent="0.25">
      <c r="A653" t="s">
        <v>1409</v>
      </c>
      <c r="B653" t="s">
        <v>20</v>
      </c>
      <c r="C653" t="s">
        <v>19</v>
      </c>
      <c r="D653" t="s">
        <v>33</v>
      </c>
      <c r="E653" t="s">
        <v>563</v>
      </c>
    </row>
    <row r="654" spans="1:5" x14ac:dyDescent="0.25">
      <c r="A654" t="s">
        <v>1418</v>
      </c>
      <c r="B654" t="s">
        <v>20</v>
      </c>
      <c r="C654" t="s">
        <v>19</v>
      </c>
      <c r="D654" t="s">
        <v>33</v>
      </c>
      <c r="E654" t="s">
        <v>562</v>
      </c>
    </row>
    <row r="655" spans="1:5" x14ac:dyDescent="0.25">
      <c r="A655" t="s">
        <v>1415</v>
      </c>
      <c r="B655" t="s">
        <v>20</v>
      </c>
      <c r="C655" t="s">
        <v>19</v>
      </c>
      <c r="D655" t="s">
        <v>33</v>
      </c>
      <c r="E655" t="s">
        <v>562</v>
      </c>
    </row>
    <row r="656" spans="1:5" x14ac:dyDescent="0.25">
      <c r="A656" t="s">
        <v>1419</v>
      </c>
      <c r="B656" t="s">
        <v>20</v>
      </c>
      <c r="C656" t="s">
        <v>19</v>
      </c>
      <c r="D656" t="s">
        <v>33</v>
      </c>
      <c r="E656" t="s">
        <v>562</v>
      </c>
    </row>
    <row r="657" spans="1:5" x14ac:dyDescent="0.25">
      <c r="A657" t="s">
        <v>1420</v>
      </c>
      <c r="B657" t="s">
        <v>20</v>
      </c>
      <c r="C657" t="s">
        <v>19</v>
      </c>
      <c r="D657" t="s">
        <v>33</v>
      </c>
      <c r="E657" t="s">
        <v>562</v>
      </c>
    </row>
    <row r="658" spans="1:5" x14ac:dyDescent="0.25">
      <c r="A658" t="s">
        <v>1417</v>
      </c>
      <c r="B658" t="s">
        <v>20</v>
      </c>
      <c r="C658" t="s">
        <v>19</v>
      </c>
      <c r="D658" t="s">
        <v>33</v>
      </c>
      <c r="E658" t="s">
        <v>562</v>
      </c>
    </row>
    <row r="659" spans="1:5" x14ac:dyDescent="0.25">
      <c r="A659" t="s">
        <v>1416</v>
      </c>
      <c r="B659" t="s">
        <v>20</v>
      </c>
      <c r="C659" t="s">
        <v>19</v>
      </c>
      <c r="D659" t="s">
        <v>33</v>
      </c>
      <c r="E659" t="s">
        <v>562</v>
      </c>
    </row>
    <row r="660" spans="1:5" x14ac:dyDescent="0.25">
      <c r="A660" t="s">
        <v>1421</v>
      </c>
      <c r="B660" t="s">
        <v>20</v>
      </c>
      <c r="C660" t="s">
        <v>19</v>
      </c>
      <c r="D660" t="s">
        <v>33</v>
      </c>
      <c r="E660" t="s">
        <v>562</v>
      </c>
    </row>
    <row r="661" spans="1:5" x14ac:dyDescent="0.25">
      <c r="A661" t="s">
        <v>1422</v>
      </c>
      <c r="B661" t="s">
        <v>20</v>
      </c>
      <c r="C661" t="s">
        <v>19</v>
      </c>
      <c r="D661" t="s">
        <v>33</v>
      </c>
      <c r="E661" t="s">
        <v>563</v>
      </c>
    </row>
    <row r="662" spans="1:5" x14ac:dyDescent="0.25">
      <c r="A662" t="s">
        <v>1428</v>
      </c>
      <c r="B662" t="s">
        <v>20</v>
      </c>
      <c r="C662" t="s">
        <v>19</v>
      </c>
      <c r="D662" t="s">
        <v>33</v>
      </c>
      <c r="E662" t="s">
        <v>563</v>
      </c>
    </row>
    <row r="663" spans="1:5" x14ac:dyDescent="0.25">
      <c r="A663" t="s">
        <v>1424</v>
      </c>
      <c r="B663" t="s">
        <v>20</v>
      </c>
      <c r="C663" t="s">
        <v>19</v>
      </c>
      <c r="D663" t="s">
        <v>33</v>
      </c>
      <c r="E663" t="s">
        <v>563</v>
      </c>
    </row>
    <row r="664" spans="1:5" x14ac:dyDescent="0.25">
      <c r="A664" t="s">
        <v>1423</v>
      </c>
      <c r="B664" t="s">
        <v>20</v>
      </c>
      <c r="C664" t="s">
        <v>19</v>
      </c>
      <c r="D664" t="s">
        <v>33</v>
      </c>
      <c r="E664" t="s">
        <v>563</v>
      </c>
    </row>
    <row r="665" spans="1:5" x14ac:dyDescent="0.25">
      <c r="A665" t="s">
        <v>1427</v>
      </c>
      <c r="B665" t="s">
        <v>20</v>
      </c>
      <c r="C665" t="s">
        <v>19</v>
      </c>
      <c r="D665" t="s">
        <v>33</v>
      </c>
      <c r="E665" t="s">
        <v>563</v>
      </c>
    </row>
    <row r="666" spans="1:5" x14ac:dyDescent="0.25">
      <c r="A666" t="s">
        <v>1426</v>
      </c>
      <c r="B666" t="s">
        <v>20</v>
      </c>
      <c r="C666" t="s">
        <v>19</v>
      </c>
      <c r="D666" t="s">
        <v>33</v>
      </c>
      <c r="E666" t="s">
        <v>563</v>
      </c>
    </row>
    <row r="667" spans="1:5" x14ac:dyDescent="0.25">
      <c r="A667" t="s">
        <v>1425</v>
      </c>
      <c r="B667" t="s">
        <v>20</v>
      </c>
      <c r="C667" t="s">
        <v>19</v>
      </c>
      <c r="D667" t="s">
        <v>33</v>
      </c>
      <c r="E667" t="s">
        <v>563</v>
      </c>
    </row>
    <row r="668" spans="1:5" x14ac:dyDescent="0.25">
      <c r="A668" t="s">
        <v>1435</v>
      </c>
      <c r="B668" t="s">
        <v>20</v>
      </c>
      <c r="C668" t="s">
        <v>19</v>
      </c>
      <c r="D668" t="s">
        <v>33</v>
      </c>
      <c r="E668" t="s">
        <v>563</v>
      </c>
    </row>
    <row r="669" spans="1:5" x14ac:dyDescent="0.25">
      <c r="A669" t="s">
        <v>1433</v>
      </c>
      <c r="B669" t="s">
        <v>20</v>
      </c>
      <c r="C669" t="s">
        <v>19</v>
      </c>
      <c r="D669" t="s">
        <v>33</v>
      </c>
      <c r="E669" t="s">
        <v>563</v>
      </c>
    </row>
    <row r="670" spans="1:5" x14ac:dyDescent="0.25">
      <c r="A670" t="s">
        <v>1434</v>
      </c>
      <c r="B670" t="s">
        <v>20</v>
      </c>
      <c r="C670" t="s">
        <v>19</v>
      </c>
      <c r="D670" t="s">
        <v>33</v>
      </c>
      <c r="E670" t="s">
        <v>563</v>
      </c>
    </row>
    <row r="671" spans="1:5" x14ac:dyDescent="0.25">
      <c r="A671" t="s">
        <v>1429</v>
      </c>
      <c r="B671" t="s">
        <v>20</v>
      </c>
      <c r="C671" t="s">
        <v>19</v>
      </c>
      <c r="D671" t="s">
        <v>33</v>
      </c>
      <c r="E671" t="s">
        <v>563</v>
      </c>
    </row>
    <row r="672" spans="1:5" x14ac:dyDescent="0.25">
      <c r="A672" t="s">
        <v>1431</v>
      </c>
      <c r="B672" t="s">
        <v>20</v>
      </c>
      <c r="C672" t="s">
        <v>19</v>
      </c>
      <c r="D672" t="s">
        <v>33</v>
      </c>
      <c r="E672" t="s">
        <v>563</v>
      </c>
    </row>
    <row r="673" spans="1:5" x14ac:dyDescent="0.25">
      <c r="A673" t="s">
        <v>1430</v>
      </c>
      <c r="B673" t="s">
        <v>20</v>
      </c>
      <c r="C673" t="s">
        <v>19</v>
      </c>
      <c r="D673" t="s">
        <v>33</v>
      </c>
      <c r="E673" t="s">
        <v>563</v>
      </c>
    </row>
    <row r="674" spans="1:5" x14ac:dyDescent="0.25">
      <c r="A674" t="s">
        <v>1432</v>
      </c>
      <c r="B674" t="s">
        <v>20</v>
      </c>
      <c r="C674" t="s">
        <v>19</v>
      </c>
      <c r="D674" t="s">
        <v>33</v>
      </c>
      <c r="E674" t="s">
        <v>563</v>
      </c>
    </row>
    <row r="675" spans="1:5" x14ac:dyDescent="0.25">
      <c r="A675" t="s">
        <v>1436</v>
      </c>
      <c r="B675" t="s">
        <v>20</v>
      </c>
      <c r="C675" t="s">
        <v>19</v>
      </c>
      <c r="D675" t="s">
        <v>33</v>
      </c>
      <c r="E675" t="s">
        <v>562</v>
      </c>
    </row>
    <row r="676" spans="1:5" x14ac:dyDescent="0.25">
      <c r="A676" t="s">
        <v>1437</v>
      </c>
      <c r="B676" t="s">
        <v>14</v>
      </c>
      <c r="C676" t="s">
        <v>14</v>
      </c>
      <c r="D676" t="s">
        <v>34</v>
      </c>
      <c r="E676" t="s">
        <v>497</v>
      </c>
    </row>
    <row r="677" spans="1:5" x14ac:dyDescent="0.25">
      <c r="A677" t="s">
        <v>1438</v>
      </c>
      <c r="B677" t="s">
        <v>16</v>
      </c>
      <c r="C677" t="s">
        <v>15</v>
      </c>
      <c r="D677" t="s">
        <v>33</v>
      </c>
      <c r="E677" t="s">
        <v>571</v>
      </c>
    </row>
    <row r="678" spans="1:5" x14ac:dyDescent="0.25">
      <c r="A678" t="s">
        <v>1439</v>
      </c>
      <c r="B678" t="s">
        <v>20</v>
      </c>
      <c r="C678" t="s">
        <v>19</v>
      </c>
      <c r="D678" t="s">
        <v>33</v>
      </c>
      <c r="E678" t="s">
        <v>572</v>
      </c>
    </row>
    <row r="679" spans="1:5" x14ac:dyDescent="0.25">
      <c r="A679" t="s">
        <v>1440</v>
      </c>
      <c r="B679" t="s">
        <v>20</v>
      </c>
      <c r="C679" t="s">
        <v>19</v>
      </c>
      <c r="D679" t="s">
        <v>33</v>
      </c>
      <c r="E679" t="s">
        <v>513</v>
      </c>
    </row>
    <row r="680" spans="1:5" x14ac:dyDescent="0.25">
      <c r="A680" t="s">
        <v>1441</v>
      </c>
      <c r="B680" t="s">
        <v>20</v>
      </c>
      <c r="C680" t="s">
        <v>21</v>
      </c>
      <c r="D680" t="s">
        <v>33</v>
      </c>
      <c r="E680" t="s">
        <v>574</v>
      </c>
    </row>
    <row r="681" spans="1:5" x14ac:dyDescent="0.25">
      <c r="A681" t="s">
        <v>1442</v>
      </c>
      <c r="B681" t="s">
        <v>20</v>
      </c>
      <c r="C681" t="s">
        <v>21</v>
      </c>
      <c r="D681" t="s">
        <v>33</v>
      </c>
      <c r="E681" t="s">
        <v>506</v>
      </c>
    </row>
    <row r="682" spans="1:5" x14ac:dyDescent="0.25">
      <c r="A682" t="s">
        <v>1443</v>
      </c>
      <c r="B682" t="s">
        <v>20</v>
      </c>
      <c r="C682" t="s">
        <v>19</v>
      </c>
      <c r="D682" t="s">
        <v>33</v>
      </c>
      <c r="E682" t="s">
        <v>500</v>
      </c>
    </row>
    <row r="683" spans="1:5" x14ac:dyDescent="0.25">
      <c r="A683" t="s">
        <v>1444</v>
      </c>
      <c r="B683" t="s">
        <v>20</v>
      </c>
      <c r="C683" t="s">
        <v>19</v>
      </c>
      <c r="D683" t="s">
        <v>33</v>
      </c>
      <c r="E683" t="s">
        <v>513</v>
      </c>
    </row>
    <row r="684" spans="1:5" x14ac:dyDescent="0.25">
      <c r="A684" t="s">
        <v>1445</v>
      </c>
      <c r="B684" t="s">
        <v>20</v>
      </c>
      <c r="C684" t="s">
        <v>21</v>
      </c>
      <c r="D684" t="s">
        <v>33</v>
      </c>
      <c r="E684" t="s">
        <v>574</v>
      </c>
    </row>
    <row r="685" spans="1:5" x14ac:dyDescent="0.25">
      <c r="A685" t="s">
        <v>1446</v>
      </c>
      <c r="B685" t="s">
        <v>20</v>
      </c>
      <c r="C685" t="s">
        <v>19</v>
      </c>
      <c r="D685" t="s">
        <v>33</v>
      </c>
      <c r="E685" t="s">
        <v>513</v>
      </c>
    </row>
    <row r="686" spans="1:5" x14ac:dyDescent="0.25">
      <c r="A686" t="s">
        <v>1447</v>
      </c>
      <c r="B686" t="s">
        <v>16</v>
      </c>
      <c r="C686" t="s">
        <v>17</v>
      </c>
      <c r="D686" t="s">
        <v>33</v>
      </c>
      <c r="E686" t="s">
        <v>576</v>
      </c>
    </row>
    <row r="687" spans="1:5" x14ac:dyDescent="0.25">
      <c r="A687" t="s">
        <v>43248</v>
      </c>
      <c r="B687" t="s">
        <v>14</v>
      </c>
      <c r="C687" t="s">
        <v>14</v>
      </c>
      <c r="D687" t="s">
        <v>34</v>
      </c>
      <c r="E687" t="s">
        <v>520</v>
      </c>
    </row>
    <row r="688" spans="1:5" x14ac:dyDescent="0.25">
      <c r="A688" t="s">
        <v>1448</v>
      </c>
      <c r="B688" t="s">
        <v>20</v>
      </c>
      <c r="C688" t="s">
        <v>21</v>
      </c>
      <c r="D688" t="s">
        <v>33</v>
      </c>
      <c r="E688" t="s">
        <v>574</v>
      </c>
    </row>
    <row r="689" spans="1:5" x14ac:dyDescent="0.25">
      <c r="A689" t="s">
        <v>1449</v>
      </c>
      <c r="B689" t="s">
        <v>20</v>
      </c>
      <c r="C689" t="s">
        <v>19</v>
      </c>
      <c r="D689" t="s">
        <v>33</v>
      </c>
      <c r="E689" t="s">
        <v>577</v>
      </c>
    </row>
    <row r="690" spans="1:5" x14ac:dyDescent="0.25">
      <c r="A690" t="s">
        <v>1450</v>
      </c>
      <c r="B690" t="s">
        <v>20</v>
      </c>
      <c r="C690" t="s">
        <v>19</v>
      </c>
      <c r="D690" t="s">
        <v>33</v>
      </c>
      <c r="E690" t="s">
        <v>579</v>
      </c>
    </row>
    <row r="691" spans="1:5" x14ac:dyDescent="0.25">
      <c r="A691" t="s">
        <v>1451</v>
      </c>
      <c r="B691" t="s">
        <v>20</v>
      </c>
      <c r="C691" t="s">
        <v>19</v>
      </c>
      <c r="D691" t="s">
        <v>33</v>
      </c>
      <c r="E691" t="s">
        <v>500</v>
      </c>
    </row>
    <row r="692" spans="1:5" x14ac:dyDescent="0.25">
      <c r="A692" t="s">
        <v>43249</v>
      </c>
      <c r="B692" t="s">
        <v>14</v>
      </c>
      <c r="C692" t="s">
        <v>14</v>
      </c>
      <c r="D692" t="s">
        <v>64</v>
      </c>
      <c r="E692" t="s">
        <v>517</v>
      </c>
    </row>
    <row r="693" spans="1:5" x14ac:dyDescent="0.25">
      <c r="A693" t="s">
        <v>43250</v>
      </c>
      <c r="B693" t="s">
        <v>14</v>
      </c>
      <c r="C693" t="s">
        <v>14</v>
      </c>
      <c r="D693" t="s">
        <v>64</v>
      </c>
      <c r="E693" t="s">
        <v>637</v>
      </c>
    </row>
    <row r="694" spans="1:5" x14ac:dyDescent="0.25">
      <c r="A694" t="s">
        <v>43251</v>
      </c>
      <c r="B694" t="s">
        <v>14</v>
      </c>
      <c r="C694" t="s">
        <v>14</v>
      </c>
      <c r="D694" t="s">
        <v>34</v>
      </c>
      <c r="E694" t="s">
        <v>520</v>
      </c>
    </row>
    <row r="695" spans="1:5" x14ac:dyDescent="0.25">
      <c r="A695" t="s">
        <v>43252</v>
      </c>
      <c r="B695" t="s">
        <v>14</v>
      </c>
      <c r="C695" t="s">
        <v>14</v>
      </c>
      <c r="D695" t="s">
        <v>34</v>
      </c>
      <c r="E695" t="s">
        <v>520</v>
      </c>
    </row>
    <row r="696" spans="1:5" x14ac:dyDescent="0.25">
      <c r="A696" t="s">
        <v>43253</v>
      </c>
      <c r="B696" t="s">
        <v>14</v>
      </c>
      <c r="C696" t="s">
        <v>14</v>
      </c>
      <c r="D696" t="s">
        <v>64</v>
      </c>
      <c r="E696" t="s">
        <v>517</v>
      </c>
    </row>
    <row r="697" spans="1:5" x14ac:dyDescent="0.25">
      <c r="A697" t="s">
        <v>43254</v>
      </c>
      <c r="B697" t="s">
        <v>14</v>
      </c>
      <c r="C697" t="s">
        <v>14</v>
      </c>
      <c r="D697" t="s">
        <v>64</v>
      </c>
      <c r="E697" t="s">
        <v>635</v>
      </c>
    </row>
    <row r="698" spans="1:5" x14ac:dyDescent="0.25">
      <c r="A698" t="s">
        <v>43255</v>
      </c>
      <c r="B698" t="s">
        <v>14</v>
      </c>
      <c r="C698" t="s">
        <v>14</v>
      </c>
      <c r="D698" t="s">
        <v>34</v>
      </c>
      <c r="E698" t="s">
        <v>520</v>
      </c>
    </row>
    <row r="699" spans="1:5" x14ac:dyDescent="0.25">
      <c r="A699" t="s">
        <v>43256</v>
      </c>
      <c r="B699" t="s">
        <v>14</v>
      </c>
      <c r="C699" t="s">
        <v>14</v>
      </c>
      <c r="D699" t="s">
        <v>34</v>
      </c>
      <c r="E699" t="s">
        <v>520</v>
      </c>
    </row>
    <row r="700" spans="1:5" x14ac:dyDescent="0.25">
      <c r="A700" t="s">
        <v>43257</v>
      </c>
      <c r="B700" t="s">
        <v>14</v>
      </c>
      <c r="C700" t="s">
        <v>14</v>
      </c>
      <c r="D700" t="s">
        <v>34</v>
      </c>
      <c r="E700" t="s">
        <v>520</v>
      </c>
    </row>
    <row r="701" spans="1:5" x14ac:dyDescent="0.25">
      <c r="A701" t="s">
        <v>43258</v>
      </c>
      <c r="B701" t="s">
        <v>14</v>
      </c>
      <c r="C701" t="s">
        <v>14</v>
      </c>
      <c r="D701" t="s">
        <v>34</v>
      </c>
      <c r="E701" t="s">
        <v>520</v>
      </c>
    </row>
    <row r="702" spans="1:5" x14ac:dyDescent="0.25">
      <c r="A702" t="s">
        <v>43259</v>
      </c>
      <c r="B702" t="s">
        <v>14</v>
      </c>
      <c r="C702" t="s">
        <v>14</v>
      </c>
      <c r="D702" t="s">
        <v>34</v>
      </c>
      <c r="E702" t="s">
        <v>520</v>
      </c>
    </row>
    <row r="703" spans="1:5" x14ac:dyDescent="0.25">
      <c r="A703" t="s">
        <v>43260</v>
      </c>
      <c r="B703" t="s">
        <v>14</v>
      </c>
      <c r="C703" t="s">
        <v>14</v>
      </c>
      <c r="D703" t="s">
        <v>34</v>
      </c>
      <c r="E703" t="s">
        <v>520</v>
      </c>
    </row>
    <row r="704" spans="1:5" x14ac:dyDescent="0.25">
      <c r="A704" t="s">
        <v>43261</v>
      </c>
      <c r="B704" t="s">
        <v>14</v>
      </c>
      <c r="C704" t="s">
        <v>14</v>
      </c>
      <c r="D704" t="s">
        <v>34</v>
      </c>
      <c r="E704" t="s">
        <v>520</v>
      </c>
    </row>
    <row r="705" spans="1:5" x14ac:dyDescent="0.25">
      <c r="A705" t="s">
        <v>43262</v>
      </c>
      <c r="B705" t="s">
        <v>14</v>
      </c>
      <c r="C705" t="s">
        <v>14</v>
      </c>
      <c r="D705" t="s">
        <v>34</v>
      </c>
      <c r="E705" t="s">
        <v>520</v>
      </c>
    </row>
    <row r="706" spans="1:5" x14ac:dyDescent="0.25">
      <c r="A706" t="s">
        <v>43263</v>
      </c>
      <c r="B706" t="s">
        <v>14</v>
      </c>
      <c r="C706" t="s">
        <v>14</v>
      </c>
      <c r="D706" t="s">
        <v>64</v>
      </c>
      <c r="E706" t="s">
        <v>517</v>
      </c>
    </row>
    <row r="707" spans="1:5" x14ac:dyDescent="0.25">
      <c r="A707" t="s">
        <v>43264</v>
      </c>
      <c r="B707" t="s">
        <v>14</v>
      </c>
      <c r="C707" t="s">
        <v>14</v>
      </c>
      <c r="D707" t="s">
        <v>64</v>
      </c>
      <c r="E707" t="s">
        <v>518</v>
      </c>
    </row>
    <row r="708" spans="1:5" x14ac:dyDescent="0.25">
      <c r="A708" t="s">
        <v>43265</v>
      </c>
      <c r="B708" t="s">
        <v>14</v>
      </c>
      <c r="C708" t="s">
        <v>14</v>
      </c>
      <c r="D708" t="s">
        <v>64</v>
      </c>
      <c r="E708" t="s">
        <v>517</v>
      </c>
    </row>
    <row r="709" spans="1:5" x14ac:dyDescent="0.25">
      <c r="A709" t="s">
        <v>43266</v>
      </c>
      <c r="B709" t="s">
        <v>14</v>
      </c>
      <c r="C709" t="s">
        <v>14</v>
      </c>
      <c r="D709" t="s">
        <v>64</v>
      </c>
      <c r="E709" t="s">
        <v>517</v>
      </c>
    </row>
    <row r="710" spans="1:5" x14ac:dyDescent="0.25">
      <c r="A710" t="s">
        <v>43267</v>
      </c>
      <c r="B710" t="s">
        <v>14</v>
      </c>
      <c r="C710" t="s">
        <v>14</v>
      </c>
      <c r="D710" t="s">
        <v>64</v>
      </c>
      <c r="E710" t="s">
        <v>517</v>
      </c>
    </row>
    <row r="711" spans="1:5" x14ac:dyDescent="0.25">
      <c r="A711" t="s">
        <v>1452</v>
      </c>
      <c r="B711" t="s">
        <v>14</v>
      </c>
      <c r="C711" t="s">
        <v>14</v>
      </c>
      <c r="D711" t="s">
        <v>34</v>
      </c>
      <c r="E711" t="s">
        <v>520</v>
      </c>
    </row>
    <row r="712" spans="1:5" x14ac:dyDescent="0.25">
      <c r="A712" t="s">
        <v>1455</v>
      </c>
      <c r="B712" t="s">
        <v>14</v>
      </c>
      <c r="C712" t="s">
        <v>14</v>
      </c>
      <c r="D712" t="s">
        <v>34</v>
      </c>
      <c r="E712" t="s">
        <v>520</v>
      </c>
    </row>
    <row r="713" spans="1:5" x14ac:dyDescent="0.25">
      <c r="A713" t="s">
        <v>1456</v>
      </c>
      <c r="B713" t="s">
        <v>14</v>
      </c>
      <c r="C713" t="s">
        <v>14</v>
      </c>
      <c r="D713" t="s">
        <v>34</v>
      </c>
      <c r="E713" t="s">
        <v>520</v>
      </c>
    </row>
    <row r="714" spans="1:5" x14ac:dyDescent="0.25">
      <c r="A714" t="s">
        <v>1454</v>
      </c>
      <c r="B714" t="s">
        <v>14</v>
      </c>
      <c r="C714" t="s">
        <v>14</v>
      </c>
      <c r="D714" t="s">
        <v>34</v>
      </c>
      <c r="E714" t="s">
        <v>520</v>
      </c>
    </row>
    <row r="715" spans="1:5" x14ac:dyDescent="0.25">
      <c r="A715" t="s">
        <v>1453</v>
      </c>
      <c r="B715" t="s">
        <v>14</v>
      </c>
      <c r="C715" t="s">
        <v>14</v>
      </c>
      <c r="D715" t="s">
        <v>34</v>
      </c>
      <c r="E715" t="s">
        <v>520</v>
      </c>
    </row>
    <row r="716" spans="1:5" x14ac:dyDescent="0.25">
      <c r="A716" t="s">
        <v>43268</v>
      </c>
      <c r="B716" t="s">
        <v>14</v>
      </c>
      <c r="C716" t="s">
        <v>14</v>
      </c>
      <c r="D716" t="s">
        <v>34</v>
      </c>
      <c r="E716" t="s">
        <v>757</v>
      </c>
    </row>
    <row r="717" spans="1:5" x14ac:dyDescent="0.25">
      <c r="A717" t="s">
        <v>43269</v>
      </c>
      <c r="B717" t="s">
        <v>14</v>
      </c>
      <c r="C717" t="s">
        <v>14</v>
      </c>
      <c r="D717" t="s">
        <v>34</v>
      </c>
      <c r="E717" t="s">
        <v>518</v>
      </c>
    </row>
    <row r="718" spans="1:5" x14ac:dyDescent="0.25">
      <c r="A718" t="s">
        <v>43270</v>
      </c>
      <c r="B718" t="s">
        <v>14</v>
      </c>
      <c r="C718" t="s">
        <v>14</v>
      </c>
      <c r="D718" t="s">
        <v>34</v>
      </c>
      <c r="E718" t="s">
        <v>520</v>
      </c>
    </row>
    <row r="719" spans="1:5" x14ac:dyDescent="0.25">
      <c r="A719" t="s">
        <v>43271</v>
      </c>
      <c r="B719" t="s">
        <v>14</v>
      </c>
      <c r="C719" t="s">
        <v>14</v>
      </c>
      <c r="D719" t="s">
        <v>34</v>
      </c>
      <c r="E719" t="s">
        <v>520</v>
      </c>
    </row>
    <row r="720" spans="1:5" x14ac:dyDescent="0.25">
      <c r="A720" t="s">
        <v>43272</v>
      </c>
      <c r="B720" t="s">
        <v>14</v>
      </c>
      <c r="C720" t="s">
        <v>14</v>
      </c>
      <c r="D720" t="s">
        <v>34</v>
      </c>
      <c r="E720" t="s">
        <v>520</v>
      </c>
    </row>
    <row r="721" spans="1:5" x14ac:dyDescent="0.25">
      <c r="A721" t="s">
        <v>43273</v>
      </c>
      <c r="B721" t="s">
        <v>14</v>
      </c>
      <c r="C721" t="s">
        <v>14</v>
      </c>
      <c r="D721" t="s">
        <v>34</v>
      </c>
      <c r="E721" t="s">
        <v>520</v>
      </c>
    </row>
    <row r="722" spans="1:5" x14ac:dyDescent="0.25">
      <c r="A722" t="s">
        <v>43274</v>
      </c>
      <c r="B722" t="s">
        <v>14</v>
      </c>
      <c r="C722" t="s">
        <v>14</v>
      </c>
      <c r="D722" t="s">
        <v>34</v>
      </c>
      <c r="E722" t="s">
        <v>520</v>
      </c>
    </row>
    <row r="723" spans="1:5" x14ac:dyDescent="0.25">
      <c r="A723" t="s">
        <v>43275</v>
      </c>
      <c r="B723" t="s">
        <v>14</v>
      </c>
      <c r="C723" t="s">
        <v>14</v>
      </c>
      <c r="D723" t="s">
        <v>34</v>
      </c>
      <c r="E723" t="s">
        <v>635</v>
      </c>
    </row>
    <row r="724" spans="1:5" x14ac:dyDescent="0.25">
      <c r="A724" t="s">
        <v>43276</v>
      </c>
      <c r="B724" t="s">
        <v>14</v>
      </c>
      <c r="C724" t="s">
        <v>14</v>
      </c>
      <c r="D724" t="s">
        <v>34</v>
      </c>
      <c r="E724" t="s">
        <v>520</v>
      </c>
    </row>
    <row r="725" spans="1:5" x14ac:dyDescent="0.25">
      <c r="A725" t="s">
        <v>1457</v>
      </c>
      <c r="B725" t="s">
        <v>14</v>
      </c>
      <c r="C725" t="s">
        <v>14</v>
      </c>
      <c r="D725" t="s">
        <v>34</v>
      </c>
      <c r="E725" t="s">
        <v>520</v>
      </c>
    </row>
    <row r="726" spans="1:5" x14ac:dyDescent="0.25">
      <c r="A726" t="s">
        <v>1458</v>
      </c>
      <c r="B726" t="s">
        <v>14</v>
      </c>
      <c r="C726" t="s">
        <v>14</v>
      </c>
      <c r="D726" t="s">
        <v>34</v>
      </c>
      <c r="E726" t="s">
        <v>520</v>
      </c>
    </row>
    <row r="727" spans="1:5" x14ac:dyDescent="0.25">
      <c r="A727" t="s">
        <v>1460</v>
      </c>
      <c r="B727" t="s">
        <v>14</v>
      </c>
      <c r="C727" t="s">
        <v>14</v>
      </c>
      <c r="D727" t="s">
        <v>34</v>
      </c>
      <c r="E727" t="s">
        <v>520</v>
      </c>
    </row>
    <row r="728" spans="1:5" x14ac:dyDescent="0.25">
      <c r="A728" t="s">
        <v>1459</v>
      </c>
      <c r="B728" t="s">
        <v>14</v>
      </c>
      <c r="C728" t="s">
        <v>14</v>
      </c>
      <c r="D728" t="s">
        <v>34</v>
      </c>
      <c r="E728" t="s">
        <v>520</v>
      </c>
    </row>
    <row r="729" spans="1:5" x14ac:dyDescent="0.25">
      <c r="A729" t="s">
        <v>1461</v>
      </c>
      <c r="B729" t="s">
        <v>14</v>
      </c>
      <c r="C729" t="s">
        <v>14</v>
      </c>
      <c r="D729" t="s">
        <v>64</v>
      </c>
      <c r="E729" t="s">
        <v>517</v>
      </c>
    </row>
    <row r="730" spans="1:5" x14ac:dyDescent="0.25">
      <c r="A730" t="s">
        <v>43277</v>
      </c>
      <c r="B730" t="s">
        <v>14</v>
      </c>
      <c r="C730" t="s">
        <v>14</v>
      </c>
      <c r="D730" t="s">
        <v>34</v>
      </c>
      <c r="E730" t="s">
        <v>520</v>
      </c>
    </row>
    <row r="731" spans="1:5" x14ac:dyDescent="0.25">
      <c r="A731" t="s">
        <v>43278</v>
      </c>
      <c r="B731" t="s">
        <v>14</v>
      </c>
      <c r="C731" t="s">
        <v>14</v>
      </c>
      <c r="D731" t="s">
        <v>34</v>
      </c>
      <c r="E731" t="s">
        <v>520</v>
      </c>
    </row>
    <row r="732" spans="1:5" x14ac:dyDescent="0.25">
      <c r="A732" t="s">
        <v>43279</v>
      </c>
      <c r="B732" t="s">
        <v>14</v>
      </c>
      <c r="C732" t="s">
        <v>14</v>
      </c>
      <c r="D732" t="s">
        <v>34</v>
      </c>
      <c r="E732" t="s">
        <v>520</v>
      </c>
    </row>
    <row r="733" spans="1:5" x14ac:dyDescent="0.25">
      <c r="A733" t="s">
        <v>1463</v>
      </c>
      <c r="B733" t="s">
        <v>14</v>
      </c>
      <c r="C733" t="s">
        <v>14</v>
      </c>
      <c r="D733" t="s">
        <v>34</v>
      </c>
      <c r="E733" t="s">
        <v>520</v>
      </c>
    </row>
    <row r="734" spans="1:5" x14ac:dyDescent="0.25">
      <c r="A734" t="s">
        <v>1465</v>
      </c>
      <c r="B734" t="s">
        <v>14</v>
      </c>
      <c r="C734" t="s">
        <v>14</v>
      </c>
      <c r="D734" t="s">
        <v>34</v>
      </c>
      <c r="E734" t="s">
        <v>520</v>
      </c>
    </row>
    <row r="735" spans="1:5" x14ac:dyDescent="0.25">
      <c r="A735" t="s">
        <v>1466</v>
      </c>
      <c r="B735" t="s">
        <v>14</v>
      </c>
      <c r="C735" t="s">
        <v>14</v>
      </c>
      <c r="D735" t="s">
        <v>34</v>
      </c>
      <c r="E735" t="s">
        <v>520</v>
      </c>
    </row>
    <row r="736" spans="1:5" x14ac:dyDescent="0.25">
      <c r="A736" t="s">
        <v>1464</v>
      </c>
      <c r="B736" t="s">
        <v>14</v>
      </c>
      <c r="C736" t="s">
        <v>14</v>
      </c>
      <c r="D736" t="s">
        <v>34</v>
      </c>
      <c r="E736" t="s">
        <v>520</v>
      </c>
    </row>
    <row r="737" spans="1:5" x14ac:dyDescent="0.25">
      <c r="A737" t="s">
        <v>1462</v>
      </c>
      <c r="B737" t="s">
        <v>14</v>
      </c>
      <c r="C737" t="s">
        <v>14</v>
      </c>
      <c r="D737" t="s">
        <v>34</v>
      </c>
      <c r="E737" t="s">
        <v>520</v>
      </c>
    </row>
    <row r="738" spans="1:5" x14ac:dyDescent="0.25">
      <c r="A738" t="s">
        <v>1467</v>
      </c>
      <c r="B738" t="s">
        <v>14</v>
      </c>
      <c r="C738" t="s">
        <v>14</v>
      </c>
      <c r="D738" t="s">
        <v>34</v>
      </c>
      <c r="E738" t="s">
        <v>520</v>
      </c>
    </row>
    <row r="739" spans="1:5" x14ac:dyDescent="0.25">
      <c r="A739" t="s">
        <v>1469</v>
      </c>
      <c r="B739" t="s">
        <v>14</v>
      </c>
      <c r="C739" t="s">
        <v>14</v>
      </c>
      <c r="D739" t="s">
        <v>34</v>
      </c>
      <c r="E739" t="s">
        <v>518</v>
      </c>
    </row>
    <row r="740" spans="1:5" x14ac:dyDescent="0.25">
      <c r="A740" t="s">
        <v>1470</v>
      </c>
      <c r="B740" t="s">
        <v>14</v>
      </c>
      <c r="C740" t="s">
        <v>14</v>
      </c>
      <c r="D740" t="s">
        <v>34</v>
      </c>
      <c r="E740" t="s">
        <v>520</v>
      </c>
    </row>
    <row r="741" spans="1:5" x14ac:dyDescent="0.25">
      <c r="A741" t="s">
        <v>1468</v>
      </c>
      <c r="B741" t="s">
        <v>14</v>
      </c>
      <c r="C741" t="s">
        <v>14</v>
      </c>
      <c r="D741" t="s">
        <v>34</v>
      </c>
      <c r="E741" t="s">
        <v>520</v>
      </c>
    </row>
    <row r="742" spans="1:5" x14ac:dyDescent="0.25">
      <c r="A742" t="s">
        <v>1472</v>
      </c>
      <c r="B742" t="s">
        <v>14</v>
      </c>
      <c r="C742" t="s">
        <v>14</v>
      </c>
      <c r="D742" t="s">
        <v>34</v>
      </c>
      <c r="E742" t="s">
        <v>520</v>
      </c>
    </row>
    <row r="743" spans="1:5" x14ac:dyDescent="0.25">
      <c r="A743" t="s">
        <v>1471</v>
      </c>
      <c r="B743" t="s">
        <v>14</v>
      </c>
      <c r="C743" t="s">
        <v>14</v>
      </c>
      <c r="D743" t="s">
        <v>34</v>
      </c>
      <c r="E743" t="s">
        <v>520</v>
      </c>
    </row>
    <row r="744" spans="1:5" x14ac:dyDescent="0.25">
      <c r="A744" t="s">
        <v>1473</v>
      </c>
      <c r="B744" t="s">
        <v>14</v>
      </c>
      <c r="C744" t="s">
        <v>14</v>
      </c>
      <c r="D744" t="s">
        <v>34</v>
      </c>
      <c r="E744" t="s">
        <v>520</v>
      </c>
    </row>
    <row r="745" spans="1:5" x14ac:dyDescent="0.25">
      <c r="A745" t="s">
        <v>1474</v>
      </c>
      <c r="B745" t="s">
        <v>14</v>
      </c>
      <c r="C745" t="s">
        <v>14</v>
      </c>
      <c r="D745" t="s">
        <v>34</v>
      </c>
      <c r="E745" t="s">
        <v>518</v>
      </c>
    </row>
    <row r="746" spans="1:5" x14ac:dyDescent="0.25">
      <c r="A746" t="s">
        <v>1476</v>
      </c>
      <c r="B746" t="s">
        <v>14</v>
      </c>
      <c r="C746" t="s">
        <v>14</v>
      </c>
      <c r="D746" t="s">
        <v>34</v>
      </c>
      <c r="E746" t="s">
        <v>520</v>
      </c>
    </row>
    <row r="747" spans="1:5" x14ac:dyDescent="0.25">
      <c r="A747" t="s">
        <v>1475</v>
      </c>
      <c r="B747" t="s">
        <v>14</v>
      </c>
      <c r="C747" t="s">
        <v>14</v>
      </c>
      <c r="D747" t="s">
        <v>34</v>
      </c>
      <c r="E747" t="s">
        <v>520</v>
      </c>
    </row>
    <row r="748" spans="1:5" x14ac:dyDescent="0.25">
      <c r="A748" t="s">
        <v>1478</v>
      </c>
      <c r="B748" t="s">
        <v>14</v>
      </c>
      <c r="C748" t="s">
        <v>14</v>
      </c>
      <c r="D748" t="s">
        <v>34</v>
      </c>
      <c r="E748" t="s">
        <v>520</v>
      </c>
    </row>
    <row r="749" spans="1:5" x14ac:dyDescent="0.25">
      <c r="A749" t="s">
        <v>1477</v>
      </c>
      <c r="B749" t="s">
        <v>14</v>
      </c>
      <c r="C749" t="s">
        <v>14</v>
      </c>
      <c r="D749" t="s">
        <v>34</v>
      </c>
      <c r="E749" t="s">
        <v>518</v>
      </c>
    </row>
    <row r="750" spans="1:5" x14ac:dyDescent="0.25">
      <c r="A750" t="s">
        <v>43280</v>
      </c>
      <c r="B750" t="s">
        <v>14</v>
      </c>
      <c r="C750" t="s">
        <v>14</v>
      </c>
      <c r="D750" t="s">
        <v>64</v>
      </c>
      <c r="E750" t="s">
        <v>759</v>
      </c>
    </row>
    <row r="751" spans="1:5" x14ac:dyDescent="0.25">
      <c r="A751" t="s">
        <v>43281</v>
      </c>
      <c r="B751" t="s">
        <v>14</v>
      </c>
      <c r="C751" t="s">
        <v>14</v>
      </c>
      <c r="D751" t="s">
        <v>64</v>
      </c>
      <c r="E751" t="s">
        <v>759</v>
      </c>
    </row>
    <row r="752" spans="1:5" x14ac:dyDescent="0.25">
      <c r="A752" t="s">
        <v>1480</v>
      </c>
      <c r="B752" t="s">
        <v>14</v>
      </c>
      <c r="C752" t="s">
        <v>14</v>
      </c>
      <c r="D752" t="s">
        <v>34</v>
      </c>
      <c r="E752" t="s">
        <v>520</v>
      </c>
    </row>
    <row r="753" spans="1:5" x14ac:dyDescent="0.25">
      <c r="A753" t="s">
        <v>1479</v>
      </c>
      <c r="B753" t="s">
        <v>14</v>
      </c>
      <c r="C753" t="s">
        <v>14</v>
      </c>
      <c r="D753" t="s">
        <v>34</v>
      </c>
      <c r="E753" t="s">
        <v>520</v>
      </c>
    </row>
    <row r="754" spans="1:5" x14ac:dyDescent="0.25">
      <c r="A754" t="s">
        <v>43282</v>
      </c>
      <c r="B754" t="s">
        <v>14</v>
      </c>
      <c r="C754" t="s">
        <v>14</v>
      </c>
      <c r="D754" t="s">
        <v>34</v>
      </c>
      <c r="E754" t="s">
        <v>520</v>
      </c>
    </row>
    <row r="755" spans="1:5" x14ac:dyDescent="0.25">
      <c r="A755" t="s">
        <v>43283</v>
      </c>
      <c r="B755" t="s">
        <v>14</v>
      </c>
      <c r="C755" t="s">
        <v>14</v>
      </c>
      <c r="D755" t="s">
        <v>34</v>
      </c>
      <c r="E755" t="s">
        <v>520</v>
      </c>
    </row>
    <row r="756" spans="1:5" x14ac:dyDescent="0.25">
      <c r="A756" t="s">
        <v>43284</v>
      </c>
      <c r="B756" t="s">
        <v>14</v>
      </c>
      <c r="C756" t="s">
        <v>14</v>
      </c>
      <c r="D756" t="s">
        <v>34</v>
      </c>
      <c r="E756" t="s">
        <v>520</v>
      </c>
    </row>
    <row r="757" spans="1:5" x14ac:dyDescent="0.25">
      <c r="A757" t="s">
        <v>43285</v>
      </c>
      <c r="B757" t="s">
        <v>14</v>
      </c>
      <c r="C757" t="s">
        <v>14</v>
      </c>
      <c r="D757" t="s">
        <v>34</v>
      </c>
      <c r="E757" t="s">
        <v>520</v>
      </c>
    </row>
    <row r="758" spans="1:5" x14ac:dyDescent="0.25">
      <c r="A758" t="s">
        <v>43286</v>
      </c>
      <c r="B758" t="s">
        <v>14</v>
      </c>
      <c r="C758" t="s">
        <v>14</v>
      </c>
      <c r="D758" t="s">
        <v>34</v>
      </c>
      <c r="E758" t="s">
        <v>520</v>
      </c>
    </row>
    <row r="759" spans="1:5" x14ac:dyDescent="0.25">
      <c r="A759" t="s">
        <v>43287</v>
      </c>
      <c r="B759" t="s">
        <v>14</v>
      </c>
      <c r="C759" t="s">
        <v>14</v>
      </c>
      <c r="D759" t="s">
        <v>34</v>
      </c>
      <c r="E759" t="s">
        <v>520</v>
      </c>
    </row>
    <row r="760" spans="1:5" x14ac:dyDescent="0.25">
      <c r="A760" t="s">
        <v>1482</v>
      </c>
      <c r="B760" t="s">
        <v>14</v>
      </c>
      <c r="C760" t="s">
        <v>14</v>
      </c>
      <c r="D760" t="s">
        <v>34</v>
      </c>
      <c r="E760" t="s">
        <v>520</v>
      </c>
    </row>
    <row r="761" spans="1:5" x14ac:dyDescent="0.25">
      <c r="A761" t="s">
        <v>1481</v>
      </c>
      <c r="B761" t="s">
        <v>14</v>
      </c>
      <c r="C761" t="s">
        <v>14</v>
      </c>
      <c r="D761" t="s">
        <v>34</v>
      </c>
      <c r="E761" t="s">
        <v>520</v>
      </c>
    </row>
    <row r="762" spans="1:5" x14ac:dyDescent="0.25">
      <c r="A762" t="s">
        <v>43288</v>
      </c>
      <c r="B762" t="s">
        <v>14</v>
      </c>
      <c r="C762" t="s">
        <v>14</v>
      </c>
      <c r="D762" t="s">
        <v>34</v>
      </c>
      <c r="E762" t="s">
        <v>520</v>
      </c>
    </row>
    <row r="763" spans="1:5" x14ac:dyDescent="0.25">
      <c r="A763" t="s">
        <v>43289</v>
      </c>
      <c r="B763" t="s">
        <v>14</v>
      </c>
      <c r="C763" t="s">
        <v>14</v>
      </c>
      <c r="D763" t="s">
        <v>34</v>
      </c>
      <c r="E763" t="s">
        <v>518</v>
      </c>
    </row>
    <row r="764" spans="1:5" x14ac:dyDescent="0.25">
      <c r="A764" t="s">
        <v>43290</v>
      </c>
      <c r="B764" t="s">
        <v>14</v>
      </c>
      <c r="C764" t="s">
        <v>14</v>
      </c>
      <c r="D764" t="s">
        <v>34</v>
      </c>
      <c r="E764" t="s">
        <v>518</v>
      </c>
    </row>
    <row r="765" spans="1:5" x14ac:dyDescent="0.25">
      <c r="A765" t="s">
        <v>43291</v>
      </c>
      <c r="B765" t="s">
        <v>14</v>
      </c>
      <c r="C765" t="s">
        <v>14</v>
      </c>
      <c r="D765" t="s">
        <v>34</v>
      </c>
      <c r="E765" t="s">
        <v>520</v>
      </c>
    </row>
    <row r="766" spans="1:5" x14ac:dyDescent="0.25">
      <c r="A766" t="s">
        <v>43292</v>
      </c>
      <c r="B766" t="s">
        <v>14</v>
      </c>
      <c r="C766" t="s">
        <v>14</v>
      </c>
      <c r="D766" t="s">
        <v>64</v>
      </c>
      <c r="E766" t="s">
        <v>635</v>
      </c>
    </row>
    <row r="767" spans="1:5" x14ac:dyDescent="0.25">
      <c r="A767" t="s">
        <v>43293</v>
      </c>
      <c r="B767" t="s">
        <v>14</v>
      </c>
      <c r="C767" t="s">
        <v>14</v>
      </c>
      <c r="D767" t="s">
        <v>64</v>
      </c>
      <c r="E767" t="s">
        <v>518</v>
      </c>
    </row>
    <row r="768" spans="1:5" x14ac:dyDescent="0.25">
      <c r="A768" t="s">
        <v>43294</v>
      </c>
      <c r="B768" t="s">
        <v>14</v>
      </c>
      <c r="C768" t="s">
        <v>14</v>
      </c>
      <c r="D768" t="s">
        <v>64</v>
      </c>
      <c r="E768" t="s">
        <v>517</v>
      </c>
    </row>
    <row r="769" spans="1:5" x14ac:dyDescent="0.25">
      <c r="A769" t="s">
        <v>43295</v>
      </c>
      <c r="B769" t="s">
        <v>14</v>
      </c>
      <c r="C769" t="s">
        <v>14</v>
      </c>
      <c r="D769" t="s">
        <v>34</v>
      </c>
      <c r="E769" t="s">
        <v>518</v>
      </c>
    </row>
    <row r="770" spans="1:5" x14ac:dyDescent="0.25">
      <c r="A770" t="s">
        <v>43296</v>
      </c>
      <c r="B770" t="s">
        <v>14</v>
      </c>
      <c r="C770" t="s">
        <v>14</v>
      </c>
      <c r="D770" t="s">
        <v>34</v>
      </c>
      <c r="E770" t="s">
        <v>520</v>
      </c>
    </row>
    <row r="771" spans="1:5" x14ac:dyDescent="0.25">
      <c r="A771" t="s">
        <v>43297</v>
      </c>
      <c r="B771" t="s">
        <v>14</v>
      </c>
      <c r="C771" t="s">
        <v>14</v>
      </c>
      <c r="D771" t="s">
        <v>34</v>
      </c>
      <c r="E771" t="s">
        <v>520</v>
      </c>
    </row>
    <row r="772" spans="1:5" x14ac:dyDescent="0.25">
      <c r="A772" t="s">
        <v>43298</v>
      </c>
      <c r="B772" t="s">
        <v>14</v>
      </c>
      <c r="C772" t="s">
        <v>14</v>
      </c>
      <c r="D772" t="s">
        <v>64</v>
      </c>
      <c r="E772" t="s">
        <v>520</v>
      </c>
    </row>
    <row r="773" spans="1:5" x14ac:dyDescent="0.25">
      <c r="A773" t="s">
        <v>43299</v>
      </c>
      <c r="B773" t="s">
        <v>14</v>
      </c>
      <c r="C773" t="s">
        <v>14</v>
      </c>
      <c r="D773" t="s">
        <v>64</v>
      </c>
      <c r="E773" t="s">
        <v>520</v>
      </c>
    </row>
    <row r="774" spans="1:5" x14ac:dyDescent="0.25">
      <c r="A774" t="s">
        <v>43300</v>
      </c>
      <c r="B774" t="s">
        <v>14</v>
      </c>
      <c r="C774" t="s">
        <v>14</v>
      </c>
      <c r="D774" t="s">
        <v>64</v>
      </c>
      <c r="E774" t="s">
        <v>517</v>
      </c>
    </row>
    <row r="775" spans="1:5" x14ac:dyDescent="0.25">
      <c r="A775" t="s">
        <v>43301</v>
      </c>
      <c r="B775" t="s">
        <v>14</v>
      </c>
      <c r="C775" t="s">
        <v>14</v>
      </c>
      <c r="D775" t="s">
        <v>64</v>
      </c>
      <c r="E775" t="s">
        <v>517</v>
      </c>
    </row>
    <row r="776" spans="1:5" x14ac:dyDescent="0.25">
      <c r="A776" t="s">
        <v>1483</v>
      </c>
      <c r="B776" t="s">
        <v>14</v>
      </c>
      <c r="C776" t="s">
        <v>14</v>
      </c>
      <c r="D776" t="s">
        <v>34</v>
      </c>
      <c r="E776" t="s">
        <v>520</v>
      </c>
    </row>
    <row r="777" spans="1:5" x14ac:dyDescent="0.25">
      <c r="A777" t="s">
        <v>1484</v>
      </c>
      <c r="B777" t="s">
        <v>14</v>
      </c>
      <c r="C777" t="s">
        <v>14</v>
      </c>
      <c r="D777" t="s">
        <v>34</v>
      </c>
      <c r="E777" t="s">
        <v>520</v>
      </c>
    </row>
    <row r="778" spans="1:5" x14ac:dyDescent="0.25">
      <c r="A778" t="s">
        <v>43302</v>
      </c>
      <c r="B778" t="s">
        <v>14</v>
      </c>
      <c r="C778" t="s">
        <v>14</v>
      </c>
      <c r="D778" t="s">
        <v>64</v>
      </c>
      <c r="E778" t="s">
        <v>520</v>
      </c>
    </row>
    <row r="779" spans="1:5" x14ac:dyDescent="0.25">
      <c r="A779" t="s">
        <v>43303</v>
      </c>
      <c r="B779" t="s">
        <v>14</v>
      </c>
      <c r="C779" t="s">
        <v>14</v>
      </c>
      <c r="D779" t="s">
        <v>64</v>
      </c>
      <c r="E779" t="s">
        <v>517</v>
      </c>
    </row>
    <row r="780" spans="1:5" x14ac:dyDescent="0.25">
      <c r="A780" t="s">
        <v>43304</v>
      </c>
      <c r="B780" t="s">
        <v>14</v>
      </c>
      <c r="C780" t="s">
        <v>14</v>
      </c>
      <c r="D780" t="s">
        <v>64</v>
      </c>
      <c r="E780" t="s">
        <v>520</v>
      </c>
    </row>
    <row r="781" spans="1:5" x14ac:dyDescent="0.25">
      <c r="A781" t="s">
        <v>1485</v>
      </c>
      <c r="B781" t="s">
        <v>14</v>
      </c>
      <c r="C781" t="s">
        <v>14</v>
      </c>
      <c r="D781" t="s">
        <v>34</v>
      </c>
      <c r="E781" t="s">
        <v>520</v>
      </c>
    </row>
    <row r="782" spans="1:5" x14ac:dyDescent="0.25">
      <c r="A782" t="s">
        <v>43305</v>
      </c>
      <c r="B782" t="s">
        <v>14</v>
      </c>
      <c r="C782" t="s">
        <v>14</v>
      </c>
      <c r="D782" t="s">
        <v>34</v>
      </c>
      <c r="E782" t="s">
        <v>520</v>
      </c>
    </row>
    <row r="783" spans="1:5" x14ac:dyDescent="0.25">
      <c r="A783" t="s">
        <v>43306</v>
      </c>
      <c r="B783" t="s">
        <v>14</v>
      </c>
      <c r="C783" t="s">
        <v>14</v>
      </c>
      <c r="D783" t="s">
        <v>34</v>
      </c>
      <c r="E783" t="s">
        <v>520</v>
      </c>
    </row>
    <row r="784" spans="1:5" x14ac:dyDescent="0.25">
      <c r="A784" t="s">
        <v>43307</v>
      </c>
      <c r="B784" t="s">
        <v>14</v>
      </c>
      <c r="C784" t="s">
        <v>14</v>
      </c>
      <c r="D784" t="s">
        <v>34</v>
      </c>
      <c r="E784" t="s">
        <v>520</v>
      </c>
    </row>
    <row r="785" spans="1:5" x14ac:dyDescent="0.25">
      <c r="A785" t="s">
        <v>43308</v>
      </c>
      <c r="B785" t="s">
        <v>14</v>
      </c>
      <c r="C785" t="s">
        <v>14</v>
      </c>
      <c r="D785" t="s">
        <v>34</v>
      </c>
      <c r="E785" t="s">
        <v>520</v>
      </c>
    </row>
    <row r="786" spans="1:5" x14ac:dyDescent="0.25">
      <c r="A786" t="s">
        <v>43309</v>
      </c>
      <c r="B786" t="s">
        <v>14</v>
      </c>
      <c r="C786" t="s">
        <v>14</v>
      </c>
      <c r="D786" t="s">
        <v>34</v>
      </c>
      <c r="E786" t="s">
        <v>520</v>
      </c>
    </row>
    <row r="787" spans="1:5" x14ac:dyDescent="0.25">
      <c r="A787" t="s">
        <v>43310</v>
      </c>
      <c r="B787" t="s">
        <v>14</v>
      </c>
      <c r="C787" t="s">
        <v>14</v>
      </c>
      <c r="D787" t="s">
        <v>64</v>
      </c>
      <c r="E787" t="s">
        <v>517</v>
      </c>
    </row>
    <row r="788" spans="1:5" x14ac:dyDescent="0.25">
      <c r="A788" t="s">
        <v>43311</v>
      </c>
      <c r="B788" t="s">
        <v>14</v>
      </c>
      <c r="C788" t="s">
        <v>14</v>
      </c>
      <c r="D788" t="s">
        <v>64</v>
      </c>
      <c r="E788" t="s">
        <v>635</v>
      </c>
    </row>
    <row r="789" spans="1:5" x14ac:dyDescent="0.25">
      <c r="A789" t="s">
        <v>43312</v>
      </c>
      <c r="B789" t="s">
        <v>14</v>
      </c>
      <c r="C789" t="s">
        <v>14</v>
      </c>
      <c r="D789" t="s">
        <v>34</v>
      </c>
      <c r="E789" t="s">
        <v>518</v>
      </c>
    </row>
    <row r="790" spans="1:5" x14ac:dyDescent="0.25">
      <c r="A790" t="s">
        <v>43313</v>
      </c>
      <c r="B790" t="s">
        <v>14</v>
      </c>
      <c r="C790" t="s">
        <v>14</v>
      </c>
      <c r="D790" t="s">
        <v>34</v>
      </c>
      <c r="E790" t="s">
        <v>520</v>
      </c>
    </row>
    <row r="791" spans="1:5" x14ac:dyDescent="0.25">
      <c r="A791" t="s">
        <v>43314</v>
      </c>
      <c r="B791" t="s">
        <v>14</v>
      </c>
      <c r="C791" t="s">
        <v>14</v>
      </c>
      <c r="D791" t="s">
        <v>34</v>
      </c>
      <c r="E791" t="s">
        <v>520</v>
      </c>
    </row>
    <row r="792" spans="1:5" x14ac:dyDescent="0.25">
      <c r="A792" t="s">
        <v>43315</v>
      </c>
      <c r="B792" t="s">
        <v>14</v>
      </c>
      <c r="C792" t="s">
        <v>14</v>
      </c>
      <c r="D792" t="s">
        <v>34</v>
      </c>
      <c r="E792" t="s">
        <v>520</v>
      </c>
    </row>
    <row r="793" spans="1:5" x14ac:dyDescent="0.25">
      <c r="A793" t="s">
        <v>43316</v>
      </c>
      <c r="B793" t="s">
        <v>14</v>
      </c>
      <c r="C793" t="s">
        <v>14</v>
      </c>
      <c r="D793" t="s">
        <v>34</v>
      </c>
      <c r="E793" t="s">
        <v>520</v>
      </c>
    </row>
    <row r="794" spans="1:5" x14ac:dyDescent="0.25">
      <c r="A794" t="s">
        <v>43317</v>
      </c>
      <c r="B794" t="s">
        <v>14</v>
      </c>
      <c r="C794" t="s">
        <v>14</v>
      </c>
      <c r="D794" t="s">
        <v>34</v>
      </c>
      <c r="E794" t="s">
        <v>520</v>
      </c>
    </row>
    <row r="795" spans="1:5" x14ac:dyDescent="0.25">
      <c r="A795" t="s">
        <v>43318</v>
      </c>
      <c r="B795" t="s">
        <v>14</v>
      </c>
      <c r="C795" t="s">
        <v>14</v>
      </c>
      <c r="D795" t="s">
        <v>34</v>
      </c>
      <c r="E795" t="s">
        <v>520</v>
      </c>
    </row>
    <row r="796" spans="1:5" x14ac:dyDescent="0.25">
      <c r="A796" t="s">
        <v>43319</v>
      </c>
      <c r="B796" t="s">
        <v>14</v>
      </c>
      <c r="C796" t="s">
        <v>14</v>
      </c>
      <c r="D796" t="s">
        <v>34</v>
      </c>
      <c r="E796" t="s">
        <v>520</v>
      </c>
    </row>
    <row r="797" spans="1:5" x14ac:dyDescent="0.25">
      <c r="A797" t="s">
        <v>43320</v>
      </c>
      <c r="B797" t="s">
        <v>14</v>
      </c>
      <c r="C797" t="s">
        <v>14</v>
      </c>
      <c r="D797" t="s">
        <v>34</v>
      </c>
      <c r="E797" t="s">
        <v>520</v>
      </c>
    </row>
    <row r="798" spans="1:5" x14ac:dyDescent="0.25">
      <c r="A798" t="s">
        <v>43321</v>
      </c>
      <c r="B798" t="s">
        <v>14</v>
      </c>
      <c r="C798" t="s">
        <v>14</v>
      </c>
      <c r="D798" t="s">
        <v>34</v>
      </c>
      <c r="E798" t="s">
        <v>520</v>
      </c>
    </row>
    <row r="799" spans="1:5" x14ac:dyDescent="0.25">
      <c r="A799" t="s">
        <v>43322</v>
      </c>
      <c r="B799" t="s">
        <v>14</v>
      </c>
      <c r="C799" t="s">
        <v>14</v>
      </c>
      <c r="D799" t="s">
        <v>34</v>
      </c>
      <c r="E799" t="s">
        <v>520</v>
      </c>
    </row>
    <row r="800" spans="1:5" x14ac:dyDescent="0.25">
      <c r="A800" t="s">
        <v>43323</v>
      </c>
      <c r="B800" t="s">
        <v>14</v>
      </c>
      <c r="C800" t="s">
        <v>14</v>
      </c>
      <c r="D800" t="s">
        <v>34</v>
      </c>
      <c r="E800" t="s">
        <v>520</v>
      </c>
    </row>
    <row r="801" spans="1:5" x14ac:dyDescent="0.25">
      <c r="A801" t="s">
        <v>43324</v>
      </c>
      <c r="B801" t="s">
        <v>14</v>
      </c>
      <c r="C801" t="s">
        <v>14</v>
      </c>
      <c r="D801" t="s">
        <v>34</v>
      </c>
      <c r="E801" t="s">
        <v>520</v>
      </c>
    </row>
    <row r="802" spans="1:5" x14ac:dyDescent="0.25">
      <c r="A802" t="s">
        <v>43325</v>
      </c>
      <c r="B802" t="s">
        <v>14</v>
      </c>
      <c r="C802" t="s">
        <v>14</v>
      </c>
      <c r="D802" t="s">
        <v>34</v>
      </c>
      <c r="E802" t="s">
        <v>520</v>
      </c>
    </row>
    <row r="803" spans="1:5" x14ac:dyDescent="0.25">
      <c r="A803" t="s">
        <v>43326</v>
      </c>
      <c r="B803" t="s">
        <v>14</v>
      </c>
      <c r="C803" t="s">
        <v>14</v>
      </c>
      <c r="D803" t="s">
        <v>34</v>
      </c>
      <c r="E803" t="s">
        <v>520</v>
      </c>
    </row>
    <row r="804" spans="1:5" x14ac:dyDescent="0.25">
      <c r="A804" t="s">
        <v>43327</v>
      </c>
      <c r="B804" t="s">
        <v>14</v>
      </c>
      <c r="C804" t="s">
        <v>14</v>
      </c>
      <c r="D804" t="s">
        <v>34</v>
      </c>
      <c r="E804" t="s">
        <v>520</v>
      </c>
    </row>
    <row r="805" spans="1:5" x14ac:dyDescent="0.25">
      <c r="A805" t="s">
        <v>43328</v>
      </c>
      <c r="B805" t="s">
        <v>14</v>
      </c>
      <c r="C805" t="s">
        <v>14</v>
      </c>
      <c r="D805" t="s">
        <v>34</v>
      </c>
      <c r="E805" t="s">
        <v>520</v>
      </c>
    </row>
    <row r="806" spans="1:5" x14ac:dyDescent="0.25">
      <c r="A806" t="s">
        <v>43329</v>
      </c>
      <c r="B806" t="s">
        <v>14</v>
      </c>
      <c r="C806" t="s">
        <v>14</v>
      </c>
      <c r="D806" t="s">
        <v>34</v>
      </c>
      <c r="E806" t="s">
        <v>520</v>
      </c>
    </row>
    <row r="807" spans="1:5" x14ac:dyDescent="0.25">
      <c r="A807" t="s">
        <v>43330</v>
      </c>
      <c r="B807" t="s">
        <v>14</v>
      </c>
      <c r="C807" t="s">
        <v>14</v>
      </c>
      <c r="D807" t="s">
        <v>34</v>
      </c>
      <c r="E807" t="s">
        <v>520</v>
      </c>
    </row>
    <row r="808" spans="1:5" x14ac:dyDescent="0.25">
      <c r="A808" t="s">
        <v>43331</v>
      </c>
      <c r="B808" t="s">
        <v>14</v>
      </c>
      <c r="C808" t="s">
        <v>14</v>
      </c>
      <c r="D808" t="s">
        <v>34</v>
      </c>
      <c r="E808" t="s">
        <v>520</v>
      </c>
    </row>
    <row r="809" spans="1:5" x14ac:dyDescent="0.25">
      <c r="A809" t="s">
        <v>43332</v>
      </c>
      <c r="B809" t="s">
        <v>14</v>
      </c>
      <c r="C809" t="s">
        <v>14</v>
      </c>
      <c r="D809" t="s">
        <v>64</v>
      </c>
      <c r="E809" t="s">
        <v>517</v>
      </c>
    </row>
    <row r="810" spans="1:5" x14ac:dyDescent="0.25">
      <c r="A810" t="s">
        <v>43333</v>
      </c>
      <c r="B810" t="s">
        <v>14</v>
      </c>
      <c r="C810" t="s">
        <v>14</v>
      </c>
      <c r="D810" t="s">
        <v>64</v>
      </c>
      <c r="E810" t="s">
        <v>517</v>
      </c>
    </row>
    <row r="811" spans="1:5" x14ac:dyDescent="0.25">
      <c r="A811" t="s">
        <v>1486</v>
      </c>
      <c r="B811" t="s">
        <v>14</v>
      </c>
      <c r="C811" t="s">
        <v>14</v>
      </c>
      <c r="D811" t="s">
        <v>69</v>
      </c>
      <c r="E811" t="s">
        <v>520</v>
      </c>
    </row>
    <row r="812" spans="1:5" x14ac:dyDescent="0.25">
      <c r="A812" t="s">
        <v>43334</v>
      </c>
      <c r="B812" t="s">
        <v>14</v>
      </c>
      <c r="C812" t="s">
        <v>14</v>
      </c>
      <c r="D812" t="s">
        <v>34</v>
      </c>
      <c r="E812" t="s">
        <v>520</v>
      </c>
    </row>
    <row r="813" spans="1:5" x14ac:dyDescent="0.25">
      <c r="A813" t="s">
        <v>43335</v>
      </c>
      <c r="B813" t="s">
        <v>14</v>
      </c>
      <c r="C813" t="s">
        <v>14</v>
      </c>
      <c r="D813" t="s">
        <v>34</v>
      </c>
      <c r="E813" t="s">
        <v>520</v>
      </c>
    </row>
    <row r="814" spans="1:5" x14ac:dyDescent="0.25">
      <c r="A814" t="s">
        <v>43336</v>
      </c>
      <c r="B814" t="s">
        <v>14</v>
      </c>
      <c r="C814" t="s">
        <v>14</v>
      </c>
      <c r="D814" t="s">
        <v>34</v>
      </c>
      <c r="E814" t="s">
        <v>520</v>
      </c>
    </row>
    <row r="815" spans="1:5" x14ac:dyDescent="0.25">
      <c r="A815" t="s">
        <v>43337</v>
      </c>
      <c r="B815" t="s">
        <v>14</v>
      </c>
      <c r="C815" t="s">
        <v>14</v>
      </c>
      <c r="D815" t="s">
        <v>34</v>
      </c>
      <c r="E815" t="s">
        <v>637</v>
      </c>
    </row>
    <row r="816" spans="1:5" x14ac:dyDescent="0.25">
      <c r="A816" t="s">
        <v>43338</v>
      </c>
      <c r="B816" t="s">
        <v>14</v>
      </c>
      <c r="C816" t="s">
        <v>14</v>
      </c>
      <c r="D816" t="s">
        <v>34</v>
      </c>
      <c r="E816" t="s">
        <v>520</v>
      </c>
    </row>
    <row r="817" spans="1:5" x14ac:dyDescent="0.25">
      <c r="A817" t="s">
        <v>1487</v>
      </c>
      <c r="B817" t="s">
        <v>14</v>
      </c>
      <c r="C817" t="s">
        <v>14</v>
      </c>
      <c r="D817" t="s">
        <v>34</v>
      </c>
      <c r="E817" t="s">
        <v>520</v>
      </c>
    </row>
    <row r="818" spans="1:5" x14ac:dyDescent="0.25">
      <c r="A818" t="s">
        <v>1488</v>
      </c>
      <c r="B818" t="s">
        <v>14</v>
      </c>
      <c r="C818" t="s">
        <v>14</v>
      </c>
      <c r="D818" t="s">
        <v>34</v>
      </c>
      <c r="E818" t="s">
        <v>520</v>
      </c>
    </row>
    <row r="819" spans="1:5" x14ac:dyDescent="0.25">
      <c r="A819" t="s">
        <v>1489</v>
      </c>
      <c r="B819" t="s">
        <v>14</v>
      </c>
      <c r="C819" t="s">
        <v>14</v>
      </c>
      <c r="D819" t="s">
        <v>34</v>
      </c>
      <c r="E819" t="s">
        <v>520</v>
      </c>
    </row>
    <row r="820" spans="1:5" x14ac:dyDescent="0.25">
      <c r="A820" t="s">
        <v>1491</v>
      </c>
      <c r="B820" t="s">
        <v>14</v>
      </c>
      <c r="C820" t="s">
        <v>14</v>
      </c>
      <c r="D820" t="s">
        <v>34</v>
      </c>
      <c r="E820" t="s">
        <v>520</v>
      </c>
    </row>
    <row r="821" spans="1:5" x14ac:dyDescent="0.25">
      <c r="A821" t="s">
        <v>1490</v>
      </c>
      <c r="B821" t="s">
        <v>14</v>
      </c>
      <c r="C821" t="s">
        <v>14</v>
      </c>
      <c r="D821" t="s">
        <v>34</v>
      </c>
      <c r="E821" t="s">
        <v>520</v>
      </c>
    </row>
    <row r="822" spans="1:5" x14ac:dyDescent="0.25">
      <c r="A822" t="s">
        <v>43339</v>
      </c>
      <c r="B822" t="s">
        <v>14</v>
      </c>
      <c r="C822" t="s">
        <v>14</v>
      </c>
      <c r="D822" t="s">
        <v>64</v>
      </c>
      <c r="E822" t="s">
        <v>517</v>
      </c>
    </row>
    <row r="823" spans="1:5" x14ac:dyDescent="0.25">
      <c r="A823" t="s">
        <v>43340</v>
      </c>
      <c r="B823" t="s">
        <v>14</v>
      </c>
      <c r="C823" t="s">
        <v>14</v>
      </c>
      <c r="D823" t="s">
        <v>34</v>
      </c>
      <c r="E823" t="s">
        <v>520</v>
      </c>
    </row>
    <row r="824" spans="1:5" x14ac:dyDescent="0.25">
      <c r="A824" t="s">
        <v>43341</v>
      </c>
      <c r="B824" t="s">
        <v>14</v>
      </c>
      <c r="C824" t="s">
        <v>14</v>
      </c>
      <c r="D824" t="s">
        <v>34</v>
      </c>
      <c r="E824" t="s">
        <v>520</v>
      </c>
    </row>
    <row r="825" spans="1:5" x14ac:dyDescent="0.25">
      <c r="A825" t="s">
        <v>43342</v>
      </c>
      <c r="B825" t="s">
        <v>14</v>
      </c>
      <c r="C825" t="s">
        <v>14</v>
      </c>
      <c r="D825" t="s">
        <v>34</v>
      </c>
      <c r="E825" t="s">
        <v>518</v>
      </c>
    </row>
    <row r="826" spans="1:5" x14ac:dyDescent="0.25">
      <c r="A826" t="s">
        <v>43343</v>
      </c>
      <c r="B826" t="s">
        <v>14</v>
      </c>
      <c r="C826" t="s">
        <v>14</v>
      </c>
      <c r="D826" t="s">
        <v>34</v>
      </c>
      <c r="E826" t="s">
        <v>520</v>
      </c>
    </row>
    <row r="827" spans="1:5" x14ac:dyDescent="0.25">
      <c r="A827" t="s">
        <v>43344</v>
      </c>
      <c r="B827" t="s">
        <v>14</v>
      </c>
      <c r="C827" t="s">
        <v>14</v>
      </c>
      <c r="D827" t="s">
        <v>34</v>
      </c>
      <c r="E827" t="s">
        <v>518</v>
      </c>
    </row>
    <row r="828" spans="1:5" x14ac:dyDescent="0.25">
      <c r="A828" t="s">
        <v>43345</v>
      </c>
      <c r="B828" t="s">
        <v>14</v>
      </c>
      <c r="C828" t="s">
        <v>14</v>
      </c>
      <c r="D828" t="s">
        <v>34</v>
      </c>
      <c r="E828" t="s">
        <v>520</v>
      </c>
    </row>
    <row r="829" spans="1:5" x14ac:dyDescent="0.25">
      <c r="A829" t="s">
        <v>43346</v>
      </c>
      <c r="B829" t="s">
        <v>14</v>
      </c>
      <c r="C829" t="s">
        <v>14</v>
      </c>
      <c r="D829" t="s">
        <v>34</v>
      </c>
      <c r="E829" t="s">
        <v>520</v>
      </c>
    </row>
    <row r="830" spans="1:5" x14ac:dyDescent="0.25">
      <c r="A830" t="s">
        <v>43347</v>
      </c>
      <c r="B830" t="s">
        <v>14</v>
      </c>
      <c r="C830" t="s">
        <v>14</v>
      </c>
      <c r="D830" t="s">
        <v>64</v>
      </c>
      <c r="E830" t="s">
        <v>517</v>
      </c>
    </row>
    <row r="831" spans="1:5" x14ac:dyDescent="0.25">
      <c r="A831" t="s">
        <v>43348</v>
      </c>
      <c r="B831" t="s">
        <v>14</v>
      </c>
      <c r="C831" t="s">
        <v>14</v>
      </c>
      <c r="D831" t="s">
        <v>64</v>
      </c>
      <c r="E831" t="s">
        <v>517</v>
      </c>
    </row>
    <row r="832" spans="1:5" x14ac:dyDescent="0.25">
      <c r="A832" t="s">
        <v>43349</v>
      </c>
      <c r="B832" t="s">
        <v>14</v>
      </c>
      <c r="C832" t="s">
        <v>14</v>
      </c>
      <c r="D832" t="s">
        <v>64</v>
      </c>
      <c r="E832" t="s">
        <v>517</v>
      </c>
    </row>
    <row r="833" spans="1:5" x14ac:dyDescent="0.25">
      <c r="A833" t="s">
        <v>43350</v>
      </c>
      <c r="B833" t="s">
        <v>14</v>
      </c>
      <c r="C833" t="s">
        <v>14</v>
      </c>
      <c r="D833" t="s">
        <v>64</v>
      </c>
      <c r="E833" t="s">
        <v>637</v>
      </c>
    </row>
    <row r="834" spans="1:5" x14ac:dyDescent="0.25">
      <c r="A834" t="s">
        <v>1492</v>
      </c>
      <c r="B834" t="s">
        <v>14</v>
      </c>
      <c r="C834" t="s">
        <v>14</v>
      </c>
      <c r="D834" t="s">
        <v>64</v>
      </c>
      <c r="E834" t="s">
        <v>517</v>
      </c>
    </row>
    <row r="835" spans="1:5" x14ac:dyDescent="0.25">
      <c r="A835" t="s">
        <v>1493</v>
      </c>
      <c r="B835" t="s">
        <v>14</v>
      </c>
      <c r="C835" t="s">
        <v>14</v>
      </c>
      <c r="D835" t="s">
        <v>34</v>
      </c>
      <c r="E835" t="s">
        <v>520</v>
      </c>
    </row>
    <row r="836" spans="1:5" x14ac:dyDescent="0.25">
      <c r="A836" t="s">
        <v>1494</v>
      </c>
      <c r="B836" t="s">
        <v>14</v>
      </c>
      <c r="C836" t="s">
        <v>14</v>
      </c>
      <c r="D836" t="s">
        <v>34</v>
      </c>
      <c r="E836" t="s">
        <v>520</v>
      </c>
    </row>
    <row r="837" spans="1:5" x14ac:dyDescent="0.25">
      <c r="A837" t="s">
        <v>1495</v>
      </c>
      <c r="B837" t="s">
        <v>14</v>
      </c>
      <c r="C837" t="s">
        <v>14</v>
      </c>
      <c r="D837" t="s">
        <v>34</v>
      </c>
      <c r="E837" t="s">
        <v>520</v>
      </c>
    </row>
    <row r="838" spans="1:5" x14ac:dyDescent="0.25">
      <c r="A838" t="s">
        <v>1496</v>
      </c>
      <c r="B838" t="s">
        <v>14</v>
      </c>
      <c r="C838" t="s">
        <v>14</v>
      </c>
      <c r="D838" t="s">
        <v>34</v>
      </c>
      <c r="E838" t="s">
        <v>520</v>
      </c>
    </row>
    <row r="839" spans="1:5" x14ac:dyDescent="0.25">
      <c r="A839" t="s">
        <v>43351</v>
      </c>
      <c r="B839" t="s">
        <v>14</v>
      </c>
      <c r="C839" t="s">
        <v>14</v>
      </c>
      <c r="D839" t="s">
        <v>64</v>
      </c>
      <c r="E839" t="s">
        <v>635</v>
      </c>
    </row>
    <row r="840" spans="1:5" x14ac:dyDescent="0.25">
      <c r="A840" t="s">
        <v>43352</v>
      </c>
      <c r="B840" t="s">
        <v>14</v>
      </c>
      <c r="C840" t="s">
        <v>14</v>
      </c>
      <c r="D840" t="s">
        <v>64</v>
      </c>
      <c r="E840" t="s">
        <v>517</v>
      </c>
    </row>
    <row r="841" spans="1:5" x14ac:dyDescent="0.25">
      <c r="A841" t="s">
        <v>43353</v>
      </c>
      <c r="B841" t="s">
        <v>14</v>
      </c>
      <c r="C841" t="s">
        <v>14</v>
      </c>
      <c r="D841" t="s">
        <v>34</v>
      </c>
      <c r="E841" t="s">
        <v>520</v>
      </c>
    </row>
    <row r="842" spans="1:5" x14ac:dyDescent="0.25">
      <c r="A842" t="s">
        <v>1497</v>
      </c>
      <c r="B842" t="s">
        <v>14</v>
      </c>
      <c r="C842" t="s">
        <v>14</v>
      </c>
      <c r="D842" t="s">
        <v>34</v>
      </c>
      <c r="E842" t="s">
        <v>520</v>
      </c>
    </row>
    <row r="843" spans="1:5" x14ac:dyDescent="0.25">
      <c r="A843" t="s">
        <v>1498</v>
      </c>
      <c r="B843" t="s">
        <v>14</v>
      </c>
      <c r="C843" t="s">
        <v>14</v>
      </c>
      <c r="D843" t="s">
        <v>34</v>
      </c>
      <c r="E843" t="s">
        <v>520</v>
      </c>
    </row>
    <row r="844" spans="1:5" x14ac:dyDescent="0.25">
      <c r="A844" t="s">
        <v>1499</v>
      </c>
      <c r="B844" t="s">
        <v>14</v>
      </c>
      <c r="C844" t="s">
        <v>14</v>
      </c>
      <c r="D844" t="s">
        <v>34</v>
      </c>
      <c r="E844" t="s">
        <v>520</v>
      </c>
    </row>
    <row r="845" spans="1:5" x14ac:dyDescent="0.25">
      <c r="A845" t="s">
        <v>1500</v>
      </c>
      <c r="B845" t="s">
        <v>14</v>
      </c>
      <c r="C845" t="s">
        <v>14</v>
      </c>
      <c r="D845" t="s">
        <v>34</v>
      </c>
      <c r="E845" t="s">
        <v>520</v>
      </c>
    </row>
    <row r="846" spans="1:5" x14ac:dyDescent="0.25">
      <c r="A846" t="s">
        <v>43354</v>
      </c>
      <c r="B846" t="s">
        <v>14</v>
      </c>
      <c r="C846" t="s">
        <v>14</v>
      </c>
      <c r="D846" t="s">
        <v>34</v>
      </c>
      <c r="E846" t="s">
        <v>520</v>
      </c>
    </row>
    <row r="847" spans="1:5" x14ac:dyDescent="0.25">
      <c r="A847" t="s">
        <v>43355</v>
      </c>
      <c r="B847" t="s">
        <v>14</v>
      </c>
      <c r="C847" t="s">
        <v>14</v>
      </c>
      <c r="D847" t="s">
        <v>34</v>
      </c>
      <c r="E847" t="s">
        <v>520</v>
      </c>
    </row>
    <row r="848" spans="1:5" x14ac:dyDescent="0.25">
      <c r="A848" t="s">
        <v>43356</v>
      </c>
      <c r="B848" t="s">
        <v>14</v>
      </c>
      <c r="C848" t="s">
        <v>14</v>
      </c>
      <c r="D848" t="s">
        <v>34</v>
      </c>
      <c r="E848" t="s">
        <v>520</v>
      </c>
    </row>
    <row r="849" spans="1:5" x14ac:dyDescent="0.25">
      <c r="A849" t="s">
        <v>43357</v>
      </c>
      <c r="B849" t="s">
        <v>14</v>
      </c>
      <c r="C849" t="s">
        <v>14</v>
      </c>
      <c r="D849" t="s">
        <v>64</v>
      </c>
      <c r="E849" t="s">
        <v>517</v>
      </c>
    </row>
    <row r="850" spans="1:5" x14ac:dyDescent="0.25">
      <c r="A850" t="s">
        <v>43358</v>
      </c>
      <c r="B850" t="s">
        <v>14</v>
      </c>
      <c r="C850" t="s">
        <v>14</v>
      </c>
      <c r="D850" t="s">
        <v>64</v>
      </c>
      <c r="E850" t="s">
        <v>517</v>
      </c>
    </row>
    <row r="851" spans="1:5" x14ac:dyDescent="0.25">
      <c r="A851" t="s">
        <v>43359</v>
      </c>
      <c r="B851" t="s">
        <v>14</v>
      </c>
      <c r="C851" t="s">
        <v>14</v>
      </c>
      <c r="D851" t="s">
        <v>34</v>
      </c>
      <c r="E851" t="s">
        <v>520</v>
      </c>
    </row>
    <row r="852" spans="1:5" x14ac:dyDescent="0.25">
      <c r="A852" t="s">
        <v>43360</v>
      </c>
      <c r="B852" t="s">
        <v>14</v>
      </c>
      <c r="C852" t="s">
        <v>14</v>
      </c>
      <c r="D852" t="s">
        <v>34</v>
      </c>
      <c r="E852" t="s">
        <v>520</v>
      </c>
    </row>
    <row r="853" spans="1:5" x14ac:dyDescent="0.25">
      <c r="A853" t="s">
        <v>1502</v>
      </c>
      <c r="B853" t="s">
        <v>14</v>
      </c>
      <c r="C853" t="s">
        <v>14</v>
      </c>
      <c r="D853" t="s">
        <v>34</v>
      </c>
      <c r="E853" t="s">
        <v>520</v>
      </c>
    </row>
    <row r="854" spans="1:5" x14ac:dyDescent="0.25">
      <c r="A854" t="s">
        <v>1501</v>
      </c>
      <c r="B854" t="s">
        <v>14</v>
      </c>
      <c r="C854" t="s">
        <v>14</v>
      </c>
      <c r="D854" t="s">
        <v>34</v>
      </c>
      <c r="E854" t="s">
        <v>520</v>
      </c>
    </row>
    <row r="855" spans="1:5" x14ac:dyDescent="0.25">
      <c r="A855" t="s">
        <v>1504</v>
      </c>
      <c r="B855" t="s">
        <v>14</v>
      </c>
      <c r="C855" t="s">
        <v>14</v>
      </c>
      <c r="D855" t="s">
        <v>69</v>
      </c>
      <c r="E855" t="s">
        <v>520</v>
      </c>
    </row>
    <row r="856" spans="1:5" x14ac:dyDescent="0.25">
      <c r="A856" t="s">
        <v>1503</v>
      </c>
      <c r="B856" t="s">
        <v>14</v>
      </c>
      <c r="C856" t="s">
        <v>14</v>
      </c>
      <c r="D856" t="s">
        <v>69</v>
      </c>
      <c r="E856" t="s">
        <v>520</v>
      </c>
    </row>
    <row r="857" spans="1:5" x14ac:dyDescent="0.25">
      <c r="A857" t="s">
        <v>43361</v>
      </c>
      <c r="B857" t="s">
        <v>14</v>
      </c>
      <c r="C857" t="s">
        <v>14</v>
      </c>
      <c r="D857" t="s">
        <v>34</v>
      </c>
      <c r="E857" t="s">
        <v>520</v>
      </c>
    </row>
    <row r="858" spans="1:5" x14ac:dyDescent="0.25">
      <c r="A858" t="s">
        <v>43362</v>
      </c>
      <c r="B858" t="s">
        <v>14</v>
      </c>
      <c r="C858" t="s">
        <v>14</v>
      </c>
      <c r="D858" t="s">
        <v>34</v>
      </c>
      <c r="E858" t="s">
        <v>520</v>
      </c>
    </row>
    <row r="859" spans="1:5" x14ac:dyDescent="0.25">
      <c r="A859" t="s">
        <v>43363</v>
      </c>
      <c r="B859" t="s">
        <v>14</v>
      </c>
      <c r="C859" t="s">
        <v>14</v>
      </c>
      <c r="D859" t="s">
        <v>34</v>
      </c>
      <c r="E859" t="s">
        <v>520</v>
      </c>
    </row>
    <row r="860" spans="1:5" x14ac:dyDescent="0.25">
      <c r="A860" t="s">
        <v>43364</v>
      </c>
      <c r="B860" t="s">
        <v>14</v>
      </c>
      <c r="C860" t="s">
        <v>14</v>
      </c>
      <c r="D860" t="s">
        <v>34</v>
      </c>
      <c r="E860" t="s">
        <v>520</v>
      </c>
    </row>
    <row r="861" spans="1:5" x14ac:dyDescent="0.25">
      <c r="A861" t="s">
        <v>1505</v>
      </c>
      <c r="B861" t="s">
        <v>14</v>
      </c>
      <c r="C861" t="s">
        <v>14</v>
      </c>
      <c r="D861" t="s">
        <v>34</v>
      </c>
      <c r="E861" t="s">
        <v>520</v>
      </c>
    </row>
    <row r="862" spans="1:5" x14ac:dyDescent="0.25">
      <c r="A862" t="s">
        <v>1506</v>
      </c>
      <c r="B862" t="s">
        <v>14</v>
      </c>
      <c r="C862" t="s">
        <v>14</v>
      </c>
      <c r="D862" t="s">
        <v>34</v>
      </c>
      <c r="E862" t="s">
        <v>520</v>
      </c>
    </row>
    <row r="863" spans="1:5" x14ac:dyDescent="0.25">
      <c r="A863" t="s">
        <v>1508</v>
      </c>
      <c r="B863" t="s">
        <v>14</v>
      </c>
      <c r="C863" t="s">
        <v>14</v>
      </c>
      <c r="D863" t="s">
        <v>34</v>
      </c>
      <c r="E863" t="s">
        <v>520</v>
      </c>
    </row>
    <row r="864" spans="1:5" x14ac:dyDescent="0.25">
      <c r="A864" t="s">
        <v>1507</v>
      </c>
      <c r="B864" t="s">
        <v>14</v>
      </c>
      <c r="C864" t="s">
        <v>14</v>
      </c>
      <c r="D864" t="s">
        <v>34</v>
      </c>
      <c r="E864" t="s">
        <v>520</v>
      </c>
    </row>
    <row r="865" spans="1:5" x14ac:dyDescent="0.25">
      <c r="A865" t="s">
        <v>1509</v>
      </c>
      <c r="B865" t="s">
        <v>20</v>
      </c>
      <c r="C865" t="s">
        <v>21</v>
      </c>
      <c r="D865" t="s">
        <v>33</v>
      </c>
      <c r="E865" t="s">
        <v>581</v>
      </c>
    </row>
    <row r="866" spans="1:5" x14ac:dyDescent="0.25">
      <c r="A866" t="s">
        <v>29148</v>
      </c>
      <c r="B866" t="s">
        <v>20</v>
      </c>
      <c r="C866" t="s">
        <v>21</v>
      </c>
      <c r="D866" t="s">
        <v>33</v>
      </c>
      <c r="E866" t="s">
        <v>537</v>
      </c>
    </row>
    <row r="867" spans="1:5" x14ac:dyDescent="0.25">
      <c r="A867" t="s">
        <v>1510</v>
      </c>
      <c r="B867" t="s">
        <v>20</v>
      </c>
      <c r="C867" t="s">
        <v>21</v>
      </c>
      <c r="D867" t="s">
        <v>33</v>
      </c>
      <c r="E867" t="s">
        <v>582</v>
      </c>
    </row>
    <row r="868" spans="1:5" x14ac:dyDescent="0.25">
      <c r="A868" t="s">
        <v>1512</v>
      </c>
      <c r="B868" t="s">
        <v>20</v>
      </c>
      <c r="C868" t="s">
        <v>19</v>
      </c>
      <c r="D868" t="s">
        <v>33</v>
      </c>
      <c r="E868" t="s">
        <v>523</v>
      </c>
    </row>
    <row r="869" spans="1:5" x14ac:dyDescent="0.25">
      <c r="A869" t="s">
        <v>11877</v>
      </c>
      <c r="B869" t="s">
        <v>20</v>
      </c>
      <c r="C869" t="s">
        <v>22</v>
      </c>
      <c r="D869" t="s">
        <v>33</v>
      </c>
      <c r="E869" t="s">
        <v>629</v>
      </c>
    </row>
    <row r="870" spans="1:5" x14ac:dyDescent="0.25">
      <c r="A870" t="s">
        <v>1514</v>
      </c>
      <c r="B870" t="s">
        <v>20</v>
      </c>
      <c r="C870" t="s">
        <v>19</v>
      </c>
      <c r="D870" t="s">
        <v>33</v>
      </c>
      <c r="E870" t="s">
        <v>547</v>
      </c>
    </row>
    <row r="871" spans="1:5" x14ac:dyDescent="0.25">
      <c r="A871" t="s">
        <v>1515</v>
      </c>
      <c r="B871" t="s">
        <v>20</v>
      </c>
      <c r="C871" t="s">
        <v>19</v>
      </c>
      <c r="D871" t="s">
        <v>33</v>
      </c>
      <c r="E871" t="s">
        <v>523</v>
      </c>
    </row>
    <row r="872" spans="1:5" x14ac:dyDescent="0.25">
      <c r="A872" t="s">
        <v>43365</v>
      </c>
      <c r="B872" t="s">
        <v>14</v>
      </c>
      <c r="C872" t="s">
        <v>14</v>
      </c>
      <c r="D872" t="s">
        <v>64</v>
      </c>
      <c r="E872" t="s">
        <v>517</v>
      </c>
    </row>
    <row r="873" spans="1:5" x14ac:dyDescent="0.25">
      <c r="A873" t="s">
        <v>43366</v>
      </c>
      <c r="B873" t="s">
        <v>14</v>
      </c>
      <c r="C873" t="s">
        <v>14</v>
      </c>
      <c r="D873" t="s">
        <v>64</v>
      </c>
      <c r="E873" t="s">
        <v>517</v>
      </c>
    </row>
    <row r="874" spans="1:5" x14ac:dyDescent="0.25">
      <c r="A874" t="s">
        <v>43367</v>
      </c>
      <c r="B874" t="s">
        <v>14</v>
      </c>
      <c r="C874" t="s">
        <v>14</v>
      </c>
      <c r="D874" t="s">
        <v>64</v>
      </c>
      <c r="E874" t="s">
        <v>517</v>
      </c>
    </row>
    <row r="875" spans="1:5" x14ac:dyDescent="0.25">
      <c r="A875" t="s">
        <v>43368</v>
      </c>
      <c r="B875" t="s">
        <v>14</v>
      </c>
      <c r="C875" t="s">
        <v>14</v>
      </c>
      <c r="D875" t="s">
        <v>64</v>
      </c>
      <c r="E875" t="s">
        <v>517</v>
      </c>
    </row>
    <row r="876" spans="1:5" x14ac:dyDescent="0.25">
      <c r="A876" t="s">
        <v>1516</v>
      </c>
      <c r="B876" t="s">
        <v>14</v>
      </c>
      <c r="C876" t="s">
        <v>14</v>
      </c>
      <c r="D876" t="s">
        <v>34</v>
      </c>
      <c r="E876" t="s">
        <v>520</v>
      </c>
    </row>
    <row r="877" spans="1:5" x14ac:dyDescent="0.25">
      <c r="A877" t="s">
        <v>1517</v>
      </c>
      <c r="B877" t="s">
        <v>20</v>
      </c>
      <c r="C877" t="s">
        <v>19</v>
      </c>
      <c r="D877" t="s">
        <v>33</v>
      </c>
      <c r="E877" t="s">
        <v>585</v>
      </c>
    </row>
    <row r="878" spans="1:5" x14ac:dyDescent="0.25">
      <c r="A878" t="s">
        <v>6384</v>
      </c>
      <c r="B878" t="s">
        <v>20</v>
      </c>
      <c r="C878" t="s">
        <v>22</v>
      </c>
      <c r="D878" t="s">
        <v>33</v>
      </c>
      <c r="E878" t="s">
        <v>629</v>
      </c>
    </row>
    <row r="879" spans="1:5" x14ac:dyDescent="0.25">
      <c r="A879" t="s">
        <v>6715</v>
      </c>
      <c r="B879" t="s">
        <v>20</v>
      </c>
      <c r="C879" t="s">
        <v>22</v>
      </c>
      <c r="D879" t="s">
        <v>33</v>
      </c>
      <c r="E879" t="s">
        <v>629</v>
      </c>
    </row>
    <row r="880" spans="1:5" x14ac:dyDescent="0.25">
      <c r="A880" t="s">
        <v>1520</v>
      </c>
      <c r="B880" t="s">
        <v>16</v>
      </c>
      <c r="C880" t="s">
        <v>15</v>
      </c>
      <c r="D880" t="s">
        <v>33</v>
      </c>
      <c r="E880" t="s">
        <v>586</v>
      </c>
    </row>
    <row r="881" spans="1:5" x14ac:dyDescent="0.25">
      <c r="A881" t="s">
        <v>1521</v>
      </c>
      <c r="B881" t="s">
        <v>16</v>
      </c>
      <c r="C881" t="s">
        <v>15</v>
      </c>
      <c r="D881" t="s">
        <v>33</v>
      </c>
      <c r="E881" t="s">
        <v>588</v>
      </c>
    </row>
    <row r="882" spans="1:5" x14ac:dyDescent="0.25">
      <c r="A882" t="s">
        <v>1525</v>
      </c>
      <c r="B882" t="s">
        <v>20</v>
      </c>
      <c r="C882" t="s">
        <v>19</v>
      </c>
      <c r="D882" t="s">
        <v>33</v>
      </c>
      <c r="E882" t="s">
        <v>551</v>
      </c>
    </row>
    <row r="883" spans="1:5" x14ac:dyDescent="0.25">
      <c r="A883" t="s">
        <v>1522</v>
      </c>
      <c r="B883" t="s">
        <v>20</v>
      </c>
      <c r="C883" t="s">
        <v>19</v>
      </c>
      <c r="D883" t="s">
        <v>33</v>
      </c>
      <c r="E883" t="s">
        <v>551</v>
      </c>
    </row>
    <row r="884" spans="1:5" x14ac:dyDescent="0.25">
      <c r="A884" t="s">
        <v>1524</v>
      </c>
      <c r="B884" t="s">
        <v>20</v>
      </c>
      <c r="C884" t="s">
        <v>19</v>
      </c>
      <c r="D884" t="s">
        <v>33</v>
      </c>
      <c r="E884" t="s">
        <v>551</v>
      </c>
    </row>
    <row r="885" spans="1:5" x14ac:dyDescent="0.25">
      <c r="A885" t="s">
        <v>1523</v>
      </c>
      <c r="B885" t="s">
        <v>20</v>
      </c>
      <c r="C885" t="s">
        <v>19</v>
      </c>
      <c r="D885" t="s">
        <v>33</v>
      </c>
      <c r="E885" t="s">
        <v>551</v>
      </c>
    </row>
    <row r="886" spans="1:5" x14ac:dyDescent="0.25">
      <c r="A886" t="s">
        <v>1527</v>
      </c>
      <c r="B886" t="s">
        <v>20</v>
      </c>
      <c r="C886" t="s">
        <v>19</v>
      </c>
      <c r="D886" t="s">
        <v>33</v>
      </c>
      <c r="E886" t="s">
        <v>562</v>
      </c>
    </row>
    <row r="887" spans="1:5" x14ac:dyDescent="0.25">
      <c r="A887" t="s">
        <v>5088</v>
      </c>
      <c r="B887" t="s">
        <v>20</v>
      </c>
      <c r="C887" t="s">
        <v>21</v>
      </c>
      <c r="D887" t="s">
        <v>33</v>
      </c>
      <c r="E887" t="s">
        <v>537</v>
      </c>
    </row>
    <row r="888" spans="1:5" x14ac:dyDescent="0.25">
      <c r="A888" t="s">
        <v>5455</v>
      </c>
      <c r="B888" t="s">
        <v>20</v>
      </c>
      <c r="C888" t="s">
        <v>21</v>
      </c>
      <c r="D888" t="s">
        <v>33</v>
      </c>
      <c r="E888" t="s">
        <v>537</v>
      </c>
    </row>
    <row r="889" spans="1:5" x14ac:dyDescent="0.25">
      <c r="A889" t="s">
        <v>26566</v>
      </c>
      <c r="B889" t="s">
        <v>20</v>
      </c>
      <c r="C889" t="s">
        <v>21</v>
      </c>
      <c r="D889" t="s">
        <v>33</v>
      </c>
      <c r="E889" t="s">
        <v>537</v>
      </c>
    </row>
    <row r="890" spans="1:5" x14ac:dyDescent="0.25">
      <c r="A890" t="s">
        <v>1530</v>
      </c>
      <c r="B890" t="s">
        <v>20</v>
      </c>
      <c r="C890" t="s">
        <v>19</v>
      </c>
      <c r="D890" t="s">
        <v>33</v>
      </c>
      <c r="E890" t="s">
        <v>523</v>
      </c>
    </row>
    <row r="891" spans="1:5" x14ac:dyDescent="0.25">
      <c r="A891" t="s">
        <v>1531</v>
      </c>
      <c r="B891" t="s">
        <v>20</v>
      </c>
      <c r="C891" t="s">
        <v>19</v>
      </c>
      <c r="D891" t="s">
        <v>33</v>
      </c>
      <c r="E891" t="s">
        <v>523</v>
      </c>
    </row>
    <row r="892" spans="1:5" x14ac:dyDescent="0.25">
      <c r="A892" t="s">
        <v>1532</v>
      </c>
      <c r="B892" t="s">
        <v>20</v>
      </c>
      <c r="C892" t="s">
        <v>19</v>
      </c>
      <c r="D892" t="s">
        <v>33</v>
      </c>
      <c r="E892" t="s">
        <v>589</v>
      </c>
    </row>
    <row r="893" spans="1:5" x14ac:dyDescent="0.25">
      <c r="A893" t="s">
        <v>1533</v>
      </c>
      <c r="B893" t="s">
        <v>20</v>
      </c>
      <c r="C893" t="s">
        <v>19</v>
      </c>
      <c r="D893" t="s">
        <v>33</v>
      </c>
      <c r="E893" t="s">
        <v>589</v>
      </c>
    </row>
    <row r="894" spans="1:5" x14ac:dyDescent="0.25">
      <c r="A894" t="s">
        <v>26564</v>
      </c>
      <c r="B894" t="s">
        <v>20</v>
      </c>
      <c r="C894" t="s">
        <v>21</v>
      </c>
      <c r="D894" t="s">
        <v>33</v>
      </c>
      <c r="E894" t="s">
        <v>537</v>
      </c>
    </row>
    <row r="895" spans="1:5" x14ac:dyDescent="0.25">
      <c r="A895" t="s">
        <v>27652</v>
      </c>
      <c r="B895" t="s">
        <v>20</v>
      </c>
      <c r="C895" t="s">
        <v>21</v>
      </c>
      <c r="D895" t="s">
        <v>33</v>
      </c>
      <c r="E895" t="s">
        <v>537</v>
      </c>
    </row>
    <row r="896" spans="1:5" x14ac:dyDescent="0.25">
      <c r="A896" t="s">
        <v>1536</v>
      </c>
      <c r="B896" t="s">
        <v>20</v>
      </c>
      <c r="C896" t="s">
        <v>19</v>
      </c>
      <c r="D896" t="s">
        <v>33</v>
      </c>
      <c r="E896" t="s">
        <v>591</v>
      </c>
    </row>
    <row r="897" spans="1:5" x14ac:dyDescent="0.25">
      <c r="A897" t="s">
        <v>1537</v>
      </c>
      <c r="B897" t="s">
        <v>20</v>
      </c>
      <c r="C897" t="s">
        <v>19</v>
      </c>
      <c r="D897" t="s">
        <v>33</v>
      </c>
      <c r="E897" t="s">
        <v>526</v>
      </c>
    </row>
    <row r="898" spans="1:5" x14ac:dyDescent="0.25">
      <c r="A898" t="s">
        <v>7191</v>
      </c>
      <c r="B898" t="s">
        <v>20</v>
      </c>
      <c r="C898" t="s">
        <v>22</v>
      </c>
      <c r="D898" t="s">
        <v>33</v>
      </c>
      <c r="E898" t="s">
        <v>629</v>
      </c>
    </row>
    <row r="899" spans="1:5" x14ac:dyDescent="0.25">
      <c r="A899" t="s">
        <v>1539</v>
      </c>
      <c r="B899" t="s">
        <v>20</v>
      </c>
      <c r="C899" t="s">
        <v>19</v>
      </c>
      <c r="D899" t="s">
        <v>33</v>
      </c>
      <c r="E899" t="s">
        <v>551</v>
      </c>
    </row>
    <row r="900" spans="1:5" x14ac:dyDescent="0.25">
      <c r="A900" t="s">
        <v>7278</v>
      </c>
      <c r="B900" t="s">
        <v>20</v>
      </c>
      <c r="C900" t="s">
        <v>22</v>
      </c>
      <c r="D900" t="s">
        <v>33</v>
      </c>
      <c r="E900" t="s">
        <v>629</v>
      </c>
    </row>
    <row r="901" spans="1:5" x14ac:dyDescent="0.25">
      <c r="A901" t="s">
        <v>8071</v>
      </c>
      <c r="B901" t="s">
        <v>20</v>
      </c>
      <c r="C901" t="s">
        <v>22</v>
      </c>
      <c r="D901" t="s">
        <v>33</v>
      </c>
      <c r="E901" t="s">
        <v>629</v>
      </c>
    </row>
    <row r="902" spans="1:5" x14ac:dyDescent="0.25">
      <c r="A902" t="s">
        <v>1543</v>
      </c>
      <c r="B902" t="s">
        <v>20</v>
      </c>
      <c r="C902" t="s">
        <v>19</v>
      </c>
      <c r="D902" t="s">
        <v>33</v>
      </c>
      <c r="E902" t="s">
        <v>562</v>
      </c>
    </row>
    <row r="903" spans="1:5" x14ac:dyDescent="0.25">
      <c r="A903" t="s">
        <v>5308</v>
      </c>
      <c r="B903" t="s">
        <v>20</v>
      </c>
      <c r="C903" t="s">
        <v>21</v>
      </c>
      <c r="D903" t="s">
        <v>33</v>
      </c>
      <c r="E903" t="s">
        <v>537</v>
      </c>
    </row>
    <row r="904" spans="1:5" x14ac:dyDescent="0.25">
      <c r="A904" t="s">
        <v>29527</v>
      </c>
      <c r="B904" t="s">
        <v>20</v>
      </c>
      <c r="C904" t="s">
        <v>21</v>
      </c>
      <c r="D904" t="s">
        <v>33</v>
      </c>
      <c r="E904" t="s">
        <v>537</v>
      </c>
    </row>
    <row r="905" spans="1:5" x14ac:dyDescent="0.25">
      <c r="A905" t="s">
        <v>1545</v>
      </c>
      <c r="B905" t="s">
        <v>20</v>
      </c>
      <c r="C905" t="s">
        <v>19</v>
      </c>
      <c r="D905" t="s">
        <v>33</v>
      </c>
      <c r="E905" t="s">
        <v>562</v>
      </c>
    </row>
    <row r="906" spans="1:5" x14ac:dyDescent="0.25">
      <c r="A906" t="s">
        <v>6533</v>
      </c>
      <c r="B906" t="s">
        <v>20</v>
      </c>
      <c r="C906" t="s">
        <v>21</v>
      </c>
      <c r="D906" t="s">
        <v>33</v>
      </c>
      <c r="E906" t="s">
        <v>537</v>
      </c>
    </row>
    <row r="907" spans="1:5" x14ac:dyDescent="0.25">
      <c r="A907" t="s">
        <v>5307</v>
      </c>
      <c r="B907" t="s">
        <v>20</v>
      </c>
      <c r="C907" t="s">
        <v>21</v>
      </c>
      <c r="D907" t="s">
        <v>33</v>
      </c>
      <c r="E907" t="s">
        <v>537</v>
      </c>
    </row>
    <row r="908" spans="1:5" x14ac:dyDescent="0.25">
      <c r="A908" t="s">
        <v>28183</v>
      </c>
      <c r="B908" t="s">
        <v>20</v>
      </c>
      <c r="C908" t="s">
        <v>21</v>
      </c>
      <c r="D908" t="s">
        <v>33</v>
      </c>
      <c r="E908" t="s">
        <v>537</v>
      </c>
    </row>
    <row r="909" spans="1:5" x14ac:dyDescent="0.25">
      <c r="A909" t="s">
        <v>1549</v>
      </c>
      <c r="B909" t="s">
        <v>20</v>
      </c>
      <c r="C909" t="s">
        <v>19</v>
      </c>
      <c r="D909" t="s">
        <v>33</v>
      </c>
      <c r="E909" t="s">
        <v>526</v>
      </c>
    </row>
    <row r="910" spans="1:5" x14ac:dyDescent="0.25">
      <c r="A910" t="s">
        <v>1551</v>
      </c>
      <c r="B910" t="s">
        <v>20</v>
      </c>
      <c r="C910" t="s">
        <v>19</v>
      </c>
      <c r="D910" t="s">
        <v>33</v>
      </c>
      <c r="E910" t="s">
        <v>523</v>
      </c>
    </row>
    <row r="911" spans="1:5" x14ac:dyDescent="0.25">
      <c r="A911" t="s">
        <v>1550</v>
      </c>
      <c r="B911" t="s">
        <v>20</v>
      </c>
      <c r="C911" t="s">
        <v>19</v>
      </c>
      <c r="D911" t="s">
        <v>33</v>
      </c>
      <c r="E911" t="s">
        <v>523</v>
      </c>
    </row>
    <row r="912" spans="1:5" x14ac:dyDescent="0.25">
      <c r="A912" t="s">
        <v>11815</v>
      </c>
      <c r="B912" t="s">
        <v>20</v>
      </c>
      <c r="C912" t="s">
        <v>21</v>
      </c>
      <c r="D912" t="s">
        <v>33</v>
      </c>
      <c r="E912" t="s">
        <v>537</v>
      </c>
    </row>
    <row r="913" spans="1:5" x14ac:dyDescent="0.25">
      <c r="A913" t="s">
        <v>19732</v>
      </c>
      <c r="B913" t="s">
        <v>20</v>
      </c>
      <c r="C913" t="s">
        <v>21</v>
      </c>
      <c r="D913" t="s">
        <v>33</v>
      </c>
      <c r="E913" t="s">
        <v>537</v>
      </c>
    </row>
    <row r="914" spans="1:5" x14ac:dyDescent="0.25">
      <c r="A914" t="s">
        <v>1511</v>
      </c>
      <c r="B914" t="s">
        <v>20</v>
      </c>
      <c r="C914" t="s">
        <v>21</v>
      </c>
      <c r="D914" t="s">
        <v>33</v>
      </c>
      <c r="E914" t="s">
        <v>537</v>
      </c>
    </row>
    <row r="915" spans="1:5" x14ac:dyDescent="0.25">
      <c r="A915" t="s">
        <v>20051</v>
      </c>
      <c r="B915" t="s">
        <v>20</v>
      </c>
      <c r="C915" t="s">
        <v>21</v>
      </c>
      <c r="D915" t="s">
        <v>33</v>
      </c>
      <c r="E915" t="s">
        <v>537</v>
      </c>
    </row>
    <row r="916" spans="1:5" x14ac:dyDescent="0.25">
      <c r="A916" t="s">
        <v>1557</v>
      </c>
      <c r="B916" t="s">
        <v>20</v>
      </c>
      <c r="C916" t="s">
        <v>19</v>
      </c>
      <c r="D916" t="s">
        <v>33</v>
      </c>
      <c r="E916" t="s">
        <v>593</v>
      </c>
    </row>
    <row r="917" spans="1:5" x14ac:dyDescent="0.25">
      <c r="A917" t="s">
        <v>1556</v>
      </c>
      <c r="B917" t="s">
        <v>20</v>
      </c>
      <c r="C917" t="s">
        <v>19</v>
      </c>
      <c r="D917" t="s">
        <v>33</v>
      </c>
      <c r="E917" t="s">
        <v>556</v>
      </c>
    </row>
    <row r="918" spans="1:5" x14ac:dyDescent="0.25">
      <c r="A918" t="s">
        <v>1559</v>
      </c>
      <c r="B918" t="s">
        <v>20</v>
      </c>
      <c r="C918" t="s">
        <v>19</v>
      </c>
      <c r="D918" t="s">
        <v>33</v>
      </c>
      <c r="E918" t="s">
        <v>562</v>
      </c>
    </row>
    <row r="919" spans="1:5" x14ac:dyDescent="0.25">
      <c r="A919" t="s">
        <v>20050</v>
      </c>
      <c r="B919" t="s">
        <v>20</v>
      </c>
      <c r="C919" t="s">
        <v>21</v>
      </c>
      <c r="D919" t="s">
        <v>33</v>
      </c>
      <c r="E919" t="s">
        <v>537</v>
      </c>
    </row>
    <row r="920" spans="1:5" x14ac:dyDescent="0.25">
      <c r="A920" t="s">
        <v>20049</v>
      </c>
      <c r="B920" t="s">
        <v>20</v>
      </c>
      <c r="C920" t="s">
        <v>21</v>
      </c>
      <c r="D920" t="s">
        <v>33</v>
      </c>
      <c r="E920" t="s">
        <v>537</v>
      </c>
    </row>
    <row r="921" spans="1:5" x14ac:dyDescent="0.25">
      <c r="A921" t="s">
        <v>1561</v>
      </c>
      <c r="B921" t="s">
        <v>20</v>
      </c>
      <c r="C921" t="s">
        <v>19</v>
      </c>
      <c r="D921" t="s">
        <v>33</v>
      </c>
      <c r="E921" t="s">
        <v>530</v>
      </c>
    </row>
    <row r="922" spans="1:5" x14ac:dyDescent="0.25">
      <c r="A922" t="s">
        <v>4824</v>
      </c>
      <c r="B922" t="s">
        <v>20</v>
      </c>
      <c r="C922" t="s">
        <v>21</v>
      </c>
      <c r="D922" t="s">
        <v>33</v>
      </c>
      <c r="E922" t="s">
        <v>537</v>
      </c>
    </row>
    <row r="923" spans="1:5" x14ac:dyDescent="0.25">
      <c r="A923" t="s">
        <v>19665</v>
      </c>
      <c r="B923" t="s">
        <v>20</v>
      </c>
      <c r="C923" t="s">
        <v>22</v>
      </c>
      <c r="D923" t="s">
        <v>33</v>
      </c>
      <c r="E923" t="s">
        <v>629</v>
      </c>
    </row>
    <row r="924" spans="1:5" x14ac:dyDescent="0.25">
      <c r="A924" t="s">
        <v>5388</v>
      </c>
      <c r="B924" t="s">
        <v>20</v>
      </c>
      <c r="C924" t="s">
        <v>21</v>
      </c>
      <c r="D924" t="s">
        <v>33</v>
      </c>
      <c r="E924" t="s">
        <v>537</v>
      </c>
    </row>
    <row r="925" spans="1:5" x14ac:dyDescent="0.25">
      <c r="A925" t="s">
        <v>1565</v>
      </c>
      <c r="B925" t="s">
        <v>20</v>
      </c>
      <c r="C925" t="s">
        <v>19</v>
      </c>
      <c r="D925" t="s">
        <v>33</v>
      </c>
      <c r="E925" t="s">
        <v>562</v>
      </c>
    </row>
    <row r="926" spans="1:5" x14ac:dyDescent="0.25">
      <c r="A926" t="s">
        <v>26561</v>
      </c>
      <c r="B926" t="s">
        <v>20</v>
      </c>
      <c r="C926" t="s">
        <v>21</v>
      </c>
      <c r="D926" t="s">
        <v>33</v>
      </c>
      <c r="E926" t="s">
        <v>537</v>
      </c>
    </row>
    <row r="927" spans="1:5" x14ac:dyDescent="0.25">
      <c r="A927" t="s">
        <v>24665</v>
      </c>
      <c r="B927" t="s">
        <v>20</v>
      </c>
      <c r="C927" t="s">
        <v>22</v>
      </c>
      <c r="D927" t="s">
        <v>33</v>
      </c>
      <c r="E927" t="s">
        <v>629</v>
      </c>
    </row>
    <row r="928" spans="1:5" x14ac:dyDescent="0.25">
      <c r="A928" t="s">
        <v>24159</v>
      </c>
      <c r="B928" t="s">
        <v>20</v>
      </c>
      <c r="C928" t="s">
        <v>22</v>
      </c>
      <c r="D928" t="s">
        <v>33</v>
      </c>
      <c r="E928" t="s">
        <v>629</v>
      </c>
    </row>
    <row r="929" spans="1:5" x14ac:dyDescent="0.25">
      <c r="A929" t="s">
        <v>27665</v>
      </c>
      <c r="B929" t="s">
        <v>20</v>
      </c>
      <c r="C929" t="s">
        <v>21</v>
      </c>
      <c r="D929" t="s">
        <v>33</v>
      </c>
      <c r="E929" t="s">
        <v>537</v>
      </c>
    </row>
    <row r="930" spans="1:5" x14ac:dyDescent="0.25">
      <c r="A930" t="s">
        <v>24647</v>
      </c>
      <c r="B930" t="s">
        <v>20</v>
      </c>
      <c r="C930" t="s">
        <v>21</v>
      </c>
      <c r="D930" t="s">
        <v>33</v>
      </c>
      <c r="E930" t="s">
        <v>537</v>
      </c>
    </row>
    <row r="931" spans="1:5" x14ac:dyDescent="0.25">
      <c r="A931" t="s">
        <v>24551</v>
      </c>
      <c r="B931" t="s">
        <v>20</v>
      </c>
      <c r="C931" t="s">
        <v>23</v>
      </c>
      <c r="D931" t="s">
        <v>33</v>
      </c>
      <c r="E931" t="s">
        <v>648</v>
      </c>
    </row>
    <row r="932" spans="1:5" x14ac:dyDescent="0.25">
      <c r="A932" t="s">
        <v>3873</v>
      </c>
      <c r="B932" t="s">
        <v>20</v>
      </c>
      <c r="C932" t="s">
        <v>21</v>
      </c>
      <c r="D932" t="s">
        <v>33</v>
      </c>
      <c r="E932" t="s">
        <v>537</v>
      </c>
    </row>
    <row r="933" spans="1:5" x14ac:dyDescent="0.25">
      <c r="A933" t="s">
        <v>1573</v>
      </c>
      <c r="B933" t="s">
        <v>20</v>
      </c>
      <c r="C933" t="s">
        <v>19</v>
      </c>
      <c r="D933" t="s">
        <v>33</v>
      </c>
      <c r="E933" t="s">
        <v>595</v>
      </c>
    </row>
    <row r="934" spans="1:5" x14ac:dyDescent="0.25">
      <c r="A934" t="s">
        <v>1574</v>
      </c>
      <c r="B934" t="s">
        <v>20</v>
      </c>
      <c r="C934" t="s">
        <v>19</v>
      </c>
      <c r="D934" t="s">
        <v>33</v>
      </c>
      <c r="E934" t="s">
        <v>562</v>
      </c>
    </row>
    <row r="935" spans="1:5" x14ac:dyDescent="0.25">
      <c r="A935" t="s">
        <v>21868</v>
      </c>
      <c r="B935" t="s">
        <v>20</v>
      </c>
      <c r="C935" t="s">
        <v>22</v>
      </c>
      <c r="D935" t="s">
        <v>33</v>
      </c>
      <c r="E935" t="s">
        <v>629</v>
      </c>
    </row>
    <row r="936" spans="1:5" x14ac:dyDescent="0.25">
      <c r="A936" t="s">
        <v>22098</v>
      </c>
      <c r="B936" t="s">
        <v>20</v>
      </c>
      <c r="C936" t="s">
        <v>21</v>
      </c>
      <c r="D936" t="s">
        <v>33</v>
      </c>
      <c r="E936" t="s">
        <v>537</v>
      </c>
    </row>
    <row r="937" spans="1:5" x14ac:dyDescent="0.25">
      <c r="A937" t="s">
        <v>6253</v>
      </c>
      <c r="B937" t="s">
        <v>20</v>
      </c>
      <c r="C937" t="s">
        <v>21</v>
      </c>
      <c r="D937" t="s">
        <v>33</v>
      </c>
      <c r="E937" t="s">
        <v>537</v>
      </c>
    </row>
    <row r="938" spans="1:5" x14ac:dyDescent="0.25">
      <c r="A938" t="s">
        <v>1578</v>
      </c>
      <c r="B938" t="s">
        <v>20</v>
      </c>
      <c r="C938" t="s">
        <v>19</v>
      </c>
      <c r="D938" t="s">
        <v>33</v>
      </c>
      <c r="E938" t="s">
        <v>523</v>
      </c>
    </row>
    <row r="939" spans="1:5" x14ac:dyDescent="0.25">
      <c r="A939" t="s">
        <v>1579</v>
      </c>
      <c r="B939" t="s">
        <v>20</v>
      </c>
      <c r="C939" t="s">
        <v>19</v>
      </c>
      <c r="D939" t="s">
        <v>33</v>
      </c>
      <c r="E939" t="s">
        <v>523</v>
      </c>
    </row>
    <row r="940" spans="1:5" x14ac:dyDescent="0.25">
      <c r="A940" t="s">
        <v>1580</v>
      </c>
      <c r="B940" t="s">
        <v>20</v>
      </c>
      <c r="C940" t="s">
        <v>19</v>
      </c>
      <c r="D940" t="s">
        <v>33</v>
      </c>
      <c r="E940" t="s">
        <v>523</v>
      </c>
    </row>
    <row r="941" spans="1:5" x14ac:dyDescent="0.25">
      <c r="A941" t="s">
        <v>28189</v>
      </c>
      <c r="B941" t="s">
        <v>20</v>
      </c>
      <c r="C941" t="s">
        <v>21</v>
      </c>
      <c r="D941" t="s">
        <v>33</v>
      </c>
      <c r="E941" t="s">
        <v>537</v>
      </c>
    </row>
    <row r="942" spans="1:5" x14ac:dyDescent="0.25">
      <c r="A942" t="s">
        <v>16833</v>
      </c>
      <c r="B942" t="s">
        <v>20</v>
      </c>
      <c r="C942" t="s">
        <v>22</v>
      </c>
      <c r="D942" t="s">
        <v>33</v>
      </c>
      <c r="E942" t="s">
        <v>629</v>
      </c>
    </row>
    <row r="943" spans="1:5" x14ac:dyDescent="0.25">
      <c r="A943" t="s">
        <v>2681</v>
      </c>
      <c r="B943" t="s">
        <v>20</v>
      </c>
      <c r="C943" t="s">
        <v>21</v>
      </c>
      <c r="D943" t="s">
        <v>33</v>
      </c>
      <c r="E943" t="s">
        <v>537</v>
      </c>
    </row>
    <row r="944" spans="1:5" x14ac:dyDescent="0.25">
      <c r="A944" t="s">
        <v>18612</v>
      </c>
      <c r="B944" t="s">
        <v>20</v>
      </c>
      <c r="C944" t="s">
        <v>21</v>
      </c>
      <c r="D944" t="s">
        <v>33</v>
      </c>
      <c r="E944" t="s">
        <v>537</v>
      </c>
    </row>
    <row r="945" spans="1:5" x14ac:dyDescent="0.25">
      <c r="A945" t="s">
        <v>21626</v>
      </c>
      <c r="B945" t="s">
        <v>20</v>
      </c>
      <c r="C945" t="s">
        <v>22</v>
      </c>
      <c r="D945" t="s">
        <v>33</v>
      </c>
      <c r="E945" t="s">
        <v>629</v>
      </c>
    </row>
    <row r="946" spans="1:5" x14ac:dyDescent="0.25">
      <c r="A946" t="s">
        <v>24859</v>
      </c>
      <c r="B946" t="s">
        <v>20</v>
      </c>
      <c r="C946" t="s">
        <v>21</v>
      </c>
      <c r="D946" t="s">
        <v>33</v>
      </c>
      <c r="E946" t="s">
        <v>537</v>
      </c>
    </row>
    <row r="947" spans="1:5" x14ac:dyDescent="0.25">
      <c r="A947" t="s">
        <v>1587</v>
      </c>
      <c r="B947" t="s">
        <v>20</v>
      </c>
      <c r="C947" t="s">
        <v>19</v>
      </c>
      <c r="D947" t="s">
        <v>33</v>
      </c>
      <c r="E947" t="s">
        <v>585</v>
      </c>
    </row>
    <row r="948" spans="1:5" x14ac:dyDescent="0.25">
      <c r="A948" t="s">
        <v>1588</v>
      </c>
      <c r="B948" t="s">
        <v>20</v>
      </c>
      <c r="C948" t="s">
        <v>19</v>
      </c>
      <c r="D948" t="s">
        <v>33</v>
      </c>
      <c r="E948" t="s">
        <v>585</v>
      </c>
    </row>
    <row r="949" spans="1:5" x14ac:dyDescent="0.25">
      <c r="A949" t="s">
        <v>12785</v>
      </c>
      <c r="B949" t="s">
        <v>20</v>
      </c>
      <c r="C949" t="s">
        <v>21</v>
      </c>
      <c r="D949" t="s">
        <v>33</v>
      </c>
      <c r="E949" t="s">
        <v>537</v>
      </c>
    </row>
    <row r="950" spans="1:5" x14ac:dyDescent="0.25">
      <c r="A950" t="s">
        <v>1590</v>
      </c>
      <c r="B950" t="s">
        <v>20</v>
      </c>
      <c r="C950" t="s">
        <v>19</v>
      </c>
      <c r="D950" t="s">
        <v>33</v>
      </c>
      <c r="E950" t="s">
        <v>562</v>
      </c>
    </row>
    <row r="951" spans="1:5" x14ac:dyDescent="0.25">
      <c r="A951" t="s">
        <v>43369</v>
      </c>
      <c r="B951" t="s">
        <v>20</v>
      </c>
      <c r="C951" t="s">
        <v>22</v>
      </c>
      <c r="D951" t="s">
        <v>33</v>
      </c>
      <c r="E951" t="s">
        <v>629</v>
      </c>
    </row>
    <row r="952" spans="1:5" x14ac:dyDescent="0.25">
      <c r="A952" t="s">
        <v>1593</v>
      </c>
      <c r="B952" t="s">
        <v>20</v>
      </c>
      <c r="C952" t="s">
        <v>19</v>
      </c>
      <c r="D952" t="s">
        <v>33</v>
      </c>
      <c r="E952" t="s">
        <v>530</v>
      </c>
    </row>
    <row r="953" spans="1:5" x14ac:dyDescent="0.25">
      <c r="A953" t="s">
        <v>20886</v>
      </c>
      <c r="B953" t="s">
        <v>20</v>
      </c>
      <c r="C953" t="s">
        <v>22</v>
      </c>
      <c r="D953" t="s">
        <v>65</v>
      </c>
      <c r="E953" t="s">
        <v>629</v>
      </c>
    </row>
    <row r="954" spans="1:5" x14ac:dyDescent="0.25">
      <c r="A954" t="s">
        <v>1594</v>
      </c>
      <c r="B954" t="s">
        <v>20</v>
      </c>
      <c r="C954" t="s">
        <v>19</v>
      </c>
      <c r="D954" t="s">
        <v>33</v>
      </c>
      <c r="E954" t="s">
        <v>538</v>
      </c>
    </row>
    <row r="955" spans="1:5" x14ac:dyDescent="0.25">
      <c r="A955" t="s">
        <v>4825</v>
      </c>
      <c r="B955" t="s">
        <v>20</v>
      </c>
      <c r="C955" t="s">
        <v>21</v>
      </c>
      <c r="D955" t="s">
        <v>33</v>
      </c>
      <c r="E955" t="s">
        <v>537</v>
      </c>
    </row>
    <row r="956" spans="1:5" x14ac:dyDescent="0.25">
      <c r="A956" t="s">
        <v>1596</v>
      </c>
      <c r="B956" t="s">
        <v>20</v>
      </c>
      <c r="C956" t="s">
        <v>19</v>
      </c>
      <c r="D956" t="s">
        <v>33</v>
      </c>
      <c r="E956" t="s">
        <v>530</v>
      </c>
    </row>
    <row r="957" spans="1:5" x14ac:dyDescent="0.25">
      <c r="A957" t="s">
        <v>25233</v>
      </c>
      <c r="B957" t="s">
        <v>20</v>
      </c>
      <c r="C957" t="s">
        <v>22</v>
      </c>
      <c r="D957" t="s">
        <v>33</v>
      </c>
      <c r="E957" t="s">
        <v>629</v>
      </c>
    </row>
    <row r="958" spans="1:5" x14ac:dyDescent="0.25">
      <c r="A958" t="s">
        <v>1598</v>
      </c>
      <c r="B958" t="s">
        <v>20</v>
      </c>
      <c r="C958" t="s">
        <v>19</v>
      </c>
      <c r="D958" t="s">
        <v>33</v>
      </c>
      <c r="E958" t="s">
        <v>597</v>
      </c>
    </row>
    <row r="959" spans="1:5" x14ac:dyDescent="0.25">
      <c r="A959" t="s">
        <v>1599</v>
      </c>
      <c r="B959" t="s">
        <v>20</v>
      </c>
      <c r="C959" t="s">
        <v>19</v>
      </c>
      <c r="D959" t="s">
        <v>33</v>
      </c>
      <c r="E959" t="s">
        <v>523</v>
      </c>
    </row>
    <row r="960" spans="1:5" x14ac:dyDescent="0.25">
      <c r="A960" t="s">
        <v>1600</v>
      </c>
      <c r="B960" t="s">
        <v>20</v>
      </c>
      <c r="C960" t="s">
        <v>19</v>
      </c>
      <c r="D960" t="s">
        <v>33</v>
      </c>
      <c r="E960" t="s">
        <v>523</v>
      </c>
    </row>
    <row r="961" spans="1:5" x14ac:dyDescent="0.25">
      <c r="A961" t="s">
        <v>1602</v>
      </c>
      <c r="B961" t="s">
        <v>20</v>
      </c>
      <c r="C961" t="s">
        <v>19</v>
      </c>
      <c r="D961" t="s">
        <v>65</v>
      </c>
      <c r="E961" t="s">
        <v>599</v>
      </c>
    </row>
    <row r="962" spans="1:5" x14ac:dyDescent="0.25">
      <c r="A962" t="s">
        <v>1601</v>
      </c>
      <c r="B962" t="s">
        <v>20</v>
      </c>
      <c r="C962" t="s">
        <v>19</v>
      </c>
      <c r="D962" t="s">
        <v>65</v>
      </c>
      <c r="E962" t="s">
        <v>599</v>
      </c>
    </row>
    <row r="963" spans="1:5" x14ac:dyDescent="0.25">
      <c r="A963" t="s">
        <v>1603</v>
      </c>
      <c r="B963" t="s">
        <v>20</v>
      </c>
      <c r="C963" t="s">
        <v>19</v>
      </c>
      <c r="D963" t="s">
        <v>65</v>
      </c>
      <c r="E963" t="s">
        <v>599</v>
      </c>
    </row>
    <row r="964" spans="1:5" x14ac:dyDescent="0.25">
      <c r="A964" t="s">
        <v>1605</v>
      </c>
      <c r="B964" t="s">
        <v>20</v>
      </c>
      <c r="C964" t="s">
        <v>19</v>
      </c>
      <c r="D964" t="s">
        <v>65</v>
      </c>
      <c r="E964" t="s">
        <v>599</v>
      </c>
    </row>
    <row r="965" spans="1:5" x14ac:dyDescent="0.25">
      <c r="A965" t="s">
        <v>1604</v>
      </c>
      <c r="B965" t="s">
        <v>20</v>
      </c>
      <c r="C965" t="s">
        <v>19</v>
      </c>
      <c r="D965" t="s">
        <v>65</v>
      </c>
      <c r="E965" t="s">
        <v>599</v>
      </c>
    </row>
    <row r="966" spans="1:5" x14ac:dyDescent="0.25">
      <c r="A966" t="s">
        <v>1608</v>
      </c>
      <c r="B966" t="s">
        <v>20</v>
      </c>
      <c r="C966" t="s">
        <v>21</v>
      </c>
      <c r="D966" t="s">
        <v>65</v>
      </c>
      <c r="E966" t="s">
        <v>581</v>
      </c>
    </row>
    <row r="967" spans="1:5" x14ac:dyDescent="0.25">
      <c r="A967" t="s">
        <v>1606</v>
      </c>
      <c r="B967" t="s">
        <v>20</v>
      </c>
      <c r="C967" t="s">
        <v>21</v>
      </c>
      <c r="D967" t="s">
        <v>65</v>
      </c>
      <c r="E967" t="s">
        <v>581</v>
      </c>
    </row>
    <row r="968" spans="1:5" x14ac:dyDescent="0.25">
      <c r="A968" t="s">
        <v>1607</v>
      </c>
      <c r="B968" t="s">
        <v>20</v>
      </c>
      <c r="C968" t="s">
        <v>21</v>
      </c>
      <c r="D968" t="s">
        <v>65</v>
      </c>
      <c r="E968" t="s">
        <v>581</v>
      </c>
    </row>
    <row r="969" spans="1:5" x14ac:dyDescent="0.25">
      <c r="A969" t="s">
        <v>1609</v>
      </c>
      <c r="B969" t="s">
        <v>20</v>
      </c>
      <c r="C969" t="s">
        <v>21</v>
      </c>
      <c r="D969" t="s">
        <v>65</v>
      </c>
      <c r="E969" t="s">
        <v>581</v>
      </c>
    </row>
    <row r="970" spans="1:5" x14ac:dyDescent="0.25">
      <c r="A970" t="s">
        <v>22690</v>
      </c>
      <c r="B970" t="s">
        <v>20</v>
      </c>
      <c r="C970" t="s">
        <v>22</v>
      </c>
      <c r="D970" t="s">
        <v>33</v>
      </c>
      <c r="E970" t="s">
        <v>629</v>
      </c>
    </row>
    <row r="971" spans="1:5" x14ac:dyDescent="0.25">
      <c r="A971" t="s">
        <v>1611</v>
      </c>
      <c r="B971" t="s">
        <v>20</v>
      </c>
      <c r="C971" t="s">
        <v>19</v>
      </c>
      <c r="D971" t="s">
        <v>33</v>
      </c>
      <c r="E971" t="s">
        <v>538</v>
      </c>
    </row>
    <row r="972" spans="1:5" x14ac:dyDescent="0.25">
      <c r="A972" t="s">
        <v>3461</v>
      </c>
      <c r="B972" t="s">
        <v>20</v>
      </c>
      <c r="C972" t="s">
        <v>21</v>
      </c>
      <c r="D972" t="s">
        <v>33</v>
      </c>
      <c r="E972" t="s">
        <v>537</v>
      </c>
    </row>
    <row r="973" spans="1:5" x14ac:dyDescent="0.25">
      <c r="A973" t="s">
        <v>24609</v>
      </c>
      <c r="B973" t="s">
        <v>20</v>
      </c>
      <c r="C973" t="s">
        <v>21</v>
      </c>
      <c r="D973" t="s">
        <v>33</v>
      </c>
      <c r="E973" t="s">
        <v>537</v>
      </c>
    </row>
    <row r="974" spans="1:5" x14ac:dyDescent="0.25">
      <c r="A974" t="s">
        <v>7972</v>
      </c>
      <c r="B974" t="s">
        <v>20</v>
      </c>
      <c r="C974" t="s">
        <v>21</v>
      </c>
      <c r="D974" t="s">
        <v>33</v>
      </c>
      <c r="E974" t="s">
        <v>537</v>
      </c>
    </row>
    <row r="975" spans="1:5" x14ac:dyDescent="0.25">
      <c r="A975" t="s">
        <v>1615</v>
      </c>
      <c r="B975" t="s">
        <v>20</v>
      </c>
      <c r="C975" t="s">
        <v>21</v>
      </c>
      <c r="D975" t="s">
        <v>33</v>
      </c>
      <c r="E975" t="s">
        <v>582</v>
      </c>
    </row>
    <row r="976" spans="1:5" x14ac:dyDescent="0.25">
      <c r="A976" t="s">
        <v>1616</v>
      </c>
      <c r="B976" t="s">
        <v>20</v>
      </c>
      <c r="C976" t="s">
        <v>21</v>
      </c>
      <c r="D976" t="s">
        <v>33</v>
      </c>
      <c r="E976" t="s">
        <v>581</v>
      </c>
    </row>
    <row r="977" spans="1:5" x14ac:dyDescent="0.25">
      <c r="A977" t="s">
        <v>1617</v>
      </c>
      <c r="B977" t="s">
        <v>20</v>
      </c>
      <c r="C977" t="s">
        <v>19</v>
      </c>
      <c r="D977" t="s">
        <v>33</v>
      </c>
      <c r="E977" t="s">
        <v>523</v>
      </c>
    </row>
    <row r="978" spans="1:5" x14ac:dyDescent="0.25">
      <c r="A978" t="s">
        <v>1618</v>
      </c>
      <c r="B978" t="s">
        <v>20</v>
      </c>
      <c r="C978" t="s">
        <v>19</v>
      </c>
      <c r="D978" t="s">
        <v>33</v>
      </c>
      <c r="E978" t="s">
        <v>523</v>
      </c>
    </row>
    <row r="979" spans="1:5" x14ac:dyDescent="0.25">
      <c r="A979" t="s">
        <v>43370</v>
      </c>
      <c r="B979" t="s">
        <v>16</v>
      </c>
      <c r="C979" t="s">
        <v>15</v>
      </c>
      <c r="D979" t="s">
        <v>33</v>
      </c>
      <c r="E979" t="s">
        <v>561</v>
      </c>
    </row>
    <row r="980" spans="1:5" x14ac:dyDescent="0.25">
      <c r="A980" t="s">
        <v>43371</v>
      </c>
      <c r="B980" t="s">
        <v>16</v>
      </c>
      <c r="C980" t="s">
        <v>15</v>
      </c>
      <c r="D980" t="s">
        <v>33</v>
      </c>
      <c r="E980" t="s">
        <v>561</v>
      </c>
    </row>
    <row r="981" spans="1:5" x14ac:dyDescent="0.25">
      <c r="A981" t="s">
        <v>43372</v>
      </c>
      <c r="B981" t="s">
        <v>16</v>
      </c>
      <c r="C981" t="s">
        <v>15</v>
      </c>
      <c r="D981" t="s">
        <v>33</v>
      </c>
      <c r="E981" t="s">
        <v>561</v>
      </c>
    </row>
    <row r="982" spans="1:5" x14ac:dyDescent="0.25">
      <c r="A982" t="s">
        <v>43373</v>
      </c>
      <c r="B982" t="s">
        <v>16</v>
      </c>
      <c r="C982" t="s">
        <v>15</v>
      </c>
      <c r="D982" t="s">
        <v>33</v>
      </c>
      <c r="E982" t="s">
        <v>561</v>
      </c>
    </row>
    <row r="983" spans="1:5" x14ac:dyDescent="0.25">
      <c r="A983" t="s">
        <v>43374</v>
      </c>
      <c r="B983" t="s">
        <v>16</v>
      </c>
      <c r="C983" t="s">
        <v>15</v>
      </c>
      <c r="D983" t="s">
        <v>33</v>
      </c>
      <c r="E983" t="s">
        <v>561</v>
      </c>
    </row>
    <row r="984" spans="1:5" x14ac:dyDescent="0.25">
      <c r="A984" t="s">
        <v>43375</v>
      </c>
      <c r="B984" t="s">
        <v>16</v>
      </c>
      <c r="C984" t="s">
        <v>15</v>
      </c>
      <c r="D984" t="s">
        <v>33</v>
      </c>
      <c r="E984" t="s">
        <v>561</v>
      </c>
    </row>
    <row r="985" spans="1:5" x14ac:dyDescent="0.25">
      <c r="A985" t="s">
        <v>43376</v>
      </c>
      <c r="B985" t="s">
        <v>16</v>
      </c>
      <c r="C985" t="s">
        <v>15</v>
      </c>
      <c r="D985" t="s">
        <v>33</v>
      </c>
      <c r="E985" t="s">
        <v>561</v>
      </c>
    </row>
    <row r="986" spans="1:5" x14ac:dyDescent="0.25">
      <c r="A986" t="s">
        <v>43377</v>
      </c>
      <c r="B986" t="s">
        <v>16</v>
      </c>
      <c r="C986" t="s">
        <v>15</v>
      </c>
      <c r="D986" t="s">
        <v>33</v>
      </c>
      <c r="E986" t="s">
        <v>561</v>
      </c>
    </row>
    <row r="987" spans="1:5" x14ac:dyDescent="0.25">
      <c r="A987" t="s">
        <v>43378</v>
      </c>
      <c r="B987" t="s">
        <v>16</v>
      </c>
      <c r="C987" t="s">
        <v>15</v>
      </c>
      <c r="D987" t="s">
        <v>33</v>
      </c>
      <c r="E987" t="s">
        <v>561</v>
      </c>
    </row>
    <row r="988" spans="1:5" x14ac:dyDescent="0.25">
      <c r="A988" t="s">
        <v>43379</v>
      </c>
      <c r="B988" t="s">
        <v>16</v>
      </c>
      <c r="C988" t="s">
        <v>15</v>
      </c>
      <c r="D988" t="s">
        <v>33</v>
      </c>
      <c r="E988" t="s">
        <v>561</v>
      </c>
    </row>
    <row r="989" spans="1:5" x14ac:dyDescent="0.25">
      <c r="A989" t="s">
        <v>43380</v>
      </c>
      <c r="B989" t="s">
        <v>16</v>
      </c>
      <c r="C989" t="s">
        <v>15</v>
      </c>
      <c r="D989" t="s">
        <v>33</v>
      </c>
      <c r="E989" t="s">
        <v>561</v>
      </c>
    </row>
    <row r="990" spans="1:5" x14ac:dyDescent="0.25">
      <c r="A990" t="s">
        <v>43381</v>
      </c>
      <c r="B990" t="s">
        <v>16</v>
      </c>
      <c r="C990" t="s">
        <v>15</v>
      </c>
      <c r="D990" t="s">
        <v>33</v>
      </c>
      <c r="E990" t="s">
        <v>561</v>
      </c>
    </row>
    <row r="991" spans="1:5" x14ac:dyDescent="0.25">
      <c r="A991" t="s">
        <v>43382</v>
      </c>
      <c r="B991" t="s">
        <v>16</v>
      </c>
      <c r="C991" t="s">
        <v>15</v>
      </c>
      <c r="D991" t="s">
        <v>33</v>
      </c>
      <c r="E991" t="s">
        <v>561</v>
      </c>
    </row>
    <row r="992" spans="1:5" x14ac:dyDescent="0.25">
      <c r="A992" t="s">
        <v>43383</v>
      </c>
      <c r="B992" t="s">
        <v>16</v>
      </c>
      <c r="C992" t="s">
        <v>15</v>
      </c>
      <c r="D992" t="s">
        <v>33</v>
      </c>
      <c r="E992" t="s">
        <v>561</v>
      </c>
    </row>
    <row r="993" spans="1:5" x14ac:dyDescent="0.25">
      <c r="A993" t="s">
        <v>43384</v>
      </c>
      <c r="B993" t="s">
        <v>16</v>
      </c>
      <c r="C993" t="s">
        <v>15</v>
      </c>
      <c r="D993" t="s">
        <v>33</v>
      </c>
      <c r="E993" t="s">
        <v>561</v>
      </c>
    </row>
    <row r="994" spans="1:5" x14ac:dyDescent="0.25">
      <c r="A994" t="s">
        <v>43385</v>
      </c>
      <c r="B994" t="s">
        <v>16</v>
      </c>
      <c r="C994" t="s">
        <v>15</v>
      </c>
      <c r="D994" t="s">
        <v>33</v>
      </c>
      <c r="E994" t="s">
        <v>561</v>
      </c>
    </row>
    <row r="995" spans="1:5" x14ac:dyDescent="0.25">
      <c r="A995" t="s">
        <v>1619</v>
      </c>
      <c r="B995" t="s">
        <v>20</v>
      </c>
      <c r="C995" t="s">
        <v>19</v>
      </c>
      <c r="D995" t="s">
        <v>33</v>
      </c>
      <c r="E995" t="s">
        <v>523</v>
      </c>
    </row>
    <row r="996" spans="1:5" x14ac:dyDescent="0.25">
      <c r="A996" t="s">
        <v>43386</v>
      </c>
      <c r="B996" t="s">
        <v>16</v>
      </c>
      <c r="C996" t="s">
        <v>15</v>
      </c>
      <c r="D996" t="s">
        <v>33</v>
      </c>
      <c r="E996" t="s">
        <v>659</v>
      </c>
    </row>
    <row r="997" spans="1:5" x14ac:dyDescent="0.25">
      <c r="A997" t="s">
        <v>7971</v>
      </c>
      <c r="B997" t="s">
        <v>20</v>
      </c>
      <c r="C997" t="s">
        <v>21</v>
      </c>
      <c r="D997" t="s">
        <v>33</v>
      </c>
      <c r="E997" t="s">
        <v>537</v>
      </c>
    </row>
    <row r="998" spans="1:5" x14ac:dyDescent="0.25">
      <c r="A998" t="s">
        <v>1620</v>
      </c>
      <c r="B998" t="s">
        <v>20</v>
      </c>
      <c r="C998" t="s">
        <v>19</v>
      </c>
      <c r="D998" t="s">
        <v>33</v>
      </c>
      <c r="E998" t="s">
        <v>556</v>
      </c>
    </row>
    <row r="999" spans="1:5" x14ac:dyDescent="0.25">
      <c r="A999" t="s">
        <v>1621</v>
      </c>
      <c r="B999" t="s">
        <v>20</v>
      </c>
      <c r="C999" t="s">
        <v>19</v>
      </c>
      <c r="D999" t="s">
        <v>33</v>
      </c>
      <c r="E999" t="s">
        <v>585</v>
      </c>
    </row>
    <row r="1000" spans="1:5" x14ac:dyDescent="0.25">
      <c r="A1000" t="s">
        <v>43387</v>
      </c>
      <c r="B1000" t="s">
        <v>16</v>
      </c>
      <c r="C1000" t="s">
        <v>15</v>
      </c>
      <c r="D1000" t="s">
        <v>33</v>
      </c>
      <c r="E1000" t="s">
        <v>561</v>
      </c>
    </row>
    <row r="1001" spans="1:5" x14ac:dyDescent="0.25">
      <c r="A1001" t="s">
        <v>43388</v>
      </c>
      <c r="B1001" t="s">
        <v>16</v>
      </c>
      <c r="C1001" t="s">
        <v>15</v>
      </c>
      <c r="D1001" t="s">
        <v>33</v>
      </c>
      <c r="E1001" t="s">
        <v>561</v>
      </c>
    </row>
    <row r="1002" spans="1:5" x14ac:dyDescent="0.25">
      <c r="A1002" t="s">
        <v>43389</v>
      </c>
      <c r="B1002" t="s">
        <v>16</v>
      </c>
      <c r="C1002" t="s">
        <v>15</v>
      </c>
      <c r="D1002" t="s">
        <v>33</v>
      </c>
      <c r="E1002" t="s">
        <v>561</v>
      </c>
    </row>
    <row r="1003" spans="1:5" x14ac:dyDescent="0.25">
      <c r="A1003" t="s">
        <v>43390</v>
      </c>
      <c r="B1003" t="s">
        <v>16</v>
      </c>
      <c r="C1003" t="s">
        <v>15</v>
      </c>
      <c r="D1003" t="s">
        <v>33</v>
      </c>
      <c r="E1003" t="s">
        <v>561</v>
      </c>
    </row>
    <row r="1004" spans="1:5" x14ac:dyDescent="0.25">
      <c r="A1004" t="s">
        <v>43391</v>
      </c>
      <c r="B1004" t="s">
        <v>16</v>
      </c>
      <c r="C1004" t="s">
        <v>15</v>
      </c>
      <c r="D1004" t="s">
        <v>33</v>
      </c>
      <c r="E1004" t="s">
        <v>561</v>
      </c>
    </row>
    <row r="1005" spans="1:5" x14ac:dyDescent="0.25">
      <c r="A1005" t="s">
        <v>43392</v>
      </c>
      <c r="B1005" t="s">
        <v>16</v>
      </c>
      <c r="C1005" t="s">
        <v>15</v>
      </c>
      <c r="D1005" t="s">
        <v>33</v>
      </c>
      <c r="E1005" t="s">
        <v>561</v>
      </c>
    </row>
    <row r="1006" spans="1:5" x14ac:dyDescent="0.25">
      <c r="A1006" t="s">
        <v>43393</v>
      </c>
      <c r="B1006" t="s">
        <v>16</v>
      </c>
      <c r="C1006" t="s">
        <v>15</v>
      </c>
      <c r="D1006" t="s">
        <v>33</v>
      </c>
      <c r="E1006" t="s">
        <v>561</v>
      </c>
    </row>
    <row r="1007" spans="1:5" x14ac:dyDescent="0.25">
      <c r="A1007" t="s">
        <v>43394</v>
      </c>
      <c r="B1007" t="s">
        <v>16</v>
      </c>
      <c r="C1007" t="s">
        <v>15</v>
      </c>
      <c r="D1007" t="s">
        <v>33</v>
      </c>
      <c r="E1007" t="s">
        <v>561</v>
      </c>
    </row>
    <row r="1008" spans="1:5" x14ac:dyDescent="0.25">
      <c r="A1008" t="s">
        <v>43395</v>
      </c>
      <c r="B1008" t="s">
        <v>16</v>
      </c>
      <c r="C1008" t="s">
        <v>15</v>
      </c>
      <c r="D1008" t="s">
        <v>33</v>
      </c>
      <c r="E1008" t="s">
        <v>561</v>
      </c>
    </row>
    <row r="1009" spans="1:5" x14ac:dyDescent="0.25">
      <c r="A1009" t="s">
        <v>43396</v>
      </c>
      <c r="B1009" t="s">
        <v>16</v>
      </c>
      <c r="C1009" t="s">
        <v>15</v>
      </c>
      <c r="D1009" t="s">
        <v>33</v>
      </c>
      <c r="E1009" t="s">
        <v>561</v>
      </c>
    </row>
    <row r="1010" spans="1:5" x14ac:dyDescent="0.25">
      <c r="A1010" t="s">
        <v>43397</v>
      </c>
      <c r="B1010" t="s">
        <v>16</v>
      </c>
      <c r="C1010" t="s">
        <v>15</v>
      </c>
      <c r="D1010" t="s">
        <v>33</v>
      </c>
      <c r="E1010" t="s">
        <v>561</v>
      </c>
    </row>
    <row r="1011" spans="1:5" x14ac:dyDescent="0.25">
      <c r="A1011" t="s">
        <v>43398</v>
      </c>
      <c r="B1011" t="s">
        <v>16</v>
      </c>
      <c r="C1011" t="s">
        <v>15</v>
      </c>
      <c r="D1011" t="s">
        <v>33</v>
      </c>
      <c r="E1011" t="s">
        <v>561</v>
      </c>
    </row>
    <row r="1012" spans="1:5" x14ac:dyDescent="0.25">
      <c r="A1012" t="s">
        <v>43399</v>
      </c>
      <c r="B1012" t="s">
        <v>16</v>
      </c>
      <c r="C1012" t="s">
        <v>15</v>
      </c>
      <c r="D1012" t="s">
        <v>33</v>
      </c>
      <c r="E1012" t="s">
        <v>561</v>
      </c>
    </row>
    <row r="1013" spans="1:5" x14ac:dyDescent="0.25">
      <c r="A1013" t="s">
        <v>43400</v>
      </c>
      <c r="B1013" t="s">
        <v>16</v>
      </c>
      <c r="C1013" t="s">
        <v>15</v>
      </c>
      <c r="D1013" t="s">
        <v>33</v>
      </c>
      <c r="E1013" t="s">
        <v>561</v>
      </c>
    </row>
    <row r="1014" spans="1:5" x14ac:dyDescent="0.25">
      <c r="A1014" t="s">
        <v>43401</v>
      </c>
      <c r="B1014" t="s">
        <v>16</v>
      </c>
      <c r="C1014" t="s">
        <v>15</v>
      </c>
      <c r="D1014" t="s">
        <v>33</v>
      </c>
      <c r="E1014" t="s">
        <v>561</v>
      </c>
    </row>
    <row r="1015" spans="1:5" x14ac:dyDescent="0.25">
      <c r="A1015" t="s">
        <v>43402</v>
      </c>
      <c r="B1015" t="s">
        <v>16</v>
      </c>
      <c r="C1015" t="s">
        <v>15</v>
      </c>
      <c r="D1015" t="s">
        <v>33</v>
      </c>
      <c r="E1015" t="s">
        <v>561</v>
      </c>
    </row>
    <row r="1016" spans="1:5" x14ac:dyDescent="0.25">
      <c r="A1016" t="s">
        <v>43403</v>
      </c>
      <c r="B1016" t="s">
        <v>16</v>
      </c>
      <c r="C1016" t="s">
        <v>15</v>
      </c>
      <c r="D1016" t="s">
        <v>33</v>
      </c>
      <c r="E1016" t="s">
        <v>561</v>
      </c>
    </row>
    <row r="1017" spans="1:5" x14ac:dyDescent="0.25">
      <c r="A1017" t="s">
        <v>43404</v>
      </c>
      <c r="B1017" t="s">
        <v>16</v>
      </c>
      <c r="C1017" t="s">
        <v>15</v>
      </c>
      <c r="D1017" t="s">
        <v>33</v>
      </c>
      <c r="E1017" t="s">
        <v>561</v>
      </c>
    </row>
    <row r="1018" spans="1:5" x14ac:dyDescent="0.25">
      <c r="A1018" t="s">
        <v>43405</v>
      </c>
      <c r="B1018" t="s">
        <v>16</v>
      </c>
      <c r="C1018" t="s">
        <v>15</v>
      </c>
      <c r="D1018" t="s">
        <v>33</v>
      </c>
      <c r="E1018" t="s">
        <v>561</v>
      </c>
    </row>
    <row r="1019" spans="1:5" x14ac:dyDescent="0.25">
      <c r="A1019" t="s">
        <v>43406</v>
      </c>
      <c r="B1019" t="s">
        <v>16</v>
      </c>
      <c r="C1019" t="s">
        <v>15</v>
      </c>
      <c r="D1019" t="s">
        <v>33</v>
      </c>
      <c r="E1019" t="s">
        <v>561</v>
      </c>
    </row>
    <row r="1020" spans="1:5" x14ac:dyDescent="0.25">
      <c r="A1020" t="s">
        <v>43407</v>
      </c>
      <c r="B1020" t="s">
        <v>16</v>
      </c>
      <c r="C1020" t="s">
        <v>15</v>
      </c>
      <c r="D1020" t="s">
        <v>33</v>
      </c>
      <c r="E1020" t="s">
        <v>561</v>
      </c>
    </row>
    <row r="1021" spans="1:5" x14ac:dyDescent="0.25">
      <c r="A1021" t="s">
        <v>43408</v>
      </c>
      <c r="B1021" t="s">
        <v>16</v>
      </c>
      <c r="C1021" t="s">
        <v>15</v>
      </c>
      <c r="D1021" t="s">
        <v>33</v>
      </c>
      <c r="E1021" t="s">
        <v>561</v>
      </c>
    </row>
    <row r="1022" spans="1:5" x14ac:dyDescent="0.25">
      <c r="A1022" t="s">
        <v>1622</v>
      </c>
      <c r="B1022" t="s">
        <v>20</v>
      </c>
      <c r="C1022" t="s">
        <v>19</v>
      </c>
      <c r="D1022" t="s">
        <v>33</v>
      </c>
      <c r="E1022" t="s">
        <v>602</v>
      </c>
    </row>
    <row r="1023" spans="1:5" x14ac:dyDescent="0.25">
      <c r="A1023" t="s">
        <v>1624</v>
      </c>
      <c r="B1023" t="s">
        <v>20</v>
      </c>
      <c r="C1023" t="s">
        <v>21</v>
      </c>
      <c r="D1023" t="s">
        <v>33</v>
      </c>
      <c r="E1023" t="s">
        <v>605</v>
      </c>
    </row>
    <row r="1024" spans="1:5" x14ac:dyDescent="0.25">
      <c r="A1024" t="s">
        <v>1623</v>
      </c>
      <c r="B1024" t="s">
        <v>20</v>
      </c>
      <c r="C1024" t="s">
        <v>21</v>
      </c>
      <c r="D1024" t="s">
        <v>33</v>
      </c>
      <c r="E1024" t="s">
        <v>604</v>
      </c>
    </row>
    <row r="1025" spans="1:5" x14ac:dyDescent="0.25">
      <c r="A1025" t="s">
        <v>1625</v>
      </c>
      <c r="B1025" t="s">
        <v>20</v>
      </c>
      <c r="C1025" t="s">
        <v>24</v>
      </c>
      <c r="D1025" t="s">
        <v>33</v>
      </c>
      <c r="E1025" t="s">
        <v>607</v>
      </c>
    </row>
    <row r="1026" spans="1:5" x14ac:dyDescent="0.25">
      <c r="A1026" t="s">
        <v>1627</v>
      </c>
      <c r="B1026" t="s">
        <v>20</v>
      </c>
      <c r="C1026" t="s">
        <v>24</v>
      </c>
      <c r="D1026" t="s">
        <v>33</v>
      </c>
      <c r="E1026" t="s">
        <v>610</v>
      </c>
    </row>
    <row r="1027" spans="1:5" x14ac:dyDescent="0.25">
      <c r="A1027" t="s">
        <v>1626</v>
      </c>
      <c r="B1027" t="s">
        <v>20</v>
      </c>
      <c r="C1027" t="s">
        <v>24</v>
      </c>
      <c r="D1027" t="s">
        <v>33</v>
      </c>
      <c r="E1027" t="s">
        <v>608</v>
      </c>
    </row>
    <row r="1028" spans="1:5" x14ac:dyDescent="0.25">
      <c r="A1028" t="s">
        <v>43409</v>
      </c>
      <c r="B1028" t="s">
        <v>16</v>
      </c>
      <c r="C1028" t="s">
        <v>15</v>
      </c>
      <c r="D1028" t="s">
        <v>33</v>
      </c>
      <c r="E1028" t="s">
        <v>561</v>
      </c>
    </row>
    <row r="1029" spans="1:5" x14ac:dyDescent="0.25">
      <c r="A1029" t="s">
        <v>43410</v>
      </c>
      <c r="B1029" t="s">
        <v>16</v>
      </c>
      <c r="C1029" t="s">
        <v>15</v>
      </c>
      <c r="D1029" t="s">
        <v>33</v>
      </c>
      <c r="E1029" t="s">
        <v>561</v>
      </c>
    </row>
    <row r="1030" spans="1:5" x14ac:dyDescent="0.25">
      <c r="A1030" t="s">
        <v>43411</v>
      </c>
      <c r="B1030" t="s">
        <v>16</v>
      </c>
      <c r="C1030" t="s">
        <v>15</v>
      </c>
      <c r="D1030" t="s">
        <v>33</v>
      </c>
      <c r="E1030" t="s">
        <v>561</v>
      </c>
    </row>
    <row r="1031" spans="1:5" x14ac:dyDescent="0.25">
      <c r="A1031" t="s">
        <v>43412</v>
      </c>
      <c r="B1031" t="s">
        <v>16</v>
      </c>
      <c r="C1031" t="s">
        <v>15</v>
      </c>
      <c r="D1031" t="s">
        <v>33</v>
      </c>
      <c r="E1031" t="s">
        <v>561</v>
      </c>
    </row>
    <row r="1032" spans="1:5" x14ac:dyDescent="0.25">
      <c r="A1032" t="s">
        <v>43413</v>
      </c>
      <c r="B1032" t="s">
        <v>16</v>
      </c>
      <c r="C1032" t="s">
        <v>15</v>
      </c>
      <c r="D1032" t="s">
        <v>33</v>
      </c>
      <c r="E1032" t="s">
        <v>561</v>
      </c>
    </row>
    <row r="1033" spans="1:5" x14ac:dyDescent="0.25">
      <c r="A1033" t="s">
        <v>43414</v>
      </c>
      <c r="B1033" t="s">
        <v>16</v>
      </c>
      <c r="C1033" t="s">
        <v>15</v>
      </c>
      <c r="D1033" t="s">
        <v>33</v>
      </c>
      <c r="E1033" t="s">
        <v>561</v>
      </c>
    </row>
    <row r="1034" spans="1:5" x14ac:dyDescent="0.25">
      <c r="A1034" t="s">
        <v>43415</v>
      </c>
      <c r="B1034" t="s">
        <v>16</v>
      </c>
      <c r="C1034" t="s">
        <v>15</v>
      </c>
      <c r="D1034" t="s">
        <v>33</v>
      </c>
      <c r="E1034" t="s">
        <v>561</v>
      </c>
    </row>
    <row r="1035" spans="1:5" x14ac:dyDescent="0.25">
      <c r="A1035" t="s">
        <v>43416</v>
      </c>
      <c r="B1035" t="s">
        <v>16</v>
      </c>
      <c r="C1035" t="s">
        <v>15</v>
      </c>
      <c r="D1035" t="s">
        <v>33</v>
      </c>
      <c r="E1035" t="s">
        <v>561</v>
      </c>
    </row>
    <row r="1036" spans="1:5" x14ac:dyDescent="0.25">
      <c r="A1036" t="s">
        <v>43417</v>
      </c>
      <c r="B1036" t="s">
        <v>16</v>
      </c>
      <c r="C1036" t="s">
        <v>15</v>
      </c>
      <c r="D1036" t="s">
        <v>33</v>
      </c>
      <c r="E1036" t="s">
        <v>561</v>
      </c>
    </row>
    <row r="1037" spans="1:5" x14ac:dyDescent="0.25">
      <c r="A1037" t="s">
        <v>43418</v>
      </c>
      <c r="B1037" t="s">
        <v>16</v>
      </c>
      <c r="C1037" t="s">
        <v>15</v>
      </c>
      <c r="D1037" t="s">
        <v>33</v>
      </c>
      <c r="E1037" t="s">
        <v>561</v>
      </c>
    </row>
    <row r="1038" spans="1:5" x14ac:dyDescent="0.25">
      <c r="A1038" t="s">
        <v>43419</v>
      </c>
      <c r="B1038" t="s">
        <v>16</v>
      </c>
      <c r="C1038" t="s">
        <v>15</v>
      </c>
      <c r="D1038" t="s">
        <v>33</v>
      </c>
      <c r="E1038" t="s">
        <v>561</v>
      </c>
    </row>
    <row r="1039" spans="1:5" x14ac:dyDescent="0.25">
      <c r="A1039" t="s">
        <v>43420</v>
      </c>
      <c r="B1039" t="s">
        <v>16</v>
      </c>
      <c r="C1039" t="s">
        <v>15</v>
      </c>
      <c r="D1039" t="s">
        <v>33</v>
      </c>
      <c r="E1039" t="s">
        <v>561</v>
      </c>
    </row>
    <row r="1040" spans="1:5" x14ac:dyDescent="0.25">
      <c r="A1040" t="s">
        <v>43421</v>
      </c>
      <c r="B1040" t="s">
        <v>16</v>
      </c>
      <c r="C1040" t="s">
        <v>15</v>
      </c>
      <c r="D1040" t="s">
        <v>33</v>
      </c>
      <c r="E1040" t="s">
        <v>561</v>
      </c>
    </row>
    <row r="1041" spans="1:5" x14ac:dyDescent="0.25">
      <c r="A1041" t="s">
        <v>43422</v>
      </c>
      <c r="B1041" t="s">
        <v>16</v>
      </c>
      <c r="C1041" t="s">
        <v>15</v>
      </c>
      <c r="D1041" t="s">
        <v>33</v>
      </c>
      <c r="E1041" t="s">
        <v>745</v>
      </c>
    </row>
    <row r="1042" spans="1:5" x14ac:dyDescent="0.25">
      <c r="A1042" t="s">
        <v>1628</v>
      </c>
      <c r="B1042" t="s">
        <v>20</v>
      </c>
      <c r="C1042" t="s">
        <v>24</v>
      </c>
      <c r="D1042" t="s">
        <v>33</v>
      </c>
      <c r="E1042" t="s">
        <v>610</v>
      </c>
    </row>
    <row r="1043" spans="1:5" x14ac:dyDescent="0.25">
      <c r="A1043" t="s">
        <v>43423</v>
      </c>
      <c r="B1043" t="s">
        <v>16</v>
      </c>
      <c r="C1043" t="s">
        <v>15</v>
      </c>
      <c r="D1043" t="s">
        <v>33</v>
      </c>
      <c r="E1043" t="s">
        <v>561</v>
      </c>
    </row>
    <row r="1044" spans="1:5" x14ac:dyDescent="0.25">
      <c r="A1044" t="s">
        <v>43424</v>
      </c>
      <c r="B1044" t="s">
        <v>16</v>
      </c>
      <c r="C1044" t="s">
        <v>15</v>
      </c>
      <c r="D1044" t="s">
        <v>33</v>
      </c>
      <c r="E1044" t="s">
        <v>561</v>
      </c>
    </row>
    <row r="1045" spans="1:5" x14ac:dyDescent="0.25">
      <c r="A1045" t="s">
        <v>43425</v>
      </c>
      <c r="B1045" t="s">
        <v>16</v>
      </c>
      <c r="C1045" t="s">
        <v>15</v>
      </c>
      <c r="D1045" t="s">
        <v>33</v>
      </c>
      <c r="E1045" t="s">
        <v>561</v>
      </c>
    </row>
    <row r="1046" spans="1:5" x14ac:dyDescent="0.25">
      <c r="A1046" t="s">
        <v>43426</v>
      </c>
      <c r="B1046" t="s">
        <v>16</v>
      </c>
      <c r="C1046" t="s">
        <v>15</v>
      </c>
      <c r="D1046" t="s">
        <v>33</v>
      </c>
      <c r="E1046" t="s">
        <v>561</v>
      </c>
    </row>
    <row r="1047" spans="1:5" x14ac:dyDescent="0.25">
      <c r="A1047" t="s">
        <v>43427</v>
      </c>
      <c r="B1047" t="s">
        <v>16</v>
      </c>
      <c r="C1047" t="s">
        <v>15</v>
      </c>
      <c r="D1047" t="s">
        <v>33</v>
      </c>
      <c r="E1047" t="s">
        <v>561</v>
      </c>
    </row>
    <row r="1048" spans="1:5" x14ac:dyDescent="0.25">
      <c r="A1048" t="s">
        <v>43428</v>
      </c>
      <c r="B1048" t="s">
        <v>16</v>
      </c>
      <c r="C1048" t="s">
        <v>15</v>
      </c>
      <c r="D1048" t="s">
        <v>33</v>
      </c>
      <c r="E1048" t="s">
        <v>561</v>
      </c>
    </row>
    <row r="1049" spans="1:5" x14ac:dyDescent="0.25">
      <c r="A1049" t="s">
        <v>43429</v>
      </c>
      <c r="B1049" t="s">
        <v>16</v>
      </c>
      <c r="C1049" t="s">
        <v>15</v>
      </c>
      <c r="D1049" t="s">
        <v>33</v>
      </c>
      <c r="E1049" t="s">
        <v>561</v>
      </c>
    </row>
    <row r="1050" spans="1:5" x14ac:dyDescent="0.25">
      <c r="A1050" t="s">
        <v>43430</v>
      </c>
      <c r="B1050" t="s">
        <v>16</v>
      </c>
      <c r="C1050" t="s">
        <v>15</v>
      </c>
      <c r="D1050" t="s">
        <v>33</v>
      </c>
      <c r="E1050" t="s">
        <v>561</v>
      </c>
    </row>
    <row r="1051" spans="1:5" x14ac:dyDescent="0.25">
      <c r="A1051" t="s">
        <v>43431</v>
      </c>
      <c r="B1051" t="s">
        <v>16</v>
      </c>
      <c r="C1051" t="s">
        <v>15</v>
      </c>
      <c r="D1051" t="s">
        <v>33</v>
      </c>
      <c r="E1051" t="s">
        <v>561</v>
      </c>
    </row>
    <row r="1052" spans="1:5" x14ac:dyDescent="0.25">
      <c r="A1052" t="s">
        <v>43432</v>
      </c>
      <c r="B1052" t="s">
        <v>16</v>
      </c>
      <c r="C1052" t="s">
        <v>15</v>
      </c>
      <c r="D1052" t="s">
        <v>33</v>
      </c>
      <c r="E1052" t="s">
        <v>561</v>
      </c>
    </row>
    <row r="1053" spans="1:5" x14ac:dyDescent="0.25">
      <c r="A1053" t="s">
        <v>43433</v>
      </c>
      <c r="B1053" t="s">
        <v>16</v>
      </c>
      <c r="C1053" t="s">
        <v>15</v>
      </c>
      <c r="D1053" t="s">
        <v>33</v>
      </c>
      <c r="E1053" t="s">
        <v>561</v>
      </c>
    </row>
    <row r="1054" spans="1:5" x14ac:dyDescent="0.25">
      <c r="A1054" t="s">
        <v>43434</v>
      </c>
      <c r="B1054" t="s">
        <v>16</v>
      </c>
      <c r="C1054" t="s">
        <v>15</v>
      </c>
      <c r="D1054" t="s">
        <v>33</v>
      </c>
      <c r="E1054" t="s">
        <v>561</v>
      </c>
    </row>
    <row r="1055" spans="1:5" x14ac:dyDescent="0.25">
      <c r="A1055" t="s">
        <v>43435</v>
      </c>
      <c r="B1055" t="s">
        <v>16</v>
      </c>
      <c r="C1055" t="s">
        <v>15</v>
      </c>
      <c r="D1055" t="s">
        <v>33</v>
      </c>
      <c r="E1055" t="s">
        <v>561</v>
      </c>
    </row>
    <row r="1056" spans="1:5" x14ac:dyDescent="0.25">
      <c r="A1056" t="s">
        <v>1629</v>
      </c>
      <c r="B1056" t="s">
        <v>20</v>
      </c>
      <c r="C1056" t="s">
        <v>19</v>
      </c>
      <c r="D1056" t="s">
        <v>33</v>
      </c>
      <c r="E1056" t="s">
        <v>556</v>
      </c>
    </row>
    <row r="1057" spans="1:5" x14ac:dyDescent="0.25">
      <c r="A1057" t="s">
        <v>1630</v>
      </c>
      <c r="B1057" t="s">
        <v>20</v>
      </c>
      <c r="C1057" t="s">
        <v>19</v>
      </c>
      <c r="D1057" t="s">
        <v>33</v>
      </c>
      <c r="E1057" t="s">
        <v>611</v>
      </c>
    </row>
    <row r="1058" spans="1:5" x14ac:dyDescent="0.25">
      <c r="A1058" t="s">
        <v>1631</v>
      </c>
      <c r="B1058" t="s">
        <v>20</v>
      </c>
      <c r="C1058" t="s">
        <v>19</v>
      </c>
      <c r="D1058" t="s">
        <v>33</v>
      </c>
      <c r="E1058" t="s">
        <v>612</v>
      </c>
    </row>
    <row r="1059" spans="1:5" x14ac:dyDescent="0.25">
      <c r="A1059" t="s">
        <v>43436</v>
      </c>
      <c r="B1059" t="s">
        <v>16</v>
      </c>
      <c r="C1059" t="s">
        <v>15</v>
      </c>
      <c r="D1059" t="s">
        <v>33</v>
      </c>
      <c r="E1059" t="s">
        <v>561</v>
      </c>
    </row>
    <row r="1060" spans="1:5" x14ac:dyDescent="0.25">
      <c r="A1060" t="s">
        <v>43437</v>
      </c>
      <c r="B1060" t="s">
        <v>16</v>
      </c>
      <c r="C1060" t="s">
        <v>15</v>
      </c>
      <c r="D1060" t="s">
        <v>33</v>
      </c>
      <c r="E1060" t="s">
        <v>561</v>
      </c>
    </row>
    <row r="1061" spans="1:5" x14ac:dyDescent="0.25">
      <c r="A1061" t="s">
        <v>43438</v>
      </c>
      <c r="B1061" t="s">
        <v>16</v>
      </c>
      <c r="C1061" t="s">
        <v>15</v>
      </c>
      <c r="D1061" t="s">
        <v>33</v>
      </c>
      <c r="E1061" t="s">
        <v>561</v>
      </c>
    </row>
    <row r="1062" spans="1:5" x14ac:dyDescent="0.25">
      <c r="A1062" t="s">
        <v>1632</v>
      </c>
      <c r="B1062" t="s">
        <v>20</v>
      </c>
      <c r="C1062" t="s">
        <v>19</v>
      </c>
      <c r="D1062" t="s">
        <v>33</v>
      </c>
      <c r="E1062" t="s">
        <v>523</v>
      </c>
    </row>
    <row r="1063" spans="1:5" x14ac:dyDescent="0.25">
      <c r="A1063" t="s">
        <v>43439</v>
      </c>
      <c r="B1063" t="s">
        <v>16</v>
      </c>
      <c r="C1063" t="s">
        <v>15</v>
      </c>
      <c r="D1063" t="s">
        <v>33</v>
      </c>
      <c r="E1063" t="s">
        <v>561</v>
      </c>
    </row>
    <row r="1064" spans="1:5" x14ac:dyDescent="0.25">
      <c r="A1064" t="s">
        <v>43440</v>
      </c>
      <c r="B1064" t="s">
        <v>16</v>
      </c>
      <c r="C1064" t="s">
        <v>15</v>
      </c>
      <c r="D1064" t="s">
        <v>33</v>
      </c>
      <c r="E1064" t="s">
        <v>561</v>
      </c>
    </row>
    <row r="1065" spans="1:5" x14ac:dyDescent="0.25">
      <c r="A1065" t="s">
        <v>43441</v>
      </c>
      <c r="B1065" t="s">
        <v>16</v>
      </c>
      <c r="C1065" t="s">
        <v>15</v>
      </c>
      <c r="D1065" t="s">
        <v>33</v>
      </c>
      <c r="E1065" t="s">
        <v>561</v>
      </c>
    </row>
    <row r="1066" spans="1:5" x14ac:dyDescent="0.25">
      <c r="A1066" t="s">
        <v>43442</v>
      </c>
      <c r="B1066" t="s">
        <v>16</v>
      </c>
      <c r="C1066" t="s">
        <v>15</v>
      </c>
      <c r="D1066" t="s">
        <v>33</v>
      </c>
      <c r="E1066" t="s">
        <v>561</v>
      </c>
    </row>
    <row r="1067" spans="1:5" x14ac:dyDescent="0.25">
      <c r="A1067" t="s">
        <v>43443</v>
      </c>
      <c r="B1067" t="s">
        <v>16</v>
      </c>
      <c r="C1067" t="s">
        <v>15</v>
      </c>
      <c r="D1067" t="s">
        <v>33</v>
      </c>
      <c r="E1067" t="s">
        <v>561</v>
      </c>
    </row>
    <row r="1068" spans="1:5" x14ac:dyDescent="0.25">
      <c r="A1068" t="s">
        <v>43444</v>
      </c>
      <c r="B1068" t="s">
        <v>16</v>
      </c>
      <c r="C1068" t="s">
        <v>15</v>
      </c>
      <c r="D1068" t="s">
        <v>33</v>
      </c>
      <c r="E1068" t="s">
        <v>561</v>
      </c>
    </row>
    <row r="1069" spans="1:5" x14ac:dyDescent="0.25">
      <c r="A1069" t="s">
        <v>43445</v>
      </c>
      <c r="B1069" t="s">
        <v>16</v>
      </c>
      <c r="C1069" t="s">
        <v>15</v>
      </c>
      <c r="D1069" t="s">
        <v>33</v>
      </c>
      <c r="E1069" t="s">
        <v>561</v>
      </c>
    </row>
    <row r="1070" spans="1:5" x14ac:dyDescent="0.25">
      <c r="A1070" t="s">
        <v>43446</v>
      </c>
      <c r="B1070" t="s">
        <v>16</v>
      </c>
      <c r="C1070" t="s">
        <v>15</v>
      </c>
      <c r="D1070" t="s">
        <v>33</v>
      </c>
      <c r="E1070" t="s">
        <v>561</v>
      </c>
    </row>
    <row r="1071" spans="1:5" x14ac:dyDescent="0.25">
      <c r="A1071" t="s">
        <v>43447</v>
      </c>
      <c r="B1071" t="s">
        <v>16</v>
      </c>
      <c r="C1071" t="s">
        <v>15</v>
      </c>
      <c r="D1071" t="s">
        <v>33</v>
      </c>
      <c r="E1071" t="s">
        <v>561</v>
      </c>
    </row>
    <row r="1072" spans="1:5" x14ac:dyDescent="0.25">
      <c r="A1072" t="s">
        <v>43448</v>
      </c>
      <c r="B1072" t="s">
        <v>16</v>
      </c>
      <c r="C1072" t="s">
        <v>15</v>
      </c>
      <c r="D1072" t="s">
        <v>33</v>
      </c>
      <c r="E1072" t="s">
        <v>561</v>
      </c>
    </row>
    <row r="1073" spans="1:5" x14ac:dyDescent="0.25">
      <c r="A1073" t="s">
        <v>43449</v>
      </c>
      <c r="B1073" t="s">
        <v>16</v>
      </c>
      <c r="C1073" t="s">
        <v>15</v>
      </c>
      <c r="D1073" t="s">
        <v>33</v>
      </c>
      <c r="E1073" t="s">
        <v>561</v>
      </c>
    </row>
    <row r="1074" spans="1:5" x14ac:dyDescent="0.25">
      <c r="A1074" t="s">
        <v>1633</v>
      </c>
      <c r="B1074" t="s">
        <v>16</v>
      </c>
      <c r="C1074" t="s">
        <v>15</v>
      </c>
      <c r="D1074" t="s">
        <v>33</v>
      </c>
      <c r="E1074" t="s">
        <v>616</v>
      </c>
    </row>
    <row r="1075" spans="1:5" x14ac:dyDescent="0.25">
      <c r="A1075" t="s">
        <v>1634</v>
      </c>
      <c r="B1075" t="s">
        <v>20</v>
      </c>
      <c r="C1075" t="s">
        <v>19</v>
      </c>
      <c r="D1075" t="s">
        <v>33</v>
      </c>
      <c r="E1075" t="s">
        <v>618</v>
      </c>
    </row>
    <row r="1076" spans="1:5" x14ac:dyDescent="0.25">
      <c r="A1076" t="s">
        <v>1635</v>
      </c>
      <c r="B1076" t="s">
        <v>20</v>
      </c>
      <c r="C1076" t="s">
        <v>21</v>
      </c>
      <c r="D1076" t="s">
        <v>33</v>
      </c>
      <c r="E1076" t="s">
        <v>620</v>
      </c>
    </row>
    <row r="1077" spans="1:5" x14ac:dyDescent="0.25">
      <c r="A1077" t="s">
        <v>1636</v>
      </c>
      <c r="B1077" t="s">
        <v>14</v>
      </c>
      <c r="C1077" t="s">
        <v>14</v>
      </c>
      <c r="D1077" t="s">
        <v>34</v>
      </c>
      <c r="E1077" t="s">
        <v>520</v>
      </c>
    </row>
    <row r="1078" spans="1:5" x14ac:dyDescent="0.25">
      <c r="A1078" t="s">
        <v>1637</v>
      </c>
      <c r="B1078" t="s">
        <v>14</v>
      </c>
      <c r="C1078" t="s">
        <v>14</v>
      </c>
      <c r="D1078" t="s">
        <v>34</v>
      </c>
      <c r="E1078" t="s">
        <v>520</v>
      </c>
    </row>
    <row r="1079" spans="1:5" x14ac:dyDescent="0.25">
      <c r="A1079" t="s">
        <v>1639</v>
      </c>
      <c r="B1079" t="s">
        <v>14</v>
      </c>
      <c r="C1079" t="s">
        <v>14</v>
      </c>
      <c r="D1079" t="s">
        <v>34</v>
      </c>
      <c r="E1079" t="s">
        <v>520</v>
      </c>
    </row>
    <row r="1080" spans="1:5" x14ac:dyDescent="0.25">
      <c r="A1080" t="s">
        <v>1638</v>
      </c>
      <c r="B1080" t="s">
        <v>14</v>
      </c>
      <c r="C1080" t="s">
        <v>14</v>
      </c>
      <c r="D1080" t="s">
        <v>34</v>
      </c>
      <c r="E1080" t="s">
        <v>520</v>
      </c>
    </row>
    <row r="1081" spans="1:5" x14ac:dyDescent="0.25">
      <c r="A1081" t="s">
        <v>43450</v>
      </c>
      <c r="B1081" t="s">
        <v>14</v>
      </c>
      <c r="C1081" t="s">
        <v>14</v>
      </c>
      <c r="D1081" t="s">
        <v>34</v>
      </c>
      <c r="E1081" t="s">
        <v>520</v>
      </c>
    </row>
    <row r="1082" spans="1:5" x14ac:dyDescent="0.25">
      <c r="A1082" t="s">
        <v>43451</v>
      </c>
      <c r="B1082" t="s">
        <v>14</v>
      </c>
      <c r="C1082" t="s">
        <v>14</v>
      </c>
      <c r="D1082" t="s">
        <v>34</v>
      </c>
      <c r="E1082" t="s">
        <v>520</v>
      </c>
    </row>
    <row r="1083" spans="1:5" x14ac:dyDescent="0.25">
      <c r="A1083" t="s">
        <v>1640</v>
      </c>
      <c r="B1083" t="s">
        <v>14</v>
      </c>
      <c r="C1083" t="s">
        <v>14</v>
      </c>
      <c r="D1083" t="s">
        <v>64</v>
      </c>
      <c r="E1083" t="s">
        <v>517</v>
      </c>
    </row>
    <row r="1084" spans="1:5" x14ac:dyDescent="0.25">
      <c r="A1084" t="s">
        <v>1641</v>
      </c>
      <c r="B1084" t="s">
        <v>14</v>
      </c>
      <c r="C1084" t="s">
        <v>14</v>
      </c>
      <c r="D1084" t="s">
        <v>64</v>
      </c>
      <c r="E1084" t="s">
        <v>517</v>
      </c>
    </row>
    <row r="1085" spans="1:5" x14ac:dyDescent="0.25">
      <c r="A1085" t="s">
        <v>1643</v>
      </c>
      <c r="B1085" t="s">
        <v>14</v>
      </c>
      <c r="C1085" t="s">
        <v>14</v>
      </c>
      <c r="D1085" t="s">
        <v>64</v>
      </c>
      <c r="E1085" t="s">
        <v>517</v>
      </c>
    </row>
    <row r="1086" spans="1:5" x14ac:dyDescent="0.25">
      <c r="A1086" t="s">
        <v>1642</v>
      </c>
      <c r="B1086" t="s">
        <v>14</v>
      </c>
      <c r="C1086" t="s">
        <v>14</v>
      </c>
      <c r="D1086" t="s">
        <v>64</v>
      </c>
      <c r="E1086" t="s">
        <v>517</v>
      </c>
    </row>
    <row r="1087" spans="1:5" x14ac:dyDescent="0.25">
      <c r="A1087" t="s">
        <v>1644</v>
      </c>
      <c r="B1087" t="s">
        <v>14</v>
      </c>
      <c r="C1087" t="s">
        <v>14</v>
      </c>
      <c r="D1087" t="s">
        <v>64</v>
      </c>
      <c r="E1087" t="s">
        <v>517</v>
      </c>
    </row>
    <row r="1088" spans="1:5" x14ac:dyDescent="0.25">
      <c r="A1088" t="s">
        <v>18686</v>
      </c>
      <c r="B1088" t="s">
        <v>20</v>
      </c>
      <c r="C1088" t="s">
        <v>22</v>
      </c>
      <c r="D1088" t="s">
        <v>33</v>
      </c>
      <c r="E1088" t="s">
        <v>629</v>
      </c>
    </row>
    <row r="1089" spans="1:5" x14ac:dyDescent="0.25">
      <c r="A1089" t="s">
        <v>1646</v>
      </c>
      <c r="B1089" t="s">
        <v>20</v>
      </c>
      <c r="C1089" t="s">
        <v>19</v>
      </c>
      <c r="D1089" t="s">
        <v>33</v>
      </c>
      <c r="E1089" t="s">
        <v>547</v>
      </c>
    </row>
    <row r="1090" spans="1:5" x14ac:dyDescent="0.25">
      <c r="A1090" t="s">
        <v>1647</v>
      </c>
      <c r="B1090" t="s">
        <v>20</v>
      </c>
      <c r="C1090" t="s">
        <v>24</v>
      </c>
      <c r="D1090" t="s">
        <v>33</v>
      </c>
      <c r="E1090" t="s">
        <v>549</v>
      </c>
    </row>
    <row r="1091" spans="1:5" x14ac:dyDescent="0.25">
      <c r="A1091" t="s">
        <v>1648</v>
      </c>
      <c r="B1091" t="s">
        <v>20</v>
      </c>
      <c r="C1091" t="s">
        <v>19</v>
      </c>
      <c r="D1091" t="s">
        <v>33</v>
      </c>
      <c r="E1091" t="s">
        <v>547</v>
      </c>
    </row>
    <row r="1092" spans="1:5" x14ac:dyDescent="0.25">
      <c r="A1092" t="s">
        <v>1649</v>
      </c>
      <c r="B1092" t="s">
        <v>20</v>
      </c>
      <c r="C1092" t="s">
        <v>19</v>
      </c>
      <c r="D1092" t="s">
        <v>33</v>
      </c>
      <c r="E1092" t="s">
        <v>547</v>
      </c>
    </row>
    <row r="1093" spans="1:5" x14ac:dyDescent="0.25">
      <c r="A1093" t="s">
        <v>1650</v>
      </c>
      <c r="B1093" t="s">
        <v>20</v>
      </c>
      <c r="C1093" t="s">
        <v>19</v>
      </c>
      <c r="D1093" t="s">
        <v>69</v>
      </c>
      <c r="E1093" t="s">
        <v>624</v>
      </c>
    </row>
    <row r="1094" spans="1:5" x14ac:dyDescent="0.25">
      <c r="A1094" t="s">
        <v>5224</v>
      </c>
      <c r="B1094" t="s">
        <v>20</v>
      </c>
      <c r="C1094" t="s">
        <v>23</v>
      </c>
      <c r="D1094" t="s">
        <v>33</v>
      </c>
      <c r="E1094" t="s">
        <v>648</v>
      </c>
    </row>
    <row r="1095" spans="1:5" x14ac:dyDescent="0.25">
      <c r="A1095" t="s">
        <v>1652</v>
      </c>
      <c r="B1095" t="s">
        <v>16</v>
      </c>
      <c r="C1095" t="s">
        <v>15</v>
      </c>
      <c r="D1095" t="s">
        <v>33</v>
      </c>
      <c r="E1095" t="s">
        <v>499</v>
      </c>
    </row>
    <row r="1096" spans="1:5" x14ac:dyDescent="0.25">
      <c r="A1096" t="s">
        <v>1653</v>
      </c>
      <c r="B1096" t="s">
        <v>20</v>
      </c>
      <c r="C1096" t="s">
        <v>19</v>
      </c>
      <c r="D1096" t="s">
        <v>33</v>
      </c>
      <c r="E1096" t="s">
        <v>502</v>
      </c>
    </row>
    <row r="1097" spans="1:5" x14ac:dyDescent="0.25">
      <c r="A1097" t="s">
        <v>1654</v>
      </c>
      <c r="B1097" t="s">
        <v>14</v>
      </c>
      <c r="C1097" t="s">
        <v>14</v>
      </c>
      <c r="D1097" t="s">
        <v>34</v>
      </c>
      <c r="E1097" t="s">
        <v>520</v>
      </c>
    </row>
    <row r="1098" spans="1:5" x14ac:dyDescent="0.25">
      <c r="A1098" t="s">
        <v>1656</v>
      </c>
      <c r="B1098" t="s">
        <v>14</v>
      </c>
      <c r="C1098" t="s">
        <v>14</v>
      </c>
      <c r="D1098" t="s">
        <v>34</v>
      </c>
      <c r="E1098" t="s">
        <v>520</v>
      </c>
    </row>
    <row r="1099" spans="1:5" x14ac:dyDescent="0.25">
      <c r="A1099" t="s">
        <v>1655</v>
      </c>
      <c r="B1099" t="s">
        <v>14</v>
      </c>
      <c r="C1099" t="s">
        <v>14</v>
      </c>
      <c r="D1099" t="s">
        <v>34</v>
      </c>
      <c r="E1099" t="s">
        <v>520</v>
      </c>
    </row>
    <row r="1100" spans="1:5" x14ac:dyDescent="0.25">
      <c r="A1100" t="s">
        <v>1658</v>
      </c>
      <c r="B1100" t="s">
        <v>14</v>
      </c>
      <c r="C1100" t="s">
        <v>14</v>
      </c>
      <c r="D1100" t="s">
        <v>64</v>
      </c>
      <c r="E1100" t="s">
        <v>517</v>
      </c>
    </row>
    <row r="1101" spans="1:5" x14ac:dyDescent="0.25">
      <c r="A1101" t="s">
        <v>1657</v>
      </c>
      <c r="B1101" t="s">
        <v>14</v>
      </c>
      <c r="C1101" t="s">
        <v>14</v>
      </c>
      <c r="D1101" t="s">
        <v>64</v>
      </c>
      <c r="E1101" t="s">
        <v>517</v>
      </c>
    </row>
    <row r="1102" spans="1:5" x14ac:dyDescent="0.25">
      <c r="A1102" t="s">
        <v>1659</v>
      </c>
      <c r="B1102" t="s">
        <v>14</v>
      </c>
      <c r="C1102" t="s">
        <v>14</v>
      </c>
      <c r="D1102" t="s">
        <v>34</v>
      </c>
      <c r="E1102" t="s">
        <v>520</v>
      </c>
    </row>
    <row r="1103" spans="1:5" x14ac:dyDescent="0.25">
      <c r="A1103" t="s">
        <v>22942</v>
      </c>
      <c r="B1103" t="s">
        <v>20</v>
      </c>
      <c r="C1103" t="s">
        <v>23</v>
      </c>
      <c r="D1103" t="s">
        <v>33</v>
      </c>
      <c r="E1103" t="s">
        <v>648</v>
      </c>
    </row>
    <row r="1104" spans="1:5" x14ac:dyDescent="0.25">
      <c r="A1104" t="s">
        <v>3697</v>
      </c>
      <c r="B1104" t="s">
        <v>20</v>
      </c>
      <c r="C1104" t="s">
        <v>21</v>
      </c>
      <c r="D1104" t="s">
        <v>33</v>
      </c>
      <c r="E1104" t="s">
        <v>537</v>
      </c>
    </row>
    <row r="1105" spans="1:5" x14ac:dyDescent="0.25">
      <c r="A1105" t="s">
        <v>1663</v>
      </c>
      <c r="B1105" t="s">
        <v>20</v>
      </c>
      <c r="C1105" t="s">
        <v>19</v>
      </c>
      <c r="D1105" t="s">
        <v>33</v>
      </c>
      <c r="E1105" t="s">
        <v>562</v>
      </c>
    </row>
    <row r="1106" spans="1:5" x14ac:dyDescent="0.25">
      <c r="A1106" t="s">
        <v>23643</v>
      </c>
      <c r="B1106" t="s">
        <v>20</v>
      </c>
      <c r="C1106" t="s">
        <v>21</v>
      </c>
      <c r="D1106" t="s">
        <v>33</v>
      </c>
      <c r="E1106" t="s">
        <v>537</v>
      </c>
    </row>
    <row r="1107" spans="1:5" x14ac:dyDescent="0.25">
      <c r="A1107" t="s">
        <v>1664</v>
      </c>
      <c r="B1107" t="s">
        <v>20</v>
      </c>
      <c r="C1107" t="s">
        <v>19</v>
      </c>
      <c r="D1107" t="s">
        <v>33</v>
      </c>
      <c r="E1107" t="s">
        <v>562</v>
      </c>
    </row>
    <row r="1108" spans="1:5" x14ac:dyDescent="0.25">
      <c r="A1108" t="s">
        <v>10374</v>
      </c>
      <c r="B1108" t="s">
        <v>20</v>
      </c>
      <c r="C1108" t="s">
        <v>19</v>
      </c>
      <c r="D1108" t="s">
        <v>33</v>
      </c>
      <c r="E1108" t="s">
        <v>533</v>
      </c>
    </row>
    <row r="1109" spans="1:5" x14ac:dyDescent="0.25">
      <c r="A1109" t="s">
        <v>1665</v>
      </c>
      <c r="B1109" t="s">
        <v>20</v>
      </c>
      <c r="C1109" t="s">
        <v>19</v>
      </c>
      <c r="D1109" t="s">
        <v>33</v>
      </c>
      <c r="E1109" t="s">
        <v>531</v>
      </c>
    </row>
    <row r="1110" spans="1:5" x14ac:dyDescent="0.25">
      <c r="A1110" t="s">
        <v>3375</v>
      </c>
      <c r="B1110" t="s">
        <v>20</v>
      </c>
      <c r="C1110" t="s">
        <v>19</v>
      </c>
      <c r="D1110" t="s">
        <v>33</v>
      </c>
      <c r="E1110" t="s">
        <v>533</v>
      </c>
    </row>
    <row r="1111" spans="1:5" x14ac:dyDescent="0.25">
      <c r="A1111" t="s">
        <v>3376</v>
      </c>
      <c r="B1111" t="s">
        <v>20</v>
      </c>
      <c r="C1111" t="s">
        <v>19</v>
      </c>
      <c r="D1111" t="s">
        <v>33</v>
      </c>
      <c r="E1111" t="s">
        <v>533</v>
      </c>
    </row>
    <row r="1112" spans="1:5" x14ac:dyDescent="0.25">
      <c r="A1112" t="s">
        <v>20646</v>
      </c>
      <c r="B1112" t="s">
        <v>20</v>
      </c>
      <c r="C1112" t="s">
        <v>24</v>
      </c>
      <c r="D1112" t="s">
        <v>33</v>
      </c>
      <c r="E1112" t="s">
        <v>736</v>
      </c>
    </row>
    <row r="1113" spans="1:5" x14ac:dyDescent="0.25">
      <c r="A1113" t="s">
        <v>14959</v>
      </c>
      <c r="B1113" t="s">
        <v>20</v>
      </c>
      <c r="C1113" t="s">
        <v>19</v>
      </c>
      <c r="D1113" t="s">
        <v>33</v>
      </c>
      <c r="E1113" t="s">
        <v>533</v>
      </c>
    </row>
    <row r="1114" spans="1:5" x14ac:dyDescent="0.25">
      <c r="A1114" t="s">
        <v>1671</v>
      </c>
      <c r="B1114" t="s">
        <v>20</v>
      </c>
      <c r="C1114" t="s">
        <v>19</v>
      </c>
      <c r="D1114" t="s">
        <v>33</v>
      </c>
      <c r="E1114" t="s">
        <v>538</v>
      </c>
    </row>
    <row r="1115" spans="1:5" x14ac:dyDescent="0.25">
      <c r="A1115" t="s">
        <v>28125</v>
      </c>
      <c r="B1115" t="s">
        <v>20</v>
      </c>
      <c r="C1115" t="s">
        <v>21</v>
      </c>
      <c r="D1115" t="s">
        <v>33</v>
      </c>
      <c r="E1115" t="s">
        <v>537</v>
      </c>
    </row>
    <row r="1116" spans="1:5" x14ac:dyDescent="0.25">
      <c r="A1116" t="s">
        <v>7179</v>
      </c>
      <c r="B1116" t="s">
        <v>20</v>
      </c>
      <c r="C1116" t="s">
        <v>21</v>
      </c>
      <c r="D1116" t="s">
        <v>33</v>
      </c>
      <c r="E1116" t="s">
        <v>537</v>
      </c>
    </row>
    <row r="1117" spans="1:5" x14ac:dyDescent="0.25">
      <c r="A1117" t="s">
        <v>17521</v>
      </c>
      <c r="B1117" t="s">
        <v>20</v>
      </c>
      <c r="C1117" t="s">
        <v>22</v>
      </c>
      <c r="D1117" t="s">
        <v>33</v>
      </c>
      <c r="E1117" t="s">
        <v>629</v>
      </c>
    </row>
    <row r="1118" spans="1:5" x14ac:dyDescent="0.25">
      <c r="A1118" t="s">
        <v>17863</v>
      </c>
      <c r="B1118" t="s">
        <v>20</v>
      </c>
      <c r="C1118" t="s">
        <v>22</v>
      </c>
      <c r="D1118" t="s">
        <v>33</v>
      </c>
      <c r="E1118" t="s">
        <v>629</v>
      </c>
    </row>
    <row r="1119" spans="1:5" x14ac:dyDescent="0.25">
      <c r="A1119" t="s">
        <v>17868</v>
      </c>
      <c r="B1119" t="s">
        <v>20</v>
      </c>
      <c r="C1119" t="s">
        <v>22</v>
      </c>
      <c r="D1119" t="s">
        <v>33</v>
      </c>
      <c r="E1119" t="s">
        <v>629</v>
      </c>
    </row>
    <row r="1120" spans="1:5" x14ac:dyDescent="0.25">
      <c r="A1120" t="s">
        <v>29628</v>
      </c>
      <c r="B1120" t="s">
        <v>20</v>
      </c>
      <c r="C1120" t="s">
        <v>19</v>
      </c>
      <c r="D1120" t="s">
        <v>33</v>
      </c>
      <c r="E1120" t="s">
        <v>533</v>
      </c>
    </row>
    <row r="1121" spans="1:5" x14ac:dyDescent="0.25">
      <c r="A1121" t="s">
        <v>26039</v>
      </c>
      <c r="B1121" t="s">
        <v>20</v>
      </c>
      <c r="C1121" t="s">
        <v>19</v>
      </c>
      <c r="D1121" t="s">
        <v>33</v>
      </c>
      <c r="E1121" t="s">
        <v>533</v>
      </c>
    </row>
    <row r="1122" spans="1:5" x14ac:dyDescent="0.25">
      <c r="A1122" t="s">
        <v>28939</v>
      </c>
      <c r="B1122" t="s">
        <v>20</v>
      </c>
      <c r="C1122" t="s">
        <v>21</v>
      </c>
      <c r="D1122" t="s">
        <v>33</v>
      </c>
      <c r="E1122" t="s">
        <v>537</v>
      </c>
    </row>
    <row r="1123" spans="1:5" x14ac:dyDescent="0.25">
      <c r="A1123" t="s">
        <v>13309</v>
      </c>
      <c r="B1123" t="s">
        <v>20</v>
      </c>
      <c r="C1123" t="s">
        <v>21</v>
      </c>
      <c r="D1123" t="s">
        <v>33</v>
      </c>
      <c r="E1123" t="s">
        <v>537</v>
      </c>
    </row>
    <row r="1124" spans="1:5" x14ac:dyDescent="0.25">
      <c r="A1124" t="s">
        <v>20063</v>
      </c>
      <c r="B1124" t="s">
        <v>20</v>
      </c>
      <c r="C1124" t="s">
        <v>21</v>
      </c>
      <c r="D1124" t="s">
        <v>69</v>
      </c>
      <c r="E1124" t="s">
        <v>537</v>
      </c>
    </row>
    <row r="1125" spans="1:5" x14ac:dyDescent="0.25">
      <c r="A1125" t="s">
        <v>10193</v>
      </c>
      <c r="B1125" t="s">
        <v>20</v>
      </c>
      <c r="C1125" t="s">
        <v>22</v>
      </c>
      <c r="D1125" t="s">
        <v>33</v>
      </c>
      <c r="E1125" t="s">
        <v>629</v>
      </c>
    </row>
    <row r="1126" spans="1:5" x14ac:dyDescent="0.25">
      <c r="A1126" t="s">
        <v>18118</v>
      </c>
      <c r="B1126" t="s">
        <v>20</v>
      </c>
      <c r="C1126" t="s">
        <v>21</v>
      </c>
      <c r="D1126" t="s">
        <v>33</v>
      </c>
      <c r="E1126" t="s">
        <v>537</v>
      </c>
    </row>
    <row r="1127" spans="1:5" x14ac:dyDescent="0.25">
      <c r="A1127" t="s">
        <v>14881</v>
      </c>
      <c r="B1127" t="s">
        <v>20</v>
      </c>
      <c r="C1127" t="s">
        <v>21</v>
      </c>
      <c r="D1127" t="s">
        <v>33</v>
      </c>
      <c r="E1127" t="s">
        <v>537</v>
      </c>
    </row>
    <row r="1128" spans="1:5" x14ac:dyDescent="0.25">
      <c r="A1128" t="s">
        <v>43452</v>
      </c>
      <c r="B1128" t="s">
        <v>16</v>
      </c>
      <c r="C1128" t="s">
        <v>17</v>
      </c>
      <c r="D1128" t="s">
        <v>33</v>
      </c>
      <c r="E1128" t="s">
        <v>653</v>
      </c>
    </row>
    <row r="1129" spans="1:5" x14ac:dyDescent="0.25">
      <c r="A1129" t="s">
        <v>1685</v>
      </c>
      <c r="B1129" t="s">
        <v>20</v>
      </c>
      <c r="C1129" t="s">
        <v>19</v>
      </c>
      <c r="D1129" t="s">
        <v>33</v>
      </c>
      <c r="E1129" t="s">
        <v>630</v>
      </c>
    </row>
    <row r="1130" spans="1:5" x14ac:dyDescent="0.25">
      <c r="A1130" t="s">
        <v>1686</v>
      </c>
      <c r="B1130" t="s">
        <v>14</v>
      </c>
      <c r="C1130" t="s">
        <v>14</v>
      </c>
      <c r="D1130" t="s">
        <v>64</v>
      </c>
      <c r="E1130" t="s">
        <v>497</v>
      </c>
    </row>
    <row r="1131" spans="1:5" x14ac:dyDescent="0.25">
      <c r="A1131" t="s">
        <v>1687</v>
      </c>
      <c r="B1131" t="s">
        <v>14</v>
      </c>
      <c r="C1131" t="s">
        <v>14</v>
      </c>
      <c r="D1131" t="s">
        <v>64</v>
      </c>
      <c r="E1131" t="s">
        <v>497</v>
      </c>
    </row>
    <row r="1132" spans="1:5" x14ac:dyDescent="0.25">
      <c r="A1132" t="s">
        <v>1688</v>
      </c>
      <c r="B1132" t="s">
        <v>20</v>
      </c>
      <c r="C1132" t="s">
        <v>19</v>
      </c>
      <c r="D1132" t="s">
        <v>33</v>
      </c>
      <c r="E1132" t="s">
        <v>502</v>
      </c>
    </row>
    <row r="1133" spans="1:5" x14ac:dyDescent="0.25">
      <c r="A1133" t="s">
        <v>1689</v>
      </c>
      <c r="B1133" t="s">
        <v>16</v>
      </c>
      <c r="C1133" t="s">
        <v>17</v>
      </c>
      <c r="D1133" t="s">
        <v>33</v>
      </c>
      <c r="E1133" t="s">
        <v>627</v>
      </c>
    </row>
    <row r="1134" spans="1:5" x14ac:dyDescent="0.25">
      <c r="A1134" t="s">
        <v>1690</v>
      </c>
      <c r="B1134" t="s">
        <v>16</v>
      </c>
      <c r="C1134" t="s">
        <v>17</v>
      </c>
      <c r="D1134" t="s">
        <v>65</v>
      </c>
      <c r="E1134" t="s">
        <v>632</v>
      </c>
    </row>
    <row r="1135" spans="1:5" x14ac:dyDescent="0.25">
      <c r="A1135" t="s">
        <v>1691</v>
      </c>
      <c r="B1135" t="s">
        <v>20</v>
      </c>
      <c r="C1135" t="s">
        <v>19</v>
      </c>
      <c r="D1135" t="s">
        <v>33</v>
      </c>
      <c r="E1135" t="s">
        <v>500</v>
      </c>
    </row>
    <row r="1136" spans="1:5" x14ac:dyDescent="0.25">
      <c r="A1136" t="s">
        <v>1692</v>
      </c>
      <c r="B1136" t="s">
        <v>20</v>
      </c>
      <c r="C1136" t="s">
        <v>19</v>
      </c>
      <c r="D1136" t="s">
        <v>69</v>
      </c>
      <c r="E1136" t="s">
        <v>502</v>
      </c>
    </row>
    <row r="1137" spans="1:5" x14ac:dyDescent="0.25">
      <c r="A1137" t="s">
        <v>1693</v>
      </c>
      <c r="B1137" t="s">
        <v>20</v>
      </c>
      <c r="C1137" t="s">
        <v>19</v>
      </c>
      <c r="D1137" t="s">
        <v>33</v>
      </c>
      <c r="E1137" t="s">
        <v>502</v>
      </c>
    </row>
    <row r="1138" spans="1:5" x14ac:dyDescent="0.25">
      <c r="A1138" t="s">
        <v>1694</v>
      </c>
      <c r="B1138" t="s">
        <v>20</v>
      </c>
      <c r="C1138" t="s">
        <v>24</v>
      </c>
      <c r="D1138" t="s">
        <v>33</v>
      </c>
      <c r="E1138" t="s">
        <v>634</v>
      </c>
    </row>
    <row r="1139" spans="1:5" x14ac:dyDescent="0.25">
      <c r="A1139" t="s">
        <v>1697</v>
      </c>
      <c r="B1139" t="s">
        <v>14</v>
      </c>
      <c r="C1139" t="s">
        <v>14</v>
      </c>
      <c r="D1139" t="s">
        <v>34</v>
      </c>
      <c r="E1139" t="s">
        <v>520</v>
      </c>
    </row>
    <row r="1140" spans="1:5" x14ac:dyDescent="0.25">
      <c r="A1140" t="s">
        <v>1695</v>
      </c>
      <c r="B1140" t="s">
        <v>14</v>
      </c>
      <c r="C1140" t="s">
        <v>14</v>
      </c>
      <c r="D1140" t="s">
        <v>34</v>
      </c>
      <c r="E1140" t="s">
        <v>520</v>
      </c>
    </row>
    <row r="1141" spans="1:5" x14ac:dyDescent="0.25">
      <c r="A1141" t="s">
        <v>1696</v>
      </c>
      <c r="B1141" t="s">
        <v>14</v>
      </c>
      <c r="C1141" t="s">
        <v>14</v>
      </c>
      <c r="D1141" t="s">
        <v>34</v>
      </c>
      <c r="E1141" t="s">
        <v>520</v>
      </c>
    </row>
    <row r="1142" spans="1:5" x14ac:dyDescent="0.25">
      <c r="A1142" t="s">
        <v>1699</v>
      </c>
      <c r="B1142" t="s">
        <v>14</v>
      </c>
      <c r="C1142" t="s">
        <v>14</v>
      </c>
      <c r="D1142" t="s">
        <v>34</v>
      </c>
      <c r="E1142" t="s">
        <v>520</v>
      </c>
    </row>
    <row r="1143" spans="1:5" x14ac:dyDescent="0.25">
      <c r="A1143" t="s">
        <v>1698</v>
      </c>
      <c r="B1143" t="s">
        <v>14</v>
      </c>
      <c r="C1143" t="s">
        <v>14</v>
      </c>
      <c r="D1143" t="s">
        <v>34</v>
      </c>
      <c r="E1143" t="s">
        <v>520</v>
      </c>
    </row>
    <row r="1144" spans="1:5" x14ac:dyDescent="0.25">
      <c r="A1144" t="s">
        <v>1700</v>
      </c>
      <c r="B1144" t="s">
        <v>14</v>
      </c>
      <c r="C1144" t="s">
        <v>14</v>
      </c>
      <c r="D1144" t="s">
        <v>64</v>
      </c>
      <c r="E1144" t="s">
        <v>517</v>
      </c>
    </row>
    <row r="1145" spans="1:5" x14ac:dyDescent="0.25">
      <c r="A1145" t="s">
        <v>1702</v>
      </c>
      <c r="B1145" t="s">
        <v>14</v>
      </c>
      <c r="C1145" t="s">
        <v>14</v>
      </c>
      <c r="D1145" t="s">
        <v>64</v>
      </c>
      <c r="E1145" t="s">
        <v>517</v>
      </c>
    </row>
    <row r="1146" spans="1:5" x14ac:dyDescent="0.25">
      <c r="A1146" t="s">
        <v>1701</v>
      </c>
      <c r="B1146" t="s">
        <v>14</v>
      </c>
      <c r="C1146" t="s">
        <v>14</v>
      </c>
      <c r="D1146" t="s">
        <v>64</v>
      </c>
      <c r="E1146" t="s">
        <v>517</v>
      </c>
    </row>
    <row r="1147" spans="1:5" x14ac:dyDescent="0.25">
      <c r="A1147" t="s">
        <v>1703</v>
      </c>
      <c r="B1147" t="s">
        <v>14</v>
      </c>
      <c r="C1147" t="s">
        <v>14</v>
      </c>
      <c r="D1147" t="s">
        <v>64</v>
      </c>
      <c r="E1147" t="s">
        <v>517</v>
      </c>
    </row>
    <row r="1148" spans="1:5" x14ac:dyDescent="0.25">
      <c r="A1148" t="s">
        <v>1705</v>
      </c>
      <c r="B1148" t="s">
        <v>14</v>
      </c>
      <c r="C1148" t="s">
        <v>14</v>
      </c>
      <c r="D1148" t="s">
        <v>64</v>
      </c>
      <c r="E1148" t="s">
        <v>517</v>
      </c>
    </row>
    <row r="1149" spans="1:5" x14ac:dyDescent="0.25">
      <c r="A1149" t="s">
        <v>1704</v>
      </c>
      <c r="B1149" t="s">
        <v>14</v>
      </c>
      <c r="C1149" t="s">
        <v>14</v>
      </c>
      <c r="D1149" t="s">
        <v>64</v>
      </c>
      <c r="E1149" t="s">
        <v>517</v>
      </c>
    </row>
    <row r="1150" spans="1:5" x14ac:dyDescent="0.25">
      <c r="A1150" t="s">
        <v>1709</v>
      </c>
      <c r="B1150" t="s">
        <v>14</v>
      </c>
      <c r="C1150" t="s">
        <v>14</v>
      </c>
      <c r="D1150" t="s">
        <v>34</v>
      </c>
      <c r="E1150" t="s">
        <v>520</v>
      </c>
    </row>
    <row r="1151" spans="1:5" x14ac:dyDescent="0.25">
      <c r="A1151" t="s">
        <v>1706</v>
      </c>
      <c r="B1151" t="s">
        <v>14</v>
      </c>
      <c r="C1151" t="s">
        <v>14</v>
      </c>
      <c r="D1151" t="s">
        <v>34</v>
      </c>
      <c r="E1151" t="s">
        <v>520</v>
      </c>
    </row>
    <row r="1152" spans="1:5" x14ac:dyDescent="0.25">
      <c r="A1152" t="s">
        <v>1708</v>
      </c>
      <c r="B1152" t="s">
        <v>14</v>
      </c>
      <c r="C1152" t="s">
        <v>14</v>
      </c>
      <c r="D1152" t="s">
        <v>34</v>
      </c>
      <c r="E1152" t="s">
        <v>520</v>
      </c>
    </row>
    <row r="1153" spans="1:5" x14ac:dyDescent="0.25">
      <c r="A1153" t="s">
        <v>1707</v>
      </c>
      <c r="B1153" t="s">
        <v>14</v>
      </c>
      <c r="C1153" t="s">
        <v>14</v>
      </c>
      <c r="D1153" t="s">
        <v>34</v>
      </c>
      <c r="E1153" t="s">
        <v>520</v>
      </c>
    </row>
    <row r="1154" spans="1:5" x14ac:dyDescent="0.25">
      <c r="A1154" t="s">
        <v>1710</v>
      </c>
      <c r="B1154" t="s">
        <v>14</v>
      </c>
      <c r="C1154" t="s">
        <v>14</v>
      </c>
      <c r="D1154" t="s">
        <v>34</v>
      </c>
      <c r="E1154" t="s">
        <v>520</v>
      </c>
    </row>
    <row r="1155" spans="1:5" x14ac:dyDescent="0.25">
      <c r="A1155" t="s">
        <v>1711</v>
      </c>
      <c r="B1155" t="s">
        <v>14</v>
      </c>
      <c r="C1155" t="s">
        <v>14</v>
      </c>
      <c r="D1155" t="s">
        <v>34</v>
      </c>
      <c r="E1155" t="s">
        <v>520</v>
      </c>
    </row>
    <row r="1156" spans="1:5" x14ac:dyDescent="0.25">
      <c r="A1156" t="s">
        <v>1712</v>
      </c>
      <c r="B1156" t="s">
        <v>14</v>
      </c>
      <c r="C1156" t="s">
        <v>14</v>
      </c>
      <c r="D1156" t="s">
        <v>34</v>
      </c>
      <c r="E1156" t="s">
        <v>520</v>
      </c>
    </row>
    <row r="1157" spans="1:5" x14ac:dyDescent="0.25">
      <c r="A1157" t="s">
        <v>1713</v>
      </c>
      <c r="B1157" t="s">
        <v>14</v>
      </c>
      <c r="C1157" t="s">
        <v>14</v>
      </c>
      <c r="D1157" t="s">
        <v>34</v>
      </c>
      <c r="E1157" t="s">
        <v>520</v>
      </c>
    </row>
    <row r="1158" spans="1:5" x14ac:dyDescent="0.25">
      <c r="A1158" t="s">
        <v>1714</v>
      </c>
      <c r="B1158" t="s">
        <v>14</v>
      </c>
      <c r="C1158" t="s">
        <v>14</v>
      </c>
      <c r="D1158" t="s">
        <v>64</v>
      </c>
      <c r="E1158" t="s">
        <v>517</v>
      </c>
    </row>
    <row r="1159" spans="1:5" x14ac:dyDescent="0.25">
      <c r="A1159" t="s">
        <v>1716</v>
      </c>
      <c r="B1159" t="s">
        <v>14</v>
      </c>
      <c r="C1159" t="s">
        <v>14</v>
      </c>
      <c r="D1159" t="s">
        <v>64</v>
      </c>
      <c r="E1159" t="s">
        <v>517</v>
      </c>
    </row>
    <row r="1160" spans="1:5" x14ac:dyDescent="0.25">
      <c r="A1160" t="s">
        <v>1715</v>
      </c>
      <c r="B1160" t="s">
        <v>14</v>
      </c>
      <c r="C1160" t="s">
        <v>14</v>
      </c>
      <c r="D1160" t="s">
        <v>64</v>
      </c>
      <c r="E1160" t="s">
        <v>520</v>
      </c>
    </row>
    <row r="1161" spans="1:5" x14ac:dyDescent="0.25">
      <c r="A1161" t="s">
        <v>1718</v>
      </c>
      <c r="B1161" t="s">
        <v>14</v>
      </c>
      <c r="C1161" t="s">
        <v>14</v>
      </c>
      <c r="D1161" t="s">
        <v>34</v>
      </c>
      <c r="E1161" t="s">
        <v>520</v>
      </c>
    </row>
    <row r="1162" spans="1:5" x14ac:dyDescent="0.25">
      <c r="A1162" t="s">
        <v>1719</v>
      </c>
      <c r="B1162" t="s">
        <v>14</v>
      </c>
      <c r="C1162" t="s">
        <v>14</v>
      </c>
      <c r="D1162" t="s">
        <v>34</v>
      </c>
      <c r="E1162" t="s">
        <v>520</v>
      </c>
    </row>
    <row r="1163" spans="1:5" x14ac:dyDescent="0.25">
      <c r="A1163" t="s">
        <v>1717</v>
      </c>
      <c r="B1163" t="s">
        <v>14</v>
      </c>
      <c r="C1163" t="s">
        <v>14</v>
      </c>
      <c r="D1163" t="s">
        <v>34</v>
      </c>
      <c r="E1163" t="s">
        <v>520</v>
      </c>
    </row>
    <row r="1164" spans="1:5" x14ac:dyDescent="0.25">
      <c r="A1164" t="s">
        <v>1722</v>
      </c>
      <c r="B1164" t="s">
        <v>14</v>
      </c>
      <c r="C1164" t="s">
        <v>14</v>
      </c>
      <c r="D1164" t="s">
        <v>34</v>
      </c>
      <c r="E1164" t="s">
        <v>520</v>
      </c>
    </row>
    <row r="1165" spans="1:5" x14ac:dyDescent="0.25">
      <c r="A1165" t="s">
        <v>1720</v>
      </c>
      <c r="B1165" t="s">
        <v>14</v>
      </c>
      <c r="C1165" t="s">
        <v>14</v>
      </c>
      <c r="D1165" t="s">
        <v>34</v>
      </c>
      <c r="E1165" t="s">
        <v>520</v>
      </c>
    </row>
    <row r="1166" spans="1:5" x14ac:dyDescent="0.25">
      <c r="A1166" t="s">
        <v>1721</v>
      </c>
      <c r="B1166" t="s">
        <v>14</v>
      </c>
      <c r="C1166" t="s">
        <v>14</v>
      </c>
      <c r="D1166" t="s">
        <v>34</v>
      </c>
      <c r="E1166" t="s">
        <v>520</v>
      </c>
    </row>
    <row r="1167" spans="1:5" x14ac:dyDescent="0.25">
      <c r="A1167" t="s">
        <v>1723</v>
      </c>
      <c r="B1167" t="s">
        <v>14</v>
      </c>
      <c r="C1167" t="s">
        <v>14</v>
      </c>
      <c r="D1167" t="s">
        <v>34</v>
      </c>
      <c r="E1167" t="s">
        <v>520</v>
      </c>
    </row>
    <row r="1168" spans="1:5" x14ac:dyDescent="0.25">
      <c r="A1168" t="s">
        <v>1724</v>
      </c>
      <c r="B1168" t="s">
        <v>14</v>
      </c>
      <c r="C1168" t="s">
        <v>14</v>
      </c>
      <c r="D1168" t="s">
        <v>34</v>
      </c>
      <c r="E1168" t="s">
        <v>520</v>
      </c>
    </row>
    <row r="1169" spans="1:5" x14ac:dyDescent="0.25">
      <c r="A1169" t="s">
        <v>1726</v>
      </c>
      <c r="B1169" t="s">
        <v>14</v>
      </c>
      <c r="C1169" t="s">
        <v>14</v>
      </c>
      <c r="D1169" t="s">
        <v>34</v>
      </c>
      <c r="E1169" t="s">
        <v>520</v>
      </c>
    </row>
    <row r="1170" spans="1:5" x14ac:dyDescent="0.25">
      <c r="A1170" t="s">
        <v>1725</v>
      </c>
      <c r="B1170" t="s">
        <v>14</v>
      </c>
      <c r="C1170" t="s">
        <v>14</v>
      </c>
      <c r="D1170" t="s">
        <v>34</v>
      </c>
      <c r="E1170" t="s">
        <v>520</v>
      </c>
    </row>
    <row r="1171" spans="1:5" x14ac:dyDescent="0.25">
      <c r="A1171" t="s">
        <v>1727</v>
      </c>
      <c r="B1171" t="s">
        <v>14</v>
      </c>
      <c r="C1171" t="s">
        <v>14</v>
      </c>
      <c r="D1171" t="s">
        <v>64</v>
      </c>
      <c r="E1171" t="s">
        <v>517</v>
      </c>
    </row>
    <row r="1172" spans="1:5" x14ac:dyDescent="0.25">
      <c r="A1172" t="s">
        <v>1728</v>
      </c>
      <c r="B1172" t="s">
        <v>14</v>
      </c>
      <c r="C1172" t="s">
        <v>14</v>
      </c>
      <c r="D1172" t="s">
        <v>64</v>
      </c>
      <c r="E1172" t="s">
        <v>517</v>
      </c>
    </row>
    <row r="1173" spans="1:5" x14ac:dyDescent="0.25">
      <c r="A1173" t="s">
        <v>1729</v>
      </c>
      <c r="B1173" t="s">
        <v>14</v>
      </c>
      <c r="C1173" t="s">
        <v>14</v>
      </c>
      <c r="D1173" t="s">
        <v>64</v>
      </c>
      <c r="E1173" t="s">
        <v>517</v>
      </c>
    </row>
    <row r="1174" spans="1:5" x14ac:dyDescent="0.25">
      <c r="A1174" t="s">
        <v>1731</v>
      </c>
      <c r="B1174" t="s">
        <v>14</v>
      </c>
      <c r="C1174" t="s">
        <v>14</v>
      </c>
      <c r="D1174" t="s">
        <v>34</v>
      </c>
      <c r="E1174" t="s">
        <v>520</v>
      </c>
    </row>
    <row r="1175" spans="1:5" x14ac:dyDescent="0.25">
      <c r="A1175" t="s">
        <v>1730</v>
      </c>
      <c r="B1175" t="s">
        <v>14</v>
      </c>
      <c r="C1175" t="s">
        <v>14</v>
      </c>
      <c r="D1175" t="s">
        <v>34</v>
      </c>
      <c r="E1175" t="s">
        <v>520</v>
      </c>
    </row>
    <row r="1176" spans="1:5" x14ac:dyDescent="0.25">
      <c r="A1176" t="s">
        <v>43453</v>
      </c>
      <c r="B1176" t="s">
        <v>14</v>
      </c>
      <c r="C1176" t="s">
        <v>14</v>
      </c>
      <c r="D1176" t="s">
        <v>64</v>
      </c>
      <c r="E1176" t="s">
        <v>517</v>
      </c>
    </row>
    <row r="1177" spans="1:5" x14ac:dyDescent="0.25">
      <c r="A1177" t="s">
        <v>1733</v>
      </c>
      <c r="B1177" t="s">
        <v>14</v>
      </c>
      <c r="C1177" t="s">
        <v>14</v>
      </c>
      <c r="D1177" t="s">
        <v>34</v>
      </c>
      <c r="E1177" t="s">
        <v>520</v>
      </c>
    </row>
    <row r="1178" spans="1:5" x14ac:dyDescent="0.25">
      <c r="A1178" t="s">
        <v>1732</v>
      </c>
      <c r="B1178" t="s">
        <v>14</v>
      </c>
      <c r="C1178" t="s">
        <v>14</v>
      </c>
      <c r="D1178" t="s">
        <v>34</v>
      </c>
      <c r="E1178" t="s">
        <v>520</v>
      </c>
    </row>
    <row r="1179" spans="1:5" x14ac:dyDescent="0.25">
      <c r="A1179" t="s">
        <v>1734</v>
      </c>
      <c r="B1179" t="s">
        <v>14</v>
      </c>
      <c r="C1179" t="s">
        <v>14</v>
      </c>
      <c r="D1179" t="s">
        <v>69</v>
      </c>
      <c r="E1179" t="s">
        <v>520</v>
      </c>
    </row>
    <row r="1180" spans="1:5" x14ac:dyDescent="0.25">
      <c r="A1180" t="s">
        <v>1735</v>
      </c>
      <c r="B1180" t="s">
        <v>14</v>
      </c>
      <c r="C1180" t="s">
        <v>14</v>
      </c>
      <c r="D1180" t="s">
        <v>69</v>
      </c>
      <c r="E1180" t="s">
        <v>520</v>
      </c>
    </row>
    <row r="1181" spans="1:5" x14ac:dyDescent="0.25">
      <c r="A1181" t="s">
        <v>1736</v>
      </c>
      <c r="B1181" t="s">
        <v>14</v>
      </c>
      <c r="C1181" t="s">
        <v>14</v>
      </c>
      <c r="D1181" t="s">
        <v>34</v>
      </c>
      <c r="E1181" t="s">
        <v>635</v>
      </c>
    </row>
    <row r="1182" spans="1:5" x14ac:dyDescent="0.25">
      <c r="A1182" t="s">
        <v>1737</v>
      </c>
      <c r="B1182" t="s">
        <v>14</v>
      </c>
      <c r="C1182" t="s">
        <v>14</v>
      </c>
      <c r="D1182" t="s">
        <v>34</v>
      </c>
      <c r="E1182" t="s">
        <v>520</v>
      </c>
    </row>
    <row r="1183" spans="1:5" x14ac:dyDescent="0.25">
      <c r="A1183" t="s">
        <v>1739</v>
      </c>
      <c r="B1183" t="s">
        <v>14</v>
      </c>
      <c r="C1183" t="s">
        <v>14</v>
      </c>
      <c r="D1183" t="s">
        <v>69</v>
      </c>
      <c r="E1183" t="s">
        <v>520</v>
      </c>
    </row>
    <row r="1184" spans="1:5" x14ac:dyDescent="0.25">
      <c r="A1184" t="s">
        <v>1738</v>
      </c>
      <c r="B1184" t="s">
        <v>14</v>
      </c>
      <c r="C1184" t="s">
        <v>14</v>
      </c>
      <c r="D1184" t="s">
        <v>69</v>
      </c>
      <c r="E1184" t="s">
        <v>520</v>
      </c>
    </row>
    <row r="1185" spans="1:5" x14ac:dyDescent="0.25">
      <c r="A1185" t="s">
        <v>1740</v>
      </c>
      <c r="B1185" t="s">
        <v>14</v>
      </c>
      <c r="C1185" t="s">
        <v>14</v>
      </c>
      <c r="D1185" t="s">
        <v>34</v>
      </c>
      <c r="E1185" t="s">
        <v>520</v>
      </c>
    </row>
    <row r="1186" spans="1:5" x14ac:dyDescent="0.25">
      <c r="A1186" t="s">
        <v>1741</v>
      </c>
      <c r="B1186" t="s">
        <v>14</v>
      </c>
      <c r="C1186" t="s">
        <v>14</v>
      </c>
      <c r="D1186" t="s">
        <v>34</v>
      </c>
      <c r="E1186" t="s">
        <v>520</v>
      </c>
    </row>
    <row r="1187" spans="1:5" x14ac:dyDescent="0.25">
      <c r="A1187" t="s">
        <v>43454</v>
      </c>
      <c r="B1187" t="s">
        <v>14</v>
      </c>
      <c r="C1187" t="s">
        <v>14</v>
      </c>
      <c r="D1187" t="s">
        <v>64</v>
      </c>
      <c r="E1187" t="s">
        <v>517</v>
      </c>
    </row>
    <row r="1188" spans="1:5" x14ac:dyDescent="0.25">
      <c r="A1188" t="s">
        <v>1743</v>
      </c>
      <c r="B1188" t="s">
        <v>14</v>
      </c>
      <c r="C1188" t="s">
        <v>14</v>
      </c>
      <c r="D1188" t="s">
        <v>34</v>
      </c>
      <c r="E1188" t="s">
        <v>520</v>
      </c>
    </row>
    <row r="1189" spans="1:5" x14ac:dyDescent="0.25">
      <c r="A1189" t="s">
        <v>1742</v>
      </c>
      <c r="B1189" t="s">
        <v>14</v>
      </c>
      <c r="C1189" t="s">
        <v>14</v>
      </c>
      <c r="D1189" t="s">
        <v>34</v>
      </c>
      <c r="E1189" t="s">
        <v>520</v>
      </c>
    </row>
    <row r="1190" spans="1:5" x14ac:dyDescent="0.25">
      <c r="A1190" t="s">
        <v>1745</v>
      </c>
      <c r="B1190" t="s">
        <v>14</v>
      </c>
      <c r="C1190" t="s">
        <v>14</v>
      </c>
      <c r="D1190" t="s">
        <v>34</v>
      </c>
      <c r="E1190" t="s">
        <v>520</v>
      </c>
    </row>
    <row r="1191" spans="1:5" x14ac:dyDescent="0.25">
      <c r="A1191" t="s">
        <v>1744</v>
      </c>
      <c r="B1191" t="s">
        <v>14</v>
      </c>
      <c r="C1191" t="s">
        <v>14</v>
      </c>
      <c r="D1191" t="s">
        <v>34</v>
      </c>
      <c r="E1191" t="s">
        <v>520</v>
      </c>
    </row>
    <row r="1192" spans="1:5" x14ac:dyDescent="0.25">
      <c r="A1192" t="s">
        <v>1746</v>
      </c>
      <c r="B1192" t="s">
        <v>14</v>
      </c>
      <c r="C1192" t="s">
        <v>14</v>
      </c>
      <c r="D1192" t="s">
        <v>34</v>
      </c>
      <c r="E1192" t="s">
        <v>520</v>
      </c>
    </row>
    <row r="1193" spans="1:5" x14ac:dyDescent="0.25">
      <c r="A1193" t="s">
        <v>1747</v>
      </c>
      <c r="B1193" t="s">
        <v>14</v>
      </c>
      <c r="C1193" t="s">
        <v>14</v>
      </c>
      <c r="D1193" t="s">
        <v>34</v>
      </c>
      <c r="E1193" t="s">
        <v>520</v>
      </c>
    </row>
    <row r="1194" spans="1:5" x14ac:dyDescent="0.25">
      <c r="A1194" t="s">
        <v>1748</v>
      </c>
      <c r="B1194" t="s">
        <v>14</v>
      </c>
      <c r="C1194" t="s">
        <v>14</v>
      </c>
      <c r="D1194" t="s">
        <v>34</v>
      </c>
      <c r="E1194" t="s">
        <v>520</v>
      </c>
    </row>
    <row r="1195" spans="1:5" x14ac:dyDescent="0.25">
      <c r="A1195" t="s">
        <v>1749</v>
      </c>
      <c r="B1195" t="s">
        <v>14</v>
      </c>
      <c r="C1195" t="s">
        <v>14</v>
      </c>
      <c r="D1195" t="s">
        <v>34</v>
      </c>
      <c r="E1195" t="s">
        <v>520</v>
      </c>
    </row>
    <row r="1196" spans="1:5" x14ac:dyDescent="0.25">
      <c r="A1196" t="s">
        <v>1750</v>
      </c>
      <c r="B1196" t="s">
        <v>14</v>
      </c>
      <c r="C1196" t="s">
        <v>14</v>
      </c>
      <c r="D1196" t="s">
        <v>34</v>
      </c>
      <c r="E1196" t="s">
        <v>520</v>
      </c>
    </row>
    <row r="1197" spans="1:5" x14ac:dyDescent="0.25">
      <c r="A1197" t="s">
        <v>1751</v>
      </c>
      <c r="B1197" t="s">
        <v>14</v>
      </c>
      <c r="C1197" t="s">
        <v>14</v>
      </c>
      <c r="D1197" t="s">
        <v>34</v>
      </c>
      <c r="E1197" t="s">
        <v>520</v>
      </c>
    </row>
    <row r="1198" spans="1:5" x14ac:dyDescent="0.25">
      <c r="A1198" t="s">
        <v>1752</v>
      </c>
      <c r="B1198" t="s">
        <v>14</v>
      </c>
      <c r="C1198" t="s">
        <v>14</v>
      </c>
      <c r="D1198" t="s">
        <v>34</v>
      </c>
      <c r="E1198" t="s">
        <v>520</v>
      </c>
    </row>
    <row r="1199" spans="1:5" x14ac:dyDescent="0.25">
      <c r="A1199" t="s">
        <v>1753</v>
      </c>
      <c r="B1199" t="s">
        <v>14</v>
      </c>
      <c r="C1199" t="s">
        <v>14</v>
      </c>
      <c r="D1199" t="s">
        <v>34</v>
      </c>
      <c r="E1199" t="s">
        <v>520</v>
      </c>
    </row>
    <row r="1200" spans="1:5" x14ac:dyDescent="0.25">
      <c r="A1200" t="s">
        <v>43455</v>
      </c>
      <c r="B1200" t="s">
        <v>14</v>
      </c>
      <c r="C1200" t="s">
        <v>14</v>
      </c>
      <c r="D1200" t="s">
        <v>64</v>
      </c>
      <c r="E1200" t="s">
        <v>517</v>
      </c>
    </row>
    <row r="1201" spans="1:5" x14ac:dyDescent="0.25">
      <c r="A1201" t="s">
        <v>43456</v>
      </c>
      <c r="B1201" t="s">
        <v>14</v>
      </c>
      <c r="C1201" t="s">
        <v>14</v>
      </c>
      <c r="D1201" t="s">
        <v>64</v>
      </c>
      <c r="E1201" t="s">
        <v>517</v>
      </c>
    </row>
    <row r="1202" spans="1:5" x14ac:dyDescent="0.25">
      <c r="A1202" t="s">
        <v>1754</v>
      </c>
      <c r="B1202" t="s">
        <v>14</v>
      </c>
      <c r="C1202" t="s">
        <v>14</v>
      </c>
      <c r="D1202" t="s">
        <v>64</v>
      </c>
      <c r="E1202" t="s">
        <v>517</v>
      </c>
    </row>
    <row r="1203" spans="1:5" x14ac:dyDescent="0.25">
      <c r="A1203" t="s">
        <v>43457</v>
      </c>
      <c r="B1203" t="s">
        <v>14</v>
      </c>
      <c r="C1203" t="s">
        <v>14</v>
      </c>
      <c r="D1203" t="s">
        <v>34</v>
      </c>
      <c r="E1203" t="s">
        <v>520</v>
      </c>
    </row>
    <row r="1204" spans="1:5" x14ac:dyDescent="0.25">
      <c r="A1204" t="s">
        <v>43458</v>
      </c>
      <c r="B1204" t="s">
        <v>14</v>
      </c>
      <c r="C1204" t="s">
        <v>14</v>
      </c>
      <c r="D1204" t="s">
        <v>34</v>
      </c>
      <c r="E1204" t="s">
        <v>520</v>
      </c>
    </row>
    <row r="1205" spans="1:5" x14ac:dyDescent="0.25">
      <c r="A1205" t="s">
        <v>1756</v>
      </c>
      <c r="B1205" t="s">
        <v>14</v>
      </c>
      <c r="C1205" t="s">
        <v>14</v>
      </c>
      <c r="D1205" t="s">
        <v>34</v>
      </c>
      <c r="E1205" t="s">
        <v>520</v>
      </c>
    </row>
    <row r="1206" spans="1:5" x14ac:dyDescent="0.25">
      <c r="A1206" t="s">
        <v>1755</v>
      </c>
      <c r="B1206" t="s">
        <v>14</v>
      </c>
      <c r="C1206" t="s">
        <v>14</v>
      </c>
      <c r="D1206" t="s">
        <v>34</v>
      </c>
      <c r="E1206" t="s">
        <v>520</v>
      </c>
    </row>
    <row r="1207" spans="1:5" x14ac:dyDescent="0.25">
      <c r="A1207" t="s">
        <v>1757</v>
      </c>
      <c r="B1207" t="s">
        <v>14</v>
      </c>
      <c r="C1207" t="s">
        <v>14</v>
      </c>
      <c r="D1207" t="s">
        <v>34</v>
      </c>
      <c r="E1207" t="s">
        <v>520</v>
      </c>
    </row>
    <row r="1208" spans="1:5" x14ac:dyDescent="0.25">
      <c r="A1208" t="s">
        <v>1759</v>
      </c>
      <c r="B1208" t="s">
        <v>14</v>
      </c>
      <c r="C1208" t="s">
        <v>14</v>
      </c>
      <c r="D1208" t="s">
        <v>64</v>
      </c>
      <c r="E1208" t="s">
        <v>517</v>
      </c>
    </row>
    <row r="1209" spans="1:5" x14ac:dyDescent="0.25">
      <c r="A1209" t="s">
        <v>1758</v>
      </c>
      <c r="B1209" t="s">
        <v>14</v>
      </c>
      <c r="C1209" t="s">
        <v>14</v>
      </c>
      <c r="D1209" t="s">
        <v>64</v>
      </c>
      <c r="E1209" t="s">
        <v>517</v>
      </c>
    </row>
    <row r="1210" spans="1:5" x14ac:dyDescent="0.25">
      <c r="A1210" t="s">
        <v>1760</v>
      </c>
      <c r="B1210" t="s">
        <v>14</v>
      </c>
      <c r="C1210" t="s">
        <v>14</v>
      </c>
      <c r="D1210" t="s">
        <v>64</v>
      </c>
      <c r="E1210" t="s">
        <v>517</v>
      </c>
    </row>
    <row r="1211" spans="1:5" x14ac:dyDescent="0.25">
      <c r="A1211" t="s">
        <v>1761</v>
      </c>
      <c r="B1211" t="s">
        <v>14</v>
      </c>
      <c r="C1211" t="s">
        <v>14</v>
      </c>
      <c r="D1211" t="s">
        <v>64</v>
      </c>
      <c r="E1211" t="s">
        <v>517</v>
      </c>
    </row>
    <row r="1212" spans="1:5" x14ac:dyDescent="0.25">
      <c r="A1212" t="s">
        <v>1764</v>
      </c>
      <c r="B1212" t="s">
        <v>14</v>
      </c>
      <c r="C1212" t="s">
        <v>14</v>
      </c>
      <c r="D1212" t="s">
        <v>64</v>
      </c>
      <c r="E1212" t="s">
        <v>520</v>
      </c>
    </row>
    <row r="1213" spans="1:5" x14ac:dyDescent="0.25">
      <c r="A1213" t="s">
        <v>1763</v>
      </c>
      <c r="B1213" t="s">
        <v>14</v>
      </c>
      <c r="C1213" t="s">
        <v>14</v>
      </c>
      <c r="D1213" t="s">
        <v>64</v>
      </c>
      <c r="E1213" t="s">
        <v>520</v>
      </c>
    </row>
    <row r="1214" spans="1:5" x14ac:dyDescent="0.25">
      <c r="A1214" t="s">
        <v>1762</v>
      </c>
      <c r="B1214" t="s">
        <v>14</v>
      </c>
      <c r="C1214" t="s">
        <v>14</v>
      </c>
      <c r="D1214" t="s">
        <v>64</v>
      </c>
      <c r="E1214" t="s">
        <v>520</v>
      </c>
    </row>
    <row r="1215" spans="1:5" x14ac:dyDescent="0.25">
      <c r="A1215" t="s">
        <v>1765</v>
      </c>
      <c r="B1215" t="s">
        <v>14</v>
      </c>
      <c r="C1215" t="s">
        <v>14</v>
      </c>
      <c r="D1215" t="s">
        <v>64</v>
      </c>
      <c r="E1215" t="s">
        <v>517</v>
      </c>
    </row>
    <row r="1216" spans="1:5" x14ac:dyDescent="0.25">
      <c r="A1216" t="s">
        <v>1766</v>
      </c>
      <c r="B1216" t="s">
        <v>14</v>
      </c>
      <c r="C1216" t="s">
        <v>14</v>
      </c>
      <c r="D1216" t="s">
        <v>64</v>
      </c>
      <c r="E1216" t="s">
        <v>517</v>
      </c>
    </row>
    <row r="1217" spans="1:5" x14ac:dyDescent="0.25">
      <c r="A1217" t="s">
        <v>1769</v>
      </c>
      <c r="B1217" t="s">
        <v>14</v>
      </c>
      <c r="C1217" t="s">
        <v>14</v>
      </c>
      <c r="D1217" t="s">
        <v>34</v>
      </c>
      <c r="E1217" t="s">
        <v>520</v>
      </c>
    </row>
    <row r="1218" spans="1:5" x14ac:dyDescent="0.25">
      <c r="A1218" t="s">
        <v>1768</v>
      </c>
      <c r="B1218" t="s">
        <v>14</v>
      </c>
      <c r="C1218" t="s">
        <v>14</v>
      </c>
      <c r="D1218" t="s">
        <v>34</v>
      </c>
      <c r="E1218" t="s">
        <v>520</v>
      </c>
    </row>
    <row r="1219" spans="1:5" x14ac:dyDescent="0.25">
      <c r="A1219" t="s">
        <v>1767</v>
      </c>
      <c r="B1219" t="s">
        <v>14</v>
      </c>
      <c r="C1219" t="s">
        <v>14</v>
      </c>
      <c r="D1219" t="s">
        <v>34</v>
      </c>
      <c r="E1219" t="s">
        <v>520</v>
      </c>
    </row>
    <row r="1220" spans="1:5" x14ac:dyDescent="0.25">
      <c r="A1220" t="s">
        <v>1771</v>
      </c>
      <c r="B1220" t="s">
        <v>14</v>
      </c>
      <c r="C1220" t="s">
        <v>14</v>
      </c>
      <c r="D1220" t="s">
        <v>34</v>
      </c>
      <c r="E1220" t="s">
        <v>520</v>
      </c>
    </row>
    <row r="1221" spans="1:5" x14ac:dyDescent="0.25">
      <c r="A1221" t="s">
        <v>1770</v>
      </c>
      <c r="B1221" t="s">
        <v>14</v>
      </c>
      <c r="C1221" t="s">
        <v>14</v>
      </c>
      <c r="D1221" t="s">
        <v>34</v>
      </c>
      <c r="E1221" t="s">
        <v>520</v>
      </c>
    </row>
    <row r="1222" spans="1:5" x14ac:dyDescent="0.25">
      <c r="A1222" t="s">
        <v>1773</v>
      </c>
      <c r="B1222" t="s">
        <v>14</v>
      </c>
      <c r="C1222" t="s">
        <v>14</v>
      </c>
      <c r="D1222" t="s">
        <v>34</v>
      </c>
      <c r="E1222" t="s">
        <v>520</v>
      </c>
    </row>
    <row r="1223" spans="1:5" x14ac:dyDescent="0.25">
      <c r="A1223" t="s">
        <v>1772</v>
      </c>
      <c r="B1223" t="s">
        <v>14</v>
      </c>
      <c r="C1223" t="s">
        <v>14</v>
      </c>
      <c r="D1223" t="s">
        <v>34</v>
      </c>
      <c r="E1223" t="s">
        <v>520</v>
      </c>
    </row>
    <row r="1224" spans="1:5" x14ac:dyDescent="0.25">
      <c r="A1224" t="s">
        <v>1774</v>
      </c>
      <c r="B1224" t="s">
        <v>14</v>
      </c>
      <c r="C1224" t="s">
        <v>14</v>
      </c>
      <c r="D1224" t="s">
        <v>34</v>
      </c>
      <c r="E1224" t="s">
        <v>520</v>
      </c>
    </row>
    <row r="1225" spans="1:5" x14ac:dyDescent="0.25">
      <c r="A1225" t="s">
        <v>1776</v>
      </c>
      <c r="B1225" t="s">
        <v>14</v>
      </c>
      <c r="C1225" t="s">
        <v>14</v>
      </c>
      <c r="D1225" t="s">
        <v>34</v>
      </c>
      <c r="E1225" t="s">
        <v>520</v>
      </c>
    </row>
    <row r="1226" spans="1:5" x14ac:dyDescent="0.25">
      <c r="A1226" t="s">
        <v>1775</v>
      </c>
      <c r="B1226" t="s">
        <v>14</v>
      </c>
      <c r="C1226" t="s">
        <v>14</v>
      </c>
      <c r="D1226" t="s">
        <v>34</v>
      </c>
      <c r="E1226" t="s">
        <v>520</v>
      </c>
    </row>
    <row r="1227" spans="1:5" x14ac:dyDescent="0.25">
      <c r="A1227" t="s">
        <v>1778</v>
      </c>
      <c r="B1227" t="s">
        <v>14</v>
      </c>
      <c r="C1227" t="s">
        <v>14</v>
      </c>
      <c r="D1227" t="s">
        <v>34</v>
      </c>
      <c r="E1227" t="s">
        <v>520</v>
      </c>
    </row>
    <row r="1228" spans="1:5" x14ac:dyDescent="0.25">
      <c r="A1228" t="s">
        <v>1779</v>
      </c>
      <c r="B1228" t="s">
        <v>14</v>
      </c>
      <c r="C1228" t="s">
        <v>14</v>
      </c>
      <c r="D1228" t="s">
        <v>34</v>
      </c>
      <c r="E1228" t="s">
        <v>520</v>
      </c>
    </row>
    <row r="1229" spans="1:5" x14ac:dyDescent="0.25">
      <c r="A1229" t="s">
        <v>1777</v>
      </c>
      <c r="B1229" t="s">
        <v>14</v>
      </c>
      <c r="C1229" t="s">
        <v>14</v>
      </c>
      <c r="D1229" t="s">
        <v>34</v>
      </c>
      <c r="E1229" t="s">
        <v>520</v>
      </c>
    </row>
    <row r="1230" spans="1:5" x14ac:dyDescent="0.25">
      <c r="A1230" t="s">
        <v>1781</v>
      </c>
      <c r="B1230" t="s">
        <v>14</v>
      </c>
      <c r="C1230" t="s">
        <v>14</v>
      </c>
      <c r="D1230" t="s">
        <v>64</v>
      </c>
      <c r="E1230" t="s">
        <v>517</v>
      </c>
    </row>
    <row r="1231" spans="1:5" x14ac:dyDescent="0.25">
      <c r="A1231" t="s">
        <v>1780</v>
      </c>
      <c r="B1231" t="s">
        <v>14</v>
      </c>
      <c r="C1231" t="s">
        <v>14</v>
      </c>
      <c r="D1231" t="s">
        <v>64</v>
      </c>
      <c r="E1231" t="s">
        <v>517</v>
      </c>
    </row>
    <row r="1232" spans="1:5" x14ac:dyDescent="0.25">
      <c r="A1232" t="s">
        <v>1782</v>
      </c>
      <c r="B1232" t="s">
        <v>14</v>
      </c>
      <c r="C1232" t="s">
        <v>14</v>
      </c>
      <c r="D1232" t="s">
        <v>34</v>
      </c>
      <c r="E1232" t="s">
        <v>520</v>
      </c>
    </row>
    <row r="1233" spans="1:5" x14ac:dyDescent="0.25">
      <c r="A1233" t="s">
        <v>1783</v>
      </c>
      <c r="B1233" t="s">
        <v>14</v>
      </c>
      <c r="C1233" t="s">
        <v>14</v>
      </c>
      <c r="D1233" t="s">
        <v>34</v>
      </c>
      <c r="E1233" t="s">
        <v>520</v>
      </c>
    </row>
    <row r="1234" spans="1:5" x14ac:dyDescent="0.25">
      <c r="A1234" t="s">
        <v>1784</v>
      </c>
      <c r="B1234" t="s">
        <v>14</v>
      </c>
      <c r="C1234" t="s">
        <v>14</v>
      </c>
      <c r="D1234" t="s">
        <v>34</v>
      </c>
      <c r="E1234" t="s">
        <v>520</v>
      </c>
    </row>
    <row r="1235" spans="1:5" x14ac:dyDescent="0.25">
      <c r="A1235" t="s">
        <v>1785</v>
      </c>
      <c r="B1235" t="s">
        <v>14</v>
      </c>
      <c r="C1235" t="s">
        <v>14</v>
      </c>
      <c r="D1235" t="s">
        <v>34</v>
      </c>
      <c r="E1235" t="s">
        <v>520</v>
      </c>
    </row>
    <row r="1236" spans="1:5" x14ac:dyDescent="0.25">
      <c r="A1236" t="s">
        <v>1787</v>
      </c>
      <c r="B1236" t="s">
        <v>14</v>
      </c>
      <c r="C1236" t="s">
        <v>14</v>
      </c>
      <c r="D1236" t="s">
        <v>64</v>
      </c>
      <c r="E1236" t="s">
        <v>517</v>
      </c>
    </row>
    <row r="1237" spans="1:5" x14ac:dyDescent="0.25">
      <c r="A1237" t="s">
        <v>1786</v>
      </c>
      <c r="B1237" t="s">
        <v>14</v>
      </c>
      <c r="C1237" t="s">
        <v>14</v>
      </c>
      <c r="D1237" t="s">
        <v>64</v>
      </c>
      <c r="E1237" t="s">
        <v>517</v>
      </c>
    </row>
    <row r="1238" spans="1:5" x14ac:dyDescent="0.25">
      <c r="A1238" t="s">
        <v>1790</v>
      </c>
      <c r="B1238" t="s">
        <v>14</v>
      </c>
      <c r="C1238" t="s">
        <v>14</v>
      </c>
      <c r="D1238" t="s">
        <v>34</v>
      </c>
      <c r="E1238" t="s">
        <v>520</v>
      </c>
    </row>
    <row r="1239" spans="1:5" x14ac:dyDescent="0.25">
      <c r="A1239" t="s">
        <v>1789</v>
      </c>
      <c r="B1239" t="s">
        <v>14</v>
      </c>
      <c r="C1239" t="s">
        <v>14</v>
      </c>
      <c r="D1239" t="s">
        <v>34</v>
      </c>
      <c r="E1239" t="s">
        <v>520</v>
      </c>
    </row>
    <row r="1240" spans="1:5" x14ac:dyDescent="0.25">
      <c r="A1240" t="s">
        <v>1788</v>
      </c>
      <c r="B1240" t="s">
        <v>14</v>
      </c>
      <c r="C1240" t="s">
        <v>14</v>
      </c>
      <c r="D1240" t="s">
        <v>34</v>
      </c>
      <c r="E1240" t="s">
        <v>520</v>
      </c>
    </row>
    <row r="1241" spans="1:5" x14ac:dyDescent="0.25">
      <c r="A1241" t="s">
        <v>1791</v>
      </c>
      <c r="B1241" t="s">
        <v>14</v>
      </c>
      <c r="C1241" t="s">
        <v>14</v>
      </c>
      <c r="D1241" t="s">
        <v>34</v>
      </c>
      <c r="E1241" t="s">
        <v>520</v>
      </c>
    </row>
    <row r="1242" spans="1:5" x14ac:dyDescent="0.25">
      <c r="A1242" t="s">
        <v>1792</v>
      </c>
      <c r="B1242" t="s">
        <v>14</v>
      </c>
      <c r="C1242" t="s">
        <v>14</v>
      </c>
      <c r="D1242" t="s">
        <v>34</v>
      </c>
      <c r="E1242" t="s">
        <v>520</v>
      </c>
    </row>
    <row r="1243" spans="1:5" x14ac:dyDescent="0.25">
      <c r="A1243" t="s">
        <v>1794</v>
      </c>
      <c r="B1243" t="s">
        <v>14</v>
      </c>
      <c r="C1243" t="s">
        <v>14</v>
      </c>
      <c r="D1243" t="s">
        <v>34</v>
      </c>
      <c r="E1243" t="s">
        <v>520</v>
      </c>
    </row>
    <row r="1244" spans="1:5" x14ac:dyDescent="0.25">
      <c r="A1244" t="s">
        <v>1793</v>
      </c>
      <c r="B1244" t="s">
        <v>14</v>
      </c>
      <c r="C1244" t="s">
        <v>14</v>
      </c>
      <c r="D1244" t="s">
        <v>34</v>
      </c>
      <c r="E1244" t="s">
        <v>520</v>
      </c>
    </row>
    <row r="1245" spans="1:5" x14ac:dyDescent="0.25">
      <c r="A1245" t="s">
        <v>1796</v>
      </c>
      <c r="B1245" t="s">
        <v>14</v>
      </c>
      <c r="C1245" t="s">
        <v>14</v>
      </c>
      <c r="D1245" t="s">
        <v>34</v>
      </c>
      <c r="E1245" t="s">
        <v>637</v>
      </c>
    </row>
    <row r="1246" spans="1:5" x14ac:dyDescent="0.25">
      <c r="A1246" t="s">
        <v>1795</v>
      </c>
      <c r="B1246" t="s">
        <v>14</v>
      </c>
      <c r="C1246" t="s">
        <v>14</v>
      </c>
      <c r="D1246" t="s">
        <v>34</v>
      </c>
      <c r="E1246" t="s">
        <v>520</v>
      </c>
    </row>
    <row r="1247" spans="1:5" x14ac:dyDescent="0.25">
      <c r="A1247" t="s">
        <v>1797</v>
      </c>
      <c r="B1247" t="s">
        <v>14</v>
      </c>
      <c r="C1247" t="s">
        <v>14</v>
      </c>
      <c r="D1247" t="s">
        <v>34</v>
      </c>
      <c r="E1247" t="s">
        <v>520</v>
      </c>
    </row>
    <row r="1248" spans="1:5" x14ac:dyDescent="0.25">
      <c r="A1248" t="s">
        <v>1799</v>
      </c>
      <c r="B1248" t="s">
        <v>14</v>
      </c>
      <c r="C1248" t="s">
        <v>14</v>
      </c>
      <c r="D1248" t="s">
        <v>34</v>
      </c>
      <c r="E1248" t="s">
        <v>520</v>
      </c>
    </row>
    <row r="1249" spans="1:5" x14ac:dyDescent="0.25">
      <c r="A1249" t="s">
        <v>1798</v>
      </c>
      <c r="B1249" t="s">
        <v>14</v>
      </c>
      <c r="C1249" t="s">
        <v>14</v>
      </c>
      <c r="D1249" t="s">
        <v>34</v>
      </c>
      <c r="E1249" t="s">
        <v>520</v>
      </c>
    </row>
    <row r="1250" spans="1:5" x14ac:dyDescent="0.25">
      <c r="A1250" t="s">
        <v>1800</v>
      </c>
      <c r="B1250" t="s">
        <v>14</v>
      </c>
      <c r="C1250" t="s">
        <v>14</v>
      </c>
      <c r="D1250" t="s">
        <v>34</v>
      </c>
      <c r="E1250" t="s">
        <v>520</v>
      </c>
    </row>
    <row r="1251" spans="1:5" x14ac:dyDescent="0.25">
      <c r="A1251" t="s">
        <v>1801</v>
      </c>
      <c r="B1251" t="s">
        <v>14</v>
      </c>
      <c r="C1251" t="s">
        <v>14</v>
      </c>
      <c r="D1251" t="s">
        <v>34</v>
      </c>
      <c r="E1251" t="s">
        <v>520</v>
      </c>
    </row>
    <row r="1252" spans="1:5" x14ac:dyDescent="0.25">
      <c r="A1252" t="s">
        <v>1803</v>
      </c>
      <c r="B1252" t="s">
        <v>14</v>
      </c>
      <c r="C1252" t="s">
        <v>14</v>
      </c>
      <c r="D1252" t="s">
        <v>34</v>
      </c>
      <c r="E1252" t="s">
        <v>520</v>
      </c>
    </row>
    <row r="1253" spans="1:5" x14ac:dyDescent="0.25">
      <c r="A1253" t="s">
        <v>1802</v>
      </c>
      <c r="B1253" t="s">
        <v>14</v>
      </c>
      <c r="C1253" t="s">
        <v>14</v>
      </c>
      <c r="D1253" t="s">
        <v>34</v>
      </c>
      <c r="E1253" t="s">
        <v>520</v>
      </c>
    </row>
    <row r="1254" spans="1:5" x14ac:dyDescent="0.25">
      <c r="A1254" t="s">
        <v>1805</v>
      </c>
      <c r="B1254" t="s">
        <v>14</v>
      </c>
      <c r="C1254" t="s">
        <v>14</v>
      </c>
      <c r="D1254" t="s">
        <v>34</v>
      </c>
      <c r="E1254" t="s">
        <v>520</v>
      </c>
    </row>
    <row r="1255" spans="1:5" x14ac:dyDescent="0.25">
      <c r="A1255" t="s">
        <v>1804</v>
      </c>
      <c r="B1255" t="s">
        <v>14</v>
      </c>
      <c r="C1255" t="s">
        <v>14</v>
      </c>
      <c r="D1255" t="s">
        <v>34</v>
      </c>
      <c r="E1255" t="s">
        <v>520</v>
      </c>
    </row>
    <row r="1256" spans="1:5" x14ac:dyDescent="0.25">
      <c r="A1256" t="s">
        <v>1806</v>
      </c>
      <c r="B1256" t="s">
        <v>14</v>
      </c>
      <c r="C1256" t="s">
        <v>14</v>
      </c>
      <c r="D1256" t="s">
        <v>34</v>
      </c>
      <c r="E1256" t="s">
        <v>520</v>
      </c>
    </row>
    <row r="1257" spans="1:5" x14ac:dyDescent="0.25">
      <c r="A1257" t="s">
        <v>1807</v>
      </c>
      <c r="B1257" t="s">
        <v>14</v>
      </c>
      <c r="C1257" t="s">
        <v>14</v>
      </c>
      <c r="D1257" t="s">
        <v>34</v>
      </c>
      <c r="E1257" t="s">
        <v>520</v>
      </c>
    </row>
    <row r="1258" spans="1:5" x14ac:dyDescent="0.25">
      <c r="A1258" t="s">
        <v>1808</v>
      </c>
      <c r="B1258" t="s">
        <v>14</v>
      </c>
      <c r="C1258" t="s">
        <v>14</v>
      </c>
      <c r="D1258" t="s">
        <v>34</v>
      </c>
      <c r="E1258" t="s">
        <v>520</v>
      </c>
    </row>
    <row r="1259" spans="1:5" x14ac:dyDescent="0.25">
      <c r="A1259" t="s">
        <v>1809</v>
      </c>
      <c r="B1259" t="s">
        <v>14</v>
      </c>
      <c r="C1259" t="s">
        <v>14</v>
      </c>
      <c r="D1259" t="s">
        <v>34</v>
      </c>
      <c r="E1259" t="s">
        <v>520</v>
      </c>
    </row>
    <row r="1260" spans="1:5" x14ac:dyDescent="0.25">
      <c r="A1260" t="s">
        <v>1810</v>
      </c>
      <c r="B1260" t="s">
        <v>14</v>
      </c>
      <c r="C1260" t="s">
        <v>14</v>
      </c>
      <c r="D1260" t="s">
        <v>34</v>
      </c>
      <c r="E1260" t="s">
        <v>520</v>
      </c>
    </row>
    <row r="1261" spans="1:5" x14ac:dyDescent="0.25">
      <c r="A1261" t="s">
        <v>1812</v>
      </c>
      <c r="B1261" t="s">
        <v>14</v>
      </c>
      <c r="C1261" t="s">
        <v>14</v>
      </c>
      <c r="D1261" t="s">
        <v>34</v>
      </c>
      <c r="E1261" t="s">
        <v>520</v>
      </c>
    </row>
    <row r="1262" spans="1:5" x14ac:dyDescent="0.25">
      <c r="A1262" t="s">
        <v>1811</v>
      </c>
      <c r="B1262" t="s">
        <v>14</v>
      </c>
      <c r="C1262" t="s">
        <v>14</v>
      </c>
      <c r="D1262" t="s">
        <v>34</v>
      </c>
      <c r="E1262" t="s">
        <v>520</v>
      </c>
    </row>
    <row r="1263" spans="1:5" x14ac:dyDescent="0.25">
      <c r="A1263" t="s">
        <v>1814</v>
      </c>
      <c r="B1263" t="s">
        <v>14</v>
      </c>
      <c r="C1263" t="s">
        <v>14</v>
      </c>
      <c r="D1263" t="s">
        <v>34</v>
      </c>
      <c r="E1263" t="s">
        <v>520</v>
      </c>
    </row>
    <row r="1264" spans="1:5" x14ac:dyDescent="0.25">
      <c r="A1264" t="s">
        <v>1813</v>
      </c>
      <c r="B1264" t="s">
        <v>14</v>
      </c>
      <c r="C1264" t="s">
        <v>14</v>
      </c>
      <c r="D1264" t="s">
        <v>34</v>
      </c>
      <c r="E1264" t="s">
        <v>520</v>
      </c>
    </row>
    <row r="1265" spans="1:5" x14ac:dyDescent="0.25">
      <c r="A1265" t="s">
        <v>1815</v>
      </c>
      <c r="B1265" t="s">
        <v>14</v>
      </c>
      <c r="C1265" t="s">
        <v>14</v>
      </c>
      <c r="D1265" t="s">
        <v>34</v>
      </c>
      <c r="E1265" t="s">
        <v>520</v>
      </c>
    </row>
    <row r="1266" spans="1:5" x14ac:dyDescent="0.25">
      <c r="A1266" t="s">
        <v>1816</v>
      </c>
      <c r="B1266" t="s">
        <v>14</v>
      </c>
      <c r="C1266" t="s">
        <v>14</v>
      </c>
      <c r="D1266" t="s">
        <v>34</v>
      </c>
      <c r="E1266" t="s">
        <v>520</v>
      </c>
    </row>
    <row r="1267" spans="1:5" x14ac:dyDescent="0.25">
      <c r="A1267" t="s">
        <v>1817</v>
      </c>
      <c r="B1267" t="s">
        <v>14</v>
      </c>
      <c r="C1267" t="s">
        <v>14</v>
      </c>
      <c r="D1267" t="s">
        <v>34</v>
      </c>
      <c r="E1267" t="s">
        <v>520</v>
      </c>
    </row>
    <row r="1268" spans="1:5" x14ac:dyDescent="0.25">
      <c r="A1268" t="s">
        <v>1819</v>
      </c>
      <c r="B1268" t="s">
        <v>14</v>
      </c>
      <c r="C1268" t="s">
        <v>14</v>
      </c>
      <c r="D1268" t="s">
        <v>34</v>
      </c>
      <c r="E1268" t="s">
        <v>520</v>
      </c>
    </row>
    <row r="1269" spans="1:5" x14ac:dyDescent="0.25">
      <c r="A1269" t="s">
        <v>1818</v>
      </c>
      <c r="B1269" t="s">
        <v>14</v>
      </c>
      <c r="C1269" t="s">
        <v>14</v>
      </c>
      <c r="D1269" t="s">
        <v>34</v>
      </c>
      <c r="E1269" t="s">
        <v>520</v>
      </c>
    </row>
    <row r="1270" spans="1:5" x14ac:dyDescent="0.25">
      <c r="A1270" t="s">
        <v>1820</v>
      </c>
      <c r="B1270" t="s">
        <v>14</v>
      </c>
      <c r="C1270" t="s">
        <v>14</v>
      </c>
      <c r="D1270" t="s">
        <v>34</v>
      </c>
      <c r="E1270" t="s">
        <v>520</v>
      </c>
    </row>
    <row r="1271" spans="1:5" x14ac:dyDescent="0.25">
      <c r="A1271" t="s">
        <v>1821</v>
      </c>
      <c r="B1271" t="s">
        <v>14</v>
      </c>
      <c r="C1271" t="s">
        <v>14</v>
      </c>
      <c r="D1271" t="s">
        <v>34</v>
      </c>
      <c r="E1271" t="s">
        <v>520</v>
      </c>
    </row>
    <row r="1272" spans="1:5" x14ac:dyDescent="0.25">
      <c r="A1272" t="s">
        <v>1822</v>
      </c>
      <c r="B1272" t="s">
        <v>14</v>
      </c>
      <c r="C1272" t="s">
        <v>14</v>
      </c>
      <c r="D1272" t="s">
        <v>34</v>
      </c>
      <c r="E1272" t="s">
        <v>520</v>
      </c>
    </row>
    <row r="1273" spans="1:5" x14ac:dyDescent="0.25">
      <c r="A1273" t="s">
        <v>1823</v>
      </c>
      <c r="B1273" t="s">
        <v>14</v>
      </c>
      <c r="C1273" t="s">
        <v>14</v>
      </c>
      <c r="D1273" t="s">
        <v>34</v>
      </c>
      <c r="E1273" t="s">
        <v>520</v>
      </c>
    </row>
    <row r="1274" spans="1:5" x14ac:dyDescent="0.25">
      <c r="A1274" t="s">
        <v>1824</v>
      </c>
      <c r="B1274" t="s">
        <v>14</v>
      </c>
      <c r="C1274" t="s">
        <v>14</v>
      </c>
      <c r="D1274" t="s">
        <v>34</v>
      </c>
      <c r="E1274" t="s">
        <v>520</v>
      </c>
    </row>
    <row r="1275" spans="1:5" x14ac:dyDescent="0.25">
      <c r="A1275" t="s">
        <v>1825</v>
      </c>
      <c r="B1275" t="s">
        <v>14</v>
      </c>
      <c r="C1275" t="s">
        <v>14</v>
      </c>
      <c r="D1275" t="s">
        <v>34</v>
      </c>
      <c r="E1275" t="s">
        <v>520</v>
      </c>
    </row>
    <row r="1276" spans="1:5" x14ac:dyDescent="0.25">
      <c r="A1276" t="s">
        <v>1828</v>
      </c>
      <c r="B1276" t="s">
        <v>14</v>
      </c>
      <c r="C1276" t="s">
        <v>14</v>
      </c>
      <c r="D1276" t="s">
        <v>34</v>
      </c>
      <c r="E1276" t="s">
        <v>520</v>
      </c>
    </row>
    <row r="1277" spans="1:5" x14ac:dyDescent="0.25">
      <c r="A1277" t="s">
        <v>1827</v>
      </c>
      <c r="B1277" t="s">
        <v>14</v>
      </c>
      <c r="C1277" t="s">
        <v>14</v>
      </c>
      <c r="D1277" t="s">
        <v>34</v>
      </c>
      <c r="E1277" t="s">
        <v>635</v>
      </c>
    </row>
    <row r="1278" spans="1:5" x14ac:dyDescent="0.25">
      <c r="A1278" t="s">
        <v>1826</v>
      </c>
      <c r="B1278" t="s">
        <v>14</v>
      </c>
      <c r="C1278" t="s">
        <v>14</v>
      </c>
      <c r="D1278" t="s">
        <v>34</v>
      </c>
      <c r="E1278" t="s">
        <v>520</v>
      </c>
    </row>
    <row r="1279" spans="1:5" x14ac:dyDescent="0.25">
      <c r="A1279" t="s">
        <v>1829</v>
      </c>
      <c r="B1279" t="s">
        <v>14</v>
      </c>
      <c r="C1279" t="s">
        <v>14</v>
      </c>
      <c r="D1279" t="s">
        <v>64</v>
      </c>
      <c r="E1279" t="s">
        <v>517</v>
      </c>
    </row>
    <row r="1280" spans="1:5" x14ac:dyDescent="0.25">
      <c r="A1280" t="s">
        <v>1830</v>
      </c>
      <c r="B1280" t="s">
        <v>14</v>
      </c>
      <c r="C1280" t="s">
        <v>14</v>
      </c>
      <c r="D1280" t="s">
        <v>34</v>
      </c>
      <c r="E1280" t="s">
        <v>520</v>
      </c>
    </row>
    <row r="1281" spans="1:5" x14ac:dyDescent="0.25">
      <c r="A1281" t="s">
        <v>1831</v>
      </c>
      <c r="B1281" t="s">
        <v>14</v>
      </c>
      <c r="C1281" t="s">
        <v>14</v>
      </c>
      <c r="D1281" t="s">
        <v>64</v>
      </c>
      <c r="E1281" t="s">
        <v>517</v>
      </c>
    </row>
    <row r="1282" spans="1:5" x14ac:dyDescent="0.25">
      <c r="A1282" t="s">
        <v>1832</v>
      </c>
      <c r="B1282" t="s">
        <v>14</v>
      </c>
      <c r="C1282" t="s">
        <v>14</v>
      </c>
      <c r="D1282" t="s">
        <v>34</v>
      </c>
      <c r="E1282" t="s">
        <v>520</v>
      </c>
    </row>
    <row r="1283" spans="1:5" x14ac:dyDescent="0.25">
      <c r="A1283" t="s">
        <v>1834</v>
      </c>
      <c r="B1283" t="s">
        <v>14</v>
      </c>
      <c r="C1283" t="s">
        <v>14</v>
      </c>
      <c r="D1283" t="s">
        <v>34</v>
      </c>
      <c r="E1283" t="s">
        <v>520</v>
      </c>
    </row>
    <row r="1284" spans="1:5" x14ac:dyDescent="0.25">
      <c r="A1284" t="s">
        <v>1833</v>
      </c>
      <c r="B1284" t="s">
        <v>14</v>
      </c>
      <c r="C1284" t="s">
        <v>14</v>
      </c>
      <c r="D1284" t="s">
        <v>34</v>
      </c>
      <c r="E1284" t="s">
        <v>520</v>
      </c>
    </row>
    <row r="1285" spans="1:5" x14ac:dyDescent="0.25">
      <c r="A1285" t="s">
        <v>1835</v>
      </c>
      <c r="B1285" t="s">
        <v>14</v>
      </c>
      <c r="C1285" t="s">
        <v>14</v>
      </c>
      <c r="D1285" t="s">
        <v>64</v>
      </c>
      <c r="E1285" t="s">
        <v>517</v>
      </c>
    </row>
    <row r="1286" spans="1:5" x14ac:dyDescent="0.25">
      <c r="A1286" t="s">
        <v>1836</v>
      </c>
      <c r="B1286" t="s">
        <v>14</v>
      </c>
      <c r="C1286" t="s">
        <v>14</v>
      </c>
      <c r="D1286" t="s">
        <v>34</v>
      </c>
      <c r="E1286" t="s">
        <v>520</v>
      </c>
    </row>
    <row r="1287" spans="1:5" x14ac:dyDescent="0.25">
      <c r="A1287" t="s">
        <v>1837</v>
      </c>
      <c r="B1287" t="s">
        <v>14</v>
      </c>
      <c r="C1287" t="s">
        <v>14</v>
      </c>
      <c r="D1287" t="s">
        <v>34</v>
      </c>
      <c r="E1287" t="s">
        <v>520</v>
      </c>
    </row>
    <row r="1288" spans="1:5" x14ac:dyDescent="0.25">
      <c r="A1288" t="s">
        <v>1840</v>
      </c>
      <c r="B1288" t="s">
        <v>14</v>
      </c>
      <c r="C1288" t="s">
        <v>14</v>
      </c>
      <c r="D1288" t="s">
        <v>34</v>
      </c>
      <c r="E1288" t="s">
        <v>520</v>
      </c>
    </row>
    <row r="1289" spans="1:5" x14ac:dyDescent="0.25">
      <c r="A1289" t="s">
        <v>1838</v>
      </c>
      <c r="B1289" t="s">
        <v>14</v>
      </c>
      <c r="C1289" t="s">
        <v>14</v>
      </c>
      <c r="D1289" t="s">
        <v>34</v>
      </c>
      <c r="E1289" t="s">
        <v>520</v>
      </c>
    </row>
    <row r="1290" spans="1:5" x14ac:dyDescent="0.25">
      <c r="A1290" t="s">
        <v>1839</v>
      </c>
      <c r="B1290" t="s">
        <v>14</v>
      </c>
      <c r="C1290" t="s">
        <v>14</v>
      </c>
      <c r="D1290" t="s">
        <v>34</v>
      </c>
      <c r="E1290" t="s">
        <v>520</v>
      </c>
    </row>
    <row r="1291" spans="1:5" x14ac:dyDescent="0.25">
      <c r="A1291" t="s">
        <v>1841</v>
      </c>
      <c r="B1291" t="s">
        <v>14</v>
      </c>
      <c r="C1291" t="s">
        <v>14</v>
      </c>
      <c r="D1291" t="s">
        <v>34</v>
      </c>
      <c r="E1291" t="s">
        <v>520</v>
      </c>
    </row>
    <row r="1292" spans="1:5" x14ac:dyDescent="0.25">
      <c r="A1292" t="s">
        <v>1842</v>
      </c>
      <c r="B1292" t="s">
        <v>14</v>
      </c>
      <c r="C1292" t="s">
        <v>14</v>
      </c>
      <c r="D1292" t="s">
        <v>34</v>
      </c>
      <c r="E1292" t="s">
        <v>520</v>
      </c>
    </row>
    <row r="1293" spans="1:5" x14ac:dyDescent="0.25">
      <c r="A1293" t="s">
        <v>1844</v>
      </c>
      <c r="B1293" t="s">
        <v>14</v>
      </c>
      <c r="C1293" t="s">
        <v>14</v>
      </c>
      <c r="D1293" t="s">
        <v>64</v>
      </c>
      <c r="E1293" t="s">
        <v>517</v>
      </c>
    </row>
    <row r="1294" spans="1:5" x14ac:dyDescent="0.25">
      <c r="A1294" t="s">
        <v>1843</v>
      </c>
      <c r="B1294" t="s">
        <v>14</v>
      </c>
      <c r="C1294" t="s">
        <v>14</v>
      </c>
      <c r="D1294" t="s">
        <v>64</v>
      </c>
      <c r="E1294" t="s">
        <v>517</v>
      </c>
    </row>
    <row r="1295" spans="1:5" x14ac:dyDescent="0.25">
      <c r="A1295" t="s">
        <v>43459</v>
      </c>
      <c r="B1295" t="s">
        <v>14</v>
      </c>
      <c r="C1295" t="s">
        <v>14</v>
      </c>
      <c r="D1295" t="s">
        <v>64</v>
      </c>
      <c r="E1295" t="s">
        <v>517</v>
      </c>
    </row>
    <row r="1296" spans="1:5" x14ac:dyDescent="0.25">
      <c r="A1296" t="s">
        <v>43460</v>
      </c>
      <c r="B1296" t="s">
        <v>14</v>
      </c>
      <c r="C1296" t="s">
        <v>14</v>
      </c>
      <c r="D1296" t="s">
        <v>64</v>
      </c>
      <c r="E1296" t="s">
        <v>517</v>
      </c>
    </row>
    <row r="1297" spans="1:5" x14ac:dyDescent="0.25">
      <c r="A1297" t="s">
        <v>1845</v>
      </c>
      <c r="B1297" t="s">
        <v>14</v>
      </c>
      <c r="C1297" t="s">
        <v>14</v>
      </c>
      <c r="D1297" t="s">
        <v>34</v>
      </c>
      <c r="E1297" t="s">
        <v>520</v>
      </c>
    </row>
    <row r="1298" spans="1:5" x14ac:dyDescent="0.25">
      <c r="A1298" t="s">
        <v>1846</v>
      </c>
      <c r="B1298" t="s">
        <v>14</v>
      </c>
      <c r="C1298" t="s">
        <v>14</v>
      </c>
      <c r="D1298" t="s">
        <v>34</v>
      </c>
      <c r="E1298" t="s">
        <v>520</v>
      </c>
    </row>
    <row r="1299" spans="1:5" x14ac:dyDescent="0.25">
      <c r="A1299" t="s">
        <v>1848</v>
      </c>
      <c r="B1299" t="s">
        <v>14</v>
      </c>
      <c r="C1299" t="s">
        <v>14</v>
      </c>
      <c r="D1299" t="s">
        <v>64</v>
      </c>
      <c r="E1299" t="s">
        <v>517</v>
      </c>
    </row>
    <row r="1300" spans="1:5" x14ac:dyDescent="0.25">
      <c r="A1300" t="s">
        <v>1847</v>
      </c>
      <c r="B1300" t="s">
        <v>14</v>
      </c>
      <c r="C1300" t="s">
        <v>14</v>
      </c>
      <c r="D1300" t="s">
        <v>64</v>
      </c>
      <c r="E1300" t="s">
        <v>517</v>
      </c>
    </row>
    <row r="1301" spans="1:5" x14ac:dyDescent="0.25">
      <c r="A1301" t="s">
        <v>43461</v>
      </c>
      <c r="B1301" t="s">
        <v>14</v>
      </c>
      <c r="C1301" t="s">
        <v>14</v>
      </c>
      <c r="D1301" t="s">
        <v>34</v>
      </c>
      <c r="E1301" t="s">
        <v>518</v>
      </c>
    </row>
    <row r="1302" spans="1:5" x14ac:dyDescent="0.25">
      <c r="A1302" t="s">
        <v>43462</v>
      </c>
      <c r="B1302" t="s">
        <v>14</v>
      </c>
      <c r="C1302" t="s">
        <v>14</v>
      </c>
      <c r="D1302" t="s">
        <v>34</v>
      </c>
      <c r="E1302" t="s">
        <v>520</v>
      </c>
    </row>
    <row r="1303" spans="1:5" x14ac:dyDescent="0.25">
      <c r="A1303" t="s">
        <v>43463</v>
      </c>
      <c r="B1303" t="s">
        <v>14</v>
      </c>
      <c r="C1303" t="s">
        <v>14</v>
      </c>
      <c r="D1303" t="s">
        <v>34</v>
      </c>
      <c r="E1303" t="s">
        <v>520</v>
      </c>
    </row>
    <row r="1304" spans="1:5" x14ac:dyDescent="0.25">
      <c r="A1304" t="s">
        <v>43464</v>
      </c>
      <c r="B1304" t="s">
        <v>14</v>
      </c>
      <c r="C1304" t="s">
        <v>14</v>
      </c>
      <c r="D1304" t="s">
        <v>34</v>
      </c>
      <c r="E1304" t="s">
        <v>757</v>
      </c>
    </row>
    <row r="1305" spans="1:5" x14ac:dyDescent="0.25">
      <c r="A1305" t="s">
        <v>1849</v>
      </c>
      <c r="B1305" t="s">
        <v>14</v>
      </c>
      <c r="C1305" t="s">
        <v>14</v>
      </c>
      <c r="D1305" t="s">
        <v>34</v>
      </c>
      <c r="E1305" t="s">
        <v>520</v>
      </c>
    </row>
    <row r="1306" spans="1:5" x14ac:dyDescent="0.25">
      <c r="A1306" t="s">
        <v>1850</v>
      </c>
      <c r="B1306" t="s">
        <v>14</v>
      </c>
      <c r="C1306" t="s">
        <v>14</v>
      </c>
      <c r="D1306" t="s">
        <v>34</v>
      </c>
      <c r="E1306" t="s">
        <v>518</v>
      </c>
    </row>
    <row r="1307" spans="1:5" x14ac:dyDescent="0.25">
      <c r="A1307" t="s">
        <v>1851</v>
      </c>
      <c r="B1307" t="s">
        <v>14</v>
      </c>
      <c r="C1307" t="s">
        <v>14</v>
      </c>
      <c r="D1307" t="s">
        <v>34</v>
      </c>
      <c r="E1307" t="s">
        <v>520</v>
      </c>
    </row>
    <row r="1308" spans="1:5" x14ac:dyDescent="0.25">
      <c r="A1308" t="s">
        <v>1852</v>
      </c>
      <c r="B1308" t="s">
        <v>14</v>
      </c>
      <c r="C1308" t="s">
        <v>14</v>
      </c>
      <c r="D1308" t="s">
        <v>69</v>
      </c>
      <c r="E1308" t="s">
        <v>520</v>
      </c>
    </row>
    <row r="1309" spans="1:5" x14ac:dyDescent="0.25">
      <c r="A1309" t="s">
        <v>1853</v>
      </c>
      <c r="B1309" t="s">
        <v>14</v>
      </c>
      <c r="C1309" t="s">
        <v>14</v>
      </c>
      <c r="D1309" t="s">
        <v>69</v>
      </c>
      <c r="E1309" t="s">
        <v>520</v>
      </c>
    </row>
    <row r="1310" spans="1:5" x14ac:dyDescent="0.25">
      <c r="A1310" t="s">
        <v>1855</v>
      </c>
      <c r="B1310" t="s">
        <v>14</v>
      </c>
      <c r="C1310" t="s">
        <v>14</v>
      </c>
      <c r="D1310" t="s">
        <v>34</v>
      </c>
      <c r="E1310" t="s">
        <v>520</v>
      </c>
    </row>
    <row r="1311" spans="1:5" x14ac:dyDescent="0.25">
      <c r="A1311" t="s">
        <v>1854</v>
      </c>
      <c r="B1311" t="s">
        <v>14</v>
      </c>
      <c r="C1311" t="s">
        <v>14</v>
      </c>
      <c r="D1311" t="s">
        <v>34</v>
      </c>
      <c r="E1311" t="s">
        <v>520</v>
      </c>
    </row>
    <row r="1312" spans="1:5" x14ac:dyDescent="0.25">
      <c r="A1312" t="s">
        <v>1857</v>
      </c>
      <c r="B1312" t="s">
        <v>14</v>
      </c>
      <c r="C1312" t="s">
        <v>14</v>
      </c>
      <c r="D1312" t="s">
        <v>34</v>
      </c>
      <c r="E1312" t="s">
        <v>520</v>
      </c>
    </row>
    <row r="1313" spans="1:5" x14ac:dyDescent="0.25">
      <c r="A1313" t="s">
        <v>1856</v>
      </c>
      <c r="B1313" t="s">
        <v>14</v>
      </c>
      <c r="C1313" t="s">
        <v>14</v>
      </c>
      <c r="D1313" t="s">
        <v>34</v>
      </c>
      <c r="E1313" t="s">
        <v>520</v>
      </c>
    </row>
    <row r="1314" spans="1:5" x14ac:dyDescent="0.25">
      <c r="A1314" t="s">
        <v>43465</v>
      </c>
      <c r="B1314" t="s">
        <v>14</v>
      </c>
      <c r="C1314" t="s">
        <v>14</v>
      </c>
      <c r="D1314" t="s">
        <v>34</v>
      </c>
      <c r="E1314" t="s">
        <v>520</v>
      </c>
    </row>
    <row r="1315" spans="1:5" x14ac:dyDescent="0.25">
      <c r="A1315" t="s">
        <v>27623</v>
      </c>
      <c r="B1315" t="s">
        <v>20</v>
      </c>
      <c r="C1315" t="s">
        <v>21</v>
      </c>
      <c r="D1315" t="s">
        <v>33</v>
      </c>
      <c r="E1315" t="s">
        <v>537</v>
      </c>
    </row>
    <row r="1316" spans="1:5" x14ac:dyDescent="0.25">
      <c r="A1316" t="s">
        <v>1859</v>
      </c>
      <c r="B1316" t="s">
        <v>20</v>
      </c>
      <c r="C1316" t="s">
        <v>21</v>
      </c>
      <c r="D1316" t="s">
        <v>33</v>
      </c>
      <c r="E1316" t="s">
        <v>639</v>
      </c>
    </row>
    <row r="1317" spans="1:5" x14ac:dyDescent="0.25">
      <c r="A1317" t="s">
        <v>1860</v>
      </c>
      <c r="B1317" t="s">
        <v>20</v>
      </c>
      <c r="C1317" t="s">
        <v>19</v>
      </c>
      <c r="D1317" t="s">
        <v>33</v>
      </c>
      <c r="E1317" t="s">
        <v>640</v>
      </c>
    </row>
    <row r="1318" spans="1:5" x14ac:dyDescent="0.25">
      <c r="A1318" t="s">
        <v>5333</v>
      </c>
      <c r="B1318" t="s">
        <v>20</v>
      </c>
      <c r="C1318" t="s">
        <v>21</v>
      </c>
      <c r="D1318" t="s">
        <v>33</v>
      </c>
      <c r="E1318" t="s">
        <v>537</v>
      </c>
    </row>
    <row r="1319" spans="1:5" x14ac:dyDescent="0.25">
      <c r="A1319" t="s">
        <v>1861</v>
      </c>
      <c r="B1319" t="s">
        <v>20</v>
      </c>
      <c r="C1319" t="s">
        <v>21</v>
      </c>
      <c r="D1319" t="s">
        <v>33</v>
      </c>
      <c r="E1319" t="s">
        <v>581</v>
      </c>
    </row>
    <row r="1320" spans="1:5" x14ac:dyDescent="0.25">
      <c r="A1320" t="s">
        <v>1863</v>
      </c>
      <c r="B1320" t="s">
        <v>20</v>
      </c>
      <c r="C1320" t="s">
        <v>19</v>
      </c>
      <c r="D1320" t="s">
        <v>33</v>
      </c>
      <c r="E1320" t="s">
        <v>642</v>
      </c>
    </row>
    <row r="1321" spans="1:5" x14ac:dyDescent="0.25">
      <c r="A1321" t="s">
        <v>5336</v>
      </c>
      <c r="B1321" t="s">
        <v>20</v>
      </c>
      <c r="C1321" t="s">
        <v>21</v>
      </c>
      <c r="D1321" t="s">
        <v>33</v>
      </c>
      <c r="E1321" t="s">
        <v>537</v>
      </c>
    </row>
    <row r="1322" spans="1:5" x14ac:dyDescent="0.25">
      <c r="A1322" t="s">
        <v>11837</v>
      </c>
      <c r="B1322" t="s">
        <v>20</v>
      </c>
      <c r="C1322" t="s">
        <v>21</v>
      </c>
      <c r="D1322" t="s">
        <v>33</v>
      </c>
      <c r="E1322" t="s">
        <v>537</v>
      </c>
    </row>
    <row r="1323" spans="1:5" x14ac:dyDescent="0.25">
      <c r="A1323" t="s">
        <v>3703</v>
      </c>
      <c r="B1323" t="s">
        <v>20</v>
      </c>
      <c r="C1323" t="s">
        <v>21</v>
      </c>
      <c r="D1323" t="s">
        <v>33</v>
      </c>
      <c r="E1323" t="s">
        <v>537</v>
      </c>
    </row>
    <row r="1324" spans="1:5" x14ac:dyDescent="0.25">
      <c r="A1324" t="s">
        <v>1867</v>
      </c>
      <c r="B1324" t="s">
        <v>20</v>
      </c>
      <c r="C1324" t="s">
        <v>23</v>
      </c>
      <c r="D1324" t="s">
        <v>33</v>
      </c>
      <c r="E1324" t="s">
        <v>644</v>
      </c>
    </row>
    <row r="1325" spans="1:5" x14ac:dyDescent="0.25">
      <c r="A1325" t="s">
        <v>1868</v>
      </c>
      <c r="B1325" t="s">
        <v>20</v>
      </c>
      <c r="C1325" t="s">
        <v>19</v>
      </c>
      <c r="D1325" t="s">
        <v>33</v>
      </c>
      <c r="E1325" t="s">
        <v>523</v>
      </c>
    </row>
    <row r="1326" spans="1:5" x14ac:dyDescent="0.25">
      <c r="A1326" t="s">
        <v>1869</v>
      </c>
      <c r="B1326" t="s">
        <v>20</v>
      </c>
      <c r="C1326" t="s">
        <v>19</v>
      </c>
      <c r="D1326" t="s">
        <v>33</v>
      </c>
      <c r="E1326" t="s">
        <v>530</v>
      </c>
    </row>
    <row r="1327" spans="1:5" x14ac:dyDescent="0.25">
      <c r="A1327" t="s">
        <v>6676</v>
      </c>
      <c r="B1327" t="s">
        <v>20</v>
      </c>
      <c r="C1327" t="s">
        <v>21</v>
      </c>
      <c r="D1327" t="s">
        <v>33</v>
      </c>
      <c r="E1327" t="s">
        <v>537</v>
      </c>
    </row>
    <row r="1328" spans="1:5" x14ac:dyDescent="0.25">
      <c r="A1328" t="s">
        <v>1871</v>
      </c>
      <c r="B1328" t="s">
        <v>16</v>
      </c>
      <c r="C1328" t="s">
        <v>15</v>
      </c>
      <c r="D1328" t="s">
        <v>33</v>
      </c>
      <c r="E1328" t="s">
        <v>646</v>
      </c>
    </row>
    <row r="1329" spans="1:5" x14ac:dyDescent="0.25">
      <c r="A1329" t="s">
        <v>21172</v>
      </c>
      <c r="B1329" t="s">
        <v>20</v>
      </c>
      <c r="C1329" t="s">
        <v>21</v>
      </c>
      <c r="D1329" t="s">
        <v>33</v>
      </c>
      <c r="E1329" t="s">
        <v>537</v>
      </c>
    </row>
    <row r="1330" spans="1:5" x14ac:dyDescent="0.25">
      <c r="A1330" t="s">
        <v>15193</v>
      </c>
      <c r="B1330" t="s">
        <v>20</v>
      </c>
      <c r="C1330" t="s">
        <v>21</v>
      </c>
      <c r="D1330" t="s">
        <v>33</v>
      </c>
      <c r="E1330" t="s">
        <v>537</v>
      </c>
    </row>
    <row r="1331" spans="1:5" x14ac:dyDescent="0.25">
      <c r="A1331" t="s">
        <v>1875</v>
      </c>
      <c r="B1331" t="s">
        <v>20</v>
      </c>
      <c r="C1331" t="s">
        <v>19</v>
      </c>
      <c r="D1331" t="s">
        <v>33</v>
      </c>
      <c r="E1331" t="s">
        <v>530</v>
      </c>
    </row>
    <row r="1332" spans="1:5" x14ac:dyDescent="0.25">
      <c r="A1332" t="s">
        <v>1874</v>
      </c>
      <c r="B1332" t="s">
        <v>20</v>
      </c>
      <c r="C1332" t="s">
        <v>19</v>
      </c>
      <c r="D1332" t="s">
        <v>33</v>
      </c>
      <c r="E1332" t="s">
        <v>538</v>
      </c>
    </row>
    <row r="1333" spans="1:5" x14ac:dyDescent="0.25">
      <c r="A1333" t="s">
        <v>1877</v>
      </c>
      <c r="B1333" t="s">
        <v>20</v>
      </c>
      <c r="C1333" t="s">
        <v>21</v>
      </c>
      <c r="D1333" t="s">
        <v>33</v>
      </c>
      <c r="E1333" t="s">
        <v>581</v>
      </c>
    </row>
    <row r="1334" spans="1:5" x14ac:dyDescent="0.25">
      <c r="A1334" t="s">
        <v>7224</v>
      </c>
      <c r="B1334" t="s">
        <v>20</v>
      </c>
      <c r="C1334" t="s">
        <v>23</v>
      </c>
      <c r="D1334" t="s">
        <v>33</v>
      </c>
      <c r="E1334" t="s">
        <v>648</v>
      </c>
    </row>
    <row r="1335" spans="1:5" x14ac:dyDescent="0.25">
      <c r="A1335" t="s">
        <v>1879</v>
      </c>
      <c r="B1335" t="s">
        <v>20</v>
      </c>
      <c r="C1335" t="s">
        <v>21</v>
      </c>
      <c r="D1335" t="s">
        <v>33</v>
      </c>
      <c r="E1335" t="s">
        <v>581</v>
      </c>
    </row>
    <row r="1336" spans="1:5" x14ac:dyDescent="0.25">
      <c r="A1336" t="s">
        <v>22326</v>
      </c>
      <c r="B1336" t="s">
        <v>20</v>
      </c>
      <c r="C1336" t="s">
        <v>21</v>
      </c>
      <c r="D1336" t="s">
        <v>33</v>
      </c>
      <c r="E1336" t="s">
        <v>537</v>
      </c>
    </row>
    <row r="1337" spans="1:5" x14ac:dyDescent="0.25">
      <c r="A1337" t="s">
        <v>6367</v>
      </c>
      <c r="B1337" t="s">
        <v>20</v>
      </c>
      <c r="C1337" t="s">
        <v>21</v>
      </c>
      <c r="D1337" t="s">
        <v>33</v>
      </c>
      <c r="E1337" t="s">
        <v>537</v>
      </c>
    </row>
    <row r="1338" spans="1:5" x14ac:dyDescent="0.25">
      <c r="A1338" t="s">
        <v>15192</v>
      </c>
      <c r="B1338" t="s">
        <v>20</v>
      </c>
      <c r="C1338" t="s">
        <v>21</v>
      </c>
      <c r="D1338" t="s">
        <v>33</v>
      </c>
      <c r="E1338" t="s">
        <v>537</v>
      </c>
    </row>
    <row r="1339" spans="1:5" x14ac:dyDescent="0.25">
      <c r="A1339" t="s">
        <v>1882</v>
      </c>
      <c r="B1339" t="s">
        <v>20</v>
      </c>
      <c r="C1339" t="s">
        <v>22</v>
      </c>
      <c r="D1339" t="s">
        <v>33</v>
      </c>
      <c r="E1339" t="s">
        <v>649</v>
      </c>
    </row>
    <row r="1340" spans="1:5" x14ac:dyDescent="0.25">
      <c r="A1340" t="s">
        <v>1884</v>
      </c>
      <c r="B1340" t="s">
        <v>20</v>
      </c>
      <c r="C1340" t="s">
        <v>19</v>
      </c>
      <c r="D1340" t="s">
        <v>33</v>
      </c>
      <c r="E1340" t="s">
        <v>538</v>
      </c>
    </row>
    <row r="1341" spans="1:5" x14ac:dyDescent="0.25">
      <c r="A1341" t="s">
        <v>1883</v>
      </c>
      <c r="B1341" t="s">
        <v>20</v>
      </c>
      <c r="C1341" t="s">
        <v>19</v>
      </c>
      <c r="D1341" t="s">
        <v>33</v>
      </c>
      <c r="E1341" t="s">
        <v>530</v>
      </c>
    </row>
    <row r="1342" spans="1:5" x14ac:dyDescent="0.25">
      <c r="A1342" t="s">
        <v>1885</v>
      </c>
      <c r="B1342" t="s">
        <v>20</v>
      </c>
      <c r="C1342" t="s">
        <v>19</v>
      </c>
      <c r="D1342" t="s">
        <v>33</v>
      </c>
      <c r="E1342" t="s">
        <v>530</v>
      </c>
    </row>
    <row r="1343" spans="1:5" x14ac:dyDescent="0.25">
      <c r="A1343" t="s">
        <v>16187</v>
      </c>
      <c r="B1343" t="s">
        <v>20</v>
      </c>
      <c r="C1343" t="s">
        <v>21</v>
      </c>
      <c r="D1343" t="s">
        <v>33</v>
      </c>
      <c r="E1343" t="s">
        <v>537</v>
      </c>
    </row>
    <row r="1344" spans="1:5" x14ac:dyDescent="0.25">
      <c r="A1344" t="s">
        <v>1887</v>
      </c>
      <c r="B1344" t="s">
        <v>20</v>
      </c>
      <c r="C1344" t="s">
        <v>19</v>
      </c>
      <c r="D1344" t="s">
        <v>33</v>
      </c>
      <c r="E1344" t="s">
        <v>534</v>
      </c>
    </row>
    <row r="1345" spans="1:5" x14ac:dyDescent="0.25">
      <c r="A1345" t="s">
        <v>1888</v>
      </c>
      <c r="B1345" t="s">
        <v>20</v>
      </c>
      <c r="C1345" t="s">
        <v>21</v>
      </c>
      <c r="D1345" t="s">
        <v>33</v>
      </c>
      <c r="E1345" t="s">
        <v>581</v>
      </c>
    </row>
    <row r="1346" spans="1:5" x14ac:dyDescent="0.25">
      <c r="A1346" t="s">
        <v>1889</v>
      </c>
      <c r="B1346" t="s">
        <v>16</v>
      </c>
      <c r="C1346" t="s">
        <v>17</v>
      </c>
      <c r="D1346" t="s">
        <v>33</v>
      </c>
      <c r="E1346" t="s">
        <v>650</v>
      </c>
    </row>
    <row r="1347" spans="1:5" x14ac:dyDescent="0.25">
      <c r="A1347" t="s">
        <v>1890</v>
      </c>
      <c r="B1347" t="s">
        <v>16</v>
      </c>
      <c r="C1347" t="s">
        <v>17</v>
      </c>
      <c r="D1347" t="s">
        <v>33</v>
      </c>
      <c r="E1347" t="s">
        <v>650</v>
      </c>
    </row>
    <row r="1348" spans="1:5" x14ac:dyDescent="0.25">
      <c r="A1348" t="s">
        <v>15191</v>
      </c>
      <c r="B1348" t="s">
        <v>20</v>
      </c>
      <c r="C1348" t="s">
        <v>21</v>
      </c>
      <c r="D1348" t="s">
        <v>33</v>
      </c>
      <c r="E1348" t="s">
        <v>537</v>
      </c>
    </row>
    <row r="1349" spans="1:5" x14ac:dyDescent="0.25">
      <c r="A1349" t="s">
        <v>20064</v>
      </c>
      <c r="B1349" t="s">
        <v>20</v>
      </c>
      <c r="C1349" t="s">
        <v>21</v>
      </c>
      <c r="D1349" t="s">
        <v>69</v>
      </c>
      <c r="E1349" t="s">
        <v>537</v>
      </c>
    </row>
    <row r="1350" spans="1:5" x14ac:dyDescent="0.25">
      <c r="A1350" t="s">
        <v>25200</v>
      </c>
      <c r="B1350" t="s">
        <v>20</v>
      </c>
      <c r="C1350" t="s">
        <v>21</v>
      </c>
      <c r="D1350" t="s">
        <v>65</v>
      </c>
      <c r="E1350" t="s">
        <v>537</v>
      </c>
    </row>
    <row r="1351" spans="1:5" x14ac:dyDescent="0.25">
      <c r="A1351" t="s">
        <v>20700</v>
      </c>
      <c r="B1351" t="s">
        <v>20</v>
      </c>
      <c r="C1351" t="s">
        <v>21</v>
      </c>
      <c r="D1351" t="s">
        <v>33</v>
      </c>
      <c r="E1351" t="s">
        <v>537</v>
      </c>
    </row>
    <row r="1352" spans="1:5" x14ac:dyDescent="0.25">
      <c r="A1352" t="s">
        <v>15190</v>
      </c>
      <c r="B1352" t="s">
        <v>20</v>
      </c>
      <c r="C1352" t="s">
        <v>21</v>
      </c>
      <c r="D1352" t="s">
        <v>33</v>
      </c>
      <c r="E1352" t="s">
        <v>537</v>
      </c>
    </row>
    <row r="1353" spans="1:5" x14ac:dyDescent="0.25">
      <c r="A1353" t="s">
        <v>24413</v>
      </c>
      <c r="B1353" t="s">
        <v>20</v>
      </c>
      <c r="C1353" t="s">
        <v>21</v>
      </c>
      <c r="D1353" t="s">
        <v>65</v>
      </c>
      <c r="E1353" t="s">
        <v>537</v>
      </c>
    </row>
    <row r="1354" spans="1:5" x14ac:dyDescent="0.25">
      <c r="A1354" t="s">
        <v>43466</v>
      </c>
      <c r="B1354" t="s">
        <v>20</v>
      </c>
      <c r="C1354" t="s">
        <v>21</v>
      </c>
      <c r="D1354" t="s">
        <v>67</v>
      </c>
      <c r="E1354" t="s">
        <v>537</v>
      </c>
    </row>
    <row r="1355" spans="1:5" x14ac:dyDescent="0.25">
      <c r="A1355" t="s">
        <v>15259</v>
      </c>
      <c r="B1355" t="s">
        <v>20</v>
      </c>
      <c r="C1355" t="s">
        <v>21</v>
      </c>
      <c r="D1355" t="s">
        <v>33</v>
      </c>
      <c r="E1355" t="s">
        <v>537</v>
      </c>
    </row>
    <row r="1356" spans="1:5" x14ac:dyDescent="0.25">
      <c r="A1356" t="s">
        <v>27668</v>
      </c>
      <c r="B1356" t="s">
        <v>20</v>
      </c>
      <c r="C1356" t="s">
        <v>21</v>
      </c>
      <c r="D1356" t="s">
        <v>33</v>
      </c>
      <c r="E1356" t="s">
        <v>537</v>
      </c>
    </row>
    <row r="1357" spans="1:5" x14ac:dyDescent="0.25">
      <c r="A1357" t="s">
        <v>15189</v>
      </c>
      <c r="B1357" t="s">
        <v>20</v>
      </c>
      <c r="C1357" t="s">
        <v>21</v>
      </c>
      <c r="D1357" t="s">
        <v>33</v>
      </c>
      <c r="E1357" t="s">
        <v>537</v>
      </c>
    </row>
    <row r="1358" spans="1:5" x14ac:dyDescent="0.25">
      <c r="A1358" t="s">
        <v>9199</v>
      </c>
      <c r="B1358" t="s">
        <v>20</v>
      </c>
      <c r="C1358" t="s">
        <v>21</v>
      </c>
      <c r="D1358" t="s">
        <v>33</v>
      </c>
      <c r="E1358" t="s">
        <v>537</v>
      </c>
    </row>
    <row r="1359" spans="1:5" x14ac:dyDescent="0.25">
      <c r="A1359" t="s">
        <v>12675</v>
      </c>
      <c r="B1359" t="s">
        <v>20</v>
      </c>
      <c r="C1359" t="s">
        <v>21</v>
      </c>
      <c r="D1359" t="s">
        <v>33</v>
      </c>
      <c r="E1359" t="s">
        <v>537</v>
      </c>
    </row>
    <row r="1360" spans="1:5" x14ac:dyDescent="0.25">
      <c r="A1360" t="s">
        <v>15105</v>
      </c>
      <c r="B1360" t="s">
        <v>20</v>
      </c>
      <c r="C1360" t="s">
        <v>21</v>
      </c>
      <c r="D1360" t="s">
        <v>33</v>
      </c>
      <c r="E1360" t="s">
        <v>537</v>
      </c>
    </row>
    <row r="1361" spans="1:5" x14ac:dyDescent="0.25">
      <c r="A1361" t="s">
        <v>27631</v>
      </c>
      <c r="B1361" t="s">
        <v>20</v>
      </c>
      <c r="C1361" t="s">
        <v>21</v>
      </c>
      <c r="D1361" t="s">
        <v>33</v>
      </c>
      <c r="E1361" t="s">
        <v>537</v>
      </c>
    </row>
    <row r="1362" spans="1:5" x14ac:dyDescent="0.25">
      <c r="A1362" t="s">
        <v>7564</v>
      </c>
      <c r="B1362" t="s">
        <v>20</v>
      </c>
      <c r="C1362" t="s">
        <v>21</v>
      </c>
      <c r="D1362" t="s">
        <v>33</v>
      </c>
      <c r="E1362" t="s">
        <v>537</v>
      </c>
    </row>
    <row r="1363" spans="1:5" x14ac:dyDescent="0.25">
      <c r="A1363" t="s">
        <v>13066</v>
      </c>
      <c r="B1363" t="s">
        <v>20</v>
      </c>
      <c r="C1363" t="s">
        <v>21</v>
      </c>
      <c r="D1363" t="s">
        <v>33</v>
      </c>
      <c r="E1363" t="s">
        <v>537</v>
      </c>
    </row>
    <row r="1364" spans="1:5" x14ac:dyDescent="0.25">
      <c r="A1364" t="s">
        <v>27212</v>
      </c>
      <c r="B1364" t="s">
        <v>20</v>
      </c>
      <c r="C1364" t="s">
        <v>22</v>
      </c>
      <c r="D1364" t="s">
        <v>33</v>
      </c>
      <c r="E1364" t="s">
        <v>629</v>
      </c>
    </row>
    <row r="1365" spans="1:5" x14ac:dyDescent="0.25">
      <c r="A1365" t="s">
        <v>18117</v>
      </c>
      <c r="B1365" t="s">
        <v>20</v>
      </c>
      <c r="C1365" t="s">
        <v>21</v>
      </c>
      <c r="D1365" t="s">
        <v>33</v>
      </c>
      <c r="E1365" t="s">
        <v>537</v>
      </c>
    </row>
    <row r="1366" spans="1:5" x14ac:dyDescent="0.25">
      <c r="A1366" t="s">
        <v>17943</v>
      </c>
      <c r="B1366" t="s">
        <v>20</v>
      </c>
      <c r="C1366" t="s">
        <v>21</v>
      </c>
      <c r="D1366" t="s">
        <v>33</v>
      </c>
      <c r="E1366" t="s">
        <v>537</v>
      </c>
    </row>
    <row r="1367" spans="1:5" x14ac:dyDescent="0.25">
      <c r="A1367" t="s">
        <v>15666</v>
      </c>
      <c r="B1367" t="s">
        <v>20</v>
      </c>
      <c r="C1367" t="s">
        <v>21</v>
      </c>
      <c r="D1367" t="s">
        <v>65</v>
      </c>
      <c r="E1367" t="s">
        <v>537</v>
      </c>
    </row>
    <row r="1368" spans="1:5" x14ac:dyDescent="0.25">
      <c r="A1368" t="s">
        <v>1892</v>
      </c>
      <c r="B1368" t="s">
        <v>16</v>
      </c>
      <c r="C1368" t="s">
        <v>17</v>
      </c>
      <c r="D1368" t="s">
        <v>33</v>
      </c>
      <c r="E1368" t="s">
        <v>652</v>
      </c>
    </row>
    <row r="1369" spans="1:5" x14ac:dyDescent="0.25">
      <c r="A1369" t="s">
        <v>1893</v>
      </c>
      <c r="B1369" t="s">
        <v>20</v>
      </c>
      <c r="C1369" t="s">
        <v>19</v>
      </c>
      <c r="D1369" t="s">
        <v>33</v>
      </c>
      <c r="E1369" t="s">
        <v>547</v>
      </c>
    </row>
    <row r="1370" spans="1:5" x14ac:dyDescent="0.25">
      <c r="A1370" t="s">
        <v>1894</v>
      </c>
      <c r="B1370" t="s">
        <v>20</v>
      </c>
      <c r="C1370" t="s">
        <v>19</v>
      </c>
      <c r="D1370" t="s">
        <v>33</v>
      </c>
      <c r="E1370" t="s">
        <v>530</v>
      </c>
    </row>
    <row r="1371" spans="1:5" x14ac:dyDescent="0.25">
      <c r="A1371" t="s">
        <v>29259</v>
      </c>
      <c r="B1371" t="s">
        <v>20</v>
      </c>
      <c r="C1371" t="s">
        <v>21</v>
      </c>
      <c r="D1371" t="s">
        <v>69</v>
      </c>
      <c r="E1371" t="s">
        <v>537</v>
      </c>
    </row>
    <row r="1372" spans="1:5" x14ac:dyDescent="0.25">
      <c r="A1372" t="s">
        <v>15732</v>
      </c>
      <c r="B1372" t="s">
        <v>20</v>
      </c>
      <c r="C1372" t="s">
        <v>22</v>
      </c>
      <c r="D1372" t="s">
        <v>33</v>
      </c>
      <c r="E1372" t="s">
        <v>629</v>
      </c>
    </row>
    <row r="1373" spans="1:5" x14ac:dyDescent="0.25">
      <c r="A1373" t="s">
        <v>15017</v>
      </c>
      <c r="B1373" t="s">
        <v>20</v>
      </c>
      <c r="C1373" t="s">
        <v>22</v>
      </c>
      <c r="D1373" t="s">
        <v>33</v>
      </c>
      <c r="E1373" t="s">
        <v>629</v>
      </c>
    </row>
    <row r="1374" spans="1:5" x14ac:dyDescent="0.25">
      <c r="A1374" t="s">
        <v>21304</v>
      </c>
      <c r="B1374" t="s">
        <v>20</v>
      </c>
      <c r="C1374" t="s">
        <v>22</v>
      </c>
      <c r="D1374" t="s">
        <v>33</v>
      </c>
      <c r="E1374" t="s">
        <v>629</v>
      </c>
    </row>
    <row r="1375" spans="1:5" x14ac:dyDescent="0.25">
      <c r="A1375" t="s">
        <v>15258</v>
      </c>
      <c r="B1375" t="s">
        <v>20</v>
      </c>
      <c r="C1375" t="s">
        <v>21</v>
      </c>
      <c r="D1375" t="s">
        <v>33</v>
      </c>
      <c r="E1375" t="s">
        <v>537</v>
      </c>
    </row>
    <row r="1376" spans="1:5" x14ac:dyDescent="0.25">
      <c r="A1376" t="s">
        <v>25082</v>
      </c>
      <c r="B1376" t="s">
        <v>20</v>
      </c>
      <c r="C1376" t="s">
        <v>21</v>
      </c>
      <c r="D1376" t="s">
        <v>33</v>
      </c>
      <c r="E1376" t="s">
        <v>537</v>
      </c>
    </row>
    <row r="1377" spans="1:5" x14ac:dyDescent="0.25">
      <c r="A1377" t="s">
        <v>19561</v>
      </c>
      <c r="B1377" t="s">
        <v>20</v>
      </c>
      <c r="C1377" t="s">
        <v>21</v>
      </c>
      <c r="D1377" t="s">
        <v>33</v>
      </c>
      <c r="E1377" t="s">
        <v>537</v>
      </c>
    </row>
    <row r="1378" spans="1:5" x14ac:dyDescent="0.25">
      <c r="A1378" t="s">
        <v>19838</v>
      </c>
      <c r="B1378" t="s">
        <v>20</v>
      </c>
      <c r="C1378" t="s">
        <v>21</v>
      </c>
      <c r="D1378" t="s">
        <v>33</v>
      </c>
      <c r="E1378" t="s">
        <v>537</v>
      </c>
    </row>
    <row r="1379" spans="1:5" x14ac:dyDescent="0.25">
      <c r="A1379" t="s">
        <v>2886</v>
      </c>
      <c r="B1379" t="s">
        <v>20</v>
      </c>
      <c r="C1379" t="s">
        <v>21</v>
      </c>
      <c r="D1379" t="s">
        <v>33</v>
      </c>
      <c r="E1379" t="s">
        <v>537</v>
      </c>
    </row>
    <row r="1380" spans="1:5" x14ac:dyDescent="0.25">
      <c r="A1380" t="s">
        <v>25081</v>
      </c>
      <c r="B1380" t="s">
        <v>20</v>
      </c>
      <c r="C1380" t="s">
        <v>21</v>
      </c>
      <c r="D1380" t="s">
        <v>33</v>
      </c>
      <c r="E1380" t="s">
        <v>537</v>
      </c>
    </row>
    <row r="1381" spans="1:5" x14ac:dyDescent="0.25">
      <c r="A1381" t="s">
        <v>18906</v>
      </c>
      <c r="B1381" t="s">
        <v>20</v>
      </c>
      <c r="C1381" t="s">
        <v>21</v>
      </c>
      <c r="D1381" t="s">
        <v>33</v>
      </c>
      <c r="E1381" t="s">
        <v>537</v>
      </c>
    </row>
    <row r="1382" spans="1:5" x14ac:dyDescent="0.25">
      <c r="A1382" t="s">
        <v>7853</v>
      </c>
      <c r="B1382" t="s">
        <v>20</v>
      </c>
      <c r="C1382" t="s">
        <v>21</v>
      </c>
      <c r="D1382" t="s">
        <v>33</v>
      </c>
      <c r="E1382" t="s">
        <v>537</v>
      </c>
    </row>
    <row r="1383" spans="1:5" x14ac:dyDescent="0.25">
      <c r="A1383" t="s">
        <v>15954</v>
      </c>
      <c r="B1383" t="s">
        <v>20</v>
      </c>
      <c r="C1383" t="s">
        <v>21</v>
      </c>
      <c r="D1383" t="s">
        <v>65</v>
      </c>
      <c r="E1383" t="s">
        <v>537</v>
      </c>
    </row>
    <row r="1384" spans="1:5" x14ac:dyDescent="0.25">
      <c r="A1384" t="s">
        <v>5451</v>
      </c>
      <c r="B1384" t="s">
        <v>20</v>
      </c>
      <c r="C1384" t="s">
        <v>19</v>
      </c>
      <c r="D1384" t="s">
        <v>33</v>
      </c>
      <c r="E1384" t="s">
        <v>533</v>
      </c>
    </row>
    <row r="1385" spans="1:5" x14ac:dyDescent="0.25">
      <c r="A1385" t="s">
        <v>1909</v>
      </c>
      <c r="B1385" t="s">
        <v>20</v>
      </c>
      <c r="C1385" t="s">
        <v>19</v>
      </c>
      <c r="D1385" t="s">
        <v>33</v>
      </c>
      <c r="E1385" t="s">
        <v>523</v>
      </c>
    </row>
    <row r="1386" spans="1:5" x14ac:dyDescent="0.25">
      <c r="A1386" t="s">
        <v>1911</v>
      </c>
      <c r="B1386" t="s">
        <v>20</v>
      </c>
      <c r="C1386" t="s">
        <v>19</v>
      </c>
      <c r="D1386" t="s">
        <v>33</v>
      </c>
      <c r="E1386" t="s">
        <v>556</v>
      </c>
    </row>
    <row r="1387" spans="1:5" x14ac:dyDescent="0.25">
      <c r="A1387" t="s">
        <v>1910</v>
      </c>
      <c r="B1387" t="s">
        <v>20</v>
      </c>
      <c r="C1387" t="s">
        <v>19</v>
      </c>
      <c r="D1387" t="s">
        <v>33</v>
      </c>
      <c r="E1387" t="s">
        <v>530</v>
      </c>
    </row>
    <row r="1388" spans="1:5" x14ac:dyDescent="0.25">
      <c r="A1388" t="s">
        <v>1912</v>
      </c>
      <c r="B1388" t="s">
        <v>20</v>
      </c>
      <c r="C1388" t="s">
        <v>19</v>
      </c>
      <c r="D1388" t="s">
        <v>33</v>
      </c>
      <c r="E1388" t="s">
        <v>523</v>
      </c>
    </row>
    <row r="1389" spans="1:5" x14ac:dyDescent="0.25">
      <c r="A1389" t="s">
        <v>1914</v>
      </c>
      <c r="B1389" t="s">
        <v>20</v>
      </c>
      <c r="C1389" t="s">
        <v>19</v>
      </c>
      <c r="D1389" t="s">
        <v>33</v>
      </c>
      <c r="E1389" t="s">
        <v>538</v>
      </c>
    </row>
    <row r="1390" spans="1:5" x14ac:dyDescent="0.25">
      <c r="A1390" t="s">
        <v>17430</v>
      </c>
      <c r="B1390" t="s">
        <v>20</v>
      </c>
      <c r="C1390" t="s">
        <v>22</v>
      </c>
      <c r="D1390" t="s">
        <v>33</v>
      </c>
      <c r="E1390" t="s">
        <v>629</v>
      </c>
    </row>
    <row r="1391" spans="1:5" x14ac:dyDescent="0.25">
      <c r="A1391" t="s">
        <v>1915</v>
      </c>
      <c r="B1391" t="s">
        <v>20</v>
      </c>
      <c r="C1391" t="s">
        <v>19</v>
      </c>
      <c r="D1391" t="s">
        <v>65</v>
      </c>
      <c r="E1391" t="s">
        <v>563</v>
      </c>
    </row>
    <row r="1392" spans="1:5" x14ac:dyDescent="0.25">
      <c r="A1392" t="s">
        <v>4016</v>
      </c>
      <c r="B1392" t="s">
        <v>20</v>
      </c>
      <c r="C1392" t="s">
        <v>23</v>
      </c>
      <c r="D1392" t="s">
        <v>33</v>
      </c>
      <c r="E1392" t="s">
        <v>648</v>
      </c>
    </row>
    <row r="1393" spans="1:5" x14ac:dyDescent="0.25">
      <c r="A1393" t="s">
        <v>16147</v>
      </c>
      <c r="B1393" t="s">
        <v>20</v>
      </c>
      <c r="C1393" t="s">
        <v>22</v>
      </c>
      <c r="D1393" t="s">
        <v>33</v>
      </c>
      <c r="E1393" t="s">
        <v>629</v>
      </c>
    </row>
    <row r="1394" spans="1:5" x14ac:dyDescent="0.25">
      <c r="A1394" t="s">
        <v>1918</v>
      </c>
      <c r="B1394" t="s">
        <v>16</v>
      </c>
      <c r="C1394" t="s">
        <v>17</v>
      </c>
      <c r="D1394" t="s">
        <v>33</v>
      </c>
      <c r="E1394" t="s">
        <v>653</v>
      </c>
    </row>
    <row r="1395" spans="1:5" x14ac:dyDescent="0.25">
      <c r="A1395" t="s">
        <v>4774</v>
      </c>
      <c r="B1395" t="s">
        <v>20</v>
      </c>
      <c r="C1395" t="s">
        <v>22</v>
      </c>
      <c r="D1395" t="s">
        <v>33</v>
      </c>
      <c r="E1395" t="s">
        <v>629</v>
      </c>
    </row>
    <row r="1396" spans="1:5" x14ac:dyDescent="0.25">
      <c r="A1396" t="s">
        <v>18297</v>
      </c>
      <c r="B1396" t="s">
        <v>20</v>
      </c>
      <c r="C1396" t="s">
        <v>21</v>
      </c>
      <c r="D1396" t="s">
        <v>33</v>
      </c>
      <c r="E1396" t="s">
        <v>537</v>
      </c>
    </row>
    <row r="1397" spans="1:5" x14ac:dyDescent="0.25">
      <c r="A1397" t="s">
        <v>22068</v>
      </c>
      <c r="B1397" t="s">
        <v>20</v>
      </c>
      <c r="C1397" t="s">
        <v>21</v>
      </c>
      <c r="D1397" t="s">
        <v>33</v>
      </c>
      <c r="E1397" t="s">
        <v>537</v>
      </c>
    </row>
    <row r="1398" spans="1:5" x14ac:dyDescent="0.25">
      <c r="A1398" t="s">
        <v>1922</v>
      </c>
      <c r="B1398" t="s">
        <v>20</v>
      </c>
      <c r="C1398" t="s">
        <v>21</v>
      </c>
      <c r="D1398" t="s">
        <v>33</v>
      </c>
      <c r="E1398" t="s">
        <v>559</v>
      </c>
    </row>
    <row r="1399" spans="1:5" x14ac:dyDescent="0.25">
      <c r="A1399" t="s">
        <v>2792</v>
      </c>
      <c r="B1399" t="s">
        <v>20</v>
      </c>
      <c r="C1399" t="s">
        <v>23</v>
      </c>
      <c r="D1399" t="s">
        <v>33</v>
      </c>
      <c r="E1399" t="s">
        <v>648</v>
      </c>
    </row>
    <row r="1400" spans="1:5" x14ac:dyDescent="0.25">
      <c r="A1400" t="s">
        <v>20514</v>
      </c>
      <c r="B1400" t="s">
        <v>20</v>
      </c>
      <c r="C1400" t="s">
        <v>22</v>
      </c>
      <c r="D1400" t="s">
        <v>33</v>
      </c>
      <c r="E1400" t="s">
        <v>629</v>
      </c>
    </row>
    <row r="1401" spans="1:5" x14ac:dyDescent="0.25">
      <c r="A1401" t="s">
        <v>17657</v>
      </c>
      <c r="B1401" t="s">
        <v>20</v>
      </c>
      <c r="C1401" t="s">
        <v>22</v>
      </c>
      <c r="D1401" t="s">
        <v>65</v>
      </c>
      <c r="E1401" t="s">
        <v>629</v>
      </c>
    </row>
    <row r="1402" spans="1:5" x14ac:dyDescent="0.25">
      <c r="A1402" t="s">
        <v>27331</v>
      </c>
      <c r="B1402" t="s">
        <v>20</v>
      </c>
      <c r="C1402" t="s">
        <v>22</v>
      </c>
      <c r="D1402" t="s">
        <v>33</v>
      </c>
      <c r="E1402" t="s">
        <v>629</v>
      </c>
    </row>
    <row r="1403" spans="1:5" x14ac:dyDescent="0.25">
      <c r="A1403" t="s">
        <v>43467</v>
      </c>
      <c r="B1403" t="s">
        <v>20</v>
      </c>
      <c r="C1403" t="s">
        <v>23</v>
      </c>
      <c r="D1403" t="s">
        <v>33</v>
      </c>
      <c r="E1403" t="s">
        <v>648</v>
      </c>
    </row>
    <row r="1404" spans="1:5" x14ac:dyDescent="0.25">
      <c r="A1404" t="s">
        <v>15764</v>
      </c>
      <c r="B1404" t="s">
        <v>20</v>
      </c>
      <c r="C1404" t="s">
        <v>23</v>
      </c>
      <c r="D1404" t="s">
        <v>33</v>
      </c>
      <c r="E1404" t="s">
        <v>648</v>
      </c>
    </row>
    <row r="1405" spans="1:5" x14ac:dyDescent="0.25">
      <c r="A1405" t="s">
        <v>6693</v>
      </c>
      <c r="B1405" t="s">
        <v>20</v>
      </c>
      <c r="C1405" t="s">
        <v>23</v>
      </c>
      <c r="D1405" t="s">
        <v>33</v>
      </c>
      <c r="E1405" t="s">
        <v>648</v>
      </c>
    </row>
    <row r="1406" spans="1:5" x14ac:dyDescent="0.25">
      <c r="A1406" t="s">
        <v>28583</v>
      </c>
      <c r="B1406" t="s">
        <v>20</v>
      </c>
      <c r="C1406" t="s">
        <v>22</v>
      </c>
      <c r="D1406" t="s">
        <v>33</v>
      </c>
      <c r="E1406" t="s">
        <v>629</v>
      </c>
    </row>
    <row r="1407" spans="1:5" x14ac:dyDescent="0.25">
      <c r="A1407" t="s">
        <v>1931</v>
      </c>
      <c r="B1407" t="s">
        <v>20</v>
      </c>
      <c r="C1407" t="s">
        <v>19</v>
      </c>
      <c r="D1407" t="s">
        <v>33</v>
      </c>
      <c r="E1407" t="s">
        <v>539</v>
      </c>
    </row>
    <row r="1408" spans="1:5" x14ac:dyDescent="0.25">
      <c r="A1408" t="s">
        <v>1932</v>
      </c>
      <c r="B1408" t="s">
        <v>16</v>
      </c>
      <c r="C1408" t="s">
        <v>17</v>
      </c>
      <c r="D1408" t="s">
        <v>33</v>
      </c>
      <c r="E1408" t="s">
        <v>653</v>
      </c>
    </row>
    <row r="1409" spans="1:5" x14ac:dyDescent="0.25">
      <c r="A1409" t="s">
        <v>23418</v>
      </c>
      <c r="B1409" t="s">
        <v>20</v>
      </c>
      <c r="C1409" t="s">
        <v>22</v>
      </c>
      <c r="D1409" t="s">
        <v>33</v>
      </c>
      <c r="E1409" t="s">
        <v>629</v>
      </c>
    </row>
    <row r="1410" spans="1:5" x14ac:dyDescent="0.25">
      <c r="A1410" t="s">
        <v>19063</v>
      </c>
      <c r="B1410" t="s">
        <v>20</v>
      </c>
      <c r="C1410" t="s">
        <v>21</v>
      </c>
      <c r="D1410" t="s">
        <v>33</v>
      </c>
      <c r="E1410" t="s">
        <v>537</v>
      </c>
    </row>
    <row r="1411" spans="1:5" x14ac:dyDescent="0.25">
      <c r="A1411" t="s">
        <v>17628</v>
      </c>
      <c r="B1411" t="s">
        <v>20</v>
      </c>
      <c r="C1411" t="s">
        <v>19</v>
      </c>
      <c r="D1411" t="s">
        <v>33</v>
      </c>
      <c r="E1411" t="s">
        <v>533</v>
      </c>
    </row>
    <row r="1412" spans="1:5" x14ac:dyDescent="0.25">
      <c r="A1412" t="s">
        <v>13515</v>
      </c>
      <c r="B1412" t="s">
        <v>16</v>
      </c>
      <c r="C1412" t="s">
        <v>15</v>
      </c>
      <c r="D1412" t="s">
        <v>33</v>
      </c>
      <c r="E1412" t="s">
        <v>628</v>
      </c>
    </row>
    <row r="1413" spans="1:5" x14ac:dyDescent="0.25">
      <c r="A1413" t="s">
        <v>1938</v>
      </c>
      <c r="B1413" t="s">
        <v>20</v>
      </c>
      <c r="C1413" t="s">
        <v>19</v>
      </c>
      <c r="D1413" t="s">
        <v>33</v>
      </c>
      <c r="E1413" t="s">
        <v>530</v>
      </c>
    </row>
    <row r="1414" spans="1:5" x14ac:dyDescent="0.25">
      <c r="A1414" t="s">
        <v>15759</v>
      </c>
      <c r="B1414" t="s">
        <v>20</v>
      </c>
      <c r="C1414" t="s">
        <v>19</v>
      </c>
      <c r="D1414" t="s">
        <v>33</v>
      </c>
      <c r="E1414" t="s">
        <v>533</v>
      </c>
    </row>
    <row r="1415" spans="1:5" x14ac:dyDescent="0.25">
      <c r="A1415" t="s">
        <v>13527</v>
      </c>
      <c r="B1415" t="s">
        <v>16</v>
      </c>
      <c r="C1415" t="s">
        <v>15</v>
      </c>
      <c r="D1415" t="s">
        <v>33</v>
      </c>
      <c r="E1415" t="s">
        <v>628</v>
      </c>
    </row>
    <row r="1416" spans="1:5" x14ac:dyDescent="0.25">
      <c r="A1416" t="s">
        <v>13925</v>
      </c>
      <c r="B1416" t="s">
        <v>20</v>
      </c>
      <c r="C1416" t="s">
        <v>19</v>
      </c>
      <c r="D1416" t="s">
        <v>33</v>
      </c>
      <c r="E1416" t="s">
        <v>533</v>
      </c>
    </row>
    <row r="1417" spans="1:5" x14ac:dyDescent="0.25">
      <c r="A1417" t="s">
        <v>14849</v>
      </c>
      <c r="B1417" t="s">
        <v>20</v>
      </c>
      <c r="C1417" t="s">
        <v>19</v>
      </c>
      <c r="D1417" t="s">
        <v>33</v>
      </c>
      <c r="E1417" t="s">
        <v>533</v>
      </c>
    </row>
    <row r="1418" spans="1:5" x14ac:dyDescent="0.25">
      <c r="A1418" t="s">
        <v>4861</v>
      </c>
      <c r="B1418" t="s">
        <v>20</v>
      </c>
      <c r="C1418" t="s">
        <v>19</v>
      </c>
      <c r="D1418" t="s">
        <v>33</v>
      </c>
      <c r="E1418" t="s">
        <v>533</v>
      </c>
    </row>
    <row r="1419" spans="1:5" x14ac:dyDescent="0.25">
      <c r="A1419" t="s">
        <v>6172</v>
      </c>
      <c r="B1419" t="s">
        <v>20</v>
      </c>
      <c r="C1419" t="s">
        <v>19</v>
      </c>
      <c r="D1419" t="s">
        <v>33</v>
      </c>
      <c r="E1419" t="s">
        <v>533</v>
      </c>
    </row>
    <row r="1420" spans="1:5" x14ac:dyDescent="0.25">
      <c r="A1420" t="s">
        <v>1944</v>
      </c>
      <c r="B1420" t="s">
        <v>20</v>
      </c>
      <c r="C1420" t="s">
        <v>19</v>
      </c>
      <c r="D1420" t="s">
        <v>33</v>
      </c>
      <c r="E1420" t="s">
        <v>547</v>
      </c>
    </row>
    <row r="1421" spans="1:5" x14ac:dyDescent="0.25">
      <c r="A1421" t="s">
        <v>1945</v>
      </c>
      <c r="B1421" t="s">
        <v>20</v>
      </c>
      <c r="C1421" t="s">
        <v>19</v>
      </c>
      <c r="D1421" t="s">
        <v>33</v>
      </c>
      <c r="E1421" t="s">
        <v>547</v>
      </c>
    </row>
    <row r="1422" spans="1:5" x14ac:dyDescent="0.25">
      <c r="A1422" t="s">
        <v>6329</v>
      </c>
      <c r="B1422" t="s">
        <v>20</v>
      </c>
      <c r="C1422" t="s">
        <v>19</v>
      </c>
      <c r="D1422" t="s">
        <v>33</v>
      </c>
      <c r="E1422" t="s">
        <v>533</v>
      </c>
    </row>
    <row r="1423" spans="1:5" x14ac:dyDescent="0.25">
      <c r="A1423" t="s">
        <v>6331</v>
      </c>
      <c r="B1423" t="s">
        <v>20</v>
      </c>
      <c r="C1423" t="s">
        <v>19</v>
      </c>
      <c r="D1423" t="s">
        <v>33</v>
      </c>
      <c r="E1423" t="s">
        <v>533</v>
      </c>
    </row>
    <row r="1424" spans="1:5" x14ac:dyDescent="0.25">
      <c r="A1424" t="s">
        <v>1947</v>
      </c>
      <c r="B1424" t="s">
        <v>20</v>
      </c>
      <c r="C1424" t="s">
        <v>19</v>
      </c>
      <c r="D1424" t="s">
        <v>33</v>
      </c>
      <c r="E1424" t="s">
        <v>611</v>
      </c>
    </row>
    <row r="1425" spans="1:5" x14ac:dyDescent="0.25">
      <c r="A1425" t="s">
        <v>1949</v>
      </c>
      <c r="B1425" t="s">
        <v>20</v>
      </c>
      <c r="C1425" t="s">
        <v>21</v>
      </c>
      <c r="D1425" t="s">
        <v>33</v>
      </c>
      <c r="E1425" t="s">
        <v>581</v>
      </c>
    </row>
    <row r="1426" spans="1:5" x14ac:dyDescent="0.25">
      <c r="A1426" t="s">
        <v>1950</v>
      </c>
      <c r="B1426" t="s">
        <v>20</v>
      </c>
      <c r="C1426" t="s">
        <v>21</v>
      </c>
      <c r="D1426" t="s">
        <v>33</v>
      </c>
      <c r="E1426" t="s">
        <v>581</v>
      </c>
    </row>
    <row r="1427" spans="1:5" x14ac:dyDescent="0.25">
      <c r="A1427" t="s">
        <v>1951</v>
      </c>
      <c r="B1427" t="s">
        <v>20</v>
      </c>
      <c r="C1427" t="s">
        <v>21</v>
      </c>
      <c r="D1427" t="s">
        <v>33</v>
      </c>
      <c r="E1427" t="s">
        <v>581</v>
      </c>
    </row>
    <row r="1428" spans="1:5" x14ac:dyDescent="0.25">
      <c r="A1428" t="s">
        <v>1952</v>
      </c>
      <c r="B1428" t="s">
        <v>20</v>
      </c>
      <c r="C1428" t="s">
        <v>21</v>
      </c>
      <c r="D1428" t="s">
        <v>33</v>
      </c>
      <c r="E1428" t="s">
        <v>581</v>
      </c>
    </row>
    <row r="1429" spans="1:5" x14ac:dyDescent="0.25">
      <c r="A1429" t="s">
        <v>1953</v>
      </c>
      <c r="B1429" t="s">
        <v>20</v>
      </c>
      <c r="C1429" t="s">
        <v>21</v>
      </c>
      <c r="D1429" t="s">
        <v>33</v>
      </c>
      <c r="E1429" t="s">
        <v>581</v>
      </c>
    </row>
    <row r="1430" spans="1:5" x14ac:dyDescent="0.25">
      <c r="A1430" t="s">
        <v>1954</v>
      </c>
      <c r="B1430" t="s">
        <v>16</v>
      </c>
      <c r="C1430" t="s">
        <v>17</v>
      </c>
      <c r="D1430" t="s">
        <v>33</v>
      </c>
      <c r="E1430" t="s">
        <v>650</v>
      </c>
    </row>
    <row r="1431" spans="1:5" x14ac:dyDescent="0.25">
      <c r="A1431" t="s">
        <v>1955</v>
      </c>
      <c r="B1431" t="s">
        <v>20</v>
      </c>
      <c r="C1431" t="s">
        <v>21</v>
      </c>
      <c r="D1431" t="s">
        <v>33</v>
      </c>
      <c r="E1431" t="s">
        <v>581</v>
      </c>
    </row>
    <row r="1432" spans="1:5" x14ac:dyDescent="0.25">
      <c r="A1432" t="s">
        <v>1956</v>
      </c>
      <c r="B1432" t="s">
        <v>20</v>
      </c>
      <c r="C1432" t="s">
        <v>19</v>
      </c>
      <c r="D1432" t="s">
        <v>33</v>
      </c>
      <c r="E1432" t="s">
        <v>593</v>
      </c>
    </row>
    <row r="1433" spans="1:5" x14ac:dyDescent="0.25">
      <c r="A1433" t="s">
        <v>6423</v>
      </c>
      <c r="B1433" t="s">
        <v>20</v>
      </c>
      <c r="C1433" t="s">
        <v>19</v>
      </c>
      <c r="D1433" t="s">
        <v>33</v>
      </c>
      <c r="E1433" t="s">
        <v>533</v>
      </c>
    </row>
    <row r="1434" spans="1:5" x14ac:dyDescent="0.25">
      <c r="A1434" t="s">
        <v>1957</v>
      </c>
      <c r="B1434" t="s">
        <v>20</v>
      </c>
      <c r="C1434" t="s">
        <v>19</v>
      </c>
      <c r="D1434" t="s">
        <v>33</v>
      </c>
      <c r="E1434" t="s">
        <v>538</v>
      </c>
    </row>
    <row r="1435" spans="1:5" x14ac:dyDescent="0.25">
      <c r="A1435" t="s">
        <v>1959</v>
      </c>
      <c r="B1435" t="s">
        <v>20</v>
      </c>
      <c r="C1435" t="s">
        <v>19</v>
      </c>
      <c r="D1435" t="s">
        <v>33</v>
      </c>
      <c r="E1435" t="s">
        <v>530</v>
      </c>
    </row>
    <row r="1436" spans="1:5" x14ac:dyDescent="0.25">
      <c r="A1436" t="s">
        <v>1960</v>
      </c>
      <c r="B1436" t="s">
        <v>20</v>
      </c>
      <c r="C1436" t="s">
        <v>19</v>
      </c>
      <c r="D1436" t="s">
        <v>33</v>
      </c>
      <c r="E1436" t="s">
        <v>538</v>
      </c>
    </row>
    <row r="1437" spans="1:5" x14ac:dyDescent="0.25">
      <c r="A1437" t="s">
        <v>1961</v>
      </c>
      <c r="B1437" t="s">
        <v>20</v>
      </c>
      <c r="C1437" t="s">
        <v>19</v>
      </c>
      <c r="D1437" t="s">
        <v>33</v>
      </c>
      <c r="E1437" t="s">
        <v>585</v>
      </c>
    </row>
    <row r="1438" spans="1:5" x14ac:dyDescent="0.25">
      <c r="A1438" t="s">
        <v>1962</v>
      </c>
      <c r="B1438" t="s">
        <v>20</v>
      </c>
      <c r="C1438" t="s">
        <v>19</v>
      </c>
      <c r="D1438" t="s">
        <v>33</v>
      </c>
      <c r="E1438" t="s">
        <v>585</v>
      </c>
    </row>
    <row r="1439" spans="1:5" x14ac:dyDescent="0.25">
      <c r="A1439" t="s">
        <v>1963</v>
      </c>
      <c r="B1439" t="s">
        <v>20</v>
      </c>
      <c r="C1439" t="s">
        <v>21</v>
      </c>
      <c r="D1439" t="s">
        <v>33</v>
      </c>
      <c r="E1439" t="s">
        <v>528</v>
      </c>
    </row>
    <row r="1440" spans="1:5" x14ac:dyDescent="0.25">
      <c r="A1440" t="s">
        <v>1964</v>
      </c>
      <c r="B1440" t="s">
        <v>20</v>
      </c>
      <c r="C1440" t="s">
        <v>19</v>
      </c>
      <c r="D1440" t="s">
        <v>33</v>
      </c>
      <c r="E1440" t="s">
        <v>523</v>
      </c>
    </row>
    <row r="1441" spans="1:5" x14ac:dyDescent="0.25">
      <c r="A1441" t="s">
        <v>6427</v>
      </c>
      <c r="B1441" t="s">
        <v>20</v>
      </c>
      <c r="C1441" t="s">
        <v>19</v>
      </c>
      <c r="D1441" t="s">
        <v>33</v>
      </c>
      <c r="E1441" t="s">
        <v>533</v>
      </c>
    </row>
    <row r="1442" spans="1:5" x14ac:dyDescent="0.25">
      <c r="A1442" t="s">
        <v>1967</v>
      </c>
      <c r="B1442" t="s">
        <v>20</v>
      </c>
      <c r="C1442" t="s">
        <v>19</v>
      </c>
      <c r="D1442" t="s">
        <v>33</v>
      </c>
      <c r="E1442" t="s">
        <v>530</v>
      </c>
    </row>
    <row r="1443" spans="1:5" x14ac:dyDescent="0.25">
      <c r="A1443" t="s">
        <v>1968</v>
      </c>
      <c r="B1443" t="s">
        <v>20</v>
      </c>
      <c r="C1443" t="s">
        <v>19</v>
      </c>
      <c r="D1443" t="s">
        <v>33</v>
      </c>
      <c r="E1443" t="s">
        <v>538</v>
      </c>
    </row>
    <row r="1444" spans="1:5" x14ac:dyDescent="0.25">
      <c r="A1444" t="s">
        <v>6430</v>
      </c>
      <c r="B1444" t="s">
        <v>20</v>
      </c>
      <c r="C1444" t="s">
        <v>19</v>
      </c>
      <c r="D1444" t="s">
        <v>33</v>
      </c>
      <c r="E1444" t="s">
        <v>533</v>
      </c>
    </row>
    <row r="1445" spans="1:5" x14ac:dyDescent="0.25">
      <c r="A1445" t="s">
        <v>1969</v>
      </c>
      <c r="B1445" t="s">
        <v>16</v>
      </c>
      <c r="C1445" t="s">
        <v>15</v>
      </c>
      <c r="D1445" t="s">
        <v>33</v>
      </c>
      <c r="E1445" t="s">
        <v>654</v>
      </c>
    </row>
    <row r="1446" spans="1:5" x14ac:dyDescent="0.25">
      <c r="A1446" t="s">
        <v>1970</v>
      </c>
      <c r="B1446" t="s">
        <v>16</v>
      </c>
      <c r="C1446" t="s">
        <v>15</v>
      </c>
      <c r="D1446" t="s">
        <v>33</v>
      </c>
      <c r="E1446" t="s">
        <v>656</v>
      </c>
    </row>
    <row r="1447" spans="1:5" x14ac:dyDescent="0.25">
      <c r="A1447" t="s">
        <v>1971</v>
      </c>
      <c r="B1447" t="s">
        <v>16</v>
      </c>
      <c r="C1447" t="s">
        <v>15</v>
      </c>
      <c r="D1447" t="s">
        <v>33</v>
      </c>
      <c r="E1447" t="s">
        <v>657</v>
      </c>
    </row>
    <row r="1448" spans="1:5" x14ac:dyDescent="0.25">
      <c r="A1448" t="s">
        <v>1972</v>
      </c>
      <c r="B1448" t="s">
        <v>16</v>
      </c>
      <c r="C1448" t="s">
        <v>15</v>
      </c>
      <c r="D1448" t="s">
        <v>33</v>
      </c>
      <c r="E1448" t="s">
        <v>657</v>
      </c>
    </row>
    <row r="1449" spans="1:5" x14ac:dyDescent="0.25">
      <c r="A1449" t="s">
        <v>1973</v>
      </c>
      <c r="B1449" t="s">
        <v>16</v>
      </c>
      <c r="C1449" t="s">
        <v>15</v>
      </c>
      <c r="D1449" t="s">
        <v>33</v>
      </c>
      <c r="E1449" t="s">
        <v>659</v>
      </c>
    </row>
    <row r="1450" spans="1:5" x14ac:dyDescent="0.25">
      <c r="A1450" t="s">
        <v>1977</v>
      </c>
      <c r="B1450" t="s">
        <v>16</v>
      </c>
      <c r="C1450" t="s">
        <v>15</v>
      </c>
      <c r="D1450" t="s">
        <v>33</v>
      </c>
      <c r="E1450" t="s">
        <v>659</v>
      </c>
    </row>
    <row r="1451" spans="1:5" x14ac:dyDescent="0.25">
      <c r="A1451" t="s">
        <v>1974</v>
      </c>
      <c r="B1451" t="s">
        <v>16</v>
      </c>
      <c r="C1451" t="s">
        <v>15</v>
      </c>
      <c r="D1451" t="s">
        <v>33</v>
      </c>
      <c r="E1451" t="s">
        <v>659</v>
      </c>
    </row>
    <row r="1452" spans="1:5" x14ac:dyDescent="0.25">
      <c r="A1452" t="s">
        <v>1975</v>
      </c>
      <c r="B1452" t="s">
        <v>16</v>
      </c>
      <c r="C1452" t="s">
        <v>15</v>
      </c>
      <c r="D1452" t="s">
        <v>33</v>
      </c>
      <c r="E1452" t="s">
        <v>659</v>
      </c>
    </row>
    <row r="1453" spans="1:5" x14ac:dyDescent="0.25">
      <c r="A1453" t="s">
        <v>1976</v>
      </c>
      <c r="B1453" t="s">
        <v>16</v>
      </c>
      <c r="C1453" t="s">
        <v>15</v>
      </c>
      <c r="D1453" t="s">
        <v>33</v>
      </c>
      <c r="E1453" t="s">
        <v>659</v>
      </c>
    </row>
    <row r="1454" spans="1:5" x14ac:dyDescent="0.25">
      <c r="A1454" t="s">
        <v>5421</v>
      </c>
      <c r="B1454" t="s">
        <v>20</v>
      </c>
      <c r="C1454" t="s">
        <v>22</v>
      </c>
      <c r="D1454" t="s">
        <v>33</v>
      </c>
      <c r="E1454" t="s">
        <v>629</v>
      </c>
    </row>
    <row r="1455" spans="1:5" x14ac:dyDescent="0.25">
      <c r="A1455" t="s">
        <v>24967</v>
      </c>
      <c r="B1455" t="s">
        <v>20</v>
      </c>
      <c r="C1455" t="s">
        <v>19</v>
      </c>
      <c r="D1455" t="s">
        <v>33</v>
      </c>
      <c r="E1455" t="s">
        <v>533</v>
      </c>
    </row>
    <row r="1456" spans="1:5" x14ac:dyDescent="0.25">
      <c r="A1456" t="s">
        <v>1980</v>
      </c>
      <c r="B1456" t="s">
        <v>16</v>
      </c>
      <c r="C1456" t="s">
        <v>15</v>
      </c>
      <c r="D1456" t="s">
        <v>33</v>
      </c>
      <c r="E1456" t="s">
        <v>659</v>
      </c>
    </row>
    <row r="1457" spans="1:5" x14ac:dyDescent="0.25">
      <c r="A1457" t="s">
        <v>1981</v>
      </c>
      <c r="B1457" t="s">
        <v>16</v>
      </c>
      <c r="C1457" t="s">
        <v>15</v>
      </c>
      <c r="D1457" t="s">
        <v>33</v>
      </c>
      <c r="E1457" t="s">
        <v>654</v>
      </c>
    </row>
    <row r="1458" spans="1:5" x14ac:dyDescent="0.25">
      <c r="A1458" t="s">
        <v>43468</v>
      </c>
      <c r="B1458" t="s">
        <v>20</v>
      </c>
      <c r="C1458" t="s">
        <v>19</v>
      </c>
      <c r="D1458" t="s">
        <v>33</v>
      </c>
      <c r="E1458" t="s">
        <v>533</v>
      </c>
    </row>
    <row r="1459" spans="1:5" x14ac:dyDescent="0.25">
      <c r="A1459" t="s">
        <v>1982</v>
      </c>
      <c r="B1459" t="s">
        <v>20</v>
      </c>
      <c r="C1459" t="s">
        <v>19</v>
      </c>
      <c r="D1459" t="s">
        <v>33</v>
      </c>
      <c r="E1459" t="s">
        <v>538</v>
      </c>
    </row>
    <row r="1460" spans="1:5" x14ac:dyDescent="0.25">
      <c r="A1460" t="s">
        <v>43469</v>
      </c>
      <c r="B1460" t="s">
        <v>20</v>
      </c>
      <c r="C1460" t="s">
        <v>19</v>
      </c>
      <c r="D1460" t="s">
        <v>33</v>
      </c>
      <c r="E1460" t="s">
        <v>533</v>
      </c>
    </row>
    <row r="1461" spans="1:5" x14ac:dyDescent="0.25">
      <c r="A1461" t="s">
        <v>1985</v>
      </c>
      <c r="B1461" t="s">
        <v>16</v>
      </c>
      <c r="C1461" t="s">
        <v>15</v>
      </c>
      <c r="D1461" t="s">
        <v>33</v>
      </c>
      <c r="E1461" t="s">
        <v>659</v>
      </c>
    </row>
    <row r="1462" spans="1:5" x14ac:dyDescent="0.25">
      <c r="A1462" t="s">
        <v>1986</v>
      </c>
      <c r="B1462" t="s">
        <v>16</v>
      </c>
      <c r="C1462" t="s">
        <v>15</v>
      </c>
      <c r="D1462" t="s">
        <v>33</v>
      </c>
      <c r="E1462" t="s">
        <v>660</v>
      </c>
    </row>
    <row r="1463" spans="1:5" x14ac:dyDescent="0.25">
      <c r="A1463" t="s">
        <v>17835</v>
      </c>
      <c r="B1463" t="s">
        <v>20</v>
      </c>
      <c r="C1463" t="s">
        <v>19</v>
      </c>
      <c r="D1463" t="s">
        <v>33</v>
      </c>
      <c r="E1463" t="s">
        <v>533</v>
      </c>
    </row>
    <row r="1464" spans="1:5" x14ac:dyDescent="0.25">
      <c r="A1464" t="s">
        <v>1988</v>
      </c>
      <c r="B1464" t="s">
        <v>16</v>
      </c>
      <c r="C1464" t="s">
        <v>15</v>
      </c>
      <c r="D1464" t="s">
        <v>33</v>
      </c>
      <c r="E1464" t="s">
        <v>659</v>
      </c>
    </row>
    <row r="1465" spans="1:5" x14ac:dyDescent="0.25">
      <c r="A1465" t="s">
        <v>1989</v>
      </c>
      <c r="B1465" t="s">
        <v>16</v>
      </c>
      <c r="C1465" t="s">
        <v>15</v>
      </c>
      <c r="D1465" t="s">
        <v>33</v>
      </c>
      <c r="E1465" t="s">
        <v>657</v>
      </c>
    </row>
    <row r="1466" spans="1:5" x14ac:dyDescent="0.25">
      <c r="A1466" t="s">
        <v>1990</v>
      </c>
      <c r="B1466" t="s">
        <v>16</v>
      </c>
      <c r="C1466" t="s">
        <v>17</v>
      </c>
      <c r="D1466" t="s">
        <v>33</v>
      </c>
      <c r="E1466" t="s">
        <v>653</v>
      </c>
    </row>
    <row r="1467" spans="1:5" x14ac:dyDescent="0.25">
      <c r="A1467" t="s">
        <v>18646</v>
      </c>
      <c r="B1467" t="s">
        <v>20</v>
      </c>
      <c r="C1467" t="s">
        <v>19</v>
      </c>
      <c r="D1467" t="s">
        <v>33</v>
      </c>
      <c r="E1467" t="s">
        <v>533</v>
      </c>
    </row>
    <row r="1468" spans="1:5" x14ac:dyDescent="0.25">
      <c r="A1468" t="s">
        <v>1992</v>
      </c>
      <c r="B1468" t="s">
        <v>20</v>
      </c>
      <c r="C1468" t="s">
        <v>21</v>
      </c>
      <c r="D1468" t="s">
        <v>33</v>
      </c>
      <c r="E1468" t="s">
        <v>564</v>
      </c>
    </row>
    <row r="1469" spans="1:5" x14ac:dyDescent="0.25">
      <c r="A1469" t="s">
        <v>1993</v>
      </c>
      <c r="B1469" t="s">
        <v>16</v>
      </c>
      <c r="C1469" t="s">
        <v>15</v>
      </c>
      <c r="D1469" t="s">
        <v>33</v>
      </c>
      <c r="E1469" t="s">
        <v>588</v>
      </c>
    </row>
    <row r="1470" spans="1:5" x14ac:dyDescent="0.25">
      <c r="A1470" t="s">
        <v>1994</v>
      </c>
      <c r="B1470" t="s">
        <v>16</v>
      </c>
      <c r="C1470" t="s">
        <v>15</v>
      </c>
      <c r="D1470" t="s">
        <v>33</v>
      </c>
      <c r="E1470" t="s">
        <v>588</v>
      </c>
    </row>
    <row r="1471" spans="1:5" x14ac:dyDescent="0.25">
      <c r="A1471" t="s">
        <v>1995</v>
      </c>
      <c r="B1471" t="s">
        <v>16</v>
      </c>
      <c r="C1471" t="s">
        <v>15</v>
      </c>
      <c r="D1471" t="s">
        <v>33</v>
      </c>
      <c r="E1471" t="s">
        <v>656</v>
      </c>
    </row>
    <row r="1472" spans="1:5" x14ac:dyDescent="0.25">
      <c r="A1472" t="s">
        <v>4991</v>
      </c>
      <c r="B1472" t="s">
        <v>20</v>
      </c>
      <c r="C1472" t="s">
        <v>19</v>
      </c>
      <c r="D1472" t="s">
        <v>33</v>
      </c>
      <c r="E1472" t="s">
        <v>533</v>
      </c>
    </row>
    <row r="1473" spans="1:5" x14ac:dyDescent="0.25">
      <c r="A1473" t="s">
        <v>1997</v>
      </c>
      <c r="B1473" t="s">
        <v>14</v>
      </c>
      <c r="C1473" t="s">
        <v>14</v>
      </c>
      <c r="D1473" t="s">
        <v>64</v>
      </c>
      <c r="E1473" t="s">
        <v>497</v>
      </c>
    </row>
    <row r="1474" spans="1:5" x14ac:dyDescent="0.25">
      <c r="A1474" t="s">
        <v>1998</v>
      </c>
      <c r="B1474" t="s">
        <v>14</v>
      </c>
      <c r="C1474" t="s">
        <v>14</v>
      </c>
      <c r="D1474" t="s">
        <v>64</v>
      </c>
      <c r="E1474" t="s">
        <v>497</v>
      </c>
    </row>
    <row r="1475" spans="1:5" x14ac:dyDescent="0.25">
      <c r="A1475" t="s">
        <v>1999</v>
      </c>
      <c r="B1475" t="s">
        <v>14</v>
      </c>
      <c r="C1475" t="s">
        <v>14</v>
      </c>
      <c r="D1475" t="s">
        <v>64</v>
      </c>
      <c r="E1475" t="s">
        <v>497</v>
      </c>
    </row>
    <row r="1476" spans="1:5" x14ac:dyDescent="0.25">
      <c r="A1476" t="s">
        <v>2000</v>
      </c>
      <c r="B1476" t="s">
        <v>20</v>
      </c>
      <c r="C1476" t="s">
        <v>21</v>
      </c>
      <c r="D1476" t="s">
        <v>33</v>
      </c>
      <c r="E1476" t="s">
        <v>661</v>
      </c>
    </row>
    <row r="1477" spans="1:5" x14ac:dyDescent="0.25">
      <c r="A1477" t="s">
        <v>2001</v>
      </c>
      <c r="B1477" t="s">
        <v>16</v>
      </c>
      <c r="C1477" t="s">
        <v>17</v>
      </c>
      <c r="D1477" t="s">
        <v>33</v>
      </c>
      <c r="E1477" t="s">
        <v>632</v>
      </c>
    </row>
    <row r="1478" spans="1:5" x14ac:dyDescent="0.25">
      <c r="A1478" t="s">
        <v>2002</v>
      </c>
      <c r="B1478" t="s">
        <v>16</v>
      </c>
      <c r="C1478" t="s">
        <v>17</v>
      </c>
      <c r="D1478" t="s">
        <v>33</v>
      </c>
      <c r="E1478" t="s">
        <v>632</v>
      </c>
    </row>
    <row r="1479" spans="1:5" x14ac:dyDescent="0.25">
      <c r="A1479" t="s">
        <v>2003</v>
      </c>
      <c r="B1479" t="s">
        <v>16</v>
      </c>
      <c r="C1479" t="s">
        <v>17</v>
      </c>
      <c r="D1479" t="s">
        <v>33</v>
      </c>
      <c r="E1479" t="s">
        <v>632</v>
      </c>
    </row>
    <row r="1480" spans="1:5" x14ac:dyDescent="0.25">
      <c r="A1480" t="s">
        <v>2004</v>
      </c>
      <c r="B1480" t="s">
        <v>16</v>
      </c>
      <c r="C1480" t="s">
        <v>17</v>
      </c>
      <c r="D1480" t="s">
        <v>33</v>
      </c>
      <c r="E1480" t="s">
        <v>632</v>
      </c>
    </row>
    <row r="1481" spans="1:5" x14ac:dyDescent="0.25">
      <c r="A1481" t="s">
        <v>2005</v>
      </c>
      <c r="B1481" t="s">
        <v>16</v>
      </c>
      <c r="C1481" t="s">
        <v>17</v>
      </c>
      <c r="D1481" t="s">
        <v>33</v>
      </c>
      <c r="E1481" t="s">
        <v>632</v>
      </c>
    </row>
    <row r="1482" spans="1:5" x14ac:dyDescent="0.25">
      <c r="A1482" t="s">
        <v>2006</v>
      </c>
      <c r="B1482" t="s">
        <v>20</v>
      </c>
      <c r="C1482" t="s">
        <v>21</v>
      </c>
      <c r="D1482" t="s">
        <v>33</v>
      </c>
      <c r="E1482" t="s">
        <v>663</v>
      </c>
    </row>
    <row r="1483" spans="1:5" x14ac:dyDescent="0.25">
      <c r="A1483" t="s">
        <v>2007</v>
      </c>
      <c r="B1483" t="s">
        <v>20</v>
      </c>
      <c r="C1483" t="s">
        <v>21</v>
      </c>
      <c r="D1483" t="s">
        <v>33</v>
      </c>
      <c r="E1483" t="s">
        <v>665</v>
      </c>
    </row>
    <row r="1484" spans="1:5" x14ac:dyDescent="0.25">
      <c r="A1484" t="s">
        <v>2008</v>
      </c>
      <c r="B1484" t="s">
        <v>16</v>
      </c>
      <c r="C1484" t="s">
        <v>17</v>
      </c>
      <c r="D1484" t="s">
        <v>33</v>
      </c>
      <c r="E1484" t="s">
        <v>627</v>
      </c>
    </row>
    <row r="1485" spans="1:5" x14ac:dyDescent="0.25">
      <c r="A1485" t="s">
        <v>2009</v>
      </c>
      <c r="B1485" t="s">
        <v>20</v>
      </c>
      <c r="C1485" t="s">
        <v>21</v>
      </c>
      <c r="D1485" t="s">
        <v>33</v>
      </c>
      <c r="E1485" t="s">
        <v>669</v>
      </c>
    </row>
    <row r="1486" spans="1:5" x14ac:dyDescent="0.25">
      <c r="A1486" t="s">
        <v>2010</v>
      </c>
      <c r="B1486" t="s">
        <v>20</v>
      </c>
      <c r="C1486" t="s">
        <v>21</v>
      </c>
      <c r="D1486" t="s">
        <v>33</v>
      </c>
      <c r="E1486" t="s">
        <v>669</v>
      </c>
    </row>
    <row r="1487" spans="1:5" x14ac:dyDescent="0.25">
      <c r="A1487" t="s">
        <v>2011</v>
      </c>
      <c r="B1487" t="s">
        <v>16</v>
      </c>
      <c r="C1487" t="s">
        <v>17</v>
      </c>
      <c r="D1487" t="s">
        <v>33</v>
      </c>
      <c r="E1487" t="s">
        <v>632</v>
      </c>
    </row>
    <row r="1488" spans="1:5" x14ac:dyDescent="0.25">
      <c r="A1488" t="s">
        <v>2012</v>
      </c>
      <c r="B1488" t="s">
        <v>16</v>
      </c>
      <c r="C1488" t="s">
        <v>17</v>
      </c>
      <c r="D1488" t="s">
        <v>33</v>
      </c>
      <c r="E1488" t="s">
        <v>632</v>
      </c>
    </row>
    <row r="1489" spans="1:5" x14ac:dyDescent="0.25">
      <c r="A1489" t="s">
        <v>2013</v>
      </c>
      <c r="B1489" t="s">
        <v>16</v>
      </c>
      <c r="C1489" t="s">
        <v>17</v>
      </c>
      <c r="D1489" t="s">
        <v>33</v>
      </c>
      <c r="E1489" t="s">
        <v>632</v>
      </c>
    </row>
    <row r="1490" spans="1:5" x14ac:dyDescent="0.25">
      <c r="A1490" t="s">
        <v>2014</v>
      </c>
      <c r="B1490" t="s">
        <v>16</v>
      </c>
      <c r="C1490" t="s">
        <v>17</v>
      </c>
      <c r="D1490" t="s">
        <v>33</v>
      </c>
      <c r="E1490" t="s">
        <v>632</v>
      </c>
    </row>
    <row r="1491" spans="1:5" x14ac:dyDescent="0.25">
      <c r="A1491" t="s">
        <v>2015</v>
      </c>
      <c r="B1491" t="s">
        <v>16</v>
      </c>
      <c r="C1491" t="s">
        <v>17</v>
      </c>
      <c r="D1491" t="s">
        <v>33</v>
      </c>
      <c r="E1491" t="s">
        <v>632</v>
      </c>
    </row>
    <row r="1492" spans="1:5" x14ac:dyDescent="0.25">
      <c r="A1492" t="s">
        <v>2016</v>
      </c>
      <c r="B1492" t="s">
        <v>16</v>
      </c>
      <c r="C1492" t="s">
        <v>17</v>
      </c>
      <c r="D1492" t="s">
        <v>33</v>
      </c>
      <c r="E1492" t="s">
        <v>632</v>
      </c>
    </row>
    <row r="1493" spans="1:5" x14ac:dyDescent="0.25">
      <c r="A1493" t="s">
        <v>2017</v>
      </c>
      <c r="B1493" t="s">
        <v>16</v>
      </c>
      <c r="C1493" t="s">
        <v>17</v>
      </c>
      <c r="D1493" t="s">
        <v>33</v>
      </c>
      <c r="E1493" t="s">
        <v>632</v>
      </c>
    </row>
    <row r="1494" spans="1:5" x14ac:dyDescent="0.25">
      <c r="A1494" t="s">
        <v>2018</v>
      </c>
      <c r="B1494" t="s">
        <v>16</v>
      </c>
      <c r="C1494" t="s">
        <v>17</v>
      </c>
      <c r="D1494" t="s">
        <v>33</v>
      </c>
      <c r="E1494" t="s">
        <v>632</v>
      </c>
    </row>
    <row r="1495" spans="1:5" x14ac:dyDescent="0.25">
      <c r="A1495" t="s">
        <v>2019</v>
      </c>
      <c r="B1495" t="s">
        <v>20</v>
      </c>
      <c r="C1495" t="s">
        <v>21</v>
      </c>
      <c r="D1495" t="s">
        <v>65</v>
      </c>
      <c r="E1495" t="s">
        <v>669</v>
      </c>
    </row>
    <row r="1496" spans="1:5" x14ac:dyDescent="0.25">
      <c r="A1496" t="s">
        <v>2020</v>
      </c>
      <c r="B1496" t="s">
        <v>20</v>
      </c>
      <c r="C1496" t="s">
        <v>21</v>
      </c>
      <c r="D1496" t="s">
        <v>65</v>
      </c>
      <c r="E1496" t="s">
        <v>669</v>
      </c>
    </row>
    <row r="1497" spans="1:5" x14ac:dyDescent="0.25">
      <c r="A1497" t="s">
        <v>2021</v>
      </c>
      <c r="B1497" t="s">
        <v>16</v>
      </c>
      <c r="C1497" t="s">
        <v>17</v>
      </c>
      <c r="D1497" t="s">
        <v>33</v>
      </c>
      <c r="E1497" t="s">
        <v>632</v>
      </c>
    </row>
    <row r="1498" spans="1:5" x14ac:dyDescent="0.25">
      <c r="A1498" t="s">
        <v>2022</v>
      </c>
      <c r="B1498" t="s">
        <v>16</v>
      </c>
      <c r="C1498" t="s">
        <v>17</v>
      </c>
      <c r="D1498" t="s">
        <v>33</v>
      </c>
      <c r="E1498" t="s">
        <v>632</v>
      </c>
    </row>
    <row r="1499" spans="1:5" x14ac:dyDescent="0.25">
      <c r="A1499" t="s">
        <v>2023</v>
      </c>
      <c r="B1499" t="s">
        <v>16</v>
      </c>
      <c r="C1499" t="s">
        <v>17</v>
      </c>
      <c r="D1499" t="s">
        <v>33</v>
      </c>
      <c r="E1499" t="s">
        <v>632</v>
      </c>
    </row>
    <row r="1500" spans="1:5" x14ac:dyDescent="0.25">
      <c r="A1500" t="s">
        <v>2024</v>
      </c>
      <c r="B1500" t="s">
        <v>16</v>
      </c>
      <c r="C1500" t="s">
        <v>17</v>
      </c>
      <c r="D1500" t="s">
        <v>33</v>
      </c>
      <c r="E1500" t="s">
        <v>632</v>
      </c>
    </row>
    <row r="1501" spans="1:5" x14ac:dyDescent="0.25">
      <c r="A1501" t="s">
        <v>2025</v>
      </c>
      <c r="B1501" t="s">
        <v>16</v>
      </c>
      <c r="C1501" t="s">
        <v>17</v>
      </c>
      <c r="D1501" t="s">
        <v>33</v>
      </c>
      <c r="E1501" t="s">
        <v>632</v>
      </c>
    </row>
    <row r="1502" spans="1:5" x14ac:dyDescent="0.25">
      <c r="A1502" t="s">
        <v>2026</v>
      </c>
      <c r="B1502" t="s">
        <v>16</v>
      </c>
      <c r="C1502" t="s">
        <v>17</v>
      </c>
      <c r="D1502" t="s">
        <v>33</v>
      </c>
      <c r="E1502" t="s">
        <v>632</v>
      </c>
    </row>
    <row r="1503" spans="1:5" x14ac:dyDescent="0.25">
      <c r="A1503" t="s">
        <v>2027</v>
      </c>
      <c r="B1503" t="s">
        <v>16</v>
      </c>
      <c r="C1503" t="s">
        <v>17</v>
      </c>
      <c r="D1503" t="s">
        <v>33</v>
      </c>
      <c r="E1503" t="s">
        <v>632</v>
      </c>
    </row>
    <row r="1504" spans="1:5" x14ac:dyDescent="0.25">
      <c r="A1504" t="s">
        <v>2028</v>
      </c>
      <c r="B1504" t="s">
        <v>16</v>
      </c>
      <c r="C1504" t="s">
        <v>17</v>
      </c>
      <c r="D1504" t="s">
        <v>33</v>
      </c>
      <c r="E1504" t="s">
        <v>632</v>
      </c>
    </row>
    <row r="1505" spans="1:5" x14ac:dyDescent="0.25">
      <c r="A1505" t="s">
        <v>2029</v>
      </c>
      <c r="B1505" t="s">
        <v>16</v>
      </c>
      <c r="C1505" t="s">
        <v>17</v>
      </c>
      <c r="D1505" t="s">
        <v>33</v>
      </c>
      <c r="E1505" t="s">
        <v>632</v>
      </c>
    </row>
    <row r="1506" spans="1:5" x14ac:dyDescent="0.25">
      <c r="A1506" t="s">
        <v>2030</v>
      </c>
      <c r="B1506" t="s">
        <v>16</v>
      </c>
      <c r="C1506" t="s">
        <v>17</v>
      </c>
      <c r="D1506" t="s">
        <v>33</v>
      </c>
      <c r="E1506" t="s">
        <v>632</v>
      </c>
    </row>
    <row r="1507" spans="1:5" x14ac:dyDescent="0.25">
      <c r="A1507" t="s">
        <v>2031</v>
      </c>
      <c r="B1507" t="s">
        <v>16</v>
      </c>
      <c r="C1507" t="s">
        <v>17</v>
      </c>
      <c r="D1507" t="s">
        <v>33</v>
      </c>
      <c r="E1507" t="s">
        <v>632</v>
      </c>
    </row>
    <row r="1508" spans="1:5" x14ac:dyDescent="0.25">
      <c r="A1508" t="s">
        <v>2032</v>
      </c>
      <c r="B1508" t="s">
        <v>20</v>
      </c>
      <c r="C1508" t="s">
        <v>19</v>
      </c>
      <c r="D1508" t="s">
        <v>33</v>
      </c>
      <c r="E1508" t="s">
        <v>513</v>
      </c>
    </row>
    <row r="1509" spans="1:5" x14ac:dyDescent="0.25">
      <c r="A1509" t="s">
        <v>2033</v>
      </c>
      <c r="B1509" t="s">
        <v>20</v>
      </c>
      <c r="C1509" t="s">
        <v>19</v>
      </c>
      <c r="D1509" t="s">
        <v>33</v>
      </c>
      <c r="E1509" t="s">
        <v>671</v>
      </c>
    </row>
    <row r="1510" spans="1:5" x14ac:dyDescent="0.25">
      <c r="A1510" t="s">
        <v>2034</v>
      </c>
      <c r="B1510" t="s">
        <v>14</v>
      </c>
      <c r="C1510" t="s">
        <v>14</v>
      </c>
      <c r="D1510" t="s">
        <v>34</v>
      </c>
      <c r="E1510" t="s">
        <v>520</v>
      </c>
    </row>
    <row r="1511" spans="1:5" x14ac:dyDescent="0.25">
      <c r="A1511" t="s">
        <v>2035</v>
      </c>
      <c r="B1511" t="s">
        <v>14</v>
      </c>
      <c r="C1511" t="s">
        <v>14</v>
      </c>
      <c r="D1511" t="s">
        <v>34</v>
      </c>
      <c r="E1511" t="s">
        <v>520</v>
      </c>
    </row>
    <row r="1512" spans="1:5" x14ac:dyDescent="0.25">
      <c r="A1512" t="s">
        <v>2036</v>
      </c>
      <c r="B1512" t="s">
        <v>14</v>
      </c>
      <c r="C1512" t="s">
        <v>14</v>
      </c>
      <c r="D1512" t="s">
        <v>34</v>
      </c>
      <c r="E1512" t="s">
        <v>520</v>
      </c>
    </row>
    <row r="1513" spans="1:5" x14ac:dyDescent="0.25">
      <c r="A1513" t="s">
        <v>2038</v>
      </c>
      <c r="B1513" t="s">
        <v>14</v>
      </c>
      <c r="C1513" t="s">
        <v>14</v>
      </c>
      <c r="D1513" t="s">
        <v>34</v>
      </c>
      <c r="E1513" t="s">
        <v>520</v>
      </c>
    </row>
    <row r="1514" spans="1:5" x14ac:dyDescent="0.25">
      <c r="A1514" t="s">
        <v>2037</v>
      </c>
      <c r="B1514" t="s">
        <v>14</v>
      </c>
      <c r="C1514" t="s">
        <v>14</v>
      </c>
      <c r="D1514" t="s">
        <v>34</v>
      </c>
      <c r="E1514" t="s">
        <v>520</v>
      </c>
    </row>
    <row r="1515" spans="1:5" x14ac:dyDescent="0.25">
      <c r="A1515" t="s">
        <v>2039</v>
      </c>
      <c r="B1515" t="s">
        <v>14</v>
      </c>
      <c r="C1515" t="s">
        <v>14</v>
      </c>
      <c r="D1515" t="s">
        <v>34</v>
      </c>
      <c r="E1515" t="s">
        <v>520</v>
      </c>
    </row>
    <row r="1516" spans="1:5" x14ac:dyDescent="0.25">
      <c r="A1516" t="s">
        <v>2040</v>
      </c>
      <c r="B1516" t="s">
        <v>14</v>
      </c>
      <c r="C1516" t="s">
        <v>14</v>
      </c>
      <c r="D1516" t="s">
        <v>34</v>
      </c>
      <c r="E1516" t="s">
        <v>520</v>
      </c>
    </row>
    <row r="1517" spans="1:5" x14ac:dyDescent="0.25">
      <c r="A1517" t="s">
        <v>2041</v>
      </c>
      <c r="B1517" t="s">
        <v>14</v>
      </c>
      <c r="C1517" t="s">
        <v>14</v>
      </c>
      <c r="D1517" t="s">
        <v>34</v>
      </c>
      <c r="E1517" t="s">
        <v>520</v>
      </c>
    </row>
    <row r="1518" spans="1:5" x14ac:dyDescent="0.25">
      <c r="A1518" t="s">
        <v>2043</v>
      </c>
      <c r="B1518" t="s">
        <v>14</v>
      </c>
      <c r="C1518" t="s">
        <v>14</v>
      </c>
      <c r="D1518" t="s">
        <v>34</v>
      </c>
      <c r="E1518" t="s">
        <v>520</v>
      </c>
    </row>
    <row r="1519" spans="1:5" x14ac:dyDescent="0.25">
      <c r="A1519" t="s">
        <v>2042</v>
      </c>
      <c r="B1519" t="s">
        <v>14</v>
      </c>
      <c r="C1519" t="s">
        <v>14</v>
      </c>
      <c r="D1519" t="s">
        <v>34</v>
      </c>
      <c r="E1519" t="s">
        <v>520</v>
      </c>
    </row>
    <row r="1520" spans="1:5" x14ac:dyDescent="0.25">
      <c r="A1520" t="s">
        <v>2044</v>
      </c>
      <c r="B1520" t="s">
        <v>14</v>
      </c>
      <c r="C1520" t="s">
        <v>14</v>
      </c>
      <c r="D1520" t="s">
        <v>34</v>
      </c>
      <c r="E1520" t="s">
        <v>520</v>
      </c>
    </row>
    <row r="1521" spans="1:5" x14ac:dyDescent="0.25">
      <c r="A1521" t="s">
        <v>2045</v>
      </c>
      <c r="B1521" t="s">
        <v>14</v>
      </c>
      <c r="C1521" t="s">
        <v>14</v>
      </c>
      <c r="D1521" t="s">
        <v>34</v>
      </c>
      <c r="E1521" t="s">
        <v>520</v>
      </c>
    </row>
    <row r="1522" spans="1:5" x14ac:dyDescent="0.25">
      <c r="A1522" t="s">
        <v>2046</v>
      </c>
      <c r="B1522" t="s">
        <v>14</v>
      </c>
      <c r="C1522" t="s">
        <v>14</v>
      </c>
      <c r="D1522" t="s">
        <v>34</v>
      </c>
      <c r="E1522" t="s">
        <v>520</v>
      </c>
    </row>
    <row r="1523" spans="1:5" x14ac:dyDescent="0.25">
      <c r="A1523" t="s">
        <v>2048</v>
      </c>
      <c r="B1523" t="s">
        <v>14</v>
      </c>
      <c r="C1523" t="s">
        <v>14</v>
      </c>
      <c r="D1523" t="s">
        <v>34</v>
      </c>
      <c r="E1523" t="s">
        <v>520</v>
      </c>
    </row>
    <row r="1524" spans="1:5" x14ac:dyDescent="0.25">
      <c r="A1524" t="s">
        <v>2047</v>
      </c>
      <c r="B1524" t="s">
        <v>14</v>
      </c>
      <c r="C1524" t="s">
        <v>14</v>
      </c>
      <c r="D1524" t="s">
        <v>34</v>
      </c>
      <c r="E1524" t="s">
        <v>520</v>
      </c>
    </row>
    <row r="1525" spans="1:5" x14ac:dyDescent="0.25">
      <c r="A1525" t="s">
        <v>2049</v>
      </c>
      <c r="B1525" t="s">
        <v>14</v>
      </c>
      <c r="C1525" t="s">
        <v>14</v>
      </c>
      <c r="D1525" t="s">
        <v>34</v>
      </c>
      <c r="E1525" t="s">
        <v>520</v>
      </c>
    </row>
    <row r="1526" spans="1:5" x14ac:dyDescent="0.25">
      <c r="A1526" t="s">
        <v>2050</v>
      </c>
      <c r="B1526" t="s">
        <v>14</v>
      </c>
      <c r="C1526" t="s">
        <v>14</v>
      </c>
      <c r="D1526" t="s">
        <v>34</v>
      </c>
      <c r="E1526" t="s">
        <v>520</v>
      </c>
    </row>
    <row r="1527" spans="1:5" x14ac:dyDescent="0.25">
      <c r="A1527" t="s">
        <v>2051</v>
      </c>
      <c r="B1527" t="s">
        <v>14</v>
      </c>
      <c r="C1527" t="s">
        <v>14</v>
      </c>
      <c r="D1527" t="s">
        <v>34</v>
      </c>
      <c r="E1527" t="s">
        <v>520</v>
      </c>
    </row>
    <row r="1528" spans="1:5" x14ac:dyDescent="0.25">
      <c r="A1528" t="s">
        <v>2053</v>
      </c>
      <c r="B1528" t="s">
        <v>14</v>
      </c>
      <c r="C1528" t="s">
        <v>14</v>
      </c>
      <c r="D1528" t="s">
        <v>34</v>
      </c>
      <c r="E1528" t="s">
        <v>520</v>
      </c>
    </row>
    <row r="1529" spans="1:5" x14ac:dyDescent="0.25">
      <c r="A1529" t="s">
        <v>2055</v>
      </c>
      <c r="B1529" t="s">
        <v>14</v>
      </c>
      <c r="C1529" t="s">
        <v>14</v>
      </c>
      <c r="D1529" t="s">
        <v>34</v>
      </c>
      <c r="E1529" t="s">
        <v>520</v>
      </c>
    </row>
    <row r="1530" spans="1:5" x14ac:dyDescent="0.25">
      <c r="A1530" t="s">
        <v>2052</v>
      </c>
      <c r="B1530" t="s">
        <v>14</v>
      </c>
      <c r="C1530" t="s">
        <v>14</v>
      </c>
      <c r="D1530" t="s">
        <v>34</v>
      </c>
      <c r="E1530" t="s">
        <v>520</v>
      </c>
    </row>
    <row r="1531" spans="1:5" x14ac:dyDescent="0.25">
      <c r="A1531" t="s">
        <v>2054</v>
      </c>
      <c r="B1531" t="s">
        <v>14</v>
      </c>
      <c r="C1531" t="s">
        <v>14</v>
      </c>
      <c r="D1531" t="s">
        <v>34</v>
      </c>
      <c r="E1531" t="s">
        <v>520</v>
      </c>
    </row>
    <row r="1532" spans="1:5" x14ac:dyDescent="0.25">
      <c r="A1532" t="s">
        <v>2057</v>
      </c>
      <c r="B1532" t="s">
        <v>14</v>
      </c>
      <c r="C1532" t="s">
        <v>14</v>
      </c>
      <c r="D1532" t="s">
        <v>34</v>
      </c>
      <c r="E1532" t="s">
        <v>520</v>
      </c>
    </row>
    <row r="1533" spans="1:5" x14ac:dyDescent="0.25">
      <c r="A1533" t="s">
        <v>2056</v>
      </c>
      <c r="B1533" t="s">
        <v>14</v>
      </c>
      <c r="C1533" t="s">
        <v>14</v>
      </c>
      <c r="D1533" t="s">
        <v>34</v>
      </c>
      <c r="E1533" t="s">
        <v>520</v>
      </c>
    </row>
    <row r="1534" spans="1:5" x14ac:dyDescent="0.25">
      <c r="A1534" t="s">
        <v>2058</v>
      </c>
      <c r="B1534" t="s">
        <v>14</v>
      </c>
      <c r="C1534" t="s">
        <v>14</v>
      </c>
      <c r="D1534" t="s">
        <v>34</v>
      </c>
      <c r="E1534" t="s">
        <v>520</v>
      </c>
    </row>
    <row r="1535" spans="1:5" x14ac:dyDescent="0.25">
      <c r="A1535" t="s">
        <v>2059</v>
      </c>
      <c r="B1535" t="s">
        <v>14</v>
      </c>
      <c r="C1535" t="s">
        <v>14</v>
      </c>
      <c r="D1535" t="s">
        <v>34</v>
      </c>
      <c r="E1535" t="s">
        <v>518</v>
      </c>
    </row>
    <row r="1536" spans="1:5" x14ac:dyDescent="0.25">
      <c r="A1536" t="s">
        <v>2063</v>
      </c>
      <c r="B1536" t="s">
        <v>14</v>
      </c>
      <c r="C1536" t="s">
        <v>14</v>
      </c>
      <c r="D1536" t="s">
        <v>34</v>
      </c>
      <c r="E1536" t="s">
        <v>520</v>
      </c>
    </row>
    <row r="1537" spans="1:5" x14ac:dyDescent="0.25">
      <c r="A1537" t="s">
        <v>2062</v>
      </c>
      <c r="B1537" t="s">
        <v>14</v>
      </c>
      <c r="C1537" t="s">
        <v>14</v>
      </c>
      <c r="D1537" t="s">
        <v>34</v>
      </c>
      <c r="E1537" t="s">
        <v>520</v>
      </c>
    </row>
    <row r="1538" spans="1:5" x14ac:dyDescent="0.25">
      <c r="A1538" t="s">
        <v>2060</v>
      </c>
      <c r="B1538" t="s">
        <v>14</v>
      </c>
      <c r="C1538" t="s">
        <v>14</v>
      </c>
      <c r="D1538" t="s">
        <v>34</v>
      </c>
      <c r="E1538" t="s">
        <v>520</v>
      </c>
    </row>
    <row r="1539" spans="1:5" x14ac:dyDescent="0.25">
      <c r="A1539" t="s">
        <v>2061</v>
      </c>
      <c r="B1539" t="s">
        <v>14</v>
      </c>
      <c r="C1539" t="s">
        <v>14</v>
      </c>
      <c r="D1539" t="s">
        <v>34</v>
      </c>
      <c r="E1539" t="s">
        <v>520</v>
      </c>
    </row>
    <row r="1540" spans="1:5" x14ac:dyDescent="0.25">
      <c r="A1540" t="s">
        <v>2064</v>
      </c>
      <c r="B1540" t="s">
        <v>14</v>
      </c>
      <c r="C1540" t="s">
        <v>14</v>
      </c>
      <c r="D1540" t="s">
        <v>34</v>
      </c>
      <c r="E1540" t="s">
        <v>520</v>
      </c>
    </row>
    <row r="1541" spans="1:5" x14ac:dyDescent="0.25">
      <c r="A1541" t="s">
        <v>2066</v>
      </c>
      <c r="B1541" t="s">
        <v>14</v>
      </c>
      <c r="C1541" t="s">
        <v>14</v>
      </c>
      <c r="D1541" t="s">
        <v>34</v>
      </c>
      <c r="E1541" t="s">
        <v>520</v>
      </c>
    </row>
    <row r="1542" spans="1:5" x14ac:dyDescent="0.25">
      <c r="A1542" t="s">
        <v>2068</v>
      </c>
      <c r="B1542" t="s">
        <v>14</v>
      </c>
      <c r="C1542" t="s">
        <v>14</v>
      </c>
      <c r="D1542" t="s">
        <v>34</v>
      </c>
      <c r="E1542" t="s">
        <v>520</v>
      </c>
    </row>
    <row r="1543" spans="1:5" x14ac:dyDescent="0.25">
      <c r="A1543" t="s">
        <v>2065</v>
      </c>
      <c r="B1543" t="s">
        <v>14</v>
      </c>
      <c r="C1543" t="s">
        <v>14</v>
      </c>
      <c r="D1543" t="s">
        <v>34</v>
      </c>
      <c r="E1543" t="s">
        <v>520</v>
      </c>
    </row>
    <row r="1544" spans="1:5" x14ac:dyDescent="0.25">
      <c r="A1544" t="s">
        <v>2067</v>
      </c>
      <c r="B1544" t="s">
        <v>14</v>
      </c>
      <c r="C1544" t="s">
        <v>14</v>
      </c>
      <c r="D1544" t="s">
        <v>34</v>
      </c>
      <c r="E1544" t="s">
        <v>520</v>
      </c>
    </row>
    <row r="1545" spans="1:5" x14ac:dyDescent="0.25">
      <c r="A1545" t="s">
        <v>2070</v>
      </c>
      <c r="B1545" t="s">
        <v>14</v>
      </c>
      <c r="C1545" t="s">
        <v>14</v>
      </c>
      <c r="D1545" t="s">
        <v>34</v>
      </c>
      <c r="E1545" t="s">
        <v>520</v>
      </c>
    </row>
    <row r="1546" spans="1:5" x14ac:dyDescent="0.25">
      <c r="A1546" t="s">
        <v>2069</v>
      </c>
      <c r="B1546" t="s">
        <v>14</v>
      </c>
      <c r="C1546" t="s">
        <v>14</v>
      </c>
      <c r="D1546" t="s">
        <v>34</v>
      </c>
      <c r="E1546" t="s">
        <v>520</v>
      </c>
    </row>
    <row r="1547" spans="1:5" x14ac:dyDescent="0.25">
      <c r="A1547" t="s">
        <v>2072</v>
      </c>
      <c r="B1547" t="s">
        <v>14</v>
      </c>
      <c r="C1547" t="s">
        <v>14</v>
      </c>
      <c r="D1547" t="s">
        <v>34</v>
      </c>
      <c r="E1547" t="s">
        <v>520</v>
      </c>
    </row>
    <row r="1548" spans="1:5" x14ac:dyDescent="0.25">
      <c r="A1548" t="s">
        <v>2071</v>
      </c>
      <c r="B1548" t="s">
        <v>14</v>
      </c>
      <c r="C1548" t="s">
        <v>14</v>
      </c>
      <c r="D1548" t="s">
        <v>34</v>
      </c>
      <c r="E1548" t="s">
        <v>520</v>
      </c>
    </row>
    <row r="1549" spans="1:5" x14ac:dyDescent="0.25">
      <c r="A1549" t="s">
        <v>2073</v>
      </c>
      <c r="B1549" t="s">
        <v>14</v>
      </c>
      <c r="C1549" t="s">
        <v>14</v>
      </c>
      <c r="D1549" t="s">
        <v>34</v>
      </c>
      <c r="E1549" t="s">
        <v>520</v>
      </c>
    </row>
    <row r="1550" spans="1:5" x14ac:dyDescent="0.25">
      <c r="A1550" t="s">
        <v>2074</v>
      </c>
      <c r="B1550" t="s">
        <v>14</v>
      </c>
      <c r="C1550" t="s">
        <v>14</v>
      </c>
      <c r="D1550" t="s">
        <v>34</v>
      </c>
      <c r="E1550" t="s">
        <v>520</v>
      </c>
    </row>
    <row r="1551" spans="1:5" x14ac:dyDescent="0.25">
      <c r="A1551" t="s">
        <v>2075</v>
      </c>
      <c r="B1551" t="s">
        <v>14</v>
      </c>
      <c r="C1551" t="s">
        <v>14</v>
      </c>
      <c r="D1551" t="s">
        <v>34</v>
      </c>
      <c r="E1551" t="s">
        <v>520</v>
      </c>
    </row>
    <row r="1552" spans="1:5" x14ac:dyDescent="0.25">
      <c r="A1552" t="s">
        <v>2078</v>
      </c>
      <c r="B1552" t="s">
        <v>14</v>
      </c>
      <c r="C1552" t="s">
        <v>14</v>
      </c>
      <c r="D1552" t="s">
        <v>34</v>
      </c>
      <c r="E1552" t="s">
        <v>520</v>
      </c>
    </row>
    <row r="1553" spans="1:5" x14ac:dyDescent="0.25">
      <c r="A1553" t="s">
        <v>2076</v>
      </c>
      <c r="B1553" t="s">
        <v>14</v>
      </c>
      <c r="C1553" t="s">
        <v>14</v>
      </c>
      <c r="D1553" t="s">
        <v>34</v>
      </c>
      <c r="E1553" t="s">
        <v>518</v>
      </c>
    </row>
    <row r="1554" spans="1:5" x14ac:dyDescent="0.25">
      <c r="A1554" t="s">
        <v>2079</v>
      </c>
      <c r="B1554" t="s">
        <v>14</v>
      </c>
      <c r="C1554" t="s">
        <v>14</v>
      </c>
      <c r="D1554" t="s">
        <v>34</v>
      </c>
      <c r="E1554" t="s">
        <v>520</v>
      </c>
    </row>
    <row r="1555" spans="1:5" x14ac:dyDescent="0.25">
      <c r="A1555" t="s">
        <v>2077</v>
      </c>
      <c r="B1555" t="s">
        <v>14</v>
      </c>
      <c r="C1555" t="s">
        <v>14</v>
      </c>
      <c r="D1555" t="s">
        <v>34</v>
      </c>
      <c r="E1555" t="s">
        <v>520</v>
      </c>
    </row>
    <row r="1556" spans="1:5" x14ac:dyDescent="0.25">
      <c r="A1556" t="s">
        <v>2080</v>
      </c>
      <c r="B1556" t="s">
        <v>14</v>
      </c>
      <c r="C1556" t="s">
        <v>14</v>
      </c>
      <c r="D1556" t="s">
        <v>34</v>
      </c>
      <c r="E1556" t="s">
        <v>520</v>
      </c>
    </row>
    <row r="1557" spans="1:5" x14ac:dyDescent="0.25">
      <c r="A1557" t="s">
        <v>2081</v>
      </c>
      <c r="B1557" t="s">
        <v>14</v>
      </c>
      <c r="C1557" t="s">
        <v>14</v>
      </c>
      <c r="D1557" t="s">
        <v>34</v>
      </c>
      <c r="E1557" t="s">
        <v>520</v>
      </c>
    </row>
    <row r="1558" spans="1:5" x14ac:dyDescent="0.25">
      <c r="A1558" t="s">
        <v>2082</v>
      </c>
      <c r="B1558" t="s">
        <v>14</v>
      </c>
      <c r="C1558" t="s">
        <v>14</v>
      </c>
      <c r="D1558" t="s">
        <v>34</v>
      </c>
      <c r="E1558" t="s">
        <v>520</v>
      </c>
    </row>
    <row r="1559" spans="1:5" x14ac:dyDescent="0.25">
      <c r="A1559" t="s">
        <v>2083</v>
      </c>
      <c r="B1559" t="s">
        <v>14</v>
      </c>
      <c r="C1559" t="s">
        <v>14</v>
      </c>
      <c r="D1559" t="s">
        <v>34</v>
      </c>
      <c r="E1559" t="s">
        <v>520</v>
      </c>
    </row>
    <row r="1560" spans="1:5" x14ac:dyDescent="0.25">
      <c r="A1560" t="s">
        <v>2085</v>
      </c>
      <c r="B1560" t="s">
        <v>14</v>
      </c>
      <c r="C1560" t="s">
        <v>14</v>
      </c>
      <c r="D1560" t="s">
        <v>34</v>
      </c>
      <c r="E1560" t="s">
        <v>520</v>
      </c>
    </row>
    <row r="1561" spans="1:5" x14ac:dyDescent="0.25">
      <c r="A1561" t="s">
        <v>2084</v>
      </c>
      <c r="B1561" t="s">
        <v>14</v>
      </c>
      <c r="C1561" t="s">
        <v>14</v>
      </c>
      <c r="D1561" t="s">
        <v>34</v>
      </c>
      <c r="E1561" t="s">
        <v>520</v>
      </c>
    </row>
    <row r="1562" spans="1:5" x14ac:dyDescent="0.25">
      <c r="A1562" t="s">
        <v>2086</v>
      </c>
      <c r="B1562" t="s">
        <v>14</v>
      </c>
      <c r="C1562" t="s">
        <v>14</v>
      </c>
      <c r="D1562" t="s">
        <v>34</v>
      </c>
      <c r="E1562" t="s">
        <v>520</v>
      </c>
    </row>
    <row r="1563" spans="1:5" x14ac:dyDescent="0.25">
      <c r="A1563" t="s">
        <v>2089</v>
      </c>
      <c r="B1563" t="s">
        <v>14</v>
      </c>
      <c r="C1563" t="s">
        <v>14</v>
      </c>
      <c r="D1563" t="s">
        <v>34</v>
      </c>
      <c r="E1563" t="s">
        <v>520</v>
      </c>
    </row>
    <row r="1564" spans="1:5" x14ac:dyDescent="0.25">
      <c r="A1564" t="s">
        <v>2087</v>
      </c>
      <c r="B1564" t="s">
        <v>14</v>
      </c>
      <c r="C1564" t="s">
        <v>14</v>
      </c>
      <c r="D1564" t="s">
        <v>34</v>
      </c>
      <c r="E1564" t="s">
        <v>520</v>
      </c>
    </row>
    <row r="1565" spans="1:5" x14ac:dyDescent="0.25">
      <c r="A1565" t="s">
        <v>2090</v>
      </c>
      <c r="B1565" t="s">
        <v>14</v>
      </c>
      <c r="C1565" t="s">
        <v>14</v>
      </c>
      <c r="D1565" t="s">
        <v>34</v>
      </c>
      <c r="E1565" t="s">
        <v>520</v>
      </c>
    </row>
    <row r="1566" spans="1:5" x14ac:dyDescent="0.25">
      <c r="A1566" t="s">
        <v>2088</v>
      </c>
      <c r="B1566" t="s">
        <v>14</v>
      </c>
      <c r="C1566" t="s">
        <v>14</v>
      </c>
      <c r="D1566" t="s">
        <v>34</v>
      </c>
      <c r="E1566" t="s">
        <v>520</v>
      </c>
    </row>
    <row r="1567" spans="1:5" x14ac:dyDescent="0.25">
      <c r="A1567" t="s">
        <v>2092</v>
      </c>
      <c r="B1567" t="s">
        <v>14</v>
      </c>
      <c r="C1567" t="s">
        <v>14</v>
      </c>
      <c r="D1567" t="s">
        <v>34</v>
      </c>
      <c r="E1567" t="s">
        <v>520</v>
      </c>
    </row>
    <row r="1568" spans="1:5" x14ac:dyDescent="0.25">
      <c r="A1568" t="s">
        <v>2091</v>
      </c>
      <c r="B1568" t="s">
        <v>14</v>
      </c>
      <c r="C1568" t="s">
        <v>14</v>
      </c>
      <c r="D1568" t="s">
        <v>34</v>
      </c>
      <c r="E1568" t="s">
        <v>520</v>
      </c>
    </row>
    <row r="1569" spans="1:5" x14ac:dyDescent="0.25">
      <c r="A1569" t="s">
        <v>2094</v>
      </c>
      <c r="B1569" t="s">
        <v>14</v>
      </c>
      <c r="C1569" t="s">
        <v>14</v>
      </c>
      <c r="D1569" t="s">
        <v>34</v>
      </c>
      <c r="E1569" t="s">
        <v>520</v>
      </c>
    </row>
    <row r="1570" spans="1:5" x14ac:dyDescent="0.25">
      <c r="A1570" t="s">
        <v>2093</v>
      </c>
      <c r="B1570" t="s">
        <v>14</v>
      </c>
      <c r="C1570" t="s">
        <v>14</v>
      </c>
      <c r="D1570" t="s">
        <v>34</v>
      </c>
      <c r="E1570" t="s">
        <v>520</v>
      </c>
    </row>
    <row r="1571" spans="1:5" x14ac:dyDescent="0.25">
      <c r="A1571" t="s">
        <v>2097</v>
      </c>
      <c r="B1571" t="s">
        <v>14</v>
      </c>
      <c r="C1571" t="s">
        <v>14</v>
      </c>
      <c r="D1571" t="s">
        <v>34</v>
      </c>
      <c r="E1571" t="s">
        <v>673</v>
      </c>
    </row>
    <row r="1572" spans="1:5" x14ac:dyDescent="0.25">
      <c r="A1572" t="s">
        <v>2095</v>
      </c>
      <c r="B1572" t="s">
        <v>14</v>
      </c>
      <c r="C1572" t="s">
        <v>14</v>
      </c>
      <c r="D1572" t="s">
        <v>34</v>
      </c>
      <c r="E1572" t="s">
        <v>673</v>
      </c>
    </row>
    <row r="1573" spans="1:5" x14ac:dyDescent="0.25">
      <c r="A1573" t="s">
        <v>2096</v>
      </c>
      <c r="B1573" t="s">
        <v>14</v>
      </c>
      <c r="C1573" t="s">
        <v>14</v>
      </c>
      <c r="D1573" t="s">
        <v>34</v>
      </c>
      <c r="E1573" t="s">
        <v>673</v>
      </c>
    </row>
    <row r="1574" spans="1:5" x14ac:dyDescent="0.25">
      <c r="A1574" t="s">
        <v>2098</v>
      </c>
      <c r="B1574" t="s">
        <v>14</v>
      </c>
      <c r="C1574" t="s">
        <v>14</v>
      </c>
      <c r="D1574" t="s">
        <v>64</v>
      </c>
      <c r="E1574" t="s">
        <v>517</v>
      </c>
    </row>
    <row r="1575" spans="1:5" x14ac:dyDescent="0.25">
      <c r="A1575" t="s">
        <v>2099</v>
      </c>
      <c r="B1575" t="s">
        <v>14</v>
      </c>
      <c r="C1575" t="s">
        <v>14</v>
      </c>
      <c r="D1575" t="s">
        <v>64</v>
      </c>
      <c r="E1575" t="s">
        <v>517</v>
      </c>
    </row>
    <row r="1576" spans="1:5" x14ac:dyDescent="0.25">
      <c r="A1576" t="s">
        <v>2101</v>
      </c>
      <c r="B1576" t="s">
        <v>14</v>
      </c>
      <c r="C1576" t="s">
        <v>14</v>
      </c>
      <c r="D1576" t="s">
        <v>34</v>
      </c>
      <c r="E1576" t="s">
        <v>520</v>
      </c>
    </row>
    <row r="1577" spans="1:5" x14ac:dyDescent="0.25">
      <c r="A1577" t="s">
        <v>2100</v>
      </c>
      <c r="B1577" t="s">
        <v>14</v>
      </c>
      <c r="C1577" t="s">
        <v>14</v>
      </c>
      <c r="D1577" t="s">
        <v>34</v>
      </c>
      <c r="E1577" t="s">
        <v>520</v>
      </c>
    </row>
    <row r="1578" spans="1:5" x14ac:dyDescent="0.25">
      <c r="A1578" t="s">
        <v>2102</v>
      </c>
      <c r="B1578" t="s">
        <v>14</v>
      </c>
      <c r="C1578" t="s">
        <v>14</v>
      </c>
      <c r="D1578" t="s">
        <v>34</v>
      </c>
      <c r="E1578" t="s">
        <v>520</v>
      </c>
    </row>
    <row r="1579" spans="1:5" x14ac:dyDescent="0.25">
      <c r="A1579" t="s">
        <v>2103</v>
      </c>
      <c r="B1579" t="s">
        <v>14</v>
      </c>
      <c r="C1579" t="s">
        <v>14</v>
      </c>
      <c r="D1579" t="s">
        <v>34</v>
      </c>
      <c r="E1579" t="s">
        <v>520</v>
      </c>
    </row>
    <row r="1580" spans="1:5" x14ac:dyDescent="0.25">
      <c r="A1580" t="s">
        <v>2104</v>
      </c>
      <c r="B1580" t="s">
        <v>14</v>
      </c>
      <c r="C1580" t="s">
        <v>14</v>
      </c>
      <c r="D1580" t="s">
        <v>34</v>
      </c>
      <c r="E1580" t="s">
        <v>520</v>
      </c>
    </row>
    <row r="1581" spans="1:5" x14ac:dyDescent="0.25">
      <c r="A1581" t="s">
        <v>2105</v>
      </c>
      <c r="B1581" t="s">
        <v>14</v>
      </c>
      <c r="C1581" t="s">
        <v>14</v>
      </c>
      <c r="D1581" t="s">
        <v>34</v>
      </c>
      <c r="E1581" t="s">
        <v>520</v>
      </c>
    </row>
    <row r="1582" spans="1:5" x14ac:dyDescent="0.25">
      <c r="A1582" t="s">
        <v>2108</v>
      </c>
      <c r="B1582" t="s">
        <v>14</v>
      </c>
      <c r="C1582" t="s">
        <v>14</v>
      </c>
      <c r="D1582" t="s">
        <v>34</v>
      </c>
      <c r="E1582" t="s">
        <v>520</v>
      </c>
    </row>
    <row r="1583" spans="1:5" x14ac:dyDescent="0.25">
      <c r="A1583" t="s">
        <v>2107</v>
      </c>
      <c r="B1583" t="s">
        <v>14</v>
      </c>
      <c r="C1583" t="s">
        <v>14</v>
      </c>
      <c r="D1583" t="s">
        <v>34</v>
      </c>
      <c r="E1583" t="s">
        <v>520</v>
      </c>
    </row>
    <row r="1584" spans="1:5" x14ac:dyDescent="0.25">
      <c r="A1584" t="s">
        <v>2106</v>
      </c>
      <c r="B1584" t="s">
        <v>14</v>
      </c>
      <c r="C1584" t="s">
        <v>14</v>
      </c>
      <c r="D1584" t="s">
        <v>34</v>
      </c>
      <c r="E1584" t="s">
        <v>520</v>
      </c>
    </row>
    <row r="1585" spans="1:5" x14ac:dyDescent="0.25">
      <c r="A1585" t="s">
        <v>2110</v>
      </c>
      <c r="B1585" t="s">
        <v>14</v>
      </c>
      <c r="C1585" t="s">
        <v>14</v>
      </c>
      <c r="D1585" t="s">
        <v>34</v>
      </c>
      <c r="E1585" t="s">
        <v>520</v>
      </c>
    </row>
    <row r="1586" spans="1:5" x14ac:dyDescent="0.25">
      <c r="A1586" t="s">
        <v>2111</v>
      </c>
      <c r="B1586" t="s">
        <v>14</v>
      </c>
      <c r="C1586" t="s">
        <v>14</v>
      </c>
      <c r="D1586" t="s">
        <v>34</v>
      </c>
      <c r="E1586" t="s">
        <v>520</v>
      </c>
    </row>
    <row r="1587" spans="1:5" x14ac:dyDescent="0.25">
      <c r="A1587" t="s">
        <v>2109</v>
      </c>
      <c r="B1587" t="s">
        <v>14</v>
      </c>
      <c r="C1587" t="s">
        <v>14</v>
      </c>
      <c r="D1587" t="s">
        <v>34</v>
      </c>
      <c r="E1587" t="s">
        <v>520</v>
      </c>
    </row>
    <row r="1588" spans="1:5" x14ac:dyDescent="0.25">
      <c r="A1588" t="s">
        <v>2113</v>
      </c>
      <c r="B1588" t="s">
        <v>14</v>
      </c>
      <c r="C1588" t="s">
        <v>14</v>
      </c>
      <c r="D1588" t="s">
        <v>64</v>
      </c>
      <c r="E1588" t="s">
        <v>517</v>
      </c>
    </row>
    <row r="1589" spans="1:5" x14ac:dyDescent="0.25">
      <c r="A1589" t="s">
        <v>2112</v>
      </c>
      <c r="B1589" t="s">
        <v>14</v>
      </c>
      <c r="C1589" t="s">
        <v>14</v>
      </c>
      <c r="D1589" t="s">
        <v>64</v>
      </c>
      <c r="E1589" t="s">
        <v>517</v>
      </c>
    </row>
    <row r="1590" spans="1:5" x14ac:dyDescent="0.25">
      <c r="A1590" t="s">
        <v>2114</v>
      </c>
      <c r="B1590" t="s">
        <v>14</v>
      </c>
      <c r="C1590" t="s">
        <v>14</v>
      </c>
      <c r="D1590" t="s">
        <v>34</v>
      </c>
      <c r="E1590" t="s">
        <v>520</v>
      </c>
    </row>
    <row r="1591" spans="1:5" x14ac:dyDescent="0.25">
      <c r="A1591" t="s">
        <v>2115</v>
      </c>
      <c r="B1591" t="s">
        <v>14</v>
      </c>
      <c r="C1591" t="s">
        <v>14</v>
      </c>
      <c r="D1591" t="s">
        <v>34</v>
      </c>
      <c r="E1591" t="s">
        <v>520</v>
      </c>
    </row>
    <row r="1592" spans="1:5" x14ac:dyDescent="0.25">
      <c r="A1592" t="s">
        <v>2116</v>
      </c>
      <c r="B1592" t="s">
        <v>14</v>
      </c>
      <c r="C1592" t="s">
        <v>14</v>
      </c>
      <c r="D1592" t="s">
        <v>34</v>
      </c>
      <c r="E1592" t="s">
        <v>520</v>
      </c>
    </row>
    <row r="1593" spans="1:5" x14ac:dyDescent="0.25">
      <c r="A1593" t="s">
        <v>2118</v>
      </c>
      <c r="B1593" t="s">
        <v>14</v>
      </c>
      <c r="C1593" t="s">
        <v>14</v>
      </c>
      <c r="D1593" t="s">
        <v>34</v>
      </c>
      <c r="E1593" t="s">
        <v>520</v>
      </c>
    </row>
    <row r="1594" spans="1:5" x14ac:dyDescent="0.25">
      <c r="A1594" t="s">
        <v>2117</v>
      </c>
      <c r="B1594" t="s">
        <v>14</v>
      </c>
      <c r="C1594" t="s">
        <v>14</v>
      </c>
      <c r="D1594" t="s">
        <v>34</v>
      </c>
      <c r="E1594" t="s">
        <v>520</v>
      </c>
    </row>
    <row r="1595" spans="1:5" x14ac:dyDescent="0.25">
      <c r="A1595" t="s">
        <v>2119</v>
      </c>
      <c r="B1595" t="s">
        <v>14</v>
      </c>
      <c r="C1595" t="s">
        <v>14</v>
      </c>
      <c r="D1595" t="s">
        <v>34</v>
      </c>
      <c r="E1595" t="s">
        <v>520</v>
      </c>
    </row>
    <row r="1596" spans="1:5" x14ac:dyDescent="0.25">
      <c r="A1596" t="s">
        <v>2121</v>
      </c>
      <c r="B1596" t="s">
        <v>14</v>
      </c>
      <c r="C1596" t="s">
        <v>14</v>
      </c>
      <c r="D1596" t="s">
        <v>34</v>
      </c>
      <c r="E1596" t="s">
        <v>520</v>
      </c>
    </row>
    <row r="1597" spans="1:5" x14ac:dyDescent="0.25">
      <c r="A1597" t="s">
        <v>2120</v>
      </c>
      <c r="B1597" t="s">
        <v>14</v>
      </c>
      <c r="C1597" t="s">
        <v>14</v>
      </c>
      <c r="D1597" t="s">
        <v>34</v>
      </c>
      <c r="E1597" t="s">
        <v>520</v>
      </c>
    </row>
    <row r="1598" spans="1:5" x14ac:dyDescent="0.25">
      <c r="A1598" t="s">
        <v>2123</v>
      </c>
      <c r="B1598" t="s">
        <v>14</v>
      </c>
      <c r="C1598" t="s">
        <v>14</v>
      </c>
      <c r="D1598" t="s">
        <v>34</v>
      </c>
      <c r="E1598" t="s">
        <v>520</v>
      </c>
    </row>
    <row r="1599" spans="1:5" x14ac:dyDescent="0.25">
      <c r="A1599" t="s">
        <v>2122</v>
      </c>
      <c r="B1599" t="s">
        <v>14</v>
      </c>
      <c r="C1599" t="s">
        <v>14</v>
      </c>
      <c r="D1599" t="s">
        <v>34</v>
      </c>
      <c r="E1599" t="s">
        <v>520</v>
      </c>
    </row>
    <row r="1600" spans="1:5" x14ac:dyDescent="0.25">
      <c r="A1600" t="s">
        <v>2124</v>
      </c>
      <c r="B1600" t="s">
        <v>14</v>
      </c>
      <c r="C1600" t="s">
        <v>14</v>
      </c>
      <c r="D1600" t="s">
        <v>34</v>
      </c>
      <c r="E1600" t="s">
        <v>520</v>
      </c>
    </row>
    <row r="1601" spans="1:5" x14ac:dyDescent="0.25">
      <c r="A1601" t="s">
        <v>2125</v>
      </c>
      <c r="B1601" t="s">
        <v>14</v>
      </c>
      <c r="C1601" t="s">
        <v>14</v>
      </c>
      <c r="D1601" t="s">
        <v>34</v>
      </c>
      <c r="E1601" t="s">
        <v>637</v>
      </c>
    </row>
    <row r="1602" spans="1:5" x14ac:dyDescent="0.25">
      <c r="A1602" t="s">
        <v>2127</v>
      </c>
      <c r="B1602" t="s">
        <v>14</v>
      </c>
      <c r="C1602" t="s">
        <v>14</v>
      </c>
      <c r="D1602" t="s">
        <v>34</v>
      </c>
      <c r="E1602" t="s">
        <v>520</v>
      </c>
    </row>
    <row r="1603" spans="1:5" x14ac:dyDescent="0.25">
      <c r="A1603" t="s">
        <v>2128</v>
      </c>
      <c r="B1603" t="s">
        <v>14</v>
      </c>
      <c r="C1603" t="s">
        <v>14</v>
      </c>
      <c r="D1603" t="s">
        <v>34</v>
      </c>
      <c r="E1603" t="s">
        <v>520</v>
      </c>
    </row>
    <row r="1604" spans="1:5" x14ac:dyDescent="0.25">
      <c r="A1604" t="s">
        <v>2126</v>
      </c>
      <c r="B1604" t="s">
        <v>14</v>
      </c>
      <c r="C1604" t="s">
        <v>14</v>
      </c>
      <c r="D1604" t="s">
        <v>34</v>
      </c>
      <c r="E1604" t="s">
        <v>520</v>
      </c>
    </row>
    <row r="1605" spans="1:5" x14ac:dyDescent="0.25">
      <c r="A1605" t="s">
        <v>2130</v>
      </c>
      <c r="B1605" t="s">
        <v>14</v>
      </c>
      <c r="C1605" t="s">
        <v>14</v>
      </c>
      <c r="D1605" t="s">
        <v>34</v>
      </c>
      <c r="E1605" t="s">
        <v>520</v>
      </c>
    </row>
    <row r="1606" spans="1:5" x14ac:dyDescent="0.25">
      <c r="A1606" t="s">
        <v>2131</v>
      </c>
      <c r="B1606" t="s">
        <v>14</v>
      </c>
      <c r="C1606" t="s">
        <v>14</v>
      </c>
      <c r="D1606" t="s">
        <v>34</v>
      </c>
      <c r="E1606" t="s">
        <v>520</v>
      </c>
    </row>
    <row r="1607" spans="1:5" x14ac:dyDescent="0.25">
      <c r="A1607" t="s">
        <v>2129</v>
      </c>
      <c r="B1607" t="s">
        <v>14</v>
      </c>
      <c r="C1607" t="s">
        <v>14</v>
      </c>
      <c r="D1607" t="s">
        <v>34</v>
      </c>
      <c r="E1607" t="s">
        <v>520</v>
      </c>
    </row>
    <row r="1608" spans="1:5" x14ac:dyDescent="0.25">
      <c r="A1608" t="s">
        <v>2133</v>
      </c>
      <c r="B1608" t="s">
        <v>14</v>
      </c>
      <c r="C1608" t="s">
        <v>14</v>
      </c>
      <c r="D1608" t="s">
        <v>34</v>
      </c>
      <c r="E1608" t="s">
        <v>520</v>
      </c>
    </row>
    <row r="1609" spans="1:5" x14ac:dyDescent="0.25">
      <c r="A1609" t="s">
        <v>2132</v>
      </c>
      <c r="B1609" t="s">
        <v>14</v>
      </c>
      <c r="C1609" t="s">
        <v>14</v>
      </c>
      <c r="D1609" t="s">
        <v>34</v>
      </c>
      <c r="E1609" t="s">
        <v>520</v>
      </c>
    </row>
    <row r="1610" spans="1:5" x14ac:dyDescent="0.25">
      <c r="A1610" t="s">
        <v>2134</v>
      </c>
      <c r="B1610" t="s">
        <v>14</v>
      </c>
      <c r="C1610" t="s">
        <v>14</v>
      </c>
      <c r="D1610" t="s">
        <v>34</v>
      </c>
      <c r="E1610" t="s">
        <v>520</v>
      </c>
    </row>
    <row r="1611" spans="1:5" x14ac:dyDescent="0.25">
      <c r="A1611" t="s">
        <v>2135</v>
      </c>
      <c r="B1611" t="s">
        <v>14</v>
      </c>
      <c r="C1611" t="s">
        <v>14</v>
      </c>
      <c r="D1611" t="s">
        <v>34</v>
      </c>
      <c r="E1611" t="s">
        <v>520</v>
      </c>
    </row>
    <row r="1612" spans="1:5" x14ac:dyDescent="0.25">
      <c r="A1612" t="s">
        <v>2136</v>
      </c>
      <c r="B1612" t="s">
        <v>14</v>
      </c>
      <c r="C1612" t="s">
        <v>14</v>
      </c>
      <c r="D1612" t="s">
        <v>34</v>
      </c>
      <c r="E1612" t="s">
        <v>520</v>
      </c>
    </row>
    <row r="1613" spans="1:5" x14ac:dyDescent="0.25">
      <c r="A1613" t="s">
        <v>2138</v>
      </c>
      <c r="B1613" t="s">
        <v>14</v>
      </c>
      <c r="C1613" t="s">
        <v>14</v>
      </c>
      <c r="D1613" t="s">
        <v>34</v>
      </c>
      <c r="E1613" t="s">
        <v>520</v>
      </c>
    </row>
    <row r="1614" spans="1:5" x14ac:dyDescent="0.25">
      <c r="A1614" t="s">
        <v>2137</v>
      </c>
      <c r="B1614" t="s">
        <v>14</v>
      </c>
      <c r="C1614" t="s">
        <v>14</v>
      </c>
      <c r="D1614" t="s">
        <v>34</v>
      </c>
      <c r="E1614" t="s">
        <v>520</v>
      </c>
    </row>
    <row r="1615" spans="1:5" x14ac:dyDescent="0.25">
      <c r="A1615" t="s">
        <v>2139</v>
      </c>
      <c r="B1615" t="s">
        <v>14</v>
      </c>
      <c r="C1615" t="s">
        <v>14</v>
      </c>
      <c r="D1615" t="s">
        <v>34</v>
      </c>
      <c r="E1615" t="s">
        <v>520</v>
      </c>
    </row>
    <row r="1616" spans="1:5" x14ac:dyDescent="0.25">
      <c r="A1616" t="s">
        <v>2140</v>
      </c>
      <c r="B1616" t="s">
        <v>14</v>
      </c>
      <c r="C1616" t="s">
        <v>14</v>
      </c>
      <c r="D1616" t="s">
        <v>34</v>
      </c>
      <c r="E1616" t="s">
        <v>520</v>
      </c>
    </row>
    <row r="1617" spans="1:5" x14ac:dyDescent="0.25">
      <c r="A1617" t="s">
        <v>2142</v>
      </c>
      <c r="B1617" t="s">
        <v>14</v>
      </c>
      <c r="C1617" t="s">
        <v>14</v>
      </c>
      <c r="D1617" t="s">
        <v>34</v>
      </c>
      <c r="E1617" t="s">
        <v>520</v>
      </c>
    </row>
    <row r="1618" spans="1:5" x14ac:dyDescent="0.25">
      <c r="A1618" t="s">
        <v>2141</v>
      </c>
      <c r="B1618" t="s">
        <v>14</v>
      </c>
      <c r="C1618" t="s">
        <v>14</v>
      </c>
      <c r="D1618" t="s">
        <v>34</v>
      </c>
      <c r="E1618" t="s">
        <v>520</v>
      </c>
    </row>
    <row r="1619" spans="1:5" x14ac:dyDescent="0.25">
      <c r="A1619" t="s">
        <v>2143</v>
      </c>
      <c r="B1619" t="s">
        <v>14</v>
      </c>
      <c r="C1619" t="s">
        <v>14</v>
      </c>
      <c r="D1619" t="s">
        <v>64</v>
      </c>
      <c r="E1619" t="s">
        <v>517</v>
      </c>
    </row>
    <row r="1620" spans="1:5" x14ac:dyDescent="0.25">
      <c r="A1620" t="s">
        <v>2144</v>
      </c>
      <c r="B1620" t="s">
        <v>14</v>
      </c>
      <c r="C1620" t="s">
        <v>14</v>
      </c>
      <c r="D1620" t="s">
        <v>64</v>
      </c>
      <c r="E1620" t="s">
        <v>517</v>
      </c>
    </row>
    <row r="1621" spans="1:5" x14ac:dyDescent="0.25">
      <c r="A1621" t="s">
        <v>2145</v>
      </c>
      <c r="B1621" t="s">
        <v>14</v>
      </c>
      <c r="C1621" t="s">
        <v>14</v>
      </c>
      <c r="D1621" t="s">
        <v>34</v>
      </c>
      <c r="E1621" t="s">
        <v>520</v>
      </c>
    </row>
    <row r="1622" spans="1:5" x14ac:dyDescent="0.25">
      <c r="A1622" t="s">
        <v>2148</v>
      </c>
      <c r="B1622" t="s">
        <v>14</v>
      </c>
      <c r="C1622" t="s">
        <v>14</v>
      </c>
      <c r="D1622" t="s">
        <v>34</v>
      </c>
      <c r="E1622" t="s">
        <v>520</v>
      </c>
    </row>
    <row r="1623" spans="1:5" x14ac:dyDescent="0.25">
      <c r="A1623" t="s">
        <v>2147</v>
      </c>
      <c r="B1623" t="s">
        <v>14</v>
      </c>
      <c r="C1623" t="s">
        <v>14</v>
      </c>
      <c r="D1623" t="s">
        <v>34</v>
      </c>
      <c r="E1623" t="s">
        <v>520</v>
      </c>
    </row>
    <row r="1624" spans="1:5" x14ac:dyDescent="0.25">
      <c r="A1624" t="s">
        <v>2146</v>
      </c>
      <c r="B1624" t="s">
        <v>14</v>
      </c>
      <c r="C1624" t="s">
        <v>14</v>
      </c>
      <c r="D1624" t="s">
        <v>34</v>
      </c>
      <c r="E1624" t="s">
        <v>520</v>
      </c>
    </row>
    <row r="1625" spans="1:5" x14ac:dyDescent="0.25">
      <c r="A1625" t="s">
        <v>2149</v>
      </c>
      <c r="B1625" t="s">
        <v>14</v>
      </c>
      <c r="C1625" t="s">
        <v>14</v>
      </c>
      <c r="D1625" t="s">
        <v>34</v>
      </c>
      <c r="E1625" t="s">
        <v>520</v>
      </c>
    </row>
    <row r="1626" spans="1:5" x14ac:dyDescent="0.25">
      <c r="A1626" t="s">
        <v>2150</v>
      </c>
      <c r="B1626" t="s">
        <v>14</v>
      </c>
      <c r="C1626" t="s">
        <v>14</v>
      </c>
      <c r="D1626" t="s">
        <v>34</v>
      </c>
      <c r="E1626" t="s">
        <v>520</v>
      </c>
    </row>
    <row r="1627" spans="1:5" x14ac:dyDescent="0.25">
      <c r="A1627" t="s">
        <v>2151</v>
      </c>
      <c r="B1627" t="s">
        <v>14</v>
      </c>
      <c r="C1627" t="s">
        <v>14</v>
      </c>
      <c r="D1627" t="s">
        <v>34</v>
      </c>
      <c r="E1627" t="s">
        <v>520</v>
      </c>
    </row>
    <row r="1628" spans="1:5" x14ac:dyDescent="0.25">
      <c r="A1628" t="s">
        <v>43470</v>
      </c>
      <c r="B1628" t="s">
        <v>14</v>
      </c>
      <c r="C1628" t="s">
        <v>14</v>
      </c>
      <c r="D1628" t="s">
        <v>64</v>
      </c>
      <c r="E1628" t="s">
        <v>683</v>
      </c>
    </row>
    <row r="1629" spans="1:5" x14ac:dyDescent="0.25">
      <c r="A1629" t="s">
        <v>43471</v>
      </c>
      <c r="B1629" t="s">
        <v>14</v>
      </c>
      <c r="C1629" t="s">
        <v>14</v>
      </c>
      <c r="D1629" t="s">
        <v>64</v>
      </c>
      <c r="E1629" t="s">
        <v>520</v>
      </c>
    </row>
    <row r="1630" spans="1:5" x14ac:dyDescent="0.25">
      <c r="A1630" t="s">
        <v>2153</v>
      </c>
      <c r="B1630" t="s">
        <v>14</v>
      </c>
      <c r="C1630" t="s">
        <v>14</v>
      </c>
      <c r="D1630" t="s">
        <v>34</v>
      </c>
      <c r="E1630" t="s">
        <v>520</v>
      </c>
    </row>
    <row r="1631" spans="1:5" x14ac:dyDescent="0.25">
      <c r="A1631" t="s">
        <v>2152</v>
      </c>
      <c r="B1631" t="s">
        <v>14</v>
      </c>
      <c r="C1631" t="s">
        <v>14</v>
      </c>
      <c r="D1631" t="s">
        <v>34</v>
      </c>
      <c r="E1631" t="s">
        <v>520</v>
      </c>
    </row>
    <row r="1632" spans="1:5" x14ac:dyDescent="0.25">
      <c r="A1632" t="s">
        <v>2154</v>
      </c>
      <c r="B1632" t="s">
        <v>14</v>
      </c>
      <c r="C1632" t="s">
        <v>14</v>
      </c>
      <c r="D1632" t="s">
        <v>34</v>
      </c>
      <c r="E1632" t="s">
        <v>520</v>
      </c>
    </row>
    <row r="1633" spans="1:5" x14ac:dyDescent="0.25">
      <c r="A1633" t="s">
        <v>2156</v>
      </c>
      <c r="B1633" t="s">
        <v>14</v>
      </c>
      <c r="C1633" t="s">
        <v>14</v>
      </c>
      <c r="D1633" t="s">
        <v>34</v>
      </c>
      <c r="E1633" t="s">
        <v>520</v>
      </c>
    </row>
    <row r="1634" spans="1:5" x14ac:dyDescent="0.25">
      <c r="A1634" t="s">
        <v>2155</v>
      </c>
      <c r="B1634" t="s">
        <v>14</v>
      </c>
      <c r="C1634" t="s">
        <v>14</v>
      </c>
      <c r="D1634" t="s">
        <v>34</v>
      </c>
      <c r="E1634" t="s">
        <v>520</v>
      </c>
    </row>
    <row r="1635" spans="1:5" x14ac:dyDescent="0.25">
      <c r="A1635" t="s">
        <v>2157</v>
      </c>
      <c r="B1635" t="s">
        <v>14</v>
      </c>
      <c r="C1635" t="s">
        <v>14</v>
      </c>
      <c r="D1635" t="s">
        <v>34</v>
      </c>
      <c r="E1635" t="s">
        <v>520</v>
      </c>
    </row>
    <row r="1636" spans="1:5" x14ac:dyDescent="0.25">
      <c r="A1636" t="s">
        <v>2158</v>
      </c>
      <c r="B1636" t="s">
        <v>14</v>
      </c>
      <c r="C1636" t="s">
        <v>14</v>
      </c>
      <c r="D1636" t="s">
        <v>34</v>
      </c>
      <c r="E1636" t="s">
        <v>520</v>
      </c>
    </row>
    <row r="1637" spans="1:5" x14ac:dyDescent="0.25">
      <c r="A1637" t="s">
        <v>2159</v>
      </c>
      <c r="B1637" t="s">
        <v>14</v>
      </c>
      <c r="C1637" t="s">
        <v>14</v>
      </c>
      <c r="D1637" t="s">
        <v>34</v>
      </c>
      <c r="E1637" t="s">
        <v>520</v>
      </c>
    </row>
    <row r="1638" spans="1:5" x14ac:dyDescent="0.25">
      <c r="A1638" t="s">
        <v>2161</v>
      </c>
      <c r="B1638" t="s">
        <v>14</v>
      </c>
      <c r="C1638" t="s">
        <v>14</v>
      </c>
      <c r="D1638" t="s">
        <v>34</v>
      </c>
      <c r="E1638" t="s">
        <v>520</v>
      </c>
    </row>
    <row r="1639" spans="1:5" x14ac:dyDescent="0.25">
      <c r="A1639" t="s">
        <v>2160</v>
      </c>
      <c r="B1639" t="s">
        <v>14</v>
      </c>
      <c r="C1639" t="s">
        <v>14</v>
      </c>
      <c r="D1639" t="s">
        <v>34</v>
      </c>
      <c r="E1639" t="s">
        <v>520</v>
      </c>
    </row>
    <row r="1640" spans="1:5" x14ac:dyDescent="0.25">
      <c r="A1640" t="s">
        <v>2162</v>
      </c>
      <c r="B1640" t="s">
        <v>14</v>
      </c>
      <c r="C1640" t="s">
        <v>14</v>
      </c>
      <c r="D1640" t="s">
        <v>34</v>
      </c>
      <c r="E1640" t="s">
        <v>520</v>
      </c>
    </row>
    <row r="1641" spans="1:5" x14ac:dyDescent="0.25">
      <c r="A1641" t="s">
        <v>2163</v>
      </c>
      <c r="B1641" t="s">
        <v>14</v>
      </c>
      <c r="C1641" t="s">
        <v>14</v>
      </c>
      <c r="D1641" t="s">
        <v>34</v>
      </c>
      <c r="E1641" t="s">
        <v>520</v>
      </c>
    </row>
    <row r="1642" spans="1:5" x14ac:dyDescent="0.25">
      <c r="A1642" t="s">
        <v>2165</v>
      </c>
      <c r="B1642" t="s">
        <v>14</v>
      </c>
      <c r="C1642" t="s">
        <v>14</v>
      </c>
      <c r="D1642" t="s">
        <v>34</v>
      </c>
      <c r="E1642" t="s">
        <v>520</v>
      </c>
    </row>
    <row r="1643" spans="1:5" x14ac:dyDescent="0.25">
      <c r="A1643" t="s">
        <v>2164</v>
      </c>
      <c r="B1643" t="s">
        <v>14</v>
      </c>
      <c r="C1643" t="s">
        <v>14</v>
      </c>
      <c r="D1643" t="s">
        <v>34</v>
      </c>
      <c r="E1643" t="s">
        <v>520</v>
      </c>
    </row>
    <row r="1644" spans="1:5" x14ac:dyDescent="0.25">
      <c r="A1644" t="s">
        <v>2166</v>
      </c>
      <c r="B1644" t="s">
        <v>14</v>
      </c>
      <c r="C1644" t="s">
        <v>14</v>
      </c>
      <c r="D1644" t="s">
        <v>34</v>
      </c>
      <c r="E1644" t="s">
        <v>520</v>
      </c>
    </row>
    <row r="1645" spans="1:5" x14ac:dyDescent="0.25">
      <c r="A1645" t="s">
        <v>2168</v>
      </c>
      <c r="B1645" t="s">
        <v>14</v>
      </c>
      <c r="C1645" t="s">
        <v>14</v>
      </c>
      <c r="D1645" t="s">
        <v>34</v>
      </c>
      <c r="E1645" t="s">
        <v>520</v>
      </c>
    </row>
    <row r="1646" spans="1:5" x14ac:dyDescent="0.25">
      <c r="A1646" t="s">
        <v>2167</v>
      </c>
      <c r="B1646" t="s">
        <v>14</v>
      </c>
      <c r="C1646" t="s">
        <v>14</v>
      </c>
      <c r="D1646" t="s">
        <v>34</v>
      </c>
      <c r="E1646" t="s">
        <v>520</v>
      </c>
    </row>
    <row r="1647" spans="1:5" x14ac:dyDescent="0.25">
      <c r="A1647" t="s">
        <v>2169</v>
      </c>
      <c r="B1647" t="s">
        <v>14</v>
      </c>
      <c r="C1647" t="s">
        <v>14</v>
      </c>
      <c r="D1647" t="s">
        <v>34</v>
      </c>
      <c r="E1647" t="s">
        <v>520</v>
      </c>
    </row>
    <row r="1648" spans="1:5" x14ac:dyDescent="0.25">
      <c r="A1648" t="s">
        <v>2170</v>
      </c>
      <c r="B1648" t="s">
        <v>14</v>
      </c>
      <c r="C1648" t="s">
        <v>14</v>
      </c>
      <c r="D1648" t="s">
        <v>34</v>
      </c>
      <c r="E1648" t="s">
        <v>520</v>
      </c>
    </row>
    <row r="1649" spans="1:5" x14ac:dyDescent="0.25">
      <c r="A1649" t="s">
        <v>2171</v>
      </c>
      <c r="B1649" t="s">
        <v>14</v>
      </c>
      <c r="C1649" t="s">
        <v>14</v>
      </c>
      <c r="D1649" t="s">
        <v>34</v>
      </c>
      <c r="E1649" t="s">
        <v>520</v>
      </c>
    </row>
    <row r="1650" spans="1:5" x14ac:dyDescent="0.25">
      <c r="A1650" t="s">
        <v>2172</v>
      </c>
      <c r="B1650" t="s">
        <v>14</v>
      </c>
      <c r="C1650" t="s">
        <v>14</v>
      </c>
      <c r="D1650" t="s">
        <v>34</v>
      </c>
      <c r="E1650" t="s">
        <v>520</v>
      </c>
    </row>
    <row r="1651" spans="1:5" x14ac:dyDescent="0.25">
      <c r="A1651" t="s">
        <v>2173</v>
      </c>
      <c r="B1651" t="s">
        <v>14</v>
      </c>
      <c r="C1651" t="s">
        <v>14</v>
      </c>
      <c r="D1651" t="s">
        <v>34</v>
      </c>
      <c r="E1651" t="s">
        <v>520</v>
      </c>
    </row>
    <row r="1652" spans="1:5" x14ac:dyDescent="0.25">
      <c r="A1652" t="s">
        <v>2176</v>
      </c>
      <c r="B1652" t="s">
        <v>14</v>
      </c>
      <c r="C1652" t="s">
        <v>14</v>
      </c>
      <c r="D1652" t="s">
        <v>34</v>
      </c>
      <c r="E1652" t="s">
        <v>520</v>
      </c>
    </row>
    <row r="1653" spans="1:5" x14ac:dyDescent="0.25">
      <c r="A1653" t="s">
        <v>2174</v>
      </c>
      <c r="B1653" t="s">
        <v>14</v>
      </c>
      <c r="C1653" t="s">
        <v>14</v>
      </c>
      <c r="D1653" t="s">
        <v>34</v>
      </c>
      <c r="E1653" t="s">
        <v>520</v>
      </c>
    </row>
    <row r="1654" spans="1:5" x14ac:dyDescent="0.25">
      <c r="A1654" t="s">
        <v>2175</v>
      </c>
      <c r="B1654" t="s">
        <v>14</v>
      </c>
      <c r="C1654" t="s">
        <v>14</v>
      </c>
      <c r="D1654" t="s">
        <v>34</v>
      </c>
      <c r="E1654" t="s">
        <v>520</v>
      </c>
    </row>
    <row r="1655" spans="1:5" x14ac:dyDescent="0.25">
      <c r="A1655" t="s">
        <v>2177</v>
      </c>
      <c r="B1655" t="s">
        <v>14</v>
      </c>
      <c r="C1655" t="s">
        <v>14</v>
      </c>
      <c r="D1655" t="s">
        <v>64</v>
      </c>
      <c r="E1655" t="s">
        <v>517</v>
      </c>
    </row>
    <row r="1656" spans="1:5" x14ac:dyDescent="0.25">
      <c r="A1656" t="s">
        <v>2178</v>
      </c>
      <c r="B1656" t="s">
        <v>14</v>
      </c>
      <c r="C1656" t="s">
        <v>14</v>
      </c>
      <c r="D1656" t="s">
        <v>34</v>
      </c>
      <c r="E1656" t="s">
        <v>520</v>
      </c>
    </row>
    <row r="1657" spans="1:5" x14ac:dyDescent="0.25">
      <c r="A1657" t="s">
        <v>2179</v>
      </c>
      <c r="B1657" t="s">
        <v>14</v>
      </c>
      <c r="C1657" t="s">
        <v>14</v>
      </c>
      <c r="D1657" t="s">
        <v>34</v>
      </c>
      <c r="E1657" t="s">
        <v>520</v>
      </c>
    </row>
    <row r="1658" spans="1:5" x14ac:dyDescent="0.25">
      <c r="A1658" t="s">
        <v>2180</v>
      </c>
      <c r="B1658" t="s">
        <v>14</v>
      </c>
      <c r="C1658" t="s">
        <v>14</v>
      </c>
      <c r="D1658" t="s">
        <v>34</v>
      </c>
      <c r="E1658" t="s">
        <v>520</v>
      </c>
    </row>
    <row r="1659" spans="1:5" x14ac:dyDescent="0.25">
      <c r="A1659" t="s">
        <v>2181</v>
      </c>
      <c r="B1659" t="s">
        <v>14</v>
      </c>
      <c r="C1659" t="s">
        <v>14</v>
      </c>
      <c r="D1659" t="s">
        <v>34</v>
      </c>
      <c r="E1659" t="s">
        <v>520</v>
      </c>
    </row>
    <row r="1660" spans="1:5" x14ac:dyDescent="0.25">
      <c r="A1660" t="s">
        <v>2183</v>
      </c>
      <c r="B1660" t="s">
        <v>14</v>
      </c>
      <c r="C1660" t="s">
        <v>14</v>
      </c>
      <c r="D1660" t="s">
        <v>34</v>
      </c>
      <c r="E1660" t="s">
        <v>520</v>
      </c>
    </row>
    <row r="1661" spans="1:5" x14ac:dyDescent="0.25">
      <c r="A1661" t="s">
        <v>2182</v>
      </c>
      <c r="B1661" t="s">
        <v>14</v>
      </c>
      <c r="C1661" t="s">
        <v>14</v>
      </c>
      <c r="D1661" t="s">
        <v>34</v>
      </c>
      <c r="E1661" t="s">
        <v>520</v>
      </c>
    </row>
    <row r="1662" spans="1:5" x14ac:dyDescent="0.25">
      <c r="A1662" t="s">
        <v>2185</v>
      </c>
      <c r="B1662" t="s">
        <v>14</v>
      </c>
      <c r="C1662" t="s">
        <v>14</v>
      </c>
      <c r="D1662" t="s">
        <v>34</v>
      </c>
      <c r="E1662" t="s">
        <v>520</v>
      </c>
    </row>
    <row r="1663" spans="1:5" x14ac:dyDescent="0.25">
      <c r="A1663" t="s">
        <v>2186</v>
      </c>
      <c r="B1663" t="s">
        <v>14</v>
      </c>
      <c r="C1663" t="s">
        <v>14</v>
      </c>
      <c r="D1663" t="s">
        <v>34</v>
      </c>
      <c r="E1663" t="s">
        <v>520</v>
      </c>
    </row>
    <row r="1664" spans="1:5" x14ac:dyDescent="0.25">
      <c r="A1664" t="s">
        <v>2184</v>
      </c>
      <c r="B1664" t="s">
        <v>14</v>
      </c>
      <c r="C1664" t="s">
        <v>14</v>
      </c>
      <c r="D1664" t="s">
        <v>34</v>
      </c>
      <c r="E1664" t="s">
        <v>520</v>
      </c>
    </row>
    <row r="1665" spans="1:5" x14ac:dyDescent="0.25">
      <c r="A1665" t="s">
        <v>2187</v>
      </c>
      <c r="B1665" t="s">
        <v>14</v>
      </c>
      <c r="C1665" t="s">
        <v>14</v>
      </c>
      <c r="D1665" t="s">
        <v>34</v>
      </c>
      <c r="E1665" t="s">
        <v>520</v>
      </c>
    </row>
    <row r="1666" spans="1:5" x14ac:dyDescent="0.25">
      <c r="A1666" t="s">
        <v>2189</v>
      </c>
      <c r="B1666" t="s">
        <v>14</v>
      </c>
      <c r="C1666" t="s">
        <v>14</v>
      </c>
      <c r="D1666" t="s">
        <v>34</v>
      </c>
      <c r="E1666" t="s">
        <v>520</v>
      </c>
    </row>
    <row r="1667" spans="1:5" x14ac:dyDescent="0.25">
      <c r="A1667" t="s">
        <v>2188</v>
      </c>
      <c r="B1667" t="s">
        <v>14</v>
      </c>
      <c r="C1667" t="s">
        <v>14</v>
      </c>
      <c r="D1667" t="s">
        <v>34</v>
      </c>
      <c r="E1667" t="s">
        <v>520</v>
      </c>
    </row>
    <row r="1668" spans="1:5" x14ac:dyDescent="0.25">
      <c r="A1668" t="s">
        <v>2192</v>
      </c>
      <c r="B1668" t="s">
        <v>14</v>
      </c>
      <c r="C1668" t="s">
        <v>14</v>
      </c>
      <c r="D1668" t="s">
        <v>34</v>
      </c>
      <c r="E1668" t="s">
        <v>520</v>
      </c>
    </row>
    <row r="1669" spans="1:5" x14ac:dyDescent="0.25">
      <c r="A1669" t="s">
        <v>2190</v>
      </c>
      <c r="B1669" t="s">
        <v>14</v>
      </c>
      <c r="C1669" t="s">
        <v>14</v>
      </c>
      <c r="D1669" t="s">
        <v>34</v>
      </c>
      <c r="E1669" t="s">
        <v>520</v>
      </c>
    </row>
    <row r="1670" spans="1:5" x14ac:dyDescent="0.25">
      <c r="A1670" t="s">
        <v>2191</v>
      </c>
      <c r="B1670" t="s">
        <v>14</v>
      </c>
      <c r="C1670" t="s">
        <v>14</v>
      </c>
      <c r="D1670" t="s">
        <v>34</v>
      </c>
      <c r="E1670" t="s">
        <v>520</v>
      </c>
    </row>
    <row r="1671" spans="1:5" x14ac:dyDescent="0.25">
      <c r="A1671" t="s">
        <v>2193</v>
      </c>
      <c r="B1671" t="s">
        <v>14</v>
      </c>
      <c r="C1671" t="s">
        <v>14</v>
      </c>
      <c r="D1671" t="s">
        <v>34</v>
      </c>
      <c r="E1671" t="s">
        <v>520</v>
      </c>
    </row>
    <row r="1672" spans="1:5" x14ac:dyDescent="0.25">
      <c r="A1672" t="s">
        <v>2194</v>
      </c>
      <c r="B1672" t="s">
        <v>14</v>
      </c>
      <c r="C1672" t="s">
        <v>14</v>
      </c>
      <c r="D1672" t="s">
        <v>34</v>
      </c>
      <c r="E1672" t="s">
        <v>520</v>
      </c>
    </row>
    <row r="1673" spans="1:5" x14ac:dyDescent="0.25">
      <c r="A1673" t="s">
        <v>2195</v>
      </c>
      <c r="B1673" t="s">
        <v>14</v>
      </c>
      <c r="C1673" t="s">
        <v>14</v>
      </c>
      <c r="D1673" t="s">
        <v>69</v>
      </c>
      <c r="E1673" t="s">
        <v>520</v>
      </c>
    </row>
    <row r="1674" spans="1:5" x14ac:dyDescent="0.25">
      <c r="A1674" t="s">
        <v>2196</v>
      </c>
      <c r="B1674" t="s">
        <v>14</v>
      </c>
      <c r="C1674" t="s">
        <v>14</v>
      </c>
      <c r="D1674" t="s">
        <v>34</v>
      </c>
      <c r="E1674" t="s">
        <v>520</v>
      </c>
    </row>
    <row r="1675" spans="1:5" x14ac:dyDescent="0.25">
      <c r="A1675" t="s">
        <v>2199</v>
      </c>
      <c r="B1675" t="s">
        <v>14</v>
      </c>
      <c r="C1675" t="s">
        <v>14</v>
      </c>
      <c r="D1675" t="s">
        <v>34</v>
      </c>
      <c r="E1675" t="s">
        <v>520</v>
      </c>
    </row>
    <row r="1676" spans="1:5" x14ac:dyDescent="0.25">
      <c r="A1676" t="s">
        <v>2197</v>
      </c>
      <c r="B1676" t="s">
        <v>14</v>
      </c>
      <c r="C1676" t="s">
        <v>14</v>
      </c>
      <c r="D1676" t="s">
        <v>34</v>
      </c>
      <c r="E1676" t="s">
        <v>520</v>
      </c>
    </row>
    <row r="1677" spans="1:5" x14ac:dyDescent="0.25">
      <c r="A1677" t="s">
        <v>2198</v>
      </c>
      <c r="B1677" t="s">
        <v>14</v>
      </c>
      <c r="C1677" t="s">
        <v>14</v>
      </c>
      <c r="D1677" t="s">
        <v>34</v>
      </c>
      <c r="E1677" t="s">
        <v>520</v>
      </c>
    </row>
    <row r="1678" spans="1:5" x14ac:dyDescent="0.25">
      <c r="A1678" t="s">
        <v>2202</v>
      </c>
      <c r="B1678" t="s">
        <v>14</v>
      </c>
      <c r="C1678" t="s">
        <v>14</v>
      </c>
      <c r="D1678" t="s">
        <v>34</v>
      </c>
      <c r="E1678" t="s">
        <v>520</v>
      </c>
    </row>
    <row r="1679" spans="1:5" x14ac:dyDescent="0.25">
      <c r="A1679" t="s">
        <v>2200</v>
      </c>
      <c r="B1679" t="s">
        <v>14</v>
      </c>
      <c r="C1679" t="s">
        <v>14</v>
      </c>
      <c r="D1679" t="s">
        <v>34</v>
      </c>
      <c r="E1679" t="s">
        <v>520</v>
      </c>
    </row>
    <row r="1680" spans="1:5" x14ac:dyDescent="0.25">
      <c r="A1680" t="s">
        <v>2201</v>
      </c>
      <c r="B1680" t="s">
        <v>14</v>
      </c>
      <c r="C1680" t="s">
        <v>14</v>
      </c>
      <c r="D1680" t="s">
        <v>34</v>
      </c>
      <c r="E1680" t="s">
        <v>520</v>
      </c>
    </row>
    <row r="1681" spans="1:5" x14ac:dyDescent="0.25">
      <c r="A1681" t="s">
        <v>2205</v>
      </c>
      <c r="B1681" t="s">
        <v>14</v>
      </c>
      <c r="C1681" t="s">
        <v>14</v>
      </c>
      <c r="D1681" t="s">
        <v>34</v>
      </c>
      <c r="E1681" t="s">
        <v>520</v>
      </c>
    </row>
    <row r="1682" spans="1:5" x14ac:dyDescent="0.25">
      <c r="A1682" t="s">
        <v>2203</v>
      </c>
      <c r="B1682" t="s">
        <v>14</v>
      </c>
      <c r="C1682" t="s">
        <v>14</v>
      </c>
      <c r="D1682" t="s">
        <v>34</v>
      </c>
      <c r="E1682" t="s">
        <v>520</v>
      </c>
    </row>
    <row r="1683" spans="1:5" x14ac:dyDescent="0.25">
      <c r="A1683" t="s">
        <v>2204</v>
      </c>
      <c r="B1683" t="s">
        <v>14</v>
      </c>
      <c r="C1683" t="s">
        <v>14</v>
      </c>
      <c r="D1683" t="s">
        <v>34</v>
      </c>
      <c r="E1683" t="s">
        <v>520</v>
      </c>
    </row>
    <row r="1684" spans="1:5" x14ac:dyDescent="0.25">
      <c r="A1684" t="s">
        <v>2206</v>
      </c>
      <c r="B1684" t="s">
        <v>14</v>
      </c>
      <c r="C1684" t="s">
        <v>14</v>
      </c>
      <c r="D1684" t="s">
        <v>34</v>
      </c>
      <c r="E1684" t="s">
        <v>520</v>
      </c>
    </row>
    <row r="1685" spans="1:5" x14ac:dyDescent="0.25">
      <c r="A1685" t="s">
        <v>2207</v>
      </c>
      <c r="B1685" t="s">
        <v>14</v>
      </c>
      <c r="C1685" t="s">
        <v>14</v>
      </c>
      <c r="D1685" t="s">
        <v>34</v>
      </c>
      <c r="E1685" t="s">
        <v>520</v>
      </c>
    </row>
    <row r="1686" spans="1:5" x14ac:dyDescent="0.25">
      <c r="A1686" t="s">
        <v>2208</v>
      </c>
      <c r="B1686" t="s">
        <v>14</v>
      </c>
      <c r="C1686" t="s">
        <v>14</v>
      </c>
      <c r="D1686" t="s">
        <v>34</v>
      </c>
      <c r="E1686" t="s">
        <v>520</v>
      </c>
    </row>
    <row r="1687" spans="1:5" x14ac:dyDescent="0.25">
      <c r="A1687" t="s">
        <v>2210</v>
      </c>
      <c r="B1687" t="s">
        <v>14</v>
      </c>
      <c r="C1687" t="s">
        <v>14</v>
      </c>
      <c r="D1687" t="s">
        <v>34</v>
      </c>
      <c r="E1687" t="s">
        <v>520</v>
      </c>
    </row>
    <row r="1688" spans="1:5" x14ac:dyDescent="0.25">
      <c r="A1688" t="s">
        <v>2209</v>
      </c>
      <c r="B1688" t="s">
        <v>14</v>
      </c>
      <c r="C1688" t="s">
        <v>14</v>
      </c>
      <c r="D1688" t="s">
        <v>34</v>
      </c>
      <c r="E1688" t="s">
        <v>520</v>
      </c>
    </row>
    <row r="1689" spans="1:5" x14ac:dyDescent="0.25">
      <c r="A1689" t="s">
        <v>2211</v>
      </c>
      <c r="B1689" t="s">
        <v>14</v>
      </c>
      <c r="C1689" t="s">
        <v>14</v>
      </c>
      <c r="D1689" t="s">
        <v>64</v>
      </c>
      <c r="E1689" t="s">
        <v>517</v>
      </c>
    </row>
    <row r="1690" spans="1:5" x14ac:dyDescent="0.25">
      <c r="A1690" t="s">
        <v>2212</v>
      </c>
      <c r="B1690" t="s">
        <v>14</v>
      </c>
      <c r="C1690" t="s">
        <v>14</v>
      </c>
      <c r="D1690" t="s">
        <v>64</v>
      </c>
      <c r="E1690" t="s">
        <v>635</v>
      </c>
    </row>
    <row r="1691" spans="1:5" x14ac:dyDescent="0.25">
      <c r="A1691" t="s">
        <v>2214</v>
      </c>
      <c r="B1691" t="s">
        <v>14</v>
      </c>
      <c r="C1691" t="s">
        <v>14</v>
      </c>
      <c r="D1691" t="s">
        <v>34</v>
      </c>
      <c r="E1691" t="s">
        <v>520</v>
      </c>
    </row>
    <row r="1692" spans="1:5" x14ac:dyDescent="0.25">
      <c r="A1692" t="s">
        <v>2213</v>
      </c>
      <c r="B1692" t="s">
        <v>14</v>
      </c>
      <c r="C1692" t="s">
        <v>14</v>
      </c>
      <c r="D1692" t="s">
        <v>34</v>
      </c>
      <c r="E1692" t="s">
        <v>520</v>
      </c>
    </row>
    <row r="1693" spans="1:5" x14ac:dyDescent="0.25">
      <c r="A1693" t="s">
        <v>2220</v>
      </c>
      <c r="B1693" t="s">
        <v>14</v>
      </c>
      <c r="C1693" t="s">
        <v>14</v>
      </c>
      <c r="D1693" t="s">
        <v>34</v>
      </c>
      <c r="E1693" t="s">
        <v>520</v>
      </c>
    </row>
    <row r="1694" spans="1:5" x14ac:dyDescent="0.25">
      <c r="A1694" t="s">
        <v>2217</v>
      </c>
      <c r="B1694" t="s">
        <v>14</v>
      </c>
      <c r="C1694" t="s">
        <v>14</v>
      </c>
      <c r="D1694" t="s">
        <v>34</v>
      </c>
      <c r="E1694" t="s">
        <v>520</v>
      </c>
    </row>
    <row r="1695" spans="1:5" x14ac:dyDescent="0.25">
      <c r="A1695" t="s">
        <v>2216</v>
      </c>
      <c r="B1695" t="s">
        <v>14</v>
      </c>
      <c r="C1695" t="s">
        <v>14</v>
      </c>
      <c r="D1695" t="s">
        <v>34</v>
      </c>
      <c r="E1695" t="s">
        <v>518</v>
      </c>
    </row>
    <row r="1696" spans="1:5" x14ac:dyDescent="0.25">
      <c r="A1696" t="s">
        <v>2215</v>
      </c>
      <c r="B1696" t="s">
        <v>14</v>
      </c>
      <c r="C1696" t="s">
        <v>14</v>
      </c>
      <c r="D1696" t="s">
        <v>34</v>
      </c>
      <c r="E1696" t="s">
        <v>518</v>
      </c>
    </row>
    <row r="1697" spans="1:5" x14ac:dyDescent="0.25">
      <c r="A1697" t="s">
        <v>2218</v>
      </c>
      <c r="B1697" t="s">
        <v>14</v>
      </c>
      <c r="C1697" t="s">
        <v>14</v>
      </c>
      <c r="D1697" t="s">
        <v>34</v>
      </c>
      <c r="E1697" t="s">
        <v>518</v>
      </c>
    </row>
    <row r="1698" spans="1:5" x14ac:dyDescent="0.25">
      <c r="A1698" t="s">
        <v>2219</v>
      </c>
      <c r="B1698" t="s">
        <v>14</v>
      </c>
      <c r="C1698" t="s">
        <v>14</v>
      </c>
      <c r="D1698" t="s">
        <v>34</v>
      </c>
      <c r="E1698" t="s">
        <v>518</v>
      </c>
    </row>
    <row r="1699" spans="1:5" x14ac:dyDescent="0.25">
      <c r="A1699" t="s">
        <v>2221</v>
      </c>
      <c r="B1699" t="s">
        <v>14</v>
      </c>
      <c r="C1699" t="s">
        <v>14</v>
      </c>
      <c r="D1699" t="s">
        <v>64</v>
      </c>
      <c r="E1699" t="s">
        <v>517</v>
      </c>
    </row>
    <row r="1700" spans="1:5" x14ac:dyDescent="0.25">
      <c r="A1700" t="s">
        <v>2222</v>
      </c>
      <c r="B1700" t="s">
        <v>14</v>
      </c>
      <c r="C1700" t="s">
        <v>14</v>
      </c>
      <c r="D1700" t="s">
        <v>34</v>
      </c>
      <c r="E1700" t="s">
        <v>520</v>
      </c>
    </row>
    <row r="1701" spans="1:5" x14ac:dyDescent="0.25">
      <c r="A1701" t="s">
        <v>2223</v>
      </c>
      <c r="B1701" t="s">
        <v>14</v>
      </c>
      <c r="C1701" t="s">
        <v>14</v>
      </c>
      <c r="D1701" t="s">
        <v>64</v>
      </c>
      <c r="E1701" t="s">
        <v>517</v>
      </c>
    </row>
    <row r="1702" spans="1:5" x14ac:dyDescent="0.25">
      <c r="A1702" t="s">
        <v>2225</v>
      </c>
      <c r="B1702" t="s">
        <v>14</v>
      </c>
      <c r="C1702" t="s">
        <v>14</v>
      </c>
      <c r="D1702" t="s">
        <v>64</v>
      </c>
      <c r="E1702" t="s">
        <v>517</v>
      </c>
    </row>
    <row r="1703" spans="1:5" x14ac:dyDescent="0.25">
      <c r="A1703" t="s">
        <v>2224</v>
      </c>
      <c r="B1703" t="s">
        <v>14</v>
      </c>
      <c r="C1703" t="s">
        <v>14</v>
      </c>
      <c r="D1703" t="s">
        <v>64</v>
      </c>
      <c r="E1703" t="s">
        <v>517</v>
      </c>
    </row>
    <row r="1704" spans="1:5" x14ac:dyDescent="0.25">
      <c r="A1704" t="s">
        <v>2226</v>
      </c>
      <c r="B1704" t="s">
        <v>14</v>
      </c>
      <c r="C1704" t="s">
        <v>14</v>
      </c>
      <c r="D1704" t="s">
        <v>64</v>
      </c>
      <c r="E1704" t="s">
        <v>517</v>
      </c>
    </row>
    <row r="1705" spans="1:5" x14ac:dyDescent="0.25">
      <c r="A1705" t="s">
        <v>2227</v>
      </c>
      <c r="B1705" t="s">
        <v>14</v>
      </c>
      <c r="C1705" t="s">
        <v>14</v>
      </c>
      <c r="D1705" t="s">
        <v>64</v>
      </c>
      <c r="E1705" t="s">
        <v>518</v>
      </c>
    </row>
    <row r="1706" spans="1:5" x14ac:dyDescent="0.25">
      <c r="A1706" t="s">
        <v>2228</v>
      </c>
      <c r="B1706" t="s">
        <v>14</v>
      </c>
      <c r="C1706" t="s">
        <v>14</v>
      </c>
      <c r="D1706" t="s">
        <v>64</v>
      </c>
      <c r="E1706" t="s">
        <v>517</v>
      </c>
    </row>
    <row r="1707" spans="1:5" x14ac:dyDescent="0.25">
      <c r="A1707" t="s">
        <v>2229</v>
      </c>
      <c r="B1707" t="s">
        <v>14</v>
      </c>
      <c r="C1707" t="s">
        <v>14</v>
      </c>
      <c r="D1707" t="s">
        <v>34</v>
      </c>
      <c r="E1707" t="s">
        <v>520</v>
      </c>
    </row>
    <row r="1708" spans="1:5" x14ac:dyDescent="0.25">
      <c r="A1708" t="s">
        <v>2231</v>
      </c>
      <c r="B1708" t="s">
        <v>14</v>
      </c>
      <c r="C1708" t="s">
        <v>14</v>
      </c>
      <c r="D1708" t="s">
        <v>34</v>
      </c>
      <c r="E1708" t="s">
        <v>520</v>
      </c>
    </row>
    <row r="1709" spans="1:5" x14ac:dyDescent="0.25">
      <c r="A1709" t="s">
        <v>2230</v>
      </c>
      <c r="B1709" t="s">
        <v>14</v>
      </c>
      <c r="C1709" t="s">
        <v>14</v>
      </c>
      <c r="D1709" t="s">
        <v>34</v>
      </c>
      <c r="E1709" t="s">
        <v>520</v>
      </c>
    </row>
    <row r="1710" spans="1:5" x14ac:dyDescent="0.25">
      <c r="A1710" t="s">
        <v>2233</v>
      </c>
      <c r="B1710" t="s">
        <v>14</v>
      </c>
      <c r="C1710" t="s">
        <v>14</v>
      </c>
      <c r="D1710" t="s">
        <v>34</v>
      </c>
      <c r="E1710" t="s">
        <v>520</v>
      </c>
    </row>
    <row r="1711" spans="1:5" x14ac:dyDescent="0.25">
      <c r="A1711" t="s">
        <v>2232</v>
      </c>
      <c r="B1711" t="s">
        <v>14</v>
      </c>
      <c r="C1711" t="s">
        <v>14</v>
      </c>
      <c r="D1711" t="s">
        <v>34</v>
      </c>
      <c r="E1711" t="s">
        <v>520</v>
      </c>
    </row>
    <row r="1712" spans="1:5" x14ac:dyDescent="0.25">
      <c r="A1712" t="s">
        <v>2234</v>
      </c>
      <c r="B1712" t="s">
        <v>14</v>
      </c>
      <c r="C1712" t="s">
        <v>14</v>
      </c>
      <c r="D1712" t="s">
        <v>34</v>
      </c>
      <c r="E1712" t="s">
        <v>520</v>
      </c>
    </row>
    <row r="1713" spans="1:5" x14ac:dyDescent="0.25">
      <c r="A1713" t="s">
        <v>2235</v>
      </c>
      <c r="B1713" t="s">
        <v>14</v>
      </c>
      <c r="C1713" t="s">
        <v>14</v>
      </c>
      <c r="D1713" t="s">
        <v>34</v>
      </c>
      <c r="E1713" t="s">
        <v>520</v>
      </c>
    </row>
    <row r="1714" spans="1:5" x14ac:dyDescent="0.25">
      <c r="A1714" t="s">
        <v>2237</v>
      </c>
      <c r="B1714" t="s">
        <v>14</v>
      </c>
      <c r="C1714" t="s">
        <v>14</v>
      </c>
      <c r="D1714" t="s">
        <v>64</v>
      </c>
      <c r="E1714" t="s">
        <v>517</v>
      </c>
    </row>
    <row r="1715" spans="1:5" x14ac:dyDescent="0.25">
      <c r="A1715" t="s">
        <v>2236</v>
      </c>
      <c r="B1715" t="s">
        <v>14</v>
      </c>
      <c r="C1715" t="s">
        <v>14</v>
      </c>
      <c r="D1715" t="s">
        <v>64</v>
      </c>
      <c r="E1715" t="s">
        <v>517</v>
      </c>
    </row>
    <row r="1716" spans="1:5" x14ac:dyDescent="0.25">
      <c r="A1716" t="s">
        <v>2239</v>
      </c>
      <c r="B1716" t="s">
        <v>14</v>
      </c>
      <c r="C1716" t="s">
        <v>14</v>
      </c>
      <c r="D1716" t="s">
        <v>64</v>
      </c>
      <c r="E1716" t="s">
        <v>517</v>
      </c>
    </row>
    <row r="1717" spans="1:5" x14ac:dyDescent="0.25">
      <c r="A1717" t="s">
        <v>2238</v>
      </c>
      <c r="B1717" t="s">
        <v>14</v>
      </c>
      <c r="C1717" t="s">
        <v>14</v>
      </c>
      <c r="D1717" t="s">
        <v>64</v>
      </c>
      <c r="E1717" t="s">
        <v>517</v>
      </c>
    </row>
    <row r="1718" spans="1:5" x14ac:dyDescent="0.25">
      <c r="A1718" t="s">
        <v>2241</v>
      </c>
      <c r="B1718" t="s">
        <v>14</v>
      </c>
      <c r="C1718" t="s">
        <v>14</v>
      </c>
      <c r="D1718" t="s">
        <v>34</v>
      </c>
      <c r="E1718" t="s">
        <v>637</v>
      </c>
    </row>
    <row r="1719" spans="1:5" x14ac:dyDescent="0.25">
      <c r="A1719" t="s">
        <v>2240</v>
      </c>
      <c r="B1719" t="s">
        <v>14</v>
      </c>
      <c r="C1719" t="s">
        <v>14</v>
      </c>
      <c r="D1719" t="s">
        <v>34</v>
      </c>
      <c r="E1719" t="s">
        <v>520</v>
      </c>
    </row>
    <row r="1720" spans="1:5" x14ac:dyDescent="0.25">
      <c r="A1720" t="s">
        <v>2242</v>
      </c>
      <c r="B1720" t="s">
        <v>14</v>
      </c>
      <c r="C1720" t="s">
        <v>14</v>
      </c>
      <c r="D1720" t="s">
        <v>34</v>
      </c>
      <c r="E1720" t="s">
        <v>520</v>
      </c>
    </row>
    <row r="1721" spans="1:5" x14ac:dyDescent="0.25">
      <c r="A1721" t="s">
        <v>2243</v>
      </c>
      <c r="B1721" t="s">
        <v>14</v>
      </c>
      <c r="C1721" t="s">
        <v>14</v>
      </c>
      <c r="D1721" t="s">
        <v>34</v>
      </c>
      <c r="E1721" t="s">
        <v>520</v>
      </c>
    </row>
    <row r="1722" spans="1:5" x14ac:dyDescent="0.25">
      <c r="A1722" t="s">
        <v>2244</v>
      </c>
      <c r="B1722" t="s">
        <v>14</v>
      </c>
      <c r="C1722" t="s">
        <v>14</v>
      </c>
      <c r="D1722" t="s">
        <v>34</v>
      </c>
      <c r="E1722" t="s">
        <v>520</v>
      </c>
    </row>
    <row r="1723" spans="1:5" x14ac:dyDescent="0.25">
      <c r="A1723" t="s">
        <v>2245</v>
      </c>
      <c r="B1723" t="s">
        <v>14</v>
      </c>
      <c r="C1723" t="s">
        <v>14</v>
      </c>
      <c r="D1723" t="s">
        <v>34</v>
      </c>
      <c r="E1723" t="s">
        <v>675</v>
      </c>
    </row>
    <row r="1724" spans="1:5" x14ac:dyDescent="0.25">
      <c r="A1724" t="s">
        <v>2246</v>
      </c>
      <c r="B1724" t="s">
        <v>14</v>
      </c>
      <c r="C1724" t="s">
        <v>14</v>
      </c>
      <c r="D1724" t="s">
        <v>34</v>
      </c>
      <c r="E1724" t="s">
        <v>677</v>
      </c>
    </row>
    <row r="1725" spans="1:5" x14ac:dyDescent="0.25">
      <c r="A1725" t="s">
        <v>2250</v>
      </c>
      <c r="B1725" t="s">
        <v>14</v>
      </c>
      <c r="C1725" t="s">
        <v>14</v>
      </c>
      <c r="D1725" t="s">
        <v>34</v>
      </c>
      <c r="E1725" t="s">
        <v>520</v>
      </c>
    </row>
    <row r="1726" spans="1:5" x14ac:dyDescent="0.25">
      <c r="A1726" t="s">
        <v>2249</v>
      </c>
      <c r="B1726" t="s">
        <v>14</v>
      </c>
      <c r="C1726" t="s">
        <v>14</v>
      </c>
      <c r="D1726" t="s">
        <v>34</v>
      </c>
      <c r="E1726" t="s">
        <v>681</v>
      </c>
    </row>
    <row r="1727" spans="1:5" x14ac:dyDescent="0.25">
      <c r="A1727" t="s">
        <v>2247</v>
      </c>
      <c r="B1727" t="s">
        <v>14</v>
      </c>
      <c r="C1727" t="s">
        <v>14</v>
      </c>
      <c r="D1727" t="s">
        <v>34</v>
      </c>
      <c r="E1727" t="s">
        <v>518</v>
      </c>
    </row>
    <row r="1728" spans="1:5" x14ac:dyDescent="0.25">
      <c r="A1728" t="s">
        <v>2251</v>
      </c>
      <c r="B1728" t="s">
        <v>14</v>
      </c>
      <c r="C1728" t="s">
        <v>14</v>
      </c>
      <c r="D1728" t="s">
        <v>34</v>
      </c>
      <c r="E1728" t="s">
        <v>520</v>
      </c>
    </row>
    <row r="1729" spans="1:5" x14ac:dyDescent="0.25">
      <c r="A1729" t="s">
        <v>2248</v>
      </c>
      <c r="B1729" t="s">
        <v>14</v>
      </c>
      <c r="C1729" t="s">
        <v>14</v>
      </c>
      <c r="D1729" t="s">
        <v>34</v>
      </c>
      <c r="E1729" t="s">
        <v>679</v>
      </c>
    </row>
    <row r="1730" spans="1:5" x14ac:dyDescent="0.25">
      <c r="A1730" t="s">
        <v>2252</v>
      </c>
      <c r="B1730" t="s">
        <v>14</v>
      </c>
      <c r="C1730" t="s">
        <v>14</v>
      </c>
      <c r="D1730" t="s">
        <v>34</v>
      </c>
      <c r="E1730" t="s">
        <v>635</v>
      </c>
    </row>
    <row r="1731" spans="1:5" x14ac:dyDescent="0.25">
      <c r="A1731" t="s">
        <v>2255</v>
      </c>
      <c r="B1731" t="s">
        <v>14</v>
      </c>
      <c r="C1731" t="s">
        <v>14</v>
      </c>
      <c r="D1731" t="s">
        <v>34</v>
      </c>
      <c r="E1731" t="s">
        <v>520</v>
      </c>
    </row>
    <row r="1732" spans="1:5" x14ac:dyDescent="0.25">
      <c r="A1732" t="s">
        <v>2253</v>
      </c>
      <c r="B1732" t="s">
        <v>14</v>
      </c>
      <c r="C1732" t="s">
        <v>14</v>
      </c>
      <c r="D1732" t="s">
        <v>34</v>
      </c>
      <c r="E1732" t="s">
        <v>520</v>
      </c>
    </row>
    <row r="1733" spans="1:5" x14ac:dyDescent="0.25">
      <c r="A1733" t="s">
        <v>2254</v>
      </c>
      <c r="B1733" t="s">
        <v>14</v>
      </c>
      <c r="C1733" t="s">
        <v>14</v>
      </c>
      <c r="D1733" t="s">
        <v>34</v>
      </c>
      <c r="E1733" t="s">
        <v>520</v>
      </c>
    </row>
    <row r="1734" spans="1:5" x14ac:dyDescent="0.25">
      <c r="A1734" t="s">
        <v>2256</v>
      </c>
      <c r="B1734" t="s">
        <v>14</v>
      </c>
      <c r="C1734" t="s">
        <v>14</v>
      </c>
      <c r="D1734" t="s">
        <v>34</v>
      </c>
      <c r="E1734" t="s">
        <v>520</v>
      </c>
    </row>
    <row r="1735" spans="1:5" x14ac:dyDescent="0.25">
      <c r="A1735" t="s">
        <v>2258</v>
      </c>
      <c r="B1735" t="s">
        <v>14</v>
      </c>
      <c r="C1735" t="s">
        <v>14</v>
      </c>
      <c r="D1735" t="s">
        <v>34</v>
      </c>
      <c r="E1735" t="s">
        <v>520</v>
      </c>
    </row>
    <row r="1736" spans="1:5" x14ac:dyDescent="0.25">
      <c r="A1736" t="s">
        <v>2257</v>
      </c>
      <c r="B1736" t="s">
        <v>14</v>
      </c>
      <c r="C1736" t="s">
        <v>14</v>
      </c>
      <c r="D1736" t="s">
        <v>34</v>
      </c>
      <c r="E1736" t="s">
        <v>520</v>
      </c>
    </row>
    <row r="1737" spans="1:5" x14ac:dyDescent="0.25">
      <c r="A1737" t="s">
        <v>2259</v>
      </c>
      <c r="B1737" t="s">
        <v>14</v>
      </c>
      <c r="C1737" t="s">
        <v>14</v>
      </c>
      <c r="D1737" t="s">
        <v>34</v>
      </c>
      <c r="E1737" t="s">
        <v>520</v>
      </c>
    </row>
    <row r="1738" spans="1:5" x14ac:dyDescent="0.25">
      <c r="A1738" t="s">
        <v>2260</v>
      </c>
      <c r="B1738" t="s">
        <v>14</v>
      </c>
      <c r="C1738" t="s">
        <v>14</v>
      </c>
      <c r="D1738" t="s">
        <v>34</v>
      </c>
      <c r="E1738" t="s">
        <v>520</v>
      </c>
    </row>
    <row r="1739" spans="1:5" x14ac:dyDescent="0.25">
      <c r="A1739" t="s">
        <v>2261</v>
      </c>
      <c r="B1739" t="s">
        <v>14</v>
      </c>
      <c r="C1739" t="s">
        <v>14</v>
      </c>
      <c r="D1739" t="s">
        <v>34</v>
      </c>
      <c r="E1739" t="s">
        <v>520</v>
      </c>
    </row>
    <row r="1740" spans="1:5" x14ac:dyDescent="0.25">
      <c r="A1740" t="s">
        <v>2262</v>
      </c>
      <c r="B1740" t="s">
        <v>14</v>
      </c>
      <c r="C1740" t="s">
        <v>14</v>
      </c>
      <c r="D1740" t="s">
        <v>64</v>
      </c>
      <c r="E1740" t="s">
        <v>517</v>
      </c>
    </row>
    <row r="1741" spans="1:5" x14ac:dyDescent="0.25">
      <c r="A1741" t="s">
        <v>2263</v>
      </c>
      <c r="B1741" t="s">
        <v>14</v>
      </c>
      <c r="C1741" t="s">
        <v>14</v>
      </c>
      <c r="D1741" t="s">
        <v>64</v>
      </c>
      <c r="E1741" t="s">
        <v>517</v>
      </c>
    </row>
    <row r="1742" spans="1:5" x14ac:dyDescent="0.25">
      <c r="A1742" t="s">
        <v>2264</v>
      </c>
      <c r="B1742" t="s">
        <v>14</v>
      </c>
      <c r="C1742" t="s">
        <v>14</v>
      </c>
      <c r="D1742" t="s">
        <v>34</v>
      </c>
      <c r="E1742" t="s">
        <v>520</v>
      </c>
    </row>
    <row r="1743" spans="1:5" x14ac:dyDescent="0.25">
      <c r="A1743" t="s">
        <v>2265</v>
      </c>
      <c r="B1743" t="s">
        <v>14</v>
      </c>
      <c r="C1743" t="s">
        <v>14</v>
      </c>
      <c r="D1743" t="s">
        <v>34</v>
      </c>
      <c r="E1743" t="s">
        <v>520</v>
      </c>
    </row>
    <row r="1744" spans="1:5" x14ac:dyDescent="0.25">
      <c r="A1744" t="s">
        <v>2267</v>
      </c>
      <c r="B1744" t="s">
        <v>14</v>
      </c>
      <c r="C1744" t="s">
        <v>14</v>
      </c>
      <c r="D1744" t="s">
        <v>34</v>
      </c>
      <c r="E1744" t="s">
        <v>520</v>
      </c>
    </row>
    <row r="1745" spans="1:5" x14ac:dyDescent="0.25">
      <c r="A1745" t="s">
        <v>2266</v>
      </c>
      <c r="B1745" t="s">
        <v>14</v>
      </c>
      <c r="C1745" t="s">
        <v>14</v>
      </c>
      <c r="D1745" t="s">
        <v>34</v>
      </c>
      <c r="E1745" t="s">
        <v>520</v>
      </c>
    </row>
    <row r="1746" spans="1:5" x14ac:dyDescent="0.25">
      <c r="A1746" t="s">
        <v>2269</v>
      </c>
      <c r="B1746" t="s">
        <v>14</v>
      </c>
      <c r="C1746" t="s">
        <v>14</v>
      </c>
      <c r="D1746" t="s">
        <v>34</v>
      </c>
      <c r="E1746" t="s">
        <v>520</v>
      </c>
    </row>
    <row r="1747" spans="1:5" x14ac:dyDescent="0.25">
      <c r="A1747" t="s">
        <v>2268</v>
      </c>
      <c r="B1747" t="s">
        <v>14</v>
      </c>
      <c r="C1747" t="s">
        <v>14</v>
      </c>
      <c r="D1747" t="s">
        <v>34</v>
      </c>
      <c r="E1747" t="s">
        <v>520</v>
      </c>
    </row>
    <row r="1748" spans="1:5" x14ac:dyDescent="0.25">
      <c r="A1748" t="s">
        <v>2271</v>
      </c>
      <c r="B1748" t="s">
        <v>14</v>
      </c>
      <c r="C1748" t="s">
        <v>14</v>
      </c>
      <c r="D1748" t="s">
        <v>34</v>
      </c>
      <c r="E1748" t="s">
        <v>635</v>
      </c>
    </row>
    <row r="1749" spans="1:5" x14ac:dyDescent="0.25">
      <c r="A1749" t="s">
        <v>2270</v>
      </c>
      <c r="B1749" t="s">
        <v>14</v>
      </c>
      <c r="C1749" t="s">
        <v>14</v>
      </c>
      <c r="D1749" t="s">
        <v>34</v>
      </c>
      <c r="E1749" t="s">
        <v>520</v>
      </c>
    </row>
    <row r="1750" spans="1:5" x14ac:dyDescent="0.25">
      <c r="A1750" t="s">
        <v>2273</v>
      </c>
      <c r="B1750" t="s">
        <v>14</v>
      </c>
      <c r="C1750" t="s">
        <v>14</v>
      </c>
      <c r="D1750" t="s">
        <v>34</v>
      </c>
      <c r="E1750" t="s">
        <v>520</v>
      </c>
    </row>
    <row r="1751" spans="1:5" x14ac:dyDescent="0.25">
      <c r="A1751" t="s">
        <v>2272</v>
      </c>
      <c r="B1751" t="s">
        <v>14</v>
      </c>
      <c r="C1751" t="s">
        <v>14</v>
      </c>
      <c r="D1751" t="s">
        <v>34</v>
      </c>
      <c r="E1751" t="s">
        <v>520</v>
      </c>
    </row>
    <row r="1752" spans="1:5" x14ac:dyDescent="0.25">
      <c r="A1752" t="s">
        <v>2274</v>
      </c>
      <c r="B1752" t="s">
        <v>14</v>
      </c>
      <c r="C1752" t="s">
        <v>14</v>
      </c>
      <c r="D1752" t="s">
        <v>64</v>
      </c>
      <c r="E1752" t="s">
        <v>517</v>
      </c>
    </row>
    <row r="1753" spans="1:5" x14ac:dyDescent="0.25">
      <c r="A1753" t="s">
        <v>2275</v>
      </c>
      <c r="B1753" t="s">
        <v>14</v>
      </c>
      <c r="C1753" t="s">
        <v>14</v>
      </c>
      <c r="D1753" t="s">
        <v>64</v>
      </c>
      <c r="E1753" t="s">
        <v>517</v>
      </c>
    </row>
    <row r="1754" spans="1:5" x14ac:dyDescent="0.25">
      <c r="A1754" t="s">
        <v>2276</v>
      </c>
      <c r="B1754" t="s">
        <v>14</v>
      </c>
      <c r="C1754" t="s">
        <v>14</v>
      </c>
      <c r="D1754" t="s">
        <v>35</v>
      </c>
      <c r="E1754" t="s">
        <v>520</v>
      </c>
    </row>
    <row r="1755" spans="1:5" x14ac:dyDescent="0.25">
      <c r="A1755" t="s">
        <v>2277</v>
      </c>
      <c r="B1755" t="s">
        <v>14</v>
      </c>
      <c r="C1755" t="s">
        <v>14</v>
      </c>
      <c r="D1755" t="s">
        <v>35</v>
      </c>
      <c r="E1755" t="s">
        <v>520</v>
      </c>
    </row>
    <row r="1756" spans="1:5" x14ac:dyDescent="0.25">
      <c r="A1756" t="s">
        <v>2278</v>
      </c>
      <c r="B1756" t="s">
        <v>14</v>
      </c>
      <c r="C1756" t="s">
        <v>14</v>
      </c>
      <c r="D1756" t="s">
        <v>35</v>
      </c>
      <c r="E1756" t="s">
        <v>520</v>
      </c>
    </row>
    <row r="1757" spans="1:5" x14ac:dyDescent="0.25">
      <c r="A1757" t="s">
        <v>2279</v>
      </c>
      <c r="B1757" t="s">
        <v>14</v>
      </c>
      <c r="C1757" t="s">
        <v>14</v>
      </c>
      <c r="D1757" t="s">
        <v>64</v>
      </c>
      <c r="E1757" t="s">
        <v>517</v>
      </c>
    </row>
    <row r="1758" spans="1:5" x14ac:dyDescent="0.25">
      <c r="A1758" t="s">
        <v>2281</v>
      </c>
      <c r="B1758" t="s">
        <v>14</v>
      </c>
      <c r="C1758" t="s">
        <v>14</v>
      </c>
      <c r="D1758" t="s">
        <v>34</v>
      </c>
      <c r="E1758" t="s">
        <v>520</v>
      </c>
    </row>
    <row r="1759" spans="1:5" x14ac:dyDescent="0.25">
      <c r="A1759" t="s">
        <v>2280</v>
      </c>
      <c r="B1759" t="s">
        <v>14</v>
      </c>
      <c r="C1759" t="s">
        <v>14</v>
      </c>
      <c r="D1759" t="s">
        <v>34</v>
      </c>
      <c r="E1759" t="s">
        <v>520</v>
      </c>
    </row>
    <row r="1760" spans="1:5" x14ac:dyDescent="0.25">
      <c r="A1760" t="s">
        <v>2282</v>
      </c>
      <c r="B1760" t="s">
        <v>14</v>
      </c>
      <c r="C1760" t="s">
        <v>14</v>
      </c>
      <c r="D1760" t="s">
        <v>34</v>
      </c>
      <c r="E1760" t="s">
        <v>520</v>
      </c>
    </row>
    <row r="1761" spans="1:5" x14ac:dyDescent="0.25">
      <c r="A1761" t="s">
        <v>2283</v>
      </c>
      <c r="B1761" t="s">
        <v>14</v>
      </c>
      <c r="C1761" t="s">
        <v>14</v>
      </c>
      <c r="D1761" t="s">
        <v>34</v>
      </c>
      <c r="E1761" t="s">
        <v>520</v>
      </c>
    </row>
    <row r="1762" spans="1:5" x14ac:dyDescent="0.25">
      <c r="A1762" t="s">
        <v>2285</v>
      </c>
      <c r="B1762" t="s">
        <v>14</v>
      </c>
      <c r="C1762" t="s">
        <v>14</v>
      </c>
      <c r="D1762" t="s">
        <v>64</v>
      </c>
      <c r="E1762" t="s">
        <v>517</v>
      </c>
    </row>
    <row r="1763" spans="1:5" x14ac:dyDescent="0.25">
      <c r="A1763" t="s">
        <v>2284</v>
      </c>
      <c r="B1763" t="s">
        <v>14</v>
      </c>
      <c r="C1763" t="s">
        <v>14</v>
      </c>
      <c r="D1763" t="s">
        <v>64</v>
      </c>
      <c r="E1763" t="s">
        <v>517</v>
      </c>
    </row>
    <row r="1764" spans="1:5" x14ac:dyDescent="0.25">
      <c r="A1764" t="s">
        <v>2286</v>
      </c>
      <c r="B1764" t="s">
        <v>14</v>
      </c>
      <c r="C1764" t="s">
        <v>14</v>
      </c>
      <c r="D1764" t="s">
        <v>64</v>
      </c>
      <c r="E1764" t="s">
        <v>517</v>
      </c>
    </row>
    <row r="1765" spans="1:5" x14ac:dyDescent="0.25">
      <c r="A1765" t="s">
        <v>2290</v>
      </c>
      <c r="B1765" t="s">
        <v>14</v>
      </c>
      <c r="C1765" t="s">
        <v>14</v>
      </c>
      <c r="D1765" t="s">
        <v>64</v>
      </c>
      <c r="E1765" t="s">
        <v>517</v>
      </c>
    </row>
    <row r="1766" spans="1:5" x14ac:dyDescent="0.25">
      <c r="A1766" t="s">
        <v>2291</v>
      </c>
      <c r="B1766" t="s">
        <v>14</v>
      </c>
      <c r="C1766" t="s">
        <v>14</v>
      </c>
      <c r="D1766" t="s">
        <v>64</v>
      </c>
      <c r="E1766" t="s">
        <v>520</v>
      </c>
    </row>
    <row r="1767" spans="1:5" x14ac:dyDescent="0.25">
      <c r="A1767" t="s">
        <v>2288</v>
      </c>
      <c r="B1767" t="s">
        <v>14</v>
      </c>
      <c r="C1767" t="s">
        <v>14</v>
      </c>
      <c r="D1767" t="s">
        <v>64</v>
      </c>
      <c r="E1767" t="s">
        <v>520</v>
      </c>
    </row>
    <row r="1768" spans="1:5" x14ac:dyDescent="0.25">
      <c r="A1768" t="s">
        <v>2287</v>
      </c>
      <c r="B1768" t="s">
        <v>14</v>
      </c>
      <c r="C1768" t="s">
        <v>14</v>
      </c>
      <c r="D1768" t="s">
        <v>64</v>
      </c>
      <c r="E1768" t="s">
        <v>517</v>
      </c>
    </row>
    <row r="1769" spans="1:5" x14ac:dyDescent="0.25">
      <c r="A1769" t="s">
        <v>2289</v>
      </c>
      <c r="B1769" t="s">
        <v>14</v>
      </c>
      <c r="C1769" t="s">
        <v>14</v>
      </c>
      <c r="D1769" t="s">
        <v>64</v>
      </c>
      <c r="E1769" t="s">
        <v>517</v>
      </c>
    </row>
    <row r="1770" spans="1:5" x14ac:dyDescent="0.25">
      <c r="A1770" t="s">
        <v>2292</v>
      </c>
      <c r="B1770" t="s">
        <v>14</v>
      </c>
      <c r="C1770" t="s">
        <v>14</v>
      </c>
      <c r="D1770" t="s">
        <v>64</v>
      </c>
      <c r="E1770" t="s">
        <v>517</v>
      </c>
    </row>
    <row r="1771" spans="1:5" x14ac:dyDescent="0.25">
      <c r="A1771" t="s">
        <v>2293</v>
      </c>
      <c r="B1771" t="s">
        <v>14</v>
      </c>
      <c r="C1771" t="s">
        <v>14</v>
      </c>
      <c r="D1771" t="s">
        <v>34</v>
      </c>
      <c r="E1771" t="s">
        <v>520</v>
      </c>
    </row>
    <row r="1772" spans="1:5" x14ac:dyDescent="0.25">
      <c r="A1772" t="s">
        <v>2294</v>
      </c>
      <c r="B1772" t="s">
        <v>14</v>
      </c>
      <c r="C1772" t="s">
        <v>14</v>
      </c>
      <c r="D1772" t="s">
        <v>34</v>
      </c>
      <c r="E1772" t="s">
        <v>683</v>
      </c>
    </row>
    <row r="1773" spans="1:5" x14ac:dyDescent="0.25">
      <c r="A1773" t="s">
        <v>2295</v>
      </c>
      <c r="B1773" t="s">
        <v>14</v>
      </c>
      <c r="C1773" t="s">
        <v>14</v>
      </c>
      <c r="D1773" t="s">
        <v>34</v>
      </c>
      <c r="E1773" t="s">
        <v>520</v>
      </c>
    </row>
    <row r="1774" spans="1:5" x14ac:dyDescent="0.25">
      <c r="A1774" t="s">
        <v>2296</v>
      </c>
      <c r="B1774" t="s">
        <v>14</v>
      </c>
      <c r="C1774" t="s">
        <v>14</v>
      </c>
      <c r="D1774" t="s">
        <v>34</v>
      </c>
      <c r="E1774" t="s">
        <v>520</v>
      </c>
    </row>
    <row r="1775" spans="1:5" x14ac:dyDescent="0.25">
      <c r="A1775" t="s">
        <v>2298</v>
      </c>
      <c r="B1775" t="s">
        <v>14</v>
      </c>
      <c r="C1775" t="s">
        <v>14</v>
      </c>
      <c r="D1775" t="s">
        <v>34</v>
      </c>
      <c r="E1775" t="s">
        <v>520</v>
      </c>
    </row>
    <row r="1776" spans="1:5" x14ac:dyDescent="0.25">
      <c r="A1776" t="s">
        <v>2297</v>
      </c>
      <c r="B1776" t="s">
        <v>14</v>
      </c>
      <c r="C1776" t="s">
        <v>14</v>
      </c>
      <c r="D1776" t="s">
        <v>34</v>
      </c>
      <c r="E1776" t="s">
        <v>520</v>
      </c>
    </row>
    <row r="1777" spans="1:5" x14ac:dyDescent="0.25">
      <c r="A1777" t="s">
        <v>2304</v>
      </c>
      <c r="B1777" t="s">
        <v>14</v>
      </c>
      <c r="C1777" t="s">
        <v>14</v>
      </c>
      <c r="D1777" t="s">
        <v>34</v>
      </c>
      <c r="E1777" t="s">
        <v>520</v>
      </c>
    </row>
    <row r="1778" spans="1:5" x14ac:dyDescent="0.25">
      <c r="A1778" t="s">
        <v>2301</v>
      </c>
      <c r="B1778" t="s">
        <v>14</v>
      </c>
      <c r="C1778" t="s">
        <v>14</v>
      </c>
      <c r="D1778" t="s">
        <v>34</v>
      </c>
      <c r="E1778" t="s">
        <v>518</v>
      </c>
    </row>
    <row r="1779" spans="1:5" x14ac:dyDescent="0.25">
      <c r="A1779" t="s">
        <v>2303</v>
      </c>
      <c r="B1779" t="s">
        <v>14</v>
      </c>
      <c r="C1779" t="s">
        <v>14</v>
      </c>
      <c r="D1779" t="s">
        <v>34</v>
      </c>
      <c r="E1779" t="s">
        <v>520</v>
      </c>
    </row>
    <row r="1780" spans="1:5" x14ac:dyDescent="0.25">
      <c r="A1780" t="s">
        <v>2300</v>
      </c>
      <c r="B1780" t="s">
        <v>14</v>
      </c>
      <c r="C1780" t="s">
        <v>14</v>
      </c>
      <c r="D1780" t="s">
        <v>34</v>
      </c>
      <c r="E1780" t="s">
        <v>518</v>
      </c>
    </row>
    <row r="1781" spans="1:5" x14ac:dyDescent="0.25">
      <c r="A1781" t="s">
        <v>2302</v>
      </c>
      <c r="B1781" t="s">
        <v>14</v>
      </c>
      <c r="C1781" t="s">
        <v>14</v>
      </c>
      <c r="D1781" t="s">
        <v>34</v>
      </c>
      <c r="E1781" t="s">
        <v>518</v>
      </c>
    </row>
    <row r="1782" spans="1:5" x14ac:dyDescent="0.25">
      <c r="A1782" t="s">
        <v>2299</v>
      </c>
      <c r="B1782" t="s">
        <v>14</v>
      </c>
      <c r="C1782" t="s">
        <v>14</v>
      </c>
      <c r="D1782" t="s">
        <v>34</v>
      </c>
      <c r="E1782" t="s">
        <v>520</v>
      </c>
    </row>
    <row r="1783" spans="1:5" x14ac:dyDescent="0.25">
      <c r="A1783" t="s">
        <v>2306</v>
      </c>
      <c r="B1783" t="s">
        <v>14</v>
      </c>
      <c r="C1783" t="s">
        <v>14</v>
      </c>
      <c r="D1783" t="s">
        <v>34</v>
      </c>
      <c r="E1783" t="s">
        <v>520</v>
      </c>
    </row>
    <row r="1784" spans="1:5" x14ac:dyDescent="0.25">
      <c r="A1784" t="s">
        <v>2305</v>
      </c>
      <c r="B1784" t="s">
        <v>14</v>
      </c>
      <c r="C1784" t="s">
        <v>14</v>
      </c>
      <c r="D1784" t="s">
        <v>34</v>
      </c>
      <c r="E1784" t="s">
        <v>520</v>
      </c>
    </row>
    <row r="1785" spans="1:5" x14ac:dyDescent="0.25">
      <c r="A1785" t="s">
        <v>2307</v>
      </c>
      <c r="B1785" t="s">
        <v>14</v>
      </c>
      <c r="C1785" t="s">
        <v>14</v>
      </c>
      <c r="D1785" t="s">
        <v>64</v>
      </c>
      <c r="E1785" t="s">
        <v>517</v>
      </c>
    </row>
    <row r="1786" spans="1:5" x14ac:dyDescent="0.25">
      <c r="A1786" t="s">
        <v>2309</v>
      </c>
      <c r="B1786" t="s">
        <v>14</v>
      </c>
      <c r="C1786" t="s">
        <v>14</v>
      </c>
      <c r="D1786" t="s">
        <v>34</v>
      </c>
      <c r="E1786" t="s">
        <v>520</v>
      </c>
    </row>
    <row r="1787" spans="1:5" x14ac:dyDescent="0.25">
      <c r="A1787" t="s">
        <v>2308</v>
      </c>
      <c r="B1787" t="s">
        <v>14</v>
      </c>
      <c r="C1787" t="s">
        <v>14</v>
      </c>
      <c r="D1787" t="s">
        <v>34</v>
      </c>
      <c r="E1787" t="s">
        <v>520</v>
      </c>
    </row>
    <row r="1788" spans="1:5" x14ac:dyDescent="0.25">
      <c r="A1788" t="s">
        <v>2310</v>
      </c>
      <c r="B1788" t="s">
        <v>14</v>
      </c>
      <c r="C1788" t="s">
        <v>14</v>
      </c>
      <c r="D1788" t="s">
        <v>34</v>
      </c>
      <c r="E1788" t="s">
        <v>518</v>
      </c>
    </row>
    <row r="1789" spans="1:5" x14ac:dyDescent="0.25">
      <c r="A1789" t="s">
        <v>2311</v>
      </c>
      <c r="B1789" t="s">
        <v>14</v>
      </c>
      <c r="C1789" t="s">
        <v>14</v>
      </c>
      <c r="D1789" t="s">
        <v>34</v>
      </c>
      <c r="E1789" t="s">
        <v>520</v>
      </c>
    </row>
    <row r="1790" spans="1:5" x14ac:dyDescent="0.25">
      <c r="A1790" t="s">
        <v>2315</v>
      </c>
      <c r="B1790" t="s">
        <v>14</v>
      </c>
      <c r="C1790" t="s">
        <v>14</v>
      </c>
      <c r="D1790" t="s">
        <v>34</v>
      </c>
      <c r="E1790" t="s">
        <v>518</v>
      </c>
    </row>
    <row r="1791" spans="1:5" x14ac:dyDescent="0.25">
      <c r="A1791" t="s">
        <v>2316</v>
      </c>
      <c r="B1791" t="s">
        <v>14</v>
      </c>
      <c r="C1791" t="s">
        <v>14</v>
      </c>
      <c r="D1791" t="s">
        <v>34</v>
      </c>
      <c r="E1791" t="s">
        <v>518</v>
      </c>
    </row>
    <row r="1792" spans="1:5" x14ac:dyDescent="0.25">
      <c r="A1792" t="s">
        <v>2319</v>
      </c>
      <c r="B1792" t="s">
        <v>14</v>
      </c>
      <c r="C1792" t="s">
        <v>14</v>
      </c>
      <c r="D1792" t="s">
        <v>34</v>
      </c>
      <c r="E1792" t="s">
        <v>518</v>
      </c>
    </row>
    <row r="1793" spans="1:5" x14ac:dyDescent="0.25">
      <c r="A1793" t="s">
        <v>2313</v>
      </c>
      <c r="B1793" t="s">
        <v>14</v>
      </c>
      <c r="C1793" t="s">
        <v>14</v>
      </c>
      <c r="D1793" t="s">
        <v>34</v>
      </c>
      <c r="E1793" t="s">
        <v>518</v>
      </c>
    </row>
    <row r="1794" spans="1:5" x14ac:dyDescent="0.25">
      <c r="A1794" t="s">
        <v>2314</v>
      </c>
      <c r="B1794" t="s">
        <v>14</v>
      </c>
      <c r="C1794" t="s">
        <v>14</v>
      </c>
      <c r="D1794" t="s">
        <v>34</v>
      </c>
      <c r="E1794" t="s">
        <v>518</v>
      </c>
    </row>
    <row r="1795" spans="1:5" x14ac:dyDescent="0.25">
      <c r="A1795" t="s">
        <v>2320</v>
      </c>
      <c r="B1795" t="s">
        <v>14</v>
      </c>
      <c r="C1795" t="s">
        <v>14</v>
      </c>
      <c r="D1795" t="s">
        <v>34</v>
      </c>
      <c r="E1795" t="s">
        <v>518</v>
      </c>
    </row>
    <row r="1796" spans="1:5" x14ac:dyDescent="0.25">
      <c r="A1796" t="s">
        <v>2312</v>
      </c>
      <c r="B1796" t="s">
        <v>14</v>
      </c>
      <c r="C1796" t="s">
        <v>14</v>
      </c>
      <c r="D1796" t="s">
        <v>34</v>
      </c>
      <c r="E1796" t="s">
        <v>518</v>
      </c>
    </row>
    <row r="1797" spans="1:5" x14ac:dyDescent="0.25">
      <c r="A1797" t="s">
        <v>2318</v>
      </c>
      <c r="B1797" t="s">
        <v>14</v>
      </c>
      <c r="C1797" t="s">
        <v>14</v>
      </c>
      <c r="D1797" t="s">
        <v>34</v>
      </c>
      <c r="E1797" t="s">
        <v>518</v>
      </c>
    </row>
    <row r="1798" spans="1:5" x14ac:dyDescent="0.25">
      <c r="A1798" t="s">
        <v>2317</v>
      </c>
      <c r="B1798" t="s">
        <v>14</v>
      </c>
      <c r="C1798" t="s">
        <v>14</v>
      </c>
      <c r="D1798" t="s">
        <v>34</v>
      </c>
      <c r="E1798" t="s">
        <v>518</v>
      </c>
    </row>
    <row r="1799" spans="1:5" x14ac:dyDescent="0.25">
      <c r="A1799" t="s">
        <v>2321</v>
      </c>
      <c r="B1799" t="s">
        <v>14</v>
      </c>
      <c r="C1799" t="s">
        <v>14</v>
      </c>
      <c r="D1799" t="s">
        <v>34</v>
      </c>
      <c r="E1799" t="s">
        <v>520</v>
      </c>
    </row>
    <row r="1800" spans="1:5" x14ac:dyDescent="0.25">
      <c r="A1800" t="s">
        <v>2322</v>
      </c>
      <c r="B1800" t="s">
        <v>14</v>
      </c>
      <c r="C1800" t="s">
        <v>14</v>
      </c>
      <c r="D1800" t="s">
        <v>34</v>
      </c>
      <c r="E1800" t="s">
        <v>520</v>
      </c>
    </row>
    <row r="1801" spans="1:5" x14ac:dyDescent="0.25">
      <c r="A1801" t="s">
        <v>2323</v>
      </c>
      <c r="B1801" t="s">
        <v>14</v>
      </c>
      <c r="C1801" t="s">
        <v>14</v>
      </c>
      <c r="D1801" t="s">
        <v>64</v>
      </c>
      <c r="E1801" t="s">
        <v>517</v>
      </c>
    </row>
    <row r="1802" spans="1:5" x14ac:dyDescent="0.25">
      <c r="A1802" t="s">
        <v>2325</v>
      </c>
      <c r="B1802" t="s">
        <v>14</v>
      </c>
      <c r="C1802" t="s">
        <v>14</v>
      </c>
      <c r="D1802" t="s">
        <v>64</v>
      </c>
      <c r="E1802" t="s">
        <v>517</v>
      </c>
    </row>
    <row r="1803" spans="1:5" x14ac:dyDescent="0.25">
      <c r="A1803" t="s">
        <v>2324</v>
      </c>
      <c r="B1803" t="s">
        <v>14</v>
      </c>
      <c r="C1803" t="s">
        <v>14</v>
      </c>
      <c r="D1803" t="s">
        <v>64</v>
      </c>
      <c r="E1803" t="s">
        <v>517</v>
      </c>
    </row>
    <row r="1804" spans="1:5" x14ac:dyDescent="0.25">
      <c r="A1804" t="s">
        <v>2326</v>
      </c>
      <c r="B1804" t="s">
        <v>14</v>
      </c>
      <c r="C1804" t="s">
        <v>14</v>
      </c>
      <c r="D1804" t="s">
        <v>69</v>
      </c>
      <c r="E1804" t="s">
        <v>520</v>
      </c>
    </row>
    <row r="1805" spans="1:5" x14ac:dyDescent="0.25">
      <c r="A1805" t="s">
        <v>2327</v>
      </c>
      <c r="B1805" t="s">
        <v>14</v>
      </c>
      <c r="C1805" t="s">
        <v>14</v>
      </c>
      <c r="D1805" t="s">
        <v>69</v>
      </c>
      <c r="E1805" t="s">
        <v>520</v>
      </c>
    </row>
    <row r="1806" spans="1:5" x14ac:dyDescent="0.25">
      <c r="A1806" t="s">
        <v>2328</v>
      </c>
      <c r="B1806" t="s">
        <v>14</v>
      </c>
      <c r="C1806" t="s">
        <v>14</v>
      </c>
      <c r="D1806" t="s">
        <v>69</v>
      </c>
      <c r="E1806" t="s">
        <v>520</v>
      </c>
    </row>
    <row r="1807" spans="1:5" x14ac:dyDescent="0.25">
      <c r="A1807" t="s">
        <v>2329</v>
      </c>
      <c r="B1807" t="s">
        <v>14</v>
      </c>
      <c r="C1807" t="s">
        <v>14</v>
      </c>
      <c r="D1807" t="s">
        <v>64</v>
      </c>
      <c r="E1807" t="s">
        <v>517</v>
      </c>
    </row>
    <row r="1808" spans="1:5" x14ac:dyDescent="0.25">
      <c r="A1808" t="s">
        <v>2330</v>
      </c>
      <c r="B1808" t="s">
        <v>14</v>
      </c>
      <c r="C1808" t="s">
        <v>14</v>
      </c>
      <c r="D1808" t="s">
        <v>64</v>
      </c>
      <c r="E1808" t="s">
        <v>517</v>
      </c>
    </row>
    <row r="1809" spans="1:5" x14ac:dyDescent="0.25">
      <c r="A1809" t="s">
        <v>2332</v>
      </c>
      <c r="B1809" t="s">
        <v>14</v>
      </c>
      <c r="C1809" t="s">
        <v>14</v>
      </c>
      <c r="D1809" t="s">
        <v>34</v>
      </c>
      <c r="E1809" t="s">
        <v>520</v>
      </c>
    </row>
    <row r="1810" spans="1:5" x14ac:dyDescent="0.25">
      <c r="A1810" t="s">
        <v>2333</v>
      </c>
      <c r="B1810" t="s">
        <v>14</v>
      </c>
      <c r="C1810" t="s">
        <v>14</v>
      </c>
      <c r="D1810" t="s">
        <v>34</v>
      </c>
      <c r="E1810" t="s">
        <v>520</v>
      </c>
    </row>
    <row r="1811" spans="1:5" x14ac:dyDescent="0.25">
      <c r="A1811" t="s">
        <v>2331</v>
      </c>
      <c r="B1811" t="s">
        <v>14</v>
      </c>
      <c r="C1811" t="s">
        <v>14</v>
      </c>
      <c r="D1811" t="s">
        <v>34</v>
      </c>
      <c r="E1811" t="s">
        <v>520</v>
      </c>
    </row>
    <row r="1812" spans="1:5" x14ac:dyDescent="0.25">
      <c r="A1812" t="s">
        <v>2334</v>
      </c>
      <c r="B1812" t="s">
        <v>14</v>
      </c>
      <c r="C1812" t="s">
        <v>14</v>
      </c>
      <c r="D1812" t="s">
        <v>34</v>
      </c>
      <c r="E1812" t="s">
        <v>520</v>
      </c>
    </row>
    <row r="1813" spans="1:5" x14ac:dyDescent="0.25">
      <c r="A1813" t="s">
        <v>2336</v>
      </c>
      <c r="B1813" t="s">
        <v>14</v>
      </c>
      <c r="C1813" t="s">
        <v>14</v>
      </c>
      <c r="D1813" t="s">
        <v>34</v>
      </c>
      <c r="E1813" t="s">
        <v>520</v>
      </c>
    </row>
    <row r="1814" spans="1:5" x14ac:dyDescent="0.25">
      <c r="A1814" t="s">
        <v>2335</v>
      </c>
      <c r="B1814" t="s">
        <v>14</v>
      </c>
      <c r="C1814" t="s">
        <v>14</v>
      </c>
      <c r="D1814" t="s">
        <v>34</v>
      </c>
      <c r="E1814" t="s">
        <v>520</v>
      </c>
    </row>
    <row r="1815" spans="1:5" x14ac:dyDescent="0.25">
      <c r="A1815" t="s">
        <v>43472</v>
      </c>
      <c r="B1815" t="s">
        <v>14</v>
      </c>
      <c r="C1815" t="s">
        <v>14</v>
      </c>
      <c r="D1815" t="s">
        <v>34</v>
      </c>
      <c r="E1815" t="s">
        <v>520</v>
      </c>
    </row>
    <row r="1816" spans="1:5" x14ac:dyDescent="0.25">
      <c r="A1816" t="s">
        <v>43473</v>
      </c>
      <c r="B1816" t="s">
        <v>14</v>
      </c>
      <c r="C1816" t="s">
        <v>14</v>
      </c>
      <c r="D1816" t="s">
        <v>34</v>
      </c>
      <c r="E1816" t="s">
        <v>520</v>
      </c>
    </row>
    <row r="1817" spans="1:5" x14ac:dyDescent="0.25">
      <c r="A1817" t="s">
        <v>2337</v>
      </c>
      <c r="B1817" t="s">
        <v>14</v>
      </c>
      <c r="C1817" t="s">
        <v>14</v>
      </c>
      <c r="D1817" t="s">
        <v>34</v>
      </c>
      <c r="E1817" t="s">
        <v>520</v>
      </c>
    </row>
    <row r="1818" spans="1:5" x14ac:dyDescent="0.25">
      <c r="A1818" t="s">
        <v>2338</v>
      </c>
      <c r="B1818" t="s">
        <v>14</v>
      </c>
      <c r="C1818" t="s">
        <v>14</v>
      </c>
      <c r="D1818" t="s">
        <v>34</v>
      </c>
      <c r="E1818" t="s">
        <v>520</v>
      </c>
    </row>
    <row r="1819" spans="1:5" x14ac:dyDescent="0.25">
      <c r="A1819" t="s">
        <v>2339</v>
      </c>
      <c r="B1819" t="s">
        <v>14</v>
      </c>
      <c r="C1819" t="s">
        <v>14</v>
      </c>
      <c r="D1819" t="s">
        <v>34</v>
      </c>
      <c r="E1819" t="s">
        <v>635</v>
      </c>
    </row>
    <row r="1820" spans="1:5" x14ac:dyDescent="0.25">
      <c r="A1820" t="s">
        <v>2341</v>
      </c>
      <c r="B1820" t="s">
        <v>14</v>
      </c>
      <c r="C1820" t="s">
        <v>14</v>
      </c>
      <c r="D1820" t="s">
        <v>64</v>
      </c>
      <c r="E1820" t="s">
        <v>635</v>
      </c>
    </row>
    <row r="1821" spans="1:5" x14ac:dyDescent="0.25">
      <c r="A1821" t="s">
        <v>2340</v>
      </c>
      <c r="B1821" t="s">
        <v>14</v>
      </c>
      <c r="C1821" t="s">
        <v>14</v>
      </c>
      <c r="D1821" t="s">
        <v>64</v>
      </c>
      <c r="E1821" t="s">
        <v>517</v>
      </c>
    </row>
    <row r="1822" spans="1:5" x14ac:dyDescent="0.25">
      <c r="A1822" t="s">
        <v>2343</v>
      </c>
      <c r="B1822" t="s">
        <v>14</v>
      </c>
      <c r="C1822" t="s">
        <v>14</v>
      </c>
      <c r="D1822" t="s">
        <v>34</v>
      </c>
      <c r="E1822" t="s">
        <v>520</v>
      </c>
    </row>
    <row r="1823" spans="1:5" x14ac:dyDescent="0.25">
      <c r="A1823" t="s">
        <v>2342</v>
      </c>
      <c r="B1823" t="s">
        <v>14</v>
      </c>
      <c r="C1823" t="s">
        <v>14</v>
      </c>
      <c r="D1823" t="s">
        <v>34</v>
      </c>
      <c r="E1823" t="s">
        <v>520</v>
      </c>
    </row>
    <row r="1824" spans="1:5" x14ac:dyDescent="0.25">
      <c r="A1824" t="s">
        <v>2345</v>
      </c>
      <c r="B1824" t="s">
        <v>14</v>
      </c>
      <c r="C1824" t="s">
        <v>14</v>
      </c>
      <c r="D1824" t="s">
        <v>34</v>
      </c>
      <c r="E1824" t="s">
        <v>520</v>
      </c>
    </row>
    <row r="1825" spans="1:5" x14ac:dyDescent="0.25">
      <c r="A1825" t="s">
        <v>2344</v>
      </c>
      <c r="B1825" t="s">
        <v>14</v>
      </c>
      <c r="C1825" t="s">
        <v>14</v>
      </c>
      <c r="D1825" t="s">
        <v>34</v>
      </c>
      <c r="E1825" t="s">
        <v>520</v>
      </c>
    </row>
    <row r="1826" spans="1:5" x14ac:dyDescent="0.25">
      <c r="A1826" t="s">
        <v>2348</v>
      </c>
      <c r="B1826" t="s">
        <v>14</v>
      </c>
      <c r="C1826" t="s">
        <v>14</v>
      </c>
      <c r="D1826" t="s">
        <v>69</v>
      </c>
      <c r="E1826" t="s">
        <v>520</v>
      </c>
    </row>
    <row r="1827" spans="1:5" x14ac:dyDescent="0.25">
      <c r="A1827" t="s">
        <v>2347</v>
      </c>
      <c r="B1827" t="s">
        <v>14</v>
      </c>
      <c r="C1827" t="s">
        <v>14</v>
      </c>
      <c r="D1827" t="s">
        <v>69</v>
      </c>
      <c r="E1827" t="s">
        <v>520</v>
      </c>
    </row>
    <row r="1828" spans="1:5" x14ac:dyDescent="0.25">
      <c r="A1828" t="s">
        <v>2346</v>
      </c>
      <c r="B1828" t="s">
        <v>14</v>
      </c>
      <c r="C1828" t="s">
        <v>14</v>
      </c>
      <c r="D1828" t="s">
        <v>69</v>
      </c>
      <c r="E1828" t="s">
        <v>520</v>
      </c>
    </row>
    <row r="1829" spans="1:5" x14ac:dyDescent="0.25">
      <c r="A1829" t="s">
        <v>2349</v>
      </c>
      <c r="B1829" t="s">
        <v>14</v>
      </c>
      <c r="C1829" t="s">
        <v>14</v>
      </c>
      <c r="D1829" t="s">
        <v>34</v>
      </c>
      <c r="E1829" t="s">
        <v>520</v>
      </c>
    </row>
    <row r="1830" spans="1:5" x14ac:dyDescent="0.25">
      <c r="A1830" t="s">
        <v>2350</v>
      </c>
      <c r="B1830" t="s">
        <v>14</v>
      </c>
      <c r="C1830" t="s">
        <v>14</v>
      </c>
      <c r="D1830" t="s">
        <v>34</v>
      </c>
      <c r="E1830" t="s">
        <v>520</v>
      </c>
    </row>
    <row r="1831" spans="1:5" x14ac:dyDescent="0.25">
      <c r="A1831" t="s">
        <v>2351</v>
      </c>
      <c r="B1831" t="s">
        <v>14</v>
      </c>
      <c r="C1831" t="s">
        <v>14</v>
      </c>
      <c r="D1831" t="s">
        <v>69</v>
      </c>
      <c r="E1831" t="s">
        <v>520</v>
      </c>
    </row>
    <row r="1832" spans="1:5" x14ac:dyDescent="0.25">
      <c r="A1832" t="s">
        <v>2352</v>
      </c>
      <c r="B1832" t="s">
        <v>14</v>
      </c>
      <c r="C1832" t="s">
        <v>14</v>
      </c>
      <c r="D1832" t="s">
        <v>34</v>
      </c>
      <c r="E1832" t="s">
        <v>520</v>
      </c>
    </row>
    <row r="1833" spans="1:5" x14ac:dyDescent="0.25">
      <c r="A1833" t="s">
        <v>2353</v>
      </c>
      <c r="B1833" t="s">
        <v>14</v>
      </c>
      <c r="C1833" t="s">
        <v>14</v>
      </c>
      <c r="D1833" t="s">
        <v>34</v>
      </c>
      <c r="E1833" t="s">
        <v>520</v>
      </c>
    </row>
    <row r="1834" spans="1:5" x14ac:dyDescent="0.25">
      <c r="A1834" t="s">
        <v>2355</v>
      </c>
      <c r="B1834" t="s">
        <v>14</v>
      </c>
      <c r="C1834" t="s">
        <v>14</v>
      </c>
      <c r="D1834" t="s">
        <v>34</v>
      </c>
      <c r="E1834" t="s">
        <v>520</v>
      </c>
    </row>
    <row r="1835" spans="1:5" x14ac:dyDescent="0.25">
      <c r="A1835" t="s">
        <v>2354</v>
      </c>
      <c r="B1835" t="s">
        <v>14</v>
      </c>
      <c r="C1835" t="s">
        <v>14</v>
      </c>
      <c r="D1835" t="s">
        <v>34</v>
      </c>
      <c r="E1835" t="s">
        <v>520</v>
      </c>
    </row>
    <row r="1836" spans="1:5" x14ac:dyDescent="0.25">
      <c r="A1836" t="s">
        <v>2356</v>
      </c>
      <c r="B1836" t="s">
        <v>14</v>
      </c>
      <c r="C1836" t="s">
        <v>14</v>
      </c>
      <c r="D1836" t="s">
        <v>34</v>
      </c>
      <c r="E1836" t="s">
        <v>520</v>
      </c>
    </row>
    <row r="1837" spans="1:5" x14ac:dyDescent="0.25">
      <c r="A1837" t="s">
        <v>2357</v>
      </c>
      <c r="B1837" t="s">
        <v>14</v>
      </c>
      <c r="C1837" t="s">
        <v>14</v>
      </c>
      <c r="D1837" t="s">
        <v>34</v>
      </c>
      <c r="E1837" t="s">
        <v>520</v>
      </c>
    </row>
    <row r="1838" spans="1:5" x14ac:dyDescent="0.25">
      <c r="A1838" t="s">
        <v>2358</v>
      </c>
      <c r="B1838" t="s">
        <v>14</v>
      </c>
      <c r="C1838" t="s">
        <v>14</v>
      </c>
      <c r="D1838" t="s">
        <v>34</v>
      </c>
      <c r="E1838" t="s">
        <v>520</v>
      </c>
    </row>
    <row r="1839" spans="1:5" x14ac:dyDescent="0.25">
      <c r="A1839" t="s">
        <v>2359</v>
      </c>
      <c r="B1839" t="s">
        <v>14</v>
      </c>
      <c r="C1839" t="s">
        <v>14</v>
      </c>
      <c r="D1839" t="s">
        <v>34</v>
      </c>
      <c r="E1839" t="s">
        <v>520</v>
      </c>
    </row>
    <row r="1840" spans="1:5" x14ac:dyDescent="0.25">
      <c r="A1840" t="s">
        <v>2361</v>
      </c>
      <c r="B1840" t="s">
        <v>14</v>
      </c>
      <c r="C1840" t="s">
        <v>14</v>
      </c>
      <c r="D1840" t="s">
        <v>64</v>
      </c>
      <c r="E1840" t="s">
        <v>520</v>
      </c>
    </row>
    <row r="1841" spans="1:5" x14ac:dyDescent="0.25">
      <c r="A1841" t="s">
        <v>2360</v>
      </c>
      <c r="B1841" t="s">
        <v>14</v>
      </c>
      <c r="C1841" t="s">
        <v>14</v>
      </c>
      <c r="D1841" t="s">
        <v>64</v>
      </c>
      <c r="E1841" t="s">
        <v>520</v>
      </c>
    </row>
    <row r="1842" spans="1:5" x14ac:dyDescent="0.25">
      <c r="A1842" t="s">
        <v>2362</v>
      </c>
      <c r="B1842" t="s">
        <v>14</v>
      </c>
      <c r="C1842" t="s">
        <v>14</v>
      </c>
      <c r="D1842" t="s">
        <v>64</v>
      </c>
      <c r="E1842" t="s">
        <v>517</v>
      </c>
    </row>
    <row r="1843" spans="1:5" x14ac:dyDescent="0.25">
      <c r="A1843" t="s">
        <v>2365</v>
      </c>
      <c r="B1843" t="s">
        <v>14</v>
      </c>
      <c r="C1843" t="s">
        <v>14</v>
      </c>
      <c r="D1843" t="s">
        <v>34</v>
      </c>
      <c r="E1843" t="s">
        <v>520</v>
      </c>
    </row>
    <row r="1844" spans="1:5" x14ac:dyDescent="0.25">
      <c r="A1844" t="s">
        <v>2364</v>
      </c>
      <c r="B1844" t="s">
        <v>14</v>
      </c>
      <c r="C1844" t="s">
        <v>14</v>
      </c>
      <c r="D1844" t="s">
        <v>34</v>
      </c>
      <c r="E1844" t="s">
        <v>520</v>
      </c>
    </row>
    <row r="1845" spans="1:5" x14ac:dyDescent="0.25">
      <c r="A1845" t="s">
        <v>2363</v>
      </c>
      <c r="B1845" t="s">
        <v>14</v>
      </c>
      <c r="C1845" t="s">
        <v>14</v>
      </c>
      <c r="D1845" t="s">
        <v>34</v>
      </c>
      <c r="E1845" t="s">
        <v>520</v>
      </c>
    </row>
    <row r="1846" spans="1:5" x14ac:dyDescent="0.25">
      <c r="A1846" t="s">
        <v>2367</v>
      </c>
      <c r="B1846" t="s">
        <v>14</v>
      </c>
      <c r="C1846" t="s">
        <v>14</v>
      </c>
      <c r="D1846" t="s">
        <v>64</v>
      </c>
      <c r="E1846" t="s">
        <v>517</v>
      </c>
    </row>
    <row r="1847" spans="1:5" x14ac:dyDescent="0.25">
      <c r="A1847" t="s">
        <v>2366</v>
      </c>
      <c r="B1847" t="s">
        <v>14</v>
      </c>
      <c r="C1847" t="s">
        <v>14</v>
      </c>
      <c r="D1847" t="s">
        <v>64</v>
      </c>
      <c r="E1847" t="s">
        <v>517</v>
      </c>
    </row>
    <row r="1848" spans="1:5" x14ac:dyDescent="0.25">
      <c r="A1848" t="s">
        <v>2368</v>
      </c>
      <c r="B1848" t="s">
        <v>14</v>
      </c>
      <c r="C1848" t="s">
        <v>14</v>
      </c>
      <c r="D1848" t="s">
        <v>34</v>
      </c>
      <c r="E1848" t="s">
        <v>520</v>
      </c>
    </row>
    <row r="1849" spans="1:5" x14ac:dyDescent="0.25">
      <c r="A1849" t="s">
        <v>2369</v>
      </c>
      <c r="B1849" t="s">
        <v>14</v>
      </c>
      <c r="C1849" t="s">
        <v>14</v>
      </c>
      <c r="D1849" t="s">
        <v>34</v>
      </c>
      <c r="E1849" t="s">
        <v>520</v>
      </c>
    </row>
    <row r="1850" spans="1:5" x14ac:dyDescent="0.25">
      <c r="A1850" t="s">
        <v>2370</v>
      </c>
      <c r="B1850" t="s">
        <v>14</v>
      </c>
      <c r="C1850" t="s">
        <v>14</v>
      </c>
      <c r="D1850" t="s">
        <v>34</v>
      </c>
      <c r="E1850" t="s">
        <v>520</v>
      </c>
    </row>
    <row r="1851" spans="1:5" x14ac:dyDescent="0.25">
      <c r="A1851" t="s">
        <v>2371</v>
      </c>
      <c r="B1851" t="s">
        <v>14</v>
      </c>
      <c r="C1851" t="s">
        <v>14</v>
      </c>
      <c r="D1851" t="s">
        <v>64</v>
      </c>
      <c r="E1851" t="s">
        <v>517</v>
      </c>
    </row>
    <row r="1852" spans="1:5" x14ac:dyDescent="0.25">
      <c r="A1852" t="s">
        <v>2373</v>
      </c>
      <c r="B1852" t="s">
        <v>14</v>
      </c>
      <c r="C1852" t="s">
        <v>14</v>
      </c>
      <c r="D1852" t="s">
        <v>34</v>
      </c>
      <c r="E1852" t="s">
        <v>520</v>
      </c>
    </row>
    <row r="1853" spans="1:5" x14ac:dyDescent="0.25">
      <c r="A1853" t="s">
        <v>2372</v>
      </c>
      <c r="B1853" t="s">
        <v>14</v>
      </c>
      <c r="C1853" t="s">
        <v>14</v>
      </c>
      <c r="D1853" t="s">
        <v>34</v>
      </c>
      <c r="E1853" t="s">
        <v>520</v>
      </c>
    </row>
    <row r="1854" spans="1:5" x14ac:dyDescent="0.25">
      <c r="A1854" t="s">
        <v>2374</v>
      </c>
      <c r="B1854" t="s">
        <v>14</v>
      </c>
      <c r="C1854" t="s">
        <v>14</v>
      </c>
      <c r="D1854" t="s">
        <v>34</v>
      </c>
      <c r="E1854" t="s">
        <v>520</v>
      </c>
    </row>
    <row r="1855" spans="1:5" x14ac:dyDescent="0.25">
      <c r="A1855" t="s">
        <v>2376</v>
      </c>
      <c r="B1855" t="s">
        <v>14</v>
      </c>
      <c r="C1855" t="s">
        <v>14</v>
      </c>
      <c r="D1855" t="s">
        <v>34</v>
      </c>
      <c r="E1855" t="s">
        <v>520</v>
      </c>
    </row>
    <row r="1856" spans="1:5" x14ac:dyDescent="0.25">
      <c r="A1856" t="s">
        <v>2375</v>
      </c>
      <c r="B1856" t="s">
        <v>14</v>
      </c>
      <c r="C1856" t="s">
        <v>14</v>
      </c>
      <c r="D1856" t="s">
        <v>34</v>
      </c>
      <c r="E1856" t="s">
        <v>520</v>
      </c>
    </row>
    <row r="1857" spans="1:5" x14ac:dyDescent="0.25">
      <c r="A1857" t="s">
        <v>2379</v>
      </c>
      <c r="B1857" t="s">
        <v>14</v>
      </c>
      <c r="C1857" t="s">
        <v>14</v>
      </c>
      <c r="D1857" t="s">
        <v>69</v>
      </c>
      <c r="E1857" t="s">
        <v>520</v>
      </c>
    </row>
    <row r="1858" spans="1:5" x14ac:dyDescent="0.25">
      <c r="A1858" t="s">
        <v>2378</v>
      </c>
      <c r="B1858" t="s">
        <v>14</v>
      </c>
      <c r="C1858" t="s">
        <v>14</v>
      </c>
      <c r="D1858" t="s">
        <v>69</v>
      </c>
      <c r="E1858" t="s">
        <v>520</v>
      </c>
    </row>
    <row r="1859" spans="1:5" x14ac:dyDescent="0.25">
      <c r="A1859" t="s">
        <v>2377</v>
      </c>
      <c r="B1859" t="s">
        <v>14</v>
      </c>
      <c r="C1859" t="s">
        <v>14</v>
      </c>
      <c r="D1859" t="s">
        <v>69</v>
      </c>
      <c r="E1859" t="s">
        <v>520</v>
      </c>
    </row>
    <row r="1860" spans="1:5" x14ac:dyDescent="0.25">
      <c r="A1860" t="s">
        <v>2382</v>
      </c>
      <c r="B1860" t="s">
        <v>14</v>
      </c>
      <c r="C1860" t="s">
        <v>14</v>
      </c>
      <c r="D1860" t="s">
        <v>34</v>
      </c>
      <c r="E1860" t="s">
        <v>520</v>
      </c>
    </row>
    <row r="1861" spans="1:5" x14ac:dyDescent="0.25">
      <c r="A1861" t="s">
        <v>2383</v>
      </c>
      <c r="B1861" t="s">
        <v>14</v>
      </c>
      <c r="C1861" t="s">
        <v>14</v>
      </c>
      <c r="D1861" t="s">
        <v>34</v>
      </c>
      <c r="E1861" t="s">
        <v>520</v>
      </c>
    </row>
    <row r="1862" spans="1:5" x14ac:dyDescent="0.25">
      <c r="A1862" t="s">
        <v>2380</v>
      </c>
      <c r="B1862" t="s">
        <v>14</v>
      </c>
      <c r="C1862" t="s">
        <v>14</v>
      </c>
      <c r="D1862" t="s">
        <v>34</v>
      </c>
      <c r="E1862" t="s">
        <v>520</v>
      </c>
    </row>
    <row r="1863" spans="1:5" x14ac:dyDescent="0.25">
      <c r="A1863" t="s">
        <v>2381</v>
      </c>
      <c r="B1863" t="s">
        <v>14</v>
      </c>
      <c r="C1863" t="s">
        <v>14</v>
      </c>
      <c r="D1863" t="s">
        <v>34</v>
      </c>
      <c r="E1863" t="s">
        <v>520</v>
      </c>
    </row>
    <row r="1864" spans="1:5" x14ac:dyDescent="0.25">
      <c r="A1864" t="s">
        <v>2385</v>
      </c>
      <c r="B1864" t="s">
        <v>14</v>
      </c>
      <c r="C1864" t="s">
        <v>14</v>
      </c>
      <c r="D1864" t="s">
        <v>34</v>
      </c>
      <c r="E1864" t="s">
        <v>520</v>
      </c>
    </row>
    <row r="1865" spans="1:5" x14ac:dyDescent="0.25">
      <c r="A1865" t="s">
        <v>2384</v>
      </c>
      <c r="B1865" t="s">
        <v>14</v>
      </c>
      <c r="C1865" t="s">
        <v>14</v>
      </c>
      <c r="D1865" t="s">
        <v>34</v>
      </c>
      <c r="E1865" t="s">
        <v>520</v>
      </c>
    </row>
    <row r="1866" spans="1:5" x14ac:dyDescent="0.25">
      <c r="A1866" t="s">
        <v>2387</v>
      </c>
      <c r="B1866" t="s">
        <v>14</v>
      </c>
      <c r="C1866" t="s">
        <v>14</v>
      </c>
      <c r="D1866" t="s">
        <v>34</v>
      </c>
      <c r="E1866" t="s">
        <v>520</v>
      </c>
    </row>
    <row r="1867" spans="1:5" x14ac:dyDescent="0.25">
      <c r="A1867" t="s">
        <v>2386</v>
      </c>
      <c r="B1867" t="s">
        <v>14</v>
      </c>
      <c r="C1867" t="s">
        <v>14</v>
      </c>
      <c r="D1867" t="s">
        <v>34</v>
      </c>
      <c r="E1867" t="s">
        <v>520</v>
      </c>
    </row>
    <row r="1868" spans="1:5" x14ac:dyDescent="0.25">
      <c r="A1868" t="s">
        <v>2388</v>
      </c>
      <c r="B1868" t="s">
        <v>14</v>
      </c>
      <c r="C1868" t="s">
        <v>14</v>
      </c>
      <c r="D1868" t="s">
        <v>34</v>
      </c>
      <c r="E1868" t="s">
        <v>520</v>
      </c>
    </row>
    <row r="1869" spans="1:5" x14ac:dyDescent="0.25">
      <c r="A1869" t="s">
        <v>2390</v>
      </c>
      <c r="B1869" t="s">
        <v>14</v>
      </c>
      <c r="C1869" t="s">
        <v>14</v>
      </c>
      <c r="D1869" t="s">
        <v>34</v>
      </c>
      <c r="E1869" t="s">
        <v>520</v>
      </c>
    </row>
    <row r="1870" spans="1:5" x14ac:dyDescent="0.25">
      <c r="A1870" t="s">
        <v>2389</v>
      </c>
      <c r="B1870" t="s">
        <v>14</v>
      </c>
      <c r="C1870" t="s">
        <v>14</v>
      </c>
      <c r="D1870" t="s">
        <v>34</v>
      </c>
      <c r="E1870" t="s">
        <v>520</v>
      </c>
    </row>
    <row r="1871" spans="1:5" x14ac:dyDescent="0.25">
      <c r="A1871" t="s">
        <v>2393</v>
      </c>
      <c r="B1871" t="s">
        <v>14</v>
      </c>
      <c r="C1871" t="s">
        <v>14</v>
      </c>
      <c r="D1871" t="s">
        <v>34</v>
      </c>
      <c r="E1871" t="s">
        <v>520</v>
      </c>
    </row>
    <row r="1872" spans="1:5" x14ac:dyDescent="0.25">
      <c r="A1872" t="s">
        <v>2392</v>
      </c>
      <c r="B1872" t="s">
        <v>14</v>
      </c>
      <c r="C1872" t="s">
        <v>14</v>
      </c>
      <c r="D1872" t="s">
        <v>34</v>
      </c>
      <c r="E1872" t="s">
        <v>520</v>
      </c>
    </row>
    <row r="1873" spans="1:5" x14ac:dyDescent="0.25">
      <c r="A1873" t="s">
        <v>2391</v>
      </c>
      <c r="B1873" t="s">
        <v>14</v>
      </c>
      <c r="C1873" t="s">
        <v>14</v>
      </c>
      <c r="D1873" t="s">
        <v>34</v>
      </c>
      <c r="E1873" t="s">
        <v>520</v>
      </c>
    </row>
    <row r="1874" spans="1:5" x14ac:dyDescent="0.25">
      <c r="A1874" t="s">
        <v>2395</v>
      </c>
      <c r="B1874" t="s">
        <v>14</v>
      </c>
      <c r="C1874" t="s">
        <v>14</v>
      </c>
      <c r="D1874" t="s">
        <v>34</v>
      </c>
      <c r="E1874" t="s">
        <v>520</v>
      </c>
    </row>
    <row r="1875" spans="1:5" x14ac:dyDescent="0.25">
      <c r="A1875" t="s">
        <v>2394</v>
      </c>
      <c r="B1875" t="s">
        <v>14</v>
      </c>
      <c r="C1875" t="s">
        <v>14</v>
      </c>
      <c r="D1875" t="s">
        <v>34</v>
      </c>
      <c r="E1875" t="s">
        <v>520</v>
      </c>
    </row>
    <row r="1876" spans="1:5" x14ac:dyDescent="0.25">
      <c r="A1876" t="s">
        <v>2396</v>
      </c>
      <c r="B1876" t="s">
        <v>14</v>
      </c>
      <c r="C1876" t="s">
        <v>14</v>
      </c>
      <c r="D1876" t="s">
        <v>34</v>
      </c>
      <c r="E1876" t="s">
        <v>520</v>
      </c>
    </row>
    <row r="1877" spans="1:5" x14ac:dyDescent="0.25">
      <c r="A1877" t="s">
        <v>2398</v>
      </c>
      <c r="B1877" t="s">
        <v>14</v>
      </c>
      <c r="C1877" t="s">
        <v>14</v>
      </c>
      <c r="D1877" t="s">
        <v>34</v>
      </c>
      <c r="E1877" t="s">
        <v>520</v>
      </c>
    </row>
    <row r="1878" spans="1:5" x14ac:dyDescent="0.25">
      <c r="A1878" t="s">
        <v>2397</v>
      </c>
      <c r="B1878" t="s">
        <v>14</v>
      </c>
      <c r="C1878" t="s">
        <v>14</v>
      </c>
      <c r="D1878" t="s">
        <v>34</v>
      </c>
      <c r="E1878" t="s">
        <v>520</v>
      </c>
    </row>
    <row r="1879" spans="1:5" x14ac:dyDescent="0.25">
      <c r="A1879" t="s">
        <v>2399</v>
      </c>
      <c r="B1879" t="s">
        <v>14</v>
      </c>
      <c r="C1879" t="s">
        <v>14</v>
      </c>
      <c r="D1879" t="s">
        <v>34</v>
      </c>
      <c r="E1879" t="s">
        <v>520</v>
      </c>
    </row>
    <row r="1880" spans="1:5" x14ac:dyDescent="0.25">
      <c r="A1880" t="s">
        <v>2400</v>
      </c>
      <c r="B1880" t="s">
        <v>14</v>
      </c>
      <c r="C1880" t="s">
        <v>14</v>
      </c>
      <c r="D1880" t="s">
        <v>34</v>
      </c>
      <c r="E1880" t="s">
        <v>520</v>
      </c>
    </row>
    <row r="1881" spans="1:5" x14ac:dyDescent="0.25">
      <c r="A1881" t="s">
        <v>2403</v>
      </c>
      <c r="B1881" t="s">
        <v>14</v>
      </c>
      <c r="C1881" t="s">
        <v>14</v>
      </c>
      <c r="D1881" t="s">
        <v>34</v>
      </c>
      <c r="E1881" t="s">
        <v>520</v>
      </c>
    </row>
    <row r="1882" spans="1:5" x14ac:dyDescent="0.25">
      <c r="A1882" t="s">
        <v>2401</v>
      </c>
      <c r="B1882" t="s">
        <v>14</v>
      </c>
      <c r="C1882" t="s">
        <v>14</v>
      </c>
      <c r="D1882" t="s">
        <v>34</v>
      </c>
      <c r="E1882" t="s">
        <v>520</v>
      </c>
    </row>
    <row r="1883" spans="1:5" x14ac:dyDescent="0.25">
      <c r="A1883" t="s">
        <v>2402</v>
      </c>
      <c r="B1883" t="s">
        <v>14</v>
      </c>
      <c r="C1883" t="s">
        <v>14</v>
      </c>
      <c r="D1883" t="s">
        <v>34</v>
      </c>
      <c r="E1883" t="s">
        <v>520</v>
      </c>
    </row>
    <row r="1884" spans="1:5" x14ac:dyDescent="0.25">
      <c r="A1884" t="s">
        <v>2405</v>
      </c>
      <c r="B1884" t="s">
        <v>14</v>
      </c>
      <c r="C1884" t="s">
        <v>14</v>
      </c>
      <c r="D1884" t="s">
        <v>34</v>
      </c>
      <c r="E1884" t="s">
        <v>520</v>
      </c>
    </row>
    <row r="1885" spans="1:5" x14ac:dyDescent="0.25">
      <c r="A1885" t="s">
        <v>2409</v>
      </c>
      <c r="B1885" t="s">
        <v>14</v>
      </c>
      <c r="C1885" t="s">
        <v>14</v>
      </c>
      <c r="D1885" t="s">
        <v>34</v>
      </c>
      <c r="E1885" t="s">
        <v>520</v>
      </c>
    </row>
    <row r="1886" spans="1:5" x14ac:dyDescent="0.25">
      <c r="A1886" t="s">
        <v>2408</v>
      </c>
      <c r="B1886" t="s">
        <v>14</v>
      </c>
      <c r="C1886" t="s">
        <v>14</v>
      </c>
      <c r="D1886" t="s">
        <v>34</v>
      </c>
      <c r="E1886" t="s">
        <v>520</v>
      </c>
    </row>
    <row r="1887" spans="1:5" x14ac:dyDescent="0.25">
      <c r="A1887" t="s">
        <v>2406</v>
      </c>
      <c r="B1887" t="s">
        <v>14</v>
      </c>
      <c r="C1887" t="s">
        <v>14</v>
      </c>
      <c r="D1887" t="s">
        <v>34</v>
      </c>
      <c r="E1887" t="s">
        <v>520</v>
      </c>
    </row>
    <row r="1888" spans="1:5" x14ac:dyDescent="0.25">
      <c r="A1888" t="s">
        <v>2410</v>
      </c>
      <c r="B1888" t="s">
        <v>14</v>
      </c>
      <c r="C1888" t="s">
        <v>14</v>
      </c>
      <c r="D1888" t="s">
        <v>34</v>
      </c>
      <c r="E1888" t="s">
        <v>520</v>
      </c>
    </row>
    <row r="1889" spans="1:5" x14ac:dyDescent="0.25">
      <c r="A1889" t="s">
        <v>2404</v>
      </c>
      <c r="B1889" t="s">
        <v>14</v>
      </c>
      <c r="C1889" t="s">
        <v>14</v>
      </c>
      <c r="D1889" t="s">
        <v>34</v>
      </c>
      <c r="E1889" t="s">
        <v>520</v>
      </c>
    </row>
    <row r="1890" spans="1:5" x14ac:dyDescent="0.25">
      <c r="A1890" t="s">
        <v>2407</v>
      </c>
      <c r="B1890" t="s">
        <v>14</v>
      </c>
      <c r="C1890" t="s">
        <v>14</v>
      </c>
      <c r="D1890" t="s">
        <v>34</v>
      </c>
      <c r="E1890" t="s">
        <v>520</v>
      </c>
    </row>
    <row r="1891" spans="1:5" x14ac:dyDescent="0.25">
      <c r="A1891" t="s">
        <v>2411</v>
      </c>
      <c r="B1891" t="s">
        <v>14</v>
      </c>
      <c r="C1891" t="s">
        <v>14</v>
      </c>
      <c r="D1891" t="s">
        <v>64</v>
      </c>
      <c r="E1891" t="s">
        <v>517</v>
      </c>
    </row>
    <row r="1892" spans="1:5" x14ac:dyDescent="0.25">
      <c r="A1892" t="s">
        <v>2412</v>
      </c>
      <c r="B1892" t="s">
        <v>14</v>
      </c>
      <c r="C1892" t="s">
        <v>14</v>
      </c>
      <c r="D1892" t="s">
        <v>64</v>
      </c>
      <c r="E1892" t="s">
        <v>517</v>
      </c>
    </row>
    <row r="1893" spans="1:5" x14ac:dyDescent="0.25">
      <c r="A1893" t="s">
        <v>2413</v>
      </c>
      <c r="B1893" t="s">
        <v>14</v>
      </c>
      <c r="C1893" t="s">
        <v>14</v>
      </c>
      <c r="D1893" t="s">
        <v>34</v>
      </c>
      <c r="E1893" t="s">
        <v>520</v>
      </c>
    </row>
    <row r="1894" spans="1:5" x14ac:dyDescent="0.25">
      <c r="A1894" t="s">
        <v>2414</v>
      </c>
      <c r="B1894" t="s">
        <v>14</v>
      </c>
      <c r="C1894" t="s">
        <v>14</v>
      </c>
      <c r="D1894" t="s">
        <v>34</v>
      </c>
      <c r="E1894" t="s">
        <v>520</v>
      </c>
    </row>
    <row r="1895" spans="1:5" x14ac:dyDescent="0.25">
      <c r="A1895" t="s">
        <v>2416</v>
      </c>
      <c r="B1895" t="s">
        <v>14</v>
      </c>
      <c r="C1895" t="s">
        <v>14</v>
      </c>
      <c r="D1895" t="s">
        <v>34</v>
      </c>
      <c r="E1895" t="s">
        <v>520</v>
      </c>
    </row>
    <row r="1896" spans="1:5" x14ac:dyDescent="0.25">
      <c r="A1896" t="s">
        <v>2415</v>
      </c>
      <c r="B1896" t="s">
        <v>14</v>
      </c>
      <c r="C1896" t="s">
        <v>14</v>
      </c>
      <c r="D1896" t="s">
        <v>34</v>
      </c>
      <c r="E1896" t="s">
        <v>520</v>
      </c>
    </row>
    <row r="1897" spans="1:5" x14ac:dyDescent="0.25">
      <c r="A1897" t="s">
        <v>2417</v>
      </c>
      <c r="B1897" t="s">
        <v>14</v>
      </c>
      <c r="C1897" t="s">
        <v>14</v>
      </c>
      <c r="D1897" t="s">
        <v>34</v>
      </c>
      <c r="E1897" t="s">
        <v>520</v>
      </c>
    </row>
    <row r="1898" spans="1:5" x14ac:dyDescent="0.25">
      <c r="A1898" t="s">
        <v>2418</v>
      </c>
      <c r="B1898" t="s">
        <v>14</v>
      </c>
      <c r="C1898" t="s">
        <v>14</v>
      </c>
      <c r="D1898" t="s">
        <v>34</v>
      </c>
      <c r="E1898" t="s">
        <v>520</v>
      </c>
    </row>
    <row r="1899" spans="1:5" x14ac:dyDescent="0.25">
      <c r="A1899" t="s">
        <v>2419</v>
      </c>
      <c r="B1899" t="s">
        <v>14</v>
      </c>
      <c r="C1899" t="s">
        <v>14</v>
      </c>
      <c r="D1899" t="s">
        <v>34</v>
      </c>
      <c r="E1899" t="s">
        <v>520</v>
      </c>
    </row>
    <row r="1900" spans="1:5" x14ac:dyDescent="0.25">
      <c r="A1900" t="s">
        <v>2420</v>
      </c>
      <c r="B1900" t="s">
        <v>14</v>
      </c>
      <c r="C1900" t="s">
        <v>14</v>
      </c>
      <c r="D1900" t="s">
        <v>34</v>
      </c>
      <c r="E1900" t="s">
        <v>520</v>
      </c>
    </row>
    <row r="1901" spans="1:5" x14ac:dyDescent="0.25">
      <c r="A1901" t="s">
        <v>2421</v>
      </c>
      <c r="B1901" t="s">
        <v>14</v>
      </c>
      <c r="C1901" t="s">
        <v>14</v>
      </c>
      <c r="D1901" t="s">
        <v>34</v>
      </c>
      <c r="E1901" t="s">
        <v>520</v>
      </c>
    </row>
    <row r="1902" spans="1:5" x14ac:dyDescent="0.25">
      <c r="A1902" t="s">
        <v>2424</v>
      </c>
      <c r="B1902" t="s">
        <v>14</v>
      </c>
      <c r="C1902" t="s">
        <v>14</v>
      </c>
      <c r="D1902" t="s">
        <v>34</v>
      </c>
      <c r="E1902" t="s">
        <v>520</v>
      </c>
    </row>
    <row r="1903" spans="1:5" x14ac:dyDescent="0.25">
      <c r="A1903" t="s">
        <v>2425</v>
      </c>
      <c r="B1903" t="s">
        <v>14</v>
      </c>
      <c r="C1903" t="s">
        <v>14</v>
      </c>
      <c r="D1903" t="s">
        <v>34</v>
      </c>
      <c r="E1903" t="s">
        <v>520</v>
      </c>
    </row>
    <row r="1904" spans="1:5" x14ac:dyDescent="0.25">
      <c r="A1904" t="s">
        <v>2426</v>
      </c>
      <c r="B1904" t="s">
        <v>14</v>
      </c>
      <c r="C1904" t="s">
        <v>14</v>
      </c>
      <c r="D1904" t="s">
        <v>34</v>
      </c>
      <c r="E1904" t="s">
        <v>520</v>
      </c>
    </row>
    <row r="1905" spans="1:5" x14ac:dyDescent="0.25">
      <c r="A1905" t="s">
        <v>2423</v>
      </c>
      <c r="B1905" t="s">
        <v>14</v>
      </c>
      <c r="C1905" t="s">
        <v>14</v>
      </c>
      <c r="D1905" t="s">
        <v>34</v>
      </c>
      <c r="E1905" t="s">
        <v>520</v>
      </c>
    </row>
    <row r="1906" spans="1:5" x14ac:dyDescent="0.25">
      <c r="A1906" t="s">
        <v>2422</v>
      </c>
      <c r="B1906" t="s">
        <v>14</v>
      </c>
      <c r="C1906" t="s">
        <v>14</v>
      </c>
      <c r="D1906" t="s">
        <v>34</v>
      </c>
      <c r="E1906" t="s">
        <v>520</v>
      </c>
    </row>
    <row r="1907" spans="1:5" x14ac:dyDescent="0.25">
      <c r="A1907" t="s">
        <v>2427</v>
      </c>
      <c r="B1907" t="s">
        <v>14</v>
      </c>
      <c r="C1907" t="s">
        <v>14</v>
      </c>
      <c r="D1907" t="s">
        <v>34</v>
      </c>
      <c r="E1907" t="s">
        <v>520</v>
      </c>
    </row>
    <row r="1908" spans="1:5" x14ac:dyDescent="0.25">
      <c r="A1908" t="s">
        <v>2428</v>
      </c>
      <c r="B1908" t="s">
        <v>14</v>
      </c>
      <c r="C1908" t="s">
        <v>14</v>
      </c>
      <c r="D1908" t="s">
        <v>34</v>
      </c>
      <c r="E1908" t="s">
        <v>520</v>
      </c>
    </row>
    <row r="1909" spans="1:5" x14ac:dyDescent="0.25">
      <c r="A1909" t="s">
        <v>2430</v>
      </c>
      <c r="B1909" t="s">
        <v>14</v>
      </c>
      <c r="C1909" t="s">
        <v>14</v>
      </c>
      <c r="D1909" t="s">
        <v>34</v>
      </c>
      <c r="E1909" t="s">
        <v>520</v>
      </c>
    </row>
    <row r="1910" spans="1:5" x14ac:dyDescent="0.25">
      <c r="A1910" t="s">
        <v>2429</v>
      </c>
      <c r="B1910" t="s">
        <v>14</v>
      </c>
      <c r="C1910" t="s">
        <v>14</v>
      </c>
      <c r="D1910" t="s">
        <v>34</v>
      </c>
      <c r="E1910" t="s">
        <v>520</v>
      </c>
    </row>
    <row r="1911" spans="1:5" x14ac:dyDescent="0.25">
      <c r="A1911" t="s">
        <v>2433</v>
      </c>
      <c r="B1911" t="s">
        <v>14</v>
      </c>
      <c r="C1911" t="s">
        <v>14</v>
      </c>
      <c r="D1911" t="s">
        <v>34</v>
      </c>
      <c r="E1911" t="s">
        <v>520</v>
      </c>
    </row>
    <row r="1912" spans="1:5" x14ac:dyDescent="0.25">
      <c r="A1912" t="s">
        <v>2431</v>
      </c>
      <c r="B1912" t="s">
        <v>14</v>
      </c>
      <c r="C1912" t="s">
        <v>14</v>
      </c>
      <c r="D1912" t="s">
        <v>34</v>
      </c>
      <c r="E1912" t="s">
        <v>520</v>
      </c>
    </row>
    <row r="1913" spans="1:5" x14ac:dyDescent="0.25">
      <c r="A1913" t="s">
        <v>2432</v>
      </c>
      <c r="B1913" t="s">
        <v>14</v>
      </c>
      <c r="C1913" t="s">
        <v>14</v>
      </c>
      <c r="D1913" t="s">
        <v>34</v>
      </c>
      <c r="E1913" t="s">
        <v>520</v>
      </c>
    </row>
    <row r="1914" spans="1:5" x14ac:dyDescent="0.25">
      <c r="A1914" t="s">
        <v>2434</v>
      </c>
      <c r="B1914" t="s">
        <v>14</v>
      </c>
      <c r="C1914" t="s">
        <v>14</v>
      </c>
      <c r="D1914" t="s">
        <v>69</v>
      </c>
      <c r="E1914" t="s">
        <v>520</v>
      </c>
    </row>
    <row r="1915" spans="1:5" x14ac:dyDescent="0.25">
      <c r="A1915" t="s">
        <v>2435</v>
      </c>
      <c r="B1915" t="s">
        <v>14</v>
      </c>
      <c r="C1915" t="s">
        <v>14</v>
      </c>
      <c r="D1915" t="s">
        <v>69</v>
      </c>
      <c r="E1915" t="s">
        <v>520</v>
      </c>
    </row>
    <row r="1916" spans="1:5" x14ac:dyDescent="0.25">
      <c r="A1916" t="s">
        <v>2436</v>
      </c>
      <c r="B1916" t="s">
        <v>14</v>
      </c>
      <c r="C1916" t="s">
        <v>14</v>
      </c>
      <c r="D1916" t="s">
        <v>69</v>
      </c>
      <c r="E1916" t="s">
        <v>520</v>
      </c>
    </row>
    <row r="1917" spans="1:5" x14ac:dyDescent="0.25">
      <c r="A1917" t="s">
        <v>2438</v>
      </c>
      <c r="B1917" t="s">
        <v>14</v>
      </c>
      <c r="C1917" t="s">
        <v>14</v>
      </c>
      <c r="D1917" t="s">
        <v>34</v>
      </c>
      <c r="E1917" t="s">
        <v>520</v>
      </c>
    </row>
    <row r="1918" spans="1:5" x14ac:dyDescent="0.25">
      <c r="A1918" t="s">
        <v>2439</v>
      </c>
      <c r="B1918" t="s">
        <v>14</v>
      </c>
      <c r="C1918" t="s">
        <v>14</v>
      </c>
      <c r="D1918" t="s">
        <v>34</v>
      </c>
      <c r="E1918" t="s">
        <v>520</v>
      </c>
    </row>
    <row r="1919" spans="1:5" x14ac:dyDescent="0.25">
      <c r="A1919" t="s">
        <v>2437</v>
      </c>
      <c r="B1919" t="s">
        <v>14</v>
      </c>
      <c r="C1919" t="s">
        <v>14</v>
      </c>
      <c r="D1919" t="s">
        <v>34</v>
      </c>
      <c r="E1919" t="s">
        <v>520</v>
      </c>
    </row>
    <row r="1920" spans="1:5" x14ac:dyDescent="0.25">
      <c r="A1920" t="s">
        <v>2441</v>
      </c>
      <c r="B1920" t="s">
        <v>14</v>
      </c>
      <c r="C1920" t="s">
        <v>14</v>
      </c>
      <c r="D1920" t="s">
        <v>34</v>
      </c>
      <c r="E1920" t="s">
        <v>520</v>
      </c>
    </row>
    <row r="1921" spans="1:5" x14ac:dyDescent="0.25">
      <c r="A1921" t="s">
        <v>2440</v>
      </c>
      <c r="B1921" t="s">
        <v>14</v>
      </c>
      <c r="C1921" t="s">
        <v>14</v>
      </c>
      <c r="D1921" t="s">
        <v>34</v>
      </c>
      <c r="E1921" t="s">
        <v>520</v>
      </c>
    </row>
    <row r="1922" spans="1:5" x14ac:dyDescent="0.25">
      <c r="A1922" t="s">
        <v>2442</v>
      </c>
      <c r="B1922" t="s">
        <v>14</v>
      </c>
      <c r="C1922" t="s">
        <v>14</v>
      </c>
      <c r="D1922" t="s">
        <v>34</v>
      </c>
      <c r="E1922" t="s">
        <v>520</v>
      </c>
    </row>
    <row r="1923" spans="1:5" x14ac:dyDescent="0.25">
      <c r="A1923" t="s">
        <v>2443</v>
      </c>
      <c r="B1923" t="s">
        <v>14</v>
      </c>
      <c r="C1923" t="s">
        <v>14</v>
      </c>
      <c r="D1923" t="s">
        <v>34</v>
      </c>
      <c r="E1923" t="s">
        <v>520</v>
      </c>
    </row>
    <row r="1924" spans="1:5" x14ac:dyDescent="0.25">
      <c r="A1924" t="s">
        <v>2444</v>
      </c>
      <c r="B1924" t="s">
        <v>14</v>
      </c>
      <c r="C1924" t="s">
        <v>14</v>
      </c>
      <c r="D1924" t="s">
        <v>34</v>
      </c>
      <c r="E1924" t="s">
        <v>520</v>
      </c>
    </row>
    <row r="1925" spans="1:5" x14ac:dyDescent="0.25">
      <c r="A1925" t="s">
        <v>2445</v>
      </c>
      <c r="B1925" t="s">
        <v>14</v>
      </c>
      <c r="C1925" t="s">
        <v>14</v>
      </c>
      <c r="D1925" t="s">
        <v>34</v>
      </c>
      <c r="E1925" t="s">
        <v>520</v>
      </c>
    </row>
    <row r="1926" spans="1:5" x14ac:dyDescent="0.25">
      <c r="A1926" t="s">
        <v>2446</v>
      </c>
      <c r="B1926" t="s">
        <v>20</v>
      </c>
      <c r="C1926" t="s">
        <v>19</v>
      </c>
      <c r="D1926" t="s">
        <v>33</v>
      </c>
      <c r="E1926" t="s">
        <v>585</v>
      </c>
    </row>
    <row r="1927" spans="1:5" x14ac:dyDescent="0.25">
      <c r="A1927" t="s">
        <v>2448</v>
      </c>
      <c r="B1927" t="s">
        <v>14</v>
      </c>
      <c r="C1927" t="s">
        <v>14</v>
      </c>
      <c r="D1927" t="s">
        <v>34</v>
      </c>
      <c r="E1927" t="s">
        <v>520</v>
      </c>
    </row>
    <row r="1928" spans="1:5" x14ac:dyDescent="0.25">
      <c r="A1928" t="s">
        <v>2447</v>
      </c>
      <c r="B1928" t="s">
        <v>14</v>
      </c>
      <c r="C1928" t="s">
        <v>14</v>
      </c>
      <c r="D1928" t="s">
        <v>34</v>
      </c>
      <c r="E1928" t="s">
        <v>520</v>
      </c>
    </row>
    <row r="1929" spans="1:5" x14ac:dyDescent="0.25">
      <c r="A1929" t="s">
        <v>2449</v>
      </c>
      <c r="B1929" t="s">
        <v>20</v>
      </c>
      <c r="C1929" t="s">
        <v>19</v>
      </c>
      <c r="D1929" t="s">
        <v>33</v>
      </c>
      <c r="E1929" t="s">
        <v>523</v>
      </c>
    </row>
    <row r="1930" spans="1:5" x14ac:dyDescent="0.25">
      <c r="A1930" t="s">
        <v>2450</v>
      </c>
      <c r="B1930" t="s">
        <v>20</v>
      </c>
      <c r="C1930" t="s">
        <v>21</v>
      </c>
      <c r="D1930" t="s">
        <v>33</v>
      </c>
      <c r="E1930" t="s">
        <v>685</v>
      </c>
    </row>
    <row r="1931" spans="1:5" x14ac:dyDescent="0.25">
      <c r="A1931" t="s">
        <v>2451</v>
      </c>
      <c r="B1931" t="s">
        <v>14</v>
      </c>
      <c r="C1931" t="s">
        <v>14</v>
      </c>
      <c r="D1931" t="s">
        <v>64</v>
      </c>
      <c r="E1931" t="s">
        <v>517</v>
      </c>
    </row>
    <row r="1932" spans="1:5" x14ac:dyDescent="0.25">
      <c r="A1932" t="s">
        <v>2452</v>
      </c>
      <c r="B1932" t="s">
        <v>14</v>
      </c>
      <c r="C1932" t="s">
        <v>14</v>
      </c>
      <c r="D1932" t="s">
        <v>64</v>
      </c>
      <c r="E1932" t="s">
        <v>517</v>
      </c>
    </row>
    <row r="1933" spans="1:5" x14ac:dyDescent="0.25">
      <c r="A1933" t="s">
        <v>6434</v>
      </c>
      <c r="B1933" t="s">
        <v>20</v>
      </c>
      <c r="C1933" t="s">
        <v>19</v>
      </c>
      <c r="D1933" t="s">
        <v>33</v>
      </c>
      <c r="E1933" t="s">
        <v>533</v>
      </c>
    </row>
    <row r="1934" spans="1:5" x14ac:dyDescent="0.25">
      <c r="A1934" t="s">
        <v>6435</v>
      </c>
      <c r="B1934" t="s">
        <v>20</v>
      </c>
      <c r="C1934" t="s">
        <v>19</v>
      </c>
      <c r="D1934" t="s">
        <v>33</v>
      </c>
      <c r="E1934" t="s">
        <v>533</v>
      </c>
    </row>
    <row r="1935" spans="1:5" x14ac:dyDescent="0.25">
      <c r="A1935" t="s">
        <v>2460</v>
      </c>
      <c r="B1935" t="s">
        <v>20</v>
      </c>
      <c r="C1935" t="s">
        <v>21</v>
      </c>
      <c r="D1935" t="s">
        <v>33</v>
      </c>
      <c r="E1935" t="s">
        <v>687</v>
      </c>
    </row>
    <row r="1936" spans="1:5" x14ac:dyDescent="0.25">
      <c r="A1936" t="s">
        <v>6437</v>
      </c>
      <c r="B1936" t="s">
        <v>20</v>
      </c>
      <c r="C1936" t="s">
        <v>19</v>
      </c>
      <c r="D1936" t="s">
        <v>33</v>
      </c>
      <c r="E1936" t="s">
        <v>533</v>
      </c>
    </row>
    <row r="1937" spans="1:5" x14ac:dyDescent="0.25">
      <c r="A1937" t="s">
        <v>4992</v>
      </c>
      <c r="B1937" t="s">
        <v>20</v>
      </c>
      <c r="C1937" t="s">
        <v>19</v>
      </c>
      <c r="D1937" t="s">
        <v>33</v>
      </c>
      <c r="E1937" t="s">
        <v>533</v>
      </c>
    </row>
    <row r="1938" spans="1:5" x14ac:dyDescent="0.25">
      <c r="A1938" t="s">
        <v>6433</v>
      </c>
      <c r="B1938" t="s">
        <v>20</v>
      </c>
      <c r="C1938" t="s">
        <v>19</v>
      </c>
      <c r="D1938" t="s">
        <v>33</v>
      </c>
      <c r="E1938" t="s">
        <v>533</v>
      </c>
    </row>
    <row r="1939" spans="1:5" x14ac:dyDescent="0.25">
      <c r="A1939" t="s">
        <v>2453</v>
      </c>
      <c r="B1939" t="s">
        <v>20</v>
      </c>
      <c r="C1939" t="s">
        <v>21</v>
      </c>
      <c r="D1939" t="s">
        <v>33</v>
      </c>
      <c r="E1939" t="s">
        <v>687</v>
      </c>
    </row>
    <row r="1940" spans="1:5" x14ac:dyDescent="0.25">
      <c r="A1940" t="s">
        <v>6436</v>
      </c>
      <c r="B1940" t="s">
        <v>20</v>
      </c>
      <c r="C1940" t="s">
        <v>19</v>
      </c>
      <c r="D1940" t="s">
        <v>33</v>
      </c>
      <c r="E1940" t="s">
        <v>533</v>
      </c>
    </row>
    <row r="1941" spans="1:5" x14ac:dyDescent="0.25">
      <c r="A1941" t="s">
        <v>2461</v>
      </c>
      <c r="B1941" t="s">
        <v>20</v>
      </c>
      <c r="C1941" t="s">
        <v>19</v>
      </c>
      <c r="D1941" t="s">
        <v>33</v>
      </c>
      <c r="E1941" t="s">
        <v>523</v>
      </c>
    </row>
    <row r="1942" spans="1:5" x14ac:dyDescent="0.25">
      <c r="A1942" t="s">
        <v>2463</v>
      </c>
      <c r="B1942" t="s">
        <v>20</v>
      </c>
      <c r="C1942" t="s">
        <v>19</v>
      </c>
      <c r="D1942" t="s">
        <v>33</v>
      </c>
      <c r="E1942" t="s">
        <v>523</v>
      </c>
    </row>
    <row r="1943" spans="1:5" x14ac:dyDescent="0.25">
      <c r="A1943" t="s">
        <v>2462</v>
      </c>
      <c r="B1943" t="s">
        <v>20</v>
      </c>
      <c r="C1943" t="s">
        <v>19</v>
      </c>
      <c r="D1943" t="s">
        <v>33</v>
      </c>
      <c r="E1943" t="s">
        <v>523</v>
      </c>
    </row>
    <row r="1944" spans="1:5" x14ac:dyDescent="0.25">
      <c r="A1944" t="s">
        <v>2464</v>
      </c>
      <c r="B1944" t="s">
        <v>20</v>
      </c>
      <c r="C1944" t="s">
        <v>21</v>
      </c>
      <c r="D1944" t="s">
        <v>33</v>
      </c>
      <c r="E1944" t="s">
        <v>528</v>
      </c>
    </row>
    <row r="1945" spans="1:5" x14ac:dyDescent="0.25">
      <c r="A1945" t="s">
        <v>43474</v>
      </c>
      <c r="B1945" t="s">
        <v>16</v>
      </c>
      <c r="C1945" t="s">
        <v>17</v>
      </c>
      <c r="D1945" t="s">
        <v>33</v>
      </c>
      <c r="E1945" t="s">
        <v>569</v>
      </c>
    </row>
    <row r="1946" spans="1:5" x14ac:dyDescent="0.25">
      <c r="A1946" t="s">
        <v>2465</v>
      </c>
      <c r="B1946" t="s">
        <v>20</v>
      </c>
      <c r="C1946" t="s">
        <v>21</v>
      </c>
      <c r="D1946" t="s">
        <v>33</v>
      </c>
      <c r="E1946" t="s">
        <v>528</v>
      </c>
    </row>
    <row r="1947" spans="1:5" x14ac:dyDescent="0.25">
      <c r="A1947" t="s">
        <v>2466</v>
      </c>
      <c r="B1947" t="s">
        <v>20</v>
      </c>
      <c r="C1947" t="s">
        <v>19</v>
      </c>
      <c r="D1947" t="s">
        <v>33</v>
      </c>
      <c r="E1947" t="s">
        <v>689</v>
      </c>
    </row>
    <row r="1948" spans="1:5" x14ac:dyDescent="0.25">
      <c r="A1948" t="s">
        <v>2467</v>
      </c>
      <c r="B1948" t="s">
        <v>20</v>
      </c>
      <c r="C1948" t="s">
        <v>19</v>
      </c>
      <c r="D1948" t="s">
        <v>33</v>
      </c>
      <c r="E1948" t="s">
        <v>523</v>
      </c>
    </row>
    <row r="1949" spans="1:5" x14ac:dyDescent="0.25">
      <c r="A1949" t="s">
        <v>6438</v>
      </c>
      <c r="B1949" t="s">
        <v>20</v>
      </c>
      <c r="C1949" t="s">
        <v>19</v>
      </c>
      <c r="D1949" t="s">
        <v>33</v>
      </c>
      <c r="E1949" t="s">
        <v>533</v>
      </c>
    </row>
    <row r="1950" spans="1:5" x14ac:dyDescent="0.25">
      <c r="A1950" t="s">
        <v>21776</v>
      </c>
      <c r="B1950" t="s">
        <v>20</v>
      </c>
      <c r="C1950" t="s">
        <v>22</v>
      </c>
      <c r="D1950" t="s">
        <v>33</v>
      </c>
      <c r="E1950" t="s">
        <v>629</v>
      </c>
    </row>
    <row r="1951" spans="1:5" x14ac:dyDescent="0.25">
      <c r="A1951" t="s">
        <v>2469</v>
      </c>
      <c r="B1951" t="s">
        <v>20</v>
      </c>
      <c r="C1951" t="s">
        <v>19</v>
      </c>
      <c r="D1951" t="s">
        <v>33</v>
      </c>
      <c r="E1951" t="s">
        <v>538</v>
      </c>
    </row>
    <row r="1952" spans="1:5" x14ac:dyDescent="0.25">
      <c r="A1952" t="s">
        <v>2470</v>
      </c>
      <c r="B1952" t="s">
        <v>20</v>
      </c>
      <c r="C1952" t="s">
        <v>19</v>
      </c>
      <c r="D1952" t="s">
        <v>33</v>
      </c>
      <c r="E1952" t="s">
        <v>691</v>
      </c>
    </row>
    <row r="1953" spans="1:5" x14ac:dyDescent="0.25">
      <c r="A1953" t="s">
        <v>2471</v>
      </c>
      <c r="B1953" t="s">
        <v>16</v>
      </c>
      <c r="C1953" t="s">
        <v>17</v>
      </c>
      <c r="D1953" t="s">
        <v>33</v>
      </c>
      <c r="E1953" t="s">
        <v>524</v>
      </c>
    </row>
    <row r="1954" spans="1:5" x14ac:dyDescent="0.25">
      <c r="A1954" t="s">
        <v>2472</v>
      </c>
      <c r="B1954" t="s">
        <v>20</v>
      </c>
      <c r="C1954" t="s">
        <v>19</v>
      </c>
      <c r="D1954" t="s">
        <v>33</v>
      </c>
      <c r="E1954" t="s">
        <v>539</v>
      </c>
    </row>
    <row r="1955" spans="1:5" x14ac:dyDescent="0.25">
      <c r="A1955" t="s">
        <v>2473</v>
      </c>
      <c r="B1955" t="s">
        <v>20</v>
      </c>
      <c r="C1955" t="s">
        <v>19</v>
      </c>
      <c r="D1955" t="s">
        <v>33</v>
      </c>
      <c r="E1955" t="s">
        <v>539</v>
      </c>
    </row>
    <row r="1956" spans="1:5" x14ac:dyDescent="0.25">
      <c r="A1956" t="s">
        <v>12768</v>
      </c>
      <c r="B1956" t="s">
        <v>20</v>
      </c>
      <c r="C1956" t="s">
        <v>19</v>
      </c>
      <c r="D1956" t="s">
        <v>33</v>
      </c>
      <c r="E1956" t="s">
        <v>533</v>
      </c>
    </row>
    <row r="1957" spans="1:5" x14ac:dyDescent="0.25">
      <c r="A1957" t="s">
        <v>4036</v>
      </c>
      <c r="B1957" t="s">
        <v>20</v>
      </c>
      <c r="C1957" t="s">
        <v>21</v>
      </c>
      <c r="D1957" t="s">
        <v>33</v>
      </c>
      <c r="E1957" t="s">
        <v>537</v>
      </c>
    </row>
    <row r="1958" spans="1:5" x14ac:dyDescent="0.25">
      <c r="A1958" t="s">
        <v>13421</v>
      </c>
      <c r="B1958" t="s">
        <v>20</v>
      </c>
      <c r="C1958" t="s">
        <v>19</v>
      </c>
      <c r="D1958" t="s">
        <v>33</v>
      </c>
      <c r="E1958" t="s">
        <v>533</v>
      </c>
    </row>
    <row r="1959" spans="1:5" x14ac:dyDescent="0.25">
      <c r="A1959" t="s">
        <v>2478</v>
      </c>
      <c r="B1959" t="s">
        <v>20</v>
      </c>
      <c r="C1959" t="s">
        <v>19</v>
      </c>
      <c r="D1959" t="s">
        <v>33</v>
      </c>
      <c r="E1959" t="s">
        <v>538</v>
      </c>
    </row>
    <row r="1960" spans="1:5" x14ac:dyDescent="0.25">
      <c r="A1960" t="s">
        <v>26553</v>
      </c>
      <c r="B1960" t="s">
        <v>20</v>
      </c>
      <c r="C1960" t="s">
        <v>19</v>
      </c>
      <c r="D1960" t="s">
        <v>33</v>
      </c>
      <c r="E1960" t="s">
        <v>533</v>
      </c>
    </row>
    <row r="1961" spans="1:5" x14ac:dyDescent="0.25">
      <c r="A1961" t="s">
        <v>43475</v>
      </c>
      <c r="B1961" t="s">
        <v>20</v>
      </c>
      <c r="C1961" t="s">
        <v>19</v>
      </c>
      <c r="D1961" t="s">
        <v>33</v>
      </c>
      <c r="E1961" t="s">
        <v>585</v>
      </c>
    </row>
    <row r="1962" spans="1:5" x14ac:dyDescent="0.25">
      <c r="A1962" t="s">
        <v>2480</v>
      </c>
      <c r="B1962" t="s">
        <v>20</v>
      </c>
      <c r="C1962" t="s">
        <v>19</v>
      </c>
      <c r="D1962" t="s">
        <v>33</v>
      </c>
      <c r="E1962" t="s">
        <v>562</v>
      </c>
    </row>
    <row r="1963" spans="1:5" x14ac:dyDescent="0.25">
      <c r="A1963" t="s">
        <v>2482</v>
      </c>
      <c r="B1963" t="s">
        <v>20</v>
      </c>
      <c r="C1963" t="s">
        <v>19</v>
      </c>
      <c r="D1963" t="s">
        <v>33</v>
      </c>
      <c r="E1963" t="s">
        <v>562</v>
      </c>
    </row>
    <row r="1964" spans="1:5" x14ac:dyDescent="0.25">
      <c r="A1964" t="s">
        <v>19906</v>
      </c>
      <c r="B1964" t="s">
        <v>16</v>
      </c>
      <c r="C1964" t="s">
        <v>15</v>
      </c>
      <c r="D1964" t="s">
        <v>33</v>
      </c>
      <c r="E1964" t="s">
        <v>628</v>
      </c>
    </row>
    <row r="1965" spans="1:5" x14ac:dyDescent="0.25">
      <c r="A1965" t="s">
        <v>27725</v>
      </c>
      <c r="B1965" t="s">
        <v>20</v>
      </c>
      <c r="C1965" t="s">
        <v>22</v>
      </c>
      <c r="D1965" t="s">
        <v>33</v>
      </c>
      <c r="E1965" t="s">
        <v>629</v>
      </c>
    </row>
    <row r="1966" spans="1:5" x14ac:dyDescent="0.25">
      <c r="A1966" t="s">
        <v>28855</v>
      </c>
      <c r="B1966" t="s">
        <v>20</v>
      </c>
      <c r="C1966" t="s">
        <v>23</v>
      </c>
      <c r="D1966" t="s">
        <v>33</v>
      </c>
      <c r="E1966" t="s">
        <v>601</v>
      </c>
    </row>
    <row r="1967" spans="1:5" x14ac:dyDescent="0.25">
      <c r="A1967" t="s">
        <v>2483</v>
      </c>
      <c r="B1967" t="s">
        <v>20</v>
      </c>
      <c r="C1967" t="s">
        <v>19</v>
      </c>
      <c r="D1967" t="s">
        <v>33</v>
      </c>
      <c r="E1967" t="s">
        <v>538</v>
      </c>
    </row>
    <row r="1968" spans="1:5" x14ac:dyDescent="0.25">
      <c r="A1968" t="s">
        <v>21677</v>
      </c>
      <c r="B1968" t="s">
        <v>20</v>
      </c>
      <c r="C1968" t="s">
        <v>23</v>
      </c>
      <c r="D1968" t="s">
        <v>33</v>
      </c>
      <c r="E1968" t="s">
        <v>601</v>
      </c>
    </row>
    <row r="1969" spans="1:5" x14ac:dyDescent="0.25">
      <c r="A1969" t="s">
        <v>2486</v>
      </c>
      <c r="B1969" t="s">
        <v>20</v>
      </c>
      <c r="C1969" t="s">
        <v>19</v>
      </c>
      <c r="D1969" t="s">
        <v>33</v>
      </c>
      <c r="E1969" t="s">
        <v>538</v>
      </c>
    </row>
    <row r="1970" spans="1:5" x14ac:dyDescent="0.25">
      <c r="A1970" t="s">
        <v>2488</v>
      </c>
      <c r="B1970" t="s">
        <v>20</v>
      </c>
      <c r="C1970" t="s">
        <v>19</v>
      </c>
      <c r="D1970" t="s">
        <v>33</v>
      </c>
      <c r="E1970" t="s">
        <v>538</v>
      </c>
    </row>
    <row r="1971" spans="1:5" x14ac:dyDescent="0.25">
      <c r="A1971" t="s">
        <v>5344</v>
      </c>
      <c r="B1971" t="s">
        <v>20</v>
      </c>
      <c r="C1971" t="s">
        <v>23</v>
      </c>
      <c r="D1971" t="s">
        <v>33</v>
      </c>
      <c r="E1971" t="s">
        <v>648</v>
      </c>
    </row>
    <row r="1972" spans="1:5" x14ac:dyDescent="0.25">
      <c r="A1972" t="s">
        <v>2489</v>
      </c>
      <c r="B1972" t="s">
        <v>20</v>
      </c>
      <c r="C1972" t="s">
        <v>22</v>
      </c>
      <c r="D1972" t="s">
        <v>33</v>
      </c>
      <c r="E1972" t="s">
        <v>693</v>
      </c>
    </row>
    <row r="1973" spans="1:5" x14ac:dyDescent="0.25">
      <c r="A1973" t="s">
        <v>2490</v>
      </c>
      <c r="B1973" t="s">
        <v>20</v>
      </c>
      <c r="C1973" t="s">
        <v>22</v>
      </c>
      <c r="D1973" t="s">
        <v>33</v>
      </c>
      <c r="E1973" t="s">
        <v>536</v>
      </c>
    </row>
    <row r="1974" spans="1:5" x14ac:dyDescent="0.25">
      <c r="A1974" t="s">
        <v>25975</v>
      </c>
      <c r="B1974" t="s">
        <v>20</v>
      </c>
      <c r="C1974" t="s">
        <v>23</v>
      </c>
      <c r="D1974" t="s">
        <v>65</v>
      </c>
      <c r="E1974" t="s">
        <v>601</v>
      </c>
    </row>
    <row r="1975" spans="1:5" x14ac:dyDescent="0.25">
      <c r="A1975" t="s">
        <v>2491</v>
      </c>
      <c r="B1975" t="s">
        <v>20</v>
      </c>
      <c r="C1975" t="s">
        <v>19</v>
      </c>
      <c r="D1975" t="s">
        <v>33</v>
      </c>
      <c r="E1975" t="s">
        <v>538</v>
      </c>
    </row>
    <row r="1976" spans="1:5" x14ac:dyDescent="0.25">
      <c r="A1976" t="s">
        <v>2493</v>
      </c>
      <c r="B1976" t="s">
        <v>20</v>
      </c>
      <c r="C1976" t="s">
        <v>19</v>
      </c>
      <c r="D1976" t="s">
        <v>33</v>
      </c>
      <c r="E1976" t="s">
        <v>530</v>
      </c>
    </row>
    <row r="1977" spans="1:5" x14ac:dyDescent="0.25">
      <c r="A1977" t="s">
        <v>11367</v>
      </c>
      <c r="B1977" t="s">
        <v>20</v>
      </c>
      <c r="C1977" t="s">
        <v>21</v>
      </c>
      <c r="D1977" t="s">
        <v>33</v>
      </c>
      <c r="E1977" t="s">
        <v>537</v>
      </c>
    </row>
    <row r="1978" spans="1:5" x14ac:dyDescent="0.25">
      <c r="A1978" t="s">
        <v>17973</v>
      </c>
      <c r="B1978" t="s">
        <v>20</v>
      </c>
      <c r="C1978" t="s">
        <v>23</v>
      </c>
      <c r="D1978" t="s">
        <v>33</v>
      </c>
      <c r="E1978" t="s">
        <v>601</v>
      </c>
    </row>
    <row r="1979" spans="1:5" x14ac:dyDescent="0.25">
      <c r="A1979" t="s">
        <v>2496</v>
      </c>
      <c r="B1979" t="s">
        <v>20</v>
      </c>
      <c r="C1979" t="s">
        <v>19</v>
      </c>
      <c r="D1979" t="s">
        <v>33</v>
      </c>
      <c r="E1979" t="s">
        <v>526</v>
      </c>
    </row>
    <row r="1980" spans="1:5" x14ac:dyDescent="0.25">
      <c r="A1980" t="s">
        <v>17724</v>
      </c>
      <c r="B1980" t="s">
        <v>20</v>
      </c>
      <c r="C1980" t="s">
        <v>25</v>
      </c>
      <c r="D1980" t="s">
        <v>33</v>
      </c>
      <c r="E1980" t="s">
        <v>707</v>
      </c>
    </row>
    <row r="1981" spans="1:5" x14ac:dyDescent="0.25">
      <c r="A1981" t="s">
        <v>2499</v>
      </c>
      <c r="B1981" t="s">
        <v>20</v>
      </c>
      <c r="C1981" t="s">
        <v>19</v>
      </c>
      <c r="D1981" t="s">
        <v>33</v>
      </c>
      <c r="E1981" t="s">
        <v>530</v>
      </c>
    </row>
    <row r="1982" spans="1:5" x14ac:dyDescent="0.25">
      <c r="A1982" t="s">
        <v>16278</v>
      </c>
      <c r="B1982" t="s">
        <v>20</v>
      </c>
      <c r="C1982" t="s">
        <v>23</v>
      </c>
      <c r="D1982" t="s">
        <v>33</v>
      </c>
      <c r="E1982" t="s">
        <v>648</v>
      </c>
    </row>
    <row r="1983" spans="1:5" x14ac:dyDescent="0.25">
      <c r="A1983" t="s">
        <v>2501</v>
      </c>
      <c r="B1983" t="s">
        <v>20</v>
      </c>
      <c r="C1983" t="s">
        <v>19</v>
      </c>
      <c r="D1983" t="s">
        <v>33</v>
      </c>
      <c r="E1983" t="s">
        <v>530</v>
      </c>
    </row>
    <row r="1984" spans="1:5" x14ac:dyDescent="0.25">
      <c r="A1984" t="s">
        <v>5345</v>
      </c>
      <c r="B1984" t="s">
        <v>20</v>
      </c>
      <c r="C1984" t="s">
        <v>21</v>
      </c>
      <c r="D1984" t="s">
        <v>33</v>
      </c>
      <c r="E1984" t="s">
        <v>537</v>
      </c>
    </row>
    <row r="1985" spans="1:5" x14ac:dyDescent="0.25">
      <c r="A1985" t="s">
        <v>2502</v>
      </c>
      <c r="B1985" t="s">
        <v>20</v>
      </c>
      <c r="C1985" t="s">
        <v>19</v>
      </c>
      <c r="D1985" t="s">
        <v>33</v>
      </c>
      <c r="E1985" t="s">
        <v>530</v>
      </c>
    </row>
    <row r="1986" spans="1:5" x14ac:dyDescent="0.25">
      <c r="A1986" t="s">
        <v>1613</v>
      </c>
      <c r="B1986" t="s">
        <v>20</v>
      </c>
      <c r="C1986" t="s">
        <v>23</v>
      </c>
      <c r="D1986" t="s">
        <v>33</v>
      </c>
      <c r="E1986" t="s">
        <v>601</v>
      </c>
    </row>
    <row r="1987" spans="1:5" x14ac:dyDescent="0.25">
      <c r="A1987" t="s">
        <v>6652</v>
      </c>
      <c r="B1987" t="s">
        <v>20</v>
      </c>
      <c r="C1987" t="s">
        <v>23</v>
      </c>
      <c r="D1987" t="s">
        <v>33</v>
      </c>
      <c r="E1987" t="s">
        <v>648</v>
      </c>
    </row>
    <row r="1988" spans="1:5" x14ac:dyDescent="0.25">
      <c r="A1988" t="s">
        <v>21725</v>
      </c>
      <c r="B1988" t="s">
        <v>20</v>
      </c>
      <c r="C1988" t="s">
        <v>22</v>
      </c>
      <c r="D1988" t="s">
        <v>33</v>
      </c>
      <c r="E1988" t="s">
        <v>629</v>
      </c>
    </row>
    <row r="1989" spans="1:5" x14ac:dyDescent="0.25">
      <c r="A1989" t="s">
        <v>28288</v>
      </c>
      <c r="B1989" t="s">
        <v>20</v>
      </c>
      <c r="C1989" t="s">
        <v>25</v>
      </c>
      <c r="D1989" t="s">
        <v>33</v>
      </c>
      <c r="E1989" t="s">
        <v>707</v>
      </c>
    </row>
    <row r="1990" spans="1:5" x14ac:dyDescent="0.25">
      <c r="A1990" t="s">
        <v>20187</v>
      </c>
      <c r="B1990" t="s">
        <v>20</v>
      </c>
      <c r="C1990" t="s">
        <v>19</v>
      </c>
      <c r="D1990" t="s">
        <v>33</v>
      </c>
      <c r="E1990" t="s">
        <v>533</v>
      </c>
    </row>
    <row r="1991" spans="1:5" x14ac:dyDescent="0.25">
      <c r="A1991" t="s">
        <v>2512</v>
      </c>
      <c r="B1991" t="s">
        <v>20</v>
      </c>
      <c r="C1991" t="s">
        <v>19</v>
      </c>
      <c r="D1991" t="s">
        <v>33</v>
      </c>
      <c r="E1991" t="s">
        <v>538</v>
      </c>
    </row>
    <row r="1992" spans="1:5" x14ac:dyDescent="0.25">
      <c r="A1992" t="s">
        <v>5227</v>
      </c>
      <c r="B1992" t="s">
        <v>20</v>
      </c>
      <c r="C1992" t="s">
        <v>22</v>
      </c>
      <c r="D1992" t="s">
        <v>33</v>
      </c>
      <c r="E1992" t="s">
        <v>629</v>
      </c>
    </row>
    <row r="1993" spans="1:5" x14ac:dyDescent="0.25">
      <c r="A1993" t="s">
        <v>2508</v>
      </c>
      <c r="B1993" t="s">
        <v>20</v>
      </c>
      <c r="C1993" t="s">
        <v>21</v>
      </c>
      <c r="D1993" t="s">
        <v>33</v>
      </c>
      <c r="E1993" t="s">
        <v>581</v>
      </c>
    </row>
    <row r="1994" spans="1:5" x14ac:dyDescent="0.25">
      <c r="A1994" t="s">
        <v>2513</v>
      </c>
      <c r="B1994" t="s">
        <v>20</v>
      </c>
      <c r="C1994" t="s">
        <v>19</v>
      </c>
      <c r="D1994" t="s">
        <v>33</v>
      </c>
      <c r="E1994" t="s">
        <v>538</v>
      </c>
    </row>
    <row r="1995" spans="1:5" x14ac:dyDescent="0.25">
      <c r="A1995" t="s">
        <v>2509</v>
      </c>
      <c r="B1995" t="s">
        <v>20</v>
      </c>
      <c r="C1995" t="s">
        <v>19</v>
      </c>
      <c r="D1995" t="s">
        <v>33</v>
      </c>
      <c r="E1995" t="s">
        <v>538</v>
      </c>
    </row>
    <row r="1996" spans="1:5" x14ac:dyDescent="0.25">
      <c r="A1996" t="s">
        <v>25625</v>
      </c>
      <c r="B1996" t="s">
        <v>20</v>
      </c>
      <c r="C1996" t="s">
        <v>19</v>
      </c>
      <c r="D1996" t="s">
        <v>33</v>
      </c>
      <c r="E1996" t="s">
        <v>533</v>
      </c>
    </row>
    <row r="1997" spans="1:5" x14ac:dyDescent="0.25">
      <c r="A1997" t="s">
        <v>23082</v>
      </c>
      <c r="B1997" t="s">
        <v>20</v>
      </c>
      <c r="C1997" t="s">
        <v>19</v>
      </c>
      <c r="D1997" t="s">
        <v>33</v>
      </c>
      <c r="E1997" t="s">
        <v>533</v>
      </c>
    </row>
    <row r="1998" spans="1:5" x14ac:dyDescent="0.25">
      <c r="A1998" t="s">
        <v>24258</v>
      </c>
      <c r="B1998" t="s">
        <v>20</v>
      </c>
      <c r="C1998" t="s">
        <v>22</v>
      </c>
      <c r="D1998" t="s">
        <v>33</v>
      </c>
      <c r="E1998" t="s">
        <v>629</v>
      </c>
    </row>
    <row r="1999" spans="1:5" x14ac:dyDescent="0.25">
      <c r="A1999" t="s">
        <v>2517</v>
      </c>
      <c r="B1999" t="s">
        <v>20</v>
      </c>
      <c r="C1999" t="s">
        <v>19</v>
      </c>
      <c r="D1999" t="s">
        <v>33</v>
      </c>
      <c r="E1999" t="s">
        <v>562</v>
      </c>
    </row>
    <row r="2000" spans="1:5" x14ac:dyDescent="0.25">
      <c r="A2000" t="s">
        <v>19954</v>
      </c>
      <c r="B2000" t="s">
        <v>20</v>
      </c>
      <c r="C2000" t="s">
        <v>19</v>
      </c>
      <c r="D2000" t="s">
        <v>33</v>
      </c>
      <c r="E2000" t="s">
        <v>533</v>
      </c>
    </row>
    <row r="2001" spans="1:5" x14ac:dyDescent="0.25">
      <c r="A2001" t="s">
        <v>25861</v>
      </c>
      <c r="B2001" t="s">
        <v>20</v>
      </c>
      <c r="C2001" t="s">
        <v>22</v>
      </c>
      <c r="D2001" t="s">
        <v>33</v>
      </c>
      <c r="E2001" t="s">
        <v>629</v>
      </c>
    </row>
    <row r="2002" spans="1:5" x14ac:dyDescent="0.25">
      <c r="A2002" t="s">
        <v>2519</v>
      </c>
      <c r="B2002" t="s">
        <v>20</v>
      </c>
      <c r="C2002" t="s">
        <v>19</v>
      </c>
      <c r="D2002" t="s">
        <v>33</v>
      </c>
      <c r="E2002" t="s">
        <v>530</v>
      </c>
    </row>
    <row r="2003" spans="1:5" x14ac:dyDescent="0.25">
      <c r="A2003" t="s">
        <v>2520</v>
      </c>
      <c r="B2003" t="s">
        <v>20</v>
      </c>
      <c r="C2003" t="s">
        <v>19</v>
      </c>
      <c r="D2003" t="s">
        <v>33</v>
      </c>
      <c r="E2003" t="s">
        <v>538</v>
      </c>
    </row>
    <row r="2004" spans="1:5" x14ac:dyDescent="0.25">
      <c r="A2004" t="s">
        <v>19015</v>
      </c>
      <c r="B2004" t="s">
        <v>20</v>
      </c>
      <c r="C2004" t="s">
        <v>19</v>
      </c>
      <c r="D2004" t="s">
        <v>33</v>
      </c>
      <c r="E2004" t="s">
        <v>533</v>
      </c>
    </row>
    <row r="2005" spans="1:5" x14ac:dyDescent="0.25">
      <c r="A2005" t="s">
        <v>2523</v>
      </c>
      <c r="B2005" t="s">
        <v>20</v>
      </c>
      <c r="C2005" t="s">
        <v>19</v>
      </c>
      <c r="D2005" t="s">
        <v>33</v>
      </c>
      <c r="E2005" t="s">
        <v>538</v>
      </c>
    </row>
    <row r="2006" spans="1:5" x14ac:dyDescent="0.25">
      <c r="A2006" t="s">
        <v>2522</v>
      </c>
      <c r="B2006" t="s">
        <v>20</v>
      </c>
      <c r="C2006" t="s">
        <v>19</v>
      </c>
      <c r="D2006" t="s">
        <v>33</v>
      </c>
      <c r="E2006" t="s">
        <v>530</v>
      </c>
    </row>
    <row r="2007" spans="1:5" x14ac:dyDescent="0.25">
      <c r="A2007" t="s">
        <v>2525</v>
      </c>
      <c r="B2007" t="s">
        <v>20</v>
      </c>
      <c r="C2007" t="s">
        <v>19</v>
      </c>
      <c r="D2007" t="s">
        <v>33</v>
      </c>
      <c r="E2007" t="s">
        <v>530</v>
      </c>
    </row>
    <row r="2008" spans="1:5" x14ac:dyDescent="0.25">
      <c r="A2008" t="s">
        <v>21476</v>
      </c>
      <c r="B2008" t="s">
        <v>20</v>
      </c>
      <c r="C2008" t="s">
        <v>22</v>
      </c>
      <c r="D2008" t="s">
        <v>33</v>
      </c>
      <c r="E2008" t="s">
        <v>629</v>
      </c>
    </row>
    <row r="2009" spans="1:5" x14ac:dyDescent="0.25">
      <c r="A2009" t="s">
        <v>2524</v>
      </c>
      <c r="B2009" t="s">
        <v>20</v>
      </c>
      <c r="C2009" t="s">
        <v>19</v>
      </c>
      <c r="D2009" t="s">
        <v>33</v>
      </c>
      <c r="E2009" t="s">
        <v>538</v>
      </c>
    </row>
    <row r="2010" spans="1:5" x14ac:dyDescent="0.25">
      <c r="A2010" t="s">
        <v>19043</v>
      </c>
      <c r="B2010" t="s">
        <v>20</v>
      </c>
      <c r="C2010" t="s">
        <v>23</v>
      </c>
      <c r="D2010" t="s">
        <v>33</v>
      </c>
      <c r="E2010" t="s">
        <v>648</v>
      </c>
    </row>
    <row r="2011" spans="1:5" x14ac:dyDescent="0.25">
      <c r="A2011" t="s">
        <v>2527</v>
      </c>
      <c r="B2011" t="s">
        <v>20</v>
      </c>
      <c r="C2011" t="s">
        <v>19</v>
      </c>
      <c r="D2011" t="s">
        <v>33</v>
      </c>
      <c r="E2011" t="s">
        <v>562</v>
      </c>
    </row>
    <row r="2012" spans="1:5" x14ac:dyDescent="0.25">
      <c r="A2012" t="s">
        <v>24518</v>
      </c>
      <c r="B2012" t="s">
        <v>20</v>
      </c>
      <c r="C2012" t="s">
        <v>22</v>
      </c>
      <c r="D2012" t="s">
        <v>33</v>
      </c>
      <c r="E2012" t="s">
        <v>629</v>
      </c>
    </row>
    <row r="2013" spans="1:5" x14ac:dyDescent="0.25">
      <c r="A2013" t="s">
        <v>2530</v>
      </c>
      <c r="B2013" t="s">
        <v>20</v>
      </c>
      <c r="C2013" t="s">
        <v>19</v>
      </c>
      <c r="D2013" t="s">
        <v>33</v>
      </c>
      <c r="E2013" t="s">
        <v>530</v>
      </c>
    </row>
    <row r="2014" spans="1:5" x14ac:dyDescent="0.25">
      <c r="A2014" t="s">
        <v>2529</v>
      </c>
      <c r="B2014" t="s">
        <v>20</v>
      </c>
      <c r="C2014" t="s">
        <v>19</v>
      </c>
      <c r="D2014" t="s">
        <v>33</v>
      </c>
      <c r="E2014" t="s">
        <v>538</v>
      </c>
    </row>
    <row r="2015" spans="1:5" x14ac:dyDescent="0.25">
      <c r="A2015" t="s">
        <v>2532</v>
      </c>
      <c r="B2015" t="s">
        <v>20</v>
      </c>
      <c r="C2015" t="s">
        <v>19</v>
      </c>
      <c r="D2015" t="s">
        <v>33</v>
      </c>
      <c r="E2015" t="s">
        <v>562</v>
      </c>
    </row>
    <row r="2016" spans="1:5" x14ac:dyDescent="0.25">
      <c r="A2016" t="s">
        <v>2534</v>
      </c>
      <c r="B2016" t="s">
        <v>20</v>
      </c>
      <c r="C2016" t="s">
        <v>19</v>
      </c>
      <c r="D2016" t="s">
        <v>33</v>
      </c>
      <c r="E2016" t="s">
        <v>538</v>
      </c>
    </row>
    <row r="2017" spans="1:5" x14ac:dyDescent="0.25">
      <c r="A2017" t="s">
        <v>2852</v>
      </c>
      <c r="B2017" t="s">
        <v>20</v>
      </c>
      <c r="C2017" t="s">
        <v>25</v>
      </c>
      <c r="D2017" t="s">
        <v>33</v>
      </c>
      <c r="E2017" t="s">
        <v>707</v>
      </c>
    </row>
    <row r="2018" spans="1:5" x14ac:dyDescent="0.25">
      <c r="A2018" t="s">
        <v>24059</v>
      </c>
      <c r="B2018" t="s">
        <v>20</v>
      </c>
      <c r="C2018" t="s">
        <v>25</v>
      </c>
      <c r="D2018" t="s">
        <v>33</v>
      </c>
      <c r="E2018" t="s">
        <v>707</v>
      </c>
    </row>
    <row r="2019" spans="1:5" x14ac:dyDescent="0.25">
      <c r="A2019" t="s">
        <v>6700</v>
      </c>
      <c r="B2019" t="s">
        <v>20</v>
      </c>
      <c r="C2019" t="s">
        <v>21</v>
      </c>
      <c r="D2019" t="s">
        <v>33</v>
      </c>
      <c r="E2019" t="s">
        <v>537</v>
      </c>
    </row>
    <row r="2020" spans="1:5" x14ac:dyDescent="0.25">
      <c r="A2020" t="s">
        <v>2853</v>
      </c>
      <c r="B2020" t="s">
        <v>20</v>
      </c>
      <c r="C2020" t="s">
        <v>25</v>
      </c>
      <c r="D2020" t="s">
        <v>33</v>
      </c>
      <c r="E2020" t="s">
        <v>707</v>
      </c>
    </row>
    <row r="2021" spans="1:5" x14ac:dyDescent="0.25">
      <c r="A2021" t="s">
        <v>24057</v>
      </c>
      <c r="B2021" t="s">
        <v>20</v>
      </c>
      <c r="C2021" t="s">
        <v>25</v>
      </c>
      <c r="D2021" t="s">
        <v>33</v>
      </c>
      <c r="E2021" t="s">
        <v>707</v>
      </c>
    </row>
    <row r="2022" spans="1:5" x14ac:dyDescent="0.25">
      <c r="A2022" t="s">
        <v>7576</v>
      </c>
      <c r="B2022" t="s">
        <v>20</v>
      </c>
      <c r="C2022" t="s">
        <v>22</v>
      </c>
      <c r="D2022" t="s">
        <v>33</v>
      </c>
      <c r="E2022" t="s">
        <v>629</v>
      </c>
    </row>
    <row r="2023" spans="1:5" x14ac:dyDescent="0.25">
      <c r="A2023" t="s">
        <v>2541</v>
      </c>
      <c r="B2023" t="s">
        <v>20</v>
      </c>
      <c r="C2023" t="s">
        <v>19</v>
      </c>
      <c r="D2023" t="s">
        <v>33</v>
      </c>
      <c r="E2023" t="s">
        <v>538</v>
      </c>
    </row>
    <row r="2024" spans="1:5" x14ac:dyDescent="0.25">
      <c r="A2024" t="s">
        <v>2542</v>
      </c>
      <c r="B2024" t="s">
        <v>20</v>
      </c>
      <c r="C2024" t="s">
        <v>19</v>
      </c>
      <c r="D2024" t="s">
        <v>33</v>
      </c>
      <c r="E2024" t="s">
        <v>530</v>
      </c>
    </row>
    <row r="2025" spans="1:5" x14ac:dyDescent="0.25">
      <c r="A2025" t="s">
        <v>27319</v>
      </c>
      <c r="B2025" t="s">
        <v>20</v>
      </c>
      <c r="C2025" t="s">
        <v>24</v>
      </c>
      <c r="D2025" t="s">
        <v>33</v>
      </c>
      <c r="E2025" t="s">
        <v>698</v>
      </c>
    </row>
    <row r="2026" spans="1:5" x14ac:dyDescent="0.25">
      <c r="A2026" t="s">
        <v>2543</v>
      </c>
      <c r="B2026" t="s">
        <v>20</v>
      </c>
      <c r="C2026" t="s">
        <v>19</v>
      </c>
      <c r="D2026" t="s">
        <v>33</v>
      </c>
      <c r="E2026" t="s">
        <v>530</v>
      </c>
    </row>
    <row r="2027" spans="1:5" x14ac:dyDescent="0.25">
      <c r="A2027" t="s">
        <v>12897</v>
      </c>
      <c r="B2027" t="s">
        <v>20</v>
      </c>
      <c r="C2027" t="s">
        <v>22</v>
      </c>
      <c r="D2027" t="s">
        <v>33</v>
      </c>
      <c r="E2027" t="s">
        <v>629</v>
      </c>
    </row>
    <row r="2028" spans="1:5" x14ac:dyDescent="0.25">
      <c r="A2028" t="s">
        <v>19149</v>
      </c>
      <c r="B2028" t="s">
        <v>20</v>
      </c>
      <c r="C2028" t="s">
        <v>23</v>
      </c>
      <c r="D2028" t="s">
        <v>33</v>
      </c>
      <c r="E2028" t="s">
        <v>648</v>
      </c>
    </row>
    <row r="2029" spans="1:5" x14ac:dyDescent="0.25">
      <c r="A2029" t="s">
        <v>28962</v>
      </c>
      <c r="B2029" t="s">
        <v>20</v>
      </c>
      <c r="C2029" t="s">
        <v>23</v>
      </c>
      <c r="D2029" t="s">
        <v>33</v>
      </c>
      <c r="E2029" t="s">
        <v>648</v>
      </c>
    </row>
    <row r="2030" spans="1:5" x14ac:dyDescent="0.25">
      <c r="A2030" t="s">
        <v>2546</v>
      </c>
      <c r="B2030" t="s">
        <v>20</v>
      </c>
      <c r="C2030" t="s">
        <v>19</v>
      </c>
      <c r="D2030" t="s">
        <v>33</v>
      </c>
      <c r="E2030" t="s">
        <v>530</v>
      </c>
    </row>
    <row r="2031" spans="1:5" x14ac:dyDescent="0.25">
      <c r="A2031" t="s">
        <v>2548</v>
      </c>
      <c r="B2031" t="s">
        <v>20</v>
      </c>
      <c r="C2031" t="s">
        <v>19</v>
      </c>
      <c r="D2031" t="s">
        <v>33</v>
      </c>
      <c r="E2031" t="s">
        <v>538</v>
      </c>
    </row>
    <row r="2032" spans="1:5" x14ac:dyDescent="0.25">
      <c r="A2032" t="s">
        <v>2549</v>
      </c>
      <c r="B2032" t="s">
        <v>20</v>
      </c>
      <c r="C2032" t="s">
        <v>19</v>
      </c>
      <c r="D2032" t="s">
        <v>33</v>
      </c>
      <c r="E2032" t="s">
        <v>530</v>
      </c>
    </row>
    <row r="2033" spans="1:5" x14ac:dyDescent="0.25">
      <c r="A2033" t="s">
        <v>2550</v>
      </c>
      <c r="B2033" t="s">
        <v>20</v>
      </c>
      <c r="C2033" t="s">
        <v>19</v>
      </c>
      <c r="D2033" t="s">
        <v>33</v>
      </c>
      <c r="E2033" t="s">
        <v>530</v>
      </c>
    </row>
    <row r="2034" spans="1:5" x14ac:dyDescent="0.25">
      <c r="A2034" t="s">
        <v>2551</v>
      </c>
      <c r="B2034" t="s">
        <v>20</v>
      </c>
      <c r="C2034" t="s">
        <v>19</v>
      </c>
      <c r="D2034" t="s">
        <v>33</v>
      </c>
      <c r="E2034" t="s">
        <v>538</v>
      </c>
    </row>
    <row r="2035" spans="1:5" x14ac:dyDescent="0.25">
      <c r="A2035" t="s">
        <v>2552</v>
      </c>
      <c r="B2035" t="s">
        <v>20</v>
      </c>
      <c r="C2035" t="s">
        <v>21</v>
      </c>
      <c r="D2035" t="s">
        <v>33</v>
      </c>
      <c r="E2035" t="s">
        <v>581</v>
      </c>
    </row>
    <row r="2036" spans="1:5" x14ac:dyDescent="0.25">
      <c r="A2036" t="s">
        <v>15510</v>
      </c>
      <c r="B2036" t="s">
        <v>20</v>
      </c>
      <c r="C2036" t="s">
        <v>22</v>
      </c>
      <c r="D2036" t="s">
        <v>33</v>
      </c>
      <c r="E2036" t="s">
        <v>629</v>
      </c>
    </row>
    <row r="2037" spans="1:5" x14ac:dyDescent="0.25">
      <c r="A2037" t="s">
        <v>2555</v>
      </c>
      <c r="B2037" t="s">
        <v>20</v>
      </c>
      <c r="C2037" t="s">
        <v>19</v>
      </c>
      <c r="D2037" t="s">
        <v>33</v>
      </c>
      <c r="E2037" t="s">
        <v>538</v>
      </c>
    </row>
    <row r="2038" spans="1:5" x14ac:dyDescent="0.25">
      <c r="A2038" t="s">
        <v>29010</v>
      </c>
      <c r="B2038" t="s">
        <v>20</v>
      </c>
      <c r="C2038" t="s">
        <v>25</v>
      </c>
      <c r="D2038" t="s">
        <v>33</v>
      </c>
      <c r="E2038" t="s">
        <v>707</v>
      </c>
    </row>
    <row r="2039" spans="1:5" x14ac:dyDescent="0.25">
      <c r="A2039" t="s">
        <v>10151</v>
      </c>
      <c r="B2039" t="s">
        <v>20</v>
      </c>
      <c r="C2039" t="s">
        <v>24</v>
      </c>
      <c r="D2039" t="s">
        <v>33</v>
      </c>
      <c r="E2039" t="s">
        <v>698</v>
      </c>
    </row>
    <row r="2040" spans="1:5" x14ac:dyDescent="0.25">
      <c r="A2040" t="s">
        <v>2556</v>
      </c>
      <c r="B2040" t="s">
        <v>20</v>
      </c>
      <c r="C2040" t="s">
        <v>21</v>
      </c>
      <c r="D2040" t="s">
        <v>33</v>
      </c>
      <c r="E2040" t="s">
        <v>581</v>
      </c>
    </row>
    <row r="2041" spans="1:5" x14ac:dyDescent="0.25">
      <c r="A2041" t="s">
        <v>2558</v>
      </c>
      <c r="B2041" t="s">
        <v>20</v>
      </c>
      <c r="C2041" t="s">
        <v>19</v>
      </c>
      <c r="D2041" t="s">
        <v>33</v>
      </c>
      <c r="E2041" t="s">
        <v>538</v>
      </c>
    </row>
    <row r="2042" spans="1:5" x14ac:dyDescent="0.25">
      <c r="A2042" t="s">
        <v>21076</v>
      </c>
      <c r="B2042" t="s">
        <v>20</v>
      </c>
      <c r="C2042" t="s">
        <v>24</v>
      </c>
      <c r="D2042" t="s">
        <v>33</v>
      </c>
      <c r="E2042" t="s">
        <v>698</v>
      </c>
    </row>
    <row r="2043" spans="1:5" x14ac:dyDescent="0.25">
      <c r="A2043" t="s">
        <v>21292</v>
      </c>
      <c r="B2043" t="s">
        <v>20</v>
      </c>
      <c r="C2043" t="s">
        <v>24</v>
      </c>
      <c r="D2043" t="s">
        <v>33</v>
      </c>
      <c r="E2043" t="s">
        <v>698</v>
      </c>
    </row>
    <row r="2044" spans="1:5" x14ac:dyDescent="0.25">
      <c r="A2044" t="s">
        <v>2561</v>
      </c>
      <c r="B2044" t="s">
        <v>20</v>
      </c>
      <c r="C2044" t="s">
        <v>19</v>
      </c>
      <c r="D2044" t="s">
        <v>33</v>
      </c>
      <c r="E2044" t="s">
        <v>538</v>
      </c>
    </row>
    <row r="2045" spans="1:5" x14ac:dyDescent="0.25">
      <c r="A2045" t="s">
        <v>6699</v>
      </c>
      <c r="B2045" t="s">
        <v>20</v>
      </c>
      <c r="C2045" t="s">
        <v>21</v>
      </c>
      <c r="D2045" t="s">
        <v>33</v>
      </c>
      <c r="E2045" t="s">
        <v>537</v>
      </c>
    </row>
    <row r="2046" spans="1:5" x14ac:dyDescent="0.25">
      <c r="A2046" t="s">
        <v>20793</v>
      </c>
      <c r="B2046" t="s">
        <v>20</v>
      </c>
      <c r="C2046" t="s">
        <v>22</v>
      </c>
      <c r="D2046" t="s">
        <v>33</v>
      </c>
      <c r="E2046" t="s">
        <v>629</v>
      </c>
    </row>
    <row r="2047" spans="1:5" x14ac:dyDescent="0.25">
      <c r="A2047" t="s">
        <v>2735</v>
      </c>
      <c r="B2047" t="s">
        <v>20</v>
      </c>
      <c r="C2047" t="s">
        <v>22</v>
      </c>
      <c r="D2047" t="s">
        <v>33</v>
      </c>
      <c r="E2047" t="s">
        <v>629</v>
      </c>
    </row>
    <row r="2048" spans="1:5" x14ac:dyDescent="0.25">
      <c r="A2048" t="s">
        <v>16624</v>
      </c>
      <c r="B2048" t="s">
        <v>20</v>
      </c>
      <c r="C2048" t="s">
        <v>24</v>
      </c>
      <c r="D2048" t="s">
        <v>33</v>
      </c>
      <c r="E2048" t="s">
        <v>736</v>
      </c>
    </row>
    <row r="2049" spans="1:5" x14ac:dyDescent="0.25">
      <c r="A2049" t="s">
        <v>24403</v>
      </c>
      <c r="B2049" t="s">
        <v>20</v>
      </c>
      <c r="C2049" t="s">
        <v>24</v>
      </c>
      <c r="D2049" t="s">
        <v>33</v>
      </c>
      <c r="E2049" t="s">
        <v>736</v>
      </c>
    </row>
    <row r="2050" spans="1:5" x14ac:dyDescent="0.25">
      <c r="A2050" t="s">
        <v>10133</v>
      </c>
      <c r="B2050" t="s">
        <v>20</v>
      </c>
      <c r="C2050" t="s">
        <v>24</v>
      </c>
      <c r="D2050" t="s">
        <v>33</v>
      </c>
      <c r="E2050" t="s">
        <v>736</v>
      </c>
    </row>
    <row r="2051" spans="1:5" x14ac:dyDescent="0.25">
      <c r="A2051" t="s">
        <v>2567</v>
      </c>
      <c r="B2051" t="s">
        <v>20</v>
      </c>
      <c r="C2051" t="s">
        <v>19</v>
      </c>
      <c r="D2051" t="s">
        <v>33</v>
      </c>
      <c r="E2051" t="s">
        <v>538</v>
      </c>
    </row>
    <row r="2052" spans="1:5" x14ac:dyDescent="0.25">
      <c r="A2052" t="s">
        <v>16724</v>
      </c>
      <c r="B2052" t="s">
        <v>20</v>
      </c>
      <c r="C2052" t="s">
        <v>24</v>
      </c>
      <c r="D2052" t="s">
        <v>33</v>
      </c>
      <c r="E2052" t="s">
        <v>736</v>
      </c>
    </row>
    <row r="2053" spans="1:5" x14ac:dyDescent="0.25">
      <c r="A2053" t="s">
        <v>2569</v>
      </c>
      <c r="B2053" t="s">
        <v>20</v>
      </c>
      <c r="C2053" t="s">
        <v>19</v>
      </c>
      <c r="D2053" t="s">
        <v>33</v>
      </c>
      <c r="E2053" t="s">
        <v>538</v>
      </c>
    </row>
    <row r="2054" spans="1:5" x14ac:dyDescent="0.25">
      <c r="A2054" t="s">
        <v>2571</v>
      </c>
      <c r="B2054" t="s">
        <v>20</v>
      </c>
      <c r="C2054" t="s">
        <v>19</v>
      </c>
      <c r="D2054" t="s">
        <v>33</v>
      </c>
      <c r="E2054" t="s">
        <v>538</v>
      </c>
    </row>
    <row r="2055" spans="1:5" x14ac:dyDescent="0.25">
      <c r="A2055" t="s">
        <v>19065</v>
      </c>
      <c r="B2055" t="s">
        <v>20</v>
      </c>
      <c r="C2055" t="s">
        <v>25</v>
      </c>
      <c r="D2055" t="s">
        <v>33</v>
      </c>
      <c r="E2055" t="s">
        <v>707</v>
      </c>
    </row>
    <row r="2056" spans="1:5" x14ac:dyDescent="0.25">
      <c r="A2056" t="s">
        <v>2573</v>
      </c>
      <c r="B2056" t="s">
        <v>20</v>
      </c>
      <c r="C2056" t="s">
        <v>19</v>
      </c>
      <c r="D2056" t="s">
        <v>33</v>
      </c>
      <c r="E2056" t="s">
        <v>562</v>
      </c>
    </row>
    <row r="2057" spans="1:5" x14ac:dyDescent="0.25">
      <c r="A2057" t="s">
        <v>3442</v>
      </c>
      <c r="B2057" t="s">
        <v>20</v>
      </c>
      <c r="C2057" t="s">
        <v>22</v>
      </c>
      <c r="D2057" t="s">
        <v>33</v>
      </c>
      <c r="E2057" t="s">
        <v>629</v>
      </c>
    </row>
    <row r="2058" spans="1:5" x14ac:dyDescent="0.25">
      <c r="A2058" t="s">
        <v>2575</v>
      </c>
      <c r="B2058" t="s">
        <v>20</v>
      </c>
      <c r="C2058" t="s">
        <v>19</v>
      </c>
      <c r="D2058" t="s">
        <v>33</v>
      </c>
      <c r="E2058" t="s">
        <v>530</v>
      </c>
    </row>
    <row r="2059" spans="1:5" x14ac:dyDescent="0.25">
      <c r="A2059" t="s">
        <v>28817</v>
      </c>
      <c r="B2059" t="s">
        <v>20</v>
      </c>
      <c r="C2059" t="s">
        <v>22</v>
      </c>
      <c r="D2059" t="s">
        <v>33</v>
      </c>
      <c r="E2059" t="s">
        <v>629</v>
      </c>
    </row>
    <row r="2060" spans="1:5" x14ac:dyDescent="0.25">
      <c r="A2060" t="s">
        <v>2578</v>
      </c>
      <c r="B2060" t="s">
        <v>16</v>
      </c>
      <c r="C2060" t="s">
        <v>15</v>
      </c>
      <c r="D2060" t="s">
        <v>33</v>
      </c>
      <c r="E2060" t="s">
        <v>696</v>
      </c>
    </row>
    <row r="2061" spans="1:5" x14ac:dyDescent="0.25">
      <c r="A2061" t="s">
        <v>2577</v>
      </c>
      <c r="B2061" t="s">
        <v>16</v>
      </c>
      <c r="C2061" t="s">
        <v>15</v>
      </c>
      <c r="D2061" t="s">
        <v>33</v>
      </c>
      <c r="E2061" t="s">
        <v>694</v>
      </c>
    </row>
    <row r="2062" spans="1:5" x14ac:dyDescent="0.25">
      <c r="A2062" t="s">
        <v>18852</v>
      </c>
      <c r="B2062" t="s">
        <v>20</v>
      </c>
      <c r="C2062" t="s">
        <v>24</v>
      </c>
      <c r="D2062" t="s">
        <v>33</v>
      </c>
      <c r="E2062" t="s">
        <v>698</v>
      </c>
    </row>
    <row r="2063" spans="1:5" x14ac:dyDescent="0.25">
      <c r="A2063" t="s">
        <v>11859</v>
      </c>
      <c r="B2063" t="s">
        <v>20</v>
      </c>
      <c r="C2063" t="s">
        <v>22</v>
      </c>
      <c r="D2063" t="s">
        <v>33</v>
      </c>
      <c r="E2063" t="s">
        <v>629</v>
      </c>
    </row>
    <row r="2064" spans="1:5" x14ac:dyDescent="0.25">
      <c r="A2064" t="s">
        <v>2581</v>
      </c>
      <c r="B2064" t="s">
        <v>20</v>
      </c>
      <c r="C2064" t="s">
        <v>19</v>
      </c>
      <c r="D2064" t="s">
        <v>33</v>
      </c>
      <c r="E2064" t="s">
        <v>530</v>
      </c>
    </row>
    <row r="2065" spans="1:5" x14ac:dyDescent="0.25">
      <c r="A2065" t="s">
        <v>4093</v>
      </c>
      <c r="B2065" t="s">
        <v>20</v>
      </c>
      <c r="C2065" t="s">
        <v>21</v>
      </c>
      <c r="D2065" t="s">
        <v>33</v>
      </c>
      <c r="E2065" t="s">
        <v>537</v>
      </c>
    </row>
    <row r="2066" spans="1:5" x14ac:dyDescent="0.25">
      <c r="A2066" t="s">
        <v>4859</v>
      </c>
      <c r="B2066" t="s">
        <v>20</v>
      </c>
      <c r="C2066" t="s">
        <v>22</v>
      </c>
      <c r="D2066" t="s">
        <v>33</v>
      </c>
      <c r="E2066" t="s">
        <v>629</v>
      </c>
    </row>
    <row r="2067" spans="1:5" x14ac:dyDescent="0.25">
      <c r="A2067" t="s">
        <v>2584</v>
      </c>
      <c r="B2067" t="s">
        <v>20</v>
      </c>
      <c r="C2067" t="s">
        <v>19</v>
      </c>
      <c r="D2067" t="s">
        <v>33</v>
      </c>
      <c r="E2067" t="s">
        <v>538</v>
      </c>
    </row>
    <row r="2068" spans="1:5" x14ac:dyDescent="0.25">
      <c r="A2068" t="s">
        <v>2587</v>
      </c>
      <c r="B2068" t="s">
        <v>20</v>
      </c>
      <c r="C2068" t="s">
        <v>19</v>
      </c>
      <c r="D2068" t="s">
        <v>33</v>
      </c>
      <c r="E2068" t="s">
        <v>530</v>
      </c>
    </row>
    <row r="2069" spans="1:5" x14ac:dyDescent="0.25">
      <c r="A2069" t="s">
        <v>6170</v>
      </c>
      <c r="B2069" t="s">
        <v>20</v>
      </c>
      <c r="C2069" t="s">
        <v>22</v>
      </c>
      <c r="D2069" t="s">
        <v>33</v>
      </c>
      <c r="E2069" t="s">
        <v>629</v>
      </c>
    </row>
    <row r="2070" spans="1:5" x14ac:dyDescent="0.25">
      <c r="A2070" t="s">
        <v>2585</v>
      </c>
      <c r="B2070" t="s">
        <v>20</v>
      </c>
      <c r="C2070" t="s">
        <v>19</v>
      </c>
      <c r="D2070" t="s">
        <v>33</v>
      </c>
      <c r="E2070" t="s">
        <v>538</v>
      </c>
    </row>
    <row r="2071" spans="1:5" x14ac:dyDescent="0.25">
      <c r="A2071" t="s">
        <v>6327</v>
      </c>
      <c r="B2071" t="s">
        <v>20</v>
      </c>
      <c r="C2071" t="s">
        <v>22</v>
      </c>
      <c r="D2071" t="s">
        <v>33</v>
      </c>
      <c r="E2071" t="s">
        <v>629</v>
      </c>
    </row>
    <row r="2072" spans="1:5" x14ac:dyDescent="0.25">
      <c r="A2072" t="s">
        <v>2588</v>
      </c>
      <c r="B2072" t="s">
        <v>20</v>
      </c>
      <c r="C2072" t="s">
        <v>19</v>
      </c>
      <c r="D2072" t="s">
        <v>33</v>
      </c>
      <c r="E2072" t="s">
        <v>538</v>
      </c>
    </row>
    <row r="2073" spans="1:5" x14ac:dyDescent="0.25">
      <c r="A2073" t="s">
        <v>2591</v>
      </c>
      <c r="B2073" t="s">
        <v>20</v>
      </c>
      <c r="C2073" t="s">
        <v>22</v>
      </c>
      <c r="D2073" t="s">
        <v>33</v>
      </c>
      <c r="E2073" t="s">
        <v>536</v>
      </c>
    </row>
    <row r="2074" spans="1:5" x14ac:dyDescent="0.25">
      <c r="A2074" t="s">
        <v>6424</v>
      </c>
      <c r="B2074" t="s">
        <v>20</v>
      </c>
      <c r="C2074" t="s">
        <v>22</v>
      </c>
      <c r="D2074" t="s">
        <v>33</v>
      </c>
      <c r="E2074" t="s">
        <v>629</v>
      </c>
    </row>
    <row r="2075" spans="1:5" x14ac:dyDescent="0.25">
      <c r="A2075" t="s">
        <v>6432</v>
      </c>
      <c r="B2075" t="s">
        <v>20</v>
      </c>
      <c r="C2075" t="s">
        <v>22</v>
      </c>
      <c r="D2075" t="s">
        <v>33</v>
      </c>
      <c r="E2075" t="s">
        <v>629</v>
      </c>
    </row>
    <row r="2076" spans="1:5" x14ac:dyDescent="0.25">
      <c r="A2076" t="s">
        <v>2594</v>
      </c>
      <c r="B2076" t="s">
        <v>20</v>
      </c>
      <c r="C2076" t="s">
        <v>22</v>
      </c>
      <c r="D2076" t="s">
        <v>33</v>
      </c>
      <c r="E2076" t="s">
        <v>693</v>
      </c>
    </row>
    <row r="2077" spans="1:5" x14ac:dyDescent="0.25">
      <c r="A2077" t="s">
        <v>16281</v>
      </c>
      <c r="B2077" t="s">
        <v>20</v>
      </c>
      <c r="C2077" t="s">
        <v>22</v>
      </c>
      <c r="D2077" t="s">
        <v>33</v>
      </c>
      <c r="E2077" t="s">
        <v>629</v>
      </c>
    </row>
    <row r="2078" spans="1:5" x14ac:dyDescent="0.25">
      <c r="A2078" t="s">
        <v>2593</v>
      </c>
      <c r="B2078" t="s">
        <v>20</v>
      </c>
      <c r="C2078" t="s">
        <v>22</v>
      </c>
      <c r="D2078" t="s">
        <v>33</v>
      </c>
      <c r="E2078" t="s">
        <v>536</v>
      </c>
    </row>
    <row r="2079" spans="1:5" x14ac:dyDescent="0.25">
      <c r="A2079" t="s">
        <v>43476</v>
      </c>
      <c r="B2079" t="s">
        <v>20</v>
      </c>
      <c r="C2079" t="s">
        <v>24</v>
      </c>
      <c r="D2079" t="s">
        <v>33</v>
      </c>
      <c r="E2079" t="s">
        <v>698</v>
      </c>
    </row>
    <row r="2080" spans="1:5" x14ac:dyDescent="0.25">
      <c r="A2080" t="s">
        <v>15603</v>
      </c>
      <c r="B2080" t="s">
        <v>20</v>
      </c>
      <c r="C2080" t="s">
        <v>23</v>
      </c>
      <c r="D2080" t="s">
        <v>33</v>
      </c>
      <c r="E2080" t="s">
        <v>601</v>
      </c>
    </row>
    <row r="2081" spans="1:5" x14ac:dyDescent="0.25">
      <c r="A2081" t="s">
        <v>14594</v>
      </c>
      <c r="B2081" t="s">
        <v>20</v>
      </c>
      <c r="C2081" t="s">
        <v>23</v>
      </c>
      <c r="D2081" t="s">
        <v>33</v>
      </c>
      <c r="E2081" t="s">
        <v>601</v>
      </c>
    </row>
    <row r="2082" spans="1:5" x14ac:dyDescent="0.25">
      <c r="A2082" t="s">
        <v>2598</v>
      </c>
      <c r="B2082" t="s">
        <v>20</v>
      </c>
      <c r="C2082" t="s">
        <v>19</v>
      </c>
      <c r="D2082" t="s">
        <v>33</v>
      </c>
      <c r="E2082" t="s">
        <v>538</v>
      </c>
    </row>
    <row r="2083" spans="1:5" x14ac:dyDescent="0.25">
      <c r="A2083" t="s">
        <v>43477</v>
      </c>
      <c r="B2083" t="s">
        <v>20</v>
      </c>
      <c r="C2083" t="s">
        <v>24</v>
      </c>
      <c r="D2083" t="s">
        <v>33</v>
      </c>
      <c r="E2083" t="s">
        <v>698</v>
      </c>
    </row>
    <row r="2084" spans="1:5" x14ac:dyDescent="0.25">
      <c r="A2084" t="s">
        <v>2601</v>
      </c>
      <c r="B2084" t="s">
        <v>20</v>
      </c>
      <c r="C2084" t="s">
        <v>19</v>
      </c>
      <c r="D2084" t="s">
        <v>33</v>
      </c>
      <c r="E2084" t="s">
        <v>538</v>
      </c>
    </row>
    <row r="2085" spans="1:5" x14ac:dyDescent="0.25">
      <c r="A2085" t="s">
        <v>17695</v>
      </c>
      <c r="B2085" t="s">
        <v>20</v>
      </c>
      <c r="C2085" t="s">
        <v>23</v>
      </c>
      <c r="D2085" t="s">
        <v>33</v>
      </c>
      <c r="E2085" t="s">
        <v>601</v>
      </c>
    </row>
    <row r="2086" spans="1:5" x14ac:dyDescent="0.25">
      <c r="A2086" t="s">
        <v>17692</v>
      </c>
      <c r="B2086" t="s">
        <v>20</v>
      </c>
      <c r="C2086" t="s">
        <v>23</v>
      </c>
      <c r="D2086" t="s">
        <v>33</v>
      </c>
      <c r="E2086" t="s">
        <v>601</v>
      </c>
    </row>
    <row r="2087" spans="1:5" x14ac:dyDescent="0.25">
      <c r="A2087" t="s">
        <v>2604</v>
      </c>
      <c r="B2087" t="s">
        <v>20</v>
      </c>
      <c r="C2087" t="s">
        <v>19</v>
      </c>
      <c r="D2087" t="s">
        <v>33</v>
      </c>
      <c r="E2087" t="s">
        <v>538</v>
      </c>
    </row>
    <row r="2088" spans="1:5" x14ac:dyDescent="0.25">
      <c r="A2088" t="s">
        <v>17690</v>
      </c>
      <c r="B2088" t="s">
        <v>20</v>
      </c>
      <c r="C2088" t="s">
        <v>23</v>
      </c>
      <c r="D2088" t="s">
        <v>33</v>
      </c>
      <c r="E2088" t="s">
        <v>601</v>
      </c>
    </row>
    <row r="2089" spans="1:5" x14ac:dyDescent="0.25">
      <c r="A2089" t="s">
        <v>17685</v>
      </c>
      <c r="B2089" t="s">
        <v>20</v>
      </c>
      <c r="C2089" t="s">
        <v>23</v>
      </c>
      <c r="D2089" t="s">
        <v>33</v>
      </c>
      <c r="E2089" t="s">
        <v>601</v>
      </c>
    </row>
    <row r="2090" spans="1:5" x14ac:dyDescent="0.25">
      <c r="A2090" t="s">
        <v>13436</v>
      </c>
      <c r="B2090" t="s">
        <v>20</v>
      </c>
      <c r="C2090" t="s">
        <v>25</v>
      </c>
      <c r="D2090" t="s">
        <v>33</v>
      </c>
      <c r="E2090" t="s">
        <v>707</v>
      </c>
    </row>
    <row r="2091" spans="1:5" x14ac:dyDescent="0.25">
      <c r="A2091" t="s">
        <v>15195</v>
      </c>
      <c r="B2091" t="s">
        <v>20</v>
      </c>
      <c r="C2091" t="s">
        <v>23</v>
      </c>
      <c r="D2091" t="s">
        <v>33</v>
      </c>
      <c r="E2091" t="s">
        <v>648</v>
      </c>
    </row>
    <row r="2092" spans="1:5" x14ac:dyDescent="0.25">
      <c r="A2092" t="s">
        <v>2609</v>
      </c>
      <c r="B2092" t="s">
        <v>20</v>
      </c>
      <c r="C2092" t="s">
        <v>21</v>
      </c>
      <c r="D2092" t="s">
        <v>33</v>
      </c>
      <c r="E2092" t="s">
        <v>581</v>
      </c>
    </row>
    <row r="2093" spans="1:5" x14ac:dyDescent="0.25">
      <c r="A2093" t="s">
        <v>22117</v>
      </c>
      <c r="B2093" t="s">
        <v>20</v>
      </c>
      <c r="C2093" t="s">
        <v>22</v>
      </c>
      <c r="D2093" t="s">
        <v>33</v>
      </c>
      <c r="E2093" t="s">
        <v>629</v>
      </c>
    </row>
    <row r="2094" spans="1:5" x14ac:dyDescent="0.25">
      <c r="A2094" t="s">
        <v>20280</v>
      </c>
      <c r="B2094" t="s">
        <v>20</v>
      </c>
      <c r="C2094" t="s">
        <v>24</v>
      </c>
      <c r="D2094" t="s">
        <v>33</v>
      </c>
      <c r="E2094" t="s">
        <v>698</v>
      </c>
    </row>
    <row r="2095" spans="1:5" x14ac:dyDescent="0.25">
      <c r="A2095" t="s">
        <v>2612</v>
      </c>
      <c r="B2095" t="s">
        <v>20</v>
      </c>
      <c r="C2095" t="s">
        <v>21</v>
      </c>
      <c r="D2095" t="s">
        <v>33</v>
      </c>
      <c r="E2095" t="s">
        <v>582</v>
      </c>
    </row>
    <row r="2096" spans="1:5" x14ac:dyDescent="0.25">
      <c r="A2096" t="s">
        <v>10213</v>
      </c>
      <c r="B2096" t="s">
        <v>20</v>
      </c>
      <c r="C2096" t="s">
        <v>24</v>
      </c>
      <c r="D2096" t="s">
        <v>33</v>
      </c>
      <c r="E2096" t="s">
        <v>698</v>
      </c>
    </row>
    <row r="2097" spans="1:5" x14ac:dyDescent="0.25">
      <c r="A2097" t="s">
        <v>2616</v>
      </c>
      <c r="B2097" t="s">
        <v>20</v>
      </c>
      <c r="C2097" t="s">
        <v>19</v>
      </c>
      <c r="D2097" t="s">
        <v>33</v>
      </c>
      <c r="E2097" t="s">
        <v>538</v>
      </c>
    </row>
    <row r="2098" spans="1:5" x14ac:dyDescent="0.25">
      <c r="A2098" t="s">
        <v>2614</v>
      </c>
      <c r="B2098" t="s">
        <v>20</v>
      </c>
      <c r="C2098" t="s">
        <v>19</v>
      </c>
      <c r="D2098" t="s">
        <v>33</v>
      </c>
      <c r="E2098" t="s">
        <v>530</v>
      </c>
    </row>
    <row r="2099" spans="1:5" x14ac:dyDescent="0.25">
      <c r="A2099" t="s">
        <v>23136</v>
      </c>
      <c r="B2099" t="s">
        <v>20</v>
      </c>
      <c r="C2099" t="s">
        <v>23</v>
      </c>
      <c r="D2099" t="s">
        <v>33</v>
      </c>
      <c r="E2099" t="s">
        <v>648</v>
      </c>
    </row>
    <row r="2100" spans="1:5" x14ac:dyDescent="0.25">
      <c r="A2100" t="s">
        <v>17044</v>
      </c>
      <c r="B2100" t="s">
        <v>20</v>
      </c>
      <c r="C2100" t="s">
        <v>24</v>
      </c>
      <c r="D2100" t="s">
        <v>33</v>
      </c>
      <c r="E2100" t="s">
        <v>698</v>
      </c>
    </row>
    <row r="2101" spans="1:5" x14ac:dyDescent="0.25">
      <c r="A2101" t="s">
        <v>2619</v>
      </c>
      <c r="B2101" t="s">
        <v>20</v>
      </c>
      <c r="C2101" t="s">
        <v>19</v>
      </c>
      <c r="D2101" t="s">
        <v>33</v>
      </c>
      <c r="E2101" t="s">
        <v>538</v>
      </c>
    </row>
    <row r="2102" spans="1:5" x14ac:dyDescent="0.25">
      <c r="A2102" t="s">
        <v>2618</v>
      </c>
      <c r="B2102" t="s">
        <v>20</v>
      </c>
      <c r="C2102" t="s">
        <v>19</v>
      </c>
      <c r="D2102" t="s">
        <v>33</v>
      </c>
      <c r="E2102" t="s">
        <v>530</v>
      </c>
    </row>
    <row r="2103" spans="1:5" x14ac:dyDescent="0.25">
      <c r="A2103" t="s">
        <v>28264</v>
      </c>
      <c r="B2103" t="s">
        <v>20</v>
      </c>
      <c r="C2103" t="s">
        <v>24</v>
      </c>
      <c r="D2103" t="s">
        <v>33</v>
      </c>
      <c r="E2103" t="s">
        <v>698</v>
      </c>
    </row>
    <row r="2104" spans="1:5" x14ac:dyDescent="0.25">
      <c r="A2104" t="s">
        <v>2538</v>
      </c>
      <c r="B2104" t="s">
        <v>20</v>
      </c>
      <c r="C2104" t="s">
        <v>23</v>
      </c>
      <c r="D2104" t="s">
        <v>33</v>
      </c>
      <c r="E2104" t="s">
        <v>648</v>
      </c>
    </row>
    <row r="2105" spans="1:5" x14ac:dyDescent="0.25">
      <c r="A2105" t="s">
        <v>2621</v>
      </c>
      <c r="B2105" t="s">
        <v>20</v>
      </c>
      <c r="C2105" t="s">
        <v>19</v>
      </c>
      <c r="D2105" t="s">
        <v>33</v>
      </c>
      <c r="E2105" t="s">
        <v>530</v>
      </c>
    </row>
    <row r="2106" spans="1:5" x14ac:dyDescent="0.25">
      <c r="A2106" t="s">
        <v>17556</v>
      </c>
      <c r="B2106" t="s">
        <v>20</v>
      </c>
      <c r="C2106" t="s">
        <v>23</v>
      </c>
      <c r="D2106" t="s">
        <v>33</v>
      </c>
      <c r="E2106" t="s">
        <v>601</v>
      </c>
    </row>
    <row r="2107" spans="1:5" x14ac:dyDescent="0.25">
      <c r="A2107" t="s">
        <v>2624</v>
      </c>
      <c r="B2107" t="s">
        <v>20</v>
      </c>
      <c r="C2107" t="s">
        <v>21</v>
      </c>
      <c r="D2107" t="s">
        <v>33</v>
      </c>
      <c r="E2107" t="s">
        <v>528</v>
      </c>
    </row>
    <row r="2108" spans="1:5" x14ac:dyDescent="0.25">
      <c r="A2108" t="s">
        <v>2626</v>
      </c>
      <c r="B2108" t="s">
        <v>20</v>
      </c>
      <c r="C2108" t="s">
        <v>19</v>
      </c>
      <c r="D2108" t="s">
        <v>33</v>
      </c>
      <c r="E2108" t="s">
        <v>530</v>
      </c>
    </row>
    <row r="2109" spans="1:5" x14ac:dyDescent="0.25">
      <c r="A2109" t="s">
        <v>2625</v>
      </c>
      <c r="B2109" t="s">
        <v>20</v>
      </c>
      <c r="C2109" t="s">
        <v>19</v>
      </c>
      <c r="D2109" t="s">
        <v>33</v>
      </c>
      <c r="E2109" t="s">
        <v>538</v>
      </c>
    </row>
    <row r="2110" spans="1:5" x14ac:dyDescent="0.25">
      <c r="A2110" t="s">
        <v>17687</v>
      </c>
      <c r="B2110" t="s">
        <v>20</v>
      </c>
      <c r="C2110" t="s">
        <v>23</v>
      </c>
      <c r="D2110" t="s">
        <v>33</v>
      </c>
      <c r="E2110" t="s">
        <v>601</v>
      </c>
    </row>
    <row r="2111" spans="1:5" x14ac:dyDescent="0.25">
      <c r="A2111" t="s">
        <v>2628</v>
      </c>
      <c r="B2111" t="s">
        <v>20</v>
      </c>
      <c r="C2111" t="s">
        <v>19</v>
      </c>
      <c r="D2111" t="s">
        <v>33</v>
      </c>
      <c r="E2111" t="s">
        <v>538</v>
      </c>
    </row>
    <row r="2112" spans="1:5" x14ac:dyDescent="0.25">
      <c r="A2112" t="s">
        <v>12946</v>
      </c>
      <c r="B2112" t="s">
        <v>20</v>
      </c>
      <c r="C2112" t="s">
        <v>24</v>
      </c>
      <c r="D2112" t="s">
        <v>33</v>
      </c>
      <c r="E2112" t="s">
        <v>698</v>
      </c>
    </row>
    <row r="2113" spans="1:5" x14ac:dyDescent="0.25">
      <c r="A2113" t="s">
        <v>2630</v>
      </c>
      <c r="B2113" t="s">
        <v>20</v>
      </c>
      <c r="C2113" t="s">
        <v>19</v>
      </c>
      <c r="D2113" t="s">
        <v>33</v>
      </c>
      <c r="E2113" t="s">
        <v>538</v>
      </c>
    </row>
    <row r="2114" spans="1:5" x14ac:dyDescent="0.25">
      <c r="A2114" t="s">
        <v>5052</v>
      </c>
      <c r="B2114" t="s">
        <v>20</v>
      </c>
      <c r="C2114" t="s">
        <v>24</v>
      </c>
      <c r="D2114" t="s">
        <v>33</v>
      </c>
      <c r="E2114" t="s">
        <v>698</v>
      </c>
    </row>
    <row r="2115" spans="1:5" x14ac:dyDescent="0.25">
      <c r="A2115" t="s">
        <v>17457</v>
      </c>
      <c r="B2115" t="s">
        <v>20</v>
      </c>
      <c r="C2115" t="s">
        <v>23</v>
      </c>
      <c r="D2115" t="s">
        <v>33</v>
      </c>
      <c r="E2115" t="s">
        <v>601</v>
      </c>
    </row>
    <row r="2116" spans="1:5" x14ac:dyDescent="0.25">
      <c r="A2116" t="s">
        <v>2632</v>
      </c>
      <c r="B2116" t="s">
        <v>20</v>
      </c>
      <c r="C2116" t="s">
        <v>21</v>
      </c>
      <c r="D2116" t="s">
        <v>33</v>
      </c>
      <c r="E2116" t="s">
        <v>581</v>
      </c>
    </row>
    <row r="2117" spans="1:5" x14ac:dyDescent="0.25">
      <c r="A2117" t="s">
        <v>10136</v>
      </c>
      <c r="B2117" t="s">
        <v>20</v>
      </c>
      <c r="C2117" t="s">
        <v>23</v>
      </c>
      <c r="D2117" t="s">
        <v>33</v>
      </c>
      <c r="E2117" t="s">
        <v>601</v>
      </c>
    </row>
    <row r="2118" spans="1:5" x14ac:dyDescent="0.25">
      <c r="A2118" t="s">
        <v>2634</v>
      </c>
      <c r="B2118" t="s">
        <v>20</v>
      </c>
      <c r="C2118" t="s">
        <v>19</v>
      </c>
      <c r="D2118" t="s">
        <v>33</v>
      </c>
      <c r="E2118" t="s">
        <v>538</v>
      </c>
    </row>
    <row r="2119" spans="1:5" x14ac:dyDescent="0.25">
      <c r="A2119" t="s">
        <v>2637</v>
      </c>
      <c r="B2119" t="s">
        <v>20</v>
      </c>
      <c r="C2119" t="s">
        <v>19</v>
      </c>
      <c r="D2119" t="s">
        <v>33</v>
      </c>
      <c r="E2119" t="s">
        <v>538</v>
      </c>
    </row>
    <row r="2120" spans="1:5" x14ac:dyDescent="0.25">
      <c r="A2120" t="s">
        <v>10435</v>
      </c>
      <c r="B2120" t="s">
        <v>20</v>
      </c>
      <c r="C2120" t="s">
        <v>22</v>
      </c>
      <c r="D2120" t="s">
        <v>33</v>
      </c>
      <c r="E2120" t="s">
        <v>629</v>
      </c>
    </row>
    <row r="2121" spans="1:5" x14ac:dyDescent="0.25">
      <c r="A2121" t="s">
        <v>2638</v>
      </c>
      <c r="B2121" t="s">
        <v>20</v>
      </c>
      <c r="C2121" t="s">
        <v>19</v>
      </c>
      <c r="D2121" t="s">
        <v>33</v>
      </c>
      <c r="E2121" t="s">
        <v>538</v>
      </c>
    </row>
    <row r="2122" spans="1:5" x14ac:dyDescent="0.25">
      <c r="A2122" t="s">
        <v>15647</v>
      </c>
      <c r="B2122" t="s">
        <v>20</v>
      </c>
      <c r="C2122" t="s">
        <v>25</v>
      </c>
      <c r="D2122" t="s">
        <v>65</v>
      </c>
      <c r="E2122" t="s">
        <v>707</v>
      </c>
    </row>
    <row r="2123" spans="1:5" x14ac:dyDescent="0.25">
      <c r="A2123" t="s">
        <v>17314</v>
      </c>
      <c r="B2123" t="s">
        <v>20</v>
      </c>
      <c r="C2123" t="s">
        <v>25</v>
      </c>
      <c r="D2123" t="s">
        <v>65</v>
      </c>
      <c r="E2123" t="s">
        <v>707</v>
      </c>
    </row>
    <row r="2124" spans="1:5" x14ac:dyDescent="0.25">
      <c r="A2124" t="s">
        <v>2641</v>
      </c>
      <c r="B2124" t="s">
        <v>20</v>
      </c>
      <c r="C2124" t="s">
        <v>19</v>
      </c>
      <c r="D2124" t="s">
        <v>33</v>
      </c>
      <c r="E2124" t="s">
        <v>538</v>
      </c>
    </row>
    <row r="2125" spans="1:5" x14ac:dyDescent="0.25">
      <c r="A2125" t="s">
        <v>2643</v>
      </c>
      <c r="B2125" t="s">
        <v>20</v>
      </c>
      <c r="C2125" t="s">
        <v>21</v>
      </c>
      <c r="D2125" t="s">
        <v>33</v>
      </c>
      <c r="E2125" t="s">
        <v>581</v>
      </c>
    </row>
    <row r="2126" spans="1:5" x14ac:dyDescent="0.25">
      <c r="A2126" t="s">
        <v>19862</v>
      </c>
      <c r="B2126" t="s">
        <v>20</v>
      </c>
      <c r="C2126" t="s">
        <v>22</v>
      </c>
      <c r="D2126" t="s">
        <v>33</v>
      </c>
      <c r="E2126" t="s">
        <v>629</v>
      </c>
    </row>
    <row r="2127" spans="1:5" x14ac:dyDescent="0.25">
      <c r="A2127" t="s">
        <v>2644</v>
      </c>
      <c r="B2127" t="s">
        <v>20</v>
      </c>
      <c r="C2127" t="s">
        <v>19</v>
      </c>
      <c r="D2127" t="s">
        <v>33</v>
      </c>
      <c r="E2127" t="s">
        <v>538</v>
      </c>
    </row>
    <row r="2128" spans="1:5" x14ac:dyDescent="0.25">
      <c r="A2128" t="s">
        <v>20902</v>
      </c>
      <c r="B2128" t="s">
        <v>20</v>
      </c>
      <c r="C2128" t="s">
        <v>23</v>
      </c>
      <c r="D2128" t="s">
        <v>33</v>
      </c>
      <c r="E2128" t="s">
        <v>601</v>
      </c>
    </row>
    <row r="2129" spans="1:5" x14ac:dyDescent="0.25">
      <c r="A2129" t="s">
        <v>2646</v>
      </c>
      <c r="B2129" t="s">
        <v>20</v>
      </c>
      <c r="C2129" t="s">
        <v>19</v>
      </c>
      <c r="D2129" t="s">
        <v>33</v>
      </c>
      <c r="E2129" t="s">
        <v>538</v>
      </c>
    </row>
    <row r="2130" spans="1:5" x14ac:dyDescent="0.25">
      <c r="A2130" t="s">
        <v>20903</v>
      </c>
      <c r="B2130" t="s">
        <v>20</v>
      </c>
      <c r="C2130" t="s">
        <v>23</v>
      </c>
      <c r="D2130" t="s">
        <v>33</v>
      </c>
      <c r="E2130" t="s">
        <v>601</v>
      </c>
    </row>
    <row r="2131" spans="1:5" x14ac:dyDescent="0.25">
      <c r="A2131" t="s">
        <v>2648</v>
      </c>
      <c r="B2131" t="s">
        <v>20</v>
      </c>
      <c r="C2131" t="s">
        <v>19</v>
      </c>
      <c r="D2131" t="s">
        <v>33</v>
      </c>
      <c r="E2131" t="s">
        <v>530</v>
      </c>
    </row>
    <row r="2132" spans="1:5" x14ac:dyDescent="0.25">
      <c r="A2132" t="s">
        <v>18326</v>
      </c>
      <c r="B2132" t="s">
        <v>20</v>
      </c>
      <c r="C2132" t="s">
        <v>23</v>
      </c>
      <c r="D2132" t="s">
        <v>33</v>
      </c>
      <c r="E2132" t="s">
        <v>601</v>
      </c>
    </row>
    <row r="2133" spans="1:5" x14ac:dyDescent="0.25">
      <c r="A2133" t="s">
        <v>3929</v>
      </c>
      <c r="B2133" t="s">
        <v>20</v>
      </c>
      <c r="C2133" t="s">
        <v>19</v>
      </c>
      <c r="D2133" t="s">
        <v>33</v>
      </c>
      <c r="E2133" t="s">
        <v>533</v>
      </c>
    </row>
    <row r="2134" spans="1:5" x14ac:dyDescent="0.25">
      <c r="A2134" t="s">
        <v>2650</v>
      </c>
      <c r="B2134" t="s">
        <v>20</v>
      </c>
      <c r="C2134" t="s">
        <v>19</v>
      </c>
      <c r="D2134" t="s">
        <v>33</v>
      </c>
      <c r="E2134" t="s">
        <v>562</v>
      </c>
    </row>
    <row r="2135" spans="1:5" x14ac:dyDescent="0.25">
      <c r="A2135" t="s">
        <v>20154</v>
      </c>
      <c r="B2135" t="s">
        <v>20</v>
      </c>
      <c r="C2135" t="s">
        <v>22</v>
      </c>
      <c r="D2135" t="s">
        <v>33</v>
      </c>
      <c r="E2135" t="s">
        <v>629</v>
      </c>
    </row>
    <row r="2136" spans="1:5" x14ac:dyDescent="0.25">
      <c r="A2136" t="s">
        <v>2653</v>
      </c>
      <c r="B2136" t="s">
        <v>20</v>
      </c>
      <c r="C2136" t="s">
        <v>19</v>
      </c>
      <c r="D2136" t="s">
        <v>33</v>
      </c>
      <c r="E2136" t="s">
        <v>530</v>
      </c>
    </row>
    <row r="2137" spans="1:5" x14ac:dyDescent="0.25">
      <c r="A2137" t="s">
        <v>24267</v>
      </c>
      <c r="B2137" t="s">
        <v>20</v>
      </c>
      <c r="C2137" t="s">
        <v>24</v>
      </c>
      <c r="D2137" t="s">
        <v>33</v>
      </c>
      <c r="E2137" t="s">
        <v>698</v>
      </c>
    </row>
    <row r="2138" spans="1:5" x14ac:dyDescent="0.25">
      <c r="A2138" t="s">
        <v>27216</v>
      </c>
      <c r="B2138" t="s">
        <v>20</v>
      </c>
      <c r="C2138" t="s">
        <v>21</v>
      </c>
      <c r="D2138" t="s">
        <v>33</v>
      </c>
      <c r="E2138" t="s">
        <v>537</v>
      </c>
    </row>
    <row r="2139" spans="1:5" x14ac:dyDescent="0.25">
      <c r="A2139" t="s">
        <v>20061</v>
      </c>
      <c r="B2139" t="s">
        <v>20</v>
      </c>
      <c r="C2139" t="s">
        <v>21</v>
      </c>
      <c r="D2139" t="s">
        <v>33</v>
      </c>
      <c r="E2139" t="s">
        <v>537</v>
      </c>
    </row>
    <row r="2140" spans="1:5" x14ac:dyDescent="0.25">
      <c r="A2140" t="s">
        <v>2657</v>
      </c>
      <c r="B2140" t="s">
        <v>20</v>
      </c>
      <c r="C2140" t="s">
        <v>19</v>
      </c>
      <c r="D2140" t="s">
        <v>33</v>
      </c>
      <c r="E2140" t="s">
        <v>538</v>
      </c>
    </row>
    <row r="2141" spans="1:5" x14ac:dyDescent="0.25">
      <c r="A2141" t="s">
        <v>29072</v>
      </c>
      <c r="B2141" t="s">
        <v>20</v>
      </c>
      <c r="C2141" t="s">
        <v>21</v>
      </c>
      <c r="D2141" t="s">
        <v>33</v>
      </c>
      <c r="E2141" t="s">
        <v>537</v>
      </c>
    </row>
    <row r="2142" spans="1:5" x14ac:dyDescent="0.25">
      <c r="A2142" t="s">
        <v>3954</v>
      </c>
      <c r="B2142" t="s">
        <v>20</v>
      </c>
      <c r="C2142" t="s">
        <v>21</v>
      </c>
      <c r="D2142" t="s">
        <v>33</v>
      </c>
      <c r="E2142" t="s">
        <v>537</v>
      </c>
    </row>
    <row r="2143" spans="1:5" x14ac:dyDescent="0.25">
      <c r="A2143" t="s">
        <v>6238</v>
      </c>
      <c r="B2143" t="s">
        <v>20</v>
      </c>
      <c r="C2143" t="s">
        <v>25</v>
      </c>
      <c r="D2143" t="s">
        <v>33</v>
      </c>
      <c r="E2143" t="s">
        <v>707</v>
      </c>
    </row>
    <row r="2144" spans="1:5" x14ac:dyDescent="0.25">
      <c r="A2144" t="s">
        <v>27702</v>
      </c>
      <c r="B2144" t="s">
        <v>20</v>
      </c>
      <c r="C2144" t="s">
        <v>24</v>
      </c>
      <c r="D2144" t="s">
        <v>33</v>
      </c>
      <c r="E2144" t="s">
        <v>736</v>
      </c>
    </row>
    <row r="2145" spans="1:5" x14ac:dyDescent="0.25">
      <c r="A2145" t="s">
        <v>2662</v>
      </c>
      <c r="B2145" t="s">
        <v>20</v>
      </c>
      <c r="C2145" t="s">
        <v>21</v>
      </c>
      <c r="D2145" t="s">
        <v>33</v>
      </c>
      <c r="E2145" t="s">
        <v>697</v>
      </c>
    </row>
    <row r="2146" spans="1:5" x14ac:dyDescent="0.25">
      <c r="A2146" t="s">
        <v>2663</v>
      </c>
      <c r="B2146" t="s">
        <v>20</v>
      </c>
      <c r="C2146" t="s">
        <v>19</v>
      </c>
      <c r="D2146" t="s">
        <v>33</v>
      </c>
      <c r="E2146" t="s">
        <v>538</v>
      </c>
    </row>
    <row r="2147" spans="1:5" x14ac:dyDescent="0.25">
      <c r="A2147" t="s">
        <v>27694</v>
      </c>
      <c r="B2147" t="s">
        <v>20</v>
      </c>
      <c r="C2147" t="s">
        <v>24</v>
      </c>
      <c r="D2147" t="s">
        <v>33</v>
      </c>
      <c r="E2147" t="s">
        <v>736</v>
      </c>
    </row>
    <row r="2148" spans="1:5" x14ac:dyDescent="0.25">
      <c r="A2148" t="s">
        <v>2664</v>
      </c>
      <c r="B2148" t="s">
        <v>20</v>
      </c>
      <c r="C2148" t="s">
        <v>19</v>
      </c>
      <c r="D2148" t="s">
        <v>33</v>
      </c>
      <c r="E2148" t="s">
        <v>530</v>
      </c>
    </row>
    <row r="2149" spans="1:5" x14ac:dyDescent="0.25">
      <c r="A2149" t="s">
        <v>2667</v>
      </c>
      <c r="B2149" t="s">
        <v>20</v>
      </c>
      <c r="C2149" t="s">
        <v>24</v>
      </c>
      <c r="D2149" t="s">
        <v>33</v>
      </c>
      <c r="E2149" t="s">
        <v>699</v>
      </c>
    </row>
    <row r="2150" spans="1:5" x14ac:dyDescent="0.25">
      <c r="A2150" t="s">
        <v>15328</v>
      </c>
      <c r="B2150" t="s">
        <v>20</v>
      </c>
      <c r="C2150" t="s">
        <v>23</v>
      </c>
      <c r="D2150" t="s">
        <v>33</v>
      </c>
      <c r="E2150" t="s">
        <v>648</v>
      </c>
    </row>
    <row r="2151" spans="1:5" x14ac:dyDescent="0.25">
      <c r="A2151" t="s">
        <v>2668</v>
      </c>
      <c r="B2151" t="s">
        <v>20</v>
      </c>
      <c r="C2151" t="s">
        <v>24</v>
      </c>
      <c r="D2151" t="s">
        <v>33</v>
      </c>
      <c r="E2151" t="s">
        <v>700</v>
      </c>
    </row>
    <row r="2152" spans="1:5" x14ac:dyDescent="0.25">
      <c r="A2152" t="s">
        <v>2670</v>
      </c>
      <c r="B2152" t="s">
        <v>20</v>
      </c>
      <c r="C2152" t="s">
        <v>19</v>
      </c>
      <c r="D2152" t="s">
        <v>33</v>
      </c>
      <c r="E2152" t="s">
        <v>530</v>
      </c>
    </row>
    <row r="2153" spans="1:5" x14ac:dyDescent="0.25">
      <c r="A2153" t="s">
        <v>2669</v>
      </c>
      <c r="B2153" t="s">
        <v>20</v>
      </c>
      <c r="C2153" t="s">
        <v>19</v>
      </c>
      <c r="D2153" t="s">
        <v>33</v>
      </c>
      <c r="E2153" t="s">
        <v>538</v>
      </c>
    </row>
    <row r="2154" spans="1:5" x14ac:dyDescent="0.25">
      <c r="A2154" t="s">
        <v>2671</v>
      </c>
      <c r="B2154" t="s">
        <v>20</v>
      </c>
      <c r="C2154" t="s">
        <v>19</v>
      </c>
      <c r="D2154" t="s">
        <v>33</v>
      </c>
      <c r="E2154" t="s">
        <v>538</v>
      </c>
    </row>
    <row r="2155" spans="1:5" x14ac:dyDescent="0.25">
      <c r="A2155" t="s">
        <v>2672</v>
      </c>
      <c r="B2155" t="s">
        <v>20</v>
      </c>
      <c r="C2155" t="s">
        <v>19</v>
      </c>
      <c r="D2155" t="s">
        <v>33</v>
      </c>
      <c r="E2155" t="s">
        <v>530</v>
      </c>
    </row>
    <row r="2156" spans="1:5" x14ac:dyDescent="0.25">
      <c r="A2156" t="s">
        <v>25004</v>
      </c>
      <c r="B2156" t="s">
        <v>20</v>
      </c>
      <c r="C2156" t="s">
        <v>23</v>
      </c>
      <c r="D2156" t="s">
        <v>33</v>
      </c>
      <c r="E2156" t="s">
        <v>648</v>
      </c>
    </row>
    <row r="2157" spans="1:5" x14ac:dyDescent="0.25">
      <c r="A2157" t="s">
        <v>15016</v>
      </c>
      <c r="B2157" t="s">
        <v>20</v>
      </c>
      <c r="C2157" t="s">
        <v>22</v>
      </c>
      <c r="D2157" t="s">
        <v>33</v>
      </c>
      <c r="E2157" t="s">
        <v>629</v>
      </c>
    </row>
    <row r="2158" spans="1:5" x14ac:dyDescent="0.25">
      <c r="A2158" t="s">
        <v>2674</v>
      </c>
      <c r="B2158" t="s">
        <v>20</v>
      </c>
      <c r="C2158" t="s">
        <v>19</v>
      </c>
      <c r="D2158" t="s">
        <v>33</v>
      </c>
      <c r="E2158" t="s">
        <v>538</v>
      </c>
    </row>
    <row r="2159" spans="1:5" x14ac:dyDescent="0.25">
      <c r="A2159" t="s">
        <v>2677</v>
      </c>
      <c r="B2159" t="s">
        <v>20</v>
      </c>
      <c r="C2159" t="s">
        <v>19</v>
      </c>
      <c r="D2159" t="s">
        <v>33</v>
      </c>
      <c r="E2159" t="s">
        <v>538</v>
      </c>
    </row>
    <row r="2160" spans="1:5" x14ac:dyDescent="0.25">
      <c r="A2160" t="s">
        <v>28687</v>
      </c>
      <c r="B2160" t="s">
        <v>20</v>
      </c>
      <c r="C2160" t="s">
        <v>22</v>
      </c>
      <c r="D2160" t="s">
        <v>65</v>
      </c>
      <c r="E2160" t="s">
        <v>629</v>
      </c>
    </row>
    <row r="2161" spans="1:5" x14ac:dyDescent="0.25">
      <c r="A2161" t="s">
        <v>16720</v>
      </c>
      <c r="B2161" t="s">
        <v>20</v>
      </c>
      <c r="C2161" t="s">
        <v>22</v>
      </c>
      <c r="D2161" t="s">
        <v>33</v>
      </c>
      <c r="E2161" t="s">
        <v>629</v>
      </c>
    </row>
    <row r="2162" spans="1:5" x14ac:dyDescent="0.25">
      <c r="A2162" t="s">
        <v>2680</v>
      </c>
      <c r="B2162" t="s">
        <v>20</v>
      </c>
      <c r="C2162" t="s">
        <v>19</v>
      </c>
      <c r="D2162" t="s">
        <v>33</v>
      </c>
      <c r="E2162" t="s">
        <v>530</v>
      </c>
    </row>
    <row r="2163" spans="1:5" x14ac:dyDescent="0.25">
      <c r="A2163" t="s">
        <v>2678</v>
      </c>
      <c r="B2163" t="s">
        <v>20</v>
      </c>
      <c r="C2163" t="s">
        <v>19</v>
      </c>
      <c r="D2163" t="s">
        <v>33</v>
      </c>
      <c r="E2163" t="s">
        <v>538</v>
      </c>
    </row>
    <row r="2164" spans="1:5" x14ac:dyDescent="0.25">
      <c r="A2164" t="s">
        <v>24816</v>
      </c>
      <c r="B2164" t="s">
        <v>20</v>
      </c>
      <c r="C2164" t="s">
        <v>22</v>
      </c>
      <c r="D2164" t="s">
        <v>33</v>
      </c>
      <c r="E2164" t="s">
        <v>629</v>
      </c>
    </row>
    <row r="2165" spans="1:5" x14ac:dyDescent="0.25">
      <c r="A2165" t="s">
        <v>17981</v>
      </c>
      <c r="B2165" t="s">
        <v>20</v>
      </c>
      <c r="C2165" t="s">
        <v>23</v>
      </c>
      <c r="D2165" t="s">
        <v>33</v>
      </c>
      <c r="E2165" t="s">
        <v>601</v>
      </c>
    </row>
    <row r="2166" spans="1:5" x14ac:dyDescent="0.25">
      <c r="A2166" t="s">
        <v>2683</v>
      </c>
      <c r="B2166" t="s">
        <v>20</v>
      </c>
      <c r="C2166" t="s">
        <v>19</v>
      </c>
      <c r="D2166" t="s">
        <v>33</v>
      </c>
      <c r="E2166" t="s">
        <v>538</v>
      </c>
    </row>
    <row r="2167" spans="1:5" x14ac:dyDescent="0.25">
      <c r="A2167" t="s">
        <v>17984</v>
      </c>
      <c r="B2167" t="s">
        <v>20</v>
      </c>
      <c r="C2167" t="s">
        <v>23</v>
      </c>
      <c r="D2167" t="s">
        <v>33</v>
      </c>
      <c r="E2167" t="s">
        <v>601</v>
      </c>
    </row>
    <row r="2168" spans="1:5" x14ac:dyDescent="0.25">
      <c r="A2168" t="s">
        <v>29296</v>
      </c>
      <c r="B2168" t="s">
        <v>20</v>
      </c>
      <c r="C2168" t="s">
        <v>23</v>
      </c>
      <c r="D2168" t="s">
        <v>33</v>
      </c>
      <c r="E2168" t="s">
        <v>648</v>
      </c>
    </row>
    <row r="2169" spans="1:5" x14ac:dyDescent="0.25">
      <c r="A2169" t="s">
        <v>6585</v>
      </c>
      <c r="B2169" t="s">
        <v>20</v>
      </c>
      <c r="C2169" t="s">
        <v>25</v>
      </c>
      <c r="D2169" t="s">
        <v>33</v>
      </c>
      <c r="E2169" t="s">
        <v>707</v>
      </c>
    </row>
    <row r="2170" spans="1:5" x14ac:dyDescent="0.25">
      <c r="A2170" t="s">
        <v>2686</v>
      </c>
      <c r="B2170" t="s">
        <v>20</v>
      </c>
      <c r="C2170" t="s">
        <v>19</v>
      </c>
      <c r="D2170" t="s">
        <v>33</v>
      </c>
      <c r="E2170" t="s">
        <v>538</v>
      </c>
    </row>
    <row r="2171" spans="1:5" x14ac:dyDescent="0.25">
      <c r="A2171" t="s">
        <v>20392</v>
      </c>
      <c r="B2171" t="s">
        <v>20</v>
      </c>
      <c r="C2171" t="s">
        <v>23</v>
      </c>
      <c r="D2171" t="s">
        <v>33</v>
      </c>
      <c r="E2171" t="s">
        <v>648</v>
      </c>
    </row>
    <row r="2172" spans="1:5" x14ac:dyDescent="0.25">
      <c r="A2172" t="s">
        <v>2688</v>
      </c>
      <c r="B2172" t="s">
        <v>20</v>
      </c>
      <c r="C2172" t="s">
        <v>19</v>
      </c>
      <c r="D2172" t="s">
        <v>33</v>
      </c>
      <c r="E2172" t="s">
        <v>538</v>
      </c>
    </row>
    <row r="2173" spans="1:5" x14ac:dyDescent="0.25">
      <c r="A2173" t="s">
        <v>23892</v>
      </c>
      <c r="B2173" t="s">
        <v>20</v>
      </c>
      <c r="C2173" t="s">
        <v>23</v>
      </c>
      <c r="D2173" t="s">
        <v>33</v>
      </c>
      <c r="E2173" t="s">
        <v>648</v>
      </c>
    </row>
    <row r="2174" spans="1:5" x14ac:dyDescent="0.25">
      <c r="A2174" t="s">
        <v>2690</v>
      </c>
      <c r="B2174" t="s">
        <v>20</v>
      </c>
      <c r="C2174" t="s">
        <v>19</v>
      </c>
      <c r="D2174" t="s">
        <v>33</v>
      </c>
      <c r="E2174" t="s">
        <v>538</v>
      </c>
    </row>
    <row r="2175" spans="1:5" x14ac:dyDescent="0.25">
      <c r="A2175" t="s">
        <v>2692</v>
      </c>
      <c r="B2175" t="s">
        <v>20</v>
      </c>
      <c r="C2175" t="s">
        <v>19</v>
      </c>
      <c r="D2175" t="s">
        <v>33</v>
      </c>
      <c r="E2175" t="s">
        <v>539</v>
      </c>
    </row>
    <row r="2176" spans="1:5" x14ac:dyDescent="0.25">
      <c r="A2176" t="s">
        <v>28195</v>
      </c>
      <c r="B2176" t="s">
        <v>20</v>
      </c>
      <c r="C2176" t="s">
        <v>22</v>
      </c>
      <c r="D2176" t="s">
        <v>33</v>
      </c>
      <c r="E2176" t="s">
        <v>629</v>
      </c>
    </row>
    <row r="2177" spans="1:5" x14ac:dyDescent="0.25">
      <c r="A2177" t="s">
        <v>20650</v>
      </c>
      <c r="B2177" t="s">
        <v>20</v>
      </c>
      <c r="C2177" t="s">
        <v>23</v>
      </c>
      <c r="D2177" t="s">
        <v>33</v>
      </c>
      <c r="E2177" t="s">
        <v>601</v>
      </c>
    </row>
    <row r="2178" spans="1:5" x14ac:dyDescent="0.25">
      <c r="A2178" t="s">
        <v>2694</v>
      </c>
      <c r="B2178" t="s">
        <v>20</v>
      </c>
      <c r="C2178" t="s">
        <v>19</v>
      </c>
      <c r="D2178" t="s">
        <v>33</v>
      </c>
      <c r="E2178" t="s">
        <v>538</v>
      </c>
    </row>
    <row r="2179" spans="1:5" x14ac:dyDescent="0.25">
      <c r="A2179" t="s">
        <v>2696</v>
      </c>
      <c r="B2179" t="s">
        <v>20</v>
      </c>
      <c r="C2179" t="s">
        <v>19</v>
      </c>
      <c r="D2179" t="s">
        <v>33</v>
      </c>
      <c r="E2179" t="s">
        <v>538</v>
      </c>
    </row>
    <row r="2180" spans="1:5" x14ac:dyDescent="0.25">
      <c r="A2180" t="s">
        <v>2697</v>
      </c>
      <c r="B2180" t="s">
        <v>20</v>
      </c>
      <c r="C2180" t="s">
        <v>19</v>
      </c>
      <c r="D2180" t="s">
        <v>33</v>
      </c>
      <c r="E2180" t="s">
        <v>547</v>
      </c>
    </row>
    <row r="2181" spans="1:5" x14ac:dyDescent="0.25">
      <c r="A2181" t="s">
        <v>2698</v>
      </c>
      <c r="B2181" t="s">
        <v>20</v>
      </c>
      <c r="C2181" t="s">
        <v>19</v>
      </c>
      <c r="D2181" t="s">
        <v>33</v>
      </c>
      <c r="E2181" t="s">
        <v>701</v>
      </c>
    </row>
    <row r="2182" spans="1:5" x14ac:dyDescent="0.25">
      <c r="A2182" t="s">
        <v>2700</v>
      </c>
      <c r="B2182" t="s">
        <v>20</v>
      </c>
      <c r="C2182" t="s">
        <v>19</v>
      </c>
      <c r="D2182" t="s">
        <v>33</v>
      </c>
      <c r="E2182" t="s">
        <v>538</v>
      </c>
    </row>
    <row r="2183" spans="1:5" x14ac:dyDescent="0.25">
      <c r="A2183" t="s">
        <v>2701</v>
      </c>
      <c r="B2183" t="s">
        <v>20</v>
      </c>
      <c r="C2183" t="s">
        <v>19</v>
      </c>
      <c r="D2183" t="s">
        <v>33</v>
      </c>
      <c r="E2183" t="s">
        <v>530</v>
      </c>
    </row>
    <row r="2184" spans="1:5" x14ac:dyDescent="0.25">
      <c r="A2184" t="s">
        <v>21046</v>
      </c>
      <c r="B2184" t="s">
        <v>20</v>
      </c>
      <c r="C2184" t="s">
        <v>23</v>
      </c>
      <c r="D2184" t="s">
        <v>33</v>
      </c>
      <c r="E2184" t="s">
        <v>601</v>
      </c>
    </row>
    <row r="2185" spans="1:5" x14ac:dyDescent="0.25">
      <c r="A2185" t="s">
        <v>7223</v>
      </c>
      <c r="B2185" t="s">
        <v>20</v>
      </c>
      <c r="C2185" t="s">
        <v>24</v>
      </c>
      <c r="D2185" t="s">
        <v>33</v>
      </c>
      <c r="E2185" t="s">
        <v>698</v>
      </c>
    </row>
    <row r="2186" spans="1:5" x14ac:dyDescent="0.25">
      <c r="A2186" t="s">
        <v>19055</v>
      </c>
      <c r="B2186" t="s">
        <v>20</v>
      </c>
      <c r="C2186" t="s">
        <v>25</v>
      </c>
      <c r="D2186" t="s">
        <v>33</v>
      </c>
      <c r="E2186" t="s">
        <v>707</v>
      </c>
    </row>
    <row r="2187" spans="1:5" x14ac:dyDescent="0.25">
      <c r="A2187" t="s">
        <v>24959</v>
      </c>
      <c r="B2187" t="s">
        <v>16</v>
      </c>
      <c r="C2187" t="s">
        <v>15</v>
      </c>
      <c r="D2187" t="s">
        <v>33</v>
      </c>
      <c r="E2187" t="s">
        <v>628</v>
      </c>
    </row>
    <row r="2188" spans="1:5" x14ac:dyDescent="0.25">
      <c r="A2188" t="s">
        <v>2706</v>
      </c>
      <c r="B2188" t="s">
        <v>20</v>
      </c>
      <c r="C2188" t="s">
        <v>19</v>
      </c>
      <c r="D2188" t="s">
        <v>33</v>
      </c>
      <c r="E2188" t="s">
        <v>538</v>
      </c>
    </row>
    <row r="2189" spans="1:5" x14ac:dyDescent="0.25">
      <c r="A2189" t="s">
        <v>22127</v>
      </c>
      <c r="B2189" t="s">
        <v>20</v>
      </c>
      <c r="C2189" t="s">
        <v>21</v>
      </c>
      <c r="D2189" t="s">
        <v>33</v>
      </c>
      <c r="E2189" t="s">
        <v>537</v>
      </c>
    </row>
    <row r="2190" spans="1:5" x14ac:dyDescent="0.25">
      <c r="A2190" t="s">
        <v>2707</v>
      </c>
      <c r="B2190" t="s">
        <v>20</v>
      </c>
      <c r="C2190" t="s">
        <v>19</v>
      </c>
      <c r="D2190" t="s">
        <v>33</v>
      </c>
      <c r="E2190" t="s">
        <v>551</v>
      </c>
    </row>
    <row r="2191" spans="1:5" x14ac:dyDescent="0.25">
      <c r="A2191" t="s">
        <v>20263</v>
      </c>
      <c r="B2191" t="s">
        <v>20</v>
      </c>
      <c r="C2191" t="s">
        <v>25</v>
      </c>
      <c r="D2191" t="s">
        <v>65</v>
      </c>
      <c r="E2191" t="s">
        <v>707</v>
      </c>
    </row>
    <row r="2192" spans="1:5" x14ac:dyDescent="0.25">
      <c r="A2192" t="s">
        <v>43478</v>
      </c>
      <c r="B2192" t="s">
        <v>16</v>
      </c>
      <c r="C2192" t="s">
        <v>17</v>
      </c>
      <c r="D2192" t="s">
        <v>33</v>
      </c>
      <c r="E2192" t="s">
        <v>927</v>
      </c>
    </row>
    <row r="2193" spans="1:5" x14ac:dyDescent="0.25">
      <c r="A2193" t="s">
        <v>43479</v>
      </c>
      <c r="B2193" t="s">
        <v>16</v>
      </c>
      <c r="C2193" t="s">
        <v>17</v>
      </c>
      <c r="D2193" t="s">
        <v>33</v>
      </c>
      <c r="E2193" t="s">
        <v>653</v>
      </c>
    </row>
    <row r="2194" spans="1:5" x14ac:dyDescent="0.25">
      <c r="A2194" t="s">
        <v>21770</v>
      </c>
      <c r="B2194" t="s">
        <v>20</v>
      </c>
      <c r="C2194" t="s">
        <v>21</v>
      </c>
      <c r="D2194" t="s">
        <v>33</v>
      </c>
      <c r="E2194" t="s">
        <v>537</v>
      </c>
    </row>
    <row r="2195" spans="1:5" x14ac:dyDescent="0.25">
      <c r="A2195" t="s">
        <v>10175</v>
      </c>
      <c r="B2195" t="s">
        <v>20</v>
      </c>
      <c r="C2195" t="s">
        <v>21</v>
      </c>
      <c r="D2195" t="s">
        <v>33</v>
      </c>
      <c r="E2195" t="s">
        <v>537</v>
      </c>
    </row>
    <row r="2196" spans="1:5" x14ac:dyDescent="0.25">
      <c r="A2196" t="s">
        <v>2710</v>
      </c>
      <c r="B2196" t="s">
        <v>20</v>
      </c>
      <c r="C2196" t="s">
        <v>19</v>
      </c>
      <c r="D2196" t="s">
        <v>33</v>
      </c>
      <c r="E2196" t="s">
        <v>538</v>
      </c>
    </row>
    <row r="2197" spans="1:5" x14ac:dyDescent="0.25">
      <c r="A2197" t="s">
        <v>16159</v>
      </c>
      <c r="B2197" t="s">
        <v>20</v>
      </c>
      <c r="C2197" t="s">
        <v>22</v>
      </c>
      <c r="D2197" t="s">
        <v>33</v>
      </c>
      <c r="E2197" t="s">
        <v>629</v>
      </c>
    </row>
    <row r="2198" spans="1:5" x14ac:dyDescent="0.25">
      <c r="A2198" t="s">
        <v>9166</v>
      </c>
      <c r="B2198" t="s">
        <v>20</v>
      </c>
      <c r="C2198" t="s">
        <v>22</v>
      </c>
      <c r="D2198" t="s">
        <v>33</v>
      </c>
      <c r="E2198" t="s">
        <v>629</v>
      </c>
    </row>
    <row r="2199" spans="1:5" x14ac:dyDescent="0.25">
      <c r="A2199" t="s">
        <v>2713</v>
      </c>
      <c r="B2199" t="s">
        <v>20</v>
      </c>
      <c r="C2199" t="s">
        <v>21</v>
      </c>
      <c r="D2199" t="s">
        <v>33</v>
      </c>
      <c r="E2199" t="s">
        <v>581</v>
      </c>
    </row>
    <row r="2200" spans="1:5" x14ac:dyDescent="0.25">
      <c r="A2200" t="s">
        <v>2715</v>
      </c>
      <c r="B2200" t="s">
        <v>20</v>
      </c>
      <c r="C2200" t="s">
        <v>19</v>
      </c>
      <c r="D2200" t="s">
        <v>33</v>
      </c>
      <c r="E2200" t="s">
        <v>530</v>
      </c>
    </row>
    <row r="2201" spans="1:5" x14ac:dyDescent="0.25">
      <c r="A2201" t="s">
        <v>23138</v>
      </c>
      <c r="B2201" t="s">
        <v>20</v>
      </c>
      <c r="C2201" t="s">
        <v>24</v>
      </c>
      <c r="D2201" t="s">
        <v>33</v>
      </c>
      <c r="E2201" t="s">
        <v>736</v>
      </c>
    </row>
    <row r="2202" spans="1:5" x14ac:dyDescent="0.25">
      <c r="A2202" t="s">
        <v>27504</v>
      </c>
      <c r="B2202" t="s">
        <v>20</v>
      </c>
      <c r="C2202" t="s">
        <v>24</v>
      </c>
      <c r="D2202" t="s">
        <v>65</v>
      </c>
      <c r="E2202" t="s">
        <v>698</v>
      </c>
    </row>
    <row r="2203" spans="1:5" x14ac:dyDescent="0.25">
      <c r="A2203" t="s">
        <v>20208</v>
      </c>
      <c r="B2203" t="s">
        <v>20</v>
      </c>
      <c r="C2203" t="s">
        <v>23</v>
      </c>
      <c r="D2203" t="s">
        <v>33</v>
      </c>
      <c r="E2203" t="s">
        <v>648</v>
      </c>
    </row>
    <row r="2204" spans="1:5" x14ac:dyDescent="0.25">
      <c r="A2204" t="s">
        <v>2719</v>
      </c>
      <c r="B2204" t="s">
        <v>20</v>
      </c>
      <c r="C2204" t="s">
        <v>19</v>
      </c>
      <c r="D2204" t="s">
        <v>33</v>
      </c>
      <c r="E2204" t="s">
        <v>530</v>
      </c>
    </row>
    <row r="2205" spans="1:5" x14ac:dyDescent="0.25">
      <c r="A2205" t="s">
        <v>2720</v>
      </c>
      <c r="B2205" t="s">
        <v>20</v>
      </c>
      <c r="C2205" t="s">
        <v>21</v>
      </c>
      <c r="D2205" t="s">
        <v>33</v>
      </c>
      <c r="E2205" t="s">
        <v>581</v>
      </c>
    </row>
    <row r="2206" spans="1:5" x14ac:dyDescent="0.25">
      <c r="A2206" t="s">
        <v>28081</v>
      </c>
      <c r="B2206" t="s">
        <v>20</v>
      </c>
      <c r="C2206" t="s">
        <v>24</v>
      </c>
      <c r="D2206" t="s">
        <v>33</v>
      </c>
      <c r="E2206" t="s">
        <v>698</v>
      </c>
    </row>
    <row r="2207" spans="1:5" x14ac:dyDescent="0.25">
      <c r="A2207" t="s">
        <v>2722</v>
      </c>
      <c r="B2207" t="s">
        <v>20</v>
      </c>
      <c r="C2207" t="s">
        <v>19</v>
      </c>
      <c r="D2207" t="s">
        <v>33</v>
      </c>
      <c r="E2207" t="s">
        <v>702</v>
      </c>
    </row>
    <row r="2208" spans="1:5" x14ac:dyDescent="0.25">
      <c r="A2208" t="s">
        <v>2723</v>
      </c>
      <c r="B2208" t="s">
        <v>20</v>
      </c>
      <c r="C2208" t="s">
        <v>19</v>
      </c>
      <c r="D2208" t="s">
        <v>33</v>
      </c>
      <c r="E2208" t="s">
        <v>702</v>
      </c>
    </row>
    <row r="2209" spans="1:5" x14ac:dyDescent="0.25">
      <c r="A2209" t="s">
        <v>2724</v>
      </c>
      <c r="B2209" t="s">
        <v>20</v>
      </c>
      <c r="C2209" t="s">
        <v>19</v>
      </c>
      <c r="D2209" t="s">
        <v>33</v>
      </c>
      <c r="E2209" t="s">
        <v>702</v>
      </c>
    </row>
    <row r="2210" spans="1:5" x14ac:dyDescent="0.25">
      <c r="A2210" t="s">
        <v>17962</v>
      </c>
      <c r="B2210" t="s">
        <v>20</v>
      </c>
      <c r="C2210" t="s">
        <v>24</v>
      </c>
      <c r="D2210" t="s">
        <v>33</v>
      </c>
      <c r="E2210" t="s">
        <v>698</v>
      </c>
    </row>
    <row r="2211" spans="1:5" x14ac:dyDescent="0.25">
      <c r="A2211" t="s">
        <v>2726</v>
      </c>
      <c r="B2211" t="s">
        <v>20</v>
      </c>
      <c r="C2211" t="s">
        <v>19</v>
      </c>
      <c r="D2211" t="s">
        <v>33</v>
      </c>
      <c r="E2211" t="s">
        <v>704</v>
      </c>
    </row>
    <row r="2212" spans="1:5" x14ac:dyDescent="0.25">
      <c r="A2212" t="s">
        <v>2727</v>
      </c>
      <c r="B2212" t="s">
        <v>16</v>
      </c>
      <c r="C2212" t="s">
        <v>17</v>
      </c>
      <c r="D2212" t="s">
        <v>33</v>
      </c>
      <c r="E2212" t="s">
        <v>653</v>
      </c>
    </row>
    <row r="2213" spans="1:5" x14ac:dyDescent="0.25">
      <c r="A2213" t="s">
        <v>18616</v>
      </c>
      <c r="B2213" t="s">
        <v>20</v>
      </c>
      <c r="C2213" t="s">
        <v>24</v>
      </c>
      <c r="D2213" t="s">
        <v>33</v>
      </c>
      <c r="E2213" t="s">
        <v>698</v>
      </c>
    </row>
    <row r="2214" spans="1:5" x14ac:dyDescent="0.25">
      <c r="A2214" t="s">
        <v>15607</v>
      </c>
      <c r="B2214" t="s">
        <v>20</v>
      </c>
      <c r="C2214" t="s">
        <v>23</v>
      </c>
      <c r="D2214" t="s">
        <v>33</v>
      </c>
      <c r="E2214" t="s">
        <v>601</v>
      </c>
    </row>
    <row r="2215" spans="1:5" x14ac:dyDescent="0.25">
      <c r="A2215" t="s">
        <v>24168</v>
      </c>
      <c r="B2215" t="s">
        <v>20</v>
      </c>
      <c r="C2215" t="s">
        <v>23</v>
      </c>
      <c r="D2215" t="s">
        <v>33</v>
      </c>
      <c r="E2215" t="s">
        <v>648</v>
      </c>
    </row>
    <row r="2216" spans="1:5" x14ac:dyDescent="0.25">
      <c r="A2216" t="s">
        <v>2731</v>
      </c>
      <c r="B2216" t="s">
        <v>20</v>
      </c>
      <c r="C2216" t="s">
        <v>19</v>
      </c>
      <c r="D2216" t="s">
        <v>33</v>
      </c>
      <c r="E2216" t="s">
        <v>538</v>
      </c>
    </row>
    <row r="2217" spans="1:5" x14ac:dyDescent="0.25">
      <c r="A2217" t="s">
        <v>22050</v>
      </c>
      <c r="B2217" t="s">
        <v>20</v>
      </c>
      <c r="C2217" t="s">
        <v>21</v>
      </c>
      <c r="D2217" t="s">
        <v>33</v>
      </c>
      <c r="E2217" t="s">
        <v>537</v>
      </c>
    </row>
    <row r="2218" spans="1:5" x14ac:dyDescent="0.25">
      <c r="A2218" t="s">
        <v>18094</v>
      </c>
      <c r="B2218" t="s">
        <v>20</v>
      </c>
      <c r="C2218" t="s">
        <v>23</v>
      </c>
      <c r="D2218" t="s">
        <v>33</v>
      </c>
      <c r="E2218" t="s">
        <v>648</v>
      </c>
    </row>
    <row r="2219" spans="1:5" x14ac:dyDescent="0.25">
      <c r="A2219" t="s">
        <v>20339</v>
      </c>
      <c r="B2219" t="s">
        <v>20</v>
      </c>
      <c r="C2219" t="s">
        <v>23</v>
      </c>
      <c r="D2219" t="s">
        <v>33</v>
      </c>
      <c r="E2219" t="s">
        <v>648</v>
      </c>
    </row>
    <row r="2220" spans="1:5" x14ac:dyDescent="0.25">
      <c r="A2220" t="s">
        <v>1899</v>
      </c>
      <c r="B2220" t="s">
        <v>20</v>
      </c>
      <c r="C2220" t="s">
        <v>21</v>
      </c>
      <c r="D2220" t="s">
        <v>33</v>
      </c>
      <c r="E2220" t="s">
        <v>537</v>
      </c>
    </row>
    <row r="2221" spans="1:5" x14ac:dyDescent="0.25">
      <c r="A2221" t="s">
        <v>2736</v>
      </c>
      <c r="B2221" t="s">
        <v>20</v>
      </c>
      <c r="C2221" t="s">
        <v>22</v>
      </c>
      <c r="D2221" t="s">
        <v>33</v>
      </c>
      <c r="E2221" t="s">
        <v>693</v>
      </c>
    </row>
    <row r="2222" spans="1:5" x14ac:dyDescent="0.25">
      <c r="A2222" t="s">
        <v>2738</v>
      </c>
      <c r="B2222" t="s">
        <v>16</v>
      </c>
      <c r="C2222" t="s">
        <v>15</v>
      </c>
      <c r="D2222" t="s">
        <v>33</v>
      </c>
      <c r="E2222" t="s">
        <v>659</v>
      </c>
    </row>
    <row r="2223" spans="1:5" x14ac:dyDescent="0.25">
      <c r="A2223" t="s">
        <v>8101</v>
      </c>
      <c r="B2223" t="s">
        <v>20</v>
      </c>
      <c r="C2223" t="s">
        <v>21</v>
      </c>
      <c r="D2223" t="s">
        <v>33</v>
      </c>
      <c r="E2223" t="s">
        <v>537</v>
      </c>
    </row>
    <row r="2224" spans="1:5" x14ac:dyDescent="0.25">
      <c r="A2224" t="s">
        <v>2740</v>
      </c>
      <c r="B2224" t="s">
        <v>20</v>
      </c>
      <c r="C2224" t="s">
        <v>19</v>
      </c>
      <c r="D2224" t="s">
        <v>33</v>
      </c>
      <c r="E2224" t="s">
        <v>530</v>
      </c>
    </row>
    <row r="2225" spans="1:5" x14ac:dyDescent="0.25">
      <c r="A2225" t="s">
        <v>8980</v>
      </c>
      <c r="B2225" t="s">
        <v>20</v>
      </c>
      <c r="C2225" t="s">
        <v>21</v>
      </c>
      <c r="D2225" t="s">
        <v>33</v>
      </c>
      <c r="E2225" t="s">
        <v>537</v>
      </c>
    </row>
    <row r="2226" spans="1:5" x14ac:dyDescent="0.25">
      <c r="A2226" t="s">
        <v>2742</v>
      </c>
      <c r="B2226" t="s">
        <v>20</v>
      </c>
      <c r="C2226" t="s">
        <v>19</v>
      </c>
      <c r="D2226" t="s">
        <v>33</v>
      </c>
      <c r="E2226" t="s">
        <v>530</v>
      </c>
    </row>
    <row r="2227" spans="1:5" x14ac:dyDescent="0.25">
      <c r="A2227" t="s">
        <v>21905</v>
      </c>
      <c r="B2227" t="s">
        <v>20</v>
      </c>
      <c r="C2227" t="s">
        <v>28</v>
      </c>
      <c r="D2227" t="s">
        <v>33</v>
      </c>
      <c r="E2227" t="s">
        <v>999</v>
      </c>
    </row>
    <row r="2228" spans="1:5" x14ac:dyDescent="0.25">
      <c r="A2228" t="s">
        <v>43480</v>
      </c>
      <c r="B2228" t="s">
        <v>20</v>
      </c>
      <c r="C2228" t="s">
        <v>19</v>
      </c>
      <c r="D2228" t="s">
        <v>66</v>
      </c>
      <c r="E2228" t="s">
        <v>530</v>
      </c>
    </row>
    <row r="2229" spans="1:5" x14ac:dyDescent="0.25">
      <c r="A2229" t="s">
        <v>8083</v>
      </c>
      <c r="B2229" t="s">
        <v>20</v>
      </c>
      <c r="C2229" t="s">
        <v>22</v>
      </c>
      <c r="D2229" t="s">
        <v>33</v>
      </c>
      <c r="E2229" t="s">
        <v>629</v>
      </c>
    </row>
    <row r="2230" spans="1:5" x14ac:dyDescent="0.25">
      <c r="A2230" t="s">
        <v>43481</v>
      </c>
      <c r="B2230" t="s">
        <v>20</v>
      </c>
      <c r="C2230" t="s">
        <v>19</v>
      </c>
      <c r="D2230" t="s">
        <v>66</v>
      </c>
      <c r="E2230" t="s">
        <v>538</v>
      </c>
    </row>
    <row r="2231" spans="1:5" x14ac:dyDescent="0.25">
      <c r="A2231" t="s">
        <v>16167</v>
      </c>
      <c r="B2231" t="s">
        <v>20</v>
      </c>
      <c r="C2231" t="s">
        <v>23</v>
      </c>
      <c r="D2231" t="s">
        <v>33</v>
      </c>
      <c r="E2231" t="s">
        <v>648</v>
      </c>
    </row>
    <row r="2232" spans="1:5" x14ac:dyDescent="0.25">
      <c r="A2232" t="s">
        <v>2744</v>
      </c>
      <c r="B2232" t="s">
        <v>20</v>
      </c>
      <c r="C2232" t="s">
        <v>19</v>
      </c>
      <c r="D2232" t="s">
        <v>33</v>
      </c>
      <c r="E2232" t="s">
        <v>530</v>
      </c>
    </row>
    <row r="2233" spans="1:5" x14ac:dyDescent="0.25">
      <c r="A2233" t="s">
        <v>15757</v>
      </c>
      <c r="B2233" t="s">
        <v>20</v>
      </c>
      <c r="C2233" t="s">
        <v>22</v>
      </c>
      <c r="D2233" t="s">
        <v>33</v>
      </c>
      <c r="E2233" t="s">
        <v>629</v>
      </c>
    </row>
    <row r="2234" spans="1:5" x14ac:dyDescent="0.25">
      <c r="A2234" t="s">
        <v>2746</v>
      </c>
      <c r="B2234" t="s">
        <v>20</v>
      </c>
      <c r="C2234" t="s">
        <v>21</v>
      </c>
      <c r="D2234" t="s">
        <v>33</v>
      </c>
      <c r="E2234" t="s">
        <v>582</v>
      </c>
    </row>
    <row r="2235" spans="1:5" x14ac:dyDescent="0.25">
      <c r="A2235" t="s">
        <v>6591</v>
      </c>
      <c r="B2235" t="s">
        <v>20</v>
      </c>
      <c r="C2235" t="s">
        <v>23</v>
      </c>
      <c r="D2235" t="s">
        <v>33</v>
      </c>
      <c r="E2235" t="s">
        <v>601</v>
      </c>
    </row>
    <row r="2236" spans="1:5" x14ac:dyDescent="0.25">
      <c r="A2236" t="s">
        <v>2748</v>
      </c>
      <c r="B2236" t="s">
        <v>20</v>
      </c>
      <c r="C2236" t="s">
        <v>19</v>
      </c>
      <c r="D2236" t="s">
        <v>33</v>
      </c>
      <c r="E2236" t="s">
        <v>530</v>
      </c>
    </row>
    <row r="2237" spans="1:5" x14ac:dyDescent="0.25">
      <c r="A2237" t="s">
        <v>2750</v>
      </c>
      <c r="B2237" t="s">
        <v>20</v>
      </c>
      <c r="C2237" t="s">
        <v>19</v>
      </c>
      <c r="D2237" t="s">
        <v>33</v>
      </c>
      <c r="E2237" t="s">
        <v>530</v>
      </c>
    </row>
    <row r="2238" spans="1:5" x14ac:dyDescent="0.25">
      <c r="A2238" t="s">
        <v>26828</v>
      </c>
      <c r="B2238" t="s">
        <v>20</v>
      </c>
      <c r="C2238" t="s">
        <v>23</v>
      </c>
      <c r="D2238" t="s">
        <v>33</v>
      </c>
      <c r="E2238" t="s">
        <v>601</v>
      </c>
    </row>
    <row r="2239" spans="1:5" x14ac:dyDescent="0.25">
      <c r="A2239" t="s">
        <v>2751</v>
      </c>
      <c r="B2239" t="s">
        <v>20</v>
      </c>
      <c r="C2239" t="s">
        <v>21</v>
      </c>
      <c r="D2239" t="s">
        <v>33</v>
      </c>
      <c r="E2239" t="s">
        <v>604</v>
      </c>
    </row>
    <row r="2240" spans="1:5" x14ac:dyDescent="0.25">
      <c r="A2240" t="s">
        <v>3612</v>
      </c>
      <c r="B2240" t="s">
        <v>20</v>
      </c>
      <c r="C2240" t="s">
        <v>23</v>
      </c>
      <c r="D2240" t="s">
        <v>33</v>
      </c>
      <c r="E2240" t="s">
        <v>601</v>
      </c>
    </row>
    <row r="2241" spans="1:5" x14ac:dyDescent="0.25">
      <c r="A2241" t="s">
        <v>19536</v>
      </c>
      <c r="B2241" t="s">
        <v>20</v>
      </c>
      <c r="C2241" t="s">
        <v>23</v>
      </c>
      <c r="D2241" t="s">
        <v>33</v>
      </c>
      <c r="E2241" t="s">
        <v>601</v>
      </c>
    </row>
    <row r="2242" spans="1:5" x14ac:dyDescent="0.25">
      <c r="A2242" t="s">
        <v>21120</v>
      </c>
      <c r="B2242" t="s">
        <v>20</v>
      </c>
      <c r="C2242" t="s">
        <v>23</v>
      </c>
      <c r="D2242" t="s">
        <v>33</v>
      </c>
      <c r="E2242" t="s">
        <v>601</v>
      </c>
    </row>
    <row r="2243" spans="1:5" x14ac:dyDescent="0.25">
      <c r="A2243" t="s">
        <v>2754</v>
      </c>
      <c r="B2243" t="s">
        <v>20</v>
      </c>
      <c r="C2243" t="s">
        <v>19</v>
      </c>
      <c r="D2243" t="s">
        <v>33</v>
      </c>
      <c r="E2243" t="s">
        <v>538</v>
      </c>
    </row>
    <row r="2244" spans="1:5" x14ac:dyDescent="0.25">
      <c r="A2244" t="s">
        <v>28132</v>
      </c>
      <c r="B2244" t="s">
        <v>20</v>
      </c>
      <c r="C2244" t="s">
        <v>23</v>
      </c>
      <c r="D2244" t="s">
        <v>33</v>
      </c>
      <c r="E2244" t="s">
        <v>601</v>
      </c>
    </row>
    <row r="2245" spans="1:5" x14ac:dyDescent="0.25">
      <c r="A2245" t="s">
        <v>2757</v>
      </c>
      <c r="B2245" t="s">
        <v>20</v>
      </c>
      <c r="C2245" t="s">
        <v>21</v>
      </c>
      <c r="D2245" t="s">
        <v>33</v>
      </c>
      <c r="E2245" t="s">
        <v>582</v>
      </c>
    </row>
    <row r="2246" spans="1:5" x14ac:dyDescent="0.25">
      <c r="A2246" t="s">
        <v>2758</v>
      </c>
      <c r="B2246" t="s">
        <v>20</v>
      </c>
      <c r="C2246" t="s">
        <v>19</v>
      </c>
      <c r="D2246" t="s">
        <v>33</v>
      </c>
      <c r="E2246" t="s">
        <v>538</v>
      </c>
    </row>
    <row r="2247" spans="1:5" x14ac:dyDescent="0.25">
      <c r="A2247" t="s">
        <v>27458</v>
      </c>
      <c r="B2247" t="s">
        <v>16</v>
      </c>
      <c r="C2247" t="s">
        <v>15</v>
      </c>
      <c r="D2247" t="s">
        <v>33</v>
      </c>
      <c r="E2247" t="s">
        <v>628</v>
      </c>
    </row>
    <row r="2248" spans="1:5" x14ac:dyDescent="0.25">
      <c r="A2248" t="s">
        <v>2760</v>
      </c>
      <c r="B2248" t="s">
        <v>20</v>
      </c>
      <c r="C2248" t="s">
        <v>19</v>
      </c>
      <c r="D2248" t="s">
        <v>33</v>
      </c>
      <c r="E2248" t="s">
        <v>538</v>
      </c>
    </row>
    <row r="2249" spans="1:5" x14ac:dyDescent="0.25">
      <c r="A2249" t="s">
        <v>3727</v>
      </c>
      <c r="B2249" t="s">
        <v>20</v>
      </c>
      <c r="C2249" t="s">
        <v>23</v>
      </c>
      <c r="D2249" t="s">
        <v>33</v>
      </c>
      <c r="E2249" t="s">
        <v>601</v>
      </c>
    </row>
    <row r="2250" spans="1:5" x14ac:dyDescent="0.25">
      <c r="A2250" t="s">
        <v>17674</v>
      </c>
      <c r="B2250" t="s">
        <v>20</v>
      </c>
      <c r="C2250" t="s">
        <v>23</v>
      </c>
      <c r="D2250" t="s">
        <v>33</v>
      </c>
      <c r="E2250" t="s">
        <v>601</v>
      </c>
    </row>
    <row r="2251" spans="1:5" x14ac:dyDescent="0.25">
      <c r="A2251" t="s">
        <v>2763</v>
      </c>
      <c r="B2251" t="s">
        <v>20</v>
      </c>
      <c r="C2251" t="s">
        <v>21</v>
      </c>
      <c r="D2251" t="s">
        <v>33</v>
      </c>
      <c r="E2251" t="s">
        <v>581</v>
      </c>
    </row>
    <row r="2252" spans="1:5" x14ac:dyDescent="0.25">
      <c r="A2252" t="s">
        <v>6503</v>
      </c>
      <c r="B2252" t="s">
        <v>20</v>
      </c>
      <c r="C2252" t="s">
        <v>19</v>
      </c>
      <c r="D2252" t="s">
        <v>33</v>
      </c>
      <c r="E2252" t="s">
        <v>533</v>
      </c>
    </row>
    <row r="2253" spans="1:5" x14ac:dyDescent="0.25">
      <c r="A2253" t="s">
        <v>2765</v>
      </c>
      <c r="B2253" t="s">
        <v>20</v>
      </c>
      <c r="C2253" t="s">
        <v>21</v>
      </c>
      <c r="D2253" t="s">
        <v>33</v>
      </c>
      <c r="E2253" t="s">
        <v>582</v>
      </c>
    </row>
    <row r="2254" spans="1:5" x14ac:dyDescent="0.25">
      <c r="A2254" t="s">
        <v>8973</v>
      </c>
      <c r="B2254" t="s">
        <v>20</v>
      </c>
      <c r="C2254" t="s">
        <v>19</v>
      </c>
      <c r="D2254" t="s">
        <v>33</v>
      </c>
      <c r="E2254" t="s">
        <v>533</v>
      </c>
    </row>
    <row r="2255" spans="1:5" x14ac:dyDescent="0.25">
      <c r="A2255" t="s">
        <v>6670</v>
      </c>
      <c r="B2255" t="s">
        <v>20</v>
      </c>
      <c r="C2255" t="s">
        <v>19</v>
      </c>
      <c r="D2255" t="s">
        <v>33</v>
      </c>
      <c r="E2255" t="s">
        <v>533</v>
      </c>
    </row>
    <row r="2256" spans="1:5" x14ac:dyDescent="0.25">
      <c r="A2256" t="s">
        <v>21251</v>
      </c>
      <c r="B2256" t="s">
        <v>20</v>
      </c>
      <c r="C2256" t="s">
        <v>19</v>
      </c>
      <c r="D2256" t="s">
        <v>33</v>
      </c>
      <c r="E2256" t="s">
        <v>533</v>
      </c>
    </row>
    <row r="2257" spans="1:5" x14ac:dyDescent="0.25">
      <c r="A2257" t="s">
        <v>16733</v>
      </c>
      <c r="B2257" t="s">
        <v>20</v>
      </c>
      <c r="C2257" t="s">
        <v>19</v>
      </c>
      <c r="D2257" t="s">
        <v>33</v>
      </c>
      <c r="E2257" t="s">
        <v>533</v>
      </c>
    </row>
    <row r="2258" spans="1:5" x14ac:dyDescent="0.25">
      <c r="A2258" t="s">
        <v>2771</v>
      </c>
      <c r="B2258" t="s">
        <v>20</v>
      </c>
      <c r="C2258" t="s">
        <v>19</v>
      </c>
      <c r="D2258" t="s">
        <v>33</v>
      </c>
      <c r="E2258" t="s">
        <v>530</v>
      </c>
    </row>
    <row r="2259" spans="1:5" x14ac:dyDescent="0.25">
      <c r="A2259" t="s">
        <v>2769</v>
      </c>
      <c r="B2259" t="s">
        <v>20</v>
      </c>
      <c r="C2259" t="s">
        <v>19</v>
      </c>
      <c r="D2259" t="s">
        <v>33</v>
      </c>
      <c r="E2259" t="s">
        <v>538</v>
      </c>
    </row>
    <row r="2260" spans="1:5" x14ac:dyDescent="0.25">
      <c r="A2260" t="s">
        <v>9506</v>
      </c>
      <c r="B2260" t="s">
        <v>20</v>
      </c>
      <c r="C2260" t="s">
        <v>19</v>
      </c>
      <c r="D2260" t="s">
        <v>33</v>
      </c>
      <c r="E2260" t="s">
        <v>533</v>
      </c>
    </row>
    <row r="2261" spans="1:5" x14ac:dyDescent="0.25">
      <c r="A2261" t="s">
        <v>2772</v>
      </c>
      <c r="B2261" t="s">
        <v>20</v>
      </c>
      <c r="C2261" t="s">
        <v>19</v>
      </c>
      <c r="D2261" t="s">
        <v>33</v>
      </c>
      <c r="E2261" t="s">
        <v>538</v>
      </c>
    </row>
    <row r="2262" spans="1:5" x14ac:dyDescent="0.25">
      <c r="A2262" t="s">
        <v>13666</v>
      </c>
      <c r="B2262" t="s">
        <v>20</v>
      </c>
      <c r="C2262" t="s">
        <v>19</v>
      </c>
      <c r="D2262" t="s">
        <v>33</v>
      </c>
      <c r="E2262" t="s">
        <v>533</v>
      </c>
    </row>
    <row r="2263" spans="1:5" x14ac:dyDescent="0.25">
      <c r="A2263" t="s">
        <v>2596</v>
      </c>
      <c r="B2263" t="s">
        <v>20</v>
      </c>
      <c r="C2263" t="s">
        <v>19</v>
      </c>
      <c r="D2263" t="s">
        <v>33</v>
      </c>
      <c r="E2263" t="s">
        <v>533</v>
      </c>
    </row>
    <row r="2264" spans="1:5" x14ac:dyDescent="0.25">
      <c r="A2264" t="s">
        <v>2778</v>
      </c>
      <c r="B2264" t="s">
        <v>20</v>
      </c>
      <c r="C2264" t="s">
        <v>19</v>
      </c>
      <c r="D2264" t="s">
        <v>33</v>
      </c>
      <c r="E2264" t="s">
        <v>538</v>
      </c>
    </row>
    <row r="2265" spans="1:5" x14ac:dyDescent="0.25">
      <c r="A2265" t="s">
        <v>2779</v>
      </c>
      <c r="B2265" t="s">
        <v>20</v>
      </c>
      <c r="C2265" t="s">
        <v>19</v>
      </c>
      <c r="D2265" t="s">
        <v>33</v>
      </c>
      <c r="E2265" t="s">
        <v>706</v>
      </c>
    </row>
    <row r="2266" spans="1:5" x14ac:dyDescent="0.25">
      <c r="A2266" t="s">
        <v>2776</v>
      </c>
      <c r="B2266" t="s">
        <v>20</v>
      </c>
      <c r="C2266" t="s">
        <v>19</v>
      </c>
      <c r="D2266" t="s">
        <v>33</v>
      </c>
      <c r="E2266" t="s">
        <v>530</v>
      </c>
    </row>
    <row r="2267" spans="1:5" x14ac:dyDescent="0.25">
      <c r="A2267" t="s">
        <v>28060</v>
      </c>
      <c r="B2267" t="s">
        <v>20</v>
      </c>
      <c r="C2267" t="s">
        <v>19</v>
      </c>
      <c r="D2267" t="s">
        <v>33</v>
      </c>
      <c r="E2267" t="s">
        <v>533</v>
      </c>
    </row>
    <row r="2268" spans="1:5" x14ac:dyDescent="0.25">
      <c r="A2268" t="s">
        <v>7079</v>
      </c>
      <c r="B2268" t="s">
        <v>20</v>
      </c>
      <c r="C2268" t="s">
        <v>19</v>
      </c>
      <c r="D2268" t="s">
        <v>33</v>
      </c>
      <c r="E2268" t="s">
        <v>533</v>
      </c>
    </row>
    <row r="2269" spans="1:5" x14ac:dyDescent="0.25">
      <c r="A2269" t="s">
        <v>2781</v>
      </c>
      <c r="B2269" t="s">
        <v>20</v>
      </c>
      <c r="C2269" t="s">
        <v>19</v>
      </c>
      <c r="D2269" t="s">
        <v>33</v>
      </c>
      <c r="E2269" t="s">
        <v>538</v>
      </c>
    </row>
    <row r="2270" spans="1:5" x14ac:dyDescent="0.25">
      <c r="A2270" t="s">
        <v>2780</v>
      </c>
      <c r="B2270" t="s">
        <v>20</v>
      </c>
      <c r="C2270" t="s">
        <v>19</v>
      </c>
      <c r="D2270" t="s">
        <v>33</v>
      </c>
      <c r="E2270" t="s">
        <v>530</v>
      </c>
    </row>
    <row r="2271" spans="1:5" x14ac:dyDescent="0.25">
      <c r="A2271" t="s">
        <v>2785</v>
      </c>
      <c r="B2271" t="s">
        <v>20</v>
      </c>
      <c r="C2271" t="s">
        <v>19</v>
      </c>
      <c r="D2271" t="s">
        <v>33</v>
      </c>
      <c r="E2271" t="s">
        <v>538</v>
      </c>
    </row>
    <row r="2272" spans="1:5" x14ac:dyDescent="0.25">
      <c r="A2272" t="s">
        <v>24501</v>
      </c>
      <c r="B2272" t="s">
        <v>20</v>
      </c>
      <c r="C2272" t="s">
        <v>19</v>
      </c>
      <c r="D2272" t="s">
        <v>33</v>
      </c>
      <c r="E2272" t="s">
        <v>533</v>
      </c>
    </row>
    <row r="2273" spans="1:5" x14ac:dyDescent="0.25">
      <c r="A2273" t="s">
        <v>2783</v>
      </c>
      <c r="B2273" t="s">
        <v>20</v>
      </c>
      <c r="C2273" t="s">
        <v>19</v>
      </c>
      <c r="D2273" t="s">
        <v>33</v>
      </c>
      <c r="E2273" t="s">
        <v>530</v>
      </c>
    </row>
    <row r="2274" spans="1:5" x14ac:dyDescent="0.25">
      <c r="A2274" t="s">
        <v>2787</v>
      </c>
      <c r="B2274" t="s">
        <v>20</v>
      </c>
      <c r="C2274" t="s">
        <v>19</v>
      </c>
      <c r="D2274" t="s">
        <v>33</v>
      </c>
      <c r="E2274" t="s">
        <v>562</v>
      </c>
    </row>
    <row r="2275" spans="1:5" x14ac:dyDescent="0.25">
      <c r="A2275" t="s">
        <v>20973</v>
      </c>
      <c r="B2275" t="s">
        <v>20</v>
      </c>
      <c r="C2275" t="s">
        <v>19</v>
      </c>
      <c r="D2275" t="s">
        <v>33</v>
      </c>
      <c r="E2275" t="s">
        <v>533</v>
      </c>
    </row>
    <row r="2276" spans="1:5" x14ac:dyDescent="0.25">
      <c r="A2276" t="s">
        <v>2789</v>
      </c>
      <c r="B2276" t="s">
        <v>20</v>
      </c>
      <c r="C2276" t="s">
        <v>19</v>
      </c>
      <c r="D2276" t="s">
        <v>33</v>
      </c>
      <c r="E2276" t="s">
        <v>538</v>
      </c>
    </row>
    <row r="2277" spans="1:5" x14ac:dyDescent="0.25">
      <c r="A2277" t="s">
        <v>10197</v>
      </c>
      <c r="B2277" t="s">
        <v>20</v>
      </c>
      <c r="C2277" t="s">
        <v>19</v>
      </c>
      <c r="D2277" t="s">
        <v>33</v>
      </c>
      <c r="E2277" t="s">
        <v>533</v>
      </c>
    </row>
    <row r="2278" spans="1:5" x14ac:dyDescent="0.25">
      <c r="A2278" t="s">
        <v>43482</v>
      </c>
      <c r="B2278" t="s">
        <v>16</v>
      </c>
      <c r="C2278" t="s">
        <v>17</v>
      </c>
      <c r="D2278" t="s">
        <v>33</v>
      </c>
      <c r="E2278" t="s">
        <v>653</v>
      </c>
    </row>
    <row r="2279" spans="1:5" x14ac:dyDescent="0.25">
      <c r="A2279" t="s">
        <v>23052</v>
      </c>
      <c r="B2279" t="s">
        <v>20</v>
      </c>
      <c r="C2279" t="s">
        <v>19</v>
      </c>
      <c r="D2279" t="s">
        <v>33</v>
      </c>
      <c r="E2279" t="s">
        <v>533</v>
      </c>
    </row>
    <row r="2280" spans="1:5" x14ac:dyDescent="0.25">
      <c r="A2280" t="s">
        <v>2791</v>
      </c>
      <c r="B2280" t="s">
        <v>20</v>
      </c>
      <c r="C2280" t="s">
        <v>19</v>
      </c>
      <c r="D2280" t="s">
        <v>33</v>
      </c>
      <c r="E2280" t="s">
        <v>530</v>
      </c>
    </row>
    <row r="2281" spans="1:5" x14ac:dyDescent="0.25">
      <c r="A2281" t="s">
        <v>12858</v>
      </c>
      <c r="B2281" t="s">
        <v>20</v>
      </c>
      <c r="C2281" t="s">
        <v>19</v>
      </c>
      <c r="D2281" t="s">
        <v>33</v>
      </c>
      <c r="E2281" t="s">
        <v>533</v>
      </c>
    </row>
    <row r="2282" spans="1:5" x14ac:dyDescent="0.25">
      <c r="A2282" t="s">
        <v>2793</v>
      </c>
      <c r="B2282" t="s">
        <v>20</v>
      </c>
      <c r="C2282" t="s">
        <v>19</v>
      </c>
      <c r="D2282" t="s">
        <v>33</v>
      </c>
      <c r="E2282" t="s">
        <v>691</v>
      </c>
    </row>
    <row r="2283" spans="1:5" x14ac:dyDescent="0.25">
      <c r="A2283" t="s">
        <v>2795</v>
      </c>
      <c r="B2283" t="s">
        <v>20</v>
      </c>
      <c r="C2283" t="s">
        <v>19</v>
      </c>
      <c r="D2283" t="s">
        <v>33</v>
      </c>
      <c r="E2283" t="s">
        <v>538</v>
      </c>
    </row>
    <row r="2284" spans="1:5" x14ac:dyDescent="0.25">
      <c r="A2284" t="s">
        <v>2796</v>
      </c>
      <c r="B2284" t="s">
        <v>20</v>
      </c>
      <c r="C2284" t="s">
        <v>19</v>
      </c>
      <c r="D2284" t="s">
        <v>33</v>
      </c>
      <c r="E2284" t="s">
        <v>530</v>
      </c>
    </row>
    <row r="2285" spans="1:5" x14ac:dyDescent="0.25">
      <c r="A2285" t="s">
        <v>21485</v>
      </c>
      <c r="B2285" t="s">
        <v>20</v>
      </c>
      <c r="C2285" t="s">
        <v>19</v>
      </c>
      <c r="D2285" t="s">
        <v>33</v>
      </c>
      <c r="E2285" t="s">
        <v>533</v>
      </c>
    </row>
    <row r="2286" spans="1:5" x14ac:dyDescent="0.25">
      <c r="A2286" t="s">
        <v>23337</v>
      </c>
      <c r="B2286" t="s">
        <v>20</v>
      </c>
      <c r="C2286" t="s">
        <v>19</v>
      </c>
      <c r="D2286" t="s">
        <v>33</v>
      </c>
      <c r="E2286" t="s">
        <v>533</v>
      </c>
    </row>
    <row r="2287" spans="1:5" x14ac:dyDescent="0.25">
      <c r="A2287" t="s">
        <v>2798</v>
      </c>
      <c r="B2287" t="s">
        <v>20</v>
      </c>
      <c r="C2287" t="s">
        <v>19</v>
      </c>
      <c r="D2287" t="s">
        <v>33</v>
      </c>
      <c r="E2287" t="s">
        <v>523</v>
      </c>
    </row>
    <row r="2288" spans="1:5" x14ac:dyDescent="0.25">
      <c r="A2288" t="s">
        <v>2799</v>
      </c>
      <c r="B2288" t="s">
        <v>20</v>
      </c>
      <c r="C2288" t="s">
        <v>19</v>
      </c>
      <c r="D2288" t="s">
        <v>33</v>
      </c>
      <c r="E2288" t="s">
        <v>539</v>
      </c>
    </row>
    <row r="2289" spans="1:5" x14ac:dyDescent="0.25">
      <c r="A2289" t="s">
        <v>17339</v>
      </c>
      <c r="B2289" t="s">
        <v>16</v>
      </c>
      <c r="C2289" t="s">
        <v>15</v>
      </c>
      <c r="D2289" t="s">
        <v>33</v>
      </c>
      <c r="E2289" t="s">
        <v>628</v>
      </c>
    </row>
    <row r="2290" spans="1:5" x14ac:dyDescent="0.25">
      <c r="A2290" t="s">
        <v>28909</v>
      </c>
      <c r="B2290" t="s">
        <v>16</v>
      </c>
      <c r="C2290" t="s">
        <v>15</v>
      </c>
      <c r="D2290" t="s">
        <v>33</v>
      </c>
      <c r="E2290" t="s">
        <v>628</v>
      </c>
    </row>
    <row r="2291" spans="1:5" x14ac:dyDescent="0.25">
      <c r="A2291" t="s">
        <v>2801</v>
      </c>
      <c r="B2291" t="s">
        <v>20</v>
      </c>
      <c r="C2291" t="s">
        <v>19</v>
      </c>
      <c r="D2291" t="s">
        <v>33</v>
      </c>
      <c r="E2291" t="s">
        <v>530</v>
      </c>
    </row>
    <row r="2292" spans="1:5" x14ac:dyDescent="0.25">
      <c r="A2292" t="s">
        <v>28918</v>
      </c>
      <c r="B2292" t="s">
        <v>16</v>
      </c>
      <c r="C2292" t="s">
        <v>15</v>
      </c>
      <c r="D2292" t="s">
        <v>33</v>
      </c>
      <c r="E2292" t="s">
        <v>628</v>
      </c>
    </row>
    <row r="2293" spans="1:5" x14ac:dyDescent="0.25">
      <c r="A2293" t="s">
        <v>2804</v>
      </c>
      <c r="B2293" t="s">
        <v>20</v>
      </c>
      <c r="C2293" t="s">
        <v>19</v>
      </c>
      <c r="D2293" t="s">
        <v>33</v>
      </c>
      <c r="E2293" t="s">
        <v>530</v>
      </c>
    </row>
    <row r="2294" spans="1:5" x14ac:dyDescent="0.25">
      <c r="A2294" t="s">
        <v>11897</v>
      </c>
      <c r="B2294" t="s">
        <v>20</v>
      </c>
      <c r="C2294" t="s">
        <v>19</v>
      </c>
      <c r="D2294" t="s">
        <v>33</v>
      </c>
      <c r="E2294" t="s">
        <v>533</v>
      </c>
    </row>
    <row r="2295" spans="1:5" x14ac:dyDescent="0.25">
      <c r="A2295" t="s">
        <v>28292</v>
      </c>
      <c r="B2295" t="s">
        <v>20</v>
      </c>
      <c r="C2295" t="s">
        <v>22</v>
      </c>
      <c r="D2295" t="s">
        <v>33</v>
      </c>
      <c r="E2295" t="s">
        <v>629</v>
      </c>
    </row>
    <row r="2296" spans="1:5" x14ac:dyDescent="0.25">
      <c r="A2296" t="s">
        <v>2807</v>
      </c>
      <c r="B2296" t="s">
        <v>20</v>
      </c>
      <c r="C2296" t="s">
        <v>19</v>
      </c>
      <c r="D2296" t="s">
        <v>33</v>
      </c>
      <c r="E2296" t="s">
        <v>538</v>
      </c>
    </row>
    <row r="2297" spans="1:5" x14ac:dyDescent="0.25">
      <c r="A2297" t="s">
        <v>14876</v>
      </c>
      <c r="B2297" t="s">
        <v>20</v>
      </c>
      <c r="C2297" t="s">
        <v>19</v>
      </c>
      <c r="D2297" t="s">
        <v>33</v>
      </c>
      <c r="E2297" t="s">
        <v>533</v>
      </c>
    </row>
    <row r="2298" spans="1:5" x14ac:dyDescent="0.25">
      <c r="A2298" t="s">
        <v>2809</v>
      </c>
      <c r="B2298" t="s">
        <v>20</v>
      </c>
      <c r="C2298" t="s">
        <v>19</v>
      </c>
      <c r="D2298" t="s">
        <v>33</v>
      </c>
      <c r="E2298" t="s">
        <v>538</v>
      </c>
    </row>
    <row r="2299" spans="1:5" x14ac:dyDescent="0.25">
      <c r="A2299" t="s">
        <v>1958</v>
      </c>
      <c r="B2299" t="s">
        <v>20</v>
      </c>
      <c r="C2299" t="s">
        <v>19</v>
      </c>
      <c r="D2299" t="s">
        <v>33</v>
      </c>
      <c r="E2299" t="s">
        <v>533</v>
      </c>
    </row>
    <row r="2300" spans="1:5" x14ac:dyDescent="0.25">
      <c r="A2300" t="s">
        <v>27362</v>
      </c>
      <c r="B2300" t="s">
        <v>20</v>
      </c>
      <c r="C2300" t="s">
        <v>19</v>
      </c>
      <c r="D2300" t="s">
        <v>33</v>
      </c>
      <c r="E2300" t="s">
        <v>533</v>
      </c>
    </row>
    <row r="2301" spans="1:5" x14ac:dyDescent="0.25">
      <c r="A2301" t="s">
        <v>2811</v>
      </c>
      <c r="B2301" t="s">
        <v>20</v>
      </c>
      <c r="C2301" t="s">
        <v>19</v>
      </c>
      <c r="D2301" t="s">
        <v>33</v>
      </c>
      <c r="E2301" t="s">
        <v>538</v>
      </c>
    </row>
    <row r="2302" spans="1:5" x14ac:dyDescent="0.25">
      <c r="A2302" t="s">
        <v>24830</v>
      </c>
      <c r="B2302" t="s">
        <v>20</v>
      </c>
      <c r="C2302" t="s">
        <v>19</v>
      </c>
      <c r="D2302" t="s">
        <v>33</v>
      </c>
      <c r="E2302" t="s">
        <v>533</v>
      </c>
    </row>
    <row r="2303" spans="1:5" x14ac:dyDescent="0.25">
      <c r="A2303" t="s">
        <v>2813</v>
      </c>
      <c r="B2303" t="s">
        <v>20</v>
      </c>
      <c r="C2303" t="s">
        <v>19</v>
      </c>
      <c r="D2303" t="s">
        <v>33</v>
      </c>
      <c r="E2303" t="s">
        <v>530</v>
      </c>
    </row>
    <row r="2304" spans="1:5" x14ac:dyDescent="0.25">
      <c r="A2304" t="s">
        <v>2815</v>
      </c>
      <c r="B2304" t="s">
        <v>20</v>
      </c>
      <c r="C2304" t="s">
        <v>19</v>
      </c>
      <c r="D2304" t="s">
        <v>33</v>
      </c>
      <c r="E2304" t="s">
        <v>526</v>
      </c>
    </row>
    <row r="2305" spans="1:5" x14ac:dyDescent="0.25">
      <c r="A2305" t="s">
        <v>2816</v>
      </c>
      <c r="B2305" t="s">
        <v>20</v>
      </c>
      <c r="C2305" t="s">
        <v>19</v>
      </c>
      <c r="D2305" t="s">
        <v>33</v>
      </c>
      <c r="E2305" t="s">
        <v>702</v>
      </c>
    </row>
    <row r="2306" spans="1:5" x14ac:dyDescent="0.25">
      <c r="A2306" t="s">
        <v>22027</v>
      </c>
      <c r="B2306" t="s">
        <v>20</v>
      </c>
      <c r="C2306" t="s">
        <v>19</v>
      </c>
      <c r="D2306" t="s">
        <v>33</v>
      </c>
      <c r="E2306" t="s">
        <v>533</v>
      </c>
    </row>
    <row r="2307" spans="1:5" x14ac:dyDescent="0.25">
      <c r="A2307" t="s">
        <v>2833</v>
      </c>
      <c r="B2307" t="s">
        <v>20</v>
      </c>
      <c r="C2307" t="s">
        <v>21</v>
      </c>
      <c r="D2307" t="s">
        <v>33</v>
      </c>
      <c r="E2307" t="s">
        <v>581</v>
      </c>
    </row>
    <row r="2308" spans="1:5" x14ac:dyDescent="0.25">
      <c r="A2308" t="s">
        <v>3867</v>
      </c>
      <c r="B2308" t="s">
        <v>20</v>
      </c>
      <c r="C2308" t="s">
        <v>19</v>
      </c>
      <c r="D2308" t="s">
        <v>33</v>
      </c>
      <c r="E2308" t="s">
        <v>533</v>
      </c>
    </row>
    <row r="2309" spans="1:5" x14ac:dyDescent="0.25">
      <c r="A2309" t="s">
        <v>2832</v>
      </c>
      <c r="B2309" t="s">
        <v>20</v>
      </c>
      <c r="C2309" t="s">
        <v>21</v>
      </c>
      <c r="D2309" t="s">
        <v>33</v>
      </c>
      <c r="E2309" t="s">
        <v>581</v>
      </c>
    </row>
    <row r="2310" spans="1:5" x14ac:dyDescent="0.25">
      <c r="A2310" t="s">
        <v>3779</v>
      </c>
      <c r="B2310" t="s">
        <v>20</v>
      </c>
      <c r="C2310" t="s">
        <v>19</v>
      </c>
      <c r="D2310" t="s">
        <v>33</v>
      </c>
      <c r="E2310" t="s">
        <v>533</v>
      </c>
    </row>
    <row r="2311" spans="1:5" x14ac:dyDescent="0.25">
      <c r="A2311" t="s">
        <v>3962</v>
      </c>
      <c r="B2311" t="s">
        <v>20</v>
      </c>
      <c r="C2311" t="s">
        <v>19</v>
      </c>
      <c r="D2311" t="s">
        <v>33</v>
      </c>
      <c r="E2311" t="s">
        <v>533</v>
      </c>
    </row>
    <row r="2312" spans="1:5" x14ac:dyDescent="0.25">
      <c r="A2312" t="s">
        <v>22584</v>
      </c>
      <c r="B2312" t="s">
        <v>20</v>
      </c>
      <c r="C2312" t="s">
        <v>19</v>
      </c>
      <c r="D2312" t="s">
        <v>65</v>
      </c>
      <c r="E2312" t="s">
        <v>533</v>
      </c>
    </row>
    <row r="2313" spans="1:5" x14ac:dyDescent="0.25">
      <c r="A2313" t="s">
        <v>10308</v>
      </c>
      <c r="B2313" t="s">
        <v>20</v>
      </c>
      <c r="C2313" t="s">
        <v>19</v>
      </c>
      <c r="D2313" t="s">
        <v>33</v>
      </c>
      <c r="E2313" t="s">
        <v>533</v>
      </c>
    </row>
    <row r="2314" spans="1:5" x14ac:dyDescent="0.25">
      <c r="A2314" t="s">
        <v>24489</v>
      </c>
      <c r="B2314" t="s">
        <v>20</v>
      </c>
      <c r="C2314" t="s">
        <v>19</v>
      </c>
      <c r="D2314" t="s">
        <v>33</v>
      </c>
      <c r="E2314" t="s">
        <v>533</v>
      </c>
    </row>
    <row r="2315" spans="1:5" x14ac:dyDescent="0.25">
      <c r="A2315" t="s">
        <v>2824</v>
      </c>
      <c r="B2315" t="s">
        <v>20</v>
      </c>
      <c r="C2315" t="s">
        <v>19</v>
      </c>
      <c r="D2315" t="s">
        <v>33</v>
      </c>
      <c r="E2315" t="s">
        <v>538</v>
      </c>
    </row>
    <row r="2316" spans="1:5" x14ac:dyDescent="0.25">
      <c r="A2316" t="s">
        <v>2830</v>
      </c>
      <c r="B2316" t="s">
        <v>20</v>
      </c>
      <c r="C2316" t="s">
        <v>19</v>
      </c>
      <c r="D2316" t="s">
        <v>33</v>
      </c>
      <c r="E2316" t="s">
        <v>538</v>
      </c>
    </row>
    <row r="2317" spans="1:5" x14ac:dyDescent="0.25">
      <c r="A2317" t="s">
        <v>20788</v>
      </c>
      <c r="B2317" t="s">
        <v>20</v>
      </c>
      <c r="C2317" t="s">
        <v>19</v>
      </c>
      <c r="D2317" t="s">
        <v>33</v>
      </c>
      <c r="E2317" t="s">
        <v>533</v>
      </c>
    </row>
    <row r="2318" spans="1:5" x14ac:dyDescent="0.25">
      <c r="A2318" t="s">
        <v>2836</v>
      </c>
      <c r="B2318" t="s">
        <v>20</v>
      </c>
      <c r="C2318" t="s">
        <v>21</v>
      </c>
      <c r="D2318" t="s">
        <v>33</v>
      </c>
      <c r="E2318" t="s">
        <v>581</v>
      </c>
    </row>
    <row r="2319" spans="1:5" x14ac:dyDescent="0.25">
      <c r="A2319" t="s">
        <v>2837</v>
      </c>
      <c r="B2319" t="s">
        <v>20</v>
      </c>
      <c r="C2319" t="s">
        <v>21</v>
      </c>
      <c r="D2319" t="s">
        <v>33</v>
      </c>
      <c r="E2319" t="s">
        <v>581</v>
      </c>
    </row>
    <row r="2320" spans="1:5" x14ac:dyDescent="0.25">
      <c r="A2320" t="s">
        <v>2835</v>
      </c>
      <c r="B2320" t="s">
        <v>20</v>
      </c>
      <c r="C2320" t="s">
        <v>19</v>
      </c>
      <c r="D2320" t="s">
        <v>33</v>
      </c>
      <c r="E2320" t="s">
        <v>538</v>
      </c>
    </row>
    <row r="2321" spans="1:5" x14ac:dyDescent="0.25">
      <c r="A2321" t="s">
        <v>26136</v>
      </c>
      <c r="B2321" t="s">
        <v>20</v>
      </c>
      <c r="C2321" t="s">
        <v>19</v>
      </c>
      <c r="D2321" t="s">
        <v>33</v>
      </c>
      <c r="E2321" t="s">
        <v>533</v>
      </c>
    </row>
    <row r="2322" spans="1:5" x14ac:dyDescent="0.25">
      <c r="A2322" t="s">
        <v>6140</v>
      </c>
      <c r="B2322" t="s">
        <v>20</v>
      </c>
      <c r="C2322" t="s">
        <v>19</v>
      </c>
      <c r="D2322" t="s">
        <v>33</v>
      </c>
      <c r="E2322" t="s">
        <v>533</v>
      </c>
    </row>
    <row r="2323" spans="1:5" x14ac:dyDescent="0.25">
      <c r="A2323" t="s">
        <v>1131</v>
      </c>
      <c r="B2323" t="s">
        <v>20</v>
      </c>
      <c r="C2323" t="s">
        <v>19</v>
      </c>
      <c r="D2323" t="s">
        <v>33</v>
      </c>
      <c r="E2323" t="s">
        <v>533</v>
      </c>
    </row>
    <row r="2324" spans="1:5" x14ac:dyDescent="0.25">
      <c r="A2324" t="s">
        <v>2821</v>
      </c>
      <c r="B2324" t="s">
        <v>20</v>
      </c>
      <c r="C2324" t="s">
        <v>19</v>
      </c>
      <c r="D2324" t="s">
        <v>33</v>
      </c>
      <c r="E2324" t="s">
        <v>538</v>
      </c>
    </row>
    <row r="2325" spans="1:5" x14ac:dyDescent="0.25">
      <c r="A2325" t="s">
        <v>2825</v>
      </c>
      <c r="B2325" t="s">
        <v>20</v>
      </c>
      <c r="C2325" t="s">
        <v>19</v>
      </c>
      <c r="D2325" t="s">
        <v>33</v>
      </c>
      <c r="E2325" t="s">
        <v>538</v>
      </c>
    </row>
    <row r="2326" spans="1:5" x14ac:dyDescent="0.25">
      <c r="A2326" t="s">
        <v>2819</v>
      </c>
      <c r="B2326" t="s">
        <v>20</v>
      </c>
      <c r="C2326" t="s">
        <v>21</v>
      </c>
      <c r="D2326" t="s">
        <v>33</v>
      </c>
      <c r="E2326" t="s">
        <v>581</v>
      </c>
    </row>
    <row r="2327" spans="1:5" x14ac:dyDescent="0.25">
      <c r="A2327" t="s">
        <v>14564</v>
      </c>
      <c r="B2327" t="s">
        <v>20</v>
      </c>
      <c r="C2327" t="s">
        <v>19</v>
      </c>
      <c r="D2327" t="s">
        <v>33</v>
      </c>
      <c r="E2327" t="s">
        <v>533</v>
      </c>
    </row>
    <row r="2328" spans="1:5" x14ac:dyDescent="0.25">
      <c r="A2328" t="s">
        <v>2839</v>
      </c>
      <c r="B2328" t="s">
        <v>20</v>
      </c>
      <c r="C2328" t="s">
        <v>19</v>
      </c>
      <c r="D2328" t="s">
        <v>33</v>
      </c>
      <c r="E2328" t="s">
        <v>538</v>
      </c>
    </row>
    <row r="2329" spans="1:5" x14ac:dyDescent="0.25">
      <c r="A2329" t="s">
        <v>15225</v>
      </c>
      <c r="B2329" t="s">
        <v>20</v>
      </c>
      <c r="C2329" t="s">
        <v>19</v>
      </c>
      <c r="D2329" t="s">
        <v>33</v>
      </c>
      <c r="E2329" t="s">
        <v>533</v>
      </c>
    </row>
    <row r="2330" spans="1:5" x14ac:dyDescent="0.25">
      <c r="A2330" t="s">
        <v>2840</v>
      </c>
      <c r="B2330" t="s">
        <v>20</v>
      </c>
      <c r="C2330" t="s">
        <v>19</v>
      </c>
      <c r="D2330" t="s">
        <v>33</v>
      </c>
      <c r="E2330" t="s">
        <v>530</v>
      </c>
    </row>
    <row r="2331" spans="1:5" x14ac:dyDescent="0.25">
      <c r="A2331" t="s">
        <v>6502</v>
      </c>
      <c r="B2331" t="s">
        <v>20</v>
      </c>
      <c r="C2331" t="s">
        <v>19</v>
      </c>
      <c r="D2331" t="s">
        <v>33</v>
      </c>
      <c r="E2331" t="s">
        <v>533</v>
      </c>
    </row>
    <row r="2332" spans="1:5" x14ac:dyDescent="0.25">
      <c r="A2332" t="s">
        <v>2843</v>
      </c>
      <c r="B2332" t="s">
        <v>20</v>
      </c>
      <c r="C2332" t="s">
        <v>19</v>
      </c>
      <c r="D2332" t="s">
        <v>33</v>
      </c>
      <c r="E2332" t="s">
        <v>562</v>
      </c>
    </row>
    <row r="2333" spans="1:5" x14ac:dyDescent="0.25">
      <c r="A2333" t="s">
        <v>10523</v>
      </c>
      <c r="B2333" t="s">
        <v>20</v>
      </c>
      <c r="C2333" t="s">
        <v>19</v>
      </c>
      <c r="D2333" t="s">
        <v>33</v>
      </c>
      <c r="E2333" t="s">
        <v>533</v>
      </c>
    </row>
    <row r="2334" spans="1:5" x14ac:dyDescent="0.25">
      <c r="A2334" t="s">
        <v>2845</v>
      </c>
      <c r="B2334" t="s">
        <v>20</v>
      </c>
      <c r="C2334" t="s">
        <v>21</v>
      </c>
      <c r="D2334" t="s">
        <v>33</v>
      </c>
      <c r="E2334" t="s">
        <v>581</v>
      </c>
    </row>
    <row r="2335" spans="1:5" x14ac:dyDescent="0.25">
      <c r="A2335" t="s">
        <v>22753</v>
      </c>
      <c r="B2335" t="s">
        <v>20</v>
      </c>
      <c r="C2335" t="s">
        <v>19</v>
      </c>
      <c r="D2335" t="s">
        <v>33</v>
      </c>
      <c r="E2335" t="s">
        <v>533</v>
      </c>
    </row>
    <row r="2336" spans="1:5" x14ac:dyDescent="0.25">
      <c r="A2336" t="s">
        <v>2847</v>
      </c>
      <c r="B2336" t="s">
        <v>20</v>
      </c>
      <c r="C2336" t="s">
        <v>21</v>
      </c>
      <c r="D2336" t="s">
        <v>33</v>
      </c>
      <c r="E2336" t="s">
        <v>581</v>
      </c>
    </row>
    <row r="2337" spans="1:5" x14ac:dyDescent="0.25">
      <c r="A2337" t="s">
        <v>25934</v>
      </c>
      <c r="B2337" t="s">
        <v>20</v>
      </c>
      <c r="C2337" t="s">
        <v>19</v>
      </c>
      <c r="D2337" t="s">
        <v>33</v>
      </c>
      <c r="E2337" t="s">
        <v>533</v>
      </c>
    </row>
    <row r="2338" spans="1:5" x14ac:dyDescent="0.25">
      <c r="A2338" t="s">
        <v>2851</v>
      </c>
      <c r="B2338" t="s">
        <v>20</v>
      </c>
      <c r="C2338" t="s">
        <v>21</v>
      </c>
      <c r="D2338" t="s">
        <v>33</v>
      </c>
      <c r="E2338" t="s">
        <v>582</v>
      </c>
    </row>
    <row r="2339" spans="1:5" x14ac:dyDescent="0.25">
      <c r="A2339" t="s">
        <v>26659</v>
      </c>
      <c r="B2339" t="s">
        <v>20</v>
      </c>
      <c r="C2339" t="s">
        <v>19</v>
      </c>
      <c r="D2339" t="s">
        <v>65</v>
      </c>
      <c r="E2339" t="s">
        <v>533</v>
      </c>
    </row>
    <row r="2340" spans="1:5" x14ac:dyDescent="0.25">
      <c r="A2340" t="s">
        <v>2850</v>
      </c>
      <c r="B2340" t="s">
        <v>20</v>
      </c>
      <c r="C2340" t="s">
        <v>21</v>
      </c>
      <c r="D2340" t="s">
        <v>33</v>
      </c>
      <c r="E2340" t="s">
        <v>581</v>
      </c>
    </row>
    <row r="2341" spans="1:5" x14ac:dyDescent="0.25">
      <c r="A2341" t="s">
        <v>16465</v>
      </c>
      <c r="B2341" t="s">
        <v>16</v>
      </c>
      <c r="C2341" t="s">
        <v>15</v>
      </c>
      <c r="D2341" t="s">
        <v>33</v>
      </c>
      <c r="E2341" t="s">
        <v>628</v>
      </c>
    </row>
    <row r="2342" spans="1:5" x14ac:dyDescent="0.25">
      <c r="A2342" t="s">
        <v>12974</v>
      </c>
      <c r="B2342" t="s">
        <v>20</v>
      </c>
      <c r="C2342" t="s">
        <v>22</v>
      </c>
      <c r="D2342" t="s">
        <v>33</v>
      </c>
      <c r="E2342" t="s">
        <v>629</v>
      </c>
    </row>
    <row r="2343" spans="1:5" x14ac:dyDescent="0.25">
      <c r="A2343" t="s">
        <v>2855</v>
      </c>
      <c r="B2343" t="s">
        <v>20</v>
      </c>
      <c r="C2343" t="s">
        <v>19</v>
      </c>
      <c r="D2343" t="s">
        <v>33</v>
      </c>
      <c r="E2343" t="s">
        <v>538</v>
      </c>
    </row>
    <row r="2344" spans="1:5" x14ac:dyDescent="0.25">
      <c r="A2344" t="s">
        <v>11297</v>
      </c>
      <c r="B2344" t="s">
        <v>20</v>
      </c>
      <c r="C2344" t="s">
        <v>19</v>
      </c>
      <c r="D2344" t="s">
        <v>33</v>
      </c>
      <c r="E2344" t="s">
        <v>533</v>
      </c>
    </row>
    <row r="2345" spans="1:5" x14ac:dyDescent="0.25">
      <c r="A2345" t="s">
        <v>2854</v>
      </c>
      <c r="B2345" t="s">
        <v>20</v>
      </c>
      <c r="C2345" t="s">
        <v>19</v>
      </c>
      <c r="D2345" t="s">
        <v>33</v>
      </c>
      <c r="E2345" t="s">
        <v>538</v>
      </c>
    </row>
    <row r="2346" spans="1:5" x14ac:dyDescent="0.25">
      <c r="A2346" t="s">
        <v>24626</v>
      </c>
      <c r="B2346" t="s">
        <v>20</v>
      </c>
      <c r="C2346" t="s">
        <v>19</v>
      </c>
      <c r="D2346" t="s">
        <v>33</v>
      </c>
      <c r="E2346" t="s">
        <v>533</v>
      </c>
    </row>
    <row r="2347" spans="1:5" x14ac:dyDescent="0.25">
      <c r="A2347" t="s">
        <v>27376</v>
      </c>
      <c r="B2347" t="s">
        <v>20</v>
      </c>
      <c r="C2347" t="s">
        <v>19</v>
      </c>
      <c r="D2347" t="s">
        <v>33</v>
      </c>
      <c r="E2347" t="s">
        <v>533</v>
      </c>
    </row>
    <row r="2348" spans="1:5" x14ac:dyDescent="0.25">
      <c r="A2348" t="s">
        <v>15723</v>
      </c>
      <c r="B2348" t="s">
        <v>20</v>
      </c>
      <c r="C2348" t="s">
        <v>19</v>
      </c>
      <c r="D2348" t="s">
        <v>33</v>
      </c>
      <c r="E2348" t="s">
        <v>533</v>
      </c>
    </row>
    <row r="2349" spans="1:5" x14ac:dyDescent="0.25">
      <c r="A2349" t="s">
        <v>13312</v>
      </c>
      <c r="B2349" t="s">
        <v>20</v>
      </c>
      <c r="C2349" t="s">
        <v>19</v>
      </c>
      <c r="D2349" t="s">
        <v>65</v>
      </c>
      <c r="E2349" t="s">
        <v>533</v>
      </c>
    </row>
    <row r="2350" spans="1:5" x14ac:dyDescent="0.25">
      <c r="A2350" t="s">
        <v>2861</v>
      </c>
      <c r="B2350" t="s">
        <v>20</v>
      </c>
      <c r="C2350" t="s">
        <v>19</v>
      </c>
      <c r="D2350" t="s">
        <v>33</v>
      </c>
      <c r="E2350" t="s">
        <v>530</v>
      </c>
    </row>
    <row r="2351" spans="1:5" x14ac:dyDescent="0.25">
      <c r="A2351" t="s">
        <v>21809</v>
      </c>
      <c r="B2351" t="s">
        <v>20</v>
      </c>
      <c r="C2351" t="s">
        <v>19</v>
      </c>
      <c r="D2351" t="s">
        <v>65</v>
      </c>
      <c r="E2351" t="s">
        <v>533</v>
      </c>
    </row>
    <row r="2352" spans="1:5" x14ac:dyDescent="0.25">
      <c r="A2352" t="s">
        <v>28684</v>
      </c>
      <c r="B2352" t="s">
        <v>20</v>
      </c>
      <c r="C2352" t="s">
        <v>19</v>
      </c>
      <c r="D2352" t="s">
        <v>33</v>
      </c>
      <c r="E2352" t="s">
        <v>533</v>
      </c>
    </row>
    <row r="2353" spans="1:5" x14ac:dyDescent="0.25">
      <c r="A2353" t="s">
        <v>2863</v>
      </c>
      <c r="B2353" t="s">
        <v>20</v>
      </c>
      <c r="C2353" t="s">
        <v>19</v>
      </c>
      <c r="D2353" t="s">
        <v>33</v>
      </c>
      <c r="E2353" t="s">
        <v>530</v>
      </c>
    </row>
    <row r="2354" spans="1:5" x14ac:dyDescent="0.25">
      <c r="A2354" t="s">
        <v>2865</v>
      </c>
      <c r="B2354" t="s">
        <v>20</v>
      </c>
      <c r="C2354" t="s">
        <v>19</v>
      </c>
      <c r="D2354" t="s">
        <v>33</v>
      </c>
      <c r="E2354" t="s">
        <v>530</v>
      </c>
    </row>
    <row r="2355" spans="1:5" x14ac:dyDescent="0.25">
      <c r="A2355" t="s">
        <v>27579</v>
      </c>
      <c r="B2355" t="s">
        <v>20</v>
      </c>
      <c r="C2355" t="s">
        <v>19</v>
      </c>
      <c r="D2355" t="s">
        <v>33</v>
      </c>
      <c r="E2355" t="s">
        <v>533</v>
      </c>
    </row>
    <row r="2356" spans="1:5" x14ac:dyDescent="0.25">
      <c r="A2356" t="s">
        <v>2867</v>
      </c>
      <c r="B2356" t="s">
        <v>20</v>
      </c>
      <c r="C2356" t="s">
        <v>19</v>
      </c>
      <c r="D2356" t="s">
        <v>33</v>
      </c>
      <c r="E2356" t="s">
        <v>530</v>
      </c>
    </row>
    <row r="2357" spans="1:5" x14ac:dyDescent="0.25">
      <c r="A2357" t="s">
        <v>8355</v>
      </c>
      <c r="B2357" t="s">
        <v>20</v>
      </c>
      <c r="C2357" t="s">
        <v>19</v>
      </c>
      <c r="D2357" t="s">
        <v>33</v>
      </c>
      <c r="E2357" t="s">
        <v>533</v>
      </c>
    </row>
    <row r="2358" spans="1:5" x14ac:dyDescent="0.25">
      <c r="A2358" t="s">
        <v>22013</v>
      </c>
      <c r="B2358" t="s">
        <v>20</v>
      </c>
      <c r="C2358" t="s">
        <v>19</v>
      </c>
      <c r="D2358" t="s">
        <v>33</v>
      </c>
      <c r="E2358" t="s">
        <v>533</v>
      </c>
    </row>
    <row r="2359" spans="1:5" x14ac:dyDescent="0.25">
      <c r="A2359" t="s">
        <v>2870</v>
      </c>
      <c r="B2359" t="s">
        <v>20</v>
      </c>
      <c r="C2359" t="s">
        <v>19</v>
      </c>
      <c r="D2359" t="s">
        <v>33</v>
      </c>
      <c r="E2359" t="s">
        <v>530</v>
      </c>
    </row>
    <row r="2360" spans="1:5" x14ac:dyDescent="0.25">
      <c r="A2360" t="s">
        <v>21589</v>
      </c>
      <c r="B2360" t="s">
        <v>20</v>
      </c>
      <c r="C2360" t="s">
        <v>19</v>
      </c>
      <c r="D2360" t="s">
        <v>33</v>
      </c>
      <c r="E2360" t="s">
        <v>533</v>
      </c>
    </row>
    <row r="2361" spans="1:5" x14ac:dyDescent="0.25">
      <c r="A2361" t="s">
        <v>2872</v>
      </c>
      <c r="B2361" t="s">
        <v>20</v>
      </c>
      <c r="C2361" t="s">
        <v>19</v>
      </c>
      <c r="D2361" t="s">
        <v>33</v>
      </c>
      <c r="E2361" t="s">
        <v>530</v>
      </c>
    </row>
    <row r="2362" spans="1:5" x14ac:dyDescent="0.25">
      <c r="A2362" t="s">
        <v>2873</v>
      </c>
      <c r="B2362" t="s">
        <v>20</v>
      </c>
      <c r="C2362" t="s">
        <v>19</v>
      </c>
      <c r="D2362" t="s">
        <v>33</v>
      </c>
      <c r="E2362" t="s">
        <v>530</v>
      </c>
    </row>
    <row r="2363" spans="1:5" x14ac:dyDescent="0.25">
      <c r="A2363" t="s">
        <v>2610</v>
      </c>
      <c r="B2363" t="s">
        <v>20</v>
      </c>
      <c r="C2363" t="s">
        <v>19</v>
      </c>
      <c r="D2363" t="s">
        <v>33</v>
      </c>
      <c r="E2363" t="s">
        <v>533</v>
      </c>
    </row>
    <row r="2364" spans="1:5" x14ac:dyDescent="0.25">
      <c r="A2364" t="s">
        <v>24142</v>
      </c>
      <c r="B2364" t="s">
        <v>20</v>
      </c>
      <c r="C2364" t="s">
        <v>19</v>
      </c>
      <c r="D2364" t="s">
        <v>33</v>
      </c>
      <c r="E2364" t="s">
        <v>533</v>
      </c>
    </row>
    <row r="2365" spans="1:5" x14ac:dyDescent="0.25">
      <c r="A2365" t="s">
        <v>24909</v>
      </c>
      <c r="B2365" t="s">
        <v>20</v>
      </c>
      <c r="C2365" t="s">
        <v>19</v>
      </c>
      <c r="D2365" t="s">
        <v>33</v>
      </c>
      <c r="E2365" t="s">
        <v>533</v>
      </c>
    </row>
    <row r="2366" spans="1:5" x14ac:dyDescent="0.25">
      <c r="A2366" t="s">
        <v>14693</v>
      </c>
      <c r="B2366" t="s">
        <v>20</v>
      </c>
      <c r="C2366" t="s">
        <v>19</v>
      </c>
      <c r="D2366" t="s">
        <v>33</v>
      </c>
      <c r="E2366" t="s">
        <v>533</v>
      </c>
    </row>
    <row r="2367" spans="1:5" x14ac:dyDescent="0.25">
      <c r="A2367" t="s">
        <v>21447</v>
      </c>
      <c r="B2367" t="s">
        <v>20</v>
      </c>
      <c r="C2367" t="s">
        <v>19</v>
      </c>
      <c r="D2367" t="s">
        <v>33</v>
      </c>
      <c r="E2367" t="s">
        <v>533</v>
      </c>
    </row>
    <row r="2368" spans="1:5" x14ac:dyDescent="0.25">
      <c r="A2368" t="s">
        <v>27357</v>
      </c>
      <c r="B2368" t="s">
        <v>20</v>
      </c>
      <c r="C2368" t="s">
        <v>19</v>
      </c>
      <c r="D2368" t="s">
        <v>33</v>
      </c>
      <c r="E2368" t="s">
        <v>533</v>
      </c>
    </row>
    <row r="2369" spans="1:5" x14ac:dyDescent="0.25">
      <c r="A2369" t="s">
        <v>18075</v>
      </c>
      <c r="B2369" t="s">
        <v>20</v>
      </c>
      <c r="C2369" t="s">
        <v>19</v>
      </c>
      <c r="D2369" t="s">
        <v>33</v>
      </c>
      <c r="E2369" t="s">
        <v>533</v>
      </c>
    </row>
    <row r="2370" spans="1:5" x14ac:dyDescent="0.25">
      <c r="A2370" t="s">
        <v>43483</v>
      </c>
      <c r="B2370" t="s">
        <v>20</v>
      </c>
      <c r="C2370" t="s">
        <v>21</v>
      </c>
      <c r="D2370" t="s">
        <v>33</v>
      </c>
      <c r="E2370" t="s">
        <v>537</v>
      </c>
    </row>
    <row r="2371" spans="1:5" x14ac:dyDescent="0.25">
      <c r="A2371" t="s">
        <v>27002</v>
      </c>
      <c r="B2371" t="s">
        <v>20</v>
      </c>
      <c r="C2371" t="s">
        <v>21</v>
      </c>
      <c r="D2371" t="s">
        <v>33</v>
      </c>
      <c r="E2371" t="s">
        <v>537</v>
      </c>
    </row>
    <row r="2372" spans="1:5" x14ac:dyDescent="0.25">
      <c r="A2372" t="s">
        <v>20288</v>
      </c>
      <c r="B2372" t="s">
        <v>20</v>
      </c>
      <c r="C2372" t="s">
        <v>25</v>
      </c>
      <c r="D2372" t="s">
        <v>33</v>
      </c>
      <c r="E2372" t="s">
        <v>707</v>
      </c>
    </row>
    <row r="2373" spans="1:5" x14ac:dyDescent="0.25">
      <c r="A2373" t="s">
        <v>6726</v>
      </c>
      <c r="B2373" t="s">
        <v>20</v>
      </c>
      <c r="C2373" t="s">
        <v>23</v>
      </c>
      <c r="D2373" t="s">
        <v>33</v>
      </c>
      <c r="E2373" t="s">
        <v>648</v>
      </c>
    </row>
    <row r="2374" spans="1:5" x14ac:dyDescent="0.25">
      <c r="A2374" t="s">
        <v>14629</v>
      </c>
      <c r="B2374" t="s">
        <v>20</v>
      </c>
      <c r="C2374" t="s">
        <v>19</v>
      </c>
      <c r="D2374" t="s">
        <v>33</v>
      </c>
      <c r="E2374" t="s">
        <v>533</v>
      </c>
    </row>
    <row r="2375" spans="1:5" x14ac:dyDescent="0.25">
      <c r="A2375" t="s">
        <v>15273</v>
      </c>
      <c r="B2375" t="s">
        <v>20</v>
      </c>
      <c r="C2375" t="s">
        <v>19</v>
      </c>
      <c r="D2375" t="s">
        <v>33</v>
      </c>
      <c r="E2375" t="s">
        <v>533</v>
      </c>
    </row>
    <row r="2376" spans="1:5" x14ac:dyDescent="0.25">
      <c r="A2376" t="s">
        <v>27687</v>
      </c>
      <c r="B2376" t="s">
        <v>20</v>
      </c>
      <c r="C2376" t="s">
        <v>19</v>
      </c>
      <c r="D2376" t="s">
        <v>33</v>
      </c>
      <c r="E2376" t="s">
        <v>533</v>
      </c>
    </row>
    <row r="2377" spans="1:5" x14ac:dyDescent="0.25">
      <c r="A2377" t="s">
        <v>13965</v>
      </c>
      <c r="B2377" t="s">
        <v>20</v>
      </c>
      <c r="C2377" t="s">
        <v>19</v>
      </c>
      <c r="D2377" t="s">
        <v>33</v>
      </c>
      <c r="E2377" t="s">
        <v>533</v>
      </c>
    </row>
    <row r="2378" spans="1:5" x14ac:dyDescent="0.25">
      <c r="A2378" t="s">
        <v>15770</v>
      </c>
      <c r="B2378" t="s">
        <v>20</v>
      </c>
      <c r="C2378" t="s">
        <v>19</v>
      </c>
      <c r="D2378" t="s">
        <v>33</v>
      </c>
      <c r="E2378" t="s">
        <v>533</v>
      </c>
    </row>
    <row r="2379" spans="1:5" x14ac:dyDescent="0.25">
      <c r="A2379" t="s">
        <v>43484</v>
      </c>
      <c r="B2379" t="s">
        <v>16</v>
      </c>
      <c r="C2379" t="s">
        <v>17</v>
      </c>
      <c r="D2379" t="s">
        <v>33</v>
      </c>
      <c r="E2379" t="s">
        <v>653</v>
      </c>
    </row>
    <row r="2380" spans="1:5" x14ac:dyDescent="0.25">
      <c r="A2380" t="s">
        <v>2890</v>
      </c>
      <c r="B2380" t="s">
        <v>16</v>
      </c>
      <c r="C2380" t="s">
        <v>15</v>
      </c>
      <c r="D2380" t="s">
        <v>33</v>
      </c>
      <c r="E2380" t="s">
        <v>659</v>
      </c>
    </row>
    <row r="2381" spans="1:5" x14ac:dyDescent="0.25">
      <c r="A2381" t="s">
        <v>21652</v>
      </c>
      <c r="B2381" t="s">
        <v>20</v>
      </c>
      <c r="C2381" t="s">
        <v>19</v>
      </c>
      <c r="D2381" t="s">
        <v>33</v>
      </c>
      <c r="E2381" t="s">
        <v>533</v>
      </c>
    </row>
    <row r="2382" spans="1:5" x14ac:dyDescent="0.25">
      <c r="A2382" t="s">
        <v>25922</v>
      </c>
      <c r="B2382" t="s">
        <v>20</v>
      </c>
      <c r="C2382" t="s">
        <v>19</v>
      </c>
      <c r="D2382" t="s">
        <v>33</v>
      </c>
      <c r="E2382" t="s">
        <v>533</v>
      </c>
    </row>
    <row r="2383" spans="1:5" x14ac:dyDescent="0.25">
      <c r="A2383" t="s">
        <v>2895</v>
      </c>
      <c r="B2383" t="s">
        <v>16</v>
      </c>
      <c r="C2383" t="s">
        <v>15</v>
      </c>
      <c r="D2383" t="s">
        <v>33</v>
      </c>
      <c r="E2383" t="s">
        <v>708</v>
      </c>
    </row>
    <row r="2384" spans="1:5" x14ac:dyDescent="0.25">
      <c r="A2384" t="s">
        <v>2894</v>
      </c>
      <c r="B2384" t="s">
        <v>16</v>
      </c>
      <c r="C2384" t="s">
        <v>15</v>
      </c>
      <c r="D2384" t="s">
        <v>33</v>
      </c>
      <c r="E2384" t="s">
        <v>708</v>
      </c>
    </row>
    <row r="2385" spans="1:5" x14ac:dyDescent="0.25">
      <c r="A2385" t="s">
        <v>10199</v>
      </c>
      <c r="B2385" t="s">
        <v>20</v>
      </c>
      <c r="C2385" t="s">
        <v>19</v>
      </c>
      <c r="D2385" t="s">
        <v>33</v>
      </c>
      <c r="E2385" t="s">
        <v>533</v>
      </c>
    </row>
    <row r="2386" spans="1:5" x14ac:dyDescent="0.25">
      <c r="A2386" t="s">
        <v>13311</v>
      </c>
      <c r="B2386" t="s">
        <v>20</v>
      </c>
      <c r="C2386" t="s">
        <v>19</v>
      </c>
      <c r="D2386" t="s">
        <v>65</v>
      </c>
      <c r="E2386" t="s">
        <v>533</v>
      </c>
    </row>
    <row r="2387" spans="1:5" x14ac:dyDescent="0.25">
      <c r="A2387" t="s">
        <v>2896</v>
      </c>
      <c r="B2387" t="s">
        <v>16</v>
      </c>
      <c r="C2387" t="s">
        <v>15</v>
      </c>
      <c r="D2387" t="s">
        <v>33</v>
      </c>
      <c r="E2387" t="s">
        <v>708</v>
      </c>
    </row>
    <row r="2388" spans="1:5" x14ac:dyDescent="0.25">
      <c r="A2388" t="s">
        <v>20140</v>
      </c>
      <c r="B2388" t="s">
        <v>20</v>
      </c>
      <c r="C2388" t="s">
        <v>19</v>
      </c>
      <c r="D2388" t="s">
        <v>33</v>
      </c>
      <c r="E2388" t="s">
        <v>533</v>
      </c>
    </row>
    <row r="2389" spans="1:5" x14ac:dyDescent="0.25">
      <c r="A2389" t="s">
        <v>2901</v>
      </c>
      <c r="B2389" t="s">
        <v>16</v>
      </c>
      <c r="C2389" t="s">
        <v>15</v>
      </c>
      <c r="D2389" t="s">
        <v>33</v>
      </c>
      <c r="E2389" t="s">
        <v>708</v>
      </c>
    </row>
    <row r="2390" spans="1:5" x14ac:dyDescent="0.25">
      <c r="A2390" t="s">
        <v>11737</v>
      </c>
      <c r="B2390" t="s">
        <v>20</v>
      </c>
      <c r="C2390" t="s">
        <v>19</v>
      </c>
      <c r="D2390" t="s">
        <v>33</v>
      </c>
      <c r="E2390" t="s">
        <v>533</v>
      </c>
    </row>
    <row r="2391" spans="1:5" x14ac:dyDescent="0.25">
      <c r="A2391" t="s">
        <v>2900</v>
      </c>
      <c r="B2391" t="s">
        <v>16</v>
      </c>
      <c r="C2391" t="s">
        <v>15</v>
      </c>
      <c r="D2391" t="s">
        <v>33</v>
      </c>
      <c r="E2391" t="s">
        <v>708</v>
      </c>
    </row>
    <row r="2392" spans="1:5" x14ac:dyDescent="0.25">
      <c r="A2392" t="s">
        <v>21383</v>
      </c>
      <c r="B2392" t="s">
        <v>20</v>
      </c>
      <c r="C2392" t="s">
        <v>19</v>
      </c>
      <c r="D2392" t="s">
        <v>33</v>
      </c>
      <c r="E2392" t="s">
        <v>533</v>
      </c>
    </row>
    <row r="2393" spans="1:5" x14ac:dyDescent="0.25">
      <c r="A2393" t="s">
        <v>2902</v>
      </c>
      <c r="B2393" t="s">
        <v>16</v>
      </c>
      <c r="C2393" t="s">
        <v>15</v>
      </c>
      <c r="D2393" t="s">
        <v>33</v>
      </c>
      <c r="E2393" t="s">
        <v>710</v>
      </c>
    </row>
    <row r="2394" spans="1:5" x14ac:dyDescent="0.25">
      <c r="A2394" t="s">
        <v>2904</v>
      </c>
      <c r="B2394" t="s">
        <v>20</v>
      </c>
      <c r="C2394" t="s">
        <v>19</v>
      </c>
      <c r="D2394" t="s">
        <v>65</v>
      </c>
      <c r="E2394" t="s">
        <v>539</v>
      </c>
    </row>
    <row r="2395" spans="1:5" x14ac:dyDescent="0.25">
      <c r="A2395" t="s">
        <v>10117</v>
      </c>
      <c r="B2395" t="s">
        <v>20</v>
      </c>
      <c r="C2395" t="s">
        <v>19</v>
      </c>
      <c r="D2395" t="s">
        <v>33</v>
      </c>
      <c r="E2395" t="s">
        <v>533</v>
      </c>
    </row>
    <row r="2396" spans="1:5" x14ac:dyDescent="0.25">
      <c r="A2396" t="s">
        <v>27267</v>
      </c>
      <c r="B2396" t="s">
        <v>20</v>
      </c>
      <c r="C2396" t="s">
        <v>19</v>
      </c>
      <c r="D2396" t="s">
        <v>33</v>
      </c>
      <c r="E2396" t="s">
        <v>533</v>
      </c>
    </row>
    <row r="2397" spans="1:5" x14ac:dyDescent="0.25">
      <c r="A2397" t="s">
        <v>2906</v>
      </c>
      <c r="B2397" t="s">
        <v>20</v>
      </c>
      <c r="C2397" t="s">
        <v>21</v>
      </c>
      <c r="D2397" t="s">
        <v>65</v>
      </c>
      <c r="E2397" t="s">
        <v>697</v>
      </c>
    </row>
    <row r="2398" spans="1:5" x14ac:dyDescent="0.25">
      <c r="A2398" t="s">
        <v>2910</v>
      </c>
      <c r="B2398" t="s">
        <v>20</v>
      </c>
      <c r="C2398" t="s">
        <v>19</v>
      </c>
      <c r="D2398" t="s">
        <v>69</v>
      </c>
      <c r="E2398" t="s">
        <v>539</v>
      </c>
    </row>
    <row r="2399" spans="1:5" x14ac:dyDescent="0.25">
      <c r="A2399" t="s">
        <v>10510</v>
      </c>
      <c r="B2399" t="s">
        <v>20</v>
      </c>
      <c r="C2399" t="s">
        <v>19</v>
      </c>
      <c r="D2399" t="s">
        <v>33</v>
      </c>
      <c r="E2399" t="s">
        <v>533</v>
      </c>
    </row>
    <row r="2400" spans="1:5" x14ac:dyDescent="0.25">
      <c r="A2400" t="s">
        <v>24101</v>
      </c>
      <c r="B2400" t="s">
        <v>20</v>
      </c>
      <c r="C2400" t="s">
        <v>19</v>
      </c>
      <c r="D2400" t="s">
        <v>33</v>
      </c>
      <c r="E2400" t="s">
        <v>533</v>
      </c>
    </row>
    <row r="2401" spans="1:5" x14ac:dyDescent="0.25">
      <c r="A2401" t="s">
        <v>2907</v>
      </c>
      <c r="B2401" t="s">
        <v>20</v>
      </c>
      <c r="C2401" t="s">
        <v>19</v>
      </c>
      <c r="D2401" t="s">
        <v>69</v>
      </c>
      <c r="E2401" t="s">
        <v>539</v>
      </c>
    </row>
    <row r="2402" spans="1:5" x14ac:dyDescent="0.25">
      <c r="A2402" t="s">
        <v>23443</v>
      </c>
      <c r="B2402" t="s">
        <v>20</v>
      </c>
      <c r="C2402" t="s">
        <v>19</v>
      </c>
      <c r="D2402" t="s">
        <v>33</v>
      </c>
      <c r="E2402" t="s">
        <v>533</v>
      </c>
    </row>
    <row r="2403" spans="1:5" x14ac:dyDescent="0.25">
      <c r="A2403" t="s">
        <v>2913</v>
      </c>
      <c r="B2403" t="s">
        <v>16</v>
      </c>
      <c r="C2403" t="s">
        <v>15</v>
      </c>
      <c r="D2403" t="s">
        <v>33</v>
      </c>
      <c r="E2403" t="s">
        <v>659</v>
      </c>
    </row>
    <row r="2404" spans="1:5" x14ac:dyDescent="0.25">
      <c r="A2404" t="s">
        <v>24104</v>
      </c>
      <c r="B2404" t="s">
        <v>20</v>
      </c>
      <c r="C2404" t="s">
        <v>19</v>
      </c>
      <c r="D2404" t="s">
        <v>33</v>
      </c>
      <c r="E2404" t="s">
        <v>533</v>
      </c>
    </row>
    <row r="2405" spans="1:5" x14ac:dyDescent="0.25">
      <c r="A2405" t="s">
        <v>2531</v>
      </c>
      <c r="B2405" t="s">
        <v>20</v>
      </c>
      <c r="C2405" t="s">
        <v>19</v>
      </c>
      <c r="D2405" t="s">
        <v>33</v>
      </c>
      <c r="E2405" t="s">
        <v>533</v>
      </c>
    </row>
    <row r="2406" spans="1:5" x14ac:dyDescent="0.25">
      <c r="A2406" t="s">
        <v>2916</v>
      </c>
      <c r="B2406" t="s">
        <v>16</v>
      </c>
      <c r="C2406" t="s">
        <v>15</v>
      </c>
      <c r="D2406" t="s">
        <v>33</v>
      </c>
      <c r="E2406" t="s">
        <v>659</v>
      </c>
    </row>
    <row r="2407" spans="1:5" x14ac:dyDescent="0.25">
      <c r="A2407" t="s">
        <v>2917</v>
      </c>
      <c r="B2407" t="s">
        <v>16</v>
      </c>
      <c r="C2407" t="s">
        <v>15</v>
      </c>
      <c r="D2407" t="s">
        <v>33</v>
      </c>
      <c r="E2407" t="s">
        <v>708</v>
      </c>
    </row>
    <row r="2408" spans="1:5" x14ac:dyDescent="0.25">
      <c r="A2408" t="s">
        <v>4936</v>
      </c>
      <c r="B2408" t="s">
        <v>20</v>
      </c>
      <c r="C2408" t="s">
        <v>19</v>
      </c>
      <c r="D2408" t="s">
        <v>33</v>
      </c>
      <c r="E2408" t="s">
        <v>533</v>
      </c>
    </row>
    <row r="2409" spans="1:5" x14ac:dyDescent="0.25">
      <c r="A2409" t="s">
        <v>2920</v>
      </c>
      <c r="B2409" t="s">
        <v>16</v>
      </c>
      <c r="C2409" t="s">
        <v>15</v>
      </c>
      <c r="D2409" t="s">
        <v>33</v>
      </c>
      <c r="E2409" t="s">
        <v>708</v>
      </c>
    </row>
    <row r="2410" spans="1:5" x14ac:dyDescent="0.25">
      <c r="A2410" t="s">
        <v>28260</v>
      </c>
      <c r="B2410" t="s">
        <v>20</v>
      </c>
      <c r="C2410" t="s">
        <v>19</v>
      </c>
      <c r="D2410" t="s">
        <v>33</v>
      </c>
      <c r="E2410" t="s">
        <v>533</v>
      </c>
    </row>
    <row r="2411" spans="1:5" x14ac:dyDescent="0.25">
      <c r="A2411" t="s">
        <v>2922</v>
      </c>
      <c r="B2411" t="s">
        <v>16</v>
      </c>
      <c r="C2411" t="s">
        <v>15</v>
      </c>
      <c r="D2411" t="s">
        <v>33</v>
      </c>
      <c r="E2411" t="s">
        <v>708</v>
      </c>
    </row>
    <row r="2412" spans="1:5" x14ac:dyDescent="0.25">
      <c r="A2412" t="s">
        <v>2679</v>
      </c>
      <c r="B2412" t="s">
        <v>20</v>
      </c>
      <c r="C2412" t="s">
        <v>19</v>
      </c>
      <c r="D2412" t="s">
        <v>33</v>
      </c>
      <c r="E2412" t="s">
        <v>533</v>
      </c>
    </row>
    <row r="2413" spans="1:5" x14ac:dyDescent="0.25">
      <c r="A2413" t="s">
        <v>2923</v>
      </c>
      <c r="B2413" t="s">
        <v>16</v>
      </c>
      <c r="C2413" t="s">
        <v>15</v>
      </c>
      <c r="D2413" t="s">
        <v>33</v>
      </c>
      <c r="E2413" t="s">
        <v>659</v>
      </c>
    </row>
    <row r="2414" spans="1:5" x14ac:dyDescent="0.25">
      <c r="A2414" t="s">
        <v>2924</v>
      </c>
      <c r="B2414" t="s">
        <v>16</v>
      </c>
      <c r="C2414" t="s">
        <v>15</v>
      </c>
      <c r="D2414" t="s">
        <v>33</v>
      </c>
      <c r="E2414" t="s">
        <v>708</v>
      </c>
    </row>
    <row r="2415" spans="1:5" x14ac:dyDescent="0.25">
      <c r="A2415" t="s">
        <v>5090</v>
      </c>
      <c r="B2415" t="s">
        <v>20</v>
      </c>
      <c r="C2415" t="s">
        <v>19</v>
      </c>
      <c r="D2415" t="s">
        <v>33</v>
      </c>
      <c r="E2415" t="s">
        <v>533</v>
      </c>
    </row>
    <row r="2416" spans="1:5" x14ac:dyDescent="0.25">
      <c r="A2416" t="s">
        <v>18511</v>
      </c>
      <c r="B2416" t="s">
        <v>20</v>
      </c>
      <c r="C2416" t="s">
        <v>19</v>
      </c>
      <c r="D2416" t="s">
        <v>33</v>
      </c>
      <c r="E2416" t="s">
        <v>533</v>
      </c>
    </row>
    <row r="2417" spans="1:5" x14ac:dyDescent="0.25">
      <c r="A2417" t="s">
        <v>2927</v>
      </c>
      <c r="B2417" t="s">
        <v>16</v>
      </c>
      <c r="C2417" t="s">
        <v>15</v>
      </c>
      <c r="D2417" t="s">
        <v>33</v>
      </c>
      <c r="E2417" t="s">
        <v>659</v>
      </c>
    </row>
    <row r="2418" spans="1:5" x14ac:dyDescent="0.25">
      <c r="A2418" t="s">
        <v>2928</v>
      </c>
      <c r="B2418" t="s">
        <v>20</v>
      </c>
      <c r="C2418" t="s">
        <v>25</v>
      </c>
      <c r="D2418" t="s">
        <v>33</v>
      </c>
      <c r="E2418" t="s">
        <v>711</v>
      </c>
    </row>
    <row r="2419" spans="1:5" x14ac:dyDescent="0.25">
      <c r="A2419" t="s">
        <v>2929</v>
      </c>
      <c r="B2419" t="s">
        <v>16</v>
      </c>
      <c r="C2419" t="s">
        <v>15</v>
      </c>
      <c r="D2419" t="s">
        <v>33</v>
      </c>
      <c r="E2419" t="s">
        <v>712</v>
      </c>
    </row>
    <row r="2420" spans="1:5" x14ac:dyDescent="0.25">
      <c r="A2420" t="s">
        <v>22160</v>
      </c>
      <c r="B2420" t="s">
        <v>20</v>
      </c>
      <c r="C2420" t="s">
        <v>19</v>
      </c>
      <c r="D2420" t="s">
        <v>33</v>
      </c>
      <c r="E2420" t="s">
        <v>533</v>
      </c>
    </row>
    <row r="2421" spans="1:5" x14ac:dyDescent="0.25">
      <c r="A2421" t="s">
        <v>3691</v>
      </c>
      <c r="B2421" t="s">
        <v>20</v>
      </c>
      <c r="C2421" t="s">
        <v>19</v>
      </c>
      <c r="D2421" t="s">
        <v>33</v>
      </c>
      <c r="E2421" t="s">
        <v>533</v>
      </c>
    </row>
    <row r="2422" spans="1:5" x14ac:dyDescent="0.25">
      <c r="A2422" t="s">
        <v>4118</v>
      </c>
      <c r="B2422" t="s">
        <v>20</v>
      </c>
      <c r="C2422" t="s">
        <v>19</v>
      </c>
      <c r="D2422" t="s">
        <v>33</v>
      </c>
      <c r="E2422" t="s">
        <v>533</v>
      </c>
    </row>
    <row r="2423" spans="1:5" x14ac:dyDescent="0.25">
      <c r="A2423" t="s">
        <v>2933</v>
      </c>
      <c r="B2423" t="s">
        <v>20</v>
      </c>
      <c r="C2423" t="s">
        <v>19</v>
      </c>
      <c r="D2423" t="s">
        <v>33</v>
      </c>
      <c r="E2423" t="s">
        <v>585</v>
      </c>
    </row>
    <row r="2424" spans="1:5" x14ac:dyDescent="0.25">
      <c r="A2424" t="s">
        <v>2934</v>
      </c>
      <c r="B2424" t="s">
        <v>20</v>
      </c>
      <c r="C2424" t="s">
        <v>19</v>
      </c>
      <c r="D2424" t="s">
        <v>33</v>
      </c>
      <c r="E2424" t="s">
        <v>523</v>
      </c>
    </row>
    <row r="2425" spans="1:5" x14ac:dyDescent="0.25">
      <c r="A2425" t="s">
        <v>2935</v>
      </c>
      <c r="B2425" t="s">
        <v>20</v>
      </c>
      <c r="C2425" t="s">
        <v>19</v>
      </c>
      <c r="D2425" t="s">
        <v>33</v>
      </c>
      <c r="E2425" t="s">
        <v>531</v>
      </c>
    </row>
    <row r="2426" spans="1:5" x14ac:dyDescent="0.25">
      <c r="A2426" t="s">
        <v>11974</v>
      </c>
      <c r="B2426" t="s">
        <v>20</v>
      </c>
      <c r="C2426" t="s">
        <v>19</v>
      </c>
      <c r="D2426" t="s">
        <v>33</v>
      </c>
      <c r="E2426" t="s">
        <v>533</v>
      </c>
    </row>
    <row r="2427" spans="1:5" x14ac:dyDescent="0.25">
      <c r="A2427" t="s">
        <v>2937</v>
      </c>
      <c r="B2427" t="s">
        <v>14</v>
      </c>
      <c r="C2427" t="s">
        <v>14</v>
      </c>
      <c r="D2427" t="s">
        <v>64</v>
      </c>
      <c r="E2427" t="s">
        <v>497</v>
      </c>
    </row>
    <row r="2428" spans="1:5" x14ac:dyDescent="0.25">
      <c r="A2428" t="s">
        <v>2938</v>
      </c>
      <c r="B2428" t="s">
        <v>14</v>
      </c>
      <c r="C2428" t="s">
        <v>14</v>
      </c>
      <c r="D2428" t="s">
        <v>64</v>
      </c>
      <c r="E2428" t="s">
        <v>497</v>
      </c>
    </row>
    <row r="2429" spans="1:5" x14ac:dyDescent="0.25">
      <c r="A2429" t="s">
        <v>2939</v>
      </c>
      <c r="B2429" t="s">
        <v>14</v>
      </c>
      <c r="C2429" t="s">
        <v>14</v>
      </c>
      <c r="D2429" t="s">
        <v>69</v>
      </c>
      <c r="E2429" t="s">
        <v>497</v>
      </c>
    </row>
    <row r="2430" spans="1:5" x14ac:dyDescent="0.25">
      <c r="A2430" t="s">
        <v>2940</v>
      </c>
      <c r="B2430" t="s">
        <v>20</v>
      </c>
      <c r="C2430" t="s">
        <v>21</v>
      </c>
      <c r="D2430" t="s">
        <v>33</v>
      </c>
      <c r="E2430" t="s">
        <v>509</v>
      </c>
    </row>
    <row r="2431" spans="1:5" x14ac:dyDescent="0.25">
      <c r="A2431" t="s">
        <v>2941</v>
      </c>
      <c r="B2431" t="s">
        <v>20</v>
      </c>
      <c r="C2431" t="s">
        <v>21</v>
      </c>
      <c r="D2431" t="s">
        <v>33</v>
      </c>
      <c r="E2431" t="s">
        <v>663</v>
      </c>
    </row>
    <row r="2432" spans="1:5" x14ac:dyDescent="0.25">
      <c r="A2432" t="s">
        <v>2942</v>
      </c>
      <c r="B2432" t="s">
        <v>20</v>
      </c>
      <c r="C2432" t="s">
        <v>21</v>
      </c>
      <c r="D2432" t="s">
        <v>33</v>
      </c>
      <c r="E2432" t="s">
        <v>665</v>
      </c>
    </row>
    <row r="2433" spans="1:5" x14ac:dyDescent="0.25">
      <c r="A2433" t="s">
        <v>2943</v>
      </c>
      <c r="B2433" t="s">
        <v>20</v>
      </c>
      <c r="C2433" t="s">
        <v>19</v>
      </c>
      <c r="D2433" t="s">
        <v>33</v>
      </c>
      <c r="E2433" t="s">
        <v>500</v>
      </c>
    </row>
    <row r="2434" spans="1:5" x14ac:dyDescent="0.25">
      <c r="A2434" t="s">
        <v>2944</v>
      </c>
      <c r="B2434" t="s">
        <v>20</v>
      </c>
      <c r="C2434" t="s">
        <v>21</v>
      </c>
      <c r="D2434" t="s">
        <v>33</v>
      </c>
      <c r="E2434" t="s">
        <v>574</v>
      </c>
    </row>
    <row r="2435" spans="1:5" x14ac:dyDescent="0.25">
      <c r="A2435" t="s">
        <v>2945</v>
      </c>
      <c r="B2435" t="s">
        <v>20</v>
      </c>
      <c r="C2435" t="s">
        <v>21</v>
      </c>
      <c r="D2435" t="s">
        <v>33</v>
      </c>
      <c r="E2435" t="s">
        <v>714</v>
      </c>
    </row>
    <row r="2436" spans="1:5" x14ac:dyDescent="0.25">
      <c r="A2436" t="s">
        <v>2946</v>
      </c>
      <c r="B2436" t="s">
        <v>20</v>
      </c>
      <c r="C2436" t="s">
        <v>21</v>
      </c>
      <c r="D2436" t="s">
        <v>33</v>
      </c>
      <c r="E2436" t="s">
        <v>714</v>
      </c>
    </row>
    <row r="2437" spans="1:5" x14ac:dyDescent="0.25">
      <c r="A2437" t="s">
        <v>2947</v>
      </c>
      <c r="B2437" t="s">
        <v>20</v>
      </c>
      <c r="C2437" t="s">
        <v>21</v>
      </c>
      <c r="D2437" t="s">
        <v>33</v>
      </c>
      <c r="E2437" t="s">
        <v>574</v>
      </c>
    </row>
    <row r="2438" spans="1:5" x14ac:dyDescent="0.25">
      <c r="A2438" t="s">
        <v>2948</v>
      </c>
      <c r="B2438" t="s">
        <v>20</v>
      </c>
      <c r="C2438" t="s">
        <v>21</v>
      </c>
      <c r="D2438" t="s">
        <v>33</v>
      </c>
      <c r="E2438" t="s">
        <v>669</v>
      </c>
    </row>
    <row r="2439" spans="1:5" x14ac:dyDescent="0.25">
      <c r="A2439" t="s">
        <v>2949</v>
      </c>
      <c r="B2439" t="s">
        <v>20</v>
      </c>
      <c r="C2439" t="s">
        <v>19</v>
      </c>
      <c r="D2439" t="s">
        <v>65</v>
      </c>
      <c r="E2439" t="s">
        <v>513</v>
      </c>
    </row>
    <row r="2440" spans="1:5" x14ac:dyDescent="0.25">
      <c r="A2440" t="s">
        <v>2950</v>
      </c>
      <c r="B2440" t="s">
        <v>20</v>
      </c>
      <c r="C2440" t="s">
        <v>21</v>
      </c>
      <c r="D2440" t="s">
        <v>33</v>
      </c>
      <c r="E2440" t="s">
        <v>574</v>
      </c>
    </row>
    <row r="2441" spans="1:5" x14ac:dyDescent="0.25">
      <c r="A2441" t="s">
        <v>2951</v>
      </c>
      <c r="B2441" t="s">
        <v>20</v>
      </c>
      <c r="C2441" t="s">
        <v>21</v>
      </c>
      <c r="D2441" t="s">
        <v>33</v>
      </c>
      <c r="E2441" t="s">
        <v>714</v>
      </c>
    </row>
    <row r="2442" spans="1:5" x14ac:dyDescent="0.25">
      <c r="A2442" t="s">
        <v>2952</v>
      </c>
      <c r="B2442" t="s">
        <v>20</v>
      </c>
      <c r="C2442" t="s">
        <v>21</v>
      </c>
      <c r="D2442" t="s">
        <v>33</v>
      </c>
      <c r="E2442" t="s">
        <v>574</v>
      </c>
    </row>
    <row r="2443" spans="1:5" x14ac:dyDescent="0.25">
      <c r="A2443" t="s">
        <v>2953</v>
      </c>
      <c r="B2443" t="s">
        <v>20</v>
      </c>
      <c r="C2443" t="s">
        <v>21</v>
      </c>
      <c r="D2443" t="s">
        <v>33</v>
      </c>
      <c r="E2443" t="s">
        <v>714</v>
      </c>
    </row>
    <row r="2444" spans="1:5" x14ac:dyDescent="0.25">
      <c r="A2444" t="s">
        <v>2954</v>
      </c>
      <c r="B2444" t="s">
        <v>20</v>
      </c>
      <c r="C2444" t="s">
        <v>21</v>
      </c>
      <c r="D2444" t="s">
        <v>33</v>
      </c>
      <c r="E2444" t="s">
        <v>716</v>
      </c>
    </row>
    <row r="2445" spans="1:5" x14ac:dyDescent="0.25">
      <c r="A2445" t="s">
        <v>2955</v>
      </c>
      <c r="B2445" t="s">
        <v>16</v>
      </c>
      <c r="C2445" t="s">
        <v>17</v>
      </c>
      <c r="D2445" t="s">
        <v>33</v>
      </c>
      <c r="E2445" t="s">
        <v>627</v>
      </c>
    </row>
    <row r="2446" spans="1:5" x14ac:dyDescent="0.25">
      <c r="A2446" t="s">
        <v>2956</v>
      </c>
      <c r="B2446" t="s">
        <v>20</v>
      </c>
      <c r="C2446" t="s">
        <v>21</v>
      </c>
      <c r="D2446" t="s">
        <v>33</v>
      </c>
      <c r="E2446" t="s">
        <v>669</v>
      </c>
    </row>
    <row r="2447" spans="1:5" x14ac:dyDescent="0.25">
      <c r="A2447" t="s">
        <v>2957</v>
      </c>
      <c r="B2447" t="s">
        <v>20</v>
      </c>
      <c r="C2447" t="s">
        <v>19</v>
      </c>
      <c r="D2447" t="s">
        <v>65</v>
      </c>
      <c r="E2447" t="s">
        <v>500</v>
      </c>
    </row>
    <row r="2448" spans="1:5" x14ac:dyDescent="0.25">
      <c r="A2448" t="s">
        <v>2958</v>
      </c>
      <c r="B2448" t="s">
        <v>20</v>
      </c>
      <c r="C2448" t="s">
        <v>21</v>
      </c>
      <c r="D2448" t="s">
        <v>65</v>
      </c>
      <c r="E2448" t="s">
        <v>669</v>
      </c>
    </row>
    <row r="2449" spans="1:5" x14ac:dyDescent="0.25">
      <c r="A2449" t="s">
        <v>2959</v>
      </c>
      <c r="B2449" t="s">
        <v>16</v>
      </c>
      <c r="C2449" t="s">
        <v>17</v>
      </c>
      <c r="D2449" t="s">
        <v>33</v>
      </c>
      <c r="E2449" t="s">
        <v>627</v>
      </c>
    </row>
    <row r="2450" spans="1:5" x14ac:dyDescent="0.25">
      <c r="A2450" t="s">
        <v>2960</v>
      </c>
      <c r="B2450" t="s">
        <v>20</v>
      </c>
      <c r="C2450" t="s">
        <v>19</v>
      </c>
      <c r="D2450" t="s">
        <v>33</v>
      </c>
      <c r="E2450" t="s">
        <v>500</v>
      </c>
    </row>
    <row r="2451" spans="1:5" x14ac:dyDescent="0.25">
      <c r="A2451" t="s">
        <v>2961</v>
      </c>
      <c r="B2451" t="s">
        <v>20</v>
      </c>
      <c r="C2451" t="s">
        <v>19</v>
      </c>
      <c r="D2451" t="s">
        <v>33</v>
      </c>
      <c r="E2451" t="s">
        <v>502</v>
      </c>
    </row>
    <row r="2452" spans="1:5" x14ac:dyDescent="0.25">
      <c r="A2452" t="s">
        <v>2962</v>
      </c>
      <c r="B2452" t="s">
        <v>14</v>
      </c>
      <c r="C2452" t="s">
        <v>14</v>
      </c>
      <c r="D2452" t="s">
        <v>64</v>
      </c>
      <c r="E2452" t="s">
        <v>497</v>
      </c>
    </row>
    <row r="2453" spans="1:5" x14ac:dyDescent="0.25">
      <c r="A2453" t="s">
        <v>2963</v>
      </c>
      <c r="B2453" t="s">
        <v>20</v>
      </c>
      <c r="C2453" t="s">
        <v>19</v>
      </c>
      <c r="D2453" t="s">
        <v>33</v>
      </c>
      <c r="E2453" t="s">
        <v>500</v>
      </c>
    </row>
    <row r="2454" spans="1:5" x14ac:dyDescent="0.25">
      <c r="A2454" t="s">
        <v>2964</v>
      </c>
      <c r="B2454" t="s">
        <v>20</v>
      </c>
      <c r="C2454" t="s">
        <v>19</v>
      </c>
      <c r="D2454" t="s">
        <v>33</v>
      </c>
      <c r="E2454" t="s">
        <v>500</v>
      </c>
    </row>
    <row r="2455" spans="1:5" x14ac:dyDescent="0.25">
      <c r="A2455" t="s">
        <v>2965</v>
      </c>
      <c r="B2455" t="s">
        <v>20</v>
      </c>
      <c r="C2455" t="s">
        <v>19</v>
      </c>
      <c r="D2455" t="s">
        <v>33</v>
      </c>
      <c r="E2455" t="s">
        <v>500</v>
      </c>
    </row>
    <row r="2456" spans="1:5" x14ac:dyDescent="0.25">
      <c r="A2456" t="s">
        <v>2966</v>
      </c>
      <c r="B2456" t="s">
        <v>20</v>
      </c>
      <c r="C2456" t="s">
        <v>19</v>
      </c>
      <c r="D2456" t="s">
        <v>33</v>
      </c>
      <c r="E2456" t="s">
        <v>500</v>
      </c>
    </row>
    <row r="2457" spans="1:5" x14ac:dyDescent="0.25">
      <c r="A2457" t="s">
        <v>2967</v>
      </c>
      <c r="B2457" t="s">
        <v>14</v>
      </c>
      <c r="C2457" t="s">
        <v>14</v>
      </c>
      <c r="D2457" t="s">
        <v>34</v>
      </c>
      <c r="E2457" t="s">
        <v>520</v>
      </c>
    </row>
    <row r="2458" spans="1:5" x14ac:dyDescent="0.25">
      <c r="A2458" t="s">
        <v>2968</v>
      </c>
      <c r="B2458" t="s">
        <v>14</v>
      </c>
      <c r="C2458" t="s">
        <v>14</v>
      </c>
      <c r="D2458" t="s">
        <v>34</v>
      </c>
      <c r="E2458" t="s">
        <v>520</v>
      </c>
    </row>
    <row r="2459" spans="1:5" x14ac:dyDescent="0.25">
      <c r="A2459" t="s">
        <v>2971</v>
      </c>
      <c r="B2459" t="s">
        <v>14</v>
      </c>
      <c r="C2459" t="s">
        <v>14</v>
      </c>
      <c r="D2459" t="s">
        <v>34</v>
      </c>
      <c r="E2459" t="s">
        <v>520</v>
      </c>
    </row>
    <row r="2460" spans="1:5" x14ac:dyDescent="0.25">
      <c r="A2460" t="s">
        <v>2970</v>
      </c>
      <c r="B2460" t="s">
        <v>14</v>
      </c>
      <c r="C2460" t="s">
        <v>14</v>
      </c>
      <c r="D2460" t="s">
        <v>34</v>
      </c>
      <c r="E2460" t="s">
        <v>520</v>
      </c>
    </row>
    <row r="2461" spans="1:5" x14ac:dyDescent="0.25">
      <c r="A2461" t="s">
        <v>2969</v>
      </c>
      <c r="B2461" t="s">
        <v>14</v>
      </c>
      <c r="C2461" t="s">
        <v>14</v>
      </c>
      <c r="D2461" t="s">
        <v>34</v>
      </c>
      <c r="E2461" t="s">
        <v>520</v>
      </c>
    </row>
    <row r="2462" spans="1:5" x14ac:dyDescent="0.25">
      <c r="A2462" t="s">
        <v>2974</v>
      </c>
      <c r="B2462" t="s">
        <v>14</v>
      </c>
      <c r="C2462" t="s">
        <v>14</v>
      </c>
      <c r="D2462" t="s">
        <v>34</v>
      </c>
      <c r="E2462" t="s">
        <v>518</v>
      </c>
    </row>
    <row r="2463" spans="1:5" x14ac:dyDescent="0.25">
      <c r="A2463" t="s">
        <v>2973</v>
      </c>
      <c r="B2463" t="s">
        <v>14</v>
      </c>
      <c r="C2463" t="s">
        <v>14</v>
      </c>
      <c r="D2463" t="s">
        <v>34</v>
      </c>
      <c r="E2463" t="s">
        <v>520</v>
      </c>
    </row>
    <row r="2464" spans="1:5" x14ac:dyDescent="0.25">
      <c r="A2464" t="s">
        <v>2972</v>
      </c>
      <c r="B2464" t="s">
        <v>14</v>
      </c>
      <c r="C2464" t="s">
        <v>14</v>
      </c>
      <c r="D2464" t="s">
        <v>34</v>
      </c>
      <c r="E2464" t="s">
        <v>520</v>
      </c>
    </row>
    <row r="2465" spans="1:5" x14ac:dyDescent="0.25">
      <c r="A2465" t="s">
        <v>2975</v>
      </c>
      <c r="B2465" t="s">
        <v>14</v>
      </c>
      <c r="C2465" t="s">
        <v>14</v>
      </c>
      <c r="D2465" t="s">
        <v>34</v>
      </c>
      <c r="E2465" t="s">
        <v>520</v>
      </c>
    </row>
    <row r="2466" spans="1:5" x14ac:dyDescent="0.25">
      <c r="A2466" t="s">
        <v>2976</v>
      </c>
      <c r="B2466" t="s">
        <v>14</v>
      </c>
      <c r="C2466" t="s">
        <v>14</v>
      </c>
      <c r="D2466" t="s">
        <v>34</v>
      </c>
      <c r="E2466" t="s">
        <v>520</v>
      </c>
    </row>
    <row r="2467" spans="1:5" x14ac:dyDescent="0.25">
      <c r="A2467" t="s">
        <v>2977</v>
      </c>
      <c r="B2467" t="s">
        <v>14</v>
      </c>
      <c r="C2467" t="s">
        <v>14</v>
      </c>
      <c r="D2467" t="s">
        <v>34</v>
      </c>
      <c r="E2467" t="s">
        <v>520</v>
      </c>
    </row>
    <row r="2468" spans="1:5" x14ac:dyDescent="0.25">
      <c r="A2468" t="s">
        <v>2978</v>
      </c>
      <c r="B2468" t="s">
        <v>14</v>
      </c>
      <c r="C2468" t="s">
        <v>14</v>
      </c>
      <c r="D2468" t="s">
        <v>34</v>
      </c>
      <c r="E2468" t="s">
        <v>520</v>
      </c>
    </row>
    <row r="2469" spans="1:5" x14ac:dyDescent="0.25">
      <c r="A2469" t="s">
        <v>2979</v>
      </c>
      <c r="B2469" t="s">
        <v>14</v>
      </c>
      <c r="C2469" t="s">
        <v>14</v>
      </c>
      <c r="D2469" t="s">
        <v>34</v>
      </c>
      <c r="E2469" t="s">
        <v>520</v>
      </c>
    </row>
    <row r="2470" spans="1:5" x14ac:dyDescent="0.25">
      <c r="A2470" t="s">
        <v>2980</v>
      </c>
      <c r="B2470" t="s">
        <v>14</v>
      </c>
      <c r="C2470" t="s">
        <v>14</v>
      </c>
      <c r="D2470" t="s">
        <v>69</v>
      </c>
      <c r="E2470" t="s">
        <v>520</v>
      </c>
    </row>
    <row r="2471" spans="1:5" x14ac:dyDescent="0.25">
      <c r="A2471" t="s">
        <v>2981</v>
      </c>
      <c r="B2471" t="s">
        <v>14</v>
      </c>
      <c r="C2471" t="s">
        <v>14</v>
      </c>
      <c r="D2471" t="s">
        <v>34</v>
      </c>
      <c r="E2471" t="s">
        <v>520</v>
      </c>
    </row>
    <row r="2472" spans="1:5" x14ac:dyDescent="0.25">
      <c r="A2472" t="s">
        <v>2982</v>
      </c>
      <c r="B2472" t="s">
        <v>14</v>
      </c>
      <c r="C2472" t="s">
        <v>14</v>
      </c>
      <c r="D2472" t="s">
        <v>34</v>
      </c>
      <c r="E2472" t="s">
        <v>520</v>
      </c>
    </row>
    <row r="2473" spans="1:5" x14ac:dyDescent="0.25">
      <c r="A2473" t="s">
        <v>2983</v>
      </c>
      <c r="B2473" t="s">
        <v>14</v>
      </c>
      <c r="C2473" t="s">
        <v>14</v>
      </c>
      <c r="D2473" t="s">
        <v>34</v>
      </c>
      <c r="E2473" t="s">
        <v>520</v>
      </c>
    </row>
    <row r="2474" spans="1:5" x14ac:dyDescent="0.25">
      <c r="A2474" t="s">
        <v>2985</v>
      </c>
      <c r="B2474" t="s">
        <v>14</v>
      </c>
      <c r="C2474" t="s">
        <v>14</v>
      </c>
      <c r="D2474" t="s">
        <v>34</v>
      </c>
      <c r="E2474" t="s">
        <v>520</v>
      </c>
    </row>
    <row r="2475" spans="1:5" x14ac:dyDescent="0.25">
      <c r="A2475" t="s">
        <v>2984</v>
      </c>
      <c r="B2475" t="s">
        <v>14</v>
      </c>
      <c r="C2475" t="s">
        <v>14</v>
      </c>
      <c r="D2475" t="s">
        <v>34</v>
      </c>
      <c r="E2475" t="s">
        <v>520</v>
      </c>
    </row>
    <row r="2476" spans="1:5" x14ac:dyDescent="0.25">
      <c r="A2476" t="s">
        <v>2987</v>
      </c>
      <c r="B2476" t="s">
        <v>14</v>
      </c>
      <c r="C2476" t="s">
        <v>14</v>
      </c>
      <c r="D2476" t="s">
        <v>34</v>
      </c>
      <c r="E2476" t="s">
        <v>520</v>
      </c>
    </row>
    <row r="2477" spans="1:5" x14ac:dyDescent="0.25">
      <c r="A2477" t="s">
        <v>2988</v>
      </c>
      <c r="B2477" t="s">
        <v>14</v>
      </c>
      <c r="C2477" t="s">
        <v>14</v>
      </c>
      <c r="D2477" t="s">
        <v>34</v>
      </c>
      <c r="E2477" t="s">
        <v>520</v>
      </c>
    </row>
    <row r="2478" spans="1:5" x14ac:dyDescent="0.25">
      <c r="A2478" t="s">
        <v>2986</v>
      </c>
      <c r="B2478" t="s">
        <v>14</v>
      </c>
      <c r="C2478" t="s">
        <v>14</v>
      </c>
      <c r="D2478" t="s">
        <v>34</v>
      </c>
      <c r="E2478" t="s">
        <v>520</v>
      </c>
    </row>
    <row r="2479" spans="1:5" x14ac:dyDescent="0.25">
      <c r="A2479" t="s">
        <v>2989</v>
      </c>
      <c r="B2479" t="s">
        <v>14</v>
      </c>
      <c r="C2479" t="s">
        <v>14</v>
      </c>
      <c r="D2479" t="s">
        <v>64</v>
      </c>
      <c r="E2479" t="s">
        <v>517</v>
      </c>
    </row>
    <row r="2480" spans="1:5" x14ac:dyDescent="0.25">
      <c r="A2480" t="s">
        <v>2990</v>
      </c>
      <c r="B2480" t="s">
        <v>14</v>
      </c>
      <c r="C2480" t="s">
        <v>14</v>
      </c>
      <c r="D2480" t="s">
        <v>64</v>
      </c>
      <c r="E2480" t="s">
        <v>517</v>
      </c>
    </row>
    <row r="2481" spans="1:5" x14ac:dyDescent="0.25">
      <c r="A2481" t="s">
        <v>2993</v>
      </c>
      <c r="B2481" t="s">
        <v>14</v>
      </c>
      <c r="C2481" t="s">
        <v>14</v>
      </c>
      <c r="D2481" t="s">
        <v>34</v>
      </c>
      <c r="E2481" t="s">
        <v>520</v>
      </c>
    </row>
    <row r="2482" spans="1:5" x14ac:dyDescent="0.25">
      <c r="A2482" t="s">
        <v>2992</v>
      </c>
      <c r="B2482" t="s">
        <v>14</v>
      </c>
      <c r="C2482" t="s">
        <v>14</v>
      </c>
      <c r="D2482" t="s">
        <v>34</v>
      </c>
      <c r="E2482" t="s">
        <v>520</v>
      </c>
    </row>
    <row r="2483" spans="1:5" x14ac:dyDescent="0.25">
      <c r="A2483" t="s">
        <v>2991</v>
      </c>
      <c r="B2483" t="s">
        <v>14</v>
      </c>
      <c r="C2483" t="s">
        <v>14</v>
      </c>
      <c r="D2483" t="s">
        <v>34</v>
      </c>
      <c r="E2483" t="s">
        <v>520</v>
      </c>
    </row>
    <row r="2484" spans="1:5" x14ac:dyDescent="0.25">
      <c r="A2484" t="s">
        <v>2995</v>
      </c>
      <c r="B2484" t="s">
        <v>14</v>
      </c>
      <c r="C2484" t="s">
        <v>14</v>
      </c>
      <c r="D2484" t="s">
        <v>34</v>
      </c>
      <c r="E2484" t="s">
        <v>520</v>
      </c>
    </row>
    <row r="2485" spans="1:5" x14ac:dyDescent="0.25">
      <c r="A2485" t="s">
        <v>2996</v>
      </c>
      <c r="B2485" t="s">
        <v>14</v>
      </c>
      <c r="C2485" t="s">
        <v>14</v>
      </c>
      <c r="D2485" t="s">
        <v>34</v>
      </c>
      <c r="E2485" t="s">
        <v>520</v>
      </c>
    </row>
    <row r="2486" spans="1:5" x14ac:dyDescent="0.25">
      <c r="A2486" t="s">
        <v>2994</v>
      </c>
      <c r="B2486" t="s">
        <v>14</v>
      </c>
      <c r="C2486" t="s">
        <v>14</v>
      </c>
      <c r="D2486" t="s">
        <v>34</v>
      </c>
      <c r="E2486" t="s">
        <v>520</v>
      </c>
    </row>
    <row r="2487" spans="1:5" x14ac:dyDescent="0.25">
      <c r="A2487" t="s">
        <v>2997</v>
      </c>
      <c r="B2487" t="s">
        <v>14</v>
      </c>
      <c r="C2487" t="s">
        <v>14</v>
      </c>
      <c r="D2487" t="s">
        <v>34</v>
      </c>
      <c r="E2487" t="s">
        <v>520</v>
      </c>
    </row>
    <row r="2488" spans="1:5" x14ac:dyDescent="0.25">
      <c r="A2488" t="s">
        <v>2998</v>
      </c>
      <c r="B2488" t="s">
        <v>14</v>
      </c>
      <c r="C2488" t="s">
        <v>14</v>
      </c>
      <c r="D2488" t="s">
        <v>34</v>
      </c>
      <c r="E2488" t="s">
        <v>520</v>
      </c>
    </row>
    <row r="2489" spans="1:5" x14ac:dyDescent="0.25">
      <c r="A2489" t="s">
        <v>3000</v>
      </c>
      <c r="B2489" t="s">
        <v>14</v>
      </c>
      <c r="C2489" t="s">
        <v>14</v>
      </c>
      <c r="D2489" t="s">
        <v>34</v>
      </c>
      <c r="E2489" t="s">
        <v>520</v>
      </c>
    </row>
    <row r="2490" spans="1:5" x14ac:dyDescent="0.25">
      <c r="A2490" t="s">
        <v>2999</v>
      </c>
      <c r="B2490" t="s">
        <v>14</v>
      </c>
      <c r="C2490" t="s">
        <v>14</v>
      </c>
      <c r="D2490" t="s">
        <v>34</v>
      </c>
      <c r="E2490" t="s">
        <v>520</v>
      </c>
    </row>
    <row r="2491" spans="1:5" x14ac:dyDescent="0.25">
      <c r="A2491" t="s">
        <v>3002</v>
      </c>
      <c r="B2491" t="s">
        <v>14</v>
      </c>
      <c r="C2491" t="s">
        <v>14</v>
      </c>
      <c r="D2491" t="s">
        <v>34</v>
      </c>
      <c r="E2491" t="s">
        <v>520</v>
      </c>
    </row>
    <row r="2492" spans="1:5" x14ac:dyDescent="0.25">
      <c r="A2492" t="s">
        <v>3003</v>
      </c>
      <c r="B2492" t="s">
        <v>14</v>
      </c>
      <c r="C2492" t="s">
        <v>14</v>
      </c>
      <c r="D2492" t="s">
        <v>34</v>
      </c>
      <c r="E2492" t="s">
        <v>520</v>
      </c>
    </row>
    <row r="2493" spans="1:5" x14ac:dyDescent="0.25">
      <c r="A2493" t="s">
        <v>3004</v>
      </c>
      <c r="B2493" t="s">
        <v>14</v>
      </c>
      <c r="C2493" t="s">
        <v>14</v>
      </c>
      <c r="D2493" t="s">
        <v>34</v>
      </c>
      <c r="E2493" t="s">
        <v>520</v>
      </c>
    </row>
    <row r="2494" spans="1:5" x14ac:dyDescent="0.25">
      <c r="A2494" t="s">
        <v>3006</v>
      </c>
      <c r="B2494" t="s">
        <v>14</v>
      </c>
      <c r="C2494" t="s">
        <v>14</v>
      </c>
      <c r="D2494" t="s">
        <v>34</v>
      </c>
      <c r="E2494" t="s">
        <v>520</v>
      </c>
    </row>
    <row r="2495" spans="1:5" x14ac:dyDescent="0.25">
      <c r="A2495" t="s">
        <v>3005</v>
      </c>
      <c r="B2495" t="s">
        <v>14</v>
      </c>
      <c r="C2495" t="s">
        <v>14</v>
      </c>
      <c r="D2495" t="s">
        <v>34</v>
      </c>
      <c r="E2495" t="s">
        <v>520</v>
      </c>
    </row>
    <row r="2496" spans="1:5" x14ac:dyDescent="0.25">
      <c r="A2496" t="s">
        <v>3001</v>
      </c>
      <c r="B2496" t="s">
        <v>14</v>
      </c>
      <c r="C2496" t="s">
        <v>14</v>
      </c>
      <c r="D2496" t="s">
        <v>34</v>
      </c>
      <c r="E2496" t="s">
        <v>520</v>
      </c>
    </row>
    <row r="2497" spans="1:5" x14ac:dyDescent="0.25">
      <c r="A2497" t="s">
        <v>3008</v>
      </c>
      <c r="B2497" t="s">
        <v>14</v>
      </c>
      <c r="C2497" t="s">
        <v>14</v>
      </c>
      <c r="D2497" t="s">
        <v>34</v>
      </c>
      <c r="E2497" t="s">
        <v>520</v>
      </c>
    </row>
    <row r="2498" spans="1:5" x14ac:dyDescent="0.25">
      <c r="A2498" t="s">
        <v>3009</v>
      </c>
      <c r="B2498" t="s">
        <v>14</v>
      </c>
      <c r="C2498" t="s">
        <v>14</v>
      </c>
      <c r="D2498" t="s">
        <v>34</v>
      </c>
      <c r="E2498" t="s">
        <v>520</v>
      </c>
    </row>
    <row r="2499" spans="1:5" x14ac:dyDescent="0.25">
      <c r="A2499" t="s">
        <v>3007</v>
      </c>
      <c r="B2499" t="s">
        <v>14</v>
      </c>
      <c r="C2499" t="s">
        <v>14</v>
      </c>
      <c r="D2499" t="s">
        <v>34</v>
      </c>
      <c r="E2499" t="s">
        <v>520</v>
      </c>
    </row>
    <row r="2500" spans="1:5" x14ac:dyDescent="0.25">
      <c r="A2500" t="s">
        <v>3011</v>
      </c>
      <c r="B2500" t="s">
        <v>14</v>
      </c>
      <c r="C2500" t="s">
        <v>14</v>
      </c>
      <c r="D2500" t="s">
        <v>34</v>
      </c>
      <c r="E2500" t="s">
        <v>520</v>
      </c>
    </row>
    <row r="2501" spans="1:5" x14ac:dyDescent="0.25">
      <c r="A2501" t="s">
        <v>3012</v>
      </c>
      <c r="B2501" t="s">
        <v>14</v>
      </c>
      <c r="C2501" t="s">
        <v>14</v>
      </c>
      <c r="D2501" t="s">
        <v>34</v>
      </c>
      <c r="E2501" t="s">
        <v>520</v>
      </c>
    </row>
    <row r="2502" spans="1:5" x14ac:dyDescent="0.25">
      <c r="A2502" t="s">
        <v>3010</v>
      </c>
      <c r="B2502" t="s">
        <v>14</v>
      </c>
      <c r="C2502" t="s">
        <v>14</v>
      </c>
      <c r="D2502" t="s">
        <v>34</v>
      </c>
      <c r="E2502" t="s">
        <v>520</v>
      </c>
    </row>
    <row r="2503" spans="1:5" x14ac:dyDescent="0.25">
      <c r="A2503" t="s">
        <v>3013</v>
      </c>
      <c r="B2503" t="s">
        <v>14</v>
      </c>
      <c r="C2503" t="s">
        <v>14</v>
      </c>
      <c r="D2503" t="s">
        <v>34</v>
      </c>
      <c r="E2503" t="s">
        <v>520</v>
      </c>
    </row>
    <row r="2504" spans="1:5" x14ac:dyDescent="0.25">
      <c r="A2504" t="s">
        <v>3014</v>
      </c>
      <c r="B2504" t="s">
        <v>14</v>
      </c>
      <c r="C2504" t="s">
        <v>14</v>
      </c>
      <c r="D2504" t="s">
        <v>34</v>
      </c>
      <c r="E2504" t="s">
        <v>520</v>
      </c>
    </row>
    <row r="2505" spans="1:5" x14ac:dyDescent="0.25">
      <c r="A2505" t="s">
        <v>3015</v>
      </c>
      <c r="B2505" t="s">
        <v>14</v>
      </c>
      <c r="C2505" t="s">
        <v>14</v>
      </c>
      <c r="D2505" t="s">
        <v>34</v>
      </c>
      <c r="E2505" t="s">
        <v>520</v>
      </c>
    </row>
    <row r="2506" spans="1:5" x14ac:dyDescent="0.25">
      <c r="A2506" t="s">
        <v>3016</v>
      </c>
      <c r="B2506" t="s">
        <v>14</v>
      </c>
      <c r="C2506" t="s">
        <v>14</v>
      </c>
      <c r="D2506" t="s">
        <v>34</v>
      </c>
      <c r="E2506" t="s">
        <v>520</v>
      </c>
    </row>
    <row r="2507" spans="1:5" x14ac:dyDescent="0.25">
      <c r="A2507" t="s">
        <v>3017</v>
      </c>
      <c r="B2507" t="s">
        <v>14</v>
      </c>
      <c r="C2507" t="s">
        <v>14</v>
      </c>
      <c r="D2507" t="s">
        <v>34</v>
      </c>
      <c r="E2507" t="s">
        <v>520</v>
      </c>
    </row>
    <row r="2508" spans="1:5" x14ac:dyDescent="0.25">
      <c r="A2508" t="s">
        <v>3019</v>
      </c>
      <c r="B2508" t="s">
        <v>14</v>
      </c>
      <c r="C2508" t="s">
        <v>14</v>
      </c>
      <c r="D2508" t="s">
        <v>34</v>
      </c>
      <c r="E2508" t="s">
        <v>520</v>
      </c>
    </row>
    <row r="2509" spans="1:5" x14ac:dyDescent="0.25">
      <c r="A2509" t="s">
        <v>3018</v>
      </c>
      <c r="B2509" t="s">
        <v>14</v>
      </c>
      <c r="C2509" t="s">
        <v>14</v>
      </c>
      <c r="D2509" t="s">
        <v>34</v>
      </c>
      <c r="E2509" t="s">
        <v>520</v>
      </c>
    </row>
    <row r="2510" spans="1:5" x14ac:dyDescent="0.25">
      <c r="A2510" t="s">
        <v>3022</v>
      </c>
      <c r="B2510" t="s">
        <v>14</v>
      </c>
      <c r="C2510" t="s">
        <v>14</v>
      </c>
      <c r="D2510" t="s">
        <v>34</v>
      </c>
      <c r="E2510" t="s">
        <v>520</v>
      </c>
    </row>
    <row r="2511" spans="1:5" x14ac:dyDescent="0.25">
      <c r="A2511" t="s">
        <v>3021</v>
      </c>
      <c r="B2511" t="s">
        <v>14</v>
      </c>
      <c r="C2511" t="s">
        <v>14</v>
      </c>
      <c r="D2511" t="s">
        <v>34</v>
      </c>
      <c r="E2511" t="s">
        <v>520</v>
      </c>
    </row>
    <row r="2512" spans="1:5" x14ac:dyDescent="0.25">
      <c r="A2512" t="s">
        <v>3020</v>
      </c>
      <c r="B2512" t="s">
        <v>14</v>
      </c>
      <c r="C2512" t="s">
        <v>14</v>
      </c>
      <c r="D2512" t="s">
        <v>34</v>
      </c>
      <c r="E2512" t="s">
        <v>520</v>
      </c>
    </row>
    <row r="2513" spans="1:5" x14ac:dyDescent="0.25">
      <c r="A2513" t="s">
        <v>3024</v>
      </c>
      <c r="B2513" t="s">
        <v>14</v>
      </c>
      <c r="C2513" t="s">
        <v>14</v>
      </c>
      <c r="D2513" t="s">
        <v>34</v>
      </c>
      <c r="E2513" t="s">
        <v>520</v>
      </c>
    </row>
    <row r="2514" spans="1:5" x14ac:dyDescent="0.25">
      <c r="A2514" t="s">
        <v>3023</v>
      </c>
      <c r="B2514" t="s">
        <v>14</v>
      </c>
      <c r="C2514" t="s">
        <v>14</v>
      </c>
      <c r="D2514" t="s">
        <v>34</v>
      </c>
      <c r="E2514" t="s">
        <v>520</v>
      </c>
    </row>
    <row r="2515" spans="1:5" x14ac:dyDescent="0.25">
      <c r="A2515" t="s">
        <v>3025</v>
      </c>
      <c r="B2515" t="s">
        <v>14</v>
      </c>
      <c r="C2515" t="s">
        <v>14</v>
      </c>
      <c r="D2515" t="s">
        <v>34</v>
      </c>
      <c r="E2515" t="s">
        <v>520</v>
      </c>
    </row>
    <row r="2516" spans="1:5" x14ac:dyDescent="0.25">
      <c r="A2516" t="s">
        <v>3026</v>
      </c>
      <c r="B2516" t="s">
        <v>14</v>
      </c>
      <c r="C2516" t="s">
        <v>14</v>
      </c>
      <c r="D2516" t="s">
        <v>34</v>
      </c>
      <c r="E2516" t="s">
        <v>520</v>
      </c>
    </row>
    <row r="2517" spans="1:5" x14ac:dyDescent="0.25">
      <c r="A2517" t="s">
        <v>3028</v>
      </c>
      <c r="B2517" t="s">
        <v>14</v>
      </c>
      <c r="C2517" t="s">
        <v>14</v>
      </c>
      <c r="D2517" t="s">
        <v>34</v>
      </c>
      <c r="E2517" t="s">
        <v>520</v>
      </c>
    </row>
    <row r="2518" spans="1:5" x14ac:dyDescent="0.25">
      <c r="A2518" t="s">
        <v>3027</v>
      </c>
      <c r="B2518" t="s">
        <v>14</v>
      </c>
      <c r="C2518" t="s">
        <v>14</v>
      </c>
      <c r="D2518" t="s">
        <v>34</v>
      </c>
      <c r="E2518" t="s">
        <v>520</v>
      </c>
    </row>
    <row r="2519" spans="1:5" x14ac:dyDescent="0.25">
      <c r="A2519" t="s">
        <v>3030</v>
      </c>
      <c r="B2519" t="s">
        <v>14</v>
      </c>
      <c r="C2519" t="s">
        <v>14</v>
      </c>
      <c r="D2519" t="s">
        <v>34</v>
      </c>
      <c r="E2519" t="s">
        <v>520</v>
      </c>
    </row>
    <row r="2520" spans="1:5" x14ac:dyDescent="0.25">
      <c r="A2520" t="s">
        <v>3031</v>
      </c>
      <c r="B2520" t="s">
        <v>14</v>
      </c>
      <c r="C2520" t="s">
        <v>14</v>
      </c>
      <c r="D2520" t="s">
        <v>34</v>
      </c>
      <c r="E2520" t="s">
        <v>520</v>
      </c>
    </row>
    <row r="2521" spans="1:5" x14ac:dyDescent="0.25">
      <c r="A2521" t="s">
        <v>3029</v>
      </c>
      <c r="B2521" t="s">
        <v>14</v>
      </c>
      <c r="C2521" t="s">
        <v>14</v>
      </c>
      <c r="D2521" t="s">
        <v>34</v>
      </c>
      <c r="E2521" t="s">
        <v>520</v>
      </c>
    </row>
    <row r="2522" spans="1:5" x14ac:dyDescent="0.25">
      <c r="A2522" t="s">
        <v>3032</v>
      </c>
      <c r="B2522" t="s">
        <v>14</v>
      </c>
      <c r="C2522" t="s">
        <v>14</v>
      </c>
      <c r="D2522" t="s">
        <v>34</v>
      </c>
      <c r="E2522" t="s">
        <v>520</v>
      </c>
    </row>
    <row r="2523" spans="1:5" x14ac:dyDescent="0.25">
      <c r="A2523" t="s">
        <v>3033</v>
      </c>
      <c r="B2523" t="s">
        <v>14</v>
      </c>
      <c r="C2523" t="s">
        <v>14</v>
      </c>
      <c r="D2523" t="s">
        <v>34</v>
      </c>
      <c r="E2523" t="s">
        <v>520</v>
      </c>
    </row>
    <row r="2524" spans="1:5" x14ac:dyDescent="0.25">
      <c r="A2524" t="s">
        <v>3035</v>
      </c>
      <c r="B2524" t="s">
        <v>14</v>
      </c>
      <c r="C2524" t="s">
        <v>14</v>
      </c>
      <c r="D2524" t="s">
        <v>69</v>
      </c>
      <c r="E2524" t="s">
        <v>520</v>
      </c>
    </row>
    <row r="2525" spans="1:5" x14ac:dyDescent="0.25">
      <c r="A2525" t="s">
        <v>3036</v>
      </c>
      <c r="B2525" t="s">
        <v>14</v>
      </c>
      <c r="C2525" t="s">
        <v>14</v>
      </c>
      <c r="D2525" t="s">
        <v>69</v>
      </c>
      <c r="E2525" t="s">
        <v>520</v>
      </c>
    </row>
    <row r="2526" spans="1:5" x14ac:dyDescent="0.25">
      <c r="A2526" t="s">
        <v>3034</v>
      </c>
      <c r="B2526" t="s">
        <v>14</v>
      </c>
      <c r="C2526" t="s">
        <v>14</v>
      </c>
      <c r="D2526" t="s">
        <v>69</v>
      </c>
      <c r="E2526" t="s">
        <v>520</v>
      </c>
    </row>
    <row r="2527" spans="1:5" x14ac:dyDescent="0.25">
      <c r="A2527" t="s">
        <v>3037</v>
      </c>
      <c r="B2527" t="s">
        <v>14</v>
      </c>
      <c r="C2527" t="s">
        <v>14</v>
      </c>
      <c r="D2527" t="s">
        <v>64</v>
      </c>
      <c r="E2527" t="s">
        <v>517</v>
      </c>
    </row>
    <row r="2528" spans="1:5" x14ac:dyDescent="0.25">
      <c r="A2528" t="s">
        <v>3040</v>
      </c>
      <c r="B2528" t="s">
        <v>14</v>
      </c>
      <c r="C2528" t="s">
        <v>14</v>
      </c>
      <c r="D2528" t="s">
        <v>34</v>
      </c>
      <c r="E2528" t="s">
        <v>520</v>
      </c>
    </row>
    <row r="2529" spans="1:5" x14ac:dyDescent="0.25">
      <c r="A2529" t="s">
        <v>3041</v>
      </c>
      <c r="B2529" t="s">
        <v>14</v>
      </c>
      <c r="C2529" t="s">
        <v>14</v>
      </c>
      <c r="D2529" t="s">
        <v>34</v>
      </c>
      <c r="E2529" t="s">
        <v>520</v>
      </c>
    </row>
    <row r="2530" spans="1:5" x14ac:dyDescent="0.25">
      <c r="A2530" t="s">
        <v>3039</v>
      </c>
      <c r="B2530" t="s">
        <v>14</v>
      </c>
      <c r="C2530" t="s">
        <v>14</v>
      </c>
      <c r="D2530" t="s">
        <v>34</v>
      </c>
      <c r="E2530" t="s">
        <v>520</v>
      </c>
    </row>
    <row r="2531" spans="1:5" x14ac:dyDescent="0.25">
      <c r="A2531" t="s">
        <v>3038</v>
      </c>
      <c r="B2531" t="s">
        <v>14</v>
      </c>
      <c r="C2531" t="s">
        <v>14</v>
      </c>
      <c r="D2531" t="s">
        <v>34</v>
      </c>
      <c r="E2531" t="s">
        <v>520</v>
      </c>
    </row>
    <row r="2532" spans="1:5" x14ac:dyDescent="0.25">
      <c r="A2532" t="s">
        <v>3043</v>
      </c>
      <c r="B2532" t="s">
        <v>14</v>
      </c>
      <c r="C2532" t="s">
        <v>14</v>
      </c>
      <c r="D2532" t="s">
        <v>34</v>
      </c>
      <c r="E2532" t="s">
        <v>520</v>
      </c>
    </row>
    <row r="2533" spans="1:5" x14ac:dyDescent="0.25">
      <c r="A2533" t="s">
        <v>3045</v>
      </c>
      <c r="B2533" t="s">
        <v>14</v>
      </c>
      <c r="C2533" t="s">
        <v>14</v>
      </c>
      <c r="D2533" t="s">
        <v>34</v>
      </c>
      <c r="E2533" t="s">
        <v>520</v>
      </c>
    </row>
    <row r="2534" spans="1:5" x14ac:dyDescent="0.25">
      <c r="A2534" t="s">
        <v>3044</v>
      </c>
      <c r="B2534" t="s">
        <v>14</v>
      </c>
      <c r="C2534" t="s">
        <v>14</v>
      </c>
      <c r="D2534" t="s">
        <v>34</v>
      </c>
      <c r="E2534" t="s">
        <v>520</v>
      </c>
    </row>
    <row r="2535" spans="1:5" x14ac:dyDescent="0.25">
      <c r="A2535" t="s">
        <v>3042</v>
      </c>
      <c r="B2535" t="s">
        <v>14</v>
      </c>
      <c r="C2535" t="s">
        <v>14</v>
      </c>
      <c r="D2535" t="s">
        <v>34</v>
      </c>
      <c r="E2535" t="s">
        <v>520</v>
      </c>
    </row>
    <row r="2536" spans="1:5" x14ac:dyDescent="0.25">
      <c r="A2536" t="s">
        <v>3046</v>
      </c>
      <c r="B2536" t="s">
        <v>14</v>
      </c>
      <c r="C2536" t="s">
        <v>14</v>
      </c>
      <c r="D2536" t="s">
        <v>34</v>
      </c>
      <c r="E2536" t="s">
        <v>520</v>
      </c>
    </row>
    <row r="2537" spans="1:5" x14ac:dyDescent="0.25">
      <c r="A2537" t="s">
        <v>3047</v>
      </c>
      <c r="B2537" t="s">
        <v>14</v>
      </c>
      <c r="C2537" t="s">
        <v>14</v>
      </c>
      <c r="D2537" t="s">
        <v>34</v>
      </c>
      <c r="E2537" t="s">
        <v>520</v>
      </c>
    </row>
    <row r="2538" spans="1:5" x14ac:dyDescent="0.25">
      <c r="A2538" t="s">
        <v>3048</v>
      </c>
      <c r="B2538" t="s">
        <v>14</v>
      </c>
      <c r="C2538" t="s">
        <v>14</v>
      </c>
      <c r="D2538" t="s">
        <v>34</v>
      </c>
      <c r="E2538" t="s">
        <v>520</v>
      </c>
    </row>
    <row r="2539" spans="1:5" x14ac:dyDescent="0.25">
      <c r="A2539" t="s">
        <v>3049</v>
      </c>
      <c r="B2539" t="s">
        <v>14</v>
      </c>
      <c r="C2539" t="s">
        <v>14</v>
      </c>
      <c r="D2539" t="s">
        <v>34</v>
      </c>
      <c r="E2539" t="s">
        <v>518</v>
      </c>
    </row>
    <row r="2540" spans="1:5" x14ac:dyDescent="0.25">
      <c r="A2540" t="s">
        <v>3050</v>
      </c>
      <c r="B2540" t="s">
        <v>14</v>
      </c>
      <c r="C2540" t="s">
        <v>14</v>
      </c>
      <c r="D2540" t="s">
        <v>34</v>
      </c>
      <c r="E2540" t="s">
        <v>520</v>
      </c>
    </row>
    <row r="2541" spans="1:5" x14ac:dyDescent="0.25">
      <c r="A2541" t="s">
        <v>3051</v>
      </c>
      <c r="B2541" t="s">
        <v>14</v>
      </c>
      <c r="C2541" t="s">
        <v>14</v>
      </c>
      <c r="D2541" t="s">
        <v>34</v>
      </c>
      <c r="E2541" t="s">
        <v>520</v>
      </c>
    </row>
    <row r="2542" spans="1:5" x14ac:dyDescent="0.25">
      <c r="A2542" t="s">
        <v>3052</v>
      </c>
      <c r="B2542" t="s">
        <v>14</v>
      </c>
      <c r="C2542" t="s">
        <v>14</v>
      </c>
      <c r="D2542" t="s">
        <v>34</v>
      </c>
      <c r="E2542" t="s">
        <v>520</v>
      </c>
    </row>
    <row r="2543" spans="1:5" x14ac:dyDescent="0.25">
      <c r="A2543" t="s">
        <v>3053</v>
      </c>
      <c r="B2543" t="s">
        <v>14</v>
      </c>
      <c r="C2543" t="s">
        <v>14</v>
      </c>
      <c r="D2543" t="s">
        <v>34</v>
      </c>
      <c r="E2543" t="s">
        <v>520</v>
      </c>
    </row>
    <row r="2544" spans="1:5" x14ac:dyDescent="0.25">
      <c r="A2544" t="s">
        <v>3054</v>
      </c>
      <c r="B2544" t="s">
        <v>14</v>
      </c>
      <c r="C2544" t="s">
        <v>14</v>
      </c>
      <c r="D2544" t="s">
        <v>34</v>
      </c>
      <c r="E2544" t="s">
        <v>520</v>
      </c>
    </row>
    <row r="2545" spans="1:5" x14ac:dyDescent="0.25">
      <c r="A2545" t="s">
        <v>3056</v>
      </c>
      <c r="B2545" t="s">
        <v>14</v>
      </c>
      <c r="C2545" t="s">
        <v>14</v>
      </c>
      <c r="D2545" t="s">
        <v>64</v>
      </c>
      <c r="E2545" t="s">
        <v>520</v>
      </c>
    </row>
    <row r="2546" spans="1:5" x14ac:dyDescent="0.25">
      <c r="A2546" t="s">
        <v>3055</v>
      </c>
      <c r="B2546" t="s">
        <v>14</v>
      </c>
      <c r="C2546" t="s">
        <v>14</v>
      </c>
      <c r="D2546" t="s">
        <v>64</v>
      </c>
      <c r="E2546" t="s">
        <v>517</v>
      </c>
    </row>
    <row r="2547" spans="1:5" x14ac:dyDescent="0.25">
      <c r="A2547" t="s">
        <v>3057</v>
      </c>
      <c r="B2547" t="s">
        <v>14</v>
      </c>
      <c r="C2547" t="s">
        <v>14</v>
      </c>
      <c r="D2547" t="s">
        <v>69</v>
      </c>
      <c r="E2547" t="s">
        <v>520</v>
      </c>
    </row>
    <row r="2548" spans="1:5" x14ac:dyDescent="0.25">
      <c r="A2548" t="s">
        <v>3058</v>
      </c>
      <c r="B2548" t="s">
        <v>14</v>
      </c>
      <c r="C2548" t="s">
        <v>14</v>
      </c>
      <c r="D2548" t="s">
        <v>69</v>
      </c>
      <c r="E2548" t="s">
        <v>520</v>
      </c>
    </row>
    <row r="2549" spans="1:5" x14ac:dyDescent="0.25">
      <c r="A2549" t="s">
        <v>3061</v>
      </c>
      <c r="B2549" t="s">
        <v>14</v>
      </c>
      <c r="C2549" t="s">
        <v>14</v>
      </c>
      <c r="D2549" t="s">
        <v>34</v>
      </c>
      <c r="E2549" t="s">
        <v>520</v>
      </c>
    </row>
    <row r="2550" spans="1:5" x14ac:dyDescent="0.25">
      <c r="A2550" t="s">
        <v>3060</v>
      </c>
      <c r="B2550" t="s">
        <v>14</v>
      </c>
      <c r="C2550" t="s">
        <v>14</v>
      </c>
      <c r="D2550" t="s">
        <v>34</v>
      </c>
      <c r="E2550" t="s">
        <v>520</v>
      </c>
    </row>
    <row r="2551" spans="1:5" x14ac:dyDescent="0.25">
      <c r="A2551" t="s">
        <v>3059</v>
      </c>
      <c r="B2551" t="s">
        <v>14</v>
      </c>
      <c r="C2551" t="s">
        <v>14</v>
      </c>
      <c r="D2551" t="s">
        <v>34</v>
      </c>
      <c r="E2551" t="s">
        <v>520</v>
      </c>
    </row>
    <row r="2552" spans="1:5" x14ac:dyDescent="0.25">
      <c r="A2552" t="s">
        <v>3062</v>
      </c>
      <c r="B2552" t="s">
        <v>14</v>
      </c>
      <c r="C2552" t="s">
        <v>14</v>
      </c>
      <c r="D2552" t="s">
        <v>34</v>
      </c>
      <c r="E2552" t="s">
        <v>520</v>
      </c>
    </row>
    <row r="2553" spans="1:5" x14ac:dyDescent="0.25">
      <c r="A2553" t="s">
        <v>3065</v>
      </c>
      <c r="B2553" t="s">
        <v>14</v>
      </c>
      <c r="C2553" t="s">
        <v>14</v>
      </c>
      <c r="D2553" t="s">
        <v>34</v>
      </c>
      <c r="E2553" t="s">
        <v>520</v>
      </c>
    </row>
    <row r="2554" spans="1:5" x14ac:dyDescent="0.25">
      <c r="A2554" t="s">
        <v>3063</v>
      </c>
      <c r="B2554" t="s">
        <v>14</v>
      </c>
      <c r="C2554" t="s">
        <v>14</v>
      </c>
      <c r="D2554" t="s">
        <v>34</v>
      </c>
      <c r="E2554" t="s">
        <v>520</v>
      </c>
    </row>
    <row r="2555" spans="1:5" x14ac:dyDescent="0.25">
      <c r="A2555" t="s">
        <v>3064</v>
      </c>
      <c r="B2555" t="s">
        <v>14</v>
      </c>
      <c r="C2555" t="s">
        <v>14</v>
      </c>
      <c r="D2555" t="s">
        <v>34</v>
      </c>
      <c r="E2555" t="s">
        <v>520</v>
      </c>
    </row>
    <row r="2556" spans="1:5" x14ac:dyDescent="0.25">
      <c r="A2556" t="s">
        <v>3068</v>
      </c>
      <c r="B2556" t="s">
        <v>14</v>
      </c>
      <c r="C2556" t="s">
        <v>14</v>
      </c>
      <c r="D2556" t="s">
        <v>34</v>
      </c>
      <c r="E2556" t="s">
        <v>520</v>
      </c>
    </row>
    <row r="2557" spans="1:5" x14ac:dyDescent="0.25">
      <c r="A2557" t="s">
        <v>3066</v>
      </c>
      <c r="B2557" t="s">
        <v>14</v>
      </c>
      <c r="C2557" t="s">
        <v>14</v>
      </c>
      <c r="D2557" t="s">
        <v>34</v>
      </c>
      <c r="E2557" t="s">
        <v>520</v>
      </c>
    </row>
    <row r="2558" spans="1:5" x14ac:dyDescent="0.25">
      <c r="A2558" t="s">
        <v>3067</v>
      </c>
      <c r="B2558" t="s">
        <v>14</v>
      </c>
      <c r="C2558" t="s">
        <v>14</v>
      </c>
      <c r="D2558" t="s">
        <v>34</v>
      </c>
      <c r="E2558" t="s">
        <v>520</v>
      </c>
    </row>
    <row r="2559" spans="1:5" x14ac:dyDescent="0.25">
      <c r="A2559" t="s">
        <v>3069</v>
      </c>
      <c r="B2559" t="s">
        <v>14</v>
      </c>
      <c r="C2559" t="s">
        <v>14</v>
      </c>
      <c r="D2559" t="s">
        <v>34</v>
      </c>
      <c r="E2559" t="s">
        <v>520</v>
      </c>
    </row>
    <row r="2560" spans="1:5" x14ac:dyDescent="0.25">
      <c r="A2560" t="s">
        <v>3070</v>
      </c>
      <c r="B2560" t="s">
        <v>14</v>
      </c>
      <c r="C2560" t="s">
        <v>14</v>
      </c>
      <c r="D2560" t="s">
        <v>34</v>
      </c>
      <c r="E2560" t="s">
        <v>520</v>
      </c>
    </row>
    <row r="2561" spans="1:5" x14ac:dyDescent="0.25">
      <c r="A2561" t="s">
        <v>3071</v>
      </c>
      <c r="B2561" t="s">
        <v>14</v>
      </c>
      <c r="C2561" t="s">
        <v>14</v>
      </c>
      <c r="D2561" t="s">
        <v>34</v>
      </c>
      <c r="E2561" t="s">
        <v>520</v>
      </c>
    </row>
    <row r="2562" spans="1:5" x14ac:dyDescent="0.25">
      <c r="A2562" t="s">
        <v>3072</v>
      </c>
      <c r="B2562" t="s">
        <v>14</v>
      </c>
      <c r="C2562" t="s">
        <v>14</v>
      </c>
      <c r="D2562" t="s">
        <v>34</v>
      </c>
      <c r="E2562" t="s">
        <v>520</v>
      </c>
    </row>
    <row r="2563" spans="1:5" x14ac:dyDescent="0.25">
      <c r="A2563" t="s">
        <v>3073</v>
      </c>
      <c r="B2563" t="s">
        <v>14</v>
      </c>
      <c r="C2563" t="s">
        <v>14</v>
      </c>
      <c r="D2563" t="s">
        <v>34</v>
      </c>
      <c r="E2563" t="s">
        <v>520</v>
      </c>
    </row>
    <row r="2564" spans="1:5" x14ac:dyDescent="0.25">
      <c r="A2564" t="s">
        <v>3075</v>
      </c>
      <c r="B2564" t="s">
        <v>14</v>
      </c>
      <c r="C2564" t="s">
        <v>14</v>
      </c>
      <c r="D2564" t="s">
        <v>34</v>
      </c>
      <c r="E2564" t="s">
        <v>520</v>
      </c>
    </row>
    <row r="2565" spans="1:5" x14ac:dyDescent="0.25">
      <c r="A2565" t="s">
        <v>3074</v>
      </c>
      <c r="B2565" t="s">
        <v>14</v>
      </c>
      <c r="C2565" t="s">
        <v>14</v>
      </c>
      <c r="D2565" t="s">
        <v>34</v>
      </c>
      <c r="E2565" t="s">
        <v>520</v>
      </c>
    </row>
    <row r="2566" spans="1:5" x14ac:dyDescent="0.25">
      <c r="A2566" t="s">
        <v>3076</v>
      </c>
      <c r="B2566" t="s">
        <v>14</v>
      </c>
      <c r="C2566" t="s">
        <v>14</v>
      </c>
      <c r="D2566" t="s">
        <v>34</v>
      </c>
      <c r="E2566" t="s">
        <v>520</v>
      </c>
    </row>
    <row r="2567" spans="1:5" x14ac:dyDescent="0.25">
      <c r="A2567" t="s">
        <v>3077</v>
      </c>
      <c r="B2567" t="s">
        <v>14</v>
      </c>
      <c r="C2567" t="s">
        <v>14</v>
      </c>
      <c r="D2567" t="s">
        <v>34</v>
      </c>
      <c r="E2567" t="s">
        <v>520</v>
      </c>
    </row>
    <row r="2568" spans="1:5" x14ac:dyDescent="0.25">
      <c r="A2568" t="s">
        <v>3078</v>
      </c>
      <c r="B2568" t="s">
        <v>14</v>
      </c>
      <c r="C2568" t="s">
        <v>14</v>
      </c>
      <c r="D2568" t="s">
        <v>34</v>
      </c>
      <c r="E2568" t="s">
        <v>520</v>
      </c>
    </row>
    <row r="2569" spans="1:5" x14ac:dyDescent="0.25">
      <c r="A2569" t="s">
        <v>3079</v>
      </c>
      <c r="B2569" t="s">
        <v>14</v>
      </c>
      <c r="C2569" t="s">
        <v>14</v>
      </c>
      <c r="D2569" t="s">
        <v>34</v>
      </c>
      <c r="E2569" t="s">
        <v>520</v>
      </c>
    </row>
    <row r="2570" spans="1:5" x14ac:dyDescent="0.25">
      <c r="A2570" t="s">
        <v>3080</v>
      </c>
      <c r="B2570" t="s">
        <v>14</v>
      </c>
      <c r="C2570" t="s">
        <v>14</v>
      </c>
      <c r="D2570" t="s">
        <v>34</v>
      </c>
      <c r="E2570" t="s">
        <v>520</v>
      </c>
    </row>
    <row r="2571" spans="1:5" x14ac:dyDescent="0.25">
      <c r="A2571" t="s">
        <v>3081</v>
      </c>
      <c r="B2571" t="s">
        <v>14</v>
      </c>
      <c r="C2571" t="s">
        <v>14</v>
      </c>
      <c r="D2571" t="s">
        <v>34</v>
      </c>
      <c r="E2571" t="s">
        <v>520</v>
      </c>
    </row>
    <row r="2572" spans="1:5" x14ac:dyDescent="0.25">
      <c r="A2572" t="s">
        <v>3083</v>
      </c>
      <c r="B2572" t="s">
        <v>14</v>
      </c>
      <c r="C2572" t="s">
        <v>14</v>
      </c>
      <c r="D2572" t="s">
        <v>34</v>
      </c>
      <c r="E2572" t="s">
        <v>520</v>
      </c>
    </row>
    <row r="2573" spans="1:5" x14ac:dyDescent="0.25">
      <c r="A2573" t="s">
        <v>3082</v>
      </c>
      <c r="B2573" t="s">
        <v>14</v>
      </c>
      <c r="C2573" t="s">
        <v>14</v>
      </c>
      <c r="D2573" t="s">
        <v>34</v>
      </c>
      <c r="E2573" t="s">
        <v>520</v>
      </c>
    </row>
    <row r="2574" spans="1:5" x14ac:dyDescent="0.25">
      <c r="A2574" t="s">
        <v>3084</v>
      </c>
      <c r="B2574" t="s">
        <v>14</v>
      </c>
      <c r="C2574" t="s">
        <v>14</v>
      </c>
      <c r="D2574" t="s">
        <v>34</v>
      </c>
      <c r="E2574" t="s">
        <v>520</v>
      </c>
    </row>
    <row r="2575" spans="1:5" x14ac:dyDescent="0.25">
      <c r="A2575" t="s">
        <v>3086</v>
      </c>
      <c r="B2575" t="s">
        <v>14</v>
      </c>
      <c r="C2575" t="s">
        <v>14</v>
      </c>
      <c r="D2575" t="s">
        <v>34</v>
      </c>
      <c r="E2575" t="s">
        <v>520</v>
      </c>
    </row>
    <row r="2576" spans="1:5" x14ac:dyDescent="0.25">
      <c r="A2576" t="s">
        <v>3085</v>
      </c>
      <c r="B2576" t="s">
        <v>14</v>
      </c>
      <c r="C2576" t="s">
        <v>14</v>
      </c>
      <c r="D2576" t="s">
        <v>34</v>
      </c>
      <c r="E2576" t="s">
        <v>520</v>
      </c>
    </row>
    <row r="2577" spans="1:5" x14ac:dyDescent="0.25">
      <c r="A2577" t="s">
        <v>3089</v>
      </c>
      <c r="B2577" t="s">
        <v>14</v>
      </c>
      <c r="C2577" t="s">
        <v>14</v>
      </c>
      <c r="D2577" t="s">
        <v>34</v>
      </c>
      <c r="E2577" t="s">
        <v>520</v>
      </c>
    </row>
    <row r="2578" spans="1:5" x14ac:dyDescent="0.25">
      <c r="A2578" t="s">
        <v>3087</v>
      </c>
      <c r="B2578" t="s">
        <v>14</v>
      </c>
      <c r="C2578" t="s">
        <v>14</v>
      </c>
      <c r="D2578" t="s">
        <v>34</v>
      </c>
      <c r="E2578" t="s">
        <v>520</v>
      </c>
    </row>
    <row r="2579" spans="1:5" x14ac:dyDescent="0.25">
      <c r="A2579" t="s">
        <v>3088</v>
      </c>
      <c r="B2579" t="s">
        <v>14</v>
      </c>
      <c r="C2579" t="s">
        <v>14</v>
      </c>
      <c r="D2579" t="s">
        <v>34</v>
      </c>
      <c r="E2579" t="s">
        <v>520</v>
      </c>
    </row>
    <row r="2580" spans="1:5" x14ac:dyDescent="0.25">
      <c r="A2580" t="s">
        <v>3092</v>
      </c>
      <c r="B2580" t="s">
        <v>14</v>
      </c>
      <c r="C2580" t="s">
        <v>14</v>
      </c>
      <c r="D2580" t="s">
        <v>34</v>
      </c>
      <c r="E2580" t="s">
        <v>520</v>
      </c>
    </row>
    <row r="2581" spans="1:5" x14ac:dyDescent="0.25">
      <c r="A2581" t="s">
        <v>3090</v>
      </c>
      <c r="B2581" t="s">
        <v>14</v>
      </c>
      <c r="C2581" t="s">
        <v>14</v>
      </c>
      <c r="D2581" t="s">
        <v>34</v>
      </c>
      <c r="E2581" t="s">
        <v>520</v>
      </c>
    </row>
    <row r="2582" spans="1:5" x14ac:dyDescent="0.25">
      <c r="A2582" t="s">
        <v>3091</v>
      </c>
      <c r="B2582" t="s">
        <v>14</v>
      </c>
      <c r="C2582" t="s">
        <v>14</v>
      </c>
      <c r="D2582" t="s">
        <v>34</v>
      </c>
      <c r="E2582" t="s">
        <v>520</v>
      </c>
    </row>
    <row r="2583" spans="1:5" x14ac:dyDescent="0.25">
      <c r="A2583" t="s">
        <v>3093</v>
      </c>
      <c r="B2583" t="s">
        <v>14</v>
      </c>
      <c r="C2583" t="s">
        <v>14</v>
      </c>
      <c r="D2583" t="s">
        <v>34</v>
      </c>
      <c r="E2583" t="s">
        <v>520</v>
      </c>
    </row>
    <row r="2584" spans="1:5" x14ac:dyDescent="0.25">
      <c r="A2584" t="s">
        <v>3094</v>
      </c>
      <c r="B2584" t="s">
        <v>14</v>
      </c>
      <c r="C2584" t="s">
        <v>14</v>
      </c>
      <c r="D2584" t="s">
        <v>34</v>
      </c>
      <c r="E2584" t="s">
        <v>520</v>
      </c>
    </row>
    <row r="2585" spans="1:5" x14ac:dyDescent="0.25">
      <c r="A2585" t="s">
        <v>3095</v>
      </c>
      <c r="B2585" t="s">
        <v>14</v>
      </c>
      <c r="C2585" t="s">
        <v>14</v>
      </c>
      <c r="D2585" t="s">
        <v>34</v>
      </c>
      <c r="E2585" t="s">
        <v>520</v>
      </c>
    </row>
    <row r="2586" spans="1:5" x14ac:dyDescent="0.25">
      <c r="A2586" t="s">
        <v>3096</v>
      </c>
      <c r="B2586" t="s">
        <v>14</v>
      </c>
      <c r="C2586" t="s">
        <v>14</v>
      </c>
      <c r="D2586" t="s">
        <v>34</v>
      </c>
      <c r="E2586" t="s">
        <v>520</v>
      </c>
    </row>
    <row r="2587" spans="1:5" x14ac:dyDescent="0.25">
      <c r="A2587" t="s">
        <v>3097</v>
      </c>
      <c r="B2587" t="s">
        <v>14</v>
      </c>
      <c r="C2587" t="s">
        <v>14</v>
      </c>
      <c r="D2587" t="s">
        <v>34</v>
      </c>
      <c r="E2587" t="s">
        <v>520</v>
      </c>
    </row>
    <row r="2588" spans="1:5" x14ac:dyDescent="0.25">
      <c r="A2588" t="s">
        <v>3098</v>
      </c>
      <c r="B2588" t="s">
        <v>14</v>
      </c>
      <c r="C2588" t="s">
        <v>14</v>
      </c>
      <c r="D2588" t="s">
        <v>34</v>
      </c>
      <c r="E2588" t="s">
        <v>520</v>
      </c>
    </row>
    <row r="2589" spans="1:5" x14ac:dyDescent="0.25">
      <c r="A2589" t="s">
        <v>3101</v>
      </c>
      <c r="B2589" t="s">
        <v>14</v>
      </c>
      <c r="C2589" t="s">
        <v>14</v>
      </c>
      <c r="D2589" t="s">
        <v>34</v>
      </c>
      <c r="E2589" t="s">
        <v>520</v>
      </c>
    </row>
    <row r="2590" spans="1:5" x14ac:dyDescent="0.25">
      <c r="A2590" t="s">
        <v>3099</v>
      </c>
      <c r="B2590" t="s">
        <v>14</v>
      </c>
      <c r="C2590" t="s">
        <v>14</v>
      </c>
      <c r="D2590" t="s">
        <v>34</v>
      </c>
      <c r="E2590" t="s">
        <v>520</v>
      </c>
    </row>
    <row r="2591" spans="1:5" x14ac:dyDescent="0.25">
      <c r="A2591" t="s">
        <v>3100</v>
      </c>
      <c r="B2591" t="s">
        <v>14</v>
      </c>
      <c r="C2591" t="s">
        <v>14</v>
      </c>
      <c r="D2591" t="s">
        <v>34</v>
      </c>
      <c r="E2591" t="s">
        <v>520</v>
      </c>
    </row>
    <row r="2592" spans="1:5" x14ac:dyDescent="0.25">
      <c r="A2592" t="s">
        <v>3103</v>
      </c>
      <c r="B2592" t="s">
        <v>14</v>
      </c>
      <c r="C2592" t="s">
        <v>14</v>
      </c>
      <c r="D2592" t="s">
        <v>34</v>
      </c>
      <c r="E2592" t="s">
        <v>520</v>
      </c>
    </row>
    <row r="2593" spans="1:5" x14ac:dyDescent="0.25">
      <c r="A2593" t="s">
        <v>3102</v>
      </c>
      <c r="B2593" t="s">
        <v>14</v>
      </c>
      <c r="C2593" t="s">
        <v>14</v>
      </c>
      <c r="D2593" t="s">
        <v>34</v>
      </c>
      <c r="E2593" t="s">
        <v>520</v>
      </c>
    </row>
    <row r="2594" spans="1:5" x14ac:dyDescent="0.25">
      <c r="A2594" t="s">
        <v>3104</v>
      </c>
      <c r="B2594" t="s">
        <v>14</v>
      </c>
      <c r="C2594" t="s">
        <v>14</v>
      </c>
      <c r="D2594" t="s">
        <v>34</v>
      </c>
      <c r="E2594" t="s">
        <v>520</v>
      </c>
    </row>
    <row r="2595" spans="1:5" x14ac:dyDescent="0.25">
      <c r="A2595" t="s">
        <v>3105</v>
      </c>
      <c r="B2595" t="s">
        <v>14</v>
      </c>
      <c r="C2595" t="s">
        <v>14</v>
      </c>
      <c r="D2595" t="s">
        <v>64</v>
      </c>
      <c r="E2595" t="s">
        <v>517</v>
      </c>
    </row>
    <row r="2596" spans="1:5" x14ac:dyDescent="0.25">
      <c r="A2596" t="s">
        <v>3106</v>
      </c>
      <c r="B2596" t="s">
        <v>14</v>
      </c>
      <c r="C2596" t="s">
        <v>14</v>
      </c>
      <c r="D2596" t="s">
        <v>64</v>
      </c>
      <c r="E2596" t="s">
        <v>520</v>
      </c>
    </row>
    <row r="2597" spans="1:5" x14ac:dyDescent="0.25">
      <c r="A2597" t="s">
        <v>3107</v>
      </c>
      <c r="B2597" t="s">
        <v>14</v>
      </c>
      <c r="C2597" t="s">
        <v>14</v>
      </c>
      <c r="D2597" t="s">
        <v>64</v>
      </c>
      <c r="E2597" t="s">
        <v>635</v>
      </c>
    </row>
    <row r="2598" spans="1:5" x14ac:dyDescent="0.25">
      <c r="A2598" t="s">
        <v>3108</v>
      </c>
      <c r="B2598" t="s">
        <v>14</v>
      </c>
      <c r="C2598" t="s">
        <v>14</v>
      </c>
      <c r="D2598" t="s">
        <v>64</v>
      </c>
      <c r="E2598" t="s">
        <v>517</v>
      </c>
    </row>
    <row r="2599" spans="1:5" x14ac:dyDescent="0.25">
      <c r="A2599" t="s">
        <v>3109</v>
      </c>
      <c r="B2599" t="s">
        <v>14</v>
      </c>
      <c r="C2599" t="s">
        <v>14</v>
      </c>
      <c r="D2599" t="s">
        <v>64</v>
      </c>
      <c r="E2599" t="s">
        <v>517</v>
      </c>
    </row>
    <row r="2600" spans="1:5" x14ac:dyDescent="0.25">
      <c r="A2600" t="s">
        <v>3110</v>
      </c>
      <c r="B2600" t="s">
        <v>14</v>
      </c>
      <c r="C2600" t="s">
        <v>14</v>
      </c>
      <c r="D2600" t="s">
        <v>64</v>
      </c>
      <c r="E2600" t="s">
        <v>517</v>
      </c>
    </row>
    <row r="2601" spans="1:5" x14ac:dyDescent="0.25">
      <c r="A2601" t="s">
        <v>3111</v>
      </c>
      <c r="B2601" t="s">
        <v>14</v>
      </c>
      <c r="C2601" t="s">
        <v>14</v>
      </c>
      <c r="D2601" t="s">
        <v>69</v>
      </c>
      <c r="E2601" t="s">
        <v>520</v>
      </c>
    </row>
    <row r="2602" spans="1:5" x14ac:dyDescent="0.25">
      <c r="A2602" t="s">
        <v>3112</v>
      </c>
      <c r="B2602" t="s">
        <v>14</v>
      </c>
      <c r="C2602" t="s">
        <v>14</v>
      </c>
      <c r="D2602" t="s">
        <v>69</v>
      </c>
      <c r="E2602" t="s">
        <v>520</v>
      </c>
    </row>
    <row r="2603" spans="1:5" x14ac:dyDescent="0.25">
      <c r="A2603" t="s">
        <v>3113</v>
      </c>
      <c r="B2603" t="s">
        <v>14</v>
      </c>
      <c r="C2603" t="s">
        <v>14</v>
      </c>
      <c r="D2603" t="s">
        <v>69</v>
      </c>
      <c r="E2603" t="s">
        <v>520</v>
      </c>
    </row>
    <row r="2604" spans="1:5" x14ac:dyDescent="0.25">
      <c r="A2604" t="s">
        <v>3114</v>
      </c>
      <c r="B2604" t="s">
        <v>14</v>
      </c>
      <c r="C2604" t="s">
        <v>14</v>
      </c>
      <c r="D2604" t="s">
        <v>69</v>
      </c>
      <c r="E2604" t="s">
        <v>520</v>
      </c>
    </row>
    <row r="2605" spans="1:5" x14ac:dyDescent="0.25">
      <c r="A2605" t="s">
        <v>3116</v>
      </c>
      <c r="B2605" t="s">
        <v>14</v>
      </c>
      <c r="C2605" t="s">
        <v>14</v>
      </c>
      <c r="D2605" t="s">
        <v>64</v>
      </c>
      <c r="E2605" t="s">
        <v>517</v>
      </c>
    </row>
    <row r="2606" spans="1:5" x14ac:dyDescent="0.25">
      <c r="A2606" t="s">
        <v>3115</v>
      </c>
      <c r="B2606" t="s">
        <v>14</v>
      </c>
      <c r="C2606" t="s">
        <v>14</v>
      </c>
      <c r="D2606" t="s">
        <v>64</v>
      </c>
      <c r="E2606" t="s">
        <v>517</v>
      </c>
    </row>
    <row r="2607" spans="1:5" x14ac:dyDescent="0.25">
      <c r="A2607" t="s">
        <v>3117</v>
      </c>
      <c r="B2607" t="s">
        <v>14</v>
      </c>
      <c r="C2607" t="s">
        <v>14</v>
      </c>
      <c r="D2607" t="s">
        <v>64</v>
      </c>
      <c r="E2607" t="s">
        <v>517</v>
      </c>
    </row>
    <row r="2608" spans="1:5" x14ac:dyDescent="0.25">
      <c r="A2608" t="s">
        <v>3118</v>
      </c>
      <c r="B2608" t="s">
        <v>14</v>
      </c>
      <c r="C2608" t="s">
        <v>14</v>
      </c>
      <c r="D2608" t="s">
        <v>64</v>
      </c>
      <c r="E2608" t="s">
        <v>635</v>
      </c>
    </row>
    <row r="2609" spans="1:5" x14ac:dyDescent="0.25">
      <c r="A2609" t="s">
        <v>3120</v>
      </c>
      <c r="B2609" t="s">
        <v>14</v>
      </c>
      <c r="C2609" t="s">
        <v>14</v>
      </c>
      <c r="D2609" t="s">
        <v>64</v>
      </c>
      <c r="E2609" t="s">
        <v>517</v>
      </c>
    </row>
    <row r="2610" spans="1:5" x14ac:dyDescent="0.25">
      <c r="A2610" t="s">
        <v>3119</v>
      </c>
      <c r="B2610" t="s">
        <v>14</v>
      </c>
      <c r="C2610" t="s">
        <v>14</v>
      </c>
      <c r="D2610" t="s">
        <v>64</v>
      </c>
      <c r="E2610" t="s">
        <v>718</v>
      </c>
    </row>
    <row r="2611" spans="1:5" x14ac:dyDescent="0.25">
      <c r="A2611" t="s">
        <v>3122</v>
      </c>
      <c r="B2611" t="s">
        <v>14</v>
      </c>
      <c r="C2611" t="s">
        <v>14</v>
      </c>
      <c r="D2611" t="s">
        <v>64</v>
      </c>
      <c r="E2611" t="s">
        <v>635</v>
      </c>
    </row>
    <row r="2612" spans="1:5" x14ac:dyDescent="0.25">
      <c r="A2612" t="s">
        <v>3121</v>
      </c>
      <c r="B2612" t="s">
        <v>14</v>
      </c>
      <c r="C2612" t="s">
        <v>14</v>
      </c>
      <c r="D2612" t="s">
        <v>64</v>
      </c>
      <c r="E2612" t="s">
        <v>517</v>
      </c>
    </row>
    <row r="2613" spans="1:5" x14ac:dyDescent="0.25">
      <c r="A2613" t="s">
        <v>3123</v>
      </c>
      <c r="B2613" t="s">
        <v>14</v>
      </c>
      <c r="C2613" t="s">
        <v>14</v>
      </c>
      <c r="D2613" t="s">
        <v>34</v>
      </c>
      <c r="E2613" t="s">
        <v>635</v>
      </c>
    </row>
    <row r="2614" spans="1:5" x14ac:dyDescent="0.25">
      <c r="A2614" t="s">
        <v>3124</v>
      </c>
      <c r="B2614" t="s">
        <v>14</v>
      </c>
      <c r="C2614" t="s">
        <v>14</v>
      </c>
      <c r="D2614" t="s">
        <v>34</v>
      </c>
      <c r="E2614" t="s">
        <v>520</v>
      </c>
    </row>
    <row r="2615" spans="1:5" x14ac:dyDescent="0.25">
      <c r="A2615" t="s">
        <v>3125</v>
      </c>
      <c r="B2615" t="s">
        <v>14</v>
      </c>
      <c r="C2615" t="s">
        <v>14</v>
      </c>
      <c r="D2615" t="s">
        <v>64</v>
      </c>
      <c r="E2615" t="s">
        <v>517</v>
      </c>
    </row>
    <row r="2616" spans="1:5" x14ac:dyDescent="0.25">
      <c r="A2616" t="s">
        <v>3126</v>
      </c>
      <c r="B2616" t="s">
        <v>14</v>
      </c>
      <c r="C2616" t="s">
        <v>14</v>
      </c>
      <c r="D2616" t="s">
        <v>64</v>
      </c>
      <c r="E2616" t="s">
        <v>517</v>
      </c>
    </row>
    <row r="2617" spans="1:5" x14ac:dyDescent="0.25">
      <c r="A2617" t="s">
        <v>3127</v>
      </c>
      <c r="B2617" t="s">
        <v>14</v>
      </c>
      <c r="C2617" t="s">
        <v>14</v>
      </c>
      <c r="D2617" t="s">
        <v>64</v>
      </c>
      <c r="E2617" t="s">
        <v>517</v>
      </c>
    </row>
    <row r="2618" spans="1:5" x14ac:dyDescent="0.25">
      <c r="A2618" t="s">
        <v>3129</v>
      </c>
      <c r="B2618" t="s">
        <v>14</v>
      </c>
      <c r="C2618" t="s">
        <v>14</v>
      </c>
      <c r="D2618" t="s">
        <v>34</v>
      </c>
      <c r="E2618" t="s">
        <v>637</v>
      </c>
    </row>
    <row r="2619" spans="1:5" x14ac:dyDescent="0.25">
      <c r="A2619" t="s">
        <v>3128</v>
      </c>
      <c r="B2619" t="s">
        <v>14</v>
      </c>
      <c r="C2619" t="s">
        <v>14</v>
      </c>
      <c r="D2619" t="s">
        <v>34</v>
      </c>
      <c r="E2619" t="s">
        <v>520</v>
      </c>
    </row>
    <row r="2620" spans="1:5" x14ac:dyDescent="0.25">
      <c r="A2620" t="s">
        <v>3130</v>
      </c>
      <c r="B2620" t="s">
        <v>14</v>
      </c>
      <c r="C2620" t="s">
        <v>14</v>
      </c>
      <c r="D2620" t="s">
        <v>34</v>
      </c>
      <c r="E2620" t="s">
        <v>520</v>
      </c>
    </row>
    <row r="2621" spans="1:5" x14ac:dyDescent="0.25">
      <c r="A2621" t="s">
        <v>3131</v>
      </c>
      <c r="B2621" t="s">
        <v>14</v>
      </c>
      <c r="C2621" t="s">
        <v>14</v>
      </c>
      <c r="D2621" t="s">
        <v>64</v>
      </c>
      <c r="E2621" t="s">
        <v>517</v>
      </c>
    </row>
    <row r="2622" spans="1:5" x14ac:dyDescent="0.25">
      <c r="A2622" t="s">
        <v>3133</v>
      </c>
      <c r="B2622" t="s">
        <v>14</v>
      </c>
      <c r="C2622" t="s">
        <v>14</v>
      </c>
      <c r="D2622" t="s">
        <v>34</v>
      </c>
      <c r="E2622" t="s">
        <v>520</v>
      </c>
    </row>
    <row r="2623" spans="1:5" x14ac:dyDescent="0.25">
      <c r="A2623" t="s">
        <v>3132</v>
      </c>
      <c r="B2623" t="s">
        <v>14</v>
      </c>
      <c r="C2623" t="s">
        <v>14</v>
      </c>
      <c r="D2623" t="s">
        <v>34</v>
      </c>
      <c r="E2623" t="s">
        <v>520</v>
      </c>
    </row>
    <row r="2624" spans="1:5" x14ac:dyDescent="0.25">
      <c r="A2624" t="s">
        <v>3134</v>
      </c>
      <c r="B2624" t="s">
        <v>14</v>
      </c>
      <c r="C2624" t="s">
        <v>14</v>
      </c>
      <c r="D2624" t="s">
        <v>34</v>
      </c>
      <c r="E2624" t="s">
        <v>520</v>
      </c>
    </row>
    <row r="2625" spans="1:5" x14ac:dyDescent="0.25">
      <c r="A2625" t="s">
        <v>3136</v>
      </c>
      <c r="B2625" t="s">
        <v>14</v>
      </c>
      <c r="C2625" t="s">
        <v>14</v>
      </c>
      <c r="D2625" t="s">
        <v>34</v>
      </c>
      <c r="E2625" t="s">
        <v>520</v>
      </c>
    </row>
    <row r="2626" spans="1:5" x14ac:dyDescent="0.25">
      <c r="A2626" t="s">
        <v>3135</v>
      </c>
      <c r="B2626" t="s">
        <v>14</v>
      </c>
      <c r="C2626" t="s">
        <v>14</v>
      </c>
      <c r="D2626" t="s">
        <v>34</v>
      </c>
      <c r="E2626" t="s">
        <v>518</v>
      </c>
    </row>
    <row r="2627" spans="1:5" x14ac:dyDescent="0.25">
      <c r="A2627" t="s">
        <v>3137</v>
      </c>
      <c r="B2627" t="s">
        <v>14</v>
      </c>
      <c r="C2627" t="s">
        <v>14</v>
      </c>
      <c r="D2627" t="s">
        <v>67</v>
      </c>
      <c r="E2627" t="s">
        <v>520</v>
      </c>
    </row>
    <row r="2628" spans="1:5" x14ac:dyDescent="0.25">
      <c r="A2628" t="s">
        <v>3139</v>
      </c>
      <c r="B2628" t="s">
        <v>14</v>
      </c>
      <c r="C2628" t="s">
        <v>14</v>
      </c>
      <c r="D2628" t="s">
        <v>67</v>
      </c>
      <c r="E2628" t="s">
        <v>520</v>
      </c>
    </row>
    <row r="2629" spans="1:5" x14ac:dyDescent="0.25">
      <c r="A2629" t="s">
        <v>3138</v>
      </c>
      <c r="B2629" t="s">
        <v>14</v>
      </c>
      <c r="C2629" t="s">
        <v>14</v>
      </c>
      <c r="D2629" t="s">
        <v>67</v>
      </c>
      <c r="E2629" t="s">
        <v>520</v>
      </c>
    </row>
    <row r="2630" spans="1:5" x14ac:dyDescent="0.25">
      <c r="A2630" t="s">
        <v>3141</v>
      </c>
      <c r="B2630" t="s">
        <v>14</v>
      </c>
      <c r="C2630" t="s">
        <v>14</v>
      </c>
      <c r="D2630" t="s">
        <v>64</v>
      </c>
      <c r="E2630" t="s">
        <v>517</v>
      </c>
    </row>
    <row r="2631" spans="1:5" x14ac:dyDescent="0.25">
      <c r="A2631" t="s">
        <v>3142</v>
      </c>
      <c r="B2631" t="s">
        <v>14</v>
      </c>
      <c r="C2631" t="s">
        <v>14</v>
      </c>
      <c r="D2631" t="s">
        <v>64</v>
      </c>
      <c r="E2631" t="s">
        <v>517</v>
      </c>
    </row>
    <row r="2632" spans="1:5" x14ac:dyDescent="0.25">
      <c r="A2632" t="s">
        <v>3140</v>
      </c>
      <c r="B2632" t="s">
        <v>14</v>
      </c>
      <c r="C2632" t="s">
        <v>14</v>
      </c>
      <c r="D2632" t="s">
        <v>64</v>
      </c>
      <c r="E2632" t="s">
        <v>517</v>
      </c>
    </row>
    <row r="2633" spans="1:5" x14ac:dyDescent="0.25">
      <c r="A2633" t="s">
        <v>3145</v>
      </c>
      <c r="B2633" t="s">
        <v>14</v>
      </c>
      <c r="C2633" t="s">
        <v>14</v>
      </c>
      <c r="D2633" t="s">
        <v>67</v>
      </c>
      <c r="E2633" t="s">
        <v>520</v>
      </c>
    </row>
    <row r="2634" spans="1:5" x14ac:dyDescent="0.25">
      <c r="A2634" t="s">
        <v>3144</v>
      </c>
      <c r="B2634" t="s">
        <v>14</v>
      </c>
      <c r="C2634" t="s">
        <v>14</v>
      </c>
      <c r="D2634" t="s">
        <v>67</v>
      </c>
      <c r="E2634" t="s">
        <v>520</v>
      </c>
    </row>
    <row r="2635" spans="1:5" x14ac:dyDescent="0.25">
      <c r="A2635" t="s">
        <v>3143</v>
      </c>
      <c r="B2635" t="s">
        <v>14</v>
      </c>
      <c r="C2635" t="s">
        <v>14</v>
      </c>
      <c r="D2635" t="s">
        <v>67</v>
      </c>
      <c r="E2635" t="s">
        <v>520</v>
      </c>
    </row>
    <row r="2636" spans="1:5" x14ac:dyDescent="0.25">
      <c r="A2636" t="s">
        <v>3147</v>
      </c>
      <c r="B2636" t="s">
        <v>14</v>
      </c>
      <c r="C2636" t="s">
        <v>14</v>
      </c>
      <c r="D2636" t="s">
        <v>34</v>
      </c>
      <c r="E2636" t="s">
        <v>520</v>
      </c>
    </row>
    <row r="2637" spans="1:5" x14ac:dyDescent="0.25">
      <c r="A2637" t="s">
        <v>3146</v>
      </c>
      <c r="B2637" t="s">
        <v>14</v>
      </c>
      <c r="C2637" t="s">
        <v>14</v>
      </c>
      <c r="D2637" t="s">
        <v>34</v>
      </c>
      <c r="E2637" t="s">
        <v>520</v>
      </c>
    </row>
    <row r="2638" spans="1:5" x14ac:dyDescent="0.25">
      <c r="A2638" t="s">
        <v>3149</v>
      </c>
      <c r="B2638" t="s">
        <v>14</v>
      </c>
      <c r="C2638" t="s">
        <v>14</v>
      </c>
      <c r="D2638" t="s">
        <v>69</v>
      </c>
      <c r="E2638" t="s">
        <v>520</v>
      </c>
    </row>
    <row r="2639" spans="1:5" x14ac:dyDescent="0.25">
      <c r="A2639" t="s">
        <v>3148</v>
      </c>
      <c r="B2639" t="s">
        <v>14</v>
      </c>
      <c r="C2639" t="s">
        <v>14</v>
      </c>
      <c r="D2639" t="s">
        <v>69</v>
      </c>
      <c r="E2639" t="s">
        <v>520</v>
      </c>
    </row>
    <row r="2640" spans="1:5" x14ac:dyDescent="0.25">
      <c r="A2640" t="s">
        <v>3150</v>
      </c>
      <c r="B2640" t="s">
        <v>14</v>
      </c>
      <c r="C2640" t="s">
        <v>14</v>
      </c>
      <c r="D2640" t="s">
        <v>69</v>
      </c>
      <c r="E2640" t="s">
        <v>520</v>
      </c>
    </row>
    <row r="2641" spans="1:5" x14ac:dyDescent="0.25">
      <c r="A2641" t="s">
        <v>3151</v>
      </c>
      <c r="B2641" t="s">
        <v>14</v>
      </c>
      <c r="C2641" t="s">
        <v>14</v>
      </c>
      <c r="D2641" t="s">
        <v>64</v>
      </c>
      <c r="E2641" t="s">
        <v>517</v>
      </c>
    </row>
    <row r="2642" spans="1:5" x14ac:dyDescent="0.25">
      <c r="A2642" t="s">
        <v>3152</v>
      </c>
      <c r="B2642" t="s">
        <v>14</v>
      </c>
      <c r="C2642" t="s">
        <v>14</v>
      </c>
      <c r="D2642" t="s">
        <v>64</v>
      </c>
      <c r="E2642" t="s">
        <v>637</v>
      </c>
    </row>
    <row r="2643" spans="1:5" x14ac:dyDescent="0.25">
      <c r="A2643" t="s">
        <v>3153</v>
      </c>
      <c r="B2643" t="s">
        <v>14</v>
      </c>
      <c r="C2643" t="s">
        <v>14</v>
      </c>
      <c r="D2643" t="s">
        <v>34</v>
      </c>
      <c r="E2643" t="s">
        <v>520</v>
      </c>
    </row>
    <row r="2644" spans="1:5" x14ac:dyDescent="0.25">
      <c r="A2644" t="s">
        <v>3154</v>
      </c>
      <c r="B2644" t="s">
        <v>14</v>
      </c>
      <c r="C2644" t="s">
        <v>14</v>
      </c>
      <c r="D2644" t="s">
        <v>34</v>
      </c>
      <c r="E2644" t="s">
        <v>520</v>
      </c>
    </row>
    <row r="2645" spans="1:5" x14ac:dyDescent="0.25">
      <c r="A2645" t="s">
        <v>3156</v>
      </c>
      <c r="B2645" t="s">
        <v>14</v>
      </c>
      <c r="C2645" t="s">
        <v>14</v>
      </c>
      <c r="D2645" t="s">
        <v>34</v>
      </c>
      <c r="E2645" t="s">
        <v>520</v>
      </c>
    </row>
    <row r="2646" spans="1:5" x14ac:dyDescent="0.25">
      <c r="A2646" t="s">
        <v>3155</v>
      </c>
      <c r="B2646" t="s">
        <v>14</v>
      </c>
      <c r="C2646" t="s">
        <v>14</v>
      </c>
      <c r="D2646" t="s">
        <v>34</v>
      </c>
      <c r="E2646" t="s">
        <v>520</v>
      </c>
    </row>
    <row r="2647" spans="1:5" x14ac:dyDescent="0.25">
      <c r="A2647" t="s">
        <v>3157</v>
      </c>
      <c r="B2647" t="s">
        <v>14</v>
      </c>
      <c r="C2647" t="s">
        <v>14</v>
      </c>
      <c r="D2647" t="s">
        <v>34</v>
      </c>
      <c r="E2647" t="s">
        <v>520</v>
      </c>
    </row>
    <row r="2648" spans="1:5" x14ac:dyDescent="0.25">
      <c r="A2648" t="s">
        <v>3158</v>
      </c>
      <c r="B2648" t="s">
        <v>14</v>
      </c>
      <c r="C2648" t="s">
        <v>14</v>
      </c>
      <c r="D2648" t="s">
        <v>34</v>
      </c>
      <c r="E2648" t="s">
        <v>520</v>
      </c>
    </row>
    <row r="2649" spans="1:5" x14ac:dyDescent="0.25">
      <c r="A2649" t="s">
        <v>3161</v>
      </c>
      <c r="B2649" t="s">
        <v>14</v>
      </c>
      <c r="C2649" t="s">
        <v>14</v>
      </c>
      <c r="D2649" t="s">
        <v>34</v>
      </c>
      <c r="E2649" t="s">
        <v>520</v>
      </c>
    </row>
    <row r="2650" spans="1:5" x14ac:dyDescent="0.25">
      <c r="A2650" t="s">
        <v>3160</v>
      </c>
      <c r="B2650" t="s">
        <v>14</v>
      </c>
      <c r="C2650" t="s">
        <v>14</v>
      </c>
      <c r="D2650" t="s">
        <v>34</v>
      </c>
      <c r="E2650" t="s">
        <v>520</v>
      </c>
    </row>
    <row r="2651" spans="1:5" x14ac:dyDescent="0.25">
      <c r="A2651" t="s">
        <v>3159</v>
      </c>
      <c r="B2651" t="s">
        <v>14</v>
      </c>
      <c r="C2651" t="s">
        <v>14</v>
      </c>
      <c r="D2651" t="s">
        <v>34</v>
      </c>
      <c r="E2651" t="s">
        <v>520</v>
      </c>
    </row>
    <row r="2652" spans="1:5" x14ac:dyDescent="0.25">
      <c r="A2652" t="s">
        <v>3163</v>
      </c>
      <c r="B2652" t="s">
        <v>14</v>
      </c>
      <c r="C2652" t="s">
        <v>14</v>
      </c>
      <c r="D2652" t="s">
        <v>34</v>
      </c>
      <c r="E2652" t="s">
        <v>518</v>
      </c>
    </row>
    <row r="2653" spans="1:5" x14ac:dyDescent="0.25">
      <c r="A2653" t="s">
        <v>3162</v>
      </c>
      <c r="B2653" t="s">
        <v>14</v>
      </c>
      <c r="C2653" t="s">
        <v>14</v>
      </c>
      <c r="D2653" t="s">
        <v>34</v>
      </c>
      <c r="E2653" t="s">
        <v>520</v>
      </c>
    </row>
    <row r="2654" spans="1:5" x14ac:dyDescent="0.25">
      <c r="A2654" t="s">
        <v>3164</v>
      </c>
      <c r="B2654" t="s">
        <v>14</v>
      </c>
      <c r="C2654" t="s">
        <v>14</v>
      </c>
      <c r="D2654" t="s">
        <v>34</v>
      </c>
      <c r="E2654" t="s">
        <v>520</v>
      </c>
    </row>
    <row r="2655" spans="1:5" x14ac:dyDescent="0.25">
      <c r="A2655" t="s">
        <v>3165</v>
      </c>
      <c r="B2655" t="s">
        <v>14</v>
      </c>
      <c r="C2655" t="s">
        <v>14</v>
      </c>
      <c r="D2655" t="s">
        <v>34</v>
      </c>
      <c r="E2655" t="s">
        <v>520</v>
      </c>
    </row>
    <row r="2656" spans="1:5" x14ac:dyDescent="0.25">
      <c r="A2656" t="s">
        <v>3167</v>
      </c>
      <c r="B2656" t="s">
        <v>14</v>
      </c>
      <c r="C2656" t="s">
        <v>14</v>
      </c>
      <c r="D2656" t="s">
        <v>64</v>
      </c>
      <c r="E2656" t="s">
        <v>517</v>
      </c>
    </row>
    <row r="2657" spans="1:5" x14ac:dyDescent="0.25">
      <c r="A2657" t="s">
        <v>3166</v>
      </c>
      <c r="B2657" t="s">
        <v>14</v>
      </c>
      <c r="C2657" t="s">
        <v>14</v>
      </c>
      <c r="D2657" t="s">
        <v>64</v>
      </c>
      <c r="E2657" t="s">
        <v>635</v>
      </c>
    </row>
    <row r="2658" spans="1:5" x14ac:dyDescent="0.25">
      <c r="A2658" t="s">
        <v>3169</v>
      </c>
      <c r="B2658" t="s">
        <v>14</v>
      </c>
      <c r="C2658" t="s">
        <v>14</v>
      </c>
      <c r="D2658" t="s">
        <v>34</v>
      </c>
      <c r="E2658" t="s">
        <v>520</v>
      </c>
    </row>
    <row r="2659" spans="1:5" x14ac:dyDescent="0.25">
      <c r="A2659" t="s">
        <v>3168</v>
      </c>
      <c r="B2659" t="s">
        <v>14</v>
      </c>
      <c r="C2659" t="s">
        <v>14</v>
      </c>
      <c r="D2659" t="s">
        <v>34</v>
      </c>
      <c r="E2659" t="s">
        <v>520</v>
      </c>
    </row>
    <row r="2660" spans="1:5" x14ac:dyDescent="0.25">
      <c r="A2660" t="s">
        <v>3171</v>
      </c>
      <c r="B2660" t="s">
        <v>14</v>
      </c>
      <c r="C2660" t="s">
        <v>14</v>
      </c>
      <c r="D2660" t="s">
        <v>34</v>
      </c>
      <c r="E2660" t="s">
        <v>520</v>
      </c>
    </row>
    <row r="2661" spans="1:5" x14ac:dyDescent="0.25">
      <c r="A2661" t="s">
        <v>3170</v>
      </c>
      <c r="B2661" t="s">
        <v>14</v>
      </c>
      <c r="C2661" t="s">
        <v>14</v>
      </c>
      <c r="D2661" t="s">
        <v>34</v>
      </c>
      <c r="E2661" t="s">
        <v>520</v>
      </c>
    </row>
    <row r="2662" spans="1:5" x14ac:dyDescent="0.25">
      <c r="A2662" t="s">
        <v>3172</v>
      </c>
      <c r="B2662" t="s">
        <v>14</v>
      </c>
      <c r="C2662" t="s">
        <v>14</v>
      </c>
      <c r="D2662" t="s">
        <v>34</v>
      </c>
      <c r="E2662" t="s">
        <v>520</v>
      </c>
    </row>
    <row r="2663" spans="1:5" x14ac:dyDescent="0.25">
      <c r="A2663" t="s">
        <v>3173</v>
      </c>
      <c r="B2663" t="s">
        <v>14</v>
      </c>
      <c r="C2663" t="s">
        <v>14</v>
      </c>
      <c r="D2663" t="s">
        <v>34</v>
      </c>
      <c r="E2663" t="s">
        <v>520</v>
      </c>
    </row>
    <row r="2664" spans="1:5" x14ac:dyDescent="0.25">
      <c r="A2664" t="s">
        <v>3174</v>
      </c>
      <c r="B2664" t="s">
        <v>14</v>
      </c>
      <c r="C2664" t="s">
        <v>14</v>
      </c>
      <c r="D2664" t="s">
        <v>34</v>
      </c>
      <c r="E2664" t="s">
        <v>520</v>
      </c>
    </row>
    <row r="2665" spans="1:5" x14ac:dyDescent="0.25">
      <c r="A2665" t="s">
        <v>3176</v>
      </c>
      <c r="B2665" t="s">
        <v>14</v>
      </c>
      <c r="C2665" t="s">
        <v>14</v>
      </c>
      <c r="D2665" t="s">
        <v>34</v>
      </c>
      <c r="E2665" t="s">
        <v>520</v>
      </c>
    </row>
    <row r="2666" spans="1:5" x14ac:dyDescent="0.25">
      <c r="A2666" t="s">
        <v>3175</v>
      </c>
      <c r="B2666" t="s">
        <v>14</v>
      </c>
      <c r="C2666" t="s">
        <v>14</v>
      </c>
      <c r="D2666" t="s">
        <v>34</v>
      </c>
      <c r="E2666" t="s">
        <v>520</v>
      </c>
    </row>
    <row r="2667" spans="1:5" x14ac:dyDescent="0.25">
      <c r="A2667" t="s">
        <v>3177</v>
      </c>
      <c r="B2667" t="s">
        <v>14</v>
      </c>
      <c r="C2667" t="s">
        <v>14</v>
      </c>
      <c r="D2667" t="s">
        <v>64</v>
      </c>
      <c r="E2667" t="s">
        <v>517</v>
      </c>
    </row>
    <row r="2668" spans="1:5" x14ac:dyDescent="0.25">
      <c r="A2668" t="s">
        <v>3179</v>
      </c>
      <c r="B2668" t="s">
        <v>14</v>
      </c>
      <c r="C2668" t="s">
        <v>14</v>
      </c>
      <c r="D2668" t="s">
        <v>64</v>
      </c>
      <c r="E2668" t="s">
        <v>517</v>
      </c>
    </row>
    <row r="2669" spans="1:5" x14ac:dyDescent="0.25">
      <c r="A2669" t="s">
        <v>3178</v>
      </c>
      <c r="B2669" t="s">
        <v>14</v>
      </c>
      <c r="C2669" t="s">
        <v>14</v>
      </c>
      <c r="D2669" t="s">
        <v>64</v>
      </c>
      <c r="E2669" t="s">
        <v>517</v>
      </c>
    </row>
    <row r="2670" spans="1:5" x14ac:dyDescent="0.25">
      <c r="A2670" t="s">
        <v>3180</v>
      </c>
      <c r="B2670" t="s">
        <v>14</v>
      </c>
      <c r="C2670" t="s">
        <v>14</v>
      </c>
      <c r="D2670" t="s">
        <v>34</v>
      </c>
      <c r="E2670" t="s">
        <v>520</v>
      </c>
    </row>
    <row r="2671" spans="1:5" x14ac:dyDescent="0.25">
      <c r="A2671" t="s">
        <v>3181</v>
      </c>
      <c r="B2671" t="s">
        <v>14</v>
      </c>
      <c r="C2671" t="s">
        <v>14</v>
      </c>
      <c r="D2671" t="s">
        <v>34</v>
      </c>
      <c r="E2671" t="s">
        <v>520</v>
      </c>
    </row>
    <row r="2672" spans="1:5" x14ac:dyDescent="0.25">
      <c r="A2672" t="s">
        <v>3182</v>
      </c>
      <c r="B2672" t="s">
        <v>14</v>
      </c>
      <c r="C2672" t="s">
        <v>14</v>
      </c>
      <c r="D2672" t="s">
        <v>64</v>
      </c>
      <c r="E2672" t="s">
        <v>517</v>
      </c>
    </row>
    <row r="2673" spans="1:5" x14ac:dyDescent="0.25">
      <c r="A2673" t="s">
        <v>3184</v>
      </c>
      <c r="B2673" t="s">
        <v>14</v>
      </c>
      <c r="C2673" t="s">
        <v>14</v>
      </c>
      <c r="D2673" t="s">
        <v>34</v>
      </c>
      <c r="E2673" t="s">
        <v>520</v>
      </c>
    </row>
    <row r="2674" spans="1:5" x14ac:dyDescent="0.25">
      <c r="A2674" t="s">
        <v>3183</v>
      </c>
      <c r="B2674" t="s">
        <v>14</v>
      </c>
      <c r="C2674" t="s">
        <v>14</v>
      </c>
      <c r="D2674" t="s">
        <v>34</v>
      </c>
      <c r="E2674" t="s">
        <v>520</v>
      </c>
    </row>
    <row r="2675" spans="1:5" x14ac:dyDescent="0.25">
      <c r="A2675" t="s">
        <v>3185</v>
      </c>
      <c r="B2675" t="s">
        <v>14</v>
      </c>
      <c r="C2675" t="s">
        <v>14</v>
      </c>
      <c r="D2675" t="s">
        <v>34</v>
      </c>
      <c r="E2675" t="s">
        <v>520</v>
      </c>
    </row>
    <row r="2676" spans="1:5" x14ac:dyDescent="0.25">
      <c r="A2676" t="s">
        <v>3186</v>
      </c>
      <c r="B2676" t="s">
        <v>14</v>
      </c>
      <c r="C2676" t="s">
        <v>14</v>
      </c>
      <c r="D2676" t="s">
        <v>34</v>
      </c>
      <c r="E2676" t="s">
        <v>520</v>
      </c>
    </row>
    <row r="2677" spans="1:5" x14ac:dyDescent="0.25">
      <c r="A2677" t="s">
        <v>3188</v>
      </c>
      <c r="B2677" t="s">
        <v>14</v>
      </c>
      <c r="C2677" t="s">
        <v>14</v>
      </c>
      <c r="D2677" t="s">
        <v>34</v>
      </c>
      <c r="E2677" t="s">
        <v>520</v>
      </c>
    </row>
    <row r="2678" spans="1:5" x14ac:dyDescent="0.25">
      <c r="A2678" t="s">
        <v>3187</v>
      </c>
      <c r="B2678" t="s">
        <v>14</v>
      </c>
      <c r="C2678" t="s">
        <v>14</v>
      </c>
      <c r="D2678" t="s">
        <v>34</v>
      </c>
      <c r="E2678" t="s">
        <v>520</v>
      </c>
    </row>
    <row r="2679" spans="1:5" x14ac:dyDescent="0.25">
      <c r="A2679" t="s">
        <v>3189</v>
      </c>
      <c r="B2679" t="s">
        <v>14</v>
      </c>
      <c r="C2679" t="s">
        <v>14</v>
      </c>
      <c r="D2679" t="s">
        <v>64</v>
      </c>
      <c r="E2679" t="s">
        <v>517</v>
      </c>
    </row>
    <row r="2680" spans="1:5" x14ac:dyDescent="0.25">
      <c r="A2680" t="s">
        <v>3191</v>
      </c>
      <c r="B2680" t="s">
        <v>14</v>
      </c>
      <c r="C2680" t="s">
        <v>14</v>
      </c>
      <c r="D2680" t="s">
        <v>34</v>
      </c>
      <c r="E2680" t="s">
        <v>520</v>
      </c>
    </row>
    <row r="2681" spans="1:5" x14ac:dyDescent="0.25">
      <c r="A2681" t="s">
        <v>3190</v>
      </c>
      <c r="B2681" t="s">
        <v>14</v>
      </c>
      <c r="C2681" t="s">
        <v>14</v>
      </c>
      <c r="D2681" t="s">
        <v>34</v>
      </c>
      <c r="E2681" t="s">
        <v>520</v>
      </c>
    </row>
    <row r="2682" spans="1:5" x14ac:dyDescent="0.25">
      <c r="A2682" t="s">
        <v>3192</v>
      </c>
      <c r="B2682" t="s">
        <v>14</v>
      </c>
      <c r="C2682" t="s">
        <v>14</v>
      </c>
      <c r="D2682" t="s">
        <v>34</v>
      </c>
      <c r="E2682" t="s">
        <v>520</v>
      </c>
    </row>
    <row r="2683" spans="1:5" x14ac:dyDescent="0.25">
      <c r="A2683" t="s">
        <v>3193</v>
      </c>
      <c r="B2683" t="s">
        <v>14</v>
      </c>
      <c r="C2683" t="s">
        <v>14</v>
      </c>
      <c r="D2683" t="s">
        <v>64</v>
      </c>
      <c r="E2683" t="s">
        <v>517</v>
      </c>
    </row>
    <row r="2684" spans="1:5" x14ac:dyDescent="0.25">
      <c r="A2684" t="s">
        <v>3195</v>
      </c>
      <c r="B2684" t="s">
        <v>14</v>
      </c>
      <c r="C2684" t="s">
        <v>14</v>
      </c>
      <c r="D2684" t="s">
        <v>64</v>
      </c>
      <c r="E2684" t="s">
        <v>517</v>
      </c>
    </row>
    <row r="2685" spans="1:5" x14ac:dyDescent="0.25">
      <c r="A2685" t="s">
        <v>3194</v>
      </c>
      <c r="B2685" t="s">
        <v>14</v>
      </c>
      <c r="C2685" t="s">
        <v>14</v>
      </c>
      <c r="D2685" t="s">
        <v>64</v>
      </c>
      <c r="E2685" t="s">
        <v>517</v>
      </c>
    </row>
    <row r="2686" spans="1:5" x14ac:dyDescent="0.25">
      <c r="A2686" t="s">
        <v>3196</v>
      </c>
      <c r="B2686" t="s">
        <v>14</v>
      </c>
      <c r="C2686" t="s">
        <v>14</v>
      </c>
      <c r="D2686" t="s">
        <v>69</v>
      </c>
      <c r="E2686" t="s">
        <v>520</v>
      </c>
    </row>
    <row r="2687" spans="1:5" x14ac:dyDescent="0.25">
      <c r="A2687" t="s">
        <v>3197</v>
      </c>
      <c r="B2687" t="s">
        <v>14</v>
      </c>
      <c r="C2687" t="s">
        <v>14</v>
      </c>
      <c r="D2687" t="s">
        <v>69</v>
      </c>
      <c r="E2687" t="s">
        <v>520</v>
      </c>
    </row>
    <row r="2688" spans="1:5" x14ac:dyDescent="0.25">
      <c r="A2688" t="s">
        <v>3198</v>
      </c>
      <c r="B2688" t="s">
        <v>14</v>
      </c>
      <c r="C2688" t="s">
        <v>14</v>
      </c>
      <c r="D2688" t="s">
        <v>64</v>
      </c>
      <c r="E2688" t="s">
        <v>517</v>
      </c>
    </row>
    <row r="2689" spans="1:5" x14ac:dyDescent="0.25">
      <c r="A2689" t="s">
        <v>3199</v>
      </c>
      <c r="B2689" t="s">
        <v>14</v>
      </c>
      <c r="C2689" t="s">
        <v>14</v>
      </c>
      <c r="D2689" t="s">
        <v>69</v>
      </c>
      <c r="E2689" t="s">
        <v>520</v>
      </c>
    </row>
    <row r="2690" spans="1:5" x14ac:dyDescent="0.25">
      <c r="A2690" t="s">
        <v>3200</v>
      </c>
      <c r="B2690" t="s">
        <v>14</v>
      </c>
      <c r="C2690" t="s">
        <v>14</v>
      </c>
      <c r="D2690" t="s">
        <v>34</v>
      </c>
      <c r="E2690" t="s">
        <v>520</v>
      </c>
    </row>
    <row r="2691" spans="1:5" x14ac:dyDescent="0.25">
      <c r="A2691" t="s">
        <v>3201</v>
      </c>
      <c r="B2691" t="s">
        <v>14</v>
      </c>
      <c r="C2691" t="s">
        <v>14</v>
      </c>
      <c r="D2691" t="s">
        <v>34</v>
      </c>
      <c r="E2691" t="s">
        <v>520</v>
      </c>
    </row>
    <row r="2692" spans="1:5" x14ac:dyDescent="0.25">
      <c r="A2692" t="s">
        <v>3202</v>
      </c>
      <c r="B2692" t="s">
        <v>14</v>
      </c>
      <c r="C2692" t="s">
        <v>14</v>
      </c>
      <c r="D2692" t="s">
        <v>34</v>
      </c>
      <c r="E2692" t="s">
        <v>520</v>
      </c>
    </row>
    <row r="2693" spans="1:5" x14ac:dyDescent="0.25">
      <c r="A2693" t="s">
        <v>3204</v>
      </c>
      <c r="B2693" t="s">
        <v>14</v>
      </c>
      <c r="C2693" t="s">
        <v>14</v>
      </c>
      <c r="D2693" t="s">
        <v>34</v>
      </c>
      <c r="E2693" t="s">
        <v>520</v>
      </c>
    </row>
    <row r="2694" spans="1:5" x14ac:dyDescent="0.25">
      <c r="A2694" t="s">
        <v>3203</v>
      </c>
      <c r="B2694" t="s">
        <v>14</v>
      </c>
      <c r="C2694" t="s">
        <v>14</v>
      </c>
      <c r="D2694" t="s">
        <v>34</v>
      </c>
      <c r="E2694" t="s">
        <v>520</v>
      </c>
    </row>
    <row r="2695" spans="1:5" x14ac:dyDescent="0.25">
      <c r="A2695" t="s">
        <v>3207</v>
      </c>
      <c r="B2695" t="s">
        <v>14</v>
      </c>
      <c r="C2695" t="s">
        <v>14</v>
      </c>
      <c r="D2695" t="s">
        <v>64</v>
      </c>
      <c r="E2695" t="s">
        <v>635</v>
      </c>
    </row>
    <row r="2696" spans="1:5" x14ac:dyDescent="0.25">
      <c r="A2696" t="s">
        <v>3205</v>
      </c>
      <c r="B2696" t="s">
        <v>14</v>
      </c>
      <c r="C2696" t="s">
        <v>14</v>
      </c>
      <c r="D2696" t="s">
        <v>64</v>
      </c>
      <c r="E2696" t="s">
        <v>635</v>
      </c>
    </row>
    <row r="2697" spans="1:5" x14ac:dyDescent="0.25">
      <c r="A2697" t="s">
        <v>3206</v>
      </c>
      <c r="B2697" t="s">
        <v>14</v>
      </c>
      <c r="C2697" t="s">
        <v>14</v>
      </c>
      <c r="D2697" t="s">
        <v>64</v>
      </c>
      <c r="E2697" t="s">
        <v>635</v>
      </c>
    </row>
    <row r="2698" spans="1:5" x14ac:dyDescent="0.25">
      <c r="A2698" t="s">
        <v>3208</v>
      </c>
      <c r="B2698" t="s">
        <v>14</v>
      </c>
      <c r="C2698" t="s">
        <v>14</v>
      </c>
      <c r="D2698" t="s">
        <v>34</v>
      </c>
      <c r="E2698" t="s">
        <v>520</v>
      </c>
    </row>
    <row r="2699" spans="1:5" x14ac:dyDescent="0.25">
      <c r="A2699" t="s">
        <v>3209</v>
      </c>
      <c r="B2699" t="s">
        <v>14</v>
      </c>
      <c r="C2699" t="s">
        <v>14</v>
      </c>
      <c r="D2699" t="s">
        <v>34</v>
      </c>
      <c r="E2699" t="s">
        <v>520</v>
      </c>
    </row>
    <row r="2700" spans="1:5" x14ac:dyDescent="0.25">
      <c r="A2700" t="s">
        <v>3210</v>
      </c>
      <c r="B2700" t="s">
        <v>14</v>
      </c>
      <c r="C2700" t="s">
        <v>14</v>
      </c>
      <c r="D2700" t="s">
        <v>34</v>
      </c>
      <c r="E2700" t="s">
        <v>520</v>
      </c>
    </row>
    <row r="2701" spans="1:5" x14ac:dyDescent="0.25">
      <c r="A2701" t="s">
        <v>3211</v>
      </c>
      <c r="B2701" t="s">
        <v>14</v>
      </c>
      <c r="C2701" t="s">
        <v>14</v>
      </c>
      <c r="D2701" t="s">
        <v>64</v>
      </c>
      <c r="E2701" t="s">
        <v>517</v>
      </c>
    </row>
    <row r="2702" spans="1:5" x14ac:dyDescent="0.25">
      <c r="A2702" t="s">
        <v>3212</v>
      </c>
      <c r="B2702" t="s">
        <v>14</v>
      </c>
      <c r="C2702" t="s">
        <v>14</v>
      </c>
      <c r="D2702" t="s">
        <v>64</v>
      </c>
      <c r="E2702" t="s">
        <v>517</v>
      </c>
    </row>
    <row r="2703" spans="1:5" x14ac:dyDescent="0.25">
      <c r="A2703" t="s">
        <v>3214</v>
      </c>
      <c r="B2703" t="s">
        <v>14</v>
      </c>
      <c r="C2703" t="s">
        <v>14</v>
      </c>
      <c r="D2703" t="s">
        <v>34</v>
      </c>
      <c r="E2703" t="s">
        <v>520</v>
      </c>
    </row>
    <row r="2704" spans="1:5" x14ac:dyDescent="0.25">
      <c r="A2704" t="s">
        <v>3213</v>
      </c>
      <c r="B2704" t="s">
        <v>14</v>
      </c>
      <c r="C2704" t="s">
        <v>14</v>
      </c>
      <c r="D2704" t="s">
        <v>34</v>
      </c>
      <c r="E2704" t="s">
        <v>520</v>
      </c>
    </row>
    <row r="2705" spans="1:5" x14ac:dyDescent="0.25">
      <c r="A2705" t="s">
        <v>3216</v>
      </c>
      <c r="B2705" t="s">
        <v>14</v>
      </c>
      <c r="C2705" t="s">
        <v>14</v>
      </c>
      <c r="D2705" t="s">
        <v>64</v>
      </c>
      <c r="E2705" t="s">
        <v>517</v>
      </c>
    </row>
    <row r="2706" spans="1:5" x14ac:dyDescent="0.25">
      <c r="A2706" t="s">
        <v>3215</v>
      </c>
      <c r="B2706" t="s">
        <v>14</v>
      </c>
      <c r="C2706" t="s">
        <v>14</v>
      </c>
      <c r="D2706" t="s">
        <v>64</v>
      </c>
      <c r="E2706" t="s">
        <v>517</v>
      </c>
    </row>
    <row r="2707" spans="1:5" x14ac:dyDescent="0.25">
      <c r="A2707" t="s">
        <v>3218</v>
      </c>
      <c r="B2707" t="s">
        <v>14</v>
      </c>
      <c r="C2707" t="s">
        <v>14</v>
      </c>
      <c r="D2707" t="s">
        <v>34</v>
      </c>
      <c r="E2707" t="s">
        <v>520</v>
      </c>
    </row>
    <row r="2708" spans="1:5" x14ac:dyDescent="0.25">
      <c r="A2708" t="s">
        <v>3219</v>
      </c>
      <c r="B2708" t="s">
        <v>14</v>
      </c>
      <c r="C2708" t="s">
        <v>14</v>
      </c>
      <c r="D2708" t="s">
        <v>34</v>
      </c>
      <c r="E2708" t="s">
        <v>520</v>
      </c>
    </row>
    <row r="2709" spans="1:5" x14ac:dyDescent="0.25">
      <c r="A2709" t="s">
        <v>3217</v>
      </c>
      <c r="B2709" t="s">
        <v>14</v>
      </c>
      <c r="C2709" t="s">
        <v>14</v>
      </c>
      <c r="D2709" t="s">
        <v>34</v>
      </c>
      <c r="E2709" t="s">
        <v>520</v>
      </c>
    </row>
    <row r="2710" spans="1:5" x14ac:dyDescent="0.25">
      <c r="A2710" t="s">
        <v>3220</v>
      </c>
      <c r="B2710" t="s">
        <v>14</v>
      </c>
      <c r="C2710" t="s">
        <v>14</v>
      </c>
      <c r="D2710" t="s">
        <v>69</v>
      </c>
      <c r="E2710" t="s">
        <v>520</v>
      </c>
    </row>
    <row r="2711" spans="1:5" x14ac:dyDescent="0.25">
      <c r="A2711" t="s">
        <v>3221</v>
      </c>
      <c r="B2711" t="s">
        <v>14</v>
      </c>
      <c r="C2711" t="s">
        <v>14</v>
      </c>
      <c r="D2711" t="s">
        <v>69</v>
      </c>
      <c r="E2711" t="s">
        <v>520</v>
      </c>
    </row>
    <row r="2712" spans="1:5" x14ac:dyDescent="0.25">
      <c r="A2712" t="s">
        <v>3223</v>
      </c>
      <c r="B2712" t="s">
        <v>14</v>
      </c>
      <c r="C2712" t="s">
        <v>14</v>
      </c>
      <c r="D2712" t="s">
        <v>34</v>
      </c>
      <c r="E2712" t="s">
        <v>520</v>
      </c>
    </row>
    <row r="2713" spans="1:5" x14ac:dyDescent="0.25">
      <c r="A2713" t="s">
        <v>3222</v>
      </c>
      <c r="B2713" t="s">
        <v>14</v>
      </c>
      <c r="C2713" t="s">
        <v>14</v>
      </c>
      <c r="D2713" t="s">
        <v>34</v>
      </c>
      <c r="E2713" t="s">
        <v>520</v>
      </c>
    </row>
    <row r="2714" spans="1:5" x14ac:dyDescent="0.25">
      <c r="A2714" t="s">
        <v>3224</v>
      </c>
      <c r="B2714" t="s">
        <v>14</v>
      </c>
      <c r="C2714" t="s">
        <v>14</v>
      </c>
      <c r="D2714" t="s">
        <v>34</v>
      </c>
      <c r="E2714" t="s">
        <v>520</v>
      </c>
    </row>
    <row r="2715" spans="1:5" x14ac:dyDescent="0.25">
      <c r="A2715" t="s">
        <v>3225</v>
      </c>
      <c r="B2715" t="s">
        <v>14</v>
      </c>
      <c r="C2715" t="s">
        <v>14</v>
      </c>
      <c r="D2715" t="s">
        <v>34</v>
      </c>
      <c r="E2715" t="s">
        <v>520</v>
      </c>
    </row>
    <row r="2716" spans="1:5" x14ac:dyDescent="0.25">
      <c r="A2716" t="s">
        <v>3228</v>
      </c>
      <c r="B2716" t="s">
        <v>14</v>
      </c>
      <c r="C2716" t="s">
        <v>14</v>
      </c>
      <c r="D2716" t="s">
        <v>34</v>
      </c>
      <c r="E2716" t="s">
        <v>520</v>
      </c>
    </row>
    <row r="2717" spans="1:5" x14ac:dyDescent="0.25">
      <c r="A2717" t="s">
        <v>3226</v>
      </c>
      <c r="B2717" t="s">
        <v>14</v>
      </c>
      <c r="C2717" t="s">
        <v>14</v>
      </c>
      <c r="D2717" t="s">
        <v>34</v>
      </c>
      <c r="E2717" t="s">
        <v>520</v>
      </c>
    </row>
    <row r="2718" spans="1:5" x14ac:dyDescent="0.25">
      <c r="A2718" t="s">
        <v>3227</v>
      </c>
      <c r="B2718" t="s">
        <v>14</v>
      </c>
      <c r="C2718" t="s">
        <v>14</v>
      </c>
      <c r="D2718" t="s">
        <v>34</v>
      </c>
      <c r="E2718" t="s">
        <v>520</v>
      </c>
    </row>
    <row r="2719" spans="1:5" x14ac:dyDescent="0.25">
      <c r="A2719" t="s">
        <v>3230</v>
      </c>
      <c r="B2719" t="s">
        <v>14</v>
      </c>
      <c r="C2719" t="s">
        <v>14</v>
      </c>
      <c r="D2719" t="s">
        <v>34</v>
      </c>
      <c r="E2719" t="s">
        <v>520</v>
      </c>
    </row>
    <row r="2720" spans="1:5" x14ac:dyDescent="0.25">
      <c r="A2720" t="s">
        <v>3229</v>
      </c>
      <c r="B2720" t="s">
        <v>14</v>
      </c>
      <c r="C2720" t="s">
        <v>14</v>
      </c>
      <c r="D2720" t="s">
        <v>34</v>
      </c>
      <c r="E2720" t="s">
        <v>520</v>
      </c>
    </row>
    <row r="2721" spans="1:5" x14ac:dyDescent="0.25">
      <c r="A2721" t="s">
        <v>3231</v>
      </c>
      <c r="B2721" t="s">
        <v>14</v>
      </c>
      <c r="C2721" t="s">
        <v>14</v>
      </c>
      <c r="D2721" t="s">
        <v>34</v>
      </c>
      <c r="E2721" t="s">
        <v>520</v>
      </c>
    </row>
    <row r="2722" spans="1:5" x14ac:dyDescent="0.25">
      <c r="A2722" t="s">
        <v>3232</v>
      </c>
      <c r="B2722" t="s">
        <v>14</v>
      </c>
      <c r="C2722" t="s">
        <v>14</v>
      </c>
      <c r="D2722" t="s">
        <v>34</v>
      </c>
      <c r="E2722" t="s">
        <v>637</v>
      </c>
    </row>
    <row r="2723" spans="1:5" x14ac:dyDescent="0.25">
      <c r="A2723" t="s">
        <v>3233</v>
      </c>
      <c r="B2723" t="s">
        <v>14</v>
      </c>
      <c r="C2723" t="s">
        <v>14</v>
      </c>
      <c r="D2723" t="s">
        <v>34</v>
      </c>
      <c r="E2723" t="s">
        <v>520</v>
      </c>
    </row>
    <row r="2724" spans="1:5" x14ac:dyDescent="0.25">
      <c r="A2724" t="s">
        <v>3235</v>
      </c>
      <c r="B2724" t="s">
        <v>14</v>
      </c>
      <c r="C2724" t="s">
        <v>14</v>
      </c>
      <c r="D2724" t="s">
        <v>34</v>
      </c>
      <c r="E2724" t="s">
        <v>520</v>
      </c>
    </row>
    <row r="2725" spans="1:5" x14ac:dyDescent="0.25">
      <c r="A2725" t="s">
        <v>3234</v>
      </c>
      <c r="B2725" t="s">
        <v>14</v>
      </c>
      <c r="C2725" t="s">
        <v>14</v>
      </c>
      <c r="D2725" t="s">
        <v>34</v>
      </c>
      <c r="E2725" t="s">
        <v>520</v>
      </c>
    </row>
    <row r="2726" spans="1:5" x14ac:dyDescent="0.25">
      <c r="A2726" t="s">
        <v>3236</v>
      </c>
      <c r="B2726" t="s">
        <v>14</v>
      </c>
      <c r="C2726" t="s">
        <v>14</v>
      </c>
      <c r="D2726" t="s">
        <v>34</v>
      </c>
      <c r="E2726" t="s">
        <v>520</v>
      </c>
    </row>
    <row r="2727" spans="1:5" x14ac:dyDescent="0.25">
      <c r="A2727" t="s">
        <v>3237</v>
      </c>
      <c r="B2727" t="s">
        <v>14</v>
      </c>
      <c r="C2727" t="s">
        <v>14</v>
      </c>
      <c r="D2727" t="s">
        <v>34</v>
      </c>
      <c r="E2727" t="s">
        <v>520</v>
      </c>
    </row>
    <row r="2728" spans="1:5" x14ac:dyDescent="0.25">
      <c r="A2728" t="s">
        <v>3238</v>
      </c>
      <c r="B2728" t="s">
        <v>14</v>
      </c>
      <c r="C2728" t="s">
        <v>14</v>
      </c>
      <c r="D2728" t="s">
        <v>34</v>
      </c>
      <c r="E2728" t="s">
        <v>520</v>
      </c>
    </row>
    <row r="2729" spans="1:5" x14ac:dyDescent="0.25">
      <c r="A2729" t="s">
        <v>3240</v>
      </c>
      <c r="B2729" t="s">
        <v>14</v>
      </c>
      <c r="C2729" t="s">
        <v>14</v>
      </c>
      <c r="D2729" t="s">
        <v>34</v>
      </c>
      <c r="E2729" t="s">
        <v>520</v>
      </c>
    </row>
    <row r="2730" spans="1:5" x14ac:dyDescent="0.25">
      <c r="A2730" t="s">
        <v>3239</v>
      </c>
      <c r="B2730" t="s">
        <v>14</v>
      </c>
      <c r="C2730" t="s">
        <v>14</v>
      </c>
      <c r="D2730" t="s">
        <v>34</v>
      </c>
      <c r="E2730" t="s">
        <v>520</v>
      </c>
    </row>
    <row r="2731" spans="1:5" x14ac:dyDescent="0.25">
      <c r="A2731" t="s">
        <v>3242</v>
      </c>
      <c r="B2731" t="s">
        <v>14</v>
      </c>
      <c r="C2731" t="s">
        <v>14</v>
      </c>
      <c r="D2731" t="s">
        <v>34</v>
      </c>
      <c r="E2731" t="s">
        <v>520</v>
      </c>
    </row>
    <row r="2732" spans="1:5" x14ac:dyDescent="0.25">
      <c r="A2732" t="s">
        <v>3241</v>
      </c>
      <c r="B2732" t="s">
        <v>14</v>
      </c>
      <c r="C2732" t="s">
        <v>14</v>
      </c>
      <c r="D2732" t="s">
        <v>34</v>
      </c>
      <c r="E2732" t="s">
        <v>520</v>
      </c>
    </row>
    <row r="2733" spans="1:5" x14ac:dyDescent="0.25">
      <c r="A2733" t="s">
        <v>3244</v>
      </c>
      <c r="B2733" t="s">
        <v>14</v>
      </c>
      <c r="C2733" t="s">
        <v>14</v>
      </c>
      <c r="D2733" t="s">
        <v>34</v>
      </c>
      <c r="E2733" t="s">
        <v>520</v>
      </c>
    </row>
    <row r="2734" spans="1:5" x14ac:dyDescent="0.25">
      <c r="A2734" t="s">
        <v>3243</v>
      </c>
      <c r="B2734" t="s">
        <v>14</v>
      </c>
      <c r="C2734" t="s">
        <v>14</v>
      </c>
      <c r="D2734" t="s">
        <v>34</v>
      </c>
      <c r="E2734" t="s">
        <v>520</v>
      </c>
    </row>
    <row r="2735" spans="1:5" x14ac:dyDescent="0.25">
      <c r="A2735" t="s">
        <v>3247</v>
      </c>
      <c r="B2735" t="s">
        <v>14</v>
      </c>
      <c r="C2735" t="s">
        <v>14</v>
      </c>
      <c r="D2735" t="s">
        <v>34</v>
      </c>
      <c r="E2735" t="s">
        <v>520</v>
      </c>
    </row>
    <row r="2736" spans="1:5" x14ac:dyDescent="0.25">
      <c r="A2736" t="s">
        <v>3245</v>
      </c>
      <c r="B2736" t="s">
        <v>14</v>
      </c>
      <c r="C2736" t="s">
        <v>14</v>
      </c>
      <c r="D2736" t="s">
        <v>34</v>
      </c>
      <c r="E2736" t="s">
        <v>520</v>
      </c>
    </row>
    <row r="2737" spans="1:5" x14ac:dyDescent="0.25">
      <c r="A2737" t="s">
        <v>3246</v>
      </c>
      <c r="B2737" t="s">
        <v>14</v>
      </c>
      <c r="C2737" t="s">
        <v>14</v>
      </c>
      <c r="D2737" t="s">
        <v>34</v>
      </c>
      <c r="E2737" t="s">
        <v>520</v>
      </c>
    </row>
    <row r="2738" spans="1:5" x14ac:dyDescent="0.25">
      <c r="A2738" t="s">
        <v>3248</v>
      </c>
      <c r="B2738" t="s">
        <v>14</v>
      </c>
      <c r="C2738" t="s">
        <v>14</v>
      </c>
      <c r="D2738" t="s">
        <v>34</v>
      </c>
      <c r="E2738" t="s">
        <v>520</v>
      </c>
    </row>
    <row r="2739" spans="1:5" x14ac:dyDescent="0.25">
      <c r="A2739" t="s">
        <v>3252</v>
      </c>
      <c r="B2739" t="s">
        <v>14</v>
      </c>
      <c r="C2739" t="s">
        <v>14</v>
      </c>
      <c r="D2739" t="s">
        <v>34</v>
      </c>
      <c r="E2739" t="s">
        <v>520</v>
      </c>
    </row>
    <row r="2740" spans="1:5" x14ac:dyDescent="0.25">
      <c r="A2740" t="s">
        <v>3249</v>
      </c>
      <c r="B2740" t="s">
        <v>14</v>
      </c>
      <c r="C2740" t="s">
        <v>14</v>
      </c>
      <c r="D2740" t="s">
        <v>34</v>
      </c>
      <c r="E2740" t="s">
        <v>520</v>
      </c>
    </row>
    <row r="2741" spans="1:5" x14ac:dyDescent="0.25">
      <c r="A2741" t="s">
        <v>3250</v>
      </c>
      <c r="B2741" t="s">
        <v>14</v>
      </c>
      <c r="C2741" t="s">
        <v>14</v>
      </c>
      <c r="D2741" t="s">
        <v>34</v>
      </c>
      <c r="E2741" t="s">
        <v>520</v>
      </c>
    </row>
    <row r="2742" spans="1:5" x14ac:dyDescent="0.25">
      <c r="A2742" t="s">
        <v>3251</v>
      </c>
      <c r="B2742" t="s">
        <v>14</v>
      </c>
      <c r="C2742" t="s">
        <v>14</v>
      </c>
      <c r="D2742" t="s">
        <v>34</v>
      </c>
      <c r="E2742" t="s">
        <v>520</v>
      </c>
    </row>
    <row r="2743" spans="1:5" x14ac:dyDescent="0.25">
      <c r="A2743" t="s">
        <v>3254</v>
      </c>
      <c r="B2743" t="s">
        <v>14</v>
      </c>
      <c r="C2743" t="s">
        <v>14</v>
      </c>
      <c r="D2743" t="s">
        <v>34</v>
      </c>
      <c r="E2743" t="s">
        <v>520</v>
      </c>
    </row>
    <row r="2744" spans="1:5" x14ac:dyDescent="0.25">
      <c r="A2744" t="s">
        <v>3253</v>
      </c>
      <c r="B2744" t="s">
        <v>14</v>
      </c>
      <c r="C2744" t="s">
        <v>14</v>
      </c>
      <c r="D2744" t="s">
        <v>34</v>
      </c>
      <c r="E2744" t="s">
        <v>520</v>
      </c>
    </row>
    <row r="2745" spans="1:5" x14ac:dyDescent="0.25">
      <c r="A2745" t="s">
        <v>3256</v>
      </c>
      <c r="B2745" t="s">
        <v>14</v>
      </c>
      <c r="C2745" t="s">
        <v>14</v>
      </c>
      <c r="D2745" t="s">
        <v>64</v>
      </c>
      <c r="E2745" t="s">
        <v>517</v>
      </c>
    </row>
    <row r="2746" spans="1:5" x14ac:dyDescent="0.25">
      <c r="A2746" t="s">
        <v>3255</v>
      </c>
      <c r="B2746" t="s">
        <v>14</v>
      </c>
      <c r="C2746" t="s">
        <v>14</v>
      </c>
      <c r="D2746" t="s">
        <v>64</v>
      </c>
      <c r="E2746" t="s">
        <v>518</v>
      </c>
    </row>
    <row r="2747" spans="1:5" x14ac:dyDescent="0.25">
      <c r="A2747" t="s">
        <v>3257</v>
      </c>
      <c r="B2747" t="s">
        <v>14</v>
      </c>
      <c r="C2747" t="s">
        <v>14</v>
      </c>
      <c r="D2747" t="s">
        <v>34</v>
      </c>
      <c r="E2747" t="s">
        <v>520</v>
      </c>
    </row>
    <row r="2748" spans="1:5" x14ac:dyDescent="0.25">
      <c r="A2748" t="s">
        <v>3259</v>
      </c>
      <c r="B2748" t="s">
        <v>14</v>
      </c>
      <c r="C2748" t="s">
        <v>14</v>
      </c>
      <c r="D2748" t="s">
        <v>34</v>
      </c>
      <c r="E2748" t="s">
        <v>520</v>
      </c>
    </row>
    <row r="2749" spans="1:5" x14ac:dyDescent="0.25">
      <c r="A2749" t="s">
        <v>3258</v>
      </c>
      <c r="B2749" t="s">
        <v>14</v>
      </c>
      <c r="C2749" t="s">
        <v>14</v>
      </c>
      <c r="D2749" t="s">
        <v>34</v>
      </c>
      <c r="E2749" t="s">
        <v>520</v>
      </c>
    </row>
    <row r="2750" spans="1:5" x14ac:dyDescent="0.25">
      <c r="A2750" t="s">
        <v>3260</v>
      </c>
      <c r="B2750" t="s">
        <v>14</v>
      </c>
      <c r="C2750" t="s">
        <v>14</v>
      </c>
      <c r="D2750" t="s">
        <v>34</v>
      </c>
      <c r="E2750" t="s">
        <v>520</v>
      </c>
    </row>
    <row r="2751" spans="1:5" x14ac:dyDescent="0.25">
      <c r="A2751" t="s">
        <v>3261</v>
      </c>
      <c r="B2751" t="s">
        <v>14</v>
      </c>
      <c r="C2751" t="s">
        <v>14</v>
      </c>
      <c r="D2751" t="s">
        <v>34</v>
      </c>
      <c r="E2751" t="s">
        <v>520</v>
      </c>
    </row>
    <row r="2752" spans="1:5" x14ac:dyDescent="0.25">
      <c r="A2752" t="s">
        <v>3263</v>
      </c>
      <c r="B2752" t="s">
        <v>14</v>
      </c>
      <c r="C2752" t="s">
        <v>14</v>
      </c>
      <c r="D2752" t="s">
        <v>34</v>
      </c>
      <c r="E2752" t="s">
        <v>520</v>
      </c>
    </row>
    <row r="2753" spans="1:5" x14ac:dyDescent="0.25">
      <c r="A2753" t="s">
        <v>3264</v>
      </c>
      <c r="B2753" t="s">
        <v>14</v>
      </c>
      <c r="C2753" t="s">
        <v>14</v>
      </c>
      <c r="D2753" t="s">
        <v>34</v>
      </c>
      <c r="E2753" t="s">
        <v>520</v>
      </c>
    </row>
    <row r="2754" spans="1:5" x14ac:dyDescent="0.25">
      <c r="A2754" t="s">
        <v>3262</v>
      </c>
      <c r="B2754" t="s">
        <v>14</v>
      </c>
      <c r="C2754" t="s">
        <v>14</v>
      </c>
      <c r="D2754" t="s">
        <v>34</v>
      </c>
      <c r="E2754" t="s">
        <v>520</v>
      </c>
    </row>
    <row r="2755" spans="1:5" x14ac:dyDescent="0.25">
      <c r="A2755" t="s">
        <v>3265</v>
      </c>
      <c r="B2755" t="s">
        <v>14</v>
      </c>
      <c r="C2755" t="s">
        <v>14</v>
      </c>
      <c r="D2755" t="s">
        <v>34</v>
      </c>
      <c r="E2755" t="s">
        <v>520</v>
      </c>
    </row>
    <row r="2756" spans="1:5" x14ac:dyDescent="0.25">
      <c r="A2756" t="s">
        <v>3267</v>
      </c>
      <c r="B2756" t="s">
        <v>14</v>
      </c>
      <c r="C2756" t="s">
        <v>14</v>
      </c>
      <c r="D2756" t="s">
        <v>34</v>
      </c>
      <c r="E2756" t="s">
        <v>520</v>
      </c>
    </row>
    <row r="2757" spans="1:5" x14ac:dyDescent="0.25">
      <c r="A2757" t="s">
        <v>3266</v>
      </c>
      <c r="B2757" t="s">
        <v>14</v>
      </c>
      <c r="C2757" t="s">
        <v>14</v>
      </c>
      <c r="D2757" t="s">
        <v>34</v>
      </c>
      <c r="E2757" t="s">
        <v>520</v>
      </c>
    </row>
    <row r="2758" spans="1:5" x14ac:dyDescent="0.25">
      <c r="A2758" t="s">
        <v>3268</v>
      </c>
      <c r="B2758" t="s">
        <v>14</v>
      </c>
      <c r="C2758" t="s">
        <v>14</v>
      </c>
      <c r="D2758" t="s">
        <v>34</v>
      </c>
      <c r="E2758" t="s">
        <v>520</v>
      </c>
    </row>
    <row r="2759" spans="1:5" x14ac:dyDescent="0.25">
      <c r="A2759" t="s">
        <v>3269</v>
      </c>
      <c r="B2759" t="s">
        <v>14</v>
      </c>
      <c r="C2759" t="s">
        <v>14</v>
      </c>
      <c r="D2759" t="s">
        <v>34</v>
      </c>
      <c r="E2759" t="s">
        <v>520</v>
      </c>
    </row>
    <row r="2760" spans="1:5" x14ac:dyDescent="0.25">
      <c r="A2760" t="s">
        <v>3270</v>
      </c>
      <c r="B2760" t="s">
        <v>14</v>
      </c>
      <c r="C2760" t="s">
        <v>14</v>
      </c>
      <c r="D2760" t="s">
        <v>34</v>
      </c>
      <c r="E2760" t="s">
        <v>520</v>
      </c>
    </row>
    <row r="2761" spans="1:5" x14ac:dyDescent="0.25">
      <c r="A2761" t="s">
        <v>3271</v>
      </c>
      <c r="B2761" t="s">
        <v>14</v>
      </c>
      <c r="C2761" t="s">
        <v>14</v>
      </c>
      <c r="D2761" t="s">
        <v>34</v>
      </c>
      <c r="E2761" t="s">
        <v>518</v>
      </c>
    </row>
    <row r="2762" spans="1:5" x14ac:dyDescent="0.25">
      <c r="A2762" t="s">
        <v>3272</v>
      </c>
      <c r="B2762" t="s">
        <v>14</v>
      </c>
      <c r="C2762" t="s">
        <v>14</v>
      </c>
      <c r="D2762" t="s">
        <v>34</v>
      </c>
      <c r="E2762" t="s">
        <v>520</v>
      </c>
    </row>
    <row r="2763" spans="1:5" x14ac:dyDescent="0.25">
      <c r="A2763" t="s">
        <v>3273</v>
      </c>
      <c r="B2763" t="s">
        <v>14</v>
      </c>
      <c r="C2763" t="s">
        <v>14</v>
      </c>
      <c r="D2763" t="s">
        <v>34</v>
      </c>
      <c r="E2763" t="s">
        <v>520</v>
      </c>
    </row>
    <row r="2764" spans="1:5" x14ac:dyDescent="0.25">
      <c r="A2764" t="s">
        <v>3274</v>
      </c>
      <c r="B2764" t="s">
        <v>14</v>
      </c>
      <c r="C2764" t="s">
        <v>14</v>
      </c>
      <c r="D2764" t="s">
        <v>34</v>
      </c>
      <c r="E2764" t="s">
        <v>520</v>
      </c>
    </row>
    <row r="2765" spans="1:5" x14ac:dyDescent="0.25">
      <c r="A2765" t="s">
        <v>3275</v>
      </c>
      <c r="B2765" t="s">
        <v>14</v>
      </c>
      <c r="C2765" t="s">
        <v>14</v>
      </c>
      <c r="D2765" t="s">
        <v>34</v>
      </c>
      <c r="E2765" t="s">
        <v>520</v>
      </c>
    </row>
    <row r="2766" spans="1:5" x14ac:dyDescent="0.25">
      <c r="A2766" t="s">
        <v>3277</v>
      </c>
      <c r="B2766" t="s">
        <v>14</v>
      </c>
      <c r="C2766" t="s">
        <v>14</v>
      </c>
      <c r="D2766" t="s">
        <v>34</v>
      </c>
      <c r="E2766" t="s">
        <v>520</v>
      </c>
    </row>
    <row r="2767" spans="1:5" x14ac:dyDescent="0.25">
      <c r="A2767" t="s">
        <v>3276</v>
      </c>
      <c r="B2767" t="s">
        <v>14</v>
      </c>
      <c r="C2767" t="s">
        <v>14</v>
      </c>
      <c r="D2767" t="s">
        <v>34</v>
      </c>
      <c r="E2767" t="s">
        <v>520</v>
      </c>
    </row>
    <row r="2768" spans="1:5" x14ac:dyDescent="0.25">
      <c r="A2768" t="s">
        <v>3278</v>
      </c>
      <c r="B2768" t="s">
        <v>14</v>
      </c>
      <c r="C2768" t="s">
        <v>14</v>
      </c>
      <c r="D2768" t="s">
        <v>34</v>
      </c>
      <c r="E2768" t="s">
        <v>518</v>
      </c>
    </row>
    <row r="2769" spans="1:5" x14ac:dyDescent="0.25">
      <c r="A2769" t="s">
        <v>3279</v>
      </c>
      <c r="B2769" t="s">
        <v>14</v>
      </c>
      <c r="C2769" t="s">
        <v>14</v>
      </c>
      <c r="D2769" t="s">
        <v>34</v>
      </c>
      <c r="E2769" t="s">
        <v>520</v>
      </c>
    </row>
    <row r="2770" spans="1:5" x14ac:dyDescent="0.25">
      <c r="A2770" t="s">
        <v>3280</v>
      </c>
      <c r="B2770" t="s">
        <v>14</v>
      </c>
      <c r="C2770" t="s">
        <v>14</v>
      </c>
      <c r="D2770" t="s">
        <v>34</v>
      </c>
      <c r="E2770" t="s">
        <v>520</v>
      </c>
    </row>
    <row r="2771" spans="1:5" x14ac:dyDescent="0.25">
      <c r="A2771" t="s">
        <v>3281</v>
      </c>
      <c r="B2771" t="s">
        <v>14</v>
      </c>
      <c r="C2771" t="s">
        <v>14</v>
      </c>
      <c r="D2771" t="s">
        <v>34</v>
      </c>
      <c r="E2771" t="s">
        <v>520</v>
      </c>
    </row>
    <row r="2772" spans="1:5" x14ac:dyDescent="0.25">
      <c r="A2772" t="s">
        <v>3282</v>
      </c>
      <c r="B2772" t="s">
        <v>14</v>
      </c>
      <c r="C2772" t="s">
        <v>14</v>
      </c>
      <c r="D2772" t="s">
        <v>34</v>
      </c>
      <c r="E2772" t="s">
        <v>520</v>
      </c>
    </row>
    <row r="2773" spans="1:5" x14ac:dyDescent="0.25">
      <c r="A2773" t="s">
        <v>3283</v>
      </c>
      <c r="B2773" t="s">
        <v>14</v>
      </c>
      <c r="C2773" t="s">
        <v>14</v>
      </c>
      <c r="D2773" t="s">
        <v>34</v>
      </c>
      <c r="E2773" t="s">
        <v>520</v>
      </c>
    </row>
    <row r="2774" spans="1:5" x14ac:dyDescent="0.25">
      <c r="A2774" t="s">
        <v>3285</v>
      </c>
      <c r="B2774" t="s">
        <v>14</v>
      </c>
      <c r="C2774" t="s">
        <v>14</v>
      </c>
      <c r="D2774" t="s">
        <v>34</v>
      </c>
      <c r="E2774" t="s">
        <v>520</v>
      </c>
    </row>
    <row r="2775" spans="1:5" x14ac:dyDescent="0.25">
      <c r="A2775" t="s">
        <v>3284</v>
      </c>
      <c r="B2775" t="s">
        <v>14</v>
      </c>
      <c r="C2775" t="s">
        <v>14</v>
      </c>
      <c r="D2775" t="s">
        <v>34</v>
      </c>
      <c r="E2775" t="s">
        <v>520</v>
      </c>
    </row>
    <row r="2776" spans="1:5" x14ac:dyDescent="0.25">
      <c r="A2776" t="s">
        <v>3286</v>
      </c>
      <c r="B2776" t="s">
        <v>14</v>
      </c>
      <c r="C2776" t="s">
        <v>14</v>
      </c>
      <c r="D2776" t="s">
        <v>69</v>
      </c>
      <c r="E2776" t="s">
        <v>520</v>
      </c>
    </row>
    <row r="2777" spans="1:5" x14ac:dyDescent="0.25">
      <c r="A2777" t="s">
        <v>3287</v>
      </c>
      <c r="B2777" t="s">
        <v>14</v>
      </c>
      <c r="C2777" t="s">
        <v>14</v>
      </c>
      <c r="D2777" t="s">
        <v>69</v>
      </c>
      <c r="E2777" t="s">
        <v>520</v>
      </c>
    </row>
    <row r="2778" spans="1:5" x14ac:dyDescent="0.25">
      <c r="A2778" t="s">
        <v>3289</v>
      </c>
      <c r="B2778" t="s">
        <v>14</v>
      </c>
      <c r="C2778" t="s">
        <v>14</v>
      </c>
      <c r="D2778" t="s">
        <v>34</v>
      </c>
      <c r="E2778" t="s">
        <v>520</v>
      </c>
    </row>
    <row r="2779" spans="1:5" x14ac:dyDescent="0.25">
      <c r="A2779" t="s">
        <v>3288</v>
      </c>
      <c r="B2779" t="s">
        <v>14</v>
      </c>
      <c r="C2779" t="s">
        <v>14</v>
      </c>
      <c r="D2779" t="s">
        <v>34</v>
      </c>
      <c r="E2779" t="s">
        <v>520</v>
      </c>
    </row>
    <row r="2780" spans="1:5" x14ac:dyDescent="0.25">
      <c r="A2780" t="s">
        <v>3291</v>
      </c>
      <c r="B2780" t="s">
        <v>14</v>
      </c>
      <c r="C2780" t="s">
        <v>14</v>
      </c>
      <c r="D2780" t="s">
        <v>64</v>
      </c>
      <c r="E2780" t="s">
        <v>635</v>
      </c>
    </row>
    <row r="2781" spans="1:5" x14ac:dyDescent="0.25">
      <c r="A2781" t="s">
        <v>3290</v>
      </c>
      <c r="B2781" t="s">
        <v>14</v>
      </c>
      <c r="C2781" t="s">
        <v>14</v>
      </c>
      <c r="D2781" t="s">
        <v>64</v>
      </c>
      <c r="E2781" t="s">
        <v>517</v>
      </c>
    </row>
    <row r="2782" spans="1:5" x14ac:dyDescent="0.25">
      <c r="A2782" t="s">
        <v>3293</v>
      </c>
      <c r="B2782" t="s">
        <v>14</v>
      </c>
      <c r="C2782" t="s">
        <v>14</v>
      </c>
      <c r="D2782" t="s">
        <v>34</v>
      </c>
      <c r="E2782" t="s">
        <v>520</v>
      </c>
    </row>
    <row r="2783" spans="1:5" x14ac:dyDescent="0.25">
      <c r="A2783" t="s">
        <v>3292</v>
      </c>
      <c r="B2783" t="s">
        <v>14</v>
      </c>
      <c r="C2783" t="s">
        <v>14</v>
      </c>
      <c r="D2783" t="s">
        <v>34</v>
      </c>
      <c r="E2783" t="s">
        <v>520</v>
      </c>
    </row>
    <row r="2784" spans="1:5" x14ac:dyDescent="0.25">
      <c r="A2784" t="s">
        <v>3294</v>
      </c>
      <c r="B2784" t="s">
        <v>20</v>
      </c>
      <c r="C2784" t="s">
        <v>19</v>
      </c>
      <c r="D2784" t="s">
        <v>33</v>
      </c>
      <c r="E2784" t="s">
        <v>720</v>
      </c>
    </row>
    <row r="2785" spans="1:5" x14ac:dyDescent="0.25">
      <c r="A2785" t="s">
        <v>3295</v>
      </c>
      <c r="B2785" t="s">
        <v>14</v>
      </c>
      <c r="C2785" t="s">
        <v>14</v>
      </c>
      <c r="D2785" t="s">
        <v>69</v>
      </c>
      <c r="E2785" t="s">
        <v>520</v>
      </c>
    </row>
    <row r="2786" spans="1:5" x14ac:dyDescent="0.25">
      <c r="A2786" t="s">
        <v>3296</v>
      </c>
      <c r="B2786" t="s">
        <v>14</v>
      </c>
      <c r="C2786" t="s">
        <v>14</v>
      </c>
      <c r="D2786" t="s">
        <v>69</v>
      </c>
      <c r="E2786" t="s">
        <v>520</v>
      </c>
    </row>
    <row r="2787" spans="1:5" x14ac:dyDescent="0.25">
      <c r="A2787" t="s">
        <v>3297</v>
      </c>
      <c r="B2787" t="s">
        <v>14</v>
      </c>
      <c r="C2787" t="s">
        <v>14</v>
      </c>
      <c r="D2787" t="s">
        <v>69</v>
      </c>
      <c r="E2787" t="s">
        <v>520</v>
      </c>
    </row>
    <row r="2788" spans="1:5" x14ac:dyDescent="0.25">
      <c r="A2788" t="s">
        <v>3300</v>
      </c>
      <c r="B2788" t="s">
        <v>14</v>
      </c>
      <c r="C2788" t="s">
        <v>14</v>
      </c>
      <c r="D2788" t="s">
        <v>34</v>
      </c>
      <c r="E2788" t="s">
        <v>520</v>
      </c>
    </row>
    <row r="2789" spans="1:5" x14ac:dyDescent="0.25">
      <c r="A2789" t="s">
        <v>3298</v>
      </c>
      <c r="B2789" t="s">
        <v>14</v>
      </c>
      <c r="C2789" t="s">
        <v>14</v>
      </c>
      <c r="D2789" t="s">
        <v>34</v>
      </c>
      <c r="E2789" t="s">
        <v>520</v>
      </c>
    </row>
    <row r="2790" spans="1:5" x14ac:dyDescent="0.25">
      <c r="A2790" t="s">
        <v>3299</v>
      </c>
      <c r="B2790" t="s">
        <v>14</v>
      </c>
      <c r="C2790" t="s">
        <v>14</v>
      </c>
      <c r="D2790" t="s">
        <v>34</v>
      </c>
      <c r="E2790" t="s">
        <v>520</v>
      </c>
    </row>
    <row r="2791" spans="1:5" x14ac:dyDescent="0.25">
      <c r="A2791" t="s">
        <v>3301</v>
      </c>
      <c r="B2791" t="s">
        <v>14</v>
      </c>
      <c r="C2791" t="s">
        <v>14</v>
      </c>
      <c r="D2791" t="s">
        <v>64</v>
      </c>
      <c r="E2791" t="s">
        <v>517</v>
      </c>
    </row>
    <row r="2792" spans="1:5" x14ac:dyDescent="0.25">
      <c r="A2792" t="s">
        <v>3304</v>
      </c>
      <c r="B2792" t="s">
        <v>14</v>
      </c>
      <c r="C2792" t="s">
        <v>14</v>
      </c>
      <c r="D2792" t="s">
        <v>34</v>
      </c>
      <c r="E2792" t="s">
        <v>520</v>
      </c>
    </row>
    <row r="2793" spans="1:5" x14ac:dyDescent="0.25">
      <c r="A2793" t="s">
        <v>3302</v>
      </c>
      <c r="B2793" t="s">
        <v>14</v>
      </c>
      <c r="C2793" t="s">
        <v>14</v>
      </c>
      <c r="D2793" t="s">
        <v>34</v>
      </c>
      <c r="E2793" t="s">
        <v>520</v>
      </c>
    </row>
    <row r="2794" spans="1:5" x14ac:dyDescent="0.25">
      <c r="A2794" t="s">
        <v>3303</v>
      </c>
      <c r="B2794" t="s">
        <v>14</v>
      </c>
      <c r="C2794" t="s">
        <v>14</v>
      </c>
      <c r="D2794" t="s">
        <v>34</v>
      </c>
      <c r="E2794" t="s">
        <v>520</v>
      </c>
    </row>
    <row r="2795" spans="1:5" x14ac:dyDescent="0.25">
      <c r="A2795" t="s">
        <v>3306</v>
      </c>
      <c r="B2795" t="s">
        <v>14</v>
      </c>
      <c r="C2795" t="s">
        <v>14</v>
      </c>
      <c r="D2795" t="s">
        <v>34</v>
      </c>
      <c r="E2795" t="s">
        <v>520</v>
      </c>
    </row>
    <row r="2796" spans="1:5" x14ac:dyDescent="0.25">
      <c r="A2796" t="s">
        <v>3305</v>
      </c>
      <c r="B2796" t="s">
        <v>14</v>
      </c>
      <c r="C2796" t="s">
        <v>14</v>
      </c>
      <c r="D2796" t="s">
        <v>34</v>
      </c>
      <c r="E2796" t="s">
        <v>520</v>
      </c>
    </row>
    <row r="2797" spans="1:5" x14ac:dyDescent="0.25">
      <c r="A2797" t="s">
        <v>3307</v>
      </c>
      <c r="B2797" t="s">
        <v>14</v>
      </c>
      <c r="C2797" t="s">
        <v>14</v>
      </c>
      <c r="D2797" t="s">
        <v>34</v>
      </c>
      <c r="E2797" t="s">
        <v>520</v>
      </c>
    </row>
    <row r="2798" spans="1:5" x14ac:dyDescent="0.25">
      <c r="A2798" t="s">
        <v>3308</v>
      </c>
      <c r="B2798" t="s">
        <v>14</v>
      </c>
      <c r="C2798" t="s">
        <v>14</v>
      </c>
      <c r="D2798" t="s">
        <v>34</v>
      </c>
      <c r="E2798" t="s">
        <v>518</v>
      </c>
    </row>
    <row r="2799" spans="1:5" x14ac:dyDescent="0.25">
      <c r="A2799" t="s">
        <v>3309</v>
      </c>
      <c r="B2799" t="s">
        <v>14</v>
      </c>
      <c r="C2799" t="s">
        <v>14</v>
      </c>
      <c r="D2799" t="s">
        <v>34</v>
      </c>
      <c r="E2799" t="s">
        <v>520</v>
      </c>
    </row>
    <row r="2800" spans="1:5" x14ac:dyDescent="0.25">
      <c r="A2800" t="s">
        <v>3310</v>
      </c>
      <c r="B2800" t="s">
        <v>14</v>
      </c>
      <c r="C2800" t="s">
        <v>14</v>
      </c>
      <c r="D2800" t="s">
        <v>34</v>
      </c>
      <c r="E2800" t="s">
        <v>520</v>
      </c>
    </row>
    <row r="2801" spans="1:5" x14ac:dyDescent="0.25">
      <c r="A2801" t="s">
        <v>3311</v>
      </c>
      <c r="B2801" t="s">
        <v>14</v>
      </c>
      <c r="C2801" t="s">
        <v>14</v>
      </c>
      <c r="D2801" t="s">
        <v>69</v>
      </c>
      <c r="E2801" t="s">
        <v>520</v>
      </c>
    </row>
    <row r="2802" spans="1:5" x14ac:dyDescent="0.25">
      <c r="A2802" t="s">
        <v>3312</v>
      </c>
      <c r="B2802" t="s">
        <v>14</v>
      </c>
      <c r="C2802" t="s">
        <v>14</v>
      </c>
      <c r="D2802" t="s">
        <v>69</v>
      </c>
      <c r="E2802" t="s">
        <v>520</v>
      </c>
    </row>
    <row r="2803" spans="1:5" x14ac:dyDescent="0.25">
      <c r="A2803" t="s">
        <v>3314</v>
      </c>
      <c r="B2803" t="s">
        <v>14</v>
      </c>
      <c r="C2803" t="s">
        <v>14</v>
      </c>
      <c r="D2803" t="s">
        <v>69</v>
      </c>
      <c r="E2803" t="s">
        <v>520</v>
      </c>
    </row>
    <row r="2804" spans="1:5" x14ac:dyDescent="0.25">
      <c r="A2804" t="s">
        <v>3313</v>
      </c>
      <c r="B2804" t="s">
        <v>14</v>
      </c>
      <c r="C2804" t="s">
        <v>14</v>
      </c>
      <c r="D2804" t="s">
        <v>69</v>
      </c>
      <c r="E2804" t="s">
        <v>520</v>
      </c>
    </row>
    <row r="2805" spans="1:5" x14ac:dyDescent="0.25">
      <c r="A2805" t="s">
        <v>10577</v>
      </c>
      <c r="B2805" t="s">
        <v>16</v>
      </c>
      <c r="C2805" t="s">
        <v>15</v>
      </c>
      <c r="D2805" t="s">
        <v>33</v>
      </c>
      <c r="E2805" t="s">
        <v>628</v>
      </c>
    </row>
    <row r="2806" spans="1:5" x14ac:dyDescent="0.25">
      <c r="A2806" t="s">
        <v>3316</v>
      </c>
      <c r="B2806" t="s">
        <v>16</v>
      </c>
      <c r="C2806" t="s">
        <v>17</v>
      </c>
      <c r="D2806" t="s">
        <v>33</v>
      </c>
      <c r="E2806" t="s">
        <v>722</v>
      </c>
    </row>
    <row r="2807" spans="1:5" x14ac:dyDescent="0.25">
      <c r="A2807" t="s">
        <v>3318</v>
      </c>
      <c r="B2807" t="s">
        <v>14</v>
      </c>
      <c r="C2807" t="s">
        <v>14</v>
      </c>
      <c r="D2807" t="s">
        <v>34</v>
      </c>
      <c r="E2807" t="s">
        <v>520</v>
      </c>
    </row>
    <row r="2808" spans="1:5" x14ac:dyDescent="0.25">
      <c r="A2808" t="s">
        <v>3317</v>
      </c>
      <c r="B2808" t="s">
        <v>14</v>
      </c>
      <c r="C2808" t="s">
        <v>14</v>
      </c>
      <c r="D2808" t="s">
        <v>34</v>
      </c>
      <c r="E2808" t="s">
        <v>520</v>
      </c>
    </row>
    <row r="2809" spans="1:5" x14ac:dyDescent="0.25">
      <c r="A2809" t="s">
        <v>3319</v>
      </c>
      <c r="B2809" t="s">
        <v>14</v>
      </c>
      <c r="C2809" t="s">
        <v>14</v>
      </c>
      <c r="D2809" t="s">
        <v>34</v>
      </c>
      <c r="E2809" t="s">
        <v>520</v>
      </c>
    </row>
    <row r="2810" spans="1:5" x14ac:dyDescent="0.25">
      <c r="A2810" t="s">
        <v>3320</v>
      </c>
      <c r="B2810" t="s">
        <v>14</v>
      </c>
      <c r="C2810" t="s">
        <v>14</v>
      </c>
      <c r="D2810" t="s">
        <v>64</v>
      </c>
      <c r="E2810" t="s">
        <v>517</v>
      </c>
    </row>
    <row r="2811" spans="1:5" x14ac:dyDescent="0.25">
      <c r="A2811" t="s">
        <v>3321</v>
      </c>
      <c r="B2811" t="s">
        <v>14</v>
      </c>
      <c r="C2811" t="s">
        <v>14</v>
      </c>
      <c r="D2811" t="s">
        <v>34</v>
      </c>
      <c r="E2811" t="s">
        <v>520</v>
      </c>
    </row>
    <row r="2812" spans="1:5" x14ac:dyDescent="0.25">
      <c r="A2812" t="s">
        <v>3322</v>
      </c>
      <c r="B2812" t="s">
        <v>14</v>
      </c>
      <c r="C2812" t="s">
        <v>14</v>
      </c>
      <c r="D2812" t="s">
        <v>34</v>
      </c>
      <c r="E2812" t="s">
        <v>520</v>
      </c>
    </row>
    <row r="2813" spans="1:5" x14ac:dyDescent="0.25">
      <c r="A2813" t="s">
        <v>3323</v>
      </c>
      <c r="B2813" t="s">
        <v>14</v>
      </c>
      <c r="C2813" t="s">
        <v>14</v>
      </c>
      <c r="D2813" t="s">
        <v>34</v>
      </c>
      <c r="E2813" t="s">
        <v>520</v>
      </c>
    </row>
    <row r="2814" spans="1:5" x14ac:dyDescent="0.25">
      <c r="A2814" t="s">
        <v>3324</v>
      </c>
      <c r="B2814" t="s">
        <v>14</v>
      </c>
      <c r="C2814" t="s">
        <v>14</v>
      </c>
      <c r="D2814" t="s">
        <v>34</v>
      </c>
      <c r="E2814" t="s">
        <v>520</v>
      </c>
    </row>
    <row r="2815" spans="1:5" x14ac:dyDescent="0.25">
      <c r="A2815" t="s">
        <v>3327</v>
      </c>
      <c r="B2815" t="s">
        <v>14</v>
      </c>
      <c r="C2815" t="s">
        <v>14</v>
      </c>
      <c r="D2815" t="s">
        <v>34</v>
      </c>
      <c r="E2815" t="s">
        <v>520</v>
      </c>
    </row>
    <row r="2816" spans="1:5" x14ac:dyDescent="0.25">
      <c r="A2816" t="s">
        <v>3326</v>
      </c>
      <c r="B2816" t="s">
        <v>14</v>
      </c>
      <c r="C2816" t="s">
        <v>14</v>
      </c>
      <c r="D2816" t="s">
        <v>34</v>
      </c>
      <c r="E2816" t="s">
        <v>520</v>
      </c>
    </row>
    <row r="2817" spans="1:5" x14ac:dyDescent="0.25">
      <c r="A2817" t="s">
        <v>3325</v>
      </c>
      <c r="B2817" t="s">
        <v>14</v>
      </c>
      <c r="C2817" t="s">
        <v>14</v>
      </c>
      <c r="D2817" t="s">
        <v>34</v>
      </c>
      <c r="E2817" t="s">
        <v>520</v>
      </c>
    </row>
    <row r="2818" spans="1:5" x14ac:dyDescent="0.25">
      <c r="A2818" t="s">
        <v>3328</v>
      </c>
      <c r="B2818" t="s">
        <v>14</v>
      </c>
      <c r="C2818" t="s">
        <v>14</v>
      </c>
      <c r="D2818" t="s">
        <v>34</v>
      </c>
      <c r="E2818" t="s">
        <v>520</v>
      </c>
    </row>
    <row r="2819" spans="1:5" x14ac:dyDescent="0.25">
      <c r="A2819" t="s">
        <v>3330</v>
      </c>
      <c r="B2819" t="s">
        <v>14</v>
      </c>
      <c r="C2819" t="s">
        <v>14</v>
      </c>
      <c r="D2819" t="s">
        <v>34</v>
      </c>
      <c r="E2819" t="s">
        <v>520</v>
      </c>
    </row>
    <row r="2820" spans="1:5" x14ac:dyDescent="0.25">
      <c r="A2820" t="s">
        <v>3329</v>
      </c>
      <c r="B2820" t="s">
        <v>14</v>
      </c>
      <c r="C2820" t="s">
        <v>14</v>
      </c>
      <c r="D2820" t="s">
        <v>34</v>
      </c>
      <c r="E2820" t="s">
        <v>520</v>
      </c>
    </row>
    <row r="2821" spans="1:5" x14ac:dyDescent="0.25">
      <c r="A2821" t="s">
        <v>3331</v>
      </c>
      <c r="B2821" t="s">
        <v>14</v>
      </c>
      <c r="C2821" t="s">
        <v>14</v>
      </c>
      <c r="D2821" t="s">
        <v>34</v>
      </c>
      <c r="E2821" t="s">
        <v>520</v>
      </c>
    </row>
    <row r="2822" spans="1:5" x14ac:dyDescent="0.25">
      <c r="A2822" t="s">
        <v>3332</v>
      </c>
      <c r="B2822" t="s">
        <v>14</v>
      </c>
      <c r="C2822" t="s">
        <v>14</v>
      </c>
      <c r="D2822" t="s">
        <v>34</v>
      </c>
      <c r="E2822" t="s">
        <v>520</v>
      </c>
    </row>
    <row r="2823" spans="1:5" x14ac:dyDescent="0.25">
      <c r="A2823" t="s">
        <v>3334</v>
      </c>
      <c r="B2823" t="s">
        <v>14</v>
      </c>
      <c r="C2823" t="s">
        <v>14</v>
      </c>
      <c r="D2823" t="s">
        <v>34</v>
      </c>
      <c r="E2823" t="s">
        <v>520</v>
      </c>
    </row>
    <row r="2824" spans="1:5" x14ac:dyDescent="0.25">
      <c r="A2824" t="s">
        <v>3333</v>
      </c>
      <c r="B2824" t="s">
        <v>14</v>
      </c>
      <c r="C2824" t="s">
        <v>14</v>
      </c>
      <c r="D2824" t="s">
        <v>34</v>
      </c>
      <c r="E2824" t="s">
        <v>520</v>
      </c>
    </row>
    <row r="2825" spans="1:5" x14ac:dyDescent="0.25">
      <c r="A2825" t="s">
        <v>3335</v>
      </c>
      <c r="B2825" t="s">
        <v>14</v>
      </c>
      <c r="C2825" t="s">
        <v>14</v>
      </c>
      <c r="D2825" t="s">
        <v>34</v>
      </c>
      <c r="E2825" t="s">
        <v>520</v>
      </c>
    </row>
    <row r="2826" spans="1:5" x14ac:dyDescent="0.25">
      <c r="A2826" t="s">
        <v>3337</v>
      </c>
      <c r="B2826" t="s">
        <v>14</v>
      </c>
      <c r="C2826" t="s">
        <v>14</v>
      </c>
      <c r="D2826" t="s">
        <v>34</v>
      </c>
      <c r="E2826" t="s">
        <v>520</v>
      </c>
    </row>
    <row r="2827" spans="1:5" x14ac:dyDescent="0.25">
      <c r="A2827" t="s">
        <v>3336</v>
      </c>
      <c r="B2827" t="s">
        <v>14</v>
      </c>
      <c r="C2827" t="s">
        <v>14</v>
      </c>
      <c r="D2827" t="s">
        <v>34</v>
      </c>
      <c r="E2827" t="s">
        <v>520</v>
      </c>
    </row>
    <row r="2828" spans="1:5" x14ac:dyDescent="0.25">
      <c r="A2828" t="s">
        <v>3338</v>
      </c>
      <c r="B2828" t="s">
        <v>14</v>
      </c>
      <c r="C2828" t="s">
        <v>14</v>
      </c>
      <c r="D2828" t="s">
        <v>34</v>
      </c>
      <c r="E2828" t="s">
        <v>520</v>
      </c>
    </row>
    <row r="2829" spans="1:5" x14ac:dyDescent="0.25">
      <c r="A2829" t="s">
        <v>3340</v>
      </c>
      <c r="B2829" t="s">
        <v>14</v>
      </c>
      <c r="C2829" t="s">
        <v>14</v>
      </c>
      <c r="D2829" t="s">
        <v>34</v>
      </c>
      <c r="E2829" t="s">
        <v>520</v>
      </c>
    </row>
    <row r="2830" spans="1:5" x14ac:dyDescent="0.25">
      <c r="A2830" t="s">
        <v>3339</v>
      </c>
      <c r="B2830" t="s">
        <v>14</v>
      </c>
      <c r="C2830" t="s">
        <v>14</v>
      </c>
      <c r="D2830" t="s">
        <v>34</v>
      </c>
      <c r="E2830" t="s">
        <v>520</v>
      </c>
    </row>
    <row r="2831" spans="1:5" x14ac:dyDescent="0.25">
      <c r="A2831" t="s">
        <v>3342</v>
      </c>
      <c r="B2831" t="s">
        <v>14</v>
      </c>
      <c r="C2831" t="s">
        <v>14</v>
      </c>
      <c r="D2831" t="s">
        <v>34</v>
      </c>
      <c r="E2831" t="s">
        <v>520</v>
      </c>
    </row>
    <row r="2832" spans="1:5" x14ac:dyDescent="0.25">
      <c r="A2832" t="s">
        <v>3341</v>
      </c>
      <c r="B2832" t="s">
        <v>14</v>
      </c>
      <c r="C2832" t="s">
        <v>14</v>
      </c>
      <c r="D2832" t="s">
        <v>34</v>
      </c>
      <c r="E2832" t="s">
        <v>520</v>
      </c>
    </row>
    <row r="2833" spans="1:5" x14ac:dyDescent="0.25">
      <c r="A2833" t="s">
        <v>3345</v>
      </c>
      <c r="B2833" t="s">
        <v>14</v>
      </c>
      <c r="C2833" t="s">
        <v>14</v>
      </c>
      <c r="D2833" t="s">
        <v>34</v>
      </c>
      <c r="E2833" t="s">
        <v>520</v>
      </c>
    </row>
    <row r="2834" spans="1:5" x14ac:dyDescent="0.25">
      <c r="A2834" t="s">
        <v>3346</v>
      </c>
      <c r="B2834" t="s">
        <v>14</v>
      </c>
      <c r="C2834" t="s">
        <v>14</v>
      </c>
      <c r="D2834" t="s">
        <v>34</v>
      </c>
      <c r="E2834" t="s">
        <v>520</v>
      </c>
    </row>
    <row r="2835" spans="1:5" x14ac:dyDescent="0.25">
      <c r="A2835" t="s">
        <v>3344</v>
      </c>
      <c r="B2835" t="s">
        <v>14</v>
      </c>
      <c r="C2835" t="s">
        <v>14</v>
      </c>
      <c r="D2835" t="s">
        <v>34</v>
      </c>
      <c r="E2835" t="s">
        <v>520</v>
      </c>
    </row>
    <row r="2836" spans="1:5" x14ac:dyDescent="0.25">
      <c r="A2836" t="s">
        <v>3343</v>
      </c>
      <c r="B2836" t="s">
        <v>14</v>
      </c>
      <c r="C2836" t="s">
        <v>14</v>
      </c>
      <c r="D2836" t="s">
        <v>34</v>
      </c>
      <c r="E2836" t="s">
        <v>520</v>
      </c>
    </row>
    <row r="2837" spans="1:5" x14ac:dyDescent="0.25">
      <c r="A2837" t="s">
        <v>3349</v>
      </c>
      <c r="B2837" t="s">
        <v>14</v>
      </c>
      <c r="C2837" t="s">
        <v>14</v>
      </c>
      <c r="D2837" t="s">
        <v>34</v>
      </c>
      <c r="E2837" t="s">
        <v>520</v>
      </c>
    </row>
    <row r="2838" spans="1:5" x14ac:dyDescent="0.25">
      <c r="A2838" t="s">
        <v>3350</v>
      </c>
      <c r="B2838" t="s">
        <v>14</v>
      </c>
      <c r="C2838" t="s">
        <v>14</v>
      </c>
      <c r="D2838" t="s">
        <v>34</v>
      </c>
      <c r="E2838" t="s">
        <v>520</v>
      </c>
    </row>
    <row r="2839" spans="1:5" x14ac:dyDescent="0.25">
      <c r="A2839" t="s">
        <v>3347</v>
      </c>
      <c r="B2839" t="s">
        <v>14</v>
      </c>
      <c r="C2839" t="s">
        <v>14</v>
      </c>
      <c r="D2839" t="s">
        <v>34</v>
      </c>
      <c r="E2839" t="s">
        <v>520</v>
      </c>
    </row>
    <row r="2840" spans="1:5" x14ac:dyDescent="0.25">
      <c r="A2840" t="s">
        <v>3351</v>
      </c>
      <c r="B2840" t="s">
        <v>14</v>
      </c>
      <c r="C2840" t="s">
        <v>14</v>
      </c>
      <c r="D2840" t="s">
        <v>34</v>
      </c>
      <c r="E2840" t="s">
        <v>520</v>
      </c>
    </row>
    <row r="2841" spans="1:5" x14ac:dyDescent="0.25">
      <c r="A2841" t="s">
        <v>3348</v>
      </c>
      <c r="B2841" t="s">
        <v>14</v>
      </c>
      <c r="C2841" t="s">
        <v>14</v>
      </c>
      <c r="D2841" t="s">
        <v>34</v>
      </c>
      <c r="E2841" t="s">
        <v>520</v>
      </c>
    </row>
    <row r="2842" spans="1:5" x14ac:dyDescent="0.25">
      <c r="A2842" t="s">
        <v>3352</v>
      </c>
      <c r="B2842" t="s">
        <v>14</v>
      </c>
      <c r="C2842" t="s">
        <v>14</v>
      </c>
      <c r="D2842" t="s">
        <v>64</v>
      </c>
      <c r="E2842" t="s">
        <v>517</v>
      </c>
    </row>
    <row r="2843" spans="1:5" x14ac:dyDescent="0.25">
      <c r="A2843" t="s">
        <v>3354</v>
      </c>
      <c r="B2843" t="s">
        <v>14</v>
      </c>
      <c r="C2843" t="s">
        <v>14</v>
      </c>
      <c r="D2843" t="s">
        <v>69</v>
      </c>
      <c r="E2843" t="s">
        <v>520</v>
      </c>
    </row>
    <row r="2844" spans="1:5" x14ac:dyDescent="0.25">
      <c r="A2844" t="s">
        <v>3353</v>
      </c>
      <c r="B2844" t="s">
        <v>14</v>
      </c>
      <c r="C2844" t="s">
        <v>14</v>
      </c>
      <c r="D2844" t="s">
        <v>69</v>
      </c>
      <c r="E2844" t="s">
        <v>520</v>
      </c>
    </row>
    <row r="2845" spans="1:5" x14ac:dyDescent="0.25">
      <c r="A2845" t="s">
        <v>3356</v>
      </c>
      <c r="B2845" t="s">
        <v>14</v>
      </c>
      <c r="C2845" t="s">
        <v>14</v>
      </c>
      <c r="D2845" t="s">
        <v>34</v>
      </c>
      <c r="E2845" t="s">
        <v>520</v>
      </c>
    </row>
    <row r="2846" spans="1:5" x14ac:dyDescent="0.25">
      <c r="A2846" t="s">
        <v>3355</v>
      </c>
      <c r="B2846" t="s">
        <v>14</v>
      </c>
      <c r="C2846" t="s">
        <v>14</v>
      </c>
      <c r="D2846" t="s">
        <v>34</v>
      </c>
      <c r="E2846" t="s">
        <v>520</v>
      </c>
    </row>
    <row r="2847" spans="1:5" x14ac:dyDescent="0.25">
      <c r="A2847" t="s">
        <v>3357</v>
      </c>
      <c r="B2847" t="s">
        <v>14</v>
      </c>
      <c r="C2847" t="s">
        <v>14</v>
      </c>
      <c r="D2847" t="s">
        <v>34</v>
      </c>
      <c r="E2847" t="s">
        <v>520</v>
      </c>
    </row>
    <row r="2848" spans="1:5" x14ac:dyDescent="0.25">
      <c r="A2848" t="s">
        <v>3360</v>
      </c>
      <c r="B2848" t="s">
        <v>16</v>
      </c>
      <c r="C2848" t="s">
        <v>15</v>
      </c>
      <c r="D2848" t="s">
        <v>33</v>
      </c>
      <c r="E2848" t="s">
        <v>725</v>
      </c>
    </row>
    <row r="2849" spans="1:5" x14ac:dyDescent="0.25">
      <c r="A2849" t="s">
        <v>3359</v>
      </c>
      <c r="B2849" t="s">
        <v>16</v>
      </c>
      <c r="C2849" t="s">
        <v>15</v>
      </c>
      <c r="D2849" t="s">
        <v>33</v>
      </c>
      <c r="E2849" t="s">
        <v>725</v>
      </c>
    </row>
    <row r="2850" spans="1:5" x14ac:dyDescent="0.25">
      <c r="A2850" t="s">
        <v>3358</v>
      </c>
      <c r="B2850" t="s">
        <v>16</v>
      </c>
      <c r="C2850" t="s">
        <v>15</v>
      </c>
      <c r="D2850" t="s">
        <v>33</v>
      </c>
      <c r="E2850" t="s">
        <v>724</v>
      </c>
    </row>
    <row r="2851" spans="1:5" x14ac:dyDescent="0.25">
      <c r="A2851" t="s">
        <v>3361</v>
      </c>
      <c r="B2851" t="s">
        <v>16</v>
      </c>
      <c r="C2851" t="s">
        <v>15</v>
      </c>
      <c r="D2851" t="s">
        <v>33</v>
      </c>
      <c r="E2851" t="s">
        <v>727</v>
      </c>
    </row>
    <row r="2852" spans="1:5" x14ac:dyDescent="0.25">
      <c r="A2852" t="s">
        <v>3362</v>
      </c>
      <c r="B2852" t="s">
        <v>20</v>
      </c>
      <c r="C2852" t="s">
        <v>19</v>
      </c>
      <c r="D2852" t="s">
        <v>33</v>
      </c>
      <c r="E2852" t="s">
        <v>591</v>
      </c>
    </row>
    <row r="2853" spans="1:5" x14ac:dyDescent="0.25">
      <c r="A2853" t="s">
        <v>21688</v>
      </c>
      <c r="B2853" t="s">
        <v>20</v>
      </c>
      <c r="C2853" t="s">
        <v>23</v>
      </c>
      <c r="D2853" t="s">
        <v>33</v>
      </c>
      <c r="E2853" t="s">
        <v>648</v>
      </c>
    </row>
    <row r="2854" spans="1:5" x14ac:dyDescent="0.25">
      <c r="A2854" t="s">
        <v>3365</v>
      </c>
      <c r="B2854" t="s">
        <v>20</v>
      </c>
      <c r="C2854" t="s">
        <v>19</v>
      </c>
      <c r="D2854" t="s">
        <v>33</v>
      </c>
      <c r="E2854" t="s">
        <v>530</v>
      </c>
    </row>
    <row r="2855" spans="1:5" x14ac:dyDescent="0.25">
      <c r="A2855" t="s">
        <v>21692</v>
      </c>
      <c r="B2855" t="s">
        <v>20</v>
      </c>
      <c r="C2855" t="s">
        <v>23</v>
      </c>
      <c r="D2855" t="s">
        <v>33</v>
      </c>
      <c r="E2855" t="s">
        <v>648</v>
      </c>
    </row>
    <row r="2856" spans="1:5" x14ac:dyDescent="0.25">
      <c r="A2856" t="s">
        <v>3368</v>
      </c>
      <c r="B2856" t="s">
        <v>20</v>
      </c>
      <c r="C2856" t="s">
        <v>21</v>
      </c>
      <c r="D2856" t="s">
        <v>33</v>
      </c>
      <c r="E2856" t="s">
        <v>581</v>
      </c>
    </row>
    <row r="2857" spans="1:5" x14ac:dyDescent="0.25">
      <c r="A2857" t="s">
        <v>20275</v>
      </c>
      <c r="B2857" t="s">
        <v>20</v>
      </c>
      <c r="C2857" t="s">
        <v>23</v>
      </c>
      <c r="D2857" t="s">
        <v>33</v>
      </c>
      <c r="E2857" t="s">
        <v>648</v>
      </c>
    </row>
    <row r="2858" spans="1:5" x14ac:dyDescent="0.25">
      <c r="A2858" t="s">
        <v>17385</v>
      </c>
      <c r="B2858" t="s">
        <v>16</v>
      </c>
      <c r="C2858" t="s">
        <v>15</v>
      </c>
      <c r="D2858" t="s">
        <v>33</v>
      </c>
      <c r="E2858" t="s">
        <v>628</v>
      </c>
    </row>
    <row r="2859" spans="1:5" x14ac:dyDescent="0.25">
      <c r="A2859" t="s">
        <v>3371</v>
      </c>
      <c r="B2859" t="s">
        <v>20</v>
      </c>
      <c r="C2859" t="s">
        <v>19</v>
      </c>
      <c r="D2859" t="s">
        <v>33</v>
      </c>
      <c r="E2859" t="s">
        <v>538</v>
      </c>
    </row>
    <row r="2860" spans="1:5" x14ac:dyDescent="0.25">
      <c r="A2860" t="s">
        <v>13121</v>
      </c>
      <c r="B2860" t="s">
        <v>16</v>
      </c>
      <c r="C2860" t="s">
        <v>15</v>
      </c>
      <c r="D2860" t="s">
        <v>33</v>
      </c>
      <c r="E2860" t="s">
        <v>628</v>
      </c>
    </row>
    <row r="2861" spans="1:5" x14ac:dyDescent="0.25">
      <c r="A2861" t="s">
        <v>3373</v>
      </c>
      <c r="B2861" t="s">
        <v>20</v>
      </c>
      <c r="C2861" t="s">
        <v>19</v>
      </c>
      <c r="D2861" t="s">
        <v>33</v>
      </c>
      <c r="E2861" t="s">
        <v>538</v>
      </c>
    </row>
    <row r="2862" spans="1:5" x14ac:dyDescent="0.25">
      <c r="A2862" t="s">
        <v>3370</v>
      </c>
      <c r="B2862" t="s">
        <v>20</v>
      </c>
      <c r="C2862" t="s">
        <v>19</v>
      </c>
      <c r="D2862" t="s">
        <v>33</v>
      </c>
      <c r="E2862" t="s">
        <v>538</v>
      </c>
    </row>
    <row r="2863" spans="1:5" x14ac:dyDescent="0.25">
      <c r="A2863" t="s">
        <v>27016</v>
      </c>
      <c r="B2863" t="s">
        <v>16</v>
      </c>
      <c r="C2863" t="s">
        <v>15</v>
      </c>
      <c r="D2863" t="s">
        <v>33</v>
      </c>
      <c r="E2863" t="s">
        <v>628</v>
      </c>
    </row>
    <row r="2864" spans="1:5" x14ac:dyDescent="0.25">
      <c r="A2864" t="s">
        <v>14067</v>
      </c>
      <c r="B2864" t="s">
        <v>16</v>
      </c>
      <c r="C2864" t="s">
        <v>15</v>
      </c>
      <c r="D2864" t="s">
        <v>33</v>
      </c>
      <c r="E2864" t="s">
        <v>628</v>
      </c>
    </row>
    <row r="2865" spans="1:5" x14ac:dyDescent="0.25">
      <c r="A2865" t="s">
        <v>15338</v>
      </c>
      <c r="B2865" t="s">
        <v>16</v>
      </c>
      <c r="C2865" t="s">
        <v>15</v>
      </c>
      <c r="D2865" t="s">
        <v>33</v>
      </c>
      <c r="E2865" t="s">
        <v>628</v>
      </c>
    </row>
    <row r="2866" spans="1:5" x14ac:dyDescent="0.25">
      <c r="A2866" t="s">
        <v>27942</v>
      </c>
      <c r="B2866" t="s">
        <v>16</v>
      </c>
      <c r="C2866" t="s">
        <v>15</v>
      </c>
      <c r="D2866" t="s">
        <v>33</v>
      </c>
      <c r="E2866" t="s">
        <v>628</v>
      </c>
    </row>
    <row r="2867" spans="1:5" x14ac:dyDescent="0.25">
      <c r="A2867" t="s">
        <v>13118</v>
      </c>
      <c r="B2867" t="s">
        <v>16</v>
      </c>
      <c r="C2867" t="s">
        <v>15</v>
      </c>
      <c r="D2867" t="s">
        <v>33</v>
      </c>
      <c r="E2867" t="s">
        <v>628</v>
      </c>
    </row>
    <row r="2868" spans="1:5" x14ac:dyDescent="0.25">
      <c r="A2868" t="s">
        <v>3378</v>
      </c>
      <c r="B2868" t="s">
        <v>20</v>
      </c>
      <c r="C2868" t="s">
        <v>21</v>
      </c>
      <c r="D2868" t="s">
        <v>33</v>
      </c>
      <c r="E2868" t="s">
        <v>528</v>
      </c>
    </row>
    <row r="2869" spans="1:5" x14ac:dyDescent="0.25">
      <c r="A2869" t="s">
        <v>3379</v>
      </c>
      <c r="B2869" t="s">
        <v>20</v>
      </c>
      <c r="C2869" t="s">
        <v>19</v>
      </c>
      <c r="D2869" t="s">
        <v>33</v>
      </c>
      <c r="E2869" t="s">
        <v>585</v>
      </c>
    </row>
    <row r="2870" spans="1:5" x14ac:dyDescent="0.25">
      <c r="A2870" t="s">
        <v>3380</v>
      </c>
      <c r="B2870" t="s">
        <v>20</v>
      </c>
      <c r="C2870" t="s">
        <v>19</v>
      </c>
      <c r="D2870" t="s">
        <v>33</v>
      </c>
      <c r="E2870" t="s">
        <v>531</v>
      </c>
    </row>
    <row r="2871" spans="1:5" x14ac:dyDescent="0.25">
      <c r="A2871" t="s">
        <v>5443</v>
      </c>
      <c r="B2871" t="s">
        <v>16</v>
      </c>
      <c r="C2871" t="s">
        <v>15</v>
      </c>
      <c r="D2871" t="s">
        <v>33</v>
      </c>
      <c r="E2871" t="s">
        <v>628</v>
      </c>
    </row>
    <row r="2872" spans="1:5" x14ac:dyDescent="0.25">
      <c r="A2872" t="s">
        <v>3382</v>
      </c>
      <c r="B2872" t="s">
        <v>20</v>
      </c>
      <c r="C2872" t="s">
        <v>19</v>
      </c>
      <c r="D2872" t="s">
        <v>33</v>
      </c>
      <c r="E2872" t="s">
        <v>538</v>
      </c>
    </row>
    <row r="2873" spans="1:5" x14ac:dyDescent="0.25">
      <c r="A2873" t="s">
        <v>24422</v>
      </c>
      <c r="B2873" t="s">
        <v>16</v>
      </c>
      <c r="C2873" t="s">
        <v>15</v>
      </c>
      <c r="D2873" t="s">
        <v>33</v>
      </c>
      <c r="E2873" t="s">
        <v>628</v>
      </c>
    </row>
    <row r="2874" spans="1:5" x14ac:dyDescent="0.25">
      <c r="A2874" t="s">
        <v>27964</v>
      </c>
      <c r="B2874" t="s">
        <v>16</v>
      </c>
      <c r="C2874" t="s">
        <v>15</v>
      </c>
      <c r="D2874" t="s">
        <v>33</v>
      </c>
      <c r="E2874" t="s">
        <v>628</v>
      </c>
    </row>
    <row r="2875" spans="1:5" x14ac:dyDescent="0.25">
      <c r="A2875" t="s">
        <v>3385</v>
      </c>
      <c r="B2875" t="s">
        <v>20</v>
      </c>
      <c r="C2875" t="s">
        <v>19</v>
      </c>
      <c r="D2875" t="s">
        <v>33</v>
      </c>
      <c r="E2875" t="s">
        <v>538</v>
      </c>
    </row>
    <row r="2876" spans="1:5" x14ac:dyDescent="0.25">
      <c r="A2876" t="s">
        <v>3714</v>
      </c>
      <c r="B2876" t="s">
        <v>16</v>
      </c>
      <c r="C2876" t="s">
        <v>15</v>
      </c>
      <c r="D2876" t="s">
        <v>33</v>
      </c>
      <c r="E2876" t="s">
        <v>628</v>
      </c>
    </row>
    <row r="2877" spans="1:5" x14ac:dyDescent="0.25">
      <c r="A2877" t="s">
        <v>3386</v>
      </c>
      <c r="B2877" t="s">
        <v>20</v>
      </c>
      <c r="C2877" t="s">
        <v>19</v>
      </c>
      <c r="D2877" t="s">
        <v>33</v>
      </c>
      <c r="E2877" t="s">
        <v>538</v>
      </c>
    </row>
    <row r="2878" spans="1:5" x14ac:dyDescent="0.25">
      <c r="A2878" t="s">
        <v>20545</v>
      </c>
      <c r="B2878" t="s">
        <v>16</v>
      </c>
      <c r="C2878" t="s">
        <v>15</v>
      </c>
      <c r="D2878" t="s">
        <v>33</v>
      </c>
      <c r="E2878" t="s">
        <v>628</v>
      </c>
    </row>
    <row r="2879" spans="1:5" x14ac:dyDescent="0.25">
      <c r="A2879" t="s">
        <v>3389</v>
      </c>
      <c r="B2879" t="s">
        <v>20</v>
      </c>
      <c r="C2879" t="s">
        <v>19</v>
      </c>
      <c r="D2879" t="s">
        <v>33</v>
      </c>
      <c r="E2879" t="s">
        <v>530</v>
      </c>
    </row>
    <row r="2880" spans="1:5" x14ac:dyDescent="0.25">
      <c r="A2880" t="s">
        <v>23929</v>
      </c>
      <c r="B2880" t="s">
        <v>16</v>
      </c>
      <c r="C2880" t="s">
        <v>15</v>
      </c>
      <c r="D2880" t="s">
        <v>33</v>
      </c>
      <c r="E2880" t="s">
        <v>628</v>
      </c>
    </row>
    <row r="2881" spans="1:5" x14ac:dyDescent="0.25">
      <c r="A2881" t="s">
        <v>3390</v>
      </c>
      <c r="B2881" t="s">
        <v>20</v>
      </c>
      <c r="C2881" t="s">
        <v>19</v>
      </c>
      <c r="D2881" t="s">
        <v>33</v>
      </c>
      <c r="E2881" t="s">
        <v>530</v>
      </c>
    </row>
    <row r="2882" spans="1:5" x14ac:dyDescent="0.25">
      <c r="A2882" t="s">
        <v>28933</v>
      </c>
      <c r="B2882" t="s">
        <v>16</v>
      </c>
      <c r="C2882" t="s">
        <v>15</v>
      </c>
      <c r="D2882" t="s">
        <v>33</v>
      </c>
      <c r="E2882" t="s">
        <v>628</v>
      </c>
    </row>
    <row r="2883" spans="1:5" x14ac:dyDescent="0.25">
      <c r="A2883" t="s">
        <v>3393</v>
      </c>
      <c r="B2883" t="s">
        <v>20</v>
      </c>
      <c r="C2883" t="s">
        <v>19</v>
      </c>
      <c r="D2883" t="s">
        <v>33</v>
      </c>
      <c r="E2883" t="s">
        <v>530</v>
      </c>
    </row>
    <row r="2884" spans="1:5" x14ac:dyDescent="0.25">
      <c r="A2884" t="s">
        <v>28113</v>
      </c>
      <c r="B2884" t="s">
        <v>16</v>
      </c>
      <c r="C2884" t="s">
        <v>15</v>
      </c>
      <c r="D2884" t="s">
        <v>33</v>
      </c>
      <c r="E2884" t="s">
        <v>628</v>
      </c>
    </row>
    <row r="2885" spans="1:5" x14ac:dyDescent="0.25">
      <c r="A2885" t="s">
        <v>11341</v>
      </c>
      <c r="B2885" t="s">
        <v>16</v>
      </c>
      <c r="C2885" t="s">
        <v>15</v>
      </c>
      <c r="D2885" t="s">
        <v>33</v>
      </c>
      <c r="E2885" t="s">
        <v>628</v>
      </c>
    </row>
    <row r="2886" spans="1:5" x14ac:dyDescent="0.25">
      <c r="A2886" t="s">
        <v>21837</v>
      </c>
      <c r="B2886" t="s">
        <v>16</v>
      </c>
      <c r="C2886" t="s">
        <v>15</v>
      </c>
      <c r="D2886" t="s">
        <v>33</v>
      </c>
      <c r="E2886" t="s">
        <v>628</v>
      </c>
    </row>
    <row r="2887" spans="1:5" x14ac:dyDescent="0.25">
      <c r="A2887" t="s">
        <v>14471</v>
      </c>
      <c r="B2887" t="s">
        <v>16</v>
      </c>
      <c r="C2887" t="s">
        <v>15</v>
      </c>
      <c r="D2887" t="s">
        <v>33</v>
      </c>
      <c r="E2887" t="s">
        <v>628</v>
      </c>
    </row>
    <row r="2888" spans="1:5" x14ac:dyDescent="0.25">
      <c r="A2888" t="s">
        <v>19038</v>
      </c>
      <c r="B2888" t="s">
        <v>16</v>
      </c>
      <c r="C2888" t="s">
        <v>15</v>
      </c>
      <c r="D2888" t="s">
        <v>33</v>
      </c>
      <c r="E2888" t="s">
        <v>628</v>
      </c>
    </row>
    <row r="2889" spans="1:5" x14ac:dyDescent="0.25">
      <c r="A2889" t="s">
        <v>28876</v>
      </c>
      <c r="B2889" t="s">
        <v>16</v>
      </c>
      <c r="C2889" t="s">
        <v>15</v>
      </c>
      <c r="D2889" t="s">
        <v>33</v>
      </c>
      <c r="E2889" t="s">
        <v>628</v>
      </c>
    </row>
    <row r="2890" spans="1:5" x14ac:dyDescent="0.25">
      <c r="A2890" t="s">
        <v>3400</v>
      </c>
      <c r="B2890" t="s">
        <v>20</v>
      </c>
      <c r="C2890" t="s">
        <v>19</v>
      </c>
      <c r="D2890" t="s">
        <v>33</v>
      </c>
      <c r="E2890" t="s">
        <v>551</v>
      </c>
    </row>
    <row r="2891" spans="1:5" x14ac:dyDescent="0.25">
      <c r="A2891" t="s">
        <v>3401</v>
      </c>
      <c r="B2891" t="s">
        <v>20</v>
      </c>
      <c r="C2891" t="s">
        <v>19</v>
      </c>
      <c r="D2891" t="s">
        <v>33</v>
      </c>
      <c r="E2891" t="s">
        <v>538</v>
      </c>
    </row>
    <row r="2892" spans="1:5" x14ac:dyDescent="0.25">
      <c r="A2892" t="s">
        <v>9498</v>
      </c>
      <c r="B2892" t="s">
        <v>16</v>
      </c>
      <c r="C2892" t="s">
        <v>15</v>
      </c>
      <c r="D2892" t="s">
        <v>33</v>
      </c>
      <c r="E2892" t="s">
        <v>628</v>
      </c>
    </row>
    <row r="2893" spans="1:5" x14ac:dyDescent="0.25">
      <c r="A2893" t="s">
        <v>19267</v>
      </c>
      <c r="B2893" t="s">
        <v>16</v>
      </c>
      <c r="C2893" t="s">
        <v>15</v>
      </c>
      <c r="D2893" t="s">
        <v>33</v>
      </c>
      <c r="E2893" t="s">
        <v>628</v>
      </c>
    </row>
    <row r="2894" spans="1:5" x14ac:dyDescent="0.25">
      <c r="A2894" t="s">
        <v>3403</v>
      </c>
      <c r="B2894" t="s">
        <v>20</v>
      </c>
      <c r="C2894" t="s">
        <v>21</v>
      </c>
      <c r="D2894" t="s">
        <v>33</v>
      </c>
      <c r="E2894" t="s">
        <v>581</v>
      </c>
    </row>
    <row r="2895" spans="1:5" x14ac:dyDescent="0.25">
      <c r="A2895" t="s">
        <v>24426</v>
      </c>
      <c r="B2895" t="s">
        <v>16</v>
      </c>
      <c r="C2895" t="s">
        <v>15</v>
      </c>
      <c r="D2895" t="s">
        <v>33</v>
      </c>
      <c r="E2895" t="s">
        <v>628</v>
      </c>
    </row>
    <row r="2896" spans="1:5" x14ac:dyDescent="0.25">
      <c r="A2896" t="s">
        <v>20578</v>
      </c>
      <c r="B2896" t="s">
        <v>16</v>
      </c>
      <c r="C2896" t="s">
        <v>15</v>
      </c>
      <c r="D2896" t="s">
        <v>33</v>
      </c>
      <c r="E2896" t="s">
        <v>628</v>
      </c>
    </row>
    <row r="2897" spans="1:5" x14ac:dyDescent="0.25">
      <c r="A2897" t="s">
        <v>3408</v>
      </c>
      <c r="B2897" t="s">
        <v>20</v>
      </c>
      <c r="C2897" t="s">
        <v>19</v>
      </c>
      <c r="D2897" t="s">
        <v>33</v>
      </c>
      <c r="E2897" t="s">
        <v>562</v>
      </c>
    </row>
    <row r="2898" spans="1:5" x14ac:dyDescent="0.25">
      <c r="A2898" t="s">
        <v>6749</v>
      </c>
      <c r="B2898" t="s">
        <v>16</v>
      </c>
      <c r="C2898" t="s">
        <v>15</v>
      </c>
      <c r="D2898" t="s">
        <v>33</v>
      </c>
      <c r="E2898" t="s">
        <v>628</v>
      </c>
    </row>
    <row r="2899" spans="1:5" x14ac:dyDescent="0.25">
      <c r="A2899" t="s">
        <v>3409</v>
      </c>
      <c r="B2899" t="s">
        <v>16</v>
      </c>
      <c r="C2899" t="s">
        <v>15</v>
      </c>
      <c r="D2899" t="s">
        <v>33</v>
      </c>
      <c r="E2899" t="s">
        <v>561</v>
      </c>
    </row>
    <row r="2900" spans="1:5" x14ac:dyDescent="0.25">
      <c r="A2900" t="s">
        <v>3410</v>
      </c>
      <c r="B2900" t="s">
        <v>20</v>
      </c>
      <c r="C2900" t="s">
        <v>19</v>
      </c>
      <c r="D2900" t="s">
        <v>33</v>
      </c>
      <c r="E2900" t="s">
        <v>523</v>
      </c>
    </row>
    <row r="2901" spans="1:5" x14ac:dyDescent="0.25">
      <c r="A2901" t="s">
        <v>6752</v>
      </c>
      <c r="B2901" t="s">
        <v>16</v>
      </c>
      <c r="C2901" t="s">
        <v>15</v>
      </c>
      <c r="D2901" t="s">
        <v>33</v>
      </c>
      <c r="E2901" t="s">
        <v>628</v>
      </c>
    </row>
    <row r="2902" spans="1:5" x14ac:dyDescent="0.25">
      <c r="A2902" t="s">
        <v>6175</v>
      </c>
      <c r="B2902" t="s">
        <v>16</v>
      </c>
      <c r="C2902" t="s">
        <v>15</v>
      </c>
      <c r="D2902" t="s">
        <v>33</v>
      </c>
      <c r="E2902" t="s">
        <v>628</v>
      </c>
    </row>
    <row r="2903" spans="1:5" x14ac:dyDescent="0.25">
      <c r="A2903" t="s">
        <v>21943</v>
      </c>
      <c r="B2903" t="s">
        <v>16</v>
      </c>
      <c r="C2903" t="s">
        <v>15</v>
      </c>
      <c r="D2903" t="s">
        <v>33</v>
      </c>
      <c r="E2903" t="s">
        <v>628</v>
      </c>
    </row>
    <row r="2904" spans="1:5" x14ac:dyDescent="0.25">
      <c r="A2904" t="s">
        <v>3414</v>
      </c>
      <c r="B2904" t="s">
        <v>20</v>
      </c>
      <c r="C2904" t="s">
        <v>19</v>
      </c>
      <c r="D2904" t="s">
        <v>33</v>
      </c>
      <c r="E2904" t="s">
        <v>538</v>
      </c>
    </row>
    <row r="2905" spans="1:5" x14ac:dyDescent="0.25">
      <c r="A2905" t="s">
        <v>3415</v>
      </c>
      <c r="B2905" t="s">
        <v>20</v>
      </c>
      <c r="C2905" t="s">
        <v>19</v>
      </c>
      <c r="D2905" t="s">
        <v>33</v>
      </c>
      <c r="E2905" t="s">
        <v>530</v>
      </c>
    </row>
    <row r="2906" spans="1:5" x14ac:dyDescent="0.25">
      <c r="A2906" t="s">
        <v>20603</v>
      </c>
      <c r="B2906" t="s">
        <v>16</v>
      </c>
      <c r="C2906" t="s">
        <v>15</v>
      </c>
      <c r="D2906" t="s">
        <v>33</v>
      </c>
      <c r="E2906" t="s">
        <v>628</v>
      </c>
    </row>
    <row r="2907" spans="1:5" x14ac:dyDescent="0.25">
      <c r="A2907" t="s">
        <v>3418</v>
      </c>
      <c r="B2907" t="s">
        <v>20</v>
      </c>
      <c r="C2907" t="s">
        <v>19</v>
      </c>
      <c r="D2907" t="s">
        <v>33</v>
      </c>
      <c r="E2907" t="s">
        <v>538</v>
      </c>
    </row>
    <row r="2908" spans="1:5" x14ac:dyDescent="0.25">
      <c r="A2908" t="s">
        <v>3419</v>
      </c>
      <c r="B2908" t="s">
        <v>20</v>
      </c>
      <c r="C2908" t="s">
        <v>19</v>
      </c>
      <c r="D2908" t="s">
        <v>33</v>
      </c>
      <c r="E2908" t="s">
        <v>530</v>
      </c>
    </row>
    <row r="2909" spans="1:5" x14ac:dyDescent="0.25">
      <c r="A2909" t="s">
        <v>7598</v>
      </c>
      <c r="B2909" t="s">
        <v>16</v>
      </c>
      <c r="C2909" t="s">
        <v>15</v>
      </c>
      <c r="D2909" t="s">
        <v>33</v>
      </c>
      <c r="E2909" t="s">
        <v>628</v>
      </c>
    </row>
    <row r="2910" spans="1:5" x14ac:dyDescent="0.25">
      <c r="A2910" t="s">
        <v>19323</v>
      </c>
      <c r="B2910" t="s">
        <v>16</v>
      </c>
      <c r="C2910" t="s">
        <v>15</v>
      </c>
      <c r="D2910" t="s">
        <v>33</v>
      </c>
      <c r="E2910" t="s">
        <v>628</v>
      </c>
    </row>
    <row r="2911" spans="1:5" x14ac:dyDescent="0.25">
      <c r="A2911" t="s">
        <v>3422</v>
      </c>
      <c r="B2911" t="s">
        <v>20</v>
      </c>
      <c r="C2911" t="s">
        <v>19</v>
      </c>
      <c r="D2911" t="s">
        <v>33</v>
      </c>
      <c r="E2911" t="s">
        <v>530</v>
      </c>
    </row>
    <row r="2912" spans="1:5" x14ac:dyDescent="0.25">
      <c r="A2912" t="s">
        <v>3420</v>
      </c>
      <c r="B2912" t="s">
        <v>20</v>
      </c>
      <c r="C2912" t="s">
        <v>19</v>
      </c>
      <c r="D2912" t="s">
        <v>33</v>
      </c>
      <c r="E2912" t="s">
        <v>538</v>
      </c>
    </row>
    <row r="2913" spans="1:5" x14ac:dyDescent="0.25">
      <c r="A2913" t="s">
        <v>22583</v>
      </c>
      <c r="B2913" t="s">
        <v>16</v>
      </c>
      <c r="C2913" t="s">
        <v>15</v>
      </c>
      <c r="D2913" t="s">
        <v>33</v>
      </c>
      <c r="E2913" t="s">
        <v>628</v>
      </c>
    </row>
    <row r="2914" spans="1:5" x14ac:dyDescent="0.25">
      <c r="A2914" t="s">
        <v>3425</v>
      </c>
      <c r="B2914" t="s">
        <v>20</v>
      </c>
      <c r="C2914" t="s">
        <v>19</v>
      </c>
      <c r="D2914" t="s">
        <v>33</v>
      </c>
      <c r="E2914" t="s">
        <v>538</v>
      </c>
    </row>
    <row r="2915" spans="1:5" x14ac:dyDescent="0.25">
      <c r="A2915" t="s">
        <v>27463</v>
      </c>
      <c r="B2915" t="s">
        <v>16</v>
      </c>
      <c r="C2915" t="s">
        <v>15</v>
      </c>
      <c r="D2915" t="s">
        <v>33</v>
      </c>
      <c r="E2915" t="s">
        <v>628</v>
      </c>
    </row>
    <row r="2916" spans="1:5" x14ac:dyDescent="0.25">
      <c r="A2916" t="s">
        <v>3426</v>
      </c>
      <c r="B2916" t="s">
        <v>20</v>
      </c>
      <c r="C2916" t="s">
        <v>19</v>
      </c>
      <c r="D2916" t="s">
        <v>33</v>
      </c>
      <c r="E2916" t="s">
        <v>530</v>
      </c>
    </row>
    <row r="2917" spans="1:5" x14ac:dyDescent="0.25">
      <c r="A2917" t="s">
        <v>20966</v>
      </c>
      <c r="B2917" t="s">
        <v>20</v>
      </c>
      <c r="C2917" t="s">
        <v>19</v>
      </c>
      <c r="D2917" t="s">
        <v>33</v>
      </c>
      <c r="E2917" t="s">
        <v>533</v>
      </c>
    </row>
    <row r="2918" spans="1:5" x14ac:dyDescent="0.25">
      <c r="A2918" t="s">
        <v>3428</v>
      </c>
      <c r="B2918" t="s">
        <v>20</v>
      </c>
      <c r="C2918" t="s">
        <v>21</v>
      </c>
      <c r="D2918" t="s">
        <v>33</v>
      </c>
      <c r="E2918" t="s">
        <v>582</v>
      </c>
    </row>
    <row r="2919" spans="1:5" x14ac:dyDescent="0.25">
      <c r="A2919" t="s">
        <v>28579</v>
      </c>
      <c r="B2919" t="s">
        <v>20</v>
      </c>
      <c r="C2919" t="s">
        <v>19</v>
      </c>
      <c r="D2919" t="s">
        <v>33</v>
      </c>
      <c r="E2919" t="s">
        <v>533</v>
      </c>
    </row>
    <row r="2920" spans="1:5" x14ac:dyDescent="0.25">
      <c r="A2920" t="s">
        <v>3430</v>
      </c>
      <c r="B2920" t="s">
        <v>20</v>
      </c>
      <c r="C2920" t="s">
        <v>19</v>
      </c>
      <c r="D2920" t="s">
        <v>33</v>
      </c>
      <c r="E2920" t="s">
        <v>538</v>
      </c>
    </row>
    <row r="2921" spans="1:5" x14ac:dyDescent="0.25">
      <c r="A2921" t="s">
        <v>3807</v>
      </c>
      <c r="B2921" t="s">
        <v>20</v>
      </c>
      <c r="C2921" t="s">
        <v>19</v>
      </c>
      <c r="D2921" t="s">
        <v>33</v>
      </c>
      <c r="E2921" t="s">
        <v>533</v>
      </c>
    </row>
    <row r="2922" spans="1:5" x14ac:dyDescent="0.25">
      <c r="A2922" t="s">
        <v>1560</v>
      </c>
      <c r="B2922" t="s">
        <v>20</v>
      </c>
      <c r="C2922" t="s">
        <v>19</v>
      </c>
      <c r="D2922" t="s">
        <v>33</v>
      </c>
      <c r="E2922" t="s">
        <v>533</v>
      </c>
    </row>
    <row r="2923" spans="1:5" x14ac:dyDescent="0.25">
      <c r="A2923" t="s">
        <v>28621</v>
      </c>
      <c r="B2923" t="s">
        <v>20</v>
      </c>
      <c r="C2923" t="s">
        <v>19</v>
      </c>
      <c r="D2923" t="s">
        <v>33</v>
      </c>
      <c r="E2923" t="s">
        <v>533</v>
      </c>
    </row>
    <row r="2924" spans="1:5" x14ac:dyDescent="0.25">
      <c r="A2924" t="s">
        <v>3432</v>
      </c>
      <c r="B2924" t="s">
        <v>16</v>
      </c>
      <c r="C2924" t="s">
        <v>15</v>
      </c>
      <c r="D2924" t="s">
        <v>33</v>
      </c>
      <c r="E2924" t="s">
        <v>659</v>
      </c>
    </row>
    <row r="2925" spans="1:5" x14ac:dyDescent="0.25">
      <c r="A2925" t="s">
        <v>3437</v>
      </c>
      <c r="B2925" t="s">
        <v>16</v>
      </c>
      <c r="C2925" t="s">
        <v>15</v>
      </c>
      <c r="D2925" t="s">
        <v>33</v>
      </c>
      <c r="E2925" t="s">
        <v>659</v>
      </c>
    </row>
    <row r="2926" spans="1:5" x14ac:dyDescent="0.25">
      <c r="A2926" t="s">
        <v>17161</v>
      </c>
      <c r="B2926" t="s">
        <v>20</v>
      </c>
      <c r="C2926" t="s">
        <v>19</v>
      </c>
      <c r="D2926" t="s">
        <v>33</v>
      </c>
      <c r="E2926" t="s">
        <v>533</v>
      </c>
    </row>
    <row r="2927" spans="1:5" x14ac:dyDescent="0.25">
      <c r="A2927" t="s">
        <v>3433</v>
      </c>
      <c r="B2927" t="s">
        <v>16</v>
      </c>
      <c r="C2927" t="s">
        <v>15</v>
      </c>
      <c r="D2927" t="s">
        <v>33</v>
      </c>
      <c r="E2927" t="s">
        <v>659</v>
      </c>
    </row>
    <row r="2928" spans="1:5" x14ac:dyDescent="0.25">
      <c r="A2928" t="s">
        <v>7311</v>
      </c>
      <c r="B2928" t="s">
        <v>20</v>
      </c>
      <c r="C2928" t="s">
        <v>19</v>
      </c>
      <c r="D2928" t="s">
        <v>33</v>
      </c>
      <c r="E2928" t="s">
        <v>533</v>
      </c>
    </row>
    <row r="2929" spans="1:5" x14ac:dyDescent="0.25">
      <c r="A2929" t="s">
        <v>3439</v>
      </c>
      <c r="B2929" t="s">
        <v>20</v>
      </c>
      <c r="C2929" t="s">
        <v>19</v>
      </c>
      <c r="D2929" t="s">
        <v>33</v>
      </c>
      <c r="E2929" t="s">
        <v>530</v>
      </c>
    </row>
    <row r="2930" spans="1:5" x14ac:dyDescent="0.25">
      <c r="A2930" t="s">
        <v>43485</v>
      </c>
      <c r="B2930" t="s">
        <v>20</v>
      </c>
      <c r="C2930" t="s">
        <v>19</v>
      </c>
      <c r="D2930" t="s">
        <v>66</v>
      </c>
      <c r="E2930" t="s">
        <v>531</v>
      </c>
    </row>
    <row r="2931" spans="1:5" x14ac:dyDescent="0.25">
      <c r="A2931" t="s">
        <v>24987</v>
      </c>
      <c r="B2931" t="s">
        <v>20</v>
      </c>
      <c r="C2931" t="s">
        <v>19</v>
      </c>
      <c r="D2931" t="s">
        <v>33</v>
      </c>
      <c r="E2931" t="s">
        <v>533</v>
      </c>
    </row>
    <row r="2932" spans="1:5" x14ac:dyDescent="0.25">
      <c r="A2932" t="s">
        <v>25428</v>
      </c>
      <c r="B2932" t="s">
        <v>20</v>
      </c>
      <c r="C2932" t="s">
        <v>19</v>
      </c>
      <c r="D2932" t="s">
        <v>33</v>
      </c>
      <c r="E2932" t="s">
        <v>533</v>
      </c>
    </row>
    <row r="2933" spans="1:5" x14ac:dyDescent="0.25">
      <c r="A2933" t="s">
        <v>19804</v>
      </c>
      <c r="B2933" t="s">
        <v>20</v>
      </c>
      <c r="C2933" t="s">
        <v>19</v>
      </c>
      <c r="D2933" t="s">
        <v>33</v>
      </c>
      <c r="E2933" t="s">
        <v>533</v>
      </c>
    </row>
    <row r="2934" spans="1:5" x14ac:dyDescent="0.25">
      <c r="A2934" t="s">
        <v>21130</v>
      </c>
      <c r="B2934" t="s">
        <v>20</v>
      </c>
      <c r="C2934" t="s">
        <v>19</v>
      </c>
      <c r="D2934" t="s">
        <v>33</v>
      </c>
      <c r="E2934" t="s">
        <v>533</v>
      </c>
    </row>
    <row r="2935" spans="1:5" x14ac:dyDescent="0.25">
      <c r="A2935" t="s">
        <v>25701</v>
      </c>
      <c r="B2935" t="s">
        <v>20</v>
      </c>
      <c r="C2935" t="s">
        <v>19</v>
      </c>
      <c r="D2935" t="s">
        <v>33</v>
      </c>
      <c r="E2935" t="s">
        <v>533</v>
      </c>
    </row>
    <row r="2936" spans="1:5" x14ac:dyDescent="0.25">
      <c r="A2936" t="s">
        <v>27591</v>
      </c>
      <c r="B2936" t="s">
        <v>20</v>
      </c>
      <c r="C2936" t="s">
        <v>19</v>
      </c>
      <c r="D2936" t="s">
        <v>33</v>
      </c>
      <c r="E2936" t="s">
        <v>533</v>
      </c>
    </row>
    <row r="2937" spans="1:5" x14ac:dyDescent="0.25">
      <c r="A2937" t="s">
        <v>2494</v>
      </c>
      <c r="B2937" t="s">
        <v>20</v>
      </c>
      <c r="C2937" t="s">
        <v>19</v>
      </c>
      <c r="D2937" t="s">
        <v>33</v>
      </c>
      <c r="E2937" t="s">
        <v>533</v>
      </c>
    </row>
    <row r="2938" spans="1:5" x14ac:dyDescent="0.25">
      <c r="A2938" t="s">
        <v>12996</v>
      </c>
      <c r="B2938" t="s">
        <v>20</v>
      </c>
      <c r="C2938" t="s">
        <v>19</v>
      </c>
      <c r="D2938" t="s">
        <v>33</v>
      </c>
      <c r="E2938" t="s">
        <v>533</v>
      </c>
    </row>
    <row r="2939" spans="1:5" x14ac:dyDescent="0.25">
      <c r="A2939" t="s">
        <v>19176</v>
      </c>
      <c r="B2939" t="s">
        <v>20</v>
      </c>
      <c r="C2939" t="s">
        <v>19</v>
      </c>
      <c r="D2939" t="s">
        <v>33</v>
      </c>
      <c r="E2939" t="s">
        <v>533</v>
      </c>
    </row>
    <row r="2940" spans="1:5" x14ac:dyDescent="0.25">
      <c r="A2940" t="s">
        <v>6402</v>
      </c>
      <c r="B2940" t="s">
        <v>20</v>
      </c>
      <c r="C2940" t="s">
        <v>19</v>
      </c>
      <c r="D2940" t="s">
        <v>33</v>
      </c>
      <c r="E2940" t="s">
        <v>533</v>
      </c>
    </row>
    <row r="2941" spans="1:5" x14ac:dyDescent="0.25">
      <c r="A2941" t="s">
        <v>19769</v>
      </c>
      <c r="B2941" t="s">
        <v>20</v>
      </c>
      <c r="C2941" t="s">
        <v>19</v>
      </c>
      <c r="D2941" t="s">
        <v>33</v>
      </c>
      <c r="E2941" t="s">
        <v>533</v>
      </c>
    </row>
    <row r="2942" spans="1:5" x14ac:dyDescent="0.25">
      <c r="A2942" t="s">
        <v>9596</v>
      </c>
      <c r="B2942" t="s">
        <v>20</v>
      </c>
      <c r="C2942" t="s">
        <v>19</v>
      </c>
      <c r="D2942" t="s">
        <v>33</v>
      </c>
      <c r="E2942" t="s">
        <v>533</v>
      </c>
    </row>
    <row r="2943" spans="1:5" x14ac:dyDescent="0.25">
      <c r="A2943" t="s">
        <v>19009</v>
      </c>
      <c r="B2943" t="s">
        <v>20</v>
      </c>
      <c r="C2943" t="s">
        <v>19</v>
      </c>
      <c r="D2943" t="s">
        <v>33</v>
      </c>
      <c r="E2943" t="s">
        <v>533</v>
      </c>
    </row>
    <row r="2944" spans="1:5" x14ac:dyDescent="0.25">
      <c r="A2944" t="s">
        <v>3454</v>
      </c>
      <c r="B2944" t="s">
        <v>20</v>
      </c>
      <c r="C2944" t="s">
        <v>19</v>
      </c>
      <c r="D2944" t="s">
        <v>33</v>
      </c>
      <c r="E2944" t="s">
        <v>530</v>
      </c>
    </row>
    <row r="2945" spans="1:5" x14ac:dyDescent="0.25">
      <c r="A2945" t="s">
        <v>22391</v>
      </c>
      <c r="B2945" t="s">
        <v>20</v>
      </c>
      <c r="C2945" t="s">
        <v>19</v>
      </c>
      <c r="D2945" t="s">
        <v>33</v>
      </c>
      <c r="E2945" t="s">
        <v>533</v>
      </c>
    </row>
    <row r="2946" spans="1:5" x14ac:dyDescent="0.25">
      <c r="A2946" t="s">
        <v>20306</v>
      </c>
      <c r="B2946" t="s">
        <v>20</v>
      </c>
      <c r="C2946" t="s">
        <v>19</v>
      </c>
      <c r="D2946" t="s">
        <v>33</v>
      </c>
      <c r="E2946" t="s">
        <v>533</v>
      </c>
    </row>
    <row r="2947" spans="1:5" x14ac:dyDescent="0.25">
      <c r="A2947" t="s">
        <v>3456</v>
      </c>
      <c r="B2947" t="s">
        <v>20</v>
      </c>
      <c r="C2947" t="s">
        <v>19</v>
      </c>
      <c r="D2947" t="s">
        <v>33</v>
      </c>
      <c r="E2947" t="s">
        <v>530</v>
      </c>
    </row>
    <row r="2948" spans="1:5" x14ac:dyDescent="0.25">
      <c r="A2948" t="s">
        <v>21543</v>
      </c>
      <c r="B2948" t="s">
        <v>20</v>
      </c>
      <c r="C2948" t="s">
        <v>19</v>
      </c>
      <c r="D2948" t="s">
        <v>33</v>
      </c>
      <c r="E2948" t="s">
        <v>533</v>
      </c>
    </row>
    <row r="2949" spans="1:5" x14ac:dyDescent="0.25">
      <c r="A2949" t="s">
        <v>3457</v>
      </c>
      <c r="B2949" t="s">
        <v>20</v>
      </c>
      <c r="C2949" t="s">
        <v>19</v>
      </c>
      <c r="D2949" t="s">
        <v>33</v>
      </c>
      <c r="E2949" t="s">
        <v>538</v>
      </c>
    </row>
    <row r="2950" spans="1:5" x14ac:dyDescent="0.25">
      <c r="A2950" t="s">
        <v>4079</v>
      </c>
      <c r="B2950" t="s">
        <v>20</v>
      </c>
      <c r="C2950" t="s">
        <v>19</v>
      </c>
      <c r="D2950" t="s">
        <v>33</v>
      </c>
      <c r="E2950" t="s">
        <v>533</v>
      </c>
    </row>
    <row r="2951" spans="1:5" x14ac:dyDescent="0.25">
      <c r="A2951" t="s">
        <v>3459</v>
      </c>
      <c r="B2951" t="s">
        <v>20</v>
      </c>
      <c r="C2951" t="s">
        <v>19</v>
      </c>
      <c r="D2951" t="s">
        <v>33</v>
      </c>
      <c r="E2951" t="s">
        <v>538</v>
      </c>
    </row>
    <row r="2952" spans="1:5" x14ac:dyDescent="0.25">
      <c r="A2952" t="s">
        <v>3466</v>
      </c>
      <c r="B2952" t="s">
        <v>20</v>
      </c>
      <c r="C2952" t="s">
        <v>19</v>
      </c>
      <c r="D2952" t="s">
        <v>33</v>
      </c>
      <c r="E2952" t="s">
        <v>538</v>
      </c>
    </row>
    <row r="2953" spans="1:5" x14ac:dyDescent="0.25">
      <c r="A2953" t="s">
        <v>14635</v>
      </c>
      <c r="B2953" t="s">
        <v>20</v>
      </c>
      <c r="C2953" t="s">
        <v>19</v>
      </c>
      <c r="D2953" t="s">
        <v>33</v>
      </c>
      <c r="E2953" t="s">
        <v>533</v>
      </c>
    </row>
    <row r="2954" spans="1:5" x14ac:dyDescent="0.25">
      <c r="A2954" t="s">
        <v>3465</v>
      </c>
      <c r="B2954" t="s">
        <v>20</v>
      </c>
      <c r="C2954" t="s">
        <v>19</v>
      </c>
      <c r="D2954" t="s">
        <v>33</v>
      </c>
      <c r="E2954" t="s">
        <v>538</v>
      </c>
    </row>
    <row r="2955" spans="1:5" x14ac:dyDescent="0.25">
      <c r="A2955" t="s">
        <v>7147</v>
      </c>
      <c r="B2955" t="s">
        <v>20</v>
      </c>
      <c r="C2955" t="s">
        <v>19</v>
      </c>
      <c r="D2955" t="s">
        <v>33</v>
      </c>
      <c r="E2955" t="s">
        <v>533</v>
      </c>
    </row>
    <row r="2956" spans="1:5" x14ac:dyDescent="0.25">
      <c r="A2956" t="s">
        <v>6256</v>
      </c>
      <c r="B2956" t="s">
        <v>20</v>
      </c>
      <c r="C2956" t="s">
        <v>19</v>
      </c>
      <c r="D2956" t="s">
        <v>33</v>
      </c>
      <c r="E2956" t="s">
        <v>533</v>
      </c>
    </row>
    <row r="2957" spans="1:5" x14ac:dyDescent="0.25">
      <c r="A2957" t="s">
        <v>7255</v>
      </c>
      <c r="B2957" t="s">
        <v>20</v>
      </c>
      <c r="C2957" t="s">
        <v>19</v>
      </c>
      <c r="D2957" t="s">
        <v>33</v>
      </c>
      <c r="E2957" t="s">
        <v>533</v>
      </c>
    </row>
    <row r="2958" spans="1:5" x14ac:dyDescent="0.25">
      <c r="A2958" t="s">
        <v>3467</v>
      </c>
      <c r="B2958" t="s">
        <v>20</v>
      </c>
      <c r="C2958" t="s">
        <v>21</v>
      </c>
      <c r="D2958" t="s">
        <v>33</v>
      </c>
      <c r="E2958" t="s">
        <v>581</v>
      </c>
    </row>
    <row r="2959" spans="1:5" x14ac:dyDescent="0.25">
      <c r="A2959" t="s">
        <v>3463</v>
      </c>
      <c r="B2959" t="s">
        <v>20</v>
      </c>
      <c r="C2959" t="s">
        <v>21</v>
      </c>
      <c r="D2959" t="s">
        <v>33</v>
      </c>
      <c r="E2959" t="s">
        <v>581</v>
      </c>
    </row>
    <row r="2960" spans="1:5" x14ac:dyDescent="0.25">
      <c r="A2960" t="s">
        <v>8251</v>
      </c>
      <c r="B2960" t="s">
        <v>20</v>
      </c>
      <c r="C2960" t="s">
        <v>19</v>
      </c>
      <c r="D2960" t="s">
        <v>33</v>
      </c>
      <c r="E2960" t="s">
        <v>533</v>
      </c>
    </row>
    <row r="2961" spans="1:5" x14ac:dyDescent="0.25">
      <c r="A2961" t="s">
        <v>3470</v>
      </c>
      <c r="B2961" t="s">
        <v>20</v>
      </c>
      <c r="C2961" t="s">
        <v>19</v>
      </c>
      <c r="D2961" t="s">
        <v>33</v>
      </c>
      <c r="E2961" t="s">
        <v>538</v>
      </c>
    </row>
    <row r="2962" spans="1:5" x14ac:dyDescent="0.25">
      <c r="A2962" t="s">
        <v>3469</v>
      </c>
      <c r="B2962" t="s">
        <v>20</v>
      </c>
      <c r="C2962" t="s">
        <v>19</v>
      </c>
      <c r="D2962" t="s">
        <v>33</v>
      </c>
      <c r="E2962" t="s">
        <v>530</v>
      </c>
    </row>
    <row r="2963" spans="1:5" x14ac:dyDescent="0.25">
      <c r="A2963" t="s">
        <v>8350</v>
      </c>
      <c r="B2963" t="s">
        <v>20</v>
      </c>
      <c r="C2963" t="s">
        <v>19</v>
      </c>
      <c r="D2963" t="s">
        <v>33</v>
      </c>
      <c r="E2963" t="s">
        <v>533</v>
      </c>
    </row>
    <row r="2964" spans="1:5" x14ac:dyDescent="0.25">
      <c r="A2964" t="s">
        <v>3472</v>
      </c>
      <c r="B2964" t="s">
        <v>20</v>
      </c>
      <c r="C2964" t="s">
        <v>19</v>
      </c>
      <c r="D2964" t="s">
        <v>33</v>
      </c>
      <c r="E2964" t="s">
        <v>530</v>
      </c>
    </row>
    <row r="2965" spans="1:5" x14ac:dyDescent="0.25">
      <c r="A2965" t="s">
        <v>3479</v>
      </c>
      <c r="B2965" t="s">
        <v>20</v>
      </c>
      <c r="C2965" t="s">
        <v>19</v>
      </c>
      <c r="D2965" t="s">
        <v>33</v>
      </c>
      <c r="E2965" t="s">
        <v>538</v>
      </c>
    </row>
    <row r="2966" spans="1:5" x14ac:dyDescent="0.25">
      <c r="A2966" t="s">
        <v>3474</v>
      </c>
      <c r="B2966" t="s">
        <v>20</v>
      </c>
      <c r="C2966" t="s">
        <v>21</v>
      </c>
      <c r="D2966" t="s">
        <v>33</v>
      </c>
      <c r="E2966" t="s">
        <v>581</v>
      </c>
    </row>
    <row r="2967" spans="1:5" x14ac:dyDescent="0.25">
      <c r="A2967" t="s">
        <v>23869</v>
      </c>
      <c r="B2967" t="s">
        <v>20</v>
      </c>
      <c r="C2967" t="s">
        <v>19</v>
      </c>
      <c r="D2967" t="s">
        <v>33</v>
      </c>
      <c r="E2967" t="s">
        <v>533</v>
      </c>
    </row>
    <row r="2968" spans="1:5" x14ac:dyDescent="0.25">
      <c r="A2968" t="s">
        <v>3478</v>
      </c>
      <c r="B2968" t="s">
        <v>20</v>
      </c>
      <c r="C2968" t="s">
        <v>19</v>
      </c>
      <c r="D2968" t="s">
        <v>33</v>
      </c>
      <c r="E2968" t="s">
        <v>538</v>
      </c>
    </row>
    <row r="2969" spans="1:5" x14ac:dyDescent="0.25">
      <c r="A2969" t="s">
        <v>23871</v>
      </c>
      <c r="B2969" t="s">
        <v>20</v>
      </c>
      <c r="C2969" t="s">
        <v>19</v>
      </c>
      <c r="D2969" t="s">
        <v>33</v>
      </c>
      <c r="E2969" t="s">
        <v>533</v>
      </c>
    </row>
    <row r="2970" spans="1:5" x14ac:dyDescent="0.25">
      <c r="A2970" t="s">
        <v>8133</v>
      </c>
      <c r="B2970" t="s">
        <v>20</v>
      </c>
      <c r="C2970" t="s">
        <v>19</v>
      </c>
      <c r="D2970" t="s">
        <v>33</v>
      </c>
      <c r="E2970" t="s">
        <v>533</v>
      </c>
    </row>
    <row r="2971" spans="1:5" x14ac:dyDescent="0.25">
      <c r="A2971" t="s">
        <v>13012</v>
      </c>
      <c r="B2971" t="s">
        <v>20</v>
      </c>
      <c r="C2971" t="s">
        <v>19</v>
      </c>
      <c r="D2971" t="s">
        <v>33</v>
      </c>
      <c r="E2971" t="s">
        <v>533</v>
      </c>
    </row>
    <row r="2972" spans="1:5" x14ac:dyDescent="0.25">
      <c r="A2972" t="s">
        <v>3480</v>
      </c>
      <c r="B2972" t="s">
        <v>20</v>
      </c>
      <c r="C2972" t="s">
        <v>19</v>
      </c>
      <c r="D2972" t="s">
        <v>33</v>
      </c>
      <c r="E2972" t="s">
        <v>530</v>
      </c>
    </row>
    <row r="2973" spans="1:5" x14ac:dyDescent="0.25">
      <c r="A2973" t="s">
        <v>3483</v>
      </c>
      <c r="B2973" t="s">
        <v>20</v>
      </c>
      <c r="C2973" t="s">
        <v>19</v>
      </c>
      <c r="D2973" t="s">
        <v>33</v>
      </c>
      <c r="E2973" t="s">
        <v>538</v>
      </c>
    </row>
    <row r="2974" spans="1:5" x14ac:dyDescent="0.25">
      <c r="A2974" t="s">
        <v>3484</v>
      </c>
      <c r="B2974" t="s">
        <v>20</v>
      </c>
      <c r="C2974" t="s">
        <v>19</v>
      </c>
      <c r="D2974" t="s">
        <v>33</v>
      </c>
      <c r="E2974" t="s">
        <v>530</v>
      </c>
    </row>
    <row r="2975" spans="1:5" x14ac:dyDescent="0.25">
      <c r="A2975" t="s">
        <v>16641</v>
      </c>
      <c r="B2975" t="s">
        <v>20</v>
      </c>
      <c r="C2975" t="s">
        <v>19</v>
      </c>
      <c r="D2975" t="s">
        <v>33</v>
      </c>
      <c r="E2975" t="s">
        <v>533</v>
      </c>
    </row>
    <row r="2976" spans="1:5" x14ac:dyDescent="0.25">
      <c r="A2976" t="s">
        <v>3490</v>
      </c>
      <c r="B2976" t="s">
        <v>20</v>
      </c>
      <c r="C2976" t="s">
        <v>19</v>
      </c>
      <c r="D2976" t="s">
        <v>33</v>
      </c>
      <c r="E2976" t="s">
        <v>538</v>
      </c>
    </row>
    <row r="2977" spans="1:5" x14ac:dyDescent="0.25">
      <c r="A2977" t="s">
        <v>3711</v>
      </c>
      <c r="B2977" t="s">
        <v>20</v>
      </c>
      <c r="C2977" t="s">
        <v>19</v>
      </c>
      <c r="D2977" t="s">
        <v>33</v>
      </c>
      <c r="E2977" t="s">
        <v>533</v>
      </c>
    </row>
    <row r="2978" spans="1:5" x14ac:dyDescent="0.25">
      <c r="A2978" t="s">
        <v>3489</v>
      </c>
      <c r="B2978" t="s">
        <v>20</v>
      </c>
      <c r="C2978" t="s">
        <v>19</v>
      </c>
      <c r="D2978" t="s">
        <v>33</v>
      </c>
      <c r="E2978" t="s">
        <v>538</v>
      </c>
    </row>
    <row r="2979" spans="1:5" x14ac:dyDescent="0.25">
      <c r="A2979" t="s">
        <v>21177</v>
      </c>
      <c r="B2979" t="s">
        <v>20</v>
      </c>
      <c r="C2979" t="s">
        <v>19</v>
      </c>
      <c r="D2979" t="s">
        <v>33</v>
      </c>
      <c r="E2979" t="s">
        <v>533</v>
      </c>
    </row>
    <row r="2980" spans="1:5" x14ac:dyDescent="0.25">
      <c r="A2980" t="s">
        <v>3486</v>
      </c>
      <c r="B2980" t="s">
        <v>20</v>
      </c>
      <c r="C2980" t="s">
        <v>19</v>
      </c>
      <c r="D2980" t="s">
        <v>33</v>
      </c>
      <c r="E2980" t="s">
        <v>538</v>
      </c>
    </row>
    <row r="2981" spans="1:5" x14ac:dyDescent="0.25">
      <c r="A2981" t="s">
        <v>19066</v>
      </c>
      <c r="B2981" t="s">
        <v>20</v>
      </c>
      <c r="C2981" t="s">
        <v>19</v>
      </c>
      <c r="D2981" t="s">
        <v>65</v>
      </c>
      <c r="E2981" t="s">
        <v>533</v>
      </c>
    </row>
    <row r="2982" spans="1:5" x14ac:dyDescent="0.25">
      <c r="A2982" t="s">
        <v>29136</v>
      </c>
      <c r="B2982" t="s">
        <v>20</v>
      </c>
      <c r="C2982" t="s">
        <v>19</v>
      </c>
      <c r="D2982" t="s">
        <v>65</v>
      </c>
      <c r="E2982" t="s">
        <v>533</v>
      </c>
    </row>
    <row r="2983" spans="1:5" x14ac:dyDescent="0.25">
      <c r="A2983" t="s">
        <v>3497</v>
      </c>
      <c r="B2983" t="s">
        <v>20</v>
      </c>
      <c r="C2983" t="s">
        <v>21</v>
      </c>
      <c r="D2983" t="s">
        <v>33</v>
      </c>
      <c r="E2983" t="s">
        <v>581</v>
      </c>
    </row>
    <row r="2984" spans="1:5" x14ac:dyDescent="0.25">
      <c r="A2984" t="s">
        <v>22933</v>
      </c>
      <c r="B2984" t="s">
        <v>20</v>
      </c>
      <c r="C2984" t="s">
        <v>19</v>
      </c>
      <c r="D2984" t="s">
        <v>33</v>
      </c>
      <c r="E2984" t="s">
        <v>533</v>
      </c>
    </row>
    <row r="2985" spans="1:5" x14ac:dyDescent="0.25">
      <c r="A2985" t="s">
        <v>3496</v>
      </c>
      <c r="B2985" t="s">
        <v>20</v>
      </c>
      <c r="C2985" t="s">
        <v>19</v>
      </c>
      <c r="D2985" t="s">
        <v>33</v>
      </c>
      <c r="E2985" t="s">
        <v>538</v>
      </c>
    </row>
    <row r="2986" spans="1:5" x14ac:dyDescent="0.25">
      <c r="A2986" t="s">
        <v>3498</v>
      </c>
      <c r="B2986" t="s">
        <v>20</v>
      </c>
      <c r="C2986" t="s">
        <v>19</v>
      </c>
      <c r="D2986" t="s">
        <v>33</v>
      </c>
      <c r="E2986" t="s">
        <v>538</v>
      </c>
    </row>
    <row r="2987" spans="1:5" x14ac:dyDescent="0.25">
      <c r="A2987" t="s">
        <v>27742</v>
      </c>
      <c r="B2987" t="s">
        <v>20</v>
      </c>
      <c r="C2987" t="s">
        <v>19</v>
      </c>
      <c r="D2987" t="s">
        <v>33</v>
      </c>
      <c r="E2987" t="s">
        <v>533</v>
      </c>
    </row>
    <row r="2988" spans="1:5" x14ac:dyDescent="0.25">
      <c r="A2988" t="s">
        <v>3494</v>
      </c>
      <c r="B2988" t="s">
        <v>20</v>
      </c>
      <c r="C2988" t="s">
        <v>19</v>
      </c>
      <c r="D2988" t="s">
        <v>33</v>
      </c>
      <c r="E2988" t="s">
        <v>538</v>
      </c>
    </row>
    <row r="2989" spans="1:5" x14ac:dyDescent="0.25">
      <c r="A2989" t="s">
        <v>27022</v>
      </c>
      <c r="B2989" t="s">
        <v>20</v>
      </c>
      <c r="C2989" t="s">
        <v>19</v>
      </c>
      <c r="D2989" t="s">
        <v>33</v>
      </c>
      <c r="E2989" t="s">
        <v>533</v>
      </c>
    </row>
    <row r="2990" spans="1:5" x14ac:dyDescent="0.25">
      <c r="A2990" t="s">
        <v>3499</v>
      </c>
      <c r="B2990" t="s">
        <v>20</v>
      </c>
      <c r="C2990" t="s">
        <v>19</v>
      </c>
      <c r="D2990" t="s">
        <v>33</v>
      </c>
      <c r="E2990" t="s">
        <v>530</v>
      </c>
    </row>
    <row r="2991" spans="1:5" x14ac:dyDescent="0.25">
      <c r="A2991" t="s">
        <v>27218</v>
      </c>
      <c r="B2991" t="s">
        <v>20</v>
      </c>
      <c r="C2991" t="s">
        <v>19</v>
      </c>
      <c r="D2991" t="s">
        <v>33</v>
      </c>
      <c r="E2991" t="s">
        <v>533</v>
      </c>
    </row>
    <row r="2992" spans="1:5" x14ac:dyDescent="0.25">
      <c r="A2992" t="s">
        <v>18079</v>
      </c>
      <c r="B2992" t="s">
        <v>20</v>
      </c>
      <c r="C2992" t="s">
        <v>19</v>
      </c>
      <c r="D2992" t="s">
        <v>33</v>
      </c>
      <c r="E2992" t="s">
        <v>533</v>
      </c>
    </row>
    <row r="2993" spans="1:5" x14ac:dyDescent="0.25">
      <c r="A2993" t="s">
        <v>20245</v>
      </c>
      <c r="B2993" t="s">
        <v>20</v>
      </c>
      <c r="C2993" t="s">
        <v>19</v>
      </c>
      <c r="D2993" t="s">
        <v>33</v>
      </c>
      <c r="E2993" t="s">
        <v>533</v>
      </c>
    </row>
    <row r="2994" spans="1:5" x14ac:dyDescent="0.25">
      <c r="A2994" t="s">
        <v>3503</v>
      </c>
      <c r="B2994" t="s">
        <v>20</v>
      </c>
      <c r="C2994" t="s">
        <v>19</v>
      </c>
      <c r="D2994" t="s">
        <v>33</v>
      </c>
      <c r="E2994" t="s">
        <v>530</v>
      </c>
    </row>
    <row r="2995" spans="1:5" x14ac:dyDescent="0.25">
      <c r="A2995" t="s">
        <v>23023</v>
      </c>
      <c r="B2995" t="s">
        <v>20</v>
      </c>
      <c r="C2995" t="s">
        <v>19</v>
      </c>
      <c r="D2995" t="s">
        <v>33</v>
      </c>
      <c r="E2995" t="s">
        <v>533</v>
      </c>
    </row>
    <row r="2996" spans="1:5" x14ac:dyDescent="0.25">
      <c r="A2996" t="s">
        <v>25472</v>
      </c>
      <c r="B2996" t="s">
        <v>20</v>
      </c>
      <c r="C2996" t="s">
        <v>19</v>
      </c>
      <c r="D2996" t="s">
        <v>33</v>
      </c>
      <c r="E2996" t="s">
        <v>533</v>
      </c>
    </row>
    <row r="2997" spans="1:5" x14ac:dyDescent="0.25">
      <c r="A2997" t="s">
        <v>24352</v>
      </c>
      <c r="B2997" t="s">
        <v>20</v>
      </c>
      <c r="C2997" t="s">
        <v>19</v>
      </c>
      <c r="D2997" t="s">
        <v>33</v>
      </c>
      <c r="E2997" t="s">
        <v>533</v>
      </c>
    </row>
    <row r="2998" spans="1:5" x14ac:dyDescent="0.25">
      <c r="A2998" t="s">
        <v>3507</v>
      </c>
      <c r="B2998" t="s">
        <v>20</v>
      </c>
      <c r="C2998" t="s">
        <v>19</v>
      </c>
      <c r="D2998" t="s">
        <v>33</v>
      </c>
      <c r="E2998" t="s">
        <v>530</v>
      </c>
    </row>
    <row r="2999" spans="1:5" x14ac:dyDescent="0.25">
      <c r="A2999" t="s">
        <v>3508</v>
      </c>
      <c r="B2999" t="s">
        <v>20</v>
      </c>
      <c r="C2999" t="s">
        <v>19</v>
      </c>
      <c r="D2999" t="s">
        <v>33</v>
      </c>
      <c r="E2999" t="s">
        <v>530</v>
      </c>
    </row>
    <row r="3000" spans="1:5" x14ac:dyDescent="0.25">
      <c r="A3000" t="s">
        <v>23951</v>
      </c>
      <c r="B3000" t="s">
        <v>20</v>
      </c>
      <c r="C3000" t="s">
        <v>19</v>
      </c>
      <c r="D3000" t="s">
        <v>33</v>
      </c>
      <c r="E3000" t="s">
        <v>533</v>
      </c>
    </row>
    <row r="3001" spans="1:5" x14ac:dyDescent="0.25">
      <c r="A3001" t="s">
        <v>3510</v>
      </c>
      <c r="B3001" t="s">
        <v>20</v>
      </c>
      <c r="C3001" t="s">
        <v>19</v>
      </c>
      <c r="D3001" t="s">
        <v>33</v>
      </c>
      <c r="E3001" t="s">
        <v>530</v>
      </c>
    </row>
    <row r="3002" spans="1:5" x14ac:dyDescent="0.25">
      <c r="A3002" t="s">
        <v>11300</v>
      </c>
      <c r="B3002" t="s">
        <v>20</v>
      </c>
      <c r="C3002" t="s">
        <v>19</v>
      </c>
      <c r="D3002" t="s">
        <v>33</v>
      </c>
      <c r="E3002" t="s">
        <v>533</v>
      </c>
    </row>
    <row r="3003" spans="1:5" x14ac:dyDescent="0.25">
      <c r="A3003" t="s">
        <v>16316</v>
      </c>
      <c r="B3003" t="s">
        <v>20</v>
      </c>
      <c r="C3003" t="s">
        <v>19</v>
      </c>
      <c r="D3003" t="s">
        <v>33</v>
      </c>
      <c r="E3003" t="s">
        <v>533</v>
      </c>
    </row>
    <row r="3004" spans="1:5" x14ac:dyDescent="0.25">
      <c r="A3004" t="s">
        <v>3512</v>
      </c>
      <c r="B3004" t="s">
        <v>20</v>
      </c>
      <c r="C3004" t="s">
        <v>19</v>
      </c>
      <c r="D3004" t="s">
        <v>33</v>
      </c>
      <c r="E3004" t="s">
        <v>530</v>
      </c>
    </row>
    <row r="3005" spans="1:5" x14ac:dyDescent="0.25">
      <c r="A3005" t="s">
        <v>24966</v>
      </c>
      <c r="B3005" t="s">
        <v>20</v>
      </c>
      <c r="C3005" t="s">
        <v>19</v>
      </c>
      <c r="D3005" t="s">
        <v>33</v>
      </c>
      <c r="E3005" t="s">
        <v>533</v>
      </c>
    </row>
    <row r="3006" spans="1:5" x14ac:dyDescent="0.25">
      <c r="A3006" t="s">
        <v>3515</v>
      </c>
      <c r="B3006" t="s">
        <v>20</v>
      </c>
      <c r="C3006" t="s">
        <v>19</v>
      </c>
      <c r="D3006" t="s">
        <v>33</v>
      </c>
      <c r="E3006" t="s">
        <v>530</v>
      </c>
    </row>
    <row r="3007" spans="1:5" x14ac:dyDescent="0.25">
      <c r="A3007" t="s">
        <v>21479</v>
      </c>
      <c r="B3007" t="s">
        <v>20</v>
      </c>
      <c r="C3007" t="s">
        <v>19</v>
      </c>
      <c r="D3007" t="s">
        <v>33</v>
      </c>
      <c r="E3007" t="s">
        <v>533</v>
      </c>
    </row>
    <row r="3008" spans="1:5" x14ac:dyDescent="0.25">
      <c r="A3008" t="s">
        <v>3517</v>
      </c>
      <c r="B3008" t="s">
        <v>20</v>
      </c>
      <c r="C3008" t="s">
        <v>19</v>
      </c>
      <c r="D3008" t="s">
        <v>33</v>
      </c>
      <c r="E3008" t="s">
        <v>530</v>
      </c>
    </row>
    <row r="3009" spans="1:5" x14ac:dyDescent="0.25">
      <c r="A3009" t="s">
        <v>3520</v>
      </c>
      <c r="B3009" t="s">
        <v>20</v>
      </c>
      <c r="C3009" t="s">
        <v>19</v>
      </c>
      <c r="D3009" t="s">
        <v>33</v>
      </c>
      <c r="E3009" t="s">
        <v>547</v>
      </c>
    </row>
    <row r="3010" spans="1:5" x14ac:dyDescent="0.25">
      <c r="A3010" t="s">
        <v>3519</v>
      </c>
      <c r="B3010" t="s">
        <v>20</v>
      </c>
      <c r="C3010" t="s">
        <v>19</v>
      </c>
      <c r="D3010" t="s">
        <v>33</v>
      </c>
      <c r="E3010" t="s">
        <v>547</v>
      </c>
    </row>
    <row r="3011" spans="1:5" x14ac:dyDescent="0.25">
      <c r="A3011" t="s">
        <v>3518</v>
      </c>
      <c r="B3011" t="s">
        <v>20</v>
      </c>
      <c r="C3011" t="s">
        <v>19</v>
      </c>
      <c r="D3011" t="s">
        <v>33</v>
      </c>
      <c r="E3011" t="s">
        <v>547</v>
      </c>
    </row>
    <row r="3012" spans="1:5" x14ac:dyDescent="0.25">
      <c r="A3012" t="s">
        <v>2629</v>
      </c>
      <c r="B3012" t="s">
        <v>20</v>
      </c>
      <c r="C3012" t="s">
        <v>19</v>
      </c>
      <c r="D3012" t="s">
        <v>33</v>
      </c>
      <c r="E3012" t="s">
        <v>533</v>
      </c>
    </row>
    <row r="3013" spans="1:5" x14ac:dyDescent="0.25">
      <c r="A3013" t="s">
        <v>12668</v>
      </c>
      <c r="B3013" t="s">
        <v>20</v>
      </c>
      <c r="C3013" t="s">
        <v>19</v>
      </c>
      <c r="D3013" t="s">
        <v>33</v>
      </c>
      <c r="E3013" t="s">
        <v>533</v>
      </c>
    </row>
    <row r="3014" spans="1:5" x14ac:dyDescent="0.25">
      <c r="A3014" t="s">
        <v>24396</v>
      </c>
      <c r="B3014" t="s">
        <v>20</v>
      </c>
      <c r="C3014" t="s">
        <v>19</v>
      </c>
      <c r="D3014" t="s">
        <v>33</v>
      </c>
      <c r="E3014" t="s">
        <v>533</v>
      </c>
    </row>
    <row r="3015" spans="1:5" x14ac:dyDescent="0.25">
      <c r="A3015" t="s">
        <v>9292</v>
      </c>
      <c r="B3015" t="s">
        <v>20</v>
      </c>
      <c r="C3015" t="s">
        <v>19</v>
      </c>
      <c r="D3015" t="s">
        <v>33</v>
      </c>
      <c r="E3015" t="s">
        <v>533</v>
      </c>
    </row>
    <row r="3016" spans="1:5" x14ac:dyDescent="0.25">
      <c r="A3016" t="s">
        <v>4839</v>
      </c>
      <c r="B3016" t="s">
        <v>20</v>
      </c>
      <c r="C3016" t="s">
        <v>19</v>
      </c>
      <c r="D3016" t="s">
        <v>33</v>
      </c>
      <c r="E3016" t="s">
        <v>533</v>
      </c>
    </row>
    <row r="3017" spans="1:5" x14ac:dyDescent="0.25">
      <c r="A3017" t="s">
        <v>24979</v>
      </c>
      <c r="B3017" t="s">
        <v>20</v>
      </c>
      <c r="C3017" t="s">
        <v>19</v>
      </c>
      <c r="D3017" t="s">
        <v>33</v>
      </c>
      <c r="E3017" t="s">
        <v>533</v>
      </c>
    </row>
    <row r="3018" spans="1:5" x14ac:dyDescent="0.25">
      <c r="A3018" t="s">
        <v>24400</v>
      </c>
      <c r="B3018" t="s">
        <v>20</v>
      </c>
      <c r="C3018" t="s">
        <v>19</v>
      </c>
      <c r="D3018" t="s">
        <v>33</v>
      </c>
      <c r="E3018" t="s">
        <v>533</v>
      </c>
    </row>
    <row r="3019" spans="1:5" x14ac:dyDescent="0.25">
      <c r="A3019" t="s">
        <v>3528</v>
      </c>
      <c r="B3019" t="s">
        <v>20</v>
      </c>
      <c r="C3019" t="s">
        <v>19</v>
      </c>
      <c r="D3019" t="s">
        <v>33</v>
      </c>
      <c r="E3019" t="s">
        <v>538</v>
      </c>
    </row>
    <row r="3020" spans="1:5" x14ac:dyDescent="0.25">
      <c r="A3020" t="s">
        <v>11329</v>
      </c>
      <c r="B3020" t="s">
        <v>20</v>
      </c>
      <c r="C3020" t="s">
        <v>19</v>
      </c>
      <c r="D3020" t="s">
        <v>33</v>
      </c>
      <c r="E3020" t="s">
        <v>533</v>
      </c>
    </row>
    <row r="3021" spans="1:5" x14ac:dyDescent="0.25">
      <c r="A3021" t="s">
        <v>3529</v>
      </c>
      <c r="B3021" t="s">
        <v>20</v>
      </c>
      <c r="C3021" t="s">
        <v>19</v>
      </c>
      <c r="D3021" t="s">
        <v>33</v>
      </c>
      <c r="E3021" t="s">
        <v>538</v>
      </c>
    </row>
    <row r="3022" spans="1:5" x14ac:dyDescent="0.25">
      <c r="A3022" t="s">
        <v>43486</v>
      </c>
      <c r="B3022" t="s">
        <v>20</v>
      </c>
      <c r="C3022" t="s">
        <v>19</v>
      </c>
      <c r="D3022" t="s">
        <v>65</v>
      </c>
      <c r="E3022" t="s">
        <v>530</v>
      </c>
    </row>
    <row r="3023" spans="1:5" x14ac:dyDescent="0.25">
      <c r="A3023" t="s">
        <v>43487</v>
      </c>
      <c r="B3023" t="s">
        <v>20</v>
      </c>
      <c r="C3023" t="s">
        <v>19</v>
      </c>
      <c r="D3023" t="s">
        <v>65</v>
      </c>
      <c r="E3023" t="s">
        <v>530</v>
      </c>
    </row>
    <row r="3024" spans="1:5" x14ac:dyDescent="0.25">
      <c r="A3024" t="s">
        <v>43488</v>
      </c>
      <c r="B3024" t="s">
        <v>20</v>
      </c>
      <c r="C3024" t="s">
        <v>21</v>
      </c>
      <c r="D3024" t="s">
        <v>33</v>
      </c>
      <c r="E3024" t="s">
        <v>581</v>
      </c>
    </row>
    <row r="3025" spans="1:5" x14ac:dyDescent="0.25">
      <c r="A3025" t="s">
        <v>3531</v>
      </c>
      <c r="B3025" t="s">
        <v>20</v>
      </c>
      <c r="C3025" t="s">
        <v>19</v>
      </c>
      <c r="D3025" t="s">
        <v>33</v>
      </c>
      <c r="E3025" t="s">
        <v>689</v>
      </c>
    </row>
    <row r="3026" spans="1:5" x14ac:dyDescent="0.25">
      <c r="A3026" t="s">
        <v>3532</v>
      </c>
      <c r="B3026" t="s">
        <v>16</v>
      </c>
      <c r="C3026" t="s">
        <v>17</v>
      </c>
      <c r="D3026" t="s">
        <v>33</v>
      </c>
      <c r="E3026" t="s">
        <v>653</v>
      </c>
    </row>
    <row r="3027" spans="1:5" x14ac:dyDescent="0.25">
      <c r="A3027" t="s">
        <v>11512</v>
      </c>
      <c r="B3027" t="s">
        <v>20</v>
      </c>
      <c r="C3027" t="s">
        <v>19</v>
      </c>
      <c r="D3027" t="s">
        <v>33</v>
      </c>
      <c r="E3027" t="s">
        <v>533</v>
      </c>
    </row>
    <row r="3028" spans="1:5" x14ac:dyDescent="0.25">
      <c r="A3028" t="s">
        <v>3535</v>
      </c>
      <c r="B3028" t="s">
        <v>20</v>
      </c>
      <c r="C3028" t="s">
        <v>19</v>
      </c>
      <c r="D3028" t="s">
        <v>33</v>
      </c>
      <c r="E3028" t="s">
        <v>530</v>
      </c>
    </row>
    <row r="3029" spans="1:5" x14ac:dyDescent="0.25">
      <c r="A3029" t="s">
        <v>3533</v>
      </c>
      <c r="B3029" t="s">
        <v>20</v>
      </c>
      <c r="C3029" t="s">
        <v>19</v>
      </c>
      <c r="D3029" t="s">
        <v>33</v>
      </c>
      <c r="E3029" t="s">
        <v>538</v>
      </c>
    </row>
    <row r="3030" spans="1:5" x14ac:dyDescent="0.25">
      <c r="A3030" t="s">
        <v>24419</v>
      </c>
      <c r="B3030" t="s">
        <v>20</v>
      </c>
      <c r="C3030" t="s">
        <v>19</v>
      </c>
      <c r="D3030" t="s">
        <v>33</v>
      </c>
      <c r="E3030" t="s">
        <v>533</v>
      </c>
    </row>
    <row r="3031" spans="1:5" x14ac:dyDescent="0.25">
      <c r="A3031" t="s">
        <v>3536</v>
      </c>
      <c r="B3031" t="s">
        <v>20</v>
      </c>
      <c r="C3031" t="s">
        <v>19</v>
      </c>
      <c r="D3031" t="s">
        <v>33</v>
      </c>
      <c r="E3031" t="s">
        <v>530</v>
      </c>
    </row>
    <row r="3032" spans="1:5" x14ac:dyDescent="0.25">
      <c r="A3032" t="s">
        <v>3537</v>
      </c>
      <c r="B3032" t="s">
        <v>20</v>
      </c>
      <c r="C3032" t="s">
        <v>19</v>
      </c>
      <c r="D3032" t="s">
        <v>33</v>
      </c>
      <c r="E3032" t="s">
        <v>538</v>
      </c>
    </row>
    <row r="3033" spans="1:5" x14ac:dyDescent="0.25">
      <c r="A3033" t="s">
        <v>2734</v>
      </c>
      <c r="B3033" t="s">
        <v>20</v>
      </c>
      <c r="C3033" t="s">
        <v>19</v>
      </c>
      <c r="D3033" t="s">
        <v>33</v>
      </c>
      <c r="E3033" t="s">
        <v>533</v>
      </c>
    </row>
    <row r="3034" spans="1:5" x14ac:dyDescent="0.25">
      <c r="A3034" t="s">
        <v>3541</v>
      </c>
      <c r="B3034" t="s">
        <v>20</v>
      </c>
      <c r="C3034" t="s">
        <v>19</v>
      </c>
      <c r="D3034" t="s">
        <v>33</v>
      </c>
      <c r="E3034" t="s">
        <v>530</v>
      </c>
    </row>
    <row r="3035" spans="1:5" x14ac:dyDescent="0.25">
      <c r="A3035" t="s">
        <v>3539</v>
      </c>
      <c r="B3035" t="s">
        <v>20</v>
      </c>
      <c r="C3035" t="s">
        <v>19</v>
      </c>
      <c r="D3035" t="s">
        <v>33</v>
      </c>
      <c r="E3035" t="s">
        <v>538</v>
      </c>
    </row>
    <row r="3036" spans="1:5" x14ac:dyDescent="0.25">
      <c r="A3036" t="s">
        <v>3543</v>
      </c>
      <c r="B3036" t="s">
        <v>20</v>
      </c>
      <c r="C3036" t="s">
        <v>19</v>
      </c>
      <c r="D3036" t="s">
        <v>33</v>
      </c>
      <c r="E3036" t="s">
        <v>530</v>
      </c>
    </row>
    <row r="3037" spans="1:5" x14ac:dyDescent="0.25">
      <c r="A3037" t="s">
        <v>26091</v>
      </c>
      <c r="B3037" t="s">
        <v>20</v>
      </c>
      <c r="C3037" t="s">
        <v>19</v>
      </c>
      <c r="D3037" t="s">
        <v>33</v>
      </c>
      <c r="E3037" t="s">
        <v>533</v>
      </c>
    </row>
    <row r="3038" spans="1:5" x14ac:dyDescent="0.25">
      <c r="A3038" t="s">
        <v>19592</v>
      </c>
      <c r="B3038" t="s">
        <v>20</v>
      </c>
      <c r="C3038" t="s">
        <v>19</v>
      </c>
      <c r="D3038" t="s">
        <v>33</v>
      </c>
      <c r="E3038" t="s">
        <v>533</v>
      </c>
    </row>
    <row r="3039" spans="1:5" x14ac:dyDescent="0.25">
      <c r="A3039" t="s">
        <v>3545</v>
      </c>
      <c r="B3039" t="s">
        <v>20</v>
      </c>
      <c r="C3039" t="s">
        <v>21</v>
      </c>
      <c r="D3039" t="s">
        <v>33</v>
      </c>
      <c r="E3039" t="s">
        <v>581</v>
      </c>
    </row>
    <row r="3040" spans="1:5" x14ac:dyDescent="0.25">
      <c r="A3040" t="s">
        <v>3546</v>
      </c>
      <c r="B3040" t="s">
        <v>20</v>
      </c>
      <c r="C3040" t="s">
        <v>19</v>
      </c>
      <c r="D3040" t="s">
        <v>33</v>
      </c>
      <c r="E3040" t="s">
        <v>538</v>
      </c>
    </row>
    <row r="3041" spans="1:5" x14ac:dyDescent="0.25">
      <c r="A3041" t="s">
        <v>29580</v>
      </c>
      <c r="B3041" t="s">
        <v>20</v>
      </c>
      <c r="C3041" t="s">
        <v>19</v>
      </c>
      <c r="D3041" t="s">
        <v>69</v>
      </c>
      <c r="E3041" t="s">
        <v>533</v>
      </c>
    </row>
    <row r="3042" spans="1:5" x14ac:dyDescent="0.25">
      <c r="A3042" t="s">
        <v>6541</v>
      </c>
      <c r="B3042" t="s">
        <v>20</v>
      </c>
      <c r="C3042" t="s">
        <v>19</v>
      </c>
      <c r="D3042" t="s">
        <v>33</v>
      </c>
      <c r="E3042" t="s">
        <v>533</v>
      </c>
    </row>
    <row r="3043" spans="1:5" x14ac:dyDescent="0.25">
      <c r="A3043" t="s">
        <v>3548</v>
      </c>
      <c r="B3043" t="s">
        <v>20</v>
      </c>
      <c r="C3043" t="s">
        <v>19</v>
      </c>
      <c r="D3043" t="s">
        <v>33</v>
      </c>
      <c r="E3043" t="s">
        <v>538</v>
      </c>
    </row>
    <row r="3044" spans="1:5" x14ac:dyDescent="0.25">
      <c r="A3044" t="s">
        <v>3551</v>
      </c>
      <c r="B3044" t="s">
        <v>20</v>
      </c>
      <c r="C3044" t="s">
        <v>21</v>
      </c>
      <c r="D3044" t="s">
        <v>33</v>
      </c>
      <c r="E3044" t="s">
        <v>581</v>
      </c>
    </row>
    <row r="3045" spans="1:5" x14ac:dyDescent="0.25">
      <c r="A3045" t="s">
        <v>20367</v>
      </c>
      <c r="B3045" t="s">
        <v>20</v>
      </c>
      <c r="C3045" t="s">
        <v>19</v>
      </c>
      <c r="D3045" t="s">
        <v>33</v>
      </c>
      <c r="E3045" t="s">
        <v>533</v>
      </c>
    </row>
    <row r="3046" spans="1:5" x14ac:dyDescent="0.25">
      <c r="A3046" t="s">
        <v>3552</v>
      </c>
      <c r="B3046" t="s">
        <v>20</v>
      </c>
      <c r="C3046" t="s">
        <v>19</v>
      </c>
      <c r="D3046" t="s">
        <v>33</v>
      </c>
      <c r="E3046" t="s">
        <v>523</v>
      </c>
    </row>
    <row r="3047" spans="1:5" x14ac:dyDescent="0.25">
      <c r="A3047" t="s">
        <v>13700</v>
      </c>
      <c r="B3047" t="s">
        <v>20</v>
      </c>
      <c r="C3047" t="s">
        <v>19</v>
      </c>
      <c r="D3047" t="s">
        <v>33</v>
      </c>
      <c r="E3047" t="s">
        <v>533</v>
      </c>
    </row>
    <row r="3048" spans="1:5" x14ac:dyDescent="0.25">
      <c r="A3048" t="s">
        <v>22501</v>
      </c>
      <c r="B3048" t="s">
        <v>20</v>
      </c>
      <c r="C3048" t="s">
        <v>19</v>
      </c>
      <c r="D3048" t="s">
        <v>33</v>
      </c>
      <c r="E3048" t="s">
        <v>533</v>
      </c>
    </row>
    <row r="3049" spans="1:5" x14ac:dyDescent="0.25">
      <c r="A3049" t="s">
        <v>26048</v>
      </c>
      <c r="B3049" t="s">
        <v>20</v>
      </c>
      <c r="C3049" t="s">
        <v>19</v>
      </c>
      <c r="D3049" t="s">
        <v>33</v>
      </c>
      <c r="E3049" t="s">
        <v>533</v>
      </c>
    </row>
    <row r="3050" spans="1:5" x14ac:dyDescent="0.25">
      <c r="A3050" t="s">
        <v>3556</v>
      </c>
      <c r="B3050" t="s">
        <v>20</v>
      </c>
      <c r="C3050" t="s">
        <v>19</v>
      </c>
      <c r="D3050" t="s">
        <v>33</v>
      </c>
      <c r="E3050" t="s">
        <v>530</v>
      </c>
    </row>
    <row r="3051" spans="1:5" x14ac:dyDescent="0.25">
      <c r="A3051" t="s">
        <v>28794</v>
      </c>
      <c r="B3051" t="s">
        <v>20</v>
      </c>
      <c r="C3051" t="s">
        <v>19</v>
      </c>
      <c r="D3051" t="s">
        <v>33</v>
      </c>
      <c r="E3051" t="s">
        <v>533</v>
      </c>
    </row>
    <row r="3052" spans="1:5" x14ac:dyDescent="0.25">
      <c r="A3052" t="s">
        <v>3558</v>
      </c>
      <c r="B3052" t="s">
        <v>20</v>
      </c>
      <c r="C3052" t="s">
        <v>19</v>
      </c>
      <c r="D3052" t="s">
        <v>33</v>
      </c>
      <c r="E3052" t="s">
        <v>530</v>
      </c>
    </row>
    <row r="3053" spans="1:5" x14ac:dyDescent="0.25">
      <c r="A3053" t="s">
        <v>8029</v>
      </c>
      <c r="B3053" t="s">
        <v>20</v>
      </c>
      <c r="C3053" t="s">
        <v>19</v>
      </c>
      <c r="D3053" t="s">
        <v>33</v>
      </c>
      <c r="E3053" t="s">
        <v>533</v>
      </c>
    </row>
    <row r="3054" spans="1:5" x14ac:dyDescent="0.25">
      <c r="A3054" t="s">
        <v>3560</v>
      </c>
      <c r="B3054" t="s">
        <v>20</v>
      </c>
      <c r="C3054" t="s">
        <v>19</v>
      </c>
      <c r="D3054" t="s">
        <v>33</v>
      </c>
      <c r="E3054" t="s">
        <v>530</v>
      </c>
    </row>
    <row r="3055" spans="1:5" x14ac:dyDescent="0.25">
      <c r="A3055" t="s">
        <v>27274</v>
      </c>
      <c r="B3055" t="s">
        <v>20</v>
      </c>
      <c r="C3055" t="s">
        <v>19</v>
      </c>
      <c r="D3055" t="s">
        <v>33</v>
      </c>
      <c r="E3055" t="s">
        <v>533</v>
      </c>
    </row>
    <row r="3056" spans="1:5" x14ac:dyDescent="0.25">
      <c r="A3056" t="s">
        <v>22306</v>
      </c>
      <c r="B3056" t="s">
        <v>20</v>
      </c>
      <c r="C3056" t="s">
        <v>19</v>
      </c>
      <c r="D3056" t="s">
        <v>33</v>
      </c>
      <c r="E3056" t="s">
        <v>533</v>
      </c>
    </row>
    <row r="3057" spans="1:5" x14ac:dyDescent="0.25">
      <c r="A3057" t="s">
        <v>24499</v>
      </c>
      <c r="B3057" t="s">
        <v>20</v>
      </c>
      <c r="C3057" t="s">
        <v>19</v>
      </c>
      <c r="D3057" t="s">
        <v>33</v>
      </c>
      <c r="E3057" t="s">
        <v>533</v>
      </c>
    </row>
    <row r="3058" spans="1:5" x14ac:dyDescent="0.25">
      <c r="A3058" t="s">
        <v>24797</v>
      </c>
      <c r="B3058" t="s">
        <v>20</v>
      </c>
      <c r="C3058" t="s">
        <v>19</v>
      </c>
      <c r="D3058" t="s">
        <v>33</v>
      </c>
      <c r="E3058" t="s">
        <v>533</v>
      </c>
    </row>
    <row r="3059" spans="1:5" x14ac:dyDescent="0.25">
      <c r="A3059" t="s">
        <v>3564</v>
      </c>
      <c r="B3059" t="s">
        <v>20</v>
      </c>
      <c r="C3059" t="s">
        <v>19</v>
      </c>
      <c r="D3059" t="s">
        <v>33</v>
      </c>
      <c r="E3059" t="s">
        <v>562</v>
      </c>
    </row>
    <row r="3060" spans="1:5" x14ac:dyDescent="0.25">
      <c r="A3060" t="s">
        <v>3985</v>
      </c>
      <c r="B3060" t="s">
        <v>20</v>
      </c>
      <c r="C3060" t="s">
        <v>19</v>
      </c>
      <c r="D3060" t="s">
        <v>33</v>
      </c>
      <c r="E3060" t="s">
        <v>533</v>
      </c>
    </row>
    <row r="3061" spans="1:5" x14ac:dyDescent="0.25">
      <c r="A3061" t="s">
        <v>5321</v>
      </c>
      <c r="B3061" t="s">
        <v>20</v>
      </c>
      <c r="C3061" t="s">
        <v>19</v>
      </c>
      <c r="D3061" t="s">
        <v>33</v>
      </c>
      <c r="E3061" t="s">
        <v>533</v>
      </c>
    </row>
    <row r="3062" spans="1:5" x14ac:dyDescent="0.25">
      <c r="A3062" t="s">
        <v>3569</v>
      </c>
      <c r="B3062" t="s">
        <v>20</v>
      </c>
      <c r="C3062" t="s">
        <v>19</v>
      </c>
      <c r="D3062" t="s">
        <v>33</v>
      </c>
      <c r="E3062" t="s">
        <v>538</v>
      </c>
    </row>
    <row r="3063" spans="1:5" x14ac:dyDescent="0.25">
      <c r="A3063" t="s">
        <v>3570</v>
      </c>
      <c r="B3063" t="s">
        <v>20</v>
      </c>
      <c r="C3063" t="s">
        <v>19</v>
      </c>
      <c r="D3063" t="s">
        <v>33</v>
      </c>
      <c r="E3063" t="s">
        <v>562</v>
      </c>
    </row>
    <row r="3064" spans="1:5" x14ac:dyDescent="0.25">
      <c r="A3064" t="s">
        <v>5114</v>
      </c>
      <c r="B3064" t="s">
        <v>20</v>
      </c>
      <c r="C3064" t="s">
        <v>19</v>
      </c>
      <c r="D3064" t="s">
        <v>33</v>
      </c>
      <c r="E3064" t="s">
        <v>533</v>
      </c>
    </row>
    <row r="3065" spans="1:5" x14ac:dyDescent="0.25">
      <c r="A3065" t="s">
        <v>43489</v>
      </c>
      <c r="B3065" t="s">
        <v>20</v>
      </c>
      <c r="C3065" t="s">
        <v>19</v>
      </c>
      <c r="D3065" t="s">
        <v>33</v>
      </c>
      <c r="E3065" t="s">
        <v>533</v>
      </c>
    </row>
    <row r="3066" spans="1:5" x14ac:dyDescent="0.25">
      <c r="A3066" t="s">
        <v>3572</v>
      </c>
      <c r="B3066" t="s">
        <v>16</v>
      </c>
      <c r="C3066" t="s">
        <v>17</v>
      </c>
      <c r="D3066" t="s">
        <v>33</v>
      </c>
      <c r="E3066" t="s">
        <v>653</v>
      </c>
    </row>
    <row r="3067" spans="1:5" x14ac:dyDescent="0.25">
      <c r="A3067" t="s">
        <v>3573</v>
      </c>
      <c r="B3067" t="s">
        <v>16</v>
      </c>
      <c r="C3067" t="s">
        <v>17</v>
      </c>
      <c r="D3067" t="s">
        <v>33</v>
      </c>
      <c r="E3067" t="s">
        <v>653</v>
      </c>
    </row>
    <row r="3068" spans="1:5" x14ac:dyDescent="0.25">
      <c r="A3068" t="s">
        <v>3574</v>
      </c>
      <c r="B3068" t="s">
        <v>16</v>
      </c>
      <c r="C3068" t="s">
        <v>17</v>
      </c>
      <c r="D3068" t="s">
        <v>33</v>
      </c>
      <c r="E3068" t="s">
        <v>731</v>
      </c>
    </row>
    <row r="3069" spans="1:5" x14ac:dyDescent="0.25">
      <c r="A3069" t="s">
        <v>3576</v>
      </c>
      <c r="B3069" t="s">
        <v>16</v>
      </c>
      <c r="C3069" t="s">
        <v>17</v>
      </c>
      <c r="D3069" t="s">
        <v>33</v>
      </c>
      <c r="E3069" t="s">
        <v>732</v>
      </c>
    </row>
    <row r="3070" spans="1:5" x14ac:dyDescent="0.25">
      <c r="A3070" t="s">
        <v>3575</v>
      </c>
      <c r="B3070" t="s">
        <v>16</v>
      </c>
      <c r="C3070" t="s">
        <v>17</v>
      </c>
      <c r="D3070" t="s">
        <v>33</v>
      </c>
      <c r="E3070" t="s">
        <v>732</v>
      </c>
    </row>
    <row r="3071" spans="1:5" x14ac:dyDescent="0.25">
      <c r="A3071" t="s">
        <v>28248</v>
      </c>
      <c r="B3071" t="s">
        <v>20</v>
      </c>
      <c r="C3071" t="s">
        <v>19</v>
      </c>
      <c r="D3071" t="s">
        <v>33</v>
      </c>
      <c r="E3071" t="s">
        <v>533</v>
      </c>
    </row>
    <row r="3072" spans="1:5" x14ac:dyDescent="0.25">
      <c r="A3072" t="s">
        <v>28173</v>
      </c>
      <c r="B3072" t="s">
        <v>20</v>
      </c>
      <c r="C3072" t="s">
        <v>19</v>
      </c>
      <c r="D3072" t="s">
        <v>33</v>
      </c>
      <c r="E3072" t="s">
        <v>533</v>
      </c>
    </row>
    <row r="3073" spans="1:5" x14ac:dyDescent="0.25">
      <c r="A3073" t="s">
        <v>8990</v>
      </c>
      <c r="B3073" t="s">
        <v>20</v>
      </c>
      <c r="C3073" t="s">
        <v>19</v>
      </c>
      <c r="D3073" t="s">
        <v>33</v>
      </c>
      <c r="E3073" t="s">
        <v>533</v>
      </c>
    </row>
    <row r="3074" spans="1:5" x14ac:dyDescent="0.25">
      <c r="A3074" t="s">
        <v>19728</v>
      </c>
      <c r="B3074" t="s">
        <v>20</v>
      </c>
      <c r="C3074" t="s">
        <v>19</v>
      </c>
      <c r="D3074" t="s">
        <v>33</v>
      </c>
      <c r="E3074" t="s">
        <v>533</v>
      </c>
    </row>
    <row r="3075" spans="1:5" x14ac:dyDescent="0.25">
      <c r="A3075" t="s">
        <v>3578</v>
      </c>
      <c r="B3075" t="s">
        <v>20</v>
      </c>
      <c r="C3075" t="s">
        <v>19</v>
      </c>
      <c r="D3075" t="s">
        <v>33</v>
      </c>
      <c r="E3075" t="s">
        <v>539</v>
      </c>
    </row>
    <row r="3076" spans="1:5" x14ac:dyDescent="0.25">
      <c r="A3076" t="s">
        <v>3580</v>
      </c>
      <c r="B3076" t="s">
        <v>20</v>
      </c>
      <c r="C3076" t="s">
        <v>19</v>
      </c>
      <c r="D3076" t="s">
        <v>33</v>
      </c>
      <c r="E3076" t="s">
        <v>538</v>
      </c>
    </row>
    <row r="3077" spans="1:5" x14ac:dyDescent="0.25">
      <c r="A3077" t="s">
        <v>16039</v>
      </c>
      <c r="B3077" t="s">
        <v>20</v>
      </c>
      <c r="C3077" t="s">
        <v>19</v>
      </c>
      <c r="D3077" t="s">
        <v>33</v>
      </c>
      <c r="E3077" t="s">
        <v>533</v>
      </c>
    </row>
    <row r="3078" spans="1:5" x14ac:dyDescent="0.25">
      <c r="A3078" t="s">
        <v>3582</v>
      </c>
      <c r="B3078" t="s">
        <v>20</v>
      </c>
      <c r="C3078" t="s">
        <v>19</v>
      </c>
      <c r="D3078" t="s">
        <v>33</v>
      </c>
      <c r="E3078" t="s">
        <v>530</v>
      </c>
    </row>
    <row r="3079" spans="1:5" x14ac:dyDescent="0.25">
      <c r="A3079" t="s">
        <v>3581</v>
      </c>
      <c r="B3079" t="s">
        <v>20</v>
      </c>
      <c r="C3079" t="s">
        <v>19</v>
      </c>
      <c r="D3079" t="s">
        <v>33</v>
      </c>
      <c r="E3079" t="s">
        <v>538</v>
      </c>
    </row>
    <row r="3080" spans="1:5" x14ac:dyDescent="0.25">
      <c r="A3080" t="s">
        <v>29146</v>
      </c>
      <c r="B3080" t="s">
        <v>20</v>
      </c>
      <c r="C3080" t="s">
        <v>19</v>
      </c>
      <c r="D3080" t="s">
        <v>33</v>
      </c>
      <c r="E3080" t="s">
        <v>533</v>
      </c>
    </row>
    <row r="3081" spans="1:5" x14ac:dyDescent="0.25">
      <c r="A3081" t="s">
        <v>3586</v>
      </c>
      <c r="B3081" t="s">
        <v>20</v>
      </c>
      <c r="C3081" t="s">
        <v>19</v>
      </c>
      <c r="D3081" t="s">
        <v>33</v>
      </c>
      <c r="E3081" t="s">
        <v>530</v>
      </c>
    </row>
    <row r="3082" spans="1:5" x14ac:dyDescent="0.25">
      <c r="A3082" t="s">
        <v>3584</v>
      </c>
      <c r="B3082" t="s">
        <v>20</v>
      </c>
      <c r="C3082" t="s">
        <v>19</v>
      </c>
      <c r="D3082" t="s">
        <v>33</v>
      </c>
      <c r="E3082" t="s">
        <v>538</v>
      </c>
    </row>
    <row r="3083" spans="1:5" x14ac:dyDescent="0.25">
      <c r="A3083" t="s">
        <v>22250</v>
      </c>
      <c r="B3083" t="s">
        <v>20</v>
      </c>
      <c r="C3083" t="s">
        <v>19</v>
      </c>
      <c r="D3083" t="s">
        <v>33</v>
      </c>
      <c r="E3083" t="s">
        <v>533</v>
      </c>
    </row>
    <row r="3084" spans="1:5" x14ac:dyDescent="0.25">
      <c r="A3084" t="s">
        <v>3587</v>
      </c>
      <c r="B3084" t="s">
        <v>20</v>
      </c>
      <c r="C3084" t="s">
        <v>22</v>
      </c>
      <c r="D3084" t="s">
        <v>33</v>
      </c>
      <c r="E3084" t="s">
        <v>536</v>
      </c>
    </row>
    <row r="3085" spans="1:5" x14ac:dyDescent="0.25">
      <c r="A3085" t="s">
        <v>7391</v>
      </c>
      <c r="B3085" t="s">
        <v>20</v>
      </c>
      <c r="C3085" t="s">
        <v>19</v>
      </c>
      <c r="D3085" t="s">
        <v>33</v>
      </c>
      <c r="E3085" t="s">
        <v>533</v>
      </c>
    </row>
    <row r="3086" spans="1:5" x14ac:dyDescent="0.25">
      <c r="A3086" t="s">
        <v>3696</v>
      </c>
      <c r="B3086" t="s">
        <v>20</v>
      </c>
      <c r="C3086" t="s">
        <v>19</v>
      </c>
      <c r="D3086" t="s">
        <v>33</v>
      </c>
      <c r="E3086" t="s">
        <v>533</v>
      </c>
    </row>
    <row r="3087" spans="1:5" x14ac:dyDescent="0.25">
      <c r="A3087" t="s">
        <v>3589</v>
      </c>
      <c r="B3087" t="s">
        <v>20</v>
      </c>
      <c r="C3087" t="s">
        <v>19</v>
      </c>
      <c r="D3087" t="s">
        <v>33</v>
      </c>
      <c r="E3087" t="s">
        <v>562</v>
      </c>
    </row>
    <row r="3088" spans="1:5" x14ac:dyDescent="0.25">
      <c r="A3088" t="s">
        <v>28728</v>
      </c>
      <c r="B3088" t="s">
        <v>20</v>
      </c>
      <c r="C3088" t="s">
        <v>19</v>
      </c>
      <c r="D3088" t="s">
        <v>33</v>
      </c>
      <c r="E3088" t="s">
        <v>533</v>
      </c>
    </row>
    <row r="3089" spans="1:5" x14ac:dyDescent="0.25">
      <c r="A3089" t="s">
        <v>3592</v>
      </c>
      <c r="B3089" t="s">
        <v>20</v>
      </c>
      <c r="C3089" t="s">
        <v>19</v>
      </c>
      <c r="D3089" t="s">
        <v>33</v>
      </c>
      <c r="E3089" t="s">
        <v>538</v>
      </c>
    </row>
    <row r="3090" spans="1:5" x14ac:dyDescent="0.25">
      <c r="A3090" t="s">
        <v>29529</v>
      </c>
      <c r="B3090" t="s">
        <v>20</v>
      </c>
      <c r="C3090" t="s">
        <v>19</v>
      </c>
      <c r="D3090" t="s">
        <v>33</v>
      </c>
      <c r="E3090" t="s">
        <v>533</v>
      </c>
    </row>
    <row r="3091" spans="1:5" x14ac:dyDescent="0.25">
      <c r="A3091" t="s">
        <v>3593</v>
      </c>
      <c r="B3091" t="s">
        <v>20</v>
      </c>
      <c r="C3091" t="s">
        <v>19</v>
      </c>
      <c r="D3091" t="s">
        <v>33</v>
      </c>
      <c r="E3091" t="s">
        <v>530</v>
      </c>
    </row>
    <row r="3092" spans="1:5" x14ac:dyDescent="0.25">
      <c r="A3092" t="s">
        <v>3595</v>
      </c>
      <c r="B3092" t="s">
        <v>20</v>
      </c>
      <c r="C3092" t="s">
        <v>21</v>
      </c>
      <c r="D3092" t="s">
        <v>33</v>
      </c>
      <c r="E3092" t="s">
        <v>581</v>
      </c>
    </row>
    <row r="3093" spans="1:5" x14ac:dyDescent="0.25">
      <c r="A3093" t="s">
        <v>43490</v>
      </c>
      <c r="B3093" t="s">
        <v>20</v>
      </c>
      <c r="C3093" t="s">
        <v>19</v>
      </c>
      <c r="D3093" t="s">
        <v>33</v>
      </c>
      <c r="E3093" t="s">
        <v>533</v>
      </c>
    </row>
    <row r="3094" spans="1:5" x14ac:dyDescent="0.25">
      <c r="A3094" t="s">
        <v>3596</v>
      </c>
      <c r="B3094" t="s">
        <v>20</v>
      </c>
      <c r="C3094" t="s">
        <v>21</v>
      </c>
      <c r="D3094" t="s">
        <v>33</v>
      </c>
      <c r="E3094" t="s">
        <v>582</v>
      </c>
    </row>
    <row r="3095" spans="1:5" x14ac:dyDescent="0.25">
      <c r="A3095" t="s">
        <v>19516</v>
      </c>
      <c r="B3095" t="s">
        <v>20</v>
      </c>
      <c r="C3095" t="s">
        <v>19</v>
      </c>
      <c r="D3095" t="s">
        <v>33</v>
      </c>
      <c r="E3095" t="s">
        <v>533</v>
      </c>
    </row>
    <row r="3096" spans="1:5" x14ac:dyDescent="0.25">
      <c r="A3096" t="s">
        <v>3598</v>
      </c>
      <c r="B3096" t="s">
        <v>20</v>
      </c>
      <c r="C3096" t="s">
        <v>19</v>
      </c>
      <c r="D3096" t="s">
        <v>33</v>
      </c>
      <c r="E3096" t="s">
        <v>530</v>
      </c>
    </row>
    <row r="3097" spans="1:5" x14ac:dyDescent="0.25">
      <c r="A3097" t="s">
        <v>27642</v>
      </c>
      <c r="B3097" t="s">
        <v>20</v>
      </c>
      <c r="C3097" t="s">
        <v>19</v>
      </c>
      <c r="D3097" t="s">
        <v>33</v>
      </c>
      <c r="E3097" t="s">
        <v>533</v>
      </c>
    </row>
    <row r="3098" spans="1:5" x14ac:dyDescent="0.25">
      <c r="A3098" t="s">
        <v>3601</v>
      </c>
      <c r="B3098" t="s">
        <v>20</v>
      </c>
      <c r="C3098" t="s">
        <v>19</v>
      </c>
      <c r="D3098" t="s">
        <v>33</v>
      </c>
      <c r="E3098" t="s">
        <v>530</v>
      </c>
    </row>
    <row r="3099" spans="1:5" x14ac:dyDescent="0.25">
      <c r="A3099" t="s">
        <v>3602</v>
      </c>
      <c r="B3099" t="s">
        <v>20</v>
      </c>
      <c r="C3099" t="s">
        <v>19</v>
      </c>
      <c r="D3099" t="s">
        <v>33</v>
      </c>
      <c r="E3099" t="s">
        <v>530</v>
      </c>
    </row>
    <row r="3100" spans="1:5" x14ac:dyDescent="0.25">
      <c r="A3100" t="s">
        <v>20937</v>
      </c>
      <c r="B3100" t="s">
        <v>20</v>
      </c>
      <c r="C3100" t="s">
        <v>19</v>
      </c>
      <c r="D3100" t="s">
        <v>33</v>
      </c>
      <c r="E3100" t="s">
        <v>533</v>
      </c>
    </row>
    <row r="3101" spans="1:5" x14ac:dyDescent="0.25">
      <c r="A3101" t="s">
        <v>43491</v>
      </c>
      <c r="B3101" t="s">
        <v>16</v>
      </c>
      <c r="C3101" t="s">
        <v>17</v>
      </c>
      <c r="D3101" t="s">
        <v>33</v>
      </c>
      <c r="E3101" t="s">
        <v>653</v>
      </c>
    </row>
    <row r="3102" spans="1:5" x14ac:dyDescent="0.25">
      <c r="A3102" t="s">
        <v>19446</v>
      </c>
      <c r="B3102" t="s">
        <v>20</v>
      </c>
      <c r="C3102" t="s">
        <v>19</v>
      </c>
      <c r="D3102" t="s">
        <v>33</v>
      </c>
      <c r="E3102" t="s">
        <v>533</v>
      </c>
    </row>
    <row r="3103" spans="1:5" x14ac:dyDescent="0.25">
      <c r="A3103" t="s">
        <v>3604</v>
      </c>
      <c r="B3103" t="s">
        <v>20</v>
      </c>
      <c r="C3103" t="s">
        <v>22</v>
      </c>
      <c r="D3103" t="s">
        <v>33</v>
      </c>
      <c r="E3103" t="s">
        <v>536</v>
      </c>
    </row>
    <row r="3104" spans="1:5" x14ac:dyDescent="0.25">
      <c r="A3104" t="s">
        <v>19336</v>
      </c>
      <c r="B3104" t="s">
        <v>20</v>
      </c>
      <c r="C3104" t="s">
        <v>19</v>
      </c>
      <c r="D3104" t="s">
        <v>33</v>
      </c>
      <c r="E3104" t="s">
        <v>533</v>
      </c>
    </row>
    <row r="3105" spans="1:5" x14ac:dyDescent="0.25">
      <c r="A3105" t="s">
        <v>3607</v>
      </c>
      <c r="B3105" t="s">
        <v>20</v>
      </c>
      <c r="C3105" t="s">
        <v>22</v>
      </c>
      <c r="D3105" t="s">
        <v>33</v>
      </c>
      <c r="E3105" t="s">
        <v>536</v>
      </c>
    </row>
    <row r="3106" spans="1:5" x14ac:dyDescent="0.25">
      <c r="A3106" t="s">
        <v>3608</v>
      </c>
      <c r="B3106" t="s">
        <v>20</v>
      </c>
      <c r="C3106" t="s">
        <v>19</v>
      </c>
      <c r="D3106" t="s">
        <v>33</v>
      </c>
      <c r="E3106" t="s">
        <v>523</v>
      </c>
    </row>
    <row r="3107" spans="1:5" x14ac:dyDescent="0.25">
      <c r="A3107" t="s">
        <v>3610</v>
      </c>
      <c r="B3107" t="s">
        <v>20</v>
      </c>
      <c r="C3107" t="s">
        <v>19</v>
      </c>
      <c r="D3107" t="s">
        <v>33</v>
      </c>
      <c r="E3107" t="s">
        <v>523</v>
      </c>
    </row>
    <row r="3108" spans="1:5" x14ac:dyDescent="0.25">
      <c r="A3108" t="s">
        <v>3609</v>
      </c>
      <c r="B3108" t="s">
        <v>20</v>
      </c>
      <c r="C3108" t="s">
        <v>19</v>
      </c>
      <c r="D3108" t="s">
        <v>33</v>
      </c>
      <c r="E3108" t="s">
        <v>523</v>
      </c>
    </row>
    <row r="3109" spans="1:5" x14ac:dyDescent="0.25">
      <c r="A3109" t="s">
        <v>3611</v>
      </c>
      <c r="B3109" t="s">
        <v>20</v>
      </c>
      <c r="C3109" t="s">
        <v>23</v>
      </c>
      <c r="D3109" t="s">
        <v>33</v>
      </c>
      <c r="E3109" t="s">
        <v>734</v>
      </c>
    </row>
    <row r="3110" spans="1:5" x14ac:dyDescent="0.25">
      <c r="A3110" t="s">
        <v>9493</v>
      </c>
      <c r="B3110" t="s">
        <v>20</v>
      </c>
      <c r="C3110" t="s">
        <v>19</v>
      </c>
      <c r="D3110" t="s">
        <v>33</v>
      </c>
      <c r="E3110" t="s">
        <v>533</v>
      </c>
    </row>
    <row r="3111" spans="1:5" x14ac:dyDescent="0.25">
      <c r="A3111" t="s">
        <v>22930</v>
      </c>
      <c r="B3111" t="s">
        <v>20</v>
      </c>
      <c r="C3111" t="s">
        <v>19</v>
      </c>
      <c r="D3111" t="s">
        <v>33</v>
      </c>
      <c r="E3111" t="s">
        <v>533</v>
      </c>
    </row>
    <row r="3112" spans="1:5" x14ac:dyDescent="0.25">
      <c r="A3112" t="s">
        <v>3613</v>
      </c>
      <c r="B3112" t="s">
        <v>20</v>
      </c>
      <c r="C3112" t="s">
        <v>24</v>
      </c>
      <c r="D3112" t="s">
        <v>33</v>
      </c>
      <c r="E3112" t="s">
        <v>735</v>
      </c>
    </row>
    <row r="3113" spans="1:5" x14ac:dyDescent="0.25">
      <c r="A3113" t="s">
        <v>3825</v>
      </c>
      <c r="B3113" t="s">
        <v>20</v>
      </c>
      <c r="C3113" t="s">
        <v>19</v>
      </c>
      <c r="D3113" t="s">
        <v>33</v>
      </c>
      <c r="E3113" t="s">
        <v>533</v>
      </c>
    </row>
    <row r="3114" spans="1:5" x14ac:dyDescent="0.25">
      <c r="A3114" t="s">
        <v>3616</v>
      </c>
      <c r="B3114" t="s">
        <v>20</v>
      </c>
      <c r="C3114" t="s">
        <v>19</v>
      </c>
      <c r="D3114" t="s">
        <v>33</v>
      </c>
      <c r="E3114" t="s">
        <v>538</v>
      </c>
    </row>
    <row r="3115" spans="1:5" x14ac:dyDescent="0.25">
      <c r="A3115" t="s">
        <v>23948</v>
      </c>
      <c r="B3115" t="s">
        <v>16</v>
      </c>
      <c r="C3115" t="s">
        <v>15</v>
      </c>
      <c r="D3115" t="s">
        <v>33</v>
      </c>
      <c r="E3115" t="s">
        <v>628</v>
      </c>
    </row>
    <row r="3116" spans="1:5" x14ac:dyDescent="0.25">
      <c r="A3116" t="s">
        <v>3618</v>
      </c>
      <c r="B3116" t="s">
        <v>20</v>
      </c>
      <c r="C3116" t="s">
        <v>19</v>
      </c>
      <c r="D3116" t="s">
        <v>33</v>
      </c>
      <c r="E3116" t="s">
        <v>538</v>
      </c>
    </row>
    <row r="3117" spans="1:5" x14ac:dyDescent="0.25">
      <c r="A3117" t="s">
        <v>3620</v>
      </c>
      <c r="B3117" t="s">
        <v>20</v>
      </c>
      <c r="C3117" t="s">
        <v>19</v>
      </c>
      <c r="D3117" t="s">
        <v>33</v>
      </c>
      <c r="E3117" t="s">
        <v>538</v>
      </c>
    </row>
    <row r="3118" spans="1:5" x14ac:dyDescent="0.25">
      <c r="A3118" t="s">
        <v>13513</v>
      </c>
      <c r="B3118" t="s">
        <v>16</v>
      </c>
      <c r="C3118" t="s">
        <v>15</v>
      </c>
      <c r="D3118" t="s">
        <v>33</v>
      </c>
      <c r="E3118" t="s">
        <v>628</v>
      </c>
    </row>
    <row r="3119" spans="1:5" x14ac:dyDescent="0.25">
      <c r="A3119" t="s">
        <v>3622</v>
      </c>
      <c r="B3119" t="s">
        <v>20</v>
      </c>
      <c r="C3119" t="s">
        <v>19</v>
      </c>
      <c r="D3119" t="s">
        <v>33</v>
      </c>
      <c r="E3119" t="s">
        <v>538</v>
      </c>
    </row>
    <row r="3120" spans="1:5" x14ac:dyDescent="0.25">
      <c r="A3120" t="s">
        <v>3623</v>
      </c>
      <c r="B3120" t="s">
        <v>20</v>
      </c>
      <c r="C3120" t="s">
        <v>19</v>
      </c>
      <c r="D3120" t="s">
        <v>33</v>
      </c>
      <c r="E3120" t="s">
        <v>538</v>
      </c>
    </row>
    <row r="3121" spans="1:5" x14ac:dyDescent="0.25">
      <c r="A3121" t="s">
        <v>9619</v>
      </c>
      <c r="B3121" t="s">
        <v>16</v>
      </c>
      <c r="C3121" t="s">
        <v>15</v>
      </c>
      <c r="D3121" t="s">
        <v>33</v>
      </c>
      <c r="E3121" t="s">
        <v>628</v>
      </c>
    </row>
    <row r="3122" spans="1:5" x14ac:dyDescent="0.25">
      <c r="A3122" t="s">
        <v>3621</v>
      </c>
      <c r="B3122" t="s">
        <v>20</v>
      </c>
      <c r="C3122" t="s">
        <v>21</v>
      </c>
      <c r="D3122" t="s">
        <v>33</v>
      </c>
      <c r="E3122" t="s">
        <v>581</v>
      </c>
    </row>
    <row r="3123" spans="1:5" x14ac:dyDescent="0.25">
      <c r="A3123" t="s">
        <v>18998</v>
      </c>
      <c r="B3123" t="s">
        <v>16</v>
      </c>
      <c r="C3123" t="s">
        <v>15</v>
      </c>
      <c r="D3123" t="s">
        <v>33</v>
      </c>
      <c r="E3123" t="s">
        <v>628</v>
      </c>
    </row>
    <row r="3124" spans="1:5" x14ac:dyDescent="0.25">
      <c r="A3124" t="s">
        <v>29515</v>
      </c>
      <c r="B3124" t="s">
        <v>16</v>
      </c>
      <c r="C3124" t="s">
        <v>15</v>
      </c>
      <c r="D3124" t="s">
        <v>33</v>
      </c>
      <c r="E3124" t="s">
        <v>628</v>
      </c>
    </row>
    <row r="3125" spans="1:5" x14ac:dyDescent="0.25">
      <c r="A3125" t="s">
        <v>3628</v>
      </c>
      <c r="B3125" t="s">
        <v>20</v>
      </c>
      <c r="C3125" t="s">
        <v>19</v>
      </c>
      <c r="D3125" t="s">
        <v>33</v>
      </c>
      <c r="E3125" t="s">
        <v>538</v>
      </c>
    </row>
    <row r="3126" spans="1:5" x14ac:dyDescent="0.25">
      <c r="A3126" t="s">
        <v>3630</v>
      </c>
      <c r="B3126" t="s">
        <v>20</v>
      </c>
      <c r="C3126" t="s">
        <v>19</v>
      </c>
      <c r="D3126" t="s">
        <v>33</v>
      </c>
      <c r="E3126" t="s">
        <v>538</v>
      </c>
    </row>
    <row r="3127" spans="1:5" x14ac:dyDescent="0.25">
      <c r="A3127" t="s">
        <v>26208</v>
      </c>
      <c r="B3127" t="s">
        <v>16</v>
      </c>
      <c r="C3127" t="s">
        <v>15</v>
      </c>
      <c r="D3127" t="s">
        <v>33</v>
      </c>
      <c r="E3127" t="s">
        <v>628</v>
      </c>
    </row>
    <row r="3128" spans="1:5" x14ac:dyDescent="0.25">
      <c r="A3128" t="s">
        <v>15334</v>
      </c>
      <c r="B3128" t="s">
        <v>16</v>
      </c>
      <c r="C3128" t="s">
        <v>15</v>
      </c>
      <c r="D3128" t="s">
        <v>33</v>
      </c>
      <c r="E3128" t="s">
        <v>628</v>
      </c>
    </row>
    <row r="3129" spans="1:5" x14ac:dyDescent="0.25">
      <c r="A3129" t="s">
        <v>3633</v>
      </c>
      <c r="B3129" t="s">
        <v>20</v>
      </c>
      <c r="C3129" t="s">
        <v>19</v>
      </c>
      <c r="D3129" t="s">
        <v>33</v>
      </c>
      <c r="E3129" t="s">
        <v>538</v>
      </c>
    </row>
    <row r="3130" spans="1:5" x14ac:dyDescent="0.25">
      <c r="A3130" t="s">
        <v>6737</v>
      </c>
      <c r="B3130" t="s">
        <v>16</v>
      </c>
      <c r="C3130" t="s">
        <v>15</v>
      </c>
      <c r="D3130" t="s">
        <v>33</v>
      </c>
      <c r="E3130" t="s">
        <v>628</v>
      </c>
    </row>
    <row r="3131" spans="1:5" x14ac:dyDescent="0.25">
      <c r="A3131" t="s">
        <v>3629</v>
      </c>
      <c r="B3131" t="s">
        <v>20</v>
      </c>
      <c r="C3131" t="s">
        <v>21</v>
      </c>
      <c r="D3131" t="s">
        <v>33</v>
      </c>
      <c r="E3131" t="s">
        <v>581</v>
      </c>
    </row>
    <row r="3132" spans="1:5" x14ac:dyDescent="0.25">
      <c r="A3132" t="s">
        <v>10486</v>
      </c>
      <c r="B3132" t="s">
        <v>16</v>
      </c>
      <c r="C3132" t="s">
        <v>15</v>
      </c>
      <c r="D3132" t="s">
        <v>33</v>
      </c>
      <c r="E3132" t="s">
        <v>628</v>
      </c>
    </row>
    <row r="3133" spans="1:5" x14ac:dyDescent="0.25">
      <c r="A3133" t="s">
        <v>3636</v>
      </c>
      <c r="B3133" t="s">
        <v>20</v>
      </c>
      <c r="C3133" t="s">
        <v>19</v>
      </c>
      <c r="D3133" t="s">
        <v>33</v>
      </c>
      <c r="E3133" t="s">
        <v>530</v>
      </c>
    </row>
    <row r="3134" spans="1:5" x14ac:dyDescent="0.25">
      <c r="A3134" t="s">
        <v>20239</v>
      </c>
      <c r="B3134" t="s">
        <v>16</v>
      </c>
      <c r="C3134" t="s">
        <v>15</v>
      </c>
      <c r="D3134" t="s">
        <v>33</v>
      </c>
      <c r="E3134" t="s">
        <v>628</v>
      </c>
    </row>
    <row r="3135" spans="1:5" x14ac:dyDescent="0.25">
      <c r="A3135" t="s">
        <v>3637</v>
      </c>
      <c r="B3135" t="s">
        <v>20</v>
      </c>
      <c r="C3135" t="s">
        <v>19</v>
      </c>
      <c r="D3135" t="s">
        <v>33</v>
      </c>
      <c r="E3135" t="s">
        <v>538</v>
      </c>
    </row>
    <row r="3136" spans="1:5" x14ac:dyDescent="0.25">
      <c r="A3136" t="s">
        <v>21428</v>
      </c>
      <c r="B3136" t="s">
        <v>16</v>
      </c>
      <c r="C3136" t="s">
        <v>15</v>
      </c>
      <c r="D3136" t="s">
        <v>33</v>
      </c>
      <c r="E3136" t="s">
        <v>628</v>
      </c>
    </row>
    <row r="3137" spans="1:5" x14ac:dyDescent="0.25">
      <c r="A3137" t="s">
        <v>21933</v>
      </c>
      <c r="B3137" t="s">
        <v>16</v>
      </c>
      <c r="C3137" t="s">
        <v>15</v>
      </c>
      <c r="D3137" t="s">
        <v>33</v>
      </c>
      <c r="E3137" t="s">
        <v>628</v>
      </c>
    </row>
    <row r="3138" spans="1:5" x14ac:dyDescent="0.25">
      <c r="A3138" t="s">
        <v>3640</v>
      </c>
      <c r="B3138" t="s">
        <v>20</v>
      </c>
      <c r="C3138" t="s">
        <v>19</v>
      </c>
      <c r="D3138" t="s">
        <v>33</v>
      </c>
      <c r="E3138" t="s">
        <v>538</v>
      </c>
    </row>
    <row r="3139" spans="1:5" x14ac:dyDescent="0.25">
      <c r="A3139" t="s">
        <v>3641</v>
      </c>
      <c r="B3139" t="s">
        <v>20</v>
      </c>
      <c r="C3139" t="s">
        <v>19</v>
      </c>
      <c r="D3139" t="s">
        <v>33</v>
      </c>
      <c r="E3139" t="s">
        <v>538</v>
      </c>
    </row>
    <row r="3140" spans="1:5" x14ac:dyDescent="0.25">
      <c r="A3140" t="s">
        <v>3644</v>
      </c>
      <c r="B3140" t="s">
        <v>20</v>
      </c>
      <c r="C3140" t="s">
        <v>19</v>
      </c>
      <c r="D3140" t="s">
        <v>33</v>
      </c>
      <c r="E3140" t="s">
        <v>538</v>
      </c>
    </row>
    <row r="3141" spans="1:5" x14ac:dyDescent="0.25">
      <c r="A3141" t="s">
        <v>3642</v>
      </c>
      <c r="B3141" t="s">
        <v>20</v>
      </c>
      <c r="C3141" t="s">
        <v>19</v>
      </c>
      <c r="D3141" t="s">
        <v>33</v>
      </c>
      <c r="E3141" t="s">
        <v>530</v>
      </c>
    </row>
    <row r="3142" spans="1:5" x14ac:dyDescent="0.25">
      <c r="A3142" t="s">
        <v>21934</v>
      </c>
      <c r="B3142" t="s">
        <v>16</v>
      </c>
      <c r="C3142" t="s">
        <v>15</v>
      </c>
      <c r="D3142" t="s">
        <v>33</v>
      </c>
      <c r="E3142" t="s">
        <v>628</v>
      </c>
    </row>
    <row r="3143" spans="1:5" x14ac:dyDescent="0.25">
      <c r="A3143" t="s">
        <v>6636</v>
      </c>
      <c r="B3143" t="s">
        <v>16</v>
      </c>
      <c r="C3143" t="s">
        <v>15</v>
      </c>
      <c r="D3143" t="s">
        <v>33</v>
      </c>
      <c r="E3143" t="s">
        <v>628</v>
      </c>
    </row>
    <row r="3144" spans="1:5" x14ac:dyDescent="0.25">
      <c r="A3144" t="s">
        <v>3646</v>
      </c>
      <c r="B3144" t="s">
        <v>20</v>
      </c>
      <c r="C3144" t="s">
        <v>21</v>
      </c>
      <c r="D3144" t="s">
        <v>33</v>
      </c>
      <c r="E3144" t="s">
        <v>582</v>
      </c>
    </row>
    <row r="3145" spans="1:5" x14ac:dyDescent="0.25">
      <c r="A3145" t="s">
        <v>18520</v>
      </c>
      <c r="B3145" t="s">
        <v>16</v>
      </c>
      <c r="C3145" t="s">
        <v>15</v>
      </c>
      <c r="D3145" t="s">
        <v>33</v>
      </c>
      <c r="E3145" t="s">
        <v>628</v>
      </c>
    </row>
    <row r="3146" spans="1:5" x14ac:dyDescent="0.25">
      <c r="A3146" t="s">
        <v>3647</v>
      </c>
      <c r="B3146" t="s">
        <v>20</v>
      </c>
      <c r="C3146" t="s">
        <v>21</v>
      </c>
      <c r="D3146" t="s">
        <v>33</v>
      </c>
      <c r="E3146" t="s">
        <v>582</v>
      </c>
    </row>
    <row r="3147" spans="1:5" x14ac:dyDescent="0.25">
      <c r="A3147" t="s">
        <v>20588</v>
      </c>
      <c r="B3147" t="s">
        <v>16</v>
      </c>
      <c r="C3147" t="s">
        <v>15</v>
      </c>
      <c r="D3147" t="s">
        <v>33</v>
      </c>
      <c r="E3147" t="s">
        <v>628</v>
      </c>
    </row>
    <row r="3148" spans="1:5" x14ac:dyDescent="0.25">
      <c r="A3148" t="s">
        <v>3650</v>
      </c>
      <c r="B3148" t="s">
        <v>20</v>
      </c>
      <c r="C3148" t="s">
        <v>19</v>
      </c>
      <c r="D3148" t="s">
        <v>33</v>
      </c>
      <c r="E3148" t="s">
        <v>530</v>
      </c>
    </row>
    <row r="3149" spans="1:5" x14ac:dyDescent="0.25">
      <c r="A3149" t="s">
        <v>3651</v>
      </c>
      <c r="B3149" t="s">
        <v>20</v>
      </c>
      <c r="C3149" t="s">
        <v>19</v>
      </c>
      <c r="D3149" t="s">
        <v>33</v>
      </c>
      <c r="E3149" t="s">
        <v>530</v>
      </c>
    </row>
    <row r="3150" spans="1:5" x14ac:dyDescent="0.25">
      <c r="A3150" t="s">
        <v>17669</v>
      </c>
      <c r="B3150" t="s">
        <v>16</v>
      </c>
      <c r="C3150" t="s">
        <v>15</v>
      </c>
      <c r="D3150" t="s">
        <v>33</v>
      </c>
      <c r="E3150" t="s">
        <v>628</v>
      </c>
    </row>
    <row r="3151" spans="1:5" x14ac:dyDescent="0.25">
      <c r="A3151" t="s">
        <v>3654</v>
      </c>
      <c r="B3151" t="s">
        <v>20</v>
      </c>
      <c r="C3151" t="s">
        <v>19</v>
      </c>
      <c r="D3151" t="s">
        <v>33</v>
      </c>
      <c r="E3151" t="s">
        <v>530</v>
      </c>
    </row>
    <row r="3152" spans="1:5" x14ac:dyDescent="0.25">
      <c r="A3152" t="s">
        <v>22819</v>
      </c>
      <c r="B3152" t="s">
        <v>16</v>
      </c>
      <c r="C3152" t="s">
        <v>15</v>
      </c>
      <c r="D3152" t="s">
        <v>33</v>
      </c>
      <c r="E3152" t="s">
        <v>628</v>
      </c>
    </row>
    <row r="3153" spans="1:5" x14ac:dyDescent="0.25">
      <c r="A3153" t="s">
        <v>29571</v>
      </c>
      <c r="B3153" t="s">
        <v>16</v>
      </c>
      <c r="C3153" t="s">
        <v>15</v>
      </c>
      <c r="D3153" t="s">
        <v>33</v>
      </c>
      <c r="E3153" t="s">
        <v>628</v>
      </c>
    </row>
    <row r="3154" spans="1:5" x14ac:dyDescent="0.25">
      <c r="A3154" t="s">
        <v>3656</v>
      </c>
      <c r="B3154" t="s">
        <v>20</v>
      </c>
      <c r="C3154" t="s">
        <v>19</v>
      </c>
      <c r="D3154" t="s">
        <v>33</v>
      </c>
      <c r="E3154" t="s">
        <v>624</v>
      </c>
    </row>
    <row r="3155" spans="1:5" x14ac:dyDescent="0.25">
      <c r="A3155" t="s">
        <v>3658</v>
      </c>
      <c r="B3155" t="s">
        <v>20</v>
      </c>
      <c r="C3155" t="s">
        <v>19</v>
      </c>
      <c r="D3155" t="s">
        <v>33</v>
      </c>
      <c r="E3155" t="s">
        <v>562</v>
      </c>
    </row>
    <row r="3156" spans="1:5" x14ac:dyDescent="0.25">
      <c r="A3156" t="s">
        <v>23332</v>
      </c>
      <c r="B3156" t="s">
        <v>16</v>
      </c>
      <c r="C3156" t="s">
        <v>15</v>
      </c>
      <c r="D3156" t="s">
        <v>33</v>
      </c>
      <c r="E3156" t="s">
        <v>628</v>
      </c>
    </row>
    <row r="3157" spans="1:5" x14ac:dyDescent="0.25">
      <c r="A3157" t="s">
        <v>4158</v>
      </c>
      <c r="B3157" t="s">
        <v>16</v>
      </c>
      <c r="C3157" t="s">
        <v>15</v>
      </c>
      <c r="D3157" t="s">
        <v>33</v>
      </c>
      <c r="E3157" t="s">
        <v>628</v>
      </c>
    </row>
    <row r="3158" spans="1:5" x14ac:dyDescent="0.25">
      <c r="A3158" t="s">
        <v>3660</v>
      </c>
      <c r="B3158" t="s">
        <v>20</v>
      </c>
      <c r="C3158" t="s">
        <v>19</v>
      </c>
      <c r="D3158" t="s">
        <v>33</v>
      </c>
      <c r="E3158" t="s">
        <v>593</v>
      </c>
    </row>
    <row r="3159" spans="1:5" x14ac:dyDescent="0.25">
      <c r="A3159" t="s">
        <v>3661</v>
      </c>
      <c r="B3159" t="s">
        <v>20</v>
      </c>
      <c r="C3159" t="s">
        <v>21</v>
      </c>
      <c r="D3159" t="s">
        <v>33</v>
      </c>
      <c r="E3159" t="s">
        <v>582</v>
      </c>
    </row>
    <row r="3160" spans="1:5" x14ac:dyDescent="0.25">
      <c r="A3160" t="s">
        <v>20604</v>
      </c>
      <c r="B3160" t="s">
        <v>16</v>
      </c>
      <c r="C3160" t="s">
        <v>15</v>
      </c>
      <c r="D3160" t="s">
        <v>33</v>
      </c>
      <c r="E3160" t="s">
        <v>628</v>
      </c>
    </row>
    <row r="3161" spans="1:5" x14ac:dyDescent="0.25">
      <c r="A3161" t="s">
        <v>17381</v>
      </c>
      <c r="B3161" t="s">
        <v>16</v>
      </c>
      <c r="C3161" t="s">
        <v>15</v>
      </c>
      <c r="D3161" t="s">
        <v>33</v>
      </c>
      <c r="E3161" t="s">
        <v>628</v>
      </c>
    </row>
    <row r="3162" spans="1:5" x14ac:dyDescent="0.25">
      <c r="A3162" t="s">
        <v>3663</v>
      </c>
      <c r="B3162" t="s">
        <v>20</v>
      </c>
      <c r="C3162" t="s">
        <v>21</v>
      </c>
      <c r="D3162" t="s">
        <v>33</v>
      </c>
      <c r="E3162" t="s">
        <v>582</v>
      </c>
    </row>
    <row r="3163" spans="1:5" x14ac:dyDescent="0.25">
      <c r="A3163" t="s">
        <v>3666</v>
      </c>
      <c r="B3163" t="s">
        <v>20</v>
      </c>
      <c r="C3163" t="s">
        <v>19</v>
      </c>
      <c r="D3163" t="s">
        <v>33</v>
      </c>
      <c r="E3163" t="s">
        <v>530</v>
      </c>
    </row>
    <row r="3164" spans="1:5" x14ac:dyDescent="0.25">
      <c r="A3164" t="s">
        <v>17368</v>
      </c>
      <c r="B3164" t="s">
        <v>16</v>
      </c>
      <c r="C3164" t="s">
        <v>15</v>
      </c>
      <c r="D3164" t="s">
        <v>33</v>
      </c>
      <c r="E3164" t="s">
        <v>628</v>
      </c>
    </row>
    <row r="3165" spans="1:5" x14ac:dyDescent="0.25">
      <c r="A3165" t="s">
        <v>17375</v>
      </c>
      <c r="B3165" t="s">
        <v>16</v>
      </c>
      <c r="C3165" t="s">
        <v>15</v>
      </c>
      <c r="D3165" t="s">
        <v>33</v>
      </c>
      <c r="E3165" t="s">
        <v>628</v>
      </c>
    </row>
    <row r="3166" spans="1:5" x14ac:dyDescent="0.25">
      <c r="A3166" t="s">
        <v>3668</v>
      </c>
      <c r="B3166" t="s">
        <v>20</v>
      </c>
      <c r="C3166" t="s">
        <v>21</v>
      </c>
      <c r="D3166" t="s">
        <v>33</v>
      </c>
      <c r="E3166" t="s">
        <v>582</v>
      </c>
    </row>
    <row r="3167" spans="1:5" x14ac:dyDescent="0.25">
      <c r="A3167" t="s">
        <v>19003</v>
      </c>
      <c r="B3167" t="s">
        <v>16</v>
      </c>
      <c r="C3167" t="s">
        <v>15</v>
      </c>
      <c r="D3167" t="s">
        <v>33</v>
      </c>
      <c r="E3167" t="s">
        <v>628</v>
      </c>
    </row>
    <row r="3168" spans="1:5" x14ac:dyDescent="0.25">
      <c r="A3168" t="s">
        <v>16482</v>
      </c>
      <c r="B3168" t="s">
        <v>16</v>
      </c>
      <c r="C3168" t="s">
        <v>15</v>
      </c>
      <c r="D3168" t="s">
        <v>33</v>
      </c>
      <c r="E3168" t="s">
        <v>628</v>
      </c>
    </row>
    <row r="3169" spans="1:5" x14ac:dyDescent="0.25">
      <c r="A3169" t="s">
        <v>20598</v>
      </c>
      <c r="B3169" t="s">
        <v>16</v>
      </c>
      <c r="C3169" t="s">
        <v>15</v>
      </c>
      <c r="D3169" t="s">
        <v>33</v>
      </c>
      <c r="E3169" t="s">
        <v>628</v>
      </c>
    </row>
    <row r="3170" spans="1:5" x14ac:dyDescent="0.25">
      <c r="A3170" t="s">
        <v>7620</v>
      </c>
      <c r="B3170" t="s">
        <v>16</v>
      </c>
      <c r="C3170" t="s">
        <v>15</v>
      </c>
      <c r="D3170" t="s">
        <v>33</v>
      </c>
      <c r="E3170" t="s">
        <v>628</v>
      </c>
    </row>
    <row r="3171" spans="1:5" x14ac:dyDescent="0.25">
      <c r="A3171" t="s">
        <v>3674</v>
      </c>
      <c r="B3171" t="s">
        <v>20</v>
      </c>
      <c r="C3171" t="s">
        <v>19</v>
      </c>
      <c r="D3171" t="s">
        <v>33</v>
      </c>
      <c r="E3171" t="s">
        <v>530</v>
      </c>
    </row>
    <row r="3172" spans="1:5" x14ac:dyDescent="0.25">
      <c r="A3172" t="s">
        <v>8349</v>
      </c>
      <c r="B3172" t="s">
        <v>16</v>
      </c>
      <c r="C3172" t="s">
        <v>15</v>
      </c>
      <c r="D3172" t="s">
        <v>33</v>
      </c>
      <c r="E3172" t="s">
        <v>628</v>
      </c>
    </row>
    <row r="3173" spans="1:5" x14ac:dyDescent="0.25">
      <c r="A3173" t="s">
        <v>15325</v>
      </c>
      <c r="B3173" t="s">
        <v>16</v>
      </c>
      <c r="C3173" t="s">
        <v>15</v>
      </c>
      <c r="D3173" t="s">
        <v>33</v>
      </c>
      <c r="E3173" t="s">
        <v>628</v>
      </c>
    </row>
    <row r="3174" spans="1:5" x14ac:dyDescent="0.25">
      <c r="A3174" t="s">
        <v>3676</v>
      </c>
      <c r="B3174" t="s">
        <v>20</v>
      </c>
      <c r="C3174" t="s">
        <v>19</v>
      </c>
      <c r="D3174" t="s">
        <v>33</v>
      </c>
      <c r="E3174" t="s">
        <v>530</v>
      </c>
    </row>
    <row r="3175" spans="1:5" x14ac:dyDescent="0.25">
      <c r="A3175" t="s">
        <v>27021</v>
      </c>
      <c r="B3175" t="s">
        <v>16</v>
      </c>
      <c r="C3175" t="s">
        <v>15</v>
      </c>
      <c r="D3175" t="s">
        <v>33</v>
      </c>
      <c r="E3175" t="s">
        <v>628</v>
      </c>
    </row>
    <row r="3176" spans="1:5" x14ac:dyDescent="0.25">
      <c r="A3176" t="s">
        <v>3677</v>
      </c>
      <c r="B3176" t="s">
        <v>20</v>
      </c>
      <c r="C3176" t="s">
        <v>19</v>
      </c>
      <c r="D3176" t="s">
        <v>33</v>
      </c>
      <c r="E3176" t="s">
        <v>530</v>
      </c>
    </row>
    <row r="3177" spans="1:5" x14ac:dyDescent="0.25">
      <c r="A3177" t="s">
        <v>27032</v>
      </c>
      <c r="B3177" t="s">
        <v>16</v>
      </c>
      <c r="C3177" t="s">
        <v>15</v>
      </c>
      <c r="D3177" t="s">
        <v>33</v>
      </c>
      <c r="E3177" t="s">
        <v>628</v>
      </c>
    </row>
    <row r="3178" spans="1:5" x14ac:dyDescent="0.25">
      <c r="A3178" t="s">
        <v>3679</v>
      </c>
      <c r="B3178" t="s">
        <v>20</v>
      </c>
      <c r="C3178" t="s">
        <v>19</v>
      </c>
      <c r="D3178" t="s">
        <v>33</v>
      </c>
      <c r="E3178" t="s">
        <v>530</v>
      </c>
    </row>
    <row r="3179" spans="1:5" x14ac:dyDescent="0.25">
      <c r="A3179" t="s">
        <v>3682</v>
      </c>
      <c r="B3179" t="s">
        <v>20</v>
      </c>
      <c r="C3179" t="s">
        <v>19</v>
      </c>
      <c r="D3179" t="s">
        <v>33</v>
      </c>
      <c r="E3179" t="s">
        <v>530</v>
      </c>
    </row>
    <row r="3180" spans="1:5" x14ac:dyDescent="0.25">
      <c r="A3180" t="s">
        <v>20561</v>
      </c>
      <c r="B3180" t="s">
        <v>16</v>
      </c>
      <c r="C3180" t="s">
        <v>15</v>
      </c>
      <c r="D3180" t="s">
        <v>33</v>
      </c>
      <c r="E3180" t="s">
        <v>628</v>
      </c>
    </row>
    <row r="3181" spans="1:5" x14ac:dyDescent="0.25">
      <c r="A3181" t="s">
        <v>26869</v>
      </c>
      <c r="B3181" t="s">
        <v>16</v>
      </c>
      <c r="C3181" t="s">
        <v>15</v>
      </c>
      <c r="D3181" t="s">
        <v>33</v>
      </c>
      <c r="E3181" t="s">
        <v>628</v>
      </c>
    </row>
    <row r="3182" spans="1:5" x14ac:dyDescent="0.25">
      <c r="A3182" t="s">
        <v>3684</v>
      </c>
      <c r="B3182" t="s">
        <v>20</v>
      </c>
      <c r="C3182" t="s">
        <v>19</v>
      </c>
      <c r="D3182" t="s">
        <v>33</v>
      </c>
      <c r="E3182" t="s">
        <v>530</v>
      </c>
    </row>
    <row r="3183" spans="1:5" x14ac:dyDescent="0.25">
      <c r="A3183" t="s">
        <v>3685</v>
      </c>
      <c r="B3183" t="s">
        <v>20</v>
      </c>
      <c r="C3183" t="s">
        <v>19</v>
      </c>
      <c r="D3183" t="s">
        <v>33</v>
      </c>
      <c r="E3183" t="s">
        <v>530</v>
      </c>
    </row>
    <row r="3184" spans="1:5" x14ac:dyDescent="0.25">
      <c r="A3184" t="s">
        <v>21457</v>
      </c>
      <c r="B3184" t="s">
        <v>16</v>
      </c>
      <c r="C3184" t="s">
        <v>15</v>
      </c>
      <c r="D3184" t="s">
        <v>33</v>
      </c>
      <c r="E3184" t="s">
        <v>628</v>
      </c>
    </row>
    <row r="3185" spans="1:5" x14ac:dyDescent="0.25">
      <c r="A3185" t="s">
        <v>25448</v>
      </c>
      <c r="B3185" t="s">
        <v>16</v>
      </c>
      <c r="C3185" t="s">
        <v>15</v>
      </c>
      <c r="D3185" t="s">
        <v>33</v>
      </c>
      <c r="E3185" t="s">
        <v>628</v>
      </c>
    </row>
    <row r="3186" spans="1:5" x14ac:dyDescent="0.25">
      <c r="A3186" t="s">
        <v>3688</v>
      </c>
      <c r="B3186" t="s">
        <v>20</v>
      </c>
      <c r="C3186" t="s">
        <v>19</v>
      </c>
      <c r="D3186" t="s">
        <v>33</v>
      </c>
      <c r="E3186" t="s">
        <v>530</v>
      </c>
    </row>
    <row r="3187" spans="1:5" x14ac:dyDescent="0.25">
      <c r="A3187" t="s">
        <v>26590</v>
      </c>
      <c r="B3187" t="s">
        <v>16</v>
      </c>
      <c r="C3187" t="s">
        <v>15</v>
      </c>
      <c r="D3187" t="s">
        <v>33</v>
      </c>
      <c r="E3187" t="s">
        <v>628</v>
      </c>
    </row>
    <row r="3188" spans="1:5" x14ac:dyDescent="0.25">
      <c r="A3188" t="s">
        <v>43492</v>
      </c>
      <c r="B3188" t="s">
        <v>20</v>
      </c>
      <c r="C3188" t="s">
        <v>19</v>
      </c>
      <c r="D3188" t="s">
        <v>66</v>
      </c>
      <c r="E3188" t="s">
        <v>530</v>
      </c>
    </row>
    <row r="3189" spans="1:5" x14ac:dyDescent="0.25">
      <c r="A3189" t="s">
        <v>22173</v>
      </c>
      <c r="B3189" t="s">
        <v>16</v>
      </c>
      <c r="C3189" t="s">
        <v>15</v>
      </c>
      <c r="D3189" t="s">
        <v>33</v>
      </c>
      <c r="E3189" t="s">
        <v>628</v>
      </c>
    </row>
    <row r="3190" spans="1:5" x14ac:dyDescent="0.25">
      <c r="A3190" t="s">
        <v>3690</v>
      </c>
      <c r="B3190" t="s">
        <v>20</v>
      </c>
      <c r="C3190" t="s">
        <v>19</v>
      </c>
      <c r="D3190" t="s">
        <v>33</v>
      </c>
      <c r="E3190" t="s">
        <v>530</v>
      </c>
    </row>
    <row r="3191" spans="1:5" x14ac:dyDescent="0.25">
      <c r="A3191" t="s">
        <v>17377</v>
      </c>
      <c r="B3191" t="s">
        <v>16</v>
      </c>
      <c r="C3191" t="s">
        <v>15</v>
      </c>
      <c r="D3191" t="s">
        <v>33</v>
      </c>
      <c r="E3191" t="s">
        <v>628</v>
      </c>
    </row>
    <row r="3192" spans="1:5" x14ac:dyDescent="0.25">
      <c r="A3192" t="s">
        <v>43493</v>
      </c>
      <c r="B3192" t="s">
        <v>20</v>
      </c>
      <c r="C3192" t="s">
        <v>21</v>
      </c>
      <c r="D3192" t="s">
        <v>33</v>
      </c>
      <c r="E3192" t="s">
        <v>581</v>
      </c>
    </row>
    <row r="3193" spans="1:5" x14ac:dyDescent="0.25">
      <c r="A3193" t="s">
        <v>43494</v>
      </c>
      <c r="B3193" t="s">
        <v>20</v>
      </c>
      <c r="C3193" t="s">
        <v>21</v>
      </c>
      <c r="D3193" t="s">
        <v>33</v>
      </c>
      <c r="E3193" t="s">
        <v>581</v>
      </c>
    </row>
    <row r="3194" spans="1:5" x14ac:dyDescent="0.25">
      <c r="A3194" t="s">
        <v>1670</v>
      </c>
      <c r="B3194" t="s">
        <v>16</v>
      </c>
      <c r="C3194" t="s">
        <v>15</v>
      </c>
      <c r="D3194" t="s">
        <v>33</v>
      </c>
      <c r="E3194" t="s">
        <v>628</v>
      </c>
    </row>
    <row r="3195" spans="1:5" x14ac:dyDescent="0.25">
      <c r="A3195" t="s">
        <v>10482</v>
      </c>
      <c r="B3195" t="s">
        <v>16</v>
      </c>
      <c r="C3195" t="s">
        <v>15</v>
      </c>
      <c r="D3195" t="s">
        <v>33</v>
      </c>
      <c r="E3195" t="s">
        <v>628</v>
      </c>
    </row>
    <row r="3196" spans="1:5" x14ac:dyDescent="0.25">
      <c r="A3196" t="s">
        <v>10392</v>
      </c>
      <c r="B3196" t="s">
        <v>16</v>
      </c>
      <c r="C3196" t="s">
        <v>15</v>
      </c>
      <c r="D3196" t="s">
        <v>33</v>
      </c>
      <c r="E3196" t="s">
        <v>628</v>
      </c>
    </row>
    <row r="3197" spans="1:5" x14ac:dyDescent="0.25">
      <c r="A3197" t="s">
        <v>12078</v>
      </c>
      <c r="B3197" t="s">
        <v>16</v>
      </c>
      <c r="C3197" t="s">
        <v>15</v>
      </c>
      <c r="D3197" t="s">
        <v>33</v>
      </c>
      <c r="E3197" t="s">
        <v>628</v>
      </c>
    </row>
    <row r="3198" spans="1:5" x14ac:dyDescent="0.25">
      <c r="A3198" t="s">
        <v>26211</v>
      </c>
      <c r="B3198" t="s">
        <v>16</v>
      </c>
      <c r="C3198" t="s">
        <v>15</v>
      </c>
      <c r="D3198" t="s">
        <v>33</v>
      </c>
      <c r="E3198" t="s">
        <v>628</v>
      </c>
    </row>
    <row r="3199" spans="1:5" x14ac:dyDescent="0.25">
      <c r="A3199" t="s">
        <v>17067</v>
      </c>
      <c r="B3199" t="s">
        <v>16</v>
      </c>
      <c r="C3199" t="s">
        <v>15</v>
      </c>
      <c r="D3199" t="s">
        <v>33</v>
      </c>
      <c r="E3199" t="s">
        <v>628</v>
      </c>
    </row>
    <row r="3200" spans="1:5" x14ac:dyDescent="0.25">
      <c r="A3200" t="s">
        <v>23330</v>
      </c>
      <c r="B3200" t="s">
        <v>16</v>
      </c>
      <c r="C3200" t="s">
        <v>15</v>
      </c>
      <c r="D3200" t="s">
        <v>33</v>
      </c>
      <c r="E3200" t="s">
        <v>628</v>
      </c>
    </row>
    <row r="3201" spans="1:5" x14ac:dyDescent="0.25">
      <c r="A3201" t="s">
        <v>23331</v>
      </c>
      <c r="B3201" t="s">
        <v>16</v>
      </c>
      <c r="C3201" t="s">
        <v>15</v>
      </c>
      <c r="D3201" t="s">
        <v>33</v>
      </c>
      <c r="E3201" t="s">
        <v>628</v>
      </c>
    </row>
    <row r="3202" spans="1:5" x14ac:dyDescent="0.25">
      <c r="A3202" t="s">
        <v>9655</v>
      </c>
      <c r="B3202" t="s">
        <v>16</v>
      </c>
      <c r="C3202" t="s">
        <v>15</v>
      </c>
      <c r="D3202" t="s">
        <v>33</v>
      </c>
      <c r="E3202" t="s">
        <v>628</v>
      </c>
    </row>
    <row r="3203" spans="1:5" x14ac:dyDescent="0.25">
      <c r="A3203" t="s">
        <v>10420</v>
      </c>
      <c r="B3203" t="s">
        <v>16</v>
      </c>
      <c r="C3203" t="s">
        <v>15</v>
      </c>
      <c r="D3203" t="s">
        <v>33</v>
      </c>
      <c r="E3203" t="s">
        <v>628</v>
      </c>
    </row>
    <row r="3204" spans="1:5" x14ac:dyDescent="0.25">
      <c r="A3204" t="s">
        <v>10496</v>
      </c>
      <c r="B3204" t="s">
        <v>16</v>
      </c>
      <c r="C3204" t="s">
        <v>15</v>
      </c>
      <c r="D3204" t="s">
        <v>33</v>
      </c>
      <c r="E3204" t="s">
        <v>628</v>
      </c>
    </row>
    <row r="3205" spans="1:5" x14ac:dyDescent="0.25">
      <c r="A3205" t="s">
        <v>27388</v>
      </c>
      <c r="B3205" t="s">
        <v>16</v>
      </c>
      <c r="C3205" t="s">
        <v>15</v>
      </c>
      <c r="D3205" t="s">
        <v>33</v>
      </c>
      <c r="E3205" t="s">
        <v>628</v>
      </c>
    </row>
    <row r="3206" spans="1:5" x14ac:dyDescent="0.25">
      <c r="A3206" t="s">
        <v>27893</v>
      </c>
      <c r="B3206" t="s">
        <v>16</v>
      </c>
      <c r="C3206" t="s">
        <v>15</v>
      </c>
      <c r="D3206" t="s">
        <v>33</v>
      </c>
      <c r="E3206" t="s">
        <v>628</v>
      </c>
    </row>
    <row r="3207" spans="1:5" x14ac:dyDescent="0.25">
      <c r="A3207" t="s">
        <v>27039</v>
      </c>
      <c r="B3207" t="s">
        <v>16</v>
      </c>
      <c r="C3207" t="s">
        <v>15</v>
      </c>
      <c r="D3207" t="s">
        <v>33</v>
      </c>
      <c r="E3207" t="s">
        <v>628</v>
      </c>
    </row>
    <row r="3208" spans="1:5" x14ac:dyDescent="0.25">
      <c r="A3208" t="s">
        <v>13719</v>
      </c>
      <c r="B3208" t="s">
        <v>16</v>
      </c>
      <c r="C3208" t="s">
        <v>15</v>
      </c>
      <c r="D3208" t="s">
        <v>33</v>
      </c>
      <c r="E3208" t="s">
        <v>628</v>
      </c>
    </row>
    <row r="3209" spans="1:5" x14ac:dyDescent="0.25">
      <c r="A3209" t="s">
        <v>8394</v>
      </c>
      <c r="B3209" t="s">
        <v>16</v>
      </c>
      <c r="C3209" t="s">
        <v>15</v>
      </c>
      <c r="D3209" t="s">
        <v>33</v>
      </c>
      <c r="E3209" t="s">
        <v>628</v>
      </c>
    </row>
    <row r="3210" spans="1:5" x14ac:dyDescent="0.25">
      <c r="A3210" t="s">
        <v>29573</v>
      </c>
      <c r="B3210" t="s">
        <v>16</v>
      </c>
      <c r="C3210" t="s">
        <v>15</v>
      </c>
      <c r="D3210" t="s">
        <v>33</v>
      </c>
      <c r="E3210" t="s">
        <v>628</v>
      </c>
    </row>
    <row r="3211" spans="1:5" x14ac:dyDescent="0.25">
      <c r="A3211" t="s">
        <v>7609</v>
      </c>
      <c r="B3211" t="s">
        <v>16</v>
      </c>
      <c r="C3211" t="s">
        <v>15</v>
      </c>
      <c r="D3211" t="s">
        <v>33</v>
      </c>
      <c r="E3211" t="s">
        <v>628</v>
      </c>
    </row>
    <row r="3212" spans="1:5" x14ac:dyDescent="0.25">
      <c r="A3212" t="s">
        <v>29416</v>
      </c>
      <c r="B3212" t="s">
        <v>16</v>
      </c>
      <c r="C3212" t="s">
        <v>15</v>
      </c>
      <c r="D3212" t="s">
        <v>33</v>
      </c>
      <c r="E3212" t="s">
        <v>628</v>
      </c>
    </row>
    <row r="3213" spans="1:5" x14ac:dyDescent="0.25">
      <c r="A3213" t="s">
        <v>21426</v>
      </c>
      <c r="B3213" t="s">
        <v>16</v>
      </c>
      <c r="C3213" t="s">
        <v>15</v>
      </c>
      <c r="D3213" t="s">
        <v>33</v>
      </c>
      <c r="E3213" t="s">
        <v>628</v>
      </c>
    </row>
    <row r="3214" spans="1:5" x14ac:dyDescent="0.25">
      <c r="A3214" t="s">
        <v>43495</v>
      </c>
      <c r="B3214" t="s">
        <v>20</v>
      </c>
      <c r="C3214" t="s">
        <v>19</v>
      </c>
      <c r="D3214" t="s">
        <v>65</v>
      </c>
      <c r="E3214" t="s">
        <v>538</v>
      </c>
    </row>
    <row r="3215" spans="1:5" x14ac:dyDescent="0.25">
      <c r="A3215" t="s">
        <v>3712</v>
      </c>
      <c r="B3215" t="s">
        <v>20</v>
      </c>
      <c r="C3215" t="s">
        <v>19</v>
      </c>
      <c r="D3215" t="s">
        <v>69</v>
      </c>
      <c r="E3215" t="s">
        <v>538</v>
      </c>
    </row>
    <row r="3216" spans="1:5" x14ac:dyDescent="0.25">
      <c r="A3216" t="s">
        <v>3713</v>
      </c>
      <c r="B3216" t="s">
        <v>16</v>
      </c>
      <c r="C3216" t="s">
        <v>15</v>
      </c>
      <c r="D3216" t="s">
        <v>33</v>
      </c>
      <c r="E3216" t="s">
        <v>659</v>
      </c>
    </row>
    <row r="3217" spans="1:5" x14ac:dyDescent="0.25">
      <c r="A3217" t="s">
        <v>27941</v>
      </c>
      <c r="B3217" t="s">
        <v>16</v>
      </c>
      <c r="C3217" t="s">
        <v>15</v>
      </c>
      <c r="D3217" t="s">
        <v>33</v>
      </c>
      <c r="E3217" t="s">
        <v>628</v>
      </c>
    </row>
    <row r="3218" spans="1:5" x14ac:dyDescent="0.25">
      <c r="A3218" t="s">
        <v>3716</v>
      </c>
      <c r="B3218" t="s">
        <v>20</v>
      </c>
      <c r="C3218" t="s">
        <v>19</v>
      </c>
      <c r="D3218" t="s">
        <v>33</v>
      </c>
      <c r="E3218" t="s">
        <v>538</v>
      </c>
    </row>
    <row r="3219" spans="1:5" x14ac:dyDescent="0.25">
      <c r="A3219" t="s">
        <v>22817</v>
      </c>
      <c r="B3219" t="s">
        <v>16</v>
      </c>
      <c r="C3219" t="s">
        <v>15</v>
      </c>
      <c r="D3219" t="s">
        <v>33</v>
      </c>
      <c r="E3219" t="s">
        <v>628</v>
      </c>
    </row>
    <row r="3220" spans="1:5" x14ac:dyDescent="0.25">
      <c r="A3220" t="s">
        <v>3718</v>
      </c>
      <c r="B3220" t="s">
        <v>20</v>
      </c>
      <c r="C3220" t="s">
        <v>19</v>
      </c>
      <c r="D3220" t="s">
        <v>33</v>
      </c>
      <c r="E3220" t="s">
        <v>538</v>
      </c>
    </row>
    <row r="3221" spans="1:5" x14ac:dyDescent="0.25">
      <c r="A3221" t="s">
        <v>11596</v>
      </c>
      <c r="B3221" t="s">
        <v>16</v>
      </c>
      <c r="C3221" t="s">
        <v>15</v>
      </c>
      <c r="D3221" t="s">
        <v>33</v>
      </c>
      <c r="E3221" t="s">
        <v>628</v>
      </c>
    </row>
    <row r="3222" spans="1:5" x14ac:dyDescent="0.25">
      <c r="A3222" t="s">
        <v>27692</v>
      </c>
      <c r="B3222" t="s">
        <v>16</v>
      </c>
      <c r="C3222" t="s">
        <v>15</v>
      </c>
      <c r="D3222" t="s">
        <v>33</v>
      </c>
      <c r="E3222" t="s">
        <v>628</v>
      </c>
    </row>
    <row r="3223" spans="1:5" x14ac:dyDescent="0.25">
      <c r="A3223" t="s">
        <v>3720</v>
      </c>
      <c r="B3223" t="s">
        <v>16</v>
      </c>
      <c r="C3223" t="s">
        <v>17</v>
      </c>
      <c r="D3223" t="s">
        <v>33</v>
      </c>
      <c r="E3223" t="s">
        <v>737</v>
      </c>
    </row>
    <row r="3224" spans="1:5" x14ac:dyDescent="0.25">
      <c r="A3224" t="s">
        <v>3721</v>
      </c>
      <c r="B3224" t="s">
        <v>16</v>
      </c>
      <c r="C3224" t="s">
        <v>17</v>
      </c>
      <c r="D3224" t="s">
        <v>33</v>
      </c>
      <c r="E3224" t="s">
        <v>569</v>
      </c>
    </row>
    <row r="3225" spans="1:5" x14ac:dyDescent="0.25">
      <c r="A3225" t="s">
        <v>19028</v>
      </c>
      <c r="B3225" t="s">
        <v>16</v>
      </c>
      <c r="C3225" t="s">
        <v>15</v>
      </c>
      <c r="D3225" t="s">
        <v>33</v>
      </c>
      <c r="E3225" t="s">
        <v>628</v>
      </c>
    </row>
    <row r="3226" spans="1:5" x14ac:dyDescent="0.25">
      <c r="A3226" t="s">
        <v>24940</v>
      </c>
      <c r="B3226" t="s">
        <v>16</v>
      </c>
      <c r="C3226" t="s">
        <v>15</v>
      </c>
      <c r="D3226" t="s">
        <v>33</v>
      </c>
      <c r="E3226" t="s">
        <v>628</v>
      </c>
    </row>
    <row r="3227" spans="1:5" x14ac:dyDescent="0.25">
      <c r="A3227" t="s">
        <v>3724</v>
      </c>
      <c r="B3227" t="s">
        <v>20</v>
      </c>
      <c r="C3227" t="s">
        <v>21</v>
      </c>
      <c r="D3227" t="s">
        <v>33</v>
      </c>
      <c r="E3227" t="s">
        <v>582</v>
      </c>
    </row>
    <row r="3228" spans="1:5" x14ac:dyDescent="0.25">
      <c r="A3228" t="s">
        <v>20590</v>
      </c>
      <c r="B3228" t="s">
        <v>16</v>
      </c>
      <c r="C3228" t="s">
        <v>15</v>
      </c>
      <c r="D3228" t="s">
        <v>33</v>
      </c>
      <c r="E3228" t="s">
        <v>628</v>
      </c>
    </row>
    <row r="3229" spans="1:5" x14ac:dyDescent="0.25">
      <c r="A3229" t="s">
        <v>16517</v>
      </c>
      <c r="B3229" t="s">
        <v>16</v>
      </c>
      <c r="C3229" t="s">
        <v>15</v>
      </c>
      <c r="D3229" t="s">
        <v>33</v>
      </c>
      <c r="E3229" t="s">
        <v>628</v>
      </c>
    </row>
    <row r="3230" spans="1:5" x14ac:dyDescent="0.25">
      <c r="A3230" t="s">
        <v>3728</v>
      </c>
      <c r="B3230" t="s">
        <v>20</v>
      </c>
      <c r="C3230" t="s">
        <v>23</v>
      </c>
      <c r="D3230" t="s">
        <v>33</v>
      </c>
      <c r="E3230" t="s">
        <v>734</v>
      </c>
    </row>
    <row r="3231" spans="1:5" x14ac:dyDescent="0.25">
      <c r="A3231" t="s">
        <v>16503</v>
      </c>
      <c r="B3231" t="s">
        <v>16</v>
      </c>
      <c r="C3231" t="s">
        <v>15</v>
      </c>
      <c r="D3231" t="s">
        <v>33</v>
      </c>
      <c r="E3231" t="s">
        <v>628</v>
      </c>
    </row>
    <row r="3232" spans="1:5" x14ac:dyDescent="0.25">
      <c r="A3232" t="s">
        <v>16518</v>
      </c>
      <c r="B3232" t="s">
        <v>16</v>
      </c>
      <c r="C3232" t="s">
        <v>15</v>
      </c>
      <c r="D3232" t="s">
        <v>33</v>
      </c>
      <c r="E3232" t="s">
        <v>628</v>
      </c>
    </row>
    <row r="3233" spans="1:5" x14ac:dyDescent="0.25">
      <c r="A3233" t="s">
        <v>21924</v>
      </c>
      <c r="B3233" t="s">
        <v>16</v>
      </c>
      <c r="C3233" t="s">
        <v>15</v>
      </c>
      <c r="D3233" t="s">
        <v>33</v>
      </c>
      <c r="E3233" t="s">
        <v>628</v>
      </c>
    </row>
    <row r="3234" spans="1:5" x14ac:dyDescent="0.25">
      <c r="A3234" t="s">
        <v>3731</v>
      </c>
      <c r="B3234" t="s">
        <v>20</v>
      </c>
      <c r="C3234" t="s">
        <v>19</v>
      </c>
      <c r="D3234" t="s">
        <v>33</v>
      </c>
      <c r="E3234" t="s">
        <v>530</v>
      </c>
    </row>
    <row r="3235" spans="1:5" x14ac:dyDescent="0.25">
      <c r="A3235" t="s">
        <v>13498</v>
      </c>
      <c r="B3235" t="s">
        <v>16</v>
      </c>
      <c r="C3235" t="s">
        <v>15</v>
      </c>
      <c r="D3235" t="s">
        <v>33</v>
      </c>
      <c r="E3235" t="s">
        <v>628</v>
      </c>
    </row>
    <row r="3236" spans="1:5" x14ac:dyDescent="0.25">
      <c r="A3236" t="s">
        <v>21897</v>
      </c>
      <c r="B3236" t="s">
        <v>16</v>
      </c>
      <c r="C3236" t="s">
        <v>15</v>
      </c>
      <c r="D3236" t="s">
        <v>33</v>
      </c>
      <c r="E3236" t="s">
        <v>628</v>
      </c>
    </row>
    <row r="3237" spans="1:5" x14ac:dyDescent="0.25">
      <c r="A3237" t="s">
        <v>3733</v>
      </c>
      <c r="B3237" t="s">
        <v>20</v>
      </c>
      <c r="C3237" t="s">
        <v>19</v>
      </c>
      <c r="D3237" t="s">
        <v>33</v>
      </c>
      <c r="E3237" t="s">
        <v>530</v>
      </c>
    </row>
    <row r="3238" spans="1:5" x14ac:dyDescent="0.25">
      <c r="A3238" t="s">
        <v>21923</v>
      </c>
      <c r="B3238" t="s">
        <v>16</v>
      </c>
      <c r="C3238" t="s">
        <v>15</v>
      </c>
      <c r="D3238" t="s">
        <v>33</v>
      </c>
      <c r="E3238" t="s">
        <v>628</v>
      </c>
    </row>
    <row r="3239" spans="1:5" x14ac:dyDescent="0.25">
      <c r="A3239" t="s">
        <v>43496</v>
      </c>
      <c r="B3239" t="s">
        <v>20</v>
      </c>
      <c r="C3239" t="s">
        <v>19</v>
      </c>
      <c r="D3239" t="s">
        <v>66</v>
      </c>
      <c r="E3239" t="s">
        <v>562</v>
      </c>
    </row>
    <row r="3240" spans="1:5" x14ac:dyDescent="0.25">
      <c r="A3240" t="s">
        <v>3735</v>
      </c>
      <c r="B3240" t="s">
        <v>20</v>
      </c>
      <c r="C3240" t="s">
        <v>19</v>
      </c>
      <c r="D3240" t="s">
        <v>33</v>
      </c>
      <c r="E3240" t="s">
        <v>530</v>
      </c>
    </row>
    <row r="3241" spans="1:5" x14ac:dyDescent="0.25">
      <c r="A3241" t="s">
        <v>26598</v>
      </c>
      <c r="B3241" t="s">
        <v>16</v>
      </c>
      <c r="C3241" t="s">
        <v>15</v>
      </c>
      <c r="D3241" t="s">
        <v>69</v>
      </c>
      <c r="E3241" t="s">
        <v>628</v>
      </c>
    </row>
    <row r="3242" spans="1:5" x14ac:dyDescent="0.25">
      <c r="A3242" t="s">
        <v>3737</v>
      </c>
      <c r="B3242" t="s">
        <v>20</v>
      </c>
      <c r="C3242" t="s">
        <v>19</v>
      </c>
      <c r="D3242" t="s">
        <v>33</v>
      </c>
      <c r="E3242" t="s">
        <v>530</v>
      </c>
    </row>
    <row r="3243" spans="1:5" x14ac:dyDescent="0.25">
      <c r="A3243" t="s">
        <v>21970</v>
      </c>
      <c r="B3243" t="s">
        <v>16</v>
      </c>
      <c r="C3243" t="s">
        <v>15</v>
      </c>
      <c r="D3243" t="s">
        <v>33</v>
      </c>
      <c r="E3243" t="s">
        <v>628</v>
      </c>
    </row>
    <row r="3244" spans="1:5" x14ac:dyDescent="0.25">
      <c r="A3244" t="s">
        <v>3739</v>
      </c>
      <c r="B3244" t="s">
        <v>20</v>
      </c>
      <c r="C3244" t="s">
        <v>21</v>
      </c>
      <c r="D3244" t="s">
        <v>33</v>
      </c>
      <c r="E3244" t="s">
        <v>528</v>
      </c>
    </row>
    <row r="3245" spans="1:5" x14ac:dyDescent="0.25">
      <c r="A3245" t="s">
        <v>3896</v>
      </c>
      <c r="B3245" t="s">
        <v>16</v>
      </c>
      <c r="C3245" t="s">
        <v>15</v>
      </c>
      <c r="D3245" t="s">
        <v>33</v>
      </c>
      <c r="E3245" t="s">
        <v>628</v>
      </c>
    </row>
    <row r="3246" spans="1:5" x14ac:dyDescent="0.25">
      <c r="A3246" t="s">
        <v>3740</v>
      </c>
      <c r="B3246" t="s">
        <v>20</v>
      </c>
      <c r="C3246" t="s">
        <v>19</v>
      </c>
      <c r="D3246" t="s">
        <v>33</v>
      </c>
      <c r="E3246" t="s">
        <v>538</v>
      </c>
    </row>
    <row r="3247" spans="1:5" x14ac:dyDescent="0.25">
      <c r="A3247" t="s">
        <v>3742</v>
      </c>
      <c r="B3247" t="s">
        <v>20</v>
      </c>
      <c r="C3247" t="s">
        <v>19</v>
      </c>
      <c r="D3247" t="s">
        <v>33</v>
      </c>
      <c r="E3247" t="s">
        <v>538</v>
      </c>
    </row>
    <row r="3248" spans="1:5" x14ac:dyDescent="0.25">
      <c r="A3248" t="s">
        <v>26614</v>
      </c>
      <c r="B3248" t="s">
        <v>16</v>
      </c>
      <c r="C3248" t="s">
        <v>15</v>
      </c>
      <c r="D3248" t="s">
        <v>33</v>
      </c>
      <c r="E3248" t="s">
        <v>628</v>
      </c>
    </row>
    <row r="3249" spans="1:5" x14ac:dyDescent="0.25">
      <c r="A3249" t="s">
        <v>22917</v>
      </c>
      <c r="B3249" t="s">
        <v>16</v>
      </c>
      <c r="C3249" t="s">
        <v>15</v>
      </c>
      <c r="D3249" t="s">
        <v>33</v>
      </c>
      <c r="E3249" t="s">
        <v>628</v>
      </c>
    </row>
    <row r="3250" spans="1:5" x14ac:dyDescent="0.25">
      <c r="A3250" t="s">
        <v>3744</v>
      </c>
      <c r="B3250" t="s">
        <v>20</v>
      </c>
      <c r="C3250" t="s">
        <v>21</v>
      </c>
      <c r="D3250" t="s">
        <v>33</v>
      </c>
      <c r="E3250" t="s">
        <v>581</v>
      </c>
    </row>
    <row r="3251" spans="1:5" x14ac:dyDescent="0.25">
      <c r="A3251" t="s">
        <v>3746</v>
      </c>
      <c r="B3251" t="s">
        <v>20</v>
      </c>
      <c r="C3251" t="s">
        <v>22</v>
      </c>
      <c r="D3251" t="s">
        <v>33</v>
      </c>
      <c r="E3251" t="s">
        <v>536</v>
      </c>
    </row>
    <row r="3252" spans="1:5" x14ac:dyDescent="0.25">
      <c r="A3252" t="s">
        <v>20557</v>
      </c>
      <c r="B3252" t="s">
        <v>16</v>
      </c>
      <c r="C3252" t="s">
        <v>15</v>
      </c>
      <c r="D3252" t="s">
        <v>33</v>
      </c>
      <c r="E3252" t="s">
        <v>628</v>
      </c>
    </row>
    <row r="3253" spans="1:5" x14ac:dyDescent="0.25">
      <c r="A3253" t="s">
        <v>3750</v>
      </c>
      <c r="B3253" t="s">
        <v>20</v>
      </c>
      <c r="C3253" t="s">
        <v>19</v>
      </c>
      <c r="D3253" t="s">
        <v>33</v>
      </c>
      <c r="E3253" t="s">
        <v>530</v>
      </c>
    </row>
    <row r="3254" spans="1:5" x14ac:dyDescent="0.25">
      <c r="A3254" t="s">
        <v>18990</v>
      </c>
      <c r="B3254" t="s">
        <v>16</v>
      </c>
      <c r="C3254" t="s">
        <v>15</v>
      </c>
      <c r="D3254" t="s">
        <v>33</v>
      </c>
      <c r="E3254" t="s">
        <v>628</v>
      </c>
    </row>
    <row r="3255" spans="1:5" x14ac:dyDescent="0.25">
      <c r="A3255" t="s">
        <v>3749</v>
      </c>
      <c r="B3255" t="s">
        <v>20</v>
      </c>
      <c r="C3255" t="s">
        <v>19</v>
      </c>
      <c r="D3255" t="s">
        <v>33</v>
      </c>
      <c r="E3255" t="s">
        <v>538</v>
      </c>
    </row>
    <row r="3256" spans="1:5" x14ac:dyDescent="0.25">
      <c r="A3256" t="s">
        <v>43497</v>
      </c>
      <c r="B3256" t="s">
        <v>16</v>
      </c>
      <c r="C3256" t="s">
        <v>17</v>
      </c>
      <c r="D3256" t="s">
        <v>33</v>
      </c>
      <c r="E3256" t="s">
        <v>653</v>
      </c>
    </row>
    <row r="3257" spans="1:5" x14ac:dyDescent="0.25">
      <c r="A3257" t="s">
        <v>43498</v>
      </c>
      <c r="B3257" t="s">
        <v>16</v>
      </c>
      <c r="C3257" t="s">
        <v>17</v>
      </c>
      <c r="D3257" t="s">
        <v>33</v>
      </c>
      <c r="E3257" t="s">
        <v>653</v>
      </c>
    </row>
    <row r="3258" spans="1:5" x14ac:dyDescent="0.25">
      <c r="A3258" t="s">
        <v>43499</v>
      </c>
      <c r="B3258" t="s">
        <v>16</v>
      </c>
      <c r="C3258" t="s">
        <v>17</v>
      </c>
      <c r="D3258" t="s">
        <v>33</v>
      </c>
      <c r="E3258" t="s">
        <v>653</v>
      </c>
    </row>
    <row r="3259" spans="1:5" x14ac:dyDescent="0.25">
      <c r="A3259" t="s">
        <v>18992</v>
      </c>
      <c r="B3259" t="s">
        <v>16</v>
      </c>
      <c r="C3259" t="s">
        <v>15</v>
      </c>
      <c r="D3259" t="s">
        <v>33</v>
      </c>
      <c r="E3259" t="s">
        <v>628</v>
      </c>
    </row>
    <row r="3260" spans="1:5" x14ac:dyDescent="0.25">
      <c r="A3260" t="s">
        <v>15333</v>
      </c>
      <c r="B3260" t="s">
        <v>16</v>
      </c>
      <c r="C3260" t="s">
        <v>15</v>
      </c>
      <c r="D3260" t="s">
        <v>33</v>
      </c>
      <c r="E3260" t="s">
        <v>628</v>
      </c>
    </row>
    <row r="3261" spans="1:5" x14ac:dyDescent="0.25">
      <c r="A3261" t="s">
        <v>3751</v>
      </c>
      <c r="B3261" t="s">
        <v>20</v>
      </c>
      <c r="C3261" t="s">
        <v>21</v>
      </c>
      <c r="D3261" t="s">
        <v>33</v>
      </c>
      <c r="E3261" t="s">
        <v>581</v>
      </c>
    </row>
    <row r="3262" spans="1:5" x14ac:dyDescent="0.25">
      <c r="A3262" t="s">
        <v>3754</v>
      </c>
      <c r="B3262" t="s">
        <v>20</v>
      </c>
      <c r="C3262" t="s">
        <v>21</v>
      </c>
      <c r="D3262" t="s">
        <v>33</v>
      </c>
      <c r="E3262" t="s">
        <v>581</v>
      </c>
    </row>
    <row r="3263" spans="1:5" x14ac:dyDescent="0.25">
      <c r="A3263" t="s">
        <v>3755</v>
      </c>
      <c r="B3263" t="s">
        <v>20</v>
      </c>
      <c r="C3263" t="s">
        <v>19</v>
      </c>
      <c r="D3263" t="s">
        <v>33</v>
      </c>
      <c r="E3263" t="s">
        <v>530</v>
      </c>
    </row>
    <row r="3264" spans="1:5" x14ac:dyDescent="0.25">
      <c r="A3264" t="s">
        <v>6742</v>
      </c>
      <c r="B3264" t="s">
        <v>16</v>
      </c>
      <c r="C3264" t="s">
        <v>15</v>
      </c>
      <c r="D3264" t="s">
        <v>33</v>
      </c>
      <c r="E3264" t="s">
        <v>628</v>
      </c>
    </row>
    <row r="3265" spans="1:5" x14ac:dyDescent="0.25">
      <c r="A3265" t="s">
        <v>16463</v>
      </c>
      <c r="B3265" t="s">
        <v>16</v>
      </c>
      <c r="C3265" t="s">
        <v>15</v>
      </c>
      <c r="D3265" t="s">
        <v>33</v>
      </c>
      <c r="E3265" t="s">
        <v>628</v>
      </c>
    </row>
    <row r="3266" spans="1:5" x14ac:dyDescent="0.25">
      <c r="A3266" t="s">
        <v>2893</v>
      </c>
      <c r="B3266" t="s">
        <v>16</v>
      </c>
      <c r="C3266" t="s">
        <v>15</v>
      </c>
      <c r="D3266" t="s">
        <v>33</v>
      </c>
      <c r="E3266" t="s">
        <v>628</v>
      </c>
    </row>
    <row r="3267" spans="1:5" x14ac:dyDescent="0.25">
      <c r="A3267" t="s">
        <v>2892</v>
      </c>
      <c r="B3267" t="s">
        <v>16</v>
      </c>
      <c r="C3267" t="s">
        <v>15</v>
      </c>
      <c r="D3267" t="s">
        <v>33</v>
      </c>
      <c r="E3267" t="s">
        <v>628</v>
      </c>
    </row>
    <row r="3268" spans="1:5" x14ac:dyDescent="0.25">
      <c r="A3268" t="s">
        <v>1680</v>
      </c>
      <c r="B3268" t="s">
        <v>16</v>
      </c>
      <c r="C3268" t="s">
        <v>15</v>
      </c>
      <c r="D3268" t="s">
        <v>33</v>
      </c>
      <c r="E3268" t="s">
        <v>628</v>
      </c>
    </row>
    <row r="3269" spans="1:5" x14ac:dyDescent="0.25">
      <c r="A3269" t="s">
        <v>2931</v>
      </c>
      <c r="B3269" t="s">
        <v>16</v>
      </c>
      <c r="C3269" t="s">
        <v>15</v>
      </c>
      <c r="D3269" t="s">
        <v>33</v>
      </c>
      <c r="E3269" t="s">
        <v>628</v>
      </c>
    </row>
    <row r="3270" spans="1:5" x14ac:dyDescent="0.25">
      <c r="A3270" t="s">
        <v>3762</v>
      </c>
      <c r="B3270" t="s">
        <v>20</v>
      </c>
      <c r="C3270" t="s">
        <v>19</v>
      </c>
      <c r="D3270" t="s">
        <v>33</v>
      </c>
      <c r="E3270" t="s">
        <v>530</v>
      </c>
    </row>
    <row r="3271" spans="1:5" x14ac:dyDescent="0.25">
      <c r="A3271" t="s">
        <v>21463</v>
      </c>
      <c r="B3271" t="s">
        <v>16</v>
      </c>
      <c r="C3271" t="s">
        <v>15</v>
      </c>
      <c r="D3271" t="s">
        <v>33</v>
      </c>
      <c r="E3271" t="s">
        <v>628</v>
      </c>
    </row>
    <row r="3272" spans="1:5" x14ac:dyDescent="0.25">
      <c r="A3272" t="s">
        <v>19881</v>
      </c>
      <c r="B3272" t="s">
        <v>16</v>
      </c>
      <c r="C3272" t="s">
        <v>15</v>
      </c>
      <c r="D3272" t="s">
        <v>33</v>
      </c>
      <c r="E3272" t="s">
        <v>628</v>
      </c>
    </row>
    <row r="3273" spans="1:5" x14ac:dyDescent="0.25">
      <c r="A3273" t="s">
        <v>3766</v>
      </c>
      <c r="B3273" t="s">
        <v>20</v>
      </c>
      <c r="C3273" t="s">
        <v>19</v>
      </c>
      <c r="D3273" t="s">
        <v>33</v>
      </c>
      <c r="E3273" t="s">
        <v>538</v>
      </c>
    </row>
    <row r="3274" spans="1:5" x14ac:dyDescent="0.25">
      <c r="A3274" t="s">
        <v>3765</v>
      </c>
      <c r="B3274" t="s">
        <v>20</v>
      </c>
      <c r="C3274" t="s">
        <v>19</v>
      </c>
      <c r="D3274" t="s">
        <v>33</v>
      </c>
      <c r="E3274" t="s">
        <v>530</v>
      </c>
    </row>
    <row r="3275" spans="1:5" x14ac:dyDescent="0.25">
      <c r="A3275" t="s">
        <v>29177</v>
      </c>
      <c r="B3275" t="s">
        <v>16</v>
      </c>
      <c r="C3275" t="s">
        <v>15</v>
      </c>
      <c r="D3275" t="s">
        <v>33</v>
      </c>
      <c r="E3275" t="s">
        <v>628</v>
      </c>
    </row>
    <row r="3276" spans="1:5" x14ac:dyDescent="0.25">
      <c r="A3276" t="s">
        <v>3770</v>
      </c>
      <c r="B3276" t="s">
        <v>20</v>
      </c>
      <c r="C3276" t="s">
        <v>21</v>
      </c>
      <c r="D3276" t="s">
        <v>33</v>
      </c>
      <c r="E3276" t="s">
        <v>581</v>
      </c>
    </row>
    <row r="3277" spans="1:5" x14ac:dyDescent="0.25">
      <c r="A3277" t="s">
        <v>3772</v>
      </c>
      <c r="B3277" t="s">
        <v>20</v>
      </c>
      <c r="C3277" t="s">
        <v>19</v>
      </c>
      <c r="D3277" t="s">
        <v>33</v>
      </c>
      <c r="E3277" t="s">
        <v>538</v>
      </c>
    </row>
    <row r="3278" spans="1:5" x14ac:dyDescent="0.25">
      <c r="A3278" t="s">
        <v>28796</v>
      </c>
      <c r="B3278" t="s">
        <v>16</v>
      </c>
      <c r="C3278" t="s">
        <v>15</v>
      </c>
      <c r="D3278" t="s">
        <v>33</v>
      </c>
      <c r="E3278" t="s">
        <v>628</v>
      </c>
    </row>
    <row r="3279" spans="1:5" x14ac:dyDescent="0.25">
      <c r="A3279" t="s">
        <v>19879</v>
      </c>
      <c r="B3279" t="s">
        <v>16</v>
      </c>
      <c r="C3279" t="s">
        <v>15</v>
      </c>
      <c r="D3279" t="s">
        <v>33</v>
      </c>
      <c r="E3279" t="s">
        <v>628</v>
      </c>
    </row>
    <row r="3280" spans="1:5" x14ac:dyDescent="0.25">
      <c r="A3280" t="s">
        <v>3767</v>
      </c>
      <c r="B3280" t="s">
        <v>20</v>
      </c>
      <c r="C3280" t="s">
        <v>19</v>
      </c>
      <c r="D3280" t="s">
        <v>33</v>
      </c>
      <c r="E3280" t="s">
        <v>538</v>
      </c>
    </row>
    <row r="3281" spans="1:5" x14ac:dyDescent="0.25">
      <c r="A3281" t="s">
        <v>3768</v>
      </c>
      <c r="B3281" t="s">
        <v>20</v>
      </c>
      <c r="C3281" t="s">
        <v>19</v>
      </c>
      <c r="D3281" t="s">
        <v>33</v>
      </c>
      <c r="E3281" t="s">
        <v>538</v>
      </c>
    </row>
    <row r="3282" spans="1:5" x14ac:dyDescent="0.25">
      <c r="A3282" t="s">
        <v>29176</v>
      </c>
      <c r="B3282" t="s">
        <v>16</v>
      </c>
      <c r="C3282" t="s">
        <v>15</v>
      </c>
      <c r="D3282" t="s">
        <v>33</v>
      </c>
      <c r="E3282" t="s">
        <v>628</v>
      </c>
    </row>
    <row r="3283" spans="1:5" x14ac:dyDescent="0.25">
      <c r="A3283" t="s">
        <v>28116</v>
      </c>
      <c r="B3283" t="s">
        <v>16</v>
      </c>
      <c r="C3283" t="s">
        <v>15</v>
      </c>
      <c r="D3283" t="s">
        <v>33</v>
      </c>
      <c r="E3283" t="s">
        <v>628</v>
      </c>
    </row>
    <row r="3284" spans="1:5" x14ac:dyDescent="0.25">
      <c r="A3284" t="s">
        <v>3777</v>
      </c>
      <c r="B3284" t="s">
        <v>20</v>
      </c>
      <c r="C3284" t="s">
        <v>19</v>
      </c>
      <c r="D3284" t="s">
        <v>33</v>
      </c>
      <c r="E3284" t="s">
        <v>530</v>
      </c>
    </row>
    <row r="3285" spans="1:5" x14ac:dyDescent="0.25">
      <c r="A3285" t="s">
        <v>3775</v>
      </c>
      <c r="B3285" t="s">
        <v>20</v>
      </c>
      <c r="C3285" t="s">
        <v>19</v>
      </c>
      <c r="D3285" t="s">
        <v>33</v>
      </c>
      <c r="E3285" t="s">
        <v>538</v>
      </c>
    </row>
    <row r="3286" spans="1:5" x14ac:dyDescent="0.25">
      <c r="A3286" t="s">
        <v>17958</v>
      </c>
      <c r="B3286" t="s">
        <v>16</v>
      </c>
      <c r="C3286" t="s">
        <v>15</v>
      </c>
      <c r="D3286" t="s">
        <v>33</v>
      </c>
      <c r="E3286" t="s">
        <v>628</v>
      </c>
    </row>
    <row r="3287" spans="1:5" x14ac:dyDescent="0.25">
      <c r="A3287" t="s">
        <v>3778</v>
      </c>
      <c r="B3287" t="s">
        <v>20</v>
      </c>
      <c r="C3287" t="s">
        <v>19</v>
      </c>
      <c r="D3287" t="s">
        <v>33</v>
      </c>
      <c r="E3287" t="s">
        <v>530</v>
      </c>
    </row>
    <row r="3288" spans="1:5" x14ac:dyDescent="0.25">
      <c r="A3288" t="s">
        <v>27198</v>
      </c>
      <c r="B3288" t="s">
        <v>16</v>
      </c>
      <c r="C3288" t="s">
        <v>15</v>
      </c>
      <c r="D3288" t="s">
        <v>33</v>
      </c>
      <c r="E3288" t="s">
        <v>628</v>
      </c>
    </row>
    <row r="3289" spans="1:5" x14ac:dyDescent="0.25">
      <c r="A3289" t="s">
        <v>2921</v>
      </c>
      <c r="B3289" t="s">
        <v>16</v>
      </c>
      <c r="C3289" t="s">
        <v>15</v>
      </c>
      <c r="D3289" t="s">
        <v>33</v>
      </c>
      <c r="E3289" t="s">
        <v>628</v>
      </c>
    </row>
    <row r="3290" spans="1:5" x14ac:dyDescent="0.25">
      <c r="A3290" t="s">
        <v>29183</v>
      </c>
      <c r="B3290" t="s">
        <v>16</v>
      </c>
      <c r="C3290" t="s">
        <v>15</v>
      </c>
      <c r="D3290" t="s">
        <v>33</v>
      </c>
      <c r="E3290" t="s">
        <v>628</v>
      </c>
    </row>
    <row r="3291" spans="1:5" x14ac:dyDescent="0.25">
      <c r="A3291" t="s">
        <v>28461</v>
      </c>
      <c r="B3291" t="s">
        <v>16</v>
      </c>
      <c r="C3291" t="s">
        <v>15</v>
      </c>
      <c r="D3291" t="s">
        <v>33</v>
      </c>
      <c r="E3291" t="s">
        <v>628</v>
      </c>
    </row>
    <row r="3292" spans="1:5" x14ac:dyDescent="0.25">
      <c r="A3292" t="s">
        <v>16486</v>
      </c>
      <c r="B3292" t="s">
        <v>16</v>
      </c>
      <c r="C3292" t="s">
        <v>15</v>
      </c>
      <c r="D3292" t="s">
        <v>33</v>
      </c>
      <c r="E3292" t="s">
        <v>628</v>
      </c>
    </row>
    <row r="3293" spans="1:5" x14ac:dyDescent="0.25">
      <c r="A3293" t="s">
        <v>12084</v>
      </c>
      <c r="B3293" t="s">
        <v>16</v>
      </c>
      <c r="C3293" t="s">
        <v>15</v>
      </c>
      <c r="D3293" t="s">
        <v>33</v>
      </c>
      <c r="E3293" t="s">
        <v>628</v>
      </c>
    </row>
    <row r="3294" spans="1:5" x14ac:dyDescent="0.25">
      <c r="A3294" t="s">
        <v>28862</v>
      </c>
      <c r="B3294" t="s">
        <v>16</v>
      </c>
      <c r="C3294" t="s">
        <v>15</v>
      </c>
      <c r="D3294" t="s">
        <v>33</v>
      </c>
      <c r="E3294" t="s">
        <v>628</v>
      </c>
    </row>
    <row r="3295" spans="1:5" x14ac:dyDescent="0.25">
      <c r="A3295" t="s">
        <v>25433</v>
      </c>
      <c r="B3295" t="s">
        <v>16</v>
      </c>
      <c r="C3295" t="s">
        <v>15</v>
      </c>
      <c r="D3295" t="s">
        <v>33</v>
      </c>
      <c r="E3295" t="s">
        <v>628</v>
      </c>
    </row>
    <row r="3296" spans="1:5" x14ac:dyDescent="0.25">
      <c r="A3296" t="s">
        <v>3789</v>
      </c>
      <c r="B3296" t="s">
        <v>20</v>
      </c>
      <c r="C3296" t="s">
        <v>19</v>
      </c>
      <c r="D3296" t="s">
        <v>33</v>
      </c>
      <c r="E3296" t="s">
        <v>538</v>
      </c>
    </row>
    <row r="3297" spans="1:5" x14ac:dyDescent="0.25">
      <c r="A3297" t="s">
        <v>27015</v>
      </c>
      <c r="B3297" t="s">
        <v>16</v>
      </c>
      <c r="C3297" t="s">
        <v>15</v>
      </c>
      <c r="D3297" t="s">
        <v>33</v>
      </c>
      <c r="E3297" t="s">
        <v>628</v>
      </c>
    </row>
    <row r="3298" spans="1:5" x14ac:dyDescent="0.25">
      <c r="A3298" t="s">
        <v>2762</v>
      </c>
      <c r="B3298" t="s">
        <v>16</v>
      </c>
      <c r="C3298" t="s">
        <v>15</v>
      </c>
      <c r="D3298" t="s">
        <v>33</v>
      </c>
      <c r="E3298" t="s">
        <v>628</v>
      </c>
    </row>
    <row r="3299" spans="1:5" x14ac:dyDescent="0.25">
      <c r="A3299" t="s">
        <v>13523</v>
      </c>
      <c r="B3299" t="s">
        <v>16</v>
      </c>
      <c r="C3299" t="s">
        <v>15</v>
      </c>
      <c r="D3299" t="s">
        <v>33</v>
      </c>
      <c r="E3299" t="s">
        <v>628</v>
      </c>
    </row>
    <row r="3300" spans="1:5" x14ac:dyDescent="0.25">
      <c r="A3300" t="s">
        <v>3791</v>
      </c>
      <c r="B3300" t="s">
        <v>20</v>
      </c>
      <c r="C3300" t="s">
        <v>19</v>
      </c>
      <c r="D3300" t="s">
        <v>33</v>
      </c>
      <c r="E3300" t="s">
        <v>538</v>
      </c>
    </row>
    <row r="3301" spans="1:5" x14ac:dyDescent="0.25">
      <c r="A3301" t="s">
        <v>8388</v>
      </c>
      <c r="B3301" t="s">
        <v>16</v>
      </c>
      <c r="C3301" t="s">
        <v>15</v>
      </c>
      <c r="D3301" t="s">
        <v>33</v>
      </c>
      <c r="E3301" t="s">
        <v>628</v>
      </c>
    </row>
    <row r="3302" spans="1:5" x14ac:dyDescent="0.25">
      <c r="A3302" t="s">
        <v>21949</v>
      </c>
      <c r="B3302" t="s">
        <v>16</v>
      </c>
      <c r="C3302" t="s">
        <v>15</v>
      </c>
      <c r="D3302" t="s">
        <v>33</v>
      </c>
      <c r="E3302" t="s">
        <v>628</v>
      </c>
    </row>
    <row r="3303" spans="1:5" x14ac:dyDescent="0.25">
      <c r="A3303" t="s">
        <v>3795</v>
      </c>
      <c r="B3303" t="s">
        <v>20</v>
      </c>
      <c r="C3303" t="s">
        <v>19</v>
      </c>
      <c r="D3303" t="s">
        <v>33</v>
      </c>
      <c r="E3303" t="s">
        <v>530</v>
      </c>
    </row>
    <row r="3304" spans="1:5" x14ac:dyDescent="0.25">
      <c r="A3304" t="s">
        <v>21954</v>
      </c>
      <c r="B3304" t="s">
        <v>16</v>
      </c>
      <c r="C3304" t="s">
        <v>15</v>
      </c>
      <c r="D3304" t="s">
        <v>33</v>
      </c>
      <c r="E3304" t="s">
        <v>628</v>
      </c>
    </row>
    <row r="3305" spans="1:5" x14ac:dyDescent="0.25">
      <c r="A3305" t="s">
        <v>18470</v>
      </c>
      <c r="B3305" t="s">
        <v>16</v>
      </c>
      <c r="C3305" t="s">
        <v>15</v>
      </c>
      <c r="D3305" t="s">
        <v>33</v>
      </c>
      <c r="E3305" t="s">
        <v>628</v>
      </c>
    </row>
    <row r="3306" spans="1:5" x14ac:dyDescent="0.25">
      <c r="A3306" t="s">
        <v>20592</v>
      </c>
      <c r="B3306" t="s">
        <v>16</v>
      </c>
      <c r="C3306" t="s">
        <v>15</v>
      </c>
      <c r="D3306" t="s">
        <v>33</v>
      </c>
      <c r="E3306" t="s">
        <v>628</v>
      </c>
    </row>
    <row r="3307" spans="1:5" x14ac:dyDescent="0.25">
      <c r="A3307" t="s">
        <v>3800</v>
      </c>
      <c r="B3307" t="s">
        <v>20</v>
      </c>
      <c r="C3307" t="s">
        <v>19</v>
      </c>
      <c r="D3307" t="s">
        <v>33</v>
      </c>
      <c r="E3307" t="s">
        <v>538</v>
      </c>
    </row>
    <row r="3308" spans="1:5" x14ac:dyDescent="0.25">
      <c r="A3308" t="s">
        <v>3798</v>
      </c>
      <c r="B3308" t="s">
        <v>20</v>
      </c>
      <c r="C3308" t="s">
        <v>19</v>
      </c>
      <c r="D3308" t="s">
        <v>33</v>
      </c>
      <c r="E3308" t="s">
        <v>530</v>
      </c>
    </row>
    <row r="3309" spans="1:5" x14ac:dyDescent="0.25">
      <c r="A3309" t="s">
        <v>3802</v>
      </c>
      <c r="B3309" t="s">
        <v>20</v>
      </c>
      <c r="C3309" t="s">
        <v>19</v>
      </c>
      <c r="D3309" t="s">
        <v>33</v>
      </c>
      <c r="E3309" t="s">
        <v>530</v>
      </c>
    </row>
    <row r="3310" spans="1:5" x14ac:dyDescent="0.25">
      <c r="A3310" t="s">
        <v>9642</v>
      </c>
      <c r="B3310" t="s">
        <v>16</v>
      </c>
      <c r="C3310" t="s">
        <v>15</v>
      </c>
      <c r="D3310" t="s">
        <v>33</v>
      </c>
      <c r="E3310" t="s">
        <v>628</v>
      </c>
    </row>
    <row r="3311" spans="1:5" x14ac:dyDescent="0.25">
      <c r="A3311" t="s">
        <v>26204</v>
      </c>
      <c r="B3311" t="s">
        <v>16</v>
      </c>
      <c r="C3311" t="s">
        <v>15</v>
      </c>
      <c r="D3311" t="s">
        <v>33</v>
      </c>
      <c r="E3311" t="s">
        <v>628</v>
      </c>
    </row>
    <row r="3312" spans="1:5" x14ac:dyDescent="0.25">
      <c r="A3312" t="s">
        <v>3804</v>
      </c>
      <c r="B3312" t="s">
        <v>20</v>
      </c>
      <c r="C3312" t="s">
        <v>19</v>
      </c>
      <c r="D3312" t="s">
        <v>33</v>
      </c>
      <c r="E3312" t="s">
        <v>538</v>
      </c>
    </row>
    <row r="3313" spans="1:5" x14ac:dyDescent="0.25">
      <c r="A3313" t="s">
        <v>19027</v>
      </c>
      <c r="B3313" t="s">
        <v>16</v>
      </c>
      <c r="C3313" t="s">
        <v>15</v>
      </c>
      <c r="D3313" t="s">
        <v>33</v>
      </c>
      <c r="E3313" t="s">
        <v>628</v>
      </c>
    </row>
    <row r="3314" spans="1:5" x14ac:dyDescent="0.25">
      <c r="A3314" t="s">
        <v>43500</v>
      </c>
      <c r="B3314" t="s">
        <v>16</v>
      </c>
      <c r="C3314" t="s">
        <v>15</v>
      </c>
      <c r="D3314" t="s">
        <v>33</v>
      </c>
      <c r="E3314" t="s">
        <v>628</v>
      </c>
    </row>
    <row r="3315" spans="1:5" x14ac:dyDescent="0.25">
      <c r="A3315" t="s">
        <v>3806</v>
      </c>
      <c r="B3315" t="s">
        <v>20</v>
      </c>
      <c r="C3315" t="s">
        <v>19</v>
      </c>
      <c r="D3315" t="s">
        <v>33</v>
      </c>
      <c r="E3315" t="s">
        <v>530</v>
      </c>
    </row>
    <row r="3316" spans="1:5" x14ac:dyDescent="0.25">
      <c r="A3316" t="s">
        <v>21465</v>
      </c>
      <c r="B3316" t="s">
        <v>16</v>
      </c>
      <c r="C3316" t="s">
        <v>15</v>
      </c>
      <c r="D3316" t="s">
        <v>33</v>
      </c>
      <c r="E3316" t="s">
        <v>628</v>
      </c>
    </row>
    <row r="3317" spans="1:5" x14ac:dyDescent="0.25">
      <c r="A3317" t="s">
        <v>3809</v>
      </c>
      <c r="B3317" t="s">
        <v>20</v>
      </c>
      <c r="C3317" t="s">
        <v>19</v>
      </c>
      <c r="D3317" t="s">
        <v>33</v>
      </c>
      <c r="E3317" t="s">
        <v>530</v>
      </c>
    </row>
    <row r="3318" spans="1:5" x14ac:dyDescent="0.25">
      <c r="A3318" t="s">
        <v>23317</v>
      </c>
      <c r="B3318" t="s">
        <v>16</v>
      </c>
      <c r="C3318" t="s">
        <v>15</v>
      </c>
      <c r="D3318" t="s">
        <v>33</v>
      </c>
      <c r="E3318" t="s">
        <v>628</v>
      </c>
    </row>
    <row r="3319" spans="1:5" x14ac:dyDescent="0.25">
      <c r="A3319" t="s">
        <v>3810</v>
      </c>
      <c r="B3319" t="s">
        <v>20</v>
      </c>
      <c r="C3319" t="s">
        <v>19</v>
      </c>
      <c r="D3319" t="s">
        <v>33</v>
      </c>
      <c r="E3319" t="s">
        <v>530</v>
      </c>
    </row>
    <row r="3320" spans="1:5" x14ac:dyDescent="0.25">
      <c r="A3320" t="s">
        <v>26924</v>
      </c>
      <c r="B3320" t="s">
        <v>16</v>
      </c>
      <c r="C3320" t="s">
        <v>15</v>
      </c>
      <c r="D3320" t="s">
        <v>33</v>
      </c>
      <c r="E3320" t="s">
        <v>628</v>
      </c>
    </row>
    <row r="3321" spans="1:5" x14ac:dyDescent="0.25">
      <c r="A3321" t="s">
        <v>3813</v>
      </c>
      <c r="B3321" t="s">
        <v>20</v>
      </c>
      <c r="C3321" t="s">
        <v>21</v>
      </c>
      <c r="D3321" t="s">
        <v>33</v>
      </c>
      <c r="E3321" t="s">
        <v>581</v>
      </c>
    </row>
    <row r="3322" spans="1:5" x14ac:dyDescent="0.25">
      <c r="A3322" t="s">
        <v>21948</v>
      </c>
      <c r="B3322" t="s">
        <v>16</v>
      </c>
      <c r="C3322" t="s">
        <v>15</v>
      </c>
      <c r="D3322" t="s">
        <v>33</v>
      </c>
      <c r="E3322" t="s">
        <v>628</v>
      </c>
    </row>
    <row r="3323" spans="1:5" x14ac:dyDescent="0.25">
      <c r="A3323" t="s">
        <v>3815</v>
      </c>
      <c r="B3323" t="s">
        <v>20</v>
      </c>
      <c r="C3323" t="s">
        <v>22</v>
      </c>
      <c r="D3323" t="s">
        <v>33</v>
      </c>
      <c r="E3323" t="s">
        <v>693</v>
      </c>
    </row>
    <row r="3324" spans="1:5" x14ac:dyDescent="0.25">
      <c r="A3324" t="s">
        <v>3816</v>
      </c>
      <c r="B3324" t="s">
        <v>20</v>
      </c>
      <c r="C3324" t="s">
        <v>22</v>
      </c>
      <c r="D3324" t="s">
        <v>33</v>
      </c>
      <c r="E3324" t="s">
        <v>536</v>
      </c>
    </row>
    <row r="3325" spans="1:5" x14ac:dyDescent="0.25">
      <c r="A3325" t="s">
        <v>3818</v>
      </c>
      <c r="B3325" t="s">
        <v>20</v>
      </c>
      <c r="C3325" t="s">
        <v>19</v>
      </c>
      <c r="D3325" t="s">
        <v>33</v>
      </c>
      <c r="E3325" t="s">
        <v>530</v>
      </c>
    </row>
    <row r="3326" spans="1:5" x14ac:dyDescent="0.25">
      <c r="A3326" t="s">
        <v>21955</v>
      </c>
      <c r="B3326" t="s">
        <v>16</v>
      </c>
      <c r="C3326" t="s">
        <v>15</v>
      </c>
      <c r="D3326" t="s">
        <v>33</v>
      </c>
      <c r="E3326" t="s">
        <v>628</v>
      </c>
    </row>
    <row r="3327" spans="1:5" x14ac:dyDescent="0.25">
      <c r="A3327" t="s">
        <v>3819</v>
      </c>
      <c r="B3327" t="s">
        <v>20</v>
      </c>
      <c r="C3327" t="s">
        <v>19</v>
      </c>
      <c r="D3327" t="s">
        <v>33</v>
      </c>
      <c r="E3327" t="s">
        <v>538</v>
      </c>
    </row>
    <row r="3328" spans="1:5" x14ac:dyDescent="0.25">
      <c r="A3328" t="s">
        <v>21947</v>
      </c>
      <c r="B3328" t="s">
        <v>16</v>
      </c>
      <c r="C3328" t="s">
        <v>15</v>
      </c>
      <c r="D3328" t="s">
        <v>33</v>
      </c>
      <c r="E3328" t="s">
        <v>628</v>
      </c>
    </row>
    <row r="3329" spans="1:5" x14ac:dyDescent="0.25">
      <c r="A3329" t="s">
        <v>43501</v>
      </c>
      <c r="B3329" t="s">
        <v>20</v>
      </c>
      <c r="C3329" t="s">
        <v>19</v>
      </c>
      <c r="D3329" t="s">
        <v>66</v>
      </c>
      <c r="E3329" t="s">
        <v>538</v>
      </c>
    </row>
    <row r="3330" spans="1:5" x14ac:dyDescent="0.25">
      <c r="A3330" t="s">
        <v>21953</v>
      </c>
      <c r="B3330" t="s">
        <v>16</v>
      </c>
      <c r="C3330" t="s">
        <v>15</v>
      </c>
      <c r="D3330" t="s">
        <v>33</v>
      </c>
      <c r="E3330" t="s">
        <v>628</v>
      </c>
    </row>
    <row r="3331" spans="1:5" x14ac:dyDescent="0.25">
      <c r="A3331" t="s">
        <v>3821</v>
      </c>
      <c r="B3331" t="s">
        <v>20</v>
      </c>
      <c r="C3331" t="s">
        <v>19</v>
      </c>
      <c r="D3331" t="s">
        <v>33</v>
      </c>
      <c r="E3331" t="s">
        <v>530</v>
      </c>
    </row>
    <row r="3332" spans="1:5" x14ac:dyDescent="0.25">
      <c r="A3332" t="s">
        <v>3823</v>
      </c>
      <c r="B3332" t="s">
        <v>20</v>
      </c>
      <c r="C3332" t="s">
        <v>19</v>
      </c>
      <c r="D3332" t="s">
        <v>33</v>
      </c>
      <c r="E3332" t="s">
        <v>538</v>
      </c>
    </row>
    <row r="3333" spans="1:5" x14ac:dyDescent="0.25">
      <c r="A3333" t="s">
        <v>21946</v>
      </c>
      <c r="B3333" t="s">
        <v>16</v>
      </c>
      <c r="C3333" t="s">
        <v>15</v>
      </c>
      <c r="D3333" t="s">
        <v>33</v>
      </c>
      <c r="E3333" t="s">
        <v>628</v>
      </c>
    </row>
    <row r="3334" spans="1:5" x14ac:dyDescent="0.25">
      <c r="A3334" t="s">
        <v>21952</v>
      </c>
      <c r="B3334" t="s">
        <v>16</v>
      </c>
      <c r="C3334" t="s">
        <v>15</v>
      </c>
      <c r="D3334" t="s">
        <v>33</v>
      </c>
      <c r="E3334" t="s">
        <v>628</v>
      </c>
    </row>
    <row r="3335" spans="1:5" x14ac:dyDescent="0.25">
      <c r="A3335" t="s">
        <v>3827</v>
      </c>
      <c r="B3335" t="s">
        <v>20</v>
      </c>
      <c r="C3335" t="s">
        <v>19</v>
      </c>
      <c r="D3335" t="s">
        <v>33</v>
      </c>
      <c r="E3335" t="s">
        <v>538</v>
      </c>
    </row>
    <row r="3336" spans="1:5" x14ac:dyDescent="0.25">
      <c r="A3336" t="s">
        <v>29171</v>
      </c>
      <c r="B3336" t="s">
        <v>16</v>
      </c>
      <c r="C3336" t="s">
        <v>15</v>
      </c>
      <c r="D3336" t="s">
        <v>33</v>
      </c>
      <c r="E3336" t="s">
        <v>628</v>
      </c>
    </row>
    <row r="3337" spans="1:5" x14ac:dyDescent="0.25">
      <c r="A3337" t="s">
        <v>3826</v>
      </c>
      <c r="B3337" t="s">
        <v>20</v>
      </c>
      <c r="C3337" t="s">
        <v>19</v>
      </c>
      <c r="D3337" t="s">
        <v>33</v>
      </c>
      <c r="E3337" t="s">
        <v>530</v>
      </c>
    </row>
    <row r="3338" spans="1:5" x14ac:dyDescent="0.25">
      <c r="A3338" t="s">
        <v>19408</v>
      </c>
      <c r="B3338" t="s">
        <v>16</v>
      </c>
      <c r="C3338" t="s">
        <v>15</v>
      </c>
      <c r="D3338" t="s">
        <v>33</v>
      </c>
      <c r="E3338" t="s">
        <v>628</v>
      </c>
    </row>
    <row r="3339" spans="1:5" x14ac:dyDescent="0.25">
      <c r="A3339" t="s">
        <v>3829</v>
      </c>
      <c r="B3339" t="s">
        <v>20</v>
      </c>
      <c r="C3339" t="s">
        <v>19</v>
      </c>
      <c r="D3339" t="s">
        <v>33</v>
      </c>
      <c r="E3339" t="s">
        <v>538</v>
      </c>
    </row>
    <row r="3340" spans="1:5" x14ac:dyDescent="0.25">
      <c r="A3340" t="s">
        <v>18462</v>
      </c>
      <c r="B3340" t="s">
        <v>16</v>
      </c>
      <c r="C3340" t="s">
        <v>15</v>
      </c>
      <c r="D3340" t="s">
        <v>69</v>
      </c>
      <c r="E3340" t="s">
        <v>628</v>
      </c>
    </row>
    <row r="3341" spans="1:5" x14ac:dyDescent="0.25">
      <c r="A3341" t="s">
        <v>3830</v>
      </c>
      <c r="B3341" t="s">
        <v>20</v>
      </c>
      <c r="C3341" t="s">
        <v>19</v>
      </c>
      <c r="D3341" t="s">
        <v>33</v>
      </c>
      <c r="E3341" t="s">
        <v>538</v>
      </c>
    </row>
    <row r="3342" spans="1:5" x14ac:dyDescent="0.25">
      <c r="A3342" t="s">
        <v>12065</v>
      </c>
      <c r="B3342" t="s">
        <v>16</v>
      </c>
      <c r="C3342" t="s">
        <v>15</v>
      </c>
      <c r="D3342" t="s">
        <v>33</v>
      </c>
      <c r="E3342" t="s">
        <v>628</v>
      </c>
    </row>
    <row r="3343" spans="1:5" x14ac:dyDescent="0.25">
      <c r="A3343" t="s">
        <v>3833</v>
      </c>
      <c r="B3343" t="s">
        <v>20</v>
      </c>
      <c r="C3343" t="s">
        <v>19</v>
      </c>
      <c r="D3343" t="s">
        <v>33</v>
      </c>
      <c r="E3343" t="s">
        <v>538</v>
      </c>
    </row>
    <row r="3344" spans="1:5" x14ac:dyDescent="0.25">
      <c r="A3344" t="s">
        <v>3849</v>
      </c>
      <c r="B3344" t="s">
        <v>20</v>
      </c>
      <c r="C3344" t="s">
        <v>19</v>
      </c>
      <c r="D3344" t="s">
        <v>33</v>
      </c>
      <c r="E3344" t="s">
        <v>538</v>
      </c>
    </row>
    <row r="3345" spans="1:5" x14ac:dyDescent="0.25">
      <c r="A3345" t="s">
        <v>21945</v>
      </c>
      <c r="B3345" t="s">
        <v>16</v>
      </c>
      <c r="C3345" t="s">
        <v>15</v>
      </c>
      <c r="D3345" t="s">
        <v>33</v>
      </c>
      <c r="E3345" t="s">
        <v>628</v>
      </c>
    </row>
    <row r="3346" spans="1:5" x14ac:dyDescent="0.25">
      <c r="A3346" t="s">
        <v>3838</v>
      </c>
      <c r="B3346" t="s">
        <v>20</v>
      </c>
      <c r="C3346" t="s">
        <v>19</v>
      </c>
      <c r="D3346" t="s">
        <v>33</v>
      </c>
      <c r="E3346" t="s">
        <v>538</v>
      </c>
    </row>
    <row r="3347" spans="1:5" x14ac:dyDescent="0.25">
      <c r="A3347" t="s">
        <v>21951</v>
      </c>
      <c r="B3347" t="s">
        <v>16</v>
      </c>
      <c r="C3347" t="s">
        <v>15</v>
      </c>
      <c r="D3347" t="s">
        <v>33</v>
      </c>
      <c r="E3347" t="s">
        <v>628</v>
      </c>
    </row>
    <row r="3348" spans="1:5" x14ac:dyDescent="0.25">
      <c r="A3348" t="s">
        <v>3846</v>
      </c>
      <c r="B3348" t="s">
        <v>20</v>
      </c>
      <c r="C3348" t="s">
        <v>19</v>
      </c>
      <c r="D3348" t="s">
        <v>33</v>
      </c>
      <c r="E3348" t="s">
        <v>538</v>
      </c>
    </row>
    <row r="3349" spans="1:5" x14ac:dyDescent="0.25">
      <c r="A3349" t="s">
        <v>3841</v>
      </c>
      <c r="B3349" t="s">
        <v>20</v>
      </c>
      <c r="C3349" t="s">
        <v>19</v>
      </c>
      <c r="D3349" t="s">
        <v>33</v>
      </c>
      <c r="E3349" t="s">
        <v>538</v>
      </c>
    </row>
    <row r="3350" spans="1:5" x14ac:dyDescent="0.25">
      <c r="A3350" t="s">
        <v>3835</v>
      </c>
      <c r="B3350" t="s">
        <v>20</v>
      </c>
      <c r="C3350" t="s">
        <v>21</v>
      </c>
      <c r="D3350" t="s">
        <v>33</v>
      </c>
      <c r="E3350" t="s">
        <v>581</v>
      </c>
    </row>
    <row r="3351" spans="1:5" x14ac:dyDescent="0.25">
      <c r="A3351" t="s">
        <v>3848</v>
      </c>
      <c r="B3351" t="s">
        <v>20</v>
      </c>
      <c r="C3351" t="s">
        <v>19</v>
      </c>
      <c r="D3351" t="s">
        <v>33</v>
      </c>
      <c r="E3351" t="s">
        <v>562</v>
      </c>
    </row>
    <row r="3352" spans="1:5" x14ac:dyDescent="0.25">
      <c r="A3352" t="s">
        <v>15324</v>
      </c>
      <c r="B3352" t="s">
        <v>16</v>
      </c>
      <c r="C3352" t="s">
        <v>15</v>
      </c>
      <c r="D3352" t="s">
        <v>33</v>
      </c>
      <c r="E3352" t="s">
        <v>628</v>
      </c>
    </row>
    <row r="3353" spans="1:5" x14ac:dyDescent="0.25">
      <c r="A3353" t="s">
        <v>27029</v>
      </c>
      <c r="B3353" t="s">
        <v>16</v>
      </c>
      <c r="C3353" t="s">
        <v>15</v>
      </c>
      <c r="D3353" t="s">
        <v>33</v>
      </c>
      <c r="E3353" t="s">
        <v>628</v>
      </c>
    </row>
    <row r="3354" spans="1:5" x14ac:dyDescent="0.25">
      <c r="A3354" t="s">
        <v>10548</v>
      </c>
      <c r="B3354" t="s">
        <v>16</v>
      </c>
      <c r="C3354" t="s">
        <v>15</v>
      </c>
      <c r="D3354" t="s">
        <v>33</v>
      </c>
      <c r="E3354" t="s">
        <v>628</v>
      </c>
    </row>
    <row r="3355" spans="1:5" x14ac:dyDescent="0.25">
      <c r="A3355" t="s">
        <v>3837</v>
      </c>
      <c r="B3355" t="s">
        <v>20</v>
      </c>
      <c r="C3355" t="s">
        <v>19</v>
      </c>
      <c r="D3355" t="s">
        <v>33</v>
      </c>
      <c r="E3355" t="s">
        <v>538</v>
      </c>
    </row>
    <row r="3356" spans="1:5" x14ac:dyDescent="0.25">
      <c r="A3356" t="s">
        <v>3836</v>
      </c>
      <c r="B3356" t="s">
        <v>20</v>
      </c>
      <c r="C3356" t="s">
        <v>19</v>
      </c>
      <c r="D3356" t="s">
        <v>33</v>
      </c>
      <c r="E3356" t="s">
        <v>562</v>
      </c>
    </row>
    <row r="3357" spans="1:5" x14ac:dyDescent="0.25">
      <c r="A3357" t="s">
        <v>27036</v>
      </c>
      <c r="B3357" t="s">
        <v>16</v>
      </c>
      <c r="C3357" t="s">
        <v>15</v>
      </c>
      <c r="D3357" t="s">
        <v>33</v>
      </c>
      <c r="E3357" t="s">
        <v>628</v>
      </c>
    </row>
    <row r="3358" spans="1:5" x14ac:dyDescent="0.25">
      <c r="A3358" t="s">
        <v>10581</v>
      </c>
      <c r="B3358" t="s">
        <v>16</v>
      </c>
      <c r="C3358" t="s">
        <v>15</v>
      </c>
      <c r="D3358" t="s">
        <v>33</v>
      </c>
      <c r="E3358" t="s">
        <v>628</v>
      </c>
    </row>
    <row r="3359" spans="1:5" x14ac:dyDescent="0.25">
      <c r="A3359" t="s">
        <v>19406</v>
      </c>
      <c r="B3359" t="s">
        <v>16</v>
      </c>
      <c r="C3359" t="s">
        <v>15</v>
      </c>
      <c r="D3359" t="s">
        <v>33</v>
      </c>
      <c r="E3359" t="s">
        <v>628</v>
      </c>
    </row>
    <row r="3360" spans="1:5" x14ac:dyDescent="0.25">
      <c r="A3360" t="s">
        <v>12090</v>
      </c>
      <c r="B3360" t="s">
        <v>16</v>
      </c>
      <c r="C3360" t="s">
        <v>15</v>
      </c>
      <c r="D3360" t="s">
        <v>33</v>
      </c>
      <c r="E3360" t="s">
        <v>628</v>
      </c>
    </row>
    <row r="3361" spans="1:5" x14ac:dyDescent="0.25">
      <c r="A3361" t="s">
        <v>13511</v>
      </c>
      <c r="B3361" t="s">
        <v>16</v>
      </c>
      <c r="C3361" t="s">
        <v>15</v>
      </c>
      <c r="D3361" t="s">
        <v>33</v>
      </c>
      <c r="E3361" t="s">
        <v>628</v>
      </c>
    </row>
    <row r="3362" spans="1:5" x14ac:dyDescent="0.25">
      <c r="A3362" t="s">
        <v>21942</v>
      </c>
      <c r="B3362" t="s">
        <v>16</v>
      </c>
      <c r="C3362" t="s">
        <v>15</v>
      </c>
      <c r="D3362" t="s">
        <v>33</v>
      </c>
      <c r="E3362" t="s">
        <v>628</v>
      </c>
    </row>
    <row r="3363" spans="1:5" x14ac:dyDescent="0.25">
      <c r="A3363" t="s">
        <v>3852</v>
      </c>
      <c r="B3363" t="s">
        <v>20</v>
      </c>
      <c r="C3363" t="s">
        <v>21</v>
      </c>
      <c r="D3363" t="s">
        <v>33</v>
      </c>
      <c r="E3363" t="s">
        <v>581</v>
      </c>
    </row>
    <row r="3364" spans="1:5" x14ac:dyDescent="0.25">
      <c r="A3364" t="s">
        <v>6714</v>
      </c>
      <c r="B3364" t="s">
        <v>16</v>
      </c>
      <c r="C3364" t="s">
        <v>15</v>
      </c>
      <c r="D3364" t="s">
        <v>33</v>
      </c>
      <c r="E3364" t="s">
        <v>628</v>
      </c>
    </row>
    <row r="3365" spans="1:5" x14ac:dyDescent="0.25">
      <c r="A3365" t="s">
        <v>3854</v>
      </c>
      <c r="B3365" t="s">
        <v>20</v>
      </c>
      <c r="C3365" t="s">
        <v>21</v>
      </c>
      <c r="D3365" t="s">
        <v>33</v>
      </c>
      <c r="E3365" t="s">
        <v>581</v>
      </c>
    </row>
    <row r="3366" spans="1:5" x14ac:dyDescent="0.25">
      <c r="A3366" t="s">
        <v>3857</v>
      </c>
      <c r="B3366" t="s">
        <v>20</v>
      </c>
      <c r="C3366" t="s">
        <v>19</v>
      </c>
      <c r="D3366" t="s">
        <v>33</v>
      </c>
      <c r="E3366" t="s">
        <v>538</v>
      </c>
    </row>
    <row r="3367" spans="1:5" x14ac:dyDescent="0.25">
      <c r="A3367" t="s">
        <v>26620</v>
      </c>
      <c r="B3367" t="s">
        <v>16</v>
      </c>
      <c r="C3367" t="s">
        <v>15</v>
      </c>
      <c r="D3367" t="s">
        <v>33</v>
      </c>
      <c r="E3367" t="s">
        <v>628</v>
      </c>
    </row>
    <row r="3368" spans="1:5" x14ac:dyDescent="0.25">
      <c r="A3368" t="s">
        <v>3859</v>
      </c>
      <c r="B3368" t="s">
        <v>20</v>
      </c>
      <c r="C3368" t="s">
        <v>19</v>
      </c>
      <c r="D3368" t="s">
        <v>33</v>
      </c>
      <c r="E3368" t="s">
        <v>530</v>
      </c>
    </row>
    <row r="3369" spans="1:5" x14ac:dyDescent="0.25">
      <c r="A3369" t="s">
        <v>25945</v>
      </c>
      <c r="B3369" t="s">
        <v>16</v>
      </c>
      <c r="C3369" t="s">
        <v>15</v>
      </c>
      <c r="D3369" t="s">
        <v>33</v>
      </c>
      <c r="E3369" t="s">
        <v>628</v>
      </c>
    </row>
    <row r="3370" spans="1:5" x14ac:dyDescent="0.25">
      <c r="A3370" t="s">
        <v>3861</v>
      </c>
      <c r="B3370" t="s">
        <v>20</v>
      </c>
      <c r="C3370" t="s">
        <v>19</v>
      </c>
      <c r="D3370" t="s">
        <v>33</v>
      </c>
      <c r="E3370" t="s">
        <v>530</v>
      </c>
    </row>
    <row r="3371" spans="1:5" x14ac:dyDescent="0.25">
      <c r="A3371" t="s">
        <v>17372</v>
      </c>
      <c r="B3371" t="s">
        <v>16</v>
      </c>
      <c r="C3371" t="s">
        <v>15</v>
      </c>
      <c r="D3371" t="s">
        <v>33</v>
      </c>
      <c r="E3371" t="s">
        <v>628</v>
      </c>
    </row>
    <row r="3372" spans="1:5" x14ac:dyDescent="0.25">
      <c r="A3372" t="s">
        <v>3863</v>
      </c>
      <c r="B3372" t="s">
        <v>16</v>
      </c>
      <c r="C3372" t="s">
        <v>15</v>
      </c>
      <c r="D3372" t="s">
        <v>33</v>
      </c>
      <c r="E3372" t="s">
        <v>659</v>
      </c>
    </row>
    <row r="3373" spans="1:5" x14ac:dyDescent="0.25">
      <c r="A3373" t="s">
        <v>19148</v>
      </c>
      <c r="B3373" t="s">
        <v>16</v>
      </c>
      <c r="C3373" t="s">
        <v>15</v>
      </c>
      <c r="D3373" t="s">
        <v>33</v>
      </c>
      <c r="E3373" t="s">
        <v>628</v>
      </c>
    </row>
    <row r="3374" spans="1:5" x14ac:dyDescent="0.25">
      <c r="A3374" t="s">
        <v>10549</v>
      </c>
      <c r="B3374" t="s">
        <v>16</v>
      </c>
      <c r="C3374" t="s">
        <v>15</v>
      </c>
      <c r="D3374" t="s">
        <v>33</v>
      </c>
      <c r="E3374" t="s">
        <v>628</v>
      </c>
    </row>
    <row r="3375" spans="1:5" x14ac:dyDescent="0.25">
      <c r="A3375" t="s">
        <v>3865</v>
      </c>
      <c r="B3375" t="s">
        <v>20</v>
      </c>
      <c r="C3375" t="s">
        <v>21</v>
      </c>
      <c r="D3375" t="s">
        <v>33</v>
      </c>
      <c r="E3375" t="s">
        <v>581</v>
      </c>
    </row>
    <row r="3376" spans="1:5" x14ac:dyDescent="0.25">
      <c r="A3376" t="s">
        <v>2915</v>
      </c>
      <c r="B3376" t="s">
        <v>16</v>
      </c>
      <c r="C3376" t="s">
        <v>15</v>
      </c>
      <c r="D3376" t="s">
        <v>33</v>
      </c>
      <c r="E3376" t="s">
        <v>628</v>
      </c>
    </row>
    <row r="3377" spans="1:5" x14ac:dyDescent="0.25">
      <c r="A3377" t="s">
        <v>20594</v>
      </c>
      <c r="B3377" t="s">
        <v>16</v>
      </c>
      <c r="C3377" t="s">
        <v>15</v>
      </c>
      <c r="D3377" t="s">
        <v>33</v>
      </c>
      <c r="E3377" t="s">
        <v>628</v>
      </c>
    </row>
    <row r="3378" spans="1:5" x14ac:dyDescent="0.25">
      <c r="A3378" t="s">
        <v>3868</v>
      </c>
      <c r="B3378" t="s">
        <v>20</v>
      </c>
      <c r="C3378" t="s">
        <v>19</v>
      </c>
      <c r="D3378" t="s">
        <v>33</v>
      </c>
      <c r="E3378" t="s">
        <v>538</v>
      </c>
    </row>
    <row r="3379" spans="1:5" x14ac:dyDescent="0.25">
      <c r="A3379" t="s">
        <v>21430</v>
      </c>
      <c r="B3379" t="s">
        <v>16</v>
      </c>
      <c r="C3379" t="s">
        <v>15</v>
      </c>
      <c r="D3379" t="s">
        <v>33</v>
      </c>
      <c r="E3379" t="s">
        <v>628</v>
      </c>
    </row>
    <row r="3380" spans="1:5" x14ac:dyDescent="0.25">
      <c r="A3380" t="s">
        <v>3870</v>
      </c>
      <c r="B3380" t="s">
        <v>20</v>
      </c>
      <c r="C3380" t="s">
        <v>19</v>
      </c>
      <c r="D3380" t="s">
        <v>33</v>
      </c>
      <c r="E3380" t="s">
        <v>538</v>
      </c>
    </row>
    <row r="3381" spans="1:5" x14ac:dyDescent="0.25">
      <c r="A3381" t="s">
        <v>21944</v>
      </c>
      <c r="B3381" t="s">
        <v>16</v>
      </c>
      <c r="C3381" t="s">
        <v>15</v>
      </c>
      <c r="D3381" t="s">
        <v>33</v>
      </c>
      <c r="E3381" t="s">
        <v>628</v>
      </c>
    </row>
    <row r="3382" spans="1:5" x14ac:dyDescent="0.25">
      <c r="A3382" t="s">
        <v>21950</v>
      </c>
      <c r="B3382" t="s">
        <v>16</v>
      </c>
      <c r="C3382" t="s">
        <v>15</v>
      </c>
      <c r="D3382" t="s">
        <v>33</v>
      </c>
      <c r="E3382" t="s">
        <v>628</v>
      </c>
    </row>
    <row r="3383" spans="1:5" x14ac:dyDescent="0.25">
      <c r="A3383" t="s">
        <v>20438</v>
      </c>
      <c r="B3383" t="s">
        <v>16</v>
      </c>
      <c r="C3383" t="s">
        <v>15</v>
      </c>
      <c r="D3383" t="s">
        <v>33</v>
      </c>
      <c r="E3383" t="s">
        <v>628</v>
      </c>
    </row>
    <row r="3384" spans="1:5" x14ac:dyDescent="0.25">
      <c r="A3384" t="s">
        <v>21208</v>
      </c>
      <c r="B3384" t="s">
        <v>16</v>
      </c>
      <c r="C3384" t="s">
        <v>15</v>
      </c>
      <c r="D3384" t="s">
        <v>33</v>
      </c>
      <c r="E3384" t="s">
        <v>628</v>
      </c>
    </row>
    <row r="3385" spans="1:5" x14ac:dyDescent="0.25">
      <c r="A3385" t="s">
        <v>21214</v>
      </c>
      <c r="B3385" t="s">
        <v>16</v>
      </c>
      <c r="C3385" t="s">
        <v>15</v>
      </c>
      <c r="D3385" t="s">
        <v>33</v>
      </c>
      <c r="E3385" t="s">
        <v>628</v>
      </c>
    </row>
    <row r="3386" spans="1:5" x14ac:dyDescent="0.25">
      <c r="A3386" t="s">
        <v>3875</v>
      </c>
      <c r="B3386" t="s">
        <v>20</v>
      </c>
      <c r="C3386" t="s">
        <v>19</v>
      </c>
      <c r="D3386" t="s">
        <v>33</v>
      </c>
      <c r="E3386" t="s">
        <v>538</v>
      </c>
    </row>
    <row r="3387" spans="1:5" x14ac:dyDescent="0.25">
      <c r="A3387" t="s">
        <v>24951</v>
      </c>
      <c r="B3387" t="s">
        <v>16</v>
      </c>
      <c r="C3387" t="s">
        <v>15</v>
      </c>
      <c r="D3387" t="s">
        <v>33</v>
      </c>
      <c r="E3387" t="s">
        <v>628</v>
      </c>
    </row>
    <row r="3388" spans="1:5" x14ac:dyDescent="0.25">
      <c r="A3388" t="s">
        <v>12072</v>
      </c>
      <c r="B3388" t="s">
        <v>16</v>
      </c>
      <c r="C3388" t="s">
        <v>15</v>
      </c>
      <c r="D3388" t="s">
        <v>33</v>
      </c>
      <c r="E3388" t="s">
        <v>628</v>
      </c>
    </row>
    <row r="3389" spans="1:5" x14ac:dyDescent="0.25">
      <c r="A3389" t="s">
        <v>26763</v>
      </c>
      <c r="B3389" t="s">
        <v>16</v>
      </c>
      <c r="C3389" t="s">
        <v>15</v>
      </c>
      <c r="D3389" t="s">
        <v>33</v>
      </c>
      <c r="E3389" t="s">
        <v>628</v>
      </c>
    </row>
    <row r="3390" spans="1:5" x14ac:dyDescent="0.25">
      <c r="A3390" t="s">
        <v>1941</v>
      </c>
      <c r="B3390" t="s">
        <v>16</v>
      </c>
      <c r="C3390" t="s">
        <v>15</v>
      </c>
      <c r="D3390" t="s">
        <v>33</v>
      </c>
      <c r="E3390" t="s">
        <v>628</v>
      </c>
    </row>
    <row r="3391" spans="1:5" x14ac:dyDescent="0.25">
      <c r="A3391" t="s">
        <v>3881</v>
      </c>
      <c r="B3391" t="s">
        <v>20</v>
      </c>
      <c r="C3391" t="s">
        <v>19</v>
      </c>
      <c r="D3391" t="s">
        <v>33</v>
      </c>
      <c r="E3391" t="s">
        <v>530</v>
      </c>
    </row>
    <row r="3392" spans="1:5" x14ac:dyDescent="0.25">
      <c r="A3392" t="s">
        <v>3882</v>
      </c>
      <c r="B3392" t="s">
        <v>20</v>
      </c>
      <c r="C3392" t="s">
        <v>19</v>
      </c>
      <c r="D3392" t="s">
        <v>33</v>
      </c>
      <c r="E3392" t="s">
        <v>538</v>
      </c>
    </row>
    <row r="3393" spans="1:5" x14ac:dyDescent="0.25">
      <c r="A3393" t="s">
        <v>28925</v>
      </c>
      <c r="B3393" t="s">
        <v>16</v>
      </c>
      <c r="C3393" t="s">
        <v>15</v>
      </c>
      <c r="D3393" t="s">
        <v>33</v>
      </c>
      <c r="E3393" t="s">
        <v>628</v>
      </c>
    </row>
    <row r="3394" spans="1:5" x14ac:dyDescent="0.25">
      <c r="A3394" t="s">
        <v>3883</v>
      </c>
      <c r="B3394" t="s">
        <v>20</v>
      </c>
      <c r="C3394" t="s">
        <v>19</v>
      </c>
      <c r="D3394" t="s">
        <v>33</v>
      </c>
      <c r="E3394" t="s">
        <v>530</v>
      </c>
    </row>
    <row r="3395" spans="1:5" x14ac:dyDescent="0.25">
      <c r="A3395" t="s">
        <v>26616</v>
      </c>
      <c r="B3395" t="s">
        <v>16</v>
      </c>
      <c r="C3395" t="s">
        <v>15</v>
      </c>
      <c r="D3395" t="s">
        <v>33</v>
      </c>
      <c r="E3395" t="s">
        <v>628</v>
      </c>
    </row>
    <row r="3396" spans="1:5" x14ac:dyDescent="0.25">
      <c r="A3396" t="s">
        <v>3885</v>
      </c>
      <c r="B3396" t="s">
        <v>20</v>
      </c>
      <c r="C3396" t="s">
        <v>19</v>
      </c>
      <c r="D3396" t="s">
        <v>33</v>
      </c>
      <c r="E3396" t="s">
        <v>530</v>
      </c>
    </row>
    <row r="3397" spans="1:5" x14ac:dyDescent="0.25">
      <c r="A3397" t="s">
        <v>16261</v>
      </c>
      <c r="B3397" t="s">
        <v>16</v>
      </c>
      <c r="C3397" t="s">
        <v>15</v>
      </c>
      <c r="D3397" t="s">
        <v>33</v>
      </c>
      <c r="E3397" t="s">
        <v>628</v>
      </c>
    </row>
    <row r="3398" spans="1:5" x14ac:dyDescent="0.25">
      <c r="A3398" t="s">
        <v>21442</v>
      </c>
      <c r="B3398" t="s">
        <v>16</v>
      </c>
      <c r="C3398" t="s">
        <v>15</v>
      </c>
      <c r="D3398" t="s">
        <v>33</v>
      </c>
      <c r="E3398" t="s">
        <v>628</v>
      </c>
    </row>
    <row r="3399" spans="1:5" x14ac:dyDescent="0.25">
      <c r="A3399" t="s">
        <v>23815</v>
      </c>
      <c r="B3399" t="s">
        <v>16</v>
      </c>
      <c r="C3399" t="s">
        <v>15</v>
      </c>
      <c r="D3399" t="s">
        <v>33</v>
      </c>
      <c r="E3399" t="s">
        <v>628</v>
      </c>
    </row>
    <row r="3400" spans="1:5" x14ac:dyDescent="0.25">
      <c r="A3400" t="s">
        <v>17345</v>
      </c>
      <c r="B3400" t="s">
        <v>16</v>
      </c>
      <c r="C3400" t="s">
        <v>15</v>
      </c>
      <c r="D3400" t="s">
        <v>33</v>
      </c>
      <c r="E3400" t="s">
        <v>628</v>
      </c>
    </row>
    <row r="3401" spans="1:5" x14ac:dyDescent="0.25">
      <c r="A3401" t="s">
        <v>15288</v>
      </c>
      <c r="B3401" t="s">
        <v>16</v>
      </c>
      <c r="C3401" t="s">
        <v>15</v>
      </c>
      <c r="D3401" t="s">
        <v>33</v>
      </c>
      <c r="E3401" t="s">
        <v>628</v>
      </c>
    </row>
    <row r="3402" spans="1:5" x14ac:dyDescent="0.25">
      <c r="A3402" t="s">
        <v>3893</v>
      </c>
      <c r="B3402" t="s">
        <v>20</v>
      </c>
      <c r="C3402" t="s">
        <v>19</v>
      </c>
      <c r="D3402" t="s">
        <v>33</v>
      </c>
      <c r="E3402" t="s">
        <v>538</v>
      </c>
    </row>
    <row r="3403" spans="1:5" x14ac:dyDescent="0.25">
      <c r="A3403" t="s">
        <v>10551</v>
      </c>
      <c r="B3403" t="s">
        <v>16</v>
      </c>
      <c r="C3403" t="s">
        <v>15</v>
      </c>
      <c r="D3403" t="s">
        <v>33</v>
      </c>
      <c r="E3403" t="s">
        <v>628</v>
      </c>
    </row>
    <row r="3404" spans="1:5" x14ac:dyDescent="0.25">
      <c r="A3404" t="s">
        <v>3894</v>
      </c>
      <c r="B3404" t="s">
        <v>20</v>
      </c>
      <c r="C3404" t="s">
        <v>19</v>
      </c>
      <c r="D3404" t="s">
        <v>33</v>
      </c>
      <c r="E3404" t="s">
        <v>538</v>
      </c>
    </row>
    <row r="3405" spans="1:5" x14ac:dyDescent="0.25">
      <c r="A3405" t="s">
        <v>19871</v>
      </c>
      <c r="B3405" t="s">
        <v>16</v>
      </c>
      <c r="C3405" t="s">
        <v>15</v>
      </c>
      <c r="D3405" t="s">
        <v>33</v>
      </c>
      <c r="E3405" t="s">
        <v>628</v>
      </c>
    </row>
    <row r="3406" spans="1:5" x14ac:dyDescent="0.25">
      <c r="A3406" t="s">
        <v>5413</v>
      </c>
      <c r="B3406" t="s">
        <v>16</v>
      </c>
      <c r="C3406" t="s">
        <v>15</v>
      </c>
      <c r="D3406" t="s">
        <v>33</v>
      </c>
      <c r="E3406" t="s">
        <v>628</v>
      </c>
    </row>
    <row r="3407" spans="1:5" x14ac:dyDescent="0.25">
      <c r="A3407" t="s">
        <v>3897</v>
      </c>
      <c r="B3407" t="s">
        <v>16</v>
      </c>
      <c r="C3407" t="s">
        <v>15</v>
      </c>
      <c r="D3407" t="s">
        <v>33</v>
      </c>
      <c r="E3407" t="s">
        <v>659</v>
      </c>
    </row>
    <row r="3408" spans="1:5" x14ac:dyDescent="0.25">
      <c r="A3408" t="s">
        <v>26637</v>
      </c>
      <c r="B3408" t="s">
        <v>16</v>
      </c>
      <c r="C3408" t="s">
        <v>15</v>
      </c>
      <c r="D3408" t="s">
        <v>33</v>
      </c>
      <c r="E3408" t="s">
        <v>628</v>
      </c>
    </row>
    <row r="3409" spans="1:5" x14ac:dyDescent="0.25">
      <c r="A3409" t="s">
        <v>3898</v>
      </c>
      <c r="B3409" t="s">
        <v>20</v>
      </c>
      <c r="C3409" t="s">
        <v>21</v>
      </c>
      <c r="D3409" t="s">
        <v>33</v>
      </c>
      <c r="E3409" t="s">
        <v>581</v>
      </c>
    </row>
    <row r="3410" spans="1:5" x14ac:dyDescent="0.25">
      <c r="A3410" t="s">
        <v>25438</v>
      </c>
      <c r="B3410" t="s">
        <v>16</v>
      </c>
      <c r="C3410" t="s">
        <v>15</v>
      </c>
      <c r="D3410" t="s">
        <v>33</v>
      </c>
      <c r="E3410" t="s">
        <v>628</v>
      </c>
    </row>
    <row r="3411" spans="1:5" x14ac:dyDescent="0.25">
      <c r="A3411" t="s">
        <v>3901</v>
      </c>
      <c r="B3411" t="s">
        <v>20</v>
      </c>
      <c r="C3411" t="s">
        <v>21</v>
      </c>
      <c r="D3411" t="s">
        <v>33</v>
      </c>
      <c r="E3411" t="s">
        <v>581</v>
      </c>
    </row>
    <row r="3412" spans="1:5" x14ac:dyDescent="0.25">
      <c r="A3412" t="s">
        <v>29536</v>
      </c>
      <c r="B3412" t="s">
        <v>16</v>
      </c>
      <c r="C3412" t="s">
        <v>15</v>
      </c>
      <c r="D3412" t="s">
        <v>33</v>
      </c>
      <c r="E3412" t="s">
        <v>628</v>
      </c>
    </row>
    <row r="3413" spans="1:5" x14ac:dyDescent="0.25">
      <c r="A3413" t="s">
        <v>43502</v>
      </c>
      <c r="B3413" t="s">
        <v>20</v>
      </c>
      <c r="C3413" t="s">
        <v>19</v>
      </c>
      <c r="D3413" t="s">
        <v>33</v>
      </c>
      <c r="E3413" t="s">
        <v>562</v>
      </c>
    </row>
    <row r="3414" spans="1:5" x14ac:dyDescent="0.25">
      <c r="A3414" t="s">
        <v>3903</v>
      </c>
      <c r="B3414" t="s">
        <v>20</v>
      </c>
      <c r="C3414" t="s">
        <v>21</v>
      </c>
      <c r="D3414" t="s">
        <v>33</v>
      </c>
      <c r="E3414" t="s">
        <v>582</v>
      </c>
    </row>
    <row r="3415" spans="1:5" x14ac:dyDescent="0.25">
      <c r="A3415" t="s">
        <v>29537</v>
      </c>
      <c r="B3415" t="s">
        <v>16</v>
      </c>
      <c r="C3415" t="s">
        <v>15</v>
      </c>
      <c r="D3415" t="s">
        <v>33</v>
      </c>
      <c r="E3415" t="s">
        <v>628</v>
      </c>
    </row>
    <row r="3416" spans="1:5" x14ac:dyDescent="0.25">
      <c r="A3416" t="s">
        <v>3902</v>
      </c>
      <c r="B3416" t="s">
        <v>20</v>
      </c>
      <c r="C3416" t="s">
        <v>21</v>
      </c>
      <c r="D3416" t="s">
        <v>33</v>
      </c>
      <c r="E3416" t="s">
        <v>581</v>
      </c>
    </row>
    <row r="3417" spans="1:5" x14ac:dyDescent="0.25">
      <c r="A3417" t="s">
        <v>18394</v>
      </c>
      <c r="B3417" t="s">
        <v>16</v>
      </c>
      <c r="C3417" t="s">
        <v>15</v>
      </c>
      <c r="D3417" t="s">
        <v>33</v>
      </c>
      <c r="E3417" t="s">
        <v>628</v>
      </c>
    </row>
    <row r="3418" spans="1:5" x14ac:dyDescent="0.25">
      <c r="A3418" t="s">
        <v>3907</v>
      </c>
      <c r="B3418" t="s">
        <v>20</v>
      </c>
      <c r="C3418" t="s">
        <v>19</v>
      </c>
      <c r="D3418" t="s">
        <v>33</v>
      </c>
      <c r="E3418" t="s">
        <v>530</v>
      </c>
    </row>
    <row r="3419" spans="1:5" x14ac:dyDescent="0.25">
      <c r="A3419" t="s">
        <v>19626</v>
      </c>
      <c r="B3419" t="s">
        <v>16</v>
      </c>
      <c r="C3419" t="s">
        <v>15</v>
      </c>
      <c r="D3419" t="s">
        <v>33</v>
      </c>
      <c r="E3419" t="s">
        <v>628</v>
      </c>
    </row>
    <row r="3420" spans="1:5" x14ac:dyDescent="0.25">
      <c r="A3420" t="s">
        <v>19134</v>
      </c>
      <c r="B3420" t="s">
        <v>16</v>
      </c>
      <c r="C3420" t="s">
        <v>15</v>
      </c>
      <c r="D3420" t="s">
        <v>33</v>
      </c>
      <c r="E3420" t="s">
        <v>628</v>
      </c>
    </row>
    <row r="3421" spans="1:5" x14ac:dyDescent="0.25">
      <c r="A3421" t="s">
        <v>3908</v>
      </c>
      <c r="B3421" t="s">
        <v>20</v>
      </c>
      <c r="C3421" t="s">
        <v>19</v>
      </c>
      <c r="D3421" t="s">
        <v>33</v>
      </c>
      <c r="E3421" t="s">
        <v>530</v>
      </c>
    </row>
    <row r="3422" spans="1:5" x14ac:dyDescent="0.25">
      <c r="A3422" t="s">
        <v>3912</v>
      </c>
      <c r="B3422" t="s">
        <v>20</v>
      </c>
      <c r="C3422" t="s">
        <v>19</v>
      </c>
      <c r="D3422" t="s">
        <v>33</v>
      </c>
      <c r="E3422" t="s">
        <v>538</v>
      </c>
    </row>
    <row r="3423" spans="1:5" x14ac:dyDescent="0.25">
      <c r="A3423" t="s">
        <v>24952</v>
      </c>
      <c r="B3423" t="s">
        <v>16</v>
      </c>
      <c r="C3423" t="s">
        <v>15</v>
      </c>
      <c r="D3423" t="s">
        <v>33</v>
      </c>
      <c r="E3423" t="s">
        <v>628</v>
      </c>
    </row>
    <row r="3424" spans="1:5" x14ac:dyDescent="0.25">
      <c r="A3424" t="s">
        <v>3911</v>
      </c>
      <c r="B3424" t="s">
        <v>20</v>
      </c>
      <c r="C3424" t="s">
        <v>19</v>
      </c>
      <c r="D3424" t="s">
        <v>33</v>
      </c>
      <c r="E3424" t="s">
        <v>530</v>
      </c>
    </row>
    <row r="3425" spans="1:5" x14ac:dyDescent="0.25">
      <c r="A3425" t="s">
        <v>3914</v>
      </c>
      <c r="B3425" t="s">
        <v>20</v>
      </c>
      <c r="C3425" t="s">
        <v>19</v>
      </c>
      <c r="D3425" t="s">
        <v>33</v>
      </c>
      <c r="E3425" t="s">
        <v>538</v>
      </c>
    </row>
    <row r="3426" spans="1:5" x14ac:dyDescent="0.25">
      <c r="A3426" t="s">
        <v>25452</v>
      </c>
      <c r="B3426" t="s">
        <v>16</v>
      </c>
      <c r="C3426" t="s">
        <v>15</v>
      </c>
      <c r="D3426" t="s">
        <v>33</v>
      </c>
      <c r="E3426" t="s">
        <v>628</v>
      </c>
    </row>
    <row r="3427" spans="1:5" x14ac:dyDescent="0.25">
      <c r="A3427" t="s">
        <v>3913</v>
      </c>
      <c r="B3427" t="s">
        <v>20</v>
      </c>
      <c r="C3427" t="s">
        <v>19</v>
      </c>
      <c r="D3427" t="s">
        <v>33</v>
      </c>
      <c r="E3427" t="s">
        <v>530</v>
      </c>
    </row>
    <row r="3428" spans="1:5" x14ac:dyDescent="0.25">
      <c r="A3428" t="s">
        <v>27382</v>
      </c>
      <c r="B3428" t="s">
        <v>16</v>
      </c>
      <c r="C3428" t="s">
        <v>15</v>
      </c>
      <c r="D3428" t="s">
        <v>33</v>
      </c>
      <c r="E3428" t="s">
        <v>628</v>
      </c>
    </row>
    <row r="3429" spans="1:5" x14ac:dyDescent="0.25">
      <c r="A3429" t="s">
        <v>3916</v>
      </c>
      <c r="B3429" t="s">
        <v>20</v>
      </c>
      <c r="C3429" t="s">
        <v>21</v>
      </c>
      <c r="D3429" t="s">
        <v>33</v>
      </c>
      <c r="E3429" t="s">
        <v>581</v>
      </c>
    </row>
    <row r="3430" spans="1:5" x14ac:dyDescent="0.25">
      <c r="A3430" t="s">
        <v>3918</v>
      </c>
      <c r="B3430" t="s">
        <v>20</v>
      </c>
      <c r="C3430" t="s">
        <v>21</v>
      </c>
      <c r="D3430" t="s">
        <v>33</v>
      </c>
      <c r="E3430" t="s">
        <v>582</v>
      </c>
    </row>
    <row r="3431" spans="1:5" x14ac:dyDescent="0.25">
      <c r="A3431" t="s">
        <v>3921</v>
      </c>
      <c r="B3431" t="s">
        <v>20</v>
      </c>
      <c r="C3431" t="s">
        <v>21</v>
      </c>
      <c r="D3431" t="s">
        <v>33</v>
      </c>
      <c r="E3431" t="s">
        <v>581</v>
      </c>
    </row>
    <row r="3432" spans="1:5" x14ac:dyDescent="0.25">
      <c r="A3432" t="s">
        <v>18145</v>
      </c>
      <c r="B3432" t="s">
        <v>16</v>
      </c>
      <c r="C3432" t="s">
        <v>15</v>
      </c>
      <c r="D3432" t="s">
        <v>33</v>
      </c>
      <c r="E3432" t="s">
        <v>628</v>
      </c>
    </row>
    <row r="3433" spans="1:5" x14ac:dyDescent="0.25">
      <c r="A3433" t="s">
        <v>3920</v>
      </c>
      <c r="B3433" t="s">
        <v>20</v>
      </c>
      <c r="C3433" t="s">
        <v>21</v>
      </c>
      <c r="D3433" t="s">
        <v>33</v>
      </c>
      <c r="E3433" t="s">
        <v>582</v>
      </c>
    </row>
    <row r="3434" spans="1:5" x14ac:dyDescent="0.25">
      <c r="A3434" t="s">
        <v>3924</v>
      </c>
      <c r="B3434" t="s">
        <v>20</v>
      </c>
      <c r="C3434" t="s">
        <v>19</v>
      </c>
      <c r="D3434" t="s">
        <v>33</v>
      </c>
      <c r="E3434" t="s">
        <v>538</v>
      </c>
    </row>
    <row r="3435" spans="1:5" x14ac:dyDescent="0.25">
      <c r="A3435" t="s">
        <v>16480</v>
      </c>
      <c r="B3435" t="s">
        <v>16</v>
      </c>
      <c r="C3435" t="s">
        <v>15</v>
      </c>
      <c r="D3435" t="s">
        <v>33</v>
      </c>
      <c r="E3435" t="s">
        <v>628</v>
      </c>
    </row>
    <row r="3436" spans="1:5" x14ac:dyDescent="0.25">
      <c r="A3436" t="s">
        <v>3923</v>
      </c>
      <c r="B3436" t="s">
        <v>20</v>
      </c>
      <c r="C3436" t="s">
        <v>19</v>
      </c>
      <c r="D3436" t="s">
        <v>33</v>
      </c>
      <c r="E3436" t="s">
        <v>530</v>
      </c>
    </row>
    <row r="3437" spans="1:5" x14ac:dyDescent="0.25">
      <c r="A3437" t="s">
        <v>26595</v>
      </c>
      <c r="B3437" t="s">
        <v>16</v>
      </c>
      <c r="C3437" t="s">
        <v>15</v>
      </c>
      <c r="D3437" t="s">
        <v>33</v>
      </c>
      <c r="E3437" t="s">
        <v>628</v>
      </c>
    </row>
    <row r="3438" spans="1:5" x14ac:dyDescent="0.25">
      <c r="A3438" t="s">
        <v>3927</v>
      </c>
      <c r="B3438" t="s">
        <v>20</v>
      </c>
      <c r="C3438" t="s">
        <v>19</v>
      </c>
      <c r="D3438" t="s">
        <v>33</v>
      </c>
      <c r="E3438" t="s">
        <v>530</v>
      </c>
    </row>
    <row r="3439" spans="1:5" x14ac:dyDescent="0.25">
      <c r="A3439" t="s">
        <v>3926</v>
      </c>
      <c r="B3439" t="s">
        <v>20</v>
      </c>
      <c r="C3439" t="s">
        <v>19</v>
      </c>
      <c r="D3439" t="s">
        <v>33</v>
      </c>
      <c r="E3439" t="s">
        <v>538</v>
      </c>
    </row>
    <row r="3440" spans="1:5" x14ac:dyDescent="0.25">
      <c r="A3440" t="s">
        <v>3928</v>
      </c>
      <c r="B3440" t="s">
        <v>20</v>
      </c>
      <c r="C3440" t="s">
        <v>19</v>
      </c>
      <c r="D3440" t="s">
        <v>33</v>
      </c>
      <c r="E3440" t="s">
        <v>530</v>
      </c>
    </row>
    <row r="3441" spans="1:5" x14ac:dyDescent="0.25">
      <c r="A3441" t="s">
        <v>26596</v>
      </c>
      <c r="B3441" t="s">
        <v>16</v>
      </c>
      <c r="C3441" t="s">
        <v>15</v>
      </c>
      <c r="D3441" t="s">
        <v>33</v>
      </c>
      <c r="E3441" t="s">
        <v>628</v>
      </c>
    </row>
    <row r="3442" spans="1:5" x14ac:dyDescent="0.25">
      <c r="A3442" t="s">
        <v>3930</v>
      </c>
      <c r="B3442" t="s">
        <v>20</v>
      </c>
      <c r="C3442" t="s">
        <v>19</v>
      </c>
      <c r="D3442" t="s">
        <v>33</v>
      </c>
      <c r="E3442" t="s">
        <v>538</v>
      </c>
    </row>
    <row r="3443" spans="1:5" x14ac:dyDescent="0.25">
      <c r="A3443" t="s">
        <v>16484</v>
      </c>
      <c r="B3443" t="s">
        <v>16</v>
      </c>
      <c r="C3443" t="s">
        <v>15</v>
      </c>
      <c r="D3443" t="s">
        <v>33</v>
      </c>
      <c r="E3443" t="s">
        <v>628</v>
      </c>
    </row>
    <row r="3444" spans="1:5" x14ac:dyDescent="0.25">
      <c r="A3444" t="s">
        <v>12073</v>
      </c>
      <c r="B3444" t="s">
        <v>16</v>
      </c>
      <c r="C3444" t="s">
        <v>15</v>
      </c>
      <c r="D3444" t="s">
        <v>33</v>
      </c>
      <c r="E3444" t="s">
        <v>628</v>
      </c>
    </row>
    <row r="3445" spans="1:5" x14ac:dyDescent="0.25">
      <c r="A3445" t="s">
        <v>3932</v>
      </c>
      <c r="B3445" t="s">
        <v>20</v>
      </c>
      <c r="C3445" t="s">
        <v>19</v>
      </c>
      <c r="D3445" t="s">
        <v>33</v>
      </c>
      <c r="E3445" t="s">
        <v>530</v>
      </c>
    </row>
    <row r="3446" spans="1:5" x14ac:dyDescent="0.25">
      <c r="A3446" t="s">
        <v>25421</v>
      </c>
      <c r="B3446" t="s">
        <v>16</v>
      </c>
      <c r="C3446" t="s">
        <v>15</v>
      </c>
      <c r="D3446" t="s">
        <v>33</v>
      </c>
      <c r="E3446" t="s">
        <v>628</v>
      </c>
    </row>
    <row r="3447" spans="1:5" x14ac:dyDescent="0.25">
      <c r="A3447" t="s">
        <v>3934</v>
      </c>
      <c r="B3447" t="s">
        <v>20</v>
      </c>
      <c r="C3447" t="s">
        <v>19</v>
      </c>
      <c r="D3447" t="s">
        <v>33</v>
      </c>
      <c r="E3447" t="s">
        <v>538</v>
      </c>
    </row>
    <row r="3448" spans="1:5" x14ac:dyDescent="0.25">
      <c r="A3448" t="s">
        <v>3936</v>
      </c>
      <c r="B3448" t="s">
        <v>20</v>
      </c>
      <c r="C3448" t="s">
        <v>19</v>
      </c>
      <c r="D3448" t="s">
        <v>33</v>
      </c>
      <c r="E3448" t="s">
        <v>530</v>
      </c>
    </row>
    <row r="3449" spans="1:5" x14ac:dyDescent="0.25">
      <c r="A3449" t="s">
        <v>26617</v>
      </c>
      <c r="B3449" t="s">
        <v>16</v>
      </c>
      <c r="C3449" t="s">
        <v>15</v>
      </c>
      <c r="D3449" t="s">
        <v>33</v>
      </c>
      <c r="E3449" t="s">
        <v>628</v>
      </c>
    </row>
    <row r="3450" spans="1:5" x14ac:dyDescent="0.25">
      <c r="A3450" t="s">
        <v>3938</v>
      </c>
      <c r="B3450" t="s">
        <v>20</v>
      </c>
      <c r="C3450" t="s">
        <v>19</v>
      </c>
      <c r="D3450" t="s">
        <v>33</v>
      </c>
      <c r="E3450" t="s">
        <v>597</v>
      </c>
    </row>
    <row r="3451" spans="1:5" x14ac:dyDescent="0.25">
      <c r="A3451" t="s">
        <v>3939</v>
      </c>
      <c r="B3451" t="s">
        <v>20</v>
      </c>
      <c r="C3451" t="s">
        <v>19</v>
      </c>
      <c r="D3451" t="s">
        <v>33</v>
      </c>
      <c r="E3451" t="s">
        <v>597</v>
      </c>
    </row>
    <row r="3452" spans="1:5" x14ac:dyDescent="0.25">
      <c r="A3452" t="s">
        <v>3940</v>
      </c>
      <c r="B3452" t="s">
        <v>20</v>
      </c>
      <c r="C3452" t="s">
        <v>19</v>
      </c>
      <c r="D3452" t="s">
        <v>33</v>
      </c>
      <c r="E3452" t="s">
        <v>689</v>
      </c>
    </row>
    <row r="3453" spans="1:5" x14ac:dyDescent="0.25">
      <c r="A3453" t="s">
        <v>28896</v>
      </c>
      <c r="B3453" t="s">
        <v>16</v>
      </c>
      <c r="C3453" t="s">
        <v>15</v>
      </c>
      <c r="D3453" t="s">
        <v>33</v>
      </c>
      <c r="E3453" t="s">
        <v>628</v>
      </c>
    </row>
    <row r="3454" spans="1:5" x14ac:dyDescent="0.25">
      <c r="A3454" t="s">
        <v>3941</v>
      </c>
      <c r="B3454" t="s">
        <v>20</v>
      </c>
      <c r="C3454" t="s">
        <v>21</v>
      </c>
      <c r="D3454" t="s">
        <v>33</v>
      </c>
      <c r="E3454" t="s">
        <v>581</v>
      </c>
    </row>
    <row r="3455" spans="1:5" x14ac:dyDescent="0.25">
      <c r="A3455" t="s">
        <v>3942</v>
      </c>
      <c r="B3455" t="s">
        <v>20</v>
      </c>
      <c r="C3455" t="s">
        <v>21</v>
      </c>
      <c r="D3455" t="s">
        <v>33</v>
      </c>
      <c r="E3455" t="s">
        <v>582</v>
      </c>
    </row>
    <row r="3456" spans="1:5" x14ac:dyDescent="0.25">
      <c r="A3456" t="s">
        <v>29285</v>
      </c>
      <c r="B3456" t="s">
        <v>16</v>
      </c>
      <c r="C3456" t="s">
        <v>15</v>
      </c>
      <c r="D3456" t="s">
        <v>33</v>
      </c>
      <c r="E3456" t="s">
        <v>628</v>
      </c>
    </row>
    <row r="3457" spans="1:5" x14ac:dyDescent="0.25">
      <c r="A3457" t="s">
        <v>29364</v>
      </c>
      <c r="B3457" t="s">
        <v>16</v>
      </c>
      <c r="C3457" t="s">
        <v>15</v>
      </c>
      <c r="D3457" t="s">
        <v>33</v>
      </c>
      <c r="E3457" t="s">
        <v>628</v>
      </c>
    </row>
    <row r="3458" spans="1:5" x14ac:dyDescent="0.25">
      <c r="A3458" t="s">
        <v>17100</v>
      </c>
      <c r="B3458" t="s">
        <v>16</v>
      </c>
      <c r="C3458" t="s">
        <v>15</v>
      </c>
      <c r="D3458" t="s">
        <v>33</v>
      </c>
      <c r="E3458" t="s">
        <v>628</v>
      </c>
    </row>
    <row r="3459" spans="1:5" x14ac:dyDescent="0.25">
      <c r="A3459" t="s">
        <v>3947</v>
      </c>
      <c r="B3459" t="s">
        <v>20</v>
      </c>
      <c r="C3459" t="s">
        <v>22</v>
      </c>
      <c r="D3459" t="s">
        <v>33</v>
      </c>
      <c r="E3459" t="s">
        <v>536</v>
      </c>
    </row>
    <row r="3460" spans="1:5" x14ac:dyDescent="0.25">
      <c r="A3460" t="s">
        <v>27946</v>
      </c>
      <c r="B3460" t="s">
        <v>16</v>
      </c>
      <c r="C3460" t="s">
        <v>15</v>
      </c>
      <c r="D3460" t="s">
        <v>33</v>
      </c>
      <c r="E3460" t="s">
        <v>628</v>
      </c>
    </row>
    <row r="3461" spans="1:5" x14ac:dyDescent="0.25">
      <c r="A3461" t="s">
        <v>3949</v>
      </c>
      <c r="B3461" t="s">
        <v>20</v>
      </c>
      <c r="C3461" t="s">
        <v>22</v>
      </c>
      <c r="D3461" t="s">
        <v>33</v>
      </c>
      <c r="E3461" t="s">
        <v>693</v>
      </c>
    </row>
    <row r="3462" spans="1:5" x14ac:dyDescent="0.25">
      <c r="A3462" t="s">
        <v>27960</v>
      </c>
      <c r="B3462" t="s">
        <v>16</v>
      </c>
      <c r="C3462" t="s">
        <v>15</v>
      </c>
      <c r="D3462" t="s">
        <v>33</v>
      </c>
      <c r="E3462" t="s">
        <v>628</v>
      </c>
    </row>
    <row r="3463" spans="1:5" x14ac:dyDescent="0.25">
      <c r="A3463" t="s">
        <v>3950</v>
      </c>
      <c r="B3463" t="s">
        <v>20</v>
      </c>
      <c r="C3463" t="s">
        <v>22</v>
      </c>
      <c r="D3463" t="s">
        <v>33</v>
      </c>
      <c r="E3463" t="s">
        <v>693</v>
      </c>
    </row>
    <row r="3464" spans="1:5" x14ac:dyDescent="0.25">
      <c r="A3464" t="s">
        <v>3951</v>
      </c>
      <c r="B3464" t="s">
        <v>20</v>
      </c>
      <c r="C3464" t="s">
        <v>22</v>
      </c>
      <c r="D3464" t="s">
        <v>33</v>
      </c>
      <c r="E3464" t="s">
        <v>536</v>
      </c>
    </row>
    <row r="3465" spans="1:5" x14ac:dyDescent="0.25">
      <c r="A3465" t="s">
        <v>16872</v>
      </c>
      <c r="B3465" t="s">
        <v>16</v>
      </c>
      <c r="C3465" t="s">
        <v>15</v>
      </c>
      <c r="D3465" t="s">
        <v>33</v>
      </c>
      <c r="E3465" t="s">
        <v>628</v>
      </c>
    </row>
    <row r="3466" spans="1:5" x14ac:dyDescent="0.25">
      <c r="A3466" t="s">
        <v>16454</v>
      </c>
      <c r="B3466" t="s">
        <v>16</v>
      </c>
      <c r="C3466" t="s">
        <v>15</v>
      </c>
      <c r="D3466" t="s">
        <v>33</v>
      </c>
      <c r="E3466" t="s">
        <v>628</v>
      </c>
    </row>
    <row r="3467" spans="1:5" x14ac:dyDescent="0.25">
      <c r="A3467" t="s">
        <v>43503</v>
      </c>
      <c r="B3467" t="s">
        <v>16</v>
      </c>
      <c r="C3467" t="s">
        <v>15</v>
      </c>
      <c r="D3467" t="s">
        <v>33</v>
      </c>
      <c r="E3467" t="s">
        <v>628</v>
      </c>
    </row>
    <row r="3468" spans="1:5" x14ac:dyDescent="0.25">
      <c r="A3468" t="s">
        <v>43504</v>
      </c>
      <c r="B3468" t="s">
        <v>16</v>
      </c>
      <c r="C3468" t="s">
        <v>15</v>
      </c>
      <c r="D3468" t="s">
        <v>33</v>
      </c>
      <c r="E3468" t="s">
        <v>628</v>
      </c>
    </row>
    <row r="3469" spans="1:5" x14ac:dyDescent="0.25">
      <c r="A3469" t="s">
        <v>22282</v>
      </c>
      <c r="B3469" t="s">
        <v>16</v>
      </c>
      <c r="C3469" t="s">
        <v>15</v>
      </c>
      <c r="D3469" t="s">
        <v>33</v>
      </c>
      <c r="E3469" t="s">
        <v>628</v>
      </c>
    </row>
    <row r="3470" spans="1:5" x14ac:dyDescent="0.25">
      <c r="A3470" t="s">
        <v>3957</v>
      </c>
      <c r="B3470" t="s">
        <v>20</v>
      </c>
      <c r="C3470" t="s">
        <v>19</v>
      </c>
      <c r="D3470" t="s">
        <v>33</v>
      </c>
      <c r="E3470" t="s">
        <v>538</v>
      </c>
    </row>
    <row r="3471" spans="1:5" x14ac:dyDescent="0.25">
      <c r="A3471" t="s">
        <v>17367</v>
      </c>
      <c r="B3471" t="s">
        <v>16</v>
      </c>
      <c r="C3471" t="s">
        <v>15</v>
      </c>
      <c r="D3471" t="s">
        <v>33</v>
      </c>
      <c r="E3471" t="s">
        <v>628</v>
      </c>
    </row>
    <row r="3472" spans="1:5" x14ac:dyDescent="0.25">
      <c r="A3472" t="s">
        <v>3960</v>
      </c>
      <c r="B3472" t="s">
        <v>20</v>
      </c>
      <c r="C3472" t="s">
        <v>21</v>
      </c>
      <c r="D3472" t="s">
        <v>33</v>
      </c>
      <c r="E3472" t="s">
        <v>581</v>
      </c>
    </row>
    <row r="3473" spans="1:5" x14ac:dyDescent="0.25">
      <c r="A3473" t="s">
        <v>3959</v>
      </c>
      <c r="B3473" t="s">
        <v>20</v>
      </c>
      <c r="C3473" t="s">
        <v>21</v>
      </c>
      <c r="D3473" t="s">
        <v>33</v>
      </c>
      <c r="E3473" t="s">
        <v>582</v>
      </c>
    </row>
    <row r="3474" spans="1:5" x14ac:dyDescent="0.25">
      <c r="A3474" t="s">
        <v>3964</v>
      </c>
      <c r="B3474" t="s">
        <v>20</v>
      </c>
      <c r="C3474" t="s">
        <v>19</v>
      </c>
      <c r="D3474" t="s">
        <v>33</v>
      </c>
      <c r="E3474" t="s">
        <v>530</v>
      </c>
    </row>
    <row r="3475" spans="1:5" x14ac:dyDescent="0.25">
      <c r="A3475" t="s">
        <v>3963</v>
      </c>
      <c r="B3475" t="s">
        <v>20</v>
      </c>
      <c r="C3475" t="s">
        <v>19</v>
      </c>
      <c r="D3475" t="s">
        <v>33</v>
      </c>
      <c r="E3475" t="s">
        <v>538</v>
      </c>
    </row>
    <row r="3476" spans="1:5" x14ac:dyDescent="0.25">
      <c r="A3476" t="s">
        <v>26002</v>
      </c>
      <c r="B3476" t="s">
        <v>16</v>
      </c>
      <c r="C3476" t="s">
        <v>15</v>
      </c>
      <c r="D3476" t="s">
        <v>33</v>
      </c>
      <c r="E3476" t="s">
        <v>628</v>
      </c>
    </row>
    <row r="3477" spans="1:5" x14ac:dyDescent="0.25">
      <c r="A3477" t="s">
        <v>1979</v>
      </c>
      <c r="B3477" t="s">
        <v>16</v>
      </c>
      <c r="C3477" t="s">
        <v>15</v>
      </c>
      <c r="D3477" t="s">
        <v>33</v>
      </c>
      <c r="E3477" t="s">
        <v>628</v>
      </c>
    </row>
    <row r="3478" spans="1:5" x14ac:dyDescent="0.25">
      <c r="A3478" t="s">
        <v>3966</v>
      </c>
      <c r="B3478" t="s">
        <v>20</v>
      </c>
      <c r="C3478" t="s">
        <v>19</v>
      </c>
      <c r="D3478" t="s">
        <v>33</v>
      </c>
      <c r="E3478" t="s">
        <v>530</v>
      </c>
    </row>
    <row r="3479" spans="1:5" x14ac:dyDescent="0.25">
      <c r="A3479" t="s">
        <v>5437</v>
      </c>
      <c r="B3479" t="s">
        <v>16</v>
      </c>
      <c r="C3479" t="s">
        <v>15</v>
      </c>
      <c r="D3479" t="s">
        <v>33</v>
      </c>
      <c r="E3479" t="s">
        <v>628</v>
      </c>
    </row>
    <row r="3480" spans="1:5" x14ac:dyDescent="0.25">
      <c r="A3480" t="s">
        <v>3968</v>
      </c>
      <c r="B3480" t="s">
        <v>20</v>
      </c>
      <c r="C3480" t="s">
        <v>19</v>
      </c>
      <c r="D3480" t="s">
        <v>33</v>
      </c>
      <c r="E3480" t="s">
        <v>530</v>
      </c>
    </row>
    <row r="3481" spans="1:5" x14ac:dyDescent="0.25">
      <c r="A3481" t="s">
        <v>15279</v>
      </c>
      <c r="B3481" t="s">
        <v>16</v>
      </c>
      <c r="C3481" t="s">
        <v>15</v>
      </c>
      <c r="D3481" t="s">
        <v>33</v>
      </c>
      <c r="E3481" t="s">
        <v>628</v>
      </c>
    </row>
    <row r="3482" spans="1:5" x14ac:dyDescent="0.25">
      <c r="A3482" t="s">
        <v>3971</v>
      </c>
      <c r="B3482" t="s">
        <v>20</v>
      </c>
      <c r="C3482" t="s">
        <v>19</v>
      </c>
      <c r="D3482" t="s">
        <v>33</v>
      </c>
      <c r="E3482" t="s">
        <v>530</v>
      </c>
    </row>
    <row r="3483" spans="1:5" x14ac:dyDescent="0.25">
      <c r="A3483" t="s">
        <v>3972</v>
      </c>
      <c r="B3483" t="s">
        <v>20</v>
      </c>
      <c r="C3483" t="s">
        <v>19</v>
      </c>
      <c r="D3483" t="s">
        <v>33</v>
      </c>
      <c r="E3483" t="s">
        <v>538</v>
      </c>
    </row>
    <row r="3484" spans="1:5" x14ac:dyDescent="0.25">
      <c r="A3484" t="s">
        <v>5436</v>
      </c>
      <c r="B3484" t="s">
        <v>16</v>
      </c>
      <c r="C3484" t="s">
        <v>15</v>
      </c>
      <c r="D3484" t="s">
        <v>33</v>
      </c>
      <c r="E3484" t="s">
        <v>628</v>
      </c>
    </row>
    <row r="3485" spans="1:5" x14ac:dyDescent="0.25">
      <c r="A3485" t="s">
        <v>25528</v>
      </c>
      <c r="B3485" t="s">
        <v>16</v>
      </c>
      <c r="C3485" t="s">
        <v>15</v>
      </c>
      <c r="D3485" t="s">
        <v>33</v>
      </c>
      <c r="E3485" t="s">
        <v>628</v>
      </c>
    </row>
    <row r="3486" spans="1:5" x14ac:dyDescent="0.25">
      <c r="A3486" t="s">
        <v>25735</v>
      </c>
      <c r="B3486" t="s">
        <v>16</v>
      </c>
      <c r="C3486" t="s">
        <v>15</v>
      </c>
      <c r="D3486" t="s">
        <v>33</v>
      </c>
      <c r="E3486" t="s">
        <v>628</v>
      </c>
    </row>
    <row r="3487" spans="1:5" x14ac:dyDescent="0.25">
      <c r="A3487" t="s">
        <v>24443</v>
      </c>
      <c r="B3487" t="s">
        <v>16</v>
      </c>
      <c r="C3487" t="s">
        <v>15</v>
      </c>
      <c r="D3487" t="s">
        <v>33</v>
      </c>
      <c r="E3487" t="s">
        <v>628</v>
      </c>
    </row>
    <row r="3488" spans="1:5" x14ac:dyDescent="0.25">
      <c r="A3488" t="s">
        <v>2914</v>
      </c>
      <c r="B3488" t="s">
        <v>16</v>
      </c>
      <c r="C3488" t="s">
        <v>15</v>
      </c>
      <c r="D3488" t="s">
        <v>33</v>
      </c>
      <c r="E3488" t="s">
        <v>628</v>
      </c>
    </row>
    <row r="3489" spans="1:5" x14ac:dyDescent="0.25">
      <c r="A3489" t="s">
        <v>5337</v>
      </c>
      <c r="B3489" t="s">
        <v>16</v>
      </c>
      <c r="C3489" t="s">
        <v>15</v>
      </c>
      <c r="D3489" t="s">
        <v>33</v>
      </c>
      <c r="E3489" t="s">
        <v>628</v>
      </c>
    </row>
    <row r="3490" spans="1:5" x14ac:dyDescent="0.25">
      <c r="A3490" t="s">
        <v>3979</v>
      </c>
      <c r="B3490" t="s">
        <v>16</v>
      </c>
      <c r="C3490" t="s">
        <v>15</v>
      </c>
      <c r="D3490" t="s">
        <v>33</v>
      </c>
      <c r="E3490" t="s">
        <v>659</v>
      </c>
    </row>
    <row r="3491" spans="1:5" x14ac:dyDescent="0.25">
      <c r="A3491" t="s">
        <v>16472</v>
      </c>
      <c r="B3491" t="s">
        <v>16</v>
      </c>
      <c r="C3491" t="s">
        <v>15</v>
      </c>
      <c r="D3491" t="s">
        <v>33</v>
      </c>
      <c r="E3491" t="s">
        <v>628</v>
      </c>
    </row>
    <row r="3492" spans="1:5" x14ac:dyDescent="0.25">
      <c r="A3492" t="s">
        <v>2891</v>
      </c>
      <c r="B3492" t="s">
        <v>16</v>
      </c>
      <c r="C3492" t="s">
        <v>15</v>
      </c>
      <c r="D3492" t="s">
        <v>33</v>
      </c>
      <c r="E3492" t="s">
        <v>628</v>
      </c>
    </row>
    <row r="3493" spans="1:5" x14ac:dyDescent="0.25">
      <c r="A3493" t="s">
        <v>23925</v>
      </c>
      <c r="B3493" t="s">
        <v>16</v>
      </c>
      <c r="C3493" t="s">
        <v>15</v>
      </c>
      <c r="D3493" t="s">
        <v>33</v>
      </c>
      <c r="E3493" t="s">
        <v>628</v>
      </c>
    </row>
    <row r="3494" spans="1:5" x14ac:dyDescent="0.25">
      <c r="A3494" t="s">
        <v>9630</v>
      </c>
      <c r="B3494" t="s">
        <v>16</v>
      </c>
      <c r="C3494" t="s">
        <v>15</v>
      </c>
      <c r="D3494" t="s">
        <v>33</v>
      </c>
      <c r="E3494" t="s">
        <v>628</v>
      </c>
    </row>
    <row r="3495" spans="1:5" x14ac:dyDescent="0.25">
      <c r="A3495" t="s">
        <v>22600</v>
      </c>
      <c r="B3495" t="s">
        <v>16</v>
      </c>
      <c r="C3495" t="s">
        <v>15</v>
      </c>
      <c r="D3495" t="s">
        <v>33</v>
      </c>
      <c r="E3495" t="s">
        <v>628</v>
      </c>
    </row>
    <row r="3496" spans="1:5" x14ac:dyDescent="0.25">
      <c r="A3496" t="s">
        <v>27457</v>
      </c>
      <c r="B3496" t="s">
        <v>16</v>
      </c>
      <c r="C3496" t="s">
        <v>15</v>
      </c>
      <c r="D3496" t="s">
        <v>33</v>
      </c>
      <c r="E3496" t="s">
        <v>628</v>
      </c>
    </row>
    <row r="3497" spans="1:5" x14ac:dyDescent="0.25">
      <c r="A3497" t="s">
        <v>27027</v>
      </c>
      <c r="B3497" t="s">
        <v>16</v>
      </c>
      <c r="C3497" t="s">
        <v>15</v>
      </c>
      <c r="D3497" t="s">
        <v>69</v>
      </c>
      <c r="E3497" t="s">
        <v>628</v>
      </c>
    </row>
    <row r="3498" spans="1:5" x14ac:dyDescent="0.25">
      <c r="A3498" t="s">
        <v>3987</v>
      </c>
      <c r="B3498" t="s">
        <v>20</v>
      </c>
      <c r="C3498" t="s">
        <v>19</v>
      </c>
      <c r="D3498" t="s">
        <v>33</v>
      </c>
      <c r="E3498" t="s">
        <v>530</v>
      </c>
    </row>
    <row r="3499" spans="1:5" x14ac:dyDescent="0.25">
      <c r="A3499" t="s">
        <v>25086</v>
      </c>
      <c r="B3499" t="s">
        <v>16</v>
      </c>
      <c r="C3499" t="s">
        <v>15</v>
      </c>
      <c r="D3499" t="s">
        <v>33</v>
      </c>
      <c r="E3499" t="s">
        <v>628</v>
      </c>
    </row>
    <row r="3500" spans="1:5" x14ac:dyDescent="0.25">
      <c r="A3500" t="s">
        <v>3988</v>
      </c>
      <c r="B3500" t="s">
        <v>20</v>
      </c>
      <c r="C3500" t="s">
        <v>19</v>
      </c>
      <c r="D3500" t="s">
        <v>33</v>
      </c>
      <c r="E3500" t="s">
        <v>538</v>
      </c>
    </row>
    <row r="3501" spans="1:5" x14ac:dyDescent="0.25">
      <c r="A3501" t="s">
        <v>25085</v>
      </c>
      <c r="B3501" t="s">
        <v>16</v>
      </c>
      <c r="C3501" t="s">
        <v>15</v>
      </c>
      <c r="D3501" t="s">
        <v>33</v>
      </c>
      <c r="E3501" t="s">
        <v>628</v>
      </c>
    </row>
    <row r="3502" spans="1:5" x14ac:dyDescent="0.25">
      <c r="A3502" t="s">
        <v>15311</v>
      </c>
      <c r="B3502" t="s">
        <v>16</v>
      </c>
      <c r="C3502" t="s">
        <v>15</v>
      </c>
      <c r="D3502" t="s">
        <v>33</v>
      </c>
      <c r="E3502" t="s">
        <v>628</v>
      </c>
    </row>
    <row r="3503" spans="1:5" x14ac:dyDescent="0.25">
      <c r="A3503" t="s">
        <v>8410</v>
      </c>
      <c r="B3503" t="s">
        <v>16</v>
      </c>
      <c r="C3503" t="s">
        <v>15</v>
      </c>
      <c r="D3503" t="s">
        <v>33</v>
      </c>
      <c r="E3503" t="s">
        <v>628</v>
      </c>
    </row>
    <row r="3504" spans="1:5" x14ac:dyDescent="0.25">
      <c r="A3504" t="s">
        <v>16478</v>
      </c>
      <c r="B3504" t="s">
        <v>16</v>
      </c>
      <c r="C3504" t="s">
        <v>15</v>
      </c>
      <c r="D3504" t="s">
        <v>33</v>
      </c>
      <c r="E3504" t="s">
        <v>628</v>
      </c>
    </row>
    <row r="3505" spans="1:5" x14ac:dyDescent="0.25">
      <c r="A3505" t="s">
        <v>17370</v>
      </c>
      <c r="B3505" t="s">
        <v>16</v>
      </c>
      <c r="C3505" t="s">
        <v>15</v>
      </c>
      <c r="D3505" t="s">
        <v>33</v>
      </c>
      <c r="E3505" t="s">
        <v>628</v>
      </c>
    </row>
    <row r="3506" spans="1:5" x14ac:dyDescent="0.25">
      <c r="A3506" t="s">
        <v>19018</v>
      </c>
      <c r="B3506" t="s">
        <v>16</v>
      </c>
      <c r="C3506" t="s">
        <v>15</v>
      </c>
      <c r="D3506" t="s">
        <v>33</v>
      </c>
      <c r="E3506" t="s">
        <v>628</v>
      </c>
    </row>
    <row r="3507" spans="1:5" x14ac:dyDescent="0.25">
      <c r="A3507" t="s">
        <v>19017</v>
      </c>
      <c r="B3507" t="s">
        <v>16</v>
      </c>
      <c r="C3507" t="s">
        <v>15</v>
      </c>
      <c r="D3507" t="s">
        <v>33</v>
      </c>
      <c r="E3507" t="s">
        <v>628</v>
      </c>
    </row>
    <row r="3508" spans="1:5" x14ac:dyDescent="0.25">
      <c r="A3508" t="s">
        <v>25454</v>
      </c>
      <c r="B3508" t="s">
        <v>16</v>
      </c>
      <c r="C3508" t="s">
        <v>15</v>
      </c>
      <c r="D3508" t="s">
        <v>33</v>
      </c>
      <c r="E3508" t="s">
        <v>628</v>
      </c>
    </row>
    <row r="3509" spans="1:5" x14ac:dyDescent="0.25">
      <c r="A3509" t="s">
        <v>3997</v>
      </c>
      <c r="B3509" t="s">
        <v>20</v>
      </c>
      <c r="C3509" t="s">
        <v>19</v>
      </c>
      <c r="D3509" t="s">
        <v>33</v>
      </c>
      <c r="E3509" t="s">
        <v>538</v>
      </c>
    </row>
    <row r="3510" spans="1:5" x14ac:dyDescent="0.25">
      <c r="A3510" t="s">
        <v>18888</v>
      </c>
      <c r="B3510" t="s">
        <v>16</v>
      </c>
      <c r="C3510" t="s">
        <v>15</v>
      </c>
      <c r="D3510" t="s">
        <v>33</v>
      </c>
      <c r="E3510" t="s">
        <v>628</v>
      </c>
    </row>
    <row r="3511" spans="1:5" x14ac:dyDescent="0.25">
      <c r="A3511" t="s">
        <v>18472</v>
      </c>
      <c r="B3511" t="s">
        <v>16</v>
      </c>
      <c r="C3511" t="s">
        <v>15</v>
      </c>
      <c r="D3511" t="s">
        <v>33</v>
      </c>
      <c r="E3511" t="s">
        <v>628</v>
      </c>
    </row>
    <row r="3512" spans="1:5" x14ac:dyDescent="0.25">
      <c r="A3512" t="s">
        <v>3999</v>
      </c>
      <c r="B3512" t="s">
        <v>20</v>
      </c>
      <c r="C3512" t="s">
        <v>19</v>
      </c>
      <c r="D3512" t="s">
        <v>33</v>
      </c>
      <c r="E3512" t="s">
        <v>538</v>
      </c>
    </row>
    <row r="3513" spans="1:5" x14ac:dyDescent="0.25">
      <c r="A3513" t="s">
        <v>4001</v>
      </c>
      <c r="B3513" t="s">
        <v>20</v>
      </c>
      <c r="C3513" t="s">
        <v>19</v>
      </c>
      <c r="D3513" t="s">
        <v>33</v>
      </c>
      <c r="E3513" t="s">
        <v>538</v>
      </c>
    </row>
    <row r="3514" spans="1:5" x14ac:dyDescent="0.25">
      <c r="A3514" t="s">
        <v>1942</v>
      </c>
      <c r="B3514" t="s">
        <v>16</v>
      </c>
      <c r="C3514" t="s">
        <v>15</v>
      </c>
      <c r="D3514" t="s">
        <v>33</v>
      </c>
      <c r="E3514" t="s">
        <v>628</v>
      </c>
    </row>
    <row r="3515" spans="1:5" x14ac:dyDescent="0.25">
      <c r="A3515" t="s">
        <v>8409</v>
      </c>
      <c r="B3515" t="s">
        <v>16</v>
      </c>
      <c r="C3515" t="s">
        <v>15</v>
      </c>
      <c r="D3515" t="s">
        <v>33</v>
      </c>
      <c r="E3515" t="s">
        <v>628</v>
      </c>
    </row>
    <row r="3516" spans="1:5" x14ac:dyDescent="0.25">
      <c r="A3516" t="s">
        <v>4003</v>
      </c>
      <c r="B3516" t="s">
        <v>20</v>
      </c>
      <c r="C3516" t="s">
        <v>19</v>
      </c>
      <c r="D3516" t="s">
        <v>33</v>
      </c>
      <c r="E3516" t="s">
        <v>538</v>
      </c>
    </row>
    <row r="3517" spans="1:5" x14ac:dyDescent="0.25">
      <c r="A3517" t="s">
        <v>29184</v>
      </c>
      <c r="B3517" t="s">
        <v>16</v>
      </c>
      <c r="C3517" t="s">
        <v>15</v>
      </c>
      <c r="D3517" t="s">
        <v>33</v>
      </c>
      <c r="E3517" t="s">
        <v>628</v>
      </c>
    </row>
    <row r="3518" spans="1:5" x14ac:dyDescent="0.25">
      <c r="A3518" t="s">
        <v>4006</v>
      </c>
      <c r="B3518" t="s">
        <v>20</v>
      </c>
      <c r="C3518" t="s">
        <v>19</v>
      </c>
      <c r="D3518" t="s">
        <v>33</v>
      </c>
      <c r="E3518" t="s">
        <v>530</v>
      </c>
    </row>
    <row r="3519" spans="1:5" x14ac:dyDescent="0.25">
      <c r="A3519" t="s">
        <v>4007</v>
      </c>
      <c r="B3519" t="s">
        <v>16</v>
      </c>
      <c r="C3519" t="s">
        <v>17</v>
      </c>
      <c r="D3519" t="s">
        <v>33</v>
      </c>
      <c r="E3519" t="s">
        <v>524</v>
      </c>
    </row>
    <row r="3520" spans="1:5" x14ac:dyDescent="0.25">
      <c r="A3520" t="s">
        <v>4008</v>
      </c>
      <c r="B3520" t="s">
        <v>20</v>
      </c>
      <c r="C3520" t="s">
        <v>19</v>
      </c>
      <c r="D3520" t="s">
        <v>33</v>
      </c>
      <c r="E3520" t="s">
        <v>523</v>
      </c>
    </row>
    <row r="3521" spans="1:5" x14ac:dyDescent="0.25">
      <c r="A3521" t="s">
        <v>4009</v>
      </c>
      <c r="B3521" t="s">
        <v>20</v>
      </c>
      <c r="C3521" t="s">
        <v>19</v>
      </c>
      <c r="D3521" t="s">
        <v>33</v>
      </c>
      <c r="E3521" t="s">
        <v>523</v>
      </c>
    </row>
    <row r="3522" spans="1:5" x14ac:dyDescent="0.25">
      <c r="A3522" t="s">
        <v>1679</v>
      </c>
      <c r="B3522" t="s">
        <v>16</v>
      </c>
      <c r="C3522" t="s">
        <v>15</v>
      </c>
      <c r="D3522" t="s">
        <v>33</v>
      </c>
      <c r="E3522" t="s">
        <v>628</v>
      </c>
    </row>
    <row r="3523" spans="1:5" x14ac:dyDescent="0.25">
      <c r="A3523" t="s">
        <v>2897</v>
      </c>
      <c r="B3523" t="s">
        <v>16</v>
      </c>
      <c r="C3523" t="s">
        <v>15</v>
      </c>
      <c r="D3523" t="s">
        <v>33</v>
      </c>
      <c r="E3523" t="s">
        <v>628</v>
      </c>
    </row>
    <row r="3524" spans="1:5" x14ac:dyDescent="0.25">
      <c r="A3524" t="s">
        <v>5458</v>
      </c>
      <c r="B3524" t="s">
        <v>16</v>
      </c>
      <c r="C3524" t="s">
        <v>15</v>
      </c>
      <c r="D3524" t="s">
        <v>33</v>
      </c>
      <c r="E3524" t="s">
        <v>628</v>
      </c>
    </row>
    <row r="3525" spans="1:5" x14ac:dyDescent="0.25">
      <c r="A3525" t="s">
        <v>16442</v>
      </c>
      <c r="B3525" t="s">
        <v>16</v>
      </c>
      <c r="C3525" t="s">
        <v>15</v>
      </c>
      <c r="D3525" t="s">
        <v>33</v>
      </c>
      <c r="E3525" t="s">
        <v>628</v>
      </c>
    </row>
    <row r="3526" spans="1:5" x14ac:dyDescent="0.25">
      <c r="A3526" t="s">
        <v>4014</v>
      </c>
      <c r="B3526" t="s">
        <v>20</v>
      </c>
      <c r="C3526" t="s">
        <v>19</v>
      </c>
      <c r="D3526" t="s">
        <v>33</v>
      </c>
      <c r="E3526" t="s">
        <v>530</v>
      </c>
    </row>
    <row r="3527" spans="1:5" x14ac:dyDescent="0.25">
      <c r="A3527" t="s">
        <v>4013</v>
      </c>
      <c r="B3527" t="s">
        <v>20</v>
      </c>
      <c r="C3527" t="s">
        <v>19</v>
      </c>
      <c r="D3527" t="s">
        <v>33</v>
      </c>
      <c r="E3527" t="s">
        <v>538</v>
      </c>
    </row>
    <row r="3528" spans="1:5" x14ac:dyDescent="0.25">
      <c r="A3528" t="s">
        <v>4017</v>
      </c>
      <c r="B3528" t="s">
        <v>20</v>
      </c>
      <c r="C3528" t="s">
        <v>23</v>
      </c>
      <c r="D3528" t="s">
        <v>33</v>
      </c>
      <c r="E3528" t="s">
        <v>739</v>
      </c>
    </row>
    <row r="3529" spans="1:5" x14ac:dyDescent="0.25">
      <c r="A3529" t="s">
        <v>4018</v>
      </c>
      <c r="B3529" t="s">
        <v>20</v>
      </c>
      <c r="C3529" t="s">
        <v>23</v>
      </c>
      <c r="D3529" t="s">
        <v>33</v>
      </c>
      <c r="E3529" t="s">
        <v>740</v>
      </c>
    </row>
    <row r="3530" spans="1:5" x14ac:dyDescent="0.25">
      <c r="A3530" t="s">
        <v>27012</v>
      </c>
      <c r="B3530" t="s">
        <v>16</v>
      </c>
      <c r="C3530" t="s">
        <v>15</v>
      </c>
      <c r="D3530" t="s">
        <v>33</v>
      </c>
      <c r="E3530" t="s">
        <v>628</v>
      </c>
    </row>
    <row r="3531" spans="1:5" x14ac:dyDescent="0.25">
      <c r="A3531" t="s">
        <v>22650</v>
      </c>
      <c r="B3531" t="s">
        <v>16</v>
      </c>
      <c r="C3531" t="s">
        <v>15</v>
      </c>
      <c r="D3531" t="s">
        <v>33</v>
      </c>
      <c r="E3531" t="s">
        <v>628</v>
      </c>
    </row>
    <row r="3532" spans="1:5" x14ac:dyDescent="0.25">
      <c r="A3532" t="s">
        <v>4019</v>
      </c>
      <c r="B3532" t="s">
        <v>20</v>
      </c>
      <c r="C3532" t="s">
        <v>22</v>
      </c>
      <c r="D3532" t="s">
        <v>33</v>
      </c>
      <c r="E3532" t="s">
        <v>536</v>
      </c>
    </row>
    <row r="3533" spans="1:5" x14ac:dyDescent="0.25">
      <c r="A3533" t="s">
        <v>4020</v>
      </c>
      <c r="B3533" t="s">
        <v>20</v>
      </c>
      <c r="C3533" t="s">
        <v>22</v>
      </c>
      <c r="D3533" t="s">
        <v>33</v>
      </c>
      <c r="E3533" t="s">
        <v>693</v>
      </c>
    </row>
    <row r="3534" spans="1:5" x14ac:dyDescent="0.25">
      <c r="A3534" t="s">
        <v>4024</v>
      </c>
      <c r="B3534" t="s">
        <v>20</v>
      </c>
      <c r="C3534" t="s">
        <v>19</v>
      </c>
      <c r="D3534" t="s">
        <v>33</v>
      </c>
      <c r="E3534" t="s">
        <v>530</v>
      </c>
    </row>
    <row r="3535" spans="1:5" x14ac:dyDescent="0.25">
      <c r="A3535" t="s">
        <v>4023</v>
      </c>
      <c r="B3535" t="s">
        <v>20</v>
      </c>
      <c r="C3535" t="s">
        <v>19</v>
      </c>
      <c r="D3535" t="s">
        <v>33</v>
      </c>
      <c r="E3535" t="s">
        <v>538</v>
      </c>
    </row>
    <row r="3536" spans="1:5" x14ac:dyDescent="0.25">
      <c r="A3536" t="s">
        <v>23947</v>
      </c>
      <c r="B3536" t="s">
        <v>16</v>
      </c>
      <c r="C3536" t="s">
        <v>15</v>
      </c>
      <c r="D3536" t="s">
        <v>33</v>
      </c>
      <c r="E3536" t="s">
        <v>628</v>
      </c>
    </row>
    <row r="3537" spans="1:5" x14ac:dyDescent="0.25">
      <c r="A3537" t="s">
        <v>4173</v>
      </c>
      <c r="B3537" t="s">
        <v>16</v>
      </c>
      <c r="C3537" t="s">
        <v>15</v>
      </c>
      <c r="D3537" t="s">
        <v>33</v>
      </c>
      <c r="E3537" t="s">
        <v>628</v>
      </c>
    </row>
    <row r="3538" spans="1:5" x14ac:dyDescent="0.25">
      <c r="A3538" t="s">
        <v>4026</v>
      </c>
      <c r="B3538" t="s">
        <v>20</v>
      </c>
      <c r="C3538" t="s">
        <v>19</v>
      </c>
      <c r="D3538" t="s">
        <v>33</v>
      </c>
      <c r="E3538" t="s">
        <v>530</v>
      </c>
    </row>
    <row r="3539" spans="1:5" x14ac:dyDescent="0.25">
      <c r="A3539" t="s">
        <v>5406</v>
      </c>
      <c r="B3539" t="s">
        <v>16</v>
      </c>
      <c r="C3539" t="s">
        <v>15</v>
      </c>
      <c r="D3539" t="s">
        <v>33</v>
      </c>
      <c r="E3539" t="s">
        <v>628</v>
      </c>
    </row>
    <row r="3540" spans="1:5" x14ac:dyDescent="0.25">
      <c r="A3540" t="s">
        <v>4029</v>
      </c>
      <c r="B3540" t="s">
        <v>20</v>
      </c>
      <c r="C3540" t="s">
        <v>19</v>
      </c>
      <c r="D3540" t="s">
        <v>33</v>
      </c>
      <c r="E3540" t="s">
        <v>530</v>
      </c>
    </row>
    <row r="3541" spans="1:5" x14ac:dyDescent="0.25">
      <c r="A3541" t="s">
        <v>27462</v>
      </c>
      <c r="B3541" t="s">
        <v>16</v>
      </c>
      <c r="C3541" t="s">
        <v>15</v>
      </c>
      <c r="D3541" t="s">
        <v>33</v>
      </c>
      <c r="E3541" t="s">
        <v>628</v>
      </c>
    </row>
    <row r="3542" spans="1:5" x14ac:dyDescent="0.25">
      <c r="A3542" t="s">
        <v>9177</v>
      </c>
      <c r="B3542" t="s">
        <v>16</v>
      </c>
      <c r="C3542" t="s">
        <v>15</v>
      </c>
      <c r="D3542" t="s">
        <v>33</v>
      </c>
      <c r="E3542" t="s">
        <v>628</v>
      </c>
    </row>
    <row r="3543" spans="1:5" x14ac:dyDescent="0.25">
      <c r="A3543" t="s">
        <v>4031</v>
      </c>
      <c r="B3543" t="s">
        <v>20</v>
      </c>
      <c r="C3543" t="s">
        <v>21</v>
      </c>
      <c r="D3543" t="s">
        <v>33</v>
      </c>
      <c r="E3543" t="s">
        <v>582</v>
      </c>
    </row>
    <row r="3544" spans="1:5" x14ac:dyDescent="0.25">
      <c r="A3544" t="s">
        <v>4032</v>
      </c>
      <c r="B3544" t="s">
        <v>20</v>
      </c>
      <c r="C3544" t="s">
        <v>19</v>
      </c>
      <c r="D3544" t="s">
        <v>33</v>
      </c>
      <c r="E3544" t="s">
        <v>530</v>
      </c>
    </row>
    <row r="3545" spans="1:5" x14ac:dyDescent="0.25">
      <c r="A3545" t="s">
        <v>20550</v>
      </c>
      <c r="B3545" t="s">
        <v>16</v>
      </c>
      <c r="C3545" t="s">
        <v>15</v>
      </c>
      <c r="D3545" t="s">
        <v>33</v>
      </c>
      <c r="E3545" t="s">
        <v>628</v>
      </c>
    </row>
    <row r="3546" spans="1:5" x14ac:dyDescent="0.25">
      <c r="A3546" t="s">
        <v>18995</v>
      </c>
      <c r="B3546" t="s">
        <v>16</v>
      </c>
      <c r="C3546" t="s">
        <v>15</v>
      </c>
      <c r="D3546" t="s">
        <v>33</v>
      </c>
      <c r="E3546" t="s">
        <v>628</v>
      </c>
    </row>
    <row r="3547" spans="1:5" x14ac:dyDescent="0.25">
      <c r="A3547" t="s">
        <v>4034</v>
      </c>
      <c r="B3547" t="s">
        <v>20</v>
      </c>
      <c r="C3547" t="s">
        <v>23</v>
      </c>
      <c r="D3547" t="s">
        <v>33</v>
      </c>
      <c r="E3547" t="s">
        <v>739</v>
      </c>
    </row>
    <row r="3548" spans="1:5" x14ac:dyDescent="0.25">
      <c r="A3548" t="s">
        <v>43505</v>
      </c>
      <c r="B3548" t="s">
        <v>20</v>
      </c>
      <c r="C3548" t="s">
        <v>19</v>
      </c>
      <c r="D3548" t="s">
        <v>66</v>
      </c>
      <c r="E3548" t="s">
        <v>562</v>
      </c>
    </row>
    <row r="3549" spans="1:5" x14ac:dyDescent="0.25">
      <c r="A3549" t="s">
        <v>10541</v>
      </c>
      <c r="B3549" t="s">
        <v>16</v>
      </c>
      <c r="C3549" t="s">
        <v>15</v>
      </c>
      <c r="D3549" t="s">
        <v>33</v>
      </c>
      <c r="E3549" t="s">
        <v>628</v>
      </c>
    </row>
    <row r="3550" spans="1:5" x14ac:dyDescent="0.25">
      <c r="A3550" t="s">
        <v>25443</v>
      </c>
      <c r="B3550" t="s">
        <v>16</v>
      </c>
      <c r="C3550" t="s">
        <v>15</v>
      </c>
      <c r="D3550" t="s">
        <v>33</v>
      </c>
      <c r="E3550" t="s">
        <v>628</v>
      </c>
    </row>
    <row r="3551" spans="1:5" x14ac:dyDescent="0.25">
      <c r="A3551" t="s">
        <v>4037</v>
      </c>
      <c r="B3551" t="s">
        <v>20</v>
      </c>
      <c r="C3551" t="s">
        <v>21</v>
      </c>
      <c r="D3551" t="s">
        <v>33</v>
      </c>
      <c r="E3551" t="s">
        <v>581</v>
      </c>
    </row>
    <row r="3552" spans="1:5" x14ac:dyDescent="0.25">
      <c r="A3552" t="s">
        <v>26622</v>
      </c>
      <c r="B3552" t="s">
        <v>16</v>
      </c>
      <c r="C3552" t="s">
        <v>15</v>
      </c>
      <c r="D3552" t="s">
        <v>33</v>
      </c>
      <c r="E3552" t="s">
        <v>628</v>
      </c>
    </row>
    <row r="3553" spans="1:5" x14ac:dyDescent="0.25">
      <c r="A3553" t="s">
        <v>4038</v>
      </c>
      <c r="B3553" t="s">
        <v>20</v>
      </c>
      <c r="C3553" t="s">
        <v>19</v>
      </c>
      <c r="D3553" t="s">
        <v>33</v>
      </c>
      <c r="E3553" t="s">
        <v>538</v>
      </c>
    </row>
    <row r="3554" spans="1:5" x14ac:dyDescent="0.25">
      <c r="A3554" t="s">
        <v>4041</v>
      </c>
      <c r="B3554" t="s">
        <v>20</v>
      </c>
      <c r="C3554" t="s">
        <v>19</v>
      </c>
      <c r="D3554" t="s">
        <v>33</v>
      </c>
      <c r="E3554" t="s">
        <v>538</v>
      </c>
    </row>
    <row r="3555" spans="1:5" x14ac:dyDescent="0.25">
      <c r="A3555" t="s">
        <v>9203</v>
      </c>
      <c r="B3555" t="s">
        <v>16</v>
      </c>
      <c r="C3555" t="s">
        <v>15</v>
      </c>
      <c r="D3555" t="s">
        <v>33</v>
      </c>
      <c r="E3555" t="s">
        <v>628</v>
      </c>
    </row>
    <row r="3556" spans="1:5" x14ac:dyDescent="0.25">
      <c r="A3556" t="s">
        <v>4042</v>
      </c>
      <c r="B3556" t="s">
        <v>20</v>
      </c>
      <c r="C3556" t="s">
        <v>21</v>
      </c>
      <c r="D3556" t="s">
        <v>33</v>
      </c>
      <c r="E3556" t="s">
        <v>581</v>
      </c>
    </row>
    <row r="3557" spans="1:5" x14ac:dyDescent="0.25">
      <c r="A3557" t="s">
        <v>26609</v>
      </c>
      <c r="B3557" t="s">
        <v>16</v>
      </c>
      <c r="C3557" t="s">
        <v>15</v>
      </c>
      <c r="D3557" t="s">
        <v>33</v>
      </c>
      <c r="E3557" t="s">
        <v>628</v>
      </c>
    </row>
    <row r="3558" spans="1:5" x14ac:dyDescent="0.25">
      <c r="A3558" t="s">
        <v>17379</v>
      </c>
      <c r="B3558" t="s">
        <v>16</v>
      </c>
      <c r="C3558" t="s">
        <v>15</v>
      </c>
      <c r="D3558" t="s">
        <v>33</v>
      </c>
      <c r="E3558" t="s">
        <v>628</v>
      </c>
    </row>
    <row r="3559" spans="1:5" x14ac:dyDescent="0.25">
      <c r="A3559" t="s">
        <v>29097</v>
      </c>
      <c r="B3559" t="s">
        <v>16</v>
      </c>
      <c r="C3559" t="s">
        <v>15</v>
      </c>
      <c r="D3559" t="s">
        <v>33</v>
      </c>
      <c r="E3559" t="s">
        <v>628</v>
      </c>
    </row>
    <row r="3560" spans="1:5" x14ac:dyDescent="0.25">
      <c r="A3560" t="s">
        <v>29175</v>
      </c>
      <c r="B3560" t="s">
        <v>16</v>
      </c>
      <c r="C3560" t="s">
        <v>15</v>
      </c>
      <c r="D3560" t="s">
        <v>33</v>
      </c>
      <c r="E3560" t="s">
        <v>628</v>
      </c>
    </row>
    <row r="3561" spans="1:5" x14ac:dyDescent="0.25">
      <c r="A3561" t="s">
        <v>3434</v>
      </c>
      <c r="B3561" t="s">
        <v>16</v>
      </c>
      <c r="C3561" t="s">
        <v>15</v>
      </c>
      <c r="D3561" t="s">
        <v>33</v>
      </c>
      <c r="E3561" t="s">
        <v>628</v>
      </c>
    </row>
    <row r="3562" spans="1:5" x14ac:dyDescent="0.25">
      <c r="A3562" t="s">
        <v>4049</v>
      </c>
      <c r="B3562" t="s">
        <v>20</v>
      </c>
      <c r="C3562" t="s">
        <v>19</v>
      </c>
      <c r="D3562" t="s">
        <v>33</v>
      </c>
      <c r="E3562" t="s">
        <v>530</v>
      </c>
    </row>
    <row r="3563" spans="1:5" x14ac:dyDescent="0.25">
      <c r="A3563" t="s">
        <v>16476</v>
      </c>
      <c r="B3563" t="s">
        <v>16</v>
      </c>
      <c r="C3563" t="s">
        <v>15</v>
      </c>
      <c r="D3563" t="s">
        <v>33</v>
      </c>
      <c r="E3563" t="s">
        <v>628</v>
      </c>
    </row>
    <row r="3564" spans="1:5" x14ac:dyDescent="0.25">
      <c r="A3564" t="s">
        <v>16441</v>
      </c>
      <c r="B3564" t="s">
        <v>16</v>
      </c>
      <c r="C3564" t="s">
        <v>15</v>
      </c>
      <c r="D3564" t="s">
        <v>33</v>
      </c>
      <c r="E3564" t="s">
        <v>628</v>
      </c>
    </row>
    <row r="3565" spans="1:5" x14ac:dyDescent="0.25">
      <c r="A3565" t="s">
        <v>4051</v>
      </c>
      <c r="B3565" t="s">
        <v>20</v>
      </c>
      <c r="C3565" t="s">
        <v>19</v>
      </c>
      <c r="D3565" t="s">
        <v>33</v>
      </c>
      <c r="E3565" t="s">
        <v>530</v>
      </c>
    </row>
    <row r="3566" spans="1:5" x14ac:dyDescent="0.25">
      <c r="A3566" t="s">
        <v>6739</v>
      </c>
      <c r="B3566" t="s">
        <v>16</v>
      </c>
      <c r="C3566" t="s">
        <v>15</v>
      </c>
      <c r="D3566" t="s">
        <v>33</v>
      </c>
      <c r="E3566" t="s">
        <v>628</v>
      </c>
    </row>
    <row r="3567" spans="1:5" x14ac:dyDescent="0.25">
      <c r="A3567" t="s">
        <v>4053</v>
      </c>
      <c r="B3567" t="s">
        <v>20</v>
      </c>
      <c r="C3567" t="s">
        <v>24</v>
      </c>
      <c r="D3567" t="s">
        <v>33</v>
      </c>
      <c r="E3567" t="s">
        <v>699</v>
      </c>
    </row>
    <row r="3568" spans="1:5" x14ac:dyDescent="0.25">
      <c r="A3568" t="s">
        <v>15202</v>
      </c>
      <c r="B3568" t="s">
        <v>16</v>
      </c>
      <c r="C3568" t="s">
        <v>15</v>
      </c>
      <c r="D3568" t="s">
        <v>33</v>
      </c>
      <c r="E3568" t="s">
        <v>628</v>
      </c>
    </row>
    <row r="3569" spans="1:5" x14ac:dyDescent="0.25">
      <c r="A3569" t="s">
        <v>4055</v>
      </c>
      <c r="B3569" t="s">
        <v>20</v>
      </c>
      <c r="C3569" t="s">
        <v>19</v>
      </c>
      <c r="D3569" t="s">
        <v>33</v>
      </c>
      <c r="E3569" t="s">
        <v>538</v>
      </c>
    </row>
    <row r="3570" spans="1:5" x14ac:dyDescent="0.25">
      <c r="A3570" t="s">
        <v>23949</v>
      </c>
      <c r="B3570" t="s">
        <v>16</v>
      </c>
      <c r="C3570" t="s">
        <v>15</v>
      </c>
      <c r="D3570" t="s">
        <v>33</v>
      </c>
      <c r="E3570" t="s">
        <v>628</v>
      </c>
    </row>
    <row r="3571" spans="1:5" x14ac:dyDescent="0.25">
      <c r="A3571" t="s">
        <v>4057</v>
      </c>
      <c r="B3571" t="s">
        <v>20</v>
      </c>
      <c r="C3571" t="s">
        <v>19</v>
      </c>
      <c r="D3571" t="s">
        <v>33</v>
      </c>
      <c r="E3571" t="s">
        <v>538</v>
      </c>
    </row>
    <row r="3572" spans="1:5" x14ac:dyDescent="0.25">
      <c r="A3572" t="s">
        <v>16762</v>
      </c>
      <c r="B3572" t="s">
        <v>16</v>
      </c>
      <c r="C3572" t="s">
        <v>15</v>
      </c>
      <c r="D3572" t="s">
        <v>33</v>
      </c>
      <c r="E3572" t="s">
        <v>628</v>
      </c>
    </row>
    <row r="3573" spans="1:5" x14ac:dyDescent="0.25">
      <c r="A3573" t="s">
        <v>4059</v>
      </c>
      <c r="B3573" t="s">
        <v>20</v>
      </c>
      <c r="C3573" t="s">
        <v>24</v>
      </c>
      <c r="D3573" t="s">
        <v>33</v>
      </c>
      <c r="E3573" t="s">
        <v>699</v>
      </c>
    </row>
    <row r="3574" spans="1:5" x14ac:dyDescent="0.25">
      <c r="A3574" t="s">
        <v>28463</v>
      </c>
      <c r="B3574" t="s">
        <v>16</v>
      </c>
      <c r="C3574" t="s">
        <v>15</v>
      </c>
      <c r="D3574" t="s">
        <v>33</v>
      </c>
      <c r="E3574" t="s">
        <v>628</v>
      </c>
    </row>
    <row r="3575" spans="1:5" x14ac:dyDescent="0.25">
      <c r="A3575" t="s">
        <v>4062</v>
      </c>
      <c r="B3575" t="s">
        <v>20</v>
      </c>
      <c r="C3575" t="s">
        <v>19</v>
      </c>
      <c r="D3575" t="s">
        <v>33</v>
      </c>
      <c r="E3575" t="s">
        <v>538</v>
      </c>
    </row>
    <row r="3576" spans="1:5" x14ac:dyDescent="0.25">
      <c r="A3576" t="s">
        <v>4063</v>
      </c>
      <c r="B3576" t="s">
        <v>20</v>
      </c>
      <c r="C3576" t="s">
        <v>19</v>
      </c>
      <c r="D3576" t="s">
        <v>33</v>
      </c>
      <c r="E3576" t="s">
        <v>530</v>
      </c>
    </row>
    <row r="3577" spans="1:5" x14ac:dyDescent="0.25">
      <c r="A3577" t="s">
        <v>19024</v>
      </c>
      <c r="B3577" t="s">
        <v>16</v>
      </c>
      <c r="C3577" t="s">
        <v>15</v>
      </c>
      <c r="D3577" t="s">
        <v>33</v>
      </c>
      <c r="E3577" t="s">
        <v>628</v>
      </c>
    </row>
    <row r="3578" spans="1:5" x14ac:dyDescent="0.25">
      <c r="A3578" t="s">
        <v>4068</v>
      </c>
      <c r="B3578" t="s">
        <v>20</v>
      </c>
      <c r="C3578" t="s">
        <v>19</v>
      </c>
      <c r="D3578" t="s">
        <v>33</v>
      </c>
      <c r="E3578" t="s">
        <v>538</v>
      </c>
    </row>
    <row r="3579" spans="1:5" x14ac:dyDescent="0.25">
      <c r="A3579" t="s">
        <v>4069</v>
      </c>
      <c r="B3579" t="s">
        <v>20</v>
      </c>
      <c r="C3579" t="s">
        <v>21</v>
      </c>
      <c r="D3579" t="s">
        <v>33</v>
      </c>
      <c r="E3579" t="s">
        <v>581</v>
      </c>
    </row>
    <row r="3580" spans="1:5" x14ac:dyDescent="0.25">
      <c r="A3580" t="s">
        <v>24933</v>
      </c>
      <c r="B3580" t="s">
        <v>16</v>
      </c>
      <c r="C3580" t="s">
        <v>15</v>
      </c>
      <c r="D3580" t="s">
        <v>33</v>
      </c>
      <c r="E3580" t="s">
        <v>628</v>
      </c>
    </row>
    <row r="3581" spans="1:5" x14ac:dyDescent="0.25">
      <c r="A3581" t="s">
        <v>4066</v>
      </c>
      <c r="B3581" t="s">
        <v>20</v>
      </c>
      <c r="C3581" t="s">
        <v>19</v>
      </c>
      <c r="D3581" t="s">
        <v>33</v>
      </c>
      <c r="E3581" t="s">
        <v>538</v>
      </c>
    </row>
    <row r="3582" spans="1:5" x14ac:dyDescent="0.25">
      <c r="A3582" t="s">
        <v>24932</v>
      </c>
      <c r="B3582" t="s">
        <v>16</v>
      </c>
      <c r="C3582" t="s">
        <v>15</v>
      </c>
      <c r="D3582" t="s">
        <v>33</v>
      </c>
      <c r="E3582" t="s">
        <v>628</v>
      </c>
    </row>
    <row r="3583" spans="1:5" x14ac:dyDescent="0.25">
      <c r="A3583" t="s">
        <v>24931</v>
      </c>
      <c r="B3583" t="s">
        <v>16</v>
      </c>
      <c r="C3583" t="s">
        <v>15</v>
      </c>
      <c r="D3583" t="s">
        <v>33</v>
      </c>
      <c r="E3583" t="s">
        <v>628</v>
      </c>
    </row>
    <row r="3584" spans="1:5" x14ac:dyDescent="0.25">
      <c r="A3584" t="s">
        <v>4072</v>
      </c>
      <c r="B3584" t="s">
        <v>20</v>
      </c>
      <c r="C3584" t="s">
        <v>21</v>
      </c>
      <c r="D3584" t="s">
        <v>33</v>
      </c>
      <c r="E3584" t="s">
        <v>581</v>
      </c>
    </row>
    <row r="3585" spans="1:5" x14ac:dyDescent="0.25">
      <c r="A3585" t="s">
        <v>24930</v>
      </c>
      <c r="B3585" t="s">
        <v>16</v>
      </c>
      <c r="C3585" t="s">
        <v>15</v>
      </c>
      <c r="D3585" t="s">
        <v>33</v>
      </c>
      <c r="E3585" t="s">
        <v>628</v>
      </c>
    </row>
    <row r="3586" spans="1:5" x14ac:dyDescent="0.25">
      <c r="A3586" t="s">
        <v>23323</v>
      </c>
      <c r="B3586" t="s">
        <v>16</v>
      </c>
      <c r="C3586" t="s">
        <v>15</v>
      </c>
      <c r="D3586" t="s">
        <v>33</v>
      </c>
      <c r="E3586" t="s">
        <v>628</v>
      </c>
    </row>
    <row r="3587" spans="1:5" x14ac:dyDescent="0.25">
      <c r="A3587" t="s">
        <v>24929</v>
      </c>
      <c r="B3587" t="s">
        <v>16</v>
      </c>
      <c r="C3587" t="s">
        <v>15</v>
      </c>
      <c r="D3587" t="s">
        <v>33</v>
      </c>
      <c r="E3587" t="s">
        <v>628</v>
      </c>
    </row>
    <row r="3588" spans="1:5" x14ac:dyDescent="0.25">
      <c r="A3588" t="s">
        <v>4071</v>
      </c>
      <c r="B3588" t="s">
        <v>20</v>
      </c>
      <c r="C3588" t="s">
        <v>19</v>
      </c>
      <c r="D3588" t="s">
        <v>33</v>
      </c>
      <c r="E3588" t="s">
        <v>538</v>
      </c>
    </row>
    <row r="3589" spans="1:5" x14ac:dyDescent="0.25">
      <c r="A3589" t="s">
        <v>4075</v>
      </c>
      <c r="B3589" t="s">
        <v>20</v>
      </c>
      <c r="C3589" t="s">
        <v>19</v>
      </c>
      <c r="D3589" t="s">
        <v>33</v>
      </c>
      <c r="E3589" t="s">
        <v>538</v>
      </c>
    </row>
    <row r="3590" spans="1:5" x14ac:dyDescent="0.25">
      <c r="A3590" t="s">
        <v>4077</v>
      </c>
      <c r="B3590" t="s">
        <v>20</v>
      </c>
      <c r="C3590" t="s">
        <v>19</v>
      </c>
      <c r="D3590" t="s">
        <v>33</v>
      </c>
      <c r="E3590" t="s">
        <v>530</v>
      </c>
    </row>
    <row r="3591" spans="1:5" x14ac:dyDescent="0.25">
      <c r="A3591" t="s">
        <v>15322</v>
      </c>
      <c r="B3591" t="s">
        <v>16</v>
      </c>
      <c r="C3591" t="s">
        <v>15</v>
      </c>
      <c r="D3591" t="s">
        <v>33</v>
      </c>
      <c r="E3591" t="s">
        <v>628</v>
      </c>
    </row>
    <row r="3592" spans="1:5" x14ac:dyDescent="0.25">
      <c r="A3592" t="s">
        <v>4078</v>
      </c>
      <c r="B3592" t="s">
        <v>20</v>
      </c>
      <c r="C3592" t="s">
        <v>19</v>
      </c>
      <c r="D3592" t="s">
        <v>33</v>
      </c>
      <c r="E3592" t="s">
        <v>538</v>
      </c>
    </row>
    <row r="3593" spans="1:5" x14ac:dyDescent="0.25">
      <c r="A3593" t="s">
        <v>4081</v>
      </c>
      <c r="B3593" t="s">
        <v>20</v>
      </c>
      <c r="C3593" t="s">
        <v>19</v>
      </c>
      <c r="D3593" t="s">
        <v>33</v>
      </c>
      <c r="E3593" t="s">
        <v>530</v>
      </c>
    </row>
    <row r="3594" spans="1:5" x14ac:dyDescent="0.25">
      <c r="A3594" t="s">
        <v>19196</v>
      </c>
      <c r="B3594" t="s">
        <v>16</v>
      </c>
      <c r="C3594" t="s">
        <v>15</v>
      </c>
      <c r="D3594" t="s">
        <v>33</v>
      </c>
      <c r="E3594" t="s">
        <v>628</v>
      </c>
    </row>
    <row r="3595" spans="1:5" x14ac:dyDescent="0.25">
      <c r="A3595" t="s">
        <v>4080</v>
      </c>
      <c r="B3595" t="s">
        <v>20</v>
      </c>
      <c r="C3595" t="s">
        <v>19</v>
      </c>
      <c r="D3595" t="s">
        <v>33</v>
      </c>
      <c r="E3595" t="s">
        <v>538</v>
      </c>
    </row>
    <row r="3596" spans="1:5" x14ac:dyDescent="0.25">
      <c r="A3596" t="s">
        <v>4083</v>
      </c>
      <c r="B3596" t="s">
        <v>20</v>
      </c>
      <c r="C3596" t="s">
        <v>21</v>
      </c>
      <c r="D3596" t="s">
        <v>33</v>
      </c>
      <c r="E3596" t="s">
        <v>582</v>
      </c>
    </row>
    <row r="3597" spans="1:5" x14ac:dyDescent="0.25">
      <c r="A3597" t="s">
        <v>19023</v>
      </c>
      <c r="B3597" t="s">
        <v>16</v>
      </c>
      <c r="C3597" t="s">
        <v>15</v>
      </c>
      <c r="D3597" t="s">
        <v>33</v>
      </c>
      <c r="E3597" t="s">
        <v>628</v>
      </c>
    </row>
    <row r="3598" spans="1:5" x14ac:dyDescent="0.25">
      <c r="A3598" t="s">
        <v>4085</v>
      </c>
      <c r="B3598" t="s">
        <v>20</v>
      </c>
      <c r="C3598" t="s">
        <v>19</v>
      </c>
      <c r="D3598" t="s">
        <v>33</v>
      </c>
      <c r="E3598" t="s">
        <v>538</v>
      </c>
    </row>
    <row r="3599" spans="1:5" x14ac:dyDescent="0.25">
      <c r="A3599" t="s">
        <v>19016</v>
      </c>
      <c r="B3599" t="s">
        <v>16</v>
      </c>
      <c r="C3599" t="s">
        <v>15</v>
      </c>
      <c r="D3599" t="s">
        <v>33</v>
      </c>
      <c r="E3599" t="s">
        <v>628</v>
      </c>
    </row>
    <row r="3600" spans="1:5" x14ac:dyDescent="0.25">
      <c r="A3600" t="s">
        <v>4084</v>
      </c>
      <c r="B3600" t="s">
        <v>20</v>
      </c>
      <c r="C3600" t="s">
        <v>19</v>
      </c>
      <c r="D3600" t="s">
        <v>33</v>
      </c>
      <c r="E3600" t="s">
        <v>530</v>
      </c>
    </row>
    <row r="3601" spans="1:5" x14ac:dyDescent="0.25">
      <c r="A3601" t="s">
        <v>4088</v>
      </c>
      <c r="B3601" t="s">
        <v>20</v>
      </c>
      <c r="C3601" t="s">
        <v>19</v>
      </c>
      <c r="D3601" t="s">
        <v>33</v>
      </c>
      <c r="E3601" t="s">
        <v>538</v>
      </c>
    </row>
    <row r="3602" spans="1:5" x14ac:dyDescent="0.25">
      <c r="A3602" t="s">
        <v>4087</v>
      </c>
      <c r="B3602" t="s">
        <v>20</v>
      </c>
      <c r="C3602" t="s">
        <v>19</v>
      </c>
      <c r="D3602" t="s">
        <v>33</v>
      </c>
      <c r="E3602" t="s">
        <v>530</v>
      </c>
    </row>
    <row r="3603" spans="1:5" x14ac:dyDescent="0.25">
      <c r="A3603" t="s">
        <v>16474</v>
      </c>
      <c r="B3603" t="s">
        <v>16</v>
      </c>
      <c r="C3603" t="s">
        <v>15</v>
      </c>
      <c r="D3603" t="s">
        <v>33</v>
      </c>
      <c r="E3603" t="s">
        <v>628</v>
      </c>
    </row>
    <row r="3604" spans="1:5" x14ac:dyDescent="0.25">
      <c r="A3604" t="s">
        <v>4091</v>
      </c>
      <c r="B3604" t="s">
        <v>20</v>
      </c>
      <c r="C3604" t="s">
        <v>19</v>
      </c>
      <c r="D3604" t="s">
        <v>33</v>
      </c>
      <c r="E3604" t="s">
        <v>538</v>
      </c>
    </row>
    <row r="3605" spans="1:5" x14ac:dyDescent="0.25">
      <c r="A3605" t="s">
        <v>26615</v>
      </c>
      <c r="B3605" t="s">
        <v>16</v>
      </c>
      <c r="C3605" t="s">
        <v>15</v>
      </c>
      <c r="D3605" t="s">
        <v>33</v>
      </c>
      <c r="E3605" t="s">
        <v>628</v>
      </c>
    </row>
    <row r="3606" spans="1:5" x14ac:dyDescent="0.25">
      <c r="A3606" t="s">
        <v>13500</v>
      </c>
      <c r="B3606" t="s">
        <v>16</v>
      </c>
      <c r="C3606" t="s">
        <v>15</v>
      </c>
      <c r="D3606" t="s">
        <v>33</v>
      </c>
      <c r="E3606" t="s">
        <v>628</v>
      </c>
    </row>
    <row r="3607" spans="1:5" x14ac:dyDescent="0.25">
      <c r="A3607" t="s">
        <v>13501</v>
      </c>
      <c r="B3607" t="s">
        <v>16</v>
      </c>
      <c r="C3607" t="s">
        <v>15</v>
      </c>
      <c r="D3607" t="s">
        <v>33</v>
      </c>
      <c r="E3607" t="s">
        <v>628</v>
      </c>
    </row>
    <row r="3608" spans="1:5" x14ac:dyDescent="0.25">
      <c r="A3608" t="s">
        <v>21936</v>
      </c>
      <c r="B3608" t="s">
        <v>16</v>
      </c>
      <c r="C3608" t="s">
        <v>15</v>
      </c>
      <c r="D3608" t="s">
        <v>33</v>
      </c>
      <c r="E3608" t="s">
        <v>628</v>
      </c>
    </row>
    <row r="3609" spans="1:5" x14ac:dyDescent="0.25">
      <c r="A3609" t="s">
        <v>4097</v>
      </c>
      <c r="B3609" t="s">
        <v>20</v>
      </c>
      <c r="C3609" t="s">
        <v>22</v>
      </c>
      <c r="D3609" t="s">
        <v>33</v>
      </c>
      <c r="E3609" t="s">
        <v>693</v>
      </c>
    </row>
    <row r="3610" spans="1:5" x14ac:dyDescent="0.25">
      <c r="A3610" t="s">
        <v>4095</v>
      </c>
      <c r="B3610" t="s">
        <v>20</v>
      </c>
      <c r="C3610" t="s">
        <v>22</v>
      </c>
      <c r="D3610" t="s">
        <v>33</v>
      </c>
      <c r="E3610" t="s">
        <v>536</v>
      </c>
    </row>
    <row r="3611" spans="1:5" x14ac:dyDescent="0.25">
      <c r="A3611" t="s">
        <v>21938</v>
      </c>
      <c r="B3611" t="s">
        <v>16</v>
      </c>
      <c r="C3611" t="s">
        <v>15</v>
      </c>
      <c r="D3611" t="s">
        <v>33</v>
      </c>
      <c r="E3611" t="s">
        <v>628</v>
      </c>
    </row>
    <row r="3612" spans="1:5" x14ac:dyDescent="0.25">
      <c r="A3612" t="s">
        <v>22460</v>
      </c>
      <c r="B3612" t="s">
        <v>16</v>
      </c>
      <c r="C3612" t="s">
        <v>15</v>
      </c>
      <c r="D3612" t="s">
        <v>33</v>
      </c>
      <c r="E3612" t="s">
        <v>628</v>
      </c>
    </row>
    <row r="3613" spans="1:5" x14ac:dyDescent="0.25">
      <c r="A3613" t="s">
        <v>25450</v>
      </c>
      <c r="B3613" t="s">
        <v>16</v>
      </c>
      <c r="C3613" t="s">
        <v>15</v>
      </c>
      <c r="D3613" t="s">
        <v>33</v>
      </c>
      <c r="E3613" t="s">
        <v>628</v>
      </c>
    </row>
    <row r="3614" spans="1:5" x14ac:dyDescent="0.25">
      <c r="A3614" t="s">
        <v>27014</v>
      </c>
      <c r="B3614" t="s">
        <v>16</v>
      </c>
      <c r="C3614" t="s">
        <v>15</v>
      </c>
      <c r="D3614" t="s">
        <v>33</v>
      </c>
      <c r="E3614" t="s">
        <v>628</v>
      </c>
    </row>
    <row r="3615" spans="1:5" x14ac:dyDescent="0.25">
      <c r="A3615" t="s">
        <v>27013</v>
      </c>
      <c r="B3615" t="s">
        <v>16</v>
      </c>
      <c r="C3615" t="s">
        <v>15</v>
      </c>
      <c r="D3615" t="s">
        <v>33</v>
      </c>
      <c r="E3615" t="s">
        <v>628</v>
      </c>
    </row>
    <row r="3616" spans="1:5" x14ac:dyDescent="0.25">
      <c r="A3616" t="s">
        <v>24441</v>
      </c>
      <c r="B3616" t="s">
        <v>16</v>
      </c>
      <c r="C3616" t="s">
        <v>15</v>
      </c>
      <c r="D3616" t="s">
        <v>33</v>
      </c>
      <c r="E3616" t="s">
        <v>628</v>
      </c>
    </row>
    <row r="3617" spans="1:5" x14ac:dyDescent="0.25">
      <c r="A3617" t="s">
        <v>24439</v>
      </c>
      <c r="B3617" t="s">
        <v>16</v>
      </c>
      <c r="C3617" t="s">
        <v>15</v>
      </c>
      <c r="D3617" t="s">
        <v>33</v>
      </c>
      <c r="E3617" t="s">
        <v>628</v>
      </c>
    </row>
    <row r="3618" spans="1:5" x14ac:dyDescent="0.25">
      <c r="A3618" t="s">
        <v>25423</v>
      </c>
      <c r="B3618" t="s">
        <v>16</v>
      </c>
      <c r="C3618" t="s">
        <v>15</v>
      </c>
      <c r="D3618" t="s">
        <v>33</v>
      </c>
      <c r="E3618" t="s">
        <v>628</v>
      </c>
    </row>
    <row r="3619" spans="1:5" x14ac:dyDescent="0.25">
      <c r="A3619" t="s">
        <v>16470</v>
      </c>
      <c r="B3619" t="s">
        <v>16</v>
      </c>
      <c r="C3619" t="s">
        <v>15</v>
      </c>
      <c r="D3619" t="s">
        <v>33</v>
      </c>
      <c r="E3619" t="s">
        <v>628</v>
      </c>
    </row>
    <row r="3620" spans="1:5" x14ac:dyDescent="0.25">
      <c r="A3620" t="s">
        <v>7602</v>
      </c>
      <c r="B3620" t="s">
        <v>16</v>
      </c>
      <c r="C3620" t="s">
        <v>15</v>
      </c>
      <c r="D3620" t="s">
        <v>33</v>
      </c>
      <c r="E3620" t="s">
        <v>628</v>
      </c>
    </row>
    <row r="3621" spans="1:5" x14ac:dyDescent="0.25">
      <c r="A3621" t="s">
        <v>3436</v>
      </c>
      <c r="B3621" t="s">
        <v>16</v>
      </c>
      <c r="C3621" t="s">
        <v>15</v>
      </c>
      <c r="D3621" t="s">
        <v>33</v>
      </c>
      <c r="E3621" t="s">
        <v>628</v>
      </c>
    </row>
    <row r="3622" spans="1:5" x14ac:dyDescent="0.25">
      <c r="A3622" t="s">
        <v>4109</v>
      </c>
      <c r="B3622" t="s">
        <v>16</v>
      </c>
      <c r="C3622" t="s">
        <v>15</v>
      </c>
      <c r="D3622" t="s">
        <v>33</v>
      </c>
      <c r="E3622" t="s">
        <v>659</v>
      </c>
    </row>
    <row r="3623" spans="1:5" x14ac:dyDescent="0.25">
      <c r="A3623" t="s">
        <v>27353</v>
      </c>
      <c r="B3623" t="s">
        <v>16</v>
      </c>
      <c r="C3623" t="s">
        <v>15</v>
      </c>
      <c r="D3623" t="s">
        <v>33</v>
      </c>
      <c r="E3623" t="s">
        <v>628</v>
      </c>
    </row>
    <row r="3624" spans="1:5" x14ac:dyDescent="0.25">
      <c r="A3624" t="s">
        <v>4110</v>
      </c>
      <c r="B3624" t="s">
        <v>20</v>
      </c>
      <c r="C3624" t="s">
        <v>19</v>
      </c>
      <c r="D3624" t="s">
        <v>33</v>
      </c>
      <c r="E3624" t="s">
        <v>530</v>
      </c>
    </row>
    <row r="3625" spans="1:5" x14ac:dyDescent="0.25">
      <c r="A3625" t="s">
        <v>5141</v>
      </c>
      <c r="B3625" t="s">
        <v>16</v>
      </c>
      <c r="C3625" t="s">
        <v>15</v>
      </c>
      <c r="D3625" t="s">
        <v>33</v>
      </c>
      <c r="E3625" t="s">
        <v>628</v>
      </c>
    </row>
    <row r="3626" spans="1:5" x14ac:dyDescent="0.25">
      <c r="A3626" t="s">
        <v>24928</v>
      </c>
      <c r="B3626" t="s">
        <v>16</v>
      </c>
      <c r="C3626" t="s">
        <v>15</v>
      </c>
      <c r="D3626" t="s">
        <v>33</v>
      </c>
      <c r="E3626" t="s">
        <v>628</v>
      </c>
    </row>
    <row r="3627" spans="1:5" x14ac:dyDescent="0.25">
      <c r="A3627" t="s">
        <v>25521</v>
      </c>
      <c r="B3627" t="s">
        <v>16</v>
      </c>
      <c r="C3627" t="s">
        <v>15</v>
      </c>
      <c r="D3627" t="s">
        <v>33</v>
      </c>
      <c r="E3627" t="s">
        <v>628</v>
      </c>
    </row>
    <row r="3628" spans="1:5" x14ac:dyDescent="0.25">
      <c r="A3628" t="s">
        <v>25550</v>
      </c>
      <c r="B3628" t="s">
        <v>16</v>
      </c>
      <c r="C3628" t="s">
        <v>15</v>
      </c>
      <c r="D3628" t="s">
        <v>33</v>
      </c>
      <c r="E3628" t="s">
        <v>628</v>
      </c>
    </row>
    <row r="3629" spans="1:5" x14ac:dyDescent="0.25">
      <c r="A3629" t="s">
        <v>25520</v>
      </c>
      <c r="B3629" t="s">
        <v>16</v>
      </c>
      <c r="C3629" t="s">
        <v>15</v>
      </c>
      <c r="D3629" t="s">
        <v>33</v>
      </c>
      <c r="E3629" t="s">
        <v>628</v>
      </c>
    </row>
    <row r="3630" spans="1:5" x14ac:dyDescent="0.25">
      <c r="A3630" t="s">
        <v>25549</v>
      </c>
      <c r="B3630" t="s">
        <v>16</v>
      </c>
      <c r="C3630" t="s">
        <v>15</v>
      </c>
      <c r="D3630" t="s">
        <v>33</v>
      </c>
      <c r="E3630" t="s">
        <v>628</v>
      </c>
    </row>
    <row r="3631" spans="1:5" x14ac:dyDescent="0.25">
      <c r="A3631" t="s">
        <v>16460</v>
      </c>
      <c r="B3631" t="s">
        <v>16</v>
      </c>
      <c r="C3631" t="s">
        <v>15</v>
      </c>
      <c r="D3631" t="s">
        <v>33</v>
      </c>
      <c r="E3631" t="s">
        <v>628</v>
      </c>
    </row>
    <row r="3632" spans="1:5" x14ac:dyDescent="0.25">
      <c r="A3632" t="s">
        <v>8405</v>
      </c>
      <c r="B3632" t="s">
        <v>16</v>
      </c>
      <c r="C3632" t="s">
        <v>15</v>
      </c>
      <c r="D3632" t="s">
        <v>33</v>
      </c>
      <c r="E3632" t="s">
        <v>628</v>
      </c>
    </row>
    <row r="3633" spans="1:5" x14ac:dyDescent="0.25">
      <c r="A3633" t="s">
        <v>17078</v>
      </c>
      <c r="B3633" t="s">
        <v>16</v>
      </c>
      <c r="C3633" t="s">
        <v>15</v>
      </c>
      <c r="D3633" t="s">
        <v>33</v>
      </c>
      <c r="E3633" t="s">
        <v>628</v>
      </c>
    </row>
    <row r="3634" spans="1:5" x14ac:dyDescent="0.25">
      <c r="A3634" t="s">
        <v>4120</v>
      </c>
      <c r="B3634" t="s">
        <v>20</v>
      </c>
      <c r="C3634" t="s">
        <v>19</v>
      </c>
      <c r="D3634" t="s">
        <v>33</v>
      </c>
      <c r="E3634" t="s">
        <v>538</v>
      </c>
    </row>
    <row r="3635" spans="1:5" x14ac:dyDescent="0.25">
      <c r="A3635" t="s">
        <v>20512</v>
      </c>
      <c r="B3635" t="s">
        <v>16</v>
      </c>
      <c r="C3635" t="s">
        <v>15</v>
      </c>
      <c r="D3635" t="s">
        <v>33</v>
      </c>
      <c r="E3635" t="s">
        <v>628</v>
      </c>
    </row>
    <row r="3636" spans="1:5" x14ac:dyDescent="0.25">
      <c r="A3636" t="s">
        <v>6747</v>
      </c>
      <c r="B3636" t="s">
        <v>16</v>
      </c>
      <c r="C3636" t="s">
        <v>15</v>
      </c>
      <c r="D3636" t="s">
        <v>33</v>
      </c>
      <c r="E3636" t="s">
        <v>628</v>
      </c>
    </row>
    <row r="3637" spans="1:5" x14ac:dyDescent="0.25">
      <c r="A3637" t="s">
        <v>15317</v>
      </c>
      <c r="B3637" t="s">
        <v>16</v>
      </c>
      <c r="C3637" t="s">
        <v>15</v>
      </c>
      <c r="D3637" t="s">
        <v>33</v>
      </c>
      <c r="E3637" t="s">
        <v>628</v>
      </c>
    </row>
    <row r="3638" spans="1:5" x14ac:dyDescent="0.25">
      <c r="A3638" t="s">
        <v>23152</v>
      </c>
      <c r="B3638" t="s">
        <v>20</v>
      </c>
      <c r="C3638" t="s">
        <v>22</v>
      </c>
      <c r="D3638" t="s">
        <v>33</v>
      </c>
      <c r="E3638" t="s">
        <v>629</v>
      </c>
    </row>
    <row r="3639" spans="1:5" x14ac:dyDescent="0.25">
      <c r="A3639" t="s">
        <v>4125</v>
      </c>
      <c r="B3639" t="s">
        <v>20</v>
      </c>
      <c r="C3639" t="s">
        <v>19</v>
      </c>
      <c r="D3639" t="s">
        <v>33</v>
      </c>
      <c r="E3639" t="s">
        <v>538</v>
      </c>
    </row>
    <row r="3640" spans="1:5" x14ac:dyDescent="0.25">
      <c r="A3640" t="s">
        <v>28134</v>
      </c>
      <c r="B3640" t="s">
        <v>20</v>
      </c>
      <c r="C3640" t="s">
        <v>23</v>
      </c>
      <c r="D3640" t="s">
        <v>33</v>
      </c>
      <c r="E3640" t="s">
        <v>601</v>
      </c>
    </row>
    <row r="3641" spans="1:5" x14ac:dyDescent="0.25">
      <c r="A3641" t="s">
        <v>7099</v>
      </c>
      <c r="B3641" t="s">
        <v>20</v>
      </c>
      <c r="C3641" t="s">
        <v>23</v>
      </c>
      <c r="D3641" t="s">
        <v>33</v>
      </c>
      <c r="E3641" t="s">
        <v>601</v>
      </c>
    </row>
    <row r="3642" spans="1:5" x14ac:dyDescent="0.25">
      <c r="A3642" t="s">
        <v>4129</v>
      </c>
      <c r="B3642" t="s">
        <v>20</v>
      </c>
      <c r="C3642" t="s">
        <v>19</v>
      </c>
      <c r="D3642" t="s">
        <v>33</v>
      </c>
      <c r="E3642" t="s">
        <v>538</v>
      </c>
    </row>
    <row r="3643" spans="1:5" x14ac:dyDescent="0.25">
      <c r="A3643" t="s">
        <v>20515</v>
      </c>
      <c r="B3643" t="s">
        <v>20</v>
      </c>
      <c r="C3643" t="s">
        <v>23</v>
      </c>
      <c r="D3643" t="s">
        <v>33</v>
      </c>
      <c r="E3643" t="s">
        <v>601</v>
      </c>
    </row>
    <row r="3644" spans="1:5" x14ac:dyDescent="0.25">
      <c r="A3644" t="s">
        <v>6589</v>
      </c>
      <c r="B3644" t="s">
        <v>20</v>
      </c>
      <c r="C3644" t="s">
        <v>21</v>
      </c>
      <c r="D3644" t="s">
        <v>33</v>
      </c>
      <c r="E3644" t="s">
        <v>537</v>
      </c>
    </row>
    <row r="3645" spans="1:5" x14ac:dyDescent="0.25">
      <c r="A3645" t="s">
        <v>4130</v>
      </c>
      <c r="B3645" t="s">
        <v>20</v>
      </c>
      <c r="C3645" t="s">
        <v>19</v>
      </c>
      <c r="D3645" t="s">
        <v>33</v>
      </c>
      <c r="E3645" t="s">
        <v>538</v>
      </c>
    </row>
    <row r="3646" spans="1:5" x14ac:dyDescent="0.25">
      <c r="A3646" t="s">
        <v>4132</v>
      </c>
      <c r="B3646" t="s">
        <v>20</v>
      </c>
      <c r="C3646" t="s">
        <v>19</v>
      </c>
      <c r="D3646" t="s">
        <v>33</v>
      </c>
      <c r="E3646" t="s">
        <v>539</v>
      </c>
    </row>
    <row r="3647" spans="1:5" x14ac:dyDescent="0.25">
      <c r="A3647" t="s">
        <v>4134</v>
      </c>
      <c r="B3647" t="s">
        <v>20</v>
      </c>
      <c r="C3647" t="s">
        <v>19</v>
      </c>
      <c r="D3647" t="s">
        <v>33</v>
      </c>
      <c r="E3647" t="s">
        <v>538</v>
      </c>
    </row>
    <row r="3648" spans="1:5" x14ac:dyDescent="0.25">
      <c r="A3648" t="s">
        <v>9471</v>
      </c>
      <c r="B3648" t="s">
        <v>20</v>
      </c>
      <c r="C3648" t="s">
        <v>25</v>
      </c>
      <c r="D3648" t="s">
        <v>33</v>
      </c>
      <c r="E3648" t="s">
        <v>707</v>
      </c>
    </row>
    <row r="3649" spans="1:5" x14ac:dyDescent="0.25">
      <c r="A3649" t="s">
        <v>4136</v>
      </c>
      <c r="B3649" t="s">
        <v>20</v>
      </c>
      <c r="C3649" t="s">
        <v>19</v>
      </c>
      <c r="D3649" t="s">
        <v>33</v>
      </c>
      <c r="E3649" t="s">
        <v>538</v>
      </c>
    </row>
    <row r="3650" spans="1:5" x14ac:dyDescent="0.25">
      <c r="A3650" t="s">
        <v>4060</v>
      </c>
      <c r="B3650" t="s">
        <v>20</v>
      </c>
      <c r="C3650" t="s">
        <v>24</v>
      </c>
      <c r="D3650" t="s">
        <v>33</v>
      </c>
      <c r="E3650" t="s">
        <v>698</v>
      </c>
    </row>
    <row r="3651" spans="1:5" x14ac:dyDescent="0.25">
      <c r="A3651" t="s">
        <v>4137</v>
      </c>
      <c r="B3651" t="s">
        <v>20</v>
      </c>
      <c r="C3651" t="s">
        <v>19</v>
      </c>
      <c r="D3651" t="s">
        <v>33</v>
      </c>
      <c r="E3651" t="s">
        <v>562</v>
      </c>
    </row>
    <row r="3652" spans="1:5" x14ac:dyDescent="0.25">
      <c r="A3652" t="s">
        <v>4054</v>
      </c>
      <c r="B3652" t="s">
        <v>20</v>
      </c>
      <c r="C3652" t="s">
        <v>24</v>
      </c>
      <c r="D3652" t="s">
        <v>33</v>
      </c>
      <c r="E3652" t="s">
        <v>698</v>
      </c>
    </row>
    <row r="3653" spans="1:5" x14ac:dyDescent="0.25">
      <c r="A3653" t="s">
        <v>4140</v>
      </c>
      <c r="B3653" t="s">
        <v>20</v>
      </c>
      <c r="C3653" t="s">
        <v>21</v>
      </c>
      <c r="D3653" t="s">
        <v>33</v>
      </c>
      <c r="E3653" t="s">
        <v>581</v>
      </c>
    </row>
    <row r="3654" spans="1:5" x14ac:dyDescent="0.25">
      <c r="A3654" t="s">
        <v>26081</v>
      </c>
      <c r="B3654" t="s">
        <v>20</v>
      </c>
      <c r="C3654" t="s">
        <v>23</v>
      </c>
      <c r="D3654" t="s">
        <v>33</v>
      </c>
      <c r="E3654" t="s">
        <v>601</v>
      </c>
    </row>
    <row r="3655" spans="1:5" x14ac:dyDescent="0.25">
      <c r="A3655" t="s">
        <v>4141</v>
      </c>
      <c r="B3655" t="s">
        <v>20</v>
      </c>
      <c r="C3655" t="s">
        <v>19</v>
      </c>
      <c r="D3655" t="s">
        <v>33</v>
      </c>
      <c r="E3655" t="s">
        <v>563</v>
      </c>
    </row>
    <row r="3656" spans="1:5" x14ac:dyDescent="0.25">
      <c r="A3656" t="s">
        <v>11623</v>
      </c>
      <c r="B3656" t="s">
        <v>20</v>
      </c>
      <c r="C3656" t="s">
        <v>23</v>
      </c>
      <c r="D3656" t="s">
        <v>33</v>
      </c>
      <c r="E3656" t="s">
        <v>601</v>
      </c>
    </row>
    <row r="3657" spans="1:5" x14ac:dyDescent="0.25">
      <c r="A3657" t="s">
        <v>4143</v>
      </c>
      <c r="B3657" t="s">
        <v>16</v>
      </c>
      <c r="C3657" t="s">
        <v>15</v>
      </c>
      <c r="D3657" t="s">
        <v>33</v>
      </c>
      <c r="E3657" t="s">
        <v>659</v>
      </c>
    </row>
    <row r="3658" spans="1:5" x14ac:dyDescent="0.25">
      <c r="A3658" t="s">
        <v>4144</v>
      </c>
      <c r="B3658" t="s">
        <v>20</v>
      </c>
      <c r="C3658" t="s">
        <v>19</v>
      </c>
      <c r="D3658" t="s">
        <v>33</v>
      </c>
      <c r="E3658" t="s">
        <v>624</v>
      </c>
    </row>
    <row r="3659" spans="1:5" x14ac:dyDescent="0.25">
      <c r="A3659" t="s">
        <v>4145</v>
      </c>
      <c r="B3659" t="s">
        <v>20</v>
      </c>
      <c r="C3659" t="s">
        <v>19</v>
      </c>
      <c r="D3659" t="s">
        <v>33</v>
      </c>
      <c r="E3659" t="s">
        <v>624</v>
      </c>
    </row>
    <row r="3660" spans="1:5" x14ac:dyDescent="0.25">
      <c r="A3660" t="s">
        <v>4149</v>
      </c>
      <c r="B3660" t="s">
        <v>16</v>
      </c>
      <c r="C3660" t="s">
        <v>15</v>
      </c>
      <c r="D3660" t="s">
        <v>33</v>
      </c>
      <c r="E3660" t="s">
        <v>659</v>
      </c>
    </row>
    <row r="3661" spans="1:5" x14ac:dyDescent="0.25">
      <c r="A3661" t="s">
        <v>4151</v>
      </c>
      <c r="B3661" t="s">
        <v>16</v>
      </c>
      <c r="C3661" t="s">
        <v>15</v>
      </c>
      <c r="D3661" t="s">
        <v>33</v>
      </c>
      <c r="E3661" t="s">
        <v>659</v>
      </c>
    </row>
    <row r="3662" spans="1:5" x14ac:dyDescent="0.25">
      <c r="A3662" t="s">
        <v>4146</v>
      </c>
      <c r="B3662" t="s">
        <v>16</v>
      </c>
      <c r="C3662" t="s">
        <v>15</v>
      </c>
      <c r="D3662" t="s">
        <v>33</v>
      </c>
      <c r="E3662" t="s">
        <v>696</v>
      </c>
    </row>
    <row r="3663" spans="1:5" x14ac:dyDescent="0.25">
      <c r="A3663" t="s">
        <v>4148</v>
      </c>
      <c r="B3663" t="s">
        <v>16</v>
      </c>
      <c r="C3663" t="s">
        <v>15</v>
      </c>
      <c r="D3663" t="s">
        <v>33</v>
      </c>
      <c r="E3663" t="s">
        <v>696</v>
      </c>
    </row>
    <row r="3664" spans="1:5" x14ac:dyDescent="0.25">
      <c r="A3664" t="s">
        <v>4150</v>
      </c>
      <c r="B3664" t="s">
        <v>16</v>
      </c>
      <c r="C3664" t="s">
        <v>15</v>
      </c>
      <c r="D3664" t="s">
        <v>33</v>
      </c>
      <c r="E3664" t="s">
        <v>696</v>
      </c>
    </row>
    <row r="3665" spans="1:5" x14ac:dyDescent="0.25">
      <c r="A3665" t="s">
        <v>4147</v>
      </c>
      <c r="B3665" t="s">
        <v>16</v>
      </c>
      <c r="C3665" t="s">
        <v>15</v>
      </c>
      <c r="D3665" t="s">
        <v>33</v>
      </c>
      <c r="E3665" t="s">
        <v>659</v>
      </c>
    </row>
    <row r="3666" spans="1:5" x14ac:dyDescent="0.25">
      <c r="A3666" t="s">
        <v>11630</v>
      </c>
      <c r="B3666" t="s">
        <v>20</v>
      </c>
      <c r="C3666" t="s">
        <v>23</v>
      </c>
      <c r="D3666" t="s">
        <v>33</v>
      </c>
      <c r="E3666" t="s">
        <v>601</v>
      </c>
    </row>
    <row r="3667" spans="1:5" x14ac:dyDescent="0.25">
      <c r="A3667" t="s">
        <v>4153</v>
      </c>
      <c r="B3667" t="s">
        <v>16</v>
      </c>
      <c r="C3667" t="s">
        <v>15</v>
      </c>
      <c r="D3667" t="s">
        <v>33</v>
      </c>
      <c r="E3667" t="s">
        <v>659</v>
      </c>
    </row>
    <row r="3668" spans="1:5" x14ac:dyDescent="0.25">
      <c r="A3668" t="s">
        <v>4154</v>
      </c>
      <c r="B3668" t="s">
        <v>20</v>
      </c>
      <c r="C3668" t="s">
        <v>19</v>
      </c>
      <c r="D3668" t="s">
        <v>33</v>
      </c>
      <c r="E3668" t="s">
        <v>702</v>
      </c>
    </row>
    <row r="3669" spans="1:5" x14ac:dyDescent="0.25">
      <c r="A3669" t="s">
        <v>7415</v>
      </c>
      <c r="B3669" t="s">
        <v>20</v>
      </c>
      <c r="C3669" t="s">
        <v>23</v>
      </c>
      <c r="D3669" t="s">
        <v>33</v>
      </c>
      <c r="E3669" t="s">
        <v>601</v>
      </c>
    </row>
    <row r="3670" spans="1:5" x14ac:dyDescent="0.25">
      <c r="A3670" t="s">
        <v>4785</v>
      </c>
      <c r="B3670" t="s">
        <v>20</v>
      </c>
      <c r="C3670" t="s">
        <v>22</v>
      </c>
      <c r="D3670" t="s">
        <v>33</v>
      </c>
      <c r="E3670" t="s">
        <v>629</v>
      </c>
    </row>
    <row r="3671" spans="1:5" x14ac:dyDescent="0.25">
      <c r="A3671" t="s">
        <v>4156</v>
      </c>
      <c r="B3671" t="s">
        <v>16</v>
      </c>
      <c r="C3671" t="s">
        <v>15</v>
      </c>
      <c r="D3671" t="s">
        <v>33</v>
      </c>
      <c r="E3671" t="s">
        <v>659</v>
      </c>
    </row>
    <row r="3672" spans="1:5" x14ac:dyDescent="0.25">
      <c r="A3672" t="s">
        <v>43506</v>
      </c>
      <c r="B3672" t="s">
        <v>16</v>
      </c>
      <c r="C3672" t="s">
        <v>15</v>
      </c>
      <c r="D3672" t="s">
        <v>33</v>
      </c>
      <c r="E3672" t="s">
        <v>745</v>
      </c>
    </row>
    <row r="3673" spans="1:5" x14ac:dyDescent="0.25">
      <c r="A3673" t="s">
        <v>4159</v>
      </c>
      <c r="B3673" t="s">
        <v>16</v>
      </c>
      <c r="C3673" t="s">
        <v>15</v>
      </c>
      <c r="D3673" t="s">
        <v>33</v>
      </c>
      <c r="E3673" t="s">
        <v>659</v>
      </c>
    </row>
    <row r="3674" spans="1:5" x14ac:dyDescent="0.25">
      <c r="A3674" t="s">
        <v>20995</v>
      </c>
      <c r="B3674" t="s">
        <v>20</v>
      </c>
      <c r="C3674" t="s">
        <v>24</v>
      </c>
      <c r="D3674" t="s">
        <v>33</v>
      </c>
      <c r="E3674" t="s">
        <v>698</v>
      </c>
    </row>
    <row r="3675" spans="1:5" x14ac:dyDescent="0.25">
      <c r="A3675" t="s">
        <v>8402</v>
      </c>
      <c r="B3675" t="s">
        <v>16</v>
      </c>
      <c r="C3675" t="s">
        <v>15</v>
      </c>
      <c r="D3675" t="s">
        <v>33</v>
      </c>
      <c r="E3675" t="s">
        <v>628</v>
      </c>
    </row>
    <row r="3676" spans="1:5" x14ac:dyDescent="0.25">
      <c r="A3676" t="s">
        <v>20390</v>
      </c>
      <c r="B3676" t="s">
        <v>16</v>
      </c>
      <c r="C3676" t="s">
        <v>15</v>
      </c>
      <c r="D3676" t="s">
        <v>33</v>
      </c>
      <c r="E3676" t="s">
        <v>628</v>
      </c>
    </row>
    <row r="3677" spans="1:5" x14ac:dyDescent="0.25">
      <c r="A3677" t="s">
        <v>21438</v>
      </c>
      <c r="B3677" t="s">
        <v>16</v>
      </c>
      <c r="C3677" t="s">
        <v>15</v>
      </c>
      <c r="D3677" t="s">
        <v>33</v>
      </c>
      <c r="E3677" t="s">
        <v>628</v>
      </c>
    </row>
    <row r="3678" spans="1:5" x14ac:dyDescent="0.25">
      <c r="A3678" t="s">
        <v>4162</v>
      </c>
      <c r="B3678" t="s">
        <v>16</v>
      </c>
      <c r="C3678" t="s">
        <v>15</v>
      </c>
      <c r="D3678" t="s">
        <v>33</v>
      </c>
      <c r="E3678" t="s">
        <v>659</v>
      </c>
    </row>
    <row r="3679" spans="1:5" x14ac:dyDescent="0.25">
      <c r="A3679" t="s">
        <v>4164</v>
      </c>
      <c r="B3679" t="s">
        <v>16</v>
      </c>
      <c r="C3679" t="s">
        <v>15</v>
      </c>
      <c r="D3679" t="s">
        <v>33</v>
      </c>
      <c r="E3679" t="s">
        <v>741</v>
      </c>
    </row>
    <row r="3680" spans="1:5" x14ac:dyDescent="0.25">
      <c r="A3680" t="s">
        <v>4165</v>
      </c>
      <c r="B3680" t="s">
        <v>16</v>
      </c>
      <c r="C3680" t="s">
        <v>15</v>
      </c>
      <c r="D3680" t="s">
        <v>33</v>
      </c>
      <c r="E3680" t="s">
        <v>743</v>
      </c>
    </row>
    <row r="3681" spans="1:5" x14ac:dyDescent="0.25">
      <c r="A3681" t="s">
        <v>4166</v>
      </c>
      <c r="B3681" t="s">
        <v>16</v>
      </c>
      <c r="C3681" t="s">
        <v>15</v>
      </c>
      <c r="D3681" t="s">
        <v>33</v>
      </c>
      <c r="E3681" t="s">
        <v>745</v>
      </c>
    </row>
    <row r="3682" spans="1:5" x14ac:dyDescent="0.25">
      <c r="A3682" t="s">
        <v>43507</v>
      </c>
      <c r="B3682" t="s">
        <v>20</v>
      </c>
      <c r="C3682" t="s">
        <v>19</v>
      </c>
      <c r="D3682" t="s">
        <v>33</v>
      </c>
      <c r="E3682" t="s">
        <v>786</v>
      </c>
    </row>
    <row r="3683" spans="1:5" x14ac:dyDescent="0.25">
      <c r="A3683" t="s">
        <v>43508</v>
      </c>
      <c r="B3683" t="s">
        <v>20</v>
      </c>
      <c r="C3683" t="s">
        <v>19</v>
      </c>
      <c r="D3683" t="s">
        <v>33</v>
      </c>
      <c r="E3683" t="s">
        <v>786</v>
      </c>
    </row>
    <row r="3684" spans="1:5" x14ac:dyDescent="0.25">
      <c r="A3684" t="s">
        <v>43509</v>
      </c>
      <c r="B3684" t="s">
        <v>16</v>
      </c>
      <c r="C3684" t="s">
        <v>15</v>
      </c>
      <c r="D3684" t="s">
        <v>33</v>
      </c>
      <c r="E3684" t="s">
        <v>745</v>
      </c>
    </row>
    <row r="3685" spans="1:5" x14ac:dyDescent="0.25">
      <c r="A3685" t="s">
        <v>43510</v>
      </c>
      <c r="B3685" t="s">
        <v>16</v>
      </c>
      <c r="C3685" t="s">
        <v>15</v>
      </c>
      <c r="D3685" t="s">
        <v>33</v>
      </c>
      <c r="E3685" t="s">
        <v>745</v>
      </c>
    </row>
    <row r="3686" spans="1:5" x14ac:dyDescent="0.25">
      <c r="A3686" t="s">
        <v>4168</v>
      </c>
      <c r="B3686" t="s">
        <v>20</v>
      </c>
      <c r="C3686" t="s">
        <v>19</v>
      </c>
      <c r="D3686" t="s">
        <v>33</v>
      </c>
      <c r="E3686" t="s">
        <v>729</v>
      </c>
    </row>
    <row r="3687" spans="1:5" x14ac:dyDescent="0.25">
      <c r="A3687" t="s">
        <v>4167</v>
      </c>
      <c r="B3687" t="s">
        <v>20</v>
      </c>
      <c r="C3687" t="s">
        <v>19</v>
      </c>
      <c r="D3687" t="s">
        <v>33</v>
      </c>
      <c r="E3687" t="s">
        <v>556</v>
      </c>
    </row>
    <row r="3688" spans="1:5" x14ac:dyDescent="0.25">
      <c r="A3688" t="s">
        <v>4169</v>
      </c>
      <c r="B3688" t="s">
        <v>20</v>
      </c>
      <c r="C3688" t="s">
        <v>19</v>
      </c>
      <c r="D3688" t="s">
        <v>33</v>
      </c>
      <c r="E3688" t="s">
        <v>746</v>
      </c>
    </row>
    <row r="3689" spans="1:5" x14ac:dyDescent="0.25">
      <c r="A3689" t="s">
        <v>15864</v>
      </c>
      <c r="B3689" t="s">
        <v>16</v>
      </c>
      <c r="C3689" t="s">
        <v>15</v>
      </c>
      <c r="D3689" t="s">
        <v>33</v>
      </c>
      <c r="E3689" t="s">
        <v>628</v>
      </c>
    </row>
    <row r="3690" spans="1:5" x14ac:dyDescent="0.25">
      <c r="A3690" t="s">
        <v>4171</v>
      </c>
      <c r="B3690" t="s">
        <v>16</v>
      </c>
      <c r="C3690" t="s">
        <v>15</v>
      </c>
      <c r="D3690" t="s">
        <v>33</v>
      </c>
      <c r="E3690" t="s">
        <v>659</v>
      </c>
    </row>
    <row r="3691" spans="1:5" x14ac:dyDescent="0.25">
      <c r="A3691" t="s">
        <v>10583</v>
      </c>
      <c r="B3691" t="s">
        <v>16</v>
      </c>
      <c r="C3691" t="s">
        <v>15</v>
      </c>
      <c r="D3691" t="s">
        <v>33</v>
      </c>
      <c r="E3691" t="s">
        <v>628</v>
      </c>
    </row>
    <row r="3692" spans="1:5" x14ac:dyDescent="0.25">
      <c r="A3692" t="s">
        <v>5425</v>
      </c>
      <c r="B3692" t="s">
        <v>16</v>
      </c>
      <c r="C3692" t="s">
        <v>15</v>
      </c>
      <c r="D3692" t="s">
        <v>33</v>
      </c>
      <c r="E3692" t="s">
        <v>628</v>
      </c>
    </row>
    <row r="3693" spans="1:5" x14ac:dyDescent="0.25">
      <c r="A3693" t="s">
        <v>4174</v>
      </c>
      <c r="B3693" t="s">
        <v>14</v>
      </c>
      <c r="C3693" t="s">
        <v>14</v>
      </c>
      <c r="D3693" t="s">
        <v>69</v>
      </c>
      <c r="E3693" t="s">
        <v>497</v>
      </c>
    </row>
    <row r="3694" spans="1:5" x14ac:dyDescent="0.25">
      <c r="A3694" t="s">
        <v>4175</v>
      </c>
      <c r="B3694" t="s">
        <v>14</v>
      </c>
      <c r="C3694" t="s">
        <v>14</v>
      </c>
      <c r="D3694" t="s">
        <v>69</v>
      </c>
      <c r="E3694" t="s">
        <v>497</v>
      </c>
    </row>
    <row r="3695" spans="1:5" x14ac:dyDescent="0.25">
      <c r="A3695" t="s">
        <v>4176</v>
      </c>
      <c r="B3695" t="s">
        <v>14</v>
      </c>
      <c r="C3695" t="s">
        <v>14</v>
      </c>
      <c r="D3695" t="s">
        <v>69</v>
      </c>
      <c r="E3695" t="s">
        <v>497</v>
      </c>
    </row>
    <row r="3696" spans="1:5" x14ac:dyDescent="0.25">
      <c r="A3696" t="s">
        <v>4177</v>
      </c>
      <c r="B3696" t="s">
        <v>14</v>
      </c>
      <c r="C3696" t="s">
        <v>14</v>
      </c>
      <c r="D3696" t="s">
        <v>69</v>
      </c>
      <c r="E3696" t="s">
        <v>497</v>
      </c>
    </row>
    <row r="3697" spans="1:5" x14ac:dyDescent="0.25">
      <c r="A3697" t="s">
        <v>4178</v>
      </c>
      <c r="B3697" t="s">
        <v>14</v>
      </c>
      <c r="C3697" t="s">
        <v>14</v>
      </c>
      <c r="D3697" t="s">
        <v>69</v>
      </c>
      <c r="E3697" t="s">
        <v>497</v>
      </c>
    </row>
    <row r="3698" spans="1:5" x14ac:dyDescent="0.25">
      <c r="A3698" t="s">
        <v>4179</v>
      </c>
      <c r="B3698" t="s">
        <v>14</v>
      </c>
      <c r="C3698" t="s">
        <v>14</v>
      </c>
      <c r="D3698" t="s">
        <v>69</v>
      </c>
      <c r="E3698" t="s">
        <v>497</v>
      </c>
    </row>
    <row r="3699" spans="1:5" x14ac:dyDescent="0.25">
      <c r="A3699" t="s">
        <v>4180</v>
      </c>
      <c r="B3699" t="s">
        <v>14</v>
      </c>
      <c r="C3699" t="s">
        <v>14</v>
      </c>
      <c r="D3699" t="s">
        <v>69</v>
      </c>
      <c r="E3699" t="s">
        <v>497</v>
      </c>
    </row>
    <row r="3700" spans="1:5" x14ac:dyDescent="0.25">
      <c r="A3700" t="s">
        <v>4181</v>
      </c>
      <c r="B3700" t="s">
        <v>14</v>
      </c>
      <c r="C3700" t="s">
        <v>14</v>
      </c>
      <c r="D3700" t="s">
        <v>69</v>
      </c>
      <c r="E3700" t="s">
        <v>497</v>
      </c>
    </row>
    <row r="3701" spans="1:5" x14ac:dyDescent="0.25">
      <c r="A3701" t="s">
        <v>4182</v>
      </c>
      <c r="B3701" t="s">
        <v>14</v>
      </c>
      <c r="C3701" t="s">
        <v>14</v>
      </c>
      <c r="D3701" t="s">
        <v>69</v>
      </c>
      <c r="E3701" t="s">
        <v>497</v>
      </c>
    </row>
    <row r="3702" spans="1:5" x14ac:dyDescent="0.25">
      <c r="A3702" t="s">
        <v>4183</v>
      </c>
      <c r="B3702" t="s">
        <v>16</v>
      </c>
      <c r="C3702" t="s">
        <v>15</v>
      </c>
      <c r="D3702" t="s">
        <v>33</v>
      </c>
      <c r="E3702" t="s">
        <v>571</v>
      </c>
    </row>
    <row r="3703" spans="1:5" x14ac:dyDescent="0.25">
      <c r="A3703" t="s">
        <v>4184</v>
      </c>
      <c r="B3703" t="s">
        <v>16</v>
      </c>
      <c r="C3703" t="s">
        <v>15</v>
      </c>
      <c r="D3703" t="s">
        <v>33</v>
      </c>
      <c r="E3703" t="s">
        <v>499</v>
      </c>
    </row>
    <row r="3704" spans="1:5" x14ac:dyDescent="0.25">
      <c r="A3704" t="s">
        <v>4185</v>
      </c>
      <c r="B3704" t="s">
        <v>16</v>
      </c>
      <c r="C3704" t="s">
        <v>15</v>
      </c>
      <c r="D3704" t="s">
        <v>33</v>
      </c>
      <c r="E3704" t="s">
        <v>499</v>
      </c>
    </row>
    <row r="3705" spans="1:5" x14ac:dyDescent="0.25">
      <c r="A3705" t="s">
        <v>4186</v>
      </c>
      <c r="B3705" t="s">
        <v>20</v>
      </c>
      <c r="C3705" t="s">
        <v>19</v>
      </c>
      <c r="D3705" t="s">
        <v>33</v>
      </c>
      <c r="E3705" t="s">
        <v>502</v>
      </c>
    </row>
    <row r="3706" spans="1:5" x14ac:dyDescent="0.25">
      <c r="A3706" t="s">
        <v>4187</v>
      </c>
      <c r="B3706" t="s">
        <v>20</v>
      </c>
      <c r="C3706" t="s">
        <v>19</v>
      </c>
      <c r="D3706" t="s">
        <v>33</v>
      </c>
      <c r="E3706" t="s">
        <v>748</v>
      </c>
    </row>
    <row r="3707" spans="1:5" x14ac:dyDescent="0.25">
      <c r="A3707" t="s">
        <v>4188</v>
      </c>
      <c r="B3707" t="s">
        <v>20</v>
      </c>
      <c r="C3707" t="s">
        <v>19</v>
      </c>
      <c r="D3707" t="s">
        <v>33</v>
      </c>
      <c r="E3707" t="s">
        <v>502</v>
      </c>
    </row>
    <row r="3708" spans="1:5" x14ac:dyDescent="0.25">
      <c r="A3708" t="s">
        <v>4189</v>
      </c>
      <c r="B3708" t="s">
        <v>20</v>
      </c>
      <c r="C3708" t="s">
        <v>19</v>
      </c>
      <c r="D3708" t="s">
        <v>33</v>
      </c>
      <c r="E3708" t="s">
        <v>502</v>
      </c>
    </row>
    <row r="3709" spans="1:5" x14ac:dyDescent="0.25">
      <c r="A3709" t="s">
        <v>4190</v>
      </c>
      <c r="B3709" t="s">
        <v>20</v>
      </c>
      <c r="C3709" t="s">
        <v>21</v>
      </c>
      <c r="D3709" t="s">
        <v>33</v>
      </c>
      <c r="E3709" t="s">
        <v>750</v>
      </c>
    </row>
    <row r="3710" spans="1:5" x14ac:dyDescent="0.25">
      <c r="A3710" t="s">
        <v>4191</v>
      </c>
      <c r="B3710" t="s">
        <v>20</v>
      </c>
      <c r="C3710" t="s">
        <v>21</v>
      </c>
      <c r="D3710" t="s">
        <v>33</v>
      </c>
      <c r="E3710" t="s">
        <v>574</v>
      </c>
    </row>
    <row r="3711" spans="1:5" x14ac:dyDescent="0.25">
      <c r="A3711" t="s">
        <v>4192</v>
      </c>
      <c r="B3711" t="s">
        <v>20</v>
      </c>
      <c r="C3711" t="s">
        <v>21</v>
      </c>
      <c r="D3711" t="s">
        <v>33</v>
      </c>
      <c r="E3711" t="s">
        <v>752</v>
      </c>
    </row>
    <row r="3712" spans="1:5" x14ac:dyDescent="0.25">
      <c r="A3712" t="s">
        <v>4193</v>
      </c>
      <c r="B3712" t="s">
        <v>16</v>
      </c>
      <c r="C3712" t="s">
        <v>17</v>
      </c>
      <c r="D3712" t="s">
        <v>33</v>
      </c>
      <c r="E3712" t="s">
        <v>754</v>
      </c>
    </row>
    <row r="3713" spans="1:5" x14ac:dyDescent="0.25">
      <c r="A3713" t="s">
        <v>4194</v>
      </c>
      <c r="B3713" t="s">
        <v>20</v>
      </c>
      <c r="C3713" t="s">
        <v>19</v>
      </c>
      <c r="D3713" t="s">
        <v>33</v>
      </c>
      <c r="E3713" t="s">
        <v>502</v>
      </c>
    </row>
    <row r="3714" spans="1:5" x14ac:dyDescent="0.25">
      <c r="A3714" t="s">
        <v>4195</v>
      </c>
      <c r="B3714" t="s">
        <v>16</v>
      </c>
      <c r="C3714" t="s">
        <v>17</v>
      </c>
      <c r="D3714" t="s">
        <v>33</v>
      </c>
      <c r="E3714" t="s">
        <v>627</v>
      </c>
    </row>
    <row r="3715" spans="1:5" x14ac:dyDescent="0.25">
      <c r="A3715" t="s">
        <v>4196</v>
      </c>
      <c r="B3715" t="s">
        <v>16</v>
      </c>
      <c r="C3715" t="s">
        <v>17</v>
      </c>
      <c r="D3715" t="s">
        <v>33</v>
      </c>
      <c r="E3715" t="s">
        <v>627</v>
      </c>
    </row>
    <row r="3716" spans="1:5" x14ac:dyDescent="0.25">
      <c r="A3716" t="s">
        <v>4197</v>
      </c>
      <c r="B3716" t="s">
        <v>16</v>
      </c>
      <c r="C3716" t="s">
        <v>17</v>
      </c>
      <c r="D3716" t="s">
        <v>33</v>
      </c>
      <c r="E3716" t="s">
        <v>627</v>
      </c>
    </row>
    <row r="3717" spans="1:5" x14ac:dyDescent="0.25">
      <c r="A3717" t="s">
        <v>4198</v>
      </c>
      <c r="B3717" t="s">
        <v>16</v>
      </c>
      <c r="C3717" t="s">
        <v>17</v>
      </c>
      <c r="D3717" t="s">
        <v>33</v>
      </c>
      <c r="E3717" t="s">
        <v>627</v>
      </c>
    </row>
    <row r="3718" spans="1:5" x14ac:dyDescent="0.25">
      <c r="A3718" t="s">
        <v>4199</v>
      </c>
      <c r="B3718" t="s">
        <v>16</v>
      </c>
      <c r="C3718" t="s">
        <v>17</v>
      </c>
      <c r="D3718" t="s">
        <v>33</v>
      </c>
      <c r="E3718" t="s">
        <v>627</v>
      </c>
    </row>
    <row r="3719" spans="1:5" x14ac:dyDescent="0.25">
      <c r="A3719" t="s">
        <v>4200</v>
      </c>
      <c r="B3719" t="s">
        <v>16</v>
      </c>
      <c r="C3719" t="s">
        <v>17</v>
      </c>
      <c r="D3719" t="s">
        <v>33</v>
      </c>
      <c r="E3719" t="s">
        <v>627</v>
      </c>
    </row>
    <row r="3720" spans="1:5" x14ac:dyDescent="0.25">
      <c r="A3720" t="s">
        <v>4201</v>
      </c>
      <c r="B3720" t="s">
        <v>16</v>
      </c>
      <c r="C3720" t="s">
        <v>17</v>
      </c>
      <c r="D3720" t="s">
        <v>33</v>
      </c>
      <c r="E3720" t="s">
        <v>627</v>
      </c>
    </row>
    <row r="3721" spans="1:5" x14ac:dyDescent="0.25">
      <c r="A3721" t="s">
        <v>4202</v>
      </c>
      <c r="B3721" t="s">
        <v>16</v>
      </c>
      <c r="C3721" t="s">
        <v>17</v>
      </c>
      <c r="D3721" t="s">
        <v>33</v>
      </c>
      <c r="E3721" t="s">
        <v>627</v>
      </c>
    </row>
    <row r="3722" spans="1:5" x14ac:dyDescent="0.25">
      <c r="A3722" t="s">
        <v>4203</v>
      </c>
      <c r="B3722" t="s">
        <v>16</v>
      </c>
      <c r="C3722" t="s">
        <v>17</v>
      </c>
      <c r="D3722" t="s">
        <v>33</v>
      </c>
      <c r="E3722" t="s">
        <v>627</v>
      </c>
    </row>
    <row r="3723" spans="1:5" x14ac:dyDescent="0.25">
      <c r="A3723" t="s">
        <v>4204</v>
      </c>
      <c r="B3723" t="s">
        <v>16</v>
      </c>
      <c r="C3723" t="s">
        <v>17</v>
      </c>
      <c r="D3723" t="s">
        <v>33</v>
      </c>
      <c r="E3723" t="s">
        <v>627</v>
      </c>
    </row>
    <row r="3724" spans="1:5" x14ac:dyDescent="0.25">
      <c r="A3724" t="s">
        <v>4205</v>
      </c>
      <c r="B3724" t="s">
        <v>16</v>
      </c>
      <c r="C3724" t="s">
        <v>17</v>
      </c>
      <c r="D3724" t="s">
        <v>33</v>
      </c>
      <c r="E3724" t="s">
        <v>627</v>
      </c>
    </row>
    <row r="3725" spans="1:5" x14ac:dyDescent="0.25">
      <c r="A3725" t="s">
        <v>4206</v>
      </c>
      <c r="B3725" t="s">
        <v>16</v>
      </c>
      <c r="C3725" t="s">
        <v>17</v>
      </c>
      <c r="D3725" t="s">
        <v>33</v>
      </c>
      <c r="E3725" t="s">
        <v>627</v>
      </c>
    </row>
    <row r="3726" spans="1:5" x14ac:dyDescent="0.25">
      <c r="A3726" t="s">
        <v>4207</v>
      </c>
      <c r="B3726" t="s">
        <v>16</v>
      </c>
      <c r="C3726" t="s">
        <v>17</v>
      </c>
      <c r="D3726" t="s">
        <v>33</v>
      </c>
      <c r="E3726" t="s">
        <v>627</v>
      </c>
    </row>
    <row r="3727" spans="1:5" x14ac:dyDescent="0.25">
      <c r="A3727" t="s">
        <v>4208</v>
      </c>
      <c r="B3727" t="s">
        <v>16</v>
      </c>
      <c r="C3727" t="s">
        <v>17</v>
      </c>
      <c r="D3727" t="s">
        <v>33</v>
      </c>
      <c r="E3727" t="s">
        <v>627</v>
      </c>
    </row>
    <row r="3728" spans="1:5" x14ac:dyDescent="0.25">
      <c r="A3728" t="s">
        <v>4209</v>
      </c>
      <c r="B3728" t="s">
        <v>16</v>
      </c>
      <c r="C3728" t="s">
        <v>17</v>
      </c>
      <c r="D3728" t="s">
        <v>33</v>
      </c>
      <c r="E3728" t="s">
        <v>627</v>
      </c>
    </row>
    <row r="3729" spans="1:5" x14ac:dyDescent="0.25">
      <c r="A3729" t="s">
        <v>4211</v>
      </c>
      <c r="B3729" t="s">
        <v>14</v>
      </c>
      <c r="C3729" t="s">
        <v>14</v>
      </c>
      <c r="D3729" t="s">
        <v>34</v>
      </c>
      <c r="E3729" t="s">
        <v>520</v>
      </c>
    </row>
    <row r="3730" spans="1:5" x14ac:dyDescent="0.25">
      <c r="A3730" t="s">
        <v>4210</v>
      </c>
      <c r="B3730" t="s">
        <v>14</v>
      </c>
      <c r="C3730" t="s">
        <v>14</v>
      </c>
      <c r="D3730" t="s">
        <v>34</v>
      </c>
      <c r="E3730" t="s">
        <v>520</v>
      </c>
    </row>
    <row r="3731" spans="1:5" x14ac:dyDescent="0.25">
      <c r="A3731" t="s">
        <v>4212</v>
      </c>
      <c r="B3731" t="s">
        <v>14</v>
      </c>
      <c r="C3731" t="s">
        <v>14</v>
      </c>
      <c r="D3731" t="s">
        <v>34</v>
      </c>
      <c r="E3731" t="s">
        <v>520</v>
      </c>
    </row>
    <row r="3732" spans="1:5" x14ac:dyDescent="0.25">
      <c r="A3732" t="s">
        <v>43511</v>
      </c>
      <c r="B3732" t="s">
        <v>14</v>
      </c>
      <c r="C3732" t="s">
        <v>14</v>
      </c>
      <c r="D3732" t="s">
        <v>64</v>
      </c>
      <c r="E3732" t="s">
        <v>518</v>
      </c>
    </row>
    <row r="3733" spans="1:5" x14ac:dyDescent="0.25">
      <c r="A3733" t="s">
        <v>43512</v>
      </c>
      <c r="B3733" t="s">
        <v>14</v>
      </c>
      <c r="C3733" t="s">
        <v>14</v>
      </c>
      <c r="D3733" t="s">
        <v>64</v>
      </c>
      <c r="E3733" t="s">
        <v>518</v>
      </c>
    </row>
    <row r="3734" spans="1:5" x14ac:dyDescent="0.25">
      <c r="A3734" t="s">
        <v>43513</v>
      </c>
      <c r="B3734" t="s">
        <v>14</v>
      </c>
      <c r="C3734" t="s">
        <v>14</v>
      </c>
      <c r="D3734" t="s">
        <v>64</v>
      </c>
      <c r="E3734" t="s">
        <v>518</v>
      </c>
    </row>
    <row r="3735" spans="1:5" x14ac:dyDescent="0.25">
      <c r="A3735" t="s">
        <v>43514</v>
      </c>
      <c r="B3735" t="s">
        <v>14</v>
      </c>
      <c r="C3735" t="s">
        <v>14</v>
      </c>
      <c r="D3735" t="s">
        <v>64</v>
      </c>
      <c r="E3735" t="s">
        <v>518</v>
      </c>
    </row>
    <row r="3736" spans="1:5" x14ac:dyDescent="0.25">
      <c r="A3736" t="s">
        <v>43515</v>
      </c>
      <c r="B3736" t="s">
        <v>14</v>
      </c>
      <c r="C3736" t="s">
        <v>14</v>
      </c>
      <c r="D3736" t="s">
        <v>64</v>
      </c>
      <c r="E3736" t="s">
        <v>518</v>
      </c>
    </row>
    <row r="3737" spans="1:5" x14ac:dyDescent="0.25">
      <c r="A3737" t="s">
        <v>43516</v>
      </c>
      <c r="B3737" t="s">
        <v>14</v>
      </c>
      <c r="C3737" t="s">
        <v>14</v>
      </c>
      <c r="D3737" t="s">
        <v>64</v>
      </c>
      <c r="E3737" t="s">
        <v>683</v>
      </c>
    </row>
    <row r="3738" spans="1:5" x14ac:dyDescent="0.25">
      <c r="A3738" t="s">
        <v>43517</v>
      </c>
      <c r="B3738" t="s">
        <v>14</v>
      </c>
      <c r="C3738" t="s">
        <v>14</v>
      </c>
      <c r="D3738" t="s">
        <v>64</v>
      </c>
      <c r="E3738" t="s">
        <v>518</v>
      </c>
    </row>
    <row r="3739" spans="1:5" x14ac:dyDescent="0.25">
      <c r="A3739" t="s">
        <v>43518</v>
      </c>
      <c r="B3739" t="s">
        <v>14</v>
      </c>
      <c r="C3739" t="s">
        <v>14</v>
      </c>
      <c r="D3739" t="s">
        <v>64</v>
      </c>
      <c r="E3739" t="s">
        <v>520</v>
      </c>
    </row>
    <row r="3740" spans="1:5" x14ac:dyDescent="0.25">
      <c r="A3740" t="s">
        <v>4214</v>
      </c>
      <c r="B3740" t="s">
        <v>14</v>
      </c>
      <c r="C3740" t="s">
        <v>14</v>
      </c>
      <c r="D3740" t="s">
        <v>34</v>
      </c>
      <c r="E3740" t="s">
        <v>520</v>
      </c>
    </row>
    <row r="3741" spans="1:5" x14ac:dyDescent="0.25">
      <c r="A3741" t="s">
        <v>4213</v>
      </c>
      <c r="B3741" t="s">
        <v>14</v>
      </c>
      <c r="C3741" t="s">
        <v>14</v>
      </c>
      <c r="D3741" t="s">
        <v>34</v>
      </c>
      <c r="E3741" t="s">
        <v>520</v>
      </c>
    </row>
    <row r="3742" spans="1:5" x14ac:dyDescent="0.25">
      <c r="A3742" t="s">
        <v>4215</v>
      </c>
      <c r="B3742" t="s">
        <v>14</v>
      </c>
      <c r="C3742" t="s">
        <v>14</v>
      </c>
      <c r="D3742" t="s">
        <v>34</v>
      </c>
      <c r="E3742" t="s">
        <v>520</v>
      </c>
    </row>
    <row r="3743" spans="1:5" x14ac:dyDescent="0.25">
      <c r="A3743" t="s">
        <v>4216</v>
      </c>
      <c r="B3743" t="s">
        <v>14</v>
      </c>
      <c r="C3743" t="s">
        <v>14</v>
      </c>
      <c r="D3743" t="s">
        <v>34</v>
      </c>
      <c r="E3743" t="s">
        <v>520</v>
      </c>
    </row>
    <row r="3744" spans="1:5" x14ac:dyDescent="0.25">
      <c r="A3744" t="s">
        <v>4217</v>
      </c>
      <c r="B3744" t="s">
        <v>14</v>
      </c>
      <c r="C3744" t="s">
        <v>14</v>
      </c>
      <c r="D3744" t="s">
        <v>34</v>
      </c>
      <c r="E3744" t="s">
        <v>520</v>
      </c>
    </row>
    <row r="3745" spans="1:5" x14ac:dyDescent="0.25">
      <c r="A3745" t="s">
        <v>4218</v>
      </c>
      <c r="B3745" t="s">
        <v>14</v>
      </c>
      <c r="C3745" t="s">
        <v>14</v>
      </c>
      <c r="D3745" t="s">
        <v>34</v>
      </c>
      <c r="E3745" t="s">
        <v>520</v>
      </c>
    </row>
    <row r="3746" spans="1:5" x14ac:dyDescent="0.25">
      <c r="A3746" t="s">
        <v>4219</v>
      </c>
      <c r="B3746" t="s">
        <v>14</v>
      </c>
      <c r="C3746" t="s">
        <v>14</v>
      </c>
      <c r="D3746" t="s">
        <v>64</v>
      </c>
      <c r="E3746" t="s">
        <v>635</v>
      </c>
    </row>
    <row r="3747" spans="1:5" x14ac:dyDescent="0.25">
      <c r="A3747" t="s">
        <v>4221</v>
      </c>
      <c r="B3747" t="s">
        <v>14</v>
      </c>
      <c r="C3747" t="s">
        <v>14</v>
      </c>
      <c r="D3747" t="s">
        <v>34</v>
      </c>
      <c r="E3747" t="s">
        <v>520</v>
      </c>
    </row>
    <row r="3748" spans="1:5" x14ac:dyDescent="0.25">
      <c r="A3748" t="s">
        <v>4222</v>
      </c>
      <c r="B3748" t="s">
        <v>14</v>
      </c>
      <c r="C3748" t="s">
        <v>14</v>
      </c>
      <c r="D3748" t="s">
        <v>34</v>
      </c>
      <c r="E3748" t="s">
        <v>520</v>
      </c>
    </row>
    <row r="3749" spans="1:5" x14ac:dyDescent="0.25">
      <c r="A3749" t="s">
        <v>4220</v>
      </c>
      <c r="B3749" t="s">
        <v>14</v>
      </c>
      <c r="C3749" t="s">
        <v>14</v>
      </c>
      <c r="D3749" t="s">
        <v>34</v>
      </c>
      <c r="E3749" t="s">
        <v>520</v>
      </c>
    </row>
    <row r="3750" spans="1:5" x14ac:dyDescent="0.25">
      <c r="A3750" t="s">
        <v>4225</v>
      </c>
      <c r="B3750" t="s">
        <v>14</v>
      </c>
      <c r="C3750" t="s">
        <v>14</v>
      </c>
      <c r="D3750" t="s">
        <v>69</v>
      </c>
      <c r="E3750" t="s">
        <v>520</v>
      </c>
    </row>
    <row r="3751" spans="1:5" x14ac:dyDescent="0.25">
      <c r="A3751" t="s">
        <v>4226</v>
      </c>
      <c r="B3751" t="s">
        <v>14</v>
      </c>
      <c r="C3751" t="s">
        <v>14</v>
      </c>
      <c r="D3751" t="s">
        <v>69</v>
      </c>
      <c r="E3751" t="s">
        <v>520</v>
      </c>
    </row>
    <row r="3752" spans="1:5" x14ac:dyDescent="0.25">
      <c r="A3752" t="s">
        <v>4224</v>
      </c>
      <c r="B3752" t="s">
        <v>14</v>
      </c>
      <c r="C3752" t="s">
        <v>14</v>
      </c>
      <c r="D3752" t="s">
        <v>69</v>
      </c>
      <c r="E3752" t="s">
        <v>520</v>
      </c>
    </row>
    <row r="3753" spans="1:5" x14ac:dyDescent="0.25">
      <c r="A3753" t="s">
        <v>4223</v>
      </c>
      <c r="B3753" t="s">
        <v>14</v>
      </c>
      <c r="C3753" t="s">
        <v>14</v>
      </c>
      <c r="D3753" t="s">
        <v>69</v>
      </c>
      <c r="E3753" t="s">
        <v>520</v>
      </c>
    </row>
    <row r="3754" spans="1:5" x14ac:dyDescent="0.25">
      <c r="A3754" t="s">
        <v>4228</v>
      </c>
      <c r="B3754" t="s">
        <v>14</v>
      </c>
      <c r="C3754" t="s">
        <v>14</v>
      </c>
      <c r="D3754" t="s">
        <v>34</v>
      </c>
      <c r="E3754" t="s">
        <v>520</v>
      </c>
    </row>
    <row r="3755" spans="1:5" x14ac:dyDescent="0.25">
      <c r="A3755" t="s">
        <v>4227</v>
      </c>
      <c r="B3755" t="s">
        <v>14</v>
      </c>
      <c r="C3755" t="s">
        <v>14</v>
      </c>
      <c r="D3755" t="s">
        <v>34</v>
      </c>
      <c r="E3755" t="s">
        <v>520</v>
      </c>
    </row>
    <row r="3756" spans="1:5" x14ac:dyDescent="0.25">
      <c r="A3756" t="s">
        <v>4231</v>
      </c>
      <c r="B3756" t="s">
        <v>14</v>
      </c>
      <c r="C3756" t="s">
        <v>14</v>
      </c>
      <c r="D3756" t="s">
        <v>34</v>
      </c>
      <c r="E3756" t="s">
        <v>520</v>
      </c>
    </row>
    <row r="3757" spans="1:5" x14ac:dyDescent="0.25">
      <c r="A3757" t="s">
        <v>4230</v>
      </c>
      <c r="B3757" t="s">
        <v>14</v>
      </c>
      <c r="C3757" t="s">
        <v>14</v>
      </c>
      <c r="D3757" t="s">
        <v>34</v>
      </c>
      <c r="E3757" t="s">
        <v>520</v>
      </c>
    </row>
    <row r="3758" spans="1:5" x14ac:dyDescent="0.25">
      <c r="A3758" t="s">
        <v>4229</v>
      </c>
      <c r="B3758" t="s">
        <v>14</v>
      </c>
      <c r="C3758" t="s">
        <v>14</v>
      </c>
      <c r="D3758" t="s">
        <v>34</v>
      </c>
      <c r="E3758" t="s">
        <v>520</v>
      </c>
    </row>
    <row r="3759" spans="1:5" x14ac:dyDescent="0.25">
      <c r="A3759" t="s">
        <v>4233</v>
      </c>
      <c r="B3759" t="s">
        <v>14</v>
      </c>
      <c r="C3759" t="s">
        <v>14</v>
      </c>
      <c r="D3759" t="s">
        <v>64</v>
      </c>
      <c r="E3759" t="s">
        <v>517</v>
      </c>
    </row>
    <row r="3760" spans="1:5" x14ac:dyDescent="0.25">
      <c r="A3760" t="s">
        <v>4232</v>
      </c>
      <c r="B3760" t="s">
        <v>14</v>
      </c>
      <c r="C3760" t="s">
        <v>14</v>
      </c>
      <c r="D3760" t="s">
        <v>64</v>
      </c>
      <c r="E3760" t="s">
        <v>517</v>
      </c>
    </row>
    <row r="3761" spans="1:5" x14ac:dyDescent="0.25">
      <c r="A3761" t="s">
        <v>4235</v>
      </c>
      <c r="B3761" t="s">
        <v>14</v>
      </c>
      <c r="C3761" t="s">
        <v>14</v>
      </c>
      <c r="D3761" t="s">
        <v>34</v>
      </c>
      <c r="E3761" t="s">
        <v>520</v>
      </c>
    </row>
    <row r="3762" spans="1:5" x14ac:dyDescent="0.25">
      <c r="A3762" t="s">
        <v>4237</v>
      </c>
      <c r="B3762" t="s">
        <v>14</v>
      </c>
      <c r="C3762" t="s">
        <v>14</v>
      </c>
      <c r="D3762" t="s">
        <v>34</v>
      </c>
      <c r="E3762" t="s">
        <v>520</v>
      </c>
    </row>
    <row r="3763" spans="1:5" x14ac:dyDescent="0.25">
      <c r="A3763" t="s">
        <v>4234</v>
      </c>
      <c r="B3763" t="s">
        <v>14</v>
      </c>
      <c r="C3763" t="s">
        <v>14</v>
      </c>
      <c r="D3763" t="s">
        <v>34</v>
      </c>
      <c r="E3763" t="s">
        <v>520</v>
      </c>
    </row>
    <row r="3764" spans="1:5" x14ac:dyDescent="0.25">
      <c r="A3764" t="s">
        <v>4236</v>
      </c>
      <c r="B3764" t="s">
        <v>14</v>
      </c>
      <c r="C3764" t="s">
        <v>14</v>
      </c>
      <c r="D3764" t="s">
        <v>34</v>
      </c>
      <c r="E3764" t="s">
        <v>520</v>
      </c>
    </row>
    <row r="3765" spans="1:5" x14ac:dyDescent="0.25">
      <c r="A3765" t="s">
        <v>4239</v>
      </c>
      <c r="B3765" t="s">
        <v>14</v>
      </c>
      <c r="C3765" t="s">
        <v>14</v>
      </c>
      <c r="D3765" t="s">
        <v>34</v>
      </c>
      <c r="E3765" t="s">
        <v>520</v>
      </c>
    </row>
    <row r="3766" spans="1:5" x14ac:dyDescent="0.25">
      <c r="A3766" t="s">
        <v>4238</v>
      </c>
      <c r="B3766" t="s">
        <v>14</v>
      </c>
      <c r="C3766" t="s">
        <v>14</v>
      </c>
      <c r="D3766" t="s">
        <v>34</v>
      </c>
      <c r="E3766" t="s">
        <v>520</v>
      </c>
    </row>
    <row r="3767" spans="1:5" x14ac:dyDescent="0.25">
      <c r="A3767" t="s">
        <v>4242</v>
      </c>
      <c r="B3767" t="s">
        <v>14</v>
      </c>
      <c r="C3767" t="s">
        <v>14</v>
      </c>
      <c r="D3767" t="s">
        <v>34</v>
      </c>
      <c r="E3767" t="s">
        <v>520</v>
      </c>
    </row>
    <row r="3768" spans="1:5" x14ac:dyDescent="0.25">
      <c r="A3768" t="s">
        <v>4240</v>
      </c>
      <c r="B3768" t="s">
        <v>14</v>
      </c>
      <c r="C3768" t="s">
        <v>14</v>
      </c>
      <c r="D3768" t="s">
        <v>34</v>
      </c>
      <c r="E3768" t="s">
        <v>520</v>
      </c>
    </row>
    <row r="3769" spans="1:5" x14ac:dyDescent="0.25">
      <c r="A3769" t="s">
        <v>4241</v>
      </c>
      <c r="B3769" t="s">
        <v>14</v>
      </c>
      <c r="C3769" t="s">
        <v>14</v>
      </c>
      <c r="D3769" t="s">
        <v>34</v>
      </c>
      <c r="E3769" t="s">
        <v>520</v>
      </c>
    </row>
    <row r="3770" spans="1:5" x14ac:dyDescent="0.25">
      <c r="A3770" t="s">
        <v>4245</v>
      </c>
      <c r="B3770" t="s">
        <v>14</v>
      </c>
      <c r="C3770" t="s">
        <v>14</v>
      </c>
      <c r="D3770" t="s">
        <v>34</v>
      </c>
      <c r="E3770" t="s">
        <v>520</v>
      </c>
    </row>
    <row r="3771" spans="1:5" x14ac:dyDescent="0.25">
      <c r="A3771" t="s">
        <v>4244</v>
      </c>
      <c r="B3771" t="s">
        <v>14</v>
      </c>
      <c r="C3771" t="s">
        <v>14</v>
      </c>
      <c r="D3771" t="s">
        <v>34</v>
      </c>
      <c r="E3771" t="s">
        <v>520</v>
      </c>
    </row>
    <row r="3772" spans="1:5" x14ac:dyDescent="0.25">
      <c r="A3772" t="s">
        <v>4246</v>
      </c>
      <c r="B3772" t="s">
        <v>14</v>
      </c>
      <c r="C3772" t="s">
        <v>14</v>
      </c>
      <c r="D3772" t="s">
        <v>34</v>
      </c>
      <c r="E3772" t="s">
        <v>520</v>
      </c>
    </row>
    <row r="3773" spans="1:5" x14ac:dyDescent="0.25">
      <c r="A3773" t="s">
        <v>4243</v>
      </c>
      <c r="B3773" t="s">
        <v>14</v>
      </c>
      <c r="C3773" t="s">
        <v>14</v>
      </c>
      <c r="D3773" t="s">
        <v>34</v>
      </c>
      <c r="E3773" t="s">
        <v>520</v>
      </c>
    </row>
    <row r="3774" spans="1:5" x14ac:dyDescent="0.25">
      <c r="A3774" t="s">
        <v>4247</v>
      </c>
      <c r="B3774" t="s">
        <v>14</v>
      </c>
      <c r="C3774" t="s">
        <v>14</v>
      </c>
      <c r="D3774" t="s">
        <v>34</v>
      </c>
      <c r="E3774" t="s">
        <v>520</v>
      </c>
    </row>
    <row r="3775" spans="1:5" x14ac:dyDescent="0.25">
      <c r="A3775" t="s">
        <v>4248</v>
      </c>
      <c r="B3775" t="s">
        <v>14</v>
      </c>
      <c r="C3775" t="s">
        <v>14</v>
      </c>
      <c r="D3775" t="s">
        <v>34</v>
      </c>
      <c r="E3775" t="s">
        <v>520</v>
      </c>
    </row>
    <row r="3776" spans="1:5" x14ac:dyDescent="0.25">
      <c r="A3776" t="s">
        <v>4252</v>
      </c>
      <c r="B3776" t="s">
        <v>14</v>
      </c>
      <c r="C3776" t="s">
        <v>14</v>
      </c>
      <c r="D3776" t="s">
        <v>34</v>
      </c>
      <c r="E3776" t="s">
        <v>518</v>
      </c>
    </row>
    <row r="3777" spans="1:5" x14ac:dyDescent="0.25">
      <c r="A3777" t="s">
        <v>4249</v>
      </c>
      <c r="B3777" t="s">
        <v>14</v>
      </c>
      <c r="C3777" t="s">
        <v>14</v>
      </c>
      <c r="D3777" t="s">
        <v>34</v>
      </c>
      <c r="E3777" t="s">
        <v>518</v>
      </c>
    </row>
    <row r="3778" spans="1:5" x14ac:dyDescent="0.25">
      <c r="A3778" t="s">
        <v>4250</v>
      </c>
      <c r="B3778" t="s">
        <v>14</v>
      </c>
      <c r="C3778" t="s">
        <v>14</v>
      </c>
      <c r="D3778" t="s">
        <v>34</v>
      </c>
      <c r="E3778" t="s">
        <v>520</v>
      </c>
    </row>
    <row r="3779" spans="1:5" x14ac:dyDescent="0.25">
      <c r="A3779" t="s">
        <v>4251</v>
      </c>
      <c r="B3779" t="s">
        <v>14</v>
      </c>
      <c r="C3779" t="s">
        <v>14</v>
      </c>
      <c r="D3779" t="s">
        <v>34</v>
      </c>
      <c r="E3779" t="s">
        <v>520</v>
      </c>
    </row>
    <row r="3780" spans="1:5" x14ac:dyDescent="0.25">
      <c r="A3780" t="s">
        <v>4253</v>
      </c>
      <c r="B3780" t="s">
        <v>14</v>
      </c>
      <c r="C3780" t="s">
        <v>14</v>
      </c>
      <c r="D3780" t="s">
        <v>34</v>
      </c>
      <c r="E3780" t="s">
        <v>520</v>
      </c>
    </row>
    <row r="3781" spans="1:5" x14ac:dyDescent="0.25">
      <c r="A3781" t="s">
        <v>4254</v>
      </c>
      <c r="B3781" t="s">
        <v>14</v>
      </c>
      <c r="C3781" t="s">
        <v>14</v>
      </c>
      <c r="D3781" t="s">
        <v>34</v>
      </c>
      <c r="E3781" t="s">
        <v>520</v>
      </c>
    </row>
    <row r="3782" spans="1:5" x14ac:dyDescent="0.25">
      <c r="A3782" t="s">
        <v>4257</v>
      </c>
      <c r="B3782" t="s">
        <v>14</v>
      </c>
      <c r="C3782" t="s">
        <v>14</v>
      </c>
      <c r="D3782" t="s">
        <v>34</v>
      </c>
      <c r="E3782" t="s">
        <v>520</v>
      </c>
    </row>
    <row r="3783" spans="1:5" x14ac:dyDescent="0.25">
      <c r="A3783" t="s">
        <v>4255</v>
      </c>
      <c r="B3783" t="s">
        <v>14</v>
      </c>
      <c r="C3783" t="s">
        <v>14</v>
      </c>
      <c r="D3783" t="s">
        <v>34</v>
      </c>
      <c r="E3783" t="s">
        <v>518</v>
      </c>
    </row>
    <row r="3784" spans="1:5" x14ac:dyDescent="0.25">
      <c r="A3784" t="s">
        <v>4256</v>
      </c>
      <c r="B3784" t="s">
        <v>14</v>
      </c>
      <c r="C3784" t="s">
        <v>14</v>
      </c>
      <c r="D3784" t="s">
        <v>34</v>
      </c>
      <c r="E3784" t="s">
        <v>518</v>
      </c>
    </row>
    <row r="3785" spans="1:5" x14ac:dyDescent="0.25">
      <c r="A3785" t="s">
        <v>4258</v>
      </c>
      <c r="B3785" t="s">
        <v>14</v>
      </c>
      <c r="C3785" t="s">
        <v>14</v>
      </c>
      <c r="D3785" t="s">
        <v>34</v>
      </c>
      <c r="E3785" t="s">
        <v>520</v>
      </c>
    </row>
    <row r="3786" spans="1:5" x14ac:dyDescent="0.25">
      <c r="A3786" t="s">
        <v>4259</v>
      </c>
      <c r="B3786" t="s">
        <v>14</v>
      </c>
      <c r="C3786" t="s">
        <v>14</v>
      </c>
      <c r="D3786" t="s">
        <v>34</v>
      </c>
      <c r="E3786" t="s">
        <v>520</v>
      </c>
    </row>
    <row r="3787" spans="1:5" x14ac:dyDescent="0.25">
      <c r="A3787" t="s">
        <v>4260</v>
      </c>
      <c r="B3787" t="s">
        <v>14</v>
      </c>
      <c r="C3787" t="s">
        <v>14</v>
      </c>
      <c r="D3787" t="s">
        <v>34</v>
      </c>
      <c r="E3787" t="s">
        <v>520</v>
      </c>
    </row>
    <row r="3788" spans="1:5" x14ac:dyDescent="0.25">
      <c r="A3788" t="s">
        <v>4261</v>
      </c>
      <c r="B3788" t="s">
        <v>14</v>
      </c>
      <c r="C3788" t="s">
        <v>14</v>
      </c>
      <c r="D3788" t="s">
        <v>34</v>
      </c>
      <c r="E3788" t="s">
        <v>520</v>
      </c>
    </row>
    <row r="3789" spans="1:5" x14ac:dyDescent="0.25">
      <c r="A3789" t="s">
        <v>4262</v>
      </c>
      <c r="B3789" t="s">
        <v>14</v>
      </c>
      <c r="C3789" t="s">
        <v>14</v>
      </c>
      <c r="D3789" t="s">
        <v>34</v>
      </c>
      <c r="E3789" t="s">
        <v>520</v>
      </c>
    </row>
    <row r="3790" spans="1:5" x14ac:dyDescent="0.25">
      <c r="A3790" t="s">
        <v>4263</v>
      </c>
      <c r="B3790" t="s">
        <v>14</v>
      </c>
      <c r="C3790" t="s">
        <v>14</v>
      </c>
      <c r="D3790" t="s">
        <v>34</v>
      </c>
      <c r="E3790" t="s">
        <v>520</v>
      </c>
    </row>
    <row r="3791" spans="1:5" x14ac:dyDescent="0.25">
      <c r="A3791" t="s">
        <v>4264</v>
      </c>
      <c r="B3791" t="s">
        <v>14</v>
      </c>
      <c r="C3791" t="s">
        <v>14</v>
      </c>
      <c r="D3791" t="s">
        <v>34</v>
      </c>
      <c r="E3791" t="s">
        <v>520</v>
      </c>
    </row>
    <row r="3792" spans="1:5" x14ac:dyDescent="0.25">
      <c r="A3792" t="s">
        <v>4265</v>
      </c>
      <c r="B3792" t="s">
        <v>14</v>
      </c>
      <c r="C3792" t="s">
        <v>14</v>
      </c>
      <c r="D3792" t="s">
        <v>34</v>
      </c>
      <c r="E3792" t="s">
        <v>520</v>
      </c>
    </row>
    <row r="3793" spans="1:5" x14ac:dyDescent="0.25">
      <c r="A3793" t="s">
        <v>4266</v>
      </c>
      <c r="B3793" t="s">
        <v>14</v>
      </c>
      <c r="C3793" t="s">
        <v>14</v>
      </c>
      <c r="D3793" t="s">
        <v>34</v>
      </c>
      <c r="E3793" t="s">
        <v>520</v>
      </c>
    </row>
    <row r="3794" spans="1:5" x14ac:dyDescent="0.25">
      <c r="A3794" t="s">
        <v>4267</v>
      </c>
      <c r="B3794" t="s">
        <v>14</v>
      </c>
      <c r="C3794" t="s">
        <v>14</v>
      </c>
      <c r="D3794" t="s">
        <v>34</v>
      </c>
      <c r="E3794" t="s">
        <v>520</v>
      </c>
    </row>
    <row r="3795" spans="1:5" x14ac:dyDescent="0.25">
      <c r="A3795" t="s">
        <v>4268</v>
      </c>
      <c r="B3795" t="s">
        <v>14</v>
      </c>
      <c r="C3795" t="s">
        <v>14</v>
      </c>
      <c r="D3795" t="s">
        <v>34</v>
      </c>
      <c r="E3795" t="s">
        <v>520</v>
      </c>
    </row>
    <row r="3796" spans="1:5" x14ac:dyDescent="0.25">
      <c r="A3796" t="s">
        <v>4269</v>
      </c>
      <c r="B3796" t="s">
        <v>14</v>
      </c>
      <c r="C3796" t="s">
        <v>14</v>
      </c>
      <c r="D3796" t="s">
        <v>34</v>
      </c>
      <c r="E3796" t="s">
        <v>520</v>
      </c>
    </row>
    <row r="3797" spans="1:5" x14ac:dyDescent="0.25">
      <c r="A3797" t="s">
        <v>4270</v>
      </c>
      <c r="B3797" t="s">
        <v>14</v>
      </c>
      <c r="C3797" t="s">
        <v>14</v>
      </c>
      <c r="D3797" t="s">
        <v>34</v>
      </c>
      <c r="E3797" t="s">
        <v>520</v>
      </c>
    </row>
    <row r="3798" spans="1:5" x14ac:dyDescent="0.25">
      <c r="A3798" t="s">
        <v>4272</v>
      </c>
      <c r="B3798" t="s">
        <v>14</v>
      </c>
      <c r="C3798" t="s">
        <v>14</v>
      </c>
      <c r="D3798" t="s">
        <v>34</v>
      </c>
      <c r="E3798" t="s">
        <v>520</v>
      </c>
    </row>
    <row r="3799" spans="1:5" x14ac:dyDescent="0.25">
      <c r="A3799" t="s">
        <v>4271</v>
      </c>
      <c r="B3799" t="s">
        <v>14</v>
      </c>
      <c r="C3799" t="s">
        <v>14</v>
      </c>
      <c r="D3799" t="s">
        <v>34</v>
      </c>
      <c r="E3799" t="s">
        <v>520</v>
      </c>
    </row>
    <row r="3800" spans="1:5" x14ac:dyDescent="0.25">
      <c r="A3800" t="s">
        <v>4273</v>
      </c>
      <c r="B3800" t="s">
        <v>14</v>
      </c>
      <c r="C3800" t="s">
        <v>14</v>
      </c>
      <c r="D3800" t="s">
        <v>34</v>
      </c>
      <c r="E3800" t="s">
        <v>520</v>
      </c>
    </row>
    <row r="3801" spans="1:5" x14ac:dyDescent="0.25">
      <c r="A3801" t="s">
        <v>4275</v>
      </c>
      <c r="B3801" t="s">
        <v>14</v>
      </c>
      <c r="C3801" t="s">
        <v>14</v>
      </c>
      <c r="D3801" t="s">
        <v>34</v>
      </c>
      <c r="E3801" t="s">
        <v>520</v>
      </c>
    </row>
    <row r="3802" spans="1:5" x14ac:dyDescent="0.25">
      <c r="A3802" t="s">
        <v>4276</v>
      </c>
      <c r="B3802" t="s">
        <v>14</v>
      </c>
      <c r="C3802" t="s">
        <v>14</v>
      </c>
      <c r="D3802" t="s">
        <v>34</v>
      </c>
      <c r="E3802" t="s">
        <v>520</v>
      </c>
    </row>
    <row r="3803" spans="1:5" x14ac:dyDescent="0.25">
      <c r="A3803" t="s">
        <v>4274</v>
      </c>
      <c r="B3803" t="s">
        <v>14</v>
      </c>
      <c r="C3803" t="s">
        <v>14</v>
      </c>
      <c r="D3803" t="s">
        <v>34</v>
      </c>
      <c r="E3803" t="s">
        <v>520</v>
      </c>
    </row>
    <row r="3804" spans="1:5" x14ac:dyDescent="0.25">
      <c r="A3804" t="s">
        <v>4279</v>
      </c>
      <c r="B3804" t="s">
        <v>14</v>
      </c>
      <c r="C3804" t="s">
        <v>14</v>
      </c>
      <c r="D3804" t="s">
        <v>34</v>
      </c>
      <c r="E3804" t="s">
        <v>520</v>
      </c>
    </row>
    <row r="3805" spans="1:5" x14ac:dyDescent="0.25">
      <c r="A3805" t="s">
        <v>4278</v>
      </c>
      <c r="B3805" t="s">
        <v>14</v>
      </c>
      <c r="C3805" t="s">
        <v>14</v>
      </c>
      <c r="D3805" t="s">
        <v>34</v>
      </c>
      <c r="E3805" t="s">
        <v>520</v>
      </c>
    </row>
    <row r="3806" spans="1:5" x14ac:dyDescent="0.25">
      <c r="A3806" t="s">
        <v>4277</v>
      </c>
      <c r="B3806" t="s">
        <v>14</v>
      </c>
      <c r="C3806" t="s">
        <v>14</v>
      </c>
      <c r="D3806" t="s">
        <v>34</v>
      </c>
      <c r="E3806" t="s">
        <v>520</v>
      </c>
    </row>
    <row r="3807" spans="1:5" x14ac:dyDescent="0.25">
      <c r="A3807" t="s">
        <v>4280</v>
      </c>
      <c r="B3807" t="s">
        <v>14</v>
      </c>
      <c r="C3807" t="s">
        <v>14</v>
      </c>
      <c r="D3807" t="s">
        <v>34</v>
      </c>
      <c r="E3807" t="s">
        <v>520</v>
      </c>
    </row>
    <row r="3808" spans="1:5" x14ac:dyDescent="0.25">
      <c r="A3808" t="s">
        <v>4282</v>
      </c>
      <c r="B3808" t="s">
        <v>14</v>
      </c>
      <c r="C3808" t="s">
        <v>14</v>
      </c>
      <c r="D3808" t="s">
        <v>34</v>
      </c>
      <c r="E3808" t="s">
        <v>520</v>
      </c>
    </row>
    <row r="3809" spans="1:5" x14ac:dyDescent="0.25">
      <c r="A3809" t="s">
        <v>4281</v>
      </c>
      <c r="B3809" t="s">
        <v>14</v>
      </c>
      <c r="C3809" t="s">
        <v>14</v>
      </c>
      <c r="D3809" t="s">
        <v>34</v>
      </c>
      <c r="E3809" t="s">
        <v>520</v>
      </c>
    </row>
    <row r="3810" spans="1:5" x14ac:dyDescent="0.25">
      <c r="A3810" t="s">
        <v>4283</v>
      </c>
      <c r="B3810" t="s">
        <v>14</v>
      </c>
      <c r="C3810" t="s">
        <v>14</v>
      </c>
      <c r="D3810" t="s">
        <v>34</v>
      </c>
      <c r="E3810" t="s">
        <v>520</v>
      </c>
    </row>
    <row r="3811" spans="1:5" x14ac:dyDescent="0.25">
      <c r="A3811" t="s">
        <v>4284</v>
      </c>
      <c r="B3811" t="s">
        <v>14</v>
      </c>
      <c r="C3811" t="s">
        <v>14</v>
      </c>
      <c r="D3811" t="s">
        <v>34</v>
      </c>
      <c r="E3811" t="s">
        <v>520</v>
      </c>
    </row>
    <row r="3812" spans="1:5" x14ac:dyDescent="0.25">
      <c r="A3812" t="s">
        <v>4285</v>
      </c>
      <c r="B3812" t="s">
        <v>14</v>
      </c>
      <c r="C3812" t="s">
        <v>14</v>
      </c>
      <c r="D3812" t="s">
        <v>34</v>
      </c>
      <c r="E3812" t="s">
        <v>520</v>
      </c>
    </row>
    <row r="3813" spans="1:5" x14ac:dyDescent="0.25">
      <c r="A3813" t="s">
        <v>4286</v>
      </c>
      <c r="B3813" t="s">
        <v>14</v>
      </c>
      <c r="C3813" t="s">
        <v>14</v>
      </c>
      <c r="D3813" t="s">
        <v>64</v>
      </c>
      <c r="E3813" t="s">
        <v>517</v>
      </c>
    </row>
    <row r="3814" spans="1:5" x14ac:dyDescent="0.25">
      <c r="A3814" t="s">
        <v>4288</v>
      </c>
      <c r="B3814" t="s">
        <v>14</v>
      </c>
      <c r="C3814" t="s">
        <v>14</v>
      </c>
      <c r="D3814" t="s">
        <v>34</v>
      </c>
      <c r="E3814" t="s">
        <v>520</v>
      </c>
    </row>
    <row r="3815" spans="1:5" x14ac:dyDescent="0.25">
      <c r="A3815" t="s">
        <v>4289</v>
      </c>
      <c r="B3815" t="s">
        <v>14</v>
      </c>
      <c r="C3815" t="s">
        <v>14</v>
      </c>
      <c r="D3815" t="s">
        <v>34</v>
      </c>
      <c r="E3815" t="s">
        <v>520</v>
      </c>
    </row>
    <row r="3816" spans="1:5" x14ac:dyDescent="0.25">
      <c r="A3816" t="s">
        <v>4287</v>
      </c>
      <c r="B3816" t="s">
        <v>14</v>
      </c>
      <c r="C3816" t="s">
        <v>14</v>
      </c>
      <c r="D3816" t="s">
        <v>34</v>
      </c>
      <c r="E3816" t="s">
        <v>520</v>
      </c>
    </row>
    <row r="3817" spans="1:5" x14ac:dyDescent="0.25">
      <c r="A3817" t="s">
        <v>4290</v>
      </c>
      <c r="B3817" t="s">
        <v>14</v>
      </c>
      <c r="C3817" t="s">
        <v>14</v>
      </c>
      <c r="D3817" t="s">
        <v>34</v>
      </c>
      <c r="E3817" t="s">
        <v>520</v>
      </c>
    </row>
    <row r="3818" spans="1:5" x14ac:dyDescent="0.25">
      <c r="A3818" t="s">
        <v>4291</v>
      </c>
      <c r="B3818" t="s">
        <v>14</v>
      </c>
      <c r="C3818" t="s">
        <v>14</v>
      </c>
      <c r="D3818" t="s">
        <v>34</v>
      </c>
      <c r="E3818" t="s">
        <v>520</v>
      </c>
    </row>
    <row r="3819" spans="1:5" x14ac:dyDescent="0.25">
      <c r="A3819" t="s">
        <v>4292</v>
      </c>
      <c r="B3819" t="s">
        <v>14</v>
      </c>
      <c r="C3819" t="s">
        <v>14</v>
      </c>
      <c r="D3819" t="s">
        <v>34</v>
      </c>
      <c r="E3819" t="s">
        <v>520</v>
      </c>
    </row>
    <row r="3820" spans="1:5" x14ac:dyDescent="0.25">
      <c r="A3820" t="s">
        <v>4294</v>
      </c>
      <c r="B3820" t="s">
        <v>14</v>
      </c>
      <c r="C3820" t="s">
        <v>14</v>
      </c>
      <c r="D3820" t="s">
        <v>64</v>
      </c>
      <c r="E3820" t="s">
        <v>520</v>
      </c>
    </row>
    <row r="3821" spans="1:5" x14ac:dyDescent="0.25">
      <c r="A3821" t="s">
        <v>4293</v>
      </c>
      <c r="B3821" t="s">
        <v>14</v>
      </c>
      <c r="C3821" t="s">
        <v>14</v>
      </c>
      <c r="D3821" t="s">
        <v>64</v>
      </c>
      <c r="E3821" t="s">
        <v>517</v>
      </c>
    </row>
    <row r="3822" spans="1:5" x14ac:dyDescent="0.25">
      <c r="A3822" t="s">
        <v>4296</v>
      </c>
      <c r="B3822" t="s">
        <v>14</v>
      </c>
      <c r="C3822" t="s">
        <v>14</v>
      </c>
      <c r="D3822" t="s">
        <v>34</v>
      </c>
      <c r="E3822" t="s">
        <v>520</v>
      </c>
    </row>
    <row r="3823" spans="1:5" x14ac:dyDescent="0.25">
      <c r="A3823" t="s">
        <v>4295</v>
      </c>
      <c r="B3823" t="s">
        <v>14</v>
      </c>
      <c r="C3823" t="s">
        <v>14</v>
      </c>
      <c r="D3823" t="s">
        <v>34</v>
      </c>
      <c r="E3823" t="s">
        <v>520</v>
      </c>
    </row>
    <row r="3824" spans="1:5" x14ac:dyDescent="0.25">
      <c r="A3824" t="s">
        <v>4298</v>
      </c>
      <c r="B3824" t="s">
        <v>14</v>
      </c>
      <c r="C3824" t="s">
        <v>14</v>
      </c>
      <c r="D3824" t="s">
        <v>34</v>
      </c>
      <c r="E3824" t="s">
        <v>520</v>
      </c>
    </row>
    <row r="3825" spans="1:5" x14ac:dyDescent="0.25">
      <c r="A3825" t="s">
        <v>4299</v>
      </c>
      <c r="B3825" t="s">
        <v>14</v>
      </c>
      <c r="C3825" t="s">
        <v>14</v>
      </c>
      <c r="D3825" t="s">
        <v>34</v>
      </c>
      <c r="E3825" t="s">
        <v>520</v>
      </c>
    </row>
    <row r="3826" spans="1:5" x14ac:dyDescent="0.25">
      <c r="A3826" t="s">
        <v>4297</v>
      </c>
      <c r="B3826" t="s">
        <v>14</v>
      </c>
      <c r="C3826" t="s">
        <v>14</v>
      </c>
      <c r="D3826" t="s">
        <v>34</v>
      </c>
      <c r="E3826" t="s">
        <v>520</v>
      </c>
    </row>
    <row r="3827" spans="1:5" x14ac:dyDescent="0.25">
      <c r="A3827" t="s">
        <v>4300</v>
      </c>
      <c r="B3827" t="s">
        <v>14</v>
      </c>
      <c r="C3827" t="s">
        <v>14</v>
      </c>
      <c r="D3827" t="s">
        <v>34</v>
      </c>
      <c r="E3827" t="s">
        <v>518</v>
      </c>
    </row>
    <row r="3828" spans="1:5" x14ac:dyDescent="0.25">
      <c r="A3828" t="s">
        <v>4301</v>
      </c>
      <c r="B3828" t="s">
        <v>14</v>
      </c>
      <c r="C3828" t="s">
        <v>14</v>
      </c>
      <c r="D3828" t="s">
        <v>34</v>
      </c>
      <c r="E3828" t="s">
        <v>520</v>
      </c>
    </row>
    <row r="3829" spans="1:5" x14ac:dyDescent="0.25">
      <c r="A3829" t="s">
        <v>4303</v>
      </c>
      <c r="B3829" t="s">
        <v>14</v>
      </c>
      <c r="C3829" t="s">
        <v>14</v>
      </c>
      <c r="D3829" t="s">
        <v>34</v>
      </c>
      <c r="E3829" t="s">
        <v>520</v>
      </c>
    </row>
    <row r="3830" spans="1:5" x14ac:dyDescent="0.25">
      <c r="A3830" t="s">
        <v>4302</v>
      </c>
      <c r="B3830" t="s">
        <v>14</v>
      </c>
      <c r="C3830" t="s">
        <v>14</v>
      </c>
      <c r="D3830" t="s">
        <v>34</v>
      </c>
      <c r="E3830" t="s">
        <v>520</v>
      </c>
    </row>
    <row r="3831" spans="1:5" x14ac:dyDescent="0.25">
      <c r="A3831" t="s">
        <v>4304</v>
      </c>
      <c r="B3831" t="s">
        <v>14</v>
      </c>
      <c r="C3831" t="s">
        <v>14</v>
      </c>
      <c r="D3831" t="s">
        <v>34</v>
      </c>
      <c r="E3831" t="s">
        <v>520</v>
      </c>
    </row>
    <row r="3832" spans="1:5" x14ac:dyDescent="0.25">
      <c r="A3832" t="s">
        <v>4306</v>
      </c>
      <c r="B3832" t="s">
        <v>14</v>
      </c>
      <c r="C3832" t="s">
        <v>14</v>
      </c>
      <c r="D3832" t="s">
        <v>34</v>
      </c>
      <c r="E3832" t="s">
        <v>520</v>
      </c>
    </row>
    <row r="3833" spans="1:5" x14ac:dyDescent="0.25">
      <c r="A3833" t="s">
        <v>4305</v>
      </c>
      <c r="B3833" t="s">
        <v>14</v>
      </c>
      <c r="C3833" t="s">
        <v>14</v>
      </c>
      <c r="D3833" t="s">
        <v>34</v>
      </c>
      <c r="E3833" t="s">
        <v>520</v>
      </c>
    </row>
    <row r="3834" spans="1:5" x14ac:dyDescent="0.25">
      <c r="A3834" t="s">
        <v>4308</v>
      </c>
      <c r="B3834" t="s">
        <v>14</v>
      </c>
      <c r="C3834" t="s">
        <v>14</v>
      </c>
      <c r="D3834" t="s">
        <v>34</v>
      </c>
      <c r="E3834" t="s">
        <v>520</v>
      </c>
    </row>
    <row r="3835" spans="1:5" x14ac:dyDescent="0.25">
      <c r="A3835" t="s">
        <v>4309</v>
      </c>
      <c r="B3835" t="s">
        <v>14</v>
      </c>
      <c r="C3835" t="s">
        <v>14</v>
      </c>
      <c r="D3835" t="s">
        <v>34</v>
      </c>
      <c r="E3835" t="s">
        <v>520</v>
      </c>
    </row>
    <row r="3836" spans="1:5" x14ac:dyDescent="0.25">
      <c r="A3836" t="s">
        <v>4307</v>
      </c>
      <c r="B3836" t="s">
        <v>14</v>
      </c>
      <c r="C3836" t="s">
        <v>14</v>
      </c>
      <c r="D3836" t="s">
        <v>34</v>
      </c>
      <c r="E3836" t="s">
        <v>520</v>
      </c>
    </row>
    <row r="3837" spans="1:5" x14ac:dyDescent="0.25">
      <c r="A3837" t="s">
        <v>4310</v>
      </c>
      <c r="B3837" t="s">
        <v>14</v>
      </c>
      <c r="C3837" t="s">
        <v>14</v>
      </c>
      <c r="D3837" t="s">
        <v>34</v>
      </c>
      <c r="E3837" t="s">
        <v>520</v>
      </c>
    </row>
    <row r="3838" spans="1:5" x14ac:dyDescent="0.25">
      <c r="A3838" t="s">
        <v>4312</v>
      </c>
      <c r="B3838" t="s">
        <v>14</v>
      </c>
      <c r="C3838" t="s">
        <v>14</v>
      </c>
      <c r="D3838" t="s">
        <v>34</v>
      </c>
      <c r="E3838" t="s">
        <v>520</v>
      </c>
    </row>
    <row r="3839" spans="1:5" x14ac:dyDescent="0.25">
      <c r="A3839" t="s">
        <v>4311</v>
      </c>
      <c r="B3839" t="s">
        <v>14</v>
      </c>
      <c r="C3839" t="s">
        <v>14</v>
      </c>
      <c r="D3839" t="s">
        <v>34</v>
      </c>
      <c r="E3839" t="s">
        <v>520</v>
      </c>
    </row>
    <row r="3840" spans="1:5" x14ac:dyDescent="0.25">
      <c r="A3840" t="s">
        <v>4315</v>
      </c>
      <c r="B3840" t="s">
        <v>14</v>
      </c>
      <c r="C3840" t="s">
        <v>14</v>
      </c>
      <c r="D3840" t="s">
        <v>34</v>
      </c>
      <c r="E3840" t="s">
        <v>520</v>
      </c>
    </row>
    <row r="3841" spans="1:5" x14ac:dyDescent="0.25">
      <c r="A3841" t="s">
        <v>4314</v>
      </c>
      <c r="B3841" t="s">
        <v>14</v>
      </c>
      <c r="C3841" t="s">
        <v>14</v>
      </c>
      <c r="D3841" t="s">
        <v>34</v>
      </c>
      <c r="E3841" t="s">
        <v>520</v>
      </c>
    </row>
    <row r="3842" spans="1:5" x14ac:dyDescent="0.25">
      <c r="A3842" t="s">
        <v>4313</v>
      </c>
      <c r="B3842" t="s">
        <v>14</v>
      </c>
      <c r="C3842" t="s">
        <v>14</v>
      </c>
      <c r="D3842" t="s">
        <v>34</v>
      </c>
      <c r="E3842" t="s">
        <v>520</v>
      </c>
    </row>
    <row r="3843" spans="1:5" x14ac:dyDescent="0.25">
      <c r="A3843" t="s">
        <v>4316</v>
      </c>
      <c r="B3843" t="s">
        <v>14</v>
      </c>
      <c r="C3843" t="s">
        <v>14</v>
      </c>
      <c r="D3843" t="s">
        <v>34</v>
      </c>
      <c r="E3843" t="s">
        <v>520</v>
      </c>
    </row>
    <row r="3844" spans="1:5" x14ac:dyDescent="0.25">
      <c r="A3844" t="s">
        <v>4317</v>
      </c>
      <c r="B3844" t="s">
        <v>14</v>
      </c>
      <c r="C3844" t="s">
        <v>14</v>
      </c>
      <c r="D3844" t="s">
        <v>34</v>
      </c>
      <c r="E3844" t="s">
        <v>520</v>
      </c>
    </row>
    <row r="3845" spans="1:5" x14ac:dyDescent="0.25">
      <c r="A3845" t="s">
        <v>4318</v>
      </c>
      <c r="B3845" t="s">
        <v>14</v>
      </c>
      <c r="C3845" t="s">
        <v>14</v>
      </c>
      <c r="D3845" t="s">
        <v>34</v>
      </c>
      <c r="E3845" t="s">
        <v>520</v>
      </c>
    </row>
    <row r="3846" spans="1:5" x14ac:dyDescent="0.25">
      <c r="A3846" t="s">
        <v>4319</v>
      </c>
      <c r="B3846" t="s">
        <v>14</v>
      </c>
      <c r="C3846" t="s">
        <v>14</v>
      </c>
      <c r="D3846" t="s">
        <v>34</v>
      </c>
      <c r="E3846" t="s">
        <v>520</v>
      </c>
    </row>
    <row r="3847" spans="1:5" x14ac:dyDescent="0.25">
      <c r="A3847" t="s">
        <v>4320</v>
      </c>
      <c r="B3847" t="s">
        <v>14</v>
      </c>
      <c r="C3847" t="s">
        <v>14</v>
      </c>
      <c r="D3847" t="s">
        <v>34</v>
      </c>
      <c r="E3847" t="s">
        <v>520</v>
      </c>
    </row>
    <row r="3848" spans="1:5" x14ac:dyDescent="0.25">
      <c r="A3848" t="s">
        <v>4321</v>
      </c>
      <c r="B3848" t="s">
        <v>14</v>
      </c>
      <c r="C3848" t="s">
        <v>14</v>
      </c>
      <c r="D3848" t="s">
        <v>34</v>
      </c>
      <c r="E3848" t="s">
        <v>520</v>
      </c>
    </row>
    <row r="3849" spans="1:5" x14ac:dyDescent="0.25">
      <c r="A3849" t="s">
        <v>4324</v>
      </c>
      <c r="B3849" t="s">
        <v>14</v>
      </c>
      <c r="C3849" t="s">
        <v>14</v>
      </c>
      <c r="D3849" t="s">
        <v>34</v>
      </c>
      <c r="E3849" t="s">
        <v>520</v>
      </c>
    </row>
    <row r="3850" spans="1:5" x14ac:dyDescent="0.25">
      <c r="A3850" t="s">
        <v>4322</v>
      </c>
      <c r="B3850" t="s">
        <v>14</v>
      </c>
      <c r="C3850" t="s">
        <v>14</v>
      </c>
      <c r="D3850" t="s">
        <v>34</v>
      </c>
      <c r="E3850" t="s">
        <v>520</v>
      </c>
    </row>
    <row r="3851" spans="1:5" x14ac:dyDescent="0.25">
      <c r="A3851" t="s">
        <v>4323</v>
      </c>
      <c r="B3851" t="s">
        <v>14</v>
      </c>
      <c r="C3851" t="s">
        <v>14</v>
      </c>
      <c r="D3851" t="s">
        <v>34</v>
      </c>
      <c r="E3851" t="s">
        <v>520</v>
      </c>
    </row>
    <row r="3852" spans="1:5" x14ac:dyDescent="0.25">
      <c r="A3852" t="s">
        <v>4327</v>
      </c>
      <c r="B3852" t="s">
        <v>14</v>
      </c>
      <c r="C3852" t="s">
        <v>14</v>
      </c>
      <c r="D3852" t="s">
        <v>34</v>
      </c>
      <c r="E3852" t="s">
        <v>520</v>
      </c>
    </row>
    <row r="3853" spans="1:5" x14ac:dyDescent="0.25">
      <c r="A3853" t="s">
        <v>4325</v>
      </c>
      <c r="B3853" t="s">
        <v>14</v>
      </c>
      <c r="C3853" t="s">
        <v>14</v>
      </c>
      <c r="D3853" t="s">
        <v>34</v>
      </c>
      <c r="E3853" t="s">
        <v>520</v>
      </c>
    </row>
    <row r="3854" spans="1:5" x14ac:dyDescent="0.25">
      <c r="A3854" t="s">
        <v>4326</v>
      </c>
      <c r="B3854" t="s">
        <v>14</v>
      </c>
      <c r="C3854" t="s">
        <v>14</v>
      </c>
      <c r="D3854" t="s">
        <v>34</v>
      </c>
      <c r="E3854" t="s">
        <v>520</v>
      </c>
    </row>
    <row r="3855" spans="1:5" x14ac:dyDescent="0.25">
      <c r="A3855" t="s">
        <v>43519</v>
      </c>
      <c r="B3855" t="s">
        <v>14</v>
      </c>
      <c r="C3855" t="s">
        <v>14</v>
      </c>
      <c r="D3855" t="s">
        <v>64</v>
      </c>
      <c r="E3855" t="s">
        <v>43021</v>
      </c>
    </row>
    <row r="3856" spans="1:5" x14ac:dyDescent="0.25">
      <c r="A3856" t="s">
        <v>43520</v>
      </c>
      <c r="B3856" t="s">
        <v>14</v>
      </c>
      <c r="C3856" t="s">
        <v>14</v>
      </c>
      <c r="D3856" t="s">
        <v>64</v>
      </c>
      <c r="E3856" t="s">
        <v>520</v>
      </c>
    </row>
    <row r="3857" spans="1:5" x14ac:dyDescent="0.25">
      <c r="A3857" t="s">
        <v>43521</v>
      </c>
      <c r="B3857" t="s">
        <v>14</v>
      </c>
      <c r="C3857" t="s">
        <v>14</v>
      </c>
      <c r="D3857" t="s">
        <v>64</v>
      </c>
      <c r="E3857" t="s">
        <v>520</v>
      </c>
    </row>
    <row r="3858" spans="1:5" x14ac:dyDescent="0.25">
      <c r="A3858" t="s">
        <v>4328</v>
      </c>
      <c r="B3858" t="s">
        <v>20</v>
      </c>
      <c r="C3858" t="s">
        <v>19</v>
      </c>
      <c r="D3858" t="s">
        <v>33</v>
      </c>
      <c r="E3858" t="s">
        <v>756</v>
      </c>
    </row>
    <row r="3859" spans="1:5" x14ac:dyDescent="0.25">
      <c r="A3859" t="s">
        <v>4329</v>
      </c>
      <c r="B3859" t="s">
        <v>14</v>
      </c>
      <c r="C3859" t="s">
        <v>14</v>
      </c>
      <c r="D3859" t="s">
        <v>34</v>
      </c>
      <c r="E3859" t="s">
        <v>520</v>
      </c>
    </row>
    <row r="3860" spans="1:5" x14ac:dyDescent="0.25">
      <c r="A3860" t="s">
        <v>4330</v>
      </c>
      <c r="B3860" t="s">
        <v>14</v>
      </c>
      <c r="C3860" t="s">
        <v>14</v>
      </c>
      <c r="D3860" t="s">
        <v>34</v>
      </c>
      <c r="E3860" t="s">
        <v>520</v>
      </c>
    </row>
    <row r="3861" spans="1:5" x14ac:dyDescent="0.25">
      <c r="A3861" t="s">
        <v>4332</v>
      </c>
      <c r="B3861" t="s">
        <v>14</v>
      </c>
      <c r="C3861" t="s">
        <v>14</v>
      </c>
      <c r="D3861" t="s">
        <v>64</v>
      </c>
      <c r="E3861" t="s">
        <v>517</v>
      </c>
    </row>
    <row r="3862" spans="1:5" x14ac:dyDescent="0.25">
      <c r="A3862" t="s">
        <v>4331</v>
      </c>
      <c r="B3862" t="s">
        <v>14</v>
      </c>
      <c r="C3862" t="s">
        <v>14</v>
      </c>
      <c r="D3862" t="s">
        <v>64</v>
      </c>
      <c r="E3862" t="s">
        <v>517</v>
      </c>
    </row>
    <row r="3863" spans="1:5" x14ac:dyDescent="0.25">
      <c r="A3863" t="s">
        <v>4334</v>
      </c>
      <c r="B3863" t="s">
        <v>14</v>
      </c>
      <c r="C3863" t="s">
        <v>14</v>
      </c>
      <c r="D3863" t="s">
        <v>34</v>
      </c>
      <c r="E3863" t="s">
        <v>520</v>
      </c>
    </row>
    <row r="3864" spans="1:5" x14ac:dyDescent="0.25">
      <c r="A3864" t="s">
        <v>4333</v>
      </c>
      <c r="B3864" t="s">
        <v>14</v>
      </c>
      <c r="C3864" t="s">
        <v>14</v>
      </c>
      <c r="D3864" t="s">
        <v>34</v>
      </c>
      <c r="E3864" t="s">
        <v>520</v>
      </c>
    </row>
    <row r="3865" spans="1:5" x14ac:dyDescent="0.25">
      <c r="A3865" t="s">
        <v>4335</v>
      </c>
      <c r="B3865" t="s">
        <v>14</v>
      </c>
      <c r="C3865" t="s">
        <v>14</v>
      </c>
      <c r="D3865" t="s">
        <v>34</v>
      </c>
      <c r="E3865" t="s">
        <v>520</v>
      </c>
    </row>
    <row r="3866" spans="1:5" x14ac:dyDescent="0.25">
      <c r="A3866" t="s">
        <v>4336</v>
      </c>
      <c r="B3866" t="s">
        <v>14</v>
      </c>
      <c r="C3866" t="s">
        <v>14</v>
      </c>
      <c r="D3866" t="s">
        <v>34</v>
      </c>
      <c r="E3866" t="s">
        <v>520</v>
      </c>
    </row>
    <row r="3867" spans="1:5" x14ac:dyDescent="0.25">
      <c r="A3867" t="s">
        <v>4337</v>
      </c>
      <c r="B3867" t="s">
        <v>14</v>
      </c>
      <c r="C3867" t="s">
        <v>14</v>
      </c>
      <c r="D3867" t="s">
        <v>34</v>
      </c>
      <c r="E3867" t="s">
        <v>520</v>
      </c>
    </row>
    <row r="3868" spans="1:5" x14ac:dyDescent="0.25">
      <c r="A3868" t="s">
        <v>4338</v>
      </c>
      <c r="B3868" t="s">
        <v>14</v>
      </c>
      <c r="C3868" t="s">
        <v>14</v>
      </c>
      <c r="D3868" t="s">
        <v>34</v>
      </c>
      <c r="E3868" t="s">
        <v>520</v>
      </c>
    </row>
    <row r="3869" spans="1:5" x14ac:dyDescent="0.25">
      <c r="A3869" t="s">
        <v>4339</v>
      </c>
      <c r="B3869" t="s">
        <v>20</v>
      </c>
      <c r="C3869" t="s">
        <v>19</v>
      </c>
      <c r="D3869" t="s">
        <v>33</v>
      </c>
      <c r="E3869" t="s">
        <v>748</v>
      </c>
    </row>
    <row r="3870" spans="1:5" x14ac:dyDescent="0.25">
      <c r="A3870" t="s">
        <v>4340</v>
      </c>
      <c r="B3870" t="s">
        <v>14</v>
      </c>
      <c r="C3870" t="s">
        <v>14</v>
      </c>
      <c r="D3870" t="s">
        <v>64</v>
      </c>
      <c r="E3870" t="s">
        <v>517</v>
      </c>
    </row>
    <row r="3871" spans="1:5" x14ac:dyDescent="0.25">
      <c r="A3871" t="s">
        <v>4341</v>
      </c>
      <c r="B3871" t="s">
        <v>14</v>
      </c>
      <c r="C3871" t="s">
        <v>14</v>
      </c>
      <c r="D3871" t="s">
        <v>64</v>
      </c>
      <c r="E3871" t="s">
        <v>517</v>
      </c>
    </row>
    <row r="3872" spans="1:5" x14ac:dyDescent="0.25">
      <c r="A3872" t="s">
        <v>4343</v>
      </c>
      <c r="B3872" t="s">
        <v>14</v>
      </c>
      <c r="C3872" t="s">
        <v>14</v>
      </c>
      <c r="D3872" t="s">
        <v>64</v>
      </c>
      <c r="E3872" t="s">
        <v>517</v>
      </c>
    </row>
    <row r="3873" spans="1:5" x14ac:dyDescent="0.25">
      <c r="A3873" t="s">
        <v>4342</v>
      </c>
      <c r="B3873" t="s">
        <v>14</v>
      </c>
      <c r="C3873" t="s">
        <v>14</v>
      </c>
      <c r="D3873" t="s">
        <v>64</v>
      </c>
      <c r="E3873" t="s">
        <v>517</v>
      </c>
    </row>
    <row r="3874" spans="1:5" x14ac:dyDescent="0.25">
      <c r="A3874" t="s">
        <v>4345</v>
      </c>
      <c r="B3874" t="s">
        <v>14</v>
      </c>
      <c r="C3874" t="s">
        <v>14</v>
      </c>
      <c r="D3874" t="s">
        <v>34</v>
      </c>
      <c r="E3874" t="s">
        <v>520</v>
      </c>
    </row>
    <row r="3875" spans="1:5" x14ac:dyDescent="0.25">
      <c r="A3875" t="s">
        <v>4346</v>
      </c>
      <c r="B3875" t="s">
        <v>14</v>
      </c>
      <c r="C3875" t="s">
        <v>14</v>
      </c>
      <c r="D3875" t="s">
        <v>34</v>
      </c>
      <c r="E3875" t="s">
        <v>520</v>
      </c>
    </row>
    <row r="3876" spans="1:5" x14ac:dyDescent="0.25">
      <c r="A3876" t="s">
        <v>4344</v>
      </c>
      <c r="B3876" t="s">
        <v>14</v>
      </c>
      <c r="C3876" t="s">
        <v>14</v>
      </c>
      <c r="D3876" t="s">
        <v>34</v>
      </c>
      <c r="E3876" t="s">
        <v>520</v>
      </c>
    </row>
    <row r="3877" spans="1:5" x14ac:dyDescent="0.25">
      <c r="A3877" t="s">
        <v>4348</v>
      </c>
      <c r="B3877" t="s">
        <v>14</v>
      </c>
      <c r="C3877" t="s">
        <v>14</v>
      </c>
      <c r="D3877" t="s">
        <v>64</v>
      </c>
      <c r="E3877" t="s">
        <v>517</v>
      </c>
    </row>
    <row r="3878" spans="1:5" x14ac:dyDescent="0.25">
      <c r="A3878" t="s">
        <v>4347</v>
      </c>
      <c r="B3878" t="s">
        <v>14</v>
      </c>
      <c r="C3878" t="s">
        <v>14</v>
      </c>
      <c r="D3878" t="s">
        <v>64</v>
      </c>
      <c r="E3878" t="s">
        <v>517</v>
      </c>
    </row>
    <row r="3879" spans="1:5" x14ac:dyDescent="0.25">
      <c r="A3879" t="s">
        <v>4350</v>
      </c>
      <c r="B3879" t="s">
        <v>14</v>
      </c>
      <c r="C3879" t="s">
        <v>14</v>
      </c>
      <c r="D3879" t="s">
        <v>64</v>
      </c>
      <c r="E3879" t="s">
        <v>517</v>
      </c>
    </row>
    <row r="3880" spans="1:5" x14ac:dyDescent="0.25">
      <c r="A3880" t="s">
        <v>4349</v>
      </c>
      <c r="B3880" t="s">
        <v>14</v>
      </c>
      <c r="C3880" t="s">
        <v>14</v>
      </c>
      <c r="D3880" t="s">
        <v>64</v>
      </c>
      <c r="E3880" t="s">
        <v>517</v>
      </c>
    </row>
    <row r="3881" spans="1:5" x14ac:dyDescent="0.25">
      <c r="A3881" t="s">
        <v>4351</v>
      </c>
      <c r="B3881" t="s">
        <v>14</v>
      </c>
      <c r="C3881" t="s">
        <v>14</v>
      </c>
      <c r="D3881" t="s">
        <v>64</v>
      </c>
      <c r="E3881" t="s">
        <v>637</v>
      </c>
    </row>
    <row r="3882" spans="1:5" x14ac:dyDescent="0.25">
      <c r="A3882" t="s">
        <v>4352</v>
      </c>
      <c r="B3882" t="s">
        <v>14</v>
      </c>
      <c r="C3882" t="s">
        <v>14</v>
      </c>
      <c r="D3882" t="s">
        <v>64</v>
      </c>
      <c r="E3882" t="s">
        <v>517</v>
      </c>
    </row>
    <row r="3883" spans="1:5" x14ac:dyDescent="0.25">
      <c r="A3883" t="s">
        <v>4353</v>
      </c>
      <c r="B3883" t="s">
        <v>14</v>
      </c>
      <c r="C3883" t="s">
        <v>14</v>
      </c>
      <c r="D3883" t="s">
        <v>34</v>
      </c>
      <c r="E3883" t="s">
        <v>520</v>
      </c>
    </row>
    <row r="3884" spans="1:5" x14ac:dyDescent="0.25">
      <c r="A3884" t="s">
        <v>4354</v>
      </c>
      <c r="B3884" t="s">
        <v>14</v>
      </c>
      <c r="C3884" t="s">
        <v>14</v>
      </c>
      <c r="D3884" t="s">
        <v>64</v>
      </c>
      <c r="E3884" t="s">
        <v>517</v>
      </c>
    </row>
    <row r="3885" spans="1:5" x14ac:dyDescent="0.25">
      <c r="A3885" t="s">
        <v>4355</v>
      </c>
      <c r="B3885" t="s">
        <v>14</v>
      </c>
      <c r="C3885" t="s">
        <v>14</v>
      </c>
      <c r="D3885" t="s">
        <v>64</v>
      </c>
      <c r="E3885" t="s">
        <v>517</v>
      </c>
    </row>
    <row r="3886" spans="1:5" x14ac:dyDescent="0.25">
      <c r="A3886" t="s">
        <v>4357</v>
      </c>
      <c r="B3886" t="s">
        <v>14</v>
      </c>
      <c r="C3886" t="s">
        <v>14</v>
      </c>
      <c r="D3886" t="s">
        <v>34</v>
      </c>
      <c r="E3886" t="s">
        <v>520</v>
      </c>
    </row>
    <row r="3887" spans="1:5" x14ac:dyDescent="0.25">
      <c r="A3887" t="s">
        <v>4356</v>
      </c>
      <c r="B3887" t="s">
        <v>14</v>
      </c>
      <c r="C3887" t="s">
        <v>14</v>
      </c>
      <c r="D3887" t="s">
        <v>34</v>
      </c>
      <c r="E3887" t="s">
        <v>520</v>
      </c>
    </row>
    <row r="3888" spans="1:5" x14ac:dyDescent="0.25">
      <c r="A3888" t="s">
        <v>4358</v>
      </c>
      <c r="B3888" t="s">
        <v>14</v>
      </c>
      <c r="C3888" t="s">
        <v>14</v>
      </c>
      <c r="D3888" t="s">
        <v>34</v>
      </c>
      <c r="E3888" t="s">
        <v>520</v>
      </c>
    </row>
    <row r="3889" spans="1:5" x14ac:dyDescent="0.25">
      <c r="A3889" t="s">
        <v>4360</v>
      </c>
      <c r="B3889" t="s">
        <v>14</v>
      </c>
      <c r="C3889" t="s">
        <v>14</v>
      </c>
      <c r="D3889" t="s">
        <v>34</v>
      </c>
      <c r="E3889" t="s">
        <v>520</v>
      </c>
    </row>
    <row r="3890" spans="1:5" x14ac:dyDescent="0.25">
      <c r="A3890" t="s">
        <v>4359</v>
      </c>
      <c r="B3890" t="s">
        <v>14</v>
      </c>
      <c r="C3890" t="s">
        <v>14</v>
      </c>
      <c r="D3890" t="s">
        <v>34</v>
      </c>
      <c r="E3890" t="s">
        <v>520</v>
      </c>
    </row>
    <row r="3891" spans="1:5" x14ac:dyDescent="0.25">
      <c r="A3891" t="s">
        <v>4362</v>
      </c>
      <c r="B3891" t="s">
        <v>14</v>
      </c>
      <c r="C3891" t="s">
        <v>14</v>
      </c>
      <c r="D3891" t="s">
        <v>34</v>
      </c>
      <c r="E3891" t="s">
        <v>520</v>
      </c>
    </row>
    <row r="3892" spans="1:5" x14ac:dyDescent="0.25">
      <c r="A3892" t="s">
        <v>4361</v>
      </c>
      <c r="B3892" t="s">
        <v>14</v>
      </c>
      <c r="C3892" t="s">
        <v>14</v>
      </c>
      <c r="D3892" t="s">
        <v>34</v>
      </c>
      <c r="E3892" t="s">
        <v>520</v>
      </c>
    </row>
    <row r="3893" spans="1:5" x14ac:dyDescent="0.25">
      <c r="A3893" t="s">
        <v>4364</v>
      </c>
      <c r="B3893" t="s">
        <v>14</v>
      </c>
      <c r="C3893" t="s">
        <v>14</v>
      </c>
      <c r="D3893" t="s">
        <v>64</v>
      </c>
      <c r="E3893" t="s">
        <v>517</v>
      </c>
    </row>
    <row r="3894" spans="1:5" x14ac:dyDescent="0.25">
      <c r="A3894" t="s">
        <v>4363</v>
      </c>
      <c r="B3894" t="s">
        <v>14</v>
      </c>
      <c r="C3894" t="s">
        <v>14</v>
      </c>
      <c r="D3894" t="s">
        <v>64</v>
      </c>
      <c r="E3894" t="s">
        <v>517</v>
      </c>
    </row>
    <row r="3895" spans="1:5" x14ac:dyDescent="0.25">
      <c r="A3895" t="s">
        <v>4365</v>
      </c>
      <c r="B3895" t="s">
        <v>14</v>
      </c>
      <c r="C3895" t="s">
        <v>14</v>
      </c>
      <c r="D3895" t="s">
        <v>34</v>
      </c>
      <c r="E3895" t="s">
        <v>520</v>
      </c>
    </row>
    <row r="3896" spans="1:5" x14ac:dyDescent="0.25">
      <c r="A3896" t="s">
        <v>4367</v>
      </c>
      <c r="B3896" t="s">
        <v>14</v>
      </c>
      <c r="C3896" t="s">
        <v>14</v>
      </c>
      <c r="D3896" t="s">
        <v>34</v>
      </c>
      <c r="E3896" t="s">
        <v>520</v>
      </c>
    </row>
    <row r="3897" spans="1:5" x14ac:dyDescent="0.25">
      <c r="A3897" t="s">
        <v>4366</v>
      </c>
      <c r="B3897" t="s">
        <v>14</v>
      </c>
      <c r="C3897" t="s">
        <v>14</v>
      </c>
      <c r="D3897" t="s">
        <v>34</v>
      </c>
      <c r="E3897" t="s">
        <v>520</v>
      </c>
    </row>
    <row r="3898" spans="1:5" x14ac:dyDescent="0.25">
      <c r="A3898" t="s">
        <v>4369</v>
      </c>
      <c r="B3898" t="s">
        <v>14</v>
      </c>
      <c r="C3898" t="s">
        <v>14</v>
      </c>
      <c r="D3898" t="s">
        <v>34</v>
      </c>
      <c r="E3898" t="s">
        <v>518</v>
      </c>
    </row>
    <row r="3899" spans="1:5" x14ac:dyDescent="0.25">
      <c r="A3899" t="s">
        <v>4368</v>
      </c>
      <c r="B3899" t="s">
        <v>14</v>
      </c>
      <c r="C3899" t="s">
        <v>14</v>
      </c>
      <c r="D3899" t="s">
        <v>34</v>
      </c>
      <c r="E3899" t="s">
        <v>520</v>
      </c>
    </row>
    <row r="3900" spans="1:5" x14ac:dyDescent="0.25">
      <c r="A3900" t="s">
        <v>4370</v>
      </c>
      <c r="B3900" t="s">
        <v>14</v>
      </c>
      <c r="C3900" t="s">
        <v>14</v>
      </c>
      <c r="D3900" t="s">
        <v>34</v>
      </c>
      <c r="E3900" t="s">
        <v>518</v>
      </c>
    </row>
    <row r="3901" spans="1:5" x14ac:dyDescent="0.25">
      <c r="A3901" t="s">
        <v>4371</v>
      </c>
      <c r="B3901" t="s">
        <v>14</v>
      </c>
      <c r="C3901" t="s">
        <v>14</v>
      </c>
      <c r="D3901" t="s">
        <v>34</v>
      </c>
      <c r="E3901" t="s">
        <v>520</v>
      </c>
    </row>
    <row r="3902" spans="1:5" x14ac:dyDescent="0.25">
      <c r="A3902" t="s">
        <v>4372</v>
      </c>
      <c r="B3902" t="s">
        <v>14</v>
      </c>
      <c r="C3902" t="s">
        <v>14</v>
      </c>
      <c r="D3902" t="s">
        <v>34</v>
      </c>
      <c r="E3902" t="s">
        <v>518</v>
      </c>
    </row>
    <row r="3903" spans="1:5" x14ac:dyDescent="0.25">
      <c r="A3903" t="s">
        <v>4373</v>
      </c>
      <c r="B3903" t="s">
        <v>14</v>
      </c>
      <c r="C3903" t="s">
        <v>14</v>
      </c>
      <c r="D3903" t="s">
        <v>34</v>
      </c>
      <c r="E3903" t="s">
        <v>520</v>
      </c>
    </row>
    <row r="3904" spans="1:5" x14ac:dyDescent="0.25">
      <c r="A3904" t="s">
        <v>4376</v>
      </c>
      <c r="B3904" t="s">
        <v>14</v>
      </c>
      <c r="C3904" t="s">
        <v>14</v>
      </c>
      <c r="D3904" t="s">
        <v>34</v>
      </c>
      <c r="E3904" t="s">
        <v>520</v>
      </c>
    </row>
    <row r="3905" spans="1:5" x14ac:dyDescent="0.25">
      <c r="A3905" t="s">
        <v>4375</v>
      </c>
      <c r="B3905" t="s">
        <v>14</v>
      </c>
      <c r="C3905" t="s">
        <v>14</v>
      </c>
      <c r="D3905" t="s">
        <v>34</v>
      </c>
      <c r="E3905" t="s">
        <v>520</v>
      </c>
    </row>
    <row r="3906" spans="1:5" x14ac:dyDescent="0.25">
      <c r="A3906" t="s">
        <v>4374</v>
      </c>
      <c r="B3906" t="s">
        <v>14</v>
      </c>
      <c r="C3906" t="s">
        <v>14</v>
      </c>
      <c r="D3906" t="s">
        <v>34</v>
      </c>
      <c r="E3906" t="s">
        <v>520</v>
      </c>
    </row>
    <row r="3907" spans="1:5" x14ac:dyDescent="0.25">
      <c r="A3907" t="s">
        <v>4377</v>
      </c>
      <c r="B3907" t="s">
        <v>14</v>
      </c>
      <c r="C3907" t="s">
        <v>14</v>
      </c>
      <c r="D3907" t="s">
        <v>64</v>
      </c>
      <c r="E3907" t="s">
        <v>517</v>
      </c>
    </row>
    <row r="3908" spans="1:5" x14ac:dyDescent="0.25">
      <c r="A3908" t="s">
        <v>4378</v>
      </c>
      <c r="B3908" t="s">
        <v>14</v>
      </c>
      <c r="C3908" t="s">
        <v>14</v>
      </c>
      <c r="D3908" t="s">
        <v>64</v>
      </c>
      <c r="E3908" t="s">
        <v>517</v>
      </c>
    </row>
    <row r="3909" spans="1:5" x14ac:dyDescent="0.25">
      <c r="A3909" t="s">
        <v>4379</v>
      </c>
      <c r="B3909" t="s">
        <v>14</v>
      </c>
      <c r="C3909" t="s">
        <v>14</v>
      </c>
      <c r="D3909" t="s">
        <v>64</v>
      </c>
      <c r="E3909" t="s">
        <v>518</v>
      </c>
    </row>
    <row r="3910" spans="1:5" x14ac:dyDescent="0.25">
      <c r="A3910" t="s">
        <v>4380</v>
      </c>
      <c r="B3910" t="s">
        <v>14</v>
      </c>
      <c r="C3910" t="s">
        <v>14</v>
      </c>
      <c r="D3910" t="s">
        <v>34</v>
      </c>
      <c r="E3910" t="s">
        <v>520</v>
      </c>
    </row>
    <row r="3911" spans="1:5" x14ac:dyDescent="0.25">
      <c r="A3911" t="s">
        <v>4382</v>
      </c>
      <c r="B3911" t="s">
        <v>14</v>
      </c>
      <c r="C3911" t="s">
        <v>14</v>
      </c>
      <c r="D3911" t="s">
        <v>34</v>
      </c>
      <c r="E3911" t="s">
        <v>520</v>
      </c>
    </row>
    <row r="3912" spans="1:5" x14ac:dyDescent="0.25">
      <c r="A3912" t="s">
        <v>4381</v>
      </c>
      <c r="B3912" t="s">
        <v>14</v>
      </c>
      <c r="C3912" t="s">
        <v>14</v>
      </c>
      <c r="D3912" t="s">
        <v>34</v>
      </c>
      <c r="E3912" t="s">
        <v>520</v>
      </c>
    </row>
    <row r="3913" spans="1:5" x14ac:dyDescent="0.25">
      <c r="A3913" t="s">
        <v>4383</v>
      </c>
      <c r="B3913" t="s">
        <v>14</v>
      </c>
      <c r="C3913" t="s">
        <v>14</v>
      </c>
      <c r="D3913" t="s">
        <v>34</v>
      </c>
      <c r="E3913" t="s">
        <v>520</v>
      </c>
    </row>
    <row r="3914" spans="1:5" x14ac:dyDescent="0.25">
      <c r="A3914" t="s">
        <v>4384</v>
      </c>
      <c r="B3914" t="s">
        <v>14</v>
      </c>
      <c r="C3914" t="s">
        <v>14</v>
      </c>
      <c r="D3914" t="s">
        <v>34</v>
      </c>
      <c r="E3914" t="s">
        <v>520</v>
      </c>
    </row>
    <row r="3915" spans="1:5" x14ac:dyDescent="0.25">
      <c r="A3915" t="s">
        <v>4388</v>
      </c>
      <c r="B3915" t="s">
        <v>14</v>
      </c>
      <c r="C3915" t="s">
        <v>14</v>
      </c>
      <c r="D3915" t="s">
        <v>64</v>
      </c>
      <c r="E3915" t="s">
        <v>517</v>
      </c>
    </row>
    <row r="3916" spans="1:5" x14ac:dyDescent="0.25">
      <c r="A3916" t="s">
        <v>4386</v>
      </c>
      <c r="B3916" t="s">
        <v>14</v>
      </c>
      <c r="C3916" t="s">
        <v>14</v>
      </c>
      <c r="D3916" t="s">
        <v>64</v>
      </c>
      <c r="E3916" t="s">
        <v>517</v>
      </c>
    </row>
    <row r="3917" spans="1:5" x14ac:dyDescent="0.25">
      <c r="A3917" t="s">
        <v>4385</v>
      </c>
      <c r="B3917" t="s">
        <v>14</v>
      </c>
      <c r="C3917" t="s">
        <v>14</v>
      </c>
      <c r="D3917" t="s">
        <v>64</v>
      </c>
      <c r="E3917" t="s">
        <v>518</v>
      </c>
    </row>
    <row r="3918" spans="1:5" x14ac:dyDescent="0.25">
      <c r="A3918" t="s">
        <v>4387</v>
      </c>
      <c r="B3918" t="s">
        <v>14</v>
      </c>
      <c r="C3918" t="s">
        <v>14</v>
      </c>
      <c r="D3918" t="s">
        <v>64</v>
      </c>
      <c r="E3918" t="s">
        <v>517</v>
      </c>
    </row>
    <row r="3919" spans="1:5" x14ac:dyDescent="0.25">
      <c r="A3919" t="s">
        <v>4389</v>
      </c>
      <c r="B3919" t="s">
        <v>14</v>
      </c>
      <c r="C3919" t="s">
        <v>14</v>
      </c>
      <c r="D3919" t="s">
        <v>34</v>
      </c>
      <c r="E3919" t="s">
        <v>520</v>
      </c>
    </row>
    <row r="3920" spans="1:5" x14ac:dyDescent="0.25">
      <c r="A3920" t="s">
        <v>4390</v>
      </c>
      <c r="B3920" t="s">
        <v>14</v>
      </c>
      <c r="C3920" t="s">
        <v>14</v>
      </c>
      <c r="D3920" t="s">
        <v>34</v>
      </c>
      <c r="E3920" t="s">
        <v>520</v>
      </c>
    </row>
    <row r="3921" spans="1:5" x14ac:dyDescent="0.25">
      <c r="A3921" t="s">
        <v>4391</v>
      </c>
      <c r="B3921" t="s">
        <v>14</v>
      </c>
      <c r="C3921" t="s">
        <v>14</v>
      </c>
      <c r="D3921" t="s">
        <v>34</v>
      </c>
      <c r="E3921" t="s">
        <v>520</v>
      </c>
    </row>
    <row r="3922" spans="1:5" x14ac:dyDescent="0.25">
      <c r="A3922" t="s">
        <v>4392</v>
      </c>
      <c r="B3922" t="s">
        <v>14</v>
      </c>
      <c r="C3922" t="s">
        <v>14</v>
      </c>
      <c r="D3922" t="s">
        <v>34</v>
      </c>
      <c r="E3922" t="s">
        <v>520</v>
      </c>
    </row>
    <row r="3923" spans="1:5" x14ac:dyDescent="0.25">
      <c r="A3923" t="s">
        <v>4393</v>
      </c>
      <c r="B3923" t="s">
        <v>14</v>
      </c>
      <c r="C3923" t="s">
        <v>14</v>
      </c>
      <c r="D3923" t="s">
        <v>34</v>
      </c>
      <c r="E3923" t="s">
        <v>520</v>
      </c>
    </row>
    <row r="3924" spans="1:5" x14ac:dyDescent="0.25">
      <c r="A3924" t="s">
        <v>4394</v>
      </c>
      <c r="B3924" t="s">
        <v>14</v>
      </c>
      <c r="C3924" t="s">
        <v>14</v>
      </c>
      <c r="D3924" t="s">
        <v>34</v>
      </c>
      <c r="E3924" t="s">
        <v>520</v>
      </c>
    </row>
    <row r="3925" spans="1:5" x14ac:dyDescent="0.25">
      <c r="A3925" t="s">
        <v>4395</v>
      </c>
      <c r="B3925" t="s">
        <v>14</v>
      </c>
      <c r="C3925" t="s">
        <v>14</v>
      </c>
      <c r="D3925" t="s">
        <v>64</v>
      </c>
      <c r="E3925" t="s">
        <v>517</v>
      </c>
    </row>
    <row r="3926" spans="1:5" x14ac:dyDescent="0.25">
      <c r="A3926" t="s">
        <v>4397</v>
      </c>
      <c r="B3926" t="s">
        <v>14</v>
      </c>
      <c r="C3926" t="s">
        <v>14</v>
      </c>
      <c r="D3926" t="s">
        <v>34</v>
      </c>
      <c r="E3926" t="s">
        <v>520</v>
      </c>
    </row>
    <row r="3927" spans="1:5" x14ac:dyDescent="0.25">
      <c r="A3927" t="s">
        <v>4396</v>
      </c>
      <c r="B3927" t="s">
        <v>14</v>
      </c>
      <c r="C3927" t="s">
        <v>14</v>
      </c>
      <c r="D3927" t="s">
        <v>34</v>
      </c>
      <c r="E3927" t="s">
        <v>520</v>
      </c>
    </row>
    <row r="3928" spans="1:5" x14ac:dyDescent="0.25">
      <c r="A3928" t="s">
        <v>4398</v>
      </c>
      <c r="B3928" t="s">
        <v>14</v>
      </c>
      <c r="C3928" t="s">
        <v>14</v>
      </c>
      <c r="D3928" t="s">
        <v>34</v>
      </c>
      <c r="E3928" t="s">
        <v>520</v>
      </c>
    </row>
    <row r="3929" spans="1:5" x14ac:dyDescent="0.25">
      <c r="A3929" t="s">
        <v>4400</v>
      </c>
      <c r="B3929" t="s">
        <v>14</v>
      </c>
      <c r="C3929" t="s">
        <v>14</v>
      </c>
      <c r="D3929" t="s">
        <v>34</v>
      </c>
      <c r="E3929" t="s">
        <v>520</v>
      </c>
    </row>
    <row r="3930" spans="1:5" x14ac:dyDescent="0.25">
      <c r="A3930" t="s">
        <v>4399</v>
      </c>
      <c r="B3930" t="s">
        <v>14</v>
      </c>
      <c r="C3930" t="s">
        <v>14</v>
      </c>
      <c r="D3930" t="s">
        <v>34</v>
      </c>
      <c r="E3930" t="s">
        <v>637</v>
      </c>
    </row>
    <row r="3931" spans="1:5" x14ac:dyDescent="0.25">
      <c r="A3931" t="s">
        <v>4402</v>
      </c>
      <c r="B3931" t="s">
        <v>14</v>
      </c>
      <c r="C3931" t="s">
        <v>14</v>
      </c>
      <c r="D3931" t="s">
        <v>34</v>
      </c>
      <c r="E3931" t="s">
        <v>520</v>
      </c>
    </row>
    <row r="3932" spans="1:5" x14ac:dyDescent="0.25">
      <c r="A3932" t="s">
        <v>4401</v>
      </c>
      <c r="B3932" t="s">
        <v>14</v>
      </c>
      <c r="C3932" t="s">
        <v>14</v>
      </c>
      <c r="D3932" t="s">
        <v>34</v>
      </c>
      <c r="E3932" t="s">
        <v>520</v>
      </c>
    </row>
    <row r="3933" spans="1:5" x14ac:dyDescent="0.25">
      <c r="A3933" t="s">
        <v>4403</v>
      </c>
      <c r="B3933" t="s">
        <v>14</v>
      </c>
      <c r="C3933" t="s">
        <v>14</v>
      </c>
      <c r="D3933" t="s">
        <v>69</v>
      </c>
      <c r="E3933" t="s">
        <v>520</v>
      </c>
    </row>
    <row r="3934" spans="1:5" x14ac:dyDescent="0.25">
      <c r="A3934" t="s">
        <v>4404</v>
      </c>
      <c r="B3934" t="s">
        <v>14</v>
      </c>
      <c r="C3934" t="s">
        <v>14</v>
      </c>
      <c r="D3934" t="s">
        <v>34</v>
      </c>
      <c r="E3934" t="s">
        <v>520</v>
      </c>
    </row>
    <row r="3935" spans="1:5" x14ac:dyDescent="0.25">
      <c r="A3935" t="s">
        <v>4405</v>
      </c>
      <c r="B3935" t="s">
        <v>14</v>
      </c>
      <c r="C3935" t="s">
        <v>14</v>
      </c>
      <c r="D3935" t="s">
        <v>64</v>
      </c>
      <c r="E3935" t="s">
        <v>517</v>
      </c>
    </row>
    <row r="3936" spans="1:5" x14ac:dyDescent="0.25">
      <c r="A3936" t="s">
        <v>4406</v>
      </c>
      <c r="B3936" t="s">
        <v>14</v>
      </c>
      <c r="C3936" t="s">
        <v>14</v>
      </c>
      <c r="D3936" t="s">
        <v>64</v>
      </c>
      <c r="E3936" t="s">
        <v>517</v>
      </c>
    </row>
    <row r="3937" spans="1:5" x14ac:dyDescent="0.25">
      <c r="A3937" t="s">
        <v>4408</v>
      </c>
      <c r="B3937" t="s">
        <v>14</v>
      </c>
      <c r="C3937" t="s">
        <v>14</v>
      </c>
      <c r="D3937" t="s">
        <v>34</v>
      </c>
      <c r="E3937" t="s">
        <v>520</v>
      </c>
    </row>
    <row r="3938" spans="1:5" x14ac:dyDescent="0.25">
      <c r="A3938" t="s">
        <v>4407</v>
      </c>
      <c r="B3938" t="s">
        <v>14</v>
      </c>
      <c r="C3938" t="s">
        <v>14</v>
      </c>
      <c r="D3938" t="s">
        <v>34</v>
      </c>
      <c r="E3938" t="s">
        <v>520</v>
      </c>
    </row>
    <row r="3939" spans="1:5" x14ac:dyDescent="0.25">
      <c r="A3939" t="s">
        <v>4409</v>
      </c>
      <c r="B3939" t="s">
        <v>14</v>
      </c>
      <c r="C3939" t="s">
        <v>14</v>
      </c>
      <c r="D3939" t="s">
        <v>34</v>
      </c>
      <c r="E3939" t="s">
        <v>520</v>
      </c>
    </row>
    <row r="3940" spans="1:5" x14ac:dyDescent="0.25">
      <c r="A3940" t="s">
        <v>4410</v>
      </c>
      <c r="B3940" t="s">
        <v>14</v>
      </c>
      <c r="C3940" t="s">
        <v>14</v>
      </c>
      <c r="D3940" t="s">
        <v>34</v>
      </c>
      <c r="E3940" t="s">
        <v>520</v>
      </c>
    </row>
    <row r="3941" spans="1:5" x14ac:dyDescent="0.25">
      <c r="A3941" t="s">
        <v>4412</v>
      </c>
      <c r="B3941" t="s">
        <v>14</v>
      </c>
      <c r="C3941" t="s">
        <v>14</v>
      </c>
      <c r="D3941" t="s">
        <v>64</v>
      </c>
      <c r="E3941" t="s">
        <v>517</v>
      </c>
    </row>
    <row r="3942" spans="1:5" x14ac:dyDescent="0.25">
      <c r="A3942" t="s">
        <v>4411</v>
      </c>
      <c r="B3942" t="s">
        <v>14</v>
      </c>
      <c r="C3942" t="s">
        <v>14</v>
      </c>
      <c r="D3942" t="s">
        <v>64</v>
      </c>
      <c r="E3942" t="s">
        <v>517</v>
      </c>
    </row>
    <row r="3943" spans="1:5" x14ac:dyDescent="0.25">
      <c r="A3943" t="s">
        <v>4415</v>
      </c>
      <c r="B3943" t="s">
        <v>14</v>
      </c>
      <c r="C3943" t="s">
        <v>14</v>
      </c>
      <c r="D3943" t="s">
        <v>34</v>
      </c>
      <c r="E3943" t="s">
        <v>520</v>
      </c>
    </row>
    <row r="3944" spans="1:5" x14ac:dyDescent="0.25">
      <c r="A3944" t="s">
        <v>4414</v>
      </c>
      <c r="B3944" t="s">
        <v>14</v>
      </c>
      <c r="C3944" t="s">
        <v>14</v>
      </c>
      <c r="D3944" t="s">
        <v>34</v>
      </c>
      <c r="E3944" t="s">
        <v>520</v>
      </c>
    </row>
    <row r="3945" spans="1:5" x14ac:dyDescent="0.25">
      <c r="A3945" t="s">
        <v>4413</v>
      </c>
      <c r="B3945" t="s">
        <v>14</v>
      </c>
      <c r="C3945" t="s">
        <v>14</v>
      </c>
      <c r="D3945" t="s">
        <v>34</v>
      </c>
      <c r="E3945" t="s">
        <v>520</v>
      </c>
    </row>
    <row r="3946" spans="1:5" x14ac:dyDescent="0.25">
      <c r="A3946" t="s">
        <v>4416</v>
      </c>
      <c r="B3946" t="s">
        <v>14</v>
      </c>
      <c r="C3946" t="s">
        <v>14</v>
      </c>
      <c r="D3946" t="s">
        <v>34</v>
      </c>
      <c r="E3946" t="s">
        <v>757</v>
      </c>
    </row>
    <row r="3947" spans="1:5" x14ac:dyDescent="0.25">
      <c r="A3947" t="s">
        <v>4417</v>
      </c>
      <c r="B3947" t="s">
        <v>14</v>
      </c>
      <c r="C3947" t="s">
        <v>14</v>
      </c>
      <c r="D3947" t="s">
        <v>34</v>
      </c>
      <c r="E3947" t="s">
        <v>757</v>
      </c>
    </row>
    <row r="3948" spans="1:5" x14ac:dyDescent="0.25">
      <c r="A3948" t="s">
        <v>4418</v>
      </c>
      <c r="B3948" t="s">
        <v>14</v>
      </c>
      <c r="C3948" t="s">
        <v>14</v>
      </c>
      <c r="D3948" t="s">
        <v>64</v>
      </c>
      <c r="E3948" t="s">
        <v>517</v>
      </c>
    </row>
    <row r="3949" spans="1:5" x14ac:dyDescent="0.25">
      <c r="A3949" t="s">
        <v>4419</v>
      </c>
      <c r="B3949" t="s">
        <v>14</v>
      </c>
      <c r="C3949" t="s">
        <v>14</v>
      </c>
      <c r="D3949" t="s">
        <v>64</v>
      </c>
      <c r="E3949" t="s">
        <v>517</v>
      </c>
    </row>
    <row r="3950" spans="1:5" x14ac:dyDescent="0.25">
      <c r="A3950" t="s">
        <v>4420</v>
      </c>
      <c r="B3950" t="s">
        <v>14</v>
      </c>
      <c r="C3950" t="s">
        <v>14</v>
      </c>
      <c r="D3950" t="s">
        <v>34</v>
      </c>
      <c r="E3950" t="s">
        <v>520</v>
      </c>
    </row>
    <row r="3951" spans="1:5" x14ac:dyDescent="0.25">
      <c r="A3951" t="s">
        <v>4421</v>
      </c>
      <c r="B3951" t="s">
        <v>14</v>
      </c>
      <c r="C3951" t="s">
        <v>14</v>
      </c>
      <c r="D3951" t="s">
        <v>34</v>
      </c>
      <c r="E3951" t="s">
        <v>520</v>
      </c>
    </row>
    <row r="3952" spans="1:5" x14ac:dyDescent="0.25">
      <c r="A3952" t="s">
        <v>4422</v>
      </c>
      <c r="B3952" t="s">
        <v>14</v>
      </c>
      <c r="C3952" t="s">
        <v>14</v>
      </c>
      <c r="D3952" t="s">
        <v>64</v>
      </c>
      <c r="E3952" t="s">
        <v>517</v>
      </c>
    </row>
    <row r="3953" spans="1:5" x14ac:dyDescent="0.25">
      <c r="A3953" t="s">
        <v>4423</v>
      </c>
      <c r="B3953" t="s">
        <v>14</v>
      </c>
      <c r="C3953" t="s">
        <v>14</v>
      </c>
      <c r="D3953" t="s">
        <v>34</v>
      </c>
      <c r="E3953" t="s">
        <v>520</v>
      </c>
    </row>
    <row r="3954" spans="1:5" x14ac:dyDescent="0.25">
      <c r="A3954" t="s">
        <v>4424</v>
      </c>
      <c r="B3954" t="s">
        <v>14</v>
      </c>
      <c r="C3954" t="s">
        <v>14</v>
      </c>
      <c r="D3954" t="s">
        <v>34</v>
      </c>
      <c r="E3954" t="s">
        <v>520</v>
      </c>
    </row>
    <row r="3955" spans="1:5" x14ac:dyDescent="0.25">
      <c r="A3955" t="s">
        <v>4425</v>
      </c>
      <c r="B3955" t="s">
        <v>14</v>
      </c>
      <c r="C3955" t="s">
        <v>14</v>
      </c>
      <c r="D3955" t="s">
        <v>34</v>
      </c>
      <c r="E3955" t="s">
        <v>520</v>
      </c>
    </row>
    <row r="3956" spans="1:5" x14ac:dyDescent="0.25">
      <c r="A3956" t="s">
        <v>4429</v>
      </c>
      <c r="B3956" t="s">
        <v>14</v>
      </c>
      <c r="C3956" t="s">
        <v>14</v>
      </c>
      <c r="D3956" t="s">
        <v>64</v>
      </c>
      <c r="E3956" t="s">
        <v>683</v>
      </c>
    </row>
    <row r="3957" spans="1:5" x14ac:dyDescent="0.25">
      <c r="A3957" t="s">
        <v>4427</v>
      </c>
      <c r="B3957" t="s">
        <v>14</v>
      </c>
      <c r="C3957" t="s">
        <v>14</v>
      </c>
      <c r="D3957" t="s">
        <v>64</v>
      </c>
      <c r="E3957" t="s">
        <v>518</v>
      </c>
    </row>
    <row r="3958" spans="1:5" x14ac:dyDescent="0.25">
      <c r="A3958" t="s">
        <v>4426</v>
      </c>
      <c r="B3958" t="s">
        <v>14</v>
      </c>
      <c r="C3958" t="s">
        <v>14</v>
      </c>
      <c r="D3958" t="s">
        <v>64</v>
      </c>
      <c r="E3958" t="s">
        <v>518</v>
      </c>
    </row>
    <row r="3959" spans="1:5" x14ac:dyDescent="0.25">
      <c r="A3959" t="s">
        <v>4428</v>
      </c>
      <c r="B3959" t="s">
        <v>14</v>
      </c>
      <c r="C3959" t="s">
        <v>14</v>
      </c>
      <c r="D3959" t="s">
        <v>64</v>
      </c>
      <c r="E3959" t="s">
        <v>681</v>
      </c>
    </row>
    <row r="3960" spans="1:5" x14ac:dyDescent="0.25">
      <c r="A3960" t="s">
        <v>4430</v>
      </c>
      <c r="B3960" t="s">
        <v>14</v>
      </c>
      <c r="C3960" t="s">
        <v>14</v>
      </c>
      <c r="D3960" t="s">
        <v>34</v>
      </c>
      <c r="E3960" t="s">
        <v>757</v>
      </c>
    </row>
    <row r="3961" spans="1:5" x14ac:dyDescent="0.25">
      <c r="A3961" t="s">
        <v>4431</v>
      </c>
      <c r="B3961" t="s">
        <v>14</v>
      </c>
      <c r="C3961" t="s">
        <v>14</v>
      </c>
      <c r="D3961" t="s">
        <v>34</v>
      </c>
      <c r="E3961" t="s">
        <v>520</v>
      </c>
    </row>
    <row r="3962" spans="1:5" x14ac:dyDescent="0.25">
      <c r="A3962" t="s">
        <v>4432</v>
      </c>
      <c r="B3962" t="s">
        <v>14</v>
      </c>
      <c r="C3962" t="s">
        <v>14</v>
      </c>
      <c r="D3962" t="s">
        <v>64</v>
      </c>
      <c r="E3962" t="s">
        <v>517</v>
      </c>
    </row>
    <row r="3963" spans="1:5" x14ac:dyDescent="0.25">
      <c r="A3963" t="s">
        <v>4433</v>
      </c>
      <c r="B3963" t="s">
        <v>14</v>
      </c>
      <c r="C3963" t="s">
        <v>14</v>
      </c>
      <c r="D3963" t="s">
        <v>64</v>
      </c>
      <c r="E3963" t="s">
        <v>635</v>
      </c>
    </row>
    <row r="3964" spans="1:5" x14ac:dyDescent="0.25">
      <c r="A3964" t="s">
        <v>4434</v>
      </c>
      <c r="B3964" t="s">
        <v>14</v>
      </c>
      <c r="C3964" t="s">
        <v>14</v>
      </c>
      <c r="D3964" t="s">
        <v>64</v>
      </c>
      <c r="E3964" t="s">
        <v>517</v>
      </c>
    </row>
    <row r="3965" spans="1:5" x14ac:dyDescent="0.25">
      <c r="A3965" t="s">
        <v>4436</v>
      </c>
      <c r="B3965" t="s">
        <v>14</v>
      </c>
      <c r="C3965" t="s">
        <v>14</v>
      </c>
      <c r="D3965" t="s">
        <v>64</v>
      </c>
      <c r="E3965" t="s">
        <v>517</v>
      </c>
    </row>
    <row r="3966" spans="1:5" x14ac:dyDescent="0.25">
      <c r="A3966" t="s">
        <v>4435</v>
      </c>
      <c r="B3966" t="s">
        <v>14</v>
      </c>
      <c r="C3966" t="s">
        <v>14</v>
      </c>
      <c r="D3966" t="s">
        <v>64</v>
      </c>
      <c r="E3966" t="s">
        <v>517</v>
      </c>
    </row>
    <row r="3967" spans="1:5" x14ac:dyDescent="0.25">
      <c r="A3967" t="s">
        <v>4437</v>
      </c>
      <c r="B3967" t="s">
        <v>14</v>
      </c>
      <c r="C3967" t="s">
        <v>14</v>
      </c>
      <c r="D3967" t="s">
        <v>64</v>
      </c>
      <c r="E3967" t="s">
        <v>517</v>
      </c>
    </row>
    <row r="3968" spans="1:5" x14ac:dyDescent="0.25">
      <c r="A3968" t="s">
        <v>4439</v>
      </c>
      <c r="B3968" t="s">
        <v>14</v>
      </c>
      <c r="C3968" t="s">
        <v>14</v>
      </c>
      <c r="D3968" t="s">
        <v>34</v>
      </c>
      <c r="E3968" t="s">
        <v>520</v>
      </c>
    </row>
    <row r="3969" spans="1:5" x14ac:dyDescent="0.25">
      <c r="A3969" t="s">
        <v>4438</v>
      </c>
      <c r="B3969" t="s">
        <v>14</v>
      </c>
      <c r="C3969" t="s">
        <v>14</v>
      </c>
      <c r="D3969" t="s">
        <v>34</v>
      </c>
      <c r="E3969" t="s">
        <v>518</v>
      </c>
    </row>
    <row r="3970" spans="1:5" x14ac:dyDescent="0.25">
      <c r="A3970" t="s">
        <v>4440</v>
      </c>
      <c r="B3970" t="s">
        <v>14</v>
      </c>
      <c r="C3970" t="s">
        <v>14</v>
      </c>
      <c r="D3970" t="s">
        <v>34</v>
      </c>
      <c r="E3970" t="s">
        <v>520</v>
      </c>
    </row>
    <row r="3971" spans="1:5" x14ac:dyDescent="0.25">
      <c r="A3971" t="s">
        <v>4442</v>
      </c>
      <c r="B3971" t="s">
        <v>14</v>
      </c>
      <c r="C3971" t="s">
        <v>14</v>
      </c>
      <c r="D3971" t="s">
        <v>34</v>
      </c>
      <c r="E3971" t="s">
        <v>520</v>
      </c>
    </row>
    <row r="3972" spans="1:5" x14ac:dyDescent="0.25">
      <c r="A3972" t="s">
        <v>4443</v>
      </c>
      <c r="B3972" t="s">
        <v>14</v>
      </c>
      <c r="C3972" t="s">
        <v>14</v>
      </c>
      <c r="D3972" t="s">
        <v>34</v>
      </c>
      <c r="E3972" t="s">
        <v>520</v>
      </c>
    </row>
    <row r="3973" spans="1:5" x14ac:dyDescent="0.25">
      <c r="A3973" t="s">
        <v>4441</v>
      </c>
      <c r="B3973" t="s">
        <v>14</v>
      </c>
      <c r="C3973" t="s">
        <v>14</v>
      </c>
      <c r="D3973" t="s">
        <v>34</v>
      </c>
      <c r="E3973" t="s">
        <v>520</v>
      </c>
    </row>
    <row r="3974" spans="1:5" x14ac:dyDescent="0.25">
      <c r="A3974" t="s">
        <v>4444</v>
      </c>
      <c r="B3974" t="s">
        <v>14</v>
      </c>
      <c r="C3974" t="s">
        <v>14</v>
      </c>
      <c r="D3974" t="s">
        <v>64</v>
      </c>
      <c r="E3974" t="s">
        <v>517</v>
      </c>
    </row>
    <row r="3975" spans="1:5" x14ac:dyDescent="0.25">
      <c r="A3975" t="s">
        <v>4445</v>
      </c>
      <c r="B3975" t="s">
        <v>14</v>
      </c>
      <c r="C3975" t="s">
        <v>14</v>
      </c>
      <c r="D3975" t="s">
        <v>64</v>
      </c>
      <c r="E3975" t="s">
        <v>517</v>
      </c>
    </row>
    <row r="3976" spans="1:5" x14ac:dyDescent="0.25">
      <c r="A3976" t="s">
        <v>4448</v>
      </c>
      <c r="B3976" t="s">
        <v>14</v>
      </c>
      <c r="C3976" t="s">
        <v>14</v>
      </c>
      <c r="D3976" t="s">
        <v>64</v>
      </c>
      <c r="E3976" t="s">
        <v>517</v>
      </c>
    </row>
    <row r="3977" spans="1:5" x14ac:dyDescent="0.25">
      <c r="A3977" t="s">
        <v>4446</v>
      </c>
      <c r="B3977" t="s">
        <v>14</v>
      </c>
      <c r="C3977" t="s">
        <v>14</v>
      </c>
      <c r="D3977" t="s">
        <v>64</v>
      </c>
      <c r="E3977" t="s">
        <v>520</v>
      </c>
    </row>
    <row r="3978" spans="1:5" x14ac:dyDescent="0.25">
      <c r="A3978" t="s">
        <v>4447</v>
      </c>
      <c r="B3978" t="s">
        <v>14</v>
      </c>
      <c r="C3978" t="s">
        <v>14</v>
      </c>
      <c r="D3978" t="s">
        <v>64</v>
      </c>
      <c r="E3978" t="s">
        <v>520</v>
      </c>
    </row>
    <row r="3979" spans="1:5" x14ac:dyDescent="0.25">
      <c r="A3979" t="s">
        <v>4449</v>
      </c>
      <c r="B3979" t="s">
        <v>14</v>
      </c>
      <c r="C3979" t="s">
        <v>14</v>
      </c>
      <c r="D3979" t="s">
        <v>34</v>
      </c>
      <c r="E3979" t="s">
        <v>518</v>
      </c>
    </row>
    <row r="3980" spans="1:5" x14ac:dyDescent="0.25">
      <c r="A3980" t="s">
        <v>4450</v>
      </c>
      <c r="B3980" t="s">
        <v>14</v>
      </c>
      <c r="C3980" t="s">
        <v>14</v>
      </c>
      <c r="D3980" t="s">
        <v>34</v>
      </c>
      <c r="E3980" t="s">
        <v>520</v>
      </c>
    </row>
    <row r="3981" spans="1:5" x14ac:dyDescent="0.25">
      <c r="A3981" t="s">
        <v>4452</v>
      </c>
      <c r="B3981" t="s">
        <v>14</v>
      </c>
      <c r="C3981" t="s">
        <v>14</v>
      </c>
      <c r="D3981" t="s">
        <v>64</v>
      </c>
      <c r="E3981" t="s">
        <v>637</v>
      </c>
    </row>
    <row r="3982" spans="1:5" x14ac:dyDescent="0.25">
      <c r="A3982" t="s">
        <v>4451</v>
      </c>
      <c r="B3982" t="s">
        <v>14</v>
      </c>
      <c r="C3982" t="s">
        <v>14</v>
      </c>
      <c r="D3982" t="s">
        <v>64</v>
      </c>
      <c r="E3982" t="s">
        <v>517</v>
      </c>
    </row>
    <row r="3983" spans="1:5" x14ac:dyDescent="0.25">
      <c r="A3983" t="s">
        <v>4454</v>
      </c>
      <c r="B3983" t="s">
        <v>14</v>
      </c>
      <c r="C3983" t="s">
        <v>14</v>
      </c>
      <c r="D3983" t="s">
        <v>34</v>
      </c>
      <c r="E3983" t="s">
        <v>520</v>
      </c>
    </row>
    <row r="3984" spans="1:5" x14ac:dyDescent="0.25">
      <c r="A3984" t="s">
        <v>4453</v>
      </c>
      <c r="B3984" t="s">
        <v>14</v>
      </c>
      <c r="C3984" t="s">
        <v>14</v>
      </c>
      <c r="D3984" t="s">
        <v>34</v>
      </c>
      <c r="E3984" t="s">
        <v>520</v>
      </c>
    </row>
    <row r="3985" spans="1:5" x14ac:dyDescent="0.25">
      <c r="A3985" t="s">
        <v>4457</v>
      </c>
      <c r="B3985" t="s">
        <v>14</v>
      </c>
      <c r="C3985" t="s">
        <v>14</v>
      </c>
      <c r="D3985" t="s">
        <v>34</v>
      </c>
      <c r="E3985" t="s">
        <v>520</v>
      </c>
    </row>
    <row r="3986" spans="1:5" x14ac:dyDescent="0.25">
      <c r="A3986" t="s">
        <v>4455</v>
      </c>
      <c r="B3986" t="s">
        <v>14</v>
      </c>
      <c r="C3986" t="s">
        <v>14</v>
      </c>
      <c r="D3986" t="s">
        <v>34</v>
      </c>
      <c r="E3986" t="s">
        <v>520</v>
      </c>
    </row>
    <row r="3987" spans="1:5" x14ac:dyDescent="0.25">
      <c r="A3987" t="s">
        <v>4456</v>
      </c>
      <c r="B3987" t="s">
        <v>14</v>
      </c>
      <c r="C3987" t="s">
        <v>14</v>
      </c>
      <c r="D3987" t="s">
        <v>34</v>
      </c>
      <c r="E3987" t="s">
        <v>520</v>
      </c>
    </row>
    <row r="3988" spans="1:5" x14ac:dyDescent="0.25">
      <c r="A3988" t="s">
        <v>4458</v>
      </c>
      <c r="B3988" t="s">
        <v>14</v>
      </c>
      <c r="C3988" t="s">
        <v>14</v>
      </c>
      <c r="D3988" t="s">
        <v>34</v>
      </c>
      <c r="E3988" t="s">
        <v>520</v>
      </c>
    </row>
    <row r="3989" spans="1:5" x14ac:dyDescent="0.25">
      <c r="A3989" t="s">
        <v>4460</v>
      </c>
      <c r="B3989" t="s">
        <v>14</v>
      </c>
      <c r="C3989" t="s">
        <v>14</v>
      </c>
      <c r="D3989" t="s">
        <v>34</v>
      </c>
      <c r="E3989" t="s">
        <v>520</v>
      </c>
    </row>
    <row r="3990" spans="1:5" x14ac:dyDescent="0.25">
      <c r="A3990" t="s">
        <v>4459</v>
      </c>
      <c r="B3990" t="s">
        <v>14</v>
      </c>
      <c r="C3990" t="s">
        <v>14</v>
      </c>
      <c r="D3990" t="s">
        <v>34</v>
      </c>
      <c r="E3990" t="s">
        <v>520</v>
      </c>
    </row>
    <row r="3991" spans="1:5" x14ac:dyDescent="0.25">
      <c r="A3991" t="s">
        <v>4461</v>
      </c>
      <c r="B3991" t="s">
        <v>14</v>
      </c>
      <c r="C3991" t="s">
        <v>14</v>
      </c>
      <c r="D3991" t="s">
        <v>34</v>
      </c>
      <c r="E3991" t="s">
        <v>520</v>
      </c>
    </row>
    <row r="3992" spans="1:5" x14ac:dyDescent="0.25">
      <c r="A3992" t="s">
        <v>4463</v>
      </c>
      <c r="B3992" t="s">
        <v>14</v>
      </c>
      <c r="C3992" t="s">
        <v>14</v>
      </c>
      <c r="D3992" t="s">
        <v>34</v>
      </c>
      <c r="E3992" t="s">
        <v>520</v>
      </c>
    </row>
    <row r="3993" spans="1:5" x14ac:dyDescent="0.25">
      <c r="A3993" t="s">
        <v>4464</v>
      </c>
      <c r="B3993" t="s">
        <v>14</v>
      </c>
      <c r="C3993" t="s">
        <v>14</v>
      </c>
      <c r="D3993" t="s">
        <v>34</v>
      </c>
      <c r="E3993" t="s">
        <v>520</v>
      </c>
    </row>
    <row r="3994" spans="1:5" x14ac:dyDescent="0.25">
      <c r="A3994" t="s">
        <v>4462</v>
      </c>
      <c r="B3994" t="s">
        <v>14</v>
      </c>
      <c r="C3994" t="s">
        <v>14</v>
      </c>
      <c r="D3994" t="s">
        <v>34</v>
      </c>
      <c r="E3994" t="s">
        <v>520</v>
      </c>
    </row>
    <row r="3995" spans="1:5" x14ac:dyDescent="0.25">
      <c r="A3995" t="s">
        <v>4466</v>
      </c>
      <c r="B3995" t="s">
        <v>14</v>
      </c>
      <c r="C3995" t="s">
        <v>14</v>
      </c>
      <c r="D3995" t="s">
        <v>64</v>
      </c>
      <c r="E3995" t="s">
        <v>517</v>
      </c>
    </row>
    <row r="3996" spans="1:5" x14ac:dyDescent="0.25">
      <c r="A3996" t="s">
        <v>4465</v>
      </c>
      <c r="B3996" t="s">
        <v>14</v>
      </c>
      <c r="C3996" t="s">
        <v>14</v>
      </c>
      <c r="D3996" t="s">
        <v>64</v>
      </c>
      <c r="E3996" t="s">
        <v>517</v>
      </c>
    </row>
    <row r="3997" spans="1:5" x14ac:dyDescent="0.25">
      <c r="A3997" t="s">
        <v>4467</v>
      </c>
      <c r="B3997" t="s">
        <v>14</v>
      </c>
      <c r="C3997" t="s">
        <v>14</v>
      </c>
      <c r="D3997" t="s">
        <v>34</v>
      </c>
      <c r="E3997" t="s">
        <v>520</v>
      </c>
    </row>
    <row r="3998" spans="1:5" x14ac:dyDescent="0.25">
      <c r="A3998" t="s">
        <v>4468</v>
      </c>
      <c r="B3998" t="s">
        <v>14</v>
      </c>
      <c r="C3998" t="s">
        <v>14</v>
      </c>
      <c r="D3998" t="s">
        <v>64</v>
      </c>
      <c r="E3998" t="s">
        <v>517</v>
      </c>
    </row>
    <row r="3999" spans="1:5" x14ac:dyDescent="0.25">
      <c r="A3999" t="s">
        <v>4469</v>
      </c>
      <c r="B3999" t="s">
        <v>14</v>
      </c>
      <c r="C3999" t="s">
        <v>14</v>
      </c>
      <c r="D3999" t="s">
        <v>34</v>
      </c>
      <c r="E3999" t="s">
        <v>520</v>
      </c>
    </row>
    <row r="4000" spans="1:5" x14ac:dyDescent="0.25">
      <c r="A4000" t="s">
        <v>4470</v>
      </c>
      <c r="B4000" t="s">
        <v>14</v>
      </c>
      <c r="C4000" t="s">
        <v>14</v>
      </c>
      <c r="D4000" t="s">
        <v>34</v>
      </c>
      <c r="E4000" t="s">
        <v>520</v>
      </c>
    </row>
    <row r="4001" spans="1:5" x14ac:dyDescent="0.25">
      <c r="A4001" t="s">
        <v>4472</v>
      </c>
      <c r="B4001" t="s">
        <v>14</v>
      </c>
      <c r="C4001" t="s">
        <v>14</v>
      </c>
      <c r="D4001" t="s">
        <v>34</v>
      </c>
      <c r="E4001" t="s">
        <v>520</v>
      </c>
    </row>
    <row r="4002" spans="1:5" x14ac:dyDescent="0.25">
      <c r="A4002" t="s">
        <v>4471</v>
      </c>
      <c r="B4002" t="s">
        <v>14</v>
      </c>
      <c r="C4002" t="s">
        <v>14</v>
      </c>
      <c r="D4002" t="s">
        <v>34</v>
      </c>
      <c r="E4002" t="s">
        <v>520</v>
      </c>
    </row>
    <row r="4003" spans="1:5" x14ac:dyDescent="0.25">
      <c r="A4003" t="s">
        <v>4473</v>
      </c>
      <c r="B4003" t="s">
        <v>14</v>
      </c>
      <c r="C4003" t="s">
        <v>14</v>
      </c>
      <c r="D4003" t="s">
        <v>64</v>
      </c>
      <c r="E4003" t="s">
        <v>517</v>
      </c>
    </row>
    <row r="4004" spans="1:5" x14ac:dyDescent="0.25">
      <c r="A4004" t="s">
        <v>4475</v>
      </c>
      <c r="B4004" t="s">
        <v>14</v>
      </c>
      <c r="C4004" t="s">
        <v>14</v>
      </c>
      <c r="D4004" t="s">
        <v>64</v>
      </c>
      <c r="E4004" t="s">
        <v>517</v>
      </c>
    </row>
    <row r="4005" spans="1:5" x14ac:dyDescent="0.25">
      <c r="A4005" t="s">
        <v>4474</v>
      </c>
      <c r="B4005" t="s">
        <v>14</v>
      </c>
      <c r="C4005" t="s">
        <v>14</v>
      </c>
      <c r="D4005" t="s">
        <v>64</v>
      </c>
      <c r="E4005" t="s">
        <v>517</v>
      </c>
    </row>
    <row r="4006" spans="1:5" x14ac:dyDescent="0.25">
      <c r="A4006" t="s">
        <v>4476</v>
      </c>
      <c r="B4006" t="s">
        <v>14</v>
      </c>
      <c r="C4006" t="s">
        <v>14</v>
      </c>
      <c r="D4006" t="s">
        <v>34</v>
      </c>
      <c r="E4006" t="s">
        <v>520</v>
      </c>
    </row>
    <row r="4007" spans="1:5" x14ac:dyDescent="0.25">
      <c r="A4007" t="s">
        <v>4477</v>
      </c>
      <c r="B4007" t="s">
        <v>14</v>
      </c>
      <c r="C4007" t="s">
        <v>14</v>
      </c>
      <c r="D4007" t="s">
        <v>34</v>
      </c>
      <c r="E4007" t="s">
        <v>520</v>
      </c>
    </row>
    <row r="4008" spans="1:5" x14ac:dyDescent="0.25">
      <c r="A4008" t="s">
        <v>4478</v>
      </c>
      <c r="B4008" t="s">
        <v>14</v>
      </c>
      <c r="C4008" t="s">
        <v>14</v>
      </c>
      <c r="D4008" t="s">
        <v>34</v>
      </c>
      <c r="E4008" t="s">
        <v>520</v>
      </c>
    </row>
    <row r="4009" spans="1:5" x14ac:dyDescent="0.25">
      <c r="A4009" t="s">
        <v>4480</v>
      </c>
      <c r="B4009" t="s">
        <v>14</v>
      </c>
      <c r="C4009" t="s">
        <v>14</v>
      </c>
      <c r="D4009" t="s">
        <v>34</v>
      </c>
      <c r="E4009" t="s">
        <v>520</v>
      </c>
    </row>
    <row r="4010" spans="1:5" x14ac:dyDescent="0.25">
      <c r="A4010" t="s">
        <v>4479</v>
      </c>
      <c r="B4010" t="s">
        <v>14</v>
      </c>
      <c r="C4010" t="s">
        <v>14</v>
      </c>
      <c r="D4010" t="s">
        <v>34</v>
      </c>
      <c r="E4010" t="s">
        <v>520</v>
      </c>
    </row>
    <row r="4011" spans="1:5" x14ac:dyDescent="0.25">
      <c r="A4011" t="s">
        <v>4481</v>
      </c>
      <c r="B4011" t="s">
        <v>14</v>
      </c>
      <c r="C4011" t="s">
        <v>14</v>
      </c>
      <c r="D4011" t="s">
        <v>34</v>
      </c>
      <c r="E4011" t="s">
        <v>520</v>
      </c>
    </row>
    <row r="4012" spans="1:5" x14ac:dyDescent="0.25">
      <c r="A4012" t="s">
        <v>4482</v>
      </c>
      <c r="B4012" t="s">
        <v>14</v>
      </c>
      <c r="C4012" t="s">
        <v>14</v>
      </c>
      <c r="D4012" t="s">
        <v>34</v>
      </c>
      <c r="E4012" t="s">
        <v>520</v>
      </c>
    </row>
    <row r="4013" spans="1:5" x14ac:dyDescent="0.25">
      <c r="A4013" t="s">
        <v>4483</v>
      </c>
      <c r="B4013" t="s">
        <v>14</v>
      </c>
      <c r="C4013" t="s">
        <v>14</v>
      </c>
      <c r="D4013" t="s">
        <v>34</v>
      </c>
      <c r="E4013" t="s">
        <v>520</v>
      </c>
    </row>
    <row r="4014" spans="1:5" x14ac:dyDescent="0.25">
      <c r="A4014" t="s">
        <v>4484</v>
      </c>
      <c r="B4014" t="s">
        <v>14</v>
      </c>
      <c r="C4014" t="s">
        <v>14</v>
      </c>
      <c r="D4014" t="s">
        <v>34</v>
      </c>
      <c r="E4014" t="s">
        <v>520</v>
      </c>
    </row>
    <row r="4015" spans="1:5" x14ac:dyDescent="0.25">
      <c r="A4015" t="s">
        <v>4485</v>
      </c>
      <c r="B4015" t="s">
        <v>14</v>
      </c>
      <c r="C4015" t="s">
        <v>14</v>
      </c>
      <c r="D4015" t="s">
        <v>34</v>
      </c>
      <c r="E4015" t="s">
        <v>520</v>
      </c>
    </row>
    <row r="4016" spans="1:5" x14ac:dyDescent="0.25">
      <c r="A4016" t="s">
        <v>4486</v>
      </c>
      <c r="B4016" t="s">
        <v>14</v>
      </c>
      <c r="C4016" t="s">
        <v>14</v>
      </c>
      <c r="D4016" t="s">
        <v>34</v>
      </c>
      <c r="E4016" t="s">
        <v>520</v>
      </c>
    </row>
    <row r="4017" spans="1:5" x14ac:dyDescent="0.25">
      <c r="A4017" t="s">
        <v>4487</v>
      </c>
      <c r="B4017" t="s">
        <v>14</v>
      </c>
      <c r="C4017" t="s">
        <v>14</v>
      </c>
      <c r="D4017" t="s">
        <v>34</v>
      </c>
      <c r="E4017" t="s">
        <v>520</v>
      </c>
    </row>
    <row r="4018" spans="1:5" x14ac:dyDescent="0.25">
      <c r="A4018" t="s">
        <v>4488</v>
      </c>
      <c r="B4018" t="s">
        <v>14</v>
      </c>
      <c r="C4018" t="s">
        <v>14</v>
      </c>
      <c r="D4018" t="s">
        <v>34</v>
      </c>
      <c r="E4018" t="s">
        <v>520</v>
      </c>
    </row>
    <row r="4019" spans="1:5" x14ac:dyDescent="0.25">
      <c r="A4019" t="s">
        <v>4489</v>
      </c>
      <c r="B4019" t="s">
        <v>14</v>
      </c>
      <c r="C4019" t="s">
        <v>14</v>
      </c>
      <c r="D4019" t="s">
        <v>34</v>
      </c>
      <c r="E4019" t="s">
        <v>520</v>
      </c>
    </row>
    <row r="4020" spans="1:5" x14ac:dyDescent="0.25">
      <c r="A4020" t="s">
        <v>4490</v>
      </c>
      <c r="B4020" t="s">
        <v>14</v>
      </c>
      <c r="C4020" t="s">
        <v>14</v>
      </c>
      <c r="D4020" t="s">
        <v>34</v>
      </c>
      <c r="E4020" t="s">
        <v>520</v>
      </c>
    </row>
    <row r="4021" spans="1:5" x14ac:dyDescent="0.25">
      <c r="A4021" t="s">
        <v>4491</v>
      </c>
      <c r="B4021" t="s">
        <v>14</v>
      </c>
      <c r="C4021" t="s">
        <v>14</v>
      </c>
      <c r="D4021" t="s">
        <v>34</v>
      </c>
      <c r="E4021" t="s">
        <v>520</v>
      </c>
    </row>
    <row r="4022" spans="1:5" x14ac:dyDescent="0.25">
      <c r="A4022" t="s">
        <v>4492</v>
      </c>
      <c r="B4022" t="s">
        <v>14</v>
      </c>
      <c r="C4022" t="s">
        <v>14</v>
      </c>
      <c r="D4022" t="s">
        <v>34</v>
      </c>
      <c r="E4022" t="s">
        <v>520</v>
      </c>
    </row>
    <row r="4023" spans="1:5" x14ac:dyDescent="0.25">
      <c r="A4023" t="s">
        <v>4493</v>
      </c>
      <c r="B4023" t="s">
        <v>14</v>
      </c>
      <c r="C4023" t="s">
        <v>14</v>
      </c>
      <c r="D4023" t="s">
        <v>34</v>
      </c>
      <c r="E4023" t="s">
        <v>520</v>
      </c>
    </row>
    <row r="4024" spans="1:5" x14ac:dyDescent="0.25">
      <c r="A4024" t="s">
        <v>4494</v>
      </c>
      <c r="B4024" t="s">
        <v>14</v>
      </c>
      <c r="C4024" t="s">
        <v>14</v>
      </c>
      <c r="D4024" t="s">
        <v>34</v>
      </c>
      <c r="E4024" t="s">
        <v>520</v>
      </c>
    </row>
    <row r="4025" spans="1:5" x14ac:dyDescent="0.25">
      <c r="A4025" t="s">
        <v>4496</v>
      </c>
      <c r="B4025" t="s">
        <v>14</v>
      </c>
      <c r="C4025" t="s">
        <v>14</v>
      </c>
      <c r="D4025" t="s">
        <v>34</v>
      </c>
      <c r="E4025" t="s">
        <v>520</v>
      </c>
    </row>
    <row r="4026" spans="1:5" x14ac:dyDescent="0.25">
      <c r="A4026" t="s">
        <v>4495</v>
      </c>
      <c r="B4026" t="s">
        <v>14</v>
      </c>
      <c r="C4026" t="s">
        <v>14</v>
      </c>
      <c r="D4026" t="s">
        <v>34</v>
      </c>
      <c r="E4026" t="s">
        <v>520</v>
      </c>
    </row>
    <row r="4027" spans="1:5" x14ac:dyDescent="0.25">
      <c r="A4027" t="s">
        <v>4498</v>
      </c>
      <c r="B4027" t="s">
        <v>14</v>
      </c>
      <c r="C4027" t="s">
        <v>14</v>
      </c>
      <c r="D4027" t="s">
        <v>34</v>
      </c>
      <c r="E4027" t="s">
        <v>520</v>
      </c>
    </row>
    <row r="4028" spans="1:5" x14ac:dyDescent="0.25">
      <c r="A4028" t="s">
        <v>4497</v>
      </c>
      <c r="B4028" t="s">
        <v>14</v>
      </c>
      <c r="C4028" t="s">
        <v>14</v>
      </c>
      <c r="D4028" t="s">
        <v>34</v>
      </c>
      <c r="E4028" t="s">
        <v>520</v>
      </c>
    </row>
    <row r="4029" spans="1:5" x14ac:dyDescent="0.25">
      <c r="A4029" t="s">
        <v>4499</v>
      </c>
      <c r="B4029" t="s">
        <v>14</v>
      </c>
      <c r="C4029" t="s">
        <v>14</v>
      </c>
      <c r="D4029" t="s">
        <v>34</v>
      </c>
      <c r="E4029" t="s">
        <v>520</v>
      </c>
    </row>
    <row r="4030" spans="1:5" x14ac:dyDescent="0.25">
      <c r="A4030" t="s">
        <v>4501</v>
      </c>
      <c r="B4030" t="s">
        <v>14</v>
      </c>
      <c r="C4030" t="s">
        <v>14</v>
      </c>
      <c r="D4030" t="s">
        <v>64</v>
      </c>
      <c r="E4030" t="s">
        <v>637</v>
      </c>
    </row>
    <row r="4031" spans="1:5" x14ac:dyDescent="0.25">
      <c r="A4031" t="s">
        <v>4503</v>
      </c>
      <c r="B4031" t="s">
        <v>14</v>
      </c>
      <c r="C4031" t="s">
        <v>14</v>
      </c>
      <c r="D4031" t="s">
        <v>64</v>
      </c>
      <c r="E4031" t="s">
        <v>761</v>
      </c>
    </row>
    <row r="4032" spans="1:5" x14ac:dyDescent="0.25">
      <c r="A4032" t="s">
        <v>4500</v>
      </c>
      <c r="B4032" t="s">
        <v>14</v>
      </c>
      <c r="C4032" t="s">
        <v>14</v>
      </c>
      <c r="D4032" t="s">
        <v>64</v>
      </c>
      <c r="E4032" t="s">
        <v>637</v>
      </c>
    </row>
    <row r="4033" spans="1:5" x14ac:dyDescent="0.25">
      <c r="A4033" t="s">
        <v>4502</v>
      </c>
      <c r="B4033" t="s">
        <v>14</v>
      </c>
      <c r="C4033" t="s">
        <v>14</v>
      </c>
      <c r="D4033" t="s">
        <v>64</v>
      </c>
      <c r="E4033" t="s">
        <v>517</v>
      </c>
    </row>
    <row r="4034" spans="1:5" x14ac:dyDescent="0.25">
      <c r="A4034" t="s">
        <v>4505</v>
      </c>
      <c r="B4034" t="s">
        <v>14</v>
      </c>
      <c r="C4034" t="s">
        <v>14</v>
      </c>
      <c r="D4034" t="s">
        <v>34</v>
      </c>
      <c r="E4034" t="s">
        <v>520</v>
      </c>
    </row>
    <row r="4035" spans="1:5" x14ac:dyDescent="0.25">
      <c r="A4035" t="s">
        <v>4504</v>
      </c>
      <c r="B4035" t="s">
        <v>14</v>
      </c>
      <c r="C4035" t="s">
        <v>14</v>
      </c>
      <c r="D4035" t="s">
        <v>34</v>
      </c>
      <c r="E4035" t="s">
        <v>520</v>
      </c>
    </row>
    <row r="4036" spans="1:5" x14ac:dyDescent="0.25">
      <c r="A4036" t="s">
        <v>4507</v>
      </c>
      <c r="B4036" t="s">
        <v>14</v>
      </c>
      <c r="C4036" t="s">
        <v>14</v>
      </c>
      <c r="D4036" t="s">
        <v>64</v>
      </c>
      <c r="E4036" t="s">
        <v>637</v>
      </c>
    </row>
    <row r="4037" spans="1:5" x14ac:dyDescent="0.25">
      <c r="A4037" t="s">
        <v>4506</v>
      </c>
      <c r="B4037" t="s">
        <v>14</v>
      </c>
      <c r="C4037" t="s">
        <v>14</v>
      </c>
      <c r="D4037" t="s">
        <v>64</v>
      </c>
      <c r="E4037" t="s">
        <v>517</v>
      </c>
    </row>
    <row r="4038" spans="1:5" x14ac:dyDescent="0.25">
      <c r="A4038" t="s">
        <v>4509</v>
      </c>
      <c r="B4038" t="s">
        <v>14</v>
      </c>
      <c r="C4038" t="s">
        <v>14</v>
      </c>
      <c r="D4038" t="s">
        <v>34</v>
      </c>
      <c r="E4038" t="s">
        <v>520</v>
      </c>
    </row>
    <row r="4039" spans="1:5" x14ac:dyDescent="0.25">
      <c r="A4039" t="s">
        <v>4508</v>
      </c>
      <c r="B4039" t="s">
        <v>14</v>
      </c>
      <c r="C4039" t="s">
        <v>14</v>
      </c>
      <c r="D4039" t="s">
        <v>34</v>
      </c>
      <c r="E4039" t="s">
        <v>520</v>
      </c>
    </row>
    <row r="4040" spans="1:5" x14ac:dyDescent="0.25">
      <c r="A4040" t="s">
        <v>4510</v>
      </c>
      <c r="B4040" t="s">
        <v>14</v>
      </c>
      <c r="C4040" t="s">
        <v>14</v>
      </c>
      <c r="D4040" t="s">
        <v>34</v>
      </c>
      <c r="E4040" t="s">
        <v>520</v>
      </c>
    </row>
    <row r="4041" spans="1:5" x14ac:dyDescent="0.25">
      <c r="A4041" t="s">
        <v>4511</v>
      </c>
      <c r="B4041" t="s">
        <v>14</v>
      </c>
      <c r="C4041" t="s">
        <v>14</v>
      </c>
      <c r="D4041" t="s">
        <v>34</v>
      </c>
      <c r="E4041" t="s">
        <v>520</v>
      </c>
    </row>
    <row r="4042" spans="1:5" x14ac:dyDescent="0.25">
      <c r="A4042" t="s">
        <v>4512</v>
      </c>
      <c r="B4042" t="s">
        <v>14</v>
      </c>
      <c r="C4042" t="s">
        <v>14</v>
      </c>
      <c r="D4042" t="s">
        <v>34</v>
      </c>
      <c r="E4042" t="s">
        <v>520</v>
      </c>
    </row>
    <row r="4043" spans="1:5" x14ac:dyDescent="0.25">
      <c r="A4043" t="s">
        <v>4514</v>
      </c>
      <c r="B4043" t="s">
        <v>14</v>
      </c>
      <c r="C4043" t="s">
        <v>14</v>
      </c>
      <c r="D4043" t="s">
        <v>34</v>
      </c>
      <c r="E4043" t="s">
        <v>520</v>
      </c>
    </row>
    <row r="4044" spans="1:5" x14ac:dyDescent="0.25">
      <c r="A4044" t="s">
        <v>4513</v>
      </c>
      <c r="B4044" t="s">
        <v>14</v>
      </c>
      <c r="C4044" t="s">
        <v>14</v>
      </c>
      <c r="D4044" t="s">
        <v>34</v>
      </c>
      <c r="E4044" t="s">
        <v>520</v>
      </c>
    </row>
    <row r="4045" spans="1:5" x14ac:dyDescent="0.25">
      <c r="A4045" t="s">
        <v>4515</v>
      </c>
      <c r="B4045" t="s">
        <v>14</v>
      </c>
      <c r="C4045" t="s">
        <v>14</v>
      </c>
      <c r="D4045" t="s">
        <v>34</v>
      </c>
      <c r="E4045" t="s">
        <v>520</v>
      </c>
    </row>
    <row r="4046" spans="1:5" x14ac:dyDescent="0.25">
      <c r="A4046" t="s">
        <v>4516</v>
      </c>
      <c r="B4046" t="s">
        <v>14</v>
      </c>
      <c r="C4046" t="s">
        <v>14</v>
      </c>
      <c r="D4046" t="s">
        <v>34</v>
      </c>
      <c r="E4046" t="s">
        <v>520</v>
      </c>
    </row>
    <row r="4047" spans="1:5" x14ac:dyDescent="0.25">
      <c r="A4047" t="s">
        <v>4518</v>
      </c>
      <c r="B4047" t="s">
        <v>14</v>
      </c>
      <c r="C4047" t="s">
        <v>14</v>
      </c>
      <c r="D4047" t="s">
        <v>34</v>
      </c>
      <c r="E4047" t="s">
        <v>520</v>
      </c>
    </row>
    <row r="4048" spans="1:5" x14ac:dyDescent="0.25">
      <c r="A4048" t="s">
        <v>4517</v>
      </c>
      <c r="B4048" t="s">
        <v>14</v>
      </c>
      <c r="C4048" t="s">
        <v>14</v>
      </c>
      <c r="D4048" t="s">
        <v>34</v>
      </c>
      <c r="E4048" t="s">
        <v>520</v>
      </c>
    </row>
    <row r="4049" spans="1:5" x14ac:dyDescent="0.25">
      <c r="A4049" t="s">
        <v>4521</v>
      </c>
      <c r="B4049" t="s">
        <v>14</v>
      </c>
      <c r="C4049" t="s">
        <v>14</v>
      </c>
      <c r="D4049" t="s">
        <v>34</v>
      </c>
      <c r="E4049" t="s">
        <v>520</v>
      </c>
    </row>
    <row r="4050" spans="1:5" x14ac:dyDescent="0.25">
      <c r="A4050" t="s">
        <v>4519</v>
      </c>
      <c r="B4050" t="s">
        <v>14</v>
      </c>
      <c r="C4050" t="s">
        <v>14</v>
      </c>
      <c r="D4050" t="s">
        <v>34</v>
      </c>
      <c r="E4050" t="s">
        <v>520</v>
      </c>
    </row>
    <row r="4051" spans="1:5" x14ac:dyDescent="0.25">
      <c r="A4051" t="s">
        <v>4520</v>
      </c>
      <c r="B4051" t="s">
        <v>14</v>
      </c>
      <c r="C4051" t="s">
        <v>14</v>
      </c>
      <c r="D4051" t="s">
        <v>34</v>
      </c>
      <c r="E4051" t="s">
        <v>520</v>
      </c>
    </row>
    <row r="4052" spans="1:5" x14ac:dyDescent="0.25">
      <c r="A4052" t="s">
        <v>4524</v>
      </c>
      <c r="B4052" t="s">
        <v>14</v>
      </c>
      <c r="C4052" t="s">
        <v>14</v>
      </c>
      <c r="D4052" t="s">
        <v>34</v>
      </c>
      <c r="E4052" t="s">
        <v>520</v>
      </c>
    </row>
    <row r="4053" spans="1:5" x14ac:dyDescent="0.25">
      <c r="A4053" t="s">
        <v>4522</v>
      </c>
      <c r="B4053" t="s">
        <v>14</v>
      </c>
      <c r="C4053" t="s">
        <v>14</v>
      </c>
      <c r="D4053" t="s">
        <v>34</v>
      </c>
      <c r="E4053" t="s">
        <v>520</v>
      </c>
    </row>
    <row r="4054" spans="1:5" x14ac:dyDescent="0.25">
      <c r="A4054" t="s">
        <v>4523</v>
      </c>
      <c r="B4054" t="s">
        <v>14</v>
      </c>
      <c r="C4054" t="s">
        <v>14</v>
      </c>
      <c r="D4054" t="s">
        <v>34</v>
      </c>
      <c r="E4054" t="s">
        <v>520</v>
      </c>
    </row>
    <row r="4055" spans="1:5" x14ac:dyDescent="0.25">
      <c r="A4055" t="s">
        <v>4525</v>
      </c>
      <c r="B4055" t="s">
        <v>14</v>
      </c>
      <c r="C4055" t="s">
        <v>14</v>
      </c>
      <c r="D4055" t="s">
        <v>34</v>
      </c>
      <c r="E4055" t="s">
        <v>520</v>
      </c>
    </row>
    <row r="4056" spans="1:5" x14ac:dyDescent="0.25">
      <c r="A4056" t="s">
        <v>4526</v>
      </c>
      <c r="B4056" t="s">
        <v>14</v>
      </c>
      <c r="C4056" t="s">
        <v>14</v>
      </c>
      <c r="D4056" t="s">
        <v>34</v>
      </c>
      <c r="E4056" t="s">
        <v>520</v>
      </c>
    </row>
    <row r="4057" spans="1:5" x14ac:dyDescent="0.25">
      <c r="A4057" t="s">
        <v>4527</v>
      </c>
      <c r="B4057" t="s">
        <v>14</v>
      </c>
      <c r="C4057" t="s">
        <v>14</v>
      </c>
      <c r="D4057" t="s">
        <v>34</v>
      </c>
      <c r="E4057" t="s">
        <v>520</v>
      </c>
    </row>
    <row r="4058" spans="1:5" x14ac:dyDescent="0.25">
      <c r="A4058" t="s">
        <v>4530</v>
      </c>
      <c r="B4058" t="s">
        <v>14</v>
      </c>
      <c r="C4058" t="s">
        <v>14</v>
      </c>
      <c r="D4058" t="s">
        <v>34</v>
      </c>
      <c r="E4058" t="s">
        <v>520</v>
      </c>
    </row>
    <row r="4059" spans="1:5" x14ac:dyDescent="0.25">
      <c r="A4059" t="s">
        <v>4528</v>
      </c>
      <c r="B4059" t="s">
        <v>14</v>
      </c>
      <c r="C4059" t="s">
        <v>14</v>
      </c>
      <c r="D4059" t="s">
        <v>34</v>
      </c>
      <c r="E4059" t="s">
        <v>520</v>
      </c>
    </row>
    <row r="4060" spans="1:5" x14ac:dyDescent="0.25">
      <c r="A4060" t="s">
        <v>4529</v>
      </c>
      <c r="B4060" t="s">
        <v>14</v>
      </c>
      <c r="C4060" t="s">
        <v>14</v>
      </c>
      <c r="D4060" t="s">
        <v>34</v>
      </c>
      <c r="E4060" t="s">
        <v>520</v>
      </c>
    </row>
    <row r="4061" spans="1:5" x14ac:dyDescent="0.25">
      <c r="A4061" t="s">
        <v>4531</v>
      </c>
      <c r="B4061" t="s">
        <v>14</v>
      </c>
      <c r="C4061" t="s">
        <v>14</v>
      </c>
      <c r="D4061" t="s">
        <v>34</v>
      </c>
      <c r="E4061" t="s">
        <v>520</v>
      </c>
    </row>
    <row r="4062" spans="1:5" x14ac:dyDescent="0.25">
      <c r="A4062" t="s">
        <v>4533</v>
      </c>
      <c r="B4062" t="s">
        <v>14</v>
      </c>
      <c r="C4062" t="s">
        <v>14</v>
      </c>
      <c r="D4062" t="s">
        <v>34</v>
      </c>
      <c r="E4062" t="s">
        <v>520</v>
      </c>
    </row>
    <row r="4063" spans="1:5" x14ac:dyDescent="0.25">
      <c r="A4063" t="s">
        <v>4532</v>
      </c>
      <c r="B4063" t="s">
        <v>14</v>
      </c>
      <c r="C4063" t="s">
        <v>14</v>
      </c>
      <c r="D4063" t="s">
        <v>34</v>
      </c>
      <c r="E4063" t="s">
        <v>520</v>
      </c>
    </row>
    <row r="4064" spans="1:5" x14ac:dyDescent="0.25">
      <c r="A4064" t="s">
        <v>4535</v>
      </c>
      <c r="B4064" t="s">
        <v>14</v>
      </c>
      <c r="C4064" t="s">
        <v>14</v>
      </c>
      <c r="D4064" t="s">
        <v>34</v>
      </c>
      <c r="E4064" t="s">
        <v>520</v>
      </c>
    </row>
    <row r="4065" spans="1:5" x14ac:dyDescent="0.25">
      <c r="A4065" t="s">
        <v>4534</v>
      </c>
      <c r="B4065" t="s">
        <v>14</v>
      </c>
      <c r="C4065" t="s">
        <v>14</v>
      </c>
      <c r="D4065" t="s">
        <v>34</v>
      </c>
      <c r="E4065" t="s">
        <v>520</v>
      </c>
    </row>
    <row r="4066" spans="1:5" x14ac:dyDescent="0.25">
      <c r="A4066" t="s">
        <v>4537</v>
      </c>
      <c r="B4066" t="s">
        <v>14</v>
      </c>
      <c r="C4066" t="s">
        <v>14</v>
      </c>
      <c r="D4066" t="s">
        <v>64</v>
      </c>
      <c r="E4066" t="s">
        <v>517</v>
      </c>
    </row>
    <row r="4067" spans="1:5" x14ac:dyDescent="0.25">
      <c r="A4067" t="s">
        <v>4536</v>
      </c>
      <c r="B4067" t="s">
        <v>14</v>
      </c>
      <c r="C4067" t="s">
        <v>14</v>
      </c>
      <c r="D4067" t="s">
        <v>64</v>
      </c>
      <c r="E4067" t="s">
        <v>517</v>
      </c>
    </row>
    <row r="4068" spans="1:5" x14ac:dyDescent="0.25">
      <c r="A4068" t="s">
        <v>4539</v>
      </c>
      <c r="B4068" t="s">
        <v>14</v>
      </c>
      <c r="C4068" t="s">
        <v>14</v>
      </c>
      <c r="D4068" t="s">
        <v>64</v>
      </c>
      <c r="E4068" t="s">
        <v>517</v>
      </c>
    </row>
    <row r="4069" spans="1:5" x14ac:dyDescent="0.25">
      <c r="A4069" t="s">
        <v>4538</v>
      </c>
      <c r="B4069" t="s">
        <v>14</v>
      </c>
      <c r="C4069" t="s">
        <v>14</v>
      </c>
      <c r="D4069" t="s">
        <v>64</v>
      </c>
      <c r="E4069" t="s">
        <v>517</v>
      </c>
    </row>
    <row r="4070" spans="1:5" x14ac:dyDescent="0.25">
      <c r="A4070" t="s">
        <v>4541</v>
      </c>
      <c r="B4070" t="s">
        <v>14</v>
      </c>
      <c r="C4070" t="s">
        <v>14</v>
      </c>
      <c r="D4070" t="s">
        <v>34</v>
      </c>
      <c r="E4070" t="s">
        <v>520</v>
      </c>
    </row>
    <row r="4071" spans="1:5" x14ac:dyDescent="0.25">
      <c r="A4071" t="s">
        <v>4540</v>
      </c>
      <c r="B4071" t="s">
        <v>14</v>
      </c>
      <c r="C4071" t="s">
        <v>14</v>
      </c>
      <c r="D4071" t="s">
        <v>34</v>
      </c>
      <c r="E4071" t="s">
        <v>520</v>
      </c>
    </row>
    <row r="4072" spans="1:5" x14ac:dyDescent="0.25">
      <c r="A4072" t="s">
        <v>4543</v>
      </c>
      <c r="B4072" t="s">
        <v>14</v>
      </c>
      <c r="C4072" t="s">
        <v>14</v>
      </c>
      <c r="D4072" t="s">
        <v>34</v>
      </c>
      <c r="E4072" t="s">
        <v>520</v>
      </c>
    </row>
    <row r="4073" spans="1:5" x14ac:dyDescent="0.25">
      <c r="A4073" t="s">
        <v>4544</v>
      </c>
      <c r="B4073" t="s">
        <v>14</v>
      </c>
      <c r="C4073" t="s">
        <v>14</v>
      </c>
      <c r="D4073" t="s">
        <v>34</v>
      </c>
      <c r="E4073" t="s">
        <v>520</v>
      </c>
    </row>
    <row r="4074" spans="1:5" x14ac:dyDescent="0.25">
      <c r="A4074" t="s">
        <v>4542</v>
      </c>
      <c r="B4074" t="s">
        <v>14</v>
      </c>
      <c r="C4074" t="s">
        <v>14</v>
      </c>
      <c r="D4074" t="s">
        <v>34</v>
      </c>
      <c r="E4074" t="s">
        <v>520</v>
      </c>
    </row>
    <row r="4075" spans="1:5" x14ac:dyDescent="0.25">
      <c r="A4075" t="s">
        <v>4545</v>
      </c>
      <c r="B4075" t="s">
        <v>14</v>
      </c>
      <c r="C4075" t="s">
        <v>14</v>
      </c>
      <c r="D4075" t="s">
        <v>34</v>
      </c>
      <c r="E4075" t="s">
        <v>520</v>
      </c>
    </row>
    <row r="4076" spans="1:5" x14ac:dyDescent="0.25">
      <c r="A4076" t="s">
        <v>4546</v>
      </c>
      <c r="B4076" t="s">
        <v>14</v>
      </c>
      <c r="C4076" t="s">
        <v>14</v>
      </c>
      <c r="D4076" t="s">
        <v>34</v>
      </c>
      <c r="E4076" t="s">
        <v>520</v>
      </c>
    </row>
    <row r="4077" spans="1:5" x14ac:dyDescent="0.25">
      <c r="A4077" t="s">
        <v>4547</v>
      </c>
      <c r="B4077" t="s">
        <v>14</v>
      </c>
      <c r="C4077" t="s">
        <v>14</v>
      </c>
      <c r="D4077" t="s">
        <v>34</v>
      </c>
      <c r="E4077" t="s">
        <v>520</v>
      </c>
    </row>
    <row r="4078" spans="1:5" x14ac:dyDescent="0.25">
      <c r="A4078" t="s">
        <v>4549</v>
      </c>
      <c r="B4078" t="s">
        <v>14</v>
      </c>
      <c r="C4078" t="s">
        <v>14</v>
      </c>
      <c r="D4078" t="s">
        <v>34</v>
      </c>
      <c r="E4078" t="s">
        <v>520</v>
      </c>
    </row>
    <row r="4079" spans="1:5" x14ac:dyDescent="0.25">
      <c r="A4079" t="s">
        <v>4548</v>
      </c>
      <c r="B4079" t="s">
        <v>14</v>
      </c>
      <c r="C4079" t="s">
        <v>14</v>
      </c>
      <c r="D4079" t="s">
        <v>34</v>
      </c>
      <c r="E4079" t="s">
        <v>520</v>
      </c>
    </row>
    <row r="4080" spans="1:5" x14ac:dyDescent="0.25">
      <c r="A4080" t="s">
        <v>4550</v>
      </c>
      <c r="B4080" t="s">
        <v>14</v>
      </c>
      <c r="C4080" t="s">
        <v>14</v>
      </c>
      <c r="D4080" t="s">
        <v>34</v>
      </c>
      <c r="E4080" t="s">
        <v>520</v>
      </c>
    </row>
    <row r="4081" spans="1:5" x14ac:dyDescent="0.25">
      <c r="A4081" t="s">
        <v>4551</v>
      </c>
      <c r="B4081" t="s">
        <v>14</v>
      </c>
      <c r="C4081" t="s">
        <v>14</v>
      </c>
      <c r="D4081" t="s">
        <v>34</v>
      </c>
      <c r="E4081" t="s">
        <v>520</v>
      </c>
    </row>
    <row r="4082" spans="1:5" x14ac:dyDescent="0.25">
      <c r="A4082" t="s">
        <v>4552</v>
      </c>
      <c r="B4082" t="s">
        <v>14</v>
      </c>
      <c r="C4082" t="s">
        <v>14</v>
      </c>
      <c r="D4082" t="s">
        <v>34</v>
      </c>
      <c r="E4082" t="s">
        <v>520</v>
      </c>
    </row>
    <row r="4083" spans="1:5" x14ac:dyDescent="0.25">
      <c r="A4083" t="s">
        <v>4553</v>
      </c>
      <c r="B4083" t="s">
        <v>14</v>
      </c>
      <c r="C4083" t="s">
        <v>14</v>
      </c>
      <c r="D4083" t="s">
        <v>34</v>
      </c>
      <c r="E4083" t="s">
        <v>520</v>
      </c>
    </row>
    <row r="4084" spans="1:5" x14ac:dyDescent="0.25">
      <c r="A4084" t="s">
        <v>4554</v>
      </c>
      <c r="B4084" t="s">
        <v>14</v>
      </c>
      <c r="C4084" t="s">
        <v>14</v>
      </c>
      <c r="D4084" t="s">
        <v>34</v>
      </c>
      <c r="E4084" t="s">
        <v>520</v>
      </c>
    </row>
    <row r="4085" spans="1:5" x14ac:dyDescent="0.25">
      <c r="A4085" t="s">
        <v>4556</v>
      </c>
      <c r="B4085" t="s">
        <v>14</v>
      </c>
      <c r="C4085" t="s">
        <v>14</v>
      </c>
      <c r="D4085" t="s">
        <v>34</v>
      </c>
      <c r="E4085" t="s">
        <v>520</v>
      </c>
    </row>
    <row r="4086" spans="1:5" x14ac:dyDescent="0.25">
      <c r="A4086" t="s">
        <v>4555</v>
      </c>
      <c r="B4086" t="s">
        <v>14</v>
      </c>
      <c r="C4086" t="s">
        <v>14</v>
      </c>
      <c r="D4086" t="s">
        <v>34</v>
      </c>
      <c r="E4086" t="s">
        <v>520</v>
      </c>
    </row>
    <row r="4087" spans="1:5" x14ac:dyDescent="0.25">
      <c r="A4087" t="s">
        <v>4557</v>
      </c>
      <c r="B4087" t="s">
        <v>14</v>
      </c>
      <c r="C4087" t="s">
        <v>14</v>
      </c>
      <c r="D4087" t="s">
        <v>64</v>
      </c>
      <c r="E4087" t="s">
        <v>763</v>
      </c>
    </row>
    <row r="4088" spans="1:5" x14ac:dyDescent="0.25">
      <c r="A4088" t="s">
        <v>4558</v>
      </c>
      <c r="B4088" t="s">
        <v>14</v>
      </c>
      <c r="C4088" t="s">
        <v>14</v>
      </c>
      <c r="D4088" t="s">
        <v>64</v>
      </c>
      <c r="E4088" t="s">
        <v>518</v>
      </c>
    </row>
    <row r="4089" spans="1:5" x14ac:dyDescent="0.25">
      <c r="A4089" t="s">
        <v>4559</v>
      </c>
      <c r="B4089" t="s">
        <v>14</v>
      </c>
      <c r="C4089" t="s">
        <v>14</v>
      </c>
      <c r="D4089" t="s">
        <v>64</v>
      </c>
      <c r="E4089" t="s">
        <v>518</v>
      </c>
    </row>
    <row r="4090" spans="1:5" x14ac:dyDescent="0.25">
      <c r="A4090" t="s">
        <v>4560</v>
      </c>
      <c r="B4090" t="s">
        <v>14</v>
      </c>
      <c r="C4090" t="s">
        <v>14</v>
      </c>
      <c r="D4090" t="s">
        <v>64</v>
      </c>
      <c r="E4090" t="s">
        <v>763</v>
      </c>
    </row>
    <row r="4091" spans="1:5" x14ac:dyDescent="0.25">
      <c r="A4091" t="s">
        <v>4561</v>
      </c>
      <c r="B4091" t="s">
        <v>14</v>
      </c>
      <c r="C4091" t="s">
        <v>14</v>
      </c>
      <c r="D4091" t="s">
        <v>34</v>
      </c>
      <c r="E4091" t="s">
        <v>520</v>
      </c>
    </row>
    <row r="4092" spans="1:5" x14ac:dyDescent="0.25">
      <c r="A4092" t="s">
        <v>4562</v>
      </c>
      <c r="B4092" t="s">
        <v>14</v>
      </c>
      <c r="C4092" t="s">
        <v>14</v>
      </c>
      <c r="D4092" t="s">
        <v>34</v>
      </c>
      <c r="E4092" t="s">
        <v>520</v>
      </c>
    </row>
    <row r="4093" spans="1:5" x14ac:dyDescent="0.25">
      <c r="A4093" t="s">
        <v>4563</v>
      </c>
      <c r="B4093" t="s">
        <v>14</v>
      </c>
      <c r="C4093" t="s">
        <v>14</v>
      </c>
      <c r="D4093" t="s">
        <v>34</v>
      </c>
      <c r="E4093" t="s">
        <v>520</v>
      </c>
    </row>
    <row r="4094" spans="1:5" x14ac:dyDescent="0.25">
      <c r="A4094" t="s">
        <v>4564</v>
      </c>
      <c r="B4094" t="s">
        <v>14</v>
      </c>
      <c r="C4094" t="s">
        <v>14</v>
      </c>
      <c r="D4094" t="s">
        <v>34</v>
      </c>
      <c r="E4094" t="s">
        <v>520</v>
      </c>
    </row>
    <row r="4095" spans="1:5" x14ac:dyDescent="0.25">
      <c r="A4095" t="s">
        <v>4567</v>
      </c>
      <c r="B4095" t="s">
        <v>14</v>
      </c>
      <c r="C4095" t="s">
        <v>14</v>
      </c>
      <c r="D4095" t="s">
        <v>34</v>
      </c>
      <c r="E4095" t="s">
        <v>520</v>
      </c>
    </row>
    <row r="4096" spans="1:5" x14ac:dyDescent="0.25">
      <c r="A4096" t="s">
        <v>4565</v>
      </c>
      <c r="B4096" t="s">
        <v>14</v>
      </c>
      <c r="C4096" t="s">
        <v>14</v>
      </c>
      <c r="D4096" t="s">
        <v>34</v>
      </c>
      <c r="E4096" t="s">
        <v>520</v>
      </c>
    </row>
    <row r="4097" spans="1:5" x14ac:dyDescent="0.25">
      <c r="A4097" t="s">
        <v>4566</v>
      </c>
      <c r="B4097" t="s">
        <v>14</v>
      </c>
      <c r="C4097" t="s">
        <v>14</v>
      </c>
      <c r="D4097" t="s">
        <v>34</v>
      </c>
      <c r="E4097" t="s">
        <v>520</v>
      </c>
    </row>
    <row r="4098" spans="1:5" x14ac:dyDescent="0.25">
      <c r="A4098" t="s">
        <v>4569</v>
      </c>
      <c r="B4098" t="s">
        <v>14</v>
      </c>
      <c r="C4098" t="s">
        <v>14</v>
      </c>
      <c r="D4098" t="s">
        <v>34</v>
      </c>
      <c r="E4098" t="s">
        <v>520</v>
      </c>
    </row>
    <row r="4099" spans="1:5" x14ac:dyDescent="0.25">
      <c r="A4099" t="s">
        <v>4568</v>
      </c>
      <c r="B4099" t="s">
        <v>14</v>
      </c>
      <c r="C4099" t="s">
        <v>14</v>
      </c>
      <c r="D4099" t="s">
        <v>34</v>
      </c>
      <c r="E4099" t="s">
        <v>518</v>
      </c>
    </row>
    <row r="4100" spans="1:5" x14ac:dyDescent="0.25">
      <c r="A4100" t="s">
        <v>4570</v>
      </c>
      <c r="B4100" t="s">
        <v>14</v>
      </c>
      <c r="C4100" t="s">
        <v>14</v>
      </c>
      <c r="D4100" t="s">
        <v>34</v>
      </c>
      <c r="E4100" t="s">
        <v>520</v>
      </c>
    </row>
    <row r="4101" spans="1:5" x14ac:dyDescent="0.25">
      <c r="A4101" t="s">
        <v>4573</v>
      </c>
      <c r="B4101" t="s">
        <v>14</v>
      </c>
      <c r="C4101" t="s">
        <v>14</v>
      </c>
      <c r="D4101" t="s">
        <v>34</v>
      </c>
      <c r="E4101" t="s">
        <v>520</v>
      </c>
    </row>
    <row r="4102" spans="1:5" x14ac:dyDescent="0.25">
      <c r="A4102" t="s">
        <v>4574</v>
      </c>
      <c r="B4102" t="s">
        <v>14</v>
      </c>
      <c r="C4102" t="s">
        <v>14</v>
      </c>
      <c r="D4102" t="s">
        <v>34</v>
      </c>
      <c r="E4102" t="s">
        <v>520</v>
      </c>
    </row>
    <row r="4103" spans="1:5" x14ac:dyDescent="0.25">
      <c r="A4103" t="s">
        <v>4572</v>
      </c>
      <c r="B4103" t="s">
        <v>14</v>
      </c>
      <c r="C4103" t="s">
        <v>14</v>
      </c>
      <c r="D4103" t="s">
        <v>34</v>
      </c>
      <c r="E4103" t="s">
        <v>520</v>
      </c>
    </row>
    <row r="4104" spans="1:5" x14ac:dyDescent="0.25">
      <c r="A4104" t="s">
        <v>4571</v>
      </c>
      <c r="B4104" t="s">
        <v>14</v>
      </c>
      <c r="C4104" t="s">
        <v>14</v>
      </c>
      <c r="D4104" t="s">
        <v>34</v>
      </c>
      <c r="E4104" t="s">
        <v>520</v>
      </c>
    </row>
    <row r="4105" spans="1:5" x14ac:dyDescent="0.25">
      <c r="A4105" t="s">
        <v>4575</v>
      </c>
      <c r="B4105" t="s">
        <v>14</v>
      </c>
      <c r="C4105" t="s">
        <v>14</v>
      </c>
      <c r="D4105" t="s">
        <v>34</v>
      </c>
      <c r="E4105" t="s">
        <v>520</v>
      </c>
    </row>
    <row r="4106" spans="1:5" x14ac:dyDescent="0.25">
      <c r="A4106" t="s">
        <v>4576</v>
      </c>
      <c r="B4106" t="s">
        <v>14</v>
      </c>
      <c r="C4106" t="s">
        <v>14</v>
      </c>
      <c r="D4106" t="s">
        <v>34</v>
      </c>
      <c r="E4106" t="s">
        <v>520</v>
      </c>
    </row>
    <row r="4107" spans="1:5" x14ac:dyDescent="0.25">
      <c r="A4107" t="s">
        <v>4577</v>
      </c>
      <c r="B4107" t="s">
        <v>14</v>
      </c>
      <c r="C4107" t="s">
        <v>14</v>
      </c>
      <c r="D4107" t="s">
        <v>34</v>
      </c>
      <c r="E4107" t="s">
        <v>520</v>
      </c>
    </row>
    <row r="4108" spans="1:5" x14ac:dyDescent="0.25">
      <c r="A4108" t="s">
        <v>4578</v>
      </c>
      <c r="B4108" t="s">
        <v>14</v>
      </c>
      <c r="C4108" t="s">
        <v>14</v>
      </c>
      <c r="D4108" t="s">
        <v>34</v>
      </c>
      <c r="E4108" t="s">
        <v>520</v>
      </c>
    </row>
    <row r="4109" spans="1:5" x14ac:dyDescent="0.25">
      <c r="A4109" t="s">
        <v>4580</v>
      </c>
      <c r="B4109" t="s">
        <v>14</v>
      </c>
      <c r="C4109" t="s">
        <v>14</v>
      </c>
      <c r="D4109" t="s">
        <v>34</v>
      </c>
      <c r="E4109" t="s">
        <v>520</v>
      </c>
    </row>
    <row r="4110" spans="1:5" x14ac:dyDescent="0.25">
      <c r="A4110" t="s">
        <v>4579</v>
      </c>
      <c r="B4110" t="s">
        <v>14</v>
      </c>
      <c r="C4110" t="s">
        <v>14</v>
      </c>
      <c r="D4110" t="s">
        <v>34</v>
      </c>
      <c r="E4110" t="s">
        <v>520</v>
      </c>
    </row>
    <row r="4111" spans="1:5" x14ac:dyDescent="0.25">
      <c r="A4111" t="s">
        <v>4582</v>
      </c>
      <c r="B4111" t="s">
        <v>14</v>
      </c>
      <c r="C4111" t="s">
        <v>14</v>
      </c>
      <c r="D4111" t="s">
        <v>34</v>
      </c>
      <c r="E4111" t="s">
        <v>520</v>
      </c>
    </row>
    <row r="4112" spans="1:5" x14ac:dyDescent="0.25">
      <c r="A4112" t="s">
        <v>4581</v>
      </c>
      <c r="B4112" t="s">
        <v>14</v>
      </c>
      <c r="C4112" t="s">
        <v>14</v>
      </c>
      <c r="D4112" t="s">
        <v>34</v>
      </c>
      <c r="E4112" t="s">
        <v>520</v>
      </c>
    </row>
    <row r="4113" spans="1:5" x14ac:dyDescent="0.25">
      <c r="A4113" t="s">
        <v>4583</v>
      </c>
      <c r="B4113" t="s">
        <v>14</v>
      </c>
      <c r="C4113" t="s">
        <v>14</v>
      </c>
      <c r="D4113" t="s">
        <v>34</v>
      </c>
      <c r="E4113" t="s">
        <v>520</v>
      </c>
    </row>
    <row r="4114" spans="1:5" x14ac:dyDescent="0.25">
      <c r="A4114" t="s">
        <v>4584</v>
      </c>
      <c r="B4114" t="s">
        <v>14</v>
      </c>
      <c r="C4114" t="s">
        <v>14</v>
      </c>
      <c r="D4114" t="s">
        <v>34</v>
      </c>
      <c r="E4114" t="s">
        <v>520</v>
      </c>
    </row>
    <row r="4115" spans="1:5" x14ac:dyDescent="0.25">
      <c r="A4115" t="s">
        <v>4586</v>
      </c>
      <c r="B4115" t="s">
        <v>14</v>
      </c>
      <c r="C4115" t="s">
        <v>14</v>
      </c>
      <c r="D4115" t="s">
        <v>34</v>
      </c>
      <c r="E4115" t="s">
        <v>520</v>
      </c>
    </row>
    <row r="4116" spans="1:5" x14ac:dyDescent="0.25">
      <c r="A4116" t="s">
        <v>4585</v>
      </c>
      <c r="B4116" t="s">
        <v>14</v>
      </c>
      <c r="C4116" t="s">
        <v>14</v>
      </c>
      <c r="D4116" t="s">
        <v>34</v>
      </c>
      <c r="E4116" t="s">
        <v>520</v>
      </c>
    </row>
    <row r="4117" spans="1:5" x14ac:dyDescent="0.25">
      <c r="A4117" t="s">
        <v>4587</v>
      </c>
      <c r="B4117" t="s">
        <v>14</v>
      </c>
      <c r="C4117" t="s">
        <v>14</v>
      </c>
      <c r="D4117" t="s">
        <v>34</v>
      </c>
      <c r="E4117" t="s">
        <v>520</v>
      </c>
    </row>
    <row r="4118" spans="1:5" x14ac:dyDescent="0.25">
      <c r="A4118" t="s">
        <v>4588</v>
      </c>
      <c r="B4118" t="s">
        <v>14</v>
      </c>
      <c r="C4118" t="s">
        <v>14</v>
      </c>
      <c r="D4118" t="s">
        <v>34</v>
      </c>
      <c r="E4118" t="s">
        <v>520</v>
      </c>
    </row>
    <row r="4119" spans="1:5" x14ac:dyDescent="0.25">
      <c r="A4119" t="s">
        <v>4590</v>
      </c>
      <c r="B4119" t="s">
        <v>14</v>
      </c>
      <c r="C4119" t="s">
        <v>14</v>
      </c>
      <c r="D4119" t="s">
        <v>34</v>
      </c>
      <c r="E4119" t="s">
        <v>520</v>
      </c>
    </row>
    <row r="4120" spans="1:5" x14ac:dyDescent="0.25">
      <c r="A4120" t="s">
        <v>4589</v>
      </c>
      <c r="B4120" t="s">
        <v>14</v>
      </c>
      <c r="C4120" t="s">
        <v>14</v>
      </c>
      <c r="D4120" t="s">
        <v>34</v>
      </c>
      <c r="E4120" t="s">
        <v>520</v>
      </c>
    </row>
    <row r="4121" spans="1:5" x14ac:dyDescent="0.25">
      <c r="A4121" t="s">
        <v>4592</v>
      </c>
      <c r="B4121" t="s">
        <v>14</v>
      </c>
      <c r="C4121" t="s">
        <v>14</v>
      </c>
      <c r="D4121" t="s">
        <v>34</v>
      </c>
      <c r="E4121" t="s">
        <v>520</v>
      </c>
    </row>
    <row r="4122" spans="1:5" x14ac:dyDescent="0.25">
      <c r="A4122" t="s">
        <v>4591</v>
      </c>
      <c r="B4122" t="s">
        <v>14</v>
      </c>
      <c r="C4122" t="s">
        <v>14</v>
      </c>
      <c r="D4122" t="s">
        <v>34</v>
      </c>
      <c r="E4122" t="s">
        <v>520</v>
      </c>
    </row>
    <row r="4123" spans="1:5" x14ac:dyDescent="0.25">
      <c r="A4123" t="s">
        <v>4595</v>
      </c>
      <c r="B4123" t="s">
        <v>14</v>
      </c>
      <c r="C4123" t="s">
        <v>14</v>
      </c>
      <c r="D4123" t="s">
        <v>34</v>
      </c>
      <c r="E4123" t="s">
        <v>520</v>
      </c>
    </row>
    <row r="4124" spans="1:5" x14ac:dyDescent="0.25">
      <c r="A4124" t="s">
        <v>4594</v>
      </c>
      <c r="B4124" t="s">
        <v>14</v>
      </c>
      <c r="C4124" t="s">
        <v>14</v>
      </c>
      <c r="D4124" t="s">
        <v>34</v>
      </c>
      <c r="E4124" t="s">
        <v>520</v>
      </c>
    </row>
    <row r="4125" spans="1:5" x14ac:dyDescent="0.25">
      <c r="A4125" t="s">
        <v>4593</v>
      </c>
      <c r="B4125" t="s">
        <v>14</v>
      </c>
      <c r="C4125" t="s">
        <v>14</v>
      </c>
      <c r="D4125" t="s">
        <v>34</v>
      </c>
      <c r="E4125" t="s">
        <v>520</v>
      </c>
    </row>
    <row r="4126" spans="1:5" x14ac:dyDescent="0.25">
      <c r="A4126" t="s">
        <v>4596</v>
      </c>
      <c r="B4126" t="s">
        <v>14</v>
      </c>
      <c r="C4126" t="s">
        <v>14</v>
      </c>
      <c r="D4126" t="s">
        <v>34</v>
      </c>
      <c r="E4126" t="s">
        <v>520</v>
      </c>
    </row>
    <row r="4127" spans="1:5" x14ac:dyDescent="0.25">
      <c r="A4127" t="s">
        <v>4597</v>
      </c>
      <c r="B4127" t="s">
        <v>14</v>
      </c>
      <c r="C4127" t="s">
        <v>14</v>
      </c>
      <c r="D4127" t="s">
        <v>34</v>
      </c>
      <c r="E4127" t="s">
        <v>520</v>
      </c>
    </row>
    <row r="4128" spans="1:5" x14ac:dyDescent="0.25">
      <c r="A4128" t="s">
        <v>4598</v>
      </c>
      <c r="B4128" t="s">
        <v>14</v>
      </c>
      <c r="C4128" t="s">
        <v>14</v>
      </c>
      <c r="D4128" t="s">
        <v>34</v>
      </c>
      <c r="E4128" t="s">
        <v>520</v>
      </c>
    </row>
    <row r="4129" spans="1:5" x14ac:dyDescent="0.25">
      <c r="A4129" t="s">
        <v>4599</v>
      </c>
      <c r="B4129" t="s">
        <v>14</v>
      </c>
      <c r="C4129" t="s">
        <v>14</v>
      </c>
      <c r="D4129" t="s">
        <v>34</v>
      </c>
      <c r="E4129" t="s">
        <v>520</v>
      </c>
    </row>
    <row r="4130" spans="1:5" x14ac:dyDescent="0.25">
      <c r="A4130" t="s">
        <v>4600</v>
      </c>
      <c r="B4130" t="s">
        <v>14</v>
      </c>
      <c r="C4130" t="s">
        <v>14</v>
      </c>
      <c r="D4130" t="s">
        <v>34</v>
      </c>
      <c r="E4130" t="s">
        <v>520</v>
      </c>
    </row>
    <row r="4131" spans="1:5" x14ac:dyDescent="0.25">
      <c r="A4131" t="s">
        <v>4601</v>
      </c>
      <c r="B4131" t="s">
        <v>14</v>
      </c>
      <c r="C4131" t="s">
        <v>14</v>
      </c>
      <c r="D4131" t="s">
        <v>34</v>
      </c>
      <c r="E4131" t="s">
        <v>520</v>
      </c>
    </row>
    <row r="4132" spans="1:5" x14ac:dyDescent="0.25">
      <c r="A4132" t="s">
        <v>4604</v>
      </c>
      <c r="B4132" t="s">
        <v>14</v>
      </c>
      <c r="C4132" t="s">
        <v>14</v>
      </c>
      <c r="D4132" t="s">
        <v>34</v>
      </c>
      <c r="E4132" t="s">
        <v>520</v>
      </c>
    </row>
    <row r="4133" spans="1:5" x14ac:dyDescent="0.25">
      <c r="A4133" t="s">
        <v>4603</v>
      </c>
      <c r="B4133" t="s">
        <v>14</v>
      </c>
      <c r="C4133" t="s">
        <v>14</v>
      </c>
      <c r="D4133" t="s">
        <v>34</v>
      </c>
      <c r="E4133" t="s">
        <v>520</v>
      </c>
    </row>
    <row r="4134" spans="1:5" x14ac:dyDescent="0.25">
      <c r="A4134" t="s">
        <v>4605</v>
      </c>
      <c r="B4134" t="s">
        <v>14</v>
      </c>
      <c r="C4134" t="s">
        <v>14</v>
      </c>
      <c r="D4134" t="s">
        <v>34</v>
      </c>
      <c r="E4134" t="s">
        <v>520</v>
      </c>
    </row>
    <row r="4135" spans="1:5" x14ac:dyDescent="0.25">
      <c r="A4135" t="s">
        <v>4602</v>
      </c>
      <c r="B4135" t="s">
        <v>14</v>
      </c>
      <c r="C4135" t="s">
        <v>14</v>
      </c>
      <c r="D4135" t="s">
        <v>34</v>
      </c>
      <c r="E4135" t="s">
        <v>520</v>
      </c>
    </row>
    <row r="4136" spans="1:5" x14ac:dyDescent="0.25">
      <c r="A4136" t="s">
        <v>4606</v>
      </c>
      <c r="B4136" t="s">
        <v>14</v>
      </c>
      <c r="C4136" t="s">
        <v>14</v>
      </c>
      <c r="D4136" t="s">
        <v>69</v>
      </c>
      <c r="E4136" t="s">
        <v>520</v>
      </c>
    </row>
    <row r="4137" spans="1:5" x14ac:dyDescent="0.25">
      <c r="A4137" t="s">
        <v>4607</v>
      </c>
      <c r="B4137" t="s">
        <v>14</v>
      </c>
      <c r="C4137" t="s">
        <v>14</v>
      </c>
      <c r="D4137" t="s">
        <v>34</v>
      </c>
      <c r="E4137" t="s">
        <v>520</v>
      </c>
    </row>
    <row r="4138" spans="1:5" x14ac:dyDescent="0.25">
      <c r="A4138" t="s">
        <v>4608</v>
      </c>
      <c r="B4138" t="s">
        <v>14</v>
      </c>
      <c r="C4138" t="s">
        <v>14</v>
      </c>
      <c r="D4138" t="s">
        <v>34</v>
      </c>
      <c r="E4138" t="s">
        <v>520</v>
      </c>
    </row>
    <row r="4139" spans="1:5" x14ac:dyDescent="0.25">
      <c r="A4139" t="s">
        <v>4609</v>
      </c>
      <c r="B4139" t="s">
        <v>14</v>
      </c>
      <c r="C4139" t="s">
        <v>14</v>
      </c>
      <c r="D4139" t="s">
        <v>34</v>
      </c>
      <c r="E4139" t="s">
        <v>520</v>
      </c>
    </row>
    <row r="4140" spans="1:5" x14ac:dyDescent="0.25">
      <c r="A4140" t="s">
        <v>4610</v>
      </c>
      <c r="B4140" t="s">
        <v>14</v>
      </c>
      <c r="C4140" t="s">
        <v>14</v>
      </c>
      <c r="D4140" t="s">
        <v>34</v>
      </c>
      <c r="E4140" t="s">
        <v>635</v>
      </c>
    </row>
    <row r="4141" spans="1:5" x14ac:dyDescent="0.25">
      <c r="A4141" t="s">
        <v>4611</v>
      </c>
      <c r="B4141" t="s">
        <v>14</v>
      </c>
      <c r="C4141" t="s">
        <v>14</v>
      </c>
      <c r="D4141" t="s">
        <v>34</v>
      </c>
      <c r="E4141" t="s">
        <v>520</v>
      </c>
    </row>
    <row r="4142" spans="1:5" x14ac:dyDescent="0.25">
      <c r="A4142" t="s">
        <v>4612</v>
      </c>
      <c r="B4142" t="s">
        <v>14</v>
      </c>
      <c r="C4142" t="s">
        <v>14</v>
      </c>
      <c r="D4142" t="s">
        <v>64</v>
      </c>
      <c r="E4142" t="s">
        <v>517</v>
      </c>
    </row>
    <row r="4143" spans="1:5" x14ac:dyDescent="0.25">
      <c r="A4143" t="s">
        <v>4614</v>
      </c>
      <c r="B4143" t="s">
        <v>14</v>
      </c>
      <c r="C4143" t="s">
        <v>14</v>
      </c>
      <c r="D4143" t="s">
        <v>34</v>
      </c>
      <c r="E4143" t="s">
        <v>520</v>
      </c>
    </row>
    <row r="4144" spans="1:5" x14ac:dyDescent="0.25">
      <c r="A4144" t="s">
        <v>4613</v>
      </c>
      <c r="B4144" t="s">
        <v>14</v>
      </c>
      <c r="C4144" t="s">
        <v>14</v>
      </c>
      <c r="D4144" t="s">
        <v>34</v>
      </c>
      <c r="E4144" t="s">
        <v>520</v>
      </c>
    </row>
    <row r="4145" spans="1:5" x14ac:dyDescent="0.25">
      <c r="A4145" t="s">
        <v>4615</v>
      </c>
      <c r="B4145" t="s">
        <v>14</v>
      </c>
      <c r="C4145" t="s">
        <v>14</v>
      </c>
      <c r="D4145" t="s">
        <v>34</v>
      </c>
      <c r="E4145" t="s">
        <v>520</v>
      </c>
    </row>
    <row r="4146" spans="1:5" x14ac:dyDescent="0.25">
      <c r="A4146" t="s">
        <v>4616</v>
      </c>
      <c r="B4146" t="s">
        <v>14</v>
      </c>
      <c r="C4146" t="s">
        <v>14</v>
      </c>
      <c r="D4146" t="s">
        <v>34</v>
      </c>
      <c r="E4146" t="s">
        <v>520</v>
      </c>
    </row>
    <row r="4147" spans="1:5" x14ac:dyDescent="0.25">
      <c r="A4147" t="s">
        <v>4617</v>
      </c>
      <c r="B4147" t="s">
        <v>14</v>
      </c>
      <c r="C4147" t="s">
        <v>14</v>
      </c>
      <c r="D4147" t="s">
        <v>34</v>
      </c>
      <c r="E4147" t="s">
        <v>520</v>
      </c>
    </row>
    <row r="4148" spans="1:5" x14ac:dyDescent="0.25">
      <c r="A4148" t="s">
        <v>4618</v>
      </c>
      <c r="B4148" t="s">
        <v>14</v>
      </c>
      <c r="C4148" t="s">
        <v>14</v>
      </c>
      <c r="D4148" t="s">
        <v>34</v>
      </c>
      <c r="E4148" t="s">
        <v>520</v>
      </c>
    </row>
    <row r="4149" spans="1:5" x14ac:dyDescent="0.25">
      <c r="A4149" t="s">
        <v>4619</v>
      </c>
      <c r="B4149" t="s">
        <v>14</v>
      </c>
      <c r="C4149" t="s">
        <v>14</v>
      </c>
      <c r="D4149" t="s">
        <v>34</v>
      </c>
      <c r="E4149" t="s">
        <v>520</v>
      </c>
    </row>
    <row r="4150" spans="1:5" x14ac:dyDescent="0.25">
      <c r="A4150" t="s">
        <v>4620</v>
      </c>
      <c r="B4150" t="s">
        <v>14</v>
      </c>
      <c r="C4150" t="s">
        <v>14</v>
      </c>
      <c r="D4150" t="s">
        <v>34</v>
      </c>
      <c r="E4150" t="s">
        <v>520</v>
      </c>
    </row>
    <row r="4151" spans="1:5" x14ac:dyDescent="0.25">
      <c r="A4151" t="s">
        <v>4621</v>
      </c>
      <c r="B4151" t="s">
        <v>14</v>
      </c>
      <c r="C4151" t="s">
        <v>14</v>
      </c>
      <c r="D4151" t="s">
        <v>34</v>
      </c>
      <c r="E4151" t="s">
        <v>520</v>
      </c>
    </row>
    <row r="4152" spans="1:5" x14ac:dyDescent="0.25">
      <c r="A4152" t="s">
        <v>4623</v>
      </c>
      <c r="B4152" t="s">
        <v>14</v>
      </c>
      <c r="C4152" t="s">
        <v>14</v>
      </c>
      <c r="D4152" t="s">
        <v>34</v>
      </c>
      <c r="E4152" t="s">
        <v>520</v>
      </c>
    </row>
    <row r="4153" spans="1:5" x14ac:dyDescent="0.25">
      <c r="A4153" t="s">
        <v>4622</v>
      </c>
      <c r="B4153" t="s">
        <v>14</v>
      </c>
      <c r="C4153" t="s">
        <v>14</v>
      </c>
      <c r="D4153" t="s">
        <v>34</v>
      </c>
      <c r="E4153" t="s">
        <v>520</v>
      </c>
    </row>
    <row r="4154" spans="1:5" x14ac:dyDescent="0.25">
      <c r="A4154" t="s">
        <v>4626</v>
      </c>
      <c r="B4154" t="s">
        <v>14</v>
      </c>
      <c r="C4154" t="s">
        <v>14</v>
      </c>
      <c r="D4154" t="s">
        <v>34</v>
      </c>
      <c r="E4154" t="s">
        <v>520</v>
      </c>
    </row>
    <row r="4155" spans="1:5" x14ac:dyDescent="0.25">
      <c r="A4155" t="s">
        <v>4624</v>
      </c>
      <c r="B4155" t="s">
        <v>14</v>
      </c>
      <c r="C4155" t="s">
        <v>14</v>
      </c>
      <c r="D4155" t="s">
        <v>34</v>
      </c>
      <c r="E4155" t="s">
        <v>520</v>
      </c>
    </row>
    <row r="4156" spans="1:5" x14ac:dyDescent="0.25">
      <c r="A4156" t="s">
        <v>4625</v>
      </c>
      <c r="B4156" t="s">
        <v>14</v>
      </c>
      <c r="C4156" t="s">
        <v>14</v>
      </c>
      <c r="D4156" t="s">
        <v>34</v>
      </c>
      <c r="E4156" t="s">
        <v>520</v>
      </c>
    </row>
    <row r="4157" spans="1:5" x14ac:dyDescent="0.25">
      <c r="A4157" t="s">
        <v>4628</v>
      </c>
      <c r="B4157" t="s">
        <v>14</v>
      </c>
      <c r="C4157" t="s">
        <v>14</v>
      </c>
      <c r="D4157" t="s">
        <v>34</v>
      </c>
      <c r="E4157" t="s">
        <v>520</v>
      </c>
    </row>
    <row r="4158" spans="1:5" x14ac:dyDescent="0.25">
      <c r="A4158" t="s">
        <v>4627</v>
      </c>
      <c r="B4158" t="s">
        <v>14</v>
      </c>
      <c r="C4158" t="s">
        <v>14</v>
      </c>
      <c r="D4158" t="s">
        <v>34</v>
      </c>
      <c r="E4158" t="s">
        <v>520</v>
      </c>
    </row>
    <row r="4159" spans="1:5" x14ac:dyDescent="0.25">
      <c r="A4159" t="s">
        <v>4630</v>
      </c>
      <c r="B4159" t="s">
        <v>14</v>
      </c>
      <c r="C4159" t="s">
        <v>14</v>
      </c>
      <c r="D4159" t="s">
        <v>34</v>
      </c>
      <c r="E4159" t="s">
        <v>520</v>
      </c>
    </row>
    <row r="4160" spans="1:5" x14ac:dyDescent="0.25">
      <c r="A4160" t="s">
        <v>4629</v>
      </c>
      <c r="B4160" t="s">
        <v>14</v>
      </c>
      <c r="C4160" t="s">
        <v>14</v>
      </c>
      <c r="D4160" t="s">
        <v>34</v>
      </c>
      <c r="E4160" t="s">
        <v>520</v>
      </c>
    </row>
    <row r="4161" spans="1:5" x14ac:dyDescent="0.25">
      <c r="A4161" t="s">
        <v>4632</v>
      </c>
      <c r="B4161" t="s">
        <v>14</v>
      </c>
      <c r="C4161" t="s">
        <v>14</v>
      </c>
      <c r="D4161" t="s">
        <v>34</v>
      </c>
      <c r="E4161" t="s">
        <v>520</v>
      </c>
    </row>
    <row r="4162" spans="1:5" x14ac:dyDescent="0.25">
      <c r="A4162" t="s">
        <v>4631</v>
      </c>
      <c r="B4162" t="s">
        <v>14</v>
      </c>
      <c r="C4162" t="s">
        <v>14</v>
      </c>
      <c r="D4162" t="s">
        <v>34</v>
      </c>
      <c r="E4162" t="s">
        <v>520</v>
      </c>
    </row>
    <row r="4163" spans="1:5" x14ac:dyDescent="0.25">
      <c r="A4163" t="s">
        <v>4634</v>
      </c>
      <c r="B4163" t="s">
        <v>14</v>
      </c>
      <c r="C4163" t="s">
        <v>14</v>
      </c>
      <c r="D4163" t="s">
        <v>34</v>
      </c>
      <c r="E4163" t="s">
        <v>520</v>
      </c>
    </row>
    <row r="4164" spans="1:5" x14ac:dyDescent="0.25">
      <c r="A4164" t="s">
        <v>4633</v>
      </c>
      <c r="B4164" t="s">
        <v>14</v>
      </c>
      <c r="C4164" t="s">
        <v>14</v>
      </c>
      <c r="D4164" t="s">
        <v>34</v>
      </c>
      <c r="E4164" t="s">
        <v>520</v>
      </c>
    </row>
    <row r="4165" spans="1:5" x14ac:dyDescent="0.25">
      <c r="A4165" t="s">
        <v>4635</v>
      </c>
      <c r="B4165" t="s">
        <v>14</v>
      </c>
      <c r="C4165" t="s">
        <v>14</v>
      </c>
      <c r="D4165" t="s">
        <v>34</v>
      </c>
      <c r="E4165" t="s">
        <v>520</v>
      </c>
    </row>
    <row r="4166" spans="1:5" x14ac:dyDescent="0.25">
      <c r="A4166" t="s">
        <v>4636</v>
      </c>
      <c r="B4166" t="s">
        <v>14</v>
      </c>
      <c r="C4166" t="s">
        <v>14</v>
      </c>
      <c r="D4166" t="s">
        <v>34</v>
      </c>
      <c r="E4166" t="s">
        <v>520</v>
      </c>
    </row>
    <row r="4167" spans="1:5" x14ac:dyDescent="0.25">
      <c r="A4167" t="s">
        <v>4638</v>
      </c>
      <c r="B4167" t="s">
        <v>14</v>
      </c>
      <c r="C4167" t="s">
        <v>14</v>
      </c>
      <c r="D4167" t="s">
        <v>34</v>
      </c>
      <c r="E4167" t="s">
        <v>520</v>
      </c>
    </row>
    <row r="4168" spans="1:5" x14ac:dyDescent="0.25">
      <c r="A4168" t="s">
        <v>4637</v>
      </c>
      <c r="B4168" t="s">
        <v>14</v>
      </c>
      <c r="C4168" t="s">
        <v>14</v>
      </c>
      <c r="D4168" t="s">
        <v>34</v>
      </c>
      <c r="E4168" t="s">
        <v>520</v>
      </c>
    </row>
    <row r="4169" spans="1:5" x14ac:dyDescent="0.25">
      <c r="A4169" t="s">
        <v>4641</v>
      </c>
      <c r="B4169" t="s">
        <v>14</v>
      </c>
      <c r="C4169" t="s">
        <v>14</v>
      </c>
      <c r="D4169" t="s">
        <v>34</v>
      </c>
      <c r="E4169" t="s">
        <v>520</v>
      </c>
    </row>
    <row r="4170" spans="1:5" x14ac:dyDescent="0.25">
      <c r="A4170" t="s">
        <v>4642</v>
      </c>
      <c r="B4170" t="s">
        <v>14</v>
      </c>
      <c r="C4170" t="s">
        <v>14</v>
      </c>
      <c r="D4170" t="s">
        <v>34</v>
      </c>
      <c r="E4170" t="s">
        <v>520</v>
      </c>
    </row>
    <row r="4171" spans="1:5" x14ac:dyDescent="0.25">
      <c r="A4171" t="s">
        <v>4639</v>
      </c>
      <c r="B4171" t="s">
        <v>14</v>
      </c>
      <c r="C4171" t="s">
        <v>14</v>
      </c>
      <c r="D4171" t="s">
        <v>34</v>
      </c>
      <c r="E4171" t="s">
        <v>520</v>
      </c>
    </row>
    <row r="4172" spans="1:5" x14ac:dyDescent="0.25">
      <c r="A4172" t="s">
        <v>4640</v>
      </c>
      <c r="B4172" t="s">
        <v>14</v>
      </c>
      <c r="C4172" t="s">
        <v>14</v>
      </c>
      <c r="D4172" t="s">
        <v>34</v>
      </c>
      <c r="E4172" t="s">
        <v>520</v>
      </c>
    </row>
    <row r="4173" spans="1:5" x14ac:dyDescent="0.25">
      <c r="A4173" t="s">
        <v>4643</v>
      </c>
      <c r="B4173" t="s">
        <v>14</v>
      </c>
      <c r="C4173" t="s">
        <v>14</v>
      </c>
      <c r="D4173" t="s">
        <v>34</v>
      </c>
      <c r="E4173" t="s">
        <v>520</v>
      </c>
    </row>
    <row r="4174" spans="1:5" x14ac:dyDescent="0.25">
      <c r="A4174" t="s">
        <v>4644</v>
      </c>
      <c r="B4174" t="s">
        <v>14</v>
      </c>
      <c r="C4174" t="s">
        <v>14</v>
      </c>
      <c r="D4174" t="s">
        <v>34</v>
      </c>
      <c r="E4174" t="s">
        <v>520</v>
      </c>
    </row>
    <row r="4175" spans="1:5" x14ac:dyDescent="0.25">
      <c r="A4175" t="s">
        <v>4645</v>
      </c>
      <c r="B4175" t="s">
        <v>14</v>
      </c>
      <c r="C4175" t="s">
        <v>14</v>
      </c>
      <c r="D4175" t="s">
        <v>34</v>
      </c>
      <c r="E4175" t="s">
        <v>520</v>
      </c>
    </row>
    <row r="4176" spans="1:5" x14ac:dyDescent="0.25">
      <c r="A4176" t="s">
        <v>4646</v>
      </c>
      <c r="B4176" t="s">
        <v>14</v>
      </c>
      <c r="C4176" t="s">
        <v>14</v>
      </c>
      <c r="D4176" t="s">
        <v>34</v>
      </c>
      <c r="E4176" t="s">
        <v>520</v>
      </c>
    </row>
    <row r="4177" spans="1:5" x14ac:dyDescent="0.25">
      <c r="A4177" t="s">
        <v>4647</v>
      </c>
      <c r="B4177" t="s">
        <v>14</v>
      </c>
      <c r="C4177" t="s">
        <v>14</v>
      </c>
      <c r="D4177" t="s">
        <v>34</v>
      </c>
      <c r="E4177" t="s">
        <v>520</v>
      </c>
    </row>
    <row r="4178" spans="1:5" x14ac:dyDescent="0.25">
      <c r="A4178" t="s">
        <v>4650</v>
      </c>
      <c r="B4178" t="s">
        <v>14</v>
      </c>
      <c r="C4178" t="s">
        <v>14</v>
      </c>
      <c r="D4178" t="s">
        <v>34</v>
      </c>
      <c r="E4178" t="s">
        <v>520</v>
      </c>
    </row>
    <row r="4179" spans="1:5" x14ac:dyDescent="0.25">
      <c r="A4179" t="s">
        <v>4649</v>
      </c>
      <c r="B4179" t="s">
        <v>14</v>
      </c>
      <c r="C4179" t="s">
        <v>14</v>
      </c>
      <c r="D4179" t="s">
        <v>34</v>
      </c>
      <c r="E4179" t="s">
        <v>520</v>
      </c>
    </row>
    <row r="4180" spans="1:5" x14ac:dyDescent="0.25">
      <c r="A4180" t="s">
        <v>4648</v>
      </c>
      <c r="B4180" t="s">
        <v>14</v>
      </c>
      <c r="C4180" t="s">
        <v>14</v>
      </c>
      <c r="D4180" t="s">
        <v>34</v>
      </c>
      <c r="E4180" t="s">
        <v>520</v>
      </c>
    </row>
    <row r="4181" spans="1:5" x14ac:dyDescent="0.25">
      <c r="A4181" t="s">
        <v>4651</v>
      </c>
      <c r="B4181" t="s">
        <v>14</v>
      </c>
      <c r="C4181" t="s">
        <v>14</v>
      </c>
      <c r="D4181" t="s">
        <v>34</v>
      </c>
      <c r="E4181" t="s">
        <v>520</v>
      </c>
    </row>
    <row r="4182" spans="1:5" x14ac:dyDescent="0.25">
      <c r="A4182" t="s">
        <v>4652</v>
      </c>
      <c r="B4182" t="s">
        <v>14</v>
      </c>
      <c r="C4182" t="s">
        <v>14</v>
      </c>
      <c r="D4182" t="s">
        <v>34</v>
      </c>
      <c r="E4182" t="s">
        <v>520</v>
      </c>
    </row>
    <row r="4183" spans="1:5" x14ac:dyDescent="0.25">
      <c r="A4183" t="s">
        <v>4654</v>
      </c>
      <c r="B4183" t="s">
        <v>14</v>
      </c>
      <c r="C4183" t="s">
        <v>14</v>
      </c>
      <c r="D4183" t="s">
        <v>34</v>
      </c>
      <c r="E4183" t="s">
        <v>520</v>
      </c>
    </row>
    <row r="4184" spans="1:5" x14ac:dyDescent="0.25">
      <c r="A4184" t="s">
        <v>4653</v>
      </c>
      <c r="B4184" t="s">
        <v>14</v>
      </c>
      <c r="C4184" t="s">
        <v>14</v>
      </c>
      <c r="D4184" t="s">
        <v>34</v>
      </c>
      <c r="E4184" t="s">
        <v>520</v>
      </c>
    </row>
    <row r="4185" spans="1:5" x14ac:dyDescent="0.25">
      <c r="A4185" t="s">
        <v>4655</v>
      </c>
      <c r="B4185" t="s">
        <v>14</v>
      </c>
      <c r="C4185" t="s">
        <v>14</v>
      </c>
      <c r="D4185" t="s">
        <v>34</v>
      </c>
      <c r="E4185" t="s">
        <v>520</v>
      </c>
    </row>
    <row r="4186" spans="1:5" x14ac:dyDescent="0.25">
      <c r="A4186" t="s">
        <v>4659</v>
      </c>
      <c r="B4186" t="s">
        <v>14</v>
      </c>
      <c r="C4186" t="s">
        <v>14</v>
      </c>
      <c r="D4186" t="s">
        <v>34</v>
      </c>
      <c r="E4186" t="s">
        <v>520</v>
      </c>
    </row>
    <row r="4187" spans="1:5" x14ac:dyDescent="0.25">
      <c r="A4187" t="s">
        <v>4658</v>
      </c>
      <c r="B4187" t="s">
        <v>14</v>
      </c>
      <c r="C4187" t="s">
        <v>14</v>
      </c>
      <c r="D4187" t="s">
        <v>34</v>
      </c>
      <c r="E4187" t="s">
        <v>520</v>
      </c>
    </row>
    <row r="4188" spans="1:5" x14ac:dyDescent="0.25">
      <c r="A4188" t="s">
        <v>4657</v>
      </c>
      <c r="B4188" t="s">
        <v>14</v>
      </c>
      <c r="C4188" t="s">
        <v>14</v>
      </c>
      <c r="D4188" t="s">
        <v>34</v>
      </c>
      <c r="E4188" t="s">
        <v>520</v>
      </c>
    </row>
    <row r="4189" spans="1:5" x14ac:dyDescent="0.25">
      <c r="A4189" t="s">
        <v>4656</v>
      </c>
      <c r="B4189" t="s">
        <v>14</v>
      </c>
      <c r="C4189" t="s">
        <v>14</v>
      </c>
      <c r="D4189" t="s">
        <v>34</v>
      </c>
      <c r="E4189" t="s">
        <v>520</v>
      </c>
    </row>
    <row r="4190" spans="1:5" x14ac:dyDescent="0.25">
      <c r="A4190" t="s">
        <v>4661</v>
      </c>
      <c r="B4190" t="s">
        <v>14</v>
      </c>
      <c r="C4190" t="s">
        <v>14</v>
      </c>
      <c r="D4190" t="s">
        <v>34</v>
      </c>
      <c r="E4190" t="s">
        <v>520</v>
      </c>
    </row>
    <row r="4191" spans="1:5" x14ac:dyDescent="0.25">
      <c r="A4191" t="s">
        <v>4663</v>
      </c>
      <c r="B4191" t="s">
        <v>14</v>
      </c>
      <c r="C4191" t="s">
        <v>14</v>
      </c>
      <c r="D4191" t="s">
        <v>34</v>
      </c>
      <c r="E4191" t="s">
        <v>520</v>
      </c>
    </row>
    <row r="4192" spans="1:5" x14ac:dyDescent="0.25">
      <c r="A4192" t="s">
        <v>4660</v>
      </c>
      <c r="B4192" t="s">
        <v>14</v>
      </c>
      <c r="C4192" t="s">
        <v>14</v>
      </c>
      <c r="D4192" t="s">
        <v>34</v>
      </c>
      <c r="E4192" t="s">
        <v>520</v>
      </c>
    </row>
    <row r="4193" spans="1:5" x14ac:dyDescent="0.25">
      <c r="A4193" t="s">
        <v>4662</v>
      </c>
      <c r="B4193" t="s">
        <v>14</v>
      </c>
      <c r="C4193" t="s">
        <v>14</v>
      </c>
      <c r="D4193" t="s">
        <v>34</v>
      </c>
      <c r="E4193" t="s">
        <v>520</v>
      </c>
    </row>
    <row r="4194" spans="1:5" x14ac:dyDescent="0.25">
      <c r="A4194" t="s">
        <v>4665</v>
      </c>
      <c r="B4194" t="s">
        <v>14</v>
      </c>
      <c r="C4194" t="s">
        <v>14</v>
      </c>
      <c r="D4194" t="s">
        <v>34</v>
      </c>
      <c r="E4194" t="s">
        <v>520</v>
      </c>
    </row>
    <row r="4195" spans="1:5" x14ac:dyDescent="0.25">
      <c r="A4195" t="s">
        <v>4664</v>
      </c>
      <c r="B4195" t="s">
        <v>14</v>
      </c>
      <c r="C4195" t="s">
        <v>14</v>
      </c>
      <c r="D4195" t="s">
        <v>34</v>
      </c>
      <c r="E4195" t="s">
        <v>520</v>
      </c>
    </row>
    <row r="4196" spans="1:5" x14ac:dyDescent="0.25">
      <c r="A4196" t="s">
        <v>4666</v>
      </c>
      <c r="B4196" t="s">
        <v>14</v>
      </c>
      <c r="C4196" t="s">
        <v>14</v>
      </c>
      <c r="D4196" t="s">
        <v>34</v>
      </c>
      <c r="E4196" t="s">
        <v>520</v>
      </c>
    </row>
    <row r="4197" spans="1:5" x14ac:dyDescent="0.25">
      <c r="A4197" t="s">
        <v>4667</v>
      </c>
      <c r="B4197" t="s">
        <v>14</v>
      </c>
      <c r="C4197" t="s">
        <v>14</v>
      </c>
      <c r="D4197" t="s">
        <v>34</v>
      </c>
      <c r="E4197" t="s">
        <v>520</v>
      </c>
    </row>
    <row r="4198" spans="1:5" x14ac:dyDescent="0.25">
      <c r="A4198" t="s">
        <v>4669</v>
      </c>
      <c r="B4198" t="s">
        <v>14</v>
      </c>
      <c r="C4198" t="s">
        <v>14</v>
      </c>
      <c r="D4198" t="s">
        <v>34</v>
      </c>
      <c r="E4198" t="s">
        <v>520</v>
      </c>
    </row>
    <row r="4199" spans="1:5" x14ac:dyDescent="0.25">
      <c r="A4199" t="s">
        <v>4668</v>
      </c>
      <c r="B4199" t="s">
        <v>14</v>
      </c>
      <c r="C4199" t="s">
        <v>14</v>
      </c>
      <c r="D4199" t="s">
        <v>34</v>
      </c>
      <c r="E4199" t="s">
        <v>520</v>
      </c>
    </row>
    <row r="4200" spans="1:5" x14ac:dyDescent="0.25">
      <c r="A4200" t="s">
        <v>4670</v>
      </c>
      <c r="B4200" t="s">
        <v>14</v>
      </c>
      <c r="C4200" t="s">
        <v>14</v>
      </c>
      <c r="D4200" t="s">
        <v>34</v>
      </c>
      <c r="E4200" t="s">
        <v>520</v>
      </c>
    </row>
    <row r="4201" spans="1:5" x14ac:dyDescent="0.25">
      <c r="A4201" t="s">
        <v>4672</v>
      </c>
      <c r="B4201" t="s">
        <v>14</v>
      </c>
      <c r="C4201" t="s">
        <v>14</v>
      </c>
      <c r="D4201" t="s">
        <v>34</v>
      </c>
      <c r="E4201" t="s">
        <v>520</v>
      </c>
    </row>
    <row r="4202" spans="1:5" x14ac:dyDescent="0.25">
      <c r="A4202" t="s">
        <v>4671</v>
      </c>
      <c r="B4202" t="s">
        <v>14</v>
      </c>
      <c r="C4202" t="s">
        <v>14</v>
      </c>
      <c r="D4202" t="s">
        <v>34</v>
      </c>
      <c r="E4202" t="s">
        <v>520</v>
      </c>
    </row>
    <row r="4203" spans="1:5" x14ac:dyDescent="0.25">
      <c r="A4203" t="s">
        <v>4673</v>
      </c>
      <c r="B4203" t="s">
        <v>14</v>
      </c>
      <c r="C4203" t="s">
        <v>14</v>
      </c>
      <c r="D4203" t="s">
        <v>64</v>
      </c>
      <c r="E4203" t="s">
        <v>517</v>
      </c>
    </row>
    <row r="4204" spans="1:5" x14ac:dyDescent="0.25">
      <c r="A4204" t="s">
        <v>4675</v>
      </c>
      <c r="B4204" t="s">
        <v>14</v>
      </c>
      <c r="C4204" t="s">
        <v>14</v>
      </c>
      <c r="D4204" t="s">
        <v>64</v>
      </c>
      <c r="E4204" t="s">
        <v>517</v>
      </c>
    </row>
    <row r="4205" spans="1:5" x14ac:dyDescent="0.25">
      <c r="A4205" t="s">
        <v>4674</v>
      </c>
      <c r="B4205" t="s">
        <v>14</v>
      </c>
      <c r="C4205" t="s">
        <v>14</v>
      </c>
      <c r="D4205" t="s">
        <v>64</v>
      </c>
      <c r="E4205" t="s">
        <v>520</v>
      </c>
    </row>
    <row r="4206" spans="1:5" x14ac:dyDescent="0.25">
      <c r="A4206" t="s">
        <v>4678</v>
      </c>
      <c r="B4206" t="s">
        <v>14</v>
      </c>
      <c r="C4206" t="s">
        <v>14</v>
      </c>
      <c r="D4206" t="s">
        <v>34</v>
      </c>
      <c r="E4206" t="s">
        <v>520</v>
      </c>
    </row>
    <row r="4207" spans="1:5" x14ac:dyDescent="0.25">
      <c r="A4207" t="s">
        <v>4676</v>
      </c>
      <c r="B4207" t="s">
        <v>14</v>
      </c>
      <c r="C4207" t="s">
        <v>14</v>
      </c>
      <c r="D4207" t="s">
        <v>34</v>
      </c>
      <c r="E4207" t="s">
        <v>520</v>
      </c>
    </row>
    <row r="4208" spans="1:5" x14ac:dyDescent="0.25">
      <c r="A4208" t="s">
        <v>4677</v>
      </c>
      <c r="B4208" t="s">
        <v>14</v>
      </c>
      <c r="C4208" t="s">
        <v>14</v>
      </c>
      <c r="D4208" t="s">
        <v>34</v>
      </c>
      <c r="E4208" t="s">
        <v>520</v>
      </c>
    </row>
    <row r="4209" spans="1:5" x14ac:dyDescent="0.25">
      <c r="A4209" t="s">
        <v>4681</v>
      </c>
      <c r="B4209" t="s">
        <v>14</v>
      </c>
      <c r="C4209" t="s">
        <v>14</v>
      </c>
      <c r="D4209" t="s">
        <v>34</v>
      </c>
      <c r="E4209" t="s">
        <v>520</v>
      </c>
    </row>
    <row r="4210" spans="1:5" x14ac:dyDescent="0.25">
      <c r="A4210" t="s">
        <v>4679</v>
      </c>
      <c r="B4210" t="s">
        <v>14</v>
      </c>
      <c r="C4210" t="s">
        <v>14</v>
      </c>
      <c r="D4210" t="s">
        <v>34</v>
      </c>
      <c r="E4210" t="s">
        <v>520</v>
      </c>
    </row>
    <row r="4211" spans="1:5" x14ac:dyDescent="0.25">
      <c r="A4211" t="s">
        <v>4680</v>
      </c>
      <c r="B4211" t="s">
        <v>14</v>
      </c>
      <c r="C4211" t="s">
        <v>14</v>
      </c>
      <c r="D4211" t="s">
        <v>34</v>
      </c>
      <c r="E4211" t="s">
        <v>520</v>
      </c>
    </row>
    <row r="4212" spans="1:5" x14ac:dyDescent="0.25">
      <c r="A4212" t="s">
        <v>4684</v>
      </c>
      <c r="B4212" t="s">
        <v>14</v>
      </c>
      <c r="C4212" t="s">
        <v>14</v>
      </c>
      <c r="D4212" t="s">
        <v>34</v>
      </c>
      <c r="E4212" t="s">
        <v>520</v>
      </c>
    </row>
    <row r="4213" spans="1:5" x14ac:dyDescent="0.25">
      <c r="A4213" t="s">
        <v>4683</v>
      </c>
      <c r="B4213" t="s">
        <v>14</v>
      </c>
      <c r="C4213" t="s">
        <v>14</v>
      </c>
      <c r="D4213" t="s">
        <v>34</v>
      </c>
      <c r="E4213" t="s">
        <v>520</v>
      </c>
    </row>
    <row r="4214" spans="1:5" x14ac:dyDescent="0.25">
      <c r="A4214" t="s">
        <v>4686</v>
      </c>
      <c r="B4214" t="s">
        <v>14</v>
      </c>
      <c r="C4214" t="s">
        <v>14</v>
      </c>
      <c r="D4214" t="s">
        <v>34</v>
      </c>
      <c r="E4214" t="s">
        <v>518</v>
      </c>
    </row>
    <row r="4215" spans="1:5" x14ac:dyDescent="0.25">
      <c r="A4215" t="s">
        <v>4682</v>
      </c>
      <c r="B4215" t="s">
        <v>14</v>
      </c>
      <c r="C4215" t="s">
        <v>14</v>
      </c>
      <c r="D4215" t="s">
        <v>34</v>
      </c>
      <c r="E4215" t="s">
        <v>520</v>
      </c>
    </row>
    <row r="4216" spans="1:5" x14ac:dyDescent="0.25">
      <c r="A4216" t="s">
        <v>4685</v>
      </c>
      <c r="B4216" t="s">
        <v>14</v>
      </c>
      <c r="C4216" t="s">
        <v>14</v>
      </c>
      <c r="D4216" t="s">
        <v>34</v>
      </c>
      <c r="E4216" t="s">
        <v>520</v>
      </c>
    </row>
    <row r="4217" spans="1:5" x14ac:dyDescent="0.25">
      <c r="A4217" t="s">
        <v>4687</v>
      </c>
      <c r="B4217" t="s">
        <v>14</v>
      </c>
      <c r="C4217" t="s">
        <v>14</v>
      </c>
      <c r="D4217" t="s">
        <v>34</v>
      </c>
      <c r="E4217" t="s">
        <v>520</v>
      </c>
    </row>
    <row r="4218" spans="1:5" x14ac:dyDescent="0.25">
      <c r="A4218" t="s">
        <v>4688</v>
      </c>
      <c r="B4218" t="s">
        <v>14</v>
      </c>
      <c r="C4218" t="s">
        <v>14</v>
      </c>
      <c r="D4218" t="s">
        <v>34</v>
      </c>
      <c r="E4218" t="s">
        <v>520</v>
      </c>
    </row>
    <row r="4219" spans="1:5" x14ac:dyDescent="0.25">
      <c r="A4219" t="s">
        <v>4689</v>
      </c>
      <c r="B4219" t="s">
        <v>14</v>
      </c>
      <c r="C4219" t="s">
        <v>14</v>
      </c>
      <c r="D4219" t="s">
        <v>64</v>
      </c>
      <c r="E4219" t="s">
        <v>517</v>
      </c>
    </row>
    <row r="4220" spans="1:5" x14ac:dyDescent="0.25">
      <c r="A4220" t="s">
        <v>4691</v>
      </c>
      <c r="B4220" t="s">
        <v>14</v>
      </c>
      <c r="C4220" t="s">
        <v>14</v>
      </c>
      <c r="D4220" t="s">
        <v>64</v>
      </c>
      <c r="E4220" t="s">
        <v>635</v>
      </c>
    </row>
    <row r="4221" spans="1:5" x14ac:dyDescent="0.25">
      <c r="A4221" t="s">
        <v>4690</v>
      </c>
      <c r="B4221" t="s">
        <v>14</v>
      </c>
      <c r="C4221" t="s">
        <v>14</v>
      </c>
      <c r="D4221" t="s">
        <v>64</v>
      </c>
      <c r="E4221" t="s">
        <v>517</v>
      </c>
    </row>
    <row r="4222" spans="1:5" x14ac:dyDescent="0.25">
      <c r="A4222" t="s">
        <v>4694</v>
      </c>
      <c r="B4222" t="s">
        <v>14</v>
      </c>
      <c r="C4222" t="s">
        <v>14</v>
      </c>
      <c r="D4222" t="s">
        <v>34</v>
      </c>
      <c r="E4222" t="s">
        <v>520</v>
      </c>
    </row>
    <row r="4223" spans="1:5" x14ac:dyDescent="0.25">
      <c r="A4223" t="s">
        <v>4693</v>
      </c>
      <c r="B4223" t="s">
        <v>14</v>
      </c>
      <c r="C4223" t="s">
        <v>14</v>
      </c>
      <c r="D4223" t="s">
        <v>34</v>
      </c>
      <c r="E4223" t="s">
        <v>520</v>
      </c>
    </row>
    <row r="4224" spans="1:5" x14ac:dyDescent="0.25">
      <c r="A4224" t="s">
        <v>4692</v>
      </c>
      <c r="B4224" t="s">
        <v>14</v>
      </c>
      <c r="C4224" t="s">
        <v>14</v>
      </c>
      <c r="D4224" t="s">
        <v>34</v>
      </c>
      <c r="E4224" t="s">
        <v>520</v>
      </c>
    </row>
    <row r="4225" spans="1:5" x14ac:dyDescent="0.25">
      <c r="A4225" t="s">
        <v>4696</v>
      </c>
      <c r="B4225" t="s">
        <v>14</v>
      </c>
      <c r="C4225" t="s">
        <v>14</v>
      </c>
      <c r="D4225" t="s">
        <v>34</v>
      </c>
      <c r="E4225" t="s">
        <v>520</v>
      </c>
    </row>
    <row r="4226" spans="1:5" x14ac:dyDescent="0.25">
      <c r="A4226" t="s">
        <v>4697</v>
      </c>
      <c r="B4226" t="s">
        <v>14</v>
      </c>
      <c r="C4226" t="s">
        <v>14</v>
      </c>
      <c r="D4226" t="s">
        <v>34</v>
      </c>
      <c r="E4226" t="s">
        <v>520</v>
      </c>
    </row>
    <row r="4227" spans="1:5" x14ac:dyDescent="0.25">
      <c r="A4227" t="s">
        <v>4695</v>
      </c>
      <c r="B4227" t="s">
        <v>14</v>
      </c>
      <c r="C4227" t="s">
        <v>14</v>
      </c>
      <c r="D4227" t="s">
        <v>34</v>
      </c>
      <c r="E4227" t="s">
        <v>520</v>
      </c>
    </row>
    <row r="4228" spans="1:5" x14ac:dyDescent="0.25">
      <c r="A4228" t="s">
        <v>4699</v>
      </c>
      <c r="B4228" t="s">
        <v>14</v>
      </c>
      <c r="C4228" t="s">
        <v>14</v>
      </c>
      <c r="D4228" t="s">
        <v>34</v>
      </c>
      <c r="E4228" t="s">
        <v>520</v>
      </c>
    </row>
    <row r="4229" spans="1:5" x14ac:dyDescent="0.25">
      <c r="A4229" t="s">
        <v>4698</v>
      </c>
      <c r="B4229" t="s">
        <v>14</v>
      </c>
      <c r="C4229" t="s">
        <v>14</v>
      </c>
      <c r="D4229" t="s">
        <v>34</v>
      </c>
      <c r="E4229" t="s">
        <v>520</v>
      </c>
    </row>
    <row r="4230" spans="1:5" x14ac:dyDescent="0.25">
      <c r="A4230" t="s">
        <v>4700</v>
      </c>
      <c r="B4230" t="s">
        <v>14</v>
      </c>
      <c r="C4230" t="s">
        <v>14</v>
      </c>
      <c r="D4230" t="s">
        <v>34</v>
      </c>
      <c r="E4230" t="s">
        <v>520</v>
      </c>
    </row>
    <row r="4231" spans="1:5" x14ac:dyDescent="0.25">
      <c r="A4231" t="s">
        <v>4702</v>
      </c>
      <c r="B4231" t="s">
        <v>14</v>
      </c>
      <c r="C4231" t="s">
        <v>14</v>
      </c>
      <c r="D4231" t="s">
        <v>34</v>
      </c>
      <c r="E4231" t="s">
        <v>520</v>
      </c>
    </row>
    <row r="4232" spans="1:5" x14ac:dyDescent="0.25">
      <c r="A4232" t="s">
        <v>4701</v>
      </c>
      <c r="B4232" t="s">
        <v>14</v>
      </c>
      <c r="C4232" t="s">
        <v>14</v>
      </c>
      <c r="D4232" t="s">
        <v>34</v>
      </c>
      <c r="E4232" t="s">
        <v>520</v>
      </c>
    </row>
    <row r="4233" spans="1:5" x14ac:dyDescent="0.25">
      <c r="A4233" t="s">
        <v>4703</v>
      </c>
      <c r="B4233" t="s">
        <v>14</v>
      </c>
      <c r="C4233" t="s">
        <v>14</v>
      </c>
      <c r="D4233" t="s">
        <v>34</v>
      </c>
      <c r="E4233" t="s">
        <v>520</v>
      </c>
    </row>
    <row r="4234" spans="1:5" x14ac:dyDescent="0.25">
      <c r="A4234" t="s">
        <v>4704</v>
      </c>
      <c r="B4234" t="s">
        <v>14</v>
      </c>
      <c r="C4234" t="s">
        <v>14</v>
      </c>
      <c r="D4234" t="s">
        <v>34</v>
      </c>
      <c r="E4234" t="s">
        <v>520</v>
      </c>
    </row>
    <row r="4235" spans="1:5" x14ac:dyDescent="0.25">
      <c r="A4235" t="s">
        <v>4706</v>
      </c>
      <c r="B4235" t="s">
        <v>14</v>
      </c>
      <c r="C4235" t="s">
        <v>14</v>
      </c>
      <c r="D4235" t="s">
        <v>34</v>
      </c>
      <c r="E4235" t="s">
        <v>520</v>
      </c>
    </row>
    <row r="4236" spans="1:5" x14ac:dyDescent="0.25">
      <c r="A4236" t="s">
        <v>4705</v>
      </c>
      <c r="B4236" t="s">
        <v>14</v>
      </c>
      <c r="C4236" t="s">
        <v>14</v>
      </c>
      <c r="D4236" t="s">
        <v>34</v>
      </c>
      <c r="E4236" t="s">
        <v>520</v>
      </c>
    </row>
    <row r="4237" spans="1:5" x14ac:dyDescent="0.25">
      <c r="A4237" t="s">
        <v>4707</v>
      </c>
      <c r="B4237" t="s">
        <v>20</v>
      </c>
      <c r="C4237" t="s">
        <v>19</v>
      </c>
      <c r="D4237" t="s">
        <v>69</v>
      </c>
      <c r="E4237" t="s">
        <v>765</v>
      </c>
    </row>
    <row r="4238" spans="1:5" x14ac:dyDescent="0.25">
      <c r="A4238" t="s">
        <v>4708</v>
      </c>
      <c r="B4238" t="s">
        <v>20</v>
      </c>
      <c r="C4238" t="s">
        <v>19</v>
      </c>
      <c r="D4238" t="s">
        <v>33</v>
      </c>
      <c r="E4238" t="s">
        <v>523</v>
      </c>
    </row>
    <row r="4239" spans="1:5" x14ac:dyDescent="0.25">
      <c r="A4239" t="s">
        <v>4709</v>
      </c>
      <c r="B4239" t="s">
        <v>20</v>
      </c>
      <c r="C4239" t="s">
        <v>19</v>
      </c>
      <c r="D4239" t="s">
        <v>33</v>
      </c>
      <c r="E4239" t="s">
        <v>547</v>
      </c>
    </row>
    <row r="4240" spans="1:5" x14ac:dyDescent="0.25">
      <c r="A4240" t="s">
        <v>4710</v>
      </c>
      <c r="B4240" t="s">
        <v>20</v>
      </c>
      <c r="C4240" t="s">
        <v>19</v>
      </c>
      <c r="D4240" t="s">
        <v>33</v>
      </c>
      <c r="E4240" t="s">
        <v>523</v>
      </c>
    </row>
    <row r="4241" spans="1:5" x14ac:dyDescent="0.25">
      <c r="A4241" t="s">
        <v>4711</v>
      </c>
      <c r="B4241" t="s">
        <v>20</v>
      </c>
      <c r="C4241" t="s">
        <v>19</v>
      </c>
      <c r="D4241" t="s">
        <v>33</v>
      </c>
      <c r="E4241" t="s">
        <v>523</v>
      </c>
    </row>
    <row r="4242" spans="1:5" x14ac:dyDescent="0.25">
      <c r="A4242" t="s">
        <v>4713</v>
      </c>
      <c r="B4242" t="s">
        <v>20</v>
      </c>
      <c r="C4242" t="s">
        <v>19</v>
      </c>
      <c r="D4242" t="s">
        <v>33</v>
      </c>
      <c r="E4242" t="s">
        <v>585</v>
      </c>
    </row>
    <row r="4243" spans="1:5" x14ac:dyDescent="0.25">
      <c r="A4243" t="s">
        <v>4712</v>
      </c>
      <c r="B4243" t="s">
        <v>20</v>
      </c>
      <c r="C4243" t="s">
        <v>19</v>
      </c>
      <c r="D4243" t="s">
        <v>33</v>
      </c>
      <c r="E4243" t="s">
        <v>585</v>
      </c>
    </row>
    <row r="4244" spans="1:5" x14ac:dyDescent="0.25">
      <c r="A4244" t="s">
        <v>4714</v>
      </c>
      <c r="B4244" t="s">
        <v>16</v>
      </c>
      <c r="C4244" t="s">
        <v>15</v>
      </c>
      <c r="D4244" t="s">
        <v>33</v>
      </c>
      <c r="E4244" t="s">
        <v>767</v>
      </c>
    </row>
    <row r="4245" spans="1:5" x14ac:dyDescent="0.25">
      <c r="A4245" t="s">
        <v>21415</v>
      </c>
      <c r="B4245" t="s">
        <v>16</v>
      </c>
      <c r="C4245" t="s">
        <v>15</v>
      </c>
      <c r="D4245" t="s">
        <v>33</v>
      </c>
      <c r="E4245" t="s">
        <v>628</v>
      </c>
    </row>
    <row r="4246" spans="1:5" x14ac:dyDescent="0.25">
      <c r="A4246" t="s">
        <v>4716</v>
      </c>
      <c r="B4246" t="s">
        <v>20</v>
      </c>
      <c r="C4246" t="s">
        <v>19</v>
      </c>
      <c r="D4246" t="s">
        <v>33</v>
      </c>
      <c r="E4246" t="s">
        <v>523</v>
      </c>
    </row>
    <row r="4247" spans="1:5" x14ac:dyDescent="0.25">
      <c r="A4247" t="s">
        <v>4717</v>
      </c>
      <c r="B4247" t="s">
        <v>20</v>
      </c>
      <c r="C4247" t="s">
        <v>19</v>
      </c>
      <c r="D4247" t="s">
        <v>33</v>
      </c>
      <c r="E4247" t="s">
        <v>523</v>
      </c>
    </row>
    <row r="4248" spans="1:5" x14ac:dyDescent="0.25">
      <c r="A4248" t="s">
        <v>4718</v>
      </c>
      <c r="B4248" t="s">
        <v>20</v>
      </c>
      <c r="C4248" t="s">
        <v>19</v>
      </c>
      <c r="D4248" t="s">
        <v>33</v>
      </c>
      <c r="E4248" t="s">
        <v>547</v>
      </c>
    </row>
    <row r="4249" spans="1:5" x14ac:dyDescent="0.25">
      <c r="A4249" t="s">
        <v>29405</v>
      </c>
      <c r="B4249" t="s">
        <v>16</v>
      </c>
      <c r="C4249" t="s">
        <v>15</v>
      </c>
      <c r="D4249" t="s">
        <v>33</v>
      </c>
      <c r="E4249" t="s">
        <v>628</v>
      </c>
    </row>
    <row r="4250" spans="1:5" x14ac:dyDescent="0.25">
      <c r="A4250" t="s">
        <v>20848</v>
      </c>
      <c r="B4250" t="s">
        <v>16</v>
      </c>
      <c r="C4250" t="s">
        <v>15</v>
      </c>
      <c r="D4250" t="s">
        <v>33</v>
      </c>
      <c r="E4250" t="s">
        <v>628</v>
      </c>
    </row>
    <row r="4251" spans="1:5" x14ac:dyDescent="0.25">
      <c r="A4251" t="s">
        <v>5405</v>
      </c>
      <c r="B4251" t="s">
        <v>16</v>
      </c>
      <c r="C4251" t="s">
        <v>15</v>
      </c>
      <c r="D4251" t="s">
        <v>33</v>
      </c>
      <c r="E4251" t="s">
        <v>628</v>
      </c>
    </row>
    <row r="4252" spans="1:5" x14ac:dyDescent="0.25">
      <c r="A4252" t="s">
        <v>4722</v>
      </c>
      <c r="B4252" t="s">
        <v>20</v>
      </c>
      <c r="C4252" t="s">
        <v>19</v>
      </c>
      <c r="D4252" t="s">
        <v>33</v>
      </c>
      <c r="E4252" t="s">
        <v>530</v>
      </c>
    </row>
    <row r="4253" spans="1:5" x14ac:dyDescent="0.25">
      <c r="A4253" t="s">
        <v>2737</v>
      </c>
      <c r="B4253" t="s">
        <v>16</v>
      </c>
      <c r="C4253" t="s">
        <v>15</v>
      </c>
      <c r="D4253" t="s">
        <v>33</v>
      </c>
      <c r="E4253" t="s">
        <v>628</v>
      </c>
    </row>
    <row r="4254" spans="1:5" x14ac:dyDescent="0.25">
      <c r="A4254" t="s">
        <v>10592</v>
      </c>
      <c r="B4254" t="s">
        <v>16</v>
      </c>
      <c r="C4254" t="s">
        <v>15</v>
      </c>
      <c r="D4254" t="s">
        <v>33</v>
      </c>
      <c r="E4254" t="s">
        <v>628</v>
      </c>
    </row>
    <row r="4255" spans="1:5" x14ac:dyDescent="0.25">
      <c r="A4255" t="s">
        <v>4724</v>
      </c>
      <c r="B4255" t="s">
        <v>20</v>
      </c>
      <c r="C4255" t="s">
        <v>19</v>
      </c>
      <c r="D4255" t="s">
        <v>33</v>
      </c>
      <c r="E4255" t="s">
        <v>538</v>
      </c>
    </row>
    <row r="4256" spans="1:5" x14ac:dyDescent="0.25">
      <c r="A4256" t="s">
        <v>4726</v>
      </c>
      <c r="B4256" t="s">
        <v>20</v>
      </c>
      <c r="C4256" t="s">
        <v>19</v>
      </c>
      <c r="D4256" t="s">
        <v>33</v>
      </c>
      <c r="E4256" t="s">
        <v>523</v>
      </c>
    </row>
    <row r="4257" spans="1:5" x14ac:dyDescent="0.25">
      <c r="A4257" t="s">
        <v>6735</v>
      </c>
      <c r="B4257" t="s">
        <v>16</v>
      </c>
      <c r="C4257" t="s">
        <v>15</v>
      </c>
      <c r="D4257" t="s">
        <v>33</v>
      </c>
      <c r="E4257" t="s">
        <v>628</v>
      </c>
    </row>
    <row r="4258" spans="1:5" x14ac:dyDescent="0.25">
      <c r="A4258" t="s">
        <v>4728</v>
      </c>
      <c r="B4258" t="s">
        <v>20</v>
      </c>
      <c r="C4258" t="s">
        <v>19</v>
      </c>
      <c r="D4258" t="s">
        <v>33</v>
      </c>
      <c r="E4258" t="s">
        <v>530</v>
      </c>
    </row>
    <row r="4259" spans="1:5" x14ac:dyDescent="0.25">
      <c r="A4259" t="s">
        <v>26629</v>
      </c>
      <c r="B4259" t="s">
        <v>16</v>
      </c>
      <c r="C4259" t="s">
        <v>15</v>
      </c>
      <c r="D4259" t="s">
        <v>33</v>
      </c>
      <c r="E4259" t="s">
        <v>628</v>
      </c>
    </row>
    <row r="4260" spans="1:5" x14ac:dyDescent="0.25">
      <c r="A4260" t="s">
        <v>4729</v>
      </c>
      <c r="B4260" t="s">
        <v>20</v>
      </c>
      <c r="C4260" t="s">
        <v>19</v>
      </c>
      <c r="D4260" t="s">
        <v>33</v>
      </c>
      <c r="E4260" t="s">
        <v>530</v>
      </c>
    </row>
    <row r="4261" spans="1:5" x14ac:dyDescent="0.25">
      <c r="A4261" t="s">
        <v>21830</v>
      </c>
      <c r="B4261" t="s">
        <v>20</v>
      </c>
      <c r="C4261" t="s">
        <v>22</v>
      </c>
      <c r="D4261" t="s">
        <v>33</v>
      </c>
      <c r="E4261" t="s">
        <v>629</v>
      </c>
    </row>
    <row r="4262" spans="1:5" x14ac:dyDescent="0.25">
      <c r="A4262" t="s">
        <v>4732</v>
      </c>
      <c r="B4262" t="s">
        <v>20</v>
      </c>
      <c r="C4262" t="s">
        <v>19</v>
      </c>
      <c r="D4262" t="s">
        <v>33</v>
      </c>
      <c r="E4262" t="s">
        <v>530</v>
      </c>
    </row>
    <row r="4263" spans="1:5" x14ac:dyDescent="0.25">
      <c r="A4263" t="s">
        <v>4734</v>
      </c>
      <c r="B4263" t="s">
        <v>20</v>
      </c>
      <c r="C4263" t="s">
        <v>19</v>
      </c>
      <c r="D4263" t="s">
        <v>33</v>
      </c>
      <c r="E4263" t="s">
        <v>530</v>
      </c>
    </row>
    <row r="4264" spans="1:5" x14ac:dyDescent="0.25">
      <c r="A4264" t="s">
        <v>28238</v>
      </c>
      <c r="B4264" t="s">
        <v>20</v>
      </c>
      <c r="C4264" t="s">
        <v>24</v>
      </c>
      <c r="D4264" t="s">
        <v>33</v>
      </c>
      <c r="E4264" t="s">
        <v>698</v>
      </c>
    </row>
    <row r="4265" spans="1:5" x14ac:dyDescent="0.25">
      <c r="A4265" t="s">
        <v>29567</v>
      </c>
      <c r="B4265" t="s">
        <v>20</v>
      </c>
      <c r="C4265" t="s">
        <v>22</v>
      </c>
      <c r="D4265" t="s">
        <v>69</v>
      </c>
      <c r="E4265" t="s">
        <v>629</v>
      </c>
    </row>
    <row r="4266" spans="1:5" x14ac:dyDescent="0.25">
      <c r="A4266" t="s">
        <v>4735</v>
      </c>
      <c r="B4266" t="s">
        <v>20</v>
      </c>
      <c r="C4266" t="s">
        <v>19</v>
      </c>
      <c r="D4266" t="s">
        <v>33</v>
      </c>
      <c r="E4266" t="s">
        <v>530</v>
      </c>
    </row>
    <row r="4267" spans="1:5" x14ac:dyDescent="0.25">
      <c r="A4267" t="s">
        <v>27966</v>
      </c>
      <c r="B4267" t="s">
        <v>16</v>
      </c>
      <c r="C4267" t="s">
        <v>15</v>
      </c>
      <c r="D4267" t="s">
        <v>33</v>
      </c>
      <c r="E4267" t="s">
        <v>628</v>
      </c>
    </row>
    <row r="4268" spans="1:5" x14ac:dyDescent="0.25">
      <c r="A4268" t="s">
        <v>27952</v>
      </c>
      <c r="B4268" t="s">
        <v>16</v>
      </c>
      <c r="C4268" t="s">
        <v>15</v>
      </c>
      <c r="D4268" t="s">
        <v>33</v>
      </c>
      <c r="E4268" t="s">
        <v>628</v>
      </c>
    </row>
    <row r="4269" spans="1:5" x14ac:dyDescent="0.25">
      <c r="A4269" t="s">
        <v>4739</v>
      </c>
      <c r="B4269" t="s">
        <v>20</v>
      </c>
      <c r="C4269" t="s">
        <v>19</v>
      </c>
      <c r="D4269" t="s">
        <v>33</v>
      </c>
      <c r="E4269" t="s">
        <v>538</v>
      </c>
    </row>
    <row r="4270" spans="1:5" x14ac:dyDescent="0.25">
      <c r="A4270" t="s">
        <v>4740</v>
      </c>
      <c r="B4270" t="s">
        <v>20</v>
      </c>
      <c r="C4270" t="s">
        <v>19</v>
      </c>
      <c r="D4270" t="s">
        <v>33</v>
      </c>
      <c r="E4270" t="s">
        <v>538</v>
      </c>
    </row>
    <row r="4271" spans="1:5" x14ac:dyDescent="0.25">
      <c r="A4271" t="s">
        <v>20584</v>
      </c>
      <c r="B4271" t="s">
        <v>16</v>
      </c>
      <c r="C4271" t="s">
        <v>15</v>
      </c>
      <c r="D4271" t="s">
        <v>33</v>
      </c>
      <c r="E4271" t="s">
        <v>628</v>
      </c>
    </row>
    <row r="4272" spans="1:5" x14ac:dyDescent="0.25">
      <c r="A4272" t="s">
        <v>4742</v>
      </c>
      <c r="B4272" t="s">
        <v>20</v>
      </c>
      <c r="C4272" t="s">
        <v>19</v>
      </c>
      <c r="D4272" t="s">
        <v>33</v>
      </c>
      <c r="E4272" t="s">
        <v>538</v>
      </c>
    </row>
    <row r="4273" spans="1:5" x14ac:dyDescent="0.25">
      <c r="A4273" t="s">
        <v>21455</v>
      </c>
      <c r="B4273" t="s">
        <v>16</v>
      </c>
      <c r="C4273" t="s">
        <v>15</v>
      </c>
      <c r="D4273" t="s">
        <v>33</v>
      </c>
      <c r="E4273" t="s">
        <v>628</v>
      </c>
    </row>
    <row r="4274" spans="1:5" x14ac:dyDescent="0.25">
      <c r="A4274" t="s">
        <v>4745</v>
      </c>
      <c r="B4274" t="s">
        <v>20</v>
      </c>
      <c r="C4274" t="s">
        <v>19</v>
      </c>
      <c r="D4274" t="s">
        <v>33</v>
      </c>
      <c r="E4274" t="s">
        <v>538</v>
      </c>
    </row>
    <row r="4275" spans="1:5" x14ac:dyDescent="0.25">
      <c r="A4275" t="s">
        <v>18473</v>
      </c>
      <c r="B4275" t="s">
        <v>16</v>
      </c>
      <c r="C4275" t="s">
        <v>15</v>
      </c>
      <c r="D4275" t="s">
        <v>33</v>
      </c>
      <c r="E4275" t="s">
        <v>628</v>
      </c>
    </row>
    <row r="4276" spans="1:5" x14ac:dyDescent="0.25">
      <c r="A4276" t="s">
        <v>4746</v>
      </c>
      <c r="B4276" t="s">
        <v>20</v>
      </c>
      <c r="C4276" t="s">
        <v>19</v>
      </c>
      <c r="D4276" t="s">
        <v>33</v>
      </c>
      <c r="E4276" t="s">
        <v>538</v>
      </c>
    </row>
    <row r="4277" spans="1:5" x14ac:dyDescent="0.25">
      <c r="A4277" t="s">
        <v>21376</v>
      </c>
      <c r="B4277" t="s">
        <v>16</v>
      </c>
      <c r="C4277" t="s">
        <v>15</v>
      </c>
      <c r="D4277" t="s">
        <v>33</v>
      </c>
      <c r="E4277" t="s">
        <v>628</v>
      </c>
    </row>
    <row r="4278" spans="1:5" x14ac:dyDescent="0.25">
      <c r="A4278" t="s">
        <v>25295</v>
      </c>
      <c r="B4278" t="s">
        <v>16</v>
      </c>
      <c r="C4278" t="s">
        <v>15</v>
      </c>
      <c r="D4278" t="s">
        <v>33</v>
      </c>
      <c r="E4278" t="s">
        <v>628</v>
      </c>
    </row>
    <row r="4279" spans="1:5" x14ac:dyDescent="0.25">
      <c r="A4279" t="s">
        <v>4749</v>
      </c>
      <c r="B4279" t="s">
        <v>20</v>
      </c>
      <c r="C4279" t="s">
        <v>19</v>
      </c>
      <c r="D4279" t="s">
        <v>33</v>
      </c>
      <c r="E4279" t="s">
        <v>538</v>
      </c>
    </row>
    <row r="4280" spans="1:5" x14ac:dyDescent="0.25">
      <c r="A4280" t="s">
        <v>25293</v>
      </c>
      <c r="B4280" t="s">
        <v>16</v>
      </c>
      <c r="C4280" t="s">
        <v>15</v>
      </c>
      <c r="D4280" t="s">
        <v>33</v>
      </c>
      <c r="E4280" t="s">
        <v>628</v>
      </c>
    </row>
    <row r="4281" spans="1:5" x14ac:dyDescent="0.25">
      <c r="A4281" t="s">
        <v>26619</v>
      </c>
      <c r="B4281" t="s">
        <v>16</v>
      </c>
      <c r="C4281" t="s">
        <v>15</v>
      </c>
      <c r="D4281" t="s">
        <v>33</v>
      </c>
      <c r="E4281" t="s">
        <v>628</v>
      </c>
    </row>
    <row r="4282" spans="1:5" x14ac:dyDescent="0.25">
      <c r="A4282" t="s">
        <v>29552</v>
      </c>
      <c r="B4282" t="s">
        <v>16</v>
      </c>
      <c r="C4282" t="s">
        <v>15</v>
      </c>
      <c r="D4282" t="s">
        <v>69</v>
      </c>
      <c r="E4282" t="s">
        <v>628</v>
      </c>
    </row>
    <row r="4283" spans="1:5" x14ac:dyDescent="0.25">
      <c r="A4283" t="s">
        <v>18467</v>
      </c>
      <c r="B4283" t="s">
        <v>16</v>
      </c>
      <c r="C4283" t="s">
        <v>15</v>
      </c>
      <c r="D4283" t="s">
        <v>33</v>
      </c>
      <c r="E4283" t="s">
        <v>628</v>
      </c>
    </row>
    <row r="4284" spans="1:5" x14ac:dyDescent="0.25">
      <c r="A4284" t="s">
        <v>19795</v>
      </c>
      <c r="B4284" t="s">
        <v>16</v>
      </c>
      <c r="C4284" t="s">
        <v>15</v>
      </c>
      <c r="D4284" t="s">
        <v>33</v>
      </c>
      <c r="E4284" t="s">
        <v>628</v>
      </c>
    </row>
    <row r="4285" spans="1:5" x14ac:dyDescent="0.25">
      <c r="A4285" t="s">
        <v>4754</v>
      </c>
      <c r="B4285" t="s">
        <v>20</v>
      </c>
      <c r="C4285" t="s">
        <v>19</v>
      </c>
      <c r="D4285" t="s">
        <v>33</v>
      </c>
      <c r="E4285" t="s">
        <v>538</v>
      </c>
    </row>
    <row r="4286" spans="1:5" x14ac:dyDescent="0.25">
      <c r="A4286" t="s">
        <v>1978</v>
      </c>
      <c r="B4286" t="s">
        <v>16</v>
      </c>
      <c r="C4286" t="s">
        <v>15</v>
      </c>
      <c r="D4286" t="s">
        <v>33</v>
      </c>
      <c r="E4286" t="s">
        <v>628</v>
      </c>
    </row>
    <row r="4287" spans="1:5" x14ac:dyDescent="0.25">
      <c r="A4287" t="s">
        <v>4757</v>
      </c>
      <c r="B4287" t="s">
        <v>20</v>
      </c>
      <c r="C4287" t="s">
        <v>19</v>
      </c>
      <c r="D4287" t="s">
        <v>33</v>
      </c>
      <c r="E4287" t="s">
        <v>523</v>
      </c>
    </row>
    <row r="4288" spans="1:5" x14ac:dyDescent="0.25">
      <c r="A4288" t="s">
        <v>4758</v>
      </c>
      <c r="B4288" t="s">
        <v>20</v>
      </c>
      <c r="C4288" t="s">
        <v>19</v>
      </c>
      <c r="D4288" t="s">
        <v>33</v>
      </c>
      <c r="E4288" t="s">
        <v>702</v>
      </c>
    </row>
    <row r="4289" spans="1:5" x14ac:dyDescent="0.25">
      <c r="A4289" t="s">
        <v>4760</v>
      </c>
      <c r="B4289" t="s">
        <v>20</v>
      </c>
      <c r="C4289" t="s">
        <v>23</v>
      </c>
      <c r="D4289" t="s">
        <v>33</v>
      </c>
      <c r="E4289" t="s">
        <v>770</v>
      </c>
    </row>
    <row r="4290" spans="1:5" x14ac:dyDescent="0.25">
      <c r="A4290" t="s">
        <v>4759</v>
      </c>
      <c r="B4290" t="s">
        <v>20</v>
      </c>
      <c r="C4290" t="s">
        <v>23</v>
      </c>
      <c r="D4290" t="s">
        <v>33</v>
      </c>
      <c r="E4290" t="s">
        <v>769</v>
      </c>
    </row>
    <row r="4291" spans="1:5" x14ac:dyDescent="0.25">
      <c r="A4291" t="s">
        <v>4761</v>
      </c>
      <c r="B4291" t="s">
        <v>20</v>
      </c>
      <c r="C4291" t="s">
        <v>19</v>
      </c>
      <c r="D4291" t="s">
        <v>33</v>
      </c>
      <c r="E4291" t="s">
        <v>771</v>
      </c>
    </row>
    <row r="4292" spans="1:5" x14ac:dyDescent="0.25">
      <c r="A4292" t="s">
        <v>4762</v>
      </c>
      <c r="B4292" t="s">
        <v>20</v>
      </c>
      <c r="C4292" t="s">
        <v>21</v>
      </c>
      <c r="D4292" t="s">
        <v>33</v>
      </c>
      <c r="E4292" t="s">
        <v>581</v>
      </c>
    </row>
    <row r="4293" spans="1:5" x14ac:dyDescent="0.25">
      <c r="A4293" t="s">
        <v>3435</v>
      </c>
      <c r="B4293" t="s">
        <v>16</v>
      </c>
      <c r="C4293" t="s">
        <v>15</v>
      </c>
      <c r="D4293" t="s">
        <v>33</v>
      </c>
      <c r="E4293" t="s">
        <v>628</v>
      </c>
    </row>
    <row r="4294" spans="1:5" x14ac:dyDescent="0.25">
      <c r="A4294" t="s">
        <v>13522</v>
      </c>
      <c r="B4294" t="s">
        <v>16</v>
      </c>
      <c r="C4294" t="s">
        <v>15</v>
      </c>
      <c r="D4294" t="s">
        <v>33</v>
      </c>
      <c r="E4294" t="s">
        <v>628</v>
      </c>
    </row>
    <row r="4295" spans="1:5" x14ac:dyDescent="0.25">
      <c r="A4295" t="s">
        <v>26737</v>
      </c>
      <c r="B4295" t="s">
        <v>16</v>
      </c>
      <c r="C4295" t="s">
        <v>15</v>
      </c>
      <c r="D4295" t="s">
        <v>65</v>
      </c>
      <c r="E4295" t="s">
        <v>628</v>
      </c>
    </row>
    <row r="4296" spans="1:5" x14ac:dyDescent="0.25">
      <c r="A4296" t="s">
        <v>4765</v>
      </c>
      <c r="B4296" t="s">
        <v>20</v>
      </c>
      <c r="C4296" t="s">
        <v>19</v>
      </c>
      <c r="D4296" t="s">
        <v>33</v>
      </c>
      <c r="E4296" t="s">
        <v>530</v>
      </c>
    </row>
    <row r="4297" spans="1:5" x14ac:dyDescent="0.25">
      <c r="A4297" t="s">
        <v>4767</v>
      </c>
      <c r="B4297" t="s">
        <v>20</v>
      </c>
      <c r="C4297" t="s">
        <v>19</v>
      </c>
      <c r="D4297" t="s">
        <v>33</v>
      </c>
      <c r="E4297" t="s">
        <v>530</v>
      </c>
    </row>
    <row r="4298" spans="1:5" x14ac:dyDescent="0.25">
      <c r="A4298" t="s">
        <v>20587</v>
      </c>
      <c r="B4298" t="s">
        <v>16</v>
      </c>
      <c r="C4298" t="s">
        <v>15</v>
      </c>
      <c r="D4298" t="s">
        <v>33</v>
      </c>
      <c r="E4298" t="s">
        <v>628</v>
      </c>
    </row>
    <row r="4299" spans="1:5" x14ac:dyDescent="0.25">
      <c r="A4299" t="s">
        <v>19889</v>
      </c>
      <c r="B4299" t="s">
        <v>16</v>
      </c>
      <c r="C4299" t="s">
        <v>15</v>
      </c>
      <c r="D4299" t="s">
        <v>33</v>
      </c>
      <c r="E4299" t="s">
        <v>628</v>
      </c>
    </row>
    <row r="4300" spans="1:5" x14ac:dyDescent="0.25">
      <c r="A4300" t="s">
        <v>4770</v>
      </c>
      <c r="B4300" t="s">
        <v>20</v>
      </c>
      <c r="C4300" t="s">
        <v>19</v>
      </c>
      <c r="D4300" t="s">
        <v>33</v>
      </c>
      <c r="E4300" t="s">
        <v>530</v>
      </c>
    </row>
    <row r="4301" spans="1:5" x14ac:dyDescent="0.25">
      <c r="A4301" t="s">
        <v>14729</v>
      </c>
      <c r="B4301" t="s">
        <v>16</v>
      </c>
      <c r="C4301" t="s">
        <v>15</v>
      </c>
      <c r="D4301" t="s">
        <v>33</v>
      </c>
      <c r="E4301" t="s">
        <v>628</v>
      </c>
    </row>
    <row r="4302" spans="1:5" x14ac:dyDescent="0.25">
      <c r="A4302" t="s">
        <v>4771</v>
      </c>
      <c r="B4302" t="s">
        <v>20</v>
      </c>
      <c r="C4302" t="s">
        <v>19</v>
      </c>
      <c r="D4302" t="s">
        <v>33</v>
      </c>
      <c r="E4302" t="s">
        <v>530</v>
      </c>
    </row>
    <row r="4303" spans="1:5" x14ac:dyDescent="0.25">
      <c r="A4303" t="s">
        <v>4773</v>
      </c>
      <c r="B4303" t="s">
        <v>20</v>
      </c>
      <c r="C4303" t="s">
        <v>21</v>
      </c>
      <c r="D4303" t="s">
        <v>33</v>
      </c>
      <c r="E4303" t="s">
        <v>582</v>
      </c>
    </row>
    <row r="4304" spans="1:5" x14ac:dyDescent="0.25">
      <c r="A4304" t="s">
        <v>43522</v>
      </c>
      <c r="B4304" t="s">
        <v>20</v>
      </c>
      <c r="C4304" t="s">
        <v>19</v>
      </c>
      <c r="D4304" t="s">
        <v>33</v>
      </c>
      <c r="E4304" t="s">
        <v>530</v>
      </c>
    </row>
    <row r="4305" spans="1:5" x14ac:dyDescent="0.25">
      <c r="A4305" t="s">
        <v>4775</v>
      </c>
      <c r="B4305" t="s">
        <v>20</v>
      </c>
      <c r="C4305" t="s">
        <v>22</v>
      </c>
      <c r="D4305" t="s">
        <v>33</v>
      </c>
      <c r="E4305" t="s">
        <v>536</v>
      </c>
    </row>
    <row r="4306" spans="1:5" x14ac:dyDescent="0.25">
      <c r="A4306" t="s">
        <v>14798</v>
      </c>
      <c r="B4306" t="s">
        <v>16</v>
      </c>
      <c r="C4306" t="s">
        <v>15</v>
      </c>
      <c r="D4306" t="s">
        <v>33</v>
      </c>
      <c r="E4306" t="s">
        <v>628</v>
      </c>
    </row>
    <row r="4307" spans="1:5" x14ac:dyDescent="0.25">
      <c r="A4307" t="s">
        <v>15293</v>
      </c>
      <c r="B4307" t="s">
        <v>16</v>
      </c>
      <c r="C4307" t="s">
        <v>15</v>
      </c>
      <c r="D4307" t="s">
        <v>33</v>
      </c>
      <c r="E4307" t="s">
        <v>628</v>
      </c>
    </row>
    <row r="4308" spans="1:5" x14ac:dyDescent="0.25">
      <c r="A4308" t="s">
        <v>4776</v>
      </c>
      <c r="B4308" t="s">
        <v>20</v>
      </c>
      <c r="C4308" t="s">
        <v>19</v>
      </c>
      <c r="D4308" t="s">
        <v>33</v>
      </c>
      <c r="E4308" t="s">
        <v>530</v>
      </c>
    </row>
    <row r="4309" spans="1:5" x14ac:dyDescent="0.25">
      <c r="A4309" t="s">
        <v>4778</v>
      </c>
      <c r="B4309" t="s">
        <v>20</v>
      </c>
      <c r="C4309" t="s">
        <v>19</v>
      </c>
      <c r="D4309" t="s">
        <v>33</v>
      </c>
      <c r="E4309" t="s">
        <v>530</v>
      </c>
    </row>
    <row r="4310" spans="1:5" x14ac:dyDescent="0.25">
      <c r="A4310" t="s">
        <v>3862</v>
      </c>
      <c r="B4310" t="s">
        <v>16</v>
      </c>
      <c r="C4310" t="s">
        <v>15</v>
      </c>
      <c r="D4310" t="s">
        <v>33</v>
      </c>
      <c r="E4310" t="s">
        <v>628</v>
      </c>
    </row>
    <row r="4311" spans="1:5" x14ac:dyDescent="0.25">
      <c r="A4311" t="s">
        <v>15280</v>
      </c>
      <c r="B4311" t="s">
        <v>16</v>
      </c>
      <c r="C4311" t="s">
        <v>15</v>
      </c>
      <c r="D4311" t="s">
        <v>33</v>
      </c>
      <c r="E4311" t="s">
        <v>628</v>
      </c>
    </row>
    <row r="4312" spans="1:5" x14ac:dyDescent="0.25">
      <c r="A4312" t="s">
        <v>4781</v>
      </c>
      <c r="B4312" t="s">
        <v>20</v>
      </c>
      <c r="C4312" t="s">
        <v>19</v>
      </c>
      <c r="D4312" t="s">
        <v>33</v>
      </c>
      <c r="E4312" t="s">
        <v>530</v>
      </c>
    </row>
    <row r="4313" spans="1:5" x14ac:dyDescent="0.25">
      <c r="A4313" t="s">
        <v>4783</v>
      </c>
      <c r="B4313" t="s">
        <v>20</v>
      </c>
      <c r="C4313" t="s">
        <v>19</v>
      </c>
      <c r="D4313" t="s">
        <v>33</v>
      </c>
      <c r="E4313" t="s">
        <v>530</v>
      </c>
    </row>
    <row r="4314" spans="1:5" x14ac:dyDescent="0.25">
      <c r="A4314" t="s">
        <v>2539</v>
      </c>
      <c r="B4314" t="s">
        <v>16</v>
      </c>
      <c r="C4314" t="s">
        <v>15</v>
      </c>
      <c r="D4314" t="s">
        <v>33</v>
      </c>
      <c r="E4314" t="s">
        <v>628</v>
      </c>
    </row>
    <row r="4315" spans="1:5" x14ac:dyDescent="0.25">
      <c r="A4315" t="s">
        <v>4784</v>
      </c>
      <c r="B4315" t="s">
        <v>20</v>
      </c>
      <c r="C4315" t="s">
        <v>22</v>
      </c>
      <c r="D4315" t="s">
        <v>33</v>
      </c>
      <c r="E4315" t="s">
        <v>693</v>
      </c>
    </row>
    <row r="4316" spans="1:5" x14ac:dyDescent="0.25">
      <c r="A4316" t="s">
        <v>18975</v>
      </c>
      <c r="B4316" t="s">
        <v>20</v>
      </c>
      <c r="C4316" t="s">
        <v>22</v>
      </c>
      <c r="D4316" t="s">
        <v>33</v>
      </c>
      <c r="E4316" t="s">
        <v>629</v>
      </c>
    </row>
    <row r="4317" spans="1:5" x14ac:dyDescent="0.25">
      <c r="A4317" t="s">
        <v>20338</v>
      </c>
      <c r="B4317" t="s">
        <v>20</v>
      </c>
      <c r="C4317" t="s">
        <v>25</v>
      </c>
      <c r="D4317" t="s">
        <v>33</v>
      </c>
      <c r="E4317" t="s">
        <v>707</v>
      </c>
    </row>
    <row r="4318" spans="1:5" x14ac:dyDescent="0.25">
      <c r="A4318" t="s">
        <v>28451</v>
      </c>
      <c r="B4318" t="s">
        <v>20</v>
      </c>
      <c r="C4318" t="s">
        <v>22</v>
      </c>
      <c r="D4318" t="s">
        <v>33</v>
      </c>
      <c r="E4318" t="s">
        <v>629</v>
      </c>
    </row>
    <row r="4319" spans="1:5" x14ac:dyDescent="0.25">
      <c r="A4319" t="s">
        <v>20302</v>
      </c>
      <c r="B4319" t="s">
        <v>20</v>
      </c>
      <c r="C4319" t="s">
        <v>25</v>
      </c>
      <c r="D4319" t="s">
        <v>33</v>
      </c>
      <c r="E4319" t="s">
        <v>707</v>
      </c>
    </row>
    <row r="4320" spans="1:5" x14ac:dyDescent="0.25">
      <c r="A4320" t="s">
        <v>4789</v>
      </c>
      <c r="B4320" t="s">
        <v>20</v>
      </c>
      <c r="C4320" t="s">
        <v>21</v>
      </c>
      <c r="D4320" t="s">
        <v>33</v>
      </c>
      <c r="E4320" t="s">
        <v>559</v>
      </c>
    </row>
    <row r="4321" spans="1:5" x14ac:dyDescent="0.25">
      <c r="A4321" t="s">
        <v>4791</v>
      </c>
      <c r="B4321" t="s">
        <v>20</v>
      </c>
      <c r="C4321" t="s">
        <v>19</v>
      </c>
      <c r="D4321" t="s">
        <v>33</v>
      </c>
      <c r="E4321" t="s">
        <v>538</v>
      </c>
    </row>
    <row r="4322" spans="1:5" x14ac:dyDescent="0.25">
      <c r="A4322" t="s">
        <v>43523</v>
      </c>
      <c r="B4322" t="s">
        <v>20</v>
      </c>
      <c r="C4322" t="s">
        <v>21</v>
      </c>
      <c r="D4322" t="s">
        <v>33</v>
      </c>
      <c r="E4322" t="s">
        <v>537</v>
      </c>
    </row>
    <row r="4323" spans="1:5" x14ac:dyDescent="0.25">
      <c r="A4323" t="s">
        <v>11944</v>
      </c>
      <c r="B4323" t="s">
        <v>20</v>
      </c>
      <c r="C4323" t="s">
        <v>23</v>
      </c>
      <c r="D4323" t="s">
        <v>33</v>
      </c>
      <c r="E4323" t="s">
        <v>648</v>
      </c>
    </row>
    <row r="4324" spans="1:5" x14ac:dyDescent="0.25">
      <c r="A4324" t="s">
        <v>4792</v>
      </c>
      <c r="B4324" t="s">
        <v>20</v>
      </c>
      <c r="C4324" t="s">
        <v>19</v>
      </c>
      <c r="D4324" t="s">
        <v>33</v>
      </c>
      <c r="E4324" t="s">
        <v>530</v>
      </c>
    </row>
    <row r="4325" spans="1:5" x14ac:dyDescent="0.25">
      <c r="A4325" t="s">
        <v>4794</v>
      </c>
      <c r="B4325" t="s">
        <v>20</v>
      </c>
      <c r="C4325" t="s">
        <v>19</v>
      </c>
      <c r="D4325" t="s">
        <v>33</v>
      </c>
      <c r="E4325" t="s">
        <v>772</v>
      </c>
    </row>
    <row r="4326" spans="1:5" x14ac:dyDescent="0.25">
      <c r="A4326" t="s">
        <v>4795</v>
      </c>
      <c r="B4326" t="s">
        <v>20</v>
      </c>
      <c r="C4326" t="s">
        <v>19</v>
      </c>
      <c r="D4326" t="s">
        <v>33</v>
      </c>
      <c r="E4326" t="s">
        <v>539</v>
      </c>
    </row>
    <row r="4327" spans="1:5" x14ac:dyDescent="0.25">
      <c r="A4327" t="s">
        <v>22520</v>
      </c>
      <c r="B4327" t="s">
        <v>20</v>
      </c>
      <c r="C4327" t="s">
        <v>19</v>
      </c>
      <c r="D4327" t="s">
        <v>33</v>
      </c>
      <c r="E4327" t="s">
        <v>533</v>
      </c>
    </row>
    <row r="4328" spans="1:5" x14ac:dyDescent="0.25">
      <c r="A4328" t="s">
        <v>4798</v>
      </c>
      <c r="B4328" t="s">
        <v>20</v>
      </c>
      <c r="C4328" t="s">
        <v>19</v>
      </c>
      <c r="D4328" t="s">
        <v>33</v>
      </c>
      <c r="E4328" t="s">
        <v>538</v>
      </c>
    </row>
    <row r="4329" spans="1:5" x14ac:dyDescent="0.25">
      <c r="A4329" t="s">
        <v>18577</v>
      </c>
      <c r="B4329" t="s">
        <v>20</v>
      </c>
      <c r="C4329" t="s">
        <v>19</v>
      </c>
      <c r="D4329" t="s">
        <v>33</v>
      </c>
      <c r="E4329" t="s">
        <v>533</v>
      </c>
    </row>
    <row r="4330" spans="1:5" x14ac:dyDescent="0.25">
      <c r="A4330" t="s">
        <v>10451</v>
      </c>
      <c r="B4330" t="s">
        <v>20</v>
      </c>
      <c r="C4330" t="s">
        <v>19</v>
      </c>
      <c r="D4330" t="s">
        <v>33</v>
      </c>
      <c r="E4330" t="s">
        <v>533</v>
      </c>
    </row>
    <row r="4331" spans="1:5" x14ac:dyDescent="0.25">
      <c r="A4331" t="s">
        <v>4800</v>
      </c>
      <c r="B4331" t="s">
        <v>20</v>
      </c>
      <c r="C4331" t="s">
        <v>19</v>
      </c>
      <c r="D4331" t="s">
        <v>33</v>
      </c>
      <c r="E4331" t="s">
        <v>538</v>
      </c>
    </row>
    <row r="4332" spans="1:5" x14ac:dyDescent="0.25">
      <c r="A4332" t="s">
        <v>15725</v>
      </c>
      <c r="B4332" t="s">
        <v>20</v>
      </c>
      <c r="C4332" t="s">
        <v>21</v>
      </c>
      <c r="D4332" t="s">
        <v>33</v>
      </c>
      <c r="E4332" t="s">
        <v>537</v>
      </c>
    </row>
    <row r="4333" spans="1:5" x14ac:dyDescent="0.25">
      <c r="A4333" t="s">
        <v>4805</v>
      </c>
      <c r="B4333" t="s">
        <v>20</v>
      </c>
      <c r="C4333" t="s">
        <v>19</v>
      </c>
      <c r="D4333" t="s">
        <v>33</v>
      </c>
      <c r="E4333" t="s">
        <v>538</v>
      </c>
    </row>
    <row r="4334" spans="1:5" x14ac:dyDescent="0.25">
      <c r="A4334" t="s">
        <v>21530</v>
      </c>
      <c r="B4334" t="s">
        <v>20</v>
      </c>
      <c r="C4334" t="s">
        <v>21</v>
      </c>
      <c r="D4334" t="s">
        <v>33</v>
      </c>
      <c r="E4334" t="s">
        <v>537</v>
      </c>
    </row>
    <row r="4335" spans="1:5" x14ac:dyDescent="0.25">
      <c r="A4335" t="s">
        <v>4803</v>
      </c>
      <c r="B4335" t="s">
        <v>20</v>
      </c>
      <c r="C4335" t="s">
        <v>19</v>
      </c>
      <c r="D4335" t="s">
        <v>33</v>
      </c>
      <c r="E4335" t="s">
        <v>538</v>
      </c>
    </row>
    <row r="4336" spans="1:5" x14ac:dyDescent="0.25">
      <c r="A4336" t="s">
        <v>10201</v>
      </c>
      <c r="B4336" t="s">
        <v>20</v>
      </c>
      <c r="C4336" t="s">
        <v>22</v>
      </c>
      <c r="D4336" t="s">
        <v>33</v>
      </c>
      <c r="E4336" t="s">
        <v>629</v>
      </c>
    </row>
    <row r="4337" spans="1:5" x14ac:dyDescent="0.25">
      <c r="A4337" t="s">
        <v>4806</v>
      </c>
      <c r="B4337" t="s">
        <v>20</v>
      </c>
      <c r="C4337" t="s">
        <v>21</v>
      </c>
      <c r="D4337" t="s">
        <v>33</v>
      </c>
      <c r="E4337" t="s">
        <v>581</v>
      </c>
    </row>
    <row r="4338" spans="1:5" x14ac:dyDescent="0.25">
      <c r="A4338" t="s">
        <v>17705</v>
      </c>
      <c r="B4338" t="s">
        <v>20</v>
      </c>
      <c r="C4338" t="s">
        <v>19</v>
      </c>
      <c r="D4338" t="s">
        <v>33</v>
      </c>
      <c r="E4338" t="s">
        <v>533</v>
      </c>
    </row>
    <row r="4339" spans="1:5" x14ac:dyDescent="0.25">
      <c r="A4339" t="s">
        <v>4807</v>
      </c>
      <c r="B4339" t="s">
        <v>20</v>
      </c>
      <c r="C4339" t="s">
        <v>19</v>
      </c>
      <c r="D4339" t="s">
        <v>33</v>
      </c>
      <c r="E4339" t="s">
        <v>538</v>
      </c>
    </row>
    <row r="4340" spans="1:5" x14ac:dyDescent="0.25">
      <c r="A4340" t="s">
        <v>17699</v>
      </c>
      <c r="B4340" t="s">
        <v>20</v>
      </c>
      <c r="C4340" t="s">
        <v>19</v>
      </c>
      <c r="D4340" t="s">
        <v>33</v>
      </c>
      <c r="E4340" t="s">
        <v>533</v>
      </c>
    </row>
    <row r="4341" spans="1:5" x14ac:dyDescent="0.25">
      <c r="A4341" t="s">
        <v>4812</v>
      </c>
      <c r="B4341" t="s">
        <v>20</v>
      </c>
      <c r="C4341" t="s">
        <v>21</v>
      </c>
      <c r="D4341" t="s">
        <v>33</v>
      </c>
      <c r="E4341" t="s">
        <v>581</v>
      </c>
    </row>
    <row r="4342" spans="1:5" x14ac:dyDescent="0.25">
      <c r="A4342" t="s">
        <v>17839</v>
      </c>
      <c r="B4342" t="s">
        <v>20</v>
      </c>
      <c r="C4342" t="s">
        <v>19</v>
      </c>
      <c r="D4342" t="s">
        <v>33</v>
      </c>
      <c r="E4342" t="s">
        <v>533</v>
      </c>
    </row>
    <row r="4343" spans="1:5" x14ac:dyDescent="0.25">
      <c r="A4343" t="s">
        <v>4810</v>
      </c>
      <c r="B4343" t="s">
        <v>20</v>
      </c>
      <c r="C4343" t="s">
        <v>21</v>
      </c>
      <c r="D4343" t="s">
        <v>33</v>
      </c>
      <c r="E4343" t="s">
        <v>582</v>
      </c>
    </row>
    <row r="4344" spans="1:5" x14ac:dyDescent="0.25">
      <c r="A4344" t="s">
        <v>17636</v>
      </c>
      <c r="B4344" t="s">
        <v>20</v>
      </c>
      <c r="C4344" t="s">
        <v>19</v>
      </c>
      <c r="D4344" t="s">
        <v>33</v>
      </c>
      <c r="E4344" t="s">
        <v>533</v>
      </c>
    </row>
    <row r="4345" spans="1:5" x14ac:dyDescent="0.25">
      <c r="A4345" t="s">
        <v>4814</v>
      </c>
      <c r="B4345" t="s">
        <v>20</v>
      </c>
      <c r="C4345" t="s">
        <v>19</v>
      </c>
      <c r="D4345" t="s">
        <v>33</v>
      </c>
      <c r="E4345" t="s">
        <v>530</v>
      </c>
    </row>
    <row r="4346" spans="1:5" x14ac:dyDescent="0.25">
      <c r="A4346" t="s">
        <v>4813</v>
      </c>
      <c r="B4346" t="s">
        <v>20</v>
      </c>
      <c r="C4346" t="s">
        <v>19</v>
      </c>
      <c r="D4346" t="s">
        <v>33</v>
      </c>
      <c r="E4346" t="s">
        <v>538</v>
      </c>
    </row>
    <row r="4347" spans="1:5" x14ac:dyDescent="0.25">
      <c r="A4347" t="s">
        <v>17642</v>
      </c>
      <c r="B4347" t="s">
        <v>20</v>
      </c>
      <c r="C4347" t="s">
        <v>19</v>
      </c>
      <c r="D4347" t="s">
        <v>33</v>
      </c>
      <c r="E4347" t="s">
        <v>533</v>
      </c>
    </row>
    <row r="4348" spans="1:5" x14ac:dyDescent="0.25">
      <c r="A4348" t="s">
        <v>4818</v>
      </c>
      <c r="B4348" t="s">
        <v>20</v>
      </c>
      <c r="C4348" t="s">
        <v>19</v>
      </c>
      <c r="D4348" t="s">
        <v>33</v>
      </c>
      <c r="E4348" t="s">
        <v>530</v>
      </c>
    </row>
    <row r="4349" spans="1:5" x14ac:dyDescent="0.25">
      <c r="A4349" t="s">
        <v>4817</v>
      </c>
      <c r="B4349" t="s">
        <v>20</v>
      </c>
      <c r="C4349" t="s">
        <v>19</v>
      </c>
      <c r="D4349" t="s">
        <v>33</v>
      </c>
      <c r="E4349" t="s">
        <v>538</v>
      </c>
    </row>
    <row r="4350" spans="1:5" x14ac:dyDescent="0.25">
      <c r="A4350" t="s">
        <v>17832</v>
      </c>
      <c r="B4350" t="s">
        <v>20</v>
      </c>
      <c r="C4350" t="s">
        <v>19</v>
      </c>
      <c r="D4350" t="s">
        <v>33</v>
      </c>
      <c r="E4350" t="s">
        <v>533</v>
      </c>
    </row>
    <row r="4351" spans="1:5" x14ac:dyDescent="0.25">
      <c r="A4351" t="s">
        <v>4819</v>
      </c>
      <c r="B4351" t="s">
        <v>20</v>
      </c>
      <c r="C4351" t="s">
        <v>22</v>
      </c>
      <c r="D4351" t="s">
        <v>33</v>
      </c>
      <c r="E4351" t="s">
        <v>536</v>
      </c>
    </row>
    <row r="4352" spans="1:5" x14ac:dyDescent="0.25">
      <c r="A4352" t="s">
        <v>4823</v>
      </c>
      <c r="B4352" t="s">
        <v>20</v>
      </c>
      <c r="C4352" t="s">
        <v>19</v>
      </c>
      <c r="D4352" t="s">
        <v>33</v>
      </c>
      <c r="E4352" t="s">
        <v>538</v>
      </c>
    </row>
    <row r="4353" spans="1:5" x14ac:dyDescent="0.25">
      <c r="A4353" t="s">
        <v>4821</v>
      </c>
      <c r="B4353" t="s">
        <v>20</v>
      </c>
      <c r="C4353" t="s">
        <v>19</v>
      </c>
      <c r="D4353" t="s">
        <v>33</v>
      </c>
      <c r="E4353" t="s">
        <v>530</v>
      </c>
    </row>
    <row r="4354" spans="1:5" x14ac:dyDescent="0.25">
      <c r="A4354" t="s">
        <v>22094</v>
      </c>
      <c r="B4354" t="s">
        <v>20</v>
      </c>
      <c r="C4354" t="s">
        <v>19</v>
      </c>
      <c r="D4354" t="s">
        <v>33</v>
      </c>
      <c r="E4354" t="s">
        <v>533</v>
      </c>
    </row>
    <row r="4355" spans="1:5" x14ac:dyDescent="0.25">
      <c r="A4355" t="s">
        <v>3814</v>
      </c>
      <c r="B4355" t="s">
        <v>20</v>
      </c>
      <c r="C4355" t="s">
        <v>22</v>
      </c>
      <c r="D4355" t="s">
        <v>33</v>
      </c>
      <c r="E4355" t="s">
        <v>629</v>
      </c>
    </row>
    <row r="4356" spans="1:5" x14ac:dyDescent="0.25">
      <c r="A4356" t="s">
        <v>16297</v>
      </c>
      <c r="B4356" t="s">
        <v>20</v>
      </c>
      <c r="C4356" t="s">
        <v>19</v>
      </c>
      <c r="D4356" t="s">
        <v>33</v>
      </c>
      <c r="E4356" t="s">
        <v>533</v>
      </c>
    </row>
    <row r="4357" spans="1:5" x14ac:dyDescent="0.25">
      <c r="A4357" t="s">
        <v>5422</v>
      </c>
      <c r="B4357" t="s">
        <v>20</v>
      </c>
      <c r="C4357" t="s">
        <v>19</v>
      </c>
      <c r="D4357" t="s">
        <v>33</v>
      </c>
      <c r="E4357" t="s">
        <v>533</v>
      </c>
    </row>
    <row r="4358" spans="1:5" x14ac:dyDescent="0.25">
      <c r="A4358" t="s">
        <v>19252</v>
      </c>
      <c r="B4358" t="s">
        <v>20</v>
      </c>
      <c r="C4358" t="s">
        <v>22</v>
      </c>
      <c r="D4358" t="s">
        <v>33</v>
      </c>
      <c r="E4358" t="s">
        <v>629</v>
      </c>
    </row>
    <row r="4359" spans="1:5" x14ac:dyDescent="0.25">
      <c r="A4359" t="s">
        <v>24891</v>
      </c>
      <c r="B4359" t="s">
        <v>20</v>
      </c>
      <c r="C4359" t="s">
        <v>22</v>
      </c>
      <c r="D4359" t="s">
        <v>33</v>
      </c>
      <c r="E4359" t="s">
        <v>629</v>
      </c>
    </row>
    <row r="4360" spans="1:5" x14ac:dyDescent="0.25">
      <c r="A4360" t="s">
        <v>4829</v>
      </c>
      <c r="B4360" t="s">
        <v>20</v>
      </c>
      <c r="C4360" t="s">
        <v>19</v>
      </c>
      <c r="D4360" t="s">
        <v>33</v>
      </c>
      <c r="E4360" t="s">
        <v>538</v>
      </c>
    </row>
    <row r="4361" spans="1:5" x14ac:dyDescent="0.25">
      <c r="A4361" t="s">
        <v>4102</v>
      </c>
      <c r="B4361" t="s">
        <v>20</v>
      </c>
      <c r="C4361" t="s">
        <v>22</v>
      </c>
      <c r="D4361" t="s">
        <v>33</v>
      </c>
      <c r="E4361" t="s">
        <v>629</v>
      </c>
    </row>
    <row r="4362" spans="1:5" x14ac:dyDescent="0.25">
      <c r="A4362" t="s">
        <v>19612</v>
      </c>
      <c r="B4362" t="s">
        <v>20</v>
      </c>
      <c r="C4362" t="s">
        <v>22</v>
      </c>
      <c r="D4362" t="s">
        <v>33</v>
      </c>
      <c r="E4362" t="s">
        <v>629</v>
      </c>
    </row>
    <row r="4363" spans="1:5" x14ac:dyDescent="0.25">
      <c r="A4363" t="s">
        <v>4832</v>
      </c>
      <c r="B4363" t="s">
        <v>20</v>
      </c>
      <c r="C4363" t="s">
        <v>19</v>
      </c>
      <c r="D4363" t="s">
        <v>33</v>
      </c>
      <c r="E4363" t="s">
        <v>538</v>
      </c>
    </row>
    <row r="4364" spans="1:5" x14ac:dyDescent="0.25">
      <c r="A4364" t="s">
        <v>20569</v>
      </c>
      <c r="B4364" t="s">
        <v>16</v>
      </c>
      <c r="C4364" t="s">
        <v>15</v>
      </c>
      <c r="D4364" t="s">
        <v>33</v>
      </c>
      <c r="E4364" t="s">
        <v>628</v>
      </c>
    </row>
    <row r="4365" spans="1:5" x14ac:dyDescent="0.25">
      <c r="A4365" t="s">
        <v>4833</v>
      </c>
      <c r="B4365" t="s">
        <v>20</v>
      </c>
      <c r="C4365" t="s">
        <v>21</v>
      </c>
      <c r="D4365" t="s">
        <v>33</v>
      </c>
      <c r="E4365" t="s">
        <v>582</v>
      </c>
    </row>
    <row r="4366" spans="1:5" x14ac:dyDescent="0.25">
      <c r="A4366" t="s">
        <v>20572</v>
      </c>
      <c r="B4366" t="s">
        <v>16</v>
      </c>
      <c r="C4366" t="s">
        <v>15</v>
      </c>
      <c r="D4366" t="s">
        <v>33</v>
      </c>
      <c r="E4366" t="s">
        <v>628</v>
      </c>
    </row>
    <row r="4367" spans="1:5" x14ac:dyDescent="0.25">
      <c r="A4367" t="s">
        <v>27023</v>
      </c>
      <c r="B4367" t="s">
        <v>16</v>
      </c>
      <c r="C4367" t="s">
        <v>15</v>
      </c>
      <c r="D4367" t="s">
        <v>33</v>
      </c>
      <c r="E4367" t="s">
        <v>628</v>
      </c>
    </row>
    <row r="4368" spans="1:5" x14ac:dyDescent="0.25">
      <c r="A4368" t="s">
        <v>16462</v>
      </c>
      <c r="B4368" t="s">
        <v>16</v>
      </c>
      <c r="C4368" t="s">
        <v>15</v>
      </c>
      <c r="D4368" t="s">
        <v>33</v>
      </c>
      <c r="E4368" t="s">
        <v>628</v>
      </c>
    </row>
    <row r="4369" spans="1:5" x14ac:dyDescent="0.25">
      <c r="A4369" t="s">
        <v>4836</v>
      </c>
      <c r="B4369" t="s">
        <v>20</v>
      </c>
      <c r="C4369" t="s">
        <v>19</v>
      </c>
      <c r="D4369" t="s">
        <v>33</v>
      </c>
      <c r="E4369" t="s">
        <v>530</v>
      </c>
    </row>
    <row r="4370" spans="1:5" x14ac:dyDescent="0.25">
      <c r="A4370" t="s">
        <v>23943</v>
      </c>
      <c r="B4370" t="s">
        <v>16</v>
      </c>
      <c r="C4370" t="s">
        <v>15</v>
      </c>
      <c r="D4370" t="s">
        <v>33</v>
      </c>
      <c r="E4370" t="s">
        <v>628</v>
      </c>
    </row>
    <row r="4371" spans="1:5" x14ac:dyDescent="0.25">
      <c r="A4371" t="s">
        <v>4838</v>
      </c>
      <c r="B4371" t="s">
        <v>20</v>
      </c>
      <c r="C4371" t="s">
        <v>19</v>
      </c>
      <c r="D4371" t="s">
        <v>33</v>
      </c>
      <c r="E4371" t="s">
        <v>538</v>
      </c>
    </row>
    <row r="4372" spans="1:5" x14ac:dyDescent="0.25">
      <c r="A4372" t="s">
        <v>26899</v>
      </c>
      <c r="B4372" t="s">
        <v>16</v>
      </c>
      <c r="C4372" t="s">
        <v>15</v>
      </c>
      <c r="D4372" t="s">
        <v>33</v>
      </c>
      <c r="E4372" t="s">
        <v>628</v>
      </c>
    </row>
    <row r="4373" spans="1:5" x14ac:dyDescent="0.25">
      <c r="A4373" t="s">
        <v>4843</v>
      </c>
      <c r="B4373" t="s">
        <v>20</v>
      </c>
      <c r="C4373" t="s">
        <v>21</v>
      </c>
      <c r="D4373" t="s">
        <v>33</v>
      </c>
      <c r="E4373" t="s">
        <v>773</v>
      </c>
    </row>
    <row r="4374" spans="1:5" x14ac:dyDescent="0.25">
      <c r="A4374" t="s">
        <v>4841</v>
      </c>
      <c r="B4374" t="s">
        <v>20</v>
      </c>
      <c r="C4374" t="s">
        <v>21</v>
      </c>
      <c r="D4374" t="s">
        <v>33</v>
      </c>
      <c r="E4374" t="s">
        <v>582</v>
      </c>
    </row>
    <row r="4375" spans="1:5" x14ac:dyDescent="0.25">
      <c r="A4375" t="s">
        <v>18474</v>
      </c>
      <c r="B4375" t="s">
        <v>16</v>
      </c>
      <c r="C4375" t="s">
        <v>15</v>
      </c>
      <c r="D4375" t="s">
        <v>33</v>
      </c>
      <c r="E4375" t="s">
        <v>628</v>
      </c>
    </row>
    <row r="4376" spans="1:5" x14ac:dyDescent="0.25">
      <c r="A4376" t="s">
        <v>4840</v>
      </c>
      <c r="B4376" t="s">
        <v>20</v>
      </c>
      <c r="C4376" t="s">
        <v>21</v>
      </c>
      <c r="D4376" t="s">
        <v>33</v>
      </c>
      <c r="E4376" t="s">
        <v>581</v>
      </c>
    </row>
    <row r="4377" spans="1:5" x14ac:dyDescent="0.25">
      <c r="A4377" t="s">
        <v>4847</v>
      </c>
      <c r="B4377" t="s">
        <v>20</v>
      </c>
      <c r="C4377" t="s">
        <v>21</v>
      </c>
      <c r="D4377" t="s">
        <v>33</v>
      </c>
      <c r="E4377" t="s">
        <v>581</v>
      </c>
    </row>
    <row r="4378" spans="1:5" x14ac:dyDescent="0.25">
      <c r="A4378" t="s">
        <v>26896</v>
      </c>
      <c r="B4378" t="s">
        <v>16</v>
      </c>
      <c r="C4378" t="s">
        <v>15</v>
      </c>
      <c r="D4378" t="s">
        <v>33</v>
      </c>
      <c r="E4378" t="s">
        <v>628</v>
      </c>
    </row>
    <row r="4379" spans="1:5" x14ac:dyDescent="0.25">
      <c r="A4379" t="s">
        <v>4844</v>
      </c>
      <c r="B4379" t="s">
        <v>20</v>
      </c>
      <c r="C4379" t="s">
        <v>21</v>
      </c>
      <c r="D4379" t="s">
        <v>33</v>
      </c>
      <c r="E4379" t="s">
        <v>582</v>
      </c>
    </row>
    <row r="4380" spans="1:5" x14ac:dyDescent="0.25">
      <c r="A4380" t="s">
        <v>4846</v>
      </c>
      <c r="B4380" t="s">
        <v>20</v>
      </c>
      <c r="C4380" t="s">
        <v>21</v>
      </c>
      <c r="D4380" t="s">
        <v>33</v>
      </c>
      <c r="E4380" t="s">
        <v>773</v>
      </c>
    </row>
    <row r="4381" spans="1:5" x14ac:dyDescent="0.25">
      <c r="A4381" t="s">
        <v>4848</v>
      </c>
      <c r="B4381" t="s">
        <v>20</v>
      </c>
      <c r="C4381" t="s">
        <v>19</v>
      </c>
      <c r="D4381" t="s">
        <v>33</v>
      </c>
      <c r="E4381" t="s">
        <v>530</v>
      </c>
    </row>
    <row r="4382" spans="1:5" x14ac:dyDescent="0.25">
      <c r="A4382" t="s">
        <v>1984</v>
      </c>
      <c r="B4382" t="s">
        <v>16</v>
      </c>
      <c r="C4382" t="s">
        <v>15</v>
      </c>
      <c r="D4382" t="s">
        <v>33</v>
      </c>
      <c r="E4382" t="s">
        <v>628</v>
      </c>
    </row>
    <row r="4383" spans="1:5" x14ac:dyDescent="0.25">
      <c r="A4383" t="s">
        <v>4850</v>
      </c>
      <c r="B4383" t="s">
        <v>20</v>
      </c>
      <c r="C4383" t="s">
        <v>19</v>
      </c>
      <c r="D4383" t="s">
        <v>33</v>
      </c>
      <c r="E4383" t="s">
        <v>530</v>
      </c>
    </row>
    <row r="4384" spans="1:5" x14ac:dyDescent="0.25">
      <c r="A4384" t="s">
        <v>27076</v>
      </c>
      <c r="B4384" t="s">
        <v>16</v>
      </c>
      <c r="C4384" t="s">
        <v>15</v>
      </c>
      <c r="D4384" t="s">
        <v>33</v>
      </c>
      <c r="E4384" t="s">
        <v>628</v>
      </c>
    </row>
    <row r="4385" spans="1:5" x14ac:dyDescent="0.25">
      <c r="A4385" t="s">
        <v>4852</v>
      </c>
      <c r="B4385" t="s">
        <v>20</v>
      </c>
      <c r="C4385" t="s">
        <v>19</v>
      </c>
      <c r="D4385" t="s">
        <v>33</v>
      </c>
      <c r="E4385" t="s">
        <v>530</v>
      </c>
    </row>
    <row r="4386" spans="1:5" x14ac:dyDescent="0.25">
      <c r="A4386" t="s">
        <v>4853</v>
      </c>
      <c r="B4386" t="s">
        <v>20</v>
      </c>
      <c r="C4386" t="s">
        <v>19</v>
      </c>
      <c r="D4386" t="s">
        <v>33</v>
      </c>
      <c r="E4386" t="s">
        <v>547</v>
      </c>
    </row>
    <row r="4387" spans="1:5" x14ac:dyDescent="0.25">
      <c r="A4387" t="s">
        <v>22591</v>
      </c>
      <c r="B4387" t="s">
        <v>16</v>
      </c>
      <c r="C4387" t="s">
        <v>15</v>
      </c>
      <c r="D4387" t="s">
        <v>33</v>
      </c>
      <c r="E4387" t="s">
        <v>628</v>
      </c>
    </row>
    <row r="4388" spans="1:5" x14ac:dyDescent="0.25">
      <c r="A4388" t="s">
        <v>4855</v>
      </c>
      <c r="B4388" t="s">
        <v>20</v>
      </c>
      <c r="C4388" t="s">
        <v>21</v>
      </c>
      <c r="D4388" t="s">
        <v>33</v>
      </c>
      <c r="E4388" t="s">
        <v>582</v>
      </c>
    </row>
    <row r="4389" spans="1:5" x14ac:dyDescent="0.25">
      <c r="A4389" t="s">
        <v>10307</v>
      </c>
      <c r="B4389" t="s">
        <v>16</v>
      </c>
      <c r="C4389" t="s">
        <v>15</v>
      </c>
      <c r="D4389" t="s">
        <v>33</v>
      </c>
      <c r="E4389" t="s">
        <v>628</v>
      </c>
    </row>
    <row r="4390" spans="1:5" x14ac:dyDescent="0.25">
      <c r="A4390" t="s">
        <v>4857</v>
      </c>
      <c r="B4390" t="s">
        <v>20</v>
      </c>
      <c r="C4390" t="s">
        <v>19</v>
      </c>
      <c r="D4390" t="s">
        <v>33</v>
      </c>
      <c r="E4390" t="s">
        <v>538</v>
      </c>
    </row>
    <row r="4391" spans="1:5" x14ac:dyDescent="0.25">
      <c r="A4391" t="s">
        <v>2936</v>
      </c>
      <c r="B4391" t="s">
        <v>16</v>
      </c>
      <c r="C4391" t="s">
        <v>15</v>
      </c>
      <c r="D4391" t="s">
        <v>33</v>
      </c>
      <c r="E4391" t="s">
        <v>628</v>
      </c>
    </row>
    <row r="4392" spans="1:5" x14ac:dyDescent="0.25">
      <c r="A4392" t="s">
        <v>1991</v>
      </c>
      <c r="B4392" t="s">
        <v>16</v>
      </c>
      <c r="C4392" t="s">
        <v>15</v>
      </c>
      <c r="D4392" t="s">
        <v>33</v>
      </c>
      <c r="E4392" t="s">
        <v>628</v>
      </c>
    </row>
    <row r="4393" spans="1:5" x14ac:dyDescent="0.25">
      <c r="A4393" t="s">
        <v>8245</v>
      </c>
      <c r="B4393" t="s">
        <v>16</v>
      </c>
      <c r="C4393" t="s">
        <v>15</v>
      </c>
      <c r="D4393" t="s">
        <v>33</v>
      </c>
      <c r="E4393" t="s">
        <v>628</v>
      </c>
    </row>
    <row r="4394" spans="1:5" x14ac:dyDescent="0.25">
      <c r="A4394" t="s">
        <v>10594</v>
      </c>
      <c r="B4394" t="s">
        <v>16</v>
      </c>
      <c r="C4394" t="s">
        <v>15</v>
      </c>
      <c r="D4394" t="s">
        <v>33</v>
      </c>
      <c r="E4394" t="s">
        <v>628</v>
      </c>
    </row>
    <row r="4395" spans="1:5" x14ac:dyDescent="0.25">
      <c r="A4395" t="s">
        <v>25444</v>
      </c>
      <c r="B4395" t="s">
        <v>16</v>
      </c>
      <c r="C4395" t="s">
        <v>15</v>
      </c>
      <c r="D4395" t="s">
        <v>33</v>
      </c>
      <c r="E4395" t="s">
        <v>628</v>
      </c>
    </row>
    <row r="4396" spans="1:5" x14ac:dyDescent="0.25">
      <c r="A4396" t="s">
        <v>10565</v>
      </c>
      <c r="B4396" t="s">
        <v>16</v>
      </c>
      <c r="C4396" t="s">
        <v>15</v>
      </c>
      <c r="D4396" t="s">
        <v>33</v>
      </c>
      <c r="E4396" t="s">
        <v>628</v>
      </c>
    </row>
    <row r="4397" spans="1:5" x14ac:dyDescent="0.25">
      <c r="A4397" t="s">
        <v>16508</v>
      </c>
      <c r="B4397" t="s">
        <v>16</v>
      </c>
      <c r="C4397" t="s">
        <v>15</v>
      </c>
      <c r="D4397" t="s">
        <v>33</v>
      </c>
      <c r="E4397" t="s">
        <v>628</v>
      </c>
    </row>
    <row r="4398" spans="1:5" x14ac:dyDescent="0.25">
      <c r="A4398" t="s">
        <v>21648</v>
      </c>
      <c r="B4398" t="s">
        <v>16</v>
      </c>
      <c r="C4398" t="s">
        <v>15</v>
      </c>
      <c r="D4398" t="s">
        <v>33</v>
      </c>
      <c r="E4398" t="s">
        <v>628</v>
      </c>
    </row>
    <row r="4399" spans="1:5" x14ac:dyDescent="0.25">
      <c r="A4399" t="s">
        <v>4865</v>
      </c>
      <c r="B4399" t="s">
        <v>20</v>
      </c>
      <c r="C4399" t="s">
        <v>21</v>
      </c>
      <c r="D4399" t="s">
        <v>33</v>
      </c>
      <c r="E4399" t="s">
        <v>581</v>
      </c>
    </row>
    <row r="4400" spans="1:5" x14ac:dyDescent="0.25">
      <c r="A4400" t="s">
        <v>4867</v>
      </c>
      <c r="B4400" t="s">
        <v>20</v>
      </c>
      <c r="C4400" t="s">
        <v>19</v>
      </c>
      <c r="D4400" t="s">
        <v>33</v>
      </c>
      <c r="E4400" t="s">
        <v>530</v>
      </c>
    </row>
    <row r="4401" spans="1:5" x14ac:dyDescent="0.25">
      <c r="A4401" t="s">
        <v>1987</v>
      </c>
      <c r="B4401" t="s">
        <v>16</v>
      </c>
      <c r="C4401" t="s">
        <v>15</v>
      </c>
      <c r="D4401" t="s">
        <v>33</v>
      </c>
      <c r="E4401" t="s">
        <v>628</v>
      </c>
    </row>
    <row r="4402" spans="1:5" x14ac:dyDescent="0.25">
      <c r="A4402" t="s">
        <v>43524</v>
      </c>
      <c r="B4402" t="s">
        <v>16</v>
      </c>
      <c r="C4402" t="s">
        <v>17</v>
      </c>
      <c r="D4402" t="s">
        <v>33</v>
      </c>
      <c r="E4402" t="s">
        <v>653</v>
      </c>
    </row>
    <row r="4403" spans="1:5" x14ac:dyDescent="0.25">
      <c r="A4403" t="s">
        <v>23911</v>
      </c>
      <c r="B4403" t="s">
        <v>16</v>
      </c>
      <c r="C4403" t="s">
        <v>15</v>
      </c>
      <c r="D4403" t="s">
        <v>33</v>
      </c>
      <c r="E4403" t="s">
        <v>628</v>
      </c>
    </row>
    <row r="4404" spans="1:5" x14ac:dyDescent="0.25">
      <c r="A4404" t="s">
        <v>4869</v>
      </c>
      <c r="B4404" t="s">
        <v>20</v>
      </c>
      <c r="C4404" t="s">
        <v>19</v>
      </c>
      <c r="D4404" t="s">
        <v>33</v>
      </c>
      <c r="E4404" t="s">
        <v>538</v>
      </c>
    </row>
    <row r="4405" spans="1:5" x14ac:dyDescent="0.25">
      <c r="A4405" t="s">
        <v>4871</v>
      </c>
      <c r="B4405" t="s">
        <v>20</v>
      </c>
      <c r="C4405" t="s">
        <v>19</v>
      </c>
      <c r="D4405" t="s">
        <v>33</v>
      </c>
      <c r="E4405" t="s">
        <v>538</v>
      </c>
    </row>
    <row r="4406" spans="1:5" x14ac:dyDescent="0.25">
      <c r="A4406" t="s">
        <v>9494</v>
      </c>
      <c r="B4406" t="s">
        <v>16</v>
      </c>
      <c r="C4406" t="s">
        <v>15</v>
      </c>
      <c r="D4406" t="s">
        <v>33</v>
      </c>
      <c r="E4406" t="s">
        <v>628</v>
      </c>
    </row>
    <row r="4407" spans="1:5" x14ac:dyDescent="0.25">
      <c r="A4407" t="s">
        <v>4873</v>
      </c>
      <c r="B4407" t="s">
        <v>20</v>
      </c>
      <c r="C4407" t="s">
        <v>19</v>
      </c>
      <c r="D4407" t="s">
        <v>33</v>
      </c>
      <c r="E4407" t="s">
        <v>530</v>
      </c>
    </row>
    <row r="4408" spans="1:5" x14ac:dyDescent="0.25">
      <c r="A4408" t="s">
        <v>18476</v>
      </c>
      <c r="B4408" t="s">
        <v>16</v>
      </c>
      <c r="C4408" t="s">
        <v>15</v>
      </c>
      <c r="D4408" t="s">
        <v>33</v>
      </c>
      <c r="E4408" t="s">
        <v>628</v>
      </c>
    </row>
    <row r="4409" spans="1:5" x14ac:dyDescent="0.25">
      <c r="A4409" t="s">
        <v>4876</v>
      </c>
      <c r="B4409" t="s">
        <v>20</v>
      </c>
      <c r="C4409" t="s">
        <v>19</v>
      </c>
      <c r="D4409" t="s">
        <v>33</v>
      </c>
      <c r="E4409" t="s">
        <v>530</v>
      </c>
    </row>
    <row r="4410" spans="1:5" x14ac:dyDescent="0.25">
      <c r="A4410" t="s">
        <v>19923</v>
      </c>
      <c r="B4410" t="s">
        <v>16</v>
      </c>
      <c r="C4410" t="s">
        <v>15</v>
      </c>
      <c r="D4410" t="s">
        <v>33</v>
      </c>
      <c r="E4410" t="s">
        <v>628</v>
      </c>
    </row>
    <row r="4411" spans="1:5" x14ac:dyDescent="0.25">
      <c r="A4411" t="s">
        <v>4878</v>
      </c>
      <c r="B4411" t="s">
        <v>20</v>
      </c>
      <c r="C4411" t="s">
        <v>19</v>
      </c>
      <c r="D4411" t="s">
        <v>33</v>
      </c>
      <c r="E4411" t="s">
        <v>530</v>
      </c>
    </row>
    <row r="4412" spans="1:5" x14ac:dyDescent="0.25">
      <c r="A4412" t="s">
        <v>17650</v>
      </c>
      <c r="B4412" t="s">
        <v>16</v>
      </c>
      <c r="C4412" t="s">
        <v>15</v>
      </c>
      <c r="D4412" t="s">
        <v>33</v>
      </c>
      <c r="E4412" t="s">
        <v>628</v>
      </c>
    </row>
    <row r="4413" spans="1:5" x14ac:dyDescent="0.25">
      <c r="A4413" t="s">
        <v>2918</v>
      </c>
      <c r="B4413" t="s">
        <v>16</v>
      </c>
      <c r="C4413" t="s">
        <v>15</v>
      </c>
      <c r="D4413" t="s">
        <v>33</v>
      </c>
      <c r="E4413" t="s">
        <v>628</v>
      </c>
    </row>
    <row r="4414" spans="1:5" x14ac:dyDescent="0.25">
      <c r="A4414" t="s">
        <v>4879</v>
      </c>
      <c r="B4414" t="s">
        <v>20</v>
      </c>
      <c r="C4414" t="s">
        <v>19</v>
      </c>
      <c r="D4414" t="s">
        <v>33</v>
      </c>
      <c r="E4414" t="s">
        <v>538</v>
      </c>
    </row>
    <row r="4415" spans="1:5" x14ac:dyDescent="0.25">
      <c r="A4415" t="s">
        <v>21423</v>
      </c>
      <c r="B4415" t="s">
        <v>16</v>
      </c>
      <c r="C4415" t="s">
        <v>15</v>
      </c>
      <c r="D4415" t="s">
        <v>33</v>
      </c>
      <c r="E4415" t="s">
        <v>628</v>
      </c>
    </row>
    <row r="4416" spans="1:5" x14ac:dyDescent="0.25">
      <c r="A4416" t="s">
        <v>4882</v>
      </c>
      <c r="B4416" t="s">
        <v>20</v>
      </c>
      <c r="C4416" t="s">
        <v>19</v>
      </c>
      <c r="D4416" t="s">
        <v>33</v>
      </c>
      <c r="E4416" t="s">
        <v>530</v>
      </c>
    </row>
    <row r="4417" spans="1:5" x14ac:dyDescent="0.25">
      <c r="A4417" t="s">
        <v>4883</v>
      </c>
      <c r="B4417" t="s">
        <v>20</v>
      </c>
      <c r="C4417" t="s">
        <v>19</v>
      </c>
      <c r="D4417" t="s">
        <v>33</v>
      </c>
      <c r="E4417" t="s">
        <v>523</v>
      </c>
    </row>
    <row r="4418" spans="1:5" x14ac:dyDescent="0.25">
      <c r="A4418" t="s">
        <v>4884</v>
      </c>
      <c r="B4418" t="s">
        <v>20</v>
      </c>
      <c r="C4418" t="s">
        <v>19</v>
      </c>
      <c r="D4418" t="s">
        <v>33</v>
      </c>
      <c r="E4418" t="s">
        <v>523</v>
      </c>
    </row>
    <row r="4419" spans="1:5" x14ac:dyDescent="0.25">
      <c r="A4419" t="s">
        <v>18892</v>
      </c>
      <c r="B4419" t="s">
        <v>16</v>
      </c>
      <c r="C4419" t="s">
        <v>15</v>
      </c>
      <c r="D4419" t="s">
        <v>33</v>
      </c>
      <c r="E4419" t="s">
        <v>628</v>
      </c>
    </row>
    <row r="4420" spans="1:5" x14ac:dyDescent="0.25">
      <c r="A4420" t="s">
        <v>4885</v>
      </c>
      <c r="B4420" t="s">
        <v>20</v>
      </c>
      <c r="C4420" t="s">
        <v>19</v>
      </c>
      <c r="D4420" t="s">
        <v>33</v>
      </c>
      <c r="E4420" t="s">
        <v>538</v>
      </c>
    </row>
    <row r="4421" spans="1:5" x14ac:dyDescent="0.25">
      <c r="A4421" t="s">
        <v>26496</v>
      </c>
      <c r="B4421" t="s">
        <v>16</v>
      </c>
      <c r="C4421" t="s">
        <v>15</v>
      </c>
      <c r="D4421" t="s">
        <v>33</v>
      </c>
      <c r="E4421" t="s">
        <v>628</v>
      </c>
    </row>
    <row r="4422" spans="1:5" x14ac:dyDescent="0.25">
      <c r="A4422" t="s">
        <v>4888</v>
      </c>
      <c r="B4422" t="s">
        <v>20</v>
      </c>
      <c r="C4422" t="s">
        <v>19</v>
      </c>
      <c r="D4422" t="s">
        <v>33</v>
      </c>
      <c r="E4422" t="s">
        <v>530</v>
      </c>
    </row>
    <row r="4423" spans="1:5" x14ac:dyDescent="0.25">
      <c r="A4423" t="s">
        <v>27009</v>
      </c>
      <c r="B4423" t="s">
        <v>16</v>
      </c>
      <c r="C4423" t="s">
        <v>15</v>
      </c>
      <c r="D4423" t="s">
        <v>33</v>
      </c>
      <c r="E4423" t="s">
        <v>628</v>
      </c>
    </row>
    <row r="4424" spans="1:5" x14ac:dyDescent="0.25">
      <c r="A4424" t="s">
        <v>4891</v>
      </c>
      <c r="B4424" t="s">
        <v>20</v>
      </c>
      <c r="C4424" t="s">
        <v>19</v>
      </c>
      <c r="D4424" t="s">
        <v>33</v>
      </c>
      <c r="E4424" t="s">
        <v>538</v>
      </c>
    </row>
    <row r="4425" spans="1:5" x14ac:dyDescent="0.25">
      <c r="A4425" t="s">
        <v>25445</v>
      </c>
      <c r="B4425" t="s">
        <v>16</v>
      </c>
      <c r="C4425" t="s">
        <v>15</v>
      </c>
      <c r="D4425" t="s">
        <v>69</v>
      </c>
      <c r="E4425" t="s">
        <v>628</v>
      </c>
    </row>
    <row r="4426" spans="1:5" x14ac:dyDescent="0.25">
      <c r="A4426" t="s">
        <v>29587</v>
      </c>
      <c r="B4426" t="s">
        <v>16</v>
      </c>
      <c r="C4426" t="s">
        <v>15</v>
      </c>
      <c r="D4426" t="s">
        <v>69</v>
      </c>
      <c r="E4426" t="s">
        <v>628</v>
      </c>
    </row>
    <row r="4427" spans="1:5" x14ac:dyDescent="0.25">
      <c r="A4427" t="s">
        <v>4893</v>
      </c>
      <c r="B4427" t="s">
        <v>20</v>
      </c>
      <c r="C4427" t="s">
        <v>19</v>
      </c>
      <c r="D4427" t="s">
        <v>33</v>
      </c>
      <c r="E4427" t="s">
        <v>538</v>
      </c>
    </row>
    <row r="4428" spans="1:5" x14ac:dyDescent="0.25">
      <c r="A4428" t="s">
        <v>28879</v>
      </c>
      <c r="B4428" t="s">
        <v>16</v>
      </c>
      <c r="C4428" t="s">
        <v>15</v>
      </c>
      <c r="D4428" t="s">
        <v>33</v>
      </c>
      <c r="E4428" t="s">
        <v>628</v>
      </c>
    </row>
    <row r="4429" spans="1:5" x14ac:dyDescent="0.25">
      <c r="A4429" t="s">
        <v>4896</v>
      </c>
      <c r="B4429" t="s">
        <v>20</v>
      </c>
      <c r="C4429" t="s">
        <v>19</v>
      </c>
      <c r="D4429" t="s">
        <v>33</v>
      </c>
      <c r="E4429" t="s">
        <v>538</v>
      </c>
    </row>
    <row r="4430" spans="1:5" x14ac:dyDescent="0.25">
      <c r="A4430" t="s">
        <v>10464</v>
      </c>
      <c r="B4430" t="s">
        <v>16</v>
      </c>
      <c r="C4430" t="s">
        <v>15</v>
      </c>
      <c r="D4430" t="s">
        <v>33</v>
      </c>
      <c r="E4430" t="s">
        <v>628</v>
      </c>
    </row>
    <row r="4431" spans="1:5" x14ac:dyDescent="0.25">
      <c r="A4431" t="s">
        <v>20564</v>
      </c>
      <c r="B4431" t="s">
        <v>16</v>
      </c>
      <c r="C4431" t="s">
        <v>15</v>
      </c>
      <c r="D4431" t="s">
        <v>33</v>
      </c>
      <c r="E4431" t="s">
        <v>628</v>
      </c>
    </row>
    <row r="4432" spans="1:5" x14ac:dyDescent="0.25">
      <c r="A4432" t="s">
        <v>4898</v>
      </c>
      <c r="B4432" t="s">
        <v>20</v>
      </c>
      <c r="C4432" t="s">
        <v>21</v>
      </c>
      <c r="D4432" t="s">
        <v>33</v>
      </c>
      <c r="E4432" t="s">
        <v>581</v>
      </c>
    </row>
    <row r="4433" spans="1:5" x14ac:dyDescent="0.25">
      <c r="A4433" t="s">
        <v>26582</v>
      </c>
      <c r="B4433" t="s">
        <v>16</v>
      </c>
      <c r="C4433" t="s">
        <v>15</v>
      </c>
      <c r="D4433" t="s">
        <v>33</v>
      </c>
      <c r="E4433" t="s">
        <v>628</v>
      </c>
    </row>
    <row r="4434" spans="1:5" x14ac:dyDescent="0.25">
      <c r="A4434" t="s">
        <v>4899</v>
      </c>
      <c r="B4434" t="s">
        <v>20</v>
      </c>
      <c r="C4434" t="s">
        <v>19</v>
      </c>
      <c r="D4434" t="s">
        <v>33</v>
      </c>
      <c r="E4434" t="s">
        <v>538</v>
      </c>
    </row>
    <row r="4435" spans="1:5" x14ac:dyDescent="0.25">
      <c r="A4435" t="s">
        <v>26956</v>
      </c>
      <c r="B4435" t="s">
        <v>16</v>
      </c>
      <c r="C4435" t="s">
        <v>15</v>
      </c>
      <c r="D4435" t="s">
        <v>33</v>
      </c>
      <c r="E4435" t="s">
        <v>628</v>
      </c>
    </row>
    <row r="4436" spans="1:5" x14ac:dyDescent="0.25">
      <c r="A4436" t="s">
        <v>4901</v>
      </c>
      <c r="B4436" t="s">
        <v>20</v>
      </c>
      <c r="C4436" t="s">
        <v>19</v>
      </c>
      <c r="D4436" t="s">
        <v>33</v>
      </c>
      <c r="E4436" t="s">
        <v>538</v>
      </c>
    </row>
    <row r="4437" spans="1:5" x14ac:dyDescent="0.25">
      <c r="A4437" t="s">
        <v>4903</v>
      </c>
      <c r="B4437" t="s">
        <v>20</v>
      </c>
      <c r="C4437" t="s">
        <v>19</v>
      </c>
      <c r="D4437" t="s">
        <v>33</v>
      </c>
      <c r="E4437" t="s">
        <v>538</v>
      </c>
    </row>
    <row r="4438" spans="1:5" x14ac:dyDescent="0.25">
      <c r="A4438" t="s">
        <v>16506</v>
      </c>
      <c r="B4438" t="s">
        <v>16</v>
      </c>
      <c r="C4438" t="s">
        <v>15</v>
      </c>
      <c r="D4438" t="s">
        <v>33</v>
      </c>
      <c r="E4438" t="s">
        <v>628</v>
      </c>
    </row>
    <row r="4439" spans="1:5" x14ac:dyDescent="0.25">
      <c r="A4439" t="s">
        <v>4906</v>
      </c>
      <c r="B4439" t="s">
        <v>20</v>
      </c>
      <c r="C4439" t="s">
        <v>19</v>
      </c>
      <c r="D4439" t="s">
        <v>33</v>
      </c>
      <c r="E4439" t="s">
        <v>538</v>
      </c>
    </row>
    <row r="4440" spans="1:5" x14ac:dyDescent="0.25">
      <c r="A4440" t="s">
        <v>18469</v>
      </c>
      <c r="B4440" t="s">
        <v>16</v>
      </c>
      <c r="C4440" t="s">
        <v>15</v>
      </c>
      <c r="D4440" t="s">
        <v>33</v>
      </c>
      <c r="E4440" t="s">
        <v>628</v>
      </c>
    </row>
    <row r="4441" spans="1:5" x14ac:dyDescent="0.25">
      <c r="A4441" t="s">
        <v>4908</v>
      </c>
      <c r="B4441" t="s">
        <v>20</v>
      </c>
      <c r="C4441" t="s">
        <v>21</v>
      </c>
      <c r="D4441" t="s">
        <v>33</v>
      </c>
      <c r="E4441" t="s">
        <v>582</v>
      </c>
    </row>
    <row r="4442" spans="1:5" x14ac:dyDescent="0.25">
      <c r="A4442" t="s">
        <v>16505</v>
      </c>
      <c r="B4442" t="s">
        <v>16</v>
      </c>
      <c r="C4442" t="s">
        <v>15</v>
      </c>
      <c r="D4442" t="s">
        <v>33</v>
      </c>
      <c r="E4442" t="s">
        <v>628</v>
      </c>
    </row>
    <row r="4443" spans="1:5" x14ac:dyDescent="0.25">
      <c r="A4443" t="s">
        <v>9646</v>
      </c>
      <c r="B4443" t="s">
        <v>16</v>
      </c>
      <c r="C4443" t="s">
        <v>15</v>
      </c>
      <c r="D4443" t="s">
        <v>65</v>
      </c>
      <c r="E4443" t="s">
        <v>628</v>
      </c>
    </row>
    <row r="4444" spans="1:5" x14ac:dyDescent="0.25">
      <c r="A4444" t="s">
        <v>4909</v>
      </c>
      <c r="B4444" t="s">
        <v>20</v>
      </c>
      <c r="C4444" t="s">
        <v>23</v>
      </c>
      <c r="D4444" t="s">
        <v>33</v>
      </c>
      <c r="E4444" t="s">
        <v>740</v>
      </c>
    </row>
    <row r="4445" spans="1:5" x14ac:dyDescent="0.25">
      <c r="A4445" t="s">
        <v>4910</v>
      </c>
      <c r="B4445" t="s">
        <v>20</v>
      </c>
      <c r="C4445" t="s">
        <v>23</v>
      </c>
      <c r="D4445" t="s">
        <v>33</v>
      </c>
      <c r="E4445" t="s">
        <v>739</v>
      </c>
    </row>
    <row r="4446" spans="1:5" x14ac:dyDescent="0.25">
      <c r="A4446" t="s">
        <v>13507</v>
      </c>
      <c r="B4446" t="s">
        <v>16</v>
      </c>
      <c r="C4446" t="s">
        <v>15</v>
      </c>
      <c r="D4446" t="s">
        <v>65</v>
      </c>
      <c r="E4446" t="s">
        <v>628</v>
      </c>
    </row>
    <row r="4447" spans="1:5" x14ac:dyDescent="0.25">
      <c r="A4447" t="s">
        <v>4913</v>
      </c>
      <c r="B4447" t="s">
        <v>20</v>
      </c>
      <c r="C4447" t="s">
        <v>19</v>
      </c>
      <c r="D4447" t="s">
        <v>33</v>
      </c>
      <c r="E4447" t="s">
        <v>538</v>
      </c>
    </row>
    <row r="4448" spans="1:5" x14ac:dyDescent="0.25">
      <c r="A4448" t="s">
        <v>23308</v>
      </c>
      <c r="B4448" t="s">
        <v>16</v>
      </c>
      <c r="C4448" t="s">
        <v>15</v>
      </c>
      <c r="D4448" t="s">
        <v>65</v>
      </c>
      <c r="E4448" t="s">
        <v>628</v>
      </c>
    </row>
    <row r="4449" spans="1:5" x14ac:dyDescent="0.25">
      <c r="A4449" t="s">
        <v>4914</v>
      </c>
      <c r="B4449" t="s">
        <v>20</v>
      </c>
      <c r="C4449" t="s">
        <v>19</v>
      </c>
      <c r="D4449" t="s">
        <v>33</v>
      </c>
      <c r="E4449" t="s">
        <v>530</v>
      </c>
    </row>
    <row r="4450" spans="1:5" x14ac:dyDescent="0.25">
      <c r="A4450" t="s">
        <v>8411</v>
      </c>
      <c r="B4450" t="s">
        <v>16</v>
      </c>
      <c r="C4450" t="s">
        <v>15</v>
      </c>
      <c r="D4450" t="s">
        <v>33</v>
      </c>
      <c r="E4450" t="s">
        <v>628</v>
      </c>
    </row>
    <row r="4451" spans="1:5" x14ac:dyDescent="0.25">
      <c r="A4451" t="s">
        <v>4916</v>
      </c>
      <c r="B4451" t="s">
        <v>20</v>
      </c>
      <c r="C4451" t="s">
        <v>19</v>
      </c>
      <c r="D4451" t="s">
        <v>33</v>
      </c>
      <c r="E4451" t="s">
        <v>530</v>
      </c>
    </row>
    <row r="4452" spans="1:5" x14ac:dyDescent="0.25">
      <c r="A4452" t="s">
        <v>4918</v>
      </c>
      <c r="B4452" t="s">
        <v>16</v>
      </c>
      <c r="C4452" t="s">
        <v>15</v>
      </c>
      <c r="D4452" t="s">
        <v>33</v>
      </c>
      <c r="E4452" t="s">
        <v>657</v>
      </c>
    </row>
    <row r="4453" spans="1:5" x14ac:dyDescent="0.25">
      <c r="A4453" t="s">
        <v>28469</v>
      </c>
      <c r="B4453" t="s">
        <v>16</v>
      </c>
      <c r="C4453" t="s">
        <v>15</v>
      </c>
      <c r="D4453" t="s">
        <v>33</v>
      </c>
      <c r="E4453" t="s">
        <v>628</v>
      </c>
    </row>
    <row r="4454" spans="1:5" x14ac:dyDescent="0.25">
      <c r="A4454" t="s">
        <v>17961</v>
      </c>
      <c r="B4454" t="s">
        <v>16</v>
      </c>
      <c r="C4454" t="s">
        <v>15</v>
      </c>
      <c r="D4454" t="s">
        <v>33</v>
      </c>
      <c r="E4454" t="s">
        <v>628</v>
      </c>
    </row>
    <row r="4455" spans="1:5" x14ac:dyDescent="0.25">
      <c r="A4455" t="s">
        <v>2903</v>
      </c>
      <c r="B4455" t="s">
        <v>16</v>
      </c>
      <c r="C4455" t="s">
        <v>15</v>
      </c>
      <c r="D4455" t="s">
        <v>33</v>
      </c>
      <c r="E4455" t="s">
        <v>628</v>
      </c>
    </row>
    <row r="4456" spans="1:5" x14ac:dyDescent="0.25">
      <c r="A4456" t="s">
        <v>4925</v>
      </c>
      <c r="B4456" t="s">
        <v>20</v>
      </c>
      <c r="C4456" t="s">
        <v>19</v>
      </c>
      <c r="D4456" t="s">
        <v>33</v>
      </c>
      <c r="E4456" t="s">
        <v>538</v>
      </c>
    </row>
    <row r="4457" spans="1:5" x14ac:dyDescent="0.25">
      <c r="A4457" t="s">
        <v>2919</v>
      </c>
      <c r="B4457" t="s">
        <v>16</v>
      </c>
      <c r="C4457" t="s">
        <v>15</v>
      </c>
      <c r="D4457" t="s">
        <v>33</v>
      </c>
      <c r="E4457" t="s">
        <v>628</v>
      </c>
    </row>
    <row r="4458" spans="1:5" x14ac:dyDescent="0.25">
      <c r="A4458" t="s">
        <v>4924</v>
      </c>
      <c r="B4458" t="s">
        <v>20</v>
      </c>
      <c r="C4458" t="s">
        <v>19</v>
      </c>
      <c r="D4458" t="s">
        <v>33</v>
      </c>
      <c r="E4458" t="s">
        <v>538</v>
      </c>
    </row>
    <row r="4459" spans="1:5" x14ac:dyDescent="0.25">
      <c r="A4459" t="s">
        <v>16453</v>
      </c>
      <c r="B4459" t="s">
        <v>16</v>
      </c>
      <c r="C4459" t="s">
        <v>15</v>
      </c>
      <c r="D4459" t="s">
        <v>33</v>
      </c>
      <c r="E4459" t="s">
        <v>628</v>
      </c>
    </row>
    <row r="4460" spans="1:5" x14ac:dyDescent="0.25">
      <c r="A4460" t="s">
        <v>25530</v>
      </c>
      <c r="B4460" t="s">
        <v>16</v>
      </c>
      <c r="C4460" t="s">
        <v>15</v>
      </c>
      <c r="D4460" t="s">
        <v>33</v>
      </c>
      <c r="E4460" t="s">
        <v>628</v>
      </c>
    </row>
    <row r="4461" spans="1:5" x14ac:dyDescent="0.25">
      <c r="A4461" t="s">
        <v>4928</v>
      </c>
      <c r="B4461" t="s">
        <v>20</v>
      </c>
      <c r="C4461" t="s">
        <v>19</v>
      </c>
      <c r="D4461" t="s">
        <v>33</v>
      </c>
      <c r="E4461" t="s">
        <v>538</v>
      </c>
    </row>
    <row r="4462" spans="1:5" x14ac:dyDescent="0.25">
      <c r="A4462" t="s">
        <v>19977</v>
      </c>
      <c r="B4462" t="s">
        <v>16</v>
      </c>
      <c r="C4462" t="s">
        <v>15</v>
      </c>
      <c r="D4462" t="s">
        <v>33</v>
      </c>
      <c r="E4462" t="s">
        <v>628</v>
      </c>
    </row>
    <row r="4463" spans="1:5" x14ac:dyDescent="0.25">
      <c r="A4463" t="s">
        <v>28898</v>
      </c>
      <c r="B4463" t="s">
        <v>16</v>
      </c>
      <c r="C4463" t="s">
        <v>15</v>
      </c>
      <c r="D4463" t="s">
        <v>33</v>
      </c>
      <c r="E4463" t="s">
        <v>628</v>
      </c>
    </row>
    <row r="4464" spans="1:5" x14ac:dyDescent="0.25">
      <c r="A4464" t="s">
        <v>4930</v>
      </c>
      <c r="B4464" t="s">
        <v>20</v>
      </c>
      <c r="C4464" t="s">
        <v>19</v>
      </c>
      <c r="D4464" t="s">
        <v>33</v>
      </c>
      <c r="E4464" t="s">
        <v>538</v>
      </c>
    </row>
    <row r="4465" spans="1:5" x14ac:dyDescent="0.25">
      <c r="A4465" t="s">
        <v>4932</v>
      </c>
      <c r="B4465" t="s">
        <v>20</v>
      </c>
      <c r="C4465" t="s">
        <v>21</v>
      </c>
      <c r="D4465" t="s">
        <v>33</v>
      </c>
      <c r="E4465" t="s">
        <v>582</v>
      </c>
    </row>
    <row r="4466" spans="1:5" x14ac:dyDescent="0.25">
      <c r="A4466" t="s">
        <v>11299</v>
      </c>
      <c r="B4466" t="s">
        <v>16</v>
      </c>
      <c r="C4466" t="s">
        <v>15</v>
      </c>
      <c r="D4466" t="s">
        <v>33</v>
      </c>
      <c r="E4466" t="s">
        <v>628</v>
      </c>
    </row>
    <row r="4467" spans="1:5" x14ac:dyDescent="0.25">
      <c r="A4467" t="s">
        <v>4934</v>
      </c>
      <c r="B4467" t="s">
        <v>20</v>
      </c>
      <c r="C4467" t="s">
        <v>19</v>
      </c>
      <c r="D4467" t="s">
        <v>33</v>
      </c>
      <c r="E4467" t="s">
        <v>530</v>
      </c>
    </row>
    <row r="4468" spans="1:5" x14ac:dyDescent="0.25">
      <c r="A4468" t="s">
        <v>11298</v>
      </c>
      <c r="B4468" t="s">
        <v>16</v>
      </c>
      <c r="C4468" t="s">
        <v>15</v>
      </c>
      <c r="D4468" t="s">
        <v>33</v>
      </c>
      <c r="E4468" t="s">
        <v>628</v>
      </c>
    </row>
    <row r="4469" spans="1:5" x14ac:dyDescent="0.25">
      <c r="A4469" t="s">
        <v>5433</v>
      </c>
      <c r="B4469" t="s">
        <v>16</v>
      </c>
      <c r="C4469" t="s">
        <v>15</v>
      </c>
      <c r="D4469" t="s">
        <v>33</v>
      </c>
      <c r="E4469" t="s">
        <v>628</v>
      </c>
    </row>
    <row r="4470" spans="1:5" x14ac:dyDescent="0.25">
      <c r="A4470" t="s">
        <v>4937</v>
      </c>
      <c r="B4470" t="s">
        <v>20</v>
      </c>
      <c r="C4470" t="s">
        <v>19</v>
      </c>
      <c r="D4470" t="s">
        <v>33</v>
      </c>
      <c r="E4470" t="s">
        <v>530</v>
      </c>
    </row>
    <row r="4471" spans="1:5" x14ac:dyDescent="0.25">
      <c r="A4471" t="s">
        <v>4935</v>
      </c>
      <c r="B4471" t="s">
        <v>20</v>
      </c>
      <c r="C4471" t="s">
        <v>19</v>
      </c>
      <c r="D4471" t="s">
        <v>33</v>
      </c>
      <c r="E4471" t="s">
        <v>538</v>
      </c>
    </row>
    <row r="4472" spans="1:5" x14ac:dyDescent="0.25">
      <c r="A4472" t="s">
        <v>4939</v>
      </c>
      <c r="B4472" t="s">
        <v>20</v>
      </c>
      <c r="C4472" t="s">
        <v>19</v>
      </c>
      <c r="D4472" t="s">
        <v>33</v>
      </c>
      <c r="E4472" t="s">
        <v>531</v>
      </c>
    </row>
    <row r="4473" spans="1:5" x14ac:dyDescent="0.25">
      <c r="A4473" t="s">
        <v>4938</v>
      </c>
      <c r="B4473" t="s">
        <v>20</v>
      </c>
      <c r="C4473" t="s">
        <v>19</v>
      </c>
      <c r="D4473" t="s">
        <v>33</v>
      </c>
      <c r="E4473" t="s">
        <v>775</v>
      </c>
    </row>
    <row r="4474" spans="1:5" x14ac:dyDescent="0.25">
      <c r="A4474" t="s">
        <v>29414</v>
      </c>
      <c r="B4474" t="s">
        <v>16</v>
      </c>
      <c r="C4474" t="s">
        <v>15</v>
      </c>
      <c r="D4474" t="s">
        <v>33</v>
      </c>
      <c r="E4474" t="s">
        <v>628</v>
      </c>
    </row>
    <row r="4475" spans="1:5" x14ac:dyDescent="0.25">
      <c r="A4475" t="s">
        <v>4940</v>
      </c>
      <c r="B4475" t="s">
        <v>20</v>
      </c>
      <c r="C4475" t="s">
        <v>19</v>
      </c>
      <c r="D4475" t="s">
        <v>33</v>
      </c>
      <c r="E4475" t="s">
        <v>530</v>
      </c>
    </row>
    <row r="4476" spans="1:5" x14ac:dyDescent="0.25">
      <c r="A4476" t="s">
        <v>4941</v>
      </c>
      <c r="B4476" t="s">
        <v>20</v>
      </c>
      <c r="C4476" t="s">
        <v>19</v>
      </c>
      <c r="D4476" t="s">
        <v>33</v>
      </c>
      <c r="E4476" t="s">
        <v>595</v>
      </c>
    </row>
    <row r="4477" spans="1:5" x14ac:dyDescent="0.25">
      <c r="A4477" t="s">
        <v>4943</v>
      </c>
      <c r="B4477" t="s">
        <v>20</v>
      </c>
      <c r="C4477" t="s">
        <v>19</v>
      </c>
      <c r="D4477" t="s">
        <v>33</v>
      </c>
      <c r="E4477" t="s">
        <v>538</v>
      </c>
    </row>
    <row r="4478" spans="1:5" x14ac:dyDescent="0.25">
      <c r="A4478" t="s">
        <v>9640</v>
      </c>
      <c r="B4478" t="s">
        <v>16</v>
      </c>
      <c r="C4478" t="s">
        <v>15</v>
      </c>
      <c r="D4478" t="s">
        <v>33</v>
      </c>
      <c r="E4478" t="s">
        <v>628</v>
      </c>
    </row>
    <row r="4479" spans="1:5" x14ac:dyDescent="0.25">
      <c r="A4479" t="s">
        <v>9636</v>
      </c>
      <c r="B4479" t="s">
        <v>16</v>
      </c>
      <c r="C4479" t="s">
        <v>15</v>
      </c>
      <c r="D4479" t="s">
        <v>33</v>
      </c>
      <c r="E4479" t="s">
        <v>628</v>
      </c>
    </row>
    <row r="4480" spans="1:5" x14ac:dyDescent="0.25">
      <c r="A4480" t="s">
        <v>4947</v>
      </c>
      <c r="B4480" t="s">
        <v>20</v>
      </c>
      <c r="C4480" t="s">
        <v>19</v>
      </c>
      <c r="D4480" t="s">
        <v>33</v>
      </c>
      <c r="E4480" t="s">
        <v>562</v>
      </c>
    </row>
    <row r="4481" spans="1:5" x14ac:dyDescent="0.25">
      <c r="A4481" t="s">
        <v>4945</v>
      </c>
      <c r="B4481" t="s">
        <v>20</v>
      </c>
      <c r="C4481" t="s">
        <v>19</v>
      </c>
      <c r="D4481" t="s">
        <v>33</v>
      </c>
      <c r="E4481" t="s">
        <v>538</v>
      </c>
    </row>
    <row r="4482" spans="1:5" x14ac:dyDescent="0.25">
      <c r="A4482" t="s">
        <v>4950</v>
      </c>
      <c r="B4482" t="s">
        <v>20</v>
      </c>
      <c r="C4482" t="s">
        <v>19</v>
      </c>
      <c r="D4482" t="s">
        <v>33</v>
      </c>
      <c r="E4482" t="s">
        <v>531</v>
      </c>
    </row>
    <row r="4483" spans="1:5" x14ac:dyDescent="0.25">
      <c r="A4483" t="s">
        <v>27384</v>
      </c>
      <c r="B4483" t="s">
        <v>16</v>
      </c>
      <c r="C4483" t="s">
        <v>15</v>
      </c>
      <c r="D4483" t="s">
        <v>33</v>
      </c>
      <c r="E4483" t="s">
        <v>628</v>
      </c>
    </row>
    <row r="4484" spans="1:5" x14ac:dyDescent="0.25">
      <c r="A4484" t="s">
        <v>28900</v>
      </c>
      <c r="B4484" t="s">
        <v>16</v>
      </c>
      <c r="C4484" t="s">
        <v>15</v>
      </c>
      <c r="D4484" t="s">
        <v>33</v>
      </c>
      <c r="E4484" t="s">
        <v>628</v>
      </c>
    </row>
    <row r="4485" spans="1:5" x14ac:dyDescent="0.25">
      <c r="A4485" t="s">
        <v>4952</v>
      </c>
      <c r="B4485" t="s">
        <v>20</v>
      </c>
      <c r="C4485" t="s">
        <v>19</v>
      </c>
      <c r="D4485" t="s">
        <v>33</v>
      </c>
      <c r="E4485" t="s">
        <v>539</v>
      </c>
    </row>
    <row r="4486" spans="1:5" x14ac:dyDescent="0.25">
      <c r="A4486" t="s">
        <v>4951</v>
      </c>
      <c r="B4486" t="s">
        <v>20</v>
      </c>
      <c r="C4486" t="s">
        <v>19</v>
      </c>
      <c r="D4486" t="s">
        <v>33</v>
      </c>
      <c r="E4486" t="s">
        <v>691</v>
      </c>
    </row>
    <row r="4487" spans="1:5" x14ac:dyDescent="0.25">
      <c r="A4487" t="s">
        <v>4953</v>
      </c>
      <c r="B4487" t="s">
        <v>16</v>
      </c>
      <c r="C4487" t="s">
        <v>17</v>
      </c>
      <c r="D4487" t="s">
        <v>33</v>
      </c>
      <c r="E4487" t="s">
        <v>732</v>
      </c>
    </row>
    <row r="4488" spans="1:5" x14ac:dyDescent="0.25">
      <c r="A4488" t="s">
        <v>9638</v>
      </c>
      <c r="B4488" t="s">
        <v>16</v>
      </c>
      <c r="C4488" t="s">
        <v>15</v>
      </c>
      <c r="D4488" t="s">
        <v>33</v>
      </c>
      <c r="E4488" t="s">
        <v>628</v>
      </c>
    </row>
    <row r="4489" spans="1:5" x14ac:dyDescent="0.25">
      <c r="A4489" t="s">
        <v>4954</v>
      </c>
      <c r="B4489" t="s">
        <v>20</v>
      </c>
      <c r="C4489" t="s">
        <v>19</v>
      </c>
      <c r="D4489" t="s">
        <v>33</v>
      </c>
      <c r="E4489" t="s">
        <v>530</v>
      </c>
    </row>
    <row r="4490" spans="1:5" x14ac:dyDescent="0.25">
      <c r="A4490" t="s">
        <v>4957</v>
      </c>
      <c r="B4490" t="s">
        <v>20</v>
      </c>
      <c r="C4490" t="s">
        <v>19</v>
      </c>
      <c r="D4490" t="s">
        <v>33</v>
      </c>
      <c r="E4490" t="s">
        <v>530</v>
      </c>
    </row>
    <row r="4491" spans="1:5" x14ac:dyDescent="0.25">
      <c r="A4491" t="s">
        <v>21453</v>
      </c>
      <c r="B4491" t="s">
        <v>16</v>
      </c>
      <c r="C4491" t="s">
        <v>15</v>
      </c>
      <c r="D4491" t="s">
        <v>33</v>
      </c>
      <c r="E4491" t="s">
        <v>628</v>
      </c>
    </row>
    <row r="4492" spans="1:5" x14ac:dyDescent="0.25">
      <c r="A4492" t="s">
        <v>4958</v>
      </c>
      <c r="B4492" t="s">
        <v>16</v>
      </c>
      <c r="C4492" t="s">
        <v>15</v>
      </c>
      <c r="D4492" t="s">
        <v>33</v>
      </c>
      <c r="E4492" t="s">
        <v>696</v>
      </c>
    </row>
    <row r="4493" spans="1:5" x14ac:dyDescent="0.25">
      <c r="A4493" t="s">
        <v>20593</v>
      </c>
      <c r="B4493" t="s">
        <v>16</v>
      </c>
      <c r="C4493" t="s">
        <v>15</v>
      </c>
      <c r="D4493" t="s">
        <v>33</v>
      </c>
      <c r="E4493" t="s">
        <v>628</v>
      </c>
    </row>
    <row r="4494" spans="1:5" x14ac:dyDescent="0.25">
      <c r="A4494" t="s">
        <v>4960</v>
      </c>
      <c r="B4494" t="s">
        <v>20</v>
      </c>
      <c r="C4494" t="s">
        <v>21</v>
      </c>
      <c r="D4494" t="s">
        <v>33</v>
      </c>
      <c r="E4494" t="s">
        <v>582</v>
      </c>
    </row>
    <row r="4495" spans="1:5" x14ac:dyDescent="0.25">
      <c r="A4495" t="s">
        <v>19922</v>
      </c>
      <c r="B4495" t="s">
        <v>16</v>
      </c>
      <c r="C4495" t="s">
        <v>15</v>
      </c>
      <c r="D4495" t="s">
        <v>33</v>
      </c>
      <c r="E4495" t="s">
        <v>628</v>
      </c>
    </row>
    <row r="4496" spans="1:5" x14ac:dyDescent="0.25">
      <c r="A4496" t="s">
        <v>4962</v>
      </c>
      <c r="B4496" t="s">
        <v>20</v>
      </c>
      <c r="C4496" t="s">
        <v>21</v>
      </c>
      <c r="D4496" t="s">
        <v>33</v>
      </c>
      <c r="E4496" t="s">
        <v>581</v>
      </c>
    </row>
    <row r="4497" spans="1:5" x14ac:dyDescent="0.25">
      <c r="A4497" t="s">
        <v>4963</v>
      </c>
      <c r="B4497" t="s">
        <v>20</v>
      </c>
      <c r="C4497" t="s">
        <v>19</v>
      </c>
      <c r="D4497" t="s">
        <v>33</v>
      </c>
      <c r="E4497" t="s">
        <v>538</v>
      </c>
    </row>
    <row r="4498" spans="1:5" x14ac:dyDescent="0.25">
      <c r="A4498" t="s">
        <v>4964</v>
      </c>
      <c r="B4498" t="s">
        <v>20</v>
      </c>
      <c r="C4498" t="s">
        <v>19</v>
      </c>
      <c r="D4498" t="s">
        <v>33</v>
      </c>
      <c r="E4498" t="s">
        <v>530</v>
      </c>
    </row>
    <row r="4499" spans="1:5" x14ac:dyDescent="0.25">
      <c r="A4499" t="s">
        <v>4966</v>
      </c>
      <c r="B4499" t="s">
        <v>20</v>
      </c>
      <c r="C4499" t="s">
        <v>19</v>
      </c>
      <c r="D4499" t="s">
        <v>33</v>
      </c>
      <c r="E4499" t="s">
        <v>538</v>
      </c>
    </row>
    <row r="4500" spans="1:5" x14ac:dyDescent="0.25">
      <c r="A4500" t="s">
        <v>4965</v>
      </c>
      <c r="B4500" t="s">
        <v>20</v>
      </c>
      <c r="C4500" t="s">
        <v>19</v>
      </c>
      <c r="D4500" t="s">
        <v>33</v>
      </c>
      <c r="E4500" t="s">
        <v>530</v>
      </c>
    </row>
    <row r="4501" spans="1:5" x14ac:dyDescent="0.25">
      <c r="A4501" t="s">
        <v>4967</v>
      </c>
      <c r="B4501" t="s">
        <v>20</v>
      </c>
      <c r="C4501" t="s">
        <v>19</v>
      </c>
      <c r="D4501" t="s">
        <v>33</v>
      </c>
      <c r="E4501" t="s">
        <v>530</v>
      </c>
    </row>
    <row r="4502" spans="1:5" x14ac:dyDescent="0.25">
      <c r="A4502" t="s">
        <v>19921</v>
      </c>
      <c r="B4502" t="s">
        <v>16</v>
      </c>
      <c r="C4502" t="s">
        <v>15</v>
      </c>
      <c r="D4502" t="s">
        <v>33</v>
      </c>
      <c r="E4502" t="s">
        <v>628</v>
      </c>
    </row>
    <row r="4503" spans="1:5" x14ac:dyDescent="0.25">
      <c r="A4503" t="s">
        <v>27034</v>
      </c>
      <c r="B4503" t="s">
        <v>16</v>
      </c>
      <c r="C4503" t="s">
        <v>15</v>
      </c>
      <c r="D4503" t="s">
        <v>33</v>
      </c>
      <c r="E4503" t="s">
        <v>628</v>
      </c>
    </row>
    <row r="4504" spans="1:5" x14ac:dyDescent="0.25">
      <c r="A4504" t="s">
        <v>4970</v>
      </c>
      <c r="B4504" t="s">
        <v>20</v>
      </c>
      <c r="C4504" t="s">
        <v>21</v>
      </c>
      <c r="D4504" t="s">
        <v>33</v>
      </c>
      <c r="E4504" t="s">
        <v>582</v>
      </c>
    </row>
    <row r="4505" spans="1:5" x14ac:dyDescent="0.25">
      <c r="A4505" t="s">
        <v>28901</v>
      </c>
      <c r="B4505" t="s">
        <v>16</v>
      </c>
      <c r="C4505" t="s">
        <v>15</v>
      </c>
      <c r="D4505" t="s">
        <v>33</v>
      </c>
      <c r="E4505" t="s">
        <v>628</v>
      </c>
    </row>
    <row r="4506" spans="1:5" x14ac:dyDescent="0.25">
      <c r="A4506" t="s">
        <v>4972</v>
      </c>
      <c r="B4506" t="s">
        <v>20</v>
      </c>
      <c r="C4506" t="s">
        <v>21</v>
      </c>
      <c r="D4506" t="s">
        <v>33</v>
      </c>
      <c r="E4506" t="s">
        <v>582</v>
      </c>
    </row>
    <row r="4507" spans="1:5" x14ac:dyDescent="0.25">
      <c r="A4507" t="s">
        <v>27026</v>
      </c>
      <c r="B4507" t="s">
        <v>16</v>
      </c>
      <c r="C4507" t="s">
        <v>15</v>
      </c>
      <c r="D4507" t="s">
        <v>33</v>
      </c>
      <c r="E4507" t="s">
        <v>628</v>
      </c>
    </row>
    <row r="4508" spans="1:5" x14ac:dyDescent="0.25">
      <c r="A4508" t="s">
        <v>7850</v>
      </c>
      <c r="B4508" t="s">
        <v>16</v>
      </c>
      <c r="C4508" t="s">
        <v>15</v>
      </c>
      <c r="D4508" t="s">
        <v>33</v>
      </c>
      <c r="E4508" t="s">
        <v>628</v>
      </c>
    </row>
    <row r="4509" spans="1:5" x14ac:dyDescent="0.25">
      <c r="A4509" t="s">
        <v>16467</v>
      </c>
      <c r="B4509" t="s">
        <v>16</v>
      </c>
      <c r="C4509" t="s">
        <v>15</v>
      </c>
      <c r="D4509" t="s">
        <v>33</v>
      </c>
      <c r="E4509" t="s">
        <v>628</v>
      </c>
    </row>
    <row r="4510" spans="1:5" x14ac:dyDescent="0.25">
      <c r="A4510" t="s">
        <v>20601</v>
      </c>
      <c r="B4510" t="s">
        <v>16</v>
      </c>
      <c r="C4510" t="s">
        <v>15</v>
      </c>
      <c r="D4510" t="s">
        <v>33</v>
      </c>
      <c r="E4510" t="s">
        <v>628</v>
      </c>
    </row>
    <row r="4511" spans="1:5" x14ac:dyDescent="0.25">
      <c r="A4511" t="s">
        <v>23934</v>
      </c>
      <c r="B4511" t="s">
        <v>16</v>
      </c>
      <c r="C4511" t="s">
        <v>15</v>
      </c>
      <c r="D4511" t="s">
        <v>33</v>
      </c>
      <c r="E4511" t="s">
        <v>628</v>
      </c>
    </row>
    <row r="4512" spans="1:5" x14ac:dyDescent="0.25">
      <c r="A4512" t="s">
        <v>24958</v>
      </c>
      <c r="B4512" t="s">
        <v>16</v>
      </c>
      <c r="C4512" t="s">
        <v>15</v>
      </c>
      <c r="D4512" t="s">
        <v>33</v>
      </c>
      <c r="E4512" t="s">
        <v>628</v>
      </c>
    </row>
    <row r="4513" spans="1:5" x14ac:dyDescent="0.25">
      <c r="A4513" t="s">
        <v>10484</v>
      </c>
      <c r="B4513" t="s">
        <v>16</v>
      </c>
      <c r="C4513" t="s">
        <v>15</v>
      </c>
      <c r="D4513" t="s">
        <v>33</v>
      </c>
      <c r="E4513" t="s">
        <v>628</v>
      </c>
    </row>
    <row r="4514" spans="1:5" x14ac:dyDescent="0.25">
      <c r="A4514" t="s">
        <v>29421</v>
      </c>
      <c r="B4514" t="s">
        <v>16</v>
      </c>
      <c r="C4514" t="s">
        <v>15</v>
      </c>
      <c r="D4514" t="s">
        <v>69</v>
      </c>
      <c r="E4514" t="s">
        <v>628</v>
      </c>
    </row>
    <row r="4515" spans="1:5" x14ac:dyDescent="0.25">
      <c r="A4515" t="s">
        <v>4981</v>
      </c>
      <c r="B4515" t="s">
        <v>20</v>
      </c>
      <c r="C4515" t="s">
        <v>19</v>
      </c>
      <c r="D4515" t="s">
        <v>33</v>
      </c>
      <c r="E4515" t="s">
        <v>538</v>
      </c>
    </row>
    <row r="4516" spans="1:5" x14ac:dyDescent="0.25">
      <c r="A4516" t="s">
        <v>4982</v>
      </c>
      <c r="B4516" t="s">
        <v>20</v>
      </c>
      <c r="C4516" t="s">
        <v>19</v>
      </c>
      <c r="D4516" t="s">
        <v>33</v>
      </c>
      <c r="E4516" t="s">
        <v>538</v>
      </c>
    </row>
    <row r="4517" spans="1:5" x14ac:dyDescent="0.25">
      <c r="A4517" t="s">
        <v>29581</v>
      </c>
      <c r="B4517" t="s">
        <v>16</v>
      </c>
      <c r="C4517" t="s">
        <v>15</v>
      </c>
      <c r="D4517" t="s">
        <v>69</v>
      </c>
      <c r="E4517" t="s">
        <v>628</v>
      </c>
    </row>
    <row r="4518" spans="1:5" x14ac:dyDescent="0.25">
      <c r="A4518" t="s">
        <v>4985</v>
      </c>
      <c r="B4518" t="s">
        <v>20</v>
      </c>
      <c r="C4518" t="s">
        <v>19</v>
      </c>
      <c r="D4518" t="s">
        <v>33</v>
      </c>
      <c r="E4518" t="s">
        <v>538</v>
      </c>
    </row>
    <row r="4519" spans="1:5" x14ac:dyDescent="0.25">
      <c r="A4519" t="s">
        <v>19292</v>
      </c>
      <c r="B4519" t="s">
        <v>16</v>
      </c>
      <c r="C4519" t="s">
        <v>15</v>
      </c>
      <c r="D4519" t="s">
        <v>33</v>
      </c>
      <c r="E4519" t="s">
        <v>628</v>
      </c>
    </row>
    <row r="4520" spans="1:5" x14ac:dyDescent="0.25">
      <c r="A4520" t="s">
        <v>4986</v>
      </c>
      <c r="B4520" t="s">
        <v>20</v>
      </c>
      <c r="C4520" t="s">
        <v>19</v>
      </c>
      <c r="D4520" t="s">
        <v>33</v>
      </c>
      <c r="E4520" t="s">
        <v>595</v>
      </c>
    </row>
    <row r="4521" spans="1:5" x14ac:dyDescent="0.25">
      <c r="A4521" t="s">
        <v>4988</v>
      </c>
      <c r="B4521" t="s">
        <v>20</v>
      </c>
      <c r="C4521" t="s">
        <v>21</v>
      </c>
      <c r="D4521" t="s">
        <v>33</v>
      </c>
      <c r="E4521" t="s">
        <v>582</v>
      </c>
    </row>
    <row r="4522" spans="1:5" x14ac:dyDescent="0.25">
      <c r="A4522" t="s">
        <v>12063</v>
      </c>
      <c r="B4522" t="s">
        <v>16</v>
      </c>
      <c r="C4522" t="s">
        <v>15</v>
      </c>
      <c r="D4522" t="s">
        <v>33</v>
      </c>
      <c r="E4522" t="s">
        <v>628</v>
      </c>
    </row>
    <row r="4523" spans="1:5" x14ac:dyDescent="0.25">
      <c r="A4523" t="s">
        <v>4987</v>
      </c>
      <c r="B4523" t="s">
        <v>20</v>
      </c>
      <c r="C4523" t="s">
        <v>21</v>
      </c>
      <c r="D4523" t="s">
        <v>33</v>
      </c>
      <c r="E4523" t="s">
        <v>581</v>
      </c>
    </row>
    <row r="4524" spans="1:5" x14ac:dyDescent="0.25">
      <c r="A4524" t="s">
        <v>25432</v>
      </c>
      <c r="B4524" t="s">
        <v>16</v>
      </c>
      <c r="C4524" t="s">
        <v>15</v>
      </c>
      <c r="D4524" t="s">
        <v>33</v>
      </c>
      <c r="E4524" t="s">
        <v>628</v>
      </c>
    </row>
    <row r="4525" spans="1:5" x14ac:dyDescent="0.25">
      <c r="A4525" t="s">
        <v>26602</v>
      </c>
      <c r="B4525" t="s">
        <v>16</v>
      </c>
      <c r="C4525" t="s">
        <v>15</v>
      </c>
      <c r="D4525" t="s">
        <v>33</v>
      </c>
      <c r="E4525" t="s">
        <v>628</v>
      </c>
    </row>
    <row r="4526" spans="1:5" x14ac:dyDescent="0.25">
      <c r="A4526" t="s">
        <v>18447</v>
      </c>
      <c r="B4526" t="s">
        <v>16</v>
      </c>
      <c r="C4526" t="s">
        <v>15</v>
      </c>
      <c r="D4526" t="s">
        <v>33</v>
      </c>
      <c r="E4526" t="s">
        <v>628</v>
      </c>
    </row>
    <row r="4527" spans="1:5" x14ac:dyDescent="0.25">
      <c r="A4527" t="s">
        <v>13030</v>
      </c>
      <c r="B4527" t="s">
        <v>16</v>
      </c>
      <c r="C4527" t="s">
        <v>15</v>
      </c>
      <c r="D4527" t="s">
        <v>33</v>
      </c>
      <c r="E4527" t="s">
        <v>628</v>
      </c>
    </row>
    <row r="4528" spans="1:5" x14ac:dyDescent="0.25">
      <c r="A4528" t="s">
        <v>4993</v>
      </c>
      <c r="B4528" t="s">
        <v>20</v>
      </c>
      <c r="C4528" t="s">
        <v>19</v>
      </c>
      <c r="D4528" t="s">
        <v>33</v>
      </c>
      <c r="E4528" t="s">
        <v>530</v>
      </c>
    </row>
    <row r="4529" spans="1:5" x14ac:dyDescent="0.25">
      <c r="A4529" t="s">
        <v>28473</v>
      </c>
      <c r="B4529" t="s">
        <v>16</v>
      </c>
      <c r="C4529" t="s">
        <v>15</v>
      </c>
      <c r="D4529" t="s">
        <v>33</v>
      </c>
      <c r="E4529" t="s">
        <v>628</v>
      </c>
    </row>
    <row r="4530" spans="1:5" x14ac:dyDescent="0.25">
      <c r="A4530" t="s">
        <v>5410</v>
      </c>
      <c r="B4530" t="s">
        <v>16</v>
      </c>
      <c r="C4530" t="s">
        <v>15</v>
      </c>
      <c r="D4530" t="s">
        <v>33</v>
      </c>
      <c r="E4530" t="s">
        <v>628</v>
      </c>
    </row>
    <row r="4531" spans="1:5" x14ac:dyDescent="0.25">
      <c r="A4531" t="s">
        <v>4996</v>
      </c>
      <c r="B4531" t="s">
        <v>20</v>
      </c>
      <c r="C4531" t="s">
        <v>19</v>
      </c>
      <c r="D4531" t="s">
        <v>33</v>
      </c>
      <c r="E4531" t="s">
        <v>538</v>
      </c>
    </row>
    <row r="4532" spans="1:5" x14ac:dyDescent="0.25">
      <c r="A4532" t="s">
        <v>4998</v>
      </c>
      <c r="B4532" t="s">
        <v>20</v>
      </c>
      <c r="C4532" t="s">
        <v>19</v>
      </c>
      <c r="D4532" t="s">
        <v>33</v>
      </c>
      <c r="E4532" t="s">
        <v>611</v>
      </c>
    </row>
    <row r="4533" spans="1:5" x14ac:dyDescent="0.25">
      <c r="A4533" t="s">
        <v>4997</v>
      </c>
      <c r="B4533" t="s">
        <v>20</v>
      </c>
      <c r="C4533" t="s">
        <v>19</v>
      </c>
      <c r="D4533" t="s">
        <v>33</v>
      </c>
      <c r="E4533" t="s">
        <v>530</v>
      </c>
    </row>
    <row r="4534" spans="1:5" x14ac:dyDescent="0.25">
      <c r="A4534" t="s">
        <v>26463</v>
      </c>
      <c r="B4534" t="s">
        <v>16</v>
      </c>
      <c r="C4534" t="s">
        <v>15</v>
      </c>
      <c r="D4534" t="s">
        <v>33</v>
      </c>
      <c r="E4534" t="s">
        <v>628</v>
      </c>
    </row>
    <row r="4535" spans="1:5" x14ac:dyDescent="0.25">
      <c r="A4535" t="s">
        <v>18396</v>
      </c>
      <c r="B4535" t="s">
        <v>16</v>
      </c>
      <c r="C4535" t="s">
        <v>15</v>
      </c>
      <c r="D4535" t="s">
        <v>33</v>
      </c>
      <c r="E4535" t="s">
        <v>628</v>
      </c>
    </row>
    <row r="4536" spans="1:5" x14ac:dyDescent="0.25">
      <c r="A4536" t="s">
        <v>5002</v>
      </c>
      <c r="B4536" t="s">
        <v>20</v>
      </c>
      <c r="C4536" t="s">
        <v>19</v>
      </c>
      <c r="D4536" t="s">
        <v>33</v>
      </c>
      <c r="E4536" t="s">
        <v>538</v>
      </c>
    </row>
    <row r="4537" spans="1:5" x14ac:dyDescent="0.25">
      <c r="A4537" t="s">
        <v>20508</v>
      </c>
      <c r="B4537" t="s">
        <v>16</v>
      </c>
      <c r="C4537" t="s">
        <v>15</v>
      </c>
      <c r="D4537" t="s">
        <v>33</v>
      </c>
      <c r="E4537" t="s">
        <v>628</v>
      </c>
    </row>
    <row r="4538" spans="1:5" x14ac:dyDescent="0.25">
      <c r="A4538" t="s">
        <v>5004</v>
      </c>
      <c r="B4538" t="s">
        <v>20</v>
      </c>
      <c r="C4538" t="s">
        <v>19</v>
      </c>
      <c r="D4538" t="s">
        <v>33</v>
      </c>
      <c r="E4538" t="s">
        <v>530</v>
      </c>
    </row>
    <row r="4539" spans="1:5" x14ac:dyDescent="0.25">
      <c r="A4539" t="s">
        <v>18999</v>
      </c>
      <c r="B4539" t="s">
        <v>16</v>
      </c>
      <c r="C4539" t="s">
        <v>15</v>
      </c>
      <c r="D4539" t="s">
        <v>33</v>
      </c>
      <c r="E4539" t="s">
        <v>628</v>
      </c>
    </row>
    <row r="4540" spans="1:5" x14ac:dyDescent="0.25">
      <c r="A4540" t="s">
        <v>6745</v>
      </c>
      <c r="B4540" t="s">
        <v>16</v>
      </c>
      <c r="C4540" t="s">
        <v>15</v>
      </c>
      <c r="D4540" t="s">
        <v>33</v>
      </c>
      <c r="E4540" t="s">
        <v>628</v>
      </c>
    </row>
    <row r="4541" spans="1:5" x14ac:dyDescent="0.25">
      <c r="A4541" t="s">
        <v>2925</v>
      </c>
      <c r="B4541" t="s">
        <v>16</v>
      </c>
      <c r="C4541" t="s">
        <v>15</v>
      </c>
      <c r="D4541" t="s">
        <v>33</v>
      </c>
      <c r="E4541" t="s">
        <v>628</v>
      </c>
    </row>
    <row r="4542" spans="1:5" x14ac:dyDescent="0.25">
      <c r="A4542" t="s">
        <v>5008</v>
      </c>
      <c r="B4542" t="s">
        <v>20</v>
      </c>
      <c r="C4542" t="s">
        <v>19</v>
      </c>
      <c r="D4542" t="s">
        <v>33</v>
      </c>
      <c r="E4542" t="s">
        <v>530</v>
      </c>
    </row>
    <row r="4543" spans="1:5" x14ac:dyDescent="0.25">
      <c r="A4543" t="s">
        <v>4152</v>
      </c>
      <c r="B4543" t="s">
        <v>16</v>
      </c>
      <c r="C4543" t="s">
        <v>15</v>
      </c>
      <c r="D4543" t="s">
        <v>33</v>
      </c>
      <c r="E4543" t="s">
        <v>628</v>
      </c>
    </row>
    <row r="4544" spans="1:5" x14ac:dyDescent="0.25">
      <c r="A4544" t="s">
        <v>5010</v>
      </c>
      <c r="B4544" t="s">
        <v>20</v>
      </c>
      <c r="C4544" t="s">
        <v>19</v>
      </c>
      <c r="D4544" t="s">
        <v>33</v>
      </c>
      <c r="E4544" t="s">
        <v>530</v>
      </c>
    </row>
    <row r="4545" spans="1:5" x14ac:dyDescent="0.25">
      <c r="A4545" t="s">
        <v>5435</v>
      </c>
      <c r="B4545" t="s">
        <v>16</v>
      </c>
      <c r="C4545" t="s">
        <v>15</v>
      </c>
      <c r="D4545" t="s">
        <v>33</v>
      </c>
      <c r="E4545" t="s">
        <v>628</v>
      </c>
    </row>
    <row r="4546" spans="1:5" x14ac:dyDescent="0.25">
      <c r="A4546" t="s">
        <v>5011</v>
      </c>
      <c r="B4546" t="s">
        <v>20</v>
      </c>
      <c r="C4546" t="s">
        <v>19</v>
      </c>
      <c r="D4546" t="s">
        <v>33</v>
      </c>
      <c r="E4546" t="s">
        <v>538</v>
      </c>
    </row>
    <row r="4547" spans="1:5" x14ac:dyDescent="0.25">
      <c r="A4547" t="s">
        <v>5013</v>
      </c>
      <c r="B4547" t="s">
        <v>20</v>
      </c>
      <c r="C4547" t="s">
        <v>19</v>
      </c>
      <c r="D4547" t="s">
        <v>33</v>
      </c>
      <c r="E4547" t="s">
        <v>538</v>
      </c>
    </row>
    <row r="4548" spans="1:5" x14ac:dyDescent="0.25">
      <c r="A4548" t="s">
        <v>6741</v>
      </c>
      <c r="B4548" t="s">
        <v>16</v>
      </c>
      <c r="C4548" t="s">
        <v>15</v>
      </c>
      <c r="D4548" t="s">
        <v>33</v>
      </c>
      <c r="E4548" t="s">
        <v>628</v>
      </c>
    </row>
    <row r="4549" spans="1:5" x14ac:dyDescent="0.25">
      <c r="A4549" t="s">
        <v>28159</v>
      </c>
      <c r="B4549" t="s">
        <v>16</v>
      </c>
      <c r="C4549" t="s">
        <v>15</v>
      </c>
      <c r="D4549" t="s">
        <v>33</v>
      </c>
      <c r="E4549" t="s">
        <v>628</v>
      </c>
    </row>
    <row r="4550" spans="1:5" x14ac:dyDescent="0.25">
      <c r="A4550" t="s">
        <v>5016</v>
      </c>
      <c r="B4550" t="s">
        <v>20</v>
      </c>
      <c r="C4550" t="s">
        <v>19</v>
      </c>
      <c r="D4550" t="s">
        <v>33</v>
      </c>
      <c r="E4550" t="s">
        <v>538</v>
      </c>
    </row>
    <row r="4551" spans="1:5" x14ac:dyDescent="0.25">
      <c r="A4551" t="s">
        <v>1669</v>
      </c>
      <c r="B4551" t="s">
        <v>16</v>
      </c>
      <c r="C4551" t="s">
        <v>15</v>
      </c>
      <c r="D4551" t="s">
        <v>33</v>
      </c>
      <c r="E4551" t="s">
        <v>628</v>
      </c>
    </row>
    <row r="4552" spans="1:5" x14ac:dyDescent="0.25">
      <c r="A4552" t="s">
        <v>5018</v>
      </c>
      <c r="B4552" t="s">
        <v>20</v>
      </c>
      <c r="C4552" t="s">
        <v>21</v>
      </c>
      <c r="D4552" t="s">
        <v>33</v>
      </c>
      <c r="E4552" t="s">
        <v>582</v>
      </c>
    </row>
    <row r="4553" spans="1:5" x14ac:dyDescent="0.25">
      <c r="A4553" t="s">
        <v>10395</v>
      </c>
      <c r="B4553" t="s">
        <v>16</v>
      </c>
      <c r="C4553" t="s">
        <v>15</v>
      </c>
      <c r="D4553" t="s">
        <v>33</v>
      </c>
      <c r="E4553" t="s">
        <v>628</v>
      </c>
    </row>
    <row r="4554" spans="1:5" x14ac:dyDescent="0.25">
      <c r="A4554" t="s">
        <v>5020</v>
      </c>
      <c r="B4554" t="s">
        <v>20</v>
      </c>
      <c r="C4554" t="s">
        <v>19</v>
      </c>
      <c r="D4554" t="s">
        <v>33</v>
      </c>
      <c r="E4554" t="s">
        <v>530</v>
      </c>
    </row>
    <row r="4555" spans="1:5" x14ac:dyDescent="0.25">
      <c r="A4555" t="s">
        <v>20925</v>
      </c>
      <c r="B4555" t="s">
        <v>20</v>
      </c>
      <c r="C4555" t="s">
        <v>22</v>
      </c>
      <c r="D4555" t="s">
        <v>33</v>
      </c>
      <c r="E4555" t="s">
        <v>629</v>
      </c>
    </row>
    <row r="4556" spans="1:5" x14ac:dyDescent="0.25">
      <c r="A4556" t="s">
        <v>5022</v>
      </c>
      <c r="B4556" t="s">
        <v>20</v>
      </c>
      <c r="C4556" t="s">
        <v>19</v>
      </c>
      <c r="D4556" t="s">
        <v>33</v>
      </c>
      <c r="E4556" t="s">
        <v>530</v>
      </c>
    </row>
    <row r="4557" spans="1:5" x14ac:dyDescent="0.25">
      <c r="A4557" t="s">
        <v>5023</v>
      </c>
      <c r="B4557" t="s">
        <v>20</v>
      </c>
      <c r="C4557" t="s">
        <v>19</v>
      </c>
      <c r="D4557" t="s">
        <v>33</v>
      </c>
      <c r="E4557" t="s">
        <v>562</v>
      </c>
    </row>
    <row r="4558" spans="1:5" x14ac:dyDescent="0.25">
      <c r="A4558" t="s">
        <v>14584</v>
      </c>
      <c r="B4558" t="s">
        <v>20</v>
      </c>
      <c r="C4558" t="s">
        <v>21</v>
      </c>
      <c r="D4558" t="s">
        <v>33</v>
      </c>
      <c r="E4558" t="s">
        <v>537</v>
      </c>
    </row>
    <row r="4559" spans="1:5" x14ac:dyDescent="0.25">
      <c r="A4559" t="s">
        <v>28026</v>
      </c>
      <c r="B4559" t="s">
        <v>20</v>
      </c>
      <c r="C4559" t="s">
        <v>19</v>
      </c>
      <c r="D4559" t="s">
        <v>33</v>
      </c>
      <c r="E4559" t="s">
        <v>533</v>
      </c>
    </row>
    <row r="4560" spans="1:5" x14ac:dyDescent="0.25">
      <c r="A4560" t="s">
        <v>21166</v>
      </c>
      <c r="B4560" t="s">
        <v>20</v>
      </c>
      <c r="C4560" t="s">
        <v>19</v>
      </c>
      <c r="D4560" t="s">
        <v>33</v>
      </c>
      <c r="E4560" t="s">
        <v>533</v>
      </c>
    </row>
    <row r="4561" spans="1:5" x14ac:dyDescent="0.25">
      <c r="A4561" t="s">
        <v>28640</v>
      </c>
      <c r="B4561" t="s">
        <v>20</v>
      </c>
      <c r="C4561" t="s">
        <v>19</v>
      </c>
      <c r="D4561" t="s">
        <v>33</v>
      </c>
      <c r="E4561" t="s">
        <v>533</v>
      </c>
    </row>
    <row r="4562" spans="1:5" x14ac:dyDescent="0.25">
      <c r="A4562" t="s">
        <v>25250</v>
      </c>
      <c r="B4562" t="s">
        <v>20</v>
      </c>
      <c r="C4562" t="s">
        <v>19</v>
      </c>
      <c r="D4562" t="s">
        <v>33</v>
      </c>
      <c r="E4562" t="s">
        <v>533</v>
      </c>
    </row>
    <row r="4563" spans="1:5" x14ac:dyDescent="0.25">
      <c r="A4563" t="s">
        <v>24184</v>
      </c>
      <c r="B4563" t="s">
        <v>20</v>
      </c>
      <c r="C4563" t="s">
        <v>19</v>
      </c>
      <c r="D4563" t="s">
        <v>33</v>
      </c>
      <c r="E4563" t="s">
        <v>533</v>
      </c>
    </row>
    <row r="4564" spans="1:5" x14ac:dyDescent="0.25">
      <c r="A4564" t="s">
        <v>13315</v>
      </c>
      <c r="B4564" t="s">
        <v>20</v>
      </c>
      <c r="C4564" t="s">
        <v>19</v>
      </c>
      <c r="D4564" t="s">
        <v>65</v>
      </c>
      <c r="E4564" t="s">
        <v>533</v>
      </c>
    </row>
    <row r="4565" spans="1:5" x14ac:dyDescent="0.25">
      <c r="A4565" t="s">
        <v>21808</v>
      </c>
      <c r="B4565" t="s">
        <v>20</v>
      </c>
      <c r="C4565" t="s">
        <v>19</v>
      </c>
      <c r="D4565" t="s">
        <v>65</v>
      </c>
      <c r="E4565" t="s">
        <v>533</v>
      </c>
    </row>
    <row r="4566" spans="1:5" x14ac:dyDescent="0.25">
      <c r="A4566" t="s">
        <v>5031</v>
      </c>
      <c r="B4566" t="s">
        <v>20</v>
      </c>
      <c r="C4566" t="s">
        <v>21</v>
      </c>
      <c r="D4566" t="s">
        <v>33</v>
      </c>
      <c r="E4566" t="s">
        <v>581</v>
      </c>
    </row>
    <row r="4567" spans="1:5" x14ac:dyDescent="0.25">
      <c r="A4567" t="s">
        <v>13310</v>
      </c>
      <c r="B4567" t="s">
        <v>20</v>
      </c>
      <c r="C4567" t="s">
        <v>19</v>
      </c>
      <c r="D4567" t="s">
        <v>65</v>
      </c>
      <c r="E4567" t="s">
        <v>533</v>
      </c>
    </row>
    <row r="4568" spans="1:5" x14ac:dyDescent="0.25">
      <c r="A4568" t="s">
        <v>21807</v>
      </c>
      <c r="B4568" t="s">
        <v>20</v>
      </c>
      <c r="C4568" t="s">
        <v>19</v>
      </c>
      <c r="D4568" t="s">
        <v>65</v>
      </c>
      <c r="E4568" t="s">
        <v>533</v>
      </c>
    </row>
    <row r="4569" spans="1:5" x14ac:dyDescent="0.25">
      <c r="A4569" t="s">
        <v>5033</v>
      </c>
      <c r="B4569" t="s">
        <v>20</v>
      </c>
      <c r="C4569" t="s">
        <v>19</v>
      </c>
      <c r="D4569" t="s">
        <v>33</v>
      </c>
      <c r="E4569" t="s">
        <v>530</v>
      </c>
    </row>
    <row r="4570" spans="1:5" x14ac:dyDescent="0.25">
      <c r="A4570" t="s">
        <v>25341</v>
      </c>
      <c r="B4570" t="s">
        <v>20</v>
      </c>
      <c r="C4570" t="s">
        <v>19</v>
      </c>
      <c r="D4570" t="s">
        <v>33</v>
      </c>
      <c r="E4570" t="s">
        <v>533</v>
      </c>
    </row>
    <row r="4571" spans="1:5" x14ac:dyDescent="0.25">
      <c r="A4571" t="s">
        <v>5036</v>
      </c>
      <c r="B4571" t="s">
        <v>20</v>
      </c>
      <c r="C4571" t="s">
        <v>19</v>
      </c>
      <c r="D4571" t="s">
        <v>33</v>
      </c>
      <c r="E4571" t="s">
        <v>530</v>
      </c>
    </row>
    <row r="4572" spans="1:5" x14ac:dyDescent="0.25">
      <c r="A4572" t="s">
        <v>25253</v>
      </c>
      <c r="B4572" t="s">
        <v>20</v>
      </c>
      <c r="C4572" t="s">
        <v>19</v>
      </c>
      <c r="D4572" t="s">
        <v>33</v>
      </c>
      <c r="E4572" t="s">
        <v>533</v>
      </c>
    </row>
    <row r="4573" spans="1:5" x14ac:dyDescent="0.25">
      <c r="A4573" t="s">
        <v>5037</v>
      </c>
      <c r="B4573" t="s">
        <v>20</v>
      </c>
      <c r="C4573" t="s">
        <v>19</v>
      </c>
      <c r="D4573" t="s">
        <v>33</v>
      </c>
      <c r="E4573" t="s">
        <v>530</v>
      </c>
    </row>
    <row r="4574" spans="1:5" x14ac:dyDescent="0.25">
      <c r="A4574" t="s">
        <v>3577</v>
      </c>
      <c r="B4574" t="s">
        <v>20</v>
      </c>
      <c r="C4574" t="s">
        <v>19</v>
      </c>
      <c r="D4574" t="s">
        <v>33</v>
      </c>
      <c r="E4574" t="s">
        <v>533</v>
      </c>
    </row>
    <row r="4575" spans="1:5" x14ac:dyDescent="0.25">
      <c r="A4575" t="s">
        <v>5040</v>
      </c>
      <c r="B4575" t="s">
        <v>20</v>
      </c>
      <c r="C4575" t="s">
        <v>22</v>
      </c>
      <c r="D4575" t="s">
        <v>33</v>
      </c>
      <c r="E4575" t="s">
        <v>693</v>
      </c>
    </row>
    <row r="4576" spans="1:5" x14ac:dyDescent="0.25">
      <c r="A4576" t="s">
        <v>5041</v>
      </c>
      <c r="B4576" t="s">
        <v>20</v>
      </c>
      <c r="C4576" t="s">
        <v>19</v>
      </c>
      <c r="D4576" t="s">
        <v>33</v>
      </c>
      <c r="E4576" t="s">
        <v>530</v>
      </c>
    </row>
    <row r="4577" spans="1:5" x14ac:dyDescent="0.25">
      <c r="A4577" t="s">
        <v>6680</v>
      </c>
      <c r="B4577" t="s">
        <v>20</v>
      </c>
      <c r="C4577" t="s">
        <v>19</v>
      </c>
      <c r="D4577" t="s">
        <v>65</v>
      </c>
      <c r="E4577" t="s">
        <v>533</v>
      </c>
    </row>
    <row r="4578" spans="1:5" x14ac:dyDescent="0.25">
      <c r="A4578" t="s">
        <v>5043</v>
      </c>
      <c r="B4578" t="s">
        <v>20</v>
      </c>
      <c r="C4578" t="s">
        <v>19</v>
      </c>
      <c r="D4578" t="s">
        <v>33</v>
      </c>
      <c r="E4578" t="s">
        <v>530</v>
      </c>
    </row>
    <row r="4579" spans="1:5" x14ac:dyDescent="0.25">
      <c r="A4579" t="s">
        <v>17337</v>
      </c>
      <c r="B4579" t="s">
        <v>20</v>
      </c>
      <c r="C4579" t="s">
        <v>19</v>
      </c>
      <c r="D4579" t="s">
        <v>65</v>
      </c>
      <c r="E4579" t="s">
        <v>533</v>
      </c>
    </row>
    <row r="4580" spans="1:5" x14ac:dyDescent="0.25">
      <c r="A4580" t="s">
        <v>5046</v>
      </c>
      <c r="B4580" t="s">
        <v>20</v>
      </c>
      <c r="C4580" t="s">
        <v>19</v>
      </c>
      <c r="D4580" t="s">
        <v>33</v>
      </c>
      <c r="E4580" t="s">
        <v>530</v>
      </c>
    </row>
    <row r="4581" spans="1:5" x14ac:dyDescent="0.25">
      <c r="A4581" t="s">
        <v>28907</v>
      </c>
      <c r="B4581" t="s">
        <v>20</v>
      </c>
      <c r="C4581" t="s">
        <v>19</v>
      </c>
      <c r="D4581" t="s">
        <v>65</v>
      </c>
      <c r="E4581" t="s">
        <v>533</v>
      </c>
    </row>
    <row r="4582" spans="1:5" x14ac:dyDescent="0.25">
      <c r="A4582" t="s">
        <v>28916</v>
      </c>
      <c r="B4582" t="s">
        <v>20</v>
      </c>
      <c r="C4582" t="s">
        <v>19</v>
      </c>
      <c r="D4582" t="s">
        <v>65</v>
      </c>
      <c r="E4582" t="s">
        <v>533</v>
      </c>
    </row>
    <row r="4583" spans="1:5" x14ac:dyDescent="0.25">
      <c r="A4583" t="s">
        <v>28953</v>
      </c>
      <c r="B4583" t="s">
        <v>20</v>
      </c>
      <c r="C4583" t="s">
        <v>19</v>
      </c>
      <c r="D4583" t="s">
        <v>65</v>
      </c>
      <c r="E4583" t="s">
        <v>533</v>
      </c>
    </row>
    <row r="4584" spans="1:5" x14ac:dyDescent="0.25">
      <c r="A4584" t="s">
        <v>5048</v>
      </c>
      <c r="B4584" t="s">
        <v>20</v>
      </c>
      <c r="C4584" t="s">
        <v>19</v>
      </c>
      <c r="D4584" t="s">
        <v>33</v>
      </c>
      <c r="E4584" t="s">
        <v>530</v>
      </c>
    </row>
    <row r="4585" spans="1:5" x14ac:dyDescent="0.25">
      <c r="A4585" t="s">
        <v>6678</v>
      </c>
      <c r="B4585" t="s">
        <v>20</v>
      </c>
      <c r="C4585" t="s">
        <v>19</v>
      </c>
      <c r="D4585" t="s">
        <v>65</v>
      </c>
      <c r="E4585" t="s">
        <v>533</v>
      </c>
    </row>
    <row r="4586" spans="1:5" x14ac:dyDescent="0.25">
      <c r="A4586" t="s">
        <v>17338</v>
      </c>
      <c r="B4586" t="s">
        <v>20</v>
      </c>
      <c r="C4586" t="s">
        <v>19</v>
      </c>
      <c r="D4586" t="s">
        <v>65</v>
      </c>
      <c r="E4586" t="s">
        <v>533</v>
      </c>
    </row>
    <row r="4587" spans="1:5" x14ac:dyDescent="0.25">
      <c r="A4587" t="s">
        <v>5053</v>
      </c>
      <c r="B4587" t="s">
        <v>20</v>
      </c>
      <c r="C4587" t="s">
        <v>24</v>
      </c>
      <c r="D4587" t="s">
        <v>33</v>
      </c>
      <c r="E4587" t="s">
        <v>700</v>
      </c>
    </row>
    <row r="4588" spans="1:5" x14ac:dyDescent="0.25">
      <c r="A4588" t="s">
        <v>17423</v>
      </c>
      <c r="B4588" t="s">
        <v>20</v>
      </c>
      <c r="C4588" t="s">
        <v>19</v>
      </c>
      <c r="D4588" t="s">
        <v>65</v>
      </c>
      <c r="E4588" t="s">
        <v>533</v>
      </c>
    </row>
    <row r="4589" spans="1:5" x14ac:dyDescent="0.25">
      <c r="A4589" t="s">
        <v>28906</v>
      </c>
      <c r="B4589" t="s">
        <v>20</v>
      </c>
      <c r="C4589" t="s">
        <v>19</v>
      </c>
      <c r="D4589" t="s">
        <v>65</v>
      </c>
      <c r="E4589" t="s">
        <v>533</v>
      </c>
    </row>
    <row r="4590" spans="1:5" x14ac:dyDescent="0.25">
      <c r="A4590" t="s">
        <v>5054</v>
      </c>
      <c r="B4590" t="s">
        <v>20</v>
      </c>
      <c r="C4590" t="s">
        <v>21</v>
      </c>
      <c r="D4590" t="s">
        <v>33</v>
      </c>
      <c r="E4590" t="s">
        <v>582</v>
      </c>
    </row>
    <row r="4591" spans="1:5" x14ac:dyDescent="0.25">
      <c r="A4591" t="s">
        <v>28915</v>
      </c>
      <c r="B4591" t="s">
        <v>20</v>
      </c>
      <c r="C4591" t="s">
        <v>19</v>
      </c>
      <c r="D4591" t="s">
        <v>65</v>
      </c>
      <c r="E4591" t="s">
        <v>533</v>
      </c>
    </row>
    <row r="4592" spans="1:5" x14ac:dyDescent="0.25">
      <c r="A4592" t="s">
        <v>5058</v>
      </c>
      <c r="B4592" t="s">
        <v>20</v>
      </c>
      <c r="C4592" t="s">
        <v>19</v>
      </c>
      <c r="D4592" t="s">
        <v>33</v>
      </c>
      <c r="E4592" t="s">
        <v>538</v>
      </c>
    </row>
    <row r="4593" spans="1:5" x14ac:dyDescent="0.25">
      <c r="A4593" t="s">
        <v>5059</v>
      </c>
      <c r="B4593" t="s">
        <v>20</v>
      </c>
      <c r="C4593" t="s">
        <v>19</v>
      </c>
      <c r="D4593" t="s">
        <v>33</v>
      </c>
      <c r="E4593" t="s">
        <v>530</v>
      </c>
    </row>
    <row r="4594" spans="1:5" x14ac:dyDescent="0.25">
      <c r="A4594" t="s">
        <v>28952</v>
      </c>
      <c r="B4594" t="s">
        <v>20</v>
      </c>
      <c r="C4594" t="s">
        <v>19</v>
      </c>
      <c r="D4594" t="s">
        <v>65</v>
      </c>
      <c r="E4594" t="s">
        <v>533</v>
      </c>
    </row>
    <row r="4595" spans="1:5" x14ac:dyDescent="0.25">
      <c r="A4595" t="s">
        <v>2699</v>
      </c>
      <c r="B4595" t="s">
        <v>20</v>
      </c>
      <c r="C4595" t="s">
        <v>19</v>
      </c>
      <c r="D4595" t="s">
        <v>33</v>
      </c>
      <c r="E4595" t="s">
        <v>533</v>
      </c>
    </row>
    <row r="4596" spans="1:5" x14ac:dyDescent="0.25">
      <c r="A4596" t="s">
        <v>5061</v>
      </c>
      <c r="B4596" t="s">
        <v>20</v>
      </c>
      <c r="C4596" t="s">
        <v>19</v>
      </c>
      <c r="D4596" t="s">
        <v>33</v>
      </c>
      <c r="E4596" t="s">
        <v>538</v>
      </c>
    </row>
    <row r="4597" spans="1:5" x14ac:dyDescent="0.25">
      <c r="A4597" t="s">
        <v>5062</v>
      </c>
      <c r="B4597" t="s">
        <v>20</v>
      </c>
      <c r="C4597" t="s">
        <v>19</v>
      </c>
      <c r="D4597" t="s">
        <v>33</v>
      </c>
      <c r="E4597" t="s">
        <v>530</v>
      </c>
    </row>
    <row r="4598" spans="1:5" x14ac:dyDescent="0.25">
      <c r="A4598" t="s">
        <v>5063</v>
      </c>
      <c r="B4598" t="s">
        <v>16</v>
      </c>
      <c r="C4598" t="s">
        <v>17</v>
      </c>
      <c r="D4598" t="s">
        <v>33</v>
      </c>
      <c r="E4598" t="s">
        <v>653</v>
      </c>
    </row>
    <row r="4599" spans="1:5" x14ac:dyDescent="0.25">
      <c r="A4599" t="s">
        <v>17922</v>
      </c>
      <c r="B4599" t="s">
        <v>20</v>
      </c>
      <c r="C4599" t="s">
        <v>19</v>
      </c>
      <c r="D4599" t="s">
        <v>33</v>
      </c>
      <c r="E4599" t="s">
        <v>533</v>
      </c>
    </row>
    <row r="4600" spans="1:5" x14ac:dyDescent="0.25">
      <c r="A4600" t="s">
        <v>5067</v>
      </c>
      <c r="B4600" t="s">
        <v>20</v>
      </c>
      <c r="C4600" t="s">
        <v>19</v>
      </c>
      <c r="D4600" t="s">
        <v>33</v>
      </c>
      <c r="E4600" t="s">
        <v>538</v>
      </c>
    </row>
    <row r="4601" spans="1:5" x14ac:dyDescent="0.25">
      <c r="A4601" t="s">
        <v>5066</v>
      </c>
      <c r="B4601" t="s">
        <v>20</v>
      </c>
      <c r="C4601" t="s">
        <v>21</v>
      </c>
      <c r="D4601" t="s">
        <v>33</v>
      </c>
      <c r="E4601" t="s">
        <v>581</v>
      </c>
    </row>
    <row r="4602" spans="1:5" x14ac:dyDescent="0.25">
      <c r="A4602" t="s">
        <v>19984</v>
      </c>
      <c r="B4602" t="s">
        <v>20</v>
      </c>
      <c r="C4602" t="s">
        <v>19</v>
      </c>
      <c r="D4602" t="s">
        <v>33</v>
      </c>
      <c r="E4602" t="s">
        <v>533</v>
      </c>
    </row>
    <row r="4603" spans="1:5" x14ac:dyDescent="0.25">
      <c r="A4603" t="s">
        <v>5070</v>
      </c>
      <c r="B4603" t="s">
        <v>20</v>
      </c>
      <c r="C4603" t="s">
        <v>19</v>
      </c>
      <c r="D4603" t="s">
        <v>33</v>
      </c>
      <c r="E4603" t="s">
        <v>530</v>
      </c>
    </row>
    <row r="4604" spans="1:5" x14ac:dyDescent="0.25">
      <c r="A4604" t="s">
        <v>13942</v>
      </c>
      <c r="B4604" t="s">
        <v>20</v>
      </c>
      <c r="C4604" t="s">
        <v>19</v>
      </c>
      <c r="D4604" t="s">
        <v>33</v>
      </c>
      <c r="E4604" t="s">
        <v>533</v>
      </c>
    </row>
    <row r="4605" spans="1:5" x14ac:dyDescent="0.25">
      <c r="A4605" t="s">
        <v>5069</v>
      </c>
      <c r="B4605" t="s">
        <v>20</v>
      </c>
      <c r="C4605" t="s">
        <v>19</v>
      </c>
      <c r="D4605" t="s">
        <v>33</v>
      </c>
      <c r="E4605" t="s">
        <v>538</v>
      </c>
    </row>
    <row r="4606" spans="1:5" x14ac:dyDescent="0.25">
      <c r="A4606" t="s">
        <v>5072</v>
      </c>
      <c r="B4606" t="s">
        <v>20</v>
      </c>
      <c r="C4606" t="s">
        <v>21</v>
      </c>
      <c r="D4606" t="s">
        <v>33</v>
      </c>
      <c r="E4606" t="s">
        <v>581</v>
      </c>
    </row>
    <row r="4607" spans="1:5" x14ac:dyDescent="0.25">
      <c r="A4607" t="s">
        <v>25114</v>
      </c>
      <c r="B4607" t="s">
        <v>20</v>
      </c>
      <c r="C4607" t="s">
        <v>19</v>
      </c>
      <c r="D4607" t="s">
        <v>33</v>
      </c>
      <c r="E4607" t="s">
        <v>533</v>
      </c>
    </row>
    <row r="4608" spans="1:5" x14ac:dyDescent="0.25">
      <c r="A4608" t="s">
        <v>5074</v>
      </c>
      <c r="B4608" t="s">
        <v>20</v>
      </c>
      <c r="C4608" t="s">
        <v>21</v>
      </c>
      <c r="D4608" t="s">
        <v>33</v>
      </c>
      <c r="E4608" t="s">
        <v>581</v>
      </c>
    </row>
    <row r="4609" spans="1:5" x14ac:dyDescent="0.25">
      <c r="A4609" t="s">
        <v>27469</v>
      </c>
      <c r="B4609" t="s">
        <v>20</v>
      </c>
      <c r="C4609" t="s">
        <v>19</v>
      </c>
      <c r="D4609" t="s">
        <v>33</v>
      </c>
      <c r="E4609" t="s">
        <v>533</v>
      </c>
    </row>
    <row r="4610" spans="1:5" x14ac:dyDescent="0.25">
      <c r="A4610" t="s">
        <v>2622</v>
      </c>
      <c r="B4610" t="s">
        <v>20</v>
      </c>
      <c r="C4610" t="s">
        <v>19</v>
      </c>
      <c r="D4610" t="s">
        <v>33</v>
      </c>
      <c r="E4610" t="s">
        <v>533</v>
      </c>
    </row>
    <row r="4611" spans="1:5" x14ac:dyDescent="0.25">
      <c r="A4611" t="s">
        <v>5076</v>
      </c>
      <c r="B4611" t="s">
        <v>20</v>
      </c>
      <c r="C4611" t="s">
        <v>19</v>
      </c>
      <c r="D4611" t="s">
        <v>33</v>
      </c>
      <c r="E4611" t="s">
        <v>530</v>
      </c>
    </row>
    <row r="4612" spans="1:5" x14ac:dyDescent="0.25">
      <c r="A4612" t="s">
        <v>5077</v>
      </c>
      <c r="B4612" t="s">
        <v>20</v>
      </c>
      <c r="C4612" t="s">
        <v>19</v>
      </c>
      <c r="D4612" t="s">
        <v>33</v>
      </c>
      <c r="E4612" t="s">
        <v>538</v>
      </c>
    </row>
    <row r="4613" spans="1:5" x14ac:dyDescent="0.25">
      <c r="A4613" t="s">
        <v>23801</v>
      </c>
      <c r="B4613" t="s">
        <v>20</v>
      </c>
      <c r="C4613" t="s">
        <v>19</v>
      </c>
      <c r="D4613" t="s">
        <v>33</v>
      </c>
      <c r="E4613" t="s">
        <v>533</v>
      </c>
    </row>
    <row r="4614" spans="1:5" x14ac:dyDescent="0.25">
      <c r="A4614" t="s">
        <v>5078</v>
      </c>
      <c r="B4614" t="s">
        <v>20</v>
      </c>
      <c r="C4614" t="s">
        <v>19</v>
      </c>
      <c r="D4614" t="s">
        <v>33</v>
      </c>
      <c r="E4614" t="s">
        <v>530</v>
      </c>
    </row>
    <row r="4615" spans="1:5" x14ac:dyDescent="0.25">
      <c r="A4615" t="s">
        <v>5080</v>
      </c>
      <c r="B4615" t="s">
        <v>20</v>
      </c>
      <c r="C4615" t="s">
        <v>19</v>
      </c>
      <c r="D4615" t="s">
        <v>33</v>
      </c>
      <c r="E4615" t="s">
        <v>538</v>
      </c>
    </row>
    <row r="4616" spans="1:5" x14ac:dyDescent="0.25">
      <c r="A4616" t="s">
        <v>25232</v>
      </c>
      <c r="B4616" t="s">
        <v>20</v>
      </c>
      <c r="C4616" t="s">
        <v>19</v>
      </c>
      <c r="D4616" t="s">
        <v>33</v>
      </c>
      <c r="E4616" t="s">
        <v>533</v>
      </c>
    </row>
    <row r="4617" spans="1:5" x14ac:dyDescent="0.25">
      <c r="A4617" t="s">
        <v>43525</v>
      </c>
      <c r="B4617" t="s">
        <v>20</v>
      </c>
      <c r="C4617" t="s">
        <v>19</v>
      </c>
      <c r="D4617" t="s">
        <v>33</v>
      </c>
      <c r="E4617" t="s">
        <v>533</v>
      </c>
    </row>
    <row r="4618" spans="1:5" x14ac:dyDescent="0.25">
      <c r="A4618" t="s">
        <v>3525</v>
      </c>
      <c r="B4618" t="s">
        <v>20</v>
      </c>
      <c r="C4618" t="s">
        <v>19</v>
      </c>
      <c r="D4618" t="s">
        <v>33</v>
      </c>
      <c r="E4618" t="s">
        <v>533</v>
      </c>
    </row>
    <row r="4619" spans="1:5" x14ac:dyDescent="0.25">
      <c r="A4619" t="s">
        <v>5084</v>
      </c>
      <c r="B4619" t="s">
        <v>20</v>
      </c>
      <c r="C4619" t="s">
        <v>19</v>
      </c>
      <c r="D4619" t="s">
        <v>33</v>
      </c>
      <c r="E4619" t="s">
        <v>538</v>
      </c>
    </row>
    <row r="4620" spans="1:5" x14ac:dyDescent="0.25">
      <c r="A4620" t="s">
        <v>5085</v>
      </c>
      <c r="B4620" t="s">
        <v>20</v>
      </c>
      <c r="C4620" t="s">
        <v>19</v>
      </c>
      <c r="D4620" t="s">
        <v>33</v>
      </c>
      <c r="E4620" t="s">
        <v>530</v>
      </c>
    </row>
    <row r="4621" spans="1:5" x14ac:dyDescent="0.25">
      <c r="A4621" t="s">
        <v>13126</v>
      </c>
      <c r="B4621" t="s">
        <v>20</v>
      </c>
      <c r="C4621" t="s">
        <v>19</v>
      </c>
      <c r="D4621" t="s">
        <v>33</v>
      </c>
      <c r="E4621" t="s">
        <v>533</v>
      </c>
    </row>
    <row r="4622" spans="1:5" x14ac:dyDescent="0.25">
      <c r="A4622" t="s">
        <v>5087</v>
      </c>
      <c r="B4622" t="s">
        <v>20</v>
      </c>
      <c r="C4622" t="s">
        <v>21</v>
      </c>
      <c r="D4622" t="s">
        <v>33</v>
      </c>
      <c r="E4622" t="s">
        <v>581</v>
      </c>
    </row>
    <row r="4623" spans="1:5" x14ac:dyDescent="0.25">
      <c r="A4623" t="s">
        <v>13139</v>
      </c>
      <c r="B4623" t="s">
        <v>20</v>
      </c>
      <c r="C4623" t="s">
        <v>19</v>
      </c>
      <c r="D4623" t="s">
        <v>33</v>
      </c>
      <c r="E4623" t="s">
        <v>533</v>
      </c>
    </row>
    <row r="4624" spans="1:5" x14ac:dyDescent="0.25">
      <c r="A4624" t="s">
        <v>26231</v>
      </c>
      <c r="B4624" t="s">
        <v>20</v>
      </c>
      <c r="C4624" t="s">
        <v>19</v>
      </c>
      <c r="D4624" t="s">
        <v>69</v>
      </c>
      <c r="E4624" t="s">
        <v>533</v>
      </c>
    </row>
    <row r="4625" spans="1:5" x14ac:dyDescent="0.25">
      <c r="A4625" t="s">
        <v>5089</v>
      </c>
      <c r="B4625" t="s">
        <v>20</v>
      </c>
      <c r="C4625" t="s">
        <v>19</v>
      </c>
      <c r="D4625" t="s">
        <v>33</v>
      </c>
      <c r="E4625" t="s">
        <v>530</v>
      </c>
    </row>
    <row r="4626" spans="1:5" x14ac:dyDescent="0.25">
      <c r="A4626" t="s">
        <v>5091</v>
      </c>
      <c r="B4626" t="s">
        <v>20</v>
      </c>
      <c r="C4626" t="s">
        <v>21</v>
      </c>
      <c r="D4626" t="s">
        <v>33</v>
      </c>
      <c r="E4626" t="s">
        <v>582</v>
      </c>
    </row>
    <row r="4627" spans="1:5" x14ac:dyDescent="0.25">
      <c r="A4627" t="s">
        <v>26241</v>
      </c>
      <c r="B4627" t="s">
        <v>20</v>
      </c>
      <c r="C4627" t="s">
        <v>19</v>
      </c>
      <c r="D4627" t="s">
        <v>69</v>
      </c>
      <c r="E4627" t="s">
        <v>533</v>
      </c>
    </row>
    <row r="4628" spans="1:5" x14ac:dyDescent="0.25">
      <c r="A4628" t="s">
        <v>28632</v>
      </c>
      <c r="B4628" t="s">
        <v>20</v>
      </c>
      <c r="C4628" t="s">
        <v>19</v>
      </c>
      <c r="D4628" t="s">
        <v>69</v>
      </c>
      <c r="E4628" t="s">
        <v>533</v>
      </c>
    </row>
    <row r="4629" spans="1:5" x14ac:dyDescent="0.25">
      <c r="A4629" t="s">
        <v>13658</v>
      </c>
      <c r="B4629" t="s">
        <v>20</v>
      </c>
      <c r="C4629" t="s">
        <v>19</v>
      </c>
      <c r="D4629" t="s">
        <v>33</v>
      </c>
      <c r="E4629" t="s">
        <v>533</v>
      </c>
    </row>
    <row r="4630" spans="1:5" x14ac:dyDescent="0.25">
      <c r="A4630" t="s">
        <v>6448</v>
      </c>
      <c r="B4630" t="s">
        <v>20</v>
      </c>
      <c r="C4630" t="s">
        <v>19</v>
      </c>
      <c r="D4630" t="s">
        <v>33</v>
      </c>
      <c r="E4630" t="s">
        <v>533</v>
      </c>
    </row>
    <row r="4631" spans="1:5" x14ac:dyDescent="0.25">
      <c r="A4631" t="s">
        <v>16743</v>
      </c>
      <c r="B4631" t="s">
        <v>20</v>
      </c>
      <c r="C4631" t="s">
        <v>19</v>
      </c>
      <c r="D4631" t="s">
        <v>33</v>
      </c>
      <c r="E4631" t="s">
        <v>533</v>
      </c>
    </row>
    <row r="4632" spans="1:5" x14ac:dyDescent="0.25">
      <c r="A4632" t="s">
        <v>12995</v>
      </c>
      <c r="B4632" t="s">
        <v>20</v>
      </c>
      <c r="C4632" t="s">
        <v>19</v>
      </c>
      <c r="D4632" t="s">
        <v>33</v>
      </c>
      <c r="E4632" t="s">
        <v>533</v>
      </c>
    </row>
    <row r="4633" spans="1:5" x14ac:dyDescent="0.25">
      <c r="A4633" t="s">
        <v>5099</v>
      </c>
      <c r="B4633" t="s">
        <v>20</v>
      </c>
      <c r="C4633" t="s">
        <v>19</v>
      </c>
      <c r="D4633" t="s">
        <v>33</v>
      </c>
      <c r="E4633" t="s">
        <v>538</v>
      </c>
    </row>
    <row r="4634" spans="1:5" x14ac:dyDescent="0.25">
      <c r="A4634" t="s">
        <v>5098</v>
      </c>
      <c r="B4634" t="s">
        <v>20</v>
      </c>
      <c r="C4634" t="s">
        <v>19</v>
      </c>
      <c r="D4634" t="s">
        <v>33</v>
      </c>
      <c r="E4634" t="s">
        <v>563</v>
      </c>
    </row>
    <row r="4635" spans="1:5" x14ac:dyDescent="0.25">
      <c r="A4635" t="s">
        <v>15973</v>
      </c>
      <c r="B4635" t="s">
        <v>20</v>
      </c>
      <c r="C4635" t="s">
        <v>19</v>
      </c>
      <c r="D4635" t="s">
        <v>33</v>
      </c>
      <c r="E4635" t="s">
        <v>533</v>
      </c>
    </row>
    <row r="4636" spans="1:5" x14ac:dyDescent="0.25">
      <c r="A4636" t="s">
        <v>5102</v>
      </c>
      <c r="B4636" t="s">
        <v>20</v>
      </c>
      <c r="C4636" t="s">
        <v>19</v>
      </c>
      <c r="D4636" t="s">
        <v>33</v>
      </c>
      <c r="E4636" t="s">
        <v>563</v>
      </c>
    </row>
    <row r="4637" spans="1:5" x14ac:dyDescent="0.25">
      <c r="A4637" t="s">
        <v>21762</v>
      </c>
      <c r="B4637" t="s">
        <v>20</v>
      </c>
      <c r="C4637" t="s">
        <v>19</v>
      </c>
      <c r="D4637" t="s">
        <v>33</v>
      </c>
      <c r="E4637" t="s">
        <v>533</v>
      </c>
    </row>
    <row r="4638" spans="1:5" x14ac:dyDescent="0.25">
      <c r="A4638" t="s">
        <v>5103</v>
      </c>
      <c r="B4638" t="s">
        <v>20</v>
      </c>
      <c r="C4638" t="s">
        <v>19</v>
      </c>
      <c r="D4638" t="s">
        <v>33</v>
      </c>
      <c r="E4638" t="s">
        <v>538</v>
      </c>
    </row>
    <row r="4639" spans="1:5" x14ac:dyDescent="0.25">
      <c r="A4639" t="s">
        <v>26715</v>
      </c>
      <c r="B4639" t="s">
        <v>20</v>
      </c>
      <c r="C4639" t="s">
        <v>19</v>
      </c>
      <c r="D4639" t="s">
        <v>33</v>
      </c>
      <c r="E4639" t="s">
        <v>533</v>
      </c>
    </row>
    <row r="4640" spans="1:5" x14ac:dyDescent="0.25">
      <c r="A4640" t="s">
        <v>25389</v>
      </c>
      <c r="B4640" t="s">
        <v>20</v>
      </c>
      <c r="C4640" t="s">
        <v>19</v>
      </c>
      <c r="D4640" t="s">
        <v>33</v>
      </c>
      <c r="E4640" t="s">
        <v>533</v>
      </c>
    </row>
    <row r="4641" spans="1:5" x14ac:dyDescent="0.25">
      <c r="A4641" t="s">
        <v>5106</v>
      </c>
      <c r="B4641" t="s">
        <v>20</v>
      </c>
      <c r="C4641" t="s">
        <v>19</v>
      </c>
      <c r="D4641" t="s">
        <v>33</v>
      </c>
      <c r="E4641" t="s">
        <v>595</v>
      </c>
    </row>
    <row r="4642" spans="1:5" x14ac:dyDescent="0.25">
      <c r="A4642" t="s">
        <v>5107</v>
      </c>
      <c r="B4642" t="s">
        <v>20</v>
      </c>
      <c r="C4642" t="s">
        <v>19</v>
      </c>
      <c r="D4642" t="s">
        <v>33</v>
      </c>
      <c r="E4642" t="s">
        <v>597</v>
      </c>
    </row>
    <row r="4643" spans="1:5" x14ac:dyDescent="0.25">
      <c r="A4643" t="s">
        <v>20439</v>
      </c>
      <c r="B4643" t="s">
        <v>20</v>
      </c>
      <c r="C4643" t="s">
        <v>19</v>
      </c>
      <c r="D4643" t="s">
        <v>33</v>
      </c>
      <c r="E4643" t="s">
        <v>533</v>
      </c>
    </row>
    <row r="4644" spans="1:5" x14ac:dyDescent="0.25">
      <c r="A4644" t="s">
        <v>5109</v>
      </c>
      <c r="B4644" t="s">
        <v>20</v>
      </c>
      <c r="C4644" t="s">
        <v>19</v>
      </c>
      <c r="D4644" t="s">
        <v>33</v>
      </c>
      <c r="E4644" t="s">
        <v>530</v>
      </c>
    </row>
    <row r="4645" spans="1:5" x14ac:dyDescent="0.25">
      <c r="A4645" t="s">
        <v>5111</v>
      </c>
      <c r="B4645" t="s">
        <v>20</v>
      </c>
      <c r="C4645" t="s">
        <v>19</v>
      </c>
      <c r="D4645" t="s">
        <v>33</v>
      </c>
      <c r="E4645" t="s">
        <v>538</v>
      </c>
    </row>
    <row r="4646" spans="1:5" x14ac:dyDescent="0.25">
      <c r="A4646" t="s">
        <v>8289</v>
      </c>
      <c r="B4646" t="s">
        <v>20</v>
      </c>
      <c r="C4646" t="s">
        <v>19</v>
      </c>
      <c r="D4646" t="s">
        <v>33</v>
      </c>
      <c r="E4646" t="s">
        <v>533</v>
      </c>
    </row>
    <row r="4647" spans="1:5" x14ac:dyDescent="0.25">
      <c r="A4647" t="s">
        <v>5112</v>
      </c>
      <c r="B4647" t="s">
        <v>20</v>
      </c>
      <c r="C4647" t="s">
        <v>19</v>
      </c>
      <c r="D4647" t="s">
        <v>33</v>
      </c>
      <c r="E4647" t="s">
        <v>526</v>
      </c>
    </row>
    <row r="4648" spans="1:5" x14ac:dyDescent="0.25">
      <c r="A4648" t="s">
        <v>19860</v>
      </c>
      <c r="B4648" t="s">
        <v>20</v>
      </c>
      <c r="C4648" t="s">
        <v>19</v>
      </c>
      <c r="D4648" t="s">
        <v>33</v>
      </c>
      <c r="E4648" t="s">
        <v>533</v>
      </c>
    </row>
    <row r="4649" spans="1:5" x14ac:dyDescent="0.25">
      <c r="A4649" t="s">
        <v>27855</v>
      </c>
      <c r="B4649" t="s">
        <v>20</v>
      </c>
      <c r="C4649" t="s">
        <v>19</v>
      </c>
      <c r="D4649" t="s">
        <v>33</v>
      </c>
      <c r="E4649" t="s">
        <v>533</v>
      </c>
    </row>
    <row r="4650" spans="1:5" x14ac:dyDescent="0.25">
      <c r="A4650" t="s">
        <v>5115</v>
      </c>
      <c r="B4650" t="s">
        <v>20</v>
      </c>
      <c r="C4650" t="s">
        <v>19</v>
      </c>
      <c r="D4650" t="s">
        <v>33</v>
      </c>
      <c r="E4650" t="s">
        <v>530</v>
      </c>
    </row>
    <row r="4651" spans="1:5" x14ac:dyDescent="0.25">
      <c r="A4651" t="s">
        <v>26000</v>
      </c>
      <c r="B4651" t="s">
        <v>20</v>
      </c>
      <c r="C4651" t="s">
        <v>19</v>
      </c>
      <c r="D4651" t="s">
        <v>33</v>
      </c>
      <c r="E4651" t="s">
        <v>533</v>
      </c>
    </row>
    <row r="4652" spans="1:5" x14ac:dyDescent="0.25">
      <c r="A4652" t="s">
        <v>25068</v>
      </c>
      <c r="B4652" t="s">
        <v>20</v>
      </c>
      <c r="C4652" t="s">
        <v>19</v>
      </c>
      <c r="D4652" t="s">
        <v>33</v>
      </c>
      <c r="E4652" t="s">
        <v>533</v>
      </c>
    </row>
    <row r="4653" spans="1:5" x14ac:dyDescent="0.25">
      <c r="A4653" t="s">
        <v>12759</v>
      </c>
      <c r="B4653" t="s">
        <v>20</v>
      </c>
      <c r="C4653" t="s">
        <v>19</v>
      </c>
      <c r="D4653" t="s">
        <v>33</v>
      </c>
      <c r="E4653" t="s">
        <v>533</v>
      </c>
    </row>
    <row r="4654" spans="1:5" x14ac:dyDescent="0.25">
      <c r="A4654" t="s">
        <v>5118</v>
      </c>
      <c r="B4654" t="s">
        <v>20</v>
      </c>
      <c r="C4654" t="s">
        <v>21</v>
      </c>
      <c r="D4654" t="s">
        <v>33</v>
      </c>
      <c r="E4654" t="s">
        <v>581</v>
      </c>
    </row>
    <row r="4655" spans="1:5" x14ac:dyDescent="0.25">
      <c r="A4655" t="s">
        <v>28065</v>
      </c>
      <c r="B4655" t="s">
        <v>20</v>
      </c>
      <c r="C4655" t="s">
        <v>19</v>
      </c>
      <c r="D4655" t="s">
        <v>33</v>
      </c>
      <c r="E4655" t="s">
        <v>533</v>
      </c>
    </row>
    <row r="4656" spans="1:5" x14ac:dyDescent="0.25">
      <c r="A4656" t="s">
        <v>5120</v>
      </c>
      <c r="B4656" t="s">
        <v>20</v>
      </c>
      <c r="C4656" t="s">
        <v>21</v>
      </c>
      <c r="D4656" t="s">
        <v>33</v>
      </c>
      <c r="E4656" t="s">
        <v>581</v>
      </c>
    </row>
    <row r="4657" spans="1:5" x14ac:dyDescent="0.25">
      <c r="A4657" t="s">
        <v>25614</v>
      </c>
      <c r="B4657" t="s">
        <v>20</v>
      </c>
      <c r="C4657" t="s">
        <v>19</v>
      </c>
      <c r="D4657" t="s">
        <v>33</v>
      </c>
      <c r="E4657" t="s">
        <v>533</v>
      </c>
    </row>
    <row r="4658" spans="1:5" x14ac:dyDescent="0.25">
      <c r="A4658" t="s">
        <v>5123</v>
      </c>
      <c r="B4658" t="s">
        <v>20</v>
      </c>
      <c r="C4658" t="s">
        <v>19</v>
      </c>
      <c r="D4658" t="s">
        <v>33</v>
      </c>
      <c r="E4658" t="s">
        <v>538</v>
      </c>
    </row>
    <row r="4659" spans="1:5" x14ac:dyDescent="0.25">
      <c r="A4659" t="s">
        <v>20363</v>
      </c>
      <c r="B4659" t="s">
        <v>20</v>
      </c>
      <c r="C4659" t="s">
        <v>19</v>
      </c>
      <c r="D4659" t="s">
        <v>33</v>
      </c>
      <c r="E4659" t="s">
        <v>533</v>
      </c>
    </row>
    <row r="4660" spans="1:5" x14ac:dyDescent="0.25">
      <c r="A4660" t="s">
        <v>5125</v>
      </c>
      <c r="B4660" t="s">
        <v>20</v>
      </c>
      <c r="C4660" t="s">
        <v>19</v>
      </c>
      <c r="D4660" t="s">
        <v>33</v>
      </c>
      <c r="E4660" t="s">
        <v>538</v>
      </c>
    </row>
    <row r="4661" spans="1:5" x14ac:dyDescent="0.25">
      <c r="A4661" t="s">
        <v>5127</v>
      </c>
      <c r="B4661" t="s">
        <v>20</v>
      </c>
      <c r="C4661" t="s">
        <v>19</v>
      </c>
      <c r="D4661" t="s">
        <v>33</v>
      </c>
      <c r="E4661" t="s">
        <v>530</v>
      </c>
    </row>
    <row r="4662" spans="1:5" x14ac:dyDescent="0.25">
      <c r="A4662" t="s">
        <v>1682</v>
      </c>
      <c r="B4662" t="s">
        <v>16</v>
      </c>
      <c r="C4662" t="s">
        <v>15</v>
      </c>
      <c r="D4662" t="s">
        <v>33</v>
      </c>
      <c r="E4662" t="s">
        <v>628</v>
      </c>
    </row>
    <row r="4663" spans="1:5" x14ac:dyDescent="0.25">
      <c r="A4663" t="s">
        <v>16182</v>
      </c>
      <c r="B4663" t="s">
        <v>20</v>
      </c>
      <c r="C4663" t="s">
        <v>19</v>
      </c>
      <c r="D4663" t="s">
        <v>33</v>
      </c>
      <c r="E4663" t="s">
        <v>533</v>
      </c>
    </row>
    <row r="4664" spans="1:5" x14ac:dyDescent="0.25">
      <c r="A4664" t="s">
        <v>7982</v>
      </c>
      <c r="B4664" t="s">
        <v>20</v>
      </c>
      <c r="C4664" t="s">
        <v>19</v>
      </c>
      <c r="D4664" t="s">
        <v>33</v>
      </c>
      <c r="E4664" t="s">
        <v>533</v>
      </c>
    </row>
    <row r="4665" spans="1:5" x14ac:dyDescent="0.25">
      <c r="A4665" t="s">
        <v>24728</v>
      </c>
      <c r="B4665" t="s">
        <v>20</v>
      </c>
      <c r="C4665" t="s">
        <v>19</v>
      </c>
      <c r="D4665" t="s">
        <v>33</v>
      </c>
      <c r="E4665" t="s">
        <v>533</v>
      </c>
    </row>
    <row r="4666" spans="1:5" x14ac:dyDescent="0.25">
      <c r="A4666" t="s">
        <v>24228</v>
      </c>
      <c r="B4666" t="s">
        <v>20</v>
      </c>
      <c r="C4666" t="s">
        <v>19</v>
      </c>
      <c r="D4666" t="s">
        <v>33</v>
      </c>
      <c r="E4666" t="s">
        <v>533</v>
      </c>
    </row>
    <row r="4667" spans="1:5" x14ac:dyDescent="0.25">
      <c r="A4667" t="s">
        <v>22898</v>
      </c>
      <c r="B4667" t="s">
        <v>20</v>
      </c>
      <c r="C4667" t="s">
        <v>19</v>
      </c>
      <c r="D4667" t="s">
        <v>33</v>
      </c>
      <c r="E4667" t="s">
        <v>533</v>
      </c>
    </row>
    <row r="4668" spans="1:5" x14ac:dyDescent="0.25">
      <c r="A4668" t="s">
        <v>22361</v>
      </c>
      <c r="B4668" t="s">
        <v>20</v>
      </c>
      <c r="C4668" t="s">
        <v>19</v>
      </c>
      <c r="D4668" t="s">
        <v>33</v>
      </c>
      <c r="E4668" t="s">
        <v>533</v>
      </c>
    </row>
    <row r="4669" spans="1:5" x14ac:dyDescent="0.25">
      <c r="A4669" t="s">
        <v>23873</v>
      </c>
      <c r="B4669" t="s">
        <v>20</v>
      </c>
      <c r="C4669" t="s">
        <v>19</v>
      </c>
      <c r="D4669" t="s">
        <v>33</v>
      </c>
      <c r="E4669" t="s">
        <v>533</v>
      </c>
    </row>
    <row r="4670" spans="1:5" x14ac:dyDescent="0.25">
      <c r="A4670" t="s">
        <v>5135</v>
      </c>
      <c r="B4670" t="s">
        <v>16</v>
      </c>
      <c r="C4670" t="s">
        <v>17</v>
      </c>
      <c r="D4670" t="s">
        <v>33</v>
      </c>
      <c r="E4670" t="s">
        <v>653</v>
      </c>
    </row>
    <row r="4671" spans="1:5" x14ac:dyDescent="0.25">
      <c r="A4671" t="s">
        <v>5136</v>
      </c>
      <c r="B4671" t="s">
        <v>16</v>
      </c>
      <c r="C4671" t="s">
        <v>17</v>
      </c>
      <c r="D4671" t="s">
        <v>33</v>
      </c>
      <c r="E4671" t="s">
        <v>653</v>
      </c>
    </row>
    <row r="4672" spans="1:5" x14ac:dyDescent="0.25">
      <c r="A4672" t="s">
        <v>5138</v>
      </c>
      <c r="B4672" t="s">
        <v>16</v>
      </c>
      <c r="C4672" t="s">
        <v>17</v>
      </c>
      <c r="D4672" t="s">
        <v>33</v>
      </c>
      <c r="E4672" t="s">
        <v>653</v>
      </c>
    </row>
    <row r="4673" spans="1:5" x14ac:dyDescent="0.25">
      <c r="A4673" t="s">
        <v>5137</v>
      </c>
      <c r="B4673" t="s">
        <v>16</v>
      </c>
      <c r="C4673" t="s">
        <v>17</v>
      </c>
      <c r="D4673" t="s">
        <v>33</v>
      </c>
      <c r="E4673" t="s">
        <v>653</v>
      </c>
    </row>
    <row r="4674" spans="1:5" x14ac:dyDescent="0.25">
      <c r="A4674" t="s">
        <v>5139</v>
      </c>
      <c r="B4674" t="s">
        <v>16</v>
      </c>
      <c r="C4674" t="s">
        <v>17</v>
      </c>
      <c r="D4674" t="s">
        <v>33</v>
      </c>
      <c r="E4674" t="s">
        <v>653</v>
      </c>
    </row>
    <row r="4675" spans="1:5" x14ac:dyDescent="0.25">
      <c r="A4675" t="s">
        <v>5323</v>
      </c>
      <c r="B4675" t="s">
        <v>20</v>
      </c>
      <c r="C4675" t="s">
        <v>19</v>
      </c>
      <c r="D4675" t="s">
        <v>33</v>
      </c>
      <c r="E4675" t="s">
        <v>533</v>
      </c>
    </row>
    <row r="4676" spans="1:5" x14ac:dyDescent="0.25">
      <c r="A4676" t="s">
        <v>2544</v>
      </c>
      <c r="B4676" t="s">
        <v>20</v>
      </c>
      <c r="C4676" t="s">
        <v>19</v>
      </c>
      <c r="D4676" t="s">
        <v>33</v>
      </c>
      <c r="E4676" t="s">
        <v>533</v>
      </c>
    </row>
    <row r="4677" spans="1:5" x14ac:dyDescent="0.25">
      <c r="A4677" t="s">
        <v>23479</v>
      </c>
      <c r="B4677" t="s">
        <v>20</v>
      </c>
      <c r="C4677" t="s">
        <v>19</v>
      </c>
      <c r="D4677" t="s">
        <v>33</v>
      </c>
      <c r="E4677" t="s">
        <v>533</v>
      </c>
    </row>
    <row r="4678" spans="1:5" x14ac:dyDescent="0.25">
      <c r="A4678" t="s">
        <v>1668</v>
      </c>
      <c r="B4678" t="s">
        <v>20</v>
      </c>
      <c r="C4678" t="s">
        <v>19</v>
      </c>
      <c r="D4678" t="s">
        <v>33</v>
      </c>
      <c r="E4678" t="s">
        <v>533</v>
      </c>
    </row>
    <row r="4679" spans="1:5" x14ac:dyDescent="0.25">
      <c r="A4679" t="s">
        <v>10481</v>
      </c>
      <c r="B4679" t="s">
        <v>20</v>
      </c>
      <c r="C4679" t="s">
        <v>19</v>
      </c>
      <c r="D4679" t="s">
        <v>33</v>
      </c>
      <c r="E4679" t="s">
        <v>533</v>
      </c>
    </row>
    <row r="4680" spans="1:5" x14ac:dyDescent="0.25">
      <c r="A4680" t="s">
        <v>18519</v>
      </c>
      <c r="B4680" t="s">
        <v>20</v>
      </c>
      <c r="C4680" t="s">
        <v>19</v>
      </c>
      <c r="D4680" t="s">
        <v>33</v>
      </c>
      <c r="E4680" t="s">
        <v>533</v>
      </c>
    </row>
    <row r="4681" spans="1:5" x14ac:dyDescent="0.25">
      <c r="A4681" t="s">
        <v>5146</v>
      </c>
      <c r="B4681" t="s">
        <v>20</v>
      </c>
      <c r="C4681" t="s">
        <v>19</v>
      </c>
      <c r="D4681" t="s">
        <v>33</v>
      </c>
      <c r="E4681" t="s">
        <v>530</v>
      </c>
    </row>
    <row r="4682" spans="1:5" x14ac:dyDescent="0.25">
      <c r="A4682" t="s">
        <v>5147</v>
      </c>
      <c r="B4682" t="s">
        <v>20</v>
      </c>
      <c r="C4682" t="s">
        <v>19</v>
      </c>
      <c r="D4682" t="s">
        <v>33</v>
      </c>
      <c r="E4682" t="s">
        <v>530</v>
      </c>
    </row>
    <row r="4683" spans="1:5" x14ac:dyDescent="0.25">
      <c r="A4683" t="s">
        <v>19291</v>
      </c>
      <c r="B4683" t="s">
        <v>20</v>
      </c>
      <c r="C4683" t="s">
        <v>19</v>
      </c>
      <c r="D4683" t="s">
        <v>33</v>
      </c>
      <c r="E4683" t="s">
        <v>533</v>
      </c>
    </row>
    <row r="4684" spans="1:5" x14ac:dyDescent="0.25">
      <c r="A4684" t="s">
        <v>5149</v>
      </c>
      <c r="B4684" t="s">
        <v>16</v>
      </c>
      <c r="C4684" t="s">
        <v>17</v>
      </c>
      <c r="D4684" t="s">
        <v>33</v>
      </c>
      <c r="E4684" t="s">
        <v>653</v>
      </c>
    </row>
    <row r="4685" spans="1:5" x14ac:dyDescent="0.25">
      <c r="A4685" t="s">
        <v>5151</v>
      </c>
      <c r="B4685" t="s">
        <v>20</v>
      </c>
      <c r="C4685" t="s">
        <v>21</v>
      </c>
      <c r="D4685" t="s">
        <v>33</v>
      </c>
      <c r="E4685" t="s">
        <v>582</v>
      </c>
    </row>
    <row r="4686" spans="1:5" x14ac:dyDescent="0.25">
      <c r="A4686" t="s">
        <v>12826</v>
      </c>
      <c r="B4686" t="s">
        <v>20</v>
      </c>
      <c r="C4686" t="s">
        <v>19</v>
      </c>
      <c r="D4686" t="s">
        <v>33</v>
      </c>
      <c r="E4686" t="s">
        <v>533</v>
      </c>
    </row>
    <row r="4687" spans="1:5" x14ac:dyDescent="0.25">
      <c r="A4687" t="s">
        <v>15964</v>
      </c>
      <c r="B4687" t="s">
        <v>20</v>
      </c>
      <c r="C4687" t="s">
        <v>19</v>
      </c>
      <c r="D4687" t="s">
        <v>33</v>
      </c>
      <c r="E4687" t="s">
        <v>533</v>
      </c>
    </row>
    <row r="4688" spans="1:5" x14ac:dyDescent="0.25">
      <c r="A4688" t="s">
        <v>5153</v>
      </c>
      <c r="B4688" t="s">
        <v>20</v>
      </c>
      <c r="C4688" t="s">
        <v>19</v>
      </c>
      <c r="D4688" t="s">
        <v>33</v>
      </c>
      <c r="E4688" t="s">
        <v>530</v>
      </c>
    </row>
    <row r="4689" spans="1:5" x14ac:dyDescent="0.25">
      <c r="A4689" t="s">
        <v>5154</v>
      </c>
      <c r="B4689" t="s">
        <v>20</v>
      </c>
      <c r="C4689" t="s">
        <v>19</v>
      </c>
      <c r="D4689" t="s">
        <v>33</v>
      </c>
      <c r="E4689" t="s">
        <v>530</v>
      </c>
    </row>
    <row r="4690" spans="1:5" x14ac:dyDescent="0.25">
      <c r="A4690" t="s">
        <v>8403</v>
      </c>
      <c r="B4690" t="s">
        <v>20</v>
      </c>
      <c r="C4690" t="s">
        <v>19</v>
      </c>
      <c r="D4690" t="s">
        <v>33</v>
      </c>
      <c r="E4690" t="s">
        <v>533</v>
      </c>
    </row>
    <row r="4691" spans="1:5" x14ac:dyDescent="0.25">
      <c r="A4691" t="s">
        <v>5156</v>
      </c>
      <c r="B4691" t="s">
        <v>20</v>
      </c>
      <c r="C4691" t="s">
        <v>19</v>
      </c>
      <c r="D4691" t="s">
        <v>33</v>
      </c>
      <c r="E4691" t="s">
        <v>556</v>
      </c>
    </row>
    <row r="4692" spans="1:5" x14ac:dyDescent="0.25">
      <c r="A4692" t="s">
        <v>5157</v>
      </c>
      <c r="B4692" t="s">
        <v>20</v>
      </c>
      <c r="C4692" t="s">
        <v>19</v>
      </c>
      <c r="D4692" t="s">
        <v>33</v>
      </c>
      <c r="E4692" t="s">
        <v>704</v>
      </c>
    </row>
    <row r="4693" spans="1:5" x14ac:dyDescent="0.25">
      <c r="A4693" t="s">
        <v>28101</v>
      </c>
      <c r="B4693" t="s">
        <v>20</v>
      </c>
      <c r="C4693" t="s">
        <v>19</v>
      </c>
      <c r="D4693" t="s">
        <v>33</v>
      </c>
      <c r="E4693" t="s">
        <v>533</v>
      </c>
    </row>
    <row r="4694" spans="1:5" x14ac:dyDescent="0.25">
      <c r="A4694" t="s">
        <v>19019</v>
      </c>
      <c r="B4694" t="s">
        <v>20</v>
      </c>
      <c r="C4694" t="s">
        <v>19</v>
      </c>
      <c r="D4694" t="s">
        <v>33</v>
      </c>
      <c r="E4694" t="s">
        <v>533</v>
      </c>
    </row>
    <row r="4695" spans="1:5" x14ac:dyDescent="0.25">
      <c r="A4695" t="s">
        <v>5161</v>
      </c>
      <c r="B4695" t="s">
        <v>20</v>
      </c>
      <c r="C4695" t="s">
        <v>19</v>
      </c>
      <c r="D4695" t="s">
        <v>33</v>
      </c>
      <c r="E4695" t="s">
        <v>538</v>
      </c>
    </row>
    <row r="4696" spans="1:5" x14ac:dyDescent="0.25">
      <c r="A4696" t="s">
        <v>2695</v>
      </c>
      <c r="B4696" t="s">
        <v>20</v>
      </c>
      <c r="C4696" t="s">
        <v>19</v>
      </c>
      <c r="D4696" t="s">
        <v>33</v>
      </c>
      <c r="E4696" t="s">
        <v>533</v>
      </c>
    </row>
    <row r="4697" spans="1:5" x14ac:dyDescent="0.25">
      <c r="A4697" t="s">
        <v>5162</v>
      </c>
      <c r="B4697" t="s">
        <v>20</v>
      </c>
      <c r="C4697" t="s">
        <v>19</v>
      </c>
      <c r="D4697" t="s">
        <v>33</v>
      </c>
      <c r="E4697" t="s">
        <v>530</v>
      </c>
    </row>
    <row r="4698" spans="1:5" x14ac:dyDescent="0.25">
      <c r="A4698" t="s">
        <v>5164</v>
      </c>
      <c r="B4698" t="s">
        <v>20</v>
      </c>
      <c r="C4698" t="s">
        <v>21</v>
      </c>
      <c r="D4698" t="s">
        <v>33</v>
      </c>
      <c r="E4698" t="s">
        <v>582</v>
      </c>
    </row>
    <row r="4699" spans="1:5" x14ac:dyDescent="0.25">
      <c r="A4699" t="s">
        <v>29119</v>
      </c>
      <c r="B4699" t="s">
        <v>20</v>
      </c>
      <c r="C4699" t="s">
        <v>19</v>
      </c>
      <c r="D4699" t="s">
        <v>33</v>
      </c>
      <c r="E4699" t="s">
        <v>533</v>
      </c>
    </row>
    <row r="4700" spans="1:5" x14ac:dyDescent="0.25">
      <c r="A4700" t="s">
        <v>5165</v>
      </c>
      <c r="B4700" t="s">
        <v>20</v>
      </c>
      <c r="C4700" t="s">
        <v>19</v>
      </c>
      <c r="D4700" t="s">
        <v>33</v>
      </c>
      <c r="E4700" t="s">
        <v>530</v>
      </c>
    </row>
    <row r="4701" spans="1:5" x14ac:dyDescent="0.25">
      <c r="A4701" t="s">
        <v>14036</v>
      </c>
      <c r="B4701" t="s">
        <v>20</v>
      </c>
      <c r="C4701" t="s">
        <v>19</v>
      </c>
      <c r="D4701" t="s">
        <v>33</v>
      </c>
      <c r="E4701" t="s">
        <v>533</v>
      </c>
    </row>
    <row r="4702" spans="1:5" x14ac:dyDescent="0.25">
      <c r="A4702" t="s">
        <v>5167</v>
      </c>
      <c r="B4702" t="s">
        <v>20</v>
      </c>
      <c r="C4702" t="s">
        <v>21</v>
      </c>
      <c r="D4702" t="s">
        <v>33</v>
      </c>
      <c r="E4702" t="s">
        <v>777</v>
      </c>
    </row>
    <row r="4703" spans="1:5" x14ac:dyDescent="0.25">
      <c r="A4703" t="s">
        <v>5170</v>
      </c>
      <c r="B4703" t="s">
        <v>20</v>
      </c>
      <c r="C4703" t="s">
        <v>19</v>
      </c>
      <c r="D4703" t="s">
        <v>33</v>
      </c>
      <c r="E4703" t="s">
        <v>538</v>
      </c>
    </row>
    <row r="4704" spans="1:5" x14ac:dyDescent="0.25">
      <c r="A4704" t="s">
        <v>25399</v>
      </c>
      <c r="B4704" t="s">
        <v>20</v>
      </c>
      <c r="C4704" t="s">
        <v>19</v>
      </c>
      <c r="D4704" t="s">
        <v>33</v>
      </c>
      <c r="E4704" t="s">
        <v>533</v>
      </c>
    </row>
    <row r="4705" spans="1:5" x14ac:dyDescent="0.25">
      <c r="A4705" t="s">
        <v>5168</v>
      </c>
      <c r="B4705" t="s">
        <v>20</v>
      </c>
      <c r="C4705" t="s">
        <v>19</v>
      </c>
      <c r="D4705" t="s">
        <v>33</v>
      </c>
      <c r="E4705" t="s">
        <v>530</v>
      </c>
    </row>
    <row r="4706" spans="1:5" x14ac:dyDescent="0.25">
      <c r="A4706" t="s">
        <v>5171</v>
      </c>
      <c r="B4706" t="s">
        <v>20</v>
      </c>
      <c r="C4706" t="s">
        <v>19</v>
      </c>
      <c r="D4706" t="s">
        <v>33</v>
      </c>
      <c r="E4706" t="s">
        <v>530</v>
      </c>
    </row>
    <row r="4707" spans="1:5" x14ac:dyDescent="0.25">
      <c r="A4707" t="s">
        <v>5172</v>
      </c>
      <c r="B4707" t="s">
        <v>20</v>
      </c>
      <c r="C4707" t="s">
        <v>19</v>
      </c>
      <c r="D4707" t="s">
        <v>33</v>
      </c>
      <c r="E4707" t="s">
        <v>538</v>
      </c>
    </row>
    <row r="4708" spans="1:5" x14ac:dyDescent="0.25">
      <c r="A4708" t="s">
        <v>21184</v>
      </c>
      <c r="B4708" t="s">
        <v>20</v>
      </c>
      <c r="C4708" t="s">
        <v>19</v>
      </c>
      <c r="D4708" t="s">
        <v>33</v>
      </c>
      <c r="E4708" t="s">
        <v>533</v>
      </c>
    </row>
    <row r="4709" spans="1:5" x14ac:dyDescent="0.25">
      <c r="A4709" t="s">
        <v>5174</v>
      </c>
      <c r="B4709" t="s">
        <v>20</v>
      </c>
      <c r="C4709" t="s">
        <v>21</v>
      </c>
      <c r="D4709" t="s">
        <v>33</v>
      </c>
      <c r="E4709" t="s">
        <v>779</v>
      </c>
    </row>
    <row r="4710" spans="1:5" x14ac:dyDescent="0.25">
      <c r="A4710" t="s">
        <v>5180</v>
      </c>
      <c r="B4710" t="s">
        <v>20</v>
      </c>
      <c r="C4710" t="s">
        <v>19</v>
      </c>
      <c r="D4710" t="s">
        <v>33</v>
      </c>
      <c r="E4710" t="s">
        <v>538</v>
      </c>
    </row>
    <row r="4711" spans="1:5" x14ac:dyDescent="0.25">
      <c r="A4711" t="s">
        <v>21194</v>
      </c>
      <c r="B4711" t="s">
        <v>20</v>
      </c>
      <c r="C4711" t="s">
        <v>19</v>
      </c>
      <c r="D4711" t="s">
        <v>33</v>
      </c>
      <c r="E4711" t="s">
        <v>533</v>
      </c>
    </row>
    <row r="4712" spans="1:5" x14ac:dyDescent="0.25">
      <c r="A4712" t="s">
        <v>20818</v>
      </c>
      <c r="B4712" t="s">
        <v>20</v>
      </c>
      <c r="C4712" t="s">
        <v>23</v>
      </c>
      <c r="D4712" t="s">
        <v>33</v>
      </c>
      <c r="E4712" t="s">
        <v>648</v>
      </c>
    </row>
    <row r="4713" spans="1:5" x14ac:dyDescent="0.25">
      <c r="A4713" t="s">
        <v>28197</v>
      </c>
      <c r="B4713" t="s">
        <v>20</v>
      </c>
      <c r="C4713" t="s">
        <v>23</v>
      </c>
      <c r="D4713" t="s">
        <v>33</v>
      </c>
      <c r="E4713" t="s">
        <v>648</v>
      </c>
    </row>
    <row r="4714" spans="1:5" x14ac:dyDescent="0.25">
      <c r="A4714" t="s">
        <v>5181</v>
      </c>
      <c r="B4714" t="s">
        <v>20</v>
      </c>
      <c r="C4714" t="s">
        <v>19</v>
      </c>
      <c r="D4714" t="s">
        <v>33</v>
      </c>
      <c r="E4714" t="s">
        <v>538</v>
      </c>
    </row>
    <row r="4715" spans="1:5" x14ac:dyDescent="0.25">
      <c r="A4715" t="s">
        <v>5179</v>
      </c>
      <c r="B4715" t="s">
        <v>20</v>
      </c>
      <c r="C4715" t="s">
        <v>19</v>
      </c>
      <c r="D4715" t="s">
        <v>33</v>
      </c>
      <c r="E4715" t="s">
        <v>538</v>
      </c>
    </row>
    <row r="4716" spans="1:5" x14ac:dyDescent="0.25">
      <c r="A4716" t="s">
        <v>5178</v>
      </c>
      <c r="B4716" t="s">
        <v>20</v>
      </c>
      <c r="C4716" t="s">
        <v>19</v>
      </c>
      <c r="D4716" t="s">
        <v>33</v>
      </c>
      <c r="E4716" t="s">
        <v>538</v>
      </c>
    </row>
    <row r="4717" spans="1:5" x14ac:dyDescent="0.25">
      <c r="A4717" t="s">
        <v>43526</v>
      </c>
      <c r="B4717" t="s">
        <v>20</v>
      </c>
      <c r="C4717" t="s">
        <v>19</v>
      </c>
      <c r="D4717" t="s">
        <v>65</v>
      </c>
      <c r="E4717" t="s">
        <v>533</v>
      </c>
    </row>
    <row r="4718" spans="1:5" x14ac:dyDescent="0.25">
      <c r="A4718" t="s">
        <v>5186</v>
      </c>
      <c r="B4718" t="s">
        <v>20</v>
      </c>
      <c r="C4718" t="s">
        <v>19</v>
      </c>
      <c r="D4718" t="s">
        <v>33</v>
      </c>
      <c r="E4718" t="s">
        <v>538</v>
      </c>
    </row>
    <row r="4719" spans="1:5" x14ac:dyDescent="0.25">
      <c r="A4719" t="s">
        <v>14672</v>
      </c>
      <c r="B4719" t="s">
        <v>20</v>
      </c>
      <c r="C4719" t="s">
        <v>19</v>
      </c>
      <c r="D4719" t="s">
        <v>33</v>
      </c>
      <c r="E4719" t="s">
        <v>533</v>
      </c>
    </row>
    <row r="4720" spans="1:5" x14ac:dyDescent="0.25">
      <c r="A4720" t="s">
        <v>5185</v>
      </c>
      <c r="B4720" t="s">
        <v>20</v>
      </c>
      <c r="C4720" t="s">
        <v>19</v>
      </c>
      <c r="D4720" t="s">
        <v>33</v>
      </c>
      <c r="E4720" t="s">
        <v>538</v>
      </c>
    </row>
    <row r="4721" spans="1:5" x14ac:dyDescent="0.25">
      <c r="A4721" t="s">
        <v>5284</v>
      </c>
      <c r="B4721" t="s">
        <v>20</v>
      </c>
      <c r="C4721" t="s">
        <v>19</v>
      </c>
      <c r="D4721" t="s">
        <v>33</v>
      </c>
      <c r="E4721" t="s">
        <v>533</v>
      </c>
    </row>
    <row r="4722" spans="1:5" x14ac:dyDescent="0.25">
      <c r="A4722" t="s">
        <v>5188</v>
      </c>
      <c r="B4722" t="s">
        <v>20</v>
      </c>
      <c r="C4722" t="s">
        <v>19</v>
      </c>
      <c r="D4722" t="s">
        <v>33</v>
      </c>
      <c r="E4722" t="s">
        <v>538</v>
      </c>
    </row>
    <row r="4723" spans="1:5" x14ac:dyDescent="0.25">
      <c r="A4723" t="s">
        <v>5189</v>
      </c>
      <c r="B4723" t="s">
        <v>20</v>
      </c>
      <c r="C4723" t="s">
        <v>19</v>
      </c>
      <c r="D4723" t="s">
        <v>33</v>
      </c>
      <c r="E4723" t="s">
        <v>530</v>
      </c>
    </row>
    <row r="4724" spans="1:5" x14ac:dyDescent="0.25">
      <c r="A4724" t="s">
        <v>11956</v>
      </c>
      <c r="B4724" t="s">
        <v>20</v>
      </c>
      <c r="C4724" t="s">
        <v>19</v>
      </c>
      <c r="D4724" t="s">
        <v>33</v>
      </c>
      <c r="E4724" t="s">
        <v>533</v>
      </c>
    </row>
    <row r="4725" spans="1:5" x14ac:dyDescent="0.25">
      <c r="A4725" t="s">
        <v>20018</v>
      </c>
      <c r="B4725" t="s">
        <v>20</v>
      </c>
      <c r="C4725" t="s">
        <v>19</v>
      </c>
      <c r="D4725" t="s">
        <v>65</v>
      </c>
      <c r="E4725" t="s">
        <v>533</v>
      </c>
    </row>
    <row r="4726" spans="1:5" x14ac:dyDescent="0.25">
      <c r="A4726" t="s">
        <v>5192</v>
      </c>
      <c r="B4726" t="s">
        <v>20</v>
      </c>
      <c r="C4726" t="s">
        <v>19</v>
      </c>
      <c r="D4726" t="s">
        <v>33</v>
      </c>
      <c r="E4726" t="s">
        <v>562</v>
      </c>
    </row>
    <row r="4727" spans="1:5" x14ac:dyDescent="0.25">
      <c r="A4727" t="s">
        <v>16308</v>
      </c>
      <c r="B4727" t="s">
        <v>20</v>
      </c>
      <c r="C4727" t="s">
        <v>19</v>
      </c>
      <c r="D4727" t="s">
        <v>33</v>
      </c>
      <c r="E4727" t="s">
        <v>533</v>
      </c>
    </row>
    <row r="4728" spans="1:5" x14ac:dyDescent="0.25">
      <c r="A4728" t="s">
        <v>15890</v>
      </c>
      <c r="B4728" t="s">
        <v>20</v>
      </c>
      <c r="C4728" t="s">
        <v>19</v>
      </c>
      <c r="D4728" t="s">
        <v>33</v>
      </c>
      <c r="E4728" t="s">
        <v>533</v>
      </c>
    </row>
    <row r="4729" spans="1:5" x14ac:dyDescent="0.25">
      <c r="A4729" t="s">
        <v>5194</v>
      </c>
      <c r="B4729" t="s">
        <v>20</v>
      </c>
      <c r="C4729" t="s">
        <v>19</v>
      </c>
      <c r="D4729" t="s">
        <v>33</v>
      </c>
      <c r="E4729" t="s">
        <v>530</v>
      </c>
    </row>
    <row r="4730" spans="1:5" x14ac:dyDescent="0.25">
      <c r="A4730" t="s">
        <v>15884</v>
      </c>
      <c r="B4730" t="s">
        <v>20</v>
      </c>
      <c r="C4730" t="s">
        <v>19</v>
      </c>
      <c r="D4730" t="s">
        <v>33</v>
      </c>
      <c r="E4730" t="s">
        <v>533</v>
      </c>
    </row>
    <row r="4731" spans="1:5" x14ac:dyDescent="0.25">
      <c r="A4731" t="s">
        <v>5195</v>
      </c>
      <c r="B4731" t="s">
        <v>20</v>
      </c>
      <c r="C4731" t="s">
        <v>19</v>
      </c>
      <c r="D4731" t="s">
        <v>33</v>
      </c>
      <c r="E4731" t="s">
        <v>530</v>
      </c>
    </row>
    <row r="4732" spans="1:5" x14ac:dyDescent="0.25">
      <c r="A4732" t="s">
        <v>14580</v>
      </c>
      <c r="B4732" t="s">
        <v>20</v>
      </c>
      <c r="C4732" t="s">
        <v>19</v>
      </c>
      <c r="D4732" t="s">
        <v>33</v>
      </c>
      <c r="E4732" t="s">
        <v>533</v>
      </c>
    </row>
    <row r="4733" spans="1:5" x14ac:dyDescent="0.25">
      <c r="A4733" t="s">
        <v>5198</v>
      </c>
      <c r="B4733" t="s">
        <v>20</v>
      </c>
      <c r="C4733" t="s">
        <v>21</v>
      </c>
      <c r="D4733" t="s">
        <v>33</v>
      </c>
      <c r="E4733" t="s">
        <v>582</v>
      </c>
    </row>
    <row r="4734" spans="1:5" x14ac:dyDescent="0.25">
      <c r="A4734" t="s">
        <v>5200</v>
      </c>
      <c r="B4734" t="s">
        <v>20</v>
      </c>
      <c r="C4734" t="s">
        <v>19</v>
      </c>
      <c r="D4734" t="s">
        <v>33</v>
      </c>
      <c r="E4734" t="s">
        <v>562</v>
      </c>
    </row>
    <row r="4735" spans="1:5" x14ac:dyDescent="0.25">
      <c r="A4735" t="s">
        <v>14717</v>
      </c>
      <c r="B4735" t="s">
        <v>20</v>
      </c>
      <c r="C4735" t="s">
        <v>19</v>
      </c>
      <c r="D4735" t="s">
        <v>33</v>
      </c>
      <c r="E4735" t="s">
        <v>533</v>
      </c>
    </row>
    <row r="4736" spans="1:5" x14ac:dyDescent="0.25">
      <c r="A4736" t="s">
        <v>5201</v>
      </c>
      <c r="B4736" t="s">
        <v>20</v>
      </c>
      <c r="C4736" t="s">
        <v>19</v>
      </c>
      <c r="D4736" t="s">
        <v>33</v>
      </c>
      <c r="E4736" t="s">
        <v>530</v>
      </c>
    </row>
    <row r="4737" spans="1:5" x14ac:dyDescent="0.25">
      <c r="A4737" t="s">
        <v>17604</v>
      </c>
      <c r="B4737" t="s">
        <v>20</v>
      </c>
      <c r="C4737" t="s">
        <v>19</v>
      </c>
      <c r="D4737" t="s">
        <v>33</v>
      </c>
      <c r="E4737" t="s">
        <v>533</v>
      </c>
    </row>
    <row r="4738" spans="1:5" x14ac:dyDescent="0.25">
      <c r="A4738" t="s">
        <v>5203</v>
      </c>
      <c r="B4738" t="s">
        <v>20</v>
      </c>
      <c r="C4738" t="s">
        <v>24</v>
      </c>
      <c r="D4738" t="s">
        <v>33</v>
      </c>
      <c r="E4738" t="s">
        <v>549</v>
      </c>
    </row>
    <row r="4739" spans="1:5" x14ac:dyDescent="0.25">
      <c r="A4739" t="s">
        <v>17609</v>
      </c>
      <c r="B4739" t="s">
        <v>20</v>
      </c>
      <c r="C4739" t="s">
        <v>19</v>
      </c>
      <c r="D4739" t="s">
        <v>33</v>
      </c>
      <c r="E4739" t="s">
        <v>533</v>
      </c>
    </row>
    <row r="4740" spans="1:5" x14ac:dyDescent="0.25">
      <c r="A4740" t="s">
        <v>15514</v>
      </c>
      <c r="B4740" t="s">
        <v>20</v>
      </c>
      <c r="C4740" t="s">
        <v>19</v>
      </c>
      <c r="D4740" t="s">
        <v>65</v>
      </c>
      <c r="E4740" t="s">
        <v>533</v>
      </c>
    </row>
    <row r="4741" spans="1:5" x14ac:dyDescent="0.25">
      <c r="A4741" t="s">
        <v>5207</v>
      </c>
      <c r="B4741" t="s">
        <v>20</v>
      </c>
      <c r="C4741" t="s">
        <v>19</v>
      </c>
      <c r="D4741" t="s">
        <v>33</v>
      </c>
      <c r="E4741" t="s">
        <v>530</v>
      </c>
    </row>
    <row r="4742" spans="1:5" x14ac:dyDescent="0.25">
      <c r="A4742" t="s">
        <v>14590</v>
      </c>
      <c r="B4742" t="s">
        <v>20</v>
      </c>
      <c r="C4742" t="s">
        <v>19</v>
      </c>
      <c r="D4742" t="s">
        <v>33</v>
      </c>
      <c r="E4742" t="s">
        <v>533</v>
      </c>
    </row>
    <row r="4743" spans="1:5" x14ac:dyDescent="0.25">
      <c r="A4743" t="s">
        <v>5209</v>
      </c>
      <c r="B4743" t="s">
        <v>20</v>
      </c>
      <c r="C4743" t="s">
        <v>21</v>
      </c>
      <c r="D4743" t="s">
        <v>33</v>
      </c>
      <c r="E4743" t="s">
        <v>582</v>
      </c>
    </row>
    <row r="4744" spans="1:5" x14ac:dyDescent="0.25">
      <c r="A4744" t="s">
        <v>5244</v>
      </c>
      <c r="B4744" t="s">
        <v>20</v>
      </c>
      <c r="C4744" t="s">
        <v>19</v>
      </c>
      <c r="D4744" t="s">
        <v>33</v>
      </c>
      <c r="E4744" t="s">
        <v>533</v>
      </c>
    </row>
    <row r="4745" spans="1:5" x14ac:dyDescent="0.25">
      <c r="A4745" t="s">
        <v>43527</v>
      </c>
      <c r="B4745" t="s">
        <v>20</v>
      </c>
      <c r="C4745" t="s">
        <v>19</v>
      </c>
      <c r="D4745" t="s">
        <v>33</v>
      </c>
      <c r="E4745" t="s">
        <v>533</v>
      </c>
    </row>
    <row r="4746" spans="1:5" x14ac:dyDescent="0.25">
      <c r="A4746" t="s">
        <v>23716</v>
      </c>
      <c r="B4746" t="s">
        <v>20</v>
      </c>
      <c r="C4746" t="s">
        <v>22</v>
      </c>
      <c r="D4746" t="s">
        <v>33</v>
      </c>
      <c r="E4746" t="s">
        <v>629</v>
      </c>
    </row>
    <row r="4747" spans="1:5" x14ac:dyDescent="0.25">
      <c r="A4747" t="s">
        <v>18759</v>
      </c>
      <c r="B4747" t="s">
        <v>20</v>
      </c>
      <c r="C4747" t="s">
        <v>19</v>
      </c>
      <c r="D4747" t="s">
        <v>33</v>
      </c>
      <c r="E4747" t="s">
        <v>533</v>
      </c>
    </row>
    <row r="4748" spans="1:5" x14ac:dyDescent="0.25">
      <c r="A4748" t="s">
        <v>5215</v>
      </c>
      <c r="B4748" t="s">
        <v>20</v>
      </c>
      <c r="C4748" t="s">
        <v>19</v>
      </c>
      <c r="D4748" t="s">
        <v>33</v>
      </c>
      <c r="E4748" t="s">
        <v>523</v>
      </c>
    </row>
    <row r="4749" spans="1:5" x14ac:dyDescent="0.25">
      <c r="A4749" t="s">
        <v>5214</v>
      </c>
      <c r="B4749" t="s">
        <v>20</v>
      </c>
      <c r="C4749" t="s">
        <v>19</v>
      </c>
      <c r="D4749" t="s">
        <v>33</v>
      </c>
      <c r="E4749" t="s">
        <v>523</v>
      </c>
    </row>
    <row r="4750" spans="1:5" x14ac:dyDescent="0.25">
      <c r="A4750" t="s">
        <v>5213</v>
      </c>
      <c r="B4750" t="s">
        <v>20</v>
      </c>
      <c r="C4750" t="s">
        <v>19</v>
      </c>
      <c r="D4750" t="s">
        <v>33</v>
      </c>
      <c r="E4750" t="s">
        <v>523</v>
      </c>
    </row>
    <row r="4751" spans="1:5" x14ac:dyDescent="0.25">
      <c r="A4751" t="s">
        <v>5217</v>
      </c>
      <c r="B4751" t="s">
        <v>20</v>
      </c>
      <c r="C4751" t="s">
        <v>19</v>
      </c>
      <c r="D4751" t="s">
        <v>33</v>
      </c>
      <c r="E4751" t="s">
        <v>562</v>
      </c>
    </row>
    <row r="4752" spans="1:5" x14ac:dyDescent="0.25">
      <c r="A4752" t="s">
        <v>18760</v>
      </c>
      <c r="B4752" t="s">
        <v>20</v>
      </c>
      <c r="C4752" t="s">
        <v>19</v>
      </c>
      <c r="D4752" t="s">
        <v>33</v>
      </c>
      <c r="E4752" t="s">
        <v>533</v>
      </c>
    </row>
    <row r="4753" spans="1:5" x14ac:dyDescent="0.25">
      <c r="A4753" t="s">
        <v>26706</v>
      </c>
      <c r="B4753" t="s">
        <v>20</v>
      </c>
      <c r="C4753" t="s">
        <v>19</v>
      </c>
      <c r="D4753" t="s">
        <v>33</v>
      </c>
      <c r="E4753" t="s">
        <v>533</v>
      </c>
    </row>
    <row r="4754" spans="1:5" x14ac:dyDescent="0.25">
      <c r="A4754" t="s">
        <v>5219</v>
      </c>
      <c r="B4754" t="s">
        <v>20</v>
      </c>
      <c r="C4754" t="s">
        <v>21</v>
      </c>
      <c r="D4754" t="s">
        <v>33</v>
      </c>
      <c r="E4754" t="s">
        <v>581</v>
      </c>
    </row>
    <row r="4755" spans="1:5" x14ac:dyDescent="0.25">
      <c r="A4755" t="s">
        <v>29004</v>
      </c>
      <c r="B4755" t="s">
        <v>20</v>
      </c>
      <c r="C4755" t="s">
        <v>19</v>
      </c>
      <c r="D4755" t="s">
        <v>33</v>
      </c>
      <c r="E4755" t="s">
        <v>533</v>
      </c>
    </row>
    <row r="4756" spans="1:5" x14ac:dyDescent="0.25">
      <c r="A4756" t="s">
        <v>5221</v>
      </c>
      <c r="B4756" t="s">
        <v>20</v>
      </c>
      <c r="C4756" t="s">
        <v>21</v>
      </c>
      <c r="D4756" t="s">
        <v>33</v>
      </c>
      <c r="E4756" t="s">
        <v>581</v>
      </c>
    </row>
    <row r="4757" spans="1:5" x14ac:dyDescent="0.25">
      <c r="A4757" t="s">
        <v>29040</v>
      </c>
      <c r="B4757" t="s">
        <v>20</v>
      </c>
      <c r="C4757" t="s">
        <v>19</v>
      </c>
      <c r="D4757" t="s">
        <v>33</v>
      </c>
      <c r="E4757" t="s">
        <v>533</v>
      </c>
    </row>
    <row r="4758" spans="1:5" x14ac:dyDescent="0.25">
      <c r="A4758" t="s">
        <v>5223</v>
      </c>
      <c r="B4758" t="s">
        <v>20</v>
      </c>
      <c r="C4758" t="s">
        <v>21</v>
      </c>
      <c r="D4758" t="s">
        <v>33</v>
      </c>
      <c r="E4758" t="s">
        <v>582</v>
      </c>
    </row>
    <row r="4759" spans="1:5" x14ac:dyDescent="0.25">
      <c r="A4759" t="s">
        <v>5225</v>
      </c>
      <c r="B4759" t="s">
        <v>20</v>
      </c>
      <c r="C4759" t="s">
        <v>23</v>
      </c>
      <c r="D4759" t="s">
        <v>33</v>
      </c>
      <c r="E4759" t="s">
        <v>739</v>
      </c>
    </row>
    <row r="4760" spans="1:5" x14ac:dyDescent="0.25">
      <c r="A4760" t="s">
        <v>27149</v>
      </c>
      <c r="B4760" t="s">
        <v>20</v>
      </c>
      <c r="C4760" t="s">
        <v>19</v>
      </c>
      <c r="D4760" t="s">
        <v>33</v>
      </c>
      <c r="E4760" t="s">
        <v>533</v>
      </c>
    </row>
    <row r="4761" spans="1:5" x14ac:dyDescent="0.25">
      <c r="A4761" t="s">
        <v>24275</v>
      </c>
      <c r="B4761" t="s">
        <v>20</v>
      </c>
      <c r="C4761" t="s">
        <v>21</v>
      </c>
      <c r="D4761" t="s">
        <v>33</v>
      </c>
      <c r="E4761" t="s">
        <v>537</v>
      </c>
    </row>
    <row r="4762" spans="1:5" x14ac:dyDescent="0.25">
      <c r="A4762" t="s">
        <v>22042</v>
      </c>
      <c r="B4762" t="s">
        <v>20</v>
      </c>
      <c r="C4762" t="s">
        <v>19</v>
      </c>
      <c r="D4762" t="s">
        <v>33</v>
      </c>
      <c r="E4762" t="s">
        <v>533</v>
      </c>
    </row>
    <row r="4763" spans="1:5" x14ac:dyDescent="0.25">
      <c r="A4763" t="s">
        <v>5228</v>
      </c>
      <c r="B4763" t="s">
        <v>20</v>
      </c>
      <c r="C4763" t="s">
        <v>22</v>
      </c>
      <c r="D4763" t="s">
        <v>33</v>
      </c>
      <c r="E4763" t="s">
        <v>693</v>
      </c>
    </row>
    <row r="4764" spans="1:5" x14ac:dyDescent="0.25">
      <c r="A4764" t="s">
        <v>5229</v>
      </c>
      <c r="B4764" t="s">
        <v>20</v>
      </c>
      <c r="C4764" t="s">
        <v>19</v>
      </c>
      <c r="D4764" t="s">
        <v>33</v>
      </c>
      <c r="E4764" t="s">
        <v>538</v>
      </c>
    </row>
    <row r="4765" spans="1:5" x14ac:dyDescent="0.25">
      <c r="A4765" t="s">
        <v>5230</v>
      </c>
      <c r="B4765" t="s">
        <v>20</v>
      </c>
      <c r="C4765" t="s">
        <v>19</v>
      </c>
      <c r="D4765" t="s">
        <v>33</v>
      </c>
      <c r="E4765" t="s">
        <v>530</v>
      </c>
    </row>
    <row r="4766" spans="1:5" x14ac:dyDescent="0.25">
      <c r="A4766" t="s">
        <v>21720</v>
      </c>
      <c r="B4766" t="s">
        <v>20</v>
      </c>
      <c r="C4766" t="s">
        <v>21</v>
      </c>
      <c r="D4766" t="s">
        <v>33</v>
      </c>
      <c r="E4766" t="s">
        <v>537</v>
      </c>
    </row>
    <row r="4767" spans="1:5" x14ac:dyDescent="0.25">
      <c r="A4767" t="s">
        <v>4849</v>
      </c>
      <c r="B4767" t="s">
        <v>20</v>
      </c>
      <c r="C4767" t="s">
        <v>19</v>
      </c>
      <c r="D4767" t="s">
        <v>33</v>
      </c>
      <c r="E4767" t="s">
        <v>533</v>
      </c>
    </row>
    <row r="4768" spans="1:5" x14ac:dyDescent="0.25">
      <c r="A4768" t="s">
        <v>5234</v>
      </c>
      <c r="B4768" t="s">
        <v>20</v>
      </c>
      <c r="C4768" t="s">
        <v>19</v>
      </c>
      <c r="D4768" t="s">
        <v>33</v>
      </c>
      <c r="E4768" t="s">
        <v>538</v>
      </c>
    </row>
    <row r="4769" spans="1:5" x14ac:dyDescent="0.25">
      <c r="A4769" t="s">
        <v>22161</v>
      </c>
      <c r="B4769" t="s">
        <v>20</v>
      </c>
      <c r="C4769" t="s">
        <v>19</v>
      </c>
      <c r="D4769" t="s">
        <v>33</v>
      </c>
      <c r="E4769" t="s">
        <v>533</v>
      </c>
    </row>
    <row r="4770" spans="1:5" x14ac:dyDescent="0.25">
      <c r="A4770" t="s">
        <v>3726</v>
      </c>
      <c r="B4770" t="s">
        <v>20</v>
      </c>
      <c r="C4770" t="s">
        <v>24</v>
      </c>
      <c r="D4770" t="s">
        <v>33</v>
      </c>
      <c r="E4770" t="s">
        <v>698</v>
      </c>
    </row>
    <row r="4771" spans="1:5" x14ac:dyDescent="0.25">
      <c r="A4771" t="s">
        <v>22957</v>
      </c>
      <c r="B4771" t="s">
        <v>20</v>
      </c>
      <c r="C4771" t="s">
        <v>24</v>
      </c>
      <c r="D4771" t="s">
        <v>33</v>
      </c>
      <c r="E4771" t="s">
        <v>698</v>
      </c>
    </row>
    <row r="4772" spans="1:5" x14ac:dyDescent="0.25">
      <c r="A4772" t="s">
        <v>24705</v>
      </c>
      <c r="B4772" t="s">
        <v>20</v>
      </c>
      <c r="C4772" t="s">
        <v>19</v>
      </c>
      <c r="D4772" t="s">
        <v>33</v>
      </c>
      <c r="E4772" t="s">
        <v>533</v>
      </c>
    </row>
    <row r="4773" spans="1:5" x14ac:dyDescent="0.25">
      <c r="A4773" t="s">
        <v>15702</v>
      </c>
      <c r="B4773" t="s">
        <v>20</v>
      </c>
      <c r="C4773" t="s">
        <v>19</v>
      </c>
      <c r="D4773" t="s">
        <v>33</v>
      </c>
      <c r="E4773" t="s">
        <v>533</v>
      </c>
    </row>
    <row r="4774" spans="1:5" x14ac:dyDescent="0.25">
      <c r="A4774" t="s">
        <v>25990</v>
      </c>
      <c r="B4774" t="s">
        <v>20</v>
      </c>
      <c r="C4774" t="s">
        <v>19</v>
      </c>
      <c r="D4774" t="s">
        <v>33</v>
      </c>
      <c r="E4774" t="s">
        <v>533</v>
      </c>
    </row>
    <row r="4775" spans="1:5" x14ac:dyDescent="0.25">
      <c r="A4775" t="s">
        <v>15057</v>
      </c>
      <c r="B4775" t="s">
        <v>20</v>
      </c>
      <c r="C4775" t="s">
        <v>19</v>
      </c>
      <c r="D4775" t="s">
        <v>33</v>
      </c>
      <c r="E4775" t="s">
        <v>533</v>
      </c>
    </row>
    <row r="4776" spans="1:5" x14ac:dyDescent="0.25">
      <c r="A4776" t="s">
        <v>18545</v>
      </c>
      <c r="B4776" t="s">
        <v>20</v>
      </c>
      <c r="C4776" t="s">
        <v>19</v>
      </c>
      <c r="D4776" t="s">
        <v>33</v>
      </c>
      <c r="E4776" t="s">
        <v>533</v>
      </c>
    </row>
    <row r="4777" spans="1:5" x14ac:dyDescent="0.25">
      <c r="A4777" t="s">
        <v>5242</v>
      </c>
      <c r="B4777" t="s">
        <v>20</v>
      </c>
      <c r="C4777" t="s">
        <v>21</v>
      </c>
      <c r="D4777" t="s">
        <v>33</v>
      </c>
      <c r="E4777" t="s">
        <v>581</v>
      </c>
    </row>
    <row r="4778" spans="1:5" x14ac:dyDescent="0.25">
      <c r="A4778" t="s">
        <v>25662</v>
      </c>
      <c r="B4778" t="s">
        <v>20</v>
      </c>
      <c r="C4778" t="s">
        <v>19</v>
      </c>
      <c r="D4778" t="s">
        <v>33</v>
      </c>
      <c r="E4778" t="s">
        <v>533</v>
      </c>
    </row>
    <row r="4779" spans="1:5" x14ac:dyDescent="0.25">
      <c r="A4779" t="s">
        <v>21234</v>
      </c>
      <c r="B4779" t="s">
        <v>20</v>
      </c>
      <c r="C4779" t="s">
        <v>22</v>
      </c>
      <c r="D4779" t="s">
        <v>33</v>
      </c>
      <c r="E4779" t="s">
        <v>629</v>
      </c>
    </row>
    <row r="4780" spans="1:5" x14ac:dyDescent="0.25">
      <c r="A4780" t="s">
        <v>16224</v>
      </c>
      <c r="B4780" t="s">
        <v>20</v>
      </c>
      <c r="C4780" t="s">
        <v>19</v>
      </c>
      <c r="D4780" t="s">
        <v>33</v>
      </c>
      <c r="E4780" t="s">
        <v>533</v>
      </c>
    </row>
    <row r="4781" spans="1:5" x14ac:dyDescent="0.25">
      <c r="A4781" t="s">
        <v>5247</v>
      </c>
      <c r="B4781" t="s">
        <v>20</v>
      </c>
      <c r="C4781" t="s">
        <v>19</v>
      </c>
      <c r="D4781" t="s">
        <v>33</v>
      </c>
      <c r="E4781" t="s">
        <v>562</v>
      </c>
    </row>
    <row r="4782" spans="1:5" x14ac:dyDescent="0.25">
      <c r="A4782" t="s">
        <v>5248</v>
      </c>
      <c r="B4782" t="s">
        <v>20</v>
      </c>
      <c r="C4782" t="s">
        <v>19</v>
      </c>
      <c r="D4782" t="s">
        <v>33</v>
      </c>
      <c r="E4782" t="s">
        <v>538</v>
      </c>
    </row>
    <row r="4783" spans="1:5" x14ac:dyDescent="0.25">
      <c r="A4783" t="s">
        <v>11361</v>
      </c>
      <c r="B4783" t="s">
        <v>20</v>
      </c>
      <c r="C4783" t="s">
        <v>19</v>
      </c>
      <c r="D4783" t="s">
        <v>33</v>
      </c>
      <c r="E4783" t="s">
        <v>533</v>
      </c>
    </row>
    <row r="4784" spans="1:5" x14ac:dyDescent="0.25">
      <c r="A4784" t="s">
        <v>5249</v>
      </c>
      <c r="B4784" t="s">
        <v>20</v>
      </c>
      <c r="C4784" t="s">
        <v>19</v>
      </c>
      <c r="D4784" t="s">
        <v>33</v>
      </c>
      <c r="E4784" t="s">
        <v>538</v>
      </c>
    </row>
    <row r="4785" spans="1:5" x14ac:dyDescent="0.25">
      <c r="A4785" t="s">
        <v>5250</v>
      </c>
      <c r="B4785" t="s">
        <v>20</v>
      </c>
      <c r="C4785" t="s">
        <v>19</v>
      </c>
      <c r="D4785" t="s">
        <v>33</v>
      </c>
      <c r="E4785" t="s">
        <v>530</v>
      </c>
    </row>
    <row r="4786" spans="1:5" x14ac:dyDescent="0.25">
      <c r="A4786" t="s">
        <v>11381</v>
      </c>
      <c r="B4786" t="s">
        <v>20</v>
      </c>
      <c r="C4786" t="s">
        <v>21</v>
      </c>
      <c r="D4786" t="s">
        <v>33</v>
      </c>
      <c r="E4786" t="s">
        <v>537</v>
      </c>
    </row>
    <row r="4787" spans="1:5" x14ac:dyDescent="0.25">
      <c r="A4787" t="s">
        <v>5252</v>
      </c>
      <c r="B4787" t="s">
        <v>20</v>
      </c>
      <c r="C4787" t="s">
        <v>19</v>
      </c>
      <c r="D4787" t="s">
        <v>33</v>
      </c>
      <c r="E4787" t="s">
        <v>530</v>
      </c>
    </row>
    <row r="4788" spans="1:5" x14ac:dyDescent="0.25">
      <c r="A4788" t="s">
        <v>24292</v>
      </c>
      <c r="B4788" t="s">
        <v>20</v>
      </c>
      <c r="C4788" t="s">
        <v>24</v>
      </c>
      <c r="D4788" t="s">
        <v>33</v>
      </c>
      <c r="E4788" t="s">
        <v>698</v>
      </c>
    </row>
    <row r="4789" spans="1:5" x14ac:dyDescent="0.25">
      <c r="A4789" t="s">
        <v>5253</v>
      </c>
      <c r="B4789" t="s">
        <v>20</v>
      </c>
      <c r="C4789" t="s">
        <v>19</v>
      </c>
      <c r="D4789" t="s">
        <v>33</v>
      </c>
      <c r="E4789" t="s">
        <v>538</v>
      </c>
    </row>
    <row r="4790" spans="1:5" x14ac:dyDescent="0.25">
      <c r="A4790" t="s">
        <v>24291</v>
      </c>
      <c r="B4790" t="s">
        <v>20</v>
      </c>
      <c r="C4790" t="s">
        <v>24</v>
      </c>
      <c r="D4790" t="s">
        <v>33</v>
      </c>
      <c r="E4790" t="s">
        <v>698</v>
      </c>
    </row>
    <row r="4791" spans="1:5" x14ac:dyDescent="0.25">
      <c r="A4791" t="s">
        <v>5256</v>
      </c>
      <c r="B4791" t="s">
        <v>20</v>
      </c>
      <c r="C4791" t="s">
        <v>19</v>
      </c>
      <c r="D4791" t="s">
        <v>33</v>
      </c>
      <c r="E4791" t="s">
        <v>530</v>
      </c>
    </row>
    <row r="4792" spans="1:5" x14ac:dyDescent="0.25">
      <c r="A4792" t="s">
        <v>5255</v>
      </c>
      <c r="B4792" t="s">
        <v>20</v>
      </c>
      <c r="C4792" t="s">
        <v>19</v>
      </c>
      <c r="D4792" t="s">
        <v>33</v>
      </c>
      <c r="E4792" t="s">
        <v>526</v>
      </c>
    </row>
    <row r="4793" spans="1:5" x14ac:dyDescent="0.25">
      <c r="A4793" t="s">
        <v>5260</v>
      </c>
      <c r="B4793" t="s">
        <v>20</v>
      </c>
      <c r="C4793" t="s">
        <v>19</v>
      </c>
      <c r="D4793" t="s">
        <v>33</v>
      </c>
      <c r="E4793" t="s">
        <v>538</v>
      </c>
    </row>
    <row r="4794" spans="1:5" x14ac:dyDescent="0.25">
      <c r="A4794" t="s">
        <v>26052</v>
      </c>
      <c r="B4794" t="s">
        <v>20</v>
      </c>
      <c r="C4794" t="s">
        <v>24</v>
      </c>
      <c r="D4794" t="s">
        <v>33</v>
      </c>
      <c r="E4794" t="s">
        <v>698</v>
      </c>
    </row>
    <row r="4795" spans="1:5" x14ac:dyDescent="0.25">
      <c r="A4795" t="s">
        <v>43528</v>
      </c>
      <c r="B4795" t="s">
        <v>20</v>
      </c>
      <c r="C4795" t="s">
        <v>25</v>
      </c>
      <c r="D4795" t="s">
        <v>66</v>
      </c>
      <c r="E4795" t="s">
        <v>707</v>
      </c>
    </row>
    <row r="4796" spans="1:5" x14ac:dyDescent="0.25">
      <c r="A4796" t="s">
        <v>14596</v>
      </c>
      <c r="B4796" t="s">
        <v>20</v>
      </c>
      <c r="C4796" t="s">
        <v>24</v>
      </c>
      <c r="D4796" t="s">
        <v>33</v>
      </c>
      <c r="E4796" t="s">
        <v>736</v>
      </c>
    </row>
    <row r="4797" spans="1:5" x14ac:dyDescent="0.25">
      <c r="A4797" t="s">
        <v>2590</v>
      </c>
      <c r="B4797" t="s">
        <v>20</v>
      </c>
      <c r="C4797" t="s">
        <v>22</v>
      </c>
      <c r="D4797" t="s">
        <v>33</v>
      </c>
      <c r="E4797" t="s">
        <v>629</v>
      </c>
    </row>
    <row r="4798" spans="1:5" x14ac:dyDescent="0.25">
      <c r="A4798" t="s">
        <v>5263</v>
      </c>
      <c r="B4798" t="s">
        <v>20</v>
      </c>
      <c r="C4798" t="s">
        <v>19</v>
      </c>
      <c r="D4798" t="s">
        <v>33</v>
      </c>
      <c r="E4798" t="s">
        <v>538</v>
      </c>
    </row>
    <row r="4799" spans="1:5" x14ac:dyDescent="0.25">
      <c r="A4799" t="s">
        <v>5265</v>
      </c>
      <c r="B4799" t="s">
        <v>20</v>
      </c>
      <c r="C4799" t="s">
        <v>19</v>
      </c>
      <c r="D4799" t="s">
        <v>33</v>
      </c>
      <c r="E4799" t="s">
        <v>538</v>
      </c>
    </row>
    <row r="4800" spans="1:5" x14ac:dyDescent="0.25">
      <c r="A4800" t="s">
        <v>5258</v>
      </c>
      <c r="B4800" t="s">
        <v>20</v>
      </c>
      <c r="C4800" t="s">
        <v>19</v>
      </c>
      <c r="D4800" t="s">
        <v>33</v>
      </c>
      <c r="E4800" t="s">
        <v>538</v>
      </c>
    </row>
    <row r="4801" spans="1:5" x14ac:dyDescent="0.25">
      <c r="A4801" t="s">
        <v>16838</v>
      </c>
      <c r="B4801" t="s">
        <v>20</v>
      </c>
      <c r="C4801" t="s">
        <v>24</v>
      </c>
      <c r="D4801" t="s">
        <v>33</v>
      </c>
      <c r="E4801" t="s">
        <v>736</v>
      </c>
    </row>
    <row r="4802" spans="1:5" x14ac:dyDescent="0.25">
      <c r="A4802" t="s">
        <v>5266</v>
      </c>
      <c r="B4802" t="s">
        <v>20</v>
      </c>
      <c r="C4802" t="s">
        <v>19</v>
      </c>
      <c r="D4802" t="s">
        <v>33</v>
      </c>
      <c r="E4802" t="s">
        <v>538</v>
      </c>
    </row>
    <row r="4803" spans="1:5" x14ac:dyDescent="0.25">
      <c r="A4803" t="s">
        <v>3732</v>
      </c>
      <c r="B4803" t="s">
        <v>20</v>
      </c>
      <c r="C4803" t="s">
        <v>24</v>
      </c>
      <c r="D4803" t="s">
        <v>33</v>
      </c>
      <c r="E4803" t="s">
        <v>736</v>
      </c>
    </row>
    <row r="4804" spans="1:5" x14ac:dyDescent="0.25">
      <c r="A4804" t="s">
        <v>28987</v>
      </c>
      <c r="B4804" t="s">
        <v>20</v>
      </c>
      <c r="C4804" t="s">
        <v>24</v>
      </c>
      <c r="D4804" t="s">
        <v>33</v>
      </c>
      <c r="E4804" t="s">
        <v>736</v>
      </c>
    </row>
    <row r="4805" spans="1:5" x14ac:dyDescent="0.25">
      <c r="A4805" t="s">
        <v>5271</v>
      </c>
      <c r="B4805" t="s">
        <v>20</v>
      </c>
      <c r="C4805" t="s">
        <v>19</v>
      </c>
      <c r="D4805" t="s">
        <v>33</v>
      </c>
      <c r="E4805" t="s">
        <v>562</v>
      </c>
    </row>
    <row r="4806" spans="1:5" x14ac:dyDescent="0.25">
      <c r="A4806" t="s">
        <v>6401</v>
      </c>
      <c r="B4806" t="s">
        <v>20</v>
      </c>
      <c r="C4806" t="s">
        <v>22</v>
      </c>
      <c r="D4806" t="s">
        <v>33</v>
      </c>
      <c r="E4806" t="s">
        <v>629</v>
      </c>
    </row>
    <row r="4807" spans="1:5" x14ac:dyDescent="0.25">
      <c r="A4807" t="s">
        <v>22294</v>
      </c>
      <c r="B4807" t="s">
        <v>20</v>
      </c>
      <c r="C4807" t="s">
        <v>22</v>
      </c>
      <c r="D4807" t="s">
        <v>33</v>
      </c>
      <c r="E4807" t="s">
        <v>629</v>
      </c>
    </row>
    <row r="4808" spans="1:5" x14ac:dyDescent="0.25">
      <c r="A4808" t="s">
        <v>5273</v>
      </c>
      <c r="B4808" t="s">
        <v>16</v>
      </c>
      <c r="C4808" t="s">
        <v>17</v>
      </c>
      <c r="D4808" t="s">
        <v>33</v>
      </c>
      <c r="E4808" t="s">
        <v>653</v>
      </c>
    </row>
    <row r="4809" spans="1:5" x14ac:dyDescent="0.25">
      <c r="A4809" t="s">
        <v>5274</v>
      </c>
      <c r="B4809" t="s">
        <v>16</v>
      </c>
      <c r="C4809" t="s">
        <v>17</v>
      </c>
      <c r="D4809" t="s">
        <v>33</v>
      </c>
      <c r="E4809" t="s">
        <v>652</v>
      </c>
    </row>
    <row r="4810" spans="1:5" x14ac:dyDescent="0.25">
      <c r="A4810" t="s">
        <v>5275</v>
      </c>
      <c r="B4810" t="s">
        <v>20</v>
      </c>
      <c r="C4810" t="s">
        <v>19</v>
      </c>
      <c r="D4810" t="s">
        <v>33</v>
      </c>
      <c r="E4810" t="s">
        <v>781</v>
      </c>
    </row>
    <row r="4811" spans="1:5" x14ac:dyDescent="0.25">
      <c r="A4811" t="s">
        <v>6600</v>
      </c>
      <c r="B4811" t="s">
        <v>20</v>
      </c>
      <c r="C4811" t="s">
        <v>22</v>
      </c>
      <c r="D4811" t="s">
        <v>33</v>
      </c>
      <c r="E4811" t="s">
        <v>629</v>
      </c>
    </row>
    <row r="4812" spans="1:5" x14ac:dyDescent="0.25">
      <c r="A4812" t="s">
        <v>5279</v>
      </c>
      <c r="B4812" t="s">
        <v>20</v>
      </c>
      <c r="C4812" t="s">
        <v>19</v>
      </c>
      <c r="D4812" t="s">
        <v>33</v>
      </c>
      <c r="E4812" t="s">
        <v>538</v>
      </c>
    </row>
    <row r="4813" spans="1:5" x14ac:dyDescent="0.25">
      <c r="A4813" t="s">
        <v>5278</v>
      </c>
      <c r="B4813" t="s">
        <v>20</v>
      </c>
      <c r="C4813" t="s">
        <v>19</v>
      </c>
      <c r="D4813" t="s">
        <v>33</v>
      </c>
      <c r="E4813" t="s">
        <v>538</v>
      </c>
    </row>
    <row r="4814" spans="1:5" x14ac:dyDescent="0.25">
      <c r="A4814" t="s">
        <v>5418</v>
      </c>
      <c r="B4814" t="s">
        <v>20</v>
      </c>
      <c r="C4814" t="s">
        <v>23</v>
      </c>
      <c r="D4814" t="s">
        <v>33</v>
      </c>
      <c r="E4814" t="s">
        <v>648</v>
      </c>
    </row>
    <row r="4815" spans="1:5" x14ac:dyDescent="0.25">
      <c r="A4815" t="s">
        <v>22132</v>
      </c>
      <c r="B4815" t="s">
        <v>20</v>
      </c>
      <c r="C4815" t="s">
        <v>24</v>
      </c>
      <c r="D4815" t="s">
        <v>33</v>
      </c>
      <c r="E4815" t="s">
        <v>698</v>
      </c>
    </row>
    <row r="4816" spans="1:5" x14ac:dyDescent="0.25">
      <c r="A4816" t="s">
        <v>5281</v>
      </c>
      <c r="B4816" t="s">
        <v>20</v>
      </c>
      <c r="C4816" t="s">
        <v>19</v>
      </c>
      <c r="D4816" t="s">
        <v>33</v>
      </c>
      <c r="E4816" t="s">
        <v>530</v>
      </c>
    </row>
    <row r="4817" spans="1:5" x14ac:dyDescent="0.25">
      <c r="A4817" t="s">
        <v>20057</v>
      </c>
      <c r="B4817" t="s">
        <v>20</v>
      </c>
      <c r="C4817" t="s">
        <v>24</v>
      </c>
      <c r="D4817" t="s">
        <v>33</v>
      </c>
      <c r="E4817" t="s">
        <v>736</v>
      </c>
    </row>
    <row r="4818" spans="1:5" x14ac:dyDescent="0.25">
      <c r="A4818" t="s">
        <v>5282</v>
      </c>
      <c r="B4818" t="s">
        <v>20</v>
      </c>
      <c r="C4818" t="s">
        <v>21</v>
      </c>
      <c r="D4818" t="s">
        <v>33</v>
      </c>
      <c r="E4818" t="s">
        <v>582</v>
      </c>
    </row>
    <row r="4819" spans="1:5" x14ac:dyDescent="0.25">
      <c r="A4819" t="s">
        <v>11618</v>
      </c>
      <c r="B4819" t="s">
        <v>20</v>
      </c>
      <c r="C4819" t="s">
        <v>22</v>
      </c>
      <c r="D4819" t="s">
        <v>33</v>
      </c>
      <c r="E4819" t="s">
        <v>629</v>
      </c>
    </row>
    <row r="4820" spans="1:5" x14ac:dyDescent="0.25">
      <c r="A4820" t="s">
        <v>5286</v>
      </c>
      <c r="B4820" t="s">
        <v>20</v>
      </c>
      <c r="C4820" t="s">
        <v>19</v>
      </c>
      <c r="D4820" t="s">
        <v>33</v>
      </c>
      <c r="E4820" t="s">
        <v>530</v>
      </c>
    </row>
    <row r="4821" spans="1:5" x14ac:dyDescent="0.25">
      <c r="A4821" t="s">
        <v>11634</v>
      </c>
      <c r="B4821" t="s">
        <v>20</v>
      </c>
      <c r="C4821" t="s">
        <v>22</v>
      </c>
      <c r="D4821" t="s">
        <v>33</v>
      </c>
      <c r="E4821" t="s">
        <v>629</v>
      </c>
    </row>
    <row r="4822" spans="1:5" x14ac:dyDescent="0.25">
      <c r="A4822" t="s">
        <v>11639</v>
      </c>
      <c r="B4822" t="s">
        <v>20</v>
      </c>
      <c r="C4822" t="s">
        <v>22</v>
      </c>
      <c r="D4822" t="s">
        <v>33</v>
      </c>
      <c r="E4822" t="s">
        <v>629</v>
      </c>
    </row>
    <row r="4823" spans="1:5" x14ac:dyDescent="0.25">
      <c r="A4823" t="s">
        <v>5289</v>
      </c>
      <c r="B4823" t="s">
        <v>20</v>
      </c>
      <c r="C4823" t="s">
        <v>19</v>
      </c>
      <c r="D4823" t="s">
        <v>33</v>
      </c>
      <c r="E4823" t="s">
        <v>538</v>
      </c>
    </row>
    <row r="4824" spans="1:5" x14ac:dyDescent="0.25">
      <c r="A4824" t="s">
        <v>11645</v>
      </c>
      <c r="B4824" t="s">
        <v>20</v>
      </c>
      <c r="C4824" t="s">
        <v>22</v>
      </c>
      <c r="D4824" t="s">
        <v>33</v>
      </c>
      <c r="E4824" t="s">
        <v>629</v>
      </c>
    </row>
    <row r="4825" spans="1:5" x14ac:dyDescent="0.25">
      <c r="A4825" t="s">
        <v>11648</v>
      </c>
      <c r="B4825" t="s">
        <v>20</v>
      </c>
      <c r="C4825" t="s">
        <v>22</v>
      </c>
      <c r="D4825" t="s">
        <v>33</v>
      </c>
      <c r="E4825" t="s">
        <v>629</v>
      </c>
    </row>
    <row r="4826" spans="1:5" x14ac:dyDescent="0.25">
      <c r="A4826" t="s">
        <v>5290</v>
      </c>
      <c r="B4826" t="s">
        <v>20</v>
      </c>
      <c r="C4826" t="s">
        <v>19</v>
      </c>
      <c r="D4826" t="s">
        <v>33</v>
      </c>
      <c r="E4826" t="s">
        <v>530</v>
      </c>
    </row>
    <row r="4827" spans="1:5" x14ac:dyDescent="0.25">
      <c r="A4827" t="s">
        <v>11888</v>
      </c>
      <c r="B4827" t="s">
        <v>20</v>
      </c>
      <c r="C4827" t="s">
        <v>22</v>
      </c>
      <c r="D4827" t="s">
        <v>33</v>
      </c>
      <c r="E4827" t="s">
        <v>629</v>
      </c>
    </row>
    <row r="4828" spans="1:5" x14ac:dyDescent="0.25">
      <c r="A4828" t="s">
        <v>5293</v>
      </c>
      <c r="B4828" t="s">
        <v>20</v>
      </c>
      <c r="C4828" t="s">
        <v>19</v>
      </c>
      <c r="D4828" t="s">
        <v>33</v>
      </c>
      <c r="E4828" t="s">
        <v>530</v>
      </c>
    </row>
    <row r="4829" spans="1:5" x14ac:dyDescent="0.25">
      <c r="A4829" t="s">
        <v>5294</v>
      </c>
      <c r="B4829" t="s">
        <v>20</v>
      </c>
      <c r="C4829" t="s">
        <v>19</v>
      </c>
      <c r="D4829" t="s">
        <v>33</v>
      </c>
      <c r="E4829" t="s">
        <v>611</v>
      </c>
    </row>
    <row r="4830" spans="1:5" x14ac:dyDescent="0.25">
      <c r="A4830" t="s">
        <v>1673</v>
      </c>
      <c r="B4830" t="s">
        <v>20</v>
      </c>
      <c r="C4830" t="s">
        <v>22</v>
      </c>
      <c r="D4830" t="s">
        <v>33</v>
      </c>
      <c r="E4830" t="s">
        <v>629</v>
      </c>
    </row>
    <row r="4831" spans="1:5" x14ac:dyDescent="0.25">
      <c r="A4831" t="s">
        <v>5295</v>
      </c>
      <c r="B4831" t="s">
        <v>20</v>
      </c>
      <c r="C4831" t="s">
        <v>19</v>
      </c>
      <c r="D4831" t="s">
        <v>33</v>
      </c>
      <c r="E4831" t="s">
        <v>538</v>
      </c>
    </row>
    <row r="4832" spans="1:5" x14ac:dyDescent="0.25">
      <c r="A4832" t="s">
        <v>5297</v>
      </c>
      <c r="B4832" t="s">
        <v>20</v>
      </c>
      <c r="C4832" t="s">
        <v>19</v>
      </c>
      <c r="D4832" t="s">
        <v>33</v>
      </c>
      <c r="E4832" t="s">
        <v>563</v>
      </c>
    </row>
    <row r="4833" spans="1:5" x14ac:dyDescent="0.25">
      <c r="A4833" t="s">
        <v>25095</v>
      </c>
      <c r="B4833" t="s">
        <v>20</v>
      </c>
      <c r="C4833" t="s">
        <v>22</v>
      </c>
      <c r="D4833" t="s">
        <v>33</v>
      </c>
      <c r="E4833" t="s">
        <v>629</v>
      </c>
    </row>
    <row r="4834" spans="1:5" x14ac:dyDescent="0.25">
      <c r="A4834" t="s">
        <v>5298</v>
      </c>
      <c r="B4834" t="s">
        <v>20</v>
      </c>
      <c r="C4834" t="s">
        <v>19</v>
      </c>
      <c r="D4834" t="s">
        <v>33</v>
      </c>
      <c r="E4834" t="s">
        <v>530</v>
      </c>
    </row>
    <row r="4835" spans="1:5" x14ac:dyDescent="0.25">
      <c r="A4835" t="s">
        <v>5300</v>
      </c>
      <c r="B4835" t="s">
        <v>20</v>
      </c>
      <c r="C4835" t="s">
        <v>19</v>
      </c>
      <c r="D4835" t="s">
        <v>33</v>
      </c>
      <c r="E4835" t="s">
        <v>611</v>
      </c>
    </row>
    <row r="4836" spans="1:5" x14ac:dyDescent="0.25">
      <c r="A4836" t="s">
        <v>6563</v>
      </c>
      <c r="B4836" t="s">
        <v>20</v>
      </c>
      <c r="C4836" t="s">
        <v>24</v>
      </c>
      <c r="D4836" t="s">
        <v>33</v>
      </c>
      <c r="E4836" t="s">
        <v>698</v>
      </c>
    </row>
    <row r="4837" spans="1:5" x14ac:dyDescent="0.25">
      <c r="A4837" t="s">
        <v>5302</v>
      </c>
      <c r="B4837" t="s">
        <v>20</v>
      </c>
      <c r="C4837" t="s">
        <v>19</v>
      </c>
      <c r="D4837" t="s">
        <v>33</v>
      </c>
      <c r="E4837" t="s">
        <v>530</v>
      </c>
    </row>
    <row r="4838" spans="1:5" x14ac:dyDescent="0.25">
      <c r="A4838" t="s">
        <v>29461</v>
      </c>
      <c r="B4838" t="s">
        <v>20</v>
      </c>
      <c r="C4838" t="s">
        <v>22</v>
      </c>
      <c r="D4838" t="s">
        <v>33</v>
      </c>
      <c r="E4838" t="s">
        <v>629</v>
      </c>
    </row>
    <row r="4839" spans="1:5" x14ac:dyDescent="0.25">
      <c r="A4839" t="s">
        <v>5303</v>
      </c>
      <c r="B4839" t="s">
        <v>20</v>
      </c>
      <c r="C4839" t="s">
        <v>19</v>
      </c>
      <c r="D4839" t="s">
        <v>33</v>
      </c>
      <c r="E4839" t="s">
        <v>530</v>
      </c>
    </row>
    <row r="4840" spans="1:5" x14ac:dyDescent="0.25">
      <c r="A4840" t="s">
        <v>29504</v>
      </c>
      <c r="B4840" t="s">
        <v>20</v>
      </c>
      <c r="C4840" t="s">
        <v>22</v>
      </c>
      <c r="D4840" t="s">
        <v>33</v>
      </c>
      <c r="E4840" t="s">
        <v>629</v>
      </c>
    </row>
    <row r="4841" spans="1:5" x14ac:dyDescent="0.25">
      <c r="A4841" t="s">
        <v>21999</v>
      </c>
      <c r="B4841" t="s">
        <v>20</v>
      </c>
      <c r="C4841" t="s">
        <v>24</v>
      </c>
      <c r="D4841" t="s">
        <v>33</v>
      </c>
      <c r="E4841" t="s">
        <v>736</v>
      </c>
    </row>
    <row r="4842" spans="1:5" x14ac:dyDescent="0.25">
      <c r="A4842" t="s">
        <v>10369</v>
      </c>
      <c r="B4842" t="s">
        <v>20</v>
      </c>
      <c r="C4842" t="s">
        <v>24</v>
      </c>
      <c r="D4842" t="s">
        <v>33</v>
      </c>
      <c r="E4842" t="s">
        <v>698</v>
      </c>
    </row>
    <row r="4843" spans="1:5" x14ac:dyDescent="0.25">
      <c r="A4843" t="s">
        <v>21104</v>
      </c>
      <c r="B4843" t="s">
        <v>20</v>
      </c>
      <c r="C4843" t="s">
        <v>24</v>
      </c>
      <c r="D4843" t="s">
        <v>33</v>
      </c>
      <c r="E4843" t="s">
        <v>698</v>
      </c>
    </row>
    <row r="4844" spans="1:5" x14ac:dyDescent="0.25">
      <c r="A4844" t="s">
        <v>21287</v>
      </c>
      <c r="B4844" t="s">
        <v>20</v>
      </c>
      <c r="C4844" t="s">
        <v>24</v>
      </c>
      <c r="D4844" t="s">
        <v>33</v>
      </c>
      <c r="E4844" t="s">
        <v>698</v>
      </c>
    </row>
    <row r="4845" spans="1:5" x14ac:dyDescent="0.25">
      <c r="A4845" t="s">
        <v>5311</v>
      </c>
      <c r="B4845" t="s">
        <v>20</v>
      </c>
      <c r="C4845" t="s">
        <v>23</v>
      </c>
      <c r="D4845" t="s">
        <v>33</v>
      </c>
      <c r="E4845" t="s">
        <v>739</v>
      </c>
    </row>
    <row r="4846" spans="1:5" x14ac:dyDescent="0.25">
      <c r="A4846" t="s">
        <v>21299</v>
      </c>
      <c r="B4846" t="s">
        <v>20</v>
      </c>
      <c r="C4846" t="s">
        <v>24</v>
      </c>
      <c r="D4846" t="s">
        <v>33</v>
      </c>
      <c r="E4846" t="s">
        <v>698</v>
      </c>
    </row>
    <row r="4847" spans="1:5" x14ac:dyDescent="0.25">
      <c r="A4847" t="s">
        <v>21315</v>
      </c>
      <c r="B4847" t="s">
        <v>20</v>
      </c>
      <c r="C4847" t="s">
        <v>24</v>
      </c>
      <c r="D4847" t="s">
        <v>33</v>
      </c>
      <c r="E4847" t="s">
        <v>698</v>
      </c>
    </row>
    <row r="4848" spans="1:5" x14ac:dyDescent="0.25">
      <c r="A4848" t="s">
        <v>5312</v>
      </c>
      <c r="B4848" t="s">
        <v>20</v>
      </c>
      <c r="C4848" t="s">
        <v>19</v>
      </c>
      <c r="D4848" t="s">
        <v>33</v>
      </c>
      <c r="E4848" t="s">
        <v>531</v>
      </c>
    </row>
    <row r="4849" spans="1:5" x14ac:dyDescent="0.25">
      <c r="A4849" t="s">
        <v>5423</v>
      </c>
      <c r="B4849" t="s">
        <v>20</v>
      </c>
      <c r="C4849" t="s">
        <v>24</v>
      </c>
      <c r="D4849" t="s">
        <v>33</v>
      </c>
      <c r="E4849" t="s">
        <v>698</v>
      </c>
    </row>
    <row r="4850" spans="1:5" x14ac:dyDescent="0.25">
      <c r="A4850" t="s">
        <v>5315</v>
      </c>
      <c r="B4850" t="s">
        <v>20</v>
      </c>
      <c r="C4850" t="s">
        <v>22</v>
      </c>
      <c r="D4850" t="s">
        <v>33</v>
      </c>
      <c r="E4850" t="s">
        <v>536</v>
      </c>
    </row>
    <row r="4851" spans="1:5" x14ac:dyDescent="0.25">
      <c r="A4851" t="s">
        <v>43529</v>
      </c>
      <c r="B4851" t="s">
        <v>20</v>
      </c>
      <c r="C4851" t="s">
        <v>22</v>
      </c>
      <c r="D4851" t="s">
        <v>67</v>
      </c>
      <c r="E4851" t="s">
        <v>629</v>
      </c>
    </row>
    <row r="4852" spans="1:5" x14ac:dyDescent="0.25">
      <c r="A4852" t="s">
        <v>5317</v>
      </c>
      <c r="B4852" t="s">
        <v>20</v>
      </c>
      <c r="C4852" t="s">
        <v>19</v>
      </c>
      <c r="D4852" t="s">
        <v>33</v>
      </c>
      <c r="E4852" t="s">
        <v>538</v>
      </c>
    </row>
    <row r="4853" spans="1:5" x14ac:dyDescent="0.25">
      <c r="A4853" t="s">
        <v>23978</v>
      </c>
      <c r="B4853" t="s">
        <v>20</v>
      </c>
      <c r="C4853" t="s">
        <v>24</v>
      </c>
      <c r="D4853" t="s">
        <v>33</v>
      </c>
      <c r="E4853" t="s">
        <v>736</v>
      </c>
    </row>
    <row r="4854" spans="1:5" x14ac:dyDescent="0.25">
      <c r="A4854" t="s">
        <v>5319</v>
      </c>
      <c r="B4854" t="s">
        <v>20</v>
      </c>
      <c r="C4854" t="s">
        <v>19</v>
      </c>
      <c r="D4854" t="s">
        <v>33</v>
      </c>
      <c r="E4854" t="s">
        <v>530</v>
      </c>
    </row>
    <row r="4855" spans="1:5" x14ac:dyDescent="0.25">
      <c r="A4855" t="s">
        <v>24464</v>
      </c>
      <c r="B4855" t="s">
        <v>20</v>
      </c>
      <c r="C4855" t="s">
        <v>22</v>
      </c>
      <c r="D4855" t="s">
        <v>33</v>
      </c>
      <c r="E4855" t="s">
        <v>629</v>
      </c>
    </row>
    <row r="4856" spans="1:5" x14ac:dyDescent="0.25">
      <c r="A4856" t="s">
        <v>5320</v>
      </c>
      <c r="B4856" t="s">
        <v>20</v>
      </c>
      <c r="C4856" t="s">
        <v>19</v>
      </c>
      <c r="D4856" t="s">
        <v>33</v>
      </c>
      <c r="E4856" t="s">
        <v>538</v>
      </c>
    </row>
    <row r="4857" spans="1:5" x14ac:dyDescent="0.25">
      <c r="A4857" t="s">
        <v>24463</v>
      </c>
      <c r="B4857" t="s">
        <v>20</v>
      </c>
      <c r="C4857" t="s">
        <v>22</v>
      </c>
      <c r="D4857" t="s">
        <v>33</v>
      </c>
      <c r="E4857" t="s">
        <v>629</v>
      </c>
    </row>
    <row r="4858" spans="1:5" x14ac:dyDescent="0.25">
      <c r="A4858" t="s">
        <v>5322</v>
      </c>
      <c r="B4858" t="s">
        <v>20</v>
      </c>
      <c r="C4858" t="s">
        <v>19</v>
      </c>
      <c r="D4858" t="s">
        <v>33</v>
      </c>
      <c r="E4858" t="s">
        <v>538</v>
      </c>
    </row>
    <row r="4859" spans="1:5" x14ac:dyDescent="0.25">
      <c r="A4859" t="s">
        <v>5324</v>
      </c>
      <c r="B4859" t="s">
        <v>20</v>
      </c>
      <c r="C4859" t="s">
        <v>19</v>
      </c>
      <c r="D4859" t="s">
        <v>33</v>
      </c>
      <c r="E4859" t="s">
        <v>538</v>
      </c>
    </row>
    <row r="4860" spans="1:5" x14ac:dyDescent="0.25">
      <c r="A4860" t="s">
        <v>21822</v>
      </c>
      <c r="B4860" t="s">
        <v>20</v>
      </c>
      <c r="C4860" t="s">
        <v>24</v>
      </c>
      <c r="D4860" t="s">
        <v>33</v>
      </c>
      <c r="E4860" t="s">
        <v>698</v>
      </c>
    </row>
    <row r="4861" spans="1:5" x14ac:dyDescent="0.25">
      <c r="A4861" t="s">
        <v>7300</v>
      </c>
      <c r="B4861" t="s">
        <v>20</v>
      </c>
      <c r="C4861" t="s">
        <v>24</v>
      </c>
      <c r="D4861" t="s">
        <v>33</v>
      </c>
      <c r="E4861" t="s">
        <v>698</v>
      </c>
    </row>
    <row r="4862" spans="1:5" x14ac:dyDescent="0.25">
      <c r="A4862" t="s">
        <v>5326</v>
      </c>
      <c r="B4862" t="s">
        <v>20</v>
      </c>
      <c r="C4862" t="s">
        <v>19</v>
      </c>
      <c r="D4862" t="s">
        <v>33</v>
      </c>
      <c r="E4862" t="s">
        <v>538</v>
      </c>
    </row>
    <row r="4863" spans="1:5" x14ac:dyDescent="0.25">
      <c r="A4863" t="s">
        <v>5328</v>
      </c>
      <c r="B4863" t="s">
        <v>20</v>
      </c>
      <c r="C4863" t="s">
        <v>19</v>
      </c>
      <c r="D4863" t="s">
        <v>33</v>
      </c>
      <c r="E4863" t="s">
        <v>547</v>
      </c>
    </row>
    <row r="4864" spans="1:5" x14ac:dyDescent="0.25">
      <c r="A4864" t="s">
        <v>5329</v>
      </c>
      <c r="B4864" t="s">
        <v>20</v>
      </c>
      <c r="C4864" t="s">
        <v>19</v>
      </c>
      <c r="D4864" t="s">
        <v>33</v>
      </c>
      <c r="E4864" t="s">
        <v>538</v>
      </c>
    </row>
    <row r="4865" spans="1:5" x14ac:dyDescent="0.25">
      <c r="A4865" t="s">
        <v>16902</v>
      </c>
      <c r="B4865" t="s">
        <v>20</v>
      </c>
      <c r="C4865" t="s">
        <v>25</v>
      </c>
      <c r="D4865" t="s">
        <v>33</v>
      </c>
      <c r="E4865" t="s">
        <v>707</v>
      </c>
    </row>
    <row r="4866" spans="1:5" x14ac:dyDescent="0.25">
      <c r="A4866" t="s">
        <v>21675</v>
      </c>
      <c r="B4866" t="s">
        <v>20</v>
      </c>
      <c r="C4866" t="s">
        <v>24</v>
      </c>
      <c r="D4866" t="s">
        <v>33</v>
      </c>
      <c r="E4866" t="s">
        <v>698</v>
      </c>
    </row>
    <row r="4867" spans="1:5" x14ac:dyDescent="0.25">
      <c r="A4867" t="s">
        <v>24026</v>
      </c>
      <c r="B4867" t="s">
        <v>20</v>
      </c>
      <c r="C4867" t="s">
        <v>24</v>
      </c>
      <c r="D4867" t="s">
        <v>33</v>
      </c>
      <c r="E4867" t="s">
        <v>698</v>
      </c>
    </row>
    <row r="4868" spans="1:5" x14ac:dyDescent="0.25">
      <c r="A4868" t="s">
        <v>18558</v>
      </c>
      <c r="B4868" t="s">
        <v>20</v>
      </c>
      <c r="C4868" t="s">
        <v>24</v>
      </c>
      <c r="D4868" t="s">
        <v>33</v>
      </c>
      <c r="E4868" t="s">
        <v>736</v>
      </c>
    </row>
    <row r="4869" spans="1:5" x14ac:dyDescent="0.25">
      <c r="A4869" t="s">
        <v>11697</v>
      </c>
      <c r="B4869" t="s">
        <v>20</v>
      </c>
      <c r="C4869" t="s">
        <v>24</v>
      </c>
      <c r="D4869" t="s">
        <v>33</v>
      </c>
      <c r="E4869" t="s">
        <v>736</v>
      </c>
    </row>
    <row r="4870" spans="1:5" x14ac:dyDescent="0.25">
      <c r="A4870" t="s">
        <v>43530</v>
      </c>
      <c r="B4870" t="s">
        <v>20</v>
      </c>
      <c r="C4870" t="s">
        <v>24</v>
      </c>
      <c r="D4870" t="s">
        <v>33</v>
      </c>
      <c r="E4870" t="s">
        <v>698</v>
      </c>
    </row>
    <row r="4871" spans="1:5" x14ac:dyDescent="0.25">
      <c r="A4871" t="s">
        <v>26993</v>
      </c>
      <c r="B4871" t="s">
        <v>20</v>
      </c>
      <c r="C4871" t="s">
        <v>24</v>
      </c>
      <c r="D4871" t="s">
        <v>33</v>
      </c>
      <c r="E4871" t="s">
        <v>698</v>
      </c>
    </row>
    <row r="4872" spans="1:5" x14ac:dyDescent="0.25">
      <c r="A4872" t="s">
        <v>20814</v>
      </c>
      <c r="B4872" t="s">
        <v>20</v>
      </c>
      <c r="C4872" t="s">
        <v>24</v>
      </c>
      <c r="D4872" t="s">
        <v>33</v>
      </c>
      <c r="E4872" t="s">
        <v>698</v>
      </c>
    </row>
    <row r="4873" spans="1:5" x14ac:dyDescent="0.25">
      <c r="A4873" t="s">
        <v>3614</v>
      </c>
      <c r="B4873" t="s">
        <v>20</v>
      </c>
      <c r="C4873" t="s">
        <v>24</v>
      </c>
      <c r="D4873" t="s">
        <v>33</v>
      </c>
      <c r="E4873" t="s">
        <v>736</v>
      </c>
    </row>
    <row r="4874" spans="1:5" x14ac:dyDescent="0.25">
      <c r="A4874" t="s">
        <v>7070</v>
      </c>
      <c r="B4874" t="s">
        <v>20</v>
      </c>
      <c r="C4874" t="s">
        <v>22</v>
      </c>
      <c r="D4874" t="s">
        <v>33</v>
      </c>
      <c r="E4874" t="s">
        <v>629</v>
      </c>
    </row>
    <row r="4875" spans="1:5" x14ac:dyDescent="0.25">
      <c r="A4875" t="s">
        <v>22887</v>
      </c>
      <c r="B4875" t="s">
        <v>20</v>
      </c>
      <c r="C4875" t="s">
        <v>24</v>
      </c>
      <c r="D4875" t="s">
        <v>33</v>
      </c>
      <c r="E4875" t="s">
        <v>698</v>
      </c>
    </row>
    <row r="4876" spans="1:5" x14ac:dyDescent="0.25">
      <c r="A4876" t="s">
        <v>9431</v>
      </c>
      <c r="B4876" t="s">
        <v>20</v>
      </c>
      <c r="C4876" t="s">
        <v>24</v>
      </c>
      <c r="D4876" t="s">
        <v>33</v>
      </c>
      <c r="E4876" t="s">
        <v>698</v>
      </c>
    </row>
    <row r="4877" spans="1:5" x14ac:dyDescent="0.25">
      <c r="A4877" t="s">
        <v>24817</v>
      </c>
      <c r="B4877" t="s">
        <v>20</v>
      </c>
      <c r="C4877" t="s">
        <v>24</v>
      </c>
      <c r="D4877" t="s">
        <v>65</v>
      </c>
      <c r="E4877" t="s">
        <v>736</v>
      </c>
    </row>
    <row r="4878" spans="1:5" x14ac:dyDescent="0.25">
      <c r="A4878" t="s">
        <v>22130</v>
      </c>
      <c r="B4878" t="s">
        <v>20</v>
      </c>
      <c r="C4878" t="s">
        <v>24</v>
      </c>
      <c r="D4878" t="s">
        <v>33</v>
      </c>
      <c r="E4878" t="s">
        <v>698</v>
      </c>
    </row>
    <row r="4879" spans="1:5" x14ac:dyDescent="0.25">
      <c r="A4879" t="s">
        <v>8287</v>
      </c>
      <c r="B4879" t="s">
        <v>20</v>
      </c>
      <c r="C4879" t="s">
        <v>24</v>
      </c>
      <c r="D4879" t="s">
        <v>33</v>
      </c>
      <c r="E4879" t="s">
        <v>736</v>
      </c>
    </row>
    <row r="4880" spans="1:5" x14ac:dyDescent="0.25">
      <c r="A4880" t="s">
        <v>28739</v>
      </c>
      <c r="B4880" t="s">
        <v>20</v>
      </c>
      <c r="C4880" t="s">
        <v>24</v>
      </c>
      <c r="D4880" t="s">
        <v>33</v>
      </c>
      <c r="E4880" t="s">
        <v>698</v>
      </c>
    </row>
    <row r="4881" spans="1:5" x14ac:dyDescent="0.25">
      <c r="A4881" t="s">
        <v>9563</v>
      </c>
      <c r="B4881" t="s">
        <v>20</v>
      </c>
      <c r="C4881" t="s">
        <v>23</v>
      </c>
      <c r="D4881" t="s">
        <v>33</v>
      </c>
      <c r="E4881" t="s">
        <v>648</v>
      </c>
    </row>
    <row r="4882" spans="1:5" x14ac:dyDescent="0.25">
      <c r="A4882" t="s">
        <v>5347</v>
      </c>
      <c r="B4882" t="s">
        <v>20</v>
      </c>
      <c r="C4882" t="s">
        <v>21</v>
      </c>
      <c r="D4882" t="s">
        <v>33</v>
      </c>
      <c r="E4882" t="s">
        <v>582</v>
      </c>
    </row>
    <row r="4883" spans="1:5" x14ac:dyDescent="0.25">
      <c r="A4883" t="s">
        <v>24828</v>
      </c>
      <c r="B4883" t="s">
        <v>20</v>
      </c>
      <c r="C4883" t="s">
        <v>24</v>
      </c>
      <c r="D4883" t="s">
        <v>33</v>
      </c>
      <c r="E4883" t="s">
        <v>698</v>
      </c>
    </row>
    <row r="4884" spans="1:5" x14ac:dyDescent="0.25">
      <c r="A4884" t="s">
        <v>5348</v>
      </c>
      <c r="B4884" t="s">
        <v>20</v>
      </c>
      <c r="C4884" t="s">
        <v>19</v>
      </c>
      <c r="D4884" t="s">
        <v>33</v>
      </c>
      <c r="E4884" t="s">
        <v>562</v>
      </c>
    </row>
    <row r="4885" spans="1:5" x14ac:dyDescent="0.25">
      <c r="A4885" t="s">
        <v>5351</v>
      </c>
      <c r="B4885" t="s">
        <v>20</v>
      </c>
      <c r="C4885" t="s">
        <v>19</v>
      </c>
      <c r="D4885" t="s">
        <v>33</v>
      </c>
      <c r="E4885" t="s">
        <v>530</v>
      </c>
    </row>
    <row r="4886" spans="1:5" x14ac:dyDescent="0.25">
      <c r="A4886" t="s">
        <v>6571</v>
      </c>
      <c r="B4886" t="s">
        <v>20</v>
      </c>
      <c r="C4886" t="s">
        <v>23</v>
      </c>
      <c r="D4886" t="s">
        <v>33</v>
      </c>
      <c r="E4886" t="s">
        <v>648</v>
      </c>
    </row>
    <row r="4887" spans="1:5" x14ac:dyDescent="0.25">
      <c r="A4887" t="s">
        <v>5352</v>
      </c>
      <c r="B4887" t="s">
        <v>20</v>
      </c>
      <c r="C4887" t="s">
        <v>19</v>
      </c>
      <c r="D4887" t="s">
        <v>33</v>
      </c>
      <c r="E4887" t="s">
        <v>539</v>
      </c>
    </row>
    <row r="4888" spans="1:5" x14ac:dyDescent="0.25">
      <c r="A4888" t="s">
        <v>5353</v>
      </c>
      <c r="B4888" t="s">
        <v>20</v>
      </c>
      <c r="C4888" t="s">
        <v>19</v>
      </c>
      <c r="D4888" t="s">
        <v>33</v>
      </c>
      <c r="E4888" t="s">
        <v>539</v>
      </c>
    </row>
    <row r="4889" spans="1:5" x14ac:dyDescent="0.25">
      <c r="A4889" t="s">
        <v>5354</v>
      </c>
      <c r="B4889" t="s">
        <v>20</v>
      </c>
      <c r="C4889" t="s">
        <v>19</v>
      </c>
      <c r="D4889" t="s">
        <v>33</v>
      </c>
      <c r="E4889" t="s">
        <v>530</v>
      </c>
    </row>
    <row r="4890" spans="1:5" x14ac:dyDescent="0.25">
      <c r="A4890" t="s">
        <v>4043</v>
      </c>
      <c r="B4890" t="s">
        <v>20</v>
      </c>
      <c r="C4890" t="s">
        <v>21</v>
      </c>
      <c r="D4890" t="s">
        <v>33</v>
      </c>
      <c r="E4890" t="s">
        <v>537</v>
      </c>
    </row>
    <row r="4891" spans="1:5" x14ac:dyDescent="0.25">
      <c r="A4891" t="s">
        <v>10215</v>
      </c>
      <c r="B4891" t="s">
        <v>20</v>
      </c>
      <c r="C4891" t="s">
        <v>25</v>
      </c>
      <c r="D4891" t="s">
        <v>33</v>
      </c>
      <c r="E4891" t="s">
        <v>707</v>
      </c>
    </row>
    <row r="4892" spans="1:5" x14ac:dyDescent="0.25">
      <c r="A4892" t="s">
        <v>5357</v>
      </c>
      <c r="B4892" t="s">
        <v>20</v>
      </c>
      <c r="C4892" t="s">
        <v>19</v>
      </c>
      <c r="D4892" t="s">
        <v>33</v>
      </c>
      <c r="E4892" t="s">
        <v>530</v>
      </c>
    </row>
    <row r="4893" spans="1:5" x14ac:dyDescent="0.25">
      <c r="A4893" t="s">
        <v>24270</v>
      </c>
      <c r="B4893" t="s">
        <v>20</v>
      </c>
      <c r="C4893" t="s">
        <v>23</v>
      </c>
      <c r="D4893" t="s">
        <v>33</v>
      </c>
      <c r="E4893" t="s">
        <v>648</v>
      </c>
    </row>
    <row r="4894" spans="1:5" x14ac:dyDescent="0.25">
      <c r="A4894" t="s">
        <v>19852</v>
      </c>
      <c r="B4894" t="s">
        <v>20</v>
      </c>
      <c r="C4894" t="s">
        <v>23</v>
      </c>
      <c r="D4894" t="s">
        <v>33</v>
      </c>
      <c r="E4894" t="s">
        <v>648</v>
      </c>
    </row>
    <row r="4895" spans="1:5" x14ac:dyDescent="0.25">
      <c r="A4895" t="s">
        <v>5361</v>
      </c>
      <c r="B4895" t="s">
        <v>20</v>
      </c>
      <c r="C4895" t="s">
        <v>19</v>
      </c>
      <c r="D4895" t="s">
        <v>33</v>
      </c>
      <c r="E4895" t="s">
        <v>538</v>
      </c>
    </row>
    <row r="4896" spans="1:5" x14ac:dyDescent="0.25">
      <c r="A4896" t="s">
        <v>5360</v>
      </c>
      <c r="B4896" t="s">
        <v>20</v>
      </c>
      <c r="C4896" t="s">
        <v>19</v>
      </c>
      <c r="D4896" t="s">
        <v>33</v>
      </c>
      <c r="E4896" t="s">
        <v>530</v>
      </c>
    </row>
    <row r="4897" spans="1:5" x14ac:dyDescent="0.25">
      <c r="A4897" t="s">
        <v>25226</v>
      </c>
      <c r="B4897" t="s">
        <v>20</v>
      </c>
      <c r="C4897" t="s">
        <v>19</v>
      </c>
      <c r="D4897" t="s">
        <v>33</v>
      </c>
      <c r="E4897" t="s">
        <v>533</v>
      </c>
    </row>
    <row r="4898" spans="1:5" x14ac:dyDescent="0.25">
      <c r="A4898" t="s">
        <v>5364</v>
      </c>
      <c r="B4898" t="s">
        <v>20</v>
      </c>
      <c r="C4898" t="s">
        <v>19</v>
      </c>
      <c r="D4898" t="s">
        <v>33</v>
      </c>
      <c r="E4898" t="s">
        <v>562</v>
      </c>
    </row>
    <row r="4899" spans="1:5" x14ac:dyDescent="0.25">
      <c r="A4899" t="s">
        <v>23084</v>
      </c>
      <c r="B4899" t="s">
        <v>20</v>
      </c>
      <c r="C4899" t="s">
        <v>19</v>
      </c>
      <c r="D4899" t="s">
        <v>33</v>
      </c>
      <c r="E4899" t="s">
        <v>533</v>
      </c>
    </row>
    <row r="4900" spans="1:5" x14ac:dyDescent="0.25">
      <c r="A4900" t="s">
        <v>25345</v>
      </c>
      <c r="B4900" t="s">
        <v>20</v>
      </c>
      <c r="C4900" t="s">
        <v>19</v>
      </c>
      <c r="D4900" t="s">
        <v>33</v>
      </c>
      <c r="E4900" t="s">
        <v>533</v>
      </c>
    </row>
    <row r="4901" spans="1:5" x14ac:dyDescent="0.25">
      <c r="A4901" t="s">
        <v>43531</v>
      </c>
      <c r="B4901" t="s">
        <v>20</v>
      </c>
      <c r="C4901" t="s">
        <v>22</v>
      </c>
      <c r="D4901" t="s">
        <v>67</v>
      </c>
      <c r="E4901" t="s">
        <v>629</v>
      </c>
    </row>
    <row r="4902" spans="1:5" x14ac:dyDescent="0.25">
      <c r="A4902" t="s">
        <v>5365</v>
      </c>
      <c r="B4902" t="s">
        <v>20</v>
      </c>
      <c r="C4902" t="s">
        <v>19</v>
      </c>
      <c r="D4902" t="s">
        <v>33</v>
      </c>
      <c r="E4902" t="s">
        <v>538</v>
      </c>
    </row>
    <row r="4903" spans="1:5" x14ac:dyDescent="0.25">
      <c r="A4903" t="s">
        <v>17529</v>
      </c>
      <c r="B4903" t="s">
        <v>20</v>
      </c>
      <c r="C4903" t="s">
        <v>19</v>
      </c>
      <c r="D4903" t="s">
        <v>33</v>
      </c>
      <c r="E4903" t="s">
        <v>533</v>
      </c>
    </row>
    <row r="4904" spans="1:5" x14ac:dyDescent="0.25">
      <c r="A4904" t="s">
        <v>5370</v>
      </c>
      <c r="B4904" t="s">
        <v>20</v>
      </c>
      <c r="C4904" t="s">
        <v>21</v>
      </c>
      <c r="D4904" t="s">
        <v>33</v>
      </c>
      <c r="E4904" t="s">
        <v>581</v>
      </c>
    </row>
    <row r="4905" spans="1:5" x14ac:dyDescent="0.25">
      <c r="A4905" t="s">
        <v>5369</v>
      </c>
      <c r="B4905" t="s">
        <v>20</v>
      </c>
      <c r="C4905" t="s">
        <v>21</v>
      </c>
      <c r="D4905" t="s">
        <v>33</v>
      </c>
      <c r="E4905" t="s">
        <v>581</v>
      </c>
    </row>
    <row r="4906" spans="1:5" x14ac:dyDescent="0.25">
      <c r="A4906" t="s">
        <v>5366</v>
      </c>
      <c r="B4906" t="s">
        <v>20</v>
      </c>
      <c r="C4906" t="s">
        <v>19</v>
      </c>
      <c r="D4906" t="s">
        <v>33</v>
      </c>
      <c r="E4906" t="s">
        <v>538</v>
      </c>
    </row>
    <row r="4907" spans="1:5" x14ac:dyDescent="0.25">
      <c r="A4907" t="s">
        <v>15667</v>
      </c>
      <c r="B4907" t="s">
        <v>20</v>
      </c>
      <c r="C4907" t="s">
        <v>19</v>
      </c>
      <c r="D4907" t="s">
        <v>33</v>
      </c>
      <c r="E4907" t="s">
        <v>533</v>
      </c>
    </row>
    <row r="4908" spans="1:5" x14ac:dyDescent="0.25">
      <c r="A4908" t="s">
        <v>5373</v>
      </c>
      <c r="B4908" t="s">
        <v>20</v>
      </c>
      <c r="C4908" t="s">
        <v>19</v>
      </c>
      <c r="D4908" t="s">
        <v>33</v>
      </c>
      <c r="E4908" t="s">
        <v>783</v>
      </c>
    </row>
    <row r="4909" spans="1:5" x14ac:dyDescent="0.25">
      <c r="A4909" t="s">
        <v>43532</v>
      </c>
      <c r="B4909" t="s">
        <v>20</v>
      </c>
      <c r="C4909" t="s">
        <v>21</v>
      </c>
      <c r="D4909" t="s">
        <v>33</v>
      </c>
      <c r="E4909" t="s">
        <v>582</v>
      </c>
    </row>
    <row r="4910" spans="1:5" x14ac:dyDescent="0.25">
      <c r="A4910" t="s">
        <v>43533</v>
      </c>
      <c r="B4910" t="s">
        <v>20</v>
      </c>
      <c r="C4910" t="s">
        <v>21</v>
      </c>
      <c r="D4910" t="s">
        <v>33</v>
      </c>
      <c r="E4910" t="s">
        <v>581</v>
      </c>
    </row>
    <row r="4911" spans="1:5" x14ac:dyDescent="0.25">
      <c r="A4911" t="s">
        <v>5374</v>
      </c>
      <c r="B4911" t="s">
        <v>20</v>
      </c>
      <c r="C4911" t="s">
        <v>21</v>
      </c>
      <c r="D4911" t="s">
        <v>33</v>
      </c>
      <c r="E4911" t="s">
        <v>581</v>
      </c>
    </row>
    <row r="4912" spans="1:5" x14ac:dyDescent="0.25">
      <c r="A4912" t="s">
        <v>11395</v>
      </c>
      <c r="B4912" t="s">
        <v>20</v>
      </c>
      <c r="C4912" t="s">
        <v>23</v>
      </c>
      <c r="D4912" t="s">
        <v>33</v>
      </c>
      <c r="E4912" t="s">
        <v>601</v>
      </c>
    </row>
    <row r="4913" spans="1:5" x14ac:dyDescent="0.25">
      <c r="A4913" t="s">
        <v>5376</v>
      </c>
      <c r="B4913" t="s">
        <v>20</v>
      </c>
      <c r="C4913" t="s">
        <v>23</v>
      </c>
      <c r="D4913" t="s">
        <v>33</v>
      </c>
      <c r="E4913" t="s">
        <v>734</v>
      </c>
    </row>
    <row r="4914" spans="1:5" x14ac:dyDescent="0.25">
      <c r="A4914" t="s">
        <v>26902</v>
      </c>
      <c r="B4914" t="s">
        <v>20</v>
      </c>
      <c r="C4914" t="s">
        <v>19</v>
      </c>
      <c r="D4914" t="s">
        <v>33</v>
      </c>
      <c r="E4914" t="s">
        <v>533</v>
      </c>
    </row>
    <row r="4915" spans="1:5" x14ac:dyDescent="0.25">
      <c r="A4915" t="s">
        <v>5378</v>
      </c>
      <c r="B4915" t="s">
        <v>16</v>
      </c>
      <c r="C4915" t="s">
        <v>17</v>
      </c>
      <c r="D4915" t="s">
        <v>33</v>
      </c>
      <c r="E4915" t="s">
        <v>653</v>
      </c>
    </row>
    <row r="4916" spans="1:5" x14ac:dyDescent="0.25">
      <c r="A4916" t="s">
        <v>5379</v>
      </c>
      <c r="B4916" t="s">
        <v>16</v>
      </c>
      <c r="C4916" t="s">
        <v>17</v>
      </c>
      <c r="D4916" t="s">
        <v>33</v>
      </c>
      <c r="E4916" t="s">
        <v>653</v>
      </c>
    </row>
    <row r="4917" spans="1:5" x14ac:dyDescent="0.25">
      <c r="A4917" t="s">
        <v>28567</v>
      </c>
      <c r="B4917" t="s">
        <v>20</v>
      </c>
      <c r="C4917" t="s">
        <v>22</v>
      </c>
      <c r="D4917" t="s">
        <v>33</v>
      </c>
      <c r="E4917" t="s">
        <v>629</v>
      </c>
    </row>
    <row r="4918" spans="1:5" x14ac:dyDescent="0.25">
      <c r="A4918" t="s">
        <v>5381</v>
      </c>
      <c r="B4918" t="s">
        <v>20</v>
      </c>
      <c r="C4918" t="s">
        <v>19</v>
      </c>
      <c r="D4918" t="s">
        <v>33</v>
      </c>
      <c r="E4918" t="s">
        <v>530</v>
      </c>
    </row>
    <row r="4919" spans="1:5" x14ac:dyDescent="0.25">
      <c r="A4919" t="s">
        <v>5383</v>
      </c>
      <c r="B4919" t="s">
        <v>20</v>
      </c>
      <c r="C4919" t="s">
        <v>19</v>
      </c>
      <c r="D4919" t="s">
        <v>33</v>
      </c>
      <c r="E4919" t="s">
        <v>530</v>
      </c>
    </row>
    <row r="4920" spans="1:5" x14ac:dyDescent="0.25">
      <c r="A4920" t="s">
        <v>8280</v>
      </c>
      <c r="B4920" t="s">
        <v>20</v>
      </c>
      <c r="C4920" t="s">
        <v>25</v>
      </c>
      <c r="D4920" t="s">
        <v>33</v>
      </c>
      <c r="E4920" t="s">
        <v>707</v>
      </c>
    </row>
    <row r="4921" spans="1:5" x14ac:dyDescent="0.25">
      <c r="A4921" t="s">
        <v>5384</v>
      </c>
      <c r="B4921" t="s">
        <v>20</v>
      </c>
      <c r="C4921" t="s">
        <v>19</v>
      </c>
      <c r="D4921" t="s">
        <v>33</v>
      </c>
      <c r="E4921" t="s">
        <v>611</v>
      </c>
    </row>
    <row r="4922" spans="1:5" x14ac:dyDescent="0.25">
      <c r="A4922" t="s">
        <v>8345</v>
      </c>
      <c r="B4922" t="s">
        <v>20</v>
      </c>
      <c r="C4922" t="s">
        <v>25</v>
      </c>
      <c r="D4922" t="s">
        <v>33</v>
      </c>
      <c r="E4922" t="s">
        <v>707</v>
      </c>
    </row>
    <row r="4923" spans="1:5" x14ac:dyDescent="0.25">
      <c r="A4923" t="s">
        <v>4837</v>
      </c>
      <c r="B4923" t="s">
        <v>20</v>
      </c>
      <c r="C4923" t="s">
        <v>19</v>
      </c>
      <c r="D4923" t="s">
        <v>33</v>
      </c>
      <c r="E4923" t="s">
        <v>533</v>
      </c>
    </row>
    <row r="4924" spans="1:5" x14ac:dyDescent="0.25">
      <c r="A4924" t="s">
        <v>5387</v>
      </c>
      <c r="B4924" t="s">
        <v>20</v>
      </c>
      <c r="C4924" t="s">
        <v>19</v>
      </c>
      <c r="D4924" t="s">
        <v>33</v>
      </c>
      <c r="E4924" t="s">
        <v>538</v>
      </c>
    </row>
    <row r="4925" spans="1:5" x14ac:dyDescent="0.25">
      <c r="A4925" t="s">
        <v>6399</v>
      </c>
      <c r="B4925" t="s">
        <v>20</v>
      </c>
      <c r="C4925" t="s">
        <v>19</v>
      </c>
      <c r="D4925" t="s">
        <v>33</v>
      </c>
      <c r="E4925" t="s">
        <v>533</v>
      </c>
    </row>
    <row r="4926" spans="1:5" x14ac:dyDescent="0.25">
      <c r="A4926" t="s">
        <v>6727</v>
      </c>
      <c r="B4926" t="s">
        <v>20</v>
      </c>
      <c r="C4926" t="s">
        <v>19</v>
      </c>
      <c r="D4926" t="s">
        <v>33</v>
      </c>
      <c r="E4926" t="s">
        <v>533</v>
      </c>
    </row>
    <row r="4927" spans="1:5" x14ac:dyDescent="0.25">
      <c r="A4927" t="s">
        <v>10337</v>
      </c>
      <c r="B4927" t="s">
        <v>20</v>
      </c>
      <c r="C4927" t="s">
        <v>19</v>
      </c>
      <c r="D4927" t="s">
        <v>33</v>
      </c>
      <c r="E4927" t="s">
        <v>533</v>
      </c>
    </row>
    <row r="4928" spans="1:5" x14ac:dyDescent="0.25">
      <c r="A4928" t="s">
        <v>21686</v>
      </c>
      <c r="B4928" t="s">
        <v>20</v>
      </c>
      <c r="C4928" t="s">
        <v>19</v>
      </c>
      <c r="D4928" t="s">
        <v>33</v>
      </c>
      <c r="E4928" t="s">
        <v>533</v>
      </c>
    </row>
    <row r="4929" spans="1:5" x14ac:dyDescent="0.25">
      <c r="A4929" t="s">
        <v>23085</v>
      </c>
      <c r="B4929" t="s">
        <v>20</v>
      </c>
      <c r="C4929" t="s">
        <v>19</v>
      </c>
      <c r="D4929" t="s">
        <v>33</v>
      </c>
      <c r="E4929" t="s">
        <v>533</v>
      </c>
    </row>
    <row r="4930" spans="1:5" x14ac:dyDescent="0.25">
      <c r="A4930" t="s">
        <v>21684</v>
      </c>
      <c r="B4930" t="s">
        <v>20</v>
      </c>
      <c r="C4930" t="s">
        <v>19</v>
      </c>
      <c r="D4930" t="s">
        <v>33</v>
      </c>
      <c r="E4930" t="s">
        <v>533</v>
      </c>
    </row>
    <row r="4931" spans="1:5" x14ac:dyDescent="0.25">
      <c r="A4931" t="s">
        <v>5393</v>
      </c>
      <c r="B4931" t="s">
        <v>20</v>
      </c>
      <c r="C4931" t="s">
        <v>21</v>
      </c>
      <c r="D4931" t="s">
        <v>33</v>
      </c>
      <c r="E4931" t="s">
        <v>582</v>
      </c>
    </row>
    <row r="4932" spans="1:5" x14ac:dyDescent="0.25">
      <c r="A4932" t="s">
        <v>5395</v>
      </c>
      <c r="B4932" t="s">
        <v>20</v>
      </c>
      <c r="C4932" t="s">
        <v>19</v>
      </c>
      <c r="D4932" t="s">
        <v>33</v>
      </c>
      <c r="E4932" t="s">
        <v>530</v>
      </c>
    </row>
    <row r="4933" spans="1:5" x14ac:dyDescent="0.25">
      <c r="A4933" t="s">
        <v>1570</v>
      </c>
      <c r="B4933" t="s">
        <v>20</v>
      </c>
      <c r="C4933" t="s">
        <v>19</v>
      </c>
      <c r="D4933" t="s">
        <v>65</v>
      </c>
      <c r="E4933" t="s">
        <v>533</v>
      </c>
    </row>
    <row r="4934" spans="1:5" x14ac:dyDescent="0.25">
      <c r="A4934" t="s">
        <v>1583</v>
      </c>
      <c r="B4934" t="s">
        <v>20</v>
      </c>
      <c r="C4934" t="s">
        <v>19</v>
      </c>
      <c r="D4934" t="s">
        <v>65</v>
      </c>
      <c r="E4934" t="s">
        <v>533</v>
      </c>
    </row>
    <row r="4935" spans="1:5" x14ac:dyDescent="0.25">
      <c r="A4935" t="s">
        <v>5397</v>
      </c>
      <c r="B4935" t="s">
        <v>20</v>
      </c>
      <c r="C4935" t="s">
        <v>19</v>
      </c>
      <c r="D4935" t="s">
        <v>33</v>
      </c>
      <c r="E4935" t="s">
        <v>530</v>
      </c>
    </row>
    <row r="4936" spans="1:5" x14ac:dyDescent="0.25">
      <c r="A4936" t="s">
        <v>5400</v>
      </c>
      <c r="B4936" t="s">
        <v>20</v>
      </c>
      <c r="C4936" t="s">
        <v>19</v>
      </c>
      <c r="D4936" t="s">
        <v>33</v>
      </c>
      <c r="E4936" t="s">
        <v>538</v>
      </c>
    </row>
    <row r="4937" spans="1:5" x14ac:dyDescent="0.25">
      <c r="A4937" t="s">
        <v>10563</v>
      </c>
      <c r="B4937" t="s">
        <v>20</v>
      </c>
      <c r="C4937" t="s">
        <v>19</v>
      </c>
      <c r="D4937" t="s">
        <v>65</v>
      </c>
      <c r="E4937" t="s">
        <v>533</v>
      </c>
    </row>
    <row r="4938" spans="1:5" x14ac:dyDescent="0.25">
      <c r="A4938" t="s">
        <v>19329</v>
      </c>
      <c r="B4938" t="s">
        <v>20</v>
      </c>
      <c r="C4938" t="s">
        <v>19</v>
      </c>
      <c r="D4938" t="s">
        <v>65</v>
      </c>
      <c r="E4938" t="s">
        <v>533</v>
      </c>
    </row>
    <row r="4939" spans="1:5" x14ac:dyDescent="0.25">
      <c r="A4939" t="s">
        <v>19390</v>
      </c>
      <c r="B4939" t="s">
        <v>20</v>
      </c>
      <c r="C4939" t="s">
        <v>19</v>
      </c>
      <c r="D4939" t="s">
        <v>65</v>
      </c>
      <c r="E4939" t="s">
        <v>533</v>
      </c>
    </row>
    <row r="4940" spans="1:5" x14ac:dyDescent="0.25">
      <c r="A4940" t="s">
        <v>23335</v>
      </c>
      <c r="B4940" t="s">
        <v>20</v>
      </c>
      <c r="C4940" t="s">
        <v>19</v>
      </c>
      <c r="D4940" t="s">
        <v>33</v>
      </c>
      <c r="E4940" t="s">
        <v>533</v>
      </c>
    </row>
    <row r="4941" spans="1:5" x14ac:dyDescent="0.25">
      <c r="A4941" t="s">
        <v>5404</v>
      </c>
      <c r="B4941" t="s">
        <v>20</v>
      </c>
      <c r="C4941" t="s">
        <v>19</v>
      </c>
      <c r="D4941" t="s">
        <v>33</v>
      </c>
      <c r="E4941" t="s">
        <v>785</v>
      </c>
    </row>
    <row r="4942" spans="1:5" x14ac:dyDescent="0.25">
      <c r="A4942" t="s">
        <v>23664</v>
      </c>
      <c r="B4942" t="s">
        <v>20</v>
      </c>
      <c r="C4942" t="s">
        <v>19</v>
      </c>
      <c r="D4942" t="s">
        <v>33</v>
      </c>
      <c r="E4942" t="s">
        <v>533</v>
      </c>
    </row>
    <row r="4943" spans="1:5" x14ac:dyDescent="0.25">
      <c r="A4943" t="s">
        <v>23641</v>
      </c>
      <c r="B4943" t="s">
        <v>20</v>
      </c>
      <c r="C4943" t="s">
        <v>23</v>
      </c>
      <c r="D4943" t="s">
        <v>33</v>
      </c>
      <c r="E4943" t="s">
        <v>601</v>
      </c>
    </row>
    <row r="4944" spans="1:5" x14ac:dyDescent="0.25">
      <c r="A4944" t="s">
        <v>25508</v>
      </c>
      <c r="B4944" t="s">
        <v>20</v>
      </c>
      <c r="C4944" t="s">
        <v>19</v>
      </c>
      <c r="D4944" t="s">
        <v>33</v>
      </c>
      <c r="E4944" t="s">
        <v>533</v>
      </c>
    </row>
    <row r="4945" spans="1:5" x14ac:dyDescent="0.25">
      <c r="A4945" t="s">
        <v>5408</v>
      </c>
      <c r="B4945" t="s">
        <v>16</v>
      </c>
      <c r="C4945" t="s">
        <v>15</v>
      </c>
      <c r="D4945" t="s">
        <v>33</v>
      </c>
      <c r="E4945" t="s">
        <v>659</v>
      </c>
    </row>
    <row r="4946" spans="1:5" x14ac:dyDescent="0.25">
      <c r="A4946" t="s">
        <v>5409</v>
      </c>
      <c r="B4946" t="s">
        <v>20</v>
      </c>
      <c r="C4946" t="s">
        <v>19</v>
      </c>
      <c r="D4946" t="s">
        <v>33</v>
      </c>
      <c r="E4946" t="s">
        <v>585</v>
      </c>
    </row>
    <row r="4947" spans="1:5" x14ac:dyDescent="0.25">
      <c r="A4947" t="s">
        <v>25343</v>
      </c>
      <c r="B4947" t="s">
        <v>20</v>
      </c>
      <c r="C4947" t="s">
        <v>19</v>
      </c>
      <c r="D4947" t="s">
        <v>33</v>
      </c>
      <c r="E4947" t="s">
        <v>533</v>
      </c>
    </row>
    <row r="4948" spans="1:5" x14ac:dyDescent="0.25">
      <c r="A4948" t="s">
        <v>5411</v>
      </c>
      <c r="B4948" t="s">
        <v>20</v>
      </c>
      <c r="C4948" t="s">
        <v>19</v>
      </c>
      <c r="D4948" t="s">
        <v>33</v>
      </c>
      <c r="E4948" t="s">
        <v>538</v>
      </c>
    </row>
    <row r="4949" spans="1:5" x14ac:dyDescent="0.25">
      <c r="A4949" t="s">
        <v>1898</v>
      </c>
      <c r="B4949" t="s">
        <v>20</v>
      </c>
      <c r="C4949" t="s">
        <v>23</v>
      </c>
      <c r="D4949" t="s">
        <v>33</v>
      </c>
      <c r="E4949" t="s">
        <v>648</v>
      </c>
    </row>
    <row r="4950" spans="1:5" x14ac:dyDescent="0.25">
      <c r="A4950" t="s">
        <v>13230</v>
      </c>
      <c r="B4950" t="s">
        <v>20</v>
      </c>
      <c r="C4950" t="s">
        <v>23</v>
      </c>
      <c r="D4950" t="s">
        <v>33</v>
      </c>
      <c r="E4950" t="s">
        <v>648</v>
      </c>
    </row>
    <row r="4951" spans="1:5" x14ac:dyDescent="0.25">
      <c r="A4951" t="s">
        <v>5414</v>
      </c>
      <c r="B4951" t="s">
        <v>16</v>
      </c>
      <c r="C4951" t="s">
        <v>15</v>
      </c>
      <c r="D4951" t="s">
        <v>33</v>
      </c>
      <c r="E4951" t="s">
        <v>745</v>
      </c>
    </row>
    <row r="4952" spans="1:5" x14ac:dyDescent="0.25">
      <c r="A4952" t="s">
        <v>5415</v>
      </c>
      <c r="B4952" t="s">
        <v>20</v>
      </c>
      <c r="C4952" t="s">
        <v>21</v>
      </c>
      <c r="D4952" t="s">
        <v>33</v>
      </c>
      <c r="E4952" t="s">
        <v>614</v>
      </c>
    </row>
    <row r="4953" spans="1:5" x14ac:dyDescent="0.25">
      <c r="A4953" t="s">
        <v>5417</v>
      </c>
      <c r="B4953" t="s">
        <v>20</v>
      </c>
      <c r="C4953" t="s">
        <v>21</v>
      </c>
      <c r="D4953" t="s">
        <v>33</v>
      </c>
      <c r="E4953" t="s">
        <v>614</v>
      </c>
    </row>
    <row r="4954" spans="1:5" x14ac:dyDescent="0.25">
      <c r="A4954" t="s">
        <v>5416</v>
      </c>
      <c r="B4954" t="s">
        <v>20</v>
      </c>
      <c r="C4954" t="s">
        <v>21</v>
      </c>
      <c r="D4954" t="s">
        <v>33</v>
      </c>
      <c r="E4954" t="s">
        <v>614</v>
      </c>
    </row>
    <row r="4955" spans="1:5" x14ac:dyDescent="0.25">
      <c r="A4955" t="s">
        <v>3540</v>
      </c>
      <c r="B4955" t="s">
        <v>20</v>
      </c>
      <c r="C4955" t="s">
        <v>19</v>
      </c>
      <c r="D4955" t="s">
        <v>33</v>
      </c>
      <c r="E4955" t="s">
        <v>533</v>
      </c>
    </row>
    <row r="4956" spans="1:5" x14ac:dyDescent="0.25">
      <c r="A4956" t="s">
        <v>3542</v>
      </c>
      <c r="B4956" t="s">
        <v>20</v>
      </c>
      <c r="C4956" t="s">
        <v>19</v>
      </c>
      <c r="D4956" t="s">
        <v>33</v>
      </c>
      <c r="E4956" t="s">
        <v>533</v>
      </c>
    </row>
    <row r="4957" spans="1:5" x14ac:dyDescent="0.25">
      <c r="A4957" t="s">
        <v>5420</v>
      </c>
      <c r="B4957" t="s">
        <v>20</v>
      </c>
      <c r="C4957" t="s">
        <v>19</v>
      </c>
      <c r="D4957" t="s">
        <v>33</v>
      </c>
      <c r="E4957" t="s">
        <v>786</v>
      </c>
    </row>
    <row r="4958" spans="1:5" x14ac:dyDescent="0.25">
      <c r="A4958" t="s">
        <v>9423</v>
      </c>
      <c r="B4958" t="s">
        <v>20</v>
      </c>
      <c r="C4958" t="s">
        <v>19</v>
      </c>
      <c r="D4958" t="s">
        <v>33</v>
      </c>
      <c r="E4958" t="s">
        <v>533</v>
      </c>
    </row>
    <row r="4959" spans="1:5" x14ac:dyDescent="0.25">
      <c r="A4959" t="s">
        <v>9422</v>
      </c>
      <c r="B4959" t="s">
        <v>20</v>
      </c>
      <c r="C4959" t="s">
        <v>19</v>
      </c>
      <c r="D4959" t="s">
        <v>33</v>
      </c>
      <c r="E4959" t="s">
        <v>533</v>
      </c>
    </row>
    <row r="4960" spans="1:5" x14ac:dyDescent="0.25">
      <c r="A4960" t="s">
        <v>1518</v>
      </c>
      <c r="B4960" t="s">
        <v>20</v>
      </c>
      <c r="C4960" t="s">
        <v>19</v>
      </c>
      <c r="D4960" t="s">
        <v>33</v>
      </c>
      <c r="E4960" t="s">
        <v>533</v>
      </c>
    </row>
    <row r="4961" spans="1:5" x14ac:dyDescent="0.25">
      <c r="A4961" t="s">
        <v>21133</v>
      </c>
      <c r="B4961" t="s">
        <v>20</v>
      </c>
      <c r="C4961" t="s">
        <v>21</v>
      </c>
      <c r="D4961" t="s">
        <v>33</v>
      </c>
      <c r="E4961" t="s">
        <v>537</v>
      </c>
    </row>
    <row r="4962" spans="1:5" x14ac:dyDescent="0.25">
      <c r="A4962" t="s">
        <v>28853</v>
      </c>
      <c r="B4962" t="s">
        <v>20</v>
      </c>
      <c r="C4962" t="s">
        <v>19</v>
      </c>
      <c r="D4962" t="s">
        <v>33</v>
      </c>
      <c r="E4962" t="s">
        <v>533</v>
      </c>
    </row>
    <row r="4963" spans="1:5" x14ac:dyDescent="0.25">
      <c r="A4963" t="s">
        <v>22585</v>
      </c>
      <c r="B4963" t="s">
        <v>16</v>
      </c>
      <c r="C4963" t="s">
        <v>15</v>
      </c>
      <c r="D4963" t="s">
        <v>33</v>
      </c>
      <c r="E4963" t="s">
        <v>628</v>
      </c>
    </row>
    <row r="4964" spans="1:5" x14ac:dyDescent="0.25">
      <c r="A4964" t="s">
        <v>5427</v>
      </c>
      <c r="B4964" t="s">
        <v>20</v>
      </c>
      <c r="C4964" t="s">
        <v>21</v>
      </c>
      <c r="D4964" t="s">
        <v>33</v>
      </c>
      <c r="E4964" t="s">
        <v>564</v>
      </c>
    </row>
    <row r="4965" spans="1:5" x14ac:dyDescent="0.25">
      <c r="A4965" t="s">
        <v>5428</v>
      </c>
      <c r="B4965" t="s">
        <v>20</v>
      </c>
      <c r="C4965" t="s">
        <v>21</v>
      </c>
      <c r="D4965" t="s">
        <v>33</v>
      </c>
      <c r="E4965" t="s">
        <v>564</v>
      </c>
    </row>
    <row r="4966" spans="1:5" x14ac:dyDescent="0.25">
      <c r="A4966" t="s">
        <v>5430</v>
      </c>
      <c r="B4966" t="s">
        <v>16</v>
      </c>
      <c r="C4966" t="s">
        <v>15</v>
      </c>
      <c r="D4966" t="s">
        <v>33</v>
      </c>
      <c r="E4966" t="s">
        <v>561</v>
      </c>
    </row>
    <row r="4967" spans="1:5" x14ac:dyDescent="0.25">
      <c r="A4967" t="s">
        <v>5429</v>
      </c>
      <c r="B4967" t="s">
        <v>16</v>
      </c>
      <c r="C4967" t="s">
        <v>15</v>
      </c>
      <c r="D4967" t="s">
        <v>33</v>
      </c>
      <c r="E4967" t="s">
        <v>696</v>
      </c>
    </row>
    <row r="4968" spans="1:5" x14ac:dyDescent="0.25">
      <c r="A4968" t="s">
        <v>10495</v>
      </c>
      <c r="B4968" t="s">
        <v>20</v>
      </c>
      <c r="C4968" t="s">
        <v>19</v>
      </c>
      <c r="D4968" t="s">
        <v>33</v>
      </c>
      <c r="E4968" t="s">
        <v>553</v>
      </c>
    </row>
    <row r="4969" spans="1:5" x14ac:dyDescent="0.25">
      <c r="A4969" t="s">
        <v>5431</v>
      </c>
      <c r="B4969" t="s">
        <v>16</v>
      </c>
      <c r="C4969" t="s">
        <v>15</v>
      </c>
      <c r="D4969" t="s">
        <v>33</v>
      </c>
      <c r="E4969" t="s">
        <v>659</v>
      </c>
    </row>
    <row r="4970" spans="1:5" x14ac:dyDescent="0.25">
      <c r="A4970" t="s">
        <v>21176</v>
      </c>
      <c r="B4970" t="s">
        <v>20</v>
      </c>
      <c r="C4970" t="s">
        <v>19</v>
      </c>
      <c r="D4970" t="s">
        <v>33</v>
      </c>
      <c r="E4970" t="s">
        <v>533</v>
      </c>
    </row>
    <row r="4971" spans="1:5" x14ac:dyDescent="0.25">
      <c r="A4971" t="s">
        <v>5434</v>
      </c>
      <c r="B4971" t="s">
        <v>16</v>
      </c>
      <c r="C4971" t="s">
        <v>15</v>
      </c>
      <c r="D4971" t="s">
        <v>33</v>
      </c>
      <c r="E4971" t="s">
        <v>659</v>
      </c>
    </row>
    <row r="4972" spans="1:5" x14ac:dyDescent="0.25">
      <c r="A4972" t="s">
        <v>3488</v>
      </c>
      <c r="B4972" t="s">
        <v>20</v>
      </c>
      <c r="C4972" t="s">
        <v>19</v>
      </c>
      <c r="D4972" t="s">
        <v>33</v>
      </c>
      <c r="E4972" t="s">
        <v>533</v>
      </c>
    </row>
    <row r="4973" spans="1:5" x14ac:dyDescent="0.25">
      <c r="A4973" t="s">
        <v>3487</v>
      </c>
      <c r="B4973" t="s">
        <v>20</v>
      </c>
      <c r="C4973" t="s">
        <v>19</v>
      </c>
      <c r="D4973" t="s">
        <v>33</v>
      </c>
      <c r="E4973" t="s">
        <v>533</v>
      </c>
    </row>
    <row r="4974" spans="1:5" x14ac:dyDescent="0.25">
      <c r="A4974" t="s">
        <v>3485</v>
      </c>
      <c r="B4974" t="s">
        <v>20</v>
      </c>
      <c r="C4974" t="s">
        <v>19</v>
      </c>
      <c r="D4974" t="s">
        <v>33</v>
      </c>
      <c r="E4974" t="s">
        <v>533</v>
      </c>
    </row>
    <row r="4975" spans="1:5" x14ac:dyDescent="0.25">
      <c r="A4975" t="s">
        <v>5438</v>
      </c>
      <c r="B4975" t="s">
        <v>16</v>
      </c>
      <c r="C4975" t="s">
        <v>15</v>
      </c>
      <c r="D4975" t="s">
        <v>33</v>
      </c>
      <c r="E4975" t="s">
        <v>724</v>
      </c>
    </row>
    <row r="4976" spans="1:5" x14ac:dyDescent="0.25">
      <c r="A4976" t="s">
        <v>5439</v>
      </c>
      <c r="B4976" t="s">
        <v>16</v>
      </c>
      <c r="C4976" t="s">
        <v>15</v>
      </c>
      <c r="D4976" t="s">
        <v>33</v>
      </c>
      <c r="E4976" t="s">
        <v>787</v>
      </c>
    </row>
    <row r="4977" spans="1:5" x14ac:dyDescent="0.25">
      <c r="A4977" t="s">
        <v>5440</v>
      </c>
      <c r="B4977" t="s">
        <v>16</v>
      </c>
      <c r="C4977" t="s">
        <v>15</v>
      </c>
      <c r="D4977" t="s">
        <v>33</v>
      </c>
      <c r="E4977" t="s">
        <v>787</v>
      </c>
    </row>
    <row r="4978" spans="1:5" x14ac:dyDescent="0.25">
      <c r="A4978" t="s">
        <v>5441</v>
      </c>
      <c r="B4978" t="s">
        <v>16</v>
      </c>
      <c r="C4978" t="s">
        <v>17</v>
      </c>
      <c r="D4978" t="s">
        <v>33</v>
      </c>
      <c r="E4978" t="s">
        <v>653</v>
      </c>
    </row>
    <row r="4979" spans="1:5" x14ac:dyDescent="0.25">
      <c r="A4979" t="s">
        <v>24286</v>
      </c>
      <c r="B4979" t="s">
        <v>20</v>
      </c>
      <c r="C4979" t="s">
        <v>22</v>
      </c>
      <c r="D4979" t="s">
        <v>33</v>
      </c>
      <c r="E4979" t="s">
        <v>629</v>
      </c>
    </row>
    <row r="4980" spans="1:5" x14ac:dyDescent="0.25">
      <c r="A4980" t="s">
        <v>5442</v>
      </c>
      <c r="B4980" t="s">
        <v>16</v>
      </c>
      <c r="C4980" t="s">
        <v>15</v>
      </c>
      <c r="D4980" t="s">
        <v>33</v>
      </c>
      <c r="E4980" t="s">
        <v>659</v>
      </c>
    </row>
    <row r="4981" spans="1:5" x14ac:dyDescent="0.25">
      <c r="A4981" t="s">
        <v>5444</v>
      </c>
      <c r="B4981" t="s">
        <v>20</v>
      </c>
      <c r="C4981" t="s">
        <v>21</v>
      </c>
      <c r="D4981" t="s">
        <v>33</v>
      </c>
      <c r="E4981" t="s">
        <v>779</v>
      </c>
    </row>
    <row r="4982" spans="1:5" x14ac:dyDescent="0.25">
      <c r="A4982" t="s">
        <v>5445</v>
      </c>
      <c r="B4982" t="s">
        <v>20</v>
      </c>
      <c r="C4982" t="s">
        <v>21</v>
      </c>
      <c r="D4982" t="s">
        <v>33</v>
      </c>
      <c r="E4982" t="s">
        <v>581</v>
      </c>
    </row>
    <row r="4983" spans="1:5" x14ac:dyDescent="0.25">
      <c r="A4983" t="s">
        <v>22512</v>
      </c>
      <c r="B4983" t="s">
        <v>20</v>
      </c>
      <c r="C4983" t="s">
        <v>19</v>
      </c>
      <c r="D4983" t="s">
        <v>33</v>
      </c>
      <c r="E4983" t="s">
        <v>533</v>
      </c>
    </row>
    <row r="4984" spans="1:5" x14ac:dyDescent="0.25">
      <c r="A4984" t="s">
        <v>2559</v>
      </c>
      <c r="B4984" t="s">
        <v>20</v>
      </c>
      <c r="C4984" t="s">
        <v>19</v>
      </c>
      <c r="D4984" t="s">
        <v>33</v>
      </c>
      <c r="E4984" t="s">
        <v>533</v>
      </c>
    </row>
    <row r="4985" spans="1:5" x14ac:dyDescent="0.25">
      <c r="A4985" t="s">
        <v>19970</v>
      </c>
      <c r="B4985" t="s">
        <v>20</v>
      </c>
      <c r="C4985" t="s">
        <v>19</v>
      </c>
      <c r="D4985" t="s">
        <v>33</v>
      </c>
      <c r="E4985" t="s">
        <v>533</v>
      </c>
    </row>
    <row r="4986" spans="1:5" x14ac:dyDescent="0.25">
      <c r="A4986" t="s">
        <v>5449</v>
      </c>
      <c r="B4986" t="s">
        <v>20</v>
      </c>
      <c r="C4986" t="s">
        <v>21</v>
      </c>
      <c r="D4986" t="s">
        <v>33</v>
      </c>
      <c r="E4986" t="s">
        <v>789</v>
      </c>
    </row>
    <row r="4987" spans="1:5" x14ac:dyDescent="0.25">
      <c r="A4987" t="s">
        <v>9591</v>
      </c>
      <c r="B4987" t="s">
        <v>20</v>
      </c>
      <c r="C4987" t="s">
        <v>19</v>
      </c>
      <c r="D4987" t="s">
        <v>33</v>
      </c>
      <c r="E4987" t="s">
        <v>533</v>
      </c>
    </row>
    <row r="4988" spans="1:5" x14ac:dyDescent="0.25">
      <c r="A4988" t="s">
        <v>5450</v>
      </c>
      <c r="B4988" t="s">
        <v>20</v>
      </c>
      <c r="C4988" t="s">
        <v>19</v>
      </c>
      <c r="D4988" t="s">
        <v>33</v>
      </c>
      <c r="E4988" t="s">
        <v>538</v>
      </c>
    </row>
    <row r="4989" spans="1:5" x14ac:dyDescent="0.25">
      <c r="A4989" t="s">
        <v>5452</v>
      </c>
      <c r="B4989" t="s">
        <v>20</v>
      </c>
      <c r="C4989" t="s">
        <v>19</v>
      </c>
      <c r="D4989" t="s">
        <v>33</v>
      </c>
      <c r="E4989" t="s">
        <v>530</v>
      </c>
    </row>
    <row r="4990" spans="1:5" x14ac:dyDescent="0.25">
      <c r="A4990" t="s">
        <v>24149</v>
      </c>
      <c r="B4990" t="s">
        <v>20</v>
      </c>
      <c r="C4990" t="s">
        <v>19</v>
      </c>
      <c r="D4990" t="s">
        <v>33</v>
      </c>
      <c r="E4990" t="s">
        <v>533</v>
      </c>
    </row>
    <row r="4991" spans="1:5" x14ac:dyDescent="0.25">
      <c r="A4991" t="s">
        <v>24423</v>
      </c>
      <c r="B4991" t="s">
        <v>20</v>
      </c>
      <c r="C4991" t="s">
        <v>19</v>
      </c>
      <c r="D4991" t="s">
        <v>33</v>
      </c>
      <c r="E4991" t="s">
        <v>533</v>
      </c>
    </row>
    <row r="4992" spans="1:5" x14ac:dyDescent="0.25">
      <c r="A4992" t="s">
        <v>24151</v>
      </c>
      <c r="B4992" t="s">
        <v>20</v>
      </c>
      <c r="C4992" t="s">
        <v>19</v>
      </c>
      <c r="D4992" t="s">
        <v>33</v>
      </c>
      <c r="E4992" t="s">
        <v>533</v>
      </c>
    </row>
    <row r="4993" spans="1:5" x14ac:dyDescent="0.25">
      <c r="A4993" t="s">
        <v>24356</v>
      </c>
      <c r="B4993" t="s">
        <v>20</v>
      </c>
      <c r="C4993" t="s">
        <v>19</v>
      </c>
      <c r="D4993" t="s">
        <v>33</v>
      </c>
      <c r="E4993" t="s">
        <v>533</v>
      </c>
    </row>
    <row r="4994" spans="1:5" x14ac:dyDescent="0.25">
      <c r="A4994" t="s">
        <v>5457</v>
      </c>
      <c r="B4994" t="s">
        <v>16</v>
      </c>
      <c r="C4994" t="s">
        <v>15</v>
      </c>
      <c r="D4994" t="s">
        <v>33</v>
      </c>
      <c r="E4994" t="s">
        <v>724</v>
      </c>
    </row>
    <row r="4995" spans="1:5" x14ac:dyDescent="0.25">
      <c r="A4995" t="s">
        <v>13652</v>
      </c>
      <c r="B4995" t="s">
        <v>20</v>
      </c>
      <c r="C4995" t="s">
        <v>19</v>
      </c>
      <c r="D4995" t="s">
        <v>33</v>
      </c>
      <c r="E4995" t="s">
        <v>533</v>
      </c>
    </row>
    <row r="4996" spans="1:5" x14ac:dyDescent="0.25">
      <c r="A4996" t="s">
        <v>5460</v>
      </c>
      <c r="B4996" t="s">
        <v>16</v>
      </c>
      <c r="C4996" t="s">
        <v>15</v>
      </c>
      <c r="D4996" t="s">
        <v>33</v>
      </c>
      <c r="E4996" t="s">
        <v>659</v>
      </c>
    </row>
    <row r="4997" spans="1:5" x14ac:dyDescent="0.25">
      <c r="A4997" t="s">
        <v>5459</v>
      </c>
      <c r="B4997" t="s">
        <v>16</v>
      </c>
      <c r="C4997" t="s">
        <v>15</v>
      </c>
      <c r="D4997" t="s">
        <v>33</v>
      </c>
      <c r="E4997" t="s">
        <v>708</v>
      </c>
    </row>
    <row r="4998" spans="1:5" x14ac:dyDescent="0.25">
      <c r="A4998" t="s">
        <v>7338</v>
      </c>
      <c r="B4998" t="s">
        <v>20</v>
      </c>
      <c r="C4998" t="s">
        <v>19</v>
      </c>
      <c r="D4998" t="s">
        <v>33</v>
      </c>
      <c r="E4998" t="s">
        <v>533</v>
      </c>
    </row>
    <row r="4999" spans="1:5" x14ac:dyDescent="0.25">
      <c r="A4999" t="s">
        <v>27299</v>
      </c>
      <c r="B4999" t="s">
        <v>20</v>
      </c>
      <c r="C4999" t="s">
        <v>19</v>
      </c>
      <c r="D4999" t="s">
        <v>33</v>
      </c>
      <c r="E4999" t="s">
        <v>533</v>
      </c>
    </row>
    <row r="5000" spans="1:5" x14ac:dyDescent="0.25">
      <c r="A5000" t="s">
        <v>7186</v>
      </c>
      <c r="B5000" t="s">
        <v>20</v>
      </c>
      <c r="C5000" t="s">
        <v>23</v>
      </c>
      <c r="D5000" t="s">
        <v>33</v>
      </c>
      <c r="E5000" t="s">
        <v>601</v>
      </c>
    </row>
    <row r="5001" spans="1:5" x14ac:dyDescent="0.25">
      <c r="A5001" t="s">
        <v>7276</v>
      </c>
      <c r="B5001" t="s">
        <v>20</v>
      </c>
      <c r="C5001" t="s">
        <v>23</v>
      </c>
      <c r="D5001" t="s">
        <v>33</v>
      </c>
      <c r="E5001" t="s">
        <v>601</v>
      </c>
    </row>
    <row r="5002" spans="1:5" x14ac:dyDescent="0.25">
      <c r="A5002" t="s">
        <v>5465</v>
      </c>
      <c r="B5002" t="s">
        <v>16</v>
      </c>
      <c r="C5002" t="s">
        <v>15</v>
      </c>
      <c r="D5002" t="s">
        <v>33</v>
      </c>
      <c r="E5002" t="s">
        <v>791</v>
      </c>
    </row>
    <row r="5003" spans="1:5" x14ac:dyDescent="0.25">
      <c r="A5003" t="s">
        <v>5466</v>
      </c>
      <c r="B5003" t="s">
        <v>14</v>
      </c>
      <c r="C5003" t="s">
        <v>14</v>
      </c>
      <c r="D5003" t="s">
        <v>34</v>
      </c>
      <c r="E5003" t="s">
        <v>497</v>
      </c>
    </row>
    <row r="5004" spans="1:5" x14ac:dyDescent="0.25">
      <c r="A5004" t="s">
        <v>5467</v>
      </c>
      <c r="B5004" t="s">
        <v>14</v>
      </c>
      <c r="C5004" t="s">
        <v>14</v>
      </c>
      <c r="D5004" t="s">
        <v>69</v>
      </c>
      <c r="E5004" t="s">
        <v>497</v>
      </c>
    </row>
    <row r="5005" spans="1:5" x14ac:dyDescent="0.25">
      <c r="A5005" t="s">
        <v>5468</v>
      </c>
      <c r="B5005" t="s">
        <v>14</v>
      </c>
      <c r="C5005" t="s">
        <v>14</v>
      </c>
      <c r="D5005" t="s">
        <v>69</v>
      </c>
      <c r="E5005" t="s">
        <v>497</v>
      </c>
    </row>
    <row r="5006" spans="1:5" x14ac:dyDescent="0.25">
      <c r="A5006" t="s">
        <v>5469</v>
      </c>
      <c r="B5006" t="s">
        <v>16</v>
      </c>
      <c r="C5006" t="s">
        <v>15</v>
      </c>
      <c r="D5006" t="s">
        <v>33</v>
      </c>
      <c r="E5006" t="s">
        <v>571</v>
      </c>
    </row>
    <row r="5007" spans="1:5" x14ac:dyDescent="0.25">
      <c r="A5007" t="s">
        <v>5470</v>
      </c>
      <c r="B5007" t="s">
        <v>20</v>
      </c>
      <c r="C5007" t="s">
        <v>19</v>
      </c>
      <c r="D5007" t="s">
        <v>33</v>
      </c>
      <c r="E5007" t="s">
        <v>513</v>
      </c>
    </row>
    <row r="5008" spans="1:5" x14ac:dyDescent="0.25">
      <c r="A5008" t="s">
        <v>5471</v>
      </c>
      <c r="B5008" t="s">
        <v>20</v>
      </c>
      <c r="C5008" t="s">
        <v>21</v>
      </c>
      <c r="D5008" t="s">
        <v>33</v>
      </c>
      <c r="E5008" t="s">
        <v>792</v>
      </c>
    </row>
    <row r="5009" spans="1:5" x14ac:dyDescent="0.25">
      <c r="A5009" t="s">
        <v>5472</v>
      </c>
      <c r="B5009" t="s">
        <v>20</v>
      </c>
      <c r="C5009" t="s">
        <v>19</v>
      </c>
      <c r="D5009" t="s">
        <v>33</v>
      </c>
      <c r="E5009" t="s">
        <v>511</v>
      </c>
    </row>
    <row r="5010" spans="1:5" x14ac:dyDescent="0.25">
      <c r="A5010" t="s">
        <v>5473</v>
      </c>
      <c r="B5010" t="s">
        <v>20</v>
      </c>
      <c r="C5010" t="s">
        <v>19</v>
      </c>
      <c r="D5010" t="s">
        <v>33</v>
      </c>
      <c r="E5010" t="s">
        <v>513</v>
      </c>
    </row>
    <row r="5011" spans="1:5" x14ac:dyDescent="0.25">
      <c r="A5011" t="s">
        <v>5474</v>
      </c>
      <c r="B5011" t="s">
        <v>20</v>
      </c>
      <c r="C5011" t="s">
        <v>21</v>
      </c>
      <c r="D5011" t="s">
        <v>33</v>
      </c>
      <c r="E5011" t="s">
        <v>574</v>
      </c>
    </row>
    <row r="5012" spans="1:5" x14ac:dyDescent="0.25">
      <c r="A5012" t="s">
        <v>5475</v>
      </c>
      <c r="B5012" t="s">
        <v>16</v>
      </c>
      <c r="C5012" t="s">
        <v>15</v>
      </c>
      <c r="D5012" t="s">
        <v>33</v>
      </c>
      <c r="E5012" t="s">
        <v>794</v>
      </c>
    </row>
    <row r="5013" spans="1:5" x14ac:dyDescent="0.25">
      <c r="A5013" t="s">
        <v>5476</v>
      </c>
      <c r="B5013" t="s">
        <v>16</v>
      </c>
      <c r="C5013" t="s">
        <v>15</v>
      </c>
      <c r="D5013" t="s">
        <v>33</v>
      </c>
      <c r="E5013" t="s">
        <v>796</v>
      </c>
    </row>
    <row r="5014" spans="1:5" x14ac:dyDescent="0.25">
      <c r="A5014" t="s">
        <v>5477</v>
      </c>
      <c r="B5014" t="s">
        <v>20</v>
      </c>
      <c r="C5014" t="s">
        <v>21</v>
      </c>
      <c r="D5014" t="s">
        <v>65</v>
      </c>
      <c r="E5014" t="s">
        <v>509</v>
      </c>
    </row>
    <row r="5015" spans="1:5" x14ac:dyDescent="0.25">
      <c r="A5015" t="s">
        <v>5478</v>
      </c>
      <c r="B5015" t="s">
        <v>20</v>
      </c>
      <c r="C5015" t="s">
        <v>21</v>
      </c>
      <c r="D5015" t="s">
        <v>33</v>
      </c>
      <c r="E5015" t="s">
        <v>716</v>
      </c>
    </row>
    <row r="5016" spans="1:5" x14ac:dyDescent="0.25">
      <c r="A5016" t="s">
        <v>5479</v>
      </c>
      <c r="B5016" t="s">
        <v>14</v>
      </c>
      <c r="C5016" t="s">
        <v>14</v>
      </c>
      <c r="D5016" t="s">
        <v>34</v>
      </c>
      <c r="E5016" t="s">
        <v>520</v>
      </c>
    </row>
    <row r="5017" spans="1:5" x14ac:dyDescent="0.25">
      <c r="A5017" t="s">
        <v>5480</v>
      </c>
      <c r="B5017" t="s">
        <v>14</v>
      </c>
      <c r="C5017" t="s">
        <v>14</v>
      </c>
      <c r="D5017" t="s">
        <v>34</v>
      </c>
      <c r="E5017" t="s">
        <v>520</v>
      </c>
    </row>
    <row r="5018" spans="1:5" x14ac:dyDescent="0.25">
      <c r="A5018" t="s">
        <v>5481</v>
      </c>
      <c r="B5018" t="s">
        <v>14</v>
      </c>
      <c r="C5018" t="s">
        <v>14</v>
      </c>
      <c r="D5018" t="s">
        <v>34</v>
      </c>
      <c r="E5018" t="s">
        <v>520</v>
      </c>
    </row>
    <row r="5019" spans="1:5" x14ac:dyDescent="0.25">
      <c r="A5019" t="s">
        <v>5482</v>
      </c>
      <c r="B5019" t="s">
        <v>14</v>
      </c>
      <c r="C5019" t="s">
        <v>14</v>
      </c>
      <c r="D5019" t="s">
        <v>34</v>
      </c>
      <c r="E5019" t="s">
        <v>520</v>
      </c>
    </row>
    <row r="5020" spans="1:5" x14ac:dyDescent="0.25">
      <c r="A5020" t="s">
        <v>5484</v>
      </c>
      <c r="B5020" t="s">
        <v>14</v>
      </c>
      <c r="C5020" t="s">
        <v>14</v>
      </c>
      <c r="D5020" t="s">
        <v>64</v>
      </c>
      <c r="E5020" t="s">
        <v>517</v>
      </c>
    </row>
    <row r="5021" spans="1:5" x14ac:dyDescent="0.25">
      <c r="A5021" t="s">
        <v>5483</v>
      </c>
      <c r="B5021" t="s">
        <v>14</v>
      </c>
      <c r="C5021" t="s">
        <v>14</v>
      </c>
      <c r="D5021" t="s">
        <v>64</v>
      </c>
      <c r="E5021" t="s">
        <v>517</v>
      </c>
    </row>
    <row r="5022" spans="1:5" x14ac:dyDescent="0.25">
      <c r="A5022" t="s">
        <v>5487</v>
      </c>
      <c r="B5022" t="s">
        <v>14</v>
      </c>
      <c r="C5022" t="s">
        <v>14</v>
      </c>
      <c r="D5022" t="s">
        <v>34</v>
      </c>
      <c r="E5022" t="s">
        <v>520</v>
      </c>
    </row>
    <row r="5023" spans="1:5" x14ac:dyDescent="0.25">
      <c r="A5023" t="s">
        <v>5486</v>
      </c>
      <c r="B5023" t="s">
        <v>14</v>
      </c>
      <c r="C5023" t="s">
        <v>14</v>
      </c>
      <c r="D5023" t="s">
        <v>34</v>
      </c>
      <c r="E5023" t="s">
        <v>520</v>
      </c>
    </row>
    <row r="5024" spans="1:5" x14ac:dyDescent="0.25">
      <c r="A5024" t="s">
        <v>5485</v>
      </c>
      <c r="B5024" t="s">
        <v>14</v>
      </c>
      <c r="C5024" t="s">
        <v>14</v>
      </c>
      <c r="D5024" t="s">
        <v>34</v>
      </c>
      <c r="E5024" t="s">
        <v>520</v>
      </c>
    </row>
    <row r="5025" spans="1:5" x14ac:dyDescent="0.25">
      <c r="A5025" t="s">
        <v>5488</v>
      </c>
      <c r="B5025" t="s">
        <v>14</v>
      </c>
      <c r="C5025" t="s">
        <v>14</v>
      </c>
      <c r="D5025" t="s">
        <v>34</v>
      </c>
      <c r="E5025" t="s">
        <v>520</v>
      </c>
    </row>
    <row r="5026" spans="1:5" x14ac:dyDescent="0.25">
      <c r="A5026" t="s">
        <v>5489</v>
      </c>
      <c r="B5026" t="s">
        <v>14</v>
      </c>
      <c r="C5026" t="s">
        <v>14</v>
      </c>
      <c r="D5026" t="s">
        <v>34</v>
      </c>
      <c r="E5026" t="s">
        <v>520</v>
      </c>
    </row>
    <row r="5027" spans="1:5" x14ac:dyDescent="0.25">
      <c r="A5027" t="s">
        <v>5490</v>
      </c>
      <c r="B5027" t="s">
        <v>20</v>
      </c>
      <c r="C5027" t="s">
        <v>19</v>
      </c>
      <c r="D5027" t="s">
        <v>33</v>
      </c>
      <c r="E5027" t="s">
        <v>511</v>
      </c>
    </row>
    <row r="5028" spans="1:5" x14ac:dyDescent="0.25">
      <c r="A5028" t="s">
        <v>5492</v>
      </c>
      <c r="B5028" t="s">
        <v>14</v>
      </c>
      <c r="C5028" t="s">
        <v>14</v>
      </c>
      <c r="D5028" t="s">
        <v>34</v>
      </c>
      <c r="E5028" t="s">
        <v>520</v>
      </c>
    </row>
    <row r="5029" spans="1:5" x14ac:dyDescent="0.25">
      <c r="A5029" t="s">
        <v>5491</v>
      </c>
      <c r="B5029" t="s">
        <v>14</v>
      </c>
      <c r="C5029" t="s">
        <v>14</v>
      </c>
      <c r="D5029" t="s">
        <v>34</v>
      </c>
      <c r="E5029" t="s">
        <v>520</v>
      </c>
    </row>
    <row r="5030" spans="1:5" x14ac:dyDescent="0.25">
      <c r="A5030" t="s">
        <v>5493</v>
      </c>
      <c r="B5030" t="s">
        <v>14</v>
      </c>
      <c r="C5030" t="s">
        <v>14</v>
      </c>
      <c r="D5030" t="s">
        <v>34</v>
      </c>
      <c r="E5030" t="s">
        <v>520</v>
      </c>
    </row>
    <row r="5031" spans="1:5" x14ac:dyDescent="0.25">
      <c r="A5031" t="s">
        <v>5496</v>
      </c>
      <c r="B5031" t="s">
        <v>14</v>
      </c>
      <c r="C5031" t="s">
        <v>14</v>
      </c>
      <c r="D5031" t="s">
        <v>34</v>
      </c>
      <c r="E5031" t="s">
        <v>520</v>
      </c>
    </row>
    <row r="5032" spans="1:5" x14ac:dyDescent="0.25">
      <c r="A5032" t="s">
        <v>5495</v>
      </c>
      <c r="B5032" t="s">
        <v>14</v>
      </c>
      <c r="C5032" t="s">
        <v>14</v>
      </c>
      <c r="D5032" t="s">
        <v>34</v>
      </c>
      <c r="E5032" t="s">
        <v>520</v>
      </c>
    </row>
    <row r="5033" spans="1:5" x14ac:dyDescent="0.25">
      <c r="A5033" t="s">
        <v>5494</v>
      </c>
      <c r="B5033" t="s">
        <v>14</v>
      </c>
      <c r="C5033" t="s">
        <v>14</v>
      </c>
      <c r="D5033" t="s">
        <v>34</v>
      </c>
      <c r="E5033" t="s">
        <v>520</v>
      </c>
    </row>
    <row r="5034" spans="1:5" x14ac:dyDescent="0.25">
      <c r="A5034" t="s">
        <v>5498</v>
      </c>
      <c r="B5034" t="s">
        <v>14</v>
      </c>
      <c r="C5034" t="s">
        <v>14</v>
      </c>
      <c r="D5034" t="s">
        <v>34</v>
      </c>
      <c r="E5034" t="s">
        <v>520</v>
      </c>
    </row>
    <row r="5035" spans="1:5" x14ac:dyDescent="0.25">
      <c r="A5035" t="s">
        <v>5497</v>
      </c>
      <c r="B5035" t="s">
        <v>14</v>
      </c>
      <c r="C5035" t="s">
        <v>14</v>
      </c>
      <c r="D5035" t="s">
        <v>34</v>
      </c>
      <c r="E5035" t="s">
        <v>520</v>
      </c>
    </row>
    <row r="5036" spans="1:5" x14ac:dyDescent="0.25">
      <c r="A5036" t="s">
        <v>5499</v>
      </c>
      <c r="B5036" t="s">
        <v>20</v>
      </c>
      <c r="C5036" t="s">
        <v>19</v>
      </c>
      <c r="D5036" t="s">
        <v>33</v>
      </c>
      <c r="E5036" t="s">
        <v>798</v>
      </c>
    </row>
    <row r="5037" spans="1:5" x14ac:dyDescent="0.25">
      <c r="A5037" t="s">
        <v>5501</v>
      </c>
      <c r="B5037" t="s">
        <v>14</v>
      </c>
      <c r="C5037" t="s">
        <v>14</v>
      </c>
      <c r="D5037" t="s">
        <v>34</v>
      </c>
      <c r="E5037" t="s">
        <v>520</v>
      </c>
    </row>
    <row r="5038" spans="1:5" x14ac:dyDescent="0.25">
      <c r="A5038" t="s">
        <v>5500</v>
      </c>
      <c r="B5038" t="s">
        <v>14</v>
      </c>
      <c r="C5038" t="s">
        <v>14</v>
      </c>
      <c r="D5038" t="s">
        <v>34</v>
      </c>
      <c r="E5038" t="s">
        <v>520</v>
      </c>
    </row>
    <row r="5039" spans="1:5" x14ac:dyDescent="0.25">
      <c r="A5039" t="s">
        <v>5502</v>
      </c>
      <c r="B5039" t="s">
        <v>14</v>
      </c>
      <c r="C5039" t="s">
        <v>14</v>
      </c>
      <c r="D5039" t="s">
        <v>34</v>
      </c>
      <c r="E5039" t="s">
        <v>520</v>
      </c>
    </row>
    <row r="5040" spans="1:5" x14ac:dyDescent="0.25">
      <c r="A5040" t="s">
        <v>5505</v>
      </c>
      <c r="B5040" t="s">
        <v>14</v>
      </c>
      <c r="C5040" t="s">
        <v>14</v>
      </c>
      <c r="D5040" t="s">
        <v>34</v>
      </c>
      <c r="E5040" t="s">
        <v>520</v>
      </c>
    </row>
    <row r="5041" spans="1:5" x14ac:dyDescent="0.25">
      <c r="A5041" t="s">
        <v>5504</v>
      </c>
      <c r="B5041" t="s">
        <v>14</v>
      </c>
      <c r="C5041" t="s">
        <v>14</v>
      </c>
      <c r="D5041" t="s">
        <v>34</v>
      </c>
      <c r="E5041" t="s">
        <v>520</v>
      </c>
    </row>
    <row r="5042" spans="1:5" x14ac:dyDescent="0.25">
      <c r="A5042" t="s">
        <v>5503</v>
      </c>
      <c r="B5042" t="s">
        <v>14</v>
      </c>
      <c r="C5042" t="s">
        <v>14</v>
      </c>
      <c r="D5042" t="s">
        <v>34</v>
      </c>
      <c r="E5042" t="s">
        <v>520</v>
      </c>
    </row>
    <row r="5043" spans="1:5" x14ac:dyDescent="0.25">
      <c r="A5043" t="s">
        <v>5508</v>
      </c>
      <c r="B5043" t="s">
        <v>14</v>
      </c>
      <c r="C5043" t="s">
        <v>14</v>
      </c>
      <c r="D5043" t="s">
        <v>34</v>
      </c>
      <c r="E5043" t="s">
        <v>520</v>
      </c>
    </row>
    <row r="5044" spans="1:5" x14ac:dyDescent="0.25">
      <c r="A5044" t="s">
        <v>5507</v>
      </c>
      <c r="B5044" t="s">
        <v>14</v>
      </c>
      <c r="C5044" t="s">
        <v>14</v>
      </c>
      <c r="D5044" t="s">
        <v>34</v>
      </c>
      <c r="E5044" t="s">
        <v>520</v>
      </c>
    </row>
    <row r="5045" spans="1:5" x14ac:dyDescent="0.25">
      <c r="A5045" t="s">
        <v>5506</v>
      </c>
      <c r="B5045" t="s">
        <v>14</v>
      </c>
      <c r="C5045" t="s">
        <v>14</v>
      </c>
      <c r="D5045" t="s">
        <v>34</v>
      </c>
      <c r="E5045" t="s">
        <v>520</v>
      </c>
    </row>
    <row r="5046" spans="1:5" x14ac:dyDescent="0.25">
      <c r="A5046" t="s">
        <v>5509</v>
      </c>
      <c r="B5046" t="s">
        <v>14</v>
      </c>
      <c r="C5046" t="s">
        <v>14</v>
      </c>
      <c r="D5046" t="s">
        <v>34</v>
      </c>
      <c r="E5046" t="s">
        <v>520</v>
      </c>
    </row>
    <row r="5047" spans="1:5" x14ac:dyDescent="0.25">
      <c r="A5047" t="s">
        <v>5511</v>
      </c>
      <c r="B5047" t="s">
        <v>14</v>
      </c>
      <c r="C5047" t="s">
        <v>14</v>
      </c>
      <c r="D5047" t="s">
        <v>34</v>
      </c>
      <c r="E5047" t="s">
        <v>520</v>
      </c>
    </row>
    <row r="5048" spans="1:5" x14ac:dyDescent="0.25">
      <c r="A5048" t="s">
        <v>5512</v>
      </c>
      <c r="B5048" t="s">
        <v>14</v>
      </c>
      <c r="C5048" t="s">
        <v>14</v>
      </c>
      <c r="D5048" t="s">
        <v>34</v>
      </c>
      <c r="E5048" t="s">
        <v>520</v>
      </c>
    </row>
    <row r="5049" spans="1:5" x14ac:dyDescent="0.25">
      <c r="A5049" t="s">
        <v>5510</v>
      </c>
      <c r="B5049" t="s">
        <v>14</v>
      </c>
      <c r="C5049" t="s">
        <v>14</v>
      </c>
      <c r="D5049" t="s">
        <v>34</v>
      </c>
      <c r="E5049" t="s">
        <v>520</v>
      </c>
    </row>
    <row r="5050" spans="1:5" x14ac:dyDescent="0.25">
      <c r="A5050" t="s">
        <v>5515</v>
      </c>
      <c r="B5050" t="s">
        <v>14</v>
      </c>
      <c r="C5050" t="s">
        <v>14</v>
      </c>
      <c r="D5050" t="s">
        <v>64</v>
      </c>
      <c r="E5050" t="s">
        <v>520</v>
      </c>
    </row>
    <row r="5051" spans="1:5" x14ac:dyDescent="0.25">
      <c r="A5051" t="s">
        <v>5516</v>
      </c>
      <c r="B5051" t="s">
        <v>14</v>
      </c>
      <c r="C5051" t="s">
        <v>14</v>
      </c>
      <c r="D5051" t="s">
        <v>64</v>
      </c>
      <c r="E5051" t="s">
        <v>517</v>
      </c>
    </row>
    <row r="5052" spans="1:5" x14ac:dyDescent="0.25">
      <c r="A5052" t="s">
        <v>5514</v>
      </c>
      <c r="B5052" t="s">
        <v>14</v>
      </c>
      <c r="C5052" t="s">
        <v>14</v>
      </c>
      <c r="D5052" t="s">
        <v>64</v>
      </c>
      <c r="E5052" t="s">
        <v>520</v>
      </c>
    </row>
    <row r="5053" spans="1:5" x14ac:dyDescent="0.25">
      <c r="A5053" t="s">
        <v>5513</v>
      </c>
      <c r="B5053" t="s">
        <v>14</v>
      </c>
      <c r="C5053" t="s">
        <v>14</v>
      </c>
      <c r="D5053" t="s">
        <v>64</v>
      </c>
      <c r="E5053" t="s">
        <v>517</v>
      </c>
    </row>
    <row r="5054" spans="1:5" x14ac:dyDescent="0.25">
      <c r="A5054" t="s">
        <v>5520</v>
      </c>
      <c r="B5054" t="s">
        <v>14</v>
      </c>
      <c r="C5054" t="s">
        <v>14</v>
      </c>
      <c r="D5054" t="s">
        <v>64</v>
      </c>
      <c r="E5054" t="s">
        <v>517</v>
      </c>
    </row>
    <row r="5055" spans="1:5" x14ac:dyDescent="0.25">
      <c r="A5055" t="s">
        <v>5517</v>
      </c>
      <c r="B5055" t="s">
        <v>14</v>
      </c>
      <c r="C5055" t="s">
        <v>14</v>
      </c>
      <c r="D5055" t="s">
        <v>64</v>
      </c>
      <c r="E5055" t="s">
        <v>520</v>
      </c>
    </row>
    <row r="5056" spans="1:5" x14ac:dyDescent="0.25">
      <c r="A5056" t="s">
        <v>5519</v>
      </c>
      <c r="B5056" t="s">
        <v>14</v>
      </c>
      <c r="C5056" t="s">
        <v>14</v>
      </c>
      <c r="D5056" t="s">
        <v>64</v>
      </c>
      <c r="E5056" t="s">
        <v>520</v>
      </c>
    </row>
    <row r="5057" spans="1:5" x14ac:dyDescent="0.25">
      <c r="A5057" t="s">
        <v>5518</v>
      </c>
      <c r="B5057" t="s">
        <v>14</v>
      </c>
      <c r="C5057" t="s">
        <v>14</v>
      </c>
      <c r="D5057" t="s">
        <v>64</v>
      </c>
      <c r="E5057" t="s">
        <v>517</v>
      </c>
    </row>
    <row r="5058" spans="1:5" x14ac:dyDescent="0.25">
      <c r="A5058" t="s">
        <v>5521</v>
      </c>
      <c r="B5058" t="s">
        <v>20</v>
      </c>
      <c r="C5058" t="s">
        <v>19</v>
      </c>
      <c r="D5058" t="s">
        <v>33</v>
      </c>
      <c r="E5058" t="s">
        <v>511</v>
      </c>
    </row>
    <row r="5059" spans="1:5" x14ac:dyDescent="0.25">
      <c r="A5059" t="s">
        <v>5522</v>
      </c>
      <c r="B5059" t="s">
        <v>16</v>
      </c>
      <c r="C5059" t="s">
        <v>17</v>
      </c>
      <c r="D5059" t="s">
        <v>33</v>
      </c>
      <c r="E5059" t="s">
        <v>627</v>
      </c>
    </row>
    <row r="5060" spans="1:5" x14ac:dyDescent="0.25">
      <c r="A5060" t="s">
        <v>5523</v>
      </c>
      <c r="B5060" t="s">
        <v>16</v>
      </c>
      <c r="C5060" t="s">
        <v>17</v>
      </c>
      <c r="D5060" t="s">
        <v>33</v>
      </c>
      <c r="E5060" t="s">
        <v>627</v>
      </c>
    </row>
    <row r="5061" spans="1:5" x14ac:dyDescent="0.25">
      <c r="A5061" t="s">
        <v>5524</v>
      </c>
      <c r="B5061" t="s">
        <v>16</v>
      </c>
      <c r="C5061" t="s">
        <v>17</v>
      </c>
      <c r="D5061" t="s">
        <v>33</v>
      </c>
      <c r="E5061" t="s">
        <v>627</v>
      </c>
    </row>
    <row r="5062" spans="1:5" x14ac:dyDescent="0.25">
      <c r="A5062" t="s">
        <v>5525</v>
      </c>
      <c r="B5062" t="s">
        <v>16</v>
      </c>
      <c r="C5062" t="s">
        <v>17</v>
      </c>
      <c r="D5062" t="s">
        <v>33</v>
      </c>
      <c r="E5062" t="s">
        <v>627</v>
      </c>
    </row>
    <row r="5063" spans="1:5" x14ac:dyDescent="0.25">
      <c r="A5063" t="s">
        <v>5526</v>
      </c>
      <c r="B5063" t="s">
        <v>16</v>
      </c>
      <c r="C5063" t="s">
        <v>17</v>
      </c>
      <c r="D5063" t="s">
        <v>33</v>
      </c>
      <c r="E5063" t="s">
        <v>627</v>
      </c>
    </row>
    <row r="5064" spans="1:5" x14ac:dyDescent="0.25">
      <c r="A5064" t="s">
        <v>43534</v>
      </c>
      <c r="B5064" t="s">
        <v>16</v>
      </c>
      <c r="C5064" t="s">
        <v>17</v>
      </c>
      <c r="D5064" t="s">
        <v>66</v>
      </c>
      <c r="E5064" t="s">
        <v>632</v>
      </c>
    </row>
    <row r="5065" spans="1:5" x14ac:dyDescent="0.25">
      <c r="A5065" t="s">
        <v>5527</v>
      </c>
      <c r="B5065" t="s">
        <v>16</v>
      </c>
      <c r="C5065" t="s">
        <v>17</v>
      </c>
      <c r="D5065" t="s">
        <v>33</v>
      </c>
      <c r="E5065" t="s">
        <v>627</v>
      </c>
    </row>
    <row r="5066" spans="1:5" x14ac:dyDescent="0.25">
      <c r="A5066" t="s">
        <v>5528</v>
      </c>
      <c r="B5066" t="s">
        <v>16</v>
      </c>
      <c r="C5066" t="s">
        <v>17</v>
      </c>
      <c r="D5066" t="s">
        <v>33</v>
      </c>
      <c r="E5066" t="s">
        <v>627</v>
      </c>
    </row>
    <row r="5067" spans="1:5" x14ac:dyDescent="0.25">
      <c r="A5067" t="s">
        <v>5529</v>
      </c>
      <c r="B5067" t="s">
        <v>16</v>
      </c>
      <c r="C5067" t="s">
        <v>17</v>
      </c>
      <c r="D5067" t="s">
        <v>33</v>
      </c>
      <c r="E5067" t="s">
        <v>627</v>
      </c>
    </row>
    <row r="5068" spans="1:5" x14ac:dyDescent="0.25">
      <c r="A5068" t="s">
        <v>5530</v>
      </c>
      <c r="B5068" t="s">
        <v>16</v>
      </c>
      <c r="C5068" t="s">
        <v>17</v>
      </c>
      <c r="D5068" t="s">
        <v>33</v>
      </c>
      <c r="E5068" t="s">
        <v>627</v>
      </c>
    </row>
    <row r="5069" spans="1:5" x14ac:dyDescent="0.25">
      <c r="A5069" t="s">
        <v>5531</v>
      </c>
      <c r="B5069" t="s">
        <v>16</v>
      </c>
      <c r="C5069" t="s">
        <v>17</v>
      </c>
      <c r="D5069" t="s">
        <v>33</v>
      </c>
      <c r="E5069" t="s">
        <v>627</v>
      </c>
    </row>
    <row r="5070" spans="1:5" x14ac:dyDescent="0.25">
      <c r="A5070" t="s">
        <v>5532</v>
      </c>
      <c r="B5070" t="s">
        <v>16</v>
      </c>
      <c r="C5070" t="s">
        <v>17</v>
      </c>
      <c r="D5070" t="s">
        <v>33</v>
      </c>
      <c r="E5070" t="s">
        <v>627</v>
      </c>
    </row>
    <row r="5071" spans="1:5" x14ac:dyDescent="0.25">
      <c r="A5071" t="s">
        <v>5533</v>
      </c>
      <c r="B5071" t="s">
        <v>16</v>
      </c>
      <c r="C5071" t="s">
        <v>17</v>
      </c>
      <c r="D5071" t="s">
        <v>33</v>
      </c>
      <c r="E5071" t="s">
        <v>627</v>
      </c>
    </row>
    <row r="5072" spans="1:5" x14ac:dyDescent="0.25">
      <c r="A5072" t="s">
        <v>5534</v>
      </c>
      <c r="B5072" t="s">
        <v>16</v>
      </c>
      <c r="C5072" t="s">
        <v>17</v>
      </c>
      <c r="D5072" t="s">
        <v>33</v>
      </c>
      <c r="E5072" t="s">
        <v>627</v>
      </c>
    </row>
    <row r="5073" spans="1:5" x14ac:dyDescent="0.25">
      <c r="A5073" t="s">
        <v>5535</v>
      </c>
      <c r="B5073" t="s">
        <v>16</v>
      </c>
      <c r="C5073" t="s">
        <v>17</v>
      </c>
      <c r="D5073" t="s">
        <v>33</v>
      </c>
      <c r="E5073" t="s">
        <v>627</v>
      </c>
    </row>
    <row r="5074" spans="1:5" x14ac:dyDescent="0.25">
      <c r="A5074" t="s">
        <v>5536</v>
      </c>
      <c r="B5074" t="s">
        <v>16</v>
      </c>
      <c r="C5074" t="s">
        <v>17</v>
      </c>
      <c r="D5074" t="s">
        <v>33</v>
      </c>
      <c r="E5074" t="s">
        <v>627</v>
      </c>
    </row>
    <row r="5075" spans="1:5" x14ac:dyDescent="0.25">
      <c r="A5075" t="s">
        <v>5537</v>
      </c>
      <c r="B5075" t="s">
        <v>16</v>
      </c>
      <c r="C5075" t="s">
        <v>17</v>
      </c>
      <c r="D5075" t="s">
        <v>33</v>
      </c>
      <c r="E5075" t="s">
        <v>627</v>
      </c>
    </row>
    <row r="5076" spans="1:5" x14ac:dyDescent="0.25">
      <c r="A5076" t="s">
        <v>5538</v>
      </c>
      <c r="B5076" t="s">
        <v>16</v>
      </c>
      <c r="C5076" t="s">
        <v>17</v>
      </c>
      <c r="D5076" t="s">
        <v>33</v>
      </c>
      <c r="E5076" t="s">
        <v>627</v>
      </c>
    </row>
    <row r="5077" spans="1:5" x14ac:dyDescent="0.25">
      <c r="A5077" t="s">
        <v>5539</v>
      </c>
      <c r="B5077" t="s">
        <v>20</v>
      </c>
      <c r="C5077" t="s">
        <v>19</v>
      </c>
      <c r="D5077" t="s">
        <v>33</v>
      </c>
      <c r="E5077" t="s">
        <v>511</v>
      </c>
    </row>
    <row r="5078" spans="1:5" x14ac:dyDescent="0.25">
      <c r="A5078" t="s">
        <v>5540</v>
      </c>
      <c r="B5078" t="s">
        <v>14</v>
      </c>
      <c r="C5078" t="s">
        <v>14</v>
      </c>
      <c r="D5078" t="s">
        <v>34</v>
      </c>
      <c r="E5078" t="s">
        <v>520</v>
      </c>
    </row>
    <row r="5079" spans="1:5" x14ac:dyDescent="0.25">
      <c r="A5079" t="s">
        <v>5541</v>
      </c>
      <c r="B5079" t="s">
        <v>14</v>
      </c>
      <c r="C5079" t="s">
        <v>14</v>
      </c>
      <c r="D5079" t="s">
        <v>34</v>
      </c>
      <c r="E5079" t="s">
        <v>520</v>
      </c>
    </row>
    <row r="5080" spans="1:5" x14ac:dyDescent="0.25">
      <c r="A5080" t="s">
        <v>5542</v>
      </c>
      <c r="B5080" t="s">
        <v>14</v>
      </c>
      <c r="C5080" t="s">
        <v>14</v>
      </c>
      <c r="D5080" t="s">
        <v>64</v>
      </c>
      <c r="E5080" t="s">
        <v>517</v>
      </c>
    </row>
    <row r="5081" spans="1:5" x14ac:dyDescent="0.25">
      <c r="A5081" t="s">
        <v>5543</v>
      </c>
      <c r="B5081" t="s">
        <v>14</v>
      </c>
      <c r="C5081" t="s">
        <v>14</v>
      </c>
      <c r="D5081" t="s">
        <v>34</v>
      </c>
      <c r="E5081" t="s">
        <v>520</v>
      </c>
    </row>
    <row r="5082" spans="1:5" x14ac:dyDescent="0.25">
      <c r="A5082" t="s">
        <v>5544</v>
      </c>
      <c r="B5082" t="s">
        <v>14</v>
      </c>
      <c r="C5082" t="s">
        <v>14</v>
      </c>
      <c r="D5082" t="s">
        <v>34</v>
      </c>
      <c r="E5082" t="s">
        <v>520</v>
      </c>
    </row>
    <row r="5083" spans="1:5" x14ac:dyDescent="0.25">
      <c r="A5083" t="s">
        <v>5545</v>
      </c>
      <c r="B5083" t="s">
        <v>14</v>
      </c>
      <c r="C5083" t="s">
        <v>14</v>
      </c>
      <c r="D5083" t="s">
        <v>34</v>
      </c>
      <c r="E5083" t="s">
        <v>520</v>
      </c>
    </row>
    <row r="5084" spans="1:5" x14ac:dyDescent="0.25">
      <c r="A5084" t="s">
        <v>5548</v>
      </c>
      <c r="B5084" t="s">
        <v>14</v>
      </c>
      <c r="C5084" t="s">
        <v>14</v>
      </c>
      <c r="D5084" t="s">
        <v>34</v>
      </c>
      <c r="E5084" t="s">
        <v>520</v>
      </c>
    </row>
    <row r="5085" spans="1:5" x14ac:dyDescent="0.25">
      <c r="A5085" t="s">
        <v>5546</v>
      </c>
      <c r="B5085" t="s">
        <v>14</v>
      </c>
      <c r="C5085" t="s">
        <v>14</v>
      </c>
      <c r="D5085" t="s">
        <v>34</v>
      </c>
      <c r="E5085" t="s">
        <v>520</v>
      </c>
    </row>
    <row r="5086" spans="1:5" x14ac:dyDescent="0.25">
      <c r="A5086" t="s">
        <v>5547</v>
      </c>
      <c r="B5086" t="s">
        <v>14</v>
      </c>
      <c r="C5086" t="s">
        <v>14</v>
      </c>
      <c r="D5086" t="s">
        <v>34</v>
      </c>
      <c r="E5086" t="s">
        <v>520</v>
      </c>
    </row>
    <row r="5087" spans="1:5" x14ac:dyDescent="0.25">
      <c r="A5087" t="s">
        <v>5549</v>
      </c>
      <c r="B5087" t="s">
        <v>14</v>
      </c>
      <c r="C5087" t="s">
        <v>14</v>
      </c>
      <c r="D5087" t="s">
        <v>34</v>
      </c>
      <c r="E5087" t="s">
        <v>520</v>
      </c>
    </row>
    <row r="5088" spans="1:5" x14ac:dyDescent="0.25">
      <c r="A5088" t="s">
        <v>5550</v>
      </c>
      <c r="B5088" t="s">
        <v>14</v>
      </c>
      <c r="C5088" t="s">
        <v>14</v>
      </c>
      <c r="D5088" t="s">
        <v>34</v>
      </c>
      <c r="E5088" t="s">
        <v>520</v>
      </c>
    </row>
    <row r="5089" spans="1:5" x14ac:dyDescent="0.25">
      <c r="A5089" t="s">
        <v>5551</v>
      </c>
      <c r="B5089" t="s">
        <v>20</v>
      </c>
      <c r="C5089" t="s">
        <v>19</v>
      </c>
      <c r="D5089" t="s">
        <v>33</v>
      </c>
      <c r="E5089" t="s">
        <v>500</v>
      </c>
    </row>
    <row r="5090" spans="1:5" x14ac:dyDescent="0.25">
      <c r="A5090" t="s">
        <v>5554</v>
      </c>
      <c r="B5090" t="s">
        <v>14</v>
      </c>
      <c r="C5090" t="s">
        <v>14</v>
      </c>
      <c r="D5090" t="s">
        <v>34</v>
      </c>
      <c r="E5090" t="s">
        <v>520</v>
      </c>
    </row>
    <row r="5091" spans="1:5" x14ac:dyDescent="0.25">
      <c r="A5091" t="s">
        <v>5553</v>
      </c>
      <c r="B5091" t="s">
        <v>14</v>
      </c>
      <c r="C5091" t="s">
        <v>14</v>
      </c>
      <c r="D5091" t="s">
        <v>34</v>
      </c>
      <c r="E5091" t="s">
        <v>520</v>
      </c>
    </row>
    <row r="5092" spans="1:5" x14ac:dyDescent="0.25">
      <c r="A5092" t="s">
        <v>5552</v>
      </c>
      <c r="B5092" t="s">
        <v>14</v>
      </c>
      <c r="C5092" t="s">
        <v>14</v>
      </c>
      <c r="D5092" t="s">
        <v>34</v>
      </c>
      <c r="E5092" t="s">
        <v>520</v>
      </c>
    </row>
    <row r="5093" spans="1:5" x14ac:dyDescent="0.25">
      <c r="A5093" t="s">
        <v>5555</v>
      </c>
      <c r="B5093" t="s">
        <v>14</v>
      </c>
      <c r="C5093" t="s">
        <v>14</v>
      </c>
      <c r="D5093" t="s">
        <v>69</v>
      </c>
      <c r="E5093" t="s">
        <v>517</v>
      </c>
    </row>
    <row r="5094" spans="1:5" x14ac:dyDescent="0.25">
      <c r="A5094" t="s">
        <v>5556</v>
      </c>
      <c r="B5094" t="s">
        <v>14</v>
      </c>
      <c r="C5094" t="s">
        <v>14</v>
      </c>
      <c r="D5094" t="s">
        <v>69</v>
      </c>
      <c r="E5094" t="s">
        <v>517</v>
      </c>
    </row>
    <row r="5095" spans="1:5" x14ac:dyDescent="0.25">
      <c r="A5095" t="s">
        <v>5558</v>
      </c>
      <c r="B5095" t="s">
        <v>14</v>
      </c>
      <c r="C5095" t="s">
        <v>14</v>
      </c>
      <c r="D5095" t="s">
        <v>34</v>
      </c>
      <c r="E5095" t="s">
        <v>520</v>
      </c>
    </row>
    <row r="5096" spans="1:5" x14ac:dyDescent="0.25">
      <c r="A5096" t="s">
        <v>5559</v>
      </c>
      <c r="B5096" t="s">
        <v>14</v>
      </c>
      <c r="C5096" t="s">
        <v>14</v>
      </c>
      <c r="D5096" t="s">
        <v>34</v>
      </c>
      <c r="E5096" t="s">
        <v>520</v>
      </c>
    </row>
    <row r="5097" spans="1:5" x14ac:dyDescent="0.25">
      <c r="A5097" t="s">
        <v>5557</v>
      </c>
      <c r="B5097" t="s">
        <v>14</v>
      </c>
      <c r="C5097" t="s">
        <v>14</v>
      </c>
      <c r="D5097" t="s">
        <v>34</v>
      </c>
      <c r="E5097" t="s">
        <v>520</v>
      </c>
    </row>
    <row r="5098" spans="1:5" x14ac:dyDescent="0.25">
      <c r="A5098" t="s">
        <v>5562</v>
      </c>
      <c r="B5098" t="s">
        <v>14</v>
      </c>
      <c r="C5098" t="s">
        <v>14</v>
      </c>
      <c r="D5098" t="s">
        <v>34</v>
      </c>
      <c r="E5098" t="s">
        <v>520</v>
      </c>
    </row>
    <row r="5099" spans="1:5" x14ac:dyDescent="0.25">
      <c r="A5099" t="s">
        <v>5560</v>
      </c>
      <c r="B5099" t="s">
        <v>14</v>
      </c>
      <c r="C5099" t="s">
        <v>14</v>
      </c>
      <c r="D5099" t="s">
        <v>34</v>
      </c>
      <c r="E5099" t="s">
        <v>520</v>
      </c>
    </row>
    <row r="5100" spans="1:5" x14ac:dyDescent="0.25">
      <c r="A5100" t="s">
        <v>5561</v>
      </c>
      <c r="B5100" t="s">
        <v>14</v>
      </c>
      <c r="C5100" t="s">
        <v>14</v>
      </c>
      <c r="D5100" t="s">
        <v>34</v>
      </c>
      <c r="E5100" t="s">
        <v>520</v>
      </c>
    </row>
    <row r="5101" spans="1:5" x14ac:dyDescent="0.25">
      <c r="A5101" t="s">
        <v>5563</v>
      </c>
      <c r="B5101" t="s">
        <v>14</v>
      </c>
      <c r="C5101" t="s">
        <v>14</v>
      </c>
      <c r="D5101" t="s">
        <v>34</v>
      </c>
      <c r="E5101" t="s">
        <v>520</v>
      </c>
    </row>
    <row r="5102" spans="1:5" x14ac:dyDescent="0.25">
      <c r="A5102" t="s">
        <v>5564</v>
      </c>
      <c r="B5102" t="s">
        <v>14</v>
      </c>
      <c r="C5102" t="s">
        <v>14</v>
      </c>
      <c r="D5102" t="s">
        <v>34</v>
      </c>
      <c r="E5102" t="s">
        <v>520</v>
      </c>
    </row>
    <row r="5103" spans="1:5" x14ac:dyDescent="0.25">
      <c r="A5103" t="s">
        <v>5565</v>
      </c>
      <c r="B5103" t="s">
        <v>14</v>
      </c>
      <c r="C5103" t="s">
        <v>14</v>
      </c>
      <c r="D5103" t="s">
        <v>34</v>
      </c>
      <c r="E5103" t="s">
        <v>520</v>
      </c>
    </row>
    <row r="5104" spans="1:5" x14ac:dyDescent="0.25">
      <c r="A5104" t="s">
        <v>5567</v>
      </c>
      <c r="B5104" t="s">
        <v>14</v>
      </c>
      <c r="C5104" t="s">
        <v>14</v>
      </c>
      <c r="D5104" t="s">
        <v>34</v>
      </c>
      <c r="E5104" t="s">
        <v>520</v>
      </c>
    </row>
    <row r="5105" spans="1:5" x14ac:dyDescent="0.25">
      <c r="A5105" t="s">
        <v>5566</v>
      </c>
      <c r="B5105" t="s">
        <v>14</v>
      </c>
      <c r="C5105" t="s">
        <v>14</v>
      </c>
      <c r="D5105" t="s">
        <v>34</v>
      </c>
      <c r="E5105" t="s">
        <v>520</v>
      </c>
    </row>
    <row r="5106" spans="1:5" x14ac:dyDescent="0.25">
      <c r="A5106" t="s">
        <v>5569</v>
      </c>
      <c r="B5106" t="s">
        <v>14</v>
      </c>
      <c r="C5106" t="s">
        <v>14</v>
      </c>
      <c r="D5106" t="s">
        <v>34</v>
      </c>
      <c r="E5106" t="s">
        <v>520</v>
      </c>
    </row>
    <row r="5107" spans="1:5" x14ac:dyDescent="0.25">
      <c r="A5107" t="s">
        <v>5570</v>
      </c>
      <c r="B5107" t="s">
        <v>14</v>
      </c>
      <c r="C5107" t="s">
        <v>14</v>
      </c>
      <c r="D5107" t="s">
        <v>34</v>
      </c>
      <c r="E5107" t="s">
        <v>520</v>
      </c>
    </row>
    <row r="5108" spans="1:5" x14ac:dyDescent="0.25">
      <c r="A5108" t="s">
        <v>5568</v>
      </c>
      <c r="B5108" t="s">
        <v>14</v>
      </c>
      <c r="C5108" t="s">
        <v>14</v>
      </c>
      <c r="D5108" t="s">
        <v>34</v>
      </c>
      <c r="E5108" t="s">
        <v>520</v>
      </c>
    </row>
    <row r="5109" spans="1:5" x14ac:dyDescent="0.25">
      <c r="A5109" t="s">
        <v>5571</v>
      </c>
      <c r="B5109" t="s">
        <v>14</v>
      </c>
      <c r="C5109" t="s">
        <v>14</v>
      </c>
      <c r="D5109" t="s">
        <v>34</v>
      </c>
      <c r="E5109" t="s">
        <v>520</v>
      </c>
    </row>
    <row r="5110" spans="1:5" x14ac:dyDescent="0.25">
      <c r="A5110" t="s">
        <v>5572</v>
      </c>
      <c r="B5110" t="s">
        <v>14</v>
      </c>
      <c r="C5110" t="s">
        <v>14</v>
      </c>
      <c r="D5110" t="s">
        <v>34</v>
      </c>
      <c r="E5110" t="s">
        <v>520</v>
      </c>
    </row>
    <row r="5111" spans="1:5" x14ac:dyDescent="0.25">
      <c r="A5111" t="s">
        <v>5573</v>
      </c>
      <c r="B5111" t="s">
        <v>20</v>
      </c>
      <c r="C5111" t="s">
        <v>19</v>
      </c>
      <c r="D5111" t="s">
        <v>33</v>
      </c>
      <c r="E5111" t="s">
        <v>513</v>
      </c>
    </row>
    <row r="5112" spans="1:5" x14ac:dyDescent="0.25">
      <c r="A5112" t="s">
        <v>5575</v>
      </c>
      <c r="B5112" t="s">
        <v>14</v>
      </c>
      <c r="C5112" t="s">
        <v>14</v>
      </c>
      <c r="D5112" t="s">
        <v>34</v>
      </c>
      <c r="E5112" t="s">
        <v>520</v>
      </c>
    </row>
    <row r="5113" spans="1:5" x14ac:dyDescent="0.25">
      <c r="A5113" t="s">
        <v>5576</v>
      </c>
      <c r="B5113" t="s">
        <v>14</v>
      </c>
      <c r="C5113" t="s">
        <v>14</v>
      </c>
      <c r="D5113" t="s">
        <v>34</v>
      </c>
      <c r="E5113" t="s">
        <v>520</v>
      </c>
    </row>
    <row r="5114" spans="1:5" x14ac:dyDescent="0.25">
      <c r="A5114" t="s">
        <v>5574</v>
      </c>
      <c r="B5114" t="s">
        <v>14</v>
      </c>
      <c r="C5114" t="s">
        <v>14</v>
      </c>
      <c r="D5114" t="s">
        <v>34</v>
      </c>
      <c r="E5114" t="s">
        <v>520</v>
      </c>
    </row>
    <row r="5115" spans="1:5" x14ac:dyDescent="0.25">
      <c r="A5115" t="s">
        <v>5577</v>
      </c>
      <c r="B5115" t="s">
        <v>14</v>
      </c>
      <c r="C5115" t="s">
        <v>14</v>
      </c>
      <c r="D5115" t="s">
        <v>34</v>
      </c>
      <c r="E5115" t="s">
        <v>520</v>
      </c>
    </row>
    <row r="5116" spans="1:5" x14ac:dyDescent="0.25">
      <c r="A5116" t="s">
        <v>5578</v>
      </c>
      <c r="B5116" t="s">
        <v>14</v>
      </c>
      <c r="C5116" t="s">
        <v>14</v>
      </c>
      <c r="D5116" t="s">
        <v>34</v>
      </c>
      <c r="E5116" t="s">
        <v>520</v>
      </c>
    </row>
    <row r="5117" spans="1:5" x14ac:dyDescent="0.25">
      <c r="A5117" t="s">
        <v>5580</v>
      </c>
      <c r="B5117" t="s">
        <v>14</v>
      </c>
      <c r="C5117" t="s">
        <v>14</v>
      </c>
      <c r="D5117" t="s">
        <v>34</v>
      </c>
      <c r="E5117" t="s">
        <v>520</v>
      </c>
    </row>
    <row r="5118" spans="1:5" x14ac:dyDescent="0.25">
      <c r="A5118" t="s">
        <v>5579</v>
      </c>
      <c r="B5118" t="s">
        <v>14</v>
      </c>
      <c r="C5118" t="s">
        <v>14</v>
      </c>
      <c r="D5118" t="s">
        <v>34</v>
      </c>
      <c r="E5118" t="s">
        <v>520</v>
      </c>
    </row>
    <row r="5119" spans="1:5" x14ac:dyDescent="0.25">
      <c r="A5119" t="s">
        <v>5583</v>
      </c>
      <c r="B5119" t="s">
        <v>14</v>
      </c>
      <c r="C5119" t="s">
        <v>14</v>
      </c>
      <c r="D5119" t="s">
        <v>34</v>
      </c>
      <c r="E5119" t="s">
        <v>520</v>
      </c>
    </row>
    <row r="5120" spans="1:5" x14ac:dyDescent="0.25">
      <c r="A5120" t="s">
        <v>5581</v>
      </c>
      <c r="B5120" t="s">
        <v>14</v>
      </c>
      <c r="C5120" t="s">
        <v>14</v>
      </c>
      <c r="D5120" t="s">
        <v>34</v>
      </c>
      <c r="E5120" t="s">
        <v>520</v>
      </c>
    </row>
    <row r="5121" spans="1:5" x14ac:dyDescent="0.25">
      <c r="A5121" t="s">
        <v>5582</v>
      </c>
      <c r="B5121" t="s">
        <v>14</v>
      </c>
      <c r="C5121" t="s">
        <v>14</v>
      </c>
      <c r="D5121" t="s">
        <v>34</v>
      </c>
      <c r="E5121" t="s">
        <v>520</v>
      </c>
    </row>
    <row r="5122" spans="1:5" x14ac:dyDescent="0.25">
      <c r="A5122" t="s">
        <v>5585</v>
      </c>
      <c r="B5122" t="s">
        <v>14</v>
      </c>
      <c r="C5122" t="s">
        <v>14</v>
      </c>
      <c r="D5122" t="s">
        <v>34</v>
      </c>
      <c r="E5122" t="s">
        <v>520</v>
      </c>
    </row>
    <row r="5123" spans="1:5" x14ac:dyDescent="0.25">
      <c r="A5123" t="s">
        <v>5584</v>
      </c>
      <c r="B5123" t="s">
        <v>14</v>
      </c>
      <c r="C5123" t="s">
        <v>14</v>
      </c>
      <c r="D5123" t="s">
        <v>34</v>
      </c>
      <c r="E5123" t="s">
        <v>520</v>
      </c>
    </row>
    <row r="5124" spans="1:5" x14ac:dyDescent="0.25">
      <c r="A5124" t="s">
        <v>5587</v>
      </c>
      <c r="B5124" t="s">
        <v>14</v>
      </c>
      <c r="C5124" t="s">
        <v>14</v>
      </c>
      <c r="D5124" t="s">
        <v>64</v>
      </c>
      <c r="E5124" t="s">
        <v>517</v>
      </c>
    </row>
    <row r="5125" spans="1:5" x14ac:dyDescent="0.25">
      <c r="A5125" t="s">
        <v>5586</v>
      </c>
      <c r="B5125" t="s">
        <v>14</v>
      </c>
      <c r="C5125" t="s">
        <v>14</v>
      </c>
      <c r="D5125" t="s">
        <v>64</v>
      </c>
      <c r="E5125" t="s">
        <v>520</v>
      </c>
    </row>
    <row r="5126" spans="1:5" x14ac:dyDescent="0.25">
      <c r="A5126" t="s">
        <v>5589</v>
      </c>
      <c r="B5126" t="s">
        <v>14</v>
      </c>
      <c r="C5126" t="s">
        <v>14</v>
      </c>
      <c r="D5126" t="s">
        <v>34</v>
      </c>
      <c r="E5126" t="s">
        <v>520</v>
      </c>
    </row>
    <row r="5127" spans="1:5" x14ac:dyDescent="0.25">
      <c r="A5127" t="s">
        <v>5588</v>
      </c>
      <c r="B5127" t="s">
        <v>14</v>
      </c>
      <c r="C5127" t="s">
        <v>14</v>
      </c>
      <c r="D5127" t="s">
        <v>34</v>
      </c>
      <c r="E5127" t="s">
        <v>520</v>
      </c>
    </row>
    <row r="5128" spans="1:5" x14ac:dyDescent="0.25">
      <c r="A5128" t="s">
        <v>5590</v>
      </c>
      <c r="B5128" t="s">
        <v>14</v>
      </c>
      <c r="C5128" t="s">
        <v>14</v>
      </c>
      <c r="D5128" t="s">
        <v>34</v>
      </c>
      <c r="E5128" t="s">
        <v>520</v>
      </c>
    </row>
    <row r="5129" spans="1:5" x14ac:dyDescent="0.25">
      <c r="A5129" t="s">
        <v>5591</v>
      </c>
      <c r="B5129" t="s">
        <v>14</v>
      </c>
      <c r="C5129" t="s">
        <v>14</v>
      </c>
      <c r="D5129" t="s">
        <v>34</v>
      </c>
      <c r="E5129" t="s">
        <v>520</v>
      </c>
    </row>
    <row r="5130" spans="1:5" x14ac:dyDescent="0.25">
      <c r="A5130" t="s">
        <v>5593</v>
      </c>
      <c r="B5130" t="s">
        <v>14</v>
      </c>
      <c r="C5130" t="s">
        <v>14</v>
      </c>
      <c r="D5130" t="s">
        <v>34</v>
      </c>
      <c r="E5130" t="s">
        <v>520</v>
      </c>
    </row>
    <row r="5131" spans="1:5" x14ac:dyDescent="0.25">
      <c r="A5131" t="s">
        <v>5594</v>
      </c>
      <c r="B5131" t="s">
        <v>14</v>
      </c>
      <c r="C5131" t="s">
        <v>14</v>
      </c>
      <c r="D5131" t="s">
        <v>34</v>
      </c>
      <c r="E5131" t="s">
        <v>520</v>
      </c>
    </row>
    <row r="5132" spans="1:5" x14ac:dyDescent="0.25">
      <c r="A5132" t="s">
        <v>5592</v>
      </c>
      <c r="B5132" t="s">
        <v>14</v>
      </c>
      <c r="C5132" t="s">
        <v>14</v>
      </c>
      <c r="D5132" t="s">
        <v>34</v>
      </c>
      <c r="E5132" t="s">
        <v>520</v>
      </c>
    </row>
    <row r="5133" spans="1:5" x14ac:dyDescent="0.25">
      <c r="A5133" t="s">
        <v>5597</v>
      </c>
      <c r="B5133" t="s">
        <v>14</v>
      </c>
      <c r="C5133" t="s">
        <v>14</v>
      </c>
      <c r="D5133" t="s">
        <v>34</v>
      </c>
      <c r="E5133" t="s">
        <v>520</v>
      </c>
    </row>
    <row r="5134" spans="1:5" x14ac:dyDescent="0.25">
      <c r="A5134" t="s">
        <v>5596</v>
      </c>
      <c r="B5134" t="s">
        <v>14</v>
      </c>
      <c r="C5134" t="s">
        <v>14</v>
      </c>
      <c r="D5134" t="s">
        <v>34</v>
      </c>
      <c r="E5134" t="s">
        <v>520</v>
      </c>
    </row>
    <row r="5135" spans="1:5" x14ac:dyDescent="0.25">
      <c r="A5135" t="s">
        <v>5595</v>
      </c>
      <c r="B5135" t="s">
        <v>14</v>
      </c>
      <c r="C5135" t="s">
        <v>14</v>
      </c>
      <c r="D5135" t="s">
        <v>34</v>
      </c>
      <c r="E5135" t="s">
        <v>520</v>
      </c>
    </row>
    <row r="5136" spans="1:5" x14ac:dyDescent="0.25">
      <c r="A5136" t="s">
        <v>5598</v>
      </c>
      <c r="B5136" t="s">
        <v>14</v>
      </c>
      <c r="C5136" t="s">
        <v>14</v>
      </c>
      <c r="D5136" t="s">
        <v>34</v>
      </c>
      <c r="E5136" t="s">
        <v>520</v>
      </c>
    </row>
    <row r="5137" spans="1:5" x14ac:dyDescent="0.25">
      <c r="A5137" t="s">
        <v>5600</v>
      </c>
      <c r="B5137" t="s">
        <v>14</v>
      </c>
      <c r="C5137" t="s">
        <v>14</v>
      </c>
      <c r="D5137" t="s">
        <v>34</v>
      </c>
      <c r="E5137" t="s">
        <v>520</v>
      </c>
    </row>
    <row r="5138" spans="1:5" x14ac:dyDescent="0.25">
      <c r="A5138" t="s">
        <v>5599</v>
      </c>
      <c r="B5138" t="s">
        <v>14</v>
      </c>
      <c r="C5138" t="s">
        <v>14</v>
      </c>
      <c r="D5138" t="s">
        <v>34</v>
      </c>
      <c r="E5138" t="s">
        <v>520</v>
      </c>
    </row>
    <row r="5139" spans="1:5" x14ac:dyDescent="0.25">
      <c r="A5139" t="s">
        <v>5603</v>
      </c>
      <c r="B5139" t="s">
        <v>14</v>
      </c>
      <c r="C5139" t="s">
        <v>14</v>
      </c>
      <c r="D5139" t="s">
        <v>34</v>
      </c>
      <c r="E5139" t="s">
        <v>520</v>
      </c>
    </row>
    <row r="5140" spans="1:5" x14ac:dyDescent="0.25">
      <c r="A5140" t="s">
        <v>5604</v>
      </c>
      <c r="B5140" t="s">
        <v>14</v>
      </c>
      <c r="C5140" t="s">
        <v>14</v>
      </c>
      <c r="D5140" t="s">
        <v>34</v>
      </c>
      <c r="E5140" t="s">
        <v>520</v>
      </c>
    </row>
    <row r="5141" spans="1:5" x14ac:dyDescent="0.25">
      <c r="A5141" t="s">
        <v>5601</v>
      </c>
      <c r="B5141" t="s">
        <v>14</v>
      </c>
      <c r="C5141" t="s">
        <v>14</v>
      </c>
      <c r="D5141" t="s">
        <v>34</v>
      </c>
      <c r="E5141" t="s">
        <v>520</v>
      </c>
    </row>
    <row r="5142" spans="1:5" x14ac:dyDescent="0.25">
      <c r="A5142" t="s">
        <v>5602</v>
      </c>
      <c r="B5142" t="s">
        <v>14</v>
      </c>
      <c r="C5142" t="s">
        <v>14</v>
      </c>
      <c r="D5142" t="s">
        <v>34</v>
      </c>
      <c r="E5142" t="s">
        <v>520</v>
      </c>
    </row>
    <row r="5143" spans="1:5" x14ac:dyDescent="0.25">
      <c r="A5143" t="s">
        <v>5606</v>
      </c>
      <c r="B5143" t="s">
        <v>14</v>
      </c>
      <c r="C5143" t="s">
        <v>14</v>
      </c>
      <c r="D5143" t="s">
        <v>34</v>
      </c>
      <c r="E5143" t="s">
        <v>520</v>
      </c>
    </row>
    <row r="5144" spans="1:5" x14ac:dyDescent="0.25">
      <c r="A5144" t="s">
        <v>5607</v>
      </c>
      <c r="B5144" t="s">
        <v>14</v>
      </c>
      <c r="C5144" t="s">
        <v>14</v>
      </c>
      <c r="D5144" t="s">
        <v>34</v>
      </c>
      <c r="E5144" t="s">
        <v>520</v>
      </c>
    </row>
    <row r="5145" spans="1:5" x14ac:dyDescent="0.25">
      <c r="A5145" t="s">
        <v>5605</v>
      </c>
      <c r="B5145" t="s">
        <v>14</v>
      </c>
      <c r="C5145" t="s">
        <v>14</v>
      </c>
      <c r="D5145" t="s">
        <v>34</v>
      </c>
      <c r="E5145" t="s">
        <v>520</v>
      </c>
    </row>
    <row r="5146" spans="1:5" x14ac:dyDescent="0.25">
      <c r="A5146" t="s">
        <v>5609</v>
      </c>
      <c r="B5146" t="s">
        <v>14</v>
      </c>
      <c r="C5146" t="s">
        <v>14</v>
      </c>
      <c r="D5146" t="s">
        <v>34</v>
      </c>
      <c r="E5146" t="s">
        <v>520</v>
      </c>
    </row>
    <row r="5147" spans="1:5" x14ac:dyDescent="0.25">
      <c r="A5147" t="s">
        <v>5608</v>
      </c>
      <c r="B5147" t="s">
        <v>14</v>
      </c>
      <c r="C5147" t="s">
        <v>14</v>
      </c>
      <c r="D5147" t="s">
        <v>34</v>
      </c>
      <c r="E5147" t="s">
        <v>520</v>
      </c>
    </row>
    <row r="5148" spans="1:5" x14ac:dyDescent="0.25">
      <c r="A5148" t="s">
        <v>5610</v>
      </c>
      <c r="B5148" t="s">
        <v>14</v>
      </c>
      <c r="C5148" t="s">
        <v>14</v>
      </c>
      <c r="D5148" t="s">
        <v>34</v>
      </c>
      <c r="E5148" t="s">
        <v>520</v>
      </c>
    </row>
    <row r="5149" spans="1:5" x14ac:dyDescent="0.25">
      <c r="A5149" t="s">
        <v>5612</v>
      </c>
      <c r="B5149" t="s">
        <v>14</v>
      </c>
      <c r="C5149" t="s">
        <v>14</v>
      </c>
      <c r="D5149" t="s">
        <v>34</v>
      </c>
      <c r="E5149" t="s">
        <v>520</v>
      </c>
    </row>
    <row r="5150" spans="1:5" x14ac:dyDescent="0.25">
      <c r="A5150" t="s">
        <v>5613</v>
      </c>
      <c r="B5150" t="s">
        <v>14</v>
      </c>
      <c r="C5150" t="s">
        <v>14</v>
      </c>
      <c r="D5150" t="s">
        <v>34</v>
      </c>
      <c r="E5150" t="s">
        <v>520</v>
      </c>
    </row>
    <row r="5151" spans="1:5" x14ac:dyDescent="0.25">
      <c r="A5151" t="s">
        <v>5611</v>
      </c>
      <c r="B5151" t="s">
        <v>14</v>
      </c>
      <c r="C5151" t="s">
        <v>14</v>
      </c>
      <c r="D5151" t="s">
        <v>34</v>
      </c>
      <c r="E5151" t="s">
        <v>520</v>
      </c>
    </row>
    <row r="5152" spans="1:5" x14ac:dyDescent="0.25">
      <c r="A5152" t="s">
        <v>5615</v>
      </c>
      <c r="B5152" t="s">
        <v>14</v>
      </c>
      <c r="C5152" t="s">
        <v>14</v>
      </c>
      <c r="D5152" t="s">
        <v>34</v>
      </c>
      <c r="E5152" t="s">
        <v>520</v>
      </c>
    </row>
    <row r="5153" spans="1:5" x14ac:dyDescent="0.25">
      <c r="A5153" t="s">
        <v>5614</v>
      </c>
      <c r="B5153" t="s">
        <v>14</v>
      </c>
      <c r="C5153" t="s">
        <v>14</v>
      </c>
      <c r="D5153" t="s">
        <v>34</v>
      </c>
      <c r="E5153" t="s">
        <v>520</v>
      </c>
    </row>
    <row r="5154" spans="1:5" x14ac:dyDescent="0.25">
      <c r="A5154" t="s">
        <v>5616</v>
      </c>
      <c r="B5154" t="s">
        <v>14</v>
      </c>
      <c r="C5154" t="s">
        <v>14</v>
      </c>
      <c r="D5154" t="s">
        <v>34</v>
      </c>
      <c r="E5154" t="s">
        <v>518</v>
      </c>
    </row>
    <row r="5155" spans="1:5" x14ac:dyDescent="0.25">
      <c r="A5155" t="s">
        <v>5619</v>
      </c>
      <c r="B5155" t="s">
        <v>14</v>
      </c>
      <c r="C5155" t="s">
        <v>14</v>
      </c>
      <c r="D5155" t="s">
        <v>34</v>
      </c>
      <c r="E5155" t="s">
        <v>520</v>
      </c>
    </row>
    <row r="5156" spans="1:5" x14ac:dyDescent="0.25">
      <c r="A5156" t="s">
        <v>5617</v>
      </c>
      <c r="B5156" t="s">
        <v>14</v>
      </c>
      <c r="C5156" t="s">
        <v>14</v>
      </c>
      <c r="D5156" t="s">
        <v>34</v>
      </c>
      <c r="E5156" t="s">
        <v>520</v>
      </c>
    </row>
    <row r="5157" spans="1:5" x14ac:dyDescent="0.25">
      <c r="A5157" t="s">
        <v>5618</v>
      </c>
      <c r="B5157" t="s">
        <v>14</v>
      </c>
      <c r="C5157" t="s">
        <v>14</v>
      </c>
      <c r="D5157" t="s">
        <v>34</v>
      </c>
      <c r="E5157" t="s">
        <v>520</v>
      </c>
    </row>
    <row r="5158" spans="1:5" x14ac:dyDescent="0.25">
      <c r="A5158" t="s">
        <v>5623</v>
      </c>
      <c r="B5158" t="s">
        <v>14</v>
      </c>
      <c r="C5158" t="s">
        <v>14</v>
      </c>
      <c r="D5158" t="s">
        <v>34</v>
      </c>
      <c r="E5158" t="s">
        <v>520</v>
      </c>
    </row>
    <row r="5159" spans="1:5" x14ac:dyDescent="0.25">
      <c r="A5159" t="s">
        <v>5620</v>
      </c>
      <c r="B5159" t="s">
        <v>14</v>
      </c>
      <c r="C5159" t="s">
        <v>14</v>
      </c>
      <c r="D5159" t="s">
        <v>34</v>
      </c>
      <c r="E5159" t="s">
        <v>520</v>
      </c>
    </row>
    <row r="5160" spans="1:5" x14ac:dyDescent="0.25">
      <c r="A5160" t="s">
        <v>5621</v>
      </c>
      <c r="B5160" t="s">
        <v>14</v>
      </c>
      <c r="C5160" t="s">
        <v>14</v>
      </c>
      <c r="D5160" t="s">
        <v>34</v>
      </c>
      <c r="E5160" t="s">
        <v>520</v>
      </c>
    </row>
    <row r="5161" spans="1:5" x14ac:dyDescent="0.25">
      <c r="A5161" t="s">
        <v>5622</v>
      </c>
      <c r="B5161" t="s">
        <v>14</v>
      </c>
      <c r="C5161" t="s">
        <v>14</v>
      </c>
      <c r="D5161" t="s">
        <v>34</v>
      </c>
      <c r="E5161" t="s">
        <v>520</v>
      </c>
    </row>
    <row r="5162" spans="1:5" x14ac:dyDescent="0.25">
      <c r="A5162" t="s">
        <v>5624</v>
      </c>
      <c r="B5162" t="s">
        <v>14</v>
      </c>
      <c r="C5162" t="s">
        <v>14</v>
      </c>
      <c r="D5162" t="s">
        <v>34</v>
      </c>
      <c r="E5162" t="s">
        <v>520</v>
      </c>
    </row>
    <row r="5163" spans="1:5" x14ac:dyDescent="0.25">
      <c r="A5163" t="s">
        <v>5626</v>
      </c>
      <c r="B5163" t="s">
        <v>14</v>
      </c>
      <c r="C5163" t="s">
        <v>14</v>
      </c>
      <c r="D5163" t="s">
        <v>34</v>
      </c>
      <c r="E5163" t="s">
        <v>520</v>
      </c>
    </row>
    <row r="5164" spans="1:5" x14ac:dyDescent="0.25">
      <c r="A5164" t="s">
        <v>5627</v>
      </c>
      <c r="B5164" t="s">
        <v>14</v>
      </c>
      <c r="C5164" t="s">
        <v>14</v>
      </c>
      <c r="D5164" t="s">
        <v>34</v>
      </c>
      <c r="E5164" t="s">
        <v>520</v>
      </c>
    </row>
    <row r="5165" spans="1:5" x14ac:dyDescent="0.25">
      <c r="A5165" t="s">
        <v>5625</v>
      </c>
      <c r="B5165" t="s">
        <v>14</v>
      </c>
      <c r="C5165" t="s">
        <v>14</v>
      </c>
      <c r="D5165" t="s">
        <v>34</v>
      </c>
      <c r="E5165" t="s">
        <v>520</v>
      </c>
    </row>
    <row r="5166" spans="1:5" x14ac:dyDescent="0.25">
      <c r="A5166" t="s">
        <v>5628</v>
      </c>
      <c r="B5166" t="s">
        <v>14</v>
      </c>
      <c r="C5166" t="s">
        <v>14</v>
      </c>
      <c r="D5166" t="s">
        <v>34</v>
      </c>
      <c r="E5166" t="s">
        <v>520</v>
      </c>
    </row>
    <row r="5167" spans="1:5" x14ac:dyDescent="0.25">
      <c r="A5167" t="s">
        <v>5630</v>
      </c>
      <c r="B5167" t="s">
        <v>14</v>
      </c>
      <c r="C5167" t="s">
        <v>14</v>
      </c>
      <c r="D5167" t="s">
        <v>34</v>
      </c>
      <c r="E5167" t="s">
        <v>520</v>
      </c>
    </row>
    <row r="5168" spans="1:5" x14ac:dyDescent="0.25">
      <c r="A5168" t="s">
        <v>5629</v>
      </c>
      <c r="B5168" t="s">
        <v>14</v>
      </c>
      <c r="C5168" t="s">
        <v>14</v>
      </c>
      <c r="D5168" t="s">
        <v>34</v>
      </c>
      <c r="E5168" t="s">
        <v>520</v>
      </c>
    </row>
    <row r="5169" spans="1:5" x14ac:dyDescent="0.25">
      <c r="A5169" t="s">
        <v>5631</v>
      </c>
      <c r="B5169" t="s">
        <v>14</v>
      </c>
      <c r="C5169" t="s">
        <v>14</v>
      </c>
      <c r="D5169" t="s">
        <v>34</v>
      </c>
      <c r="E5169" t="s">
        <v>520</v>
      </c>
    </row>
    <row r="5170" spans="1:5" x14ac:dyDescent="0.25">
      <c r="A5170" t="s">
        <v>5632</v>
      </c>
      <c r="B5170" t="s">
        <v>14</v>
      </c>
      <c r="C5170" t="s">
        <v>14</v>
      </c>
      <c r="D5170" t="s">
        <v>34</v>
      </c>
      <c r="E5170" t="s">
        <v>520</v>
      </c>
    </row>
    <row r="5171" spans="1:5" x14ac:dyDescent="0.25">
      <c r="A5171" t="s">
        <v>5633</v>
      </c>
      <c r="B5171" t="s">
        <v>14</v>
      </c>
      <c r="C5171" t="s">
        <v>14</v>
      </c>
      <c r="D5171" t="s">
        <v>64</v>
      </c>
      <c r="E5171" t="s">
        <v>517</v>
      </c>
    </row>
    <row r="5172" spans="1:5" x14ac:dyDescent="0.25">
      <c r="A5172" t="s">
        <v>5635</v>
      </c>
      <c r="B5172" t="s">
        <v>14</v>
      </c>
      <c r="C5172" t="s">
        <v>14</v>
      </c>
      <c r="D5172" t="s">
        <v>64</v>
      </c>
      <c r="E5172" t="s">
        <v>517</v>
      </c>
    </row>
    <row r="5173" spans="1:5" x14ac:dyDescent="0.25">
      <c r="A5173" t="s">
        <v>5634</v>
      </c>
      <c r="B5173" t="s">
        <v>14</v>
      </c>
      <c r="C5173" t="s">
        <v>14</v>
      </c>
      <c r="D5173" t="s">
        <v>64</v>
      </c>
      <c r="E5173" t="s">
        <v>517</v>
      </c>
    </row>
    <row r="5174" spans="1:5" x14ac:dyDescent="0.25">
      <c r="A5174" t="s">
        <v>5636</v>
      </c>
      <c r="B5174" t="s">
        <v>14</v>
      </c>
      <c r="C5174" t="s">
        <v>14</v>
      </c>
      <c r="D5174" t="s">
        <v>64</v>
      </c>
      <c r="E5174" t="s">
        <v>517</v>
      </c>
    </row>
    <row r="5175" spans="1:5" x14ac:dyDescent="0.25">
      <c r="A5175" t="s">
        <v>5638</v>
      </c>
      <c r="B5175" t="s">
        <v>14</v>
      </c>
      <c r="C5175" t="s">
        <v>14</v>
      </c>
      <c r="D5175" t="s">
        <v>64</v>
      </c>
      <c r="E5175" t="s">
        <v>517</v>
      </c>
    </row>
    <row r="5176" spans="1:5" x14ac:dyDescent="0.25">
      <c r="A5176" t="s">
        <v>5637</v>
      </c>
      <c r="B5176" t="s">
        <v>14</v>
      </c>
      <c r="C5176" t="s">
        <v>14</v>
      </c>
      <c r="D5176" t="s">
        <v>64</v>
      </c>
      <c r="E5176" t="s">
        <v>517</v>
      </c>
    </row>
    <row r="5177" spans="1:5" x14ac:dyDescent="0.25">
      <c r="A5177" t="s">
        <v>5640</v>
      </c>
      <c r="B5177" t="s">
        <v>14</v>
      </c>
      <c r="C5177" t="s">
        <v>14</v>
      </c>
      <c r="D5177" t="s">
        <v>34</v>
      </c>
      <c r="E5177" t="s">
        <v>520</v>
      </c>
    </row>
    <row r="5178" spans="1:5" x14ac:dyDescent="0.25">
      <c r="A5178" t="s">
        <v>5639</v>
      </c>
      <c r="B5178" t="s">
        <v>14</v>
      </c>
      <c r="C5178" t="s">
        <v>14</v>
      </c>
      <c r="D5178" t="s">
        <v>34</v>
      </c>
      <c r="E5178" t="s">
        <v>520</v>
      </c>
    </row>
    <row r="5179" spans="1:5" x14ac:dyDescent="0.25">
      <c r="A5179" t="s">
        <v>5641</v>
      </c>
      <c r="B5179" t="s">
        <v>14</v>
      </c>
      <c r="C5179" t="s">
        <v>14</v>
      </c>
      <c r="D5179" t="s">
        <v>34</v>
      </c>
      <c r="E5179" t="s">
        <v>520</v>
      </c>
    </row>
    <row r="5180" spans="1:5" x14ac:dyDescent="0.25">
      <c r="A5180" t="s">
        <v>5643</v>
      </c>
      <c r="B5180" t="s">
        <v>14</v>
      </c>
      <c r="C5180" t="s">
        <v>14</v>
      </c>
      <c r="D5180" t="s">
        <v>34</v>
      </c>
      <c r="E5180" t="s">
        <v>520</v>
      </c>
    </row>
    <row r="5181" spans="1:5" x14ac:dyDescent="0.25">
      <c r="A5181" t="s">
        <v>5642</v>
      </c>
      <c r="B5181" t="s">
        <v>14</v>
      </c>
      <c r="C5181" t="s">
        <v>14</v>
      </c>
      <c r="D5181" t="s">
        <v>34</v>
      </c>
      <c r="E5181" t="s">
        <v>520</v>
      </c>
    </row>
    <row r="5182" spans="1:5" x14ac:dyDescent="0.25">
      <c r="A5182" t="s">
        <v>5645</v>
      </c>
      <c r="B5182" t="s">
        <v>14</v>
      </c>
      <c r="C5182" t="s">
        <v>14</v>
      </c>
      <c r="D5182" t="s">
        <v>34</v>
      </c>
      <c r="E5182" t="s">
        <v>520</v>
      </c>
    </row>
    <row r="5183" spans="1:5" x14ac:dyDescent="0.25">
      <c r="A5183" t="s">
        <v>5644</v>
      </c>
      <c r="B5183" t="s">
        <v>14</v>
      </c>
      <c r="C5183" t="s">
        <v>14</v>
      </c>
      <c r="D5183" t="s">
        <v>34</v>
      </c>
      <c r="E5183" t="s">
        <v>520</v>
      </c>
    </row>
    <row r="5184" spans="1:5" x14ac:dyDescent="0.25">
      <c r="A5184" t="s">
        <v>5648</v>
      </c>
      <c r="B5184" t="s">
        <v>14</v>
      </c>
      <c r="C5184" t="s">
        <v>14</v>
      </c>
      <c r="D5184" t="s">
        <v>34</v>
      </c>
      <c r="E5184" t="s">
        <v>520</v>
      </c>
    </row>
    <row r="5185" spans="1:5" x14ac:dyDescent="0.25">
      <c r="A5185" t="s">
        <v>5647</v>
      </c>
      <c r="B5185" t="s">
        <v>14</v>
      </c>
      <c r="C5185" t="s">
        <v>14</v>
      </c>
      <c r="D5185" t="s">
        <v>34</v>
      </c>
      <c r="E5185" t="s">
        <v>520</v>
      </c>
    </row>
    <row r="5186" spans="1:5" x14ac:dyDescent="0.25">
      <c r="A5186" t="s">
        <v>5646</v>
      </c>
      <c r="B5186" t="s">
        <v>14</v>
      </c>
      <c r="C5186" t="s">
        <v>14</v>
      </c>
      <c r="D5186" t="s">
        <v>34</v>
      </c>
      <c r="E5186" t="s">
        <v>520</v>
      </c>
    </row>
    <row r="5187" spans="1:5" x14ac:dyDescent="0.25">
      <c r="A5187" t="s">
        <v>5649</v>
      </c>
      <c r="B5187" t="s">
        <v>14</v>
      </c>
      <c r="C5187" t="s">
        <v>14</v>
      </c>
      <c r="D5187" t="s">
        <v>34</v>
      </c>
      <c r="E5187" t="s">
        <v>520</v>
      </c>
    </row>
    <row r="5188" spans="1:5" x14ac:dyDescent="0.25">
      <c r="A5188" t="s">
        <v>5652</v>
      </c>
      <c r="B5188" t="s">
        <v>14</v>
      </c>
      <c r="C5188" t="s">
        <v>14</v>
      </c>
      <c r="D5188" t="s">
        <v>34</v>
      </c>
      <c r="E5188" t="s">
        <v>520</v>
      </c>
    </row>
    <row r="5189" spans="1:5" x14ac:dyDescent="0.25">
      <c r="A5189" t="s">
        <v>5650</v>
      </c>
      <c r="B5189" t="s">
        <v>14</v>
      </c>
      <c r="C5189" t="s">
        <v>14</v>
      </c>
      <c r="D5189" t="s">
        <v>34</v>
      </c>
      <c r="E5189" t="s">
        <v>520</v>
      </c>
    </row>
    <row r="5190" spans="1:5" x14ac:dyDescent="0.25">
      <c r="A5190" t="s">
        <v>5651</v>
      </c>
      <c r="B5190" t="s">
        <v>14</v>
      </c>
      <c r="C5190" t="s">
        <v>14</v>
      </c>
      <c r="D5190" t="s">
        <v>34</v>
      </c>
      <c r="E5190" t="s">
        <v>520</v>
      </c>
    </row>
    <row r="5191" spans="1:5" x14ac:dyDescent="0.25">
      <c r="A5191" t="s">
        <v>5654</v>
      </c>
      <c r="B5191" t="s">
        <v>14</v>
      </c>
      <c r="C5191" t="s">
        <v>14</v>
      </c>
      <c r="D5191" t="s">
        <v>34</v>
      </c>
      <c r="E5191" t="s">
        <v>520</v>
      </c>
    </row>
    <row r="5192" spans="1:5" x14ac:dyDescent="0.25">
      <c r="A5192" t="s">
        <v>5653</v>
      </c>
      <c r="B5192" t="s">
        <v>14</v>
      </c>
      <c r="C5192" t="s">
        <v>14</v>
      </c>
      <c r="D5192" t="s">
        <v>34</v>
      </c>
      <c r="E5192" t="s">
        <v>520</v>
      </c>
    </row>
    <row r="5193" spans="1:5" x14ac:dyDescent="0.25">
      <c r="A5193" t="s">
        <v>5655</v>
      </c>
      <c r="B5193" t="s">
        <v>14</v>
      </c>
      <c r="C5193" t="s">
        <v>14</v>
      </c>
      <c r="D5193" t="s">
        <v>34</v>
      </c>
      <c r="E5193" t="s">
        <v>520</v>
      </c>
    </row>
    <row r="5194" spans="1:5" x14ac:dyDescent="0.25">
      <c r="A5194" t="s">
        <v>5657</v>
      </c>
      <c r="B5194" t="s">
        <v>14</v>
      </c>
      <c r="C5194" t="s">
        <v>14</v>
      </c>
      <c r="D5194" t="s">
        <v>34</v>
      </c>
      <c r="E5194" t="s">
        <v>520</v>
      </c>
    </row>
    <row r="5195" spans="1:5" x14ac:dyDescent="0.25">
      <c r="A5195" t="s">
        <v>5658</v>
      </c>
      <c r="B5195" t="s">
        <v>14</v>
      </c>
      <c r="C5195" t="s">
        <v>14</v>
      </c>
      <c r="D5195" t="s">
        <v>34</v>
      </c>
      <c r="E5195" t="s">
        <v>520</v>
      </c>
    </row>
    <row r="5196" spans="1:5" x14ac:dyDescent="0.25">
      <c r="A5196" t="s">
        <v>5656</v>
      </c>
      <c r="B5196" t="s">
        <v>14</v>
      </c>
      <c r="C5196" t="s">
        <v>14</v>
      </c>
      <c r="D5196" t="s">
        <v>34</v>
      </c>
      <c r="E5196" t="s">
        <v>520</v>
      </c>
    </row>
    <row r="5197" spans="1:5" x14ac:dyDescent="0.25">
      <c r="A5197" t="s">
        <v>5659</v>
      </c>
      <c r="B5197" t="s">
        <v>14</v>
      </c>
      <c r="C5197" t="s">
        <v>14</v>
      </c>
      <c r="D5197" t="s">
        <v>34</v>
      </c>
      <c r="E5197" t="s">
        <v>520</v>
      </c>
    </row>
    <row r="5198" spans="1:5" x14ac:dyDescent="0.25">
      <c r="A5198" t="s">
        <v>5660</v>
      </c>
      <c r="B5198" t="s">
        <v>14</v>
      </c>
      <c r="C5198" t="s">
        <v>14</v>
      </c>
      <c r="D5198" t="s">
        <v>34</v>
      </c>
      <c r="E5198" t="s">
        <v>520</v>
      </c>
    </row>
    <row r="5199" spans="1:5" x14ac:dyDescent="0.25">
      <c r="A5199" t="s">
        <v>5661</v>
      </c>
      <c r="B5199" t="s">
        <v>14</v>
      </c>
      <c r="C5199" t="s">
        <v>14</v>
      </c>
      <c r="D5199" t="s">
        <v>34</v>
      </c>
      <c r="E5199" t="s">
        <v>520</v>
      </c>
    </row>
    <row r="5200" spans="1:5" x14ac:dyDescent="0.25">
      <c r="A5200" t="s">
        <v>5663</v>
      </c>
      <c r="B5200" t="s">
        <v>14</v>
      </c>
      <c r="C5200" t="s">
        <v>14</v>
      </c>
      <c r="D5200" t="s">
        <v>34</v>
      </c>
      <c r="E5200" t="s">
        <v>520</v>
      </c>
    </row>
    <row r="5201" spans="1:5" x14ac:dyDescent="0.25">
      <c r="A5201" t="s">
        <v>5664</v>
      </c>
      <c r="B5201" t="s">
        <v>14</v>
      </c>
      <c r="C5201" t="s">
        <v>14</v>
      </c>
      <c r="D5201" t="s">
        <v>34</v>
      </c>
      <c r="E5201" t="s">
        <v>520</v>
      </c>
    </row>
    <row r="5202" spans="1:5" x14ac:dyDescent="0.25">
      <c r="A5202" t="s">
        <v>5662</v>
      </c>
      <c r="B5202" t="s">
        <v>14</v>
      </c>
      <c r="C5202" t="s">
        <v>14</v>
      </c>
      <c r="D5202" t="s">
        <v>34</v>
      </c>
      <c r="E5202" t="s">
        <v>520</v>
      </c>
    </row>
    <row r="5203" spans="1:5" x14ac:dyDescent="0.25">
      <c r="A5203" t="s">
        <v>5666</v>
      </c>
      <c r="B5203" t="s">
        <v>14</v>
      </c>
      <c r="C5203" t="s">
        <v>14</v>
      </c>
      <c r="D5203" t="s">
        <v>34</v>
      </c>
      <c r="E5203" t="s">
        <v>520</v>
      </c>
    </row>
    <row r="5204" spans="1:5" x14ac:dyDescent="0.25">
      <c r="A5204" t="s">
        <v>5667</v>
      </c>
      <c r="B5204" t="s">
        <v>14</v>
      </c>
      <c r="C5204" t="s">
        <v>14</v>
      </c>
      <c r="D5204" t="s">
        <v>34</v>
      </c>
      <c r="E5204" t="s">
        <v>520</v>
      </c>
    </row>
    <row r="5205" spans="1:5" x14ac:dyDescent="0.25">
      <c r="A5205" t="s">
        <v>5665</v>
      </c>
      <c r="B5205" t="s">
        <v>14</v>
      </c>
      <c r="C5205" t="s">
        <v>14</v>
      </c>
      <c r="D5205" t="s">
        <v>34</v>
      </c>
      <c r="E5205" t="s">
        <v>520</v>
      </c>
    </row>
    <row r="5206" spans="1:5" x14ac:dyDescent="0.25">
      <c r="A5206" t="s">
        <v>5670</v>
      </c>
      <c r="B5206" t="s">
        <v>14</v>
      </c>
      <c r="C5206" t="s">
        <v>14</v>
      </c>
      <c r="D5206" t="s">
        <v>34</v>
      </c>
      <c r="E5206" t="s">
        <v>520</v>
      </c>
    </row>
    <row r="5207" spans="1:5" x14ac:dyDescent="0.25">
      <c r="A5207" t="s">
        <v>5668</v>
      </c>
      <c r="B5207" t="s">
        <v>14</v>
      </c>
      <c r="C5207" t="s">
        <v>14</v>
      </c>
      <c r="D5207" t="s">
        <v>34</v>
      </c>
      <c r="E5207" t="s">
        <v>520</v>
      </c>
    </row>
    <row r="5208" spans="1:5" x14ac:dyDescent="0.25">
      <c r="A5208" t="s">
        <v>5669</v>
      </c>
      <c r="B5208" t="s">
        <v>14</v>
      </c>
      <c r="C5208" t="s">
        <v>14</v>
      </c>
      <c r="D5208" t="s">
        <v>34</v>
      </c>
      <c r="E5208" t="s">
        <v>520</v>
      </c>
    </row>
    <row r="5209" spans="1:5" x14ac:dyDescent="0.25">
      <c r="A5209" t="s">
        <v>5672</v>
      </c>
      <c r="B5209" t="s">
        <v>14</v>
      </c>
      <c r="C5209" t="s">
        <v>14</v>
      </c>
      <c r="D5209" t="s">
        <v>34</v>
      </c>
      <c r="E5209" t="s">
        <v>520</v>
      </c>
    </row>
    <row r="5210" spans="1:5" x14ac:dyDescent="0.25">
      <c r="A5210" t="s">
        <v>5673</v>
      </c>
      <c r="B5210" t="s">
        <v>14</v>
      </c>
      <c r="C5210" t="s">
        <v>14</v>
      </c>
      <c r="D5210" t="s">
        <v>34</v>
      </c>
      <c r="E5210" t="s">
        <v>520</v>
      </c>
    </row>
    <row r="5211" spans="1:5" x14ac:dyDescent="0.25">
      <c r="A5211" t="s">
        <v>5671</v>
      </c>
      <c r="B5211" t="s">
        <v>14</v>
      </c>
      <c r="C5211" t="s">
        <v>14</v>
      </c>
      <c r="D5211" t="s">
        <v>34</v>
      </c>
      <c r="E5211" t="s">
        <v>520</v>
      </c>
    </row>
    <row r="5212" spans="1:5" x14ac:dyDescent="0.25">
      <c r="A5212" t="s">
        <v>5674</v>
      </c>
      <c r="B5212" t="s">
        <v>14</v>
      </c>
      <c r="C5212" t="s">
        <v>14</v>
      </c>
      <c r="D5212" t="s">
        <v>34</v>
      </c>
      <c r="E5212" t="s">
        <v>520</v>
      </c>
    </row>
    <row r="5213" spans="1:5" x14ac:dyDescent="0.25">
      <c r="A5213" t="s">
        <v>5675</v>
      </c>
      <c r="B5213" t="s">
        <v>14</v>
      </c>
      <c r="C5213" t="s">
        <v>14</v>
      </c>
      <c r="D5213" t="s">
        <v>34</v>
      </c>
      <c r="E5213" t="s">
        <v>520</v>
      </c>
    </row>
    <row r="5214" spans="1:5" x14ac:dyDescent="0.25">
      <c r="A5214" t="s">
        <v>5676</v>
      </c>
      <c r="B5214" t="s">
        <v>14</v>
      </c>
      <c r="C5214" t="s">
        <v>14</v>
      </c>
      <c r="D5214" t="s">
        <v>34</v>
      </c>
      <c r="E5214" t="s">
        <v>520</v>
      </c>
    </row>
    <row r="5215" spans="1:5" x14ac:dyDescent="0.25">
      <c r="A5215" t="s">
        <v>5679</v>
      </c>
      <c r="B5215" t="s">
        <v>14</v>
      </c>
      <c r="C5215" t="s">
        <v>14</v>
      </c>
      <c r="D5215" t="s">
        <v>34</v>
      </c>
      <c r="E5215" t="s">
        <v>520</v>
      </c>
    </row>
    <row r="5216" spans="1:5" x14ac:dyDescent="0.25">
      <c r="A5216" t="s">
        <v>5677</v>
      </c>
      <c r="B5216" t="s">
        <v>14</v>
      </c>
      <c r="C5216" t="s">
        <v>14</v>
      </c>
      <c r="D5216" t="s">
        <v>34</v>
      </c>
      <c r="E5216" t="s">
        <v>520</v>
      </c>
    </row>
    <row r="5217" spans="1:5" x14ac:dyDescent="0.25">
      <c r="A5217" t="s">
        <v>5678</v>
      </c>
      <c r="B5217" t="s">
        <v>14</v>
      </c>
      <c r="C5217" t="s">
        <v>14</v>
      </c>
      <c r="D5217" t="s">
        <v>34</v>
      </c>
      <c r="E5217" t="s">
        <v>520</v>
      </c>
    </row>
    <row r="5218" spans="1:5" x14ac:dyDescent="0.25">
      <c r="A5218" t="s">
        <v>5681</v>
      </c>
      <c r="B5218" t="s">
        <v>14</v>
      </c>
      <c r="C5218" t="s">
        <v>14</v>
      </c>
      <c r="D5218" t="s">
        <v>34</v>
      </c>
      <c r="E5218" t="s">
        <v>520</v>
      </c>
    </row>
    <row r="5219" spans="1:5" x14ac:dyDescent="0.25">
      <c r="A5219" t="s">
        <v>5682</v>
      </c>
      <c r="B5219" t="s">
        <v>14</v>
      </c>
      <c r="C5219" t="s">
        <v>14</v>
      </c>
      <c r="D5219" t="s">
        <v>34</v>
      </c>
      <c r="E5219" t="s">
        <v>520</v>
      </c>
    </row>
    <row r="5220" spans="1:5" x14ac:dyDescent="0.25">
      <c r="A5220" t="s">
        <v>5680</v>
      </c>
      <c r="B5220" t="s">
        <v>14</v>
      </c>
      <c r="C5220" t="s">
        <v>14</v>
      </c>
      <c r="D5220" t="s">
        <v>34</v>
      </c>
      <c r="E5220" t="s">
        <v>520</v>
      </c>
    </row>
    <row r="5221" spans="1:5" x14ac:dyDescent="0.25">
      <c r="A5221" t="s">
        <v>5685</v>
      </c>
      <c r="B5221" t="s">
        <v>14</v>
      </c>
      <c r="C5221" t="s">
        <v>14</v>
      </c>
      <c r="D5221" t="s">
        <v>34</v>
      </c>
      <c r="E5221" t="s">
        <v>520</v>
      </c>
    </row>
    <row r="5222" spans="1:5" x14ac:dyDescent="0.25">
      <c r="A5222" t="s">
        <v>5684</v>
      </c>
      <c r="B5222" t="s">
        <v>14</v>
      </c>
      <c r="C5222" t="s">
        <v>14</v>
      </c>
      <c r="D5222" t="s">
        <v>34</v>
      </c>
      <c r="E5222" t="s">
        <v>520</v>
      </c>
    </row>
    <row r="5223" spans="1:5" x14ac:dyDescent="0.25">
      <c r="A5223" t="s">
        <v>5683</v>
      </c>
      <c r="B5223" t="s">
        <v>14</v>
      </c>
      <c r="C5223" t="s">
        <v>14</v>
      </c>
      <c r="D5223" t="s">
        <v>34</v>
      </c>
      <c r="E5223" t="s">
        <v>520</v>
      </c>
    </row>
    <row r="5224" spans="1:5" x14ac:dyDescent="0.25">
      <c r="A5224" t="s">
        <v>5686</v>
      </c>
      <c r="B5224" t="s">
        <v>14</v>
      </c>
      <c r="C5224" t="s">
        <v>14</v>
      </c>
      <c r="D5224" t="s">
        <v>34</v>
      </c>
      <c r="E5224" t="s">
        <v>520</v>
      </c>
    </row>
    <row r="5225" spans="1:5" x14ac:dyDescent="0.25">
      <c r="A5225" t="s">
        <v>5687</v>
      </c>
      <c r="B5225" t="s">
        <v>14</v>
      </c>
      <c r="C5225" t="s">
        <v>14</v>
      </c>
      <c r="D5225" t="s">
        <v>34</v>
      </c>
      <c r="E5225" t="s">
        <v>520</v>
      </c>
    </row>
    <row r="5226" spans="1:5" x14ac:dyDescent="0.25">
      <c r="A5226" t="s">
        <v>5688</v>
      </c>
      <c r="B5226" t="s">
        <v>14</v>
      </c>
      <c r="C5226" t="s">
        <v>14</v>
      </c>
      <c r="D5226" t="s">
        <v>34</v>
      </c>
      <c r="E5226" t="s">
        <v>520</v>
      </c>
    </row>
    <row r="5227" spans="1:5" x14ac:dyDescent="0.25">
      <c r="A5227" t="s">
        <v>5691</v>
      </c>
      <c r="B5227" t="s">
        <v>14</v>
      </c>
      <c r="C5227" t="s">
        <v>14</v>
      </c>
      <c r="D5227" t="s">
        <v>34</v>
      </c>
      <c r="E5227" t="s">
        <v>520</v>
      </c>
    </row>
    <row r="5228" spans="1:5" x14ac:dyDescent="0.25">
      <c r="A5228" t="s">
        <v>5690</v>
      </c>
      <c r="B5228" t="s">
        <v>14</v>
      </c>
      <c r="C5228" t="s">
        <v>14</v>
      </c>
      <c r="D5228" t="s">
        <v>34</v>
      </c>
      <c r="E5228" t="s">
        <v>520</v>
      </c>
    </row>
    <row r="5229" spans="1:5" x14ac:dyDescent="0.25">
      <c r="A5229" t="s">
        <v>5689</v>
      </c>
      <c r="B5229" t="s">
        <v>14</v>
      </c>
      <c r="C5229" t="s">
        <v>14</v>
      </c>
      <c r="D5229" t="s">
        <v>34</v>
      </c>
      <c r="E5229" t="s">
        <v>520</v>
      </c>
    </row>
    <row r="5230" spans="1:5" x14ac:dyDescent="0.25">
      <c r="A5230" t="s">
        <v>5693</v>
      </c>
      <c r="B5230" t="s">
        <v>14</v>
      </c>
      <c r="C5230" t="s">
        <v>14</v>
      </c>
      <c r="D5230" t="s">
        <v>34</v>
      </c>
      <c r="E5230" t="s">
        <v>520</v>
      </c>
    </row>
    <row r="5231" spans="1:5" x14ac:dyDescent="0.25">
      <c r="A5231" t="s">
        <v>5692</v>
      </c>
      <c r="B5231" t="s">
        <v>14</v>
      </c>
      <c r="C5231" t="s">
        <v>14</v>
      </c>
      <c r="D5231" t="s">
        <v>34</v>
      </c>
      <c r="E5231" t="s">
        <v>520</v>
      </c>
    </row>
    <row r="5232" spans="1:5" x14ac:dyDescent="0.25">
      <c r="A5232" t="s">
        <v>5694</v>
      </c>
      <c r="B5232" t="s">
        <v>14</v>
      </c>
      <c r="C5232" t="s">
        <v>14</v>
      </c>
      <c r="D5232" t="s">
        <v>34</v>
      </c>
      <c r="E5232" t="s">
        <v>520</v>
      </c>
    </row>
    <row r="5233" spans="1:5" x14ac:dyDescent="0.25">
      <c r="A5233" t="s">
        <v>5696</v>
      </c>
      <c r="B5233" t="s">
        <v>14</v>
      </c>
      <c r="C5233" t="s">
        <v>14</v>
      </c>
      <c r="D5233" t="s">
        <v>34</v>
      </c>
      <c r="E5233" t="s">
        <v>520</v>
      </c>
    </row>
    <row r="5234" spans="1:5" x14ac:dyDescent="0.25">
      <c r="A5234" t="s">
        <v>5695</v>
      </c>
      <c r="B5234" t="s">
        <v>14</v>
      </c>
      <c r="C5234" t="s">
        <v>14</v>
      </c>
      <c r="D5234" t="s">
        <v>34</v>
      </c>
      <c r="E5234" t="s">
        <v>520</v>
      </c>
    </row>
    <row r="5235" spans="1:5" x14ac:dyDescent="0.25">
      <c r="A5235" t="s">
        <v>5697</v>
      </c>
      <c r="B5235" t="s">
        <v>14</v>
      </c>
      <c r="C5235" t="s">
        <v>14</v>
      </c>
      <c r="D5235" t="s">
        <v>34</v>
      </c>
      <c r="E5235" t="s">
        <v>520</v>
      </c>
    </row>
    <row r="5236" spans="1:5" x14ac:dyDescent="0.25">
      <c r="A5236" t="s">
        <v>5700</v>
      </c>
      <c r="B5236" t="s">
        <v>14</v>
      </c>
      <c r="C5236" t="s">
        <v>14</v>
      </c>
      <c r="D5236" t="s">
        <v>34</v>
      </c>
      <c r="E5236" t="s">
        <v>520</v>
      </c>
    </row>
    <row r="5237" spans="1:5" x14ac:dyDescent="0.25">
      <c r="A5237" t="s">
        <v>5699</v>
      </c>
      <c r="B5237" t="s">
        <v>14</v>
      </c>
      <c r="C5237" t="s">
        <v>14</v>
      </c>
      <c r="D5237" t="s">
        <v>34</v>
      </c>
      <c r="E5237" t="s">
        <v>520</v>
      </c>
    </row>
    <row r="5238" spans="1:5" x14ac:dyDescent="0.25">
      <c r="A5238" t="s">
        <v>5698</v>
      </c>
      <c r="B5238" t="s">
        <v>14</v>
      </c>
      <c r="C5238" t="s">
        <v>14</v>
      </c>
      <c r="D5238" t="s">
        <v>34</v>
      </c>
      <c r="E5238" t="s">
        <v>520</v>
      </c>
    </row>
    <row r="5239" spans="1:5" x14ac:dyDescent="0.25">
      <c r="A5239" t="s">
        <v>5703</v>
      </c>
      <c r="B5239" t="s">
        <v>14</v>
      </c>
      <c r="C5239" t="s">
        <v>14</v>
      </c>
      <c r="D5239" t="s">
        <v>34</v>
      </c>
      <c r="E5239" t="s">
        <v>520</v>
      </c>
    </row>
    <row r="5240" spans="1:5" x14ac:dyDescent="0.25">
      <c r="A5240" t="s">
        <v>5702</v>
      </c>
      <c r="B5240" t="s">
        <v>14</v>
      </c>
      <c r="C5240" t="s">
        <v>14</v>
      </c>
      <c r="D5240" t="s">
        <v>34</v>
      </c>
      <c r="E5240" t="s">
        <v>520</v>
      </c>
    </row>
    <row r="5241" spans="1:5" x14ac:dyDescent="0.25">
      <c r="A5241" t="s">
        <v>5704</v>
      </c>
      <c r="B5241" t="s">
        <v>14</v>
      </c>
      <c r="C5241" t="s">
        <v>14</v>
      </c>
      <c r="D5241" t="s">
        <v>34</v>
      </c>
      <c r="E5241" t="s">
        <v>520</v>
      </c>
    </row>
    <row r="5242" spans="1:5" x14ac:dyDescent="0.25">
      <c r="A5242" t="s">
        <v>5701</v>
      </c>
      <c r="B5242" t="s">
        <v>14</v>
      </c>
      <c r="C5242" t="s">
        <v>14</v>
      </c>
      <c r="D5242" t="s">
        <v>34</v>
      </c>
      <c r="E5242" t="s">
        <v>520</v>
      </c>
    </row>
    <row r="5243" spans="1:5" x14ac:dyDescent="0.25">
      <c r="A5243" t="s">
        <v>5707</v>
      </c>
      <c r="B5243" t="s">
        <v>14</v>
      </c>
      <c r="C5243" t="s">
        <v>14</v>
      </c>
      <c r="D5243" t="s">
        <v>34</v>
      </c>
      <c r="E5243" t="s">
        <v>520</v>
      </c>
    </row>
    <row r="5244" spans="1:5" x14ac:dyDescent="0.25">
      <c r="A5244" t="s">
        <v>5708</v>
      </c>
      <c r="B5244" t="s">
        <v>14</v>
      </c>
      <c r="C5244" t="s">
        <v>14</v>
      </c>
      <c r="D5244" t="s">
        <v>34</v>
      </c>
      <c r="E5244" t="s">
        <v>520</v>
      </c>
    </row>
    <row r="5245" spans="1:5" x14ac:dyDescent="0.25">
      <c r="A5245" t="s">
        <v>5706</v>
      </c>
      <c r="B5245" t="s">
        <v>14</v>
      </c>
      <c r="C5245" t="s">
        <v>14</v>
      </c>
      <c r="D5245" t="s">
        <v>34</v>
      </c>
      <c r="E5245" t="s">
        <v>520</v>
      </c>
    </row>
    <row r="5246" spans="1:5" x14ac:dyDescent="0.25">
      <c r="A5246" t="s">
        <v>5705</v>
      </c>
      <c r="B5246" t="s">
        <v>14</v>
      </c>
      <c r="C5246" t="s">
        <v>14</v>
      </c>
      <c r="D5246" t="s">
        <v>34</v>
      </c>
      <c r="E5246" t="s">
        <v>520</v>
      </c>
    </row>
    <row r="5247" spans="1:5" x14ac:dyDescent="0.25">
      <c r="A5247" t="s">
        <v>5710</v>
      </c>
      <c r="B5247" t="s">
        <v>14</v>
      </c>
      <c r="C5247" t="s">
        <v>14</v>
      </c>
      <c r="D5247" t="s">
        <v>34</v>
      </c>
      <c r="E5247" t="s">
        <v>520</v>
      </c>
    </row>
    <row r="5248" spans="1:5" x14ac:dyDescent="0.25">
      <c r="A5248" t="s">
        <v>5709</v>
      </c>
      <c r="B5248" t="s">
        <v>14</v>
      </c>
      <c r="C5248" t="s">
        <v>14</v>
      </c>
      <c r="D5248" t="s">
        <v>34</v>
      </c>
      <c r="E5248" t="s">
        <v>520</v>
      </c>
    </row>
    <row r="5249" spans="1:5" x14ac:dyDescent="0.25">
      <c r="A5249" t="s">
        <v>5713</v>
      </c>
      <c r="B5249" t="s">
        <v>14</v>
      </c>
      <c r="C5249" t="s">
        <v>14</v>
      </c>
      <c r="D5249" t="s">
        <v>34</v>
      </c>
      <c r="E5249" t="s">
        <v>520</v>
      </c>
    </row>
    <row r="5250" spans="1:5" x14ac:dyDescent="0.25">
      <c r="A5250" t="s">
        <v>5712</v>
      </c>
      <c r="B5250" t="s">
        <v>14</v>
      </c>
      <c r="C5250" t="s">
        <v>14</v>
      </c>
      <c r="D5250" t="s">
        <v>34</v>
      </c>
      <c r="E5250" t="s">
        <v>520</v>
      </c>
    </row>
    <row r="5251" spans="1:5" x14ac:dyDescent="0.25">
      <c r="A5251" t="s">
        <v>5711</v>
      </c>
      <c r="B5251" t="s">
        <v>14</v>
      </c>
      <c r="C5251" t="s">
        <v>14</v>
      </c>
      <c r="D5251" t="s">
        <v>34</v>
      </c>
      <c r="E5251" t="s">
        <v>520</v>
      </c>
    </row>
    <row r="5252" spans="1:5" x14ac:dyDescent="0.25">
      <c r="A5252" t="s">
        <v>5714</v>
      </c>
      <c r="B5252" t="s">
        <v>14</v>
      </c>
      <c r="C5252" t="s">
        <v>14</v>
      </c>
      <c r="D5252" t="s">
        <v>34</v>
      </c>
      <c r="E5252" t="s">
        <v>520</v>
      </c>
    </row>
    <row r="5253" spans="1:5" x14ac:dyDescent="0.25">
      <c r="A5253" t="s">
        <v>5715</v>
      </c>
      <c r="B5253" t="s">
        <v>14</v>
      </c>
      <c r="C5253" t="s">
        <v>14</v>
      </c>
      <c r="D5253" t="s">
        <v>34</v>
      </c>
      <c r="E5253" t="s">
        <v>520</v>
      </c>
    </row>
    <row r="5254" spans="1:5" x14ac:dyDescent="0.25">
      <c r="A5254" t="s">
        <v>5716</v>
      </c>
      <c r="B5254" t="s">
        <v>14</v>
      </c>
      <c r="C5254" t="s">
        <v>14</v>
      </c>
      <c r="D5254" t="s">
        <v>34</v>
      </c>
      <c r="E5254" t="s">
        <v>520</v>
      </c>
    </row>
    <row r="5255" spans="1:5" x14ac:dyDescent="0.25">
      <c r="A5255" t="s">
        <v>5717</v>
      </c>
      <c r="B5255" t="s">
        <v>14</v>
      </c>
      <c r="C5255" t="s">
        <v>14</v>
      </c>
      <c r="D5255" t="s">
        <v>34</v>
      </c>
      <c r="E5255" t="s">
        <v>520</v>
      </c>
    </row>
    <row r="5256" spans="1:5" x14ac:dyDescent="0.25">
      <c r="A5256" t="s">
        <v>5718</v>
      </c>
      <c r="B5256" t="s">
        <v>14</v>
      </c>
      <c r="C5256" t="s">
        <v>14</v>
      </c>
      <c r="D5256" t="s">
        <v>34</v>
      </c>
      <c r="E5256" t="s">
        <v>520</v>
      </c>
    </row>
    <row r="5257" spans="1:5" x14ac:dyDescent="0.25">
      <c r="A5257" t="s">
        <v>5721</v>
      </c>
      <c r="B5257" t="s">
        <v>14</v>
      </c>
      <c r="C5257" t="s">
        <v>14</v>
      </c>
      <c r="D5257" t="s">
        <v>34</v>
      </c>
      <c r="E5257" t="s">
        <v>520</v>
      </c>
    </row>
    <row r="5258" spans="1:5" x14ac:dyDescent="0.25">
      <c r="A5258" t="s">
        <v>5719</v>
      </c>
      <c r="B5258" t="s">
        <v>14</v>
      </c>
      <c r="C5258" t="s">
        <v>14</v>
      </c>
      <c r="D5258" t="s">
        <v>34</v>
      </c>
      <c r="E5258" t="s">
        <v>520</v>
      </c>
    </row>
    <row r="5259" spans="1:5" x14ac:dyDescent="0.25">
      <c r="A5259" t="s">
        <v>5720</v>
      </c>
      <c r="B5259" t="s">
        <v>14</v>
      </c>
      <c r="C5259" t="s">
        <v>14</v>
      </c>
      <c r="D5259" t="s">
        <v>34</v>
      </c>
      <c r="E5259" t="s">
        <v>520</v>
      </c>
    </row>
    <row r="5260" spans="1:5" x14ac:dyDescent="0.25">
      <c r="A5260" t="s">
        <v>5722</v>
      </c>
      <c r="B5260" t="s">
        <v>14</v>
      </c>
      <c r="C5260" t="s">
        <v>14</v>
      </c>
      <c r="D5260" t="s">
        <v>34</v>
      </c>
      <c r="E5260" t="s">
        <v>520</v>
      </c>
    </row>
    <row r="5261" spans="1:5" x14ac:dyDescent="0.25">
      <c r="A5261" t="s">
        <v>5724</v>
      </c>
      <c r="B5261" t="s">
        <v>14</v>
      </c>
      <c r="C5261" t="s">
        <v>14</v>
      </c>
      <c r="D5261" t="s">
        <v>34</v>
      </c>
      <c r="E5261" t="s">
        <v>520</v>
      </c>
    </row>
    <row r="5262" spans="1:5" x14ac:dyDescent="0.25">
      <c r="A5262" t="s">
        <v>5723</v>
      </c>
      <c r="B5262" t="s">
        <v>14</v>
      </c>
      <c r="C5262" t="s">
        <v>14</v>
      </c>
      <c r="D5262" t="s">
        <v>34</v>
      </c>
      <c r="E5262" t="s">
        <v>520</v>
      </c>
    </row>
    <row r="5263" spans="1:5" x14ac:dyDescent="0.25">
      <c r="A5263" t="s">
        <v>5725</v>
      </c>
      <c r="B5263" t="s">
        <v>14</v>
      </c>
      <c r="C5263" t="s">
        <v>14</v>
      </c>
      <c r="D5263" t="s">
        <v>34</v>
      </c>
      <c r="E5263" t="s">
        <v>520</v>
      </c>
    </row>
    <row r="5264" spans="1:5" x14ac:dyDescent="0.25">
      <c r="A5264" t="s">
        <v>5727</v>
      </c>
      <c r="B5264" t="s">
        <v>14</v>
      </c>
      <c r="C5264" t="s">
        <v>14</v>
      </c>
      <c r="D5264" t="s">
        <v>34</v>
      </c>
      <c r="E5264" t="s">
        <v>520</v>
      </c>
    </row>
    <row r="5265" spans="1:5" x14ac:dyDescent="0.25">
      <c r="A5265" t="s">
        <v>5726</v>
      </c>
      <c r="B5265" t="s">
        <v>14</v>
      </c>
      <c r="C5265" t="s">
        <v>14</v>
      </c>
      <c r="D5265" t="s">
        <v>34</v>
      </c>
      <c r="E5265" t="s">
        <v>520</v>
      </c>
    </row>
    <row r="5266" spans="1:5" x14ac:dyDescent="0.25">
      <c r="A5266" t="s">
        <v>5731</v>
      </c>
      <c r="B5266" t="s">
        <v>14</v>
      </c>
      <c r="C5266" t="s">
        <v>14</v>
      </c>
      <c r="D5266" t="s">
        <v>34</v>
      </c>
      <c r="E5266" t="s">
        <v>520</v>
      </c>
    </row>
    <row r="5267" spans="1:5" x14ac:dyDescent="0.25">
      <c r="A5267" t="s">
        <v>5730</v>
      </c>
      <c r="B5267" t="s">
        <v>14</v>
      </c>
      <c r="C5267" t="s">
        <v>14</v>
      </c>
      <c r="D5267" t="s">
        <v>34</v>
      </c>
      <c r="E5267" t="s">
        <v>520</v>
      </c>
    </row>
    <row r="5268" spans="1:5" x14ac:dyDescent="0.25">
      <c r="A5268" t="s">
        <v>5729</v>
      </c>
      <c r="B5268" t="s">
        <v>14</v>
      </c>
      <c r="C5268" t="s">
        <v>14</v>
      </c>
      <c r="D5268" t="s">
        <v>34</v>
      </c>
      <c r="E5268" t="s">
        <v>520</v>
      </c>
    </row>
    <row r="5269" spans="1:5" x14ac:dyDescent="0.25">
      <c r="A5269" t="s">
        <v>5728</v>
      </c>
      <c r="B5269" t="s">
        <v>14</v>
      </c>
      <c r="C5269" t="s">
        <v>14</v>
      </c>
      <c r="D5269" t="s">
        <v>34</v>
      </c>
      <c r="E5269" t="s">
        <v>520</v>
      </c>
    </row>
    <row r="5270" spans="1:5" x14ac:dyDescent="0.25">
      <c r="A5270" t="s">
        <v>5733</v>
      </c>
      <c r="B5270" t="s">
        <v>14</v>
      </c>
      <c r="C5270" t="s">
        <v>14</v>
      </c>
      <c r="D5270" t="s">
        <v>34</v>
      </c>
      <c r="E5270" t="s">
        <v>520</v>
      </c>
    </row>
    <row r="5271" spans="1:5" x14ac:dyDescent="0.25">
      <c r="A5271" t="s">
        <v>5732</v>
      </c>
      <c r="B5271" t="s">
        <v>14</v>
      </c>
      <c r="C5271" t="s">
        <v>14</v>
      </c>
      <c r="D5271" t="s">
        <v>34</v>
      </c>
      <c r="E5271" t="s">
        <v>520</v>
      </c>
    </row>
    <row r="5272" spans="1:5" x14ac:dyDescent="0.25">
      <c r="A5272" t="s">
        <v>5734</v>
      </c>
      <c r="B5272" t="s">
        <v>14</v>
      </c>
      <c r="C5272" t="s">
        <v>14</v>
      </c>
      <c r="D5272" t="s">
        <v>34</v>
      </c>
      <c r="E5272" t="s">
        <v>520</v>
      </c>
    </row>
    <row r="5273" spans="1:5" x14ac:dyDescent="0.25">
      <c r="A5273" t="s">
        <v>5737</v>
      </c>
      <c r="B5273" t="s">
        <v>14</v>
      </c>
      <c r="C5273" t="s">
        <v>14</v>
      </c>
      <c r="D5273" t="s">
        <v>34</v>
      </c>
      <c r="E5273" t="s">
        <v>520</v>
      </c>
    </row>
    <row r="5274" spans="1:5" x14ac:dyDescent="0.25">
      <c r="A5274" t="s">
        <v>5735</v>
      </c>
      <c r="B5274" t="s">
        <v>14</v>
      </c>
      <c r="C5274" t="s">
        <v>14</v>
      </c>
      <c r="D5274" t="s">
        <v>34</v>
      </c>
      <c r="E5274" t="s">
        <v>520</v>
      </c>
    </row>
    <row r="5275" spans="1:5" x14ac:dyDescent="0.25">
      <c r="A5275" t="s">
        <v>5736</v>
      </c>
      <c r="B5275" t="s">
        <v>14</v>
      </c>
      <c r="C5275" t="s">
        <v>14</v>
      </c>
      <c r="D5275" t="s">
        <v>34</v>
      </c>
      <c r="E5275" t="s">
        <v>520</v>
      </c>
    </row>
    <row r="5276" spans="1:5" x14ac:dyDescent="0.25">
      <c r="A5276" t="s">
        <v>5739</v>
      </c>
      <c r="B5276" t="s">
        <v>14</v>
      </c>
      <c r="C5276" t="s">
        <v>14</v>
      </c>
      <c r="D5276" t="s">
        <v>34</v>
      </c>
      <c r="E5276" t="s">
        <v>520</v>
      </c>
    </row>
    <row r="5277" spans="1:5" x14ac:dyDescent="0.25">
      <c r="A5277" t="s">
        <v>5738</v>
      </c>
      <c r="B5277" t="s">
        <v>14</v>
      </c>
      <c r="C5277" t="s">
        <v>14</v>
      </c>
      <c r="D5277" t="s">
        <v>34</v>
      </c>
      <c r="E5277" t="s">
        <v>520</v>
      </c>
    </row>
    <row r="5278" spans="1:5" x14ac:dyDescent="0.25">
      <c r="A5278" t="s">
        <v>5740</v>
      </c>
      <c r="B5278" t="s">
        <v>14</v>
      </c>
      <c r="C5278" t="s">
        <v>14</v>
      </c>
      <c r="D5278" t="s">
        <v>34</v>
      </c>
      <c r="E5278" t="s">
        <v>520</v>
      </c>
    </row>
    <row r="5279" spans="1:5" x14ac:dyDescent="0.25">
      <c r="A5279" t="s">
        <v>5743</v>
      </c>
      <c r="B5279" t="s">
        <v>14</v>
      </c>
      <c r="C5279" t="s">
        <v>14</v>
      </c>
      <c r="D5279" t="s">
        <v>34</v>
      </c>
      <c r="E5279" t="s">
        <v>520</v>
      </c>
    </row>
    <row r="5280" spans="1:5" x14ac:dyDescent="0.25">
      <c r="A5280" t="s">
        <v>5742</v>
      </c>
      <c r="B5280" t="s">
        <v>14</v>
      </c>
      <c r="C5280" t="s">
        <v>14</v>
      </c>
      <c r="D5280" t="s">
        <v>34</v>
      </c>
      <c r="E5280" t="s">
        <v>520</v>
      </c>
    </row>
    <row r="5281" spans="1:5" x14ac:dyDescent="0.25">
      <c r="A5281" t="s">
        <v>5741</v>
      </c>
      <c r="B5281" t="s">
        <v>14</v>
      </c>
      <c r="C5281" t="s">
        <v>14</v>
      </c>
      <c r="D5281" t="s">
        <v>34</v>
      </c>
      <c r="E5281" t="s">
        <v>520</v>
      </c>
    </row>
    <row r="5282" spans="1:5" x14ac:dyDescent="0.25">
      <c r="A5282" t="s">
        <v>5744</v>
      </c>
      <c r="B5282" t="s">
        <v>14</v>
      </c>
      <c r="C5282" t="s">
        <v>14</v>
      </c>
      <c r="D5282" t="s">
        <v>34</v>
      </c>
      <c r="E5282" t="s">
        <v>520</v>
      </c>
    </row>
    <row r="5283" spans="1:5" x14ac:dyDescent="0.25">
      <c r="A5283" t="s">
        <v>5746</v>
      </c>
      <c r="B5283" t="s">
        <v>14</v>
      </c>
      <c r="C5283" t="s">
        <v>14</v>
      </c>
      <c r="D5283" t="s">
        <v>34</v>
      </c>
      <c r="E5283" t="s">
        <v>520</v>
      </c>
    </row>
    <row r="5284" spans="1:5" x14ac:dyDescent="0.25">
      <c r="A5284" t="s">
        <v>5745</v>
      </c>
      <c r="B5284" t="s">
        <v>14</v>
      </c>
      <c r="C5284" t="s">
        <v>14</v>
      </c>
      <c r="D5284" t="s">
        <v>34</v>
      </c>
      <c r="E5284" t="s">
        <v>520</v>
      </c>
    </row>
    <row r="5285" spans="1:5" x14ac:dyDescent="0.25">
      <c r="A5285" t="s">
        <v>5749</v>
      </c>
      <c r="B5285" t="s">
        <v>14</v>
      </c>
      <c r="C5285" t="s">
        <v>14</v>
      </c>
      <c r="D5285" t="s">
        <v>34</v>
      </c>
      <c r="E5285" t="s">
        <v>520</v>
      </c>
    </row>
    <row r="5286" spans="1:5" x14ac:dyDescent="0.25">
      <c r="A5286" t="s">
        <v>5747</v>
      </c>
      <c r="B5286" t="s">
        <v>14</v>
      </c>
      <c r="C5286" t="s">
        <v>14</v>
      </c>
      <c r="D5286" t="s">
        <v>34</v>
      </c>
      <c r="E5286" t="s">
        <v>520</v>
      </c>
    </row>
    <row r="5287" spans="1:5" x14ac:dyDescent="0.25">
      <c r="A5287" t="s">
        <v>5748</v>
      </c>
      <c r="B5287" t="s">
        <v>14</v>
      </c>
      <c r="C5287" t="s">
        <v>14</v>
      </c>
      <c r="D5287" t="s">
        <v>34</v>
      </c>
      <c r="E5287" t="s">
        <v>520</v>
      </c>
    </row>
    <row r="5288" spans="1:5" x14ac:dyDescent="0.25">
      <c r="A5288" t="s">
        <v>5750</v>
      </c>
      <c r="B5288" t="s">
        <v>14</v>
      </c>
      <c r="C5288" t="s">
        <v>14</v>
      </c>
      <c r="D5288" t="s">
        <v>34</v>
      </c>
      <c r="E5288" t="s">
        <v>520</v>
      </c>
    </row>
    <row r="5289" spans="1:5" x14ac:dyDescent="0.25">
      <c r="A5289" t="s">
        <v>5752</v>
      </c>
      <c r="B5289" t="s">
        <v>14</v>
      </c>
      <c r="C5289" t="s">
        <v>14</v>
      </c>
      <c r="D5289" t="s">
        <v>34</v>
      </c>
      <c r="E5289" t="s">
        <v>520</v>
      </c>
    </row>
    <row r="5290" spans="1:5" x14ac:dyDescent="0.25">
      <c r="A5290" t="s">
        <v>5751</v>
      </c>
      <c r="B5290" t="s">
        <v>14</v>
      </c>
      <c r="C5290" t="s">
        <v>14</v>
      </c>
      <c r="D5290" t="s">
        <v>34</v>
      </c>
      <c r="E5290" t="s">
        <v>520</v>
      </c>
    </row>
    <row r="5291" spans="1:5" x14ac:dyDescent="0.25">
      <c r="A5291" t="s">
        <v>5753</v>
      </c>
      <c r="B5291" t="s">
        <v>14</v>
      </c>
      <c r="C5291" t="s">
        <v>14</v>
      </c>
      <c r="D5291" t="s">
        <v>34</v>
      </c>
      <c r="E5291" t="s">
        <v>520</v>
      </c>
    </row>
    <row r="5292" spans="1:5" x14ac:dyDescent="0.25">
      <c r="A5292" t="s">
        <v>5755</v>
      </c>
      <c r="B5292" t="s">
        <v>14</v>
      </c>
      <c r="C5292" t="s">
        <v>14</v>
      </c>
      <c r="D5292" t="s">
        <v>34</v>
      </c>
      <c r="E5292" t="s">
        <v>520</v>
      </c>
    </row>
    <row r="5293" spans="1:5" x14ac:dyDescent="0.25">
      <c r="A5293" t="s">
        <v>5754</v>
      </c>
      <c r="B5293" t="s">
        <v>14</v>
      </c>
      <c r="C5293" t="s">
        <v>14</v>
      </c>
      <c r="D5293" t="s">
        <v>34</v>
      </c>
      <c r="E5293" t="s">
        <v>520</v>
      </c>
    </row>
    <row r="5294" spans="1:5" x14ac:dyDescent="0.25">
      <c r="A5294" t="s">
        <v>5756</v>
      </c>
      <c r="B5294" t="s">
        <v>14</v>
      </c>
      <c r="C5294" t="s">
        <v>14</v>
      </c>
      <c r="D5294" t="s">
        <v>34</v>
      </c>
      <c r="E5294" t="s">
        <v>520</v>
      </c>
    </row>
    <row r="5295" spans="1:5" x14ac:dyDescent="0.25">
      <c r="A5295" t="s">
        <v>5757</v>
      </c>
      <c r="B5295" t="s">
        <v>14</v>
      </c>
      <c r="C5295" t="s">
        <v>14</v>
      </c>
      <c r="D5295" t="s">
        <v>34</v>
      </c>
      <c r="E5295" t="s">
        <v>520</v>
      </c>
    </row>
    <row r="5296" spans="1:5" x14ac:dyDescent="0.25">
      <c r="A5296" t="s">
        <v>5759</v>
      </c>
      <c r="B5296" t="s">
        <v>14</v>
      </c>
      <c r="C5296" t="s">
        <v>14</v>
      </c>
      <c r="D5296" t="s">
        <v>34</v>
      </c>
      <c r="E5296" t="s">
        <v>520</v>
      </c>
    </row>
    <row r="5297" spans="1:5" x14ac:dyDescent="0.25">
      <c r="A5297" t="s">
        <v>5758</v>
      </c>
      <c r="B5297" t="s">
        <v>14</v>
      </c>
      <c r="C5297" t="s">
        <v>14</v>
      </c>
      <c r="D5297" t="s">
        <v>34</v>
      </c>
      <c r="E5297" t="s">
        <v>520</v>
      </c>
    </row>
    <row r="5298" spans="1:5" x14ac:dyDescent="0.25">
      <c r="A5298" t="s">
        <v>5763</v>
      </c>
      <c r="B5298" t="s">
        <v>14</v>
      </c>
      <c r="C5298" t="s">
        <v>14</v>
      </c>
      <c r="D5298" t="s">
        <v>34</v>
      </c>
      <c r="E5298" t="s">
        <v>520</v>
      </c>
    </row>
    <row r="5299" spans="1:5" x14ac:dyDescent="0.25">
      <c r="A5299" t="s">
        <v>5762</v>
      </c>
      <c r="B5299" t="s">
        <v>14</v>
      </c>
      <c r="C5299" t="s">
        <v>14</v>
      </c>
      <c r="D5299" t="s">
        <v>34</v>
      </c>
      <c r="E5299" t="s">
        <v>520</v>
      </c>
    </row>
    <row r="5300" spans="1:5" x14ac:dyDescent="0.25">
      <c r="A5300" t="s">
        <v>5761</v>
      </c>
      <c r="B5300" t="s">
        <v>14</v>
      </c>
      <c r="C5300" t="s">
        <v>14</v>
      </c>
      <c r="D5300" t="s">
        <v>34</v>
      </c>
      <c r="E5300" t="s">
        <v>520</v>
      </c>
    </row>
    <row r="5301" spans="1:5" x14ac:dyDescent="0.25">
      <c r="A5301" t="s">
        <v>5760</v>
      </c>
      <c r="B5301" t="s">
        <v>14</v>
      </c>
      <c r="C5301" t="s">
        <v>14</v>
      </c>
      <c r="D5301" t="s">
        <v>34</v>
      </c>
      <c r="E5301" t="s">
        <v>520</v>
      </c>
    </row>
    <row r="5302" spans="1:5" x14ac:dyDescent="0.25">
      <c r="A5302" t="s">
        <v>5764</v>
      </c>
      <c r="B5302" t="s">
        <v>14</v>
      </c>
      <c r="C5302" t="s">
        <v>14</v>
      </c>
      <c r="D5302" t="s">
        <v>34</v>
      </c>
      <c r="E5302" t="s">
        <v>520</v>
      </c>
    </row>
    <row r="5303" spans="1:5" x14ac:dyDescent="0.25">
      <c r="A5303" t="s">
        <v>5766</v>
      </c>
      <c r="B5303" t="s">
        <v>14</v>
      </c>
      <c r="C5303" t="s">
        <v>14</v>
      </c>
      <c r="D5303" t="s">
        <v>34</v>
      </c>
      <c r="E5303" t="s">
        <v>520</v>
      </c>
    </row>
    <row r="5304" spans="1:5" x14ac:dyDescent="0.25">
      <c r="A5304" t="s">
        <v>5765</v>
      </c>
      <c r="B5304" t="s">
        <v>14</v>
      </c>
      <c r="C5304" t="s">
        <v>14</v>
      </c>
      <c r="D5304" t="s">
        <v>34</v>
      </c>
      <c r="E5304" t="s">
        <v>520</v>
      </c>
    </row>
    <row r="5305" spans="1:5" x14ac:dyDescent="0.25">
      <c r="A5305" t="s">
        <v>5769</v>
      </c>
      <c r="B5305" t="s">
        <v>14</v>
      </c>
      <c r="C5305" t="s">
        <v>14</v>
      </c>
      <c r="D5305" t="s">
        <v>34</v>
      </c>
      <c r="E5305" t="s">
        <v>520</v>
      </c>
    </row>
    <row r="5306" spans="1:5" x14ac:dyDescent="0.25">
      <c r="A5306" t="s">
        <v>5767</v>
      </c>
      <c r="B5306" t="s">
        <v>14</v>
      </c>
      <c r="C5306" t="s">
        <v>14</v>
      </c>
      <c r="D5306" t="s">
        <v>34</v>
      </c>
      <c r="E5306" t="s">
        <v>520</v>
      </c>
    </row>
    <row r="5307" spans="1:5" x14ac:dyDescent="0.25">
      <c r="A5307" t="s">
        <v>5768</v>
      </c>
      <c r="B5307" t="s">
        <v>14</v>
      </c>
      <c r="C5307" t="s">
        <v>14</v>
      </c>
      <c r="D5307" t="s">
        <v>34</v>
      </c>
      <c r="E5307" t="s">
        <v>520</v>
      </c>
    </row>
    <row r="5308" spans="1:5" x14ac:dyDescent="0.25">
      <c r="A5308" t="s">
        <v>5771</v>
      </c>
      <c r="B5308" t="s">
        <v>14</v>
      </c>
      <c r="C5308" t="s">
        <v>14</v>
      </c>
      <c r="D5308" t="s">
        <v>34</v>
      </c>
      <c r="E5308" t="s">
        <v>520</v>
      </c>
    </row>
    <row r="5309" spans="1:5" x14ac:dyDescent="0.25">
      <c r="A5309" t="s">
        <v>5772</v>
      </c>
      <c r="B5309" t="s">
        <v>14</v>
      </c>
      <c r="C5309" t="s">
        <v>14</v>
      </c>
      <c r="D5309" t="s">
        <v>34</v>
      </c>
      <c r="E5309" t="s">
        <v>520</v>
      </c>
    </row>
    <row r="5310" spans="1:5" x14ac:dyDescent="0.25">
      <c r="A5310" t="s">
        <v>5770</v>
      </c>
      <c r="B5310" t="s">
        <v>14</v>
      </c>
      <c r="C5310" t="s">
        <v>14</v>
      </c>
      <c r="D5310" t="s">
        <v>34</v>
      </c>
      <c r="E5310" t="s">
        <v>520</v>
      </c>
    </row>
    <row r="5311" spans="1:5" x14ac:dyDescent="0.25">
      <c r="A5311" t="s">
        <v>5773</v>
      </c>
      <c r="B5311" t="s">
        <v>14</v>
      </c>
      <c r="C5311" t="s">
        <v>14</v>
      </c>
      <c r="D5311" t="s">
        <v>34</v>
      </c>
      <c r="E5311" t="s">
        <v>520</v>
      </c>
    </row>
    <row r="5312" spans="1:5" x14ac:dyDescent="0.25">
      <c r="A5312" t="s">
        <v>5775</v>
      </c>
      <c r="B5312" t="s">
        <v>14</v>
      </c>
      <c r="C5312" t="s">
        <v>14</v>
      </c>
      <c r="D5312" t="s">
        <v>34</v>
      </c>
      <c r="E5312" t="s">
        <v>520</v>
      </c>
    </row>
    <row r="5313" spans="1:5" x14ac:dyDescent="0.25">
      <c r="A5313" t="s">
        <v>5774</v>
      </c>
      <c r="B5313" t="s">
        <v>14</v>
      </c>
      <c r="C5313" t="s">
        <v>14</v>
      </c>
      <c r="D5313" t="s">
        <v>34</v>
      </c>
      <c r="E5313" t="s">
        <v>520</v>
      </c>
    </row>
    <row r="5314" spans="1:5" x14ac:dyDescent="0.25">
      <c r="A5314" t="s">
        <v>5778</v>
      </c>
      <c r="B5314" t="s">
        <v>14</v>
      </c>
      <c r="C5314" t="s">
        <v>14</v>
      </c>
      <c r="D5314" t="s">
        <v>34</v>
      </c>
      <c r="E5314" t="s">
        <v>520</v>
      </c>
    </row>
    <row r="5315" spans="1:5" x14ac:dyDescent="0.25">
      <c r="A5315" t="s">
        <v>5777</v>
      </c>
      <c r="B5315" t="s">
        <v>14</v>
      </c>
      <c r="C5315" t="s">
        <v>14</v>
      </c>
      <c r="D5315" t="s">
        <v>34</v>
      </c>
      <c r="E5315" t="s">
        <v>520</v>
      </c>
    </row>
    <row r="5316" spans="1:5" x14ac:dyDescent="0.25">
      <c r="A5316" t="s">
        <v>5776</v>
      </c>
      <c r="B5316" t="s">
        <v>14</v>
      </c>
      <c r="C5316" t="s">
        <v>14</v>
      </c>
      <c r="D5316" t="s">
        <v>34</v>
      </c>
      <c r="E5316" t="s">
        <v>520</v>
      </c>
    </row>
    <row r="5317" spans="1:5" x14ac:dyDescent="0.25">
      <c r="A5317" t="s">
        <v>5779</v>
      </c>
      <c r="B5317" t="s">
        <v>14</v>
      </c>
      <c r="C5317" t="s">
        <v>14</v>
      </c>
      <c r="D5317" t="s">
        <v>34</v>
      </c>
      <c r="E5317" t="s">
        <v>520</v>
      </c>
    </row>
    <row r="5318" spans="1:5" x14ac:dyDescent="0.25">
      <c r="A5318" t="s">
        <v>5781</v>
      </c>
      <c r="B5318" t="s">
        <v>14</v>
      </c>
      <c r="C5318" t="s">
        <v>14</v>
      </c>
      <c r="D5318" t="s">
        <v>34</v>
      </c>
      <c r="E5318" t="s">
        <v>520</v>
      </c>
    </row>
    <row r="5319" spans="1:5" x14ac:dyDescent="0.25">
      <c r="A5319" t="s">
        <v>5780</v>
      </c>
      <c r="B5319" t="s">
        <v>14</v>
      </c>
      <c r="C5319" t="s">
        <v>14</v>
      </c>
      <c r="D5319" t="s">
        <v>34</v>
      </c>
      <c r="E5319" t="s">
        <v>520</v>
      </c>
    </row>
    <row r="5320" spans="1:5" x14ac:dyDescent="0.25">
      <c r="A5320" t="s">
        <v>5783</v>
      </c>
      <c r="B5320" t="s">
        <v>14</v>
      </c>
      <c r="C5320" t="s">
        <v>14</v>
      </c>
      <c r="D5320" t="s">
        <v>34</v>
      </c>
      <c r="E5320" t="s">
        <v>520</v>
      </c>
    </row>
    <row r="5321" spans="1:5" x14ac:dyDescent="0.25">
      <c r="A5321" t="s">
        <v>5784</v>
      </c>
      <c r="B5321" t="s">
        <v>14</v>
      </c>
      <c r="C5321" t="s">
        <v>14</v>
      </c>
      <c r="D5321" t="s">
        <v>34</v>
      </c>
      <c r="E5321" t="s">
        <v>520</v>
      </c>
    </row>
    <row r="5322" spans="1:5" x14ac:dyDescent="0.25">
      <c r="A5322" t="s">
        <v>5782</v>
      </c>
      <c r="B5322" t="s">
        <v>14</v>
      </c>
      <c r="C5322" t="s">
        <v>14</v>
      </c>
      <c r="D5322" t="s">
        <v>34</v>
      </c>
      <c r="E5322" t="s">
        <v>520</v>
      </c>
    </row>
    <row r="5323" spans="1:5" x14ac:dyDescent="0.25">
      <c r="A5323" t="s">
        <v>5785</v>
      </c>
      <c r="B5323" t="s">
        <v>14</v>
      </c>
      <c r="C5323" t="s">
        <v>14</v>
      </c>
      <c r="D5323" t="s">
        <v>34</v>
      </c>
      <c r="E5323" t="s">
        <v>520</v>
      </c>
    </row>
    <row r="5324" spans="1:5" x14ac:dyDescent="0.25">
      <c r="A5324" t="s">
        <v>5787</v>
      </c>
      <c r="B5324" t="s">
        <v>14</v>
      </c>
      <c r="C5324" t="s">
        <v>14</v>
      </c>
      <c r="D5324" t="s">
        <v>34</v>
      </c>
      <c r="E5324" t="s">
        <v>520</v>
      </c>
    </row>
    <row r="5325" spans="1:5" x14ac:dyDescent="0.25">
      <c r="A5325" t="s">
        <v>5786</v>
      </c>
      <c r="B5325" t="s">
        <v>14</v>
      </c>
      <c r="C5325" t="s">
        <v>14</v>
      </c>
      <c r="D5325" t="s">
        <v>34</v>
      </c>
      <c r="E5325" t="s">
        <v>520</v>
      </c>
    </row>
    <row r="5326" spans="1:5" x14ac:dyDescent="0.25">
      <c r="A5326" t="s">
        <v>5789</v>
      </c>
      <c r="B5326" t="s">
        <v>14</v>
      </c>
      <c r="C5326" t="s">
        <v>14</v>
      </c>
      <c r="D5326" t="s">
        <v>34</v>
      </c>
      <c r="E5326" t="s">
        <v>520</v>
      </c>
    </row>
    <row r="5327" spans="1:5" x14ac:dyDescent="0.25">
      <c r="A5327" t="s">
        <v>5788</v>
      </c>
      <c r="B5327" t="s">
        <v>14</v>
      </c>
      <c r="C5327" t="s">
        <v>14</v>
      </c>
      <c r="D5327" t="s">
        <v>34</v>
      </c>
      <c r="E5327" t="s">
        <v>520</v>
      </c>
    </row>
    <row r="5328" spans="1:5" x14ac:dyDescent="0.25">
      <c r="A5328" t="s">
        <v>5790</v>
      </c>
      <c r="B5328" t="s">
        <v>14</v>
      </c>
      <c r="C5328" t="s">
        <v>14</v>
      </c>
      <c r="D5328" t="s">
        <v>34</v>
      </c>
      <c r="E5328" t="s">
        <v>520</v>
      </c>
    </row>
    <row r="5329" spans="1:5" x14ac:dyDescent="0.25">
      <c r="A5329" t="s">
        <v>5791</v>
      </c>
      <c r="B5329" t="s">
        <v>14</v>
      </c>
      <c r="C5329" t="s">
        <v>14</v>
      </c>
      <c r="D5329" t="s">
        <v>34</v>
      </c>
      <c r="E5329" t="s">
        <v>520</v>
      </c>
    </row>
    <row r="5330" spans="1:5" x14ac:dyDescent="0.25">
      <c r="A5330" t="s">
        <v>5792</v>
      </c>
      <c r="B5330" t="s">
        <v>14</v>
      </c>
      <c r="C5330" t="s">
        <v>14</v>
      </c>
      <c r="D5330" t="s">
        <v>34</v>
      </c>
      <c r="E5330" t="s">
        <v>520</v>
      </c>
    </row>
    <row r="5331" spans="1:5" x14ac:dyDescent="0.25">
      <c r="A5331" t="s">
        <v>5793</v>
      </c>
      <c r="B5331" t="s">
        <v>14</v>
      </c>
      <c r="C5331" t="s">
        <v>14</v>
      </c>
      <c r="D5331" t="s">
        <v>34</v>
      </c>
      <c r="E5331" t="s">
        <v>520</v>
      </c>
    </row>
    <row r="5332" spans="1:5" x14ac:dyDescent="0.25">
      <c r="A5332" t="s">
        <v>5796</v>
      </c>
      <c r="B5332" t="s">
        <v>14</v>
      </c>
      <c r="C5332" t="s">
        <v>14</v>
      </c>
      <c r="D5332" t="s">
        <v>34</v>
      </c>
      <c r="E5332" t="s">
        <v>520</v>
      </c>
    </row>
    <row r="5333" spans="1:5" x14ac:dyDescent="0.25">
      <c r="A5333" t="s">
        <v>5795</v>
      </c>
      <c r="B5333" t="s">
        <v>14</v>
      </c>
      <c r="C5333" t="s">
        <v>14</v>
      </c>
      <c r="D5333" t="s">
        <v>34</v>
      </c>
      <c r="E5333" t="s">
        <v>520</v>
      </c>
    </row>
    <row r="5334" spans="1:5" x14ac:dyDescent="0.25">
      <c r="A5334" t="s">
        <v>5794</v>
      </c>
      <c r="B5334" t="s">
        <v>14</v>
      </c>
      <c r="C5334" t="s">
        <v>14</v>
      </c>
      <c r="D5334" t="s">
        <v>34</v>
      </c>
      <c r="E5334" t="s">
        <v>520</v>
      </c>
    </row>
    <row r="5335" spans="1:5" x14ac:dyDescent="0.25">
      <c r="A5335" t="s">
        <v>5801</v>
      </c>
      <c r="B5335" t="s">
        <v>14</v>
      </c>
      <c r="C5335" t="s">
        <v>14</v>
      </c>
      <c r="D5335" t="s">
        <v>34</v>
      </c>
      <c r="E5335" t="s">
        <v>520</v>
      </c>
    </row>
    <row r="5336" spans="1:5" x14ac:dyDescent="0.25">
      <c r="A5336" t="s">
        <v>5797</v>
      </c>
      <c r="B5336" t="s">
        <v>14</v>
      </c>
      <c r="C5336" t="s">
        <v>14</v>
      </c>
      <c r="D5336" t="s">
        <v>34</v>
      </c>
      <c r="E5336" t="s">
        <v>520</v>
      </c>
    </row>
    <row r="5337" spans="1:5" x14ac:dyDescent="0.25">
      <c r="A5337" t="s">
        <v>5798</v>
      </c>
      <c r="B5337" t="s">
        <v>14</v>
      </c>
      <c r="C5337" t="s">
        <v>14</v>
      </c>
      <c r="D5337" t="s">
        <v>34</v>
      </c>
      <c r="E5337" t="s">
        <v>520</v>
      </c>
    </row>
    <row r="5338" spans="1:5" x14ac:dyDescent="0.25">
      <c r="A5338" t="s">
        <v>5800</v>
      </c>
      <c r="B5338" t="s">
        <v>14</v>
      </c>
      <c r="C5338" t="s">
        <v>14</v>
      </c>
      <c r="D5338" t="s">
        <v>34</v>
      </c>
      <c r="E5338" t="s">
        <v>520</v>
      </c>
    </row>
    <row r="5339" spans="1:5" x14ac:dyDescent="0.25">
      <c r="A5339" t="s">
        <v>5799</v>
      </c>
      <c r="B5339" t="s">
        <v>14</v>
      </c>
      <c r="C5339" t="s">
        <v>14</v>
      </c>
      <c r="D5339" t="s">
        <v>34</v>
      </c>
      <c r="E5339" t="s">
        <v>520</v>
      </c>
    </row>
    <row r="5340" spans="1:5" x14ac:dyDescent="0.25">
      <c r="A5340" t="s">
        <v>5804</v>
      </c>
      <c r="B5340" t="s">
        <v>14</v>
      </c>
      <c r="C5340" t="s">
        <v>14</v>
      </c>
      <c r="D5340" t="s">
        <v>64</v>
      </c>
      <c r="E5340" t="s">
        <v>517</v>
      </c>
    </row>
    <row r="5341" spans="1:5" x14ac:dyDescent="0.25">
      <c r="A5341" t="s">
        <v>5803</v>
      </c>
      <c r="B5341" t="s">
        <v>14</v>
      </c>
      <c r="C5341" t="s">
        <v>14</v>
      </c>
      <c r="D5341" t="s">
        <v>64</v>
      </c>
      <c r="E5341" t="s">
        <v>520</v>
      </c>
    </row>
    <row r="5342" spans="1:5" x14ac:dyDescent="0.25">
      <c r="A5342" t="s">
        <v>5802</v>
      </c>
      <c r="B5342" t="s">
        <v>14</v>
      </c>
      <c r="C5342" t="s">
        <v>14</v>
      </c>
      <c r="D5342" t="s">
        <v>64</v>
      </c>
      <c r="E5342" t="s">
        <v>517</v>
      </c>
    </row>
    <row r="5343" spans="1:5" x14ac:dyDescent="0.25">
      <c r="A5343" t="s">
        <v>5807</v>
      </c>
      <c r="B5343" t="s">
        <v>14</v>
      </c>
      <c r="C5343" t="s">
        <v>14</v>
      </c>
      <c r="D5343" t="s">
        <v>34</v>
      </c>
      <c r="E5343" t="s">
        <v>520</v>
      </c>
    </row>
    <row r="5344" spans="1:5" x14ac:dyDescent="0.25">
      <c r="A5344" t="s">
        <v>5805</v>
      </c>
      <c r="B5344" t="s">
        <v>14</v>
      </c>
      <c r="C5344" t="s">
        <v>14</v>
      </c>
      <c r="D5344" t="s">
        <v>34</v>
      </c>
      <c r="E5344" t="s">
        <v>520</v>
      </c>
    </row>
    <row r="5345" spans="1:5" x14ac:dyDescent="0.25">
      <c r="A5345" t="s">
        <v>5806</v>
      </c>
      <c r="B5345" t="s">
        <v>14</v>
      </c>
      <c r="C5345" t="s">
        <v>14</v>
      </c>
      <c r="D5345" t="s">
        <v>34</v>
      </c>
      <c r="E5345" t="s">
        <v>520</v>
      </c>
    </row>
    <row r="5346" spans="1:5" x14ac:dyDescent="0.25">
      <c r="A5346" t="s">
        <v>5810</v>
      </c>
      <c r="B5346" t="s">
        <v>14</v>
      </c>
      <c r="C5346" t="s">
        <v>14</v>
      </c>
      <c r="D5346" t="s">
        <v>34</v>
      </c>
      <c r="E5346" t="s">
        <v>520</v>
      </c>
    </row>
    <row r="5347" spans="1:5" x14ac:dyDescent="0.25">
      <c r="A5347" t="s">
        <v>5809</v>
      </c>
      <c r="B5347" t="s">
        <v>14</v>
      </c>
      <c r="C5347" t="s">
        <v>14</v>
      </c>
      <c r="D5347" t="s">
        <v>34</v>
      </c>
      <c r="E5347" t="s">
        <v>520</v>
      </c>
    </row>
    <row r="5348" spans="1:5" x14ac:dyDescent="0.25">
      <c r="A5348" t="s">
        <v>5808</v>
      </c>
      <c r="B5348" t="s">
        <v>14</v>
      </c>
      <c r="C5348" t="s">
        <v>14</v>
      </c>
      <c r="D5348" t="s">
        <v>34</v>
      </c>
      <c r="E5348" t="s">
        <v>520</v>
      </c>
    </row>
    <row r="5349" spans="1:5" x14ac:dyDescent="0.25">
      <c r="A5349" t="s">
        <v>5811</v>
      </c>
      <c r="B5349" t="s">
        <v>14</v>
      </c>
      <c r="C5349" t="s">
        <v>14</v>
      </c>
      <c r="D5349" t="s">
        <v>34</v>
      </c>
      <c r="E5349" t="s">
        <v>520</v>
      </c>
    </row>
    <row r="5350" spans="1:5" x14ac:dyDescent="0.25">
      <c r="A5350" t="s">
        <v>5813</v>
      </c>
      <c r="B5350" t="s">
        <v>14</v>
      </c>
      <c r="C5350" t="s">
        <v>14</v>
      </c>
      <c r="D5350" t="s">
        <v>34</v>
      </c>
      <c r="E5350" t="s">
        <v>520</v>
      </c>
    </row>
    <row r="5351" spans="1:5" x14ac:dyDescent="0.25">
      <c r="A5351" t="s">
        <v>5812</v>
      </c>
      <c r="B5351" t="s">
        <v>14</v>
      </c>
      <c r="C5351" t="s">
        <v>14</v>
      </c>
      <c r="D5351" t="s">
        <v>34</v>
      </c>
      <c r="E5351" t="s">
        <v>520</v>
      </c>
    </row>
    <row r="5352" spans="1:5" x14ac:dyDescent="0.25">
      <c r="A5352" t="s">
        <v>5814</v>
      </c>
      <c r="B5352" t="s">
        <v>14</v>
      </c>
      <c r="C5352" t="s">
        <v>14</v>
      </c>
      <c r="D5352" t="s">
        <v>34</v>
      </c>
      <c r="E5352" t="s">
        <v>520</v>
      </c>
    </row>
    <row r="5353" spans="1:5" x14ac:dyDescent="0.25">
      <c r="A5353" t="s">
        <v>5815</v>
      </c>
      <c r="B5353" t="s">
        <v>14</v>
      </c>
      <c r="C5353" t="s">
        <v>14</v>
      </c>
      <c r="D5353" t="s">
        <v>34</v>
      </c>
      <c r="E5353" t="s">
        <v>520</v>
      </c>
    </row>
    <row r="5354" spans="1:5" x14ac:dyDescent="0.25">
      <c r="A5354" t="s">
        <v>5816</v>
      </c>
      <c r="B5354" t="s">
        <v>14</v>
      </c>
      <c r="C5354" t="s">
        <v>14</v>
      </c>
      <c r="D5354" t="s">
        <v>34</v>
      </c>
      <c r="E5354" t="s">
        <v>520</v>
      </c>
    </row>
    <row r="5355" spans="1:5" x14ac:dyDescent="0.25">
      <c r="A5355" t="s">
        <v>5817</v>
      </c>
      <c r="B5355" t="s">
        <v>14</v>
      </c>
      <c r="C5355" t="s">
        <v>14</v>
      </c>
      <c r="D5355" t="s">
        <v>34</v>
      </c>
      <c r="E5355" t="s">
        <v>520</v>
      </c>
    </row>
    <row r="5356" spans="1:5" x14ac:dyDescent="0.25">
      <c r="A5356" t="s">
        <v>5819</v>
      </c>
      <c r="B5356" t="s">
        <v>14</v>
      </c>
      <c r="C5356" t="s">
        <v>14</v>
      </c>
      <c r="D5356" t="s">
        <v>34</v>
      </c>
      <c r="E5356" t="s">
        <v>520</v>
      </c>
    </row>
    <row r="5357" spans="1:5" x14ac:dyDescent="0.25">
      <c r="A5357" t="s">
        <v>5818</v>
      </c>
      <c r="B5357" t="s">
        <v>14</v>
      </c>
      <c r="C5357" t="s">
        <v>14</v>
      </c>
      <c r="D5357" t="s">
        <v>34</v>
      </c>
      <c r="E5357" t="s">
        <v>520</v>
      </c>
    </row>
    <row r="5358" spans="1:5" x14ac:dyDescent="0.25">
      <c r="A5358" t="s">
        <v>5820</v>
      </c>
      <c r="B5358" t="s">
        <v>14</v>
      </c>
      <c r="C5358" t="s">
        <v>14</v>
      </c>
      <c r="D5358" t="s">
        <v>34</v>
      </c>
      <c r="E5358" t="s">
        <v>520</v>
      </c>
    </row>
    <row r="5359" spans="1:5" x14ac:dyDescent="0.25">
      <c r="A5359" t="s">
        <v>5822</v>
      </c>
      <c r="B5359" t="s">
        <v>14</v>
      </c>
      <c r="C5359" t="s">
        <v>14</v>
      </c>
      <c r="D5359" t="s">
        <v>34</v>
      </c>
      <c r="E5359" t="s">
        <v>520</v>
      </c>
    </row>
    <row r="5360" spans="1:5" x14ac:dyDescent="0.25">
      <c r="A5360" t="s">
        <v>5821</v>
      </c>
      <c r="B5360" t="s">
        <v>14</v>
      </c>
      <c r="C5360" t="s">
        <v>14</v>
      </c>
      <c r="D5360" t="s">
        <v>34</v>
      </c>
      <c r="E5360" t="s">
        <v>520</v>
      </c>
    </row>
    <row r="5361" spans="1:5" x14ac:dyDescent="0.25">
      <c r="A5361" t="s">
        <v>5825</v>
      </c>
      <c r="B5361" t="s">
        <v>14</v>
      </c>
      <c r="C5361" t="s">
        <v>14</v>
      </c>
      <c r="D5361" t="s">
        <v>34</v>
      </c>
      <c r="E5361" t="s">
        <v>520</v>
      </c>
    </row>
    <row r="5362" spans="1:5" x14ac:dyDescent="0.25">
      <c r="A5362" t="s">
        <v>5823</v>
      </c>
      <c r="B5362" t="s">
        <v>14</v>
      </c>
      <c r="C5362" t="s">
        <v>14</v>
      </c>
      <c r="D5362" t="s">
        <v>34</v>
      </c>
      <c r="E5362" t="s">
        <v>520</v>
      </c>
    </row>
    <row r="5363" spans="1:5" x14ac:dyDescent="0.25">
      <c r="A5363" t="s">
        <v>5824</v>
      </c>
      <c r="B5363" t="s">
        <v>14</v>
      </c>
      <c r="C5363" t="s">
        <v>14</v>
      </c>
      <c r="D5363" t="s">
        <v>34</v>
      </c>
      <c r="E5363" t="s">
        <v>520</v>
      </c>
    </row>
    <row r="5364" spans="1:5" x14ac:dyDescent="0.25">
      <c r="A5364" t="s">
        <v>5828</v>
      </c>
      <c r="B5364" t="s">
        <v>14</v>
      </c>
      <c r="C5364" t="s">
        <v>14</v>
      </c>
      <c r="D5364" t="s">
        <v>34</v>
      </c>
      <c r="E5364" t="s">
        <v>520</v>
      </c>
    </row>
    <row r="5365" spans="1:5" x14ac:dyDescent="0.25">
      <c r="A5365" t="s">
        <v>5826</v>
      </c>
      <c r="B5365" t="s">
        <v>14</v>
      </c>
      <c r="C5365" t="s">
        <v>14</v>
      </c>
      <c r="D5365" t="s">
        <v>34</v>
      </c>
      <c r="E5365" t="s">
        <v>520</v>
      </c>
    </row>
    <row r="5366" spans="1:5" x14ac:dyDescent="0.25">
      <c r="A5366" t="s">
        <v>5827</v>
      </c>
      <c r="B5366" t="s">
        <v>14</v>
      </c>
      <c r="C5366" t="s">
        <v>14</v>
      </c>
      <c r="D5366" t="s">
        <v>34</v>
      </c>
      <c r="E5366" t="s">
        <v>520</v>
      </c>
    </row>
    <row r="5367" spans="1:5" x14ac:dyDescent="0.25">
      <c r="A5367" t="s">
        <v>5829</v>
      </c>
      <c r="B5367" t="s">
        <v>14</v>
      </c>
      <c r="C5367" t="s">
        <v>14</v>
      </c>
      <c r="D5367" t="s">
        <v>34</v>
      </c>
      <c r="E5367" t="s">
        <v>520</v>
      </c>
    </row>
    <row r="5368" spans="1:5" x14ac:dyDescent="0.25">
      <c r="A5368" t="s">
        <v>5831</v>
      </c>
      <c r="B5368" t="s">
        <v>14</v>
      </c>
      <c r="C5368" t="s">
        <v>14</v>
      </c>
      <c r="D5368" t="s">
        <v>34</v>
      </c>
      <c r="E5368" t="s">
        <v>520</v>
      </c>
    </row>
    <row r="5369" spans="1:5" x14ac:dyDescent="0.25">
      <c r="A5369" t="s">
        <v>5832</v>
      </c>
      <c r="B5369" t="s">
        <v>14</v>
      </c>
      <c r="C5369" t="s">
        <v>14</v>
      </c>
      <c r="D5369" t="s">
        <v>34</v>
      </c>
      <c r="E5369" t="s">
        <v>520</v>
      </c>
    </row>
    <row r="5370" spans="1:5" x14ac:dyDescent="0.25">
      <c r="A5370" t="s">
        <v>5830</v>
      </c>
      <c r="B5370" t="s">
        <v>14</v>
      </c>
      <c r="C5370" t="s">
        <v>14</v>
      </c>
      <c r="D5370" t="s">
        <v>34</v>
      </c>
      <c r="E5370" t="s">
        <v>520</v>
      </c>
    </row>
    <row r="5371" spans="1:5" x14ac:dyDescent="0.25">
      <c r="A5371" t="s">
        <v>5834</v>
      </c>
      <c r="B5371" t="s">
        <v>14</v>
      </c>
      <c r="C5371" t="s">
        <v>14</v>
      </c>
      <c r="D5371" t="s">
        <v>34</v>
      </c>
      <c r="E5371" t="s">
        <v>520</v>
      </c>
    </row>
    <row r="5372" spans="1:5" x14ac:dyDescent="0.25">
      <c r="A5372" t="s">
        <v>5835</v>
      </c>
      <c r="B5372" t="s">
        <v>14</v>
      </c>
      <c r="C5372" t="s">
        <v>14</v>
      </c>
      <c r="D5372" t="s">
        <v>34</v>
      </c>
      <c r="E5372" t="s">
        <v>520</v>
      </c>
    </row>
    <row r="5373" spans="1:5" x14ac:dyDescent="0.25">
      <c r="A5373" t="s">
        <v>5833</v>
      </c>
      <c r="B5373" t="s">
        <v>14</v>
      </c>
      <c r="C5373" t="s">
        <v>14</v>
      </c>
      <c r="D5373" t="s">
        <v>34</v>
      </c>
      <c r="E5373" t="s">
        <v>520</v>
      </c>
    </row>
    <row r="5374" spans="1:5" x14ac:dyDescent="0.25">
      <c r="A5374" t="s">
        <v>5838</v>
      </c>
      <c r="B5374" t="s">
        <v>14</v>
      </c>
      <c r="C5374" t="s">
        <v>14</v>
      </c>
      <c r="D5374" t="s">
        <v>34</v>
      </c>
      <c r="E5374" t="s">
        <v>520</v>
      </c>
    </row>
    <row r="5375" spans="1:5" x14ac:dyDescent="0.25">
      <c r="A5375" t="s">
        <v>5837</v>
      </c>
      <c r="B5375" t="s">
        <v>14</v>
      </c>
      <c r="C5375" t="s">
        <v>14</v>
      </c>
      <c r="D5375" t="s">
        <v>34</v>
      </c>
      <c r="E5375" t="s">
        <v>520</v>
      </c>
    </row>
    <row r="5376" spans="1:5" x14ac:dyDescent="0.25">
      <c r="A5376" t="s">
        <v>5836</v>
      </c>
      <c r="B5376" t="s">
        <v>14</v>
      </c>
      <c r="C5376" t="s">
        <v>14</v>
      </c>
      <c r="D5376" t="s">
        <v>34</v>
      </c>
      <c r="E5376" t="s">
        <v>520</v>
      </c>
    </row>
    <row r="5377" spans="1:5" x14ac:dyDescent="0.25">
      <c r="A5377" t="s">
        <v>5840</v>
      </c>
      <c r="B5377" t="s">
        <v>14</v>
      </c>
      <c r="C5377" t="s">
        <v>14</v>
      </c>
      <c r="D5377" t="s">
        <v>34</v>
      </c>
      <c r="E5377" t="s">
        <v>520</v>
      </c>
    </row>
    <row r="5378" spans="1:5" x14ac:dyDescent="0.25">
      <c r="A5378" t="s">
        <v>5839</v>
      </c>
      <c r="B5378" t="s">
        <v>14</v>
      </c>
      <c r="C5378" t="s">
        <v>14</v>
      </c>
      <c r="D5378" t="s">
        <v>34</v>
      </c>
      <c r="E5378" t="s">
        <v>520</v>
      </c>
    </row>
    <row r="5379" spans="1:5" x14ac:dyDescent="0.25">
      <c r="A5379" t="s">
        <v>5841</v>
      </c>
      <c r="B5379" t="s">
        <v>14</v>
      </c>
      <c r="C5379" t="s">
        <v>14</v>
      </c>
      <c r="D5379" t="s">
        <v>64</v>
      </c>
      <c r="E5379" t="s">
        <v>517</v>
      </c>
    </row>
    <row r="5380" spans="1:5" x14ac:dyDescent="0.25">
      <c r="A5380" t="s">
        <v>5842</v>
      </c>
      <c r="B5380" t="s">
        <v>14</v>
      </c>
      <c r="C5380" t="s">
        <v>14</v>
      </c>
      <c r="D5380" t="s">
        <v>64</v>
      </c>
      <c r="E5380" t="s">
        <v>517</v>
      </c>
    </row>
    <row r="5381" spans="1:5" x14ac:dyDescent="0.25">
      <c r="A5381" t="s">
        <v>5844</v>
      </c>
      <c r="B5381" t="s">
        <v>14</v>
      </c>
      <c r="C5381" t="s">
        <v>14</v>
      </c>
      <c r="D5381" t="s">
        <v>34</v>
      </c>
      <c r="E5381" t="s">
        <v>520</v>
      </c>
    </row>
    <row r="5382" spans="1:5" x14ac:dyDescent="0.25">
      <c r="A5382" t="s">
        <v>5843</v>
      </c>
      <c r="B5382" t="s">
        <v>14</v>
      </c>
      <c r="C5382" t="s">
        <v>14</v>
      </c>
      <c r="D5382" t="s">
        <v>34</v>
      </c>
      <c r="E5382" t="s">
        <v>520</v>
      </c>
    </row>
    <row r="5383" spans="1:5" x14ac:dyDescent="0.25">
      <c r="A5383" t="s">
        <v>5845</v>
      </c>
      <c r="B5383" t="s">
        <v>14</v>
      </c>
      <c r="C5383" t="s">
        <v>14</v>
      </c>
      <c r="D5383" t="s">
        <v>34</v>
      </c>
      <c r="E5383" t="s">
        <v>520</v>
      </c>
    </row>
    <row r="5384" spans="1:5" x14ac:dyDescent="0.25">
      <c r="A5384" t="s">
        <v>5849</v>
      </c>
      <c r="B5384" t="s">
        <v>14</v>
      </c>
      <c r="C5384" t="s">
        <v>14</v>
      </c>
      <c r="D5384" t="s">
        <v>34</v>
      </c>
      <c r="E5384" t="s">
        <v>520</v>
      </c>
    </row>
    <row r="5385" spans="1:5" x14ac:dyDescent="0.25">
      <c r="A5385" t="s">
        <v>5848</v>
      </c>
      <c r="B5385" t="s">
        <v>14</v>
      </c>
      <c r="C5385" t="s">
        <v>14</v>
      </c>
      <c r="D5385" t="s">
        <v>34</v>
      </c>
      <c r="E5385" t="s">
        <v>520</v>
      </c>
    </row>
    <row r="5386" spans="1:5" x14ac:dyDescent="0.25">
      <c r="A5386" t="s">
        <v>5850</v>
      </c>
      <c r="B5386" t="s">
        <v>14</v>
      </c>
      <c r="C5386" t="s">
        <v>14</v>
      </c>
      <c r="D5386" t="s">
        <v>34</v>
      </c>
      <c r="E5386" t="s">
        <v>520</v>
      </c>
    </row>
    <row r="5387" spans="1:5" x14ac:dyDescent="0.25">
      <c r="A5387" t="s">
        <v>5846</v>
      </c>
      <c r="B5387" t="s">
        <v>14</v>
      </c>
      <c r="C5387" t="s">
        <v>14</v>
      </c>
      <c r="D5387" t="s">
        <v>34</v>
      </c>
      <c r="E5387" t="s">
        <v>520</v>
      </c>
    </row>
    <row r="5388" spans="1:5" x14ac:dyDescent="0.25">
      <c r="A5388" t="s">
        <v>5847</v>
      </c>
      <c r="B5388" t="s">
        <v>14</v>
      </c>
      <c r="C5388" t="s">
        <v>14</v>
      </c>
      <c r="D5388" t="s">
        <v>34</v>
      </c>
      <c r="E5388" t="s">
        <v>520</v>
      </c>
    </row>
    <row r="5389" spans="1:5" x14ac:dyDescent="0.25">
      <c r="A5389" t="s">
        <v>5851</v>
      </c>
      <c r="B5389" t="s">
        <v>14</v>
      </c>
      <c r="C5389" t="s">
        <v>14</v>
      </c>
      <c r="D5389" t="s">
        <v>34</v>
      </c>
      <c r="E5389" t="s">
        <v>520</v>
      </c>
    </row>
    <row r="5390" spans="1:5" x14ac:dyDescent="0.25">
      <c r="A5390" t="s">
        <v>5853</v>
      </c>
      <c r="B5390" t="s">
        <v>14</v>
      </c>
      <c r="C5390" t="s">
        <v>14</v>
      </c>
      <c r="D5390" t="s">
        <v>34</v>
      </c>
      <c r="E5390" t="s">
        <v>520</v>
      </c>
    </row>
    <row r="5391" spans="1:5" x14ac:dyDescent="0.25">
      <c r="A5391" t="s">
        <v>5852</v>
      </c>
      <c r="B5391" t="s">
        <v>14</v>
      </c>
      <c r="C5391" t="s">
        <v>14</v>
      </c>
      <c r="D5391" t="s">
        <v>34</v>
      </c>
      <c r="E5391" t="s">
        <v>520</v>
      </c>
    </row>
    <row r="5392" spans="1:5" x14ac:dyDescent="0.25">
      <c r="A5392" t="s">
        <v>5856</v>
      </c>
      <c r="B5392" t="s">
        <v>14</v>
      </c>
      <c r="C5392" t="s">
        <v>14</v>
      </c>
      <c r="D5392" t="s">
        <v>34</v>
      </c>
      <c r="E5392" t="s">
        <v>520</v>
      </c>
    </row>
    <row r="5393" spans="1:5" x14ac:dyDescent="0.25">
      <c r="A5393" t="s">
        <v>5857</v>
      </c>
      <c r="B5393" t="s">
        <v>14</v>
      </c>
      <c r="C5393" t="s">
        <v>14</v>
      </c>
      <c r="D5393" t="s">
        <v>34</v>
      </c>
      <c r="E5393" t="s">
        <v>520</v>
      </c>
    </row>
    <row r="5394" spans="1:5" x14ac:dyDescent="0.25">
      <c r="A5394" t="s">
        <v>5858</v>
      </c>
      <c r="B5394" t="s">
        <v>14</v>
      </c>
      <c r="C5394" t="s">
        <v>14</v>
      </c>
      <c r="D5394" t="s">
        <v>34</v>
      </c>
      <c r="E5394" t="s">
        <v>520</v>
      </c>
    </row>
    <row r="5395" spans="1:5" x14ac:dyDescent="0.25">
      <c r="A5395" t="s">
        <v>5855</v>
      </c>
      <c r="B5395" t="s">
        <v>14</v>
      </c>
      <c r="C5395" t="s">
        <v>14</v>
      </c>
      <c r="D5395" t="s">
        <v>34</v>
      </c>
      <c r="E5395" t="s">
        <v>520</v>
      </c>
    </row>
    <row r="5396" spans="1:5" x14ac:dyDescent="0.25">
      <c r="A5396" t="s">
        <v>5854</v>
      </c>
      <c r="B5396" t="s">
        <v>14</v>
      </c>
      <c r="C5396" t="s">
        <v>14</v>
      </c>
      <c r="D5396" t="s">
        <v>34</v>
      </c>
      <c r="E5396" t="s">
        <v>520</v>
      </c>
    </row>
    <row r="5397" spans="1:5" x14ac:dyDescent="0.25">
      <c r="A5397" t="s">
        <v>5859</v>
      </c>
      <c r="B5397" t="s">
        <v>14</v>
      </c>
      <c r="C5397" t="s">
        <v>14</v>
      </c>
      <c r="D5397" t="s">
        <v>34</v>
      </c>
      <c r="E5397" t="s">
        <v>520</v>
      </c>
    </row>
    <row r="5398" spans="1:5" x14ac:dyDescent="0.25">
      <c r="A5398" t="s">
        <v>5865</v>
      </c>
      <c r="B5398" t="s">
        <v>14</v>
      </c>
      <c r="C5398" t="s">
        <v>14</v>
      </c>
      <c r="D5398" t="s">
        <v>34</v>
      </c>
      <c r="E5398" t="s">
        <v>520</v>
      </c>
    </row>
    <row r="5399" spans="1:5" x14ac:dyDescent="0.25">
      <c r="A5399" t="s">
        <v>5861</v>
      </c>
      <c r="B5399" t="s">
        <v>14</v>
      </c>
      <c r="C5399" t="s">
        <v>14</v>
      </c>
      <c r="D5399" t="s">
        <v>34</v>
      </c>
      <c r="E5399" t="s">
        <v>520</v>
      </c>
    </row>
    <row r="5400" spans="1:5" x14ac:dyDescent="0.25">
      <c r="A5400" t="s">
        <v>5862</v>
      </c>
      <c r="B5400" t="s">
        <v>14</v>
      </c>
      <c r="C5400" t="s">
        <v>14</v>
      </c>
      <c r="D5400" t="s">
        <v>34</v>
      </c>
      <c r="E5400" t="s">
        <v>520</v>
      </c>
    </row>
    <row r="5401" spans="1:5" x14ac:dyDescent="0.25">
      <c r="A5401" t="s">
        <v>5864</v>
      </c>
      <c r="B5401" t="s">
        <v>14</v>
      </c>
      <c r="C5401" t="s">
        <v>14</v>
      </c>
      <c r="D5401" t="s">
        <v>34</v>
      </c>
      <c r="E5401" t="s">
        <v>520</v>
      </c>
    </row>
    <row r="5402" spans="1:5" x14ac:dyDescent="0.25">
      <c r="A5402" t="s">
        <v>5863</v>
      </c>
      <c r="B5402" t="s">
        <v>14</v>
      </c>
      <c r="C5402" t="s">
        <v>14</v>
      </c>
      <c r="D5402" t="s">
        <v>34</v>
      </c>
      <c r="E5402" t="s">
        <v>520</v>
      </c>
    </row>
    <row r="5403" spans="1:5" x14ac:dyDescent="0.25">
      <c r="A5403" t="s">
        <v>5860</v>
      </c>
      <c r="B5403" t="s">
        <v>14</v>
      </c>
      <c r="C5403" t="s">
        <v>14</v>
      </c>
      <c r="D5403" t="s">
        <v>34</v>
      </c>
      <c r="E5403" t="s">
        <v>520</v>
      </c>
    </row>
    <row r="5404" spans="1:5" x14ac:dyDescent="0.25">
      <c r="A5404" t="s">
        <v>5867</v>
      </c>
      <c r="B5404" t="s">
        <v>14</v>
      </c>
      <c r="C5404" t="s">
        <v>14</v>
      </c>
      <c r="D5404" t="s">
        <v>34</v>
      </c>
      <c r="E5404" t="s">
        <v>520</v>
      </c>
    </row>
    <row r="5405" spans="1:5" x14ac:dyDescent="0.25">
      <c r="A5405" t="s">
        <v>5866</v>
      </c>
      <c r="B5405" t="s">
        <v>14</v>
      </c>
      <c r="C5405" t="s">
        <v>14</v>
      </c>
      <c r="D5405" t="s">
        <v>34</v>
      </c>
      <c r="E5405" t="s">
        <v>520</v>
      </c>
    </row>
    <row r="5406" spans="1:5" x14ac:dyDescent="0.25">
      <c r="A5406" t="s">
        <v>5868</v>
      </c>
      <c r="B5406" t="s">
        <v>14</v>
      </c>
      <c r="C5406" t="s">
        <v>14</v>
      </c>
      <c r="D5406" t="s">
        <v>64</v>
      </c>
      <c r="E5406" t="s">
        <v>635</v>
      </c>
    </row>
    <row r="5407" spans="1:5" x14ac:dyDescent="0.25">
      <c r="A5407" t="s">
        <v>5869</v>
      </c>
      <c r="B5407" t="s">
        <v>14</v>
      </c>
      <c r="C5407" t="s">
        <v>14</v>
      </c>
      <c r="D5407" t="s">
        <v>64</v>
      </c>
      <c r="E5407" t="s">
        <v>517</v>
      </c>
    </row>
    <row r="5408" spans="1:5" x14ac:dyDescent="0.25">
      <c r="A5408" t="s">
        <v>5871</v>
      </c>
      <c r="B5408" t="s">
        <v>14</v>
      </c>
      <c r="C5408" t="s">
        <v>14</v>
      </c>
      <c r="D5408" t="s">
        <v>69</v>
      </c>
      <c r="E5408" t="s">
        <v>520</v>
      </c>
    </row>
    <row r="5409" spans="1:5" x14ac:dyDescent="0.25">
      <c r="A5409" t="s">
        <v>5870</v>
      </c>
      <c r="B5409" t="s">
        <v>14</v>
      </c>
      <c r="C5409" t="s">
        <v>14</v>
      </c>
      <c r="D5409" t="s">
        <v>69</v>
      </c>
      <c r="E5409" t="s">
        <v>520</v>
      </c>
    </row>
    <row r="5410" spans="1:5" x14ac:dyDescent="0.25">
      <c r="A5410" t="s">
        <v>5872</v>
      </c>
      <c r="B5410" t="s">
        <v>14</v>
      </c>
      <c r="C5410" t="s">
        <v>14</v>
      </c>
      <c r="D5410" t="s">
        <v>34</v>
      </c>
      <c r="E5410" t="s">
        <v>520</v>
      </c>
    </row>
    <row r="5411" spans="1:5" x14ac:dyDescent="0.25">
      <c r="A5411" t="s">
        <v>5873</v>
      </c>
      <c r="B5411" t="s">
        <v>14</v>
      </c>
      <c r="C5411" t="s">
        <v>14</v>
      </c>
      <c r="D5411" t="s">
        <v>34</v>
      </c>
      <c r="E5411" t="s">
        <v>520</v>
      </c>
    </row>
    <row r="5412" spans="1:5" x14ac:dyDescent="0.25">
      <c r="A5412" t="s">
        <v>5874</v>
      </c>
      <c r="B5412" t="s">
        <v>14</v>
      </c>
      <c r="C5412" t="s">
        <v>14</v>
      </c>
      <c r="D5412" t="s">
        <v>34</v>
      </c>
      <c r="E5412" t="s">
        <v>520</v>
      </c>
    </row>
    <row r="5413" spans="1:5" x14ac:dyDescent="0.25">
      <c r="A5413" t="s">
        <v>5875</v>
      </c>
      <c r="B5413" t="s">
        <v>14</v>
      </c>
      <c r="C5413" t="s">
        <v>14</v>
      </c>
      <c r="D5413" t="s">
        <v>34</v>
      </c>
      <c r="E5413" t="s">
        <v>520</v>
      </c>
    </row>
    <row r="5414" spans="1:5" x14ac:dyDescent="0.25">
      <c r="A5414" t="s">
        <v>5877</v>
      </c>
      <c r="B5414" t="s">
        <v>14</v>
      </c>
      <c r="C5414" t="s">
        <v>14</v>
      </c>
      <c r="D5414" t="s">
        <v>34</v>
      </c>
      <c r="E5414" t="s">
        <v>520</v>
      </c>
    </row>
    <row r="5415" spans="1:5" x14ac:dyDescent="0.25">
      <c r="A5415" t="s">
        <v>5876</v>
      </c>
      <c r="B5415" t="s">
        <v>14</v>
      </c>
      <c r="C5415" t="s">
        <v>14</v>
      </c>
      <c r="D5415" t="s">
        <v>34</v>
      </c>
      <c r="E5415" t="s">
        <v>520</v>
      </c>
    </row>
    <row r="5416" spans="1:5" x14ac:dyDescent="0.25">
      <c r="A5416" t="s">
        <v>5880</v>
      </c>
      <c r="B5416" t="s">
        <v>14</v>
      </c>
      <c r="C5416" t="s">
        <v>14</v>
      </c>
      <c r="D5416" t="s">
        <v>34</v>
      </c>
      <c r="E5416" t="s">
        <v>520</v>
      </c>
    </row>
    <row r="5417" spans="1:5" x14ac:dyDescent="0.25">
      <c r="A5417" t="s">
        <v>5878</v>
      </c>
      <c r="B5417" t="s">
        <v>14</v>
      </c>
      <c r="C5417" t="s">
        <v>14</v>
      </c>
      <c r="D5417" t="s">
        <v>34</v>
      </c>
      <c r="E5417" t="s">
        <v>520</v>
      </c>
    </row>
    <row r="5418" spans="1:5" x14ac:dyDescent="0.25">
      <c r="A5418" t="s">
        <v>5879</v>
      </c>
      <c r="B5418" t="s">
        <v>14</v>
      </c>
      <c r="C5418" t="s">
        <v>14</v>
      </c>
      <c r="D5418" t="s">
        <v>34</v>
      </c>
      <c r="E5418" t="s">
        <v>520</v>
      </c>
    </row>
    <row r="5419" spans="1:5" x14ac:dyDescent="0.25">
      <c r="A5419" t="s">
        <v>5881</v>
      </c>
      <c r="B5419" t="s">
        <v>14</v>
      </c>
      <c r="C5419" t="s">
        <v>14</v>
      </c>
      <c r="D5419" t="s">
        <v>34</v>
      </c>
      <c r="E5419" t="s">
        <v>520</v>
      </c>
    </row>
    <row r="5420" spans="1:5" x14ac:dyDescent="0.25">
      <c r="A5420" t="s">
        <v>5884</v>
      </c>
      <c r="B5420" t="s">
        <v>14</v>
      </c>
      <c r="C5420" t="s">
        <v>14</v>
      </c>
      <c r="D5420" t="s">
        <v>34</v>
      </c>
      <c r="E5420" t="s">
        <v>520</v>
      </c>
    </row>
    <row r="5421" spans="1:5" x14ac:dyDescent="0.25">
      <c r="A5421" t="s">
        <v>5882</v>
      </c>
      <c r="B5421" t="s">
        <v>14</v>
      </c>
      <c r="C5421" t="s">
        <v>14</v>
      </c>
      <c r="D5421" t="s">
        <v>34</v>
      </c>
      <c r="E5421" t="s">
        <v>520</v>
      </c>
    </row>
    <row r="5422" spans="1:5" x14ac:dyDescent="0.25">
      <c r="A5422" t="s">
        <v>5883</v>
      </c>
      <c r="B5422" t="s">
        <v>14</v>
      </c>
      <c r="C5422" t="s">
        <v>14</v>
      </c>
      <c r="D5422" t="s">
        <v>34</v>
      </c>
      <c r="E5422" t="s">
        <v>520</v>
      </c>
    </row>
    <row r="5423" spans="1:5" x14ac:dyDescent="0.25">
      <c r="A5423" t="s">
        <v>5885</v>
      </c>
      <c r="B5423" t="s">
        <v>14</v>
      </c>
      <c r="C5423" t="s">
        <v>14</v>
      </c>
      <c r="D5423" t="s">
        <v>34</v>
      </c>
      <c r="E5423" t="s">
        <v>520</v>
      </c>
    </row>
    <row r="5424" spans="1:5" x14ac:dyDescent="0.25">
      <c r="A5424" t="s">
        <v>5887</v>
      </c>
      <c r="B5424" t="s">
        <v>14</v>
      </c>
      <c r="C5424" t="s">
        <v>14</v>
      </c>
      <c r="D5424" t="s">
        <v>64</v>
      </c>
      <c r="E5424" t="s">
        <v>520</v>
      </c>
    </row>
    <row r="5425" spans="1:5" x14ac:dyDescent="0.25">
      <c r="A5425" t="s">
        <v>5886</v>
      </c>
      <c r="B5425" t="s">
        <v>14</v>
      </c>
      <c r="C5425" t="s">
        <v>14</v>
      </c>
      <c r="D5425" t="s">
        <v>64</v>
      </c>
      <c r="E5425" t="s">
        <v>759</v>
      </c>
    </row>
    <row r="5426" spans="1:5" x14ac:dyDescent="0.25">
      <c r="A5426" t="s">
        <v>5888</v>
      </c>
      <c r="B5426" t="s">
        <v>14</v>
      </c>
      <c r="C5426" t="s">
        <v>14</v>
      </c>
      <c r="D5426" t="s">
        <v>34</v>
      </c>
      <c r="E5426" t="s">
        <v>520</v>
      </c>
    </row>
    <row r="5427" spans="1:5" x14ac:dyDescent="0.25">
      <c r="A5427" t="s">
        <v>5889</v>
      </c>
      <c r="B5427" t="s">
        <v>14</v>
      </c>
      <c r="C5427" t="s">
        <v>14</v>
      </c>
      <c r="D5427" t="s">
        <v>34</v>
      </c>
      <c r="E5427" t="s">
        <v>520</v>
      </c>
    </row>
    <row r="5428" spans="1:5" x14ac:dyDescent="0.25">
      <c r="A5428" t="s">
        <v>5890</v>
      </c>
      <c r="B5428" t="s">
        <v>14</v>
      </c>
      <c r="C5428" t="s">
        <v>14</v>
      </c>
      <c r="D5428" t="s">
        <v>34</v>
      </c>
      <c r="E5428" t="s">
        <v>520</v>
      </c>
    </row>
    <row r="5429" spans="1:5" x14ac:dyDescent="0.25">
      <c r="A5429" t="s">
        <v>5891</v>
      </c>
      <c r="B5429" t="s">
        <v>14</v>
      </c>
      <c r="C5429" t="s">
        <v>14</v>
      </c>
      <c r="D5429" t="s">
        <v>34</v>
      </c>
      <c r="E5429" t="s">
        <v>520</v>
      </c>
    </row>
    <row r="5430" spans="1:5" x14ac:dyDescent="0.25">
      <c r="A5430" t="s">
        <v>5892</v>
      </c>
      <c r="B5430" t="s">
        <v>14</v>
      </c>
      <c r="C5430" t="s">
        <v>14</v>
      </c>
      <c r="D5430" t="s">
        <v>64</v>
      </c>
      <c r="E5430" t="s">
        <v>517</v>
      </c>
    </row>
    <row r="5431" spans="1:5" x14ac:dyDescent="0.25">
      <c r="A5431" t="s">
        <v>5893</v>
      </c>
      <c r="B5431" t="s">
        <v>14</v>
      </c>
      <c r="C5431" t="s">
        <v>14</v>
      </c>
      <c r="D5431" t="s">
        <v>64</v>
      </c>
      <c r="E5431" t="s">
        <v>517</v>
      </c>
    </row>
    <row r="5432" spans="1:5" x14ac:dyDescent="0.25">
      <c r="A5432" t="s">
        <v>5894</v>
      </c>
      <c r="B5432" t="s">
        <v>14</v>
      </c>
      <c r="C5432" t="s">
        <v>14</v>
      </c>
      <c r="D5432" t="s">
        <v>34</v>
      </c>
      <c r="E5432" t="s">
        <v>520</v>
      </c>
    </row>
    <row r="5433" spans="1:5" x14ac:dyDescent="0.25">
      <c r="A5433" t="s">
        <v>5895</v>
      </c>
      <c r="B5433" t="s">
        <v>14</v>
      </c>
      <c r="C5433" t="s">
        <v>14</v>
      </c>
      <c r="D5433" t="s">
        <v>34</v>
      </c>
      <c r="E5433" t="s">
        <v>520</v>
      </c>
    </row>
    <row r="5434" spans="1:5" x14ac:dyDescent="0.25">
      <c r="A5434" t="s">
        <v>5896</v>
      </c>
      <c r="B5434" t="s">
        <v>14</v>
      </c>
      <c r="C5434" t="s">
        <v>14</v>
      </c>
      <c r="D5434" t="s">
        <v>34</v>
      </c>
      <c r="E5434" t="s">
        <v>520</v>
      </c>
    </row>
    <row r="5435" spans="1:5" x14ac:dyDescent="0.25">
      <c r="A5435" t="s">
        <v>5897</v>
      </c>
      <c r="B5435" t="s">
        <v>14</v>
      </c>
      <c r="C5435" t="s">
        <v>14</v>
      </c>
      <c r="D5435" t="s">
        <v>34</v>
      </c>
      <c r="E5435" t="s">
        <v>520</v>
      </c>
    </row>
    <row r="5436" spans="1:5" x14ac:dyDescent="0.25">
      <c r="A5436" t="s">
        <v>5898</v>
      </c>
      <c r="B5436" t="s">
        <v>14</v>
      </c>
      <c r="C5436" t="s">
        <v>14</v>
      </c>
      <c r="D5436" t="s">
        <v>34</v>
      </c>
      <c r="E5436" t="s">
        <v>520</v>
      </c>
    </row>
    <row r="5437" spans="1:5" x14ac:dyDescent="0.25">
      <c r="A5437" t="s">
        <v>5899</v>
      </c>
      <c r="B5437" t="s">
        <v>14</v>
      </c>
      <c r="C5437" t="s">
        <v>14</v>
      </c>
      <c r="D5437" t="s">
        <v>34</v>
      </c>
      <c r="E5437" t="s">
        <v>520</v>
      </c>
    </row>
    <row r="5438" spans="1:5" x14ac:dyDescent="0.25">
      <c r="A5438" t="s">
        <v>5901</v>
      </c>
      <c r="B5438" t="s">
        <v>14</v>
      </c>
      <c r="C5438" t="s">
        <v>14</v>
      </c>
      <c r="D5438" t="s">
        <v>64</v>
      </c>
      <c r="E5438" t="s">
        <v>517</v>
      </c>
    </row>
    <row r="5439" spans="1:5" x14ac:dyDescent="0.25">
      <c r="A5439" t="s">
        <v>5900</v>
      </c>
      <c r="B5439" t="s">
        <v>14</v>
      </c>
      <c r="C5439" t="s">
        <v>14</v>
      </c>
      <c r="D5439" t="s">
        <v>64</v>
      </c>
      <c r="E5439" t="s">
        <v>517</v>
      </c>
    </row>
    <row r="5440" spans="1:5" x14ac:dyDescent="0.25">
      <c r="A5440" t="s">
        <v>5902</v>
      </c>
      <c r="B5440" t="s">
        <v>14</v>
      </c>
      <c r="C5440" t="s">
        <v>14</v>
      </c>
      <c r="D5440" t="s">
        <v>34</v>
      </c>
      <c r="E5440" t="s">
        <v>518</v>
      </c>
    </row>
    <row r="5441" spans="1:5" x14ac:dyDescent="0.25">
      <c r="A5441" t="s">
        <v>5903</v>
      </c>
      <c r="B5441" t="s">
        <v>14</v>
      </c>
      <c r="C5441" t="s">
        <v>14</v>
      </c>
      <c r="D5441" t="s">
        <v>34</v>
      </c>
      <c r="E5441" t="s">
        <v>518</v>
      </c>
    </row>
    <row r="5442" spans="1:5" x14ac:dyDescent="0.25">
      <c r="A5442" t="s">
        <v>5905</v>
      </c>
      <c r="B5442" t="s">
        <v>14</v>
      </c>
      <c r="C5442" t="s">
        <v>14</v>
      </c>
      <c r="D5442" t="s">
        <v>34</v>
      </c>
      <c r="E5442" t="s">
        <v>520</v>
      </c>
    </row>
    <row r="5443" spans="1:5" x14ac:dyDescent="0.25">
      <c r="A5443" t="s">
        <v>5904</v>
      </c>
      <c r="B5443" t="s">
        <v>14</v>
      </c>
      <c r="C5443" t="s">
        <v>14</v>
      </c>
      <c r="D5443" t="s">
        <v>34</v>
      </c>
      <c r="E5443" t="s">
        <v>520</v>
      </c>
    </row>
    <row r="5444" spans="1:5" x14ac:dyDescent="0.25">
      <c r="A5444" t="s">
        <v>5906</v>
      </c>
      <c r="B5444" t="s">
        <v>14</v>
      </c>
      <c r="C5444" t="s">
        <v>14</v>
      </c>
      <c r="D5444" t="s">
        <v>34</v>
      </c>
      <c r="E5444" t="s">
        <v>520</v>
      </c>
    </row>
    <row r="5445" spans="1:5" x14ac:dyDescent="0.25">
      <c r="A5445" t="s">
        <v>5907</v>
      </c>
      <c r="B5445" t="s">
        <v>14</v>
      </c>
      <c r="C5445" t="s">
        <v>14</v>
      </c>
      <c r="D5445" t="s">
        <v>34</v>
      </c>
      <c r="E5445" t="s">
        <v>520</v>
      </c>
    </row>
    <row r="5446" spans="1:5" x14ac:dyDescent="0.25">
      <c r="A5446" t="s">
        <v>5908</v>
      </c>
      <c r="B5446" t="s">
        <v>14</v>
      </c>
      <c r="C5446" t="s">
        <v>14</v>
      </c>
      <c r="D5446" t="s">
        <v>34</v>
      </c>
      <c r="E5446" t="s">
        <v>520</v>
      </c>
    </row>
    <row r="5447" spans="1:5" x14ac:dyDescent="0.25">
      <c r="A5447" t="s">
        <v>5909</v>
      </c>
      <c r="B5447" t="s">
        <v>14</v>
      </c>
      <c r="C5447" t="s">
        <v>14</v>
      </c>
      <c r="D5447" t="s">
        <v>34</v>
      </c>
      <c r="E5447" t="s">
        <v>520</v>
      </c>
    </row>
    <row r="5448" spans="1:5" x14ac:dyDescent="0.25">
      <c r="A5448" t="s">
        <v>5910</v>
      </c>
      <c r="B5448" t="s">
        <v>14</v>
      </c>
      <c r="C5448" t="s">
        <v>14</v>
      </c>
      <c r="D5448" t="s">
        <v>34</v>
      </c>
      <c r="E5448" t="s">
        <v>520</v>
      </c>
    </row>
    <row r="5449" spans="1:5" x14ac:dyDescent="0.25">
      <c r="A5449" t="s">
        <v>5912</v>
      </c>
      <c r="B5449" t="s">
        <v>14</v>
      </c>
      <c r="C5449" t="s">
        <v>14</v>
      </c>
      <c r="D5449" t="s">
        <v>34</v>
      </c>
      <c r="E5449" t="s">
        <v>520</v>
      </c>
    </row>
    <row r="5450" spans="1:5" x14ac:dyDescent="0.25">
      <c r="A5450" t="s">
        <v>5911</v>
      </c>
      <c r="B5450" t="s">
        <v>14</v>
      </c>
      <c r="C5450" t="s">
        <v>14</v>
      </c>
      <c r="D5450" t="s">
        <v>34</v>
      </c>
      <c r="E5450" t="s">
        <v>520</v>
      </c>
    </row>
    <row r="5451" spans="1:5" x14ac:dyDescent="0.25">
      <c r="A5451" t="s">
        <v>5913</v>
      </c>
      <c r="B5451" t="s">
        <v>14</v>
      </c>
      <c r="C5451" t="s">
        <v>14</v>
      </c>
      <c r="D5451" t="s">
        <v>34</v>
      </c>
      <c r="E5451" t="s">
        <v>520</v>
      </c>
    </row>
    <row r="5452" spans="1:5" x14ac:dyDescent="0.25">
      <c r="A5452" t="s">
        <v>5914</v>
      </c>
      <c r="B5452" t="s">
        <v>14</v>
      </c>
      <c r="C5452" t="s">
        <v>14</v>
      </c>
      <c r="D5452" t="s">
        <v>34</v>
      </c>
      <c r="E5452" t="s">
        <v>520</v>
      </c>
    </row>
    <row r="5453" spans="1:5" x14ac:dyDescent="0.25">
      <c r="A5453" t="s">
        <v>5915</v>
      </c>
      <c r="B5453" t="s">
        <v>14</v>
      </c>
      <c r="C5453" t="s">
        <v>14</v>
      </c>
      <c r="D5453" t="s">
        <v>34</v>
      </c>
      <c r="E5453" t="s">
        <v>520</v>
      </c>
    </row>
    <row r="5454" spans="1:5" x14ac:dyDescent="0.25">
      <c r="A5454" t="s">
        <v>5916</v>
      </c>
      <c r="B5454" t="s">
        <v>14</v>
      </c>
      <c r="C5454" t="s">
        <v>14</v>
      </c>
      <c r="D5454" t="s">
        <v>34</v>
      </c>
      <c r="E5454" t="s">
        <v>520</v>
      </c>
    </row>
    <row r="5455" spans="1:5" x14ac:dyDescent="0.25">
      <c r="A5455" t="s">
        <v>5917</v>
      </c>
      <c r="B5455" t="s">
        <v>14</v>
      </c>
      <c r="C5455" t="s">
        <v>14</v>
      </c>
      <c r="D5455" t="s">
        <v>64</v>
      </c>
      <c r="E5455" t="s">
        <v>520</v>
      </c>
    </row>
    <row r="5456" spans="1:5" x14ac:dyDescent="0.25">
      <c r="A5456" t="s">
        <v>5918</v>
      </c>
      <c r="B5456" t="s">
        <v>14</v>
      </c>
      <c r="C5456" t="s">
        <v>14</v>
      </c>
      <c r="D5456" t="s">
        <v>64</v>
      </c>
      <c r="E5456" t="s">
        <v>683</v>
      </c>
    </row>
    <row r="5457" spans="1:5" x14ac:dyDescent="0.25">
      <c r="A5457" t="s">
        <v>5919</v>
      </c>
      <c r="B5457" t="s">
        <v>14</v>
      </c>
      <c r="C5457" t="s">
        <v>14</v>
      </c>
      <c r="D5457" t="s">
        <v>64</v>
      </c>
      <c r="E5457" t="s">
        <v>517</v>
      </c>
    </row>
    <row r="5458" spans="1:5" x14ac:dyDescent="0.25">
      <c r="A5458" t="s">
        <v>5920</v>
      </c>
      <c r="B5458" t="s">
        <v>14</v>
      </c>
      <c r="C5458" t="s">
        <v>14</v>
      </c>
      <c r="D5458" t="s">
        <v>64</v>
      </c>
      <c r="E5458" t="s">
        <v>637</v>
      </c>
    </row>
    <row r="5459" spans="1:5" x14ac:dyDescent="0.25">
      <c r="A5459" t="s">
        <v>5923</v>
      </c>
      <c r="B5459" t="s">
        <v>14</v>
      </c>
      <c r="C5459" t="s">
        <v>14</v>
      </c>
      <c r="D5459" t="s">
        <v>34</v>
      </c>
      <c r="E5459" t="s">
        <v>520</v>
      </c>
    </row>
    <row r="5460" spans="1:5" x14ac:dyDescent="0.25">
      <c r="A5460" t="s">
        <v>5921</v>
      </c>
      <c r="B5460" t="s">
        <v>14</v>
      </c>
      <c r="C5460" t="s">
        <v>14</v>
      </c>
      <c r="D5460" t="s">
        <v>34</v>
      </c>
      <c r="E5460" t="s">
        <v>520</v>
      </c>
    </row>
    <row r="5461" spans="1:5" x14ac:dyDescent="0.25">
      <c r="A5461" t="s">
        <v>5922</v>
      </c>
      <c r="B5461" t="s">
        <v>14</v>
      </c>
      <c r="C5461" t="s">
        <v>14</v>
      </c>
      <c r="D5461" t="s">
        <v>34</v>
      </c>
      <c r="E5461" t="s">
        <v>520</v>
      </c>
    </row>
    <row r="5462" spans="1:5" x14ac:dyDescent="0.25">
      <c r="A5462" t="s">
        <v>5925</v>
      </c>
      <c r="B5462" t="s">
        <v>14</v>
      </c>
      <c r="C5462" t="s">
        <v>14</v>
      </c>
      <c r="D5462" t="s">
        <v>34</v>
      </c>
      <c r="E5462" t="s">
        <v>520</v>
      </c>
    </row>
    <row r="5463" spans="1:5" x14ac:dyDescent="0.25">
      <c r="A5463" t="s">
        <v>5924</v>
      </c>
      <c r="B5463" t="s">
        <v>14</v>
      </c>
      <c r="C5463" t="s">
        <v>14</v>
      </c>
      <c r="D5463" t="s">
        <v>34</v>
      </c>
      <c r="E5463" t="s">
        <v>520</v>
      </c>
    </row>
    <row r="5464" spans="1:5" x14ac:dyDescent="0.25">
      <c r="A5464" t="s">
        <v>5926</v>
      </c>
      <c r="B5464" t="s">
        <v>14</v>
      </c>
      <c r="C5464" t="s">
        <v>14</v>
      </c>
      <c r="D5464" t="s">
        <v>34</v>
      </c>
      <c r="E5464" t="s">
        <v>520</v>
      </c>
    </row>
    <row r="5465" spans="1:5" x14ac:dyDescent="0.25">
      <c r="A5465" t="s">
        <v>5928</v>
      </c>
      <c r="B5465" t="s">
        <v>14</v>
      </c>
      <c r="C5465" t="s">
        <v>14</v>
      </c>
      <c r="D5465" t="s">
        <v>34</v>
      </c>
      <c r="E5465" t="s">
        <v>520</v>
      </c>
    </row>
    <row r="5466" spans="1:5" x14ac:dyDescent="0.25">
      <c r="A5466" t="s">
        <v>5927</v>
      </c>
      <c r="B5466" t="s">
        <v>14</v>
      </c>
      <c r="C5466" t="s">
        <v>14</v>
      </c>
      <c r="D5466" t="s">
        <v>34</v>
      </c>
      <c r="E5466" t="s">
        <v>520</v>
      </c>
    </row>
    <row r="5467" spans="1:5" x14ac:dyDescent="0.25">
      <c r="A5467" t="s">
        <v>5930</v>
      </c>
      <c r="B5467" t="s">
        <v>14</v>
      </c>
      <c r="C5467" t="s">
        <v>14</v>
      </c>
      <c r="D5467" t="s">
        <v>34</v>
      </c>
      <c r="E5467" t="s">
        <v>520</v>
      </c>
    </row>
    <row r="5468" spans="1:5" x14ac:dyDescent="0.25">
      <c r="A5468" t="s">
        <v>5929</v>
      </c>
      <c r="B5468" t="s">
        <v>14</v>
      </c>
      <c r="C5468" t="s">
        <v>14</v>
      </c>
      <c r="D5468" t="s">
        <v>34</v>
      </c>
      <c r="E5468" t="s">
        <v>520</v>
      </c>
    </row>
    <row r="5469" spans="1:5" x14ac:dyDescent="0.25">
      <c r="A5469" t="s">
        <v>5931</v>
      </c>
      <c r="B5469" t="s">
        <v>14</v>
      </c>
      <c r="C5469" t="s">
        <v>14</v>
      </c>
      <c r="D5469" t="s">
        <v>64</v>
      </c>
      <c r="E5469" t="s">
        <v>517</v>
      </c>
    </row>
    <row r="5470" spans="1:5" x14ac:dyDescent="0.25">
      <c r="A5470" t="s">
        <v>5932</v>
      </c>
      <c r="B5470" t="s">
        <v>14</v>
      </c>
      <c r="C5470" t="s">
        <v>14</v>
      </c>
      <c r="D5470" t="s">
        <v>64</v>
      </c>
      <c r="E5470" t="s">
        <v>517</v>
      </c>
    </row>
    <row r="5471" spans="1:5" x14ac:dyDescent="0.25">
      <c r="A5471" t="s">
        <v>5933</v>
      </c>
      <c r="B5471" t="s">
        <v>14</v>
      </c>
      <c r="C5471" t="s">
        <v>14</v>
      </c>
      <c r="D5471" t="s">
        <v>34</v>
      </c>
      <c r="E5471" t="s">
        <v>520</v>
      </c>
    </row>
    <row r="5472" spans="1:5" x14ac:dyDescent="0.25">
      <c r="A5472" t="s">
        <v>5934</v>
      </c>
      <c r="B5472" t="s">
        <v>14</v>
      </c>
      <c r="C5472" t="s">
        <v>14</v>
      </c>
      <c r="D5472" t="s">
        <v>34</v>
      </c>
      <c r="E5472" t="s">
        <v>520</v>
      </c>
    </row>
    <row r="5473" spans="1:5" x14ac:dyDescent="0.25">
      <c r="A5473" t="s">
        <v>5935</v>
      </c>
      <c r="B5473" t="s">
        <v>14</v>
      </c>
      <c r="C5473" t="s">
        <v>14</v>
      </c>
      <c r="D5473" t="s">
        <v>34</v>
      </c>
      <c r="E5473" t="s">
        <v>520</v>
      </c>
    </row>
    <row r="5474" spans="1:5" x14ac:dyDescent="0.25">
      <c r="A5474" t="s">
        <v>5936</v>
      </c>
      <c r="B5474" t="s">
        <v>14</v>
      </c>
      <c r="C5474" t="s">
        <v>14</v>
      </c>
      <c r="D5474" t="s">
        <v>34</v>
      </c>
      <c r="E5474" t="s">
        <v>520</v>
      </c>
    </row>
    <row r="5475" spans="1:5" x14ac:dyDescent="0.25">
      <c r="A5475" t="s">
        <v>5938</v>
      </c>
      <c r="B5475" t="s">
        <v>14</v>
      </c>
      <c r="C5475" t="s">
        <v>14</v>
      </c>
      <c r="D5475" t="s">
        <v>34</v>
      </c>
      <c r="E5475" t="s">
        <v>637</v>
      </c>
    </row>
    <row r="5476" spans="1:5" x14ac:dyDescent="0.25">
      <c r="A5476" t="s">
        <v>5937</v>
      </c>
      <c r="B5476" t="s">
        <v>14</v>
      </c>
      <c r="C5476" t="s">
        <v>14</v>
      </c>
      <c r="D5476" t="s">
        <v>34</v>
      </c>
      <c r="E5476" t="s">
        <v>520</v>
      </c>
    </row>
    <row r="5477" spans="1:5" x14ac:dyDescent="0.25">
      <c r="A5477" t="s">
        <v>5939</v>
      </c>
      <c r="B5477" t="s">
        <v>14</v>
      </c>
      <c r="C5477" t="s">
        <v>14</v>
      </c>
      <c r="D5477" t="s">
        <v>34</v>
      </c>
      <c r="E5477" t="s">
        <v>520</v>
      </c>
    </row>
    <row r="5478" spans="1:5" x14ac:dyDescent="0.25">
      <c r="A5478" t="s">
        <v>5940</v>
      </c>
      <c r="B5478" t="s">
        <v>14</v>
      </c>
      <c r="C5478" t="s">
        <v>14</v>
      </c>
      <c r="D5478" t="s">
        <v>34</v>
      </c>
      <c r="E5478" t="s">
        <v>635</v>
      </c>
    </row>
    <row r="5479" spans="1:5" x14ac:dyDescent="0.25">
      <c r="A5479" t="s">
        <v>5941</v>
      </c>
      <c r="B5479" t="s">
        <v>14</v>
      </c>
      <c r="C5479" t="s">
        <v>14</v>
      </c>
      <c r="D5479" t="s">
        <v>34</v>
      </c>
      <c r="E5479" t="s">
        <v>520</v>
      </c>
    </row>
    <row r="5480" spans="1:5" x14ac:dyDescent="0.25">
      <c r="A5480" t="s">
        <v>5942</v>
      </c>
      <c r="B5480" t="s">
        <v>14</v>
      </c>
      <c r="C5480" t="s">
        <v>14</v>
      </c>
      <c r="D5480" t="s">
        <v>34</v>
      </c>
      <c r="E5480" t="s">
        <v>520</v>
      </c>
    </row>
    <row r="5481" spans="1:5" x14ac:dyDescent="0.25">
      <c r="A5481" t="s">
        <v>5944</v>
      </c>
      <c r="B5481" t="s">
        <v>14</v>
      </c>
      <c r="C5481" t="s">
        <v>14</v>
      </c>
      <c r="D5481" t="s">
        <v>34</v>
      </c>
      <c r="E5481" t="s">
        <v>520</v>
      </c>
    </row>
    <row r="5482" spans="1:5" x14ac:dyDescent="0.25">
      <c r="A5482" t="s">
        <v>5943</v>
      </c>
      <c r="B5482" t="s">
        <v>14</v>
      </c>
      <c r="C5482" t="s">
        <v>14</v>
      </c>
      <c r="D5482" t="s">
        <v>34</v>
      </c>
      <c r="E5482" t="s">
        <v>520</v>
      </c>
    </row>
    <row r="5483" spans="1:5" x14ac:dyDescent="0.25">
      <c r="A5483" t="s">
        <v>5946</v>
      </c>
      <c r="B5483" t="s">
        <v>14</v>
      </c>
      <c r="C5483" t="s">
        <v>14</v>
      </c>
      <c r="D5483" t="s">
        <v>34</v>
      </c>
      <c r="E5483" t="s">
        <v>520</v>
      </c>
    </row>
    <row r="5484" spans="1:5" x14ac:dyDescent="0.25">
      <c r="A5484" t="s">
        <v>5945</v>
      </c>
      <c r="B5484" t="s">
        <v>14</v>
      </c>
      <c r="C5484" t="s">
        <v>14</v>
      </c>
      <c r="D5484" t="s">
        <v>34</v>
      </c>
      <c r="E5484" t="s">
        <v>520</v>
      </c>
    </row>
    <row r="5485" spans="1:5" x14ac:dyDescent="0.25">
      <c r="A5485" t="s">
        <v>5947</v>
      </c>
      <c r="B5485" t="s">
        <v>14</v>
      </c>
      <c r="C5485" t="s">
        <v>14</v>
      </c>
      <c r="D5485" t="s">
        <v>34</v>
      </c>
      <c r="E5485" t="s">
        <v>520</v>
      </c>
    </row>
    <row r="5486" spans="1:5" x14ac:dyDescent="0.25">
      <c r="A5486" t="s">
        <v>5948</v>
      </c>
      <c r="B5486" t="s">
        <v>14</v>
      </c>
      <c r="C5486" t="s">
        <v>14</v>
      </c>
      <c r="D5486" t="s">
        <v>34</v>
      </c>
      <c r="E5486" t="s">
        <v>520</v>
      </c>
    </row>
    <row r="5487" spans="1:5" x14ac:dyDescent="0.25">
      <c r="A5487" t="s">
        <v>5950</v>
      </c>
      <c r="B5487" t="s">
        <v>14</v>
      </c>
      <c r="C5487" t="s">
        <v>14</v>
      </c>
      <c r="D5487" t="s">
        <v>34</v>
      </c>
      <c r="E5487" t="s">
        <v>520</v>
      </c>
    </row>
    <row r="5488" spans="1:5" x14ac:dyDescent="0.25">
      <c r="A5488" t="s">
        <v>5949</v>
      </c>
      <c r="B5488" t="s">
        <v>14</v>
      </c>
      <c r="C5488" t="s">
        <v>14</v>
      </c>
      <c r="D5488" t="s">
        <v>34</v>
      </c>
      <c r="E5488" t="s">
        <v>520</v>
      </c>
    </row>
    <row r="5489" spans="1:5" x14ac:dyDescent="0.25">
      <c r="A5489" t="s">
        <v>5951</v>
      </c>
      <c r="B5489" t="s">
        <v>14</v>
      </c>
      <c r="C5489" t="s">
        <v>14</v>
      </c>
      <c r="D5489" t="s">
        <v>34</v>
      </c>
      <c r="E5489" t="s">
        <v>520</v>
      </c>
    </row>
    <row r="5490" spans="1:5" x14ac:dyDescent="0.25">
      <c r="A5490" t="s">
        <v>5952</v>
      </c>
      <c r="B5490" t="s">
        <v>14</v>
      </c>
      <c r="C5490" t="s">
        <v>14</v>
      </c>
      <c r="D5490" t="s">
        <v>34</v>
      </c>
      <c r="E5490" t="s">
        <v>518</v>
      </c>
    </row>
    <row r="5491" spans="1:5" x14ac:dyDescent="0.25">
      <c r="A5491" t="s">
        <v>5953</v>
      </c>
      <c r="B5491" t="s">
        <v>14</v>
      </c>
      <c r="C5491" t="s">
        <v>14</v>
      </c>
      <c r="D5491" t="s">
        <v>34</v>
      </c>
      <c r="E5491" t="s">
        <v>520</v>
      </c>
    </row>
    <row r="5492" spans="1:5" x14ac:dyDescent="0.25">
      <c r="A5492" t="s">
        <v>5954</v>
      </c>
      <c r="B5492" t="s">
        <v>14</v>
      </c>
      <c r="C5492" t="s">
        <v>14</v>
      </c>
      <c r="D5492" t="s">
        <v>64</v>
      </c>
      <c r="E5492" t="s">
        <v>517</v>
      </c>
    </row>
    <row r="5493" spans="1:5" x14ac:dyDescent="0.25">
      <c r="A5493" t="s">
        <v>5955</v>
      </c>
      <c r="B5493" t="s">
        <v>14</v>
      </c>
      <c r="C5493" t="s">
        <v>14</v>
      </c>
      <c r="D5493" t="s">
        <v>34</v>
      </c>
      <c r="E5493" t="s">
        <v>520</v>
      </c>
    </row>
    <row r="5494" spans="1:5" x14ac:dyDescent="0.25">
      <c r="A5494" t="s">
        <v>5956</v>
      </c>
      <c r="B5494" t="s">
        <v>14</v>
      </c>
      <c r="C5494" t="s">
        <v>14</v>
      </c>
      <c r="D5494" t="s">
        <v>34</v>
      </c>
      <c r="E5494" t="s">
        <v>520</v>
      </c>
    </row>
    <row r="5495" spans="1:5" x14ac:dyDescent="0.25">
      <c r="A5495" t="s">
        <v>5957</v>
      </c>
      <c r="B5495" t="s">
        <v>14</v>
      </c>
      <c r="C5495" t="s">
        <v>14</v>
      </c>
      <c r="D5495" t="s">
        <v>34</v>
      </c>
      <c r="E5495" t="s">
        <v>520</v>
      </c>
    </row>
    <row r="5496" spans="1:5" x14ac:dyDescent="0.25">
      <c r="A5496" t="s">
        <v>5959</v>
      </c>
      <c r="B5496" t="s">
        <v>14</v>
      </c>
      <c r="C5496" t="s">
        <v>14</v>
      </c>
      <c r="D5496" t="s">
        <v>34</v>
      </c>
      <c r="E5496" t="s">
        <v>520</v>
      </c>
    </row>
    <row r="5497" spans="1:5" x14ac:dyDescent="0.25">
      <c r="A5497" t="s">
        <v>5958</v>
      </c>
      <c r="B5497" t="s">
        <v>14</v>
      </c>
      <c r="C5497" t="s">
        <v>14</v>
      </c>
      <c r="D5497" t="s">
        <v>34</v>
      </c>
      <c r="E5497" t="s">
        <v>520</v>
      </c>
    </row>
    <row r="5498" spans="1:5" x14ac:dyDescent="0.25">
      <c r="A5498" t="s">
        <v>5960</v>
      </c>
      <c r="B5498" t="s">
        <v>14</v>
      </c>
      <c r="C5498" t="s">
        <v>14</v>
      </c>
      <c r="D5498" t="s">
        <v>64</v>
      </c>
      <c r="E5498" t="s">
        <v>517</v>
      </c>
    </row>
    <row r="5499" spans="1:5" x14ac:dyDescent="0.25">
      <c r="A5499" t="s">
        <v>5962</v>
      </c>
      <c r="B5499" t="s">
        <v>14</v>
      </c>
      <c r="C5499" t="s">
        <v>14</v>
      </c>
      <c r="D5499" t="s">
        <v>34</v>
      </c>
      <c r="E5499" t="s">
        <v>520</v>
      </c>
    </row>
    <row r="5500" spans="1:5" x14ac:dyDescent="0.25">
      <c r="A5500" t="s">
        <v>5961</v>
      </c>
      <c r="B5500" t="s">
        <v>14</v>
      </c>
      <c r="C5500" t="s">
        <v>14</v>
      </c>
      <c r="D5500" t="s">
        <v>34</v>
      </c>
      <c r="E5500" t="s">
        <v>520</v>
      </c>
    </row>
    <row r="5501" spans="1:5" x14ac:dyDescent="0.25">
      <c r="A5501" t="s">
        <v>5963</v>
      </c>
      <c r="B5501" t="s">
        <v>14</v>
      </c>
      <c r="C5501" t="s">
        <v>14</v>
      </c>
      <c r="D5501" t="s">
        <v>34</v>
      </c>
      <c r="E5501" t="s">
        <v>520</v>
      </c>
    </row>
    <row r="5502" spans="1:5" x14ac:dyDescent="0.25">
      <c r="A5502" t="s">
        <v>5964</v>
      </c>
      <c r="B5502" t="s">
        <v>14</v>
      </c>
      <c r="C5502" t="s">
        <v>14</v>
      </c>
      <c r="D5502" t="s">
        <v>34</v>
      </c>
      <c r="E5502" t="s">
        <v>520</v>
      </c>
    </row>
    <row r="5503" spans="1:5" x14ac:dyDescent="0.25">
      <c r="A5503" t="s">
        <v>5966</v>
      </c>
      <c r="B5503" t="s">
        <v>14</v>
      </c>
      <c r="C5503" t="s">
        <v>14</v>
      </c>
      <c r="D5503" t="s">
        <v>34</v>
      </c>
      <c r="E5503" t="s">
        <v>520</v>
      </c>
    </row>
    <row r="5504" spans="1:5" x14ac:dyDescent="0.25">
      <c r="A5504" t="s">
        <v>5965</v>
      </c>
      <c r="B5504" t="s">
        <v>14</v>
      </c>
      <c r="C5504" t="s">
        <v>14</v>
      </c>
      <c r="D5504" t="s">
        <v>34</v>
      </c>
      <c r="E5504" t="s">
        <v>520</v>
      </c>
    </row>
    <row r="5505" spans="1:5" x14ac:dyDescent="0.25">
      <c r="A5505" t="s">
        <v>5967</v>
      </c>
      <c r="B5505" t="s">
        <v>14</v>
      </c>
      <c r="C5505" t="s">
        <v>14</v>
      </c>
      <c r="D5505" t="s">
        <v>34</v>
      </c>
      <c r="E5505" t="s">
        <v>520</v>
      </c>
    </row>
    <row r="5506" spans="1:5" x14ac:dyDescent="0.25">
      <c r="A5506" t="s">
        <v>5968</v>
      </c>
      <c r="B5506" t="s">
        <v>14</v>
      </c>
      <c r="C5506" t="s">
        <v>14</v>
      </c>
      <c r="D5506" t="s">
        <v>64</v>
      </c>
      <c r="E5506" t="s">
        <v>517</v>
      </c>
    </row>
    <row r="5507" spans="1:5" x14ac:dyDescent="0.25">
      <c r="A5507" t="s">
        <v>5969</v>
      </c>
      <c r="B5507" t="s">
        <v>14</v>
      </c>
      <c r="C5507" t="s">
        <v>14</v>
      </c>
      <c r="D5507" t="s">
        <v>34</v>
      </c>
      <c r="E5507" t="s">
        <v>520</v>
      </c>
    </row>
    <row r="5508" spans="1:5" x14ac:dyDescent="0.25">
      <c r="A5508" t="s">
        <v>5970</v>
      </c>
      <c r="B5508" t="s">
        <v>14</v>
      </c>
      <c r="C5508" t="s">
        <v>14</v>
      </c>
      <c r="D5508" t="s">
        <v>34</v>
      </c>
      <c r="E5508" t="s">
        <v>520</v>
      </c>
    </row>
    <row r="5509" spans="1:5" x14ac:dyDescent="0.25">
      <c r="A5509" t="s">
        <v>5972</v>
      </c>
      <c r="B5509" t="s">
        <v>14</v>
      </c>
      <c r="C5509" t="s">
        <v>14</v>
      </c>
      <c r="D5509" t="s">
        <v>34</v>
      </c>
      <c r="E5509" t="s">
        <v>520</v>
      </c>
    </row>
    <row r="5510" spans="1:5" x14ac:dyDescent="0.25">
      <c r="A5510" t="s">
        <v>5971</v>
      </c>
      <c r="B5510" t="s">
        <v>14</v>
      </c>
      <c r="C5510" t="s">
        <v>14</v>
      </c>
      <c r="D5510" t="s">
        <v>34</v>
      </c>
      <c r="E5510" t="s">
        <v>520</v>
      </c>
    </row>
    <row r="5511" spans="1:5" x14ac:dyDescent="0.25">
      <c r="A5511" t="s">
        <v>5973</v>
      </c>
      <c r="B5511" t="s">
        <v>14</v>
      </c>
      <c r="C5511" t="s">
        <v>14</v>
      </c>
      <c r="D5511" t="s">
        <v>34</v>
      </c>
      <c r="E5511" t="s">
        <v>520</v>
      </c>
    </row>
    <row r="5512" spans="1:5" x14ac:dyDescent="0.25">
      <c r="A5512" t="s">
        <v>5975</v>
      </c>
      <c r="B5512" t="s">
        <v>14</v>
      </c>
      <c r="C5512" t="s">
        <v>14</v>
      </c>
      <c r="D5512" t="s">
        <v>34</v>
      </c>
      <c r="E5512" t="s">
        <v>520</v>
      </c>
    </row>
    <row r="5513" spans="1:5" x14ac:dyDescent="0.25">
      <c r="A5513" t="s">
        <v>5974</v>
      </c>
      <c r="B5513" t="s">
        <v>14</v>
      </c>
      <c r="C5513" t="s">
        <v>14</v>
      </c>
      <c r="D5513" t="s">
        <v>34</v>
      </c>
      <c r="E5513" t="s">
        <v>520</v>
      </c>
    </row>
    <row r="5514" spans="1:5" x14ac:dyDescent="0.25">
      <c r="A5514" t="s">
        <v>5977</v>
      </c>
      <c r="B5514" t="s">
        <v>14</v>
      </c>
      <c r="C5514" t="s">
        <v>14</v>
      </c>
      <c r="D5514" t="s">
        <v>34</v>
      </c>
      <c r="E5514" t="s">
        <v>520</v>
      </c>
    </row>
    <row r="5515" spans="1:5" x14ac:dyDescent="0.25">
      <c r="A5515" t="s">
        <v>5976</v>
      </c>
      <c r="B5515" t="s">
        <v>14</v>
      </c>
      <c r="C5515" t="s">
        <v>14</v>
      </c>
      <c r="D5515" t="s">
        <v>34</v>
      </c>
      <c r="E5515" t="s">
        <v>800</v>
      </c>
    </row>
    <row r="5516" spans="1:5" x14ac:dyDescent="0.25">
      <c r="A5516" t="s">
        <v>5978</v>
      </c>
      <c r="B5516" t="s">
        <v>14</v>
      </c>
      <c r="C5516" t="s">
        <v>14</v>
      </c>
      <c r="D5516" t="s">
        <v>34</v>
      </c>
      <c r="E5516" t="s">
        <v>520</v>
      </c>
    </row>
    <row r="5517" spans="1:5" x14ac:dyDescent="0.25">
      <c r="A5517" t="s">
        <v>5979</v>
      </c>
      <c r="B5517" t="s">
        <v>14</v>
      </c>
      <c r="C5517" t="s">
        <v>14</v>
      </c>
      <c r="D5517" t="s">
        <v>34</v>
      </c>
      <c r="E5517" t="s">
        <v>520</v>
      </c>
    </row>
    <row r="5518" spans="1:5" x14ac:dyDescent="0.25">
      <c r="A5518" t="s">
        <v>5980</v>
      </c>
      <c r="B5518" t="s">
        <v>14</v>
      </c>
      <c r="C5518" t="s">
        <v>14</v>
      </c>
      <c r="D5518" t="s">
        <v>64</v>
      </c>
      <c r="E5518" t="s">
        <v>517</v>
      </c>
    </row>
    <row r="5519" spans="1:5" x14ac:dyDescent="0.25">
      <c r="A5519" t="s">
        <v>5986</v>
      </c>
      <c r="B5519" t="s">
        <v>14</v>
      </c>
      <c r="C5519" t="s">
        <v>14</v>
      </c>
      <c r="D5519" t="s">
        <v>64</v>
      </c>
      <c r="E5519" t="s">
        <v>517</v>
      </c>
    </row>
    <row r="5520" spans="1:5" x14ac:dyDescent="0.25">
      <c r="A5520" t="s">
        <v>5981</v>
      </c>
      <c r="B5520" t="s">
        <v>14</v>
      </c>
      <c r="C5520" t="s">
        <v>14</v>
      </c>
      <c r="D5520" t="s">
        <v>64</v>
      </c>
      <c r="E5520" t="s">
        <v>517</v>
      </c>
    </row>
    <row r="5521" spans="1:5" x14ac:dyDescent="0.25">
      <c r="A5521" t="s">
        <v>5985</v>
      </c>
      <c r="B5521" t="s">
        <v>14</v>
      </c>
      <c r="C5521" t="s">
        <v>14</v>
      </c>
      <c r="D5521" t="s">
        <v>64</v>
      </c>
      <c r="E5521" t="s">
        <v>517</v>
      </c>
    </row>
    <row r="5522" spans="1:5" x14ac:dyDescent="0.25">
      <c r="A5522" t="s">
        <v>5987</v>
      </c>
      <c r="B5522" t="s">
        <v>14</v>
      </c>
      <c r="C5522" t="s">
        <v>14</v>
      </c>
      <c r="D5522" t="s">
        <v>64</v>
      </c>
      <c r="E5522" t="s">
        <v>761</v>
      </c>
    </row>
    <row r="5523" spans="1:5" x14ac:dyDescent="0.25">
      <c r="A5523" t="s">
        <v>5982</v>
      </c>
      <c r="B5523" t="s">
        <v>14</v>
      </c>
      <c r="C5523" t="s">
        <v>14</v>
      </c>
      <c r="D5523" t="s">
        <v>64</v>
      </c>
      <c r="E5523" t="s">
        <v>517</v>
      </c>
    </row>
    <row r="5524" spans="1:5" x14ac:dyDescent="0.25">
      <c r="A5524" t="s">
        <v>5984</v>
      </c>
      <c r="B5524" t="s">
        <v>14</v>
      </c>
      <c r="C5524" t="s">
        <v>14</v>
      </c>
      <c r="D5524" t="s">
        <v>64</v>
      </c>
      <c r="E5524" t="s">
        <v>517</v>
      </c>
    </row>
    <row r="5525" spans="1:5" x14ac:dyDescent="0.25">
      <c r="A5525" t="s">
        <v>5983</v>
      </c>
      <c r="B5525" t="s">
        <v>14</v>
      </c>
      <c r="C5525" t="s">
        <v>14</v>
      </c>
      <c r="D5525" t="s">
        <v>64</v>
      </c>
      <c r="E5525" t="s">
        <v>517</v>
      </c>
    </row>
    <row r="5526" spans="1:5" x14ac:dyDescent="0.25">
      <c r="A5526" t="s">
        <v>5990</v>
      </c>
      <c r="B5526" t="s">
        <v>14</v>
      </c>
      <c r="C5526" t="s">
        <v>14</v>
      </c>
      <c r="D5526" t="s">
        <v>34</v>
      </c>
      <c r="E5526" t="s">
        <v>520</v>
      </c>
    </row>
    <row r="5527" spans="1:5" x14ac:dyDescent="0.25">
      <c r="A5527" t="s">
        <v>5988</v>
      </c>
      <c r="B5527" t="s">
        <v>14</v>
      </c>
      <c r="C5527" t="s">
        <v>14</v>
      </c>
      <c r="D5527" t="s">
        <v>34</v>
      </c>
      <c r="E5527" t="s">
        <v>520</v>
      </c>
    </row>
    <row r="5528" spans="1:5" x14ac:dyDescent="0.25">
      <c r="A5528" t="s">
        <v>5989</v>
      </c>
      <c r="B5528" t="s">
        <v>14</v>
      </c>
      <c r="C5528" t="s">
        <v>14</v>
      </c>
      <c r="D5528" t="s">
        <v>34</v>
      </c>
      <c r="E5528" t="s">
        <v>520</v>
      </c>
    </row>
    <row r="5529" spans="1:5" x14ac:dyDescent="0.25">
      <c r="A5529" t="s">
        <v>5991</v>
      </c>
      <c r="B5529" t="s">
        <v>14</v>
      </c>
      <c r="C5529" t="s">
        <v>14</v>
      </c>
      <c r="D5529" t="s">
        <v>34</v>
      </c>
      <c r="E5529" t="s">
        <v>520</v>
      </c>
    </row>
    <row r="5530" spans="1:5" x14ac:dyDescent="0.25">
      <c r="A5530" t="s">
        <v>5992</v>
      </c>
      <c r="B5530" t="s">
        <v>14</v>
      </c>
      <c r="C5530" t="s">
        <v>14</v>
      </c>
      <c r="D5530" t="s">
        <v>34</v>
      </c>
      <c r="E5530" t="s">
        <v>520</v>
      </c>
    </row>
    <row r="5531" spans="1:5" x14ac:dyDescent="0.25">
      <c r="A5531" t="s">
        <v>5993</v>
      </c>
      <c r="B5531" t="s">
        <v>14</v>
      </c>
      <c r="C5531" t="s">
        <v>14</v>
      </c>
      <c r="D5531" t="s">
        <v>34</v>
      </c>
      <c r="E5531" t="s">
        <v>520</v>
      </c>
    </row>
    <row r="5532" spans="1:5" x14ac:dyDescent="0.25">
      <c r="A5532" t="s">
        <v>5994</v>
      </c>
      <c r="B5532" t="s">
        <v>14</v>
      </c>
      <c r="C5532" t="s">
        <v>14</v>
      </c>
      <c r="D5532" t="s">
        <v>34</v>
      </c>
      <c r="E5532" t="s">
        <v>520</v>
      </c>
    </row>
    <row r="5533" spans="1:5" x14ac:dyDescent="0.25">
      <c r="A5533" t="s">
        <v>5996</v>
      </c>
      <c r="B5533" t="s">
        <v>14</v>
      </c>
      <c r="C5533" t="s">
        <v>14</v>
      </c>
      <c r="D5533" t="s">
        <v>34</v>
      </c>
      <c r="E5533" t="s">
        <v>520</v>
      </c>
    </row>
    <row r="5534" spans="1:5" x14ac:dyDescent="0.25">
      <c r="A5534" t="s">
        <v>5995</v>
      </c>
      <c r="B5534" t="s">
        <v>14</v>
      </c>
      <c r="C5534" t="s">
        <v>14</v>
      </c>
      <c r="D5534" t="s">
        <v>34</v>
      </c>
      <c r="E5534" t="s">
        <v>520</v>
      </c>
    </row>
    <row r="5535" spans="1:5" x14ac:dyDescent="0.25">
      <c r="A5535" t="s">
        <v>5997</v>
      </c>
      <c r="B5535" t="s">
        <v>14</v>
      </c>
      <c r="C5535" t="s">
        <v>14</v>
      </c>
      <c r="D5535" t="s">
        <v>34</v>
      </c>
      <c r="E5535" t="s">
        <v>520</v>
      </c>
    </row>
    <row r="5536" spans="1:5" x14ac:dyDescent="0.25">
      <c r="A5536" t="s">
        <v>5998</v>
      </c>
      <c r="B5536" t="s">
        <v>14</v>
      </c>
      <c r="C5536" t="s">
        <v>14</v>
      </c>
      <c r="D5536" t="s">
        <v>34</v>
      </c>
      <c r="E5536" t="s">
        <v>520</v>
      </c>
    </row>
    <row r="5537" spans="1:5" x14ac:dyDescent="0.25">
      <c r="A5537" t="s">
        <v>6001</v>
      </c>
      <c r="B5537" t="s">
        <v>14</v>
      </c>
      <c r="C5537" t="s">
        <v>14</v>
      </c>
      <c r="D5537" t="s">
        <v>34</v>
      </c>
      <c r="E5537" t="s">
        <v>520</v>
      </c>
    </row>
    <row r="5538" spans="1:5" x14ac:dyDescent="0.25">
      <c r="A5538" t="s">
        <v>6000</v>
      </c>
      <c r="B5538" t="s">
        <v>14</v>
      </c>
      <c r="C5538" t="s">
        <v>14</v>
      </c>
      <c r="D5538" t="s">
        <v>34</v>
      </c>
      <c r="E5538" t="s">
        <v>520</v>
      </c>
    </row>
    <row r="5539" spans="1:5" x14ac:dyDescent="0.25">
      <c r="A5539" t="s">
        <v>5999</v>
      </c>
      <c r="B5539" t="s">
        <v>14</v>
      </c>
      <c r="C5539" t="s">
        <v>14</v>
      </c>
      <c r="D5539" t="s">
        <v>34</v>
      </c>
      <c r="E5539" t="s">
        <v>520</v>
      </c>
    </row>
    <row r="5540" spans="1:5" x14ac:dyDescent="0.25">
      <c r="A5540" t="s">
        <v>6004</v>
      </c>
      <c r="B5540" t="s">
        <v>14</v>
      </c>
      <c r="C5540" t="s">
        <v>14</v>
      </c>
      <c r="D5540" t="s">
        <v>64</v>
      </c>
      <c r="E5540" t="s">
        <v>517</v>
      </c>
    </row>
    <row r="5541" spans="1:5" x14ac:dyDescent="0.25">
      <c r="A5541" t="s">
        <v>6003</v>
      </c>
      <c r="B5541" t="s">
        <v>14</v>
      </c>
      <c r="C5541" t="s">
        <v>14</v>
      </c>
      <c r="D5541" t="s">
        <v>64</v>
      </c>
      <c r="E5541" t="s">
        <v>517</v>
      </c>
    </row>
    <row r="5542" spans="1:5" x14ac:dyDescent="0.25">
      <c r="A5542" t="s">
        <v>6002</v>
      </c>
      <c r="B5542" t="s">
        <v>14</v>
      </c>
      <c r="C5542" t="s">
        <v>14</v>
      </c>
      <c r="D5542" t="s">
        <v>64</v>
      </c>
      <c r="E5542" t="s">
        <v>635</v>
      </c>
    </row>
    <row r="5543" spans="1:5" x14ac:dyDescent="0.25">
      <c r="A5543" t="s">
        <v>6005</v>
      </c>
      <c r="B5543" t="s">
        <v>14</v>
      </c>
      <c r="C5543" t="s">
        <v>14</v>
      </c>
      <c r="D5543" t="s">
        <v>34</v>
      </c>
      <c r="E5543" t="s">
        <v>520</v>
      </c>
    </row>
    <row r="5544" spans="1:5" x14ac:dyDescent="0.25">
      <c r="A5544" t="s">
        <v>6006</v>
      </c>
      <c r="B5544" t="s">
        <v>14</v>
      </c>
      <c r="C5544" t="s">
        <v>14</v>
      </c>
      <c r="D5544" t="s">
        <v>34</v>
      </c>
      <c r="E5544" t="s">
        <v>520</v>
      </c>
    </row>
    <row r="5545" spans="1:5" x14ac:dyDescent="0.25">
      <c r="A5545" t="s">
        <v>6007</v>
      </c>
      <c r="B5545" t="s">
        <v>14</v>
      </c>
      <c r="C5545" t="s">
        <v>14</v>
      </c>
      <c r="D5545" t="s">
        <v>34</v>
      </c>
      <c r="E5545" t="s">
        <v>520</v>
      </c>
    </row>
    <row r="5546" spans="1:5" x14ac:dyDescent="0.25">
      <c r="A5546" t="s">
        <v>6009</v>
      </c>
      <c r="B5546" t="s">
        <v>14</v>
      </c>
      <c r="C5546" t="s">
        <v>14</v>
      </c>
      <c r="D5546" t="s">
        <v>34</v>
      </c>
      <c r="E5546" t="s">
        <v>520</v>
      </c>
    </row>
    <row r="5547" spans="1:5" x14ac:dyDescent="0.25">
      <c r="A5547" t="s">
        <v>6008</v>
      </c>
      <c r="B5547" t="s">
        <v>14</v>
      </c>
      <c r="C5547" t="s">
        <v>14</v>
      </c>
      <c r="D5547" t="s">
        <v>34</v>
      </c>
      <c r="E5547" t="s">
        <v>520</v>
      </c>
    </row>
    <row r="5548" spans="1:5" x14ac:dyDescent="0.25">
      <c r="A5548" t="s">
        <v>6011</v>
      </c>
      <c r="B5548" t="s">
        <v>14</v>
      </c>
      <c r="C5548" t="s">
        <v>14</v>
      </c>
      <c r="D5548" t="s">
        <v>34</v>
      </c>
      <c r="E5548" t="s">
        <v>802</v>
      </c>
    </row>
    <row r="5549" spans="1:5" x14ac:dyDescent="0.25">
      <c r="A5549" t="s">
        <v>6010</v>
      </c>
      <c r="B5549" t="s">
        <v>14</v>
      </c>
      <c r="C5549" t="s">
        <v>14</v>
      </c>
      <c r="D5549" t="s">
        <v>34</v>
      </c>
      <c r="E5549" t="s">
        <v>520</v>
      </c>
    </row>
    <row r="5550" spans="1:5" x14ac:dyDescent="0.25">
      <c r="A5550" t="s">
        <v>6012</v>
      </c>
      <c r="B5550" t="s">
        <v>14</v>
      </c>
      <c r="C5550" t="s">
        <v>14</v>
      </c>
      <c r="D5550" t="s">
        <v>34</v>
      </c>
      <c r="E5550" t="s">
        <v>802</v>
      </c>
    </row>
    <row r="5551" spans="1:5" x14ac:dyDescent="0.25">
      <c r="A5551" t="s">
        <v>6013</v>
      </c>
      <c r="B5551" t="s">
        <v>14</v>
      </c>
      <c r="C5551" t="s">
        <v>14</v>
      </c>
      <c r="D5551" t="s">
        <v>34</v>
      </c>
      <c r="E5551" t="s">
        <v>520</v>
      </c>
    </row>
    <row r="5552" spans="1:5" x14ac:dyDescent="0.25">
      <c r="A5552" t="s">
        <v>6015</v>
      </c>
      <c r="B5552" t="s">
        <v>14</v>
      </c>
      <c r="C5552" t="s">
        <v>14</v>
      </c>
      <c r="D5552" t="s">
        <v>34</v>
      </c>
      <c r="E5552" t="s">
        <v>802</v>
      </c>
    </row>
    <row r="5553" spans="1:5" x14ac:dyDescent="0.25">
      <c r="A5553" t="s">
        <v>6014</v>
      </c>
      <c r="B5553" t="s">
        <v>14</v>
      </c>
      <c r="C5553" t="s">
        <v>14</v>
      </c>
      <c r="D5553" t="s">
        <v>34</v>
      </c>
      <c r="E5553" t="s">
        <v>520</v>
      </c>
    </row>
    <row r="5554" spans="1:5" x14ac:dyDescent="0.25">
      <c r="A5554" t="s">
        <v>6016</v>
      </c>
      <c r="B5554" t="s">
        <v>14</v>
      </c>
      <c r="C5554" t="s">
        <v>14</v>
      </c>
      <c r="D5554" t="s">
        <v>64</v>
      </c>
      <c r="E5554" t="s">
        <v>637</v>
      </c>
    </row>
    <row r="5555" spans="1:5" x14ac:dyDescent="0.25">
      <c r="A5555" t="s">
        <v>6018</v>
      </c>
      <c r="B5555" t="s">
        <v>14</v>
      </c>
      <c r="C5555" t="s">
        <v>14</v>
      </c>
      <c r="D5555" t="s">
        <v>64</v>
      </c>
      <c r="E5555" t="s">
        <v>517</v>
      </c>
    </row>
    <row r="5556" spans="1:5" x14ac:dyDescent="0.25">
      <c r="A5556" t="s">
        <v>6017</v>
      </c>
      <c r="B5556" t="s">
        <v>14</v>
      </c>
      <c r="C5556" t="s">
        <v>14</v>
      </c>
      <c r="D5556" t="s">
        <v>64</v>
      </c>
      <c r="E5556" t="s">
        <v>517</v>
      </c>
    </row>
    <row r="5557" spans="1:5" x14ac:dyDescent="0.25">
      <c r="A5557" t="s">
        <v>6019</v>
      </c>
      <c r="B5557" t="s">
        <v>14</v>
      </c>
      <c r="C5557" t="s">
        <v>14</v>
      </c>
      <c r="D5557" t="s">
        <v>64</v>
      </c>
      <c r="E5557" t="s">
        <v>517</v>
      </c>
    </row>
    <row r="5558" spans="1:5" x14ac:dyDescent="0.25">
      <c r="A5558" t="s">
        <v>6021</v>
      </c>
      <c r="B5558" t="s">
        <v>14</v>
      </c>
      <c r="C5558" t="s">
        <v>14</v>
      </c>
      <c r="D5558" t="s">
        <v>64</v>
      </c>
      <c r="E5558" t="s">
        <v>517</v>
      </c>
    </row>
    <row r="5559" spans="1:5" x14ac:dyDescent="0.25">
      <c r="A5559" t="s">
        <v>6020</v>
      </c>
      <c r="B5559" t="s">
        <v>14</v>
      </c>
      <c r="C5559" t="s">
        <v>14</v>
      </c>
      <c r="D5559" t="s">
        <v>64</v>
      </c>
      <c r="E5559" t="s">
        <v>517</v>
      </c>
    </row>
    <row r="5560" spans="1:5" x14ac:dyDescent="0.25">
      <c r="A5560" t="s">
        <v>6022</v>
      </c>
      <c r="B5560" t="s">
        <v>14</v>
      </c>
      <c r="C5560" t="s">
        <v>14</v>
      </c>
      <c r="D5560" t="s">
        <v>64</v>
      </c>
      <c r="E5560" t="s">
        <v>517</v>
      </c>
    </row>
    <row r="5561" spans="1:5" x14ac:dyDescent="0.25">
      <c r="A5561" t="s">
        <v>6023</v>
      </c>
      <c r="B5561" t="s">
        <v>14</v>
      </c>
      <c r="C5561" t="s">
        <v>14</v>
      </c>
      <c r="D5561" t="s">
        <v>64</v>
      </c>
      <c r="E5561" t="s">
        <v>517</v>
      </c>
    </row>
    <row r="5562" spans="1:5" x14ac:dyDescent="0.25">
      <c r="A5562" t="s">
        <v>6024</v>
      </c>
      <c r="B5562" t="s">
        <v>14</v>
      </c>
      <c r="C5562" t="s">
        <v>14</v>
      </c>
      <c r="D5562" t="s">
        <v>64</v>
      </c>
      <c r="E5562" t="s">
        <v>517</v>
      </c>
    </row>
    <row r="5563" spans="1:5" x14ac:dyDescent="0.25">
      <c r="A5563" t="s">
        <v>6025</v>
      </c>
      <c r="B5563" t="s">
        <v>14</v>
      </c>
      <c r="C5563" t="s">
        <v>14</v>
      </c>
      <c r="D5563" t="s">
        <v>64</v>
      </c>
      <c r="E5563" t="s">
        <v>517</v>
      </c>
    </row>
    <row r="5564" spans="1:5" x14ac:dyDescent="0.25">
      <c r="A5564" t="s">
        <v>6026</v>
      </c>
      <c r="B5564" t="s">
        <v>14</v>
      </c>
      <c r="C5564" t="s">
        <v>14</v>
      </c>
      <c r="D5564" t="s">
        <v>34</v>
      </c>
      <c r="E5564" t="s">
        <v>520</v>
      </c>
    </row>
    <row r="5565" spans="1:5" x14ac:dyDescent="0.25">
      <c r="A5565" t="s">
        <v>6027</v>
      </c>
      <c r="B5565" t="s">
        <v>14</v>
      </c>
      <c r="C5565" t="s">
        <v>14</v>
      </c>
      <c r="D5565" t="s">
        <v>34</v>
      </c>
      <c r="E5565" t="s">
        <v>520</v>
      </c>
    </row>
    <row r="5566" spans="1:5" x14ac:dyDescent="0.25">
      <c r="A5566" t="s">
        <v>6028</v>
      </c>
      <c r="B5566" t="s">
        <v>14</v>
      </c>
      <c r="C5566" t="s">
        <v>14</v>
      </c>
      <c r="D5566" t="s">
        <v>34</v>
      </c>
      <c r="E5566" t="s">
        <v>520</v>
      </c>
    </row>
    <row r="5567" spans="1:5" x14ac:dyDescent="0.25">
      <c r="A5567" t="s">
        <v>6029</v>
      </c>
      <c r="B5567" t="s">
        <v>14</v>
      </c>
      <c r="C5567" t="s">
        <v>14</v>
      </c>
      <c r="D5567" t="s">
        <v>34</v>
      </c>
      <c r="E5567" t="s">
        <v>520</v>
      </c>
    </row>
    <row r="5568" spans="1:5" x14ac:dyDescent="0.25">
      <c r="A5568" t="s">
        <v>6030</v>
      </c>
      <c r="B5568" t="s">
        <v>14</v>
      </c>
      <c r="C5568" t="s">
        <v>14</v>
      </c>
      <c r="D5568" t="s">
        <v>34</v>
      </c>
      <c r="E5568" t="s">
        <v>520</v>
      </c>
    </row>
    <row r="5569" spans="1:5" x14ac:dyDescent="0.25">
      <c r="A5569" t="s">
        <v>6031</v>
      </c>
      <c r="B5569" t="s">
        <v>14</v>
      </c>
      <c r="C5569" t="s">
        <v>14</v>
      </c>
      <c r="D5569" t="s">
        <v>34</v>
      </c>
      <c r="E5569" t="s">
        <v>520</v>
      </c>
    </row>
    <row r="5570" spans="1:5" x14ac:dyDescent="0.25">
      <c r="A5570" t="s">
        <v>6032</v>
      </c>
      <c r="B5570" t="s">
        <v>14</v>
      </c>
      <c r="C5570" t="s">
        <v>14</v>
      </c>
      <c r="D5570" t="s">
        <v>34</v>
      </c>
      <c r="E5570" t="s">
        <v>520</v>
      </c>
    </row>
    <row r="5571" spans="1:5" x14ac:dyDescent="0.25">
      <c r="A5571" t="s">
        <v>6033</v>
      </c>
      <c r="B5571" t="s">
        <v>14</v>
      </c>
      <c r="C5571" t="s">
        <v>14</v>
      </c>
      <c r="D5571" t="s">
        <v>34</v>
      </c>
      <c r="E5571" t="s">
        <v>520</v>
      </c>
    </row>
    <row r="5572" spans="1:5" x14ac:dyDescent="0.25">
      <c r="A5572" t="s">
        <v>6035</v>
      </c>
      <c r="B5572" t="s">
        <v>14</v>
      </c>
      <c r="C5572" t="s">
        <v>14</v>
      </c>
      <c r="D5572" t="s">
        <v>34</v>
      </c>
      <c r="E5572" t="s">
        <v>520</v>
      </c>
    </row>
    <row r="5573" spans="1:5" x14ac:dyDescent="0.25">
      <c r="A5573" t="s">
        <v>6034</v>
      </c>
      <c r="B5573" t="s">
        <v>14</v>
      </c>
      <c r="C5573" t="s">
        <v>14</v>
      </c>
      <c r="D5573" t="s">
        <v>34</v>
      </c>
      <c r="E5573" t="s">
        <v>637</v>
      </c>
    </row>
    <row r="5574" spans="1:5" x14ac:dyDescent="0.25">
      <c r="A5574" t="s">
        <v>6037</v>
      </c>
      <c r="B5574" t="s">
        <v>14</v>
      </c>
      <c r="C5574" t="s">
        <v>14</v>
      </c>
      <c r="D5574" t="s">
        <v>34</v>
      </c>
      <c r="E5574" t="s">
        <v>520</v>
      </c>
    </row>
    <row r="5575" spans="1:5" x14ac:dyDescent="0.25">
      <c r="A5575" t="s">
        <v>6038</v>
      </c>
      <c r="B5575" t="s">
        <v>14</v>
      </c>
      <c r="C5575" t="s">
        <v>14</v>
      </c>
      <c r="D5575" t="s">
        <v>34</v>
      </c>
      <c r="E5575" t="s">
        <v>520</v>
      </c>
    </row>
    <row r="5576" spans="1:5" x14ac:dyDescent="0.25">
      <c r="A5576" t="s">
        <v>6036</v>
      </c>
      <c r="B5576" t="s">
        <v>14</v>
      </c>
      <c r="C5576" t="s">
        <v>14</v>
      </c>
      <c r="D5576" t="s">
        <v>34</v>
      </c>
      <c r="E5576" t="s">
        <v>520</v>
      </c>
    </row>
    <row r="5577" spans="1:5" x14ac:dyDescent="0.25">
      <c r="A5577" t="s">
        <v>6039</v>
      </c>
      <c r="B5577" t="s">
        <v>20</v>
      </c>
      <c r="C5577" t="s">
        <v>19</v>
      </c>
      <c r="D5577" t="s">
        <v>33</v>
      </c>
      <c r="E5577" t="s">
        <v>804</v>
      </c>
    </row>
    <row r="5578" spans="1:5" x14ac:dyDescent="0.25">
      <c r="A5578" t="s">
        <v>6040</v>
      </c>
      <c r="B5578" t="s">
        <v>20</v>
      </c>
      <c r="C5578" t="s">
        <v>19</v>
      </c>
      <c r="D5578" t="s">
        <v>33</v>
      </c>
      <c r="E5578" t="s">
        <v>771</v>
      </c>
    </row>
    <row r="5579" spans="1:5" x14ac:dyDescent="0.25">
      <c r="A5579" t="s">
        <v>8072</v>
      </c>
      <c r="B5579" t="s">
        <v>20</v>
      </c>
      <c r="C5579" t="s">
        <v>23</v>
      </c>
      <c r="D5579" t="s">
        <v>33</v>
      </c>
      <c r="E5579" t="s">
        <v>601</v>
      </c>
    </row>
    <row r="5580" spans="1:5" x14ac:dyDescent="0.25">
      <c r="A5580" t="s">
        <v>12696</v>
      </c>
      <c r="B5580" t="s">
        <v>20</v>
      </c>
      <c r="C5580" t="s">
        <v>19</v>
      </c>
      <c r="D5580" t="s">
        <v>33</v>
      </c>
      <c r="E5580" t="s">
        <v>533</v>
      </c>
    </row>
    <row r="5581" spans="1:5" x14ac:dyDescent="0.25">
      <c r="A5581" t="s">
        <v>12699</v>
      </c>
      <c r="B5581" t="s">
        <v>20</v>
      </c>
      <c r="C5581" t="s">
        <v>19</v>
      </c>
      <c r="D5581" t="s">
        <v>33</v>
      </c>
      <c r="E5581" t="s">
        <v>533</v>
      </c>
    </row>
    <row r="5582" spans="1:5" x14ac:dyDescent="0.25">
      <c r="A5582" t="s">
        <v>12697</v>
      </c>
      <c r="B5582" t="s">
        <v>20</v>
      </c>
      <c r="C5582" t="s">
        <v>19</v>
      </c>
      <c r="D5582" t="s">
        <v>33</v>
      </c>
      <c r="E5582" t="s">
        <v>533</v>
      </c>
    </row>
    <row r="5583" spans="1:5" x14ac:dyDescent="0.25">
      <c r="A5583" t="s">
        <v>5325</v>
      </c>
      <c r="B5583" t="s">
        <v>20</v>
      </c>
      <c r="C5583" t="s">
        <v>19</v>
      </c>
      <c r="D5583" t="s">
        <v>33</v>
      </c>
      <c r="E5583" t="s">
        <v>533</v>
      </c>
    </row>
    <row r="5584" spans="1:5" x14ac:dyDescent="0.25">
      <c r="A5584" t="s">
        <v>19966</v>
      </c>
      <c r="B5584" t="s">
        <v>20</v>
      </c>
      <c r="C5584" t="s">
        <v>19</v>
      </c>
      <c r="D5584" t="s">
        <v>33</v>
      </c>
      <c r="E5584" t="s">
        <v>533</v>
      </c>
    </row>
    <row r="5585" spans="1:5" x14ac:dyDescent="0.25">
      <c r="A5585" t="s">
        <v>19453</v>
      </c>
      <c r="B5585" t="s">
        <v>20</v>
      </c>
      <c r="C5585" t="s">
        <v>19</v>
      </c>
      <c r="D5585" t="s">
        <v>33</v>
      </c>
      <c r="E5585" t="s">
        <v>533</v>
      </c>
    </row>
    <row r="5586" spans="1:5" x14ac:dyDescent="0.25">
      <c r="A5586" t="s">
        <v>6049</v>
      </c>
      <c r="B5586" t="s">
        <v>20</v>
      </c>
      <c r="C5586" t="s">
        <v>23</v>
      </c>
      <c r="D5586" t="s">
        <v>33</v>
      </c>
      <c r="E5586" t="s">
        <v>644</v>
      </c>
    </row>
    <row r="5587" spans="1:5" x14ac:dyDescent="0.25">
      <c r="A5587" t="s">
        <v>23894</v>
      </c>
      <c r="B5587" t="s">
        <v>20</v>
      </c>
      <c r="C5587" t="s">
        <v>19</v>
      </c>
      <c r="D5587" t="s">
        <v>33</v>
      </c>
      <c r="E5587" t="s">
        <v>533</v>
      </c>
    </row>
    <row r="5588" spans="1:5" x14ac:dyDescent="0.25">
      <c r="A5588" t="s">
        <v>6050</v>
      </c>
      <c r="B5588" t="s">
        <v>20</v>
      </c>
      <c r="C5588" t="s">
        <v>21</v>
      </c>
      <c r="D5588" t="s">
        <v>33</v>
      </c>
      <c r="E5588" t="s">
        <v>559</v>
      </c>
    </row>
    <row r="5589" spans="1:5" x14ac:dyDescent="0.25">
      <c r="A5589" t="s">
        <v>6051</v>
      </c>
      <c r="B5589" t="s">
        <v>20</v>
      </c>
      <c r="C5589" t="s">
        <v>23</v>
      </c>
      <c r="D5589" t="s">
        <v>33</v>
      </c>
      <c r="E5589" t="s">
        <v>805</v>
      </c>
    </row>
    <row r="5590" spans="1:5" x14ac:dyDescent="0.25">
      <c r="A5590" t="s">
        <v>6052</v>
      </c>
      <c r="B5590" t="s">
        <v>14</v>
      </c>
      <c r="C5590" t="s">
        <v>14</v>
      </c>
      <c r="D5590" t="s">
        <v>64</v>
      </c>
      <c r="E5590" t="s">
        <v>517</v>
      </c>
    </row>
    <row r="5591" spans="1:5" x14ac:dyDescent="0.25">
      <c r="A5591" t="s">
        <v>6053</v>
      </c>
      <c r="B5591" t="s">
        <v>14</v>
      </c>
      <c r="C5591" t="s">
        <v>14</v>
      </c>
      <c r="D5591" t="s">
        <v>64</v>
      </c>
      <c r="E5591" t="s">
        <v>517</v>
      </c>
    </row>
    <row r="5592" spans="1:5" x14ac:dyDescent="0.25">
      <c r="A5592" t="s">
        <v>6054</v>
      </c>
      <c r="B5592" t="s">
        <v>14</v>
      </c>
      <c r="C5592" t="s">
        <v>14</v>
      </c>
      <c r="D5592" t="s">
        <v>64</v>
      </c>
      <c r="E5592" t="s">
        <v>520</v>
      </c>
    </row>
    <row r="5593" spans="1:5" x14ac:dyDescent="0.25">
      <c r="A5593" t="s">
        <v>6055</v>
      </c>
      <c r="B5593" t="s">
        <v>14</v>
      </c>
      <c r="C5593" t="s">
        <v>14</v>
      </c>
      <c r="D5593" t="s">
        <v>64</v>
      </c>
      <c r="E5593" t="s">
        <v>520</v>
      </c>
    </row>
    <row r="5594" spans="1:5" x14ac:dyDescent="0.25">
      <c r="A5594" t="s">
        <v>6056</v>
      </c>
      <c r="B5594" t="s">
        <v>14</v>
      </c>
      <c r="C5594" t="s">
        <v>14</v>
      </c>
      <c r="D5594" t="s">
        <v>64</v>
      </c>
      <c r="E5594" t="s">
        <v>517</v>
      </c>
    </row>
    <row r="5595" spans="1:5" x14ac:dyDescent="0.25">
      <c r="A5595" t="s">
        <v>6059</v>
      </c>
      <c r="B5595" t="s">
        <v>14</v>
      </c>
      <c r="C5595" t="s">
        <v>14</v>
      </c>
      <c r="D5595" t="s">
        <v>34</v>
      </c>
      <c r="E5595" t="s">
        <v>520</v>
      </c>
    </row>
    <row r="5596" spans="1:5" x14ac:dyDescent="0.25">
      <c r="A5596" t="s">
        <v>6057</v>
      </c>
      <c r="B5596" t="s">
        <v>14</v>
      </c>
      <c r="C5596" t="s">
        <v>14</v>
      </c>
      <c r="D5596" t="s">
        <v>34</v>
      </c>
      <c r="E5596" t="s">
        <v>520</v>
      </c>
    </row>
    <row r="5597" spans="1:5" x14ac:dyDescent="0.25">
      <c r="A5597" t="s">
        <v>6058</v>
      </c>
      <c r="B5597" t="s">
        <v>14</v>
      </c>
      <c r="C5597" t="s">
        <v>14</v>
      </c>
      <c r="D5597" t="s">
        <v>34</v>
      </c>
      <c r="E5597" t="s">
        <v>520</v>
      </c>
    </row>
    <row r="5598" spans="1:5" x14ac:dyDescent="0.25">
      <c r="A5598" t="s">
        <v>6062</v>
      </c>
      <c r="B5598" t="s">
        <v>14</v>
      </c>
      <c r="C5598" t="s">
        <v>14</v>
      </c>
      <c r="D5598" t="s">
        <v>34</v>
      </c>
      <c r="E5598" t="s">
        <v>520</v>
      </c>
    </row>
    <row r="5599" spans="1:5" x14ac:dyDescent="0.25">
      <c r="A5599" t="s">
        <v>6061</v>
      </c>
      <c r="B5599" t="s">
        <v>14</v>
      </c>
      <c r="C5599" t="s">
        <v>14</v>
      </c>
      <c r="D5599" t="s">
        <v>34</v>
      </c>
      <c r="E5599" t="s">
        <v>518</v>
      </c>
    </row>
    <row r="5600" spans="1:5" x14ac:dyDescent="0.25">
      <c r="A5600" t="s">
        <v>6060</v>
      </c>
      <c r="B5600" t="s">
        <v>14</v>
      </c>
      <c r="C5600" t="s">
        <v>14</v>
      </c>
      <c r="D5600" t="s">
        <v>34</v>
      </c>
      <c r="E5600" t="s">
        <v>520</v>
      </c>
    </row>
    <row r="5601" spans="1:5" x14ac:dyDescent="0.25">
      <c r="A5601" t="s">
        <v>6065</v>
      </c>
      <c r="B5601" t="s">
        <v>14</v>
      </c>
      <c r="C5601" t="s">
        <v>14</v>
      </c>
      <c r="D5601" t="s">
        <v>34</v>
      </c>
      <c r="E5601" t="s">
        <v>520</v>
      </c>
    </row>
    <row r="5602" spans="1:5" x14ac:dyDescent="0.25">
      <c r="A5602" t="s">
        <v>6064</v>
      </c>
      <c r="B5602" t="s">
        <v>14</v>
      </c>
      <c r="C5602" t="s">
        <v>14</v>
      </c>
      <c r="D5602" t="s">
        <v>34</v>
      </c>
      <c r="E5602" t="s">
        <v>520</v>
      </c>
    </row>
    <row r="5603" spans="1:5" x14ac:dyDescent="0.25">
      <c r="A5603" t="s">
        <v>6066</v>
      </c>
      <c r="B5603" t="s">
        <v>14</v>
      </c>
      <c r="C5603" t="s">
        <v>14</v>
      </c>
      <c r="D5603" t="s">
        <v>34</v>
      </c>
      <c r="E5603" t="s">
        <v>518</v>
      </c>
    </row>
    <row r="5604" spans="1:5" x14ac:dyDescent="0.25">
      <c r="A5604" t="s">
        <v>6063</v>
      </c>
      <c r="B5604" t="s">
        <v>14</v>
      </c>
      <c r="C5604" t="s">
        <v>14</v>
      </c>
      <c r="D5604" t="s">
        <v>34</v>
      </c>
      <c r="E5604" t="s">
        <v>520</v>
      </c>
    </row>
    <row r="5605" spans="1:5" x14ac:dyDescent="0.25">
      <c r="A5605" t="s">
        <v>6067</v>
      </c>
      <c r="B5605" t="s">
        <v>14</v>
      </c>
      <c r="C5605" t="s">
        <v>14</v>
      </c>
      <c r="D5605" t="s">
        <v>34</v>
      </c>
      <c r="E5605" t="s">
        <v>518</v>
      </c>
    </row>
    <row r="5606" spans="1:5" x14ac:dyDescent="0.25">
      <c r="A5606" t="s">
        <v>6069</v>
      </c>
      <c r="B5606" t="s">
        <v>14</v>
      </c>
      <c r="C5606" t="s">
        <v>14</v>
      </c>
      <c r="D5606" t="s">
        <v>34</v>
      </c>
      <c r="E5606" t="s">
        <v>520</v>
      </c>
    </row>
    <row r="5607" spans="1:5" x14ac:dyDescent="0.25">
      <c r="A5607" t="s">
        <v>6068</v>
      </c>
      <c r="B5607" t="s">
        <v>14</v>
      </c>
      <c r="C5607" t="s">
        <v>14</v>
      </c>
      <c r="D5607" t="s">
        <v>34</v>
      </c>
      <c r="E5607" t="s">
        <v>520</v>
      </c>
    </row>
    <row r="5608" spans="1:5" x14ac:dyDescent="0.25">
      <c r="A5608" t="s">
        <v>6071</v>
      </c>
      <c r="B5608" t="s">
        <v>14</v>
      </c>
      <c r="C5608" t="s">
        <v>14</v>
      </c>
      <c r="D5608" t="s">
        <v>34</v>
      </c>
      <c r="E5608" t="s">
        <v>520</v>
      </c>
    </row>
    <row r="5609" spans="1:5" x14ac:dyDescent="0.25">
      <c r="A5609" t="s">
        <v>6072</v>
      </c>
      <c r="B5609" t="s">
        <v>14</v>
      </c>
      <c r="C5609" t="s">
        <v>14</v>
      </c>
      <c r="D5609" t="s">
        <v>34</v>
      </c>
      <c r="E5609" t="s">
        <v>520</v>
      </c>
    </row>
    <row r="5610" spans="1:5" x14ac:dyDescent="0.25">
      <c r="A5610" t="s">
        <v>6073</v>
      </c>
      <c r="B5610" t="s">
        <v>14</v>
      </c>
      <c r="C5610" t="s">
        <v>14</v>
      </c>
      <c r="D5610" t="s">
        <v>34</v>
      </c>
      <c r="E5610" t="s">
        <v>520</v>
      </c>
    </row>
    <row r="5611" spans="1:5" x14ac:dyDescent="0.25">
      <c r="A5611" t="s">
        <v>6070</v>
      </c>
      <c r="B5611" t="s">
        <v>14</v>
      </c>
      <c r="C5611" t="s">
        <v>14</v>
      </c>
      <c r="D5611" t="s">
        <v>34</v>
      </c>
      <c r="E5611" t="s">
        <v>518</v>
      </c>
    </row>
    <row r="5612" spans="1:5" x14ac:dyDescent="0.25">
      <c r="A5612" t="s">
        <v>6075</v>
      </c>
      <c r="B5612" t="s">
        <v>14</v>
      </c>
      <c r="C5612" t="s">
        <v>14</v>
      </c>
      <c r="D5612" t="s">
        <v>34</v>
      </c>
      <c r="E5612" t="s">
        <v>518</v>
      </c>
    </row>
    <row r="5613" spans="1:5" x14ac:dyDescent="0.25">
      <c r="A5613" t="s">
        <v>6076</v>
      </c>
      <c r="B5613" t="s">
        <v>14</v>
      </c>
      <c r="C5613" t="s">
        <v>14</v>
      </c>
      <c r="D5613" t="s">
        <v>34</v>
      </c>
      <c r="E5613" t="s">
        <v>520</v>
      </c>
    </row>
    <row r="5614" spans="1:5" x14ac:dyDescent="0.25">
      <c r="A5614" t="s">
        <v>6074</v>
      </c>
      <c r="B5614" t="s">
        <v>14</v>
      </c>
      <c r="C5614" t="s">
        <v>14</v>
      </c>
      <c r="D5614" t="s">
        <v>34</v>
      </c>
      <c r="E5614" t="s">
        <v>520</v>
      </c>
    </row>
    <row r="5615" spans="1:5" x14ac:dyDescent="0.25">
      <c r="A5615" t="s">
        <v>6079</v>
      </c>
      <c r="B5615" t="s">
        <v>14</v>
      </c>
      <c r="C5615" t="s">
        <v>14</v>
      </c>
      <c r="D5615" t="s">
        <v>34</v>
      </c>
      <c r="E5615" t="s">
        <v>520</v>
      </c>
    </row>
    <row r="5616" spans="1:5" x14ac:dyDescent="0.25">
      <c r="A5616" t="s">
        <v>6078</v>
      </c>
      <c r="B5616" t="s">
        <v>14</v>
      </c>
      <c r="C5616" t="s">
        <v>14</v>
      </c>
      <c r="D5616" t="s">
        <v>34</v>
      </c>
      <c r="E5616" t="s">
        <v>520</v>
      </c>
    </row>
    <row r="5617" spans="1:5" x14ac:dyDescent="0.25">
      <c r="A5617" t="s">
        <v>6077</v>
      </c>
      <c r="B5617" t="s">
        <v>14</v>
      </c>
      <c r="C5617" t="s">
        <v>14</v>
      </c>
      <c r="D5617" t="s">
        <v>34</v>
      </c>
      <c r="E5617" t="s">
        <v>518</v>
      </c>
    </row>
    <row r="5618" spans="1:5" x14ac:dyDescent="0.25">
      <c r="A5618" t="s">
        <v>6081</v>
      </c>
      <c r="B5618" t="s">
        <v>14</v>
      </c>
      <c r="C5618" t="s">
        <v>14</v>
      </c>
      <c r="D5618" t="s">
        <v>34</v>
      </c>
      <c r="E5618" t="s">
        <v>520</v>
      </c>
    </row>
    <row r="5619" spans="1:5" x14ac:dyDescent="0.25">
      <c r="A5619" t="s">
        <v>6080</v>
      </c>
      <c r="B5619" t="s">
        <v>14</v>
      </c>
      <c r="C5619" t="s">
        <v>14</v>
      </c>
      <c r="D5619" t="s">
        <v>34</v>
      </c>
      <c r="E5619" t="s">
        <v>520</v>
      </c>
    </row>
    <row r="5620" spans="1:5" x14ac:dyDescent="0.25">
      <c r="A5620" t="s">
        <v>6082</v>
      </c>
      <c r="B5620" t="s">
        <v>16</v>
      </c>
      <c r="C5620" t="s">
        <v>15</v>
      </c>
      <c r="D5620" t="s">
        <v>33</v>
      </c>
      <c r="E5620" t="s">
        <v>807</v>
      </c>
    </row>
    <row r="5621" spans="1:5" x14ac:dyDescent="0.25">
      <c r="A5621" t="s">
        <v>6085</v>
      </c>
      <c r="B5621" t="s">
        <v>14</v>
      </c>
      <c r="C5621" t="s">
        <v>14</v>
      </c>
      <c r="D5621" t="s">
        <v>34</v>
      </c>
      <c r="E5621" t="s">
        <v>520</v>
      </c>
    </row>
    <row r="5622" spans="1:5" x14ac:dyDescent="0.25">
      <c r="A5622" t="s">
        <v>6083</v>
      </c>
      <c r="B5622" t="s">
        <v>14</v>
      </c>
      <c r="C5622" t="s">
        <v>14</v>
      </c>
      <c r="D5622" t="s">
        <v>34</v>
      </c>
      <c r="E5622" t="s">
        <v>520</v>
      </c>
    </row>
    <row r="5623" spans="1:5" x14ac:dyDescent="0.25">
      <c r="A5623" t="s">
        <v>6084</v>
      </c>
      <c r="B5623" t="s">
        <v>14</v>
      </c>
      <c r="C5623" t="s">
        <v>14</v>
      </c>
      <c r="D5623" t="s">
        <v>34</v>
      </c>
      <c r="E5623" t="s">
        <v>520</v>
      </c>
    </row>
    <row r="5624" spans="1:5" x14ac:dyDescent="0.25">
      <c r="A5624" t="s">
        <v>6088</v>
      </c>
      <c r="B5624" t="s">
        <v>14</v>
      </c>
      <c r="C5624" t="s">
        <v>14</v>
      </c>
      <c r="D5624" t="s">
        <v>34</v>
      </c>
      <c r="E5624" t="s">
        <v>518</v>
      </c>
    </row>
    <row r="5625" spans="1:5" x14ac:dyDescent="0.25">
      <c r="A5625" t="s">
        <v>6086</v>
      </c>
      <c r="B5625" t="s">
        <v>14</v>
      </c>
      <c r="C5625" t="s">
        <v>14</v>
      </c>
      <c r="D5625" t="s">
        <v>34</v>
      </c>
      <c r="E5625" t="s">
        <v>520</v>
      </c>
    </row>
    <row r="5626" spans="1:5" x14ac:dyDescent="0.25">
      <c r="A5626" t="s">
        <v>6087</v>
      </c>
      <c r="B5626" t="s">
        <v>14</v>
      </c>
      <c r="C5626" t="s">
        <v>14</v>
      </c>
      <c r="D5626" t="s">
        <v>34</v>
      </c>
      <c r="E5626" t="s">
        <v>520</v>
      </c>
    </row>
    <row r="5627" spans="1:5" x14ac:dyDescent="0.25">
      <c r="A5627" t="s">
        <v>6091</v>
      </c>
      <c r="B5627" t="s">
        <v>14</v>
      </c>
      <c r="C5627" t="s">
        <v>14</v>
      </c>
      <c r="D5627" t="s">
        <v>34</v>
      </c>
      <c r="E5627" t="s">
        <v>518</v>
      </c>
    </row>
    <row r="5628" spans="1:5" x14ac:dyDescent="0.25">
      <c r="A5628" t="s">
        <v>6089</v>
      </c>
      <c r="B5628" t="s">
        <v>14</v>
      </c>
      <c r="C5628" t="s">
        <v>14</v>
      </c>
      <c r="D5628" t="s">
        <v>34</v>
      </c>
      <c r="E5628" t="s">
        <v>520</v>
      </c>
    </row>
    <row r="5629" spans="1:5" x14ac:dyDescent="0.25">
      <c r="A5629" t="s">
        <v>6090</v>
      </c>
      <c r="B5629" t="s">
        <v>14</v>
      </c>
      <c r="C5629" t="s">
        <v>14</v>
      </c>
      <c r="D5629" t="s">
        <v>34</v>
      </c>
      <c r="E5629" t="s">
        <v>520</v>
      </c>
    </row>
    <row r="5630" spans="1:5" x14ac:dyDescent="0.25">
      <c r="A5630" t="s">
        <v>6095</v>
      </c>
      <c r="B5630" t="s">
        <v>14</v>
      </c>
      <c r="C5630" t="s">
        <v>14</v>
      </c>
      <c r="D5630" t="s">
        <v>34</v>
      </c>
      <c r="E5630" t="s">
        <v>520</v>
      </c>
    </row>
    <row r="5631" spans="1:5" x14ac:dyDescent="0.25">
      <c r="A5631" t="s">
        <v>6092</v>
      </c>
      <c r="B5631" t="s">
        <v>14</v>
      </c>
      <c r="C5631" t="s">
        <v>14</v>
      </c>
      <c r="D5631" t="s">
        <v>34</v>
      </c>
      <c r="E5631" t="s">
        <v>520</v>
      </c>
    </row>
    <row r="5632" spans="1:5" x14ac:dyDescent="0.25">
      <c r="A5632" t="s">
        <v>6094</v>
      </c>
      <c r="B5632" t="s">
        <v>14</v>
      </c>
      <c r="C5632" t="s">
        <v>14</v>
      </c>
      <c r="D5632" t="s">
        <v>34</v>
      </c>
      <c r="E5632" t="s">
        <v>520</v>
      </c>
    </row>
    <row r="5633" spans="1:5" x14ac:dyDescent="0.25">
      <c r="A5633" t="s">
        <v>6093</v>
      </c>
      <c r="B5633" t="s">
        <v>14</v>
      </c>
      <c r="C5633" t="s">
        <v>14</v>
      </c>
      <c r="D5633" t="s">
        <v>34</v>
      </c>
      <c r="E5633" t="s">
        <v>520</v>
      </c>
    </row>
    <row r="5634" spans="1:5" x14ac:dyDescent="0.25">
      <c r="A5634" t="s">
        <v>6100</v>
      </c>
      <c r="B5634" t="s">
        <v>14</v>
      </c>
      <c r="C5634" t="s">
        <v>14</v>
      </c>
      <c r="D5634" t="s">
        <v>34</v>
      </c>
      <c r="E5634" t="s">
        <v>520</v>
      </c>
    </row>
    <row r="5635" spans="1:5" x14ac:dyDescent="0.25">
      <c r="A5635" t="s">
        <v>6098</v>
      </c>
      <c r="B5635" t="s">
        <v>14</v>
      </c>
      <c r="C5635" t="s">
        <v>14</v>
      </c>
      <c r="D5635" t="s">
        <v>34</v>
      </c>
      <c r="E5635" t="s">
        <v>520</v>
      </c>
    </row>
    <row r="5636" spans="1:5" x14ac:dyDescent="0.25">
      <c r="A5636" t="s">
        <v>6096</v>
      </c>
      <c r="B5636" t="s">
        <v>14</v>
      </c>
      <c r="C5636" t="s">
        <v>14</v>
      </c>
      <c r="D5636" t="s">
        <v>34</v>
      </c>
      <c r="E5636" t="s">
        <v>520</v>
      </c>
    </row>
    <row r="5637" spans="1:5" x14ac:dyDescent="0.25">
      <c r="A5637" t="s">
        <v>6097</v>
      </c>
      <c r="B5637" t="s">
        <v>14</v>
      </c>
      <c r="C5637" t="s">
        <v>14</v>
      </c>
      <c r="D5637" t="s">
        <v>34</v>
      </c>
      <c r="E5637" t="s">
        <v>520</v>
      </c>
    </row>
    <row r="5638" spans="1:5" x14ac:dyDescent="0.25">
      <c r="A5638" t="s">
        <v>6099</v>
      </c>
      <c r="B5638" t="s">
        <v>14</v>
      </c>
      <c r="C5638" t="s">
        <v>14</v>
      </c>
      <c r="D5638" t="s">
        <v>34</v>
      </c>
      <c r="E5638" t="s">
        <v>520</v>
      </c>
    </row>
    <row r="5639" spans="1:5" x14ac:dyDescent="0.25">
      <c r="A5639" t="s">
        <v>6102</v>
      </c>
      <c r="B5639" t="s">
        <v>14</v>
      </c>
      <c r="C5639" t="s">
        <v>14</v>
      </c>
      <c r="D5639" t="s">
        <v>34</v>
      </c>
      <c r="E5639" t="s">
        <v>520</v>
      </c>
    </row>
    <row r="5640" spans="1:5" x14ac:dyDescent="0.25">
      <c r="A5640" t="s">
        <v>6101</v>
      </c>
      <c r="B5640" t="s">
        <v>14</v>
      </c>
      <c r="C5640" t="s">
        <v>14</v>
      </c>
      <c r="D5640" t="s">
        <v>34</v>
      </c>
      <c r="E5640" t="s">
        <v>520</v>
      </c>
    </row>
    <row r="5641" spans="1:5" x14ac:dyDescent="0.25">
      <c r="A5641" t="s">
        <v>6105</v>
      </c>
      <c r="B5641" t="s">
        <v>14</v>
      </c>
      <c r="C5641" t="s">
        <v>14</v>
      </c>
      <c r="D5641" t="s">
        <v>34</v>
      </c>
      <c r="E5641" t="s">
        <v>520</v>
      </c>
    </row>
    <row r="5642" spans="1:5" x14ac:dyDescent="0.25">
      <c r="A5642" t="s">
        <v>6103</v>
      </c>
      <c r="B5642" t="s">
        <v>14</v>
      </c>
      <c r="C5642" t="s">
        <v>14</v>
      </c>
      <c r="D5642" t="s">
        <v>34</v>
      </c>
      <c r="E5642" t="s">
        <v>520</v>
      </c>
    </row>
    <row r="5643" spans="1:5" x14ac:dyDescent="0.25">
      <c r="A5643" t="s">
        <v>6104</v>
      </c>
      <c r="B5643" t="s">
        <v>14</v>
      </c>
      <c r="C5643" t="s">
        <v>14</v>
      </c>
      <c r="D5643" t="s">
        <v>34</v>
      </c>
      <c r="E5643" t="s">
        <v>520</v>
      </c>
    </row>
    <row r="5644" spans="1:5" x14ac:dyDescent="0.25">
      <c r="A5644" t="s">
        <v>6108</v>
      </c>
      <c r="B5644" t="s">
        <v>14</v>
      </c>
      <c r="C5644" t="s">
        <v>14</v>
      </c>
      <c r="D5644" t="s">
        <v>34</v>
      </c>
      <c r="E5644" t="s">
        <v>520</v>
      </c>
    </row>
    <row r="5645" spans="1:5" x14ac:dyDescent="0.25">
      <c r="A5645" t="s">
        <v>6106</v>
      </c>
      <c r="B5645" t="s">
        <v>14</v>
      </c>
      <c r="C5645" t="s">
        <v>14</v>
      </c>
      <c r="D5645" t="s">
        <v>34</v>
      </c>
      <c r="E5645" t="s">
        <v>520</v>
      </c>
    </row>
    <row r="5646" spans="1:5" x14ac:dyDescent="0.25">
      <c r="A5646" t="s">
        <v>6107</v>
      </c>
      <c r="B5646" t="s">
        <v>14</v>
      </c>
      <c r="C5646" t="s">
        <v>14</v>
      </c>
      <c r="D5646" t="s">
        <v>34</v>
      </c>
      <c r="E5646" t="s">
        <v>520</v>
      </c>
    </row>
    <row r="5647" spans="1:5" x14ac:dyDescent="0.25">
      <c r="A5647" t="s">
        <v>6109</v>
      </c>
      <c r="B5647" t="s">
        <v>14</v>
      </c>
      <c r="C5647" t="s">
        <v>14</v>
      </c>
      <c r="D5647" t="s">
        <v>34</v>
      </c>
      <c r="E5647" t="s">
        <v>520</v>
      </c>
    </row>
    <row r="5648" spans="1:5" x14ac:dyDescent="0.25">
      <c r="A5648" t="s">
        <v>6110</v>
      </c>
      <c r="B5648" t="s">
        <v>14</v>
      </c>
      <c r="C5648" t="s">
        <v>14</v>
      </c>
      <c r="D5648" t="s">
        <v>34</v>
      </c>
      <c r="E5648" t="s">
        <v>520</v>
      </c>
    </row>
    <row r="5649" spans="1:5" x14ac:dyDescent="0.25">
      <c r="A5649" t="s">
        <v>6111</v>
      </c>
      <c r="B5649" t="s">
        <v>14</v>
      </c>
      <c r="C5649" t="s">
        <v>14</v>
      </c>
      <c r="D5649" t="s">
        <v>34</v>
      </c>
      <c r="E5649" t="s">
        <v>518</v>
      </c>
    </row>
    <row r="5650" spans="1:5" x14ac:dyDescent="0.25">
      <c r="A5650" t="s">
        <v>6112</v>
      </c>
      <c r="B5650" t="s">
        <v>14</v>
      </c>
      <c r="C5650" t="s">
        <v>14</v>
      </c>
      <c r="D5650" t="s">
        <v>34</v>
      </c>
      <c r="E5650" t="s">
        <v>520</v>
      </c>
    </row>
    <row r="5651" spans="1:5" x14ac:dyDescent="0.25">
      <c r="A5651" t="s">
        <v>6113</v>
      </c>
      <c r="B5651" t="s">
        <v>14</v>
      </c>
      <c r="C5651" t="s">
        <v>14</v>
      </c>
      <c r="D5651" t="s">
        <v>34</v>
      </c>
      <c r="E5651" t="s">
        <v>520</v>
      </c>
    </row>
    <row r="5652" spans="1:5" x14ac:dyDescent="0.25">
      <c r="A5652" t="s">
        <v>6115</v>
      </c>
      <c r="B5652" t="s">
        <v>14</v>
      </c>
      <c r="C5652" t="s">
        <v>14</v>
      </c>
      <c r="D5652" t="s">
        <v>34</v>
      </c>
      <c r="E5652" t="s">
        <v>520</v>
      </c>
    </row>
    <row r="5653" spans="1:5" x14ac:dyDescent="0.25">
      <c r="A5653" t="s">
        <v>6114</v>
      </c>
      <c r="B5653" t="s">
        <v>14</v>
      </c>
      <c r="C5653" t="s">
        <v>14</v>
      </c>
      <c r="D5653" t="s">
        <v>34</v>
      </c>
      <c r="E5653" t="s">
        <v>518</v>
      </c>
    </row>
    <row r="5654" spans="1:5" x14ac:dyDescent="0.25">
      <c r="A5654" t="s">
        <v>6116</v>
      </c>
      <c r="B5654" t="s">
        <v>14</v>
      </c>
      <c r="C5654" t="s">
        <v>14</v>
      </c>
      <c r="D5654" t="s">
        <v>69</v>
      </c>
      <c r="E5654" t="s">
        <v>520</v>
      </c>
    </row>
    <row r="5655" spans="1:5" x14ac:dyDescent="0.25">
      <c r="A5655" t="s">
        <v>6117</v>
      </c>
      <c r="B5655" t="s">
        <v>14</v>
      </c>
      <c r="C5655" t="s">
        <v>14</v>
      </c>
      <c r="D5655" t="s">
        <v>69</v>
      </c>
      <c r="E5655" t="s">
        <v>520</v>
      </c>
    </row>
    <row r="5656" spans="1:5" x14ac:dyDescent="0.25">
      <c r="A5656" t="s">
        <v>6119</v>
      </c>
      <c r="B5656" t="s">
        <v>14</v>
      </c>
      <c r="C5656" t="s">
        <v>14</v>
      </c>
      <c r="D5656" t="s">
        <v>34</v>
      </c>
      <c r="E5656" t="s">
        <v>520</v>
      </c>
    </row>
    <row r="5657" spans="1:5" x14ac:dyDescent="0.25">
      <c r="A5657" t="s">
        <v>6118</v>
      </c>
      <c r="B5657" t="s">
        <v>14</v>
      </c>
      <c r="C5657" t="s">
        <v>14</v>
      </c>
      <c r="D5657" t="s">
        <v>34</v>
      </c>
      <c r="E5657" t="s">
        <v>520</v>
      </c>
    </row>
    <row r="5658" spans="1:5" x14ac:dyDescent="0.25">
      <c r="A5658" t="s">
        <v>6120</v>
      </c>
      <c r="B5658" t="s">
        <v>14</v>
      </c>
      <c r="C5658" t="s">
        <v>14</v>
      </c>
      <c r="D5658" t="s">
        <v>34</v>
      </c>
      <c r="E5658" t="s">
        <v>520</v>
      </c>
    </row>
    <row r="5659" spans="1:5" x14ac:dyDescent="0.25">
      <c r="A5659" t="s">
        <v>6121</v>
      </c>
      <c r="B5659" t="s">
        <v>14</v>
      </c>
      <c r="C5659" t="s">
        <v>14</v>
      </c>
      <c r="D5659" t="s">
        <v>34</v>
      </c>
      <c r="E5659" t="s">
        <v>520</v>
      </c>
    </row>
    <row r="5660" spans="1:5" x14ac:dyDescent="0.25">
      <c r="A5660" t="s">
        <v>6122</v>
      </c>
      <c r="B5660" t="s">
        <v>20</v>
      </c>
      <c r="C5660" t="s">
        <v>22</v>
      </c>
      <c r="D5660" t="s">
        <v>33</v>
      </c>
      <c r="E5660" t="s">
        <v>808</v>
      </c>
    </row>
    <row r="5661" spans="1:5" x14ac:dyDescent="0.25">
      <c r="A5661" t="s">
        <v>6123</v>
      </c>
      <c r="B5661" t="s">
        <v>20</v>
      </c>
      <c r="C5661" t="s">
        <v>22</v>
      </c>
      <c r="D5661" t="s">
        <v>33</v>
      </c>
      <c r="E5661" t="s">
        <v>649</v>
      </c>
    </row>
    <row r="5662" spans="1:5" x14ac:dyDescent="0.25">
      <c r="A5662" t="s">
        <v>6124</v>
      </c>
      <c r="B5662" t="s">
        <v>20</v>
      </c>
      <c r="C5662" t="s">
        <v>19</v>
      </c>
      <c r="D5662" t="s">
        <v>33</v>
      </c>
      <c r="E5662" t="s">
        <v>523</v>
      </c>
    </row>
    <row r="5663" spans="1:5" x14ac:dyDescent="0.25">
      <c r="A5663" t="s">
        <v>6125</v>
      </c>
      <c r="B5663" t="s">
        <v>20</v>
      </c>
      <c r="C5663" t="s">
        <v>19</v>
      </c>
      <c r="D5663" t="s">
        <v>33</v>
      </c>
      <c r="E5663" t="s">
        <v>809</v>
      </c>
    </row>
    <row r="5664" spans="1:5" x14ac:dyDescent="0.25">
      <c r="A5664" t="s">
        <v>6126</v>
      </c>
      <c r="B5664" t="s">
        <v>20</v>
      </c>
      <c r="C5664" t="s">
        <v>19</v>
      </c>
      <c r="D5664" t="s">
        <v>33</v>
      </c>
      <c r="E5664" t="s">
        <v>523</v>
      </c>
    </row>
    <row r="5665" spans="1:5" x14ac:dyDescent="0.25">
      <c r="A5665" t="s">
        <v>6127</v>
      </c>
      <c r="B5665" t="s">
        <v>20</v>
      </c>
      <c r="C5665" t="s">
        <v>19</v>
      </c>
      <c r="D5665" t="s">
        <v>33</v>
      </c>
      <c r="E5665" t="s">
        <v>809</v>
      </c>
    </row>
    <row r="5666" spans="1:5" x14ac:dyDescent="0.25">
      <c r="A5666" t="s">
        <v>6128</v>
      </c>
      <c r="B5666" t="s">
        <v>20</v>
      </c>
      <c r="C5666" t="s">
        <v>19</v>
      </c>
      <c r="D5666" t="s">
        <v>33</v>
      </c>
      <c r="E5666" t="s">
        <v>523</v>
      </c>
    </row>
    <row r="5667" spans="1:5" x14ac:dyDescent="0.25">
      <c r="A5667" t="s">
        <v>6129</v>
      </c>
      <c r="B5667" t="s">
        <v>14</v>
      </c>
      <c r="C5667" t="s">
        <v>14</v>
      </c>
      <c r="D5667" t="s">
        <v>34</v>
      </c>
      <c r="E5667" t="s">
        <v>520</v>
      </c>
    </row>
    <row r="5668" spans="1:5" x14ac:dyDescent="0.25">
      <c r="A5668" t="s">
        <v>23719</v>
      </c>
      <c r="B5668" t="s">
        <v>20</v>
      </c>
      <c r="C5668" t="s">
        <v>19</v>
      </c>
      <c r="D5668" t="s">
        <v>33</v>
      </c>
      <c r="E5668" t="s">
        <v>533</v>
      </c>
    </row>
    <row r="5669" spans="1:5" x14ac:dyDescent="0.25">
      <c r="A5669" t="s">
        <v>6131</v>
      </c>
      <c r="B5669" t="s">
        <v>20</v>
      </c>
      <c r="C5669" t="s">
        <v>19</v>
      </c>
      <c r="D5669" t="s">
        <v>33</v>
      </c>
      <c r="E5669" t="s">
        <v>539</v>
      </c>
    </row>
    <row r="5670" spans="1:5" x14ac:dyDescent="0.25">
      <c r="A5670" t="s">
        <v>24163</v>
      </c>
      <c r="B5670" t="s">
        <v>20</v>
      </c>
      <c r="C5670" t="s">
        <v>23</v>
      </c>
      <c r="D5670" t="s">
        <v>33</v>
      </c>
      <c r="E5670" t="s">
        <v>648</v>
      </c>
    </row>
    <row r="5671" spans="1:5" x14ac:dyDescent="0.25">
      <c r="A5671" t="s">
        <v>6132</v>
      </c>
      <c r="B5671" t="s">
        <v>20</v>
      </c>
      <c r="C5671" t="s">
        <v>19</v>
      </c>
      <c r="D5671" t="s">
        <v>33</v>
      </c>
      <c r="E5671" t="s">
        <v>530</v>
      </c>
    </row>
    <row r="5672" spans="1:5" x14ac:dyDescent="0.25">
      <c r="A5672" t="s">
        <v>6135</v>
      </c>
      <c r="B5672" t="s">
        <v>20</v>
      </c>
      <c r="C5672" t="s">
        <v>21</v>
      </c>
      <c r="D5672" t="s">
        <v>33</v>
      </c>
      <c r="E5672" t="s">
        <v>582</v>
      </c>
    </row>
    <row r="5673" spans="1:5" x14ac:dyDescent="0.25">
      <c r="A5673" t="s">
        <v>21175</v>
      </c>
      <c r="B5673" t="s">
        <v>20</v>
      </c>
      <c r="C5673" t="s">
        <v>19</v>
      </c>
      <c r="D5673" t="s">
        <v>33</v>
      </c>
      <c r="E5673" t="s">
        <v>533</v>
      </c>
    </row>
    <row r="5674" spans="1:5" x14ac:dyDescent="0.25">
      <c r="A5674" t="s">
        <v>6137</v>
      </c>
      <c r="B5674" t="s">
        <v>20</v>
      </c>
      <c r="C5674" t="s">
        <v>19</v>
      </c>
      <c r="D5674" t="s">
        <v>33</v>
      </c>
      <c r="E5674" t="s">
        <v>530</v>
      </c>
    </row>
    <row r="5675" spans="1:5" x14ac:dyDescent="0.25">
      <c r="A5675" t="s">
        <v>25920</v>
      </c>
      <c r="B5675" t="s">
        <v>20</v>
      </c>
      <c r="C5675" t="s">
        <v>19</v>
      </c>
      <c r="D5675" t="s">
        <v>33</v>
      </c>
      <c r="E5675" t="s">
        <v>533</v>
      </c>
    </row>
    <row r="5676" spans="1:5" x14ac:dyDescent="0.25">
      <c r="A5676" t="s">
        <v>24638</v>
      </c>
      <c r="B5676" t="s">
        <v>20</v>
      </c>
      <c r="C5676" t="s">
        <v>19</v>
      </c>
      <c r="D5676" t="s">
        <v>33</v>
      </c>
      <c r="E5676" t="s">
        <v>533</v>
      </c>
    </row>
    <row r="5677" spans="1:5" x14ac:dyDescent="0.25">
      <c r="A5677" t="s">
        <v>6139</v>
      </c>
      <c r="B5677" t="s">
        <v>20</v>
      </c>
      <c r="C5677" t="s">
        <v>19</v>
      </c>
      <c r="D5677" t="s">
        <v>33</v>
      </c>
      <c r="E5677" t="s">
        <v>530</v>
      </c>
    </row>
    <row r="5678" spans="1:5" x14ac:dyDescent="0.25">
      <c r="A5678" t="s">
        <v>3983</v>
      </c>
      <c r="B5678" t="s">
        <v>20</v>
      </c>
      <c r="C5678" t="s">
        <v>19</v>
      </c>
      <c r="D5678" t="s">
        <v>33</v>
      </c>
      <c r="E5678" t="s">
        <v>533</v>
      </c>
    </row>
    <row r="5679" spans="1:5" x14ac:dyDescent="0.25">
      <c r="A5679" t="s">
        <v>6141</v>
      </c>
      <c r="B5679" t="s">
        <v>14</v>
      </c>
      <c r="C5679" t="s">
        <v>14</v>
      </c>
      <c r="D5679" t="s">
        <v>34</v>
      </c>
      <c r="E5679" t="s">
        <v>520</v>
      </c>
    </row>
    <row r="5680" spans="1:5" x14ac:dyDescent="0.25">
      <c r="A5680" t="s">
        <v>6142</v>
      </c>
      <c r="B5680" t="s">
        <v>14</v>
      </c>
      <c r="C5680" t="s">
        <v>14</v>
      </c>
      <c r="D5680" t="s">
        <v>34</v>
      </c>
      <c r="E5680" t="s">
        <v>520</v>
      </c>
    </row>
    <row r="5681" spans="1:5" x14ac:dyDescent="0.25">
      <c r="A5681" t="s">
        <v>6143</v>
      </c>
      <c r="B5681" t="s">
        <v>20</v>
      </c>
      <c r="C5681" t="s">
        <v>19</v>
      </c>
      <c r="D5681" t="s">
        <v>33</v>
      </c>
      <c r="E5681" t="s">
        <v>538</v>
      </c>
    </row>
    <row r="5682" spans="1:5" x14ac:dyDescent="0.25">
      <c r="A5682" t="s">
        <v>3982</v>
      </c>
      <c r="B5682" t="s">
        <v>20</v>
      </c>
      <c r="C5682" t="s">
        <v>19</v>
      </c>
      <c r="D5682" t="s">
        <v>33</v>
      </c>
      <c r="E5682" t="s">
        <v>533</v>
      </c>
    </row>
    <row r="5683" spans="1:5" x14ac:dyDescent="0.25">
      <c r="A5683" t="s">
        <v>28959</v>
      </c>
      <c r="B5683" t="s">
        <v>20</v>
      </c>
      <c r="C5683" t="s">
        <v>19</v>
      </c>
      <c r="D5683" t="s">
        <v>33</v>
      </c>
      <c r="E5683" t="s">
        <v>533</v>
      </c>
    </row>
    <row r="5684" spans="1:5" x14ac:dyDescent="0.25">
      <c r="A5684" t="s">
        <v>6145</v>
      </c>
      <c r="B5684" t="s">
        <v>20</v>
      </c>
      <c r="C5684" t="s">
        <v>19</v>
      </c>
      <c r="D5684" t="s">
        <v>33</v>
      </c>
      <c r="E5684" t="s">
        <v>538</v>
      </c>
    </row>
    <row r="5685" spans="1:5" x14ac:dyDescent="0.25">
      <c r="A5685" t="s">
        <v>6147</v>
      </c>
      <c r="B5685" t="s">
        <v>14</v>
      </c>
      <c r="C5685" t="s">
        <v>14</v>
      </c>
      <c r="D5685" t="s">
        <v>34</v>
      </c>
      <c r="E5685" t="s">
        <v>520</v>
      </c>
    </row>
    <row r="5686" spans="1:5" x14ac:dyDescent="0.25">
      <c r="A5686" t="s">
        <v>6148</v>
      </c>
      <c r="B5686" t="s">
        <v>14</v>
      </c>
      <c r="C5686" t="s">
        <v>14</v>
      </c>
      <c r="D5686" t="s">
        <v>34</v>
      </c>
      <c r="E5686" t="s">
        <v>520</v>
      </c>
    </row>
    <row r="5687" spans="1:5" x14ac:dyDescent="0.25">
      <c r="A5687" t="s">
        <v>6149</v>
      </c>
      <c r="B5687" t="s">
        <v>20</v>
      </c>
      <c r="C5687" t="s">
        <v>19</v>
      </c>
      <c r="D5687" t="s">
        <v>33</v>
      </c>
      <c r="E5687" t="s">
        <v>538</v>
      </c>
    </row>
    <row r="5688" spans="1:5" x14ac:dyDescent="0.25">
      <c r="A5688" t="s">
        <v>4114</v>
      </c>
      <c r="B5688" t="s">
        <v>20</v>
      </c>
      <c r="C5688" t="s">
        <v>19</v>
      </c>
      <c r="D5688" t="s">
        <v>33</v>
      </c>
      <c r="E5688" t="s">
        <v>533</v>
      </c>
    </row>
    <row r="5689" spans="1:5" x14ac:dyDescent="0.25">
      <c r="A5689" t="s">
        <v>6151</v>
      </c>
      <c r="B5689" t="s">
        <v>14</v>
      </c>
      <c r="C5689" t="s">
        <v>14</v>
      </c>
      <c r="D5689" t="s">
        <v>34</v>
      </c>
      <c r="E5689" t="s">
        <v>520</v>
      </c>
    </row>
    <row r="5690" spans="1:5" x14ac:dyDescent="0.25">
      <c r="A5690" t="s">
        <v>6152</v>
      </c>
      <c r="B5690" t="s">
        <v>14</v>
      </c>
      <c r="C5690" t="s">
        <v>14</v>
      </c>
      <c r="D5690" t="s">
        <v>34</v>
      </c>
      <c r="E5690" t="s">
        <v>520</v>
      </c>
    </row>
    <row r="5691" spans="1:5" x14ac:dyDescent="0.25">
      <c r="A5691" t="s">
        <v>6154</v>
      </c>
      <c r="B5691" t="s">
        <v>14</v>
      </c>
      <c r="C5691" t="s">
        <v>14</v>
      </c>
      <c r="D5691" t="s">
        <v>34</v>
      </c>
      <c r="E5691" t="s">
        <v>520</v>
      </c>
    </row>
    <row r="5692" spans="1:5" x14ac:dyDescent="0.25">
      <c r="A5692" t="s">
        <v>6153</v>
      </c>
      <c r="B5692" t="s">
        <v>14</v>
      </c>
      <c r="C5692" t="s">
        <v>14</v>
      </c>
      <c r="D5692" t="s">
        <v>34</v>
      </c>
      <c r="E5692" t="s">
        <v>637</v>
      </c>
    </row>
    <row r="5693" spans="1:5" x14ac:dyDescent="0.25">
      <c r="A5693" t="s">
        <v>21129</v>
      </c>
      <c r="B5693" t="s">
        <v>20</v>
      </c>
      <c r="C5693" t="s">
        <v>19</v>
      </c>
      <c r="D5693" t="s">
        <v>33</v>
      </c>
      <c r="E5693" t="s">
        <v>533</v>
      </c>
    </row>
    <row r="5694" spans="1:5" x14ac:dyDescent="0.25">
      <c r="A5694" t="s">
        <v>6643</v>
      </c>
      <c r="B5694" t="s">
        <v>20</v>
      </c>
      <c r="C5694" t="s">
        <v>21</v>
      </c>
      <c r="D5694" t="s">
        <v>33</v>
      </c>
      <c r="E5694" t="s">
        <v>537</v>
      </c>
    </row>
    <row r="5695" spans="1:5" x14ac:dyDescent="0.25">
      <c r="A5695" t="s">
        <v>19658</v>
      </c>
      <c r="B5695" t="s">
        <v>20</v>
      </c>
      <c r="C5695" t="s">
        <v>22</v>
      </c>
      <c r="D5695" t="s">
        <v>33</v>
      </c>
      <c r="E5695" t="s">
        <v>629</v>
      </c>
    </row>
    <row r="5696" spans="1:5" x14ac:dyDescent="0.25">
      <c r="A5696" t="s">
        <v>3695</v>
      </c>
      <c r="B5696" t="s">
        <v>20</v>
      </c>
      <c r="C5696" t="s">
        <v>19</v>
      </c>
      <c r="D5696" t="s">
        <v>33</v>
      </c>
      <c r="E5696" t="s">
        <v>533</v>
      </c>
    </row>
    <row r="5697" spans="1:5" x14ac:dyDescent="0.25">
      <c r="A5697" t="s">
        <v>3694</v>
      </c>
      <c r="B5697" t="s">
        <v>20</v>
      </c>
      <c r="C5697" t="s">
        <v>19</v>
      </c>
      <c r="D5697" t="s">
        <v>33</v>
      </c>
      <c r="E5697" t="s">
        <v>533</v>
      </c>
    </row>
    <row r="5698" spans="1:5" x14ac:dyDescent="0.25">
      <c r="A5698" t="s">
        <v>6162</v>
      </c>
      <c r="B5698" t="s">
        <v>20</v>
      </c>
      <c r="C5698" t="s">
        <v>19</v>
      </c>
      <c r="D5698" t="s">
        <v>33</v>
      </c>
      <c r="E5698" t="s">
        <v>538</v>
      </c>
    </row>
    <row r="5699" spans="1:5" x14ac:dyDescent="0.25">
      <c r="A5699" t="s">
        <v>6159</v>
      </c>
      <c r="B5699" t="s">
        <v>20</v>
      </c>
      <c r="C5699" t="s">
        <v>19</v>
      </c>
      <c r="D5699" t="s">
        <v>33</v>
      </c>
      <c r="E5699" t="s">
        <v>538</v>
      </c>
    </row>
    <row r="5700" spans="1:5" x14ac:dyDescent="0.25">
      <c r="A5700" t="s">
        <v>21128</v>
      </c>
      <c r="B5700" t="s">
        <v>20</v>
      </c>
      <c r="C5700" t="s">
        <v>19</v>
      </c>
      <c r="D5700" t="s">
        <v>33</v>
      </c>
      <c r="E5700" t="s">
        <v>533</v>
      </c>
    </row>
    <row r="5701" spans="1:5" x14ac:dyDescent="0.25">
      <c r="A5701" t="s">
        <v>6163</v>
      </c>
      <c r="B5701" t="s">
        <v>20</v>
      </c>
      <c r="C5701" t="s">
        <v>19</v>
      </c>
      <c r="D5701" t="s">
        <v>33</v>
      </c>
      <c r="E5701" t="s">
        <v>538</v>
      </c>
    </row>
    <row r="5702" spans="1:5" x14ac:dyDescent="0.25">
      <c r="A5702" t="s">
        <v>6164</v>
      </c>
      <c r="B5702" t="s">
        <v>14</v>
      </c>
      <c r="C5702" t="s">
        <v>14</v>
      </c>
      <c r="D5702" t="s">
        <v>34</v>
      </c>
      <c r="E5702" t="s">
        <v>520</v>
      </c>
    </row>
    <row r="5703" spans="1:5" x14ac:dyDescent="0.25">
      <c r="A5703" t="s">
        <v>6165</v>
      </c>
      <c r="B5703" t="s">
        <v>14</v>
      </c>
      <c r="C5703" t="s">
        <v>14</v>
      </c>
      <c r="D5703" t="s">
        <v>34</v>
      </c>
      <c r="E5703" t="s">
        <v>520</v>
      </c>
    </row>
    <row r="5704" spans="1:5" x14ac:dyDescent="0.25">
      <c r="A5704" t="s">
        <v>6166</v>
      </c>
      <c r="B5704" t="s">
        <v>14</v>
      </c>
      <c r="C5704" t="s">
        <v>14</v>
      </c>
      <c r="D5704" t="s">
        <v>34</v>
      </c>
      <c r="E5704" t="s">
        <v>520</v>
      </c>
    </row>
    <row r="5705" spans="1:5" x14ac:dyDescent="0.25">
      <c r="A5705" t="s">
        <v>6167</v>
      </c>
      <c r="B5705" t="s">
        <v>20</v>
      </c>
      <c r="C5705" t="s">
        <v>19</v>
      </c>
      <c r="D5705" t="s">
        <v>33</v>
      </c>
      <c r="E5705" t="s">
        <v>624</v>
      </c>
    </row>
    <row r="5706" spans="1:5" x14ac:dyDescent="0.25">
      <c r="A5706" t="s">
        <v>6168</v>
      </c>
      <c r="B5706" t="s">
        <v>20</v>
      </c>
      <c r="C5706" t="s">
        <v>19</v>
      </c>
      <c r="D5706" t="s">
        <v>33</v>
      </c>
      <c r="E5706" t="s">
        <v>595</v>
      </c>
    </row>
    <row r="5707" spans="1:5" x14ac:dyDescent="0.25">
      <c r="A5707" t="s">
        <v>21127</v>
      </c>
      <c r="B5707" t="s">
        <v>20</v>
      </c>
      <c r="C5707" t="s">
        <v>19</v>
      </c>
      <c r="D5707" t="s">
        <v>33</v>
      </c>
      <c r="E5707" t="s">
        <v>533</v>
      </c>
    </row>
    <row r="5708" spans="1:5" x14ac:dyDescent="0.25">
      <c r="A5708" t="s">
        <v>3698</v>
      </c>
      <c r="B5708" t="s">
        <v>20</v>
      </c>
      <c r="C5708" t="s">
        <v>19</v>
      </c>
      <c r="D5708" t="s">
        <v>33</v>
      </c>
      <c r="E5708" t="s">
        <v>533</v>
      </c>
    </row>
    <row r="5709" spans="1:5" x14ac:dyDescent="0.25">
      <c r="A5709" t="s">
        <v>6616</v>
      </c>
      <c r="B5709" t="s">
        <v>20</v>
      </c>
      <c r="C5709" t="s">
        <v>19</v>
      </c>
      <c r="D5709" t="s">
        <v>33</v>
      </c>
      <c r="E5709" t="s">
        <v>533</v>
      </c>
    </row>
    <row r="5710" spans="1:5" x14ac:dyDescent="0.25">
      <c r="A5710" t="s">
        <v>6617</v>
      </c>
      <c r="B5710" t="s">
        <v>20</v>
      </c>
      <c r="C5710" t="s">
        <v>19</v>
      </c>
      <c r="D5710" t="s">
        <v>33</v>
      </c>
      <c r="E5710" t="s">
        <v>533</v>
      </c>
    </row>
    <row r="5711" spans="1:5" x14ac:dyDescent="0.25">
      <c r="A5711" t="s">
        <v>6173</v>
      </c>
      <c r="B5711" t="s">
        <v>20</v>
      </c>
      <c r="C5711" t="s">
        <v>19</v>
      </c>
      <c r="D5711" t="s">
        <v>33</v>
      </c>
      <c r="E5711" t="s">
        <v>523</v>
      </c>
    </row>
    <row r="5712" spans="1:5" x14ac:dyDescent="0.25">
      <c r="A5712" t="s">
        <v>16932</v>
      </c>
      <c r="B5712" t="s">
        <v>20</v>
      </c>
      <c r="C5712" t="s">
        <v>19</v>
      </c>
      <c r="D5712" t="s">
        <v>33</v>
      </c>
      <c r="E5712" t="s">
        <v>533</v>
      </c>
    </row>
    <row r="5713" spans="1:5" x14ac:dyDescent="0.25">
      <c r="A5713" t="s">
        <v>6174</v>
      </c>
      <c r="B5713" t="s">
        <v>16</v>
      </c>
      <c r="C5713" t="s">
        <v>15</v>
      </c>
      <c r="D5713" t="s">
        <v>33</v>
      </c>
      <c r="E5713" t="s">
        <v>810</v>
      </c>
    </row>
    <row r="5714" spans="1:5" x14ac:dyDescent="0.25">
      <c r="A5714" t="s">
        <v>6177</v>
      </c>
      <c r="B5714" t="s">
        <v>20</v>
      </c>
      <c r="C5714" t="s">
        <v>19</v>
      </c>
      <c r="D5714" t="s">
        <v>33</v>
      </c>
      <c r="E5714" t="s">
        <v>530</v>
      </c>
    </row>
    <row r="5715" spans="1:5" x14ac:dyDescent="0.25">
      <c r="A5715" t="s">
        <v>23980</v>
      </c>
      <c r="B5715" t="s">
        <v>20</v>
      </c>
      <c r="C5715" t="s">
        <v>23</v>
      </c>
      <c r="D5715" t="s">
        <v>33</v>
      </c>
      <c r="E5715" t="s">
        <v>601</v>
      </c>
    </row>
    <row r="5716" spans="1:5" x14ac:dyDescent="0.25">
      <c r="A5716" t="s">
        <v>6179</v>
      </c>
      <c r="B5716" t="s">
        <v>20</v>
      </c>
      <c r="C5716" t="s">
        <v>19</v>
      </c>
      <c r="D5716" t="s">
        <v>33</v>
      </c>
      <c r="E5716" t="s">
        <v>530</v>
      </c>
    </row>
    <row r="5717" spans="1:5" x14ac:dyDescent="0.25">
      <c r="A5717" t="s">
        <v>6351</v>
      </c>
      <c r="B5717" t="s">
        <v>20</v>
      </c>
      <c r="C5717" t="s">
        <v>19</v>
      </c>
      <c r="D5717" t="s">
        <v>33</v>
      </c>
      <c r="E5717" t="s">
        <v>533</v>
      </c>
    </row>
    <row r="5718" spans="1:5" x14ac:dyDescent="0.25">
      <c r="A5718" t="s">
        <v>7626</v>
      </c>
      <c r="B5718" t="s">
        <v>20</v>
      </c>
      <c r="C5718" t="s">
        <v>22</v>
      </c>
      <c r="D5718" t="s">
        <v>33</v>
      </c>
      <c r="E5718" t="s">
        <v>629</v>
      </c>
    </row>
    <row r="5719" spans="1:5" x14ac:dyDescent="0.25">
      <c r="A5719" t="s">
        <v>6181</v>
      </c>
      <c r="B5719" t="s">
        <v>20</v>
      </c>
      <c r="C5719" t="s">
        <v>19</v>
      </c>
      <c r="D5719" t="s">
        <v>33</v>
      </c>
      <c r="E5719" t="s">
        <v>530</v>
      </c>
    </row>
    <row r="5720" spans="1:5" x14ac:dyDescent="0.25">
      <c r="A5720" t="s">
        <v>2631</v>
      </c>
      <c r="B5720" t="s">
        <v>20</v>
      </c>
      <c r="C5720" t="s">
        <v>19</v>
      </c>
      <c r="D5720" t="s">
        <v>33</v>
      </c>
      <c r="E5720" t="s">
        <v>533</v>
      </c>
    </row>
    <row r="5721" spans="1:5" x14ac:dyDescent="0.25">
      <c r="A5721" t="s">
        <v>6182</v>
      </c>
      <c r="B5721" t="s">
        <v>20</v>
      </c>
      <c r="C5721" t="s">
        <v>19</v>
      </c>
      <c r="D5721" t="s">
        <v>33</v>
      </c>
      <c r="E5721" t="s">
        <v>538</v>
      </c>
    </row>
    <row r="5722" spans="1:5" x14ac:dyDescent="0.25">
      <c r="A5722" t="s">
        <v>9594</v>
      </c>
      <c r="B5722" t="s">
        <v>20</v>
      </c>
      <c r="C5722" t="s">
        <v>19</v>
      </c>
      <c r="D5722" t="s">
        <v>33</v>
      </c>
      <c r="E5722" t="s">
        <v>533</v>
      </c>
    </row>
    <row r="5723" spans="1:5" x14ac:dyDescent="0.25">
      <c r="A5723" t="s">
        <v>21654</v>
      </c>
      <c r="B5723" t="s">
        <v>20</v>
      </c>
      <c r="C5723" t="s">
        <v>22</v>
      </c>
      <c r="D5723" t="s">
        <v>33</v>
      </c>
      <c r="E5723" t="s">
        <v>629</v>
      </c>
    </row>
    <row r="5724" spans="1:5" x14ac:dyDescent="0.25">
      <c r="A5724" t="s">
        <v>19599</v>
      </c>
      <c r="B5724" t="s">
        <v>20</v>
      </c>
      <c r="C5724" t="s">
        <v>19</v>
      </c>
      <c r="D5724" t="s">
        <v>33</v>
      </c>
      <c r="E5724" t="s">
        <v>533</v>
      </c>
    </row>
    <row r="5725" spans="1:5" x14ac:dyDescent="0.25">
      <c r="A5725" t="s">
        <v>19598</v>
      </c>
      <c r="B5725" t="s">
        <v>20</v>
      </c>
      <c r="C5725" t="s">
        <v>19</v>
      </c>
      <c r="D5725" t="s">
        <v>33</v>
      </c>
      <c r="E5725" t="s">
        <v>533</v>
      </c>
    </row>
    <row r="5726" spans="1:5" x14ac:dyDescent="0.25">
      <c r="A5726" t="s">
        <v>16930</v>
      </c>
      <c r="B5726" t="s">
        <v>20</v>
      </c>
      <c r="C5726" t="s">
        <v>19</v>
      </c>
      <c r="D5726" t="s">
        <v>33</v>
      </c>
      <c r="E5726" t="s">
        <v>533</v>
      </c>
    </row>
    <row r="5727" spans="1:5" x14ac:dyDescent="0.25">
      <c r="A5727" t="s">
        <v>16928</v>
      </c>
      <c r="B5727" t="s">
        <v>20</v>
      </c>
      <c r="C5727" t="s">
        <v>19</v>
      </c>
      <c r="D5727" t="s">
        <v>33</v>
      </c>
      <c r="E5727" t="s">
        <v>533</v>
      </c>
    </row>
    <row r="5728" spans="1:5" x14ac:dyDescent="0.25">
      <c r="A5728" t="s">
        <v>20247</v>
      </c>
      <c r="B5728" t="s">
        <v>20</v>
      </c>
      <c r="C5728" t="s">
        <v>19</v>
      </c>
      <c r="D5728" t="s">
        <v>33</v>
      </c>
      <c r="E5728" t="s">
        <v>533</v>
      </c>
    </row>
    <row r="5729" spans="1:5" x14ac:dyDescent="0.25">
      <c r="A5729" t="s">
        <v>9593</v>
      </c>
      <c r="B5729" t="s">
        <v>20</v>
      </c>
      <c r="C5729" t="s">
        <v>19</v>
      </c>
      <c r="D5729" t="s">
        <v>33</v>
      </c>
      <c r="E5729" t="s">
        <v>533</v>
      </c>
    </row>
    <row r="5730" spans="1:5" x14ac:dyDescent="0.25">
      <c r="A5730" t="s">
        <v>10276</v>
      </c>
      <c r="B5730" t="s">
        <v>20</v>
      </c>
      <c r="C5730" t="s">
        <v>22</v>
      </c>
      <c r="D5730" t="s">
        <v>33</v>
      </c>
      <c r="E5730" t="s">
        <v>629</v>
      </c>
    </row>
    <row r="5731" spans="1:5" x14ac:dyDescent="0.25">
      <c r="A5731" t="s">
        <v>9627</v>
      </c>
      <c r="B5731" t="s">
        <v>20</v>
      </c>
      <c r="C5731" t="s">
        <v>19</v>
      </c>
      <c r="D5731" t="s">
        <v>33</v>
      </c>
      <c r="E5731" t="s">
        <v>533</v>
      </c>
    </row>
    <row r="5732" spans="1:5" x14ac:dyDescent="0.25">
      <c r="A5732" t="s">
        <v>28487</v>
      </c>
      <c r="B5732" t="s">
        <v>20</v>
      </c>
      <c r="C5732" t="s">
        <v>19</v>
      </c>
      <c r="D5732" t="s">
        <v>33</v>
      </c>
      <c r="E5732" t="s">
        <v>533</v>
      </c>
    </row>
    <row r="5733" spans="1:5" x14ac:dyDescent="0.25">
      <c r="A5733" t="s">
        <v>6195</v>
      </c>
      <c r="B5733" t="s">
        <v>20</v>
      </c>
      <c r="C5733" t="s">
        <v>19</v>
      </c>
      <c r="D5733" t="s">
        <v>33</v>
      </c>
      <c r="E5733" t="s">
        <v>530</v>
      </c>
    </row>
    <row r="5734" spans="1:5" x14ac:dyDescent="0.25">
      <c r="A5734" t="s">
        <v>6196</v>
      </c>
      <c r="B5734" t="s">
        <v>20</v>
      </c>
      <c r="C5734" t="s">
        <v>19</v>
      </c>
      <c r="D5734" t="s">
        <v>33</v>
      </c>
      <c r="E5734" t="s">
        <v>538</v>
      </c>
    </row>
    <row r="5735" spans="1:5" x14ac:dyDescent="0.25">
      <c r="A5735" t="s">
        <v>6197</v>
      </c>
      <c r="B5735" t="s">
        <v>20</v>
      </c>
      <c r="C5735" t="s">
        <v>19</v>
      </c>
      <c r="D5735" t="s">
        <v>33</v>
      </c>
      <c r="E5735" t="s">
        <v>531</v>
      </c>
    </row>
    <row r="5736" spans="1:5" x14ac:dyDescent="0.25">
      <c r="A5736" t="s">
        <v>6198</v>
      </c>
      <c r="B5736" t="s">
        <v>20</v>
      </c>
      <c r="C5736" t="s">
        <v>19</v>
      </c>
      <c r="D5736" t="s">
        <v>33</v>
      </c>
      <c r="E5736" t="s">
        <v>562</v>
      </c>
    </row>
    <row r="5737" spans="1:5" x14ac:dyDescent="0.25">
      <c r="A5737" t="s">
        <v>17233</v>
      </c>
      <c r="B5737" t="s">
        <v>20</v>
      </c>
      <c r="C5737" t="s">
        <v>19</v>
      </c>
      <c r="D5737" t="s">
        <v>33</v>
      </c>
      <c r="E5737" t="s">
        <v>533</v>
      </c>
    </row>
    <row r="5738" spans="1:5" x14ac:dyDescent="0.25">
      <c r="A5738" t="s">
        <v>6201</v>
      </c>
      <c r="B5738" t="s">
        <v>20</v>
      </c>
      <c r="C5738" t="s">
        <v>21</v>
      </c>
      <c r="D5738" t="s">
        <v>33</v>
      </c>
      <c r="E5738" t="s">
        <v>582</v>
      </c>
    </row>
    <row r="5739" spans="1:5" x14ac:dyDescent="0.25">
      <c r="A5739" t="s">
        <v>43535</v>
      </c>
      <c r="B5739" t="s">
        <v>20</v>
      </c>
      <c r="C5739" t="s">
        <v>23</v>
      </c>
      <c r="D5739" t="s">
        <v>33</v>
      </c>
      <c r="E5739" t="s">
        <v>601</v>
      </c>
    </row>
    <row r="5740" spans="1:5" x14ac:dyDescent="0.25">
      <c r="A5740" t="s">
        <v>3588</v>
      </c>
      <c r="B5740" t="s">
        <v>20</v>
      </c>
      <c r="C5740" t="s">
        <v>22</v>
      </c>
      <c r="D5740" t="s">
        <v>33</v>
      </c>
      <c r="E5740" t="s">
        <v>629</v>
      </c>
    </row>
    <row r="5741" spans="1:5" x14ac:dyDescent="0.25">
      <c r="A5741" t="s">
        <v>10139</v>
      </c>
      <c r="B5741" t="s">
        <v>20</v>
      </c>
      <c r="C5741" t="s">
        <v>25</v>
      </c>
      <c r="D5741" t="s">
        <v>33</v>
      </c>
      <c r="E5741" t="s">
        <v>707</v>
      </c>
    </row>
    <row r="5742" spans="1:5" x14ac:dyDescent="0.25">
      <c r="A5742" t="s">
        <v>20809</v>
      </c>
      <c r="B5742" t="s">
        <v>20</v>
      </c>
      <c r="C5742" t="s">
        <v>24</v>
      </c>
      <c r="D5742" t="s">
        <v>33</v>
      </c>
      <c r="E5742" t="s">
        <v>698</v>
      </c>
    </row>
    <row r="5743" spans="1:5" x14ac:dyDescent="0.25">
      <c r="A5743" t="s">
        <v>3805</v>
      </c>
      <c r="B5743" t="s">
        <v>20</v>
      </c>
      <c r="C5743" t="s">
        <v>24</v>
      </c>
      <c r="D5743" t="s">
        <v>33</v>
      </c>
      <c r="E5743" t="s">
        <v>698</v>
      </c>
    </row>
    <row r="5744" spans="1:5" x14ac:dyDescent="0.25">
      <c r="A5744" t="s">
        <v>6208</v>
      </c>
      <c r="B5744" t="s">
        <v>20</v>
      </c>
      <c r="C5744" t="s">
        <v>19</v>
      </c>
      <c r="D5744" t="s">
        <v>33</v>
      </c>
      <c r="E5744" t="s">
        <v>538</v>
      </c>
    </row>
    <row r="5745" spans="1:5" x14ac:dyDescent="0.25">
      <c r="A5745" t="s">
        <v>17236</v>
      </c>
      <c r="B5745" t="s">
        <v>20</v>
      </c>
      <c r="C5745" t="s">
        <v>19</v>
      </c>
      <c r="D5745" t="s">
        <v>33</v>
      </c>
      <c r="E5745" t="s">
        <v>533</v>
      </c>
    </row>
    <row r="5746" spans="1:5" x14ac:dyDescent="0.25">
      <c r="A5746" t="s">
        <v>6205</v>
      </c>
      <c r="B5746" t="s">
        <v>20</v>
      </c>
      <c r="C5746" t="s">
        <v>19</v>
      </c>
      <c r="D5746" t="s">
        <v>33</v>
      </c>
      <c r="E5746" t="s">
        <v>538</v>
      </c>
    </row>
    <row r="5747" spans="1:5" x14ac:dyDescent="0.25">
      <c r="A5747" t="s">
        <v>43536</v>
      </c>
      <c r="B5747" t="s">
        <v>20</v>
      </c>
      <c r="C5747" t="s">
        <v>23</v>
      </c>
      <c r="D5747" t="s">
        <v>67</v>
      </c>
      <c r="E5747" t="s">
        <v>601</v>
      </c>
    </row>
    <row r="5748" spans="1:5" x14ac:dyDescent="0.25">
      <c r="A5748" t="s">
        <v>19708</v>
      </c>
      <c r="B5748" t="s">
        <v>20</v>
      </c>
      <c r="C5748" t="s">
        <v>22</v>
      </c>
      <c r="D5748" t="s">
        <v>33</v>
      </c>
      <c r="E5748" t="s">
        <v>629</v>
      </c>
    </row>
    <row r="5749" spans="1:5" x14ac:dyDescent="0.25">
      <c r="A5749" t="s">
        <v>1900</v>
      </c>
      <c r="B5749" t="s">
        <v>20</v>
      </c>
      <c r="C5749" t="s">
        <v>22</v>
      </c>
      <c r="D5749" t="s">
        <v>33</v>
      </c>
      <c r="E5749" t="s">
        <v>629</v>
      </c>
    </row>
    <row r="5750" spans="1:5" x14ac:dyDescent="0.25">
      <c r="A5750" t="s">
        <v>6211</v>
      </c>
      <c r="B5750" t="s">
        <v>16</v>
      </c>
      <c r="C5750" t="s">
        <v>17</v>
      </c>
      <c r="D5750" t="s">
        <v>33</v>
      </c>
      <c r="E5750" t="s">
        <v>812</v>
      </c>
    </row>
    <row r="5751" spans="1:5" x14ac:dyDescent="0.25">
      <c r="A5751" t="s">
        <v>6212</v>
      </c>
      <c r="B5751" t="s">
        <v>16</v>
      </c>
      <c r="C5751" t="s">
        <v>17</v>
      </c>
      <c r="D5751" t="s">
        <v>33</v>
      </c>
      <c r="E5751" t="s">
        <v>653</v>
      </c>
    </row>
    <row r="5752" spans="1:5" x14ac:dyDescent="0.25">
      <c r="A5752" t="s">
        <v>6213</v>
      </c>
      <c r="B5752" t="s">
        <v>20</v>
      </c>
      <c r="C5752" t="s">
        <v>21</v>
      </c>
      <c r="D5752" t="s">
        <v>33</v>
      </c>
      <c r="E5752" t="s">
        <v>559</v>
      </c>
    </row>
    <row r="5753" spans="1:5" x14ac:dyDescent="0.25">
      <c r="A5753" t="s">
        <v>6215</v>
      </c>
      <c r="B5753" t="s">
        <v>20</v>
      </c>
      <c r="C5753" t="s">
        <v>19</v>
      </c>
      <c r="D5753" t="s">
        <v>33</v>
      </c>
      <c r="E5753" t="s">
        <v>530</v>
      </c>
    </row>
    <row r="5754" spans="1:5" x14ac:dyDescent="0.25">
      <c r="A5754" t="s">
        <v>13425</v>
      </c>
      <c r="B5754" t="s">
        <v>20</v>
      </c>
      <c r="C5754" t="s">
        <v>25</v>
      </c>
      <c r="D5754" t="s">
        <v>33</v>
      </c>
      <c r="E5754" t="s">
        <v>707</v>
      </c>
    </row>
    <row r="5755" spans="1:5" x14ac:dyDescent="0.25">
      <c r="A5755" t="s">
        <v>25092</v>
      </c>
      <c r="B5755" t="s">
        <v>20</v>
      </c>
      <c r="C5755" t="s">
        <v>22</v>
      </c>
      <c r="D5755" t="s">
        <v>33</v>
      </c>
      <c r="E5755" t="s">
        <v>629</v>
      </c>
    </row>
    <row r="5756" spans="1:5" x14ac:dyDescent="0.25">
      <c r="A5756" t="s">
        <v>6216</v>
      </c>
      <c r="B5756" t="s">
        <v>20</v>
      </c>
      <c r="C5756" t="s">
        <v>19</v>
      </c>
      <c r="D5756" t="s">
        <v>33</v>
      </c>
      <c r="E5756" t="s">
        <v>530</v>
      </c>
    </row>
    <row r="5757" spans="1:5" x14ac:dyDescent="0.25">
      <c r="A5757" t="s">
        <v>6219</v>
      </c>
      <c r="B5757" t="s">
        <v>20</v>
      </c>
      <c r="C5757" t="s">
        <v>25</v>
      </c>
      <c r="D5757" t="s">
        <v>33</v>
      </c>
      <c r="E5757" t="s">
        <v>815</v>
      </c>
    </row>
    <row r="5758" spans="1:5" x14ac:dyDescent="0.25">
      <c r="A5758" t="s">
        <v>6218</v>
      </c>
      <c r="B5758" t="s">
        <v>20</v>
      </c>
      <c r="C5758" t="s">
        <v>25</v>
      </c>
      <c r="D5758" t="s">
        <v>33</v>
      </c>
      <c r="E5758" t="s">
        <v>814</v>
      </c>
    </row>
    <row r="5759" spans="1:5" x14ac:dyDescent="0.25">
      <c r="A5759" t="s">
        <v>6220</v>
      </c>
      <c r="B5759" t="s">
        <v>20</v>
      </c>
      <c r="C5759" t="s">
        <v>19</v>
      </c>
      <c r="D5759" t="s">
        <v>33</v>
      </c>
      <c r="E5759" t="s">
        <v>538</v>
      </c>
    </row>
    <row r="5760" spans="1:5" x14ac:dyDescent="0.25">
      <c r="A5760" t="s">
        <v>6222</v>
      </c>
      <c r="B5760" t="s">
        <v>20</v>
      </c>
      <c r="C5760" t="s">
        <v>22</v>
      </c>
      <c r="D5760" t="s">
        <v>33</v>
      </c>
      <c r="E5760" t="s">
        <v>536</v>
      </c>
    </row>
    <row r="5761" spans="1:5" x14ac:dyDescent="0.25">
      <c r="A5761" t="s">
        <v>6221</v>
      </c>
      <c r="B5761" t="s">
        <v>20</v>
      </c>
      <c r="C5761" t="s">
        <v>22</v>
      </c>
      <c r="D5761" t="s">
        <v>33</v>
      </c>
      <c r="E5761" t="s">
        <v>693</v>
      </c>
    </row>
    <row r="5762" spans="1:5" x14ac:dyDescent="0.25">
      <c r="A5762" t="s">
        <v>6224</v>
      </c>
      <c r="B5762" t="s">
        <v>20</v>
      </c>
      <c r="C5762" t="s">
        <v>19</v>
      </c>
      <c r="D5762" t="s">
        <v>33</v>
      </c>
      <c r="E5762" t="s">
        <v>530</v>
      </c>
    </row>
    <row r="5763" spans="1:5" x14ac:dyDescent="0.25">
      <c r="A5763" t="s">
        <v>6223</v>
      </c>
      <c r="B5763" t="s">
        <v>20</v>
      </c>
      <c r="C5763" t="s">
        <v>19</v>
      </c>
      <c r="D5763" t="s">
        <v>33</v>
      </c>
      <c r="E5763" t="s">
        <v>538</v>
      </c>
    </row>
    <row r="5764" spans="1:5" x14ac:dyDescent="0.25">
      <c r="A5764" t="s">
        <v>6225</v>
      </c>
      <c r="B5764" t="s">
        <v>20</v>
      </c>
      <c r="C5764" t="s">
        <v>19</v>
      </c>
      <c r="D5764" t="s">
        <v>33</v>
      </c>
      <c r="E5764" t="s">
        <v>538</v>
      </c>
    </row>
    <row r="5765" spans="1:5" x14ac:dyDescent="0.25">
      <c r="A5765" t="s">
        <v>6226</v>
      </c>
      <c r="B5765" t="s">
        <v>20</v>
      </c>
      <c r="C5765" t="s">
        <v>19</v>
      </c>
      <c r="D5765" t="s">
        <v>33</v>
      </c>
      <c r="E5765" t="s">
        <v>530</v>
      </c>
    </row>
    <row r="5766" spans="1:5" x14ac:dyDescent="0.25">
      <c r="A5766" t="s">
        <v>6228</v>
      </c>
      <c r="B5766" t="s">
        <v>20</v>
      </c>
      <c r="C5766" t="s">
        <v>19</v>
      </c>
      <c r="D5766" t="s">
        <v>33</v>
      </c>
      <c r="E5766" t="s">
        <v>538</v>
      </c>
    </row>
    <row r="5767" spans="1:5" x14ac:dyDescent="0.25">
      <c r="A5767" t="s">
        <v>21617</v>
      </c>
      <c r="B5767" t="s">
        <v>20</v>
      </c>
      <c r="C5767" t="s">
        <v>22</v>
      </c>
      <c r="D5767" t="s">
        <v>33</v>
      </c>
      <c r="E5767" t="s">
        <v>629</v>
      </c>
    </row>
    <row r="5768" spans="1:5" x14ac:dyDescent="0.25">
      <c r="A5768" t="s">
        <v>6229</v>
      </c>
      <c r="B5768" t="s">
        <v>20</v>
      </c>
      <c r="C5768" t="s">
        <v>19</v>
      </c>
      <c r="D5768" t="s">
        <v>33</v>
      </c>
      <c r="E5768" t="s">
        <v>530</v>
      </c>
    </row>
    <row r="5769" spans="1:5" x14ac:dyDescent="0.25">
      <c r="A5769" t="s">
        <v>6231</v>
      </c>
      <c r="B5769" t="s">
        <v>20</v>
      </c>
      <c r="C5769" t="s">
        <v>19</v>
      </c>
      <c r="D5769" t="s">
        <v>33</v>
      </c>
      <c r="E5769" t="s">
        <v>530</v>
      </c>
    </row>
    <row r="5770" spans="1:5" x14ac:dyDescent="0.25">
      <c r="A5770" t="s">
        <v>6230</v>
      </c>
      <c r="B5770" t="s">
        <v>20</v>
      </c>
      <c r="C5770" t="s">
        <v>19</v>
      </c>
      <c r="D5770" t="s">
        <v>33</v>
      </c>
      <c r="E5770" t="s">
        <v>538</v>
      </c>
    </row>
    <row r="5771" spans="1:5" x14ac:dyDescent="0.25">
      <c r="A5771" t="s">
        <v>13888</v>
      </c>
      <c r="B5771" t="s">
        <v>20</v>
      </c>
      <c r="C5771" t="s">
        <v>23</v>
      </c>
      <c r="D5771" t="s">
        <v>33</v>
      </c>
      <c r="E5771" t="s">
        <v>648</v>
      </c>
    </row>
    <row r="5772" spans="1:5" x14ac:dyDescent="0.25">
      <c r="A5772" t="s">
        <v>10294</v>
      </c>
      <c r="B5772" t="s">
        <v>20</v>
      </c>
      <c r="C5772" t="s">
        <v>22</v>
      </c>
      <c r="D5772" t="s">
        <v>33</v>
      </c>
      <c r="E5772" t="s">
        <v>629</v>
      </c>
    </row>
    <row r="5773" spans="1:5" x14ac:dyDescent="0.25">
      <c r="A5773" t="s">
        <v>6234</v>
      </c>
      <c r="B5773" t="s">
        <v>20</v>
      </c>
      <c r="C5773" t="s">
        <v>19</v>
      </c>
      <c r="D5773" t="s">
        <v>33</v>
      </c>
      <c r="E5773" t="s">
        <v>538</v>
      </c>
    </row>
    <row r="5774" spans="1:5" x14ac:dyDescent="0.25">
      <c r="A5774" t="s">
        <v>6235</v>
      </c>
      <c r="B5774" t="s">
        <v>16</v>
      </c>
      <c r="C5774" t="s">
        <v>17</v>
      </c>
      <c r="D5774" t="s">
        <v>33</v>
      </c>
      <c r="E5774" t="s">
        <v>653</v>
      </c>
    </row>
    <row r="5775" spans="1:5" x14ac:dyDescent="0.25">
      <c r="A5775" t="s">
        <v>24462</v>
      </c>
      <c r="B5775" t="s">
        <v>20</v>
      </c>
      <c r="C5775" t="s">
        <v>19</v>
      </c>
      <c r="D5775" t="s">
        <v>33</v>
      </c>
      <c r="E5775" t="s">
        <v>533</v>
      </c>
    </row>
    <row r="5776" spans="1:5" x14ac:dyDescent="0.25">
      <c r="A5776" t="s">
        <v>6237</v>
      </c>
      <c r="B5776" t="s">
        <v>20</v>
      </c>
      <c r="C5776" t="s">
        <v>19</v>
      </c>
      <c r="D5776" t="s">
        <v>33</v>
      </c>
      <c r="E5776" t="s">
        <v>530</v>
      </c>
    </row>
    <row r="5777" spans="1:5" x14ac:dyDescent="0.25">
      <c r="A5777" t="s">
        <v>6239</v>
      </c>
      <c r="B5777" t="s">
        <v>20</v>
      </c>
      <c r="C5777" t="s">
        <v>25</v>
      </c>
      <c r="D5777" t="s">
        <v>33</v>
      </c>
      <c r="E5777" t="s">
        <v>815</v>
      </c>
    </row>
    <row r="5778" spans="1:5" x14ac:dyDescent="0.25">
      <c r="A5778" t="s">
        <v>23268</v>
      </c>
      <c r="B5778" t="s">
        <v>20</v>
      </c>
      <c r="C5778" t="s">
        <v>22</v>
      </c>
      <c r="D5778" t="s">
        <v>33</v>
      </c>
      <c r="E5778" t="s">
        <v>629</v>
      </c>
    </row>
    <row r="5779" spans="1:5" x14ac:dyDescent="0.25">
      <c r="A5779" t="s">
        <v>23054</v>
      </c>
      <c r="B5779" t="s">
        <v>20</v>
      </c>
      <c r="C5779" t="s">
        <v>22</v>
      </c>
      <c r="D5779" t="s">
        <v>33</v>
      </c>
      <c r="E5779" t="s">
        <v>629</v>
      </c>
    </row>
    <row r="5780" spans="1:5" x14ac:dyDescent="0.25">
      <c r="A5780" t="s">
        <v>6241</v>
      </c>
      <c r="B5780" t="s">
        <v>20</v>
      </c>
      <c r="C5780" t="s">
        <v>19</v>
      </c>
      <c r="D5780" t="s">
        <v>33</v>
      </c>
      <c r="E5780" t="s">
        <v>530</v>
      </c>
    </row>
    <row r="5781" spans="1:5" x14ac:dyDescent="0.25">
      <c r="A5781" t="s">
        <v>16087</v>
      </c>
      <c r="B5781" t="s">
        <v>20</v>
      </c>
      <c r="C5781" t="s">
        <v>22</v>
      </c>
      <c r="D5781" t="s">
        <v>33</v>
      </c>
      <c r="E5781" t="s">
        <v>629</v>
      </c>
    </row>
    <row r="5782" spans="1:5" x14ac:dyDescent="0.25">
      <c r="A5782" t="s">
        <v>6243</v>
      </c>
      <c r="B5782" t="s">
        <v>20</v>
      </c>
      <c r="C5782" t="s">
        <v>19</v>
      </c>
      <c r="D5782" t="s">
        <v>33</v>
      </c>
      <c r="E5782" t="s">
        <v>530</v>
      </c>
    </row>
    <row r="5783" spans="1:5" x14ac:dyDescent="0.25">
      <c r="A5783" t="s">
        <v>6245</v>
      </c>
      <c r="B5783" t="s">
        <v>20</v>
      </c>
      <c r="C5783" t="s">
        <v>19</v>
      </c>
      <c r="D5783" t="s">
        <v>33</v>
      </c>
      <c r="E5783" t="s">
        <v>530</v>
      </c>
    </row>
    <row r="5784" spans="1:5" x14ac:dyDescent="0.25">
      <c r="A5784" t="s">
        <v>19427</v>
      </c>
      <c r="B5784" t="s">
        <v>20</v>
      </c>
      <c r="C5784" t="s">
        <v>22</v>
      </c>
      <c r="D5784" t="s">
        <v>33</v>
      </c>
      <c r="E5784" t="s">
        <v>629</v>
      </c>
    </row>
    <row r="5785" spans="1:5" x14ac:dyDescent="0.25">
      <c r="A5785" t="s">
        <v>1935</v>
      </c>
      <c r="B5785" t="s">
        <v>20</v>
      </c>
      <c r="C5785" t="s">
        <v>19</v>
      </c>
      <c r="D5785" t="s">
        <v>33</v>
      </c>
      <c r="E5785" t="s">
        <v>533</v>
      </c>
    </row>
    <row r="5786" spans="1:5" x14ac:dyDescent="0.25">
      <c r="A5786" t="s">
        <v>21432</v>
      </c>
      <c r="B5786" t="s">
        <v>16</v>
      </c>
      <c r="C5786" t="s">
        <v>15</v>
      </c>
      <c r="D5786" t="s">
        <v>33</v>
      </c>
      <c r="E5786" t="s">
        <v>628</v>
      </c>
    </row>
    <row r="5787" spans="1:5" x14ac:dyDescent="0.25">
      <c r="A5787" t="s">
        <v>6247</v>
      </c>
      <c r="B5787" t="s">
        <v>20</v>
      </c>
      <c r="C5787" t="s">
        <v>19</v>
      </c>
      <c r="D5787" t="s">
        <v>33</v>
      </c>
      <c r="E5787" t="s">
        <v>530</v>
      </c>
    </row>
    <row r="5788" spans="1:5" x14ac:dyDescent="0.25">
      <c r="A5788" t="s">
        <v>1562</v>
      </c>
      <c r="B5788" t="s">
        <v>20</v>
      </c>
      <c r="C5788" t="s">
        <v>19</v>
      </c>
      <c r="D5788" t="s">
        <v>33</v>
      </c>
      <c r="E5788" t="s">
        <v>533</v>
      </c>
    </row>
    <row r="5789" spans="1:5" x14ac:dyDescent="0.25">
      <c r="A5789" t="s">
        <v>6250</v>
      </c>
      <c r="B5789" t="s">
        <v>20</v>
      </c>
      <c r="C5789" t="s">
        <v>19</v>
      </c>
      <c r="D5789" t="s">
        <v>33</v>
      </c>
      <c r="E5789" t="s">
        <v>530</v>
      </c>
    </row>
    <row r="5790" spans="1:5" x14ac:dyDescent="0.25">
      <c r="A5790" t="s">
        <v>43537</v>
      </c>
      <c r="B5790" t="s">
        <v>16</v>
      </c>
      <c r="C5790" t="s">
        <v>17</v>
      </c>
      <c r="D5790" t="s">
        <v>33</v>
      </c>
      <c r="E5790" t="s">
        <v>653</v>
      </c>
    </row>
    <row r="5791" spans="1:5" x14ac:dyDescent="0.25">
      <c r="A5791" t="s">
        <v>43538</v>
      </c>
      <c r="B5791" t="s">
        <v>16</v>
      </c>
      <c r="C5791" t="s">
        <v>17</v>
      </c>
      <c r="D5791" t="s">
        <v>33</v>
      </c>
      <c r="E5791" t="s">
        <v>653</v>
      </c>
    </row>
    <row r="5792" spans="1:5" x14ac:dyDescent="0.25">
      <c r="A5792" t="s">
        <v>26171</v>
      </c>
      <c r="B5792" t="s">
        <v>20</v>
      </c>
      <c r="C5792" t="s">
        <v>23</v>
      </c>
      <c r="D5792" t="s">
        <v>69</v>
      </c>
      <c r="E5792" t="s">
        <v>601</v>
      </c>
    </row>
    <row r="5793" spans="1:5" x14ac:dyDescent="0.25">
      <c r="A5793" t="s">
        <v>27138</v>
      </c>
      <c r="B5793" t="s">
        <v>20</v>
      </c>
      <c r="C5793" t="s">
        <v>19</v>
      </c>
      <c r="D5793" t="s">
        <v>33</v>
      </c>
      <c r="E5793" t="s">
        <v>533</v>
      </c>
    </row>
    <row r="5794" spans="1:5" x14ac:dyDescent="0.25">
      <c r="A5794" t="s">
        <v>27136</v>
      </c>
      <c r="B5794" t="s">
        <v>20</v>
      </c>
      <c r="C5794" t="s">
        <v>19</v>
      </c>
      <c r="D5794" t="s">
        <v>33</v>
      </c>
      <c r="E5794" t="s">
        <v>533</v>
      </c>
    </row>
    <row r="5795" spans="1:5" x14ac:dyDescent="0.25">
      <c r="A5795" t="s">
        <v>6254</v>
      </c>
      <c r="B5795" t="s">
        <v>20</v>
      </c>
      <c r="C5795" t="s">
        <v>21</v>
      </c>
      <c r="D5795" t="s">
        <v>33</v>
      </c>
      <c r="E5795" t="s">
        <v>582</v>
      </c>
    </row>
    <row r="5796" spans="1:5" x14ac:dyDescent="0.25">
      <c r="A5796" t="s">
        <v>21332</v>
      </c>
      <c r="B5796" t="s">
        <v>20</v>
      </c>
      <c r="C5796" t="s">
        <v>22</v>
      </c>
      <c r="D5796" t="s">
        <v>33</v>
      </c>
      <c r="E5796" t="s">
        <v>629</v>
      </c>
    </row>
    <row r="5797" spans="1:5" x14ac:dyDescent="0.25">
      <c r="A5797" t="s">
        <v>6255</v>
      </c>
      <c r="B5797" t="s">
        <v>20</v>
      </c>
      <c r="C5797" t="s">
        <v>19</v>
      </c>
      <c r="D5797" t="s">
        <v>33</v>
      </c>
      <c r="E5797" t="s">
        <v>530</v>
      </c>
    </row>
    <row r="5798" spans="1:5" x14ac:dyDescent="0.25">
      <c r="A5798" t="s">
        <v>11597</v>
      </c>
      <c r="B5798" t="s">
        <v>20</v>
      </c>
      <c r="C5798" t="s">
        <v>21</v>
      </c>
      <c r="D5798" t="s">
        <v>33</v>
      </c>
      <c r="E5798" t="s">
        <v>537</v>
      </c>
    </row>
    <row r="5799" spans="1:5" x14ac:dyDescent="0.25">
      <c r="A5799" t="s">
        <v>6258</v>
      </c>
      <c r="B5799" t="s">
        <v>20</v>
      </c>
      <c r="C5799" t="s">
        <v>19</v>
      </c>
      <c r="D5799" t="s">
        <v>33</v>
      </c>
      <c r="E5799" t="s">
        <v>530</v>
      </c>
    </row>
    <row r="5800" spans="1:5" x14ac:dyDescent="0.25">
      <c r="A5800" t="s">
        <v>6599</v>
      </c>
      <c r="B5800" t="s">
        <v>20</v>
      </c>
      <c r="C5800" t="s">
        <v>23</v>
      </c>
      <c r="D5800" t="s">
        <v>33</v>
      </c>
      <c r="E5800" t="s">
        <v>648</v>
      </c>
    </row>
    <row r="5801" spans="1:5" x14ac:dyDescent="0.25">
      <c r="A5801" t="s">
        <v>6259</v>
      </c>
      <c r="B5801" t="s">
        <v>20</v>
      </c>
      <c r="C5801" t="s">
        <v>19</v>
      </c>
      <c r="D5801" t="s">
        <v>33</v>
      </c>
      <c r="E5801" t="s">
        <v>530</v>
      </c>
    </row>
    <row r="5802" spans="1:5" x14ac:dyDescent="0.25">
      <c r="A5802" t="s">
        <v>6263</v>
      </c>
      <c r="B5802" t="s">
        <v>16</v>
      </c>
      <c r="C5802" t="s">
        <v>17</v>
      </c>
      <c r="D5802" t="s">
        <v>33</v>
      </c>
      <c r="E5802" t="s">
        <v>653</v>
      </c>
    </row>
    <row r="5803" spans="1:5" x14ac:dyDescent="0.25">
      <c r="A5803" t="s">
        <v>6261</v>
      </c>
      <c r="B5803" t="s">
        <v>16</v>
      </c>
      <c r="C5803" t="s">
        <v>17</v>
      </c>
      <c r="D5803" t="s">
        <v>33</v>
      </c>
      <c r="E5803" t="s">
        <v>653</v>
      </c>
    </row>
    <row r="5804" spans="1:5" x14ac:dyDescent="0.25">
      <c r="A5804" t="s">
        <v>6284</v>
      </c>
      <c r="B5804" t="s">
        <v>20</v>
      </c>
      <c r="C5804" t="s">
        <v>22</v>
      </c>
      <c r="D5804" t="s">
        <v>33</v>
      </c>
      <c r="E5804" t="s">
        <v>629</v>
      </c>
    </row>
    <row r="5805" spans="1:5" x14ac:dyDescent="0.25">
      <c r="A5805" t="s">
        <v>28450</v>
      </c>
      <c r="B5805" t="s">
        <v>20</v>
      </c>
      <c r="C5805" t="s">
        <v>22</v>
      </c>
      <c r="D5805" t="s">
        <v>33</v>
      </c>
      <c r="E5805" t="s">
        <v>629</v>
      </c>
    </row>
    <row r="5806" spans="1:5" x14ac:dyDescent="0.25">
      <c r="A5806" t="s">
        <v>21553</v>
      </c>
      <c r="B5806" t="s">
        <v>20</v>
      </c>
      <c r="C5806" t="s">
        <v>22</v>
      </c>
      <c r="D5806" t="s">
        <v>33</v>
      </c>
      <c r="E5806" t="s">
        <v>629</v>
      </c>
    </row>
    <row r="5807" spans="1:5" x14ac:dyDescent="0.25">
      <c r="A5807" t="s">
        <v>6358</v>
      </c>
      <c r="B5807" t="s">
        <v>20</v>
      </c>
      <c r="C5807" t="s">
        <v>22</v>
      </c>
      <c r="D5807" t="s">
        <v>33</v>
      </c>
      <c r="E5807" t="s">
        <v>629</v>
      </c>
    </row>
    <row r="5808" spans="1:5" x14ac:dyDescent="0.25">
      <c r="A5808" t="s">
        <v>23449</v>
      </c>
      <c r="B5808" t="s">
        <v>20</v>
      </c>
      <c r="C5808" t="s">
        <v>24</v>
      </c>
      <c r="D5808" t="s">
        <v>33</v>
      </c>
      <c r="E5808" t="s">
        <v>698</v>
      </c>
    </row>
    <row r="5809" spans="1:5" x14ac:dyDescent="0.25">
      <c r="A5809" t="s">
        <v>15045</v>
      </c>
      <c r="B5809" t="s">
        <v>20</v>
      </c>
      <c r="C5809" t="s">
        <v>23</v>
      </c>
      <c r="D5809" t="s">
        <v>33</v>
      </c>
      <c r="E5809" t="s">
        <v>648</v>
      </c>
    </row>
    <row r="5810" spans="1:5" x14ac:dyDescent="0.25">
      <c r="A5810" t="s">
        <v>6269</v>
      </c>
      <c r="B5810" t="s">
        <v>20</v>
      </c>
      <c r="C5810" t="s">
        <v>19</v>
      </c>
      <c r="D5810" t="s">
        <v>33</v>
      </c>
      <c r="E5810" t="s">
        <v>538</v>
      </c>
    </row>
    <row r="5811" spans="1:5" x14ac:dyDescent="0.25">
      <c r="A5811" t="s">
        <v>19269</v>
      </c>
      <c r="B5811" t="s">
        <v>20</v>
      </c>
      <c r="C5811" t="s">
        <v>19</v>
      </c>
      <c r="D5811" t="s">
        <v>33</v>
      </c>
      <c r="E5811" t="s">
        <v>533</v>
      </c>
    </row>
    <row r="5812" spans="1:5" x14ac:dyDescent="0.25">
      <c r="A5812" t="s">
        <v>19461</v>
      </c>
      <c r="B5812" t="s">
        <v>20</v>
      </c>
      <c r="C5812" t="s">
        <v>19</v>
      </c>
      <c r="D5812" t="s">
        <v>33</v>
      </c>
      <c r="E5812" t="s">
        <v>533</v>
      </c>
    </row>
    <row r="5813" spans="1:5" x14ac:dyDescent="0.25">
      <c r="A5813" t="s">
        <v>6272</v>
      </c>
      <c r="B5813" t="s">
        <v>16</v>
      </c>
      <c r="C5813" t="s">
        <v>17</v>
      </c>
      <c r="D5813" t="s">
        <v>33</v>
      </c>
      <c r="E5813" t="s">
        <v>650</v>
      </c>
    </row>
    <row r="5814" spans="1:5" x14ac:dyDescent="0.25">
      <c r="A5814" t="s">
        <v>6273</v>
      </c>
      <c r="B5814" t="s">
        <v>16</v>
      </c>
      <c r="C5814" t="s">
        <v>17</v>
      </c>
      <c r="D5814" t="s">
        <v>33</v>
      </c>
      <c r="E5814" t="s">
        <v>653</v>
      </c>
    </row>
    <row r="5815" spans="1:5" x14ac:dyDescent="0.25">
      <c r="A5815" t="s">
        <v>6048</v>
      </c>
      <c r="B5815" t="s">
        <v>20</v>
      </c>
      <c r="C5815" t="s">
        <v>23</v>
      </c>
      <c r="D5815" t="s">
        <v>33</v>
      </c>
      <c r="E5815" t="s">
        <v>648</v>
      </c>
    </row>
    <row r="5816" spans="1:5" x14ac:dyDescent="0.25">
      <c r="A5816" t="s">
        <v>6275</v>
      </c>
      <c r="B5816" t="s">
        <v>20</v>
      </c>
      <c r="C5816" t="s">
        <v>19</v>
      </c>
      <c r="D5816" t="s">
        <v>33</v>
      </c>
      <c r="E5816" t="s">
        <v>538</v>
      </c>
    </row>
    <row r="5817" spans="1:5" x14ac:dyDescent="0.25">
      <c r="A5817" t="s">
        <v>6276</v>
      </c>
      <c r="B5817" t="s">
        <v>20</v>
      </c>
      <c r="C5817" t="s">
        <v>21</v>
      </c>
      <c r="D5817" t="s">
        <v>33</v>
      </c>
      <c r="E5817" t="s">
        <v>581</v>
      </c>
    </row>
    <row r="5818" spans="1:5" x14ac:dyDescent="0.25">
      <c r="A5818" t="s">
        <v>8983</v>
      </c>
      <c r="B5818" t="s">
        <v>20</v>
      </c>
      <c r="C5818" t="s">
        <v>23</v>
      </c>
      <c r="D5818" t="s">
        <v>33</v>
      </c>
      <c r="E5818" t="s">
        <v>648</v>
      </c>
    </row>
    <row r="5819" spans="1:5" x14ac:dyDescent="0.25">
      <c r="A5819" t="s">
        <v>6278</v>
      </c>
      <c r="B5819" t="s">
        <v>20</v>
      </c>
      <c r="C5819" t="s">
        <v>19</v>
      </c>
      <c r="D5819" t="s">
        <v>33</v>
      </c>
      <c r="E5819" t="s">
        <v>538</v>
      </c>
    </row>
    <row r="5820" spans="1:5" x14ac:dyDescent="0.25">
      <c r="A5820" t="s">
        <v>18056</v>
      </c>
      <c r="B5820" t="s">
        <v>20</v>
      </c>
      <c r="C5820" t="s">
        <v>19</v>
      </c>
      <c r="D5820" t="s">
        <v>33</v>
      </c>
      <c r="E5820" t="s">
        <v>533</v>
      </c>
    </row>
    <row r="5821" spans="1:5" x14ac:dyDescent="0.25">
      <c r="A5821" t="s">
        <v>6281</v>
      </c>
      <c r="B5821" t="s">
        <v>20</v>
      </c>
      <c r="C5821" t="s">
        <v>19</v>
      </c>
      <c r="D5821" t="s">
        <v>33</v>
      </c>
      <c r="E5821" t="s">
        <v>538</v>
      </c>
    </row>
    <row r="5822" spans="1:5" x14ac:dyDescent="0.25">
      <c r="A5822" t="s">
        <v>23285</v>
      </c>
      <c r="B5822" t="s">
        <v>20</v>
      </c>
      <c r="C5822" t="s">
        <v>22</v>
      </c>
      <c r="D5822" t="s">
        <v>69</v>
      </c>
      <c r="E5822" t="s">
        <v>629</v>
      </c>
    </row>
    <row r="5823" spans="1:5" x14ac:dyDescent="0.25">
      <c r="A5823" t="s">
        <v>6282</v>
      </c>
      <c r="B5823" t="s">
        <v>20</v>
      </c>
      <c r="C5823" t="s">
        <v>19</v>
      </c>
      <c r="D5823" t="s">
        <v>33</v>
      </c>
      <c r="E5823" t="s">
        <v>538</v>
      </c>
    </row>
    <row r="5824" spans="1:5" x14ac:dyDescent="0.25">
      <c r="A5824" t="s">
        <v>28812</v>
      </c>
      <c r="B5824" t="s">
        <v>20</v>
      </c>
      <c r="C5824" t="s">
        <v>24</v>
      </c>
      <c r="D5824" t="s">
        <v>33</v>
      </c>
      <c r="E5824" t="s">
        <v>698</v>
      </c>
    </row>
    <row r="5825" spans="1:5" x14ac:dyDescent="0.25">
      <c r="A5825" t="s">
        <v>6285</v>
      </c>
      <c r="B5825" t="s">
        <v>20</v>
      </c>
      <c r="C5825" t="s">
        <v>22</v>
      </c>
      <c r="D5825" t="s">
        <v>33</v>
      </c>
      <c r="E5825" t="s">
        <v>536</v>
      </c>
    </row>
    <row r="5826" spans="1:5" x14ac:dyDescent="0.25">
      <c r="A5826" t="s">
        <v>27134</v>
      </c>
      <c r="B5826" t="s">
        <v>20</v>
      </c>
      <c r="C5826" t="s">
        <v>19</v>
      </c>
      <c r="D5826" t="s">
        <v>33</v>
      </c>
      <c r="E5826" t="s">
        <v>533</v>
      </c>
    </row>
    <row r="5827" spans="1:5" x14ac:dyDescent="0.25">
      <c r="A5827" t="s">
        <v>6286</v>
      </c>
      <c r="B5827" t="s">
        <v>20</v>
      </c>
      <c r="C5827" t="s">
        <v>19</v>
      </c>
      <c r="D5827" t="s">
        <v>33</v>
      </c>
      <c r="E5827" t="s">
        <v>538</v>
      </c>
    </row>
    <row r="5828" spans="1:5" x14ac:dyDescent="0.25">
      <c r="A5828" t="s">
        <v>8359</v>
      </c>
      <c r="B5828" t="s">
        <v>20</v>
      </c>
      <c r="C5828" t="s">
        <v>21</v>
      </c>
      <c r="D5828" t="s">
        <v>33</v>
      </c>
      <c r="E5828" t="s">
        <v>537</v>
      </c>
    </row>
    <row r="5829" spans="1:5" x14ac:dyDescent="0.25">
      <c r="A5829" t="s">
        <v>6288</v>
      </c>
      <c r="B5829" t="s">
        <v>20</v>
      </c>
      <c r="C5829" t="s">
        <v>19</v>
      </c>
      <c r="D5829" t="s">
        <v>33</v>
      </c>
      <c r="E5829" t="s">
        <v>538</v>
      </c>
    </row>
    <row r="5830" spans="1:5" x14ac:dyDescent="0.25">
      <c r="A5830" t="s">
        <v>24453</v>
      </c>
      <c r="B5830" t="s">
        <v>20</v>
      </c>
      <c r="C5830" t="s">
        <v>21</v>
      </c>
      <c r="D5830" t="s">
        <v>33</v>
      </c>
      <c r="E5830" t="s">
        <v>537</v>
      </c>
    </row>
    <row r="5831" spans="1:5" x14ac:dyDescent="0.25">
      <c r="A5831" t="s">
        <v>24483</v>
      </c>
      <c r="B5831" t="s">
        <v>20</v>
      </c>
      <c r="C5831" t="s">
        <v>21</v>
      </c>
      <c r="D5831" t="s">
        <v>33</v>
      </c>
      <c r="E5831" t="s">
        <v>537</v>
      </c>
    </row>
    <row r="5832" spans="1:5" x14ac:dyDescent="0.25">
      <c r="A5832" t="s">
        <v>6290</v>
      </c>
      <c r="B5832" t="s">
        <v>20</v>
      </c>
      <c r="C5832" t="s">
        <v>21</v>
      </c>
      <c r="D5832" t="s">
        <v>33</v>
      </c>
      <c r="E5832" t="s">
        <v>581</v>
      </c>
    </row>
    <row r="5833" spans="1:5" x14ac:dyDescent="0.25">
      <c r="A5833" t="s">
        <v>19606</v>
      </c>
      <c r="B5833" t="s">
        <v>20</v>
      </c>
      <c r="C5833" t="s">
        <v>19</v>
      </c>
      <c r="D5833" t="s">
        <v>33</v>
      </c>
      <c r="E5833" t="s">
        <v>533</v>
      </c>
    </row>
    <row r="5834" spans="1:5" x14ac:dyDescent="0.25">
      <c r="A5834" t="s">
        <v>6292</v>
      </c>
      <c r="B5834" t="s">
        <v>20</v>
      </c>
      <c r="C5834" t="s">
        <v>19</v>
      </c>
      <c r="D5834" t="s">
        <v>33</v>
      </c>
      <c r="E5834" t="s">
        <v>530</v>
      </c>
    </row>
    <row r="5835" spans="1:5" x14ac:dyDescent="0.25">
      <c r="A5835" t="s">
        <v>20967</v>
      </c>
      <c r="B5835" t="s">
        <v>20</v>
      </c>
      <c r="C5835" t="s">
        <v>19</v>
      </c>
      <c r="D5835" t="s">
        <v>33</v>
      </c>
      <c r="E5835" t="s">
        <v>533</v>
      </c>
    </row>
    <row r="5836" spans="1:5" x14ac:dyDescent="0.25">
      <c r="A5836" t="s">
        <v>6295</v>
      </c>
      <c r="B5836" t="s">
        <v>20</v>
      </c>
      <c r="C5836" t="s">
        <v>22</v>
      </c>
      <c r="D5836" t="s">
        <v>33</v>
      </c>
      <c r="E5836" t="s">
        <v>816</v>
      </c>
    </row>
    <row r="5837" spans="1:5" x14ac:dyDescent="0.25">
      <c r="A5837" t="s">
        <v>6296</v>
      </c>
      <c r="B5837" t="s">
        <v>20</v>
      </c>
      <c r="C5837" t="s">
        <v>19</v>
      </c>
      <c r="D5837" t="s">
        <v>33</v>
      </c>
      <c r="E5837" t="s">
        <v>530</v>
      </c>
    </row>
    <row r="5838" spans="1:5" x14ac:dyDescent="0.25">
      <c r="A5838" t="s">
        <v>27451</v>
      </c>
      <c r="B5838" t="s">
        <v>20</v>
      </c>
      <c r="C5838" t="s">
        <v>19</v>
      </c>
      <c r="D5838" t="s">
        <v>33</v>
      </c>
      <c r="E5838" t="s">
        <v>533</v>
      </c>
    </row>
    <row r="5839" spans="1:5" x14ac:dyDescent="0.25">
      <c r="A5839" t="s">
        <v>18057</v>
      </c>
      <c r="B5839" t="s">
        <v>20</v>
      </c>
      <c r="C5839" t="s">
        <v>19</v>
      </c>
      <c r="D5839" t="s">
        <v>33</v>
      </c>
      <c r="E5839" t="s">
        <v>533</v>
      </c>
    </row>
    <row r="5840" spans="1:5" x14ac:dyDescent="0.25">
      <c r="A5840" t="s">
        <v>6298</v>
      </c>
      <c r="B5840" t="s">
        <v>20</v>
      </c>
      <c r="C5840" t="s">
        <v>19</v>
      </c>
      <c r="D5840" t="s">
        <v>33</v>
      </c>
      <c r="E5840" t="s">
        <v>530</v>
      </c>
    </row>
    <row r="5841" spans="1:5" x14ac:dyDescent="0.25">
      <c r="A5841" t="s">
        <v>6300</v>
      </c>
      <c r="B5841" t="s">
        <v>20</v>
      </c>
      <c r="C5841" t="s">
        <v>19</v>
      </c>
      <c r="D5841" t="s">
        <v>33</v>
      </c>
      <c r="E5841" t="s">
        <v>530</v>
      </c>
    </row>
    <row r="5842" spans="1:5" x14ac:dyDescent="0.25">
      <c r="A5842" t="s">
        <v>5158</v>
      </c>
      <c r="B5842" t="s">
        <v>20</v>
      </c>
      <c r="C5842" t="s">
        <v>23</v>
      </c>
      <c r="D5842" t="s">
        <v>33</v>
      </c>
      <c r="E5842" t="s">
        <v>601</v>
      </c>
    </row>
    <row r="5843" spans="1:5" x14ac:dyDescent="0.25">
      <c r="A5843" t="s">
        <v>6302</v>
      </c>
      <c r="B5843" t="s">
        <v>16</v>
      </c>
      <c r="C5843" t="s">
        <v>17</v>
      </c>
      <c r="D5843" t="s">
        <v>33</v>
      </c>
      <c r="E5843" t="s">
        <v>818</v>
      </c>
    </row>
    <row r="5844" spans="1:5" x14ac:dyDescent="0.25">
      <c r="A5844" t="s">
        <v>19653</v>
      </c>
      <c r="B5844" t="s">
        <v>20</v>
      </c>
      <c r="C5844" t="s">
        <v>22</v>
      </c>
      <c r="D5844" t="s">
        <v>33</v>
      </c>
      <c r="E5844" t="s">
        <v>629</v>
      </c>
    </row>
    <row r="5845" spans="1:5" x14ac:dyDescent="0.25">
      <c r="A5845" t="s">
        <v>3700</v>
      </c>
      <c r="B5845" t="s">
        <v>20</v>
      </c>
      <c r="C5845" t="s">
        <v>19</v>
      </c>
      <c r="D5845" t="s">
        <v>33</v>
      </c>
      <c r="E5845" t="s">
        <v>533</v>
      </c>
    </row>
    <row r="5846" spans="1:5" x14ac:dyDescent="0.25">
      <c r="A5846" t="s">
        <v>6308</v>
      </c>
      <c r="B5846" t="s">
        <v>20</v>
      </c>
      <c r="C5846" t="s">
        <v>19</v>
      </c>
      <c r="D5846" t="s">
        <v>33</v>
      </c>
      <c r="E5846" t="s">
        <v>538</v>
      </c>
    </row>
    <row r="5847" spans="1:5" x14ac:dyDescent="0.25">
      <c r="A5847" t="s">
        <v>6304</v>
      </c>
      <c r="B5847" t="s">
        <v>20</v>
      </c>
      <c r="C5847" t="s">
        <v>19</v>
      </c>
      <c r="D5847" t="s">
        <v>33</v>
      </c>
      <c r="E5847" t="s">
        <v>538</v>
      </c>
    </row>
    <row r="5848" spans="1:5" x14ac:dyDescent="0.25">
      <c r="A5848" t="s">
        <v>6307</v>
      </c>
      <c r="B5848" t="s">
        <v>20</v>
      </c>
      <c r="C5848" t="s">
        <v>19</v>
      </c>
      <c r="D5848" t="s">
        <v>33</v>
      </c>
      <c r="E5848" t="s">
        <v>538</v>
      </c>
    </row>
    <row r="5849" spans="1:5" x14ac:dyDescent="0.25">
      <c r="A5849" t="s">
        <v>7323</v>
      </c>
      <c r="B5849" t="s">
        <v>20</v>
      </c>
      <c r="C5849" t="s">
        <v>19</v>
      </c>
      <c r="D5849" t="s">
        <v>33</v>
      </c>
      <c r="E5849" t="s">
        <v>553</v>
      </c>
    </row>
    <row r="5850" spans="1:5" x14ac:dyDescent="0.25">
      <c r="A5850" t="s">
        <v>6311</v>
      </c>
      <c r="B5850" t="s">
        <v>20</v>
      </c>
      <c r="C5850" t="s">
        <v>19</v>
      </c>
      <c r="D5850" t="s">
        <v>33</v>
      </c>
      <c r="E5850" t="s">
        <v>530</v>
      </c>
    </row>
    <row r="5851" spans="1:5" x14ac:dyDescent="0.25">
      <c r="A5851" t="s">
        <v>6309</v>
      </c>
      <c r="B5851" t="s">
        <v>20</v>
      </c>
      <c r="C5851" t="s">
        <v>19</v>
      </c>
      <c r="D5851" t="s">
        <v>33</v>
      </c>
      <c r="E5851" t="s">
        <v>530</v>
      </c>
    </row>
    <row r="5852" spans="1:5" x14ac:dyDescent="0.25">
      <c r="A5852" t="s">
        <v>6310</v>
      </c>
      <c r="B5852" t="s">
        <v>20</v>
      </c>
      <c r="C5852" t="s">
        <v>19</v>
      </c>
      <c r="D5852" t="s">
        <v>33</v>
      </c>
      <c r="E5852" t="s">
        <v>530</v>
      </c>
    </row>
    <row r="5853" spans="1:5" x14ac:dyDescent="0.25">
      <c r="A5853" t="s">
        <v>6314</v>
      </c>
      <c r="B5853" t="s">
        <v>20</v>
      </c>
      <c r="C5853" t="s">
        <v>19</v>
      </c>
      <c r="D5853" t="s">
        <v>33</v>
      </c>
      <c r="E5853" t="s">
        <v>530</v>
      </c>
    </row>
    <row r="5854" spans="1:5" x14ac:dyDescent="0.25">
      <c r="A5854" t="s">
        <v>6313</v>
      </c>
      <c r="B5854" t="s">
        <v>20</v>
      </c>
      <c r="C5854" t="s">
        <v>19</v>
      </c>
      <c r="D5854" t="s">
        <v>33</v>
      </c>
      <c r="E5854" t="s">
        <v>530</v>
      </c>
    </row>
    <row r="5855" spans="1:5" x14ac:dyDescent="0.25">
      <c r="A5855" t="s">
        <v>6312</v>
      </c>
      <c r="B5855" t="s">
        <v>20</v>
      </c>
      <c r="C5855" t="s">
        <v>19</v>
      </c>
      <c r="D5855" t="s">
        <v>33</v>
      </c>
      <c r="E5855" t="s">
        <v>530</v>
      </c>
    </row>
    <row r="5856" spans="1:5" x14ac:dyDescent="0.25">
      <c r="A5856" t="s">
        <v>6315</v>
      </c>
      <c r="B5856" t="s">
        <v>20</v>
      </c>
      <c r="C5856" t="s">
        <v>24</v>
      </c>
      <c r="D5856" t="s">
        <v>33</v>
      </c>
      <c r="E5856" t="s">
        <v>699</v>
      </c>
    </row>
    <row r="5857" spans="1:5" x14ac:dyDescent="0.25">
      <c r="A5857" t="s">
        <v>6316</v>
      </c>
      <c r="B5857" t="s">
        <v>20</v>
      </c>
      <c r="C5857" t="s">
        <v>24</v>
      </c>
      <c r="D5857" t="s">
        <v>33</v>
      </c>
      <c r="E5857" t="s">
        <v>700</v>
      </c>
    </row>
    <row r="5858" spans="1:5" x14ac:dyDescent="0.25">
      <c r="A5858" t="s">
        <v>6323</v>
      </c>
      <c r="B5858" t="s">
        <v>20</v>
      </c>
      <c r="C5858" t="s">
        <v>21</v>
      </c>
      <c r="D5858" t="s">
        <v>33</v>
      </c>
      <c r="E5858" t="s">
        <v>581</v>
      </c>
    </row>
    <row r="5859" spans="1:5" x14ac:dyDescent="0.25">
      <c r="A5859" t="s">
        <v>6320</v>
      </c>
      <c r="B5859" t="s">
        <v>20</v>
      </c>
      <c r="C5859" t="s">
        <v>19</v>
      </c>
      <c r="D5859" t="s">
        <v>33</v>
      </c>
      <c r="E5859" t="s">
        <v>595</v>
      </c>
    </row>
    <row r="5860" spans="1:5" x14ac:dyDescent="0.25">
      <c r="A5860" t="s">
        <v>6322</v>
      </c>
      <c r="B5860" t="s">
        <v>20</v>
      </c>
      <c r="C5860" t="s">
        <v>19</v>
      </c>
      <c r="D5860" t="s">
        <v>33</v>
      </c>
      <c r="E5860" t="s">
        <v>538</v>
      </c>
    </row>
    <row r="5861" spans="1:5" x14ac:dyDescent="0.25">
      <c r="A5861" t="s">
        <v>6318</v>
      </c>
      <c r="B5861" t="s">
        <v>20</v>
      </c>
      <c r="C5861" t="s">
        <v>19</v>
      </c>
      <c r="D5861" t="s">
        <v>33</v>
      </c>
      <c r="E5861" t="s">
        <v>595</v>
      </c>
    </row>
    <row r="5862" spans="1:5" x14ac:dyDescent="0.25">
      <c r="A5862" t="s">
        <v>6321</v>
      </c>
      <c r="B5862" t="s">
        <v>20</v>
      </c>
      <c r="C5862" t="s">
        <v>19</v>
      </c>
      <c r="D5862" t="s">
        <v>33</v>
      </c>
      <c r="E5862" t="s">
        <v>538</v>
      </c>
    </row>
    <row r="5863" spans="1:5" x14ac:dyDescent="0.25">
      <c r="A5863" t="s">
        <v>6319</v>
      </c>
      <c r="B5863" t="s">
        <v>20</v>
      </c>
      <c r="C5863" t="s">
        <v>19</v>
      </c>
      <c r="D5863" t="s">
        <v>33</v>
      </c>
      <c r="E5863" t="s">
        <v>595</v>
      </c>
    </row>
    <row r="5864" spans="1:5" x14ac:dyDescent="0.25">
      <c r="A5864" t="s">
        <v>6317</v>
      </c>
      <c r="B5864" t="s">
        <v>20</v>
      </c>
      <c r="C5864" t="s">
        <v>19</v>
      </c>
      <c r="D5864" t="s">
        <v>33</v>
      </c>
      <c r="E5864" t="s">
        <v>538</v>
      </c>
    </row>
    <row r="5865" spans="1:5" x14ac:dyDescent="0.25">
      <c r="A5865" t="s">
        <v>6324</v>
      </c>
      <c r="B5865" t="s">
        <v>20</v>
      </c>
      <c r="C5865" t="s">
        <v>21</v>
      </c>
      <c r="D5865" t="s">
        <v>33</v>
      </c>
      <c r="E5865" t="s">
        <v>820</v>
      </c>
    </row>
    <row r="5866" spans="1:5" x14ac:dyDescent="0.25">
      <c r="A5866" t="s">
        <v>17231</v>
      </c>
      <c r="B5866" t="s">
        <v>20</v>
      </c>
      <c r="C5866" t="s">
        <v>19</v>
      </c>
      <c r="D5866" t="s">
        <v>33</v>
      </c>
      <c r="E5866" t="s">
        <v>533</v>
      </c>
    </row>
    <row r="5867" spans="1:5" x14ac:dyDescent="0.25">
      <c r="A5867" t="s">
        <v>6325</v>
      </c>
      <c r="B5867" t="s">
        <v>20</v>
      </c>
      <c r="C5867" t="s">
        <v>19</v>
      </c>
      <c r="D5867" t="s">
        <v>33</v>
      </c>
      <c r="E5867" t="s">
        <v>530</v>
      </c>
    </row>
    <row r="5868" spans="1:5" x14ac:dyDescent="0.25">
      <c r="A5868" t="s">
        <v>23532</v>
      </c>
      <c r="B5868" t="s">
        <v>20</v>
      </c>
      <c r="C5868" t="s">
        <v>19</v>
      </c>
      <c r="D5868" t="s">
        <v>33</v>
      </c>
      <c r="E5868" t="s">
        <v>533</v>
      </c>
    </row>
    <row r="5869" spans="1:5" x14ac:dyDescent="0.25">
      <c r="A5869" t="s">
        <v>23540</v>
      </c>
      <c r="B5869" t="s">
        <v>20</v>
      </c>
      <c r="C5869" t="s">
        <v>19</v>
      </c>
      <c r="D5869" t="s">
        <v>33</v>
      </c>
      <c r="E5869" t="s">
        <v>533</v>
      </c>
    </row>
    <row r="5870" spans="1:5" x14ac:dyDescent="0.25">
      <c r="A5870" t="s">
        <v>25382</v>
      </c>
      <c r="B5870" t="s">
        <v>20</v>
      </c>
      <c r="C5870" t="s">
        <v>19</v>
      </c>
      <c r="D5870" t="s">
        <v>33</v>
      </c>
      <c r="E5870" t="s">
        <v>533</v>
      </c>
    </row>
    <row r="5871" spans="1:5" x14ac:dyDescent="0.25">
      <c r="A5871" t="s">
        <v>23805</v>
      </c>
      <c r="B5871" t="s">
        <v>20</v>
      </c>
      <c r="C5871" t="s">
        <v>19</v>
      </c>
      <c r="D5871" t="s">
        <v>33</v>
      </c>
      <c r="E5871" t="s">
        <v>533</v>
      </c>
    </row>
    <row r="5872" spans="1:5" x14ac:dyDescent="0.25">
      <c r="A5872" t="s">
        <v>6330</v>
      </c>
      <c r="B5872" t="s">
        <v>20</v>
      </c>
      <c r="C5872" t="s">
        <v>19</v>
      </c>
      <c r="D5872" t="s">
        <v>33</v>
      </c>
      <c r="E5872" t="s">
        <v>538</v>
      </c>
    </row>
    <row r="5873" spans="1:5" x14ac:dyDescent="0.25">
      <c r="A5873" t="s">
        <v>6332</v>
      </c>
      <c r="B5873" t="s">
        <v>20</v>
      </c>
      <c r="C5873" t="s">
        <v>19</v>
      </c>
      <c r="D5873" t="s">
        <v>33</v>
      </c>
      <c r="E5873" t="s">
        <v>538</v>
      </c>
    </row>
    <row r="5874" spans="1:5" x14ac:dyDescent="0.25">
      <c r="A5874" t="s">
        <v>6333</v>
      </c>
      <c r="B5874" t="s">
        <v>20</v>
      </c>
      <c r="C5874" t="s">
        <v>19</v>
      </c>
      <c r="D5874" t="s">
        <v>33</v>
      </c>
      <c r="E5874" t="s">
        <v>530</v>
      </c>
    </row>
    <row r="5875" spans="1:5" x14ac:dyDescent="0.25">
      <c r="A5875" t="s">
        <v>2572</v>
      </c>
      <c r="B5875" t="s">
        <v>20</v>
      </c>
      <c r="C5875" t="s">
        <v>19</v>
      </c>
      <c r="D5875" t="s">
        <v>33</v>
      </c>
      <c r="E5875" t="s">
        <v>533</v>
      </c>
    </row>
    <row r="5876" spans="1:5" x14ac:dyDescent="0.25">
      <c r="A5876" t="s">
        <v>6336</v>
      </c>
      <c r="B5876" t="s">
        <v>20</v>
      </c>
      <c r="C5876" t="s">
        <v>19</v>
      </c>
      <c r="D5876" t="s">
        <v>33</v>
      </c>
      <c r="E5876" t="s">
        <v>530</v>
      </c>
    </row>
    <row r="5877" spans="1:5" x14ac:dyDescent="0.25">
      <c r="A5877" t="s">
        <v>25412</v>
      </c>
      <c r="B5877" t="s">
        <v>20</v>
      </c>
      <c r="C5877" t="s">
        <v>19</v>
      </c>
      <c r="D5877" t="s">
        <v>33</v>
      </c>
      <c r="E5877" t="s">
        <v>533</v>
      </c>
    </row>
    <row r="5878" spans="1:5" x14ac:dyDescent="0.25">
      <c r="A5878" t="s">
        <v>2570</v>
      </c>
      <c r="B5878" t="s">
        <v>20</v>
      </c>
      <c r="C5878" t="s">
        <v>19</v>
      </c>
      <c r="D5878" t="s">
        <v>33</v>
      </c>
      <c r="E5878" t="s">
        <v>533</v>
      </c>
    </row>
    <row r="5879" spans="1:5" x14ac:dyDescent="0.25">
      <c r="A5879" t="s">
        <v>25408</v>
      </c>
      <c r="B5879" t="s">
        <v>20</v>
      </c>
      <c r="C5879" t="s">
        <v>19</v>
      </c>
      <c r="D5879" t="s">
        <v>33</v>
      </c>
      <c r="E5879" t="s">
        <v>533</v>
      </c>
    </row>
    <row r="5880" spans="1:5" x14ac:dyDescent="0.25">
      <c r="A5880" t="s">
        <v>6339</v>
      </c>
      <c r="B5880" t="s">
        <v>20</v>
      </c>
      <c r="C5880" t="s">
        <v>19</v>
      </c>
      <c r="D5880" t="s">
        <v>33</v>
      </c>
      <c r="E5880" t="s">
        <v>538</v>
      </c>
    </row>
    <row r="5881" spans="1:5" x14ac:dyDescent="0.25">
      <c r="A5881" t="s">
        <v>6338</v>
      </c>
      <c r="B5881" t="s">
        <v>20</v>
      </c>
      <c r="C5881" t="s">
        <v>19</v>
      </c>
      <c r="D5881" t="s">
        <v>33</v>
      </c>
      <c r="E5881" t="s">
        <v>530</v>
      </c>
    </row>
    <row r="5882" spans="1:5" x14ac:dyDescent="0.25">
      <c r="A5882" t="s">
        <v>22102</v>
      </c>
      <c r="B5882" t="s">
        <v>20</v>
      </c>
      <c r="C5882" t="s">
        <v>21</v>
      </c>
      <c r="D5882" t="s">
        <v>33</v>
      </c>
      <c r="E5882" t="s">
        <v>537</v>
      </c>
    </row>
    <row r="5883" spans="1:5" x14ac:dyDescent="0.25">
      <c r="A5883" t="s">
        <v>6341</v>
      </c>
      <c r="B5883" t="s">
        <v>20</v>
      </c>
      <c r="C5883" t="s">
        <v>19</v>
      </c>
      <c r="D5883" t="s">
        <v>33</v>
      </c>
      <c r="E5883" t="s">
        <v>530</v>
      </c>
    </row>
    <row r="5884" spans="1:5" x14ac:dyDescent="0.25">
      <c r="A5884" t="s">
        <v>6344</v>
      </c>
      <c r="B5884" t="s">
        <v>20</v>
      </c>
      <c r="C5884" t="s">
        <v>19</v>
      </c>
      <c r="D5884" t="s">
        <v>33</v>
      </c>
      <c r="E5884" t="s">
        <v>562</v>
      </c>
    </row>
    <row r="5885" spans="1:5" x14ac:dyDescent="0.25">
      <c r="A5885" t="s">
        <v>6343</v>
      </c>
      <c r="B5885" t="s">
        <v>20</v>
      </c>
      <c r="C5885" t="s">
        <v>19</v>
      </c>
      <c r="D5885" t="s">
        <v>33</v>
      </c>
      <c r="E5885" t="s">
        <v>531</v>
      </c>
    </row>
    <row r="5886" spans="1:5" x14ac:dyDescent="0.25">
      <c r="A5886" t="s">
        <v>3944</v>
      </c>
      <c r="B5886" t="s">
        <v>20</v>
      </c>
      <c r="C5886" t="s">
        <v>22</v>
      </c>
      <c r="D5886" t="s">
        <v>33</v>
      </c>
      <c r="E5886" t="s">
        <v>629</v>
      </c>
    </row>
    <row r="5887" spans="1:5" x14ac:dyDescent="0.25">
      <c r="A5887" t="s">
        <v>24682</v>
      </c>
      <c r="B5887" t="s">
        <v>20</v>
      </c>
      <c r="C5887" t="s">
        <v>25</v>
      </c>
      <c r="D5887" t="s">
        <v>33</v>
      </c>
      <c r="E5887" t="s">
        <v>707</v>
      </c>
    </row>
    <row r="5888" spans="1:5" x14ac:dyDescent="0.25">
      <c r="A5888" t="s">
        <v>22702</v>
      </c>
      <c r="B5888" t="s">
        <v>20</v>
      </c>
      <c r="C5888" t="s">
        <v>19</v>
      </c>
      <c r="D5888" t="s">
        <v>33</v>
      </c>
      <c r="E5888" t="s">
        <v>533</v>
      </c>
    </row>
    <row r="5889" spans="1:5" x14ac:dyDescent="0.25">
      <c r="A5889" t="s">
        <v>6347</v>
      </c>
      <c r="B5889" t="s">
        <v>20</v>
      </c>
      <c r="C5889" t="s">
        <v>19</v>
      </c>
      <c r="D5889" t="s">
        <v>33</v>
      </c>
      <c r="E5889" t="s">
        <v>538</v>
      </c>
    </row>
    <row r="5890" spans="1:5" x14ac:dyDescent="0.25">
      <c r="A5890" t="s">
        <v>14741</v>
      </c>
      <c r="B5890" t="s">
        <v>20</v>
      </c>
      <c r="C5890" t="s">
        <v>22</v>
      </c>
      <c r="D5890" t="s">
        <v>33</v>
      </c>
      <c r="E5890" t="s">
        <v>629</v>
      </c>
    </row>
    <row r="5891" spans="1:5" x14ac:dyDescent="0.25">
      <c r="A5891" t="s">
        <v>6350</v>
      </c>
      <c r="B5891" t="s">
        <v>20</v>
      </c>
      <c r="C5891" t="s">
        <v>19</v>
      </c>
      <c r="D5891" t="s">
        <v>33</v>
      </c>
      <c r="E5891" t="s">
        <v>585</v>
      </c>
    </row>
    <row r="5892" spans="1:5" x14ac:dyDescent="0.25">
      <c r="A5892" t="s">
        <v>6352</v>
      </c>
      <c r="B5892" t="s">
        <v>20</v>
      </c>
      <c r="C5892" t="s">
        <v>19</v>
      </c>
      <c r="D5892" t="s">
        <v>33</v>
      </c>
      <c r="E5892" t="s">
        <v>530</v>
      </c>
    </row>
    <row r="5893" spans="1:5" x14ac:dyDescent="0.25">
      <c r="A5893" t="s">
        <v>23383</v>
      </c>
      <c r="B5893" t="s">
        <v>20</v>
      </c>
      <c r="C5893" t="s">
        <v>19</v>
      </c>
      <c r="D5893" t="s">
        <v>33</v>
      </c>
      <c r="E5893" t="s">
        <v>553</v>
      </c>
    </row>
    <row r="5894" spans="1:5" x14ac:dyDescent="0.25">
      <c r="A5894" t="s">
        <v>2592</v>
      </c>
      <c r="B5894" t="s">
        <v>20</v>
      </c>
      <c r="C5894" t="s">
        <v>22</v>
      </c>
      <c r="D5894" t="s">
        <v>33</v>
      </c>
      <c r="E5894" t="s">
        <v>629</v>
      </c>
    </row>
    <row r="5895" spans="1:5" x14ac:dyDescent="0.25">
      <c r="A5895" t="s">
        <v>10258</v>
      </c>
      <c r="B5895" t="s">
        <v>20</v>
      </c>
      <c r="C5895" t="s">
        <v>21</v>
      </c>
      <c r="D5895" t="s">
        <v>33</v>
      </c>
      <c r="E5895" t="s">
        <v>537</v>
      </c>
    </row>
    <row r="5896" spans="1:5" x14ac:dyDescent="0.25">
      <c r="A5896" t="s">
        <v>43539</v>
      </c>
      <c r="B5896" t="s">
        <v>20</v>
      </c>
      <c r="C5896" t="s">
        <v>21</v>
      </c>
      <c r="D5896" t="s">
        <v>33</v>
      </c>
      <c r="E5896" t="s">
        <v>537</v>
      </c>
    </row>
    <row r="5897" spans="1:5" x14ac:dyDescent="0.25">
      <c r="A5897" t="s">
        <v>3984</v>
      </c>
      <c r="B5897" t="s">
        <v>20</v>
      </c>
      <c r="C5897" t="s">
        <v>21</v>
      </c>
      <c r="D5897" t="s">
        <v>33</v>
      </c>
      <c r="E5897" t="s">
        <v>537</v>
      </c>
    </row>
    <row r="5898" spans="1:5" x14ac:dyDescent="0.25">
      <c r="A5898" t="s">
        <v>16934</v>
      </c>
      <c r="B5898" t="s">
        <v>20</v>
      </c>
      <c r="C5898" t="s">
        <v>21</v>
      </c>
      <c r="D5898" t="s">
        <v>33</v>
      </c>
      <c r="E5898" t="s">
        <v>537</v>
      </c>
    </row>
    <row r="5899" spans="1:5" x14ac:dyDescent="0.25">
      <c r="A5899" t="s">
        <v>10439</v>
      </c>
      <c r="B5899" t="s">
        <v>20</v>
      </c>
      <c r="C5899" t="s">
        <v>22</v>
      </c>
      <c r="D5899" t="s">
        <v>33</v>
      </c>
      <c r="E5899" t="s">
        <v>629</v>
      </c>
    </row>
    <row r="5900" spans="1:5" x14ac:dyDescent="0.25">
      <c r="A5900" t="s">
        <v>28961</v>
      </c>
      <c r="B5900" t="s">
        <v>20</v>
      </c>
      <c r="C5900" t="s">
        <v>21</v>
      </c>
      <c r="D5900" t="s">
        <v>33</v>
      </c>
      <c r="E5900" t="s">
        <v>537</v>
      </c>
    </row>
    <row r="5901" spans="1:5" x14ac:dyDescent="0.25">
      <c r="A5901" t="s">
        <v>6359</v>
      </c>
      <c r="B5901" t="s">
        <v>20</v>
      </c>
      <c r="C5901" t="s">
        <v>21</v>
      </c>
      <c r="D5901" t="s">
        <v>33</v>
      </c>
      <c r="E5901" t="s">
        <v>582</v>
      </c>
    </row>
    <row r="5902" spans="1:5" x14ac:dyDescent="0.25">
      <c r="A5902" t="s">
        <v>6362</v>
      </c>
      <c r="B5902" t="s">
        <v>20</v>
      </c>
      <c r="C5902" t="s">
        <v>19</v>
      </c>
      <c r="D5902" t="s">
        <v>33</v>
      </c>
      <c r="E5902" t="s">
        <v>530</v>
      </c>
    </row>
    <row r="5903" spans="1:5" x14ac:dyDescent="0.25">
      <c r="A5903" t="s">
        <v>3505</v>
      </c>
      <c r="B5903" t="s">
        <v>20</v>
      </c>
      <c r="C5903" t="s">
        <v>19</v>
      </c>
      <c r="D5903" t="s">
        <v>33</v>
      </c>
      <c r="E5903" t="s">
        <v>533</v>
      </c>
    </row>
    <row r="5904" spans="1:5" x14ac:dyDescent="0.25">
      <c r="A5904" t="s">
        <v>6364</v>
      </c>
      <c r="B5904" t="s">
        <v>20</v>
      </c>
      <c r="C5904" t="s">
        <v>19</v>
      </c>
      <c r="D5904" t="s">
        <v>33</v>
      </c>
      <c r="E5904" t="s">
        <v>530</v>
      </c>
    </row>
    <row r="5905" spans="1:5" x14ac:dyDescent="0.25">
      <c r="A5905" t="s">
        <v>17293</v>
      </c>
      <c r="B5905" t="s">
        <v>20</v>
      </c>
      <c r="C5905" t="s">
        <v>21</v>
      </c>
      <c r="D5905" t="s">
        <v>33</v>
      </c>
      <c r="E5905" t="s">
        <v>537</v>
      </c>
    </row>
    <row r="5906" spans="1:5" x14ac:dyDescent="0.25">
      <c r="A5906" t="s">
        <v>10428</v>
      </c>
      <c r="B5906" t="s">
        <v>20</v>
      </c>
      <c r="C5906" t="s">
        <v>19</v>
      </c>
      <c r="D5906" t="s">
        <v>33</v>
      </c>
      <c r="E5906" t="s">
        <v>533</v>
      </c>
    </row>
    <row r="5907" spans="1:5" x14ac:dyDescent="0.25">
      <c r="A5907" t="s">
        <v>6603</v>
      </c>
      <c r="B5907" t="s">
        <v>20</v>
      </c>
      <c r="C5907" t="s">
        <v>21</v>
      </c>
      <c r="D5907" t="s">
        <v>33</v>
      </c>
      <c r="E5907" t="s">
        <v>537</v>
      </c>
    </row>
    <row r="5908" spans="1:5" x14ac:dyDescent="0.25">
      <c r="A5908" t="s">
        <v>17228</v>
      </c>
      <c r="B5908" t="s">
        <v>20</v>
      </c>
      <c r="C5908" t="s">
        <v>21</v>
      </c>
      <c r="D5908" t="s">
        <v>33</v>
      </c>
      <c r="E5908" t="s">
        <v>537</v>
      </c>
    </row>
    <row r="5909" spans="1:5" x14ac:dyDescent="0.25">
      <c r="A5909" t="s">
        <v>29441</v>
      </c>
      <c r="B5909" t="s">
        <v>20</v>
      </c>
      <c r="C5909" t="s">
        <v>25</v>
      </c>
      <c r="D5909" t="s">
        <v>33</v>
      </c>
      <c r="E5909" t="s">
        <v>707</v>
      </c>
    </row>
    <row r="5910" spans="1:5" x14ac:dyDescent="0.25">
      <c r="A5910" t="s">
        <v>6368</v>
      </c>
      <c r="B5910" t="s">
        <v>20</v>
      </c>
      <c r="C5910" t="s">
        <v>19</v>
      </c>
      <c r="D5910" t="s">
        <v>33</v>
      </c>
      <c r="E5910" t="s">
        <v>538</v>
      </c>
    </row>
    <row r="5911" spans="1:5" x14ac:dyDescent="0.25">
      <c r="A5911" t="s">
        <v>6371</v>
      </c>
      <c r="B5911" t="s">
        <v>20</v>
      </c>
      <c r="C5911" t="s">
        <v>19</v>
      </c>
      <c r="D5911" t="s">
        <v>33</v>
      </c>
      <c r="E5911" t="s">
        <v>538</v>
      </c>
    </row>
    <row r="5912" spans="1:5" x14ac:dyDescent="0.25">
      <c r="A5912" t="s">
        <v>3709</v>
      </c>
      <c r="B5912" t="s">
        <v>20</v>
      </c>
      <c r="C5912" t="s">
        <v>21</v>
      </c>
      <c r="D5912" t="s">
        <v>33</v>
      </c>
      <c r="E5912" t="s">
        <v>537</v>
      </c>
    </row>
    <row r="5913" spans="1:5" x14ac:dyDescent="0.25">
      <c r="A5913" t="s">
        <v>6372</v>
      </c>
      <c r="B5913" t="s">
        <v>20</v>
      </c>
      <c r="C5913" t="s">
        <v>19</v>
      </c>
      <c r="D5913" t="s">
        <v>33</v>
      </c>
      <c r="E5913" t="s">
        <v>530</v>
      </c>
    </row>
    <row r="5914" spans="1:5" x14ac:dyDescent="0.25">
      <c r="A5914" t="s">
        <v>16492</v>
      </c>
      <c r="B5914" t="s">
        <v>20</v>
      </c>
      <c r="C5914" t="s">
        <v>19</v>
      </c>
      <c r="D5914" t="s">
        <v>33</v>
      </c>
      <c r="E5914" t="s">
        <v>533</v>
      </c>
    </row>
    <row r="5915" spans="1:5" x14ac:dyDescent="0.25">
      <c r="A5915" t="s">
        <v>6374</v>
      </c>
      <c r="B5915" t="s">
        <v>20</v>
      </c>
      <c r="C5915" t="s">
        <v>19</v>
      </c>
      <c r="D5915" t="s">
        <v>33</v>
      </c>
      <c r="E5915" t="s">
        <v>530</v>
      </c>
    </row>
    <row r="5916" spans="1:5" x14ac:dyDescent="0.25">
      <c r="A5916" t="s">
        <v>15113</v>
      </c>
      <c r="B5916" t="s">
        <v>20</v>
      </c>
      <c r="C5916" t="s">
        <v>19</v>
      </c>
      <c r="D5916" t="s">
        <v>33</v>
      </c>
      <c r="E5916" t="s">
        <v>533</v>
      </c>
    </row>
    <row r="5917" spans="1:5" x14ac:dyDescent="0.25">
      <c r="A5917" t="s">
        <v>6681</v>
      </c>
      <c r="B5917" t="s">
        <v>20</v>
      </c>
      <c r="C5917" t="s">
        <v>21</v>
      </c>
      <c r="D5917" t="s">
        <v>65</v>
      </c>
      <c r="E5917" t="s">
        <v>537</v>
      </c>
    </row>
    <row r="5918" spans="1:5" x14ac:dyDescent="0.25">
      <c r="A5918" t="s">
        <v>6376</v>
      </c>
      <c r="B5918" t="s">
        <v>20</v>
      </c>
      <c r="C5918" t="s">
        <v>19</v>
      </c>
      <c r="D5918" t="s">
        <v>33</v>
      </c>
      <c r="E5918" t="s">
        <v>530</v>
      </c>
    </row>
    <row r="5919" spans="1:5" x14ac:dyDescent="0.25">
      <c r="A5919" t="s">
        <v>17342</v>
      </c>
      <c r="B5919" t="s">
        <v>20</v>
      </c>
      <c r="C5919" t="s">
        <v>21</v>
      </c>
      <c r="D5919" t="s">
        <v>65</v>
      </c>
      <c r="E5919" t="s">
        <v>537</v>
      </c>
    </row>
    <row r="5920" spans="1:5" x14ac:dyDescent="0.25">
      <c r="A5920" t="s">
        <v>17428</v>
      </c>
      <c r="B5920" t="s">
        <v>20</v>
      </c>
      <c r="C5920" t="s">
        <v>21</v>
      </c>
      <c r="D5920" t="s">
        <v>65</v>
      </c>
      <c r="E5920" t="s">
        <v>537</v>
      </c>
    </row>
    <row r="5921" spans="1:5" x14ac:dyDescent="0.25">
      <c r="A5921" t="s">
        <v>6380</v>
      </c>
      <c r="B5921" t="s">
        <v>20</v>
      </c>
      <c r="C5921" t="s">
        <v>19</v>
      </c>
      <c r="D5921" t="s">
        <v>33</v>
      </c>
      <c r="E5921" t="s">
        <v>538</v>
      </c>
    </row>
    <row r="5922" spans="1:5" x14ac:dyDescent="0.25">
      <c r="A5922" t="s">
        <v>28911</v>
      </c>
      <c r="B5922" t="s">
        <v>20</v>
      </c>
      <c r="C5922" t="s">
        <v>21</v>
      </c>
      <c r="D5922" t="s">
        <v>65</v>
      </c>
      <c r="E5922" t="s">
        <v>537</v>
      </c>
    </row>
    <row r="5923" spans="1:5" x14ac:dyDescent="0.25">
      <c r="A5923" t="s">
        <v>28920</v>
      </c>
      <c r="B5923" t="s">
        <v>20</v>
      </c>
      <c r="C5923" t="s">
        <v>21</v>
      </c>
      <c r="D5923" t="s">
        <v>65</v>
      </c>
      <c r="E5923" t="s">
        <v>537</v>
      </c>
    </row>
    <row r="5924" spans="1:5" x14ac:dyDescent="0.25">
      <c r="A5924" t="s">
        <v>6382</v>
      </c>
      <c r="B5924" t="s">
        <v>20</v>
      </c>
      <c r="C5924" t="s">
        <v>19</v>
      </c>
      <c r="D5924" t="s">
        <v>33</v>
      </c>
      <c r="E5924" t="s">
        <v>530</v>
      </c>
    </row>
    <row r="5925" spans="1:5" x14ac:dyDescent="0.25">
      <c r="A5925" t="s">
        <v>6385</v>
      </c>
      <c r="B5925" t="s">
        <v>20</v>
      </c>
      <c r="C5925" t="s">
        <v>22</v>
      </c>
      <c r="D5925" t="s">
        <v>33</v>
      </c>
      <c r="E5925" t="s">
        <v>536</v>
      </c>
    </row>
    <row r="5926" spans="1:5" x14ac:dyDescent="0.25">
      <c r="A5926" t="s">
        <v>28956</v>
      </c>
      <c r="B5926" t="s">
        <v>20</v>
      </c>
      <c r="C5926" t="s">
        <v>21</v>
      </c>
      <c r="D5926" t="s">
        <v>65</v>
      </c>
      <c r="E5926" t="s">
        <v>537</v>
      </c>
    </row>
    <row r="5927" spans="1:5" x14ac:dyDescent="0.25">
      <c r="A5927" t="s">
        <v>6387</v>
      </c>
      <c r="B5927" t="s">
        <v>20</v>
      </c>
      <c r="C5927" t="s">
        <v>19</v>
      </c>
      <c r="D5927" t="s">
        <v>33</v>
      </c>
      <c r="E5927" t="s">
        <v>530</v>
      </c>
    </row>
    <row r="5928" spans="1:5" x14ac:dyDescent="0.25">
      <c r="A5928" t="s">
        <v>29283</v>
      </c>
      <c r="B5928" t="s">
        <v>20</v>
      </c>
      <c r="C5928" t="s">
        <v>21</v>
      </c>
      <c r="D5928" t="s">
        <v>65</v>
      </c>
      <c r="E5928" t="s">
        <v>537</v>
      </c>
    </row>
    <row r="5929" spans="1:5" x14ac:dyDescent="0.25">
      <c r="A5929" t="s">
        <v>6389</v>
      </c>
      <c r="B5929" t="s">
        <v>20</v>
      </c>
      <c r="C5929" t="s">
        <v>19</v>
      </c>
      <c r="D5929" t="s">
        <v>33</v>
      </c>
      <c r="E5929" t="s">
        <v>530</v>
      </c>
    </row>
    <row r="5930" spans="1:5" x14ac:dyDescent="0.25">
      <c r="A5930" t="s">
        <v>13433</v>
      </c>
      <c r="B5930" t="s">
        <v>20</v>
      </c>
      <c r="C5930" t="s">
        <v>19</v>
      </c>
      <c r="D5930" t="s">
        <v>33</v>
      </c>
      <c r="E5930" t="s">
        <v>533</v>
      </c>
    </row>
    <row r="5931" spans="1:5" x14ac:dyDescent="0.25">
      <c r="A5931" t="s">
        <v>6391</v>
      </c>
      <c r="B5931" t="s">
        <v>20</v>
      </c>
      <c r="C5931" t="s">
        <v>19</v>
      </c>
      <c r="D5931" t="s">
        <v>33</v>
      </c>
      <c r="E5931" t="s">
        <v>530</v>
      </c>
    </row>
    <row r="5932" spans="1:5" x14ac:dyDescent="0.25">
      <c r="A5932" t="s">
        <v>2557</v>
      </c>
      <c r="B5932" t="s">
        <v>20</v>
      </c>
      <c r="C5932" t="s">
        <v>21</v>
      </c>
      <c r="D5932" t="s">
        <v>33</v>
      </c>
      <c r="E5932" t="s">
        <v>537</v>
      </c>
    </row>
    <row r="5933" spans="1:5" x14ac:dyDescent="0.25">
      <c r="A5933" t="s">
        <v>6392</v>
      </c>
      <c r="B5933" t="s">
        <v>20</v>
      </c>
      <c r="C5933" t="s">
        <v>19</v>
      </c>
      <c r="D5933" t="s">
        <v>33</v>
      </c>
      <c r="E5933" t="s">
        <v>530</v>
      </c>
    </row>
    <row r="5934" spans="1:5" x14ac:dyDescent="0.25">
      <c r="A5934" t="s">
        <v>19448</v>
      </c>
      <c r="B5934" t="s">
        <v>20</v>
      </c>
      <c r="C5934" t="s">
        <v>21</v>
      </c>
      <c r="D5934" t="s">
        <v>33</v>
      </c>
      <c r="E5934" t="s">
        <v>537</v>
      </c>
    </row>
    <row r="5935" spans="1:5" x14ac:dyDescent="0.25">
      <c r="A5935" t="s">
        <v>6395</v>
      </c>
      <c r="B5935" t="s">
        <v>20</v>
      </c>
      <c r="C5935" t="s">
        <v>19</v>
      </c>
      <c r="D5935" t="s">
        <v>33</v>
      </c>
      <c r="E5935" t="s">
        <v>530</v>
      </c>
    </row>
    <row r="5936" spans="1:5" x14ac:dyDescent="0.25">
      <c r="A5936" t="s">
        <v>9028</v>
      </c>
      <c r="B5936" t="s">
        <v>20</v>
      </c>
      <c r="C5936" t="s">
        <v>22</v>
      </c>
      <c r="D5936" t="s">
        <v>33</v>
      </c>
      <c r="E5936" t="s">
        <v>629</v>
      </c>
    </row>
    <row r="5937" spans="1:5" x14ac:dyDescent="0.25">
      <c r="A5937" t="s">
        <v>21187</v>
      </c>
      <c r="B5937" t="s">
        <v>20</v>
      </c>
      <c r="C5937" t="s">
        <v>21</v>
      </c>
      <c r="D5937" t="s">
        <v>33</v>
      </c>
      <c r="E5937" t="s">
        <v>537</v>
      </c>
    </row>
    <row r="5938" spans="1:5" x14ac:dyDescent="0.25">
      <c r="A5938" t="s">
        <v>6397</v>
      </c>
      <c r="B5938" t="s">
        <v>20</v>
      </c>
      <c r="C5938" t="s">
        <v>19</v>
      </c>
      <c r="D5938" t="s">
        <v>33</v>
      </c>
      <c r="E5938" t="s">
        <v>530</v>
      </c>
    </row>
    <row r="5939" spans="1:5" x14ac:dyDescent="0.25">
      <c r="A5939" t="s">
        <v>6398</v>
      </c>
      <c r="B5939" t="s">
        <v>20</v>
      </c>
      <c r="C5939" t="s">
        <v>19</v>
      </c>
      <c r="D5939" t="s">
        <v>33</v>
      </c>
      <c r="E5939" t="s">
        <v>611</v>
      </c>
    </row>
    <row r="5940" spans="1:5" x14ac:dyDescent="0.25">
      <c r="A5940" t="s">
        <v>6400</v>
      </c>
      <c r="B5940" t="s">
        <v>20</v>
      </c>
      <c r="C5940" t="s">
        <v>19</v>
      </c>
      <c r="D5940" t="s">
        <v>33</v>
      </c>
      <c r="E5940" t="s">
        <v>530</v>
      </c>
    </row>
    <row r="5941" spans="1:5" x14ac:dyDescent="0.25">
      <c r="A5941" t="s">
        <v>21198</v>
      </c>
      <c r="B5941" t="s">
        <v>20</v>
      </c>
      <c r="C5941" t="s">
        <v>21</v>
      </c>
      <c r="D5941" t="s">
        <v>33</v>
      </c>
      <c r="E5941" t="s">
        <v>537</v>
      </c>
    </row>
    <row r="5942" spans="1:5" x14ac:dyDescent="0.25">
      <c r="A5942" t="s">
        <v>12827</v>
      </c>
      <c r="B5942" t="s">
        <v>20</v>
      </c>
      <c r="C5942" t="s">
        <v>21</v>
      </c>
      <c r="D5942" t="s">
        <v>33</v>
      </c>
      <c r="E5942" t="s">
        <v>537</v>
      </c>
    </row>
    <row r="5943" spans="1:5" x14ac:dyDescent="0.25">
      <c r="A5943" t="s">
        <v>15968</v>
      </c>
      <c r="B5943" t="s">
        <v>20</v>
      </c>
      <c r="C5943" t="s">
        <v>21</v>
      </c>
      <c r="D5943" t="s">
        <v>33</v>
      </c>
      <c r="E5943" t="s">
        <v>537</v>
      </c>
    </row>
    <row r="5944" spans="1:5" x14ac:dyDescent="0.25">
      <c r="A5944" t="s">
        <v>6403</v>
      </c>
      <c r="B5944" t="s">
        <v>20</v>
      </c>
      <c r="C5944" t="s">
        <v>19</v>
      </c>
      <c r="D5944" t="s">
        <v>33</v>
      </c>
      <c r="E5944" t="s">
        <v>530</v>
      </c>
    </row>
    <row r="5945" spans="1:5" x14ac:dyDescent="0.25">
      <c r="A5945" t="s">
        <v>6405</v>
      </c>
      <c r="B5945" t="s">
        <v>20</v>
      </c>
      <c r="C5945" t="s">
        <v>19</v>
      </c>
      <c r="D5945" t="s">
        <v>33</v>
      </c>
      <c r="E5945" t="s">
        <v>530</v>
      </c>
    </row>
    <row r="5946" spans="1:5" x14ac:dyDescent="0.25">
      <c r="A5946" t="s">
        <v>6701</v>
      </c>
      <c r="B5946" t="s">
        <v>20</v>
      </c>
      <c r="C5946" t="s">
        <v>22</v>
      </c>
      <c r="D5946" t="s">
        <v>33</v>
      </c>
      <c r="E5946" t="s">
        <v>629</v>
      </c>
    </row>
    <row r="5947" spans="1:5" x14ac:dyDescent="0.25">
      <c r="A5947" t="s">
        <v>6407</v>
      </c>
      <c r="B5947" t="s">
        <v>20</v>
      </c>
      <c r="C5947" t="s">
        <v>19</v>
      </c>
      <c r="D5947" t="s">
        <v>33</v>
      </c>
      <c r="E5947" t="s">
        <v>530</v>
      </c>
    </row>
    <row r="5948" spans="1:5" x14ac:dyDescent="0.25">
      <c r="A5948" t="s">
        <v>28384</v>
      </c>
      <c r="B5948" t="s">
        <v>20</v>
      </c>
      <c r="C5948" t="s">
        <v>19</v>
      </c>
      <c r="D5948" t="s">
        <v>33</v>
      </c>
      <c r="E5948" t="s">
        <v>533</v>
      </c>
    </row>
    <row r="5949" spans="1:5" x14ac:dyDescent="0.25">
      <c r="A5949" t="s">
        <v>27466</v>
      </c>
      <c r="B5949" t="s">
        <v>20</v>
      </c>
      <c r="C5949" t="s">
        <v>19</v>
      </c>
      <c r="D5949" t="s">
        <v>33</v>
      </c>
      <c r="E5949" t="s">
        <v>533</v>
      </c>
    </row>
    <row r="5950" spans="1:5" x14ac:dyDescent="0.25">
      <c r="A5950" t="s">
        <v>6408</v>
      </c>
      <c r="B5950" t="s">
        <v>20</v>
      </c>
      <c r="C5950" t="s">
        <v>19</v>
      </c>
      <c r="D5950" t="s">
        <v>33</v>
      </c>
      <c r="E5950" t="s">
        <v>821</v>
      </c>
    </row>
    <row r="5951" spans="1:5" x14ac:dyDescent="0.25">
      <c r="A5951" t="s">
        <v>6410</v>
      </c>
      <c r="B5951" t="s">
        <v>20</v>
      </c>
      <c r="C5951" t="s">
        <v>19</v>
      </c>
      <c r="D5951" t="s">
        <v>33</v>
      </c>
      <c r="E5951" t="s">
        <v>530</v>
      </c>
    </row>
    <row r="5952" spans="1:5" x14ac:dyDescent="0.25">
      <c r="A5952" t="s">
        <v>27465</v>
      </c>
      <c r="B5952" t="s">
        <v>20</v>
      </c>
      <c r="C5952" t="s">
        <v>19</v>
      </c>
      <c r="D5952" t="s">
        <v>33</v>
      </c>
      <c r="E5952" t="s">
        <v>533</v>
      </c>
    </row>
    <row r="5953" spans="1:5" x14ac:dyDescent="0.25">
      <c r="A5953" t="s">
        <v>17923</v>
      </c>
      <c r="B5953" t="s">
        <v>20</v>
      </c>
      <c r="C5953" t="s">
        <v>19</v>
      </c>
      <c r="D5953" t="s">
        <v>33</v>
      </c>
      <c r="E5953" t="s">
        <v>533</v>
      </c>
    </row>
    <row r="5954" spans="1:5" x14ac:dyDescent="0.25">
      <c r="A5954" t="s">
        <v>6413</v>
      </c>
      <c r="B5954" t="s">
        <v>20</v>
      </c>
      <c r="C5954" t="s">
        <v>19</v>
      </c>
      <c r="D5954" t="s">
        <v>33</v>
      </c>
      <c r="E5954" t="s">
        <v>530</v>
      </c>
    </row>
    <row r="5955" spans="1:5" x14ac:dyDescent="0.25">
      <c r="A5955" t="s">
        <v>6415</v>
      </c>
      <c r="B5955" t="s">
        <v>20</v>
      </c>
      <c r="C5955" t="s">
        <v>19</v>
      </c>
      <c r="D5955" t="s">
        <v>33</v>
      </c>
      <c r="E5955" t="s">
        <v>538</v>
      </c>
    </row>
    <row r="5956" spans="1:5" x14ac:dyDescent="0.25">
      <c r="A5956" t="s">
        <v>20537</v>
      </c>
      <c r="B5956" t="s">
        <v>20</v>
      </c>
      <c r="C5956" t="s">
        <v>19</v>
      </c>
      <c r="D5956" t="s">
        <v>33</v>
      </c>
      <c r="E5956" t="s">
        <v>533</v>
      </c>
    </row>
    <row r="5957" spans="1:5" x14ac:dyDescent="0.25">
      <c r="A5957" t="s">
        <v>6416</v>
      </c>
      <c r="B5957" t="s">
        <v>20</v>
      </c>
      <c r="C5957" t="s">
        <v>19</v>
      </c>
      <c r="D5957" t="s">
        <v>33</v>
      </c>
      <c r="E5957" t="s">
        <v>530</v>
      </c>
    </row>
    <row r="5958" spans="1:5" x14ac:dyDescent="0.25">
      <c r="A5958" t="s">
        <v>6417</v>
      </c>
      <c r="B5958" t="s">
        <v>16</v>
      </c>
      <c r="C5958" t="s">
        <v>17</v>
      </c>
      <c r="D5958" t="s">
        <v>33</v>
      </c>
      <c r="E5958" t="s">
        <v>653</v>
      </c>
    </row>
    <row r="5959" spans="1:5" x14ac:dyDescent="0.25">
      <c r="A5959" t="s">
        <v>6418</v>
      </c>
      <c r="B5959" t="s">
        <v>20</v>
      </c>
      <c r="C5959" t="s">
        <v>19</v>
      </c>
      <c r="D5959" t="s">
        <v>33</v>
      </c>
      <c r="E5959" t="s">
        <v>562</v>
      </c>
    </row>
    <row r="5960" spans="1:5" x14ac:dyDescent="0.25">
      <c r="A5960" t="s">
        <v>21325</v>
      </c>
      <c r="B5960" t="s">
        <v>20</v>
      </c>
      <c r="C5960" t="s">
        <v>19</v>
      </c>
      <c r="D5960" t="s">
        <v>33</v>
      </c>
      <c r="E5960" t="s">
        <v>533</v>
      </c>
    </row>
    <row r="5961" spans="1:5" x14ac:dyDescent="0.25">
      <c r="A5961" t="s">
        <v>6421</v>
      </c>
      <c r="B5961" t="s">
        <v>20</v>
      </c>
      <c r="C5961" t="s">
        <v>19</v>
      </c>
      <c r="D5961" t="s">
        <v>33</v>
      </c>
      <c r="E5961" t="s">
        <v>530</v>
      </c>
    </row>
    <row r="5962" spans="1:5" x14ac:dyDescent="0.25">
      <c r="A5962" t="s">
        <v>6420</v>
      </c>
      <c r="B5962" t="s">
        <v>20</v>
      </c>
      <c r="C5962" t="s">
        <v>19</v>
      </c>
      <c r="D5962" t="s">
        <v>33</v>
      </c>
      <c r="E5962" t="s">
        <v>530</v>
      </c>
    </row>
    <row r="5963" spans="1:5" x14ac:dyDescent="0.25">
      <c r="A5963" t="s">
        <v>6422</v>
      </c>
      <c r="B5963" t="s">
        <v>20</v>
      </c>
      <c r="C5963" t="s">
        <v>19</v>
      </c>
      <c r="D5963" t="s">
        <v>33</v>
      </c>
      <c r="E5963" t="s">
        <v>530</v>
      </c>
    </row>
    <row r="5964" spans="1:5" x14ac:dyDescent="0.25">
      <c r="A5964" t="s">
        <v>12825</v>
      </c>
      <c r="B5964" t="s">
        <v>20</v>
      </c>
      <c r="C5964" t="s">
        <v>19</v>
      </c>
      <c r="D5964" t="s">
        <v>33</v>
      </c>
      <c r="E5964" t="s">
        <v>533</v>
      </c>
    </row>
    <row r="5965" spans="1:5" x14ac:dyDescent="0.25">
      <c r="A5965" t="s">
        <v>15963</v>
      </c>
      <c r="B5965" t="s">
        <v>20</v>
      </c>
      <c r="C5965" t="s">
        <v>19</v>
      </c>
      <c r="D5965" t="s">
        <v>33</v>
      </c>
      <c r="E5965" t="s">
        <v>533</v>
      </c>
    </row>
    <row r="5966" spans="1:5" x14ac:dyDescent="0.25">
      <c r="A5966" t="s">
        <v>12830</v>
      </c>
      <c r="B5966" t="s">
        <v>20</v>
      </c>
      <c r="C5966" t="s">
        <v>19</v>
      </c>
      <c r="D5966" t="s">
        <v>33</v>
      </c>
      <c r="E5966" t="s">
        <v>533</v>
      </c>
    </row>
    <row r="5967" spans="1:5" x14ac:dyDescent="0.25">
      <c r="A5967" t="s">
        <v>15962</v>
      </c>
      <c r="B5967" t="s">
        <v>20</v>
      </c>
      <c r="C5967" t="s">
        <v>19</v>
      </c>
      <c r="D5967" t="s">
        <v>33</v>
      </c>
      <c r="E5967" t="s">
        <v>533</v>
      </c>
    </row>
    <row r="5968" spans="1:5" x14ac:dyDescent="0.25">
      <c r="A5968" t="s">
        <v>6426</v>
      </c>
      <c r="B5968" t="s">
        <v>20</v>
      </c>
      <c r="C5968" t="s">
        <v>19</v>
      </c>
      <c r="D5968" t="s">
        <v>33</v>
      </c>
      <c r="E5968" t="s">
        <v>538</v>
      </c>
    </row>
    <row r="5969" spans="1:5" x14ac:dyDescent="0.25">
      <c r="A5969" t="s">
        <v>9111</v>
      </c>
      <c r="B5969" t="s">
        <v>20</v>
      </c>
      <c r="C5969" t="s">
        <v>19</v>
      </c>
      <c r="D5969" t="s">
        <v>33</v>
      </c>
      <c r="E5969" t="s">
        <v>533</v>
      </c>
    </row>
    <row r="5970" spans="1:5" x14ac:dyDescent="0.25">
      <c r="A5970" t="s">
        <v>6428</v>
      </c>
      <c r="B5970" t="s">
        <v>20</v>
      </c>
      <c r="C5970" t="s">
        <v>19</v>
      </c>
      <c r="D5970" t="s">
        <v>33</v>
      </c>
      <c r="E5970" t="s">
        <v>530</v>
      </c>
    </row>
    <row r="5971" spans="1:5" x14ac:dyDescent="0.25">
      <c r="A5971" t="s">
        <v>20936</v>
      </c>
      <c r="B5971" t="s">
        <v>20</v>
      </c>
      <c r="C5971" t="s">
        <v>19</v>
      </c>
      <c r="D5971" t="s">
        <v>33</v>
      </c>
      <c r="E5971" t="s">
        <v>533</v>
      </c>
    </row>
    <row r="5972" spans="1:5" x14ac:dyDescent="0.25">
      <c r="A5972" t="s">
        <v>25391</v>
      </c>
      <c r="B5972" t="s">
        <v>20</v>
      </c>
      <c r="C5972" t="s">
        <v>19</v>
      </c>
      <c r="D5972" t="s">
        <v>33</v>
      </c>
      <c r="E5972" t="s">
        <v>533</v>
      </c>
    </row>
    <row r="5973" spans="1:5" x14ac:dyDescent="0.25">
      <c r="A5973" t="s">
        <v>12994</v>
      </c>
      <c r="B5973" t="s">
        <v>20</v>
      </c>
      <c r="C5973" t="s">
        <v>19</v>
      </c>
      <c r="D5973" t="s">
        <v>33</v>
      </c>
      <c r="E5973" t="s">
        <v>533</v>
      </c>
    </row>
    <row r="5974" spans="1:5" x14ac:dyDescent="0.25">
      <c r="A5974" t="s">
        <v>15975</v>
      </c>
      <c r="B5974" t="s">
        <v>20</v>
      </c>
      <c r="C5974" t="s">
        <v>19</v>
      </c>
      <c r="D5974" t="s">
        <v>33</v>
      </c>
      <c r="E5974" t="s">
        <v>533</v>
      </c>
    </row>
    <row r="5975" spans="1:5" x14ac:dyDescent="0.25">
      <c r="A5975" t="s">
        <v>20910</v>
      </c>
      <c r="B5975" t="s">
        <v>20</v>
      </c>
      <c r="C5975" t="s">
        <v>21</v>
      </c>
      <c r="D5975" t="s">
        <v>33</v>
      </c>
      <c r="E5975" t="s">
        <v>537</v>
      </c>
    </row>
    <row r="5976" spans="1:5" x14ac:dyDescent="0.25">
      <c r="A5976" t="s">
        <v>3526</v>
      </c>
      <c r="B5976" t="s">
        <v>20</v>
      </c>
      <c r="C5976" t="s">
        <v>21</v>
      </c>
      <c r="D5976" t="s">
        <v>33</v>
      </c>
      <c r="E5976" t="s">
        <v>537</v>
      </c>
    </row>
    <row r="5977" spans="1:5" x14ac:dyDescent="0.25">
      <c r="A5977" t="s">
        <v>43540</v>
      </c>
      <c r="B5977" t="s">
        <v>20</v>
      </c>
      <c r="C5977" t="s">
        <v>19</v>
      </c>
      <c r="D5977" t="s">
        <v>33</v>
      </c>
      <c r="E5977" t="s">
        <v>533</v>
      </c>
    </row>
    <row r="5978" spans="1:5" x14ac:dyDescent="0.25">
      <c r="A5978" t="s">
        <v>4112</v>
      </c>
      <c r="B5978" t="s">
        <v>20</v>
      </c>
      <c r="C5978" t="s">
        <v>19</v>
      </c>
      <c r="D5978" t="s">
        <v>33</v>
      </c>
      <c r="E5978" t="s">
        <v>533</v>
      </c>
    </row>
    <row r="5979" spans="1:5" x14ac:dyDescent="0.25">
      <c r="A5979" t="s">
        <v>4116</v>
      </c>
      <c r="B5979" t="s">
        <v>20</v>
      </c>
      <c r="C5979" t="s">
        <v>19</v>
      </c>
      <c r="D5979" t="s">
        <v>33</v>
      </c>
      <c r="E5979" t="s">
        <v>533</v>
      </c>
    </row>
    <row r="5980" spans="1:5" x14ac:dyDescent="0.25">
      <c r="A5980" t="s">
        <v>8970</v>
      </c>
      <c r="B5980" t="s">
        <v>20</v>
      </c>
      <c r="C5980" t="s">
        <v>19</v>
      </c>
      <c r="D5980" t="s">
        <v>33</v>
      </c>
      <c r="E5980" t="s">
        <v>553</v>
      </c>
    </row>
    <row r="5981" spans="1:5" x14ac:dyDescent="0.25">
      <c r="A5981" t="s">
        <v>7154</v>
      </c>
      <c r="B5981" t="s">
        <v>20</v>
      </c>
      <c r="C5981" t="s">
        <v>19</v>
      </c>
      <c r="D5981" t="s">
        <v>33</v>
      </c>
      <c r="E5981" t="s">
        <v>533</v>
      </c>
    </row>
    <row r="5982" spans="1:5" x14ac:dyDescent="0.25">
      <c r="A5982" t="s">
        <v>6441</v>
      </c>
      <c r="B5982" t="s">
        <v>20</v>
      </c>
      <c r="C5982" t="s">
        <v>19</v>
      </c>
      <c r="D5982" t="s">
        <v>33</v>
      </c>
      <c r="E5982" t="s">
        <v>538</v>
      </c>
    </row>
    <row r="5983" spans="1:5" x14ac:dyDescent="0.25">
      <c r="A5983" t="s">
        <v>7157</v>
      </c>
      <c r="B5983" t="s">
        <v>20</v>
      </c>
      <c r="C5983" t="s">
        <v>19</v>
      </c>
      <c r="D5983" t="s">
        <v>33</v>
      </c>
      <c r="E5983" t="s">
        <v>533</v>
      </c>
    </row>
    <row r="5984" spans="1:5" x14ac:dyDescent="0.25">
      <c r="A5984" t="s">
        <v>6442</v>
      </c>
      <c r="B5984" t="s">
        <v>20</v>
      </c>
      <c r="C5984" t="s">
        <v>19</v>
      </c>
      <c r="D5984" t="s">
        <v>33</v>
      </c>
      <c r="E5984" t="s">
        <v>530</v>
      </c>
    </row>
    <row r="5985" spans="1:5" x14ac:dyDescent="0.25">
      <c r="A5985" t="s">
        <v>7156</v>
      </c>
      <c r="B5985" t="s">
        <v>20</v>
      </c>
      <c r="C5985" t="s">
        <v>19</v>
      </c>
      <c r="D5985" t="s">
        <v>33</v>
      </c>
      <c r="E5985" t="s">
        <v>533</v>
      </c>
    </row>
    <row r="5986" spans="1:5" x14ac:dyDescent="0.25">
      <c r="A5986" t="s">
        <v>12831</v>
      </c>
      <c r="B5986" t="s">
        <v>20</v>
      </c>
      <c r="C5986" t="s">
        <v>19</v>
      </c>
      <c r="D5986" t="s">
        <v>33</v>
      </c>
      <c r="E5986" t="s">
        <v>533</v>
      </c>
    </row>
    <row r="5987" spans="1:5" x14ac:dyDescent="0.25">
      <c r="A5987" t="s">
        <v>15967</v>
      </c>
      <c r="B5987" t="s">
        <v>20</v>
      </c>
      <c r="C5987" t="s">
        <v>19</v>
      </c>
      <c r="D5987" t="s">
        <v>33</v>
      </c>
      <c r="E5987" t="s">
        <v>533</v>
      </c>
    </row>
    <row r="5988" spans="1:5" x14ac:dyDescent="0.25">
      <c r="A5988" t="s">
        <v>43541</v>
      </c>
      <c r="B5988" t="s">
        <v>20</v>
      </c>
      <c r="C5988" t="s">
        <v>19</v>
      </c>
      <c r="D5988" t="s">
        <v>33</v>
      </c>
      <c r="E5988" t="s">
        <v>533</v>
      </c>
    </row>
    <row r="5989" spans="1:5" x14ac:dyDescent="0.25">
      <c r="A5989" t="s">
        <v>6449</v>
      </c>
      <c r="B5989" t="s">
        <v>20</v>
      </c>
      <c r="C5989" t="s">
        <v>19</v>
      </c>
      <c r="D5989" t="s">
        <v>33</v>
      </c>
      <c r="E5989" t="s">
        <v>530</v>
      </c>
    </row>
    <row r="5990" spans="1:5" x14ac:dyDescent="0.25">
      <c r="A5990" t="s">
        <v>12997</v>
      </c>
      <c r="B5990" t="s">
        <v>20</v>
      </c>
      <c r="C5990" t="s">
        <v>19</v>
      </c>
      <c r="D5990" t="s">
        <v>33</v>
      </c>
      <c r="E5990" t="s">
        <v>533</v>
      </c>
    </row>
    <row r="5991" spans="1:5" x14ac:dyDescent="0.25">
      <c r="A5991" t="s">
        <v>15972</v>
      </c>
      <c r="B5991" t="s">
        <v>20</v>
      </c>
      <c r="C5991" t="s">
        <v>19</v>
      </c>
      <c r="D5991" t="s">
        <v>33</v>
      </c>
      <c r="E5991" t="s">
        <v>533</v>
      </c>
    </row>
    <row r="5992" spans="1:5" x14ac:dyDescent="0.25">
      <c r="A5992" t="s">
        <v>12993</v>
      </c>
      <c r="B5992" t="s">
        <v>20</v>
      </c>
      <c r="C5992" t="s">
        <v>19</v>
      </c>
      <c r="D5992" t="s">
        <v>33</v>
      </c>
      <c r="E5992" t="s">
        <v>533</v>
      </c>
    </row>
    <row r="5993" spans="1:5" x14ac:dyDescent="0.25">
      <c r="A5993" t="s">
        <v>15976</v>
      </c>
      <c r="B5993" t="s">
        <v>20</v>
      </c>
      <c r="C5993" t="s">
        <v>19</v>
      </c>
      <c r="D5993" t="s">
        <v>33</v>
      </c>
      <c r="E5993" t="s">
        <v>533</v>
      </c>
    </row>
    <row r="5994" spans="1:5" x14ac:dyDescent="0.25">
      <c r="A5994" t="s">
        <v>13661</v>
      </c>
      <c r="B5994" t="s">
        <v>20</v>
      </c>
      <c r="C5994" t="s">
        <v>19</v>
      </c>
      <c r="D5994" t="s">
        <v>33</v>
      </c>
      <c r="E5994" t="s">
        <v>533</v>
      </c>
    </row>
    <row r="5995" spans="1:5" x14ac:dyDescent="0.25">
      <c r="A5995" t="s">
        <v>13656</v>
      </c>
      <c r="B5995" t="s">
        <v>20</v>
      </c>
      <c r="C5995" t="s">
        <v>19</v>
      </c>
      <c r="D5995" t="s">
        <v>33</v>
      </c>
      <c r="E5995" t="s">
        <v>533</v>
      </c>
    </row>
    <row r="5996" spans="1:5" x14ac:dyDescent="0.25">
      <c r="A5996" t="s">
        <v>6455</v>
      </c>
      <c r="B5996" t="s">
        <v>20</v>
      </c>
      <c r="C5996" t="s">
        <v>19</v>
      </c>
      <c r="D5996" t="s">
        <v>33</v>
      </c>
      <c r="E5996" t="s">
        <v>530</v>
      </c>
    </row>
    <row r="5997" spans="1:5" x14ac:dyDescent="0.25">
      <c r="A5997" t="s">
        <v>21174</v>
      </c>
      <c r="B5997" t="s">
        <v>20</v>
      </c>
      <c r="C5997" t="s">
        <v>19</v>
      </c>
      <c r="D5997" t="s">
        <v>33</v>
      </c>
      <c r="E5997" t="s">
        <v>533</v>
      </c>
    </row>
    <row r="5998" spans="1:5" x14ac:dyDescent="0.25">
      <c r="A5998" t="s">
        <v>19805</v>
      </c>
      <c r="B5998" t="s">
        <v>20</v>
      </c>
      <c r="C5998" t="s">
        <v>21</v>
      </c>
      <c r="D5998" t="s">
        <v>33</v>
      </c>
      <c r="E5998" t="s">
        <v>537</v>
      </c>
    </row>
    <row r="5999" spans="1:5" x14ac:dyDescent="0.25">
      <c r="A5999" t="s">
        <v>6457</v>
      </c>
      <c r="B5999" t="s">
        <v>20</v>
      </c>
      <c r="C5999" t="s">
        <v>21</v>
      </c>
      <c r="D5999" t="s">
        <v>33</v>
      </c>
      <c r="E5999" t="s">
        <v>582</v>
      </c>
    </row>
    <row r="6000" spans="1:5" x14ac:dyDescent="0.25">
      <c r="A6000" t="s">
        <v>6459</v>
      </c>
      <c r="B6000" t="s">
        <v>20</v>
      </c>
      <c r="C6000" t="s">
        <v>19</v>
      </c>
      <c r="D6000" t="s">
        <v>33</v>
      </c>
      <c r="E6000" t="s">
        <v>530</v>
      </c>
    </row>
    <row r="6001" spans="1:5" x14ac:dyDescent="0.25">
      <c r="A6001" t="s">
        <v>19597</v>
      </c>
      <c r="B6001" t="s">
        <v>20</v>
      </c>
      <c r="C6001" t="s">
        <v>19</v>
      </c>
      <c r="D6001" t="s">
        <v>33</v>
      </c>
      <c r="E6001" t="s">
        <v>533</v>
      </c>
    </row>
    <row r="6002" spans="1:5" x14ac:dyDescent="0.25">
      <c r="A6002" t="s">
        <v>21998</v>
      </c>
      <c r="B6002" t="s">
        <v>20</v>
      </c>
      <c r="C6002" t="s">
        <v>23</v>
      </c>
      <c r="D6002" t="s">
        <v>33</v>
      </c>
      <c r="E6002" t="s">
        <v>601</v>
      </c>
    </row>
    <row r="6003" spans="1:5" x14ac:dyDescent="0.25">
      <c r="A6003" t="s">
        <v>6462</v>
      </c>
      <c r="B6003" t="s">
        <v>20</v>
      </c>
      <c r="C6003" t="s">
        <v>19</v>
      </c>
      <c r="D6003" t="s">
        <v>33</v>
      </c>
      <c r="E6003" t="s">
        <v>530</v>
      </c>
    </row>
    <row r="6004" spans="1:5" x14ac:dyDescent="0.25">
      <c r="A6004" t="s">
        <v>6464</v>
      </c>
      <c r="B6004" t="s">
        <v>20</v>
      </c>
      <c r="C6004" t="s">
        <v>19</v>
      </c>
      <c r="D6004" t="s">
        <v>33</v>
      </c>
      <c r="E6004" t="s">
        <v>530</v>
      </c>
    </row>
    <row r="6005" spans="1:5" x14ac:dyDescent="0.25">
      <c r="A6005" t="s">
        <v>29043</v>
      </c>
      <c r="B6005" t="s">
        <v>20</v>
      </c>
      <c r="C6005" t="s">
        <v>19</v>
      </c>
      <c r="D6005" t="s">
        <v>33</v>
      </c>
      <c r="E6005" t="s">
        <v>553</v>
      </c>
    </row>
    <row r="6006" spans="1:5" x14ac:dyDescent="0.25">
      <c r="A6006" t="s">
        <v>6466</v>
      </c>
      <c r="B6006" t="s">
        <v>20</v>
      </c>
      <c r="C6006" t="s">
        <v>19</v>
      </c>
      <c r="D6006" t="s">
        <v>33</v>
      </c>
      <c r="E6006" t="s">
        <v>562</v>
      </c>
    </row>
    <row r="6007" spans="1:5" x14ac:dyDescent="0.25">
      <c r="A6007" t="s">
        <v>18610</v>
      </c>
      <c r="B6007" t="s">
        <v>20</v>
      </c>
      <c r="C6007" t="s">
        <v>19</v>
      </c>
      <c r="D6007" t="s">
        <v>33</v>
      </c>
      <c r="E6007" t="s">
        <v>533</v>
      </c>
    </row>
    <row r="6008" spans="1:5" x14ac:dyDescent="0.25">
      <c r="A6008" t="s">
        <v>18609</v>
      </c>
      <c r="B6008" t="s">
        <v>20</v>
      </c>
      <c r="C6008" t="s">
        <v>19</v>
      </c>
      <c r="D6008" t="s">
        <v>33</v>
      </c>
      <c r="E6008" t="s">
        <v>533</v>
      </c>
    </row>
    <row r="6009" spans="1:5" x14ac:dyDescent="0.25">
      <c r="A6009" t="s">
        <v>23950</v>
      </c>
      <c r="B6009" t="s">
        <v>20</v>
      </c>
      <c r="C6009" t="s">
        <v>19</v>
      </c>
      <c r="D6009" t="s">
        <v>33</v>
      </c>
      <c r="E6009" t="s">
        <v>533</v>
      </c>
    </row>
    <row r="6010" spans="1:5" x14ac:dyDescent="0.25">
      <c r="A6010" t="s">
        <v>6468</v>
      </c>
      <c r="B6010" t="s">
        <v>20</v>
      </c>
      <c r="C6010" t="s">
        <v>19</v>
      </c>
      <c r="D6010" t="s">
        <v>33</v>
      </c>
      <c r="E6010" t="s">
        <v>538</v>
      </c>
    </row>
    <row r="6011" spans="1:5" x14ac:dyDescent="0.25">
      <c r="A6011" t="s">
        <v>6470</v>
      </c>
      <c r="B6011" t="s">
        <v>20</v>
      </c>
      <c r="C6011" t="s">
        <v>19</v>
      </c>
      <c r="D6011" t="s">
        <v>33</v>
      </c>
      <c r="E6011" t="s">
        <v>562</v>
      </c>
    </row>
    <row r="6012" spans="1:5" x14ac:dyDescent="0.25">
      <c r="A6012" t="s">
        <v>3706</v>
      </c>
      <c r="B6012" t="s">
        <v>20</v>
      </c>
      <c r="C6012" t="s">
        <v>19</v>
      </c>
      <c r="D6012" t="s">
        <v>33</v>
      </c>
      <c r="E6012" t="s">
        <v>553</v>
      </c>
    </row>
    <row r="6013" spans="1:5" x14ac:dyDescent="0.25">
      <c r="A6013" t="s">
        <v>6473</v>
      </c>
      <c r="B6013" t="s">
        <v>20</v>
      </c>
      <c r="C6013" t="s">
        <v>19</v>
      </c>
      <c r="D6013" t="s">
        <v>33</v>
      </c>
      <c r="E6013" t="s">
        <v>538</v>
      </c>
    </row>
    <row r="6014" spans="1:5" x14ac:dyDescent="0.25">
      <c r="A6014" t="s">
        <v>29190</v>
      </c>
      <c r="B6014" t="s">
        <v>20</v>
      </c>
      <c r="C6014" t="s">
        <v>19</v>
      </c>
      <c r="D6014" t="s">
        <v>33</v>
      </c>
      <c r="E6014" t="s">
        <v>533</v>
      </c>
    </row>
    <row r="6015" spans="1:5" x14ac:dyDescent="0.25">
      <c r="A6015" t="s">
        <v>22064</v>
      </c>
      <c r="B6015" t="s">
        <v>20</v>
      </c>
      <c r="C6015" t="s">
        <v>21</v>
      </c>
      <c r="D6015" t="s">
        <v>33</v>
      </c>
      <c r="E6015" t="s">
        <v>537</v>
      </c>
    </row>
    <row r="6016" spans="1:5" x14ac:dyDescent="0.25">
      <c r="A6016" t="s">
        <v>6190</v>
      </c>
      <c r="B6016" t="s">
        <v>20</v>
      </c>
      <c r="C6016" t="s">
        <v>19</v>
      </c>
      <c r="D6016" t="s">
        <v>33</v>
      </c>
      <c r="E6016" t="s">
        <v>533</v>
      </c>
    </row>
    <row r="6017" spans="1:5" x14ac:dyDescent="0.25">
      <c r="A6017" t="s">
        <v>22020</v>
      </c>
      <c r="B6017" t="s">
        <v>20</v>
      </c>
      <c r="C6017" t="s">
        <v>19</v>
      </c>
      <c r="D6017" t="s">
        <v>33</v>
      </c>
      <c r="E6017" t="s">
        <v>533</v>
      </c>
    </row>
    <row r="6018" spans="1:5" x14ac:dyDescent="0.25">
      <c r="A6018" t="s">
        <v>22151</v>
      </c>
      <c r="B6018" t="s">
        <v>20</v>
      </c>
      <c r="C6018" t="s">
        <v>19</v>
      </c>
      <c r="D6018" t="s">
        <v>33</v>
      </c>
      <c r="E6018" t="s">
        <v>533</v>
      </c>
    </row>
    <row r="6019" spans="1:5" x14ac:dyDescent="0.25">
      <c r="A6019" t="s">
        <v>7535</v>
      </c>
      <c r="B6019" t="s">
        <v>20</v>
      </c>
      <c r="C6019" t="s">
        <v>19</v>
      </c>
      <c r="D6019" t="s">
        <v>33</v>
      </c>
      <c r="E6019" t="s">
        <v>533</v>
      </c>
    </row>
    <row r="6020" spans="1:5" x14ac:dyDescent="0.25">
      <c r="A6020" t="s">
        <v>6189</v>
      </c>
      <c r="B6020" t="s">
        <v>20</v>
      </c>
      <c r="C6020" t="s">
        <v>21</v>
      </c>
      <c r="D6020" t="s">
        <v>33</v>
      </c>
      <c r="E6020" t="s">
        <v>537</v>
      </c>
    </row>
    <row r="6021" spans="1:5" x14ac:dyDescent="0.25">
      <c r="A6021" t="s">
        <v>5377</v>
      </c>
      <c r="B6021" t="s">
        <v>20</v>
      </c>
      <c r="C6021" t="s">
        <v>23</v>
      </c>
      <c r="D6021" t="s">
        <v>33</v>
      </c>
      <c r="E6021" t="s">
        <v>601</v>
      </c>
    </row>
    <row r="6022" spans="1:5" x14ac:dyDescent="0.25">
      <c r="A6022" t="s">
        <v>6480</v>
      </c>
      <c r="B6022" t="s">
        <v>20</v>
      </c>
      <c r="C6022" t="s">
        <v>19</v>
      </c>
      <c r="D6022" t="s">
        <v>33</v>
      </c>
      <c r="E6022" t="s">
        <v>585</v>
      </c>
    </row>
    <row r="6023" spans="1:5" x14ac:dyDescent="0.25">
      <c r="A6023" t="s">
        <v>25384</v>
      </c>
      <c r="B6023" t="s">
        <v>20</v>
      </c>
      <c r="C6023" t="s">
        <v>19</v>
      </c>
      <c r="D6023" t="s">
        <v>33</v>
      </c>
      <c r="E6023" t="s">
        <v>533</v>
      </c>
    </row>
    <row r="6024" spans="1:5" x14ac:dyDescent="0.25">
      <c r="A6024" t="s">
        <v>6483</v>
      </c>
      <c r="B6024" t="s">
        <v>20</v>
      </c>
      <c r="C6024" t="s">
        <v>19</v>
      </c>
      <c r="D6024" t="s">
        <v>33</v>
      </c>
      <c r="E6024" t="s">
        <v>530</v>
      </c>
    </row>
    <row r="6025" spans="1:5" x14ac:dyDescent="0.25">
      <c r="A6025" t="s">
        <v>25386</v>
      </c>
      <c r="B6025" t="s">
        <v>20</v>
      </c>
      <c r="C6025" t="s">
        <v>19</v>
      </c>
      <c r="D6025" t="s">
        <v>33</v>
      </c>
      <c r="E6025" t="s">
        <v>533</v>
      </c>
    </row>
    <row r="6026" spans="1:5" x14ac:dyDescent="0.25">
      <c r="A6026" t="s">
        <v>6486</v>
      </c>
      <c r="B6026" t="s">
        <v>20</v>
      </c>
      <c r="C6026" t="s">
        <v>21</v>
      </c>
      <c r="D6026" t="s">
        <v>33</v>
      </c>
      <c r="E6026" t="s">
        <v>582</v>
      </c>
    </row>
    <row r="6027" spans="1:5" x14ac:dyDescent="0.25">
      <c r="A6027" t="s">
        <v>2553</v>
      </c>
      <c r="B6027" t="s">
        <v>20</v>
      </c>
      <c r="C6027" t="s">
        <v>21</v>
      </c>
      <c r="D6027" t="s">
        <v>33</v>
      </c>
      <c r="E6027" t="s">
        <v>537</v>
      </c>
    </row>
    <row r="6028" spans="1:5" x14ac:dyDescent="0.25">
      <c r="A6028" t="s">
        <v>6488</v>
      </c>
      <c r="B6028" t="s">
        <v>20</v>
      </c>
      <c r="C6028" t="s">
        <v>21</v>
      </c>
      <c r="D6028" t="s">
        <v>33</v>
      </c>
      <c r="E6028" t="s">
        <v>582</v>
      </c>
    </row>
    <row r="6029" spans="1:5" x14ac:dyDescent="0.25">
      <c r="A6029" t="s">
        <v>6682</v>
      </c>
      <c r="B6029" t="s">
        <v>20</v>
      </c>
      <c r="C6029" t="s">
        <v>19</v>
      </c>
      <c r="D6029" t="s">
        <v>65</v>
      </c>
      <c r="E6029" t="s">
        <v>533</v>
      </c>
    </row>
    <row r="6030" spans="1:5" x14ac:dyDescent="0.25">
      <c r="A6030" t="s">
        <v>6489</v>
      </c>
      <c r="B6030" t="s">
        <v>20</v>
      </c>
      <c r="C6030" t="s">
        <v>19</v>
      </c>
      <c r="D6030" t="s">
        <v>33</v>
      </c>
      <c r="E6030" t="s">
        <v>530</v>
      </c>
    </row>
    <row r="6031" spans="1:5" x14ac:dyDescent="0.25">
      <c r="A6031" t="s">
        <v>17336</v>
      </c>
      <c r="B6031" t="s">
        <v>20</v>
      </c>
      <c r="C6031" t="s">
        <v>19</v>
      </c>
      <c r="D6031" t="s">
        <v>65</v>
      </c>
      <c r="E6031" t="s">
        <v>533</v>
      </c>
    </row>
    <row r="6032" spans="1:5" x14ac:dyDescent="0.25">
      <c r="A6032" t="s">
        <v>17425</v>
      </c>
      <c r="B6032" t="s">
        <v>20</v>
      </c>
      <c r="C6032" t="s">
        <v>19</v>
      </c>
      <c r="D6032" t="s">
        <v>65</v>
      </c>
      <c r="E6032" t="s">
        <v>533</v>
      </c>
    </row>
    <row r="6033" spans="1:5" x14ac:dyDescent="0.25">
      <c r="A6033" t="s">
        <v>6492</v>
      </c>
      <c r="B6033" t="s">
        <v>20</v>
      </c>
      <c r="C6033" t="s">
        <v>19</v>
      </c>
      <c r="D6033" t="s">
        <v>33</v>
      </c>
      <c r="E6033" t="s">
        <v>530</v>
      </c>
    </row>
    <row r="6034" spans="1:5" x14ac:dyDescent="0.25">
      <c r="A6034" t="s">
        <v>6495</v>
      </c>
      <c r="B6034" t="s">
        <v>20</v>
      </c>
      <c r="C6034" t="s">
        <v>19</v>
      </c>
      <c r="D6034" t="s">
        <v>33</v>
      </c>
      <c r="E6034" t="s">
        <v>538</v>
      </c>
    </row>
    <row r="6035" spans="1:5" x14ac:dyDescent="0.25">
      <c r="A6035" t="s">
        <v>28905</v>
      </c>
      <c r="B6035" t="s">
        <v>20</v>
      </c>
      <c r="C6035" t="s">
        <v>19</v>
      </c>
      <c r="D6035" t="s">
        <v>65</v>
      </c>
      <c r="E6035" t="s">
        <v>533</v>
      </c>
    </row>
    <row r="6036" spans="1:5" x14ac:dyDescent="0.25">
      <c r="A6036" t="s">
        <v>6493</v>
      </c>
      <c r="B6036" t="s">
        <v>20</v>
      </c>
      <c r="C6036" t="s">
        <v>19</v>
      </c>
      <c r="D6036" t="s">
        <v>33</v>
      </c>
      <c r="E6036" t="s">
        <v>530</v>
      </c>
    </row>
    <row r="6037" spans="1:5" x14ac:dyDescent="0.25">
      <c r="A6037" t="s">
        <v>6497</v>
      </c>
      <c r="B6037" t="s">
        <v>20</v>
      </c>
      <c r="C6037" t="s">
        <v>19</v>
      </c>
      <c r="D6037" t="s">
        <v>33</v>
      </c>
      <c r="E6037" t="s">
        <v>538</v>
      </c>
    </row>
    <row r="6038" spans="1:5" x14ac:dyDescent="0.25">
      <c r="A6038" t="s">
        <v>6496</v>
      </c>
      <c r="B6038" t="s">
        <v>20</v>
      </c>
      <c r="C6038" t="s">
        <v>19</v>
      </c>
      <c r="D6038" t="s">
        <v>33</v>
      </c>
      <c r="E6038" t="s">
        <v>530</v>
      </c>
    </row>
    <row r="6039" spans="1:5" x14ac:dyDescent="0.25">
      <c r="A6039" t="s">
        <v>6498</v>
      </c>
      <c r="B6039" t="s">
        <v>20</v>
      </c>
      <c r="C6039" t="s">
        <v>19</v>
      </c>
      <c r="D6039" t="s">
        <v>33</v>
      </c>
      <c r="E6039" t="s">
        <v>538</v>
      </c>
    </row>
    <row r="6040" spans="1:5" x14ac:dyDescent="0.25">
      <c r="A6040" t="s">
        <v>6499</v>
      </c>
      <c r="B6040" t="s">
        <v>20</v>
      </c>
      <c r="C6040" t="s">
        <v>19</v>
      </c>
      <c r="D6040" t="s">
        <v>33</v>
      </c>
      <c r="E6040" t="s">
        <v>530</v>
      </c>
    </row>
    <row r="6041" spans="1:5" x14ac:dyDescent="0.25">
      <c r="A6041" t="s">
        <v>6500</v>
      </c>
      <c r="B6041" t="s">
        <v>20</v>
      </c>
      <c r="C6041" t="s">
        <v>19</v>
      </c>
      <c r="D6041" t="s">
        <v>33</v>
      </c>
      <c r="E6041" t="s">
        <v>538</v>
      </c>
    </row>
    <row r="6042" spans="1:5" x14ac:dyDescent="0.25">
      <c r="A6042" t="s">
        <v>6501</v>
      </c>
      <c r="B6042" t="s">
        <v>20</v>
      </c>
      <c r="C6042" t="s">
        <v>19</v>
      </c>
      <c r="D6042" t="s">
        <v>33</v>
      </c>
      <c r="E6042" t="s">
        <v>530</v>
      </c>
    </row>
    <row r="6043" spans="1:5" x14ac:dyDescent="0.25">
      <c r="A6043" t="s">
        <v>28914</v>
      </c>
      <c r="B6043" t="s">
        <v>20</v>
      </c>
      <c r="C6043" t="s">
        <v>19</v>
      </c>
      <c r="D6043" t="s">
        <v>65</v>
      </c>
      <c r="E6043" t="s">
        <v>533</v>
      </c>
    </row>
    <row r="6044" spans="1:5" x14ac:dyDescent="0.25">
      <c r="A6044" t="s">
        <v>28951</v>
      </c>
      <c r="B6044" t="s">
        <v>20</v>
      </c>
      <c r="C6044" t="s">
        <v>19</v>
      </c>
      <c r="D6044" t="s">
        <v>65</v>
      </c>
      <c r="E6044" t="s">
        <v>533</v>
      </c>
    </row>
    <row r="6045" spans="1:5" x14ac:dyDescent="0.25">
      <c r="A6045" t="s">
        <v>29281</v>
      </c>
      <c r="B6045" t="s">
        <v>20</v>
      </c>
      <c r="C6045" t="s">
        <v>19</v>
      </c>
      <c r="D6045" t="s">
        <v>65</v>
      </c>
      <c r="E6045" t="s">
        <v>533</v>
      </c>
    </row>
    <row r="6046" spans="1:5" x14ac:dyDescent="0.25">
      <c r="A6046" t="s">
        <v>6505</v>
      </c>
      <c r="B6046" t="s">
        <v>20</v>
      </c>
      <c r="C6046" t="s">
        <v>19</v>
      </c>
      <c r="D6046" t="s">
        <v>33</v>
      </c>
      <c r="E6046" t="s">
        <v>530</v>
      </c>
    </row>
    <row r="6047" spans="1:5" x14ac:dyDescent="0.25">
      <c r="A6047" t="s">
        <v>6683</v>
      </c>
      <c r="B6047" t="s">
        <v>20</v>
      </c>
      <c r="C6047" t="s">
        <v>19</v>
      </c>
      <c r="D6047" t="s">
        <v>65</v>
      </c>
      <c r="E6047" t="s">
        <v>533</v>
      </c>
    </row>
    <row r="6048" spans="1:5" x14ac:dyDescent="0.25">
      <c r="A6048" t="s">
        <v>6506</v>
      </c>
      <c r="B6048" t="s">
        <v>20</v>
      </c>
      <c r="C6048" t="s">
        <v>19</v>
      </c>
      <c r="D6048" t="s">
        <v>33</v>
      </c>
      <c r="E6048" t="s">
        <v>538</v>
      </c>
    </row>
    <row r="6049" spans="1:5" x14ac:dyDescent="0.25">
      <c r="A6049" t="s">
        <v>17335</v>
      </c>
      <c r="B6049" t="s">
        <v>20</v>
      </c>
      <c r="C6049" t="s">
        <v>19</v>
      </c>
      <c r="D6049" t="s">
        <v>65</v>
      </c>
      <c r="E6049" t="s">
        <v>533</v>
      </c>
    </row>
    <row r="6050" spans="1:5" x14ac:dyDescent="0.25">
      <c r="A6050" t="s">
        <v>17424</v>
      </c>
      <c r="B6050" t="s">
        <v>20</v>
      </c>
      <c r="C6050" t="s">
        <v>19</v>
      </c>
      <c r="D6050" t="s">
        <v>65</v>
      </c>
      <c r="E6050" t="s">
        <v>533</v>
      </c>
    </row>
    <row r="6051" spans="1:5" x14ac:dyDescent="0.25">
      <c r="A6051" t="s">
        <v>28904</v>
      </c>
      <c r="B6051" t="s">
        <v>20</v>
      </c>
      <c r="C6051" t="s">
        <v>19</v>
      </c>
      <c r="D6051" t="s">
        <v>65</v>
      </c>
      <c r="E6051" t="s">
        <v>533</v>
      </c>
    </row>
    <row r="6052" spans="1:5" x14ac:dyDescent="0.25">
      <c r="A6052" t="s">
        <v>28913</v>
      </c>
      <c r="B6052" t="s">
        <v>20</v>
      </c>
      <c r="C6052" t="s">
        <v>19</v>
      </c>
      <c r="D6052" t="s">
        <v>65</v>
      </c>
      <c r="E6052" t="s">
        <v>533</v>
      </c>
    </row>
    <row r="6053" spans="1:5" x14ac:dyDescent="0.25">
      <c r="A6053" t="s">
        <v>6512</v>
      </c>
      <c r="B6053" t="s">
        <v>20</v>
      </c>
      <c r="C6053" t="s">
        <v>19</v>
      </c>
      <c r="D6053" t="s">
        <v>33</v>
      </c>
      <c r="E6053" t="s">
        <v>538</v>
      </c>
    </row>
    <row r="6054" spans="1:5" x14ac:dyDescent="0.25">
      <c r="A6054" t="s">
        <v>6514</v>
      </c>
      <c r="B6054" t="s">
        <v>20</v>
      </c>
      <c r="C6054" t="s">
        <v>19</v>
      </c>
      <c r="D6054" t="s">
        <v>33</v>
      </c>
      <c r="E6054" t="s">
        <v>538</v>
      </c>
    </row>
    <row r="6055" spans="1:5" x14ac:dyDescent="0.25">
      <c r="A6055" t="s">
        <v>28950</v>
      </c>
      <c r="B6055" t="s">
        <v>20</v>
      </c>
      <c r="C6055" t="s">
        <v>19</v>
      </c>
      <c r="D6055" t="s">
        <v>65</v>
      </c>
      <c r="E6055" t="s">
        <v>533</v>
      </c>
    </row>
    <row r="6056" spans="1:5" x14ac:dyDescent="0.25">
      <c r="A6056" t="s">
        <v>29280</v>
      </c>
      <c r="B6056" t="s">
        <v>20</v>
      </c>
      <c r="C6056" t="s">
        <v>19</v>
      </c>
      <c r="D6056" t="s">
        <v>65</v>
      </c>
      <c r="E6056" t="s">
        <v>533</v>
      </c>
    </row>
    <row r="6057" spans="1:5" x14ac:dyDescent="0.25">
      <c r="A6057" t="s">
        <v>6516</v>
      </c>
      <c r="B6057" t="s">
        <v>20</v>
      </c>
      <c r="C6057" t="s">
        <v>19</v>
      </c>
      <c r="D6057" t="s">
        <v>33</v>
      </c>
      <c r="E6057" t="s">
        <v>538</v>
      </c>
    </row>
    <row r="6058" spans="1:5" x14ac:dyDescent="0.25">
      <c r="A6058" t="s">
        <v>6517</v>
      </c>
      <c r="B6058" t="s">
        <v>20</v>
      </c>
      <c r="C6058" t="s">
        <v>19</v>
      </c>
      <c r="D6058" t="s">
        <v>33</v>
      </c>
      <c r="E6058" t="s">
        <v>530</v>
      </c>
    </row>
    <row r="6059" spans="1:5" x14ac:dyDescent="0.25">
      <c r="A6059" t="s">
        <v>10328</v>
      </c>
      <c r="B6059" t="s">
        <v>20</v>
      </c>
      <c r="C6059" t="s">
        <v>19</v>
      </c>
      <c r="D6059" t="s">
        <v>33</v>
      </c>
      <c r="E6059" t="s">
        <v>533</v>
      </c>
    </row>
    <row r="6060" spans="1:5" x14ac:dyDescent="0.25">
      <c r="A6060" t="s">
        <v>6519</v>
      </c>
      <c r="B6060" t="s">
        <v>20</v>
      </c>
      <c r="C6060" t="s">
        <v>19</v>
      </c>
      <c r="D6060" t="s">
        <v>33</v>
      </c>
      <c r="E6060" t="s">
        <v>530</v>
      </c>
    </row>
    <row r="6061" spans="1:5" x14ac:dyDescent="0.25">
      <c r="A6061" t="s">
        <v>20297</v>
      </c>
      <c r="B6061" t="s">
        <v>20</v>
      </c>
      <c r="C6061" t="s">
        <v>19</v>
      </c>
      <c r="D6061" t="s">
        <v>33</v>
      </c>
      <c r="E6061" t="s">
        <v>533</v>
      </c>
    </row>
    <row r="6062" spans="1:5" x14ac:dyDescent="0.25">
      <c r="A6062" t="s">
        <v>6520</v>
      </c>
      <c r="B6062" t="s">
        <v>20</v>
      </c>
      <c r="C6062" t="s">
        <v>19</v>
      </c>
      <c r="D6062" t="s">
        <v>33</v>
      </c>
      <c r="E6062" t="s">
        <v>562</v>
      </c>
    </row>
    <row r="6063" spans="1:5" x14ac:dyDescent="0.25">
      <c r="A6063" t="s">
        <v>25526</v>
      </c>
      <c r="B6063" t="s">
        <v>20</v>
      </c>
      <c r="C6063" t="s">
        <v>19</v>
      </c>
      <c r="D6063" t="s">
        <v>33</v>
      </c>
      <c r="E6063" t="s">
        <v>533</v>
      </c>
    </row>
    <row r="6064" spans="1:5" x14ac:dyDescent="0.25">
      <c r="A6064" t="s">
        <v>20864</v>
      </c>
      <c r="B6064" t="s">
        <v>20</v>
      </c>
      <c r="C6064" t="s">
        <v>19</v>
      </c>
      <c r="D6064" t="s">
        <v>33</v>
      </c>
      <c r="E6064" t="s">
        <v>533</v>
      </c>
    </row>
    <row r="6065" spans="1:5" x14ac:dyDescent="0.25">
      <c r="A6065" t="s">
        <v>6528</v>
      </c>
      <c r="B6065" t="s">
        <v>20</v>
      </c>
      <c r="C6065" t="s">
        <v>21</v>
      </c>
      <c r="D6065" t="s">
        <v>33</v>
      </c>
      <c r="E6065" t="s">
        <v>687</v>
      </c>
    </row>
    <row r="6066" spans="1:5" x14ac:dyDescent="0.25">
      <c r="A6066" t="s">
        <v>20934</v>
      </c>
      <c r="B6066" t="s">
        <v>20</v>
      </c>
      <c r="C6066" t="s">
        <v>19</v>
      </c>
      <c r="D6066" t="s">
        <v>33</v>
      </c>
      <c r="E6066" t="s">
        <v>533</v>
      </c>
    </row>
    <row r="6067" spans="1:5" x14ac:dyDescent="0.25">
      <c r="A6067" t="s">
        <v>6526</v>
      </c>
      <c r="B6067" t="s">
        <v>20</v>
      </c>
      <c r="C6067" t="s">
        <v>19</v>
      </c>
      <c r="D6067" t="s">
        <v>33</v>
      </c>
      <c r="E6067" t="s">
        <v>538</v>
      </c>
    </row>
    <row r="6068" spans="1:5" x14ac:dyDescent="0.25">
      <c r="A6068" t="s">
        <v>21295</v>
      </c>
      <c r="B6068" t="s">
        <v>20</v>
      </c>
      <c r="C6068" t="s">
        <v>19</v>
      </c>
      <c r="D6068" t="s">
        <v>33</v>
      </c>
      <c r="E6068" t="s">
        <v>533</v>
      </c>
    </row>
    <row r="6069" spans="1:5" x14ac:dyDescent="0.25">
      <c r="A6069" t="s">
        <v>6525</v>
      </c>
      <c r="B6069" t="s">
        <v>20</v>
      </c>
      <c r="C6069" t="s">
        <v>21</v>
      </c>
      <c r="D6069" t="s">
        <v>33</v>
      </c>
      <c r="E6069" t="s">
        <v>687</v>
      </c>
    </row>
    <row r="6070" spans="1:5" x14ac:dyDescent="0.25">
      <c r="A6070" t="s">
        <v>43542</v>
      </c>
      <c r="B6070" t="s">
        <v>20</v>
      </c>
      <c r="C6070" t="s">
        <v>19</v>
      </c>
      <c r="D6070" t="s">
        <v>33</v>
      </c>
      <c r="E6070" t="s">
        <v>533</v>
      </c>
    </row>
    <row r="6071" spans="1:5" x14ac:dyDescent="0.25">
      <c r="A6071" t="s">
        <v>18564</v>
      </c>
      <c r="B6071" t="s">
        <v>20</v>
      </c>
      <c r="C6071" t="s">
        <v>19</v>
      </c>
      <c r="D6071" t="s">
        <v>33</v>
      </c>
      <c r="E6071" t="s">
        <v>533</v>
      </c>
    </row>
    <row r="6072" spans="1:5" x14ac:dyDescent="0.25">
      <c r="A6072" t="s">
        <v>18565</v>
      </c>
      <c r="B6072" t="s">
        <v>20</v>
      </c>
      <c r="C6072" t="s">
        <v>19</v>
      </c>
      <c r="D6072" t="s">
        <v>33</v>
      </c>
      <c r="E6072" t="s">
        <v>533</v>
      </c>
    </row>
    <row r="6073" spans="1:5" x14ac:dyDescent="0.25">
      <c r="A6073" t="s">
        <v>6532</v>
      </c>
      <c r="B6073" t="s">
        <v>16</v>
      </c>
      <c r="C6073" t="s">
        <v>15</v>
      </c>
      <c r="D6073" t="s">
        <v>33</v>
      </c>
      <c r="E6073" t="s">
        <v>659</v>
      </c>
    </row>
    <row r="6074" spans="1:5" x14ac:dyDescent="0.25">
      <c r="A6074" t="s">
        <v>14775</v>
      </c>
      <c r="B6074" t="s">
        <v>20</v>
      </c>
      <c r="C6074" t="s">
        <v>22</v>
      </c>
      <c r="D6074" t="s">
        <v>33</v>
      </c>
      <c r="E6074" t="s">
        <v>629</v>
      </c>
    </row>
    <row r="6075" spans="1:5" x14ac:dyDescent="0.25">
      <c r="A6075" t="s">
        <v>21445</v>
      </c>
      <c r="B6075" t="s">
        <v>20</v>
      </c>
      <c r="C6075" t="s">
        <v>19</v>
      </c>
      <c r="D6075" t="s">
        <v>33</v>
      </c>
      <c r="E6075" t="s">
        <v>533</v>
      </c>
    </row>
    <row r="6076" spans="1:5" x14ac:dyDescent="0.25">
      <c r="A6076" t="s">
        <v>13940</v>
      </c>
      <c r="B6076" t="s">
        <v>20</v>
      </c>
      <c r="C6076" t="s">
        <v>19</v>
      </c>
      <c r="D6076" t="s">
        <v>33</v>
      </c>
      <c r="E6076" t="s">
        <v>533</v>
      </c>
    </row>
    <row r="6077" spans="1:5" x14ac:dyDescent="0.25">
      <c r="A6077" t="s">
        <v>6537</v>
      </c>
      <c r="B6077" t="s">
        <v>20</v>
      </c>
      <c r="C6077" t="s">
        <v>19</v>
      </c>
      <c r="D6077" t="s">
        <v>33</v>
      </c>
      <c r="E6077" t="s">
        <v>538</v>
      </c>
    </row>
    <row r="6078" spans="1:5" x14ac:dyDescent="0.25">
      <c r="A6078" t="s">
        <v>6536</v>
      </c>
      <c r="B6078" t="s">
        <v>20</v>
      </c>
      <c r="C6078" t="s">
        <v>19</v>
      </c>
      <c r="D6078" t="s">
        <v>33</v>
      </c>
      <c r="E6078" t="s">
        <v>538</v>
      </c>
    </row>
    <row r="6079" spans="1:5" x14ac:dyDescent="0.25">
      <c r="A6079" t="s">
        <v>6538</v>
      </c>
      <c r="B6079" t="s">
        <v>20</v>
      </c>
      <c r="C6079" t="s">
        <v>19</v>
      </c>
      <c r="D6079" t="s">
        <v>33</v>
      </c>
      <c r="E6079" t="s">
        <v>538</v>
      </c>
    </row>
    <row r="6080" spans="1:5" x14ac:dyDescent="0.25">
      <c r="A6080" t="s">
        <v>18563</v>
      </c>
      <c r="B6080" t="s">
        <v>20</v>
      </c>
      <c r="C6080" t="s">
        <v>19</v>
      </c>
      <c r="D6080" t="s">
        <v>33</v>
      </c>
      <c r="E6080" t="s">
        <v>533</v>
      </c>
    </row>
    <row r="6081" spans="1:5" x14ac:dyDescent="0.25">
      <c r="A6081" t="s">
        <v>27315</v>
      </c>
      <c r="B6081" t="s">
        <v>20</v>
      </c>
      <c r="C6081" t="s">
        <v>23</v>
      </c>
      <c r="D6081" t="s">
        <v>33</v>
      </c>
      <c r="E6081" t="s">
        <v>648</v>
      </c>
    </row>
    <row r="6082" spans="1:5" x14ac:dyDescent="0.25">
      <c r="A6082" t="s">
        <v>6540</v>
      </c>
      <c r="B6082" t="s">
        <v>20</v>
      </c>
      <c r="C6082" t="s">
        <v>19</v>
      </c>
      <c r="D6082" t="s">
        <v>33</v>
      </c>
      <c r="E6082" t="s">
        <v>530</v>
      </c>
    </row>
    <row r="6083" spans="1:5" x14ac:dyDescent="0.25">
      <c r="A6083" t="s">
        <v>12824</v>
      </c>
      <c r="B6083" t="s">
        <v>20</v>
      </c>
      <c r="C6083" t="s">
        <v>19</v>
      </c>
      <c r="D6083" t="s">
        <v>33</v>
      </c>
      <c r="E6083" t="s">
        <v>533</v>
      </c>
    </row>
    <row r="6084" spans="1:5" x14ac:dyDescent="0.25">
      <c r="A6084" t="s">
        <v>6543</v>
      </c>
      <c r="B6084" t="s">
        <v>20</v>
      </c>
      <c r="C6084" t="s">
        <v>19</v>
      </c>
      <c r="D6084" t="s">
        <v>33</v>
      </c>
      <c r="E6084" t="s">
        <v>530</v>
      </c>
    </row>
    <row r="6085" spans="1:5" x14ac:dyDescent="0.25">
      <c r="A6085" t="s">
        <v>6544</v>
      </c>
      <c r="B6085" t="s">
        <v>20</v>
      </c>
      <c r="C6085" t="s">
        <v>19</v>
      </c>
      <c r="D6085" t="s">
        <v>33</v>
      </c>
      <c r="E6085" t="s">
        <v>530</v>
      </c>
    </row>
    <row r="6086" spans="1:5" x14ac:dyDescent="0.25">
      <c r="A6086" t="s">
        <v>15961</v>
      </c>
      <c r="B6086" t="s">
        <v>20</v>
      </c>
      <c r="C6086" t="s">
        <v>19</v>
      </c>
      <c r="D6086" t="s">
        <v>33</v>
      </c>
      <c r="E6086" t="s">
        <v>533</v>
      </c>
    </row>
    <row r="6087" spans="1:5" x14ac:dyDescent="0.25">
      <c r="A6087" t="s">
        <v>23713</v>
      </c>
      <c r="B6087" t="s">
        <v>20</v>
      </c>
      <c r="C6087" t="s">
        <v>22</v>
      </c>
      <c r="D6087" t="s">
        <v>33</v>
      </c>
      <c r="E6087" t="s">
        <v>629</v>
      </c>
    </row>
    <row r="6088" spans="1:5" x14ac:dyDescent="0.25">
      <c r="A6088" t="s">
        <v>6546</v>
      </c>
      <c r="B6088" t="s">
        <v>20</v>
      </c>
      <c r="C6088" t="s">
        <v>19</v>
      </c>
      <c r="D6088" t="s">
        <v>33</v>
      </c>
      <c r="E6088" t="s">
        <v>538</v>
      </c>
    </row>
    <row r="6089" spans="1:5" x14ac:dyDescent="0.25">
      <c r="A6089" t="s">
        <v>25057</v>
      </c>
      <c r="B6089" t="s">
        <v>20</v>
      </c>
      <c r="C6089" t="s">
        <v>22</v>
      </c>
      <c r="D6089" t="s">
        <v>33</v>
      </c>
      <c r="E6089" t="s">
        <v>629</v>
      </c>
    </row>
    <row r="6090" spans="1:5" x14ac:dyDescent="0.25">
      <c r="A6090" t="s">
        <v>6548</v>
      </c>
      <c r="B6090" t="s">
        <v>20</v>
      </c>
      <c r="C6090" t="s">
        <v>21</v>
      </c>
      <c r="D6090" t="s">
        <v>33</v>
      </c>
      <c r="E6090" t="s">
        <v>581</v>
      </c>
    </row>
    <row r="6091" spans="1:5" x14ac:dyDescent="0.25">
      <c r="A6091" t="s">
        <v>29383</v>
      </c>
      <c r="B6091" t="s">
        <v>20</v>
      </c>
      <c r="C6091" t="s">
        <v>25</v>
      </c>
      <c r="D6091" t="s">
        <v>33</v>
      </c>
      <c r="E6091" t="s">
        <v>707</v>
      </c>
    </row>
    <row r="6092" spans="1:5" x14ac:dyDescent="0.25">
      <c r="A6092" t="s">
        <v>6552</v>
      </c>
      <c r="B6092" t="s">
        <v>20</v>
      </c>
      <c r="C6092" t="s">
        <v>19</v>
      </c>
      <c r="D6092" t="s">
        <v>33</v>
      </c>
      <c r="E6092" t="s">
        <v>538</v>
      </c>
    </row>
    <row r="6093" spans="1:5" x14ac:dyDescent="0.25">
      <c r="A6093" t="s">
        <v>19451</v>
      </c>
      <c r="B6093" t="s">
        <v>20</v>
      </c>
      <c r="C6093" t="s">
        <v>19</v>
      </c>
      <c r="D6093" t="s">
        <v>33</v>
      </c>
      <c r="E6093" t="s">
        <v>533</v>
      </c>
    </row>
    <row r="6094" spans="1:5" x14ac:dyDescent="0.25">
      <c r="A6094" t="s">
        <v>6553</v>
      </c>
      <c r="B6094" t="s">
        <v>20</v>
      </c>
      <c r="C6094" t="s">
        <v>22</v>
      </c>
      <c r="D6094" t="s">
        <v>33</v>
      </c>
      <c r="E6094" t="s">
        <v>536</v>
      </c>
    </row>
    <row r="6095" spans="1:5" x14ac:dyDescent="0.25">
      <c r="A6095" t="s">
        <v>6554</v>
      </c>
      <c r="B6095" t="s">
        <v>20</v>
      </c>
      <c r="C6095" t="s">
        <v>19</v>
      </c>
      <c r="D6095" t="s">
        <v>33</v>
      </c>
      <c r="E6095" t="s">
        <v>538</v>
      </c>
    </row>
    <row r="6096" spans="1:5" x14ac:dyDescent="0.25">
      <c r="A6096" t="s">
        <v>6555</v>
      </c>
      <c r="B6096" t="s">
        <v>20</v>
      </c>
      <c r="C6096" t="s">
        <v>19</v>
      </c>
      <c r="D6096" t="s">
        <v>33</v>
      </c>
      <c r="E6096" t="s">
        <v>530</v>
      </c>
    </row>
    <row r="6097" spans="1:5" x14ac:dyDescent="0.25">
      <c r="A6097" t="s">
        <v>6557</v>
      </c>
      <c r="B6097" t="s">
        <v>20</v>
      </c>
      <c r="C6097" t="s">
        <v>19</v>
      </c>
      <c r="D6097" t="s">
        <v>33</v>
      </c>
      <c r="E6097" t="s">
        <v>530</v>
      </c>
    </row>
    <row r="6098" spans="1:5" x14ac:dyDescent="0.25">
      <c r="A6098" t="s">
        <v>6556</v>
      </c>
      <c r="B6098" t="s">
        <v>20</v>
      </c>
      <c r="C6098" t="s">
        <v>19</v>
      </c>
      <c r="D6098" t="s">
        <v>33</v>
      </c>
      <c r="E6098" t="s">
        <v>538</v>
      </c>
    </row>
    <row r="6099" spans="1:5" x14ac:dyDescent="0.25">
      <c r="A6099" t="s">
        <v>6559</v>
      </c>
      <c r="B6099" t="s">
        <v>20</v>
      </c>
      <c r="C6099" t="s">
        <v>21</v>
      </c>
      <c r="D6099" t="s">
        <v>33</v>
      </c>
      <c r="E6099" t="s">
        <v>581</v>
      </c>
    </row>
    <row r="6100" spans="1:5" x14ac:dyDescent="0.25">
      <c r="A6100" t="s">
        <v>6558</v>
      </c>
      <c r="B6100" t="s">
        <v>20</v>
      </c>
      <c r="C6100" t="s">
        <v>21</v>
      </c>
      <c r="D6100" t="s">
        <v>33</v>
      </c>
      <c r="E6100" t="s">
        <v>582</v>
      </c>
    </row>
    <row r="6101" spans="1:5" x14ac:dyDescent="0.25">
      <c r="A6101" t="s">
        <v>6560</v>
      </c>
      <c r="B6101" t="s">
        <v>20</v>
      </c>
      <c r="C6101" t="s">
        <v>19</v>
      </c>
      <c r="D6101" t="s">
        <v>33</v>
      </c>
      <c r="E6101" t="s">
        <v>530</v>
      </c>
    </row>
    <row r="6102" spans="1:5" x14ac:dyDescent="0.25">
      <c r="A6102" t="s">
        <v>6561</v>
      </c>
      <c r="B6102" t="s">
        <v>20</v>
      </c>
      <c r="C6102" t="s">
        <v>19</v>
      </c>
      <c r="D6102" t="s">
        <v>33</v>
      </c>
      <c r="E6102" t="s">
        <v>538</v>
      </c>
    </row>
    <row r="6103" spans="1:5" x14ac:dyDescent="0.25">
      <c r="A6103" t="s">
        <v>6562</v>
      </c>
      <c r="B6103" t="s">
        <v>20</v>
      </c>
      <c r="C6103" t="s">
        <v>24</v>
      </c>
      <c r="D6103" t="s">
        <v>33</v>
      </c>
      <c r="E6103" t="s">
        <v>700</v>
      </c>
    </row>
    <row r="6104" spans="1:5" x14ac:dyDescent="0.25">
      <c r="A6104" t="s">
        <v>19441</v>
      </c>
      <c r="B6104" t="s">
        <v>20</v>
      </c>
      <c r="C6104" t="s">
        <v>19</v>
      </c>
      <c r="D6104" t="s">
        <v>33</v>
      </c>
      <c r="E6104" t="s">
        <v>533</v>
      </c>
    </row>
    <row r="6105" spans="1:5" x14ac:dyDescent="0.25">
      <c r="A6105" t="s">
        <v>6564</v>
      </c>
      <c r="B6105" t="s">
        <v>20</v>
      </c>
      <c r="C6105" t="s">
        <v>19</v>
      </c>
      <c r="D6105" t="s">
        <v>33</v>
      </c>
      <c r="E6105" t="s">
        <v>691</v>
      </c>
    </row>
    <row r="6106" spans="1:5" x14ac:dyDescent="0.25">
      <c r="A6106" t="s">
        <v>6565</v>
      </c>
      <c r="B6106" t="s">
        <v>20</v>
      </c>
      <c r="C6106" t="s">
        <v>19</v>
      </c>
      <c r="D6106" t="s">
        <v>33</v>
      </c>
      <c r="E6106" t="s">
        <v>530</v>
      </c>
    </row>
    <row r="6107" spans="1:5" x14ac:dyDescent="0.25">
      <c r="A6107" t="s">
        <v>6566</v>
      </c>
      <c r="B6107" t="s">
        <v>20</v>
      </c>
      <c r="C6107" t="s">
        <v>19</v>
      </c>
      <c r="D6107" t="s">
        <v>33</v>
      </c>
      <c r="E6107" t="s">
        <v>538</v>
      </c>
    </row>
    <row r="6108" spans="1:5" x14ac:dyDescent="0.25">
      <c r="A6108" t="s">
        <v>10121</v>
      </c>
      <c r="B6108" t="s">
        <v>20</v>
      </c>
      <c r="C6108" t="s">
        <v>19</v>
      </c>
      <c r="D6108" t="s">
        <v>33</v>
      </c>
      <c r="E6108" t="s">
        <v>533</v>
      </c>
    </row>
    <row r="6109" spans="1:5" x14ac:dyDescent="0.25">
      <c r="A6109" t="s">
        <v>10120</v>
      </c>
      <c r="B6109" t="s">
        <v>20</v>
      </c>
      <c r="C6109" t="s">
        <v>19</v>
      </c>
      <c r="D6109" t="s">
        <v>33</v>
      </c>
      <c r="E6109" t="s">
        <v>533</v>
      </c>
    </row>
    <row r="6110" spans="1:5" x14ac:dyDescent="0.25">
      <c r="A6110" t="s">
        <v>22476</v>
      </c>
      <c r="B6110" t="s">
        <v>20</v>
      </c>
      <c r="C6110" t="s">
        <v>19</v>
      </c>
      <c r="D6110" t="s">
        <v>33</v>
      </c>
      <c r="E6110" t="s">
        <v>533</v>
      </c>
    </row>
    <row r="6111" spans="1:5" x14ac:dyDescent="0.25">
      <c r="A6111" t="s">
        <v>19457</v>
      </c>
      <c r="B6111" t="s">
        <v>20</v>
      </c>
      <c r="C6111" t="s">
        <v>21</v>
      </c>
      <c r="D6111" t="s">
        <v>33</v>
      </c>
      <c r="E6111" t="s">
        <v>537</v>
      </c>
    </row>
    <row r="6112" spans="1:5" x14ac:dyDescent="0.25">
      <c r="A6112" t="s">
        <v>4911</v>
      </c>
      <c r="B6112" t="s">
        <v>20</v>
      </c>
      <c r="C6112" t="s">
        <v>23</v>
      </c>
      <c r="D6112" t="s">
        <v>33</v>
      </c>
      <c r="E6112" t="s">
        <v>648</v>
      </c>
    </row>
    <row r="6113" spans="1:5" x14ac:dyDescent="0.25">
      <c r="A6113" t="s">
        <v>6572</v>
      </c>
      <c r="B6113" t="s">
        <v>20</v>
      </c>
      <c r="C6113" t="s">
        <v>23</v>
      </c>
      <c r="D6113" t="s">
        <v>33</v>
      </c>
      <c r="E6113" t="s">
        <v>740</v>
      </c>
    </row>
    <row r="6114" spans="1:5" x14ac:dyDescent="0.25">
      <c r="A6114" t="s">
        <v>21181</v>
      </c>
      <c r="B6114" t="s">
        <v>20</v>
      </c>
      <c r="C6114" t="s">
        <v>21</v>
      </c>
      <c r="D6114" t="s">
        <v>33</v>
      </c>
      <c r="E6114" t="s">
        <v>537</v>
      </c>
    </row>
    <row r="6115" spans="1:5" x14ac:dyDescent="0.25">
      <c r="A6115" t="s">
        <v>6575</v>
      </c>
      <c r="B6115" t="s">
        <v>20</v>
      </c>
      <c r="C6115" t="s">
        <v>19</v>
      </c>
      <c r="D6115" t="s">
        <v>33</v>
      </c>
      <c r="E6115" t="s">
        <v>538</v>
      </c>
    </row>
    <row r="6116" spans="1:5" x14ac:dyDescent="0.25">
      <c r="A6116" t="s">
        <v>10143</v>
      </c>
      <c r="B6116" t="s">
        <v>20</v>
      </c>
      <c r="C6116" t="s">
        <v>19</v>
      </c>
      <c r="D6116" t="s">
        <v>33</v>
      </c>
      <c r="E6116" t="s">
        <v>533</v>
      </c>
    </row>
    <row r="6117" spans="1:5" x14ac:dyDescent="0.25">
      <c r="A6117" t="s">
        <v>6576</v>
      </c>
      <c r="B6117" t="s">
        <v>20</v>
      </c>
      <c r="C6117" t="s">
        <v>19</v>
      </c>
      <c r="D6117" t="s">
        <v>33</v>
      </c>
      <c r="E6117" t="s">
        <v>538</v>
      </c>
    </row>
    <row r="6118" spans="1:5" x14ac:dyDescent="0.25">
      <c r="A6118" t="s">
        <v>21293</v>
      </c>
      <c r="B6118" t="s">
        <v>20</v>
      </c>
      <c r="C6118" t="s">
        <v>19</v>
      </c>
      <c r="D6118" t="s">
        <v>33</v>
      </c>
      <c r="E6118" t="s">
        <v>533</v>
      </c>
    </row>
    <row r="6119" spans="1:5" x14ac:dyDescent="0.25">
      <c r="A6119" t="s">
        <v>6578</v>
      </c>
      <c r="B6119" t="s">
        <v>20</v>
      </c>
      <c r="C6119" t="s">
        <v>19</v>
      </c>
      <c r="D6119" t="s">
        <v>33</v>
      </c>
      <c r="E6119" t="s">
        <v>538</v>
      </c>
    </row>
    <row r="6120" spans="1:5" x14ac:dyDescent="0.25">
      <c r="A6120" t="s">
        <v>21298</v>
      </c>
      <c r="B6120" t="s">
        <v>20</v>
      </c>
      <c r="C6120" t="s">
        <v>19</v>
      </c>
      <c r="D6120" t="s">
        <v>33</v>
      </c>
      <c r="E6120" t="s">
        <v>533</v>
      </c>
    </row>
    <row r="6121" spans="1:5" x14ac:dyDescent="0.25">
      <c r="A6121" t="s">
        <v>16883</v>
      </c>
      <c r="B6121" t="s">
        <v>20</v>
      </c>
      <c r="C6121" t="s">
        <v>19</v>
      </c>
      <c r="D6121" t="s">
        <v>33</v>
      </c>
      <c r="E6121" t="s">
        <v>533</v>
      </c>
    </row>
    <row r="6122" spans="1:5" x14ac:dyDescent="0.25">
      <c r="A6122" t="s">
        <v>16886</v>
      </c>
      <c r="B6122" t="s">
        <v>20</v>
      </c>
      <c r="C6122" t="s">
        <v>19</v>
      </c>
      <c r="D6122" t="s">
        <v>33</v>
      </c>
      <c r="E6122" t="s">
        <v>533</v>
      </c>
    </row>
    <row r="6123" spans="1:5" x14ac:dyDescent="0.25">
      <c r="A6123" t="s">
        <v>17559</v>
      </c>
      <c r="B6123" t="s">
        <v>20</v>
      </c>
      <c r="C6123" t="s">
        <v>23</v>
      </c>
      <c r="D6123" t="s">
        <v>33</v>
      </c>
      <c r="E6123" t="s">
        <v>601</v>
      </c>
    </row>
    <row r="6124" spans="1:5" x14ac:dyDescent="0.25">
      <c r="A6124" t="s">
        <v>18303</v>
      </c>
      <c r="B6124" t="s">
        <v>20</v>
      </c>
      <c r="C6124" t="s">
        <v>19</v>
      </c>
      <c r="D6124" t="s">
        <v>33</v>
      </c>
      <c r="E6124" t="s">
        <v>533</v>
      </c>
    </row>
    <row r="6125" spans="1:5" x14ac:dyDescent="0.25">
      <c r="A6125" t="s">
        <v>20552</v>
      </c>
      <c r="B6125" t="s">
        <v>20</v>
      </c>
      <c r="C6125" t="s">
        <v>19</v>
      </c>
      <c r="D6125" t="s">
        <v>33</v>
      </c>
      <c r="E6125" t="s">
        <v>533</v>
      </c>
    </row>
    <row r="6126" spans="1:5" x14ac:dyDescent="0.25">
      <c r="A6126" t="s">
        <v>6586</v>
      </c>
      <c r="B6126" t="s">
        <v>20</v>
      </c>
      <c r="C6126" t="s">
        <v>25</v>
      </c>
      <c r="D6126" t="s">
        <v>33</v>
      </c>
      <c r="E6126" t="s">
        <v>814</v>
      </c>
    </row>
    <row r="6127" spans="1:5" x14ac:dyDescent="0.25">
      <c r="A6127" t="s">
        <v>9592</v>
      </c>
      <c r="B6127" t="s">
        <v>20</v>
      </c>
      <c r="C6127" t="s">
        <v>19</v>
      </c>
      <c r="D6127" t="s">
        <v>33</v>
      </c>
      <c r="E6127" t="s">
        <v>533</v>
      </c>
    </row>
    <row r="6128" spans="1:5" x14ac:dyDescent="0.25">
      <c r="A6128" t="s">
        <v>6587</v>
      </c>
      <c r="B6128" t="s">
        <v>20</v>
      </c>
      <c r="C6128" t="s">
        <v>19</v>
      </c>
      <c r="D6128" t="s">
        <v>33</v>
      </c>
      <c r="E6128" t="s">
        <v>562</v>
      </c>
    </row>
    <row r="6129" spans="1:5" x14ac:dyDescent="0.25">
      <c r="A6129" t="s">
        <v>14702</v>
      </c>
      <c r="B6129" t="s">
        <v>20</v>
      </c>
      <c r="C6129" t="s">
        <v>19</v>
      </c>
      <c r="D6129" t="s">
        <v>33</v>
      </c>
      <c r="E6129" t="s">
        <v>533</v>
      </c>
    </row>
    <row r="6130" spans="1:5" x14ac:dyDescent="0.25">
      <c r="A6130" t="s">
        <v>6590</v>
      </c>
      <c r="B6130" t="s">
        <v>20</v>
      </c>
      <c r="C6130" t="s">
        <v>21</v>
      </c>
      <c r="D6130" t="s">
        <v>33</v>
      </c>
      <c r="E6130" t="s">
        <v>581</v>
      </c>
    </row>
    <row r="6131" spans="1:5" x14ac:dyDescent="0.25">
      <c r="A6131" t="s">
        <v>3708</v>
      </c>
      <c r="B6131" t="s">
        <v>20</v>
      </c>
      <c r="C6131" t="s">
        <v>19</v>
      </c>
      <c r="D6131" t="s">
        <v>33</v>
      </c>
      <c r="E6131" t="s">
        <v>533</v>
      </c>
    </row>
    <row r="6132" spans="1:5" x14ac:dyDescent="0.25">
      <c r="A6132" t="s">
        <v>13170</v>
      </c>
      <c r="B6132" t="s">
        <v>20</v>
      </c>
      <c r="C6132" t="s">
        <v>19</v>
      </c>
      <c r="D6132" t="s">
        <v>33</v>
      </c>
      <c r="E6132" t="s">
        <v>533</v>
      </c>
    </row>
    <row r="6133" spans="1:5" x14ac:dyDescent="0.25">
      <c r="A6133" t="s">
        <v>6592</v>
      </c>
      <c r="B6133" t="s">
        <v>20</v>
      </c>
      <c r="C6133" t="s">
        <v>23</v>
      </c>
      <c r="D6133" t="s">
        <v>33</v>
      </c>
      <c r="E6133" t="s">
        <v>734</v>
      </c>
    </row>
    <row r="6134" spans="1:5" x14ac:dyDescent="0.25">
      <c r="A6134" t="s">
        <v>6594</v>
      </c>
      <c r="B6134" t="s">
        <v>20</v>
      </c>
      <c r="C6134" t="s">
        <v>19</v>
      </c>
      <c r="D6134" t="s">
        <v>33</v>
      </c>
      <c r="E6134" t="s">
        <v>538</v>
      </c>
    </row>
    <row r="6135" spans="1:5" x14ac:dyDescent="0.25">
      <c r="A6135" t="s">
        <v>2495</v>
      </c>
      <c r="B6135" t="s">
        <v>20</v>
      </c>
      <c r="C6135" t="s">
        <v>19</v>
      </c>
      <c r="D6135" t="s">
        <v>33</v>
      </c>
      <c r="E6135" t="s">
        <v>533</v>
      </c>
    </row>
    <row r="6136" spans="1:5" x14ac:dyDescent="0.25">
      <c r="A6136" t="s">
        <v>3981</v>
      </c>
      <c r="B6136" t="s">
        <v>20</v>
      </c>
      <c r="C6136" t="s">
        <v>19</v>
      </c>
      <c r="D6136" t="s">
        <v>33</v>
      </c>
      <c r="E6136" t="s">
        <v>533</v>
      </c>
    </row>
    <row r="6137" spans="1:5" x14ac:dyDescent="0.25">
      <c r="A6137" t="s">
        <v>6595</v>
      </c>
      <c r="B6137" t="s">
        <v>20</v>
      </c>
      <c r="C6137" t="s">
        <v>22</v>
      </c>
      <c r="D6137" t="s">
        <v>33</v>
      </c>
      <c r="E6137" t="s">
        <v>536</v>
      </c>
    </row>
    <row r="6138" spans="1:5" x14ac:dyDescent="0.25">
      <c r="A6138" t="s">
        <v>6598</v>
      </c>
      <c r="B6138" t="s">
        <v>20</v>
      </c>
      <c r="C6138" t="s">
        <v>23</v>
      </c>
      <c r="D6138" t="s">
        <v>33</v>
      </c>
      <c r="E6138" t="s">
        <v>739</v>
      </c>
    </row>
    <row r="6139" spans="1:5" x14ac:dyDescent="0.25">
      <c r="A6139" t="s">
        <v>6597</v>
      </c>
      <c r="B6139" t="s">
        <v>20</v>
      </c>
      <c r="C6139" t="s">
        <v>23</v>
      </c>
      <c r="D6139" t="s">
        <v>33</v>
      </c>
      <c r="E6139" t="s">
        <v>823</v>
      </c>
    </row>
    <row r="6140" spans="1:5" x14ac:dyDescent="0.25">
      <c r="A6140" t="s">
        <v>43543</v>
      </c>
      <c r="B6140" t="s">
        <v>20</v>
      </c>
      <c r="C6140" t="s">
        <v>19</v>
      </c>
      <c r="D6140" t="s">
        <v>33</v>
      </c>
      <c r="E6140" t="s">
        <v>533</v>
      </c>
    </row>
    <row r="6141" spans="1:5" x14ac:dyDescent="0.25">
      <c r="A6141" t="s">
        <v>21524</v>
      </c>
      <c r="B6141" t="s">
        <v>20</v>
      </c>
      <c r="C6141" t="s">
        <v>19</v>
      </c>
      <c r="D6141" t="s">
        <v>33</v>
      </c>
      <c r="E6141" t="s">
        <v>533</v>
      </c>
    </row>
    <row r="6142" spans="1:5" x14ac:dyDescent="0.25">
      <c r="A6142" t="s">
        <v>21206</v>
      </c>
      <c r="B6142" t="s">
        <v>20</v>
      </c>
      <c r="C6142" t="s">
        <v>19</v>
      </c>
      <c r="D6142" t="s">
        <v>33</v>
      </c>
      <c r="E6142" t="s">
        <v>533</v>
      </c>
    </row>
    <row r="6143" spans="1:5" x14ac:dyDescent="0.25">
      <c r="A6143" t="s">
        <v>6602</v>
      </c>
      <c r="B6143" t="s">
        <v>16</v>
      </c>
      <c r="C6143" t="s">
        <v>15</v>
      </c>
      <c r="D6143" t="s">
        <v>33</v>
      </c>
      <c r="E6143" t="s">
        <v>659</v>
      </c>
    </row>
    <row r="6144" spans="1:5" x14ac:dyDescent="0.25">
      <c r="A6144" t="s">
        <v>21210</v>
      </c>
      <c r="B6144" t="s">
        <v>20</v>
      </c>
      <c r="C6144" t="s">
        <v>19</v>
      </c>
      <c r="D6144" t="s">
        <v>33</v>
      </c>
      <c r="E6144" t="s">
        <v>533</v>
      </c>
    </row>
    <row r="6145" spans="1:5" x14ac:dyDescent="0.25">
      <c r="A6145" t="s">
        <v>21212</v>
      </c>
      <c r="B6145" t="s">
        <v>20</v>
      </c>
      <c r="C6145" t="s">
        <v>19</v>
      </c>
      <c r="D6145" t="s">
        <v>33</v>
      </c>
      <c r="E6145" t="s">
        <v>533</v>
      </c>
    </row>
    <row r="6146" spans="1:5" x14ac:dyDescent="0.25">
      <c r="A6146" t="s">
        <v>28481</v>
      </c>
      <c r="B6146" t="s">
        <v>20</v>
      </c>
      <c r="C6146" t="s">
        <v>19</v>
      </c>
      <c r="D6146" t="s">
        <v>33</v>
      </c>
      <c r="E6146" t="s">
        <v>533</v>
      </c>
    </row>
    <row r="6147" spans="1:5" x14ac:dyDescent="0.25">
      <c r="A6147" t="s">
        <v>28483</v>
      </c>
      <c r="B6147" t="s">
        <v>20</v>
      </c>
      <c r="C6147" t="s">
        <v>19</v>
      </c>
      <c r="D6147" t="s">
        <v>33</v>
      </c>
      <c r="E6147" t="s">
        <v>533</v>
      </c>
    </row>
    <row r="6148" spans="1:5" x14ac:dyDescent="0.25">
      <c r="A6148" t="s">
        <v>16306</v>
      </c>
      <c r="B6148" t="s">
        <v>20</v>
      </c>
      <c r="C6148" t="s">
        <v>23</v>
      </c>
      <c r="D6148" t="s">
        <v>33</v>
      </c>
      <c r="E6148" t="s">
        <v>648</v>
      </c>
    </row>
    <row r="6149" spans="1:5" x14ac:dyDescent="0.25">
      <c r="A6149" t="s">
        <v>43544</v>
      </c>
      <c r="B6149" t="s">
        <v>16</v>
      </c>
      <c r="C6149" t="s">
        <v>17</v>
      </c>
      <c r="D6149" t="s">
        <v>33</v>
      </c>
      <c r="E6149" t="s">
        <v>653</v>
      </c>
    </row>
    <row r="6150" spans="1:5" x14ac:dyDescent="0.25">
      <c r="A6150" t="s">
        <v>43545</v>
      </c>
      <c r="B6150" t="s">
        <v>16</v>
      </c>
      <c r="C6150" t="s">
        <v>17</v>
      </c>
      <c r="D6150" t="s">
        <v>33</v>
      </c>
      <c r="E6150" t="s">
        <v>653</v>
      </c>
    </row>
    <row r="6151" spans="1:5" x14ac:dyDescent="0.25">
      <c r="A6151" t="s">
        <v>19512</v>
      </c>
      <c r="B6151" t="s">
        <v>20</v>
      </c>
      <c r="C6151" t="s">
        <v>19</v>
      </c>
      <c r="D6151" t="s">
        <v>33</v>
      </c>
      <c r="E6151" t="s">
        <v>533</v>
      </c>
    </row>
    <row r="6152" spans="1:5" x14ac:dyDescent="0.25">
      <c r="A6152" t="s">
        <v>6610</v>
      </c>
      <c r="B6152" t="s">
        <v>20</v>
      </c>
      <c r="C6152" t="s">
        <v>19</v>
      </c>
      <c r="D6152" t="s">
        <v>33</v>
      </c>
      <c r="E6152" t="s">
        <v>530</v>
      </c>
    </row>
    <row r="6153" spans="1:5" x14ac:dyDescent="0.25">
      <c r="A6153" t="s">
        <v>6609</v>
      </c>
      <c r="B6153" t="s">
        <v>20</v>
      </c>
      <c r="C6153" t="s">
        <v>19</v>
      </c>
      <c r="D6153" t="s">
        <v>33</v>
      </c>
      <c r="E6153" t="s">
        <v>538</v>
      </c>
    </row>
    <row r="6154" spans="1:5" x14ac:dyDescent="0.25">
      <c r="A6154" t="s">
        <v>6611</v>
      </c>
      <c r="B6154" t="s">
        <v>20</v>
      </c>
      <c r="C6154" t="s">
        <v>19</v>
      </c>
      <c r="D6154" t="s">
        <v>33</v>
      </c>
      <c r="E6154" t="s">
        <v>538</v>
      </c>
    </row>
    <row r="6155" spans="1:5" x14ac:dyDescent="0.25">
      <c r="A6155" t="s">
        <v>6612</v>
      </c>
      <c r="B6155" t="s">
        <v>20</v>
      </c>
      <c r="C6155" t="s">
        <v>19</v>
      </c>
      <c r="D6155" t="s">
        <v>33</v>
      </c>
      <c r="E6155" t="s">
        <v>530</v>
      </c>
    </row>
    <row r="6156" spans="1:5" x14ac:dyDescent="0.25">
      <c r="A6156" t="s">
        <v>6613</v>
      </c>
      <c r="B6156" t="s">
        <v>20</v>
      </c>
      <c r="C6156" t="s">
        <v>19</v>
      </c>
      <c r="D6156" t="s">
        <v>33</v>
      </c>
      <c r="E6156" t="s">
        <v>538</v>
      </c>
    </row>
    <row r="6157" spans="1:5" x14ac:dyDescent="0.25">
      <c r="A6157" t="s">
        <v>6614</v>
      </c>
      <c r="B6157" t="s">
        <v>20</v>
      </c>
      <c r="C6157" t="s">
        <v>19</v>
      </c>
      <c r="D6157" t="s">
        <v>33</v>
      </c>
      <c r="E6157" t="s">
        <v>530</v>
      </c>
    </row>
    <row r="6158" spans="1:5" x14ac:dyDescent="0.25">
      <c r="A6158" t="s">
        <v>24195</v>
      </c>
      <c r="B6158" t="s">
        <v>20</v>
      </c>
      <c r="C6158" t="s">
        <v>19</v>
      </c>
      <c r="D6158" t="s">
        <v>33</v>
      </c>
      <c r="E6158" t="s">
        <v>533</v>
      </c>
    </row>
    <row r="6159" spans="1:5" x14ac:dyDescent="0.25">
      <c r="A6159" t="s">
        <v>13325</v>
      </c>
      <c r="B6159" t="s">
        <v>20</v>
      </c>
      <c r="C6159" t="s">
        <v>19</v>
      </c>
      <c r="D6159" t="s">
        <v>33</v>
      </c>
      <c r="E6159" t="s">
        <v>533</v>
      </c>
    </row>
    <row r="6160" spans="1:5" x14ac:dyDescent="0.25">
      <c r="A6160" t="s">
        <v>18566</v>
      </c>
      <c r="B6160" t="s">
        <v>20</v>
      </c>
      <c r="C6160" t="s">
        <v>19</v>
      </c>
      <c r="D6160" t="s">
        <v>33</v>
      </c>
      <c r="E6160" t="s">
        <v>533</v>
      </c>
    </row>
    <row r="6161" spans="1:5" x14ac:dyDescent="0.25">
      <c r="A6161" t="s">
        <v>6618</v>
      </c>
      <c r="B6161" t="s">
        <v>20</v>
      </c>
      <c r="C6161" t="s">
        <v>19</v>
      </c>
      <c r="D6161" t="s">
        <v>33</v>
      </c>
      <c r="E6161" t="s">
        <v>538</v>
      </c>
    </row>
    <row r="6162" spans="1:5" x14ac:dyDescent="0.25">
      <c r="A6162" t="s">
        <v>6619</v>
      </c>
      <c r="B6162" t="s">
        <v>20</v>
      </c>
      <c r="C6162" t="s">
        <v>19</v>
      </c>
      <c r="D6162" t="s">
        <v>33</v>
      </c>
      <c r="E6162" t="s">
        <v>530</v>
      </c>
    </row>
    <row r="6163" spans="1:5" x14ac:dyDescent="0.25">
      <c r="A6163" t="s">
        <v>6621</v>
      </c>
      <c r="B6163" t="s">
        <v>20</v>
      </c>
      <c r="C6163" t="s">
        <v>19</v>
      </c>
      <c r="D6163" t="s">
        <v>33</v>
      </c>
      <c r="E6163" t="s">
        <v>538</v>
      </c>
    </row>
    <row r="6164" spans="1:5" x14ac:dyDescent="0.25">
      <c r="A6164" t="s">
        <v>6620</v>
      </c>
      <c r="B6164" t="s">
        <v>20</v>
      </c>
      <c r="C6164" t="s">
        <v>19</v>
      </c>
      <c r="D6164" t="s">
        <v>33</v>
      </c>
      <c r="E6164" t="s">
        <v>530</v>
      </c>
    </row>
    <row r="6165" spans="1:5" x14ac:dyDescent="0.25">
      <c r="A6165" t="s">
        <v>6623</v>
      </c>
      <c r="B6165" t="s">
        <v>20</v>
      </c>
      <c r="C6165" t="s">
        <v>19</v>
      </c>
      <c r="D6165" t="s">
        <v>33</v>
      </c>
      <c r="E6165" t="s">
        <v>530</v>
      </c>
    </row>
    <row r="6166" spans="1:5" x14ac:dyDescent="0.25">
      <c r="A6166" t="s">
        <v>14695</v>
      </c>
      <c r="B6166" t="s">
        <v>20</v>
      </c>
      <c r="C6166" t="s">
        <v>19</v>
      </c>
      <c r="D6166" t="s">
        <v>33</v>
      </c>
      <c r="E6166" t="s">
        <v>533</v>
      </c>
    </row>
    <row r="6167" spans="1:5" x14ac:dyDescent="0.25">
      <c r="A6167" t="s">
        <v>6624</v>
      </c>
      <c r="B6167" t="s">
        <v>20</v>
      </c>
      <c r="C6167" t="s">
        <v>19</v>
      </c>
      <c r="D6167" t="s">
        <v>33</v>
      </c>
      <c r="E6167" t="s">
        <v>530</v>
      </c>
    </row>
    <row r="6168" spans="1:5" x14ac:dyDescent="0.25">
      <c r="A6168" t="s">
        <v>25704</v>
      </c>
      <c r="B6168" t="s">
        <v>20</v>
      </c>
      <c r="C6168" t="s">
        <v>19</v>
      </c>
      <c r="D6168" t="s">
        <v>33</v>
      </c>
      <c r="E6168" t="s">
        <v>533</v>
      </c>
    </row>
    <row r="6169" spans="1:5" x14ac:dyDescent="0.25">
      <c r="A6169" t="s">
        <v>27801</v>
      </c>
      <c r="B6169" t="s">
        <v>20</v>
      </c>
      <c r="C6169" t="s">
        <v>19</v>
      </c>
      <c r="D6169" t="s">
        <v>33</v>
      </c>
      <c r="E6169" t="s">
        <v>533</v>
      </c>
    </row>
    <row r="6170" spans="1:5" x14ac:dyDescent="0.25">
      <c r="A6170" t="s">
        <v>6627</v>
      </c>
      <c r="B6170" t="s">
        <v>20</v>
      </c>
      <c r="C6170" t="s">
        <v>19</v>
      </c>
      <c r="D6170" t="s">
        <v>33</v>
      </c>
      <c r="E6170" t="s">
        <v>530</v>
      </c>
    </row>
    <row r="6171" spans="1:5" x14ac:dyDescent="0.25">
      <c r="A6171" t="s">
        <v>6629</v>
      </c>
      <c r="B6171" t="s">
        <v>20</v>
      </c>
      <c r="C6171" t="s">
        <v>21</v>
      </c>
      <c r="D6171" t="s">
        <v>33</v>
      </c>
      <c r="E6171" t="s">
        <v>582</v>
      </c>
    </row>
    <row r="6172" spans="1:5" x14ac:dyDescent="0.25">
      <c r="A6172" t="s">
        <v>2554</v>
      </c>
      <c r="B6172" t="s">
        <v>20</v>
      </c>
      <c r="C6172" t="s">
        <v>19</v>
      </c>
      <c r="D6172" t="s">
        <v>33</v>
      </c>
      <c r="E6172" t="s">
        <v>533</v>
      </c>
    </row>
    <row r="6173" spans="1:5" x14ac:dyDescent="0.25">
      <c r="A6173" t="s">
        <v>5454</v>
      </c>
      <c r="B6173" t="s">
        <v>20</v>
      </c>
      <c r="C6173" t="s">
        <v>19</v>
      </c>
      <c r="D6173" t="s">
        <v>33</v>
      </c>
      <c r="E6173" t="s">
        <v>533</v>
      </c>
    </row>
    <row r="6174" spans="1:5" x14ac:dyDescent="0.25">
      <c r="A6174" t="s">
        <v>6630</v>
      </c>
      <c r="B6174" t="s">
        <v>20</v>
      </c>
      <c r="C6174" t="s">
        <v>19</v>
      </c>
      <c r="D6174" t="s">
        <v>33</v>
      </c>
      <c r="E6174" t="s">
        <v>530</v>
      </c>
    </row>
    <row r="6175" spans="1:5" x14ac:dyDescent="0.25">
      <c r="A6175" t="s">
        <v>6632</v>
      </c>
      <c r="B6175" t="s">
        <v>20</v>
      </c>
      <c r="C6175" t="s">
        <v>21</v>
      </c>
      <c r="D6175" t="s">
        <v>33</v>
      </c>
      <c r="E6175" t="s">
        <v>582</v>
      </c>
    </row>
    <row r="6176" spans="1:5" x14ac:dyDescent="0.25">
      <c r="A6176" t="s">
        <v>21124</v>
      </c>
      <c r="B6176" t="s">
        <v>20</v>
      </c>
      <c r="C6176" t="s">
        <v>23</v>
      </c>
      <c r="D6176" t="s">
        <v>33</v>
      </c>
      <c r="E6176" t="s">
        <v>601</v>
      </c>
    </row>
    <row r="6177" spans="1:5" x14ac:dyDescent="0.25">
      <c r="A6177" t="s">
        <v>21284</v>
      </c>
      <c r="B6177" t="s">
        <v>20</v>
      </c>
      <c r="C6177" t="s">
        <v>23</v>
      </c>
      <c r="D6177" t="s">
        <v>33</v>
      </c>
      <c r="E6177" t="s">
        <v>601</v>
      </c>
    </row>
    <row r="6178" spans="1:5" x14ac:dyDescent="0.25">
      <c r="A6178" t="s">
        <v>6634</v>
      </c>
      <c r="B6178" t="s">
        <v>20</v>
      </c>
      <c r="C6178" t="s">
        <v>19</v>
      </c>
      <c r="D6178" t="s">
        <v>33</v>
      </c>
      <c r="E6178" t="s">
        <v>538</v>
      </c>
    </row>
    <row r="6179" spans="1:5" x14ac:dyDescent="0.25">
      <c r="A6179" t="s">
        <v>21073</v>
      </c>
      <c r="B6179" t="s">
        <v>20</v>
      </c>
      <c r="C6179" t="s">
        <v>22</v>
      </c>
      <c r="D6179" t="s">
        <v>33</v>
      </c>
      <c r="E6179" t="s">
        <v>629</v>
      </c>
    </row>
    <row r="6180" spans="1:5" x14ac:dyDescent="0.25">
      <c r="A6180" t="s">
        <v>6637</v>
      </c>
      <c r="B6180" t="s">
        <v>16</v>
      </c>
      <c r="C6180" t="s">
        <v>15</v>
      </c>
      <c r="D6180" t="s">
        <v>33</v>
      </c>
      <c r="E6180" t="s">
        <v>659</v>
      </c>
    </row>
    <row r="6181" spans="1:5" x14ac:dyDescent="0.25">
      <c r="A6181" t="s">
        <v>6638</v>
      </c>
      <c r="B6181" t="s">
        <v>20</v>
      </c>
      <c r="C6181" t="s">
        <v>21</v>
      </c>
      <c r="D6181" t="s">
        <v>33</v>
      </c>
      <c r="E6181" t="s">
        <v>581</v>
      </c>
    </row>
    <row r="6182" spans="1:5" x14ac:dyDescent="0.25">
      <c r="A6182" t="s">
        <v>6639</v>
      </c>
      <c r="B6182" t="s">
        <v>20</v>
      </c>
      <c r="C6182" t="s">
        <v>21</v>
      </c>
      <c r="D6182" t="s">
        <v>33</v>
      </c>
      <c r="E6182" t="s">
        <v>820</v>
      </c>
    </row>
    <row r="6183" spans="1:5" x14ac:dyDescent="0.25">
      <c r="A6183" t="s">
        <v>5257</v>
      </c>
      <c r="B6183" t="s">
        <v>20</v>
      </c>
      <c r="C6183" t="s">
        <v>19</v>
      </c>
      <c r="D6183" t="s">
        <v>33</v>
      </c>
      <c r="E6183" t="s">
        <v>533</v>
      </c>
    </row>
    <row r="6184" spans="1:5" x14ac:dyDescent="0.25">
      <c r="A6184" t="s">
        <v>19207</v>
      </c>
      <c r="B6184" t="s">
        <v>20</v>
      </c>
      <c r="C6184" t="s">
        <v>22</v>
      </c>
      <c r="D6184" t="s">
        <v>33</v>
      </c>
      <c r="E6184" t="s">
        <v>629</v>
      </c>
    </row>
    <row r="6185" spans="1:5" x14ac:dyDescent="0.25">
      <c r="A6185" t="s">
        <v>25139</v>
      </c>
      <c r="B6185" t="s">
        <v>20</v>
      </c>
      <c r="C6185" t="s">
        <v>19</v>
      </c>
      <c r="D6185" t="s">
        <v>33</v>
      </c>
      <c r="E6185" t="s">
        <v>533</v>
      </c>
    </row>
    <row r="6186" spans="1:5" x14ac:dyDescent="0.25">
      <c r="A6186" t="s">
        <v>17524</v>
      </c>
      <c r="B6186" t="s">
        <v>20</v>
      </c>
      <c r="C6186" t="s">
        <v>19</v>
      </c>
      <c r="D6186" t="s">
        <v>33</v>
      </c>
      <c r="E6186" t="s">
        <v>533</v>
      </c>
    </row>
    <row r="6187" spans="1:5" x14ac:dyDescent="0.25">
      <c r="A6187" t="s">
        <v>18368</v>
      </c>
      <c r="B6187" t="s">
        <v>20</v>
      </c>
      <c r="C6187" t="s">
        <v>19</v>
      </c>
      <c r="D6187" t="s">
        <v>33</v>
      </c>
      <c r="E6187" t="s">
        <v>533</v>
      </c>
    </row>
    <row r="6188" spans="1:5" x14ac:dyDescent="0.25">
      <c r="A6188" t="s">
        <v>6646</v>
      </c>
      <c r="B6188" t="s">
        <v>20</v>
      </c>
      <c r="C6188" t="s">
        <v>21</v>
      </c>
      <c r="D6188" t="s">
        <v>33</v>
      </c>
      <c r="E6188" t="s">
        <v>582</v>
      </c>
    </row>
    <row r="6189" spans="1:5" x14ac:dyDescent="0.25">
      <c r="A6189" t="s">
        <v>17688</v>
      </c>
      <c r="B6189" t="s">
        <v>20</v>
      </c>
      <c r="C6189" t="s">
        <v>23</v>
      </c>
      <c r="D6189" t="s">
        <v>33</v>
      </c>
      <c r="E6189" t="s">
        <v>601</v>
      </c>
    </row>
    <row r="6190" spans="1:5" x14ac:dyDescent="0.25">
      <c r="A6190" t="s">
        <v>6647</v>
      </c>
      <c r="B6190" t="s">
        <v>20</v>
      </c>
      <c r="C6190" t="s">
        <v>21</v>
      </c>
      <c r="D6190" t="s">
        <v>33</v>
      </c>
      <c r="E6190" t="s">
        <v>582</v>
      </c>
    </row>
    <row r="6191" spans="1:5" x14ac:dyDescent="0.25">
      <c r="A6191" t="s">
        <v>17975</v>
      </c>
      <c r="B6191" t="s">
        <v>20</v>
      </c>
      <c r="C6191" t="s">
        <v>23</v>
      </c>
      <c r="D6191" t="s">
        <v>33</v>
      </c>
      <c r="E6191" t="s">
        <v>601</v>
      </c>
    </row>
    <row r="6192" spans="1:5" x14ac:dyDescent="0.25">
      <c r="A6192" t="s">
        <v>6649</v>
      </c>
      <c r="B6192" t="s">
        <v>20</v>
      </c>
      <c r="C6192" t="s">
        <v>19</v>
      </c>
      <c r="D6192" t="s">
        <v>33</v>
      </c>
      <c r="E6192" t="s">
        <v>530</v>
      </c>
    </row>
    <row r="6193" spans="1:5" x14ac:dyDescent="0.25">
      <c r="A6193" t="s">
        <v>2784</v>
      </c>
      <c r="B6193" t="s">
        <v>20</v>
      </c>
      <c r="C6193" t="s">
        <v>19</v>
      </c>
      <c r="D6193" t="s">
        <v>33</v>
      </c>
      <c r="E6193" t="s">
        <v>533</v>
      </c>
    </row>
    <row r="6194" spans="1:5" x14ac:dyDescent="0.25">
      <c r="A6194" t="s">
        <v>13313</v>
      </c>
      <c r="B6194" t="s">
        <v>20</v>
      </c>
      <c r="C6194" t="s">
        <v>19</v>
      </c>
      <c r="D6194" t="s">
        <v>33</v>
      </c>
      <c r="E6194" t="s">
        <v>533</v>
      </c>
    </row>
    <row r="6195" spans="1:5" x14ac:dyDescent="0.25">
      <c r="A6195" t="s">
        <v>6653</v>
      </c>
      <c r="B6195" t="s">
        <v>20</v>
      </c>
      <c r="C6195" t="s">
        <v>23</v>
      </c>
      <c r="D6195" t="s">
        <v>33</v>
      </c>
      <c r="E6195" t="s">
        <v>739</v>
      </c>
    </row>
    <row r="6196" spans="1:5" x14ac:dyDescent="0.25">
      <c r="A6196" t="s">
        <v>21806</v>
      </c>
      <c r="B6196" t="s">
        <v>20</v>
      </c>
      <c r="C6196" t="s">
        <v>19</v>
      </c>
      <c r="D6196" t="s">
        <v>33</v>
      </c>
      <c r="E6196" t="s">
        <v>533</v>
      </c>
    </row>
    <row r="6197" spans="1:5" x14ac:dyDescent="0.25">
      <c r="A6197" t="s">
        <v>12998</v>
      </c>
      <c r="B6197" t="s">
        <v>20</v>
      </c>
      <c r="C6197" t="s">
        <v>19</v>
      </c>
      <c r="D6197" t="s">
        <v>33</v>
      </c>
      <c r="E6197" t="s">
        <v>533</v>
      </c>
    </row>
    <row r="6198" spans="1:5" x14ac:dyDescent="0.25">
      <c r="A6198" t="s">
        <v>6654</v>
      </c>
      <c r="B6198" t="s">
        <v>20</v>
      </c>
      <c r="C6198" t="s">
        <v>19</v>
      </c>
      <c r="D6198" t="s">
        <v>33</v>
      </c>
      <c r="E6198" t="s">
        <v>530</v>
      </c>
    </row>
    <row r="6199" spans="1:5" x14ac:dyDescent="0.25">
      <c r="A6199" t="s">
        <v>15974</v>
      </c>
      <c r="B6199" t="s">
        <v>20</v>
      </c>
      <c r="C6199" t="s">
        <v>19</v>
      </c>
      <c r="D6199" t="s">
        <v>33</v>
      </c>
      <c r="E6199" t="s">
        <v>533</v>
      </c>
    </row>
    <row r="6200" spans="1:5" x14ac:dyDescent="0.25">
      <c r="A6200" t="s">
        <v>6657</v>
      </c>
      <c r="B6200" t="s">
        <v>20</v>
      </c>
      <c r="C6200" t="s">
        <v>19</v>
      </c>
      <c r="D6200" t="s">
        <v>33</v>
      </c>
      <c r="E6200" t="s">
        <v>530</v>
      </c>
    </row>
    <row r="6201" spans="1:5" x14ac:dyDescent="0.25">
      <c r="A6201" t="s">
        <v>5110</v>
      </c>
      <c r="B6201" t="s">
        <v>20</v>
      </c>
      <c r="C6201" t="s">
        <v>19</v>
      </c>
      <c r="D6201" t="s">
        <v>33</v>
      </c>
      <c r="E6201" t="s">
        <v>533</v>
      </c>
    </row>
    <row r="6202" spans="1:5" x14ac:dyDescent="0.25">
      <c r="A6202" t="s">
        <v>6659</v>
      </c>
      <c r="B6202" t="s">
        <v>20</v>
      </c>
      <c r="C6202" t="s">
        <v>19</v>
      </c>
      <c r="D6202" t="s">
        <v>33</v>
      </c>
      <c r="E6202" t="s">
        <v>530</v>
      </c>
    </row>
    <row r="6203" spans="1:5" x14ac:dyDescent="0.25">
      <c r="A6203" t="s">
        <v>17472</v>
      </c>
      <c r="B6203" t="s">
        <v>20</v>
      </c>
      <c r="C6203" t="s">
        <v>23</v>
      </c>
      <c r="D6203" t="s">
        <v>33</v>
      </c>
      <c r="E6203" t="s">
        <v>601</v>
      </c>
    </row>
    <row r="6204" spans="1:5" x14ac:dyDescent="0.25">
      <c r="A6204" t="s">
        <v>6662</v>
      </c>
      <c r="B6204" t="s">
        <v>20</v>
      </c>
      <c r="C6204" t="s">
        <v>19</v>
      </c>
      <c r="D6204" t="s">
        <v>33</v>
      </c>
      <c r="E6204" t="s">
        <v>530</v>
      </c>
    </row>
    <row r="6205" spans="1:5" x14ac:dyDescent="0.25">
      <c r="A6205" t="s">
        <v>11506</v>
      </c>
      <c r="B6205" t="s">
        <v>20</v>
      </c>
      <c r="C6205" t="s">
        <v>25</v>
      </c>
      <c r="D6205" t="s">
        <v>33</v>
      </c>
      <c r="E6205" t="s">
        <v>707</v>
      </c>
    </row>
    <row r="6206" spans="1:5" x14ac:dyDescent="0.25">
      <c r="A6206" t="s">
        <v>6266</v>
      </c>
      <c r="B6206" t="s">
        <v>20</v>
      </c>
      <c r="C6206" t="s">
        <v>19</v>
      </c>
      <c r="D6206" t="s">
        <v>33</v>
      </c>
      <c r="E6206" t="s">
        <v>533</v>
      </c>
    </row>
    <row r="6207" spans="1:5" x14ac:dyDescent="0.25">
      <c r="A6207" t="s">
        <v>8377</v>
      </c>
      <c r="B6207" t="s">
        <v>20</v>
      </c>
      <c r="C6207" t="s">
        <v>19</v>
      </c>
      <c r="D6207" t="s">
        <v>33</v>
      </c>
      <c r="E6207" t="s">
        <v>533</v>
      </c>
    </row>
    <row r="6208" spans="1:5" x14ac:dyDescent="0.25">
      <c r="A6208" t="s">
        <v>6664</v>
      </c>
      <c r="B6208" t="s">
        <v>20</v>
      </c>
      <c r="C6208" t="s">
        <v>19</v>
      </c>
      <c r="D6208" t="s">
        <v>33</v>
      </c>
      <c r="E6208" t="s">
        <v>530</v>
      </c>
    </row>
    <row r="6209" spans="1:5" x14ac:dyDescent="0.25">
      <c r="A6209" t="s">
        <v>6666</v>
      </c>
      <c r="B6209" t="s">
        <v>20</v>
      </c>
      <c r="C6209" t="s">
        <v>19</v>
      </c>
      <c r="D6209" t="s">
        <v>33</v>
      </c>
      <c r="E6209" t="s">
        <v>530</v>
      </c>
    </row>
    <row r="6210" spans="1:5" x14ac:dyDescent="0.25">
      <c r="A6210" t="s">
        <v>9148</v>
      </c>
      <c r="B6210" t="s">
        <v>20</v>
      </c>
      <c r="C6210" t="s">
        <v>19</v>
      </c>
      <c r="D6210" t="s">
        <v>33</v>
      </c>
      <c r="E6210" t="s">
        <v>533</v>
      </c>
    </row>
    <row r="6211" spans="1:5" x14ac:dyDescent="0.25">
      <c r="A6211" t="s">
        <v>6668</v>
      </c>
      <c r="B6211" t="s">
        <v>20</v>
      </c>
      <c r="C6211" t="s">
        <v>19</v>
      </c>
      <c r="D6211" t="s">
        <v>33</v>
      </c>
      <c r="E6211" t="s">
        <v>530</v>
      </c>
    </row>
    <row r="6212" spans="1:5" x14ac:dyDescent="0.25">
      <c r="A6212" t="s">
        <v>10554</v>
      </c>
      <c r="B6212" t="s">
        <v>20</v>
      </c>
      <c r="C6212" t="s">
        <v>19</v>
      </c>
      <c r="D6212" t="s">
        <v>33</v>
      </c>
      <c r="E6212" t="s">
        <v>533</v>
      </c>
    </row>
    <row r="6213" spans="1:5" x14ac:dyDescent="0.25">
      <c r="A6213" t="s">
        <v>11938</v>
      </c>
      <c r="B6213" t="s">
        <v>20</v>
      </c>
      <c r="C6213" t="s">
        <v>19</v>
      </c>
      <c r="D6213" t="s">
        <v>33</v>
      </c>
      <c r="E6213" t="s">
        <v>533</v>
      </c>
    </row>
    <row r="6214" spans="1:5" x14ac:dyDescent="0.25">
      <c r="A6214" t="s">
        <v>15096</v>
      </c>
      <c r="B6214" t="s">
        <v>20</v>
      </c>
      <c r="C6214" t="s">
        <v>19</v>
      </c>
      <c r="D6214" t="s">
        <v>33</v>
      </c>
      <c r="E6214" t="s">
        <v>533</v>
      </c>
    </row>
    <row r="6215" spans="1:5" x14ac:dyDescent="0.25">
      <c r="A6215" t="s">
        <v>17189</v>
      </c>
      <c r="B6215" t="s">
        <v>20</v>
      </c>
      <c r="C6215" t="s">
        <v>19</v>
      </c>
      <c r="D6215" t="s">
        <v>33</v>
      </c>
      <c r="E6215" t="s">
        <v>533</v>
      </c>
    </row>
    <row r="6216" spans="1:5" x14ac:dyDescent="0.25">
      <c r="A6216" t="s">
        <v>18731</v>
      </c>
      <c r="B6216" t="s">
        <v>20</v>
      </c>
      <c r="C6216" t="s">
        <v>19</v>
      </c>
      <c r="D6216" t="s">
        <v>33</v>
      </c>
      <c r="E6216" t="s">
        <v>533</v>
      </c>
    </row>
    <row r="6217" spans="1:5" x14ac:dyDescent="0.25">
      <c r="A6217" t="s">
        <v>17977</v>
      </c>
      <c r="B6217" t="s">
        <v>20</v>
      </c>
      <c r="C6217" t="s">
        <v>23</v>
      </c>
      <c r="D6217" t="s">
        <v>33</v>
      </c>
      <c r="E6217" t="s">
        <v>601</v>
      </c>
    </row>
    <row r="6218" spans="1:5" x14ac:dyDescent="0.25">
      <c r="A6218" t="s">
        <v>3471</v>
      </c>
      <c r="B6218" t="s">
        <v>20</v>
      </c>
      <c r="C6218" t="s">
        <v>19</v>
      </c>
      <c r="D6218" t="s">
        <v>33</v>
      </c>
      <c r="E6218" t="s">
        <v>533</v>
      </c>
    </row>
    <row r="6219" spans="1:5" x14ac:dyDescent="0.25">
      <c r="A6219" t="s">
        <v>21173</v>
      </c>
      <c r="B6219" t="s">
        <v>20</v>
      </c>
      <c r="C6219" t="s">
        <v>19</v>
      </c>
      <c r="D6219" t="s">
        <v>33</v>
      </c>
      <c r="E6219" t="s">
        <v>533</v>
      </c>
    </row>
    <row r="6220" spans="1:5" x14ac:dyDescent="0.25">
      <c r="A6220" t="s">
        <v>21126</v>
      </c>
      <c r="B6220" t="s">
        <v>20</v>
      </c>
      <c r="C6220" t="s">
        <v>19</v>
      </c>
      <c r="D6220" t="s">
        <v>33</v>
      </c>
      <c r="E6220" t="s">
        <v>533</v>
      </c>
    </row>
    <row r="6221" spans="1:5" x14ac:dyDescent="0.25">
      <c r="A6221" t="s">
        <v>2725</v>
      </c>
      <c r="B6221" t="s">
        <v>20</v>
      </c>
      <c r="C6221" t="s">
        <v>19</v>
      </c>
      <c r="D6221" t="s">
        <v>33</v>
      </c>
      <c r="E6221" t="s">
        <v>533</v>
      </c>
    </row>
    <row r="6222" spans="1:5" x14ac:dyDescent="0.25">
      <c r="A6222" t="s">
        <v>7953</v>
      </c>
      <c r="B6222" t="s">
        <v>20</v>
      </c>
      <c r="C6222" t="s">
        <v>19</v>
      </c>
      <c r="D6222" t="s">
        <v>33</v>
      </c>
      <c r="E6222" t="s">
        <v>533</v>
      </c>
    </row>
    <row r="6223" spans="1:5" x14ac:dyDescent="0.25">
      <c r="A6223" t="s">
        <v>9650</v>
      </c>
      <c r="B6223" t="s">
        <v>20</v>
      </c>
      <c r="C6223" t="s">
        <v>19</v>
      </c>
      <c r="D6223" t="s">
        <v>33</v>
      </c>
      <c r="E6223" t="s">
        <v>533</v>
      </c>
    </row>
    <row r="6224" spans="1:5" x14ac:dyDescent="0.25">
      <c r="A6224" t="s">
        <v>10219</v>
      </c>
      <c r="B6224" t="s">
        <v>20</v>
      </c>
      <c r="C6224" t="s">
        <v>19</v>
      </c>
      <c r="D6224" t="s">
        <v>33</v>
      </c>
      <c r="E6224" t="s">
        <v>533</v>
      </c>
    </row>
    <row r="6225" spans="1:5" x14ac:dyDescent="0.25">
      <c r="A6225" t="s">
        <v>10345</v>
      </c>
      <c r="B6225" t="s">
        <v>20</v>
      </c>
      <c r="C6225" t="s">
        <v>19</v>
      </c>
      <c r="D6225" t="s">
        <v>33</v>
      </c>
      <c r="E6225" t="s">
        <v>533</v>
      </c>
    </row>
    <row r="6226" spans="1:5" x14ac:dyDescent="0.25">
      <c r="A6226" t="s">
        <v>7335</v>
      </c>
      <c r="B6226" t="s">
        <v>20</v>
      </c>
      <c r="C6226" t="s">
        <v>19</v>
      </c>
      <c r="D6226" t="s">
        <v>33</v>
      </c>
      <c r="E6226" t="s">
        <v>533</v>
      </c>
    </row>
    <row r="6227" spans="1:5" x14ac:dyDescent="0.25">
      <c r="A6227" t="s">
        <v>28680</v>
      </c>
      <c r="B6227" t="s">
        <v>20</v>
      </c>
      <c r="C6227" t="s">
        <v>19</v>
      </c>
      <c r="D6227" t="s">
        <v>33</v>
      </c>
      <c r="E6227" t="s">
        <v>533</v>
      </c>
    </row>
    <row r="6228" spans="1:5" x14ac:dyDescent="0.25">
      <c r="A6228" t="s">
        <v>28681</v>
      </c>
      <c r="B6228" t="s">
        <v>20</v>
      </c>
      <c r="C6228" t="s">
        <v>19</v>
      </c>
      <c r="D6228" t="s">
        <v>33</v>
      </c>
      <c r="E6228" t="s">
        <v>533</v>
      </c>
    </row>
    <row r="6229" spans="1:5" x14ac:dyDescent="0.25">
      <c r="A6229" t="s">
        <v>17155</v>
      </c>
      <c r="B6229" t="s">
        <v>20</v>
      </c>
      <c r="C6229" t="s">
        <v>19</v>
      </c>
      <c r="D6229" t="s">
        <v>33</v>
      </c>
      <c r="E6229" t="s">
        <v>533</v>
      </c>
    </row>
    <row r="6230" spans="1:5" x14ac:dyDescent="0.25">
      <c r="A6230" t="s">
        <v>17979</v>
      </c>
      <c r="B6230" t="s">
        <v>20</v>
      </c>
      <c r="C6230" t="s">
        <v>23</v>
      </c>
      <c r="D6230" t="s">
        <v>33</v>
      </c>
      <c r="E6230" t="s">
        <v>601</v>
      </c>
    </row>
    <row r="6231" spans="1:5" x14ac:dyDescent="0.25">
      <c r="A6231" t="s">
        <v>19423</v>
      </c>
      <c r="B6231" t="s">
        <v>20</v>
      </c>
      <c r="C6231" t="s">
        <v>19</v>
      </c>
      <c r="D6231" t="s">
        <v>33</v>
      </c>
      <c r="E6231" t="s">
        <v>533</v>
      </c>
    </row>
    <row r="6232" spans="1:5" x14ac:dyDescent="0.25">
      <c r="A6232" t="s">
        <v>11620</v>
      </c>
      <c r="B6232" t="s">
        <v>20</v>
      </c>
      <c r="C6232" t="s">
        <v>19</v>
      </c>
      <c r="D6232" t="s">
        <v>33</v>
      </c>
      <c r="E6232" t="s">
        <v>533</v>
      </c>
    </row>
    <row r="6233" spans="1:5" x14ac:dyDescent="0.25">
      <c r="A6233" t="s">
        <v>11635</v>
      </c>
      <c r="B6233" t="s">
        <v>20</v>
      </c>
      <c r="C6233" t="s">
        <v>19</v>
      </c>
      <c r="D6233" t="s">
        <v>33</v>
      </c>
      <c r="E6233" t="s">
        <v>533</v>
      </c>
    </row>
    <row r="6234" spans="1:5" x14ac:dyDescent="0.25">
      <c r="A6234" t="s">
        <v>11638</v>
      </c>
      <c r="B6234" t="s">
        <v>20</v>
      </c>
      <c r="C6234" t="s">
        <v>19</v>
      </c>
      <c r="D6234" t="s">
        <v>33</v>
      </c>
      <c r="E6234" t="s">
        <v>533</v>
      </c>
    </row>
    <row r="6235" spans="1:5" x14ac:dyDescent="0.25">
      <c r="A6235" t="s">
        <v>6691</v>
      </c>
      <c r="B6235" t="s">
        <v>20</v>
      </c>
      <c r="C6235" t="s">
        <v>22</v>
      </c>
      <c r="D6235" t="s">
        <v>33</v>
      </c>
      <c r="E6235" t="s">
        <v>693</v>
      </c>
    </row>
    <row r="6236" spans="1:5" x14ac:dyDescent="0.25">
      <c r="A6236" t="s">
        <v>11643</v>
      </c>
      <c r="B6236" t="s">
        <v>20</v>
      </c>
      <c r="C6236" t="s">
        <v>19</v>
      </c>
      <c r="D6236" t="s">
        <v>33</v>
      </c>
      <c r="E6236" t="s">
        <v>533</v>
      </c>
    </row>
    <row r="6237" spans="1:5" x14ac:dyDescent="0.25">
      <c r="A6237" t="s">
        <v>11647</v>
      </c>
      <c r="B6237" t="s">
        <v>20</v>
      </c>
      <c r="C6237" t="s">
        <v>19</v>
      </c>
      <c r="D6237" t="s">
        <v>33</v>
      </c>
      <c r="E6237" t="s">
        <v>533</v>
      </c>
    </row>
    <row r="6238" spans="1:5" x14ac:dyDescent="0.25">
      <c r="A6238" t="s">
        <v>11887</v>
      </c>
      <c r="B6238" t="s">
        <v>20</v>
      </c>
      <c r="C6238" t="s">
        <v>19</v>
      </c>
      <c r="D6238" t="s">
        <v>33</v>
      </c>
      <c r="E6238" t="s">
        <v>533</v>
      </c>
    </row>
    <row r="6239" spans="1:5" x14ac:dyDescent="0.25">
      <c r="A6239" t="s">
        <v>6695</v>
      </c>
      <c r="B6239" t="s">
        <v>20</v>
      </c>
      <c r="C6239" t="s">
        <v>19</v>
      </c>
      <c r="D6239" t="s">
        <v>33</v>
      </c>
      <c r="E6239" t="s">
        <v>538</v>
      </c>
    </row>
    <row r="6240" spans="1:5" x14ac:dyDescent="0.25">
      <c r="A6240" t="s">
        <v>43546</v>
      </c>
      <c r="B6240" t="s">
        <v>20</v>
      </c>
      <c r="C6240" t="s">
        <v>19</v>
      </c>
      <c r="D6240" t="s">
        <v>33</v>
      </c>
      <c r="E6240" t="s">
        <v>533</v>
      </c>
    </row>
    <row r="6241" spans="1:5" x14ac:dyDescent="0.25">
      <c r="A6241" t="s">
        <v>16458</v>
      </c>
      <c r="B6241" t="s">
        <v>20</v>
      </c>
      <c r="C6241" t="s">
        <v>19</v>
      </c>
      <c r="D6241" t="s">
        <v>33</v>
      </c>
      <c r="E6241" t="s">
        <v>533</v>
      </c>
    </row>
    <row r="6242" spans="1:5" x14ac:dyDescent="0.25">
      <c r="A6242" t="s">
        <v>11369</v>
      </c>
      <c r="B6242" t="s">
        <v>20</v>
      </c>
      <c r="C6242" t="s">
        <v>19</v>
      </c>
      <c r="D6242" t="s">
        <v>33</v>
      </c>
      <c r="E6242" t="s">
        <v>533</v>
      </c>
    </row>
    <row r="6243" spans="1:5" x14ac:dyDescent="0.25">
      <c r="A6243" t="s">
        <v>11884</v>
      </c>
      <c r="B6243" t="s">
        <v>20</v>
      </c>
      <c r="C6243" t="s">
        <v>19</v>
      </c>
      <c r="D6243" t="s">
        <v>33</v>
      </c>
      <c r="E6243" t="s">
        <v>533</v>
      </c>
    </row>
    <row r="6244" spans="1:5" x14ac:dyDescent="0.25">
      <c r="A6244" t="s">
        <v>27566</v>
      </c>
      <c r="B6244" t="s">
        <v>20</v>
      </c>
      <c r="C6244" t="s">
        <v>19</v>
      </c>
      <c r="D6244" t="s">
        <v>33</v>
      </c>
      <c r="E6244" t="s">
        <v>533</v>
      </c>
    </row>
    <row r="6245" spans="1:5" x14ac:dyDescent="0.25">
      <c r="A6245" t="s">
        <v>14404</v>
      </c>
      <c r="B6245" t="s">
        <v>20</v>
      </c>
      <c r="C6245" t="s">
        <v>19</v>
      </c>
      <c r="D6245" t="s">
        <v>33</v>
      </c>
      <c r="E6245" t="s">
        <v>533</v>
      </c>
    </row>
    <row r="6246" spans="1:5" x14ac:dyDescent="0.25">
      <c r="A6246" t="s">
        <v>14405</v>
      </c>
      <c r="B6246" t="s">
        <v>20</v>
      </c>
      <c r="C6246" t="s">
        <v>19</v>
      </c>
      <c r="D6246" t="s">
        <v>33</v>
      </c>
      <c r="E6246" t="s">
        <v>533</v>
      </c>
    </row>
    <row r="6247" spans="1:5" x14ac:dyDescent="0.25">
      <c r="A6247" t="s">
        <v>26131</v>
      </c>
      <c r="B6247" t="s">
        <v>20</v>
      </c>
      <c r="C6247" t="s">
        <v>19</v>
      </c>
      <c r="D6247" t="s">
        <v>33</v>
      </c>
      <c r="E6247" t="s">
        <v>533</v>
      </c>
    </row>
    <row r="6248" spans="1:5" x14ac:dyDescent="0.25">
      <c r="A6248" t="s">
        <v>9011</v>
      </c>
      <c r="B6248" t="s">
        <v>20</v>
      </c>
      <c r="C6248" t="s">
        <v>19</v>
      </c>
      <c r="D6248" t="s">
        <v>33</v>
      </c>
      <c r="E6248" t="s">
        <v>533</v>
      </c>
    </row>
    <row r="6249" spans="1:5" x14ac:dyDescent="0.25">
      <c r="A6249" t="s">
        <v>8250</v>
      </c>
      <c r="B6249" t="s">
        <v>20</v>
      </c>
      <c r="C6249" t="s">
        <v>19</v>
      </c>
      <c r="D6249" t="s">
        <v>33</v>
      </c>
      <c r="E6249" t="s">
        <v>533</v>
      </c>
    </row>
    <row r="6250" spans="1:5" x14ac:dyDescent="0.25">
      <c r="A6250" t="s">
        <v>15327</v>
      </c>
      <c r="B6250" t="s">
        <v>20</v>
      </c>
      <c r="C6250" t="s">
        <v>19</v>
      </c>
      <c r="D6250" t="s">
        <v>33</v>
      </c>
      <c r="E6250" t="s">
        <v>533</v>
      </c>
    </row>
    <row r="6251" spans="1:5" x14ac:dyDescent="0.25">
      <c r="A6251" t="s">
        <v>13497</v>
      </c>
      <c r="B6251" t="s">
        <v>20</v>
      </c>
      <c r="C6251" t="s">
        <v>21</v>
      </c>
      <c r="D6251" t="s">
        <v>33</v>
      </c>
      <c r="E6251" t="s">
        <v>537</v>
      </c>
    </row>
    <row r="6252" spans="1:5" x14ac:dyDescent="0.25">
      <c r="A6252" t="s">
        <v>6710</v>
      </c>
      <c r="B6252" t="s">
        <v>20</v>
      </c>
      <c r="C6252" t="s">
        <v>22</v>
      </c>
      <c r="D6252" t="s">
        <v>33</v>
      </c>
      <c r="E6252" t="s">
        <v>536</v>
      </c>
    </row>
    <row r="6253" spans="1:5" x14ac:dyDescent="0.25">
      <c r="A6253" t="s">
        <v>14639</v>
      </c>
      <c r="B6253" t="s">
        <v>20</v>
      </c>
      <c r="C6253" t="s">
        <v>21</v>
      </c>
      <c r="D6253" t="s">
        <v>33</v>
      </c>
      <c r="E6253" t="s">
        <v>537</v>
      </c>
    </row>
    <row r="6254" spans="1:5" x14ac:dyDescent="0.25">
      <c r="A6254" t="s">
        <v>14641</v>
      </c>
      <c r="B6254" t="s">
        <v>20</v>
      </c>
      <c r="C6254" t="s">
        <v>21</v>
      </c>
      <c r="D6254" t="s">
        <v>33</v>
      </c>
      <c r="E6254" t="s">
        <v>537</v>
      </c>
    </row>
    <row r="6255" spans="1:5" x14ac:dyDescent="0.25">
      <c r="A6255" t="s">
        <v>25596</v>
      </c>
      <c r="B6255" t="s">
        <v>20</v>
      </c>
      <c r="C6255" t="s">
        <v>21</v>
      </c>
      <c r="D6255" t="s">
        <v>33</v>
      </c>
      <c r="E6255" t="s">
        <v>537</v>
      </c>
    </row>
    <row r="6256" spans="1:5" x14ac:dyDescent="0.25">
      <c r="A6256" t="s">
        <v>3631</v>
      </c>
      <c r="B6256" t="s">
        <v>20</v>
      </c>
      <c r="C6256" t="s">
        <v>21</v>
      </c>
      <c r="D6256" t="s">
        <v>33</v>
      </c>
      <c r="E6256" t="s">
        <v>537</v>
      </c>
    </row>
    <row r="6257" spans="1:5" x14ac:dyDescent="0.25">
      <c r="A6257" t="s">
        <v>20132</v>
      </c>
      <c r="B6257" t="s">
        <v>20</v>
      </c>
      <c r="C6257" t="s">
        <v>25</v>
      </c>
      <c r="D6257" t="s">
        <v>33</v>
      </c>
      <c r="E6257" t="s">
        <v>707</v>
      </c>
    </row>
    <row r="6258" spans="1:5" x14ac:dyDescent="0.25">
      <c r="A6258" t="s">
        <v>15704</v>
      </c>
      <c r="B6258" t="s">
        <v>20</v>
      </c>
      <c r="C6258" t="s">
        <v>21</v>
      </c>
      <c r="D6258" t="s">
        <v>33</v>
      </c>
      <c r="E6258" t="s">
        <v>537</v>
      </c>
    </row>
    <row r="6259" spans="1:5" x14ac:dyDescent="0.25">
      <c r="A6259" t="s">
        <v>6716</v>
      </c>
      <c r="B6259" t="s">
        <v>20</v>
      </c>
      <c r="C6259" t="s">
        <v>22</v>
      </c>
      <c r="D6259" t="s">
        <v>33</v>
      </c>
      <c r="E6259" t="s">
        <v>536</v>
      </c>
    </row>
    <row r="6260" spans="1:5" x14ac:dyDescent="0.25">
      <c r="A6260" t="s">
        <v>15949</v>
      </c>
      <c r="B6260" t="s">
        <v>20</v>
      </c>
      <c r="C6260" t="s">
        <v>19</v>
      </c>
      <c r="D6260" t="s">
        <v>33</v>
      </c>
      <c r="E6260" t="s">
        <v>533</v>
      </c>
    </row>
    <row r="6261" spans="1:5" x14ac:dyDescent="0.25">
      <c r="A6261" t="s">
        <v>6717</v>
      </c>
      <c r="B6261" t="s">
        <v>20</v>
      </c>
      <c r="C6261" t="s">
        <v>19</v>
      </c>
      <c r="D6261" t="s">
        <v>33</v>
      </c>
      <c r="E6261" t="s">
        <v>530</v>
      </c>
    </row>
    <row r="6262" spans="1:5" x14ac:dyDescent="0.25">
      <c r="A6262" t="s">
        <v>3702</v>
      </c>
      <c r="B6262" t="s">
        <v>20</v>
      </c>
      <c r="C6262" t="s">
        <v>21</v>
      </c>
      <c r="D6262" t="s">
        <v>33</v>
      </c>
      <c r="E6262" t="s">
        <v>537</v>
      </c>
    </row>
    <row r="6263" spans="1:5" x14ac:dyDescent="0.25">
      <c r="A6263" t="s">
        <v>6720</v>
      </c>
      <c r="B6263" t="s">
        <v>20</v>
      </c>
      <c r="C6263" t="s">
        <v>19</v>
      </c>
      <c r="D6263" t="s">
        <v>33</v>
      </c>
      <c r="E6263" t="s">
        <v>530</v>
      </c>
    </row>
    <row r="6264" spans="1:5" x14ac:dyDescent="0.25">
      <c r="A6264" t="s">
        <v>6721</v>
      </c>
      <c r="B6264" t="s">
        <v>20</v>
      </c>
      <c r="C6264" t="s">
        <v>19</v>
      </c>
      <c r="D6264" t="s">
        <v>33</v>
      </c>
      <c r="E6264" t="s">
        <v>530</v>
      </c>
    </row>
    <row r="6265" spans="1:5" x14ac:dyDescent="0.25">
      <c r="A6265" t="s">
        <v>23874</v>
      </c>
      <c r="B6265" t="s">
        <v>20</v>
      </c>
      <c r="C6265" t="s">
        <v>19</v>
      </c>
      <c r="D6265" t="s">
        <v>33</v>
      </c>
      <c r="E6265" t="s">
        <v>533</v>
      </c>
    </row>
    <row r="6266" spans="1:5" x14ac:dyDescent="0.25">
      <c r="A6266" t="s">
        <v>6723</v>
      </c>
      <c r="B6266" t="s">
        <v>20</v>
      </c>
      <c r="C6266" t="s">
        <v>19</v>
      </c>
      <c r="D6266" t="s">
        <v>33</v>
      </c>
      <c r="E6266" t="s">
        <v>562</v>
      </c>
    </row>
    <row r="6267" spans="1:5" x14ac:dyDescent="0.25">
      <c r="A6267" t="s">
        <v>28975</v>
      </c>
      <c r="B6267" t="s">
        <v>20</v>
      </c>
      <c r="C6267" t="s">
        <v>19</v>
      </c>
      <c r="D6267" t="s">
        <v>33</v>
      </c>
      <c r="E6267" t="s">
        <v>533</v>
      </c>
    </row>
    <row r="6268" spans="1:5" x14ac:dyDescent="0.25">
      <c r="A6268" t="s">
        <v>20496</v>
      </c>
      <c r="B6268" t="s">
        <v>20</v>
      </c>
      <c r="C6268" t="s">
        <v>19</v>
      </c>
      <c r="D6268" t="s">
        <v>33</v>
      </c>
      <c r="E6268" t="s">
        <v>533</v>
      </c>
    </row>
    <row r="6269" spans="1:5" x14ac:dyDescent="0.25">
      <c r="A6269" t="s">
        <v>6725</v>
      </c>
      <c r="B6269" t="s">
        <v>20</v>
      </c>
      <c r="C6269" t="s">
        <v>23</v>
      </c>
      <c r="D6269" t="s">
        <v>33</v>
      </c>
      <c r="E6269" t="s">
        <v>740</v>
      </c>
    </row>
    <row r="6270" spans="1:5" x14ac:dyDescent="0.25">
      <c r="A6270" t="s">
        <v>20525</v>
      </c>
      <c r="B6270" t="s">
        <v>20</v>
      </c>
      <c r="C6270" t="s">
        <v>21</v>
      </c>
      <c r="D6270" t="s">
        <v>33</v>
      </c>
      <c r="E6270" t="s">
        <v>537</v>
      </c>
    </row>
    <row r="6271" spans="1:5" x14ac:dyDescent="0.25">
      <c r="A6271" t="s">
        <v>6728</v>
      </c>
      <c r="B6271" t="s">
        <v>20</v>
      </c>
      <c r="C6271" t="s">
        <v>19</v>
      </c>
      <c r="D6271" t="s">
        <v>33</v>
      </c>
      <c r="E6271" t="s">
        <v>530</v>
      </c>
    </row>
    <row r="6272" spans="1:5" x14ac:dyDescent="0.25">
      <c r="A6272" t="s">
        <v>6730</v>
      </c>
      <c r="B6272" t="s">
        <v>20</v>
      </c>
      <c r="C6272" t="s">
        <v>19</v>
      </c>
      <c r="D6272" t="s">
        <v>33</v>
      </c>
      <c r="E6272" t="s">
        <v>729</v>
      </c>
    </row>
    <row r="6273" spans="1:5" x14ac:dyDescent="0.25">
      <c r="A6273" t="s">
        <v>16170</v>
      </c>
      <c r="B6273" t="s">
        <v>20</v>
      </c>
      <c r="C6273" t="s">
        <v>21</v>
      </c>
      <c r="D6273" t="s">
        <v>33</v>
      </c>
      <c r="E6273" t="s">
        <v>537</v>
      </c>
    </row>
    <row r="6274" spans="1:5" x14ac:dyDescent="0.25">
      <c r="A6274" t="s">
        <v>9053</v>
      </c>
      <c r="B6274" t="s">
        <v>20</v>
      </c>
      <c r="C6274" t="s">
        <v>21</v>
      </c>
      <c r="D6274" t="s">
        <v>33</v>
      </c>
      <c r="E6274" t="s">
        <v>537</v>
      </c>
    </row>
    <row r="6275" spans="1:5" x14ac:dyDescent="0.25">
      <c r="A6275" t="s">
        <v>6732</v>
      </c>
      <c r="B6275" t="s">
        <v>16</v>
      </c>
      <c r="C6275" t="s">
        <v>15</v>
      </c>
      <c r="D6275" t="s">
        <v>33</v>
      </c>
      <c r="E6275" t="s">
        <v>659</v>
      </c>
    </row>
    <row r="6276" spans="1:5" x14ac:dyDescent="0.25">
      <c r="A6276" t="s">
        <v>6733</v>
      </c>
      <c r="B6276" t="s">
        <v>20</v>
      </c>
      <c r="C6276" t="s">
        <v>21</v>
      </c>
      <c r="D6276" t="s">
        <v>33</v>
      </c>
      <c r="E6276" t="s">
        <v>604</v>
      </c>
    </row>
    <row r="6277" spans="1:5" x14ac:dyDescent="0.25">
      <c r="A6277" t="s">
        <v>24776</v>
      </c>
      <c r="B6277" t="s">
        <v>20</v>
      </c>
      <c r="C6277" t="s">
        <v>19</v>
      </c>
      <c r="D6277" t="s">
        <v>33</v>
      </c>
      <c r="E6277" t="s">
        <v>533</v>
      </c>
    </row>
    <row r="6278" spans="1:5" x14ac:dyDescent="0.25">
      <c r="A6278" t="s">
        <v>43547</v>
      </c>
      <c r="B6278" t="s">
        <v>16</v>
      </c>
      <c r="C6278" t="s">
        <v>15</v>
      </c>
      <c r="D6278" t="s">
        <v>66</v>
      </c>
      <c r="E6278" t="s">
        <v>659</v>
      </c>
    </row>
    <row r="6279" spans="1:5" x14ac:dyDescent="0.25">
      <c r="A6279" t="s">
        <v>3904</v>
      </c>
      <c r="B6279" t="s">
        <v>20</v>
      </c>
      <c r="C6279" t="s">
        <v>21</v>
      </c>
      <c r="D6279" t="s">
        <v>33</v>
      </c>
      <c r="E6279" t="s">
        <v>537</v>
      </c>
    </row>
    <row r="6280" spans="1:5" x14ac:dyDescent="0.25">
      <c r="A6280" t="s">
        <v>6734</v>
      </c>
      <c r="B6280" t="s">
        <v>16</v>
      </c>
      <c r="C6280" t="s">
        <v>15</v>
      </c>
      <c r="D6280" t="s">
        <v>33</v>
      </c>
      <c r="E6280" t="s">
        <v>659</v>
      </c>
    </row>
    <row r="6281" spans="1:5" x14ac:dyDescent="0.25">
      <c r="A6281" t="s">
        <v>43548</v>
      </c>
      <c r="B6281" t="s">
        <v>16</v>
      </c>
      <c r="C6281" t="s">
        <v>17</v>
      </c>
      <c r="D6281" t="s">
        <v>33</v>
      </c>
      <c r="E6281" t="s">
        <v>583</v>
      </c>
    </row>
    <row r="6282" spans="1:5" x14ac:dyDescent="0.25">
      <c r="A6282" t="s">
        <v>6736</v>
      </c>
      <c r="B6282" t="s">
        <v>16</v>
      </c>
      <c r="C6282" t="s">
        <v>15</v>
      </c>
      <c r="D6282" t="s">
        <v>33</v>
      </c>
      <c r="E6282" t="s">
        <v>659</v>
      </c>
    </row>
    <row r="6283" spans="1:5" x14ac:dyDescent="0.25">
      <c r="A6283" t="s">
        <v>6738</v>
      </c>
      <c r="B6283" t="s">
        <v>20</v>
      </c>
      <c r="C6283" t="s">
        <v>21</v>
      </c>
      <c r="D6283" t="s">
        <v>33</v>
      </c>
      <c r="E6283" t="s">
        <v>824</v>
      </c>
    </row>
    <row r="6284" spans="1:5" x14ac:dyDescent="0.25">
      <c r="A6284" t="s">
        <v>12992</v>
      </c>
      <c r="B6284" t="s">
        <v>20</v>
      </c>
      <c r="C6284" t="s">
        <v>19</v>
      </c>
      <c r="D6284" t="s">
        <v>33</v>
      </c>
      <c r="E6284" t="s">
        <v>533</v>
      </c>
    </row>
    <row r="6285" spans="1:5" x14ac:dyDescent="0.25">
      <c r="A6285" t="s">
        <v>6740</v>
      </c>
      <c r="B6285" t="s">
        <v>16</v>
      </c>
      <c r="C6285" t="s">
        <v>15</v>
      </c>
      <c r="D6285" t="s">
        <v>33</v>
      </c>
      <c r="E6285" t="s">
        <v>659</v>
      </c>
    </row>
    <row r="6286" spans="1:5" x14ac:dyDescent="0.25">
      <c r="A6286" t="s">
        <v>25138</v>
      </c>
      <c r="B6286" t="s">
        <v>20</v>
      </c>
      <c r="C6286" t="s">
        <v>19</v>
      </c>
      <c r="D6286" t="s">
        <v>65</v>
      </c>
      <c r="E6286" t="s">
        <v>533</v>
      </c>
    </row>
    <row r="6287" spans="1:5" x14ac:dyDescent="0.25">
      <c r="A6287" t="s">
        <v>6743</v>
      </c>
      <c r="B6287" t="s">
        <v>16</v>
      </c>
      <c r="C6287" t="s">
        <v>15</v>
      </c>
      <c r="D6287" t="s">
        <v>33</v>
      </c>
      <c r="E6287" t="s">
        <v>659</v>
      </c>
    </row>
    <row r="6288" spans="1:5" x14ac:dyDescent="0.25">
      <c r="A6288" t="s">
        <v>43549</v>
      </c>
      <c r="B6288" t="s">
        <v>16</v>
      </c>
      <c r="C6288" t="s">
        <v>17</v>
      </c>
      <c r="D6288" t="s">
        <v>69</v>
      </c>
      <c r="E6288" t="s">
        <v>1049</v>
      </c>
    </row>
    <row r="6289" spans="1:5" x14ac:dyDescent="0.25">
      <c r="A6289" t="s">
        <v>6744</v>
      </c>
      <c r="B6289" t="s">
        <v>20</v>
      </c>
      <c r="C6289" t="s">
        <v>19</v>
      </c>
      <c r="D6289" t="s">
        <v>33</v>
      </c>
      <c r="E6289" t="s">
        <v>825</v>
      </c>
    </row>
    <row r="6290" spans="1:5" x14ac:dyDescent="0.25">
      <c r="A6290" t="s">
        <v>18157</v>
      </c>
      <c r="B6290" t="s">
        <v>20</v>
      </c>
      <c r="C6290" t="s">
        <v>19</v>
      </c>
      <c r="D6290" t="s">
        <v>33</v>
      </c>
      <c r="E6290" t="s">
        <v>533</v>
      </c>
    </row>
    <row r="6291" spans="1:5" x14ac:dyDescent="0.25">
      <c r="A6291" t="s">
        <v>6746</v>
      </c>
      <c r="B6291" t="s">
        <v>16</v>
      </c>
      <c r="C6291" t="s">
        <v>15</v>
      </c>
      <c r="D6291" t="s">
        <v>33</v>
      </c>
      <c r="E6291" t="s">
        <v>659</v>
      </c>
    </row>
    <row r="6292" spans="1:5" x14ac:dyDescent="0.25">
      <c r="A6292" t="s">
        <v>43550</v>
      </c>
      <c r="B6292" t="s">
        <v>16</v>
      </c>
      <c r="C6292" t="s">
        <v>17</v>
      </c>
      <c r="D6292" t="s">
        <v>33</v>
      </c>
      <c r="E6292" t="s">
        <v>847</v>
      </c>
    </row>
    <row r="6293" spans="1:5" x14ac:dyDescent="0.25">
      <c r="A6293" t="s">
        <v>8196</v>
      </c>
      <c r="B6293" t="s">
        <v>20</v>
      </c>
      <c r="C6293" t="s">
        <v>21</v>
      </c>
      <c r="D6293" t="s">
        <v>33</v>
      </c>
      <c r="E6293" t="s">
        <v>537</v>
      </c>
    </row>
    <row r="6294" spans="1:5" x14ac:dyDescent="0.25">
      <c r="A6294" t="s">
        <v>6748</v>
      </c>
      <c r="B6294" t="s">
        <v>20</v>
      </c>
      <c r="C6294" t="s">
        <v>19</v>
      </c>
      <c r="D6294" t="s">
        <v>33</v>
      </c>
      <c r="E6294" t="s">
        <v>556</v>
      </c>
    </row>
    <row r="6295" spans="1:5" x14ac:dyDescent="0.25">
      <c r="A6295" t="s">
        <v>6750</v>
      </c>
      <c r="B6295" t="s">
        <v>16</v>
      </c>
      <c r="C6295" t="s">
        <v>15</v>
      </c>
      <c r="D6295" t="s">
        <v>33</v>
      </c>
      <c r="E6295" t="s">
        <v>659</v>
      </c>
    </row>
    <row r="6296" spans="1:5" x14ac:dyDescent="0.25">
      <c r="A6296" t="s">
        <v>8194</v>
      </c>
      <c r="B6296" t="s">
        <v>20</v>
      </c>
      <c r="C6296" t="s">
        <v>21</v>
      </c>
      <c r="D6296" t="s">
        <v>33</v>
      </c>
      <c r="E6296" t="s">
        <v>537</v>
      </c>
    </row>
    <row r="6297" spans="1:5" x14ac:dyDescent="0.25">
      <c r="A6297" t="s">
        <v>6751</v>
      </c>
      <c r="B6297" t="s">
        <v>16</v>
      </c>
      <c r="C6297" t="s">
        <v>15</v>
      </c>
      <c r="D6297" t="s">
        <v>33</v>
      </c>
      <c r="E6297" t="s">
        <v>659</v>
      </c>
    </row>
    <row r="6298" spans="1:5" x14ac:dyDescent="0.25">
      <c r="A6298" t="s">
        <v>4161</v>
      </c>
      <c r="B6298" t="s">
        <v>20</v>
      </c>
      <c r="C6298" t="s">
        <v>19</v>
      </c>
      <c r="D6298" t="s">
        <v>33</v>
      </c>
      <c r="E6298" t="s">
        <v>533</v>
      </c>
    </row>
    <row r="6299" spans="1:5" x14ac:dyDescent="0.25">
      <c r="A6299" t="s">
        <v>6754</v>
      </c>
      <c r="B6299" t="s">
        <v>20</v>
      </c>
      <c r="C6299" t="s">
        <v>19</v>
      </c>
      <c r="D6299" t="s">
        <v>33</v>
      </c>
      <c r="E6299" t="s">
        <v>585</v>
      </c>
    </row>
    <row r="6300" spans="1:5" x14ac:dyDescent="0.25">
      <c r="A6300" t="s">
        <v>6753</v>
      </c>
      <c r="B6300" t="s">
        <v>20</v>
      </c>
      <c r="C6300" t="s">
        <v>19</v>
      </c>
      <c r="D6300" t="s">
        <v>33</v>
      </c>
      <c r="E6300" t="s">
        <v>585</v>
      </c>
    </row>
    <row r="6301" spans="1:5" x14ac:dyDescent="0.25">
      <c r="A6301" t="s">
        <v>6755</v>
      </c>
      <c r="B6301" t="s">
        <v>20</v>
      </c>
      <c r="C6301" t="s">
        <v>19</v>
      </c>
      <c r="D6301" t="s">
        <v>33</v>
      </c>
      <c r="E6301" t="s">
        <v>585</v>
      </c>
    </row>
    <row r="6302" spans="1:5" x14ac:dyDescent="0.25">
      <c r="A6302" t="s">
        <v>6756</v>
      </c>
      <c r="B6302" t="s">
        <v>20</v>
      </c>
      <c r="C6302" t="s">
        <v>19</v>
      </c>
      <c r="D6302" t="s">
        <v>33</v>
      </c>
      <c r="E6302" t="s">
        <v>585</v>
      </c>
    </row>
    <row r="6303" spans="1:5" x14ac:dyDescent="0.25">
      <c r="A6303" t="s">
        <v>6757</v>
      </c>
      <c r="B6303" t="s">
        <v>20</v>
      </c>
      <c r="C6303" t="s">
        <v>21</v>
      </c>
      <c r="D6303" t="s">
        <v>33</v>
      </c>
      <c r="E6303" t="s">
        <v>545</v>
      </c>
    </row>
    <row r="6304" spans="1:5" x14ac:dyDescent="0.25">
      <c r="A6304" t="s">
        <v>6758</v>
      </c>
      <c r="B6304" t="s">
        <v>20</v>
      </c>
      <c r="C6304" t="s">
        <v>19</v>
      </c>
      <c r="D6304" t="s">
        <v>33</v>
      </c>
      <c r="E6304" t="s">
        <v>589</v>
      </c>
    </row>
    <row r="6305" spans="1:5" x14ac:dyDescent="0.25">
      <c r="A6305" t="s">
        <v>6759</v>
      </c>
      <c r="B6305" t="s">
        <v>20</v>
      </c>
      <c r="C6305" t="s">
        <v>21</v>
      </c>
      <c r="D6305" t="s">
        <v>33</v>
      </c>
      <c r="E6305" t="s">
        <v>564</v>
      </c>
    </row>
    <row r="6306" spans="1:5" x14ac:dyDescent="0.25">
      <c r="A6306" t="s">
        <v>6760</v>
      </c>
      <c r="B6306" t="s">
        <v>20</v>
      </c>
      <c r="C6306" t="s">
        <v>21</v>
      </c>
      <c r="D6306" t="s">
        <v>33</v>
      </c>
      <c r="E6306" t="s">
        <v>564</v>
      </c>
    </row>
    <row r="6307" spans="1:5" x14ac:dyDescent="0.25">
      <c r="A6307" t="s">
        <v>6761</v>
      </c>
      <c r="B6307" t="s">
        <v>14</v>
      </c>
      <c r="C6307" t="s">
        <v>14</v>
      </c>
      <c r="D6307" t="s">
        <v>34</v>
      </c>
      <c r="E6307" t="s">
        <v>520</v>
      </c>
    </row>
    <row r="6308" spans="1:5" x14ac:dyDescent="0.25">
      <c r="A6308" t="s">
        <v>6762</v>
      </c>
      <c r="B6308" t="s">
        <v>14</v>
      </c>
      <c r="C6308" t="s">
        <v>14</v>
      </c>
      <c r="D6308" t="s">
        <v>34</v>
      </c>
      <c r="E6308" t="s">
        <v>520</v>
      </c>
    </row>
    <row r="6309" spans="1:5" x14ac:dyDescent="0.25">
      <c r="A6309" t="s">
        <v>6764</v>
      </c>
      <c r="B6309" t="s">
        <v>14</v>
      </c>
      <c r="C6309" t="s">
        <v>14</v>
      </c>
      <c r="D6309" t="s">
        <v>34</v>
      </c>
      <c r="E6309" t="s">
        <v>520</v>
      </c>
    </row>
    <row r="6310" spans="1:5" x14ac:dyDescent="0.25">
      <c r="A6310" t="s">
        <v>6763</v>
      </c>
      <c r="B6310" t="s">
        <v>14</v>
      </c>
      <c r="C6310" t="s">
        <v>14</v>
      </c>
      <c r="D6310" t="s">
        <v>34</v>
      </c>
      <c r="E6310" t="s">
        <v>520</v>
      </c>
    </row>
    <row r="6311" spans="1:5" x14ac:dyDescent="0.25">
      <c r="A6311" t="s">
        <v>6766</v>
      </c>
      <c r="B6311" t="s">
        <v>14</v>
      </c>
      <c r="C6311" t="s">
        <v>14</v>
      </c>
      <c r="D6311" t="s">
        <v>34</v>
      </c>
      <c r="E6311" t="s">
        <v>520</v>
      </c>
    </row>
    <row r="6312" spans="1:5" x14ac:dyDescent="0.25">
      <c r="A6312" t="s">
        <v>6765</v>
      </c>
      <c r="B6312" t="s">
        <v>14</v>
      </c>
      <c r="C6312" t="s">
        <v>14</v>
      </c>
      <c r="D6312" t="s">
        <v>34</v>
      </c>
      <c r="E6312" t="s">
        <v>520</v>
      </c>
    </row>
    <row r="6313" spans="1:5" x14ac:dyDescent="0.25">
      <c r="A6313" t="s">
        <v>6768</v>
      </c>
      <c r="B6313" t="s">
        <v>14</v>
      </c>
      <c r="C6313" t="s">
        <v>14</v>
      </c>
      <c r="D6313" t="s">
        <v>34</v>
      </c>
      <c r="E6313" t="s">
        <v>520</v>
      </c>
    </row>
    <row r="6314" spans="1:5" x14ac:dyDescent="0.25">
      <c r="A6314" t="s">
        <v>6767</v>
      </c>
      <c r="B6314" t="s">
        <v>14</v>
      </c>
      <c r="C6314" t="s">
        <v>14</v>
      </c>
      <c r="D6314" t="s">
        <v>34</v>
      </c>
      <c r="E6314" t="s">
        <v>520</v>
      </c>
    </row>
    <row r="6315" spans="1:5" x14ac:dyDescent="0.25">
      <c r="A6315" t="s">
        <v>6769</v>
      </c>
      <c r="B6315" t="s">
        <v>14</v>
      </c>
      <c r="C6315" t="s">
        <v>14</v>
      </c>
      <c r="D6315" t="s">
        <v>34</v>
      </c>
      <c r="E6315" t="s">
        <v>520</v>
      </c>
    </row>
    <row r="6316" spans="1:5" x14ac:dyDescent="0.25">
      <c r="A6316" t="s">
        <v>6770</v>
      </c>
      <c r="B6316" t="s">
        <v>14</v>
      </c>
      <c r="C6316" t="s">
        <v>14</v>
      </c>
      <c r="D6316" t="s">
        <v>34</v>
      </c>
      <c r="E6316" t="s">
        <v>520</v>
      </c>
    </row>
    <row r="6317" spans="1:5" x14ac:dyDescent="0.25">
      <c r="A6317" t="s">
        <v>6773</v>
      </c>
      <c r="B6317" t="s">
        <v>14</v>
      </c>
      <c r="C6317" t="s">
        <v>14</v>
      </c>
      <c r="D6317" t="s">
        <v>34</v>
      </c>
      <c r="E6317" t="s">
        <v>520</v>
      </c>
    </row>
    <row r="6318" spans="1:5" x14ac:dyDescent="0.25">
      <c r="A6318" t="s">
        <v>6772</v>
      </c>
      <c r="B6318" t="s">
        <v>14</v>
      </c>
      <c r="C6318" t="s">
        <v>14</v>
      </c>
      <c r="D6318" t="s">
        <v>34</v>
      </c>
      <c r="E6318" t="s">
        <v>520</v>
      </c>
    </row>
    <row r="6319" spans="1:5" x14ac:dyDescent="0.25">
      <c r="A6319" t="s">
        <v>6771</v>
      </c>
      <c r="B6319" t="s">
        <v>14</v>
      </c>
      <c r="C6319" t="s">
        <v>14</v>
      </c>
      <c r="D6319" t="s">
        <v>34</v>
      </c>
      <c r="E6319" t="s">
        <v>520</v>
      </c>
    </row>
    <row r="6320" spans="1:5" x14ac:dyDescent="0.25">
      <c r="A6320" t="s">
        <v>6774</v>
      </c>
      <c r="B6320" t="s">
        <v>14</v>
      </c>
      <c r="C6320" t="s">
        <v>14</v>
      </c>
      <c r="D6320" t="s">
        <v>34</v>
      </c>
      <c r="E6320" t="s">
        <v>520</v>
      </c>
    </row>
    <row r="6321" spans="1:5" x14ac:dyDescent="0.25">
      <c r="A6321" t="s">
        <v>6775</v>
      </c>
      <c r="B6321" t="s">
        <v>14</v>
      </c>
      <c r="C6321" t="s">
        <v>14</v>
      </c>
      <c r="D6321" t="s">
        <v>34</v>
      </c>
      <c r="E6321" t="s">
        <v>520</v>
      </c>
    </row>
    <row r="6322" spans="1:5" x14ac:dyDescent="0.25">
      <c r="A6322" t="s">
        <v>6779</v>
      </c>
      <c r="B6322" t="s">
        <v>14</v>
      </c>
      <c r="C6322" t="s">
        <v>14</v>
      </c>
      <c r="D6322" t="s">
        <v>34</v>
      </c>
      <c r="E6322" t="s">
        <v>520</v>
      </c>
    </row>
    <row r="6323" spans="1:5" x14ac:dyDescent="0.25">
      <c r="A6323" t="s">
        <v>6778</v>
      </c>
      <c r="B6323" t="s">
        <v>14</v>
      </c>
      <c r="C6323" t="s">
        <v>14</v>
      </c>
      <c r="D6323" t="s">
        <v>34</v>
      </c>
      <c r="E6323" t="s">
        <v>520</v>
      </c>
    </row>
    <row r="6324" spans="1:5" x14ac:dyDescent="0.25">
      <c r="A6324" t="s">
        <v>6777</v>
      </c>
      <c r="B6324" t="s">
        <v>14</v>
      </c>
      <c r="C6324" t="s">
        <v>14</v>
      </c>
      <c r="D6324" t="s">
        <v>34</v>
      </c>
      <c r="E6324" t="s">
        <v>520</v>
      </c>
    </row>
    <row r="6325" spans="1:5" x14ac:dyDescent="0.25">
      <c r="A6325" t="s">
        <v>6776</v>
      </c>
      <c r="B6325" t="s">
        <v>14</v>
      </c>
      <c r="C6325" t="s">
        <v>14</v>
      </c>
      <c r="D6325" t="s">
        <v>34</v>
      </c>
      <c r="E6325" t="s">
        <v>520</v>
      </c>
    </row>
    <row r="6326" spans="1:5" x14ac:dyDescent="0.25">
      <c r="A6326" t="s">
        <v>6781</v>
      </c>
      <c r="B6326" t="s">
        <v>14</v>
      </c>
      <c r="C6326" t="s">
        <v>14</v>
      </c>
      <c r="D6326" t="s">
        <v>34</v>
      </c>
      <c r="E6326" t="s">
        <v>520</v>
      </c>
    </row>
    <row r="6327" spans="1:5" x14ac:dyDescent="0.25">
      <c r="A6327" t="s">
        <v>6780</v>
      </c>
      <c r="B6327" t="s">
        <v>14</v>
      </c>
      <c r="C6327" t="s">
        <v>14</v>
      </c>
      <c r="D6327" t="s">
        <v>34</v>
      </c>
      <c r="E6327" t="s">
        <v>520</v>
      </c>
    </row>
    <row r="6328" spans="1:5" x14ac:dyDescent="0.25">
      <c r="A6328" t="s">
        <v>6783</v>
      </c>
      <c r="B6328" t="s">
        <v>14</v>
      </c>
      <c r="C6328" t="s">
        <v>14</v>
      </c>
      <c r="D6328" t="s">
        <v>34</v>
      </c>
      <c r="E6328" t="s">
        <v>520</v>
      </c>
    </row>
    <row r="6329" spans="1:5" x14ac:dyDescent="0.25">
      <c r="A6329" t="s">
        <v>6782</v>
      </c>
      <c r="B6329" t="s">
        <v>14</v>
      </c>
      <c r="C6329" t="s">
        <v>14</v>
      </c>
      <c r="D6329" t="s">
        <v>34</v>
      </c>
      <c r="E6329" t="s">
        <v>520</v>
      </c>
    </row>
    <row r="6330" spans="1:5" x14ac:dyDescent="0.25">
      <c r="A6330" t="s">
        <v>6785</v>
      </c>
      <c r="B6330" t="s">
        <v>14</v>
      </c>
      <c r="C6330" t="s">
        <v>14</v>
      </c>
      <c r="D6330" t="s">
        <v>34</v>
      </c>
      <c r="E6330" t="s">
        <v>520</v>
      </c>
    </row>
    <row r="6331" spans="1:5" x14ac:dyDescent="0.25">
      <c r="A6331" t="s">
        <v>6786</v>
      </c>
      <c r="B6331" t="s">
        <v>14</v>
      </c>
      <c r="C6331" t="s">
        <v>14</v>
      </c>
      <c r="D6331" t="s">
        <v>34</v>
      </c>
      <c r="E6331" t="s">
        <v>520</v>
      </c>
    </row>
    <row r="6332" spans="1:5" x14ac:dyDescent="0.25">
      <c r="A6332" t="s">
        <v>6784</v>
      </c>
      <c r="B6332" t="s">
        <v>14</v>
      </c>
      <c r="C6332" t="s">
        <v>14</v>
      </c>
      <c r="D6332" t="s">
        <v>34</v>
      </c>
      <c r="E6332" t="s">
        <v>520</v>
      </c>
    </row>
    <row r="6333" spans="1:5" x14ac:dyDescent="0.25">
      <c r="A6333" t="s">
        <v>6787</v>
      </c>
      <c r="B6333" t="s">
        <v>14</v>
      </c>
      <c r="C6333" t="s">
        <v>14</v>
      </c>
      <c r="D6333" t="s">
        <v>34</v>
      </c>
      <c r="E6333" t="s">
        <v>520</v>
      </c>
    </row>
    <row r="6334" spans="1:5" x14ac:dyDescent="0.25">
      <c r="A6334" t="s">
        <v>6788</v>
      </c>
      <c r="B6334" t="s">
        <v>14</v>
      </c>
      <c r="C6334" t="s">
        <v>14</v>
      </c>
      <c r="D6334" t="s">
        <v>34</v>
      </c>
      <c r="E6334" t="s">
        <v>520</v>
      </c>
    </row>
    <row r="6335" spans="1:5" x14ac:dyDescent="0.25">
      <c r="A6335" t="s">
        <v>6789</v>
      </c>
      <c r="B6335" t="s">
        <v>14</v>
      </c>
      <c r="C6335" t="s">
        <v>14</v>
      </c>
      <c r="D6335" t="s">
        <v>34</v>
      </c>
      <c r="E6335" t="s">
        <v>520</v>
      </c>
    </row>
    <row r="6336" spans="1:5" x14ac:dyDescent="0.25">
      <c r="A6336" t="s">
        <v>6790</v>
      </c>
      <c r="B6336" t="s">
        <v>14</v>
      </c>
      <c r="C6336" t="s">
        <v>14</v>
      </c>
      <c r="D6336" t="s">
        <v>34</v>
      </c>
      <c r="E6336" t="s">
        <v>520</v>
      </c>
    </row>
    <row r="6337" spans="1:5" x14ac:dyDescent="0.25">
      <c r="A6337" t="s">
        <v>6792</v>
      </c>
      <c r="B6337" t="s">
        <v>14</v>
      </c>
      <c r="C6337" t="s">
        <v>14</v>
      </c>
      <c r="D6337" t="s">
        <v>34</v>
      </c>
      <c r="E6337" t="s">
        <v>520</v>
      </c>
    </row>
    <row r="6338" spans="1:5" x14ac:dyDescent="0.25">
      <c r="A6338" t="s">
        <v>6791</v>
      </c>
      <c r="B6338" t="s">
        <v>14</v>
      </c>
      <c r="C6338" t="s">
        <v>14</v>
      </c>
      <c r="D6338" t="s">
        <v>34</v>
      </c>
      <c r="E6338" t="s">
        <v>520</v>
      </c>
    </row>
    <row r="6339" spans="1:5" x14ac:dyDescent="0.25">
      <c r="A6339" t="s">
        <v>6796</v>
      </c>
      <c r="B6339" t="s">
        <v>14</v>
      </c>
      <c r="C6339" t="s">
        <v>14</v>
      </c>
      <c r="D6339" t="s">
        <v>34</v>
      </c>
      <c r="E6339" t="s">
        <v>520</v>
      </c>
    </row>
    <row r="6340" spans="1:5" x14ac:dyDescent="0.25">
      <c r="A6340" t="s">
        <v>6794</v>
      </c>
      <c r="B6340" t="s">
        <v>14</v>
      </c>
      <c r="C6340" t="s">
        <v>14</v>
      </c>
      <c r="D6340" t="s">
        <v>34</v>
      </c>
      <c r="E6340" t="s">
        <v>520</v>
      </c>
    </row>
    <row r="6341" spans="1:5" x14ac:dyDescent="0.25">
      <c r="A6341" t="s">
        <v>6793</v>
      </c>
      <c r="B6341" t="s">
        <v>14</v>
      </c>
      <c r="C6341" t="s">
        <v>14</v>
      </c>
      <c r="D6341" t="s">
        <v>34</v>
      </c>
      <c r="E6341" t="s">
        <v>520</v>
      </c>
    </row>
    <row r="6342" spans="1:5" x14ac:dyDescent="0.25">
      <c r="A6342" t="s">
        <v>6798</v>
      </c>
      <c r="B6342" t="s">
        <v>14</v>
      </c>
      <c r="C6342" t="s">
        <v>14</v>
      </c>
      <c r="D6342" t="s">
        <v>34</v>
      </c>
      <c r="E6342" t="s">
        <v>520</v>
      </c>
    </row>
    <row r="6343" spans="1:5" x14ac:dyDescent="0.25">
      <c r="A6343" t="s">
        <v>6799</v>
      </c>
      <c r="B6343" t="s">
        <v>14</v>
      </c>
      <c r="C6343" t="s">
        <v>14</v>
      </c>
      <c r="D6343" t="s">
        <v>34</v>
      </c>
      <c r="E6343" t="s">
        <v>520</v>
      </c>
    </row>
    <row r="6344" spans="1:5" x14ac:dyDescent="0.25">
      <c r="A6344" t="s">
        <v>6795</v>
      </c>
      <c r="B6344" t="s">
        <v>14</v>
      </c>
      <c r="C6344" t="s">
        <v>14</v>
      </c>
      <c r="D6344" t="s">
        <v>34</v>
      </c>
      <c r="E6344" t="s">
        <v>520</v>
      </c>
    </row>
    <row r="6345" spans="1:5" x14ac:dyDescent="0.25">
      <c r="A6345" t="s">
        <v>6797</v>
      </c>
      <c r="B6345" t="s">
        <v>14</v>
      </c>
      <c r="C6345" t="s">
        <v>14</v>
      </c>
      <c r="D6345" t="s">
        <v>34</v>
      </c>
      <c r="E6345" t="s">
        <v>520</v>
      </c>
    </row>
    <row r="6346" spans="1:5" x14ac:dyDescent="0.25">
      <c r="A6346" t="s">
        <v>6801</v>
      </c>
      <c r="B6346" t="s">
        <v>14</v>
      </c>
      <c r="C6346" t="s">
        <v>14</v>
      </c>
      <c r="D6346" t="s">
        <v>34</v>
      </c>
      <c r="E6346" t="s">
        <v>520</v>
      </c>
    </row>
    <row r="6347" spans="1:5" x14ac:dyDescent="0.25">
      <c r="A6347" t="s">
        <v>6800</v>
      </c>
      <c r="B6347" t="s">
        <v>14</v>
      </c>
      <c r="C6347" t="s">
        <v>14</v>
      </c>
      <c r="D6347" t="s">
        <v>34</v>
      </c>
      <c r="E6347" t="s">
        <v>520</v>
      </c>
    </row>
    <row r="6348" spans="1:5" x14ac:dyDescent="0.25">
      <c r="A6348" t="s">
        <v>6803</v>
      </c>
      <c r="B6348" t="s">
        <v>14</v>
      </c>
      <c r="C6348" t="s">
        <v>14</v>
      </c>
      <c r="D6348" t="s">
        <v>34</v>
      </c>
      <c r="E6348" t="s">
        <v>520</v>
      </c>
    </row>
    <row r="6349" spans="1:5" x14ac:dyDescent="0.25">
      <c r="A6349" t="s">
        <v>6802</v>
      </c>
      <c r="B6349" t="s">
        <v>14</v>
      </c>
      <c r="C6349" t="s">
        <v>14</v>
      </c>
      <c r="D6349" t="s">
        <v>34</v>
      </c>
      <c r="E6349" t="s">
        <v>520</v>
      </c>
    </row>
    <row r="6350" spans="1:5" x14ac:dyDescent="0.25">
      <c r="A6350" t="s">
        <v>6805</v>
      </c>
      <c r="B6350" t="s">
        <v>14</v>
      </c>
      <c r="C6350" t="s">
        <v>14</v>
      </c>
      <c r="D6350" t="s">
        <v>34</v>
      </c>
      <c r="E6350" t="s">
        <v>520</v>
      </c>
    </row>
    <row r="6351" spans="1:5" x14ac:dyDescent="0.25">
      <c r="A6351" t="s">
        <v>6804</v>
      </c>
      <c r="B6351" t="s">
        <v>14</v>
      </c>
      <c r="C6351" t="s">
        <v>14</v>
      </c>
      <c r="D6351" t="s">
        <v>34</v>
      </c>
      <c r="E6351" t="s">
        <v>520</v>
      </c>
    </row>
    <row r="6352" spans="1:5" x14ac:dyDescent="0.25">
      <c r="A6352" t="s">
        <v>6806</v>
      </c>
      <c r="B6352" t="s">
        <v>14</v>
      </c>
      <c r="C6352" t="s">
        <v>14</v>
      </c>
      <c r="D6352" t="s">
        <v>34</v>
      </c>
      <c r="E6352" t="s">
        <v>520</v>
      </c>
    </row>
    <row r="6353" spans="1:5" x14ac:dyDescent="0.25">
      <c r="A6353" t="s">
        <v>6807</v>
      </c>
      <c r="B6353" t="s">
        <v>14</v>
      </c>
      <c r="C6353" t="s">
        <v>14</v>
      </c>
      <c r="D6353" t="s">
        <v>34</v>
      </c>
      <c r="E6353" t="s">
        <v>520</v>
      </c>
    </row>
    <row r="6354" spans="1:5" x14ac:dyDescent="0.25">
      <c r="A6354" t="s">
        <v>6809</v>
      </c>
      <c r="B6354" t="s">
        <v>14</v>
      </c>
      <c r="C6354" t="s">
        <v>14</v>
      </c>
      <c r="D6354" t="s">
        <v>34</v>
      </c>
      <c r="E6354" t="s">
        <v>520</v>
      </c>
    </row>
    <row r="6355" spans="1:5" x14ac:dyDescent="0.25">
      <c r="A6355" t="s">
        <v>6808</v>
      </c>
      <c r="B6355" t="s">
        <v>14</v>
      </c>
      <c r="C6355" t="s">
        <v>14</v>
      </c>
      <c r="D6355" t="s">
        <v>34</v>
      </c>
      <c r="E6355" t="s">
        <v>520</v>
      </c>
    </row>
    <row r="6356" spans="1:5" x14ac:dyDescent="0.25">
      <c r="A6356" t="s">
        <v>6811</v>
      </c>
      <c r="B6356" t="s">
        <v>14</v>
      </c>
      <c r="C6356" t="s">
        <v>14</v>
      </c>
      <c r="D6356" t="s">
        <v>34</v>
      </c>
      <c r="E6356" t="s">
        <v>520</v>
      </c>
    </row>
    <row r="6357" spans="1:5" x14ac:dyDescent="0.25">
      <c r="A6357" t="s">
        <v>6810</v>
      </c>
      <c r="B6357" t="s">
        <v>14</v>
      </c>
      <c r="C6357" t="s">
        <v>14</v>
      </c>
      <c r="D6357" t="s">
        <v>34</v>
      </c>
      <c r="E6357" t="s">
        <v>520</v>
      </c>
    </row>
    <row r="6358" spans="1:5" x14ac:dyDescent="0.25">
      <c r="A6358" t="s">
        <v>6812</v>
      </c>
      <c r="B6358" t="s">
        <v>14</v>
      </c>
      <c r="C6358" t="s">
        <v>14</v>
      </c>
      <c r="D6358" t="s">
        <v>34</v>
      </c>
      <c r="E6358" t="s">
        <v>520</v>
      </c>
    </row>
    <row r="6359" spans="1:5" x14ac:dyDescent="0.25">
      <c r="A6359" t="s">
        <v>6818</v>
      </c>
      <c r="B6359" t="s">
        <v>14</v>
      </c>
      <c r="C6359" t="s">
        <v>14</v>
      </c>
      <c r="D6359" t="s">
        <v>34</v>
      </c>
      <c r="E6359" t="s">
        <v>520</v>
      </c>
    </row>
    <row r="6360" spans="1:5" x14ac:dyDescent="0.25">
      <c r="A6360" t="s">
        <v>6814</v>
      </c>
      <c r="B6360" t="s">
        <v>14</v>
      </c>
      <c r="C6360" t="s">
        <v>14</v>
      </c>
      <c r="D6360" t="s">
        <v>34</v>
      </c>
      <c r="E6360" t="s">
        <v>520</v>
      </c>
    </row>
    <row r="6361" spans="1:5" x14ac:dyDescent="0.25">
      <c r="A6361" t="s">
        <v>6816</v>
      </c>
      <c r="B6361" t="s">
        <v>14</v>
      </c>
      <c r="C6361" t="s">
        <v>14</v>
      </c>
      <c r="D6361" t="s">
        <v>34</v>
      </c>
      <c r="E6361" t="s">
        <v>520</v>
      </c>
    </row>
    <row r="6362" spans="1:5" x14ac:dyDescent="0.25">
      <c r="A6362" t="s">
        <v>6813</v>
      </c>
      <c r="B6362" t="s">
        <v>14</v>
      </c>
      <c r="C6362" t="s">
        <v>14</v>
      </c>
      <c r="D6362" t="s">
        <v>34</v>
      </c>
      <c r="E6362" t="s">
        <v>520</v>
      </c>
    </row>
    <row r="6363" spans="1:5" x14ac:dyDescent="0.25">
      <c r="A6363" t="s">
        <v>6815</v>
      </c>
      <c r="B6363" t="s">
        <v>14</v>
      </c>
      <c r="C6363" t="s">
        <v>14</v>
      </c>
      <c r="D6363" t="s">
        <v>34</v>
      </c>
      <c r="E6363" t="s">
        <v>520</v>
      </c>
    </row>
    <row r="6364" spans="1:5" x14ac:dyDescent="0.25">
      <c r="A6364" t="s">
        <v>6817</v>
      </c>
      <c r="B6364" t="s">
        <v>14</v>
      </c>
      <c r="C6364" t="s">
        <v>14</v>
      </c>
      <c r="D6364" t="s">
        <v>34</v>
      </c>
      <c r="E6364" t="s">
        <v>520</v>
      </c>
    </row>
    <row r="6365" spans="1:5" x14ac:dyDescent="0.25">
      <c r="A6365" t="s">
        <v>6820</v>
      </c>
      <c r="B6365" t="s">
        <v>14</v>
      </c>
      <c r="C6365" t="s">
        <v>14</v>
      </c>
      <c r="D6365" t="s">
        <v>34</v>
      </c>
      <c r="E6365" t="s">
        <v>520</v>
      </c>
    </row>
    <row r="6366" spans="1:5" x14ac:dyDescent="0.25">
      <c r="A6366" t="s">
        <v>6819</v>
      </c>
      <c r="B6366" t="s">
        <v>14</v>
      </c>
      <c r="C6366" t="s">
        <v>14</v>
      </c>
      <c r="D6366" t="s">
        <v>34</v>
      </c>
      <c r="E6366" t="s">
        <v>520</v>
      </c>
    </row>
    <row r="6367" spans="1:5" x14ac:dyDescent="0.25">
      <c r="A6367" t="s">
        <v>6821</v>
      </c>
      <c r="B6367" t="s">
        <v>14</v>
      </c>
      <c r="C6367" t="s">
        <v>14</v>
      </c>
      <c r="D6367" t="s">
        <v>34</v>
      </c>
      <c r="E6367" t="s">
        <v>520</v>
      </c>
    </row>
    <row r="6368" spans="1:5" x14ac:dyDescent="0.25">
      <c r="A6368" t="s">
        <v>6823</v>
      </c>
      <c r="B6368" t="s">
        <v>14</v>
      </c>
      <c r="C6368" t="s">
        <v>14</v>
      </c>
      <c r="D6368" t="s">
        <v>34</v>
      </c>
      <c r="E6368" t="s">
        <v>520</v>
      </c>
    </row>
    <row r="6369" spans="1:5" x14ac:dyDescent="0.25">
      <c r="A6369" t="s">
        <v>6824</v>
      </c>
      <c r="B6369" t="s">
        <v>14</v>
      </c>
      <c r="C6369" t="s">
        <v>14</v>
      </c>
      <c r="D6369" t="s">
        <v>34</v>
      </c>
      <c r="E6369" t="s">
        <v>520</v>
      </c>
    </row>
    <row r="6370" spans="1:5" x14ac:dyDescent="0.25">
      <c r="A6370" t="s">
        <v>6822</v>
      </c>
      <c r="B6370" t="s">
        <v>14</v>
      </c>
      <c r="C6370" t="s">
        <v>14</v>
      </c>
      <c r="D6370" t="s">
        <v>34</v>
      </c>
      <c r="E6370" t="s">
        <v>520</v>
      </c>
    </row>
    <row r="6371" spans="1:5" x14ac:dyDescent="0.25">
      <c r="A6371" t="s">
        <v>6827</v>
      </c>
      <c r="B6371" t="s">
        <v>14</v>
      </c>
      <c r="C6371" t="s">
        <v>14</v>
      </c>
      <c r="D6371" t="s">
        <v>34</v>
      </c>
      <c r="E6371" t="s">
        <v>520</v>
      </c>
    </row>
    <row r="6372" spans="1:5" x14ac:dyDescent="0.25">
      <c r="A6372" t="s">
        <v>6825</v>
      </c>
      <c r="B6372" t="s">
        <v>14</v>
      </c>
      <c r="C6372" t="s">
        <v>14</v>
      </c>
      <c r="D6372" t="s">
        <v>34</v>
      </c>
      <c r="E6372" t="s">
        <v>520</v>
      </c>
    </row>
    <row r="6373" spans="1:5" x14ac:dyDescent="0.25">
      <c r="A6373" t="s">
        <v>6826</v>
      </c>
      <c r="B6373" t="s">
        <v>14</v>
      </c>
      <c r="C6373" t="s">
        <v>14</v>
      </c>
      <c r="D6373" t="s">
        <v>34</v>
      </c>
      <c r="E6373" t="s">
        <v>520</v>
      </c>
    </row>
    <row r="6374" spans="1:5" x14ac:dyDescent="0.25">
      <c r="A6374" t="s">
        <v>6830</v>
      </c>
      <c r="B6374" t="s">
        <v>14</v>
      </c>
      <c r="C6374" t="s">
        <v>14</v>
      </c>
      <c r="D6374" t="s">
        <v>34</v>
      </c>
      <c r="E6374" t="s">
        <v>520</v>
      </c>
    </row>
    <row r="6375" spans="1:5" x14ac:dyDescent="0.25">
      <c r="A6375" t="s">
        <v>6828</v>
      </c>
      <c r="B6375" t="s">
        <v>14</v>
      </c>
      <c r="C6375" t="s">
        <v>14</v>
      </c>
      <c r="D6375" t="s">
        <v>34</v>
      </c>
      <c r="E6375" t="s">
        <v>520</v>
      </c>
    </row>
    <row r="6376" spans="1:5" x14ac:dyDescent="0.25">
      <c r="A6376" t="s">
        <v>6829</v>
      </c>
      <c r="B6376" t="s">
        <v>14</v>
      </c>
      <c r="C6376" t="s">
        <v>14</v>
      </c>
      <c r="D6376" t="s">
        <v>34</v>
      </c>
      <c r="E6376" t="s">
        <v>520</v>
      </c>
    </row>
    <row r="6377" spans="1:5" x14ac:dyDescent="0.25">
      <c r="A6377" t="s">
        <v>6831</v>
      </c>
      <c r="B6377" t="s">
        <v>14</v>
      </c>
      <c r="C6377" t="s">
        <v>14</v>
      </c>
      <c r="D6377" t="s">
        <v>34</v>
      </c>
      <c r="E6377" t="s">
        <v>520</v>
      </c>
    </row>
    <row r="6378" spans="1:5" x14ac:dyDescent="0.25">
      <c r="A6378" t="s">
        <v>6832</v>
      </c>
      <c r="B6378" t="s">
        <v>14</v>
      </c>
      <c r="C6378" t="s">
        <v>14</v>
      </c>
      <c r="D6378" t="s">
        <v>34</v>
      </c>
      <c r="E6378" t="s">
        <v>520</v>
      </c>
    </row>
    <row r="6379" spans="1:5" x14ac:dyDescent="0.25">
      <c r="A6379" t="s">
        <v>6833</v>
      </c>
      <c r="B6379" t="s">
        <v>14</v>
      </c>
      <c r="C6379" t="s">
        <v>14</v>
      </c>
      <c r="D6379" t="s">
        <v>34</v>
      </c>
      <c r="E6379" t="s">
        <v>520</v>
      </c>
    </row>
    <row r="6380" spans="1:5" x14ac:dyDescent="0.25">
      <c r="A6380" t="s">
        <v>6835</v>
      </c>
      <c r="B6380" t="s">
        <v>14</v>
      </c>
      <c r="C6380" t="s">
        <v>14</v>
      </c>
      <c r="D6380" t="s">
        <v>34</v>
      </c>
      <c r="E6380" t="s">
        <v>520</v>
      </c>
    </row>
    <row r="6381" spans="1:5" x14ac:dyDescent="0.25">
      <c r="A6381" t="s">
        <v>6834</v>
      </c>
      <c r="B6381" t="s">
        <v>14</v>
      </c>
      <c r="C6381" t="s">
        <v>14</v>
      </c>
      <c r="D6381" t="s">
        <v>34</v>
      </c>
      <c r="E6381" t="s">
        <v>520</v>
      </c>
    </row>
    <row r="6382" spans="1:5" x14ac:dyDescent="0.25">
      <c r="A6382" t="s">
        <v>6836</v>
      </c>
      <c r="B6382" t="s">
        <v>14</v>
      </c>
      <c r="C6382" t="s">
        <v>14</v>
      </c>
      <c r="D6382" t="s">
        <v>34</v>
      </c>
      <c r="E6382" t="s">
        <v>520</v>
      </c>
    </row>
    <row r="6383" spans="1:5" x14ac:dyDescent="0.25">
      <c r="A6383" t="s">
        <v>6838</v>
      </c>
      <c r="B6383" t="s">
        <v>14</v>
      </c>
      <c r="C6383" t="s">
        <v>14</v>
      </c>
      <c r="D6383" t="s">
        <v>34</v>
      </c>
      <c r="E6383" t="s">
        <v>520</v>
      </c>
    </row>
    <row r="6384" spans="1:5" x14ac:dyDescent="0.25">
      <c r="A6384" t="s">
        <v>6837</v>
      </c>
      <c r="B6384" t="s">
        <v>14</v>
      </c>
      <c r="C6384" t="s">
        <v>14</v>
      </c>
      <c r="D6384" t="s">
        <v>34</v>
      </c>
      <c r="E6384" t="s">
        <v>520</v>
      </c>
    </row>
    <row r="6385" spans="1:5" x14ac:dyDescent="0.25">
      <c r="A6385" t="s">
        <v>6839</v>
      </c>
      <c r="B6385" t="s">
        <v>14</v>
      </c>
      <c r="C6385" t="s">
        <v>14</v>
      </c>
      <c r="D6385" t="s">
        <v>34</v>
      </c>
      <c r="E6385" t="s">
        <v>520</v>
      </c>
    </row>
    <row r="6386" spans="1:5" x14ac:dyDescent="0.25">
      <c r="A6386" t="s">
        <v>6840</v>
      </c>
      <c r="B6386" t="s">
        <v>14</v>
      </c>
      <c r="C6386" t="s">
        <v>14</v>
      </c>
      <c r="D6386" t="s">
        <v>34</v>
      </c>
      <c r="E6386" t="s">
        <v>520</v>
      </c>
    </row>
    <row r="6387" spans="1:5" x14ac:dyDescent="0.25">
      <c r="A6387" t="s">
        <v>6842</v>
      </c>
      <c r="B6387" t="s">
        <v>14</v>
      </c>
      <c r="C6387" t="s">
        <v>14</v>
      </c>
      <c r="D6387" t="s">
        <v>34</v>
      </c>
      <c r="E6387" t="s">
        <v>520</v>
      </c>
    </row>
    <row r="6388" spans="1:5" x14ac:dyDescent="0.25">
      <c r="A6388" t="s">
        <v>6843</v>
      </c>
      <c r="B6388" t="s">
        <v>14</v>
      </c>
      <c r="C6388" t="s">
        <v>14</v>
      </c>
      <c r="D6388" t="s">
        <v>34</v>
      </c>
      <c r="E6388" t="s">
        <v>520</v>
      </c>
    </row>
    <row r="6389" spans="1:5" x14ac:dyDescent="0.25">
      <c r="A6389" t="s">
        <v>6841</v>
      </c>
      <c r="B6389" t="s">
        <v>14</v>
      </c>
      <c r="C6389" t="s">
        <v>14</v>
      </c>
      <c r="D6389" t="s">
        <v>34</v>
      </c>
      <c r="E6389" t="s">
        <v>520</v>
      </c>
    </row>
    <row r="6390" spans="1:5" x14ac:dyDescent="0.25">
      <c r="A6390" t="s">
        <v>6845</v>
      </c>
      <c r="B6390" t="s">
        <v>14</v>
      </c>
      <c r="C6390" t="s">
        <v>14</v>
      </c>
      <c r="D6390" t="s">
        <v>34</v>
      </c>
      <c r="E6390" t="s">
        <v>520</v>
      </c>
    </row>
    <row r="6391" spans="1:5" x14ac:dyDescent="0.25">
      <c r="A6391" t="s">
        <v>6844</v>
      </c>
      <c r="B6391" t="s">
        <v>14</v>
      </c>
      <c r="C6391" t="s">
        <v>14</v>
      </c>
      <c r="D6391" t="s">
        <v>34</v>
      </c>
      <c r="E6391" t="s">
        <v>520</v>
      </c>
    </row>
    <row r="6392" spans="1:5" x14ac:dyDescent="0.25">
      <c r="A6392" t="s">
        <v>6846</v>
      </c>
      <c r="B6392" t="s">
        <v>14</v>
      </c>
      <c r="C6392" t="s">
        <v>14</v>
      </c>
      <c r="D6392" t="s">
        <v>34</v>
      </c>
      <c r="E6392" t="s">
        <v>520</v>
      </c>
    </row>
    <row r="6393" spans="1:5" x14ac:dyDescent="0.25">
      <c r="A6393" t="s">
        <v>6848</v>
      </c>
      <c r="B6393" t="s">
        <v>14</v>
      </c>
      <c r="C6393" t="s">
        <v>14</v>
      </c>
      <c r="D6393" t="s">
        <v>34</v>
      </c>
      <c r="E6393" t="s">
        <v>520</v>
      </c>
    </row>
    <row r="6394" spans="1:5" x14ac:dyDescent="0.25">
      <c r="A6394" t="s">
        <v>6847</v>
      </c>
      <c r="B6394" t="s">
        <v>14</v>
      </c>
      <c r="C6394" t="s">
        <v>14</v>
      </c>
      <c r="D6394" t="s">
        <v>34</v>
      </c>
      <c r="E6394" t="s">
        <v>520</v>
      </c>
    </row>
    <row r="6395" spans="1:5" x14ac:dyDescent="0.25">
      <c r="A6395" t="s">
        <v>6849</v>
      </c>
      <c r="B6395" t="s">
        <v>14</v>
      </c>
      <c r="C6395" t="s">
        <v>14</v>
      </c>
      <c r="D6395" t="s">
        <v>34</v>
      </c>
      <c r="E6395" t="s">
        <v>520</v>
      </c>
    </row>
    <row r="6396" spans="1:5" x14ac:dyDescent="0.25">
      <c r="A6396" t="s">
        <v>6851</v>
      </c>
      <c r="B6396" t="s">
        <v>14</v>
      </c>
      <c r="C6396" t="s">
        <v>14</v>
      </c>
      <c r="D6396" t="s">
        <v>34</v>
      </c>
      <c r="E6396" t="s">
        <v>520</v>
      </c>
    </row>
    <row r="6397" spans="1:5" x14ac:dyDescent="0.25">
      <c r="A6397" t="s">
        <v>6850</v>
      </c>
      <c r="B6397" t="s">
        <v>14</v>
      </c>
      <c r="C6397" t="s">
        <v>14</v>
      </c>
      <c r="D6397" t="s">
        <v>34</v>
      </c>
      <c r="E6397" t="s">
        <v>520</v>
      </c>
    </row>
    <row r="6398" spans="1:5" x14ac:dyDescent="0.25">
      <c r="A6398" t="s">
        <v>6852</v>
      </c>
      <c r="B6398" t="s">
        <v>14</v>
      </c>
      <c r="C6398" t="s">
        <v>14</v>
      </c>
      <c r="D6398" t="s">
        <v>34</v>
      </c>
      <c r="E6398" t="s">
        <v>520</v>
      </c>
    </row>
    <row r="6399" spans="1:5" x14ac:dyDescent="0.25">
      <c r="A6399" t="s">
        <v>6855</v>
      </c>
      <c r="B6399" t="s">
        <v>14</v>
      </c>
      <c r="C6399" t="s">
        <v>14</v>
      </c>
      <c r="D6399" t="s">
        <v>34</v>
      </c>
      <c r="E6399" t="s">
        <v>520</v>
      </c>
    </row>
    <row r="6400" spans="1:5" x14ac:dyDescent="0.25">
      <c r="A6400" t="s">
        <v>6853</v>
      </c>
      <c r="B6400" t="s">
        <v>14</v>
      </c>
      <c r="C6400" t="s">
        <v>14</v>
      </c>
      <c r="D6400" t="s">
        <v>34</v>
      </c>
      <c r="E6400" t="s">
        <v>520</v>
      </c>
    </row>
    <row r="6401" spans="1:5" x14ac:dyDescent="0.25">
      <c r="A6401" t="s">
        <v>6854</v>
      </c>
      <c r="B6401" t="s">
        <v>14</v>
      </c>
      <c r="C6401" t="s">
        <v>14</v>
      </c>
      <c r="D6401" t="s">
        <v>34</v>
      </c>
      <c r="E6401" t="s">
        <v>520</v>
      </c>
    </row>
    <row r="6402" spans="1:5" x14ac:dyDescent="0.25">
      <c r="A6402" t="s">
        <v>6857</v>
      </c>
      <c r="B6402" t="s">
        <v>14</v>
      </c>
      <c r="C6402" t="s">
        <v>14</v>
      </c>
      <c r="D6402" t="s">
        <v>34</v>
      </c>
      <c r="E6402" t="s">
        <v>520</v>
      </c>
    </row>
    <row r="6403" spans="1:5" x14ac:dyDescent="0.25">
      <c r="A6403" t="s">
        <v>6856</v>
      </c>
      <c r="B6403" t="s">
        <v>14</v>
      </c>
      <c r="C6403" t="s">
        <v>14</v>
      </c>
      <c r="D6403" t="s">
        <v>34</v>
      </c>
      <c r="E6403" t="s">
        <v>520</v>
      </c>
    </row>
    <row r="6404" spans="1:5" x14ac:dyDescent="0.25">
      <c r="A6404" t="s">
        <v>6858</v>
      </c>
      <c r="B6404" t="s">
        <v>14</v>
      </c>
      <c r="C6404" t="s">
        <v>14</v>
      </c>
      <c r="D6404" t="s">
        <v>34</v>
      </c>
      <c r="E6404" t="s">
        <v>520</v>
      </c>
    </row>
    <row r="6405" spans="1:5" x14ac:dyDescent="0.25">
      <c r="A6405" t="s">
        <v>6859</v>
      </c>
      <c r="B6405" t="s">
        <v>14</v>
      </c>
      <c r="C6405" t="s">
        <v>14</v>
      </c>
      <c r="D6405" t="s">
        <v>34</v>
      </c>
      <c r="E6405" t="s">
        <v>520</v>
      </c>
    </row>
    <row r="6406" spans="1:5" x14ac:dyDescent="0.25">
      <c r="A6406" t="s">
        <v>6861</v>
      </c>
      <c r="B6406" t="s">
        <v>14</v>
      </c>
      <c r="C6406" t="s">
        <v>14</v>
      </c>
      <c r="D6406" t="s">
        <v>34</v>
      </c>
      <c r="E6406" t="s">
        <v>520</v>
      </c>
    </row>
    <row r="6407" spans="1:5" x14ac:dyDescent="0.25">
      <c r="A6407" t="s">
        <v>6863</v>
      </c>
      <c r="B6407" t="s">
        <v>14</v>
      </c>
      <c r="C6407" t="s">
        <v>14</v>
      </c>
      <c r="D6407" t="s">
        <v>34</v>
      </c>
      <c r="E6407" t="s">
        <v>520</v>
      </c>
    </row>
    <row r="6408" spans="1:5" x14ac:dyDescent="0.25">
      <c r="A6408" t="s">
        <v>6862</v>
      </c>
      <c r="B6408" t="s">
        <v>14</v>
      </c>
      <c r="C6408" t="s">
        <v>14</v>
      </c>
      <c r="D6408" t="s">
        <v>34</v>
      </c>
      <c r="E6408" t="s">
        <v>520</v>
      </c>
    </row>
    <row r="6409" spans="1:5" x14ac:dyDescent="0.25">
      <c r="A6409" t="s">
        <v>6860</v>
      </c>
      <c r="B6409" t="s">
        <v>14</v>
      </c>
      <c r="C6409" t="s">
        <v>14</v>
      </c>
      <c r="D6409" t="s">
        <v>34</v>
      </c>
      <c r="E6409" t="s">
        <v>520</v>
      </c>
    </row>
    <row r="6410" spans="1:5" x14ac:dyDescent="0.25">
      <c r="A6410" t="s">
        <v>6865</v>
      </c>
      <c r="B6410" t="s">
        <v>14</v>
      </c>
      <c r="C6410" t="s">
        <v>14</v>
      </c>
      <c r="D6410" t="s">
        <v>34</v>
      </c>
      <c r="E6410" t="s">
        <v>520</v>
      </c>
    </row>
    <row r="6411" spans="1:5" x14ac:dyDescent="0.25">
      <c r="A6411" t="s">
        <v>6864</v>
      </c>
      <c r="B6411" t="s">
        <v>14</v>
      </c>
      <c r="C6411" t="s">
        <v>14</v>
      </c>
      <c r="D6411" t="s">
        <v>34</v>
      </c>
      <c r="E6411" t="s">
        <v>520</v>
      </c>
    </row>
    <row r="6412" spans="1:5" x14ac:dyDescent="0.25">
      <c r="A6412" t="s">
        <v>6867</v>
      </c>
      <c r="B6412" t="s">
        <v>14</v>
      </c>
      <c r="C6412" t="s">
        <v>14</v>
      </c>
      <c r="D6412" t="s">
        <v>34</v>
      </c>
      <c r="E6412" t="s">
        <v>520</v>
      </c>
    </row>
    <row r="6413" spans="1:5" x14ac:dyDescent="0.25">
      <c r="A6413" t="s">
        <v>6866</v>
      </c>
      <c r="B6413" t="s">
        <v>14</v>
      </c>
      <c r="C6413" t="s">
        <v>14</v>
      </c>
      <c r="D6413" t="s">
        <v>34</v>
      </c>
      <c r="E6413" t="s">
        <v>520</v>
      </c>
    </row>
    <row r="6414" spans="1:5" x14ac:dyDescent="0.25">
      <c r="A6414" t="s">
        <v>6869</v>
      </c>
      <c r="B6414" t="s">
        <v>14</v>
      </c>
      <c r="C6414" t="s">
        <v>14</v>
      </c>
      <c r="D6414" t="s">
        <v>69</v>
      </c>
      <c r="E6414" t="s">
        <v>520</v>
      </c>
    </row>
    <row r="6415" spans="1:5" x14ac:dyDescent="0.25">
      <c r="A6415" t="s">
        <v>6868</v>
      </c>
      <c r="B6415" t="s">
        <v>14</v>
      </c>
      <c r="C6415" t="s">
        <v>14</v>
      </c>
      <c r="D6415" t="s">
        <v>69</v>
      </c>
      <c r="E6415" t="s">
        <v>520</v>
      </c>
    </row>
    <row r="6416" spans="1:5" x14ac:dyDescent="0.25">
      <c r="A6416" t="s">
        <v>6872</v>
      </c>
      <c r="B6416" t="s">
        <v>14</v>
      </c>
      <c r="C6416" t="s">
        <v>14</v>
      </c>
      <c r="D6416" t="s">
        <v>34</v>
      </c>
      <c r="E6416" t="s">
        <v>520</v>
      </c>
    </row>
    <row r="6417" spans="1:5" x14ac:dyDescent="0.25">
      <c r="A6417" t="s">
        <v>6870</v>
      </c>
      <c r="B6417" t="s">
        <v>14</v>
      </c>
      <c r="C6417" t="s">
        <v>14</v>
      </c>
      <c r="D6417" t="s">
        <v>34</v>
      </c>
      <c r="E6417" t="s">
        <v>520</v>
      </c>
    </row>
    <row r="6418" spans="1:5" x14ac:dyDescent="0.25">
      <c r="A6418" t="s">
        <v>6873</v>
      </c>
      <c r="B6418" t="s">
        <v>14</v>
      </c>
      <c r="C6418" t="s">
        <v>14</v>
      </c>
      <c r="D6418" t="s">
        <v>34</v>
      </c>
      <c r="E6418" t="s">
        <v>520</v>
      </c>
    </row>
    <row r="6419" spans="1:5" x14ac:dyDescent="0.25">
      <c r="A6419" t="s">
        <v>6871</v>
      </c>
      <c r="B6419" t="s">
        <v>14</v>
      </c>
      <c r="C6419" t="s">
        <v>14</v>
      </c>
      <c r="D6419" t="s">
        <v>34</v>
      </c>
      <c r="E6419" t="s">
        <v>520</v>
      </c>
    </row>
    <row r="6420" spans="1:5" x14ac:dyDescent="0.25">
      <c r="A6420" t="s">
        <v>6874</v>
      </c>
      <c r="B6420" t="s">
        <v>14</v>
      </c>
      <c r="C6420" t="s">
        <v>14</v>
      </c>
      <c r="D6420" t="s">
        <v>34</v>
      </c>
      <c r="E6420" t="s">
        <v>520</v>
      </c>
    </row>
    <row r="6421" spans="1:5" x14ac:dyDescent="0.25">
      <c r="A6421" t="s">
        <v>6875</v>
      </c>
      <c r="B6421" t="s">
        <v>14</v>
      </c>
      <c r="C6421" t="s">
        <v>14</v>
      </c>
      <c r="D6421" t="s">
        <v>34</v>
      </c>
      <c r="E6421" t="s">
        <v>520</v>
      </c>
    </row>
    <row r="6422" spans="1:5" x14ac:dyDescent="0.25">
      <c r="A6422" t="s">
        <v>6878</v>
      </c>
      <c r="B6422" t="s">
        <v>14</v>
      </c>
      <c r="C6422" t="s">
        <v>14</v>
      </c>
      <c r="D6422" t="s">
        <v>34</v>
      </c>
      <c r="E6422" t="s">
        <v>520</v>
      </c>
    </row>
    <row r="6423" spans="1:5" x14ac:dyDescent="0.25">
      <c r="A6423" t="s">
        <v>6876</v>
      </c>
      <c r="B6423" t="s">
        <v>14</v>
      </c>
      <c r="C6423" t="s">
        <v>14</v>
      </c>
      <c r="D6423" t="s">
        <v>34</v>
      </c>
      <c r="E6423" t="s">
        <v>520</v>
      </c>
    </row>
    <row r="6424" spans="1:5" x14ac:dyDescent="0.25">
      <c r="A6424" t="s">
        <v>6879</v>
      </c>
      <c r="B6424" t="s">
        <v>14</v>
      </c>
      <c r="C6424" t="s">
        <v>14</v>
      </c>
      <c r="D6424" t="s">
        <v>34</v>
      </c>
      <c r="E6424" t="s">
        <v>520</v>
      </c>
    </row>
    <row r="6425" spans="1:5" x14ac:dyDescent="0.25">
      <c r="A6425" t="s">
        <v>6877</v>
      </c>
      <c r="B6425" t="s">
        <v>14</v>
      </c>
      <c r="C6425" t="s">
        <v>14</v>
      </c>
      <c r="D6425" t="s">
        <v>34</v>
      </c>
      <c r="E6425" t="s">
        <v>520</v>
      </c>
    </row>
    <row r="6426" spans="1:5" x14ac:dyDescent="0.25">
      <c r="A6426" t="s">
        <v>6881</v>
      </c>
      <c r="B6426" t="s">
        <v>14</v>
      </c>
      <c r="C6426" t="s">
        <v>14</v>
      </c>
      <c r="D6426" t="s">
        <v>69</v>
      </c>
      <c r="E6426" t="s">
        <v>520</v>
      </c>
    </row>
    <row r="6427" spans="1:5" x14ac:dyDescent="0.25">
      <c r="A6427" t="s">
        <v>6880</v>
      </c>
      <c r="B6427" t="s">
        <v>14</v>
      </c>
      <c r="C6427" t="s">
        <v>14</v>
      </c>
      <c r="D6427" t="s">
        <v>69</v>
      </c>
      <c r="E6427" t="s">
        <v>520</v>
      </c>
    </row>
    <row r="6428" spans="1:5" x14ac:dyDescent="0.25">
      <c r="A6428" t="s">
        <v>6883</v>
      </c>
      <c r="B6428" t="s">
        <v>14</v>
      </c>
      <c r="C6428" t="s">
        <v>14</v>
      </c>
      <c r="D6428" t="s">
        <v>34</v>
      </c>
      <c r="E6428" t="s">
        <v>520</v>
      </c>
    </row>
    <row r="6429" spans="1:5" x14ac:dyDescent="0.25">
      <c r="A6429" t="s">
        <v>6882</v>
      </c>
      <c r="B6429" t="s">
        <v>14</v>
      </c>
      <c r="C6429" t="s">
        <v>14</v>
      </c>
      <c r="D6429" t="s">
        <v>34</v>
      </c>
      <c r="E6429" t="s">
        <v>520</v>
      </c>
    </row>
    <row r="6430" spans="1:5" x14ac:dyDescent="0.25">
      <c r="A6430" t="s">
        <v>6884</v>
      </c>
      <c r="B6430" t="s">
        <v>14</v>
      </c>
      <c r="C6430" t="s">
        <v>14</v>
      </c>
      <c r="D6430" t="s">
        <v>34</v>
      </c>
      <c r="E6430" t="s">
        <v>520</v>
      </c>
    </row>
    <row r="6431" spans="1:5" x14ac:dyDescent="0.25">
      <c r="A6431" t="s">
        <v>6885</v>
      </c>
      <c r="B6431" t="s">
        <v>14</v>
      </c>
      <c r="C6431" t="s">
        <v>14</v>
      </c>
      <c r="D6431" t="s">
        <v>34</v>
      </c>
      <c r="E6431" t="s">
        <v>520</v>
      </c>
    </row>
    <row r="6432" spans="1:5" x14ac:dyDescent="0.25">
      <c r="A6432" t="s">
        <v>6886</v>
      </c>
      <c r="B6432" t="s">
        <v>14</v>
      </c>
      <c r="C6432" t="s">
        <v>14</v>
      </c>
      <c r="D6432" t="s">
        <v>34</v>
      </c>
      <c r="E6432" t="s">
        <v>520</v>
      </c>
    </row>
    <row r="6433" spans="1:5" x14ac:dyDescent="0.25">
      <c r="A6433" t="s">
        <v>6887</v>
      </c>
      <c r="B6433" t="s">
        <v>14</v>
      </c>
      <c r="C6433" t="s">
        <v>14</v>
      </c>
      <c r="D6433" t="s">
        <v>34</v>
      </c>
      <c r="E6433" t="s">
        <v>520</v>
      </c>
    </row>
    <row r="6434" spans="1:5" x14ac:dyDescent="0.25">
      <c r="A6434" t="s">
        <v>6890</v>
      </c>
      <c r="B6434" t="s">
        <v>14</v>
      </c>
      <c r="C6434" t="s">
        <v>14</v>
      </c>
      <c r="D6434" t="s">
        <v>34</v>
      </c>
      <c r="E6434" t="s">
        <v>520</v>
      </c>
    </row>
    <row r="6435" spans="1:5" x14ac:dyDescent="0.25">
      <c r="A6435" t="s">
        <v>6889</v>
      </c>
      <c r="B6435" t="s">
        <v>14</v>
      </c>
      <c r="C6435" t="s">
        <v>14</v>
      </c>
      <c r="D6435" t="s">
        <v>34</v>
      </c>
      <c r="E6435" t="s">
        <v>520</v>
      </c>
    </row>
    <row r="6436" spans="1:5" x14ac:dyDescent="0.25">
      <c r="A6436" t="s">
        <v>6888</v>
      </c>
      <c r="B6436" t="s">
        <v>14</v>
      </c>
      <c r="C6436" t="s">
        <v>14</v>
      </c>
      <c r="D6436" t="s">
        <v>34</v>
      </c>
      <c r="E6436" t="s">
        <v>520</v>
      </c>
    </row>
    <row r="6437" spans="1:5" x14ac:dyDescent="0.25">
      <c r="A6437" t="s">
        <v>6891</v>
      </c>
      <c r="B6437" t="s">
        <v>14</v>
      </c>
      <c r="C6437" t="s">
        <v>14</v>
      </c>
      <c r="D6437" t="s">
        <v>34</v>
      </c>
      <c r="E6437" t="s">
        <v>520</v>
      </c>
    </row>
    <row r="6438" spans="1:5" x14ac:dyDescent="0.25">
      <c r="A6438" t="s">
        <v>6892</v>
      </c>
      <c r="B6438" t="s">
        <v>14</v>
      </c>
      <c r="C6438" t="s">
        <v>14</v>
      </c>
      <c r="D6438" t="s">
        <v>34</v>
      </c>
      <c r="E6438" t="s">
        <v>520</v>
      </c>
    </row>
    <row r="6439" spans="1:5" x14ac:dyDescent="0.25">
      <c r="A6439" t="s">
        <v>6894</v>
      </c>
      <c r="B6439" t="s">
        <v>14</v>
      </c>
      <c r="C6439" t="s">
        <v>14</v>
      </c>
      <c r="D6439" t="s">
        <v>34</v>
      </c>
      <c r="E6439" t="s">
        <v>520</v>
      </c>
    </row>
    <row r="6440" spans="1:5" x14ac:dyDescent="0.25">
      <c r="A6440" t="s">
        <v>6893</v>
      </c>
      <c r="B6440" t="s">
        <v>14</v>
      </c>
      <c r="C6440" t="s">
        <v>14</v>
      </c>
      <c r="D6440" t="s">
        <v>34</v>
      </c>
      <c r="E6440" t="s">
        <v>520</v>
      </c>
    </row>
    <row r="6441" spans="1:5" x14ac:dyDescent="0.25">
      <c r="A6441" t="s">
        <v>6897</v>
      </c>
      <c r="B6441" t="s">
        <v>14</v>
      </c>
      <c r="C6441" t="s">
        <v>14</v>
      </c>
      <c r="D6441" t="s">
        <v>34</v>
      </c>
      <c r="E6441" t="s">
        <v>520</v>
      </c>
    </row>
    <row r="6442" spans="1:5" x14ac:dyDescent="0.25">
      <c r="A6442" t="s">
        <v>6895</v>
      </c>
      <c r="B6442" t="s">
        <v>14</v>
      </c>
      <c r="C6442" t="s">
        <v>14</v>
      </c>
      <c r="D6442" t="s">
        <v>34</v>
      </c>
      <c r="E6442" t="s">
        <v>520</v>
      </c>
    </row>
    <row r="6443" spans="1:5" x14ac:dyDescent="0.25">
      <c r="A6443" t="s">
        <v>6896</v>
      </c>
      <c r="B6443" t="s">
        <v>14</v>
      </c>
      <c r="C6443" t="s">
        <v>14</v>
      </c>
      <c r="D6443" t="s">
        <v>34</v>
      </c>
      <c r="E6443" t="s">
        <v>520</v>
      </c>
    </row>
    <row r="6444" spans="1:5" x14ac:dyDescent="0.25">
      <c r="A6444" t="s">
        <v>6899</v>
      </c>
      <c r="B6444" t="s">
        <v>14</v>
      </c>
      <c r="C6444" t="s">
        <v>14</v>
      </c>
      <c r="D6444" t="s">
        <v>34</v>
      </c>
      <c r="E6444" t="s">
        <v>520</v>
      </c>
    </row>
    <row r="6445" spans="1:5" x14ac:dyDescent="0.25">
      <c r="A6445" t="s">
        <v>6898</v>
      </c>
      <c r="B6445" t="s">
        <v>14</v>
      </c>
      <c r="C6445" t="s">
        <v>14</v>
      </c>
      <c r="D6445" t="s">
        <v>34</v>
      </c>
      <c r="E6445" t="s">
        <v>520</v>
      </c>
    </row>
    <row r="6446" spans="1:5" x14ac:dyDescent="0.25">
      <c r="A6446" t="s">
        <v>6900</v>
      </c>
      <c r="B6446" t="s">
        <v>14</v>
      </c>
      <c r="C6446" t="s">
        <v>14</v>
      </c>
      <c r="D6446" t="s">
        <v>34</v>
      </c>
      <c r="E6446" t="s">
        <v>520</v>
      </c>
    </row>
    <row r="6447" spans="1:5" x14ac:dyDescent="0.25">
      <c r="A6447" t="s">
        <v>6902</v>
      </c>
      <c r="B6447" t="s">
        <v>14</v>
      </c>
      <c r="C6447" t="s">
        <v>14</v>
      </c>
      <c r="D6447" t="s">
        <v>34</v>
      </c>
      <c r="E6447" t="s">
        <v>520</v>
      </c>
    </row>
    <row r="6448" spans="1:5" x14ac:dyDescent="0.25">
      <c r="A6448" t="s">
        <v>6901</v>
      </c>
      <c r="B6448" t="s">
        <v>14</v>
      </c>
      <c r="C6448" t="s">
        <v>14</v>
      </c>
      <c r="D6448" t="s">
        <v>34</v>
      </c>
      <c r="E6448" t="s">
        <v>520</v>
      </c>
    </row>
    <row r="6449" spans="1:5" x14ac:dyDescent="0.25">
      <c r="A6449" t="s">
        <v>6905</v>
      </c>
      <c r="B6449" t="s">
        <v>14</v>
      </c>
      <c r="C6449" t="s">
        <v>14</v>
      </c>
      <c r="D6449" t="s">
        <v>34</v>
      </c>
      <c r="E6449" t="s">
        <v>520</v>
      </c>
    </row>
    <row r="6450" spans="1:5" x14ac:dyDescent="0.25">
      <c r="A6450" t="s">
        <v>6904</v>
      </c>
      <c r="B6450" t="s">
        <v>14</v>
      </c>
      <c r="C6450" t="s">
        <v>14</v>
      </c>
      <c r="D6450" t="s">
        <v>34</v>
      </c>
      <c r="E6450" t="s">
        <v>520</v>
      </c>
    </row>
    <row r="6451" spans="1:5" x14ac:dyDescent="0.25">
      <c r="A6451" t="s">
        <v>6906</v>
      </c>
      <c r="B6451" t="s">
        <v>14</v>
      </c>
      <c r="C6451" t="s">
        <v>14</v>
      </c>
      <c r="D6451" t="s">
        <v>34</v>
      </c>
      <c r="E6451" t="s">
        <v>520</v>
      </c>
    </row>
    <row r="6452" spans="1:5" x14ac:dyDescent="0.25">
      <c r="A6452" t="s">
        <v>6903</v>
      </c>
      <c r="B6452" t="s">
        <v>14</v>
      </c>
      <c r="C6452" t="s">
        <v>14</v>
      </c>
      <c r="D6452" t="s">
        <v>34</v>
      </c>
      <c r="E6452" t="s">
        <v>520</v>
      </c>
    </row>
    <row r="6453" spans="1:5" x14ac:dyDescent="0.25">
      <c r="A6453" t="s">
        <v>6907</v>
      </c>
      <c r="B6453" t="s">
        <v>14</v>
      </c>
      <c r="C6453" t="s">
        <v>14</v>
      </c>
      <c r="D6453" t="s">
        <v>64</v>
      </c>
      <c r="E6453" t="s">
        <v>517</v>
      </c>
    </row>
    <row r="6454" spans="1:5" x14ac:dyDescent="0.25">
      <c r="A6454" t="s">
        <v>6908</v>
      </c>
      <c r="B6454" t="s">
        <v>14</v>
      </c>
      <c r="C6454" t="s">
        <v>14</v>
      </c>
      <c r="D6454" t="s">
        <v>64</v>
      </c>
      <c r="E6454" t="s">
        <v>520</v>
      </c>
    </row>
    <row r="6455" spans="1:5" x14ac:dyDescent="0.25">
      <c r="A6455" t="s">
        <v>6910</v>
      </c>
      <c r="B6455" t="s">
        <v>14</v>
      </c>
      <c r="C6455" t="s">
        <v>14</v>
      </c>
      <c r="D6455" t="s">
        <v>34</v>
      </c>
      <c r="E6455" t="s">
        <v>520</v>
      </c>
    </row>
    <row r="6456" spans="1:5" x14ac:dyDescent="0.25">
      <c r="A6456" t="s">
        <v>6911</v>
      </c>
      <c r="B6456" t="s">
        <v>14</v>
      </c>
      <c r="C6456" t="s">
        <v>14</v>
      </c>
      <c r="D6456" t="s">
        <v>34</v>
      </c>
      <c r="E6456" t="s">
        <v>520</v>
      </c>
    </row>
    <row r="6457" spans="1:5" x14ac:dyDescent="0.25">
      <c r="A6457" t="s">
        <v>6909</v>
      </c>
      <c r="B6457" t="s">
        <v>14</v>
      </c>
      <c r="C6457" t="s">
        <v>14</v>
      </c>
      <c r="D6457" t="s">
        <v>34</v>
      </c>
      <c r="E6457" t="s">
        <v>520</v>
      </c>
    </row>
    <row r="6458" spans="1:5" x14ac:dyDescent="0.25">
      <c r="A6458" t="s">
        <v>6913</v>
      </c>
      <c r="B6458" t="s">
        <v>14</v>
      </c>
      <c r="C6458" t="s">
        <v>14</v>
      </c>
      <c r="D6458" t="s">
        <v>34</v>
      </c>
      <c r="E6458" t="s">
        <v>520</v>
      </c>
    </row>
    <row r="6459" spans="1:5" x14ac:dyDescent="0.25">
      <c r="A6459" t="s">
        <v>6914</v>
      </c>
      <c r="B6459" t="s">
        <v>14</v>
      </c>
      <c r="C6459" t="s">
        <v>14</v>
      </c>
      <c r="D6459" t="s">
        <v>34</v>
      </c>
      <c r="E6459" t="s">
        <v>520</v>
      </c>
    </row>
    <row r="6460" spans="1:5" x14ac:dyDescent="0.25">
      <c r="A6460" t="s">
        <v>6912</v>
      </c>
      <c r="B6460" t="s">
        <v>14</v>
      </c>
      <c r="C6460" t="s">
        <v>14</v>
      </c>
      <c r="D6460" t="s">
        <v>34</v>
      </c>
      <c r="E6460" t="s">
        <v>520</v>
      </c>
    </row>
    <row r="6461" spans="1:5" x14ac:dyDescent="0.25">
      <c r="A6461" t="s">
        <v>6915</v>
      </c>
      <c r="B6461" t="s">
        <v>14</v>
      </c>
      <c r="C6461" t="s">
        <v>14</v>
      </c>
      <c r="D6461" t="s">
        <v>34</v>
      </c>
      <c r="E6461" t="s">
        <v>520</v>
      </c>
    </row>
    <row r="6462" spans="1:5" x14ac:dyDescent="0.25">
      <c r="A6462" t="s">
        <v>6918</v>
      </c>
      <c r="B6462" t="s">
        <v>14</v>
      </c>
      <c r="C6462" t="s">
        <v>14</v>
      </c>
      <c r="D6462" t="s">
        <v>34</v>
      </c>
      <c r="E6462" t="s">
        <v>520</v>
      </c>
    </row>
    <row r="6463" spans="1:5" x14ac:dyDescent="0.25">
      <c r="A6463" t="s">
        <v>6917</v>
      </c>
      <c r="B6463" t="s">
        <v>14</v>
      </c>
      <c r="C6463" t="s">
        <v>14</v>
      </c>
      <c r="D6463" t="s">
        <v>34</v>
      </c>
      <c r="E6463" t="s">
        <v>520</v>
      </c>
    </row>
    <row r="6464" spans="1:5" x14ac:dyDescent="0.25">
      <c r="A6464" t="s">
        <v>6916</v>
      </c>
      <c r="B6464" t="s">
        <v>14</v>
      </c>
      <c r="C6464" t="s">
        <v>14</v>
      </c>
      <c r="D6464" t="s">
        <v>34</v>
      </c>
      <c r="E6464" t="s">
        <v>520</v>
      </c>
    </row>
    <row r="6465" spans="1:5" x14ac:dyDescent="0.25">
      <c r="A6465" t="s">
        <v>6920</v>
      </c>
      <c r="B6465" t="s">
        <v>14</v>
      </c>
      <c r="C6465" t="s">
        <v>14</v>
      </c>
      <c r="D6465" t="s">
        <v>34</v>
      </c>
      <c r="E6465" t="s">
        <v>520</v>
      </c>
    </row>
    <row r="6466" spans="1:5" x14ac:dyDescent="0.25">
      <c r="A6466" t="s">
        <v>6919</v>
      </c>
      <c r="B6466" t="s">
        <v>14</v>
      </c>
      <c r="C6466" t="s">
        <v>14</v>
      </c>
      <c r="D6466" t="s">
        <v>34</v>
      </c>
      <c r="E6466" t="s">
        <v>520</v>
      </c>
    </row>
    <row r="6467" spans="1:5" x14ac:dyDescent="0.25">
      <c r="A6467" t="s">
        <v>6921</v>
      </c>
      <c r="B6467" t="s">
        <v>14</v>
      </c>
      <c r="C6467" t="s">
        <v>14</v>
      </c>
      <c r="D6467" t="s">
        <v>34</v>
      </c>
      <c r="E6467" t="s">
        <v>520</v>
      </c>
    </row>
    <row r="6468" spans="1:5" x14ac:dyDescent="0.25">
      <c r="A6468" t="s">
        <v>6922</v>
      </c>
      <c r="B6468" t="s">
        <v>14</v>
      </c>
      <c r="C6468" t="s">
        <v>14</v>
      </c>
      <c r="D6468" t="s">
        <v>34</v>
      </c>
      <c r="E6468" t="s">
        <v>520</v>
      </c>
    </row>
    <row r="6469" spans="1:5" x14ac:dyDescent="0.25">
      <c r="A6469" t="s">
        <v>6923</v>
      </c>
      <c r="B6469" t="s">
        <v>14</v>
      </c>
      <c r="C6469" t="s">
        <v>14</v>
      </c>
      <c r="D6469" t="s">
        <v>34</v>
      </c>
      <c r="E6469" t="s">
        <v>520</v>
      </c>
    </row>
    <row r="6470" spans="1:5" x14ac:dyDescent="0.25">
      <c r="A6470" t="s">
        <v>6924</v>
      </c>
      <c r="B6470" t="s">
        <v>14</v>
      </c>
      <c r="C6470" t="s">
        <v>14</v>
      </c>
      <c r="D6470" t="s">
        <v>34</v>
      </c>
      <c r="E6470" t="s">
        <v>520</v>
      </c>
    </row>
    <row r="6471" spans="1:5" x14ac:dyDescent="0.25">
      <c r="A6471" t="s">
        <v>6926</v>
      </c>
      <c r="B6471" t="s">
        <v>14</v>
      </c>
      <c r="C6471" t="s">
        <v>14</v>
      </c>
      <c r="D6471" t="s">
        <v>34</v>
      </c>
      <c r="E6471" t="s">
        <v>520</v>
      </c>
    </row>
    <row r="6472" spans="1:5" x14ac:dyDescent="0.25">
      <c r="A6472" t="s">
        <v>6925</v>
      </c>
      <c r="B6472" t="s">
        <v>14</v>
      </c>
      <c r="C6472" t="s">
        <v>14</v>
      </c>
      <c r="D6472" t="s">
        <v>34</v>
      </c>
      <c r="E6472" t="s">
        <v>520</v>
      </c>
    </row>
    <row r="6473" spans="1:5" x14ac:dyDescent="0.25">
      <c r="A6473" t="s">
        <v>6927</v>
      </c>
      <c r="B6473" t="s">
        <v>14</v>
      </c>
      <c r="C6473" t="s">
        <v>14</v>
      </c>
      <c r="D6473" t="s">
        <v>34</v>
      </c>
      <c r="E6473" t="s">
        <v>520</v>
      </c>
    </row>
    <row r="6474" spans="1:5" x14ac:dyDescent="0.25">
      <c r="A6474" t="s">
        <v>6928</v>
      </c>
      <c r="B6474" t="s">
        <v>14</v>
      </c>
      <c r="C6474" t="s">
        <v>14</v>
      </c>
      <c r="D6474" t="s">
        <v>34</v>
      </c>
      <c r="E6474" t="s">
        <v>520</v>
      </c>
    </row>
    <row r="6475" spans="1:5" x14ac:dyDescent="0.25">
      <c r="A6475" t="s">
        <v>6929</v>
      </c>
      <c r="B6475" t="s">
        <v>14</v>
      </c>
      <c r="C6475" t="s">
        <v>14</v>
      </c>
      <c r="D6475" t="s">
        <v>34</v>
      </c>
      <c r="E6475" t="s">
        <v>520</v>
      </c>
    </row>
    <row r="6476" spans="1:5" x14ac:dyDescent="0.25">
      <c r="A6476" t="s">
        <v>6930</v>
      </c>
      <c r="B6476" t="s">
        <v>14</v>
      </c>
      <c r="C6476" t="s">
        <v>14</v>
      </c>
      <c r="D6476" t="s">
        <v>34</v>
      </c>
      <c r="E6476" t="s">
        <v>520</v>
      </c>
    </row>
    <row r="6477" spans="1:5" x14ac:dyDescent="0.25">
      <c r="A6477" t="s">
        <v>6931</v>
      </c>
      <c r="B6477" t="s">
        <v>14</v>
      </c>
      <c r="C6477" t="s">
        <v>14</v>
      </c>
      <c r="D6477" t="s">
        <v>34</v>
      </c>
      <c r="E6477" t="s">
        <v>520</v>
      </c>
    </row>
    <row r="6478" spans="1:5" x14ac:dyDescent="0.25">
      <c r="A6478" t="s">
        <v>6932</v>
      </c>
      <c r="B6478" t="s">
        <v>14</v>
      </c>
      <c r="C6478" t="s">
        <v>14</v>
      </c>
      <c r="D6478" t="s">
        <v>34</v>
      </c>
      <c r="E6478" t="s">
        <v>520</v>
      </c>
    </row>
    <row r="6479" spans="1:5" x14ac:dyDescent="0.25">
      <c r="A6479" t="s">
        <v>6933</v>
      </c>
      <c r="B6479" t="s">
        <v>14</v>
      </c>
      <c r="C6479" t="s">
        <v>14</v>
      </c>
      <c r="D6479" t="s">
        <v>34</v>
      </c>
      <c r="E6479" t="s">
        <v>520</v>
      </c>
    </row>
    <row r="6480" spans="1:5" x14ac:dyDescent="0.25">
      <c r="A6480" t="s">
        <v>6935</v>
      </c>
      <c r="B6480" t="s">
        <v>14</v>
      </c>
      <c r="C6480" t="s">
        <v>14</v>
      </c>
      <c r="D6480" t="s">
        <v>34</v>
      </c>
      <c r="E6480" t="s">
        <v>520</v>
      </c>
    </row>
    <row r="6481" spans="1:5" x14ac:dyDescent="0.25">
      <c r="A6481" t="s">
        <v>6934</v>
      </c>
      <c r="B6481" t="s">
        <v>14</v>
      </c>
      <c r="C6481" t="s">
        <v>14</v>
      </c>
      <c r="D6481" t="s">
        <v>34</v>
      </c>
      <c r="E6481" t="s">
        <v>520</v>
      </c>
    </row>
    <row r="6482" spans="1:5" x14ac:dyDescent="0.25">
      <c r="A6482" t="s">
        <v>6938</v>
      </c>
      <c r="B6482" t="s">
        <v>14</v>
      </c>
      <c r="C6482" t="s">
        <v>14</v>
      </c>
      <c r="D6482" t="s">
        <v>34</v>
      </c>
      <c r="E6482" t="s">
        <v>520</v>
      </c>
    </row>
    <row r="6483" spans="1:5" x14ac:dyDescent="0.25">
      <c r="A6483" t="s">
        <v>6936</v>
      </c>
      <c r="B6483" t="s">
        <v>14</v>
      </c>
      <c r="C6483" t="s">
        <v>14</v>
      </c>
      <c r="D6483" t="s">
        <v>34</v>
      </c>
      <c r="E6483" t="s">
        <v>520</v>
      </c>
    </row>
    <row r="6484" spans="1:5" x14ac:dyDescent="0.25">
      <c r="A6484" t="s">
        <v>6937</v>
      </c>
      <c r="B6484" t="s">
        <v>14</v>
      </c>
      <c r="C6484" t="s">
        <v>14</v>
      </c>
      <c r="D6484" t="s">
        <v>34</v>
      </c>
      <c r="E6484" t="s">
        <v>520</v>
      </c>
    </row>
    <row r="6485" spans="1:5" x14ac:dyDescent="0.25">
      <c r="A6485" t="s">
        <v>6939</v>
      </c>
      <c r="B6485" t="s">
        <v>14</v>
      </c>
      <c r="C6485" t="s">
        <v>14</v>
      </c>
      <c r="D6485" t="s">
        <v>34</v>
      </c>
      <c r="E6485" t="s">
        <v>520</v>
      </c>
    </row>
    <row r="6486" spans="1:5" x14ac:dyDescent="0.25">
      <c r="A6486" t="s">
        <v>6941</v>
      </c>
      <c r="B6486" t="s">
        <v>14</v>
      </c>
      <c r="C6486" t="s">
        <v>14</v>
      </c>
      <c r="D6486" t="s">
        <v>64</v>
      </c>
      <c r="E6486" t="s">
        <v>520</v>
      </c>
    </row>
    <row r="6487" spans="1:5" x14ac:dyDescent="0.25">
      <c r="A6487" t="s">
        <v>6940</v>
      </c>
      <c r="B6487" t="s">
        <v>14</v>
      </c>
      <c r="C6487" t="s">
        <v>14</v>
      </c>
      <c r="D6487" t="s">
        <v>64</v>
      </c>
      <c r="E6487" t="s">
        <v>517</v>
      </c>
    </row>
    <row r="6488" spans="1:5" x14ac:dyDescent="0.25">
      <c r="A6488" t="s">
        <v>6942</v>
      </c>
      <c r="B6488" t="s">
        <v>14</v>
      </c>
      <c r="C6488" t="s">
        <v>14</v>
      </c>
      <c r="D6488" t="s">
        <v>64</v>
      </c>
      <c r="E6488" t="s">
        <v>517</v>
      </c>
    </row>
    <row r="6489" spans="1:5" x14ac:dyDescent="0.25">
      <c r="A6489" t="s">
        <v>6943</v>
      </c>
      <c r="B6489" t="s">
        <v>14</v>
      </c>
      <c r="C6489" t="s">
        <v>14</v>
      </c>
      <c r="D6489" t="s">
        <v>34</v>
      </c>
      <c r="E6489" t="s">
        <v>520</v>
      </c>
    </row>
    <row r="6490" spans="1:5" x14ac:dyDescent="0.25">
      <c r="A6490" t="s">
        <v>6944</v>
      </c>
      <c r="B6490" t="s">
        <v>14</v>
      </c>
      <c r="C6490" t="s">
        <v>14</v>
      </c>
      <c r="D6490" t="s">
        <v>34</v>
      </c>
      <c r="E6490" t="s">
        <v>518</v>
      </c>
    </row>
    <row r="6491" spans="1:5" x14ac:dyDescent="0.25">
      <c r="A6491" t="s">
        <v>6945</v>
      </c>
      <c r="B6491" t="s">
        <v>14</v>
      </c>
      <c r="C6491" t="s">
        <v>14</v>
      </c>
      <c r="D6491" t="s">
        <v>34</v>
      </c>
      <c r="E6491" t="s">
        <v>520</v>
      </c>
    </row>
    <row r="6492" spans="1:5" x14ac:dyDescent="0.25">
      <c r="A6492" t="s">
        <v>6946</v>
      </c>
      <c r="B6492" t="s">
        <v>14</v>
      </c>
      <c r="C6492" t="s">
        <v>14</v>
      </c>
      <c r="D6492" t="s">
        <v>34</v>
      </c>
      <c r="E6492" t="s">
        <v>520</v>
      </c>
    </row>
    <row r="6493" spans="1:5" x14ac:dyDescent="0.25">
      <c r="A6493" t="s">
        <v>6947</v>
      </c>
      <c r="B6493" t="s">
        <v>14</v>
      </c>
      <c r="C6493" t="s">
        <v>14</v>
      </c>
      <c r="D6493" t="s">
        <v>34</v>
      </c>
      <c r="E6493" t="s">
        <v>520</v>
      </c>
    </row>
    <row r="6494" spans="1:5" x14ac:dyDescent="0.25">
      <c r="A6494" t="s">
        <v>6948</v>
      </c>
      <c r="B6494" t="s">
        <v>14</v>
      </c>
      <c r="C6494" t="s">
        <v>14</v>
      </c>
      <c r="D6494" t="s">
        <v>34</v>
      </c>
      <c r="E6494" t="s">
        <v>520</v>
      </c>
    </row>
    <row r="6495" spans="1:5" x14ac:dyDescent="0.25">
      <c r="A6495" t="s">
        <v>6949</v>
      </c>
      <c r="B6495" t="s">
        <v>14</v>
      </c>
      <c r="C6495" t="s">
        <v>14</v>
      </c>
      <c r="D6495" t="s">
        <v>34</v>
      </c>
      <c r="E6495" t="s">
        <v>520</v>
      </c>
    </row>
    <row r="6496" spans="1:5" x14ac:dyDescent="0.25">
      <c r="A6496" t="s">
        <v>6951</v>
      </c>
      <c r="B6496" t="s">
        <v>14</v>
      </c>
      <c r="C6496" t="s">
        <v>14</v>
      </c>
      <c r="D6496" t="s">
        <v>34</v>
      </c>
      <c r="E6496" t="s">
        <v>520</v>
      </c>
    </row>
    <row r="6497" spans="1:5" x14ac:dyDescent="0.25">
      <c r="A6497" t="s">
        <v>6950</v>
      </c>
      <c r="B6497" t="s">
        <v>14</v>
      </c>
      <c r="C6497" t="s">
        <v>14</v>
      </c>
      <c r="D6497" t="s">
        <v>34</v>
      </c>
      <c r="E6497" t="s">
        <v>520</v>
      </c>
    </row>
    <row r="6498" spans="1:5" x14ac:dyDescent="0.25">
      <c r="A6498" t="s">
        <v>6953</v>
      </c>
      <c r="B6498" t="s">
        <v>14</v>
      </c>
      <c r="C6498" t="s">
        <v>14</v>
      </c>
      <c r="D6498" t="s">
        <v>34</v>
      </c>
      <c r="E6498" t="s">
        <v>520</v>
      </c>
    </row>
    <row r="6499" spans="1:5" x14ac:dyDescent="0.25">
      <c r="A6499" t="s">
        <v>6954</v>
      </c>
      <c r="B6499" t="s">
        <v>14</v>
      </c>
      <c r="C6499" t="s">
        <v>14</v>
      </c>
      <c r="D6499" t="s">
        <v>34</v>
      </c>
      <c r="E6499" t="s">
        <v>520</v>
      </c>
    </row>
    <row r="6500" spans="1:5" x14ac:dyDescent="0.25">
      <c r="A6500" t="s">
        <v>6952</v>
      </c>
      <c r="B6500" t="s">
        <v>14</v>
      </c>
      <c r="C6500" t="s">
        <v>14</v>
      </c>
      <c r="D6500" t="s">
        <v>34</v>
      </c>
      <c r="E6500" t="s">
        <v>520</v>
      </c>
    </row>
    <row r="6501" spans="1:5" x14ac:dyDescent="0.25">
      <c r="A6501" t="s">
        <v>6955</v>
      </c>
      <c r="B6501" t="s">
        <v>14</v>
      </c>
      <c r="C6501" t="s">
        <v>14</v>
      </c>
      <c r="D6501" t="s">
        <v>34</v>
      </c>
      <c r="E6501" t="s">
        <v>520</v>
      </c>
    </row>
    <row r="6502" spans="1:5" x14ac:dyDescent="0.25">
      <c r="A6502" t="s">
        <v>6956</v>
      </c>
      <c r="B6502" t="s">
        <v>14</v>
      </c>
      <c r="C6502" t="s">
        <v>14</v>
      </c>
      <c r="D6502" t="s">
        <v>34</v>
      </c>
      <c r="E6502" t="s">
        <v>520</v>
      </c>
    </row>
    <row r="6503" spans="1:5" x14ac:dyDescent="0.25">
      <c r="A6503" t="s">
        <v>6957</v>
      </c>
      <c r="B6503" t="s">
        <v>14</v>
      </c>
      <c r="C6503" t="s">
        <v>14</v>
      </c>
      <c r="D6503" t="s">
        <v>34</v>
      </c>
      <c r="E6503" t="s">
        <v>520</v>
      </c>
    </row>
    <row r="6504" spans="1:5" x14ac:dyDescent="0.25">
      <c r="A6504" t="s">
        <v>6958</v>
      </c>
      <c r="B6504" t="s">
        <v>14</v>
      </c>
      <c r="C6504" t="s">
        <v>14</v>
      </c>
      <c r="D6504" t="s">
        <v>64</v>
      </c>
      <c r="E6504" t="s">
        <v>517</v>
      </c>
    </row>
    <row r="6505" spans="1:5" x14ac:dyDescent="0.25">
      <c r="A6505" t="s">
        <v>6959</v>
      </c>
      <c r="B6505" t="s">
        <v>14</v>
      </c>
      <c r="C6505" t="s">
        <v>14</v>
      </c>
      <c r="D6505" t="s">
        <v>34</v>
      </c>
      <c r="E6505" t="s">
        <v>520</v>
      </c>
    </row>
    <row r="6506" spans="1:5" x14ac:dyDescent="0.25">
      <c r="A6506" t="s">
        <v>6961</v>
      </c>
      <c r="B6506" t="s">
        <v>14</v>
      </c>
      <c r="C6506" t="s">
        <v>14</v>
      </c>
      <c r="D6506" t="s">
        <v>64</v>
      </c>
      <c r="E6506" t="s">
        <v>520</v>
      </c>
    </row>
    <row r="6507" spans="1:5" x14ac:dyDescent="0.25">
      <c r="A6507" t="s">
        <v>6960</v>
      </c>
      <c r="B6507" t="s">
        <v>14</v>
      </c>
      <c r="C6507" t="s">
        <v>14</v>
      </c>
      <c r="D6507" t="s">
        <v>64</v>
      </c>
      <c r="E6507" t="s">
        <v>517</v>
      </c>
    </row>
    <row r="6508" spans="1:5" x14ac:dyDescent="0.25">
      <c r="A6508" t="s">
        <v>6962</v>
      </c>
      <c r="B6508" t="s">
        <v>14</v>
      </c>
      <c r="C6508" t="s">
        <v>14</v>
      </c>
      <c r="D6508" t="s">
        <v>68</v>
      </c>
      <c r="E6508" t="s">
        <v>827</v>
      </c>
    </row>
    <row r="6509" spans="1:5" x14ac:dyDescent="0.25">
      <c r="A6509" t="s">
        <v>6965</v>
      </c>
      <c r="B6509" t="s">
        <v>14</v>
      </c>
      <c r="C6509" t="s">
        <v>14</v>
      </c>
      <c r="D6509" t="s">
        <v>34</v>
      </c>
      <c r="E6509" t="s">
        <v>520</v>
      </c>
    </row>
    <row r="6510" spans="1:5" x14ac:dyDescent="0.25">
      <c r="A6510" t="s">
        <v>6964</v>
      </c>
      <c r="B6510" t="s">
        <v>14</v>
      </c>
      <c r="C6510" t="s">
        <v>14</v>
      </c>
      <c r="D6510" t="s">
        <v>34</v>
      </c>
      <c r="E6510" t="s">
        <v>520</v>
      </c>
    </row>
    <row r="6511" spans="1:5" x14ac:dyDescent="0.25">
      <c r="A6511" t="s">
        <v>6966</v>
      </c>
      <c r="B6511" t="s">
        <v>14</v>
      </c>
      <c r="C6511" t="s">
        <v>14</v>
      </c>
      <c r="D6511" t="s">
        <v>34</v>
      </c>
      <c r="E6511" t="s">
        <v>520</v>
      </c>
    </row>
    <row r="6512" spans="1:5" x14ac:dyDescent="0.25">
      <c r="A6512" t="s">
        <v>6963</v>
      </c>
      <c r="B6512" t="s">
        <v>14</v>
      </c>
      <c r="C6512" t="s">
        <v>14</v>
      </c>
      <c r="D6512" t="s">
        <v>34</v>
      </c>
      <c r="E6512" t="s">
        <v>520</v>
      </c>
    </row>
    <row r="6513" spans="1:5" x14ac:dyDescent="0.25">
      <c r="A6513" t="s">
        <v>6967</v>
      </c>
      <c r="B6513" t="s">
        <v>14</v>
      </c>
      <c r="C6513" t="s">
        <v>14</v>
      </c>
      <c r="D6513" t="s">
        <v>34</v>
      </c>
      <c r="E6513" t="s">
        <v>520</v>
      </c>
    </row>
    <row r="6514" spans="1:5" x14ac:dyDescent="0.25">
      <c r="A6514" t="s">
        <v>6968</v>
      </c>
      <c r="B6514" t="s">
        <v>14</v>
      </c>
      <c r="C6514" t="s">
        <v>14</v>
      </c>
      <c r="D6514" t="s">
        <v>34</v>
      </c>
      <c r="E6514" t="s">
        <v>520</v>
      </c>
    </row>
    <row r="6515" spans="1:5" x14ac:dyDescent="0.25">
      <c r="A6515" t="s">
        <v>6969</v>
      </c>
      <c r="B6515" t="s">
        <v>14</v>
      </c>
      <c r="C6515" t="s">
        <v>14</v>
      </c>
      <c r="D6515" t="s">
        <v>34</v>
      </c>
      <c r="E6515" t="s">
        <v>520</v>
      </c>
    </row>
    <row r="6516" spans="1:5" x14ac:dyDescent="0.25">
      <c r="A6516" t="s">
        <v>6971</v>
      </c>
      <c r="B6516" t="s">
        <v>14</v>
      </c>
      <c r="C6516" t="s">
        <v>14</v>
      </c>
      <c r="D6516" t="s">
        <v>64</v>
      </c>
      <c r="E6516" t="s">
        <v>683</v>
      </c>
    </row>
    <row r="6517" spans="1:5" x14ac:dyDescent="0.25">
      <c r="A6517" t="s">
        <v>6972</v>
      </c>
      <c r="B6517" t="s">
        <v>14</v>
      </c>
      <c r="C6517" t="s">
        <v>14</v>
      </c>
      <c r="D6517" t="s">
        <v>64</v>
      </c>
      <c r="E6517" t="s">
        <v>683</v>
      </c>
    </row>
    <row r="6518" spans="1:5" x14ac:dyDescent="0.25">
      <c r="A6518" t="s">
        <v>6970</v>
      </c>
      <c r="B6518" t="s">
        <v>14</v>
      </c>
      <c r="C6518" t="s">
        <v>14</v>
      </c>
      <c r="D6518" t="s">
        <v>64</v>
      </c>
      <c r="E6518" t="s">
        <v>683</v>
      </c>
    </row>
    <row r="6519" spans="1:5" x14ac:dyDescent="0.25">
      <c r="A6519" t="s">
        <v>6975</v>
      </c>
      <c r="B6519" t="s">
        <v>14</v>
      </c>
      <c r="C6519" t="s">
        <v>14</v>
      </c>
      <c r="D6519" t="s">
        <v>64</v>
      </c>
      <c r="E6519" t="s">
        <v>520</v>
      </c>
    </row>
    <row r="6520" spans="1:5" x14ac:dyDescent="0.25">
      <c r="A6520" t="s">
        <v>6973</v>
      </c>
      <c r="B6520" t="s">
        <v>14</v>
      </c>
      <c r="C6520" t="s">
        <v>14</v>
      </c>
      <c r="D6520" t="s">
        <v>64</v>
      </c>
      <c r="E6520" t="s">
        <v>520</v>
      </c>
    </row>
    <row r="6521" spans="1:5" x14ac:dyDescent="0.25">
      <c r="A6521" t="s">
        <v>6974</v>
      </c>
      <c r="B6521" t="s">
        <v>14</v>
      </c>
      <c r="C6521" t="s">
        <v>14</v>
      </c>
      <c r="D6521" t="s">
        <v>64</v>
      </c>
      <c r="E6521" t="s">
        <v>517</v>
      </c>
    </row>
    <row r="6522" spans="1:5" x14ac:dyDescent="0.25">
      <c r="A6522" t="s">
        <v>6977</v>
      </c>
      <c r="B6522" t="s">
        <v>14</v>
      </c>
      <c r="C6522" t="s">
        <v>14</v>
      </c>
      <c r="D6522" t="s">
        <v>34</v>
      </c>
      <c r="E6522" t="s">
        <v>520</v>
      </c>
    </row>
    <row r="6523" spans="1:5" x14ac:dyDescent="0.25">
      <c r="A6523" t="s">
        <v>6976</v>
      </c>
      <c r="B6523" t="s">
        <v>14</v>
      </c>
      <c r="C6523" t="s">
        <v>14</v>
      </c>
      <c r="D6523" t="s">
        <v>34</v>
      </c>
      <c r="E6523" t="s">
        <v>520</v>
      </c>
    </row>
    <row r="6524" spans="1:5" x14ac:dyDescent="0.25">
      <c r="A6524" t="s">
        <v>6978</v>
      </c>
      <c r="B6524" t="s">
        <v>14</v>
      </c>
      <c r="C6524" t="s">
        <v>14</v>
      </c>
      <c r="D6524" t="s">
        <v>34</v>
      </c>
      <c r="E6524" t="s">
        <v>520</v>
      </c>
    </row>
    <row r="6525" spans="1:5" x14ac:dyDescent="0.25">
      <c r="A6525" t="s">
        <v>6979</v>
      </c>
      <c r="B6525" t="s">
        <v>14</v>
      </c>
      <c r="C6525" t="s">
        <v>14</v>
      </c>
      <c r="D6525" t="s">
        <v>69</v>
      </c>
      <c r="E6525" t="s">
        <v>520</v>
      </c>
    </row>
    <row r="6526" spans="1:5" x14ac:dyDescent="0.25">
      <c r="A6526" t="s">
        <v>6980</v>
      </c>
      <c r="B6526" t="s">
        <v>14</v>
      </c>
      <c r="C6526" t="s">
        <v>14</v>
      </c>
      <c r="D6526" t="s">
        <v>69</v>
      </c>
      <c r="E6526" t="s">
        <v>520</v>
      </c>
    </row>
    <row r="6527" spans="1:5" x14ac:dyDescent="0.25">
      <c r="A6527" t="s">
        <v>6981</v>
      </c>
      <c r="B6527" t="s">
        <v>14</v>
      </c>
      <c r="C6527" t="s">
        <v>14</v>
      </c>
      <c r="D6527" t="s">
        <v>34</v>
      </c>
      <c r="E6527" t="s">
        <v>520</v>
      </c>
    </row>
    <row r="6528" spans="1:5" x14ac:dyDescent="0.25">
      <c r="A6528" t="s">
        <v>6982</v>
      </c>
      <c r="B6528" t="s">
        <v>14</v>
      </c>
      <c r="C6528" t="s">
        <v>14</v>
      </c>
      <c r="D6528" t="s">
        <v>34</v>
      </c>
      <c r="E6528" t="s">
        <v>520</v>
      </c>
    </row>
    <row r="6529" spans="1:5" x14ac:dyDescent="0.25">
      <c r="A6529" t="s">
        <v>6983</v>
      </c>
      <c r="B6529" t="s">
        <v>14</v>
      </c>
      <c r="C6529" t="s">
        <v>14</v>
      </c>
      <c r="D6529" t="s">
        <v>34</v>
      </c>
      <c r="E6529" t="s">
        <v>520</v>
      </c>
    </row>
    <row r="6530" spans="1:5" x14ac:dyDescent="0.25">
      <c r="A6530" t="s">
        <v>6984</v>
      </c>
      <c r="B6530" t="s">
        <v>14</v>
      </c>
      <c r="C6530" t="s">
        <v>14</v>
      </c>
      <c r="D6530" t="s">
        <v>34</v>
      </c>
      <c r="E6530" t="s">
        <v>520</v>
      </c>
    </row>
    <row r="6531" spans="1:5" x14ac:dyDescent="0.25">
      <c r="A6531" t="s">
        <v>6986</v>
      </c>
      <c r="B6531" t="s">
        <v>14</v>
      </c>
      <c r="C6531" t="s">
        <v>14</v>
      </c>
      <c r="D6531" t="s">
        <v>34</v>
      </c>
      <c r="E6531" t="s">
        <v>520</v>
      </c>
    </row>
    <row r="6532" spans="1:5" x14ac:dyDescent="0.25">
      <c r="A6532" t="s">
        <v>6985</v>
      </c>
      <c r="B6532" t="s">
        <v>14</v>
      </c>
      <c r="C6532" t="s">
        <v>14</v>
      </c>
      <c r="D6532" t="s">
        <v>34</v>
      </c>
      <c r="E6532" t="s">
        <v>520</v>
      </c>
    </row>
    <row r="6533" spans="1:5" x14ac:dyDescent="0.25">
      <c r="A6533" t="s">
        <v>6987</v>
      </c>
      <c r="B6533" t="s">
        <v>14</v>
      </c>
      <c r="C6533" t="s">
        <v>14</v>
      </c>
      <c r="D6533" t="s">
        <v>34</v>
      </c>
      <c r="E6533" t="s">
        <v>520</v>
      </c>
    </row>
    <row r="6534" spans="1:5" x14ac:dyDescent="0.25">
      <c r="A6534" t="s">
        <v>6988</v>
      </c>
      <c r="B6534" t="s">
        <v>14</v>
      </c>
      <c r="C6534" t="s">
        <v>14</v>
      </c>
      <c r="D6534" t="s">
        <v>34</v>
      </c>
      <c r="E6534" t="s">
        <v>520</v>
      </c>
    </row>
    <row r="6535" spans="1:5" x14ac:dyDescent="0.25">
      <c r="A6535" t="s">
        <v>6989</v>
      </c>
      <c r="B6535" t="s">
        <v>14</v>
      </c>
      <c r="C6535" t="s">
        <v>14</v>
      </c>
      <c r="D6535" t="s">
        <v>64</v>
      </c>
      <c r="E6535" t="s">
        <v>517</v>
      </c>
    </row>
    <row r="6536" spans="1:5" x14ac:dyDescent="0.25">
      <c r="A6536" t="s">
        <v>6990</v>
      </c>
      <c r="B6536" t="s">
        <v>14</v>
      </c>
      <c r="C6536" t="s">
        <v>14</v>
      </c>
      <c r="D6536" t="s">
        <v>34</v>
      </c>
      <c r="E6536" t="s">
        <v>520</v>
      </c>
    </row>
    <row r="6537" spans="1:5" x14ac:dyDescent="0.25">
      <c r="A6537" t="s">
        <v>6991</v>
      </c>
      <c r="B6537" t="s">
        <v>14</v>
      </c>
      <c r="C6537" t="s">
        <v>14</v>
      </c>
      <c r="D6537" t="s">
        <v>34</v>
      </c>
      <c r="E6537" t="s">
        <v>520</v>
      </c>
    </row>
    <row r="6538" spans="1:5" x14ac:dyDescent="0.25">
      <c r="A6538" t="s">
        <v>6993</v>
      </c>
      <c r="B6538" t="s">
        <v>14</v>
      </c>
      <c r="C6538" t="s">
        <v>14</v>
      </c>
      <c r="D6538" t="s">
        <v>34</v>
      </c>
      <c r="E6538" t="s">
        <v>520</v>
      </c>
    </row>
    <row r="6539" spans="1:5" x14ac:dyDescent="0.25">
      <c r="A6539" t="s">
        <v>6992</v>
      </c>
      <c r="B6539" t="s">
        <v>14</v>
      </c>
      <c r="C6539" t="s">
        <v>14</v>
      </c>
      <c r="D6539" t="s">
        <v>34</v>
      </c>
      <c r="E6539" t="s">
        <v>520</v>
      </c>
    </row>
    <row r="6540" spans="1:5" x14ac:dyDescent="0.25">
      <c r="A6540" t="s">
        <v>6994</v>
      </c>
      <c r="B6540" t="s">
        <v>14</v>
      </c>
      <c r="C6540" t="s">
        <v>14</v>
      </c>
      <c r="D6540" t="s">
        <v>34</v>
      </c>
      <c r="E6540" t="s">
        <v>520</v>
      </c>
    </row>
    <row r="6541" spans="1:5" x14ac:dyDescent="0.25">
      <c r="A6541" t="s">
        <v>6996</v>
      </c>
      <c r="B6541" t="s">
        <v>14</v>
      </c>
      <c r="C6541" t="s">
        <v>14</v>
      </c>
      <c r="D6541" t="s">
        <v>34</v>
      </c>
      <c r="E6541" t="s">
        <v>520</v>
      </c>
    </row>
    <row r="6542" spans="1:5" x14ac:dyDescent="0.25">
      <c r="A6542" t="s">
        <v>6995</v>
      </c>
      <c r="B6542" t="s">
        <v>14</v>
      </c>
      <c r="C6542" t="s">
        <v>14</v>
      </c>
      <c r="D6542" t="s">
        <v>34</v>
      </c>
      <c r="E6542" t="s">
        <v>520</v>
      </c>
    </row>
    <row r="6543" spans="1:5" x14ac:dyDescent="0.25">
      <c r="A6543" t="s">
        <v>6998</v>
      </c>
      <c r="B6543" t="s">
        <v>14</v>
      </c>
      <c r="C6543" t="s">
        <v>14</v>
      </c>
      <c r="D6543" t="s">
        <v>34</v>
      </c>
      <c r="E6543" t="s">
        <v>520</v>
      </c>
    </row>
    <row r="6544" spans="1:5" x14ac:dyDescent="0.25">
      <c r="A6544" t="s">
        <v>6997</v>
      </c>
      <c r="B6544" t="s">
        <v>14</v>
      </c>
      <c r="C6544" t="s">
        <v>14</v>
      </c>
      <c r="D6544" t="s">
        <v>34</v>
      </c>
      <c r="E6544" t="s">
        <v>520</v>
      </c>
    </row>
    <row r="6545" spans="1:5" x14ac:dyDescent="0.25">
      <c r="A6545" t="s">
        <v>6999</v>
      </c>
      <c r="B6545" t="s">
        <v>14</v>
      </c>
      <c r="C6545" t="s">
        <v>14</v>
      </c>
      <c r="D6545" t="s">
        <v>34</v>
      </c>
      <c r="E6545" t="s">
        <v>520</v>
      </c>
    </row>
    <row r="6546" spans="1:5" x14ac:dyDescent="0.25">
      <c r="A6546" t="s">
        <v>7000</v>
      </c>
      <c r="B6546" t="s">
        <v>14</v>
      </c>
      <c r="C6546" t="s">
        <v>14</v>
      </c>
      <c r="D6546" t="s">
        <v>34</v>
      </c>
      <c r="E6546" t="s">
        <v>520</v>
      </c>
    </row>
    <row r="6547" spans="1:5" x14ac:dyDescent="0.25">
      <c r="A6547" t="s">
        <v>7001</v>
      </c>
      <c r="B6547" t="s">
        <v>14</v>
      </c>
      <c r="C6547" t="s">
        <v>14</v>
      </c>
      <c r="D6547" t="s">
        <v>69</v>
      </c>
      <c r="E6547" t="s">
        <v>520</v>
      </c>
    </row>
    <row r="6548" spans="1:5" x14ac:dyDescent="0.25">
      <c r="A6548" t="s">
        <v>7002</v>
      </c>
      <c r="B6548" t="s">
        <v>14</v>
      </c>
      <c r="C6548" t="s">
        <v>14</v>
      </c>
      <c r="D6548" t="s">
        <v>69</v>
      </c>
      <c r="E6548" t="s">
        <v>520</v>
      </c>
    </row>
    <row r="6549" spans="1:5" x14ac:dyDescent="0.25">
      <c r="A6549" t="s">
        <v>7003</v>
      </c>
      <c r="B6549" t="s">
        <v>14</v>
      </c>
      <c r="C6549" t="s">
        <v>14</v>
      </c>
      <c r="D6549" t="s">
        <v>69</v>
      </c>
      <c r="E6549" t="s">
        <v>520</v>
      </c>
    </row>
    <row r="6550" spans="1:5" x14ac:dyDescent="0.25">
      <c r="A6550" t="s">
        <v>7006</v>
      </c>
      <c r="B6550" t="s">
        <v>14</v>
      </c>
      <c r="C6550" t="s">
        <v>14</v>
      </c>
      <c r="D6550" t="s">
        <v>34</v>
      </c>
      <c r="E6550" t="s">
        <v>520</v>
      </c>
    </row>
    <row r="6551" spans="1:5" x14ac:dyDescent="0.25">
      <c r="A6551" t="s">
        <v>7004</v>
      </c>
      <c r="B6551" t="s">
        <v>14</v>
      </c>
      <c r="C6551" t="s">
        <v>14</v>
      </c>
      <c r="D6551" t="s">
        <v>34</v>
      </c>
      <c r="E6551" t="s">
        <v>520</v>
      </c>
    </row>
    <row r="6552" spans="1:5" x14ac:dyDescent="0.25">
      <c r="A6552" t="s">
        <v>7005</v>
      </c>
      <c r="B6552" t="s">
        <v>14</v>
      </c>
      <c r="C6552" t="s">
        <v>14</v>
      </c>
      <c r="D6552" t="s">
        <v>34</v>
      </c>
      <c r="E6552" t="s">
        <v>520</v>
      </c>
    </row>
    <row r="6553" spans="1:5" x14ac:dyDescent="0.25">
      <c r="A6553" t="s">
        <v>7008</v>
      </c>
      <c r="B6553" t="s">
        <v>14</v>
      </c>
      <c r="C6553" t="s">
        <v>14</v>
      </c>
      <c r="D6553" t="s">
        <v>34</v>
      </c>
      <c r="E6553" t="s">
        <v>520</v>
      </c>
    </row>
    <row r="6554" spans="1:5" x14ac:dyDescent="0.25">
      <c r="A6554" t="s">
        <v>7009</v>
      </c>
      <c r="B6554" t="s">
        <v>14</v>
      </c>
      <c r="C6554" t="s">
        <v>14</v>
      </c>
      <c r="D6554" t="s">
        <v>34</v>
      </c>
      <c r="E6554" t="s">
        <v>520</v>
      </c>
    </row>
    <row r="6555" spans="1:5" x14ac:dyDescent="0.25">
      <c r="A6555" t="s">
        <v>7007</v>
      </c>
      <c r="B6555" t="s">
        <v>14</v>
      </c>
      <c r="C6555" t="s">
        <v>14</v>
      </c>
      <c r="D6555" t="s">
        <v>34</v>
      </c>
      <c r="E6555" t="s">
        <v>520</v>
      </c>
    </row>
    <row r="6556" spans="1:5" x14ac:dyDescent="0.25">
      <c r="A6556" t="s">
        <v>7010</v>
      </c>
      <c r="B6556" t="s">
        <v>14</v>
      </c>
      <c r="C6556" t="s">
        <v>14</v>
      </c>
      <c r="D6556" t="s">
        <v>64</v>
      </c>
      <c r="E6556" t="s">
        <v>517</v>
      </c>
    </row>
    <row r="6557" spans="1:5" x14ac:dyDescent="0.25">
      <c r="A6557" t="s">
        <v>7012</v>
      </c>
      <c r="B6557" t="s">
        <v>14</v>
      </c>
      <c r="C6557" t="s">
        <v>14</v>
      </c>
      <c r="D6557" t="s">
        <v>34</v>
      </c>
      <c r="E6557" t="s">
        <v>520</v>
      </c>
    </row>
    <row r="6558" spans="1:5" x14ac:dyDescent="0.25">
      <c r="A6558" t="s">
        <v>7011</v>
      </c>
      <c r="B6558" t="s">
        <v>14</v>
      </c>
      <c r="C6558" t="s">
        <v>14</v>
      </c>
      <c r="D6558" t="s">
        <v>34</v>
      </c>
      <c r="E6558" t="s">
        <v>520</v>
      </c>
    </row>
    <row r="6559" spans="1:5" x14ac:dyDescent="0.25">
      <c r="A6559" t="s">
        <v>7013</v>
      </c>
      <c r="B6559" t="s">
        <v>14</v>
      </c>
      <c r="C6559" t="s">
        <v>14</v>
      </c>
      <c r="D6559" t="s">
        <v>34</v>
      </c>
      <c r="E6559" t="s">
        <v>520</v>
      </c>
    </row>
    <row r="6560" spans="1:5" x14ac:dyDescent="0.25">
      <c r="A6560" t="s">
        <v>7014</v>
      </c>
      <c r="B6560" t="s">
        <v>14</v>
      </c>
      <c r="C6560" t="s">
        <v>14</v>
      </c>
      <c r="D6560" t="s">
        <v>34</v>
      </c>
      <c r="E6560" t="s">
        <v>520</v>
      </c>
    </row>
    <row r="6561" spans="1:5" x14ac:dyDescent="0.25">
      <c r="A6561" t="s">
        <v>7015</v>
      </c>
      <c r="B6561" t="s">
        <v>14</v>
      </c>
      <c r="C6561" t="s">
        <v>14</v>
      </c>
      <c r="D6561" t="s">
        <v>34</v>
      </c>
      <c r="E6561" t="s">
        <v>520</v>
      </c>
    </row>
    <row r="6562" spans="1:5" x14ac:dyDescent="0.25">
      <c r="A6562" t="s">
        <v>7016</v>
      </c>
      <c r="B6562" t="s">
        <v>14</v>
      </c>
      <c r="C6562" t="s">
        <v>14</v>
      </c>
      <c r="D6562" t="s">
        <v>34</v>
      </c>
      <c r="E6562" t="s">
        <v>520</v>
      </c>
    </row>
    <row r="6563" spans="1:5" x14ac:dyDescent="0.25">
      <c r="A6563" t="s">
        <v>7018</v>
      </c>
      <c r="B6563" t="s">
        <v>14</v>
      </c>
      <c r="C6563" t="s">
        <v>14</v>
      </c>
      <c r="D6563" t="s">
        <v>34</v>
      </c>
      <c r="E6563" t="s">
        <v>520</v>
      </c>
    </row>
    <row r="6564" spans="1:5" x14ac:dyDescent="0.25">
      <c r="A6564" t="s">
        <v>7017</v>
      </c>
      <c r="B6564" t="s">
        <v>14</v>
      </c>
      <c r="C6564" t="s">
        <v>14</v>
      </c>
      <c r="D6564" t="s">
        <v>34</v>
      </c>
      <c r="E6564" t="s">
        <v>520</v>
      </c>
    </row>
    <row r="6565" spans="1:5" x14ac:dyDescent="0.25">
      <c r="A6565" t="s">
        <v>7019</v>
      </c>
      <c r="B6565" t="s">
        <v>14</v>
      </c>
      <c r="C6565" t="s">
        <v>14</v>
      </c>
      <c r="D6565" t="s">
        <v>34</v>
      </c>
      <c r="E6565" t="s">
        <v>520</v>
      </c>
    </row>
    <row r="6566" spans="1:5" x14ac:dyDescent="0.25">
      <c r="A6566" t="s">
        <v>7020</v>
      </c>
      <c r="B6566" t="s">
        <v>14</v>
      </c>
      <c r="C6566" t="s">
        <v>14</v>
      </c>
      <c r="D6566" t="s">
        <v>34</v>
      </c>
      <c r="E6566" t="s">
        <v>520</v>
      </c>
    </row>
    <row r="6567" spans="1:5" x14ac:dyDescent="0.25">
      <c r="A6567" t="s">
        <v>7022</v>
      </c>
      <c r="B6567" t="s">
        <v>14</v>
      </c>
      <c r="C6567" t="s">
        <v>14</v>
      </c>
      <c r="D6567" t="s">
        <v>34</v>
      </c>
      <c r="E6567" t="s">
        <v>520</v>
      </c>
    </row>
    <row r="6568" spans="1:5" x14ac:dyDescent="0.25">
      <c r="A6568" t="s">
        <v>7021</v>
      </c>
      <c r="B6568" t="s">
        <v>14</v>
      </c>
      <c r="C6568" t="s">
        <v>14</v>
      </c>
      <c r="D6568" t="s">
        <v>34</v>
      </c>
      <c r="E6568" t="s">
        <v>520</v>
      </c>
    </row>
    <row r="6569" spans="1:5" x14ac:dyDescent="0.25">
      <c r="A6569" t="s">
        <v>7023</v>
      </c>
      <c r="B6569" t="s">
        <v>14</v>
      </c>
      <c r="C6569" t="s">
        <v>14</v>
      </c>
      <c r="D6569" t="s">
        <v>34</v>
      </c>
      <c r="E6569" t="s">
        <v>520</v>
      </c>
    </row>
    <row r="6570" spans="1:5" x14ac:dyDescent="0.25">
      <c r="A6570" t="s">
        <v>7024</v>
      </c>
      <c r="B6570" t="s">
        <v>14</v>
      </c>
      <c r="C6570" t="s">
        <v>14</v>
      </c>
      <c r="D6570" t="s">
        <v>34</v>
      </c>
      <c r="E6570" t="s">
        <v>520</v>
      </c>
    </row>
    <row r="6571" spans="1:5" x14ac:dyDescent="0.25">
      <c r="A6571" t="s">
        <v>7025</v>
      </c>
      <c r="B6571" t="s">
        <v>14</v>
      </c>
      <c r="C6571" t="s">
        <v>14</v>
      </c>
      <c r="D6571" t="s">
        <v>34</v>
      </c>
      <c r="E6571" t="s">
        <v>520</v>
      </c>
    </row>
    <row r="6572" spans="1:5" x14ac:dyDescent="0.25">
      <c r="A6572" t="s">
        <v>7026</v>
      </c>
      <c r="B6572" t="s">
        <v>14</v>
      </c>
      <c r="C6572" t="s">
        <v>14</v>
      </c>
      <c r="D6572" t="s">
        <v>34</v>
      </c>
      <c r="E6572" t="s">
        <v>520</v>
      </c>
    </row>
    <row r="6573" spans="1:5" x14ac:dyDescent="0.25">
      <c r="A6573" t="s">
        <v>7027</v>
      </c>
      <c r="B6573" t="s">
        <v>14</v>
      </c>
      <c r="C6573" t="s">
        <v>14</v>
      </c>
      <c r="D6573" t="s">
        <v>64</v>
      </c>
      <c r="E6573" t="s">
        <v>517</v>
      </c>
    </row>
    <row r="6574" spans="1:5" x14ac:dyDescent="0.25">
      <c r="A6574" t="s">
        <v>7028</v>
      </c>
      <c r="B6574" t="s">
        <v>14</v>
      </c>
      <c r="C6574" t="s">
        <v>14</v>
      </c>
      <c r="D6574" t="s">
        <v>34</v>
      </c>
      <c r="E6574" t="s">
        <v>520</v>
      </c>
    </row>
    <row r="6575" spans="1:5" x14ac:dyDescent="0.25">
      <c r="A6575" t="s">
        <v>7029</v>
      </c>
      <c r="B6575" t="s">
        <v>14</v>
      </c>
      <c r="C6575" t="s">
        <v>14</v>
      </c>
      <c r="D6575" t="s">
        <v>34</v>
      </c>
      <c r="E6575" t="s">
        <v>520</v>
      </c>
    </row>
    <row r="6576" spans="1:5" x14ac:dyDescent="0.25">
      <c r="A6576" t="s">
        <v>7032</v>
      </c>
      <c r="B6576" t="s">
        <v>14</v>
      </c>
      <c r="C6576" t="s">
        <v>14</v>
      </c>
      <c r="D6576" t="s">
        <v>34</v>
      </c>
      <c r="E6576" t="s">
        <v>520</v>
      </c>
    </row>
    <row r="6577" spans="1:5" x14ac:dyDescent="0.25">
      <c r="A6577" t="s">
        <v>7033</v>
      </c>
      <c r="B6577" t="s">
        <v>14</v>
      </c>
      <c r="C6577" t="s">
        <v>14</v>
      </c>
      <c r="D6577" t="s">
        <v>34</v>
      </c>
      <c r="E6577" t="s">
        <v>520</v>
      </c>
    </row>
    <row r="6578" spans="1:5" x14ac:dyDescent="0.25">
      <c r="A6578" t="s">
        <v>7031</v>
      </c>
      <c r="B6578" t="s">
        <v>14</v>
      </c>
      <c r="C6578" t="s">
        <v>14</v>
      </c>
      <c r="D6578" t="s">
        <v>34</v>
      </c>
      <c r="E6578" t="s">
        <v>520</v>
      </c>
    </row>
    <row r="6579" spans="1:5" x14ac:dyDescent="0.25">
      <c r="A6579" t="s">
        <v>7030</v>
      </c>
      <c r="B6579" t="s">
        <v>14</v>
      </c>
      <c r="C6579" t="s">
        <v>14</v>
      </c>
      <c r="D6579" t="s">
        <v>34</v>
      </c>
      <c r="E6579" t="s">
        <v>520</v>
      </c>
    </row>
    <row r="6580" spans="1:5" x14ac:dyDescent="0.25">
      <c r="A6580" t="s">
        <v>7035</v>
      </c>
      <c r="B6580" t="s">
        <v>14</v>
      </c>
      <c r="C6580" t="s">
        <v>14</v>
      </c>
      <c r="D6580" t="s">
        <v>34</v>
      </c>
      <c r="E6580" t="s">
        <v>520</v>
      </c>
    </row>
    <row r="6581" spans="1:5" x14ac:dyDescent="0.25">
      <c r="A6581" t="s">
        <v>7034</v>
      </c>
      <c r="B6581" t="s">
        <v>14</v>
      </c>
      <c r="C6581" t="s">
        <v>14</v>
      </c>
      <c r="D6581" t="s">
        <v>34</v>
      </c>
      <c r="E6581" t="s">
        <v>520</v>
      </c>
    </row>
    <row r="6582" spans="1:5" x14ac:dyDescent="0.25">
      <c r="A6582" t="s">
        <v>7037</v>
      </c>
      <c r="B6582" t="s">
        <v>14</v>
      </c>
      <c r="C6582" t="s">
        <v>14</v>
      </c>
      <c r="D6582" t="s">
        <v>34</v>
      </c>
      <c r="E6582" t="s">
        <v>520</v>
      </c>
    </row>
    <row r="6583" spans="1:5" x14ac:dyDescent="0.25">
      <c r="A6583" t="s">
        <v>7036</v>
      </c>
      <c r="B6583" t="s">
        <v>14</v>
      </c>
      <c r="C6583" t="s">
        <v>14</v>
      </c>
      <c r="D6583" t="s">
        <v>34</v>
      </c>
      <c r="E6583" t="s">
        <v>520</v>
      </c>
    </row>
    <row r="6584" spans="1:5" x14ac:dyDescent="0.25">
      <c r="A6584" t="s">
        <v>7038</v>
      </c>
      <c r="B6584" t="s">
        <v>14</v>
      </c>
      <c r="C6584" t="s">
        <v>14</v>
      </c>
      <c r="D6584" t="s">
        <v>34</v>
      </c>
      <c r="E6584" t="s">
        <v>520</v>
      </c>
    </row>
    <row r="6585" spans="1:5" x14ac:dyDescent="0.25">
      <c r="A6585" t="s">
        <v>7039</v>
      </c>
      <c r="B6585" t="s">
        <v>14</v>
      </c>
      <c r="C6585" t="s">
        <v>14</v>
      </c>
      <c r="D6585" t="s">
        <v>34</v>
      </c>
      <c r="E6585" t="s">
        <v>520</v>
      </c>
    </row>
    <row r="6586" spans="1:5" x14ac:dyDescent="0.25">
      <c r="A6586" t="s">
        <v>7040</v>
      </c>
      <c r="B6586" t="s">
        <v>14</v>
      </c>
      <c r="C6586" t="s">
        <v>14</v>
      </c>
      <c r="D6586" t="s">
        <v>34</v>
      </c>
      <c r="E6586" t="s">
        <v>520</v>
      </c>
    </row>
    <row r="6587" spans="1:5" x14ac:dyDescent="0.25">
      <c r="A6587" t="s">
        <v>7041</v>
      </c>
      <c r="B6587" t="s">
        <v>14</v>
      </c>
      <c r="C6587" t="s">
        <v>14</v>
      </c>
      <c r="D6587" t="s">
        <v>64</v>
      </c>
      <c r="E6587" t="s">
        <v>517</v>
      </c>
    </row>
    <row r="6588" spans="1:5" x14ac:dyDescent="0.25">
      <c r="A6588" t="s">
        <v>7042</v>
      </c>
      <c r="B6588" t="s">
        <v>14</v>
      </c>
      <c r="C6588" t="s">
        <v>14</v>
      </c>
      <c r="D6588" t="s">
        <v>64</v>
      </c>
      <c r="E6588" t="s">
        <v>829</v>
      </c>
    </row>
    <row r="6589" spans="1:5" x14ac:dyDescent="0.25">
      <c r="A6589" t="s">
        <v>7043</v>
      </c>
      <c r="B6589" t="s">
        <v>20</v>
      </c>
      <c r="C6589" t="s">
        <v>22</v>
      </c>
      <c r="D6589" t="s">
        <v>33</v>
      </c>
      <c r="E6589" t="s">
        <v>831</v>
      </c>
    </row>
    <row r="6590" spans="1:5" x14ac:dyDescent="0.25">
      <c r="A6590" t="s">
        <v>7045</v>
      </c>
      <c r="B6590" t="s">
        <v>14</v>
      </c>
      <c r="C6590" t="s">
        <v>14</v>
      </c>
      <c r="D6590" t="s">
        <v>64</v>
      </c>
      <c r="E6590" t="s">
        <v>517</v>
      </c>
    </row>
    <row r="6591" spans="1:5" x14ac:dyDescent="0.25">
      <c r="A6591" t="s">
        <v>7044</v>
      </c>
      <c r="B6591" t="s">
        <v>14</v>
      </c>
      <c r="C6591" t="s">
        <v>14</v>
      </c>
      <c r="D6591" t="s">
        <v>64</v>
      </c>
      <c r="E6591" t="s">
        <v>518</v>
      </c>
    </row>
    <row r="6592" spans="1:5" x14ac:dyDescent="0.25">
      <c r="A6592" t="s">
        <v>7046</v>
      </c>
      <c r="B6592" t="s">
        <v>14</v>
      </c>
      <c r="C6592" t="s">
        <v>14</v>
      </c>
      <c r="D6592" t="s">
        <v>34</v>
      </c>
      <c r="E6592" t="s">
        <v>520</v>
      </c>
    </row>
    <row r="6593" spans="1:5" x14ac:dyDescent="0.25">
      <c r="A6593" t="s">
        <v>7047</v>
      </c>
      <c r="B6593" t="s">
        <v>14</v>
      </c>
      <c r="C6593" t="s">
        <v>14</v>
      </c>
      <c r="D6593" t="s">
        <v>34</v>
      </c>
      <c r="E6593" t="s">
        <v>520</v>
      </c>
    </row>
    <row r="6594" spans="1:5" x14ac:dyDescent="0.25">
      <c r="A6594" t="s">
        <v>7048</v>
      </c>
      <c r="B6594" t="s">
        <v>14</v>
      </c>
      <c r="C6594" t="s">
        <v>14</v>
      </c>
      <c r="D6594" t="s">
        <v>64</v>
      </c>
      <c r="E6594" t="s">
        <v>517</v>
      </c>
    </row>
    <row r="6595" spans="1:5" x14ac:dyDescent="0.25">
      <c r="A6595" t="s">
        <v>7049</v>
      </c>
      <c r="B6595" t="s">
        <v>14</v>
      </c>
      <c r="C6595" t="s">
        <v>14</v>
      </c>
      <c r="D6595" t="s">
        <v>34</v>
      </c>
      <c r="E6595" t="s">
        <v>520</v>
      </c>
    </row>
    <row r="6596" spans="1:5" x14ac:dyDescent="0.25">
      <c r="A6596" t="s">
        <v>7050</v>
      </c>
      <c r="B6596" t="s">
        <v>14</v>
      </c>
      <c r="C6596" t="s">
        <v>14</v>
      </c>
      <c r="D6596" t="s">
        <v>64</v>
      </c>
      <c r="E6596" t="s">
        <v>517</v>
      </c>
    </row>
    <row r="6597" spans="1:5" x14ac:dyDescent="0.25">
      <c r="A6597" t="s">
        <v>7051</v>
      </c>
      <c r="B6597" t="s">
        <v>14</v>
      </c>
      <c r="C6597" t="s">
        <v>14</v>
      </c>
      <c r="D6597" t="s">
        <v>64</v>
      </c>
      <c r="E6597" t="s">
        <v>520</v>
      </c>
    </row>
    <row r="6598" spans="1:5" x14ac:dyDescent="0.25">
      <c r="A6598" t="s">
        <v>7052</v>
      </c>
      <c r="B6598" t="s">
        <v>14</v>
      </c>
      <c r="C6598" t="s">
        <v>14</v>
      </c>
      <c r="D6598" t="s">
        <v>34</v>
      </c>
      <c r="E6598" t="s">
        <v>757</v>
      </c>
    </row>
    <row r="6599" spans="1:5" x14ac:dyDescent="0.25">
      <c r="A6599" t="s">
        <v>7053</v>
      </c>
      <c r="B6599" t="s">
        <v>14</v>
      </c>
      <c r="C6599" t="s">
        <v>14</v>
      </c>
      <c r="D6599" t="s">
        <v>34</v>
      </c>
      <c r="E6599" t="s">
        <v>832</v>
      </c>
    </row>
    <row r="6600" spans="1:5" x14ac:dyDescent="0.25">
      <c r="A6600" t="s">
        <v>7055</v>
      </c>
      <c r="B6600" t="s">
        <v>14</v>
      </c>
      <c r="C6600" t="s">
        <v>14</v>
      </c>
      <c r="D6600" t="s">
        <v>34</v>
      </c>
      <c r="E6600" t="s">
        <v>518</v>
      </c>
    </row>
    <row r="6601" spans="1:5" x14ac:dyDescent="0.25">
      <c r="A6601" t="s">
        <v>7056</v>
      </c>
      <c r="B6601" t="s">
        <v>14</v>
      </c>
      <c r="C6601" t="s">
        <v>14</v>
      </c>
      <c r="D6601" t="s">
        <v>34</v>
      </c>
      <c r="E6601" t="s">
        <v>520</v>
      </c>
    </row>
    <row r="6602" spans="1:5" x14ac:dyDescent="0.25">
      <c r="A6602" t="s">
        <v>7054</v>
      </c>
      <c r="B6602" t="s">
        <v>14</v>
      </c>
      <c r="C6602" t="s">
        <v>14</v>
      </c>
      <c r="D6602" t="s">
        <v>34</v>
      </c>
      <c r="E6602" t="s">
        <v>520</v>
      </c>
    </row>
    <row r="6603" spans="1:5" x14ac:dyDescent="0.25">
      <c r="A6603" t="s">
        <v>7057</v>
      </c>
      <c r="B6603" t="s">
        <v>14</v>
      </c>
      <c r="C6603" t="s">
        <v>14</v>
      </c>
      <c r="D6603" t="s">
        <v>34</v>
      </c>
      <c r="E6603" t="s">
        <v>520</v>
      </c>
    </row>
    <row r="6604" spans="1:5" x14ac:dyDescent="0.25">
      <c r="A6604" t="s">
        <v>7058</v>
      </c>
      <c r="B6604" t="s">
        <v>14</v>
      </c>
      <c r="C6604" t="s">
        <v>14</v>
      </c>
      <c r="D6604" t="s">
        <v>34</v>
      </c>
      <c r="E6604" t="s">
        <v>520</v>
      </c>
    </row>
    <row r="6605" spans="1:5" x14ac:dyDescent="0.25">
      <c r="A6605" t="s">
        <v>7059</v>
      </c>
      <c r="B6605" t="s">
        <v>14</v>
      </c>
      <c r="C6605" t="s">
        <v>14</v>
      </c>
      <c r="D6605" t="s">
        <v>34</v>
      </c>
      <c r="E6605" t="s">
        <v>520</v>
      </c>
    </row>
    <row r="6606" spans="1:5" x14ac:dyDescent="0.25">
      <c r="A6606" t="s">
        <v>7061</v>
      </c>
      <c r="B6606" t="s">
        <v>14</v>
      </c>
      <c r="C6606" t="s">
        <v>14</v>
      </c>
      <c r="D6606" t="s">
        <v>34</v>
      </c>
      <c r="E6606" t="s">
        <v>520</v>
      </c>
    </row>
    <row r="6607" spans="1:5" x14ac:dyDescent="0.25">
      <c r="A6607" t="s">
        <v>7060</v>
      </c>
      <c r="B6607" t="s">
        <v>14</v>
      </c>
      <c r="C6607" t="s">
        <v>14</v>
      </c>
      <c r="D6607" t="s">
        <v>34</v>
      </c>
      <c r="E6607" t="s">
        <v>520</v>
      </c>
    </row>
    <row r="6608" spans="1:5" x14ac:dyDescent="0.25">
      <c r="A6608" t="s">
        <v>7062</v>
      </c>
      <c r="B6608" t="s">
        <v>14</v>
      </c>
      <c r="C6608" t="s">
        <v>14</v>
      </c>
      <c r="D6608" t="s">
        <v>34</v>
      </c>
      <c r="E6608" t="s">
        <v>520</v>
      </c>
    </row>
    <row r="6609" spans="1:5" x14ac:dyDescent="0.25">
      <c r="A6609" t="s">
        <v>7063</v>
      </c>
      <c r="B6609" t="s">
        <v>14</v>
      </c>
      <c r="C6609" t="s">
        <v>14</v>
      </c>
      <c r="D6609" t="s">
        <v>34</v>
      </c>
      <c r="E6609" t="s">
        <v>520</v>
      </c>
    </row>
    <row r="6610" spans="1:5" x14ac:dyDescent="0.25">
      <c r="A6610" t="s">
        <v>7064</v>
      </c>
      <c r="B6610" t="s">
        <v>14</v>
      </c>
      <c r="C6610" t="s">
        <v>14</v>
      </c>
      <c r="D6610" t="s">
        <v>34</v>
      </c>
      <c r="E6610" t="s">
        <v>520</v>
      </c>
    </row>
    <row r="6611" spans="1:5" x14ac:dyDescent="0.25">
      <c r="A6611" t="s">
        <v>7065</v>
      </c>
      <c r="B6611" t="s">
        <v>20</v>
      </c>
      <c r="C6611" t="s">
        <v>19</v>
      </c>
      <c r="D6611" t="s">
        <v>33</v>
      </c>
      <c r="E6611" t="s">
        <v>523</v>
      </c>
    </row>
    <row r="6612" spans="1:5" x14ac:dyDescent="0.25">
      <c r="A6612" t="s">
        <v>5356</v>
      </c>
      <c r="B6612" t="s">
        <v>20</v>
      </c>
      <c r="C6612" t="s">
        <v>19</v>
      </c>
      <c r="D6612" t="s">
        <v>33</v>
      </c>
      <c r="E6612" t="s">
        <v>533</v>
      </c>
    </row>
    <row r="6613" spans="1:5" x14ac:dyDescent="0.25">
      <c r="A6613" t="s">
        <v>26129</v>
      </c>
      <c r="B6613" t="s">
        <v>20</v>
      </c>
      <c r="C6613" t="s">
        <v>19</v>
      </c>
      <c r="D6613" t="s">
        <v>33</v>
      </c>
      <c r="E6613" t="s">
        <v>533</v>
      </c>
    </row>
    <row r="6614" spans="1:5" x14ac:dyDescent="0.25">
      <c r="A6614" t="s">
        <v>7068</v>
      </c>
      <c r="B6614" t="s">
        <v>20</v>
      </c>
      <c r="C6614" t="s">
        <v>21</v>
      </c>
      <c r="D6614" t="s">
        <v>33</v>
      </c>
      <c r="E6614" t="s">
        <v>559</v>
      </c>
    </row>
    <row r="6615" spans="1:5" x14ac:dyDescent="0.25">
      <c r="A6615" t="s">
        <v>24824</v>
      </c>
      <c r="B6615" t="s">
        <v>20</v>
      </c>
      <c r="C6615" t="s">
        <v>21</v>
      </c>
      <c r="D6615" t="s">
        <v>33</v>
      </c>
      <c r="E6615" t="s">
        <v>537</v>
      </c>
    </row>
    <row r="6616" spans="1:5" x14ac:dyDescent="0.25">
      <c r="A6616" t="s">
        <v>28926</v>
      </c>
      <c r="B6616" t="s">
        <v>16</v>
      </c>
      <c r="C6616" t="s">
        <v>17</v>
      </c>
      <c r="D6616" t="s">
        <v>33</v>
      </c>
      <c r="E6616" t="s">
        <v>1049</v>
      </c>
    </row>
    <row r="6617" spans="1:5" x14ac:dyDescent="0.25">
      <c r="A6617" t="s">
        <v>28801</v>
      </c>
      <c r="B6617" t="s">
        <v>20</v>
      </c>
      <c r="C6617" t="s">
        <v>19</v>
      </c>
      <c r="D6617" t="s">
        <v>33</v>
      </c>
      <c r="E6617" t="s">
        <v>533</v>
      </c>
    </row>
    <row r="6618" spans="1:5" x14ac:dyDescent="0.25">
      <c r="A6618" t="s">
        <v>43551</v>
      </c>
      <c r="B6618" t="s">
        <v>20</v>
      </c>
      <c r="C6618" t="s">
        <v>19</v>
      </c>
      <c r="D6618" t="s">
        <v>33</v>
      </c>
      <c r="E6618" t="s">
        <v>533</v>
      </c>
    </row>
    <row r="6619" spans="1:5" x14ac:dyDescent="0.25">
      <c r="A6619" t="s">
        <v>7073</v>
      </c>
      <c r="B6619" t="s">
        <v>20</v>
      </c>
      <c r="C6619" t="s">
        <v>21</v>
      </c>
      <c r="D6619" t="s">
        <v>33</v>
      </c>
      <c r="E6619" t="s">
        <v>582</v>
      </c>
    </row>
    <row r="6620" spans="1:5" x14ac:dyDescent="0.25">
      <c r="A6620" t="s">
        <v>28800</v>
      </c>
      <c r="B6620" t="s">
        <v>20</v>
      </c>
      <c r="C6620" t="s">
        <v>19</v>
      </c>
      <c r="D6620" t="s">
        <v>33</v>
      </c>
      <c r="E6620" t="s">
        <v>533</v>
      </c>
    </row>
    <row r="6621" spans="1:5" x14ac:dyDescent="0.25">
      <c r="A6621" t="s">
        <v>19271</v>
      </c>
      <c r="B6621" t="s">
        <v>20</v>
      </c>
      <c r="C6621" t="s">
        <v>19</v>
      </c>
      <c r="D6621" t="s">
        <v>33</v>
      </c>
      <c r="E6621" t="s">
        <v>533</v>
      </c>
    </row>
    <row r="6622" spans="1:5" x14ac:dyDescent="0.25">
      <c r="A6622" t="s">
        <v>7614</v>
      </c>
      <c r="B6622" t="s">
        <v>20</v>
      </c>
      <c r="C6622" t="s">
        <v>19</v>
      </c>
      <c r="D6622" t="s">
        <v>33</v>
      </c>
      <c r="E6622" t="s">
        <v>533</v>
      </c>
    </row>
    <row r="6623" spans="1:5" x14ac:dyDescent="0.25">
      <c r="A6623" t="s">
        <v>7865</v>
      </c>
      <c r="B6623" t="s">
        <v>20</v>
      </c>
      <c r="C6623" t="s">
        <v>19</v>
      </c>
      <c r="D6623" t="s">
        <v>33</v>
      </c>
      <c r="E6623" t="s">
        <v>533</v>
      </c>
    </row>
    <row r="6624" spans="1:5" x14ac:dyDescent="0.25">
      <c r="A6624" t="s">
        <v>11520</v>
      </c>
      <c r="B6624" t="s">
        <v>20</v>
      </c>
      <c r="C6624" t="s">
        <v>21</v>
      </c>
      <c r="D6624" t="s">
        <v>33</v>
      </c>
      <c r="E6624" t="s">
        <v>537</v>
      </c>
    </row>
    <row r="6625" spans="1:5" x14ac:dyDescent="0.25">
      <c r="A6625" t="s">
        <v>14920</v>
      </c>
      <c r="B6625" t="s">
        <v>20</v>
      </c>
      <c r="C6625" t="s">
        <v>21</v>
      </c>
      <c r="D6625" t="s">
        <v>33</v>
      </c>
      <c r="E6625" t="s">
        <v>537</v>
      </c>
    </row>
    <row r="6626" spans="1:5" x14ac:dyDescent="0.25">
      <c r="A6626" t="s">
        <v>7080</v>
      </c>
      <c r="B6626" t="s">
        <v>20</v>
      </c>
      <c r="C6626" t="s">
        <v>19</v>
      </c>
      <c r="D6626" t="s">
        <v>33</v>
      </c>
      <c r="E6626" t="s">
        <v>530</v>
      </c>
    </row>
    <row r="6627" spans="1:5" x14ac:dyDescent="0.25">
      <c r="A6627" t="s">
        <v>23935</v>
      </c>
      <c r="B6627" t="s">
        <v>20</v>
      </c>
      <c r="C6627" t="s">
        <v>19</v>
      </c>
      <c r="D6627" t="s">
        <v>33</v>
      </c>
      <c r="E6627" t="s">
        <v>533</v>
      </c>
    </row>
    <row r="6628" spans="1:5" x14ac:dyDescent="0.25">
      <c r="A6628" t="s">
        <v>25456</v>
      </c>
      <c r="B6628" t="s">
        <v>20</v>
      </c>
      <c r="C6628" t="s">
        <v>19</v>
      </c>
      <c r="D6628" t="s">
        <v>33</v>
      </c>
      <c r="E6628" t="s">
        <v>533</v>
      </c>
    </row>
    <row r="6629" spans="1:5" x14ac:dyDescent="0.25">
      <c r="A6629" t="s">
        <v>7083</v>
      </c>
      <c r="B6629" t="s">
        <v>20</v>
      </c>
      <c r="C6629" t="s">
        <v>19</v>
      </c>
      <c r="D6629" t="s">
        <v>33</v>
      </c>
      <c r="E6629" t="s">
        <v>538</v>
      </c>
    </row>
    <row r="6630" spans="1:5" x14ac:dyDescent="0.25">
      <c r="A6630" t="s">
        <v>7084</v>
      </c>
      <c r="B6630" t="s">
        <v>20</v>
      </c>
      <c r="C6630" t="s">
        <v>19</v>
      </c>
      <c r="D6630" t="s">
        <v>33</v>
      </c>
      <c r="E6630" t="s">
        <v>563</v>
      </c>
    </row>
    <row r="6631" spans="1:5" x14ac:dyDescent="0.25">
      <c r="A6631" t="s">
        <v>7085</v>
      </c>
      <c r="B6631" t="s">
        <v>20</v>
      </c>
      <c r="C6631" t="s">
        <v>19</v>
      </c>
      <c r="D6631" t="s">
        <v>33</v>
      </c>
      <c r="E6631" t="s">
        <v>526</v>
      </c>
    </row>
    <row r="6632" spans="1:5" x14ac:dyDescent="0.25">
      <c r="A6632" t="s">
        <v>7087</v>
      </c>
      <c r="B6632" t="s">
        <v>20</v>
      </c>
      <c r="C6632" t="s">
        <v>19</v>
      </c>
      <c r="D6632" t="s">
        <v>33</v>
      </c>
      <c r="E6632" t="s">
        <v>530</v>
      </c>
    </row>
    <row r="6633" spans="1:5" x14ac:dyDescent="0.25">
      <c r="A6633" t="s">
        <v>20799</v>
      </c>
      <c r="B6633" t="s">
        <v>20</v>
      </c>
      <c r="C6633" t="s">
        <v>19</v>
      </c>
      <c r="D6633" t="s">
        <v>33</v>
      </c>
      <c r="E6633" t="s">
        <v>533</v>
      </c>
    </row>
    <row r="6634" spans="1:5" x14ac:dyDescent="0.25">
      <c r="A6634" t="s">
        <v>7089</v>
      </c>
      <c r="B6634" t="s">
        <v>20</v>
      </c>
      <c r="C6634" t="s">
        <v>19</v>
      </c>
      <c r="D6634" t="s">
        <v>33</v>
      </c>
      <c r="E6634" t="s">
        <v>538</v>
      </c>
    </row>
    <row r="6635" spans="1:5" x14ac:dyDescent="0.25">
      <c r="A6635" t="s">
        <v>7090</v>
      </c>
      <c r="B6635" t="s">
        <v>20</v>
      </c>
      <c r="C6635" t="s">
        <v>19</v>
      </c>
      <c r="D6635" t="s">
        <v>33</v>
      </c>
      <c r="E6635" t="s">
        <v>538</v>
      </c>
    </row>
    <row r="6636" spans="1:5" x14ac:dyDescent="0.25">
      <c r="A6636" t="s">
        <v>6708</v>
      </c>
      <c r="B6636" t="s">
        <v>20</v>
      </c>
      <c r="C6636" t="s">
        <v>19</v>
      </c>
      <c r="D6636" t="s">
        <v>33</v>
      </c>
      <c r="E6636" t="s">
        <v>533</v>
      </c>
    </row>
    <row r="6637" spans="1:5" x14ac:dyDescent="0.25">
      <c r="A6637" t="s">
        <v>13369</v>
      </c>
      <c r="B6637" t="s">
        <v>20</v>
      </c>
      <c r="C6637" t="s">
        <v>19</v>
      </c>
      <c r="D6637" t="s">
        <v>33</v>
      </c>
      <c r="E6637" t="s">
        <v>533</v>
      </c>
    </row>
    <row r="6638" spans="1:5" x14ac:dyDescent="0.25">
      <c r="A6638" t="s">
        <v>7092</v>
      </c>
      <c r="B6638" t="s">
        <v>20</v>
      </c>
      <c r="C6638" t="s">
        <v>19</v>
      </c>
      <c r="D6638" t="s">
        <v>33</v>
      </c>
      <c r="E6638" t="s">
        <v>530</v>
      </c>
    </row>
    <row r="6639" spans="1:5" x14ac:dyDescent="0.25">
      <c r="A6639" t="s">
        <v>3455</v>
      </c>
      <c r="B6639" t="s">
        <v>20</v>
      </c>
      <c r="C6639" t="s">
        <v>19</v>
      </c>
      <c r="D6639" t="s">
        <v>33</v>
      </c>
      <c r="E6639" t="s">
        <v>533</v>
      </c>
    </row>
    <row r="6640" spans="1:5" x14ac:dyDescent="0.25">
      <c r="A6640" t="s">
        <v>22445</v>
      </c>
      <c r="B6640" t="s">
        <v>20</v>
      </c>
      <c r="C6640" t="s">
        <v>19</v>
      </c>
      <c r="D6640" t="s">
        <v>33</v>
      </c>
      <c r="E6640" t="s">
        <v>533</v>
      </c>
    </row>
    <row r="6641" spans="1:5" x14ac:dyDescent="0.25">
      <c r="A6641" t="s">
        <v>7094</v>
      </c>
      <c r="B6641" t="s">
        <v>20</v>
      </c>
      <c r="C6641" t="s">
        <v>19</v>
      </c>
      <c r="D6641" t="s">
        <v>33</v>
      </c>
      <c r="E6641" t="s">
        <v>530</v>
      </c>
    </row>
    <row r="6642" spans="1:5" x14ac:dyDescent="0.25">
      <c r="A6642" t="s">
        <v>7096</v>
      </c>
      <c r="B6642" t="s">
        <v>20</v>
      </c>
      <c r="C6642" t="s">
        <v>19</v>
      </c>
      <c r="D6642" t="s">
        <v>33</v>
      </c>
      <c r="E6642" t="s">
        <v>562</v>
      </c>
    </row>
    <row r="6643" spans="1:5" x14ac:dyDescent="0.25">
      <c r="A6643" t="s">
        <v>2568</v>
      </c>
      <c r="B6643" t="s">
        <v>20</v>
      </c>
      <c r="C6643" t="s">
        <v>19</v>
      </c>
      <c r="D6643" t="s">
        <v>33</v>
      </c>
      <c r="E6643" t="s">
        <v>533</v>
      </c>
    </row>
    <row r="6644" spans="1:5" x14ac:dyDescent="0.25">
      <c r="A6644" t="s">
        <v>7098</v>
      </c>
      <c r="B6644" t="s">
        <v>20</v>
      </c>
      <c r="C6644" t="s">
        <v>23</v>
      </c>
      <c r="D6644" t="s">
        <v>33</v>
      </c>
      <c r="E6644" t="s">
        <v>734</v>
      </c>
    </row>
    <row r="6645" spans="1:5" x14ac:dyDescent="0.25">
      <c r="A6645" t="s">
        <v>25405</v>
      </c>
      <c r="B6645" t="s">
        <v>20</v>
      </c>
      <c r="C6645" t="s">
        <v>19</v>
      </c>
      <c r="D6645" t="s">
        <v>33</v>
      </c>
      <c r="E6645" t="s">
        <v>533</v>
      </c>
    </row>
    <row r="6646" spans="1:5" x14ac:dyDescent="0.25">
      <c r="A6646" t="s">
        <v>7100</v>
      </c>
      <c r="B6646" t="s">
        <v>20</v>
      </c>
      <c r="C6646" t="s">
        <v>19</v>
      </c>
      <c r="D6646" t="s">
        <v>33</v>
      </c>
      <c r="E6646" t="s">
        <v>530</v>
      </c>
    </row>
    <row r="6647" spans="1:5" x14ac:dyDescent="0.25">
      <c r="A6647" t="s">
        <v>16177</v>
      </c>
      <c r="B6647" t="s">
        <v>20</v>
      </c>
      <c r="C6647" t="s">
        <v>21</v>
      </c>
      <c r="D6647" t="s">
        <v>33</v>
      </c>
      <c r="E6647" t="s">
        <v>537</v>
      </c>
    </row>
    <row r="6648" spans="1:5" x14ac:dyDescent="0.25">
      <c r="A6648" t="s">
        <v>22022</v>
      </c>
      <c r="B6648" t="s">
        <v>20</v>
      </c>
      <c r="C6648" t="s">
        <v>19</v>
      </c>
      <c r="D6648" t="s">
        <v>33</v>
      </c>
      <c r="E6648" t="s">
        <v>533</v>
      </c>
    </row>
    <row r="6649" spans="1:5" x14ac:dyDescent="0.25">
      <c r="A6649" t="s">
        <v>7103</v>
      </c>
      <c r="B6649" t="s">
        <v>20</v>
      </c>
      <c r="C6649" t="s">
        <v>19</v>
      </c>
      <c r="D6649" t="s">
        <v>33</v>
      </c>
      <c r="E6649" t="s">
        <v>530</v>
      </c>
    </row>
    <row r="6650" spans="1:5" x14ac:dyDescent="0.25">
      <c r="A6650" t="s">
        <v>14697</v>
      </c>
      <c r="B6650" t="s">
        <v>20</v>
      </c>
      <c r="C6650" t="s">
        <v>19</v>
      </c>
      <c r="D6650" t="s">
        <v>33</v>
      </c>
      <c r="E6650" t="s">
        <v>533</v>
      </c>
    </row>
    <row r="6651" spans="1:5" x14ac:dyDescent="0.25">
      <c r="A6651" t="s">
        <v>7105</v>
      </c>
      <c r="B6651" t="s">
        <v>20</v>
      </c>
      <c r="C6651" t="s">
        <v>21</v>
      </c>
      <c r="D6651" t="s">
        <v>33</v>
      </c>
      <c r="E6651" t="s">
        <v>582</v>
      </c>
    </row>
    <row r="6652" spans="1:5" x14ac:dyDescent="0.25">
      <c r="A6652" t="s">
        <v>24676</v>
      </c>
      <c r="B6652" t="s">
        <v>20</v>
      </c>
      <c r="C6652" t="s">
        <v>21</v>
      </c>
      <c r="D6652" t="s">
        <v>33</v>
      </c>
      <c r="E6652" t="s">
        <v>537</v>
      </c>
    </row>
    <row r="6653" spans="1:5" x14ac:dyDescent="0.25">
      <c r="A6653" t="s">
        <v>1872</v>
      </c>
      <c r="B6653" t="s">
        <v>20</v>
      </c>
      <c r="C6653" t="s">
        <v>19</v>
      </c>
      <c r="D6653" t="s">
        <v>33</v>
      </c>
      <c r="E6653" t="s">
        <v>533</v>
      </c>
    </row>
    <row r="6654" spans="1:5" x14ac:dyDescent="0.25">
      <c r="A6654" t="s">
        <v>7107</v>
      </c>
      <c r="B6654" t="s">
        <v>20</v>
      </c>
      <c r="C6654" t="s">
        <v>19</v>
      </c>
      <c r="D6654" t="s">
        <v>33</v>
      </c>
      <c r="E6654" t="s">
        <v>530</v>
      </c>
    </row>
    <row r="6655" spans="1:5" x14ac:dyDescent="0.25">
      <c r="A6655" t="s">
        <v>1513</v>
      </c>
      <c r="B6655" t="s">
        <v>16</v>
      </c>
      <c r="C6655" t="s">
        <v>17</v>
      </c>
      <c r="D6655" t="s">
        <v>33</v>
      </c>
      <c r="E6655" t="s">
        <v>583</v>
      </c>
    </row>
    <row r="6656" spans="1:5" x14ac:dyDescent="0.25">
      <c r="A6656" t="s">
        <v>7110</v>
      </c>
      <c r="B6656" t="s">
        <v>20</v>
      </c>
      <c r="C6656" t="s">
        <v>19</v>
      </c>
      <c r="D6656" t="s">
        <v>33</v>
      </c>
      <c r="E6656" t="s">
        <v>530</v>
      </c>
    </row>
    <row r="6657" spans="1:5" x14ac:dyDescent="0.25">
      <c r="A6657" t="s">
        <v>19487</v>
      </c>
      <c r="B6657" t="s">
        <v>20</v>
      </c>
      <c r="C6657" t="s">
        <v>19</v>
      </c>
      <c r="D6657" t="s">
        <v>33</v>
      </c>
      <c r="E6657" t="s">
        <v>533</v>
      </c>
    </row>
    <row r="6658" spans="1:5" x14ac:dyDescent="0.25">
      <c r="A6658" t="s">
        <v>7111</v>
      </c>
      <c r="B6658" t="s">
        <v>20</v>
      </c>
      <c r="C6658" t="s">
        <v>19</v>
      </c>
      <c r="D6658" t="s">
        <v>33</v>
      </c>
      <c r="E6658" t="s">
        <v>530</v>
      </c>
    </row>
    <row r="6659" spans="1:5" x14ac:dyDescent="0.25">
      <c r="A6659" t="s">
        <v>7114</v>
      </c>
      <c r="B6659" t="s">
        <v>20</v>
      </c>
      <c r="C6659" t="s">
        <v>19</v>
      </c>
      <c r="D6659" t="s">
        <v>33</v>
      </c>
      <c r="E6659" t="s">
        <v>530</v>
      </c>
    </row>
    <row r="6660" spans="1:5" x14ac:dyDescent="0.25">
      <c r="A6660" t="s">
        <v>21718</v>
      </c>
      <c r="B6660" t="s">
        <v>20</v>
      </c>
      <c r="C6660" t="s">
        <v>19</v>
      </c>
      <c r="D6660" t="s">
        <v>33</v>
      </c>
      <c r="E6660" t="s">
        <v>533</v>
      </c>
    </row>
    <row r="6661" spans="1:5" x14ac:dyDescent="0.25">
      <c r="A6661" t="s">
        <v>15856</v>
      </c>
      <c r="B6661" t="s">
        <v>20</v>
      </c>
      <c r="C6661" t="s">
        <v>21</v>
      </c>
      <c r="D6661" t="s">
        <v>33</v>
      </c>
      <c r="E6661" t="s">
        <v>537</v>
      </c>
    </row>
    <row r="6662" spans="1:5" x14ac:dyDescent="0.25">
      <c r="A6662" t="s">
        <v>7116</v>
      </c>
      <c r="B6662" t="s">
        <v>20</v>
      </c>
      <c r="C6662" t="s">
        <v>19</v>
      </c>
      <c r="D6662" t="s">
        <v>33</v>
      </c>
      <c r="E6662" t="s">
        <v>530</v>
      </c>
    </row>
    <row r="6663" spans="1:5" x14ac:dyDescent="0.25">
      <c r="A6663" t="s">
        <v>7117</v>
      </c>
      <c r="B6663" t="s">
        <v>20</v>
      </c>
      <c r="C6663" t="s">
        <v>19</v>
      </c>
      <c r="D6663" t="s">
        <v>33</v>
      </c>
      <c r="E6663" t="s">
        <v>530</v>
      </c>
    </row>
    <row r="6664" spans="1:5" x14ac:dyDescent="0.25">
      <c r="A6664" t="s">
        <v>24446</v>
      </c>
      <c r="B6664" t="s">
        <v>20</v>
      </c>
      <c r="C6664" t="s">
        <v>19</v>
      </c>
      <c r="D6664" t="s">
        <v>65</v>
      </c>
      <c r="E6664" t="s">
        <v>533</v>
      </c>
    </row>
    <row r="6665" spans="1:5" x14ac:dyDescent="0.25">
      <c r="A6665" t="s">
        <v>7120</v>
      </c>
      <c r="B6665" t="s">
        <v>20</v>
      </c>
      <c r="C6665" t="s">
        <v>19</v>
      </c>
      <c r="D6665" t="s">
        <v>33</v>
      </c>
      <c r="E6665" t="s">
        <v>530</v>
      </c>
    </row>
    <row r="6666" spans="1:5" x14ac:dyDescent="0.25">
      <c r="A6666" t="s">
        <v>43552</v>
      </c>
      <c r="B6666" t="s">
        <v>20</v>
      </c>
      <c r="C6666" t="s">
        <v>21</v>
      </c>
      <c r="D6666" t="s">
        <v>33</v>
      </c>
      <c r="E6666" t="s">
        <v>537</v>
      </c>
    </row>
    <row r="6667" spans="1:5" x14ac:dyDescent="0.25">
      <c r="A6667" t="s">
        <v>7122</v>
      </c>
      <c r="B6667" t="s">
        <v>20</v>
      </c>
      <c r="C6667" t="s">
        <v>21</v>
      </c>
      <c r="D6667" t="s">
        <v>33</v>
      </c>
      <c r="E6667" t="s">
        <v>582</v>
      </c>
    </row>
    <row r="6668" spans="1:5" x14ac:dyDescent="0.25">
      <c r="A6668" t="s">
        <v>3648</v>
      </c>
      <c r="B6668" t="s">
        <v>20</v>
      </c>
      <c r="C6668" t="s">
        <v>21</v>
      </c>
      <c r="D6668" t="s">
        <v>33</v>
      </c>
      <c r="E6668" t="s">
        <v>537</v>
      </c>
    </row>
    <row r="6669" spans="1:5" x14ac:dyDescent="0.25">
      <c r="A6669" t="s">
        <v>8217</v>
      </c>
      <c r="B6669" t="s">
        <v>20</v>
      </c>
      <c r="C6669" t="s">
        <v>19</v>
      </c>
      <c r="D6669" t="s">
        <v>33</v>
      </c>
      <c r="E6669" t="s">
        <v>533</v>
      </c>
    </row>
    <row r="6670" spans="1:5" x14ac:dyDescent="0.25">
      <c r="A6670" t="s">
        <v>7123</v>
      </c>
      <c r="B6670" t="s">
        <v>20</v>
      </c>
      <c r="C6670" t="s">
        <v>19</v>
      </c>
      <c r="D6670" t="s">
        <v>33</v>
      </c>
      <c r="E6670" t="s">
        <v>530</v>
      </c>
    </row>
    <row r="6671" spans="1:5" x14ac:dyDescent="0.25">
      <c r="A6671" t="s">
        <v>1904</v>
      </c>
      <c r="B6671" t="s">
        <v>20</v>
      </c>
      <c r="C6671" t="s">
        <v>19</v>
      </c>
      <c r="D6671" t="s">
        <v>33</v>
      </c>
      <c r="E6671" t="s">
        <v>533</v>
      </c>
    </row>
    <row r="6672" spans="1:5" x14ac:dyDescent="0.25">
      <c r="A6672" t="s">
        <v>7126</v>
      </c>
      <c r="B6672" t="s">
        <v>20</v>
      </c>
      <c r="C6672" t="s">
        <v>19</v>
      </c>
      <c r="D6672" t="s">
        <v>33</v>
      </c>
      <c r="E6672" t="s">
        <v>530</v>
      </c>
    </row>
    <row r="6673" spans="1:5" x14ac:dyDescent="0.25">
      <c r="A6673" t="s">
        <v>3501</v>
      </c>
      <c r="B6673" t="s">
        <v>20</v>
      </c>
      <c r="C6673" t="s">
        <v>19</v>
      </c>
      <c r="D6673" t="s">
        <v>33</v>
      </c>
      <c r="E6673" t="s">
        <v>533</v>
      </c>
    </row>
    <row r="6674" spans="1:5" x14ac:dyDescent="0.25">
      <c r="A6674" t="s">
        <v>7127</v>
      </c>
      <c r="B6674" t="s">
        <v>20</v>
      </c>
      <c r="C6674" t="s">
        <v>19</v>
      </c>
      <c r="D6674" t="s">
        <v>33</v>
      </c>
      <c r="E6674" t="s">
        <v>530</v>
      </c>
    </row>
    <row r="6675" spans="1:5" x14ac:dyDescent="0.25">
      <c r="A6675" t="s">
        <v>3655</v>
      </c>
      <c r="B6675" t="s">
        <v>20</v>
      </c>
      <c r="C6675" t="s">
        <v>19</v>
      </c>
      <c r="D6675" t="s">
        <v>33</v>
      </c>
      <c r="E6675" t="s">
        <v>533</v>
      </c>
    </row>
    <row r="6676" spans="1:5" x14ac:dyDescent="0.25">
      <c r="A6676" t="s">
        <v>7129</v>
      </c>
      <c r="B6676" t="s">
        <v>20</v>
      </c>
      <c r="C6676" t="s">
        <v>19</v>
      </c>
      <c r="D6676" t="s">
        <v>33</v>
      </c>
      <c r="E6676" t="s">
        <v>530</v>
      </c>
    </row>
    <row r="6677" spans="1:5" x14ac:dyDescent="0.25">
      <c r="A6677" t="s">
        <v>3967</v>
      </c>
      <c r="B6677" t="s">
        <v>20</v>
      </c>
      <c r="C6677" t="s">
        <v>19</v>
      </c>
      <c r="D6677" t="s">
        <v>33</v>
      </c>
      <c r="E6677" t="s">
        <v>533</v>
      </c>
    </row>
    <row r="6678" spans="1:5" x14ac:dyDescent="0.25">
      <c r="A6678" t="s">
        <v>7132</v>
      </c>
      <c r="B6678" t="s">
        <v>20</v>
      </c>
      <c r="C6678" t="s">
        <v>19</v>
      </c>
      <c r="D6678" t="s">
        <v>33</v>
      </c>
      <c r="E6678" t="s">
        <v>530</v>
      </c>
    </row>
    <row r="6679" spans="1:5" x14ac:dyDescent="0.25">
      <c r="A6679" t="s">
        <v>6287</v>
      </c>
      <c r="B6679" t="s">
        <v>20</v>
      </c>
      <c r="C6679" t="s">
        <v>19</v>
      </c>
      <c r="D6679" t="s">
        <v>33</v>
      </c>
      <c r="E6679" t="s">
        <v>533</v>
      </c>
    </row>
    <row r="6680" spans="1:5" x14ac:dyDescent="0.25">
      <c r="A6680" t="s">
        <v>7134</v>
      </c>
      <c r="B6680" t="s">
        <v>20</v>
      </c>
      <c r="C6680" t="s">
        <v>21</v>
      </c>
      <c r="D6680" t="s">
        <v>33</v>
      </c>
      <c r="E6680" t="s">
        <v>582</v>
      </c>
    </row>
    <row r="6681" spans="1:5" x14ac:dyDescent="0.25">
      <c r="A6681" t="s">
        <v>20763</v>
      </c>
      <c r="B6681" t="s">
        <v>20</v>
      </c>
      <c r="C6681" t="s">
        <v>19</v>
      </c>
      <c r="D6681" t="s">
        <v>33</v>
      </c>
      <c r="E6681" t="s">
        <v>533</v>
      </c>
    </row>
    <row r="6682" spans="1:5" x14ac:dyDescent="0.25">
      <c r="A6682" t="s">
        <v>7136</v>
      </c>
      <c r="B6682" t="s">
        <v>20</v>
      </c>
      <c r="C6682" t="s">
        <v>21</v>
      </c>
      <c r="D6682" t="s">
        <v>33</v>
      </c>
      <c r="E6682" t="s">
        <v>582</v>
      </c>
    </row>
    <row r="6683" spans="1:5" x14ac:dyDescent="0.25">
      <c r="A6683" t="s">
        <v>7138</v>
      </c>
      <c r="B6683" t="s">
        <v>20</v>
      </c>
      <c r="C6683" t="s">
        <v>19</v>
      </c>
      <c r="D6683" t="s">
        <v>33</v>
      </c>
      <c r="E6683" t="s">
        <v>530</v>
      </c>
    </row>
    <row r="6684" spans="1:5" x14ac:dyDescent="0.25">
      <c r="A6684" t="s">
        <v>21121</v>
      </c>
      <c r="B6684" t="s">
        <v>20</v>
      </c>
      <c r="C6684" t="s">
        <v>19</v>
      </c>
      <c r="D6684" t="s">
        <v>33</v>
      </c>
      <c r="E6684" t="s">
        <v>533</v>
      </c>
    </row>
    <row r="6685" spans="1:5" x14ac:dyDescent="0.25">
      <c r="A6685" t="s">
        <v>19110</v>
      </c>
      <c r="B6685" t="s">
        <v>20</v>
      </c>
      <c r="C6685" t="s">
        <v>19</v>
      </c>
      <c r="D6685" t="s">
        <v>33</v>
      </c>
      <c r="E6685" t="s">
        <v>533</v>
      </c>
    </row>
    <row r="6686" spans="1:5" x14ac:dyDescent="0.25">
      <c r="A6686" t="s">
        <v>7140</v>
      </c>
      <c r="B6686" t="s">
        <v>20</v>
      </c>
      <c r="C6686" t="s">
        <v>19</v>
      </c>
      <c r="D6686" t="s">
        <v>33</v>
      </c>
      <c r="E6686" t="s">
        <v>530</v>
      </c>
    </row>
    <row r="6687" spans="1:5" x14ac:dyDescent="0.25">
      <c r="A6687" t="s">
        <v>7141</v>
      </c>
      <c r="B6687" t="s">
        <v>20</v>
      </c>
      <c r="C6687" t="s">
        <v>19</v>
      </c>
      <c r="D6687" t="s">
        <v>33</v>
      </c>
      <c r="E6687" t="s">
        <v>530</v>
      </c>
    </row>
    <row r="6688" spans="1:5" x14ac:dyDescent="0.25">
      <c r="A6688" t="s">
        <v>12048</v>
      </c>
      <c r="B6688" t="s">
        <v>20</v>
      </c>
      <c r="C6688" t="s">
        <v>19</v>
      </c>
      <c r="D6688" t="s">
        <v>33</v>
      </c>
      <c r="E6688" t="s">
        <v>533</v>
      </c>
    </row>
    <row r="6689" spans="1:5" x14ac:dyDescent="0.25">
      <c r="A6689" t="s">
        <v>13051</v>
      </c>
      <c r="B6689" t="s">
        <v>20</v>
      </c>
      <c r="C6689" t="s">
        <v>19</v>
      </c>
      <c r="D6689" t="s">
        <v>33</v>
      </c>
      <c r="E6689" t="s">
        <v>533</v>
      </c>
    </row>
    <row r="6690" spans="1:5" x14ac:dyDescent="0.25">
      <c r="A6690" t="s">
        <v>7144</v>
      </c>
      <c r="B6690" t="s">
        <v>20</v>
      </c>
      <c r="C6690" t="s">
        <v>19</v>
      </c>
      <c r="D6690" t="s">
        <v>33</v>
      </c>
      <c r="E6690" t="s">
        <v>530</v>
      </c>
    </row>
    <row r="6691" spans="1:5" x14ac:dyDescent="0.25">
      <c r="A6691" t="s">
        <v>7145</v>
      </c>
      <c r="B6691" t="s">
        <v>20</v>
      </c>
      <c r="C6691" t="s">
        <v>19</v>
      </c>
      <c r="D6691" t="s">
        <v>33</v>
      </c>
      <c r="E6691" t="s">
        <v>523</v>
      </c>
    </row>
    <row r="6692" spans="1:5" x14ac:dyDescent="0.25">
      <c r="A6692" t="s">
        <v>7146</v>
      </c>
      <c r="B6692" t="s">
        <v>20</v>
      </c>
      <c r="C6692" t="s">
        <v>19</v>
      </c>
      <c r="D6692" t="s">
        <v>33</v>
      </c>
      <c r="E6692" t="s">
        <v>538</v>
      </c>
    </row>
    <row r="6693" spans="1:5" x14ac:dyDescent="0.25">
      <c r="A6693" t="s">
        <v>21178</v>
      </c>
      <c r="B6693" t="s">
        <v>20</v>
      </c>
      <c r="C6693" t="s">
        <v>19</v>
      </c>
      <c r="D6693" t="s">
        <v>33</v>
      </c>
      <c r="E6693" t="s">
        <v>533</v>
      </c>
    </row>
    <row r="6694" spans="1:5" x14ac:dyDescent="0.25">
      <c r="A6694" t="s">
        <v>7148</v>
      </c>
      <c r="B6694" t="s">
        <v>20</v>
      </c>
      <c r="C6694" t="s">
        <v>21</v>
      </c>
      <c r="D6694" t="s">
        <v>33</v>
      </c>
      <c r="E6694" t="s">
        <v>582</v>
      </c>
    </row>
    <row r="6695" spans="1:5" x14ac:dyDescent="0.25">
      <c r="A6695" t="s">
        <v>25594</v>
      </c>
      <c r="B6695" t="s">
        <v>20</v>
      </c>
      <c r="C6695" t="s">
        <v>21</v>
      </c>
      <c r="D6695" t="s">
        <v>33</v>
      </c>
      <c r="E6695" t="s">
        <v>537</v>
      </c>
    </row>
    <row r="6696" spans="1:5" x14ac:dyDescent="0.25">
      <c r="A6696" t="s">
        <v>7151</v>
      </c>
      <c r="B6696" t="s">
        <v>20</v>
      </c>
      <c r="C6696" t="s">
        <v>19</v>
      </c>
      <c r="D6696" t="s">
        <v>33</v>
      </c>
      <c r="E6696" t="s">
        <v>530</v>
      </c>
    </row>
    <row r="6697" spans="1:5" x14ac:dyDescent="0.25">
      <c r="A6697" t="s">
        <v>26154</v>
      </c>
      <c r="B6697" t="s">
        <v>20</v>
      </c>
      <c r="C6697" t="s">
        <v>19</v>
      </c>
      <c r="D6697" t="s">
        <v>33</v>
      </c>
      <c r="E6697" t="s">
        <v>533</v>
      </c>
    </row>
    <row r="6698" spans="1:5" x14ac:dyDescent="0.25">
      <c r="A6698" t="s">
        <v>24465</v>
      </c>
      <c r="B6698" t="s">
        <v>20</v>
      </c>
      <c r="C6698" t="s">
        <v>19</v>
      </c>
      <c r="D6698" t="s">
        <v>33</v>
      </c>
      <c r="E6698" t="s">
        <v>533</v>
      </c>
    </row>
    <row r="6699" spans="1:5" x14ac:dyDescent="0.25">
      <c r="A6699" t="s">
        <v>7152</v>
      </c>
      <c r="B6699" t="s">
        <v>20</v>
      </c>
      <c r="C6699" t="s">
        <v>19</v>
      </c>
      <c r="D6699" t="s">
        <v>33</v>
      </c>
      <c r="E6699" t="s">
        <v>530</v>
      </c>
    </row>
    <row r="6700" spans="1:5" x14ac:dyDescent="0.25">
      <c r="A6700" t="s">
        <v>7159</v>
      </c>
      <c r="B6700" t="s">
        <v>20</v>
      </c>
      <c r="C6700" t="s">
        <v>19</v>
      </c>
      <c r="D6700" t="s">
        <v>33</v>
      </c>
      <c r="E6700" t="s">
        <v>538</v>
      </c>
    </row>
    <row r="6701" spans="1:5" x14ac:dyDescent="0.25">
      <c r="A6701" t="s">
        <v>7155</v>
      </c>
      <c r="B6701" t="s">
        <v>20</v>
      </c>
      <c r="C6701" t="s">
        <v>19</v>
      </c>
      <c r="D6701" t="s">
        <v>33</v>
      </c>
      <c r="E6701" t="s">
        <v>538</v>
      </c>
    </row>
    <row r="6702" spans="1:5" x14ac:dyDescent="0.25">
      <c r="A6702" t="s">
        <v>7158</v>
      </c>
      <c r="B6702" t="s">
        <v>20</v>
      </c>
      <c r="C6702" t="s">
        <v>19</v>
      </c>
      <c r="D6702" t="s">
        <v>33</v>
      </c>
      <c r="E6702" t="s">
        <v>538</v>
      </c>
    </row>
    <row r="6703" spans="1:5" x14ac:dyDescent="0.25">
      <c r="A6703" t="s">
        <v>16334</v>
      </c>
      <c r="B6703" t="s">
        <v>20</v>
      </c>
      <c r="C6703" t="s">
        <v>19</v>
      </c>
      <c r="D6703" t="s">
        <v>33</v>
      </c>
      <c r="E6703" t="s">
        <v>533</v>
      </c>
    </row>
    <row r="6704" spans="1:5" x14ac:dyDescent="0.25">
      <c r="A6704" t="s">
        <v>4033</v>
      </c>
      <c r="B6704" t="s">
        <v>20</v>
      </c>
      <c r="C6704" t="s">
        <v>19</v>
      </c>
      <c r="D6704" t="s">
        <v>33</v>
      </c>
      <c r="E6704" t="s">
        <v>533</v>
      </c>
    </row>
    <row r="6705" spans="1:5" x14ac:dyDescent="0.25">
      <c r="A6705" t="s">
        <v>4028</v>
      </c>
      <c r="B6705" t="s">
        <v>20</v>
      </c>
      <c r="C6705" t="s">
        <v>19</v>
      </c>
      <c r="D6705" t="s">
        <v>33</v>
      </c>
      <c r="E6705" t="s">
        <v>533</v>
      </c>
    </row>
    <row r="6706" spans="1:5" x14ac:dyDescent="0.25">
      <c r="A6706" t="s">
        <v>7160</v>
      </c>
      <c r="B6706" t="s">
        <v>20</v>
      </c>
      <c r="C6706" t="s">
        <v>19</v>
      </c>
      <c r="D6706" t="s">
        <v>33</v>
      </c>
      <c r="E6706" t="s">
        <v>538</v>
      </c>
    </row>
    <row r="6707" spans="1:5" x14ac:dyDescent="0.25">
      <c r="A6707" t="s">
        <v>13885</v>
      </c>
      <c r="B6707" t="s">
        <v>20</v>
      </c>
      <c r="C6707" t="s">
        <v>19</v>
      </c>
      <c r="D6707" t="s">
        <v>33</v>
      </c>
      <c r="E6707" t="s">
        <v>533</v>
      </c>
    </row>
    <row r="6708" spans="1:5" x14ac:dyDescent="0.25">
      <c r="A6708" t="s">
        <v>7162</v>
      </c>
      <c r="B6708" t="s">
        <v>20</v>
      </c>
      <c r="C6708" t="s">
        <v>19</v>
      </c>
      <c r="D6708" t="s">
        <v>33</v>
      </c>
      <c r="E6708" t="s">
        <v>563</v>
      </c>
    </row>
    <row r="6709" spans="1:5" x14ac:dyDescent="0.25">
      <c r="A6709" t="s">
        <v>7163</v>
      </c>
      <c r="B6709" t="s">
        <v>20</v>
      </c>
      <c r="C6709" t="s">
        <v>19</v>
      </c>
      <c r="D6709" t="s">
        <v>33</v>
      </c>
      <c r="E6709" t="s">
        <v>523</v>
      </c>
    </row>
    <row r="6710" spans="1:5" x14ac:dyDescent="0.25">
      <c r="A6710" t="s">
        <v>7164</v>
      </c>
      <c r="B6710" t="s">
        <v>20</v>
      </c>
      <c r="C6710" t="s">
        <v>19</v>
      </c>
      <c r="D6710" t="s">
        <v>33</v>
      </c>
      <c r="E6710" t="s">
        <v>523</v>
      </c>
    </row>
    <row r="6711" spans="1:5" x14ac:dyDescent="0.25">
      <c r="A6711" t="s">
        <v>7165</v>
      </c>
      <c r="B6711" t="s">
        <v>20</v>
      </c>
      <c r="C6711" t="s">
        <v>19</v>
      </c>
      <c r="D6711" t="s">
        <v>33</v>
      </c>
      <c r="E6711" t="s">
        <v>530</v>
      </c>
    </row>
    <row r="6712" spans="1:5" x14ac:dyDescent="0.25">
      <c r="A6712" t="s">
        <v>22438</v>
      </c>
      <c r="B6712" t="s">
        <v>20</v>
      </c>
      <c r="C6712" t="s">
        <v>21</v>
      </c>
      <c r="D6712" t="s">
        <v>33</v>
      </c>
      <c r="E6712" t="s">
        <v>537</v>
      </c>
    </row>
    <row r="6713" spans="1:5" x14ac:dyDescent="0.25">
      <c r="A6713" t="s">
        <v>7168</v>
      </c>
      <c r="B6713" t="s">
        <v>20</v>
      </c>
      <c r="C6713" t="s">
        <v>21</v>
      </c>
      <c r="D6713" t="s">
        <v>33</v>
      </c>
      <c r="E6713" t="s">
        <v>582</v>
      </c>
    </row>
    <row r="6714" spans="1:5" x14ac:dyDescent="0.25">
      <c r="A6714" t="s">
        <v>25230</v>
      </c>
      <c r="B6714" t="s">
        <v>20</v>
      </c>
      <c r="C6714" t="s">
        <v>21</v>
      </c>
      <c r="D6714" t="s">
        <v>33</v>
      </c>
      <c r="E6714" t="s">
        <v>537</v>
      </c>
    </row>
    <row r="6715" spans="1:5" x14ac:dyDescent="0.25">
      <c r="A6715" t="s">
        <v>9475</v>
      </c>
      <c r="B6715" t="s">
        <v>20</v>
      </c>
      <c r="C6715" t="s">
        <v>19</v>
      </c>
      <c r="D6715" t="s">
        <v>33</v>
      </c>
      <c r="E6715" t="s">
        <v>533</v>
      </c>
    </row>
    <row r="6716" spans="1:5" x14ac:dyDescent="0.25">
      <c r="A6716" t="s">
        <v>7169</v>
      </c>
      <c r="B6716" t="s">
        <v>20</v>
      </c>
      <c r="C6716" t="s">
        <v>21</v>
      </c>
      <c r="D6716" t="s">
        <v>33</v>
      </c>
      <c r="E6716" t="s">
        <v>582</v>
      </c>
    </row>
    <row r="6717" spans="1:5" x14ac:dyDescent="0.25">
      <c r="A6717" t="s">
        <v>7171</v>
      </c>
      <c r="B6717" t="s">
        <v>20</v>
      </c>
      <c r="C6717" t="s">
        <v>19</v>
      </c>
      <c r="D6717" t="s">
        <v>33</v>
      </c>
      <c r="E6717" t="s">
        <v>530</v>
      </c>
    </row>
    <row r="6718" spans="1:5" x14ac:dyDescent="0.25">
      <c r="A6718" t="s">
        <v>18639</v>
      </c>
      <c r="B6718" t="s">
        <v>20</v>
      </c>
      <c r="C6718" t="s">
        <v>19</v>
      </c>
      <c r="D6718" t="s">
        <v>33</v>
      </c>
      <c r="E6718" t="s">
        <v>533</v>
      </c>
    </row>
    <row r="6719" spans="1:5" x14ac:dyDescent="0.25">
      <c r="A6719" t="s">
        <v>7174</v>
      </c>
      <c r="B6719" t="s">
        <v>20</v>
      </c>
      <c r="C6719" t="s">
        <v>19</v>
      </c>
      <c r="D6719" t="s">
        <v>33</v>
      </c>
      <c r="E6719" t="s">
        <v>530</v>
      </c>
    </row>
    <row r="6720" spans="1:5" x14ac:dyDescent="0.25">
      <c r="A6720" t="s">
        <v>16797</v>
      </c>
      <c r="B6720" t="s">
        <v>20</v>
      </c>
      <c r="C6720" t="s">
        <v>19</v>
      </c>
      <c r="D6720" t="s">
        <v>33</v>
      </c>
      <c r="E6720" t="s">
        <v>533</v>
      </c>
    </row>
    <row r="6721" spans="1:5" x14ac:dyDescent="0.25">
      <c r="A6721" t="s">
        <v>16195</v>
      </c>
      <c r="B6721" t="s">
        <v>20</v>
      </c>
      <c r="C6721" t="s">
        <v>21</v>
      </c>
      <c r="D6721" t="s">
        <v>33</v>
      </c>
      <c r="E6721" t="s">
        <v>537</v>
      </c>
    </row>
    <row r="6722" spans="1:5" x14ac:dyDescent="0.25">
      <c r="A6722" t="s">
        <v>7175</v>
      </c>
      <c r="B6722" t="s">
        <v>20</v>
      </c>
      <c r="C6722" t="s">
        <v>19</v>
      </c>
      <c r="D6722" t="s">
        <v>33</v>
      </c>
      <c r="E6722" t="s">
        <v>530</v>
      </c>
    </row>
    <row r="6723" spans="1:5" x14ac:dyDescent="0.25">
      <c r="A6723" t="s">
        <v>19359</v>
      </c>
      <c r="B6723" t="s">
        <v>20</v>
      </c>
      <c r="C6723" t="s">
        <v>21</v>
      </c>
      <c r="D6723" t="s">
        <v>33</v>
      </c>
      <c r="E6723" t="s">
        <v>537</v>
      </c>
    </row>
    <row r="6724" spans="1:5" x14ac:dyDescent="0.25">
      <c r="A6724" t="s">
        <v>7178</v>
      </c>
      <c r="B6724" t="s">
        <v>20</v>
      </c>
      <c r="C6724" t="s">
        <v>19</v>
      </c>
      <c r="D6724" t="s">
        <v>33</v>
      </c>
      <c r="E6724" t="s">
        <v>526</v>
      </c>
    </row>
    <row r="6725" spans="1:5" x14ac:dyDescent="0.25">
      <c r="A6725" t="s">
        <v>7182</v>
      </c>
      <c r="B6725" t="s">
        <v>20</v>
      </c>
      <c r="C6725" t="s">
        <v>21</v>
      </c>
      <c r="D6725" t="s">
        <v>33</v>
      </c>
      <c r="E6725" t="s">
        <v>834</v>
      </c>
    </row>
    <row r="6726" spans="1:5" x14ac:dyDescent="0.25">
      <c r="A6726" t="s">
        <v>22205</v>
      </c>
      <c r="B6726" t="s">
        <v>20</v>
      </c>
      <c r="C6726" t="s">
        <v>21</v>
      </c>
      <c r="D6726" t="s">
        <v>33</v>
      </c>
      <c r="E6726" t="s">
        <v>537</v>
      </c>
    </row>
    <row r="6727" spans="1:5" x14ac:dyDescent="0.25">
      <c r="A6727" t="s">
        <v>17480</v>
      </c>
      <c r="B6727" t="s">
        <v>16</v>
      </c>
      <c r="C6727" t="s">
        <v>17</v>
      </c>
      <c r="D6727" t="s">
        <v>33</v>
      </c>
      <c r="E6727" t="s">
        <v>583</v>
      </c>
    </row>
    <row r="6728" spans="1:5" x14ac:dyDescent="0.25">
      <c r="A6728" t="s">
        <v>18477</v>
      </c>
      <c r="B6728" t="s">
        <v>16</v>
      </c>
      <c r="C6728" t="s">
        <v>17</v>
      </c>
      <c r="D6728" t="s">
        <v>33</v>
      </c>
      <c r="E6728" t="s">
        <v>583</v>
      </c>
    </row>
    <row r="6729" spans="1:5" x14ac:dyDescent="0.25">
      <c r="A6729" t="s">
        <v>7188</v>
      </c>
      <c r="B6729" t="s">
        <v>20</v>
      </c>
      <c r="C6729" t="s">
        <v>19</v>
      </c>
      <c r="D6729" t="s">
        <v>33</v>
      </c>
      <c r="E6729" t="s">
        <v>562</v>
      </c>
    </row>
    <row r="6730" spans="1:5" x14ac:dyDescent="0.25">
      <c r="A6730" t="s">
        <v>7187</v>
      </c>
      <c r="B6730" t="s">
        <v>20</v>
      </c>
      <c r="C6730" t="s">
        <v>19</v>
      </c>
      <c r="D6730" t="s">
        <v>33</v>
      </c>
      <c r="E6730" t="s">
        <v>562</v>
      </c>
    </row>
    <row r="6731" spans="1:5" x14ac:dyDescent="0.25">
      <c r="A6731" t="s">
        <v>7190</v>
      </c>
      <c r="B6731" t="s">
        <v>20</v>
      </c>
      <c r="C6731" t="s">
        <v>23</v>
      </c>
      <c r="D6731" t="s">
        <v>33</v>
      </c>
      <c r="E6731" t="s">
        <v>734</v>
      </c>
    </row>
    <row r="6732" spans="1:5" x14ac:dyDescent="0.25">
      <c r="A6732" t="s">
        <v>28503</v>
      </c>
      <c r="B6732" t="s">
        <v>20</v>
      </c>
      <c r="C6732" t="s">
        <v>19</v>
      </c>
      <c r="D6732" t="s">
        <v>33</v>
      </c>
      <c r="E6732" t="s">
        <v>533</v>
      </c>
    </row>
    <row r="6733" spans="1:5" x14ac:dyDescent="0.25">
      <c r="A6733" t="s">
        <v>23500</v>
      </c>
      <c r="B6733" t="s">
        <v>20</v>
      </c>
      <c r="C6733" t="s">
        <v>19</v>
      </c>
      <c r="D6733" t="s">
        <v>33</v>
      </c>
      <c r="E6733" t="s">
        <v>533</v>
      </c>
    </row>
    <row r="6734" spans="1:5" x14ac:dyDescent="0.25">
      <c r="A6734" t="s">
        <v>23685</v>
      </c>
      <c r="B6734" t="s">
        <v>20</v>
      </c>
      <c r="C6734" t="s">
        <v>19</v>
      </c>
      <c r="D6734" t="s">
        <v>33</v>
      </c>
      <c r="E6734" t="s">
        <v>533</v>
      </c>
    </row>
    <row r="6735" spans="1:5" x14ac:dyDescent="0.25">
      <c r="A6735" t="s">
        <v>7192</v>
      </c>
      <c r="B6735" t="s">
        <v>20</v>
      </c>
      <c r="C6735" t="s">
        <v>19</v>
      </c>
      <c r="D6735" t="s">
        <v>33</v>
      </c>
      <c r="E6735" t="s">
        <v>562</v>
      </c>
    </row>
    <row r="6736" spans="1:5" x14ac:dyDescent="0.25">
      <c r="A6736" t="s">
        <v>7185</v>
      </c>
      <c r="B6736" t="s">
        <v>20</v>
      </c>
      <c r="C6736" t="s">
        <v>19</v>
      </c>
      <c r="D6736" t="s">
        <v>33</v>
      </c>
      <c r="E6736" t="s">
        <v>531</v>
      </c>
    </row>
    <row r="6737" spans="1:5" x14ac:dyDescent="0.25">
      <c r="A6737" t="s">
        <v>7184</v>
      </c>
      <c r="B6737" t="s">
        <v>20</v>
      </c>
      <c r="C6737" t="s">
        <v>19</v>
      </c>
      <c r="D6737" t="s">
        <v>33</v>
      </c>
      <c r="E6737" t="s">
        <v>538</v>
      </c>
    </row>
    <row r="6738" spans="1:5" x14ac:dyDescent="0.25">
      <c r="A6738" t="s">
        <v>27863</v>
      </c>
      <c r="B6738" t="s">
        <v>20</v>
      </c>
      <c r="C6738" t="s">
        <v>19</v>
      </c>
      <c r="D6738" t="s">
        <v>33</v>
      </c>
      <c r="E6738" t="s">
        <v>533</v>
      </c>
    </row>
    <row r="6739" spans="1:5" x14ac:dyDescent="0.25">
      <c r="A6739" t="s">
        <v>7189</v>
      </c>
      <c r="B6739" t="s">
        <v>20</v>
      </c>
      <c r="C6739" t="s">
        <v>22</v>
      </c>
      <c r="D6739" t="s">
        <v>33</v>
      </c>
      <c r="E6739" t="s">
        <v>536</v>
      </c>
    </row>
    <row r="6740" spans="1:5" x14ac:dyDescent="0.25">
      <c r="A6740" t="s">
        <v>8384</v>
      </c>
      <c r="B6740" t="s">
        <v>20</v>
      </c>
      <c r="C6740" t="s">
        <v>21</v>
      </c>
      <c r="D6740" t="s">
        <v>33</v>
      </c>
      <c r="E6740" t="s">
        <v>537</v>
      </c>
    </row>
    <row r="6741" spans="1:5" x14ac:dyDescent="0.25">
      <c r="A6741" t="s">
        <v>25874</v>
      </c>
      <c r="B6741" t="s">
        <v>20</v>
      </c>
      <c r="C6741" t="s">
        <v>21</v>
      </c>
      <c r="D6741" t="s">
        <v>33</v>
      </c>
      <c r="E6741" t="s">
        <v>537</v>
      </c>
    </row>
    <row r="6742" spans="1:5" x14ac:dyDescent="0.25">
      <c r="A6742" t="s">
        <v>7197</v>
      </c>
      <c r="B6742" t="s">
        <v>20</v>
      </c>
      <c r="C6742" t="s">
        <v>19</v>
      </c>
      <c r="D6742" t="s">
        <v>33</v>
      </c>
      <c r="E6742" t="s">
        <v>530</v>
      </c>
    </row>
    <row r="6743" spans="1:5" x14ac:dyDescent="0.25">
      <c r="A6743" t="s">
        <v>14983</v>
      </c>
      <c r="B6743" t="s">
        <v>20</v>
      </c>
      <c r="C6743" t="s">
        <v>21</v>
      </c>
      <c r="D6743" t="s">
        <v>33</v>
      </c>
      <c r="E6743" t="s">
        <v>537</v>
      </c>
    </row>
    <row r="6744" spans="1:5" x14ac:dyDescent="0.25">
      <c r="A6744" t="s">
        <v>7198</v>
      </c>
      <c r="B6744" t="s">
        <v>20</v>
      </c>
      <c r="C6744" t="s">
        <v>19</v>
      </c>
      <c r="D6744" t="s">
        <v>33</v>
      </c>
      <c r="E6744" t="s">
        <v>538</v>
      </c>
    </row>
    <row r="6745" spans="1:5" x14ac:dyDescent="0.25">
      <c r="A6745" t="s">
        <v>7199</v>
      </c>
      <c r="B6745" t="s">
        <v>20</v>
      </c>
      <c r="C6745" t="s">
        <v>19</v>
      </c>
      <c r="D6745" t="s">
        <v>33</v>
      </c>
      <c r="E6745" t="s">
        <v>530</v>
      </c>
    </row>
    <row r="6746" spans="1:5" x14ac:dyDescent="0.25">
      <c r="A6746" t="s">
        <v>14887</v>
      </c>
      <c r="B6746" t="s">
        <v>20</v>
      </c>
      <c r="C6746" t="s">
        <v>19</v>
      </c>
      <c r="D6746" t="s">
        <v>33</v>
      </c>
      <c r="E6746" t="s">
        <v>533</v>
      </c>
    </row>
    <row r="6747" spans="1:5" x14ac:dyDescent="0.25">
      <c r="A6747" t="s">
        <v>18790</v>
      </c>
      <c r="B6747" t="s">
        <v>20</v>
      </c>
      <c r="C6747" t="s">
        <v>19</v>
      </c>
      <c r="D6747" t="s">
        <v>33</v>
      </c>
      <c r="E6747" t="s">
        <v>533</v>
      </c>
    </row>
    <row r="6748" spans="1:5" x14ac:dyDescent="0.25">
      <c r="A6748" t="s">
        <v>7202</v>
      </c>
      <c r="B6748" t="s">
        <v>20</v>
      </c>
      <c r="C6748" t="s">
        <v>19</v>
      </c>
      <c r="D6748" t="s">
        <v>33</v>
      </c>
      <c r="E6748" t="s">
        <v>530</v>
      </c>
    </row>
    <row r="6749" spans="1:5" x14ac:dyDescent="0.25">
      <c r="A6749" t="s">
        <v>7204</v>
      </c>
      <c r="B6749" t="s">
        <v>20</v>
      </c>
      <c r="C6749" t="s">
        <v>19</v>
      </c>
      <c r="D6749" t="s">
        <v>33</v>
      </c>
      <c r="E6749" t="s">
        <v>530</v>
      </c>
    </row>
    <row r="6750" spans="1:5" x14ac:dyDescent="0.25">
      <c r="A6750" t="s">
        <v>18880</v>
      </c>
      <c r="B6750" t="s">
        <v>20</v>
      </c>
      <c r="C6750" t="s">
        <v>19</v>
      </c>
      <c r="D6750" t="s">
        <v>33</v>
      </c>
      <c r="E6750" t="s">
        <v>533</v>
      </c>
    </row>
    <row r="6751" spans="1:5" x14ac:dyDescent="0.25">
      <c r="A6751" t="s">
        <v>22285</v>
      </c>
      <c r="B6751" t="s">
        <v>20</v>
      </c>
      <c r="C6751" t="s">
        <v>19</v>
      </c>
      <c r="D6751" t="s">
        <v>33</v>
      </c>
      <c r="E6751" t="s">
        <v>533</v>
      </c>
    </row>
    <row r="6752" spans="1:5" x14ac:dyDescent="0.25">
      <c r="A6752" t="s">
        <v>18543</v>
      </c>
      <c r="B6752" t="s">
        <v>16</v>
      </c>
      <c r="C6752" t="s">
        <v>17</v>
      </c>
      <c r="D6752" t="s">
        <v>33</v>
      </c>
      <c r="E6752" t="s">
        <v>583</v>
      </c>
    </row>
    <row r="6753" spans="1:5" x14ac:dyDescent="0.25">
      <c r="A6753" t="s">
        <v>25300</v>
      </c>
      <c r="B6753" t="s">
        <v>20</v>
      </c>
      <c r="C6753" t="s">
        <v>19</v>
      </c>
      <c r="D6753" t="s">
        <v>33</v>
      </c>
      <c r="E6753" t="s">
        <v>533</v>
      </c>
    </row>
    <row r="6754" spans="1:5" x14ac:dyDescent="0.25">
      <c r="A6754" t="s">
        <v>3797</v>
      </c>
      <c r="B6754" t="s">
        <v>20</v>
      </c>
      <c r="C6754" t="s">
        <v>21</v>
      </c>
      <c r="D6754" t="s">
        <v>33</v>
      </c>
      <c r="E6754" t="s">
        <v>537</v>
      </c>
    </row>
    <row r="6755" spans="1:5" x14ac:dyDescent="0.25">
      <c r="A6755" t="s">
        <v>1864</v>
      </c>
      <c r="B6755" t="s">
        <v>20</v>
      </c>
      <c r="C6755" t="s">
        <v>19</v>
      </c>
      <c r="D6755" t="s">
        <v>33</v>
      </c>
      <c r="E6755" t="s">
        <v>533</v>
      </c>
    </row>
    <row r="6756" spans="1:5" x14ac:dyDescent="0.25">
      <c r="A6756" t="s">
        <v>7209</v>
      </c>
      <c r="B6756" t="s">
        <v>20</v>
      </c>
      <c r="C6756" t="s">
        <v>19</v>
      </c>
      <c r="D6756" t="s">
        <v>33</v>
      </c>
      <c r="E6756" t="s">
        <v>538</v>
      </c>
    </row>
    <row r="6757" spans="1:5" x14ac:dyDescent="0.25">
      <c r="A6757" t="s">
        <v>7212</v>
      </c>
      <c r="B6757" t="s">
        <v>20</v>
      </c>
      <c r="C6757" t="s">
        <v>19</v>
      </c>
      <c r="D6757" t="s">
        <v>33</v>
      </c>
      <c r="E6757" t="s">
        <v>530</v>
      </c>
    </row>
    <row r="6758" spans="1:5" x14ac:dyDescent="0.25">
      <c r="A6758" t="s">
        <v>17096</v>
      </c>
      <c r="B6758" t="s">
        <v>20</v>
      </c>
      <c r="C6758" t="s">
        <v>19</v>
      </c>
      <c r="D6758" t="s">
        <v>33</v>
      </c>
      <c r="E6758" t="s">
        <v>533</v>
      </c>
    </row>
    <row r="6759" spans="1:5" x14ac:dyDescent="0.25">
      <c r="A6759" t="s">
        <v>7214</v>
      </c>
      <c r="B6759" t="s">
        <v>20</v>
      </c>
      <c r="C6759" t="s">
        <v>19</v>
      </c>
      <c r="D6759" t="s">
        <v>33</v>
      </c>
      <c r="E6759" t="s">
        <v>530</v>
      </c>
    </row>
    <row r="6760" spans="1:5" x14ac:dyDescent="0.25">
      <c r="A6760" t="s">
        <v>24505</v>
      </c>
      <c r="B6760" t="s">
        <v>20</v>
      </c>
      <c r="C6760" t="s">
        <v>19</v>
      </c>
      <c r="D6760" t="s">
        <v>33</v>
      </c>
      <c r="E6760" t="s">
        <v>533</v>
      </c>
    </row>
    <row r="6761" spans="1:5" x14ac:dyDescent="0.25">
      <c r="A6761" t="s">
        <v>7215</v>
      </c>
      <c r="B6761" t="s">
        <v>20</v>
      </c>
      <c r="C6761" t="s">
        <v>19</v>
      </c>
      <c r="D6761" t="s">
        <v>33</v>
      </c>
      <c r="E6761" t="s">
        <v>530</v>
      </c>
    </row>
    <row r="6762" spans="1:5" x14ac:dyDescent="0.25">
      <c r="A6762" t="s">
        <v>2810</v>
      </c>
      <c r="B6762" t="s">
        <v>20</v>
      </c>
      <c r="C6762" t="s">
        <v>19</v>
      </c>
      <c r="D6762" t="s">
        <v>33</v>
      </c>
      <c r="E6762" t="s">
        <v>533</v>
      </c>
    </row>
    <row r="6763" spans="1:5" x14ac:dyDescent="0.25">
      <c r="A6763" t="s">
        <v>7217</v>
      </c>
      <c r="B6763" t="s">
        <v>20</v>
      </c>
      <c r="C6763" t="s">
        <v>19</v>
      </c>
      <c r="D6763" t="s">
        <v>33</v>
      </c>
      <c r="E6763" t="s">
        <v>538</v>
      </c>
    </row>
    <row r="6764" spans="1:5" x14ac:dyDescent="0.25">
      <c r="A6764" t="s">
        <v>2814</v>
      </c>
      <c r="B6764" t="s">
        <v>20</v>
      </c>
      <c r="C6764" t="s">
        <v>19</v>
      </c>
      <c r="D6764" t="s">
        <v>33</v>
      </c>
      <c r="E6764" t="s">
        <v>533</v>
      </c>
    </row>
    <row r="6765" spans="1:5" x14ac:dyDescent="0.25">
      <c r="A6765" t="s">
        <v>14808</v>
      </c>
      <c r="B6765" t="s">
        <v>20</v>
      </c>
      <c r="C6765" t="s">
        <v>21</v>
      </c>
      <c r="D6765" t="s">
        <v>33</v>
      </c>
      <c r="E6765" t="s">
        <v>537</v>
      </c>
    </row>
    <row r="6766" spans="1:5" x14ac:dyDescent="0.25">
      <c r="A6766" t="s">
        <v>23744</v>
      </c>
      <c r="B6766" t="s">
        <v>20</v>
      </c>
      <c r="C6766" t="s">
        <v>19</v>
      </c>
      <c r="D6766" t="s">
        <v>33</v>
      </c>
      <c r="E6766" t="s">
        <v>533</v>
      </c>
    </row>
    <row r="6767" spans="1:5" x14ac:dyDescent="0.25">
      <c r="A6767" t="s">
        <v>25536</v>
      </c>
      <c r="B6767" t="s">
        <v>20</v>
      </c>
      <c r="C6767" t="s">
        <v>19</v>
      </c>
      <c r="D6767" t="s">
        <v>33</v>
      </c>
      <c r="E6767" t="s">
        <v>533</v>
      </c>
    </row>
    <row r="6768" spans="1:5" x14ac:dyDescent="0.25">
      <c r="A6768" t="s">
        <v>28302</v>
      </c>
      <c r="B6768" t="s">
        <v>20</v>
      </c>
      <c r="C6768" t="s">
        <v>19</v>
      </c>
      <c r="D6768" t="s">
        <v>33</v>
      </c>
      <c r="E6768" t="s">
        <v>533</v>
      </c>
    </row>
    <row r="6769" spans="1:5" x14ac:dyDescent="0.25">
      <c r="A6769" t="s">
        <v>6651</v>
      </c>
      <c r="B6769" t="s">
        <v>20</v>
      </c>
      <c r="C6769" t="s">
        <v>21</v>
      </c>
      <c r="D6769" t="s">
        <v>33</v>
      </c>
      <c r="E6769" t="s">
        <v>537</v>
      </c>
    </row>
    <row r="6770" spans="1:5" x14ac:dyDescent="0.25">
      <c r="A6770" t="s">
        <v>27916</v>
      </c>
      <c r="B6770" t="s">
        <v>20</v>
      </c>
      <c r="C6770" t="s">
        <v>21</v>
      </c>
      <c r="D6770" t="s">
        <v>33</v>
      </c>
      <c r="E6770" t="s">
        <v>537</v>
      </c>
    </row>
    <row r="6771" spans="1:5" x14ac:dyDescent="0.25">
      <c r="A6771" t="s">
        <v>10148</v>
      </c>
      <c r="B6771" t="s">
        <v>20</v>
      </c>
      <c r="C6771" t="s">
        <v>19</v>
      </c>
      <c r="D6771" t="s">
        <v>33</v>
      </c>
      <c r="E6771" t="s">
        <v>533</v>
      </c>
    </row>
    <row r="6772" spans="1:5" x14ac:dyDescent="0.25">
      <c r="A6772" t="s">
        <v>7226</v>
      </c>
      <c r="B6772" t="s">
        <v>20</v>
      </c>
      <c r="C6772" t="s">
        <v>19</v>
      </c>
      <c r="D6772" t="s">
        <v>33</v>
      </c>
      <c r="E6772" t="s">
        <v>547</v>
      </c>
    </row>
    <row r="6773" spans="1:5" x14ac:dyDescent="0.25">
      <c r="A6773" t="s">
        <v>20783</v>
      </c>
      <c r="B6773" t="s">
        <v>20</v>
      </c>
      <c r="C6773" t="s">
        <v>19</v>
      </c>
      <c r="D6773" t="s">
        <v>33</v>
      </c>
      <c r="E6773" t="s">
        <v>533</v>
      </c>
    </row>
    <row r="6774" spans="1:5" x14ac:dyDescent="0.25">
      <c r="A6774" t="s">
        <v>7227</v>
      </c>
      <c r="B6774" t="s">
        <v>20</v>
      </c>
      <c r="C6774" t="s">
        <v>19</v>
      </c>
      <c r="D6774" t="s">
        <v>33</v>
      </c>
      <c r="E6774" t="s">
        <v>538</v>
      </c>
    </row>
    <row r="6775" spans="1:5" x14ac:dyDescent="0.25">
      <c r="A6775" t="s">
        <v>20961</v>
      </c>
      <c r="B6775" t="s">
        <v>20</v>
      </c>
      <c r="C6775" t="s">
        <v>19</v>
      </c>
      <c r="D6775" t="s">
        <v>33</v>
      </c>
      <c r="E6775" t="s">
        <v>533</v>
      </c>
    </row>
    <row r="6776" spans="1:5" x14ac:dyDescent="0.25">
      <c r="A6776" t="s">
        <v>7229</v>
      </c>
      <c r="B6776" t="s">
        <v>20</v>
      </c>
      <c r="C6776" t="s">
        <v>19</v>
      </c>
      <c r="D6776" t="s">
        <v>33</v>
      </c>
      <c r="E6776" t="s">
        <v>530</v>
      </c>
    </row>
    <row r="6777" spans="1:5" x14ac:dyDescent="0.25">
      <c r="A6777" t="s">
        <v>20962</v>
      </c>
      <c r="B6777" t="s">
        <v>20</v>
      </c>
      <c r="C6777" t="s">
        <v>19</v>
      </c>
      <c r="D6777" t="s">
        <v>33</v>
      </c>
      <c r="E6777" t="s">
        <v>533</v>
      </c>
    </row>
    <row r="6778" spans="1:5" x14ac:dyDescent="0.25">
      <c r="A6778" t="s">
        <v>28011</v>
      </c>
      <c r="B6778" t="s">
        <v>20</v>
      </c>
      <c r="C6778" t="s">
        <v>21</v>
      </c>
      <c r="D6778" t="s">
        <v>33</v>
      </c>
      <c r="E6778" t="s">
        <v>537</v>
      </c>
    </row>
    <row r="6779" spans="1:5" x14ac:dyDescent="0.25">
      <c r="A6779" t="s">
        <v>8974</v>
      </c>
      <c r="B6779" t="s">
        <v>20</v>
      </c>
      <c r="C6779" t="s">
        <v>19</v>
      </c>
      <c r="D6779" t="s">
        <v>33</v>
      </c>
      <c r="E6779" t="s">
        <v>533</v>
      </c>
    </row>
    <row r="6780" spans="1:5" x14ac:dyDescent="0.25">
      <c r="A6780" t="s">
        <v>23295</v>
      </c>
      <c r="B6780" t="s">
        <v>20</v>
      </c>
      <c r="C6780" t="s">
        <v>19</v>
      </c>
      <c r="D6780" t="s">
        <v>33</v>
      </c>
      <c r="E6780" t="s">
        <v>533</v>
      </c>
    </row>
    <row r="6781" spans="1:5" x14ac:dyDescent="0.25">
      <c r="A6781" t="s">
        <v>23471</v>
      </c>
      <c r="B6781" t="s">
        <v>20</v>
      </c>
      <c r="C6781" t="s">
        <v>19</v>
      </c>
      <c r="D6781" t="s">
        <v>33</v>
      </c>
      <c r="E6781" t="s">
        <v>533</v>
      </c>
    </row>
    <row r="6782" spans="1:5" x14ac:dyDescent="0.25">
      <c r="A6782" t="s">
        <v>43553</v>
      </c>
      <c r="B6782" t="s">
        <v>20</v>
      </c>
      <c r="C6782" t="s">
        <v>19</v>
      </c>
      <c r="D6782" t="s">
        <v>33</v>
      </c>
      <c r="E6782" t="s">
        <v>533</v>
      </c>
    </row>
    <row r="6783" spans="1:5" x14ac:dyDescent="0.25">
      <c r="A6783" t="s">
        <v>24575</v>
      </c>
      <c r="B6783" t="s">
        <v>20</v>
      </c>
      <c r="C6783" t="s">
        <v>21</v>
      </c>
      <c r="D6783" t="s">
        <v>33</v>
      </c>
      <c r="E6783" t="s">
        <v>537</v>
      </c>
    </row>
    <row r="6784" spans="1:5" x14ac:dyDescent="0.25">
      <c r="A6784" t="s">
        <v>4117</v>
      </c>
      <c r="B6784" t="s">
        <v>20</v>
      </c>
      <c r="C6784" t="s">
        <v>21</v>
      </c>
      <c r="D6784" t="s">
        <v>33</v>
      </c>
      <c r="E6784" t="s">
        <v>537</v>
      </c>
    </row>
    <row r="6785" spans="1:5" x14ac:dyDescent="0.25">
      <c r="A6785" t="s">
        <v>7238</v>
      </c>
      <c r="B6785" t="s">
        <v>20</v>
      </c>
      <c r="C6785" t="s">
        <v>19</v>
      </c>
      <c r="D6785" t="s">
        <v>33</v>
      </c>
      <c r="E6785" t="s">
        <v>530</v>
      </c>
    </row>
    <row r="6786" spans="1:5" x14ac:dyDescent="0.25">
      <c r="A6786" t="s">
        <v>7240</v>
      </c>
      <c r="B6786" t="s">
        <v>20</v>
      </c>
      <c r="C6786" t="s">
        <v>19</v>
      </c>
      <c r="D6786" t="s">
        <v>33</v>
      </c>
      <c r="E6786" t="s">
        <v>530</v>
      </c>
    </row>
    <row r="6787" spans="1:5" x14ac:dyDescent="0.25">
      <c r="A6787" t="s">
        <v>28328</v>
      </c>
      <c r="B6787" t="s">
        <v>20</v>
      </c>
      <c r="C6787" t="s">
        <v>19</v>
      </c>
      <c r="D6787" t="s">
        <v>33</v>
      </c>
      <c r="E6787" t="s">
        <v>533</v>
      </c>
    </row>
    <row r="6788" spans="1:5" x14ac:dyDescent="0.25">
      <c r="A6788" t="s">
        <v>10437</v>
      </c>
      <c r="B6788" t="s">
        <v>20</v>
      </c>
      <c r="C6788" t="s">
        <v>19</v>
      </c>
      <c r="D6788" t="s">
        <v>33</v>
      </c>
      <c r="E6788" t="s">
        <v>533</v>
      </c>
    </row>
    <row r="6789" spans="1:5" x14ac:dyDescent="0.25">
      <c r="A6789" t="s">
        <v>7242</v>
      </c>
      <c r="B6789" t="s">
        <v>20</v>
      </c>
      <c r="C6789" t="s">
        <v>19</v>
      </c>
      <c r="D6789" t="s">
        <v>33</v>
      </c>
      <c r="E6789" t="s">
        <v>530</v>
      </c>
    </row>
    <row r="6790" spans="1:5" x14ac:dyDescent="0.25">
      <c r="A6790" t="s">
        <v>22298</v>
      </c>
      <c r="B6790" t="s">
        <v>20</v>
      </c>
      <c r="C6790" t="s">
        <v>21</v>
      </c>
      <c r="D6790" t="s">
        <v>33</v>
      </c>
      <c r="E6790" t="s">
        <v>537</v>
      </c>
    </row>
    <row r="6791" spans="1:5" x14ac:dyDescent="0.25">
      <c r="A6791" t="s">
        <v>7244</v>
      </c>
      <c r="B6791" t="s">
        <v>20</v>
      </c>
      <c r="C6791" t="s">
        <v>19</v>
      </c>
      <c r="D6791" t="s">
        <v>33</v>
      </c>
      <c r="E6791" t="s">
        <v>530</v>
      </c>
    </row>
    <row r="6792" spans="1:5" x14ac:dyDescent="0.25">
      <c r="A6792" t="s">
        <v>21880</v>
      </c>
      <c r="B6792" t="s">
        <v>20</v>
      </c>
      <c r="C6792" t="s">
        <v>19</v>
      </c>
      <c r="D6792" t="s">
        <v>33</v>
      </c>
      <c r="E6792" t="s">
        <v>533</v>
      </c>
    </row>
    <row r="6793" spans="1:5" x14ac:dyDescent="0.25">
      <c r="A6793" t="s">
        <v>7247</v>
      </c>
      <c r="B6793" t="s">
        <v>20</v>
      </c>
      <c r="C6793" t="s">
        <v>19</v>
      </c>
      <c r="D6793" t="s">
        <v>33</v>
      </c>
      <c r="E6793" t="s">
        <v>530</v>
      </c>
    </row>
    <row r="6794" spans="1:5" x14ac:dyDescent="0.25">
      <c r="A6794" t="s">
        <v>20055</v>
      </c>
      <c r="B6794" t="s">
        <v>20</v>
      </c>
      <c r="C6794" t="s">
        <v>19</v>
      </c>
      <c r="D6794" t="s">
        <v>33</v>
      </c>
      <c r="E6794" t="s">
        <v>533</v>
      </c>
    </row>
    <row r="6795" spans="1:5" x14ac:dyDescent="0.25">
      <c r="A6795" t="s">
        <v>7249</v>
      </c>
      <c r="B6795" t="s">
        <v>20</v>
      </c>
      <c r="C6795" t="s">
        <v>19</v>
      </c>
      <c r="D6795" t="s">
        <v>33</v>
      </c>
      <c r="E6795" t="s">
        <v>530</v>
      </c>
    </row>
    <row r="6796" spans="1:5" x14ac:dyDescent="0.25">
      <c r="A6796" t="s">
        <v>6679</v>
      </c>
      <c r="B6796" t="s">
        <v>20</v>
      </c>
      <c r="C6796" t="s">
        <v>21</v>
      </c>
      <c r="D6796" t="s">
        <v>65</v>
      </c>
      <c r="E6796" t="s">
        <v>537</v>
      </c>
    </row>
    <row r="6797" spans="1:5" x14ac:dyDescent="0.25">
      <c r="A6797" t="s">
        <v>7251</v>
      </c>
      <c r="B6797" t="s">
        <v>20</v>
      </c>
      <c r="C6797" t="s">
        <v>19</v>
      </c>
      <c r="D6797" t="s">
        <v>33</v>
      </c>
      <c r="E6797" t="s">
        <v>530</v>
      </c>
    </row>
    <row r="6798" spans="1:5" x14ac:dyDescent="0.25">
      <c r="A6798" t="s">
        <v>17341</v>
      </c>
      <c r="B6798" t="s">
        <v>20</v>
      </c>
      <c r="C6798" t="s">
        <v>21</v>
      </c>
      <c r="D6798" t="s">
        <v>65</v>
      </c>
      <c r="E6798" t="s">
        <v>537</v>
      </c>
    </row>
    <row r="6799" spans="1:5" x14ac:dyDescent="0.25">
      <c r="A6799" t="s">
        <v>7253</v>
      </c>
      <c r="B6799" t="s">
        <v>20</v>
      </c>
      <c r="C6799" t="s">
        <v>21</v>
      </c>
      <c r="D6799" t="s">
        <v>33</v>
      </c>
      <c r="E6799" t="s">
        <v>581</v>
      </c>
    </row>
    <row r="6800" spans="1:5" x14ac:dyDescent="0.25">
      <c r="A6800" t="s">
        <v>7254</v>
      </c>
      <c r="B6800" t="s">
        <v>20</v>
      </c>
      <c r="C6800" t="s">
        <v>21</v>
      </c>
      <c r="D6800" t="s">
        <v>33</v>
      </c>
      <c r="E6800" t="s">
        <v>582</v>
      </c>
    </row>
    <row r="6801" spans="1:5" x14ac:dyDescent="0.25">
      <c r="A6801" t="s">
        <v>7256</v>
      </c>
      <c r="B6801" t="s">
        <v>20</v>
      </c>
      <c r="C6801" t="s">
        <v>19</v>
      </c>
      <c r="D6801" t="s">
        <v>33</v>
      </c>
      <c r="E6801" t="s">
        <v>538</v>
      </c>
    </row>
    <row r="6802" spans="1:5" x14ac:dyDescent="0.25">
      <c r="A6802" t="s">
        <v>17427</v>
      </c>
      <c r="B6802" t="s">
        <v>20</v>
      </c>
      <c r="C6802" t="s">
        <v>21</v>
      </c>
      <c r="D6802" t="s">
        <v>65</v>
      </c>
      <c r="E6802" t="s">
        <v>537</v>
      </c>
    </row>
    <row r="6803" spans="1:5" x14ac:dyDescent="0.25">
      <c r="A6803" t="s">
        <v>7257</v>
      </c>
      <c r="B6803" t="s">
        <v>20</v>
      </c>
      <c r="C6803" t="s">
        <v>19</v>
      </c>
      <c r="D6803" t="s">
        <v>33</v>
      </c>
      <c r="E6803" t="s">
        <v>530</v>
      </c>
    </row>
    <row r="6804" spans="1:5" x14ac:dyDescent="0.25">
      <c r="A6804" t="s">
        <v>7265</v>
      </c>
      <c r="B6804" t="s">
        <v>20</v>
      </c>
      <c r="C6804" t="s">
        <v>21</v>
      </c>
      <c r="D6804" t="s">
        <v>33</v>
      </c>
      <c r="E6804" t="s">
        <v>581</v>
      </c>
    </row>
    <row r="6805" spans="1:5" x14ac:dyDescent="0.25">
      <c r="A6805" t="s">
        <v>7264</v>
      </c>
      <c r="B6805" t="s">
        <v>20</v>
      </c>
      <c r="C6805" t="s">
        <v>19</v>
      </c>
      <c r="D6805" t="s">
        <v>33</v>
      </c>
      <c r="E6805" t="s">
        <v>538</v>
      </c>
    </row>
    <row r="6806" spans="1:5" x14ac:dyDescent="0.25">
      <c r="A6806" t="s">
        <v>7263</v>
      </c>
      <c r="B6806" t="s">
        <v>20</v>
      </c>
      <c r="C6806" t="s">
        <v>19</v>
      </c>
      <c r="D6806" t="s">
        <v>33</v>
      </c>
      <c r="E6806" t="s">
        <v>538</v>
      </c>
    </row>
    <row r="6807" spans="1:5" x14ac:dyDescent="0.25">
      <c r="A6807" t="s">
        <v>7260</v>
      </c>
      <c r="B6807" t="s">
        <v>20</v>
      </c>
      <c r="C6807" t="s">
        <v>19</v>
      </c>
      <c r="D6807" t="s">
        <v>33</v>
      </c>
      <c r="E6807" t="s">
        <v>538</v>
      </c>
    </row>
    <row r="6808" spans="1:5" x14ac:dyDescent="0.25">
      <c r="A6808" t="s">
        <v>28910</v>
      </c>
      <c r="B6808" t="s">
        <v>20</v>
      </c>
      <c r="C6808" t="s">
        <v>21</v>
      </c>
      <c r="D6808" t="s">
        <v>65</v>
      </c>
      <c r="E6808" t="s">
        <v>537</v>
      </c>
    </row>
    <row r="6809" spans="1:5" x14ac:dyDescent="0.25">
      <c r="A6809" t="s">
        <v>28919</v>
      </c>
      <c r="B6809" t="s">
        <v>20</v>
      </c>
      <c r="C6809" t="s">
        <v>21</v>
      </c>
      <c r="D6809" t="s">
        <v>65</v>
      </c>
      <c r="E6809" t="s">
        <v>537</v>
      </c>
    </row>
    <row r="6810" spans="1:5" x14ac:dyDescent="0.25">
      <c r="A6810" t="s">
        <v>28955</v>
      </c>
      <c r="B6810" t="s">
        <v>20</v>
      </c>
      <c r="C6810" t="s">
        <v>21</v>
      </c>
      <c r="D6810" t="s">
        <v>65</v>
      </c>
      <c r="E6810" t="s">
        <v>537</v>
      </c>
    </row>
    <row r="6811" spans="1:5" x14ac:dyDescent="0.25">
      <c r="A6811" t="s">
        <v>3372</v>
      </c>
      <c r="B6811" t="s">
        <v>20</v>
      </c>
      <c r="C6811" t="s">
        <v>21</v>
      </c>
      <c r="D6811" t="s">
        <v>33</v>
      </c>
      <c r="E6811" t="s">
        <v>537</v>
      </c>
    </row>
    <row r="6812" spans="1:5" x14ac:dyDescent="0.25">
      <c r="A6812" t="s">
        <v>7954</v>
      </c>
      <c r="B6812" t="s">
        <v>20</v>
      </c>
      <c r="C6812" t="s">
        <v>22</v>
      </c>
      <c r="D6812" t="s">
        <v>33</v>
      </c>
      <c r="E6812" t="s">
        <v>629</v>
      </c>
    </row>
    <row r="6813" spans="1:5" x14ac:dyDescent="0.25">
      <c r="A6813" t="s">
        <v>7266</v>
      </c>
      <c r="B6813" t="s">
        <v>20</v>
      </c>
      <c r="C6813" t="s">
        <v>19</v>
      </c>
      <c r="D6813" t="s">
        <v>33</v>
      </c>
      <c r="E6813" t="s">
        <v>530</v>
      </c>
    </row>
    <row r="6814" spans="1:5" x14ac:dyDescent="0.25">
      <c r="A6814" t="s">
        <v>7269</v>
      </c>
      <c r="B6814" t="s">
        <v>20</v>
      </c>
      <c r="C6814" t="s">
        <v>19</v>
      </c>
      <c r="D6814" t="s">
        <v>33</v>
      </c>
      <c r="E6814" t="s">
        <v>530</v>
      </c>
    </row>
    <row r="6815" spans="1:5" x14ac:dyDescent="0.25">
      <c r="A6815" t="s">
        <v>9497</v>
      </c>
      <c r="B6815" t="s">
        <v>20</v>
      </c>
      <c r="C6815" t="s">
        <v>19</v>
      </c>
      <c r="D6815" t="s">
        <v>33</v>
      </c>
      <c r="E6815" t="s">
        <v>533</v>
      </c>
    </row>
    <row r="6816" spans="1:5" x14ac:dyDescent="0.25">
      <c r="A6816" t="s">
        <v>7271</v>
      </c>
      <c r="B6816" t="s">
        <v>20</v>
      </c>
      <c r="C6816" t="s">
        <v>19</v>
      </c>
      <c r="D6816" t="s">
        <v>33</v>
      </c>
      <c r="E6816" t="s">
        <v>530</v>
      </c>
    </row>
    <row r="6817" spans="1:5" x14ac:dyDescent="0.25">
      <c r="A6817" t="s">
        <v>27779</v>
      </c>
      <c r="B6817" t="s">
        <v>20</v>
      </c>
      <c r="C6817" t="s">
        <v>19</v>
      </c>
      <c r="D6817" t="s">
        <v>33</v>
      </c>
      <c r="E6817" t="s">
        <v>533</v>
      </c>
    </row>
    <row r="6818" spans="1:5" x14ac:dyDescent="0.25">
      <c r="A6818" t="s">
        <v>7272</v>
      </c>
      <c r="B6818" t="s">
        <v>20</v>
      </c>
      <c r="C6818" t="s">
        <v>19</v>
      </c>
      <c r="D6818" t="s">
        <v>33</v>
      </c>
      <c r="E6818" t="s">
        <v>530</v>
      </c>
    </row>
    <row r="6819" spans="1:5" x14ac:dyDescent="0.25">
      <c r="A6819" t="s">
        <v>4103</v>
      </c>
      <c r="B6819" t="s">
        <v>20</v>
      </c>
      <c r="C6819" t="s">
        <v>19</v>
      </c>
      <c r="D6819" t="s">
        <v>33</v>
      </c>
      <c r="E6819" t="s">
        <v>533</v>
      </c>
    </row>
    <row r="6820" spans="1:5" x14ac:dyDescent="0.25">
      <c r="A6820" t="s">
        <v>7274</v>
      </c>
      <c r="B6820" t="s">
        <v>16</v>
      </c>
      <c r="C6820" t="s">
        <v>17</v>
      </c>
      <c r="D6820" t="s">
        <v>33</v>
      </c>
      <c r="E6820" t="s">
        <v>835</v>
      </c>
    </row>
    <row r="6821" spans="1:5" x14ac:dyDescent="0.25">
      <c r="A6821" t="s">
        <v>7275</v>
      </c>
      <c r="B6821" t="s">
        <v>20</v>
      </c>
      <c r="C6821" t="s">
        <v>23</v>
      </c>
      <c r="D6821" t="s">
        <v>33</v>
      </c>
      <c r="E6821" t="s">
        <v>734</v>
      </c>
    </row>
    <row r="6822" spans="1:5" x14ac:dyDescent="0.25">
      <c r="A6822" t="s">
        <v>4105</v>
      </c>
      <c r="B6822" t="s">
        <v>20</v>
      </c>
      <c r="C6822" t="s">
        <v>19</v>
      </c>
      <c r="D6822" t="s">
        <v>33</v>
      </c>
      <c r="E6822" t="s">
        <v>533</v>
      </c>
    </row>
    <row r="6823" spans="1:5" x14ac:dyDescent="0.25">
      <c r="A6823" t="s">
        <v>5152</v>
      </c>
      <c r="B6823" t="s">
        <v>20</v>
      </c>
      <c r="C6823" t="s">
        <v>19</v>
      </c>
      <c r="D6823" t="s">
        <v>33</v>
      </c>
      <c r="E6823" t="s">
        <v>533</v>
      </c>
    </row>
    <row r="6824" spans="1:5" x14ac:dyDescent="0.25">
      <c r="A6824" t="s">
        <v>15729</v>
      </c>
      <c r="B6824" t="s">
        <v>20</v>
      </c>
      <c r="C6824" t="s">
        <v>21</v>
      </c>
      <c r="D6824" t="s">
        <v>33</v>
      </c>
      <c r="E6824" t="s">
        <v>537</v>
      </c>
    </row>
    <row r="6825" spans="1:5" x14ac:dyDescent="0.25">
      <c r="A6825" t="s">
        <v>7279</v>
      </c>
      <c r="B6825" t="s">
        <v>20</v>
      </c>
      <c r="C6825" t="s">
        <v>19</v>
      </c>
      <c r="D6825" t="s">
        <v>33</v>
      </c>
      <c r="E6825" t="s">
        <v>562</v>
      </c>
    </row>
    <row r="6826" spans="1:5" x14ac:dyDescent="0.25">
      <c r="A6826" t="s">
        <v>19443</v>
      </c>
      <c r="B6826" t="s">
        <v>20</v>
      </c>
      <c r="C6826" t="s">
        <v>19</v>
      </c>
      <c r="D6826" t="s">
        <v>33</v>
      </c>
      <c r="E6826" t="s">
        <v>533</v>
      </c>
    </row>
    <row r="6827" spans="1:5" x14ac:dyDescent="0.25">
      <c r="A6827" t="s">
        <v>13470</v>
      </c>
      <c r="B6827" t="s">
        <v>20</v>
      </c>
      <c r="C6827" t="s">
        <v>19</v>
      </c>
      <c r="D6827" t="s">
        <v>33</v>
      </c>
      <c r="E6827" t="s">
        <v>533</v>
      </c>
    </row>
    <row r="6828" spans="1:5" x14ac:dyDescent="0.25">
      <c r="A6828" t="s">
        <v>7282</v>
      </c>
      <c r="B6828" t="s">
        <v>20</v>
      </c>
      <c r="C6828" t="s">
        <v>19</v>
      </c>
      <c r="D6828" t="s">
        <v>33</v>
      </c>
      <c r="E6828" t="s">
        <v>530</v>
      </c>
    </row>
    <row r="6829" spans="1:5" x14ac:dyDescent="0.25">
      <c r="A6829" t="s">
        <v>16788</v>
      </c>
      <c r="B6829" t="s">
        <v>20</v>
      </c>
      <c r="C6829" t="s">
        <v>19</v>
      </c>
      <c r="D6829" t="s">
        <v>33</v>
      </c>
      <c r="E6829" t="s">
        <v>533</v>
      </c>
    </row>
    <row r="6830" spans="1:5" x14ac:dyDescent="0.25">
      <c r="A6830" t="s">
        <v>7285</v>
      </c>
      <c r="B6830" t="s">
        <v>20</v>
      </c>
      <c r="C6830" t="s">
        <v>19</v>
      </c>
      <c r="D6830" t="s">
        <v>33</v>
      </c>
      <c r="E6830" t="s">
        <v>538</v>
      </c>
    </row>
    <row r="6831" spans="1:5" x14ac:dyDescent="0.25">
      <c r="A6831" t="s">
        <v>21790</v>
      </c>
      <c r="B6831" t="s">
        <v>20</v>
      </c>
      <c r="C6831" t="s">
        <v>19</v>
      </c>
      <c r="D6831" t="s">
        <v>33</v>
      </c>
      <c r="E6831" t="s">
        <v>533</v>
      </c>
    </row>
    <row r="6832" spans="1:5" x14ac:dyDescent="0.25">
      <c r="A6832" t="s">
        <v>7284</v>
      </c>
      <c r="B6832" t="s">
        <v>20</v>
      </c>
      <c r="C6832" t="s">
        <v>19</v>
      </c>
      <c r="D6832" t="s">
        <v>33</v>
      </c>
      <c r="E6832" t="s">
        <v>530</v>
      </c>
    </row>
    <row r="6833" spans="1:5" x14ac:dyDescent="0.25">
      <c r="A6833" t="s">
        <v>11497</v>
      </c>
      <c r="B6833" t="s">
        <v>20</v>
      </c>
      <c r="C6833" t="s">
        <v>21</v>
      </c>
      <c r="D6833" t="s">
        <v>33</v>
      </c>
      <c r="E6833" t="s">
        <v>537</v>
      </c>
    </row>
    <row r="6834" spans="1:5" x14ac:dyDescent="0.25">
      <c r="A6834" t="s">
        <v>7288</v>
      </c>
      <c r="B6834" t="s">
        <v>20</v>
      </c>
      <c r="C6834" t="s">
        <v>19</v>
      </c>
      <c r="D6834" t="s">
        <v>33</v>
      </c>
      <c r="E6834" t="s">
        <v>538</v>
      </c>
    </row>
    <row r="6835" spans="1:5" x14ac:dyDescent="0.25">
      <c r="A6835" t="s">
        <v>7290</v>
      </c>
      <c r="B6835" t="s">
        <v>20</v>
      </c>
      <c r="C6835" t="s">
        <v>19</v>
      </c>
      <c r="D6835" t="s">
        <v>33</v>
      </c>
      <c r="E6835" t="s">
        <v>538</v>
      </c>
    </row>
    <row r="6836" spans="1:5" x14ac:dyDescent="0.25">
      <c r="A6836" t="s">
        <v>15854</v>
      </c>
      <c r="B6836" t="s">
        <v>20</v>
      </c>
      <c r="C6836" t="s">
        <v>21</v>
      </c>
      <c r="D6836" t="s">
        <v>33</v>
      </c>
      <c r="E6836" t="s">
        <v>537</v>
      </c>
    </row>
    <row r="6837" spans="1:5" x14ac:dyDescent="0.25">
      <c r="A6837" t="s">
        <v>28686</v>
      </c>
      <c r="B6837" t="s">
        <v>20</v>
      </c>
      <c r="C6837" t="s">
        <v>19</v>
      </c>
      <c r="D6837" t="s">
        <v>65</v>
      </c>
      <c r="E6837" t="s">
        <v>533</v>
      </c>
    </row>
    <row r="6838" spans="1:5" x14ac:dyDescent="0.25">
      <c r="A6838" t="s">
        <v>7292</v>
      </c>
      <c r="B6838" t="s">
        <v>20</v>
      </c>
      <c r="C6838" t="s">
        <v>19</v>
      </c>
      <c r="D6838" t="s">
        <v>33</v>
      </c>
      <c r="E6838" t="s">
        <v>538</v>
      </c>
    </row>
    <row r="6839" spans="1:5" x14ac:dyDescent="0.25">
      <c r="A6839" t="s">
        <v>7294</v>
      </c>
      <c r="B6839" t="s">
        <v>20</v>
      </c>
      <c r="C6839" t="s">
        <v>19</v>
      </c>
      <c r="D6839" t="s">
        <v>33</v>
      </c>
      <c r="E6839" t="s">
        <v>530</v>
      </c>
    </row>
    <row r="6840" spans="1:5" x14ac:dyDescent="0.25">
      <c r="A6840" t="s">
        <v>2777</v>
      </c>
      <c r="B6840" t="s">
        <v>20</v>
      </c>
      <c r="C6840" t="s">
        <v>19</v>
      </c>
      <c r="D6840" t="s">
        <v>33</v>
      </c>
      <c r="E6840" t="s">
        <v>533</v>
      </c>
    </row>
    <row r="6841" spans="1:5" x14ac:dyDescent="0.25">
      <c r="A6841" t="s">
        <v>7296</v>
      </c>
      <c r="B6841" t="s">
        <v>20</v>
      </c>
      <c r="C6841" t="s">
        <v>21</v>
      </c>
      <c r="D6841" t="s">
        <v>33</v>
      </c>
      <c r="E6841" t="s">
        <v>582</v>
      </c>
    </row>
    <row r="6842" spans="1:5" x14ac:dyDescent="0.25">
      <c r="A6842" t="s">
        <v>6369</v>
      </c>
      <c r="B6842" t="s">
        <v>20</v>
      </c>
      <c r="C6842" t="s">
        <v>19</v>
      </c>
      <c r="D6842" t="s">
        <v>33</v>
      </c>
      <c r="E6842" t="s">
        <v>533</v>
      </c>
    </row>
    <row r="6843" spans="1:5" x14ac:dyDescent="0.25">
      <c r="A6843" t="s">
        <v>3899</v>
      </c>
      <c r="B6843" t="s">
        <v>20</v>
      </c>
      <c r="C6843" t="s">
        <v>21</v>
      </c>
      <c r="D6843" t="s">
        <v>33</v>
      </c>
      <c r="E6843" t="s">
        <v>537</v>
      </c>
    </row>
    <row r="6844" spans="1:5" x14ac:dyDescent="0.25">
      <c r="A6844" t="s">
        <v>7297</v>
      </c>
      <c r="B6844" t="s">
        <v>20</v>
      </c>
      <c r="C6844" t="s">
        <v>19</v>
      </c>
      <c r="D6844" t="s">
        <v>33</v>
      </c>
      <c r="E6844" t="s">
        <v>530</v>
      </c>
    </row>
    <row r="6845" spans="1:5" x14ac:dyDescent="0.25">
      <c r="A6845" t="s">
        <v>24170</v>
      </c>
      <c r="B6845" t="s">
        <v>20</v>
      </c>
      <c r="C6845" t="s">
        <v>21</v>
      </c>
      <c r="D6845" t="s">
        <v>33</v>
      </c>
      <c r="E6845" t="s">
        <v>537</v>
      </c>
    </row>
    <row r="6846" spans="1:5" x14ac:dyDescent="0.25">
      <c r="A6846" t="s">
        <v>7299</v>
      </c>
      <c r="B6846" t="s">
        <v>20</v>
      </c>
      <c r="C6846" t="s">
        <v>24</v>
      </c>
      <c r="D6846" t="s">
        <v>33</v>
      </c>
      <c r="E6846" t="s">
        <v>699</v>
      </c>
    </row>
    <row r="6847" spans="1:5" x14ac:dyDescent="0.25">
      <c r="A6847" t="s">
        <v>7302</v>
      </c>
      <c r="B6847" t="s">
        <v>20</v>
      </c>
      <c r="C6847" t="s">
        <v>22</v>
      </c>
      <c r="D6847" t="s">
        <v>33</v>
      </c>
      <c r="E6847" t="s">
        <v>693</v>
      </c>
    </row>
    <row r="6848" spans="1:5" x14ac:dyDescent="0.25">
      <c r="A6848" t="s">
        <v>24048</v>
      </c>
      <c r="B6848" t="s">
        <v>20</v>
      </c>
      <c r="C6848" t="s">
        <v>19</v>
      </c>
      <c r="D6848" t="s">
        <v>65</v>
      </c>
      <c r="E6848" t="s">
        <v>533</v>
      </c>
    </row>
    <row r="6849" spans="1:5" x14ac:dyDescent="0.25">
      <c r="A6849" t="s">
        <v>29121</v>
      </c>
      <c r="B6849" t="s">
        <v>20</v>
      </c>
      <c r="C6849" t="s">
        <v>19</v>
      </c>
      <c r="D6849" t="s">
        <v>65</v>
      </c>
      <c r="E6849" t="s">
        <v>533</v>
      </c>
    </row>
    <row r="6850" spans="1:5" x14ac:dyDescent="0.25">
      <c r="A6850" t="s">
        <v>7304</v>
      </c>
      <c r="B6850" t="s">
        <v>20</v>
      </c>
      <c r="C6850" t="s">
        <v>19</v>
      </c>
      <c r="D6850" t="s">
        <v>33</v>
      </c>
      <c r="E6850" t="s">
        <v>551</v>
      </c>
    </row>
    <row r="6851" spans="1:5" x14ac:dyDescent="0.25">
      <c r="A6851" t="s">
        <v>7305</v>
      </c>
      <c r="B6851" t="s">
        <v>20</v>
      </c>
      <c r="C6851" t="s">
        <v>21</v>
      </c>
      <c r="D6851" t="s">
        <v>33</v>
      </c>
      <c r="E6851" t="s">
        <v>559</v>
      </c>
    </row>
    <row r="6852" spans="1:5" x14ac:dyDescent="0.25">
      <c r="A6852" t="s">
        <v>7307</v>
      </c>
      <c r="B6852" t="s">
        <v>20</v>
      </c>
      <c r="C6852" t="s">
        <v>19</v>
      </c>
      <c r="D6852" t="s">
        <v>33</v>
      </c>
      <c r="E6852" t="s">
        <v>530</v>
      </c>
    </row>
    <row r="6853" spans="1:5" x14ac:dyDescent="0.25">
      <c r="A6853" t="s">
        <v>29398</v>
      </c>
      <c r="B6853" t="s">
        <v>20</v>
      </c>
      <c r="C6853" t="s">
        <v>19</v>
      </c>
      <c r="D6853" t="s">
        <v>65</v>
      </c>
      <c r="E6853" t="s">
        <v>533</v>
      </c>
    </row>
    <row r="6854" spans="1:5" x14ac:dyDescent="0.25">
      <c r="A6854" t="s">
        <v>9281</v>
      </c>
      <c r="B6854" t="s">
        <v>20</v>
      </c>
      <c r="C6854" t="s">
        <v>19</v>
      </c>
      <c r="D6854" t="s">
        <v>33</v>
      </c>
      <c r="E6854" t="s">
        <v>533</v>
      </c>
    </row>
    <row r="6855" spans="1:5" x14ac:dyDescent="0.25">
      <c r="A6855" t="s">
        <v>7309</v>
      </c>
      <c r="B6855" t="s">
        <v>20</v>
      </c>
      <c r="C6855" t="s">
        <v>19</v>
      </c>
      <c r="D6855" t="s">
        <v>33</v>
      </c>
      <c r="E6855" t="s">
        <v>530</v>
      </c>
    </row>
    <row r="6856" spans="1:5" x14ac:dyDescent="0.25">
      <c r="A6856" t="s">
        <v>7310</v>
      </c>
      <c r="B6856" t="s">
        <v>20</v>
      </c>
      <c r="C6856" t="s">
        <v>19</v>
      </c>
      <c r="D6856" t="s">
        <v>33</v>
      </c>
      <c r="E6856" t="s">
        <v>538</v>
      </c>
    </row>
    <row r="6857" spans="1:5" x14ac:dyDescent="0.25">
      <c r="A6857" t="s">
        <v>24063</v>
      </c>
      <c r="B6857" t="s">
        <v>20</v>
      </c>
      <c r="C6857" t="s">
        <v>19</v>
      </c>
      <c r="D6857" t="s">
        <v>33</v>
      </c>
      <c r="E6857" t="s">
        <v>533</v>
      </c>
    </row>
    <row r="6858" spans="1:5" x14ac:dyDescent="0.25">
      <c r="A6858" t="s">
        <v>7312</v>
      </c>
      <c r="B6858" t="s">
        <v>20</v>
      </c>
      <c r="C6858" t="s">
        <v>19</v>
      </c>
      <c r="D6858" t="s">
        <v>33</v>
      </c>
      <c r="E6858" t="s">
        <v>547</v>
      </c>
    </row>
    <row r="6859" spans="1:5" x14ac:dyDescent="0.25">
      <c r="A6859" t="s">
        <v>24669</v>
      </c>
      <c r="B6859" t="s">
        <v>20</v>
      </c>
      <c r="C6859" t="s">
        <v>19</v>
      </c>
      <c r="D6859" t="s">
        <v>33</v>
      </c>
      <c r="E6859" t="s">
        <v>533</v>
      </c>
    </row>
    <row r="6860" spans="1:5" x14ac:dyDescent="0.25">
      <c r="A6860" t="s">
        <v>14623</v>
      </c>
      <c r="B6860" t="s">
        <v>20</v>
      </c>
      <c r="C6860" t="s">
        <v>19</v>
      </c>
      <c r="D6860" t="s">
        <v>33</v>
      </c>
      <c r="E6860" t="s">
        <v>533</v>
      </c>
    </row>
    <row r="6861" spans="1:5" x14ac:dyDescent="0.25">
      <c r="A6861" t="s">
        <v>7317</v>
      </c>
      <c r="B6861" t="s">
        <v>20</v>
      </c>
      <c r="C6861" t="s">
        <v>19</v>
      </c>
      <c r="D6861" t="s">
        <v>33</v>
      </c>
      <c r="E6861" t="s">
        <v>538</v>
      </c>
    </row>
    <row r="6862" spans="1:5" x14ac:dyDescent="0.25">
      <c r="A6862" t="s">
        <v>16310</v>
      </c>
      <c r="B6862" t="s">
        <v>20</v>
      </c>
      <c r="C6862" t="s">
        <v>19</v>
      </c>
      <c r="D6862" t="s">
        <v>33</v>
      </c>
      <c r="E6862" t="s">
        <v>533</v>
      </c>
    </row>
    <row r="6863" spans="1:5" x14ac:dyDescent="0.25">
      <c r="A6863" t="s">
        <v>7313</v>
      </c>
      <c r="B6863" t="s">
        <v>20</v>
      </c>
      <c r="C6863" t="s">
        <v>19</v>
      </c>
      <c r="D6863" t="s">
        <v>33</v>
      </c>
      <c r="E6863" t="s">
        <v>538</v>
      </c>
    </row>
    <row r="6864" spans="1:5" x14ac:dyDescent="0.25">
      <c r="A6864" t="s">
        <v>7314</v>
      </c>
      <c r="B6864" t="s">
        <v>20</v>
      </c>
      <c r="C6864" t="s">
        <v>19</v>
      </c>
      <c r="D6864" t="s">
        <v>33</v>
      </c>
      <c r="E6864" t="s">
        <v>538</v>
      </c>
    </row>
    <row r="6865" spans="1:5" x14ac:dyDescent="0.25">
      <c r="A6865" t="s">
        <v>7150</v>
      </c>
      <c r="B6865" t="s">
        <v>20</v>
      </c>
      <c r="C6865" t="s">
        <v>19</v>
      </c>
      <c r="D6865" t="s">
        <v>33</v>
      </c>
      <c r="E6865" t="s">
        <v>533</v>
      </c>
    </row>
    <row r="6866" spans="1:5" x14ac:dyDescent="0.25">
      <c r="A6866" t="s">
        <v>7322</v>
      </c>
      <c r="B6866" t="s">
        <v>16</v>
      </c>
      <c r="C6866" t="s">
        <v>15</v>
      </c>
      <c r="D6866" t="s">
        <v>33</v>
      </c>
      <c r="E6866" t="s">
        <v>659</v>
      </c>
    </row>
    <row r="6867" spans="1:5" x14ac:dyDescent="0.25">
      <c r="A6867" t="s">
        <v>7319</v>
      </c>
      <c r="B6867" t="s">
        <v>16</v>
      </c>
      <c r="C6867" t="s">
        <v>15</v>
      </c>
      <c r="D6867" t="s">
        <v>33</v>
      </c>
      <c r="E6867" t="s">
        <v>659</v>
      </c>
    </row>
    <row r="6868" spans="1:5" x14ac:dyDescent="0.25">
      <c r="A6868" t="s">
        <v>4978</v>
      </c>
      <c r="B6868" t="s">
        <v>20</v>
      </c>
      <c r="C6868" t="s">
        <v>19</v>
      </c>
      <c r="D6868" t="s">
        <v>33</v>
      </c>
      <c r="E6868" t="s">
        <v>533</v>
      </c>
    </row>
    <row r="6869" spans="1:5" x14ac:dyDescent="0.25">
      <c r="A6869" t="s">
        <v>7324</v>
      </c>
      <c r="B6869" t="s">
        <v>20</v>
      </c>
      <c r="C6869" t="s">
        <v>19</v>
      </c>
      <c r="D6869" t="s">
        <v>33</v>
      </c>
      <c r="E6869" t="s">
        <v>562</v>
      </c>
    </row>
    <row r="6870" spans="1:5" x14ac:dyDescent="0.25">
      <c r="A6870" t="s">
        <v>10228</v>
      </c>
      <c r="B6870" t="s">
        <v>20</v>
      </c>
      <c r="C6870" t="s">
        <v>19</v>
      </c>
      <c r="D6870" t="s">
        <v>33</v>
      </c>
      <c r="E6870" t="s">
        <v>533</v>
      </c>
    </row>
    <row r="6871" spans="1:5" x14ac:dyDescent="0.25">
      <c r="A6871" t="s">
        <v>10232</v>
      </c>
      <c r="B6871" t="s">
        <v>20</v>
      </c>
      <c r="C6871" t="s">
        <v>19</v>
      </c>
      <c r="D6871" t="s">
        <v>33</v>
      </c>
      <c r="E6871" t="s">
        <v>533</v>
      </c>
    </row>
    <row r="6872" spans="1:5" x14ac:dyDescent="0.25">
      <c r="A6872" t="s">
        <v>7330</v>
      </c>
      <c r="B6872" t="s">
        <v>20</v>
      </c>
      <c r="C6872" t="s">
        <v>21</v>
      </c>
      <c r="D6872" t="s">
        <v>33</v>
      </c>
      <c r="E6872" t="s">
        <v>581</v>
      </c>
    </row>
    <row r="6873" spans="1:5" x14ac:dyDescent="0.25">
      <c r="A6873" t="s">
        <v>7332</v>
      </c>
      <c r="B6873" t="s">
        <v>20</v>
      </c>
      <c r="C6873" t="s">
        <v>19</v>
      </c>
      <c r="D6873" t="s">
        <v>33</v>
      </c>
      <c r="E6873" t="s">
        <v>538</v>
      </c>
    </row>
    <row r="6874" spans="1:5" x14ac:dyDescent="0.25">
      <c r="A6874" t="s">
        <v>7329</v>
      </c>
      <c r="B6874" t="s">
        <v>20</v>
      </c>
      <c r="C6874" t="s">
        <v>19</v>
      </c>
      <c r="D6874" t="s">
        <v>33</v>
      </c>
      <c r="E6874" t="s">
        <v>538</v>
      </c>
    </row>
    <row r="6875" spans="1:5" x14ac:dyDescent="0.25">
      <c r="A6875" t="s">
        <v>28152</v>
      </c>
      <c r="B6875" t="s">
        <v>20</v>
      </c>
      <c r="C6875" t="s">
        <v>19</v>
      </c>
      <c r="D6875" t="s">
        <v>33</v>
      </c>
      <c r="E6875" t="s">
        <v>533</v>
      </c>
    </row>
    <row r="6876" spans="1:5" x14ac:dyDescent="0.25">
      <c r="A6876" t="s">
        <v>3866</v>
      </c>
      <c r="B6876" t="s">
        <v>20</v>
      </c>
      <c r="C6876" t="s">
        <v>19</v>
      </c>
      <c r="D6876" t="s">
        <v>33</v>
      </c>
      <c r="E6876" t="s">
        <v>533</v>
      </c>
    </row>
    <row r="6877" spans="1:5" x14ac:dyDescent="0.25">
      <c r="A6877" t="s">
        <v>7326</v>
      </c>
      <c r="B6877" t="s">
        <v>20</v>
      </c>
      <c r="C6877" t="s">
        <v>19</v>
      </c>
      <c r="D6877" t="s">
        <v>33</v>
      </c>
      <c r="E6877" t="s">
        <v>538</v>
      </c>
    </row>
    <row r="6878" spans="1:5" x14ac:dyDescent="0.25">
      <c r="A6878" t="s">
        <v>12792</v>
      </c>
      <c r="B6878" t="s">
        <v>20</v>
      </c>
      <c r="C6878" t="s">
        <v>19</v>
      </c>
      <c r="D6878" t="s">
        <v>33</v>
      </c>
      <c r="E6878" t="s">
        <v>533</v>
      </c>
    </row>
    <row r="6879" spans="1:5" x14ac:dyDescent="0.25">
      <c r="A6879" t="s">
        <v>17242</v>
      </c>
      <c r="B6879" t="s">
        <v>20</v>
      </c>
      <c r="C6879" t="s">
        <v>21</v>
      </c>
      <c r="D6879" t="s">
        <v>33</v>
      </c>
      <c r="E6879" t="s">
        <v>537</v>
      </c>
    </row>
    <row r="6880" spans="1:5" x14ac:dyDescent="0.25">
      <c r="A6880" t="s">
        <v>7333</v>
      </c>
      <c r="B6880" t="s">
        <v>20</v>
      </c>
      <c r="C6880" t="s">
        <v>19</v>
      </c>
      <c r="D6880" t="s">
        <v>33</v>
      </c>
      <c r="E6880" t="s">
        <v>562</v>
      </c>
    </row>
    <row r="6881" spans="1:5" x14ac:dyDescent="0.25">
      <c r="A6881" t="s">
        <v>7337</v>
      </c>
      <c r="B6881" t="s">
        <v>20</v>
      </c>
      <c r="C6881" t="s">
        <v>19</v>
      </c>
      <c r="D6881" t="s">
        <v>33</v>
      </c>
      <c r="E6881" t="s">
        <v>538</v>
      </c>
    </row>
    <row r="6882" spans="1:5" x14ac:dyDescent="0.25">
      <c r="A6882" t="s">
        <v>7336</v>
      </c>
      <c r="B6882" t="s">
        <v>20</v>
      </c>
      <c r="C6882" t="s">
        <v>19</v>
      </c>
      <c r="D6882" t="s">
        <v>33</v>
      </c>
      <c r="E6882" t="s">
        <v>530</v>
      </c>
    </row>
    <row r="6883" spans="1:5" x14ac:dyDescent="0.25">
      <c r="A6883" t="s">
        <v>6262</v>
      </c>
      <c r="B6883" t="s">
        <v>20</v>
      </c>
      <c r="C6883" t="s">
        <v>19</v>
      </c>
      <c r="D6883" t="s">
        <v>33</v>
      </c>
      <c r="E6883" t="s">
        <v>533</v>
      </c>
    </row>
    <row r="6884" spans="1:5" x14ac:dyDescent="0.25">
      <c r="A6884" t="s">
        <v>7339</v>
      </c>
      <c r="B6884" t="s">
        <v>20</v>
      </c>
      <c r="C6884" t="s">
        <v>19</v>
      </c>
      <c r="D6884" t="s">
        <v>33</v>
      </c>
      <c r="E6884" t="s">
        <v>538</v>
      </c>
    </row>
    <row r="6885" spans="1:5" x14ac:dyDescent="0.25">
      <c r="A6885" t="s">
        <v>8376</v>
      </c>
      <c r="B6885" t="s">
        <v>20</v>
      </c>
      <c r="C6885" t="s">
        <v>19</v>
      </c>
      <c r="D6885" t="s">
        <v>33</v>
      </c>
      <c r="E6885" t="s">
        <v>533</v>
      </c>
    </row>
    <row r="6886" spans="1:5" x14ac:dyDescent="0.25">
      <c r="A6886" t="s">
        <v>7340</v>
      </c>
      <c r="B6886" t="s">
        <v>20</v>
      </c>
      <c r="C6886" t="s">
        <v>19</v>
      </c>
      <c r="D6886" t="s">
        <v>33</v>
      </c>
      <c r="E6886" t="s">
        <v>530</v>
      </c>
    </row>
    <row r="6887" spans="1:5" x14ac:dyDescent="0.25">
      <c r="A6887" t="s">
        <v>7343</v>
      </c>
      <c r="B6887" t="s">
        <v>20</v>
      </c>
      <c r="C6887" t="s">
        <v>19</v>
      </c>
      <c r="D6887" t="s">
        <v>33</v>
      </c>
      <c r="E6887" t="s">
        <v>538</v>
      </c>
    </row>
    <row r="6888" spans="1:5" x14ac:dyDescent="0.25">
      <c r="A6888" t="s">
        <v>9152</v>
      </c>
      <c r="B6888" t="s">
        <v>20</v>
      </c>
      <c r="C6888" t="s">
        <v>19</v>
      </c>
      <c r="D6888" t="s">
        <v>33</v>
      </c>
      <c r="E6888" t="s">
        <v>533</v>
      </c>
    </row>
    <row r="6889" spans="1:5" x14ac:dyDescent="0.25">
      <c r="A6889" t="s">
        <v>7342</v>
      </c>
      <c r="B6889" t="s">
        <v>20</v>
      </c>
      <c r="C6889" t="s">
        <v>19</v>
      </c>
      <c r="D6889" t="s">
        <v>33</v>
      </c>
      <c r="E6889" t="s">
        <v>530</v>
      </c>
    </row>
    <row r="6890" spans="1:5" x14ac:dyDescent="0.25">
      <c r="A6890" t="s">
        <v>10559</v>
      </c>
      <c r="B6890" t="s">
        <v>20</v>
      </c>
      <c r="C6890" t="s">
        <v>19</v>
      </c>
      <c r="D6890" t="s">
        <v>33</v>
      </c>
      <c r="E6890" t="s">
        <v>533</v>
      </c>
    </row>
    <row r="6891" spans="1:5" x14ac:dyDescent="0.25">
      <c r="A6891" t="s">
        <v>11937</v>
      </c>
      <c r="B6891" t="s">
        <v>20</v>
      </c>
      <c r="C6891" t="s">
        <v>19</v>
      </c>
      <c r="D6891" t="s">
        <v>33</v>
      </c>
      <c r="E6891" t="s">
        <v>533</v>
      </c>
    </row>
    <row r="6892" spans="1:5" x14ac:dyDescent="0.25">
      <c r="A6892" t="s">
        <v>7344</v>
      </c>
      <c r="B6892" t="s">
        <v>20</v>
      </c>
      <c r="C6892" t="s">
        <v>19</v>
      </c>
      <c r="D6892" t="s">
        <v>33</v>
      </c>
      <c r="E6892" t="s">
        <v>538</v>
      </c>
    </row>
    <row r="6893" spans="1:5" x14ac:dyDescent="0.25">
      <c r="A6893" t="s">
        <v>7345</v>
      </c>
      <c r="B6893" t="s">
        <v>20</v>
      </c>
      <c r="C6893" t="s">
        <v>19</v>
      </c>
      <c r="D6893" t="s">
        <v>33</v>
      </c>
      <c r="E6893" t="s">
        <v>538</v>
      </c>
    </row>
    <row r="6894" spans="1:5" x14ac:dyDescent="0.25">
      <c r="A6894" t="s">
        <v>7348</v>
      </c>
      <c r="B6894" t="s">
        <v>20</v>
      </c>
      <c r="C6894" t="s">
        <v>19</v>
      </c>
      <c r="D6894" t="s">
        <v>33</v>
      </c>
      <c r="E6894" t="s">
        <v>538</v>
      </c>
    </row>
    <row r="6895" spans="1:5" x14ac:dyDescent="0.25">
      <c r="A6895" t="s">
        <v>15095</v>
      </c>
      <c r="B6895" t="s">
        <v>20</v>
      </c>
      <c r="C6895" t="s">
        <v>19</v>
      </c>
      <c r="D6895" t="s">
        <v>33</v>
      </c>
      <c r="E6895" t="s">
        <v>533</v>
      </c>
    </row>
    <row r="6896" spans="1:5" x14ac:dyDescent="0.25">
      <c r="A6896" t="s">
        <v>7349</v>
      </c>
      <c r="B6896" t="s">
        <v>20</v>
      </c>
      <c r="C6896" t="s">
        <v>19</v>
      </c>
      <c r="D6896" t="s">
        <v>33</v>
      </c>
      <c r="E6896" t="s">
        <v>530</v>
      </c>
    </row>
    <row r="6897" spans="1:5" x14ac:dyDescent="0.25">
      <c r="A6897" t="s">
        <v>17188</v>
      </c>
      <c r="B6897" t="s">
        <v>20</v>
      </c>
      <c r="C6897" t="s">
        <v>19</v>
      </c>
      <c r="D6897" t="s">
        <v>33</v>
      </c>
      <c r="E6897" t="s">
        <v>533</v>
      </c>
    </row>
    <row r="6898" spans="1:5" x14ac:dyDescent="0.25">
      <c r="A6898" t="s">
        <v>7352</v>
      </c>
      <c r="B6898" t="s">
        <v>20</v>
      </c>
      <c r="C6898" t="s">
        <v>19</v>
      </c>
      <c r="D6898" t="s">
        <v>33</v>
      </c>
      <c r="E6898" t="s">
        <v>530</v>
      </c>
    </row>
    <row r="6899" spans="1:5" x14ac:dyDescent="0.25">
      <c r="A6899" t="s">
        <v>18730</v>
      </c>
      <c r="B6899" t="s">
        <v>20</v>
      </c>
      <c r="C6899" t="s">
        <v>19</v>
      </c>
      <c r="D6899" t="s">
        <v>33</v>
      </c>
      <c r="E6899" t="s">
        <v>533</v>
      </c>
    </row>
    <row r="6900" spans="1:5" x14ac:dyDescent="0.25">
      <c r="A6900" t="s">
        <v>6264</v>
      </c>
      <c r="B6900" t="s">
        <v>20</v>
      </c>
      <c r="C6900" t="s">
        <v>19</v>
      </c>
      <c r="D6900" t="s">
        <v>33</v>
      </c>
      <c r="E6900" t="s">
        <v>533</v>
      </c>
    </row>
    <row r="6901" spans="1:5" x14ac:dyDescent="0.25">
      <c r="A6901" t="s">
        <v>7355</v>
      </c>
      <c r="B6901" t="s">
        <v>20</v>
      </c>
      <c r="C6901" t="s">
        <v>21</v>
      </c>
      <c r="D6901" t="s">
        <v>33</v>
      </c>
      <c r="E6901" t="s">
        <v>582</v>
      </c>
    </row>
    <row r="6902" spans="1:5" x14ac:dyDescent="0.25">
      <c r="A6902" t="s">
        <v>7356</v>
      </c>
      <c r="B6902" t="s">
        <v>20</v>
      </c>
      <c r="C6902" t="s">
        <v>21</v>
      </c>
      <c r="D6902" t="s">
        <v>33</v>
      </c>
      <c r="E6902" t="s">
        <v>582</v>
      </c>
    </row>
    <row r="6903" spans="1:5" x14ac:dyDescent="0.25">
      <c r="A6903" t="s">
        <v>8373</v>
      </c>
      <c r="B6903" t="s">
        <v>20</v>
      </c>
      <c r="C6903" t="s">
        <v>19</v>
      </c>
      <c r="D6903" t="s">
        <v>33</v>
      </c>
      <c r="E6903" t="s">
        <v>533</v>
      </c>
    </row>
    <row r="6904" spans="1:5" x14ac:dyDescent="0.25">
      <c r="A6904" t="s">
        <v>7358</v>
      </c>
      <c r="B6904" t="s">
        <v>20</v>
      </c>
      <c r="C6904" t="s">
        <v>21</v>
      </c>
      <c r="D6904" t="s">
        <v>33</v>
      </c>
      <c r="E6904" t="s">
        <v>582</v>
      </c>
    </row>
    <row r="6905" spans="1:5" x14ac:dyDescent="0.25">
      <c r="A6905" t="s">
        <v>9151</v>
      </c>
      <c r="B6905" t="s">
        <v>20</v>
      </c>
      <c r="C6905" t="s">
        <v>19</v>
      </c>
      <c r="D6905" t="s">
        <v>33</v>
      </c>
      <c r="E6905" t="s">
        <v>533</v>
      </c>
    </row>
    <row r="6906" spans="1:5" x14ac:dyDescent="0.25">
      <c r="A6906" t="s">
        <v>7360</v>
      </c>
      <c r="B6906" t="s">
        <v>20</v>
      </c>
      <c r="C6906" t="s">
        <v>19</v>
      </c>
      <c r="D6906" t="s">
        <v>33</v>
      </c>
      <c r="E6906" t="s">
        <v>530</v>
      </c>
    </row>
    <row r="6907" spans="1:5" x14ac:dyDescent="0.25">
      <c r="A6907" t="s">
        <v>10556</v>
      </c>
      <c r="B6907" t="s">
        <v>20</v>
      </c>
      <c r="C6907" t="s">
        <v>19</v>
      </c>
      <c r="D6907" t="s">
        <v>33</v>
      </c>
      <c r="E6907" t="s">
        <v>533</v>
      </c>
    </row>
    <row r="6908" spans="1:5" x14ac:dyDescent="0.25">
      <c r="A6908" t="s">
        <v>11936</v>
      </c>
      <c r="B6908" t="s">
        <v>20</v>
      </c>
      <c r="C6908" t="s">
        <v>19</v>
      </c>
      <c r="D6908" t="s">
        <v>33</v>
      </c>
      <c r="E6908" t="s">
        <v>533</v>
      </c>
    </row>
    <row r="6909" spans="1:5" x14ac:dyDescent="0.25">
      <c r="A6909" t="s">
        <v>7362</v>
      </c>
      <c r="B6909" t="s">
        <v>20</v>
      </c>
      <c r="C6909" t="s">
        <v>21</v>
      </c>
      <c r="D6909" t="s">
        <v>33</v>
      </c>
      <c r="E6909" t="s">
        <v>581</v>
      </c>
    </row>
    <row r="6910" spans="1:5" x14ac:dyDescent="0.25">
      <c r="A6910" t="s">
        <v>15094</v>
      </c>
      <c r="B6910" t="s">
        <v>20</v>
      </c>
      <c r="C6910" t="s">
        <v>19</v>
      </c>
      <c r="D6910" t="s">
        <v>33</v>
      </c>
      <c r="E6910" t="s">
        <v>533</v>
      </c>
    </row>
    <row r="6911" spans="1:5" x14ac:dyDescent="0.25">
      <c r="A6911" t="s">
        <v>7365</v>
      </c>
      <c r="B6911" t="s">
        <v>20</v>
      </c>
      <c r="C6911" t="s">
        <v>19</v>
      </c>
      <c r="D6911" t="s">
        <v>33</v>
      </c>
      <c r="E6911" t="s">
        <v>538</v>
      </c>
    </row>
    <row r="6912" spans="1:5" x14ac:dyDescent="0.25">
      <c r="A6912" t="s">
        <v>7367</v>
      </c>
      <c r="B6912" t="s">
        <v>20</v>
      </c>
      <c r="C6912" t="s">
        <v>19</v>
      </c>
      <c r="D6912" t="s">
        <v>33</v>
      </c>
      <c r="E6912" t="s">
        <v>538</v>
      </c>
    </row>
    <row r="6913" spans="1:5" x14ac:dyDescent="0.25">
      <c r="A6913" t="s">
        <v>17192</v>
      </c>
      <c r="B6913" t="s">
        <v>20</v>
      </c>
      <c r="C6913" t="s">
        <v>19</v>
      </c>
      <c r="D6913" t="s">
        <v>33</v>
      </c>
      <c r="E6913" t="s">
        <v>533</v>
      </c>
    </row>
    <row r="6914" spans="1:5" x14ac:dyDescent="0.25">
      <c r="A6914" t="s">
        <v>18729</v>
      </c>
      <c r="B6914" t="s">
        <v>20</v>
      </c>
      <c r="C6914" t="s">
        <v>19</v>
      </c>
      <c r="D6914" t="s">
        <v>33</v>
      </c>
      <c r="E6914" t="s">
        <v>533</v>
      </c>
    </row>
    <row r="6915" spans="1:5" x14ac:dyDescent="0.25">
      <c r="A6915" t="s">
        <v>7369</v>
      </c>
      <c r="B6915" t="s">
        <v>20</v>
      </c>
      <c r="C6915" t="s">
        <v>19</v>
      </c>
      <c r="D6915" t="s">
        <v>33</v>
      </c>
      <c r="E6915" t="s">
        <v>530</v>
      </c>
    </row>
    <row r="6916" spans="1:5" x14ac:dyDescent="0.25">
      <c r="A6916" t="s">
        <v>6265</v>
      </c>
      <c r="B6916" t="s">
        <v>20</v>
      </c>
      <c r="C6916" t="s">
        <v>19</v>
      </c>
      <c r="D6916" t="s">
        <v>33</v>
      </c>
      <c r="E6916" t="s">
        <v>533</v>
      </c>
    </row>
    <row r="6917" spans="1:5" x14ac:dyDescent="0.25">
      <c r="A6917" t="s">
        <v>7371</v>
      </c>
      <c r="B6917" t="s">
        <v>20</v>
      </c>
      <c r="C6917" t="s">
        <v>21</v>
      </c>
      <c r="D6917" t="s">
        <v>33</v>
      </c>
      <c r="E6917" t="s">
        <v>582</v>
      </c>
    </row>
    <row r="6918" spans="1:5" x14ac:dyDescent="0.25">
      <c r="A6918" t="s">
        <v>7372</v>
      </c>
      <c r="B6918" t="s">
        <v>20</v>
      </c>
      <c r="C6918" t="s">
        <v>19</v>
      </c>
      <c r="D6918" t="s">
        <v>33</v>
      </c>
      <c r="E6918" t="s">
        <v>523</v>
      </c>
    </row>
    <row r="6919" spans="1:5" x14ac:dyDescent="0.25">
      <c r="A6919" t="s">
        <v>7374</v>
      </c>
      <c r="B6919" t="s">
        <v>20</v>
      </c>
      <c r="C6919" t="s">
        <v>21</v>
      </c>
      <c r="D6919" t="s">
        <v>33</v>
      </c>
      <c r="E6919" t="s">
        <v>582</v>
      </c>
    </row>
    <row r="6920" spans="1:5" x14ac:dyDescent="0.25">
      <c r="A6920" t="s">
        <v>8378</v>
      </c>
      <c r="B6920" t="s">
        <v>20</v>
      </c>
      <c r="C6920" t="s">
        <v>19</v>
      </c>
      <c r="D6920" t="s">
        <v>33</v>
      </c>
      <c r="E6920" t="s">
        <v>533</v>
      </c>
    </row>
    <row r="6921" spans="1:5" x14ac:dyDescent="0.25">
      <c r="A6921" t="s">
        <v>9150</v>
      </c>
      <c r="B6921" t="s">
        <v>20</v>
      </c>
      <c r="C6921" t="s">
        <v>19</v>
      </c>
      <c r="D6921" t="s">
        <v>33</v>
      </c>
      <c r="E6921" t="s">
        <v>533</v>
      </c>
    </row>
    <row r="6922" spans="1:5" x14ac:dyDescent="0.25">
      <c r="A6922" t="s">
        <v>7376</v>
      </c>
      <c r="B6922" t="s">
        <v>20</v>
      </c>
      <c r="C6922" t="s">
        <v>19</v>
      </c>
      <c r="D6922" t="s">
        <v>33</v>
      </c>
      <c r="E6922" t="s">
        <v>523</v>
      </c>
    </row>
    <row r="6923" spans="1:5" x14ac:dyDescent="0.25">
      <c r="A6923" t="s">
        <v>7377</v>
      </c>
      <c r="B6923" t="s">
        <v>20</v>
      </c>
      <c r="C6923" t="s">
        <v>19</v>
      </c>
      <c r="D6923" t="s">
        <v>33</v>
      </c>
      <c r="E6923" t="s">
        <v>530</v>
      </c>
    </row>
    <row r="6924" spans="1:5" x14ac:dyDescent="0.25">
      <c r="A6924" t="s">
        <v>10557</v>
      </c>
      <c r="B6924" t="s">
        <v>20</v>
      </c>
      <c r="C6924" t="s">
        <v>19</v>
      </c>
      <c r="D6924" t="s">
        <v>33</v>
      </c>
      <c r="E6924" t="s">
        <v>533</v>
      </c>
    </row>
    <row r="6925" spans="1:5" x14ac:dyDescent="0.25">
      <c r="A6925" t="s">
        <v>11940</v>
      </c>
      <c r="B6925" t="s">
        <v>20</v>
      </c>
      <c r="C6925" t="s">
        <v>19</v>
      </c>
      <c r="D6925" t="s">
        <v>33</v>
      </c>
      <c r="E6925" t="s">
        <v>533</v>
      </c>
    </row>
    <row r="6926" spans="1:5" x14ac:dyDescent="0.25">
      <c r="A6926" t="s">
        <v>15092</v>
      </c>
      <c r="B6926" t="s">
        <v>20</v>
      </c>
      <c r="C6926" t="s">
        <v>19</v>
      </c>
      <c r="D6926" t="s">
        <v>33</v>
      </c>
      <c r="E6926" t="s">
        <v>533</v>
      </c>
    </row>
    <row r="6927" spans="1:5" x14ac:dyDescent="0.25">
      <c r="A6927" t="s">
        <v>17187</v>
      </c>
      <c r="B6927" t="s">
        <v>20</v>
      </c>
      <c r="C6927" t="s">
        <v>19</v>
      </c>
      <c r="D6927" t="s">
        <v>33</v>
      </c>
      <c r="E6927" t="s">
        <v>533</v>
      </c>
    </row>
    <row r="6928" spans="1:5" x14ac:dyDescent="0.25">
      <c r="A6928" t="s">
        <v>18728</v>
      </c>
      <c r="B6928" t="s">
        <v>20</v>
      </c>
      <c r="C6928" t="s">
        <v>19</v>
      </c>
      <c r="D6928" t="s">
        <v>33</v>
      </c>
      <c r="E6928" t="s">
        <v>533</v>
      </c>
    </row>
    <row r="6929" spans="1:5" x14ac:dyDescent="0.25">
      <c r="A6929" t="s">
        <v>19145</v>
      </c>
      <c r="B6929" t="s">
        <v>20</v>
      </c>
      <c r="C6929" t="s">
        <v>21</v>
      </c>
      <c r="D6929" t="s">
        <v>33</v>
      </c>
      <c r="E6929" t="s">
        <v>537</v>
      </c>
    </row>
    <row r="6930" spans="1:5" x14ac:dyDescent="0.25">
      <c r="A6930" t="s">
        <v>22553</v>
      </c>
      <c r="B6930" t="s">
        <v>20</v>
      </c>
      <c r="C6930" t="s">
        <v>19</v>
      </c>
      <c r="D6930" t="s">
        <v>33</v>
      </c>
      <c r="E6930" t="s">
        <v>533</v>
      </c>
    </row>
    <row r="6931" spans="1:5" x14ac:dyDescent="0.25">
      <c r="A6931" t="s">
        <v>27123</v>
      </c>
      <c r="B6931" t="s">
        <v>20</v>
      </c>
      <c r="C6931" t="s">
        <v>21</v>
      </c>
      <c r="D6931" t="s">
        <v>33</v>
      </c>
      <c r="E6931" t="s">
        <v>537</v>
      </c>
    </row>
    <row r="6932" spans="1:5" x14ac:dyDescent="0.25">
      <c r="A6932" t="s">
        <v>7387</v>
      </c>
      <c r="B6932" t="s">
        <v>20</v>
      </c>
      <c r="C6932" t="s">
        <v>19</v>
      </c>
      <c r="D6932" t="s">
        <v>33</v>
      </c>
      <c r="E6932" t="s">
        <v>538</v>
      </c>
    </row>
    <row r="6933" spans="1:5" x14ac:dyDescent="0.25">
      <c r="A6933" t="s">
        <v>16915</v>
      </c>
      <c r="B6933" t="s">
        <v>20</v>
      </c>
      <c r="C6933" t="s">
        <v>19</v>
      </c>
      <c r="D6933" t="s">
        <v>33</v>
      </c>
      <c r="E6933" t="s">
        <v>533</v>
      </c>
    </row>
    <row r="6934" spans="1:5" x14ac:dyDescent="0.25">
      <c r="A6934" t="s">
        <v>29502</v>
      </c>
      <c r="B6934" t="s">
        <v>20</v>
      </c>
      <c r="C6934" t="s">
        <v>19</v>
      </c>
      <c r="D6934" t="s">
        <v>33</v>
      </c>
      <c r="E6934" t="s">
        <v>533</v>
      </c>
    </row>
    <row r="6935" spans="1:5" x14ac:dyDescent="0.25">
      <c r="A6935" t="s">
        <v>7389</v>
      </c>
      <c r="B6935" t="s">
        <v>20</v>
      </c>
      <c r="C6935" t="s">
        <v>19</v>
      </c>
      <c r="D6935" t="s">
        <v>33</v>
      </c>
      <c r="E6935" t="s">
        <v>530</v>
      </c>
    </row>
    <row r="6936" spans="1:5" x14ac:dyDescent="0.25">
      <c r="A6936" t="s">
        <v>7390</v>
      </c>
      <c r="B6936" t="s">
        <v>20</v>
      </c>
      <c r="C6936" t="s">
        <v>19</v>
      </c>
      <c r="D6936" t="s">
        <v>33</v>
      </c>
      <c r="E6936" t="s">
        <v>530</v>
      </c>
    </row>
    <row r="6937" spans="1:5" x14ac:dyDescent="0.25">
      <c r="A6937" t="s">
        <v>28628</v>
      </c>
      <c r="B6937" t="s">
        <v>20</v>
      </c>
      <c r="C6937" t="s">
        <v>19</v>
      </c>
      <c r="D6937" t="s">
        <v>33</v>
      </c>
      <c r="E6937" t="s">
        <v>533</v>
      </c>
    </row>
    <row r="6938" spans="1:5" x14ac:dyDescent="0.25">
      <c r="A6938" t="s">
        <v>10522</v>
      </c>
      <c r="B6938" t="s">
        <v>20</v>
      </c>
      <c r="C6938" t="s">
        <v>19</v>
      </c>
      <c r="D6938" t="s">
        <v>33</v>
      </c>
      <c r="E6938" t="s">
        <v>533</v>
      </c>
    </row>
    <row r="6939" spans="1:5" x14ac:dyDescent="0.25">
      <c r="A6939" t="s">
        <v>7392</v>
      </c>
      <c r="B6939" t="s">
        <v>20</v>
      </c>
      <c r="C6939" t="s">
        <v>19</v>
      </c>
      <c r="D6939" t="s">
        <v>33</v>
      </c>
      <c r="E6939" t="s">
        <v>530</v>
      </c>
    </row>
    <row r="6940" spans="1:5" x14ac:dyDescent="0.25">
      <c r="A6940" t="s">
        <v>7394</v>
      </c>
      <c r="B6940" t="s">
        <v>20</v>
      </c>
      <c r="C6940" t="s">
        <v>19</v>
      </c>
      <c r="D6940" t="s">
        <v>33</v>
      </c>
      <c r="E6940" t="s">
        <v>530</v>
      </c>
    </row>
    <row r="6941" spans="1:5" x14ac:dyDescent="0.25">
      <c r="A6941" t="s">
        <v>10462</v>
      </c>
      <c r="B6941" t="s">
        <v>20</v>
      </c>
      <c r="C6941" t="s">
        <v>19</v>
      </c>
      <c r="D6941" t="s">
        <v>33</v>
      </c>
      <c r="E6941" t="s">
        <v>533</v>
      </c>
    </row>
    <row r="6942" spans="1:5" x14ac:dyDescent="0.25">
      <c r="A6942" t="s">
        <v>7397</v>
      </c>
      <c r="B6942" t="s">
        <v>20</v>
      </c>
      <c r="C6942" t="s">
        <v>19</v>
      </c>
      <c r="D6942" t="s">
        <v>33</v>
      </c>
      <c r="E6942" t="s">
        <v>530</v>
      </c>
    </row>
    <row r="6943" spans="1:5" x14ac:dyDescent="0.25">
      <c r="A6943" t="s">
        <v>28162</v>
      </c>
      <c r="B6943" t="s">
        <v>20</v>
      </c>
      <c r="C6943" t="s">
        <v>21</v>
      </c>
      <c r="D6943" t="s">
        <v>33</v>
      </c>
      <c r="E6943" t="s">
        <v>537</v>
      </c>
    </row>
    <row r="6944" spans="1:5" x14ac:dyDescent="0.25">
      <c r="A6944" t="s">
        <v>7399</v>
      </c>
      <c r="B6944" t="s">
        <v>20</v>
      </c>
      <c r="C6944" t="s">
        <v>19</v>
      </c>
      <c r="D6944" t="s">
        <v>33</v>
      </c>
      <c r="E6944" t="s">
        <v>530</v>
      </c>
    </row>
    <row r="6945" spans="1:5" x14ac:dyDescent="0.25">
      <c r="A6945" t="s">
        <v>4070</v>
      </c>
      <c r="B6945" t="s">
        <v>20</v>
      </c>
      <c r="C6945" t="s">
        <v>21</v>
      </c>
      <c r="D6945" t="s">
        <v>33</v>
      </c>
      <c r="E6945" t="s">
        <v>537</v>
      </c>
    </row>
    <row r="6946" spans="1:5" x14ac:dyDescent="0.25">
      <c r="A6946" t="s">
        <v>29427</v>
      </c>
      <c r="B6946" t="s">
        <v>20</v>
      </c>
      <c r="C6946" t="s">
        <v>19</v>
      </c>
      <c r="D6946" t="s">
        <v>33</v>
      </c>
      <c r="E6946" t="s">
        <v>533</v>
      </c>
    </row>
    <row r="6947" spans="1:5" x14ac:dyDescent="0.25">
      <c r="A6947" t="s">
        <v>7400</v>
      </c>
      <c r="B6947" t="s">
        <v>20</v>
      </c>
      <c r="C6947" t="s">
        <v>19</v>
      </c>
      <c r="D6947" t="s">
        <v>33</v>
      </c>
      <c r="E6947" t="s">
        <v>530</v>
      </c>
    </row>
    <row r="6948" spans="1:5" x14ac:dyDescent="0.25">
      <c r="A6948" t="s">
        <v>7403</v>
      </c>
      <c r="B6948" t="s">
        <v>20</v>
      </c>
      <c r="C6948" t="s">
        <v>19</v>
      </c>
      <c r="D6948" t="s">
        <v>33</v>
      </c>
      <c r="E6948" t="s">
        <v>530</v>
      </c>
    </row>
    <row r="6949" spans="1:5" x14ac:dyDescent="0.25">
      <c r="A6949" t="s">
        <v>16927</v>
      </c>
      <c r="B6949" t="s">
        <v>20</v>
      </c>
      <c r="C6949" t="s">
        <v>19</v>
      </c>
      <c r="D6949" t="s">
        <v>33</v>
      </c>
      <c r="E6949" t="s">
        <v>533</v>
      </c>
    </row>
    <row r="6950" spans="1:5" x14ac:dyDescent="0.25">
      <c r="A6950" t="s">
        <v>26084</v>
      </c>
      <c r="B6950" t="s">
        <v>20</v>
      </c>
      <c r="C6950" t="s">
        <v>21</v>
      </c>
      <c r="D6950" t="s">
        <v>33</v>
      </c>
      <c r="E6950" t="s">
        <v>537</v>
      </c>
    </row>
    <row r="6951" spans="1:5" x14ac:dyDescent="0.25">
      <c r="A6951" t="s">
        <v>7404</v>
      </c>
      <c r="B6951" t="s">
        <v>20</v>
      </c>
      <c r="C6951" t="s">
        <v>19</v>
      </c>
      <c r="D6951" t="s">
        <v>33</v>
      </c>
      <c r="E6951" t="s">
        <v>530</v>
      </c>
    </row>
    <row r="6952" spans="1:5" x14ac:dyDescent="0.25">
      <c r="A6952" t="s">
        <v>7407</v>
      </c>
      <c r="B6952" t="s">
        <v>20</v>
      </c>
      <c r="C6952" t="s">
        <v>19</v>
      </c>
      <c r="D6952" t="s">
        <v>33</v>
      </c>
      <c r="E6952" t="s">
        <v>530</v>
      </c>
    </row>
    <row r="6953" spans="1:5" x14ac:dyDescent="0.25">
      <c r="A6953" t="s">
        <v>11845</v>
      </c>
      <c r="B6953" t="s">
        <v>20</v>
      </c>
      <c r="C6953" t="s">
        <v>19</v>
      </c>
      <c r="D6953" t="s">
        <v>33</v>
      </c>
      <c r="E6953" t="s">
        <v>533</v>
      </c>
    </row>
    <row r="6954" spans="1:5" x14ac:dyDescent="0.25">
      <c r="A6954" t="s">
        <v>18503</v>
      </c>
      <c r="B6954" t="s">
        <v>16</v>
      </c>
      <c r="C6954" t="s">
        <v>17</v>
      </c>
      <c r="D6954" t="s">
        <v>33</v>
      </c>
      <c r="E6954" t="s">
        <v>583</v>
      </c>
    </row>
    <row r="6955" spans="1:5" x14ac:dyDescent="0.25">
      <c r="A6955" t="s">
        <v>7409</v>
      </c>
      <c r="B6955" t="s">
        <v>20</v>
      </c>
      <c r="C6955" t="s">
        <v>19</v>
      </c>
      <c r="D6955" t="s">
        <v>33</v>
      </c>
      <c r="E6955" t="s">
        <v>530</v>
      </c>
    </row>
    <row r="6956" spans="1:5" x14ac:dyDescent="0.25">
      <c r="A6956" t="s">
        <v>7410</v>
      </c>
      <c r="B6956" t="s">
        <v>20</v>
      </c>
      <c r="C6956" t="s">
        <v>24</v>
      </c>
      <c r="D6956" t="s">
        <v>33</v>
      </c>
      <c r="E6956" t="s">
        <v>699</v>
      </c>
    </row>
    <row r="6957" spans="1:5" x14ac:dyDescent="0.25">
      <c r="A6957" t="s">
        <v>7411</v>
      </c>
      <c r="B6957" t="s">
        <v>20</v>
      </c>
      <c r="C6957" t="s">
        <v>24</v>
      </c>
      <c r="D6957" t="s">
        <v>33</v>
      </c>
      <c r="E6957" t="s">
        <v>700</v>
      </c>
    </row>
    <row r="6958" spans="1:5" x14ac:dyDescent="0.25">
      <c r="A6958" t="s">
        <v>3945</v>
      </c>
      <c r="B6958" t="s">
        <v>20</v>
      </c>
      <c r="C6958" t="s">
        <v>19</v>
      </c>
      <c r="D6958" t="s">
        <v>33</v>
      </c>
      <c r="E6958" t="s">
        <v>533</v>
      </c>
    </row>
    <row r="6959" spans="1:5" x14ac:dyDescent="0.25">
      <c r="A6959" t="s">
        <v>7413</v>
      </c>
      <c r="B6959" t="s">
        <v>20</v>
      </c>
      <c r="C6959" t="s">
        <v>21</v>
      </c>
      <c r="D6959" t="s">
        <v>33</v>
      </c>
      <c r="E6959" t="s">
        <v>581</v>
      </c>
    </row>
    <row r="6960" spans="1:5" x14ac:dyDescent="0.25">
      <c r="A6960" t="s">
        <v>19868</v>
      </c>
      <c r="B6960" t="s">
        <v>20</v>
      </c>
      <c r="C6960" t="s">
        <v>19</v>
      </c>
      <c r="D6960" t="s">
        <v>33</v>
      </c>
      <c r="E6960" t="s">
        <v>533</v>
      </c>
    </row>
    <row r="6961" spans="1:5" x14ac:dyDescent="0.25">
      <c r="A6961" t="s">
        <v>14806</v>
      </c>
      <c r="B6961" t="s">
        <v>20</v>
      </c>
      <c r="C6961" t="s">
        <v>19</v>
      </c>
      <c r="D6961" t="s">
        <v>33</v>
      </c>
      <c r="E6961" t="s">
        <v>533</v>
      </c>
    </row>
    <row r="6962" spans="1:5" x14ac:dyDescent="0.25">
      <c r="A6962" t="s">
        <v>7416</v>
      </c>
      <c r="B6962" t="s">
        <v>20</v>
      </c>
      <c r="C6962" t="s">
        <v>23</v>
      </c>
      <c r="D6962" t="s">
        <v>33</v>
      </c>
      <c r="E6962" t="s">
        <v>734</v>
      </c>
    </row>
    <row r="6963" spans="1:5" x14ac:dyDescent="0.25">
      <c r="A6963" t="s">
        <v>7418</v>
      </c>
      <c r="B6963" t="s">
        <v>20</v>
      </c>
      <c r="C6963" t="s">
        <v>21</v>
      </c>
      <c r="D6963" t="s">
        <v>33</v>
      </c>
      <c r="E6963" t="s">
        <v>582</v>
      </c>
    </row>
    <row r="6964" spans="1:5" x14ac:dyDescent="0.25">
      <c r="A6964" t="s">
        <v>22440</v>
      </c>
      <c r="B6964" t="s">
        <v>20</v>
      </c>
      <c r="C6964" t="s">
        <v>21</v>
      </c>
      <c r="D6964" t="s">
        <v>33</v>
      </c>
      <c r="E6964" t="s">
        <v>537</v>
      </c>
    </row>
    <row r="6965" spans="1:5" x14ac:dyDescent="0.25">
      <c r="A6965" t="s">
        <v>22347</v>
      </c>
      <c r="B6965" t="s">
        <v>20</v>
      </c>
      <c r="C6965" t="s">
        <v>19</v>
      </c>
      <c r="D6965" t="s">
        <v>33</v>
      </c>
      <c r="E6965" t="s">
        <v>533</v>
      </c>
    </row>
    <row r="6966" spans="1:5" x14ac:dyDescent="0.25">
      <c r="A6966" t="s">
        <v>7420</v>
      </c>
      <c r="B6966" t="s">
        <v>20</v>
      </c>
      <c r="C6966" t="s">
        <v>21</v>
      </c>
      <c r="D6966" t="s">
        <v>33</v>
      </c>
      <c r="E6966" t="s">
        <v>582</v>
      </c>
    </row>
    <row r="6967" spans="1:5" x14ac:dyDescent="0.25">
      <c r="A6967" t="s">
        <v>16121</v>
      </c>
      <c r="B6967" t="s">
        <v>20</v>
      </c>
      <c r="C6967" t="s">
        <v>21</v>
      </c>
      <c r="D6967" t="s">
        <v>33</v>
      </c>
      <c r="E6967" t="s">
        <v>537</v>
      </c>
    </row>
    <row r="6968" spans="1:5" x14ac:dyDescent="0.25">
      <c r="A6968" t="s">
        <v>7422</v>
      </c>
      <c r="B6968" t="s">
        <v>20</v>
      </c>
      <c r="C6968" t="s">
        <v>21</v>
      </c>
      <c r="D6968" t="s">
        <v>33</v>
      </c>
      <c r="E6968" t="s">
        <v>582</v>
      </c>
    </row>
    <row r="6969" spans="1:5" x14ac:dyDescent="0.25">
      <c r="A6969" t="s">
        <v>19305</v>
      </c>
      <c r="B6969" t="s">
        <v>20</v>
      </c>
      <c r="C6969" t="s">
        <v>19</v>
      </c>
      <c r="D6969" t="s">
        <v>33</v>
      </c>
      <c r="E6969" t="s">
        <v>533</v>
      </c>
    </row>
    <row r="6970" spans="1:5" x14ac:dyDescent="0.25">
      <c r="A6970" t="s">
        <v>7424</v>
      </c>
      <c r="B6970" t="s">
        <v>20</v>
      </c>
      <c r="C6970" t="s">
        <v>19</v>
      </c>
      <c r="D6970" t="s">
        <v>33</v>
      </c>
      <c r="E6970" t="s">
        <v>530</v>
      </c>
    </row>
    <row r="6971" spans="1:5" x14ac:dyDescent="0.25">
      <c r="A6971" t="s">
        <v>18688</v>
      </c>
      <c r="B6971" t="s">
        <v>20</v>
      </c>
      <c r="C6971" t="s">
        <v>19</v>
      </c>
      <c r="D6971" t="s">
        <v>33</v>
      </c>
      <c r="E6971" t="s">
        <v>533</v>
      </c>
    </row>
    <row r="6972" spans="1:5" x14ac:dyDescent="0.25">
      <c r="A6972" t="s">
        <v>21305</v>
      </c>
      <c r="B6972" t="s">
        <v>20</v>
      </c>
      <c r="C6972" t="s">
        <v>21</v>
      </c>
      <c r="D6972" t="s">
        <v>33</v>
      </c>
      <c r="E6972" t="s">
        <v>537</v>
      </c>
    </row>
    <row r="6973" spans="1:5" x14ac:dyDescent="0.25">
      <c r="A6973" t="s">
        <v>7426</v>
      </c>
      <c r="B6973" t="s">
        <v>20</v>
      </c>
      <c r="C6973" t="s">
        <v>21</v>
      </c>
      <c r="D6973" t="s">
        <v>33</v>
      </c>
      <c r="E6973" t="s">
        <v>581</v>
      </c>
    </row>
    <row r="6974" spans="1:5" x14ac:dyDescent="0.25">
      <c r="A6974" t="s">
        <v>7428</v>
      </c>
      <c r="B6974" t="s">
        <v>20</v>
      </c>
      <c r="C6974" t="s">
        <v>19</v>
      </c>
      <c r="D6974" t="s">
        <v>33</v>
      </c>
      <c r="E6974" t="s">
        <v>538</v>
      </c>
    </row>
    <row r="6975" spans="1:5" x14ac:dyDescent="0.25">
      <c r="A6975" t="s">
        <v>17104</v>
      </c>
      <c r="B6975" t="s">
        <v>20</v>
      </c>
      <c r="C6975" t="s">
        <v>19</v>
      </c>
      <c r="D6975" t="s">
        <v>33</v>
      </c>
      <c r="E6975" t="s">
        <v>533</v>
      </c>
    </row>
    <row r="6976" spans="1:5" x14ac:dyDescent="0.25">
      <c r="A6976" t="s">
        <v>7430</v>
      </c>
      <c r="B6976" t="s">
        <v>20</v>
      </c>
      <c r="C6976" t="s">
        <v>19</v>
      </c>
      <c r="D6976" t="s">
        <v>33</v>
      </c>
      <c r="E6976" t="s">
        <v>538</v>
      </c>
    </row>
    <row r="6977" spans="1:5" x14ac:dyDescent="0.25">
      <c r="A6977" t="s">
        <v>17969</v>
      </c>
      <c r="B6977" t="s">
        <v>20</v>
      </c>
      <c r="C6977" t="s">
        <v>19</v>
      </c>
      <c r="D6977" t="s">
        <v>33</v>
      </c>
      <c r="E6977" t="s">
        <v>553</v>
      </c>
    </row>
    <row r="6978" spans="1:5" x14ac:dyDescent="0.25">
      <c r="A6978" t="s">
        <v>7433</v>
      </c>
      <c r="B6978" t="s">
        <v>20</v>
      </c>
      <c r="C6978" t="s">
        <v>19</v>
      </c>
      <c r="D6978" t="s">
        <v>33</v>
      </c>
      <c r="E6978" t="s">
        <v>538</v>
      </c>
    </row>
    <row r="6979" spans="1:5" x14ac:dyDescent="0.25">
      <c r="A6979" t="s">
        <v>7203</v>
      </c>
      <c r="B6979" t="s">
        <v>20</v>
      </c>
      <c r="C6979" t="s">
        <v>19</v>
      </c>
      <c r="D6979" t="s">
        <v>33</v>
      </c>
      <c r="E6979" t="s">
        <v>533</v>
      </c>
    </row>
    <row r="6980" spans="1:5" x14ac:dyDescent="0.25">
      <c r="A6980" t="s">
        <v>3890</v>
      </c>
      <c r="B6980" t="s">
        <v>20</v>
      </c>
      <c r="C6980" t="s">
        <v>19</v>
      </c>
      <c r="D6980" t="s">
        <v>33</v>
      </c>
      <c r="E6980" t="s">
        <v>553</v>
      </c>
    </row>
    <row r="6981" spans="1:5" x14ac:dyDescent="0.25">
      <c r="A6981" t="s">
        <v>7435</v>
      </c>
      <c r="B6981" t="s">
        <v>20</v>
      </c>
      <c r="C6981" t="s">
        <v>19</v>
      </c>
      <c r="D6981" t="s">
        <v>33</v>
      </c>
      <c r="E6981" t="s">
        <v>538</v>
      </c>
    </row>
    <row r="6982" spans="1:5" x14ac:dyDescent="0.25">
      <c r="A6982" t="s">
        <v>7436</v>
      </c>
      <c r="B6982" t="s">
        <v>20</v>
      </c>
      <c r="C6982" t="s">
        <v>21</v>
      </c>
      <c r="D6982" t="s">
        <v>33</v>
      </c>
      <c r="E6982" t="s">
        <v>582</v>
      </c>
    </row>
    <row r="6983" spans="1:5" x14ac:dyDescent="0.25">
      <c r="A6983" t="s">
        <v>20054</v>
      </c>
      <c r="B6983" t="s">
        <v>20</v>
      </c>
      <c r="C6983" t="s">
        <v>19</v>
      </c>
      <c r="D6983" t="s">
        <v>33</v>
      </c>
      <c r="E6983" t="s">
        <v>533</v>
      </c>
    </row>
    <row r="6984" spans="1:5" x14ac:dyDescent="0.25">
      <c r="A6984" t="s">
        <v>19310</v>
      </c>
      <c r="B6984" t="s">
        <v>20</v>
      </c>
      <c r="C6984" t="s">
        <v>19</v>
      </c>
      <c r="D6984" t="s">
        <v>33</v>
      </c>
      <c r="E6984" t="s">
        <v>533</v>
      </c>
    </row>
    <row r="6985" spans="1:5" x14ac:dyDescent="0.25">
      <c r="A6985" t="s">
        <v>7438</v>
      </c>
      <c r="B6985" t="s">
        <v>20</v>
      </c>
      <c r="C6985" t="s">
        <v>19</v>
      </c>
      <c r="D6985" t="s">
        <v>33</v>
      </c>
      <c r="E6985" t="s">
        <v>530</v>
      </c>
    </row>
    <row r="6986" spans="1:5" x14ac:dyDescent="0.25">
      <c r="A6986" t="s">
        <v>7441</v>
      </c>
      <c r="B6986" t="s">
        <v>20</v>
      </c>
      <c r="C6986" t="s">
        <v>19</v>
      </c>
      <c r="D6986" t="s">
        <v>33</v>
      </c>
      <c r="E6986" t="s">
        <v>530</v>
      </c>
    </row>
    <row r="6987" spans="1:5" x14ac:dyDescent="0.25">
      <c r="A6987" t="s">
        <v>25055</v>
      </c>
      <c r="B6987" t="s">
        <v>20</v>
      </c>
      <c r="C6987" t="s">
        <v>19</v>
      </c>
      <c r="D6987" t="s">
        <v>33</v>
      </c>
      <c r="E6987" t="s">
        <v>533</v>
      </c>
    </row>
    <row r="6988" spans="1:5" x14ac:dyDescent="0.25">
      <c r="A6988" t="s">
        <v>7442</v>
      </c>
      <c r="B6988" t="s">
        <v>20</v>
      </c>
      <c r="C6988" t="s">
        <v>19</v>
      </c>
      <c r="D6988" t="s">
        <v>33</v>
      </c>
      <c r="E6988" t="s">
        <v>530</v>
      </c>
    </row>
    <row r="6989" spans="1:5" x14ac:dyDescent="0.25">
      <c r="A6989" t="s">
        <v>14721</v>
      </c>
      <c r="B6989" t="s">
        <v>20</v>
      </c>
      <c r="C6989" t="s">
        <v>19</v>
      </c>
      <c r="D6989" t="s">
        <v>33</v>
      </c>
      <c r="E6989" t="s">
        <v>533</v>
      </c>
    </row>
    <row r="6990" spans="1:5" x14ac:dyDescent="0.25">
      <c r="A6990" t="s">
        <v>16349</v>
      </c>
      <c r="B6990" t="s">
        <v>20</v>
      </c>
      <c r="C6990" t="s">
        <v>21</v>
      </c>
      <c r="D6990" t="s">
        <v>33</v>
      </c>
      <c r="E6990" t="s">
        <v>537</v>
      </c>
    </row>
    <row r="6991" spans="1:5" x14ac:dyDescent="0.25">
      <c r="A6991" t="s">
        <v>7445</v>
      </c>
      <c r="B6991" t="s">
        <v>20</v>
      </c>
      <c r="C6991" t="s">
        <v>19</v>
      </c>
      <c r="D6991" t="s">
        <v>33</v>
      </c>
      <c r="E6991" t="s">
        <v>530</v>
      </c>
    </row>
    <row r="6992" spans="1:5" x14ac:dyDescent="0.25">
      <c r="A6992" t="s">
        <v>7447</v>
      </c>
      <c r="B6992" t="s">
        <v>20</v>
      </c>
      <c r="C6992" t="s">
        <v>19</v>
      </c>
      <c r="D6992" t="s">
        <v>33</v>
      </c>
      <c r="E6992" t="s">
        <v>538</v>
      </c>
    </row>
    <row r="6993" spans="1:5" x14ac:dyDescent="0.25">
      <c r="A6993" t="s">
        <v>19619</v>
      </c>
      <c r="B6993" t="s">
        <v>20</v>
      </c>
      <c r="C6993" t="s">
        <v>21</v>
      </c>
      <c r="D6993" t="s">
        <v>33</v>
      </c>
      <c r="E6993" t="s">
        <v>537</v>
      </c>
    </row>
    <row r="6994" spans="1:5" x14ac:dyDescent="0.25">
      <c r="A6994" t="s">
        <v>18876</v>
      </c>
      <c r="B6994" t="s">
        <v>20</v>
      </c>
      <c r="C6994" t="s">
        <v>19</v>
      </c>
      <c r="D6994" t="s">
        <v>33</v>
      </c>
      <c r="E6994" t="s">
        <v>533</v>
      </c>
    </row>
    <row r="6995" spans="1:5" x14ac:dyDescent="0.25">
      <c r="A6995" t="s">
        <v>7448</v>
      </c>
      <c r="B6995" t="s">
        <v>20</v>
      </c>
      <c r="C6995" t="s">
        <v>19</v>
      </c>
      <c r="D6995" t="s">
        <v>33</v>
      </c>
      <c r="E6995" t="s">
        <v>530</v>
      </c>
    </row>
    <row r="6996" spans="1:5" x14ac:dyDescent="0.25">
      <c r="A6996" t="s">
        <v>7451</v>
      </c>
      <c r="B6996" t="s">
        <v>20</v>
      </c>
      <c r="C6996" t="s">
        <v>19</v>
      </c>
      <c r="D6996" t="s">
        <v>33</v>
      </c>
      <c r="E6996" t="s">
        <v>530</v>
      </c>
    </row>
    <row r="6997" spans="1:5" x14ac:dyDescent="0.25">
      <c r="A6997" t="s">
        <v>3889</v>
      </c>
      <c r="B6997" t="s">
        <v>20</v>
      </c>
      <c r="C6997" t="s">
        <v>19</v>
      </c>
      <c r="D6997" t="s">
        <v>33</v>
      </c>
      <c r="E6997" t="s">
        <v>553</v>
      </c>
    </row>
    <row r="6998" spans="1:5" x14ac:dyDescent="0.25">
      <c r="A6998" t="s">
        <v>26649</v>
      </c>
      <c r="B6998" t="s">
        <v>20</v>
      </c>
      <c r="C6998" t="s">
        <v>19</v>
      </c>
      <c r="D6998" t="s">
        <v>33</v>
      </c>
      <c r="E6998" t="s">
        <v>533</v>
      </c>
    </row>
    <row r="6999" spans="1:5" x14ac:dyDescent="0.25">
      <c r="A6999" t="s">
        <v>7453</v>
      </c>
      <c r="B6999" t="s">
        <v>20</v>
      </c>
      <c r="C6999" t="s">
        <v>19</v>
      </c>
      <c r="D6999" t="s">
        <v>33</v>
      </c>
      <c r="E6999" t="s">
        <v>530</v>
      </c>
    </row>
    <row r="7000" spans="1:5" x14ac:dyDescent="0.25">
      <c r="A7000" t="s">
        <v>7455</v>
      </c>
      <c r="B7000" t="s">
        <v>20</v>
      </c>
      <c r="C7000" t="s">
        <v>19</v>
      </c>
      <c r="D7000" t="s">
        <v>33</v>
      </c>
      <c r="E7000" t="s">
        <v>530</v>
      </c>
    </row>
    <row r="7001" spans="1:5" x14ac:dyDescent="0.25">
      <c r="A7001" t="s">
        <v>26680</v>
      </c>
      <c r="B7001" t="s">
        <v>20</v>
      </c>
      <c r="C7001" t="s">
        <v>19</v>
      </c>
      <c r="D7001" t="s">
        <v>33</v>
      </c>
      <c r="E7001" t="s">
        <v>533</v>
      </c>
    </row>
    <row r="7002" spans="1:5" x14ac:dyDescent="0.25">
      <c r="A7002" t="s">
        <v>7456</v>
      </c>
      <c r="B7002" t="s">
        <v>20</v>
      </c>
      <c r="C7002" t="s">
        <v>19</v>
      </c>
      <c r="D7002" t="s">
        <v>33</v>
      </c>
      <c r="E7002" t="s">
        <v>530</v>
      </c>
    </row>
    <row r="7003" spans="1:5" x14ac:dyDescent="0.25">
      <c r="A7003" t="s">
        <v>27605</v>
      </c>
      <c r="B7003" t="s">
        <v>20</v>
      </c>
      <c r="C7003" t="s">
        <v>19</v>
      </c>
      <c r="D7003" t="s">
        <v>33</v>
      </c>
      <c r="E7003" t="s">
        <v>533</v>
      </c>
    </row>
    <row r="7004" spans="1:5" x14ac:dyDescent="0.25">
      <c r="A7004" t="s">
        <v>23855</v>
      </c>
      <c r="B7004" t="s">
        <v>20</v>
      </c>
      <c r="C7004" t="s">
        <v>19</v>
      </c>
      <c r="D7004" t="s">
        <v>33</v>
      </c>
      <c r="E7004" t="s">
        <v>553</v>
      </c>
    </row>
    <row r="7005" spans="1:5" x14ac:dyDescent="0.25">
      <c r="A7005" t="s">
        <v>7458</v>
      </c>
      <c r="B7005" t="s">
        <v>20</v>
      </c>
      <c r="C7005" t="s">
        <v>19</v>
      </c>
      <c r="D7005" t="s">
        <v>33</v>
      </c>
      <c r="E7005" t="s">
        <v>530</v>
      </c>
    </row>
    <row r="7006" spans="1:5" x14ac:dyDescent="0.25">
      <c r="A7006" t="s">
        <v>7460</v>
      </c>
      <c r="B7006" t="s">
        <v>20</v>
      </c>
      <c r="C7006" t="s">
        <v>19</v>
      </c>
      <c r="D7006" t="s">
        <v>33</v>
      </c>
      <c r="E7006" t="s">
        <v>593</v>
      </c>
    </row>
    <row r="7007" spans="1:5" x14ac:dyDescent="0.25">
      <c r="A7007" t="s">
        <v>7461</v>
      </c>
      <c r="B7007" t="s">
        <v>20</v>
      </c>
      <c r="C7007" t="s">
        <v>19</v>
      </c>
      <c r="D7007" t="s">
        <v>33</v>
      </c>
      <c r="E7007" t="s">
        <v>523</v>
      </c>
    </row>
    <row r="7008" spans="1:5" x14ac:dyDescent="0.25">
      <c r="A7008" t="s">
        <v>7462</v>
      </c>
      <c r="B7008" t="s">
        <v>20</v>
      </c>
      <c r="C7008" t="s">
        <v>19</v>
      </c>
      <c r="D7008" t="s">
        <v>33</v>
      </c>
      <c r="E7008" t="s">
        <v>523</v>
      </c>
    </row>
    <row r="7009" spans="1:5" x14ac:dyDescent="0.25">
      <c r="A7009" t="s">
        <v>25722</v>
      </c>
      <c r="B7009" t="s">
        <v>20</v>
      </c>
      <c r="C7009" t="s">
        <v>19</v>
      </c>
      <c r="D7009" t="s">
        <v>33</v>
      </c>
      <c r="E7009" t="s">
        <v>553</v>
      </c>
    </row>
    <row r="7010" spans="1:5" x14ac:dyDescent="0.25">
      <c r="A7010" t="s">
        <v>7465</v>
      </c>
      <c r="B7010" t="s">
        <v>20</v>
      </c>
      <c r="C7010" t="s">
        <v>19</v>
      </c>
      <c r="D7010" t="s">
        <v>33</v>
      </c>
      <c r="E7010" t="s">
        <v>538</v>
      </c>
    </row>
    <row r="7011" spans="1:5" x14ac:dyDescent="0.25">
      <c r="A7011" t="s">
        <v>7463</v>
      </c>
      <c r="B7011" t="s">
        <v>20</v>
      </c>
      <c r="C7011" t="s">
        <v>19</v>
      </c>
      <c r="D7011" t="s">
        <v>33</v>
      </c>
      <c r="E7011" t="s">
        <v>530</v>
      </c>
    </row>
    <row r="7012" spans="1:5" x14ac:dyDescent="0.25">
      <c r="A7012" t="s">
        <v>7467</v>
      </c>
      <c r="B7012" t="s">
        <v>20</v>
      </c>
      <c r="C7012" t="s">
        <v>19</v>
      </c>
      <c r="D7012" t="s">
        <v>33</v>
      </c>
      <c r="E7012" t="s">
        <v>530</v>
      </c>
    </row>
    <row r="7013" spans="1:5" x14ac:dyDescent="0.25">
      <c r="A7013" t="s">
        <v>26248</v>
      </c>
      <c r="B7013" t="s">
        <v>20</v>
      </c>
      <c r="C7013" t="s">
        <v>19</v>
      </c>
      <c r="D7013" t="s">
        <v>33</v>
      </c>
      <c r="E7013" t="s">
        <v>553</v>
      </c>
    </row>
    <row r="7014" spans="1:5" x14ac:dyDescent="0.25">
      <c r="A7014" t="s">
        <v>5148</v>
      </c>
      <c r="B7014" t="s">
        <v>20</v>
      </c>
      <c r="C7014" t="s">
        <v>19</v>
      </c>
      <c r="D7014" t="s">
        <v>33</v>
      </c>
      <c r="E7014" t="s">
        <v>533</v>
      </c>
    </row>
    <row r="7015" spans="1:5" x14ac:dyDescent="0.25">
      <c r="A7015" t="s">
        <v>7469</v>
      </c>
      <c r="B7015" t="s">
        <v>20</v>
      </c>
      <c r="C7015" t="s">
        <v>19</v>
      </c>
      <c r="D7015" t="s">
        <v>33</v>
      </c>
      <c r="E7015" t="s">
        <v>530</v>
      </c>
    </row>
    <row r="7016" spans="1:5" x14ac:dyDescent="0.25">
      <c r="A7016" t="s">
        <v>7471</v>
      </c>
      <c r="B7016" t="s">
        <v>20</v>
      </c>
      <c r="C7016" t="s">
        <v>19</v>
      </c>
      <c r="D7016" t="s">
        <v>33</v>
      </c>
      <c r="E7016" t="s">
        <v>530</v>
      </c>
    </row>
    <row r="7017" spans="1:5" x14ac:dyDescent="0.25">
      <c r="A7017" t="s">
        <v>29051</v>
      </c>
      <c r="B7017" t="s">
        <v>20</v>
      </c>
      <c r="C7017" t="s">
        <v>19</v>
      </c>
      <c r="D7017" t="s">
        <v>33</v>
      </c>
      <c r="E7017" t="s">
        <v>533</v>
      </c>
    </row>
    <row r="7018" spans="1:5" x14ac:dyDescent="0.25">
      <c r="A7018" t="s">
        <v>7473</v>
      </c>
      <c r="B7018" t="s">
        <v>20</v>
      </c>
      <c r="C7018" t="s">
        <v>21</v>
      </c>
      <c r="D7018" t="s">
        <v>33</v>
      </c>
      <c r="E7018" t="s">
        <v>582</v>
      </c>
    </row>
    <row r="7019" spans="1:5" x14ac:dyDescent="0.25">
      <c r="A7019" t="s">
        <v>21690</v>
      </c>
      <c r="B7019" t="s">
        <v>20</v>
      </c>
      <c r="C7019" t="s">
        <v>19</v>
      </c>
      <c r="D7019" t="s">
        <v>33</v>
      </c>
      <c r="E7019" t="s">
        <v>533</v>
      </c>
    </row>
    <row r="7020" spans="1:5" x14ac:dyDescent="0.25">
      <c r="A7020" t="s">
        <v>7475</v>
      </c>
      <c r="B7020" t="s">
        <v>20</v>
      </c>
      <c r="C7020" t="s">
        <v>19</v>
      </c>
      <c r="D7020" t="s">
        <v>33</v>
      </c>
      <c r="E7020" t="s">
        <v>530</v>
      </c>
    </row>
    <row r="7021" spans="1:5" x14ac:dyDescent="0.25">
      <c r="A7021" t="s">
        <v>5316</v>
      </c>
      <c r="B7021" t="s">
        <v>20</v>
      </c>
      <c r="C7021" t="s">
        <v>19</v>
      </c>
      <c r="D7021" t="s">
        <v>33</v>
      </c>
      <c r="E7021" t="s">
        <v>533</v>
      </c>
    </row>
    <row r="7022" spans="1:5" x14ac:dyDescent="0.25">
      <c r="A7022" t="s">
        <v>19856</v>
      </c>
      <c r="B7022" t="s">
        <v>20</v>
      </c>
      <c r="C7022" t="s">
        <v>19</v>
      </c>
      <c r="D7022" t="s">
        <v>33</v>
      </c>
      <c r="E7022" t="s">
        <v>533</v>
      </c>
    </row>
    <row r="7023" spans="1:5" x14ac:dyDescent="0.25">
      <c r="A7023" t="s">
        <v>7476</v>
      </c>
      <c r="B7023" t="s">
        <v>20</v>
      </c>
      <c r="C7023" t="s">
        <v>19</v>
      </c>
      <c r="D7023" t="s">
        <v>33</v>
      </c>
      <c r="E7023" t="s">
        <v>530</v>
      </c>
    </row>
    <row r="7024" spans="1:5" x14ac:dyDescent="0.25">
      <c r="A7024" t="s">
        <v>7478</v>
      </c>
      <c r="B7024" t="s">
        <v>16</v>
      </c>
      <c r="C7024" t="s">
        <v>17</v>
      </c>
      <c r="D7024" t="s">
        <v>69</v>
      </c>
      <c r="E7024" t="s">
        <v>653</v>
      </c>
    </row>
    <row r="7025" spans="1:5" x14ac:dyDescent="0.25">
      <c r="A7025" t="s">
        <v>7480</v>
      </c>
      <c r="B7025" t="s">
        <v>20</v>
      </c>
      <c r="C7025" t="s">
        <v>19</v>
      </c>
      <c r="D7025" t="s">
        <v>33</v>
      </c>
      <c r="E7025" t="s">
        <v>530</v>
      </c>
    </row>
    <row r="7026" spans="1:5" x14ac:dyDescent="0.25">
      <c r="A7026" t="s">
        <v>18278</v>
      </c>
      <c r="B7026" t="s">
        <v>20</v>
      </c>
      <c r="C7026" t="s">
        <v>19</v>
      </c>
      <c r="D7026" t="s">
        <v>33</v>
      </c>
      <c r="E7026" t="s">
        <v>553</v>
      </c>
    </row>
    <row r="7027" spans="1:5" x14ac:dyDescent="0.25">
      <c r="A7027" t="s">
        <v>15775</v>
      </c>
      <c r="B7027" t="s">
        <v>20</v>
      </c>
      <c r="C7027" t="s">
        <v>21</v>
      </c>
      <c r="D7027" t="s">
        <v>33</v>
      </c>
      <c r="E7027" t="s">
        <v>537</v>
      </c>
    </row>
    <row r="7028" spans="1:5" x14ac:dyDescent="0.25">
      <c r="A7028" t="s">
        <v>7482</v>
      </c>
      <c r="B7028" t="s">
        <v>20</v>
      </c>
      <c r="C7028" t="s">
        <v>19</v>
      </c>
      <c r="D7028" t="s">
        <v>33</v>
      </c>
      <c r="E7028" t="s">
        <v>530</v>
      </c>
    </row>
    <row r="7029" spans="1:5" x14ac:dyDescent="0.25">
      <c r="A7029" t="s">
        <v>7483</v>
      </c>
      <c r="B7029" t="s">
        <v>20</v>
      </c>
      <c r="C7029" t="s">
        <v>19</v>
      </c>
      <c r="D7029" t="s">
        <v>33</v>
      </c>
      <c r="E7029" t="s">
        <v>538</v>
      </c>
    </row>
    <row r="7030" spans="1:5" x14ac:dyDescent="0.25">
      <c r="A7030" t="s">
        <v>29388</v>
      </c>
      <c r="B7030" t="s">
        <v>20</v>
      </c>
      <c r="C7030" t="s">
        <v>19</v>
      </c>
      <c r="D7030" t="s">
        <v>33</v>
      </c>
      <c r="E7030" t="s">
        <v>533</v>
      </c>
    </row>
    <row r="7031" spans="1:5" x14ac:dyDescent="0.25">
      <c r="A7031" t="s">
        <v>22866</v>
      </c>
      <c r="B7031" t="s">
        <v>20</v>
      </c>
      <c r="C7031" t="s">
        <v>21</v>
      </c>
      <c r="D7031" t="s">
        <v>33</v>
      </c>
      <c r="E7031" t="s">
        <v>537</v>
      </c>
    </row>
    <row r="7032" spans="1:5" x14ac:dyDescent="0.25">
      <c r="A7032" t="s">
        <v>19854</v>
      </c>
      <c r="B7032" t="s">
        <v>20</v>
      </c>
      <c r="C7032" t="s">
        <v>19</v>
      </c>
      <c r="D7032" t="s">
        <v>33</v>
      </c>
      <c r="E7032" t="s">
        <v>533</v>
      </c>
    </row>
    <row r="7033" spans="1:5" x14ac:dyDescent="0.25">
      <c r="A7033" t="s">
        <v>23700</v>
      </c>
      <c r="B7033" t="s">
        <v>20</v>
      </c>
      <c r="C7033" t="s">
        <v>19</v>
      </c>
      <c r="D7033" t="s">
        <v>33</v>
      </c>
      <c r="E7033" t="s">
        <v>533</v>
      </c>
    </row>
    <row r="7034" spans="1:5" x14ac:dyDescent="0.25">
      <c r="A7034" t="s">
        <v>7487</v>
      </c>
      <c r="B7034" t="s">
        <v>20</v>
      </c>
      <c r="C7034" t="s">
        <v>19</v>
      </c>
      <c r="D7034" t="s">
        <v>33</v>
      </c>
      <c r="E7034" t="s">
        <v>538</v>
      </c>
    </row>
    <row r="7035" spans="1:5" x14ac:dyDescent="0.25">
      <c r="A7035" t="s">
        <v>7489</v>
      </c>
      <c r="B7035" t="s">
        <v>20</v>
      </c>
      <c r="C7035" t="s">
        <v>21</v>
      </c>
      <c r="D7035" t="s">
        <v>33</v>
      </c>
      <c r="E7035" t="s">
        <v>581</v>
      </c>
    </row>
    <row r="7036" spans="1:5" x14ac:dyDescent="0.25">
      <c r="A7036" t="s">
        <v>5386</v>
      </c>
      <c r="B7036" t="s">
        <v>20</v>
      </c>
      <c r="C7036" t="s">
        <v>19</v>
      </c>
      <c r="D7036" t="s">
        <v>33</v>
      </c>
      <c r="E7036" t="s">
        <v>533</v>
      </c>
    </row>
    <row r="7037" spans="1:5" x14ac:dyDescent="0.25">
      <c r="A7037" t="s">
        <v>19222</v>
      </c>
      <c r="B7037" t="s">
        <v>20</v>
      </c>
      <c r="C7037" t="s">
        <v>21</v>
      </c>
      <c r="D7037" t="s">
        <v>33</v>
      </c>
      <c r="E7037" t="s">
        <v>537</v>
      </c>
    </row>
    <row r="7038" spans="1:5" x14ac:dyDescent="0.25">
      <c r="A7038" t="s">
        <v>7492</v>
      </c>
      <c r="B7038" t="s">
        <v>20</v>
      </c>
      <c r="C7038" t="s">
        <v>19</v>
      </c>
      <c r="D7038" t="s">
        <v>33</v>
      </c>
      <c r="E7038" t="s">
        <v>538</v>
      </c>
    </row>
    <row r="7039" spans="1:5" x14ac:dyDescent="0.25">
      <c r="A7039" t="s">
        <v>15778</v>
      </c>
      <c r="B7039" t="s">
        <v>20</v>
      </c>
      <c r="C7039" t="s">
        <v>21</v>
      </c>
      <c r="D7039" t="s">
        <v>33</v>
      </c>
      <c r="E7039" t="s">
        <v>537</v>
      </c>
    </row>
    <row r="7040" spans="1:5" x14ac:dyDescent="0.25">
      <c r="A7040" t="s">
        <v>7493</v>
      </c>
      <c r="B7040" t="s">
        <v>20</v>
      </c>
      <c r="C7040" t="s">
        <v>19</v>
      </c>
      <c r="D7040" t="s">
        <v>33</v>
      </c>
      <c r="E7040" t="s">
        <v>538</v>
      </c>
    </row>
    <row r="7041" spans="1:5" x14ac:dyDescent="0.25">
      <c r="A7041" t="s">
        <v>7495</v>
      </c>
      <c r="B7041" t="s">
        <v>20</v>
      </c>
      <c r="C7041" t="s">
        <v>19</v>
      </c>
      <c r="D7041" t="s">
        <v>33</v>
      </c>
      <c r="E7041" t="s">
        <v>538</v>
      </c>
    </row>
    <row r="7042" spans="1:5" x14ac:dyDescent="0.25">
      <c r="A7042" t="s">
        <v>10536</v>
      </c>
      <c r="B7042" t="s">
        <v>20</v>
      </c>
      <c r="C7042" t="s">
        <v>21</v>
      </c>
      <c r="D7042" t="s">
        <v>65</v>
      </c>
      <c r="E7042" t="s">
        <v>537</v>
      </c>
    </row>
    <row r="7043" spans="1:5" x14ac:dyDescent="0.25">
      <c r="A7043" t="s">
        <v>26415</v>
      </c>
      <c r="B7043" t="s">
        <v>20</v>
      </c>
      <c r="C7043" t="s">
        <v>19</v>
      </c>
      <c r="D7043" t="s">
        <v>33</v>
      </c>
      <c r="E7043" t="s">
        <v>533</v>
      </c>
    </row>
    <row r="7044" spans="1:5" x14ac:dyDescent="0.25">
      <c r="A7044" t="s">
        <v>7498</v>
      </c>
      <c r="B7044" t="s">
        <v>20</v>
      </c>
      <c r="C7044" t="s">
        <v>19</v>
      </c>
      <c r="D7044" t="s">
        <v>33</v>
      </c>
      <c r="E7044" t="s">
        <v>562</v>
      </c>
    </row>
    <row r="7045" spans="1:5" x14ac:dyDescent="0.25">
      <c r="A7045" t="s">
        <v>7500</v>
      </c>
      <c r="B7045" t="s">
        <v>20</v>
      </c>
      <c r="C7045" t="s">
        <v>19</v>
      </c>
      <c r="D7045" t="s">
        <v>33</v>
      </c>
      <c r="E7045" t="s">
        <v>538</v>
      </c>
    </row>
    <row r="7046" spans="1:5" x14ac:dyDescent="0.25">
      <c r="A7046" t="s">
        <v>9589</v>
      </c>
      <c r="B7046" t="s">
        <v>20</v>
      </c>
      <c r="C7046" t="s">
        <v>25</v>
      </c>
      <c r="D7046" t="s">
        <v>33</v>
      </c>
      <c r="E7046" t="s">
        <v>707</v>
      </c>
    </row>
    <row r="7047" spans="1:5" x14ac:dyDescent="0.25">
      <c r="A7047" t="s">
        <v>3597</v>
      </c>
      <c r="B7047" t="s">
        <v>20</v>
      </c>
      <c r="C7047" t="s">
        <v>21</v>
      </c>
      <c r="D7047" t="s">
        <v>33</v>
      </c>
      <c r="E7047" t="s">
        <v>537</v>
      </c>
    </row>
    <row r="7048" spans="1:5" x14ac:dyDescent="0.25">
      <c r="A7048" t="s">
        <v>7502</v>
      </c>
      <c r="B7048" t="s">
        <v>20</v>
      </c>
      <c r="C7048" t="s">
        <v>19</v>
      </c>
      <c r="D7048" t="s">
        <v>33</v>
      </c>
      <c r="E7048" t="s">
        <v>530</v>
      </c>
    </row>
    <row r="7049" spans="1:5" x14ac:dyDescent="0.25">
      <c r="A7049" t="s">
        <v>20816</v>
      </c>
      <c r="B7049" t="s">
        <v>20</v>
      </c>
      <c r="C7049" t="s">
        <v>19</v>
      </c>
      <c r="D7049" t="s">
        <v>33</v>
      </c>
      <c r="E7049" t="s">
        <v>533</v>
      </c>
    </row>
    <row r="7050" spans="1:5" x14ac:dyDescent="0.25">
      <c r="A7050" t="s">
        <v>7503</v>
      </c>
      <c r="B7050" t="s">
        <v>20</v>
      </c>
      <c r="C7050" t="s">
        <v>19</v>
      </c>
      <c r="D7050" t="s">
        <v>33</v>
      </c>
      <c r="E7050" t="s">
        <v>538</v>
      </c>
    </row>
    <row r="7051" spans="1:5" x14ac:dyDescent="0.25">
      <c r="A7051" t="s">
        <v>18899</v>
      </c>
      <c r="B7051" t="s">
        <v>20</v>
      </c>
      <c r="C7051" t="s">
        <v>19</v>
      </c>
      <c r="D7051" t="s">
        <v>33</v>
      </c>
      <c r="E7051" t="s">
        <v>533</v>
      </c>
    </row>
    <row r="7052" spans="1:5" x14ac:dyDescent="0.25">
      <c r="A7052" t="s">
        <v>7505</v>
      </c>
      <c r="B7052" t="s">
        <v>20</v>
      </c>
      <c r="C7052" t="s">
        <v>19</v>
      </c>
      <c r="D7052" t="s">
        <v>33</v>
      </c>
      <c r="E7052" t="s">
        <v>530</v>
      </c>
    </row>
    <row r="7053" spans="1:5" x14ac:dyDescent="0.25">
      <c r="A7053" t="s">
        <v>7507</v>
      </c>
      <c r="B7053" t="s">
        <v>20</v>
      </c>
      <c r="C7053" t="s">
        <v>19</v>
      </c>
      <c r="D7053" t="s">
        <v>33</v>
      </c>
      <c r="E7053" t="s">
        <v>530</v>
      </c>
    </row>
    <row r="7054" spans="1:5" x14ac:dyDescent="0.25">
      <c r="A7054" t="s">
        <v>12698</v>
      </c>
      <c r="B7054" t="s">
        <v>20</v>
      </c>
      <c r="C7054" t="s">
        <v>21</v>
      </c>
      <c r="D7054" t="s">
        <v>33</v>
      </c>
      <c r="E7054" t="s">
        <v>537</v>
      </c>
    </row>
    <row r="7055" spans="1:5" x14ac:dyDescent="0.25">
      <c r="A7055" t="s">
        <v>26998</v>
      </c>
      <c r="B7055" t="s">
        <v>20</v>
      </c>
      <c r="C7055" t="s">
        <v>19</v>
      </c>
      <c r="D7055" t="s">
        <v>33</v>
      </c>
      <c r="E7055" t="s">
        <v>533</v>
      </c>
    </row>
    <row r="7056" spans="1:5" x14ac:dyDescent="0.25">
      <c r="A7056" t="s">
        <v>7509</v>
      </c>
      <c r="B7056" t="s">
        <v>20</v>
      </c>
      <c r="C7056" t="s">
        <v>19</v>
      </c>
      <c r="D7056" t="s">
        <v>33</v>
      </c>
      <c r="E7056" t="s">
        <v>530</v>
      </c>
    </row>
    <row r="7057" spans="1:5" x14ac:dyDescent="0.25">
      <c r="A7057" t="s">
        <v>14820</v>
      </c>
      <c r="B7057" t="s">
        <v>20</v>
      </c>
      <c r="C7057" t="s">
        <v>19</v>
      </c>
      <c r="D7057" t="s">
        <v>33</v>
      </c>
      <c r="E7057" t="s">
        <v>533</v>
      </c>
    </row>
    <row r="7058" spans="1:5" x14ac:dyDescent="0.25">
      <c r="A7058" t="s">
        <v>7511</v>
      </c>
      <c r="B7058" t="s">
        <v>20</v>
      </c>
      <c r="C7058" t="s">
        <v>19</v>
      </c>
      <c r="D7058" t="s">
        <v>33</v>
      </c>
      <c r="E7058" t="s">
        <v>538</v>
      </c>
    </row>
    <row r="7059" spans="1:5" x14ac:dyDescent="0.25">
      <c r="A7059" t="s">
        <v>7514</v>
      </c>
      <c r="B7059" t="s">
        <v>20</v>
      </c>
      <c r="C7059" t="s">
        <v>21</v>
      </c>
      <c r="D7059" t="s">
        <v>33</v>
      </c>
      <c r="E7059" t="s">
        <v>582</v>
      </c>
    </row>
    <row r="7060" spans="1:5" x14ac:dyDescent="0.25">
      <c r="A7060" t="s">
        <v>27777</v>
      </c>
      <c r="B7060" t="s">
        <v>20</v>
      </c>
      <c r="C7060" t="s">
        <v>19</v>
      </c>
      <c r="D7060" t="s">
        <v>33</v>
      </c>
      <c r="E7060" t="s">
        <v>533</v>
      </c>
    </row>
    <row r="7061" spans="1:5" x14ac:dyDescent="0.25">
      <c r="A7061" t="s">
        <v>27781</v>
      </c>
      <c r="B7061" t="s">
        <v>20</v>
      </c>
      <c r="C7061" t="s">
        <v>19</v>
      </c>
      <c r="D7061" t="s">
        <v>33</v>
      </c>
      <c r="E7061" t="s">
        <v>533</v>
      </c>
    </row>
    <row r="7062" spans="1:5" x14ac:dyDescent="0.25">
      <c r="A7062" t="s">
        <v>7515</v>
      </c>
      <c r="B7062" t="s">
        <v>20</v>
      </c>
      <c r="C7062" t="s">
        <v>19</v>
      </c>
      <c r="D7062" t="s">
        <v>33</v>
      </c>
      <c r="E7062" t="s">
        <v>530</v>
      </c>
    </row>
    <row r="7063" spans="1:5" x14ac:dyDescent="0.25">
      <c r="A7063" t="s">
        <v>7517</v>
      </c>
      <c r="B7063" t="s">
        <v>20</v>
      </c>
      <c r="C7063" t="s">
        <v>19</v>
      </c>
      <c r="D7063" t="s">
        <v>33</v>
      </c>
      <c r="E7063" t="s">
        <v>530</v>
      </c>
    </row>
    <row r="7064" spans="1:5" x14ac:dyDescent="0.25">
      <c r="A7064" t="s">
        <v>16836</v>
      </c>
      <c r="B7064" t="s">
        <v>20</v>
      </c>
      <c r="C7064" t="s">
        <v>19</v>
      </c>
      <c r="D7064" t="s">
        <v>33</v>
      </c>
      <c r="E7064" t="s">
        <v>533</v>
      </c>
    </row>
    <row r="7065" spans="1:5" x14ac:dyDescent="0.25">
      <c r="A7065" t="s">
        <v>7519</v>
      </c>
      <c r="B7065" t="s">
        <v>20</v>
      </c>
      <c r="C7065" t="s">
        <v>19</v>
      </c>
      <c r="D7065" t="s">
        <v>33</v>
      </c>
      <c r="E7065" t="s">
        <v>530</v>
      </c>
    </row>
    <row r="7066" spans="1:5" x14ac:dyDescent="0.25">
      <c r="A7066" t="s">
        <v>20820</v>
      </c>
      <c r="B7066" t="s">
        <v>20</v>
      </c>
      <c r="C7066" t="s">
        <v>19</v>
      </c>
      <c r="D7066" t="s">
        <v>33</v>
      </c>
      <c r="E7066" t="s">
        <v>533</v>
      </c>
    </row>
    <row r="7067" spans="1:5" x14ac:dyDescent="0.25">
      <c r="A7067" t="s">
        <v>7522</v>
      </c>
      <c r="B7067" t="s">
        <v>20</v>
      </c>
      <c r="C7067" t="s">
        <v>19</v>
      </c>
      <c r="D7067" t="s">
        <v>33</v>
      </c>
      <c r="E7067" t="s">
        <v>530</v>
      </c>
    </row>
    <row r="7068" spans="1:5" x14ac:dyDescent="0.25">
      <c r="A7068" t="s">
        <v>24630</v>
      </c>
      <c r="B7068" t="s">
        <v>20</v>
      </c>
      <c r="C7068" t="s">
        <v>19</v>
      </c>
      <c r="D7068" t="s">
        <v>33</v>
      </c>
      <c r="E7068" t="s">
        <v>533</v>
      </c>
    </row>
    <row r="7069" spans="1:5" x14ac:dyDescent="0.25">
      <c r="A7069" t="s">
        <v>22575</v>
      </c>
      <c r="B7069" t="s">
        <v>20</v>
      </c>
      <c r="C7069" t="s">
        <v>19</v>
      </c>
      <c r="D7069" t="s">
        <v>33</v>
      </c>
      <c r="E7069" t="s">
        <v>533</v>
      </c>
    </row>
    <row r="7070" spans="1:5" x14ac:dyDescent="0.25">
      <c r="A7070" t="s">
        <v>7523</v>
      </c>
      <c r="B7070" t="s">
        <v>20</v>
      </c>
      <c r="C7070" t="s">
        <v>19</v>
      </c>
      <c r="D7070" t="s">
        <v>33</v>
      </c>
      <c r="E7070" t="s">
        <v>538</v>
      </c>
    </row>
    <row r="7071" spans="1:5" x14ac:dyDescent="0.25">
      <c r="A7071" t="s">
        <v>7526</v>
      </c>
      <c r="B7071" t="s">
        <v>20</v>
      </c>
      <c r="C7071" t="s">
        <v>19</v>
      </c>
      <c r="D7071" t="s">
        <v>33</v>
      </c>
      <c r="E7071" t="s">
        <v>538</v>
      </c>
    </row>
    <row r="7072" spans="1:5" x14ac:dyDescent="0.25">
      <c r="A7072" t="s">
        <v>14053</v>
      </c>
      <c r="B7072" t="s">
        <v>20</v>
      </c>
      <c r="C7072" t="s">
        <v>21</v>
      </c>
      <c r="D7072" t="s">
        <v>33</v>
      </c>
      <c r="E7072" t="s">
        <v>537</v>
      </c>
    </row>
    <row r="7073" spans="1:5" x14ac:dyDescent="0.25">
      <c r="A7073" t="s">
        <v>7527</v>
      </c>
      <c r="B7073" t="s">
        <v>20</v>
      </c>
      <c r="C7073" t="s">
        <v>21</v>
      </c>
      <c r="D7073" t="s">
        <v>33</v>
      </c>
      <c r="E7073" t="s">
        <v>581</v>
      </c>
    </row>
    <row r="7074" spans="1:5" x14ac:dyDescent="0.25">
      <c r="A7074" t="s">
        <v>25107</v>
      </c>
      <c r="B7074" t="s">
        <v>20</v>
      </c>
      <c r="C7074" t="s">
        <v>19</v>
      </c>
      <c r="D7074" t="s">
        <v>69</v>
      </c>
      <c r="E7074" t="s">
        <v>553</v>
      </c>
    </row>
    <row r="7075" spans="1:5" x14ac:dyDescent="0.25">
      <c r="A7075" t="s">
        <v>17292</v>
      </c>
      <c r="B7075" t="s">
        <v>20</v>
      </c>
      <c r="C7075" t="s">
        <v>21</v>
      </c>
      <c r="D7075" t="s">
        <v>33</v>
      </c>
      <c r="E7075" t="s">
        <v>537</v>
      </c>
    </row>
    <row r="7076" spans="1:5" x14ac:dyDescent="0.25">
      <c r="A7076" t="s">
        <v>7530</v>
      </c>
      <c r="B7076" t="s">
        <v>20</v>
      </c>
      <c r="C7076" t="s">
        <v>19</v>
      </c>
      <c r="D7076" t="s">
        <v>33</v>
      </c>
      <c r="E7076" t="s">
        <v>538</v>
      </c>
    </row>
    <row r="7077" spans="1:5" x14ac:dyDescent="0.25">
      <c r="A7077" t="s">
        <v>7531</v>
      </c>
      <c r="B7077" t="s">
        <v>20</v>
      </c>
      <c r="C7077" t="s">
        <v>19</v>
      </c>
      <c r="D7077" t="s">
        <v>33</v>
      </c>
      <c r="E7077" t="s">
        <v>538</v>
      </c>
    </row>
    <row r="7078" spans="1:5" x14ac:dyDescent="0.25">
      <c r="A7078" t="s">
        <v>28150</v>
      </c>
      <c r="B7078" t="s">
        <v>20</v>
      </c>
      <c r="C7078" t="s">
        <v>22</v>
      </c>
      <c r="D7078" t="s">
        <v>33</v>
      </c>
      <c r="E7078" t="s">
        <v>629</v>
      </c>
    </row>
    <row r="7079" spans="1:5" x14ac:dyDescent="0.25">
      <c r="A7079" t="s">
        <v>3441</v>
      </c>
      <c r="B7079" t="s">
        <v>20</v>
      </c>
      <c r="C7079" t="s">
        <v>22</v>
      </c>
      <c r="D7079" t="s">
        <v>33</v>
      </c>
      <c r="E7079" t="s">
        <v>629</v>
      </c>
    </row>
    <row r="7080" spans="1:5" x14ac:dyDescent="0.25">
      <c r="A7080" t="s">
        <v>7533</v>
      </c>
      <c r="B7080" t="s">
        <v>20</v>
      </c>
      <c r="C7080" t="s">
        <v>19</v>
      </c>
      <c r="D7080" t="s">
        <v>33</v>
      </c>
      <c r="E7080" t="s">
        <v>530</v>
      </c>
    </row>
    <row r="7081" spans="1:5" x14ac:dyDescent="0.25">
      <c r="A7081" t="s">
        <v>3605</v>
      </c>
      <c r="B7081" t="s">
        <v>20</v>
      </c>
      <c r="C7081" t="s">
        <v>22</v>
      </c>
      <c r="D7081" t="s">
        <v>33</v>
      </c>
      <c r="E7081" t="s">
        <v>629</v>
      </c>
    </row>
    <row r="7082" spans="1:5" x14ac:dyDescent="0.25">
      <c r="A7082" t="s">
        <v>24155</v>
      </c>
      <c r="B7082" t="s">
        <v>20</v>
      </c>
      <c r="C7082" t="s">
        <v>22</v>
      </c>
      <c r="D7082" t="s">
        <v>33</v>
      </c>
      <c r="E7082" t="s">
        <v>629</v>
      </c>
    </row>
    <row r="7083" spans="1:5" x14ac:dyDescent="0.25">
      <c r="A7083" t="s">
        <v>7537</v>
      </c>
      <c r="B7083" t="s">
        <v>20</v>
      </c>
      <c r="C7083" t="s">
        <v>19</v>
      </c>
      <c r="D7083" t="s">
        <v>33</v>
      </c>
      <c r="E7083" t="s">
        <v>530</v>
      </c>
    </row>
    <row r="7084" spans="1:5" x14ac:dyDescent="0.25">
      <c r="A7084" t="s">
        <v>17403</v>
      </c>
      <c r="B7084" t="s">
        <v>20</v>
      </c>
      <c r="C7084" t="s">
        <v>19</v>
      </c>
      <c r="D7084" t="s">
        <v>33</v>
      </c>
      <c r="E7084" t="s">
        <v>533</v>
      </c>
    </row>
    <row r="7085" spans="1:5" x14ac:dyDescent="0.25">
      <c r="A7085" t="s">
        <v>7539</v>
      </c>
      <c r="B7085" t="s">
        <v>20</v>
      </c>
      <c r="C7085" t="s">
        <v>19</v>
      </c>
      <c r="D7085" t="s">
        <v>33</v>
      </c>
      <c r="E7085" t="s">
        <v>530</v>
      </c>
    </row>
    <row r="7086" spans="1:5" x14ac:dyDescent="0.25">
      <c r="A7086" t="s">
        <v>7547</v>
      </c>
      <c r="B7086" t="s">
        <v>20</v>
      </c>
      <c r="C7086" t="s">
        <v>21</v>
      </c>
      <c r="D7086" t="s">
        <v>33</v>
      </c>
      <c r="E7086" t="s">
        <v>581</v>
      </c>
    </row>
    <row r="7087" spans="1:5" x14ac:dyDescent="0.25">
      <c r="A7087" t="s">
        <v>19639</v>
      </c>
      <c r="B7087" t="s">
        <v>20</v>
      </c>
      <c r="C7087" t="s">
        <v>19</v>
      </c>
      <c r="D7087" t="s">
        <v>33</v>
      </c>
      <c r="E7087" t="s">
        <v>533</v>
      </c>
    </row>
    <row r="7088" spans="1:5" x14ac:dyDescent="0.25">
      <c r="A7088" t="s">
        <v>7544</v>
      </c>
      <c r="B7088" t="s">
        <v>20</v>
      </c>
      <c r="C7088" t="s">
        <v>19</v>
      </c>
      <c r="D7088" t="s">
        <v>33</v>
      </c>
      <c r="E7088" t="s">
        <v>538</v>
      </c>
    </row>
    <row r="7089" spans="1:5" x14ac:dyDescent="0.25">
      <c r="A7089" t="s">
        <v>7541</v>
      </c>
      <c r="B7089" t="s">
        <v>20</v>
      </c>
      <c r="C7089" t="s">
        <v>19</v>
      </c>
      <c r="D7089" t="s">
        <v>33</v>
      </c>
      <c r="E7089" t="s">
        <v>538</v>
      </c>
    </row>
    <row r="7090" spans="1:5" x14ac:dyDescent="0.25">
      <c r="A7090" t="s">
        <v>7546</v>
      </c>
      <c r="B7090" t="s">
        <v>20</v>
      </c>
      <c r="C7090" t="s">
        <v>19</v>
      </c>
      <c r="D7090" t="s">
        <v>33</v>
      </c>
      <c r="E7090" t="s">
        <v>538</v>
      </c>
    </row>
    <row r="7091" spans="1:5" x14ac:dyDescent="0.25">
      <c r="A7091" t="s">
        <v>19882</v>
      </c>
      <c r="B7091" t="s">
        <v>16</v>
      </c>
      <c r="C7091" t="s">
        <v>17</v>
      </c>
      <c r="D7091" t="s">
        <v>33</v>
      </c>
      <c r="E7091" t="s">
        <v>583</v>
      </c>
    </row>
    <row r="7092" spans="1:5" x14ac:dyDescent="0.25">
      <c r="A7092" t="s">
        <v>22904</v>
      </c>
      <c r="B7092" t="s">
        <v>20</v>
      </c>
      <c r="C7092" t="s">
        <v>19</v>
      </c>
      <c r="D7092" t="s">
        <v>33</v>
      </c>
      <c r="E7092" t="s">
        <v>533</v>
      </c>
    </row>
    <row r="7093" spans="1:5" x14ac:dyDescent="0.25">
      <c r="A7093" t="s">
        <v>27825</v>
      </c>
      <c r="B7093" t="s">
        <v>20</v>
      </c>
      <c r="C7093" t="s">
        <v>19</v>
      </c>
      <c r="D7093" t="s">
        <v>33</v>
      </c>
      <c r="E7093" t="s">
        <v>533</v>
      </c>
    </row>
    <row r="7094" spans="1:5" x14ac:dyDescent="0.25">
      <c r="A7094" t="s">
        <v>7550</v>
      </c>
      <c r="B7094" t="s">
        <v>20</v>
      </c>
      <c r="C7094" t="s">
        <v>19</v>
      </c>
      <c r="D7094" t="s">
        <v>33</v>
      </c>
      <c r="E7094" t="s">
        <v>530</v>
      </c>
    </row>
    <row r="7095" spans="1:5" x14ac:dyDescent="0.25">
      <c r="A7095" t="s">
        <v>7549</v>
      </c>
      <c r="B7095" t="s">
        <v>20</v>
      </c>
      <c r="C7095" t="s">
        <v>19</v>
      </c>
      <c r="D7095" t="s">
        <v>33</v>
      </c>
      <c r="E7095" t="s">
        <v>538</v>
      </c>
    </row>
    <row r="7096" spans="1:5" x14ac:dyDescent="0.25">
      <c r="A7096" t="s">
        <v>27700</v>
      </c>
      <c r="B7096" t="s">
        <v>20</v>
      </c>
      <c r="C7096" t="s">
        <v>19</v>
      </c>
      <c r="D7096" t="s">
        <v>33</v>
      </c>
      <c r="E7096" t="s">
        <v>533</v>
      </c>
    </row>
    <row r="7097" spans="1:5" x14ac:dyDescent="0.25">
      <c r="A7097" t="s">
        <v>18306</v>
      </c>
      <c r="B7097" t="s">
        <v>20</v>
      </c>
      <c r="C7097" t="s">
        <v>19</v>
      </c>
      <c r="D7097" t="s">
        <v>33</v>
      </c>
      <c r="E7097" t="s">
        <v>533</v>
      </c>
    </row>
    <row r="7098" spans="1:5" x14ac:dyDescent="0.25">
      <c r="A7098" t="s">
        <v>25393</v>
      </c>
      <c r="B7098" t="s">
        <v>20</v>
      </c>
      <c r="C7098" t="s">
        <v>21</v>
      </c>
      <c r="D7098" t="s">
        <v>33</v>
      </c>
      <c r="E7098" t="s">
        <v>537</v>
      </c>
    </row>
    <row r="7099" spans="1:5" x14ac:dyDescent="0.25">
      <c r="A7099" t="s">
        <v>7553</v>
      </c>
      <c r="B7099" t="s">
        <v>20</v>
      </c>
      <c r="C7099" t="s">
        <v>19</v>
      </c>
      <c r="D7099" t="s">
        <v>33</v>
      </c>
      <c r="E7099" t="s">
        <v>538</v>
      </c>
    </row>
    <row r="7100" spans="1:5" x14ac:dyDescent="0.25">
      <c r="A7100" t="s">
        <v>7554</v>
      </c>
      <c r="B7100" t="s">
        <v>20</v>
      </c>
      <c r="C7100" t="s">
        <v>19</v>
      </c>
      <c r="D7100" t="s">
        <v>33</v>
      </c>
      <c r="E7100" t="s">
        <v>538</v>
      </c>
    </row>
    <row r="7101" spans="1:5" x14ac:dyDescent="0.25">
      <c r="A7101" t="s">
        <v>7555</v>
      </c>
      <c r="B7101" t="s">
        <v>20</v>
      </c>
      <c r="C7101" t="s">
        <v>19</v>
      </c>
      <c r="D7101" t="s">
        <v>33</v>
      </c>
      <c r="E7101" t="s">
        <v>530</v>
      </c>
    </row>
    <row r="7102" spans="1:5" x14ac:dyDescent="0.25">
      <c r="A7102" t="s">
        <v>7557</v>
      </c>
      <c r="B7102" t="s">
        <v>20</v>
      </c>
      <c r="C7102" t="s">
        <v>19</v>
      </c>
      <c r="D7102" t="s">
        <v>33</v>
      </c>
      <c r="E7102" t="s">
        <v>538</v>
      </c>
    </row>
    <row r="7103" spans="1:5" x14ac:dyDescent="0.25">
      <c r="A7103" t="s">
        <v>17729</v>
      </c>
      <c r="B7103" t="s">
        <v>20</v>
      </c>
      <c r="C7103" t="s">
        <v>19</v>
      </c>
      <c r="D7103" t="s">
        <v>33</v>
      </c>
      <c r="E7103" t="s">
        <v>533</v>
      </c>
    </row>
    <row r="7104" spans="1:5" x14ac:dyDescent="0.25">
      <c r="A7104" t="s">
        <v>20164</v>
      </c>
      <c r="B7104" t="s">
        <v>20</v>
      </c>
      <c r="C7104" t="s">
        <v>19</v>
      </c>
      <c r="D7104" t="s">
        <v>33</v>
      </c>
      <c r="E7104" t="s">
        <v>533</v>
      </c>
    </row>
    <row r="7105" spans="1:5" x14ac:dyDescent="0.25">
      <c r="A7105" t="s">
        <v>7558</v>
      </c>
      <c r="B7105" t="s">
        <v>20</v>
      </c>
      <c r="C7105" t="s">
        <v>19</v>
      </c>
      <c r="D7105" t="s">
        <v>33</v>
      </c>
      <c r="E7105" t="s">
        <v>538</v>
      </c>
    </row>
    <row r="7106" spans="1:5" x14ac:dyDescent="0.25">
      <c r="A7106" t="s">
        <v>7560</v>
      </c>
      <c r="B7106" t="s">
        <v>20</v>
      </c>
      <c r="C7106" t="s">
        <v>19</v>
      </c>
      <c r="D7106" t="s">
        <v>33</v>
      </c>
      <c r="E7106" t="s">
        <v>538</v>
      </c>
    </row>
    <row r="7107" spans="1:5" x14ac:dyDescent="0.25">
      <c r="A7107" t="s">
        <v>7562</v>
      </c>
      <c r="B7107" t="s">
        <v>20</v>
      </c>
      <c r="C7107" t="s">
        <v>19</v>
      </c>
      <c r="D7107" t="s">
        <v>33</v>
      </c>
      <c r="E7107" t="s">
        <v>530</v>
      </c>
    </row>
    <row r="7108" spans="1:5" x14ac:dyDescent="0.25">
      <c r="A7108" t="s">
        <v>9204</v>
      </c>
      <c r="B7108" t="s">
        <v>20</v>
      </c>
      <c r="C7108" t="s">
        <v>19</v>
      </c>
      <c r="D7108" t="s">
        <v>33</v>
      </c>
      <c r="E7108" t="s">
        <v>533</v>
      </c>
    </row>
    <row r="7109" spans="1:5" x14ac:dyDescent="0.25">
      <c r="A7109" t="s">
        <v>29506</v>
      </c>
      <c r="B7109" t="s">
        <v>20</v>
      </c>
      <c r="C7109" t="s">
        <v>21</v>
      </c>
      <c r="D7109" t="s">
        <v>33</v>
      </c>
      <c r="E7109" t="s">
        <v>537</v>
      </c>
    </row>
    <row r="7110" spans="1:5" x14ac:dyDescent="0.25">
      <c r="A7110" t="s">
        <v>7563</v>
      </c>
      <c r="B7110" t="s">
        <v>20</v>
      </c>
      <c r="C7110" t="s">
        <v>21</v>
      </c>
      <c r="D7110" t="s">
        <v>33</v>
      </c>
      <c r="E7110" t="s">
        <v>582</v>
      </c>
    </row>
    <row r="7111" spans="1:5" x14ac:dyDescent="0.25">
      <c r="A7111" t="s">
        <v>7567</v>
      </c>
      <c r="B7111" t="s">
        <v>20</v>
      </c>
      <c r="C7111" t="s">
        <v>19</v>
      </c>
      <c r="D7111" t="s">
        <v>33</v>
      </c>
      <c r="E7111" t="s">
        <v>530</v>
      </c>
    </row>
    <row r="7112" spans="1:5" x14ac:dyDescent="0.25">
      <c r="A7112" t="s">
        <v>21825</v>
      </c>
      <c r="B7112" t="s">
        <v>20</v>
      </c>
      <c r="C7112" t="s">
        <v>19</v>
      </c>
      <c r="D7112" t="s">
        <v>33</v>
      </c>
      <c r="E7112" t="s">
        <v>533</v>
      </c>
    </row>
    <row r="7113" spans="1:5" x14ac:dyDescent="0.25">
      <c r="A7113" t="s">
        <v>7565</v>
      </c>
      <c r="B7113" t="s">
        <v>20</v>
      </c>
      <c r="C7113" t="s">
        <v>19</v>
      </c>
      <c r="D7113" t="s">
        <v>33</v>
      </c>
      <c r="E7113" t="s">
        <v>538</v>
      </c>
    </row>
    <row r="7114" spans="1:5" x14ac:dyDescent="0.25">
      <c r="A7114" t="s">
        <v>2457</v>
      </c>
      <c r="B7114" t="s">
        <v>20</v>
      </c>
      <c r="C7114" t="s">
        <v>21</v>
      </c>
      <c r="D7114" t="s">
        <v>33</v>
      </c>
      <c r="E7114" t="s">
        <v>537</v>
      </c>
    </row>
    <row r="7115" spans="1:5" x14ac:dyDescent="0.25">
      <c r="A7115" t="s">
        <v>7569</v>
      </c>
      <c r="B7115" t="s">
        <v>20</v>
      </c>
      <c r="C7115" t="s">
        <v>19</v>
      </c>
      <c r="D7115" t="s">
        <v>33</v>
      </c>
      <c r="E7115" t="s">
        <v>538</v>
      </c>
    </row>
    <row r="7116" spans="1:5" x14ac:dyDescent="0.25">
      <c r="A7116" t="s">
        <v>15606</v>
      </c>
      <c r="B7116" t="s">
        <v>20</v>
      </c>
      <c r="C7116" t="s">
        <v>19</v>
      </c>
      <c r="D7116" t="s">
        <v>33</v>
      </c>
      <c r="E7116" t="s">
        <v>553</v>
      </c>
    </row>
    <row r="7117" spans="1:5" x14ac:dyDescent="0.25">
      <c r="A7117" t="s">
        <v>7570</v>
      </c>
      <c r="B7117" t="s">
        <v>20</v>
      </c>
      <c r="C7117" t="s">
        <v>19</v>
      </c>
      <c r="D7117" t="s">
        <v>33</v>
      </c>
      <c r="E7117" t="s">
        <v>538</v>
      </c>
    </row>
    <row r="7118" spans="1:5" x14ac:dyDescent="0.25">
      <c r="A7118" t="s">
        <v>7571</v>
      </c>
      <c r="B7118" t="s">
        <v>20</v>
      </c>
      <c r="C7118" t="s">
        <v>19</v>
      </c>
      <c r="D7118" t="s">
        <v>33</v>
      </c>
      <c r="E7118" t="s">
        <v>538</v>
      </c>
    </row>
    <row r="7119" spans="1:5" x14ac:dyDescent="0.25">
      <c r="A7119" t="s">
        <v>15792</v>
      </c>
      <c r="B7119" t="s">
        <v>20</v>
      </c>
      <c r="C7119" t="s">
        <v>19</v>
      </c>
      <c r="D7119" t="s">
        <v>33</v>
      </c>
      <c r="E7119" t="s">
        <v>533</v>
      </c>
    </row>
    <row r="7120" spans="1:5" x14ac:dyDescent="0.25">
      <c r="A7120" t="s">
        <v>22798</v>
      </c>
      <c r="B7120" t="s">
        <v>20</v>
      </c>
      <c r="C7120" t="s">
        <v>19</v>
      </c>
      <c r="D7120" t="s">
        <v>33</v>
      </c>
      <c r="E7120" t="s">
        <v>533</v>
      </c>
    </row>
    <row r="7121" spans="1:5" x14ac:dyDescent="0.25">
      <c r="A7121" t="s">
        <v>7575</v>
      </c>
      <c r="B7121" t="s">
        <v>20</v>
      </c>
      <c r="C7121" t="s">
        <v>22</v>
      </c>
      <c r="D7121" t="s">
        <v>33</v>
      </c>
      <c r="E7121" t="s">
        <v>536</v>
      </c>
    </row>
    <row r="7122" spans="1:5" x14ac:dyDescent="0.25">
      <c r="A7122" t="s">
        <v>26360</v>
      </c>
      <c r="B7122" t="s">
        <v>20</v>
      </c>
      <c r="C7122" t="s">
        <v>21</v>
      </c>
      <c r="D7122" t="s">
        <v>33</v>
      </c>
      <c r="E7122" t="s">
        <v>537</v>
      </c>
    </row>
    <row r="7123" spans="1:5" x14ac:dyDescent="0.25">
      <c r="A7123" t="s">
        <v>7577</v>
      </c>
      <c r="B7123" t="s">
        <v>20</v>
      </c>
      <c r="C7123" t="s">
        <v>19</v>
      </c>
      <c r="D7123" t="s">
        <v>33</v>
      </c>
      <c r="E7123" t="s">
        <v>530</v>
      </c>
    </row>
    <row r="7124" spans="1:5" x14ac:dyDescent="0.25">
      <c r="A7124" t="s">
        <v>3594</v>
      </c>
      <c r="B7124" t="s">
        <v>20</v>
      </c>
      <c r="C7124" t="s">
        <v>19</v>
      </c>
      <c r="D7124" t="s">
        <v>33</v>
      </c>
      <c r="E7124" t="s">
        <v>533</v>
      </c>
    </row>
    <row r="7125" spans="1:5" x14ac:dyDescent="0.25">
      <c r="A7125" t="s">
        <v>17151</v>
      </c>
      <c r="B7125" t="s">
        <v>20</v>
      </c>
      <c r="C7125" t="s">
        <v>21</v>
      </c>
      <c r="D7125" t="s">
        <v>33</v>
      </c>
      <c r="E7125" t="s">
        <v>537</v>
      </c>
    </row>
    <row r="7126" spans="1:5" x14ac:dyDescent="0.25">
      <c r="A7126" t="s">
        <v>2875</v>
      </c>
      <c r="B7126" t="s">
        <v>20</v>
      </c>
      <c r="C7126" t="s">
        <v>21</v>
      </c>
      <c r="D7126" t="s">
        <v>33</v>
      </c>
      <c r="E7126" t="s">
        <v>537</v>
      </c>
    </row>
    <row r="7127" spans="1:5" x14ac:dyDescent="0.25">
      <c r="A7127" t="s">
        <v>20932</v>
      </c>
      <c r="B7127" t="s">
        <v>20</v>
      </c>
      <c r="C7127" t="s">
        <v>21</v>
      </c>
      <c r="D7127" t="s">
        <v>33</v>
      </c>
      <c r="E7127" t="s">
        <v>537</v>
      </c>
    </row>
    <row r="7128" spans="1:5" x14ac:dyDescent="0.25">
      <c r="A7128" t="s">
        <v>9438</v>
      </c>
      <c r="B7128" t="s">
        <v>20</v>
      </c>
      <c r="C7128" t="s">
        <v>19</v>
      </c>
      <c r="D7128" t="s">
        <v>33</v>
      </c>
      <c r="E7128" t="s">
        <v>533</v>
      </c>
    </row>
    <row r="7129" spans="1:5" x14ac:dyDescent="0.25">
      <c r="A7129" t="s">
        <v>7583</v>
      </c>
      <c r="B7129" t="s">
        <v>20</v>
      </c>
      <c r="C7129" t="s">
        <v>21</v>
      </c>
      <c r="D7129" t="s">
        <v>33</v>
      </c>
      <c r="E7129" t="s">
        <v>582</v>
      </c>
    </row>
    <row r="7130" spans="1:5" x14ac:dyDescent="0.25">
      <c r="A7130" t="s">
        <v>20347</v>
      </c>
      <c r="B7130" t="s">
        <v>20</v>
      </c>
      <c r="C7130" t="s">
        <v>21</v>
      </c>
      <c r="D7130" t="s">
        <v>33</v>
      </c>
      <c r="E7130" t="s">
        <v>537</v>
      </c>
    </row>
    <row r="7131" spans="1:5" x14ac:dyDescent="0.25">
      <c r="A7131" t="s">
        <v>7585</v>
      </c>
      <c r="B7131" t="s">
        <v>20</v>
      </c>
      <c r="C7131" t="s">
        <v>19</v>
      </c>
      <c r="D7131" t="s">
        <v>33</v>
      </c>
      <c r="E7131" t="s">
        <v>530</v>
      </c>
    </row>
    <row r="7132" spans="1:5" x14ac:dyDescent="0.25">
      <c r="A7132" t="s">
        <v>12847</v>
      </c>
      <c r="B7132" t="s">
        <v>20</v>
      </c>
      <c r="C7132" t="s">
        <v>21</v>
      </c>
      <c r="D7132" t="s">
        <v>33</v>
      </c>
      <c r="E7132" t="s">
        <v>537</v>
      </c>
    </row>
    <row r="7133" spans="1:5" x14ac:dyDescent="0.25">
      <c r="A7133" t="s">
        <v>7587</v>
      </c>
      <c r="B7133" t="s">
        <v>20</v>
      </c>
      <c r="C7133" t="s">
        <v>19</v>
      </c>
      <c r="D7133" t="s">
        <v>33</v>
      </c>
      <c r="E7133" t="s">
        <v>530</v>
      </c>
    </row>
    <row r="7134" spans="1:5" x14ac:dyDescent="0.25">
      <c r="A7134" t="s">
        <v>7588</v>
      </c>
      <c r="B7134" t="s">
        <v>20</v>
      </c>
      <c r="C7134" t="s">
        <v>19</v>
      </c>
      <c r="D7134" t="s">
        <v>33</v>
      </c>
      <c r="E7134" t="s">
        <v>837</v>
      </c>
    </row>
    <row r="7135" spans="1:5" x14ac:dyDescent="0.25">
      <c r="A7135" t="s">
        <v>4096</v>
      </c>
      <c r="B7135" t="s">
        <v>20</v>
      </c>
      <c r="C7135" t="s">
        <v>22</v>
      </c>
      <c r="D7135" t="s">
        <v>33</v>
      </c>
      <c r="E7135" t="s">
        <v>629</v>
      </c>
    </row>
    <row r="7136" spans="1:5" x14ac:dyDescent="0.25">
      <c r="A7136" t="s">
        <v>29078</v>
      </c>
      <c r="B7136" t="s">
        <v>20</v>
      </c>
      <c r="C7136" t="s">
        <v>21</v>
      </c>
      <c r="D7136" t="s">
        <v>33</v>
      </c>
      <c r="E7136" t="s">
        <v>537</v>
      </c>
    </row>
    <row r="7137" spans="1:5" x14ac:dyDescent="0.25">
      <c r="A7137" t="s">
        <v>18704</v>
      </c>
      <c r="B7137" t="s">
        <v>20</v>
      </c>
      <c r="C7137" t="s">
        <v>19</v>
      </c>
      <c r="D7137" t="s">
        <v>33</v>
      </c>
      <c r="E7137" t="s">
        <v>533</v>
      </c>
    </row>
    <row r="7138" spans="1:5" x14ac:dyDescent="0.25">
      <c r="A7138" t="s">
        <v>7592</v>
      </c>
      <c r="B7138" t="s">
        <v>20</v>
      </c>
      <c r="C7138" t="s">
        <v>19</v>
      </c>
      <c r="D7138" t="s">
        <v>33</v>
      </c>
      <c r="E7138" t="s">
        <v>538</v>
      </c>
    </row>
    <row r="7139" spans="1:5" x14ac:dyDescent="0.25">
      <c r="A7139" t="s">
        <v>7593</v>
      </c>
      <c r="B7139" t="s">
        <v>20</v>
      </c>
      <c r="C7139" t="s">
        <v>19</v>
      </c>
      <c r="D7139" t="s">
        <v>33</v>
      </c>
      <c r="E7139" t="s">
        <v>530</v>
      </c>
    </row>
    <row r="7140" spans="1:5" x14ac:dyDescent="0.25">
      <c r="A7140" t="s">
        <v>27698</v>
      </c>
      <c r="B7140" t="s">
        <v>20</v>
      </c>
      <c r="C7140" t="s">
        <v>19</v>
      </c>
      <c r="D7140" t="s">
        <v>33</v>
      </c>
      <c r="E7140" t="s">
        <v>553</v>
      </c>
    </row>
    <row r="7141" spans="1:5" x14ac:dyDescent="0.25">
      <c r="A7141" t="s">
        <v>7595</v>
      </c>
      <c r="B7141" t="s">
        <v>16</v>
      </c>
      <c r="C7141" t="s">
        <v>17</v>
      </c>
      <c r="D7141" t="s">
        <v>33</v>
      </c>
      <c r="E7141" t="s">
        <v>653</v>
      </c>
    </row>
    <row r="7142" spans="1:5" x14ac:dyDescent="0.25">
      <c r="A7142" t="s">
        <v>7596</v>
      </c>
      <c r="B7142" t="s">
        <v>20</v>
      </c>
      <c r="C7142" t="s">
        <v>19</v>
      </c>
      <c r="D7142" t="s">
        <v>33</v>
      </c>
      <c r="E7142" t="s">
        <v>538</v>
      </c>
    </row>
    <row r="7143" spans="1:5" x14ac:dyDescent="0.25">
      <c r="A7143" t="s">
        <v>27823</v>
      </c>
      <c r="B7143" t="s">
        <v>20</v>
      </c>
      <c r="C7143" t="s">
        <v>19</v>
      </c>
      <c r="D7143" t="s">
        <v>33</v>
      </c>
      <c r="E7143" t="s">
        <v>553</v>
      </c>
    </row>
    <row r="7144" spans="1:5" x14ac:dyDescent="0.25">
      <c r="A7144" t="s">
        <v>7599</v>
      </c>
      <c r="B7144" t="s">
        <v>16</v>
      </c>
      <c r="C7144" t="s">
        <v>15</v>
      </c>
      <c r="D7144" t="s">
        <v>33</v>
      </c>
      <c r="E7144" t="s">
        <v>659</v>
      </c>
    </row>
    <row r="7145" spans="1:5" x14ac:dyDescent="0.25">
      <c r="A7145" t="s">
        <v>27696</v>
      </c>
      <c r="B7145" t="s">
        <v>20</v>
      </c>
      <c r="C7145" t="s">
        <v>19</v>
      </c>
      <c r="D7145" t="s">
        <v>33</v>
      </c>
      <c r="E7145" t="s">
        <v>553</v>
      </c>
    </row>
    <row r="7146" spans="1:5" x14ac:dyDescent="0.25">
      <c r="A7146" t="s">
        <v>27827</v>
      </c>
      <c r="B7146" t="s">
        <v>20</v>
      </c>
      <c r="C7146" t="s">
        <v>19</v>
      </c>
      <c r="D7146" t="s">
        <v>33</v>
      </c>
      <c r="E7146" t="s">
        <v>553</v>
      </c>
    </row>
    <row r="7147" spans="1:5" x14ac:dyDescent="0.25">
      <c r="A7147" t="s">
        <v>10137</v>
      </c>
      <c r="B7147" t="s">
        <v>20</v>
      </c>
      <c r="C7147" t="s">
        <v>19</v>
      </c>
      <c r="D7147" t="s">
        <v>33</v>
      </c>
      <c r="E7147" t="s">
        <v>533</v>
      </c>
    </row>
    <row r="7148" spans="1:5" x14ac:dyDescent="0.25">
      <c r="A7148" t="s">
        <v>7601</v>
      </c>
      <c r="B7148" t="s">
        <v>16</v>
      </c>
      <c r="C7148" t="s">
        <v>15</v>
      </c>
      <c r="D7148" t="s">
        <v>33</v>
      </c>
      <c r="E7148" t="s">
        <v>659</v>
      </c>
    </row>
    <row r="7149" spans="1:5" x14ac:dyDescent="0.25">
      <c r="A7149" t="s">
        <v>7603</v>
      </c>
      <c r="B7149" t="s">
        <v>16</v>
      </c>
      <c r="C7149" t="s">
        <v>17</v>
      </c>
      <c r="D7149" t="s">
        <v>33</v>
      </c>
      <c r="E7149" t="s">
        <v>558</v>
      </c>
    </row>
    <row r="7150" spans="1:5" x14ac:dyDescent="0.25">
      <c r="A7150" t="s">
        <v>7604</v>
      </c>
      <c r="B7150" t="s">
        <v>20</v>
      </c>
      <c r="C7150" t="s">
        <v>19</v>
      </c>
      <c r="D7150" t="s">
        <v>33</v>
      </c>
      <c r="E7150" t="s">
        <v>589</v>
      </c>
    </row>
    <row r="7151" spans="1:5" x14ac:dyDescent="0.25">
      <c r="A7151" t="s">
        <v>7605</v>
      </c>
      <c r="B7151" t="s">
        <v>16</v>
      </c>
      <c r="C7151" t="s">
        <v>15</v>
      </c>
      <c r="D7151" t="s">
        <v>33</v>
      </c>
      <c r="E7151" t="s">
        <v>745</v>
      </c>
    </row>
    <row r="7152" spans="1:5" x14ac:dyDescent="0.25">
      <c r="A7152" t="s">
        <v>7606</v>
      </c>
      <c r="B7152" t="s">
        <v>16</v>
      </c>
      <c r="C7152" t="s">
        <v>15</v>
      </c>
      <c r="D7152" t="s">
        <v>33</v>
      </c>
      <c r="E7152" t="s">
        <v>745</v>
      </c>
    </row>
    <row r="7153" spans="1:5" x14ac:dyDescent="0.25">
      <c r="A7153" t="s">
        <v>26727</v>
      </c>
      <c r="B7153" t="s">
        <v>20</v>
      </c>
      <c r="C7153" t="s">
        <v>19</v>
      </c>
      <c r="D7153" t="s">
        <v>33</v>
      </c>
      <c r="E7153" t="s">
        <v>533</v>
      </c>
    </row>
    <row r="7154" spans="1:5" x14ac:dyDescent="0.25">
      <c r="A7154" t="s">
        <v>28486</v>
      </c>
      <c r="B7154" t="s">
        <v>20</v>
      </c>
      <c r="C7154" t="s">
        <v>19</v>
      </c>
      <c r="D7154" t="s">
        <v>33</v>
      </c>
      <c r="E7154" t="s">
        <v>533</v>
      </c>
    </row>
    <row r="7155" spans="1:5" x14ac:dyDescent="0.25">
      <c r="A7155" t="s">
        <v>22088</v>
      </c>
      <c r="B7155" t="s">
        <v>20</v>
      </c>
      <c r="C7155" t="s">
        <v>19</v>
      </c>
      <c r="D7155" t="s">
        <v>33</v>
      </c>
      <c r="E7155" t="s">
        <v>533</v>
      </c>
    </row>
    <row r="7156" spans="1:5" x14ac:dyDescent="0.25">
      <c r="A7156" t="s">
        <v>6645</v>
      </c>
      <c r="B7156" t="s">
        <v>20</v>
      </c>
      <c r="C7156" t="s">
        <v>21</v>
      </c>
      <c r="D7156" t="s">
        <v>33</v>
      </c>
      <c r="E7156" t="s">
        <v>537</v>
      </c>
    </row>
    <row r="7157" spans="1:5" x14ac:dyDescent="0.25">
      <c r="A7157" t="s">
        <v>4880</v>
      </c>
      <c r="B7157" t="s">
        <v>20</v>
      </c>
      <c r="C7157" t="s">
        <v>19</v>
      </c>
      <c r="D7157" t="s">
        <v>33</v>
      </c>
      <c r="E7157" t="s">
        <v>533</v>
      </c>
    </row>
    <row r="7158" spans="1:5" x14ac:dyDescent="0.25">
      <c r="A7158" t="s">
        <v>16924</v>
      </c>
      <c r="B7158" t="s">
        <v>20</v>
      </c>
      <c r="C7158" t="s">
        <v>21</v>
      </c>
      <c r="D7158" t="s">
        <v>33</v>
      </c>
      <c r="E7158" t="s">
        <v>537</v>
      </c>
    </row>
    <row r="7159" spans="1:5" x14ac:dyDescent="0.25">
      <c r="A7159" t="s">
        <v>18072</v>
      </c>
      <c r="B7159" t="s">
        <v>20</v>
      </c>
      <c r="C7159" t="s">
        <v>19</v>
      </c>
      <c r="D7159" t="s">
        <v>33</v>
      </c>
      <c r="E7159" t="s">
        <v>533</v>
      </c>
    </row>
    <row r="7160" spans="1:5" x14ac:dyDescent="0.25">
      <c r="A7160" t="s">
        <v>6596</v>
      </c>
      <c r="B7160" t="s">
        <v>20</v>
      </c>
      <c r="C7160" t="s">
        <v>22</v>
      </c>
      <c r="D7160" t="s">
        <v>33</v>
      </c>
      <c r="E7160" t="s">
        <v>629</v>
      </c>
    </row>
    <row r="7161" spans="1:5" x14ac:dyDescent="0.25">
      <c r="A7161" t="s">
        <v>22699</v>
      </c>
      <c r="B7161" t="s">
        <v>20</v>
      </c>
      <c r="C7161" t="s">
        <v>19</v>
      </c>
      <c r="D7161" t="s">
        <v>33</v>
      </c>
      <c r="E7161" t="s">
        <v>533</v>
      </c>
    </row>
    <row r="7162" spans="1:5" x14ac:dyDescent="0.25">
      <c r="A7162" t="s">
        <v>28784</v>
      </c>
      <c r="B7162" t="s">
        <v>20</v>
      </c>
      <c r="C7162" t="s">
        <v>21</v>
      </c>
      <c r="D7162" t="s">
        <v>33</v>
      </c>
      <c r="E7162" t="s">
        <v>537</v>
      </c>
    </row>
    <row r="7163" spans="1:5" x14ac:dyDescent="0.25">
      <c r="A7163" t="s">
        <v>28934</v>
      </c>
      <c r="B7163" t="s">
        <v>20</v>
      </c>
      <c r="C7163" t="s">
        <v>21</v>
      </c>
      <c r="D7163" t="s">
        <v>33</v>
      </c>
      <c r="E7163" t="s">
        <v>537</v>
      </c>
    </row>
    <row r="7164" spans="1:5" x14ac:dyDescent="0.25">
      <c r="A7164" t="s">
        <v>16223</v>
      </c>
      <c r="B7164" t="s">
        <v>20</v>
      </c>
      <c r="C7164" t="s">
        <v>19</v>
      </c>
      <c r="D7164" t="s">
        <v>33</v>
      </c>
      <c r="E7164" t="s">
        <v>533</v>
      </c>
    </row>
    <row r="7165" spans="1:5" x14ac:dyDescent="0.25">
      <c r="A7165" t="s">
        <v>24723</v>
      </c>
      <c r="B7165" t="s">
        <v>20</v>
      </c>
      <c r="C7165" t="s">
        <v>19</v>
      </c>
      <c r="D7165" t="s">
        <v>69</v>
      </c>
      <c r="E7165" t="s">
        <v>533</v>
      </c>
    </row>
    <row r="7166" spans="1:5" x14ac:dyDescent="0.25">
      <c r="A7166" t="s">
        <v>15217</v>
      </c>
      <c r="B7166" t="s">
        <v>20</v>
      </c>
      <c r="C7166" t="s">
        <v>22</v>
      </c>
      <c r="D7166" t="s">
        <v>33</v>
      </c>
      <c r="E7166" t="s">
        <v>629</v>
      </c>
    </row>
    <row r="7167" spans="1:5" x14ac:dyDescent="0.25">
      <c r="A7167" t="s">
        <v>7622</v>
      </c>
      <c r="B7167" t="s">
        <v>14</v>
      </c>
      <c r="C7167" t="s">
        <v>14</v>
      </c>
      <c r="D7167" t="s">
        <v>34</v>
      </c>
      <c r="E7167" t="s">
        <v>520</v>
      </c>
    </row>
    <row r="7168" spans="1:5" x14ac:dyDescent="0.25">
      <c r="A7168" t="s">
        <v>7621</v>
      </c>
      <c r="B7168" t="s">
        <v>14</v>
      </c>
      <c r="C7168" t="s">
        <v>14</v>
      </c>
      <c r="D7168" t="s">
        <v>34</v>
      </c>
      <c r="E7168" t="s">
        <v>520</v>
      </c>
    </row>
    <row r="7169" spans="1:5" x14ac:dyDescent="0.25">
      <c r="A7169" t="s">
        <v>7623</v>
      </c>
      <c r="B7169" t="s">
        <v>14</v>
      </c>
      <c r="C7169" t="s">
        <v>14</v>
      </c>
      <c r="D7169" t="s">
        <v>64</v>
      </c>
      <c r="E7169" t="s">
        <v>517</v>
      </c>
    </row>
    <row r="7170" spans="1:5" x14ac:dyDescent="0.25">
      <c r="A7170" t="s">
        <v>7624</v>
      </c>
      <c r="B7170" t="s">
        <v>16</v>
      </c>
      <c r="C7170" t="s">
        <v>15</v>
      </c>
      <c r="D7170" t="s">
        <v>33</v>
      </c>
      <c r="E7170" t="s">
        <v>839</v>
      </c>
    </row>
    <row r="7171" spans="1:5" x14ac:dyDescent="0.25">
      <c r="A7171" t="s">
        <v>7625</v>
      </c>
      <c r="B7171" t="s">
        <v>20</v>
      </c>
      <c r="C7171" t="s">
        <v>19</v>
      </c>
      <c r="D7171" t="s">
        <v>33</v>
      </c>
      <c r="E7171" t="s">
        <v>841</v>
      </c>
    </row>
    <row r="7172" spans="1:5" x14ac:dyDescent="0.25">
      <c r="A7172" t="s">
        <v>22331</v>
      </c>
      <c r="B7172" t="s">
        <v>20</v>
      </c>
      <c r="C7172" t="s">
        <v>21</v>
      </c>
      <c r="D7172" t="s">
        <v>33</v>
      </c>
      <c r="E7172" t="s">
        <v>537</v>
      </c>
    </row>
    <row r="7173" spans="1:5" x14ac:dyDescent="0.25">
      <c r="A7173" t="s">
        <v>7627</v>
      </c>
      <c r="B7173" t="s">
        <v>14</v>
      </c>
      <c r="C7173" t="s">
        <v>14</v>
      </c>
      <c r="D7173" t="s">
        <v>69</v>
      </c>
      <c r="E7173" t="s">
        <v>497</v>
      </c>
    </row>
    <row r="7174" spans="1:5" x14ac:dyDescent="0.25">
      <c r="A7174" t="s">
        <v>7628</v>
      </c>
      <c r="B7174" t="s">
        <v>14</v>
      </c>
      <c r="C7174" t="s">
        <v>14</v>
      </c>
      <c r="D7174" t="s">
        <v>69</v>
      </c>
      <c r="E7174" t="s">
        <v>497</v>
      </c>
    </row>
    <row r="7175" spans="1:5" x14ac:dyDescent="0.25">
      <c r="A7175" t="s">
        <v>7629</v>
      </c>
      <c r="B7175" t="s">
        <v>14</v>
      </c>
      <c r="C7175" t="s">
        <v>14</v>
      </c>
      <c r="D7175" t="s">
        <v>69</v>
      </c>
      <c r="E7175" t="s">
        <v>497</v>
      </c>
    </row>
    <row r="7176" spans="1:5" x14ac:dyDescent="0.25">
      <c r="A7176" t="s">
        <v>7630</v>
      </c>
      <c r="B7176" t="s">
        <v>20</v>
      </c>
      <c r="C7176" t="s">
        <v>21</v>
      </c>
      <c r="D7176" t="s">
        <v>33</v>
      </c>
      <c r="E7176" t="s">
        <v>574</v>
      </c>
    </row>
    <row r="7177" spans="1:5" x14ac:dyDescent="0.25">
      <c r="A7177" t="s">
        <v>7631</v>
      </c>
      <c r="B7177" t="s">
        <v>20</v>
      </c>
      <c r="C7177" t="s">
        <v>21</v>
      </c>
      <c r="D7177" t="s">
        <v>33</v>
      </c>
      <c r="E7177" t="s">
        <v>792</v>
      </c>
    </row>
    <row r="7178" spans="1:5" x14ac:dyDescent="0.25">
      <c r="A7178" t="s">
        <v>7632</v>
      </c>
      <c r="B7178" t="s">
        <v>16</v>
      </c>
      <c r="C7178" t="s">
        <v>17</v>
      </c>
      <c r="D7178" t="s">
        <v>33</v>
      </c>
      <c r="E7178" t="s">
        <v>843</v>
      </c>
    </row>
    <row r="7179" spans="1:5" x14ac:dyDescent="0.25">
      <c r="A7179" t="s">
        <v>7633</v>
      </c>
      <c r="B7179" t="s">
        <v>16</v>
      </c>
      <c r="C7179" t="s">
        <v>17</v>
      </c>
      <c r="D7179" t="s">
        <v>33</v>
      </c>
      <c r="E7179" t="s">
        <v>627</v>
      </c>
    </row>
    <row r="7180" spans="1:5" x14ac:dyDescent="0.25">
      <c r="A7180" t="s">
        <v>7634</v>
      </c>
      <c r="B7180" t="s">
        <v>16</v>
      </c>
      <c r="C7180" t="s">
        <v>17</v>
      </c>
      <c r="D7180" t="s">
        <v>33</v>
      </c>
      <c r="E7180" t="s">
        <v>627</v>
      </c>
    </row>
    <row r="7181" spans="1:5" x14ac:dyDescent="0.25">
      <c r="A7181" t="s">
        <v>7635</v>
      </c>
      <c r="B7181" t="s">
        <v>20</v>
      </c>
      <c r="C7181" t="s">
        <v>19</v>
      </c>
      <c r="D7181" t="s">
        <v>33</v>
      </c>
      <c r="E7181" t="s">
        <v>844</v>
      </c>
    </row>
    <row r="7182" spans="1:5" x14ac:dyDescent="0.25">
      <c r="A7182" t="s">
        <v>7636</v>
      </c>
      <c r="B7182" t="s">
        <v>20</v>
      </c>
      <c r="C7182" t="s">
        <v>19</v>
      </c>
      <c r="D7182" t="s">
        <v>65</v>
      </c>
      <c r="E7182" t="s">
        <v>502</v>
      </c>
    </row>
    <row r="7183" spans="1:5" x14ac:dyDescent="0.25">
      <c r="A7183" t="s">
        <v>7637</v>
      </c>
      <c r="B7183" t="s">
        <v>14</v>
      </c>
      <c r="C7183" t="s">
        <v>14</v>
      </c>
      <c r="D7183" t="s">
        <v>34</v>
      </c>
      <c r="E7183" t="s">
        <v>520</v>
      </c>
    </row>
    <row r="7184" spans="1:5" x14ac:dyDescent="0.25">
      <c r="A7184" t="s">
        <v>7639</v>
      </c>
      <c r="B7184" t="s">
        <v>14</v>
      </c>
      <c r="C7184" t="s">
        <v>14</v>
      </c>
      <c r="D7184" t="s">
        <v>34</v>
      </c>
      <c r="E7184" t="s">
        <v>520</v>
      </c>
    </row>
    <row r="7185" spans="1:5" x14ac:dyDescent="0.25">
      <c r="A7185" t="s">
        <v>7638</v>
      </c>
      <c r="B7185" t="s">
        <v>14</v>
      </c>
      <c r="C7185" t="s">
        <v>14</v>
      </c>
      <c r="D7185" t="s">
        <v>34</v>
      </c>
      <c r="E7185" t="s">
        <v>520</v>
      </c>
    </row>
    <row r="7186" spans="1:5" x14ac:dyDescent="0.25">
      <c r="A7186" t="s">
        <v>7640</v>
      </c>
      <c r="B7186" t="s">
        <v>14</v>
      </c>
      <c r="C7186" t="s">
        <v>14</v>
      </c>
      <c r="D7186" t="s">
        <v>34</v>
      </c>
      <c r="E7186" t="s">
        <v>520</v>
      </c>
    </row>
    <row r="7187" spans="1:5" x14ac:dyDescent="0.25">
      <c r="A7187" t="s">
        <v>7641</v>
      </c>
      <c r="B7187" t="s">
        <v>14</v>
      </c>
      <c r="C7187" t="s">
        <v>14</v>
      </c>
      <c r="D7187" t="s">
        <v>64</v>
      </c>
      <c r="E7187" t="s">
        <v>517</v>
      </c>
    </row>
    <row r="7188" spans="1:5" x14ac:dyDescent="0.25">
      <c r="A7188" t="s">
        <v>7642</v>
      </c>
      <c r="B7188" t="s">
        <v>14</v>
      </c>
      <c r="C7188" t="s">
        <v>14</v>
      </c>
      <c r="D7188" t="s">
        <v>64</v>
      </c>
      <c r="E7188" t="s">
        <v>520</v>
      </c>
    </row>
    <row r="7189" spans="1:5" x14ac:dyDescent="0.25">
      <c r="A7189" t="s">
        <v>7643</v>
      </c>
      <c r="B7189" t="s">
        <v>14</v>
      </c>
      <c r="C7189" t="s">
        <v>14</v>
      </c>
      <c r="D7189" t="s">
        <v>34</v>
      </c>
      <c r="E7189" t="s">
        <v>520</v>
      </c>
    </row>
    <row r="7190" spans="1:5" x14ac:dyDescent="0.25">
      <c r="A7190" t="s">
        <v>7644</v>
      </c>
      <c r="B7190" t="s">
        <v>14</v>
      </c>
      <c r="C7190" t="s">
        <v>14</v>
      </c>
      <c r="D7190" t="s">
        <v>34</v>
      </c>
      <c r="E7190" t="s">
        <v>520</v>
      </c>
    </row>
    <row r="7191" spans="1:5" x14ac:dyDescent="0.25">
      <c r="A7191" t="s">
        <v>7646</v>
      </c>
      <c r="B7191" t="s">
        <v>14</v>
      </c>
      <c r="C7191" t="s">
        <v>14</v>
      </c>
      <c r="D7191" t="s">
        <v>34</v>
      </c>
      <c r="E7191" t="s">
        <v>520</v>
      </c>
    </row>
    <row r="7192" spans="1:5" x14ac:dyDescent="0.25">
      <c r="A7192" t="s">
        <v>7645</v>
      </c>
      <c r="B7192" t="s">
        <v>14</v>
      </c>
      <c r="C7192" t="s">
        <v>14</v>
      </c>
      <c r="D7192" t="s">
        <v>34</v>
      </c>
      <c r="E7192" t="s">
        <v>520</v>
      </c>
    </row>
    <row r="7193" spans="1:5" x14ac:dyDescent="0.25">
      <c r="A7193" t="s">
        <v>7647</v>
      </c>
      <c r="B7193" t="s">
        <v>14</v>
      </c>
      <c r="C7193" t="s">
        <v>14</v>
      </c>
      <c r="D7193" t="s">
        <v>34</v>
      </c>
      <c r="E7193" t="s">
        <v>520</v>
      </c>
    </row>
    <row r="7194" spans="1:5" x14ac:dyDescent="0.25">
      <c r="A7194" t="s">
        <v>7648</v>
      </c>
      <c r="B7194" t="s">
        <v>14</v>
      </c>
      <c r="C7194" t="s">
        <v>14</v>
      </c>
      <c r="D7194" t="s">
        <v>34</v>
      </c>
      <c r="E7194" t="s">
        <v>520</v>
      </c>
    </row>
    <row r="7195" spans="1:5" x14ac:dyDescent="0.25">
      <c r="A7195" t="s">
        <v>7649</v>
      </c>
      <c r="B7195" t="s">
        <v>14</v>
      </c>
      <c r="C7195" t="s">
        <v>14</v>
      </c>
      <c r="D7195" t="s">
        <v>34</v>
      </c>
      <c r="E7195" t="s">
        <v>520</v>
      </c>
    </row>
    <row r="7196" spans="1:5" x14ac:dyDescent="0.25">
      <c r="A7196" t="s">
        <v>7652</v>
      </c>
      <c r="B7196" t="s">
        <v>14</v>
      </c>
      <c r="C7196" t="s">
        <v>14</v>
      </c>
      <c r="D7196" t="s">
        <v>34</v>
      </c>
      <c r="E7196" t="s">
        <v>520</v>
      </c>
    </row>
    <row r="7197" spans="1:5" x14ac:dyDescent="0.25">
      <c r="A7197" t="s">
        <v>7651</v>
      </c>
      <c r="B7197" t="s">
        <v>14</v>
      </c>
      <c r="C7197" t="s">
        <v>14</v>
      </c>
      <c r="D7197" t="s">
        <v>34</v>
      </c>
      <c r="E7197" t="s">
        <v>520</v>
      </c>
    </row>
    <row r="7198" spans="1:5" x14ac:dyDescent="0.25">
      <c r="A7198" t="s">
        <v>7650</v>
      </c>
      <c r="B7198" t="s">
        <v>14</v>
      </c>
      <c r="C7198" t="s">
        <v>14</v>
      </c>
      <c r="D7198" t="s">
        <v>34</v>
      </c>
      <c r="E7198" t="s">
        <v>520</v>
      </c>
    </row>
    <row r="7199" spans="1:5" x14ac:dyDescent="0.25">
      <c r="A7199" t="s">
        <v>7653</v>
      </c>
      <c r="B7199" t="s">
        <v>14</v>
      </c>
      <c r="C7199" t="s">
        <v>14</v>
      </c>
      <c r="D7199" t="s">
        <v>34</v>
      </c>
      <c r="E7199" t="s">
        <v>520</v>
      </c>
    </row>
    <row r="7200" spans="1:5" x14ac:dyDescent="0.25">
      <c r="A7200" t="s">
        <v>7655</v>
      </c>
      <c r="B7200" t="s">
        <v>14</v>
      </c>
      <c r="C7200" t="s">
        <v>14</v>
      </c>
      <c r="D7200" t="s">
        <v>34</v>
      </c>
      <c r="E7200" t="s">
        <v>520</v>
      </c>
    </row>
    <row r="7201" spans="1:5" x14ac:dyDescent="0.25">
      <c r="A7201" t="s">
        <v>7656</v>
      </c>
      <c r="B7201" t="s">
        <v>14</v>
      </c>
      <c r="C7201" t="s">
        <v>14</v>
      </c>
      <c r="D7201" t="s">
        <v>34</v>
      </c>
      <c r="E7201" t="s">
        <v>520</v>
      </c>
    </row>
    <row r="7202" spans="1:5" x14ac:dyDescent="0.25">
      <c r="A7202" t="s">
        <v>7654</v>
      </c>
      <c r="B7202" t="s">
        <v>14</v>
      </c>
      <c r="C7202" t="s">
        <v>14</v>
      </c>
      <c r="D7202" t="s">
        <v>34</v>
      </c>
      <c r="E7202" t="s">
        <v>520</v>
      </c>
    </row>
    <row r="7203" spans="1:5" x14ac:dyDescent="0.25">
      <c r="A7203" t="s">
        <v>7657</v>
      </c>
      <c r="B7203" t="s">
        <v>14</v>
      </c>
      <c r="C7203" t="s">
        <v>14</v>
      </c>
      <c r="D7203" t="s">
        <v>34</v>
      </c>
      <c r="E7203" t="s">
        <v>520</v>
      </c>
    </row>
    <row r="7204" spans="1:5" x14ac:dyDescent="0.25">
      <c r="A7204" t="s">
        <v>7658</v>
      </c>
      <c r="B7204" t="s">
        <v>14</v>
      </c>
      <c r="C7204" t="s">
        <v>14</v>
      </c>
      <c r="D7204" t="s">
        <v>34</v>
      </c>
      <c r="E7204" t="s">
        <v>520</v>
      </c>
    </row>
    <row r="7205" spans="1:5" x14ac:dyDescent="0.25">
      <c r="A7205" t="s">
        <v>7660</v>
      </c>
      <c r="B7205" t="s">
        <v>14</v>
      </c>
      <c r="C7205" t="s">
        <v>14</v>
      </c>
      <c r="D7205" t="s">
        <v>34</v>
      </c>
      <c r="E7205" t="s">
        <v>520</v>
      </c>
    </row>
    <row r="7206" spans="1:5" x14ac:dyDescent="0.25">
      <c r="A7206" t="s">
        <v>7659</v>
      </c>
      <c r="B7206" t="s">
        <v>14</v>
      </c>
      <c r="C7206" t="s">
        <v>14</v>
      </c>
      <c r="D7206" t="s">
        <v>34</v>
      </c>
      <c r="E7206" t="s">
        <v>520</v>
      </c>
    </row>
    <row r="7207" spans="1:5" x14ac:dyDescent="0.25">
      <c r="A7207" t="s">
        <v>7661</v>
      </c>
      <c r="B7207" t="s">
        <v>14</v>
      </c>
      <c r="C7207" t="s">
        <v>14</v>
      </c>
      <c r="D7207" t="s">
        <v>34</v>
      </c>
      <c r="E7207" t="s">
        <v>520</v>
      </c>
    </row>
    <row r="7208" spans="1:5" x14ac:dyDescent="0.25">
      <c r="A7208" t="s">
        <v>7663</v>
      </c>
      <c r="B7208" t="s">
        <v>14</v>
      </c>
      <c r="C7208" t="s">
        <v>14</v>
      </c>
      <c r="D7208" t="s">
        <v>34</v>
      </c>
      <c r="E7208" t="s">
        <v>520</v>
      </c>
    </row>
    <row r="7209" spans="1:5" x14ac:dyDescent="0.25">
      <c r="A7209" t="s">
        <v>7662</v>
      </c>
      <c r="B7209" t="s">
        <v>14</v>
      </c>
      <c r="C7209" t="s">
        <v>14</v>
      </c>
      <c r="D7209" t="s">
        <v>34</v>
      </c>
      <c r="E7209" t="s">
        <v>520</v>
      </c>
    </row>
    <row r="7210" spans="1:5" x14ac:dyDescent="0.25">
      <c r="A7210" t="s">
        <v>7664</v>
      </c>
      <c r="B7210" t="s">
        <v>14</v>
      </c>
      <c r="C7210" t="s">
        <v>14</v>
      </c>
      <c r="D7210" t="s">
        <v>34</v>
      </c>
      <c r="E7210" t="s">
        <v>520</v>
      </c>
    </row>
    <row r="7211" spans="1:5" x14ac:dyDescent="0.25">
      <c r="A7211" t="s">
        <v>7666</v>
      </c>
      <c r="B7211" t="s">
        <v>14</v>
      </c>
      <c r="C7211" t="s">
        <v>14</v>
      </c>
      <c r="D7211" t="s">
        <v>34</v>
      </c>
      <c r="E7211" t="s">
        <v>520</v>
      </c>
    </row>
    <row r="7212" spans="1:5" x14ac:dyDescent="0.25">
      <c r="A7212" t="s">
        <v>7665</v>
      </c>
      <c r="B7212" t="s">
        <v>14</v>
      </c>
      <c r="C7212" t="s">
        <v>14</v>
      </c>
      <c r="D7212" t="s">
        <v>34</v>
      </c>
      <c r="E7212" t="s">
        <v>520</v>
      </c>
    </row>
    <row r="7213" spans="1:5" x14ac:dyDescent="0.25">
      <c r="A7213" t="s">
        <v>7667</v>
      </c>
      <c r="B7213" t="s">
        <v>14</v>
      </c>
      <c r="C7213" t="s">
        <v>14</v>
      </c>
      <c r="D7213" t="s">
        <v>64</v>
      </c>
      <c r="E7213" t="s">
        <v>517</v>
      </c>
    </row>
    <row r="7214" spans="1:5" x14ac:dyDescent="0.25">
      <c r="A7214" t="s">
        <v>7668</v>
      </c>
      <c r="B7214" t="s">
        <v>14</v>
      </c>
      <c r="C7214" t="s">
        <v>14</v>
      </c>
      <c r="D7214" t="s">
        <v>34</v>
      </c>
      <c r="E7214" t="s">
        <v>520</v>
      </c>
    </row>
    <row r="7215" spans="1:5" x14ac:dyDescent="0.25">
      <c r="A7215" t="s">
        <v>7669</v>
      </c>
      <c r="B7215" t="s">
        <v>14</v>
      </c>
      <c r="C7215" t="s">
        <v>14</v>
      </c>
      <c r="D7215" t="s">
        <v>34</v>
      </c>
      <c r="E7215" t="s">
        <v>520</v>
      </c>
    </row>
    <row r="7216" spans="1:5" x14ac:dyDescent="0.25">
      <c r="A7216" t="s">
        <v>7670</v>
      </c>
      <c r="B7216" t="s">
        <v>14</v>
      </c>
      <c r="C7216" t="s">
        <v>14</v>
      </c>
      <c r="D7216" t="s">
        <v>34</v>
      </c>
      <c r="E7216" t="s">
        <v>520</v>
      </c>
    </row>
    <row r="7217" spans="1:5" x14ac:dyDescent="0.25">
      <c r="A7217" t="s">
        <v>7671</v>
      </c>
      <c r="B7217" t="s">
        <v>14</v>
      </c>
      <c r="C7217" t="s">
        <v>14</v>
      </c>
      <c r="D7217" t="s">
        <v>34</v>
      </c>
      <c r="E7217" t="s">
        <v>520</v>
      </c>
    </row>
    <row r="7218" spans="1:5" x14ac:dyDescent="0.25">
      <c r="A7218" t="s">
        <v>7673</v>
      </c>
      <c r="B7218" t="s">
        <v>14</v>
      </c>
      <c r="C7218" t="s">
        <v>14</v>
      </c>
      <c r="D7218" t="s">
        <v>34</v>
      </c>
      <c r="E7218" t="s">
        <v>520</v>
      </c>
    </row>
    <row r="7219" spans="1:5" x14ac:dyDescent="0.25">
      <c r="A7219" t="s">
        <v>7672</v>
      </c>
      <c r="B7219" t="s">
        <v>14</v>
      </c>
      <c r="C7219" t="s">
        <v>14</v>
      </c>
      <c r="D7219" t="s">
        <v>34</v>
      </c>
      <c r="E7219" t="s">
        <v>520</v>
      </c>
    </row>
    <row r="7220" spans="1:5" x14ac:dyDescent="0.25">
      <c r="A7220" t="s">
        <v>7675</v>
      </c>
      <c r="B7220" t="s">
        <v>14</v>
      </c>
      <c r="C7220" t="s">
        <v>14</v>
      </c>
      <c r="D7220" t="s">
        <v>34</v>
      </c>
      <c r="E7220" t="s">
        <v>520</v>
      </c>
    </row>
    <row r="7221" spans="1:5" x14ac:dyDescent="0.25">
      <c r="A7221" t="s">
        <v>7676</v>
      </c>
      <c r="B7221" t="s">
        <v>14</v>
      </c>
      <c r="C7221" t="s">
        <v>14</v>
      </c>
      <c r="D7221" t="s">
        <v>34</v>
      </c>
      <c r="E7221" t="s">
        <v>520</v>
      </c>
    </row>
    <row r="7222" spans="1:5" x14ac:dyDescent="0.25">
      <c r="A7222" t="s">
        <v>7674</v>
      </c>
      <c r="B7222" t="s">
        <v>14</v>
      </c>
      <c r="C7222" t="s">
        <v>14</v>
      </c>
      <c r="D7222" t="s">
        <v>34</v>
      </c>
      <c r="E7222" t="s">
        <v>520</v>
      </c>
    </row>
    <row r="7223" spans="1:5" x14ac:dyDescent="0.25">
      <c r="A7223" t="s">
        <v>7678</v>
      </c>
      <c r="B7223" t="s">
        <v>14</v>
      </c>
      <c r="C7223" t="s">
        <v>14</v>
      </c>
      <c r="D7223" t="s">
        <v>34</v>
      </c>
      <c r="E7223" t="s">
        <v>520</v>
      </c>
    </row>
    <row r="7224" spans="1:5" x14ac:dyDescent="0.25">
      <c r="A7224" t="s">
        <v>7677</v>
      </c>
      <c r="B7224" t="s">
        <v>14</v>
      </c>
      <c r="C7224" t="s">
        <v>14</v>
      </c>
      <c r="D7224" t="s">
        <v>34</v>
      </c>
      <c r="E7224" t="s">
        <v>520</v>
      </c>
    </row>
    <row r="7225" spans="1:5" x14ac:dyDescent="0.25">
      <c r="A7225" t="s">
        <v>7679</v>
      </c>
      <c r="B7225" t="s">
        <v>14</v>
      </c>
      <c r="C7225" t="s">
        <v>14</v>
      </c>
      <c r="D7225" t="s">
        <v>34</v>
      </c>
      <c r="E7225" t="s">
        <v>520</v>
      </c>
    </row>
    <row r="7226" spans="1:5" x14ac:dyDescent="0.25">
      <c r="A7226" t="s">
        <v>7680</v>
      </c>
      <c r="B7226" t="s">
        <v>14</v>
      </c>
      <c r="C7226" t="s">
        <v>14</v>
      </c>
      <c r="D7226" t="s">
        <v>34</v>
      </c>
      <c r="E7226" t="s">
        <v>520</v>
      </c>
    </row>
    <row r="7227" spans="1:5" x14ac:dyDescent="0.25">
      <c r="A7227" t="s">
        <v>7681</v>
      </c>
      <c r="B7227" t="s">
        <v>14</v>
      </c>
      <c r="C7227" t="s">
        <v>14</v>
      </c>
      <c r="D7227" t="s">
        <v>34</v>
      </c>
      <c r="E7227" t="s">
        <v>520</v>
      </c>
    </row>
    <row r="7228" spans="1:5" x14ac:dyDescent="0.25">
      <c r="A7228" t="s">
        <v>7683</v>
      </c>
      <c r="B7228" t="s">
        <v>14</v>
      </c>
      <c r="C7228" t="s">
        <v>14</v>
      </c>
      <c r="D7228" t="s">
        <v>64</v>
      </c>
      <c r="E7228" t="s">
        <v>520</v>
      </c>
    </row>
    <row r="7229" spans="1:5" x14ac:dyDescent="0.25">
      <c r="A7229" t="s">
        <v>7682</v>
      </c>
      <c r="B7229" t="s">
        <v>14</v>
      </c>
      <c r="C7229" t="s">
        <v>14</v>
      </c>
      <c r="D7229" t="s">
        <v>64</v>
      </c>
      <c r="E7229" t="s">
        <v>517</v>
      </c>
    </row>
    <row r="7230" spans="1:5" x14ac:dyDescent="0.25">
      <c r="A7230" t="s">
        <v>7685</v>
      </c>
      <c r="B7230" t="s">
        <v>14</v>
      </c>
      <c r="C7230" t="s">
        <v>14</v>
      </c>
      <c r="D7230" t="s">
        <v>34</v>
      </c>
      <c r="E7230" t="s">
        <v>520</v>
      </c>
    </row>
    <row r="7231" spans="1:5" x14ac:dyDescent="0.25">
      <c r="A7231" t="s">
        <v>7684</v>
      </c>
      <c r="B7231" t="s">
        <v>14</v>
      </c>
      <c r="C7231" t="s">
        <v>14</v>
      </c>
      <c r="D7231" t="s">
        <v>34</v>
      </c>
      <c r="E7231" t="s">
        <v>520</v>
      </c>
    </row>
    <row r="7232" spans="1:5" x14ac:dyDescent="0.25">
      <c r="A7232" t="s">
        <v>7686</v>
      </c>
      <c r="B7232" t="s">
        <v>14</v>
      </c>
      <c r="C7232" t="s">
        <v>14</v>
      </c>
      <c r="D7232" t="s">
        <v>34</v>
      </c>
      <c r="E7232" t="s">
        <v>520</v>
      </c>
    </row>
    <row r="7233" spans="1:5" x14ac:dyDescent="0.25">
      <c r="A7233" t="s">
        <v>7688</v>
      </c>
      <c r="B7233" t="s">
        <v>14</v>
      </c>
      <c r="C7233" t="s">
        <v>14</v>
      </c>
      <c r="D7233" t="s">
        <v>34</v>
      </c>
      <c r="E7233" t="s">
        <v>520</v>
      </c>
    </row>
    <row r="7234" spans="1:5" x14ac:dyDescent="0.25">
      <c r="A7234" t="s">
        <v>7689</v>
      </c>
      <c r="B7234" t="s">
        <v>14</v>
      </c>
      <c r="C7234" t="s">
        <v>14</v>
      </c>
      <c r="D7234" t="s">
        <v>34</v>
      </c>
      <c r="E7234" t="s">
        <v>520</v>
      </c>
    </row>
    <row r="7235" spans="1:5" x14ac:dyDescent="0.25">
      <c r="A7235" t="s">
        <v>7687</v>
      </c>
      <c r="B7235" t="s">
        <v>14</v>
      </c>
      <c r="C7235" t="s">
        <v>14</v>
      </c>
      <c r="D7235" t="s">
        <v>34</v>
      </c>
      <c r="E7235" t="s">
        <v>520</v>
      </c>
    </row>
    <row r="7236" spans="1:5" x14ac:dyDescent="0.25">
      <c r="A7236" t="s">
        <v>7691</v>
      </c>
      <c r="B7236" t="s">
        <v>14</v>
      </c>
      <c r="C7236" t="s">
        <v>14</v>
      </c>
      <c r="D7236" t="s">
        <v>34</v>
      </c>
      <c r="E7236" t="s">
        <v>520</v>
      </c>
    </row>
    <row r="7237" spans="1:5" x14ac:dyDescent="0.25">
      <c r="A7237" t="s">
        <v>7690</v>
      </c>
      <c r="B7237" t="s">
        <v>14</v>
      </c>
      <c r="C7237" t="s">
        <v>14</v>
      </c>
      <c r="D7237" t="s">
        <v>34</v>
      </c>
      <c r="E7237" t="s">
        <v>520</v>
      </c>
    </row>
    <row r="7238" spans="1:5" x14ac:dyDescent="0.25">
      <c r="A7238" t="s">
        <v>7693</v>
      </c>
      <c r="B7238" t="s">
        <v>14</v>
      </c>
      <c r="C7238" t="s">
        <v>14</v>
      </c>
      <c r="D7238" t="s">
        <v>34</v>
      </c>
      <c r="E7238" t="s">
        <v>520</v>
      </c>
    </row>
    <row r="7239" spans="1:5" x14ac:dyDescent="0.25">
      <c r="A7239" t="s">
        <v>7695</v>
      </c>
      <c r="B7239" t="s">
        <v>14</v>
      </c>
      <c r="C7239" t="s">
        <v>14</v>
      </c>
      <c r="D7239" t="s">
        <v>34</v>
      </c>
      <c r="E7239" t="s">
        <v>520</v>
      </c>
    </row>
    <row r="7240" spans="1:5" x14ac:dyDescent="0.25">
      <c r="A7240" t="s">
        <v>7694</v>
      </c>
      <c r="B7240" t="s">
        <v>14</v>
      </c>
      <c r="C7240" t="s">
        <v>14</v>
      </c>
      <c r="D7240" t="s">
        <v>34</v>
      </c>
      <c r="E7240" t="s">
        <v>520</v>
      </c>
    </row>
    <row r="7241" spans="1:5" x14ac:dyDescent="0.25">
      <c r="A7241" t="s">
        <v>7692</v>
      </c>
      <c r="B7241" t="s">
        <v>14</v>
      </c>
      <c r="C7241" t="s">
        <v>14</v>
      </c>
      <c r="D7241" t="s">
        <v>34</v>
      </c>
      <c r="E7241" t="s">
        <v>520</v>
      </c>
    </row>
    <row r="7242" spans="1:5" x14ac:dyDescent="0.25">
      <c r="A7242" t="s">
        <v>7696</v>
      </c>
      <c r="B7242" t="s">
        <v>14</v>
      </c>
      <c r="C7242" t="s">
        <v>14</v>
      </c>
      <c r="D7242" t="s">
        <v>64</v>
      </c>
      <c r="E7242" t="s">
        <v>517</v>
      </c>
    </row>
    <row r="7243" spans="1:5" x14ac:dyDescent="0.25">
      <c r="A7243" t="s">
        <v>7697</v>
      </c>
      <c r="B7243" t="s">
        <v>14</v>
      </c>
      <c r="C7243" t="s">
        <v>14</v>
      </c>
      <c r="D7243" t="s">
        <v>34</v>
      </c>
      <c r="E7243" t="s">
        <v>520</v>
      </c>
    </row>
    <row r="7244" spans="1:5" x14ac:dyDescent="0.25">
      <c r="A7244" t="s">
        <v>7699</v>
      </c>
      <c r="B7244" t="s">
        <v>14</v>
      </c>
      <c r="C7244" t="s">
        <v>14</v>
      </c>
      <c r="D7244" t="s">
        <v>64</v>
      </c>
      <c r="E7244" t="s">
        <v>517</v>
      </c>
    </row>
    <row r="7245" spans="1:5" x14ac:dyDescent="0.25">
      <c r="A7245" t="s">
        <v>7698</v>
      </c>
      <c r="B7245" t="s">
        <v>14</v>
      </c>
      <c r="C7245" t="s">
        <v>14</v>
      </c>
      <c r="D7245" t="s">
        <v>64</v>
      </c>
      <c r="E7245" t="s">
        <v>517</v>
      </c>
    </row>
    <row r="7246" spans="1:5" x14ac:dyDescent="0.25">
      <c r="A7246" t="s">
        <v>7704</v>
      </c>
      <c r="B7246" t="s">
        <v>14</v>
      </c>
      <c r="C7246" t="s">
        <v>14</v>
      </c>
      <c r="D7246" t="s">
        <v>34</v>
      </c>
      <c r="E7246" t="s">
        <v>520</v>
      </c>
    </row>
    <row r="7247" spans="1:5" x14ac:dyDescent="0.25">
      <c r="A7247" t="s">
        <v>7700</v>
      </c>
      <c r="B7247" t="s">
        <v>14</v>
      </c>
      <c r="C7247" t="s">
        <v>14</v>
      </c>
      <c r="D7247" t="s">
        <v>34</v>
      </c>
      <c r="E7247" t="s">
        <v>520</v>
      </c>
    </row>
    <row r="7248" spans="1:5" x14ac:dyDescent="0.25">
      <c r="A7248" t="s">
        <v>7701</v>
      </c>
      <c r="B7248" t="s">
        <v>14</v>
      </c>
      <c r="C7248" t="s">
        <v>14</v>
      </c>
      <c r="D7248" t="s">
        <v>34</v>
      </c>
      <c r="E7248" t="s">
        <v>520</v>
      </c>
    </row>
    <row r="7249" spans="1:5" x14ac:dyDescent="0.25">
      <c r="A7249" t="s">
        <v>7703</v>
      </c>
      <c r="B7249" t="s">
        <v>14</v>
      </c>
      <c r="C7249" t="s">
        <v>14</v>
      </c>
      <c r="D7249" t="s">
        <v>34</v>
      </c>
      <c r="E7249" t="s">
        <v>520</v>
      </c>
    </row>
    <row r="7250" spans="1:5" x14ac:dyDescent="0.25">
      <c r="A7250" t="s">
        <v>7702</v>
      </c>
      <c r="B7250" t="s">
        <v>14</v>
      </c>
      <c r="C7250" t="s">
        <v>14</v>
      </c>
      <c r="D7250" t="s">
        <v>34</v>
      </c>
      <c r="E7250" t="s">
        <v>520</v>
      </c>
    </row>
    <row r="7251" spans="1:5" x14ac:dyDescent="0.25">
      <c r="A7251" t="s">
        <v>7706</v>
      </c>
      <c r="B7251" t="s">
        <v>14</v>
      </c>
      <c r="C7251" t="s">
        <v>14</v>
      </c>
      <c r="D7251" t="s">
        <v>34</v>
      </c>
      <c r="E7251" t="s">
        <v>520</v>
      </c>
    </row>
    <row r="7252" spans="1:5" x14ac:dyDescent="0.25">
      <c r="A7252" t="s">
        <v>7705</v>
      </c>
      <c r="B7252" t="s">
        <v>14</v>
      </c>
      <c r="C7252" t="s">
        <v>14</v>
      </c>
      <c r="D7252" t="s">
        <v>34</v>
      </c>
      <c r="E7252" t="s">
        <v>520</v>
      </c>
    </row>
    <row r="7253" spans="1:5" x14ac:dyDescent="0.25">
      <c r="A7253" t="s">
        <v>7707</v>
      </c>
      <c r="B7253" t="s">
        <v>14</v>
      </c>
      <c r="C7253" t="s">
        <v>14</v>
      </c>
      <c r="D7253" t="s">
        <v>34</v>
      </c>
      <c r="E7253" t="s">
        <v>520</v>
      </c>
    </row>
    <row r="7254" spans="1:5" x14ac:dyDescent="0.25">
      <c r="A7254" t="s">
        <v>7708</v>
      </c>
      <c r="B7254" t="s">
        <v>14</v>
      </c>
      <c r="C7254" t="s">
        <v>14</v>
      </c>
      <c r="D7254" t="s">
        <v>34</v>
      </c>
      <c r="E7254" t="s">
        <v>520</v>
      </c>
    </row>
    <row r="7255" spans="1:5" x14ac:dyDescent="0.25">
      <c r="A7255" t="s">
        <v>7710</v>
      </c>
      <c r="B7255" t="s">
        <v>14</v>
      </c>
      <c r="C7255" t="s">
        <v>14</v>
      </c>
      <c r="D7255" t="s">
        <v>34</v>
      </c>
      <c r="E7255" t="s">
        <v>520</v>
      </c>
    </row>
    <row r="7256" spans="1:5" x14ac:dyDescent="0.25">
      <c r="A7256" t="s">
        <v>7709</v>
      </c>
      <c r="B7256" t="s">
        <v>14</v>
      </c>
      <c r="C7256" t="s">
        <v>14</v>
      </c>
      <c r="D7256" t="s">
        <v>34</v>
      </c>
      <c r="E7256" t="s">
        <v>520</v>
      </c>
    </row>
    <row r="7257" spans="1:5" x14ac:dyDescent="0.25">
      <c r="A7257" t="s">
        <v>7711</v>
      </c>
      <c r="B7257" t="s">
        <v>14</v>
      </c>
      <c r="C7257" t="s">
        <v>14</v>
      </c>
      <c r="D7257" t="s">
        <v>34</v>
      </c>
      <c r="E7257" t="s">
        <v>520</v>
      </c>
    </row>
    <row r="7258" spans="1:5" x14ac:dyDescent="0.25">
      <c r="A7258" t="s">
        <v>7712</v>
      </c>
      <c r="B7258" t="s">
        <v>14</v>
      </c>
      <c r="C7258" t="s">
        <v>14</v>
      </c>
      <c r="D7258" t="s">
        <v>34</v>
      </c>
      <c r="E7258" t="s">
        <v>520</v>
      </c>
    </row>
    <row r="7259" spans="1:5" x14ac:dyDescent="0.25">
      <c r="A7259" t="s">
        <v>7713</v>
      </c>
      <c r="B7259" t="s">
        <v>14</v>
      </c>
      <c r="C7259" t="s">
        <v>14</v>
      </c>
      <c r="D7259" t="s">
        <v>34</v>
      </c>
      <c r="E7259" t="s">
        <v>520</v>
      </c>
    </row>
    <row r="7260" spans="1:5" x14ac:dyDescent="0.25">
      <c r="A7260" t="s">
        <v>7714</v>
      </c>
      <c r="B7260" t="s">
        <v>14</v>
      </c>
      <c r="C7260" t="s">
        <v>14</v>
      </c>
      <c r="D7260" t="s">
        <v>34</v>
      </c>
      <c r="E7260" t="s">
        <v>520</v>
      </c>
    </row>
    <row r="7261" spans="1:5" x14ac:dyDescent="0.25">
      <c r="A7261" t="s">
        <v>7716</v>
      </c>
      <c r="B7261" t="s">
        <v>14</v>
      </c>
      <c r="C7261" t="s">
        <v>14</v>
      </c>
      <c r="D7261" t="s">
        <v>34</v>
      </c>
      <c r="E7261" t="s">
        <v>520</v>
      </c>
    </row>
    <row r="7262" spans="1:5" x14ac:dyDescent="0.25">
      <c r="A7262" t="s">
        <v>7715</v>
      </c>
      <c r="B7262" t="s">
        <v>14</v>
      </c>
      <c r="C7262" t="s">
        <v>14</v>
      </c>
      <c r="D7262" t="s">
        <v>34</v>
      </c>
      <c r="E7262" t="s">
        <v>520</v>
      </c>
    </row>
    <row r="7263" spans="1:5" x14ac:dyDescent="0.25">
      <c r="A7263" t="s">
        <v>7717</v>
      </c>
      <c r="B7263" t="s">
        <v>14</v>
      </c>
      <c r="C7263" t="s">
        <v>14</v>
      </c>
      <c r="D7263" t="s">
        <v>34</v>
      </c>
      <c r="E7263" t="s">
        <v>520</v>
      </c>
    </row>
    <row r="7264" spans="1:5" x14ac:dyDescent="0.25">
      <c r="A7264" t="s">
        <v>7719</v>
      </c>
      <c r="B7264" t="s">
        <v>14</v>
      </c>
      <c r="C7264" t="s">
        <v>14</v>
      </c>
      <c r="D7264" t="s">
        <v>34</v>
      </c>
      <c r="E7264" t="s">
        <v>520</v>
      </c>
    </row>
    <row r="7265" spans="1:5" x14ac:dyDescent="0.25">
      <c r="A7265" t="s">
        <v>7718</v>
      </c>
      <c r="B7265" t="s">
        <v>14</v>
      </c>
      <c r="C7265" t="s">
        <v>14</v>
      </c>
      <c r="D7265" t="s">
        <v>34</v>
      </c>
      <c r="E7265" t="s">
        <v>520</v>
      </c>
    </row>
    <row r="7266" spans="1:5" x14ac:dyDescent="0.25">
      <c r="A7266" t="s">
        <v>7720</v>
      </c>
      <c r="B7266" t="s">
        <v>14</v>
      </c>
      <c r="C7266" t="s">
        <v>14</v>
      </c>
      <c r="D7266" t="s">
        <v>34</v>
      </c>
      <c r="E7266" t="s">
        <v>520</v>
      </c>
    </row>
    <row r="7267" spans="1:5" x14ac:dyDescent="0.25">
      <c r="A7267" t="s">
        <v>7722</v>
      </c>
      <c r="B7267" t="s">
        <v>14</v>
      </c>
      <c r="C7267" t="s">
        <v>14</v>
      </c>
      <c r="D7267" t="s">
        <v>34</v>
      </c>
      <c r="E7267" t="s">
        <v>520</v>
      </c>
    </row>
    <row r="7268" spans="1:5" x14ac:dyDescent="0.25">
      <c r="A7268" t="s">
        <v>7721</v>
      </c>
      <c r="B7268" t="s">
        <v>14</v>
      </c>
      <c r="C7268" t="s">
        <v>14</v>
      </c>
      <c r="D7268" t="s">
        <v>34</v>
      </c>
      <c r="E7268" t="s">
        <v>520</v>
      </c>
    </row>
    <row r="7269" spans="1:5" x14ac:dyDescent="0.25">
      <c r="A7269" t="s">
        <v>7723</v>
      </c>
      <c r="B7269" t="s">
        <v>14</v>
      </c>
      <c r="C7269" t="s">
        <v>14</v>
      </c>
      <c r="D7269" t="s">
        <v>34</v>
      </c>
      <c r="E7269" t="s">
        <v>520</v>
      </c>
    </row>
    <row r="7270" spans="1:5" x14ac:dyDescent="0.25">
      <c r="A7270" t="s">
        <v>7724</v>
      </c>
      <c r="B7270" t="s">
        <v>14</v>
      </c>
      <c r="C7270" t="s">
        <v>14</v>
      </c>
      <c r="D7270" t="s">
        <v>34</v>
      </c>
      <c r="E7270" t="s">
        <v>520</v>
      </c>
    </row>
    <row r="7271" spans="1:5" x14ac:dyDescent="0.25">
      <c r="A7271" t="s">
        <v>7725</v>
      </c>
      <c r="B7271" t="s">
        <v>14</v>
      </c>
      <c r="C7271" t="s">
        <v>14</v>
      </c>
      <c r="D7271" t="s">
        <v>64</v>
      </c>
      <c r="E7271" t="s">
        <v>517</v>
      </c>
    </row>
    <row r="7272" spans="1:5" x14ac:dyDescent="0.25">
      <c r="A7272" t="s">
        <v>7726</v>
      </c>
      <c r="B7272" t="s">
        <v>14</v>
      </c>
      <c r="C7272" t="s">
        <v>14</v>
      </c>
      <c r="D7272" t="s">
        <v>64</v>
      </c>
      <c r="E7272" t="s">
        <v>517</v>
      </c>
    </row>
    <row r="7273" spans="1:5" x14ac:dyDescent="0.25">
      <c r="A7273" t="s">
        <v>7727</v>
      </c>
      <c r="B7273" t="s">
        <v>14</v>
      </c>
      <c r="C7273" t="s">
        <v>14</v>
      </c>
      <c r="D7273" t="s">
        <v>64</v>
      </c>
      <c r="E7273" t="s">
        <v>517</v>
      </c>
    </row>
    <row r="7274" spans="1:5" x14ac:dyDescent="0.25">
      <c r="A7274" t="s">
        <v>7729</v>
      </c>
      <c r="B7274" t="s">
        <v>14</v>
      </c>
      <c r="C7274" t="s">
        <v>14</v>
      </c>
      <c r="D7274" t="s">
        <v>64</v>
      </c>
      <c r="E7274" t="s">
        <v>517</v>
      </c>
    </row>
    <row r="7275" spans="1:5" x14ac:dyDescent="0.25">
      <c r="A7275" t="s">
        <v>7728</v>
      </c>
      <c r="B7275" t="s">
        <v>14</v>
      </c>
      <c r="C7275" t="s">
        <v>14</v>
      </c>
      <c r="D7275" t="s">
        <v>64</v>
      </c>
      <c r="E7275" t="s">
        <v>520</v>
      </c>
    </row>
    <row r="7276" spans="1:5" x14ac:dyDescent="0.25">
      <c r="A7276" t="s">
        <v>7731</v>
      </c>
      <c r="B7276" t="s">
        <v>14</v>
      </c>
      <c r="C7276" t="s">
        <v>14</v>
      </c>
      <c r="D7276" t="s">
        <v>64</v>
      </c>
      <c r="E7276" t="s">
        <v>520</v>
      </c>
    </row>
    <row r="7277" spans="1:5" x14ac:dyDescent="0.25">
      <c r="A7277" t="s">
        <v>7730</v>
      </c>
      <c r="B7277" t="s">
        <v>14</v>
      </c>
      <c r="C7277" t="s">
        <v>14</v>
      </c>
      <c r="D7277" t="s">
        <v>64</v>
      </c>
      <c r="E7277" t="s">
        <v>517</v>
      </c>
    </row>
    <row r="7278" spans="1:5" x14ac:dyDescent="0.25">
      <c r="A7278" t="s">
        <v>7732</v>
      </c>
      <c r="B7278" t="s">
        <v>14</v>
      </c>
      <c r="C7278" t="s">
        <v>14</v>
      </c>
      <c r="D7278" t="s">
        <v>34</v>
      </c>
      <c r="E7278" t="s">
        <v>520</v>
      </c>
    </row>
    <row r="7279" spans="1:5" x14ac:dyDescent="0.25">
      <c r="A7279" t="s">
        <v>7733</v>
      </c>
      <c r="B7279" t="s">
        <v>14</v>
      </c>
      <c r="C7279" t="s">
        <v>14</v>
      </c>
      <c r="D7279" t="s">
        <v>34</v>
      </c>
      <c r="E7279" t="s">
        <v>520</v>
      </c>
    </row>
    <row r="7280" spans="1:5" x14ac:dyDescent="0.25">
      <c r="A7280" t="s">
        <v>7734</v>
      </c>
      <c r="B7280" t="s">
        <v>14</v>
      </c>
      <c r="C7280" t="s">
        <v>14</v>
      </c>
      <c r="D7280" t="s">
        <v>34</v>
      </c>
      <c r="E7280" t="s">
        <v>520</v>
      </c>
    </row>
    <row r="7281" spans="1:5" x14ac:dyDescent="0.25">
      <c r="A7281" t="s">
        <v>7735</v>
      </c>
      <c r="B7281" t="s">
        <v>14</v>
      </c>
      <c r="C7281" t="s">
        <v>14</v>
      </c>
      <c r="D7281" t="s">
        <v>34</v>
      </c>
      <c r="E7281" t="s">
        <v>520</v>
      </c>
    </row>
    <row r="7282" spans="1:5" x14ac:dyDescent="0.25">
      <c r="A7282" t="s">
        <v>7736</v>
      </c>
      <c r="B7282" t="s">
        <v>14</v>
      </c>
      <c r="C7282" t="s">
        <v>14</v>
      </c>
      <c r="D7282" t="s">
        <v>34</v>
      </c>
      <c r="E7282" t="s">
        <v>520</v>
      </c>
    </row>
    <row r="7283" spans="1:5" x14ac:dyDescent="0.25">
      <c r="A7283" t="s">
        <v>7737</v>
      </c>
      <c r="B7283" t="s">
        <v>14</v>
      </c>
      <c r="C7283" t="s">
        <v>14</v>
      </c>
      <c r="D7283" t="s">
        <v>34</v>
      </c>
      <c r="E7283" t="s">
        <v>520</v>
      </c>
    </row>
    <row r="7284" spans="1:5" x14ac:dyDescent="0.25">
      <c r="A7284" t="s">
        <v>7738</v>
      </c>
      <c r="B7284" t="s">
        <v>14</v>
      </c>
      <c r="C7284" t="s">
        <v>14</v>
      </c>
      <c r="D7284" t="s">
        <v>34</v>
      </c>
      <c r="E7284" t="s">
        <v>520</v>
      </c>
    </row>
    <row r="7285" spans="1:5" x14ac:dyDescent="0.25">
      <c r="A7285" t="s">
        <v>7739</v>
      </c>
      <c r="B7285" t="s">
        <v>14</v>
      </c>
      <c r="C7285" t="s">
        <v>14</v>
      </c>
      <c r="D7285" t="s">
        <v>64</v>
      </c>
      <c r="E7285" t="s">
        <v>517</v>
      </c>
    </row>
    <row r="7286" spans="1:5" x14ac:dyDescent="0.25">
      <c r="A7286" t="s">
        <v>7740</v>
      </c>
      <c r="B7286" t="s">
        <v>14</v>
      </c>
      <c r="C7286" t="s">
        <v>14</v>
      </c>
      <c r="D7286" t="s">
        <v>34</v>
      </c>
      <c r="E7286" t="s">
        <v>520</v>
      </c>
    </row>
    <row r="7287" spans="1:5" x14ac:dyDescent="0.25">
      <c r="A7287" t="s">
        <v>7741</v>
      </c>
      <c r="B7287" t="s">
        <v>14</v>
      </c>
      <c r="C7287" t="s">
        <v>14</v>
      </c>
      <c r="D7287" t="s">
        <v>34</v>
      </c>
      <c r="E7287" t="s">
        <v>520</v>
      </c>
    </row>
    <row r="7288" spans="1:5" x14ac:dyDescent="0.25">
      <c r="A7288" t="s">
        <v>7743</v>
      </c>
      <c r="B7288" t="s">
        <v>14</v>
      </c>
      <c r="C7288" t="s">
        <v>14</v>
      </c>
      <c r="D7288" t="s">
        <v>34</v>
      </c>
      <c r="E7288" t="s">
        <v>520</v>
      </c>
    </row>
    <row r="7289" spans="1:5" x14ac:dyDescent="0.25">
      <c r="A7289" t="s">
        <v>7742</v>
      </c>
      <c r="B7289" t="s">
        <v>14</v>
      </c>
      <c r="C7289" t="s">
        <v>14</v>
      </c>
      <c r="D7289" t="s">
        <v>34</v>
      </c>
      <c r="E7289" t="s">
        <v>520</v>
      </c>
    </row>
    <row r="7290" spans="1:5" x14ac:dyDescent="0.25">
      <c r="A7290" t="s">
        <v>7745</v>
      </c>
      <c r="B7290" t="s">
        <v>14</v>
      </c>
      <c r="C7290" t="s">
        <v>14</v>
      </c>
      <c r="D7290" t="s">
        <v>34</v>
      </c>
      <c r="E7290" t="s">
        <v>520</v>
      </c>
    </row>
    <row r="7291" spans="1:5" x14ac:dyDescent="0.25">
      <c r="A7291" t="s">
        <v>7744</v>
      </c>
      <c r="B7291" t="s">
        <v>14</v>
      </c>
      <c r="C7291" t="s">
        <v>14</v>
      </c>
      <c r="D7291" t="s">
        <v>34</v>
      </c>
      <c r="E7291" t="s">
        <v>520</v>
      </c>
    </row>
    <row r="7292" spans="1:5" x14ac:dyDescent="0.25">
      <c r="A7292" t="s">
        <v>7746</v>
      </c>
      <c r="B7292" t="s">
        <v>14</v>
      </c>
      <c r="C7292" t="s">
        <v>14</v>
      </c>
      <c r="D7292" t="s">
        <v>64</v>
      </c>
      <c r="E7292" t="s">
        <v>517</v>
      </c>
    </row>
    <row r="7293" spans="1:5" x14ac:dyDescent="0.25">
      <c r="A7293" t="s">
        <v>7748</v>
      </c>
      <c r="B7293" t="s">
        <v>14</v>
      </c>
      <c r="C7293" t="s">
        <v>14</v>
      </c>
      <c r="D7293" t="s">
        <v>34</v>
      </c>
      <c r="E7293" t="s">
        <v>520</v>
      </c>
    </row>
    <row r="7294" spans="1:5" x14ac:dyDescent="0.25">
      <c r="A7294" t="s">
        <v>7747</v>
      </c>
      <c r="B7294" t="s">
        <v>14</v>
      </c>
      <c r="C7294" t="s">
        <v>14</v>
      </c>
      <c r="D7294" t="s">
        <v>34</v>
      </c>
      <c r="E7294" t="s">
        <v>520</v>
      </c>
    </row>
    <row r="7295" spans="1:5" x14ac:dyDescent="0.25">
      <c r="A7295" t="s">
        <v>7751</v>
      </c>
      <c r="B7295" t="s">
        <v>14</v>
      </c>
      <c r="C7295" t="s">
        <v>14</v>
      </c>
      <c r="D7295" t="s">
        <v>34</v>
      </c>
      <c r="E7295" t="s">
        <v>520</v>
      </c>
    </row>
    <row r="7296" spans="1:5" x14ac:dyDescent="0.25">
      <c r="A7296" t="s">
        <v>7750</v>
      </c>
      <c r="B7296" t="s">
        <v>14</v>
      </c>
      <c r="C7296" t="s">
        <v>14</v>
      </c>
      <c r="D7296" t="s">
        <v>34</v>
      </c>
      <c r="E7296" t="s">
        <v>520</v>
      </c>
    </row>
    <row r="7297" spans="1:5" x14ac:dyDescent="0.25">
      <c r="A7297" t="s">
        <v>7749</v>
      </c>
      <c r="B7297" t="s">
        <v>14</v>
      </c>
      <c r="C7297" t="s">
        <v>14</v>
      </c>
      <c r="D7297" t="s">
        <v>34</v>
      </c>
      <c r="E7297" t="s">
        <v>520</v>
      </c>
    </row>
    <row r="7298" spans="1:5" x14ac:dyDescent="0.25">
      <c r="A7298" t="s">
        <v>7753</v>
      </c>
      <c r="B7298" t="s">
        <v>14</v>
      </c>
      <c r="C7298" t="s">
        <v>14</v>
      </c>
      <c r="D7298" t="s">
        <v>34</v>
      </c>
      <c r="E7298" t="s">
        <v>520</v>
      </c>
    </row>
    <row r="7299" spans="1:5" x14ac:dyDescent="0.25">
      <c r="A7299" t="s">
        <v>7752</v>
      </c>
      <c r="B7299" t="s">
        <v>14</v>
      </c>
      <c r="C7299" t="s">
        <v>14</v>
      </c>
      <c r="D7299" t="s">
        <v>34</v>
      </c>
      <c r="E7299" t="s">
        <v>520</v>
      </c>
    </row>
    <row r="7300" spans="1:5" x14ac:dyDescent="0.25">
      <c r="A7300" t="s">
        <v>7755</v>
      </c>
      <c r="B7300" t="s">
        <v>14</v>
      </c>
      <c r="C7300" t="s">
        <v>14</v>
      </c>
      <c r="D7300" t="s">
        <v>34</v>
      </c>
      <c r="E7300" t="s">
        <v>520</v>
      </c>
    </row>
    <row r="7301" spans="1:5" x14ac:dyDescent="0.25">
      <c r="A7301" t="s">
        <v>7754</v>
      </c>
      <c r="B7301" t="s">
        <v>14</v>
      </c>
      <c r="C7301" t="s">
        <v>14</v>
      </c>
      <c r="D7301" t="s">
        <v>34</v>
      </c>
      <c r="E7301" t="s">
        <v>520</v>
      </c>
    </row>
    <row r="7302" spans="1:5" x14ac:dyDescent="0.25">
      <c r="A7302" t="s">
        <v>7756</v>
      </c>
      <c r="B7302" t="s">
        <v>14</v>
      </c>
      <c r="C7302" t="s">
        <v>14</v>
      </c>
      <c r="D7302" t="s">
        <v>34</v>
      </c>
      <c r="E7302" t="s">
        <v>520</v>
      </c>
    </row>
    <row r="7303" spans="1:5" x14ac:dyDescent="0.25">
      <c r="A7303" t="s">
        <v>7757</v>
      </c>
      <c r="B7303" t="s">
        <v>14</v>
      </c>
      <c r="C7303" t="s">
        <v>14</v>
      </c>
      <c r="D7303" t="s">
        <v>34</v>
      </c>
      <c r="E7303" t="s">
        <v>520</v>
      </c>
    </row>
    <row r="7304" spans="1:5" x14ac:dyDescent="0.25">
      <c r="A7304" t="s">
        <v>7758</v>
      </c>
      <c r="B7304" t="s">
        <v>14</v>
      </c>
      <c r="C7304" t="s">
        <v>14</v>
      </c>
      <c r="D7304" t="s">
        <v>34</v>
      </c>
      <c r="E7304" t="s">
        <v>520</v>
      </c>
    </row>
    <row r="7305" spans="1:5" x14ac:dyDescent="0.25">
      <c r="A7305" t="s">
        <v>7759</v>
      </c>
      <c r="B7305" t="s">
        <v>14</v>
      </c>
      <c r="C7305" t="s">
        <v>14</v>
      </c>
      <c r="D7305" t="s">
        <v>34</v>
      </c>
      <c r="E7305" t="s">
        <v>520</v>
      </c>
    </row>
    <row r="7306" spans="1:5" x14ac:dyDescent="0.25">
      <c r="A7306" t="s">
        <v>7760</v>
      </c>
      <c r="B7306" t="s">
        <v>14</v>
      </c>
      <c r="C7306" t="s">
        <v>14</v>
      </c>
      <c r="D7306" t="s">
        <v>34</v>
      </c>
      <c r="E7306" t="s">
        <v>520</v>
      </c>
    </row>
    <row r="7307" spans="1:5" x14ac:dyDescent="0.25">
      <c r="A7307" t="s">
        <v>7761</v>
      </c>
      <c r="B7307" t="s">
        <v>14</v>
      </c>
      <c r="C7307" t="s">
        <v>14</v>
      </c>
      <c r="D7307" t="s">
        <v>34</v>
      </c>
      <c r="E7307" t="s">
        <v>520</v>
      </c>
    </row>
    <row r="7308" spans="1:5" x14ac:dyDescent="0.25">
      <c r="A7308" t="s">
        <v>7764</v>
      </c>
      <c r="B7308" t="s">
        <v>14</v>
      </c>
      <c r="C7308" t="s">
        <v>14</v>
      </c>
      <c r="D7308" t="s">
        <v>34</v>
      </c>
      <c r="E7308" t="s">
        <v>520</v>
      </c>
    </row>
    <row r="7309" spans="1:5" x14ac:dyDescent="0.25">
      <c r="A7309" t="s">
        <v>7763</v>
      </c>
      <c r="B7309" t="s">
        <v>14</v>
      </c>
      <c r="C7309" t="s">
        <v>14</v>
      </c>
      <c r="D7309" t="s">
        <v>34</v>
      </c>
      <c r="E7309" t="s">
        <v>520</v>
      </c>
    </row>
    <row r="7310" spans="1:5" x14ac:dyDescent="0.25">
      <c r="A7310" t="s">
        <v>7762</v>
      </c>
      <c r="B7310" t="s">
        <v>14</v>
      </c>
      <c r="C7310" t="s">
        <v>14</v>
      </c>
      <c r="D7310" t="s">
        <v>34</v>
      </c>
      <c r="E7310" t="s">
        <v>520</v>
      </c>
    </row>
    <row r="7311" spans="1:5" x14ac:dyDescent="0.25">
      <c r="A7311" t="s">
        <v>7767</v>
      </c>
      <c r="B7311" t="s">
        <v>14</v>
      </c>
      <c r="C7311" t="s">
        <v>14</v>
      </c>
      <c r="D7311" t="s">
        <v>34</v>
      </c>
      <c r="E7311" t="s">
        <v>520</v>
      </c>
    </row>
    <row r="7312" spans="1:5" x14ac:dyDescent="0.25">
      <c r="A7312" t="s">
        <v>7766</v>
      </c>
      <c r="B7312" t="s">
        <v>14</v>
      </c>
      <c r="C7312" t="s">
        <v>14</v>
      </c>
      <c r="D7312" t="s">
        <v>34</v>
      </c>
      <c r="E7312" t="s">
        <v>520</v>
      </c>
    </row>
    <row r="7313" spans="1:5" x14ac:dyDescent="0.25">
      <c r="A7313" t="s">
        <v>7765</v>
      </c>
      <c r="B7313" t="s">
        <v>14</v>
      </c>
      <c r="C7313" t="s">
        <v>14</v>
      </c>
      <c r="D7313" t="s">
        <v>34</v>
      </c>
      <c r="E7313" t="s">
        <v>520</v>
      </c>
    </row>
    <row r="7314" spans="1:5" x14ac:dyDescent="0.25">
      <c r="A7314" t="s">
        <v>7769</v>
      </c>
      <c r="B7314" t="s">
        <v>14</v>
      </c>
      <c r="C7314" t="s">
        <v>14</v>
      </c>
      <c r="D7314" t="s">
        <v>34</v>
      </c>
      <c r="E7314" t="s">
        <v>520</v>
      </c>
    </row>
    <row r="7315" spans="1:5" x14ac:dyDescent="0.25">
      <c r="A7315" t="s">
        <v>7768</v>
      </c>
      <c r="B7315" t="s">
        <v>14</v>
      </c>
      <c r="C7315" t="s">
        <v>14</v>
      </c>
      <c r="D7315" t="s">
        <v>34</v>
      </c>
      <c r="E7315" t="s">
        <v>520</v>
      </c>
    </row>
    <row r="7316" spans="1:5" x14ac:dyDescent="0.25">
      <c r="A7316" t="s">
        <v>7770</v>
      </c>
      <c r="B7316" t="s">
        <v>14</v>
      </c>
      <c r="C7316" t="s">
        <v>14</v>
      </c>
      <c r="D7316" t="s">
        <v>34</v>
      </c>
      <c r="E7316" t="s">
        <v>520</v>
      </c>
    </row>
    <row r="7317" spans="1:5" x14ac:dyDescent="0.25">
      <c r="A7317" t="s">
        <v>7772</v>
      </c>
      <c r="B7317" t="s">
        <v>14</v>
      </c>
      <c r="C7317" t="s">
        <v>14</v>
      </c>
      <c r="D7317" t="s">
        <v>34</v>
      </c>
      <c r="E7317" t="s">
        <v>520</v>
      </c>
    </row>
    <row r="7318" spans="1:5" x14ac:dyDescent="0.25">
      <c r="A7318" t="s">
        <v>7771</v>
      </c>
      <c r="B7318" t="s">
        <v>14</v>
      </c>
      <c r="C7318" t="s">
        <v>14</v>
      </c>
      <c r="D7318" t="s">
        <v>34</v>
      </c>
      <c r="E7318" t="s">
        <v>520</v>
      </c>
    </row>
    <row r="7319" spans="1:5" x14ac:dyDescent="0.25">
      <c r="A7319" t="s">
        <v>7773</v>
      </c>
      <c r="B7319" t="s">
        <v>14</v>
      </c>
      <c r="C7319" t="s">
        <v>14</v>
      </c>
      <c r="D7319" t="s">
        <v>34</v>
      </c>
      <c r="E7319" t="s">
        <v>520</v>
      </c>
    </row>
    <row r="7320" spans="1:5" x14ac:dyDescent="0.25">
      <c r="A7320" t="s">
        <v>7774</v>
      </c>
      <c r="B7320" t="s">
        <v>14</v>
      </c>
      <c r="C7320" t="s">
        <v>14</v>
      </c>
      <c r="D7320" t="s">
        <v>34</v>
      </c>
      <c r="E7320" t="s">
        <v>520</v>
      </c>
    </row>
    <row r="7321" spans="1:5" x14ac:dyDescent="0.25">
      <c r="A7321" t="s">
        <v>7775</v>
      </c>
      <c r="B7321" t="s">
        <v>14</v>
      </c>
      <c r="C7321" t="s">
        <v>14</v>
      </c>
      <c r="D7321" t="s">
        <v>34</v>
      </c>
      <c r="E7321" t="s">
        <v>520</v>
      </c>
    </row>
    <row r="7322" spans="1:5" x14ac:dyDescent="0.25">
      <c r="A7322" t="s">
        <v>7776</v>
      </c>
      <c r="B7322" t="s">
        <v>14</v>
      </c>
      <c r="C7322" t="s">
        <v>14</v>
      </c>
      <c r="D7322" t="s">
        <v>34</v>
      </c>
      <c r="E7322" t="s">
        <v>520</v>
      </c>
    </row>
    <row r="7323" spans="1:5" x14ac:dyDescent="0.25">
      <c r="A7323" t="s">
        <v>7778</v>
      </c>
      <c r="B7323" t="s">
        <v>14</v>
      </c>
      <c r="C7323" t="s">
        <v>14</v>
      </c>
      <c r="D7323" t="s">
        <v>34</v>
      </c>
      <c r="E7323" t="s">
        <v>520</v>
      </c>
    </row>
    <row r="7324" spans="1:5" x14ac:dyDescent="0.25">
      <c r="A7324" t="s">
        <v>7777</v>
      </c>
      <c r="B7324" t="s">
        <v>14</v>
      </c>
      <c r="C7324" t="s">
        <v>14</v>
      </c>
      <c r="D7324" t="s">
        <v>34</v>
      </c>
      <c r="E7324" t="s">
        <v>520</v>
      </c>
    </row>
    <row r="7325" spans="1:5" x14ac:dyDescent="0.25">
      <c r="A7325" t="s">
        <v>7780</v>
      </c>
      <c r="B7325" t="s">
        <v>14</v>
      </c>
      <c r="C7325" t="s">
        <v>14</v>
      </c>
      <c r="D7325" t="s">
        <v>34</v>
      </c>
      <c r="E7325" t="s">
        <v>520</v>
      </c>
    </row>
    <row r="7326" spans="1:5" x14ac:dyDescent="0.25">
      <c r="A7326" t="s">
        <v>7779</v>
      </c>
      <c r="B7326" t="s">
        <v>14</v>
      </c>
      <c r="C7326" t="s">
        <v>14</v>
      </c>
      <c r="D7326" t="s">
        <v>34</v>
      </c>
      <c r="E7326" t="s">
        <v>520</v>
      </c>
    </row>
    <row r="7327" spans="1:5" x14ac:dyDescent="0.25">
      <c r="A7327" t="s">
        <v>7781</v>
      </c>
      <c r="B7327" t="s">
        <v>14</v>
      </c>
      <c r="C7327" t="s">
        <v>14</v>
      </c>
      <c r="D7327" t="s">
        <v>64</v>
      </c>
      <c r="E7327" t="s">
        <v>517</v>
      </c>
    </row>
    <row r="7328" spans="1:5" x14ac:dyDescent="0.25">
      <c r="A7328" t="s">
        <v>7782</v>
      </c>
      <c r="B7328" t="s">
        <v>14</v>
      </c>
      <c r="C7328" t="s">
        <v>14</v>
      </c>
      <c r="D7328" t="s">
        <v>64</v>
      </c>
      <c r="E7328" t="s">
        <v>517</v>
      </c>
    </row>
    <row r="7329" spans="1:5" x14ac:dyDescent="0.25">
      <c r="A7329" t="s">
        <v>7784</v>
      </c>
      <c r="B7329" t="s">
        <v>14</v>
      </c>
      <c r="C7329" t="s">
        <v>14</v>
      </c>
      <c r="D7329" t="s">
        <v>34</v>
      </c>
      <c r="E7329" t="s">
        <v>520</v>
      </c>
    </row>
    <row r="7330" spans="1:5" x14ac:dyDescent="0.25">
      <c r="A7330" t="s">
        <v>7783</v>
      </c>
      <c r="B7330" t="s">
        <v>14</v>
      </c>
      <c r="C7330" t="s">
        <v>14</v>
      </c>
      <c r="D7330" t="s">
        <v>34</v>
      </c>
      <c r="E7330" t="s">
        <v>520</v>
      </c>
    </row>
    <row r="7331" spans="1:5" x14ac:dyDescent="0.25">
      <c r="A7331" t="s">
        <v>7785</v>
      </c>
      <c r="B7331" t="s">
        <v>14</v>
      </c>
      <c r="C7331" t="s">
        <v>14</v>
      </c>
      <c r="D7331" t="s">
        <v>64</v>
      </c>
      <c r="E7331" t="s">
        <v>517</v>
      </c>
    </row>
    <row r="7332" spans="1:5" x14ac:dyDescent="0.25">
      <c r="A7332" t="s">
        <v>7786</v>
      </c>
      <c r="B7332" t="s">
        <v>14</v>
      </c>
      <c r="C7332" t="s">
        <v>14</v>
      </c>
      <c r="D7332" t="s">
        <v>64</v>
      </c>
      <c r="E7332" t="s">
        <v>520</v>
      </c>
    </row>
    <row r="7333" spans="1:5" x14ac:dyDescent="0.25">
      <c r="A7333" t="s">
        <v>7788</v>
      </c>
      <c r="B7333" t="s">
        <v>14</v>
      </c>
      <c r="C7333" t="s">
        <v>14</v>
      </c>
      <c r="D7333" t="s">
        <v>34</v>
      </c>
      <c r="E7333" t="s">
        <v>520</v>
      </c>
    </row>
    <row r="7334" spans="1:5" x14ac:dyDescent="0.25">
      <c r="A7334" t="s">
        <v>7787</v>
      </c>
      <c r="B7334" t="s">
        <v>14</v>
      </c>
      <c r="C7334" t="s">
        <v>14</v>
      </c>
      <c r="D7334" t="s">
        <v>34</v>
      </c>
      <c r="E7334" t="s">
        <v>520</v>
      </c>
    </row>
    <row r="7335" spans="1:5" x14ac:dyDescent="0.25">
      <c r="A7335" t="s">
        <v>7790</v>
      </c>
      <c r="B7335" t="s">
        <v>14</v>
      </c>
      <c r="C7335" t="s">
        <v>14</v>
      </c>
      <c r="D7335" t="s">
        <v>34</v>
      </c>
      <c r="E7335" t="s">
        <v>520</v>
      </c>
    </row>
    <row r="7336" spans="1:5" x14ac:dyDescent="0.25">
      <c r="A7336" t="s">
        <v>7789</v>
      </c>
      <c r="B7336" t="s">
        <v>14</v>
      </c>
      <c r="C7336" t="s">
        <v>14</v>
      </c>
      <c r="D7336" t="s">
        <v>34</v>
      </c>
      <c r="E7336" t="s">
        <v>520</v>
      </c>
    </row>
    <row r="7337" spans="1:5" x14ac:dyDescent="0.25">
      <c r="A7337" t="s">
        <v>7791</v>
      </c>
      <c r="B7337" t="s">
        <v>14</v>
      </c>
      <c r="C7337" t="s">
        <v>14</v>
      </c>
      <c r="D7337" t="s">
        <v>34</v>
      </c>
      <c r="E7337" t="s">
        <v>520</v>
      </c>
    </row>
    <row r="7338" spans="1:5" x14ac:dyDescent="0.25">
      <c r="A7338" t="s">
        <v>7793</v>
      </c>
      <c r="B7338" t="s">
        <v>14</v>
      </c>
      <c r="C7338" t="s">
        <v>14</v>
      </c>
      <c r="D7338" t="s">
        <v>34</v>
      </c>
      <c r="E7338" t="s">
        <v>520</v>
      </c>
    </row>
    <row r="7339" spans="1:5" x14ac:dyDescent="0.25">
      <c r="A7339" t="s">
        <v>7792</v>
      </c>
      <c r="B7339" t="s">
        <v>14</v>
      </c>
      <c r="C7339" t="s">
        <v>14</v>
      </c>
      <c r="D7339" t="s">
        <v>34</v>
      </c>
      <c r="E7339" t="s">
        <v>520</v>
      </c>
    </row>
    <row r="7340" spans="1:5" x14ac:dyDescent="0.25">
      <c r="A7340" t="s">
        <v>7795</v>
      </c>
      <c r="B7340" t="s">
        <v>14</v>
      </c>
      <c r="C7340" t="s">
        <v>14</v>
      </c>
      <c r="D7340" t="s">
        <v>34</v>
      </c>
      <c r="E7340" t="s">
        <v>520</v>
      </c>
    </row>
    <row r="7341" spans="1:5" x14ac:dyDescent="0.25">
      <c r="A7341" t="s">
        <v>7796</v>
      </c>
      <c r="B7341" t="s">
        <v>14</v>
      </c>
      <c r="C7341" t="s">
        <v>14</v>
      </c>
      <c r="D7341" t="s">
        <v>34</v>
      </c>
      <c r="E7341" t="s">
        <v>520</v>
      </c>
    </row>
    <row r="7342" spans="1:5" x14ac:dyDescent="0.25">
      <c r="A7342" t="s">
        <v>7794</v>
      </c>
      <c r="B7342" t="s">
        <v>14</v>
      </c>
      <c r="C7342" t="s">
        <v>14</v>
      </c>
      <c r="D7342" t="s">
        <v>34</v>
      </c>
      <c r="E7342" t="s">
        <v>520</v>
      </c>
    </row>
    <row r="7343" spans="1:5" x14ac:dyDescent="0.25">
      <c r="A7343" t="s">
        <v>7797</v>
      </c>
      <c r="B7343" t="s">
        <v>14</v>
      </c>
      <c r="C7343" t="s">
        <v>14</v>
      </c>
      <c r="D7343" t="s">
        <v>64</v>
      </c>
      <c r="E7343" t="s">
        <v>517</v>
      </c>
    </row>
    <row r="7344" spans="1:5" x14ac:dyDescent="0.25">
      <c r="A7344" t="s">
        <v>7798</v>
      </c>
      <c r="B7344" t="s">
        <v>14</v>
      </c>
      <c r="C7344" t="s">
        <v>14</v>
      </c>
      <c r="D7344" t="s">
        <v>64</v>
      </c>
      <c r="E7344" t="s">
        <v>517</v>
      </c>
    </row>
    <row r="7345" spans="1:5" x14ac:dyDescent="0.25">
      <c r="A7345" t="s">
        <v>7799</v>
      </c>
      <c r="B7345" t="s">
        <v>14</v>
      </c>
      <c r="C7345" t="s">
        <v>14</v>
      </c>
      <c r="D7345" t="s">
        <v>64</v>
      </c>
      <c r="E7345" t="s">
        <v>517</v>
      </c>
    </row>
    <row r="7346" spans="1:5" x14ac:dyDescent="0.25">
      <c r="A7346" t="s">
        <v>7800</v>
      </c>
      <c r="B7346" t="s">
        <v>14</v>
      </c>
      <c r="C7346" t="s">
        <v>14</v>
      </c>
      <c r="D7346" t="s">
        <v>64</v>
      </c>
      <c r="E7346" t="s">
        <v>517</v>
      </c>
    </row>
    <row r="7347" spans="1:5" x14ac:dyDescent="0.25">
      <c r="A7347" t="s">
        <v>7803</v>
      </c>
      <c r="B7347" t="s">
        <v>14</v>
      </c>
      <c r="C7347" t="s">
        <v>14</v>
      </c>
      <c r="D7347" t="s">
        <v>64</v>
      </c>
      <c r="E7347" t="s">
        <v>517</v>
      </c>
    </row>
    <row r="7348" spans="1:5" x14ac:dyDescent="0.25">
      <c r="A7348" t="s">
        <v>7801</v>
      </c>
      <c r="B7348" t="s">
        <v>14</v>
      </c>
      <c r="C7348" t="s">
        <v>14</v>
      </c>
      <c r="D7348" t="s">
        <v>64</v>
      </c>
      <c r="E7348" t="s">
        <v>517</v>
      </c>
    </row>
    <row r="7349" spans="1:5" x14ac:dyDescent="0.25">
      <c r="A7349" t="s">
        <v>7802</v>
      </c>
      <c r="B7349" t="s">
        <v>14</v>
      </c>
      <c r="C7349" t="s">
        <v>14</v>
      </c>
      <c r="D7349" t="s">
        <v>64</v>
      </c>
      <c r="E7349" t="s">
        <v>517</v>
      </c>
    </row>
    <row r="7350" spans="1:5" x14ac:dyDescent="0.25">
      <c r="A7350" t="s">
        <v>7804</v>
      </c>
      <c r="B7350" t="s">
        <v>14</v>
      </c>
      <c r="C7350" t="s">
        <v>14</v>
      </c>
      <c r="D7350" t="s">
        <v>64</v>
      </c>
      <c r="E7350" t="s">
        <v>517</v>
      </c>
    </row>
    <row r="7351" spans="1:5" x14ac:dyDescent="0.25">
      <c r="A7351" t="s">
        <v>7805</v>
      </c>
      <c r="B7351" t="s">
        <v>14</v>
      </c>
      <c r="C7351" t="s">
        <v>14</v>
      </c>
      <c r="D7351" t="s">
        <v>34</v>
      </c>
      <c r="E7351" t="s">
        <v>520</v>
      </c>
    </row>
    <row r="7352" spans="1:5" x14ac:dyDescent="0.25">
      <c r="A7352" t="s">
        <v>7806</v>
      </c>
      <c r="B7352" t="s">
        <v>14</v>
      </c>
      <c r="C7352" t="s">
        <v>14</v>
      </c>
      <c r="D7352" t="s">
        <v>64</v>
      </c>
      <c r="E7352" t="s">
        <v>517</v>
      </c>
    </row>
    <row r="7353" spans="1:5" x14ac:dyDescent="0.25">
      <c r="A7353" t="s">
        <v>7807</v>
      </c>
      <c r="B7353" t="s">
        <v>14</v>
      </c>
      <c r="C7353" t="s">
        <v>14</v>
      </c>
      <c r="D7353" t="s">
        <v>34</v>
      </c>
      <c r="E7353" t="s">
        <v>520</v>
      </c>
    </row>
    <row r="7354" spans="1:5" x14ac:dyDescent="0.25">
      <c r="A7354" t="s">
        <v>7808</v>
      </c>
      <c r="B7354" t="s">
        <v>14</v>
      </c>
      <c r="C7354" t="s">
        <v>14</v>
      </c>
      <c r="D7354" t="s">
        <v>34</v>
      </c>
      <c r="E7354" t="s">
        <v>520</v>
      </c>
    </row>
    <row r="7355" spans="1:5" x14ac:dyDescent="0.25">
      <c r="A7355" t="s">
        <v>7810</v>
      </c>
      <c r="B7355" t="s">
        <v>14</v>
      </c>
      <c r="C7355" t="s">
        <v>14</v>
      </c>
      <c r="D7355" t="s">
        <v>34</v>
      </c>
      <c r="E7355" t="s">
        <v>800</v>
      </c>
    </row>
    <row r="7356" spans="1:5" x14ac:dyDescent="0.25">
      <c r="A7356" t="s">
        <v>7809</v>
      </c>
      <c r="B7356" t="s">
        <v>14</v>
      </c>
      <c r="C7356" t="s">
        <v>14</v>
      </c>
      <c r="D7356" t="s">
        <v>34</v>
      </c>
      <c r="E7356" t="s">
        <v>520</v>
      </c>
    </row>
    <row r="7357" spans="1:5" x14ac:dyDescent="0.25">
      <c r="A7357" t="s">
        <v>7811</v>
      </c>
      <c r="B7357" t="s">
        <v>14</v>
      </c>
      <c r="C7357" t="s">
        <v>14</v>
      </c>
      <c r="D7357" t="s">
        <v>34</v>
      </c>
      <c r="E7357" t="s">
        <v>520</v>
      </c>
    </row>
    <row r="7358" spans="1:5" x14ac:dyDescent="0.25">
      <c r="A7358" t="s">
        <v>7812</v>
      </c>
      <c r="B7358" t="s">
        <v>14</v>
      </c>
      <c r="C7358" t="s">
        <v>14</v>
      </c>
      <c r="D7358" t="s">
        <v>34</v>
      </c>
      <c r="E7358" t="s">
        <v>520</v>
      </c>
    </row>
    <row r="7359" spans="1:5" x14ac:dyDescent="0.25">
      <c r="A7359" t="s">
        <v>7813</v>
      </c>
      <c r="B7359" t="s">
        <v>14</v>
      </c>
      <c r="C7359" t="s">
        <v>14</v>
      </c>
      <c r="D7359" t="s">
        <v>34</v>
      </c>
      <c r="E7359" t="s">
        <v>520</v>
      </c>
    </row>
    <row r="7360" spans="1:5" x14ac:dyDescent="0.25">
      <c r="A7360" t="s">
        <v>7815</v>
      </c>
      <c r="B7360" t="s">
        <v>14</v>
      </c>
      <c r="C7360" t="s">
        <v>14</v>
      </c>
      <c r="D7360" t="s">
        <v>34</v>
      </c>
      <c r="E7360" t="s">
        <v>520</v>
      </c>
    </row>
    <row r="7361" spans="1:5" x14ac:dyDescent="0.25">
      <c r="A7361" t="s">
        <v>7814</v>
      </c>
      <c r="B7361" t="s">
        <v>14</v>
      </c>
      <c r="C7361" t="s">
        <v>14</v>
      </c>
      <c r="D7361" t="s">
        <v>34</v>
      </c>
      <c r="E7361" t="s">
        <v>520</v>
      </c>
    </row>
    <row r="7362" spans="1:5" x14ac:dyDescent="0.25">
      <c r="A7362" t="s">
        <v>7817</v>
      </c>
      <c r="B7362" t="s">
        <v>14</v>
      </c>
      <c r="C7362" t="s">
        <v>14</v>
      </c>
      <c r="D7362" t="s">
        <v>34</v>
      </c>
      <c r="E7362" t="s">
        <v>520</v>
      </c>
    </row>
    <row r="7363" spans="1:5" x14ac:dyDescent="0.25">
      <c r="A7363" t="s">
        <v>7818</v>
      </c>
      <c r="B7363" t="s">
        <v>14</v>
      </c>
      <c r="C7363" t="s">
        <v>14</v>
      </c>
      <c r="D7363" t="s">
        <v>34</v>
      </c>
      <c r="E7363" t="s">
        <v>520</v>
      </c>
    </row>
    <row r="7364" spans="1:5" x14ac:dyDescent="0.25">
      <c r="A7364" t="s">
        <v>7816</v>
      </c>
      <c r="B7364" t="s">
        <v>14</v>
      </c>
      <c r="C7364" t="s">
        <v>14</v>
      </c>
      <c r="D7364" t="s">
        <v>34</v>
      </c>
      <c r="E7364" t="s">
        <v>520</v>
      </c>
    </row>
    <row r="7365" spans="1:5" x14ac:dyDescent="0.25">
      <c r="A7365" t="s">
        <v>7819</v>
      </c>
      <c r="B7365" t="s">
        <v>14</v>
      </c>
      <c r="C7365" t="s">
        <v>14</v>
      </c>
      <c r="D7365" t="s">
        <v>34</v>
      </c>
      <c r="E7365" t="s">
        <v>517</v>
      </c>
    </row>
    <row r="7366" spans="1:5" x14ac:dyDescent="0.25">
      <c r="A7366" t="s">
        <v>7820</v>
      </c>
      <c r="B7366" t="s">
        <v>14</v>
      </c>
      <c r="C7366" t="s">
        <v>14</v>
      </c>
      <c r="D7366" t="s">
        <v>34</v>
      </c>
      <c r="E7366" t="s">
        <v>635</v>
      </c>
    </row>
    <row r="7367" spans="1:5" x14ac:dyDescent="0.25">
      <c r="A7367" t="s">
        <v>7821</v>
      </c>
      <c r="B7367" t="s">
        <v>14</v>
      </c>
      <c r="C7367" t="s">
        <v>14</v>
      </c>
      <c r="D7367" t="s">
        <v>34</v>
      </c>
      <c r="E7367" t="s">
        <v>718</v>
      </c>
    </row>
    <row r="7368" spans="1:5" x14ac:dyDescent="0.25">
      <c r="A7368" t="s">
        <v>7823</v>
      </c>
      <c r="B7368" t="s">
        <v>14</v>
      </c>
      <c r="C7368" t="s">
        <v>14</v>
      </c>
      <c r="D7368" t="s">
        <v>34</v>
      </c>
      <c r="E7368" t="s">
        <v>520</v>
      </c>
    </row>
    <row r="7369" spans="1:5" x14ac:dyDescent="0.25">
      <c r="A7369" t="s">
        <v>7822</v>
      </c>
      <c r="B7369" t="s">
        <v>14</v>
      </c>
      <c r="C7369" t="s">
        <v>14</v>
      </c>
      <c r="D7369" t="s">
        <v>34</v>
      </c>
      <c r="E7369" t="s">
        <v>520</v>
      </c>
    </row>
    <row r="7370" spans="1:5" x14ac:dyDescent="0.25">
      <c r="A7370" t="s">
        <v>7824</v>
      </c>
      <c r="B7370" t="s">
        <v>14</v>
      </c>
      <c r="C7370" t="s">
        <v>14</v>
      </c>
      <c r="D7370" t="s">
        <v>64</v>
      </c>
      <c r="E7370" t="s">
        <v>517</v>
      </c>
    </row>
    <row r="7371" spans="1:5" x14ac:dyDescent="0.25">
      <c r="A7371" t="s">
        <v>7825</v>
      </c>
      <c r="B7371" t="s">
        <v>14</v>
      </c>
      <c r="C7371" t="s">
        <v>14</v>
      </c>
      <c r="D7371" t="s">
        <v>64</v>
      </c>
      <c r="E7371" t="s">
        <v>517</v>
      </c>
    </row>
    <row r="7372" spans="1:5" x14ac:dyDescent="0.25">
      <c r="A7372" t="s">
        <v>7827</v>
      </c>
      <c r="B7372" t="s">
        <v>14</v>
      </c>
      <c r="C7372" t="s">
        <v>14</v>
      </c>
      <c r="D7372" t="s">
        <v>64</v>
      </c>
      <c r="E7372" t="s">
        <v>517</v>
      </c>
    </row>
    <row r="7373" spans="1:5" x14ac:dyDescent="0.25">
      <c r="A7373" t="s">
        <v>7826</v>
      </c>
      <c r="B7373" t="s">
        <v>14</v>
      </c>
      <c r="C7373" t="s">
        <v>14</v>
      </c>
      <c r="D7373" t="s">
        <v>64</v>
      </c>
      <c r="E7373" t="s">
        <v>517</v>
      </c>
    </row>
    <row r="7374" spans="1:5" x14ac:dyDescent="0.25">
      <c r="A7374" t="s">
        <v>7829</v>
      </c>
      <c r="B7374" t="s">
        <v>14</v>
      </c>
      <c r="C7374" t="s">
        <v>14</v>
      </c>
      <c r="D7374" t="s">
        <v>64</v>
      </c>
      <c r="E7374" t="s">
        <v>517</v>
      </c>
    </row>
    <row r="7375" spans="1:5" x14ac:dyDescent="0.25">
      <c r="A7375" t="s">
        <v>7828</v>
      </c>
      <c r="B7375" t="s">
        <v>14</v>
      </c>
      <c r="C7375" t="s">
        <v>14</v>
      </c>
      <c r="D7375" t="s">
        <v>64</v>
      </c>
      <c r="E7375" t="s">
        <v>517</v>
      </c>
    </row>
    <row r="7376" spans="1:5" x14ac:dyDescent="0.25">
      <c r="A7376" t="s">
        <v>7830</v>
      </c>
      <c r="B7376" t="s">
        <v>14</v>
      </c>
      <c r="C7376" t="s">
        <v>14</v>
      </c>
      <c r="D7376" t="s">
        <v>69</v>
      </c>
      <c r="E7376" t="s">
        <v>520</v>
      </c>
    </row>
    <row r="7377" spans="1:5" x14ac:dyDescent="0.25">
      <c r="A7377" t="s">
        <v>7831</v>
      </c>
      <c r="B7377" t="s">
        <v>14</v>
      </c>
      <c r="C7377" t="s">
        <v>14</v>
      </c>
      <c r="D7377" t="s">
        <v>69</v>
      </c>
      <c r="E7377" t="s">
        <v>520</v>
      </c>
    </row>
    <row r="7378" spans="1:5" x14ac:dyDescent="0.25">
      <c r="A7378" t="s">
        <v>7834</v>
      </c>
      <c r="B7378" t="s">
        <v>14</v>
      </c>
      <c r="C7378" t="s">
        <v>14</v>
      </c>
      <c r="D7378" t="s">
        <v>34</v>
      </c>
      <c r="E7378" t="s">
        <v>520</v>
      </c>
    </row>
    <row r="7379" spans="1:5" x14ac:dyDescent="0.25">
      <c r="A7379" t="s">
        <v>7833</v>
      </c>
      <c r="B7379" t="s">
        <v>14</v>
      </c>
      <c r="C7379" t="s">
        <v>14</v>
      </c>
      <c r="D7379" t="s">
        <v>34</v>
      </c>
      <c r="E7379" t="s">
        <v>520</v>
      </c>
    </row>
    <row r="7380" spans="1:5" x14ac:dyDescent="0.25">
      <c r="A7380" t="s">
        <v>7836</v>
      </c>
      <c r="B7380" t="s">
        <v>14</v>
      </c>
      <c r="C7380" t="s">
        <v>14</v>
      </c>
      <c r="D7380" t="s">
        <v>34</v>
      </c>
      <c r="E7380" t="s">
        <v>520</v>
      </c>
    </row>
    <row r="7381" spans="1:5" x14ac:dyDescent="0.25">
      <c r="A7381" t="s">
        <v>7832</v>
      </c>
      <c r="B7381" t="s">
        <v>14</v>
      </c>
      <c r="C7381" t="s">
        <v>14</v>
      </c>
      <c r="D7381" t="s">
        <v>34</v>
      </c>
      <c r="E7381" t="s">
        <v>520</v>
      </c>
    </row>
    <row r="7382" spans="1:5" x14ac:dyDescent="0.25">
      <c r="A7382" t="s">
        <v>7835</v>
      </c>
      <c r="B7382" t="s">
        <v>14</v>
      </c>
      <c r="C7382" t="s">
        <v>14</v>
      </c>
      <c r="D7382" t="s">
        <v>34</v>
      </c>
      <c r="E7382" t="s">
        <v>520</v>
      </c>
    </row>
    <row r="7383" spans="1:5" x14ac:dyDescent="0.25">
      <c r="A7383" t="s">
        <v>7838</v>
      </c>
      <c r="B7383" t="s">
        <v>14</v>
      </c>
      <c r="C7383" t="s">
        <v>14</v>
      </c>
      <c r="D7383" t="s">
        <v>34</v>
      </c>
      <c r="E7383" t="s">
        <v>520</v>
      </c>
    </row>
    <row r="7384" spans="1:5" x14ac:dyDescent="0.25">
      <c r="A7384" t="s">
        <v>7837</v>
      </c>
      <c r="B7384" t="s">
        <v>14</v>
      </c>
      <c r="C7384" t="s">
        <v>14</v>
      </c>
      <c r="D7384" t="s">
        <v>34</v>
      </c>
      <c r="E7384" t="s">
        <v>520</v>
      </c>
    </row>
    <row r="7385" spans="1:5" x14ac:dyDescent="0.25">
      <c r="A7385" t="s">
        <v>7839</v>
      </c>
      <c r="B7385" t="s">
        <v>14</v>
      </c>
      <c r="C7385" t="s">
        <v>14</v>
      </c>
      <c r="D7385" t="s">
        <v>34</v>
      </c>
      <c r="E7385" t="s">
        <v>520</v>
      </c>
    </row>
    <row r="7386" spans="1:5" x14ac:dyDescent="0.25">
      <c r="A7386" t="s">
        <v>7841</v>
      </c>
      <c r="B7386" t="s">
        <v>14</v>
      </c>
      <c r="C7386" t="s">
        <v>14</v>
      </c>
      <c r="D7386" t="s">
        <v>64</v>
      </c>
      <c r="E7386" t="s">
        <v>517</v>
      </c>
    </row>
    <row r="7387" spans="1:5" x14ac:dyDescent="0.25">
      <c r="A7387" t="s">
        <v>7840</v>
      </c>
      <c r="B7387" t="s">
        <v>14</v>
      </c>
      <c r="C7387" t="s">
        <v>14</v>
      </c>
      <c r="D7387" t="s">
        <v>64</v>
      </c>
      <c r="E7387" t="s">
        <v>517</v>
      </c>
    </row>
    <row r="7388" spans="1:5" x14ac:dyDescent="0.25">
      <c r="A7388" t="s">
        <v>7843</v>
      </c>
      <c r="B7388" t="s">
        <v>14</v>
      </c>
      <c r="C7388" t="s">
        <v>14</v>
      </c>
      <c r="D7388" t="s">
        <v>64</v>
      </c>
      <c r="E7388" t="s">
        <v>635</v>
      </c>
    </row>
    <row r="7389" spans="1:5" x14ac:dyDescent="0.25">
      <c r="A7389" t="s">
        <v>7842</v>
      </c>
      <c r="B7389" t="s">
        <v>14</v>
      </c>
      <c r="C7389" t="s">
        <v>14</v>
      </c>
      <c r="D7389" t="s">
        <v>64</v>
      </c>
      <c r="E7389" t="s">
        <v>517</v>
      </c>
    </row>
    <row r="7390" spans="1:5" x14ac:dyDescent="0.25">
      <c r="A7390" t="s">
        <v>7844</v>
      </c>
      <c r="B7390" t="s">
        <v>14</v>
      </c>
      <c r="C7390" t="s">
        <v>14</v>
      </c>
      <c r="D7390" t="s">
        <v>34</v>
      </c>
      <c r="E7390" t="s">
        <v>520</v>
      </c>
    </row>
    <row r="7391" spans="1:5" x14ac:dyDescent="0.25">
      <c r="A7391" t="s">
        <v>7845</v>
      </c>
      <c r="B7391" t="s">
        <v>14</v>
      </c>
      <c r="C7391" t="s">
        <v>14</v>
      </c>
      <c r="D7391" t="s">
        <v>34</v>
      </c>
      <c r="E7391" t="s">
        <v>520</v>
      </c>
    </row>
    <row r="7392" spans="1:5" x14ac:dyDescent="0.25">
      <c r="A7392" t="s">
        <v>22337</v>
      </c>
      <c r="B7392" t="s">
        <v>20</v>
      </c>
      <c r="C7392" t="s">
        <v>21</v>
      </c>
      <c r="D7392" t="s">
        <v>33</v>
      </c>
      <c r="E7392" t="s">
        <v>537</v>
      </c>
    </row>
    <row r="7393" spans="1:5" x14ac:dyDescent="0.25">
      <c r="A7393" t="s">
        <v>14880</v>
      </c>
      <c r="B7393" t="s">
        <v>20</v>
      </c>
      <c r="C7393" t="s">
        <v>21</v>
      </c>
      <c r="D7393" t="s">
        <v>33</v>
      </c>
      <c r="E7393" t="s">
        <v>537</v>
      </c>
    </row>
    <row r="7394" spans="1:5" x14ac:dyDescent="0.25">
      <c r="A7394" t="s">
        <v>27624</v>
      </c>
      <c r="B7394" t="s">
        <v>20</v>
      </c>
      <c r="C7394" t="s">
        <v>21</v>
      </c>
      <c r="D7394" t="s">
        <v>33</v>
      </c>
      <c r="E7394" t="s">
        <v>537</v>
      </c>
    </row>
    <row r="7395" spans="1:5" x14ac:dyDescent="0.25">
      <c r="A7395" t="s">
        <v>7849</v>
      </c>
      <c r="B7395" t="s">
        <v>20</v>
      </c>
      <c r="C7395" t="s">
        <v>19</v>
      </c>
      <c r="D7395" t="s">
        <v>33</v>
      </c>
      <c r="E7395" t="s">
        <v>804</v>
      </c>
    </row>
    <row r="7396" spans="1:5" x14ac:dyDescent="0.25">
      <c r="A7396" t="s">
        <v>4826</v>
      </c>
      <c r="B7396" t="s">
        <v>20</v>
      </c>
      <c r="C7396" t="s">
        <v>21</v>
      </c>
      <c r="D7396" t="s">
        <v>33</v>
      </c>
      <c r="E7396" t="s">
        <v>537</v>
      </c>
    </row>
    <row r="7397" spans="1:5" x14ac:dyDescent="0.25">
      <c r="A7397" t="s">
        <v>7851</v>
      </c>
      <c r="B7397" t="s">
        <v>20</v>
      </c>
      <c r="C7397" t="s">
        <v>19</v>
      </c>
      <c r="D7397" t="s">
        <v>33</v>
      </c>
      <c r="E7397" t="s">
        <v>523</v>
      </c>
    </row>
    <row r="7398" spans="1:5" x14ac:dyDescent="0.25">
      <c r="A7398" t="s">
        <v>24581</v>
      </c>
      <c r="B7398" t="s">
        <v>20</v>
      </c>
      <c r="C7398" t="s">
        <v>19</v>
      </c>
      <c r="D7398" t="s">
        <v>33</v>
      </c>
      <c r="E7398" t="s">
        <v>533</v>
      </c>
    </row>
    <row r="7399" spans="1:5" x14ac:dyDescent="0.25">
      <c r="A7399" t="s">
        <v>4115</v>
      </c>
      <c r="B7399" t="s">
        <v>20</v>
      </c>
      <c r="C7399" t="s">
        <v>21</v>
      </c>
      <c r="D7399" t="s">
        <v>33</v>
      </c>
      <c r="E7399" t="s">
        <v>537</v>
      </c>
    </row>
    <row r="7400" spans="1:5" x14ac:dyDescent="0.25">
      <c r="A7400" t="s">
        <v>8198</v>
      </c>
      <c r="B7400" t="s">
        <v>20</v>
      </c>
      <c r="C7400" t="s">
        <v>21</v>
      </c>
      <c r="D7400" t="s">
        <v>33</v>
      </c>
      <c r="E7400" t="s">
        <v>537</v>
      </c>
    </row>
    <row r="7401" spans="1:5" x14ac:dyDescent="0.25">
      <c r="A7401" t="s">
        <v>2666</v>
      </c>
      <c r="B7401" t="s">
        <v>20</v>
      </c>
      <c r="C7401" t="s">
        <v>24</v>
      </c>
      <c r="D7401" t="s">
        <v>33</v>
      </c>
      <c r="E7401" t="s">
        <v>698</v>
      </c>
    </row>
    <row r="7402" spans="1:5" x14ac:dyDescent="0.25">
      <c r="A7402" t="s">
        <v>5305</v>
      </c>
      <c r="B7402" t="s">
        <v>20</v>
      </c>
      <c r="C7402" t="s">
        <v>21</v>
      </c>
      <c r="D7402" t="s">
        <v>33</v>
      </c>
      <c r="E7402" t="s">
        <v>537</v>
      </c>
    </row>
    <row r="7403" spans="1:5" x14ac:dyDescent="0.25">
      <c r="A7403" t="s">
        <v>10366</v>
      </c>
      <c r="B7403" t="s">
        <v>20</v>
      </c>
      <c r="C7403" t="s">
        <v>19</v>
      </c>
      <c r="D7403" t="s">
        <v>33</v>
      </c>
      <c r="E7403" t="s">
        <v>553</v>
      </c>
    </row>
    <row r="7404" spans="1:5" x14ac:dyDescent="0.25">
      <c r="A7404" t="s">
        <v>7861</v>
      </c>
      <c r="B7404" t="s">
        <v>20</v>
      </c>
      <c r="C7404" t="s">
        <v>19</v>
      </c>
      <c r="D7404" t="s">
        <v>33</v>
      </c>
      <c r="E7404" t="s">
        <v>538</v>
      </c>
    </row>
    <row r="7405" spans="1:5" x14ac:dyDescent="0.25">
      <c r="A7405" t="s">
        <v>20635</v>
      </c>
      <c r="B7405" t="s">
        <v>20</v>
      </c>
      <c r="C7405" t="s">
        <v>19</v>
      </c>
      <c r="D7405" t="s">
        <v>33</v>
      </c>
      <c r="E7405" t="s">
        <v>553</v>
      </c>
    </row>
    <row r="7406" spans="1:5" x14ac:dyDescent="0.25">
      <c r="A7406" t="s">
        <v>7862</v>
      </c>
      <c r="B7406" t="s">
        <v>20</v>
      </c>
      <c r="C7406" t="s">
        <v>19</v>
      </c>
      <c r="D7406" t="s">
        <v>33</v>
      </c>
      <c r="E7406" t="s">
        <v>538</v>
      </c>
    </row>
    <row r="7407" spans="1:5" x14ac:dyDescent="0.25">
      <c r="A7407" t="s">
        <v>20637</v>
      </c>
      <c r="B7407" t="s">
        <v>20</v>
      </c>
      <c r="C7407" t="s">
        <v>19</v>
      </c>
      <c r="D7407" t="s">
        <v>33</v>
      </c>
      <c r="E7407" t="s">
        <v>553</v>
      </c>
    </row>
    <row r="7408" spans="1:5" x14ac:dyDescent="0.25">
      <c r="A7408" t="s">
        <v>7859</v>
      </c>
      <c r="B7408" t="s">
        <v>20</v>
      </c>
      <c r="C7408" t="s">
        <v>19</v>
      </c>
      <c r="D7408" t="s">
        <v>33</v>
      </c>
      <c r="E7408" t="s">
        <v>538</v>
      </c>
    </row>
    <row r="7409" spans="1:5" x14ac:dyDescent="0.25">
      <c r="A7409" t="s">
        <v>20642</v>
      </c>
      <c r="B7409" t="s">
        <v>20</v>
      </c>
      <c r="C7409" t="s">
        <v>19</v>
      </c>
      <c r="D7409" t="s">
        <v>33</v>
      </c>
      <c r="E7409" t="s">
        <v>553</v>
      </c>
    </row>
    <row r="7410" spans="1:5" x14ac:dyDescent="0.25">
      <c r="A7410" t="s">
        <v>7857</v>
      </c>
      <c r="B7410" t="s">
        <v>20</v>
      </c>
      <c r="C7410" t="s">
        <v>19</v>
      </c>
      <c r="D7410" t="s">
        <v>33</v>
      </c>
      <c r="E7410" t="s">
        <v>538</v>
      </c>
    </row>
    <row r="7411" spans="1:5" x14ac:dyDescent="0.25">
      <c r="A7411" t="s">
        <v>7870</v>
      </c>
      <c r="B7411" t="s">
        <v>20</v>
      </c>
      <c r="C7411" t="s">
        <v>19</v>
      </c>
      <c r="D7411" t="s">
        <v>33</v>
      </c>
      <c r="E7411" t="s">
        <v>538</v>
      </c>
    </row>
    <row r="7412" spans="1:5" x14ac:dyDescent="0.25">
      <c r="A7412" t="s">
        <v>7856</v>
      </c>
      <c r="B7412" t="s">
        <v>20</v>
      </c>
      <c r="C7412" t="s">
        <v>19</v>
      </c>
      <c r="D7412" t="s">
        <v>33</v>
      </c>
      <c r="E7412" t="s">
        <v>538</v>
      </c>
    </row>
    <row r="7413" spans="1:5" x14ac:dyDescent="0.25">
      <c r="A7413" t="s">
        <v>21361</v>
      </c>
      <c r="B7413" t="s">
        <v>20</v>
      </c>
      <c r="C7413" t="s">
        <v>19</v>
      </c>
      <c r="D7413" t="s">
        <v>33</v>
      </c>
      <c r="E7413" t="s">
        <v>553</v>
      </c>
    </row>
    <row r="7414" spans="1:5" x14ac:dyDescent="0.25">
      <c r="A7414" t="s">
        <v>7868</v>
      </c>
      <c r="B7414" t="s">
        <v>20</v>
      </c>
      <c r="C7414" t="s">
        <v>19</v>
      </c>
      <c r="D7414" t="s">
        <v>33</v>
      </c>
      <c r="E7414" t="s">
        <v>538</v>
      </c>
    </row>
    <row r="7415" spans="1:5" x14ac:dyDescent="0.25">
      <c r="A7415" t="s">
        <v>7873</v>
      </c>
      <c r="B7415" t="s">
        <v>20</v>
      </c>
      <c r="C7415" t="s">
        <v>19</v>
      </c>
      <c r="D7415" t="s">
        <v>33</v>
      </c>
      <c r="E7415" t="s">
        <v>538</v>
      </c>
    </row>
    <row r="7416" spans="1:5" x14ac:dyDescent="0.25">
      <c r="A7416" t="s">
        <v>21966</v>
      </c>
      <c r="B7416" t="s">
        <v>20</v>
      </c>
      <c r="C7416" t="s">
        <v>19</v>
      </c>
      <c r="D7416" t="s">
        <v>33</v>
      </c>
      <c r="E7416" t="s">
        <v>533</v>
      </c>
    </row>
    <row r="7417" spans="1:5" x14ac:dyDescent="0.25">
      <c r="A7417" t="s">
        <v>3693</v>
      </c>
      <c r="B7417" t="s">
        <v>20</v>
      </c>
      <c r="C7417" t="s">
        <v>21</v>
      </c>
      <c r="D7417" t="s">
        <v>33</v>
      </c>
      <c r="E7417" t="s">
        <v>537</v>
      </c>
    </row>
    <row r="7418" spans="1:5" x14ac:dyDescent="0.25">
      <c r="A7418" t="s">
        <v>20798</v>
      </c>
      <c r="B7418" t="s">
        <v>20</v>
      </c>
      <c r="C7418" t="s">
        <v>21</v>
      </c>
      <c r="D7418" t="s">
        <v>33</v>
      </c>
      <c r="E7418" t="s">
        <v>537</v>
      </c>
    </row>
    <row r="7419" spans="1:5" x14ac:dyDescent="0.25">
      <c r="A7419" t="s">
        <v>7872</v>
      </c>
      <c r="B7419" t="s">
        <v>20</v>
      </c>
      <c r="C7419" t="s">
        <v>19</v>
      </c>
      <c r="D7419" t="s">
        <v>33</v>
      </c>
      <c r="E7419" t="s">
        <v>538</v>
      </c>
    </row>
    <row r="7420" spans="1:5" x14ac:dyDescent="0.25">
      <c r="A7420" t="s">
        <v>7874</v>
      </c>
      <c r="B7420" t="s">
        <v>20</v>
      </c>
      <c r="C7420" t="s">
        <v>19</v>
      </c>
      <c r="D7420" t="s">
        <v>33</v>
      </c>
      <c r="E7420" t="s">
        <v>538</v>
      </c>
    </row>
    <row r="7421" spans="1:5" x14ac:dyDescent="0.25">
      <c r="A7421" t="s">
        <v>7876</v>
      </c>
      <c r="B7421" t="s">
        <v>20</v>
      </c>
      <c r="C7421" t="s">
        <v>19</v>
      </c>
      <c r="D7421" t="s">
        <v>33</v>
      </c>
      <c r="E7421" t="s">
        <v>538</v>
      </c>
    </row>
    <row r="7422" spans="1:5" x14ac:dyDescent="0.25">
      <c r="A7422" t="s">
        <v>7875</v>
      </c>
      <c r="B7422" t="s">
        <v>20</v>
      </c>
      <c r="C7422" t="s">
        <v>22</v>
      </c>
      <c r="D7422" t="s">
        <v>33</v>
      </c>
      <c r="E7422" t="s">
        <v>536</v>
      </c>
    </row>
    <row r="7423" spans="1:5" x14ac:dyDescent="0.25">
      <c r="A7423" t="s">
        <v>7877</v>
      </c>
      <c r="B7423" t="s">
        <v>20</v>
      </c>
      <c r="C7423" t="s">
        <v>19</v>
      </c>
      <c r="D7423" t="s">
        <v>33</v>
      </c>
      <c r="E7423" t="s">
        <v>538</v>
      </c>
    </row>
    <row r="7424" spans="1:5" x14ac:dyDescent="0.25">
      <c r="A7424" t="s">
        <v>7878</v>
      </c>
      <c r="B7424" t="s">
        <v>20</v>
      </c>
      <c r="C7424" t="s">
        <v>19</v>
      </c>
      <c r="D7424" t="s">
        <v>33</v>
      </c>
      <c r="E7424" t="s">
        <v>538</v>
      </c>
    </row>
    <row r="7425" spans="1:5" x14ac:dyDescent="0.25">
      <c r="A7425" t="s">
        <v>21245</v>
      </c>
      <c r="B7425" t="s">
        <v>20</v>
      </c>
      <c r="C7425" t="s">
        <v>21</v>
      </c>
      <c r="D7425" t="s">
        <v>33</v>
      </c>
      <c r="E7425" t="s">
        <v>537</v>
      </c>
    </row>
    <row r="7426" spans="1:5" x14ac:dyDescent="0.25">
      <c r="A7426" t="s">
        <v>27199</v>
      </c>
      <c r="B7426" t="s">
        <v>20</v>
      </c>
      <c r="C7426" t="s">
        <v>19</v>
      </c>
      <c r="D7426" t="s">
        <v>33</v>
      </c>
      <c r="E7426" t="s">
        <v>533</v>
      </c>
    </row>
    <row r="7427" spans="1:5" x14ac:dyDescent="0.25">
      <c r="A7427" t="s">
        <v>23141</v>
      </c>
      <c r="B7427" t="s">
        <v>20</v>
      </c>
      <c r="C7427" t="s">
        <v>19</v>
      </c>
      <c r="D7427" t="s">
        <v>33</v>
      </c>
      <c r="E7427" t="s">
        <v>553</v>
      </c>
    </row>
    <row r="7428" spans="1:5" x14ac:dyDescent="0.25">
      <c r="A7428" t="s">
        <v>7884</v>
      </c>
      <c r="B7428" t="s">
        <v>20</v>
      </c>
      <c r="C7428" t="s">
        <v>19</v>
      </c>
      <c r="D7428" t="s">
        <v>33</v>
      </c>
      <c r="E7428" t="s">
        <v>538</v>
      </c>
    </row>
    <row r="7429" spans="1:5" x14ac:dyDescent="0.25">
      <c r="A7429" t="s">
        <v>7076</v>
      </c>
      <c r="B7429" t="s">
        <v>20</v>
      </c>
      <c r="C7429" t="s">
        <v>19</v>
      </c>
      <c r="D7429" t="s">
        <v>33</v>
      </c>
      <c r="E7429" t="s">
        <v>533</v>
      </c>
    </row>
    <row r="7430" spans="1:5" x14ac:dyDescent="0.25">
      <c r="A7430" t="s">
        <v>7221</v>
      </c>
      <c r="B7430" t="s">
        <v>20</v>
      </c>
      <c r="C7430" t="s">
        <v>19</v>
      </c>
      <c r="D7430" t="s">
        <v>33</v>
      </c>
      <c r="E7430" t="s">
        <v>533</v>
      </c>
    </row>
    <row r="7431" spans="1:5" x14ac:dyDescent="0.25">
      <c r="A7431" t="s">
        <v>7882</v>
      </c>
      <c r="B7431" t="s">
        <v>20</v>
      </c>
      <c r="C7431" t="s">
        <v>19</v>
      </c>
      <c r="D7431" t="s">
        <v>33</v>
      </c>
      <c r="E7431" t="s">
        <v>538</v>
      </c>
    </row>
    <row r="7432" spans="1:5" x14ac:dyDescent="0.25">
      <c r="A7432" t="s">
        <v>7886</v>
      </c>
      <c r="B7432" t="s">
        <v>20</v>
      </c>
      <c r="C7432" t="s">
        <v>21</v>
      </c>
      <c r="D7432" t="s">
        <v>33</v>
      </c>
      <c r="E7432" t="s">
        <v>581</v>
      </c>
    </row>
    <row r="7433" spans="1:5" x14ac:dyDescent="0.25">
      <c r="A7433" t="s">
        <v>8057</v>
      </c>
      <c r="B7433" t="s">
        <v>20</v>
      </c>
      <c r="C7433" t="s">
        <v>19</v>
      </c>
      <c r="D7433" t="s">
        <v>33</v>
      </c>
      <c r="E7433" t="s">
        <v>533</v>
      </c>
    </row>
    <row r="7434" spans="1:5" x14ac:dyDescent="0.25">
      <c r="A7434" t="s">
        <v>28802</v>
      </c>
      <c r="B7434" t="s">
        <v>20</v>
      </c>
      <c r="C7434" t="s">
        <v>21</v>
      </c>
      <c r="D7434" t="s">
        <v>33</v>
      </c>
      <c r="E7434" t="s">
        <v>537</v>
      </c>
    </row>
    <row r="7435" spans="1:5" x14ac:dyDescent="0.25">
      <c r="A7435" t="s">
        <v>7891</v>
      </c>
      <c r="B7435" t="s">
        <v>20</v>
      </c>
      <c r="C7435" t="s">
        <v>19</v>
      </c>
      <c r="D7435" t="s">
        <v>33</v>
      </c>
      <c r="E7435" t="s">
        <v>538</v>
      </c>
    </row>
    <row r="7436" spans="1:5" x14ac:dyDescent="0.25">
      <c r="A7436" t="s">
        <v>7887</v>
      </c>
      <c r="B7436" t="s">
        <v>20</v>
      </c>
      <c r="C7436" t="s">
        <v>19</v>
      </c>
      <c r="D7436" t="s">
        <v>33</v>
      </c>
      <c r="E7436" t="s">
        <v>538</v>
      </c>
    </row>
    <row r="7437" spans="1:5" x14ac:dyDescent="0.25">
      <c r="A7437" t="s">
        <v>7892</v>
      </c>
      <c r="B7437" t="s">
        <v>20</v>
      </c>
      <c r="C7437" t="s">
        <v>19</v>
      </c>
      <c r="D7437" t="s">
        <v>33</v>
      </c>
      <c r="E7437" t="s">
        <v>538</v>
      </c>
    </row>
    <row r="7438" spans="1:5" x14ac:dyDescent="0.25">
      <c r="A7438" t="s">
        <v>7894</v>
      </c>
      <c r="B7438" t="s">
        <v>20</v>
      </c>
      <c r="C7438" t="s">
        <v>19</v>
      </c>
      <c r="D7438" t="s">
        <v>33</v>
      </c>
      <c r="E7438" t="s">
        <v>538</v>
      </c>
    </row>
    <row r="7439" spans="1:5" x14ac:dyDescent="0.25">
      <c r="A7439" t="s">
        <v>12001</v>
      </c>
      <c r="B7439" t="s">
        <v>20</v>
      </c>
      <c r="C7439" t="s">
        <v>21</v>
      </c>
      <c r="D7439" t="s">
        <v>69</v>
      </c>
      <c r="E7439" t="s">
        <v>537</v>
      </c>
    </row>
    <row r="7440" spans="1:5" x14ac:dyDescent="0.25">
      <c r="A7440" t="s">
        <v>8059</v>
      </c>
      <c r="B7440" t="s">
        <v>20</v>
      </c>
      <c r="C7440" t="s">
        <v>19</v>
      </c>
      <c r="D7440" t="s">
        <v>33</v>
      </c>
      <c r="E7440" t="s">
        <v>553</v>
      </c>
    </row>
    <row r="7441" spans="1:5" x14ac:dyDescent="0.25">
      <c r="A7441" t="s">
        <v>7896</v>
      </c>
      <c r="B7441" t="s">
        <v>20</v>
      </c>
      <c r="C7441" t="s">
        <v>19</v>
      </c>
      <c r="D7441" t="s">
        <v>33</v>
      </c>
      <c r="E7441" t="s">
        <v>538</v>
      </c>
    </row>
    <row r="7442" spans="1:5" x14ac:dyDescent="0.25">
      <c r="A7442" t="s">
        <v>6535</v>
      </c>
      <c r="B7442" t="s">
        <v>20</v>
      </c>
      <c r="C7442" t="s">
        <v>19</v>
      </c>
      <c r="D7442" t="s">
        <v>33</v>
      </c>
      <c r="E7442" t="s">
        <v>533</v>
      </c>
    </row>
    <row r="7443" spans="1:5" x14ac:dyDescent="0.25">
      <c r="A7443" t="s">
        <v>7897</v>
      </c>
      <c r="B7443" t="s">
        <v>20</v>
      </c>
      <c r="C7443" t="s">
        <v>19</v>
      </c>
      <c r="D7443" t="s">
        <v>33</v>
      </c>
      <c r="E7443" t="s">
        <v>530</v>
      </c>
    </row>
    <row r="7444" spans="1:5" x14ac:dyDescent="0.25">
      <c r="A7444" t="s">
        <v>28634</v>
      </c>
      <c r="B7444" t="s">
        <v>20</v>
      </c>
      <c r="C7444" t="s">
        <v>21</v>
      </c>
      <c r="D7444" t="s">
        <v>33</v>
      </c>
      <c r="E7444" t="s">
        <v>537</v>
      </c>
    </row>
    <row r="7445" spans="1:5" x14ac:dyDescent="0.25">
      <c r="A7445" t="s">
        <v>7899</v>
      </c>
      <c r="B7445" t="s">
        <v>20</v>
      </c>
      <c r="C7445" t="s">
        <v>19</v>
      </c>
      <c r="D7445" t="s">
        <v>33</v>
      </c>
      <c r="E7445" t="s">
        <v>530</v>
      </c>
    </row>
    <row r="7446" spans="1:5" x14ac:dyDescent="0.25">
      <c r="A7446" t="s">
        <v>7898</v>
      </c>
      <c r="B7446" t="s">
        <v>20</v>
      </c>
      <c r="C7446" t="s">
        <v>19</v>
      </c>
      <c r="D7446" t="s">
        <v>33</v>
      </c>
      <c r="E7446" t="s">
        <v>538</v>
      </c>
    </row>
    <row r="7447" spans="1:5" x14ac:dyDescent="0.25">
      <c r="A7447" t="s">
        <v>7901</v>
      </c>
      <c r="B7447" t="s">
        <v>20</v>
      </c>
      <c r="C7447" t="s">
        <v>19</v>
      </c>
      <c r="D7447" t="s">
        <v>33</v>
      </c>
      <c r="E7447" t="s">
        <v>538</v>
      </c>
    </row>
    <row r="7448" spans="1:5" x14ac:dyDescent="0.25">
      <c r="A7448" t="s">
        <v>7902</v>
      </c>
      <c r="B7448" t="s">
        <v>20</v>
      </c>
      <c r="C7448" t="s">
        <v>19</v>
      </c>
      <c r="D7448" t="s">
        <v>33</v>
      </c>
      <c r="E7448" t="s">
        <v>530</v>
      </c>
    </row>
    <row r="7449" spans="1:5" x14ac:dyDescent="0.25">
      <c r="A7449" t="s">
        <v>27613</v>
      </c>
      <c r="B7449" t="s">
        <v>20</v>
      </c>
      <c r="C7449" t="s">
        <v>19</v>
      </c>
      <c r="D7449" t="s">
        <v>33</v>
      </c>
      <c r="E7449" t="s">
        <v>533</v>
      </c>
    </row>
    <row r="7450" spans="1:5" x14ac:dyDescent="0.25">
      <c r="A7450" t="s">
        <v>7906</v>
      </c>
      <c r="B7450" t="s">
        <v>20</v>
      </c>
      <c r="C7450" t="s">
        <v>19</v>
      </c>
      <c r="D7450" t="s">
        <v>33</v>
      </c>
      <c r="E7450" t="s">
        <v>530</v>
      </c>
    </row>
    <row r="7451" spans="1:5" x14ac:dyDescent="0.25">
      <c r="A7451" t="s">
        <v>27570</v>
      </c>
      <c r="B7451" t="s">
        <v>20</v>
      </c>
      <c r="C7451" t="s">
        <v>19</v>
      </c>
      <c r="D7451" t="s">
        <v>33</v>
      </c>
      <c r="E7451" t="s">
        <v>533</v>
      </c>
    </row>
    <row r="7452" spans="1:5" x14ac:dyDescent="0.25">
      <c r="A7452" t="s">
        <v>7904</v>
      </c>
      <c r="B7452" t="s">
        <v>20</v>
      </c>
      <c r="C7452" t="s">
        <v>19</v>
      </c>
      <c r="D7452" t="s">
        <v>33</v>
      </c>
      <c r="E7452" t="s">
        <v>538</v>
      </c>
    </row>
    <row r="7453" spans="1:5" x14ac:dyDescent="0.25">
      <c r="A7453" t="s">
        <v>7907</v>
      </c>
      <c r="B7453" t="s">
        <v>20</v>
      </c>
      <c r="C7453" t="s">
        <v>19</v>
      </c>
      <c r="D7453" t="s">
        <v>33</v>
      </c>
      <c r="E7453" t="s">
        <v>538</v>
      </c>
    </row>
    <row r="7454" spans="1:5" x14ac:dyDescent="0.25">
      <c r="A7454" t="s">
        <v>7908</v>
      </c>
      <c r="B7454" t="s">
        <v>20</v>
      </c>
      <c r="C7454" t="s">
        <v>19</v>
      </c>
      <c r="D7454" t="s">
        <v>33</v>
      </c>
      <c r="E7454" t="s">
        <v>530</v>
      </c>
    </row>
    <row r="7455" spans="1:5" x14ac:dyDescent="0.25">
      <c r="A7455" t="s">
        <v>27812</v>
      </c>
      <c r="B7455" t="s">
        <v>20</v>
      </c>
      <c r="C7455" t="s">
        <v>19</v>
      </c>
      <c r="D7455" t="s">
        <v>33</v>
      </c>
      <c r="E7455" t="s">
        <v>533</v>
      </c>
    </row>
    <row r="7456" spans="1:5" x14ac:dyDescent="0.25">
      <c r="A7456" t="s">
        <v>1572</v>
      </c>
      <c r="B7456" t="s">
        <v>20</v>
      </c>
      <c r="C7456" t="s">
        <v>19</v>
      </c>
      <c r="D7456" t="s">
        <v>33</v>
      </c>
      <c r="E7456" t="s">
        <v>533</v>
      </c>
    </row>
    <row r="7457" spans="1:5" x14ac:dyDescent="0.25">
      <c r="A7457" t="s">
        <v>7912</v>
      </c>
      <c r="B7457" t="s">
        <v>20</v>
      </c>
      <c r="C7457" t="s">
        <v>21</v>
      </c>
      <c r="D7457" t="s">
        <v>33</v>
      </c>
      <c r="E7457" t="s">
        <v>581</v>
      </c>
    </row>
    <row r="7458" spans="1:5" x14ac:dyDescent="0.25">
      <c r="A7458" t="s">
        <v>7910</v>
      </c>
      <c r="B7458" t="s">
        <v>20</v>
      </c>
      <c r="C7458" t="s">
        <v>21</v>
      </c>
      <c r="D7458" t="s">
        <v>33</v>
      </c>
      <c r="E7458" t="s">
        <v>582</v>
      </c>
    </row>
    <row r="7459" spans="1:5" x14ac:dyDescent="0.25">
      <c r="A7459" t="s">
        <v>7915</v>
      </c>
      <c r="B7459" t="s">
        <v>20</v>
      </c>
      <c r="C7459" t="s">
        <v>19</v>
      </c>
      <c r="D7459" t="s">
        <v>33</v>
      </c>
      <c r="E7459" t="s">
        <v>538</v>
      </c>
    </row>
    <row r="7460" spans="1:5" x14ac:dyDescent="0.25">
      <c r="A7460" t="s">
        <v>7914</v>
      </c>
      <c r="B7460" t="s">
        <v>20</v>
      </c>
      <c r="C7460" t="s">
        <v>19</v>
      </c>
      <c r="D7460" t="s">
        <v>33</v>
      </c>
      <c r="E7460" t="s">
        <v>530</v>
      </c>
    </row>
    <row r="7461" spans="1:5" x14ac:dyDescent="0.25">
      <c r="A7461" t="s">
        <v>21179</v>
      </c>
      <c r="B7461" t="s">
        <v>20</v>
      </c>
      <c r="C7461" t="s">
        <v>21</v>
      </c>
      <c r="D7461" t="s">
        <v>33</v>
      </c>
      <c r="E7461" t="s">
        <v>537</v>
      </c>
    </row>
    <row r="7462" spans="1:5" x14ac:dyDescent="0.25">
      <c r="A7462" t="s">
        <v>7916</v>
      </c>
      <c r="B7462" t="s">
        <v>20</v>
      </c>
      <c r="C7462" t="s">
        <v>19</v>
      </c>
      <c r="D7462" t="s">
        <v>33</v>
      </c>
      <c r="E7462" t="s">
        <v>538</v>
      </c>
    </row>
    <row r="7463" spans="1:5" x14ac:dyDescent="0.25">
      <c r="A7463" t="s">
        <v>11365</v>
      </c>
      <c r="B7463" t="s">
        <v>20</v>
      </c>
      <c r="C7463" t="s">
        <v>19</v>
      </c>
      <c r="D7463" t="s">
        <v>33</v>
      </c>
      <c r="E7463" t="s">
        <v>533</v>
      </c>
    </row>
    <row r="7464" spans="1:5" x14ac:dyDescent="0.25">
      <c r="A7464" t="s">
        <v>7918</v>
      </c>
      <c r="B7464" t="s">
        <v>20</v>
      </c>
      <c r="C7464" t="s">
        <v>19</v>
      </c>
      <c r="D7464" t="s">
        <v>33</v>
      </c>
      <c r="E7464" t="s">
        <v>530</v>
      </c>
    </row>
    <row r="7465" spans="1:5" x14ac:dyDescent="0.25">
      <c r="A7465" t="s">
        <v>7919</v>
      </c>
      <c r="B7465" t="s">
        <v>20</v>
      </c>
      <c r="C7465" t="s">
        <v>19</v>
      </c>
      <c r="D7465" t="s">
        <v>33</v>
      </c>
      <c r="E7465" t="s">
        <v>538</v>
      </c>
    </row>
    <row r="7466" spans="1:5" x14ac:dyDescent="0.25">
      <c r="A7466" t="s">
        <v>7921</v>
      </c>
      <c r="B7466" t="s">
        <v>20</v>
      </c>
      <c r="C7466" t="s">
        <v>19</v>
      </c>
      <c r="D7466" t="s">
        <v>33</v>
      </c>
      <c r="E7466" t="s">
        <v>530</v>
      </c>
    </row>
    <row r="7467" spans="1:5" x14ac:dyDescent="0.25">
      <c r="A7467" t="s">
        <v>3672</v>
      </c>
      <c r="B7467" t="s">
        <v>20</v>
      </c>
      <c r="C7467" t="s">
        <v>19</v>
      </c>
      <c r="D7467" t="s">
        <v>33</v>
      </c>
      <c r="E7467" t="s">
        <v>533</v>
      </c>
    </row>
    <row r="7468" spans="1:5" x14ac:dyDescent="0.25">
      <c r="A7468" t="s">
        <v>29138</v>
      </c>
      <c r="B7468" t="s">
        <v>20</v>
      </c>
      <c r="C7468" t="s">
        <v>19</v>
      </c>
      <c r="D7468" t="s">
        <v>33</v>
      </c>
      <c r="E7468" t="s">
        <v>533</v>
      </c>
    </row>
    <row r="7469" spans="1:5" x14ac:dyDescent="0.25">
      <c r="A7469" t="s">
        <v>7922</v>
      </c>
      <c r="B7469" t="s">
        <v>20</v>
      </c>
      <c r="C7469" t="s">
        <v>19</v>
      </c>
      <c r="D7469" t="s">
        <v>33</v>
      </c>
      <c r="E7469" t="s">
        <v>538</v>
      </c>
    </row>
    <row r="7470" spans="1:5" x14ac:dyDescent="0.25">
      <c r="A7470" t="s">
        <v>7924</v>
      </c>
      <c r="B7470" t="s">
        <v>20</v>
      </c>
      <c r="C7470" t="s">
        <v>19</v>
      </c>
      <c r="D7470" t="s">
        <v>33</v>
      </c>
      <c r="E7470" t="s">
        <v>530</v>
      </c>
    </row>
    <row r="7471" spans="1:5" x14ac:dyDescent="0.25">
      <c r="A7471" t="s">
        <v>7927</v>
      </c>
      <c r="B7471" t="s">
        <v>20</v>
      </c>
      <c r="C7471" t="s">
        <v>19</v>
      </c>
      <c r="D7471" t="s">
        <v>33</v>
      </c>
      <c r="E7471" t="s">
        <v>538</v>
      </c>
    </row>
    <row r="7472" spans="1:5" x14ac:dyDescent="0.25">
      <c r="A7472" t="s">
        <v>24614</v>
      </c>
      <c r="B7472" t="s">
        <v>20</v>
      </c>
      <c r="C7472" t="s">
        <v>21</v>
      </c>
      <c r="D7472" t="s">
        <v>33</v>
      </c>
      <c r="E7472" t="s">
        <v>537</v>
      </c>
    </row>
    <row r="7473" spans="1:5" x14ac:dyDescent="0.25">
      <c r="A7473" t="s">
        <v>7925</v>
      </c>
      <c r="B7473" t="s">
        <v>20</v>
      </c>
      <c r="C7473" t="s">
        <v>19</v>
      </c>
      <c r="D7473" t="s">
        <v>33</v>
      </c>
      <c r="E7473" t="s">
        <v>530</v>
      </c>
    </row>
    <row r="7474" spans="1:5" x14ac:dyDescent="0.25">
      <c r="A7474" t="s">
        <v>7929</v>
      </c>
      <c r="B7474" t="s">
        <v>20</v>
      </c>
      <c r="C7474" t="s">
        <v>19</v>
      </c>
      <c r="D7474" t="s">
        <v>33</v>
      </c>
      <c r="E7474" t="s">
        <v>530</v>
      </c>
    </row>
    <row r="7475" spans="1:5" x14ac:dyDescent="0.25">
      <c r="A7475" t="s">
        <v>9595</v>
      </c>
      <c r="B7475" t="s">
        <v>20</v>
      </c>
      <c r="C7475" t="s">
        <v>21</v>
      </c>
      <c r="D7475" t="s">
        <v>33</v>
      </c>
      <c r="E7475" t="s">
        <v>537</v>
      </c>
    </row>
    <row r="7476" spans="1:5" x14ac:dyDescent="0.25">
      <c r="A7476" t="s">
        <v>7931</v>
      </c>
      <c r="B7476" t="s">
        <v>20</v>
      </c>
      <c r="C7476" t="s">
        <v>19</v>
      </c>
      <c r="D7476" t="s">
        <v>33</v>
      </c>
      <c r="E7476" t="s">
        <v>538</v>
      </c>
    </row>
    <row r="7477" spans="1:5" x14ac:dyDescent="0.25">
      <c r="A7477" t="s">
        <v>22496</v>
      </c>
      <c r="B7477" t="s">
        <v>20</v>
      </c>
      <c r="C7477" t="s">
        <v>19</v>
      </c>
      <c r="D7477" t="s">
        <v>33</v>
      </c>
      <c r="E7477" t="s">
        <v>533</v>
      </c>
    </row>
    <row r="7478" spans="1:5" x14ac:dyDescent="0.25">
      <c r="A7478" t="s">
        <v>7932</v>
      </c>
      <c r="B7478" t="s">
        <v>20</v>
      </c>
      <c r="C7478" t="s">
        <v>19</v>
      </c>
      <c r="D7478" t="s">
        <v>33</v>
      </c>
      <c r="E7478" t="s">
        <v>538</v>
      </c>
    </row>
    <row r="7479" spans="1:5" x14ac:dyDescent="0.25">
      <c r="A7479" t="s">
        <v>23050</v>
      </c>
      <c r="B7479" t="s">
        <v>20</v>
      </c>
      <c r="C7479" t="s">
        <v>19</v>
      </c>
      <c r="D7479" t="s">
        <v>33</v>
      </c>
      <c r="E7479" t="s">
        <v>533</v>
      </c>
    </row>
    <row r="7480" spans="1:5" x14ac:dyDescent="0.25">
      <c r="A7480" t="s">
        <v>29460</v>
      </c>
      <c r="B7480" t="s">
        <v>20</v>
      </c>
      <c r="C7480" t="s">
        <v>19</v>
      </c>
      <c r="D7480" t="s">
        <v>33</v>
      </c>
      <c r="E7480" t="s">
        <v>553</v>
      </c>
    </row>
    <row r="7481" spans="1:5" x14ac:dyDescent="0.25">
      <c r="A7481" t="s">
        <v>27639</v>
      </c>
      <c r="B7481" t="s">
        <v>20</v>
      </c>
      <c r="C7481" t="s">
        <v>19</v>
      </c>
      <c r="D7481" t="s">
        <v>33</v>
      </c>
      <c r="E7481" t="s">
        <v>533</v>
      </c>
    </row>
    <row r="7482" spans="1:5" x14ac:dyDescent="0.25">
      <c r="A7482" t="s">
        <v>7069</v>
      </c>
      <c r="B7482" t="s">
        <v>20</v>
      </c>
      <c r="C7482" t="s">
        <v>21</v>
      </c>
      <c r="D7482" t="s">
        <v>33</v>
      </c>
      <c r="E7482" t="s">
        <v>537</v>
      </c>
    </row>
    <row r="7483" spans="1:5" x14ac:dyDescent="0.25">
      <c r="A7483" t="s">
        <v>26571</v>
      </c>
      <c r="B7483" t="s">
        <v>20</v>
      </c>
      <c r="C7483" t="s">
        <v>19</v>
      </c>
      <c r="D7483" t="s">
        <v>33</v>
      </c>
      <c r="E7483" t="s">
        <v>533</v>
      </c>
    </row>
    <row r="7484" spans="1:5" x14ac:dyDescent="0.25">
      <c r="A7484" t="s">
        <v>1674</v>
      </c>
      <c r="B7484" t="s">
        <v>20</v>
      </c>
      <c r="C7484" t="s">
        <v>19</v>
      </c>
      <c r="D7484" t="s">
        <v>33</v>
      </c>
      <c r="E7484" t="s">
        <v>533</v>
      </c>
    </row>
    <row r="7485" spans="1:5" x14ac:dyDescent="0.25">
      <c r="A7485" t="s">
        <v>7939</v>
      </c>
      <c r="B7485" t="s">
        <v>20</v>
      </c>
      <c r="C7485" t="s">
        <v>19</v>
      </c>
      <c r="D7485" t="s">
        <v>33</v>
      </c>
      <c r="E7485" t="s">
        <v>530</v>
      </c>
    </row>
    <row r="7486" spans="1:5" x14ac:dyDescent="0.25">
      <c r="A7486" t="s">
        <v>7940</v>
      </c>
      <c r="B7486" t="s">
        <v>20</v>
      </c>
      <c r="C7486" t="s">
        <v>19</v>
      </c>
      <c r="D7486" t="s">
        <v>33</v>
      </c>
      <c r="E7486" t="s">
        <v>538</v>
      </c>
    </row>
    <row r="7487" spans="1:5" x14ac:dyDescent="0.25">
      <c r="A7487" t="s">
        <v>7942</v>
      </c>
      <c r="B7487" t="s">
        <v>20</v>
      </c>
      <c r="C7487" t="s">
        <v>19</v>
      </c>
      <c r="D7487" t="s">
        <v>33</v>
      </c>
      <c r="E7487" t="s">
        <v>530</v>
      </c>
    </row>
    <row r="7488" spans="1:5" x14ac:dyDescent="0.25">
      <c r="A7488" t="s">
        <v>7941</v>
      </c>
      <c r="B7488" t="s">
        <v>20</v>
      </c>
      <c r="C7488" t="s">
        <v>19</v>
      </c>
      <c r="D7488" t="s">
        <v>33</v>
      </c>
      <c r="E7488" t="s">
        <v>538</v>
      </c>
    </row>
    <row r="7489" spans="1:5" x14ac:dyDescent="0.25">
      <c r="A7489" t="s">
        <v>7944</v>
      </c>
      <c r="B7489" t="s">
        <v>20</v>
      </c>
      <c r="C7489" t="s">
        <v>19</v>
      </c>
      <c r="D7489" t="s">
        <v>33</v>
      </c>
      <c r="E7489" t="s">
        <v>538</v>
      </c>
    </row>
    <row r="7490" spans="1:5" x14ac:dyDescent="0.25">
      <c r="A7490" t="s">
        <v>7943</v>
      </c>
      <c r="B7490" t="s">
        <v>20</v>
      </c>
      <c r="C7490" t="s">
        <v>19</v>
      </c>
      <c r="D7490" t="s">
        <v>33</v>
      </c>
      <c r="E7490" t="s">
        <v>530</v>
      </c>
    </row>
    <row r="7491" spans="1:5" x14ac:dyDescent="0.25">
      <c r="A7491" t="s">
        <v>7946</v>
      </c>
      <c r="B7491" t="s">
        <v>20</v>
      </c>
      <c r="C7491" t="s">
        <v>19</v>
      </c>
      <c r="D7491" t="s">
        <v>33</v>
      </c>
      <c r="E7491" t="s">
        <v>530</v>
      </c>
    </row>
    <row r="7492" spans="1:5" x14ac:dyDescent="0.25">
      <c r="A7492" t="s">
        <v>7945</v>
      </c>
      <c r="B7492" t="s">
        <v>20</v>
      </c>
      <c r="C7492" t="s">
        <v>19</v>
      </c>
      <c r="D7492" t="s">
        <v>33</v>
      </c>
      <c r="E7492" t="s">
        <v>538</v>
      </c>
    </row>
    <row r="7493" spans="1:5" x14ac:dyDescent="0.25">
      <c r="A7493" t="s">
        <v>7947</v>
      </c>
      <c r="B7493" t="s">
        <v>20</v>
      </c>
      <c r="C7493" t="s">
        <v>25</v>
      </c>
      <c r="D7493" t="s">
        <v>33</v>
      </c>
      <c r="E7493" t="s">
        <v>814</v>
      </c>
    </row>
    <row r="7494" spans="1:5" x14ac:dyDescent="0.25">
      <c r="A7494" t="s">
        <v>7948</v>
      </c>
      <c r="B7494" t="s">
        <v>20</v>
      </c>
      <c r="C7494" t="s">
        <v>25</v>
      </c>
      <c r="D7494" t="s">
        <v>33</v>
      </c>
      <c r="E7494" t="s">
        <v>815</v>
      </c>
    </row>
    <row r="7495" spans="1:5" x14ac:dyDescent="0.25">
      <c r="A7495" t="s">
        <v>7949</v>
      </c>
      <c r="B7495" t="s">
        <v>16</v>
      </c>
      <c r="C7495" t="s">
        <v>17</v>
      </c>
      <c r="D7495" t="s">
        <v>33</v>
      </c>
      <c r="E7495" t="s">
        <v>653</v>
      </c>
    </row>
    <row r="7496" spans="1:5" x14ac:dyDescent="0.25">
      <c r="A7496" t="s">
        <v>7950</v>
      </c>
      <c r="B7496" t="s">
        <v>20</v>
      </c>
      <c r="C7496" t="s">
        <v>21</v>
      </c>
      <c r="D7496" t="s">
        <v>33</v>
      </c>
      <c r="E7496" t="s">
        <v>559</v>
      </c>
    </row>
    <row r="7497" spans="1:5" x14ac:dyDescent="0.25">
      <c r="A7497" t="s">
        <v>7951</v>
      </c>
      <c r="B7497" t="s">
        <v>20</v>
      </c>
      <c r="C7497" t="s">
        <v>19</v>
      </c>
      <c r="D7497" t="s">
        <v>33</v>
      </c>
      <c r="E7497" t="s">
        <v>523</v>
      </c>
    </row>
    <row r="7498" spans="1:5" x14ac:dyDescent="0.25">
      <c r="A7498" t="s">
        <v>7952</v>
      </c>
      <c r="B7498" t="s">
        <v>20</v>
      </c>
      <c r="C7498" t="s">
        <v>19</v>
      </c>
      <c r="D7498" t="s">
        <v>33</v>
      </c>
      <c r="E7498" t="s">
        <v>530</v>
      </c>
    </row>
    <row r="7499" spans="1:5" x14ac:dyDescent="0.25">
      <c r="A7499" t="s">
        <v>3879</v>
      </c>
      <c r="B7499" t="s">
        <v>20</v>
      </c>
      <c r="C7499" t="s">
        <v>19</v>
      </c>
      <c r="D7499" t="s">
        <v>33</v>
      </c>
      <c r="E7499" t="s">
        <v>533</v>
      </c>
    </row>
    <row r="7500" spans="1:5" x14ac:dyDescent="0.25">
      <c r="A7500" t="s">
        <v>29012</v>
      </c>
      <c r="B7500" t="s">
        <v>20</v>
      </c>
      <c r="C7500" t="s">
        <v>21</v>
      </c>
      <c r="D7500" t="s">
        <v>33</v>
      </c>
      <c r="E7500" t="s">
        <v>537</v>
      </c>
    </row>
    <row r="7501" spans="1:5" x14ac:dyDescent="0.25">
      <c r="A7501" t="s">
        <v>7955</v>
      </c>
      <c r="B7501" t="s">
        <v>20</v>
      </c>
      <c r="C7501" t="s">
        <v>22</v>
      </c>
      <c r="D7501" t="s">
        <v>33</v>
      </c>
      <c r="E7501" t="s">
        <v>693</v>
      </c>
    </row>
    <row r="7502" spans="1:5" x14ac:dyDescent="0.25">
      <c r="A7502" t="s">
        <v>7956</v>
      </c>
      <c r="B7502" t="s">
        <v>20</v>
      </c>
      <c r="C7502" t="s">
        <v>19</v>
      </c>
      <c r="D7502" t="s">
        <v>33</v>
      </c>
      <c r="E7502" t="s">
        <v>538</v>
      </c>
    </row>
    <row r="7503" spans="1:5" x14ac:dyDescent="0.25">
      <c r="A7503" t="s">
        <v>25241</v>
      </c>
      <c r="B7503" t="s">
        <v>20</v>
      </c>
      <c r="C7503" t="s">
        <v>19</v>
      </c>
      <c r="D7503" t="s">
        <v>33</v>
      </c>
      <c r="E7503" t="s">
        <v>533</v>
      </c>
    </row>
    <row r="7504" spans="1:5" x14ac:dyDescent="0.25">
      <c r="A7504" t="s">
        <v>28500</v>
      </c>
      <c r="B7504" t="s">
        <v>20</v>
      </c>
      <c r="C7504" t="s">
        <v>19</v>
      </c>
      <c r="D7504" t="s">
        <v>33</v>
      </c>
      <c r="E7504" t="s">
        <v>533</v>
      </c>
    </row>
    <row r="7505" spans="1:5" x14ac:dyDescent="0.25">
      <c r="A7505" t="s">
        <v>7959</v>
      </c>
      <c r="B7505" t="s">
        <v>20</v>
      </c>
      <c r="C7505" t="s">
        <v>19</v>
      </c>
      <c r="D7505" t="s">
        <v>33</v>
      </c>
      <c r="E7505" t="s">
        <v>562</v>
      </c>
    </row>
    <row r="7506" spans="1:5" x14ac:dyDescent="0.25">
      <c r="A7506" t="s">
        <v>20631</v>
      </c>
      <c r="B7506" t="s">
        <v>20</v>
      </c>
      <c r="C7506" t="s">
        <v>19</v>
      </c>
      <c r="D7506" t="s">
        <v>33</v>
      </c>
      <c r="E7506" t="s">
        <v>553</v>
      </c>
    </row>
    <row r="7507" spans="1:5" x14ac:dyDescent="0.25">
      <c r="A7507" t="s">
        <v>7961</v>
      </c>
      <c r="B7507" t="s">
        <v>20</v>
      </c>
      <c r="C7507" t="s">
        <v>19</v>
      </c>
      <c r="D7507" t="s">
        <v>33</v>
      </c>
      <c r="E7507" t="s">
        <v>530</v>
      </c>
    </row>
    <row r="7508" spans="1:5" x14ac:dyDescent="0.25">
      <c r="A7508" t="s">
        <v>29339</v>
      </c>
      <c r="B7508" t="s">
        <v>20</v>
      </c>
      <c r="C7508" t="s">
        <v>21</v>
      </c>
      <c r="D7508" t="s">
        <v>33</v>
      </c>
      <c r="E7508" t="s">
        <v>537</v>
      </c>
    </row>
    <row r="7509" spans="1:5" x14ac:dyDescent="0.25">
      <c r="A7509" t="s">
        <v>7964</v>
      </c>
      <c r="B7509" t="s">
        <v>20</v>
      </c>
      <c r="C7509" t="s">
        <v>19</v>
      </c>
      <c r="D7509" t="s">
        <v>33</v>
      </c>
      <c r="E7509" t="s">
        <v>538</v>
      </c>
    </row>
    <row r="7510" spans="1:5" x14ac:dyDescent="0.25">
      <c r="A7510" t="s">
        <v>7962</v>
      </c>
      <c r="B7510" t="s">
        <v>20</v>
      </c>
      <c r="C7510" t="s">
        <v>19</v>
      </c>
      <c r="D7510" t="s">
        <v>33</v>
      </c>
      <c r="E7510" t="s">
        <v>530</v>
      </c>
    </row>
    <row r="7511" spans="1:5" x14ac:dyDescent="0.25">
      <c r="A7511" t="s">
        <v>7966</v>
      </c>
      <c r="B7511" t="s">
        <v>20</v>
      </c>
      <c r="C7511" t="s">
        <v>21</v>
      </c>
      <c r="D7511" t="s">
        <v>33</v>
      </c>
      <c r="E7511" t="s">
        <v>581</v>
      </c>
    </row>
    <row r="7512" spans="1:5" x14ac:dyDescent="0.25">
      <c r="A7512" t="s">
        <v>7967</v>
      </c>
      <c r="B7512" t="s">
        <v>20</v>
      </c>
      <c r="C7512" t="s">
        <v>21</v>
      </c>
      <c r="D7512" t="s">
        <v>33</v>
      </c>
      <c r="E7512" t="s">
        <v>581</v>
      </c>
    </row>
    <row r="7513" spans="1:5" x14ac:dyDescent="0.25">
      <c r="A7513" t="s">
        <v>7969</v>
      </c>
      <c r="B7513" t="s">
        <v>20</v>
      </c>
      <c r="C7513" t="s">
        <v>19</v>
      </c>
      <c r="D7513" t="s">
        <v>33</v>
      </c>
      <c r="E7513" t="s">
        <v>538</v>
      </c>
    </row>
    <row r="7514" spans="1:5" x14ac:dyDescent="0.25">
      <c r="A7514" t="s">
        <v>7965</v>
      </c>
      <c r="B7514" t="s">
        <v>20</v>
      </c>
      <c r="C7514" t="s">
        <v>19</v>
      </c>
      <c r="D7514" t="s">
        <v>33</v>
      </c>
      <c r="E7514" t="s">
        <v>538</v>
      </c>
    </row>
    <row r="7515" spans="1:5" x14ac:dyDescent="0.25">
      <c r="A7515" t="s">
        <v>27545</v>
      </c>
      <c r="B7515" t="s">
        <v>20</v>
      </c>
      <c r="C7515" t="s">
        <v>21</v>
      </c>
      <c r="D7515" t="s">
        <v>33</v>
      </c>
      <c r="E7515" t="s">
        <v>537</v>
      </c>
    </row>
    <row r="7516" spans="1:5" x14ac:dyDescent="0.25">
      <c r="A7516" t="s">
        <v>2589</v>
      </c>
      <c r="B7516" t="s">
        <v>20</v>
      </c>
      <c r="C7516" t="s">
        <v>19</v>
      </c>
      <c r="D7516" t="s">
        <v>33</v>
      </c>
      <c r="E7516" t="s">
        <v>533</v>
      </c>
    </row>
    <row r="7517" spans="1:5" x14ac:dyDescent="0.25">
      <c r="A7517" t="s">
        <v>7968</v>
      </c>
      <c r="B7517" t="s">
        <v>20</v>
      </c>
      <c r="C7517" t="s">
        <v>19</v>
      </c>
      <c r="D7517" t="s">
        <v>33</v>
      </c>
      <c r="E7517" t="s">
        <v>538</v>
      </c>
    </row>
    <row r="7518" spans="1:5" x14ac:dyDescent="0.25">
      <c r="A7518" t="s">
        <v>23789</v>
      </c>
      <c r="B7518" t="s">
        <v>20</v>
      </c>
      <c r="C7518" t="s">
        <v>21</v>
      </c>
      <c r="D7518" t="s">
        <v>33</v>
      </c>
      <c r="E7518" t="s">
        <v>537</v>
      </c>
    </row>
    <row r="7519" spans="1:5" x14ac:dyDescent="0.25">
      <c r="A7519" t="s">
        <v>9502</v>
      </c>
      <c r="B7519" t="s">
        <v>20</v>
      </c>
      <c r="C7519" t="s">
        <v>21</v>
      </c>
      <c r="D7519" t="s">
        <v>33</v>
      </c>
      <c r="E7519" t="s">
        <v>537</v>
      </c>
    </row>
    <row r="7520" spans="1:5" x14ac:dyDescent="0.25">
      <c r="A7520" t="s">
        <v>18829</v>
      </c>
      <c r="B7520" t="s">
        <v>20</v>
      </c>
      <c r="C7520" t="s">
        <v>21</v>
      </c>
      <c r="D7520" t="s">
        <v>33</v>
      </c>
      <c r="E7520" t="s">
        <v>537</v>
      </c>
    </row>
    <row r="7521" spans="1:5" x14ac:dyDescent="0.25">
      <c r="A7521" t="s">
        <v>7973</v>
      </c>
      <c r="B7521" t="s">
        <v>20</v>
      </c>
      <c r="C7521" t="s">
        <v>19</v>
      </c>
      <c r="D7521" t="s">
        <v>33</v>
      </c>
      <c r="E7521" t="s">
        <v>538</v>
      </c>
    </row>
    <row r="7522" spans="1:5" x14ac:dyDescent="0.25">
      <c r="A7522" t="s">
        <v>24618</v>
      </c>
      <c r="B7522" t="s">
        <v>20</v>
      </c>
      <c r="C7522" t="s">
        <v>21</v>
      </c>
      <c r="D7522" t="s">
        <v>33</v>
      </c>
      <c r="E7522" t="s">
        <v>537</v>
      </c>
    </row>
    <row r="7523" spans="1:5" x14ac:dyDescent="0.25">
      <c r="A7523" t="s">
        <v>7978</v>
      </c>
      <c r="B7523" t="s">
        <v>20</v>
      </c>
      <c r="C7523" t="s">
        <v>19</v>
      </c>
      <c r="D7523" t="s">
        <v>33</v>
      </c>
      <c r="E7523" t="s">
        <v>562</v>
      </c>
    </row>
    <row r="7524" spans="1:5" x14ac:dyDescent="0.25">
      <c r="A7524" t="s">
        <v>3864</v>
      </c>
      <c r="B7524" t="s">
        <v>20</v>
      </c>
      <c r="C7524" t="s">
        <v>21</v>
      </c>
      <c r="D7524" t="s">
        <v>33</v>
      </c>
      <c r="E7524" t="s">
        <v>537</v>
      </c>
    </row>
    <row r="7525" spans="1:5" x14ac:dyDescent="0.25">
      <c r="A7525" t="s">
        <v>7976</v>
      </c>
      <c r="B7525" t="s">
        <v>20</v>
      </c>
      <c r="C7525" t="s">
        <v>19</v>
      </c>
      <c r="D7525" t="s">
        <v>33</v>
      </c>
      <c r="E7525" t="s">
        <v>538</v>
      </c>
    </row>
    <row r="7526" spans="1:5" x14ac:dyDescent="0.25">
      <c r="A7526" t="s">
        <v>15701</v>
      </c>
      <c r="B7526" t="s">
        <v>20</v>
      </c>
      <c r="C7526" t="s">
        <v>21</v>
      </c>
      <c r="D7526" t="s">
        <v>33</v>
      </c>
      <c r="E7526" t="s">
        <v>537</v>
      </c>
    </row>
    <row r="7527" spans="1:5" x14ac:dyDescent="0.25">
      <c r="A7527" t="s">
        <v>7981</v>
      </c>
      <c r="B7527" t="s">
        <v>20</v>
      </c>
      <c r="C7527" t="s">
        <v>19</v>
      </c>
      <c r="D7527" t="s">
        <v>33</v>
      </c>
      <c r="E7527" t="s">
        <v>538</v>
      </c>
    </row>
    <row r="7528" spans="1:5" x14ac:dyDescent="0.25">
      <c r="A7528" t="s">
        <v>4973</v>
      </c>
      <c r="B7528" t="s">
        <v>20</v>
      </c>
      <c r="C7528" t="s">
        <v>21</v>
      </c>
      <c r="D7528" t="s">
        <v>33</v>
      </c>
      <c r="E7528" t="s">
        <v>537</v>
      </c>
    </row>
    <row r="7529" spans="1:5" x14ac:dyDescent="0.25">
      <c r="A7529" t="s">
        <v>7983</v>
      </c>
      <c r="B7529" t="s">
        <v>20</v>
      </c>
      <c r="C7529" t="s">
        <v>19</v>
      </c>
      <c r="D7529" t="s">
        <v>33</v>
      </c>
      <c r="E7529" t="s">
        <v>530</v>
      </c>
    </row>
    <row r="7530" spans="1:5" x14ac:dyDescent="0.25">
      <c r="A7530" t="s">
        <v>7984</v>
      </c>
      <c r="B7530" t="s">
        <v>16</v>
      </c>
      <c r="C7530" t="s">
        <v>17</v>
      </c>
      <c r="D7530" t="s">
        <v>33</v>
      </c>
      <c r="E7530" t="s">
        <v>653</v>
      </c>
    </row>
    <row r="7531" spans="1:5" x14ac:dyDescent="0.25">
      <c r="A7531" t="s">
        <v>7987</v>
      </c>
      <c r="B7531" t="s">
        <v>20</v>
      </c>
      <c r="C7531" t="s">
        <v>19</v>
      </c>
      <c r="D7531" t="s">
        <v>33</v>
      </c>
      <c r="E7531" t="s">
        <v>538</v>
      </c>
    </row>
    <row r="7532" spans="1:5" x14ac:dyDescent="0.25">
      <c r="A7532" t="s">
        <v>7985</v>
      </c>
      <c r="B7532" t="s">
        <v>20</v>
      </c>
      <c r="C7532" t="s">
        <v>19</v>
      </c>
      <c r="D7532" t="s">
        <v>33</v>
      </c>
      <c r="E7532" t="s">
        <v>530</v>
      </c>
    </row>
    <row r="7533" spans="1:5" x14ac:dyDescent="0.25">
      <c r="A7533" t="s">
        <v>18127</v>
      </c>
      <c r="B7533" t="s">
        <v>20</v>
      </c>
      <c r="C7533" t="s">
        <v>19</v>
      </c>
      <c r="D7533" t="s">
        <v>33</v>
      </c>
      <c r="E7533" t="s">
        <v>553</v>
      </c>
    </row>
    <row r="7534" spans="1:5" x14ac:dyDescent="0.25">
      <c r="A7534" t="s">
        <v>17645</v>
      </c>
      <c r="B7534" t="s">
        <v>20</v>
      </c>
      <c r="C7534" t="s">
        <v>21</v>
      </c>
      <c r="D7534" t="s">
        <v>33</v>
      </c>
      <c r="E7534" t="s">
        <v>537</v>
      </c>
    </row>
    <row r="7535" spans="1:5" x14ac:dyDescent="0.25">
      <c r="A7535" t="s">
        <v>10537</v>
      </c>
      <c r="B7535" t="s">
        <v>20</v>
      </c>
      <c r="C7535" t="s">
        <v>21</v>
      </c>
      <c r="D7535" t="s">
        <v>65</v>
      </c>
      <c r="E7535" t="s">
        <v>537</v>
      </c>
    </row>
    <row r="7536" spans="1:5" x14ac:dyDescent="0.25">
      <c r="A7536" t="s">
        <v>26275</v>
      </c>
      <c r="B7536" t="s">
        <v>20</v>
      </c>
      <c r="C7536" t="s">
        <v>21</v>
      </c>
      <c r="D7536" t="s">
        <v>33</v>
      </c>
      <c r="E7536" t="s">
        <v>537</v>
      </c>
    </row>
    <row r="7537" spans="1:5" x14ac:dyDescent="0.25">
      <c r="A7537" t="s">
        <v>20231</v>
      </c>
      <c r="B7537" t="s">
        <v>20</v>
      </c>
      <c r="C7537" t="s">
        <v>19</v>
      </c>
      <c r="D7537" t="s">
        <v>33</v>
      </c>
      <c r="E7537" t="s">
        <v>533</v>
      </c>
    </row>
    <row r="7538" spans="1:5" x14ac:dyDescent="0.25">
      <c r="A7538" t="s">
        <v>21638</v>
      </c>
      <c r="B7538" t="s">
        <v>20</v>
      </c>
      <c r="C7538" t="s">
        <v>19</v>
      </c>
      <c r="D7538" t="s">
        <v>33</v>
      </c>
      <c r="E7538" t="s">
        <v>533</v>
      </c>
    </row>
    <row r="7539" spans="1:5" x14ac:dyDescent="0.25">
      <c r="A7539" t="s">
        <v>7994</v>
      </c>
      <c r="B7539" t="s">
        <v>20</v>
      </c>
      <c r="C7539" t="s">
        <v>19</v>
      </c>
      <c r="D7539" t="s">
        <v>33</v>
      </c>
      <c r="E7539" t="s">
        <v>562</v>
      </c>
    </row>
    <row r="7540" spans="1:5" x14ac:dyDescent="0.25">
      <c r="A7540" t="s">
        <v>19929</v>
      </c>
      <c r="B7540" t="s">
        <v>20</v>
      </c>
      <c r="C7540" t="s">
        <v>19</v>
      </c>
      <c r="D7540" t="s">
        <v>33</v>
      </c>
      <c r="E7540" t="s">
        <v>533</v>
      </c>
    </row>
    <row r="7541" spans="1:5" x14ac:dyDescent="0.25">
      <c r="A7541" t="s">
        <v>7996</v>
      </c>
      <c r="B7541" t="s">
        <v>20</v>
      </c>
      <c r="C7541" t="s">
        <v>19</v>
      </c>
      <c r="D7541" t="s">
        <v>33</v>
      </c>
      <c r="E7541" t="s">
        <v>530</v>
      </c>
    </row>
    <row r="7542" spans="1:5" x14ac:dyDescent="0.25">
      <c r="A7542" t="s">
        <v>28806</v>
      </c>
      <c r="B7542" t="s">
        <v>20</v>
      </c>
      <c r="C7542" t="s">
        <v>19</v>
      </c>
      <c r="D7542" t="s">
        <v>33</v>
      </c>
      <c r="E7542" t="s">
        <v>533</v>
      </c>
    </row>
    <row r="7543" spans="1:5" x14ac:dyDescent="0.25">
      <c r="A7543" t="s">
        <v>29644</v>
      </c>
      <c r="B7543" t="s">
        <v>20</v>
      </c>
      <c r="C7543" t="s">
        <v>19</v>
      </c>
      <c r="D7543" t="s">
        <v>69</v>
      </c>
      <c r="E7543" t="s">
        <v>533</v>
      </c>
    </row>
    <row r="7544" spans="1:5" x14ac:dyDescent="0.25">
      <c r="A7544" t="s">
        <v>1566</v>
      </c>
      <c r="B7544" t="s">
        <v>20</v>
      </c>
      <c r="C7544" t="s">
        <v>21</v>
      </c>
      <c r="D7544" t="s">
        <v>33</v>
      </c>
      <c r="E7544" t="s">
        <v>537</v>
      </c>
    </row>
    <row r="7545" spans="1:5" x14ac:dyDescent="0.25">
      <c r="A7545" t="s">
        <v>7999</v>
      </c>
      <c r="B7545" t="s">
        <v>20</v>
      </c>
      <c r="C7545" t="s">
        <v>19</v>
      </c>
      <c r="D7545" t="s">
        <v>33</v>
      </c>
      <c r="E7545" t="s">
        <v>530</v>
      </c>
    </row>
    <row r="7546" spans="1:5" x14ac:dyDescent="0.25">
      <c r="A7546" t="s">
        <v>23552</v>
      </c>
      <c r="B7546" t="s">
        <v>20</v>
      </c>
      <c r="C7546" t="s">
        <v>19</v>
      </c>
      <c r="D7546" t="s">
        <v>33</v>
      </c>
      <c r="E7546" t="s">
        <v>533</v>
      </c>
    </row>
    <row r="7547" spans="1:5" x14ac:dyDescent="0.25">
      <c r="A7547" t="s">
        <v>18053</v>
      </c>
      <c r="B7547" t="s">
        <v>20</v>
      </c>
      <c r="C7547" t="s">
        <v>21</v>
      </c>
      <c r="D7547" t="s">
        <v>33</v>
      </c>
      <c r="E7547" t="s">
        <v>537</v>
      </c>
    </row>
    <row r="7548" spans="1:5" x14ac:dyDescent="0.25">
      <c r="A7548" t="s">
        <v>8002</v>
      </c>
      <c r="B7548" t="s">
        <v>20</v>
      </c>
      <c r="C7548" t="s">
        <v>21</v>
      </c>
      <c r="D7548" t="s">
        <v>33</v>
      </c>
      <c r="E7548" t="s">
        <v>582</v>
      </c>
    </row>
    <row r="7549" spans="1:5" x14ac:dyDescent="0.25">
      <c r="A7549" t="s">
        <v>22270</v>
      </c>
      <c r="B7549" t="s">
        <v>20</v>
      </c>
      <c r="C7549" t="s">
        <v>19</v>
      </c>
      <c r="D7549" t="s">
        <v>33</v>
      </c>
      <c r="E7549" t="s">
        <v>553</v>
      </c>
    </row>
    <row r="7550" spans="1:5" x14ac:dyDescent="0.25">
      <c r="A7550" t="s">
        <v>8003</v>
      </c>
      <c r="B7550" t="s">
        <v>20</v>
      </c>
      <c r="C7550" t="s">
        <v>19</v>
      </c>
      <c r="D7550" t="s">
        <v>33</v>
      </c>
      <c r="E7550" t="s">
        <v>538</v>
      </c>
    </row>
    <row r="7551" spans="1:5" x14ac:dyDescent="0.25">
      <c r="A7551" t="s">
        <v>22002</v>
      </c>
      <c r="B7551" t="s">
        <v>20</v>
      </c>
      <c r="C7551" t="s">
        <v>19</v>
      </c>
      <c r="D7551" t="s">
        <v>33</v>
      </c>
      <c r="E7551" t="s">
        <v>553</v>
      </c>
    </row>
    <row r="7552" spans="1:5" x14ac:dyDescent="0.25">
      <c r="A7552" t="s">
        <v>8007</v>
      </c>
      <c r="B7552" t="s">
        <v>20</v>
      </c>
      <c r="C7552" t="s">
        <v>19</v>
      </c>
      <c r="D7552" t="s">
        <v>33</v>
      </c>
      <c r="E7552" t="s">
        <v>538</v>
      </c>
    </row>
    <row r="7553" spans="1:5" x14ac:dyDescent="0.25">
      <c r="A7553" t="s">
        <v>8008</v>
      </c>
      <c r="B7553" t="s">
        <v>20</v>
      </c>
      <c r="C7553" t="s">
        <v>19</v>
      </c>
      <c r="D7553" t="s">
        <v>33</v>
      </c>
      <c r="E7553" t="s">
        <v>530</v>
      </c>
    </row>
    <row r="7554" spans="1:5" x14ac:dyDescent="0.25">
      <c r="A7554" t="s">
        <v>29431</v>
      </c>
      <c r="B7554" t="s">
        <v>20</v>
      </c>
      <c r="C7554" t="s">
        <v>19</v>
      </c>
      <c r="D7554" t="s">
        <v>33</v>
      </c>
      <c r="E7554" t="s">
        <v>553</v>
      </c>
    </row>
    <row r="7555" spans="1:5" x14ac:dyDescent="0.25">
      <c r="A7555" t="s">
        <v>8009</v>
      </c>
      <c r="B7555" t="s">
        <v>20</v>
      </c>
      <c r="C7555" t="s">
        <v>19</v>
      </c>
      <c r="D7555" t="s">
        <v>33</v>
      </c>
      <c r="E7555" t="s">
        <v>530</v>
      </c>
    </row>
    <row r="7556" spans="1:5" x14ac:dyDescent="0.25">
      <c r="A7556" t="s">
        <v>1127</v>
      </c>
      <c r="B7556" t="s">
        <v>20</v>
      </c>
      <c r="C7556" t="s">
        <v>19</v>
      </c>
      <c r="D7556" t="s">
        <v>33</v>
      </c>
      <c r="E7556" t="s">
        <v>533</v>
      </c>
    </row>
    <row r="7557" spans="1:5" x14ac:dyDescent="0.25">
      <c r="A7557" t="s">
        <v>8010</v>
      </c>
      <c r="B7557" t="s">
        <v>20</v>
      </c>
      <c r="C7557" t="s">
        <v>19</v>
      </c>
      <c r="D7557" t="s">
        <v>33</v>
      </c>
      <c r="E7557" t="s">
        <v>562</v>
      </c>
    </row>
    <row r="7558" spans="1:5" x14ac:dyDescent="0.25">
      <c r="A7558" t="s">
        <v>8012</v>
      </c>
      <c r="B7558" t="s">
        <v>20</v>
      </c>
      <c r="C7558" t="s">
        <v>19</v>
      </c>
      <c r="D7558" t="s">
        <v>33</v>
      </c>
      <c r="E7558" t="s">
        <v>538</v>
      </c>
    </row>
    <row r="7559" spans="1:5" x14ac:dyDescent="0.25">
      <c r="A7559" t="s">
        <v>1111</v>
      </c>
      <c r="B7559" t="s">
        <v>20</v>
      </c>
      <c r="C7559" t="s">
        <v>19</v>
      </c>
      <c r="D7559" t="s">
        <v>33</v>
      </c>
      <c r="E7559" t="s">
        <v>533</v>
      </c>
    </row>
    <row r="7560" spans="1:5" x14ac:dyDescent="0.25">
      <c r="A7560" t="s">
        <v>18294</v>
      </c>
      <c r="B7560" t="s">
        <v>20</v>
      </c>
      <c r="C7560" t="s">
        <v>21</v>
      </c>
      <c r="D7560" t="s">
        <v>33</v>
      </c>
      <c r="E7560" t="s">
        <v>537</v>
      </c>
    </row>
    <row r="7561" spans="1:5" x14ac:dyDescent="0.25">
      <c r="A7561" t="s">
        <v>8014</v>
      </c>
      <c r="B7561" t="s">
        <v>20</v>
      </c>
      <c r="C7561" t="s">
        <v>19</v>
      </c>
      <c r="D7561" t="s">
        <v>33</v>
      </c>
      <c r="E7561" t="s">
        <v>530</v>
      </c>
    </row>
    <row r="7562" spans="1:5" x14ac:dyDescent="0.25">
      <c r="A7562" t="s">
        <v>8016</v>
      </c>
      <c r="B7562" t="s">
        <v>20</v>
      </c>
      <c r="C7562" t="s">
        <v>19</v>
      </c>
      <c r="D7562" t="s">
        <v>33</v>
      </c>
      <c r="E7562" t="s">
        <v>562</v>
      </c>
    </row>
    <row r="7563" spans="1:5" x14ac:dyDescent="0.25">
      <c r="A7563" t="s">
        <v>6707</v>
      </c>
      <c r="B7563" t="s">
        <v>20</v>
      </c>
      <c r="C7563" t="s">
        <v>19</v>
      </c>
      <c r="D7563" t="s">
        <v>33</v>
      </c>
      <c r="E7563" t="s">
        <v>533</v>
      </c>
    </row>
    <row r="7564" spans="1:5" x14ac:dyDescent="0.25">
      <c r="A7564" t="s">
        <v>9313</v>
      </c>
      <c r="B7564" t="s">
        <v>20</v>
      </c>
      <c r="C7564" t="s">
        <v>19</v>
      </c>
      <c r="D7564" t="s">
        <v>33</v>
      </c>
      <c r="E7564" t="s">
        <v>533</v>
      </c>
    </row>
    <row r="7565" spans="1:5" x14ac:dyDescent="0.25">
      <c r="A7565" t="s">
        <v>8018</v>
      </c>
      <c r="B7565" t="s">
        <v>20</v>
      </c>
      <c r="C7565" t="s">
        <v>19</v>
      </c>
      <c r="D7565" t="s">
        <v>33</v>
      </c>
      <c r="E7565" t="s">
        <v>530</v>
      </c>
    </row>
    <row r="7566" spans="1:5" x14ac:dyDescent="0.25">
      <c r="A7566" t="s">
        <v>8020</v>
      </c>
      <c r="B7566" t="s">
        <v>20</v>
      </c>
      <c r="C7566" t="s">
        <v>19</v>
      </c>
      <c r="D7566" t="s">
        <v>33</v>
      </c>
      <c r="E7566" t="s">
        <v>538</v>
      </c>
    </row>
    <row r="7567" spans="1:5" x14ac:dyDescent="0.25">
      <c r="A7567" t="s">
        <v>28983</v>
      </c>
      <c r="B7567" t="s">
        <v>20</v>
      </c>
      <c r="C7567" t="s">
        <v>19</v>
      </c>
      <c r="D7567" t="s">
        <v>33</v>
      </c>
      <c r="E7567" t="s">
        <v>533</v>
      </c>
    </row>
    <row r="7568" spans="1:5" x14ac:dyDescent="0.25">
      <c r="A7568" t="s">
        <v>29100</v>
      </c>
      <c r="B7568" t="s">
        <v>20</v>
      </c>
      <c r="C7568" t="s">
        <v>19</v>
      </c>
      <c r="D7568" t="s">
        <v>33</v>
      </c>
      <c r="E7568" t="s">
        <v>533</v>
      </c>
    </row>
    <row r="7569" spans="1:5" x14ac:dyDescent="0.25">
      <c r="A7569" t="s">
        <v>8023</v>
      </c>
      <c r="B7569" t="s">
        <v>20</v>
      </c>
      <c r="C7569" t="s">
        <v>19</v>
      </c>
      <c r="D7569" t="s">
        <v>33</v>
      </c>
      <c r="E7569" t="s">
        <v>538</v>
      </c>
    </row>
    <row r="7570" spans="1:5" x14ac:dyDescent="0.25">
      <c r="A7570" t="s">
        <v>28857</v>
      </c>
      <c r="B7570" t="s">
        <v>20</v>
      </c>
      <c r="C7570" t="s">
        <v>19</v>
      </c>
      <c r="D7570" t="s">
        <v>33</v>
      </c>
      <c r="E7570" t="s">
        <v>533</v>
      </c>
    </row>
    <row r="7571" spans="1:5" x14ac:dyDescent="0.25">
      <c r="A7571" t="s">
        <v>8025</v>
      </c>
      <c r="B7571" t="s">
        <v>20</v>
      </c>
      <c r="C7571" t="s">
        <v>19</v>
      </c>
      <c r="D7571" t="s">
        <v>33</v>
      </c>
      <c r="E7571" t="s">
        <v>538</v>
      </c>
    </row>
    <row r="7572" spans="1:5" x14ac:dyDescent="0.25">
      <c r="A7572" t="s">
        <v>28858</v>
      </c>
      <c r="B7572" t="s">
        <v>20</v>
      </c>
      <c r="C7572" t="s">
        <v>19</v>
      </c>
      <c r="D7572" t="s">
        <v>33</v>
      </c>
      <c r="E7572" t="s">
        <v>533</v>
      </c>
    </row>
    <row r="7573" spans="1:5" x14ac:dyDescent="0.25">
      <c r="A7573" t="s">
        <v>8027</v>
      </c>
      <c r="B7573" t="s">
        <v>20</v>
      </c>
      <c r="C7573" t="s">
        <v>19</v>
      </c>
      <c r="D7573" t="s">
        <v>33</v>
      </c>
      <c r="E7573" t="s">
        <v>538</v>
      </c>
    </row>
    <row r="7574" spans="1:5" x14ac:dyDescent="0.25">
      <c r="A7574" t="s">
        <v>29103</v>
      </c>
      <c r="B7574" t="s">
        <v>20</v>
      </c>
      <c r="C7574" t="s">
        <v>19</v>
      </c>
      <c r="D7574" t="s">
        <v>33</v>
      </c>
      <c r="E7574" t="s">
        <v>533</v>
      </c>
    </row>
    <row r="7575" spans="1:5" x14ac:dyDescent="0.25">
      <c r="A7575" t="s">
        <v>8028</v>
      </c>
      <c r="B7575" t="s">
        <v>20</v>
      </c>
      <c r="C7575" t="s">
        <v>19</v>
      </c>
      <c r="D7575" t="s">
        <v>33</v>
      </c>
      <c r="E7575" t="s">
        <v>530</v>
      </c>
    </row>
    <row r="7576" spans="1:5" x14ac:dyDescent="0.25">
      <c r="A7576" t="s">
        <v>8030</v>
      </c>
      <c r="B7576" t="s">
        <v>20</v>
      </c>
      <c r="C7576" t="s">
        <v>19</v>
      </c>
      <c r="D7576" t="s">
        <v>33</v>
      </c>
      <c r="E7576" t="s">
        <v>530</v>
      </c>
    </row>
    <row r="7577" spans="1:5" x14ac:dyDescent="0.25">
      <c r="A7577" t="s">
        <v>28964</v>
      </c>
      <c r="B7577" t="s">
        <v>20</v>
      </c>
      <c r="C7577" t="s">
        <v>19</v>
      </c>
      <c r="D7577" t="s">
        <v>33</v>
      </c>
      <c r="E7577" t="s">
        <v>533</v>
      </c>
    </row>
    <row r="7578" spans="1:5" x14ac:dyDescent="0.25">
      <c r="A7578" t="s">
        <v>8032</v>
      </c>
      <c r="B7578" t="s">
        <v>20</v>
      </c>
      <c r="C7578" t="s">
        <v>19</v>
      </c>
      <c r="D7578" t="s">
        <v>33</v>
      </c>
      <c r="E7578" t="s">
        <v>538</v>
      </c>
    </row>
    <row r="7579" spans="1:5" x14ac:dyDescent="0.25">
      <c r="A7579" t="s">
        <v>29015</v>
      </c>
      <c r="B7579" t="s">
        <v>20</v>
      </c>
      <c r="C7579" t="s">
        <v>19</v>
      </c>
      <c r="D7579" t="s">
        <v>33</v>
      </c>
      <c r="E7579" t="s">
        <v>533</v>
      </c>
    </row>
    <row r="7580" spans="1:5" x14ac:dyDescent="0.25">
      <c r="A7580" t="s">
        <v>8034</v>
      </c>
      <c r="B7580" t="s">
        <v>20</v>
      </c>
      <c r="C7580" t="s">
        <v>19</v>
      </c>
      <c r="D7580" t="s">
        <v>33</v>
      </c>
      <c r="E7580" t="s">
        <v>530</v>
      </c>
    </row>
    <row r="7581" spans="1:5" x14ac:dyDescent="0.25">
      <c r="A7581" t="s">
        <v>28985</v>
      </c>
      <c r="B7581" t="s">
        <v>20</v>
      </c>
      <c r="C7581" t="s">
        <v>19</v>
      </c>
      <c r="D7581" t="s">
        <v>33</v>
      </c>
      <c r="E7581" t="s">
        <v>533</v>
      </c>
    </row>
    <row r="7582" spans="1:5" x14ac:dyDescent="0.25">
      <c r="A7582" t="s">
        <v>8036</v>
      </c>
      <c r="B7582" t="s">
        <v>20</v>
      </c>
      <c r="C7582" t="s">
        <v>19</v>
      </c>
      <c r="D7582" t="s">
        <v>33</v>
      </c>
      <c r="E7582" t="s">
        <v>530</v>
      </c>
    </row>
    <row r="7583" spans="1:5" x14ac:dyDescent="0.25">
      <c r="A7583" t="s">
        <v>8038</v>
      </c>
      <c r="B7583" t="s">
        <v>20</v>
      </c>
      <c r="C7583" t="s">
        <v>19</v>
      </c>
      <c r="D7583" t="s">
        <v>33</v>
      </c>
      <c r="E7583" t="s">
        <v>538</v>
      </c>
    </row>
    <row r="7584" spans="1:5" x14ac:dyDescent="0.25">
      <c r="A7584" t="s">
        <v>29102</v>
      </c>
      <c r="B7584" t="s">
        <v>20</v>
      </c>
      <c r="C7584" t="s">
        <v>19</v>
      </c>
      <c r="D7584" t="s">
        <v>33</v>
      </c>
      <c r="E7584" t="s">
        <v>533</v>
      </c>
    </row>
    <row r="7585" spans="1:5" x14ac:dyDescent="0.25">
      <c r="A7585" t="s">
        <v>23825</v>
      </c>
      <c r="B7585" t="s">
        <v>20</v>
      </c>
      <c r="C7585" t="s">
        <v>21</v>
      </c>
      <c r="D7585" t="s">
        <v>33</v>
      </c>
      <c r="E7585" t="s">
        <v>537</v>
      </c>
    </row>
    <row r="7586" spans="1:5" x14ac:dyDescent="0.25">
      <c r="A7586" t="s">
        <v>8040</v>
      </c>
      <c r="B7586" t="s">
        <v>20</v>
      </c>
      <c r="C7586" t="s">
        <v>19</v>
      </c>
      <c r="D7586" t="s">
        <v>33</v>
      </c>
      <c r="E7586" t="s">
        <v>530</v>
      </c>
    </row>
    <row r="7587" spans="1:5" x14ac:dyDescent="0.25">
      <c r="A7587" t="s">
        <v>9437</v>
      </c>
      <c r="B7587" t="s">
        <v>20</v>
      </c>
      <c r="C7587" t="s">
        <v>19</v>
      </c>
      <c r="D7587" t="s">
        <v>33</v>
      </c>
      <c r="E7587" t="s">
        <v>533</v>
      </c>
    </row>
    <row r="7588" spans="1:5" x14ac:dyDescent="0.25">
      <c r="A7588" t="s">
        <v>8042</v>
      </c>
      <c r="B7588" t="s">
        <v>20</v>
      </c>
      <c r="C7588" t="s">
        <v>19</v>
      </c>
      <c r="D7588" t="s">
        <v>33</v>
      </c>
      <c r="E7588" t="s">
        <v>530</v>
      </c>
    </row>
    <row r="7589" spans="1:5" x14ac:dyDescent="0.25">
      <c r="A7589" t="s">
        <v>8044</v>
      </c>
      <c r="B7589" t="s">
        <v>20</v>
      </c>
      <c r="C7589" t="s">
        <v>19</v>
      </c>
      <c r="D7589" t="s">
        <v>33</v>
      </c>
      <c r="E7589" t="s">
        <v>530</v>
      </c>
    </row>
    <row r="7590" spans="1:5" x14ac:dyDescent="0.25">
      <c r="A7590" t="s">
        <v>23006</v>
      </c>
      <c r="B7590" t="s">
        <v>20</v>
      </c>
      <c r="C7590" t="s">
        <v>21</v>
      </c>
      <c r="D7590" t="s">
        <v>33</v>
      </c>
      <c r="E7590" t="s">
        <v>537</v>
      </c>
    </row>
    <row r="7591" spans="1:5" x14ac:dyDescent="0.25">
      <c r="A7591" t="s">
        <v>8046</v>
      </c>
      <c r="B7591" t="s">
        <v>20</v>
      </c>
      <c r="C7591" t="s">
        <v>19</v>
      </c>
      <c r="D7591" t="s">
        <v>33</v>
      </c>
      <c r="E7591" t="s">
        <v>530</v>
      </c>
    </row>
    <row r="7592" spans="1:5" x14ac:dyDescent="0.25">
      <c r="A7592" t="s">
        <v>18860</v>
      </c>
      <c r="B7592" t="s">
        <v>20</v>
      </c>
      <c r="C7592" t="s">
        <v>19</v>
      </c>
      <c r="D7592" t="s">
        <v>33</v>
      </c>
      <c r="E7592" t="s">
        <v>533</v>
      </c>
    </row>
    <row r="7593" spans="1:5" x14ac:dyDescent="0.25">
      <c r="A7593" t="s">
        <v>8048</v>
      </c>
      <c r="B7593" t="s">
        <v>20</v>
      </c>
      <c r="C7593" t="s">
        <v>19</v>
      </c>
      <c r="D7593" t="s">
        <v>33</v>
      </c>
      <c r="E7593" t="s">
        <v>530</v>
      </c>
    </row>
    <row r="7594" spans="1:5" x14ac:dyDescent="0.25">
      <c r="A7594" t="s">
        <v>9269</v>
      </c>
      <c r="B7594" t="s">
        <v>20</v>
      </c>
      <c r="C7594" t="s">
        <v>19</v>
      </c>
      <c r="D7594" t="s">
        <v>33</v>
      </c>
      <c r="E7594" t="s">
        <v>533</v>
      </c>
    </row>
    <row r="7595" spans="1:5" x14ac:dyDescent="0.25">
      <c r="A7595" t="s">
        <v>29018</v>
      </c>
      <c r="B7595" t="s">
        <v>20</v>
      </c>
      <c r="C7595" t="s">
        <v>19</v>
      </c>
      <c r="D7595" t="s">
        <v>33</v>
      </c>
      <c r="E7595" t="s">
        <v>553</v>
      </c>
    </row>
    <row r="7596" spans="1:5" x14ac:dyDescent="0.25">
      <c r="A7596" t="s">
        <v>7104</v>
      </c>
      <c r="B7596" t="s">
        <v>20</v>
      </c>
      <c r="C7596" t="s">
        <v>21</v>
      </c>
      <c r="D7596" t="s">
        <v>33</v>
      </c>
      <c r="E7596" t="s">
        <v>537</v>
      </c>
    </row>
    <row r="7597" spans="1:5" x14ac:dyDescent="0.25">
      <c r="A7597" t="s">
        <v>18857</v>
      </c>
      <c r="B7597" t="s">
        <v>20</v>
      </c>
      <c r="C7597" t="s">
        <v>19</v>
      </c>
      <c r="D7597" t="s">
        <v>33</v>
      </c>
      <c r="E7597" t="s">
        <v>553</v>
      </c>
    </row>
    <row r="7598" spans="1:5" x14ac:dyDescent="0.25">
      <c r="A7598" t="s">
        <v>24075</v>
      </c>
      <c r="B7598" t="s">
        <v>20</v>
      </c>
      <c r="C7598" t="s">
        <v>21</v>
      </c>
      <c r="D7598" t="s">
        <v>33</v>
      </c>
      <c r="E7598" t="s">
        <v>537</v>
      </c>
    </row>
    <row r="7599" spans="1:5" x14ac:dyDescent="0.25">
      <c r="A7599" t="s">
        <v>23303</v>
      </c>
      <c r="B7599" t="s">
        <v>20</v>
      </c>
      <c r="C7599" t="s">
        <v>21</v>
      </c>
      <c r="D7599" t="s">
        <v>33</v>
      </c>
      <c r="E7599" t="s">
        <v>537</v>
      </c>
    </row>
    <row r="7600" spans="1:5" x14ac:dyDescent="0.25">
      <c r="A7600" t="s">
        <v>6444</v>
      </c>
      <c r="B7600" t="s">
        <v>20</v>
      </c>
      <c r="C7600" t="s">
        <v>21</v>
      </c>
      <c r="D7600" t="s">
        <v>33</v>
      </c>
      <c r="E7600" t="s">
        <v>537</v>
      </c>
    </row>
    <row r="7601" spans="1:5" x14ac:dyDescent="0.25">
      <c r="A7601" t="s">
        <v>8055</v>
      </c>
      <c r="B7601" t="s">
        <v>20</v>
      </c>
      <c r="C7601" t="s">
        <v>19</v>
      </c>
      <c r="D7601" t="s">
        <v>33</v>
      </c>
      <c r="E7601" t="s">
        <v>562</v>
      </c>
    </row>
    <row r="7602" spans="1:5" x14ac:dyDescent="0.25">
      <c r="A7602" t="s">
        <v>8056</v>
      </c>
      <c r="B7602" t="s">
        <v>20</v>
      </c>
      <c r="C7602" t="s">
        <v>19</v>
      </c>
      <c r="D7602" t="s">
        <v>33</v>
      </c>
      <c r="E7602" t="s">
        <v>538</v>
      </c>
    </row>
    <row r="7603" spans="1:5" x14ac:dyDescent="0.25">
      <c r="A7603" t="s">
        <v>27662</v>
      </c>
      <c r="B7603" t="s">
        <v>20</v>
      </c>
      <c r="C7603" t="s">
        <v>19</v>
      </c>
      <c r="D7603" t="s">
        <v>33</v>
      </c>
      <c r="E7603" t="s">
        <v>533</v>
      </c>
    </row>
    <row r="7604" spans="1:5" x14ac:dyDescent="0.25">
      <c r="A7604" t="s">
        <v>28757</v>
      </c>
      <c r="B7604" t="s">
        <v>20</v>
      </c>
      <c r="C7604" t="s">
        <v>19</v>
      </c>
      <c r="D7604" t="s">
        <v>33</v>
      </c>
      <c r="E7604" t="s">
        <v>533</v>
      </c>
    </row>
    <row r="7605" spans="1:5" x14ac:dyDescent="0.25">
      <c r="A7605" t="s">
        <v>8060</v>
      </c>
      <c r="B7605" t="s">
        <v>20</v>
      </c>
      <c r="C7605" t="s">
        <v>19</v>
      </c>
      <c r="D7605" t="s">
        <v>33</v>
      </c>
      <c r="E7605" t="s">
        <v>562</v>
      </c>
    </row>
    <row r="7606" spans="1:5" x14ac:dyDescent="0.25">
      <c r="A7606" t="s">
        <v>21643</v>
      </c>
      <c r="B7606" t="s">
        <v>20</v>
      </c>
      <c r="C7606" t="s">
        <v>21</v>
      </c>
      <c r="D7606" t="s">
        <v>33</v>
      </c>
      <c r="E7606" t="s">
        <v>537</v>
      </c>
    </row>
    <row r="7607" spans="1:5" x14ac:dyDescent="0.25">
      <c r="A7607" t="s">
        <v>8061</v>
      </c>
      <c r="B7607" t="s">
        <v>20</v>
      </c>
      <c r="C7607" t="s">
        <v>19</v>
      </c>
      <c r="D7607" t="s">
        <v>33</v>
      </c>
      <c r="E7607" t="s">
        <v>538</v>
      </c>
    </row>
    <row r="7608" spans="1:5" x14ac:dyDescent="0.25">
      <c r="A7608" t="s">
        <v>8063</v>
      </c>
      <c r="B7608" t="s">
        <v>20</v>
      </c>
      <c r="C7608" t="s">
        <v>19</v>
      </c>
      <c r="D7608" t="s">
        <v>33</v>
      </c>
      <c r="E7608" t="s">
        <v>562</v>
      </c>
    </row>
    <row r="7609" spans="1:5" x14ac:dyDescent="0.25">
      <c r="A7609" t="s">
        <v>8068</v>
      </c>
      <c r="B7609" t="s">
        <v>20</v>
      </c>
      <c r="C7609" t="s">
        <v>19</v>
      </c>
      <c r="D7609" t="s">
        <v>33</v>
      </c>
      <c r="E7609" t="s">
        <v>531</v>
      </c>
    </row>
    <row r="7610" spans="1:5" x14ac:dyDescent="0.25">
      <c r="A7610" t="s">
        <v>23645</v>
      </c>
      <c r="B7610" t="s">
        <v>20</v>
      </c>
      <c r="C7610" t="s">
        <v>21</v>
      </c>
      <c r="D7610" t="s">
        <v>33</v>
      </c>
      <c r="E7610" t="s">
        <v>537</v>
      </c>
    </row>
    <row r="7611" spans="1:5" x14ac:dyDescent="0.25">
      <c r="A7611" t="s">
        <v>25939</v>
      </c>
      <c r="B7611" t="s">
        <v>20</v>
      </c>
      <c r="C7611" t="s">
        <v>21</v>
      </c>
      <c r="D7611" t="s">
        <v>33</v>
      </c>
      <c r="E7611" t="s">
        <v>537</v>
      </c>
    </row>
    <row r="7612" spans="1:5" x14ac:dyDescent="0.25">
      <c r="A7612" t="s">
        <v>29459</v>
      </c>
      <c r="B7612" t="s">
        <v>20</v>
      </c>
      <c r="C7612" t="s">
        <v>19</v>
      </c>
      <c r="D7612" t="s">
        <v>33</v>
      </c>
      <c r="E7612" t="s">
        <v>553</v>
      </c>
    </row>
    <row r="7613" spans="1:5" x14ac:dyDescent="0.25">
      <c r="A7613" t="s">
        <v>29458</v>
      </c>
      <c r="B7613" t="s">
        <v>20</v>
      </c>
      <c r="C7613" t="s">
        <v>19</v>
      </c>
      <c r="D7613" t="s">
        <v>33</v>
      </c>
      <c r="E7613" t="s">
        <v>553</v>
      </c>
    </row>
    <row r="7614" spans="1:5" x14ac:dyDescent="0.25">
      <c r="A7614" t="s">
        <v>8070</v>
      </c>
      <c r="B7614" t="s">
        <v>20</v>
      </c>
      <c r="C7614" t="s">
        <v>19</v>
      </c>
      <c r="D7614" t="s">
        <v>33</v>
      </c>
      <c r="E7614" t="s">
        <v>562</v>
      </c>
    </row>
    <row r="7615" spans="1:5" x14ac:dyDescent="0.25">
      <c r="A7615" t="s">
        <v>8067</v>
      </c>
      <c r="B7615" t="s">
        <v>20</v>
      </c>
      <c r="C7615" t="s">
        <v>23</v>
      </c>
      <c r="D7615" t="s">
        <v>33</v>
      </c>
      <c r="E7615" t="s">
        <v>734</v>
      </c>
    </row>
    <row r="7616" spans="1:5" x14ac:dyDescent="0.25">
      <c r="A7616" t="s">
        <v>20442</v>
      </c>
      <c r="B7616" t="s">
        <v>20</v>
      </c>
      <c r="C7616" t="s">
        <v>21</v>
      </c>
      <c r="D7616" t="s">
        <v>33</v>
      </c>
      <c r="E7616" t="s">
        <v>537</v>
      </c>
    </row>
    <row r="7617" spans="1:5" x14ac:dyDescent="0.25">
      <c r="A7617" t="s">
        <v>8064</v>
      </c>
      <c r="B7617" t="s">
        <v>20</v>
      </c>
      <c r="C7617" t="s">
        <v>19</v>
      </c>
      <c r="D7617" t="s">
        <v>33</v>
      </c>
      <c r="E7617" t="s">
        <v>562</v>
      </c>
    </row>
    <row r="7618" spans="1:5" x14ac:dyDescent="0.25">
      <c r="A7618" t="s">
        <v>8066</v>
      </c>
      <c r="B7618" t="s">
        <v>20</v>
      </c>
      <c r="C7618" t="s">
        <v>22</v>
      </c>
      <c r="D7618" t="s">
        <v>33</v>
      </c>
      <c r="E7618" t="s">
        <v>536</v>
      </c>
    </row>
    <row r="7619" spans="1:5" x14ac:dyDescent="0.25">
      <c r="A7619" t="s">
        <v>8073</v>
      </c>
      <c r="B7619" t="s">
        <v>20</v>
      </c>
      <c r="C7619" t="s">
        <v>19</v>
      </c>
      <c r="D7619" t="s">
        <v>33</v>
      </c>
      <c r="E7619" t="s">
        <v>530</v>
      </c>
    </row>
    <row r="7620" spans="1:5" x14ac:dyDescent="0.25">
      <c r="A7620" t="s">
        <v>28533</v>
      </c>
      <c r="B7620" t="s">
        <v>20</v>
      </c>
      <c r="C7620" t="s">
        <v>21</v>
      </c>
      <c r="D7620" t="s">
        <v>33</v>
      </c>
      <c r="E7620" t="s">
        <v>537</v>
      </c>
    </row>
    <row r="7621" spans="1:5" x14ac:dyDescent="0.25">
      <c r="A7621" t="s">
        <v>8076</v>
      </c>
      <c r="B7621" t="s">
        <v>20</v>
      </c>
      <c r="C7621" t="s">
        <v>19</v>
      </c>
      <c r="D7621" t="s">
        <v>33</v>
      </c>
      <c r="E7621" t="s">
        <v>530</v>
      </c>
    </row>
    <row r="7622" spans="1:5" x14ac:dyDescent="0.25">
      <c r="A7622" t="s">
        <v>3369</v>
      </c>
      <c r="B7622" t="s">
        <v>20</v>
      </c>
      <c r="C7622" t="s">
        <v>19</v>
      </c>
      <c r="D7622" t="s">
        <v>33</v>
      </c>
      <c r="E7622" t="s">
        <v>533</v>
      </c>
    </row>
    <row r="7623" spans="1:5" x14ac:dyDescent="0.25">
      <c r="A7623" t="s">
        <v>7077</v>
      </c>
      <c r="B7623" t="s">
        <v>20</v>
      </c>
      <c r="C7623" t="s">
        <v>19</v>
      </c>
      <c r="D7623" t="s">
        <v>33</v>
      </c>
      <c r="E7623" t="s">
        <v>533</v>
      </c>
    </row>
    <row r="7624" spans="1:5" x14ac:dyDescent="0.25">
      <c r="A7624" t="s">
        <v>8077</v>
      </c>
      <c r="B7624" t="s">
        <v>20</v>
      </c>
      <c r="C7624" t="s">
        <v>19</v>
      </c>
      <c r="D7624" t="s">
        <v>33</v>
      </c>
      <c r="E7624" t="s">
        <v>538</v>
      </c>
    </row>
    <row r="7625" spans="1:5" x14ac:dyDescent="0.25">
      <c r="A7625" t="s">
        <v>7222</v>
      </c>
      <c r="B7625" t="s">
        <v>20</v>
      </c>
      <c r="C7625" t="s">
        <v>19</v>
      </c>
      <c r="D7625" t="s">
        <v>33</v>
      </c>
      <c r="E7625" t="s">
        <v>533</v>
      </c>
    </row>
    <row r="7626" spans="1:5" x14ac:dyDescent="0.25">
      <c r="A7626" t="s">
        <v>8079</v>
      </c>
      <c r="B7626" t="s">
        <v>20</v>
      </c>
      <c r="C7626" t="s">
        <v>19</v>
      </c>
      <c r="D7626" t="s">
        <v>33</v>
      </c>
      <c r="E7626" t="s">
        <v>530</v>
      </c>
    </row>
    <row r="7627" spans="1:5" x14ac:dyDescent="0.25">
      <c r="A7627" t="s">
        <v>3953</v>
      </c>
      <c r="B7627" t="s">
        <v>20</v>
      </c>
      <c r="C7627" t="s">
        <v>21</v>
      </c>
      <c r="D7627" t="s">
        <v>33</v>
      </c>
      <c r="E7627" t="s">
        <v>537</v>
      </c>
    </row>
    <row r="7628" spans="1:5" x14ac:dyDescent="0.25">
      <c r="A7628" t="s">
        <v>8082</v>
      </c>
      <c r="B7628" t="s">
        <v>20</v>
      </c>
      <c r="C7628" t="s">
        <v>19</v>
      </c>
      <c r="D7628" t="s">
        <v>33</v>
      </c>
      <c r="E7628" t="s">
        <v>530</v>
      </c>
    </row>
    <row r="7629" spans="1:5" x14ac:dyDescent="0.25">
      <c r="A7629" t="s">
        <v>24045</v>
      </c>
      <c r="B7629" t="s">
        <v>20</v>
      </c>
      <c r="C7629" t="s">
        <v>21</v>
      </c>
      <c r="D7629" t="s">
        <v>33</v>
      </c>
      <c r="E7629" t="s">
        <v>537</v>
      </c>
    </row>
    <row r="7630" spans="1:5" x14ac:dyDescent="0.25">
      <c r="A7630" t="s">
        <v>8084</v>
      </c>
      <c r="B7630" t="s">
        <v>20</v>
      </c>
      <c r="C7630" t="s">
        <v>22</v>
      </c>
      <c r="D7630" t="s">
        <v>33</v>
      </c>
      <c r="E7630" t="s">
        <v>693</v>
      </c>
    </row>
    <row r="7631" spans="1:5" x14ac:dyDescent="0.25">
      <c r="A7631" t="s">
        <v>8085</v>
      </c>
      <c r="B7631" t="s">
        <v>20</v>
      </c>
      <c r="C7631" t="s">
        <v>19</v>
      </c>
      <c r="D7631" t="s">
        <v>33</v>
      </c>
      <c r="E7631" t="s">
        <v>530</v>
      </c>
    </row>
    <row r="7632" spans="1:5" x14ac:dyDescent="0.25">
      <c r="A7632" t="s">
        <v>8087</v>
      </c>
      <c r="B7632" t="s">
        <v>20</v>
      </c>
      <c r="C7632" t="s">
        <v>19</v>
      </c>
      <c r="D7632" t="s">
        <v>65</v>
      </c>
      <c r="E7632" t="s">
        <v>538</v>
      </c>
    </row>
    <row r="7633" spans="1:5" x14ac:dyDescent="0.25">
      <c r="A7633" t="s">
        <v>24091</v>
      </c>
      <c r="B7633" t="s">
        <v>20</v>
      </c>
      <c r="C7633" t="s">
        <v>21</v>
      </c>
      <c r="D7633" t="s">
        <v>33</v>
      </c>
      <c r="E7633" t="s">
        <v>537</v>
      </c>
    </row>
    <row r="7634" spans="1:5" x14ac:dyDescent="0.25">
      <c r="A7634" t="s">
        <v>8088</v>
      </c>
      <c r="B7634" t="s">
        <v>20</v>
      </c>
      <c r="C7634" t="s">
        <v>19</v>
      </c>
      <c r="D7634" t="s">
        <v>33</v>
      </c>
      <c r="E7634" t="s">
        <v>530</v>
      </c>
    </row>
    <row r="7635" spans="1:5" x14ac:dyDescent="0.25">
      <c r="A7635" t="s">
        <v>6677</v>
      </c>
      <c r="B7635" t="s">
        <v>20</v>
      </c>
      <c r="C7635" t="s">
        <v>21</v>
      </c>
      <c r="D7635" t="s">
        <v>65</v>
      </c>
      <c r="E7635" t="s">
        <v>537</v>
      </c>
    </row>
    <row r="7636" spans="1:5" x14ac:dyDescent="0.25">
      <c r="A7636" t="s">
        <v>8089</v>
      </c>
      <c r="B7636" t="s">
        <v>20</v>
      </c>
      <c r="C7636" t="s">
        <v>19</v>
      </c>
      <c r="D7636" t="s">
        <v>33</v>
      </c>
      <c r="E7636" t="s">
        <v>530</v>
      </c>
    </row>
    <row r="7637" spans="1:5" x14ac:dyDescent="0.25">
      <c r="A7637" t="s">
        <v>17340</v>
      </c>
      <c r="B7637" t="s">
        <v>20</v>
      </c>
      <c r="C7637" t="s">
        <v>21</v>
      </c>
      <c r="D7637" t="s">
        <v>65</v>
      </c>
      <c r="E7637" t="s">
        <v>537</v>
      </c>
    </row>
    <row r="7638" spans="1:5" x14ac:dyDescent="0.25">
      <c r="A7638" t="s">
        <v>17426</v>
      </c>
      <c r="B7638" t="s">
        <v>20</v>
      </c>
      <c r="C7638" t="s">
        <v>21</v>
      </c>
      <c r="D7638" t="s">
        <v>65</v>
      </c>
      <c r="E7638" t="s">
        <v>537</v>
      </c>
    </row>
    <row r="7639" spans="1:5" x14ac:dyDescent="0.25">
      <c r="A7639" t="s">
        <v>8094</v>
      </c>
      <c r="B7639" t="s">
        <v>16</v>
      </c>
      <c r="C7639" t="s">
        <v>17</v>
      </c>
      <c r="D7639" t="s">
        <v>33</v>
      </c>
      <c r="E7639" t="s">
        <v>653</v>
      </c>
    </row>
    <row r="7640" spans="1:5" x14ac:dyDescent="0.25">
      <c r="A7640" t="s">
        <v>28908</v>
      </c>
      <c r="B7640" t="s">
        <v>20</v>
      </c>
      <c r="C7640" t="s">
        <v>21</v>
      </c>
      <c r="D7640" t="s">
        <v>65</v>
      </c>
      <c r="E7640" t="s">
        <v>537</v>
      </c>
    </row>
    <row r="7641" spans="1:5" x14ac:dyDescent="0.25">
      <c r="A7641" t="s">
        <v>8092</v>
      </c>
      <c r="B7641" t="s">
        <v>16</v>
      </c>
      <c r="C7641" t="s">
        <v>17</v>
      </c>
      <c r="D7641" t="s">
        <v>33</v>
      </c>
      <c r="E7641" t="s">
        <v>653</v>
      </c>
    </row>
    <row r="7642" spans="1:5" x14ac:dyDescent="0.25">
      <c r="A7642" t="s">
        <v>8096</v>
      </c>
      <c r="B7642" t="s">
        <v>20</v>
      </c>
      <c r="C7642" t="s">
        <v>24</v>
      </c>
      <c r="D7642" t="s">
        <v>33</v>
      </c>
      <c r="E7642" t="s">
        <v>699</v>
      </c>
    </row>
    <row r="7643" spans="1:5" x14ac:dyDescent="0.25">
      <c r="A7643" t="s">
        <v>8097</v>
      </c>
      <c r="B7643" t="s">
        <v>20</v>
      </c>
      <c r="C7643" t="s">
        <v>24</v>
      </c>
      <c r="D7643" t="s">
        <v>33</v>
      </c>
      <c r="E7643" t="s">
        <v>700</v>
      </c>
    </row>
    <row r="7644" spans="1:5" x14ac:dyDescent="0.25">
      <c r="A7644" t="s">
        <v>28917</v>
      </c>
      <c r="B7644" t="s">
        <v>20</v>
      </c>
      <c r="C7644" t="s">
        <v>21</v>
      </c>
      <c r="D7644" t="s">
        <v>65</v>
      </c>
      <c r="E7644" t="s">
        <v>537</v>
      </c>
    </row>
    <row r="7645" spans="1:5" x14ac:dyDescent="0.25">
      <c r="A7645" t="s">
        <v>8100</v>
      </c>
      <c r="B7645" t="s">
        <v>20</v>
      </c>
      <c r="C7645" t="s">
        <v>19</v>
      </c>
      <c r="D7645" t="s">
        <v>33</v>
      </c>
      <c r="E7645" t="s">
        <v>562</v>
      </c>
    </row>
    <row r="7646" spans="1:5" x14ac:dyDescent="0.25">
      <c r="A7646" t="s">
        <v>8098</v>
      </c>
      <c r="B7646" t="s">
        <v>20</v>
      </c>
      <c r="C7646" t="s">
        <v>19</v>
      </c>
      <c r="D7646" t="s">
        <v>33</v>
      </c>
      <c r="E7646" t="s">
        <v>538</v>
      </c>
    </row>
    <row r="7647" spans="1:5" x14ac:dyDescent="0.25">
      <c r="A7647" t="s">
        <v>28954</v>
      </c>
      <c r="B7647" t="s">
        <v>20</v>
      </c>
      <c r="C7647" t="s">
        <v>21</v>
      </c>
      <c r="D7647" t="s">
        <v>65</v>
      </c>
      <c r="E7647" t="s">
        <v>537</v>
      </c>
    </row>
    <row r="7648" spans="1:5" x14ac:dyDescent="0.25">
      <c r="A7648" t="s">
        <v>29282</v>
      </c>
      <c r="B7648" t="s">
        <v>20</v>
      </c>
      <c r="C7648" t="s">
        <v>21</v>
      </c>
      <c r="D7648" t="s">
        <v>65</v>
      </c>
      <c r="E7648" t="s">
        <v>537</v>
      </c>
    </row>
    <row r="7649" spans="1:5" x14ac:dyDescent="0.25">
      <c r="A7649" t="s">
        <v>8103</v>
      </c>
      <c r="B7649" t="s">
        <v>20</v>
      </c>
      <c r="C7649" t="s">
        <v>19</v>
      </c>
      <c r="D7649" t="s">
        <v>33</v>
      </c>
      <c r="E7649" t="s">
        <v>530</v>
      </c>
    </row>
    <row r="7650" spans="1:5" x14ac:dyDescent="0.25">
      <c r="A7650" t="s">
        <v>8192</v>
      </c>
      <c r="B7650" t="s">
        <v>20</v>
      </c>
      <c r="C7650" t="s">
        <v>19</v>
      </c>
      <c r="D7650" t="s">
        <v>33</v>
      </c>
      <c r="E7650" t="s">
        <v>533</v>
      </c>
    </row>
    <row r="7651" spans="1:5" x14ac:dyDescent="0.25">
      <c r="A7651" t="s">
        <v>8105</v>
      </c>
      <c r="B7651" t="s">
        <v>20</v>
      </c>
      <c r="C7651" t="s">
        <v>19</v>
      </c>
      <c r="D7651" t="s">
        <v>33</v>
      </c>
      <c r="E7651" t="s">
        <v>538</v>
      </c>
    </row>
    <row r="7652" spans="1:5" x14ac:dyDescent="0.25">
      <c r="A7652" t="s">
        <v>8104</v>
      </c>
      <c r="B7652" t="s">
        <v>20</v>
      </c>
      <c r="C7652" t="s">
        <v>19</v>
      </c>
      <c r="D7652" t="s">
        <v>33</v>
      </c>
      <c r="E7652" t="s">
        <v>530</v>
      </c>
    </row>
    <row r="7653" spans="1:5" x14ac:dyDescent="0.25">
      <c r="A7653" t="s">
        <v>4751</v>
      </c>
      <c r="B7653" t="s">
        <v>20</v>
      </c>
      <c r="C7653" t="s">
        <v>21</v>
      </c>
      <c r="D7653" t="s">
        <v>33</v>
      </c>
      <c r="E7653" t="s">
        <v>537</v>
      </c>
    </row>
    <row r="7654" spans="1:5" x14ac:dyDescent="0.25">
      <c r="A7654" t="s">
        <v>8107</v>
      </c>
      <c r="B7654" t="s">
        <v>20</v>
      </c>
      <c r="C7654" t="s">
        <v>19</v>
      </c>
      <c r="D7654" t="s">
        <v>33</v>
      </c>
      <c r="E7654" t="s">
        <v>530</v>
      </c>
    </row>
    <row r="7655" spans="1:5" x14ac:dyDescent="0.25">
      <c r="A7655" t="s">
        <v>8109</v>
      </c>
      <c r="B7655" t="s">
        <v>20</v>
      </c>
      <c r="C7655" t="s">
        <v>19</v>
      </c>
      <c r="D7655" t="s">
        <v>33</v>
      </c>
      <c r="E7655" t="s">
        <v>562</v>
      </c>
    </row>
    <row r="7656" spans="1:5" x14ac:dyDescent="0.25">
      <c r="A7656" t="s">
        <v>8110</v>
      </c>
      <c r="B7656" t="s">
        <v>20</v>
      </c>
      <c r="C7656" t="s">
        <v>19</v>
      </c>
      <c r="D7656" t="s">
        <v>33</v>
      </c>
      <c r="E7656" t="s">
        <v>562</v>
      </c>
    </row>
    <row r="7657" spans="1:5" x14ac:dyDescent="0.25">
      <c r="A7657" t="s">
        <v>12000</v>
      </c>
      <c r="B7657" t="s">
        <v>20</v>
      </c>
      <c r="C7657" t="s">
        <v>19</v>
      </c>
      <c r="D7657" t="s">
        <v>33</v>
      </c>
      <c r="E7657" t="s">
        <v>533</v>
      </c>
    </row>
    <row r="7658" spans="1:5" x14ac:dyDescent="0.25">
      <c r="A7658" t="s">
        <v>29067</v>
      </c>
      <c r="B7658" t="s">
        <v>20</v>
      </c>
      <c r="C7658" t="s">
        <v>19</v>
      </c>
      <c r="D7658" t="s">
        <v>33</v>
      </c>
      <c r="E7658" t="s">
        <v>533</v>
      </c>
    </row>
    <row r="7659" spans="1:5" x14ac:dyDescent="0.25">
      <c r="A7659" t="s">
        <v>8111</v>
      </c>
      <c r="B7659" t="s">
        <v>20</v>
      </c>
      <c r="C7659" t="s">
        <v>19</v>
      </c>
      <c r="D7659" t="s">
        <v>33</v>
      </c>
      <c r="E7659" t="s">
        <v>530</v>
      </c>
    </row>
    <row r="7660" spans="1:5" x14ac:dyDescent="0.25">
      <c r="A7660" t="s">
        <v>8114</v>
      </c>
      <c r="B7660" t="s">
        <v>20</v>
      </c>
      <c r="C7660" t="s">
        <v>19</v>
      </c>
      <c r="D7660" t="s">
        <v>33</v>
      </c>
      <c r="E7660" t="s">
        <v>538</v>
      </c>
    </row>
    <row r="7661" spans="1:5" x14ac:dyDescent="0.25">
      <c r="A7661" t="s">
        <v>8116</v>
      </c>
      <c r="B7661" t="s">
        <v>20</v>
      </c>
      <c r="C7661" t="s">
        <v>23</v>
      </c>
      <c r="D7661" t="s">
        <v>33</v>
      </c>
      <c r="E7661" t="s">
        <v>739</v>
      </c>
    </row>
    <row r="7662" spans="1:5" x14ac:dyDescent="0.25">
      <c r="A7662" t="s">
        <v>8115</v>
      </c>
      <c r="B7662" t="s">
        <v>20</v>
      </c>
      <c r="C7662" t="s">
        <v>23</v>
      </c>
      <c r="D7662" t="s">
        <v>33</v>
      </c>
      <c r="E7662" t="s">
        <v>740</v>
      </c>
    </row>
    <row r="7663" spans="1:5" x14ac:dyDescent="0.25">
      <c r="A7663" t="s">
        <v>8117</v>
      </c>
      <c r="B7663" t="s">
        <v>20</v>
      </c>
      <c r="C7663" t="s">
        <v>21</v>
      </c>
      <c r="D7663" t="s">
        <v>33</v>
      </c>
      <c r="E7663" t="s">
        <v>581</v>
      </c>
    </row>
    <row r="7664" spans="1:5" x14ac:dyDescent="0.25">
      <c r="A7664" t="s">
        <v>8118</v>
      </c>
      <c r="B7664" t="s">
        <v>20</v>
      </c>
      <c r="C7664" t="s">
        <v>19</v>
      </c>
      <c r="D7664" t="s">
        <v>33</v>
      </c>
      <c r="E7664" t="s">
        <v>538</v>
      </c>
    </row>
    <row r="7665" spans="1:5" x14ac:dyDescent="0.25">
      <c r="A7665" t="s">
        <v>8120</v>
      </c>
      <c r="B7665" t="s">
        <v>20</v>
      </c>
      <c r="C7665" t="s">
        <v>19</v>
      </c>
      <c r="D7665" t="s">
        <v>33</v>
      </c>
      <c r="E7665" t="s">
        <v>538</v>
      </c>
    </row>
    <row r="7666" spans="1:5" x14ac:dyDescent="0.25">
      <c r="A7666" t="s">
        <v>8119</v>
      </c>
      <c r="B7666" t="s">
        <v>20</v>
      </c>
      <c r="C7666" t="s">
        <v>19</v>
      </c>
      <c r="D7666" t="s">
        <v>33</v>
      </c>
      <c r="E7666" t="s">
        <v>538</v>
      </c>
    </row>
    <row r="7667" spans="1:5" x14ac:dyDescent="0.25">
      <c r="A7667" t="s">
        <v>8121</v>
      </c>
      <c r="B7667" t="s">
        <v>20</v>
      </c>
      <c r="C7667" t="s">
        <v>19</v>
      </c>
      <c r="D7667" t="s">
        <v>33</v>
      </c>
      <c r="E7667" t="s">
        <v>530</v>
      </c>
    </row>
    <row r="7668" spans="1:5" x14ac:dyDescent="0.25">
      <c r="A7668" t="s">
        <v>24085</v>
      </c>
      <c r="B7668" t="s">
        <v>20</v>
      </c>
      <c r="C7668" t="s">
        <v>21</v>
      </c>
      <c r="D7668" t="s">
        <v>33</v>
      </c>
      <c r="E7668" t="s">
        <v>537</v>
      </c>
    </row>
    <row r="7669" spans="1:5" x14ac:dyDescent="0.25">
      <c r="A7669" t="s">
        <v>8124</v>
      </c>
      <c r="B7669" t="s">
        <v>20</v>
      </c>
      <c r="C7669" t="s">
        <v>19</v>
      </c>
      <c r="D7669" t="s">
        <v>33</v>
      </c>
      <c r="E7669" t="s">
        <v>530</v>
      </c>
    </row>
    <row r="7670" spans="1:5" x14ac:dyDescent="0.25">
      <c r="A7670" t="s">
        <v>3462</v>
      </c>
      <c r="B7670" t="s">
        <v>20</v>
      </c>
      <c r="C7670" t="s">
        <v>21</v>
      </c>
      <c r="D7670" t="s">
        <v>33</v>
      </c>
      <c r="E7670" t="s">
        <v>537</v>
      </c>
    </row>
    <row r="7671" spans="1:5" x14ac:dyDescent="0.25">
      <c r="A7671" t="s">
        <v>8125</v>
      </c>
      <c r="B7671" t="s">
        <v>16</v>
      </c>
      <c r="C7671" t="s">
        <v>17</v>
      </c>
      <c r="D7671" t="s">
        <v>33</v>
      </c>
      <c r="E7671" t="s">
        <v>653</v>
      </c>
    </row>
    <row r="7672" spans="1:5" x14ac:dyDescent="0.25">
      <c r="A7672" t="s">
        <v>6356</v>
      </c>
      <c r="B7672" t="s">
        <v>20</v>
      </c>
      <c r="C7672" t="s">
        <v>21</v>
      </c>
      <c r="D7672" t="s">
        <v>33</v>
      </c>
      <c r="E7672" t="s">
        <v>537</v>
      </c>
    </row>
    <row r="7673" spans="1:5" x14ac:dyDescent="0.25">
      <c r="A7673" t="s">
        <v>6355</v>
      </c>
      <c r="B7673" t="s">
        <v>20</v>
      </c>
      <c r="C7673" t="s">
        <v>21</v>
      </c>
      <c r="D7673" t="s">
        <v>33</v>
      </c>
      <c r="E7673" t="s">
        <v>537</v>
      </c>
    </row>
    <row r="7674" spans="1:5" x14ac:dyDescent="0.25">
      <c r="A7674" t="s">
        <v>16032</v>
      </c>
      <c r="B7674" t="s">
        <v>20</v>
      </c>
      <c r="C7674" t="s">
        <v>21</v>
      </c>
      <c r="D7674" t="s">
        <v>33</v>
      </c>
      <c r="E7674" t="s">
        <v>537</v>
      </c>
    </row>
    <row r="7675" spans="1:5" x14ac:dyDescent="0.25">
      <c r="A7675" t="s">
        <v>8130</v>
      </c>
      <c r="B7675" t="s">
        <v>20</v>
      </c>
      <c r="C7675" t="s">
        <v>21</v>
      </c>
      <c r="D7675" t="s">
        <v>33</v>
      </c>
      <c r="E7675" t="s">
        <v>581</v>
      </c>
    </row>
    <row r="7676" spans="1:5" x14ac:dyDescent="0.25">
      <c r="A7676" t="s">
        <v>8129</v>
      </c>
      <c r="B7676" t="s">
        <v>20</v>
      </c>
      <c r="C7676" t="s">
        <v>19</v>
      </c>
      <c r="D7676" t="s">
        <v>33</v>
      </c>
      <c r="E7676" t="s">
        <v>538</v>
      </c>
    </row>
    <row r="7677" spans="1:5" x14ac:dyDescent="0.25">
      <c r="A7677" t="s">
        <v>22394</v>
      </c>
      <c r="B7677" t="s">
        <v>20</v>
      </c>
      <c r="C7677" t="s">
        <v>21</v>
      </c>
      <c r="D7677" t="s">
        <v>33</v>
      </c>
      <c r="E7677" t="s">
        <v>537</v>
      </c>
    </row>
    <row r="7678" spans="1:5" x14ac:dyDescent="0.25">
      <c r="A7678" t="s">
        <v>8128</v>
      </c>
      <c r="B7678" t="s">
        <v>20</v>
      </c>
      <c r="C7678" t="s">
        <v>19</v>
      </c>
      <c r="D7678" t="s">
        <v>33</v>
      </c>
      <c r="E7678" t="s">
        <v>538</v>
      </c>
    </row>
    <row r="7679" spans="1:5" x14ac:dyDescent="0.25">
      <c r="A7679" t="s">
        <v>8134</v>
      </c>
      <c r="B7679" t="s">
        <v>20</v>
      </c>
      <c r="C7679" t="s">
        <v>19</v>
      </c>
      <c r="D7679" t="s">
        <v>33</v>
      </c>
      <c r="E7679" t="s">
        <v>530</v>
      </c>
    </row>
    <row r="7680" spans="1:5" x14ac:dyDescent="0.25">
      <c r="A7680" t="s">
        <v>8135</v>
      </c>
      <c r="B7680" t="s">
        <v>20</v>
      </c>
      <c r="C7680" t="s">
        <v>19</v>
      </c>
      <c r="D7680" t="s">
        <v>33</v>
      </c>
      <c r="E7680" t="s">
        <v>538</v>
      </c>
    </row>
    <row r="7681" spans="1:5" x14ac:dyDescent="0.25">
      <c r="A7681" t="s">
        <v>6705</v>
      </c>
      <c r="B7681" t="s">
        <v>20</v>
      </c>
      <c r="C7681" t="s">
        <v>19</v>
      </c>
      <c r="D7681" t="s">
        <v>33</v>
      </c>
      <c r="E7681" t="s">
        <v>533</v>
      </c>
    </row>
    <row r="7682" spans="1:5" x14ac:dyDescent="0.25">
      <c r="A7682" t="s">
        <v>24599</v>
      </c>
      <c r="B7682" t="s">
        <v>20</v>
      </c>
      <c r="C7682" t="s">
        <v>19</v>
      </c>
      <c r="D7682" t="s">
        <v>33</v>
      </c>
      <c r="E7682" t="s">
        <v>533</v>
      </c>
    </row>
    <row r="7683" spans="1:5" x14ac:dyDescent="0.25">
      <c r="A7683" t="s">
        <v>8139</v>
      </c>
      <c r="B7683" t="s">
        <v>20</v>
      </c>
      <c r="C7683" t="s">
        <v>21</v>
      </c>
      <c r="D7683" t="s">
        <v>33</v>
      </c>
      <c r="E7683" t="s">
        <v>581</v>
      </c>
    </row>
    <row r="7684" spans="1:5" x14ac:dyDescent="0.25">
      <c r="A7684" t="s">
        <v>8138</v>
      </c>
      <c r="B7684" t="s">
        <v>20</v>
      </c>
      <c r="C7684" t="s">
        <v>21</v>
      </c>
      <c r="D7684" t="s">
        <v>33</v>
      </c>
      <c r="E7684" t="s">
        <v>581</v>
      </c>
    </row>
    <row r="7685" spans="1:5" x14ac:dyDescent="0.25">
      <c r="A7685" t="s">
        <v>8142</v>
      </c>
      <c r="B7685" t="s">
        <v>20</v>
      </c>
      <c r="C7685" t="s">
        <v>19</v>
      </c>
      <c r="D7685" t="s">
        <v>33</v>
      </c>
      <c r="E7685" t="s">
        <v>538</v>
      </c>
    </row>
    <row r="7686" spans="1:5" x14ac:dyDescent="0.25">
      <c r="A7686" t="s">
        <v>25228</v>
      </c>
      <c r="B7686" t="s">
        <v>20</v>
      </c>
      <c r="C7686" t="s">
        <v>21</v>
      </c>
      <c r="D7686" t="s">
        <v>33</v>
      </c>
      <c r="E7686" t="s">
        <v>537</v>
      </c>
    </row>
    <row r="7687" spans="1:5" x14ac:dyDescent="0.25">
      <c r="A7687" t="s">
        <v>8144</v>
      </c>
      <c r="B7687" t="s">
        <v>20</v>
      </c>
      <c r="C7687" t="s">
        <v>19</v>
      </c>
      <c r="D7687" t="s">
        <v>33</v>
      </c>
      <c r="E7687" t="s">
        <v>538</v>
      </c>
    </row>
    <row r="7688" spans="1:5" x14ac:dyDescent="0.25">
      <c r="A7688" t="s">
        <v>7911</v>
      </c>
      <c r="B7688" t="s">
        <v>20</v>
      </c>
      <c r="C7688" t="s">
        <v>21</v>
      </c>
      <c r="D7688" t="s">
        <v>33</v>
      </c>
      <c r="E7688" t="s">
        <v>537</v>
      </c>
    </row>
    <row r="7689" spans="1:5" x14ac:dyDescent="0.25">
      <c r="A7689" t="s">
        <v>19348</v>
      </c>
      <c r="B7689" t="s">
        <v>20</v>
      </c>
      <c r="C7689" t="s">
        <v>21</v>
      </c>
      <c r="D7689" t="s">
        <v>33</v>
      </c>
      <c r="E7689" t="s">
        <v>537</v>
      </c>
    </row>
    <row r="7690" spans="1:5" x14ac:dyDescent="0.25">
      <c r="A7690" t="s">
        <v>23702</v>
      </c>
      <c r="B7690" t="s">
        <v>20</v>
      </c>
      <c r="C7690" t="s">
        <v>21</v>
      </c>
      <c r="D7690" t="s">
        <v>33</v>
      </c>
      <c r="E7690" t="s">
        <v>537</v>
      </c>
    </row>
    <row r="7691" spans="1:5" x14ac:dyDescent="0.25">
      <c r="A7691" t="s">
        <v>8143</v>
      </c>
      <c r="B7691" t="s">
        <v>20</v>
      </c>
      <c r="C7691" t="s">
        <v>19</v>
      </c>
      <c r="D7691" t="s">
        <v>33</v>
      </c>
      <c r="E7691" t="s">
        <v>538</v>
      </c>
    </row>
    <row r="7692" spans="1:5" x14ac:dyDescent="0.25">
      <c r="A7692" t="s">
        <v>10131</v>
      </c>
      <c r="B7692" t="s">
        <v>20</v>
      </c>
      <c r="C7692" t="s">
        <v>19</v>
      </c>
      <c r="D7692" t="s">
        <v>33</v>
      </c>
      <c r="E7692" t="s">
        <v>553</v>
      </c>
    </row>
    <row r="7693" spans="1:5" x14ac:dyDescent="0.25">
      <c r="A7693" t="s">
        <v>8137</v>
      </c>
      <c r="B7693" t="s">
        <v>20</v>
      </c>
      <c r="C7693" t="s">
        <v>21</v>
      </c>
      <c r="D7693" t="s">
        <v>33</v>
      </c>
      <c r="E7693" t="s">
        <v>581</v>
      </c>
    </row>
    <row r="7694" spans="1:5" x14ac:dyDescent="0.25">
      <c r="A7694" t="s">
        <v>24988</v>
      </c>
      <c r="B7694" t="s">
        <v>20</v>
      </c>
      <c r="C7694" t="s">
        <v>19</v>
      </c>
      <c r="D7694" t="s">
        <v>33</v>
      </c>
      <c r="E7694" t="s">
        <v>533</v>
      </c>
    </row>
    <row r="7695" spans="1:5" x14ac:dyDescent="0.25">
      <c r="A7695" t="s">
        <v>8152</v>
      </c>
      <c r="B7695" t="s">
        <v>20</v>
      </c>
      <c r="C7695" t="s">
        <v>19</v>
      </c>
      <c r="D7695" t="s">
        <v>33</v>
      </c>
      <c r="E7695" t="s">
        <v>538</v>
      </c>
    </row>
    <row r="7696" spans="1:5" x14ac:dyDescent="0.25">
      <c r="A7696" t="s">
        <v>1905</v>
      </c>
      <c r="B7696" t="s">
        <v>20</v>
      </c>
      <c r="C7696" t="s">
        <v>21</v>
      </c>
      <c r="D7696" t="s">
        <v>33</v>
      </c>
      <c r="E7696" t="s">
        <v>537</v>
      </c>
    </row>
    <row r="7697" spans="1:5" x14ac:dyDescent="0.25">
      <c r="A7697" t="s">
        <v>8150</v>
      </c>
      <c r="B7697" t="s">
        <v>20</v>
      </c>
      <c r="C7697" t="s">
        <v>19</v>
      </c>
      <c r="D7697" t="s">
        <v>33</v>
      </c>
      <c r="E7697" t="s">
        <v>538</v>
      </c>
    </row>
    <row r="7698" spans="1:5" x14ac:dyDescent="0.25">
      <c r="A7698" t="s">
        <v>28642</v>
      </c>
      <c r="B7698" t="s">
        <v>20</v>
      </c>
      <c r="C7698" t="s">
        <v>19</v>
      </c>
      <c r="D7698" t="s">
        <v>33</v>
      </c>
      <c r="E7698" t="s">
        <v>533</v>
      </c>
    </row>
    <row r="7699" spans="1:5" x14ac:dyDescent="0.25">
      <c r="A7699" t="s">
        <v>8153</v>
      </c>
      <c r="B7699" t="s">
        <v>20</v>
      </c>
      <c r="C7699" t="s">
        <v>19</v>
      </c>
      <c r="D7699" t="s">
        <v>33</v>
      </c>
      <c r="E7699" t="s">
        <v>538</v>
      </c>
    </row>
    <row r="7700" spans="1:5" x14ac:dyDescent="0.25">
      <c r="A7700" t="s">
        <v>5296</v>
      </c>
      <c r="B7700" t="s">
        <v>20</v>
      </c>
      <c r="C7700" t="s">
        <v>19</v>
      </c>
      <c r="D7700" t="s">
        <v>33</v>
      </c>
      <c r="E7700" t="s">
        <v>533</v>
      </c>
    </row>
    <row r="7701" spans="1:5" x14ac:dyDescent="0.25">
      <c r="A7701" t="s">
        <v>8157</v>
      </c>
      <c r="B7701" t="s">
        <v>20</v>
      </c>
      <c r="C7701" t="s">
        <v>19</v>
      </c>
      <c r="D7701" t="s">
        <v>33</v>
      </c>
      <c r="E7701" t="s">
        <v>530</v>
      </c>
    </row>
    <row r="7702" spans="1:5" x14ac:dyDescent="0.25">
      <c r="A7702" t="s">
        <v>8155</v>
      </c>
      <c r="B7702" t="s">
        <v>20</v>
      </c>
      <c r="C7702" t="s">
        <v>19</v>
      </c>
      <c r="D7702" t="s">
        <v>33</v>
      </c>
      <c r="E7702" t="s">
        <v>538</v>
      </c>
    </row>
    <row r="7703" spans="1:5" x14ac:dyDescent="0.25">
      <c r="A7703" t="s">
        <v>21344</v>
      </c>
      <c r="B7703" t="s">
        <v>20</v>
      </c>
      <c r="C7703" t="s">
        <v>21</v>
      </c>
      <c r="D7703" t="s">
        <v>33</v>
      </c>
      <c r="E7703" t="s">
        <v>537</v>
      </c>
    </row>
    <row r="7704" spans="1:5" x14ac:dyDescent="0.25">
      <c r="A7704" t="s">
        <v>8159</v>
      </c>
      <c r="B7704" t="s">
        <v>20</v>
      </c>
      <c r="C7704" t="s">
        <v>21</v>
      </c>
      <c r="D7704" t="s">
        <v>33</v>
      </c>
      <c r="E7704" t="s">
        <v>581</v>
      </c>
    </row>
    <row r="7705" spans="1:5" x14ac:dyDescent="0.25">
      <c r="A7705" t="s">
        <v>8160</v>
      </c>
      <c r="B7705" t="s">
        <v>20</v>
      </c>
      <c r="C7705" t="s">
        <v>21</v>
      </c>
      <c r="D7705" t="s">
        <v>33</v>
      </c>
      <c r="E7705" t="s">
        <v>582</v>
      </c>
    </row>
    <row r="7706" spans="1:5" x14ac:dyDescent="0.25">
      <c r="A7706" t="s">
        <v>24615</v>
      </c>
      <c r="B7706" t="s">
        <v>20</v>
      </c>
      <c r="C7706" t="s">
        <v>19</v>
      </c>
      <c r="D7706" t="s">
        <v>33</v>
      </c>
      <c r="E7706" t="s">
        <v>533</v>
      </c>
    </row>
    <row r="7707" spans="1:5" x14ac:dyDescent="0.25">
      <c r="A7707" t="s">
        <v>23005</v>
      </c>
      <c r="B7707" t="s">
        <v>20</v>
      </c>
      <c r="C7707" t="s">
        <v>21</v>
      </c>
      <c r="D7707" t="s">
        <v>33</v>
      </c>
      <c r="E7707" t="s">
        <v>537</v>
      </c>
    </row>
    <row r="7708" spans="1:5" x14ac:dyDescent="0.25">
      <c r="A7708" t="s">
        <v>8162</v>
      </c>
      <c r="B7708" t="s">
        <v>20</v>
      </c>
      <c r="C7708" t="s">
        <v>21</v>
      </c>
      <c r="D7708" t="s">
        <v>33</v>
      </c>
      <c r="E7708" t="s">
        <v>581</v>
      </c>
    </row>
    <row r="7709" spans="1:5" x14ac:dyDescent="0.25">
      <c r="A7709" t="s">
        <v>25919</v>
      </c>
      <c r="B7709" t="s">
        <v>20</v>
      </c>
      <c r="C7709" t="s">
        <v>21</v>
      </c>
      <c r="D7709" t="s">
        <v>33</v>
      </c>
      <c r="E7709" t="s">
        <v>537</v>
      </c>
    </row>
    <row r="7710" spans="1:5" x14ac:dyDescent="0.25">
      <c r="A7710" t="s">
        <v>8167</v>
      </c>
      <c r="B7710" t="s">
        <v>20</v>
      </c>
      <c r="C7710" t="s">
        <v>19</v>
      </c>
      <c r="D7710" t="s">
        <v>33</v>
      </c>
      <c r="E7710" t="s">
        <v>538</v>
      </c>
    </row>
    <row r="7711" spans="1:5" x14ac:dyDescent="0.25">
      <c r="A7711" t="s">
        <v>8161</v>
      </c>
      <c r="B7711" t="s">
        <v>20</v>
      </c>
      <c r="C7711" t="s">
        <v>19</v>
      </c>
      <c r="D7711" t="s">
        <v>33</v>
      </c>
      <c r="E7711" t="s">
        <v>538</v>
      </c>
    </row>
    <row r="7712" spans="1:5" x14ac:dyDescent="0.25">
      <c r="A7712" t="s">
        <v>8165</v>
      </c>
      <c r="B7712" t="s">
        <v>20</v>
      </c>
      <c r="C7712" t="s">
        <v>21</v>
      </c>
      <c r="D7712" t="s">
        <v>33</v>
      </c>
      <c r="E7712" t="s">
        <v>581</v>
      </c>
    </row>
    <row r="7713" spans="1:5" x14ac:dyDescent="0.25">
      <c r="A7713" t="s">
        <v>24583</v>
      </c>
      <c r="B7713" t="s">
        <v>20</v>
      </c>
      <c r="C7713" t="s">
        <v>19</v>
      </c>
      <c r="D7713" t="s">
        <v>33</v>
      </c>
      <c r="E7713" t="s">
        <v>533</v>
      </c>
    </row>
    <row r="7714" spans="1:5" x14ac:dyDescent="0.25">
      <c r="A7714" t="s">
        <v>24818</v>
      </c>
      <c r="B7714" t="s">
        <v>20</v>
      </c>
      <c r="C7714" t="s">
        <v>19</v>
      </c>
      <c r="D7714" t="s">
        <v>33</v>
      </c>
      <c r="E7714" t="s">
        <v>533</v>
      </c>
    </row>
    <row r="7715" spans="1:5" x14ac:dyDescent="0.25">
      <c r="A7715" t="s">
        <v>19872</v>
      </c>
      <c r="B7715" t="s">
        <v>20</v>
      </c>
      <c r="C7715" t="s">
        <v>21</v>
      </c>
      <c r="D7715" t="s">
        <v>33</v>
      </c>
      <c r="E7715" t="s">
        <v>537</v>
      </c>
    </row>
    <row r="7716" spans="1:5" x14ac:dyDescent="0.25">
      <c r="A7716" t="s">
        <v>8170</v>
      </c>
      <c r="B7716" t="s">
        <v>20</v>
      </c>
      <c r="C7716" t="s">
        <v>19</v>
      </c>
      <c r="D7716" t="s">
        <v>33</v>
      </c>
      <c r="E7716" t="s">
        <v>562</v>
      </c>
    </row>
    <row r="7717" spans="1:5" x14ac:dyDescent="0.25">
      <c r="A7717" t="s">
        <v>8172</v>
      </c>
      <c r="B7717" t="s">
        <v>20</v>
      </c>
      <c r="C7717" t="s">
        <v>19</v>
      </c>
      <c r="D7717" t="s">
        <v>33</v>
      </c>
      <c r="E7717" t="s">
        <v>538</v>
      </c>
    </row>
    <row r="7718" spans="1:5" x14ac:dyDescent="0.25">
      <c r="A7718" t="s">
        <v>21486</v>
      </c>
      <c r="B7718" t="s">
        <v>20</v>
      </c>
      <c r="C7718" t="s">
        <v>21</v>
      </c>
      <c r="D7718" t="s">
        <v>33</v>
      </c>
      <c r="E7718" t="s">
        <v>537</v>
      </c>
    </row>
    <row r="7719" spans="1:5" x14ac:dyDescent="0.25">
      <c r="A7719" t="s">
        <v>8171</v>
      </c>
      <c r="B7719" t="s">
        <v>20</v>
      </c>
      <c r="C7719" t="s">
        <v>19</v>
      </c>
      <c r="D7719" t="s">
        <v>33</v>
      </c>
      <c r="E7719" t="s">
        <v>530</v>
      </c>
    </row>
    <row r="7720" spans="1:5" x14ac:dyDescent="0.25">
      <c r="A7720" t="s">
        <v>15853</v>
      </c>
      <c r="B7720" t="s">
        <v>20</v>
      </c>
      <c r="C7720" t="s">
        <v>21</v>
      </c>
      <c r="D7720" t="s">
        <v>33</v>
      </c>
      <c r="E7720" t="s">
        <v>537</v>
      </c>
    </row>
    <row r="7721" spans="1:5" x14ac:dyDescent="0.25">
      <c r="A7721" t="s">
        <v>8176</v>
      </c>
      <c r="B7721" t="s">
        <v>20</v>
      </c>
      <c r="C7721" t="s">
        <v>19</v>
      </c>
      <c r="D7721" t="s">
        <v>33</v>
      </c>
      <c r="E7721" t="s">
        <v>538</v>
      </c>
    </row>
    <row r="7722" spans="1:5" x14ac:dyDescent="0.25">
      <c r="A7722" t="s">
        <v>8177</v>
      </c>
      <c r="B7722" t="s">
        <v>20</v>
      </c>
      <c r="C7722" t="s">
        <v>19</v>
      </c>
      <c r="D7722" t="s">
        <v>33</v>
      </c>
      <c r="E7722" t="s">
        <v>538</v>
      </c>
    </row>
    <row r="7723" spans="1:5" x14ac:dyDescent="0.25">
      <c r="A7723" t="s">
        <v>12055</v>
      </c>
      <c r="B7723" t="s">
        <v>20</v>
      </c>
      <c r="C7723" t="s">
        <v>19</v>
      </c>
      <c r="D7723" t="s">
        <v>33</v>
      </c>
      <c r="E7723" t="s">
        <v>533</v>
      </c>
    </row>
    <row r="7724" spans="1:5" x14ac:dyDescent="0.25">
      <c r="A7724" t="s">
        <v>8174</v>
      </c>
      <c r="B7724" t="s">
        <v>20</v>
      </c>
      <c r="C7724" t="s">
        <v>19</v>
      </c>
      <c r="D7724" t="s">
        <v>33</v>
      </c>
      <c r="E7724" t="s">
        <v>530</v>
      </c>
    </row>
    <row r="7725" spans="1:5" x14ac:dyDescent="0.25">
      <c r="A7725" t="s">
        <v>8175</v>
      </c>
      <c r="B7725" t="s">
        <v>20</v>
      </c>
      <c r="C7725" t="s">
        <v>19</v>
      </c>
      <c r="D7725" t="s">
        <v>33</v>
      </c>
      <c r="E7725" t="s">
        <v>530</v>
      </c>
    </row>
    <row r="7726" spans="1:5" x14ac:dyDescent="0.25">
      <c r="A7726" t="s">
        <v>3366</v>
      </c>
      <c r="B7726" t="s">
        <v>20</v>
      </c>
      <c r="C7726" t="s">
        <v>19</v>
      </c>
      <c r="D7726" t="s">
        <v>33</v>
      </c>
      <c r="E7726" t="s">
        <v>533</v>
      </c>
    </row>
    <row r="7727" spans="1:5" x14ac:dyDescent="0.25">
      <c r="A7727" t="s">
        <v>8180</v>
      </c>
      <c r="B7727" t="s">
        <v>20</v>
      </c>
      <c r="C7727" t="s">
        <v>19</v>
      </c>
      <c r="D7727" t="s">
        <v>33</v>
      </c>
      <c r="E7727" t="s">
        <v>538</v>
      </c>
    </row>
    <row r="7728" spans="1:5" x14ac:dyDescent="0.25">
      <c r="A7728" t="s">
        <v>6644</v>
      </c>
      <c r="B7728" t="s">
        <v>20</v>
      </c>
      <c r="C7728" t="s">
        <v>21</v>
      </c>
      <c r="D7728" t="s">
        <v>33</v>
      </c>
      <c r="E7728" t="s">
        <v>537</v>
      </c>
    </row>
    <row r="7729" spans="1:5" x14ac:dyDescent="0.25">
      <c r="A7729" t="s">
        <v>28310</v>
      </c>
      <c r="B7729" t="s">
        <v>20</v>
      </c>
      <c r="C7729" t="s">
        <v>21</v>
      </c>
      <c r="D7729" t="s">
        <v>33</v>
      </c>
      <c r="E7729" t="s">
        <v>537</v>
      </c>
    </row>
    <row r="7730" spans="1:5" x14ac:dyDescent="0.25">
      <c r="A7730" t="s">
        <v>23856</v>
      </c>
      <c r="B7730" t="s">
        <v>20</v>
      </c>
      <c r="C7730" t="s">
        <v>19</v>
      </c>
      <c r="D7730" t="s">
        <v>33</v>
      </c>
      <c r="E7730" t="s">
        <v>553</v>
      </c>
    </row>
    <row r="7731" spans="1:5" x14ac:dyDescent="0.25">
      <c r="A7731" t="s">
        <v>17082</v>
      </c>
      <c r="B7731" t="s">
        <v>20</v>
      </c>
      <c r="C7731" t="s">
        <v>19</v>
      </c>
      <c r="D7731" t="s">
        <v>33</v>
      </c>
      <c r="E7731" t="s">
        <v>533</v>
      </c>
    </row>
    <row r="7732" spans="1:5" x14ac:dyDescent="0.25">
      <c r="A7732" t="s">
        <v>23636</v>
      </c>
      <c r="B7732" t="s">
        <v>20</v>
      </c>
      <c r="C7732" t="s">
        <v>19</v>
      </c>
      <c r="D7732" t="s">
        <v>33</v>
      </c>
      <c r="E7732" t="s">
        <v>553</v>
      </c>
    </row>
    <row r="7733" spans="1:5" x14ac:dyDescent="0.25">
      <c r="A7733" t="s">
        <v>10153</v>
      </c>
      <c r="B7733" t="s">
        <v>20</v>
      </c>
      <c r="C7733" t="s">
        <v>19</v>
      </c>
      <c r="D7733" t="s">
        <v>33</v>
      </c>
      <c r="E7733" t="s">
        <v>533</v>
      </c>
    </row>
    <row r="7734" spans="1:5" x14ac:dyDescent="0.25">
      <c r="A7734" t="s">
        <v>8187</v>
      </c>
      <c r="B7734" t="s">
        <v>20</v>
      </c>
      <c r="C7734" t="s">
        <v>19</v>
      </c>
      <c r="D7734" t="s">
        <v>33</v>
      </c>
      <c r="E7734" t="s">
        <v>530</v>
      </c>
    </row>
    <row r="7735" spans="1:5" x14ac:dyDescent="0.25">
      <c r="A7735" t="s">
        <v>8190</v>
      </c>
      <c r="B7735" t="s">
        <v>20</v>
      </c>
      <c r="C7735" t="s">
        <v>19</v>
      </c>
      <c r="D7735" t="s">
        <v>33</v>
      </c>
      <c r="E7735" t="s">
        <v>526</v>
      </c>
    </row>
    <row r="7736" spans="1:5" x14ac:dyDescent="0.25">
      <c r="A7736" t="s">
        <v>8191</v>
      </c>
      <c r="B7736" t="s">
        <v>20</v>
      </c>
      <c r="C7736" t="s">
        <v>19</v>
      </c>
      <c r="D7736" t="s">
        <v>33</v>
      </c>
      <c r="E7736" t="s">
        <v>530</v>
      </c>
    </row>
    <row r="7737" spans="1:5" x14ac:dyDescent="0.25">
      <c r="A7737" t="s">
        <v>20918</v>
      </c>
      <c r="B7737" t="s">
        <v>20</v>
      </c>
      <c r="C7737" t="s">
        <v>21</v>
      </c>
      <c r="D7737" t="s">
        <v>33</v>
      </c>
      <c r="E7737" t="s">
        <v>537</v>
      </c>
    </row>
    <row r="7738" spans="1:5" x14ac:dyDescent="0.25">
      <c r="A7738" t="s">
        <v>17925</v>
      </c>
      <c r="B7738" t="s">
        <v>20</v>
      </c>
      <c r="C7738" t="s">
        <v>21</v>
      </c>
      <c r="D7738" t="s">
        <v>33</v>
      </c>
      <c r="E7738" t="s">
        <v>537</v>
      </c>
    </row>
    <row r="7739" spans="1:5" x14ac:dyDescent="0.25">
      <c r="A7739" t="s">
        <v>20535</v>
      </c>
      <c r="B7739" t="s">
        <v>20</v>
      </c>
      <c r="C7739" t="s">
        <v>21</v>
      </c>
      <c r="D7739" t="s">
        <v>33</v>
      </c>
      <c r="E7739" t="s">
        <v>537</v>
      </c>
    </row>
    <row r="7740" spans="1:5" x14ac:dyDescent="0.25">
      <c r="A7740" t="s">
        <v>5375</v>
      </c>
      <c r="B7740" t="s">
        <v>20</v>
      </c>
      <c r="C7740" t="s">
        <v>21</v>
      </c>
      <c r="D7740" t="s">
        <v>33</v>
      </c>
      <c r="E7740" t="s">
        <v>537</v>
      </c>
    </row>
    <row r="7741" spans="1:5" x14ac:dyDescent="0.25">
      <c r="A7741" t="s">
        <v>11885</v>
      </c>
      <c r="B7741" t="s">
        <v>20</v>
      </c>
      <c r="C7741" t="s">
        <v>21</v>
      </c>
      <c r="D7741" t="s">
        <v>33</v>
      </c>
      <c r="E7741" t="s">
        <v>537</v>
      </c>
    </row>
    <row r="7742" spans="1:5" x14ac:dyDescent="0.25">
      <c r="A7742" t="s">
        <v>27171</v>
      </c>
      <c r="B7742" t="s">
        <v>20</v>
      </c>
      <c r="C7742" t="s">
        <v>21</v>
      </c>
      <c r="D7742" t="s">
        <v>33</v>
      </c>
      <c r="E7742" t="s">
        <v>537</v>
      </c>
    </row>
    <row r="7743" spans="1:5" x14ac:dyDescent="0.25">
      <c r="A7743" t="s">
        <v>14961</v>
      </c>
      <c r="B7743" t="s">
        <v>20</v>
      </c>
      <c r="C7743" t="s">
        <v>19</v>
      </c>
      <c r="D7743" t="s">
        <v>33</v>
      </c>
      <c r="E7743" t="s">
        <v>533</v>
      </c>
    </row>
    <row r="7744" spans="1:5" x14ac:dyDescent="0.25">
      <c r="A7744" t="s">
        <v>21729</v>
      </c>
      <c r="B7744" t="s">
        <v>20</v>
      </c>
      <c r="C7744" t="s">
        <v>21</v>
      </c>
      <c r="D7744" t="s">
        <v>33</v>
      </c>
      <c r="E7744" t="s">
        <v>537</v>
      </c>
    </row>
    <row r="7745" spans="1:5" x14ac:dyDescent="0.25">
      <c r="A7745" t="s">
        <v>14962</v>
      </c>
      <c r="B7745" t="s">
        <v>20</v>
      </c>
      <c r="C7745" t="s">
        <v>19</v>
      </c>
      <c r="D7745" t="s">
        <v>33</v>
      </c>
      <c r="E7745" t="s">
        <v>533</v>
      </c>
    </row>
    <row r="7746" spans="1:5" x14ac:dyDescent="0.25">
      <c r="A7746" t="s">
        <v>10324</v>
      </c>
      <c r="B7746" t="s">
        <v>20</v>
      </c>
      <c r="C7746" t="s">
        <v>19</v>
      </c>
      <c r="D7746" t="s">
        <v>33</v>
      </c>
      <c r="E7746" t="s">
        <v>533</v>
      </c>
    </row>
    <row r="7747" spans="1:5" x14ac:dyDescent="0.25">
      <c r="A7747" t="s">
        <v>28545</v>
      </c>
      <c r="B7747" t="s">
        <v>20</v>
      </c>
      <c r="C7747" t="s">
        <v>19</v>
      </c>
      <c r="D7747" t="s">
        <v>33</v>
      </c>
      <c r="E7747" t="s">
        <v>553</v>
      </c>
    </row>
    <row r="7748" spans="1:5" x14ac:dyDescent="0.25">
      <c r="A7748" t="s">
        <v>8202</v>
      </c>
      <c r="B7748" t="s">
        <v>20</v>
      </c>
      <c r="C7748" t="s">
        <v>19</v>
      </c>
      <c r="D7748" t="s">
        <v>33</v>
      </c>
      <c r="E7748" t="s">
        <v>538</v>
      </c>
    </row>
    <row r="7749" spans="1:5" x14ac:dyDescent="0.25">
      <c r="A7749" t="s">
        <v>28542</v>
      </c>
      <c r="B7749" t="s">
        <v>20</v>
      </c>
      <c r="C7749" t="s">
        <v>19</v>
      </c>
      <c r="D7749" t="s">
        <v>33</v>
      </c>
      <c r="E7749" t="s">
        <v>553</v>
      </c>
    </row>
    <row r="7750" spans="1:5" x14ac:dyDescent="0.25">
      <c r="A7750" t="s">
        <v>8203</v>
      </c>
      <c r="B7750" t="s">
        <v>20</v>
      </c>
      <c r="C7750" t="s">
        <v>19</v>
      </c>
      <c r="D7750" t="s">
        <v>33</v>
      </c>
      <c r="E7750" t="s">
        <v>530</v>
      </c>
    </row>
    <row r="7751" spans="1:5" x14ac:dyDescent="0.25">
      <c r="A7751" t="s">
        <v>28715</v>
      </c>
      <c r="B7751" t="s">
        <v>20</v>
      </c>
      <c r="C7751" t="s">
        <v>19</v>
      </c>
      <c r="D7751" t="s">
        <v>33</v>
      </c>
      <c r="E7751" t="s">
        <v>553</v>
      </c>
    </row>
    <row r="7752" spans="1:5" x14ac:dyDescent="0.25">
      <c r="A7752" t="s">
        <v>8206</v>
      </c>
      <c r="B7752" t="s">
        <v>20</v>
      </c>
      <c r="C7752" t="s">
        <v>19</v>
      </c>
      <c r="D7752" t="s">
        <v>33</v>
      </c>
      <c r="E7752" t="s">
        <v>562</v>
      </c>
    </row>
    <row r="7753" spans="1:5" x14ac:dyDescent="0.25">
      <c r="A7753" t="s">
        <v>28514</v>
      </c>
      <c r="B7753" t="s">
        <v>20</v>
      </c>
      <c r="C7753" t="s">
        <v>19</v>
      </c>
      <c r="D7753" t="s">
        <v>33</v>
      </c>
      <c r="E7753" t="s">
        <v>553</v>
      </c>
    </row>
    <row r="7754" spans="1:5" x14ac:dyDescent="0.25">
      <c r="A7754" t="s">
        <v>8207</v>
      </c>
      <c r="B7754" t="s">
        <v>20</v>
      </c>
      <c r="C7754" t="s">
        <v>19</v>
      </c>
      <c r="D7754" t="s">
        <v>33</v>
      </c>
      <c r="E7754" t="s">
        <v>530</v>
      </c>
    </row>
    <row r="7755" spans="1:5" x14ac:dyDescent="0.25">
      <c r="A7755" t="s">
        <v>28547</v>
      </c>
      <c r="B7755" t="s">
        <v>20</v>
      </c>
      <c r="C7755" t="s">
        <v>19</v>
      </c>
      <c r="D7755" t="s">
        <v>33</v>
      </c>
      <c r="E7755" t="s">
        <v>553</v>
      </c>
    </row>
    <row r="7756" spans="1:5" x14ac:dyDescent="0.25">
      <c r="A7756" t="s">
        <v>8209</v>
      </c>
      <c r="B7756" t="s">
        <v>20</v>
      </c>
      <c r="C7756" t="s">
        <v>19</v>
      </c>
      <c r="D7756" t="s">
        <v>33</v>
      </c>
      <c r="E7756" t="s">
        <v>530</v>
      </c>
    </row>
    <row r="7757" spans="1:5" x14ac:dyDescent="0.25">
      <c r="A7757" t="s">
        <v>28616</v>
      </c>
      <c r="B7757" t="s">
        <v>20</v>
      </c>
      <c r="C7757" t="s">
        <v>19</v>
      </c>
      <c r="D7757" t="s">
        <v>33</v>
      </c>
      <c r="E7757" t="s">
        <v>553</v>
      </c>
    </row>
    <row r="7758" spans="1:5" x14ac:dyDescent="0.25">
      <c r="A7758" t="s">
        <v>8212</v>
      </c>
      <c r="B7758" t="s">
        <v>20</v>
      </c>
      <c r="C7758" t="s">
        <v>19</v>
      </c>
      <c r="D7758" t="s">
        <v>33</v>
      </c>
      <c r="E7758" t="s">
        <v>530</v>
      </c>
    </row>
    <row r="7759" spans="1:5" x14ac:dyDescent="0.25">
      <c r="A7759" t="s">
        <v>28682</v>
      </c>
      <c r="B7759" t="s">
        <v>20</v>
      </c>
      <c r="C7759" t="s">
        <v>19</v>
      </c>
      <c r="D7759" t="s">
        <v>33</v>
      </c>
      <c r="E7759" t="s">
        <v>553</v>
      </c>
    </row>
    <row r="7760" spans="1:5" x14ac:dyDescent="0.25">
      <c r="A7760" t="s">
        <v>8214</v>
      </c>
      <c r="B7760" t="s">
        <v>20</v>
      </c>
      <c r="C7760" t="s">
        <v>19</v>
      </c>
      <c r="D7760" t="s">
        <v>33</v>
      </c>
      <c r="E7760" t="s">
        <v>530</v>
      </c>
    </row>
    <row r="7761" spans="1:5" x14ac:dyDescent="0.25">
      <c r="A7761" t="s">
        <v>21528</v>
      </c>
      <c r="B7761" t="s">
        <v>20</v>
      </c>
      <c r="C7761" t="s">
        <v>21</v>
      </c>
      <c r="D7761" t="s">
        <v>33</v>
      </c>
      <c r="E7761" t="s">
        <v>537</v>
      </c>
    </row>
    <row r="7762" spans="1:5" x14ac:dyDescent="0.25">
      <c r="A7762" t="s">
        <v>8216</v>
      </c>
      <c r="B7762" t="s">
        <v>20</v>
      </c>
      <c r="C7762" t="s">
        <v>19</v>
      </c>
      <c r="D7762" t="s">
        <v>33</v>
      </c>
      <c r="E7762" t="s">
        <v>530</v>
      </c>
    </row>
    <row r="7763" spans="1:5" x14ac:dyDescent="0.25">
      <c r="A7763" t="s">
        <v>25589</v>
      </c>
      <c r="B7763" t="s">
        <v>20</v>
      </c>
      <c r="C7763" t="s">
        <v>21</v>
      </c>
      <c r="D7763" t="s">
        <v>33</v>
      </c>
      <c r="E7763" t="s">
        <v>537</v>
      </c>
    </row>
    <row r="7764" spans="1:5" x14ac:dyDescent="0.25">
      <c r="A7764" t="s">
        <v>25586</v>
      </c>
      <c r="B7764" t="s">
        <v>20</v>
      </c>
      <c r="C7764" t="s">
        <v>21</v>
      </c>
      <c r="D7764" t="s">
        <v>33</v>
      </c>
      <c r="E7764" t="s">
        <v>537</v>
      </c>
    </row>
    <row r="7765" spans="1:5" x14ac:dyDescent="0.25">
      <c r="A7765" t="s">
        <v>21834</v>
      </c>
      <c r="B7765" t="s">
        <v>20</v>
      </c>
      <c r="C7765" t="s">
        <v>19</v>
      </c>
      <c r="D7765" t="s">
        <v>33</v>
      </c>
      <c r="E7765" t="s">
        <v>533</v>
      </c>
    </row>
    <row r="7766" spans="1:5" x14ac:dyDescent="0.25">
      <c r="A7766" t="s">
        <v>12744</v>
      </c>
      <c r="B7766" t="s">
        <v>20</v>
      </c>
      <c r="C7766" t="s">
        <v>19</v>
      </c>
      <c r="D7766" t="s">
        <v>33</v>
      </c>
      <c r="E7766" t="s">
        <v>553</v>
      </c>
    </row>
    <row r="7767" spans="1:5" x14ac:dyDescent="0.25">
      <c r="A7767" t="s">
        <v>16514</v>
      </c>
      <c r="B7767" t="s">
        <v>20</v>
      </c>
      <c r="C7767" t="s">
        <v>19</v>
      </c>
      <c r="D7767" t="s">
        <v>33</v>
      </c>
      <c r="E7767" t="s">
        <v>533</v>
      </c>
    </row>
    <row r="7768" spans="1:5" x14ac:dyDescent="0.25">
      <c r="A7768" t="s">
        <v>8222</v>
      </c>
      <c r="B7768" t="s">
        <v>20</v>
      </c>
      <c r="C7768" t="s">
        <v>21</v>
      </c>
      <c r="D7768" t="s">
        <v>33</v>
      </c>
      <c r="E7768" t="s">
        <v>605</v>
      </c>
    </row>
    <row r="7769" spans="1:5" x14ac:dyDescent="0.25">
      <c r="A7769" t="s">
        <v>20078</v>
      </c>
      <c r="B7769" t="s">
        <v>20</v>
      </c>
      <c r="C7769" t="s">
        <v>21</v>
      </c>
      <c r="D7769" t="s">
        <v>33</v>
      </c>
      <c r="E7769" t="s">
        <v>537</v>
      </c>
    </row>
    <row r="7770" spans="1:5" x14ac:dyDescent="0.25">
      <c r="A7770" t="s">
        <v>8223</v>
      </c>
      <c r="B7770" t="s">
        <v>20</v>
      </c>
      <c r="C7770" t="s">
        <v>19</v>
      </c>
      <c r="D7770" t="s">
        <v>33</v>
      </c>
      <c r="E7770" t="s">
        <v>538</v>
      </c>
    </row>
    <row r="7771" spans="1:5" x14ac:dyDescent="0.25">
      <c r="A7771" t="s">
        <v>8225</v>
      </c>
      <c r="B7771" t="s">
        <v>20</v>
      </c>
      <c r="C7771" t="s">
        <v>19</v>
      </c>
      <c r="D7771" t="s">
        <v>33</v>
      </c>
      <c r="E7771" t="s">
        <v>530</v>
      </c>
    </row>
    <row r="7772" spans="1:5" x14ac:dyDescent="0.25">
      <c r="A7772" t="s">
        <v>8226</v>
      </c>
      <c r="B7772" t="s">
        <v>20</v>
      </c>
      <c r="C7772" t="s">
        <v>19</v>
      </c>
      <c r="D7772" t="s">
        <v>33</v>
      </c>
      <c r="E7772" t="s">
        <v>538</v>
      </c>
    </row>
    <row r="7773" spans="1:5" x14ac:dyDescent="0.25">
      <c r="A7773" t="s">
        <v>8228</v>
      </c>
      <c r="B7773" t="s">
        <v>20</v>
      </c>
      <c r="C7773" t="s">
        <v>19</v>
      </c>
      <c r="D7773" t="s">
        <v>33</v>
      </c>
      <c r="E7773" t="s">
        <v>530</v>
      </c>
    </row>
    <row r="7774" spans="1:5" x14ac:dyDescent="0.25">
      <c r="A7774" t="s">
        <v>28692</v>
      </c>
      <c r="B7774" t="s">
        <v>20</v>
      </c>
      <c r="C7774" t="s">
        <v>19</v>
      </c>
      <c r="D7774" t="s">
        <v>69</v>
      </c>
      <c r="E7774" t="s">
        <v>533</v>
      </c>
    </row>
    <row r="7775" spans="1:5" x14ac:dyDescent="0.25">
      <c r="A7775" t="s">
        <v>29542</v>
      </c>
      <c r="B7775" t="s">
        <v>20</v>
      </c>
      <c r="C7775" t="s">
        <v>19</v>
      </c>
      <c r="D7775" t="s">
        <v>69</v>
      </c>
      <c r="E7775" t="s">
        <v>533</v>
      </c>
    </row>
    <row r="7776" spans="1:5" x14ac:dyDescent="0.25">
      <c r="A7776" t="s">
        <v>14587</v>
      </c>
      <c r="B7776" t="s">
        <v>20</v>
      </c>
      <c r="C7776" t="s">
        <v>19</v>
      </c>
      <c r="D7776" t="s">
        <v>33</v>
      </c>
      <c r="E7776" t="s">
        <v>533</v>
      </c>
    </row>
    <row r="7777" spans="1:5" x14ac:dyDescent="0.25">
      <c r="A7777" t="s">
        <v>8229</v>
      </c>
      <c r="B7777" t="s">
        <v>20</v>
      </c>
      <c r="C7777" t="s">
        <v>19</v>
      </c>
      <c r="D7777" t="s">
        <v>33</v>
      </c>
      <c r="E7777" t="s">
        <v>538</v>
      </c>
    </row>
    <row r="7778" spans="1:5" x14ac:dyDescent="0.25">
      <c r="A7778" t="s">
        <v>8232</v>
      </c>
      <c r="B7778" t="s">
        <v>20</v>
      </c>
      <c r="C7778" t="s">
        <v>19</v>
      </c>
      <c r="D7778" t="s">
        <v>33</v>
      </c>
      <c r="E7778" t="s">
        <v>538</v>
      </c>
    </row>
    <row r="7779" spans="1:5" x14ac:dyDescent="0.25">
      <c r="A7779" t="s">
        <v>14874</v>
      </c>
      <c r="B7779" t="s">
        <v>20</v>
      </c>
      <c r="C7779" t="s">
        <v>19</v>
      </c>
      <c r="D7779" t="s">
        <v>33</v>
      </c>
      <c r="E7779" t="s">
        <v>533</v>
      </c>
    </row>
    <row r="7780" spans="1:5" x14ac:dyDescent="0.25">
      <c r="A7780" t="s">
        <v>8233</v>
      </c>
      <c r="B7780" t="s">
        <v>20</v>
      </c>
      <c r="C7780" t="s">
        <v>19</v>
      </c>
      <c r="D7780" t="s">
        <v>33</v>
      </c>
      <c r="E7780" t="s">
        <v>530</v>
      </c>
    </row>
    <row r="7781" spans="1:5" x14ac:dyDescent="0.25">
      <c r="A7781" t="s">
        <v>8235</v>
      </c>
      <c r="B7781" t="s">
        <v>20</v>
      </c>
      <c r="C7781" t="s">
        <v>19</v>
      </c>
      <c r="D7781" t="s">
        <v>33</v>
      </c>
      <c r="E7781" t="s">
        <v>538</v>
      </c>
    </row>
    <row r="7782" spans="1:5" x14ac:dyDescent="0.25">
      <c r="A7782" t="s">
        <v>17728</v>
      </c>
      <c r="B7782" t="s">
        <v>20</v>
      </c>
      <c r="C7782" t="s">
        <v>21</v>
      </c>
      <c r="D7782" t="s">
        <v>33</v>
      </c>
      <c r="E7782" t="s">
        <v>537</v>
      </c>
    </row>
    <row r="7783" spans="1:5" x14ac:dyDescent="0.25">
      <c r="A7783" t="s">
        <v>8236</v>
      </c>
      <c r="B7783" t="s">
        <v>20</v>
      </c>
      <c r="C7783" t="s">
        <v>19</v>
      </c>
      <c r="D7783" t="s">
        <v>33</v>
      </c>
      <c r="E7783" t="s">
        <v>538</v>
      </c>
    </row>
    <row r="7784" spans="1:5" x14ac:dyDescent="0.25">
      <c r="A7784" t="s">
        <v>8238</v>
      </c>
      <c r="B7784" t="s">
        <v>20</v>
      </c>
      <c r="C7784" t="s">
        <v>19</v>
      </c>
      <c r="D7784" t="s">
        <v>33</v>
      </c>
      <c r="E7784" t="s">
        <v>530</v>
      </c>
    </row>
    <row r="7785" spans="1:5" x14ac:dyDescent="0.25">
      <c r="A7785" t="s">
        <v>8242</v>
      </c>
      <c r="B7785" t="s">
        <v>20</v>
      </c>
      <c r="C7785" t="s">
        <v>19</v>
      </c>
      <c r="D7785" t="s">
        <v>33</v>
      </c>
      <c r="E7785" t="s">
        <v>538</v>
      </c>
    </row>
    <row r="7786" spans="1:5" x14ac:dyDescent="0.25">
      <c r="A7786" t="s">
        <v>8240</v>
      </c>
      <c r="B7786" t="s">
        <v>20</v>
      </c>
      <c r="C7786" t="s">
        <v>19</v>
      </c>
      <c r="D7786" t="s">
        <v>33</v>
      </c>
      <c r="E7786" t="s">
        <v>530</v>
      </c>
    </row>
    <row r="7787" spans="1:5" x14ac:dyDescent="0.25">
      <c r="A7787" t="s">
        <v>8241</v>
      </c>
      <c r="B7787" t="s">
        <v>20</v>
      </c>
      <c r="C7787" t="s">
        <v>19</v>
      </c>
      <c r="D7787" t="s">
        <v>33</v>
      </c>
      <c r="E7787" t="s">
        <v>585</v>
      </c>
    </row>
    <row r="7788" spans="1:5" x14ac:dyDescent="0.25">
      <c r="A7788" t="s">
        <v>20540</v>
      </c>
      <c r="B7788" t="s">
        <v>20</v>
      </c>
      <c r="C7788" t="s">
        <v>21</v>
      </c>
      <c r="D7788" t="s">
        <v>33</v>
      </c>
      <c r="E7788" t="s">
        <v>537</v>
      </c>
    </row>
    <row r="7789" spans="1:5" x14ac:dyDescent="0.25">
      <c r="A7789" t="s">
        <v>8243</v>
      </c>
      <c r="B7789" t="s">
        <v>16</v>
      </c>
      <c r="C7789" t="s">
        <v>17</v>
      </c>
      <c r="D7789" t="s">
        <v>33</v>
      </c>
      <c r="E7789" t="s">
        <v>569</v>
      </c>
    </row>
    <row r="7790" spans="1:5" x14ac:dyDescent="0.25">
      <c r="A7790" t="s">
        <v>8244</v>
      </c>
      <c r="B7790" t="s">
        <v>16</v>
      </c>
      <c r="C7790" t="s">
        <v>15</v>
      </c>
      <c r="D7790" t="s">
        <v>33</v>
      </c>
      <c r="E7790" t="s">
        <v>659</v>
      </c>
    </row>
    <row r="7791" spans="1:5" x14ac:dyDescent="0.25">
      <c r="A7791" t="s">
        <v>25584</v>
      </c>
      <c r="B7791" t="s">
        <v>20</v>
      </c>
      <c r="C7791" t="s">
        <v>21</v>
      </c>
      <c r="D7791" t="s">
        <v>33</v>
      </c>
      <c r="E7791" t="s">
        <v>537</v>
      </c>
    </row>
    <row r="7792" spans="1:5" x14ac:dyDescent="0.25">
      <c r="A7792" t="s">
        <v>8246</v>
      </c>
      <c r="B7792" t="s">
        <v>20</v>
      </c>
      <c r="C7792" t="s">
        <v>19</v>
      </c>
      <c r="D7792" t="s">
        <v>33</v>
      </c>
      <c r="E7792" t="s">
        <v>530</v>
      </c>
    </row>
    <row r="7793" spans="1:5" x14ac:dyDescent="0.25">
      <c r="A7793" t="s">
        <v>18237</v>
      </c>
      <c r="B7793" t="s">
        <v>20</v>
      </c>
      <c r="C7793" t="s">
        <v>21</v>
      </c>
      <c r="D7793" t="s">
        <v>33</v>
      </c>
      <c r="E7793" t="s">
        <v>537</v>
      </c>
    </row>
    <row r="7794" spans="1:5" x14ac:dyDescent="0.25">
      <c r="A7794" t="s">
        <v>28743</v>
      </c>
      <c r="B7794" t="s">
        <v>20</v>
      </c>
      <c r="C7794" t="s">
        <v>21</v>
      </c>
      <c r="D7794" t="s">
        <v>33</v>
      </c>
      <c r="E7794" t="s">
        <v>537</v>
      </c>
    </row>
    <row r="7795" spans="1:5" x14ac:dyDescent="0.25">
      <c r="A7795" t="s">
        <v>18108</v>
      </c>
      <c r="B7795" t="s">
        <v>20</v>
      </c>
      <c r="C7795" t="s">
        <v>21</v>
      </c>
      <c r="D7795" t="s">
        <v>33</v>
      </c>
      <c r="E7795" t="s">
        <v>537</v>
      </c>
    </row>
    <row r="7796" spans="1:5" x14ac:dyDescent="0.25">
      <c r="A7796" t="s">
        <v>25667</v>
      </c>
      <c r="B7796" t="s">
        <v>20</v>
      </c>
      <c r="C7796" t="s">
        <v>21</v>
      </c>
      <c r="D7796" t="s">
        <v>33</v>
      </c>
      <c r="E7796" t="s">
        <v>537</v>
      </c>
    </row>
    <row r="7797" spans="1:5" x14ac:dyDescent="0.25">
      <c r="A7797" t="s">
        <v>3524</v>
      </c>
      <c r="B7797" t="s">
        <v>20</v>
      </c>
      <c r="C7797" t="s">
        <v>21</v>
      </c>
      <c r="D7797" t="s">
        <v>33</v>
      </c>
      <c r="E7797" t="s">
        <v>537</v>
      </c>
    </row>
    <row r="7798" spans="1:5" x14ac:dyDescent="0.25">
      <c r="A7798" t="s">
        <v>18648</v>
      </c>
      <c r="B7798" t="s">
        <v>20</v>
      </c>
      <c r="C7798" t="s">
        <v>19</v>
      </c>
      <c r="D7798" t="s">
        <v>33</v>
      </c>
      <c r="E7798" t="s">
        <v>533</v>
      </c>
    </row>
    <row r="7799" spans="1:5" x14ac:dyDescent="0.25">
      <c r="A7799" t="s">
        <v>8253</v>
      </c>
      <c r="B7799" t="s">
        <v>20</v>
      </c>
      <c r="C7799" t="s">
        <v>19</v>
      </c>
      <c r="D7799" t="s">
        <v>33</v>
      </c>
      <c r="E7799" t="s">
        <v>611</v>
      </c>
    </row>
    <row r="7800" spans="1:5" x14ac:dyDescent="0.25">
      <c r="A7800" t="s">
        <v>8254</v>
      </c>
      <c r="B7800" t="s">
        <v>16</v>
      </c>
      <c r="C7800" t="s">
        <v>17</v>
      </c>
      <c r="D7800" t="s">
        <v>33</v>
      </c>
      <c r="E7800" t="s">
        <v>653</v>
      </c>
    </row>
    <row r="7801" spans="1:5" x14ac:dyDescent="0.25">
      <c r="A7801" t="s">
        <v>8255</v>
      </c>
      <c r="B7801" t="s">
        <v>16</v>
      </c>
      <c r="C7801" t="s">
        <v>17</v>
      </c>
      <c r="D7801" t="s">
        <v>33</v>
      </c>
      <c r="E7801" t="s">
        <v>653</v>
      </c>
    </row>
    <row r="7802" spans="1:5" x14ac:dyDescent="0.25">
      <c r="A7802" t="s">
        <v>8256</v>
      </c>
      <c r="B7802" t="s">
        <v>16</v>
      </c>
      <c r="C7802" t="s">
        <v>17</v>
      </c>
      <c r="D7802" t="s">
        <v>33</v>
      </c>
      <c r="E7802" t="s">
        <v>653</v>
      </c>
    </row>
    <row r="7803" spans="1:5" x14ac:dyDescent="0.25">
      <c r="A7803" t="s">
        <v>8257</v>
      </c>
      <c r="B7803" t="s">
        <v>16</v>
      </c>
      <c r="C7803" t="s">
        <v>17</v>
      </c>
      <c r="D7803" t="s">
        <v>33</v>
      </c>
      <c r="E7803" t="s">
        <v>653</v>
      </c>
    </row>
    <row r="7804" spans="1:5" x14ac:dyDescent="0.25">
      <c r="A7804" t="s">
        <v>8258</v>
      </c>
      <c r="B7804" t="s">
        <v>16</v>
      </c>
      <c r="C7804" t="s">
        <v>17</v>
      </c>
      <c r="D7804" t="s">
        <v>33</v>
      </c>
      <c r="E7804" t="s">
        <v>653</v>
      </c>
    </row>
    <row r="7805" spans="1:5" x14ac:dyDescent="0.25">
      <c r="A7805" t="s">
        <v>16488</v>
      </c>
      <c r="B7805" t="s">
        <v>20</v>
      </c>
      <c r="C7805" t="s">
        <v>19</v>
      </c>
      <c r="D7805" t="s">
        <v>33</v>
      </c>
      <c r="E7805" t="s">
        <v>533</v>
      </c>
    </row>
    <row r="7806" spans="1:5" x14ac:dyDescent="0.25">
      <c r="A7806" t="s">
        <v>8260</v>
      </c>
      <c r="B7806" t="s">
        <v>20</v>
      </c>
      <c r="C7806" t="s">
        <v>19</v>
      </c>
      <c r="D7806" t="s">
        <v>33</v>
      </c>
      <c r="E7806" t="s">
        <v>530</v>
      </c>
    </row>
    <row r="7807" spans="1:5" x14ac:dyDescent="0.25">
      <c r="A7807" t="s">
        <v>17177</v>
      </c>
      <c r="B7807" t="s">
        <v>20</v>
      </c>
      <c r="C7807" t="s">
        <v>21</v>
      </c>
      <c r="D7807" t="s">
        <v>33</v>
      </c>
      <c r="E7807" t="s">
        <v>537</v>
      </c>
    </row>
    <row r="7808" spans="1:5" x14ac:dyDescent="0.25">
      <c r="A7808" t="s">
        <v>15876</v>
      </c>
      <c r="B7808" t="s">
        <v>20</v>
      </c>
      <c r="C7808" t="s">
        <v>19</v>
      </c>
      <c r="D7808" t="s">
        <v>33</v>
      </c>
      <c r="E7808" t="s">
        <v>533</v>
      </c>
    </row>
    <row r="7809" spans="1:5" x14ac:dyDescent="0.25">
      <c r="A7809" t="s">
        <v>20052</v>
      </c>
      <c r="B7809" t="s">
        <v>20</v>
      </c>
      <c r="C7809" t="s">
        <v>19</v>
      </c>
      <c r="D7809" t="s">
        <v>33</v>
      </c>
      <c r="E7809" t="s">
        <v>533</v>
      </c>
    </row>
    <row r="7810" spans="1:5" x14ac:dyDescent="0.25">
      <c r="A7810" t="s">
        <v>27734</v>
      </c>
      <c r="B7810" t="s">
        <v>20</v>
      </c>
      <c r="C7810" t="s">
        <v>19</v>
      </c>
      <c r="D7810" t="s">
        <v>33</v>
      </c>
      <c r="E7810" t="s">
        <v>533</v>
      </c>
    </row>
    <row r="7811" spans="1:5" x14ac:dyDescent="0.25">
      <c r="A7811" t="s">
        <v>22353</v>
      </c>
      <c r="B7811" t="s">
        <v>20</v>
      </c>
      <c r="C7811" t="s">
        <v>21</v>
      </c>
      <c r="D7811" t="s">
        <v>33</v>
      </c>
      <c r="E7811" t="s">
        <v>537</v>
      </c>
    </row>
    <row r="7812" spans="1:5" x14ac:dyDescent="0.25">
      <c r="A7812" t="s">
        <v>8266</v>
      </c>
      <c r="B7812" t="s">
        <v>20</v>
      </c>
      <c r="C7812" t="s">
        <v>19</v>
      </c>
      <c r="D7812" t="s">
        <v>33</v>
      </c>
      <c r="E7812" t="s">
        <v>530</v>
      </c>
    </row>
    <row r="7813" spans="1:5" x14ac:dyDescent="0.25">
      <c r="A7813" t="s">
        <v>3752</v>
      </c>
      <c r="B7813" t="s">
        <v>20</v>
      </c>
      <c r="C7813" t="s">
        <v>21</v>
      </c>
      <c r="D7813" t="s">
        <v>33</v>
      </c>
      <c r="E7813" t="s">
        <v>537</v>
      </c>
    </row>
    <row r="7814" spans="1:5" x14ac:dyDescent="0.25">
      <c r="A7814" t="s">
        <v>8269</v>
      </c>
      <c r="B7814" t="s">
        <v>20</v>
      </c>
      <c r="C7814" t="s">
        <v>19</v>
      </c>
      <c r="D7814" t="s">
        <v>33</v>
      </c>
      <c r="E7814" t="s">
        <v>530</v>
      </c>
    </row>
    <row r="7815" spans="1:5" x14ac:dyDescent="0.25">
      <c r="A7815" t="s">
        <v>27584</v>
      </c>
      <c r="B7815" t="s">
        <v>20</v>
      </c>
      <c r="C7815" t="s">
        <v>19</v>
      </c>
      <c r="D7815" t="s">
        <v>33</v>
      </c>
      <c r="E7815" t="s">
        <v>533</v>
      </c>
    </row>
    <row r="7816" spans="1:5" x14ac:dyDescent="0.25">
      <c r="A7816" t="s">
        <v>8158</v>
      </c>
      <c r="B7816" t="s">
        <v>20</v>
      </c>
      <c r="C7816" t="s">
        <v>21</v>
      </c>
      <c r="D7816" t="s">
        <v>33</v>
      </c>
      <c r="E7816" t="s">
        <v>537</v>
      </c>
    </row>
    <row r="7817" spans="1:5" x14ac:dyDescent="0.25">
      <c r="A7817" t="s">
        <v>3956</v>
      </c>
      <c r="B7817" t="s">
        <v>20</v>
      </c>
      <c r="C7817" t="s">
        <v>21</v>
      </c>
      <c r="D7817" t="s">
        <v>33</v>
      </c>
      <c r="E7817" t="s">
        <v>537</v>
      </c>
    </row>
    <row r="7818" spans="1:5" x14ac:dyDescent="0.25">
      <c r="A7818" t="s">
        <v>8273</v>
      </c>
      <c r="B7818" t="s">
        <v>20</v>
      </c>
      <c r="C7818" t="s">
        <v>19</v>
      </c>
      <c r="D7818" t="s">
        <v>33</v>
      </c>
      <c r="E7818" t="s">
        <v>530</v>
      </c>
    </row>
    <row r="7819" spans="1:5" x14ac:dyDescent="0.25">
      <c r="A7819" t="s">
        <v>8197</v>
      </c>
      <c r="B7819" t="s">
        <v>20</v>
      </c>
      <c r="C7819" t="s">
        <v>21</v>
      </c>
      <c r="D7819" t="s">
        <v>33</v>
      </c>
      <c r="E7819" t="s">
        <v>537</v>
      </c>
    </row>
    <row r="7820" spans="1:5" x14ac:dyDescent="0.25">
      <c r="A7820" t="s">
        <v>27574</v>
      </c>
      <c r="B7820" t="s">
        <v>20</v>
      </c>
      <c r="C7820" t="s">
        <v>19</v>
      </c>
      <c r="D7820" t="s">
        <v>33</v>
      </c>
      <c r="E7820" t="s">
        <v>553</v>
      </c>
    </row>
    <row r="7821" spans="1:5" x14ac:dyDescent="0.25">
      <c r="A7821" t="s">
        <v>8275</v>
      </c>
      <c r="B7821" t="s">
        <v>20</v>
      </c>
      <c r="C7821" t="s">
        <v>19</v>
      </c>
      <c r="D7821" t="s">
        <v>33</v>
      </c>
      <c r="E7821" t="s">
        <v>530</v>
      </c>
    </row>
    <row r="7822" spans="1:5" x14ac:dyDescent="0.25">
      <c r="A7822" t="s">
        <v>28741</v>
      </c>
      <c r="B7822" t="s">
        <v>20</v>
      </c>
      <c r="C7822" t="s">
        <v>21</v>
      </c>
      <c r="D7822" t="s">
        <v>33</v>
      </c>
      <c r="E7822" t="s">
        <v>537</v>
      </c>
    </row>
    <row r="7823" spans="1:5" x14ac:dyDescent="0.25">
      <c r="A7823" t="s">
        <v>11563</v>
      </c>
      <c r="B7823" t="s">
        <v>20</v>
      </c>
      <c r="C7823" t="s">
        <v>21</v>
      </c>
      <c r="D7823" t="s">
        <v>33</v>
      </c>
      <c r="E7823" t="s">
        <v>537</v>
      </c>
    </row>
    <row r="7824" spans="1:5" x14ac:dyDescent="0.25">
      <c r="A7824" t="s">
        <v>8277</v>
      </c>
      <c r="B7824" t="s">
        <v>20</v>
      </c>
      <c r="C7824" t="s">
        <v>19</v>
      </c>
      <c r="D7824" t="s">
        <v>33</v>
      </c>
      <c r="E7824" t="s">
        <v>562</v>
      </c>
    </row>
    <row r="7825" spans="1:5" x14ac:dyDescent="0.25">
      <c r="A7825" t="s">
        <v>8281</v>
      </c>
      <c r="B7825" t="s">
        <v>20</v>
      </c>
      <c r="C7825" t="s">
        <v>25</v>
      </c>
      <c r="D7825" t="s">
        <v>33</v>
      </c>
      <c r="E7825" t="s">
        <v>814</v>
      </c>
    </row>
    <row r="7826" spans="1:5" x14ac:dyDescent="0.25">
      <c r="A7826" t="s">
        <v>23861</v>
      </c>
      <c r="B7826" t="s">
        <v>20</v>
      </c>
      <c r="C7826" t="s">
        <v>19</v>
      </c>
      <c r="D7826" t="s">
        <v>33</v>
      </c>
      <c r="E7826" t="s">
        <v>553</v>
      </c>
    </row>
    <row r="7827" spans="1:5" x14ac:dyDescent="0.25">
      <c r="A7827" t="s">
        <v>8279</v>
      </c>
      <c r="B7827" t="s">
        <v>20</v>
      </c>
      <c r="C7827" t="s">
        <v>25</v>
      </c>
      <c r="D7827" t="s">
        <v>33</v>
      </c>
      <c r="E7827" t="s">
        <v>846</v>
      </c>
    </row>
    <row r="7828" spans="1:5" x14ac:dyDescent="0.25">
      <c r="A7828" t="s">
        <v>15716</v>
      </c>
      <c r="B7828" t="s">
        <v>20</v>
      </c>
      <c r="C7828" t="s">
        <v>21</v>
      </c>
      <c r="D7828" t="s">
        <v>33</v>
      </c>
      <c r="E7828" t="s">
        <v>537</v>
      </c>
    </row>
    <row r="7829" spans="1:5" x14ac:dyDescent="0.25">
      <c r="A7829" t="s">
        <v>8284</v>
      </c>
      <c r="B7829" t="s">
        <v>20</v>
      </c>
      <c r="C7829" t="s">
        <v>19</v>
      </c>
      <c r="D7829" t="s">
        <v>33</v>
      </c>
      <c r="E7829" t="s">
        <v>556</v>
      </c>
    </row>
    <row r="7830" spans="1:5" x14ac:dyDescent="0.25">
      <c r="A7830" t="s">
        <v>8283</v>
      </c>
      <c r="B7830" t="s">
        <v>20</v>
      </c>
      <c r="C7830" t="s">
        <v>19</v>
      </c>
      <c r="D7830" t="s">
        <v>33</v>
      </c>
      <c r="E7830" t="s">
        <v>538</v>
      </c>
    </row>
    <row r="7831" spans="1:5" x14ac:dyDescent="0.25">
      <c r="A7831" t="s">
        <v>9055</v>
      </c>
      <c r="B7831" t="s">
        <v>20</v>
      </c>
      <c r="C7831" t="s">
        <v>21</v>
      </c>
      <c r="D7831" t="s">
        <v>33</v>
      </c>
      <c r="E7831" t="s">
        <v>537</v>
      </c>
    </row>
    <row r="7832" spans="1:5" x14ac:dyDescent="0.25">
      <c r="A7832" t="s">
        <v>8286</v>
      </c>
      <c r="B7832" t="s">
        <v>20</v>
      </c>
      <c r="C7832" t="s">
        <v>19</v>
      </c>
      <c r="D7832" t="s">
        <v>33</v>
      </c>
      <c r="E7832" t="s">
        <v>538</v>
      </c>
    </row>
    <row r="7833" spans="1:5" x14ac:dyDescent="0.25">
      <c r="A7833" t="s">
        <v>8288</v>
      </c>
      <c r="B7833" t="s">
        <v>20</v>
      </c>
      <c r="C7833" t="s">
        <v>24</v>
      </c>
      <c r="D7833" t="s">
        <v>33</v>
      </c>
      <c r="E7833" t="s">
        <v>735</v>
      </c>
    </row>
    <row r="7834" spans="1:5" x14ac:dyDescent="0.25">
      <c r="A7834" t="s">
        <v>6411</v>
      </c>
      <c r="B7834" t="s">
        <v>20</v>
      </c>
      <c r="C7834" t="s">
        <v>19</v>
      </c>
      <c r="D7834" t="s">
        <v>33</v>
      </c>
      <c r="E7834" t="s">
        <v>533</v>
      </c>
    </row>
    <row r="7835" spans="1:5" x14ac:dyDescent="0.25">
      <c r="A7835" t="s">
        <v>22528</v>
      </c>
      <c r="B7835" t="s">
        <v>20</v>
      </c>
      <c r="C7835" t="s">
        <v>21</v>
      </c>
      <c r="D7835" t="s">
        <v>33</v>
      </c>
      <c r="E7835" t="s">
        <v>537</v>
      </c>
    </row>
    <row r="7836" spans="1:5" x14ac:dyDescent="0.25">
      <c r="A7836" t="s">
        <v>25555</v>
      </c>
      <c r="B7836" t="s">
        <v>20</v>
      </c>
      <c r="C7836" t="s">
        <v>21</v>
      </c>
      <c r="D7836" t="s">
        <v>33</v>
      </c>
      <c r="E7836" t="s">
        <v>537</v>
      </c>
    </row>
    <row r="7837" spans="1:5" x14ac:dyDescent="0.25">
      <c r="A7837" t="s">
        <v>8291</v>
      </c>
      <c r="B7837" t="s">
        <v>20</v>
      </c>
      <c r="C7837" t="s">
        <v>19</v>
      </c>
      <c r="D7837" t="s">
        <v>33</v>
      </c>
      <c r="E7837" t="s">
        <v>530</v>
      </c>
    </row>
    <row r="7838" spans="1:5" x14ac:dyDescent="0.25">
      <c r="A7838" t="s">
        <v>8294</v>
      </c>
      <c r="B7838" t="s">
        <v>20</v>
      </c>
      <c r="C7838" t="s">
        <v>19</v>
      </c>
      <c r="D7838" t="s">
        <v>33</v>
      </c>
      <c r="E7838" t="s">
        <v>530</v>
      </c>
    </row>
    <row r="7839" spans="1:5" x14ac:dyDescent="0.25">
      <c r="A7839" t="s">
        <v>27428</v>
      </c>
      <c r="B7839" t="s">
        <v>20</v>
      </c>
      <c r="C7839" t="s">
        <v>21</v>
      </c>
      <c r="D7839" t="s">
        <v>33</v>
      </c>
      <c r="E7839" t="s">
        <v>537</v>
      </c>
    </row>
    <row r="7840" spans="1:5" x14ac:dyDescent="0.25">
      <c r="A7840" t="s">
        <v>8292</v>
      </c>
      <c r="B7840" t="s">
        <v>20</v>
      </c>
      <c r="C7840" t="s">
        <v>19</v>
      </c>
      <c r="D7840" t="s">
        <v>33</v>
      </c>
      <c r="E7840" t="s">
        <v>538</v>
      </c>
    </row>
    <row r="7841" spans="1:5" x14ac:dyDescent="0.25">
      <c r="A7841" t="s">
        <v>8295</v>
      </c>
      <c r="B7841" t="s">
        <v>20</v>
      </c>
      <c r="C7841" t="s">
        <v>19</v>
      </c>
      <c r="D7841" t="s">
        <v>33</v>
      </c>
      <c r="E7841" t="s">
        <v>556</v>
      </c>
    </row>
    <row r="7842" spans="1:5" x14ac:dyDescent="0.25">
      <c r="A7842" t="s">
        <v>29475</v>
      </c>
      <c r="B7842" t="s">
        <v>20</v>
      </c>
      <c r="C7842" t="s">
        <v>21</v>
      </c>
      <c r="D7842" t="s">
        <v>33</v>
      </c>
      <c r="E7842" t="s">
        <v>537</v>
      </c>
    </row>
    <row r="7843" spans="1:5" x14ac:dyDescent="0.25">
      <c r="A7843" t="s">
        <v>2608</v>
      </c>
      <c r="B7843" t="s">
        <v>20</v>
      </c>
      <c r="C7843" t="s">
        <v>21</v>
      </c>
      <c r="D7843" t="s">
        <v>33</v>
      </c>
      <c r="E7843" t="s">
        <v>537</v>
      </c>
    </row>
    <row r="7844" spans="1:5" x14ac:dyDescent="0.25">
      <c r="A7844" t="s">
        <v>8298</v>
      </c>
      <c r="B7844" t="s">
        <v>20</v>
      </c>
      <c r="C7844" t="s">
        <v>19</v>
      </c>
      <c r="D7844" t="s">
        <v>33</v>
      </c>
      <c r="E7844" t="s">
        <v>530</v>
      </c>
    </row>
    <row r="7845" spans="1:5" x14ac:dyDescent="0.25">
      <c r="A7845" t="s">
        <v>9297</v>
      </c>
      <c r="B7845" t="s">
        <v>20</v>
      </c>
      <c r="C7845" t="s">
        <v>21</v>
      </c>
      <c r="D7845" t="s">
        <v>33</v>
      </c>
      <c r="E7845" t="s">
        <v>537</v>
      </c>
    </row>
    <row r="7846" spans="1:5" x14ac:dyDescent="0.25">
      <c r="A7846" t="s">
        <v>8299</v>
      </c>
      <c r="B7846" t="s">
        <v>20</v>
      </c>
      <c r="C7846" t="s">
        <v>19</v>
      </c>
      <c r="D7846" t="s">
        <v>33</v>
      </c>
      <c r="E7846" t="s">
        <v>530</v>
      </c>
    </row>
    <row r="7847" spans="1:5" x14ac:dyDescent="0.25">
      <c r="A7847" t="s">
        <v>4753</v>
      </c>
      <c r="B7847" t="s">
        <v>20</v>
      </c>
      <c r="C7847" t="s">
        <v>21</v>
      </c>
      <c r="D7847" t="s">
        <v>33</v>
      </c>
      <c r="E7847" t="s">
        <v>537</v>
      </c>
    </row>
    <row r="7848" spans="1:5" x14ac:dyDescent="0.25">
      <c r="A7848" t="s">
        <v>8301</v>
      </c>
      <c r="B7848" t="s">
        <v>20</v>
      </c>
      <c r="C7848" t="s">
        <v>19</v>
      </c>
      <c r="D7848" t="s">
        <v>33</v>
      </c>
      <c r="E7848" t="s">
        <v>530</v>
      </c>
    </row>
    <row r="7849" spans="1:5" x14ac:dyDescent="0.25">
      <c r="A7849" t="s">
        <v>19338</v>
      </c>
      <c r="B7849" t="s">
        <v>20</v>
      </c>
      <c r="C7849" t="s">
        <v>21</v>
      </c>
      <c r="D7849" t="s">
        <v>33</v>
      </c>
      <c r="E7849" t="s">
        <v>537</v>
      </c>
    </row>
    <row r="7850" spans="1:5" x14ac:dyDescent="0.25">
      <c r="A7850" t="s">
        <v>17208</v>
      </c>
      <c r="B7850" t="s">
        <v>20</v>
      </c>
      <c r="C7850" t="s">
        <v>19</v>
      </c>
      <c r="D7850" t="s">
        <v>33</v>
      </c>
      <c r="E7850" t="s">
        <v>553</v>
      </c>
    </row>
    <row r="7851" spans="1:5" x14ac:dyDescent="0.25">
      <c r="A7851" t="s">
        <v>6365</v>
      </c>
      <c r="B7851" t="s">
        <v>20</v>
      </c>
      <c r="C7851" t="s">
        <v>21</v>
      </c>
      <c r="D7851" t="s">
        <v>33</v>
      </c>
      <c r="E7851" t="s">
        <v>537</v>
      </c>
    </row>
    <row r="7852" spans="1:5" x14ac:dyDescent="0.25">
      <c r="A7852" t="s">
        <v>23275</v>
      </c>
      <c r="B7852" t="s">
        <v>20</v>
      </c>
      <c r="C7852" t="s">
        <v>19</v>
      </c>
      <c r="D7852" t="s">
        <v>33</v>
      </c>
      <c r="E7852" t="s">
        <v>533</v>
      </c>
    </row>
    <row r="7853" spans="1:5" x14ac:dyDescent="0.25">
      <c r="A7853" t="s">
        <v>17528</v>
      </c>
      <c r="B7853" t="s">
        <v>20</v>
      </c>
      <c r="C7853" t="s">
        <v>21</v>
      </c>
      <c r="D7853" t="s">
        <v>33</v>
      </c>
      <c r="E7853" t="s">
        <v>537</v>
      </c>
    </row>
    <row r="7854" spans="1:5" x14ac:dyDescent="0.25">
      <c r="A7854" t="s">
        <v>8308</v>
      </c>
      <c r="B7854" t="s">
        <v>20</v>
      </c>
      <c r="C7854" t="s">
        <v>19</v>
      </c>
      <c r="D7854" t="s">
        <v>33</v>
      </c>
      <c r="E7854" t="s">
        <v>530</v>
      </c>
    </row>
    <row r="7855" spans="1:5" x14ac:dyDescent="0.25">
      <c r="A7855" t="s">
        <v>20020</v>
      </c>
      <c r="B7855" t="s">
        <v>20</v>
      </c>
      <c r="C7855" t="s">
        <v>21</v>
      </c>
      <c r="D7855" t="s">
        <v>33</v>
      </c>
      <c r="E7855" t="s">
        <v>537</v>
      </c>
    </row>
    <row r="7856" spans="1:5" x14ac:dyDescent="0.25">
      <c r="A7856" t="s">
        <v>8309</v>
      </c>
      <c r="B7856" t="s">
        <v>20</v>
      </c>
      <c r="C7856" t="s">
        <v>19</v>
      </c>
      <c r="D7856" t="s">
        <v>33</v>
      </c>
      <c r="E7856" t="s">
        <v>530</v>
      </c>
    </row>
    <row r="7857" spans="1:5" x14ac:dyDescent="0.25">
      <c r="A7857" t="s">
        <v>25997</v>
      </c>
      <c r="B7857" t="s">
        <v>20</v>
      </c>
      <c r="C7857" t="s">
        <v>21</v>
      </c>
      <c r="D7857" t="s">
        <v>33</v>
      </c>
      <c r="E7857" t="s">
        <v>537</v>
      </c>
    </row>
    <row r="7858" spans="1:5" x14ac:dyDescent="0.25">
      <c r="A7858" t="s">
        <v>8312</v>
      </c>
      <c r="B7858" t="s">
        <v>20</v>
      </c>
      <c r="C7858" t="s">
        <v>19</v>
      </c>
      <c r="D7858" t="s">
        <v>33</v>
      </c>
      <c r="E7858" t="s">
        <v>706</v>
      </c>
    </row>
    <row r="7859" spans="1:5" x14ac:dyDescent="0.25">
      <c r="A7859" t="s">
        <v>43554</v>
      </c>
      <c r="B7859" t="s">
        <v>16</v>
      </c>
      <c r="C7859" t="s">
        <v>17</v>
      </c>
      <c r="D7859" t="s">
        <v>33</v>
      </c>
      <c r="E7859" t="s">
        <v>653</v>
      </c>
    </row>
    <row r="7860" spans="1:5" x14ac:dyDescent="0.25">
      <c r="A7860" t="s">
        <v>8313</v>
      </c>
      <c r="B7860" t="s">
        <v>20</v>
      </c>
      <c r="C7860" t="s">
        <v>19</v>
      </c>
      <c r="D7860" t="s">
        <v>33</v>
      </c>
      <c r="E7860" t="s">
        <v>526</v>
      </c>
    </row>
    <row r="7861" spans="1:5" x14ac:dyDescent="0.25">
      <c r="A7861" t="s">
        <v>20781</v>
      </c>
      <c r="B7861" t="s">
        <v>20</v>
      </c>
      <c r="C7861" t="s">
        <v>19</v>
      </c>
      <c r="D7861" t="s">
        <v>33</v>
      </c>
      <c r="E7861" t="s">
        <v>533</v>
      </c>
    </row>
    <row r="7862" spans="1:5" x14ac:dyDescent="0.25">
      <c r="A7862" t="s">
        <v>8315</v>
      </c>
      <c r="B7862" t="s">
        <v>20</v>
      </c>
      <c r="C7862" t="s">
        <v>19</v>
      </c>
      <c r="D7862" t="s">
        <v>33</v>
      </c>
      <c r="E7862" t="s">
        <v>530</v>
      </c>
    </row>
    <row r="7863" spans="1:5" x14ac:dyDescent="0.25">
      <c r="A7863" t="s">
        <v>11781</v>
      </c>
      <c r="B7863" t="s">
        <v>20</v>
      </c>
      <c r="C7863" t="s">
        <v>19</v>
      </c>
      <c r="D7863" t="s">
        <v>33</v>
      </c>
      <c r="E7863" t="s">
        <v>533</v>
      </c>
    </row>
    <row r="7864" spans="1:5" x14ac:dyDescent="0.25">
      <c r="A7864" t="s">
        <v>20357</v>
      </c>
      <c r="B7864" t="s">
        <v>20</v>
      </c>
      <c r="C7864" t="s">
        <v>21</v>
      </c>
      <c r="D7864" t="s">
        <v>33</v>
      </c>
      <c r="E7864" t="s">
        <v>537</v>
      </c>
    </row>
    <row r="7865" spans="1:5" x14ac:dyDescent="0.25">
      <c r="A7865" t="s">
        <v>27783</v>
      </c>
      <c r="B7865" t="s">
        <v>20</v>
      </c>
      <c r="C7865" t="s">
        <v>21</v>
      </c>
      <c r="D7865" t="s">
        <v>33</v>
      </c>
      <c r="E7865" t="s">
        <v>537</v>
      </c>
    </row>
    <row r="7866" spans="1:5" x14ac:dyDescent="0.25">
      <c r="A7866" t="s">
        <v>16429</v>
      </c>
      <c r="B7866" t="s">
        <v>20</v>
      </c>
      <c r="C7866" t="s">
        <v>21</v>
      </c>
      <c r="D7866" t="s">
        <v>33</v>
      </c>
      <c r="E7866" t="s">
        <v>537</v>
      </c>
    </row>
    <row r="7867" spans="1:5" x14ac:dyDescent="0.25">
      <c r="A7867" t="s">
        <v>24565</v>
      </c>
      <c r="B7867" t="s">
        <v>20</v>
      </c>
      <c r="C7867" t="s">
        <v>21</v>
      </c>
      <c r="D7867" t="s">
        <v>33</v>
      </c>
      <c r="E7867" t="s">
        <v>537</v>
      </c>
    </row>
    <row r="7868" spans="1:5" x14ac:dyDescent="0.25">
      <c r="A7868" t="s">
        <v>2620</v>
      </c>
      <c r="B7868" t="s">
        <v>20</v>
      </c>
      <c r="C7868" t="s">
        <v>19</v>
      </c>
      <c r="D7868" t="s">
        <v>65</v>
      </c>
      <c r="E7868" t="s">
        <v>553</v>
      </c>
    </row>
    <row r="7869" spans="1:5" x14ac:dyDescent="0.25">
      <c r="A7869" t="s">
        <v>27202</v>
      </c>
      <c r="B7869" t="s">
        <v>20</v>
      </c>
      <c r="C7869" t="s">
        <v>19</v>
      </c>
      <c r="D7869" t="s">
        <v>65</v>
      </c>
      <c r="E7869" t="s">
        <v>553</v>
      </c>
    </row>
    <row r="7870" spans="1:5" x14ac:dyDescent="0.25">
      <c r="A7870" t="s">
        <v>43555</v>
      </c>
      <c r="B7870" t="s">
        <v>20</v>
      </c>
      <c r="C7870" t="s">
        <v>19</v>
      </c>
      <c r="D7870" t="s">
        <v>66</v>
      </c>
      <c r="E7870" t="s">
        <v>533</v>
      </c>
    </row>
    <row r="7871" spans="1:5" x14ac:dyDescent="0.25">
      <c r="A7871" t="s">
        <v>8324</v>
      </c>
      <c r="B7871" t="s">
        <v>20</v>
      </c>
      <c r="C7871" t="s">
        <v>19</v>
      </c>
      <c r="D7871" t="s">
        <v>33</v>
      </c>
      <c r="E7871" t="s">
        <v>538</v>
      </c>
    </row>
    <row r="7872" spans="1:5" x14ac:dyDescent="0.25">
      <c r="A7872" t="s">
        <v>8325</v>
      </c>
      <c r="B7872" t="s">
        <v>20</v>
      </c>
      <c r="C7872" t="s">
        <v>19</v>
      </c>
      <c r="D7872" t="s">
        <v>33</v>
      </c>
      <c r="E7872" t="s">
        <v>538</v>
      </c>
    </row>
    <row r="7873" spans="1:5" x14ac:dyDescent="0.25">
      <c r="A7873" t="s">
        <v>43556</v>
      </c>
      <c r="B7873" t="s">
        <v>20</v>
      </c>
      <c r="C7873" t="s">
        <v>21</v>
      </c>
      <c r="D7873" t="s">
        <v>33</v>
      </c>
      <c r="E7873" t="s">
        <v>581</v>
      </c>
    </row>
    <row r="7874" spans="1:5" x14ac:dyDescent="0.25">
      <c r="A7874" t="s">
        <v>8328</v>
      </c>
      <c r="B7874" t="s">
        <v>20</v>
      </c>
      <c r="C7874" t="s">
        <v>22</v>
      </c>
      <c r="D7874" t="s">
        <v>33</v>
      </c>
      <c r="E7874" t="s">
        <v>536</v>
      </c>
    </row>
    <row r="7875" spans="1:5" x14ac:dyDescent="0.25">
      <c r="A7875" t="s">
        <v>43557</v>
      </c>
      <c r="B7875" t="s">
        <v>20</v>
      </c>
      <c r="C7875" t="s">
        <v>21</v>
      </c>
      <c r="D7875" t="s">
        <v>33</v>
      </c>
      <c r="E7875" t="s">
        <v>581</v>
      </c>
    </row>
    <row r="7876" spans="1:5" x14ac:dyDescent="0.25">
      <c r="A7876" t="s">
        <v>43558</v>
      </c>
      <c r="B7876" t="s">
        <v>20</v>
      </c>
      <c r="C7876" t="s">
        <v>21</v>
      </c>
      <c r="D7876" t="s">
        <v>33</v>
      </c>
      <c r="E7876" t="s">
        <v>581</v>
      </c>
    </row>
    <row r="7877" spans="1:5" x14ac:dyDescent="0.25">
      <c r="A7877" t="s">
        <v>43559</v>
      </c>
      <c r="B7877" t="s">
        <v>20</v>
      </c>
      <c r="C7877" t="s">
        <v>21</v>
      </c>
      <c r="D7877" t="s">
        <v>33</v>
      </c>
      <c r="E7877" t="s">
        <v>581</v>
      </c>
    </row>
    <row r="7878" spans="1:5" x14ac:dyDescent="0.25">
      <c r="A7878" t="s">
        <v>43560</v>
      </c>
      <c r="B7878" t="s">
        <v>20</v>
      </c>
      <c r="C7878" t="s">
        <v>21</v>
      </c>
      <c r="D7878" t="s">
        <v>33</v>
      </c>
      <c r="E7878" t="s">
        <v>581</v>
      </c>
    </row>
    <row r="7879" spans="1:5" x14ac:dyDescent="0.25">
      <c r="A7879" t="s">
        <v>8329</v>
      </c>
      <c r="B7879" t="s">
        <v>20</v>
      </c>
      <c r="C7879" t="s">
        <v>22</v>
      </c>
      <c r="D7879" t="s">
        <v>33</v>
      </c>
      <c r="E7879" t="s">
        <v>536</v>
      </c>
    </row>
    <row r="7880" spans="1:5" x14ac:dyDescent="0.25">
      <c r="A7880" t="s">
        <v>43561</v>
      </c>
      <c r="B7880" t="s">
        <v>20</v>
      </c>
      <c r="C7880" t="s">
        <v>21</v>
      </c>
      <c r="D7880" t="s">
        <v>33</v>
      </c>
      <c r="E7880" t="s">
        <v>581</v>
      </c>
    </row>
    <row r="7881" spans="1:5" x14ac:dyDescent="0.25">
      <c r="A7881" t="s">
        <v>8327</v>
      </c>
      <c r="B7881" t="s">
        <v>20</v>
      </c>
      <c r="C7881" t="s">
        <v>22</v>
      </c>
      <c r="D7881" t="s">
        <v>33</v>
      </c>
      <c r="E7881" t="s">
        <v>536</v>
      </c>
    </row>
    <row r="7882" spans="1:5" x14ac:dyDescent="0.25">
      <c r="A7882" t="s">
        <v>43562</v>
      </c>
      <c r="B7882" t="s">
        <v>20</v>
      </c>
      <c r="C7882" t="s">
        <v>21</v>
      </c>
      <c r="D7882" t="s">
        <v>33</v>
      </c>
      <c r="E7882" t="s">
        <v>581</v>
      </c>
    </row>
    <row r="7883" spans="1:5" x14ac:dyDescent="0.25">
      <c r="A7883" t="s">
        <v>8326</v>
      </c>
      <c r="B7883" t="s">
        <v>20</v>
      </c>
      <c r="C7883" t="s">
        <v>23</v>
      </c>
      <c r="D7883" t="s">
        <v>33</v>
      </c>
      <c r="E7883" t="s">
        <v>734</v>
      </c>
    </row>
    <row r="7884" spans="1:5" x14ac:dyDescent="0.25">
      <c r="A7884" t="s">
        <v>24002</v>
      </c>
      <c r="B7884" t="s">
        <v>20</v>
      </c>
      <c r="C7884" t="s">
        <v>19</v>
      </c>
      <c r="D7884" t="s">
        <v>33</v>
      </c>
      <c r="E7884" t="s">
        <v>533</v>
      </c>
    </row>
    <row r="7885" spans="1:5" x14ac:dyDescent="0.25">
      <c r="A7885" t="s">
        <v>8330</v>
      </c>
      <c r="B7885" t="s">
        <v>20</v>
      </c>
      <c r="C7885" t="s">
        <v>19</v>
      </c>
      <c r="D7885" t="s">
        <v>33</v>
      </c>
      <c r="E7885" t="s">
        <v>530</v>
      </c>
    </row>
    <row r="7886" spans="1:5" x14ac:dyDescent="0.25">
      <c r="A7886" t="s">
        <v>8332</v>
      </c>
      <c r="B7886" t="s">
        <v>20</v>
      </c>
      <c r="C7886" t="s">
        <v>19</v>
      </c>
      <c r="D7886" t="s">
        <v>33</v>
      </c>
      <c r="E7886" t="s">
        <v>530</v>
      </c>
    </row>
    <row r="7887" spans="1:5" x14ac:dyDescent="0.25">
      <c r="A7887" t="s">
        <v>28345</v>
      </c>
      <c r="B7887" t="s">
        <v>20</v>
      </c>
      <c r="C7887" t="s">
        <v>21</v>
      </c>
      <c r="D7887" t="s">
        <v>33</v>
      </c>
      <c r="E7887" t="s">
        <v>537</v>
      </c>
    </row>
    <row r="7888" spans="1:5" x14ac:dyDescent="0.25">
      <c r="A7888" t="s">
        <v>8335</v>
      </c>
      <c r="B7888" t="s">
        <v>20</v>
      </c>
      <c r="C7888" t="s">
        <v>19</v>
      </c>
      <c r="D7888" t="s">
        <v>33</v>
      </c>
      <c r="E7888" t="s">
        <v>530</v>
      </c>
    </row>
    <row r="7889" spans="1:5" x14ac:dyDescent="0.25">
      <c r="A7889" t="s">
        <v>23816</v>
      </c>
      <c r="B7889" t="s">
        <v>20</v>
      </c>
      <c r="C7889" t="s">
        <v>19</v>
      </c>
      <c r="D7889" t="s">
        <v>33</v>
      </c>
      <c r="E7889" t="s">
        <v>533</v>
      </c>
    </row>
    <row r="7890" spans="1:5" x14ac:dyDescent="0.25">
      <c r="A7890" t="s">
        <v>24296</v>
      </c>
      <c r="B7890" t="s">
        <v>20</v>
      </c>
      <c r="C7890" t="s">
        <v>19</v>
      </c>
      <c r="D7890" t="s">
        <v>33</v>
      </c>
      <c r="E7890" t="s">
        <v>533</v>
      </c>
    </row>
    <row r="7891" spans="1:5" x14ac:dyDescent="0.25">
      <c r="A7891" t="s">
        <v>8337</v>
      </c>
      <c r="B7891" t="s">
        <v>20</v>
      </c>
      <c r="C7891" t="s">
        <v>19</v>
      </c>
      <c r="D7891" t="s">
        <v>33</v>
      </c>
      <c r="E7891" t="s">
        <v>530</v>
      </c>
    </row>
    <row r="7892" spans="1:5" x14ac:dyDescent="0.25">
      <c r="A7892" t="s">
        <v>8338</v>
      </c>
      <c r="B7892" t="s">
        <v>20</v>
      </c>
      <c r="C7892" t="s">
        <v>19</v>
      </c>
      <c r="D7892" t="s">
        <v>33</v>
      </c>
      <c r="E7892" t="s">
        <v>562</v>
      </c>
    </row>
    <row r="7893" spans="1:5" x14ac:dyDescent="0.25">
      <c r="A7893" t="s">
        <v>24305</v>
      </c>
      <c r="B7893" t="s">
        <v>20</v>
      </c>
      <c r="C7893" t="s">
        <v>19</v>
      </c>
      <c r="D7893" t="s">
        <v>33</v>
      </c>
      <c r="E7893" t="s">
        <v>533</v>
      </c>
    </row>
    <row r="7894" spans="1:5" x14ac:dyDescent="0.25">
      <c r="A7894" t="s">
        <v>21446</v>
      </c>
      <c r="B7894" t="s">
        <v>20</v>
      </c>
      <c r="C7894" t="s">
        <v>21</v>
      </c>
      <c r="D7894" t="s">
        <v>33</v>
      </c>
      <c r="E7894" t="s">
        <v>537</v>
      </c>
    </row>
    <row r="7895" spans="1:5" x14ac:dyDescent="0.25">
      <c r="A7895" t="s">
        <v>8340</v>
      </c>
      <c r="B7895" t="s">
        <v>20</v>
      </c>
      <c r="C7895" t="s">
        <v>19</v>
      </c>
      <c r="D7895" t="s">
        <v>33</v>
      </c>
      <c r="E7895" t="s">
        <v>562</v>
      </c>
    </row>
    <row r="7896" spans="1:5" x14ac:dyDescent="0.25">
      <c r="A7896" t="s">
        <v>8342</v>
      </c>
      <c r="B7896" t="s">
        <v>20</v>
      </c>
      <c r="C7896" t="s">
        <v>19</v>
      </c>
      <c r="D7896" t="s">
        <v>33</v>
      </c>
      <c r="E7896" t="s">
        <v>562</v>
      </c>
    </row>
    <row r="7897" spans="1:5" x14ac:dyDescent="0.25">
      <c r="A7897" t="s">
        <v>25773</v>
      </c>
      <c r="B7897" t="s">
        <v>20</v>
      </c>
      <c r="C7897" t="s">
        <v>19</v>
      </c>
      <c r="D7897" t="s">
        <v>33</v>
      </c>
      <c r="E7897" t="s">
        <v>533</v>
      </c>
    </row>
    <row r="7898" spans="1:5" x14ac:dyDescent="0.25">
      <c r="A7898" t="s">
        <v>8346</v>
      </c>
      <c r="B7898" t="s">
        <v>20</v>
      </c>
      <c r="C7898" t="s">
        <v>25</v>
      </c>
      <c r="D7898" t="s">
        <v>33</v>
      </c>
      <c r="E7898" t="s">
        <v>846</v>
      </c>
    </row>
    <row r="7899" spans="1:5" x14ac:dyDescent="0.25">
      <c r="A7899" t="s">
        <v>8344</v>
      </c>
      <c r="B7899" t="s">
        <v>20</v>
      </c>
      <c r="C7899" t="s">
        <v>25</v>
      </c>
      <c r="D7899" t="s">
        <v>33</v>
      </c>
      <c r="E7899" t="s">
        <v>814</v>
      </c>
    </row>
    <row r="7900" spans="1:5" x14ac:dyDescent="0.25">
      <c r="A7900" t="s">
        <v>25822</v>
      </c>
      <c r="B7900" t="s">
        <v>20</v>
      </c>
      <c r="C7900" t="s">
        <v>19</v>
      </c>
      <c r="D7900" t="s">
        <v>33</v>
      </c>
      <c r="E7900" t="s">
        <v>533</v>
      </c>
    </row>
    <row r="7901" spans="1:5" x14ac:dyDescent="0.25">
      <c r="A7901" t="s">
        <v>8347</v>
      </c>
      <c r="B7901" t="s">
        <v>16</v>
      </c>
      <c r="C7901" t="s">
        <v>17</v>
      </c>
      <c r="D7901" t="s">
        <v>33</v>
      </c>
      <c r="E7901" t="s">
        <v>847</v>
      </c>
    </row>
    <row r="7902" spans="1:5" x14ac:dyDescent="0.25">
      <c r="A7902" t="s">
        <v>8348</v>
      </c>
      <c r="B7902" t="s">
        <v>20</v>
      </c>
      <c r="C7902" t="s">
        <v>19</v>
      </c>
      <c r="D7902" t="s">
        <v>33</v>
      </c>
      <c r="E7902" t="s">
        <v>849</v>
      </c>
    </row>
    <row r="7903" spans="1:5" x14ac:dyDescent="0.25">
      <c r="A7903" t="s">
        <v>27996</v>
      </c>
      <c r="B7903" t="s">
        <v>20</v>
      </c>
      <c r="C7903" t="s">
        <v>21</v>
      </c>
      <c r="D7903" t="s">
        <v>33</v>
      </c>
      <c r="E7903" t="s">
        <v>537</v>
      </c>
    </row>
    <row r="7904" spans="1:5" x14ac:dyDescent="0.25">
      <c r="A7904" t="s">
        <v>6366</v>
      </c>
      <c r="B7904" t="s">
        <v>20</v>
      </c>
      <c r="C7904" t="s">
        <v>19</v>
      </c>
      <c r="D7904" t="s">
        <v>33</v>
      </c>
      <c r="E7904" t="s">
        <v>533</v>
      </c>
    </row>
    <row r="7905" spans="1:5" x14ac:dyDescent="0.25">
      <c r="A7905" t="s">
        <v>22007</v>
      </c>
      <c r="B7905" t="s">
        <v>20</v>
      </c>
      <c r="C7905" t="s">
        <v>19</v>
      </c>
      <c r="D7905" t="s">
        <v>33</v>
      </c>
      <c r="E7905" t="s">
        <v>553</v>
      </c>
    </row>
    <row r="7906" spans="1:5" x14ac:dyDescent="0.25">
      <c r="A7906" t="s">
        <v>8353</v>
      </c>
      <c r="B7906" t="s">
        <v>20</v>
      </c>
      <c r="C7906" t="s">
        <v>19</v>
      </c>
      <c r="D7906" t="s">
        <v>33</v>
      </c>
      <c r="E7906" t="s">
        <v>530</v>
      </c>
    </row>
    <row r="7907" spans="1:5" x14ac:dyDescent="0.25">
      <c r="A7907" t="s">
        <v>7066</v>
      </c>
      <c r="B7907" t="s">
        <v>20</v>
      </c>
      <c r="C7907" t="s">
        <v>21</v>
      </c>
      <c r="D7907" t="s">
        <v>33</v>
      </c>
      <c r="E7907" t="s">
        <v>537</v>
      </c>
    </row>
    <row r="7908" spans="1:5" x14ac:dyDescent="0.25">
      <c r="A7908" t="s">
        <v>11653</v>
      </c>
      <c r="B7908" t="s">
        <v>20</v>
      </c>
      <c r="C7908" t="s">
        <v>19</v>
      </c>
      <c r="D7908" t="s">
        <v>33</v>
      </c>
      <c r="E7908" t="s">
        <v>533</v>
      </c>
    </row>
    <row r="7909" spans="1:5" x14ac:dyDescent="0.25">
      <c r="A7909" t="s">
        <v>8356</v>
      </c>
      <c r="B7909" t="s">
        <v>20</v>
      </c>
      <c r="C7909" t="s">
        <v>19</v>
      </c>
      <c r="D7909" t="s">
        <v>33</v>
      </c>
      <c r="E7909" t="s">
        <v>538</v>
      </c>
    </row>
    <row r="7910" spans="1:5" x14ac:dyDescent="0.25">
      <c r="A7910" t="s">
        <v>11566</v>
      </c>
      <c r="B7910" t="s">
        <v>20</v>
      </c>
      <c r="C7910" t="s">
        <v>19</v>
      </c>
      <c r="D7910" t="s">
        <v>33</v>
      </c>
      <c r="E7910" t="s">
        <v>533</v>
      </c>
    </row>
    <row r="7911" spans="1:5" x14ac:dyDescent="0.25">
      <c r="A7911" t="s">
        <v>8357</v>
      </c>
      <c r="B7911" t="s">
        <v>16</v>
      </c>
      <c r="C7911" t="s">
        <v>17</v>
      </c>
      <c r="D7911" t="s">
        <v>33</v>
      </c>
      <c r="E7911" t="s">
        <v>653</v>
      </c>
    </row>
    <row r="7912" spans="1:5" x14ac:dyDescent="0.25">
      <c r="A7912" t="s">
        <v>28352</v>
      </c>
      <c r="B7912" t="s">
        <v>20</v>
      </c>
      <c r="C7912" t="s">
        <v>21</v>
      </c>
      <c r="D7912" t="s">
        <v>33</v>
      </c>
      <c r="E7912" t="s">
        <v>537</v>
      </c>
    </row>
    <row r="7913" spans="1:5" x14ac:dyDescent="0.25">
      <c r="A7913" t="s">
        <v>13502</v>
      </c>
      <c r="B7913" t="s">
        <v>20</v>
      </c>
      <c r="C7913" t="s">
        <v>19</v>
      </c>
      <c r="D7913" t="s">
        <v>33</v>
      </c>
      <c r="E7913" t="s">
        <v>533</v>
      </c>
    </row>
    <row r="7914" spans="1:5" x14ac:dyDescent="0.25">
      <c r="A7914" t="s">
        <v>13503</v>
      </c>
      <c r="B7914" t="s">
        <v>20</v>
      </c>
      <c r="C7914" t="s">
        <v>19</v>
      </c>
      <c r="D7914" t="s">
        <v>33</v>
      </c>
      <c r="E7914" t="s">
        <v>553</v>
      </c>
    </row>
    <row r="7915" spans="1:5" x14ac:dyDescent="0.25">
      <c r="A7915" t="s">
        <v>8365</v>
      </c>
      <c r="B7915" t="s">
        <v>20</v>
      </c>
      <c r="C7915" t="s">
        <v>19</v>
      </c>
      <c r="D7915" t="s">
        <v>33</v>
      </c>
      <c r="E7915" t="s">
        <v>538</v>
      </c>
    </row>
    <row r="7916" spans="1:5" x14ac:dyDescent="0.25">
      <c r="A7916" t="s">
        <v>8364</v>
      </c>
      <c r="B7916" t="s">
        <v>20</v>
      </c>
      <c r="C7916" t="s">
        <v>19</v>
      </c>
      <c r="D7916" t="s">
        <v>33</v>
      </c>
      <c r="E7916" t="s">
        <v>538</v>
      </c>
    </row>
    <row r="7917" spans="1:5" x14ac:dyDescent="0.25">
      <c r="A7917" t="s">
        <v>14730</v>
      </c>
      <c r="B7917" t="s">
        <v>20</v>
      </c>
      <c r="C7917" t="s">
        <v>19</v>
      </c>
      <c r="D7917" t="s">
        <v>33</v>
      </c>
      <c r="E7917" t="s">
        <v>553</v>
      </c>
    </row>
    <row r="7918" spans="1:5" x14ac:dyDescent="0.25">
      <c r="A7918" t="s">
        <v>14732</v>
      </c>
      <c r="B7918" t="s">
        <v>20</v>
      </c>
      <c r="C7918" t="s">
        <v>19</v>
      </c>
      <c r="D7918" t="s">
        <v>33</v>
      </c>
      <c r="E7918" t="s">
        <v>553</v>
      </c>
    </row>
    <row r="7919" spans="1:5" x14ac:dyDescent="0.25">
      <c r="A7919" t="s">
        <v>8362</v>
      </c>
      <c r="B7919" t="s">
        <v>20</v>
      </c>
      <c r="C7919" t="s">
        <v>19</v>
      </c>
      <c r="D7919" t="s">
        <v>33</v>
      </c>
      <c r="E7919" t="s">
        <v>538</v>
      </c>
    </row>
    <row r="7920" spans="1:5" x14ac:dyDescent="0.25">
      <c r="A7920" t="s">
        <v>27523</v>
      </c>
      <c r="B7920" t="s">
        <v>20</v>
      </c>
      <c r="C7920" t="s">
        <v>22</v>
      </c>
      <c r="D7920" t="s">
        <v>33</v>
      </c>
      <c r="E7920" t="s">
        <v>629</v>
      </c>
    </row>
    <row r="7921" spans="1:5" x14ac:dyDescent="0.25">
      <c r="A7921" t="s">
        <v>8367</v>
      </c>
      <c r="B7921" t="s">
        <v>20</v>
      </c>
      <c r="C7921" t="s">
        <v>19</v>
      </c>
      <c r="D7921" t="s">
        <v>33</v>
      </c>
      <c r="E7921" t="s">
        <v>538</v>
      </c>
    </row>
    <row r="7922" spans="1:5" x14ac:dyDescent="0.25">
      <c r="A7922" t="s">
        <v>8368</v>
      </c>
      <c r="B7922" t="s">
        <v>20</v>
      </c>
      <c r="C7922" t="s">
        <v>19</v>
      </c>
      <c r="D7922" t="s">
        <v>33</v>
      </c>
      <c r="E7922" t="s">
        <v>562</v>
      </c>
    </row>
    <row r="7923" spans="1:5" x14ac:dyDescent="0.25">
      <c r="A7923" t="s">
        <v>27821</v>
      </c>
      <c r="B7923" t="s">
        <v>20</v>
      </c>
      <c r="C7923" t="s">
        <v>22</v>
      </c>
      <c r="D7923" t="s">
        <v>33</v>
      </c>
      <c r="E7923" t="s">
        <v>629</v>
      </c>
    </row>
    <row r="7924" spans="1:5" x14ac:dyDescent="0.25">
      <c r="A7924" t="s">
        <v>8370</v>
      </c>
      <c r="B7924" t="s">
        <v>20</v>
      </c>
      <c r="C7924" t="s">
        <v>19</v>
      </c>
      <c r="D7924" t="s">
        <v>33</v>
      </c>
      <c r="E7924" t="s">
        <v>611</v>
      </c>
    </row>
    <row r="7925" spans="1:5" x14ac:dyDescent="0.25">
      <c r="A7925" t="s">
        <v>4866</v>
      </c>
      <c r="B7925" t="s">
        <v>20</v>
      </c>
      <c r="C7925" t="s">
        <v>21</v>
      </c>
      <c r="D7925" t="s">
        <v>33</v>
      </c>
      <c r="E7925" t="s">
        <v>537</v>
      </c>
    </row>
    <row r="7926" spans="1:5" x14ac:dyDescent="0.25">
      <c r="A7926" t="s">
        <v>8372</v>
      </c>
      <c r="B7926" t="s">
        <v>20</v>
      </c>
      <c r="C7926" t="s">
        <v>19</v>
      </c>
      <c r="D7926" t="s">
        <v>33</v>
      </c>
      <c r="E7926" t="s">
        <v>611</v>
      </c>
    </row>
    <row r="7927" spans="1:5" x14ac:dyDescent="0.25">
      <c r="A7927" t="s">
        <v>15728</v>
      </c>
      <c r="B7927" t="s">
        <v>20</v>
      </c>
      <c r="C7927" t="s">
        <v>21</v>
      </c>
      <c r="D7927" t="s">
        <v>33</v>
      </c>
      <c r="E7927" t="s">
        <v>537</v>
      </c>
    </row>
    <row r="7928" spans="1:5" x14ac:dyDescent="0.25">
      <c r="A7928" t="s">
        <v>8375</v>
      </c>
      <c r="B7928" t="s">
        <v>16</v>
      </c>
      <c r="C7928" t="s">
        <v>17</v>
      </c>
      <c r="D7928" t="s">
        <v>33</v>
      </c>
      <c r="E7928" t="s">
        <v>653</v>
      </c>
    </row>
    <row r="7929" spans="1:5" x14ac:dyDescent="0.25">
      <c r="A7929" t="s">
        <v>16351</v>
      </c>
      <c r="B7929" t="s">
        <v>20</v>
      </c>
      <c r="C7929" t="s">
        <v>19</v>
      </c>
      <c r="D7929" t="s">
        <v>33</v>
      </c>
      <c r="E7929" t="s">
        <v>533</v>
      </c>
    </row>
    <row r="7930" spans="1:5" x14ac:dyDescent="0.25">
      <c r="A7930" t="s">
        <v>19617</v>
      </c>
      <c r="B7930" t="s">
        <v>20</v>
      </c>
      <c r="C7930" t="s">
        <v>19</v>
      </c>
      <c r="D7930" t="s">
        <v>33</v>
      </c>
      <c r="E7930" t="s">
        <v>533</v>
      </c>
    </row>
    <row r="7931" spans="1:5" x14ac:dyDescent="0.25">
      <c r="A7931" t="s">
        <v>8374</v>
      </c>
      <c r="B7931" t="s">
        <v>16</v>
      </c>
      <c r="C7931" t="s">
        <v>17</v>
      </c>
      <c r="D7931" t="s">
        <v>33</v>
      </c>
      <c r="E7931" t="s">
        <v>653</v>
      </c>
    </row>
    <row r="7932" spans="1:5" x14ac:dyDescent="0.25">
      <c r="A7932" t="s">
        <v>28397</v>
      </c>
      <c r="B7932" t="s">
        <v>20</v>
      </c>
      <c r="C7932" t="s">
        <v>19</v>
      </c>
      <c r="D7932" t="s">
        <v>33</v>
      </c>
      <c r="E7932" t="s">
        <v>533</v>
      </c>
    </row>
    <row r="7933" spans="1:5" x14ac:dyDescent="0.25">
      <c r="A7933" t="s">
        <v>8380</v>
      </c>
      <c r="B7933" t="s">
        <v>20</v>
      </c>
      <c r="C7933" t="s">
        <v>19</v>
      </c>
      <c r="D7933" t="s">
        <v>33</v>
      </c>
      <c r="E7933" t="s">
        <v>530</v>
      </c>
    </row>
    <row r="7934" spans="1:5" x14ac:dyDescent="0.25">
      <c r="A7934" t="s">
        <v>23118</v>
      </c>
      <c r="B7934" t="s">
        <v>20</v>
      </c>
      <c r="C7934" t="s">
        <v>19</v>
      </c>
      <c r="D7934" t="s">
        <v>65</v>
      </c>
      <c r="E7934" t="s">
        <v>533</v>
      </c>
    </row>
    <row r="7935" spans="1:5" x14ac:dyDescent="0.25">
      <c r="A7935" t="s">
        <v>23119</v>
      </c>
      <c r="B7935" t="s">
        <v>20</v>
      </c>
      <c r="C7935" t="s">
        <v>19</v>
      </c>
      <c r="D7935" t="s">
        <v>65</v>
      </c>
      <c r="E7935" t="s">
        <v>533</v>
      </c>
    </row>
    <row r="7936" spans="1:5" x14ac:dyDescent="0.25">
      <c r="A7936" t="s">
        <v>8381</v>
      </c>
      <c r="B7936" t="s">
        <v>20</v>
      </c>
      <c r="C7936" t="s">
        <v>19</v>
      </c>
      <c r="D7936" t="s">
        <v>33</v>
      </c>
      <c r="E7936" t="s">
        <v>538</v>
      </c>
    </row>
    <row r="7937" spans="1:5" x14ac:dyDescent="0.25">
      <c r="A7937" t="s">
        <v>8383</v>
      </c>
      <c r="B7937" t="s">
        <v>20</v>
      </c>
      <c r="C7937" t="s">
        <v>19</v>
      </c>
      <c r="D7937" t="s">
        <v>33</v>
      </c>
      <c r="E7937" t="s">
        <v>531</v>
      </c>
    </row>
    <row r="7938" spans="1:5" x14ac:dyDescent="0.25">
      <c r="A7938" t="s">
        <v>26638</v>
      </c>
      <c r="B7938" t="s">
        <v>20</v>
      </c>
      <c r="C7938" t="s">
        <v>19</v>
      </c>
      <c r="D7938" t="s">
        <v>65</v>
      </c>
      <c r="E7938" t="s">
        <v>533</v>
      </c>
    </row>
    <row r="7939" spans="1:5" x14ac:dyDescent="0.25">
      <c r="A7939" t="s">
        <v>8385</v>
      </c>
      <c r="B7939" t="s">
        <v>20</v>
      </c>
      <c r="C7939" t="s">
        <v>19</v>
      </c>
      <c r="D7939" t="s">
        <v>33</v>
      </c>
      <c r="E7939" t="s">
        <v>562</v>
      </c>
    </row>
    <row r="7940" spans="1:5" x14ac:dyDescent="0.25">
      <c r="A7940" t="s">
        <v>8387</v>
      </c>
      <c r="B7940" t="s">
        <v>16</v>
      </c>
      <c r="C7940" t="s">
        <v>17</v>
      </c>
      <c r="D7940" t="s">
        <v>33</v>
      </c>
      <c r="E7940" t="s">
        <v>653</v>
      </c>
    </row>
    <row r="7941" spans="1:5" x14ac:dyDescent="0.25">
      <c r="A7941" t="s">
        <v>8386</v>
      </c>
      <c r="B7941" t="s">
        <v>16</v>
      </c>
      <c r="C7941" t="s">
        <v>17</v>
      </c>
      <c r="D7941" t="s">
        <v>33</v>
      </c>
      <c r="E7941" t="s">
        <v>653</v>
      </c>
    </row>
    <row r="7942" spans="1:5" x14ac:dyDescent="0.25">
      <c r="A7942" t="s">
        <v>8389</v>
      </c>
      <c r="B7942" t="s">
        <v>16</v>
      </c>
      <c r="C7942" t="s">
        <v>15</v>
      </c>
      <c r="D7942" t="s">
        <v>33</v>
      </c>
      <c r="E7942" t="s">
        <v>659</v>
      </c>
    </row>
    <row r="7943" spans="1:5" x14ac:dyDescent="0.25">
      <c r="A7943" t="s">
        <v>6346</v>
      </c>
      <c r="B7943" t="s">
        <v>20</v>
      </c>
      <c r="C7943" t="s">
        <v>21</v>
      </c>
      <c r="D7943" t="s">
        <v>33</v>
      </c>
      <c r="E7943" t="s">
        <v>537</v>
      </c>
    </row>
    <row r="7944" spans="1:5" x14ac:dyDescent="0.25">
      <c r="A7944" t="s">
        <v>28177</v>
      </c>
      <c r="B7944" t="s">
        <v>20</v>
      </c>
      <c r="C7944" t="s">
        <v>21</v>
      </c>
      <c r="D7944" t="s">
        <v>33</v>
      </c>
      <c r="E7944" t="s">
        <v>537</v>
      </c>
    </row>
    <row r="7945" spans="1:5" x14ac:dyDescent="0.25">
      <c r="A7945" t="s">
        <v>8391</v>
      </c>
      <c r="B7945" t="s">
        <v>16</v>
      </c>
      <c r="C7945" t="s">
        <v>15</v>
      </c>
      <c r="D7945" t="s">
        <v>33</v>
      </c>
      <c r="E7945" t="s">
        <v>659</v>
      </c>
    </row>
    <row r="7946" spans="1:5" x14ac:dyDescent="0.25">
      <c r="A7946" t="s">
        <v>8392</v>
      </c>
      <c r="B7946" t="s">
        <v>20</v>
      </c>
      <c r="C7946" t="s">
        <v>19</v>
      </c>
      <c r="D7946" t="s">
        <v>33</v>
      </c>
      <c r="E7946" t="s">
        <v>539</v>
      </c>
    </row>
    <row r="7947" spans="1:5" x14ac:dyDescent="0.25">
      <c r="A7947" t="s">
        <v>22234</v>
      </c>
      <c r="B7947" t="s">
        <v>20</v>
      </c>
      <c r="C7947" t="s">
        <v>19</v>
      </c>
      <c r="D7947" t="s">
        <v>69</v>
      </c>
      <c r="E7947" t="s">
        <v>533</v>
      </c>
    </row>
    <row r="7948" spans="1:5" x14ac:dyDescent="0.25">
      <c r="A7948" t="s">
        <v>43563</v>
      </c>
      <c r="B7948" t="s">
        <v>20</v>
      </c>
      <c r="C7948" t="s">
        <v>19</v>
      </c>
      <c r="D7948" t="s">
        <v>66</v>
      </c>
      <c r="E7948" t="s">
        <v>533</v>
      </c>
    </row>
    <row r="7949" spans="1:5" x14ac:dyDescent="0.25">
      <c r="A7949" t="s">
        <v>21330</v>
      </c>
      <c r="B7949" t="s">
        <v>20</v>
      </c>
      <c r="C7949" t="s">
        <v>19</v>
      </c>
      <c r="D7949" t="s">
        <v>33</v>
      </c>
      <c r="E7949" t="s">
        <v>533</v>
      </c>
    </row>
    <row r="7950" spans="1:5" x14ac:dyDescent="0.25">
      <c r="A7950" t="s">
        <v>24800</v>
      </c>
      <c r="B7950" t="s">
        <v>20</v>
      </c>
      <c r="C7950" t="s">
        <v>19</v>
      </c>
      <c r="D7950" t="s">
        <v>33</v>
      </c>
      <c r="E7950" t="s">
        <v>553</v>
      </c>
    </row>
    <row r="7951" spans="1:5" x14ac:dyDescent="0.25">
      <c r="A7951" t="s">
        <v>8397</v>
      </c>
      <c r="B7951" t="s">
        <v>20</v>
      </c>
      <c r="C7951" t="s">
        <v>19</v>
      </c>
      <c r="D7951" t="s">
        <v>69</v>
      </c>
      <c r="E7951" t="s">
        <v>523</v>
      </c>
    </row>
    <row r="7952" spans="1:5" x14ac:dyDescent="0.25">
      <c r="A7952" t="s">
        <v>8398</v>
      </c>
      <c r="B7952" t="s">
        <v>20</v>
      </c>
      <c r="C7952" t="s">
        <v>19</v>
      </c>
      <c r="D7952" t="s">
        <v>33</v>
      </c>
      <c r="E7952" t="s">
        <v>562</v>
      </c>
    </row>
    <row r="7953" spans="1:5" x14ac:dyDescent="0.25">
      <c r="A7953" t="s">
        <v>8399</v>
      </c>
      <c r="B7953" t="s">
        <v>20</v>
      </c>
      <c r="C7953" t="s">
        <v>19</v>
      </c>
      <c r="D7953" t="s">
        <v>33</v>
      </c>
      <c r="E7953" t="s">
        <v>562</v>
      </c>
    </row>
    <row r="7954" spans="1:5" x14ac:dyDescent="0.25">
      <c r="A7954" t="s">
        <v>3900</v>
      </c>
      <c r="B7954" t="s">
        <v>20</v>
      </c>
      <c r="C7954" t="s">
        <v>21</v>
      </c>
      <c r="D7954" t="s">
        <v>33</v>
      </c>
      <c r="E7954" t="s">
        <v>537</v>
      </c>
    </row>
    <row r="7955" spans="1:5" x14ac:dyDescent="0.25">
      <c r="A7955" t="s">
        <v>26574</v>
      </c>
      <c r="B7955" t="s">
        <v>20</v>
      </c>
      <c r="C7955" t="s">
        <v>21</v>
      </c>
      <c r="D7955" t="s">
        <v>33</v>
      </c>
      <c r="E7955" t="s">
        <v>537</v>
      </c>
    </row>
    <row r="7956" spans="1:5" x14ac:dyDescent="0.25">
      <c r="A7956" t="s">
        <v>26735</v>
      </c>
      <c r="B7956" t="s">
        <v>20</v>
      </c>
      <c r="C7956" t="s">
        <v>21</v>
      </c>
      <c r="D7956" t="s">
        <v>33</v>
      </c>
      <c r="E7956" t="s">
        <v>537</v>
      </c>
    </row>
    <row r="7957" spans="1:5" x14ac:dyDescent="0.25">
      <c r="A7957" t="s">
        <v>43564</v>
      </c>
      <c r="B7957" t="s">
        <v>20</v>
      </c>
      <c r="C7957" t="s">
        <v>21</v>
      </c>
      <c r="D7957" t="s">
        <v>33</v>
      </c>
      <c r="E7957" t="s">
        <v>537</v>
      </c>
    </row>
    <row r="7958" spans="1:5" x14ac:dyDescent="0.25">
      <c r="A7958" t="s">
        <v>23539</v>
      </c>
      <c r="B7958" t="s">
        <v>20</v>
      </c>
      <c r="C7958" t="s">
        <v>19</v>
      </c>
      <c r="D7958" t="s">
        <v>33</v>
      </c>
      <c r="E7958" t="s">
        <v>553</v>
      </c>
    </row>
    <row r="7959" spans="1:5" x14ac:dyDescent="0.25">
      <c r="A7959" t="s">
        <v>8406</v>
      </c>
      <c r="B7959" t="s">
        <v>16</v>
      </c>
      <c r="C7959" t="s">
        <v>15</v>
      </c>
      <c r="D7959" t="s">
        <v>33</v>
      </c>
      <c r="E7959" t="s">
        <v>659</v>
      </c>
    </row>
    <row r="7960" spans="1:5" x14ac:dyDescent="0.25">
      <c r="A7960" t="s">
        <v>3785</v>
      </c>
      <c r="B7960" t="s">
        <v>20</v>
      </c>
      <c r="C7960" t="s">
        <v>21</v>
      </c>
      <c r="D7960" t="s">
        <v>33</v>
      </c>
      <c r="E7960" t="s">
        <v>537</v>
      </c>
    </row>
    <row r="7961" spans="1:5" x14ac:dyDescent="0.25">
      <c r="A7961" t="s">
        <v>23218</v>
      </c>
      <c r="B7961" t="s">
        <v>20</v>
      </c>
      <c r="C7961" t="s">
        <v>21</v>
      </c>
      <c r="D7961" t="s">
        <v>33</v>
      </c>
      <c r="E7961" t="s">
        <v>537</v>
      </c>
    </row>
    <row r="7962" spans="1:5" x14ac:dyDescent="0.25">
      <c r="A7962" t="s">
        <v>8408</v>
      </c>
      <c r="B7962" t="s">
        <v>16</v>
      </c>
      <c r="C7962" t="s">
        <v>15</v>
      </c>
      <c r="D7962" t="s">
        <v>33</v>
      </c>
      <c r="E7962" t="s">
        <v>659</v>
      </c>
    </row>
    <row r="7963" spans="1:5" x14ac:dyDescent="0.25">
      <c r="A7963" t="s">
        <v>12817</v>
      </c>
      <c r="B7963" t="s">
        <v>20</v>
      </c>
      <c r="C7963" t="s">
        <v>19</v>
      </c>
      <c r="D7963" t="s">
        <v>33</v>
      </c>
      <c r="E7963" t="s">
        <v>533</v>
      </c>
    </row>
    <row r="7964" spans="1:5" x14ac:dyDescent="0.25">
      <c r="A7964" t="s">
        <v>8407</v>
      </c>
      <c r="B7964" t="s">
        <v>16</v>
      </c>
      <c r="C7964" t="s">
        <v>15</v>
      </c>
      <c r="D7964" t="s">
        <v>33</v>
      </c>
      <c r="E7964" t="s">
        <v>659</v>
      </c>
    </row>
    <row r="7965" spans="1:5" x14ac:dyDescent="0.25">
      <c r="A7965" t="s">
        <v>8412</v>
      </c>
      <c r="B7965" t="s">
        <v>16</v>
      </c>
      <c r="C7965" t="s">
        <v>15</v>
      </c>
      <c r="D7965" t="s">
        <v>33</v>
      </c>
      <c r="E7965" t="s">
        <v>659</v>
      </c>
    </row>
    <row r="7966" spans="1:5" x14ac:dyDescent="0.25">
      <c r="A7966" t="s">
        <v>13294</v>
      </c>
      <c r="B7966" t="s">
        <v>20</v>
      </c>
      <c r="C7966" t="s">
        <v>19</v>
      </c>
      <c r="D7966" t="s">
        <v>33</v>
      </c>
      <c r="E7966" t="s">
        <v>533</v>
      </c>
    </row>
    <row r="7967" spans="1:5" x14ac:dyDescent="0.25">
      <c r="A7967" t="s">
        <v>8413</v>
      </c>
      <c r="B7967" t="s">
        <v>16</v>
      </c>
      <c r="C7967" t="s">
        <v>17</v>
      </c>
      <c r="D7967" t="s">
        <v>33</v>
      </c>
      <c r="E7967" t="s">
        <v>722</v>
      </c>
    </row>
    <row r="7968" spans="1:5" x14ac:dyDescent="0.25">
      <c r="A7968" t="s">
        <v>8414</v>
      </c>
      <c r="B7968" t="s">
        <v>20</v>
      </c>
      <c r="C7968" t="s">
        <v>19</v>
      </c>
      <c r="D7968" t="s">
        <v>33</v>
      </c>
      <c r="E7968" t="s">
        <v>786</v>
      </c>
    </row>
    <row r="7969" spans="1:5" x14ac:dyDescent="0.25">
      <c r="A7969" t="s">
        <v>43565</v>
      </c>
      <c r="B7969" t="s">
        <v>16</v>
      </c>
      <c r="C7969" t="s">
        <v>15</v>
      </c>
      <c r="D7969" t="s">
        <v>67</v>
      </c>
      <c r="E7969" t="s">
        <v>659</v>
      </c>
    </row>
    <row r="7970" spans="1:5" x14ac:dyDescent="0.25">
      <c r="A7970" t="s">
        <v>17205</v>
      </c>
      <c r="B7970" t="s">
        <v>20</v>
      </c>
      <c r="C7970" t="s">
        <v>19</v>
      </c>
      <c r="D7970" t="s">
        <v>33</v>
      </c>
      <c r="E7970" t="s">
        <v>533</v>
      </c>
    </row>
    <row r="7971" spans="1:5" x14ac:dyDescent="0.25">
      <c r="A7971" t="s">
        <v>8415</v>
      </c>
      <c r="B7971" t="s">
        <v>16</v>
      </c>
      <c r="C7971" t="s">
        <v>15</v>
      </c>
      <c r="D7971" t="s">
        <v>33</v>
      </c>
      <c r="E7971" t="s">
        <v>696</v>
      </c>
    </row>
    <row r="7972" spans="1:5" x14ac:dyDescent="0.25">
      <c r="A7972" t="s">
        <v>8418</v>
      </c>
      <c r="B7972" t="s">
        <v>14</v>
      </c>
      <c r="C7972" t="s">
        <v>14</v>
      </c>
      <c r="D7972" t="s">
        <v>34</v>
      </c>
      <c r="E7972" t="s">
        <v>520</v>
      </c>
    </row>
    <row r="7973" spans="1:5" x14ac:dyDescent="0.25">
      <c r="A7973" t="s">
        <v>8417</v>
      </c>
      <c r="B7973" t="s">
        <v>14</v>
      </c>
      <c r="C7973" t="s">
        <v>14</v>
      </c>
      <c r="D7973" t="s">
        <v>34</v>
      </c>
      <c r="E7973" t="s">
        <v>520</v>
      </c>
    </row>
    <row r="7974" spans="1:5" x14ac:dyDescent="0.25">
      <c r="A7974" t="s">
        <v>8416</v>
      </c>
      <c r="B7974" t="s">
        <v>14</v>
      </c>
      <c r="C7974" t="s">
        <v>14</v>
      </c>
      <c r="D7974" t="s">
        <v>34</v>
      </c>
      <c r="E7974" t="s">
        <v>520</v>
      </c>
    </row>
    <row r="7975" spans="1:5" x14ac:dyDescent="0.25">
      <c r="A7975" t="s">
        <v>8419</v>
      </c>
      <c r="B7975" t="s">
        <v>14</v>
      </c>
      <c r="C7975" t="s">
        <v>14</v>
      </c>
      <c r="D7975" t="s">
        <v>69</v>
      </c>
      <c r="E7975" t="s">
        <v>497</v>
      </c>
    </row>
    <row r="7976" spans="1:5" x14ac:dyDescent="0.25">
      <c r="A7976" t="s">
        <v>8420</v>
      </c>
      <c r="B7976" t="s">
        <v>14</v>
      </c>
      <c r="C7976" t="s">
        <v>14</v>
      </c>
      <c r="D7976" t="s">
        <v>69</v>
      </c>
      <c r="E7976" t="s">
        <v>497</v>
      </c>
    </row>
    <row r="7977" spans="1:5" x14ac:dyDescent="0.25">
      <c r="A7977" t="s">
        <v>8421</v>
      </c>
      <c r="B7977" t="s">
        <v>14</v>
      </c>
      <c r="C7977" t="s">
        <v>14</v>
      </c>
      <c r="D7977" t="s">
        <v>69</v>
      </c>
      <c r="E7977" t="s">
        <v>497</v>
      </c>
    </row>
    <row r="7978" spans="1:5" x14ac:dyDescent="0.25">
      <c r="A7978" t="s">
        <v>8422</v>
      </c>
      <c r="B7978" t="s">
        <v>14</v>
      </c>
      <c r="C7978" t="s">
        <v>14</v>
      </c>
      <c r="D7978" t="s">
        <v>69</v>
      </c>
      <c r="E7978" t="s">
        <v>497</v>
      </c>
    </row>
    <row r="7979" spans="1:5" x14ac:dyDescent="0.25">
      <c r="A7979" t="s">
        <v>8423</v>
      </c>
      <c r="B7979" t="s">
        <v>14</v>
      </c>
      <c r="C7979" t="s">
        <v>14</v>
      </c>
      <c r="D7979" t="s">
        <v>69</v>
      </c>
      <c r="E7979" t="s">
        <v>497</v>
      </c>
    </row>
    <row r="7980" spans="1:5" x14ac:dyDescent="0.25">
      <c r="A7980" t="s">
        <v>8424</v>
      </c>
      <c r="B7980" t="s">
        <v>20</v>
      </c>
      <c r="C7980" t="s">
        <v>19</v>
      </c>
      <c r="D7980" t="s">
        <v>33</v>
      </c>
      <c r="E7980" t="s">
        <v>502</v>
      </c>
    </row>
    <row r="7981" spans="1:5" x14ac:dyDescent="0.25">
      <c r="A7981" t="s">
        <v>8425</v>
      </c>
      <c r="B7981" t="s">
        <v>20</v>
      </c>
      <c r="C7981" t="s">
        <v>19</v>
      </c>
      <c r="D7981" t="s">
        <v>33</v>
      </c>
      <c r="E7981" t="s">
        <v>502</v>
      </c>
    </row>
    <row r="7982" spans="1:5" x14ac:dyDescent="0.25">
      <c r="A7982" t="s">
        <v>8426</v>
      </c>
      <c r="B7982" t="s">
        <v>20</v>
      </c>
      <c r="C7982" t="s">
        <v>19</v>
      </c>
      <c r="D7982" t="s">
        <v>33</v>
      </c>
      <c r="E7982" t="s">
        <v>502</v>
      </c>
    </row>
    <row r="7983" spans="1:5" x14ac:dyDescent="0.25">
      <c r="A7983" t="s">
        <v>8427</v>
      </c>
      <c r="B7983" t="s">
        <v>20</v>
      </c>
      <c r="C7983" t="s">
        <v>19</v>
      </c>
      <c r="D7983" t="s">
        <v>33</v>
      </c>
      <c r="E7983" t="s">
        <v>502</v>
      </c>
    </row>
    <row r="7984" spans="1:5" x14ac:dyDescent="0.25">
      <c r="A7984" t="s">
        <v>8428</v>
      </c>
      <c r="B7984" t="s">
        <v>20</v>
      </c>
      <c r="C7984" t="s">
        <v>19</v>
      </c>
      <c r="D7984" t="s">
        <v>69</v>
      </c>
      <c r="E7984" t="s">
        <v>502</v>
      </c>
    </row>
    <row r="7985" spans="1:5" x14ac:dyDescent="0.25">
      <c r="A7985" t="s">
        <v>8429</v>
      </c>
      <c r="B7985" t="s">
        <v>20</v>
      </c>
      <c r="C7985" t="s">
        <v>19</v>
      </c>
      <c r="D7985" t="s">
        <v>33</v>
      </c>
      <c r="E7985" t="s">
        <v>500</v>
      </c>
    </row>
    <row r="7986" spans="1:5" x14ac:dyDescent="0.25">
      <c r="A7986" t="s">
        <v>8430</v>
      </c>
      <c r="B7986" t="s">
        <v>20</v>
      </c>
      <c r="C7986" t="s">
        <v>21</v>
      </c>
      <c r="D7986" t="s">
        <v>33</v>
      </c>
      <c r="E7986" t="s">
        <v>574</v>
      </c>
    </row>
    <row r="7987" spans="1:5" x14ac:dyDescent="0.25">
      <c r="A7987" t="s">
        <v>8431</v>
      </c>
      <c r="B7987" t="s">
        <v>20</v>
      </c>
      <c r="C7987" t="s">
        <v>24</v>
      </c>
      <c r="D7987" t="s">
        <v>33</v>
      </c>
      <c r="E7987" t="s">
        <v>634</v>
      </c>
    </row>
    <row r="7988" spans="1:5" x14ac:dyDescent="0.25">
      <c r="A7988" t="s">
        <v>8432</v>
      </c>
      <c r="B7988" t="s">
        <v>20</v>
      </c>
      <c r="C7988" t="s">
        <v>24</v>
      </c>
      <c r="D7988" t="s">
        <v>33</v>
      </c>
      <c r="E7988" t="s">
        <v>634</v>
      </c>
    </row>
    <row r="7989" spans="1:5" x14ac:dyDescent="0.25">
      <c r="A7989" t="s">
        <v>8433</v>
      </c>
      <c r="B7989" t="s">
        <v>14</v>
      </c>
      <c r="C7989" t="s">
        <v>14</v>
      </c>
      <c r="D7989" t="s">
        <v>64</v>
      </c>
      <c r="E7989" t="s">
        <v>517</v>
      </c>
    </row>
    <row r="7990" spans="1:5" x14ac:dyDescent="0.25">
      <c r="A7990" t="s">
        <v>8434</v>
      </c>
      <c r="B7990" t="s">
        <v>14</v>
      </c>
      <c r="C7990" t="s">
        <v>14</v>
      </c>
      <c r="D7990" t="s">
        <v>64</v>
      </c>
      <c r="E7990" t="s">
        <v>517</v>
      </c>
    </row>
    <row r="7991" spans="1:5" x14ac:dyDescent="0.25">
      <c r="A7991" t="s">
        <v>8435</v>
      </c>
      <c r="B7991" t="s">
        <v>14</v>
      </c>
      <c r="C7991" t="s">
        <v>14</v>
      </c>
      <c r="D7991" t="s">
        <v>64</v>
      </c>
      <c r="E7991" t="s">
        <v>518</v>
      </c>
    </row>
    <row r="7992" spans="1:5" x14ac:dyDescent="0.25">
      <c r="A7992" t="s">
        <v>8436</v>
      </c>
      <c r="B7992" t="s">
        <v>14</v>
      </c>
      <c r="C7992" t="s">
        <v>14</v>
      </c>
      <c r="D7992" t="s">
        <v>64</v>
      </c>
      <c r="E7992" t="s">
        <v>517</v>
      </c>
    </row>
    <row r="7993" spans="1:5" x14ac:dyDescent="0.25">
      <c r="A7993" t="s">
        <v>8439</v>
      </c>
      <c r="B7993" t="s">
        <v>14</v>
      </c>
      <c r="C7993" t="s">
        <v>14</v>
      </c>
      <c r="D7993" t="s">
        <v>34</v>
      </c>
      <c r="E7993" t="s">
        <v>520</v>
      </c>
    </row>
    <row r="7994" spans="1:5" x14ac:dyDescent="0.25">
      <c r="A7994" t="s">
        <v>8440</v>
      </c>
      <c r="B7994" t="s">
        <v>14</v>
      </c>
      <c r="C7994" t="s">
        <v>14</v>
      </c>
      <c r="D7994" t="s">
        <v>34</v>
      </c>
      <c r="E7994" t="s">
        <v>520</v>
      </c>
    </row>
    <row r="7995" spans="1:5" x14ac:dyDescent="0.25">
      <c r="A7995" t="s">
        <v>8438</v>
      </c>
      <c r="B7995" t="s">
        <v>14</v>
      </c>
      <c r="C7995" t="s">
        <v>14</v>
      </c>
      <c r="D7995" t="s">
        <v>34</v>
      </c>
      <c r="E7995" t="s">
        <v>520</v>
      </c>
    </row>
    <row r="7996" spans="1:5" x14ac:dyDescent="0.25">
      <c r="A7996" t="s">
        <v>8437</v>
      </c>
      <c r="B7996" t="s">
        <v>14</v>
      </c>
      <c r="C7996" t="s">
        <v>14</v>
      </c>
      <c r="D7996" t="s">
        <v>34</v>
      </c>
      <c r="E7996" t="s">
        <v>520</v>
      </c>
    </row>
    <row r="7997" spans="1:5" x14ac:dyDescent="0.25">
      <c r="A7997" t="s">
        <v>8441</v>
      </c>
      <c r="B7997" t="s">
        <v>14</v>
      </c>
      <c r="C7997" t="s">
        <v>14</v>
      </c>
      <c r="D7997" t="s">
        <v>34</v>
      </c>
      <c r="E7997" t="s">
        <v>520</v>
      </c>
    </row>
    <row r="7998" spans="1:5" x14ac:dyDescent="0.25">
      <c r="A7998" t="s">
        <v>8442</v>
      </c>
      <c r="B7998" t="s">
        <v>14</v>
      </c>
      <c r="C7998" t="s">
        <v>14</v>
      </c>
      <c r="D7998" t="s">
        <v>34</v>
      </c>
      <c r="E7998" t="s">
        <v>520</v>
      </c>
    </row>
    <row r="7999" spans="1:5" x14ac:dyDescent="0.25">
      <c r="A7999" t="s">
        <v>8445</v>
      </c>
      <c r="B7999" t="s">
        <v>14</v>
      </c>
      <c r="C7999" t="s">
        <v>14</v>
      </c>
      <c r="D7999" t="s">
        <v>34</v>
      </c>
      <c r="E7999" t="s">
        <v>520</v>
      </c>
    </row>
    <row r="8000" spans="1:5" x14ac:dyDescent="0.25">
      <c r="A8000" t="s">
        <v>8443</v>
      </c>
      <c r="B8000" t="s">
        <v>14</v>
      </c>
      <c r="C8000" t="s">
        <v>14</v>
      </c>
      <c r="D8000" t="s">
        <v>34</v>
      </c>
      <c r="E8000" t="s">
        <v>520</v>
      </c>
    </row>
    <row r="8001" spans="1:5" x14ac:dyDescent="0.25">
      <c r="A8001" t="s">
        <v>8444</v>
      </c>
      <c r="B8001" t="s">
        <v>14</v>
      </c>
      <c r="C8001" t="s">
        <v>14</v>
      </c>
      <c r="D8001" t="s">
        <v>34</v>
      </c>
      <c r="E8001" t="s">
        <v>520</v>
      </c>
    </row>
    <row r="8002" spans="1:5" x14ac:dyDescent="0.25">
      <c r="A8002" t="s">
        <v>8446</v>
      </c>
      <c r="B8002" t="s">
        <v>14</v>
      </c>
      <c r="C8002" t="s">
        <v>14</v>
      </c>
      <c r="D8002" t="s">
        <v>34</v>
      </c>
      <c r="E8002" t="s">
        <v>520</v>
      </c>
    </row>
    <row r="8003" spans="1:5" x14ac:dyDescent="0.25">
      <c r="A8003" t="s">
        <v>8447</v>
      </c>
      <c r="B8003" t="s">
        <v>14</v>
      </c>
      <c r="C8003" t="s">
        <v>14</v>
      </c>
      <c r="D8003" t="s">
        <v>34</v>
      </c>
      <c r="E8003" t="s">
        <v>520</v>
      </c>
    </row>
    <row r="8004" spans="1:5" x14ac:dyDescent="0.25">
      <c r="A8004" t="s">
        <v>8448</v>
      </c>
      <c r="B8004" t="s">
        <v>14</v>
      </c>
      <c r="C8004" t="s">
        <v>14</v>
      </c>
      <c r="D8004" t="s">
        <v>34</v>
      </c>
      <c r="E8004" t="s">
        <v>520</v>
      </c>
    </row>
    <row r="8005" spans="1:5" x14ac:dyDescent="0.25">
      <c r="A8005" t="s">
        <v>8450</v>
      </c>
      <c r="B8005" t="s">
        <v>14</v>
      </c>
      <c r="C8005" t="s">
        <v>14</v>
      </c>
      <c r="D8005" t="s">
        <v>64</v>
      </c>
      <c r="E8005" t="s">
        <v>517</v>
      </c>
    </row>
    <row r="8006" spans="1:5" x14ac:dyDescent="0.25">
      <c r="A8006" t="s">
        <v>8449</v>
      </c>
      <c r="B8006" t="s">
        <v>14</v>
      </c>
      <c r="C8006" t="s">
        <v>14</v>
      </c>
      <c r="D8006" t="s">
        <v>64</v>
      </c>
      <c r="E8006" t="s">
        <v>517</v>
      </c>
    </row>
    <row r="8007" spans="1:5" x14ac:dyDescent="0.25">
      <c r="A8007" t="s">
        <v>8453</v>
      </c>
      <c r="B8007" t="s">
        <v>14</v>
      </c>
      <c r="C8007" t="s">
        <v>14</v>
      </c>
      <c r="D8007" t="s">
        <v>34</v>
      </c>
      <c r="E8007" t="s">
        <v>520</v>
      </c>
    </row>
    <row r="8008" spans="1:5" x14ac:dyDescent="0.25">
      <c r="A8008" t="s">
        <v>8452</v>
      </c>
      <c r="B8008" t="s">
        <v>14</v>
      </c>
      <c r="C8008" t="s">
        <v>14</v>
      </c>
      <c r="D8008" t="s">
        <v>34</v>
      </c>
      <c r="E8008" t="s">
        <v>520</v>
      </c>
    </row>
    <row r="8009" spans="1:5" x14ac:dyDescent="0.25">
      <c r="A8009" t="s">
        <v>8451</v>
      </c>
      <c r="B8009" t="s">
        <v>14</v>
      </c>
      <c r="C8009" t="s">
        <v>14</v>
      </c>
      <c r="D8009" t="s">
        <v>34</v>
      </c>
      <c r="E8009" t="s">
        <v>520</v>
      </c>
    </row>
    <row r="8010" spans="1:5" x14ac:dyDescent="0.25">
      <c r="A8010" t="s">
        <v>8454</v>
      </c>
      <c r="B8010" t="s">
        <v>14</v>
      </c>
      <c r="C8010" t="s">
        <v>14</v>
      </c>
      <c r="D8010" t="s">
        <v>34</v>
      </c>
      <c r="E8010" t="s">
        <v>520</v>
      </c>
    </row>
    <row r="8011" spans="1:5" x14ac:dyDescent="0.25">
      <c r="A8011" t="s">
        <v>8455</v>
      </c>
      <c r="B8011" t="s">
        <v>14</v>
      </c>
      <c r="C8011" t="s">
        <v>14</v>
      </c>
      <c r="D8011" t="s">
        <v>34</v>
      </c>
      <c r="E8011" t="s">
        <v>520</v>
      </c>
    </row>
    <row r="8012" spans="1:5" x14ac:dyDescent="0.25">
      <c r="A8012" t="s">
        <v>8456</v>
      </c>
      <c r="B8012" t="s">
        <v>14</v>
      </c>
      <c r="C8012" t="s">
        <v>14</v>
      </c>
      <c r="D8012" t="s">
        <v>34</v>
      </c>
      <c r="E8012" t="s">
        <v>520</v>
      </c>
    </row>
    <row r="8013" spans="1:5" x14ac:dyDescent="0.25">
      <c r="A8013" t="s">
        <v>8457</v>
      </c>
      <c r="B8013" t="s">
        <v>14</v>
      </c>
      <c r="C8013" t="s">
        <v>14</v>
      </c>
      <c r="D8013" t="s">
        <v>34</v>
      </c>
      <c r="E8013" t="s">
        <v>520</v>
      </c>
    </row>
    <row r="8014" spans="1:5" x14ac:dyDescent="0.25">
      <c r="A8014" t="s">
        <v>8459</v>
      </c>
      <c r="B8014" t="s">
        <v>14</v>
      </c>
      <c r="C8014" t="s">
        <v>14</v>
      </c>
      <c r="D8014" t="s">
        <v>34</v>
      </c>
      <c r="E8014" t="s">
        <v>520</v>
      </c>
    </row>
    <row r="8015" spans="1:5" x14ac:dyDescent="0.25">
      <c r="A8015" t="s">
        <v>8458</v>
      </c>
      <c r="B8015" t="s">
        <v>14</v>
      </c>
      <c r="C8015" t="s">
        <v>14</v>
      </c>
      <c r="D8015" t="s">
        <v>34</v>
      </c>
      <c r="E8015" t="s">
        <v>520</v>
      </c>
    </row>
    <row r="8016" spans="1:5" x14ac:dyDescent="0.25">
      <c r="A8016" t="s">
        <v>8463</v>
      </c>
      <c r="B8016" t="s">
        <v>14</v>
      </c>
      <c r="C8016" t="s">
        <v>14</v>
      </c>
      <c r="D8016" t="s">
        <v>34</v>
      </c>
      <c r="E8016" t="s">
        <v>520</v>
      </c>
    </row>
    <row r="8017" spans="1:5" x14ac:dyDescent="0.25">
      <c r="A8017" t="s">
        <v>8462</v>
      </c>
      <c r="B8017" t="s">
        <v>14</v>
      </c>
      <c r="C8017" t="s">
        <v>14</v>
      </c>
      <c r="D8017" t="s">
        <v>34</v>
      </c>
      <c r="E8017" t="s">
        <v>518</v>
      </c>
    </row>
    <row r="8018" spans="1:5" x14ac:dyDescent="0.25">
      <c r="A8018" t="s">
        <v>8461</v>
      </c>
      <c r="B8018" t="s">
        <v>14</v>
      </c>
      <c r="C8018" t="s">
        <v>14</v>
      </c>
      <c r="D8018" t="s">
        <v>34</v>
      </c>
      <c r="E8018" t="s">
        <v>520</v>
      </c>
    </row>
    <row r="8019" spans="1:5" x14ac:dyDescent="0.25">
      <c r="A8019" t="s">
        <v>8464</v>
      </c>
      <c r="B8019" t="s">
        <v>14</v>
      </c>
      <c r="C8019" t="s">
        <v>14</v>
      </c>
      <c r="D8019" t="s">
        <v>34</v>
      </c>
      <c r="E8019" t="s">
        <v>520</v>
      </c>
    </row>
    <row r="8020" spans="1:5" x14ac:dyDescent="0.25">
      <c r="A8020" t="s">
        <v>8460</v>
      </c>
      <c r="B8020" t="s">
        <v>14</v>
      </c>
      <c r="C8020" t="s">
        <v>14</v>
      </c>
      <c r="D8020" t="s">
        <v>34</v>
      </c>
      <c r="E8020" t="s">
        <v>520</v>
      </c>
    </row>
    <row r="8021" spans="1:5" x14ac:dyDescent="0.25">
      <c r="A8021" t="s">
        <v>8468</v>
      </c>
      <c r="B8021" t="s">
        <v>14</v>
      </c>
      <c r="C8021" t="s">
        <v>14</v>
      </c>
      <c r="D8021" t="s">
        <v>34</v>
      </c>
      <c r="E8021" t="s">
        <v>518</v>
      </c>
    </row>
    <row r="8022" spans="1:5" x14ac:dyDescent="0.25">
      <c r="A8022" t="s">
        <v>8467</v>
      </c>
      <c r="B8022" t="s">
        <v>14</v>
      </c>
      <c r="C8022" t="s">
        <v>14</v>
      </c>
      <c r="D8022" t="s">
        <v>34</v>
      </c>
      <c r="E8022" t="s">
        <v>520</v>
      </c>
    </row>
    <row r="8023" spans="1:5" x14ac:dyDescent="0.25">
      <c r="A8023" t="s">
        <v>8465</v>
      </c>
      <c r="B8023" t="s">
        <v>14</v>
      </c>
      <c r="C8023" t="s">
        <v>14</v>
      </c>
      <c r="D8023" t="s">
        <v>34</v>
      </c>
      <c r="E8023" t="s">
        <v>520</v>
      </c>
    </row>
    <row r="8024" spans="1:5" x14ac:dyDescent="0.25">
      <c r="A8024" t="s">
        <v>8466</v>
      </c>
      <c r="B8024" t="s">
        <v>14</v>
      </c>
      <c r="C8024" t="s">
        <v>14</v>
      </c>
      <c r="D8024" t="s">
        <v>34</v>
      </c>
      <c r="E8024" t="s">
        <v>520</v>
      </c>
    </row>
    <row r="8025" spans="1:5" x14ac:dyDescent="0.25">
      <c r="A8025" t="s">
        <v>8470</v>
      </c>
      <c r="B8025" t="s">
        <v>14</v>
      </c>
      <c r="C8025" t="s">
        <v>14</v>
      </c>
      <c r="D8025" t="s">
        <v>34</v>
      </c>
      <c r="E8025" t="s">
        <v>520</v>
      </c>
    </row>
    <row r="8026" spans="1:5" x14ac:dyDescent="0.25">
      <c r="A8026" t="s">
        <v>8469</v>
      </c>
      <c r="B8026" t="s">
        <v>14</v>
      </c>
      <c r="C8026" t="s">
        <v>14</v>
      </c>
      <c r="D8026" t="s">
        <v>34</v>
      </c>
      <c r="E8026" t="s">
        <v>520</v>
      </c>
    </row>
    <row r="8027" spans="1:5" x14ac:dyDescent="0.25">
      <c r="A8027" t="s">
        <v>8471</v>
      </c>
      <c r="B8027" t="s">
        <v>14</v>
      </c>
      <c r="C8027" t="s">
        <v>14</v>
      </c>
      <c r="D8027" t="s">
        <v>34</v>
      </c>
      <c r="E8027" t="s">
        <v>520</v>
      </c>
    </row>
    <row r="8028" spans="1:5" x14ac:dyDescent="0.25">
      <c r="A8028" t="s">
        <v>8473</v>
      </c>
      <c r="B8028" t="s">
        <v>14</v>
      </c>
      <c r="C8028" t="s">
        <v>14</v>
      </c>
      <c r="D8028" t="s">
        <v>34</v>
      </c>
      <c r="E8028" t="s">
        <v>520</v>
      </c>
    </row>
    <row r="8029" spans="1:5" x14ac:dyDescent="0.25">
      <c r="A8029" t="s">
        <v>8472</v>
      </c>
      <c r="B8029" t="s">
        <v>14</v>
      </c>
      <c r="C8029" t="s">
        <v>14</v>
      </c>
      <c r="D8029" t="s">
        <v>34</v>
      </c>
      <c r="E8029" t="s">
        <v>520</v>
      </c>
    </row>
    <row r="8030" spans="1:5" x14ac:dyDescent="0.25">
      <c r="A8030" t="s">
        <v>8474</v>
      </c>
      <c r="B8030" t="s">
        <v>14</v>
      </c>
      <c r="C8030" t="s">
        <v>14</v>
      </c>
      <c r="D8030" t="s">
        <v>34</v>
      </c>
      <c r="E8030" t="s">
        <v>520</v>
      </c>
    </row>
    <row r="8031" spans="1:5" x14ac:dyDescent="0.25">
      <c r="A8031" t="s">
        <v>8475</v>
      </c>
      <c r="B8031" t="s">
        <v>14</v>
      </c>
      <c r="C8031" t="s">
        <v>14</v>
      </c>
      <c r="D8031" t="s">
        <v>34</v>
      </c>
      <c r="E8031" t="s">
        <v>520</v>
      </c>
    </row>
    <row r="8032" spans="1:5" x14ac:dyDescent="0.25">
      <c r="A8032" t="s">
        <v>8476</v>
      </c>
      <c r="B8032" t="s">
        <v>14</v>
      </c>
      <c r="C8032" t="s">
        <v>14</v>
      </c>
      <c r="D8032" t="s">
        <v>34</v>
      </c>
      <c r="E8032" t="s">
        <v>520</v>
      </c>
    </row>
    <row r="8033" spans="1:5" x14ac:dyDescent="0.25">
      <c r="A8033" t="s">
        <v>8477</v>
      </c>
      <c r="B8033" t="s">
        <v>14</v>
      </c>
      <c r="C8033" t="s">
        <v>14</v>
      </c>
      <c r="D8033" t="s">
        <v>34</v>
      </c>
      <c r="E8033" t="s">
        <v>520</v>
      </c>
    </row>
    <row r="8034" spans="1:5" x14ac:dyDescent="0.25">
      <c r="A8034" t="s">
        <v>8479</v>
      </c>
      <c r="B8034" t="s">
        <v>14</v>
      </c>
      <c r="C8034" t="s">
        <v>14</v>
      </c>
      <c r="D8034" t="s">
        <v>64</v>
      </c>
      <c r="E8034" t="s">
        <v>517</v>
      </c>
    </row>
    <row r="8035" spans="1:5" x14ac:dyDescent="0.25">
      <c r="A8035" t="s">
        <v>8478</v>
      </c>
      <c r="B8035" t="s">
        <v>14</v>
      </c>
      <c r="C8035" t="s">
        <v>14</v>
      </c>
      <c r="D8035" t="s">
        <v>64</v>
      </c>
      <c r="E8035" t="s">
        <v>517</v>
      </c>
    </row>
    <row r="8036" spans="1:5" x14ac:dyDescent="0.25">
      <c r="A8036" t="s">
        <v>8481</v>
      </c>
      <c r="B8036" t="s">
        <v>14</v>
      </c>
      <c r="C8036" t="s">
        <v>14</v>
      </c>
      <c r="D8036" t="s">
        <v>64</v>
      </c>
      <c r="E8036" t="s">
        <v>517</v>
      </c>
    </row>
    <row r="8037" spans="1:5" x14ac:dyDescent="0.25">
      <c r="A8037" t="s">
        <v>8480</v>
      </c>
      <c r="B8037" t="s">
        <v>14</v>
      </c>
      <c r="C8037" t="s">
        <v>14</v>
      </c>
      <c r="D8037" t="s">
        <v>64</v>
      </c>
      <c r="E8037" t="s">
        <v>517</v>
      </c>
    </row>
    <row r="8038" spans="1:5" x14ac:dyDescent="0.25">
      <c r="A8038" t="s">
        <v>8484</v>
      </c>
      <c r="B8038" t="s">
        <v>14</v>
      </c>
      <c r="C8038" t="s">
        <v>14</v>
      </c>
      <c r="D8038" t="s">
        <v>34</v>
      </c>
      <c r="E8038" t="s">
        <v>520</v>
      </c>
    </row>
    <row r="8039" spans="1:5" x14ac:dyDescent="0.25">
      <c r="A8039" t="s">
        <v>8486</v>
      </c>
      <c r="B8039" t="s">
        <v>14</v>
      </c>
      <c r="C8039" t="s">
        <v>14</v>
      </c>
      <c r="D8039" t="s">
        <v>34</v>
      </c>
      <c r="E8039" t="s">
        <v>520</v>
      </c>
    </row>
    <row r="8040" spans="1:5" x14ac:dyDescent="0.25">
      <c r="A8040" t="s">
        <v>8485</v>
      </c>
      <c r="B8040" t="s">
        <v>14</v>
      </c>
      <c r="C8040" t="s">
        <v>14</v>
      </c>
      <c r="D8040" t="s">
        <v>34</v>
      </c>
      <c r="E8040" t="s">
        <v>520</v>
      </c>
    </row>
    <row r="8041" spans="1:5" x14ac:dyDescent="0.25">
      <c r="A8041" t="s">
        <v>8483</v>
      </c>
      <c r="B8041" t="s">
        <v>14</v>
      </c>
      <c r="C8041" t="s">
        <v>14</v>
      </c>
      <c r="D8041" t="s">
        <v>34</v>
      </c>
      <c r="E8041" t="s">
        <v>520</v>
      </c>
    </row>
    <row r="8042" spans="1:5" x14ac:dyDescent="0.25">
      <c r="A8042" t="s">
        <v>8482</v>
      </c>
      <c r="B8042" t="s">
        <v>14</v>
      </c>
      <c r="C8042" t="s">
        <v>14</v>
      </c>
      <c r="D8042" t="s">
        <v>34</v>
      </c>
      <c r="E8042" t="s">
        <v>520</v>
      </c>
    </row>
    <row r="8043" spans="1:5" x14ac:dyDescent="0.25">
      <c r="A8043" t="s">
        <v>8487</v>
      </c>
      <c r="B8043" t="s">
        <v>14</v>
      </c>
      <c r="C8043" t="s">
        <v>14</v>
      </c>
      <c r="D8043" t="s">
        <v>34</v>
      </c>
      <c r="E8043" t="s">
        <v>520</v>
      </c>
    </row>
    <row r="8044" spans="1:5" x14ac:dyDescent="0.25">
      <c r="A8044" t="s">
        <v>8488</v>
      </c>
      <c r="B8044" t="s">
        <v>14</v>
      </c>
      <c r="C8044" t="s">
        <v>14</v>
      </c>
      <c r="D8044" t="s">
        <v>34</v>
      </c>
      <c r="E8044" t="s">
        <v>520</v>
      </c>
    </row>
    <row r="8045" spans="1:5" x14ac:dyDescent="0.25">
      <c r="A8045" t="s">
        <v>8490</v>
      </c>
      <c r="B8045" t="s">
        <v>14</v>
      </c>
      <c r="C8045" t="s">
        <v>14</v>
      </c>
      <c r="D8045" t="s">
        <v>34</v>
      </c>
      <c r="E8045" t="s">
        <v>520</v>
      </c>
    </row>
    <row r="8046" spans="1:5" x14ac:dyDescent="0.25">
      <c r="A8046" t="s">
        <v>8491</v>
      </c>
      <c r="B8046" t="s">
        <v>14</v>
      </c>
      <c r="C8046" t="s">
        <v>14</v>
      </c>
      <c r="D8046" t="s">
        <v>34</v>
      </c>
      <c r="E8046" t="s">
        <v>520</v>
      </c>
    </row>
    <row r="8047" spans="1:5" x14ac:dyDescent="0.25">
      <c r="A8047" t="s">
        <v>8489</v>
      </c>
      <c r="B8047" t="s">
        <v>14</v>
      </c>
      <c r="C8047" t="s">
        <v>14</v>
      </c>
      <c r="D8047" t="s">
        <v>34</v>
      </c>
      <c r="E8047" t="s">
        <v>520</v>
      </c>
    </row>
    <row r="8048" spans="1:5" x14ac:dyDescent="0.25">
      <c r="A8048" t="s">
        <v>8493</v>
      </c>
      <c r="B8048" t="s">
        <v>14</v>
      </c>
      <c r="C8048" t="s">
        <v>14</v>
      </c>
      <c r="D8048" t="s">
        <v>64</v>
      </c>
      <c r="E8048" t="s">
        <v>517</v>
      </c>
    </row>
    <row r="8049" spans="1:5" x14ac:dyDescent="0.25">
      <c r="A8049" t="s">
        <v>8492</v>
      </c>
      <c r="B8049" t="s">
        <v>14</v>
      </c>
      <c r="C8049" t="s">
        <v>14</v>
      </c>
      <c r="D8049" t="s">
        <v>64</v>
      </c>
      <c r="E8049" t="s">
        <v>520</v>
      </c>
    </row>
    <row r="8050" spans="1:5" x14ac:dyDescent="0.25">
      <c r="A8050" t="s">
        <v>8494</v>
      </c>
      <c r="B8050" t="s">
        <v>14</v>
      </c>
      <c r="C8050" t="s">
        <v>14</v>
      </c>
      <c r="D8050" t="s">
        <v>64</v>
      </c>
      <c r="E8050" t="s">
        <v>517</v>
      </c>
    </row>
    <row r="8051" spans="1:5" x14ac:dyDescent="0.25">
      <c r="A8051" t="s">
        <v>8495</v>
      </c>
      <c r="B8051" t="s">
        <v>14</v>
      </c>
      <c r="C8051" t="s">
        <v>14</v>
      </c>
      <c r="D8051" t="s">
        <v>64</v>
      </c>
      <c r="E8051" t="s">
        <v>517</v>
      </c>
    </row>
    <row r="8052" spans="1:5" x14ac:dyDescent="0.25">
      <c r="A8052" t="s">
        <v>8496</v>
      </c>
      <c r="B8052" t="s">
        <v>14</v>
      </c>
      <c r="C8052" t="s">
        <v>14</v>
      </c>
      <c r="D8052" t="s">
        <v>64</v>
      </c>
      <c r="E8052" t="s">
        <v>517</v>
      </c>
    </row>
    <row r="8053" spans="1:5" x14ac:dyDescent="0.25">
      <c r="A8053" t="s">
        <v>8497</v>
      </c>
      <c r="B8053" t="s">
        <v>14</v>
      </c>
      <c r="C8053" t="s">
        <v>14</v>
      </c>
      <c r="D8053" t="s">
        <v>64</v>
      </c>
      <c r="E8053" t="s">
        <v>517</v>
      </c>
    </row>
    <row r="8054" spans="1:5" x14ac:dyDescent="0.25">
      <c r="A8054" t="s">
        <v>8499</v>
      </c>
      <c r="B8054" t="s">
        <v>14</v>
      </c>
      <c r="C8054" t="s">
        <v>14</v>
      </c>
      <c r="D8054" t="s">
        <v>64</v>
      </c>
      <c r="E8054" t="s">
        <v>517</v>
      </c>
    </row>
    <row r="8055" spans="1:5" x14ac:dyDescent="0.25">
      <c r="A8055" t="s">
        <v>8498</v>
      </c>
      <c r="B8055" t="s">
        <v>14</v>
      </c>
      <c r="C8055" t="s">
        <v>14</v>
      </c>
      <c r="D8055" t="s">
        <v>64</v>
      </c>
      <c r="E8055" t="s">
        <v>517</v>
      </c>
    </row>
    <row r="8056" spans="1:5" x14ac:dyDescent="0.25">
      <c r="A8056" t="s">
        <v>8500</v>
      </c>
      <c r="B8056" t="s">
        <v>14</v>
      </c>
      <c r="C8056" t="s">
        <v>14</v>
      </c>
      <c r="D8056" t="s">
        <v>64</v>
      </c>
      <c r="E8056" t="s">
        <v>517</v>
      </c>
    </row>
    <row r="8057" spans="1:5" x14ac:dyDescent="0.25">
      <c r="A8057" t="s">
        <v>8502</v>
      </c>
      <c r="B8057" t="s">
        <v>14</v>
      </c>
      <c r="C8057" t="s">
        <v>14</v>
      </c>
      <c r="D8057" t="s">
        <v>34</v>
      </c>
      <c r="E8057" t="s">
        <v>520</v>
      </c>
    </row>
    <row r="8058" spans="1:5" x14ac:dyDescent="0.25">
      <c r="A8058" t="s">
        <v>8501</v>
      </c>
      <c r="B8058" t="s">
        <v>14</v>
      </c>
      <c r="C8058" t="s">
        <v>14</v>
      </c>
      <c r="D8058" t="s">
        <v>34</v>
      </c>
      <c r="E8058" t="s">
        <v>520</v>
      </c>
    </row>
    <row r="8059" spans="1:5" x14ac:dyDescent="0.25">
      <c r="A8059" t="s">
        <v>8503</v>
      </c>
      <c r="B8059" t="s">
        <v>14</v>
      </c>
      <c r="C8059" t="s">
        <v>14</v>
      </c>
      <c r="D8059" t="s">
        <v>34</v>
      </c>
      <c r="E8059" t="s">
        <v>520</v>
      </c>
    </row>
    <row r="8060" spans="1:5" x14ac:dyDescent="0.25">
      <c r="A8060" t="s">
        <v>8504</v>
      </c>
      <c r="B8060" t="s">
        <v>14</v>
      </c>
      <c r="C8060" t="s">
        <v>14</v>
      </c>
      <c r="D8060" t="s">
        <v>34</v>
      </c>
      <c r="E8060" t="s">
        <v>520</v>
      </c>
    </row>
    <row r="8061" spans="1:5" x14ac:dyDescent="0.25">
      <c r="A8061" t="s">
        <v>8506</v>
      </c>
      <c r="B8061" t="s">
        <v>14</v>
      </c>
      <c r="C8061" t="s">
        <v>14</v>
      </c>
      <c r="D8061" t="s">
        <v>34</v>
      </c>
      <c r="E8061" t="s">
        <v>520</v>
      </c>
    </row>
    <row r="8062" spans="1:5" x14ac:dyDescent="0.25">
      <c r="A8062" t="s">
        <v>8505</v>
      </c>
      <c r="B8062" t="s">
        <v>14</v>
      </c>
      <c r="C8062" t="s">
        <v>14</v>
      </c>
      <c r="D8062" t="s">
        <v>34</v>
      </c>
      <c r="E8062" t="s">
        <v>520</v>
      </c>
    </row>
    <row r="8063" spans="1:5" x14ac:dyDescent="0.25">
      <c r="A8063" t="s">
        <v>8507</v>
      </c>
      <c r="B8063" t="s">
        <v>14</v>
      </c>
      <c r="C8063" t="s">
        <v>14</v>
      </c>
      <c r="D8063" t="s">
        <v>34</v>
      </c>
      <c r="E8063" t="s">
        <v>520</v>
      </c>
    </row>
    <row r="8064" spans="1:5" x14ac:dyDescent="0.25">
      <c r="A8064" t="s">
        <v>8508</v>
      </c>
      <c r="B8064" t="s">
        <v>14</v>
      </c>
      <c r="C8064" t="s">
        <v>14</v>
      </c>
      <c r="D8064" t="s">
        <v>34</v>
      </c>
      <c r="E8064" t="s">
        <v>520</v>
      </c>
    </row>
    <row r="8065" spans="1:5" x14ac:dyDescent="0.25">
      <c r="A8065" t="s">
        <v>8509</v>
      </c>
      <c r="B8065" t="s">
        <v>14</v>
      </c>
      <c r="C8065" t="s">
        <v>14</v>
      </c>
      <c r="D8065" t="s">
        <v>34</v>
      </c>
      <c r="E8065" t="s">
        <v>520</v>
      </c>
    </row>
    <row r="8066" spans="1:5" x14ac:dyDescent="0.25">
      <c r="A8066" t="s">
        <v>8510</v>
      </c>
      <c r="B8066" t="s">
        <v>14</v>
      </c>
      <c r="C8066" t="s">
        <v>14</v>
      </c>
      <c r="D8066" t="s">
        <v>34</v>
      </c>
      <c r="E8066" t="s">
        <v>520</v>
      </c>
    </row>
    <row r="8067" spans="1:5" x14ac:dyDescent="0.25">
      <c r="A8067" t="s">
        <v>8511</v>
      </c>
      <c r="B8067" t="s">
        <v>14</v>
      </c>
      <c r="C8067" t="s">
        <v>14</v>
      </c>
      <c r="D8067" t="s">
        <v>34</v>
      </c>
      <c r="E8067" t="s">
        <v>520</v>
      </c>
    </row>
    <row r="8068" spans="1:5" x14ac:dyDescent="0.25">
      <c r="A8068" t="s">
        <v>8512</v>
      </c>
      <c r="B8068" t="s">
        <v>14</v>
      </c>
      <c r="C8068" t="s">
        <v>14</v>
      </c>
      <c r="D8068" t="s">
        <v>64</v>
      </c>
      <c r="E8068" t="s">
        <v>520</v>
      </c>
    </row>
    <row r="8069" spans="1:5" x14ac:dyDescent="0.25">
      <c r="A8069" t="s">
        <v>8513</v>
      </c>
      <c r="B8069" t="s">
        <v>14</v>
      </c>
      <c r="C8069" t="s">
        <v>14</v>
      </c>
      <c r="D8069" t="s">
        <v>64</v>
      </c>
      <c r="E8069" t="s">
        <v>520</v>
      </c>
    </row>
    <row r="8070" spans="1:5" x14ac:dyDescent="0.25">
      <c r="A8070" t="s">
        <v>8514</v>
      </c>
      <c r="B8070" t="s">
        <v>14</v>
      </c>
      <c r="C8070" t="s">
        <v>14</v>
      </c>
      <c r="D8070" t="s">
        <v>64</v>
      </c>
      <c r="E8070" t="s">
        <v>517</v>
      </c>
    </row>
    <row r="8071" spans="1:5" x14ac:dyDescent="0.25">
      <c r="A8071" t="s">
        <v>8515</v>
      </c>
      <c r="B8071" t="s">
        <v>14</v>
      </c>
      <c r="C8071" t="s">
        <v>14</v>
      </c>
      <c r="D8071" t="s">
        <v>34</v>
      </c>
      <c r="E8071" t="s">
        <v>520</v>
      </c>
    </row>
    <row r="8072" spans="1:5" x14ac:dyDescent="0.25">
      <c r="A8072" t="s">
        <v>8517</v>
      </c>
      <c r="B8072" t="s">
        <v>14</v>
      </c>
      <c r="C8072" t="s">
        <v>14</v>
      </c>
      <c r="D8072" t="s">
        <v>34</v>
      </c>
      <c r="E8072" t="s">
        <v>520</v>
      </c>
    </row>
    <row r="8073" spans="1:5" x14ac:dyDescent="0.25">
      <c r="A8073" t="s">
        <v>8519</v>
      </c>
      <c r="B8073" t="s">
        <v>14</v>
      </c>
      <c r="C8073" t="s">
        <v>14</v>
      </c>
      <c r="D8073" t="s">
        <v>34</v>
      </c>
      <c r="E8073" t="s">
        <v>520</v>
      </c>
    </row>
    <row r="8074" spans="1:5" x14ac:dyDescent="0.25">
      <c r="A8074" t="s">
        <v>8516</v>
      </c>
      <c r="B8074" t="s">
        <v>14</v>
      </c>
      <c r="C8074" t="s">
        <v>14</v>
      </c>
      <c r="D8074" t="s">
        <v>34</v>
      </c>
      <c r="E8074" t="s">
        <v>520</v>
      </c>
    </row>
    <row r="8075" spans="1:5" x14ac:dyDescent="0.25">
      <c r="A8075" t="s">
        <v>8518</v>
      </c>
      <c r="B8075" t="s">
        <v>14</v>
      </c>
      <c r="C8075" t="s">
        <v>14</v>
      </c>
      <c r="D8075" t="s">
        <v>34</v>
      </c>
      <c r="E8075" t="s">
        <v>520</v>
      </c>
    </row>
    <row r="8076" spans="1:5" x14ac:dyDescent="0.25">
      <c r="A8076" t="s">
        <v>8521</v>
      </c>
      <c r="B8076" t="s">
        <v>14</v>
      </c>
      <c r="C8076" t="s">
        <v>14</v>
      </c>
      <c r="D8076" t="s">
        <v>64</v>
      </c>
      <c r="E8076" t="s">
        <v>517</v>
      </c>
    </row>
    <row r="8077" spans="1:5" x14ac:dyDescent="0.25">
      <c r="A8077" t="s">
        <v>8520</v>
      </c>
      <c r="B8077" t="s">
        <v>14</v>
      </c>
      <c r="C8077" t="s">
        <v>14</v>
      </c>
      <c r="D8077" t="s">
        <v>64</v>
      </c>
      <c r="E8077" t="s">
        <v>517</v>
      </c>
    </row>
    <row r="8078" spans="1:5" x14ac:dyDescent="0.25">
      <c r="A8078" t="s">
        <v>8522</v>
      </c>
      <c r="B8078" t="s">
        <v>14</v>
      </c>
      <c r="C8078" t="s">
        <v>14</v>
      </c>
      <c r="D8078" t="s">
        <v>34</v>
      </c>
      <c r="E8078" t="s">
        <v>520</v>
      </c>
    </row>
    <row r="8079" spans="1:5" x14ac:dyDescent="0.25">
      <c r="A8079" t="s">
        <v>8523</v>
      </c>
      <c r="B8079" t="s">
        <v>14</v>
      </c>
      <c r="C8079" t="s">
        <v>14</v>
      </c>
      <c r="D8079" t="s">
        <v>64</v>
      </c>
      <c r="E8079" t="s">
        <v>517</v>
      </c>
    </row>
    <row r="8080" spans="1:5" x14ac:dyDescent="0.25">
      <c r="A8080" t="s">
        <v>8525</v>
      </c>
      <c r="B8080" t="s">
        <v>14</v>
      </c>
      <c r="C8080" t="s">
        <v>14</v>
      </c>
      <c r="D8080" t="s">
        <v>34</v>
      </c>
      <c r="E8080" t="s">
        <v>520</v>
      </c>
    </row>
    <row r="8081" spans="1:5" x14ac:dyDescent="0.25">
      <c r="A8081" t="s">
        <v>8524</v>
      </c>
      <c r="B8081" t="s">
        <v>14</v>
      </c>
      <c r="C8081" t="s">
        <v>14</v>
      </c>
      <c r="D8081" t="s">
        <v>34</v>
      </c>
      <c r="E8081" t="s">
        <v>520</v>
      </c>
    </row>
    <row r="8082" spans="1:5" x14ac:dyDescent="0.25">
      <c r="A8082" t="s">
        <v>8526</v>
      </c>
      <c r="B8082" t="s">
        <v>14</v>
      </c>
      <c r="C8082" t="s">
        <v>14</v>
      </c>
      <c r="D8082" t="s">
        <v>34</v>
      </c>
      <c r="E8082" t="s">
        <v>520</v>
      </c>
    </row>
    <row r="8083" spans="1:5" x14ac:dyDescent="0.25">
      <c r="A8083" t="s">
        <v>8527</v>
      </c>
      <c r="B8083" t="s">
        <v>14</v>
      </c>
      <c r="C8083" t="s">
        <v>14</v>
      </c>
      <c r="D8083" t="s">
        <v>34</v>
      </c>
      <c r="E8083" t="s">
        <v>520</v>
      </c>
    </row>
    <row r="8084" spans="1:5" x14ac:dyDescent="0.25">
      <c r="A8084" t="s">
        <v>8530</v>
      </c>
      <c r="B8084" t="s">
        <v>14</v>
      </c>
      <c r="C8084" t="s">
        <v>14</v>
      </c>
      <c r="D8084" t="s">
        <v>34</v>
      </c>
      <c r="E8084" t="s">
        <v>520</v>
      </c>
    </row>
    <row r="8085" spans="1:5" x14ac:dyDescent="0.25">
      <c r="A8085" t="s">
        <v>8529</v>
      </c>
      <c r="B8085" t="s">
        <v>14</v>
      </c>
      <c r="C8085" t="s">
        <v>14</v>
      </c>
      <c r="D8085" t="s">
        <v>34</v>
      </c>
      <c r="E8085" t="s">
        <v>520</v>
      </c>
    </row>
    <row r="8086" spans="1:5" x14ac:dyDescent="0.25">
      <c r="A8086" t="s">
        <v>8528</v>
      </c>
      <c r="B8086" t="s">
        <v>14</v>
      </c>
      <c r="C8086" t="s">
        <v>14</v>
      </c>
      <c r="D8086" t="s">
        <v>34</v>
      </c>
      <c r="E8086" t="s">
        <v>520</v>
      </c>
    </row>
    <row r="8087" spans="1:5" x14ac:dyDescent="0.25">
      <c r="A8087" t="s">
        <v>8531</v>
      </c>
      <c r="B8087" t="s">
        <v>14</v>
      </c>
      <c r="C8087" t="s">
        <v>14</v>
      </c>
      <c r="D8087" t="s">
        <v>34</v>
      </c>
      <c r="E8087" t="s">
        <v>520</v>
      </c>
    </row>
    <row r="8088" spans="1:5" x14ac:dyDescent="0.25">
      <c r="A8088" t="s">
        <v>8532</v>
      </c>
      <c r="B8088" t="s">
        <v>14</v>
      </c>
      <c r="C8088" t="s">
        <v>14</v>
      </c>
      <c r="D8088" t="s">
        <v>34</v>
      </c>
      <c r="E8088" t="s">
        <v>520</v>
      </c>
    </row>
    <row r="8089" spans="1:5" x14ac:dyDescent="0.25">
      <c r="A8089" t="s">
        <v>8534</v>
      </c>
      <c r="B8089" t="s">
        <v>14</v>
      </c>
      <c r="C8089" t="s">
        <v>14</v>
      </c>
      <c r="D8089" t="s">
        <v>34</v>
      </c>
      <c r="E8089" t="s">
        <v>520</v>
      </c>
    </row>
    <row r="8090" spans="1:5" x14ac:dyDescent="0.25">
      <c r="A8090" t="s">
        <v>8533</v>
      </c>
      <c r="B8090" t="s">
        <v>14</v>
      </c>
      <c r="C8090" t="s">
        <v>14</v>
      </c>
      <c r="D8090" t="s">
        <v>34</v>
      </c>
      <c r="E8090" t="s">
        <v>520</v>
      </c>
    </row>
    <row r="8091" spans="1:5" x14ac:dyDescent="0.25">
      <c r="A8091" t="s">
        <v>8535</v>
      </c>
      <c r="B8091" t="s">
        <v>14</v>
      </c>
      <c r="C8091" t="s">
        <v>14</v>
      </c>
      <c r="D8091" t="s">
        <v>34</v>
      </c>
      <c r="E8091" t="s">
        <v>520</v>
      </c>
    </row>
    <row r="8092" spans="1:5" x14ac:dyDescent="0.25">
      <c r="A8092" t="s">
        <v>8536</v>
      </c>
      <c r="B8092" t="s">
        <v>14</v>
      </c>
      <c r="C8092" t="s">
        <v>14</v>
      </c>
      <c r="D8092" t="s">
        <v>34</v>
      </c>
      <c r="E8092" t="s">
        <v>520</v>
      </c>
    </row>
    <row r="8093" spans="1:5" x14ac:dyDescent="0.25">
      <c r="A8093" t="s">
        <v>8537</v>
      </c>
      <c r="B8093" t="s">
        <v>14</v>
      </c>
      <c r="C8093" t="s">
        <v>14</v>
      </c>
      <c r="D8093" t="s">
        <v>34</v>
      </c>
      <c r="E8093" t="s">
        <v>520</v>
      </c>
    </row>
    <row r="8094" spans="1:5" x14ac:dyDescent="0.25">
      <c r="A8094" t="s">
        <v>8539</v>
      </c>
      <c r="B8094" t="s">
        <v>14</v>
      </c>
      <c r="C8094" t="s">
        <v>14</v>
      </c>
      <c r="D8094" t="s">
        <v>34</v>
      </c>
      <c r="E8094" t="s">
        <v>520</v>
      </c>
    </row>
    <row r="8095" spans="1:5" x14ac:dyDescent="0.25">
      <c r="A8095" t="s">
        <v>8538</v>
      </c>
      <c r="B8095" t="s">
        <v>14</v>
      </c>
      <c r="C8095" t="s">
        <v>14</v>
      </c>
      <c r="D8095" t="s">
        <v>34</v>
      </c>
      <c r="E8095" t="s">
        <v>520</v>
      </c>
    </row>
    <row r="8096" spans="1:5" x14ac:dyDescent="0.25">
      <c r="A8096" t="s">
        <v>8541</v>
      </c>
      <c r="B8096" t="s">
        <v>14</v>
      </c>
      <c r="C8096" t="s">
        <v>14</v>
      </c>
      <c r="D8096" t="s">
        <v>34</v>
      </c>
      <c r="E8096" t="s">
        <v>520</v>
      </c>
    </row>
    <row r="8097" spans="1:5" x14ac:dyDescent="0.25">
      <c r="A8097" t="s">
        <v>8540</v>
      </c>
      <c r="B8097" t="s">
        <v>14</v>
      </c>
      <c r="C8097" t="s">
        <v>14</v>
      </c>
      <c r="D8097" t="s">
        <v>34</v>
      </c>
      <c r="E8097" t="s">
        <v>520</v>
      </c>
    </row>
    <row r="8098" spans="1:5" x14ac:dyDescent="0.25">
      <c r="A8098" t="s">
        <v>8542</v>
      </c>
      <c r="B8098" t="s">
        <v>14</v>
      </c>
      <c r="C8098" t="s">
        <v>14</v>
      </c>
      <c r="D8098" t="s">
        <v>34</v>
      </c>
      <c r="E8098" t="s">
        <v>520</v>
      </c>
    </row>
    <row r="8099" spans="1:5" x14ac:dyDescent="0.25">
      <c r="A8099" t="s">
        <v>8543</v>
      </c>
      <c r="B8099" t="s">
        <v>14</v>
      </c>
      <c r="C8099" t="s">
        <v>14</v>
      </c>
      <c r="D8099" t="s">
        <v>34</v>
      </c>
      <c r="E8099" t="s">
        <v>520</v>
      </c>
    </row>
    <row r="8100" spans="1:5" x14ac:dyDescent="0.25">
      <c r="A8100" t="s">
        <v>8545</v>
      </c>
      <c r="B8100" t="s">
        <v>14</v>
      </c>
      <c r="C8100" t="s">
        <v>14</v>
      </c>
      <c r="D8100" t="s">
        <v>34</v>
      </c>
      <c r="E8100" t="s">
        <v>520</v>
      </c>
    </row>
    <row r="8101" spans="1:5" x14ac:dyDescent="0.25">
      <c r="A8101" t="s">
        <v>8544</v>
      </c>
      <c r="B8101" t="s">
        <v>14</v>
      </c>
      <c r="C8101" t="s">
        <v>14</v>
      </c>
      <c r="D8101" t="s">
        <v>34</v>
      </c>
      <c r="E8101" t="s">
        <v>520</v>
      </c>
    </row>
    <row r="8102" spans="1:5" x14ac:dyDescent="0.25">
      <c r="A8102" t="s">
        <v>8546</v>
      </c>
      <c r="B8102" t="s">
        <v>14</v>
      </c>
      <c r="C8102" t="s">
        <v>14</v>
      </c>
      <c r="D8102" t="s">
        <v>34</v>
      </c>
      <c r="E8102" t="s">
        <v>520</v>
      </c>
    </row>
    <row r="8103" spans="1:5" x14ac:dyDescent="0.25">
      <c r="A8103" t="s">
        <v>8547</v>
      </c>
      <c r="B8103" t="s">
        <v>14</v>
      </c>
      <c r="C8103" t="s">
        <v>14</v>
      </c>
      <c r="D8103" t="s">
        <v>34</v>
      </c>
      <c r="E8103" t="s">
        <v>520</v>
      </c>
    </row>
    <row r="8104" spans="1:5" x14ac:dyDescent="0.25">
      <c r="A8104" t="s">
        <v>8548</v>
      </c>
      <c r="B8104" t="s">
        <v>14</v>
      </c>
      <c r="C8104" t="s">
        <v>14</v>
      </c>
      <c r="D8104" t="s">
        <v>34</v>
      </c>
      <c r="E8104" t="s">
        <v>520</v>
      </c>
    </row>
    <row r="8105" spans="1:5" x14ac:dyDescent="0.25">
      <c r="A8105" t="s">
        <v>8549</v>
      </c>
      <c r="B8105" t="s">
        <v>14</v>
      </c>
      <c r="C8105" t="s">
        <v>14</v>
      </c>
      <c r="D8105" t="s">
        <v>34</v>
      </c>
      <c r="E8105" t="s">
        <v>520</v>
      </c>
    </row>
    <row r="8106" spans="1:5" x14ac:dyDescent="0.25">
      <c r="A8106" t="s">
        <v>8551</v>
      </c>
      <c r="B8106" t="s">
        <v>14</v>
      </c>
      <c r="C8106" t="s">
        <v>14</v>
      </c>
      <c r="D8106" t="s">
        <v>34</v>
      </c>
      <c r="E8106" t="s">
        <v>520</v>
      </c>
    </row>
    <row r="8107" spans="1:5" x14ac:dyDescent="0.25">
      <c r="A8107" t="s">
        <v>8550</v>
      </c>
      <c r="B8107" t="s">
        <v>14</v>
      </c>
      <c r="C8107" t="s">
        <v>14</v>
      </c>
      <c r="D8107" t="s">
        <v>34</v>
      </c>
      <c r="E8107" t="s">
        <v>520</v>
      </c>
    </row>
    <row r="8108" spans="1:5" x14ac:dyDescent="0.25">
      <c r="A8108" t="s">
        <v>8552</v>
      </c>
      <c r="B8108" t="s">
        <v>14</v>
      </c>
      <c r="C8108" t="s">
        <v>14</v>
      </c>
      <c r="D8108" t="s">
        <v>34</v>
      </c>
      <c r="E8108" t="s">
        <v>520</v>
      </c>
    </row>
    <row r="8109" spans="1:5" x14ac:dyDescent="0.25">
      <c r="A8109" t="s">
        <v>8555</v>
      </c>
      <c r="B8109" t="s">
        <v>14</v>
      </c>
      <c r="C8109" t="s">
        <v>14</v>
      </c>
      <c r="D8109" t="s">
        <v>34</v>
      </c>
      <c r="E8109" t="s">
        <v>520</v>
      </c>
    </row>
    <row r="8110" spans="1:5" x14ac:dyDescent="0.25">
      <c r="A8110" t="s">
        <v>8554</v>
      </c>
      <c r="B8110" t="s">
        <v>14</v>
      </c>
      <c r="C8110" t="s">
        <v>14</v>
      </c>
      <c r="D8110" t="s">
        <v>34</v>
      </c>
      <c r="E8110" t="s">
        <v>520</v>
      </c>
    </row>
    <row r="8111" spans="1:5" x14ac:dyDescent="0.25">
      <c r="A8111" t="s">
        <v>8553</v>
      </c>
      <c r="B8111" t="s">
        <v>14</v>
      </c>
      <c r="C8111" t="s">
        <v>14</v>
      </c>
      <c r="D8111" t="s">
        <v>34</v>
      </c>
      <c r="E8111" t="s">
        <v>520</v>
      </c>
    </row>
    <row r="8112" spans="1:5" x14ac:dyDescent="0.25">
      <c r="A8112" t="s">
        <v>8557</v>
      </c>
      <c r="B8112" t="s">
        <v>14</v>
      </c>
      <c r="C8112" t="s">
        <v>14</v>
      </c>
      <c r="D8112" t="s">
        <v>34</v>
      </c>
      <c r="E8112" t="s">
        <v>520</v>
      </c>
    </row>
    <row r="8113" spans="1:5" x14ac:dyDescent="0.25">
      <c r="A8113" t="s">
        <v>8558</v>
      </c>
      <c r="B8113" t="s">
        <v>14</v>
      </c>
      <c r="C8113" t="s">
        <v>14</v>
      </c>
      <c r="D8113" t="s">
        <v>34</v>
      </c>
      <c r="E8113" t="s">
        <v>520</v>
      </c>
    </row>
    <row r="8114" spans="1:5" x14ac:dyDescent="0.25">
      <c r="A8114" t="s">
        <v>8556</v>
      </c>
      <c r="B8114" t="s">
        <v>14</v>
      </c>
      <c r="C8114" t="s">
        <v>14</v>
      </c>
      <c r="D8114" t="s">
        <v>34</v>
      </c>
      <c r="E8114" t="s">
        <v>520</v>
      </c>
    </row>
    <row r="8115" spans="1:5" x14ac:dyDescent="0.25">
      <c r="A8115" t="s">
        <v>8561</v>
      </c>
      <c r="B8115" t="s">
        <v>14</v>
      </c>
      <c r="C8115" t="s">
        <v>14</v>
      </c>
      <c r="D8115" t="s">
        <v>34</v>
      </c>
      <c r="E8115" t="s">
        <v>520</v>
      </c>
    </row>
    <row r="8116" spans="1:5" x14ac:dyDescent="0.25">
      <c r="A8116" t="s">
        <v>8559</v>
      </c>
      <c r="B8116" t="s">
        <v>14</v>
      </c>
      <c r="C8116" t="s">
        <v>14</v>
      </c>
      <c r="D8116" t="s">
        <v>34</v>
      </c>
      <c r="E8116" t="s">
        <v>520</v>
      </c>
    </row>
    <row r="8117" spans="1:5" x14ac:dyDescent="0.25">
      <c r="A8117" t="s">
        <v>8560</v>
      </c>
      <c r="B8117" t="s">
        <v>14</v>
      </c>
      <c r="C8117" t="s">
        <v>14</v>
      </c>
      <c r="D8117" t="s">
        <v>34</v>
      </c>
      <c r="E8117" t="s">
        <v>520</v>
      </c>
    </row>
    <row r="8118" spans="1:5" x14ac:dyDescent="0.25">
      <c r="A8118" t="s">
        <v>8563</v>
      </c>
      <c r="B8118" t="s">
        <v>14</v>
      </c>
      <c r="C8118" t="s">
        <v>14</v>
      </c>
      <c r="D8118" t="s">
        <v>34</v>
      </c>
      <c r="E8118" t="s">
        <v>520</v>
      </c>
    </row>
    <row r="8119" spans="1:5" x14ac:dyDescent="0.25">
      <c r="A8119" t="s">
        <v>8562</v>
      </c>
      <c r="B8119" t="s">
        <v>14</v>
      </c>
      <c r="C8119" t="s">
        <v>14</v>
      </c>
      <c r="D8119" t="s">
        <v>34</v>
      </c>
      <c r="E8119" t="s">
        <v>520</v>
      </c>
    </row>
    <row r="8120" spans="1:5" x14ac:dyDescent="0.25">
      <c r="A8120" t="s">
        <v>8564</v>
      </c>
      <c r="B8120" t="s">
        <v>14</v>
      </c>
      <c r="C8120" t="s">
        <v>14</v>
      </c>
      <c r="D8120" t="s">
        <v>34</v>
      </c>
      <c r="E8120" t="s">
        <v>520</v>
      </c>
    </row>
    <row r="8121" spans="1:5" x14ac:dyDescent="0.25">
      <c r="A8121" t="s">
        <v>8565</v>
      </c>
      <c r="B8121" t="s">
        <v>14</v>
      </c>
      <c r="C8121" t="s">
        <v>14</v>
      </c>
      <c r="D8121" t="s">
        <v>34</v>
      </c>
      <c r="E8121" t="s">
        <v>520</v>
      </c>
    </row>
    <row r="8122" spans="1:5" x14ac:dyDescent="0.25">
      <c r="A8122" t="s">
        <v>8566</v>
      </c>
      <c r="B8122" t="s">
        <v>14</v>
      </c>
      <c r="C8122" t="s">
        <v>14</v>
      </c>
      <c r="D8122" t="s">
        <v>34</v>
      </c>
      <c r="E8122" t="s">
        <v>520</v>
      </c>
    </row>
    <row r="8123" spans="1:5" x14ac:dyDescent="0.25">
      <c r="A8123" t="s">
        <v>8567</v>
      </c>
      <c r="B8123" t="s">
        <v>14</v>
      </c>
      <c r="C8123" t="s">
        <v>14</v>
      </c>
      <c r="D8123" t="s">
        <v>34</v>
      </c>
      <c r="E8123" t="s">
        <v>520</v>
      </c>
    </row>
    <row r="8124" spans="1:5" x14ac:dyDescent="0.25">
      <c r="A8124" t="s">
        <v>8569</v>
      </c>
      <c r="B8124" t="s">
        <v>14</v>
      </c>
      <c r="C8124" t="s">
        <v>14</v>
      </c>
      <c r="D8124" t="s">
        <v>34</v>
      </c>
      <c r="E8124" t="s">
        <v>520</v>
      </c>
    </row>
    <row r="8125" spans="1:5" x14ac:dyDescent="0.25">
      <c r="A8125" t="s">
        <v>8568</v>
      </c>
      <c r="B8125" t="s">
        <v>14</v>
      </c>
      <c r="C8125" t="s">
        <v>14</v>
      </c>
      <c r="D8125" t="s">
        <v>34</v>
      </c>
      <c r="E8125" t="s">
        <v>520</v>
      </c>
    </row>
    <row r="8126" spans="1:5" x14ac:dyDescent="0.25">
      <c r="A8126" t="s">
        <v>8570</v>
      </c>
      <c r="B8126" t="s">
        <v>14</v>
      </c>
      <c r="C8126" t="s">
        <v>14</v>
      </c>
      <c r="D8126" t="s">
        <v>34</v>
      </c>
      <c r="E8126" t="s">
        <v>520</v>
      </c>
    </row>
    <row r="8127" spans="1:5" x14ac:dyDescent="0.25">
      <c r="A8127" t="s">
        <v>8571</v>
      </c>
      <c r="B8127" t="s">
        <v>14</v>
      </c>
      <c r="C8127" t="s">
        <v>14</v>
      </c>
      <c r="D8127" t="s">
        <v>34</v>
      </c>
      <c r="E8127" t="s">
        <v>520</v>
      </c>
    </row>
    <row r="8128" spans="1:5" x14ac:dyDescent="0.25">
      <c r="A8128" t="s">
        <v>8573</v>
      </c>
      <c r="B8128" t="s">
        <v>14</v>
      </c>
      <c r="C8128" t="s">
        <v>14</v>
      </c>
      <c r="D8128" t="s">
        <v>34</v>
      </c>
      <c r="E8128" t="s">
        <v>520</v>
      </c>
    </row>
    <row r="8129" spans="1:5" x14ac:dyDescent="0.25">
      <c r="A8129" t="s">
        <v>8572</v>
      </c>
      <c r="B8129" t="s">
        <v>14</v>
      </c>
      <c r="C8129" t="s">
        <v>14</v>
      </c>
      <c r="D8129" t="s">
        <v>34</v>
      </c>
      <c r="E8129" t="s">
        <v>520</v>
      </c>
    </row>
    <row r="8130" spans="1:5" x14ac:dyDescent="0.25">
      <c r="A8130" t="s">
        <v>8576</v>
      </c>
      <c r="B8130" t="s">
        <v>14</v>
      </c>
      <c r="C8130" t="s">
        <v>14</v>
      </c>
      <c r="D8130" t="s">
        <v>34</v>
      </c>
      <c r="E8130" t="s">
        <v>520</v>
      </c>
    </row>
    <row r="8131" spans="1:5" x14ac:dyDescent="0.25">
      <c r="A8131" t="s">
        <v>8574</v>
      </c>
      <c r="B8131" t="s">
        <v>14</v>
      </c>
      <c r="C8131" t="s">
        <v>14</v>
      </c>
      <c r="D8131" t="s">
        <v>34</v>
      </c>
      <c r="E8131" t="s">
        <v>520</v>
      </c>
    </row>
    <row r="8132" spans="1:5" x14ac:dyDescent="0.25">
      <c r="A8132" t="s">
        <v>8575</v>
      </c>
      <c r="B8132" t="s">
        <v>14</v>
      </c>
      <c r="C8132" t="s">
        <v>14</v>
      </c>
      <c r="D8132" t="s">
        <v>34</v>
      </c>
      <c r="E8132" t="s">
        <v>520</v>
      </c>
    </row>
    <row r="8133" spans="1:5" x14ac:dyDescent="0.25">
      <c r="A8133" t="s">
        <v>8577</v>
      </c>
      <c r="B8133" t="s">
        <v>14</v>
      </c>
      <c r="C8133" t="s">
        <v>14</v>
      </c>
      <c r="D8133" t="s">
        <v>34</v>
      </c>
      <c r="E8133" t="s">
        <v>520</v>
      </c>
    </row>
    <row r="8134" spans="1:5" x14ac:dyDescent="0.25">
      <c r="A8134" t="s">
        <v>8584</v>
      </c>
      <c r="B8134" t="s">
        <v>14</v>
      </c>
      <c r="C8134" t="s">
        <v>14</v>
      </c>
      <c r="D8134" t="s">
        <v>34</v>
      </c>
      <c r="E8134" t="s">
        <v>520</v>
      </c>
    </row>
    <row r="8135" spans="1:5" x14ac:dyDescent="0.25">
      <c r="A8135" t="s">
        <v>8579</v>
      </c>
      <c r="B8135" t="s">
        <v>14</v>
      </c>
      <c r="C8135" t="s">
        <v>14</v>
      </c>
      <c r="D8135" t="s">
        <v>34</v>
      </c>
      <c r="E8135" t="s">
        <v>520</v>
      </c>
    </row>
    <row r="8136" spans="1:5" x14ac:dyDescent="0.25">
      <c r="A8136" t="s">
        <v>8583</v>
      </c>
      <c r="B8136" t="s">
        <v>14</v>
      </c>
      <c r="C8136" t="s">
        <v>14</v>
      </c>
      <c r="D8136" t="s">
        <v>34</v>
      </c>
      <c r="E8136" t="s">
        <v>520</v>
      </c>
    </row>
    <row r="8137" spans="1:5" x14ac:dyDescent="0.25">
      <c r="A8137" t="s">
        <v>8581</v>
      </c>
      <c r="B8137" t="s">
        <v>14</v>
      </c>
      <c r="C8137" t="s">
        <v>14</v>
      </c>
      <c r="D8137" t="s">
        <v>34</v>
      </c>
      <c r="E8137" t="s">
        <v>520</v>
      </c>
    </row>
    <row r="8138" spans="1:5" x14ac:dyDescent="0.25">
      <c r="A8138" t="s">
        <v>8578</v>
      </c>
      <c r="B8138" t="s">
        <v>14</v>
      </c>
      <c r="C8138" t="s">
        <v>14</v>
      </c>
      <c r="D8138" t="s">
        <v>34</v>
      </c>
      <c r="E8138" t="s">
        <v>520</v>
      </c>
    </row>
    <row r="8139" spans="1:5" x14ac:dyDescent="0.25">
      <c r="A8139" t="s">
        <v>8580</v>
      </c>
      <c r="B8139" t="s">
        <v>14</v>
      </c>
      <c r="C8139" t="s">
        <v>14</v>
      </c>
      <c r="D8139" t="s">
        <v>34</v>
      </c>
      <c r="E8139" t="s">
        <v>520</v>
      </c>
    </row>
    <row r="8140" spans="1:5" x14ac:dyDescent="0.25">
      <c r="A8140" t="s">
        <v>8585</v>
      </c>
      <c r="B8140" t="s">
        <v>14</v>
      </c>
      <c r="C8140" t="s">
        <v>14</v>
      </c>
      <c r="D8140" t="s">
        <v>34</v>
      </c>
      <c r="E8140" t="s">
        <v>520</v>
      </c>
    </row>
    <row r="8141" spans="1:5" x14ac:dyDescent="0.25">
      <c r="A8141" t="s">
        <v>8582</v>
      </c>
      <c r="B8141" t="s">
        <v>14</v>
      </c>
      <c r="C8141" t="s">
        <v>14</v>
      </c>
      <c r="D8141" t="s">
        <v>34</v>
      </c>
      <c r="E8141" t="s">
        <v>520</v>
      </c>
    </row>
    <row r="8142" spans="1:5" x14ac:dyDescent="0.25">
      <c r="A8142" t="s">
        <v>8586</v>
      </c>
      <c r="B8142" t="s">
        <v>14</v>
      </c>
      <c r="C8142" t="s">
        <v>14</v>
      </c>
      <c r="D8142" t="s">
        <v>34</v>
      </c>
      <c r="E8142" t="s">
        <v>520</v>
      </c>
    </row>
    <row r="8143" spans="1:5" x14ac:dyDescent="0.25">
      <c r="A8143" t="s">
        <v>8588</v>
      </c>
      <c r="B8143" t="s">
        <v>14</v>
      </c>
      <c r="C8143" t="s">
        <v>14</v>
      </c>
      <c r="D8143" t="s">
        <v>34</v>
      </c>
      <c r="E8143" t="s">
        <v>520</v>
      </c>
    </row>
    <row r="8144" spans="1:5" x14ac:dyDescent="0.25">
      <c r="A8144" t="s">
        <v>8587</v>
      </c>
      <c r="B8144" t="s">
        <v>14</v>
      </c>
      <c r="C8144" t="s">
        <v>14</v>
      </c>
      <c r="D8144" t="s">
        <v>34</v>
      </c>
      <c r="E8144" t="s">
        <v>520</v>
      </c>
    </row>
    <row r="8145" spans="1:5" x14ac:dyDescent="0.25">
      <c r="A8145" t="s">
        <v>8590</v>
      </c>
      <c r="B8145" t="s">
        <v>14</v>
      </c>
      <c r="C8145" t="s">
        <v>14</v>
      </c>
      <c r="D8145" t="s">
        <v>34</v>
      </c>
      <c r="E8145" t="s">
        <v>520</v>
      </c>
    </row>
    <row r="8146" spans="1:5" x14ac:dyDescent="0.25">
      <c r="A8146" t="s">
        <v>8589</v>
      </c>
      <c r="B8146" t="s">
        <v>14</v>
      </c>
      <c r="C8146" t="s">
        <v>14</v>
      </c>
      <c r="D8146" t="s">
        <v>34</v>
      </c>
      <c r="E8146" t="s">
        <v>520</v>
      </c>
    </row>
    <row r="8147" spans="1:5" x14ac:dyDescent="0.25">
      <c r="A8147" t="s">
        <v>8591</v>
      </c>
      <c r="B8147" t="s">
        <v>14</v>
      </c>
      <c r="C8147" t="s">
        <v>14</v>
      </c>
      <c r="D8147" t="s">
        <v>34</v>
      </c>
      <c r="E8147" t="s">
        <v>520</v>
      </c>
    </row>
    <row r="8148" spans="1:5" x14ac:dyDescent="0.25">
      <c r="A8148" t="s">
        <v>8592</v>
      </c>
      <c r="B8148" t="s">
        <v>14</v>
      </c>
      <c r="C8148" t="s">
        <v>14</v>
      </c>
      <c r="D8148" t="s">
        <v>34</v>
      </c>
      <c r="E8148" t="s">
        <v>520</v>
      </c>
    </row>
    <row r="8149" spans="1:5" x14ac:dyDescent="0.25">
      <c r="A8149" t="s">
        <v>8593</v>
      </c>
      <c r="B8149" t="s">
        <v>14</v>
      </c>
      <c r="C8149" t="s">
        <v>14</v>
      </c>
      <c r="D8149" t="s">
        <v>34</v>
      </c>
      <c r="E8149" t="s">
        <v>520</v>
      </c>
    </row>
    <row r="8150" spans="1:5" x14ac:dyDescent="0.25">
      <c r="A8150" t="s">
        <v>8594</v>
      </c>
      <c r="B8150" t="s">
        <v>14</v>
      </c>
      <c r="C8150" t="s">
        <v>14</v>
      </c>
      <c r="D8150" t="s">
        <v>34</v>
      </c>
      <c r="E8150" t="s">
        <v>520</v>
      </c>
    </row>
    <row r="8151" spans="1:5" x14ac:dyDescent="0.25">
      <c r="A8151" t="s">
        <v>8595</v>
      </c>
      <c r="B8151" t="s">
        <v>14</v>
      </c>
      <c r="C8151" t="s">
        <v>14</v>
      </c>
      <c r="D8151" t="s">
        <v>34</v>
      </c>
      <c r="E8151" t="s">
        <v>520</v>
      </c>
    </row>
    <row r="8152" spans="1:5" x14ac:dyDescent="0.25">
      <c r="A8152" t="s">
        <v>8596</v>
      </c>
      <c r="B8152" t="s">
        <v>14</v>
      </c>
      <c r="C8152" t="s">
        <v>14</v>
      </c>
      <c r="D8152" t="s">
        <v>34</v>
      </c>
      <c r="E8152" t="s">
        <v>520</v>
      </c>
    </row>
    <row r="8153" spans="1:5" x14ac:dyDescent="0.25">
      <c r="A8153" t="s">
        <v>8597</v>
      </c>
      <c r="B8153" t="s">
        <v>14</v>
      </c>
      <c r="C8153" t="s">
        <v>14</v>
      </c>
      <c r="D8153" t="s">
        <v>34</v>
      </c>
      <c r="E8153" t="s">
        <v>520</v>
      </c>
    </row>
    <row r="8154" spans="1:5" x14ac:dyDescent="0.25">
      <c r="A8154" t="s">
        <v>8598</v>
      </c>
      <c r="B8154" t="s">
        <v>14</v>
      </c>
      <c r="C8154" t="s">
        <v>14</v>
      </c>
      <c r="D8154" t="s">
        <v>34</v>
      </c>
      <c r="E8154" t="s">
        <v>520</v>
      </c>
    </row>
    <row r="8155" spans="1:5" x14ac:dyDescent="0.25">
      <c r="A8155" t="s">
        <v>8599</v>
      </c>
      <c r="B8155" t="s">
        <v>14</v>
      </c>
      <c r="C8155" t="s">
        <v>14</v>
      </c>
      <c r="D8155" t="s">
        <v>34</v>
      </c>
      <c r="E8155" t="s">
        <v>520</v>
      </c>
    </row>
    <row r="8156" spans="1:5" x14ac:dyDescent="0.25">
      <c r="A8156" t="s">
        <v>8601</v>
      </c>
      <c r="B8156" t="s">
        <v>14</v>
      </c>
      <c r="C8156" t="s">
        <v>14</v>
      </c>
      <c r="D8156" t="s">
        <v>34</v>
      </c>
      <c r="E8156" t="s">
        <v>520</v>
      </c>
    </row>
    <row r="8157" spans="1:5" x14ac:dyDescent="0.25">
      <c r="A8157" t="s">
        <v>8600</v>
      </c>
      <c r="B8157" t="s">
        <v>14</v>
      </c>
      <c r="C8157" t="s">
        <v>14</v>
      </c>
      <c r="D8157" t="s">
        <v>34</v>
      </c>
      <c r="E8157" t="s">
        <v>520</v>
      </c>
    </row>
    <row r="8158" spans="1:5" x14ac:dyDescent="0.25">
      <c r="A8158" t="s">
        <v>8602</v>
      </c>
      <c r="B8158" t="s">
        <v>14</v>
      </c>
      <c r="C8158" t="s">
        <v>14</v>
      </c>
      <c r="D8158" t="s">
        <v>34</v>
      </c>
      <c r="E8158" t="s">
        <v>520</v>
      </c>
    </row>
    <row r="8159" spans="1:5" x14ac:dyDescent="0.25">
      <c r="A8159" t="s">
        <v>8603</v>
      </c>
      <c r="B8159" t="s">
        <v>14</v>
      </c>
      <c r="C8159" t="s">
        <v>14</v>
      </c>
      <c r="D8159" t="s">
        <v>34</v>
      </c>
      <c r="E8159" t="s">
        <v>520</v>
      </c>
    </row>
    <row r="8160" spans="1:5" x14ac:dyDescent="0.25">
      <c r="A8160" t="s">
        <v>8605</v>
      </c>
      <c r="B8160" t="s">
        <v>14</v>
      </c>
      <c r="C8160" t="s">
        <v>14</v>
      </c>
      <c r="D8160" t="s">
        <v>34</v>
      </c>
      <c r="E8160" t="s">
        <v>520</v>
      </c>
    </row>
    <row r="8161" spans="1:5" x14ac:dyDescent="0.25">
      <c r="A8161" t="s">
        <v>8604</v>
      </c>
      <c r="B8161" t="s">
        <v>14</v>
      </c>
      <c r="C8161" t="s">
        <v>14</v>
      </c>
      <c r="D8161" t="s">
        <v>34</v>
      </c>
      <c r="E8161" t="s">
        <v>520</v>
      </c>
    </row>
    <row r="8162" spans="1:5" x14ac:dyDescent="0.25">
      <c r="A8162" t="s">
        <v>8606</v>
      </c>
      <c r="B8162" t="s">
        <v>14</v>
      </c>
      <c r="C8162" t="s">
        <v>14</v>
      </c>
      <c r="D8162" t="s">
        <v>34</v>
      </c>
      <c r="E8162" t="s">
        <v>520</v>
      </c>
    </row>
    <row r="8163" spans="1:5" x14ac:dyDescent="0.25">
      <c r="A8163" t="s">
        <v>8607</v>
      </c>
      <c r="B8163" t="s">
        <v>14</v>
      </c>
      <c r="C8163" t="s">
        <v>14</v>
      </c>
      <c r="D8163" t="s">
        <v>34</v>
      </c>
      <c r="E8163" t="s">
        <v>520</v>
      </c>
    </row>
    <row r="8164" spans="1:5" x14ac:dyDescent="0.25">
      <c r="A8164" t="s">
        <v>8608</v>
      </c>
      <c r="B8164" t="s">
        <v>14</v>
      </c>
      <c r="C8164" t="s">
        <v>14</v>
      </c>
      <c r="D8164" t="s">
        <v>34</v>
      </c>
      <c r="E8164" t="s">
        <v>520</v>
      </c>
    </row>
    <row r="8165" spans="1:5" x14ac:dyDescent="0.25">
      <c r="A8165" t="s">
        <v>8609</v>
      </c>
      <c r="B8165" t="s">
        <v>14</v>
      </c>
      <c r="C8165" t="s">
        <v>14</v>
      </c>
      <c r="D8165" t="s">
        <v>34</v>
      </c>
      <c r="E8165" t="s">
        <v>520</v>
      </c>
    </row>
    <row r="8166" spans="1:5" x14ac:dyDescent="0.25">
      <c r="A8166" t="s">
        <v>8610</v>
      </c>
      <c r="B8166" t="s">
        <v>14</v>
      </c>
      <c r="C8166" t="s">
        <v>14</v>
      </c>
      <c r="D8166" t="s">
        <v>34</v>
      </c>
      <c r="E8166" t="s">
        <v>520</v>
      </c>
    </row>
    <row r="8167" spans="1:5" x14ac:dyDescent="0.25">
      <c r="A8167" t="s">
        <v>8611</v>
      </c>
      <c r="B8167" t="s">
        <v>14</v>
      </c>
      <c r="C8167" t="s">
        <v>14</v>
      </c>
      <c r="D8167" t="s">
        <v>34</v>
      </c>
      <c r="E8167" t="s">
        <v>520</v>
      </c>
    </row>
    <row r="8168" spans="1:5" x14ac:dyDescent="0.25">
      <c r="A8168" t="s">
        <v>8613</v>
      </c>
      <c r="B8168" t="s">
        <v>14</v>
      </c>
      <c r="C8168" t="s">
        <v>14</v>
      </c>
      <c r="D8168" t="s">
        <v>34</v>
      </c>
      <c r="E8168" t="s">
        <v>520</v>
      </c>
    </row>
    <row r="8169" spans="1:5" x14ac:dyDescent="0.25">
      <c r="A8169" t="s">
        <v>8612</v>
      </c>
      <c r="B8169" t="s">
        <v>14</v>
      </c>
      <c r="C8169" t="s">
        <v>14</v>
      </c>
      <c r="D8169" t="s">
        <v>34</v>
      </c>
      <c r="E8169" t="s">
        <v>520</v>
      </c>
    </row>
    <row r="8170" spans="1:5" x14ac:dyDescent="0.25">
      <c r="A8170" t="s">
        <v>8615</v>
      </c>
      <c r="B8170" t="s">
        <v>14</v>
      </c>
      <c r="C8170" t="s">
        <v>14</v>
      </c>
      <c r="D8170" t="s">
        <v>34</v>
      </c>
      <c r="E8170" t="s">
        <v>520</v>
      </c>
    </row>
    <row r="8171" spans="1:5" x14ac:dyDescent="0.25">
      <c r="A8171" t="s">
        <v>8614</v>
      </c>
      <c r="B8171" t="s">
        <v>14</v>
      </c>
      <c r="C8171" t="s">
        <v>14</v>
      </c>
      <c r="D8171" t="s">
        <v>34</v>
      </c>
      <c r="E8171" t="s">
        <v>520</v>
      </c>
    </row>
    <row r="8172" spans="1:5" x14ac:dyDescent="0.25">
      <c r="A8172" t="s">
        <v>8616</v>
      </c>
      <c r="B8172" t="s">
        <v>14</v>
      </c>
      <c r="C8172" t="s">
        <v>14</v>
      </c>
      <c r="D8172" t="s">
        <v>34</v>
      </c>
      <c r="E8172" t="s">
        <v>520</v>
      </c>
    </row>
    <row r="8173" spans="1:5" x14ac:dyDescent="0.25">
      <c r="A8173" t="s">
        <v>8618</v>
      </c>
      <c r="B8173" t="s">
        <v>14</v>
      </c>
      <c r="C8173" t="s">
        <v>14</v>
      </c>
      <c r="D8173" t="s">
        <v>34</v>
      </c>
      <c r="E8173" t="s">
        <v>520</v>
      </c>
    </row>
    <row r="8174" spans="1:5" x14ac:dyDescent="0.25">
      <c r="A8174" t="s">
        <v>8617</v>
      </c>
      <c r="B8174" t="s">
        <v>14</v>
      </c>
      <c r="C8174" t="s">
        <v>14</v>
      </c>
      <c r="D8174" t="s">
        <v>34</v>
      </c>
      <c r="E8174" t="s">
        <v>520</v>
      </c>
    </row>
    <row r="8175" spans="1:5" x14ac:dyDescent="0.25">
      <c r="A8175" t="s">
        <v>8619</v>
      </c>
      <c r="B8175" t="s">
        <v>14</v>
      </c>
      <c r="C8175" t="s">
        <v>14</v>
      </c>
      <c r="D8175" t="s">
        <v>34</v>
      </c>
      <c r="E8175" t="s">
        <v>520</v>
      </c>
    </row>
    <row r="8176" spans="1:5" x14ac:dyDescent="0.25">
      <c r="A8176" t="s">
        <v>8620</v>
      </c>
      <c r="B8176" t="s">
        <v>14</v>
      </c>
      <c r="C8176" t="s">
        <v>14</v>
      </c>
      <c r="D8176" t="s">
        <v>34</v>
      </c>
      <c r="E8176" t="s">
        <v>520</v>
      </c>
    </row>
    <row r="8177" spans="1:5" x14ac:dyDescent="0.25">
      <c r="A8177" t="s">
        <v>8621</v>
      </c>
      <c r="B8177" t="s">
        <v>14</v>
      </c>
      <c r="C8177" t="s">
        <v>14</v>
      </c>
      <c r="D8177" t="s">
        <v>34</v>
      </c>
      <c r="E8177" t="s">
        <v>520</v>
      </c>
    </row>
    <row r="8178" spans="1:5" x14ac:dyDescent="0.25">
      <c r="A8178" t="s">
        <v>8622</v>
      </c>
      <c r="B8178" t="s">
        <v>14</v>
      </c>
      <c r="C8178" t="s">
        <v>14</v>
      </c>
      <c r="D8178" t="s">
        <v>34</v>
      </c>
      <c r="E8178" t="s">
        <v>520</v>
      </c>
    </row>
    <row r="8179" spans="1:5" x14ac:dyDescent="0.25">
      <c r="A8179" t="s">
        <v>8623</v>
      </c>
      <c r="B8179" t="s">
        <v>14</v>
      </c>
      <c r="C8179" t="s">
        <v>14</v>
      </c>
      <c r="D8179" t="s">
        <v>34</v>
      </c>
      <c r="E8179" t="s">
        <v>520</v>
      </c>
    </row>
    <row r="8180" spans="1:5" x14ac:dyDescent="0.25">
      <c r="A8180" t="s">
        <v>8625</v>
      </c>
      <c r="B8180" t="s">
        <v>14</v>
      </c>
      <c r="C8180" t="s">
        <v>14</v>
      </c>
      <c r="D8180" t="s">
        <v>34</v>
      </c>
      <c r="E8180" t="s">
        <v>520</v>
      </c>
    </row>
    <row r="8181" spans="1:5" x14ac:dyDescent="0.25">
      <c r="A8181" t="s">
        <v>8627</v>
      </c>
      <c r="B8181" t="s">
        <v>14</v>
      </c>
      <c r="C8181" t="s">
        <v>14</v>
      </c>
      <c r="D8181" t="s">
        <v>34</v>
      </c>
      <c r="E8181" t="s">
        <v>520</v>
      </c>
    </row>
    <row r="8182" spans="1:5" x14ac:dyDescent="0.25">
      <c r="A8182" t="s">
        <v>8626</v>
      </c>
      <c r="B8182" t="s">
        <v>14</v>
      </c>
      <c r="C8182" t="s">
        <v>14</v>
      </c>
      <c r="D8182" t="s">
        <v>34</v>
      </c>
      <c r="E8182" t="s">
        <v>520</v>
      </c>
    </row>
    <row r="8183" spans="1:5" x14ac:dyDescent="0.25">
      <c r="A8183" t="s">
        <v>8624</v>
      </c>
      <c r="B8183" t="s">
        <v>14</v>
      </c>
      <c r="C8183" t="s">
        <v>14</v>
      </c>
      <c r="D8183" t="s">
        <v>34</v>
      </c>
      <c r="E8183" t="s">
        <v>520</v>
      </c>
    </row>
    <row r="8184" spans="1:5" x14ac:dyDescent="0.25">
      <c r="A8184" t="s">
        <v>8628</v>
      </c>
      <c r="B8184" t="s">
        <v>14</v>
      </c>
      <c r="C8184" t="s">
        <v>14</v>
      </c>
      <c r="D8184" t="s">
        <v>34</v>
      </c>
      <c r="E8184" t="s">
        <v>520</v>
      </c>
    </row>
    <row r="8185" spans="1:5" x14ac:dyDescent="0.25">
      <c r="A8185" t="s">
        <v>8629</v>
      </c>
      <c r="B8185" t="s">
        <v>14</v>
      </c>
      <c r="C8185" t="s">
        <v>14</v>
      </c>
      <c r="D8185" t="s">
        <v>34</v>
      </c>
      <c r="E8185" t="s">
        <v>520</v>
      </c>
    </row>
    <row r="8186" spans="1:5" x14ac:dyDescent="0.25">
      <c r="A8186" t="s">
        <v>8631</v>
      </c>
      <c r="B8186" t="s">
        <v>14</v>
      </c>
      <c r="C8186" t="s">
        <v>14</v>
      </c>
      <c r="D8186" t="s">
        <v>34</v>
      </c>
      <c r="E8186" t="s">
        <v>520</v>
      </c>
    </row>
    <row r="8187" spans="1:5" x14ac:dyDescent="0.25">
      <c r="A8187" t="s">
        <v>8630</v>
      </c>
      <c r="B8187" t="s">
        <v>14</v>
      </c>
      <c r="C8187" t="s">
        <v>14</v>
      </c>
      <c r="D8187" t="s">
        <v>34</v>
      </c>
      <c r="E8187" t="s">
        <v>520</v>
      </c>
    </row>
    <row r="8188" spans="1:5" x14ac:dyDescent="0.25">
      <c r="A8188" t="s">
        <v>8633</v>
      </c>
      <c r="B8188" t="s">
        <v>14</v>
      </c>
      <c r="C8188" t="s">
        <v>14</v>
      </c>
      <c r="D8188" t="s">
        <v>34</v>
      </c>
      <c r="E8188" t="s">
        <v>520</v>
      </c>
    </row>
    <row r="8189" spans="1:5" x14ac:dyDescent="0.25">
      <c r="A8189" t="s">
        <v>8632</v>
      </c>
      <c r="B8189" t="s">
        <v>14</v>
      </c>
      <c r="C8189" t="s">
        <v>14</v>
      </c>
      <c r="D8189" t="s">
        <v>34</v>
      </c>
      <c r="E8189" t="s">
        <v>520</v>
      </c>
    </row>
    <row r="8190" spans="1:5" x14ac:dyDescent="0.25">
      <c r="A8190" t="s">
        <v>8635</v>
      </c>
      <c r="B8190" t="s">
        <v>14</v>
      </c>
      <c r="C8190" t="s">
        <v>14</v>
      </c>
      <c r="D8190" t="s">
        <v>64</v>
      </c>
      <c r="E8190" t="s">
        <v>517</v>
      </c>
    </row>
    <row r="8191" spans="1:5" x14ac:dyDescent="0.25">
      <c r="A8191" t="s">
        <v>8634</v>
      </c>
      <c r="B8191" t="s">
        <v>14</v>
      </c>
      <c r="C8191" t="s">
        <v>14</v>
      </c>
      <c r="D8191" t="s">
        <v>64</v>
      </c>
      <c r="E8191" t="s">
        <v>517</v>
      </c>
    </row>
    <row r="8192" spans="1:5" x14ac:dyDescent="0.25">
      <c r="A8192" t="s">
        <v>8636</v>
      </c>
      <c r="B8192" t="s">
        <v>14</v>
      </c>
      <c r="C8192" t="s">
        <v>14</v>
      </c>
      <c r="D8192" t="s">
        <v>34</v>
      </c>
      <c r="E8192" t="s">
        <v>520</v>
      </c>
    </row>
    <row r="8193" spans="1:5" x14ac:dyDescent="0.25">
      <c r="A8193" t="s">
        <v>8637</v>
      </c>
      <c r="B8193" t="s">
        <v>14</v>
      </c>
      <c r="C8193" t="s">
        <v>14</v>
      </c>
      <c r="D8193" t="s">
        <v>34</v>
      </c>
      <c r="E8193" t="s">
        <v>520</v>
      </c>
    </row>
    <row r="8194" spans="1:5" x14ac:dyDescent="0.25">
      <c r="A8194" t="s">
        <v>8638</v>
      </c>
      <c r="B8194" t="s">
        <v>14</v>
      </c>
      <c r="C8194" t="s">
        <v>14</v>
      </c>
      <c r="D8194" t="s">
        <v>34</v>
      </c>
      <c r="E8194" t="s">
        <v>520</v>
      </c>
    </row>
    <row r="8195" spans="1:5" x14ac:dyDescent="0.25">
      <c r="A8195" t="s">
        <v>8639</v>
      </c>
      <c r="B8195" t="s">
        <v>14</v>
      </c>
      <c r="C8195" t="s">
        <v>14</v>
      </c>
      <c r="D8195" t="s">
        <v>34</v>
      </c>
      <c r="E8195" t="s">
        <v>520</v>
      </c>
    </row>
    <row r="8196" spans="1:5" x14ac:dyDescent="0.25">
      <c r="A8196" t="s">
        <v>8640</v>
      </c>
      <c r="B8196" t="s">
        <v>14</v>
      </c>
      <c r="C8196" t="s">
        <v>14</v>
      </c>
      <c r="D8196" t="s">
        <v>34</v>
      </c>
      <c r="E8196" t="s">
        <v>520</v>
      </c>
    </row>
    <row r="8197" spans="1:5" x14ac:dyDescent="0.25">
      <c r="A8197" t="s">
        <v>8641</v>
      </c>
      <c r="B8197" t="s">
        <v>14</v>
      </c>
      <c r="C8197" t="s">
        <v>14</v>
      </c>
      <c r="D8197" t="s">
        <v>34</v>
      </c>
      <c r="E8197" t="s">
        <v>520</v>
      </c>
    </row>
    <row r="8198" spans="1:5" x14ac:dyDescent="0.25">
      <c r="A8198" t="s">
        <v>8644</v>
      </c>
      <c r="B8198" t="s">
        <v>14</v>
      </c>
      <c r="C8198" t="s">
        <v>14</v>
      </c>
      <c r="D8198" t="s">
        <v>34</v>
      </c>
      <c r="E8198" t="s">
        <v>520</v>
      </c>
    </row>
    <row r="8199" spans="1:5" x14ac:dyDescent="0.25">
      <c r="A8199" t="s">
        <v>8643</v>
      </c>
      <c r="B8199" t="s">
        <v>14</v>
      </c>
      <c r="C8199" t="s">
        <v>14</v>
      </c>
      <c r="D8199" t="s">
        <v>34</v>
      </c>
      <c r="E8199" t="s">
        <v>520</v>
      </c>
    </row>
    <row r="8200" spans="1:5" x14ac:dyDescent="0.25">
      <c r="A8200" t="s">
        <v>8642</v>
      </c>
      <c r="B8200" t="s">
        <v>14</v>
      </c>
      <c r="C8200" t="s">
        <v>14</v>
      </c>
      <c r="D8200" t="s">
        <v>34</v>
      </c>
      <c r="E8200" t="s">
        <v>520</v>
      </c>
    </row>
    <row r="8201" spans="1:5" x14ac:dyDescent="0.25">
      <c r="A8201" t="s">
        <v>8645</v>
      </c>
      <c r="B8201" t="s">
        <v>14</v>
      </c>
      <c r="C8201" t="s">
        <v>14</v>
      </c>
      <c r="D8201" t="s">
        <v>34</v>
      </c>
      <c r="E8201" t="s">
        <v>520</v>
      </c>
    </row>
    <row r="8202" spans="1:5" x14ac:dyDescent="0.25">
      <c r="A8202" t="s">
        <v>8646</v>
      </c>
      <c r="B8202" t="s">
        <v>14</v>
      </c>
      <c r="C8202" t="s">
        <v>14</v>
      </c>
      <c r="D8202" t="s">
        <v>34</v>
      </c>
      <c r="E8202" t="s">
        <v>520</v>
      </c>
    </row>
    <row r="8203" spans="1:5" x14ac:dyDescent="0.25">
      <c r="A8203" t="s">
        <v>8647</v>
      </c>
      <c r="B8203" t="s">
        <v>14</v>
      </c>
      <c r="C8203" t="s">
        <v>14</v>
      </c>
      <c r="D8203" t="s">
        <v>34</v>
      </c>
      <c r="E8203" t="s">
        <v>520</v>
      </c>
    </row>
    <row r="8204" spans="1:5" x14ac:dyDescent="0.25">
      <c r="A8204" t="s">
        <v>8649</v>
      </c>
      <c r="B8204" t="s">
        <v>14</v>
      </c>
      <c r="C8204" t="s">
        <v>14</v>
      </c>
      <c r="D8204" t="s">
        <v>34</v>
      </c>
      <c r="E8204" t="s">
        <v>520</v>
      </c>
    </row>
    <row r="8205" spans="1:5" x14ac:dyDescent="0.25">
      <c r="A8205" t="s">
        <v>8648</v>
      </c>
      <c r="B8205" t="s">
        <v>14</v>
      </c>
      <c r="C8205" t="s">
        <v>14</v>
      </c>
      <c r="D8205" t="s">
        <v>34</v>
      </c>
      <c r="E8205" t="s">
        <v>520</v>
      </c>
    </row>
    <row r="8206" spans="1:5" x14ac:dyDescent="0.25">
      <c r="A8206" t="s">
        <v>8651</v>
      </c>
      <c r="B8206" t="s">
        <v>14</v>
      </c>
      <c r="C8206" t="s">
        <v>14</v>
      </c>
      <c r="D8206" t="s">
        <v>34</v>
      </c>
      <c r="E8206" t="s">
        <v>520</v>
      </c>
    </row>
    <row r="8207" spans="1:5" x14ac:dyDescent="0.25">
      <c r="A8207" t="s">
        <v>8650</v>
      </c>
      <c r="B8207" t="s">
        <v>14</v>
      </c>
      <c r="C8207" t="s">
        <v>14</v>
      </c>
      <c r="D8207" t="s">
        <v>34</v>
      </c>
      <c r="E8207" t="s">
        <v>520</v>
      </c>
    </row>
    <row r="8208" spans="1:5" x14ac:dyDescent="0.25">
      <c r="A8208" t="s">
        <v>8656</v>
      </c>
      <c r="B8208" t="s">
        <v>14</v>
      </c>
      <c r="C8208" t="s">
        <v>14</v>
      </c>
      <c r="D8208" t="s">
        <v>34</v>
      </c>
      <c r="E8208" t="s">
        <v>520</v>
      </c>
    </row>
    <row r="8209" spans="1:5" x14ac:dyDescent="0.25">
      <c r="A8209" t="s">
        <v>8653</v>
      </c>
      <c r="B8209" t="s">
        <v>14</v>
      </c>
      <c r="C8209" t="s">
        <v>14</v>
      </c>
      <c r="D8209" t="s">
        <v>34</v>
      </c>
      <c r="E8209" t="s">
        <v>520</v>
      </c>
    </row>
    <row r="8210" spans="1:5" x14ac:dyDescent="0.25">
      <c r="A8210" t="s">
        <v>8654</v>
      </c>
      <c r="B8210" t="s">
        <v>14</v>
      </c>
      <c r="C8210" t="s">
        <v>14</v>
      </c>
      <c r="D8210" t="s">
        <v>34</v>
      </c>
      <c r="E8210" t="s">
        <v>520</v>
      </c>
    </row>
    <row r="8211" spans="1:5" x14ac:dyDescent="0.25">
      <c r="A8211" t="s">
        <v>8652</v>
      </c>
      <c r="B8211" t="s">
        <v>14</v>
      </c>
      <c r="C8211" t="s">
        <v>14</v>
      </c>
      <c r="D8211" t="s">
        <v>34</v>
      </c>
      <c r="E8211" t="s">
        <v>520</v>
      </c>
    </row>
    <row r="8212" spans="1:5" x14ac:dyDescent="0.25">
      <c r="A8212" t="s">
        <v>8659</v>
      </c>
      <c r="B8212" t="s">
        <v>14</v>
      </c>
      <c r="C8212" t="s">
        <v>14</v>
      </c>
      <c r="D8212" t="s">
        <v>34</v>
      </c>
      <c r="E8212" t="s">
        <v>520</v>
      </c>
    </row>
    <row r="8213" spans="1:5" x14ac:dyDescent="0.25">
      <c r="A8213" t="s">
        <v>8655</v>
      </c>
      <c r="B8213" t="s">
        <v>14</v>
      </c>
      <c r="C8213" t="s">
        <v>14</v>
      </c>
      <c r="D8213" t="s">
        <v>34</v>
      </c>
      <c r="E8213" t="s">
        <v>520</v>
      </c>
    </row>
    <row r="8214" spans="1:5" x14ac:dyDescent="0.25">
      <c r="A8214" t="s">
        <v>8657</v>
      </c>
      <c r="B8214" t="s">
        <v>14</v>
      </c>
      <c r="C8214" t="s">
        <v>14</v>
      </c>
      <c r="D8214" t="s">
        <v>34</v>
      </c>
      <c r="E8214" t="s">
        <v>520</v>
      </c>
    </row>
    <row r="8215" spans="1:5" x14ac:dyDescent="0.25">
      <c r="A8215" t="s">
        <v>8658</v>
      </c>
      <c r="B8215" t="s">
        <v>14</v>
      </c>
      <c r="C8215" t="s">
        <v>14</v>
      </c>
      <c r="D8215" t="s">
        <v>34</v>
      </c>
      <c r="E8215" t="s">
        <v>520</v>
      </c>
    </row>
    <row r="8216" spans="1:5" x14ac:dyDescent="0.25">
      <c r="A8216" t="s">
        <v>8660</v>
      </c>
      <c r="B8216" t="s">
        <v>14</v>
      </c>
      <c r="C8216" t="s">
        <v>14</v>
      </c>
      <c r="D8216" t="s">
        <v>34</v>
      </c>
      <c r="E8216" t="s">
        <v>520</v>
      </c>
    </row>
    <row r="8217" spans="1:5" x14ac:dyDescent="0.25">
      <c r="A8217" t="s">
        <v>8666</v>
      </c>
      <c r="B8217" t="s">
        <v>14</v>
      </c>
      <c r="C8217" t="s">
        <v>14</v>
      </c>
      <c r="D8217" t="s">
        <v>64</v>
      </c>
      <c r="E8217" t="s">
        <v>683</v>
      </c>
    </row>
    <row r="8218" spans="1:5" x14ac:dyDescent="0.25">
      <c r="A8218" t="s">
        <v>8661</v>
      </c>
      <c r="B8218" t="s">
        <v>14</v>
      </c>
      <c r="C8218" t="s">
        <v>14</v>
      </c>
      <c r="D8218" t="s">
        <v>64</v>
      </c>
      <c r="E8218" t="s">
        <v>683</v>
      </c>
    </row>
    <row r="8219" spans="1:5" x14ac:dyDescent="0.25">
      <c r="A8219" t="s">
        <v>8663</v>
      </c>
      <c r="B8219" t="s">
        <v>14</v>
      </c>
      <c r="C8219" t="s">
        <v>14</v>
      </c>
      <c r="D8219" t="s">
        <v>64</v>
      </c>
      <c r="E8219" t="s">
        <v>683</v>
      </c>
    </row>
    <row r="8220" spans="1:5" x14ac:dyDescent="0.25">
      <c r="A8220" t="s">
        <v>8665</v>
      </c>
      <c r="B8220" t="s">
        <v>14</v>
      </c>
      <c r="C8220" t="s">
        <v>14</v>
      </c>
      <c r="D8220" t="s">
        <v>64</v>
      </c>
      <c r="E8220" t="s">
        <v>518</v>
      </c>
    </row>
    <row r="8221" spans="1:5" x14ac:dyDescent="0.25">
      <c r="A8221" t="s">
        <v>8662</v>
      </c>
      <c r="B8221" t="s">
        <v>14</v>
      </c>
      <c r="C8221" t="s">
        <v>14</v>
      </c>
      <c r="D8221" t="s">
        <v>64</v>
      </c>
      <c r="E8221" t="s">
        <v>518</v>
      </c>
    </row>
    <row r="8222" spans="1:5" x14ac:dyDescent="0.25">
      <c r="A8222" t="s">
        <v>8664</v>
      </c>
      <c r="B8222" t="s">
        <v>14</v>
      </c>
      <c r="C8222" t="s">
        <v>14</v>
      </c>
      <c r="D8222" t="s">
        <v>64</v>
      </c>
      <c r="E8222" t="s">
        <v>518</v>
      </c>
    </row>
    <row r="8223" spans="1:5" x14ac:dyDescent="0.25">
      <c r="A8223" t="s">
        <v>8667</v>
      </c>
      <c r="B8223" t="s">
        <v>14</v>
      </c>
      <c r="C8223" t="s">
        <v>14</v>
      </c>
      <c r="D8223" t="s">
        <v>34</v>
      </c>
      <c r="E8223" t="s">
        <v>520</v>
      </c>
    </row>
    <row r="8224" spans="1:5" x14ac:dyDescent="0.25">
      <c r="A8224" t="s">
        <v>8668</v>
      </c>
      <c r="B8224" t="s">
        <v>14</v>
      </c>
      <c r="C8224" t="s">
        <v>14</v>
      </c>
      <c r="D8224" t="s">
        <v>34</v>
      </c>
      <c r="E8224" t="s">
        <v>518</v>
      </c>
    </row>
    <row r="8225" spans="1:5" x14ac:dyDescent="0.25">
      <c r="A8225" t="s">
        <v>8669</v>
      </c>
      <c r="B8225" t="s">
        <v>14</v>
      </c>
      <c r="C8225" t="s">
        <v>14</v>
      </c>
      <c r="D8225" t="s">
        <v>34</v>
      </c>
      <c r="E8225" t="s">
        <v>520</v>
      </c>
    </row>
    <row r="8226" spans="1:5" x14ac:dyDescent="0.25">
      <c r="A8226" t="s">
        <v>8670</v>
      </c>
      <c r="B8226" t="s">
        <v>14</v>
      </c>
      <c r="C8226" t="s">
        <v>14</v>
      </c>
      <c r="D8226" t="s">
        <v>34</v>
      </c>
      <c r="E8226" t="s">
        <v>520</v>
      </c>
    </row>
    <row r="8227" spans="1:5" x14ac:dyDescent="0.25">
      <c r="A8227" t="s">
        <v>8671</v>
      </c>
      <c r="B8227" t="s">
        <v>14</v>
      </c>
      <c r="C8227" t="s">
        <v>14</v>
      </c>
      <c r="D8227" t="s">
        <v>34</v>
      </c>
      <c r="E8227" t="s">
        <v>520</v>
      </c>
    </row>
    <row r="8228" spans="1:5" x14ac:dyDescent="0.25">
      <c r="A8228" t="s">
        <v>8673</v>
      </c>
      <c r="B8228" t="s">
        <v>14</v>
      </c>
      <c r="C8228" t="s">
        <v>14</v>
      </c>
      <c r="D8228" t="s">
        <v>34</v>
      </c>
      <c r="E8228" t="s">
        <v>520</v>
      </c>
    </row>
    <row r="8229" spans="1:5" x14ac:dyDescent="0.25">
      <c r="A8229" t="s">
        <v>8672</v>
      </c>
      <c r="B8229" t="s">
        <v>14</v>
      </c>
      <c r="C8229" t="s">
        <v>14</v>
      </c>
      <c r="D8229" t="s">
        <v>34</v>
      </c>
      <c r="E8229" t="s">
        <v>520</v>
      </c>
    </row>
    <row r="8230" spans="1:5" x14ac:dyDescent="0.25">
      <c r="A8230" t="s">
        <v>8674</v>
      </c>
      <c r="B8230" t="s">
        <v>14</v>
      </c>
      <c r="C8230" t="s">
        <v>14</v>
      </c>
      <c r="D8230" t="s">
        <v>34</v>
      </c>
      <c r="E8230" t="s">
        <v>520</v>
      </c>
    </row>
    <row r="8231" spans="1:5" x14ac:dyDescent="0.25">
      <c r="A8231" t="s">
        <v>8675</v>
      </c>
      <c r="B8231" t="s">
        <v>14</v>
      </c>
      <c r="C8231" t="s">
        <v>14</v>
      </c>
      <c r="D8231" t="s">
        <v>64</v>
      </c>
      <c r="E8231" t="s">
        <v>517</v>
      </c>
    </row>
    <row r="8232" spans="1:5" x14ac:dyDescent="0.25">
      <c r="A8232" t="s">
        <v>8676</v>
      </c>
      <c r="B8232" t="s">
        <v>14</v>
      </c>
      <c r="C8232" t="s">
        <v>14</v>
      </c>
      <c r="D8232" t="s">
        <v>34</v>
      </c>
      <c r="E8232" t="s">
        <v>520</v>
      </c>
    </row>
    <row r="8233" spans="1:5" x14ac:dyDescent="0.25">
      <c r="A8233" t="s">
        <v>8677</v>
      </c>
      <c r="B8233" t="s">
        <v>14</v>
      </c>
      <c r="C8233" t="s">
        <v>14</v>
      </c>
      <c r="D8233" t="s">
        <v>34</v>
      </c>
      <c r="E8233" t="s">
        <v>520</v>
      </c>
    </row>
    <row r="8234" spans="1:5" x14ac:dyDescent="0.25">
      <c r="A8234" t="s">
        <v>8679</v>
      </c>
      <c r="B8234" t="s">
        <v>14</v>
      </c>
      <c r="C8234" t="s">
        <v>14</v>
      </c>
      <c r="D8234" t="s">
        <v>34</v>
      </c>
      <c r="E8234" t="s">
        <v>520</v>
      </c>
    </row>
    <row r="8235" spans="1:5" x14ac:dyDescent="0.25">
      <c r="A8235" t="s">
        <v>8678</v>
      </c>
      <c r="B8235" t="s">
        <v>14</v>
      </c>
      <c r="C8235" t="s">
        <v>14</v>
      </c>
      <c r="D8235" t="s">
        <v>34</v>
      </c>
      <c r="E8235" t="s">
        <v>520</v>
      </c>
    </row>
    <row r="8236" spans="1:5" x14ac:dyDescent="0.25">
      <c r="A8236" t="s">
        <v>8680</v>
      </c>
      <c r="B8236" t="s">
        <v>14</v>
      </c>
      <c r="C8236" t="s">
        <v>14</v>
      </c>
      <c r="D8236" t="s">
        <v>34</v>
      </c>
      <c r="E8236" t="s">
        <v>520</v>
      </c>
    </row>
    <row r="8237" spans="1:5" x14ac:dyDescent="0.25">
      <c r="A8237" t="s">
        <v>8681</v>
      </c>
      <c r="B8237" t="s">
        <v>14</v>
      </c>
      <c r="C8237" t="s">
        <v>14</v>
      </c>
      <c r="D8237" t="s">
        <v>34</v>
      </c>
      <c r="E8237" t="s">
        <v>520</v>
      </c>
    </row>
    <row r="8238" spans="1:5" x14ac:dyDescent="0.25">
      <c r="A8238" t="s">
        <v>8682</v>
      </c>
      <c r="B8238" t="s">
        <v>14</v>
      </c>
      <c r="C8238" t="s">
        <v>14</v>
      </c>
      <c r="D8238" t="s">
        <v>34</v>
      </c>
      <c r="E8238" t="s">
        <v>520</v>
      </c>
    </row>
    <row r="8239" spans="1:5" x14ac:dyDescent="0.25">
      <c r="A8239" t="s">
        <v>8683</v>
      </c>
      <c r="B8239" t="s">
        <v>14</v>
      </c>
      <c r="C8239" t="s">
        <v>14</v>
      </c>
      <c r="D8239" t="s">
        <v>34</v>
      </c>
      <c r="E8239" t="s">
        <v>520</v>
      </c>
    </row>
    <row r="8240" spans="1:5" x14ac:dyDescent="0.25">
      <c r="A8240" t="s">
        <v>8685</v>
      </c>
      <c r="B8240" t="s">
        <v>14</v>
      </c>
      <c r="C8240" t="s">
        <v>14</v>
      </c>
      <c r="D8240" t="s">
        <v>34</v>
      </c>
      <c r="E8240" t="s">
        <v>520</v>
      </c>
    </row>
    <row r="8241" spans="1:5" x14ac:dyDescent="0.25">
      <c r="A8241" t="s">
        <v>8684</v>
      </c>
      <c r="B8241" t="s">
        <v>14</v>
      </c>
      <c r="C8241" t="s">
        <v>14</v>
      </c>
      <c r="D8241" t="s">
        <v>34</v>
      </c>
      <c r="E8241" t="s">
        <v>520</v>
      </c>
    </row>
    <row r="8242" spans="1:5" x14ac:dyDescent="0.25">
      <c r="A8242" t="s">
        <v>8687</v>
      </c>
      <c r="B8242" t="s">
        <v>14</v>
      </c>
      <c r="C8242" t="s">
        <v>14</v>
      </c>
      <c r="D8242" t="s">
        <v>34</v>
      </c>
      <c r="E8242" t="s">
        <v>520</v>
      </c>
    </row>
    <row r="8243" spans="1:5" x14ac:dyDescent="0.25">
      <c r="A8243" t="s">
        <v>8686</v>
      </c>
      <c r="B8243" t="s">
        <v>14</v>
      </c>
      <c r="C8243" t="s">
        <v>14</v>
      </c>
      <c r="D8243" t="s">
        <v>34</v>
      </c>
      <c r="E8243" t="s">
        <v>520</v>
      </c>
    </row>
    <row r="8244" spans="1:5" x14ac:dyDescent="0.25">
      <c r="A8244" t="s">
        <v>8688</v>
      </c>
      <c r="B8244" t="s">
        <v>14</v>
      </c>
      <c r="C8244" t="s">
        <v>14</v>
      </c>
      <c r="D8244" t="s">
        <v>64</v>
      </c>
      <c r="E8244" t="s">
        <v>517</v>
      </c>
    </row>
    <row r="8245" spans="1:5" x14ac:dyDescent="0.25">
      <c r="A8245" t="s">
        <v>8689</v>
      </c>
      <c r="B8245" t="s">
        <v>14</v>
      </c>
      <c r="C8245" t="s">
        <v>14</v>
      </c>
      <c r="D8245" t="s">
        <v>34</v>
      </c>
      <c r="E8245" t="s">
        <v>520</v>
      </c>
    </row>
    <row r="8246" spans="1:5" x14ac:dyDescent="0.25">
      <c r="A8246" t="s">
        <v>8690</v>
      </c>
      <c r="B8246" t="s">
        <v>14</v>
      </c>
      <c r="C8246" t="s">
        <v>14</v>
      </c>
      <c r="D8246" t="s">
        <v>34</v>
      </c>
      <c r="E8246" t="s">
        <v>520</v>
      </c>
    </row>
    <row r="8247" spans="1:5" x14ac:dyDescent="0.25">
      <c r="A8247" t="s">
        <v>8692</v>
      </c>
      <c r="B8247" t="s">
        <v>14</v>
      </c>
      <c r="C8247" t="s">
        <v>14</v>
      </c>
      <c r="D8247" t="s">
        <v>34</v>
      </c>
      <c r="E8247" t="s">
        <v>520</v>
      </c>
    </row>
    <row r="8248" spans="1:5" x14ac:dyDescent="0.25">
      <c r="A8248" t="s">
        <v>8691</v>
      </c>
      <c r="B8248" t="s">
        <v>14</v>
      </c>
      <c r="C8248" t="s">
        <v>14</v>
      </c>
      <c r="D8248" t="s">
        <v>34</v>
      </c>
      <c r="E8248" t="s">
        <v>520</v>
      </c>
    </row>
    <row r="8249" spans="1:5" x14ac:dyDescent="0.25">
      <c r="A8249" t="s">
        <v>8693</v>
      </c>
      <c r="B8249" t="s">
        <v>14</v>
      </c>
      <c r="C8249" t="s">
        <v>14</v>
      </c>
      <c r="D8249" t="s">
        <v>34</v>
      </c>
      <c r="E8249" t="s">
        <v>520</v>
      </c>
    </row>
    <row r="8250" spans="1:5" x14ac:dyDescent="0.25">
      <c r="A8250" t="s">
        <v>8694</v>
      </c>
      <c r="B8250" t="s">
        <v>14</v>
      </c>
      <c r="C8250" t="s">
        <v>14</v>
      </c>
      <c r="D8250" t="s">
        <v>34</v>
      </c>
      <c r="E8250" t="s">
        <v>520</v>
      </c>
    </row>
    <row r="8251" spans="1:5" x14ac:dyDescent="0.25">
      <c r="A8251" t="s">
        <v>8695</v>
      </c>
      <c r="B8251" t="s">
        <v>14</v>
      </c>
      <c r="C8251" t="s">
        <v>14</v>
      </c>
      <c r="D8251" t="s">
        <v>34</v>
      </c>
      <c r="E8251" t="s">
        <v>520</v>
      </c>
    </row>
    <row r="8252" spans="1:5" x14ac:dyDescent="0.25">
      <c r="A8252" t="s">
        <v>8696</v>
      </c>
      <c r="B8252" t="s">
        <v>14</v>
      </c>
      <c r="C8252" t="s">
        <v>14</v>
      </c>
      <c r="D8252" t="s">
        <v>34</v>
      </c>
      <c r="E8252" t="s">
        <v>520</v>
      </c>
    </row>
    <row r="8253" spans="1:5" x14ac:dyDescent="0.25">
      <c r="A8253" t="s">
        <v>8697</v>
      </c>
      <c r="B8253" t="s">
        <v>14</v>
      </c>
      <c r="C8253" t="s">
        <v>14</v>
      </c>
      <c r="D8253" t="s">
        <v>64</v>
      </c>
      <c r="E8253" t="s">
        <v>517</v>
      </c>
    </row>
    <row r="8254" spans="1:5" x14ac:dyDescent="0.25">
      <c r="A8254" t="s">
        <v>43566</v>
      </c>
      <c r="B8254" t="s">
        <v>14</v>
      </c>
      <c r="C8254" t="s">
        <v>14</v>
      </c>
      <c r="D8254" t="s">
        <v>64</v>
      </c>
      <c r="E8254" t="s">
        <v>518</v>
      </c>
    </row>
    <row r="8255" spans="1:5" x14ac:dyDescent="0.25">
      <c r="A8255" t="s">
        <v>8698</v>
      </c>
      <c r="B8255" t="s">
        <v>14</v>
      </c>
      <c r="C8255" t="s">
        <v>14</v>
      </c>
      <c r="D8255" t="s">
        <v>34</v>
      </c>
      <c r="E8255" t="s">
        <v>520</v>
      </c>
    </row>
    <row r="8256" spans="1:5" x14ac:dyDescent="0.25">
      <c r="A8256" t="s">
        <v>8699</v>
      </c>
      <c r="B8256" t="s">
        <v>14</v>
      </c>
      <c r="C8256" t="s">
        <v>14</v>
      </c>
      <c r="D8256" t="s">
        <v>64</v>
      </c>
      <c r="E8256" t="s">
        <v>517</v>
      </c>
    </row>
    <row r="8257" spans="1:5" x14ac:dyDescent="0.25">
      <c r="A8257" t="s">
        <v>8700</v>
      </c>
      <c r="B8257" t="s">
        <v>14</v>
      </c>
      <c r="C8257" t="s">
        <v>14</v>
      </c>
      <c r="D8257" t="s">
        <v>64</v>
      </c>
      <c r="E8257" t="s">
        <v>517</v>
      </c>
    </row>
    <row r="8258" spans="1:5" x14ac:dyDescent="0.25">
      <c r="A8258" t="s">
        <v>8702</v>
      </c>
      <c r="B8258" t="s">
        <v>14</v>
      </c>
      <c r="C8258" t="s">
        <v>14</v>
      </c>
      <c r="D8258" t="s">
        <v>34</v>
      </c>
      <c r="E8258" t="s">
        <v>520</v>
      </c>
    </row>
    <row r="8259" spans="1:5" x14ac:dyDescent="0.25">
      <c r="A8259" t="s">
        <v>8701</v>
      </c>
      <c r="B8259" t="s">
        <v>14</v>
      </c>
      <c r="C8259" t="s">
        <v>14</v>
      </c>
      <c r="D8259" t="s">
        <v>34</v>
      </c>
      <c r="E8259" t="s">
        <v>520</v>
      </c>
    </row>
    <row r="8260" spans="1:5" x14ac:dyDescent="0.25">
      <c r="A8260" t="s">
        <v>8703</v>
      </c>
      <c r="B8260" t="s">
        <v>14</v>
      </c>
      <c r="C8260" t="s">
        <v>14</v>
      </c>
      <c r="D8260" t="s">
        <v>34</v>
      </c>
      <c r="E8260" t="s">
        <v>520</v>
      </c>
    </row>
    <row r="8261" spans="1:5" x14ac:dyDescent="0.25">
      <c r="A8261" t="s">
        <v>8704</v>
      </c>
      <c r="B8261" t="s">
        <v>14</v>
      </c>
      <c r="C8261" t="s">
        <v>14</v>
      </c>
      <c r="D8261" t="s">
        <v>64</v>
      </c>
      <c r="E8261" t="s">
        <v>520</v>
      </c>
    </row>
    <row r="8262" spans="1:5" x14ac:dyDescent="0.25">
      <c r="A8262" t="s">
        <v>8706</v>
      </c>
      <c r="B8262" t="s">
        <v>14</v>
      </c>
      <c r="C8262" t="s">
        <v>14</v>
      </c>
      <c r="D8262" t="s">
        <v>64</v>
      </c>
      <c r="E8262" t="s">
        <v>517</v>
      </c>
    </row>
    <row r="8263" spans="1:5" x14ac:dyDescent="0.25">
      <c r="A8263" t="s">
        <v>8705</v>
      </c>
      <c r="B8263" t="s">
        <v>14</v>
      </c>
      <c r="C8263" t="s">
        <v>14</v>
      </c>
      <c r="D8263" t="s">
        <v>64</v>
      </c>
      <c r="E8263" t="s">
        <v>517</v>
      </c>
    </row>
    <row r="8264" spans="1:5" x14ac:dyDescent="0.25">
      <c r="A8264" t="s">
        <v>8709</v>
      </c>
      <c r="B8264" t="s">
        <v>14</v>
      </c>
      <c r="C8264" t="s">
        <v>14</v>
      </c>
      <c r="D8264" t="s">
        <v>64</v>
      </c>
      <c r="E8264" t="s">
        <v>520</v>
      </c>
    </row>
    <row r="8265" spans="1:5" x14ac:dyDescent="0.25">
      <c r="A8265" t="s">
        <v>8708</v>
      </c>
      <c r="B8265" t="s">
        <v>14</v>
      </c>
      <c r="C8265" t="s">
        <v>14</v>
      </c>
      <c r="D8265" t="s">
        <v>64</v>
      </c>
      <c r="E8265" t="s">
        <v>517</v>
      </c>
    </row>
    <row r="8266" spans="1:5" x14ac:dyDescent="0.25">
      <c r="A8266" t="s">
        <v>8707</v>
      </c>
      <c r="B8266" t="s">
        <v>14</v>
      </c>
      <c r="C8266" t="s">
        <v>14</v>
      </c>
      <c r="D8266" t="s">
        <v>64</v>
      </c>
      <c r="E8266" t="s">
        <v>517</v>
      </c>
    </row>
    <row r="8267" spans="1:5" x14ac:dyDescent="0.25">
      <c r="A8267" t="s">
        <v>8710</v>
      </c>
      <c r="B8267" t="s">
        <v>14</v>
      </c>
      <c r="C8267" t="s">
        <v>14</v>
      </c>
      <c r="D8267" t="s">
        <v>64</v>
      </c>
      <c r="E8267" t="s">
        <v>635</v>
      </c>
    </row>
    <row r="8268" spans="1:5" x14ac:dyDescent="0.25">
      <c r="A8268" t="s">
        <v>8712</v>
      </c>
      <c r="B8268" t="s">
        <v>14</v>
      </c>
      <c r="C8268" t="s">
        <v>14</v>
      </c>
      <c r="D8268" t="s">
        <v>64</v>
      </c>
      <c r="E8268" t="s">
        <v>637</v>
      </c>
    </row>
    <row r="8269" spans="1:5" x14ac:dyDescent="0.25">
      <c r="A8269" t="s">
        <v>8711</v>
      </c>
      <c r="B8269" t="s">
        <v>14</v>
      </c>
      <c r="C8269" t="s">
        <v>14</v>
      </c>
      <c r="D8269" t="s">
        <v>64</v>
      </c>
      <c r="E8269" t="s">
        <v>637</v>
      </c>
    </row>
    <row r="8270" spans="1:5" x14ac:dyDescent="0.25">
      <c r="A8270" t="s">
        <v>8715</v>
      </c>
      <c r="B8270" t="s">
        <v>14</v>
      </c>
      <c r="C8270" t="s">
        <v>14</v>
      </c>
      <c r="D8270" t="s">
        <v>34</v>
      </c>
      <c r="E8270" t="s">
        <v>520</v>
      </c>
    </row>
    <row r="8271" spans="1:5" x14ac:dyDescent="0.25">
      <c r="A8271" t="s">
        <v>8714</v>
      </c>
      <c r="B8271" t="s">
        <v>14</v>
      </c>
      <c r="C8271" t="s">
        <v>14</v>
      </c>
      <c r="D8271" t="s">
        <v>34</v>
      </c>
      <c r="E8271" t="s">
        <v>520</v>
      </c>
    </row>
    <row r="8272" spans="1:5" x14ac:dyDescent="0.25">
      <c r="A8272" t="s">
        <v>8713</v>
      </c>
      <c r="B8272" t="s">
        <v>14</v>
      </c>
      <c r="C8272" t="s">
        <v>14</v>
      </c>
      <c r="D8272" t="s">
        <v>34</v>
      </c>
      <c r="E8272" t="s">
        <v>520</v>
      </c>
    </row>
    <row r="8273" spans="1:5" x14ac:dyDescent="0.25">
      <c r="A8273" t="s">
        <v>8718</v>
      </c>
      <c r="B8273" t="s">
        <v>14</v>
      </c>
      <c r="C8273" t="s">
        <v>14</v>
      </c>
      <c r="D8273" t="s">
        <v>34</v>
      </c>
      <c r="E8273" t="s">
        <v>520</v>
      </c>
    </row>
    <row r="8274" spans="1:5" x14ac:dyDescent="0.25">
      <c r="A8274" t="s">
        <v>8716</v>
      </c>
      <c r="B8274" t="s">
        <v>14</v>
      </c>
      <c r="C8274" t="s">
        <v>14</v>
      </c>
      <c r="D8274" t="s">
        <v>34</v>
      </c>
      <c r="E8274" t="s">
        <v>520</v>
      </c>
    </row>
    <row r="8275" spans="1:5" x14ac:dyDescent="0.25">
      <c r="A8275" t="s">
        <v>8717</v>
      </c>
      <c r="B8275" t="s">
        <v>14</v>
      </c>
      <c r="C8275" t="s">
        <v>14</v>
      </c>
      <c r="D8275" t="s">
        <v>34</v>
      </c>
      <c r="E8275" t="s">
        <v>520</v>
      </c>
    </row>
    <row r="8276" spans="1:5" x14ac:dyDescent="0.25">
      <c r="A8276" t="s">
        <v>8720</v>
      </c>
      <c r="B8276" t="s">
        <v>14</v>
      </c>
      <c r="C8276" t="s">
        <v>14</v>
      </c>
      <c r="D8276" t="s">
        <v>34</v>
      </c>
      <c r="E8276" t="s">
        <v>520</v>
      </c>
    </row>
    <row r="8277" spans="1:5" x14ac:dyDescent="0.25">
      <c r="A8277" t="s">
        <v>8723</v>
      </c>
      <c r="B8277" t="s">
        <v>14</v>
      </c>
      <c r="C8277" t="s">
        <v>14</v>
      </c>
      <c r="D8277" t="s">
        <v>34</v>
      </c>
      <c r="E8277" t="s">
        <v>520</v>
      </c>
    </row>
    <row r="8278" spans="1:5" x14ac:dyDescent="0.25">
      <c r="A8278" t="s">
        <v>8722</v>
      </c>
      <c r="B8278" t="s">
        <v>14</v>
      </c>
      <c r="C8278" t="s">
        <v>14</v>
      </c>
      <c r="D8278" t="s">
        <v>34</v>
      </c>
      <c r="E8278" t="s">
        <v>520</v>
      </c>
    </row>
    <row r="8279" spans="1:5" x14ac:dyDescent="0.25">
      <c r="A8279" t="s">
        <v>8721</v>
      </c>
      <c r="B8279" t="s">
        <v>14</v>
      </c>
      <c r="C8279" t="s">
        <v>14</v>
      </c>
      <c r="D8279" t="s">
        <v>34</v>
      </c>
      <c r="E8279" t="s">
        <v>520</v>
      </c>
    </row>
    <row r="8280" spans="1:5" x14ac:dyDescent="0.25">
      <c r="A8280" t="s">
        <v>8719</v>
      </c>
      <c r="B8280" t="s">
        <v>14</v>
      </c>
      <c r="C8280" t="s">
        <v>14</v>
      </c>
      <c r="D8280" t="s">
        <v>34</v>
      </c>
      <c r="E8280" t="s">
        <v>520</v>
      </c>
    </row>
    <row r="8281" spans="1:5" x14ac:dyDescent="0.25">
      <c r="A8281" t="s">
        <v>8724</v>
      </c>
      <c r="B8281" t="s">
        <v>14</v>
      </c>
      <c r="C8281" t="s">
        <v>14</v>
      </c>
      <c r="D8281" t="s">
        <v>34</v>
      </c>
      <c r="E8281" t="s">
        <v>520</v>
      </c>
    </row>
    <row r="8282" spans="1:5" x14ac:dyDescent="0.25">
      <c r="A8282" t="s">
        <v>8725</v>
      </c>
      <c r="B8282" t="s">
        <v>14</v>
      </c>
      <c r="C8282" t="s">
        <v>14</v>
      </c>
      <c r="D8282" t="s">
        <v>64</v>
      </c>
      <c r="E8282" t="s">
        <v>517</v>
      </c>
    </row>
    <row r="8283" spans="1:5" x14ac:dyDescent="0.25">
      <c r="A8283" t="s">
        <v>8726</v>
      </c>
      <c r="B8283" t="s">
        <v>14</v>
      </c>
      <c r="C8283" t="s">
        <v>14</v>
      </c>
      <c r="D8283" t="s">
        <v>34</v>
      </c>
      <c r="E8283" t="s">
        <v>520</v>
      </c>
    </row>
    <row r="8284" spans="1:5" x14ac:dyDescent="0.25">
      <c r="A8284" t="s">
        <v>8727</v>
      </c>
      <c r="B8284" t="s">
        <v>14</v>
      </c>
      <c r="C8284" t="s">
        <v>14</v>
      </c>
      <c r="D8284" t="s">
        <v>34</v>
      </c>
      <c r="E8284" t="s">
        <v>520</v>
      </c>
    </row>
    <row r="8285" spans="1:5" x14ac:dyDescent="0.25">
      <c r="A8285" t="s">
        <v>8729</v>
      </c>
      <c r="B8285" t="s">
        <v>14</v>
      </c>
      <c r="C8285" t="s">
        <v>14</v>
      </c>
      <c r="D8285" t="s">
        <v>34</v>
      </c>
      <c r="E8285" t="s">
        <v>520</v>
      </c>
    </row>
    <row r="8286" spans="1:5" x14ac:dyDescent="0.25">
      <c r="A8286" t="s">
        <v>8728</v>
      </c>
      <c r="B8286" t="s">
        <v>14</v>
      </c>
      <c r="C8286" t="s">
        <v>14</v>
      </c>
      <c r="D8286" t="s">
        <v>34</v>
      </c>
      <c r="E8286" t="s">
        <v>520</v>
      </c>
    </row>
    <row r="8287" spans="1:5" x14ac:dyDescent="0.25">
      <c r="A8287" t="s">
        <v>8730</v>
      </c>
      <c r="B8287" t="s">
        <v>14</v>
      </c>
      <c r="C8287" t="s">
        <v>14</v>
      </c>
      <c r="D8287" t="s">
        <v>34</v>
      </c>
      <c r="E8287" t="s">
        <v>520</v>
      </c>
    </row>
    <row r="8288" spans="1:5" x14ac:dyDescent="0.25">
      <c r="A8288" t="s">
        <v>8731</v>
      </c>
      <c r="B8288" t="s">
        <v>14</v>
      </c>
      <c r="C8288" t="s">
        <v>14</v>
      </c>
      <c r="D8288" t="s">
        <v>34</v>
      </c>
      <c r="E8288" t="s">
        <v>520</v>
      </c>
    </row>
    <row r="8289" spans="1:5" x14ac:dyDescent="0.25">
      <c r="A8289" t="s">
        <v>8732</v>
      </c>
      <c r="B8289" t="s">
        <v>14</v>
      </c>
      <c r="C8289" t="s">
        <v>14</v>
      </c>
      <c r="D8289" t="s">
        <v>34</v>
      </c>
      <c r="E8289" t="s">
        <v>520</v>
      </c>
    </row>
    <row r="8290" spans="1:5" x14ac:dyDescent="0.25">
      <c r="A8290" t="s">
        <v>8733</v>
      </c>
      <c r="B8290" t="s">
        <v>14</v>
      </c>
      <c r="C8290" t="s">
        <v>14</v>
      </c>
      <c r="D8290" t="s">
        <v>34</v>
      </c>
      <c r="E8290" t="s">
        <v>520</v>
      </c>
    </row>
    <row r="8291" spans="1:5" x14ac:dyDescent="0.25">
      <c r="A8291" t="s">
        <v>8734</v>
      </c>
      <c r="B8291" t="s">
        <v>14</v>
      </c>
      <c r="C8291" t="s">
        <v>14</v>
      </c>
      <c r="D8291" t="s">
        <v>34</v>
      </c>
      <c r="E8291" t="s">
        <v>520</v>
      </c>
    </row>
    <row r="8292" spans="1:5" x14ac:dyDescent="0.25">
      <c r="A8292" t="s">
        <v>8735</v>
      </c>
      <c r="B8292" t="s">
        <v>14</v>
      </c>
      <c r="C8292" t="s">
        <v>14</v>
      </c>
      <c r="D8292" t="s">
        <v>34</v>
      </c>
      <c r="E8292" t="s">
        <v>520</v>
      </c>
    </row>
    <row r="8293" spans="1:5" x14ac:dyDescent="0.25">
      <c r="A8293" t="s">
        <v>8737</v>
      </c>
      <c r="B8293" t="s">
        <v>14</v>
      </c>
      <c r="C8293" t="s">
        <v>14</v>
      </c>
      <c r="D8293" t="s">
        <v>34</v>
      </c>
      <c r="E8293" t="s">
        <v>520</v>
      </c>
    </row>
    <row r="8294" spans="1:5" x14ac:dyDescent="0.25">
      <c r="A8294" t="s">
        <v>8736</v>
      </c>
      <c r="B8294" t="s">
        <v>14</v>
      </c>
      <c r="C8294" t="s">
        <v>14</v>
      </c>
      <c r="D8294" t="s">
        <v>34</v>
      </c>
      <c r="E8294" t="s">
        <v>520</v>
      </c>
    </row>
    <row r="8295" spans="1:5" x14ac:dyDescent="0.25">
      <c r="A8295" t="s">
        <v>8738</v>
      </c>
      <c r="B8295" t="s">
        <v>14</v>
      </c>
      <c r="C8295" t="s">
        <v>14</v>
      </c>
      <c r="D8295" t="s">
        <v>34</v>
      </c>
      <c r="E8295" t="s">
        <v>520</v>
      </c>
    </row>
    <row r="8296" spans="1:5" x14ac:dyDescent="0.25">
      <c r="A8296" t="s">
        <v>8739</v>
      </c>
      <c r="B8296" t="s">
        <v>14</v>
      </c>
      <c r="C8296" t="s">
        <v>14</v>
      </c>
      <c r="D8296" t="s">
        <v>34</v>
      </c>
      <c r="E8296" t="s">
        <v>520</v>
      </c>
    </row>
    <row r="8297" spans="1:5" x14ac:dyDescent="0.25">
      <c r="A8297" t="s">
        <v>8742</v>
      </c>
      <c r="B8297" t="s">
        <v>14</v>
      </c>
      <c r="C8297" t="s">
        <v>14</v>
      </c>
      <c r="D8297" t="s">
        <v>64</v>
      </c>
      <c r="E8297" t="s">
        <v>517</v>
      </c>
    </row>
    <row r="8298" spans="1:5" x14ac:dyDescent="0.25">
      <c r="A8298" t="s">
        <v>8740</v>
      </c>
      <c r="B8298" t="s">
        <v>14</v>
      </c>
      <c r="C8298" t="s">
        <v>14</v>
      </c>
      <c r="D8298" t="s">
        <v>64</v>
      </c>
      <c r="E8298" t="s">
        <v>517</v>
      </c>
    </row>
    <row r="8299" spans="1:5" x14ac:dyDescent="0.25">
      <c r="A8299" t="s">
        <v>8741</v>
      </c>
      <c r="B8299" t="s">
        <v>14</v>
      </c>
      <c r="C8299" t="s">
        <v>14</v>
      </c>
      <c r="D8299" t="s">
        <v>64</v>
      </c>
      <c r="E8299" t="s">
        <v>517</v>
      </c>
    </row>
    <row r="8300" spans="1:5" x14ac:dyDescent="0.25">
      <c r="A8300" t="s">
        <v>8748</v>
      </c>
      <c r="B8300" t="s">
        <v>14</v>
      </c>
      <c r="C8300" t="s">
        <v>14</v>
      </c>
      <c r="D8300" t="s">
        <v>64</v>
      </c>
      <c r="E8300" t="s">
        <v>518</v>
      </c>
    </row>
    <row r="8301" spans="1:5" x14ac:dyDescent="0.25">
      <c r="A8301" t="s">
        <v>8743</v>
      </c>
      <c r="B8301" t="s">
        <v>14</v>
      </c>
      <c r="C8301" t="s">
        <v>14</v>
      </c>
      <c r="D8301" t="s">
        <v>64</v>
      </c>
      <c r="E8301" t="s">
        <v>520</v>
      </c>
    </row>
    <row r="8302" spans="1:5" x14ac:dyDescent="0.25">
      <c r="A8302" t="s">
        <v>8744</v>
      </c>
      <c r="B8302" t="s">
        <v>14</v>
      </c>
      <c r="C8302" t="s">
        <v>14</v>
      </c>
      <c r="D8302" t="s">
        <v>64</v>
      </c>
      <c r="E8302" t="s">
        <v>829</v>
      </c>
    </row>
    <row r="8303" spans="1:5" x14ac:dyDescent="0.25">
      <c r="A8303" t="s">
        <v>8745</v>
      </c>
      <c r="B8303" t="s">
        <v>14</v>
      </c>
      <c r="C8303" t="s">
        <v>14</v>
      </c>
      <c r="D8303" t="s">
        <v>64</v>
      </c>
      <c r="E8303" t="s">
        <v>518</v>
      </c>
    </row>
    <row r="8304" spans="1:5" x14ac:dyDescent="0.25">
      <c r="A8304" t="s">
        <v>8746</v>
      </c>
      <c r="B8304" t="s">
        <v>14</v>
      </c>
      <c r="C8304" t="s">
        <v>14</v>
      </c>
      <c r="D8304" t="s">
        <v>64</v>
      </c>
      <c r="E8304" t="s">
        <v>518</v>
      </c>
    </row>
    <row r="8305" spans="1:5" x14ac:dyDescent="0.25">
      <c r="A8305" t="s">
        <v>8747</v>
      </c>
      <c r="B8305" t="s">
        <v>14</v>
      </c>
      <c r="C8305" t="s">
        <v>14</v>
      </c>
      <c r="D8305" t="s">
        <v>64</v>
      </c>
      <c r="E8305" t="s">
        <v>518</v>
      </c>
    </row>
    <row r="8306" spans="1:5" x14ac:dyDescent="0.25">
      <c r="A8306" t="s">
        <v>8757</v>
      </c>
      <c r="B8306" t="s">
        <v>14</v>
      </c>
      <c r="C8306" t="s">
        <v>14</v>
      </c>
      <c r="D8306" t="s">
        <v>34</v>
      </c>
      <c r="E8306" t="s">
        <v>520</v>
      </c>
    </row>
    <row r="8307" spans="1:5" x14ac:dyDescent="0.25">
      <c r="A8307" t="s">
        <v>8758</v>
      </c>
      <c r="B8307" t="s">
        <v>14</v>
      </c>
      <c r="C8307" t="s">
        <v>14</v>
      </c>
      <c r="D8307" t="s">
        <v>34</v>
      </c>
      <c r="E8307" t="s">
        <v>520</v>
      </c>
    </row>
    <row r="8308" spans="1:5" x14ac:dyDescent="0.25">
      <c r="A8308" t="s">
        <v>8755</v>
      </c>
      <c r="B8308" t="s">
        <v>14</v>
      </c>
      <c r="C8308" t="s">
        <v>14</v>
      </c>
      <c r="D8308" t="s">
        <v>34</v>
      </c>
      <c r="E8308" t="s">
        <v>520</v>
      </c>
    </row>
    <row r="8309" spans="1:5" x14ac:dyDescent="0.25">
      <c r="A8309" t="s">
        <v>8753</v>
      </c>
      <c r="B8309" t="s">
        <v>14</v>
      </c>
      <c r="C8309" t="s">
        <v>14</v>
      </c>
      <c r="D8309" t="s">
        <v>34</v>
      </c>
      <c r="E8309" t="s">
        <v>520</v>
      </c>
    </row>
    <row r="8310" spans="1:5" x14ac:dyDescent="0.25">
      <c r="A8310" t="s">
        <v>8754</v>
      </c>
      <c r="B8310" t="s">
        <v>14</v>
      </c>
      <c r="C8310" t="s">
        <v>14</v>
      </c>
      <c r="D8310" t="s">
        <v>34</v>
      </c>
      <c r="E8310" t="s">
        <v>520</v>
      </c>
    </row>
    <row r="8311" spans="1:5" x14ac:dyDescent="0.25">
      <c r="A8311" t="s">
        <v>8756</v>
      </c>
      <c r="B8311" t="s">
        <v>14</v>
      </c>
      <c r="C8311" t="s">
        <v>14</v>
      </c>
      <c r="D8311" t="s">
        <v>34</v>
      </c>
      <c r="E8311" t="s">
        <v>520</v>
      </c>
    </row>
    <row r="8312" spans="1:5" x14ac:dyDescent="0.25">
      <c r="A8312" t="s">
        <v>8750</v>
      </c>
      <c r="B8312" t="s">
        <v>14</v>
      </c>
      <c r="C8312" t="s">
        <v>14</v>
      </c>
      <c r="D8312" t="s">
        <v>34</v>
      </c>
      <c r="E8312" t="s">
        <v>520</v>
      </c>
    </row>
    <row r="8313" spans="1:5" x14ac:dyDescent="0.25">
      <c r="A8313" t="s">
        <v>8749</v>
      </c>
      <c r="B8313" t="s">
        <v>14</v>
      </c>
      <c r="C8313" t="s">
        <v>14</v>
      </c>
      <c r="D8313" t="s">
        <v>34</v>
      </c>
      <c r="E8313" t="s">
        <v>520</v>
      </c>
    </row>
    <row r="8314" spans="1:5" x14ac:dyDescent="0.25">
      <c r="A8314" t="s">
        <v>8751</v>
      </c>
      <c r="B8314" t="s">
        <v>14</v>
      </c>
      <c r="C8314" t="s">
        <v>14</v>
      </c>
      <c r="D8314" t="s">
        <v>34</v>
      </c>
      <c r="E8314" t="s">
        <v>520</v>
      </c>
    </row>
    <row r="8315" spans="1:5" x14ac:dyDescent="0.25">
      <c r="A8315" t="s">
        <v>8752</v>
      </c>
      <c r="B8315" t="s">
        <v>14</v>
      </c>
      <c r="C8315" t="s">
        <v>14</v>
      </c>
      <c r="D8315" t="s">
        <v>34</v>
      </c>
      <c r="E8315" t="s">
        <v>520</v>
      </c>
    </row>
    <row r="8316" spans="1:5" x14ac:dyDescent="0.25">
      <c r="A8316" t="s">
        <v>8760</v>
      </c>
      <c r="B8316" t="s">
        <v>14</v>
      </c>
      <c r="C8316" t="s">
        <v>14</v>
      </c>
      <c r="D8316" t="s">
        <v>34</v>
      </c>
      <c r="E8316" t="s">
        <v>520</v>
      </c>
    </row>
    <row r="8317" spans="1:5" x14ac:dyDescent="0.25">
      <c r="A8317" t="s">
        <v>8759</v>
      </c>
      <c r="B8317" t="s">
        <v>14</v>
      </c>
      <c r="C8317" t="s">
        <v>14</v>
      </c>
      <c r="D8317" t="s">
        <v>34</v>
      </c>
      <c r="E8317" t="s">
        <v>520</v>
      </c>
    </row>
    <row r="8318" spans="1:5" x14ac:dyDescent="0.25">
      <c r="A8318" t="s">
        <v>8763</v>
      </c>
      <c r="B8318" t="s">
        <v>14</v>
      </c>
      <c r="C8318" t="s">
        <v>14</v>
      </c>
      <c r="D8318" t="s">
        <v>34</v>
      </c>
      <c r="E8318" t="s">
        <v>520</v>
      </c>
    </row>
    <row r="8319" spans="1:5" x14ac:dyDescent="0.25">
      <c r="A8319" t="s">
        <v>8761</v>
      </c>
      <c r="B8319" t="s">
        <v>14</v>
      </c>
      <c r="C8319" t="s">
        <v>14</v>
      </c>
      <c r="D8319" t="s">
        <v>34</v>
      </c>
      <c r="E8319" t="s">
        <v>520</v>
      </c>
    </row>
    <row r="8320" spans="1:5" x14ac:dyDescent="0.25">
      <c r="A8320" t="s">
        <v>8762</v>
      </c>
      <c r="B8320" t="s">
        <v>14</v>
      </c>
      <c r="C8320" t="s">
        <v>14</v>
      </c>
      <c r="D8320" t="s">
        <v>34</v>
      </c>
      <c r="E8320" t="s">
        <v>520</v>
      </c>
    </row>
    <row r="8321" spans="1:5" x14ac:dyDescent="0.25">
      <c r="A8321" t="s">
        <v>8764</v>
      </c>
      <c r="B8321" t="s">
        <v>14</v>
      </c>
      <c r="C8321" t="s">
        <v>14</v>
      </c>
      <c r="D8321" t="s">
        <v>34</v>
      </c>
      <c r="E8321" t="s">
        <v>520</v>
      </c>
    </row>
    <row r="8322" spans="1:5" x14ac:dyDescent="0.25">
      <c r="A8322" t="s">
        <v>8765</v>
      </c>
      <c r="B8322" t="s">
        <v>14</v>
      </c>
      <c r="C8322" t="s">
        <v>14</v>
      </c>
      <c r="D8322" t="s">
        <v>34</v>
      </c>
      <c r="E8322" t="s">
        <v>520</v>
      </c>
    </row>
    <row r="8323" spans="1:5" x14ac:dyDescent="0.25">
      <c r="A8323" t="s">
        <v>8766</v>
      </c>
      <c r="B8323" t="s">
        <v>14</v>
      </c>
      <c r="C8323" t="s">
        <v>14</v>
      </c>
      <c r="D8323" t="s">
        <v>34</v>
      </c>
      <c r="E8323" t="s">
        <v>520</v>
      </c>
    </row>
    <row r="8324" spans="1:5" x14ac:dyDescent="0.25">
      <c r="A8324" t="s">
        <v>8767</v>
      </c>
      <c r="B8324" t="s">
        <v>14</v>
      </c>
      <c r="C8324" t="s">
        <v>14</v>
      </c>
      <c r="D8324" t="s">
        <v>34</v>
      </c>
      <c r="E8324" t="s">
        <v>520</v>
      </c>
    </row>
    <row r="8325" spans="1:5" x14ac:dyDescent="0.25">
      <c r="A8325" t="s">
        <v>8768</v>
      </c>
      <c r="B8325" t="s">
        <v>14</v>
      </c>
      <c r="C8325" t="s">
        <v>14</v>
      </c>
      <c r="D8325" t="s">
        <v>34</v>
      </c>
      <c r="E8325" t="s">
        <v>520</v>
      </c>
    </row>
    <row r="8326" spans="1:5" x14ac:dyDescent="0.25">
      <c r="A8326" t="s">
        <v>8769</v>
      </c>
      <c r="B8326" t="s">
        <v>14</v>
      </c>
      <c r="C8326" t="s">
        <v>14</v>
      </c>
      <c r="D8326" t="s">
        <v>34</v>
      </c>
      <c r="E8326" t="s">
        <v>520</v>
      </c>
    </row>
    <row r="8327" spans="1:5" x14ac:dyDescent="0.25">
      <c r="A8327" t="s">
        <v>8771</v>
      </c>
      <c r="B8327" t="s">
        <v>14</v>
      </c>
      <c r="C8327" t="s">
        <v>14</v>
      </c>
      <c r="D8327" t="s">
        <v>34</v>
      </c>
      <c r="E8327" t="s">
        <v>520</v>
      </c>
    </row>
    <row r="8328" spans="1:5" x14ac:dyDescent="0.25">
      <c r="A8328" t="s">
        <v>8770</v>
      </c>
      <c r="B8328" t="s">
        <v>14</v>
      </c>
      <c r="C8328" t="s">
        <v>14</v>
      </c>
      <c r="D8328" t="s">
        <v>34</v>
      </c>
      <c r="E8328" t="s">
        <v>520</v>
      </c>
    </row>
    <row r="8329" spans="1:5" x14ac:dyDescent="0.25">
      <c r="A8329" t="s">
        <v>8772</v>
      </c>
      <c r="B8329" t="s">
        <v>14</v>
      </c>
      <c r="C8329" t="s">
        <v>14</v>
      </c>
      <c r="D8329" t="s">
        <v>34</v>
      </c>
      <c r="E8329" t="s">
        <v>520</v>
      </c>
    </row>
    <row r="8330" spans="1:5" x14ac:dyDescent="0.25">
      <c r="A8330" t="s">
        <v>8773</v>
      </c>
      <c r="B8330" t="s">
        <v>14</v>
      </c>
      <c r="C8330" t="s">
        <v>14</v>
      </c>
      <c r="D8330" t="s">
        <v>64</v>
      </c>
      <c r="E8330" t="s">
        <v>517</v>
      </c>
    </row>
    <row r="8331" spans="1:5" x14ac:dyDescent="0.25">
      <c r="A8331" t="s">
        <v>8775</v>
      </c>
      <c r="B8331" t="s">
        <v>14</v>
      </c>
      <c r="C8331" t="s">
        <v>14</v>
      </c>
      <c r="D8331" t="s">
        <v>64</v>
      </c>
      <c r="E8331" t="s">
        <v>517</v>
      </c>
    </row>
    <row r="8332" spans="1:5" x14ac:dyDescent="0.25">
      <c r="A8332" t="s">
        <v>8774</v>
      </c>
      <c r="B8332" t="s">
        <v>14</v>
      </c>
      <c r="C8332" t="s">
        <v>14</v>
      </c>
      <c r="D8332" t="s">
        <v>64</v>
      </c>
      <c r="E8332" t="s">
        <v>635</v>
      </c>
    </row>
    <row r="8333" spans="1:5" x14ac:dyDescent="0.25">
      <c r="A8333" t="s">
        <v>8777</v>
      </c>
      <c r="B8333" t="s">
        <v>14</v>
      </c>
      <c r="C8333" t="s">
        <v>14</v>
      </c>
      <c r="D8333" t="s">
        <v>64</v>
      </c>
      <c r="E8333" t="s">
        <v>517</v>
      </c>
    </row>
    <row r="8334" spans="1:5" x14ac:dyDescent="0.25">
      <c r="A8334" t="s">
        <v>8776</v>
      </c>
      <c r="B8334" t="s">
        <v>14</v>
      </c>
      <c r="C8334" t="s">
        <v>14</v>
      </c>
      <c r="D8334" t="s">
        <v>64</v>
      </c>
      <c r="E8334" t="s">
        <v>637</v>
      </c>
    </row>
    <row r="8335" spans="1:5" x14ac:dyDescent="0.25">
      <c r="A8335" t="s">
        <v>8778</v>
      </c>
      <c r="B8335" t="s">
        <v>14</v>
      </c>
      <c r="C8335" t="s">
        <v>14</v>
      </c>
      <c r="D8335" t="s">
        <v>34</v>
      </c>
      <c r="E8335" t="s">
        <v>520</v>
      </c>
    </row>
    <row r="8336" spans="1:5" x14ac:dyDescent="0.25">
      <c r="A8336" t="s">
        <v>8779</v>
      </c>
      <c r="B8336" t="s">
        <v>14</v>
      </c>
      <c r="C8336" t="s">
        <v>14</v>
      </c>
      <c r="D8336" t="s">
        <v>34</v>
      </c>
      <c r="E8336" t="s">
        <v>520</v>
      </c>
    </row>
    <row r="8337" spans="1:5" x14ac:dyDescent="0.25">
      <c r="A8337" t="s">
        <v>8780</v>
      </c>
      <c r="B8337" t="s">
        <v>14</v>
      </c>
      <c r="C8337" t="s">
        <v>14</v>
      </c>
      <c r="D8337" t="s">
        <v>64</v>
      </c>
      <c r="E8337" t="s">
        <v>517</v>
      </c>
    </row>
    <row r="8338" spans="1:5" x14ac:dyDescent="0.25">
      <c r="A8338" t="s">
        <v>8782</v>
      </c>
      <c r="B8338" t="s">
        <v>14</v>
      </c>
      <c r="C8338" t="s">
        <v>14</v>
      </c>
      <c r="D8338" t="s">
        <v>64</v>
      </c>
      <c r="E8338" t="s">
        <v>517</v>
      </c>
    </row>
    <row r="8339" spans="1:5" x14ac:dyDescent="0.25">
      <c r="A8339" t="s">
        <v>8781</v>
      </c>
      <c r="B8339" t="s">
        <v>14</v>
      </c>
      <c r="C8339" t="s">
        <v>14</v>
      </c>
      <c r="D8339" t="s">
        <v>64</v>
      </c>
      <c r="E8339" t="s">
        <v>517</v>
      </c>
    </row>
    <row r="8340" spans="1:5" x14ac:dyDescent="0.25">
      <c r="A8340" t="s">
        <v>8783</v>
      </c>
      <c r="B8340" t="s">
        <v>14</v>
      </c>
      <c r="C8340" t="s">
        <v>14</v>
      </c>
      <c r="D8340" t="s">
        <v>64</v>
      </c>
      <c r="E8340" t="s">
        <v>517</v>
      </c>
    </row>
    <row r="8341" spans="1:5" x14ac:dyDescent="0.25">
      <c r="A8341" t="s">
        <v>8785</v>
      </c>
      <c r="B8341" t="s">
        <v>14</v>
      </c>
      <c r="C8341" t="s">
        <v>14</v>
      </c>
      <c r="D8341" t="s">
        <v>64</v>
      </c>
      <c r="E8341" t="s">
        <v>517</v>
      </c>
    </row>
    <row r="8342" spans="1:5" x14ac:dyDescent="0.25">
      <c r="A8342" t="s">
        <v>8784</v>
      </c>
      <c r="B8342" t="s">
        <v>14</v>
      </c>
      <c r="C8342" t="s">
        <v>14</v>
      </c>
      <c r="D8342" t="s">
        <v>64</v>
      </c>
      <c r="E8342" t="s">
        <v>517</v>
      </c>
    </row>
    <row r="8343" spans="1:5" x14ac:dyDescent="0.25">
      <c r="A8343" t="s">
        <v>8786</v>
      </c>
      <c r="B8343" t="s">
        <v>14</v>
      </c>
      <c r="C8343" t="s">
        <v>14</v>
      </c>
      <c r="D8343" t="s">
        <v>34</v>
      </c>
      <c r="E8343" t="s">
        <v>520</v>
      </c>
    </row>
    <row r="8344" spans="1:5" x14ac:dyDescent="0.25">
      <c r="A8344" t="s">
        <v>8787</v>
      </c>
      <c r="B8344" t="s">
        <v>14</v>
      </c>
      <c r="C8344" t="s">
        <v>14</v>
      </c>
      <c r="D8344" t="s">
        <v>34</v>
      </c>
      <c r="E8344" t="s">
        <v>520</v>
      </c>
    </row>
    <row r="8345" spans="1:5" x14ac:dyDescent="0.25">
      <c r="A8345" t="s">
        <v>8788</v>
      </c>
      <c r="B8345" t="s">
        <v>14</v>
      </c>
      <c r="C8345" t="s">
        <v>14</v>
      </c>
      <c r="D8345" t="s">
        <v>34</v>
      </c>
      <c r="E8345" t="s">
        <v>520</v>
      </c>
    </row>
    <row r="8346" spans="1:5" x14ac:dyDescent="0.25">
      <c r="A8346" t="s">
        <v>8789</v>
      </c>
      <c r="B8346" t="s">
        <v>14</v>
      </c>
      <c r="C8346" t="s">
        <v>14</v>
      </c>
      <c r="D8346" t="s">
        <v>34</v>
      </c>
      <c r="E8346" t="s">
        <v>520</v>
      </c>
    </row>
    <row r="8347" spans="1:5" x14ac:dyDescent="0.25">
      <c r="A8347" t="s">
        <v>8791</v>
      </c>
      <c r="B8347" t="s">
        <v>14</v>
      </c>
      <c r="C8347" t="s">
        <v>14</v>
      </c>
      <c r="D8347" t="s">
        <v>34</v>
      </c>
      <c r="E8347" t="s">
        <v>520</v>
      </c>
    </row>
    <row r="8348" spans="1:5" x14ac:dyDescent="0.25">
      <c r="A8348" t="s">
        <v>8790</v>
      </c>
      <c r="B8348" t="s">
        <v>14</v>
      </c>
      <c r="C8348" t="s">
        <v>14</v>
      </c>
      <c r="D8348" t="s">
        <v>34</v>
      </c>
      <c r="E8348" t="s">
        <v>520</v>
      </c>
    </row>
    <row r="8349" spans="1:5" x14ac:dyDescent="0.25">
      <c r="A8349" t="s">
        <v>8793</v>
      </c>
      <c r="B8349" t="s">
        <v>14</v>
      </c>
      <c r="C8349" t="s">
        <v>14</v>
      </c>
      <c r="D8349" t="s">
        <v>64</v>
      </c>
      <c r="E8349" t="s">
        <v>517</v>
      </c>
    </row>
    <row r="8350" spans="1:5" x14ac:dyDescent="0.25">
      <c r="A8350" t="s">
        <v>8792</v>
      </c>
      <c r="B8350" t="s">
        <v>14</v>
      </c>
      <c r="C8350" t="s">
        <v>14</v>
      </c>
      <c r="D8350" t="s">
        <v>64</v>
      </c>
      <c r="E8350" t="s">
        <v>517</v>
      </c>
    </row>
    <row r="8351" spans="1:5" x14ac:dyDescent="0.25">
      <c r="A8351" t="s">
        <v>8794</v>
      </c>
      <c r="B8351" t="s">
        <v>14</v>
      </c>
      <c r="C8351" t="s">
        <v>14</v>
      </c>
      <c r="D8351" t="s">
        <v>64</v>
      </c>
      <c r="E8351" t="s">
        <v>517</v>
      </c>
    </row>
    <row r="8352" spans="1:5" x14ac:dyDescent="0.25">
      <c r="A8352" t="s">
        <v>8795</v>
      </c>
      <c r="B8352" t="s">
        <v>14</v>
      </c>
      <c r="C8352" t="s">
        <v>14</v>
      </c>
      <c r="D8352" t="s">
        <v>34</v>
      </c>
      <c r="E8352" t="s">
        <v>520</v>
      </c>
    </row>
    <row r="8353" spans="1:5" x14ac:dyDescent="0.25">
      <c r="A8353" t="s">
        <v>8796</v>
      </c>
      <c r="B8353" t="s">
        <v>14</v>
      </c>
      <c r="C8353" t="s">
        <v>14</v>
      </c>
      <c r="D8353" t="s">
        <v>34</v>
      </c>
      <c r="E8353" t="s">
        <v>520</v>
      </c>
    </row>
    <row r="8354" spans="1:5" x14ac:dyDescent="0.25">
      <c r="A8354" t="s">
        <v>8797</v>
      </c>
      <c r="B8354" t="s">
        <v>14</v>
      </c>
      <c r="C8354" t="s">
        <v>14</v>
      </c>
      <c r="D8354" t="s">
        <v>34</v>
      </c>
      <c r="E8354" t="s">
        <v>520</v>
      </c>
    </row>
    <row r="8355" spans="1:5" x14ac:dyDescent="0.25">
      <c r="A8355" t="s">
        <v>8798</v>
      </c>
      <c r="B8355" t="s">
        <v>14</v>
      </c>
      <c r="C8355" t="s">
        <v>14</v>
      </c>
      <c r="D8355" t="s">
        <v>34</v>
      </c>
      <c r="E8355" t="s">
        <v>851</v>
      </c>
    </row>
    <row r="8356" spans="1:5" x14ac:dyDescent="0.25">
      <c r="A8356" t="s">
        <v>8799</v>
      </c>
      <c r="B8356" t="s">
        <v>14</v>
      </c>
      <c r="C8356" t="s">
        <v>14</v>
      </c>
      <c r="D8356" t="s">
        <v>34</v>
      </c>
      <c r="E8356" t="s">
        <v>520</v>
      </c>
    </row>
    <row r="8357" spans="1:5" x14ac:dyDescent="0.25">
      <c r="A8357" t="s">
        <v>8800</v>
      </c>
      <c r="B8357" t="s">
        <v>14</v>
      </c>
      <c r="C8357" t="s">
        <v>14</v>
      </c>
      <c r="D8357" t="s">
        <v>34</v>
      </c>
      <c r="E8357" t="s">
        <v>520</v>
      </c>
    </row>
    <row r="8358" spans="1:5" x14ac:dyDescent="0.25">
      <c r="A8358" t="s">
        <v>8802</v>
      </c>
      <c r="B8358" t="s">
        <v>14</v>
      </c>
      <c r="C8358" t="s">
        <v>14</v>
      </c>
      <c r="D8358" t="s">
        <v>64</v>
      </c>
      <c r="E8358" t="s">
        <v>683</v>
      </c>
    </row>
    <row r="8359" spans="1:5" x14ac:dyDescent="0.25">
      <c r="A8359" t="s">
        <v>8801</v>
      </c>
      <c r="B8359" t="s">
        <v>14</v>
      </c>
      <c r="C8359" t="s">
        <v>14</v>
      </c>
      <c r="D8359" t="s">
        <v>64</v>
      </c>
      <c r="E8359" t="s">
        <v>683</v>
      </c>
    </row>
    <row r="8360" spans="1:5" x14ac:dyDescent="0.25">
      <c r="A8360" t="s">
        <v>8803</v>
      </c>
      <c r="B8360" t="s">
        <v>14</v>
      </c>
      <c r="C8360" t="s">
        <v>14</v>
      </c>
      <c r="D8360" t="s">
        <v>64</v>
      </c>
      <c r="E8360" t="s">
        <v>517</v>
      </c>
    </row>
    <row r="8361" spans="1:5" x14ac:dyDescent="0.25">
      <c r="A8361" t="s">
        <v>8804</v>
      </c>
      <c r="B8361" t="s">
        <v>14</v>
      </c>
      <c r="C8361" t="s">
        <v>14</v>
      </c>
      <c r="D8361" t="s">
        <v>64</v>
      </c>
      <c r="E8361" t="s">
        <v>517</v>
      </c>
    </row>
    <row r="8362" spans="1:5" x14ac:dyDescent="0.25">
      <c r="A8362" t="s">
        <v>8806</v>
      </c>
      <c r="B8362" t="s">
        <v>14</v>
      </c>
      <c r="C8362" t="s">
        <v>14</v>
      </c>
      <c r="D8362" t="s">
        <v>34</v>
      </c>
      <c r="E8362" t="s">
        <v>520</v>
      </c>
    </row>
    <row r="8363" spans="1:5" x14ac:dyDescent="0.25">
      <c r="A8363" t="s">
        <v>8805</v>
      </c>
      <c r="B8363" t="s">
        <v>14</v>
      </c>
      <c r="C8363" t="s">
        <v>14</v>
      </c>
      <c r="D8363" t="s">
        <v>34</v>
      </c>
      <c r="E8363" t="s">
        <v>520</v>
      </c>
    </row>
    <row r="8364" spans="1:5" x14ac:dyDescent="0.25">
      <c r="A8364" t="s">
        <v>8807</v>
      </c>
      <c r="B8364" t="s">
        <v>14</v>
      </c>
      <c r="C8364" t="s">
        <v>14</v>
      </c>
      <c r="D8364" t="s">
        <v>34</v>
      </c>
      <c r="E8364" t="s">
        <v>520</v>
      </c>
    </row>
    <row r="8365" spans="1:5" x14ac:dyDescent="0.25">
      <c r="A8365" t="s">
        <v>8808</v>
      </c>
      <c r="B8365" t="s">
        <v>14</v>
      </c>
      <c r="C8365" t="s">
        <v>14</v>
      </c>
      <c r="D8365" t="s">
        <v>34</v>
      </c>
      <c r="E8365" t="s">
        <v>520</v>
      </c>
    </row>
    <row r="8366" spans="1:5" x14ac:dyDescent="0.25">
      <c r="A8366" t="s">
        <v>8809</v>
      </c>
      <c r="B8366" t="s">
        <v>14</v>
      </c>
      <c r="C8366" t="s">
        <v>14</v>
      </c>
      <c r="D8366" t="s">
        <v>34</v>
      </c>
      <c r="E8366" t="s">
        <v>520</v>
      </c>
    </row>
    <row r="8367" spans="1:5" x14ac:dyDescent="0.25">
      <c r="A8367" t="s">
        <v>8810</v>
      </c>
      <c r="B8367" t="s">
        <v>14</v>
      </c>
      <c r="C8367" t="s">
        <v>14</v>
      </c>
      <c r="D8367" t="s">
        <v>34</v>
      </c>
      <c r="E8367" t="s">
        <v>520</v>
      </c>
    </row>
    <row r="8368" spans="1:5" x14ac:dyDescent="0.25">
      <c r="A8368" t="s">
        <v>8812</v>
      </c>
      <c r="B8368" t="s">
        <v>14</v>
      </c>
      <c r="C8368" t="s">
        <v>14</v>
      </c>
      <c r="D8368" t="s">
        <v>34</v>
      </c>
      <c r="E8368" t="s">
        <v>520</v>
      </c>
    </row>
    <row r="8369" spans="1:5" x14ac:dyDescent="0.25">
      <c r="A8369" t="s">
        <v>8811</v>
      </c>
      <c r="B8369" t="s">
        <v>14</v>
      </c>
      <c r="C8369" t="s">
        <v>14</v>
      </c>
      <c r="D8369" t="s">
        <v>34</v>
      </c>
      <c r="E8369" t="s">
        <v>520</v>
      </c>
    </row>
    <row r="8370" spans="1:5" x14ac:dyDescent="0.25">
      <c r="A8370" t="s">
        <v>8814</v>
      </c>
      <c r="B8370" t="s">
        <v>14</v>
      </c>
      <c r="C8370" t="s">
        <v>14</v>
      </c>
      <c r="D8370" t="s">
        <v>64</v>
      </c>
      <c r="E8370" t="s">
        <v>635</v>
      </c>
    </row>
    <row r="8371" spans="1:5" x14ac:dyDescent="0.25">
      <c r="A8371" t="s">
        <v>8813</v>
      </c>
      <c r="B8371" t="s">
        <v>14</v>
      </c>
      <c r="C8371" t="s">
        <v>14</v>
      </c>
      <c r="D8371" t="s">
        <v>64</v>
      </c>
      <c r="E8371" t="s">
        <v>517</v>
      </c>
    </row>
    <row r="8372" spans="1:5" x14ac:dyDescent="0.25">
      <c r="A8372" t="s">
        <v>8817</v>
      </c>
      <c r="B8372" t="s">
        <v>14</v>
      </c>
      <c r="C8372" t="s">
        <v>14</v>
      </c>
      <c r="D8372" t="s">
        <v>34</v>
      </c>
      <c r="E8372" t="s">
        <v>520</v>
      </c>
    </row>
    <row r="8373" spans="1:5" x14ac:dyDescent="0.25">
      <c r="A8373" t="s">
        <v>8815</v>
      </c>
      <c r="B8373" t="s">
        <v>14</v>
      </c>
      <c r="C8373" t="s">
        <v>14</v>
      </c>
      <c r="D8373" t="s">
        <v>34</v>
      </c>
      <c r="E8373" t="s">
        <v>520</v>
      </c>
    </row>
    <row r="8374" spans="1:5" x14ac:dyDescent="0.25">
      <c r="A8374" t="s">
        <v>8816</v>
      </c>
      <c r="B8374" t="s">
        <v>14</v>
      </c>
      <c r="C8374" t="s">
        <v>14</v>
      </c>
      <c r="D8374" t="s">
        <v>34</v>
      </c>
      <c r="E8374" t="s">
        <v>520</v>
      </c>
    </row>
    <row r="8375" spans="1:5" x14ac:dyDescent="0.25">
      <c r="A8375" t="s">
        <v>8818</v>
      </c>
      <c r="B8375" t="s">
        <v>14</v>
      </c>
      <c r="C8375" t="s">
        <v>14</v>
      </c>
      <c r="D8375" t="s">
        <v>34</v>
      </c>
      <c r="E8375" t="s">
        <v>520</v>
      </c>
    </row>
    <row r="8376" spans="1:5" x14ac:dyDescent="0.25">
      <c r="A8376" t="s">
        <v>8822</v>
      </c>
      <c r="B8376" t="s">
        <v>14</v>
      </c>
      <c r="C8376" t="s">
        <v>14</v>
      </c>
      <c r="D8376" t="s">
        <v>34</v>
      </c>
      <c r="E8376" t="s">
        <v>520</v>
      </c>
    </row>
    <row r="8377" spans="1:5" x14ac:dyDescent="0.25">
      <c r="A8377" t="s">
        <v>8820</v>
      </c>
      <c r="B8377" t="s">
        <v>14</v>
      </c>
      <c r="C8377" t="s">
        <v>14</v>
      </c>
      <c r="D8377" t="s">
        <v>34</v>
      </c>
      <c r="E8377" t="s">
        <v>520</v>
      </c>
    </row>
    <row r="8378" spans="1:5" x14ac:dyDescent="0.25">
      <c r="A8378" t="s">
        <v>8821</v>
      </c>
      <c r="B8378" t="s">
        <v>14</v>
      </c>
      <c r="C8378" t="s">
        <v>14</v>
      </c>
      <c r="D8378" t="s">
        <v>34</v>
      </c>
      <c r="E8378" t="s">
        <v>520</v>
      </c>
    </row>
    <row r="8379" spans="1:5" x14ac:dyDescent="0.25">
      <c r="A8379" t="s">
        <v>8823</v>
      </c>
      <c r="B8379" t="s">
        <v>14</v>
      </c>
      <c r="C8379" t="s">
        <v>14</v>
      </c>
      <c r="D8379" t="s">
        <v>34</v>
      </c>
      <c r="E8379" t="s">
        <v>520</v>
      </c>
    </row>
    <row r="8380" spans="1:5" x14ac:dyDescent="0.25">
      <c r="A8380" t="s">
        <v>8819</v>
      </c>
      <c r="B8380" t="s">
        <v>14</v>
      </c>
      <c r="C8380" t="s">
        <v>14</v>
      </c>
      <c r="D8380" t="s">
        <v>34</v>
      </c>
      <c r="E8380" t="s">
        <v>520</v>
      </c>
    </row>
    <row r="8381" spans="1:5" x14ac:dyDescent="0.25">
      <c r="A8381" t="s">
        <v>8824</v>
      </c>
      <c r="B8381" t="s">
        <v>14</v>
      </c>
      <c r="C8381" t="s">
        <v>14</v>
      </c>
      <c r="D8381" t="s">
        <v>34</v>
      </c>
      <c r="E8381" t="s">
        <v>520</v>
      </c>
    </row>
    <row r="8382" spans="1:5" x14ac:dyDescent="0.25">
      <c r="A8382" t="s">
        <v>8826</v>
      </c>
      <c r="B8382" t="s">
        <v>14</v>
      </c>
      <c r="C8382" t="s">
        <v>14</v>
      </c>
      <c r="D8382" t="s">
        <v>34</v>
      </c>
      <c r="E8382" t="s">
        <v>520</v>
      </c>
    </row>
    <row r="8383" spans="1:5" x14ac:dyDescent="0.25">
      <c r="A8383" t="s">
        <v>8825</v>
      </c>
      <c r="B8383" t="s">
        <v>14</v>
      </c>
      <c r="C8383" t="s">
        <v>14</v>
      </c>
      <c r="D8383" t="s">
        <v>34</v>
      </c>
      <c r="E8383" t="s">
        <v>520</v>
      </c>
    </row>
    <row r="8384" spans="1:5" x14ac:dyDescent="0.25">
      <c r="A8384" t="s">
        <v>8827</v>
      </c>
      <c r="B8384" t="s">
        <v>14</v>
      </c>
      <c r="C8384" t="s">
        <v>14</v>
      </c>
      <c r="D8384" t="s">
        <v>34</v>
      </c>
      <c r="E8384" t="s">
        <v>520</v>
      </c>
    </row>
    <row r="8385" spans="1:5" x14ac:dyDescent="0.25">
      <c r="A8385" t="s">
        <v>8828</v>
      </c>
      <c r="B8385" t="s">
        <v>14</v>
      </c>
      <c r="C8385" t="s">
        <v>14</v>
      </c>
      <c r="D8385" t="s">
        <v>34</v>
      </c>
      <c r="E8385" t="s">
        <v>520</v>
      </c>
    </row>
    <row r="8386" spans="1:5" x14ac:dyDescent="0.25">
      <c r="A8386" t="s">
        <v>8830</v>
      </c>
      <c r="B8386" t="s">
        <v>14</v>
      </c>
      <c r="C8386" t="s">
        <v>14</v>
      </c>
      <c r="D8386" t="s">
        <v>34</v>
      </c>
      <c r="E8386" t="s">
        <v>520</v>
      </c>
    </row>
    <row r="8387" spans="1:5" x14ac:dyDescent="0.25">
      <c r="A8387" t="s">
        <v>8829</v>
      </c>
      <c r="B8387" t="s">
        <v>14</v>
      </c>
      <c r="C8387" t="s">
        <v>14</v>
      </c>
      <c r="D8387" t="s">
        <v>34</v>
      </c>
      <c r="E8387" t="s">
        <v>520</v>
      </c>
    </row>
    <row r="8388" spans="1:5" x14ac:dyDescent="0.25">
      <c r="A8388" t="s">
        <v>8832</v>
      </c>
      <c r="B8388" t="s">
        <v>14</v>
      </c>
      <c r="C8388" t="s">
        <v>14</v>
      </c>
      <c r="D8388" t="s">
        <v>34</v>
      </c>
      <c r="E8388" t="s">
        <v>520</v>
      </c>
    </row>
    <row r="8389" spans="1:5" x14ac:dyDescent="0.25">
      <c r="A8389" t="s">
        <v>8831</v>
      </c>
      <c r="B8389" t="s">
        <v>14</v>
      </c>
      <c r="C8389" t="s">
        <v>14</v>
      </c>
      <c r="D8389" t="s">
        <v>34</v>
      </c>
      <c r="E8389" t="s">
        <v>520</v>
      </c>
    </row>
    <row r="8390" spans="1:5" x14ac:dyDescent="0.25">
      <c r="A8390" t="s">
        <v>8834</v>
      </c>
      <c r="B8390" t="s">
        <v>14</v>
      </c>
      <c r="C8390" t="s">
        <v>14</v>
      </c>
      <c r="D8390" t="s">
        <v>34</v>
      </c>
      <c r="E8390" t="s">
        <v>520</v>
      </c>
    </row>
    <row r="8391" spans="1:5" x14ac:dyDescent="0.25">
      <c r="A8391" t="s">
        <v>8833</v>
      </c>
      <c r="B8391" t="s">
        <v>14</v>
      </c>
      <c r="C8391" t="s">
        <v>14</v>
      </c>
      <c r="D8391" t="s">
        <v>34</v>
      </c>
      <c r="E8391" t="s">
        <v>520</v>
      </c>
    </row>
    <row r="8392" spans="1:5" x14ac:dyDescent="0.25">
      <c r="A8392" t="s">
        <v>8835</v>
      </c>
      <c r="B8392" t="s">
        <v>14</v>
      </c>
      <c r="C8392" t="s">
        <v>14</v>
      </c>
      <c r="D8392" t="s">
        <v>34</v>
      </c>
      <c r="E8392" t="s">
        <v>520</v>
      </c>
    </row>
    <row r="8393" spans="1:5" x14ac:dyDescent="0.25">
      <c r="A8393" t="s">
        <v>8836</v>
      </c>
      <c r="B8393" t="s">
        <v>14</v>
      </c>
      <c r="C8393" t="s">
        <v>14</v>
      </c>
      <c r="D8393" t="s">
        <v>34</v>
      </c>
      <c r="E8393" t="s">
        <v>520</v>
      </c>
    </row>
    <row r="8394" spans="1:5" x14ac:dyDescent="0.25">
      <c r="A8394" t="s">
        <v>8837</v>
      </c>
      <c r="B8394" t="s">
        <v>14</v>
      </c>
      <c r="C8394" t="s">
        <v>14</v>
      </c>
      <c r="D8394" t="s">
        <v>64</v>
      </c>
      <c r="E8394" t="s">
        <v>517</v>
      </c>
    </row>
    <row r="8395" spans="1:5" x14ac:dyDescent="0.25">
      <c r="A8395" t="s">
        <v>8838</v>
      </c>
      <c r="B8395" t="s">
        <v>14</v>
      </c>
      <c r="C8395" t="s">
        <v>14</v>
      </c>
      <c r="D8395" t="s">
        <v>64</v>
      </c>
      <c r="E8395" t="s">
        <v>761</v>
      </c>
    </row>
    <row r="8396" spans="1:5" x14ac:dyDescent="0.25">
      <c r="A8396" t="s">
        <v>8840</v>
      </c>
      <c r="B8396" t="s">
        <v>14</v>
      </c>
      <c r="C8396" t="s">
        <v>14</v>
      </c>
      <c r="D8396" t="s">
        <v>34</v>
      </c>
      <c r="E8396" t="s">
        <v>520</v>
      </c>
    </row>
    <row r="8397" spans="1:5" x14ac:dyDescent="0.25">
      <c r="A8397" t="s">
        <v>8839</v>
      </c>
      <c r="B8397" t="s">
        <v>14</v>
      </c>
      <c r="C8397" t="s">
        <v>14</v>
      </c>
      <c r="D8397" t="s">
        <v>34</v>
      </c>
      <c r="E8397" t="s">
        <v>520</v>
      </c>
    </row>
    <row r="8398" spans="1:5" x14ac:dyDescent="0.25">
      <c r="A8398" t="s">
        <v>8843</v>
      </c>
      <c r="B8398" t="s">
        <v>14</v>
      </c>
      <c r="C8398" t="s">
        <v>14</v>
      </c>
      <c r="D8398" t="s">
        <v>34</v>
      </c>
      <c r="E8398" t="s">
        <v>520</v>
      </c>
    </row>
    <row r="8399" spans="1:5" x14ac:dyDescent="0.25">
      <c r="A8399" t="s">
        <v>8841</v>
      </c>
      <c r="B8399" t="s">
        <v>14</v>
      </c>
      <c r="C8399" t="s">
        <v>14</v>
      </c>
      <c r="D8399" t="s">
        <v>34</v>
      </c>
      <c r="E8399" t="s">
        <v>520</v>
      </c>
    </row>
    <row r="8400" spans="1:5" x14ac:dyDescent="0.25">
      <c r="A8400" t="s">
        <v>8842</v>
      </c>
      <c r="B8400" t="s">
        <v>14</v>
      </c>
      <c r="C8400" t="s">
        <v>14</v>
      </c>
      <c r="D8400" t="s">
        <v>34</v>
      </c>
      <c r="E8400" t="s">
        <v>520</v>
      </c>
    </row>
    <row r="8401" spans="1:5" x14ac:dyDescent="0.25">
      <c r="A8401" t="s">
        <v>8844</v>
      </c>
      <c r="B8401" t="s">
        <v>14</v>
      </c>
      <c r="C8401" t="s">
        <v>14</v>
      </c>
      <c r="D8401" t="s">
        <v>34</v>
      </c>
      <c r="E8401" t="s">
        <v>520</v>
      </c>
    </row>
    <row r="8402" spans="1:5" x14ac:dyDescent="0.25">
      <c r="A8402" t="s">
        <v>8845</v>
      </c>
      <c r="B8402" t="s">
        <v>14</v>
      </c>
      <c r="C8402" t="s">
        <v>14</v>
      </c>
      <c r="D8402" t="s">
        <v>34</v>
      </c>
      <c r="E8402" t="s">
        <v>520</v>
      </c>
    </row>
    <row r="8403" spans="1:5" x14ac:dyDescent="0.25">
      <c r="A8403" t="s">
        <v>8846</v>
      </c>
      <c r="B8403" t="s">
        <v>14</v>
      </c>
      <c r="C8403" t="s">
        <v>14</v>
      </c>
      <c r="D8403" t="s">
        <v>34</v>
      </c>
      <c r="E8403" t="s">
        <v>520</v>
      </c>
    </row>
    <row r="8404" spans="1:5" x14ac:dyDescent="0.25">
      <c r="A8404" t="s">
        <v>8847</v>
      </c>
      <c r="B8404" t="s">
        <v>14</v>
      </c>
      <c r="C8404" t="s">
        <v>14</v>
      </c>
      <c r="D8404" t="s">
        <v>34</v>
      </c>
      <c r="E8404" t="s">
        <v>520</v>
      </c>
    </row>
    <row r="8405" spans="1:5" x14ac:dyDescent="0.25">
      <c r="A8405" t="s">
        <v>8848</v>
      </c>
      <c r="B8405" t="s">
        <v>14</v>
      </c>
      <c r="C8405" t="s">
        <v>14</v>
      </c>
      <c r="D8405" t="s">
        <v>34</v>
      </c>
      <c r="E8405" t="s">
        <v>520</v>
      </c>
    </row>
    <row r="8406" spans="1:5" x14ac:dyDescent="0.25">
      <c r="A8406" t="s">
        <v>8849</v>
      </c>
      <c r="B8406" t="s">
        <v>14</v>
      </c>
      <c r="C8406" t="s">
        <v>14</v>
      </c>
      <c r="D8406" t="s">
        <v>34</v>
      </c>
      <c r="E8406" t="s">
        <v>520</v>
      </c>
    </row>
    <row r="8407" spans="1:5" x14ac:dyDescent="0.25">
      <c r="A8407" t="s">
        <v>8851</v>
      </c>
      <c r="B8407" t="s">
        <v>14</v>
      </c>
      <c r="C8407" t="s">
        <v>14</v>
      </c>
      <c r="D8407" t="s">
        <v>34</v>
      </c>
      <c r="E8407" t="s">
        <v>520</v>
      </c>
    </row>
    <row r="8408" spans="1:5" x14ac:dyDescent="0.25">
      <c r="A8408" t="s">
        <v>8850</v>
      </c>
      <c r="B8408" t="s">
        <v>14</v>
      </c>
      <c r="C8408" t="s">
        <v>14</v>
      </c>
      <c r="D8408" t="s">
        <v>34</v>
      </c>
      <c r="E8408" t="s">
        <v>520</v>
      </c>
    </row>
    <row r="8409" spans="1:5" x14ac:dyDescent="0.25">
      <c r="A8409" t="s">
        <v>8852</v>
      </c>
      <c r="B8409" t="s">
        <v>14</v>
      </c>
      <c r="C8409" t="s">
        <v>14</v>
      </c>
      <c r="D8409" t="s">
        <v>34</v>
      </c>
      <c r="E8409" t="s">
        <v>520</v>
      </c>
    </row>
    <row r="8410" spans="1:5" x14ac:dyDescent="0.25">
      <c r="A8410" t="s">
        <v>8853</v>
      </c>
      <c r="B8410" t="s">
        <v>14</v>
      </c>
      <c r="C8410" t="s">
        <v>14</v>
      </c>
      <c r="D8410" t="s">
        <v>34</v>
      </c>
      <c r="E8410" t="s">
        <v>520</v>
      </c>
    </row>
    <row r="8411" spans="1:5" x14ac:dyDescent="0.25">
      <c r="A8411" t="s">
        <v>8854</v>
      </c>
      <c r="B8411" t="s">
        <v>14</v>
      </c>
      <c r="C8411" t="s">
        <v>14</v>
      </c>
      <c r="D8411" t="s">
        <v>34</v>
      </c>
      <c r="E8411" t="s">
        <v>520</v>
      </c>
    </row>
    <row r="8412" spans="1:5" x14ac:dyDescent="0.25">
      <c r="A8412" t="s">
        <v>8855</v>
      </c>
      <c r="B8412" t="s">
        <v>14</v>
      </c>
      <c r="C8412" t="s">
        <v>14</v>
      </c>
      <c r="D8412" t="s">
        <v>34</v>
      </c>
      <c r="E8412" t="s">
        <v>520</v>
      </c>
    </row>
    <row r="8413" spans="1:5" x14ac:dyDescent="0.25">
      <c r="A8413" t="s">
        <v>8856</v>
      </c>
      <c r="B8413" t="s">
        <v>14</v>
      </c>
      <c r="C8413" t="s">
        <v>14</v>
      </c>
      <c r="D8413" t="s">
        <v>64</v>
      </c>
      <c r="E8413" t="s">
        <v>635</v>
      </c>
    </row>
    <row r="8414" spans="1:5" x14ac:dyDescent="0.25">
      <c r="A8414" t="s">
        <v>8857</v>
      </c>
      <c r="B8414" t="s">
        <v>14</v>
      </c>
      <c r="C8414" t="s">
        <v>14</v>
      </c>
      <c r="D8414" t="s">
        <v>34</v>
      </c>
      <c r="E8414" t="s">
        <v>520</v>
      </c>
    </row>
    <row r="8415" spans="1:5" x14ac:dyDescent="0.25">
      <c r="A8415" t="s">
        <v>8858</v>
      </c>
      <c r="B8415" t="s">
        <v>14</v>
      </c>
      <c r="C8415" t="s">
        <v>14</v>
      </c>
      <c r="D8415" t="s">
        <v>34</v>
      </c>
      <c r="E8415" t="s">
        <v>520</v>
      </c>
    </row>
    <row r="8416" spans="1:5" x14ac:dyDescent="0.25">
      <c r="A8416" t="s">
        <v>8860</v>
      </c>
      <c r="B8416" t="s">
        <v>14</v>
      </c>
      <c r="C8416" t="s">
        <v>14</v>
      </c>
      <c r="D8416" t="s">
        <v>34</v>
      </c>
      <c r="E8416" t="s">
        <v>520</v>
      </c>
    </row>
    <row r="8417" spans="1:5" x14ac:dyDescent="0.25">
      <c r="A8417" t="s">
        <v>8859</v>
      </c>
      <c r="B8417" t="s">
        <v>14</v>
      </c>
      <c r="C8417" t="s">
        <v>14</v>
      </c>
      <c r="D8417" t="s">
        <v>34</v>
      </c>
      <c r="E8417" t="s">
        <v>520</v>
      </c>
    </row>
    <row r="8418" spans="1:5" x14ac:dyDescent="0.25">
      <c r="A8418" t="s">
        <v>8862</v>
      </c>
      <c r="B8418" t="s">
        <v>14</v>
      </c>
      <c r="C8418" t="s">
        <v>14</v>
      </c>
      <c r="D8418" t="s">
        <v>34</v>
      </c>
      <c r="E8418" t="s">
        <v>520</v>
      </c>
    </row>
    <row r="8419" spans="1:5" x14ac:dyDescent="0.25">
      <c r="A8419" t="s">
        <v>8861</v>
      </c>
      <c r="B8419" t="s">
        <v>14</v>
      </c>
      <c r="C8419" t="s">
        <v>14</v>
      </c>
      <c r="D8419" t="s">
        <v>34</v>
      </c>
      <c r="E8419" t="s">
        <v>520</v>
      </c>
    </row>
    <row r="8420" spans="1:5" x14ac:dyDescent="0.25">
      <c r="A8420" t="s">
        <v>8863</v>
      </c>
      <c r="B8420" t="s">
        <v>14</v>
      </c>
      <c r="C8420" t="s">
        <v>14</v>
      </c>
      <c r="D8420" t="s">
        <v>34</v>
      </c>
      <c r="E8420" t="s">
        <v>520</v>
      </c>
    </row>
    <row r="8421" spans="1:5" x14ac:dyDescent="0.25">
      <c r="A8421" t="s">
        <v>8864</v>
      </c>
      <c r="B8421" t="s">
        <v>14</v>
      </c>
      <c r="C8421" t="s">
        <v>14</v>
      </c>
      <c r="D8421" t="s">
        <v>34</v>
      </c>
      <c r="E8421" t="s">
        <v>520</v>
      </c>
    </row>
    <row r="8422" spans="1:5" x14ac:dyDescent="0.25">
      <c r="A8422" t="s">
        <v>8865</v>
      </c>
      <c r="B8422" t="s">
        <v>14</v>
      </c>
      <c r="C8422" t="s">
        <v>14</v>
      </c>
      <c r="D8422" t="s">
        <v>34</v>
      </c>
      <c r="E8422" t="s">
        <v>520</v>
      </c>
    </row>
    <row r="8423" spans="1:5" x14ac:dyDescent="0.25">
      <c r="A8423" t="s">
        <v>8866</v>
      </c>
      <c r="B8423" t="s">
        <v>14</v>
      </c>
      <c r="C8423" t="s">
        <v>14</v>
      </c>
      <c r="D8423" t="s">
        <v>34</v>
      </c>
      <c r="E8423" t="s">
        <v>520</v>
      </c>
    </row>
    <row r="8424" spans="1:5" x14ac:dyDescent="0.25">
      <c r="A8424" t="s">
        <v>8868</v>
      </c>
      <c r="B8424" t="s">
        <v>14</v>
      </c>
      <c r="C8424" t="s">
        <v>14</v>
      </c>
      <c r="D8424" t="s">
        <v>34</v>
      </c>
      <c r="E8424" t="s">
        <v>520</v>
      </c>
    </row>
    <row r="8425" spans="1:5" x14ac:dyDescent="0.25">
      <c r="A8425" t="s">
        <v>8867</v>
      </c>
      <c r="B8425" t="s">
        <v>14</v>
      </c>
      <c r="C8425" t="s">
        <v>14</v>
      </c>
      <c r="D8425" t="s">
        <v>34</v>
      </c>
      <c r="E8425" t="s">
        <v>520</v>
      </c>
    </row>
    <row r="8426" spans="1:5" x14ac:dyDescent="0.25">
      <c r="A8426" t="s">
        <v>8869</v>
      </c>
      <c r="B8426" t="s">
        <v>14</v>
      </c>
      <c r="C8426" t="s">
        <v>14</v>
      </c>
      <c r="D8426" t="s">
        <v>64</v>
      </c>
      <c r="E8426" t="s">
        <v>517</v>
      </c>
    </row>
    <row r="8427" spans="1:5" x14ac:dyDescent="0.25">
      <c r="A8427" t="s">
        <v>8870</v>
      </c>
      <c r="B8427" t="s">
        <v>14</v>
      </c>
      <c r="C8427" t="s">
        <v>14</v>
      </c>
      <c r="D8427" t="s">
        <v>64</v>
      </c>
      <c r="E8427" t="s">
        <v>517</v>
      </c>
    </row>
    <row r="8428" spans="1:5" x14ac:dyDescent="0.25">
      <c r="A8428" t="s">
        <v>8871</v>
      </c>
      <c r="B8428" t="s">
        <v>14</v>
      </c>
      <c r="C8428" t="s">
        <v>14</v>
      </c>
      <c r="D8428" t="s">
        <v>64</v>
      </c>
      <c r="E8428" t="s">
        <v>517</v>
      </c>
    </row>
    <row r="8429" spans="1:5" x14ac:dyDescent="0.25">
      <c r="A8429" t="s">
        <v>8872</v>
      </c>
      <c r="B8429" t="s">
        <v>14</v>
      </c>
      <c r="C8429" t="s">
        <v>14</v>
      </c>
      <c r="D8429" t="s">
        <v>64</v>
      </c>
      <c r="E8429" t="s">
        <v>517</v>
      </c>
    </row>
    <row r="8430" spans="1:5" x14ac:dyDescent="0.25">
      <c r="A8430" t="s">
        <v>8873</v>
      </c>
      <c r="B8430" t="s">
        <v>14</v>
      </c>
      <c r="C8430" t="s">
        <v>14</v>
      </c>
      <c r="D8430" t="s">
        <v>34</v>
      </c>
      <c r="E8430" t="s">
        <v>520</v>
      </c>
    </row>
    <row r="8431" spans="1:5" x14ac:dyDescent="0.25">
      <c r="A8431" t="s">
        <v>8874</v>
      </c>
      <c r="B8431" t="s">
        <v>14</v>
      </c>
      <c r="C8431" t="s">
        <v>14</v>
      </c>
      <c r="D8431" t="s">
        <v>34</v>
      </c>
      <c r="E8431" t="s">
        <v>520</v>
      </c>
    </row>
    <row r="8432" spans="1:5" x14ac:dyDescent="0.25">
      <c r="A8432" t="s">
        <v>8876</v>
      </c>
      <c r="B8432" t="s">
        <v>14</v>
      </c>
      <c r="C8432" t="s">
        <v>14</v>
      </c>
      <c r="D8432" t="s">
        <v>34</v>
      </c>
      <c r="E8432" t="s">
        <v>520</v>
      </c>
    </row>
    <row r="8433" spans="1:5" x14ac:dyDescent="0.25">
      <c r="A8433" t="s">
        <v>8875</v>
      </c>
      <c r="B8433" t="s">
        <v>14</v>
      </c>
      <c r="C8433" t="s">
        <v>14</v>
      </c>
      <c r="D8433" t="s">
        <v>34</v>
      </c>
      <c r="E8433" t="s">
        <v>520</v>
      </c>
    </row>
    <row r="8434" spans="1:5" x14ac:dyDescent="0.25">
      <c r="A8434" t="s">
        <v>8877</v>
      </c>
      <c r="B8434" t="s">
        <v>14</v>
      </c>
      <c r="C8434" t="s">
        <v>14</v>
      </c>
      <c r="D8434" t="s">
        <v>34</v>
      </c>
      <c r="E8434" t="s">
        <v>520</v>
      </c>
    </row>
    <row r="8435" spans="1:5" x14ac:dyDescent="0.25">
      <c r="A8435" t="s">
        <v>8878</v>
      </c>
      <c r="B8435" t="s">
        <v>14</v>
      </c>
      <c r="C8435" t="s">
        <v>14</v>
      </c>
      <c r="D8435" t="s">
        <v>34</v>
      </c>
      <c r="E8435" t="s">
        <v>520</v>
      </c>
    </row>
    <row r="8436" spans="1:5" x14ac:dyDescent="0.25">
      <c r="A8436" t="s">
        <v>8879</v>
      </c>
      <c r="B8436" t="s">
        <v>14</v>
      </c>
      <c r="C8436" t="s">
        <v>14</v>
      </c>
      <c r="D8436" t="s">
        <v>64</v>
      </c>
      <c r="E8436" t="s">
        <v>517</v>
      </c>
    </row>
    <row r="8437" spans="1:5" x14ac:dyDescent="0.25">
      <c r="A8437" t="s">
        <v>8880</v>
      </c>
      <c r="B8437" t="s">
        <v>14</v>
      </c>
      <c r="C8437" t="s">
        <v>14</v>
      </c>
      <c r="D8437" t="s">
        <v>34</v>
      </c>
      <c r="E8437" t="s">
        <v>520</v>
      </c>
    </row>
    <row r="8438" spans="1:5" x14ac:dyDescent="0.25">
      <c r="A8438" t="s">
        <v>8881</v>
      </c>
      <c r="B8438" t="s">
        <v>14</v>
      </c>
      <c r="C8438" t="s">
        <v>14</v>
      </c>
      <c r="D8438" t="s">
        <v>34</v>
      </c>
      <c r="E8438" t="s">
        <v>520</v>
      </c>
    </row>
    <row r="8439" spans="1:5" x14ac:dyDescent="0.25">
      <c r="A8439" t="s">
        <v>8883</v>
      </c>
      <c r="B8439" t="s">
        <v>14</v>
      </c>
      <c r="C8439" t="s">
        <v>14</v>
      </c>
      <c r="D8439" t="s">
        <v>34</v>
      </c>
      <c r="E8439" t="s">
        <v>520</v>
      </c>
    </row>
    <row r="8440" spans="1:5" x14ac:dyDescent="0.25">
      <c r="A8440" t="s">
        <v>8882</v>
      </c>
      <c r="B8440" t="s">
        <v>14</v>
      </c>
      <c r="C8440" t="s">
        <v>14</v>
      </c>
      <c r="D8440" t="s">
        <v>34</v>
      </c>
      <c r="E8440" t="s">
        <v>520</v>
      </c>
    </row>
    <row r="8441" spans="1:5" x14ac:dyDescent="0.25">
      <c r="A8441" t="s">
        <v>8884</v>
      </c>
      <c r="B8441" t="s">
        <v>14</v>
      </c>
      <c r="C8441" t="s">
        <v>14</v>
      </c>
      <c r="D8441" t="s">
        <v>34</v>
      </c>
      <c r="E8441" t="s">
        <v>520</v>
      </c>
    </row>
    <row r="8442" spans="1:5" x14ac:dyDescent="0.25">
      <c r="A8442" t="s">
        <v>8885</v>
      </c>
      <c r="B8442" t="s">
        <v>14</v>
      </c>
      <c r="C8442" t="s">
        <v>14</v>
      </c>
      <c r="D8442" t="s">
        <v>34</v>
      </c>
      <c r="E8442" t="s">
        <v>520</v>
      </c>
    </row>
    <row r="8443" spans="1:5" x14ac:dyDescent="0.25">
      <c r="A8443" t="s">
        <v>8887</v>
      </c>
      <c r="B8443" t="s">
        <v>14</v>
      </c>
      <c r="C8443" t="s">
        <v>14</v>
      </c>
      <c r="D8443" t="s">
        <v>34</v>
      </c>
      <c r="E8443" t="s">
        <v>520</v>
      </c>
    </row>
    <row r="8444" spans="1:5" x14ac:dyDescent="0.25">
      <c r="A8444" t="s">
        <v>8886</v>
      </c>
      <c r="B8444" t="s">
        <v>14</v>
      </c>
      <c r="C8444" t="s">
        <v>14</v>
      </c>
      <c r="D8444" t="s">
        <v>34</v>
      </c>
      <c r="E8444" t="s">
        <v>520</v>
      </c>
    </row>
    <row r="8445" spans="1:5" x14ac:dyDescent="0.25">
      <c r="A8445" t="s">
        <v>8888</v>
      </c>
      <c r="B8445" t="s">
        <v>14</v>
      </c>
      <c r="C8445" t="s">
        <v>14</v>
      </c>
      <c r="D8445" t="s">
        <v>34</v>
      </c>
      <c r="E8445" t="s">
        <v>520</v>
      </c>
    </row>
    <row r="8446" spans="1:5" x14ac:dyDescent="0.25">
      <c r="A8446" t="s">
        <v>8889</v>
      </c>
      <c r="B8446" t="s">
        <v>14</v>
      </c>
      <c r="C8446" t="s">
        <v>14</v>
      </c>
      <c r="D8446" t="s">
        <v>34</v>
      </c>
      <c r="E8446" t="s">
        <v>520</v>
      </c>
    </row>
    <row r="8447" spans="1:5" x14ac:dyDescent="0.25">
      <c r="A8447" t="s">
        <v>8890</v>
      </c>
      <c r="B8447" t="s">
        <v>14</v>
      </c>
      <c r="C8447" t="s">
        <v>14</v>
      </c>
      <c r="D8447" t="s">
        <v>34</v>
      </c>
      <c r="E8447" t="s">
        <v>520</v>
      </c>
    </row>
    <row r="8448" spans="1:5" x14ac:dyDescent="0.25">
      <c r="A8448" t="s">
        <v>8894</v>
      </c>
      <c r="B8448" t="s">
        <v>14</v>
      </c>
      <c r="C8448" t="s">
        <v>14</v>
      </c>
      <c r="D8448" t="s">
        <v>34</v>
      </c>
      <c r="E8448" t="s">
        <v>520</v>
      </c>
    </row>
    <row r="8449" spans="1:5" x14ac:dyDescent="0.25">
      <c r="A8449" t="s">
        <v>8892</v>
      </c>
      <c r="B8449" t="s">
        <v>14</v>
      </c>
      <c r="C8449" t="s">
        <v>14</v>
      </c>
      <c r="D8449" t="s">
        <v>34</v>
      </c>
      <c r="E8449" t="s">
        <v>520</v>
      </c>
    </row>
    <row r="8450" spans="1:5" x14ac:dyDescent="0.25">
      <c r="A8450" t="s">
        <v>8893</v>
      </c>
      <c r="B8450" t="s">
        <v>14</v>
      </c>
      <c r="C8450" t="s">
        <v>14</v>
      </c>
      <c r="D8450" t="s">
        <v>34</v>
      </c>
      <c r="E8450" t="s">
        <v>520</v>
      </c>
    </row>
    <row r="8451" spans="1:5" x14ac:dyDescent="0.25">
      <c r="A8451" t="s">
        <v>8891</v>
      </c>
      <c r="B8451" t="s">
        <v>14</v>
      </c>
      <c r="C8451" t="s">
        <v>14</v>
      </c>
      <c r="D8451" t="s">
        <v>34</v>
      </c>
      <c r="E8451" t="s">
        <v>520</v>
      </c>
    </row>
    <row r="8452" spans="1:5" x14ac:dyDescent="0.25">
      <c r="A8452" t="s">
        <v>8896</v>
      </c>
      <c r="B8452" t="s">
        <v>14</v>
      </c>
      <c r="C8452" t="s">
        <v>14</v>
      </c>
      <c r="D8452" t="s">
        <v>64</v>
      </c>
      <c r="E8452" t="s">
        <v>520</v>
      </c>
    </row>
    <row r="8453" spans="1:5" x14ac:dyDescent="0.25">
      <c r="A8453" t="s">
        <v>8895</v>
      </c>
      <c r="B8453" t="s">
        <v>14</v>
      </c>
      <c r="C8453" t="s">
        <v>14</v>
      </c>
      <c r="D8453" t="s">
        <v>64</v>
      </c>
      <c r="E8453" t="s">
        <v>800</v>
      </c>
    </row>
    <row r="8454" spans="1:5" x14ac:dyDescent="0.25">
      <c r="A8454" t="s">
        <v>8900</v>
      </c>
      <c r="B8454" t="s">
        <v>14</v>
      </c>
      <c r="C8454" t="s">
        <v>14</v>
      </c>
      <c r="D8454" t="s">
        <v>34</v>
      </c>
      <c r="E8454" t="s">
        <v>520</v>
      </c>
    </row>
    <row r="8455" spans="1:5" x14ac:dyDescent="0.25">
      <c r="A8455" t="s">
        <v>8897</v>
      </c>
      <c r="B8455" t="s">
        <v>14</v>
      </c>
      <c r="C8455" t="s">
        <v>14</v>
      </c>
      <c r="D8455" t="s">
        <v>34</v>
      </c>
      <c r="E8455" t="s">
        <v>520</v>
      </c>
    </row>
    <row r="8456" spans="1:5" x14ac:dyDescent="0.25">
      <c r="A8456" t="s">
        <v>8899</v>
      </c>
      <c r="B8456" t="s">
        <v>14</v>
      </c>
      <c r="C8456" t="s">
        <v>14</v>
      </c>
      <c r="D8456" t="s">
        <v>34</v>
      </c>
      <c r="E8456" t="s">
        <v>520</v>
      </c>
    </row>
    <row r="8457" spans="1:5" x14ac:dyDescent="0.25">
      <c r="A8457" t="s">
        <v>8898</v>
      </c>
      <c r="B8457" t="s">
        <v>14</v>
      </c>
      <c r="C8457" t="s">
        <v>14</v>
      </c>
      <c r="D8457" t="s">
        <v>34</v>
      </c>
      <c r="E8457" t="s">
        <v>520</v>
      </c>
    </row>
    <row r="8458" spans="1:5" x14ac:dyDescent="0.25">
      <c r="A8458" t="s">
        <v>8901</v>
      </c>
      <c r="B8458" t="s">
        <v>14</v>
      </c>
      <c r="C8458" t="s">
        <v>14</v>
      </c>
      <c r="D8458" t="s">
        <v>64</v>
      </c>
      <c r="E8458" t="s">
        <v>520</v>
      </c>
    </row>
    <row r="8459" spans="1:5" x14ac:dyDescent="0.25">
      <c r="A8459" t="s">
        <v>8902</v>
      </c>
      <c r="B8459" t="s">
        <v>14</v>
      </c>
      <c r="C8459" t="s">
        <v>14</v>
      </c>
      <c r="D8459" t="s">
        <v>64</v>
      </c>
      <c r="E8459" t="s">
        <v>517</v>
      </c>
    </row>
    <row r="8460" spans="1:5" x14ac:dyDescent="0.25">
      <c r="A8460" t="s">
        <v>8903</v>
      </c>
      <c r="B8460" t="s">
        <v>14</v>
      </c>
      <c r="C8460" t="s">
        <v>14</v>
      </c>
      <c r="D8460" t="s">
        <v>64</v>
      </c>
      <c r="E8460" t="s">
        <v>517</v>
      </c>
    </row>
    <row r="8461" spans="1:5" x14ac:dyDescent="0.25">
      <c r="A8461" t="s">
        <v>8905</v>
      </c>
      <c r="B8461" t="s">
        <v>14</v>
      </c>
      <c r="C8461" t="s">
        <v>14</v>
      </c>
      <c r="D8461" t="s">
        <v>64</v>
      </c>
      <c r="E8461" t="s">
        <v>517</v>
      </c>
    </row>
    <row r="8462" spans="1:5" x14ac:dyDescent="0.25">
      <c r="A8462" t="s">
        <v>8904</v>
      </c>
      <c r="B8462" t="s">
        <v>14</v>
      </c>
      <c r="C8462" t="s">
        <v>14</v>
      </c>
      <c r="D8462" t="s">
        <v>64</v>
      </c>
      <c r="E8462" t="s">
        <v>517</v>
      </c>
    </row>
    <row r="8463" spans="1:5" x14ac:dyDescent="0.25">
      <c r="A8463" t="s">
        <v>8907</v>
      </c>
      <c r="B8463" t="s">
        <v>14</v>
      </c>
      <c r="C8463" t="s">
        <v>14</v>
      </c>
      <c r="D8463" t="s">
        <v>34</v>
      </c>
      <c r="E8463" t="s">
        <v>520</v>
      </c>
    </row>
    <row r="8464" spans="1:5" x14ac:dyDescent="0.25">
      <c r="A8464" t="s">
        <v>8906</v>
      </c>
      <c r="B8464" t="s">
        <v>14</v>
      </c>
      <c r="C8464" t="s">
        <v>14</v>
      </c>
      <c r="D8464" t="s">
        <v>34</v>
      </c>
      <c r="E8464" t="s">
        <v>520</v>
      </c>
    </row>
    <row r="8465" spans="1:5" x14ac:dyDescent="0.25">
      <c r="A8465" t="s">
        <v>8908</v>
      </c>
      <c r="B8465" t="s">
        <v>14</v>
      </c>
      <c r="C8465" t="s">
        <v>14</v>
      </c>
      <c r="D8465" t="s">
        <v>34</v>
      </c>
      <c r="E8465" t="s">
        <v>520</v>
      </c>
    </row>
    <row r="8466" spans="1:5" x14ac:dyDescent="0.25">
      <c r="A8466" t="s">
        <v>8909</v>
      </c>
      <c r="B8466" t="s">
        <v>14</v>
      </c>
      <c r="C8466" t="s">
        <v>14</v>
      </c>
      <c r="D8466" t="s">
        <v>34</v>
      </c>
      <c r="E8466" t="s">
        <v>520</v>
      </c>
    </row>
    <row r="8467" spans="1:5" x14ac:dyDescent="0.25">
      <c r="A8467" t="s">
        <v>8910</v>
      </c>
      <c r="B8467" t="s">
        <v>14</v>
      </c>
      <c r="C8467" t="s">
        <v>14</v>
      </c>
      <c r="D8467" t="s">
        <v>34</v>
      </c>
      <c r="E8467" t="s">
        <v>520</v>
      </c>
    </row>
    <row r="8468" spans="1:5" x14ac:dyDescent="0.25">
      <c r="A8468" t="s">
        <v>8911</v>
      </c>
      <c r="B8468" t="s">
        <v>14</v>
      </c>
      <c r="C8468" t="s">
        <v>14</v>
      </c>
      <c r="D8468" t="s">
        <v>34</v>
      </c>
      <c r="E8468" t="s">
        <v>520</v>
      </c>
    </row>
    <row r="8469" spans="1:5" x14ac:dyDescent="0.25">
      <c r="A8469" t="s">
        <v>8912</v>
      </c>
      <c r="B8469" t="s">
        <v>14</v>
      </c>
      <c r="C8469" t="s">
        <v>14</v>
      </c>
      <c r="D8469" t="s">
        <v>64</v>
      </c>
      <c r="E8469" t="s">
        <v>517</v>
      </c>
    </row>
    <row r="8470" spans="1:5" x14ac:dyDescent="0.25">
      <c r="A8470" t="s">
        <v>8913</v>
      </c>
      <c r="B8470" t="s">
        <v>14</v>
      </c>
      <c r="C8470" t="s">
        <v>14</v>
      </c>
      <c r="D8470" t="s">
        <v>34</v>
      </c>
      <c r="E8470" t="s">
        <v>520</v>
      </c>
    </row>
    <row r="8471" spans="1:5" x14ac:dyDescent="0.25">
      <c r="A8471" t="s">
        <v>8914</v>
      </c>
      <c r="B8471" t="s">
        <v>14</v>
      </c>
      <c r="C8471" t="s">
        <v>14</v>
      </c>
      <c r="D8471" t="s">
        <v>34</v>
      </c>
      <c r="E8471" t="s">
        <v>520</v>
      </c>
    </row>
    <row r="8472" spans="1:5" x14ac:dyDescent="0.25">
      <c r="A8472" t="s">
        <v>8917</v>
      </c>
      <c r="B8472" t="s">
        <v>14</v>
      </c>
      <c r="C8472" t="s">
        <v>14</v>
      </c>
      <c r="D8472" t="s">
        <v>64</v>
      </c>
      <c r="E8472" t="s">
        <v>518</v>
      </c>
    </row>
    <row r="8473" spans="1:5" x14ac:dyDescent="0.25">
      <c r="A8473" t="s">
        <v>8916</v>
      </c>
      <c r="B8473" t="s">
        <v>14</v>
      </c>
      <c r="C8473" t="s">
        <v>14</v>
      </c>
      <c r="D8473" t="s">
        <v>64</v>
      </c>
      <c r="E8473" t="s">
        <v>517</v>
      </c>
    </row>
    <row r="8474" spans="1:5" x14ac:dyDescent="0.25">
      <c r="A8474" t="s">
        <v>8915</v>
      </c>
      <c r="B8474" t="s">
        <v>14</v>
      </c>
      <c r="C8474" t="s">
        <v>14</v>
      </c>
      <c r="D8474" t="s">
        <v>64</v>
      </c>
      <c r="E8474" t="s">
        <v>517</v>
      </c>
    </row>
    <row r="8475" spans="1:5" x14ac:dyDescent="0.25">
      <c r="A8475" t="s">
        <v>8919</v>
      </c>
      <c r="B8475" t="s">
        <v>14</v>
      </c>
      <c r="C8475" t="s">
        <v>14</v>
      </c>
      <c r="D8475" t="s">
        <v>34</v>
      </c>
      <c r="E8475" t="s">
        <v>520</v>
      </c>
    </row>
    <row r="8476" spans="1:5" x14ac:dyDescent="0.25">
      <c r="A8476" t="s">
        <v>8921</v>
      </c>
      <c r="B8476" t="s">
        <v>14</v>
      </c>
      <c r="C8476" t="s">
        <v>14</v>
      </c>
      <c r="D8476" t="s">
        <v>34</v>
      </c>
      <c r="E8476" t="s">
        <v>520</v>
      </c>
    </row>
    <row r="8477" spans="1:5" x14ac:dyDescent="0.25">
      <c r="A8477" t="s">
        <v>8922</v>
      </c>
      <c r="B8477" t="s">
        <v>14</v>
      </c>
      <c r="C8477" t="s">
        <v>14</v>
      </c>
      <c r="D8477" t="s">
        <v>34</v>
      </c>
      <c r="E8477" t="s">
        <v>520</v>
      </c>
    </row>
    <row r="8478" spans="1:5" x14ac:dyDescent="0.25">
      <c r="A8478" t="s">
        <v>8920</v>
      </c>
      <c r="B8478" t="s">
        <v>14</v>
      </c>
      <c r="C8478" t="s">
        <v>14</v>
      </c>
      <c r="D8478" t="s">
        <v>34</v>
      </c>
      <c r="E8478" t="s">
        <v>520</v>
      </c>
    </row>
    <row r="8479" spans="1:5" x14ac:dyDescent="0.25">
      <c r="A8479" t="s">
        <v>8918</v>
      </c>
      <c r="B8479" t="s">
        <v>14</v>
      </c>
      <c r="C8479" t="s">
        <v>14</v>
      </c>
      <c r="D8479" t="s">
        <v>34</v>
      </c>
      <c r="E8479" t="s">
        <v>520</v>
      </c>
    </row>
    <row r="8480" spans="1:5" x14ac:dyDescent="0.25">
      <c r="A8480" t="s">
        <v>8924</v>
      </c>
      <c r="B8480" t="s">
        <v>14</v>
      </c>
      <c r="C8480" t="s">
        <v>14</v>
      </c>
      <c r="D8480" t="s">
        <v>34</v>
      </c>
      <c r="E8480" t="s">
        <v>520</v>
      </c>
    </row>
    <row r="8481" spans="1:5" x14ac:dyDescent="0.25">
      <c r="A8481" t="s">
        <v>8923</v>
      </c>
      <c r="B8481" t="s">
        <v>14</v>
      </c>
      <c r="C8481" t="s">
        <v>14</v>
      </c>
      <c r="D8481" t="s">
        <v>34</v>
      </c>
      <c r="E8481" t="s">
        <v>520</v>
      </c>
    </row>
    <row r="8482" spans="1:5" x14ac:dyDescent="0.25">
      <c r="A8482" t="s">
        <v>8927</v>
      </c>
      <c r="B8482" t="s">
        <v>14</v>
      </c>
      <c r="C8482" t="s">
        <v>14</v>
      </c>
      <c r="D8482" t="s">
        <v>64</v>
      </c>
      <c r="E8482" t="s">
        <v>673</v>
      </c>
    </row>
    <row r="8483" spans="1:5" x14ac:dyDescent="0.25">
      <c r="A8483" t="s">
        <v>8926</v>
      </c>
      <c r="B8483" t="s">
        <v>14</v>
      </c>
      <c r="C8483" t="s">
        <v>14</v>
      </c>
      <c r="D8483" t="s">
        <v>64</v>
      </c>
      <c r="E8483" t="s">
        <v>517</v>
      </c>
    </row>
    <row r="8484" spans="1:5" x14ac:dyDescent="0.25">
      <c r="A8484" t="s">
        <v>8929</v>
      </c>
      <c r="B8484" t="s">
        <v>14</v>
      </c>
      <c r="C8484" t="s">
        <v>14</v>
      </c>
      <c r="D8484" t="s">
        <v>64</v>
      </c>
      <c r="E8484" t="s">
        <v>759</v>
      </c>
    </row>
    <row r="8485" spans="1:5" x14ac:dyDescent="0.25">
      <c r="A8485" t="s">
        <v>8925</v>
      </c>
      <c r="B8485" t="s">
        <v>14</v>
      </c>
      <c r="C8485" t="s">
        <v>14</v>
      </c>
      <c r="D8485" t="s">
        <v>64</v>
      </c>
      <c r="E8485" t="s">
        <v>673</v>
      </c>
    </row>
    <row r="8486" spans="1:5" x14ac:dyDescent="0.25">
      <c r="A8486" t="s">
        <v>8928</v>
      </c>
      <c r="B8486" t="s">
        <v>14</v>
      </c>
      <c r="C8486" t="s">
        <v>14</v>
      </c>
      <c r="D8486" t="s">
        <v>64</v>
      </c>
      <c r="E8486" t="s">
        <v>673</v>
      </c>
    </row>
    <row r="8487" spans="1:5" x14ac:dyDescent="0.25">
      <c r="A8487" t="s">
        <v>8930</v>
      </c>
      <c r="B8487" t="s">
        <v>14</v>
      </c>
      <c r="C8487" t="s">
        <v>14</v>
      </c>
      <c r="D8487" t="s">
        <v>34</v>
      </c>
      <c r="E8487" t="s">
        <v>520</v>
      </c>
    </row>
    <row r="8488" spans="1:5" x14ac:dyDescent="0.25">
      <c r="A8488" t="s">
        <v>8931</v>
      </c>
      <c r="B8488" t="s">
        <v>14</v>
      </c>
      <c r="C8488" t="s">
        <v>14</v>
      </c>
      <c r="D8488" t="s">
        <v>34</v>
      </c>
      <c r="E8488" t="s">
        <v>520</v>
      </c>
    </row>
    <row r="8489" spans="1:5" x14ac:dyDescent="0.25">
      <c r="A8489" t="s">
        <v>8932</v>
      </c>
      <c r="B8489" t="s">
        <v>14</v>
      </c>
      <c r="C8489" t="s">
        <v>14</v>
      </c>
      <c r="D8489" t="s">
        <v>34</v>
      </c>
      <c r="E8489" t="s">
        <v>520</v>
      </c>
    </row>
    <row r="8490" spans="1:5" x14ac:dyDescent="0.25">
      <c r="A8490" t="s">
        <v>8933</v>
      </c>
      <c r="B8490" t="s">
        <v>14</v>
      </c>
      <c r="C8490" t="s">
        <v>14</v>
      </c>
      <c r="D8490" t="s">
        <v>34</v>
      </c>
      <c r="E8490" t="s">
        <v>520</v>
      </c>
    </row>
    <row r="8491" spans="1:5" x14ac:dyDescent="0.25">
      <c r="A8491" t="s">
        <v>8935</v>
      </c>
      <c r="B8491" t="s">
        <v>14</v>
      </c>
      <c r="C8491" t="s">
        <v>14</v>
      </c>
      <c r="D8491" t="s">
        <v>34</v>
      </c>
      <c r="E8491" t="s">
        <v>520</v>
      </c>
    </row>
    <row r="8492" spans="1:5" x14ac:dyDescent="0.25">
      <c r="A8492" t="s">
        <v>8934</v>
      </c>
      <c r="B8492" t="s">
        <v>14</v>
      </c>
      <c r="C8492" t="s">
        <v>14</v>
      </c>
      <c r="D8492" t="s">
        <v>34</v>
      </c>
      <c r="E8492" t="s">
        <v>520</v>
      </c>
    </row>
    <row r="8493" spans="1:5" x14ac:dyDescent="0.25">
      <c r="A8493" t="s">
        <v>8936</v>
      </c>
      <c r="B8493" t="s">
        <v>14</v>
      </c>
      <c r="C8493" t="s">
        <v>14</v>
      </c>
      <c r="D8493" t="s">
        <v>34</v>
      </c>
      <c r="E8493" t="s">
        <v>520</v>
      </c>
    </row>
    <row r="8494" spans="1:5" x14ac:dyDescent="0.25">
      <c r="A8494" t="s">
        <v>8937</v>
      </c>
      <c r="B8494" t="s">
        <v>14</v>
      </c>
      <c r="C8494" t="s">
        <v>14</v>
      </c>
      <c r="D8494" t="s">
        <v>34</v>
      </c>
      <c r="E8494" t="s">
        <v>520</v>
      </c>
    </row>
    <row r="8495" spans="1:5" x14ac:dyDescent="0.25">
      <c r="A8495" t="s">
        <v>8939</v>
      </c>
      <c r="B8495" t="s">
        <v>14</v>
      </c>
      <c r="C8495" t="s">
        <v>14</v>
      </c>
      <c r="D8495" t="s">
        <v>34</v>
      </c>
      <c r="E8495" t="s">
        <v>520</v>
      </c>
    </row>
    <row r="8496" spans="1:5" x14ac:dyDescent="0.25">
      <c r="A8496" t="s">
        <v>8938</v>
      </c>
      <c r="B8496" t="s">
        <v>14</v>
      </c>
      <c r="C8496" t="s">
        <v>14</v>
      </c>
      <c r="D8496" t="s">
        <v>34</v>
      </c>
      <c r="E8496" t="s">
        <v>520</v>
      </c>
    </row>
    <row r="8497" spans="1:5" x14ac:dyDescent="0.25">
      <c r="A8497" t="s">
        <v>8940</v>
      </c>
      <c r="B8497" t="s">
        <v>14</v>
      </c>
      <c r="C8497" t="s">
        <v>14</v>
      </c>
      <c r="D8497" t="s">
        <v>34</v>
      </c>
      <c r="E8497" t="s">
        <v>520</v>
      </c>
    </row>
    <row r="8498" spans="1:5" x14ac:dyDescent="0.25">
      <c r="A8498" t="s">
        <v>8941</v>
      </c>
      <c r="B8498" t="s">
        <v>14</v>
      </c>
      <c r="C8498" t="s">
        <v>14</v>
      </c>
      <c r="D8498" t="s">
        <v>34</v>
      </c>
      <c r="E8498" t="s">
        <v>520</v>
      </c>
    </row>
    <row r="8499" spans="1:5" x14ac:dyDescent="0.25">
      <c r="A8499" t="s">
        <v>8942</v>
      </c>
      <c r="B8499" t="s">
        <v>14</v>
      </c>
      <c r="C8499" t="s">
        <v>14</v>
      </c>
      <c r="D8499" t="s">
        <v>34</v>
      </c>
      <c r="E8499" t="s">
        <v>520</v>
      </c>
    </row>
    <row r="8500" spans="1:5" x14ac:dyDescent="0.25">
      <c r="A8500" t="s">
        <v>8944</v>
      </c>
      <c r="B8500" t="s">
        <v>14</v>
      </c>
      <c r="C8500" t="s">
        <v>14</v>
      </c>
      <c r="D8500" t="s">
        <v>34</v>
      </c>
      <c r="E8500" t="s">
        <v>520</v>
      </c>
    </row>
    <row r="8501" spans="1:5" x14ac:dyDescent="0.25">
      <c r="A8501" t="s">
        <v>8943</v>
      </c>
      <c r="B8501" t="s">
        <v>14</v>
      </c>
      <c r="C8501" t="s">
        <v>14</v>
      </c>
      <c r="D8501" t="s">
        <v>34</v>
      </c>
      <c r="E8501" t="s">
        <v>520</v>
      </c>
    </row>
    <row r="8502" spans="1:5" x14ac:dyDescent="0.25">
      <c r="A8502" t="s">
        <v>8946</v>
      </c>
      <c r="B8502" t="s">
        <v>14</v>
      </c>
      <c r="C8502" t="s">
        <v>14</v>
      </c>
      <c r="D8502" t="s">
        <v>34</v>
      </c>
      <c r="E8502" t="s">
        <v>520</v>
      </c>
    </row>
    <row r="8503" spans="1:5" x14ac:dyDescent="0.25">
      <c r="A8503" t="s">
        <v>8945</v>
      </c>
      <c r="B8503" t="s">
        <v>14</v>
      </c>
      <c r="C8503" t="s">
        <v>14</v>
      </c>
      <c r="D8503" t="s">
        <v>34</v>
      </c>
      <c r="E8503" t="s">
        <v>520</v>
      </c>
    </row>
    <row r="8504" spans="1:5" x14ac:dyDescent="0.25">
      <c r="A8504" t="s">
        <v>8947</v>
      </c>
      <c r="B8504" t="s">
        <v>14</v>
      </c>
      <c r="C8504" t="s">
        <v>14</v>
      </c>
      <c r="D8504" t="s">
        <v>64</v>
      </c>
      <c r="E8504" t="s">
        <v>517</v>
      </c>
    </row>
    <row r="8505" spans="1:5" x14ac:dyDescent="0.25">
      <c r="A8505" t="s">
        <v>8948</v>
      </c>
      <c r="B8505" t="s">
        <v>14</v>
      </c>
      <c r="C8505" t="s">
        <v>14</v>
      </c>
      <c r="D8505" t="s">
        <v>64</v>
      </c>
      <c r="E8505" t="s">
        <v>517</v>
      </c>
    </row>
    <row r="8506" spans="1:5" x14ac:dyDescent="0.25">
      <c r="A8506" t="s">
        <v>8949</v>
      </c>
      <c r="B8506" t="s">
        <v>14</v>
      </c>
      <c r="C8506" t="s">
        <v>14</v>
      </c>
      <c r="D8506" t="s">
        <v>34</v>
      </c>
      <c r="E8506" t="s">
        <v>520</v>
      </c>
    </row>
    <row r="8507" spans="1:5" x14ac:dyDescent="0.25">
      <c r="A8507" t="s">
        <v>8950</v>
      </c>
      <c r="B8507" t="s">
        <v>14</v>
      </c>
      <c r="C8507" t="s">
        <v>14</v>
      </c>
      <c r="D8507" t="s">
        <v>34</v>
      </c>
      <c r="E8507" t="s">
        <v>520</v>
      </c>
    </row>
    <row r="8508" spans="1:5" x14ac:dyDescent="0.25">
      <c r="A8508" t="s">
        <v>8951</v>
      </c>
      <c r="B8508" t="s">
        <v>14</v>
      </c>
      <c r="C8508" t="s">
        <v>14</v>
      </c>
      <c r="D8508" t="s">
        <v>34</v>
      </c>
      <c r="E8508" t="s">
        <v>520</v>
      </c>
    </row>
    <row r="8509" spans="1:5" x14ac:dyDescent="0.25">
      <c r="A8509" t="s">
        <v>8952</v>
      </c>
      <c r="B8509" t="s">
        <v>14</v>
      </c>
      <c r="C8509" t="s">
        <v>14</v>
      </c>
      <c r="D8509" t="s">
        <v>34</v>
      </c>
      <c r="E8509" t="s">
        <v>520</v>
      </c>
    </row>
    <row r="8510" spans="1:5" x14ac:dyDescent="0.25">
      <c r="A8510" t="s">
        <v>8953</v>
      </c>
      <c r="B8510" t="s">
        <v>14</v>
      </c>
      <c r="C8510" t="s">
        <v>14</v>
      </c>
      <c r="D8510" t="s">
        <v>34</v>
      </c>
      <c r="E8510" t="s">
        <v>518</v>
      </c>
    </row>
    <row r="8511" spans="1:5" x14ac:dyDescent="0.25">
      <c r="A8511" t="s">
        <v>8954</v>
      </c>
      <c r="B8511" t="s">
        <v>14</v>
      </c>
      <c r="C8511" t="s">
        <v>14</v>
      </c>
      <c r="D8511" t="s">
        <v>34</v>
      </c>
      <c r="E8511" t="s">
        <v>520</v>
      </c>
    </row>
    <row r="8512" spans="1:5" x14ac:dyDescent="0.25">
      <c r="A8512" t="s">
        <v>8955</v>
      </c>
      <c r="B8512" t="s">
        <v>14</v>
      </c>
      <c r="C8512" t="s">
        <v>14</v>
      </c>
      <c r="D8512" t="s">
        <v>34</v>
      </c>
      <c r="E8512" t="s">
        <v>520</v>
      </c>
    </row>
    <row r="8513" spans="1:5" x14ac:dyDescent="0.25">
      <c r="A8513" t="s">
        <v>8957</v>
      </c>
      <c r="B8513" t="s">
        <v>14</v>
      </c>
      <c r="C8513" t="s">
        <v>14</v>
      </c>
      <c r="D8513" t="s">
        <v>34</v>
      </c>
      <c r="E8513" t="s">
        <v>520</v>
      </c>
    </row>
    <row r="8514" spans="1:5" x14ac:dyDescent="0.25">
      <c r="A8514" t="s">
        <v>8958</v>
      </c>
      <c r="B8514" t="s">
        <v>14</v>
      </c>
      <c r="C8514" t="s">
        <v>14</v>
      </c>
      <c r="D8514" t="s">
        <v>34</v>
      </c>
      <c r="E8514" t="s">
        <v>520</v>
      </c>
    </row>
    <row r="8515" spans="1:5" x14ac:dyDescent="0.25">
      <c r="A8515" t="s">
        <v>8956</v>
      </c>
      <c r="B8515" t="s">
        <v>14</v>
      </c>
      <c r="C8515" t="s">
        <v>14</v>
      </c>
      <c r="D8515" t="s">
        <v>34</v>
      </c>
      <c r="E8515" t="s">
        <v>520</v>
      </c>
    </row>
    <row r="8516" spans="1:5" x14ac:dyDescent="0.25">
      <c r="A8516" t="s">
        <v>8961</v>
      </c>
      <c r="B8516" t="s">
        <v>14</v>
      </c>
      <c r="C8516" t="s">
        <v>14</v>
      </c>
      <c r="D8516" t="s">
        <v>34</v>
      </c>
      <c r="E8516" t="s">
        <v>520</v>
      </c>
    </row>
    <row r="8517" spans="1:5" x14ac:dyDescent="0.25">
      <c r="A8517" t="s">
        <v>8960</v>
      </c>
      <c r="B8517" t="s">
        <v>14</v>
      </c>
      <c r="C8517" t="s">
        <v>14</v>
      </c>
      <c r="D8517" t="s">
        <v>34</v>
      </c>
      <c r="E8517" t="s">
        <v>520</v>
      </c>
    </row>
    <row r="8518" spans="1:5" x14ac:dyDescent="0.25">
      <c r="A8518" t="s">
        <v>8959</v>
      </c>
      <c r="B8518" t="s">
        <v>14</v>
      </c>
      <c r="C8518" t="s">
        <v>14</v>
      </c>
      <c r="D8518" t="s">
        <v>34</v>
      </c>
      <c r="E8518" t="s">
        <v>520</v>
      </c>
    </row>
    <row r="8519" spans="1:5" x14ac:dyDescent="0.25">
      <c r="A8519" t="s">
        <v>8964</v>
      </c>
      <c r="B8519" t="s">
        <v>14</v>
      </c>
      <c r="C8519" t="s">
        <v>14</v>
      </c>
      <c r="D8519" t="s">
        <v>34</v>
      </c>
      <c r="E8519" t="s">
        <v>520</v>
      </c>
    </row>
    <row r="8520" spans="1:5" x14ac:dyDescent="0.25">
      <c r="A8520" t="s">
        <v>8963</v>
      </c>
      <c r="B8520" t="s">
        <v>14</v>
      </c>
      <c r="C8520" t="s">
        <v>14</v>
      </c>
      <c r="D8520" t="s">
        <v>34</v>
      </c>
      <c r="E8520" t="s">
        <v>520</v>
      </c>
    </row>
    <row r="8521" spans="1:5" x14ac:dyDescent="0.25">
      <c r="A8521" t="s">
        <v>8962</v>
      </c>
      <c r="B8521" t="s">
        <v>14</v>
      </c>
      <c r="C8521" t="s">
        <v>14</v>
      </c>
      <c r="D8521" t="s">
        <v>34</v>
      </c>
      <c r="E8521" t="s">
        <v>520</v>
      </c>
    </row>
    <row r="8522" spans="1:5" x14ac:dyDescent="0.25">
      <c r="A8522" t="s">
        <v>8965</v>
      </c>
      <c r="B8522" t="s">
        <v>14</v>
      </c>
      <c r="C8522" t="s">
        <v>14</v>
      </c>
      <c r="D8522" t="s">
        <v>34</v>
      </c>
      <c r="E8522" t="s">
        <v>520</v>
      </c>
    </row>
    <row r="8523" spans="1:5" x14ac:dyDescent="0.25">
      <c r="A8523" t="s">
        <v>8966</v>
      </c>
      <c r="B8523" t="s">
        <v>14</v>
      </c>
      <c r="C8523" t="s">
        <v>14</v>
      </c>
      <c r="D8523" t="s">
        <v>34</v>
      </c>
      <c r="E8523" t="s">
        <v>520</v>
      </c>
    </row>
    <row r="8524" spans="1:5" x14ac:dyDescent="0.25">
      <c r="A8524" t="s">
        <v>8967</v>
      </c>
      <c r="B8524" t="s">
        <v>14</v>
      </c>
      <c r="C8524" t="s">
        <v>14</v>
      </c>
      <c r="D8524" t="s">
        <v>34</v>
      </c>
      <c r="E8524" t="s">
        <v>520</v>
      </c>
    </row>
    <row r="8525" spans="1:5" x14ac:dyDescent="0.25">
      <c r="A8525" t="s">
        <v>8969</v>
      </c>
      <c r="B8525" t="s">
        <v>16</v>
      </c>
      <c r="C8525" t="s">
        <v>15</v>
      </c>
      <c r="D8525" t="s">
        <v>33</v>
      </c>
      <c r="E8525" t="s">
        <v>657</v>
      </c>
    </row>
    <row r="8526" spans="1:5" x14ac:dyDescent="0.25">
      <c r="A8526" t="s">
        <v>12815</v>
      </c>
      <c r="B8526" t="s">
        <v>20</v>
      </c>
      <c r="C8526" t="s">
        <v>19</v>
      </c>
      <c r="D8526" t="s">
        <v>33</v>
      </c>
      <c r="E8526" t="s">
        <v>533</v>
      </c>
    </row>
    <row r="8527" spans="1:5" x14ac:dyDescent="0.25">
      <c r="A8527" t="s">
        <v>13296</v>
      </c>
      <c r="B8527" t="s">
        <v>20</v>
      </c>
      <c r="C8527" t="s">
        <v>19</v>
      </c>
      <c r="D8527" t="s">
        <v>33</v>
      </c>
      <c r="E8527" t="s">
        <v>533</v>
      </c>
    </row>
    <row r="8528" spans="1:5" x14ac:dyDescent="0.25">
      <c r="A8528" t="s">
        <v>17204</v>
      </c>
      <c r="B8528" t="s">
        <v>20</v>
      </c>
      <c r="C8528" t="s">
        <v>19</v>
      </c>
      <c r="D8528" t="s">
        <v>33</v>
      </c>
      <c r="E8528" t="s">
        <v>533</v>
      </c>
    </row>
    <row r="8529" spans="1:5" x14ac:dyDescent="0.25">
      <c r="A8529" t="s">
        <v>5096</v>
      </c>
      <c r="B8529" t="s">
        <v>20</v>
      </c>
      <c r="C8529" t="s">
        <v>21</v>
      </c>
      <c r="D8529" t="s">
        <v>65</v>
      </c>
      <c r="E8529" t="s">
        <v>537</v>
      </c>
    </row>
    <row r="8530" spans="1:5" x14ac:dyDescent="0.25">
      <c r="A8530" t="s">
        <v>8183</v>
      </c>
      <c r="B8530" t="s">
        <v>20</v>
      </c>
      <c r="C8530" t="s">
        <v>21</v>
      </c>
      <c r="D8530" t="s">
        <v>65</v>
      </c>
      <c r="E8530" t="s">
        <v>537</v>
      </c>
    </row>
    <row r="8531" spans="1:5" x14ac:dyDescent="0.25">
      <c r="A8531" t="s">
        <v>5306</v>
      </c>
      <c r="B8531" t="s">
        <v>20</v>
      </c>
      <c r="C8531" t="s">
        <v>21</v>
      </c>
      <c r="D8531" t="s">
        <v>33</v>
      </c>
      <c r="E8531" t="s">
        <v>537</v>
      </c>
    </row>
    <row r="8532" spans="1:5" x14ac:dyDescent="0.25">
      <c r="A8532" t="s">
        <v>27378</v>
      </c>
      <c r="B8532" t="s">
        <v>20</v>
      </c>
      <c r="C8532" t="s">
        <v>21</v>
      </c>
      <c r="D8532" t="s">
        <v>33</v>
      </c>
      <c r="E8532" t="s">
        <v>537</v>
      </c>
    </row>
    <row r="8533" spans="1:5" x14ac:dyDescent="0.25">
      <c r="A8533" t="s">
        <v>5456</v>
      </c>
      <c r="B8533" t="s">
        <v>20</v>
      </c>
      <c r="C8533" t="s">
        <v>21</v>
      </c>
      <c r="D8533" t="s">
        <v>33</v>
      </c>
      <c r="E8533" t="s">
        <v>537</v>
      </c>
    </row>
    <row r="8534" spans="1:5" x14ac:dyDescent="0.25">
      <c r="A8534" t="s">
        <v>23644</v>
      </c>
      <c r="B8534" t="s">
        <v>20</v>
      </c>
      <c r="C8534" t="s">
        <v>21</v>
      </c>
      <c r="D8534" t="s">
        <v>33</v>
      </c>
      <c r="E8534" t="s">
        <v>537</v>
      </c>
    </row>
    <row r="8535" spans="1:5" x14ac:dyDescent="0.25">
      <c r="A8535" t="s">
        <v>5079</v>
      </c>
      <c r="B8535" t="s">
        <v>20</v>
      </c>
      <c r="C8535" t="s">
        <v>19</v>
      </c>
      <c r="D8535" t="s">
        <v>33</v>
      </c>
      <c r="E8535" t="s">
        <v>533</v>
      </c>
    </row>
    <row r="8536" spans="1:5" x14ac:dyDescent="0.25">
      <c r="A8536" t="s">
        <v>18926</v>
      </c>
      <c r="B8536" t="s">
        <v>20</v>
      </c>
      <c r="C8536" t="s">
        <v>19</v>
      </c>
      <c r="D8536" t="s">
        <v>33</v>
      </c>
      <c r="E8536" t="s">
        <v>533</v>
      </c>
    </row>
    <row r="8537" spans="1:5" x14ac:dyDescent="0.25">
      <c r="A8537" t="s">
        <v>16153</v>
      </c>
      <c r="B8537" t="s">
        <v>20</v>
      </c>
      <c r="C8537" t="s">
        <v>21</v>
      </c>
      <c r="D8537" t="s">
        <v>33</v>
      </c>
      <c r="E8537" t="s">
        <v>537</v>
      </c>
    </row>
    <row r="8538" spans="1:5" x14ac:dyDescent="0.25">
      <c r="A8538" t="s">
        <v>8981</v>
      </c>
      <c r="B8538" t="s">
        <v>20</v>
      </c>
      <c r="C8538" t="s">
        <v>19</v>
      </c>
      <c r="D8538" t="s">
        <v>33</v>
      </c>
      <c r="E8538" t="s">
        <v>523</v>
      </c>
    </row>
    <row r="8539" spans="1:5" x14ac:dyDescent="0.25">
      <c r="A8539" t="s">
        <v>13355</v>
      </c>
      <c r="B8539" t="s">
        <v>20</v>
      </c>
      <c r="C8539" t="s">
        <v>21</v>
      </c>
      <c r="D8539" t="s">
        <v>33</v>
      </c>
      <c r="E8539" t="s">
        <v>537</v>
      </c>
    </row>
    <row r="8540" spans="1:5" x14ac:dyDescent="0.25">
      <c r="A8540" t="s">
        <v>28035</v>
      </c>
      <c r="B8540" t="s">
        <v>20</v>
      </c>
      <c r="C8540" t="s">
        <v>21</v>
      </c>
      <c r="D8540" t="s">
        <v>33</v>
      </c>
      <c r="E8540" t="s">
        <v>537</v>
      </c>
    </row>
    <row r="8541" spans="1:5" x14ac:dyDescent="0.25">
      <c r="A8541" t="s">
        <v>8985</v>
      </c>
      <c r="B8541" t="s">
        <v>20</v>
      </c>
      <c r="C8541" t="s">
        <v>19</v>
      </c>
      <c r="D8541" t="s">
        <v>33</v>
      </c>
      <c r="E8541" t="s">
        <v>530</v>
      </c>
    </row>
    <row r="8542" spans="1:5" x14ac:dyDescent="0.25">
      <c r="A8542" t="s">
        <v>1866</v>
      </c>
      <c r="B8542" t="s">
        <v>20</v>
      </c>
      <c r="C8542" t="s">
        <v>19</v>
      </c>
      <c r="D8542" t="s">
        <v>33</v>
      </c>
      <c r="E8542" t="s">
        <v>553</v>
      </c>
    </row>
    <row r="8543" spans="1:5" x14ac:dyDescent="0.25">
      <c r="A8543" t="s">
        <v>23715</v>
      </c>
      <c r="B8543" t="s">
        <v>20</v>
      </c>
      <c r="C8543" t="s">
        <v>21</v>
      </c>
      <c r="D8543" t="s">
        <v>33</v>
      </c>
      <c r="E8543" t="s">
        <v>537</v>
      </c>
    </row>
    <row r="8544" spans="1:5" x14ac:dyDescent="0.25">
      <c r="A8544" t="s">
        <v>8987</v>
      </c>
      <c r="B8544" t="s">
        <v>20</v>
      </c>
      <c r="C8544" t="s">
        <v>19</v>
      </c>
      <c r="D8544" t="s">
        <v>33</v>
      </c>
      <c r="E8544" t="s">
        <v>530</v>
      </c>
    </row>
    <row r="8545" spans="1:5" x14ac:dyDescent="0.25">
      <c r="A8545" t="s">
        <v>23714</v>
      </c>
      <c r="B8545" t="s">
        <v>20</v>
      </c>
      <c r="C8545" t="s">
        <v>21</v>
      </c>
      <c r="D8545" t="s">
        <v>33</v>
      </c>
      <c r="E8545" t="s">
        <v>537</v>
      </c>
    </row>
    <row r="8546" spans="1:5" x14ac:dyDescent="0.25">
      <c r="A8546" t="s">
        <v>8988</v>
      </c>
      <c r="B8546" t="s">
        <v>20</v>
      </c>
      <c r="C8546" t="s">
        <v>19</v>
      </c>
      <c r="D8546" t="s">
        <v>33</v>
      </c>
      <c r="E8546" t="s">
        <v>530</v>
      </c>
    </row>
    <row r="8547" spans="1:5" x14ac:dyDescent="0.25">
      <c r="A8547" t="s">
        <v>8992</v>
      </c>
      <c r="B8547" t="s">
        <v>20</v>
      </c>
      <c r="C8547" t="s">
        <v>19</v>
      </c>
      <c r="D8547" t="s">
        <v>33</v>
      </c>
      <c r="E8547" t="s">
        <v>530</v>
      </c>
    </row>
    <row r="8548" spans="1:5" x14ac:dyDescent="0.25">
      <c r="A8548" t="s">
        <v>8991</v>
      </c>
      <c r="B8548" t="s">
        <v>20</v>
      </c>
      <c r="C8548" t="s">
        <v>19</v>
      </c>
      <c r="D8548" t="s">
        <v>33</v>
      </c>
      <c r="E8548" t="s">
        <v>538</v>
      </c>
    </row>
    <row r="8549" spans="1:5" x14ac:dyDescent="0.25">
      <c r="A8549" t="s">
        <v>4160</v>
      </c>
      <c r="B8549" t="s">
        <v>20</v>
      </c>
      <c r="C8549" t="s">
        <v>19</v>
      </c>
      <c r="D8549" t="s">
        <v>33</v>
      </c>
      <c r="E8549" t="s">
        <v>533</v>
      </c>
    </row>
    <row r="8550" spans="1:5" x14ac:dyDescent="0.25">
      <c r="A8550" t="s">
        <v>8995</v>
      </c>
      <c r="B8550" t="s">
        <v>20</v>
      </c>
      <c r="C8550" t="s">
        <v>19</v>
      </c>
      <c r="D8550" t="s">
        <v>33</v>
      </c>
      <c r="E8550" t="s">
        <v>538</v>
      </c>
    </row>
    <row r="8551" spans="1:5" x14ac:dyDescent="0.25">
      <c r="A8551" t="s">
        <v>8994</v>
      </c>
      <c r="B8551" t="s">
        <v>20</v>
      </c>
      <c r="C8551" t="s">
        <v>19</v>
      </c>
      <c r="D8551" t="s">
        <v>33</v>
      </c>
      <c r="E8551" t="s">
        <v>530</v>
      </c>
    </row>
    <row r="8552" spans="1:5" x14ac:dyDescent="0.25">
      <c r="A8552" t="s">
        <v>11418</v>
      </c>
      <c r="B8552" t="s">
        <v>20</v>
      </c>
      <c r="C8552" t="s">
        <v>21</v>
      </c>
      <c r="D8552" t="s">
        <v>33</v>
      </c>
      <c r="E8552" t="s">
        <v>537</v>
      </c>
    </row>
    <row r="8553" spans="1:5" x14ac:dyDescent="0.25">
      <c r="A8553" t="s">
        <v>8998</v>
      </c>
      <c r="B8553" t="s">
        <v>20</v>
      </c>
      <c r="C8553" t="s">
        <v>19</v>
      </c>
      <c r="D8553" t="s">
        <v>33</v>
      </c>
      <c r="E8553" t="s">
        <v>538</v>
      </c>
    </row>
    <row r="8554" spans="1:5" x14ac:dyDescent="0.25">
      <c r="A8554" t="s">
        <v>20388</v>
      </c>
      <c r="B8554" t="s">
        <v>20</v>
      </c>
      <c r="C8554" t="s">
        <v>21</v>
      </c>
      <c r="D8554" t="s">
        <v>33</v>
      </c>
      <c r="E8554" t="s">
        <v>537</v>
      </c>
    </row>
    <row r="8555" spans="1:5" x14ac:dyDescent="0.25">
      <c r="A8555" t="s">
        <v>8997</v>
      </c>
      <c r="B8555" t="s">
        <v>20</v>
      </c>
      <c r="C8555" t="s">
        <v>19</v>
      </c>
      <c r="D8555" t="s">
        <v>33</v>
      </c>
      <c r="E8555" t="s">
        <v>538</v>
      </c>
    </row>
    <row r="8556" spans="1:5" x14ac:dyDescent="0.25">
      <c r="A8556" t="s">
        <v>9000</v>
      </c>
      <c r="B8556" t="s">
        <v>20</v>
      </c>
      <c r="C8556" t="s">
        <v>21</v>
      </c>
      <c r="D8556" t="s">
        <v>33</v>
      </c>
      <c r="E8556" t="s">
        <v>581</v>
      </c>
    </row>
    <row r="8557" spans="1:5" x14ac:dyDescent="0.25">
      <c r="A8557" t="s">
        <v>21294</v>
      </c>
      <c r="B8557" t="s">
        <v>20</v>
      </c>
      <c r="C8557" t="s">
        <v>21</v>
      </c>
      <c r="D8557" t="s">
        <v>33</v>
      </c>
      <c r="E8557" t="s">
        <v>537</v>
      </c>
    </row>
    <row r="8558" spans="1:5" x14ac:dyDescent="0.25">
      <c r="A8558" t="s">
        <v>10339</v>
      </c>
      <c r="B8558" t="s">
        <v>20</v>
      </c>
      <c r="C8558" t="s">
        <v>21</v>
      </c>
      <c r="D8558" t="s">
        <v>65</v>
      </c>
      <c r="E8558" t="s">
        <v>537</v>
      </c>
    </row>
    <row r="8559" spans="1:5" x14ac:dyDescent="0.25">
      <c r="A8559" t="s">
        <v>2537</v>
      </c>
      <c r="B8559" t="s">
        <v>20</v>
      </c>
      <c r="C8559" t="s">
        <v>21</v>
      </c>
      <c r="D8559" t="s">
        <v>33</v>
      </c>
      <c r="E8559" t="s">
        <v>537</v>
      </c>
    </row>
    <row r="8560" spans="1:5" x14ac:dyDescent="0.25">
      <c r="A8560" t="s">
        <v>5208</v>
      </c>
      <c r="B8560" t="s">
        <v>20</v>
      </c>
      <c r="C8560" t="s">
        <v>21</v>
      </c>
      <c r="D8560" t="s">
        <v>33</v>
      </c>
      <c r="E8560" t="s">
        <v>537</v>
      </c>
    </row>
    <row r="8561" spans="1:5" x14ac:dyDescent="0.25">
      <c r="A8561" t="s">
        <v>19994</v>
      </c>
      <c r="B8561" t="s">
        <v>20</v>
      </c>
      <c r="C8561" t="s">
        <v>21</v>
      </c>
      <c r="D8561" t="s">
        <v>33</v>
      </c>
      <c r="E8561" t="s">
        <v>537</v>
      </c>
    </row>
    <row r="8562" spans="1:5" x14ac:dyDescent="0.25">
      <c r="A8562" t="s">
        <v>26384</v>
      </c>
      <c r="B8562" t="s">
        <v>20</v>
      </c>
      <c r="C8562" t="s">
        <v>19</v>
      </c>
      <c r="D8562" t="s">
        <v>33</v>
      </c>
      <c r="E8562" t="s">
        <v>533</v>
      </c>
    </row>
    <row r="8563" spans="1:5" x14ac:dyDescent="0.25">
      <c r="A8563" t="s">
        <v>16273</v>
      </c>
      <c r="B8563" t="s">
        <v>20</v>
      </c>
      <c r="C8563" t="s">
        <v>21</v>
      </c>
      <c r="D8563" t="s">
        <v>33</v>
      </c>
      <c r="E8563" t="s">
        <v>537</v>
      </c>
    </row>
    <row r="8564" spans="1:5" x14ac:dyDescent="0.25">
      <c r="A8564" t="s">
        <v>9008</v>
      </c>
      <c r="B8564" t="s">
        <v>20</v>
      </c>
      <c r="C8564" t="s">
        <v>19</v>
      </c>
      <c r="D8564" t="s">
        <v>33</v>
      </c>
      <c r="E8564" t="s">
        <v>530</v>
      </c>
    </row>
    <row r="8565" spans="1:5" x14ac:dyDescent="0.25">
      <c r="A8565" t="s">
        <v>22443</v>
      </c>
      <c r="B8565" t="s">
        <v>20</v>
      </c>
      <c r="C8565" t="s">
        <v>21</v>
      </c>
      <c r="D8565" t="s">
        <v>33</v>
      </c>
      <c r="E8565" t="s">
        <v>537</v>
      </c>
    </row>
    <row r="8566" spans="1:5" x14ac:dyDescent="0.25">
      <c r="A8566" t="s">
        <v>16220</v>
      </c>
      <c r="B8566" t="s">
        <v>20</v>
      </c>
      <c r="C8566" t="s">
        <v>21</v>
      </c>
      <c r="D8566" t="s">
        <v>33</v>
      </c>
      <c r="E8566" t="s">
        <v>537</v>
      </c>
    </row>
    <row r="8567" spans="1:5" x14ac:dyDescent="0.25">
      <c r="A8567" t="s">
        <v>9010</v>
      </c>
      <c r="B8567" t="s">
        <v>20</v>
      </c>
      <c r="C8567" t="s">
        <v>19</v>
      </c>
      <c r="D8567" t="s">
        <v>33</v>
      </c>
      <c r="E8567" t="s">
        <v>530</v>
      </c>
    </row>
    <row r="8568" spans="1:5" x14ac:dyDescent="0.25">
      <c r="A8568" t="s">
        <v>9012</v>
      </c>
      <c r="B8568" t="s">
        <v>20</v>
      </c>
      <c r="C8568" t="s">
        <v>19</v>
      </c>
      <c r="D8568" t="s">
        <v>33</v>
      </c>
      <c r="E8568" t="s">
        <v>530</v>
      </c>
    </row>
    <row r="8569" spans="1:5" x14ac:dyDescent="0.25">
      <c r="A8569" t="s">
        <v>26527</v>
      </c>
      <c r="B8569" t="s">
        <v>20</v>
      </c>
      <c r="C8569" t="s">
        <v>19</v>
      </c>
      <c r="D8569" t="s">
        <v>33</v>
      </c>
      <c r="E8569" t="s">
        <v>533</v>
      </c>
    </row>
    <row r="8570" spans="1:5" x14ac:dyDescent="0.25">
      <c r="A8570" t="s">
        <v>9013</v>
      </c>
      <c r="B8570" t="s">
        <v>20</v>
      </c>
      <c r="C8570" t="s">
        <v>19</v>
      </c>
      <c r="D8570" t="s">
        <v>33</v>
      </c>
      <c r="E8570" t="s">
        <v>526</v>
      </c>
    </row>
    <row r="8571" spans="1:5" x14ac:dyDescent="0.25">
      <c r="A8571" t="s">
        <v>9014</v>
      </c>
      <c r="B8571" t="s">
        <v>20</v>
      </c>
      <c r="C8571" t="s">
        <v>19</v>
      </c>
      <c r="D8571" t="s">
        <v>33</v>
      </c>
      <c r="E8571" t="s">
        <v>526</v>
      </c>
    </row>
    <row r="8572" spans="1:5" x14ac:dyDescent="0.25">
      <c r="A8572" t="s">
        <v>26455</v>
      </c>
      <c r="B8572" t="s">
        <v>20</v>
      </c>
      <c r="C8572" t="s">
        <v>19</v>
      </c>
      <c r="D8572" t="s">
        <v>33</v>
      </c>
      <c r="E8572" t="s">
        <v>533</v>
      </c>
    </row>
    <row r="8573" spans="1:5" x14ac:dyDescent="0.25">
      <c r="A8573" t="s">
        <v>9016</v>
      </c>
      <c r="B8573" t="s">
        <v>20</v>
      </c>
      <c r="C8573" t="s">
        <v>19</v>
      </c>
      <c r="D8573" t="s">
        <v>33</v>
      </c>
      <c r="E8573" t="s">
        <v>530</v>
      </c>
    </row>
    <row r="8574" spans="1:5" x14ac:dyDescent="0.25">
      <c r="A8574" t="s">
        <v>22452</v>
      </c>
      <c r="B8574" t="s">
        <v>20</v>
      </c>
      <c r="C8574" t="s">
        <v>19</v>
      </c>
      <c r="D8574" t="s">
        <v>33</v>
      </c>
      <c r="E8574" t="s">
        <v>533</v>
      </c>
    </row>
    <row r="8575" spans="1:5" x14ac:dyDescent="0.25">
      <c r="A8575" t="s">
        <v>9017</v>
      </c>
      <c r="B8575" t="s">
        <v>20</v>
      </c>
      <c r="C8575" t="s">
        <v>19</v>
      </c>
      <c r="D8575" t="s">
        <v>33</v>
      </c>
      <c r="E8575" t="s">
        <v>530</v>
      </c>
    </row>
    <row r="8576" spans="1:5" x14ac:dyDescent="0.25">
      <c r="A8576" t="s">
        <v>9020</v>
      </c>
      <c r="B8576" t="s">
        <v>20</v>
      </c>
      <c r="C8576" t="s">
        <v>19</v>
      </c>
      <c r="D8576" t="s">
        <v>33</v>
      </c>
      <c r="E8576" t="s">
        <v>530</v>
      </c>
    </row>
    <row r="8577" spans="1:5" x14ac:dyDescent="0.25">
      <c r="A8577" t="s">
        <v>7437</v>
      </c>
      <c r="B8577" t="s">
        <v>20</v>
      </c>
      <c r="C8577" t="s">
        <v>21</v>
      </c>
      <c r="D8577" t="s">
        <v>33</v>
      </c>
      <c r="E8577" t="s">
        <v>537</v>
      </c>
    </row>
    <row r="8578" spans="1:5" x14ac:dyDescent="0.25">
      <c r="A8578" t="s">
        <v>3872</v>
      </c>
      <c r="B8578" t="s">
        <v>20</v>
      </c>
      <c r="C8578" t="s">
        <v>19</v>
      </c>
      <c r="D8578" t="s">
        <v>33</v>
      </c>
      <c r="E8578" t="s">
        <v>533</v>
      </c>
    </row>
    <row r="8579" spans="1:5" x14ac:dyDescent="0.25">
      <c r="A8579" t="s">
        <v>9023</v>
      </c>
      <c r="B8579" t="s">
        <v>20</v>
      </c>
      <c r="C8579" t="s">
        <v>19</v>
      </c>
      <c r="D8579" t="s">
        <v>33</v>
      </c>
      <c r="E8579" t="s">
        <v>538</v>
      </c>
    </row>
    <row r="8580" spans="1:5" x14ac:dyDescent="0.25">
      <c r="A8580" t="s">
        <v>9022</v>
      </c>
      <c r="B8580" t="s">
        <v>20</v>
      </c>
      <c r="C8580" t="s">
        <v>19</v>
      </c>
      <c r="D8580" t="s">
        <v>33</v>
      </c>
      <c r="E8580" t="s">
        <v>530</v>
      </c>
    </row>
    <row r="8581" spans="1:5" x14ac:dyDescent="0.25">
      <c r="A8581" t="s">
        <v>9025</v>
      </c>
      <c r="B8581" t="s">
        <v>20</v>
      </c>
      <c r="C8581" t="s">
        <v>19</v>
      </c>
      <c r="D8581" t="s">
        <v>33</v>
      </c>
      <c r="E8581" t="s">
        <v>538</v>
      </c>
    </row>
    <row r="8582" spans="1:5" x14ac:dyDescent="0.25">
      <c r="A8582" t="s">
        <v>28449</v>
      </c>
      <c r="B8582" t="s">
        <v>20</v>
      </c>
      <c r="C8582" t="s">
        <v>21</v>
      </c>
      <c r="D8582" t="s">
        <v>33</v>
      </c>
      <c r="E8582" t="s">
        <v>537</v>
      </c>
    </row>
    <row r="8583" spans="1:5" x14ac:dyDescent="0.25">
      <c r="A8583" t="s">
        <v>9027</v>
      </c>
      <c r="B8583" t="s">
        <v>20</v>
      </c>
      <c r="C8583" t="s">
        <v>19</v>
      </c>
      <c r="D8583" t="s">
        <v>33</v>
      </c>
      <c r="E8583" t="s">
        <v>530</v>
      </c>
    </row>
    <row r="8584" spans="1:5" x14ac:dyDescent="0.25">
      <c r="A8584" t="s">
        <v>3659</v>
      </c>
      <c r="B8584" t="s">
        <v>20</v>
      </c>
      <c r="C8584" t="s">
        <v>19</v>
      </c>
      <c r="D8584" t="s">
        <v>33</v>
      </c>
      <c r="E8584" t="s">
        <v>533</v>
      </c>
    </row>
    <row r="8585" spans="1:5" x14ac:dyDescent="0.25">
      <c r="A8585" t="s">
        <v>9029</v>
      </c>
      <c r="B8585" t="s">
        <v>20</v>
      </c>
      <c r="C8585" t="s">
        <v>22</v>
      </c>
      <c r="D8585" t="s">
        <v>33</v>
      </c>
      <c r="E8585" t="s">
        <v>536</v>
      </c>
    </row>
    <row r="8586" spans="1:5" x14ac:dyDescent="0.25">
      <c r="A8586" t="s">
        <v>9030</v>
      </c>
      <c r="B8586" t="s">
        <v>20</v>
      </c>
      <c r="C8586" t="s">
        <v>22</v>
      </c>
      <c r="D8586" t="s">
        <v>33</v>
      </c>
      <c r="E8586" t="s">
        <v>693</v>
      </c>
    </row>
    <row r="8587" spans="1:5" x14ac:dyDescent="0.25">
      <c r="A8587" t="s">
        <v>19340</v>
      </c>
      <c r="B8587" t="s">
        <v>20</v>
      </c>
      <c r="C8587" t="s">
        <v>21</v>
      </c>
      <c r="D8587" t="s">
        <v>33</v>
      </c>
      <c r="E8587" t="s">
        <v>537</v>
      </c>
    </row>
    <row r="8588" spans="1:5" x14ac:dyDescent="0.25">
      <c r="A8588" t="s">
        <v>9031</v>
      </c>
      <c r="B8588" t="s">
        <v>16</v>
      </c>
      <c r="C8588" t="s">
        <v>15</v>
      </c>
      <c r="D8588" t="s">
        <v>33</v>
      </c>
      <c r="E8588" t="s">
        <v>659</v>
      </c>
    </row>
    <row r="8589" spans="1:5" x14ac:dyDescent="0.25">
      <c r="A8589" t="s">
        <v>20191</v>
      </c>
      <c r="B8589" t="s">
        <v>20</v>
      </c>
      <c r="C8589" t="s">
        <v>21</v>
      </c>
      <c r="D8589" t="s">
        <v>33</v>
      </c>
      <c r="E8589" t="s">
        <v>537</v>
      </c>
    </row>
    <row r="8590" spans="1:5" x14ac:dyDescent="0.25">
      <c r="A8590" t="s">
        <v>21926</v>
      </c>
      <c r="B8590" t="s">
        <v>20</v>
      </c>
      <c r="C8590" t="s">
        <v>21</v>
      </c>
      <c r="D8590" t="s">
        <v>33</v>
      </c>
      <c r="E8590" t="s">
        <v>537</v>
      </c>
    </row>
    <row r="8591" spans="1:5" x14ac:dyDescent="0.25">
      <c r="A8591" t="s">
        <v>9034</v>
      </c>
      <c r="B8591" t="s">
        <v>20</v>
      </c>
      <c r="C8591" t="s">
        <v>19</v>
      </c>
      <c r="D8591" t="s">
        <v>33</v>
      </c>
      <c r="E8591" t="s">
        <v>538</v>
      </c>
    </row>
    <row r="8592" spans="1:5" x14ac:dyDescent="0.25">
      <c r="A8592" t="s">
        <v>24511</v>
      </c>
      <c r="B8592" t="s">
        <v>20</v>
      </c>
      <c r="C8592" t="s">
        <v>19</v>
      </c>
      <c r="D8592" t="s">
        <v>33</v>
      </c>
      <c r="E8592" t="s">
        <v>533</v>
      </c>
    </row>
    <row r="8593" spans="1:5" x14ac:dyDescent="0.25">
      <c r="A8593" t="s">
        <v>9036</v>
      </c>
      <c r="B8593" t="s">
        <v>20</v>
      </c>
      <c r="C8593" t="s">
        <v>19</v>
      </c>
      <c r="D8593" t="s">
        <v>33</v>
      </c>
      <c r="E8593" t="s">
        <v>538</v>
      </c>
    </row>
    <row r="8594" spans="1:5" x14ac:dyDescent="0.25">
      <c r="A8594" t="s">
        <v>4113</v>
      </c>
      <c r="B8594" t="s">
        <v>20</v>
      </c>
      <c r="C8594" t="s">
        <v>21</v>
      </c>
      <c r="D8594" t="s">
        <v>33</v>
      </c>
      <c r="E8594" t="s">
        <v>537</v>
      </c>
    </row>
    <row r="8595" spans="1:5" x14ac:dyDescent="0.25">
      <c r="A8595" t="s">
        <v>9038</v>
      </c>
      <c r="B8595" t="s">
        <v>20</v>
      </c>
      <c r="C8595" t="s">
        <v>19</v>
      </c>
      <c r="D8595" t="s">
        <v>33</v>
      </c>
      <c r="E8595" t="s">
        <v>538</v>
      </c>
    </row>
    <row r="8596" spans="1:5" x14ac:dyDescent="0.25">
      <c r="A8596" t="s">
        <v>16343</v>
      </c>
      <c r="B8596" t="s">
        <v>20</v>
      </c>
      <c r="C8596" t="s">
        <v>21</v>
      </c>
      <c r="D8596" t="s">
        <v>33</v>
      </c>
      <c r="E8596" t="s">
        <v>537</v>
      </c>
    </row>
    <row r="8597" spans="1:5" x14ac:dyDescent="0.25">
      <c r="A8597" t="s">
        <v>9040</v>
      </c>
      <c r="B8597" t="s">
        <v>20</v>
      </c>
      <c r="C8597" t="s">
        <v>19</v>
      </c>
      <c r="D8597" t="s">
        <v>33</v>
      </c>
      <c r="E8597" t="s">
        <v>538</v>
      </c>
    </row>
    <row r="8598" spans="1:5" x14ac:dyDescent="0.25">
      <c r="A8598" t="s">
        <v>11394</v>
      </c>
      <c r="B8598" t="s">
        <v>20</v>
      </c>
      <c r="C8598" t="s">
        <v>21</v>
      </c>
      <c r="D8598" t="s">
        <v>33</v>
      </c>
      <c r="E8598" t="s">
        <v>537</v>
      </c>
    </row>
    <row r="8599" spans="1:5" x14ac:dyDescent="0.25">
      <c r="A8599" t="s">
        <v>9041</v>
      </c>
      <c r="B8599" t="s">
        <v>20</v>
      </c>
      <c r="C8599" t="s">
        <v>19</v>
      </c>
      <c r="D8599" t="s">
        <v>33</v>
      </c>
      <c r="E8599" t="s">
        <v>538</v>
      </c>
    </row>
    <row r="8600" spans="1:5" x14ac:dyDescent="0.25">
      <c r="A8600" t="s">
        <v>29246</v>
      </c>
      <c r="B8600" t="s">
        <v>20</v>
      </c>
      <c r="C8600" t="s">
        <v>21</v>
      </c>
      <c r="D8600" t="s">
        <v>33</v>
      </c>
      <c r="E8600" t="s">
        <v>537</v>
      </c>
    </row>
    <row r="8601" spans="1:5" x14ac:dyDescent="0.25">
      <c r="A8601" t="s">
        <v>9044</v>
      </c>
      <c r="B8601" t="s">
        <v>20</v>
      </c>
      <c r="C8601" t="s">
        <v>19</v>
      </c>
      <c r="D8601" t="s">
        <v>33</v>
      </c>
      <c r="E8601" t="s">
        <v>562</v>
      </c>
    </row>
    <row r="8602" spans="1:5" x14ac:dyDescent="0.25">
      <c r="A8602" t="s">
        <v>9045</v>
      </c>
      <c r="B8602" t="s">
        <v>20</v>
      </c>
      <c r="C8602" t="s">
        <v>19</v>
      </c>
      <c r="D8602" t="s">
        <v>33</v>
      </c>
      <c r="E8602" t="s">
        <v>562</v>
      </c>
    </row>
    <row r="8603" spans="1:5" x14ac:dyDescent="0.25">
      <c r="A8603" t="s">
        <v>27241</v>
      </c>
      <c r="B8603" t="s">
        <v>20</v>
      </c>
      <c r="C8603" t="s">
        <v>19</v>
      </c>
      <c r="D8603" t="s">
        <v>64</v>
      </c>
      <c r="E8603" t="s">
        <v>533</v>
      </c>
    </row>
    <row r="8604" spans="1:5" x14ac:dyDescent="0.25">
      <c r="A8604" t="s">
        <v>3583</v>
      </c>
      <c r="B8604" t="s">
        <v>20</v>
      </c>
      <c r="C8604" t="s">
        <v>19</v>
      </c>
      <c r="D8604" t="s">
        <v>33</v>
      </c>
      <c r="E8604" t="s">
        <v>533</v>
      </c>
    </row>
    <row r="8605" spans="1:5" x14ac:dyDescent="0.25">
      <c r="A8605" t="s">
        <v>3585</v>
      </c>
      <c r="B8605" t="s">
        <v>20</v>
      </c>
      <c r="C8605" t="s">
        <v>19</v>
      </c>
      <c r="D8605" t="s">
        <v>33</v>
      </c>
      <c r="E8605" t="s">
        <v>533</v>
      </c>
    </row>
    <row r="8606" spans="1:5" x14ac:dyDescent="0.25">
      <c r="A8606" t="s">
        <v>9050</v>
      </c>
      <c r="B8606" t="s">
        <v>20</v>
      </c>
      <c r="C8606" t="s">
        <v>19</v>
      </c>
      <c r="D8606" t="s">
        <v>33</v>
      </c>
      <c r="E8606" t="s">
        <v>530</v>
      </c>
    </row>
    <row r="8607" spans="1:5" x14ac:dyDescent="0.25">
      <c r="A8607" t="s">
        <v>7446</v>
      </c>
      <c r="B8607" t="s">
        <v>20</v>
      </c>
      <c r="C8607" t="s">
        <v>19</v>
      </c>
      <c r="D8607" t="s">
        <v>33</v>
      </c>
      <c r="E8607" t="s">
        <v>533</v>
      </c>
    </row>
    <row r="8608" spans="1:5" x14ac:dyDescent="0.25">
      <c r="A8608" t="s">
        <v>9052</v>
      </c>
      <c r="B8608" t="s">
        <v>20</v>
      </c>
      <c r="C8608" t="s">
        <v>21</v>
      </c>
      <c r="D8608" t="s">
        <v>33</v>
      </c>
      <c r="E8608" t="s">
        <v>582</v>
      </c>
    </row>
    <row r="8609" spans="1:5" x14ac:dyDescent="0.25">
      <c r="A8609" t="s">
        <v>43567</v>
      </c>
      <c r="B8609" t="s">
        <v>20</v>
      </c>
      <c r="C8609" t="s">
        <v>19</v>
      </c>
      <c r="D8609" t="s">
        <v>66</v>
      </c>
      <c r="E8609" t="s">
        <v>533</v>
      </c>
    </row>
    <row r="8610" spans="1:5" x14ac:dyDescent="0.25">
      <c r="A8610" t="s">
        <v>9054</v>
      </c>
      <c r="B8610" t="s">
        <v>20</v>
      </c>
      <c r="C8610" t="s">
        <v>21</v>
      </c>
      <c r="D8610" t="s">
        <v>33</v>
      </c>
      <c r="E8610" t="s">
        <v>582</v>
      </c>
    </row>
    <row r="8611" spans="1:5" x14ac:dyDescent="0.25">
      <c r="A8611" t="s">
        <v>15289</v>
      </c>
      <c r="B8611" t="s">
        <v>20</v>
      </c>
      <c r="C8611" t="s">
        <v>19</v>
      </c>
      <c r="D8611" t="s">
        <v>33</v>
      </c>
      <c r="E8611" t="s">
        <v>533</v>
      </c>
    </row>
    <row r="8612" spans="1:5" x14ac:dyDescent="0.25">
      <c r="A8612" t="s">
        <v>9056</v>
      </c>
      <c r="B8612" t="s">
        <v>20</v>
      </c>
      <c r="C8612" t="s">
        <v>21</v>
      </c>
      <c r="D8612" t="s">
        <v>33</v>
      </c>
      <c r="E8612" t="s">
        <v>582</v>
      </c>
    </row>
    <row r="8613" spans="1:5" x14ac:dyDescent="0.25">
      <c r="A8613" t="s">
        <v>24611</v>
      </c>
      <c r="B8613" t="s">
        <v>20</v>
      </c>
      <c r="C8613" t="s">
        <v>21</v>
      </c>
      <c r="D8613" t="s">
        <v>33</v>
      </c>
      <c r="E8613" t="s">
        <v>537</v>
      </c>
    </row>
    <row r="8614" spans="1:5" x14ac:dyDescent="0.25">
      <c r="A8614" t="s">
        <v>7067</v>
      </c>
      <c r="B8614" t="s">
        <v>20</v>
      </c>
      <c r="C8614" t="s">
        <v>21</v>
      </c>
      <c r="D8614" t="s">
        <v>33</v>
      </c>
      <c r="E8614" t="s">
        <v>537</v>
      </c>
    </row>
    <row r="8615" spans="1:5" x14ac:dyDescent="0.25">
      <c r="A8615" t="s">
        <v>28205</v>
      </c>
      <c r="B8615" t="s">
        <v>20</v>
      </c>
      <c r="C8615" t="s">
        <v>21</v>
      </c>
      <c r="D8615" t="s">
        <v>33</v>
      </c>
      <c r="E8615" t="s">
        <v>537</v>
      </c>
    </row>
    <row r="8616" spans="1:5" x14ac:dyDescent="0.25">
      <c r="A8616" t="s">
        <v>9059</v>
      </c>
      <c r="B8616" t="s">
        <v>20</v>
      </c>
      <c r="C8616" t="s">
        <v>19</v>
      </c>
      <c r="D8616" t="s">
        <v>33</v>
      </c>
      <c r="E8616" t="s">
        <v>530</v>
      </c>
    </row>
    <row r="8617" spans="1:5" x14ac:dyDescent="0.25">
      <c r="A8617" t="s">
        <v>16789</v>
      </c>
      <c r="B8617" t="s">
        <v>20</v>
      </c>
      <c r="C8617" t="s">
        <v>19</v>
      </c>
      <c r="D8617" t="s">
        <v>33</v>
      </c>
      <c r="E8617" t="s">
        <v>533</v>
      </c>
    </row>
    <row r="8618" spans="1:5" x14ac:dyDescent="0.25">
      <c r="A8618" t="s">
        <v>9061</v>
      </c>
      <c r="B8618" t="s">
        <v>20</v>
      </c>
      <c r="C8618" t="s">
        <v>19</v>
      </c>
      <c r="D8618" t="s">
        <v>33</v>
      </c>
      <c r="E8618" t="s">
        <v>530</v>
      </c>
    </row>
    <row r="8619" spans="1:5" x14ac:dyDescent="0.25">
      <c r="A8619" t="s">
        <v>25542</v>
      </c>
      <c r="B8619" t="s">
        <v>20</v>
      </c>
      <c r="C8619" t="s">
        <v>21</v>
      </c>
      <c r="D8619" t="s">
        <v>33</v>
      </c>
      <c r="E8619" t="s">
        <v>537</v>
      </c>
    </row>
    <row r="8620" spans="1:5" x14ac:dyDescent="0.25">
      <c r="A8620" t="s">
        <v>9062</v>
      </c>
      <c r="B8620" t="s">
        <v>20</v>
      </c>
      <c r="C8620" t="s">
        <v>19</v>
      </c>
      <c r="D8620" t="s">
        <v>33</v>
      </c>
      <c r="E8620" t="s">
        <v>562</v>
      </c>
    </row>
    <row r="8621" spans="1:5" x14ac:dyDescent="0.25">
      <c r="A8621" t="s">
        <v>9064</v>
      </c>
      <c r="B8621" t="s">
        <v>20</v>
      </c>
      <c r="C8621" t="s">
        <v>19</v>
      </c>
      <c r="D8621" t="s">
        <v>33</v>
      </c>
      <c r="E8621" t="s">
        <v>562</v>
      </c>
    </row>
    <row r="8622" spans="1:5" x14ac:dyDescent="0.25">
      <c r="A8622" t="s">
        <v>21003</v>
      </c>
      <c r="B8622" t="s">
        <v>20</v>
      </c>
      <c r="C8622" t="s">
        <v>19</v>
      </c>
      <c r="D8622" t="s">
        <v>33</v>
      </c>
      <c r="E8622" t="s">
        <v>533</v>
      </c>
    </row>
    <row r="8623" spans="1:5" x14ac:dyDescent="0.25">
      <c r="A8623" t="s">
        <v>21985</v>
      </c>
      <c r="B8623" t="s">
        <v>20</v>
      </c>
      <c r="C8623" t="s">
        <v>19</v>
      </c>
      <c r="D8623" t="s">
        <v>33</v>
      </c>
      <c r="E8623" t="s">
        <v>533</v>
      </c>
    </row>
    <row r="8624" spans="1:5" x14ac:dyDescent="0.25">
      <c r="A8624" t="s">
        <v>9066</v>
      </c>
      <c r="B8624" t="s">
        <v>20</v>
      </c>
      <c r="C8624" t="s">
        <v>19</v>
      </c>
      <c r="D8624" t="s">
        <v>33</v>
      </c>
      <c r="E8624" t="s">
        <v>530</v>
      </c>
    </row>
    <row r="8625" spans="1:5" x14ac:dyDescent="0.25">
      <c r="A8625" t="s">
        <v>9068</v>
      </c>
      <c r="B8625" t="s">
        <v>20</v>
      </c>
      <c r="C8625" t="s">
        <v>19</v>
      </c>
      <c r="D8625" t="s">
        <v>33</v>
      </c>
      <c r="E8625" t="s">
        <v>530</v>
      </c>
    </row>
    <row r="8626" spans="1:5" x14ac:dyDescent="0.25">
      <c r="A8626" t="s">
        <v>18109</v>
      </c>
      <c r="B8626" t="s">
        <v>20</v>
      </c>
      <c r="C8626" t="s">
        <v>19</v>
      </c>
      <c r="D8626" t="s">
        <v>33</v>
      </c>
      <c r="E8626" t="s">
        <v>533</v>
      </c>
    </row>
    <row r="8627" spans="1:5" x14ac:dyDescent="0.25">
      <c r="A8627" t="s">
        <v>9071</v>
      </c>
      <c r="B8627" t="s">
        <v>20</v>
      </c>
      <c r="C8627" t="s">
        <v>19</v>
      </c>
      <c r="D8627" t="s">
        <v>33</v>
      </c>
      <c r="E8627" t="s">
        <v>530</v>
      </c>
    </row>
    <row r="8628" spans="1:5" x14ac:dyDescent="0.25">
      <c r="A8628" t="s">
        <v>25671</v>
      </c>
      <c r="B8628" t="s">
        <v>20</v>
      </c>
      <c r="C8628" t="s">
        <v>19</v>
      </c>
      <c r="D8628" t="s">
        <v>33</v>
      </c>
      <c r="E8628" t="s">
        <v>533</v>
      </c>
    </row>
    <row r="8629" spans="1:5" x14ac:dyDescent="0.25">
      <c r="A8629" t="s">
        <v>29563</v>
      </c>
      <c r="B8629" t="s">
        <v>20</v>
      </c>
      <c r="C8629" t="s">
        <v>19</v>
      </c>
      <c r="D8629" t="s">
        <v>65</v>
      </c>
      <c r="E8629" t="s">
        <v>533</v>
      </c>
    </row>
    <row r="8630" spans="1:5" x14ac:dyDescent="0.25">
      <c r="A8630" t="s">
        <v>9072</v>
      </c>
      <c r="B8630" t="s">
        <v>20</v>
      </c>
      <c r="C8630" t="s">
        <v>19</v>
      </c>
      <c r="D8630" t="s">
        <v>33</v>
      </c>
      <c r="E8630" t="s">
        <v>530</v>
      </c>
    </row>
    <row r="8631" spans="1:5" x14ac:dyDescent="0.25">
      <c r="A8631" t="s">
        <v>28344</v>
      </c>
      <c r="B8631" t="s">
        <v>20</v>
      </c>
      <c r="C8631" t="s">
        <v>21</v>
      </c>
      <c r="D8631" t="s">
        <v>33</v>
      </c>
      <c r="E8631" t="s">
        <v>537</v>
      </c>
    </row>
    <row r="8632" spans="1:5" x14ac:dyDescent="0.25">
      <c r="A8632" t="s">
        <v>9074</v>
      </c>
      <c r="B8632" t="s">
        <v>20</v>
      </c>
      <c r="C8632" t="s">
        <v>19</v>
      </c>
      <c r="D8632" t="s">
        <v>33</v>
      </c>
      <c r="E8632" t="s">
        <v>530</v>
      </c>
    </row>
    <row r="8633" spans="1:5" x14ac:dyDescent="0.25">
      <c r="A8633" t="s">
        <v>20835</v>
      </c>
      <c r="B8633" t="s">
        <v>20</v>
      </c>
      <c r="C8633" t="s">
        <v>19</v>
      </c>
      <c r="D8633" t="s">
        <v>33</v>
      </c>
      <c r="E8633" t="s">
        <v>553</v>
      </c>
    </row>
    <row r="8634" spans="1:5" x14ac:dyDescent="0.25">
      <c r="A8634" t="s">
        <v>9076</v>
      </c>
      <c r="B8634" t="s">
        <v>20</v>
      </c>
      <c r="C8634" t="s">
        <v>19</v>
      </c>
      <c r="D8634" t="s">
        <v>33</v>
      </c>
      <c r="E8634" t="s">
        <v>530</v>
      </c>
    </row>
    <row r="8635" spans="1:5" x14ac:dyDescent="0.25">
      <c r="A8635" t="s">
        <v>9078</v>
      </c>
      <c r="B8635" t="s">
        <v>20</v>
      </c>
      <c r="C8635" t="s">
        <v>19</v>
      </c>
      <c r="D8635" t="s">
        <v>33</v>
      </c>
      <c r="E8635" t="s">
        <v>538</v>
      </c>
    </row>
    <row r="8636" spans="1:5" x14ac:dyDescent="0.25">
      <c r="A8636" t="s">
        <v>21135</v>
      </c>
      <c r="B8636" t="s">
        <v>20</v>
      </c>
      <c r="C8636" t="s">
        <v>19</v>
      </c>
      <c r="D8636" t="s">
        <v>33</v>
      </c>
      <c r="E8636" t="s">
        <v>553</v>
      </c>
    </row>
    <row r="8637" spans="1:5" x14ac:dyDescent="0.25">
      <c r="A8637" t="s">
        <v>9083</v>
      </c>
      <c r="B8637" t="s">
        <v>20</v>
      </c>
      <c r="C8637" t="s">
        <v>19</v>
      </c>
      <c r="D8637" t="s">
        <v>33</v>
      </c>
      <c r="E8637" t="s">
        <v>538</v>
      </c>
    </row>
    <row r="8638" spans="1:5" x14ac:dyDescent="0.25">
      <c r="A8638" t="s">
        <v>9096</v>
      </c>
      <c r="B8638" t="s">
        <v>20</v>
      </c>
      <c r="C8638" t="s">
        <v>19</v>
      </c>
      <c r="D8638" t="s">
        <v>33</v>
      </c>
      <c r="E8638" t="s">
        <v>530</v>
      </c>
    </row>
    <row r="8639" spans="1:5" x14ac:dyDescent="0.25">
      <c r="A8639" t="s">
        <v>21051</v>
      </c>
      <c r="B8639" t="s">
        <v>20</v>
      </c>
      <c r="C8639" t="s">
        <v>19</v>
      </c>
      <c r="D8639" t="s">
        <v>33</v>
      </c>
      <c r="E8639" t="s">
        <v>533</v>
      </c>
    </row>
    <row r="8640" spans="1:5" x14ac:dyDescent="0.25">
      <c r="A8640" t="s">
        <v>9089</v>
      </c>
      <c r="B8640" t="s">
        <v>20</v>
      </c>
      <c r="C8640" t="s">
        <v>19</v>
      </c>
      <c r="D8640" t="s">
        <v>33</v>
      </c>
      <c r="E8640" t="s">
        <v>538</v>
      </c>
    </row>
    <row r="8641" spans="1:5" x14ac:dyDescent="0.25">
      <c r="A8641" t="s">
        <v>9080</v>
      </c>
      <c r="B8641" t="s">
        <v>20</v>
      </c>
      <c r="C8641" t="s">
        <v>19</v>
      </c>
      <c r="D8641" t="s">
        <v>33</v>
      </c>
      <c r="E8641" t="s">
        <v>530</v>
      </c>
    </row>
    <row r="8642" spans="1:5" x14ac:dyDescent="0.25">
      <c r="A8642" t="s">
        <v>9082</v>
      </c>
      <c r="B8642" t="s">
        <v>20</v>
      </c>
      <c r="C8642" t="s">
        <v>19</v>
      </c>
      <c r="D8642" t="s">
        <v>33</v>
      </c>
      <c r="E8642" t="s">
        <v>538</v>
      </c>
    </row>
    <row r="8643" spans="1:5" x14ac:dyDescent="0.25">
      <c r="A8643" t="s">
        <v>9092</v>
      </c>
      <c r="B8643" t="s">
        <v>20</v>
      </c>
      <c r="C8643" t="s">
        <v>21</v>
      </c>
      <c r="D8643" t="s">
        <v>33</v>
      </c>
      <c r="E8643" t="s">
        <v>581</v>
      </c>
    </row>
    <row r="8644" spans="1:5" x14ac:dyDescent="0.25">
      <c r="A8644" t="s">
        <v>21057</v>
      </c>
      <c r="B8644" t="s">
        <v>20</v>
      </c>
      <c r="C8644" t="s">
        <v>19</v>
      </c>
      <c r="D8644" t="s">
        <v>33</v>
      </c>
      <c r="E8644" t="s">
        <v>533</v>
      </c>
    </row>
    <row r="8645" spans="1:5" x14ac:dyDescent="0.25">
      <c r="A8645" t="s">
        <v>9095</v>
      </c>
      <c r="B8645" t="s">
        <v>20</v>
      </c>
      <c r="C8645" t="s">
        <v>21</v>
      </c>
      <c r="D8645" t="s">
        <v>33</v>
      </c>
      <c r="E8645" t="s">
        <v>582</v>
      </c>
    </row>
    <row r="8646" spans="1:5" x14ac:dyDescent="0.25">
      <c r="A8646" t="s">
        <v>9084</v>
      </c>
      <c r="B8646" t="s">
        <v>20</v>
      </c>
      <c r="C8646" t="s">
        <v>21</v>
      </c>
      <c r="D8646" t="s">
        <v>33</v>
      </c>
      <c r="E8646" t="s">
        <v>581</v>
      </c>
    </row>
    <row r="8647" spans="1:5" x14ac:dyDescent="0.25">
      <c r="A8647" t="s">
        <v>21075</v>
      </c>
      <c r="B8647" t="s">
        <v>20</v>
      </c>
      <c r="C8647" t="s">
        <v>19</v>
      </c>
      <c r="D8647" t="s">
        <v>33</v>
      </c>
      <c r="E8647" t="s">
        <v>533</v>
      </c>
    </row>
    <row r="8648" spans="1:5" x14ac:dyDescent="0.25">
      <c r="A8648" t="s">
        <v>3753</v>
      </c>
      <c r="B8648" t="s">
        <v>20</v>
      </c>
      <c r="C8648" t="s">
        <v>21</v>
      </c>
      <c r="D8648" t="s">
        <v>33</v>
      </c>
      <c r="E8648" t="s">
        <v>537</v>
      </c>
    </row>
    <row r="8649" spans="1:5" x14ac:dyDescent="0.25">
      <c r="A8649" t="s">
        <v>9094</v>
      </c>
      <c r="B8649" t="s">
        <v>20</v>
      </c>
      <c r="C8649" t="s">
        <v>21</v>
      </c>
      <c r="D8649" t="s">
        <v>33</v>
      </c>
      <c r="E8649" t="s">
        <v>582</v>
      </c>
    </row>
    <row r="8650" spans="1:5" x14ac:dyDescent="0.25">
      <c r="A8650" t="s">
        <v>9079</v>
      </c>
      <c r="B8650" t="s">
        <v>20</v>
      </c>
      <c r="C8650" t="s">
        <v>19</v>
      </c>
      <c r="D8650" t="s">
        <v>33</v>
      </c>
      <c r="E8650" t="s">
        <v>530</v>
      </c>
    </row>
    <row r="8651" spans="1:5" x14ac:dyDescent="0.25">
      <c r="A8651" t="s">
        <v>9086</v>
      </c>
      <c r="B8651" t="s">
        <v>20</v>
      </c>
      <c r="C8651" t="s">
        <v>19</v>
      </c>
      <c r="D8651" t="s">
        <v>33</v>
      </c>
      <c r="E8651" t="s">
        <v>530</v>
      </c>
    </row>
    <row r="8652" spans="1:5" x14ac:dyDescent="0.25">
      <c r="A8652" t="s">
        <v>9093</v>
      </c>
      <c r="B8652" t="s">
        <v>20</v>
      </c>
      <c r="C8652" t="s">
        <v>19</v>
      </c>
      <c r="D8652" t="s">
        <v>33</v>
      </c>
      <c r="E8652" t="s">
        <v>530</v>
      </c>
    </row>
    <row r="8653" spans="1:5" x14ac:dyDescent="0.25">
      <c r="A8653" t="s">
        <v>4777</v>
      </c>
      <c r="B8653" t="s">
        <v>20</v>
      </c>
      <c r="C8653" t="s">
        <v>19</v>
      </c>
      <c r="D8653" t="s">
        <v>33</v>
      </c>
      <c r="E8653" t="s">
        <v>533</v>
      </c>
    </row>
    <row r="8654" spans="1:5" x14ac:dyDescent="0.25">
      <c r="A8654" t="s">
        <v>13945</v>
      </c>
      <c r="B8654" t="s">
        <v>20</v>
      </c>
      <c r="C8654" t="s">
        <v>19</v>
      </c>
      <c r="D8654" t="s">
        <v>33</v>
      </c>
      <c r="E8654" t="s">
        <v>533</v>
      </c>
    </row>
    <row r="8655" spans="1:5" x14ac:dyDescent="0.25">
      <c r="A8655" t="s">
        <v>9085</v>
      </c>
      <c r="B8655" t="s">
        <v>20</v>
      </c>
      <c r="C8655" t="s">
        <v>19</v>
      </c>
      <c r="D8655" t="s">
        <v>33</v>
      </c>
      <c r="E8655" t="s">
        <v>538</v>
      </c>
    </row>
    <row r="8656" spans="1:5" x14ac:dyDescent="0.25">
      <c r="A8656" t="s">
        <v>5049</v>
      </c>
      <c r="B8656" t="s">
        <v>20</v>
      </c>
      <c r="C8656" t="s">
        <v>19</v>
      </c>
      <c r="D8656" t="s">
        <v>33</v>
      </c>
      <c r="E8656" t="s">
        <v>533</v>
      </c>
    </row>
    <row r="8657" spans="1:5" x14ac:dyDescent="0.25">
      <c r="A8657" t="s">
        <v>9100</v>
      </c>
      <c r="B8657" t="s">
        <v>20</v>
      </c>
      <c r="C8657" t="s">
        <v>21</v>
      </c>
      <c r="D8657" t="s">
        <v>33</v>
      </c>
      <c r="E8657" t="s">
        <v>582</v>
      </c>
    </row>
    <row r="8658" spans="1:5" x14ac:dyDescent="0.25">
      <c r="A8658" t="s">
        <v>9101</v>
      </c>
      <c r="B8658" t="s">
        <v>20</v>
      </c>
      <c r="C8658" t="s">
        <v>21</v>
      </c>
      <c r="D8658" t="s">
        <v>33</v>
      </c>
      <c r="E8658" t="s">
        <v>581</v>
      </c>
    </row>
    <row r="8659" spans="1:5" x14ac:dyDescent="0.25">
      <c r="A8659" t="s">
        <v>20071</v>
      </c>
      <c r="B8659" t="s">
        <v>20</v>
      </c>
      <c r="C8659" t="s">
        <v>21</v>
      </c>
      <c r="D8659" t="s">
        <v>33</v>
      </c>
      <c r="E8659" t="s">
        <v>537</v>
      </c>
    </row>
    <row r="8660" spans="1:5" x14ac:dyDescent="0.25">
      <c r="A8660" t="s">
        <v>9103</v>
      </c>
      <c r="B8660" t="s">
        <v>20</v>
      </c>
      <c r="C8660" t="s">
        <v>19</v>
      </c>
      <c r="D8660" t="s">
        <v>33</v>
      </c>
      <c r="E8660" t="s">
        <v>562</v>
      </c>
    </row>
    <row r="8661" spans="1:5" x14ac:dyDescent="0.25">
      <c r="A8661" t="s">
        <v>9106</v>
      </c>
      <c r="B8661" t="s">
        <v>20</v>
      </c>
      <c r="C8661" t="s">
        <v>21</v>
      </c>
      <c r="D8661" t="s">
        <v>33</v>
      </c>
      <c r="E8661" t="s">
        <v>581</v>
      </c>
    </row>
    <row r="8662" spans="1:5" x14ac:dyDescent="0.25">
      <c r="A8662" t="s">
        <v>9105</v>
      </c>
      <c r="B8662" t="s">
        <v>20</v>
      </c>
      <c r="C8662" t="s">
        <v>21</v>
      </c>
      <c r="D8662" t="s">
        <v>33</v>
      </c>
      <c r="E8662" t="s">
        <v>582</v>
      </c>
    </row>
    <row r="8663" spans="1:5" x14ac:dyDescent="0.25">
      <c r="A8663" t="s">
        <v>4040</v>
      </c>
      <c r="B8663" t="s">
        <v>20</v>
      </c>
      <c r="C8663" t="s">
        <v>19</v>
      </c>
      <c r="D8663" t="s">
        <v>33</v>
      </c>
      <c r="E8663" t="s">
        <v>533</v>
      </c>
    </row>
    <row r="8664" spans="1:5" x14ac:dyDescent="0.25">
      <c r="A8664" t="s">
        <v>18956</v>
      </c>
      <c r="B8664" t="s">
        <v>20</v>
      </c>
      <c r="C8664" t="s">
        <v>19</v>
      </c>
      <c r="D8664" t="s">
        <v>33</v>
      </c>
      <c r="E8664" t="s">
        <v>533</v>
      </c>
    </row>
    <row r="8665" spans="1:5" x14ac:dyDescent="0.25">
      <c r="A8665" t="s">
        <v>29273</v>
      </c>
      <c r="B8665" t="s">
        <v>20</v>
      </c>
      <c r="C8665" t="s">
        <v>19</v>
      </c>
      <c r="D8665" t="s">
        <v>33</v>
      </c>
      <c r="E8665" t="s">
        <v>533</v>
      </c>
    </row>
    <row r="8666" spans="1:5" x14ac:dyDescent="0.25">
      <c r="A8666" t="s">
        <v>9109</v>
      </c>
      <c r="B8666" t="s">
        <v>20</v>
      </c>
      <c r="C8666" t="s">
        <v>21</v>
      </c>
      <c r="D8666" t="s">
        <v>33</v>
      </c>
      <c r="E8666" t="s">
        <v>581</v>
      </c>
    </row>
    <row r="8667" spans="1:5" x14ac:dyDescent="0.25">
      <c r="A8667" t="s">
        <v>9107</v>
      </c>
      <c r="B8667" t="s">
        <v>20</v>
      </c>
      <c r="C8667" t="s">
        <v>21</v>
      </c>
      <c r="D8667" t="s">
        <v>33</v>
      </c>
      <c r="E8667" t="s">
        <v>582</v>
      </c>
    </row>
    <row r="8668" spans="1:5" x14ac:dyDescent="0.25">
      <c r="A8668" t="s">
        <v>9110</v>
      </c>
      <c r="B8668" t="s">
        <v>20</v>
      </c>
      <c r="C8668" t="s">
        <v>19</v>
      </c>
      <c r="D8668" t="s">
        <v>33</v>
      </c>
      <c r="E8668" t="s">
        <v>530</v>
      </c>
    </row>
    <row r="8669" spans="1:5" x14ac:dyDescent="0.25">
      <c r="A8669" t="s">
        <v>25901</v>
      </c>
      <c r="B8669" t="s">
        <v>20</v>
      </c>
      <c r="C8669" t="s">
        <v>21</v>
      </c>
      <c r="D8669" t="s">
        <v>33</v>
      </c>
      <c r="E8669" t="s">
        <v>537</v>
      </c>
    </row>
    <row r="8670" spans="1:5" x14ac:dyDescent="0.25">
      <c r="A8670" t="s">
        <v>26069</v>
      </c>
      <c r="B8670" t="s">
        <v>20</v>
      </c>
      <c r="C8670" t="s">
        <v>21</v>
      </c>
      <c r="D8670" t="s">
        <v>33</v>
      </c>
      <c r="E8670" t="s">
        <v>537</v>
      </c>
    </row>
    <row r="8671" spans="1:5" x14ac:dyDescent="0.25">
      <c r="A8671" t="s">
        <v>9113</v>
      </c>
      <c r="B8671" t="s">
        <v>20</v>
      </c>
      <c r="C8671" t="s">
        <v>19</v>
      </c>
      <c r="D8671" t="s">
        <v>33</v>
      </c>
      <c r="E8671" t="s">
        <v>562</v>
      </c>
    </row>
    <row r="8672" spans="1:5" x14ac:dyDescent="0.25">
      <c r="A8672" t="s">
        <v>9114</v>
      </c>
      <c r="B8672" t="s">
        <v>20</v>
      </c>
      <c r="C8672" t="s">
        <v>21</v>
      </c>
      <c r="D8672" t="s">
        <v>33</v>
      </c>
      <c r="E8672" t="s">
        <v>604</v>
      </c>
    </row>
    <row r="8673" spans="1:5" x14ac:dyDescent="0.25">
      <c r="A8673" t="s">
        <v>9597</v>
      </c>
      <c r="B8673" t="s">
        <v>20</v>
      </c>
      <c r="C8673" t="s">
        <v>21</v>
      </c>
      <c r="D8673" t="s">
        <v>33</v>
      </c>
      <c r="E8673" t="s">
        <v>537</v>
      </c>
    </row>
    <row r="8674" spans="1:5" x14ac:dyDescent="0.25">
      <c r="A8674" t="s">
        <v>4035</v>
      </c>
      <c r="B8674" t="s">
        <v>20</v>
      </c>
      <c r="C8674" t="s">
        <v>23</v>
      </c>
      <c r="D8674" t="s">
        <v>33</v>
      </c>
      <c r="E8674" t="s">
        <v>648</v>
      </c>
    </row>
    <row r="8675" spans="1:5" x14ac:dyDescent="0.25">
      <c r="A8675" t="s">
        <v>10333</v>
      </c>
      <c r="B8675" t="s">
        <v>20</v>
      </c>
      <c r="C8675" t="s">
        <v>21</v>
      </c>
      <c r="D8675" t="s">
        <v>33</v>
      </c>
      <c r="E8675" t="s">
        <v>537</v>
      </c>
    </row>
    <row r="8676" spans="1:5" x14ac:dyDescent="0.25">
      <c r="A8676" t="s">
        <v>27979</v>
      </c>
      <c r="B8676" t="s">
        <v>20</v>
      </c>
      <c r="C8676" t="s">
        <v>21</v>
      </c>
      <c r="D8676" t="s">
        <v>33</v>
      </c>
      <c r="E8676" t="s">
        <v>537</v>
      </c>
    </row>
    <row r="8677" spans="1:5" x14ac:dyDescent="0.25">
      <c r="A8677" t="s">
        <v>18901</v>
      </c>
      <c r="B8677" t="s">
        <v>20</v>
      </c>
      <c r="C8677" t="s">
        <v>21</v>
      </c>
      <c r="D8677" t="s">
        <v>33</v>
      </c>
      <c r="E8677" t="s">
        <v>537</v>
      </c>
    </row>
    <row r="8678" spans="1:5" x14ac:dyDescent="0.25">
      <c r="A8678" t="s">
        <v>6698</v>
      </c>
      <c r="B8678" t="s">
        <v>20</v>
      </c>
      <c r="C8678" t="s">
        <v>19</v>
      </c>
      <c r="D8678" t="s">
        <v>33</v>
      </c>
      <c r="E8678" t="s">
        <v>533</v>
      </c>
    </row>
    <row r="8679" spans="1:5" x14ac:dyDescent="0.25">
      <c r="A8679" t="s">
        <v>18771</v>
      </c>
      <c r="B8679" t="s">
        <v>20</v>
      </c>
      <c r="C8679" t="s">
        <v>19</v>
      </c>
      <c r="D8679" t="s">
        <v>33</v>
      </c>
      <c r="E8679" t="s">
        <v>533</v>
      </c>
    </row>
    <row r="8680" spans="1:5" x14ac:dyDescent="0.25">
      <c r="A8680" t="s">
        <v>9122</v>
      </c>
      <c r="B8680" t="s">
        <v>20</v>
      </c>
      <c r="C8680" t="s">
        <v>19</v>
      </c>
      <c r="D8680" t="s">
        <v>33</v>
      </c>
      <c r="E8680" t="s">
        <v>530</v>
      </c>
    </row>
    <row r="8681" spans="1:5" x14ac:dyDescent="0.25">
      <c r="A8681" t="s">
        <v>9124</v>
      </c>
      <c r="B8681" t="s">
        <v>20</v>
      </c>
      <c r="C8681" t="s">
        <v>19</v>
      </c>
      <c r="D8681" t="s">
        <v>33</v>
      </c>
      <c r="E8681" t="s">
        <v>538</v>
      </c>
    </row>
    <row r="8682" spans="1:5" x14ac:dyDescent="0.25">
      <c r="A8682" t="s">
        <v>27456</v>
      </c>
      <c r="B8682" t="s">
        <v>20</v>
      </c>
      <c r="C8682" t="s">
        <v>19</v>
      </c>
      <c r="D8682" t="s">
        <v>33</v>
      </c>
      <c r="E8682" t="s">
        <v>533</v>
      </c>
    </row>
    <row r="8683" spans="1:5" x14ac:dyDescent="0.25">
      <c r="A8683" t="s">
        <v>29208</v>
      </c>
      <c r="B8683" t="s">
        <v>20</v>
      </c>
      <c r="C8683" t="s">
        <v>21</v>
      </c>
      <c r="D8683" t="s">
        <v>33</v>
      </c>
      <c r="E8683" t="s">
        <v>537</v>
      </c>
    </row>
    <row r="8684" spans="1:5" x14ac:dyDescent="0.25">
      <c r="A8684" t="s">
        <v>9126</v>
      </c>
      <c r="B8684" t="s">
        <v>20</v>
      </c>
      <c r="C8684" t="s">
        <v>19</v>
      </c>
      <c r="D8684" t="s">
        <v>33</v>
      </c>
      <c r="E8684" t="s">
        <v>853</v>
      </c>
    </row>
    <row r="8685" spans="1:5" x14ac:dyDescent="0.25">
      <c r="A8685" t="s">
        <v>12753</v>
      </c>
      <c r="B8685" t="s">
        <v>20</v>
      </c>
      <c r="C8685" t="s">
        <v>19</v>
      </c>
      <c r="D8685" t="s">
        <v>33</v>
      </c>
      <c r="E8685" t="s">
        <v>533</v>
      </c>
    </row>
    <row r="8686" spans="1:5" x14ac:dyDescent="0.25">
      <c r="A8686" t="s">
        <v>13022</v>
      </c>
      <c r="B8686" t="s">
        <v>20</v>
      </c>
      <c r="C8686" t="s">
        <v>19</v>
      </c>
      <c r="D8686" t="s">
        <v>33</v>
      </c>
      <c r="E8686" t="s">
        <v>533</v>
      </c>
    </row>
    <row r="8687" spans="1:5" x14ac:dyDescent="0.25">
      <c r="A8687" t="s">
        <v>1937</v>
      </c>
      <c r="B8687" t="s">
        <v>20</v>
      </c>
      <c r="C8687" t="s">
        <v>19</v>
      </c>
      <c r="D8687" t="s">
        <v>33</v>
      </c>
      <c r="E8687" t="s">
        <v>533</v>
      </c>
    </row>
    <row r="8688" spans="1:5" x14ac:dyDescent="0.25">
      <c r="A8688" t="s">
        <v>20412</v>
      </c>
      <c r="B8688" t="s">
        <v>20</v>
      </c>
      <c r="C8688" t="s">
        <v>19</v>
      </c>
      <c r="D8688" t="s">
        <v>33</v>
      </c>
      <c r="E8688" t="s">
        <v>533</v>
      </c>
    </row>
    <row r="8689" spans="1:5" x14ac:dyDescent="0.25">
      <c r="A8689" t="s">
        <v>9131</v>
      </c>
      <c r="B8689" t="s">
        <v>20</v>
      </c>
      <c r="C8689" t="s">
        <v>22</v>
      </c>
      <c r="D8689" t="s">
        <v>33</v>
      </c>
      <c r="E8689" t="s">
        <v>693</v>
      </c>
    </row>
    <row r="8690" spans="1:5" x14ac:dyDescent="0.25">
      <c r="A8690" t="s">
        <v>9133</v>
      </c>
      <c r="B8690" t="s">
        <v>20</v>
      </c>
      <c r="C8690" t="s">
        <v>19</v>
      </c>
      <c r="D8690" t="s">
        <v>33</v>
      </c>
      <c r="E8690" t="s">
        <v>530</v>
      </c>
    </row>
    <row r="8691" spans="1:5" x14ac:dyDescent="0.25">
      <c r="A8691" t="s">
        <v>1902</v>
      </c>
      <c r="B8691" t="s">
        <v>20</v>
      </c>
      <c r="C8691" t="s">
        <v>21</v>
      </c>
      <c r="D8691" t="s">
        <v>33</v>
      </c>
      <c r="E8691" t="s">
        <v>537</v>
      </c>
    </row>
    <row r="8692" spans="1:5" x14ac:dyDescent="0.25">
      <c r="A8692" t="s">
        <v>9138</v>
      </c>
      <c r="B8692" t="s">
        <v>20</v>
      </c>
      <c r="C8692" t="s">
        <v>19</v>
      </c>
      <c r="D8692" t="s">
        <v>33</v>
      </c>
      <c r="E8692" t="s">
        <v>562</v>
      </c>
    </row>
    <row r="8693" spans="1:5" x14ac:dyDescent="0.25">
      <c r="A8693" t="s">
        <v>9139</v>
      </c>
      <c r="B8693" t="s">
        <v>20</v>
      </c>
      <c r="C8693" t="s">
        <v>19</v>
      </c>
      <c r="D8693" t="s">
        <v>33</v>
      </c>
      <c r="E8693" t="s">
        <v>562</v>
      </c>
    </row>
    <row r="8694" spans="1:5" x14ac:dyDescent="0.25">
      <c r="A8694" t="s">
        <v>22195</v>
      </c>
      <c r="B8694" t="s">
        <v>20</v>
      </c>
      <c r="C8694" t="s">
        <v>19</v>
      </c>
      <c r="D8694" t="s">
        <v>33</v>
      </c>
      <c r="E8694" t="s">
        <v>533</v>
      </c>
    </row>
    <row r="8695" spans="1:5" x14ac:dyDescent="0.25">
      <c r="A8695" t="s">
        <v>9136</v>
      </c>
      <c r="B8695" t="s">
        <v>20</v>
      </c>
      <c r="C8695" t="s">
        <v>19</v>
      </c>
      <c r="D8695" t="s">
        <v>33</v>
      </c>
      <c r="E8695" t="s">
        <v>562</v>
      </c>
    </row>
    <row r="8696" spans="1:5" x14ac:dyDescent="0.25">
      <c r="A8696" t="s">
        <v>23292</v>
      </c>
      <c r="B8696" t="s">
        <v>20</v>
      </c>
      <c r="C8696" t="s">
        <v>19</v>
      </c>
      <c r="D8696" t="s">
        <v>33</v>
      </c>
      <c r="E8696" t="s">
        <v>533</v>
      </c>
    </row>
    <row r="8697" spans="1:5" x14ac:dyDescent="0.25">
      <c r="A8697" t="s">
        <v>9137</v>
      </c>
      <c r="B8697" t="s">
        <v>20</v>
      </c>
      <c r="C8697" t="s">
        <v>19</v>
      </c>
      <c r="D8697" t="s">
        <v>33</v>
      </c>
      <c r="E8697" t="s">
        <v>553</v>
      </c>
    </row>
    <row r="8698" spans="1:5" x14ac:dyDescent="0.25">
      <c r="A8698" t="s">
        <v>18900</v>
      </c>
      <c r="B8698" t="s">
        <v>20</v>
      </c>
      <c r="C8698" t="s">
        <v>21</v>
      </c>
      <c r="D8698" t="s">
        <v>33</v>
      </c>
      <c r="E8698" t="s">
        <v>537</v>
      </c>
    </row>
    <row r="8699" spans="1:5" x14ac:dyDescent="0.25">
      <c r="A8699" t="s">
        <v>43568</v>
      </c>
      <c r="B8699" t="s">
        <v>20</v>
      </c>
      <c r="C8699" t="s">
        <v>19</v>
      </c>
      <c r="D8699" t="s">
        <v>65</v>
      </c>
      <c r="E8699" t="s">
        <v>530</v>
      </c>
    </row>
    <row r="8700" spans="1:5" x14ac:dyDescent="0.25">
      <c r="A8700" t="s">
        <v>9140</v>
      </c>
      <c r="B8700" t="s">
        <v>20</v>
      </c>
      <c r="C8700" t="s">
        <v>19</v>
      </c>
      <c r="D8700" t="s">
        <v>33</v>
      </c>
      <c r="E8700" t="s">
        <v>538</v>
      </c>
    </row>
    <row r="8701" spans="1:5" x14ac:dyDescent="0.25">
      <c r="A8701" t="s">
        <v>29520</v>
      </c>
      <c r="B8701" t="s">
        <v>20</v>
      </c>
      <c r="C8701" t="s">
        <v>21</v>
      </c>
      <c r="D8701" t="s">
        <v>33</v>
      </c>
      <c r="E8701" t="s">
        <v>537</v>
      </c>
    </row>
    <row r="8702" spans="1:5" x14ac:dyDescent="0.25">
      <c r="A8702" t="s">
        <v>9142</v>
      </c>
      <c r="B8702" t="s">
        <v>20</v>
      </c>
      <c r="C8702" t="s">
        <v>19</v>
      </c>
      <c r="D8702" t="s">
        <v>33</v>
      </c>
      <c r="E8702" t="s">
        <v>530</v>
      </c>
    </row>
    <row r="8703" spans="1:5" x14ac:dyDescent="0.25">
      <c r="A8703" t="s">
        <v>20351</v>
      </c>
      <c r="B8703" t="s">
        <v>20</v>
      </c>
      <c r="C8703" t="s">
        <v>21</v>
      </c>
      <c r="D8703" t="s">
        <v>33</v>
      </c>
      <c r="E8703" t="s">
        <v>537</v>
      </c>
    </row>
    <row r="8704" spans="1:5" x14ac:dyDescent="0.25">
      <c r="A8704" t="s">
        <v>2456</v>
      </c>
      <c r="B8704" t="s">
        <v>20</v>
      </c>
      <c r="C8704" t="s">
        <v>21</v>
      </c>
      <c r="D8704" t="s">
        <v>33</v>
      </c>
      <c r="E8704" t="s">
        <v>537</v>
      </c>
    </row>
    <row r="8705" spans="1:5" x14ac:dyDescent="0.25">
      <c r="A8705" t="s">
        <v>9145</v>
      </c>
      <c r="B8705" t="s">
        <v>20</v>
      </c>
      <c r="C8705" t="s">
        <v>19</v>
      </c>
      <c r="D8705" t="s">
        <v>33</v>
      </c>
      <c r="E8705" t="s">
        <v>530</v>
      </c>
    </row>
    <row r="8706" spans="1:5" x14ac:dyDescent="0.25">
      <c r="A8706" t="s">
        <v>23513</v>
      </c>
      <c r="B8706" t="s">
        <v>20</v>
      </c>
      <c r="C8706" t="s">
        <v>21</v>
      </c>
      <c r="D8706" t="s">
        <v>33</v>
      </c>
      <c r="E8706" t="s">
        <v>537</v>
      </c>
    </row>
    <row r="8707" spans="1:5" x14ac:dyDescent="0.25">
      <c r="A8707" t="s">
        <v>28485</v>
      </c>
      <c r="B8707" t="s">
        <v>20</v>
      </c>
      <c r="C8707" t="s">
        <v>19</v>
      </c>
      <c r="D8707" t="s">
        <v>33</v>
      </c>
      <c r="E8707" t="s">
        <v>533</v>
      </c>
    </row>
    <row r="8708" spans="1:5" x14ac:dyDescent="0.25">
      <c r="A8708" t="s">
        <v>8195</v>
      </c>
      <c r="B8708" t="s">
        <v>20</v>
      </c>
      <c r="C8708" t="s">
        <v>21</v>
      </c>
      <c r="D8708" t="s">
        <v>33</v>
      </c>
      <c r="E8708" t="s">
        <v>537</v>
      </c>
    </row>
    <row r="8709" spans="1:5" x14ac:dyDescent="0.25">
      <c r="A8709" t="s">
        <v>9146</v>
      </c>
      <c r="B8709" t="s">
        <v>16</v>
      </c>
      <c r="C8709" t="s">
        <v>17</v>
      </c>
      <c r="D8709" t="s">
        <v>33</v>
      </c>
      <c r="E8709" t="s">
        <v>653</v>
      </c>
    </row>
    <row r="8710" spans="1:5" x14ac:dyDescent="0.25">
      <c r="A8710" t="s">
        <v>9147</v>
      </c>
      <c r="B8710" t="s">
        <v>20</v>
      </c>
      <c r="C8710" t="s">
        <v>19</v>
      </c>
      <c r="D8710" t="s">
        <v>33</v>
      </c>
      <c r="E8710" t="s">
        <v>556</v>
      </c>
    </row>
    <row r="8711" spans="1:5" x14ac:dyDescent="0.25">
      <c r="A8711" t="s">
        <v>9322</v>
      </c>
      <c r="B8711" t="s">
        <v>20</v>
      </c>
      <c r="C8711" t="s">
        <v>19</v>
      </c>
      <c r="D8711" t="s">
        <v>33</v>
      </c>
      <c r="E8711" t="s">
        <v>553</v>
      </c>
    </row>
    <row r="8712" spans="1:5" x14ac:dyDescent="0.25">
      <c r="A8712" t="s">
        <v>9149</v>
      </c>
      <c r="B8712" t="s">
        <v>16</v>
      </c>
      <c r="C8712" t="s">
        <v>17</v>
      </c>
      <c r="D8712" t="s">
        <v>33</v>
      </c>
      <c r="E8712" t="s">
        <v>653</v>
      </c>
    </row>
    <row r="8713" spans="1:5" x14ac:dyDescent="0.25">
      <c r="A8713" t="s">
        <v>25687</v>
      </c>
      <c r="B8713" t="s">
        <v>20</v>
      </c>
      <c r="C8713" t="s">
        <v>21</v>
      </c>
      <c r="D8713" t="s">
        <v>33</v>
      </c>
      <c r="E8713" t="s">
        <v>537</v>
      </c>
    </row>
    <row r="8714" spans="1:5" x14ac:dyDescent="0.25">
      <c r="A8714" t="s">
        <v>9154</v>
      </c>
      <c r="B8714" t="s">
        <v>20</v>
      </c>
      <c r="C8714" t="s">
        <v>21</v>
      </c>
      <c r="D8714" t="s">
        <v>33</v>
      </c>
      <c r="E8714" t="s">
        <v>581</v>
      </c>
    </row>
    <row r="8715" spans="1:5" x14ac:dyDescent="0.25">
      <c r="A8715" t="s">
        <v>22495</v>
      </c>
      <c r="B8715" t="s">
        <v>20</v>
      </c>
      <c r="C8715" t="s">
        <v>19</v>
      </c>
      <c r="D8715" t="s">
        <v>33</v>
      </c>
      <c r="E8715" t="s">
        <v>533</v>
      </c>
    </row>
    <row r="8716" spans="1:5" x14ac:dyDescent="0.25">
      <c r="A8716" t="s">
        <v>9156</v>
      </c>
      <c r="B8716" t="s">
        <v>20</v>
      </c>
      <c r="C8716" t="s">
        <v>19</v>
      </c>
      <c r="D8716" t="s">
        <v>33</v>
      </c>
      <c r="E8716" t="s">
        <v>538</v>
      </c>
    </row>
    <row r="8717" spans="1:5" x14ac:dyDescent="0.25">
      <c r="A8717" t="s">
        <v>9157</v>
      </c>
      <c r="B8717" t="s">
        <v>20</v>
      </c>
      <c r="C8717" t="s">
        <v>19</v>
      </c>
      <c r="D8717" t="s">
        <v>33</v>
      </c>
      <c r="E8717" t="s">
        <v>538</v>
      </c>
    </row>
    <row r="8718" spans="1:5" x14ac:dyDescent="0.25">
      <c r="A8718" t="s">
        <v>23048</v>
      </c>
      <c r="B8718" t="s">
        <v>20</v>
      </c>
      <c r="C8718" t="s">
        <v>19</v>
      </c>
      <c r="D8718" t="s">
        <v>33</v>
      </c>
      <c r="E8718" t="s">
        <v>533</v>
      </c>
    </row>
    <row r="8719" spans="1:5" x14ac:dyDescent="0.25">
      <c r="A8719" t="s">
        <v>22494</v>
      </c>
      <c r="B8719" t="s">
        <v>20</v>
      </c>
      <c r="C8719" t="s">
        <v>19</v>
      </c>
      <c r="D8719" t="s">
        <v>33</v>
      </c>
      <c r="E8719" t="s">
        <v>533</v>
      </c>
    </row>
    <row r="8720" spans="1:5" x14ac:dyDescent="0.25">
      <c r="A8720" t="s">
        <v>9160</v>
      </c>
      <c r="B8720" t="s">
        <v>20</v>
      </c>
      <c r="C8720" t="s">
        <v>19</v>
      </c>
      <c r="D8720" t="s">
        <v>33</v>
      </c>
      <c r="E8720" t="s">
        <v>530</v>
      </c>
    </row>
    <row r="8721" spans="1:5" x14ac:dyDescent="0.25">
      <c r="A8721" t="s">
        <v>23046</v>
      </c>
      <c r="B8721" t="s">
        <v>20</v>
      </c>
      <c r="C8721" t="s">
        <v>19</v>
      </c>
      <c r="D8721" t="s">
        <v>33</v>
      </c>
      <c r="E8721" t="s">
        <v>533</v>
      </c>
    </row>
    <row r="8722" spans="1:5" x14ac:dyDescent="0.25">
      <c r="A8722" t="s">
        <v>9162</v>
      </c>
      <c r="B8722" t="s">
        <v>20</v>
      </c>
      <c r="C8722" t="s">
        <v>19</v>
      </c>
      <c r="D8722" t="s">
        <v>33</v>
      </c>
      <c r="E8722" t="s">
        <v>530</v>
      </c>
    </row>
    <row r="8723" spans="1:5" x14ac:dyDescent="0.25">
      <c r="A8723" t="s">
        <v>22493</v>
      </c>
      <c r="B8723" t="s">
        <v>20</v>
      </c>
      <c r="C8723" t="s">
        <v>19</v>
      </c>
      <c r="D8723" t="s">
        <v>33</v>
      </c>
      <c r="E8723" t="s">
        <v>533</v>
      </c>
    </row>
    <row r="8724" spans="1:5" x14ac:dyDescent="0.25">
      <c r="A8724" t="s">
        <v>9164</v>
      </c>
      <c r="B8724" t="s">
        <v>20</v>
      </c>
      <c r="C8724" t="s">
        <v>23</v>
      </c>
      <c r="D8724" t="s">
        <v>33</v>
      </c>
      <c r="E8724" t="s">
        <v>740</v>
      </c>
    </row>
    <row r="8725" spans="1:5" x14ac:dyDescent="0.25">
      <c r="A8725" t="s">
        <v>23044</v>
      </c>
      <c r="B8725" t="s">
        <v>20</v>
      </c>
      <c r="C8725" t="s">
        <v>19</v>
      </c>
      <c r="D8725" t="s">
        <v>33</v>
      </c>
      <c r="E8725" t="s">
        <v>533</v>
      </c>
    </row>
    <row r="8726" spans="1:5" x14ac:dyDescent="0.25">
      <c r="A8726" t="s">
        <v>9165</v>
      </c>
      <c r="B8726" t="s">
        <v>20</v>
      </c>
      <c r="C8726" t="s">
        <v>22</v>
      </c>
      <c r="D8726" t="s">
        <v>33</v>
      </c>
      <c r="E8726" t="s">
        <v>693</v>
      </c>
    </row>
    <row r="8727" spans="1:5" x14ac:dyDescent="0.25">
      <c r="A8727" t="s">
        <v>9167</v>
      </c>
      <c r="B8727" t="s">
        <v>20</v>
      </c>
      <c r="C8727" t="s">
        <v>19</v>
      </c>
      <c r="D8727" t="s">
        <v>33</v>
      </c>
      <c r="E8727" t="s">
        <v>538</v>
      </c>
    </row>
    <row r="8728" spans="1:5" x14ac:dyDescent="0.25">
      <c r="A8728" t="s">
        <v>22492</v>
      </c>
      <c r="B8728" t="s">
        <v>20</v>
      </c>
      <c r="C8728" t="s">
        <v>19</v>
      </c>
      <c r="D8728" t="s">
        <v>33</v>
      </c>
      <c r="E8728" t="s">
        <v>533</v>
      </c>
    </row>
    <row r="8729" spans="1:5" x14ac:dyDescent="0.25">
      <c r="A8729" t="s">
        <v>9170</v>
      </c>
      <c r="B8729" t="s">
        <v>20</v>
      </c>
      <c r="C8729" t="s">
        <v>19</v>
      </c>
      <c r="D8729" t="s">
        <v>33</v>
      </c>
      <c r="E8729" t="s">
        <v>821</v>
      </c>
    </row>
    <row r="8730" spans="1:5" x14ac:dyDescent="0.25">
      <c r="A8730" t="s">
        <v>23042</v>
      </c>
      <c r="B8730" t="s">
        <v>20</v>
      </c>
      <c r="C8730" t="s">
        <v>19</v>
      </c>
      <c r="D8730" t="s">
        <v>33</v>
      </c>
      <c r="E8730" t="s">
        <v>533</v>
      </c>
    </row>
    <row r="8731" spans="1:5" x14ac:dyDescent="0.25">
      <c r="A8731" t="s">
        <v>24321</v>
      </c>
      <c r="B8731" t="s">
        <v>20</v>
      </c>
      <c r="C8731" t="s">
        <v>19</v>
      </c>
      <c r="D8731" t="s">
        <v>33</v>
      </c>
      <c r="E8731" t="s">
        <v>533</v>
      </c>
    </row>
    <row r="8732" spans="1:5" x14ac:dyDescent="0.25">
      <c r="A8732" t="s">
        <v>15916</v>
      </c>
      <c r="B8732" t="s">
        <v>20</v>
      </c>
      <c r="C8732" t="s">
        <v>21</v>
      </c>
      <c r="D8732" t="s">
        <v>33</v>
      </c>
      <c r="E8732" t="s">
        <v>537</v>
      </c>
    </row>
    <row r="8733" spans="1:5" x14ac:dyDescent="0.25">
      <c r="A8733" t="s">
        <v>12731</v>
      </c>
      <c r="B8733" t="s">
        <v>20</v>
      </c>
      <c r="C8733" t="s">
        <v>19</v>
      </c>
      <c r="D8733" t="s">
        <v>33</v>
      </c>
      <c r="E8733" t="s">
        <v>533</v>
      </c>
    </row>
    <row r="8734" spans="1:5" x14ac:dyDescent="0.25">
      <c r="A8734" t="s">
        <v>22333</v>
      </c>
      <c r="B8734" t="s">
        <v>20</v>
      </c>
      <c r="C8734" t="s">
        <v>21</v>
      </c>
      <c r="D8734" t="s">
        <v>33</v>
      </c>
      <c r="E8734" t="s">
        <v>537</v>
      </c>
    </row>
    <row r="8735" spans="1:5" x14ac:dyDescent="0.25">
      <c r="A8735" t="s">
        <v>9175</v>
      </c>
      <c r="B8735" t="s">
        <v>20</v>
      </c>
      <c r="C8735" t="s">
        <v>21</v>
      </c>
      <c r="D8735" t="s">
        <v>33</v>
      </c>
      <c r="E8735" t="s">
        <v>582</v>
      </c>
    </row>
    <row r="8736" spans="1:5" x14ac:dyDescent="0.25">
      <c r="A8736" t="s">
        <v>9176</v>
      </c>
      <c r="B8736" t="s">
        <v>16</v>
      </c>
      <c r="C8736" t="s">
        <v>15</v>
      </c>
      <c r="D8736" t="s">
        <v>33</v>
      </c>
      <c r="E8736" t="s">
        <v>659</v>
      </c>
    </row>
    <row r="8737" spans="1:5" x14ac:dyDescent="0.25">
      <c r="A8737" t="s">
        <v>9201</v>
      </c>
      <c r="B8737" t="s">
        <v>20</v>
      </c>
      <c r="C8737" t="s">
        <v>21</v>
      </c>
      <c r="D8737" t="s">
        <v>33</v>
      </c>
      <c r="E8737" t="s">
        <v>537</v>
      </c>
    </row>
    <row r="8738" spans="1:5" x14ac:dyDescent="0.25">
      <c r="A8738" t="s">
        <v>25898</v>
      </c>
      <c r="B8738" t="s">
        <v>20</v>
      </c>
      <c r="C8738" t="s">
        <v>21</v>
      </c>
      <c r="D8738" t="s">
        <v>33</v>
      </c>
      <c r="E8738" t="s">
        <v>537</v>
      </c>
    </row>
    <row r="8739" spans="1:5" x14ac:dyDescent="0.25">
      <c r="A8739" t="s">
        <v>9178</v>
      </c>
      <c r="B8739" t="s">
        <v>20</v>
      </c>
      <c r="C8739" t="s">
        <v>19</v>
      </c>
      <c r="D8739" t="s">
        <v>33</v>
      </c>
      <c r="E8739" t="s">
        <v>538</v>
      </c>
    </row>
    <row r="8740" spans="1:5" x14ac:dyDescent="0.25">
      <c r="A8740" t="s">
        <v>26067</v>
      </c>
      <c r="B8740" t="s">
        <v>20</v>
      </c>
      <c r="C8740" t="s">
        <v>21</v>
      </c>
      <c r="D8740" t="s">
        <v>33</v>
      </c>
      <c r="E8740" t="s">
        <v>537</v>
      </c>
    </row>
    <row r="8741" spans="1:5" x14ac:dyDescent="0.25">
      <c r="A8741" t="s">
        <v>9182</v>
      </c>
      <c r="B8741" t="s">
        <v>20</v>
      </c>
      <c r="C8741" t="s">
        <v>19</v>
      </c>
      <c r="D8741" t="s">
        <v>33</v>
      </c>
      <c r="E8741" t="s">
        <v>530</v>
      </c>
    </row>
    <row r="8742" spans="1:5" x14ac:dyDescent="0.25">
      <c r="A8742" t="s">
        <v>6199</v>
      </c>
      <c r="B8742" t="s">
        <v>20</v>
      </c>
      <c r="C8742" t="s">
        <v>19</v>
      </c>
      <c r="D8742" t="s">
        <v>33</v>
      </c>
      <c r="E8742" t="s">
        <v>553</v>
      </c>
    </row>
    <row r="8743" spans="1:5" x14ac:dyDescent="0.25">
      <c r="A8743" t="s">
        <v>29055</v>
      </c>
      <c r="B8743" t="s">
        <v>20</v>
      </c>
      <c r="C8743" t="s">
        <v>19</v>
      </c>
      <c r="D8743" t="s">
        <v>33</v>
      </c>
      <c r="E8743" t="s">
        <v>533</v>
      </c>
    </row>
    <row r="8744" spans="1:5" x14ac:dyDescent="0.25">
      <c r="A8744" t="s">
        <v>9184</v>
      </c>
      <c r="B8744" t="s">
        <v>20</v>
      </c>
      <c r="C8744" t="s">
        <v>19</v>
      </c>
      <c r="D8744" t="s">
        <v>33</v>
      </c>
      <c r="E8744" t="s">
        <v>530</v>
      </c>
    </row>
    <row r="8745" spans="1:5" x14ac:dyDescent="0.25">
      <c r="A8745" t="s">
        <v>4856</v>
      </c>
      <c r="B8745" t="s">
        <v>20</v>
      </c>
      <c r="C8745" t="s">
        <v>21</v>
      </c>
      <c r="D8745" t="s">
        <v>33</v>
      </c>
      <c r="E8745" t="s">
        <v>537</v>
      </c>
    </row>
    <row r="8746" spans="1:5" x14ac:dyDescent="0.25">
      <c r="A8746" t="s">
        <v>9185</v>
      </c>
      <c r="B8746" t="s">
        <v>20</v>
      </c>
      <c r="C8746" t="s">
        <v>19</v>
      </c>
      <c r="D8746" t="s">
        <v>33</v>
      </c>
      <c r="E8746" t="s">
        <v>530</v>
      </c>
    </row>
    <row r="8747" spans="1:5" x14ac:dyDescent="0.25">
      <c r="A8747" t="s">
        <v>8358</v>
      </c>
      <c r="B8747" t="s">
        <v>20</v>
      </c>
      <c r="C8747" t="s">
        <v>21</v>
      </c>
      <c r="D8747" t="s">
        <v>33</v>
      </c>
      <c r="E8747" t="s">
        <v>537</v>
      </c>
    </row>
    <row r="8748" spans="1:5" x14ac:dyDescent="0.25">
      <c r="A8748" t="s">
        <v>9188</v>
      </c>
      <c r="B8748" t="s">
        <v>20</v>
      </c>
      <c r="C8748" t="s">
        <v>19</v>
      </c>
      <c r="D8748" t="s">
        <v>33</v>
      </c>
      <c r="E8748" t="s">
        <v>530</v>
      </c>
    </row>
    <row r="8749" spans="1:5" x14ac:dyDescent="0.25">
      <c r="A8749" t="s">
        <v>24452</v>
      </c>
      <c r="B8749" t="s">
        <v>20</v>
      </c>
      <c r="C8749" t="s">
        <v>21</v>
      </c>
      <c r="D8749" t="s">
        <v>33</v>
      </c>
      <c r="E8749" t="s">
        <v>537</v>
      </c>
    </row>
    <row r="8750" spans="1:5" x14ac:dyDescent="0.25">
      <c r="A8750" t="s">
        <v>24481</v>
      </c>
      <c r="B8750" t="s">
        <v>20</v>
      </c>
      <c r="C8750" t="s">
        <v>21</v>
      </c>
      <c r="D8750" t="s">
        <v>33</v>
      </c>
      <c r="E8750" t="s">
        <v>537</v>
      </c>
    </row>
    <row r="8751" spans="1:5" x14ac:dyDescent="0.25">
      <c r="A8751" t="s">
        <v>21711</v>
      </c>
      <c r="B8751" t="s">
        <v>20</v>
      </c>
      <c r="C8751" t="s">
        <v>21</v>
      </c>
      <c r="D8751" t="s">
        <v>33</v>
      </c>
      <c r="E8751" t="s">
        <v>537</v>
      </c>
    </row>
    <row r="8752" spans="1:5" x14ac:dyDescent="0.25">
      <c r="A8752" t="s">
        <v>16106</v>
      </c>
      <c r="B8752" t="s">
        <v>20</v>
      </c>
      <c r="C8752" t="s">
        <v>19</v>
      </c>
      <c r="D8752" t="s">
        <v>33</v>
      </c>
      <c r="E8752" t="s">
        <v>533</v>
      </c>
    </row>
    <row r="8753" spans="1:5" x14ac:dyDescent="0.25">
      <c r="A8753" t="s">
        <v>20397</v>
      </c>
      <c r="B8753" t="s">
        <v>20</v>
      </c>
      <c r="C8753" t="s">
        <v>21</v>
      </c>
      <c r="D8753" t="s">
        <v>33</v>
      </c>
      <c r="E8753" t="s">
        <v>537</v>
      </c>
    </row>
    <row r="8754" spans="1:5" x14ac:dyDescent="0.25">
      <c r="A8754" t="s">
        <v>14807</v>
      </c>
      <c r="B8754" t="s">
        <v>20</v>
      </c>
      <c r="C8754" t="s">
        <v>19</v>
      </c>
      <c r="D8754" t="s">
        <v>33</v>
      </c>
      <c r="E8754" t="s">
        <v>553</v>
      </c>
    </row>
    <row r="8755" spans="1:5" x14ac:dyDescent="0.25">
      <c r="A8755" t="s">
        <v>27904</v>
      </c>
      <c r="B8755" t="s">
        <v>20</v>
      </c>
      <c r="C8755" t="s">
        <v>19</v>
      </c>
      <c r="D8755" t="s">
        <v>33</v>
      </c>
      <c r="E8755" t="s">
        <v>553</v>
      </c>
    </row>
    <row r="8756" spans="1:5" x14ac:dyDescent="0.25">
      <c r="A8756" t="s">
        <v>5309</v>
      </c>
      <c r="B8756" t="s">
        <v>20</v>
      </c>
      <c r="C8756" t="s">
        <v>21</v>
      </c>
      <c r="D8756" t="s">
        <v>33</v>
      </c>
      <c r="E8756" t="s">
        <v>537</v>
      </c>
    </row>
    <row r="8757" spans="1:5" x14ac:dyDescent="0.25">
      <c r="A8757" t="s">
        <v>13675</v>
      </c>
      <c r="B8757" t="s">
        <v>20</v>
      </c>
      <c r="C8757" t="s">
        <v>21</v>
      </c>
      <c r="D8757" t="s">
        <v>33</v>
      </c>
      <c r="E8757" t="s">
        <v>537</v>
      </c>
    </row>
    <row r="8758" spans="1:5" x14ac:dyDescent="0.25">
      <c r="A8758" t="s">
        <v>13676</v>
      </c>
      <c r="B8758" t="s">
        <v>20</v>
      </c>
      <c r="C8758" t="s">
        <v>21</v>
      </c>
      <c r="D8758" t="s">
        <v>33</v>
      </c>
      <c r="E8758" t="s">
        <v>537</v>
      </c>
    </row>
    <row r="8759" spans="1:5" x14ac:dyDescent="0.25">
      <c r="A8759" t="s">
        <v>13681</v>
      </c>
      <c r="B8759" t="s">
        <v>20</v>
      </c>
      <c r="C8759" t="s">
        <v>21</v>
      </c>
      <c r="D8759" t="s">
        <v>33</v>
      </c>
      <c r="E8759" t="s">
        <v>537</v>
      </c>
    </row>
    <row r="8760" spans="1:5" x14ac:dyDescent="0.25">
      <c r="A8760" t="s">
        <v>13682</v>
      </c>
      <c r="B8760" t="s">
        <v>20</v>
      </c>
      <c r="C8760" t="s">
        <v>21</v>
      </c>
      <c r="D8760" t="s">
        <v>33</v>
      </c>
      <c r="E8760" t="s">
        <v>537</v>
      </c>
    </row>
    <row r="8761" spans="1:5" x14ac:dyDescent="0.25">
      <c r="A8761" t="s">
        <v>24035</v>
      </c>
      <c r="B8761" t="s">
        <v>20</v>
      </c>
      <c r="C8761" t="s">
        <v>21</v>
      </c>
      <c r="D8761" t="s">
        <v>33</v>
      </c>
      <c r="E8761" t="s">
        <v>537</v>
      </c>
    </row>
    <row r="8762" spans="1:5" x14ac:dyDescent="0.25">
      <c r="A8762" t="s">
        <v>24740</v>
      </c>
      <c r="B8762" t="s">
        <v>20</v>
      </c>
      <c r="C8762" t="s">
        <v>19</v>
      </c>
      <c r="D8762" t="s">
        <v>33</v>
      </c>
      <c r="E8762" t="s">
        <v>533</v>
      </c>
    </row>
    <row r="8763" spans="1:5" x14ac:dyDescent="0.25">
      <c r="A8763" t="s">
        <v>9202</v>
      </c>
      <c r="B8763" t="s">
        <v>16</v>
      </c>
      <c r="C8763" t="s">
        <v>15</v>
      </c>
      <c r="D8763" t="s">
        <v>33</v>
      </c>
      <c r="E8763" t="s">
        <v>659</v>
      </c>
    </row>
    <row r="8764" spans="1:5" x14ac:dyDescent="0.25">
      <c r="A8764" t="s">
        <v>15262</v>
      </c>
      <c r="B8764" t="s">
        <v>20</v>
      </c>
      <c r="C8764" t="s">
        <v>21</v>
      </c>
      <c r="D8764" t="s">
        <v>33</v>
      </c>
      <c r="E8764" t="s">
        <v>537</v>
      </c>
    </row>
    <row r="8765" spans="1:5" x14ac:dyDescent="0.25">
      <c r="A8765" t="s">
        <v>9205</v>
      </c>
      <c r="B8765" t="s">
        <v>20</v>
      </c>
      <c r="C8765" t="s">
        <v>19</v>
      </c>
      <c r="D8765" t="s">
        <v>33</v>
      </c>
      <c r="E8765" t="s">
        <v>530</v>
      </c>
    </row>
    <row r="8766" spans="1:5" x14ac:dyDescent="0.25">
      <c r="A8766" t="s">
        <v>18875</v>
      </c>
      <c r="B8766" t="s">
        <v>20</v>
      </c>
      <c r="C8766" t="s">
        <v>21</v>
      </c>
      <c r="D8766" t="s">
        <v>33</v>
      </c>
      <c r="E8766" t="s">
        <v>537</v>
      </c>
    </row>
    <row r="8767" spans="1:5" x14ac:dyDescent="0.25">
      <c r="A8767" t="s">
        <v>9206</v>
      </c>
      <c r="B8767" t="s">
        <v>16</v>
      </c>
      <c r="C8767" t="s">
        <v>17</v>
      </c>
      <c r="D8767" t="s">
        <v>33</v>
      </c>
      <c r="E8767" t="s">
        <v>653</v>
      </c>
    </row>
    <row r="8768" spans="1:5" x14ac:dyDescent="0.25">
      <c r="A8768" t="s">
        <v>14517</v>
      </c>
      <c r="B8768" t="s">
        <v>20</v>
      </c>
      <c r="C8768" t="s">
        <v>21</v>
      </c>
      <c r="D8768" t="s">
        <v>33</v>
      </c>
      <c r="E8768" t="s">
        <v>537</v>
      </c>
    </row>
    <row r="8769" spans="1:5" x14ac:dyDescent="0.25">
      <c r="A8769" t="s">
        <v>9208</v>
      </c>
      <c r="B8769" t="s">
        <v>20</v>
      </c>
      <c r="C8769" t="s">
        <v>21</v>
      </c>
      <c r="D8769" t="s">
        <v>33</v>
      </c>
      <c r="E8769" t="s">
        <v>582</v>
      </c>
    </row>
    <row r="8770" spans="1:5" x14ac:dyDescent="0.25">
      <c r="A8770" t="s">
        <v>7370</v>
      </c>
      <c r="B8770" t="s">
        <v>20</v>
      </c>
      <c r="C8770" t="s">
        <v>21</v>
      </c>
      <c r="D8770" t="s">
        <v>33</v>
      </c>
      <c r="E8770" t="s">
        <v>537</v>
      </c>
    </row>
    <row r="8771" spans="1:5" x14ac:dyDescent="0.25">
      <c r="A8771" t="s">
        <v>9209</v>
      </c>
      <c r="B8771" t="s">
        <v>20</v>
      </c>
      <c r="C8771" t="s">
        <v>19</v>
      </c>
      <c r="D8771" t="s">
        <v>33</v>
      </c>
      <c r="E8771" t="s">
        <v>530</v>
      </c>
    </row>
    <row r="8772" spans="1:5" x14ac:dyDescent="0.25">
      <c r="A8772" t="s">
        <v>7363</v>
      </c>
      <c r="B8772" t="s">
        <v>20</v>
      </c>
      <c r="C8772" t="s">
        <v>21</v>
      </c>
      <c r="D8772" t="s">
        <v>33</v>
      </c>
      <c r="E8772" t="s">
        <v>537</v>
      </c>
    </row>
    <row r="8773" spans="1:5" x14ac:dyDescent="0.25">
      <c r="A8773" t="s">
        <v>9211</v>
      </c>
      <c r="B8773" t="s">
        <v>20</v>
      </c>
      <c r="C8773" t="s">
        <v>19</v>
      </c>
      <c r="D8773" t="s">
        <v>33</v>
      </c>
      <c r="E8773" t="s">
        <v>530</v>
      </c>
    </row>
    <row r="8774" spans="1:5" x14ac:dyDescent="0.25">
      <c r="A8774" t="s">
        <v>16049</v>
      </c>
      <c r="B8774" t="s">
        <v>20</v>
      </c>
      <c r="C8774" t="s">
        <v>21</v>
      </c>
      <c r="D8774" t="s">
        <v>33</v>
      </c>
      <c r="E8774" t="s">
        <v>537</v>
      </c>
    </row>
    <row r="8775" spans="1:5" x14ac:dyDescent="0.25">
      <c r="A8775" t="s">
        <v>9213</v>
      </c>
      <c r="B8775" t="s">
        <v>20</v>
      </c>
      <c r="C8775" t="s">
        <v>19</v>
      </c>
      <c r="D8775" t="s">
        <v>33</v>
      </c>
      <c r="E8775" t="s">
        <v>530</v>
      </c>
    </row>
    <row r="8776" spans="1:5" x14ac:dyDescent="0.25">
      <c r="A8776" t="s">
        <v>15781</v>
      </c>
      <c r="B8776" t="s">
        <v>20</v>
      </c>
      <c r="C8776" t="s">
        <v>21</v>
      </c>
      <c r="D8776" t="s">
        <v>33</v>
      </c>
      <c r="E8776" t="s">
        <v>537</v>
      </c>
    </row>
    <row r="8777" spans="1:5" x14ac:dyDescent="0.25">
      <c r="A8777" t="s">
        <v>9215</v>
      </c>
      <c r="B8777" t="s">
        <v>20</v>
      </c>
      <c r="C8777" t="s">
        <v>19</v>
      </c>
      <c r="D8777" t="s">
        <v>33</v>
      </c>
      <c r="E8777" t="s">
        <v>530</v>
      </c>
    </row>
    <row r="8778" spans="1:5" x14ac:dyDescent="0.25">
      <c r="A8778" t="s">
        <v>9217</v>
      </c>
      <c r="B8778" t="s">
        <v>20</v>
      </c>
      <c r="C8778" t="s">
        <v>19</v>
      </c>
      <c r="D8778" t="s">
        <v>33</v>
      </c>
      <c r="E8778" t="s">
        <v>538</v>
      </c>
    </row>
    <row r="8779" spans="1:5" x14ac:dyDescent="0.25">
      <c r="A8779" t="s">
        <v>9225</v>
      </c>
      <c r="B8779" t="s">
        <v>20</v>
      </c>
      <c r="C8779" t="s">
        <v>21</v>
      </c>
      <c r="D8779" t="s">
        <v>33</v>
      </c>
      <c r="E8779" t="s">
        <v>581</v>
      </c>
    </row>
    <row r="8780" spans="1:5" x14ac:dyDescent="0.25">
      <c r="A8780" t="s">
        <v>20242</v>
      </c>
      <c r="B8780" t="s">
        <v>20</v>
      </c>
      <c r="C8780" t="s">
        <v>19</v>
      </c>
      <c r="D8780" t="s">
        <v>33</v>
      </c>
      <c r="E8780" t="s">
        <v>533</v>
      </c>
    </row>
    <row r="8781" spans="1:5" x14ac:dyDescent="0.25">
      <c r="A8781" t="s">
        <v>27261</v>
      </c>
      <c r="B8781" t="s">
        <v>20</v>
      </c>
      <c r="C8781" t="s">
        <v>21</v>
      </c>
      <c r="D8781" t="s">
        <v>33</v>
      </c>
      <c r="E8781" t="s">
        <v>537</v>
      </c>
    </row>
    <row r="8782" spans="1:5" x14ac:dyDescent="0.25">
      <c r="A8782" t="s">
        <v>7472</v>
      </c>
      <c r="B8782" t="s">
        <v>20</v>
      </c>
      <c r="C8782" t="s">
        <v>21</v>
      </c>
      <c r="D8782" t="s">
        <v>33</v>
      </c>
      <c r="E8782" t="s">
        <v>537</v>
      </c>
    </row>
    <row r="8783" spans="1:5" x14ac:dyDescent="0.25">
      <c r="A8783" t="s">
        <v>9227</v>
      </c>
      <c r="B8783" t="s">
        <v>20</v>
      </c>
      <c r="C8783" t="s">
        <v>19</v>
      </c>
      <c r="D8783" t="s">
        <v>33</v>
      </c>
      <c r="E8783" t="s">
        <v>538</v>
      </c>
    </row>
    <row r="8784" spans="1:5" x14ac:dyDescent="0.25">
      <c r="A8784" t="s">
        <v>21191</v>
      </c>
      <c r="B8784" t="s">
        <v>20</v>
      </c>
      <c r="C8784" t="s">
        <v>21</v>
      </c>
      <c r="D8784" t="s">
        <v>33</v>
      </c>
      <c r="E8784" t="s">
        <v>537</v>
      </c>
    </row>
    <row r="8785" spans="1:5" x14ac:dyDescent="0.25">
      <c r="A8785" t="s">
        <v>9219</v>
      </c>
      <c r="B8785" t="s">
        <v>20</v>
      </c>
      <c r="C8785" t="s">
        <v>21</v>
      </c>
      <c r="D8785" t="s">
        <v>33</v>
      </c>
      <c r="E8785" t="s">
        <v>581</v>
      </c>
    </row>
    <row r="8786" spans="1:5" x14ac:dyDescent="0.25">
      <c r="A8786" t="s">
        <v>9220</v>
      </c>
      <c r="B8786" t="s">
        <v>20</v>
      </c>
      <c r="C8786" t="s">
        <v>19</v>
      </c>
      <c r="D8786" t="s">
        <v>33</v>
      </c>
      <c r="E8786" t="s">
        <v>538</v>
      </c>
    </row>
    <row r="8787" spans="1:5" x14ac:dyDescent="0.25">
      <c r="A8787" t="s">
        <v>9224</v>
      </c>
      <c r="B8787" t="s">
        <v>20</v>
      </c>
      <c r="C8787" t="s">
        <v>19</v>
      </c>
      <c r="D8787" t="s">
        <v>33</v>
      </c>
      <c r="E8787" t="s">
        <v>538</v>
      </c>
    </row>
    <row r="8788" spans="1:5" x14ac:dyDescent="0.25">
      <c r="A8788" t="s">
        <v>13927</v>
      </c>
      <c r="B8788" t="s">
        <v>20</v>
      </c>
      <c r="C8788" t="s">
        <v>21</v>
      </c>
      <c r="D8788" t="s">
        <v>33</v>
      </c>
      <c r="E8788" t="s">
        <v>537</v>
      </c>
    </row>
    <row r="8789" spans="1:5" x14ac:dyDescent="0.25">
      <c r="A8789" t="s">
        <v>9228</v>
      </c>
      <c r="B8789" t="s">
        <v>20</v>
      </c>
      <c r="C8789" t="s">
        <v>19</v>
      </c>
      <c r="D8789" t="s">
        <v>33</v>
      </c>
      <c r="E8789" t="s">
        <v>538</v>
      </c>
    </row>
    <row r="8790" spans="1:5" x14ac:dyDescent="0.25">
      <c r="A8790" t="s">
        <v>16086</v>
      </c>
      <c r="B8790" t="s">
        <v>20</v>
      </c>
      <c r="C8790" t="s">
        <v>21</v>
      </c>
      <c r="D8790" t="s">
        <v>33</v>
      </c>
      <c r="E8790" t="s">
        <v>537</v>
      </c>
    </row>
    <row r="8791" spans="1:5" x14ac:dyDescent="0.25">
      <c r="A8791" t="s">
        <v>9229</v>
      </c>
      <c r="B8791" t="s">
        <v>20</v>
      </c>
      <c r="C8791" t="s">
        <v>19</v>
      </c>
      <c r="D8791" t="s">
        <v>33</v>
      </c>
      <c r="E8791" t="s">
        <v>530</v>
      </c>
    </row>
    <row r="8792" spans="1:5" x14ac:dyDescent="0.25">
      <c r="A8792" t="s">
        <v>9232</v>
      </c>
      <c r="B8792" t="s">
        <v>20</v>
      </c>
      <c r="C8792" t="s">
        <v>19</v>
      </c>
      <c r="D8792" t="s">
        <v>33</v>
      </c>
      <c r="E8792" t="s">
        <v>530</v>
      </c>
    </row>
    <row r="8793" spans="1:5" x14ac:dyDescent="0.25">
      <c r="A8793" t="s">
        <v>9231</v>
      </c>
      <c r="B8793" t="s">
        <v>20</v>
      </c>
      <c r="C8793" t="s">
        <v>19</v>
      </c>
      <c r="D8793" t="s">
        <v>33</v>
      </c>
      <c r="E8793" t="s">
        <v>538</v>
      </c>
    </row>
    <row r="8794" spans="1:5" x14ac:dyDescent="0.25">
      <c r="A8794" t="s">
        <v>24141</v>
      </c>
      <c r="B8794" t="s">
        <v>20</v>
      </c>
      <c r="C8794" t="s">
        <v>21</v>
      </c>
      <c r="D8794" t="s">
        <v>33</v>
      </c>
      <c r="E8794" t="s">
        <v>537</v>
      </c>
    </row>
    <row r="8795" spans="1:5" x14ac:dyDescent="0.25">
      <c r="A8795" t="s">
        <v>9234</v>
      </c>
      <c r="B8795" t="s">
        <v>20</v>
      </c>
      <c r="C8795" t="s">
        <v>21</v>
      </c>
      <c r="D8795" t="s">
        <v>33</v>
      </c>
      <c r="E8795" t="s">
        <v>582</v>
      </c>
    </row>
    <row r="8796" spans="1:5" x14ac:dyDescent="0.25">
      <c r="A8796" t="s">
        <v>9236</v>
      </c>
      <c r="B8796" t="s">
        <v>20</v>
      </c>
      <c r="C8796" t="s">
        <v>19</v>
      </c>
      <c r="D8796" t="s">
        <v>33</v>
      </c>
      <c r="E8796" t="s">
        <v>538</v>
      </c>
    </row>
    <row r="8797" spans="1:5" x14ac:dyDescent="0.25">
      <c r="A8797" t="s">
        <v>23434</v>
      </c>
      <c r="B8797" t="s">
        <v>20</v>
      </c>
      <c r="C8797" t="s">
        <v>19</v>
      </c>
      <c r="D8797" t="s">
        <v>33</v>
      </c>
      <c r="E8797" t="s">
        <v>533</v>
      </c>
    </row>
    <row r="8798" spans="1:5" x14ac:dyDescent="0.25">
      <c r="A8798" t="s">
        <v>9237</v>
      </c>
      <c r="B8798" t="s">
        <v>20</v>
      </c>
      <c r="C8798" t="s">
        <v>19</v>
      </c>
      <c r="D8798" t="s">
        <v>33</v>
      </c>
      <c r="E8798" t="s">
        <v>538</v>
      </c>
    </row>
    <row r="8799" spans="1:5" x14ac:dyDescent="0.25">
      <c r="A8799" t="s">
        <v>23835</v>
      </c>
      <c r="B8799" t="s">
        <v>20</v>
      </c>
      <c r="C8799" t="s">
        <v>21</v>
      </c>
      <c r="D8799" t="s">
        <v>33</v>
      </c>
      <c r="E8799" t="s">
        <v>537</v>
      </c>
    </row>
    <row r="8800" spans="1:5" x14ac:dyDescent="0.25">
      <c r="A8800" t="s">
        <v>8136</v>
      </c>
      <c r="B8800" t="s">
        <v>20</v>
      </c>
      <c r="C8800" t="s">
        <v>21</v>
      </c>
      <c r="D8800" t="s">
        <v>33</v>
      </c>
      <c r="E8800" t="s">
        <v>537</v>
      </c>
    </row>
    <row r="8801" spans="1:5" x14ac:dyDescent="0.25">
      <c r="A8801" t="s">
        <v>28697</v>
      </c>
      <c r="B8801" t="s">
        <v>20</v>
      </c>
      <c r="C8801" t="s">
        <v>19</v>
      </c>
      <c r="D8801" t="s">
        <v>33</v>
      </c>
      <c r="E8801" t="s">
        <v>553</v>
      </c>
    </row>
    <row r="8802" spans="1:5" x14ac:dyDescent="0.25">
      <c r="A8802" t="s">
        <v>28294</v>
      </c>
      <c r="B8802" t="s">
        <v>20</v>
      </c>
      <c r="C8802" t="s">
        <v>21</v>
      </c>
      <c r="D8802" t="s">
        <v>33</v>
      </c>
      <c r="E8802" t="s">
        <v>537</v>
      </c>
    </row>
    <row r="8803" spans="1:5" x14ac:dyDescent="0.25">
      <c r="A8803" t="s">
        <v>9241</v>
      </c>
      <c r="B8803" t="s">
        <v>20</v>
      </c>
      <c r="C8803" t="s">
        <v>19</v>
      </c>
      <c r="D8803" t="s">
        <v>33</v>
      </c>
      <c r="E8803" t="s">
        <v>538</v>
      </c>
    </row>
    <row r="8804" spans="1:5" x14ac:dyDescent="0.25">
      <c r="A8804" t="s">
        <v>9243</v>
      </c>
      <c r="B8804" t="s">
        <v>20</v>
      </c>
      <c r="C8804" t="s">
        <v>19</v>
      </c>
      <c r="D8804" t="s">
        <v>33</v>
      </c>
      <c r="E8804" t="s">
        <v>530</v>
      </c>
    </row>
    <row r="8805" spans="1:5" x14ac:dyDescent="0.25">
      <c r="A8805" t="s">
        <v>9244</v>
      </c>
      <c r="B8805" t="s">
        <v>20</v>
      </c>
      <c r="C8805" t="s">
        <v>19</v>
      </c>
      <c r="D8805" t="s">
        <v>33</v>
      </c>
      <c r="E8805" t="s">
        <v>530</v>
      </c>
    </row>
    <row r="8806" spans="1:5" x14ac:dyDescent="0.25">
      <c r="A8806" t="s">
        <v>24861</v>
      </c>
      <c r="B8806" t="s">
        <v>20</v>
      </c>
      <c r="C8806" t="s">
        <v>19</v>
      </c>
      <c r="D8806" t="s">
        <v>33</v>
      </c>
      <c r="E8806" t="s">
        <v>533</v>
      </c>
    </row>
    <row r="8807" spans="1:5" x14ac:dyDescent="0.25">
      <c r="A8807" t="s">
        <v>18594</v>
      </c>
      <c r="B8807" t="s">
        <v>20</v>
      </c>
      <c r="C8807" t="s">
        <v>19</v>
      </c>
      <c r="D8807" t="s">
        <v>33</v>
      </c>
      <c r="E8807" t="s">
        <v>533</v>
      </c>
    </row>
    <row r="8808" spans="1:5" x14ac:dyDescent="0.25">
      <c r="A8808" t="s">
        <v>9246</v>
      </c>
      <c r="B8808" t="s">
        <v>20</v>
      </c>
      <c r="C8808" t="s">
        <v>21</v>
      </c>
      <c r="D8808" t="s">
        <v>33</v>
      </c>
      <c r="E8808" t="s">
        <v>581</v>
      </c>
    </row>
    <row r="8809" spans="1:5" x14ac:dyDescent="0.25">
      <c r="A8809" t="s">
        <v>3961</v>
      </c>
      <c r="B8809" t="s">
        <v>20</v>
      </c>
      <c r="C8809" t="s">
        <v>21</v>
      </c>
      <c r="D8809" t="s">
        <v>33</v>
      </c>
      <c r="E8809" t="s">
        <v>537</v>
      </c>
    </row>
    <row r="8810" spans="1:5" x14ac:dyDescent="0.25">
      <c r="A8810" t="s">
        <v>9248</v>
      </c>
      <c r="B8810" t="s">
        <v>20</v>
      </c>
      <c r="C8810" t="s">
        <v>19</v>
      </c>
      <c r="D8810" t="s">
        <v>33</v>
      </c>
      <c r="E8810" t="s">
        <v>530</v>
      </c>
    </row>
    <row r="8811" spans="1:5" x14ac:dyDescent="0.25">
      <c r="A8811" t="s">
        <v>23428</v>
      </c>
      <c r="B8811" t="s">
        <v>20</v>
      </c>
      <c r="C8811" t="s">
        <v>21</v>
      </c>
      <c r="D8811" t="s">
        <v>33</v>
      </c>
      <c r="E8811" t="s">
        <v>537</v>
      </c>
    </row>
    <row r="8812" spans="1:5" x14ac:dyDescent="0.25">
      <c r="A8812" t="s">
        <v>9250</v>
      </c>
      <c r="B8812" t="s">
        <v>20</v>
      </c>
      <c r="C8812" t="s">
        <v>19</v>
      </c>
      <c r="D8812" t="s">
        <v>33</v>
      </c>
      <c r="E8812" t="s">
        <v>530</v>
      </c>
    </row>
    <row r="8813" spans="1:5" x14ac:dyDescent="0.25">
      <c r="A8813" t="s">
        <v>23426</v>
      </c>
      <c r="B8813" t="s">
        <v>20</v>
      </c>
      <c r="C8813" t="s">
        <v>21</v>
      </c>
      <c r="D8813" t="s">
        <v>33</v>
      </c>
      <c r="E8813" t="s">
        <v>537</v>
      </c>
    </row>
    <row r="8814" spans="1:5" x14ac:dyDescent="0.25">
      <c r="A8814" t="s">
        <v>9253</v>
      </c>
      <c r="B8814" t="s">
        <v>16</v>
      </c>
      <c r="C8814" t="s">
        <v>17</v>
      </c>
      <c r="D8814" t="s">
        <v>33</v>
      </c>
      <c r="E8814" t="s">
        <v>653</v>
      </c>
    </row>
    <row r="8815" spans="1:5" x14ac:dyDescent="0.25">
      <c r="A8815" t="s">
        <v>22746</v>
      </c>
      <c r="B8815" t="s">
        <v>20</v>
      </c>
      <c r="C8815" t="s">
        <v>21</v>
      </c>
      <c r="D8815" t="s">
        <v>33</v>
      </c>
      <c r="E8815" t="s">
        <v>537</v>
      </c>
    </row>
    <row r="8816" spans="1:5" x14ac:dyDescent="0.25">
      <c r="A8816" t="s">
        <v>9255</v>
      </c>
      <c r="B8816" t="s">
        <v>20</v>
      </c>
      <c r="C8816" t="s">
        <v>19</v>
      </c>
      <c r="D8816" t="s">
        <v>33</v>
      </c>
      <c r="E8816" t="s">
        <v>562</v>
      </c>
    </row>
    <row r="8817" spans="1:5" x14ac:dyDescent="0.25">
      <c r="A8817" t="s">
        <v>8141</v>
      </c>
      <c r="B8817" t="s">
        <v>20</v>
      </c>
      <c r="C8817" t="s">
        <v>21</v>
      </c>
      <c r="D8817" t="s">
        <v>33</v>
      </c>
      <c r="E8817" t="s">
        <v>537</v>
      </c>
    </row>
    <row r="8818" spans="1:5" x14ac:dyDescent="0.25">
      <c r="A8818" t="s">
        <v>9257</v>
      </c>
      <c r="B8818" t="s">
        <v>20</v>
      </c>
      <c r="C8818" t="s">
        <v>19</v>
      </c>
      <c r="D8818" t="s">
        <v>33</v>
      </c>
      <c r="E8818" t="s">
        <v>562</v>
      </c>
    </row>
    <row r="8819" spans="1:5" x14ac:dyDescent="0.25">
      <c r="A8819" t="s">
        <v>9258</v>
      </c>
      <c r="B8819" t="s">
        <v>20</v>
      </c>
      <c r="C8819" t="s">
        <v>19</v>
      </c>
      <c r="D8819" t="s">
        <v>33</v>
      </c>
      <c r="E8819" t="s">
        <v>538</v>
      </c>
    </row>
    <row r="8820" spans="1:5" x14ac:dyDescent="0.25">
      <c r="A8820" t="s">
        <v>8140</v>
      </c>
      <c r="B8820" t="s">
        <v>20</v>
      </c>
      <c r="C8820" t="s">
        <v>21</v>
      </c>
      <c r="D8820" t="s">
        <v>33</v>
      </c>
      <c r="E8820" t="s">
        <v>537</v>
      </c>
    </row>
    <row r="8821" spans="1:5" x14ac:dyDescent="0.25">
      <c r="A8821" t="s">
        <v>17722</v>
      </c>
      <c r="B8821" t="s">
        <v>20</v>
      </c>
      <c r="C8821" t="s">
        <v>19</v>
      </c>
      <c r="D8821" t="s">
        <v>33</v>
      </c>
      <c r="E8821" t="s">
        <v>533</v>
      </c>
    </row>
    <row r="8822" spans="1:5" x14ac:dyDescent="0.25">
      <c r="A8822" t="s">
        <v>9261</v>
      </c>
      <c r="B8822" t="s">
        <v>20</v>
      </c>
      <c r="C8822" t="s">
        <v>19</v>
      </c>
      <c r="D8822" t="s">
        <v>33</v>
      </c>
      <c r="E8822" t="s">
        <v>530</v>
      </c>
    </row>
    <row r="8823" spans="1:5" x14ac:dyDescent="0.25">
      <c r="A8823" t="s">
        <v>9263</v>
      </c>
      <c r="B8823" t="s">
        <v>16</v>
      </c>
      <c r="C8823" t="s">
        <v>15</v>
      </c>
      <c r="D8823" t="s">
        <v>33</v>
      </c>
      <c r="E8823" t="s">
        <v>659</v>
      </c>
    </row>
    <row r="8824" spans="1:5" x14ac:dyDescent="0.25">
      <c r="A8824" t="s">
        <v>28571</v>
      </c>
      <c r="B8824" t="s">
        <v>20</v>
      </c>
      <c r="C8824" t="s">
        <v>19</v>
      </c>
      <c r="D8824" t="s">
        <v>33</v>
      </c>
      <c r="E8824" t="s">
        <v>533</v>
      </c>
    </row>
    <row r="8825" spans="1:5" x14ac:dyDescent="0.25">
      <c r="A8825" t="s">
        <v>18113</v>
      </c>
      <c r="B8825" t="s">
        <v>20</v>
      </c>
      <c r="C8825" t="s">
        <v>21</v>
      </c>
      <c r="D8825" t="s">
        <v>33</v>
      </c>
      <c r="E8825" t="s">
        <v>537</v>
      </c>
    </row>
    <row r="8826" spans="1:5" x14ac:dyDescent="0.25">
      <c r="A8826" t="s">
        <v>9265</v>
      </c>
      <c r="B8826" t="s">
        <v>20</v>
      </c>
      <c r="C8826" t="s">
        <v>19</v>
      </c>
      <c r="D8826" t="s">
        <v>33</v>
      </c>
      <c r="E8826" t="s">
        <v>530</v>
      </c>
    </row>
    <row r="8827" spans="1:5" x14ac:dyDescent="0.25">
      <c r="A8827" t="s">
        <v>18255</v>
      </c>
      <c r="B8827" t="s">
        <v>20</v>
      </c>
      <c r="C8827" t="s">
        <v>21</v>
      </c>
      <c r="D8827" t="s">
        <v>33</v>
      </c>
      <c r="E8827" t="s">
        <v>537</v>
      </c>
    </row>
    <row r="8828" spans="1:5" x14ac:dyDescent="0.25">
      <c r="A8828" t="s">
        <v>9267</v>
      </c>
      <c r="B8828" t="s">
        <v>20</v>
      </c>
      <c r="C8828" t="s">
        <v>19</v>
      </c>
      <c r="D8828" t="s">
        <v>33</v>
      </c>
      <c r="E8828" t="s">
        <v>530</v>
      </c>
    </row>
    <row r="8829" spans="1:5" x14ac:dyDescent="0.25">
      <c r="A8829" t="s">
        <v>27414</v>
      </c>
      <c r="B8829" t="s">
        <v>20</v>
      </c>
      <c r="C8829" t="s">
        <v>21</v>
      </c>
      <c r="D8829" t="s">
        <v>33</v>
      </c>
      <c r="E8829" t="s">
        <v>537</v>
      </c>
    </row>
    <row r="8830" spans="1:5" x14ac:dyDescent="0.25">
      <c r="A8830" t="s">
        <v>9268</v>
      </c>
      <c r="B8830" t="s">
        <v>20</v>
      </c>
      <c r="C8830" t="s">
        <v>19</v>
      </c>
      <c r="D8830" t="s">
        <v>33</v>
      </c>
      <c r="E8830" t="s">
        <v>538</v>
      </c>
    </row>
    <row r="8831" spans="1:5" x14ac:dyDescent="0.25">
      <c r="A8831" t="s">
        <v>4921</v>
      </c>
      <c r="B8831" t="s">
        <v>20</v>
      </c>
      <c r="C8831" t="s">
        <v>19</v>
      </c>
      <c r="D8831" t="s">
        <v>33</v>
      </c>
      <c r="E8831" t="s">
        <v>533</v>
      </c>
    </row>
    <row r="8832" spans="1:5" x14ac:dyDescent="0.25">
      <c r="A8832" t="s">
        <v>9270</v>
      </c>
      <c r="B8832" t="s">
        <v>20</v>
      </c>
      <c r="C8832" t="s">
        <v>19</v>
      </c>
      <c r="D8832" t="s">
        <v>33</v>
      </c>
      <c r="E8832" t="s">
        <v>538</v>
      </c>
    </row>
    <row r="8833" spans="1:5" x14ac:dyDescent="0.25">
      <c r="A8833" t="s">
        <v>9275</v>
      </c>
      <c r="B8833" t="s">
        <v>20</v>
      </c>
      <c r="C8833" t="s">
        <v>19</v>
      </c>
      <c r="D8833" t="s">
        <v>33</v>
      </c>
      <c r="E8833" t="s">
        <v>538</v>
      </c>
    </row>
    <row r="8834" spans="1:5" x14ac:dyDescent="0.25">
      <c r="A8834" t="s">
        <v>9276</v>
      </c>
      <c r="B8834" t="s">
        <v>20</v>
      </c>
      <c r="C8834" t="s">
        <v>19</v>
      </c>
      <c r="D8834" t="s">
        <v>33</v>
      </c>
      <c r="E8834" t="s">
        <v>538</v>
      </c>
    </row>
    <row r="8835" spans="1:5" x14ac:dyDescent="0.25">
      <c r="A8835" t="s">
        <v>9277</v>
      </c>
      <c r="B8835" t="s">
        <v>20</v>
      </c>
      <c r="C8835" t="s">
        <v>19</v>
      </c>
      <c r="D8835" t="s">
        <v>33</v>
      </c>
      <c r="E8835" t="s">
        <v>538</v>
      </c>
    </row>
    <row r="8836" spans="1:5" x14ac:dyDescent="0.25">
      <c r="A8836" t="s">
        <v>13936</v>
      </c>
      <c r="B8836" t="s">
        <v>20</v>
      </c>
      <c r="C8836" t="s">
        <v>19</v>
      </c>
      <c r="D8836" t="s">
        <v>33</v>
      </c>
      <c r="E8836" t="s">
        <v>533</v>
      </c>
    </row>
    <row r="8837" spans="1:5" x14ac:dyDescent="0.25">
      <c r="A8837" t="s">
        <v>12673</v>
      </c>
      <c r="B8837" t="s">
        <v>20</v>
      </c>
      <c r="C8837" t="s">
        <v>21</v>
      </c>
      <c r="D8837" t="s">
        <v>33</v>
      </c>
      <c r="E8837" t="s">
        <v>537</v>
      </c>
    </row>
    <row r="8838" spans="1:5" x14ac:dyDescent="0.25">
      <c r="A8838" t="s">
        <v>43569</v>
      </c>
      <c r="B8838" t="s">
        <v>20</v>
      </c>
      <c r="C8838" t="s">
        <v>21</v>
      </c>
      <c r="D8838" t="s">
        <v>33</v>
      </c>
      <c r="E8838" t="s">
        <v>537</v>
      </c>
    </row>
    <row r="8839" spans="1:5" x14ac:dyDescent="0.25">
      <c r="A8839" t="s">
        <v>9051</v>
      </c>
      <c r="B8839" t="s">
        <v>20</v>
      </c>
      <c r="C8839" t="s">
        <v>21</v>
      </c>
      <c r="D8839" t="s">
        <v>33</v>
      </c>
      <c r="E8839" t="s">
        <v>537</v>
      </c>
    </row>
    <row r="8840" spans="1:5" x14ac:dyDescent="0.25">
      <c r="A8840" t="s">
        <v>9279</v>
      </c>
      <c r="B8840" t="s">
        <v>20</v>
      </c>
      <c r="C8840" t="s">
        <v>19</v>
      </c>
      <c r="D8840" t="s">
        <v>33</v>
      </c>
      <c r="E8840" t="s">
        <v>530</v>
      </c>
    </row>
    <row r="8841" spans="1:5" x14ac:dyDescent="0.25">
      <c r="A8841" t="s">
        <v>9280</v>
      </c>
      <c r="B8841" t="s">
        <v>20</v>
      </c>
      <c r="C8841" t="s">
        <v>19</v>
      </c>
      <c r="D8841" t="s">
        <v>33</v>
      </c>
      <c r="E8841" t="s">
        <v>530</v>
      </c>
    </row>
    <row r="8842" spans="1:5" x14ac:dyDescent="0.25">
      <c r="A8842" t="s">
        <v>14882</v>
      </c>
      <c r="B8842" t="s">
        <v>20</v>
      </c>
      <c r="C8842" t="s">
        <v>21</v>
      </c>
      <c r="D8842" t="s">
        <v>33</v>
      </c>
      <c r="E8842" t="s">
        <v>537</v>
      </c>
    </row>
    <row r="8843" spans="1:5" x14ac:dyDescent="0.25">
      <c r="A8843" t="s">
        <v>9283</v>
      </c>
      <c r="B8843" t="s">
        <v>20</v>
      </c>
      <c r="C8843" t="s">
        <v>19</v>
      </c>
      <c r="D8843" t="s">
        <v>33</v>
      </c>
      <c r="E8843" t="s">
        <v>538</v>
      </c>
    </row>
    <row r="8844" spans="1:5" x14ac:dyDescent="0.25">
      <c r="A8844" t="s">
        <v>27822</v>
      </c>
      <c r="B8844" t="s">
        <v>20</v>
      </c>
      <c r="C8844" t="s">
        <v>21</v>
      </c>
      <c r="D8844" t="s">
        <v>33</v>
      </c>
      <c r="E8844" t="s">
        <v>537</v>
      </c>
    </row>
    <row r="8845" spans="1:5" x14ac:dyDescent="0.25">
      <c r="A8845" t="s">
        <v>9282</v>
      </c>
      <c r="B8845" t="s">
        <v>20</v>
      </c>
      <c r="C8845" t="s">
        <v>19</v>
      </c>
      <c r="D8845" t="s">
        <v>33</v>
      </c>
      <c r="E8845" t="s">
        <v>530</v>
      </c>
    </row>
    <row r="8846" spans="1:5" x14ac:dyDescent="0.25">
      <c r="A8846" t="s">
        <v>20053</v>
      </c>
      <c r="B8846" t="s">
        <v>20</v>
      </c>
      <c r="C8846" t="s">
        <v>21</v>
      </c>
      <c r="D8846" t="s">
        <v>33</v>
      </c>
      <c r="E8846" t="s">
        <v>537</v>
      </c>
    </row>
    <row r="8847" spans="1:5" x14ac:dyDescent="0.25">
      <c r="A8847" t="s">
        <v>9285</v>
      </c>
      <c r="B8847" t="s">
        <v>20</v>
      </c>
      <c r="C8847" t="s">
        <v>21</v>
      </c>
      <c r="D8847" t="s">
        <v>33</v>
      </c>
      <c r="E8847" t="s">
        <v>855</v>
      </c>
    </row>
    <row r="8848" spans="1:5" x14ac:dyDescent="0.25">
      <c r="A8848" t="s">
        <v>9286</v>
      </c>
      <c r="B8848" t="s">
        <v>20</v>
      </c>
      <c r="C8848" t="s">
        <v>21</v>
      </c>
      <c r="D8848" t="s">
        <v>33</v>
      </c>
      <c r="E8848" t="s">
        <v>614</v>
      </c>
    </row>
    <row r="8849" spans="1:5" x14ac:dyDescent="0.25">
      <c r="A8849" t="s">
        <v>9287</v>
      </c>
      <c r="B8849" t="s">
        <v>20</v>
      </c>
      <c r="C8849" t="s">
        <v>19</v>
      </c>
      <c r="D8849" t="s">
        <v>33</v>
      </c>
      <c r="E8849" t="s">
        <v>539</v>
      </c>
    </row>
    <row r="8850" spans="1:5" x14ac:dyDescent="0.25">
      <c r="A8850" t="s">
        <v>9288</v>
      </c>
      <c r="B8850" t="s">
        <v>20</v>
      </c>
      <c r="C8850" t="s">
        <v>19</v>
      </c>
      <c r="D8850" t="s">
        <v>33</v>
      </c>
      <c r="E8850" t="s">
        <v>539</v>
      </c>
    </row>
    <row r="8851" spans="1:5" x14ac:dyDescent="0.25">
      <c r="A8851" t="s">
        <v>9289</v>
      </c>
      <c r="B8851" t="s">
        <v>20</v>
      </c>
      <c r="C8851" t="s">
        <v>19</v>
      </c>
      <c r="D8851" t="s">
        <v>33</v>
      </c>
      <c r="E8851" t="s">
        <v>530</v>
      </c>
    </row>
    <row r="8852" spans="1:5" x14ac:dyDescent="0.25">
      <c r="A8852" t="s">
        <v>9290</v>
      </c>
      <c r="B8852" t="s">
        <v>20</v>
      </c>
      <c r="C8852" t="s">
        <v>19</v>
      </c>
      <c r="D8852" t="s">
        <v>33</v>
      </c>
      <c r="E8852" t="s">
        <v>530</v>
      </c>
    </row>
    <row r="8853" spans="1:5" x14ac:dyDescent="0.25">
      <c r="A8853" t="s">
        <v>43570</v>
      </c>
      <c r="B8853" t="s">
        <v>20</v>
      </c>
      <c r="C8853" t="s">
        <v>21</v>
      </c>
      <c r="D8853" t="s">
        <v>33</v>
      </c>
      <c r="E8853" t="s">
        <v>537</v>
      </c>
    </row>
    <row r="8854" spans="1:5" x14ac:dyDescent="0.25">
      <c r="A8854" t="s">
        <v>9291</v>
      </c>
      <c r="B8854" t="s">
        <v>20</v>
      </c>
      <c r="C8854" t="s">
        <v>19</v>
      </c>
      <c r="D8854" t="s">
        <v>33</v>
      </c>
      <c r="E8854" t="s">
        <v>530</v>
      </c>
    </row>
    <row r="8855" spans="1:5" x14ac:dyDescent="0.25">
      <c r="A8855" t="s">
        <v>22947</v>
      </c>
      <c r="B8855" t="s">
        <v>20</v>
      </c>
      <c r="C8855" t="s">
        <v>19</v>
      </c>
      <c r="D8855" t="s">
        <v>33</v>
      </c>
      <c r="E8855" t="s">
        <v>533</v>
      </c>
    </row>
    <row r="8856" spans="1:5" x14ac:dyDescent="0.25">
      <c r="A8856" t="s">
        <v>9294</v>
      </c>
      <c r="B8856" t="s">
        <v>20</v>
      </c>
      <c r="C8856" t="s">
        <v>19</v>
      </c>
      <c r="D8856" t="s">
        <v>33</v>
      </c>
      <c r="E8856" t="s">
        <v>523</v>
      </c>
    </row>
    <row r="8857" spans="1:5" x14ac:dyDescent="0.25">
      <c r="A8857" t="s">
        <v>22949</v>
      </c>
      <c r="B8857" t="s">
        <v>20</v>
      </c>
      <c r="C8857" t="s">
        <v>19</v>
      </c>
      <c r="D8857" t="s">
        <v>33</v>
      </c>
      <c r="E8857" t="s">
        <v>533</v>
      </c>
    </row>
    <row r="8858" spans="1:5" x14ac:dyDescent="0.25">
      <c r="A8858" t="s">
        <v>9295</v>
      </c>
      <c r="B8858" t="s">
        <v>20</v>
      </c>
      <c r="C8858" t="s">
        <v>21</v>
      </c>
      <c r="D8858" t="s">
        <v>33</v>
      </c>
      <c r="E8858" t="s">
        <v>582</v>
      </c>
    </row>
    <row r="8859" spans="1:5" x14ac:dyDescent="0.25">
      <c r="A8859" t="s">
        <v>9298</v>
      </c>
      <c r="B8859" t="s">
        <v>20</v>
      </c>
      <c r="C8859" t="s">
        <v>21</v>
      </c>
      <c r="D8859" t="s">
        <v>33</v>
      </c>
      <c r="E8859" t="s">
        <v>582</v>
      </c>
    </row>
    <row r="8860" spans="1:5" x14ac:dyDescent="0.25">
      <c r="A8860" t="s">
        <v>1928</v>
      </c>
      <c r="B8860" t="s">
        <v>20</v>
      </c>
      <c r="C8860" t="s">
        <v>21</v>
      </c>
      <c r="D8860" t="s">
        <v>33</v>
      </c>
      <c r="E8860" t="s">
        <v>537</v>
      </c>
    </row>
    <row r="8861" spans="1:5" x14ac:dyDescent="0.25">
      <c r="A8861" t="s">
        <v>9301</v>
      </c>
      <c r="B8861" t="s">
        <v>20</v>
      </c>
      <c r="C8861" t="s">
        <v>19</v>
      </c>
      <c r="D8861" t="s">
        <v>33</v>
      </c>
      <c r="E8861" t="s">
        <v>538</v>
      </c>
    </row>
    <row r="8862" spans="1:5" x14ac:dyDescent="0.25">
      <c r="A8862" t="s">
        <v>21261</v>
      </c>
      <c r="B8862" t="s">
        <v>20</v>
      </c>
      <c r="C8862" t="s">
        <v>19</v>
      </c>
      <c r="D8862" t="s">
        <v>33</v>
      </c>
      <c r="E8862" t="s">
        <v>533</v>
      </c>
    </row>
    <row r="8863" spans="1:5" x14ac:dyDescent="0.25">
      <c r="A8863" t="s">
        <v>9299</v>
      </c>
      <c r="B8863" t="s">
        <v>20</v>
      </c>
      <c r="C8863" t="s">
        <v>19</v>
      </c>
      <c r="D8863" t="s">
        <v>33</v>
      </c>
      <c r="E8863" t="s">
        <v>538</v>
      </c>
    </row>
    <row r="8864" spans="1:5" x14ac:dyDescent="0.25">
      <c r="A8864" t="s">
        <v>9302</v>
      </c>
      <c r="B8864" t="s">
        <v>20</v>
      </c>
      <c r="C8864" t="s">
        <v>19</v>
      </c>
      <c r="D8864" t="s">
        <v>33</v>
      </c>
      <c r="E8864" t="s">
        <v>538</v>
      </c>
    </row>
    <row r="8865" spans="1:5" x14ac:dyDescent="0.25">
      <c r="A8865" t="s">
        <v>9305</v>
      </c>
      <c r="B8865" t="s">
        <v>20</v>
      </c>
      <c r="C8865" t="s">
        <v>21</v>
      </c>
      <c r="D8865" t="s">
        <v>33</v>
      </c>
      <c r="E8865" t="s">
        <v>581</v>
      </c>
    </row>
    <row r="8866" spans="1:5" x14ac:dyDescent="0.25">
      <c r="A8866" t="s">
        <v>22096</v>
      </c>
      <c r="B8866" t="s">
        <v>20</v>
      </c>
      <c r="C8866" t="s">
        <v>21</v>
      </c>
      <c r="D8866" t="s">
        <v>33</v>
      </c>
      <c r="E8866" t="s">
        <v>537</v>
      </c>
    </row>
    <row r="8867" spans="1:5" x14ac:dyDescent="0.25">
      <c r="A8867" t="s">
        <v>22046</v>
      </c>
      <c r="B8867" t="s">
        <v>20</v>
      </c>
      <c r="C8867" t="s">
        <v>21</v>
      </c>
      <c r="D8867" t="s">
        <v>33</v>
      </c>
      <c r="E8867" t="s">
        <v>537</v>
      </c>
    </row>
    <row r="8868" spans="1:5" x14ac:dyDescent="0.25">
      <c r="A8868" t="s">
        <v>25851</v>
      </c>
      <c r="B8868" t="s">
        <v>20</v>
      </c>
      <c r="C8868" t="s">
        <v>21</v>
      </c>
      <c r="D8868" t="s">
        <v>33</v>
      </c>
      <c r="E8868" t="s">
        <v>537</v>
      </c>
    </row>
    <row r="8869" spans="1:5" x14ac:dyDescent="0.25">
      <c r="A8869" t="s">
        <v>9309</v>
      </c>
      <c r="B8869" t="s">
        <v>20</v>
      </c>
      <c r="C8869" t="s">
        <v>19</v>
      </c>
      <c r="D8869" t="s">
        <v>33</v>
      </c>
      <c r="E8869" t="s">
        <v>530</v>
      </c>
    </row>
    <row r="8870" spans="1:5" x14ac:dyDescent="0.25">
      <c r="A8870" t="s">
        <v>9308</v>
      </c>
      <c r="B8870" t="s">
        <v>20</v>
      </c>
      <c r="C8870" t="s">
        <v>19</v>
      </c>
      <c r="D8870" t="s">
        <v>33</v>
      </c>
      <c r="E8870" t="s">
        <v>538</v>
      </c>
    </row>
    <row r="8871" spans="1:5" x14ac:dyDescent="0.25">
      <c r="A8871" t="s">
        <v>16089</v>
      </c>
      <c r="B8871" t="s">
        <v>20</v>
      </c>
      <c r="C8871" t="s">
        <v>21</v>
      </c>
      <c r="D8871" t="s">
        <v>33</v>
      </c>
      <c r="E8871" t="s">
        <v>537</v>
      </c>
    </row>
    <row r="8872" spans="1:5" x14ac:dyDescent="0.25">
      <c r="A8872" t="s">
        <v>9311</v>
      </c>
      <c r="B8872" t="s">
        <v>20</v>
      </c>
      <c r="C8872" t="s">
        <v>19</v>
      </c>
      <c r="D8872" t="s">
        <v>33</v>
      </c>
      <c r="E8872" t="s">
        <v>538</v>
      </c>
    </row>
    <row r="8873" spans="1:5" x14ac:dyDescent="0.25">
      <c r="A8873" t="s">
        <v>19760</v>
      </c>
      <c r="B8873" t="s">
        <v>20</v>
      </c>
      <c r="C8873" t="s">
        <v>21</v>
      </c>
      <c r="D8873" t="s">
        <v>33</v>
      </c>
      <c r="E8873" t="s">
        <v>537</v>
      </c>
    </row>
    <row r="8874" spans="1:5" x14ac:dyDescent="0.25">
      <c r="A8874" t="s">
        <v>9312</v>
      </c>
      <c r="B8874" t="s">
        <v>20</v>
      </c>
      <c r="C8874" t="s">
        <v>19</v>
      </c>
      <c r="D8874" t="s">
        <v>33</v>
      </c>
      <c r="E8874" t="s">
        <v>530</v>
      </c>
    </row>
    <row r="8875" spans="1:5" x14ac:dyDescent="0.25">
      <c r="A8875" t="s">
        <v>6508</v>
      </c>
      <c r="B8875" t="s">
        <v>20</v>
      </c>
      <c r="C8875" t="s">
        <v>21</v>
      </c>
      <c r="D8875" t="s">
        <v>33</v>
      </c>
      <c r="E8875" t="s">
        <v>537</v>
      </c>
    </row>
    <row r="8876" spans="1:5" x14ac:dyDescent="0.25">
      <c r="A8876" t="s">
        <v>9315</v>
      </c>
      <c r="B8876" t="s">
        <v>20</v>
      </c>
      <c r="C8876" t="s">
        <v>19</v>
      </c>
      <c r="D8876" t="s">
        <v>33</v>
      </c>
      <c r="E8876" t="s">
        <v>530</v>
      </c>
    </row>
    <row r="8877" spans="1:5" x14ac:dyDescent="0.25">
      <c r="A8877" t="s">
        <v>9314</v>
      </c>
      <c r="B8877" t="s">
        <v>20</v>
      </c>
      <c r="C8877" t="s">
        <v>19</v>
      </c>
      <c r="D8877" t="s">
        <v>33</v>
      </c>
      <c r="E8877" t="s">
        <v>538</v>
      </c>
    </row>
    <row r="8878" spans="1:5" x14ac:dyDescent="0.25">
      <c r="A8878" t="s">
        <v>9316</v>
      </c>
      <c r="B8878" t="s">
        <v>16</v>
      </c>
      <c r="C8878" t="s">
        <v>17</v>
      </c>
      <c r="D8878" t="s">
        <v>33</v>
      </c>
      <c r="E8878" t="s">
        <v>653</v>
      </c>
    </row>
    <row r="8879" spans="1:5" x14ac:dyDescent="0.25">
      <c r="A8879" t="s">
        <v>9317</v>
      </c>
      <c r="B8879" t="s">
        <v>16</v>
      </c>
      <c r="C8879" t="s">
        <v>17</v>
      </c>
      <c r="D8879" t="s">
        <v>33</v>
      </c>
      <c r="E8879" t="s">
        <v>653</v>
      </c>
    </row>
    <row r="8880" spans="1:5" x14ac:dyDescent="0.25">
      <c r="A8880" t="s">
        <v>29143</v>
      </c>
      <c r="B8880" t="s">
        <v>20</v>
      </c>
      <c r="C8880" t="s">
        <v>21</v>
      </c>
      <c r="D8880" t="s">
        <v>33</v>
      </c>
      <c r="E8880" t="s">
        <v>537</v>
      </c>
    </row>
    <row r="8881" spans="1:5" x14ac:dyDescent="0.25">
      <c r="A8881" t="s">
        <v>9319</v>
      </c>
      <c r="B8881" t="s">
        <v>20</v>
      </c>
      <c r="C8881" t="s">
        <v>19</v>
      </c>
      <c r="D8881" t="s">
        <v>33</v>
      </c>
      <c r="E8881" t="s">
        <v>562</v>
      </c>
    </row>
    <row r="8882" spans="1:5" x14ac:dyDescent="0.25">
      <c r="A8882" t="s">
        <v>6567</v>
      </c>
      <c r="B8882" t="s">
        <v>20</v>
      </c>
      <c r="C8882" t="s">
        <v>21</v>
      </c>
      <c r="D8882" t="s">
        <v>33</v>
      </c>
      <c r="E8882" t="s">
        <v>537</v>
      </c>
    </row>
    <row r="8883" spans="1:5" x14ac:dyDescent="0.25">
      <c r="A8883" t="s">
        <v>9321</v>
      </c>
      <c r="B8883" t="s">
        <v>20</v>
      </c>
      <c r="C8883" t="s">
        <v>19</v>
      </c>
      <c r="D8883" t="s">
        <v>33</v>
      </c>
      <c r="E8883" t="s">
        <v>562</v>
      </c>
    </row>
    <row r="8884" spans="1:5" x14ac:dyDescent="0.25">
      <c r="A8884" t="s">
        <v>9174</v>
      </c>
      <c r="B8884" t="s">
        <v>20</v>
      </c>
      <c r="C8884" t="s">
        <v>21</v>
      </c>
      <c r="D8884" t="s">
        <v>33</v>
      </c>
      <c r="E8884" t="s">
        <v>537</v>
      </c>
    </row>
    <row r="8885" spans="1:5" x14ac:dyDescent="0.25">
      <c r="A8885" t="s">
        <v>9323</v>
      </c>
      <c r="B8885" t="s">
        <v>20</v>
      </c>
      <c r="C8885" t="s">
        <v>19</v>
      </c>
      <c r="D8885" t="s">
        <v>33</v>
      </c>
      <c r="E8885" t="s">
        <v>562</v>
      </c>
    </row>
    <row r="8886" spans="1:5" x14ac:dyDescent="0.25">
      <c r="A8886" t="s">
        <v>9324</v>
      </c>
      <c r="B8886" t="s">
        <v>20</v>
      </c>
      <c r="C8886" t="s">
        <v>19</v>
      </c>
      <c r="D8886" t="s">
        <v>33</v>
      </c>
      <c r="E8886" t="s">
        <v>562</v>
      </c>
    </row>
    <row r="8887" spans="1:5" x14ac:dyDescent="0.25">
      <c r="A8887" t="s">
        <v>12879</v>
      </c>
      <c r="B8887" t="s">
        <v>20</v>
      </c>
      <c r="C8887" t="s">
        <v>21</v>
      </c>
      <c r="D8887" t="s">
        <v>33</v>
      </c>
      <c r="E8887" t="s">
        <v>537</v>
      </c>
    </row>
    <row r="8888" spans="1:5" x14ac:dyDescent="0.25">
      <c r="A8888" t="s">
        <v>9328</v>
      </c>
      <c r="B8888" t="s">
        <v>20</v>
      </c>
      <c r="C8888" t="s">
        <v>21</v>
      </c>
      <c r="D8888" t="s">
        <v>33</v>
      </c>
      <c r="E8888" t="s">
        <v>582</v>
      </c>
    </row>
    <row r="8889" spans="1:5" x14ac:dyDescent="0.25">
      <c r="A8889" t="s">
        <v>9326</v>
      </c>
      <c r="B8889" t="s">
        <v>20</v>
      </c>
      <c r="C8889" t="s">
        <v>21</v>
      </c>
      <c r="D8889" t="s">
        <v>33</v>
      </c>
      <c r="E8889" t="s">
        <v>581</v>
      </c>
    </row>
    <row r="8890" spans="1:5" x14ac:dyDescent="0.25">
      <c r="A8890" t="s">
        <v>12882</v>
      </c>
      <c r="B8890" t="s">
        <v>20</v>
      </c>
      <c r="C8890" t="s">
        <v>21</v>
      </c>
      <c r="D8890" t="s">
        <v>33</v>
      </c>
      <c r="E8890" t="s">
        <v>537</v>
      </c>
    </row>
    <row r="8891" spans="1:5" x14ac:dyDescent="0.25">
      <c r="A8891" t="s">
        <v>13178</v>
      </c>
      <c r="B8891" t="s">
        <v>20</v>
      </c>
      <c r="C8891" t="s">
        <v>21</v>
      </c>
      <c r="D8891" t="s">
        <v>33</v>
      </c>
      <c r="E8891" t="s">
        <v>537</v>
      </c>
    </row>
    <row r="8892" spans="1:5" x14ac:dyDescent="0.25">
      <c r="A8892" t="s">
        <v>9330</v>
      </c>
      <c r="B8892" t="s">
        <v>20</v>
      </c>
      <c r="C8892" t="s">
        <v>19</v>
      </c>
      <c r="D8892" t="s">
        <v>33</v>
      </c>
      <c r="E8892" t="s">
        <v>530</v>
      </c>
    </row>
    <row r="8893" spans="1:5" x14ac:dyDescent="0.25">
      <c r="A8893" t="s">
        <v>13180</v>
      </c>
      <c r="B8893" t="s">
        <v>20</v>
      </c>
      <c r="C8893" t="s">
        <v>21</v>
      </c>
      <c r="D8893" t="s">
        <v>33</v>
      </c>
      <c r="E8893" t="s">
        <v>537</v>
      </c>
    </row>
    <row r="8894" spans="1:5" x14ac:dyDescent="0.25">
      <c r="A8894" t="s">
        <v>9331</v>
      </c>
      <c r="B8894" t="s">
        <v>20</v>
      </c>
      <c r="C8894" t="s">
        <v>19</v>
      </c>
      <c r="D8894" t="s">
        <v>33</v>
      </c>
      <c r="E8894" t="s">
        <v>530</v>
      </c>
    </row>
    <row r="8895" spans="1:5" x14ac:dyDescent="0.25">
      <c r="A8895" t="s">
        <v>20145</v>
      </c>
      <c r="B8895" t="s">
        <v>20</v>
      </c>
      <c r="C8895" t="s">
        <v>19</v>
      </c>
      <c r="D8895" t="s">
        <v>33</v>
      </c>
      <c r="E8895" t="s">
        <v>553</v>
      </c>
    </row>
    <row r="8896" spans="1:5" x14ac:dyDescent="0.25">
      <c r="A8896" t="s">
        <v>9334</v>
      </c>
      <c r="B8896" t="s">
        <v>20</v>
      </c>
      <c r="C8896" t="s">
        <v>19</v>
      </c>
      <c r="D8896" t="s">
        <v>33</v>
      </c>
      <c r="E8896" t="s">
        <v>530</v>
      </c>
    </row>
    <row r="8897" spans="1:5" x14ac:dyDescent="0.25">
      <c r="A8897" t="s">
        <v>9335</v>
      </c>
      <c r="B8897" t="s">
        <v>20</v>
      </c>
      <c r="C8897" t="s">
        <v>21</v>
      </c>
      <c r="D8897" t="s">
        <v>33</v>
      </c>
      <c r="E8897" t="s">
        <v>582</v>
      </c>
    </row>
    <row r="8898" spans="1:5" x14ac:dyDescent="0.25">
      <c r="A8898" t="s">
        <v>6704</v>
      </c>
      <c r="B8898" t="s">
        <v>20</v>
      </c>
      <c r="C8898" t="s">
        <v>21</v>
      </c>
      <c r="D8898" t="s">
        <v>33</v>
      </c>
      <c r="E8898" t="s">
        <v>537</v>
      </c>
    </row>
    <row r="8899" spans="1:5" x14ac:dyDescent="0.25">
      <c r="A8899" t="s">
        <v>9337</v>
      </c>
      <c r="B8899" t="s">
        <v>20</v>
      </c>
      <c r="C8899" t="s">
        <v>19</v>
      </c>
      <c r="D8899" t="s">
        <v>33</v>
      </c>
      <c r="E8899" t="s">
        <v>530</v>
      </c>
    </row>
    <row r="8900" spans="1:5" x14ac:dyDescent="0.25">
      <c r="A8900" t="s">
        <v>17418</v>
      </c>
      <c r="B8900" t="s">
        <v>20</v>
      </c>
      <c r="C8900" t="s">
        <v>21</v>
      </c>
      <c r="D8900" t="s">
        <v>33</v>
      </c>
      <c r="E8900" t="s">
        <v>537</v>
      </c>
    </row>
    <row r="8901" spans="1:5" x14ac:dyDescent="0.25">
      <c r="A8901" t="s">
        <v>9340</v>
      </c>
      <c r="B8901" t="s">
        <v>20</v>
      </c>
      <c r="C8901" t="s">
        <v>19</v>
      </c>
      <c r="D8901" t="s">
        <v>33</v>
      </c>
      <c r="E8901" t="s">
        <v>530</v>
      </c>
    </row>
    <row r="8902" spans="1:5" x14ac:dyDescent="0.25">
      <c r="A8902" t="s">
        <v>18061</v>
      </c>
      <c r="B8902" t="s">
        <v>20</v>
      </c>
      <c r="C8902" t="s">
        <v>21</v>
      </c>
      <c r="D8902" t="s">
        <v>33</v>
      </c>
      <c r="E8902" t="s">
        <v>537</v>
      </c>
    </row>
    <row r="8903" spans="1:5" x14ac:dyDescent="0.25">
      <c r="A8903" t="s">
        <v>27581</v>
      </c>
      <c r="B8903" t="s">
        <v>20</v>
      </c>
      <c r="C8903" t="s">
        <v>21</v>
      </c>
      <c r="D8903" t="s">
        <v>33</v>
      </c>
      <c r="E8903" t="s">
        <v>537</v>
      </c>
    </row>
    <row r="8904" spans="1:5" x14ac:dyDescent="0.25">
      <c r="A8904" t="s">
        <v>9346</v>
      </c>
      <c r="B8904" t="s">
        <v>20</v>
      </c>
      <c r="C8904" t="s">
        <v>21</v>
      </c>
      <c r="D8904" t="s">
        <v>33</v>
      </c>
      <c r="E8904" t="s">
        <v>581</v>
      </c>
    </row>
    <row r="8905" spans="1:5" x14ac:dyDescent="0.25">
      <c r="A8905" t="s">
        <v>7421</v>
      </c>
      <c r="B8905" t="s">
        <v>20</v>
      </c>
      <c r="C8905" t="s">
        <v>21</v>
      </c>
      <c r="D8905" t="s">
        <v>33</v>
      </c>
      <c r="E8905" t="s">
        <v>537</v>
      </c>
    </row>
    <row r="8906" spans="1:5" x14ac:dyDescent="0.25">
      <c r="A8906" t="s">
        <v>6200</v>
      </c>
      <c r="B8906" t="s">
        <v>20</v>
      </c>
      <c r="C8906" t="s">
        <v>21</v>
      </c>
      <c r="D8906" t="s">
        <v>33</v>
      </c>
      <c r="E8906" t="s">
        <v>537</v>
      </c>
    </row>
    <row r="8907" spans="1:5" x14ac:dyDescent="0.25">
      <c r="A8907" t="s">
        <v>9345</v>
      </c>
      <c r="B8907" t="s">
        <v>20</v>
      </c>
      <c r="C8907" t="s">
        <v>19</v>
      </c>
      <c r="D8907" t="s">
        <v>33</v>
      </c>
      <c r="E8907" t="s">
        <v>538</v>
      </c>
    </row>
    <row r="8908" spans="1:5" x14ac:dyDescent="0.25">
      <c r="A8908" t="s">
        <v>9341</v>
      </c>
      <c r="B8908" t="s">
        <v>20</v>
      </c>
      <c r="C8908" t="s">
        <v>19</v>
      </c>
      <c r="D8908" t="s">
        <v>33</v>
      </c>
      <c r="E8908" t="s">
        <v>538</v>
      </c>
    </row>
    <row r="8909" spans="1:5" x14ac:dyDescent="0.25">
      <c r="A8909" t="s">
        <v>43571</v>
      </c>
      <c r="B8909" t="s">
        <v>16</v>
      </c>
      <c r="C8909" t="s">
        <v>17</v>
      </c>
      <c r="D8909" t="s">
        <v>33</v>
      </c>
      <c r="E8909" t="s">
        <v>653</v>
      </c>
    </row>
    <row r="8910" spans="1:5" x14ac:dyDescent="0.25">
      <c r="A8910" t="s">
        <v>4811</v>
      </c>
      <c r="B8910" t="s">
        <v>20</v>
      </c>
      <c r="C8910" t="s">
        <v>21</v>
      </c>
      <c r="D8910" t="s">
        <v>33</v>
      </c>
      <c r="E8910" t="s">
        <v>537</v>
      </c>
    </row>
    <row r="8911" spans="1:5" x14ac:dyDescent="0.25">
      <c r="A8911" t="s">
        <v>28569</v>
      </c>
      <c r="B8911" t="s">
        <v>20</v>
      </c>
      <c r="C8911" t="s">
        <v>21</v>
      </c>
      <c r="D8911" t="s">
        <v>33</v>
      </c>
      <c r="E8911" t="s">
        <v>537</v>
      </c>
    </row>
    <row r="8912" spans="1:5" x14ac:dyDescent="0.25">
      <c r="A8912" t="s">
        <v>9135</v>
      </c>
      <c r="B8912" t="s">
        <v>20</v>
      </c>
      <c r="C8912" t="s">
        <v>19</v>
      </c>
      <c r="D8912" t="s">
        <v>33</v>
      </c>
      <c r="E8912" t="s">
        <v>553</v>
      </c>
    </row>
    <row r="8913" spans="1:5" x14ac:dyDescent="0.25">
      <c r="A8913" t="s">
        <v>9350</v>
      </c>
      <c r="B8913" t="s">
        <v>20</v>
      </c>
      <c r="C8913" t="s">
        <v>19</v>
      </c>
      <c r="D8913" t="s">
        <v>33</v>
      </c>
      <c r="E8913" t="s">
        <v>538</v>
      </c>
    </row>
    <row r="8914" spans="1:5" x14ac:dyDescent="0.25">
      <c r="A8914" t="s">
        <v>16513</v>
      </c>
      <c r="B8914" t="s">
        <v>20</v>
      </c>
      <c r="C8914" t="s">
        <v>21</v>
      </c>
      <c r="D8914" t="s">
        <v>33</v>
      </c>
      <c r="E8914" t="s">
        <v>537</v>
      </c>
    </row>
    <row r="8915" spans="1:5" x14ac:dyDescent="0.25">
      <c r="A8915" t="s">
        <v>28941</v>
      </c>
      <c r="B8915" t="s">
        <v>20</v>
      </c>
      <c r="C8915" t="s">
        <v>19</v>
      </c>
      <c r="D8915" t="s">
        <v>33</v>
      </c>
      <c r="E8915" t="s">
        <v>533</v>
      </c>
    </row>
    <row r="8916" spans="1:5" x14ac:dyDescent="0.25">
      <c r="A8916" t="s">
        <v>9353</v>
      </c>
      <c r="B8916" t="s">
        <v>20</v>
      </c>
      <c r="C8916" t="s">
        <v>19</v>
      </c>
      <c r="D8916" t="s">
        <v>33</v>
      </c>
      <c r="E8916" t="s">
        <v>530</v>
      </c>
    </row>
    <row r="8917" spans="1:5" x14ac:dyDescent="0.25">
      <c r="A8917" t="s">
        <v>28945</v>
      </c>
      <c r="B8917" t="s">
        <v>20</v>
      </c>
      <c r="C8917" t="s">
        <v>19</v>
      </c>
      <c r="D8917" t="s">
        <v>33</v>
      </c>
      <c r="E8917" t="s">
        <v>533</v>
      </c>
    </row>
    <row r="8918" spans="1:5" x14ac:dyDescent="0.25">
      <c r="A8918" t="s">
        <v>9355</v>
      </c>
      <c r="B8918" t="s">
        <v>20</v>
      </c>
      <c r="C8918" t="s">
        <v>19</v>
      </c>
      <c r="D8918" t="s">
        <v>33</v>
      </c>
      <c r="E8918" t="s">
        <v>530</v>
      </c>
    </row>
    <row r="8919" spans="1:5" x14ac:dyDescent="0.25">
      <c r="A8919" t="s">
        <v>23110</v>
      </c>
      <c r="B8919" t="s">
        <v>20</v>
      </c>
      <c r="C8919" t="s">
        <v>21</v>
      </c>
      <c r="D8919" t="s">
        <v>33</v>
      </c>
      <c r="E8919" t="s">
        <v>537</v>
      </c>
    </row>
    <row r="8920" spans="1:5" x14ac:dyDescent="0.25">
      <c r="A8920" t="s">
        <v>9356</v>
      </c>
      <c r="B8920" t="s">
        <v>20</v>
      </c>
      <c r="C8920" t="s">
        <v>19</v>
      </c>
      <c r="D8920" t="s">
        <v>33</v>
      </c>
      <c r="E8920" t="s">
        <v>530</v>
      </c>
    </row>
    <row r="8921" spans="1:5" x14ac:dyDescent="0.25">
      <c r="A8921" t="s">
        <v>9358</v>
      </c>
      <c r="B8921" t="s">
        <v>20</v>
      </c>
      <c r="C8921" t="s">
        <v>23</v>
      </c>
      <c r="D8921" t="s">
        <v>33</v>
      </c>
      <c r="E8921" t="s">
        <v>805</v>
      </c>
    </row>
    <row r="8922" spans="1:5" x14ac:dyDescent="0.25">
      <c r="A8922" t="s">
        <v>9359</v>
      </c>
      <c r="B8922" t="s">
        <v>20</v>
      </c>
      <c r="C8922" t="s">
        <v>19</v>
      </c>
      <c r="D8922" t="s">
        <v>33</v>
      </c>
      <c r="E8922" t="s">
        <v>530</v>
      </c>
    </row>
    <row r="8923" spans="1:5" x14ac:dyDescent="0.25">
      <c r="A8923" t="s">
        <v>11892</v>
      </c>
      <c r="B8923" t="s">
        <v>20</v>
      </c>
      <c r="C8923" t="s">
        <v>21</v>
      </c>
      <c r="D8923" t="s">
        <v>33</v>
      </c>
      <c r="E8923" t="s">
        <v>537</v>
      </c>
    </row>
    <row r="8924" spans="1:5" x14ac:dyDescent="0.25">
      <c r="A8924" t="s">
        <v>22084</v>
      </c>
      <c r="B8924" t="s">
        <v>20</v>
      </c>
      <c r="C8924" t="s">
        <v>21</v>
      </c>
      <c r="D8924" t="s">
        <v>33</v>
      </c>
      <c r="E8924" t="s">
        <v>537</v>
      </c>
    </row>
    <row r="8925" spans="1:5" x14ac:dyDescent="0.25">
      <c r="A8925" t="s">
        <v>13643</v>
      </c>
      <c r="B8925" t="s">
        <v>20</v>
      </c>
      <c r="C8925" t="s">
        <v>21</v>
      </c>
      <c r="D8925" t="s">
        <v>33</v>
      </c>
      <c r="E8925" t="s">
        <v>537</v>
      </c>
    </row>
    <row r="8926" spans="1:5" x14ac:dyDescent="0.25">
      <c r="A8926" t="s">
        <v>18544</v>
      </c>
      <c r="B8926" t="s">
        <v>20</v>
      </c>
      <c r="C8926" t="s">
        <v>21</v>
      </c>
      <c r="D8926" t="s">
        <v>33</v>
      </c>
      <c r="E8926" t="s">
        <v>537</v>
      </c>
    </row>
    <row r="8927" spans="1:5" x14ac:dyDescent="0.25">
      <c r="A8927" t="s">
        <v>9364</v>
      </c>
      <c r="B8927" t="s">
        <v>20</v>
      </c>
      <c r="C8927" t="s">
        <v>19</v>
      </c>
      <c r="D8927" t="s">
        <v>33</v>
      </c>
      <c r="E8927" t="s">
        <v>530</v>
      </c>
    </row>
    <row r="8928" spans="1:5" x14ac:dyDescent="0.25">
      <c r="A8928" t="s">
        <v>20386</v>
      </c>
      <c r="B8928" t="s">
        <v>20</v>
      </c>
      <c r="C8928" t="s">
        <v>21</v>
      </c>
      <c r="D8928" t="s">
        <v>33</v>
      </c>
      <c r="E8928" t="s">
        <v>537</v>
      </c>
    </row>
    <row r="8929" spans="1:5" x14ac:dyDescent="0.25">
      <c r="A8929" t="s">
        <v>28940</v>
      </c>
      <c r="B8929" t="s">
        <v>20</v>
      </c>
      <c r="C8929" t="s">
        <v>21</v>
      </c>
      <c r="D8929" t="s">
        <v>33</v>
      </c>
      <c r="E8929" t="s">
        <v>537</v>
      </c>
    </row>
    <row r="8930" spans="1:5" x14ac:dyDescent="0.25">
      <c r="A8930" t="s">
        <v>12051</v>
      </c>
      <c r="B8930" t="s">
        <v>20</v>
      </c>
      <c r="C8930" t="s">
        <v>19</v>
      </c>
      <c r="D8930" t="s">
        <v>69</v>
      </c>
      <c r="E8930" t="s">
        <v>533</v>
      </c>
    </row>
    <row r="8931" spans="1:5" x14ac:dyDescent="0.25">
      <c r="A8931" t="s">
        <v>9369</v>
      </c>
      <c r="B8931" t="s">
        <v>20</v>
      </c>
      <c r="C8931" t="s">
        <v>19</v>
      </c>
      <c r="D8931" t="s">
        <v>33</v>
      </c>
      <c r="E8931" t="s">
        <v>538</v>
      </c>
    </row>
    <row r="8932" spans="1:5" x14ac:dyDescent="0.25">
      <c r="A8932" t="s">
        <v>9368</v>
      </c>
      <c r="B8932" t="s">
        <v>20</v>
      </c>
      <c r="C8932" t="s">
        <v>19</v>
      </c>
      <c r="D8932" t="s">
        <v>33</v>
      </c>
      <c r="E8932" t="s">
        <v>530</v>
      </c>
    </row>
    <row r="8933" spans="1:5" x14ac:dyDescent="0.25">
      <c r="A8933" t="s">
        <v>9371</v>
      </c>
      <c r="B8933" t="s">
        <v>20</v>
      </c>
      <c r="C8933" t="s">
        <v>19</v>
      </c>
      <c r="D8933" t="s">
        <v>33</v>
      </c>
      <c r="E8933" t="s">
        <v>530</v>
      </c>
    </row>
    <row r="8934" spans="1:5" x14ac:dyDescent="0.25">
      <c r="A8934" t="s">
        <v>23794</v>
      </c>
      <c r="B8934" t="s">
        <v>20</v>
      </c>
      <c r="C8934" t="s">
        <v>19</v>
      </c>
      <c r="D8934" t="s">
        <v>69</v>
      </c>
      <c r="E8934" t="s">
        <v>533</v>
      </c>
    </row>
    <row r="8935" spans="1:5" x14ac:dyDescent="0.25">
      <c r="A8935" t="s">
        <v>28688</v>
      </c>
      <c r="B8935" t="s">
        <v>20</v>
      </c>
      <c r="C8935" t="s">
        <v>19</v>
      </c>
      <c r="D8935" t="s">
        <v>69</v>
      </c>
      <c r="E8935" t="s">
        <v>533</v>
      </c>
    </row>
    <row r="8936" spans="1:5" x14ac:dyDescent="0.25">
      <c r="A8936" t="s">
        <v>9372</v>
      </c>
      <c r="B8936" t="s">
        <v>20</v>
      </c>
      <c r="C8936" t="s">
        <v>19</v>
      </c>
      <c r="D8936" t="s">
        <v>33</v>
      </c>
      <c r="E8936" t="s">
        <v>530</v>
      </c>
    </row>
    <row r="8937" spans="1:5" x14ac:dyDescent="0.25">
      <c r="A8937" t="s">
        <v>11560</v>
      </c>
      <c r="B8937" t="s">
        <v>20</v>
      </c>
      <c r="C8937" t="s">
        <v>19</v>
      </c>
      <c r="D8937" t="s">
        <v>33</v>
      </c>
      <c r="E8937" t="s">
        <v>553</v>
      </c>
    </row>
    <row r="8938" spans="1:5" x14ac:dyDescent="0.25">
      <c r="A8938" t="s">
        <v>9374</v>
      </c>
      <c r="B8938" t="s">
        <v>20</v>
      </c>
      <c r="C8938" t="s">
        <v>19</v>
      </c>
      <c r="D8938" t="s">
        <v>33</v>
      </c>
      <c r="E8938" t="s">
        <v>530</v>
      </c>
    </row>
    <row r="8939" spans="1:5" x14ac:dyDescent="0.25">
      <c r="A8939" t="s">
        <v>9376</v>
      </c>
      <c r="B8939" t="s">
        <v>20</v>
      </c>
      <c r="C8939" t="s">
        <v>21</v>
      </c>
      <c r="D8939" t="s">
        <v>33</v>
      </c>
      <c r="E8939" t="s">
        <v>559</v>
      </c>
    </row>
    <row r="8940" spans="1:5" x14ac:dyDescent="0.25">
      <c r="A8940" t="s">
        <v>11761</v>
      </c>
      <c r="B8940" t="s">
        <v>20</v>
      </c>
      <c r="C8940" t="s">
        <v>21</v>
      </c>
      <c r="D8940" t="s">
        <v>33</v>
      </c>
      <c r="E8940" t="s">
        <v>537</v>
      </c>
    </row>
    <row r="8941" spans="1:5" x14ac:dyDescent="0.25">
      <c r="A8941" t="s">
        <v>9378</v>
      </c>
      <c r="B8941" t="s">
        <v>20</v>
      </c>
      <c r="C8941" t="s">
        <v>19</v>
      </c>
      <c r="D8941" t="s">
        <v>65</v>
      </c>
      <c r="E8941" t="s">
        <v>783</v>
      </c>
    </row>
    <row r="8942" spans="1:5" x14ac:dyDescent="0.25">
      <c r="A8942" t="s">
        <v>2454</v>
      </c>
      <c r="B8942" t="s">
        <v>20</v>
      </c>
      <c r="C8942" t="s">
        <v>19</v>
      </c>
      <c r="D8942" t="s">
        <v>33</v>
      </c>
      <c r="E8942" t="s">
        <v>533</v>
      </c>
    </row>
    <row r="8943" spans="1:5" x14ac:dyDescent="0.25">
      <c r="A8943" t="s">
        <v>22199</v>
      </c>
      <c r="B8943" t="s">
        <v>20</v>
      </c>
      <c r="C8943" t="s">
        <v>21</v>
      </c>
      <c r="D8943" t="s">
        <v>33</v>
      </c>
      <c r="E8943" t="s">
        <v>537</v>
      </c>
    </row>
    <row r="8944" spans="1:5" x14ac:dyDescent="0.25">
      <c r="A8944" t="s">
        <v>9381</v>
      </c>
      <c r="B8944" t="s">
        <v>20</v>
      </c>
      <c r="C8944" t="s">
        <v>19</v>
      </c>
      <c r="D8944" t="s">
        <v>33</v>
      </c>
      <c r="E8944" t="s">
        <v>530</v>
      </c>
    </row>
    <row r="8945" spans="1:5" x14ac:dyDescent="0.25">
      <c r="A8945" t="s">
        <v>29329</v>
      </c>
      <c r="B8945" t="s">
        <v>20</v>
      </c>
      <c r="C8945" t="s">
        <v>21</v>
      </c>
      <c r="D8945" t="s">
        <v>33</v>
      </c>
      <c r="E8945" t="s">
        <v>537</v>
      </c>
    </row>
    <row r="8946" spans="1:5" x14ac:dyDescent="0.25">
      <c r="A8946" t="s">
        <v>9383</v>
      </c>
      <c r="B8946" t="s">
        <v>20</v>
      </c>
      <c r="C8946" t="s">
        <v>19</v>
      </c>
      <c r="D8946" t="s">
        <v>33</v>
      </c>
      <c r="E8946" t="s">
        <v>530</v>
      </c>
    </row>
    <row r="8947" spans="1:5" x14ac:dyDescent="0.25">
      <c r="A8947" t="s">
        <v>16913</v>
      </c>
      <c r="B8947" t="s">
        <v>20</v>
      </c>
      <c r="C8947" t="s">
        <v>21</v>
      </c>
      <c r="D8947" t="s">
        <v>33</v>
      </c>
      <c r="E8947" t="s">
        <v>537</v>
      </c>
    </row>
    <row r="8948" spans="1:5" x14ac:dyDescent="0.25">
      <c r="A8948" t="s">
        <v>9385</v>
      </c>
      <c r="B8948" t="s">
        <v>20</v>
      </c>
      <c r="C8948" t="s">
        <v>19</v>
      </c>
      <c r="D8948" t="s">
        <v>33</v>
      </c>
      <c r="E8948" t="s">
        <v>530</v>
      </c>
    </row>
    <row r="8949" spans="1:5" x14ac:dyDescent="0.25">
      <c r="A8949" t="s">
        <v>9387</v>
      </c>
      <c r="B8949" t="s">
        <v>20</v>
      </c>
      <c r="C8949" t="s">
        <v>19</v>
      </c>
      <c r="D8949" t="s">
        <v>33</v>
      </c>
      <c r="E8949" t="s">
        <v>530</v>
      </c>
    </row>
    <row r="8950" spans="1:5" x14ac:dyDescent="0.25">
      <c r="A8950" t="s">
        <v>7540</v>
      </c>
      <c r="B8950" t="s">
        <v>20</v>
      </c>
      <c r="C8950" t="s">
        <v>21</v>
      </c>
      <c r="D8950" t="s">
        <v>33</v>
      </c>
      <c r="E8950" t="s">
        <v>537</v>
      </c>
    </row>
    <row r="8951" spans="1:5" x14ac:dyDescent="0.25">
      <c r="A8951" t="s">
        <v>15855</v>
      </c>
      <c r="B8951" t="s">
        <v>20</v>
      </c>
      <c r="C8951" t="s">
        <v>21</v>
      </c>
      <c r="D8951" t="s">
        <v>33</v>
      </c>
      <c r="E8951" t="s">
        <v>537</v>
      </c>
    </row>
    <row r="8952" spans="1:5" x14ac:dyDescent="0.25">
      <c r="A8952" t="s">
        <v>9389</v>
      </c>
      <c r="B8952" t="s">
        <v>20</v>
      </c>
      <c r="C8952" t="s">
        <v>19</v>
      </c>
      <c r="D8952" t="s">
        <v>33</v>
      </c>
      <c r="E8952" t="s">
        <v>530</v>
      </c>
    </row>
    <row r="8953" spans="1:5" x14ac:dyDescent="0.25">
      <c r="A8953" t="s">
        <v>21794</v>
      </c>
      <c r="B8953" t="s">
        <v>20</v>
      </c>
      <c r="C8953" t="s">
        <v>19</v>
      </c>
      <c r="D8953" t="s">
        <v>33</v>
      </c>
      <c r="E8953" t="s">
        <v>553</v>
      </c>
    </row>
    <row r="8954" spans="1:5" x14ac:dyDescent="0.25">
      <c r="A8954" t="s">
        <v>9391</v>
      </c>
      <c r="B8954" t="s">
        <v>20</v>
      </c>
      <c r="C8954" t="s">
        <v>21</v>
      </c>
      <c r="D8954" t="s">
        <v>33</v>
      </c>
      <c r="E8954" t="s">
        <v>582</v>
      </c>
    </row>
    <row r="8955" spans="1:5" x14ac:dyDescent="0.25">
      <c r="A8955" t="s">
        <v>9393</v>
      </c>
      <c r="B8955" t="s">
        <v>20</v>
      </c>
      <c r="C8955" t="s">
        <v>19</v>
      </c>
      <c r="D8955" t="s">
        <v>33</v>
      </c>
      <c r="E8955" t="s">
        <v>530</v>
      </c>
    </row>
    <row r="8956" spans="1:5" x14ac:dyDescent="0.25">
      <c r="A8956" t="s">
        <v>19495</v>
      </c>
      <c r="B8956" t="s">
        <v>20</v>
      </c>
      <c r="C8956" t="s">
        <v>21</v>
      </c>
      <c r="D8956" t="s">
        <v>33</v>
      </c>
      <c r="E8956" t="s">
        <v>537</v>
      </c>
    </row>
    <row r="8957" spans="1:5" x14ac:dyDescent="0.25">
      <c r="A8957" t="s">
        <v>25967</v>
      </c>
      <c r="B8957" t="s">
        <v>20</v>
      </c>
      <c r="C8957" t="s">
        <v>21</v>
      </c>
      <c r="D8957" t="s">
        <v>33</v>
      </c>
      <c r="E8957" t="s">
        <v>537</v>
      </c>
    </row>
    <row r="8958" spans="1:5" x14ac:dyDescent="0.25">
      <c r="A8958" t="s">
        <v>9395</v>
      </c>
      <c r="B8958" t="s">
        <v>20</v>
      </c>
      <c r="C8958" t="s">
        <v>19</v>
      </c>
      <c r="D8958" t="s">
        <v>33</v>
      </c>
      <c r="E8958" t="s">
        <v>530</v>
      </c>
    </row>
    <row r="8959" spans="1:5" x14ac:dyDescent="0.25">
      <c r="A8959" t="s">
        <v>11999</v>
      </c>
      <c r="B8959" t="s">
        <v>20</v>
      </c>
      <c r="C8959" t="s">
        <v>21</v>
      </c>
      <c r="D8959" t="s">
        <v>69</v>
      </c>
      <c r="E8959" t="s">
        <v>537</v>
      </c>
    </row>
    <row r="8960" spans="1:5" x14ac:dyDescent="0.25">
      <c r="A8960" t="s">
        <v>9397</v>
      </c>
      <c r="B8960" t="s">
        <v>20</v>
      </c>
      <c r="C8960" t="s">
        <v>21</v>
      </c>
      <c r="D8960" t="s">
        <v>33</v>
      </c>
      <c r="E8960" t="s">
        <v>582</v>
      </c>
    </row>
    <row r="8961" spans="1:5" x14ac:dyDescent="0.25">
      <c r="A8961" t="s">
        <v>9398</v>
      </c>
      <c r="B8961" t="s">
        <v>20</v>
      </c>
      <c r="C8961" t="s">
        <v>19</v>
      </c>
      <c r="D8961" t="s">
        <v>33</v>
      </c>
      <c r="E8961" t="s">
        <v>530</v>
      </c>
    </row>
    <row r="8962" spans="1:5" x14ac:dyDescent="0.25">
      <c r="A8962" t="s">
        <v>27763</v>
      </c>
      <c r="B8962" t="s">
        <v>20</v>
      </c>
      <c r="C8962" t="s">
        <v>21</v>
      </c>
      <c r="D8962" t="s">
        <v>33</v>
      </c>
      <c r="E8962" t="s">
        <v>537</v>
      </c>
    </row>
    <row r="8963" spans="1:5" x14ac:dyDescent="0.25">
      <c r="A8963" t="s">
        <v>22215</v>
      </c>
      <c r="B8963" t="s">
        <v>20</v>
      </c>
      <c r="C8963" t="s">
        <v>21</v>
      </c>
      <c r="D8963" t="s">
        <v>33</v>
      </c>
      <c r="E8963" t="s">
        <v>537</v>
      </c>
    </row>
    <row r="8964" spans="1:5" x14ac:dyDescent="0.25">
      <c r="A8964" t="s">
        <v>9401</v>
      </c>
      <c r="B8964" t="s">
        <v>20</v>
      </c>
      <c r="C8964" t="s">
        <v>19</v>
      </c>
      <c r="D8964" t="s">
        <v>33</v>
      </c>
      <c r="E8964" t="s">
        <v>530</v>
      </c>
    </row>
    <row r="8965" spans="1:5" x14ac:dyDescent="0.25">
      <c r="A8965" t="s">
        <v>18887</v>
      </c>
      <c r="B8965" t="s">
        <v>20</v>
      </c>
      <c r="C8965" t="s">
        <v>19</v>
      </c>
      <c r="D8965" t="s">
        <v>33</v>
      </c>
      <c r="E8965" t="s">
        <v>533</v>
      </c>
    </row>
    <row r="8966" spans="1:5" x14ac:dyDescent="0.25">
      <c r="A8966" t="s">
        <v>9402</v>
      </c>
      <c r="B8966" t="s">
        <v>20</v>
      </c>
      <c r="C8966" t="s">
        <v>19</v>
      </c>
      <c r="D8966" t="s">
        <v>33</v>
      </c>
      <c r="E8966" t="s">
        <v>530</v>
      </c>
    </row>
    <row r="8967" spans="1:5" x14ac:dyDescent="0.25">
      <c r="A8967" t="s">
        <v>9405</v>
      </c>
      <c r="B8967" t="s">
        <v>20</v>
      </c>
      <c r="C8967" t="s">
        <v>19</v>
      </c>
      <c r="D8967" t="s">
        <v>33</v>
      </c>
      <c r="E8967" t="s">
        <v>530</v>
      </c>
    </row>
    <row r="8968" spans="1:5" x14ac:dyDescent="0.25">
      <c r="A8968" t="s">
        <v>3917</v>
      </c>
      <c r="B8968" t="s">
        <v>20</v>
      </c>
      <c r="C8968" t="s">
        <v>21</v>
      </c>
      <c r="D8968" t="s">
        <v>33</v>
      </c>
      <c r="E8968" t="s">
        <v>537</v>
      </c>
    </row>
    <row r="8969" spans="1:5" x14ac:dyDescent="0.25">
      <c r="A8969" t="s">
        <v>9407</v>
      </c>
      <c r="B8969" t="s">
        <v>20</v>
      </c>
      <c r="C8969" t="s">
        <v>19</v>
      </c>
      <c r="D8969" t="s">
        <v>33</v>
      </c>
      <c r="E8969" t="s">
        <v>538</v>
      </c>
    </row>
    <row r="8970" spans="1:5" x14ac:dyDescent="0.25">
      <c r="A8970" t="s">
        <v>26674</v>
      </c>
      <c r="B8970" t="s">
        <v>20</v>
      </c>
      <c r="C8970" t="s">
        <v>21</v>
      </c>
      <c r="D8970" t="s">
        <v>69</v>
      </c>
      <c r="E8970" t="s">
        <v>537</v>
      </c>
    </row>
    <row r="8971" spans="1:5" x14ac:dyDescent="0.25">
      <c r="A8971" t="s">
        <v>9408</v>
      </c>
      <c r="B8971" t="s">
        <v>20</v>
      </c>
      <c r="C8971" t="s">
        <v>19</v>
      </c>
      <c r="D8971" t="s">
        <v>33</v>
      </c>
      <c r="E8971" t="s">
        <v>530</v>
      </c>
    </row>
    <row r="8972" spans="1:5" x14ac:dyDescent="0.25">
      <c r="A8972" t="s">
        <v>21156</v>
      </c>
      <c r="B8972" t="s">
        <v>20</v>
      </c>
      <c r="C8972" t="s">
        <v>21</v>
      </c>
      <c r="D8972" t="s">
        <v>33</v>
      </c>
      <c r="E8972" t="s">
        <v>537</v>
      </c>
    </row>
    <row r="8973" spans="1:5" x14ac:dyDescent="0.25">
      <c r="A8973" t="s">
        <v>9409</v>
      </c>
      <c r="B8973" t="s">
        <v>20</v>
      </c>
      <c r="C8973" t="s">
        <v>19</v>
      </c>
      <c r="D8973" t="s">
        <v>33</v>
      </c>
      <c r="E8973" t="s">
        <v>538</v>
      </c>
    </row>
    <row r="8974" spans="1:5" x14ac:dyDescent="0.25">
      <c r="A8974" t="s">
        <v>9411</v>
      </c>
      <c r="B8974" t="s">
        <v>20</v>
      </c>
      <c r="C8974" t="s">
        <v>19</v>
      </c>
      <c r="D8974" t="s">
        <v>33</v>
      </c>
      <c r="E8974" t="s">
        <v>530</v>
      </c>
    </row>
    <row r="8975" spans="1:5" x14ac:dyDescent="0.25">
      <c r="A8975" t="s">
        <v>4067</v>
      </c>
      <c r="B8975" t="s">
        <v>20</v>
      </c>
      <c r="C8975" t="s">
        <v>21</v>
      </c>
      <c r="D8975" t="s">
        <v>33</v>
      </c>
      <c r="E8975" t="s">
        <v>537</v>
      </c>
    </row>
    <row r="8976" spans="1:5" x14ac:dyDescent="0.25">
      <c r="A8976" t="s">
        <v>25747</v>
      </c>
      <c r="B8976" t="s">
        <v>20</v>
      </c>
      <c r="C8976" t="s">
        <v>21</v>
      </c>
      <c r="D8976" t="s">
        <v>33</v>
      </c>
      <c r="E8976" t="s">
        <v>537</v>
      </c>
    </row>
    <row r="8977" spans="1:5" x14ac:dyDescent="0.25">
      <c r="A8977" t="s">
        <v>9413</v>
      </c>
      <c r="B8977" t="s">
        <v>20</v>
      </c>
      <c r="C8977" t="s">
        <v>19</v>
      </c>
      <c r="D8977" t="s">
        <v>33</v>
      </c>
      <c r="E8977" t="s">
        <v>530</v>
      </c>
    </row>
    <row r="8978" spans="1:5" x14ac:dyDescent="0.25">
      <c r="A8978" t="s">
        <v>9415</v>
      </c>
      <c r="B8978" t="s">
        <v>20</v>
      </c>
      <c r="C8978" t="s">
        <v>22</v>
      </c>
      <c r="D8978" t="s">
        <v>33</v>
      </c>
      <c r="E8978" t="s">
        <v>857</v>
      </c>
    </row>
    <row r="8979" spans="1:5" x14ac:dyDescent="0.25">
      <c r="A8979" t="s">
        <v>9417</v>
      </c>
      <c r="B8979" t="s">
        <v>20</v>
      </c>
      <c r="C8979" t="s">
        <v>19</v>
      </c>
      <c r="D8979" t="s">
        <v>33</v>
      </c>
      <c r="E8979" t="s">
        <v>530</v>
      </c>
    </row>
    <row r="8980" spans="1:5" x14ac:dyDescent="0.25">
      <c r="A8980" t="s">
        <v>9252</v>
      </c>
      <c r="B8980" t="s">
        <v>20</v>
      </c>
      <c r="C8980" t="s">
        <v>21</v>
      </c>
      <c r="D8980" t="s">
        <v>33</v>
      </c>
      <c r="E8980" t="s">
        <v>537</v>
      </c>
    </row>
    <row r="8981" spans="1:5" x14ac:dyDescent="0.25">
      <c r="A8981" t="s">
        <v>9419</v>
      </c>
      <c r="B8981" t="s">
        <v>20</v>
      </c>
      <c r="C8981" t="s">
        <v>19</v>
      </c>
      <c r="D8981" t="s">
        <v>33</v>
      </c>
      <c r="E8981" t="s">
        <v>530</v>
      </c>
    </row>
    <row r="8982" spans="1:5" x14ac:dyDescent="0.25">
      <c r="A8982" t="s">
        <v>20722</v>
      </c>
      <c r="B8982" t="s">
        <v>20</v>
      </c>
      <c r="C8982" t="s">
        <v>21</v>
      </c>
      <c r="D8982" t="s">
        <v>33</v>
      </c>
      <c r="E8982" t="s">
        <v>537</v>
      </c>
    </row>
    <row r="8983" spans="1:5" x14ac:dyDescent="0.25">
      <c r="A8983" t="s">
        <v>9421</v>
      </c>
      <c r="B8983" t="s">
        <v>20</v>
      </c>
      <c r="C8983" t="s">
        <v>19</v>
      </c>
      <c r="D8983" t="s">
        <v>33</v>
      </c>
      <c r="E8983" t="s">
        <v>530</v>
      </c>
    </row>
    <row r="8984" spans="1:5" x14ac:dyDescent="0.25">
      <c r="A8984" t="s">
        <v>4974</v>
      </c>
      <c r="B8984" t="s">
        <v>20</v>
      </c>
      <c r="C8984" t="s">
        <v>21</v>
      </c>
      <c r="D8984" t="s">
        <v>33</v>
      </c>
      <c r="E8984" t="s">
        <v>537</v>
      </c>
    </row>
    <row r="8985" spans="1:5" x14ac:dyDescent="0.25">
      <c r="A8985" t="s">
        <v>20387</v>
      </c>
      <c r="B8985" t="s">
        <v>20</v>
      </c>
      <c r="C8985" t="s">
        <v>19</v>
      </c>
      <c r="D8985" t="s">
        <v>33</v>
      </c>
      <c r="E8985" t="s">
        <v>533</v>
      </c>
    </row>
    <row r="8986" spans="1:5" x14ac:dyDescent="0.25">
      <c r="A8986" t="s">
        <v>28946</v>
      </c>
      <c r="B8986" t="s">
        <v>20</v>
      </c>
      <c r="C8986" t="s">
        <v>19</v>
      </c>
      <c r="D8986" t="s">
        <v>33</v>
      </c>
      <c r="E8986" t="s">
        <v>533</v>
      </c>
    </row>
    <row r="8987" spans="1:5" x14ac:dyDescent="0.25">
      <c r="A8987" t="s">
        <v>9426</v>
      </c>
      <c r="B8987" t="s">
        <v>20</v>
      </c>
      <c r="C8987" t="s">
        <v>19</v>
      </c>
      <c r="D8987" t="s">
        <v>33</v>
      </c>
      <c r="E8987" t="s">
        <v>538</v>
      </c>
    </row>
    <row r="8988" spans="1:5" x14ac:dyDescent="0.25">
      <c r="A8988" t="s">
        <v>9427</v>
      </c>
      <c r="B8988" t="s">
        <v>20</v>
      </c>
      <c r="C8988" t="s">
        <v>19</v>
      </c>
      <c r="D8988" t="s">
        <v>33</v>
      </c>
      <c r="E8988" t="s">
        <v>562</v>
      </c>
    </row>
    <row r="8989" spans="1:5" x14ac:dyDescent="0.25">
      <c r="A8989" t="s">
        <v>26673</v>
      </c>
      <c r="B8989" t="s">
        <v>20</v>
      </c>
      <c r="C8989" t="s">
        <v>21</v>
      </c>
      <c r="D8989" t="s">
        <v>69</v>
      </c>
      <c r="E8989" t="s">
        <v>537</v>
      </c>
    </row>
    <row r="8990" spans="1:5" x14ac:dyDescent="0.25">
      <c r="A8990" t="s">
        <v>8058</v>
      </c>
      <c r="B8990" t="s">
        <v>20</v>
      </c>
      <c r="C8990" t="s">
        <v>21</v>
      </c>
      <c r="D8990" t="s">
        <v>33</v>
      </c>
      <c r="E8990" t="s">
        <v>537</v>
      </c>
    </row>
    <row r="8991" spans="1:5" x14ac:dyDescent="0.25">
      <c r="A8991" t="s">
        <v>9429</v>
      </c>
      <c r="B8991" t="s">
        <v>20</v>
      </c>
      <c r="C8991" t="s">
        <v>19</v>
      </c>
      <c r="D8991" t="s">
        <v>33</v>
      </c>
      <c r="E8991" t="s">
        <v>538</v>
      </c>
    </row>
    <row r="8992" spans="1:5" x14ac:dyDescent="0.25">
      <c r="A8992" t="s">
        <v>25616</v>
      </c>
      <c r="B8992" t="s">
        <v>20</v>
      </c>
      <c r="C8992" t="s">
        <v>19</v>
      </c>
      <c r="D8992" t="s">
        <v>33</v>
      </c>
      <c r="E8992" t="s">
        <v>533</v>
      </c>
    </row>
    <row r="8993" spans="1:5" x14ac:dyDescent="0.25">
      <c r="A8993" t="s">
        <v>25620</v>
      </c>
      <c r="B8993" t="s">
        <v>20</v>
      </c>
      <c r="C8993" t="s">
        <v>19</v>
      </c>
      <c r="D8993" t="s">
        <v>33</v>
      </c>
      <c r="E8993" t="s">
        <v>533</v>
      </c>
    </row>
    <row r="8994" spans="1:5" x14ac:dyDescent="0.25">
      <c r="A8994" t="s">
        <v>9430</v>
      </c>
      <c r="B8994" t="s">
        <v>20</v>
      </c>
      <c r="C8994" t="s">
        <v>24</v>
      </c>
      <c r="D8994" t="s">
        <v>33</v>
      </c>
      <c r="E8994" t="s">
        <v>700</v>
      </c>
    </row>
    <row r="8995" spans="1:5" x14ac:dyDescent="0.25">
      <c r="A8995" t="s">
        <v>25618</v>
      </c>
      <c r="B8995" t="s">
        <v>20</v>
      </c>
      <c r="C8995" t="s">
        <v>19</v>
      </c>
      <c r="D8995" t="s">
        <v>33</v>
      </c>
      <c r="E8995" t="s">
        <v>533</v>
      </c>
    </row>
    <row r="8996" spans="1:5" x14ac:dyDescent="0.25">
      <c r="A8996" t="s">
        <v>9433</v>
      </c>
      <c r="B8996" t="s">
        <v>20</v>
      </c>
      <c r="C8996" t="s">
        <v>19</v>
      </c>
      <c r="D8996" t="s">
        <v>33</v>
      </c>
      <c r="E8996" t="s">
        <v>530</v>
      </c>
    </row>
    <row r="8997" spans="1:5" x14ac:dyDescent="0.25">
      <c r="A8997" t="s">
        <v>17880</v>
      </c>
      <c r="B8997" t="s">
        <v>20</v>
      </c>
      <c r="C8997" t="s">
        <v>21</v>
      </c>
      <c r="D8997" t="s">
        <v>33</v>
      </c>
      <c r="E8997" t="s">
        <v>537</v>
      </c>
    </row>
    <row r="8998" spans="1:5" x14ac:dyDescent="0.25">
      <c r="A8998" t="s">
        <v>23186</v>
      </c>
      <c r="B8998" t="s">
        <v>20</v>
      </c>
      <c r="C8998" t="s">
        <v>21</v>
      </c>
      <c r="D8998" t="s">
        <v>33</v>
      </c>
      <c r="E8998" t="s">
        <v>537</v>
      </c>
    </row>
    <row r="8999" spans="1:5" x14ac:dyDescent="0.25">
      <c r="A8999" t="s">
        <v>9435</v>
      </c>
      <c r="B8999" t="s">
        <v>20</v>
      </c>
      <c r="C8999" t="s">
        <v>19</v>
      </c>
      <c r="D8999" t="s">
        <v>33</v>
      </c>
      <c r="E8999" t="s">
        <v>530</v>
      </c>
    </row>
    <row r="9000" spans="1:5" x14ac:dyDescent="0.25">
      <c r="A9000" t="s">
        <v>7513</v>
      </c>
      <c r="B9000" t="s">
        <v>20</v>
      </c>
      <c r="C9000" t="s">
        <v>21</v>
      </c>
      <c r="D9000" t="s">
        <v>33</v>
      </c>
      <c r="E9000" t="s">
        <v>537</v>
      </c>
    </row>
    <row r="9001" spans="1:5" x14ac:dyDescent="0.25">
      <c r="A9001" t="s">
        <v>23542</v>
      </c>
      <c r="B9001" t="s">
        <v>20</v>
      </c>
      <c r="C9001" t="s">
        <v>21</v>
      </c>
      <c r="D9001" t="s">
        <v>33</v>
      </c>
      <c r="E9001" t="s">
        <v>537</v>
      </c>
    </row>
    <row r="9002" spans="1:5" x14ac:dyDescent="0.25">
      <c r="A9002" t="s">
        <v>13528</v>
      </c>
      <c r="B9002" t="s">
        <v>20</v>
      </c>
      <c r="C9002" t="s">
        <v>21</v>
      </c>
      <c r="D9002" t="s">
        <v>33</v>
      </c>
      <c r="E9002" t="s">
        <v>537</v>
      </c>
    </row>
    <row r="9003" spans="1:5" x14ac:dyDescent="0.25">
      <c r="A9003" t="s">
        <v>15275</v>
      </c>
      <c r="B9003" t="s">
        <v>20</v>
      </c>
      <c r="C9003" t="s">
        <v>21</v>
      </c>
      <c r="D9003" t="s">
        <v>33</v>
      </c>
      <c r="E9003" t="s">
        <v>537</v>
      </c>
    </row>
    <row r="9004" spans="1:5" x14ac:dyDescent="0.25">
      <c r="A9004" t="s">
        <v>9440</v>
      </c>
      <c r="B9004" t="s">
        <v>20</v>
      </c>
      <c r="C9004" t="s">
        <v>19</v>
      </c>
      <c r="D9004" t="s">
        <v>33</v>
      </c>
      <c r="E9004" t="s">
        <v>562</v>
      </c>
    </row>
    <row r="9005" spans="1:5" x14ac:dyDescent="0.25">
      <c r="A9005" t="s">
        <v>7590</v>
      </c>
      <c r="B9005" t="s">
        <v>20</v>
      </c>
      <c r="C9005" t="s">
        <v>19</v>
      </c>
      <c r="D9005" t="s">
        <v>33</v>
      </c>
      <c r="E9005" t="s">
        <v>553</v>
      </c>
    </row>
    <row r="9006" spans="1:5" x14ac:dyDescent="0.25">
      <c r="A9006" t="s">
        <v>22396</v>
      </c>
      <c r="B9006" t="s">
        <v>20</v>
      </c>
      <c r="C9006" t="s">
        <v>19</v>
      </c>
      <c r="D9006" t="s">
        <v>33</v>
      </c>
      <c r="E9006" t="s">
        <v>553</v>
      </c>
    </row>
    <row r="9007" spans="1:5" x14ac:dyDescent="0.25">
      <c r="A9007" t="s">
        <v>22392</v>
      </c>
      <c r="B9007" t="s">
        <v>20</v>
      </c>
      <c r="C9007" t="s">
        <v>19</v>
      </c>
      <c r="D9007" t="s">
        <v>33</v>
      </c>
      <c r="E9007" t="s">
        <v>553</v>
      </c>
    </row>
    <row r="9008" spans="1:5" x14ac:dyDescent="0.25">
      <c r="A9008" t="s">
        <v>9445</v>
      </c>
      <c r="B9008" t="s">
        <v>20</v>
      </c>
      <c r="C9008" t="s">
        <v>19</v>
      </c>
      <c r="D9008" t="s">
        <v>33</v>
      </c>
      <c r="E9008" t="s">
        <v>530</v>
      </c>
    </row>
    <row r="9009" spans="1:5" x14ac:dyDescent="0.25">
      <c r="A9009" t="s">
        <v>22711</v>
      </c>
      <c r="B9009" t="s">
        <v>20</v>
      </c>
      <c r="C9009" t="s">
        <v>21</v>
      </c>
      <c r="D9009" t="s">
        <v>33</v>
      </c>
      <c r="E9009" t="s">
        <v>537</v>
      </c>
    </row>
    <row r="9010" spans="1:5" x14ac:dyDescent="0.25">
      <c r="A9010" t="s">
        <v>9447</v>
      </c>
      <c r="B9010" t="s">
        <v>20</v>
      </c>
      <c r="C9010" t="s">
        <v>19</v>
      </c>
      <c r="D9010" t="s">
        <v>33</v>
      </c>
      <c r="E9010" t="s">
        <v>530</v>
      </c>
    </row>
    <row r="9011" spans="1:5" x14ac:dyDescent="0.25">
      <c r="A9011" t="s">
        <v>29106</v>
      </c>
      <c r="B9011" t="s">
        <v>20</v>
      </c>
      <c r="C9011" t="s">
        <v>19</v>
      </c>
      <c r="D9011" t="s">
        <v>33</v>
      </c>
      <c r="E9011" t="s">
        <v>533</v>
      </c>
    </row>
    <row r="9012" spans="1:5" x14ac:dyDescent="0.25">
      <c r="A9012" t="s">
        <v>29104</v>
      </c>
      <c r="B9012" t="s">
        <v>20</v>
      </c>
      <c r="C9012" t="s">
        <v>19</v>
      </c>
      <c r="D9012" t="s">
        <v>33</v>
      </c>
      <c r="E9012" t="s">
        <v>533</v>
      </c>
    </row>
    <row r="9013" spans="1:5" x14ac:dyDescent="0.25">
      <c r="A9013" t="s">
        <v>9448</v>
      </c>
      <c r="B9013" t="s">
        <v>20</v>
      </c>
      <c r="C9013" t="s">
        <v>19</v>
      </c>
      <c r="D9013" t="s">
        <v>33</v>
      </c>
      <c r="E9013" t="s">
        <v>530</v>
      </c>
    </row>
    <row r="9014" spans="1:5" x14ac:dyDescent="0.25">
      <c r="A9014" t="s">
        <v>18600</v>
      </c>
      <c r="B9014" t="s">
        <v>20</v>
      </c>
      <c r="C9014" t="s">
        <v>19</v>
      </c>
      <c r="D9014" t="s">
        <v>33</v>
      </c>
      <c r="E9014" t="s">
        <v>533</v>
      </c>
    </row>
    <row r="9015" spans="1:5" x14ac:dyDescent="0.25">
      <c r="A9015" t="s">
        <v>9451</v>
      </c>
      <c r="B9015" t="s">
        <v>20</v>
      </c>
      <c r="C9015" t="s">
        <v>19</v>
      </c>
      <c r="D9015" t="s">
        <v>33</v>
      </c>
      <c r="E9015" t="s">
        <v>530</v>
      </c>
    </row>
    <row r="9016" spans="1:5" x14ac:dyDescent="0.25">
      <c r="A9016" t="s">
        <v>24080</v>
      </c>
      <c r="B9016" t="s">
        <v>20</v>
      </c>
      <c r="C9016" t="s">
        <v>19</v>
      </c>
      <c r="D9016" t="s">
        <v>33</v>
      </c>
      <c r="E9016" t="s">
        <v>533</v>
      </c>
    </row>
    <row r="9017" spans="1:5" x14ac:dyDescent="0.25">
      <c r="A9017" t="s">
        <v>9453</v>
      </c>
      <c r="B9017" t="s">
        <v>20</v>
      </c>
      <c r="C9017" t="s">
        <v>19</v>
      </c>
      <c r="D9017" t="s">
        <v>33</v>
      </c>
      <c r="E9017" t="s">
        <v>530</v>
      </c>
    </row>
    <row r="9018" spans="1:5" x14ac:dyDescent="0.25">
      <c r="A9018" t="s">
        <v>25638</v>
      </c>
      <c r="B9018" t="s">
        <v>20</v>
      </c>
      <c r="C9018" t="s">
        <v>21</v>
      </c>
      <c r="D9018" t="s">
        <v>33</v>
      </c>
      <c r="E9018" t="s">
        <v>537</v>
      </c>
    </row>
    <row r="9019" spans="1:5" x14ac:dyDescent="0.25">
      <c r="A9019" t="s">
        <v>9456</v>
      </c>
      <c r="B9019" t="s">
        <v>20</v>
      </c>
      <c r="C9019" t="s">
        <v>22</v>
      </c>
      <c r="D9019" t="s">
        <v>33</v>
      </c>
      <c r="E9019" t="s">
        <v>693</v>
      </c>
    </row>
    <row r="9020" spans="1:5" x14ac:dyDescent="0.25">
      <c r="A9020" t="s">
        <v>25654</v>
      </c>
      <c r="B9020" t="s">
        <v>20</v>
      </c>
      <c r="C9020" t="s">
        <v>21</v>
      </c>
      <c r="D9020" t="s">
        <v>33</v>
      </c>
      <c r="E9020" t="s">
        <v>537</v>
      </c>
    </row>
    <row r="9021" spans="1:5" x14ac:dyDescent="0.25">
      <c r="A9021" t="s">
        <v>9099</v>
      </c>
      <c r="B9021" t="s">
        <v>20</v>
      </c>
      <c r="C9021" t="s">
        <v>21</v>
      </c>
      <c r="D9021" t="s">
        <v>33</v>
      </c>
      <c r="E9021" t="s">
        <v>537</v>
      </c>
    </row>
    <row r="9022" spans="1:5" x14ac:dyDescent="0.25">
      <c r="A9022" t="s">
        <v>9377</v>
      </c>
      <c r="B9022" t="s">
        <v>20</v>
      </c>
      <c r="C9022" t="s">
        <v>19</v>
      </c>
      <c r="D9022" t="s">
        <v>33</v>
      </c>
      <c r="E9022" t="s">
        <v>533</v>
      </c>
    </row>
    <row r="9023" spans="1:5" x14ac:dyDescent="0.25">
      <c r="A9023" t="s">
        <v>9460</v>
      </c>
      <c r="B9023" t="s">
        <v>20</v>
      </c>
      <c r="C9023" t="s">
        <v>19</v>
      </c>
      <c r="D9023" t="s">
        <v>33</v>
      </c>
      <c r="E9023" t="s">
        <v>530</v>
      </c>
    </row>
    <row r="9024" spans="1:5" x14ac:dyDescent="0.25">
      <c r="A9024" t="s">
        <v>28971</v>
      </c>
      <c r="B9024" t="s">
        <v>20</v>
      </c>
      <c r="C9024" t="s">
        <v>21</v>
      </c>
      <c r="D9024" t="s">
        <v>33</v>
      </c>
      <c r="E9024" t="s">
        <v>537</v>
      </c>
    </row>
    <row r="9025" spans="1:5" x14ac:dyDescent="0.25">
      <c r="A9025" t="s">
        <v>28428</v>
      </c>
      <c r="B9025" t="s">
        <v>20</v>
      </c>
      <c r="C9025" t="s">
        <v>21</v>
      </c>
      <c r="D9025" t="s">
        <v>33</v>
      </c>
      <c r="E9025" t="s">
        <v>537</v>
      </c>
    </row>
    <row r="9026" spans="1:5" x14ac:dyDescent="0.25">
      <c r="A9026" t="s">
        <v>9461</v>
      </c>
      <c r="B9026" t="s">
        <v>20</v>
      </c>
      <c r="C9026" t="s">
        <v>19</v>
      </c>
      <c r="D9026" t="s">
        <v>33</v>
      </c>
      <c r="E9026" t="s">
        <v>562</v>
      </c>
    </row>
    <row r="9027" spans="1:5" x14ac:dyDescent="0.25">
      <c r="A9027" t="s">
        <v>4923</v>
      </c>
      <c r="B9027" t="s">
        <v>20</v>
      </c>
      <c r="C9027" t="s">
        <v>19</v>
      </c>
      <c r="D9027" t="s">
        <v>33</v>
      </c>
      <c r="E9027" t="s">
        <v>533</v>
      </c>
    </row>
    <row r="9028" spans="1:5" x14ac:dyDescent="0.25">
      <c r="A9028" t="s">
        <v>9464</v>
      </c>
      <c r="B9028" t="s">
        <v>20</v>
      </c>
      <c r="C9028" t="s">
        <v>22</v>
      </c>
      <c r="D9028" t="s">
        <v>33</v>
      </c>
      <c r="E9028" t="s">
        <v>536</v>
      </c>
    </row>
    <row r="9029" spans="1:5" x14ac:dyDescent="0.25">
      <c r="A9029" t="s">
        <v>9465</v>
      </c>
      <c r="B9029" t="s">
        <v>20</v>
      </c>
      <c r="C9029" t="s">
        <v>22</v>
      </c>
      <c r="D9029" t="s">
        <v>33</v>
      </c>
      <c r="E9029" t="s">
        <v>693</v>
      </c>
    </row>
    <row r="9030" spans="1:5" x14ac:dyDescent="0.25">
      <c r="A9030" t="s">
        <v>12845</v>
      </c>
      <c r="B9030" t="s">
        <v>20</v>
      </c>
      <c r="C9030" t="s">
        <v>19</v>
      </c>
      <c r="D9030" t="s">
        <v>33</v>
      </c>
      <c r="E9030" t="s">
        <v>533</v>
      </c>
    </row>
    <row r="9031" spans="1:5" x14ac:dyDescent="0.25">
      <c r="A9031" t="s">
        <v>9467</v>
      </c>
      <c r="B9031" t="s">
        <v>20</v>
      </c>
      <c r="C9031" t="s">
        <v>19</v>
      </c>
      <c r="D9031" t="s">
        <v>33</v>
      </c>
      <c r="E9031" t="s">
        <v>538</v>
      </c>
    </row>
    <row r="9032" spans="1:5" x14ac:dyDescent="0.25">
      <c r="A9032" t="s">
        <v>23233</v>
      </c>
      <c r="B9032" t="s">
        <v>20</v>
      </c>
      <c r="C9032" t="s">
        <v>21</v>
      </c>
      <c r="D9032" t="s">
        <v>33</v>
      </c>
      <c r="E9032" t="s">
        <v>537</v>
      </c>
    </row>
    <row r="9033" spans="1:5" x14ac:dyDescent="0.25">
      <c r="A9033" t="s">
        <v>9469</v>
      </c>
      <c r="B9033" t="s">
        <v>20</v>
      </c>
      <c r="C9033" t="s">
        <v>21</v>
      </c>
      <c r="D9033" t="s">
        <v>33</v>
      </c>
      <c r="E9033" t="s">
        <v>581</v>
      </c>
    </row>
    <row r="9034" spans="1:5" x14ac:dyDescent="0.25">
      <c r="A9034" t="s">
        <v>9470</v>
      </c>
      <c r="B9034" t="s">
        <v>20</v>
      </c>
      <c r="C9034" t="s">
        <v>25</v>
      </c>
      <c r="D9034" t="s">
        <v>33</v>
      </c>
      <c r="E9034" t="s">
        <v>814</v>
      </c>
    </row>
    <row r="9035" spans="1:5" x14ac:dyDescent="0.25">
      <c r="A9035" t="s">
        <v>27283</v>
      </c>
      <c r="B9035" t="s">
        <v>20</v>
      </c>
      <c r="C9035" t="s">
        <v>19</v>
      </c>
      <c r="D9035" t="s">
        <v>33</v>
      </c>
      <c r="E9035" t="s">
        <v>533</v>
      </c>
    </row>
    <row r="9036" spans="1:5" x14ac:dyDescent="0.25">
      <c r="A9036" t="s">
        <v>9472</v>
      </c>
      <c r="B9036" t="s">
        <v>20</v>
      </c>
      <c r="C9036" t="s">
        <v>19</v>
      </c>
      <c r="D9036" t="s">
        <v>33</v>
      </c>
      <c r="E9036" t="s">
        <v>859</v>
      </c>
    </row>
    <row r="9037" spans="1:5" x14ac:dyDescent="0.25">
      <c r="A9037" t="s">
        <v>28478</v>
      </c>
      <c r="B9037" t="s">
        <v>20</v>
      </c>
      <c r="C9037" t="s">
        <v>19</v>
      </c>
      <c r="D9037" t="s">
        <v>33</v>
      </c>
      <c r="E9037" t="s">
        <v>533</v>
      </c>
    </row>
    <row r="9038" spans="1:5" x14ac:dyDescent="0.25">
      <c r="A9038" t="s">
        <v>9474</v>
      </c>
      <c r="B9038" t="s">
        <v>20</v>
      </c>
      <c r="C9038" t="s">
        <v>19</v>
      </c>
      <c r="D9038" t="s">
        <v>33</v>
      </c>
      <c r="E9038" t="s">
        <v>538</v>
      </c>
    </row>
    <row r="9039" spans="1:5" x14ac:dyDescent="0.25">
      <c r="A9039" t="s">
        <v>4721</v>
      </c>
      <c r="B9039" t="s">
        <v>20</v>
      </c>
      <c r="C9039" t="s">
        <v>21</v>
      </c>
      <c r="D9039" t="s">
        <v>33</v>
      </c>
      <c r="E9039" t="s">
        <v>537</v>
      </c>
    </row>
    <row r="9040" spans="1:5" x14ac:dyDescent="0.25">
      <c r="A9040" t="s">
        <v>9476</v>
      </c>
      <c r="B9040" t="s">
        <v>20</v>
      </c>
      <c r="C9040" t="s">
        <v>19</v>
      </c>
      <c r="D9040" t="s">
        <v>33</v>
      </c>
      <c r="E9040" t="s">
        <v>538</v>
      </c>
    </row>
    <row r="9041" spans="1:5" x14ac:dyDescent="0.25">
      <c r="A9041" t="s">
        <v>9477</v>
      </c>
      <c r="B9041" t="s">
        <v>20</v>
      </c>
      <c r="C9041" t="s">
        <v>19</v>
      </c>
      <c r="D9041" t="s">
        <v>33</v>
      </c>
      <c r="E9041" t="s">
        <v>611</v>
      </c>
    </row>
    <row r="9042" spans="1:5" x14ac:dyDescent="0.25">
      <c r="A9042" t="s">
        <v>9478</v>
      </c>
      <c r="B9042" t="s">
        <v>20</v>
      </c>
      <c r="C9042" t="s">
        <v>19</v>
      </c>
      <c r="D9042" t="s">
        <v>33</v>
      </c>
      <c r="E9042" t="s">
        <v>530</v>
      </c>
    </row>
    <row r="9043" spans="1:5" x14ac:dyDescent="0.25">
      <c r="A9043" t="s">
        <v>1870</v>
      </c>
      <c r="B9043" t="s">
        <v>20</v>
      </c>
      <c r="C9043" t="s">
        <v>19</v>
      </c>
      <c r="D9043" t="s">
        <v>33</v>
      </c>
      <c r="E9043" t="s">
        <v>553</v>
      </c>
    </row>
    <row r="9044" spans="1:5" x14ac:dyDescent="0.25">
      <c r="A9044" t="s">
        <v>9481</v>
      </c>
      <c r="B9044" t="s">
        <v>20</v>
      </c>
      <c r="C9044" t="s">
        <v>19</v>
      </c>
      <c r="D9044" t="s">
        <v>33</v>
      </c>
      <c r="E9044" t="s">
        <v>530</v>
      </c>
    </row>
    <row r="9045" spans="1:5" x14ac:dyDescent="0.25">
      <c r="A9045" t="s">
        <v>19840</v>
      </c>
      <c r="B9045" t="s">
        <v>20</v>
      </c>
      <c r="C9045" t="s">
        <v>21</v>
      </c>
      <c r="D9045" t="s">
        <v>33</v>
      </c>
      <c r="E9045" t="s">
        <v>537</v>
      </c>
    </row>
    <row r="9046" spans="1:5" x14ac:dyDescent="0.25">
      <c r="A9046" t="s">
        <v>9482</v>
      </c>
      <c r="B9046" t="s">
        <v>20</v>
      </c>
      <c r="C9046" t="s">
        <v>19</v>
      </c>
      <c r="D9046" t="s">
        <v>33</v>
      </c>
      <c r="E9046" t="s">
        <v>530</v>
      </c>
    </row>
    <row r="9047" spans="1:5" x14ac:dyDescent="0.25">
      <c r="A9047" t="s">
        <v>13134</v>
      </c>
      <c r="B9047" t="s">
        <v>20</v>
      </c>
      <c r="C9047" t="s">
        <v>19</v>
      </c>
      <c r="D9047" t="s">
        <v>33</v>
      </c>
      <c r="E9047" t="s">
        <v>533</v>
      </c>
    </row>
    <row r="9048" spans="1:5" x14ac:dyDescent="0.25">
      <c r="A9048" t="s">
        <v>9484</v>
      </c>
      <c r="B9048" t="s">
        <v>20</v>
      </c>
      <c r="C9048" t="s">
        <v>19</v>
      </c>
      <c r="D9048" t="s">
        <v>33</v>
      </c>
      <c r="E9048" t="s">
        <v>530</v>
      </c>
    </row>
    <row r="9049" spans="1:5" x14ac:dyDescent="0.25">
      <c r="A9049" t="s">
        <v>13122</v>
      </c>
      <c r="B9049" t="s">
        <v>20</v>
      </c>
      <c r="C9049" t="s">
        <v>19</v>
      </c>
      <c r="D9049" t="s">
        <v>33</v>
      </c>
      <c r="E9049" t="s">
        <v>533</v>
      </c>
    </row>
    <row r="9050" spans="1:5" x14ac:dyDescent="0.25">
      <c r="A9050" t="s">
        <v>13132</v>
      </c>
      <c r="B9050" t="s">
        <v>20</v>
      </c>
      <c r="C9050" t="s">
        <v>19</v>
      </c>
      <c r="D9050" t="s">
        <v>33</v>
      </c>
      <c r="E9050" t="s">
        <v>533</v>
      </c>
    </row>
    <row r="9051" spans="1:5" x14ac:dyDescent="0.25">
      <c r="A9051" t="s">
        <v>9486</v>
      </c>
      <c r="B9051" t="s">
        <v>20</v>
      </c>
      <c r="C9051" t="s">
        <v>19</v>
      </c>
      <c r="D9051" t="s">
        <v>33</v>
      </c>
      <c r="E9051" t="s">
        <v>530</v>
      </c>
    </row>
    <row r="9052" spans="1:5" x14ac:dyDescent="0.25">
      <c r="A9052" t="s">
        <v>9489</v>
      </c>
      <c r="B9052" t="s">
        <v>20</v>
      </c>
      <c r="C9052" t="s">
        <v>19</v>
      </c>
      <c r="D9052" t="s">
        <v>33</v>
      </c>
      <c r="E9052" t="s">
        <v>530</v>
      </c>
    </row>
    <row r="9053" spans="1:5" x14ac:dyDescent="0.25">
      <c r="A9053" t="s">
        <v>28218</v>
      </c>
      <c r="B9053" t="s">
        <v>20</v>
      </c>
      <c r="C9053" t="s">
        <v>19</v>
      </c>
      <c r="D9053" t="s">
        <v>33</v>
      </c>
      <c r="E9053" t="s">
        <v>533</v>
      </c>
    </row>
    <row r="9054" spans="1:5" x14ac:dyDescent="0.25">
      <c r="A9054" t="s">
        <v>9490</v>
      </c>
      <c r="B9054" t="s">
        <v>16</v>
      </c>
      <c r="C9054" t="s">
        <v>17</v>
      </c>
      <c r="D9054" t="s">
        <v>33</v>
      </c>
      <c r="E9054" t="s">
        <v>653</v>
      </c>
    </row>
    <row r="9055" spans="1:5" x14ac:dyDescent="0.25">
      <c r="A9055" t="s">
        <v>12913</v>
      </c>
      <c r="B9055" t="s">
        <v>20</v>
      </c>
      <c r="C9055" t="s">
        <v>21</v>
      </c>
      <c r="D9055" t="s">
        <v>33</v>
      </c>
      <c r="E9055" t="s">
        <v>537</v>
      </c>
    </row>
    <row r="9056" spans="1:5" x14ac:dyDescent="0.25">
      <c r="A9056" t="s">
        <v>9492</v>
      </c>
      <c r="B9056" t="s">
        <v>20</v>
      </c>
      <c r="C9056" t="s">
        <v>19</v>
      </c>
      <c r="D9056" t="s">
        <v>33</v>
      </c>
      <c r="E9056" t="s">
        <v>530</v>
      </c>
    </row>
    <row r="9057" spans="1:5" x14ac:dyDescent="0.25">
      <c r="A9057" t="s">
        <v>25554</v>
      </c>
      <c r="B9057" t="s">
        <v>20</v>
      </c>
      <c r="C9057" t="s">
        <v>21</v>
      </c>
      <c r="D9057" t="s">
        <v>33</v>
      </c>
      <c r="E9057" t="s">
        <v>537</v>
      </c>
    </row>
    <row r="9058" spans="1:5" x14ac:dyDescent="0.25">
      <c r="A9058" t="s">
        <v>1141</v>
      </c>
      <c r="B9058" t="s">
        <v>20</v>
      </c>
      <c r="C9058" t="s">
        <v>19</v>
      </c>
      <c r="D9058" t="s">
        <v>33</v>
      </c>
      <c r="E9058" t="s">
        <v>533</v>
      </c>
    </row>
    <row r="9059" spans="1:5" x14ac:dyDescent="0.25">
      <c r="A9059" t="s">
        <v>9495</v>
      </c>
      <c r="B9059" t="s">
        <v>16</v>
      </c>
      <c r="C9059" t="s">
        <v>15</v>
      </c>
      <c r="D9059" t="s">
        <v>33</v>
      </c>
      <c r="E9059" t="s">
        <v>659</v>
      </c>
    </row>
    <row r="9060" spans="1:5" x14ac:dyDescent="0.25">
      <c r="A9060" t="s">
        <v>9496</v>
      </c>
      <c r="B9060" t="s">
        <v>20</v>
      </c>
      <c r="C9060" t="s">
        <v>19</v>
      </c>
      <c r="D9060" t="s">
        <v>33</v>
      </c>
      <c r="E9060" t="s">
        <v>538</v>
      </c>
    </row>
    <row r="9061" spans="1:5" x14ac:dyDescent="0.25">
      <c r="A9061" t="s">
        <v>25848</v>
      </c>
      <c r="B9061" t="s">
        <v>20</v>
      </c>
      <c r="C9061" t="s">
        <v>21</v>
      </c>
      <c r="D9061" t="s">
        <v>33</v>
      </c>
      <c r="E9061" t="s">
        <v>537</v>
      </c>
    </row>
    <row r="9062" spans="1:5" x14ac:dyDescent="0.25">
      <c r="A9062" t="s">
        <v>23132</v>
      </c>
      <c r="B9062" t="s">
        <v>20</v>
      </c>
      <c r="C9062" t="s">
        <v>21</v>
      </c>
      <c r="D9062" t="s">
        <v>33</v>
      </c>
      <c r="E9062" t="s">
        <v>537</v>
      </c>
    </row>
    <row r="9063" spans="1:5" x14ac:dyDescent="0.25">
      <c r="A9063" t="s">
        <v>9499</v>
      </c>
      <c r="B9063" t="s">
        <v>16</v>
      </c>
      <c r="C9063" t="s">
        <v>15</v>
      </c>
      <c r="D9063" t="s">
        <v>33</v>
      </c>
      <c r="E9063" t="s">
        <v>810</v>
      </c>
    </row>
    <row r="9064" spans="1:5" x14ac:dyDescent="0.25">
      <c r="A9064" t="s">
        <v>9247</v>
      </c>
      <c r="B9064" t="s">
        <v>20</v>
      </c>
      <c r="C9064" t="s">
        <v>21</v>
      </c>
      <c r="D9064" t="s">
        <v>33</v>
      </c>
      <c r="E9064" t="s">
        <v>537</v>
      </c>
    </row>
    <row r="9065" spans="1:5" x14ac:dyDescent="0.25">
      <c r="A9065" t="s">
        <v>23037</v>
      </c>
      <c r="B9065" t="s">
        <v>20</v>
      </c>
      <c r="C9065" t="s">
        <v>21</v>
      </c>
      <c r="D9065" t="s">
        <v>33</v>
      </c>
      <c r="E9065" t="s">
        <v>537</v>
      </c>
    </row>
    <row r="9066" spans="1:5" x14ac:dyDescent="0.25">
      <c r="A9066" t="s">
        <v>4920</v>
      </c>
      <c r="B9066" t="s">
        <v>20</v>
      </c>
      <c r="C9066" t="s">
        <v>19</v>
      </c>
      <c r="D9066" t="s">
        <v>33</v>
      </c>
      <c r="E9066" t="s">
        <v>533</v>
      </c>
    </row>
    <row r="9067" spans="1:5" x14ac:dyDescent="0.25">
      <c r="A9067" t="s">
        <v>43572</v>
      </c>
      <c r="B9067" t="s">
        <v>16</v>
      </c>
      <c r="C9067" t="s">
        <v>17</v>
      </c>
      <c r="D9067" t="s">
        <v>33</v>
      </c>
      <c r="E9067" t="s">
        <v>653</v>
      </c>
    </row>
    <row r="9068" spans="1:5" x14ac:dyDescent="0.25">
      <c r="A9068" t="s">
        <v>13938</v>
      </c>
      <c r="B9068" t="s">
        <v>20</v>
      </c>
      <c r="C9068" t="s">
        <v>19</v>
      </c>
      <c r="D9068" t="s">
        <v>33</v>
      </c>
      <c r="E9068" t="s">
        <v>533</v>
      </c>
    </row>
    <row r="9069" spans="1:5" x14ac:dyDescent="0.25">
      <c r="A9069" t="s">
        <v>9504</v>
      </c>
      <c r="B9069" t="s">
        <v>20</v>
      </c>
      <c r="C9069" t="s">
        <v>19</v>
      </c>
      <c r="D9069" t="s">
        <v>33</v>
      </c>
      <c r="E9069" t="s">
        <v>538</v>
      </c>
    </row>
    <row r="9070" spans="1:5" x14ac:dyDescent="0.25">
      <c r="A9070" t="s">
        <v>9505</v>
      </c>
      <c r="B9070" t="s">
        <v>20</v>
      </c>
      <c r="C9070" t="s">
        <v>19</v>
      </c>
      <c r="D9070" t="s">
        <v>33</v>
      </c>
      <c r="E9070" t="s">
        <v>530</v>
      </c>
    </row>
    <row r="9071" spans="1:5" x14ac:dyDescent="0.25">
      <c r="A9071" t="s">
        <v>9507</v>
      </c>
      <c r="B9071" t="s">
        <v>20</v>
      </c>
      <c r="C9071" t="s">
        <v>19</v>
      </c>
      <c r="D9071" t="s">
        <v>33</v>
      </c>
      <c r="E9071" t="s">
        <v>538</v>
      </c>
    </row>
    <row r="9072" spans="1:5" x14ac:dyDescent="0.25">
      <c r="A9072" t="s">
        <v>7081</v>
      </c>
      <c r="B9072" t="s">
        <v>20</v>
      </c>
      <c r="C9072" t="s">
        <v>19</v>
      </c>
      <c r="D9072" t="s">
        <v>33</v>
      </c>
      <c r="E9072" t="s">
        <v>533</v>
      </c>
    </row>
    <row r="9073" spans="1:5" x14ac:dyDescent="0.25">
      <c r="A9073" t="s">
        <v>4919</v>
      </c>
      <c r="B9073" t="s">
        <v>20</v>
      </c>
      <c r="C9073" t="s">
        <v>19</v>
      </c>
      <c r="D9073" t="s">
        <v>33</v>
      </c>
      <c r="E9073" t="s">
        <v>533</v>
      </c>
    </row>
    <row r="9074" spans="1:5" x14ac:dyDescent="0.25">
      <c r="A9074" t="s">
        <v>9509</v>
      </c>
      <c r="B9074" t="s">
        <v>20</v>
      </c>
      <c r="C9074" t="s">
        <v>19</v>
      </c>
      <c r="D9074" t="s">
        <v>33</v>
      </c>
      <c r="E9074" t="s">
        <v>538</v>
      </c>
    </row>
    <row r="9075" spans="1:5" x14ac:dyDescent="0.25">
      <c r="A9075" t="s">
        <v>9510</v>
      </c>
      <c r="B9075" t="s">
        <v>20</v>
      </c>
      <c r="C9075" t="s">
        <v>19</v>
      </c>
      <c r="D9075" t="s">
        <v>33</v>
      </c>
      <c r="E9075" t="s">
        <v>530</v>
      </c>
    </row>
    <row r="9076" spans="1:5" x14ac:dyDescent="0.25">
      <c r="A9076" t="s">
        <v>9525</v>
      </c>
      <c r="B9076" t="s">
        <v>20</v>
      </c>
      <c r="C9076" t="s">
        <v>21</v>
      </c>
      <c r="D9076" t="s">
        <v>33</v>
      </c>
      <c r="E9076" t="s">
        <v>582</v>
      </c>
    </row>
    <row r="9077" spans="1:5" x14ac:dyDescent="0.25">
      <c r="A9077" t="s">
        <v>13934</v>
      </c>
      <c r="B9077" t="s">
        <v>20</v>
      </c>
      <c r="C9077" t="s">
        <v>19</v>
      </c>
      <c r="D9077" t="s">
        <v>33</v>
      </c>
      <c r="E9077" t="s">
        <v>533</v>
      </c>
    </row>
    <row r="9078" spans="1:5" x14ac:dyDescent="0.25">
      <c r="A9078" t="s">
        <v>9512</v>
      </c>
      <c r="B9078" t="s">
        <v>20</v>
      </c>
      <c r="C9078" t="s">
        <v>19</v>
      </c>
      <c r="D9078" t="s">
        <v>33</v>
      </c>
      <c r="E9078" t="s">
        <v>530</v>
      </c>
    </row>
    <row r="9079" spans="1:5" x14ac:dyDescent="0.25">
      <c r="A9079" t="s">
        <v>9527</v>
      </c>
      <c r="B9079" t="s">
        <v>20</v>
      </c>
      <c r="C9079" t="s">
        <v>19</v>
      </c>
      <c r="D9079" t="s">
        <v>33</v>
      </c>
      <c r="E9079" t="s">
        <v>530</v>
      </c>
    </row>
    <row r="9080" spans="1:5" x14ac:dyDescent="0.25">
      <c r="A9080" t="s">
        <v>9515</v>
      </c>
      <c r="B9080" t="s">
        <v>20</v>
      </c>
      <c r="C9080" t="s">
        <v>19</v>
      </c>
      <c r="D9080" t="s">
        <v>33</v>
      </c>
      <c r="E9080" t="s">
        <v>530</v>
      </c>
    </row>
    <row r="9081" spans="1:5" x14ac:dyDescent="0.25">
      <c r="A9081" t="s">
        <v>22627</v>
      </c>
      <c r="B9081" t="s">
        <v>20</v>
      </c>
      <c r="C9081" t="s">
        <v>19</v>
      </c>
      <c r="D9081" t="s">
        <v>33</v>
      </c>
      <c r="E9081" t="s">
        <v>533</v>
      </c>
    </row>
    <row r="9082" spans="1:5" x14ac:dyDescent="0.25">
      <c r="A9082" t="s">
        <v>9521</v>
      </c>
      <c r="B9082" t="s">
        <v>20</v>
      </c>
      <c r="C9082" t="s">
        <v>19</v>
      </c>
      <c r="D9082" t="s">
        <v>33</v>
      </c>
      <c r="E9082" t="s">
        <v>538</v>
      </c>
    </row>
    <row r="9083" spans="1:5" x14ac:dyDescent="0.25">
      <c r="A9083" t="s">
        <v>9522</v>
      </c>
      <c r="B9083" t="s">
        <v>20</v>
      </c>
      <c r="C9083" t="s">
        <v>19</v>
      </c>
      <c r="D9083" t="s">
        <v>33</v>
      </c>
      <c r="E9083" t="s">
        <v>538</v>
      </c>
    </row>
    <row r="9084" spans="1:5" x14ac:dyDescent="0.25">
      <c r="A9084" t="s">
        <v>26672</v>
      </c>
      <c r="B9084" t="s">
        <v>20</v>
      </c>
      <c r="C9084" t="s">
        <v>21</v>
      </c>
      <c r="D9084" t="s">
        <v>69</v>
      </c>
      <c r="E9084" t="s">
        <v>537</v>
      </c>
    </row>
    <row r="9085" spans="1:5" x14ac:dyDescent="0.25">
      <c r="A9085" t="s">
        <v>9518</v>
      </c>
      <c r="B9085" t="s">
        <v>20</v>
      </c>
      <c r="C9085" t="s">
        <v>19</v>
      </c>
      <c r="D9085" t="s">
        <v>33</v>
      </c>
      <c r="E9085" t="s">
        <v>530</v>
      </c>
    </row>
    <row r="9086" spans="1:5" x14ac:dyDescent="0.25">
      <c r="A9086" t="s">
        <v>9517</v>
      </c>
      <c r="B9086" t="s">
        <v>20</v>
      </c>
      <c r="C9086" t="s">
        <v>19</v>
      </c>
      <c r="D9086" t="s">
        <v>33</v>
      </c>
      <c r="E9086" t="s">
        <v>538</v>
      </c>
    </row>
    <row r="9087" spans="1:5" x14ac:dyDescent="0.25">
      <c r="A9087" t="s">
        <v>22349</v>
      </c>
      <c r="B9087" t="s">
        <v>20</v>
      </c>
      <c r="C9087" t="s">
        <v>23</v>
      </c>
      <c r="D9087" t="s">
        <v>33</v>
      </c>
      <c r="E9087" t="s">
        <v>648</v>
      </c>
    </row>
    <row r="9088" spans="1:5" x14ac:dyDescent="0.25">
      <c r="A9088" t="s">
        <v>9523</v>
      </c>
      <c r="B9088" t="s">
        <v>20</v>
      </c>
      <c r="C9088" t="s">
        <v>19</v>
      </c>
      <c r="D9088" t="s">
        <v>33</v>
      </c>
      <c r="E9088" t="s">
        <v>538</v>
      </c>
    </row>
    <row r="9089" spans="1:5" x14ac:dyDescent="0.25">
      <c r="A9089" t="s">
        <v>22166</v>
      </c>
      <c r="B9089" t="s">
        <v>20</v>
      </c>
      <c r="C9089" t="s">
        <v>21</v>
      </c>
      <c r="D9089" t="s">
        <v>33</v>
      </c>
      <c r="E9089" t="s">
        <v>537</v>
      </c>
    </row>
    <row r="9090" spans="1:5" x14ac:dyDescent="0.25">
      <c r="A9090" t="s">
        <v>18508</v>
      </c>
      <c r="B9090" t="s">
        <v>20</v>
      </c>
      <c r="C9090" t="s">
        <v>21</v>
      </c>
      <c r="D9090" t="s">
        <v>33</v>
      </c>
      <c r="E9090" t="s">
        <v>537</v>
      </c>
    </row>
    <row r="9091" spans="1:5" x14ac:dyDescent="0.25">
      <c r="A9091" t="s">
        <v>9524</v>
      </c>
      <c r="B9091" t="s">
        <v>20</v>
      </c>
      <c r="C9091" t="s">
        <v>21</v>
      </c>
      <c r="D9091" t="s">
        <v>33</v>
      </c>
      <c r="E9091" t="s">
        <v>581</v>
      </c>
    </row>
    <row r="9092" spans="1:5" x14ac:dyDescent="0.25">
      <c r="A9092" t="s">
        <v>9516</v>
      </c>
      <c r="B9092" t="s">
        <v>20</v>
      </c>
      <c r="C9092" t="s">
        <v>19</v>
      </c>
      <c r="D9092" t="s">
        <v>33</v>
      </c>
      <c r="E9092" t="s">
        <v>530</v>
      </c>
    </row>
    <row r="9093" spans="1:5" x14ac:dyDescent="0.25">
      <c r="A9093" t="s">
        <v>9528</v>
      </c>
      <c r="B9093" t="s">
        <v>20</v>
      </c>
      <c r="C9093" t="s">
        <v>19</v>
      </c>
      <c r="D9093" t="s">
        <v>33</v>
      </c>
      <c r="E9093" t="s">
        <v>538</v>
      </c>
    </row>
    <row r="9094" spans="1:5" x14ac:dyDescent="0.25">
      <c r="A9094" t="s">
        <v>9529</v>
      </c>
      <c r="B9094" t="s">
        <v>20</v>
      </c>
      <c r="C9094" t="s">
        <v>19</v>
      </c>
      <c r="D9094" t="s">
        <v>33</v>
      </c>
      <c r="E9094" t="s">
        <v>530</v>
      </c>
    </row>
    <row r="9095" spans="1:5" x14ac:dyDescent="0.25">
      <c r="A9095" t="s">
        <v>12765</v>
      </c>
      <c r="B9095" t="s">
        <v>20</v>
      </c>
      <c r="C9095" t="s">
        <v>19</v>
      </c>
      <c r="D9095" t="s">
        <v>33</v>
      </c>
      <c r="E9095" t="s">
        <v>533</v>
      </c>
    </row>
    <row r="9096" spans="1:5" x14ac:dyDescent="0.25">
      <c r="A9096" t="s">
        <v>11839</v>
      </c>
      <c r="B9096" t="s">
        <v>20</v>
      </c>
      <c r="C9096" t="s">
        <v>21</v>
      </c>
      <c r="D9096" t="s">
        <v>33</v>
      </c>
      <c r="E9096" t="s">
        <v>537</v>
      </c>
    </row>
    <row r="9097" spans="1:5" x14ac:dyDescent="0.25">
      <c r="A9097" t="s">
        <v>9532</v>
      </c>
      <c r="B9097" t="s">
        <v>20</v>
      </c>
      <c r="C9097" t="s">
        <v>21</v>
      </c>
      <c r="D9097" t="s">
        <v>33</v>
      </c>
      <c r="E9097" t="s">
        <v>582</v>
      </c>
    </row>
    <row r="9098" spans="1:5" x14ac:dyDescent="0.25">
      <c r="A9098" t="s">
        <v>15182</v>
      </c>
      <c r="B9098" t="s">
        <v>20</v>
      </c>
      <c r="C9098" t="s">
        <v>21</v>
      </c>
      <c r="D9098" t="s">
        <v>33</v>
      </c>
      <c r="E9098" t="s">
        <v>537</v>
      </c>
    </row>
    <row r="9099" spans="1:5" x14ac:dyDescent="0.25">
      <c r="A9099" t="s">
        <v>9535</v>
      </c>
      <c r="B9099" t="s">
        <v>20</v>
      </c>
      <c r="C9099" t="s">
        <v>19</v>
      </c>
      <c r="D9099" t="s">
        <v>33</v>
      </c>
      <c r="E9099" t="s">
        <v>538</v>
      </c>
    </row>
    <row r="9100" spans="1:5" x14ac:dyDescent="0.25">
      <c r="A9100" t="s">
        <v>9533</v>
      </c>
      <c r="B9100" t="s">
        <v>20</v>
      </c>
      <c r="C9100" t="s">
        <v>19</v>
      </c>
      <c r="D9100" t="s">
        <v>33</v>
      </c>
      <c r="E9100" t="s">
        <v>530</v>
      </c>
    </row>
    <row r="9101" spans="1:5" x14ac:dyDescent="0.25">
      <c r="A9101" t="s">
        <v>9536</v>
      </c>
      <c r="B9101" t="s">
        <v>20</v>
      </c>
      <c r="C9101" t="s">
        <v>19</v>
      </c>
      <c r="D9101" t="s">
        <v>33</v>
      </c>
      <c r="E9101" t="s">
        <v>562</v>
      </c>
    </row>
    <row r="9102" spans="1:5" x14ac:dyDescent="0.25">
      <c r="A9102" t="s">
        <v>9537</v>
      </c>
      <c r="B9102" t="s">
        <v>20</v>
      </c>
      <c r="C9102" t="s">
        <v>19</v>
      </c>
      <c r="D9102" t="s">
        <v>33</v>
      </c>
      <c r="E9102" t="s">
        <v>562</v>
      </c>
    </row>
    <row r="9103" spans="1:5" x14ac:dyDescent="0.25">
      <c r="A9103" t="s">
        <v>21329</v>
      </c>
      <c r="B9103" t="s">
        <v>20</v>
      </c>
      <c r="C9103" t="s">
        <v>19</v>
      </c>
      <c r="D9103" t="s">
        <v>33</v>
      </c>
      <c r="E9103" t="s">
        <v>533</v>
      </c>
    </row>
    <row r="9104" spans="1:5" x14ac:dyDescent="0.25">
      <c r="A9104" t="s">
        <v>9540</v>
      </c>
      <c r="B9104" t="s">
        <v>20</v>
      </c>
      <c r="C9104" t="s">
        <v>21</v>
      </c>
      <c r="D9104" t="s">
        <v>33</v>
      </c>
      <c r="E9104" t="s">
        <v>582</v>
      </c>
    </row>
    <row r="9105" spans="1:5" x14ac:dyDescent="0.25">
      <c r="A9105" t="s">
        <v>9538</v>
      </c>
      <c r="B9105" t="s">
        <v>20</v>
      </c>
      <c r="C9105" t="s">
        <v>21</v>
      </c>
      <c r="D9105" t="s">
        <v>33</v>
      </c>
      <c r="E9105" t="s">
        <v>581</v>
      </c>
    </row>
    <row r="9106" spans="1:5" x14ac:dyDescent="0.25">
      <c r="A9106" t="s">
        <v>9543</v>
      </c>
      <c r="B9106" t="s">
        <v>20</v>
      </c>
      <c r="C9106" t="s">
        <v>19</v>
      </c>
      <c r="D9106" t="s">
        <v>33</v>
      </c>
      <c r="E9106" t="s">
        <v>530</v>
      </c>
    </row>
    <row r="9107" spans="1:5" x14ac:dyDescent="0.25">
      <c r="A9107" t="s">
        <v>28711</v>
      </c>
      <c r="B9107" t="s">
        <v>20</v>
      </c>
      <c r="C9107" t="s">
        <v>19</v>
      </c>
      <c r="D9107" t="s">
        <v>33</v>
      </c>
      <c r="E9107" t="s">
        <v>533</v>
      </c>
    </row>
    <row r="9108" spans="1:5" x14ac:dyDescent="0.25">
      <c r="A9108" t="s">
        <v>9541</v>
      </c>
      <c r="B9108" t="s">
        <v>20</v>
      </c>
      <c r="C9108" t="s">
        <v>19</v>
      </c>
      <c r="D9108" t="s">
        <v>33</v>
      </c>
      <c r="E9108" t="s">
        <v>538</v>
      </c>
    </row>
    <row r="9109" spans="1:5" x14ac:dyDescent="0.25">
      <c r="A9109" t="s">
        <v>9544</v>
      </c>
      <c r="B9109" t="s">
        <v>20</v>
      </c>
      <c r="C9109" t="s">
        <v>19</v>
      </c>
      <c r="D9109" t="s">
        <v>33</v>
      </c>
      <c r="E9109" t="s">
        <v>538</v>
      </c>
    </row>
    <row r="9110" spans="1:5" x14ac:dyDescent="0.25">
      <c r="A9110" t="s">
        <v>2883</v>
      </c>
      <c r="B9110" t="s">
        <v>20</v>
      </c>
      <c r="C9110" t="s">
        <v>21</v>
      </c>
      <c r="D9110" t="s">
        <v>33</v>
      </c>
      <c r="E9110" t="s">
        <v>537</v>
      </c>
    </row>
    <row r="9111" spans="1:5" x14ac:dyDescent="0.25">
      <c r="A9111" t="s">
        <v>9546</v>
      </c>
      <c r="B9111" t="s">
        <v>20</v>
      </c>
      <c r="C9111" t="s">
        <v>19</v>
      </c>
      <c r="D9111" t="s">
        <v>33</v>
      </c>
      <c r="E9111" t="s">
        <v>530</v>
      </c>
    </row>
    <row r="9112" spans="1:5" x14ac:dyDescent="0.25">
      <c r="A9112" t="s">
        <v>9547</v>
      </c>
      <c r="B9112" t="s">
        <v>20</v>
      </c>
      <c r="C9112" t="s">
        <v>19</v>
      </c>
      <c r="D9112" t="s">
        <v>33</v>
      </c>
      <c r="E9112" t="s">
        <v>523</v>
      </c>
    </row>
    <row r="9113" spans="1:5" x14ac:dyDescent="0.25">
      <c r="A9113" t="s">
        <v>9548</v>
      </c>
      <c r="B9113" t="s">
        <v>20</v>
      </c>
      <c r="C9113" t="s">
        <v>19</v>
      </c>
      <c r="D9113" t="s">
        <v>33</v>
      </c>
      <c r="E9113" t="s">
        <v>611</v>
      </c>
    </row>
    <row r="9114" spans="1:5" x14ac:dyDescent="0.25">
      <c r="A9114" t="s">
        <v>9552</v>
      </c>
      <c r="B9114" t="s">
        <v>20</v>
      </c>
      <c r="C9114" t="s">
        <v>19</v>
      </c>
      <c r="D9114" t="s">
        <v>33</v>
      </c>
      <c r="E9114" t="s">
        <v>562</v>
      </c>
    </row>
    <row r="9115" spans="1:5" x14ac:dyDescent="0.25">
      <c r="A9115" t="s">
        <v>25073</v>
      </c>
      <c r="B9115" t="s">
        <v>20</v>
      </c>
      <c r="C9115" t="s">
        <v>21</v>
      </c>
      <c r="D9115" t="s">
        <v>33</v>
      </c>
      <c r="E9115" t="s">
        <v>537</v>
      </c>
    </row>
    <row r="9116" spans="1:5" x14ac:dyDescent="0.25">
      <c r="A9116" t="s">
        <v>21152</v>
      </c>
      <c r="B9116" t="s">
        <v>20</v>
      </c>
      <c r="C9116" t="s">
        <v>21</v>
      </c>
      <c r="D9116" t="s">
        <v>33</v>
      </c>
      <c r="E9116" t="s">
        <v>537</v>
      </c>
    </row>
    <row r="9117" spans="1:5" x14ac:dyDescent="0.25">
      <c r="A9117" t="s">
        <v>9550</v>
      </c>
      <c r="B9117" t="s">
        <v>20</v>
      </c>
      <c r="C9117" t="s">
        <v>19</v>
      </c>
      <c r="D9117" t="s">
        <v>33</v>
      </c>
      <c r="E9117" t="s">
        <v>538</v>
      </c>
    </row>
    <row r="9118" spans="1:5" x14ac:dyDescent="0.25">
      <c r="A9118" t="s">
        <v>43573</v>
      </c>
      <c r="B9118" t="s">
        <v>16</v>
      </c>
      <c r="C9118" t="s">
        <v>17</v>
      </c>
      <c r="D9118" t="s">
        <v>33</v>
      </c>
      <c r="E9118" t="s">
        <v>653</v>
      </c>
    </row>
    <row r="9119" spans="1:5" x14ac:dyDescent="0.25">
      <c r="A9119" t="s">
        <v>18262</v>
      </c>
      <c r="B9119" t="s">
        <v>20</v>
      </c>
      <c r="C9119" t="s">
        <v>21</v>
      </c>
      <c r="D9119" t="s">
        <v>33</v>
      </c>
      <c r="E9119" t="s">
        <v>537</v>
      </c>
    </row>
    <row r="9120" spans="1:5" x14ac:dyDescent="0.25">
      <c r="A9120" t="s">
        <v>9553</v>
      </c>
      <c r="B9120" t="s">
        <v>20</v>
      </c>
      <c r="C9120" t="s">
        <v>19</v>
      </c>
      <c r="D9120" t="s">
        <v>33</v>
      </c>
      <c r="E9120" t="s">
        <v>538</v>
      </c>
    </row>
    <row r="9121" spans="1:5" x14ac:dyDescent="0.25">
      <c r="A9121" t="s">
        <v>9554</v>
      </c>
      <c r="B9121" t="s">
        <v>20</v>
      </c>
      <c r="C9121" t="s">
        <v>19</v>
      </c>
      <c r="D9121" t="s">
        <v>33</v>
      </c>
      <c r="E9121" t="s">
        <v>530</v>
      </c>
    </row>
    <row r="9122" spans="1:5" x14ac:dyDescent="0.25">
      <c r="A9122" t="s">
        <v>15253</v>
      </c>
      <c r="B9122" t="s">
        <v>20</v>
      </c>
      <c r="C9122" t="s">
        <v>21</v>
      </c>
      <c r="D9122" t="s">
        <v>33</v>
      </c>
      <c r="E9122" t="s">
        <v>537</v>
      </c>
    </row>
    <row r="9123" spans="1:5" x14ac:dyDescent="0.25">
      <c r="A9123" t="s">
        <v>9557</v>
      </c>
      <c r="B9123" t="s">
        <v>20</v>
      </c>
      <c r="C9123" t="s">
        <v>19</v>
      </c>
      <c r="D9123" t="s">
        <v>33</v>
      </c>
      <c r="E9123" t="s">
        <v>530</v>
      </c>
    </row>
    <row r="9124" spans="1:5" x14ac:dyDescent="0.25">
      <c r="A9124" t="s">
        <v>9278</v>
      </c>
      <c r="B9124" t="s">
        <v>20</v>
      </c>
      <c r="C9124" t="s">
        <v>19</v>
      </c>
      <c r="D9124" t="s">
        <v>33</v>
      </c>
      <c r="E9124" t="s">
        <v>533</v>
      </c>
    </row>
    <row r="9125" spans="1:5" x14ac:dyDescent="0.25">
      <c r="A9125" t="s">
        <v>7611</v>
      </c>
      <c r="B9125" t="s">
        <v>20</v>
      </c>
      <c r="C9125" t="s">
        <v>19</v>
      </c>
      <c r="D9125" t="s">
        <v>33</v>
      </c>
      <c r="E9125" t="s">
        <v>533</v>
      </c>
    </row>
    <row r="9126" spans="1:5" x14ac:dyDescent="0.25">
      <c r="A9126" t="s">
        <v>7858</v>
      </c>
      <c r="B9126" t="s">
        <v>20</v>
      </c>
      <c r="C9126" t="s">
        <v>19</v>
      </c>
      <c r="D9126" t="s">
        <v>33</v>
      </c>
      <c r="E9126" t="s">
        <v>533</v>
      </c>
    </row>
    <row r="9127" spans="1:5" x14ac:dyDescent="0.25">
      <c r="A9127" t="s">
        <v>9562</v>
      </c>
      <c r="B9127" t="s">
        <v>20</v>
      </c>
      <c r="C9127" t="s">
        <v>19</v>
      </c>
      <c r="D9127" t="s">
        <v>33</v>
      </c>
      <c r="E9127" t="s">
        <v>530</v>
      </c>
    </row>
    <row r="9128" spans="1:5" x14ac:dyDescent="0.25">
      <c r="A9128" t="s">
        <v>9561</v>
      </c>
      <c r="B9128" t="s">
        <v>20</v>
      </c>
      <c r="C9128" t="s">
        <v>19</v>
      </c>
      <c r="D9128" t="s">
        <v>33</v>
      </c>
      <c r="E9128" t="s">
        <v>538</v>
      </c>
    </row>
    <row r="9129" spans="1:5" x14ac:dyDescent="0.25">
      <c r="A9129" t="s">
        <v>17676</v>
      </c>
      <c r="B9129" t="s">
        <v>20</v>
      </c>
      <c r="C9129" t="s">
        <v>21</v>
      </c>
      <c r="D9129" t="s">
        <v>33</v>
      </c>
      <c r="E9129" t="s">
        <v>537</v>
      </c>
    </row>
    <row r="9130" spans="1:5" x14ac:dyDescent="0.25">
      <c r="A9130" t="s">
        <v>18949</v>
      </c>
      <c r="B9130" t="s">
        <v>20</v>
      </c>
      <c r="C9130" t="s">
        <v>21</v>
      </c>
      <c r="D9130" t="s">
        <v>33</v>
      </c>
      <c r="E9130" t="s">
        <v>537</v>
      </c>
    </row>
    <row r="9131" spans="1:5" x14ac:dyDescent="0.25">
      <c r="A9131" t="s">
        <v>9565</v>
      </c>
      <c r="B9131" t="s">
        <v>20</v>
      </c>
      <c r="C9131" t="s">
        <v>19</v>
      </c>
      <c r="D9131" t="s">
        <v>33</v>
      </c>
      <c r="E9131" t="s">
        <v>538</v>
      </c>
    </row>
    <row r="9132" spans="1:5" x14ac:dyDescent="0.25">
      <c r="A9132" t="s">
        <v>18940</v>
      </c>
      <c r="B9132" t="s">
        <v>20</v>
      </c>
      <c r="C9132" t="s">
        <v>21</v>
      </c>
      <c r="D9132" t="s">
        <v>33</v>
      </c>
      <c r="E9132" t="s">
        <v>537</v>
      </c>
    </row>
    <row r="9133" spans="1:5" x14ac:dyDescent="0.25">
      <c r="A9133" t="s">
        <v>43574</v>
      </c>
      <c r="B9133" t="s">
        <v>20</v>
      </c>
      <c r="C9133" t="s">
        <v>19</v>
      </c>
      <c r="D9133" t="s">
        <v>66</v>
      </c>
      <c r="E9133" t="s">
        <v>538</v>
      </c>
    </row>
    <row r="9134" spans="1:5" x14ac:dyDescent="0.25">
      <c r="A9134" t="s">
        <v>23535</v>
      </c>
      <c r="B9134" t="s">
        <v>20</v>
      </c>
      <c r="C9134" t="s">
        <v>21</v>
      </c>
      <c r="D9134" t="s">
        <v>33</v>
      </c>
      <c r="E9134" t="s">
        <v>537</v>
      </c>
    </row>
    <row r="9135" spans="1:5" x14ac:dyDescent="0.25">
      <c r="A9135" t="s">
        <v>9566</v>
      </c>
      <c r="B9135" t="s">
        <v>20</v>
      </c>
      <c r="C9135" t="s">
        <v>19</v>
      </c>
      <c r="D9135" t="s">
        <v>33</v>
      </c>
      <c r="E9135" t="s">
        <v>538</v>
      </c>
    </row>
    <row r="9136" spans="1:5" x14ac:dyDescent="0.25">
      <c r="A9136" t="s">
        <v>19010</v>
      </c>
      <c r="B9136" t="s">
        <v>20</v>
      </c>
      <c r="C9136" t="s">
        <v>21</v>
      </c>
      <c r="D9136" t="s">
        <v>33</v>
      </c>
      <c r="E9136" t="s">
        <v>537</v>
      </c>
    </row>
    <row r="9137" spans="1:5" x14ac:dyDescent="0.25">
      <c r="A9137" t="s">
        <v>17168</v>
      </c>
      <c r="B9137" t="s">
        <v>20</v>
      </c>
      <c r="C9137" t="s">
        <v>21</v>
      </c>
      <c r="D9137" t="s">
        <v>33</v>
      </c>
      <c r="E9137" t="s">
        <v>537</v>
      </c>
    </row>
    <row r="9138" spans="1:5" x14ac:dyDescent="0.25">
      <c r="A9138" t="s">
        <v>16760</v>
      </c>
      <c r="B9138" t="s">
        <v>20</v>
      </c>
      <c r="C9138" t="s">
        <v>19</v>
      </c>
      <c r="D9138" t="s">
        <v>33</v>
      </c>
      <c r="E9138" t="s">
        <v>533</v>
      </c>
    </row>
    <row r="9139" spans="1:5" x14ac:dyDescent="0.25">
      <c r="A9139" t="s">
        <v>27509</v>
      </c>
      <c r="B9139" t="s">
        <v>20</v>
      </c>
      <c r="C9139" t="s">
        <v>21</v>
      </c>
      <c r="D9139" t="s">
        <v>33</v>
      </c>
      <c r="E9139" t="s">
        <v>537</v>
      </c>
    </row>
    <row r="9140" spans="1:5" x14ac:dyDescent="0.25">
      <c r="A9140" t="s">
        <v>21801</v>
      </c>
      <c r="B9140" t="s">
        <v>20</v>
      </c>
      <c r="C9140" t="s">
        <v>21</v>
      </c>
      <c r="D9140" t="s">
        <v>33</v>
      </c>
      <c r="E9140" t="s">
        <v>537</v>
      </c>
    </row>
    <row r="9141" spans="1:5" x14ac:dyDescent="0.25">
      <c r="A9141" t="s">
        <v>27464</v>
      </c>
      <c r="B9141" t="s">
        <v>20</v>
      </c>
      <c r="C9141" t="s">
        <v>21</v>
      </c>
      <c r="D9141" t="s">
        <v>33</v>
      </c>
      <c r="E9141" t="s">
        <v>537</v>
      </c>
    </row>
    <row r="9142" spans="1:5" x14ac:dyDescent="0.25">
      <c r="A9142" t="s">
        <v>27156</v>
      </c>
      <c r="B9142" t="s">
        <v>20</v>
      </c>
      <c r="C9142" t="s">
        <v>21</v>
      </c>
      <c r="D9142" t="s">
        <v>33</v>
      </c>
      <c r="E9142" t="s">
        <v>537</v>
      </c>
    </row>
    <row r="9143" spans="1:5" x14ac:dyDescent="0.25">
      <c r="A9143" t="s">
        <v>9574</v>
      </c>
      <c r="B9143" t="s">
        <v>20</v>
      </c>
      <c r="C9143" t="s">
        <v>21</v>
      </c>
      <c r="D9143" t="s">
        <v>33</v>
      </c>
      <c r="E9143" t="s">
        <v>582</v>
      </c>
    </row>
    <row r="9144" spans="1:5" x14ac:dyDescent="0.25">
      <c r="A9144" t="s">
        <v>29074</v>
      </c>
      <c r="B9144" t="s">
        <v>20</v>
      </c>
      <c r="C9144" t="s">
        <v>19</v>
      </c>
      <c r="D9144" t="s">
        <v>33</v>
      </c>
      <c r="E9144" t="s">
        <v>553</v>
      </c>
    </row>
    <row r="9145" spans="1:5" x14ac:dyDescent="0.25">
      <c r="A9145" t="s">
        <v>22657</v>
      </c>
      <c r="B9145" t="s">
        <v>20</v>
      </c>
      <c r="C9145" t="s">
        <v>21</v>
      </c>
      <c r="D9145" t="s">
        <v>33</v>
      </c>
      <c r="E9145" t="s">
        <v>537</v>
      </c>
    </row>
    <row r="9146" spans="1:5" x14ac:dyDescent="0.25">
      <c r="A9146" t="s">
        <v>9578</v>
      </c>
      <c r="B9146" t="s">
        <v>20</v>
      </c>
      <c r="C9146" t="s">
        <v>19</v>
      </c>
      <c r="D9146" t="s">
        <v>33</v>
      </c>
      <c r="E9146" t="s">
        <v>530</v>
      </c>
    </row>
    <row r="9147" spans="1:5" x14ac:dyDescent="0.25">
      <c r="A9147" t="s">
        <v>26725</v>
      </c>
      <c r="B9147" t="s">
        <v>20</v>
      </c>
      <c r="C9147" t="s">
        <v>21</v>
      </c>
      <c r="D9147" t="s">
        <v>33</v>
      </c>
      <c r="E9147" t="s">
        <v>537</v>
      </c>
    </row>
    <row r="9148" spans="1:5" x14ac:dyDescent="0.25">
      <c r="A9148" t="s">
        <v>9580</v>
      </c>
      <c r="B9148" t="s">
        <v>20</v>
      </c>
      <c r="C9148" t="s">
        <v>19</v>
      </c>
      <c r="D9148" t="s">
        <v>33</v>
      </c>
      <c r="E9148" t="s">
        <v>530</v>
      </c>
    </row>
    <row r="9149" spans="1:5" x14ac:dyDescent="0.25">
      <c r="A9149" t="s">
        <v>23215</v>
      </c>
      <c r="B9149" t="s">
        <v>20</v>
      </c>
      <c r="C9149" t="s">
        <v>21</v>
      </c>
      <c r="D9149" t="s">
        <v>33</v>
      </c>
      <c r="E9149" t="s">
        <v>537</v>
      </c>
    </row>
    <row r="9150" spans="1:5" x14ac:dyDescent="0.25">
      <c r="A9150" t="s">
        <v>9582</v>
      </c>
      <c r="B9150" t="s">
        <v>20</v>
      </c>
      <c r="C9150" t="s">
        <v>19</v>
      </c>
      <c r="D9150" t="s">
        <v>33</v>
      </c>
      <c r="E9150" t="s">
        <v>538</v>
      </c>
    </row>
    <row r="9151" spans="1:5" x14ac:dyDescent="0.25">
      <c r="A9151" t="s">
        <v>16877</v>
      </c>
      <c r="B9151" t="s">
        <v>20</v>
      </c>
      <c r="C9151" t="s">
        <v>21</v>
      </c>
      <c r="D9151" t="s">
        <v>33</v>
      </c>
      <c r="E9151" t="s">
        <v>537</v>
      </c>
    </row>
    <row r="9152" spans="1:5" x14ac:dyDescent="0.25">
      <c r="A9152" t="s">
        <v>9583</v>
      </c>
      <c r="B9152" t="s">
        <v>20</v>
      </c>
      <c r="C9152" t="s">
        <v>22</v>
      </c>
      <c r="D9152" t="s">
        <v>33</v>
      </c>
      <c r="E9152" t="s">
        <v>693</v>
      </c>
    </row>
    <row r="9153" spans="1:5" x14ac:dyDescent="0.25">
      <c r="A9153" t="s">
        <v>9584</v>
      </c>
      <c r="B9153" t="s">
        <v>20</v>
      </c>
      <c r="C9153" t="s">
        <v>22</v>
      </c>
      <c r="D9153" t="s">
        <v>33</v>
      </c>
      <c r="E9153" t="s">
        <v>536</v>
      </c>
    </row>
    <row r="9154" spans="1:5" x14ac:dyDescent="0.25">
      <c r="A9154" t="s">
        <v>9586</v>
      </c>
      <c r="B9154" t="s">
        <v>20</v>
      </c>
      <c r="C9154" t="s">
        <v>19</v>
      </c>
      <c r="D9154" t="s">
        <v>33</v>
      </c>
      <c r="E9154" t="s">
        <v>538</v>
      </c>
    </row>
    <row r="9155" spans="1:5" x14ac:dyDescent="0.25">
      <c r="A9155" t="s">
        <v>9585</v>
      </c>
      <c r="B9155" t="s">
        <v>20</v>
      </c>
      <c r="C9155" t="s">
        <v>19</v>
      </c>
      <c r="D9155" t="s">
        <v>33</v>
      </c>
      <c r="E9155" t="s">
        <v>530</v>
      </c>
    </row>
    <row r="9156" spans="1:5" x14ac:dyDescent="0.25">
      <c r="A9156" t="s">
        <v>9588</v>
      </c>
      <c r="B9156" t="s">
        <v>20</v>
      </c>
      <c r="C9156" t="s">
        <v>19</v>
      </c>
      <c r="D9156" t="s">
        <v>33</v>
      </c>
      <c r="E9156" t="s">
        <v>538</v>
      </c>
    </row>
    <row r="9157" spans="1:5" x14ac:dyDescent="0.25">
      <c r="A9157" t="s">
        <v>9587</v>
      </c>
      <c r="B9157" t="s">
        <v>20</v>
      </c>
      <c r="C9157" t="s">
        <v>19</v>
      </c>
      <c r="D9157" t="s">
        <v>33</v>
      </c>
      <c r="E9157" t="s">
        <v>530</v>
      </c>
    </row>
    <row r="9158" spans="1:5" x14ac:dyDescent="0.25">
      <c r="A9158" t="s">
        <v>26468</v>
      </c>
      <c r="B9158" t="s">
        <v>20</v>
      </c>
      <c r="C9158" t="s">
        <v>21</v>
      </c>
      <c r="D9158" t="s">
        <v>33</v>
      </c>
      <c r="E9158" t="s">
        <v>537</v>
      </c>
    </row>
    <row r="9159" spans="1:5" x14ac:dyDescent="0.25">
      <c r="A9159" t="s">
        <v>9590</v>
      </c>
      <c r="B9159" t="s">
        <v>20</v>
      </c>
      <c r="C9159" t="s">
        <v>25</v>
      </c>
      <c r="D9159" t="s">
        <v>33</v>
      </c>
      <c r="E9159" t="s">
        <v>815</v>
      </c>
    </row>
    <row r="9160" spans="1:5" x14ac:dyDescent="0.25">
      <c r="A9160" t="s">
        <v>26984</v>
      </c>
      <c r="B9160" t="s">
        <v>20</v>
      </c>
      <c r="C9160" t="s">
        <v>21</v>
      </c>
      <c r="D9160" t="s">
        <v>33</v>
      </c>
      <c r="E9160" t="s">
        <v>537</v>
      </c>
    </row>
    <row r="9161" spans="1:5" x14ac:dyDescent="0.25">
      <c r="A9161" t="s">
        <v>22129</v>
      </c>
      <c r="B9161" t="s">
        <v>20</v>
      </c>
      <c r="C9161" t="s">
        <v>19</v>
      </c>
      <c r="D9161" t="s">
        <v>33</v>
      </c>
      <c r="E9161" t="s">
        <v>533</v>
      </c>
    </row>
    <row r="9162" spans="1:5" x14ac:dyDescent="0.25">
      <c r="A9162" t="s">
        <v>23423</v>
      </c>
      <c r="B9162" t="s">
        <v>20</v>
      </c>
      <c r="C9162" t="s">
        <v>21</v>
      </c>
      <c r="D9162" t="s">
        <v>33</v>
      </c>
      <c r="E9162" t="s">
        <v>537</v>
      </c>
    </row>
    <row r="9163" spans="1:5" x14ac:dyDescent="0.25">
      <c r="A9163" t="s">
        <v>28075</v>
      </c>
      <c r="B9163" t="s">
        <v>20</v>
      </c>
      <c r="C9163" t="s">
        <v>21</v>
      </c>
      <c r="D9163" t="s">
        <v>33</v>
      </c>
      <c r="E9163" t="s">
        <v>537</v>
      </c>
    </row>
    <row r="9164" spans="1:5" x14ac:dyDescent="0.25">
      <c r="A9164" t="s">
        <v>19587</v>
      </c>
      <c r="B9164" t="s">
        <v>20</v>
      </c>
      <c r="C9164" t="s">
        <v>21</v>
      </c>
      <c r="D9164" t="s">
        <v>33</v>
      </c>
      <c r="E9164" t="s">
        <v>537</v>
      </c>
    </row>
    <row r="9165" spans="1:5" x14ac:dyDescent="0.25">
      <c r="A9165" t="s">
        <v>26946</v>
      </c>
      <c r="B9165" t="s">
        <v>20</v>
      </c>
      <c r="C9165" t="s">
        <v>21</v>
      </c>
      <c r="D9165" t="s">
        <v>33</v>
      </c>
      <c r="E9165" t="s">
        <v>537</v>
      </c>
    </row>
    <row r="9166" spans="1:5" x14ac:dyDescent="0.25">
      <c r="A9166" t="s">
        <v>4971</v>
      </c>
      <c r="B9166" t="s">
        <v>20</v>
      </c>
      <c r="C9166" t="s">
        <v>21</v>
      </c>
      <c r="D9166" t="s">
        <v>33</v>
      </c>
      <c r="E9166" t="s">
        <v>537</v>
      </c>
    </row>
    <row r="9167" spans="1:5" x14ac:dyDescent="0.25">
      <c r="A9167" t="s">
        <v>9598</v>
      </c>
      <c r="B9167" t="s">
        <v>20</v>
      </c>
      <c r="C9167" t="s">
        <v>19</v>
      </c>
      <c r="D9167" t="s">
        <v>33</v>
      </c>
      <c r="E9167" t="s">
        <v>539</v>
      </c>
    </row>
    <row r="9168" spans="1:5" x14ac:dyDescent="0.25">
      <c r="A9168" t="s">
        <v>8341</v>
      </c>
      <c r="B9168" t="s">
        <v>20</v>
      </c>
      <c r="C9168" t="s">
        <v>19</v>
      </c>
      <c r="D9168" t="s">
        <v>33</v>
      </c>
      <c r="E9168" t="s">
        <v>553</v>
      </c>
    </row>
    <row r="9169" spans="1:5" x14ac:dyDescent="0.25">
      <c r="A9169" t="s">
        <v>9600</v>
      </c>
      <c r="B9169" t="s">
        <v>20</v>
      </c>
      <c r="C9169" t="s">
        <v>21</v>
      </c>
      <c r="D9169" t="s">
        <v>33</v>
      </c>
      <c r="E9169" t="s">
        <v>581</v>
      </c>
    </row>
    <row r="9170" spans="1:5" x14ac:dyDescent="0.25">
      <c r="A9170" t="s">
        <v>23299</v>
      </c>
      <c r="B9170" t="s">
        <v>20</v>
      </c>
      <c r="C9170" t="s">
        <v>21</v>
      </c>
      <c r="D9170" t="s">
        <v>33</v>
      </c>
      <c r="E9170" t="s">
        <v>537</v>
      </c>
    </row>
    <row r="9171" spans="1:5" x14ac:dyDescent="0.25">
      <c r="A9171" t="s">
        <v>9602</v>
      </c>
      <c r="B9171" t="s">
        <v>20</v>
      </c>
      <c r="C9171" t="s">
        <v>19</v>
      </c>
      <c r="D9171" t="s">
        <v>33</v>
      </c>
      <c r="E9171" t="s">
        <v>538</v>
      </c>
    </row>
    <row r="9172" spans="1:5" x14ac:dyDescent="0.25">
      <c r="A9172" t="s">
        <v>9603</v>
      </c>
      <c r="B9172" t="s">
        <v>20</v>
      </c>
      <c r="C9172" t="s">
        <v>19</v>
      </c>
      <c r="D9172" t="s">
        <v>33</v>
      </c>
      <c r="E9172" t="s">
        <v>538</v>
      </c>
    </row>
    <row r="9173" spans="1:5" x14ac:dyDescent="0.25">
      <c r="A9173" t="s">
        <v>28242</v>
      </c>
      <c r="B9173" t="s">
        <v>20</v>
      </c>
      <c r="C9173" t="s">
        <v>19</v>
      </c>
      <c r="D9173" t="s">
        <v>33</v>
      </c>
      <c r="E9173" t="s">
        <v>533</v>
      </c>
    </row>
    <row r="9174" spans="1:5" x14ac:dyDescent="0.25">
      <c r="A9174" t="s">
        <v>21146</v>
      </c>
      <c r="B9174" t="s">
        <v>20</v>
      </c>
      <c r="C9174" t="s">
        <v>21</v>
      </c>
      <c r="D9174" t="s">
        <v>33</v>
      </c>
      <c r="E9174" t="s">
        <v>537</v>
      </c>
    </row>
    <row r="9175" spans="1:5" x14ac:dyDescent="0.25">
      <c r="A9175" t="s">
        <v>9605</v>
      </c>
      <c r="B9175" t="s">
        <v>20</v>
      </c>
      <c r="C9175" t="s">
        <v>21</v>
      </c>
      <c r="D9175" t="s">
        <v>33</v>
      </c>
      <c r="E9175" t="s">
        <v>581</v>
      </c>
    </row>
    <row r="9176" spans="1:5" x14ac:dyDescent="0.25">
      <c r="A9176" t="s">
        <v>9608</v>
      </c>
      <c r="B9176" t="s">
        <v>20</v>
      </c>
      <c r="C9176" t="s">
        <v>19</v>
      </c>
      <c r="D9176" t="s">
        <v>33</v>
      </c>
      <c r="E9176" t="s">
        <v>538</v>
      </c>
    </row>
    <row r="9177" spans="1:5" x14ac:dyDescent="0.25">
      <c r="A9177" t="s">
        <v>14789</v>
      </c>
      <c r="B9177" t="s">
        <v>20</v>
      </c>
      <c r="C9177" t="s">
        <v>21</v>
      </c>
      <c r="D9177" t="s">
        <v>33</v>
      </c>
      <c r="E9177" t="s">
        <v>537</v>
      </c>
    </row>
    <row r="9178" spans="1:5" x14ac:dyDescent="0.25">
      <c r="A9178" t="s">
        <v>9610</v>
      </c>
      <c r="B9178" t="s">
        <v>20</v>
      </c>
      <c r="C9178" t="s">
        <v>19</v>
      </c>
      <c r="D9178" t="s">
        <v>33</v>
      </c>
      <c r="E9178" t="s">
        <v>538</v>
      </c>
    </row>
    <row r="9179" spans="1:5" x14ac:dyDescent="0.25">
      <c r="A9179" t="s">
        <v>13454</v>
      </c>
      <c r="B9179" t="s">
        <v>20</v>
      </c>
      <c r="C9179" t="s">
        <v>21</v>
      </c>
      <c r="D9179" t="s">
        <v>33</v>
      </c>
      <c r="E9179" t="s">
        <v>537</v>
      </c>
    </row>
    <row r="9180" spans="1:5" x14ac:dyDescent="0.25">
      <c r="A9180" t="s">
        <v>9611</v>
      </c>
      <c r="B9180" t="s">
        <v>20</v>
      </c>
      <c r="C9180" t="s">
        <v>19</v>
      </c>
      <c r="D9180" t="s">
        <v>33</v>
      </c>
      <c r="E9180" t="s">
        <v>538</v>
      </c>
    </row>
    <row r="9181" spans="1:5" x14ac:dyDescent="0.25">
      <c r="A9181" t="s">
        <v>6178</v>
      </c>
      <c r="B9181" t="s">
        <v>20</v>
      </c>
      <c r="C9181" t="s">
        <v>19</v>
      </c>
      <c r="D9181" t="s">
        <v>33</v>
      </c>
      <c r="E9181" t="s">
        <v>533</v>
      </c>
    </row>
    <row r="9182" spans="1:5" x14ac:dyDescent="0.25">
      <c r="A9182" t="s">
        <v>26478</v>
      </c>
      <c r="B9182" t="s">
        <v>20</v>
      </c>
      <c r="C9182" t="s">
        <v>21</v>
      </c>
      <c r="D9182" t="s">
        <v>33</v>
      </c>
      <c r="E9182" t="s">
        <v>537</v>
      </c>
    </row>
    <row r="9183" spans="1:5" x14ac:dyDescent="0.25">
      <c r="A9183" t="s">
        <v>26757</v>
      </c>
      <c r="B9183" t="s">
        <v>20</v>
      </c>
      <c r="C9183" t="s">
        <v>21</v>
      </c>
      <c r="D9183" t="s">
        <v>33</v>
      </c>
      <c r="E9183" t="s">
        <v>537</v>
      </c>
    </row>
    <row r="9184" spans="1:5" x14ac:dyDescent="0.25">
      <c r="A9184" t="s">
        <v>26760</v>
      </c>
      <c r="B9184" t="s">
        <v>20</v>
      </c>
      <c r="C9184" t="s">
        <v>21</v>
      </c>
      <c r="D9184" t="s">
        <v>33</v>
      </c>
      <c r="E9184" t="s">
        <v>537</v>
      </c>
    </row>
    <row r="9185" spans="1:5" x14ac:dyDescent="0.25">
      <c r="A9185" t="s">
        <v>9616</v>
      </c>
      <c r="B9185" t="s">
        <v>20</v>
      </c>
      <c r="C9185" t="s">
        <v>19</v>
      </c>
      <c r="D9185" t="s">
        <v>33</v>
      </c>
      <c r="E9185" t="s">
        <v>538</v>
      </c>
    </row>
    <row r="9186" spans="1:5" x14ac:dyDescent="0.25">
      <c r="A9186" t="s">
        <v>9617</v>
      </c>
      <c r="B9186" t="s">
        <v>20</v>
      </c>
      <c r="C9186" t="s">
        <v>19</v>
      </c>
      <c r="D9186" t="s">
        <v>33</v>
      </c>
      <c r="E9186" t="s">
        <v>538</v>
      </c>
    </row>
    <row r="9187" spans="1:5" x14ac:dyDescent="0.25">
      <c r="A9187" t="s">
        <v>24176</v>
      </c>
      <c r="B9187" t="s">
        <v>20</v>
      </c>
      <c r="C9187" t="s">
        <v>21</v>
      </c>
      <c r="D9187" t="s">
        <v>33</v>
      </c>
      <c r="E9187" t="s">
        <v>537</v>
      </c>
    </row>
    <row r="9188" spans="1:5" x14ac:dyDescent="0.25">
      <c r="A9188" t="s">
        <v>9620</v>
      </c>
      <c r="B9188" t="s">
        <v>16</v>
      </c>
      <c r="C9188" t="s">
        <v>15</v>
      </c>
      <c r="D9188" t="s">
        <v>33</v>
      </c>
      <c r="E9188" t="s">
        <v>659</v>
      </c>
    </row>
    <row r="9189" spans="1:5" x14ac:dyDescent="0.25">
      <c r="A9189" t="s">
        <v>22784</v>
      </c>
      <c r="B9189" t="s">
        <v>20</v>
      </c>
      <c r="C9189" t="s">
        <v>21</v>
      </c>
      <c r="D9189" t="s">
        <v>33</v>
      </c>
      <c r="E9189" t="s">
        <v>537</v>
      </c>
    </row>
    <row r="9190" spans="1:5" x14ac:dyDescent="0.25">
      <c r="A9190" t="s">
        <v>18685</v>
      </c>
      <c r="B9190" t="s">
        <v>20</v>
      </c>
      <c r="C9190" t="s">
        <v>21</v>
      </c>
      <c r="D9190" t="s">
        <v>33</v>
      </c>
      <c r="E9190" t="s">
        <v>537</v>
      </c>
    </row>
    <row r="9191" spans="1:5" x14ac:dyDescent="0.25">
      <c r="A9191" t="s">
        <v>43575</v>
      </c>
      <c r="B9191" t="s">
        <v>16</v>
      </c>
      <c r="C9191" t="s">
        <v>15</v>
      </c>
      <c r="D9191" t="s">
        <v>66</v>
      </c>
      <c r="E9191" t="s">
        <v>659</v>
      </c>
    </row>
    <row r="9192" spans="1:5" x14ac:dyDescent="0.25">
      <c r="A9192" t="s">
        <v>26678</v>
      </c>
      <c r="B9192" t="s">
        <v>20</v>
      </c>
      <c r="C9192" t="s">
        <v>21</v>
      </c>
      <c r="D9192" t="s">
        <v>69</v>
      </c>
      <c r="E9192" t="s">
        <v>537</v>
      </c>
    </row>
    <row r="9193" spans="1:5" x14ac:dyDescent="0.25">
      <c r="A9193" t="s">
        <v>28624</v>
      </c>
      <c r="B9193" t="s">
        <v>20</v>
      </c>
      <c r="C9193" t="s">
        <v>19</v>
      </c>
      <c r="D9193" t="s">
        <v>33</v>
      </c>
      <c r="E9193" t="s">
        <v>533</v>
      </c>
    </row>
    <row r="9194" spans="1:5" x14ac:dyDescent="0.25">
      <c r="A9194" t="s">
        <v>2510</v>
      </c>
      <c r="B9194" t="s">
        <v>20</v>
      </c>
      <c r="C9194" t="s">
        <v>21</v>
      </c>
      <c r="D9194" t="s">
        <v>33</v>
      </c>
      <c r="E9194" t="s">
        <v>537</v>
      </c>
    </row>
    <row r="9195" spans="1:5" x14ac:dyDescent="0.25">
      <c r="A9195" t="s">
        <v>29197</v>
      </c>
      <c r="B9195" t="s">
        <v>20</v>
      </c>
      <c r="C9195" t="s">
        <v>19</v>
      </c>
      <c r="D9195" t="s">
        <v>69</v>
      </c>
      <c r="E9195" t="s">
        <v>553</v>
      </c>
    </row>
    <row r="9196" spans="1:5" x14ac:dyDescent="0.25">
      <c r="A9196" t="s">
        <v>9625</v>
      </c>
      <c r="B9196" t="s">
        <v>20</v>
      </c>
      <c r="C9196" t="s">
        <v>19</v>
      </c>
      <c r="D9196" t="s">
        <v>33</v>
      </c>
      <c r="E9196" t="s">
        <v>556</v>
      </c>
    </row>
    <row r="9197" spans="1:5" x14ac:dyDescent="0.25">
      <c r="A9197" t="s">
        <v>43576</v>
      </c>
      <c r="B9197" t="s">
        <v>16</v>
      </c>
      <c r="C9197" t="s">
        <v>17</v>
      </c>
      <c r="D9197" t="s">
        <v>33</v>
      </c>
      <c r="E9197" t="s">
        <v>569</v>
      </c>
    </row>
    <row r="9198" spans="1:5" x14ac:dyDescent="0.25">
      <c r="A9198" t="s">
        <v>20836</v>
      </c>
      <c r="B9198" t="s">
        <v>20</v>
      </c>
      <c r="C9198" t="s">
        <v>19</v>
      </c>
      <c r="D9198" t="s">
        <v>33</v>
      </c>
      <c r="E9198" t="s">
        <v>533</v>
      </c>
    </row>
    <row r="9199" spans="1:5" x14ac:dyDescent="0.25">
      <c r="A9199" t="s">
        <v>23569</v>
      </c>
      <c r="B9199" t="s">
        <v>20</v>
      </c>
      <c r="C9199" t="s">
        <v>19</v>
      </c>
      <c r="D9199" t="s">
        <v>33</v>
      </c>
      <c r="E9199" t="s">
        <v>533</v>
      </c>
    </row>
    <row r="9200" spans="1:5" x14ac:dyDescent="0.25">
      <c r="A9200" t="s">
        <v>9628</v>
      </c>
      <c r="B9200" t="s">
        <v>20</v>
      </c>
      <c r="C9200" t="s">
        <v>19</v>
      </c>
      <c r="D9200" t="s">
        <v>33</v>
      </c>
      <c r="E9200" t="s">
        <v>538</v>
      </c>
    </row>
    <row r="9201" spans="1:5" x14ac:dyDescent="0.25">
      <c r="A9201" t="s">
        <v>9629</v>
      </c>
      <c r="B9201" t="s">
        <v>20</v>
      </c>
      <c r="C9201" t="s">
        <v>19</v>
      </c>
      <c r="D9201" t="s">
        <v>33</v>
      </c>
      <c r="E9201" t="s">
        <v>611</v>
      </c>
    </row>
    <row r="9202" spans="1:5" x14ac:dyDescent="0.25">
      <c r="A9202" t="s">
        <v>9631</v>
      </c>
      <c r="B9202" t="s">
        <v>16</v>
      </c>
      <c r="C9202" t="s">
        <v>15</v>
      </c>
      <c r="D9202" t="s">
        <v>33</v>
      </c>
      <c r="E9202" t="s">
        <v>659</v>
      </c>
    </row>
    <row r="9203" spans="1:5" x14ac:dyDescent="0.25">
      <c r="A9203" t="s">
        <v>22749</v>
      </c>
      <c r="B9203" t="s">
        <v>20</v>
      </c>
      <c r="C9203" t="s">
        <v>21</v>
      </c>
      <c r="D9203" t="s">
        <v>33</v>
      </c>
      <c r="E9203" t="s">
        <v>537</v>
      </c>
    </row>
    <row r="9204" spans="1:5" x14ac:dyDescent="0.25">
      <c r="A9204" t="s">
        <v>43577</v>
      </c>
      <c r="B9204" t="s">
        <v>20</v>
      </c>
      <c r="C9204" t="s">
        <v>19</v>
      </c>
      <c r="D9204" t="s">
        <v>33</v>
      </c>
      <c r="E9204" t="s">
        <v>886</v>
      </c>
    </row>
    <row r="9205" spans="1:5" x14ac:dyDescent="0.25">
      <c r="A9205" t="s">
        <v>43578</v>
      </c>
      <c r="B9205" t="s">
        <v>16</v>
      </c>
      <c r="C9205" t="s">
        <v>15</v>
      </c>
      <c r="D9205" t="s">
        <v>66</v>
      </c>
      <c r="E9205" t="s">
        <v>659</v>
      </c>
    </row>
    <row r="9206" spans="1:5" x14ac:dyDescent="0.25">
      <c r="A9206" t="s">
        <v>43579</v>
      </c>
      <c r="B9206" t="s">
        <v>16</v>
      </c>
      <c r="C9206" t="s">
        <v>15</v>
      </c>
      <c r="D9206" t="s">
        <v>66</v>
      </c>
      <c r="E9206" t="s">
        <v>1023</v>
      </c>
    </row>
    <row r="9207" spans="1:5" x14ac:dyDescent="0.25">
      <c r="A9207" t="s">
        <v>25984</v>
      </c>
      <c r="B9207" t="s">
        <v>20</v>
      </c>
      <c r="C9207" t="s">
        <v>21</v>
      </c>
      <c r="D9207" t="s">
        <v>33</v>
      </c>
      <c r="E9207" t="s">
        <v>537</v>
      </c>
    </row>
    <row r="9208" spans="1:5" x14ac:dyDescent="0.25">
      <c r="A9208" t="s">
        <v>17679</v>
      </c>
      <c r="B9208" t="s">
        <v>20</v>
      </c>
      <c r="C9208" t="s">
        <v>19</v>
      </c>
      <c r="D9208" t="s">
        <v>33</v>
      </c>
      <c r="E9208" t="s">
        <v>553</v>
      </c>
    </row>
    <row r="9209" spans="1:5" x14ac:dyDescent="0.25">
      <c r="A9209" t="s">
        <v>22344</v>
      </c>
      <c r="B9209" t="s">
        <v>20</v>
      </c>
      <c r="C9209" t="s">
        <v>19</v>
      </c>
      <c r="D9209" t="s">
        <v>33</v>
      </c>
      <c r="E9209" t="s">
        <v>553</v>
      </c>
    </row>
    <row r="9210" spans="1:5" x14ac:dyDescent="0.25">
      <c r="A9210" t="s">
        <v>9633</v>
      </c>
      <c r="B9210" t="s">
        <v>16</v>
      </c>
      <c r="C9210" t="s">
        <v>15</v>
      </c>
      <c r="D9210" t="s">
        <v>33</v>
      </c>
      <c r="E9210" t="s">
        <v>659</v>
      </c>
    </row>
    <row r="9211" spans="1:5" x14ac:dyDescent="0.25">
      <c r="A9211" t="s">
        <v>29373</v>
      </c>
      <c r="B9211" t="s">
        <v>20</v>
      </c>
      <c r="C9211" t="s">
        <v>19</v>
      </c>
      <c r="D9211" t="s">
        <v>33</v>
      </c>
      <c r="E9211" t="s">
        <v>553</v>
      </c>
    </row>
    <row r="9212" spans="1:5" x14ac:dyDescent="0.25">
      <c r="A9212" t="s">
        <v>9637</v>
      </c>
      <c r="B9212" t="s">
        <v>16</v>
      </c>
      <c r="C9212" t="s">
        <v>15</v>
      </c>
      <c r="D9212" t="s">
        <v>33</v>
      </c>
      <c r="E9212" t="s">
        <v>659</v>
      </c>
    </row>
    <row r="9213" spans="1:5" x14ac:dyDescent="0.25">
      <c r="A9213" t="s">
        <v>18304</v>
      </c>
      <c r="B9213" t="s">
        <v>20</v>
      </c>
      <c r="C9213" t="s">
        <v>19</v>
      </c>
      <c r="D9213" t="s">
        <v>33</v>
      </c>
      <c r="E9213" t="s">
        <v>533</v>
      </c>
    </row>
    <row r="9214" spans="1:5" x14ac:dyDescent="0.25">
      <c r="A9214" t="s">
        <v>4830</v>
      </c>
      <c r="B9214" t="s">
        <v>20</v>
      </c>
      <c r="C9214" t="s">
        <v>19</v>
      </c>
      <c r="D9214" t="s">
        <v>33</v>
      </c>
      <c r="E9214" t="s">
        <v>533</v>
      </c>
    </row>
    <row r="9215" spans="1:5" x14ac:dyDescent="0.25">
      <c r="A9215" t="s">
        <v>43580</v>
      </c>
      <c r="B9215" t="s">
        <v>16</v>
      </c>
      <c r="C9215" t="s">
        <v>15</v>
      </c>
      <c r="D9215" t="s">
        <v>67</v>
      </c>
      <c r="E9215" t="s">
        <v>659</v>
      </c>
    </row>
    <row r="9216" spans="1:5" x14ac:dyDescent="0.25">
      <c r="A9216" t="s">
        <v>4831</v>
      </c>
      <c r="B9216" t="s">
        <v>20</v>
      </c>
      <c r="C9216" t="s">
        <v>19</v>
      </c>
      <c r="D9216" t="s">
        <v>33</v>
      </c>
      <c r="E9216" t="s">
        <v>533</v>
      </c>
    </row>
    <row r="9217" spans="1:5" x14ac:dyDescent="0.25">
      <c r="A9217" t="s">
        <v>29109</v>
      </c>
      <c r="B9217" t="s">
        <v>20</v>
      </c>
      <c r="C9217" t="s">
        <v>19</v>
      </c>
      <c r="D9217" t="s">
        <v>33</v>
      </c>
      <c r="E9217" t="s">
        <v>533</v>
      </c>
    </row>
    <row r="9218" spans="1:5" x14ac:dyDescent="0.25">
      <c r="A9218" t="s">
        <v>9639</v>
      </c>
      <c r="B9218" t="s">
        <v>16</v>
      </c>
      <c r="C9218" t="s">
        <v>15</v>
      </c>
      <c r="D9218" t="s">
        <v>33</v>
      </c>
      <c r="E9218" t="s">
        <v>659</v>
      </c>
    </row>
    <row r="9219" spans="1:5" x14ac:dyDescent="0.25">
      <c r="A9219" t="s">
        <v>9641</v>
      </c>
      <c r="B9219" t="s">
        <v>16</v>
      </c>
      <c r="C9219" t="s">
        <v>15</v>
      </c>
      <c r="D9219" t="s">
        <v>33</v>
      </c>
      <c r="E9219" t="s">
        <v>659</v>
      </c>
    </row>
    <row r="9220" spans="1:5" x14ac:dyDescent="0.25">
      <c r="A9220" t="s">
        <v>7419</v>
      </c>
      <c r="B9220" t="s">
        <v>20</v>
      </c>
      <c r="C9220" t="s">
        <v>21</v>
      </c>
      <c r="D9220" t="s">
        <v>33</v>
      </c>
      <c r="E9220" t="s">
        <v>537</v>
      </c>
    </row>
    <row r="9221" spans="1:5" x14ac:dyDescent="0.25">
      <c r="A9221" t="s">
        <v>22733</v>
      </c>
      <c r="B9221" t="s">
        <v>20</v>
      </c>
      <c r="C9221" t="s">
        <v>21</v>
      </c>
      <c r="D9221" t="s">
        <v>33</v>
      </c>
      <c r="E9221" t="s">
        <v>537</v>
      </c>
    </row>
    <row r="9222" spans="1:5" x14ac:dyDescent="0.25">
      <c r="A9222" t="s">
        <v>24655</v>
      </c>
      <c r="B9222" t="s">
        <v>20</v>
      </c>
      <c r="C9222" t="s">
        <v>21</v>
      </c>
      <c r="D9222" t="s">
        <v>33</v>
      </c>
      <c r="E9222" t="s">
        <v>537</v>
      </c>
    </row>
    <row r="9223" spans="1:5" x14ac:dyDescent="0.25">
      <c r="A9223" t="s">
        <v>26740</v>
      </c>
      <c r="B9223" t="s">
        <v>20</v>
      </c>
      <c r="C9223" t="s">
        <v>21</v>
      </c>
      <c r="D9223" t="s">
        <v>33</v>
      </c>
      <c r="E9223" t="s">
        <v>537</v>
      </c>
    </row>
    <row r="9224" spans="1:5" x14ac:dyDescent="0.25">
      <c r="A9224" t="s">
        <v>24663</v>
      </c>
      <c r="B9224" t="s">
        <v>20</v>
      </c>
      <c r="C9224" t="s">
        <v>21</v>
      </c>
      <c r="D9224" t="s">
        <v>33</v>
      </c>
      <c r="E9224" t="s">
        <v>537</v>
      </c>
    </row>
    <row r="9225" spans="1:5" x14ac:dyDescent="0.25">
      <c r="A9225" t="s">
        <v>23248</v>
      </c>
      <c r="B9225" t="s">
        <v>20</v>
      </c>
      <c r="C9225" t="s">
        <v>21</v>
      </c>
      <c r="D9225" t="s">
        <v>33</v>
      </c>
      <c r="E9225" t="s">
        <v>537</v>
      </c>
    </row>
    <row r="9226" spans="1:5" x14ac:dyDescent="0.25">
      <c r="A9226" t="s">
        <v>20807</v>
      </c>
      <c r="B9226" t="s">
        <v>20</v>
      </c>
      <c r="C9226" t="s">
        <v>21</v>
      </c>
      <c r="D9226" t="s">
        <v>33</v>
      </c>
      <c r="E9226" t="s">
        <v>537</v>
      </c>
    </row>
    <row r="9227" spans="1:5" x14ac:dyDescent="0.25">
      <c r="A9227" t="s">
        <v>26855</v>
      </c>
      <c r="B9227" t="s">
        <v>20</v>
      </c>
      <c r="C9227" t="s">
        <v>21</v>
      </c>
      <c r="D9227" t="s">
        <v>33</v>
      </c>
      <c r="E9227" t="s">
        <v>537</v>
      </c>
    </row>
    <row r="9228" spans="1:5" x14ac:dyDescent="0.25">
      <c r="A9228" t="s">
        <v>26284</v>
      </c>
      <c r="B9228" t="s">
        <v>20</v>
      </c>
      <c r="C9228" t="s">
        <v>21</v>
      </c>
      <c r="D9228" t="s">
        <v>33</v>
      </c>
      <c r="E9228" t="s">
        <v>537</v>
      </c>
    </row>
    <row r="9229" spans="1:5" x14ac:dyDescent="0.25">
      <c r="A9229" t="s">
        <v>26439</v>
      </c>
      <c r="B9229" t="s">
        <v>20</v>
      </c>
      <c r="C9229" t="s">
        <v>21</v>
      </c>
      <c r="D9229" t="s">
        <v>33</v>
      </c>
      <c r="E9229" t="s">
        <v>537</v>
      </c>
    </row>
    <row r="9230" spans="1:5" x14ac:dyDescent="0.25">
      <c r="A9230" t="s">
        <v>29230</v>
      </c>
      <c r="B9230" t="s">
        <v>20</v>
      </c>
      <c r="C9230" t="s">
        <v>21</v>
      </c>
      <c r="D9230" t="s">
        <v>33</v>
      </c>
      <c r="E9230" t="s">
        <v>537</v>
      </c>
    </row>
    <row r="9231" spans="1:5" x14ac:dyDescent="0.25">
      <c r="A9231" t="s">
        <v>21615</v>
      </c>
      <c r="B9231" t="s">
        <v>20</v>
      </c>
      <c r="C9231" t="s">
        <v>21</v>
      </c>
      <c r="D9231" t="s">
        <v>33</v>
      </c>
      <c r="E9231" t="s">
        <v>537</v>
      </c>
    </row>
    <row r="9232" spans="1:5" x14ac:dyDescent="0.25">
      <c r="A9232" t="s">
        <v>9654</v>
      </c>
      <c r="B9232" t="s">
        <v>16</v>
      </c>
      <c r="C9232" t="s">
        <v>17</v>
      </c>
      <c r="D9232" t="s">
        <v>33</v>
      </c>
      <c r="E9232" t="s">
        <v>650</v>
      </c>
    </row>
    <row r="9233" spans="1:5" x14ac:dyDescent="0.25">
      <c r="A9233" t="s">
        <v>15101</v>
      </c>
      <c r="B9233" t="s">
        <v>20</v>
      </c>
      <c r="C9233" t="s">
        <v>21</v>
      </c>
      <c r="D9233" t="s">
        <v>33</v>
      </c>
      <c r="E9233" t="s">
        <v>537</v>
      </c>
    </row>
    <row r="9234" spans="1:5" x14ac:dyDescent="0.25">
      <c r="A9234" t="s">
        <v>9656</v>
      </c>
      <c r="B9234" t="s">
        <v>16</v>
      </c>
      <c r="C9234" t="s">
        <v>15</v>
      </c>
      <c r="D9234" t="s">
        <v>33</v>
      </c>
      <c r="E9234" t="s">
        <v>659</v>
      </c>
    </row>
    <row r="9235" spans="1:5" x14ac:dyDescent="0.25">
      <c r="A9235" t="s">
        <v>27633</v>
      </c>
      <c r="B9235" t="s">
        <v>20</v>
      </c>
      <c r="C9235" t="s">
        <v>21</v>
      </c>
      <c r="D9235" t="s">
        <v>33</v>
      </c>
      <c r="E9235" t="s">
        <v>537</v>
      </c>
    </row>
    <row r="9236" spans="1:5" x14ac:dyDescent="0.25">
      <c r="A9236" t="s">
        <v>9657</v>
      </c>
      <c r="B9236" t="s">
        <v>16</v>
      </c>
      <c r="C9236" t="s">
        <v>15</v>
      </c>
      <c r="D9236" t="s">
        <v>33</v>
      </c>
      <c r="E9236" t="s">
        <v>724</v>
      </c>
    </row>
    <row r="9237" spans="1:5" x14ac:dyDescent="0.25">
      <c r="A9237" t="s">
        <v>9658</v>
      </c>
      <c r="B9237" t="s">
        <v>16</v>
      </c>
      <c r="C9237" t="s">
        <v>15</v>
      </c>
      <c r="D9237" t="s">
        <v>33</v>
      </c>
      <c r="E9237" t="s">
        <v>724</v>
      </c>
    </row>
    <row r="9238" spans="1:5" x14ac:dyDescent="0.25">
      <c r="A9238" t="s">
        <v>9659</v>
      </c>
      <c r="B9238" t="s">
        <v>14</v>
      </c>
      <c r="C9238" t="s">
        <v>14</v>
      </c>
      <c r="D9238" t="s">
        <v>69</v>
      </c>
      <c r="E9238" t="s">
        <v>497</v>
      </c>
    </row>
    <row r="9239" spans="1:5" x14ac:dyDescent="0.25">
      <c r="A9239" t="s">
        <v>9660</v>
      </c>
      <c r="B9239" t="s">
        <v>20</v>
      </c>
      <c r="C9239" t="s">
        <v>19</v>
      </c>
      <c r="D9239" t="s">
        <v>33</v>
      </c>
      <c r="E9239" t="s">
        <v>502</v>
      </c>
    </row>
    <row r="9240" spans="1:5" x14ac:dyDescent="0.25">
      <c r="A9240" t="s">
        <v>9661</v>
      </c>
      <c r="B9240" t="s">
        <v>14</v>
      </c>
      <c r="C9240" t="s">
        <v>14</v>
      </c>
      <c r="D9240" t="s">
        <v>69</v>
      </c>
      <c r="E9240" t="s">
        <v>497</v>
      </c>
    </row>
    <row r="9241" spans="1:5" x14ac:dyDescent="0.25">
      <c r="A9241" t="s">
        <v>9662</v>
      </c>
      <c r="B9241" t="s">
        <v>20</v>
      </c>
      <c r="C9241" t="s">
        <v>21</v>
      </c>
      <c r="D9241" t="s">
        <v>33</v>
      </c>
      <c r="E9241" t="s">
        <v>661</v>
      </c>
    </row>
    <row r="9242" spans="1:5" x14ac:dyDescent="0.25">
      <c r="A9242" t="s">
        <v>9663</v>
      </c>
      <c r="B9242" t="s">
        <v>20</v>
      </c>
      <c r="C9242" t="s">
        <v>19</v>
      </c>
      <c r="D9242" t="s">
        <v>33</v>
      </c>
      <c r="E9242" t="s">
        <v>861</v>
      </c>
    </row>
    <row r="9243" spans="1:5" x14ac:dyDescent="0.25">
      <c r="A9243" t="s">
        <v>9664</v>
      </c>
      <c r="B9243" t="s">
        <v>20</v>
      </c>
      <c r="C9243" t="s">
        <v>19</v>
      </c>
      <c r="D9243" t="s">
        <v>33</v>
      </c>
      <c r="E9243" t="s">
        <v>502</v>
      </c>
    </row>
    <row r="9244" spans="1:5" x14ac:dyDescent="0.25">
      <c r="A9244" t="s">
        <v>9665</v>
      </c>
      <c r="B9244" t="s">
        <v>20</v>
      </c>
      <c r="C9244" t="s">
        <v>19</v>
      </c>
      <c r="D9244" t="s">
        <v>33</v>
      </c>
      <c r="E9244" t="s">
        <v>502</v>
      </c>
    </row>
    <row r="9245" spans="1:5" x14ac:dyDescent="0.25">
      <c r="A9245" t="s">
        <v>9666</v>
      </c>
      <c r="B9245" t="s">
        <v>16</v>
      </c>
      <c r="C9245" t="s">
        <v>17</v>
      </c>
      <c r="D9245" t="s">
        <v>33</v>
      </c>
      <c r="E9245" t="s">
        <v>632</v>
      </c>
    </row>
    <row r="9246" spans="1:5" x14ac:dyDescent="0.25">
      <c r="A9246" t="s">
        <v>9667</v>
      </c>
      <c r="B9246" t="s">
        <v>16</v>
      </c>
      <c r="C9246" t="s">
        <v>17</v>
      </c>
      <c r="D9246" t="s">
        <v>33</v>
      </c>
      <c r="E9246" t="s">
        <v>627</v>
      </c>
    </row>
    <row r="9247" spans="1:5" x14ac:dyDescent="0.25">
      <c r="A9247" t="s">
        <v>43581</v>
      </c>
      <c r="B9247" t="s">
        <v>16</v>
      </c>
      <c r="C9247" t="s">
        <v>17</v>
      </c>
      <c r="D9247" t="s">
        <v>66</v>
      </c>
      <c r="E9247" t="s">
        <v>627</v>
      </c>
    </row>
    <row r="9248" spans="1:5" x14ac:dyDescent="0.25">
      <c r="A9248" t="s">
        <v>9668</v>
      </c>
      <c r="B9248" t="s">
        <v>20</v>
      </c>
      <c r="C9248" t="s">
        <v>22</v>
      </c>
      <c r="D9248" t="s">
        <v>33</v>
      </c>
      <c r="E9248" t="s">
        <v>516</v>
      </c>
    </row>
    <row r="9249" spans="1:5" x14ac:dyDescent="0.25">
      <c r="A9249" t="s">
        <v>9669</v>
      </c>
      <c r="B9249" t="s">
        <v>20</v>
      </c>
      <c r="C9249" t="s">
        <v>19</v>
      </c>
      <c r="D9249" t="s">
        <v>33</v>
      </c>
      <c r="E9249" t="s">
        <v>500</v>
      </c>
    </row>
    <row r="9250" spans="1:5" x14ac:dyDescent="0.25">
      <c r="A9250" t="s">
        <v>9670</v>
      </c>
      <c r="B9250" t="s">
        <v>20</v>
      </c>
      <c r="C9250" t="s">
        <v>24</v>
      </c>
      <c r="D9250" t="s">
        <v>33</v>
      </c>
      <c r="E9250" t="s">
        <v>634</v>
      </c>
    </row>
    <row r="9251" spans="1:5" x14ac:dyDescent="0.25">
      <c r="A9251" t="s">
        <v>9672</v>
      </c>
      <c r="B9251" t="s">
        <v>14</v>
      </c>
      <c r="C9251" t="s">
        <v>14</v>
      </c>
      <c r="D9251" t="s">
        <v>34</v>
      </c>
      <c r="E9251" t="s">
        <v>520</v>
      </c>
    </row>
    <row r="9252" spans="1:5" x14ac:dyDescent="0.25">
      <c r="A9252" t="s">
        <v>9671</v>
      </c>
      <c r="B9252" t="s">
        <v>14</v>
      </c>
      <c r="C9252" t="s">
        <v>14</v>
      </c>
      <c r="D9252" t="s">
        <v>34</v>
      </c>
      <c r="E9252" t="s">
        <v>520</v>
      </c>
    </row>
    <row r="9253" spans="1:5" x14ac:dyDescent="0.25">
      <c r="A9253" t="s">
        <v>9673</v>
      </c>
      <c r="B9253" t="s">
        <v>14</v>
      </c>
      <c r="C9253" t="s">
        <v>14</v>
      </c>
      <c r="D9253" t="s">
        <v>34</v>
      </c>
      <c r="E9253" t="s">
        <v>520</v>
      </c>
    </row>
    <row r="9254" spans="1:5" x14ac:dyDescent="0.25">
      <c r="A9254" t="s">
        <v>9677</v>
      </c>
      <c r="B9254" t="s">
        <v>14</v>
      </c>
      <c r="C9254" t="s">
        <v>14</v>
      </c>
      <c r="D9254" t="s">
        <v>34</v>
      </c>
      <c r="E9254" t="s">
        <v>520</v>
      </c>
    </row>
    <row r="9255" spans="1:5" x14ac:dyDescent="0.25">
      <c r="A9255" t="s">
        <v>9676</v>
      </c>
      <c r="B9255" t="s">
        <v>14</v>
      </c>
      <c r="C9255" t="s">
        <v>14</v>
      </c>
      <c r="D9255" t="s">
        <v>34</v>
      </c>
      <c r="E9255" t="s">
        <v>520</v>
      </c>
    </row>
    <row r="9256" spans="1:5" x14ac:dyDescent="0.25">
      <c r="A9256" t="s">
        <v>9675</v>
      </c>
      <c r="B9256" t="s">
        <v>14</v>
      </c>
      <c r="C9256" t="s">
        <v>14</v>
      </c>
      <c r="D9256" t="s">
        <v>34</v>
      </c>
      <c r="E9256" t="s">
        <v>520</v>
      </c>
    </row>
    <row r="9257" spans="1:5" x14ac:dyDescent="0.25">
      <c r="A9257" t="s">
        <v>9674</v>
      </c>
      <c r="B9257" t="s">
        <v>14</v>
      </c>
      <c r="C9257" t="s">
        <v>14</v>
      </c>
      <c r="D9257" t="s">
        <v>34</v>
      </c>
      <c r="E9257" t="s">
        <v>520</v>
      </c>
    </row>
    <row r="9258" spans="1:5" x14ac:dyDescent="0.25">
      <c r="A9258" t="s">
        <v>9679</v>
      </c>
      <c r="B9258" t="s">
        <v>14</v>
      </c>
      <c r="C9258" t="s">
        <v>14</v>
      </c>
      <c r="D9258" t="s">
        <v>34</v>
      </c>
      <c r="E9258" t="s">
        <v>520</v>
      </c>
    </row>
    <row r="9259" spans="1:5" x14ac:dyDescent="0.25">
      <c r="A9259" t="s">
        <v>9680</v>
      </c>
      <c r="B9259" t="s">
        <v>14</v>
      </c>
      <c r="C9259" t="s">
        <v>14</v>
      </c>
      <c r="D9259" t="s">
        <v>34</v>
      </c>
      <c r="E9259" t="s">
        <v>520</v>
      </c>
    </row>
    <row r="9260" spans="1:5" x14ac:dyDescent="0.25">
      <c r="A9260" t="s">
        <v>9678</v>
      </c>
      <c r="B9260" t="s">
        <v>14</v>
      </c>
      <c r="C9260" t="s">
        <v>14</v>
      </c>
      <c r="D9260" t="s">
        <v>34</v>
      </c>
      <c r="E9260" t="s">
        <v>520</v>
      </c>
    </row>
    <row r="9261" spans="1:5" x14ac:dyDescent="0.25">
      <c r="A9261" t="s">
        <v>9681</v>
      </c>
      <c r="B9261" t="s">
        <v>14</v>
      </c>
      <c r="C9261" t="s">
        <v>14</v>
      </c>
      <c r="D9261" t="s">
        <v>34</v>
      </c>
      <c r="E9261" t="s">
        <v>520</v>
      </c>
    </row>
    <row r="9262" spans="1:5" x14ac:dyDescent="0.25">
      <c r="A9262" t="s">
        <v>9682</v>
      </c>
      <c r="B9262" t="s">
        <v>14</v>
      </c>
      <c r="C9262" t="s">
        <v>14</v>
      </c>
      <c r="D9262" t="s">
        <v>34</v>
      </c>
      <c r="E9262" t="s">
        <v>520</v>
      </c>
    </row>
    <row r="9263" spans="1:5" x14ac:dyDescent="0.25">
      <c r="A9263" t="s">
        <v>9685</v>
      </c>
      <c r="B9263" t="s">
        <v>14</v>
      </c>
      <c r="C9263" t="s">
        <v>14</v>
      </c>
      <c r="D9263" t="s">
        <v>34</v>
      </c>
      <c r="E9263" t="s">
        <v>520</v>
      </c>
    </row>
    <row r="9264" spans="1:5" x14ac:dyDescent="0.25">
      <c r="A9264" t="s">
        <v>9683</v>
      </c>
      <c r="B9264" t="s">
        <v>14</v>
      </c>
      <c r="C9264" t="s">
        <v>14</v>
      </c>
      <c r="D9264" t="s">
        <v>34</v>
      </c>
      <c r="E9264" t="s">
        <v>520</v>
      </c>
    </row>
    <row r="9265" spans="1:5" x14ac:dyDescent="0.25">
      <c r="A9265" t="s">
        <v>9684</v>
      </c>
      <c r="B9265" t="s">
        <v>14</v>
      </c>
      <c r="C9265" t="s">
        <v>14</v>
      </c>
      <c r="D9265" t="s">
        <v>34</v>
      </c>
      <c r="E9265" t="s">
        <v>520</v>
      </c>
    </row>
    <row r="9266" spans="1:5" x14ac:dyDescent="0.25">
      <c r="A9266" t="s">
        <v>9688</v>
      </c>
      <c r="B9266" t="s">
        <v>14</v>
      </c>
      <c r="C9266" t="s">
        <v>14</v>
      </c>
      <c r="D9266" t="s">
        <v>34</v>
      </c>
      <c r="E9266" t="s">
        <v>520</v>
      </c>
    </row>
    <row r="9267" spans="1:5" x14ac:dyDescent="0.25">
      <c r="A9267" t="s">
        <v>9686</v>
      </c>
      <c r="B9267" t="s">
        <v>14</v>
      </c>
      <c r="C9267" t="s">
        <v>14</v>
      </c>
      <c r="D9267" t="s">
        <v>34</v>
      </c>
      <c r="E9267" t="s">
        <v>520</v>
      </c>
    </row>
    <row r="9268" spans="1:5" x14ac:dyDescent="0.25">
      <c r="A9268" t="s">
        <v>9687</v>
      </c>
      <c r="B9268" t="s">
        <v>14</v>
      </c>
      <c r="C9268" t="s">
        <v>14</v>
      </c>
      <c r="D9268" t="s">
        <v>34</v>
      </c>
      <c r="E9268" t="s">
        <v>520</v>
      </c>
    </row>
    <row r="9269" spans="1:5" x14ac:dyDescent="0.25">
      <c r="A9269" t="s">
        <v>9689</v>
      </c>
      <c r="B9269" t="s">
        <v>14</v>
      </c>
      <c r="C9269" t="s">
        <v>14</v>
      </c>
      <c r="D9269" t="s">
        <v>34</v>
      </c>
      <c r="E9269" t="s">
        <v>520</v>
      </c>
    </row>
    <row r="9270" spans="1:5" x14ac:dyDescent="0.25">
      <c r="A9270" t="s">
        <v>9690</v>
      </c>
      <c r="B9270" t="s">
        <v>14</v>
      </c>
      <c r="C9270" t="s">
        <v>14</v>
      </c>
      <c r="D9270" t="s">
        <v>34</v>
      </c>
      <c r="E9270" t="s">
        <v>520</v>
      </c>
    </row>
    <row r="9271" spans="1:5" x14ac:dyDescent="0.25">
      <c r="A9271" t="s">
        <v>9691</v>
      </c>
      <c r="B9271" t="s">
        <v>14</v>
      </c>
      <c r="C9271" t="s">
        <v>14</v>
      </c>
      <c r="D9271" t="s">
        <v>34</v>
      </c>
      <c r="E9271" t="s">
        <v>520</v>
      </c>
    </row>
    <row r="9272" spans="1:5" x14ac:dyDescent="0.25">
      <c r="A9272" t="s">
        <v>9692</v>
      </c>
      <c r="B9272" t="s">
        <v>14</v>
      </c>
      <c r="C9272" t="s">
        <v>14</v>
      </c>
      <c r="D9272" t="s">
        <v>34</v>
      </c>
      <c r="E9272" t="s">
        <v>520</v>
      </c>
    </row>
    <row r="9273" spans="1:5" x14ac:dyDescent="0.25">
      <c r="A9273" t="s">
        <v>9693</v>
      </c>
      <c r="B9273" t="s">
        <v>14</v>
      </c>
      <c r="C9273" t="s">
        <v>14</v>
      </c>
      <c r="D9273" t="s">
        <v>34</v>
      </c>
      <c r="E9273" t="s">
        <v>520</v>
      </c>
    </row>
    <row r="9274" spans="1:5" x14ac:dyDescent="0.25">
      <c r="A9274" t="s">
        <v>9694</v>
      </c>
      <c r="B9274" t="s">
        <v>14</v>
      </c>
      <c r="C9274" t="s">
        <v>14</v>
      </c>
      <c r="D9274" t="s">
        <v>34</v>
      </c>
      <c r="E9274" t="s">
        <v>520</v>
      </c>
    </row>
    <row r="9275" spans="1:5" x14ac:dyDescent="0.25">
      <c r="A9275" t="s">
        <v>9696</v>
      </c>
      <c r="B9275" t="s">
        <v>14</v>
      </c>
      <c r="C9275" t="s">
        <v>14</v>
      </c>
      <c r="D9275" t="s">
        <v>34</v>
      </c>
      <c r="E9275" t="s">
        <v>520</v>
      </c>
    </row>
    <row r="9276" spans="1:5" x14ac:dyDescent="0.25">
      <c r="A9276" t="s">
        <v>9695</v>
      </c>
      <c r="B9276" t="s">
        <v>14</v>
      </c>
      <c r="C9276" t="s">
        <v>14</v>
      </c>
      <c r="D9276" t="s">
        <v>34</v>
      </c>
      <c r="E9276" t="s">
        <v>520</v>
      </c>
    </row>
    <row r="9277" spans="1:5" x14ac:dyDescent="0.25">
      <c r="A9277" t="s">
        <v>9697</v>
      </c>
      <c r="B9277" t="s">
        <v>14</v>
      </c>
      <c r="C9277" t="s">
        <v>14</v>
      </c>
      <c r="D9277" t="s">
        <v>34</v>
      </c>
      <c r="E9277" t="s">
        <v>520</v>
      </c>
    </row>
    <row r="9278" spans="1:5" x14ac:dyDescent="0.25">
      <c r="A9278" t="s">
        <v>9698</v>
      </c>
      <c r="B9278" t="s">
        <v>14</v>
      </c>
      <c r="C9278" t="s">
        <v>14</v>
      </c>
      <c r="D9278" t="s">
        <v>34</v>
      </c>
      <c r="E9278" t="s">
        <v>520</v>
      </c>
    </row>
    <row r="9279" spans="1:5" x14ac:dyDescent="0.25">
      <c r="A9279" t="s">
        <v>9699</v>
      </c>
      <c r="B9279" t="s">
        <v>14</v>
      </c>
      <c r="C9279" t="s">
        <v>14</v>
      </c>
      <c r="D9279" t="s">
        <v>34</v>
      </c>
      <c r="E9279" t="s">
        <v>520</v>
      </c>
    </row>
    <row r="9280" spans="1:5" x14ac:dyDescent="0.25">
      <c r="A9280" t="s">
        <v>9701</v>
      </c>
      <c r="B9280" t="s">
        <v>14</v>
      </c>
      <c r="C9280" t="s">
        <v>14</v>
      </c>
      <c r="D9280" t="s">
        <v>34</v>
      </c>
      <c r="E9280" t="s">
        <v>520</v>
      </c>
    </row>
    <row r="9281" spans="1:5" x14ac:dyDescent="0.25">
      <c r="A9281" t="s">
        <v>9700</v>
      </c>
      <c r="B9281" t="s">
        <v>14</v>
      </c>
      <c r="C9281" t="s">
        <v>14</v>
      </c>
      <c r="D9281" t="s">
        <v>34</v>
      </c>
      <c r="E9281" t="s">
        <v>520</v>
      </c>
    </row>
    <row r="9282" spans="1:5" x14ac:dyDescent="0.25">
      <c r="A9282" t="s">
        <v>9702</v>
      </c>
      <c r="B9282" t="s">
        <v>14</v>
      </c>
      <c r="C9282" t="s">
        <v>14</v>
      </c>
      <c r="D9282" t="s">
        <v>34</v>
      </c>
      <c r="E9282" t="s">
        <v>520</v>
      </c>
    </row>
    <row r="9283" spans="1:5" x14ac:dyDescent="0.25">
      <c r="A9283" t="s">
        <v>9704</v>
      </c>
      <c r="B9283" t="s">
        <v>14</v>
      </c>
      <c r="C9283" t="s">
        <v>14</v>
      </c>
      <c r="D9283" t="s">
        <v>34</v>
      </c>
      <c r="E9283" t="s">
        <v>520</v>
      </c>
    </row>
    <row r="9284" spans="1:5" x14ac:dyDescent="0.25">
      <c r="A9284" t="s">
        <v>9705</v>
      </c>
      <c r="B9284" t="s">
        <v>14</v>
      </c>
      <c r="C9284" t="s">
        <v>14</v>
      </c>
      <c r="D9284" t="s">
        <v>34</v>
      </c>
      <c r="E9284" t="s">
        <v>520</v>
      </c>
    </row>
    <row r="9285" spans="1:5" x14ac:dyDescent="0.25">
      <c r="A9285" t="s">
        <v>9703</v>
      </c>
      <c r="B9285" t="s">
        <v>14</v>
      </c>
      <c r="C9285" t="s">
        <v>14</v>
      </c>
      <c r="D9285" t="s">
        <v>34</v>
      </c>
      <c r="E9285" t="s">
        <v>520</v>
      </c>
    </row>
    <row r="9286" spans="1:5" x14ac:dyDescent="0.25">
      <c r="A9286" t="s">
        <v>9707</v>
      </c>
      <c r="B9286" t="s">
        <v>14</v>
      </c>
      <c r="C9286" t="s">
        <v>14</v>
      </c>
      <c r="D9286" t="s">
        <v>34</v>
      </c>
      <c r="E9286" t="s">
        <v>520</v>
      </c>
    </row>
    <row r="9287" spans="1:5" x14ac:dyDescent="0.25">
      <c r="A9287" t="s">
        <v>9708</v>
      </c>
      <c r="B9287" t="s">
        <v>14</v>
      </c>
      <c r="C9287" t="s">
        <v>14</v>
      </c>
      <c r="D9287" t="s">
        <v>34</v>
      </c>
      <c r="E9287" t="s">
        <v>520</v>
      </c>
    </row>
    <row r="9288" spans="1:5" x14ac:dyDescent="0.25">
      <c r="A9288" t="s">
        <v>9706</v>
      </c>
      <c r="B9288" t="s">
        <v>14</v>
      </c>
      <c r="C9288" t="s">
        <v>14</v>
      </c>
      <c r="D9288" t="s">
        <v>34</v>
      </c>
      <c r="E9288" t="s">
        <v>520</v>
      </c>
    </row>
    <row r="9289" spans="1:5" x14ac:dyDescent="0.25">
      <c r="A9289" t="s">
        <v>9710</v>
      </c>
      <c r="B9289" t="s">
        <v>14</v>
      </c>
      <c r="C9289" t="s">
        <v>14</v>
      </c>
      <c r="D9289" t="s">
        <v>34</v>
      </c>
      <c r="E9289" t="s">
        <v>520</v>
      </c>
    </row>
    <row r="9290" spans="1:5" x14ac:dyDescent="0.25">
      <c r="A9290" t="s">
        <v>9709</v>
      </c>
      <c r="B9290" t="s">
        <v>14</v>
      </c>
      <c r="C9290" t="s">
        <v>14</v>
      </c>
      <c r="D9290" t="s">
        <v>34</v>
      </c>
      <c r="E9290" t="s">
        <v>520</v>
      </c>
    </row>
    <row r="9291" spans="1:5" x14ac:dyDescent="0.25">
      <c r="A9291" t="s">
        <v>9712</v>
      </c>
      <c r="B9291" t="s">
        <v>14</v>
      </c>
      <c r="C9291" t="s">
        <v>14</v>
      </c>
      <c r="D9291" t="s">
        <v>34</v>
      </c>
      <c r="E9291" t="s">
        <v>520</v>
      </c>
    </row>
    <row r="9292" spans="1:5" x14ac:dyDescent="0.25">
      <c r="A9292" t="s">
        <v>9713</v>
      </c>
      <c r="B9292" t="s">
        <v>14</v>
      </c>
      <c r="C9292" t="s">
        <v>14</v>
      </c>
      <c r="D9292" t="s">
        <v>34</v>
      </c>
      <c r="E9292" t="s">
        <v>520</v>
      </c>
    </row>
    <row r="9293" spans="1:5" x14ac:dyDescent="0.25">
      <c r="A9293" t="s">
        <v>9711</v>
      </c>
      <c r="B9293" t="s">
        <v>14</v>
      </c>
      <c r="C9293" t="s">
        <v>14</v>
      </c>
      <c r="D9293" t="s">
        <v>34</v>
      </c>
      <c r="E9293" t="s">
        <v>520</v>
      </c>
    </row>
    <row r="9294" spans="1:5" x14ac:dyDescent="0.25">
      <c r="A9294" t="s">
        <v>9715</v>
      </c>
      <c r="B9294" t="s">
        <v>14</v>
      </c>
      <c r="C9294" t="s">
        <v>14</v>
      </c>
      <c r="D9294" t="s">
        <v>34</v>
      </c>
      <c r="E9294" t="s">
        <v>520</v>
      </c>
    </row>
    <row r="9295" spans="1:5" x14ac:dyDescent="0.25">
      <c r="A9295" t="s">
        <v>9717</v>
      </c>
      <c r="B9295" t="s">
        <v>14</v>
      </c>
      <c r="C9295" t="s">
        <v>14</v>
      </c>
      <c r="D9295" t="s">
        <v>34</v>
      </c>
      <c r="E9295" t="s">
        <v>520</v>
      </c>
    </row>
    <row r="9296" spans="1:5" x14ac:dyDescent="0.25">
      <c r="A9296" t="s">
        <v>9714</v>
      </c>
      <c r="B9296" t="s">
        <v>14</v>
      </c>
      <c r="C9296" t="s">
        <v>14</v>
      </c>
      <c r="D9296" t="s">
        <v>34</v>
      </c>
      <c r="E9296" t="s">
        <v>520</v>
      </c>
    </row>
    <row r="9297" spans="1:5" x14ac:dyDescent="0.25">
      <c r="A9297" t="s">
        <v>9716</v>
      </c>
      <c r="B9297" t="s">
        <v>14</v>
      </c>
      <c r="C9297" t="s">
        <v>14</v>
      </c>
      <c r="D9297" t="s">
        <v>34</v>
      </c>
      <c r="E9297" t="s">
        <v>520</v>
      </c>
    </row>
    <row r="9298" spans="1:5" x14ac:dyDescent="0.25">
      <c r="A9298" t="s">
        <v>9718</v>
      </c>
      <c r="B9298" t="s">
        <v>14</v>
      </c>
      <c r="C9298" t="s">
        <v>14</v>
      </c>
      <c r="D9298" t="s">
        <v>34</v>
      </c>
      <c r="E9298" t="s">
        <v>520</v>
      </c>
    </row>
    <row r="9299" spans="1:5" x14ac:dyDescent="0.25">
      <c r="A9299" t="s">
        <v>9719</v>
      </c>
      <c r="B9299" t="s">
        <v>14</v>
      </c>
      <c r="C9299" t="s">
        <v>14</v>
      </c>
      <c r="D9299" t="s">
        <v>34</v>
      </c>
      <c r="E9299" t="s">
        <v>520</v>
      </c>
    </row>
    <row r="9300" spans="1:5" x14ac:dyDescent="0.25">
      <c r="A9300" t="s">
        <v>9720</v>
      </c>
      <c r="B9300" t="s">
        <v>14</v>
      </c>
      <c r="C9300" t="s">
        <v>14</v>
      </c>
      <c r="D9300" t="s">
        <v>34</v>
      </c>
      <c r="E9300" t="s">
        <v>520</v>
      </c>
    </row>
    <row r="9301" spans="1:5" x14ac:dyDescent="0.25">
      <c r="A9301" t="s">
        <v>9721</v>
      </c>
      <c r="B9301" t="s">
        <v>14</v>
      </c>
      <c r="C9301" t="s">
        <v>14</v>
      </c>
      <c r="D9301" t="s">
        <v>34</v>
      </c>
      <c r="E9301" t="s">
        <v>520</v>
      </c>
    </row>
    <row r="9302" spans="1:5" x14ac:dyDescent="0.25">
      <c r="A9302" t="s">
        <v>9722</v>
      </c>
      <c r="B9302" t="s">
        <v>14</v>
      </c>
      <c r="C9302" t="s">
        <v>14</v>
      </c>
      <c r="D9302" t="s">
        <v>34</v>
      </c>
      <c r="E9302" t="s">
        <v>520</v>
      </c>
    </row>
    <row r="9303" spans="1:5" x14ac:dyDescent="0.25">
      <c r="A9303" t="s">
        <v>9723</v>
      </c>
      <c r="B9303" t="s">
        <v>14</v>
      </c>
      <c r="C9303" t="s">
        <v>14</v>
      </c>
      <c r="D9303" t="s">
        <v>34</v>
      </c>
      <c r="E9303" t="s">
        <v>520</v>
      </c>
    </row>
    <row r="9304" spans="1:5" x14ac:dyDescent="0.25">
      <c r="A9304" t="s">
        <v>9724</v>
      </c>
      <c r="B9304" t="s">
        <v>14</v>
      </c>
      <c r="C9304" t="s">
        <v>14</v>
      </c>
      <c r="D9304" t="s">
        <v>34</v>
      </c>
      <c r="E9304" t="s">
        <v>520</v>
      </c>
    </row>
    <row r="9305" spans="1:5" x14ac:dyDescent="0.25">
      <c r="A9305" t="s">
        <v>9725</v>
      </c>
      <c r="B9305" t="s">
        <v>14</v>
      </c>
      <c r="C9305" t="s">
        <v>14</v>
      </c>
      <c r="D9305" t="s">
        <v>34</v>
      </c>
      <c r="E9305" t="s">
        <v>520</v>
      </c>
    </row>
    <row r="9306" spans="1:5" x14ac:dyDescent="0.25">
      <c r="A9306" t="s">
        <v>9726</v>
      </c>
      <c r="B9306" t="s">
        <v>14</v>
      </c>
      <c r="C9306" t="s">
        <v>14</v>
      </c>
      <c r="D9306" t="s">
        <v>34</v>
      </c>
      <c r="E9306" t="s">
        <v>520</v>
      </c>
    </row>
    <row r="9307" spans="1:5" x14ac:dyDescent="0.25">
      <c r="A9307" t="s">
        <v>9727</v>
      </c>
      <c r="B9307" t="s">
        <v>14</v>
      </c>
      <c r="C9307" t="s">
        <v>14</v>
      </c>
      <c r="D9307" t="s">
        <v>64</v>
      </c>
      <c r="E9307" t="s">
        <v>517</v>
      </c>
    </row>
    <row r="9308" spans="1:5" x14ac:dyDescent="0.25">
      <c r="A9308" t="s">
        <v>9728</v>
      </c>
      <c r="B9308" t="s">
        <v>14</v>
      </c>
      <c r="C9308" t="s">
        <v>14</v>
      </c>
      <c r="D9308" t="s">
        <v>64</v>
      </c>
      <c r="E9308" t="s">
        <v>517</v>
      </c>
    </row>
    <row r="9309" spans="1:5" x14ac:dyDescent="0.25">
      <c r="A9309" t="s">
        <v>9729</v>
      </c>
      <c r="B9309" t="s">
        <v>14</v>
      </c>
      <c r="C9309" t="s">
        <v>14</v>
      </c>
      <c r="D9309" t="s">
        <v>64</v>
      </c>
      <c r="E9309" t="s">
        <v>517</v>
      </c>
    </row>
    <row r="9310" spans="1:5" x14ac:dyDescent="0.25">
      <c r="A9310" t="s">
        <v>9730</v>
      </c>
      <c r="B9310" t="s">
        <v>14</v>
      </c>
      <c r="C9310" t="s">
        <v>14</v>
      </c>
      <c r="D9310" t="s">
        <v>64</v>
      </c>
      <c r="E9310" t="s">
        <v>517</v>
      </c>
    </row>
    <row r="9311" spans="1:5" x14ac:dyDescent="0.25">
      <c r="A9311" t="s">
        <v>9732</v>
      </c>
      <c r="B9311" t="s">
        <v>14</v>
      </c>
      <c r="C9311" t="s">
        <v>14</v>
      </c>
      <c r="D9311" t="s">
        <v>64</v>
      </c>
      <c r="E9311" t="s">
        <v>517</v>
      </c>
    </row>
    <row r="9312" spans="1:5" x14ac:dyDescent="0.25">
      <c r="A9312" t="s">
        <v>9731</v>
      </c>
      <c r="B9312" t="s">
        <v>14</v>
      </c>
      <c r="C9312" t="s">
        <v>14</v>
      </c>
      <c r="D9312" t="s">
        <v>64</v>
      </c>
      <c r="E9312" t="s">
        <v>517</v>
      </c>
    </row>
    <row r="9313" spans="1:5" x14ac:dyDescent="0.25">
      <c r="A9313" t="s">
        <v>9734</v>
      </c>
      <c r="B9313" t="s">
        <v>14</v>
      </c>
      <c r="C9313" t="s">
        <v>14</v>
      </c>
      <c r="D9313" t="s">
        <v>34</v>
      </c>
      <c r="E9313" t="s">
        <v>520</v>
      </c>
    </row>
    <row r="9314" spans="1:5" x14ac:dyDescent="0.25">
      <c r="A9314" t="s">
        <v>9733</v>
      </c>
      <c r="B9314" t="s">
        <v>14</v>
      </c>
      <c r="C9314" t="s">
        <v>14</v>
      </c>
      <c r="D9314" t="s">
        <v>34</v>
      </c>
      <c r="E9314" t="s">
        <v>520</v>
      </c>
    </row>
    <row r="9315" spans="1:5" x14ac:dyDescent="0.25">
      <c r="A9315" t="s">
        <v>9735</v>
      </c>
      <c r="B9315" t="s">
        <v>14</v>
      </c>
      <c r="C9315" t="s">
        <v>14</v>
      </c>
      <c r="D9315" t="s">
        <v>34</v>
      </c>
      <c r="E9315" t="s">
        <v>520</v>
      </c>
    </row>
    <row r="9316" spans="1:5" x14ac:dyDescent="0.25">
      <c r="A9316" t="s">
        <v>9737</v>
      </c>
      <c r="B9316" t="s">
        <v>14</v>
      </c>
      <c r="C9316" t="s">
        <v>14</v>
      </c>
      <c r="D9316" t="s">
        <v>34</v>
      </c>
      <c r="E9316" t="s">
        <v>520</v>
      </c>
    </row>
    <row r="9317" spans="1:5" x14ac:dyDescent="0.25">
      <c r="A9317" t="s">
        <v>9736</v>
      </c>
      <c r="B9317" t="s">
        <v>14</v>
      </c>
      <c r="C9317" t="s">
        <v>14</v>
      </c>
      <c r="D9317" t="s">
        <v>34</v>
      </c>
      <c r="E9317" t="s">
        <v>520</v>
      </c>
    </row>
    <row r="9318" spans="1:5" x14ac:dyDescent="0.25">
      <c r="A9318" t="s">
        <v>9738</v>
      </c>
      <c r="B9318" t="s">
        <v>14</v>
      </c>
      <c r="C9318" t="s">
        <v>14</v>
      </c>
      <c r="D9318" t="s">
        <v>34</v>
      </c>
      <c r="E9318" t="s">
        <v>520</v>
      </c>
    </row>
    <row r="9319" spans="1:5" x14ac:dyDescent="0.25">
      <c r="A9319" t="s">
        <v>9739</v>
      </c>
      <c r="B9319" t="s">
        <v>14</v>
      </c>
      <c r="C9319" t="s">
        <v>14</v>
      </c>
      <c r="D9319" t="s">
        <v>34</v>
      </c>
      <c r="E9319" t="s">
        <v>520</v>
      </c>
    </row>
    <row r="9320" spans="1:5" x14ac:dyDescent="0.25">
      <c r="A9320" t="s">
        <v>9741</v>
      </c>
      <c r="B9320" t="s">
        <v>14</v>
      </c>
      <c r="C9320" t="s">
        <v>14</v>
      </c>
      <c r="D9320" t="s">
        <v>34</v>
      </c>
      <c r="E9320" t="s">
        <v>520</v>
      </c>
    </row>
    <row r="9321" spans="1:5" x14ac:dyDescent="0.25">
      <c r="A9321" t="s">
        <v>9740</v>
      </c>
      <c r="B9321" t="s">
        <v>14</v>
      </c>
      <c r="C9321" t="s">
        <v>14</v>
      </c>
      <c r="D9321" t="s">
        <v>34</v>
      </c>
      <c r="E9321" t="s">
        <v>520</v>
      </c>
    </row>
    <row r="9322" spans="1:5" x14ac:dyDescent="0.25">
      <c r="A9322" t="s">
        <v>9742</v>
      </c>
      <c r="B9322" t="s">
        <v>14</v>
      </c>
      <c r="C9322" t="s">
        <v>14</v>
      </c>
      <c r="D9322" t="s">
        <v>34</v>
      </c>
      <c r="E9322" t="s">
        <v>520</v>
      </c>
    </row>
    <row r="9323" spans="1:5" x14ac:dyDescent="0.25">
      <c r="A9323" t="s">
        <v>9744</v>
      </c>
      <c r="B9323" t="s">
        <v>14</v>
      </c>
      <c r="C9323" t="s">
        <v>14</v>
      </c>
      <c r="D9323" t="s">
        <v>34</v>
      </c>
      <c r="E9323" t="s">
        <v>520</v>
      </c>
    </row>
    <row r="9324" spans="1:5" x14ac:dyDescent="0.25">
      <c r="A9324" t="s">
        <v>9743</v>
      </c>
      <c r="B9324" t="s">
        <v>14</v>
      </c>
      <c r="C9324" t="s">
        <v>14</v>
      </c>
      <c r="D9324" t="s">
        <v>34</v>
      </c>
      <c r="E9324" t="s">
        <v>520</v>
      </c>
    </row>
    <row r="9325" spans="1:5" x14ac:dyDescent="0.25">
      <c r="A9325" t="s">
        <v>9745</v>
      </c>
      <c r="B9325" t="s">
        <v>14</v>
      </c>
      <c r="C9325" t="s">
        <v>14</v>
      </c>
      <c r="D9325" t="s">
        <v>34</v>
      </c>
      <c r="E9325" t="s">
        <v>520</v>
      </c>
    </row>
    <row r="9326" spans="1:5" x14ac:dyDescent="0.25">
      <c r="A9326" t="s">
        <v>9746</v>
      </c>
      <c r="B9326" t="s">
        <v>14</v>
      </c>
      <c r="C9326" t="s">
        <v>14</v>
      </c>
      <c r="D9326" t="s">
        <v>34</v>
      </c>
      <c r="E9326" t="s">
        <v>520</v>
      </c>
    </row>
    <row r="9327" spans="1:5" x14ac:dyDescent="0.25">
      <c r="A9327" t="s">
        <v>9747</v>
      </c>
      <c r="B9327" t="s">
        <v>14</v>
      </c>
      <c r="C9327" t="s">
        <v>14</v>
      </c>
      <c r="D9327" t="s">
        <v>34</v>
      </c>
      <c r="E9327" t="s">
        <v>520</v>
      </c>
    </row>
    <row r="9328" spans="1:5" x14ac:dyDescent="0.25">
      <c r="A9328" t="s">
        <v>9748</v>
      </c>
      <c r="B9328" t="s">
        <v>14</v>
      </c>
      <c r="C9328" t="s">
        <v>14</v>
      </c>
      <c r="D9328" t="s">
        <v>34</v>
      </c>
      <c r="E9328" t="s">
        <v>520</v>
      </c>
    </row>
    <row r="9329" spans="1:5" x14ac:dyDescent="0.25">
      <c r="A9329" t="s">
        <v>9749</v>
      </c>
      <c r="B9329" t="s">
        <v>14</v>
      </c>
      <c r="C9329" t="s">
        <v>14</v>
      </c>
      <c r="D9329" t="s">
        <v>64</v>
      </c>
      <c r="E9329" t="s">
        <v>520</v>
      </c>
    </row>
    <row r="9330" spans="1:5" x14ac:dyDescent="0.25">
      <c r="A9330" t="s">
        <v>9750</v>
      </c>
      <c r="B9330" t="s">
        <v>14</v>
      </c>
      <c r="C9330" t="s">
        <v>14</v>
      </c>
      <c r="D9330" t="s">
        <v>64</v>
      </c>
      <c r="E9330" t="s">
        <v>517</v>
      </c>
    </row>
    <row r="9331" spans="1:5" x14ac:dyDescent="0.25">
      <c r="A9331" t="s">
        <v>9751</v>
      </c>
      <c r="B9331" t="s">
        <v>14</v>
      </c>
      <c r="C9331" t="s">
        <v>14</v>
      </c>
      <c r="D9331" t="s">
        <v>34</v>
      </c>
      <c r="E9331" t="s">
        <v>520</v>
      </c>
    </row>
    <row r="9332" spans="1:5" x14ac:dyDescent="0.25">
      <c r="A9332" t="s">
        <v>9752</v>
      </c>
      <c r="B9332" t="s">
        <v>14</v>
      </c>
      <c r="C9332" t="s">
        <v>14</v>
      </c>
      <c r="D9332" t="s">
        <v>34</v>
      </c>
      <c r="E9332" t="s">
        <v>520</v>
      </c>
    </row>
    <row r="9333" spans="1:5" x14ac:dyDescent="0.25">
      <c r="A9333" t="s">
        <v>9753</v>
      </c>
      <c r="B9333" t="s">
        <v>14</v>
      </c>
      <c r="C9333" t="s">
        <v>14</v>
      </c>
      <c r="D9333" t="s">
        <v>64</v>
      </c>
      <c r="E9333" t="s">
        <v>517</v>
      </c>
    </row>
    <row r="9334" spans="1:5" x14ac:dyDescent="0.25">
      <c r="A9334" t="s">
        <v>9754</v>
      </c>
      <c r="B9334" t="s">
        <v>14</v>
      </c>
      <c r="C9334" t="s">
        <v>14</v>
      </c>
      <c r="D9334" t="s">
        <v>64</v>
      </c>
      <c r="E9334" t="s">
        <v>517</v>
      </c>
    </row>
    <row r="9335" spans="1:5" x14ac:dyDescent="0.25">
      <c r="A9335" t="s">
        <v>9755</v>
      </c>
      <c r="B9335" t="s">
        <v>14</v>
      </c>
      <c r="C9335" t="s">
        <v>14</v>
      </c>
      <c r="D9335" t="s">
        <v>34</v>
      </c>
      <c r="E9335" t="s">
        <v>520</v>
      </c>
    </row>
    <row r="9336" spans="1:5" x14ac:dyDescent="0.25">
      <c r="A9336" t="s">
        <v>9756</v>
      </c>
      <c r="B9336" t="s">
        <v>14</v>
      </c>
      <c r="C9336" t="s">
        <v>14</v>
      </c>
      <c r="D9336" t="s">
        <v>34</v>
      </c>
      <c r="E9336" t="s">
        <v>520</v>
      </c>
    </row>
    <row r="9337" spans="1:5" x14ac:dyDescent="0.25">
      <c r="A9337" t="s">
        <v>9758</v>
      </c>
      <c r="B9337" t="s">
        <v>14</v>
      </c>
      <c r="C9337" t="s">
        <v>14</v>
      </c>
      <c r="D9337" t="s">
        <v>34</v>
      </c>
      <c r="E9337" t="s">
        <v>520</v>
      </c>
    </row>
    <row r="9338" spans="1:5" x14ac:dyDescent="0.25">
      <c r="A9338" t="s">
        <v>9757</v>
      </c>
      <c r="B9338" t="s">
        <v>14</v>
      </c>
      <c r="C9338" t="s">
        <v>14</v>
      </c>
      <c r="D9338" t="s">
        <v>34</v>
      </c>
      <c r="E9338" t="s">
        <v>520</v>
      </c>
    </row>
    <row r="9339" spans="1:5" x14ac:dyDescent="0.25">
      <c r="A9339" t="s">
        <v>9760</v>
      </c>
      <c r="B9339" t="s">
        <v>14</v>
      </c>
      <c r="C9339" t="s">
        <v>14</v>
      </c>
      <c r="D9339" t="s">
        <v>34</v>
      </c>
      <c r="E9339" t="s">
        <v>520</v>
      </c>
    </row>
    <row r="9340" spans="1:5" x14ac:dyDescent="0.25">
      <c r="A9340" t="s">
        <v>9761</v>
      </c>
      <c r="B9340" t="s">
        <v>14</v>
      </c>
      <c r="C9340" t="s">
        <v>14</v>
      </c>
      <c r="D9340" t="s">
        <v>34</v>
      </c>
      <c r="E9340" t="s">
        <v>520</v>
      </c>
    </row>
    <row r="9341" spans="1:5" x14ac:dyDescent="0.25">
      <c r="A9341" t="s">
        <v>9759</v>
      </c>
      <c r="B9341" t="s">
        <v>14</v>
      </c>
      <c r="C9341" t="s">
        <v>14</v>
      </c>
      <c r="D9341" t="s">
        <v>34</v>
      </c>
      <c r="E9341" t="s">
        <v>520</v>
      </c>
    </row>
    <row r="9342" spans="1:5" x14ac:dyDescent="0.25">
      <c r="A9342" t="s">
        <v>9765</v>
      </c>
      <c r="B9342" t="s">
        <v>14</v>
      </c>
      <c r="C9342" t="s">
        <v>14</v>
      </c>
      <c r="D9342" t="s">
        <v>34</v>
      </c>
      <c r="E9342" t="s">
        <v>520</v>
      </c>
    </row>
    <row r="9343" spans="1:5" x14ac:dyDescent="0.25">
      <c r="A9343" t="s">
        <v>9762</v>
      </c>
      <c r="B9343" t="s">
        <v>14</v>
      </c>
      <c r="C9343" t="s">
        <v>14</v>
      </c>
      <c r="D9343" t="s">
        <v>34</v>
      </c>
      <c r="E9343" t="s">
        <v>520</v>
      </c>
    </row>
    <row r="9344" spans="1:5" x14ac:dyDescent="0.25">
      <c r="A9344" t="s">
        <v>9764</v>
      </c>
      <c r="B9344" t="s">
        <v>14</v>
      </c>
      <c r="C9344" t="s">
        <v>14</v>
      </c>
      <c r="D9344" t="s">
        <v>34</v>
      </c>
      <c r="E9344" t="s">
        <v>520</v>
      </c>
    </row>
    <row r="9345" spans="1:5" x14ac:dyDescent="0.25">
      <c r="A9345" t="s">
        <v>9763</v>
      </c>
      <c r="B9345" t="s">
        <v>14</v>
      </c>
      <c r="C9345" t="s">
        <v>14</v>
      </c>
      <c r="D9345" t="s">
        <v>34</v>
      </c>
      <c r="E9345" t="s">
        <v>520</v>
      </c>
    </row>
    <row r="9346" spans="1:5" x14ac:dyDescent="0.25">
      <c r="A9346" t="s">
        <v>9766</v>
      </c>
      <c r="B9346" t="s">
        <v>14</v>
      </c>
      <c r="C9346" t="s">
        <v>14</v>
      </c>
      <c r="D9346" t="s">
        <v>34</v>
      </c>
      <c r="E9346" t="s">
        <v>520</v>
      </c>
    </row>
    <row r="9347" spans="1:5" x14ac:dyDescent="0.25">
      <c r="A9347" t="s">
        <v>9768</v>
      </c>
      <c r="B9347" t="s">
        <v>14</v>
      </c>
      <c r="C9347" t="s">
        <v>14</v>
      </c>
      <c r="D9347" t="s">
        <v>34</v>
      </c>
      <c r="E9347" t="s">
        <v>520</v>
      </c>
    </row>
    <row r="9348" spans="1:5" x14ac:dyDescent="0.25">
      <c r="A9348" t="s">
        <v>9767</v>
      </c>
      <c r="B9348" t="s">
        <v>14</v>
      </c>
      <c r="C9348" t="s">
        <v>14</v>
      </c>
      <c r="D9348" t="s">
        <v>34</v>
      </c>
      <c r="E9348" t="s">
        <v>520</v>
      </c>
    </row>
    <row r="9349" spans="1:5" x14ac:dyDescent="0.25">
      <c r="A9349" t="s">
        <v>9770</v>
      </c>
      <c r="B9349" t="s">
        <v>14</v>
      </c>
      <c r="C9349" t="s">
        <v>14</v>
      </c>
      <c r="D9349" t="s">
        <v>64</v>
      </c>
      <c r="E9349" t="s">
        <v>517</v>
      </c>
    </row>
    <row r="9350" spans="1:5" x14ac:dyDescent="0.25">
      <c r="A9350" t="s">
        <v>9769</v>
      </c>
      <c r="B9350" t="s">
        <v>14</v>
      </c>
      <c r="C9350" t="s">
        <v>14</v>
      </c>
      <c r="D9350" t="s">
        <v>64</v>
      </c>
      <c r="E9350" t="s">
        <v>517</v>
      </c>
    </row>
    <row r="9351" spans="1:5" x14ac:dyDescent="0.25">
      <c r="A9351" t="s">
        <v>9774</v>
      </c>
      <c r="B9351" t="s">
        <v>14</v>
      </c>
      <c r="C9351" t="s">
        <v>14</v>
      </c>
      <c r="D9351" t="s">
        <v>34</v>
      </c>
      <c r="E9351" t="s">
        <v>520</v>
      </c>
    </row>
    <row r="9352" spans="1:5" x14ac:dyDescent="0.25">
      <c r="A9352" t="s">
        <v>9773</v>
      </c>
      <c r="B9352" t="s">
        <v>14</v>
      </c>
      <c r="C9352" t="s">
        <v>14</v>
      </c>
      <c r="D9352" t="s">
        <v>34</v>
      </c>
      <c r="E9352" t="s">
        <v>520</v>
      </c>
    </row>
    <row r="9353" spans="1:5" x14ac:dyDescent="0.25">
      <c r="A9353" t="s">
        <v>9772</v>
      </c>
      <c r="B9353" t="s">
        <v>14</v>
      </c>
      <c r="C9353" t="s">
        <v>14</v>
      </c>
      <c r="D9353" t="s">
        <v>34</v>
      </c>
      <c r="E9353" t="s">
        <v>520</v>
      </c>
    </row>
    <row r="9354" spans="1:5" x14ac:dyDescent="0.25">
      <c r="A9354" t="s">
        <v>9771</v>
      </c>
      <c r="B9354" t="s">
        <v>14</v>
      </c>
      <c r="C9354" t="s">
        <v>14</v>
      </c>
      <c r="D9354" t="s">
        <v>34</v>
      </c>
      <c r="E9354" t="s">
        <v>520</v>
      </c>
    </row>
    <row r="9355" spans="1:5" x14ac:dyDescent="0.25">
      <c r="A9355" t="s">
        <v>9775</v>
      </c>
      <c r="B9355" t="s">
        <v>14</v>
      </c>
      <c r="C9355" t="s">
        <v>14</v>
      </c>
      <c r="D9355" t="s">
        <v>34</v>
      </c>
      <c r="E9355" t="s">
        <v>520</v>
      </c>
    </row>
    <row r="9356" spans="1:5" x14ac:dyDescent="0.25">
      <c r="A9356" t="s">
        <v>9776</v>
      </c>
      <c r="B9356" t="s">
        <v>14</v>
      </c>
      <c r="C9356" t="s">
        <v>14</v>
      </c>
      <c r="D9356" t="s">
        <v>34</v>
      </c>
      <c r="E9356" t="s">
        <v>520</v>
      </c>
    </row>
    <row r="9357" spans="1:5" x14ac:dyDescent="0.25">
      <c r="A9357" t="s">
        <v>9779</v>
      </c>
      <c r="B9357" t="s">
        <v>14</v>
      </c>
      <c r="C9357" t="s">
        <v>14</v>
      </c>
      <c r="D9357" t="s">
        <v>34</v>
      </c>
      <c r="E9357" t="s">
        <v>520</v>
      </c>
    </row>
    <row r="9358" spans="1:5" x14ac:dyDescent="0.25">
      <c r="A9358" t="s">
        <v>9778</v>
      </c>
      <c r="B9358" t="s">
        <v>14</v>
      </c>
      <c r="C9358" t="s">
        <v>14</v>
      </c>
      <c r="D9358" t="s">
        <v>34</v>
      </c>
      <c r="E9358" t="s">
        <v>520</v>
      </c>
    </row>
    <row r="9359" spans="1:5" x14ac:dyDescent="0.25">
      <c r="A9359" t="s">
        <v>9777</v>
      </c>
      <c r="B9359" t="s">
        <v>14</v>
      </c>
      <c r="C9359" t="s">
        <v>14</v>
      </c>
      <c r="D9359" t="s">
        <v>34</v>
      </c>
      <c r="E9359" t="s">
        <v>520</v>
      </c>
    </row>
    <row r="9360" spans="1:5" x14ac:dyDescent="0.25">
      <c r="A9360" t="s">
        <v>9780</v>
      </c>
      <c r="B9360" t="s">
        <v>14</v>
      </c>
      <c r="C9360" t="s">
        <v>14</v>
      </c>
      <c r="D9360" t="s">
        <v>34</v>
      </c>
      <c r="E9360" t="s">
        <v>520</v>
      </c>
    </row>
    <row r="9361" spans="1:5" x14ac:dyDescent="0.25">
      <c r="A9361" t="s">
        <v>9781</v>
      </c>
      <c r="B9361" t="s">
        <v>14</v>
      </c>
      <c r="C9361" t="s">
        <v>14</v>
      </c>
      <c r="D9361" t="s">
        <v>34</v>
      </c>
      <c r="E9361" t="s">
        <v>520</v>
      </c>
    </row>
    <row r="9362" spans="1:5" x14ac:dyDescent="0.25">
      <c r="A9362" t="s">
        <v>9782</v>
      </c>
      <c r="B9362" t="s">
        <v>14</v>
      </c>
      <c r="C9362" t="s">
        <v>14</v>
      </c>
      <c r="D9362" t="s">
        <v>34</v>
      </c>
      <c r="E9362" t="s">
        <v>520</v>
      </c>
    </row>
    <row r="9363" spans="1:5" x14ac:dyDescent="0.25">
      <c r="A9363" t="s">
        <v>9783</v>
      </c>
      <c r="B9363" t="s">
        <v>14</v>
      </c>
      <c r="C9363" t="s">
        <v>14</v>
      </c>
      <c r="D9363" t="s">
        <v>34</v>
      </c>
      <c r="E9363" t="s">
        <v>520</v>
      </c>
    </row>
    <row r="9364" spans="1:5" x14ac:dyDescent="0.25">
      <c r="A9364" t="s">
        <v>9784</v>
      </c>
      <c r="B9364" t="s">
        <v>14</v>
      </c>
      <c r="C9364" t="s">
        <v>14</v>
      </c>
      <c r="D9364" t="s">
        <v>34</v>
      </c>
      <c r="E9364" t="s">
        <v>520</v>
      </c>
    </row>
    <row r="9365" spans="1:5" x14ac:dyDescent="0.25">
      <c r="A9365" t="s">
        <v>9786</v>
      </c>
      <c r="B9365" t="s">
        <v>14</v>
      </c>
      <c r="C9365" t="s">
        <v>14</v>
      </c>
      <c r="D9365" t="s">
        <v>34</v>
      </c>
      <c r="E9365" t="s">
        <v>520</v>
      </c>
    </row>
    <row r="9366" spans="1:5" x14ac:dyDescent="0.25">
      <c r="A9366" t="s">
        <v>9785</v>
      </c>
      <c r="B9366" t="s">
        <v>14</v>
      </c>
      <c r="C9366" t="s">
        <v>14</v>
      </c>
      <c r="D9366" t="s">
        <v>34</v>
      </c>
      <c r="E9366" t="s">
        <v>520</v>
      </c>
    </row>
    <row r="9367" spans="1:5" x14ac:dyDescent="0.25">
      <c r="A9367" t="s">
        <v>9788</v>
      </c>
      <c r="B9367" t="s">
        <v>14</v>
      </c>
      <c r="C9367" t="s">
        <v>14</v>
      </c>
      <c r="D9367" t="s">
        <v>34</v>
      </c>
      <c r="E9367" t="s">
        <v>520</v>
      </c>
    </row>
    <row r="9368" spans="1:5" x14ac:dyDescent="0.25">
      <c r="A9368" t="s">
        <v>9787</v>
      </c>
      <c r="B9368" t="s">
        <v>14</v>
      </c>
      <c r="C9368" t="s">
        <v>14</v>
      </c>
      <c r="D9368" t="s">
        <v>34</v>
      </c>
      <c r="E9368" t="s">
        <v>520</v>
      </c>
    </row>
    <row r="9369" spans="1:5" x14ac:dyDescent="0.25">
      <c r="A9369" t="s">
        <v>9789</v>
      </c>
      <c r="B9369" t="s">
        <v>14</v>
      </c>
      <c r="C9369" t="s">
        <v>14</v>
      </c>
      <c r="D9369" t="s">
        <v>34</v>
      </c>
      <c r="E9369" t="s">
        <v>520</v>
      </c>
    </row>
    <row r="9370" spans="1:5" x14ac:dyDescent="0.25">
      <c r="A9370" t="s">
        <v>9790</v>
      </c>
      <c r="B9370" t="s">
        <v>14</v>
      </c>
      <c r="C9370" t="s">
        <v>14</v>
      </c>
      <c r="D9370" t="s">
        <v>34</v>
      </c>
      <c r="E9370" t="s">
        <v>520</v>
      </c>
    </row>
    <row r="9371" spans="1:5" x14ac:dyDescent="0.25">
      <c r="A9371" t="s">
        <v>9791</v>
      </c>
      <c r="B9371" t="s">
        <v>14</v>
      </c>
      <c r="C9371" t="s">
        <v>14</v>
      </c>
      <c r="D9371" t="s">
        <v>34</v>
      </c>
      <c r="E9371" t="s">
        <v>520</v>
      </c>
    </row>
    <row r="9372" spans="1:5" x14ac:dyDescent="0.25">
      <c r="A9372" t="s">
        <v>9792</v>
      </c>
      <c r="B9372" t="s">
        <v>14</v>
      </c>
      <c r="C9372" t="s">
        <v>14</v>
      </c>
      <c r="D9372" t="s">
        <v>34</v>
      </c>
      <c r="E9372" t="s">
        <v>520</v>
      </c>
    </row>
    <row r="9373" spans="1:5" x14ac:dyDescent="0.25">
      <c r="A9373" t="s">
        <v>9793</v>
      </c>
      <c r="B9373" t="s">
        <v>14</v>
      </c>
      <c r="C9373" t="s">
        <v>14</v>
      </c>
      <c r="D9373" t="s">
        <v>64</v>
      </c>
      <c r="E9373" t="s">
        <v>520</v>
      </c>
    </row>
    <row r="9374" spans="1:5" x14ac:dyDescent="0.25">
      <c r="A9374" t="s">
        <v>9794</v>
      </c>
      <c r="B9374" t="s">
        <v>14</v>
      </c>
      <c r="C9374" t="s">
        <v>14</v>
      </c>
      <c r="D9374" t="s">
        <v>64</v>
      </c>
      <c r="E9374" t="s">
        <v>517</v>
      </c>
    </row>
    <row r="9375" spans="1:5" x14ac:dyDescent="0.25">
      <c r="A9375" t="s">
        <v>9795</v>
      </c>
      <c r="B9375" t="s">
        <v>14</v>
      </c>
      <c r="C9375" t="s">
        <v>14</v>
      </c>
      <c r="D9375" t="s">
        <v>64</v>
      </c>
      <c r="E9375" t="s">
        <v>517</v>
      </c>
    </row>
    <row r="9376" spans="1:5" x14ac:dyDescent="0.25">
      <c r="A9376" t="s">
        <v>9796</v>
      </c>
      <c r="B9376" t="s">
        <v>14</v>
      </c>
      <c r="C9376" t="s">
        <v>14</v>
      </c>
      <c r="D9376" t="s">
        <v>34</v>
      </c>
      <c r="E9376" t="s">
        <v>520</v>
      </c>
    </row>
    <row r="9377" spans="1:5" x14ac:dyDescent="0.25">
      <c r="A9377" t="s">
        <v>9797</v>
      </c>
      <c r="B9377" t="s">
        <v>14</v>
      </c>
      <c r="C9377" t="s">
        <v>14</v>
      </c>
      <c r="D9377" t="s">
        <v>34</v>
      </c>
      <c r="E9377" t="s">
        <v>520</v>
      </c>
    </row>
    <row r="9378" spans="1:5" x14ac:dyDescent="0.25">
      <c r="A9378" t="s">
        <v>9798</v>
      </c>
      <c r="B9378" t="s">
        <v>14</v>
      </c>
      <c r="C9378" t="s">
        <v>14</v>
      </c>
      <c r="D9378" t="s">
        <v>34</v>
      </c>
      <c r="E9378" t="s">
        <v>520</v>
      </c>
    </row>
    <row r="9379" spans="1:5" x14ac:dyDescent="0.25">
      <c r="A9379" t="s">
        <v>9800</v>
      </c>
      <c r="B9379" t="s">
        <v>14</v>
      </c>
      <c r="C9379" t="s">
        <v>14</v>
      </c>
      <c r="D9379" t="s">
        <v>34</v>
      </c>
      <c r="E9379" t="s">
        <v>520</v>
      </c>
    </row>
    <row r="9380" spans="1:5" x14ac:dyDescent="0.25">
      <c r="A9380" t="s">
        <v>9801</v>
      </c>
      <c r="B9380" t="s">
        <v>14</v>
      </c>
      <c r="C9380" t="s">
        <v>14</v>
      </c>
      <c r="D9380" t="s">
        <v>34</v>
      </c>
      <c r="E9380" t="s">
        <v>520</v>
      </c>
    </row>
    <row r="9381" spans="1:5" x14ac:dyDescent="0.25">
      <c r="A9381" t="s">
        <v>9799</v>
      </c>
      <c r="B9381" t="s">
        <v>14</v>
      </c>
      <c r="C9381" t="s">
        <v>14</v>
      </c>
      <c r="D9381" t="s">
        <v>34</v>
      </c>
      <c r="E9381" t="s">
        <v>520</v>
      </c>
    </row>
    <row r="9382" spans="1:5" x14ac:dyDescent="0.25">
      <c r="A9382" t="s">
        <v>9802</v>
      </c>
      <c r="B9382" t="s">
        <v>14</v>
      </c>
      <c r="C9382" t="s">
        <v>14</v>
      </c>
      <c r="D9382" t="s">
        <v>34</v>
      </c>
      <c r="E9382" t="s">
        <v>520</v>
      </c>
    </row>
    <row r="9383" spans="1:5" x14ac:dyDescent="0.25">
      <c r="A9383" t="s">
        <v>9803</v>
      </c>
      <c r="B9383" t="s">
        <v>14</v>
      </c>
      <c r="C9383" t="s">
        <v>14</v>
      </c>
      <c r="D9383" t="s">
        <v>34</v>
      </c>
      <c r="E9383" t="s">
        <v>520</v>
      </c>
    </row>
    <row r="9384" spans="1:5" x14ac:dyDescent="0.25">
      <c r="A9384" t="s">
        <v>9806</v>
      </c>
      <c r="B9384" t="s">
        <v>14</v>
      </c>
      <c r="C9384" t="s">
        <v>14</v>
      </c>
      <c r="D9384" t="s">
        <v>34</v>
      </c>
      <c r="E9384" t="s">
        <v>520</v>
      </c>
    </row>
    <row r="9385" spans="1:5" x14ac:dyDescent="0.25">
      <c r="A9385" t="s">
        <v>9805</v>
      </c>
      <c r="B9385" t="s">
        <v>14</v>
      </c>
      <c r="C9385" t="s">
        <v>14</v>
      </c>
      <c r="D9385" t="s">
        <v>34</v>
      </c>
      <c r="E9385" t="s">
        <v>520</v>
      </c>
    </row>
    <row r="9386" spans="1:5" x14ac:dyDescent="0.25">
      <c r="A9386" t="s">
        <v>9804</v>
      </c>
      <c r="B9386" t="s">
        <v>14</v>
      </c>
      <c r="C9386" t="s">
        <v>14</v>
      </c>
      <c r="D9386" t="s">
        <v>34</v>
      </c>
      <c r="E9386" t="s">
        <v>520</v>
      </c>
    </row>
    <row r="9387" spans="1:5" x14ac:dyDescent="0.25">
      <c r="A9387" t="s">
        <v>9807</v>
      </c>
      <c r="B9387" t="s">
        <v>14</v>
      </c>
      <c r="C9387" t="s">
        <v>14</v>
      </c>
      <c r="D9387" t="s">
        <v>34</v>
      </c>
      <c r="E9387" t="s">
        <v>520</v>
      </c>
    </row>
    <row r="9388" spans="1:5" x14ac:dyDescent="0.25">
      <c r="A9388" t="s">
        <v>9808</v>
      </c>
      <c r="B9388" t="s">
        <v>14</v>
      </c>
      <c r="C9388" t="s">
        <v>14</v>
      </c>
      <c r="D9388" t="s">
        <v>34</v>
      </c>
      <c r="E9388" t="s">
        <v>520</v>
      </c>
    </row>
    <row r="9389" spans="1:5" x14ac:dyDescent="0.25">
      <c r="A9389" t="s">
        <v>9809</v>
      </c>
      <c r="B9389" t="s">
        <v>14</v>
      </c>
      <c r="C9389" t="s">
        <v>14</v>
      </c>
      <c r="D9389" t="s">
        <v>34</v>
      </c>
      <c r="E9389" t="s">
        <v>520</v>
      </c>
    </row>
    <row r="9390" spans="1:5" x14ac:dyDescent="0.25">
      <c r="A9390" t="s">
        <v>9810</v>
      </c>
      <c r="B9390" t="s">
        <v>14</v>
      </c>
      <c r="C9390" t="s">
        <v>14</v>
      </c>
      <c r="D9390" t="s">
        <v>34</v>
      </c>
      <c r="E9390" t="s">
        <v>520</v>
      </c>
    </row>
    <row r="9391" spans="1:5" x14ac:dyDescent="0.25">
      <c r="A9391" t="s">
        <v>9811</v>
      </c>
      <c r="B9391" t="s">
        <v>14</v>
      </c>
      <c r="C9391" t="s">
        <v>14</v>
      </c>
      <c r="D9391" t="s">
        <v>34</v>
      </c>
      <c r="E9391" t="s">
        <v>520</v>
      </c>
    </row>
    <row r="9392" spans="1:5" x14ac:dyDescent="0.25">
      <c r="A9392" t="s">
        <v>9813</v>
      </c>
      <c r="B9392" t="s">
        <v>14</v>
      </c>
      <c r="C9392" t="s">
        <v>14</v>
      </c>
      <c r="D9392" t="s">
        <v>34</v>
      </c>
      <c r="E9392" t="s">
        <v>520</v>
      </c>
    </row>
    <row r="9393" spans="1:5" x14ac:dyDescent="0.25">
      <c r="A9393" t="s">
        <v>9812</v>
      </c>
      <c r="B9393" t="s">
        <v>14</v>
      </c>
      <c r="C9393" t="s">
        <v>14</v>
      </c>
      <c r="D9393" t="s">
        <v>34</v>
      </c>
      <c r="E9393" t="s">
        <v>520</v>
      </c>
    </row>
    <row r="9394" spans="1:5" x14ac:dyDescent="0.25">
      <c r="A9394" t="s">
        <v>9814</v>
      </c>
      <c r="B9394" t="s">
        <v>14</v>
      </c>
      <c r="C9394" t="s">
        <v>14</v>
      </c>
      <c r="D9394" t="s">
        <v>34</v>
      </c>
      <c r="E9394" t="s">
        <v>520</v>
      </c>
    </row>
    <row r="9395" spans="1:5" x14ac:dyDescent="0.25">
      <c r="A9395" t="s">
        <v>9815</v>
      </c>
      <c r="B9395" t="s">
        <v>14</v>
      </c>
      <c r="C9395" t="s">
        <v>14</v>
      </c>
      <c r="D9395" t="s">
        <v>34</v>
      </c>
      <c r="E9395" t="s">
        <v>520</v>
      </c>
    </row>
    <row r="9396" spans="1:5" x14ac:dyDescent="0.25">
      <c r="A9396" t="s">
        <v>9816</v>
      </c>
      <c r="B9396" t="s">
        <v>14</v>
      </c>
      <c r="C9396" t="s">
        <v>14</v>
      </c>
      <c r="D9396" t="s">
        <v>34</v>
      </c>
      <c r="E9396" t="s">
        <v>520</v>
      </c>
    </row>
    <row r="9397" spans="1:5" x14ac:dyDescent="0.25">
      <c r="A9397" t="s">
        <v>9817</v>
      </c>
      <c r="B9397" t="s">
        <v>14</v>
      </c>
      <c r="C9397" t="s">
        <v>14</v>
      </c>
      <c r="D9397" t="s">
        <v>34</v>
      </c>
      <c r="E9397" t="s">
        <v>520</v>
      </c>
    </row>
    <row r="9398" spans="1:5" x14ac:dyDescent="0.25">
      <c r="A9398" t="s">
        <v>9818</v>
      </c>
      <c r="B9398" t="s">
        <v>14</v>
      </c>
      <c r="C9398" t="s">
        <v>14</v>
      </c>
      <c r="D9398" t="s">
        <v>34</v>
      </c>
      <c r="E9398" t="s">
        <v>520</v>
      </c>
    </row>
    <row r="9399" spans="1:5" x14ac:dyDescent="0.25">
      <c r="A9399" t="s">
        <v>9820</v>
      </c>
      <c r="B9399" t="s">
        <v>14</v>
      </c>
      <c r="C9399" t="s">
        <v>14</v>
      </c>
      <c r="D9399" t="s">
        <v>34</v>
      </c>
      <c r="E9399" t="s">
        <v>520</v>
      </c>
    </row>
    <row r="9400" spans="1:5" x14ac:dyDescent="0.25">
      <c r="A9400" t="s">
        <v>9821</v>
      </c>
      <c r="B9400" t="s">
        <v>14</v>
      </c>
      <c r="C9400" t="s">
        <v>14</v>
      </c>
      <c r="D9400" t="s">
        <v>34</v>
      </c>
      <c r="E9400" t="s">
        <v>520</v>
      </c>
    </row>
    <row r="9401" spans="1:5" x14ac:dyDescent="0.25">
      <c r="A9401" t="s">
        <v>9819</v>
      </c>
      <c r="B9401" t="s">
        <v>14</v>
      </c>
      <c r="C9401" t="s">
        <v>14</v>
      </c>
      <c r="D9401" t="s">
        <v>34</v>
      </c>
      <c r="E9401" t="s">
        <v>520</v>
      </c>
    </row>
    <row r="9402" spans="1:5" x14ac:dyDescent="0.25">
      <c r="A9402" t="s">
        <v>9823</v>
      </c>
      <c r="B9402" t="s">
        <v>14</v>
      </c>
      <c r="C9402" t="s">
        <v>14</v>
      </c>
      <c r="D9402" t="s">
        <v>34</v>
      </c>
      <c r="E9402" t="s">
        <v>520</v>
      </c>
    </row>
    <row r="9403" spans="1:5" x14ac:dyDescent="0.25">
      <c r="A9403" t="s">
        <v>9822</v>
      </c>
      <c r="B9403" t="s">
        <v>14</v>
      </c>
      <c r="C9403" t="s">
        <v>14</v>
      </c>
      <c r="D9403" t="s">
        <v>34</v>
      </c>
      <c r="E9403" t="s">
        <v>520</v>
      </c>
    </row>
    <row r="9404" spans="1:5" x14ac:dyDescent="0.25">
      <c r="A9404" t="s">
        <v>9824</v>
      </c>
      <c r="B9404" t="s">
        <v>14</v>
      </c>
      <c r="C9404" t="s">
        <v>14</v>
      </c>
      <c r="D9404" t="s">
        <v>34</v>
      </c>
      <c r="E9404" t="s">
        <v>520</v>
      </c>
    </row>
    <row r="9405" spans="1:5" x14ac:dyDescent="0.25">
      <c r="A9405" t="s">
        <v>9827</v>
      </c>
      <c r="B9405" t="s">
        <v>14</v>
      </c>
      <c r="C9405" t="s">
        <v>14</v>
      </c>
      <c r="D9405" t="s">
        <v>34</v>
      </c>
      <c r="E9405" t="s">
        <v>520</v>
      </c>
    </row>
    <row r="9406" spans="1:5" x14ac:dyDescent="0.25">
      <c r="A9406" t="s">
        <v>9825</v>
      </c>
      <c r="B9406" t="s">
        <v>14</v>
      </c>
      <c r="C9406" t="s">
        <v>14</v>
      </c>
      <c r="D9406" t="s">
        <v>34</v>
      </c>
      <c r="E9406" t="s">
        <v>520</v>
      </c>
    </row>
    <row r="9407" spans="1:5" x14ac:dyDescent="0.25">
      <c r="A9407" t="s">
        <v>9826</v>
      </c>
      <c r="B9407" t="s">
        <v>14</v>
      </c>
      <c r="C9407" t="s">
        <v>14</v>
      </c>
      <c r="D9407" t="s">
        <v>34</v>
      </c>
      <c r="E9407" t="s">
        <v>520</v>
      </c>
    </row>
    <row r="9408" spans="1:5" x14ac:dyDescent="0.25">
      <c r="A9408" t="s">
        <v>9828</v>
      </c>
      <c r="B9408" t="s">
        <v>14</v>
      </c>
      <c r="C9408" t="s">
        <v>14</v>
      </c>
      <c r="D9408" t="s">
        <v>34</v>
      </c>
      <c r="E9408" t="s">
        <v>520</v>
      </c>
    </row>
    <row r="9409" spans="1:5" x14ac:dyDescent="0.25">
      <c r="A9409" t="s">
        <v>9829</v>
      </c>
      <c r="B9409" t="s">
        <v>14</v>
      </c>
      <c r="C9409" t="s">
        <v>14</v>
      </c>
      <c r="D9409" t="s">
        <v>34</v>
      </c>
      <c r="E9409" t="s">
        <v>520</v>
      </c>
    </row>
    <row r="9410" spans="1:5" x14ac:dyDescent="0.25">
      <c r="A9410" t="s">
        <v>9831</v>
      </c>
      <c r="B9410" t="s">
        <v>14</v>
      </c>
      <c r="C9410" t="s">
        <v>14</v>
      </c>
      <c r="D9410" t="s">
        <v>64</v>
      </c>
      <c r="E9410" t="s">
        <v>518</v>
      </c>
    </row>
    <row r="9411" spans="1:5" x14ac:dyDescent="0.25">
      <c r="A9411" t="s">
        <v>9830</v>
      </c>
      <c r="B9411" t="s">
        <v>14</v>
      </c>
      <c r="C9411" t="s">
        <v>14</v>
      </c>
      <c r="D9411" t="s">
        <v>64</v>
      </c>
      <c r="E9411" t="s">
        <v>518</v>
      </c>
    </row>
    <row r="9412" spans="1:5" x14ac:dyDescent="0.25">
      <c r="A9412" t="s">
        <v>9833</v>
      </c>
      <c r="B9412" t="s">
        <v>14</v>
      </c>
      <c r="C9412" t="s">
        <v>14</v>
      </c>
      <c r="D9412" t="s">
        <v>64</v>
      </c>
      <c r="E9412" t="s">
        <v>517</v>
      </c>
    </row>
    <row r="9413" spans="1:5" x14ac:dyDescent="0.25">
      <c r="A9413" t="s">
        <v>9832</v>
      </c>
      <c r="B9413" t="s">
        <v>14</v>
      </c>
      <c r="C9413" t="s">
        <v>14</v>
      </c>
      <c r="D9413" t="s">
        <v>64</v>
      </c>
      <c r="E9413" t="s">
        <v>517</v>
      </c>
    </row>
    <row r="9414" spans="1:5" x14ac:dyDescent="0.25">
      <c r="A9414" t="s">
        <v>9837</v>
      </c>
      <c r="B9414" t="s">
        <v>14</v>
      </c>
      <c r="C9414" t="s">
        <v>14</v>
      </c>
      <c r="D9414" t="s">
        <v>34</v>
      </c>
      <c r="E9414" t="s">
        <v>520</v>
      </c>
    </row>
    <row r="9415" spans="1:5" x14ac:dyDescent="0.25">
      <c r="A9415" t="s">
        <v>9835</v>
      </c>
      <c r="B9415" t="s">
        <v>14</v>
      </c>
      <c r="C9415" t="s">
        <v>14</v>
      </c>
      <c r="D9415" t="s">
        <v>34</v>
      </c>
      <c r="E9415" t="s">
        <v>520</v>
      </c>
    </row>
    <row r="9416" spans="1:5" x14ac:dyDescent="0.25">
      <c r="A9416" t="s">
        <v>9836</v>
      </c>
      <c r="B9416" t="s">
        <v>14</v>
      </c>
      <c r="C9416" t="s">
        <v>14</v>
      </c>
      <c r="D9416" t="s">
        <v>34</v>
      </c>
      <c r="E9416" t="s">
        <v>520</v>
      </c>
    </row>
    <row r="9417" spans="1:5" x14ac:dyDescent="0.25">
      <c r="A9417" t="s">
        <v>9834</v>
      </c>
      <c r="B9417" t="s">
        <v>14</v>
      </c>
      <c r="C9417" t="s">
        <v>14</v>
      </c>
      <c r="D9417" t="s">
        <v>34</v>
      </c>
      <c r="E9417" t="s">
        <v>520</v>
      </c>
    </row>
    <row r="9418" spans="1:5" x14ac:dyDescent="0.25">
      <c r="A9418" t="s">
        <v>9838</v>
      </c>
      <c r="B9418" t="s">
        <v>14</v>
      </c>
      <c r="C9418" t="s">
        <v>14</v>
      </c>
      <c r="D9418" t="s">
        <v>34</v>
      </c>
      <c r="E9418" t="s">
        <v>520</v>
      </c>
    </row>
    <row r="9419" spans="1:5" x14ac:dyDescent="0.25">
      <c r="A9419" t="s">
        <v>9839</v>
      </c>
      <c r="B9419" t="s">
        <v>14</v>
      </c>
      <c r="C9419" t="s">
        <v>14</v>
      </c>
      <c r="D9419" t="s">
        <v>34</v>
      </c>
      <c r="E9419" t="s">
        <v>520</v>
      </c>
    </row>
    <row r="9420" spans="1:5" x14ac:dyDescent="0.25">
      <c r="A9420" t="s">
        <v>9840</v>
      </c>
      <c r="B9420" t="s">
        <v>14</v>
      </c>
      <c r="C9420" t="s">
        <v>14</v>
      </c>
      <c r="D9420" t="s">
        <v>34</v>
      </c>
      <c r="E9420" t="s">
        <v>520</v>
      </c>
    </row>
    <row r="9421" spans="1:5" x14ac:dyDescent="0.25">
      <c r="A9421" t="s">
        <v>9843</v>
      </c>
      <c r="B9421" t="s">
        <v>14</v>
      </c>
      <c r="C9421" t="s">
        <v>14</v>
      </c>
      <c r="D9421" t="s">
        <v>34</v>
      </c>
      <c r="E9421" t="s">
        <v>520</v>
      </c>
    </row>
    <row r="9422" spans="1:5" x14ac:dyDescent="0.25">
      <c r="A9422" t="s">
        <v>9841</v>
      </c>
      <c r="B9422" t="s">
        <v>14</v>
      </c>
      <c r="C9422" t="s">
        <v>14</v>
      </c>
      <c r="D9422" t="s">
        <v>34</v>
      </c>
      <c r="E9422" t="s">
        <v>520</v>
      </c>
    </row>
    <row r="9423" spans="1:5" x14ac:dyDescent="0.25">
      <c r="A9423" t="s">
        <v>9842</v>
      </c>
      <c r="B9423" t="s">
        <v>14</v>
      </c>
      <c r="C9423" t="s">
        <v>14</v>
      </c>
      <c r="D9423" t="s">
        <v>34</v>
      </c>
      <c r="E9423" t="s">
        <v>520</v>
      </c>
    </row>
    <row r="9424" spans="1:5" x14ac:dyDescent="0.25">
      <c r="A9424" t="s">
        <v>9846</v>
      </c>
      <c r="B9424" t="s">
        <v>14</v>
      </c>
      <c r="C9424" t="s">
        <v>14</v>
      </c>
      <c r="D9424" t="s">
        <v>34</v>
      </c>
      <c r="E9424" t="s">
        <v>520</v>
      </c>
    </row>
    <row r="9425" spans="1:5" x14ac:dyDescent="0.25">
      <c r="A9425" t="s">
        <v>9845</v>
      </c>
      <c r="B9425" t="s">
        <v>14</v>
      </c>
      <c r="C9425" t="s">
        <v>14</v>
      </c>
      <c r="D9425" t="s">
        <v>34</v>
      </c>
      <c r="E9425" t="s">
        <v>520</v>
      </c>
    </row>
    <row r="9426" spans="1:5" x14ac:dyDescent="0.25">
      <c r="A9426" t="s">
        <v>9844</v>
      </c>
      <c r="B9426" t="s">
        <v>14</v>
      </c>
      <c r="C9426" t="s">
        <v>14</v>
      </c>
      <c r="D9426" t="s">
        <v>34</v>
      </c>
      <c r="E9426" t="s">
        <v>520</v>
      </c>
    </row>
    <row r="9427" spans="1:5" x14ac:dyDescent="0.25">
      <c r="A9427" t="s">
        <v>9847</v>
      </c>
      <c r="B9427" t="s">
        <v>14</v>
      </c>
      <c r="C9427" t="s">
        <v>14</v>
      </c>
      <c r="D9427" t="s">
        <v>64</v>
      </c>
      <c r="E9427" t="s">
        <v>517</v>
      </c>
    </row>
    <row r="9428" spans="1:5" x14ac:dyDescent="0.25">
      <c r="A9428" t="s">
        <v>9848</v>
      </c>
      <c r="B9428" t="s">
        <v>14</v>
      </c>
      <c r="C9428" t="s">
        <v>14</v>
      </c>
      <c r="D9428" t="s">
        <v>64</v>
      </c>
      <c r="E9428" t="s">
        <v>517</v>
      </c>
    </row>
    <row r="9429" spans="1:5" x14ac:dyDescent="0.25">
      <c r="A9429" t="s">
        <v>9851</v>
      </c>
      <c r="B9429" t="s">
        <v>14</v>
      </c>
      <c r="C9429" t="s">
        <v>14</v>
      </c>
      <c r="D9429" t="s">
        <v>34</v>
      </c>
      <c r="E9429" t="s">
        <v>520</v>
      </c>
    </row>
    <row r="9430" spans="1:5" x14ac:dyDescent="0.25">
      <c r="A9430" t="s">
        <v>9849</v>
      </c>
      <c r="B9430" t="s">
        <v>14</v>
      </c>
      <c r="C9430" t="s">
        <v>14</v>
      </c>
      <c r="D9430" t="s">
        <v>34</v>
      </c>
      <c r="E9430" t="s">
        <v>520</v>
      </c>
    </row>
    <row r="9431" spans="1:5" x14ac:dyDescent="0.25">
      <c r="A9431" t="s">
        <v>9850</v>
      </c>
      <c r="B9431" t="s">
        <v>14</v>
      </c>
      <c r="C9431" t="s">
        <v>14</v>
      </c>
      <c r="D9431" t="s">
        <v>34</v>
      </c>
      <c r="E9431" t="s">
        <v>520</v>
      </c>
    </row>
    <row r="9432" spans="1:5" x14ac:dyDescent="0.25">
      <c r="A9432" t="s">
        <v>9852</v>
      </c>
      <c r="B9432" t="s">
        <v>14</v>
      </c>
      <c r="C9432" t="s">
        <v>14</v>
      </c>
      <c r="D9432" t="s">
        <v>64</v>
      </c>
      <c r="E9432" t="s">
        <v>517</v>
      </c>
    </row>
    <row r="9433" spans="1:5" x14ac:dyDescent="0.25">
      <c r="A9433" t="s">
        <v>9853</v>
      </c>
      <c r="B9433" t="s">
        <v>14</v>
      </c>
      <c r="C9433" t="s">
        <v>14</v>
      </c>
      <c r="D9433" t="s">
        <v>64</v>
      </c>
      <c r="E9433" t="s">
        <v>517</v>
      </c>
    </row>
    <row r="9434" spans="1:5" x14ac:dyDescent="0.25">
      <c r="A9434" t="s">
        <v>9855</v>
      </c>
      <c r="B9434" t="s">
        <v>14</v>
      </c>
      <c r="C9434" t="s">
        <v>14</v>
      </c>
      <c r="D9434" t="s">
        <v>34</v>
      </c>
      <c r="E9434" t="s">
        <v>520</v>
      </c>
    </row>
    <row r="9435" spans="1:5" x14ac:dyDescent="0.25">
      <c r="A9435" t="s">
        <v>9856</v>
      </c>
      <c r="B9435" t="s">
        <v>14</v>
      </c>
      <c r="C9435" t="s">
        <v>14</v>
      </c>
      <c r="D9435" t="s">
        <v>34</v>
      </c>
      <c r="E9435" t="s">
        <v>520</v>
      </c>
    </row>
    <row r="9436" spans="1:5" x14ac:dyDescent="0.25">
      <c r="A9436" t="s">
        <v>9854</v>
      </c>
      <c r="B9436" t="s">
        <v>14</v>
      </c>
      <c r="C9436" t="s">
        <v>14</v>
      </c>
      <c r="D9436" t="s">
        <v>34</v>
      </c>
      <c r="E9436" t="s">
        <v>520</v>
      </c>
    </row>
    <row r="9437" spans="1:5" x14ac:dyDescent="0.25">
      <c r="A9437" t="s">
        <v>9857</v>
      </c>
      <c r="B9437" t="s">
        <v>14</v>
      </c>
      <c r="C9437" t="s">
        <v>14</v>
      </c>
      <c r="D9437" t="s">
        <v>34</v>
      </c>
      <c r="E9437" t="s">
        <v>520</v>
      </c>
    </row>
    <row r="9438" spans="1:5" x14ac:dyDescent="0.25">
      <c r="A9438" t="s">
        <v>9859</v>
      </c>
      <c r="B9438" t="s">
        <v>14</v>
      </c>
      <c r="C9438" t="s">
        <v>14</v>
      </c>
      <c r="D9438" t="s">
        <v>34</v>
      </c>
      <c r="E9438" t="s">
        <v>520</v>
      </c>
    </row>
    <row r="9439" spans="1:5" x14ac:dyDescent="0.25">
      <c r="A9439" t="s">
        <v>9858</v>
      </c>
      <c r="B9439" t="s">
        <v>14</v>
      </c>
      <c r="C9439" t="s">
        <v>14</v>
      </c>
      <c r="D9439" t="s">
        <v>34</v>
      </c>
      <c r="E9439" t="s">
        <v>520</v>
      </c>
    </row>
    <row r="9440" spans="1:5" x14ac:dyDescent="0.25">
      <c r="A9440" t="s">
        <v>9861</v>
      </c>
      <c r="B9440" t="s">
        <v>14</v>
      </c>
      <c r="C9440" t="s">
        <v>14</v>
      </c>
      <c r="D9440" t="s">
        <v>34</v>
      </c>
      <c r="E9440" t="s">
        <v>520</v>
      </c>
    </row>
    <row r="9441" spans="1:5" x14ac:dyDescent="0.25">
      <c r="A9441" t="s">
        <v>9862</v>
      </c>
      <c r="B9441" t="s">
        <v>14</v>
      </c>
      <c r="C9441" t="s">
        <v>14</v>
      </c>
      <c r="D9441" t="s">
        <v>34</v>
      </c>
      <c r="E9441" t="s">
        <v>520</v>
      </c>
    </row>
    <row r="9442" spans="1:5" x14ac:dyDescent="0.25">
      <c r="A9442" t="s">
        <v>9860</v>
      </c>
      <c r="B9442" t="s">
        <v>14</v>
      </c>
      <c r="C9442" t="s">
        <v>14</v>
      </c>
      <c r="D9442" t="s">
        <v>34</v>
      </c>
      <c r="E9442" t="s">
        <v>520</v>
      </c>
    </row>
    <row r="9443" spans="1:5" x14ac:dyDescent="0.25">
      <c r="A9443" t="s">
        <v>9863</v>
      </c>
      <c r="B9443" t="s">
        <v>14</v>
      </c>
      <c r="C9443" t="s">
        <v>14</v>
      </c>
      <c r="D9443" t="s">
        <v>34</v>
      </c>
      <c r="E9443" t="s">
        <v>520</v>
      </c>
    </row>
    <row r="9444" spans="1:5" x14ac:dyDescent="0.25">
      <c r="A9444" t="s">
        <v>9865</v>
      </c>
      <c r="B9444" t="s">
        <v>14</v>
      </c>
      <c r="C9444" t="s">
        <v>14</v>
      </c>
      <c r="D9444" t="s">
        <v>34</v>
      </c>
      <c r="E9444" t="s">
        <v>520</v>
      </c>
    </row>
    <row r="9445" spans="1:5" x14ac:dyDescent="0.25">
      <c r="A9445" t="s">
        <v>9864</v>
      </c>
      <c r="B9445" t="s">
        <v>14</v>
      </c>
      <c r="C9445" t="s">
        <v>14</v>
      </c>
      <c r="D9445" t="s">
        <v>34</v>
      </c>
      <c r="E9445" t="s">
        <v>520</v>
      </c>
    </row>
    <row r="9446" spans="1:5" x14ac:dyDescent="0.25">
      <c r="A9446" t="s">
        <v>9866</v>
      </c>
      <c r="B9446" t="s">
        <v>14</v>
      </c>
      <c r="C9446" t="s">
        <v>14</v>
      </c>
      <c r="D9446" t="s">
        <v>34</v>
      </c>
      <c r="E9446" t="s">
        <v>520</v>
      </c>
    </row>
    <row r="9447" spans="1:5" x14ac:dyDescent="0.25">
      <c r="A9447" t="s">
        <v>9867</v>
      </c>
      <c r="B9447" t="s">
        <v>14</v>
      </c>
      <c r="C9447" t="s">
        <v>14</v>
      </c>
      <c r="D9447" t="s">
        <v>34</v>
      </c>
      <c r="E9447" t="s">
        <v>520</v>
      </c>
    </row>
    <row r="9448" spans="1:5" x14ac:dyDescent="0.25">
      <c r="A9448" t="s">
        <v>9868</v>
      </c>
      <c r="B9448" t="s">
        <v>14</v>
      </c>
      <c r="C9448" t="s">
        <v>14</v>
      </c>
      <c r="D9448" t="s">
        <v>64</v>
      </c>
      <c r="E9448" t="s">
        <v>517</v>
      </c>
    </row>
    <row r="9449" spans="1:5" x14ac:dyDescent="0.25">
      <c r="A9449" t="s">
        <v>9872</v>
      </c>
      <c r="B9449" t="s">
        <v>14</v>
      </c>
      <c r="C9449" t="s">
        <v>14</v>
      </c>
      <c r="D9449" t="s">
        <v>64</v>
      </c>
      <c r="E9449" t="s">
        <v>518</v>
      </c>
    </row>
    <row r="9450" spans="1:5" x14ac:dyDescent="0.25">
      <c r="A9450" t="s">
        <v>9870</v>
      </c>
      <c r="B9450" t="s">
        <v>14</v>
      </c>
      <c r="C9450" t="s">
        <v>14</v>
      </c>
      <c r="D9450" t="s">
        <v>64</v>
      </c>
      <c r="E9450" t="s">
        <v>518</v>
      </c>
    </row>
    <row r="9451" spans="1:5" x14ac:dyDescent="0.25">
      <c r="A9451" t="s">
        <v>9869</v>
      </c>
      <c r="B9451" t="s">
        <v>14</v>
      </c>
      <c r="C9451" t="s">
        <v>14</v>
      </c>
      <c r="D9451" t="s">
        <v>64</v>
      </c>
      <c r="E9451" t="s">
        <v>518</v>
      </c>
    </row>
    <row r="9452" spans="1:5" x14ac:dyDescent="0.25">
      <c r="A9452" t="s">
        <v>9871</v>
      </c>
      <c r="B9452" t="s">
        <v>14</v>
      </c>
      <c r="C9452" t="s">
        <v>14</v>
      </c>
      <c r="D9452" t="s">
        <v>64</v>
      </c>
      <c r="E9452" t="s">
        <v>518</v>
      </c>
    </row>
    <row r="9453" spans="1:5" x14ac:dyDescent="0.25">
      <c r="A9453" t="s">
        <v>9873</v>
      </c>
      <c r="B9453" t="s">
        <v>14</v>
      </c>
      <c r="C9453" t="s">
        <v>14</v>
      </c>
      <c r="D9453" t="s">
        <v>34</v>
      </c>
      <c r="E9453" t="s">
        <v>520</v>
      </c>
    </row>
    <row r="9454" spans="1:5" x14ac:dyDescent="0.25">
      <c r="A9454" t="s">
        <v>9874</v>
      </c>
      <c r="B9454" t="s">
        <v>14</v>
      </c>
      <c r="C9454" t="s">
        <v>14</v>
      </c>
      <c r="D9454" t="s">
        <v>34</v>
      </c>
      <c r="E9454" t="s">
        <v>520</v>
      </c>
    </row>
    <row r="9455" spans="1:5" x14ac:dyDescent="0.25">
      <c r="A9455" t="s">
        <v>9875</v>
      </c>
      <c r="B9455" t="s">
        <v>14</v>
      </c>
      <c r="C9455" t="s">
        <v>14</v>
      </c>
      <c r="D9455" t="s">
        <v>34</v>
      </c>
      <c r="E9455" t="s">
        <v>520</v>
      </c>
    </row>
    <row r="9456" spans="1:5" x14ac:dyDescent="0.25">
      <c r="A9456" t="s">
        <v>9876</v>
      </c>
      <c r="B9456" t="s">
        <v>14</v>
      </c>
      <c r="C9456" t="s">
        <v>14</v>
      </c>
      <c r="D9456" t="s">
        <v>64</v>
      </c>
      <c r="E9456" t="s">
        <v>517</v>
      </c>
    </row>
    <row r="9457" spans="1:5" x14ac:dyDescent="0.25">
      <c r="A9457" t="s">
        <v>9877</v>
      </c>
      <c r="B9457" t="s">
        <v>14</v>
      </c>
      <c r="C9457" t="s">
        <v>14</v>
      </c>
      <c r="D9457" t="s">
        <v>64</v>
      </c>
      <c r="E9457" t="s">
        <v>517</v>
      </c>
    </row>
    <row r="9458" spans="1:5" x14ac:dyDescent="0.25">
      <c r="A9458" t="s">
        <v>9878</v>
      </c>
      <c r="B9458" t="s">
        <v>14</v>
      </c>
      <c r="C9458" t="s">
        <v>14</v>
      </c>
      <c r="D9458" t="s">
        <v>64</v>
      </c>
      <c r="E9458" t="s">
        <v>517</v>
      </c>
    </row>
    <row r="9459" spans="1:5" x14ac:dyDescent="0.25">
      <c r="A9459" t="s">
        <v>9879</v>
      </c>
      <c r="B9459" t="s">
        <v>14</v>
      </c>
      <c r="C9459" t="s">
        <v>14</v>
      </c>
      <c r="D9459" t="s">
        <v>64</v>
      </c>
      <c r="E9459" t="s">
        <v>517</v>
      </c>
    </row>
    <row r="9460" spans="1:5" x14ac:dyDescent="0.25">
      <c r="A9460" t="s">
        <v>9880</v>
      </c>
      <c r="B9460" t="s">
        <v>14</v>
      </c>
      <c r="C9460" t="s">
        <v>14</v>
      </c>
      <c r="D9460" t="s">
        <v>64</v>
      </c>
      <c r="E9460" t="s">
        <v>517</v>
      </c>
    </row>
    <row r="9461" spans="1:5" x14ac:dyDescent="0.25">
      <c r="A9461" t="s">
        <v>9881</v>
      </c>
      <c r="B9461" t="s">
        <v>14</v>
      </c>
      <c r="C9461" t="s">
        <v>14</v>
      </c>
      <c r="D9461" t="s">
        <v>64</v>
      </c>
      <c r="E9461" t="s">
        <v>517</v>
      </c>
    </row>
    <row r="9462" spans="1:5" x14ac:dyDescent="0.25">
      <c r="A9462" t="s">
        <v>9882</v>
      </c>
      <c r="B9462" t="s">
        <v>14</v>
      </c>
      <c r="C9462" t="s">
        <v>14</v>
      </c>
      <c r="D9462" t="s">
        <v>64</v>
      </c>
      <c r="E9462" t="s">
        <v>517</v>
      </c>
    </row>
    <row r="9463" spans="1:5" x14ac:dyDescent="0.25">
      <c r="A9463" t="s">
        <v>9883</v>
      </c>
      <c r="B9463" t="s">
        <v>14</v>
      </c>
      <c r="C9463" t="s">
        <v>14</v>
      </c>
      <c r="D9463" t="s">
        <v>64</v>
      </c>
      <c r="E9463" t="s">
        <v>517</v>
      </c>
    </row>
    <row r="9464" spans="1:5" x14ac:dyDescent="0.25">
      <c r="A9464" t="s">
        <v>9884</v>
      </c>
      <c r="B9464" t="s">
        <v>14</v>
      </c>
      <c r="C9464" t="s">
        <v>14</v>
      </c>
      <c r="D9464" t="s">
        <v>34</v>
      </c>
      <c r="E9464" t="s">
        <v>520</v>
      </c>
    </row>
    <row r="9465" spans="1:5" x14ac:dyDescent="0.25">
      <c r="A9465" t="s">
        <v>9885</v>
      </c>
      <c r="B9465" t="s">
        <v>14</v>
      </c>
      <c r="C9465" t="s">
        <v>14</v>
      </c>
      <c r="D9465" t="s">
        <v>34</v>
      </c>
      <c r="E9465" t="s">
        <v>518</v>
      </c>
    </row>
    <row r="9466" spans="1:5" x14ac:dyDescent="0.25">
      <c r="A9466" t="s">
        <v>9886</v>
      </c>
      <c r="B9466" t="s">
        <v>14</v>
      </c>
      <c r="C9466" t="s">
        <v>14</v>
      </c>
      <c r="D9466" t="s">
        <v>34</v>
      </c>
      <c r="E9466" t="s">
        <v>520</v>
      </c>
    </row>
    <row r="9467" spans="1:5" x14ac:dyDescent="0.25">
      <c r="A9467" t="s">
        <v>9887</v>
      </c>
      <c r="B9467" t="s">
        <v>14</v>
      </c>
      <c r="C9467" t="s">
        <v>14</v>
      </c>
      <c r="D9467" t="s">
        <v>34</v>
      </c>
      <c r="E9467" t="s">
        <v>520</v>
      </c>
    </row>
    <row r="9468" spans="1:5" x14ac:dyDescent="0.25">
      <c r="A9468" t="s">
        <v>9888</v>
      </c>
      <c r="B9468" t="s">
        <v>14</v>
      </c>
      <c r="C9468" t="s">
        <v>14</v>
      </c>
      <c r="D9468" t="s">
        <v>34</v>
      </c>
      <c r="E9468" t="s">
        <v>520</v>
      </c>
    </row>
    <row r="9469" spans="1:5" x14ac:dyDescent="0.25">
      <c r="A9469" t="s">
        <v>9889</v>
      </c>
      <c r="B9469" t="s">
        <v>14</v>
      </c>
      <c r="C9469" t="s">
        <v>14</v>
      </c>
      <c r="D9469" t="s">
        <v>34</v>
      </c>
      <c r="E9469" t="s">
        <v>520</v>
      </c>
    </row>
    <row r="9470" spans="1:5" x14ac:dyDescent="0.25">
      <c r="A9470" t="s">
        <v>9890</v>
      </c>
      <c r="B9470" t="s">
        <v>14</v>
      </c>
      <c r="C9470" t="s">
        <v>14</v>
      </c>
      <c r="D9470" t="s">
        <v>34</v>
      </c>
      <c r="E9470" t="s">
        <v>520</v>
      </c>
    </row>
    <row r="9471" spans="1:5" x14ac:dyDescent="0.25">
      <c r="A9471" t="s">
        <v>9892</v>
      </c>
      <c r="B9471" t="s">
        <v>14</v>
      </c>
      <c r="C9471" t="s">
        <v>14</v>
      </c>
      <c r="D9471" t="s">
        <v>64</v>
      </c>
      <c r="E9471" t="s">
        <v>635</v>
      </c>
    </row>
    <row r="9472" spans="1:5" x14ac:dyDescent="0.25">
      <c r="A9472" t="s">
        <v>9894</v>
      </c>
      <c r="B9472" t="s">
        <v>14</v>
      </c>
      <c r="C9472" t="s">
        <v>14</v>
      </c>
      <c r="D9472" t="s">
        <v>64</v>
      </c>
      <c r="E9472" t="s">
        <v>518</v>
      </c>
    </row>
    <row r="9473" spans="1:5" x14ac:dyDescent="0.25">
      <c r="A9473" t="s">
        <v>9893</v>
      </c>
      <c r="B9473" t="s">
        <v>14</v>
      </c>
      <c r="C9473" t="s">
        <v>14</v>
      </c>
      <c r="D9473" t="s">
        <v>64</v>
      </c>
      <c r="E9473" t="s">
        <v>517</v>
      </c>
    </row>
    <row r="9474" spans="1:5" x14ac:dyDescent="0.25">
      <c r="A9474" t="s">
        <v>9891</v>
      </c>
      <c r="B9474" t="s">
        <v>14</v>
      </c>
      <c r="C9474" t="s">
        <v>14</v>
      </c>
      <c r="D9474" t="s">
        <v>64</v>
      </c>
      <c r="E9474" t="s">
        <v>517</v>
      </c>
    </row>
    <row r="9475" spans="1:5" x14ac:dyDescent="0.25">
      <c r="A9475" t="s">
        <v>9895</v>
      </c>
      <c r="B9475" t="s">
        <v>14</v>
      </c>
      <c r="C9475" t="s">
        <v>14</v>
      </c>
      <c r="D9475" t="s">
        <v>34</v>
      </c>
      <c r="E9475" t="s">
        <v>520</v>
      </c>
    </row>
    <row r="9476" spans="1:5" x14ac:dyDescent="0.25">
      <c r="A9476" t="s">
        <v>9896</v>
      </c>
      <c r="B9476" t="s">
        <v>14</v>
      </c>
      <c r="C9476" t="s">
        <v>14</v>
      </c>
      <c r="D9476" t="s">
        <v>34</v>
      </c>
      <c r="E9476" t="s">
        <v>520</v>
      </c>
    </row>
    <row r="9477" spans="1:5" x14ac:dyDescent="0.25">
      <c r="A9477" t="s">
        <v>9897</v>
      </c>
      <c r="B9477" t="s">
        <v>14</v>
      </c>
      <c r="C9477" t="s">
        <v>14</v>
      </c>
      <c r="D9477" t="s">
        <v>34</v>
      </c>
      <c r="E9477" t="s">
        <v>520</v>
      </c>
    </row>
    <row r="9478" spans="1:5" x14ac:dyDescent="0.25">
      <c r="A9478" t="s">
        <v>9898</v>
      </c>
      <c r="B9478" t="s">
        <v>14</v>
      </c>
      <c r="C9478" t="s">
        <v>14</v>
      </c>
      <c r="D9478" t="s">
        <v>64</v>
      </c>
      <c r="E9478" t="s">
        <v>517</v>
      </c>
    </row>
    <row r="9479" spans="1:5" x14ac:dyDescent="0.25">
      <c r="A9479" t="s">
        <v>9899</v>
      </c>
      <c r="B9479" t="s">
        <v>14</v>
      </c>
      <c r="C9479" t="s">
        <v>14</v>
      </c>
      <c r="D9479" t="s">
        <v>64</v>
      </c>
      <c r="E9479" t="s">
        <v>517</v>
      </c>
    </row>
    <row r="9480" spans="1:5" x14ac:dyDescent="0.25">
      <c r="A9480" t="s">
        <v>9900</v>
      </c>
      <c r="B9480" t="s">
        <v>14</v>
      </c>
      <c r="C9480" t="s">
        <v>14</v>
      </c>
      <c r="D9480" t="s">
        <v>34</v>
      </c>
      <c r="E9480" t="s">
        <v>520</v>
      </c>
    </row>
    <row r="9481" spans="1:5" x14ac:dyDescent="0.25">
      <c r="A9481" t="s">
        <v>9901</v>
      </c>
      <c r="B9481" t="s">
        <v>14</v>
      </c>
      <c r="C9481" t="s">
        <v>14</v>
      </c>
      <c r="D9481" t="s">
        <v>34</v>
      </c>
      <c r="E9481" t="s">
        <v>520</v>
      </c>
    </row>
    <row r="9482" spans="1:5" x14ac:dyDescent="0.25">
      <c r="A9482" t="s">
        <v>9902</v>
      </c>
      <c r="B9482" t="s">
        <v>14</v>
      </c>
      <c r="C9482" t="s">
        <v>14</v>
      </c>
      <c r="D9482" t="s">
        <v>34</v>
      </c>
      <c r="E9482" t="s">
        <v>520</v>
      </c>
    </row>
    <row r="9483" spans="1:5" x14ac:dyDescent="0.25">
      <c r="A9483" t="s">
        <v>9903</v>
      </c>
      <c r="B9483" t="s">
        <v>14</v>
      </c>
      <c r="C9483" t="s">
        <v>14</v>
      </c>
      <c r="D9483" t="s">
        <v>34</v>
      </c>
      <c r="E9483" t="s">
        <v>520</v>
      </c>
    </row>
    <row r="9484" spans="1:5" x14ac:dyDescent="0.25">
      <c r="A9484" t="s">
        <v>9904</v>
      </c>
      <c r="B9484" t="s">
        <v>14</v>
      </c>
      <c r="C9484" t="s">
        <v>14</v>
      </c>
      <c r="D9484" t="s">
        <v>34</v>
      </c>
      <c r="E9484" t="s">
        <v>520</v>
      </c>
    </row>
    <row r="9485" spans="1:5" x14ac:dyDescent="0.25">
      <c r="A9485" t="s">
        <v>9906</v>
      </c>
      <c r="B9485" t="s">
        <v>14</v>
      </c>
      <c r="C9485" t="s">
        <v>14</v>
      </c>
      <c r="D9485" t="s">
        <v>34</v>
      </c>
      <c r="E9485" t="s">
        <v>520</v>
      </c>
    </row>
    <row r="9486" spans="1:5" x14ac:dyDescent="0.25">
      <c r="A9486" t="s">
        <v>9905</v>
      </c>
      <c r="B9486" t="s">
        <v>14</v>
      </c>
      <c r="C9486" t="s">
        <v>14</v>
      </c>
      <c r="D9486" t="s">
        <v>34</v>
      </c>
      <c r="E9486" t="s">
        <v>520</v>
      </c>
    </row>
    <row r="9487" spans="1:5" x14ac:dyDescent="0.25">
      <c r="A9487" t="s">
        <v>9907</v>
      </c>
      <c r="B9487" t="s">
        <v>14</v>
      </c>
      <c r="C9487" t="s">
        <v>14</v>
      </c>
      <c r="D9487" t="s">
        <v>34</v>
      </c>
      <c r="E9487" t="s">
        <v>520</v>
      </c>
    </row>
    <row r="9488" spans="1:5" x14ac:dyDescent="0.25">
      <c r="A9488" t="s">
        <v>9908</v>
      </c>
      <c r="B9488" t="s">
        <v>14</v>
      </c>
      <c r="C9488" t="s">
        <v>14</v>
      </c>
      <c r="D9488" t="s">
        <v>34</v>
      </c>
      <c r="E9488" t="s">
        <v>520</v>
      </c>
    </row>
    <row r="9489" spans="1:5" x14ac:dyDescent="0.25">
      <c r="A9489" t="s">
        <v>9909</v>
      </c>
      <c r="B9489" t="s">
        <v>14</v>
      </c>
      <c r="C9489" t="s">
        <v>14</v>
      </c>
      <c r="D9489" t="s">
        <v>34</v>
      </c>
      <c r="E9489" t="s">
        <v>520</v>
      </c>
    </row>
    <row r="9490" spans="1:5" x14ac:dyDescent="0.25">
      <c r="A9490" t="s">
        <v>9910</v>
      </c>
      <c r="B9490" t="s">
        <v>14</v>
      </c>
      <c r="C9490" t="s">
        <v>14</v>
      </c>
      <c r="D9490" t="s">
        <v>34</v>
      </c>
      <c r="E9490" t="s">
        <v>520</v>
      </c>
    </row>
    <row r="9491" spans="1:5" x14ac:dyDescent="0.25">
      <c r="A9491" t="s">
        <v>9913</v>
      </c>
      <c r="B9491" t="s">
        <v>14</v>
      </c>
      <c r="C9491" t="s">
        <v>14</v>
      </c>
      <c r="D9491" t="s">
        <v>34</v>
      </c>
      <c r="E9491" t="s">
        <v>520</v>
      </c>
    </row>
    <row r="9492" spans="1:5" x14ac:dyDescent="0.25">
      <c r="A9492" t="s">
        <v>9911</v>
      </c>
      <c r="B9492" t="s">
        <v>14</v>
      </c>
      <c r="C9492" t="s">
        <v>14</v>
      </c>
      <c r="D9492" t="s">
        <v>34</v>
      </c>
      <c r="E9492" t="s">
        <v>520</v>
      </c>
    </row>
    <row r="9493" spans="1:5" x14ac:dyDescent="0.25">
      <c r="A9493" t="s">
        <v>9912</v>
      </c>
      <c r="B9493" t="s">
        <v>14</v>
      </c>
      <c r="C9493" t="s">
        <v>14</v>
      </c>
      <c r="D9493" t="s">
        <v>34</v>
      </c>
      <c r="E9493" t="s">
        <v>520</v>
      </c>
    </row>
    <row r="9494" spans="1:5" x14ac:dyDescent="0.25">
      <c r="A9494" t="s">
        <v>9914</v>
      </c>
      <c r="B9494" t="s">
        <v>14</v>
      </c>
      <c r="C9494" t="s">
        <v>14</v>
      </c>
      <c r="D9494" t="s">
        <v>34</v>
      </c>
      <c r="E9494" t="s">
        <v>520</v>
      </c>
    </row>
    <row r="9495" spans="1:5" x14ac:dyDescent="0.25">
      <c r="A9495" t="s">
        <v>9916</v>
      </c>
      <c r="B9495" t="s">
        <v>14</v>
      </c>
      <c r="C9495" t="s">
        <v>14</v>
      </c>
      <c r="D9495" t="s">
        <v>34</v>
      </c>
      <c r="E9495" t="s">
        <v>520</v>
      </c>
    </row>
    <row r="9496" spans="1:5" x14ac:dyDescent="0.25">
      <c r="A9496" t="s">
        <v>9915</v>
      </c>
      <c r="B9496" t="s">
        <v>14</v>
      </c>
      <c r="C9496" t="s">
        <v>14</v>
      </c>
      <c r="D9496" t="s">
        <v>34</v>
      </c>
      <c r="E9496" t="s">
        <v>520</v>
      </c>
    </row>
    <row r="9497" spans="1:5" x14ac:dyDescent="0.25">
      <c r="A9497" t="s">
        <v>9917</v>
      </c>
      <c r="B9497" t="s">
        <v>14</v>
      </c>
      <c r="C9497" t="s">
        <v>14</v>
      </c>
      <c r="D9497" t="s">
        <v>34</v>
      </c>
      <c r="E9497" t="s">
        <v>520</v>
      </c>
    </row>
    <row r="9498" spans="1:5" x14ac:dyDescent="0.25">
      <c r="A9498" t="s">
        <v>9918</v>
      </c>
      <c r="B9498" t="s">
        <v>14</v>
      </c>
      <c r="C9498" t="s">
        <v>14</v>
      </c>
      <c r="D9498" t="s">
        <v>34</v>
      </c>
      <c r="E9498" t="s">
        <v>520</v>
      </c>
    </row>
    <row r="9499" spans="1:5" x14ac:dyDescent="0.25">
      <c r="A9499" t="s">
        <v>9921</v>
      </c>
      <c r="B9499" t="s">
        <v>14</v>
      </c>
      <c r="C9499" t="s">
        <v>14</v>
      </c>
      <c r="D9499" t="s">
        <v>34</v>
      </c>
      <c r="E9499" t="s">
        <v>520</v>
      </c>
    </row>
    <row r="9500" spans="1:5" x14ac:dyDescent="0.25">
      <c r="A9500" t="s">
        <v>9919</v>
      </c>
      <c r="B9500" t="s">
        <v>14</v>
      </c>
      <c r="C9500" t="s">
        <v>14</v>
      </c>
      <c r="D9500" t="s">
        <v>34</v>
      </c>
      <c r="E9500" t="s">
        <v>637</v>
      </c>
    </row>
    <row r="9501" spans="1:5" x14ac:dyDescent="0.25">
      <c r="A9501" t="s">
        <v>9920</v>
      </c>
      <c r="B9501" t="s">
        <v>14</v>
      </c>
      <c r="C9501" t="s">
        <v>14</v>
      </c>
      <c r="D9501" t="s">
        <v>34</v>
      </c>
      <c r="E9501" t="s">
        <v>520</v>
      </c>
    </row>
    <row r="9502" spans="1:5" x14ac:dyDescent="0.25">
      <c r="A9502" t="s">
        <v>9923</v>
      </c>
      <c r="B9502" t="s">
        <v>14</v>
      </c>
      <c r="C9502" t="s">
        <v>14</v>
      </c>
      <c r="D9502" t="s">
        <v>34</v>
      </c>
      <c r="E9502" t="s">
        <v>520</v>
      </c>
    </row>
    <row r="9503" spans="1:5" x14ac:dyDescent="0.25">
      <c r="A9503" t="s">
        <v>9922</v>
      </c>
      <c r="B9503" t="s">
        <v>14</v>
      </c>
      <c r="C9503" t="s">
        <v>14</v>
      </c>
      <c r="D9503" t="s">
        <v>34</v>
      </c>
      <c r="E9503" t="s">
        <v>520</v>
      </c>
    </row>
    <row r="9504" spans="1:5" x14ac:dyDescent="0.25">
      <c r="A9504" t="s">
        <v>9924</v>
      </c>
      <c r="B9504" t="s">
        <v>14</v>
      </c>
      <c r="C9504" t="s">
        <v>14</v>
      </c>
      <c r="D9504" t="s">
        <v>34</v>
      </c>
      <c r="E9504" t="s">
        <v>520</v>
      </c>
    </row>
    <row r="9505" spans="1:5" x14ac:dyDescent="0.25">
      <c r="A9505" t="s">
        <v>9927</v>
      </c>
      <c r="B9505" t="s">
        <v>14</v>
      </c>
      <c r="C9505" t="s">
        <v>14</v>
      </c>
      <c r="D9505" t="s">
        <v>34</v>
      </c>
      <c r="E9505" t="s">
        <v>520</v>
      </c>
    </row>
    <row r="9506" spans="1:5" x14ac:dyDescent="0.25">
      <c r="A9506" t="s">
        <v>9925</v>
      </c>
      <c r="B9506" t="s">
        <v>14</v>
      </c>
      <c r="C9506" t="s">
        <v>14</v>
      </c>
      <c r="D9506" t="s">
        <v>34</v>
      </c>
      <c r="E9506" t="s">
        <v>520</v>
      </c>
    </row>
    <row r="9507" spans="1:5" x14ac:dyDescent="0.25">
      <c r="A9507" t="s">
        <v>9926</v>
      </c>
      <c r="B9507" t="s">
        <v>14</v>
      </c>
      <c r="C9507" t="s">
        <v>14</v>
      </c>
      <c r="D9507" t="s">
        <v>34</v>
      </c>
      <c r="E9507" t="s">
        <v>520</v>
      </c>
    </row>
    <row r="9508" spans="1:5" x14ac:dyDescent="0.25">
      <c r="A9508" t="s">
        <v>9928</v>
      </c>
      <c r="B9508" t="s">
        <v>14</v>
      </c>
      <c r="C9508" t="s">
        <v>14</v>
      </c>
      <c r="D9508" t="s">
        <v>34</v>
      </c>
      <c r="E9508" t="s">
        <v>520</v>
      </c>
    </row>
    <row r="9509" spans="1:5" x14ac:dyDescent="0.25">
      <c r="A9509" t="s">
        <v>9930</v>
      </c>
      <c r="B9509" t="s">
        <v>14</v>
      </c>
      <c r="C9509" t="s">
        <v>14</v>
      </c>
      <c r="D9509" t="s">
        <v>34</v>
      </c>
      <c r="E9509" t="s">
        <v>520</v>
      </c>
    </row>
    <row r="9510" spans="1:5" x14ac:dyDescent="0.25">
      <c r="A9510" t="s">
        <v>9929</v>
      </c>
      <c r="B9510" t="s">
        <v>14</v>
      </c>
      <c r="C9510" t="s">
        <v>14</v>
      </c>
      <c r="D9510" t="s">
        <v>34</v>
      </c>
      <c r="E9510" t="s">
        <v>520</v>
      </c>
    </row>
    <row r="9511" spans="1:5" x14ac:dyDescent="0.25">
      <c r="A9511" t="s">
        <v>9931</v>
      </c>
      <c r="B9511" t="s">
        <v>14</v>
      </c>
      <c r="C9511" t="s">
        <v>14</v>
      </c>
      <c r="D9511" t="s">
        <v>34</v>
      </c>
      <c r="E9511" t="s">
        <v>520</v>
      </c>
    </row>
    <row r="9512" spans="1:5" x14ac:dyDescent="0.25">
      <c r="A9512" t="s">
        <v>9933</v>
      </c>
      <c r="B9512" t="s">
        <v>14</v>
      </c>
      <c r="C9512" t="s">
        <v>14</v>
      </c>
      <c r="D9512" t="s">
        <v>34</v>
      </c>
      <c r="E9512" t="s">
        <v>683</v>
      </c>
    </row>
    <row r="9513" spans="1:5" x14ac:dyDescent="0.25">
      <c r="A9513" t="s">
        <v>9935</v>
      </c>
      <c r="B9513" t="s">
        <v>14</v>
      </c>
      <c r="C9513" t="s">
        <v>14</v>
      </c>
      <c r="D9513" t="s">
        <v>34</v>
      </c>
      <c r="E9513" t="s">
        <v>520</v>
      </c>
    </row>
    <row r="9514" spans="1:5" x14ac:dyDescent="0.25">
      <c r="A9514" t="s">
        <v>9934</v>
      </c>
      <c r="B9514" t="s">
        <v>14</v>
      </c>
      <c r="C9514" t="s">
        <v>14</v>
      </c>
      <c r="D9514" t="s">
        <v>34</v>
      </c>
      <c r="E9514" t="s">
        <v>520</v>
      </c>
    </row>
    <row r="9515" spans="1:5" x14ac:dyDescent="0.25">
      <c r="A9515" t="s">
        <v>9936</v>
      </c>
      <c r="B9515" t="s">
        <v>14</v>
      </c>
      <c r="C9515" t="s">
        <v>14</v>
      </c>
      <c r="D9515" t="s">
        <v>34</v>
      </c>
      <c r="E9515" t="s">
        <v>683</v>
      </c>
    </row>
    <row r="9516" spans="1:5" x14ac:dyDescent="0.25">
      <c r="A9516" t="s">
        <v>9932</v>
      </c>
      <c r="B9516" t="s">
        <v>14</v>
      </c>
      <c r="C9516" t="s">
        <v>14</v>
      </c>
      <c r="D9516" t="s">
        <v>34</v>
      </c>
      <c r="E9516" t="s">
        <v>683</v>
      </c>
    </row>
    <row r="9517" spans="1:5" x14ac:dyDescent="0.25">
      <c r="A9517" t="s">
        <v>9938</v>
      </c>
      <c r="B9517" t="s">
        <v>14</v>
      </c>
      <c r="C9517" t="s">
        <v>14</v>
      </c>
      <c r="D9517" t="s">
        <v>64</v>
      </c>
      <c r="E9517" t="s">
        <v>518</v>
      </c>
    </row>
    <row r="9518" spans="1:5" x14ac:dyDescent="0.25">
      <c r="A9518" t="s">
        <v>9937</v>
      </c>
      <c r="B9518" t="s">
        <v>14</v>
      </c>
      <c r="C9518" t="s">
        <v>14</v>
      </c>
      <c r="D9518" t="s">
        <v>64</v>
      </c>
      <c r="E9518" t="s">
        <v>518</v>
      </c>
    </row>
    <row r="9519" spans="1:5" x14ac:dyDescent="0.25">
      <c r="A9519" t="s">
        <v>9939</v>
      </c>
      <c r="B9519" t="s">
        <v>14</v>
      </c>
      <c r="C9519" t="s">
        <v>14</v>
      </c>
      <c r="D9519" t="s">
        <v>64</v>
      </c>
      <c r="E9519" t="s">
        <v>518</v>
      </c>
    </row>
    <row r="9520" spans="1:5" x14ac:dyDescent="0.25">
      <c r="A9520" t="s">
        <v>9940</v>
      </c>
      <c r="B9520" t="s">
        <v>14</v>
      </c>
      <c r="C9520" t="s">
        <v>14</v>
      </c>
      <c r="D9520" t="s">
        <v>34</v>
      </c>
      <c r="E9520" t="s">
        <v>520</v>
      </c>
    </row>
    <row r="9521" spans="1:5" x14ac:dyDescent="0.25">
      <c r="A9521" t="s">
        <v>9941</v>
      </c>
      <c r="B9521" t="s">
        <v>14</v>
      </c>
      <c r="C9521" t="s">
        <v>14</v>
      </c>
      <c r="D9521" t="s">
        <v>34</v>
      </c>
      <c r="E9521" t="s">
        <v>520</v>
      </c>
    </row>
    <row r="9522" spans="1:5" x14ac:dyDescent="0.25">
      <c r="A9522" t="s">
        <v>9942</v>
      </c>
      <c r="B9522" t="s">
        <v>14</v>
      </c>
      <c r="C9522" t="s">
        <v>14</v>
      </c>
      <c r="D9522" t="s">
        <v>64</v>
      </c>
      <c r="E9522" t="s">
        <v>518</v>
      </c>
    </row>
    <row r="9523" spans="1:5" x14ac:dyDescent="0.25">
      <c r="A9523" t="s">
        <v>9943</v>
      </c>
      <c r="B9523" t="s">
        <v>14</v>
      </c>
      <c r="C9523" t="s">
        <v>14</v>
      </c>
      <c r="D9523" t="s">
        <v>64</v>
      </c>
      <c r="E9523" t="s">
        <v>637</v>
      </c>
    </row>
    <row r="9524" spans="1:5" x14ac:dyDescent="0.25">
      <c r="A9524" t="s">
        <v>9944</v>
      </c>
      <c r="B9524" t="s">
        <v>14</v>
      </c>
      <c r="C9524" t="s">
        <v>14</v>
      </c>
      <c r="D9524" t="s">
        <v>64</v>
      </c>
      <c r="E9524" t="s">
        <v>518</v>
      </c>
    </row>
    <row r="9525" spans="1:5" x14ac:dyDescent="0.25">
      <c r="A9525" t="s">
        <v>9945</v>
      </c>
      <c r="B9525" t="s">
        <v>14</v>
      </c>
      <c r="C9525" t="s">
        <v>14</v>
      </c>
      <c r="D9525" t="s">
        <v>34</v>
      </c>
      <c r="E9525" t="s">
        <v>520</v>
      </c>
    </row>
    <row r="9526" spans="1:5" x14ac:dyDescent="0.25">
      <c r="A9526" t="s">
        <v>9946</v>
      </c>
      <c r="B9526" t="s">
        <v>14</v>
      </c>
      <c r="C9526" t="s">
        <v>14</v>
      </c>
      <c r="D9526" t="s">
        <v>34</v>
      </c>
      <c r="E9526" t="s">
        <v>520</v>
      </c>
    </row>
    <row r="9527" spans="1:5" x14ac:dyDescent="0.25">
      <c r="A9527" t="s">
        <v>9947</v>
      </c>
      <c r="B9527" t="s">
        <v>14</v>
      </c>
      <c r="C9527" t="s">
        <v>14</v>
      </c>
      <c r="D9527" t="s">
        <v>64</v>
      </c>
      <c r="E9527" t="s">
        <v>635</v>
      </c>
    </row>
    <row r="9528" spans="1:5" x14ac:dyDescent="0.25">
      <c r="A9528" t="s">
        <v>9948</v>
      </c>
      <c r="B9528" t="s">
        <v>14</v>
      </c>
      <c r="C9528" t="s">
        <v>14</v>
      </c>
      <c r="D9528" t="s">
        <v>64</v>
      </c>
      <c r="E9528" t="s">
        <v>517</v>
      </c>
    </row>
    <row r="9529" spans="1:5" x14ac:dyDescent="0.25">
      <c r="A9529" t="s">
        <v>9949</v>
      </c>
      <c r="B9529" t="s">
        <v>14</v>
      </c>
      <c r="C9529" t="s">
        <v>14</v>
      </c>
      <c r="D9529" t="s">
        <v>64</v>
      </c>
      <c r="E9529" t="s">
        <v>635</v>
      </c>
    </row>
    <row r="9530" spans="1:5" x14ac:dyDescent="0.25">
      <c r="A9530" t="s">
        <v>9951</v>
      </c>
      <c r="B9530" t="s">
        <v>14</v>
      </c>
      <c r="C9530" t="s">
        <v>14</v>
      </c>
      <c r="D9530" t="s">
        <v>64</v>
      </c>
      <c r="E9530" t="s">
        <v>517</v>
      </c>
    </row>
    <row r="9531" spans="1:5" x14ac:dyDescent="0.25">
      <c r="A9531" t="s">
        <v>9950</v>
      </c>
      <c r="B9531" t="s">
        <v>14</v>
      </c>
      <c r="C9531" t="s">
        <v>14</v>
      </c>
      <c r="D9531" t="s">
        <v>64</v>
      </c>
      <c r="E9531" t="s">
        <v>517</v>
      </c>
    </row>
    <row r="9532" spans="1:5" x14ac:dyDescent="0.25">
      <c r="A9532" t="s">
        <v>9952</v>
      </c>
      <c r="B9532" t="s">
        <v>14</v>
      </c>
      <c r="C9532" t="s">
        <v>14</v>
      </c>
      <c r="D9532" t="s">
        <v>34</v>
      </c>
      <c r="E9532" t="s">
        <v>520</v>
      </c>
    </row>
    <row r="9533" spans="1:5" x14ac:dyDescent="0.25">
      <c r="A9533" t="s">
        <v>9953</v>
      </c>
      <c r="B9533" t="s">
        <v>14</v>
      </c>
      <c r="C9533" t="s">
        <v>14</v>
      </c>
      <c r="D9533" t="s">
        <v>34</v>
      </c>
      <c r="E9533" t="s">
        <v>520</v>
      </c>
    </row>
    <row r="9534" spans="1:5" x14ac:dyDescent="0.25">
      <c r="A9534" t="s">
        <v>9955</v>
      </c>
      <c r="B9534" t="s">
        <v>14</v>
      </c>
      <c r="C9534" t="s">
        <v>14</v>
      </c>
      <c r="D9534" t="s">
        <v>34</v>
      </c>
      <c r="E9534" t="s">
        <v>520</v>
      </c>
    </row>
    <row r="9535" spans="1:5" x14ac:dyDescent="0.25">
      <c r="A9535" t="s">
        <v>9954</v>
      </c>
      <c r="B9535" t="s">
        <v>14</v>
      </c>
      <c r="C9535" t="s">
        <v>14</v>
      </c>
      <c r="D9535" t="s">
        <v>34</v>
      </c>
      <c r="E9535" t="s">
        <v>520</v>
      </c>
    </row>
    <row r="9536" spans="1:5" x14ac:dyDescent="0.25">
      <c r="A9536" t="s">
        <v>9957</v>
      </c>
      <c r="B9536" t="s">
        <v>14</v>
      </c>
      <c r="C9536" t="s">
        <v>14</v>
      </c>
      <c r="D9536" t="s">
        <v>34</v>
      </c>
      <c r="E9536" t="s">
        <v>520</v>
      </c>
    </row>
    <row r="9537" spans="1:5" x14ac:dyDescent="0.25">
      <c r="A9537" t="s">
        <v>9956</v>
      </c>
      <c r="B9537" t="s">
        <v>14</v>
      </c>
      <c r="C9537" t="s">
        <v>14</v>
      </c>
      <c r="D9537" t="s">
        <v>34</v>
      </c>
      <c r="E9537" t="s">
        <v>520</v>
      </c>
    </row>
    <row r="9538" spans="1:5" x14ac:dyDescent="0.25">
      <c r="A9538" t="s">
        <v>9959</v>
      </c>
      <c r="B9538" t="s">
        <v>14</v>
      </c>
      <c r="C9538" t="s">
        <v>14</v>
      </c>
      <c r="D9538" t="s">
        <v>34</v>
      </c>
      <c r="E9538" t="s">
        <v>520</v>
      </c>
    </row>
    <row r="9539" spans="1:5" x14ac:dyDescent="0.25">
      <c r="A9539" t="s">
        <v>9958</v>
      </c>
      <c r="B9539" t="s">
        <v>14</v>
      </c>
      <c r="C9539" t="s">
        <v>14</v>
      </c>
      <c r="D9539" t="s">
        <v>34</v>
      </c>
      <c r="E9539" t="s">
        <v>520</v>
      </c>
    </row>
    <row r="9540" spans="1:5" x14ac:dyDescent="0.25">
      <c r="A9540" t="s">
        <v>9962</v>
      </c>
      <c r="B9540" t="s">
        <v>14</v>
      </c>
      <c r="C9540" t="s">
        <v>14</v>
      </c>
      <c r="D9540" t="s">
        <v>34</v>
      </c>
      <c r="E9540" t="s">
        <v>520</v>
      </c>
    </row>
    <row r="9541" spans="1:5" x14ac:dyDescent="0.25">
      <c r="A9541" t="s">
        <v>9961</v>
      </c>
      <c r="B9541" t="s">
        <v>14</v>
      </c>
      <c r="C9541" t="s">
        <v>14</v>
      </c>
      <c r="D9541" t="s">
        <v>34</v>
      </c>
      <c r="E9541" t="s">
        <v>520</v>
      </c>
    </row>
    <row r="9542" spans="1:5" x14ac:dyDescent="0.25">
      <c r="A9542" t="s">
        <v>9960</v>
      </c>
      <c r="B9542" t="s">
        <v>14</v>
      </c>
      <c r="C9542" t="s">
        <v>14</v>
      </c>
      <c r="D9542" t="s">
        <v>34</v>
      </c>
      <c r="E9542" t="s">
        <v>518</v>
      </c>
    </row>
    <row r="9543" spans="1:5" x14ac:dyDescent="0.25">
      <c r="A9543" t="s">
        <v>9963</v>
      </c>
      <c r="B9543" t="s">
        <v>14</v>
      </c>
      <c r="C9543" t="s">
        <v>14</v>
      </c>
      <c r="D9543" t="s">
        <v>64</v>
      </c>
      <c r="E9543" t="s">
        <v>517</v>
      </c>
    </row>
    <row r="9544" spans="1:5" x14ac:dyDescent="0.25">
      <c r="A9544" t="s">
        <v>9964</v>
      </c>
      <c r="B9544" t="s">
        <v>14</v>
      </c>
      <c r="C9544" t="s">
        <v>14</v>
      </c>
      <c r="D9544" t="s">
        <v>64</v>
      </c>
      <c r="E9544" t="s">
        <v>517</v>
      </c>
    </row>
    <row r="9545" spans="1:5" x14ac:dyDescent="0.25">
      <c r="A9545" t="s">
        <v>9966</v>
      </c>
      <c r="B9545" t="s">
        <v>14</v>
      </c>
      <c r="C9545" t="s">
        <v>14</v>
      </c>
      <c r="D9545" t="s">
        <v>64</v>
      </c>
      <c r="E9545" t="s">
        <v>863</v>
      </c>
    </row>
    <row r="9546" spans="1:5" x14ac:dyDescent="0.25">
      <c r="A9546" t="s">
        <v>9967</v>
      </c>
      <c r="B9546" t="s">
        <v>14</v>
      </c>
      <c r="C9546" t="s">
        <v>14</v>
      </c>
      <c r="D9546" t="s">
        <v>64</v>
      </c>
      <c r="E9546" t="s">
        <v>517</v>
      </c>
    </row>
    <row r="9547" spans="1:5" x14ac:dyDescent="0.25">
      <c r="A9547" t="s">
        <v>9965</v>
      </c>
      <c r="B9547" t="s">
        <v>14</v>
      </c>
      <c r="C9547" t="s">
        <v>14</v>
      </c>
      <c r="D9547" t="s">
        <v>64</v>
      </c>
      <c r="E9547" t="s">
        <v>863</v>
      </c>
    </row>
    <row r="9548" spans="1:5" x14ac:dyDescent="0.25">
      <c r="A9548" t="s">
        <v>9969</v>
      </c>
      <c r="B9548" t="s">
        <v>14</v>
      </c>
      <c r="C9548" t="s">
        <v>14</v>
      </c>
      <c r="D9548" t="s">
        <v>34</v>
      </c>
      <c r="E9548" t="s">
        <v>520</v>
      </c>
    </row>
    <row r="9549" spans="1:5" x14ac:dyDescent="0.25">
      <c r="A9549" t="s">
        <v>9968</v>
      </c>
      <c r="B9549" t="s">
        <v>14</v>
      </c>
      <c r="C9549" t="s">
        <v>14</v>
      </c>
      <c r="D9549" t="s">
        <v>34</v>
      </c>
      <c r="E9549" t="s">
        <v>829</v>
      </c>
    </row>
    <row r="9550" spans="1:5" x14ac:dyDescent="0.25">
      <c r="A9550" t="s">
        <v>9970</v>
      </c>
      <c r="B9550" t="s">
        <v>14</v>
      </c>
      <c r="C9550" t="s">
        <v>14</v>
      </c>
      <c r="D9550" t="s">
        <v>34</v>
      </c>
      <c r="E9550" t="s">
        <v>520</v>
      </c>
    </row>
    <row r="9551" spans="1:5" x14ac:dyDescent="0.25">
      <c r="A9551" t="s">
        <v>9971</v>
      </c>
      <c r="B9551" t="s">
        <v>14</v>
      </c>
      <c r="C9551" t="s">
        <v>14</v>
      </c>
      <c r="D9551" t="s">
        <v>34</v>
      </c>
      <c r="E9551" t="s">
        <v>520</v>
      </c>
    </row>
    <row r="9552" spans="1:5" x14ac:dyDescent="0.25">
      <c r="A9552" t="s">
        <v>9973</v>
      </c>
      <c r="B9552" t="s">
        <v>14</v>
      </c>
      <c r="C9552" t="s">
        <v>14</v>
      </c>
      <c r="D9552" t="s">
        <v>34</v>
      </c>
      <c r="E9552" t="s">
        <v>520</v>
      </c>
    </row>
    <row r="9553" spans="1:5" x14ac:dyDescent="0.25">
      <c r="A9553" t="s">
        <v>9972</v>
      </c>
      <c r="B9553" t="s">
        <v>14</v>
      </c>
      <c r="C9553" t="s">
        <v>14</v>
      </c>
      <c r="D9553" t="s">
        <v>34</v>
      </c>
      <c r="E9553" t="s">
        <v>520</v>
      </c>
    </row>
    <row r="9554" spans="1:5" x14ac:dyDescent="0.25">
      <c r="A9554" t="s">
        <v>9975</v>
      </c>
      <c r="B9554" t="s">
        <v>14</v>
      </c>
      <c r="C9554" t="s">
        <v>14</v>
      </c>
      <c r="D9554" t="s">
        <v>34</v>
      </c>
      <c r="E9554" t="s">
        <v>520</v>
      </c>
    </row>
    <row r="9555" spans="1:5" x14ac:dyDescent="0.25">
      <c r="A9555" t="s">
        <v>9974</v>
      </c>
      <c r="B9555" t="s">
        <v>14</v>
      </c>
      <c r="C9555" t="s">
        <v>14</v>
      </c>
      <c r="D9555" t="s">
        <v>34</v>
      </c>
      <c r="E9555" t="s">
        <v>520</v>
      </c>
    </row>
    <row r="9556" spans="1:5" x14ac:dyDescent="0.25">
      <c r="A9556" t="s">
        <v>9976</v>
      </c>
      <c r="B9556" t="s">
        <v>14</v>
      </c>
      <c r="C9556" t="s">
        <v>14</v>
      </c>
      <c r="D9556" t="s">
        <v>34</v>
      </c>
      <c r="E9556" t="s">
        <v>520</v>
      </c>
    </row>
    <row r="9557" spans="1:5" x14ac:dyDescent="0.25">
      <c r="A9557" t="s">
        <v>9977</v>
      </c>
      <c r="B9557" t="s">
        <v>14</v>
      </c>
      <c r="C9557" t="s">
        <v>14</v>
      </c>
      <c r="D9557" t="s">
        <v>34</v>
      </c>
      <c r="E9557" t="s">
        <v>520</v>
      </c>
    </row>
    <row r="9558" spans="1:5" x14ac:dyDescent="0.25">
      <c r="A9558" t="s">
        <v>9979</v>
      </c>
      <c r="B9558" t="s">
        <v>14</v>
      </c>
      <c r="C9558" t="s">
        <v>14</v>
      </c>
      <c r="D9558" t="s">
        <v>34</v>
      </c>
      <c r="E9558" t="s">
        <v>520</v>
      </c>
    </row>
    <row r="9559" spans="1:5" x14ac:dyDescent="0.25">
      <c r="A9559" t="s">
        <v>9978</v>
      </c>
      <c r="B9559" t="s">
        <v>14</v>
      </c>
      <c r="C9559" t="s">
        <v>14</v>
      </c>
      <c r="D9559" t="s">
        <v>34</v>
      </c>
      <c r="E9559" t="s">
        <v>520</v>
      </c>
    </row>
    <row r="9560" spans="1:5" x14ac:dyDescent="0.25">
      <c r="A9560" t="s">
        <v>9980</v>
      </c>
      <c r="B9560" t="s">
        <v>14</v>
      </c>
      <c r="C9560" t="s">
        <v>14</v>
      </c>
      <c r="D9560" t="s">
        <v>34</v>
      </c>
      <c r="E9560" t="s">
        <v>520</v>
      </c>
    </row>
    <row r="9561" spans="1:5" x14ac:dyDescent="0.25">
      <c r="A9561" t="s">
        <v>9981</v>
      </c>
      <c r="B9561" t="s">
        <v>14</v>
      </c>
      <c r="C9561" t="s">
        <v>14</v>
      </c>
      <c r="D9561" t="s">
        <v>34</v>
      </c>
      <c r="E9561" t="s">
        <v>520</v>
      </c>
    </row>
    <row r="9562" spans="1:5" x14ac:dyDescent="0.25">
      <c r="A9562" t="s">
        <v>9982</v>
      </c>
      <c r="B9562" t="s">
        <v>14</v>
      </c>
      <c r="C9562" t="s">
        <v>14</v>
      </c>
      <c r="D9562" t="s">
        <v>34</v>
      </c>
      <c r="E9562" t="s">
        <v>520</v>
      </c>
    </row>
    <row r="9563" spans="1:5" x14ac:dyDescent="0.25">
      <c r="A9563" t="s">
        <v>9983</v>
      </c>
      <c r="B9563" t="s">
        <v>14</v>
      </c>
      <c r="C9563" t="s">
        <v>14</v>
      </c>
      <c r="D9563" t="s">
        <v>34</v>
      </c>
      <c r="E9563" t="s">
        <v>520</v>
      </c>
    </row>
    <row r="9564" spans="1:5" x14ac:dyDescent="0.25">
      <c r="A9564" t="s">
        <v>9984</v>
      </c>
      <c r="B9564" t="s">
        <v>14</v>
      </c>
      <c r="C9564" t="s">
        <v>14</v>
      </c>
      <c r="D9564" t="s">
        <v>34</v>
      </c>
      <c r="E9564" t="s">
        <v>520</v>
      </c>
    </row>
    <row r="9565" spans="1:5" x14ac:dyDescent="0.25">
      <c r="A9565" t="s">
        <v>9985</v>
      </c>
      <c r="B9565" t="s">
        <v>14</v>
      </c>
      <c r="C9565" t="s">
        <v>14</v>
      </c>
      <c r="D9565" t="s">
        <v>34</v>
      </c>
      <c r="E9565" t="s">
        <v>520</v>
      </c>
    </row>
    <row r="9566" spans="1:5" x14ac:dyDescent="0.25">
      <c r="A9566" t="s">
        <v>9987</v>
      </c>
      <c r="B9566" t="s">
        <v>14</v>
      </c>
      <c r="C9566" t="s">
        <v>14</v>
      </c>
      <c r="D9566" t="s">
        <v>34</v>
      </c>
      <c r="E9566" t="s">
        <v>520</v>
      </c>
    </row>
    <row r="9567" spans="1:5" x14ac:dyDescent="0.25">
      <c r="A9567" t="s">
        <v>9986</v>
      </c>
      <c r="B9567" t="s">
        <v>14</v>
      </c>
      <c r="C9567" t="s">
        <v>14</v>
      </c>
      <c r="D9567" t="s">
        <v>34</v>
      </c>
      <c r="E9567" t="s">
        <v>520</v>
      </c>
    </row>
    <row r="9568" spans="1:5" x14ac:dyDescent="0.25">
      <c r="A9568" t="s">
        <v>9988</v>
      </c>
      <c r="B9568" t="s">
        <v>14</v>
      </c>
      <c r="C9568" t="s">
        <v>14</v>
      </c>
      <c r="D9568" t="s">
        <v>64</v>
      </c>
      <c r="E9568" t="s">
        <v>517</v>
      </c>
    </row>
    <row r="9569" spans="1:5" x14ac:dyDescent="0.25">
      <c r="A9569" t="s">
        <v>9989</v>
      </c>
      <c r="B9569" t="s">
        <v>14</v>
      </c>
      <c r="C9569" t="s">
        <v>14</v>
      </c>
      <c r="D9569" t="s">
        <v>64</v>
      </c>
      <c r="E9569" t="s">
        <v>517</v>
      </c>
    </row>
    <row r="9570" spans="1:5" x14ac:dyDescent="0.25">
      <c r="A9570" t="s">
        <v>9990</v>
      </c>
      <c r="B9570" t="s">
        <v>14</v>
      </c>
      <c r="C9570" t="s">
        <v>14</v>
      </c>
      <c r="D9570" t="s">
        <v>34</v>
      </c>
      <c r="E9570" t="s">
        <v>520</v>
      </c>
    </row>
    <row r="9571" spans="1:5" x14ac:dyDescent="0.25">
      <c r="A9571" t="s">
        <v>9993</v>
      </c>
      <c r="B9571" t="s">
        <v>14</v>
      </c>
      <c r="C9571" t="s">
        <v>14</v>
      </c>
      <c r="D9571" t="s">
        <v>34</v>
      </c>
      <c r="E9571" t="s">
        <v>520</v>
      </c>
    </row>
    <row r="9572" spans="1:5" x14ac:dyDescent="0.25">
      <c r="A9572" t="s">
        <v>9992</v>
      </c>
      <c r="B9572" t="s">
        <v>14</v>
      </c>
      <c r="C9572" t="s">
        <v>14</v>
      </c>
      <c r="D9572" t="s">
        <v>34</v>
      </c>
      <c r="E9572" t="s">
        <v>520</v>
      </c>
    </row>
    <row r="9573" spans="1:5" x14ac:dyDescent="0.25">
      <c r="A9573" t="s">
        <v>9991</v>
      </c>
      <c r="B9573" t="s">
        <v>14</v>
      </c>
      <c r="C9573" t="s">
        <v>14</v>
      </c>
      <c r="D9573" t="s">
        <v>34</v>
      </c>
      <c r="E9573" t="s">
        <v>520</v>
      </c>
    </row>
    <row r="9574" spans="1:5" x14ac:dyDescent="0.25">
      <c r="A9574" t="s">
        <v>9994</v>
      </c>
      <c r="B9574" t="s">
        <v>14</v>
      </c>
      <c r="C9574" t="s">
        <v>14</v>
      </c>
      <c r="D9574" t="s">
        <v>34</v>
      </c>
      <c r="E9574" t="s">
        <v>520</v>
      </c>
    </row>
    <row r="9575" spans="1:5" x14ac:dyDescent="0.25">
      <c r="A9575" t="s">
        <v>9995</v>
      </c>
      <c r="B9575" t="s">
        <v>14</v>
      </c>
      <c r="C9575" t="s">
        <v>14</v>
      </c>
      <c r="D9575" t="s">
        <v>64</v>
      </c>
      <c r="E9575" t="s">
        <v>517</v>
      </c>
    </row>
    <row r="9576" spans="1:5" x14ac:dyDescent="0.25">
      <c r="A9576" t="s">
        <v>9997</v>
      </c>
      <c r="B9576" t="s">
        <v>14</v>
      </c>
      <c r="C9576" t="s">
        <v>14</v>
      </c>
      <c r="D9576" t="s">
        <v>34</v>
      </c>
      <c r="E9576" t="s">
        <v>520</v>
      </c>
    </row>
    <row r="9577" spans="1:5" x14ac:dyDescent="0.25">
      <c r="A9577" t="s">
        <v>9996</v>
      </c>
      <c r="B9577" t="s">
        <v>14</v>
      </c>
      <c r="C9577" t="s">
        <v>14</v>
      </c>
      <c r="D9577" t="s">
        <v>34</v>
      </c>
      <c r="E9577" t="s">
        <v>520</v>
      </c>
    </row>
    <row r="9578" spans="1:5" x14ac:dyDescent="0.25">
      <c r="A9578" t="s">
        <v>9999</v>
      </c>
      <c r="B9578" t="s">
        <v>14</v>
      </c>
      <c r="C9578" t="s">
        <v>14</v>
      </c>
      <c r="D9578" t="s">
        <v>64</v>
      </c>
      <c r="E9578" t="s">
        <v>517</v>
      </c>
    </row>
    <row r="9579" spans="1:5" x14ac:dyDescent="0.25">
      <c r="A9579" t="s">
        <v>9998</v>
      </c>
      <c r="B9579" t="s">
        <v>14</v>
      </c>
      <c r="C9579" t="s">
        <v>14</v>
      </c>
      <c r="D9579" t="s">
        <v>64</v>
      </c>
      <c r="E9579" t="s">
        <v>517</v>
      </c>
    </row>
    <row r="9580" spans="1:5" x14ac:dyDescent="0.25">
      <c r="A9580" t="s">
        <v>10000</v>
      </c>
      <c r="B9580" t="s">
        <v>14</v>
      </c>
      <c r="C9580" t="s">
        <v>14</v>
      </c>
      <c r="D9580" t="s">
        <v>34</v>
      </c>
      <c r="E9580" t="s">
        <v>520</v>
      </c>
    </row>
    <row r="9581" spans="1:5" x14ac:dyDescent="0.25">
      <c r="A9581" t="s">
        <v>10001</v>
      </c>
      <c r="B9581" t="s">
        <v>14</v>
      </c>
      <c r="C9581" t="s">
        <v>14</v>
      </c>
      <c r="D9581" t="s">
        <v>34</v>
      </c>
      <c r="E9581" t="s">
        <v>520</v>
      </c>
    </row>
    <row r="9582" spans="1:5" x14ac:dyDescent="0.25">
      <c r="A9582" t="s">
        <v>10003</v>
      </c>
      <c r="B9582" t="s">
        <v>14</v>
      </c>
      <c r="C9582" t="s">
        <v>14</v>
      </c>
      <c r="D9582" t="s">
        <v>34</v>
      </c>
      <c r="E9582" t="s">
        <v>520</v>
      </c>
    </row>
    <row r="9583" spans="1:5" x14ac:dyDescent="0.25">
      <c r="A9583" t="s">
        <v>10002</v>
      </c>
      <c r="B9583" t="s">
        <v>14</v>
      </c>
      <c r="C9583" t="s">
        <v>14</v>
      </c>
      <c r="D9583" t="s">
        <v>34</v>
      </c>
      <c r="E9583" t="s">
        <v>520</v>
      </c>
    </row>
    <row r="9584" spans="1:5" x14ac:dyDescent="0.25">
      <c r="A9584" t="s">
        <v>10004</v>
      </c>
      <c r="B9584" t="s">
        <v>14</v>
      </c>
      <c r="C9584" t="s">
        <v>14</v>
      </c>
      <c r="D9584" t="s">
        <v>34</v>
      </c>
      <c r="E9584" t="s">
        <v>520</v>
      </c>
    </row>
    <row r="9585" spans="1:5" x14ac:dyDescent="0.25">
      <c r="A9585" t="s">
        <v>10005</v>
      </c>
      <c r="B9585" t="s">
        <v>14</v>
      </c>
      <c r="C9585" t="s">
        <v>14</v>
      </c>
      <c r="D9585" t="s">
        <v>34</v>
      </c>
      <c r="E9585" t="s">
        <v>520</v>
      </c>
    </row>
    <row r="9586" spans="1:5" x14ac:dyDescent="0.25">
      <c r="A9586" t="s">
        <v>10006</v>
      </c>
      <c r="B9586" t="s">
        <v>14</v>
      </c>
      <c r="C9586" t="s">
        <v>14</v>
      </c>
      <c r="D9586" t="s">
        <v>34</v>
      </c>
      <c r="E9586" t="s">
        <v>520</v>
      </c>
    </row>
    <row r="9587" spans="1:5" x14ac:dyDescent="0.25">
      <c r="A9587" t="s">
        <v>10007</v>
      </c>
      <c r="B9587" t="s">
        <v>14</v>
      </c>
      <c r="C9587" t="s">
        <v>14</v>
      </c>
      <c r="D9587" t="s">
        <v>64</v>
      </c>
      <c r="E9587" t="s">
        <v>517</v>
      </c>
    </row>
    <row r="9588" spans="1:5" x14ac:dyDescent="0.25">
      <c r="A9588" t="s">
        <v>10009</v>
      </c>
      <c r="B9588" t="s">
        <v>14</v>
      </c>
      <c r="C9588" t="s">
        <v>14</v>
      </c>
      <c r="D9588" t="s">
        <v>64</v>
      </c>
      <c r="E9588" t="s">
        <v>517</v>
      </c>
    </row>
    <row r="9589" spans="1:5" x14ac:dyDescent="0.25">
      <c r="A9589" t="s">
        <v>10008</v>
      </c>
      <c r="B9589" t="s">
        <v>14</v>
      </c>
      <c r="C9589" t="s">
        <v>14</v>
      </c>
      <c r="D9589" t="s">
        <v>64</v>
      </c>
      <c r="E9589" t="s">
        <v>517</v>
      </c>
    </row>
    <row r="9590" spans="1:5" x14ac:dyDescent="0.25">
      <c r="A9590" t="s">
        <v>10010</v>
      </c>
      <c r="B9590" t="s">
        <v>14</v>
      </c>
      <c r="C9590" t="s">
        <v>14</v>
      </c>
      <c r="D9590" t="s">
        <v>34</v>
      </c>
      <c r="E9590" t="s">
        <v>520</v>
      </c>
    </row>
    <row r="9591" spans="1:5" x14ac:dyDescent="0.25">
      <c r="A9591" t="s">
        <v>10011</v>
      </c>
      <c r="B9591" t="s">
        <v>14</v>
      </c>
      <c r="C9591" t="s">
        <v>14</v>
      </c>
      <c r="D9591" t="s">
        <v>34</v>
      </c>
      <c r="E9591" t="s">
        <v>520</v>
      </c>
    </row>
    <row r="9592" spans="1:5" x14ac:dyDescent="0.25">
      <c r="A9592" t="s">
        <v>10012</v>
      </c>
      <c r="B9592" t="s">
        <v>14</v>
      </c>
      <c r="C9592" t="s">
        <v>14</v>
      </c>
      <c r="D9592" t="s">
        <v>34</v>
      </c>
      <c r="E9592" t="s">
        <v>520</v>
      </c>
    </row>
    <row r="9593" spans="1:5" x14ac:dyDescent="0.25">
      <c r="A9593" t="s">
        <v>10013</v>
      </c>
      <c r="B9593" t="s">
        <v>14</v>
      </c>
      <c r="C9593" t="s">
        <v>14</v>
      </c>
      <c r="D9593" t="s">
        <v>64</v>
      </c>
      <c r="E9593" t="s">
        <v>517</v>
      </c>
    </row>
    <row r="9594" spans="1:5" x14ac:dyDescent="0.25">
      <c r="A9594" t="s">
        <v>10015</v>
      </c>
      <c r="B9594" t="s">
        <v>14</v>
      </c>
      <c r="C9594" t="s">
        <v>14</v>
      </c>
      <c r="D9594" t="s">
        <v>34</v>
      </c>
      <c r="E9594" t="s">
        <v>520</v>
      </c>
    </row>
    <row r="9595" spans="1:5" x14ac:dyDescent="0.25">
      <c r="A9595" t="s">
        <v>10014</v>
      </c>
      <c r="B9595" t="s">
        <v>14</v>
      </c>
      <c r="C9595" t="s">
        <v>14</v>
      </c>
      <c r="D9595" t="s">
        <v>34</v>
      </c>
      <c r="E9595" t="s">
        <v>520</v>
      </c>
    </row>
    <row r="9596" spans="1:5" x14ac:dyDescent="0.25">
      <c r="A9596" t="s">
        <v>10017</v>
      </c>
      <c r="B9596" t="s">
        <v>14</v>
      </c>
      <c r="C9596" t="s">
        <v>14</v>
      </c>
      <c r="D9596" t="s">
        <v>34</v>
      </c>
      <c r="E9596" t="s">
        <v>520</v>
      </c>
    </row>
    <row r="9597" spans="1:5" x14ac:dyDescent="0.25">
      <c r="A9597" t="s">
        <v>10016</v>
      </c>
      <c r="B9597" t="s">
        <v>14</v>
      </c>
      <c r="C9597" t="s">
        <v>14</v>
      </c>
      <c r="D9597" t="s">
        <v>34</v>
      </c>
      <c r="E9597" t="s">
        <v>520</v>
      </c>
    </row>
    <row r="9598" spans="1:5" x14ac:dyDescent="0.25">
      <c r="A9598" t="s">
        <v>10019</v>
      </c>
      <c r="B9598" t="s">
        <v>14</v>
      </c>
      <c r="C9598" t="s">
        <v>14</v>
      </c>
      <c r="D9598" t="s">
        <v>64</v>
      </c>
      <c r="E9598" t="s">
        <v>517</v>
      </c>
    </row>
    <row r="9599" spans="1:5" x14ac:dyDescent="0.25">
      <c r="A9599" t="s">
        <v>10018</v>
      </c>
      <c r="B9599" t="s">
        <v>14</v>
      </c>
      <c r="C9599" t="s">
        <v>14</v>
      </c>
      <c r="D9599" t="s">
        <v>64</v>
      </c>
      <c r="E9599" t="s">
        <v>517</v>
      </c>
    </row>
    <row r="9600" spans="1:5" x14ac:dyDescent="0.25">
      <c r="A9600" t="s">
        <v>10020</v>
      </c>
      <c r="B9600" t="s">
        <v>14</v>
      </c>
      <c r="C9600" t="s">
        <v>14</v>
      </c>
      <c r="D9600" t="s">
        <v>34</v>
      </c>
      <c r="E9600" t="s">
        <v>520</v>
      </c>
    </row>
    <row r="9601" spans="1:5" x14ac:dyDescent="0.25">
      <c r="A9601" t="s">
        <v>10021</v>
      </c>
      <c r="B9601" t="s">
        <v>14</v>
      </c>
      <c r="C9601" t="s">
        <v>14</v>
      </c>
      <c r="D9601" t="s">
        <v>34</v>
      </c>
      <c r="E9601" t="s">
        <v>637</v>
      </c>
    </row>
    <row r="9602" spans="1:5" x14ac:dyDescent="0.25">
      <c r="A9602" t="s">
        <v>10023</v>
      </c>
      <c r="B9602" t="s">
        <v>14</v>
      </c>
      <c r="C9602" t="s">
        <v>14</v>
      </c>
      <c r="D9602" t="s">
        <v>34</v>
      </c>
      <c r="E9602" t="s">
        <v>520</v>
      </c>
    </row>
    <row r="9603" spans="1:5" x14ac:dyDescent="0.25">
      <c r="A9603" t="s">
        <v>10022</v>
      </c>
      <c r="B9603" t="s">
        <v>14</v>
      </c>
      <c r="C9603" t="s">
        <v>14</v>
      </c>
      <c r="D9603" t="s">
        <v>34</v>
      </c>
      <c r="E9603" t="s">
        <v>520</v>
      </c>
    </row>
    <row r="9604" spans="1:5" x14ac:dyDescent="0.25">
      <c r="A9604" t="s">
        <v>10024</v>
      </c>
      <c r="B9604" t="s">
        <v>14</v>
      </c>
      <c r="C9604" t="s">
        <v>14</v>
      </c>
      <c r="D9604" t="s">
        <v>34</v>
      </c>
      <c r="E9604" t="s">
        <v>520</v>
      </c>
    </row>
    <row r="9605" spans="1:5" x14ac:dyDescent="0.25">
      <c r="A9605" t="s">
        <v>43582</v>
      </c>
      <c r="B9605" t="s">
        <v>14</v>
      </c>
      <c r="C9605" t="s">
        <v>14</v>
      </c>
      <c r="D9605" t="s">
        <v>34</v>
      </c>
      <c r="E9605" t="s">
        <v>520</v>
      </c>
    </row>
    <row r="9606" spans="1:5" x14ac:dyDescent="0.25">
      <c r="A9606" t="s">
        <v>43583</v>
      </c>
      <c r="B9606" t="s">
        <v>14</v>
      </c>
      <c r="C9606" t="s">
        <v>14</v>
      </c>
      <c r="D9606" t="s">
        <v>34</v>
      </c>
      <c r="E9606" t="s">
        <v>800</v>
      </c>
    </row>
    <row r="9607" spans="1:5" x14ac:dyDescent="0.25">
      <c r="A9607" t="s">
        <v>10025</v>
      </c>
      <c r="B9607" t="s">
        <v>14</v>
      </c>
      <c r="C9607" t="s">
        <v>14</v>
      </c>
      <c r="D9607" t="s">
        <v>34</v>
      </c>
      <c r="E9607" t="s">
        <v>520</v>
      </c>
    </row>
    <row r="9608" spans="1:5" x14ac:dyDescent="0.25">
      <c r="A9608" t="s">
        <v>10026</v>
      </c>
      <c r="B9608" t="s">
        <v>14</v>
      </c>
      <c r="C9608" t="s">
        <v>14</v>
      </c>
      <c r="D9608" t="s">
        <v>34</v>
      </c>
      <c r="E9608" t="s">
        <v>520</v>
      </c>
    </row>
    <row r="9609" spans="1:5" x14ac:dyDescent="0.25">
      <c r="A9609" t="s">
        <v>10027</v>
      </c>
      <c r="B9609" t="s">
        <v>14</v>
      </c>
      <c r="C9609" t="s">
        <v>14</v>
      </c>
      <c r="D9609" t="s">
        <v>34</v>
      </c>
      <c r="E9609" t="s">
        <v>520</v>
      </c>
    </row>
    <row r="9610" spans="1:5" x14ac:dyDescent="0.25">
      <c r="A9610" t="s">
        <v>10028</v>
      </c>
      <c r="B9610" t="s">
        <v>14</v>
      </c>
      <c r="C9610" t="s">
        <v>14</v>
      </c>
      <c r="D9610" t="s">
        <v>34</v>
      </c>
      <c r="E9610" t="s">
        <v>520</v>
      </c>
    </row>
    <row r="9611" spans="1:5" x14ac:dyDescent="0.25">
      <c r="A9611" t="s">
        <v>10029</v>
      </c>
      <c r="B9611" t="s">
        <v>14</v>
      </c>
      <c r="C9611" t="s">
        <v>14</v>
      </c>
      <c r="D9611" t="s">
        <v>34</v>
      </c>
      <c r="E9611" t="s">
        <v>520</v>
      </c>
    </row>
    <row r="9612" spans="1:5" x14ac:dyDescent="0.25">
      <c r="A9612" t="s">
        <v>10030</v>
      </c>
      <c r="B9612" t="s">
        <v>14</v>
      </c>
      <c r="C9612" t="s">
        <v>14</v>
      </c>
      <c r="D9612" t="s">
        <v>64</v>
      </c>
      <c r="E9612" t="s">
        <v>517</v>
      </c>
    </row>
    <row r="9613" spans="1:5" x14ac:dyDescent="0.25">
      <c r="A9613" t="s">
        <v>10031</v>
      </c>
      <c r="B9613" t="s">
        <v>14</v>
      </c>
      <c r="C9613" t="s">
        <v>14</v>
      </c>
      <c r="D9613" t="s">
        <v>64</v>
      </c>
      <c r="E9613" t="s">
        <v>517</v>
      </c>
    </row>
    <row r="9614" spans="1:5" x14ac:dyDescent="0.25">
      <c r="A9614" t="s">
        <v>10032</v>
      </c>
      <c r="B9614" t="s">
        <v>14</v>
      </c>
      <c r="C9614" t="s">
        <v>14</v>
      </c>
      <c r="D9614" t="s">
        <v>64</v>
      </c>
      <c r="E9614" t="s">
        <v>517</v>
      </c>
    </row>
    <row r="9615" spans="1:5" x14ac:dyDescent="0.25">
      <c r="A9615" t="s">
        <v>10033</v>
      </c>
      <c r="B9615" t="s">
        <v>14</v>
      </c>
      <c r="C9615" t="s">
        <v>14</v>
      </c>
      <c r="D9615" t="s">
        <v>64</v>
      </c>
      <c r="E9615" t="s">
        <v>517</v>
      </c>
    </row>
    <row r="9616" spans="1:5" x14ac:dyDescent="0.25">
      <c r="A9616" t="s">
        <v>10035</v>
      </c>
      <c r="B9616" t="s">
        <v>14</v>
      </c>
      <c r="C9616" t="s">
        <v>14</v>
      </c>
      <c r="D9616" t="s">
        <v>34</v>
      </c>
      <c r="E9616" t="s">
        <v>520</v>
      </c>
    </row>
    <row r="9617" spans="1:5" x14ac:dyDescent="0.25">
      <c r="A9617" t="s">
        <v>10034</v>
      </c>
      <c r="B9617" t="s">
        <v>14</v>
      </c>
      <c r="C9617" t="s">
        <v>14</v>
      </c>
      <c r="D9617" t="s">
        <v>34</v>
      </c>
      <c r="E9617" t="s">
        <v>520</v>
      </c>
    </row>
    <row r="9618" spans="1:5" x14ac:dyDescent="0.25">
      <c r="A9618" t="s">
        <v>10037</v>
      </c>
      <c r="B9618" t="s">
        <v>14</v>
      </c>
      <c r="C9618" t="s">
        <v>14</v>
      </c>
      <c r="D9618" t="s">
        <v>64</v>
      </c>
      <c r="E9618" t="s">
        <v>517</v>
      </c>
    </row>
    <row r="9619" spans="1:5" x14ac:dyDescent="0.25">
      <c r="A9619" t="s">
        <v>10038</v>
      </c>
      <c r="B9619" t="s">
        <v>14</v>
      </c>
      <c r="C9619" t="s">
        <v>14</v>
      </c>
      <c r="D9619" t="s">
        <v>64</v>
      </c>
      <c r="E9619" t="s">
        <v>517</v>
      </c>
    </row>
    <row r="9620" spans="1:5" x14ac:dyDescent="0.25">
      <c r="A9620" t="s">
        <v>10036</v>
      </c>
      <c r="B9620" t="s">
        <v>14</v>
      </c>
      <c r="C9620" t="s">
        <v>14</v>
      </c>
      <c r="D9620" t="s">
        <v>64</v>
      </c>
      <c r="E9620" t="s">
        <v>518</v>
      </c>
    </row>
    <row r="9621" spans="1:5" x14ac:dyDescent="0.25">
      <c r="A9621" t="s">
        <v>10039</v>
      </c>
      <c r="B9621" t="s">
        <v>14</v>
      </c>
      <c r="C9621" t="s">
        <v>14</v>
      </c>
      <c r="D9621" t="s">
        <v>34</v>
      </c>
      <c r="E9621" t="s">
        <v>520</v>
      </c>
    </row>
    <row r="9622" spans="1:5" x14ac:dyDescent="0.25">
      <c r="A9622" t="s">
        <v>10040</v>
      </c>
      <c r="B9622" t="s">
        <v>14</v>
      </c>
      <c r="C9622" t="s">
        <v>14</v>
      </c>
      <c r="D9622" t="s">
        <v>34</v>
      </c>
      <c r="E9622" t="s">
        <v>520</v>
      </c>
    </row>
    <row r="9623" spans="1:5" x14ac:dyDescent="0.25">
      <c r="A9623" t="s">
        <v>10041</v>
      </c>
      <c r="B9623" t="s">
        <v>14</v>
      </c>
      <c r="C9623" t="s">
        <v>14</v>
      </c>
      <c r="D9623" t="s">
        <v>34</v>
      </c>
      <c r="E9623" t="s">
        <v>520</v>
      </c>
    </row>
    <row r="9624" spans="1:5" x14ac:dyDescent="0.25">
      <c r="A9624" t="s">
        <v>10043</v>
      </c>
      <c r="B9624" t="s">
        <v>14</v>
      </c>
      <c r="C9624" t="s">
        <v>14</v>
      </c>
      <c r="D9624" t="s">
        <v>34</v>
      </c>
      <c r="E9624" t="s">
        <v>520</v>
      </c>
    </row>
    <row r="9625" spans="1:5" x14ac:dyDescent="0.25">
      <c r="A9625" t="s">
        <v>10042</v>
      </c>
      <c r="B9625" t="s">
        <v>14</v>
      </c>
      <c r="C9625" t="s">
        <v>14</v>
      </c>
      <c r="D9625" t="s">
        <v>34</v>
      </c>
      <c r="E9625" t="s">
        <v>520</v>
      </c>
    </row>
    <row r="9626" spans="1:5" x14ac:dyDescent="0.25">
      <c r="A9626" t="s">
        <v>10044</v>
      </c>
      <c r="B9626" t="s">
        <v>14</v>
      </c>
      <c r="C9626" t="s">
        <v>14</v>
      </c>
      <c r="D9626" t="s">
        <v>34</v>
      </c>
      <c r="E9626" t="s">
        <v>520</v>
      </c>
    </row>
    <row r="9627" spans="1:5" x14ac:dyDescent="0.25">
      <c r="A9627" t="s">
        <v>10048</v>
      </c>
      <c r="B9627" t="s">
        <v>14</v>
      </c>
      <c r="C9627" t="s">
        <v>14</v>
      </c>
      <c r="D9627" t="s">
        <v>34</v>
      </c>
      <c r="E9627" t="s">
        <v>520</v>
      </c>
    </row>
    <row r="9628" spans="1:5" x14ac:dyDescent="0.25">
      <c r="A9628" t="s">
        <v>10045</v>
      </c>
      <c r="B9628" t="s">
        <v>14</v>
      </c>
      <c r="C9628" t="s">
        <v>14</v>
      </c>
      <c r="D9628" t="s">
        <v>34</v>
      </c>
      <c r="E9628" t="s">
        <v>520</v>
      </c>
    </row>
    <row r="9629" spans="1:5" x14ac:dyDescent="0.25">
      <c r="A9629" t="s">
        <v>10047</v>
      </c>
      <c r="B9629" t="s">
        <v>14</v>
      </c>
      <c r="C9629" t="s">
        <v>14</v>
      </c>
      <c r="D9629" t="s">
        <v>34</v>
      </c>
      <c r="E9629" t="s">
        <v>635</v>
      </c>
    </row>
    <row r="9630" spans="1:5" x14ac:dyDescent="0.25">
      <c r="A9630" t="s">
        <v>10046</v>
      </c>
      <c r="B9630" t="s">
        <v>14</v>
      </c>
      <c r="C9630" t="s">
        <v>14</v>
      </c>
      <c r="D9630" t="s">
        <v>34</v>
      </c>
      <c r="E9630" t="s">
        <v>520</v>
      </c>
    </row>
    <row r="9631" spans="1:5" x14ac:dyDescent="0.25">
      <c r="A9631" t="s">
        <v>10049</v>
      </c>
      <c r="B9631" t="s">
        <v>14</v>
      </c>
      <c r="C9631" t="s">
        <v>14</v>
      </c>
      <c r="D9631" t="s">
        <v>64</v>
      </c>
      <c r="E9631" t="s">
        <v>517</v>
      </c>
    </row>
    <row r="9632" spans="1:5" x14ac:dyDescent="0.25">
      <c r="A9632" t="s">
        <v>10050</v>
      </c>
      <c r="B9632" t="s">
        <v>14</v>
      </c>
      <c r="C9632" t="s">
        <v>14</v>
      </c>
      <c r="D9632" t="s">
        <v>64</v>
      </c>
      <c r="E9632" t="s">
        <v>718</v>
      </c>
    </row>
    <row r="9633" spans="1:5" x14ac:dyDescent="0.25">
      <c r="A9633" t="s">
        <v>10051</v>
      </c>
      <c r="B9633" t="s">
        <v>14</v>
      </c>
      <c r="C9633" t="s">
        <v>14</v>
      </c>
      <c r="D9633" t="s">
        <v>34</v>
      </c>
      <c r="E9633" t="s">
        <v>520</v>
      </c>
    </row>
    <row r="9634" spans="1:5" x14ac:dyDescent="0.25">
      <c r="A9634" t="s">
        <v>10052</v>
      </c>
      <c r="B9634" t="s">
        <v>14</v>
      </c>
      <c r="C9634" t="s">
        <v>14</v>
      </c>
      <c r="D9634" t="s">
        <v>34</v>
      </c>
      <c r="E9634" t="s">
        <v>520</v>
      </c>
    </row>
    <row r="9635" spans="1:5" x14ac:dyDescent="0.25">
      <c r="A9635" t="s">
        <v>10053</v>
      </c>
      <c r="B9635" t="s">
        <v>14</v>
      </c>
      <c r="C9635" t="s">
        <v>14</v>
      </c>
      <c r="D9635" t="s">
        <v>34</v>
      </c>
      <c r="E9635" t="s">
        <v>520</v>
      </c>
    </row>
    <row r="9636" spans="1:5" x14ac:dyDescent="0.25">
      <c r="A9636" t="s">
        <v>10055</v>
      </c>
      <c r="B9636" t="s">
        <v>14</v>
      </c>
      <c r="C9636" t="s">
        <v>14</v>
      </c>
      <c r="D9636" t="s">
        <v>34</v>
      </c>
      <c r="E9636" t="s">
        <v>520</v>
      </c>
    </row>
    <row r="9637" spans="1:5" x14ac:dyDescent="0.25">
      <c r="A9637" t="s">
        <v>10054</v>
      </c>
      <c r="B9637" t="s">
        <v>14</v>
      </c>
      <c r="C9637" t="s">
        <v>14</v>
      </c>
      <c r="D9637" t="s">
        <v>34</v>
      </c>
      <c r="E9637" t="s">
        <v>520</v>
      </c>
    </row>
    <row r="9638" spans="1:5" x14ac:dyDescent="0.25">
      <c r="A9638" t="s">
        <v>10056</v>
      </c>
      <c r="B9638" t="s">
        <v>14</v>
      </c>
      <c r="C9638" t="s">
        <v>14</v>
      </c>
      <c r="D9638" t="s">
        <v>34</v>
      </c>
      <c r="E9638" t="s">
        <v>520</v>
      </c>
    </row>
    <row r="9639" spans="1:5" x14ac:dyDescent="0.25">
      <c r="A9639" t="s">
        <v>10057</v>
      </c>
      <c r="B9639" t="s">
        <v>14</v>
      </c>
      <c r="C9639" t="s">
        <v>14</v>
      </c>
      <c r="D9639" t="s">
        <v>34</v>
      </c>
      <c r="E9639" t="s">
        <v>520</v>
      </c>
    </row>
    <row r="9640" spans="1:5" x14ac:dyDescent="0.25">
      <c r="A9640" t="s">
        <v>10059</v>
      </c>
      <c r="B9640" t="s">
        <v>14</v>
      </c>
      <c r="C9640" t="s">
        <v>14</v>
      </c>
      <c r="D9640" t="s">
        <v>34</v>
      </c>
      <c r="E9640" t="s">
        <v>520</v>
      </c>
    </row>
    <row r="9641" spans="1:5" x14ac:dyDescent="0.25">
      <c r="A9641" t="s">
        <v>10060</v>
      </c>
      <c r="B9641" t="s">
        <v>14</v>
      </c>
      <c r="C9641" t="s">
        <v>14</v>
      </c>
      <c r="D9641" t="s">
        <v>34</v>
      </c>
      <c r="E9641" t="s">
        <v>520</v>
      </c>
    </row>
    <row r="9642" spans="1:5" x14ac:dyDescent="0.25">
      <c r="A9642" t="s">
        <v>10058</v>
      </c>
      <c r="B9642" t="s">
        <v>14</v>
      </c>
      <c r="C9642" t="s">
        <v>14</v>
      </c>
      <c r="D9642" t="s">
        <v>34</v>
      </c>
      <c r="E9642" t="s">
        <v>520</v>
      </c>
    </row>
    <row r="9643" spans="1:5" x14ac:dyDescent="0.25">
      <c r="A9643" t="s">
        <v>10061</v>
      </c>
      <c r="B9643" t="s">
        <v>14</v>
      </c>
      <c r="C9643" t="s">
        <v>14</v>
      </c>
      <c r="D9643" t="s">
        <v>34</v>
      </c>
      <c r="E9643" t="s">
        <v>520</v>
      </c>
    </row>
    <row r="9644" spans="1:5" x14ac:dyDescent="0.25">
      <c r="A9644" t="s">
        <v>10062</v>
      </c>
      <c r="B9644" t="s">
        <v>14</v>
      </c>
      <c r="C9644" t="s">
        <v>14</v>
      </c>
      <c r="D9644" t="s">
        <v>34</v>
      </c>
      <c r="E9644" t="s">
        <v>520</v>
      </c>
    </row>
    <row r="9645" spans="1:5" x14ac:dyDescent="0.25">
      <c r="A9645" t="s">
        <v>10063</v>
      </c>
      <c r="B9645" t="s">
        <v>14</v>
      </c>
      <c r="C9645" t="s">
        <v>14</v>
      </c>
      <c r="D9645" t="s">
        <v>34</v>
      </c>
      <c r="E9645" t="s">
        <v>520</v>
      </c>
    </row>
    <row r="9646" spans="1:5" x14ac:dyDescent="0.25">
      <c r="A9646" t="s">
        <v>10064</v>
      </c>
      <c r="B9646" t="s">
        <v>14</v>
      </c>
      <c r="C9646" t="s">
        <v>14</v>
      </c>
      <c r="D9646" t="s">
        <v>34</v>
      </c>
      <c r="E9646" t="s">
        <v>520</v>
      </c>
    </row>
    <row r="9647" spans="1:5" x14ac:dyDescent="0.25">
      <c r="A9647" t="s">
        <v>10068</v>
      </c>
      <c r="B9647" t="s">
        <v>14</v>
      </c>
      <c r="C9647" t="s">
        <v>14</v>
      </c>
      <c r="D9647" t="s">
        <v>34</v>
      </c>
      <c r="E9647" t="s">
        <v>520</v>
      </c>
    </row>
    <row r="9648" spans="1:5" x14ac:dyDescent="0.25">
      <c r="A9648" t="s">
        <v>10066</v>
      </c>
      <c r="B9648" t="s">
        <v>14</v>
      </c>
      <c r="C9648" t="s">
        <v>14</v>
      </c>
      <c r="D9648" t="s">
        <v>34</v>
      </c>
      <c r="E9648" t="s">
        <v>520</v>
      </c>
    </row>
    <row r="9649" spans="1:5" x14ac:dyDescent="0.25">
      <c r="A9649" t="s">
        <v>10067</v>
      </c>
      <c r="B9649" t="s">
        <v>14</v>
      </c>
      <c r="C9649" t="s">
        <v>14</v>
      </c>
      <c r="D9649" t="s">
        <v>34</v>
      </c>
      <c r="E9649" t="s">
        <v>520</v>
      </c>
    </row>
    <row r="9650" spans="1:5" x14ac:dyDescent="0.25">
      <c r="A9650" t="s">
        <v>10065</v>
      </c>
      <c r="B9650" t="s">
        <v>14</v>
      </c>
      <c r="C9650" t="s">
        <v>14</v>
      </c>
      <c r="D9650" t="s">
        <v>34</v>
      </c>
      <c r="E9650" t="s">
        <v>520</v>
      </c>
    </row>
    <row r="9651" spans="1:5" x14ac:dyDescent="0.25">
      <c r="A9651" t="s">
        <v>10069</v>
      </c>
      <c r="B9651" t="s">
        <v>14</v>
      </c>
      <c r="C9651" t="s">
        <v>14</v>
      </c>
      <c r="D9651" t="s">
        <v>34</v>
      </c>
      <c r="E9651" t="s">
        <v>520</v>
      </c>
    </row>
    <row r="9652" spans="1:5" x14ac:dyDescent="0.25">
      <c r="A9652" t="s">
        <v>10070</v>
      </c>
      <c r="B9652" t="s">
        <v>14</v>
      </c>
      <c r="C9652" t="s">
        <v>14</v>
      </c>
      <c r="D9652" t="s">
        <v>34</v>
      </c>
      <c r="E9652" t="s">
        <v>520</v>
      </c>
    </row>
    <row r="9653" spans="1:5" x14ac:dyDescent="0.25">
      <c r="A9653" t="s">
        <v>10071</v>
      </c>
      <c r="B9653" t="s">
        <v>14</v>
      </c>
      <c r="C9653" t="s">
        <v>14</v>
      </c>
      <c r="D9653" t="s">
        <v>34</v>
      </c>
      <c r="E9653" t="s">
        <v>520</v>
      </c>
    </row>
    <row r="9654" spans="1:5" x14ac:dyDescent="0.25">
      <c r="A9654" t="s">
        <v>10072</v>
      </c>
      <c r="B9654" t="s">
        <v>14</v>
      </c>
      <c r="C9654" t="s">
        <v>14</v>
      </c>
      <c r="D9654" t="s">
        <v>34</v>
      </c>
      <c r="E9654" t="s">
        <v>520</v>
      </c>
    </row>
    <row r="9655" spans="1:5" x14ac:dyDescent="0.25">
      <c r="A9655" t="s">
        <v>10073</v>
      </c>
      <c r="B9655" t="s">
        <v>14</v>
      </c>
      <c r="C9655" t="s">
        <v>14</v>
      </c>
      <c r="D9655" t="s">
        <v>34</v>
      </c>
      <c r="E9655" t="s">
        <v>520</v>
      </c>
    </row>
    <row r="9656" spans="1:5" x14ac:dyDescent="0.25">
      <c r="A9656" t="s">
        <v>10075</v>
      </c>
      <c r="B9656" t="s">
        <v>14</v>
      </c>
      <c r="C9656" t="s">
        <v>14</v>
      </c>
      <c r="D9656" t="s">
        <v>34</v>
      </c>
      <c r="E9656" t="s">
        <v>520</v>
      </c>
    </row>
    <row r="9657" spans="1:5" x14ac:dyDescent="0.25">
      <c r="A9657" t="s">
        <v>10076</v>
      </c>
      <c r="B9657" t="s">
        <v>14</v>
      </c>
      <c r="C9657" t="s">
        <v>14</v>
      </c>
      <c r="D9657" t="s">
        <v>34</v>
      </c>
      <c r="E9657" t="s">
        <v>520</v>
      </c>
    </row>
    <row r="9658" spans="1:5" x14ac:dyDescent="0.25">
      <c r="A9658" t="s">
        <v>10074</v>
      </c>
      <c r="B9658" t="s">
        <v>14</v>
      </c>
      <c r="C9658" t="s">
        <v>14</v>
      </c>
      <c r="D9658" t="s">
        <v>34</v>
      </c>
      <c r="E9658" t="s">
        <v>520</v>
      </c>
    </row>
    <row r="9659" spans="1:5" x14ac:dyDescent="0.25">
      <c r="A9659" t="s">
        <v>10077</v>
      </c>
      <c r="B9659" t="s">
        <v>14</v>
      </c>
      <c r="C9659" t="s">
        <v>14</v>
      </c>
      <c r="D9659" t="s">
        <v>34</v>
      </c>
      <c r="E9659" t="s">
        <v>520</v>
      </c>
    </row>
    <row r="9660" spans="1:5" x14ac:dyDescent="0.25">
      <c r="A9660" t="s">
        <v>10078</v>
      </c>
      <c r="B9660" t="s">
        <v>14</v>
      </c>
      <c r="C9660" t="s">
        <v>14</v>
      </c>
      <c r="D9660" t="s">
        <v>34</v>
      </c>
      <c r="E9660" t="s">
        <v>520</v>
      </c>
    </row>
    <row r="9661" spans="1:5" x14ac:dyDescent="0.25">
      <c r="A9661" t="s">
        <v>10080</v>
      </c>
      <c r="B9661" t="s">
        <v>14</v>
      </c>
      <c r="C9661" t="s">
        <v>14</v>
      </c>
      <c r="D9661" t="s">
        <v>34</v>
      </c>
      <c r="E9661" t="s">
        <v>520</v>
      </c>
    </row>
    <row r="9662" spans="1:5" x14ac:dyDescent="0.25">
      <c r="A9662" t="s">
        <v>10079</v>
      </c>
      <c r="B9662" t="s">
        <v>14</v>
      </c>
      <c r="C9662" t="s">
        <v>14</v>
      </c>
      <c r="D9662" t="s">
        <v>34</v>
      </c>
      <c r="E9662" t="s">
        <v>520</v>
      </c>
    </row>
    <row r="9663" spans="1:5" x14ac:dyDescent="0.25">
      <c r="A9663" t="s">
        <v>10081</v>
      </c>
      <c r="B9663" t="s">
        <v>14</v>
      </c>
      <c r="C9663" t="s">
        <v>14</v>
      </c>
      <c r="D9663" t="s">
        <v>64</v>
      </c>
      <c r="E9663" t="s">
        <v>517</v>
      </c>
    </row>
    <row r="9664" spans="1:5" x14ac:dyDescent="0.25">
      <c r="A9664" t="s">
        <v>10082</v>
      </c>
      <c r="B9664" t="s">
        <v>14</v>
      </c>
      <c r="C9664" t="s">
        <v>14</v>
      </c>
      <c r="D9664" t="s">
        <v>64</v>
      </c>
      <c r="E9664" t="s">
        <v>517</v>
      </c>
    </row>
    <row r="9665" spans="1:5" x14ac:dyDescent="0.25">
      <c r="A9665" t="s">
        <v>10083</v>
      </c>
      <c r="B9665" t="s">
        <v>14</v>
      </c>
      <c r="C9665" t="s">
        <v>14</v>
      </c>
      <c r="D9665" t="s">
        <v>64</v>
      </c>
      <c r="E9665" t="s">
        <v>517</v>
      </c>
    </row>
    <row r="9666" spans="1:5" x14ac:dyDescent="0.25">
      <c r="A9666" t="s">
        <v>10084</v>
      </c>
      <c r="B9666" t="s">
        <v>14</v>
      </c>
      <c r="C9666" t="s">
        <v>14</v>
      </c>
      <c r="D9666" t="s">
        <v>64</v>
      </c>
      <c r="E9666" t="s">
        <v>517</v>
      </c>
    </row>
    <row r="9667" spans="1:5" x14ac:dyDescent="0.25">
      <c r="A9667" t="s">
        <v>10086</v>
      </c>
      <c r="B9667" t="s">
        <v>14</v>
      </c>
      <c r="C9667" t="s">
        <v>14</v>
      </c>
      <c r="D9667" t="s">
        <v>34</v>
      </c>
      <c r="E9667" t="s">
        <v>520</v>
      </c>
    </row>
    <row r="9668" spans="1:5" x14ac:dyDescent="0.25">
      <c r="A9668" t="s">
        <v>10085</v>
      </c>
      <c r="B9668" t="s">
        <v>14</v>
      </c>
      <c r="C9668" t="s">
        <v>14</v>
      </c>
      <c r="D9668" t="s">
        <v>34</v>
      </c>
      <c r="E9668" t="s">
        <v>520</v>
      </c>
    </row>
    <row r="9669" spans="1:5" x14ac:dyDescent="0.25">
      <c r="A9669" t="s">
        <v>10087</v>
      </c>
      <c r="B9669" t="s">
        <v>14</v>
      </c>
      <c r="C9669" t="s">
        <v>14</v>
      </c>
      <c r="D9669" t="s">
        <v>34</v>
      </c>
      <c r="E9669" t="s">
        <v>520</v>
      </c>
    </row>
    <row r="9670" spans="1:5" x14ac:dyDescent="0.25">
      <c r="A9670" t="s">
        <v>10089</v>
      </c>
      <c r="B9670" t="s">
        <v>14</v>
      </c>
      <c r="C9670" t="s">
        <v>14</v>
      </c>
      <c r="D9670" t="s">
        <v>34</v>
      </c>
      <c r="E9670" t="s">
        <v>520</v>
      </c>
    </row>
    <row r="9671" spans="1:5" x14ac:dyDescent="0.25">
      <c r="A9671" t="s">
        <v>10088</v>
      </c>
      <c r="B9671" t="s">
        <v>14</v>
      </c>
      <c r="C9671" t="s">
        <v>14</v>
      </c>
      <c r="D9671" t="s">
        <v>34</v>
      </c>
      <c r="E9671" t="s">
        <v>520</v>
      </c>
    </row>
    <row r="9672" spans="1:5" x14ac:dyDescent="0.25">
      <c r="A9672" t="s">
        <v>10090</v>
      </c>
      <c r="B9672" t="s">
        <v>14</v>
      </c>
      <c r="C9672" t="s">
        <v>14</v>
      </c>
      <c r="D9672" t="s">
        <v>64</v>
      </c>
      <c r="E9672" t="s">
        <v>517</v>
      </c>
    </row>
    <row r="9673" spans="1:5" x14ac:dyDescent="0.25">
      <c r="A9673" t="s">
        <v>10091</v>
      </c>
      <c r="B9673" t="s">
        <v>14</v>
      </c>
      <c r="C9673" t="s">
        <v>14</v>
      </c>
      <c r="D9673" t="s">
        <v>64</v>
      </c>
      <c r="E9673" t="s">
        <v>517</v>
      </c>
    </row>
    <row r="9674" spans="1:5" x14ac:dyDescent="0.25">
      <c r="A9674" t="s">
        <v>10093</v>
      </c>
      <c r="B9674" t="s">
        <v>14</v>
      </c>
      <c r="C9674" t="s">
        <v>14</v>
      </c>
      <c r="D9674" t="s">
        <v>34</v>
      </c>
      <c r="E9674" t="s">
        <v>520</v>
      </c>
    </row>
    <row r="9675" spans="1:5" x14ac:dyDescent="0.25">
      <c r="A9675" t="s">
        <v>10092</v>
      </c>
      <c r="B9675" t="s">
        <v>14</v>
      </c>
      <c r="C9675" t="s">
        <v>14</v>
      </c>
      <c r="D9675" t="s">
        <v>34</v>
      </c>
      <c r="E9675" t="s">
        <v>520</v>
      </c>
    </row>
    <row r="9676" spans="1:5" x14ac:dyDescent="0.25">
      <c r="A9676" t="s">
        <v>10095</v>
      </c>
      <c r="B9676" t="s">
        <v>14</v>
      </c>
      <c r="C9676" t="s">
        <v>14</v>
      </c>
      <c r="D9676" t="s">
        <v>64</v>
      </c>
      <c r="E9676" t="s">
        <v>517</v>
      </c>
    </row>
    <row r="9677" spans="1:5" x14ac:dyDescent="0.25">
      <c r="A9677" t="s">
        <v>10096</v>
      </c>
      <c r="B9677" t="s">
        <v>14</v>
      </c>
      <c r="C9677" t="s">
        <v>14</v>
      </c>
      <c r="D9677" t="s">
        <v>64</v>
      </c>
      <c r="E9677" t="s">
        <v>761</v>
      </c>
    </row>
    <row r="9678" spans="1:5" x14ac:dyDescent="0.25">
      <c r="A9678" t="s">
        <v>10094</v>
      </c>
      <c r="B9678" t="s">
        <v>14</v>
      </c>
      <c r="C9678" t="s">
        <v>14</v>
      </c>
      <c r="D9678" t="s">
        <v>64</v>
      </c>
      <c r="E9678" t="s">
        <v>517</v>
      </c>
    </row>
    <row r="9679" spans="1:5" x14ac:dyDescent="0.25">
      <c r="A9679" t="s">
        <v>10098</v>
      </c>
      <c r="B9679" t="s">
        <v>14</v>
      </c>
      <c r="C9679" t="s">
        <v>14</v>
      </c>
      <c r="D9679" t="s">
        <v>34</v>
      </c>
      <c r="E9679" t="s">
        <v>520</v>
      </c>
    </row>
    <row r="9680" spans="1:5" x14ac:dyDescent="0.25">
      <c r="A9680" t="s">
        <v>10097</v>
      </c>
      <c r="B9680" t="s">
        <v>14</v>
      </c>
      <c r="C9680" t="s">
        <v>14</v>
      </c>
      <c r="D9680" t="s">
        <v>34</v>
      </c>
      <c r="E9680" t="s">
        <v>520</v>
      </c>
    </row>
    <row r="9681" spans="1:5" x14ac:dyDescent="0.25">
      <c r="A9681" t="s">
        <v>10099</v>
      </c>
      <c r="B9681" t="s">
        <v>14</v>
      </c>
      <c r="C9681" t="s">
        <v>14</v>
      </c>
      <c r="D9681" t="s">
        <v>64</v>
      </c>
      <c r="E9681" t="s">
        <v>517</v>
      </c>
    </row>
    <row r="9682" spans="1:5" x14ac:dyDescent="0.25">
      <c r="A9682" t="s">
        <v>10101</v>
      </c>
      <c r="B9682" t="s">
        <v>14</v>
      </c>
      <c r="C9682" t="s">
        <v>14</v>
      </c>
      <c r="D9682" t="s">
        <v>34</v>
      </c>
      <c r="E9682" t="s">
        <v>520</v>
      </c>
    </row>
    <row r="9683" spans="1:5" x14ac:dyDescent="0.25">
      <c r="A9683" t="s">
        <v>10100</v>
      </c>
      <c r="B9683" t="s">
        <v>14</v>
      </c>
      <c r="C9683" t="s">
        <v>14</v>
      </c>
      <c r="D9683" t="s">
        <v>34</v>
      </c>
      <c r="E9683" t="s">
        <v>520</v>
      </c>
    </row>
    <row r="9684" spans="1:5" x14ac:dyDescent="0.25">
      <c r="A9684" t="s">
        <v>10102</v>
      </c>
      <c r="B9684" t="s">
        <v>14</v>
      </c>
      <c r="C9684" t="s">
        <v>14</v>
      </c>
      <c r="D9684" t="s">
        <v>34</v>
      </c>
      <c r="E9684" t="s">
        <v>520</v>
      </c>
    </row>
    <row r="9685" spans="1:5" x14ac:dyDescent="0.25">
      <c r="A9685" t="s">
        <v>10103</v>
      </c>
      <c r="B9685" t="s">
        <v>14</v>
      </c>
      <c r="C9685" t="s">
        <v>14</v>
      </c>
      <c r="D9685" t="s">
        <v>34</v>
      </c>
      <c r="E9685" t="s">
        <v>520</v>
      </c>
    </row>
    <row r="9686" spans="1:5" x14ac:dyDescent="0.25">
      <c r="A9686" t="s">
        <v>10105</v>
      </c>
      <c r="B9686" t="s">
        <v>14</v>
      </c>
      <c r="C9686" t="s">
        <v>14</v>
      </c>
      <c r="D9686" t="s">
        <v>34</v>
      </c>
      <c r="E9686" t="s">
        <v>520</v>
      </c>
    </row>
    <row r="9687" spans="1:5" x14ac:dyDescent="0.25">
      <c r="A9687" t="s">
        <v>10106</v>
      </c>
      <c r="B9687" t="s">
        <v>14</v>
      </c>
      <c r="C9687" t="s">
        <v>14</v>
      </c>
      <c r="D9687" t="s">
        <v>34</v>
      </c>
      <c r="E9687" t="s">
        <v>520</v>
      </c>
    </row>
    <row r="9688" spans="1:5" x14ac:dyDescent="0.25">
      <c r="A9688" t="s">
        <v>10104</v>
      </c>
      <c r="B9688" t="s">
        <v>14</v>
      </c>
      <c r="C9688" t="s">
        <v>14</v>
      </c>
      <c r="D9688" t="s">
        <v>34</v>
      </c>
      <c r="E9688" t="s">
        <v>520</v>
      </c>
    </row>
    <row r="9689" spans="1:5" x14ac:dyDescent="0.25">
      <c r="A9689" t="s">
        <v>10107</v>
      </c>
      <c r="B9689" t="s">
        <v>14</v>
      </c>
      <c r="C9689" t="s">
        <v>14</v>
      </c>
      <c r="D9689" t="s">
        <v>34</v>
      </c>
      <c r="E9689" t="s">
        <v>520</v>
      </c>
    </row>
    <row r="9690" spans="1:5" x14ac:dyDescent="0.25">
      <c r="A9690" t="s">
        <v>10108</v>
      </c>
      <c r="B9690" t="s">
        <v>14</v>
      </c>
      <c r="C9690" t="s">
        <v>14</v>
      </c>
      <c r="D9690" t="s">
        <v>34</v>
      </c>
      <c r="E9690" t="s">
        <v>520</v>
      </c>
    </row>
    <row r="9691" spans="1:5" x14ac:dyDescent="0.25">
      <c r="A9691" t="s">
        <v>10110</v>
      </c>
      <c r="B9691" t="s">
        <v>14</v>
      </c>
      <c r="C9691" t="s">
        <v>14</v>
      </c>
      <c r="D9691" t="s">
        <v>34</v>
      </c>
      <c r="E9691" t="s">
        <v>520</v>
      </c>
    </row>
    <row r="9692" spans="1:5" x14ac:dyDescent="0.25">
      <c r="A9692" t="s">
        <v>10109</v>
      </c>
      <c r="B9692" t="s">
        <v>14</v>
      </c>
      <c r="C9692" t="s">
        <v>14</v>
      </c>
      <c r="D9692" t="s">
        <v>34</v>
      </c>
      <c r="E9692" t="s">
        <v>520</v>
      </c>
    </row>
    <row r="9693" spans="1:5" x14ac:dyDescent="0.25">
      <c r="A9693" t="s">
        <v>10112</v>
      </c>
      <c r="B9693" t="s">
        <v>14</v>
      </c>
      <c r="C9693" t="s">
        <v>14</v>
      </c>
      <c r="D9693" t="s">
        <v>34</v>
      </c>
      <c r="E9693" t="s">
        <v>520</v>
      </c>
    </row>
    <row r="9694" spans="1:5" x14ac:dyDescent="0.25">
      <c r="A9694" t="s">
        <v>10111</v>
      </c>
      <c r="B9694" t="s">
        <v>14</v>
      </c>
      <c r="C9694" t="s">
        <v>14</v>
      </c>
      <c r="D9694" t="s">
        <v>34</v>
      </c>
      <c r="E9694" t="s">
        <v>520</v>
      </c>
    </row>
    <row r="9695" spans="1:5" x14ac:dyDescent="0.25">
      <c r="A9695" t="s">
        <v>10114</v>
      </c>
      <c r="B9695" t="s">
        <v>14</v>
      </c>
      <c r="C9695" t="s">
        <v>14</v>
      </c>
      <c r="D9695" t="s">
        <v>34</v>
      </c>
      <c r="E9695" t="s">
        <v>520</v>
      </c>
    </row>
    <row r="9696" spans="1:5" x14ac:dyDescent="0.25">
      <c r="A9696" t="s">
        <v>10113</v>
      </c>
      <c r="B9696" t="s">
        <v>14</v>
      </c>
      <c r="C9696" t="s">
        <v>14</v>
      </c>
      <c r="D9696" t="s">
        <v>34</v>
      </c>
      <c r="E9696" t="s">
        <v>520</v>
      </c>
    </row>
    <row r="9697" spans="1:5" x14ac:dyDescent="0.25">
      <c r="A9697" t="s">
        <v>15263</v>
      </c>
      <c r="B9697" t="s">
        <v>20</v>
      </c>
      <c r="C9697" t="s">
        <v>21</v>
      </c>
      <c r="D9697" t="s">
        <v>33</v>
      </c>
      <c r="E9697" t="s">
        <v>537</v>
      </c>
    </row>
    <row r="9698" spans="1:5" x14ac:dyDescent="0.25">
      <c r="A9698" t="s">
        <v>27526</v>
      </c>
      <c r="B9698" t="s">
        <v>20</v>
      </c>
      <c r="C9698" t="s">
        <v>21</v>
      </c>
      <c r="D9698" t="s">
        <v>33</v>
      </c>
      <c r="E9698" t="s">
        <v>537</v>
      </c>
    </row>
    <row r="9699" spans="1:5" x14ac:dyDescent="0.25">
      <c r="A9699" t="s">
        <v>15265</v>
      </c>
      <c r="B9699" t="s">
        <v>20</v>
      </c>
      <c r="C9699" t="s">
        <v>21</v>
      </c>
      <c r="D9699" t="s">
        <v>33</v>
      </c>
      <c r="E9699" t="s">
        <v>537</v>
      </c>
    </row>
    <row r="9700" spans="1:5" x14ac:dyDescent="0.25">
      <c r="A9700" t="s">
        <v>27635</v>
      </c>
      <c r="B9700" t="s">
        <v>20</v>
      </c>
      <c r="C9700" t="s">
        <v>21</v>
      </c>
      <c r="D9700" t="s">
        <v>33</v>
      </c>
      <c r="E9700" t="s">
        <v>537</v>
      </c>
    </row>
    <row r="9701" spans="1:5" x14ac:dyDescent="0.25">
      <c r="A9701" t="s">
        <v>10119</v>
      </c>
      <c r="B9701" t="s">
        <v>20</v>
      </c>
      <c r="C9701" t="s">
        <v>19</v>
      </c>
      <c r="D9701" t="s">
        <v>33</v>
      </c>
      <c r="E9701" t="s">
        <v>689</v>
      </c>
    </row>
    <row r="9702" spans="1:5" x14ac:dyDescent="0.25">
      <c r="A9702" t="s">
        <v>20337</v>
      </c>
      <c r="B9702" t="s">
        <v>20</v>
      </c>
      <c r="C9702" t="s">
        <v>21</v>
      </c>
      <c r="D9702" t="s">
        <v>65</v>
      </c>
      <c r="E9702" t="s">
        <v>537</v>
      </c>
    </row>
    <row r="9703" spans="1:5" x14ac:dyDescent="0.25">
      <c r="A9703" t="s">
        <v>24379</v>
      </c>
      <c r="B9703" t="s">
        <v>20</v>
      </c>
      <c r="C9703" t="s">
        <v>21</v>
      </c>
      <c r="D9703" t="s">
        <v>33</v>
      </c>
      <c r="E9703" t="s">
        <v>537</v>
      </c>
    </row>
    <row r="9704" spans="1:5" x14ac:dyDescent="0.25">
      <c r="A9704" t="s">
        <v>21614</v>
      </c>
      <c r="B9704" t="s">
        <v>20</v>
      </c>
      <c r="C9704" t="s">
        <v>21</v>
      </c>
      <c r="D9704" t="s">
        <v>33</v>
      </c>
      <c r="E9704" t="s">
        <v>537</v>
      </c>
    </row>
    <row r="9705" spans="1:5" x14ac:dyDescent="0.25">
      <c r="A9705" t="s">
        <v>25772</v>
      </c>
      <c r="B9705" t="s">
        <v>20</v>
      </c>
      <c r="C9705" t="s">
        <v>21</v>
      </c>
      <c r="D9705" t="s">
        <v>33</v>
      </c>
      <c r="E9705" t="s">
        <v>537</v>
      </c>
    </row>
    <row r="9706" spans="1:5" x14ac:dyDescent="0.25">
      <c r="A9706" t="s">
        <v>15267</v>
      </c>
      <c r="B9706" t="s">
        <v>20</v>
      </c>
      <c r="C9706" t="s">
        <v>21</v>
      </c>
      <c r="D9706" t="s">
        <v>33</v>
      </c>
      <c r="E9706" t="s">
        <v>537</v>
      </c>
    </row>
    <row r="9707" spans="1:5" x14ac:dyDescent="0.25">
      <c r="A9707" t="s">
        <v>27528</v>
      </c>
      <c r="B9707" t="s">
        <v>20</v>
      </c>
      <c r="C9707" t="s">
        <v>21</v>
      </c>
      <c r="D9707" t="s">
        <v>33</v>
      </c>
      <c r="E9707" t="s">
        <v>537</v>
      </c>
    </row>
    <row r="9708" spans="1:5" x14ac:dyDescent="0.25">
      <c r="A9708" t="s">
        <v>10126</v>
      </c>
      <c r="B9708" t="s">
        <v>20</v>
      </c>
      <c r="C9708" t="s">
        <v>21</v>
      </c>
      <c r="D9708" t="s">
        <v>33</v>
      </c>
      <c r="E9708" t="s">
        <v>528</v>
      </c>
    </row>
    <row r="9709" spans="1:5" x14ac:dyDescent="0.25">
      <c r="A9709" t="s">
        <v>10127</v>
      </c>
      <c r="B9709" t="s">
        <v>20</v>
      </c>
      <c r="C9709" t="s">
        <v>19</v>
      </c>
      <c r="D9709" t="s">
        <v>33</v>
      </c>
      <c r="E9709" t="s">
        <v>539</v>
      </c>
    </row>
    <row r="9710" spans="1:5" x14ac:dyDescent="0.25">
      <c r="A9710" t="s">
        <v>13642</v>
      </c>
      <c r="B9710" t="s">
        <v>20</v>
      </c>
      <c r="C9710" t="s">
        <v>21</v>
      </c>
      <c r="D9710" t="s">
        <v>33</v>
      </c>
      <c r="E9710" t="s">
        <v>537</v>
      </c>
    </row>
    <row r="9711" spans="1:5" x14ac:dyDescent="0.25">
      <c r="A9711" t="s">
        <v>10129</v>
      </c>
      <c r="B9711" t="s">
        <v>20</v>
      </c>
      <c r="C9711" t="s">
        <v>19</v>
      </c>
      <c r="D9711" t="s">
        <v>33</v>
      </c>
      <c r="E9711" t="s">
        <v>538</v>
      </c>
    </row>
    <row r="9712" spans="1:5" x14ac:dyDescent="0.25">
      <c r="A9712" t="s">
        <v>20336</v>
      </c>
      <c r="B9712" t="s">
        <v>20</v>
      </c>
      <c r="C9712" t="s">
        <v>21</v>
      </c>
      <c r="D9712" t="s">
        <v>65</v>
      </c>
      <c r="E9712" t="s">
        <v>537</v>
      </c>
    </row>
    <row r="9713" spans="1:5" x14ac:dyDescent="0.25">
      <c r="A9713" t="s">
        <v>9226</v>
      </c>
      <c r="B9713" t="s">
        <v>20</v>
      </c>
      <c r="C9713" t="s">
        <v>21</v>
      </c>
      <c r="D9713" t="s">
        <v>33</v>
      </c>
      <c r="E9713" t="s">
        <v>537</v>
      </c>
    </row>
    <row r="9714" spans="1:5" x14ac:dyDescent="0.25">
      <c r="A9714" t="s">
        <v>10132</v>
      </c>
      <c r="B9714" t="s">
        <v>20</v>
      </c>
      <c r="C9714" t="s">
        <v>19</v>
      </c>
      <c r="D9714" t="s">
        <v>33</v>
      </c>
      <c r="E9714" t="s">
        <v>562</v>
      </c>
    </row>
    <row r="9715" spans="1:5" x14ac:dyDescent="0.25">
      <c r="A9715" t="s">
        <v>10134</v>
      </c>
      <c r="B9715" t="s">
        <v>20</v>
      </c>
      <c r="C9715" t="s">
        <v>24</v>
      </c>
      <c r="D9715" t="s">
        <v>33</v>
      </c>
      <c r="E9715" t="s">
        <v>735</v>
      </c>
    </row>
    <row r="9716" spans="1:5" x14ac:dyDescent="0.25">
      <c r="A9716" t="s">
        <v>15269</v>
      </c>
      <c r="B9716" t="s">
        <v>20</v>
      </c>
      <c r="C9716" t="s">
        <v>21</v>
      </c>
      <c r="D9716" t="s">
        <v>33</v>
      </c>
      <c r="E9716" t="s">
        <v>537</v>
      </c>
    </row>
    <row r="9717" spans="1:5" x14ac:dyDescent="0.25">
      <c r="A9717" t="s">
        <v>27524</v>
      </c>
      <c r="B9717" t="s">
        <v>20</v>
      </c>
      <c r="C9717" t="s">
        <v>21</v>
      </c>
      <c r="D9717" t="s">
        <v>33</v>
      </c>
      <c r="E9717" t="s">
        <v>537</v>
      </c>
    </row>
    <row r="9718" spans="1:5" x14ac:dyDescent="0.25">
      <c r="A9718" t="s">
        <v>10135</v>
      </c>
      <c r="B9718" t="s">
        <v>20</v>
      </c>
      <c r="C9718" t="s">
        <v>23</v>
      </c>
      <c r="D9718" t="s">
        <v>33</v>
      </c>
      <c r="E9718" t="s">
        <v>734</v>
      </c>
    </row>
    <row r="9719" spans="1:5" x14ac:dyDescent="0.25">
      <c r="A9719" t="s">
        <v>19719</v>
      </c>
      <c r="B9719" t="s">
        <v>20</v>
      </c>
      <c r="C9719" t="s">
        <v>21</v>
      </c>
      <c r="D9719" t="s">
        <v>33</v>
      </c>
      <c r="E9719" t="s">
        <v>537</v>
      </c>
    </row>
    <row r="9720" spans="1:5" x14ac:dyDescent="0.25">
      <c r="A9720" t="s">
        <v>11681</v>
      </c>
      <c r="B9720" t="s">
        <v>20</v>
      </c>
      <c r="C9720" t="s">
        <v>21</v>
      </c>
      <c r="D9720" t="s">
        <v>33</v>
      </c>
      <c r="E9720" t="s">
        <v>537</v>
      </c>
    </row>
    <row r="9721" spans="1:5" x14ac:dyDescent="0.25">
      <c r="A9721" t="s">
        <v>11666</v>
      </c>
      <c r="B9721" t="s">
        <v>20</v>
      </c>
      <c r="C9721" t="s">
        <v>21</v>
      </c>
      <c r="D9721" t="s">
        <v>33</v>
      </c>
      <c r="E9721" t="s">
        <v>537</v>
      </c>
    </row>
    <row r="9722" spans="1:5" x14ac:dyDescent="0.25">
      <c r="A9722" t="s">
        <v>10140</v>
      </c>
      <c r="B9722" t="s">
        <v>20</v>
      </c>
      <c r="C9722" t="s">
        <v>19</v>
      </c>
      <c r="D9722" t="s">
        <v>33</v>
      </c>
      <c r="E9722" t="s">
        <v>531</v>
      </c>
    </row>
    <row r="9723" spans="1:5" x14ac:dyDescent="0.25">
      <c r="A9723" t="s">
        <v>11679</v>
      </c>
      <c r="B9723" t="s">
        <v>20</v>
      </c>
      <c r="C9723" t="s">
        <v>21</v>
      </c>
      <c r="D9723" t="s">
        <v>33</v>
      </c>
      <c r="E9723" t="s">
        <v>537</v>
      </c>
    </row>
    <row r="9724" spans="1:5" x14ac:dyDescent="0.25">
      <c r="A9724" t="s">
        <v>10142</v>
      </c>
      <c r="B9724" t="s">
        <v>20</v>
      </c>
      <c r="C9724" t="s">
        <v>19</v>
      </c>
      <c r="D9724" t="s">
        <v>33</v>
      </c>
      <c r="E9724" t="s">
        <v>538</v>
      </c>
    </row>
    <row r="9725" spans="1:5" x14ac:dyDescent="0.25">
      <c r="A9725" t="s">
        <v>11676</v>
      </c>
      <c r="B9725" t="s">
        <v>20</v>
      </c>
      <c r="C9725" t="s">
        <v>21</v>
      </c>
      <c r="D9725" t="s">
        <v>33</v>
      </c>
      <c r="E9725" t="s">
        <v>537</v>
      </c>
    </row>
    <row r="9726" spans="1:5" x14ac:dyDescent="0.25">
      <c r="A9726" t="s">
        <v>10144</v>
      </c>
      <c r="B9726" t="s">
        <v>20</v>
      </c>
      <c r="C9726" t="s">
        <v>19</v>
      </c>
      <c r="D9726" t="s">
        <v>33</v>
      </c>
      <c r="E9726" t="s">
        <v>538</v>
      </c>
    </row>
    <row r="9727" spans="1:5" x14ac:dyDescent="0.25">
      <c r="A9727" t="s">
        <v>10145</v>
      </c>
      <c r="B9727" t="s">
        <v>20</v>
      </c>
      <c r="C9727" t="s">
        <v>19</v>
      </c>
      <c r="D9727" t="s">
        <v>33</v>
      </c>
      <c r="E9727" t="s">
        <v>538</v>
      </c>
    </row>
    <row r="9728" spans="1:5" x14ac:dyDescent="0.25">
      <c r="A9728" t="s">
        <v>11674</v>
      </c>
      <c r="B9728" t="s">
        <v>20</v>
      </c>
      <c r="C9728" t="s">
        <v>21</v>
      </c>
      <c r="D9728" t="s">
        <v>33</v>
      </c>
      <c r="E9728" t="s">
        <v>537</v>
      </c>
    </row>
    <row r="9729" spans="1:5" x14ac:dyDescent="0.25">
      <c r="A9729" t="s">
        <v>10147</v>
      </c>
      <c r="B9729" t="s">
        <v>20</v>
      </c>
      <c r="C9729" t="s">
        <v>19</v>
      </c>
      <c r="D9729" t="s">
        <v>33</v>
      </c>
      <c r="E9729" t="s">
        <v>530</v>
      </c>
    </row>
    <row r="9730" spans="1:5" x14ac:dyDescent="0.25">
      <c r="A9730" t="s">
        <v>19231</v>
      </c>
      <c r="B9730" t="s">
        <v>20</v>
      </c>
      <c r="C9730" t="s">
        <v>21</v>
      </c>
      <c r="D9730" t="s">
        <v>33</v>
      </c>
      <c r="E9730" t="s">
        <v>537</v>
      </c>
    </row>
    <row r="9731" spans="1:5" x14ac:dyDescent="0.25">
      <c r="A9731" t="s">
        <v>10149</v>
      </c>
      <c r="B9731" t="s">
        <v>20</v>
      </c>
      <c r="C9731" t="s">
        <v>19</v>
      </c>
      <c r="D9731" t="s">
        <v>33</v>
      </c>
      <c r="E9731" t="s">
        <v>538</v>
      </c>
    </row>
    <row r="9732" spans="1:5" x14ac:dyDescent="0.25">
      <c r="A9732" t="s">
        <v>10150</v>
      </c>
      <c r="B9732" t="s">
        <v>20</v>
      </c>
      <c r="C9732" t="s">
        <v>19</v>
      </c>
      <c r="D9732" t="s">
        <v>33</v>
      </c>
      <c r="E9732" t="s">
        <v>538</v>
      </c>
    </row>
    <row r="9733" spans="1:5" x14ac:dyDescent="0.25">
      <c r="A9733" t="s">
        <v>10152</v>
      </c>
      <c r="B9733" t="s">
        <v>20</v>
      </c>
      <c r="C9733" t="s">
        <v>24</v>
      </c>
      <c r="D9733" t="s">
        <v>33</v>
      </c>
      <c r="E9733" t="s">
        <v>699</v>
      </c>
    </row>
    <row r="9734" spans="1:5" x14ac:dyDescent="0.25">
      <c r="A9734" t="s">
        <v>6628</v>
      </c>
      <c r="B9734" t="s">
        <v>20</v>
      </c>
      <c r="C9734" t="s">
        <v>21</v>
      </c>
      <c r="D9734" t="s">
        <v>33</v>
      </c>
      <c r="E9734" t="s">
        <v>537</v>
      </c>
    </row>
    <row r="9735" spans="1:5" x14ac:dyDescent="0.25">
      <c r="A9735" t="s">
        <v>13228</v>
      </c>
      <c r="B9735" t="s">
        <v>20</v>
      </c>
      <c r="C9735" t="s">
        <v>21</v>
      </c>
      <c r="D9735" t="s">
        <v>33</v>
      </c>
      <c r="E9735" t="s">
        <v>537</v>
      </c>
    </row>
    <row r="9736" spans="1:5" x14ac:dyDescent="0.25">
      <c r="A9736" t="s">
        <v>10154</v>
      </c>
      <c r="B9736" t="s">
        <v>20</v>
      </c>
      <c r="C9736" t="s">
        <v>19</v>
      </c>
      <c r="D9736" t="s">
        <v>33</v>
      </c>
      <c r="E9736" t="s">
        <v>538</v>
      </c>
    </row>
    <row r="9737" spans="1:5" x14ac:dyDescent="0.25">
      <c r="A9737" t="s">
        <v>26677</v>
      </c>
      <c r="B9737" t="s">
        <v>20</v>
      </c>
      <c r="C9737" t="s">
        <v>21</v>
      </c>
      <c r="D9737" t="s">
        <v>69</v>
      </c>
      <c r="E9737" t="s">
        <v>537</v>
      </c>
    </row>
    <row r="9738" spans="1:5" x14ac:dyDescent="0.25">
      <c r="A9738" t="s">
        <v>10155</v>
      </c>
      <c r="B9738" t="s">
        <v>20</v>
      </c>
      <c r="C9738" t="s">
        <v>19</v>
      </c>
      <c r="D9738" t="s">
        <v>33</v>
      </c>
      <c r="E9738" t="s">
        <v>538</v>
      </c>
    </row>
    <row r="9739" spans="1:5" x14ac:dyDescent="0.25">
      <c r="A9739" t="s">
        <v>10157</v>
      </c>
      <c r="B9739" t="s">
        <v>20</v>
      </c>
      <c r="C9739" t="s">
        <v>19</v>
      </c>
      <c r="D9739" t="s">
        <v>33</v>
      </c>
      <c r="E9739" t="s">
        <v>530</v>
      </c>
    </row>
    <row r="9740" spans="1:5" x14ac:dyDescent="0.25">
      <c r="A9740" t="s">
        <v>10159</v>
      </c>
      <c r="B9740" t="s">
        <v>20</v>
      </c>
      <c r="C9740" t="s">
        <v>19</v>
      </c>
      <c r="D9740" t="s">
        <v>33</v>
      </c>
      <c r="E9740" t="s">
        <v>538</v>
      </c>
    </row>
    <row r="9741" spans="1:5" x14ac:dyDescent="0.25">
      <c r="A9741" t="s">
        <v>10160</v>
      </c>
      <c r="B9741" t="s">
        <v>20</v>
      </c>
      <c r="C9741" t="s">
        <v>19</v>
      </c>
      <c r="D9741" t="s">
        <v>33</v>
      </c>
      <c r="E9741" t="s">
        <v>530</v>
      </c>
    </row>
    <row r="9742" spans="1:5" x14ac:dyDescent="0.25">
      <c r="A9742" t="s">
        <v>26676</v>
      </c>
      <c r="B9742" t="s">
        <v>20</v>
      </c>
      <c r="C9742" t="s">
        <v>21</v>
      </c>
      <c r="D9742" t="s">
        <v>69</v>
      </c>
      <c r="E9742" t="s">
        <v>537</v>
      </c>
    </row>
    <row r="9743" spans="1:5" x14ac:dyDescent="0.25">
      <c r="A9743" t="s">
        <v>15103</v>
      </c>
      <c r="B9743" t="s">
        <v>20</v>
      </c>
      <c r="C9743" t="s">
        <v>21</v>
      </c>
      <c r="D9743" t="s">
        <v>33</v>
      </c>
      <c r="E9743" t="s">
        <v>537</v>
      </c>
    </row>
    <row r="9744" spans="1:5" x14ac:dyDescent="0.25">
      <c r="A9744" t="s">
        <v>10162</v>
      </c>
      <c r="B9744" t="s">
        <v>20</v>
      </c>
      <c r="C9744" t="s">
        <v>19</v>
      </c>
      <c r="D9744" t="s">
        <v>33</v>
      </c>
      <c r="E9744" t="s">
        <v>538</v>
      </c>
    </row>
    <row r="9745" spans="1:5" x14ac:dyDescent="0.25">
      <c r="A9745" t="s">
        <v>10164</v>
      </c>
      <c r="B9745" t="s">
        <v>20</v>
      </c>
      <c r="C9745" t="s">
        <v>19</v>
      </c>
      <c r="D9745" t="s">
        <v>33</v>
      </c>
      <c r="E9745" t="s">
        <v>530</v>
      </c>
    </row>
    <row r="9746" spans="1:5" x14ac:dyDescent="0.25">
      <c r="A9746" t="s">
        <v>27627</v>
      </c>
      <c r="B9746" t="s">
        <v>20</v>
      </c>
      <c r="C9746" t="s">
        <v>21</v>
      </c>
      <c r="D9746" t="s">
        <v>33</v>
      </c>
      <c r="E9746" t="s">
        <v>537</v>
      </c>
    </row>
    <row r="9747" spans="1:5" x14ac:dyDescent="0.25">
      <c r="A9747" t="s">
        <v>9380</v>
      </c>
      <c r="B9747" t="s">
        <v>20</v>
      </c>
      <c r="C9747" t="s">
        <v>19</v>
      </c>
      <c r="D9747" t="s">
        <v>33</v>
      </c>
      <c r="E9747" t="s">
        <v>533</v>
      </c>
    </row>
    <row r="9748" spans="1:5" x14ac:dyDescent="0.25">
      <c r="A9748" t="s">
        <v>10166</v>
      </c>
      <c r="B9748" t="s">
        <v>20</v>
      </c>
      <c r="C9748" t="s">
        <v>19</v>
      </c>
      <c r="D9748" t="s">
        <v>33</v>
      </c>
      <c r="E9748" t="s">
        <v>530</v>
      </c>
    </row>
    <row r="9749" spans="1:5" x14ac:dyDescent="0.25">
      <c r="A9749" t="s">
        <v>43584</v>
      </c>
      <c r="B9749" t="s">
        <v>20</v>
      </c>
      <c r="C9749" t="s">
        <v>19</v>
      </c>
      <c r="D9749" t="s">
        <v>65</v>
      </c>
      <c r="E9749" t="s">
        <v>991</v>
      </c>
    </row>
    <row r="9750" spans="1:5" x14ac:dyDescent="0.25">
      <c r="A9750" t="s">
        <v>22164</v>
      </c>
      <c r="B9750" t="s">
        <v>20</v>
      </c>
      <c r="C9750" t="s">
        <v>21</v>
      </c>
      <c r="D9750" t="s">
        <v>33</v>
      </c>
      <c r="E9750" t="s">
        <v>537</v>
      </c>
    </row>
    <row r="9751" spans="1:5" x14ac:dyDescent="0.25">
      <c r="A9751" t="s">
        <v>13950</v>
      </c>
      <c r="B9751" t="s">
        <v>20</v>
      </c>
      <c r="C9751" t="s">
        <v>21</v>
      </c>
      <c r="D9751" t="s">
        <v>33</v>
      </c>
      <c r="E9751" t="s">
        <v>537</v>
      </c>
    </row>
    <row r="9752" spans="1:5" x14ac:dyDescent="0.25">
      <c r="A9752" t="s">
        <v>29062</v>
      </c>
      <c r="B9752" t="s">
        <v>20</v>
      </c>
      <c r="C9752" t="s">
        <v>19</v>
      </c>
      <c r="D9752" t="s">
        <v>33</v>
      </c>
      <c r="E9752" t="s">
        <v>533</v>
      </c>
    </row>
    <row r="9753" spans="1:5" x14ac:dyDescent="0.25">
      <c r="A9753" t="s">
        <v>12012</v>
      </c>
      <c r="B9753" t="s">
        <v>20</v>
      </c>
      <c r="C9753" t="s">
        <v>21</v>
      </c>
      <c r="D9753" t="s">
        <v>33</v>
      </c>
      <c r="E9753" t="s">
        <v>537</v>
      </c>
    </row>
    <row r="9754" spans="1:5" x14ac:dyDescent="0.25">
      <c r="A9754" t="s">
        <v>10168</v>
      </c>
      <c r="B9754" t="s">
        <v>20</v>
      </c>
      <c r="C9754" t="s">
        <v>19</v>
      </c>
      <c r="D9754" t="s">
        <v>33</v>
      </c>
      <c r="E9754" t="s">
        <v>530</v>
      </c>
    </row>
    <row r="9755" spans="1:5" x14ac:dyDescent="0.25">
      <c r="A9755" t="s">
        <v>10170</v>
      </c>
      <c r="B9755" t="s">
        <v>20</v>
      </c>
      <c r="C9755" t="s">
        <v>19</v>
      </c>
      <c r="D9755" t="s">
        <v>33</v>
      </c>
      <c r="E9755" t="s">
        <v>530</v>
      </c>
    </row>
    <row r="9756" spans="1:5" x14ac:dyDescent="0.25">
      <c r="A9756" t="s">
        <v>19813</v>
      </c>
      <c r="B9756" t="s">
        <v>20</v>
      </c>
      <c r="C9756" t="s">
        <v>21</v>
      </c>
      <c r="D9756" t="s">
        <v>33</v>
      </c>
      <c r="E9756" t="s">
        <v>537</v>
      </c>
    </row>
    <row r="9757" spans="1:5" x14ac:dyDescent="0.25">
      <c r="A9757" t="s">
        <v>21269</v>
      </c>
      <c r="B9757" t="s">
        <v>20</v>
      </c>
      <c r="C9757" t="s">
        <v>19</v>
      </c>
      <c r="D9757" t="s">
        <v>33</v>
      </c>
      <c r="E9757" t="s">
        <v>533</v>
      </c>
    </row>
    <row r="9758" spans="1:5" x14ac:dyDescent="0.25">
      <c r="A9758" t="s">
        <v>10171</v>
      </c>
      <c r="B9758" t="s">
        <v>20</v>
      </c>
      <c r="C9758" t="s">
        <v>19</v>
      </c>
      <c r="D9758" t="s">
        <v>33</v>
      </c>
      <c r="E9758" t="s">
        <v>530</v>
      </c>
    </row>
    <row r="9759" spans="1:5" x14ac:dyDescent="0.25">
      <c r="A9759" t="s">
        <v>10173</v>
      </c>
      <c r="B9759" t="s">
        <v>16</v>
      </c>
      <c r="C9759" t="s">
        <v>15</v>
      </c>
      <c r="D9759" t="s">
        <v>33</v>
      </c>
      <c r="E9759" t="s">
        <v>865</v>
      </c>
    </row>
    <row r="9760" spans="1:5" x14ac:dyDescent="0.25">
      <c r="A9760" t="s">
        <v>15271</v>
      </c>
      <c r="B9760" t="s">
        <v>20</v>
      </c>
      <c r="C9760" t="s">
        <v>21</v>
      </c>
      <c r="D9760" t="s">
        <v>33</v>
      </c>
      <c r="E9760" t="s">
        <v>537</v>
      </c>
    </row>
    <row r="9761" spans="1:5" x14ac:dyDescent="0.25">
      <c r="A9761" t="s">
        <v>27629</v>
      </c>
      <c r="B9761" t="s">
        <v>20</v>
      </c>
      <c r="C9761" t="s">
        <v>21</v>
      </c>
      <c r="D9761" t="s">
        <v>33</v>
      </c>
      <c r="E9761" t="s">
        <v>537</v>
      </c>
    </row>
    <row r="9762" spans="1:5" x14ac:dyDescent="0.25">
      <c r="A9762" t="s">
        <v>23409</v>
      </c>
      <c r="B9762" t="s">
        <v>20</v>
      </c>
      <c r="C9762" t="s">
        <v>21</v>
      </c>
      <c r="D9762" t="s">
        <v>33</v>
      </c>
      <c r="E9762" t="s">
        <v>537</v>
      </c>
    </row>
    <row r="9763" spans="1:5" x14ac:dyDescent="0.25">
      <c r="A9763" t="s">
        <v>9320</v>
      </c>
      <c r="B9763" t="s">
        <v>20</v>
      </c>
      <c r="C9763" t="s">
        <v>19</v>
      </c>
      <c r="D9763" t="s">
        <v>33</v>
      </c>
      <c r="E9763" t="s">
        <v>553</v>
      </c>
    </row>
    <row r="9764" spans="1:5" x14ac:dyDescent="0.25">
      <c r="A9764" t="s">
        <v>24001</v>
      </c>
      <c r="B9764" t="s">
        <v>20</v>
      </c>
      <c r="C9764" t="s">
        <v>19</v>
      </c>
      <c r="D9764" t="s">
        <v>69</v>
      </c>
      <c r="E9764" t="s">
        <v>533</v>
      </c>
    </row>
    <row r="9765" spans="1:5" x14ac:dyDescent="0.25">
      <c r="A9765" t="s">
        <v>6673</v>
      </c>
      <c r="B9765" t="s">
        <v>20</v>
      </c>
      <c r="C9765" t="s">
        <v>21</v>
      </c>
      <c r="D9765" t="s">
        <v>33</v>
      </c>
      <c r="E9765" t="s">
        <v>537</v>
      </c>
    </row>
    <row r="9766" spans="1:5" x14ac:dyDescent="0.25">
      <c r="A9766" t="s">
        <v>10174</v>
      </c>
      <c r="B9766" t="s">
        <v>20</v>
      </c>
      <c r="C9766" t="s">
        <v>21</v>
      </c>
      <c r="D9766" t="s">
        <v>33</v>
      </c>
      <c r="E9766" t="s">
        <v>581</v>
      </c>
    </row>
    <row r="9767" spans="1:5" x14ac:dyDescent="0.25">
      <c r="A9767" t="s">
        <v>10176</v>
      </c>
      <c r="B9767" t="s">
        <v>20</v>
      </c>
      <c r="C9767" t="s">
        <v>21</v>
      </c>
      <c r="D9767" t="s">
        <v>33</v>
      </c>
      <c r="E9767" t="s">
        <v>582</v>
      </c>
    </row>
    <row r="9768" spans="1:5" x14ac:dyDescent="0.25">
      <c r="A9768" t="s">
        <v>43585</v>
      </c>
      <c r="B9768" t="s">
        <v>20</v>
      </c>
      <c r="C9768" t="s">
        <v>19</v>
      </c>
      <c r="D9768" t="s">
        <v>66</v>
      </c>
      <c r="E9768" t="s">
        <v>530</v>
      </c>
    </row>
    <row r="9769" spans="1:5" x14ac:dyDescent="0.25">
      <c r="A9769" t="s">
        <v>21171</v>
      </c>
      <c r="B9769" t="s">
        <v>20</v>
      </c>
      <c r="C9769" t="s">
        <v>21</v>
      </c>
      <c r="D9769" t="s">
        <v>33</v>
      </c>
      <c r="E9769" t="s">
        <v>537</v>
      </c>
    </row>
    <row r="9770" spans="1:5" x14ac:dyDescent="0.25">
      <c r="A9770" t="s">
        <v>43586</v>
      </c>
      <c r="B9770" t="s">
        <v>20</v>
      </c>
      <c r="C9770" t="s">
        <v>19</v>
      </c>
      <c r="D9770" t="s">
        <v>66</v>
      </c>
      <c r="E9770" t="s">
        <v>538</v>
      </c>
    </row>
    <row r="9771" spans="1:5" x14ac:dyDescent="0.25">
      <c r="A9771" t="s">
        <v>6674</v>
      </c>
      <c r="B9771" t="s">
        <v>20</v>
      </c>
      <c r="C9771" t="s">
        <v>21</v>
      </c>
      <c r="D9771" t="s">
        <v>33</v>
      </c>
      <c r="E9771" t="s">
        <v>537</v>
      </c>
    </row>
    <row r="9772" spans="1:5" x14ac:dyDescent="0.25">
      <c r="A9772" t="s">
        <v>43587</v>
      </c>
      <c r="B9772" t="s">
        <v>16</v>
      </c>
      <c r="C9772" t="s">
        <v>17</v>
      </c>
      <c r="D9772" t="s">
        <v>33</v>
      </c>
      <c r="E9772" t="s">
        <v>653</v>
      </c>
    </row>
    <row r="9773" spans="1:5" x14ac:dyDescent="0.25">
      <c r="A9773" t="s">
        <v>43588</v>
      </c>
      <c r="B9773" t="s">
        <v>16</v>
      </c>
      <c r="C9773" t="s">
        <v>17</v>
      </c>
      <c r="D9773" t="s">
        <v>33</v>
      </c>
      <c r="E9773" t="s">
        <v>653</v>
      </c>
    </row>
    <row r="9774" spans="1:5" x14ac:dyDescent="0.25">
      <c r="A9774" t="s">
        <v>43589</v>
      </c>
      <c r="B9774" t="s">
        <v>16</v>
      </c>
      <c r="C9774" t="s">
        <v>17</v>
      </c>
      <c r="D9774" t="s">
        <v>33</v>
      </c>
      <c r="E9774" t="s">
        <v>650</v>
      </c>
    </row>
    <row r="9775" spans="1:5" x14ac:dyDescent="0.25">
      <c r="A9775" t="s">
        <v>10178</v>
      </c>
      <c r="B9775" t="s">
        <v>20</v>
      </c>
      <c r="C9775" t="s">
        <v>19</v>
      </c>
      <c r="D9775" t="s">
        <v>33</v>
      </c>
      <c r="E9775" t="s">
        <v>624</v>
      </c>
    </row>
    <row r="9776" spans="1:5" x14ac:dyDescent="0.25">
      <c r="A9776" t="s">
        <v>10186</v>
      </c>
      <c r="B9776" t="s">
        <v>20</v>
      </c>
      <c r="C9776" t="s">
        <v>19</v>
      </c>
      <c r="D9776" t="s">
        <v>33</v>
      </c>
      <c r="E9776" t="s">
        <v>538</v>
      </c>
    </row>
    <row r="9777" spans="1:5" x14ac:dyDescent="0.25">
      <c r="A9777" t="s">
        <v>21170</v>
      </c>
      <c r="B9777" t="s">
        <v>20</v>
      </c>
      <c r="C9777" t="s">
        <v>21</v>
      </c>
      <c r="D9777" t="s">
        <v>33</v>
      </c>
      <c r="E9777" t="s">
        <v>537</v>
      </c>
    </row>
    <row r="9778" spans="1:5" x14ac:dyDescent="0.25">
      <c r="A9778" t="s">
        <v>10182</v>
      </c>
      <c r="B9778" t="s">
        <v>20</v>
      </c>
      <c r="C9778" t="s">
        <v>19</v>
      </c>
      <c r="D9778" t="s">
        <v>33</v>
      </c>
      <c r="E9778" t="s">
        <v>538</v>
      </c>
    </row>
    <row r="9779" spans="1:5" x14ac:dyDescent="0.25">
      <c r="A9779" t="s">
        <v>10188</v>
      </c>
      <c r="B9779" t="s">
        <v>20</v>
      </c>
      <c r="C9779" t="s">
        <v>19</v>
      </c>
      <c r="D9779" t="s">
        <v>33</v>
      </c>
      <c r="E9779" t="s">
        <v>538</v>
      </c>
    </row>
    <row r="9780" spans="1:5" x14ac:dyDescent="0.25">
      <c r="A9780" t="s">
        <v>6672</v>
      </c>
      <c r="B9780" t="s">
        <v>20</v>
      </c>
      <c r="C9780" t="s">
        <v>21</v>
      </c>
      <c r="D9780" t="s">
        <v>33</v>
      </c>
      <c r="E9780" t="s">
        <v>537</v>
      </c>
    </row>
    <row r="9781" spans="1:5" x14ac:dyDescent="0.25">
      <c r="A9781" t="s">
        <v>10181</v>
      </c>
      <c r="B9781" t="s">
        <v>20</v>
      </c>
      <c r="C9781" t="s">
        <v>19</v>
      </c>
      <c r="D9781" t="s">
        <v>33</v>
      </c>
      <c r="E9781" t="s">
        <v>538</v>
      </c>
    </row>
    <row r="9782" spans="1:5" x14ac:dyDescent="0.25">
      <c r="A9782" t="s">
        <v>21169</v>
      </c>
      <c r="B9782" t="s">
        <v>20</v>
      </c>
      <c r="C9782" t="s">
        <v>21</v>
      </c>
      <c r="D9782" t="s">
        <v>33</v>
      </c>
      <c r="E9782" t="s">
        <v>537</v>
      </c>
    </row>
    <row r="9783" spans="1:5" x14ac:dyDescent="0.25">
      <c r="A9783" t="s">
        <v>19518</v>
      </c>
      <c r="B9783" t="s">
        <v>20</v>
      </c>
      <c r="C9783" t="s">
        <v>21</v>
      </c>
      <c r="D9783" t="s">
        <v>33</v>
      </c>
      <c r="E9783" t="s">
        <v>537</v>
      </c>
    </row>
    <row r="9784" spans="1:5" x14ac:dyDescent="0.25">
      <c r="A9784" t="s">
        <v>10187</v>
      </c>
      <c r="B9784" t="s">
        <v>20</v>
      </c>
      <c r="C9784" t="s">
        <v>19</v>
      </c>
      <c r="D9784" t="s">
        <v>33</v>
      </c>
      <c r="E9784" t="s">
        <v>538</v>
      </c>
    </row>
    <row r="9785" spans="1:5" x14ac:dyDescent="0.25">
      <c r="A9785" t="s">
        <v>5331</v>
      </c>
      <c r="B9785" t="s">
        <v>20</v>
      </c>
      <c r="C9785" t="s">
        <v>21</v>
      </c>
      <c r="D9785" t="s">
        <v>33</v>
      </c>
      <c r="E9785" t="s">
        <v>537</v>
      </c>
    </row>
    <row r="9786" spans="1:5" x14ac:dyDescent="0.25">
      <c r="A9786" t="s">
        <v>5334</v>
      </c>
      <c r="B9786" t="s">
        <v>20</v>
      </c>
      <c r="C9786" t="s">
        <v>21</v>
      </c>
      <c r="D9786" t="s">
        <v>33</v>
      </c>
      <c r="E9786" t="s">
        <v>537</v>
      </c>
    </row>
    <row r="9787" spans="1:5" x14ac:dyDescent="0.25">
      <c r="A9787" t="s">
        <v>10190</v>
      </c>
      <c r="B9787" t="s">
        <v>20</v>
      </c>
      <c r="C9787" t="s">
        <v>19</v>
      </c>
      <c r="D9787" t="s">
        <v>33</v>
      </c>
      <c r="E9787" t="s">
        <v>538</v>
      </c>
    </row>
    <row r="9788" spans="1:5" x14ac:dyDescent="0.25">
      <c r="A9788" t="s">
        <v>5117</v>
      </c>
      <c r="B9788" t="s">
        <v>20</v>
      </c>
      <c r="C9788" t="s">
        <v>21</v>
      </c>
      <c r="D9788" t="s">
        <v>33</v>
      </c>
      <c r="E9788" t="s">
        <v>537</v>
      </c>
    </row>
    <row r="9789" spans="1:5" x14ac:dyDescent="0.25">
      <c r="A9789" t="s">
        <v>10192</v>
      </c>
      <c r="B9789" t="s">
        <v>20</v>
      </c>
      <c r="C9789" t="s">
        <v>19</v>
      </c>
      <c r="D9789" t="s">
        <v>33</v>
      </c>
      <c r="E9789" t="s">
        <v>538</v>
      </c>
    </row>
    <row r="9790" spans="1:5" x14ac:dyDescent="0.25">
      <c r="A9790" t="s">
        <v>13225</v>
      </c>
      <c r="B9790" t="s">
        <v>20</v>
      </c>
      <c r="C9790" t="s">
        <v>21</v>
      </c>
      <c r="D9790" t="s">
        <v>33</v>
      </c>
      <c r="E9790" t="s">
        <v>537</v>
      </c>
    </row>
    <row r="9791" spans="1:5" x14ac:dyDescent="0.25">
      <c r="A9791" t="s">
        <v>10194</v>
      </c>
      <c r="B9791" t="s">
        <v>20</v>
      </c>
      <c r="C9791" t="s">
        <v>22</v>
      </c>
      <c r="D9791" t="s">
        <v>33</v>
      </c>
      <c r="E9791" t="s">
        <v>693</v>
      </c>
    </row>
    <row r="9792" spans="1:5" x14ac:dyDescent="0.25">
      <c r="A9792" t="s">
        <v>4931</v>
      </c>
      <c r="B9792" t="s">
        <v>20</v>
      </c>
      <c r="C9792" t="s">
        <v>21</v>
      </c>
      <c r="D9792" t="s">
        <v>33</v>
      </c>
      <c r="E9792" t="s">
        <v>537</v>
      </c>
    </row>
    <row r="9793" spans="1:5" x14ac:dyDescent="0.25">
      <c r="A9793" t="s">
        <v>10196</v>
      </c>
      <c r="B9793" t="s">
        <v>20</v>
      </c>
      <c r="C9793" t="s">
        <v>19</v>
      </c>
      <c r="D9793" t="s">
        <v>33</v>
      </c>
      <c r="E9793" t="s">
        <v>530</v>
      </c>
    </row>
    <row r="9794" spans="1:5" x14ac:dyDescent="0.25">
      <c r="A9794" t="s">
        <v>4969</v>
      </c>
      <c r="B9794" t="s">
        <v>20</v>
      </c>
      <c r="C9794" t="s">
        <v>21</v>
      </c>
      <c r="D9794" t="s">
        <v>33</v>
      </c>
      <c r="E9794" t="s">
        <v>537</v>
      </c>
    </row>
    <row r="9795" spans="1:5" x14ac:dyDescent="0.25">
      <c r="A9795" t="s">
        <v>10198</v>
      </c>
      <c r="B9795" t="s">
        <v>20</v>
      </c>
      <c r="C9795" t="s">
        <v>19</v>
      </c>
      <c r="D9795" t="s">
        <v>33</v>
      </c>
      <c r="E9795" t="s">
        <v>867</v>
      </c>
    </row>
    <row r="9796" spans="1:5" x14ac:dyDescent="0.25">
      <c r="A9796" t="s">
        <v>29618</v>
      </c>
      <c r="B9796" t="s">
        <v>20</v>
      </c>
      <c r="C9796" t="s">
        <v>19</v>
      </c>
      <c r="D9796" t="s">
        <v>69</v>
      </c>
      <c r="E9796" t="s">
        <v>553</v>
      </c>
    </row>
    <row r="9797" spans="1:5" x14ac:dyDescent="0.25">
      <c r="A9797" t="s">
        <v>10200</v>
      </c>
      <c r="B9797" t="s">
        <v>20</v>
      </c>
      <c r="C9797" t="s">
        <v>19</v>
      </c>
      <c r="D9797" t="s">
        <v>33</v>
      </c>
      <c r="E9797" t="s">
        <v>530</v>
      </c>
    </row>
    <row r="9798" spans="1:5" x14ac:dyDescent="0.25">
      <c r="A9798" t="s">
        <v>29620</v>
      </c>
      <c r="B9798" t="s">
        <v>20</v>
      </c>
      <c r="C9798" t="s">
        <v>19</v>
      </c>
      <c r="D9798" t="s">
        <v>69</v>
      </c>
      <c r="E9798" t="s">
        <v>553</v>
      </c>
    </row>
    <row r="9799" spans="1:5" x14ac:dyDescent="0.25">
      <c r="A9799" t="s">
        <v>10202</v>
      </c>
      <c r="B9799" t="s">
        <v>20</v>
      </c>
      <c r="C9799" t="s">
        <v>22</v>
      </c>
      <c r="D9799" t="s">
        <v>33</v>
      </c>
      <c r="E9799" t="s">
        <v>693</v>
      </c>
    </row>
    <row r="9800" spans="1:5" x14ac:dyDescent="0.25">
      <c r="A9800" t="s">
        <v>9191</v>
      </c>
      <c r="B9800" t="s">
        <v>20</v>
      </c>
      <c r="C9800" t="s">
        <v>21</v>
      </c>
      <c r="D9800" t="s">
        <v>33</v>
      </c>
      <c r="E9800" t="s">
        <v>537</v>
      </c>
    </row>
    <row r="9801" spans="1:5" x14ac:dyDescent="0.25">
      <c r="A9801" t="s">
        <v>10204</v>
      </c>
      <c r="B9801" t="s">
        <v>20</v>
      </c>
      <c r="C9801" t="s">
        <v>23</v>
      </c>
      <c r="D9801" t="s">
        <v>33</v>
      </c>
      <c r="E9801" t="s">
        <v>740</v>
      </c>
    </row>
    <row r="9802" spans="1:5" x14ac:dyDescent="0.25">
      <c r="A9802" t="s">
        <v>9443</v>
      </c>
      <c r="B9802" t="s">
        <v>20</v>
      </c>
      <c r="C9802" t="s">
        <v>21</v>
      </c>
      <c r="D9802" t="s">
        <v>33</v>
      </c>
      <c r="E9802" t="s">
        <v>537</v>
      </c>
    </row>
    <row r="9803" spans="1:5" x14ac:dyDescent="0.25">
      <c r="A9803" t="s">
        <v>10205</v>
      </c>
      <c r="B9803" t="s">
        <v>20</v>
      </c>
      <c r="C9803" t="s">
        <v>19</v>
      </c>
      <c r="D9803" t="s">
        <v>33</v>
      </c>
      <c r="E9803" t="s">
        <v>530</v>
      </c>
    </row>
    <row r="9804" spans="1:5" x14ac:dyDescent="0.25">
      <c r="A9804" t="s">
        <v>18763</v>
      </c>
      <c r="B9804" t="s">
        <v>20</v>
      </c>
      <c r="C9804" t="s">
        <v>21</v>
      </c>
      <c r="D9804" t="s">
        <v>33</v>
      </c>
      <c r="E9804" t="s">
        <v>537</v>
      </c>
    </row>
    <row r="9805" spans="1:5" x14ac:dyDescent="0.25">
      <c r="A9805" t="s">
        <v>10208</v>
      </c>
      <c r="B9805" t="s">
        <v>20</v>
      </c>
      <c r="C9805" t="s">
        <v>19</v>
      </c>
      <c r="D9805" t="s">
        <v>33</v>
      </c>
      <c r="E9805" t="s">
        <v>538</v>
      </c>
    </row>
    <row r="9806" spans="1:5" x14ac:dyDescent="0.25">
      <c r="A9806" t="s">
        <v>15188</v>
      </c>
      <c r="B9806" t="s">
        <v>20</v>
      </c>
      <c r="C9806" t="s">
        <v>21</v>
      </c>
      <c r="D9806" t="s">
        <v>33</v>
      </c>
      <c r="E9806" t="s">
        <v>537</v>
      </c>
    </row>
    <row r="9807" spans="1:5" x14ac:dyDescent="0.25">
      <c r="A9807" t="s">
        <v>10210</v>
      </c>
      <c r="B9807" t="s">
        <v>20</v>
      </c>
      <c r="C9807" t="s">
        <v>19</v>
      </c>
      <c r="D9807" t="s">
        <v>33</v>
      </c>
      <c r="E9807" t="s">
        <v>530</v>
      </c>
    </row>
    <row r="9808" spans="1:5" x14ac:dyDescent="0.25">
      <c r="A9808" t="s">
        <v>15187</v>
      </c>
      <c r="B9808" t="s">
        <v>20</v>
      </c>
      <c r="C9808" t="s">
        <v>21</v>
      </c>
      <c r="D9808" t="s">
        <v>33</v>
      </c>
      <c r="E9808" t="s">
        <v>537</v>
      </c>
    </row>
    <row r="9809" spans="1:5" x14ac:dyDescent="0.25">
      <c r="A9809" t="s">
        <v>10212</v>
      </c>
      <c r="B9809" t="s">
        <v>20</v>
      </c>
      <c r="C9809" t="s">
        <v>22</v>
      </c>
      <c r="D9809" t="s">
        <v>33</v>
      </c>
      <c r="E9809" t="s">
        <v>693</v>
      </c>
    </row>
    <row r="9810" spans="1:5" x14ac:dyDescent="0.25">
      <c r="A9810" t="s">
        <v>15186</v>
      </c>
      <c r="B9810" t="s">
        <v>20</v>
      </c>
      <c r="C9810" t="s">
        <v>21</v>
      </c>
      <c r="D9810" t="s">
        <v>33</v>
      </c>
      <c r="E9810" t="s">
        <v>537</v>
      </c>
    </row>
    <row r="9811" spans="1:5" x14ac:dyDescent="0.25">
      <c r="A9811" t="s">
        <v>10214</v>
      </c>
      <c r="B9811" t="s">
        <v>20</v>
      </c>
      <c r="C9811" t="s">
        <v>24</v>
      </c>
      <c r="D9811" t="s">
        <v>33</v>
      </c>
      <c r="E9811" t="s">
        <v>699</v>
      </c>
    </row>
    <row r="9812" spans="1:5" x14ac:dyDescent="0.25">
      <c r="A9812" t="s">
        <v>10216</v>
      </c>
      <c r="B9812" t="s">
        <v>20</v>
      </c>
      <c r="C9812" t="s">
        <v>25</v>
      </c>
      <c r="D9812" t="s">
        <v>33</v>
      </c>
      <c r="E9812" t="s">
        <v>815</v>
      </c>
    </row>
    <row r="9813" spans="1:5" x14ac:dyDescent="0.25">
      <c r="A9813" t="s">
        <v>15185</v>
      </c>
      <c r="B9813" t="s">
        <v>20</v>
      </c>
      <c r="C9813" t="s">
        <v>21</v>
      </c>
      <c r="D9813" t="s">
        <v>33</v>
      </c>
      <c r="E9813" t="s">
        <v>537</v>
      </c>
    </row>
    <row r="9814" spans="1:5" x14ac:dyDescent="0.25">
      <c r="A9814" t="s">
        <v>15184</v>
      </c>
      <c r="B9814" t="s">
        <v>20</v>
      </c>
      <c r="C9814" t="s">
        <v>21</v>
      </c>
      <c r="D9814" t="s">
        <v>33</v>
      </c>
      <c r="E9814" t="s">
        <v>537</v>
      </c>
    </row>
    <row r="9815" spans="1:5" x14ac:dyDescent="0.25">
      <c r="A9815" t="s">
        <v>6360</v>
      </c>
      <c r="B9815" t="s">
        <v>20</v>
      </c>
      <c r="C9815" t="s">
        <v>21</v>
      </c>
      <c r="D9815" t="s">
        <v>33</v>
      </c>
      <c r="E9815" t="s">
        <v>537</v>
      </c>
    </row>
    <row r="9816" spans="1:5" x14ac:dyDescent="0.25">
      <c r="A9816" t="s">
        <v>9526</v>
      </c>
      <c r="B9816" t="s">
        <v>20</v>
      </c>
      <c r="C9816" t="s">
        <v>21</v>
      </c>
      <c r="D9816" t="s">
        <v>33</v>
      </c>
      <c r="E9816" t="s">
        <v>537</v>
      </c>
    </row>
    <row r="9817" spans="1:5" x14ac:dyDescent="0.25">
      <c r="A9817" t="s">
        <v>3887</v>
      </c>
      <c r="B9817" t="s">
        <v>20</v>
      </c>
      <c r="C9817" t="s">
        <v>19</v>
      </c>
      <c r="D9817" t="s">
        <v>33</v>
      </c>
      <c r="E9817" t="s">
        <v>553</v>
      </c>
    </row>
    <row r="9818" spans="1:5" x14ac:dyDescent="0.25">
      <c r="A9818" t="s">
        <v>28144</v>
      </c>
      <c r="B9818" t="s">
        <v>20</v>
      </c>
      <c r="C9818" t="s">
        <v>19</v>
      </c>
      <c r="D9818" t="s">
        <v>33</v>
      </c>
      <c r="E9818" t="s">
        <v>553</v>
      </c>
    </row>
    <row r="9819" spans="1:5" x14ac:dyDescent="0.25">
      <c r="A9819" t="s">
        <v>13468</v>
      </c>
      <c r="B9819" t="s">
        <v>20</v>
      </c>
      <c r="C9819" t="s">
        <v>21</v>
      </c>
      <c r="D9819" t="s">
        <v>33</v>
      </c>
      <c r="E9819" t="s">
        <v>537</v>
      </c>
    </row>
    <row r="9820" spans="1:5" x14ac:dyDescent="0.25">
      <c r="A9820" t="s">
        <v>26738</v>
      </c>
      <c r="B9820" t="s">
        <v>20</v>
      </c>
      <c r="C9820" t="s">
        <v>21</v>
      </c>
      <c r="D9820" t="s">
        <v>33</v>
      </c>
      <c r="E9820" t="s">
        <v>537</v>
      </c>
    </row>
    <row r="9821" spans="1:5" x14ac:dyDescent="0.25">
      <c r="A9821" t="s">
        <v>9300</v>
      </c>
      <c r="B9821" t="s">
        <v>20</v>
      </c>
      <c r="C9821" t="s">
        <v>21</v>
      </c>
      <c r="D9821" t="s">
        <v>33</v>
      </c>
      <c r="E9821" t="s">
        <v>537</v>
      </c>
    </row>
    <row r="9822" spans="1:5" x14ac:dyDescent="0.25">
      <c r="A9822" t="s">
        <v>4052</v>
      </c>
      <c r="B9822" t="s">
        <v>20</v>
      </c>
      <c r="C9822" t="s">
        <v>21</v>
      </c>
      <c r="D9822" t="s">
        <v>33</v>
      </c>
      <c r="E9822" t="s">
        <v>537</v>
      </c>
    </row>
    <row r="9823" spans="1:5" x14ac:dyDescent="0.25">
      <c r="A9823" t="s">
        <v>10226</v>
      </c>
      <c r="B9823" t="s">
        <v>20</v>
      </c>
      <c r="C9823" t="s">
        <v>19</v>
      </c>
      <c r="D9823" t="s">
        <v>33</v>
      </c>
      <c r="E9823" t="s">
        <v>538</v>
      </c>
    </row>
    <row r="9824" spans="1:5" x14ac:dyDescent="0.25">
      <c r="A9824" t="s">
        <v>20062</v>
      </c>
      <c r="B9824" t="s">
        <v>20</v>
      </c>
      <c r="C9824" t="s">
        <v>21</v>
      </c>
      <c r="D9824" t="s">
        <v>33</v>
      </c>
      <c r="E9824" t="s">
        <v>537</v>
      </c>
    </row>
    <row r="9825" spans="1:5" x14ac:dyDescent="0.25">
      <c r="A9825" t="s">
        <v>7990</v>
      </c>
      <c r="B9825" t="s">
        <v>20</v>
      </c>
      <c r="C9825" t="s">
        <v>21</v>
      </c>
      <c r="D9825" t="s">
        <v>33</v>
      </c>
      <c r="E9825" t="s">
        <v>537</v>
      </c>
    </row>
    <row r="9826" spans="1:5" x14ac:dyDescent="0.25">
      <c r="A9826" t="s">
        <v>10230</v>
      </c>
      <c r="B9826" t="s">
        <v>20</v>
      </c>
      <c r="C9826" t="s">
        <v>19</v>
      </c>
      <c r="D9826" t="s">
        <v>33</v>
      </c>
      <c r="E9826" t="s">
        <v>530</v>
      </c>
    </row>
    <row r="9827" spans="1:5" x14ac:dyDescent="0.25">
      <c r="A9827" t="s">
        <v>10231</v>
      </c>
      <c r="B9827" t="s">
        <v>20</v>
      </c>
      <c r="C9827" t="s">
        <v>19</v>
      </c>
      <c r="D9827" t="s">
        <v>33</v>
      </c>
      <c r="E9827" t="s">
        <v>538</v>
      </c>
    </row>
    <row r="9828" spans="1:5" x14ac:dyDescent="0.25">
      <c r="A9828" t="s">
        <v>23854</v>
      </c>
      <c r="B9828" t="s">
        <v>20</v>
      </c>
      <c r="C9828" t="s">
        <v>19</v>
      </c>
      <c r="D9828" t="s">
        <v>33</v>
      </c>
      <c r="E9828" t="s">
        <v>553</v>
      </c>
    </row>
    <row r="9829" spans="1:5" x14ac:dyDescent="0.25">
      <c r="A9829" t="s">
        <v>25724</v>
      </c>
      <c r="B9829" t="s">
        <v>20</v>
      </c>
      <c r="C9829" t="s">
        <v>19</v>
      </c>
      <c r="D9829" t="s">
        <v>33</v>
      </c>
      <c r="E9829" t="s">
        <v>553</v>
      </c>
    </row>
    <row r="9830" spans="1:5" x14ac:dyDescent="0.25">
      <c r="A9830" t="s">
        <v>10233</v>
      </c>
      <c r="B9830" t="s">
        <v>20</v>
      </c>
      <c r="C9830" t="s">
        <v>21</v>
      </c>
      <c r="D9830" t="s">
        <v>33</v>
      </c>
      <c r="E9830" t="s">
        <v>582</v>
      </c>
    </row>
    <row r="9831" spans="1:5" x14ac:dyDescent="0.25">
      <c r="A9831" t="s">
        <v>10235</v>
      </c>
      <c r="B9831" t="s">
        <v>20</v>
      </c>
      <c r="C9831" t="s">
        <v>21</v>
      </c>
      <c r="D9831" t="s">
        <v>33</v>
      </c>
      <c r="E9831" t="s">
        <v>581</v>
      </c>
    </row>
    <row r="9832" spans="1:5" x14ac:dyDescent="0.25">
      <c r="A9832" t="s">
        <v>26250</v>
      </c>
      <c r="B9832" t="s">
        <v>20</v>
      </c>
      <c r="C9832" t="s">
        <v>19</v>
      </c>
      <c r="D9832" t="s">
        <v>33</v>
      </c>
      <c r="E9832" t="s">
        <v>553</v>
      </c>
    </row>
    <row r="9833" spans="1:5" x14ac:dyDescent="0.25">
      <c r="A9833" t="s">
        <v>6582</v>
      </c>
      <c r="B9833" t="s">
        <v>20</v>
      </c>
      <c r="C9833" t="s">
        <v>21</v>
      </c>
      <c r="D9833" t="s">
        <v>33</v>
      </c>
      <c r="E9833" t="s">
        <v>537</v>
      </c>
    </row>
    <row r="9834" spans="1:5" x14ac:dyDescent="0.25">
      <c r="A9834" t="s">
        <v>10237</v>
      </c>
      <c r="B9834" t="s">
        <v>20</v>
      </c>
      <c r="C9834" t="s">
        <v>19</v>
      </c>
      <c r="D9834" t="s">
        <v>65</v>
      </c>
      <c r="E9834" t="s">
        <v>538</v>
      </c>
    </row>
    <row r="9835" spans="1:5" x14ac:dyDescent="0.25">
      <c r="A9835" t="s">
        <v>10240</v>
      </c>
      <c r="B9835" t="s">
        <v>20</v>
      </c>
      <c r="C9835" t="s">
        <v>19</v>
      </c>
      <c r="D9835" t="s">
        <v>33</v>
      </c>
      <c r="E9835" t="s">
        <v>538</v>
      </c>
    </row>
    <row r="9836" spans="1:5" x14ac:dyDescent="0.25">
      <c r="A9836" t="s">
        <v>26861</v>
      </c>
      <c r="B9836" t="s">
        <v>20</v>
      </c>
      <c r="C9836" t="s">
        <v>21</v>
      </c>
      <c r="D9836" t="s">
        <v>33</v>
      </c>
      <c r="E9836" t="s">
        <v>537</v>
      </c>
    </row>
    <row r="9837" spans="1:5" x14ac:dyDescent="0.25">
      <c r="A9837" t="s">
        <v>10239</v>
      </c>
      <c r="B9837" t="s">
        <v>20</v>
      </c>
      <c r="C9837" t="s">
        <v>19</v>
      </c>
      <c r="D9837" t="s">
        <v>33</v>
      </c>
      <c r="E9837" t="s">
        <v>530</v>
      </c>
    </row>
    <row r="9838" spans="1:5" x14ac:dyDescent="0.25">
      <c r="A9838" t="s">
        <v>5150</v>
      </c>
      <c r="B9838" t="s">
        <v>20</v>
      </c>
      <c r="C9838" t="s">
        <v>21</v>
      </c>
      <c r="D9838" t="s">
        <v>33</v>
      </c>
      <c r="E9838" t="s">
        <v>537</v>
      </c>
    </row>
    <row r="9839" spans="1:5" x14ac:dyDescent="0.25">
      <c r="A9839" t="s">
        <v>9296</v>
      </c>
      <c r="B9839" t="s">
        <v>20</v>
      </c>
      <c r="C9839" t="s">
        <v>21</v>
      </c>
      <c r="D9839" t="s">
        <v>33</v>
      </c>
      <c r="E9839" t="s">
        <v>537</v>
      </c>
    </row>
    <row r="9840" spans="1:5" x14ac:dyDescent="0.25">
      <c r="A9840" t="s">
        <v>25396</v>
      </c>
      <c r="B9840" t="s">
        <v>20</v>
      </c>
      <c r="C9840" t="s">
        <v>21</v>
      </c>
      <c r="D9840" t="s">
        <v>33</v>
      </c>
      <c r="E9840" t="s">
        <v>537</v>
      </c>
    </row>
    <row r="9841" spans="1:5" x14ac:dyDescent="0.25">
      <c r="A9841" t="s">
        <v>10244</v>
      </c>
      <c r="B9841" t="s">
        <v>20</v>
      </c>
      <c r="C9841" t="s">
        <v>19</v>
      </c>
      <c r="D9841" t="s">
        <v>33</v>
      </c>
      <c r="E9841" t="s">
        <v>562</v>
      </c>
    </row>
    <row r="9842" spans="1:5" x14ac:dyDescent="0.25">
      <c r="A9842" t="s">
        <v>28504</v>
      </c>
      <c r="B9842" t="s">
        <v>20</v>
      </c>
      <c r="C9842" t="s">
        <v>21</v>
      </c>
      <c r="D9842" t="s">
        <v>33</v>
      </c>
      <c r="E9842" t="s">
        <v>537</v>
      </c>
    </row>
    <row r="9843" spans="1:5" x14ac:dyDescent="0.25">
      <c r="A9843" t="s">
        <v>10246</v>
      </c>
      <c r="B9843" t="s">
        <v>20</v>
      </c>
      <c r="C9843" t="s">
        <v>19</v>
      </c>
      <c r="D9843" t="s">
        <v>33</v>
      </c>
      <c r="E9843" t="s">
        <v>611</v>
      </c>
    </row>
    <row r="9844" spans="1:5" x14ac:dyDescent="0.25">
      <c r="A9844" t="s">
        <v>10249</v>
      </c>
      <c r="B9844" t="s">
        <v>20</v>
      </c>
      <c r="C9844" t="s">
        <v>19</v>
      </c>
      <c r="D9844" t="s">
        <v>33</v>
      </c>
      <c r="E9844" t="s">
        <v>870</v>
      </c>
    </row>
    <row r="9845" spans="1:5" x14ac:dyDescent="0.25">
      <c r="A9845" t="s">
        <v>10247</v>
      </c>
      <c r="B9845" t="s">
        <v>20</v>
      </c>
      <c r="C9845" t="s">
        <v>19</v>
      </c>
      <c r="D9845" t="s">
        <v>33</v>
      </c>
      <c r="E9845" t="s">
        <v>869</v>
      </c>
    </row>
    <row r="9846" spans="1:5" x14ac:dyDescent="0.25">
      <c r="A9846" t="s">
        <v>10248</v>
      </c>
      <c r="B9846" t="s">
        <v>20</v>
      </c>
      <c r="C9846" t="s">
        <v>19</v>
      </c>
      <c r="D9846" t="s">
        <v>33</v>
      </c>
      <c r="E9846" t="s">
        <v>551</v>
      </c>
    </row>
    <row r="9847" spans="1:5" x14ac:dyDescent="0.25">
      <c r="A9847" t="s">
        <v>6675</v>
      </c>
      <c r="B9847" t="s">
        <v>20</v>
      </c>
      <c r="C9847" t="s">
        <v>21</v>
      </c>
      <c r="D9847" t="s">
        <v>33</v>
      </c>
      <c r="E9847" t="s">
        <v>537</v>
      </c>
    </row>
    <row r="9848" spans="1:5" x14ac:dyDescent="0.25">
      <c r="A9848" t="s">
        <v>10251</v>
      </c>
      <c r="B9848" t="s">
        <v>16</v>
      </c>
      <c r="C9848" t="s">
        <v>15</v>
      </c>
      <c r="D9848" t="s">
        <v>33</v>
      </c>
      <c r="E9848" t="s">
        <v>659</v>
      </c>
    </row>
    <row r="9849" spans="1:5" x14ac:dyDescent="0.25">
      <c r="A9849" t="s">
        <v>21168</v>
      </c>
      <c r="B9849" t="s">
        <v>20</v>
      </c>
      <c r="C9849" t="s">
        <v>21</v>
      </c>
      <c r="D9849" t="s">
        <v>33</v>
      </c>
      <c r="E9849" t="s">
        <v>537</v>
      </c>
    </row>
    <row r="9850" spans="1:5" x14ac:dyDescent="0.25">
      <c r="A9850" t="s">
        <v>18953</v>
      </c>
      <c r="B9850" t="s">
        <v>20</v>
      </c>
      <c r="C9850" t="s">
        <v>21</v>
      </c>
      <c r="D9850" t="s">
        <v>33</v>
      </c>
      <c r="E9850" t="s">
        <v>537</v>
      </c>
    </row>
    <row r="9851" spans="1:5" x14ac:dyDescent="0.25">
      <c r="A9851" t="s">
        <v>26576</v>
      </c>
      <c r="B9851" t="s">
        <v>20</v>
      </c>
      <c r="C9851" t="s">
        <v>21</v>
      </c>
      <c r="D9851" t="s">
        <v>33</v>
      </c>
      <c r="E9851" t="s">
        <v>537</v>
      </c>
    </row>
    <row r="9852" spans="1:5" x14ac:dyDescent="0.25">
      <c r="A9852" t="s">
        <v>11682</v>
      </c>
      <c r="B9852" t="s">
        <v>20</v>
      </c>
      <c r="C9852" t="s">
        <v>21</v>
      </c>
      <c r="D9852" t="s">
        <v>33</v>
      </c>
      <c r="E9852" t="s">
        <v>537</v>
      </c>
    </row>
    <row r="9853" spans="1:5" x14ac:dyDescent="0.25">
      <c r="A9853" t="s">
        <v>4139</v>
      </c>
      <c r="B9853" t="s">
        <v>20</v>
      </c>
      <c r="C9853" t="s">
        <v>21</v>
      </c>
      <c r="D9853" t="s">
        <v>33</v>
      </c>
      <c r="E9853" t="s">
        <v>537</v>
      </c>
    </row>
    <row r="9854" spans="1:5" x14ac:dyDescent="0.25">
      <c r="A9854" t="s">
        <v>19956</v>
      </c>
      <c r="B9854" t="s">
        <v>20</v>
      </c>
      <c r="C9854" t="s">
        <v>21</v>
      </c>
      <c r="D9854" t="s">
        <v>33</v>
      </c>
      <c r="E9854" t="s">
        <v>537</v>
      </c>
    </row>
    <row r="9855" spans="1:5" x14ac:dyDescent="0.25">
      <c r="A9855" t="s">
        <v>24435</v>
      </c>
      <c r="B9855" t="s">
        <v>20</v>
      </c>
      <c r="C9855" t="s">
        <v>21</v>
      </c>
      <c r="D9855" t="s">
        <v>33</v>
      </c>
      <c r="E9855" t="s">
        <v>537</v>
      </c>
    </row>
    <row r="9856" spans="1:5" x14ac:dyDescent="0.25">
      <c r="A9856" t="s">
        <v>10253</v>
      </c>
      <c r="B9856" t="s">
        <v>20</v>
      </c>
      <c r="C9856" t="s">
        <v>19</v>
      </c>
      <c r="D9856" t="s">
        <v>33</v>
      </c>
      <c r="E9856" t="s">
        <v>538</v>
      </c>
    </row>
    <row r="9857" spans="1:5" x14ac:dyDescent="0.25">
      <c r="A9857" t="s">
        <v>10254</v>
      </c>
      <c r="B9857" t="s">
        <v>20</v>
      </c>
      <c r="C9857" t="s">
        <v>19</v>
      </c>
      <c r="D9857" t="s">
        <v>33</v>
      </c>
      <c r="E9857" t="s">
        <v>562</v>
      </c>
    </row>
    <row r="9858" spans="1:5" x14ac:dyDescent="0.25">
      <c r="A9858" t="s">
        <v>10257</v>
      </c>
      <c r="B9858" t="s">
        <v>20</v>
      </c>
      <c r="C9858" t="s">
        <v>19</v>
      </c>
      <c r="D9858" t="s">
        <v>33</v>
      </c>
      <c r="E9858" t="s">
        <v>562</v>
      </c>
    </row>
    <row r="9859" spans="1:5" x14ac:dyDescent="0.25">
      <c r="A9859" t="s">
        <v>3851</v>
      </c>
      <c r="B9859" t="s">
        <v>20</v>
      </c>
      <c r="C9859" t="s">
        <v>21</v>
      </c>
      <c r="D9859" t="s">
        <v>33</v>
      </c>
      <c r="E9859" t="s">
        <v>537</v>
      </c>
    </row>
    <row r="9860" spans="1:5" x14ac:dyDescent="0.25">
      <c r="A9860" t="s">
        <v>24731</v>
      </c>
      <c r="B9860" t="s">
        <v>20</v>
      </c>
      <c r="C9860" t="s">
        <v>21</v>
      </c>
      <c r="D9860" t="s">
        <v>33</v>
      </c>
      <c r="E9860" t="s">
        <v>537</v>
      </c>
    </row>
    <row r="9861" spans="1:5" x14ac:dyDescent="0.25">
      <c r="A9861" t="s">
        <v>10259</v>
      </c>
      <c r="B9861" t="s">
        <v>20</v>
      </c>
      <c r="C9861" t="s">
        <v>21</v>
      </c>
      <c r="D9861" t="s">
        <v>33</v>
      </c>
      <c r="E9861" t="s">
        <v>582</v>
      </c>
    </row>
    <row r="9862" spans="1:5" x14ac:dyDescent="0.25">
      <c r="A9862" t="s">
        <v>10260</v>
      </c>
      <c r="B9862" t="s">
        <v>20</v>
      </c>
      <c r="C9862" t="s">
        <v>19</v>
      </c>
      <c r="D9862" t="s">
        <v>33</v>
      </c>
      <c r="E9862" t="s">
        <v>530</v>
      </c>
    </row>
    <row r="9863" spans="1:5" x14ac:dyDescent="0.25">
      <c r="A9863" t="s">
        <v>10261</v>
      </c>
      <c r="B9863" t="s">
        <v>20</v>
      </c>
      <c r="C9863" t="s">
        <v>19</v>
      </c>
      <c r="D9863" t="s">
        <v>33</v>
      </c>
      <c r="E9863" t="s">
        <v>611</v>
      </c>
    </row>
    <row r="9864" spans="1:5" x14ac:dyDescent="0.25">
      <c r="A9864" t="s">
        <v>15183</v>
      </c>
      <c r="B9864" t="s">
        <v>20</v>
      </c>
      <c r="C9864" t="s">
        <v>21</v>
      </c>
      <c r="D9864" t="s">
        <v>33</v>
      </c>
      <c r="E9864" t="s">
        <v>537</v>
      </c>
    </row>
    <row r="9865" spans="1:5" x14ac:dyDescent="0.25">
      <c r="A9865" t="s">
        <v>14834</v>
      </c>
      <c r="B9865" t="s">
        <v>20</v>
      </c>
      <c r="C9865" t="s">
        <v>21</v>
      </c>
      <c r="D9865" t="s">
        <v>33</v>
      </c>
      <c r="E9865" t="s">
        <v>537</v>
      </c>
    </row>
    <row r="9866" spans="1:5" x14ac:dyDescent="0.25">
      <c r="A9866" t="s">
        <v>10263</v>
      </c>
      <c r="B9866" t="s">
        <v>20</v>
      </c>
      <c r="C9866" t="s">
        <v>21</v>
      </c>
      <c r="D9866" t="s">
        <v>33</v>
      </c>
      <c r="E9866" t="s">
        <v>581</v>
      </c>
    </row>
    <row r="9867" spans="1:5" x14ac:dyDescent="0.25">
      <c r="A9867" t="s">
        <v>10264</v>
      </c>
      <c r="B9867" t="s">
        <v>20</v>
      </c>
      <c r="C9867" t="s">
        <v>21</v>
      </c>
      <c r="D9867" t="s">
        <v>33</v>
      </c>
      <c r="E9867" t="s">
        <v>582</v>
      </c>
    </row>
    <row r="9868" spans="1:5" x14ac:dyDescent="0.25">
      <c r="A9868" t="s">
        <v>18792</v>
      </c>
      <c r="B9868" t="s">
        <v>20</v>
      </c>
      <c r="C9868" t="s">
        <v>21</v>
      </c>
      <c r="D9868" t="s">
        <v>33</v>
      </c>
      <c r="E9868" t="s">
        <v>537</v>
      </c>
    </row>
    <row r="9869" spans="1:5" x14ac:dyDescent="0.25">
      <c r="A9869" t="s">
        <v>10268</v>
      </c>
      <c r="B9869" t="s">
        <v>20</v>
      </c>
      <c r="C9869" t="s">
        <v>19</v>
      </c>
      <c r="D9869" t="s">
        <v>33</v>
      </c>
      <c r="E9869" t="s">
        <v>530</v>
      </c>
    </row>
    <row r="9870" spans="1:5" x14ac:dyDescent="0.25">
      <c r="A9870" t="s">
        <v>29368</v>
      </c>
      <c r="B9870" t="s">
        <v>20</v>
      </c>
      <c r="C9870" t="s">
        <v>19</v>
      </c>
      <c r="D9870" t="s">
        <v>33</v>
      </c>
      <c r="E9870" t="s">
        <v>533</v>
      </c>
    </row>
    <row r="9871" spans="1:5" x14ac:dyDescent="0.25">
      <c r="A9871" t="s">
        <v>10267</v>
      </c>
      <c r="B9871" t="s">
        <v>20</v>
      </c>
      <c r="C9871" t="s">
        <v>19</v>
      </c>
      <c r="D9871" t="s">
        <v>33</v>
      </c>
      <c r="E9871" t="s">
        <v>538</v>
      </c>
    </row>
    <row r="9872" spans="1:5" x14ac:dyDescent="0.25">
      <c r="A9872" t="s">
        <v>10269</v>
      </c>
      <c r="B9872" t="s">
        <v>20</v>
      </c>
      <c r="C9872" t="s">
        <v>19</v>
      </c>
      <c r="D9872" t="s">
        <v>33</v>
      </c>
      <c r="E9872" t="s">
        <v>530</v>
      </c>
    </row>
    <row r="9873" spans="1:5" x14ac:dyDescent="0.25">
      <c r="A9873" t="s">
        <v>10270</v>
      </c>
      <c r="B9873" t="s">
        <v>20</v>
      </c>
      <c r="C9873" t="s">
        <v>19</v>
      </c>
      <c r="D9873" t="s">
        <v>33</v>
      </c>
      <c r="E9873" t="s">
        <v>538</v>
      </c>
    </row>
    <row r="9874" spans="1:5" x14ac:dyDescent="0.25">
      <c r="A9874" t="s">
        <v>21351</v>
      </c>
      <c r="B9874" t="s">
        <v>20</v>
      </c>
      <c r="C9874" t="s">
        <v>21</v>
      </c>
      <c r="D9874" t="s">
        <v>33</v>
      </c>
      <c r="E9874" t="s">
        <v>537</v>
      </c>
    </row>
    <row r="9875" spans="1:5" x14ac:dyDescent="0.25">
      <c r="A9875" t="s">
        <v>10272</v>
      </c>
      <c r="B9875" t="s">
        <v>20</v>
      </c>
      <c r="C9875" t="s">
        <v>19</v>
      </c>
      <c r="D9875" t="s">
        <v>33</v>
      </c>
      <c r="E9875" t="s">
        <v>530</v>
      </c>
    </row>
    <row r="9876" spans="1:5" x14ac:dyDescent="0.25">
      <c r="A9876" t="s">
        <v>10273</v>
      </c>
      <c r="B9876" t="s">
        <v>20</v>
      </c>
      <c r="C9876" t="s">
        <v>19</v>
      </c>
      <c r="D9876" t="s">
        <v>33</v>
      </c>
      <c r="E9876" t="s">
        <v>771</v>
      </c>
    </row>
    <row r="9877" spans="1:5" x14ac:dyDescent="0.25">
      <c r="A9877" t="s">
        <v>10274</v>
      </c>
      <c r="B9877" t="s">
        <v>20</v>
      </c>
      <c r="C9877" t="s">
        <v>19</v>
      </c>
      <c r="D9877" t="s">
        <v>33</v>
      </c>
      <c r="E9877" t="s">
        <v>771</v>
      </c>
    </row>
    <row r="9878" spans="1:5" x14ac:dyDescent="0.25">
      <c r="A9878" t="s">
        <v>15719</v>
      </c>
      <c r="B9878" t="s">
        <v>20</v>
      </c>
      <c r="C9878" t="s">
        <v>19</v>
      </c>
      <c r="D9878" t="s">
        <v>33</v>
      </c>
      <c r="E9878" t="s">
        <v>553</v>
      </c>
    </row>
    <row r="9879" spans="1:5" x14ac:dyDescent="0.25">
      <c r="A9879" t="s">
        <v>16413</v>
      </c>
      <c r="B9879" t="s">
        <v>20</v>
      </c>
      <c r="C9879" t="s">
        <v>19</v>
      </c>
      <c r="D9879" t="s">
        <v>33</v>
      </c>
      <c r="E9879" t="s">
        <v>553</v>
      </c>
    </row>
    <row r="9880" spans="1:5" x14ac:dyDescent="0.25">
      <c r="A9880" t="s">
        <v>10277</v>
      </c>
      <c r="B9880" t="s">
        <v>20</v>
      </c>
      <c r="C9880" t="s">
        <v>22</v>
      </c>
      <c r="D9880" t="s">
        <v>33</v>
      </c>
      <c r="E9880" t="s">
        <v>693</v>
      </c>
    </row>
    <row r="9881" spans="1:5" x14ac:dyDescent="0.25">
      <c r="A9881" t="s">
        <v>10278</v>
      </c>
      <c r="B9881" t="s">
        <v>20</v>
      </c>
      <c r="C9881" t="s">
        <v>22</v>
      </c>
      <c r="D9881" t="s">
        <v>33</v>
      </c>
      <c r="E9881" t="s">
        <v>536</v>
      </c>
    </row>
    <row r="9882" spans="1:5" x14ac:dyDescent="0.25">
      <c r="A9882" t="s">
        <v>25603</v>
      </c>
      <c r="B9882" t="s">
        <v>20</v>
      </c>
      <c r="C9882" t="s">
        <v>21</v>
      </c>
      <c r="D9882" t="s">
        <v>33</v>
      </c>
      <c r="E9882" t="s">
        <v>537</v>
      </c>
    </row>
    <row r="9883" spans="1:5" x14ac:dyDescent="0.25">
      <c r="A9883" t="s">
        <v>10280</v>
      </c>
      <c r="B9883" t="s">
        <v>16</v>
      </c>
      <c r="C9883" t="s">
        <v>17</v>
      </c>
      <c r="D9883" t="s">
        <v>33</v>
      </c>
      <c r="E9883" t="s">
        <v>653</v>
      </c>
    </row>
    <row r="9884" spans="1:5" x14ac:dyDescent="0.25">
      <c r="A9884" t="s">
        <v>10281</v>
      </c>
      <c r="B9884" t="s">
        <v>16</v>
      </c>
      <c r="C9884" t="s">
        <v>17</v>
      </c>
      <c r="D9884" t="s">
        <v>33</v>
      </c>
      <c r="E9884" t="s">
        <v>653</v>
      </c>
    </row>
    <row r="9885" spans="1:5" x14ac:dyDescent="0.25">
      <c r="A9885" t="s">
        <v>16707</v>
      </c>
      <c r="B9885" t="s">
        <v>20</v>
      </c>
      <c r="C9885" t="s">
        <v>21</v>
      </c>
      <c r="D9885" t="s">
        <v>33</v>
      </c>
      <c r="E9885" t="s">
        <v>537</v>
      </c>
    </row>
    <row r="9886" spans="1:5" x14ac:dyDescent="0.25">
      <c r="A9886" t="s">
        <v>10283</v>
      </c>
      <c r="B9886" t="s">
        <v>20</v>
      </c>
      <c r="C9886" t="s">
        <v>19</v>
      </c>
      <c r="D9886" t="s">
        <v>33</v>
      </c>
      <c r="E9886" t="s">
        <v>530</v>
      </c>
    </row>
    <row r="9887" spans="1:5" x14ac:dyDescent="0.25">
      <c r="A9887" t="s">
        <v>43590</v>
      </c>
      <c r="B9887" t="s">
        <v>16</v>
      </c>
      <c r="C9887" t="s">
        <v>17</v>
      </c>
      <c r="D9887" t="s">
        <v>33</v>
      </c>
      <c r="E9887" t="s">
        <v>653</v>
      </c>
    </row>
    <row r="9888" spans="1:5" x14ac:dyDescent="0.25">
      <c r="A9888" t="s">
        <v>10284</v>
      </c>
      <c r="B9888" t="s">
        <v>16</v>
      </c>
      <c r="C9888" t="s">
        <v>17</v>
      </c>
      <c r="D9888" t="s">
        <v>33</v>
      </c>
      <c r="E9888" t="s">
        <v>569</v>
      </c>
    </row>
    <row r="9889" spans="1:5" x14ac:dyDescent="0.25">
      <c r="A9889" t="s">
        <v>10285</v>
      </c>
      <c r="B9889" t="s">
        <v>16</v>
      </c>
      <c r="C9889" t="s">
        <v>17</v>
      </c>
      <c r="D9889" t="s">
        <v>33</v>
      </c>
      <c r="E9889" t="s">
        <v>653</v>
      </c>
    </row>
    <row r="9890" spans="1:5" x14ac:dyDescent="0.25">
      <c r="A9890" t="s">
        <v>10286</v>
      </c>
      <c r="B9890" t="s">
        <v>16</v>
      </c>
      <c r="C9890" t="s">
        <v>17</v>
      </c>
      <c r="D9890" t="s">
        <v>33</v>
      </c>
      <c r="E9890" t="s">
        <v>653</v>
      </c>
    </row>
    <row r="9891" spans="1:5" x14ac:dyDescent="0.25">
      <c r="A9891" t="s">
        <v>27771</v>
      </c>
      <c r="B9891" t="s">
        <v>20</v>
      </c>
      <c r="C9891" t="s">
        <v>21</v>
      </c>
      <c r="D9891" t="s">
        <v>33</v>
      </c>
      <c r="E9891" t="s">
        <v>537</v>
      </c>
    </row>
    <row r="9892" spans="1:5" x14ac:dyDescent="0.25">
      <c r="A9892" t="s">
        <v>27767</v>
      </c>
      <c r="B9892" t="s">
        <v>20</v>
      </c>
      <c r="C9892" t="s">
        <v>21</v>
      </c>
      <c r="D9892" t="s">
        <v>33</v>
      </c>
      <c r="E9892" t="s">
        <v>537</v>
      </c>
    </row>
    <row r="9893" spans="1:5" x14ac:dyDescent="0.25">
      <c r="A9893" t="s">
        <v>10290</v>
      </c>
      <c r="B9893" t="s">
        <v>20</v>
      </c>
      <c r="C9893" t="s">
        <v>19</v>
      </c>
      <c r="D9893" t="s">
        <v>33</v>
      </c>
      <c r="E9893" t="s">
        <v>585</v>
      </c>
    </row>
    <row r="9894" spans="1:5" x14ac:dyDescent="0.25">
      <c r="A9894" t="s">
        <v>10289</v>
      </c>
      <c r="B9894" t="s">
        <v>20</v>
      </c>
      <c r="C9894" t="s">
        <v>19</v>
      </c>
      <c r="D9894" t="s">
        <v>33</v>
      </c>
      <c r="E9894" t="s">
        <v>585</v>
      </c>
    </row>
    <row r="9895" spans="1:5" x14ac:dyDescent="0.25">
      <c r="A9895" t="s">
        <v>19326</v>
      </c>
      <c r="B9895" t="s">
        <v>20</v>
      </c>
      <c r="C9895" t="s">
        <v>21</v>
      </c>
      <c r="D9895" t="s">
        <v>33</v>
      </c>
      <c r="E9895" t="s">
        <v>537</v>
      </c>
    </row>
    <row r="9896" spans="1:5" x14ac:dyDescent="0.25">
      <c r="A9896" t="s">
        <v>22704</v>
      </c>
      <c r="B9896" t="s">
        <v>20</v>
      </c>
      <c r="C9896" t="s">
        <v>19</v>
      </c>
      <c r="D9896" t="s">
        <v>33</v>
      </c>
      <c r="E9896" t="s">
        <v>553</v>
      </c>
    </row>
    <row r="9897" spans="1:5" x14ac:dyDescent="0.25">
      <c r="A9897" t="s">
        <v>10293</v>
      </c>
      <c r="B9897" t="s">
        <v>20</v>
      </c>
      <c r="C9897" t="s">
        <v>22</v>
      </c>
      <c r="D9897" t="s">
        <v>33</v>
      </c>
      <c r="E9897" t="s">
        <v>649</v>
      </c>
    </row>
    <row r="9898" spans="1:5" x14ac:dyDescent="0.25">
      <c r="A9898" t="s">
        <v>27607</v>
      </c>
      <c r="B9898" t="s">
        <v>20</v>
      </c>
      <c r="C9898" t="s">
        <v>21</v>
      </c>
      <c r="D9898" t="s">
        <v>33</v>
      </c>
      <c r="E9898" t="s">
        <v>537</v>
      </c>
    </row>
    <row r="9899" spans="1:5" x14ac:dyDescent="0.25">
      <c r="A9899" t="s">
        <v>10295</v>
      </c>
      <c r="B9899" t="s">
        <v>20</v>
      </c>
      <c r="C9899" t="s">
        <v>19</v>
      </c>
      <c r="D9899" t="s">
        <v>33</v>
      </c>
      <c r="E9899" t="s">
        <v>530</v>
      </c>
    </row>
    <row r="9900" spans="1:5" x14ac:dyDescent="0.25">
      <c r="A9900" t="s">
        <v>43591</v>
      </c>
      <c r="B9900" t="s">
        <v>20</v>
      </c>
      <c r="C9900" t="s">
        <v>21</v>
      </c>
      <c r="D9900" t="s">
        <v>33</v>
      </c>
      <c r="E9900" t="s">
        <v>582</v>
      </c>
    </row>
    <row r="9901" spans="1:5" x14ac:dyDescent="0.25">
      <c r="A9901" t="s">
        <v>43592</v>
      </c>
      <c r="B9901" t="s">
        <v>20</v>
      </c>
      <c r="C9901" t="s">
        <v>21</v>
      </c>
      <c r="D9901" t="s">
        <v>33</v>
      </c>
      <c r="E9901" t="s">
        <v>582</v>
      </c>
    </row>
    <row r="9902" spans="1:5" x14ac:dyDescent="0.25">
      <c r="A9902" t="s">
        <v>27609</v>
      </c>
      <c r="B9902" t="s">
        <v>20</v>
      </c>
      <c r="C9902" t="s">
        <v>21</v>
      </c>
      <c r="D9902" t="s">
        <v>33</v>
      </c>
      <c r="E9902" t="s">
        <v>537</v>
      </c>
    </row>
    <row r="9903" spans="1:5" x14ac:dyDescent="0.25">
      <c r="A9903" t="s">
        <v>10297</v>
      </c>
      <c r="B9903" t="s">
        <v>20</v>
      </c>
      <c r="C9903" t="s">
        <v>19</v>
      </c>
      <c r="D9903" t="s">
        <v>33</v>
      </c>
      <c r="E9903" t="s">
        <v>538</v>
      </c>
    </row>
    <row r="9904" spans="1:5" x14ac:dyDescent="0.25">
      <c r="A9904" t="s">
        <v>10298</v>
      </c>
      <c r="B9904" t="s">
        <v>20</v>
      </c>
      <c r="C9904" t="s">
        <v>19</v>
      </c>
      <c r="D9904" t="s">
        <v>33</v>
      </c>
      <c r="E9904" t="s">
        <v>530</v>
      </c>
    </row>
    <row r="9905" spans="1:5" x14ac:dyDescent="0.25">
      <c r="A9905" t="s">
        <v>10299</v>
      </c>
      <c r="B9905" t="s">
        <v>20</v>
      </c>
      <c r="C9905" t="s">
        <v>19</v>
      </c>
      <c r="D9905" t="s">
        <v>33</v>
      </c>
      <c r="E9905" t="s">
        <v>530</v>
      </c>
    </row>
    <row r="9906" spans="1:5" x14ac:dyDescent="0.25">
      <c r="A9906" t="s">
        <v>10300</v>
      </c>
      <c r="B9906" t="s">
        <v>20</v>
      </c>
      <c r="C9906" t="s">
        <v>19</v>
      </c>
      <c r="D9906" t="s">
        <v>33</v>
      </c>
      <c r="E9906" t="s">
        <v>530</v>
      </c>
    </row>
    <row r="9907" spans="1:5" x14ac:dyDescent="0.25">
      <c r="A9907" t="s">
        <v>19848</v>
      </c>
      <c r="B9907" t="s">
        <v>20</v>
      </c>
      <c r="C9907" t="s">
        <v>21</v>
      </c>
      <c r="D9907" t="s">
        <v>33</v>
      </c>
      <c r="E9907" t="s">
        <v>537</v>
      </c>
    </row>
    <row r="9908" spans="1:5" x14ac:dyDescent="0.25">
      <c r="A9908" t="s">
        <v>43593</v>
      </c>
      <c r="B9908" t="s">
        <v>20</v>
      </c>
      <c r="C9908" t="s">
        <v>19</v>
      </c>
      <c r="D9908" t="s">
        <v>65</v>
      </c>
      <c r="E9908" t="s">
        <v>538</v>
      </c>
    </row>
    <row r="9909" spans="1:5" x14ac:dyDescent="0.25">
      <c r="A9909" t="s">
        <v>28361</v>
      </c>
      <c r="B9909" t="s">
        <v>20</v>
      </c>
      <c r="C9909" t="s">
        <v>21</v>
      </c>
      <c r="D9909" t="s">
        <v>33</v>
      </c>
      <c r="E9909" t="s">
        <v>537</v>
      </c>
    </row>
    <row r="9910" spans="1:5" x14ac:dyDescent="0.25">
      <c r="A9910" t="s">
        <v>43594</v>
      </c>
      <c r="B9910" t="s">
        <v>20</v>
      </c>
      <c r="C9910" t="s">
        <v>19</v>
      </c>
      <c r="D9910" t="s">
        <v>65</v>
      </c>
      <c r="E9910" t="s">
        <v>538</v>
      </c>
    </row>
    <row r="9911" spans="1:5" x14ac:dyDescent="0.25">
      <c r="A9911" t="s">
        <v>5092</v>
      </c>
      <c r="B9911" t="s">
        <v>20</v>
      </c>
      <c r="C9911" t="s">
        <v>21</v>
      </c>
      <c r="D9911" t="s">
        <v>33</v>
      </c>
      <c r="E9911" t="s">
        <v>537</v>
      </c>
    </row>
    <row r="9912" spans="1:5" x14ac:dyDescent="0.25">
      <c r="A9912" t="s">
        <v>22910</v>
      </c>
      <c r="B9912" t="s">
        <v>20</v>
      </c>
      <c r="C9912" t="s">
        <v>21</v>
      </c>
      <c r="D9912" t="s">
        <v>33</v>
      </c>
      <c r="E9912" t="s">
        <v>537</v>
      </c>
    </row>
    <row r="9913" spans="1:5" x14ac:dyDescent="0.25">
      <c r="A9913" t="s">
        <v>4828</v>
      </c>
      <c r="B9913" t="s">
        <v>20</v>
      </c>
      <c r="C9913" t="s">
        <v>21</v>
      </c>
      <c r="D9913" t="s">
        <v>33</v>
      </c>
      <c r="E9913" t="s">
        <v>537</v>
      </c>
    </row>
    <row r="9914" spans="1:5" x14ac:dyDescent="0.25">
      <c r="A9914" t="s">
        <v>29323</v>
      </c>
      <c r="B9914" t="s">
        <v>20</v>
      </c>
      <c r="C9914" t="s">
        <v>21</v>
      </c>
      <c r="D9914" t="s">
        <v>33</v>
      </c>
      <c r="E9914" t="s">
        <v>537</v>
      </c>
    </row>
    <row r="9915" spans="1:5" x14ac:dyDescent="0.25">
      <c r="A9915" t="s">
        <v>16781</v>
      </c>
      <c r="B9915" t="s">
        <v>20</v>
      </c>
      <c r="C9915" t="s">
        <v>19</v>
      </c>
      <c r="D9915" t="s">
        <v>33</v>
      </c>
      <c r="E9915" t="s">
        <v>533</v>
      </c>
    </row>
    <row r="9916" spans="1:5" x14ac:dyDescent="0.25">
      <c r="A9916" t="s">
        <v>10306</v>
      </c>
      <c r="B9916" t="s">
        <v>20</v>
      </c>
      <c r="C9916" t="s">
        <v>21</v>
      </c>
      <c r="D9916" t="s">
        <v>33</v>
      </c>
      <c r="E9916" t="s">
        <v>582</v>
      </c>
    </row>
    <row r="9917" spans="1:5" x14ac:dyDescent="0.25">
      <c r="A9917" t="s">
        <v>43595</v>
      </c>
      <c r="B9917" t="s">
        <v>16</v>
      </c>
      <c r="C9917" t="s">
        <v>17</v>
      </c>
      <c r="D9917" t="s">
        <v>33</v>
      </c>
      <c r="E9917" t="s">
        <v>653</v>
      </c>
    </row>
    <row r="9918" spans="1:5" x14ac:dyDescent="0.25">
      <c r="A9918" t="s">
        <v>24877</v>
      </c>
      <c r="B9918" t="s">
        <v>20</v>
      </c>
      <c r="C9918" t="s">
        <v>21</v>
      </c>
      <c r="D9918" t="s">
        <v>33</v>
      </c>
      <c r="E9918" t="s">
        <v>537</v>
      </c>
    </row>
    <row r="9919" spans="1:5" x14ac:dyDescent="0.25">
      <c r="A9919" t="s">
        <v>24879</v>
      </c>
      <c r="B9919" t="s">
        <v>20</v>
      </c>
      <c r="C9919" t="s">
        <v>21</v>
      </c>
      <c r="D9919" t="s">
        <v>33</v>
      </c>
      <c r="E9919" t="s">
        <v>537</v>
      </c>
    </row>
    <row r="9920" spans="1:5" x14ac:dyDescent="0.25">
      <c r="A9920" t="s">
        <v>10309</v>
      </c>
      <c r="B9920" t="s">
        <v>20</v>
      </c>
      <c r="C9920" t="s">
        <v>19</v>
      </c>
      <c r="D9920" t="s">
        <v>33</v>
      </c>
      <c r="E9920" t="s">
        <v>538</v>
      </c>
    </row>
    <row r="9921" spans="1:5" x14ac:dyDescent="0.25">
      <c r="A9921" t="s">
        <v>3853</v>
      </c>
      <c r="B9921" t="s">
        <v>20</v>
      </c>
      <c r="C9921" t="s">
        <v>21</v>
      </c>
      <c r="D9921" t="s">
        <v>33</v>
      </c>
      <c r="E9921" t="s">
        <v>537</v>
      </c>
    </row>
    <row r="9922" spans="1:5" x14ac:dyDescent="0.25">
      <c r="A9922" t="s">
        <v>19209</v>
      </c>
      <c r="B9922" t="s">
        <v>20</v>
      </c>
      <c r="C9922" t="s">
        <v>19</v>
      </c>
      <c r="D9922" t="s">
        <v>33</v>
      </c>
      <c r="E9922" t="s">
        <v>533</v>
      </c>
    </row>
    <row r="9923" spans="1:5" x14ac:dyDescent="0.25">
      <c r="A9923" t="s">
        <v>10313</v>
      </c>
      <c r="B9923" t="s">
        <v>20</v>
      </c>
      <c r="C9923" t="s">
        <v>19</v>
      </c>
      <c r="D9923" t="s">
        <v>33</v>
      </c>
      <c r="E9923" t="s">
        <v>538</v>
      </c>
    </row>
    <row r="9924" spans="1:5" x14ac:dyDescent="0.25">
      <c r="A9924" t="s">
        <v>10312</v>
      </c>
      <c r="B9924" t="s">
        <v>20</v>
      </c>
      <c r="C9924" t="s">
        <v>19</v>
      </c>
      <c r="D9924" t="s">
        <v>33</v>
      </c>
      <c r="E9924" t="s">
        <v>530</v>
      </c>
    </row>
    <row r="9925" spans="1:5" x14ac:dyDescent="0.25">
      <c r="A9925" t="s">
        <v>10315</v>
      </c>
      <c r="B9925" t="s">
        <v>20</v>
      </c>
      <c r="C9925" t="s">
        <v>19</v>
      </c>
      <c r="D9925" t="s">
        <v>33</v>
      </c>
      <c r="E9925" t="s">
        <v>538</v>
      </c>
    </row>
    <row r="9926" spans="1:5" x14ac:dyDescent="0.25">
      <c r="A9926" t="s">
        <v>23782</v>
      </c>
      <c r="B9926" t="s">
        <v>20</v>
      </c>
      <c r="C9926" t="s">
        <v>21</v>
      </c>
      <c r="D9926" t="s">
        <v>33</v>
      </c>
      <c r="E9926" t="s">
        <v>537</v>
      </c>
    </row>
    <row r="9927" spans="1:5" x14ac:dyDescent="0.25">
      <c r="A9927" t="s">
        <v>10314</v>
      </c>
      <c r="B9927" t="s">
        <v>20</v>
      </c>
      <c r="C9927" t="s">
        <v>19</v>
      </c>
      <c r="D9927" t="s">
        <v>33</v>
      </c>
      <c r="E9927" t="s">
        <v>530</v>
      </c>
    </row>
    <row r="9928" spans="1:5" x14ac:dyDescent="0.25">
      <c r="A9928" t="s">
        <v>10318</v>
      </c>
      <c r="B9928" t="s">
        <v>20</v>
      </c>
      <c r="C9928" t="s">
        <v>19</v>
      </c>
      <c r="D9928" t="s">
        <v>33</v>
      </c>
      <c r="E9928" t="s">
        <v>538</v>
      </c>
    </row>
    <row r="9929" spans="1:5" x14ac:dyDescent="0.25">
      <c r="A9929" t="s">
        <v>10319</v>
      </c>
      <c r="B9929" t="s">
        <v>20</v>
      </c>
      <c r="C9929" t="s">
        <v>19</v>
      </c>
      <c r="D9929" t="s">
        <v>33</v>
      </c>
      <c r="E9929" t="s">
        <v>530</v>
      </c>
    </row>
    <row r="9930" spans="1:5" x14ac:dyDescent="0.25">
      <c r="A9930" t="s">
        <v>23783</v>
      </c>
      <c r="B9930" t="s">
        <v>20</v>
      </c>
      <c r="C9930" t="s">
        <v>21</v>
      </c>
      <c r="D9930" t="s">
        <v>33</v>
      </c>
      <c r="E9930" t="s">
        <v>537</v>
      </c>
    </row>
    <row r="9931" spans="1:5" x14ac:dyDescent="0.25">
      <c r="A9931" t="s">
        <v>4897</v>
      </c>
      <c r="B9931" t="s">
        <v>20</v>
      </c>
      <c r="C9931" t="s">
        <v>21</v>
      </c>
      <c r="D9931" t="s">
        <v>33</v>
      </c>
      <c r="E9931" t="s">
        <v>537</v>
      </c>
    </row>
    <row r="9932" spans="1:5" x14ac:dyDescent="0.25">
      <c r="A9932" t="s">
        <v>10321</v>
      </c>
      <c r="B9932" t="s">
        <v>20</v>
      </c>
      <c r="C9932" t="s">
        <v>19</v>
      </c>
      <c r="D9932" t="s">
        <v>33</v>
      </c>
      <c r="E9932" t="s">
        <v>538</v>
      </c>
    </row>
    <row r="9933" spans="1:5" x14ac:dyDescent="0.25">
      <c r="A9933" t="s">
        <v>10322</v>
      </c>
      <c r="B9933" t="s">
        <v>20</v>
      </c>
      <c r="C9933" t="s">
        <v>19</v>
      </c>
      <c r="D9933" t="s">
        <v>33</v>
      </c>
      <c r="E9933" t="s">
        <v>530</v>
      </c>
    </row>
    <row r="9934" spans="1:5" x14ac:dyDescent="0.25">
      <c r="A9934" t="s">
        <v>10323</v>
      </c>
      <c r="B9934" t="s">
        <v>20</v>
      </c>
      <c r="C9934" t="s">
        <v>19</v>
      </c>
      <c r="D9934" t="s">
        <v>33</v>
      </c>
      <c r="E9934" t="s">
        <v>530</v>
      </c>
    </row>
    <row r="9935" spans="1:5" x14ac:dyDescent="0.25">
      <c r="A9935" t="s">
        <v>24746</v>
      </c>
      <c r="B9935" t="s">
        <v>20</v>
      </c>
      <c r="C9935" t="s">
        <v>21</v>
      </c>
      <c r="D9935" t="s">
        <v>33</v>
      </c>
      <c r="E9935" t="s">
        <v>537</v>
      </c>
    </row>
    <row r="9936" spans="1:5" x14ac:dyDescent="0.25">
      <c r="A9936" t="s">
        <v>26423</v>
      </c>
      <c r="B9936" t="s">
        <v>20</v>
      </c>
      <c r="C9936" t="s">
        <v>21</v>
      </c>
      <c r="D9936" t="s">
        <v>33</v>
      </c>
      <c r="E9936" t="s">
        <v>537</v>
      </c>
    </row>
    <row r="9937" spans="1:5" x14ac:dyDescent="0.25">
      <c r="A9937" t="s">
        <v>26477</v>
      </c>
      <c r="B9937" t="s">
        <v>20</v>
      </c>
      <c r="C9937" t="s">
        <v>21</v>
      </c>
      <c r="D9937" t="s">
        <v>33</v>
      </c>
      <c r="E9937" t="s">
        <v>537</v>
      </c>
    </row>
    <row r="9938" spans="1:5" x14ac:dyDescent="0.25">
      <c r="A9938" t="s">
        <v>26744</v>
      </c>
      <c r="B9938" t="s">
        <v>20</v>
      </c>
      <c r="C9938" t="s">
        <v>21</v>
      </c>
      <c r="D9938" t="s">
        <v>33</v>
      </c>
      <c r="E9938" t="s">
        <v>537</v>
      </c>
    </row>
    <row r="9939" spans="1:5" x14ac:dyDescent="0.25">
      <c r="A9939" t="s">
        <v>10325</v>
      </c>
      <c r="B9939" t="s">
        <v>20</v>
      </c>
      <c r="C9939" t="s">
        <v>19</v>
      </c>
      <c r="D9939" t="s">
        <v>33</v>
      </c>
      <c r="E9939" t="s">
        <v>530</v>
      </c>
    </row>
    <row r="9940" spans="1:5" x14ac:dyDescent="0.25">
      <c r="A9940" t="s">
        <v>26755</v>
      </c>
      <c r="B9940" t="s">
        <v>20</v>
      </c>
      <c r="C9940" t="s">
        <v>21</v>
      </c>
      <c r="D9940" t="s">
        <v>33</v>
      </c>
      <c r="E9940" t="s">
        <v>537</v>
      </c>
    </row>
    <row r="9941" spans="1:5" x14ac:dyDescent="0.25">
      <c r="A9941" t="s">
        <v>10327</v>
      </c>
      <c r="B9941" t="s">
        <v>20</v>
      </c>
      <c r="C9941" t="s">
        <v>19</v>
      </c>
      <c r="D9941" t="s">
        <v>33</v>
      </c>
      <c r="E9941" t="s">
        <v>530</v>
      </c>
    </row>
    <row r="9942" spans="1:5" x14ac:dyDescent="0.25">
      <c r="A9942" t="s">
        <v>26427</v>
      </c>
      <c r="B9942" t="s">
        <v>20</v>
      </c>
      <c r="C9942" t="s">
        <v>21</v>
      </c>
      <c r="D9942" t="s">
        <v>33</v>
      </c>
      <c r="E9942" t="s">
        <v>537</v>
      </c>
    </row>
    <row r="9943" spans="1:5" x14ac:dyDescent="0.25">
      <c r="A9943" t="s">
        <v>10330</v>
      </c>
      <c r="B9943" t="s">
        <v>20</v>
      </c>
      <c r="C9943" t="s">
        <v>19</v>
      </c>
      <c r="D9943" t="s">
        <v>33</v>
      </c>
      <c r="E9943" t="s">
        <v>538</v>
      </c>
    </row>
    <row r="9944" spans="1:5" x14ac:dyDescent="0.25">
      <c r="A9944" t="s">
        <v>10331</v>
      </c>
      <c r="B9944" t="s">
        <v>20</v>
      </c>
      <c r="C9944" t="s">
        <v>19</v>
      </c>
      <c r="D9944" t="s">
        <v>33</v>
      </c>
      <c r="E9944" t="s">
        <v>530</v>
      </c>
    </row>
    <row r="9945" spans="1:5" x14ac:dyDescent="0.25">
      <c r="A9945" t="s">
        <v>2611</v>
      </c>
      <c r="B9945" t="s">
        <v>20</v>
      </c>
      <c r="C9945" t="s">
        <v>21</v>
      </c>
      <c r="D9945" t="s">
        <v>33</v>
      </c>
      <c r="E9945" t="s">
        <v>537</v>
      </c>
    </row>
    <row r="9946" spans="1:5" x14ac:dyDescent="0.25">
      <c r="A9946" t="s">
        <v>10332</v>
      </c>
      <c r="B9946" t="s">
        <v>20</v>
      </c>
      <c r="C9946" t="s">
        <v>21</v>
      </c>
      <c r="D9946" t="s">
        <v>33</v>
      </c>
      <c r="E9946" t="s">
        <v>872</v>
      </c>
    </row>
    <row r="9947" spans="1:5" x14ac:dyDescent="0.25">
      <c r="A9947" t="s">
        <v>15123</v>
      </c>
      <c r="B9947" t="s">
        <v>20</v>
      </c>
      <c r="C9947" t="s">
        <v>19</v>
      </c>
      <c r="D9947" t="s">
        <v>33</v>
      </c>
      <c r="E9947" t="s">
        <v>533</v>
      </c>
    </row>
    <row r="9948" spans="1:5" x14ac:dyDescent="0.25">
      <c r="A9948" t="s">
        <v>7170</v>
      </c>
      <c r="B9948" t="s">
        <v>20</v>
      </c>
      <c r="C9948" t="s">
        <v>21</v>
      </c>
      <c r="D9948" t="s">
        <v>33</v>
      </c>
      <c r="E9948" t="s">
        <v>537</v>
      </c>
    </row>
    <row r="9949" spans="1:5" x14ac:dyDescent="0.25">
      <c r="A9949" t="s">
        <v>21996</v>
      </c>
      <c r="B9949" t="s">
        <v>20</v>
      </c>
      <c r="C9949" t="s">
        <v>21</v>
      </c>
      <c r="D9949" t="s">
        <v>65</v>
      </c>
      <c r="E9949" t="s">
        <v>537</v>
      </c>
    </row>
    <row r="9950" spans="1:5" x14ac:dyDescent="0.25">
      <c r="A9950" t="s">
        <v>10336</v>
      </c>
      <c r="B9950" t="s">
        <v>20</v>
      </c>
      <c r="C9950" t="s">
        <v>19</v>
      </c>
      <c r="D9950" t="s">
        <v>33</v>
      </c>
      <c r="E9950" t="s">
        <v>530</v>
      </c>
    </row>
    <row r="9951" spans="1:5" x14ac:dyDescent="0.25">
      <c r="A9951" t="s">
        <v>10338</v>
      </c>
      <c r="B9951" t="s">
        <v>20</v>
      </c>
      <c r="C9951" t="s">
        <v>19</v>
      </c>
      <c r="D9951" t="s">
        <v>33</v>
      </c>
      <c r="E9951" t="s">
        <v>530</v>
      </c>
    </row>
    <row r="9952" spans="1:5" x14ac:dyDescent="0.25">
      <c r="A9952" t="s">
        <v>22015</v>
      </c>
      <c r="B9952" t="s">
        <v>20</v>
      </c>
      <c r="C9952" t="s">
        <v>21</v>
      </c>
      <c r="D9952" t="s">
        <v>65</v>
      </c>
      <c r="E9952" t="s">
        <v>537</v>
      </c>
    </row>
    <row r="9953" spans="1:5" x14ac:dyDescent="0.25">
      <c r="A9953" t="s">
        <v>19183</v>
      </c>
      <c r="B9953" t="s">
        <v>20</v>
      </c>
      <c r="C9953" t="s">
        <v>21</v>
      </c>
      <c r="D9953" t="s">
        <v>33</v>
      </c>
      <c r="E9953" t="s">
        <v>537</v>
      </c>
    </row>
    <row r="9954" spans="1:5" x14ac:dyDescent="0.25">
      <c r="A9954" t="s">
        <v>10340</v>
      </c>
      <c r="B9954" t="s">
        <v>20</v>
      </c>
      <c r="C9954" t="s">
        <v>21</v>
      </c>
      <c r="D9954" t="s">
        <v>33</v>
      </c>
      <c r="E9954" t="s">
        <v>582</v>
      </c>
    </row>
    <row r="9955" spans="1:5" x14ac:dyDescent="0.25">
      <c r="A9955" t="s">
        <v>17643</v>
      </c>
      <c r="B9955" t="s">
        <v>20</v>
      </c>
      <c r="C9955" t="s">
        <v>21</v>
      </c>
      <c r="D9955" t="s">
        <v>33</v>
      </c>
      <c r="E9955" t="s">
        <v>537</v>
      </c>
    </row>
    <row r="9956" spans="1:5" x14ac:dyDescent="0.25">
      <c r="A9956" t="s">
        <v>10305</v>
      </c>
      <c r="B9956" t="s">
        <v>20</v>
      </c>
      <c r="C9956" t="s">
        <v>21</v>
      </c>
      <c r="D9956" t="s">
        <v>33</v>
      </c>
      <c r="E9956" t="s">
        <v>537</v>
      </c>
    </row>
    <row r="9957" spans="1:5" x14ac:dyDescent="0.25">
      <c r="A9957" t="s">
        <v>11764</v>
      </c>
      <c r="B9957" t="s">
        <v>20</v>
      </c>
      <c r="C9957" t="s">
        <v>21</v>
      </c>
      <c r="D9957" t="s">
        <v>33</v>
      </c>
      <c r="E9957" t="s">
        <v>537</v>
      </c>
    </row>
    <row r="9958" spans="1:5" x14ac:dyDescent="0.25">
      <c r="A9958" t="s">
        <v>6549</v>
      </c>
      <c r="B9958" t="s">
        <v>20</v>
      </c>
      <c r="C9958" t="s">
        <v>21</v>
      </c>
      <c r="D9958" t="s">
        <v>33</v>
      </c>
      <c r="E9958" t="s">
        <v>537</v>
      </c>
    </row>
    <row r="9959" spans="1:5" x14ac:dyDescent="0.25">
      <c r="A9959" t="s">
        <v>7194</v>
      </c>
      <c r="B9959" t="s">
        <v>20</v>
      </c>
      <c r="C9959" t="s">
        <v>19</v>
      </c>
      <c r="D9959" t="s">
        <v>33</v>
      </c>
      <c r="E9959" t="s">
        <v>553</v>
      </c>
    </row>
    <row r="9960" spans="1:5" x14ac:dyDescent="0.25">
      <c r="A9960" t="s">
        <v>8065</v>
      </c>
      <c r="B9960" t="s">
        <v>20</v>
      </c>
      <c r="C9960" t="s">
        <v>19</v>
      </c>
      <c r="D9960" t="s">
        <v>33</v>
      </c>
      <c r="E9960" t="s">
        <v>553</v>
      </c>
    </row>
    <row r="9961" spans="1:5" x14ac:dyDescent="0.25">
      <c r="A9961" t="s">
        <v>17743</v>
      </c>
      <c r="B9961" t="s">
        <v>20</v>
      </c>
      <c r="C9961" t="s">
        <v>19</v>
      </c>
      <c r="D9961" t="s">
        <v>33</v>
      </c>
      <c r="E9961" t="s">
        <v>533</v>
      </c>
    </row>
    <row r="9962" spans="1:5" x14ac:dyDescent="0.25">
      <c r="A9962" t="s">
        <v>10349</v>
      </c>
      <c r="B9962" t="s">
        <v>20</v>
      </c>
      <c r="C9962" t="s">
        <v>19</v>
      </c>
      <c r="D9962" t="s">
        <v>33</v>
      </c>
      <c r="E9962" t="s">
        <v>530</v>
      </c>
    </row>
    <row r="9963" spans="1:5" x14ac:dyDescent="0.25">
      <c r="A9963" t="s">
        <v>10350</v>
      </c>
      <c r="B9963" t="s">
        <v>20</v>
      </c>
      <c r="C9963" t="s">
        <v>19</v>
      </c>
      <c r="D9963" t="s">
        <v>33</v>
      </c>
      <c r="E9963" t="s">
        <v>538</v>
      </c>
    </row>
    <row r="9964" spans="1:5" x14ac:dyDescent="0.25">
      <c r="A9964" t="s">
        <v>18105</v>
      </c>
      <c r="B9964" t="s">
        <v>20</v>
      </c>
      <c r="C9964" t="s">
        <v>21</v>
      </c>
      <c r="D9964" t="s">
        <v>33</v>
      </c>
      <c r="E9964" t="s">
        <v>537</v>
      </c>
    </row>
    <row r="9965" spans="1:5" x14ac:dyDescent="0.25">
      <c r="A9965" t="s">
        <v>22425</v>
      </c>
      <c r="B9965" t="s">
        <v>20</v>
      </c>
      <c r="C9965" t="s">
        <v>21</v>
      </c>
      <c r="D9965" t="s">
        <v>33</v>
      </c>
      <c r="E9965" t="s">
        <v>537</v>
      </c>
    </row>
    <row r="9966" spans="1:5" x14ac:dyDescent="0.25">
      <c r="A9966" t="s">
        <v>10351</v>
      </c>
      <c r="B9966" t="s">
        <v>20</v>
      </c>
      <c r="C9966" t="s">
        <v>19</v>
      </c>
      <c r="D9966" t="s">
        <v>33</v>
      </c>
      <c r="E9966" t="s">
        <v>530</v>
      </c>
    </row>
    <row r="9967" spans="1:5" x14ac:dyDescent="0.25">
      <c r="A9967" t="s">
        <v>10353</v>
      </c>
      <c r="B9967" t="s">
        <v>20</v>
      </c>
      <c r="C9967" t="s">
        <v>19</v>
      </c>
      <c r="D9967" t="s">
        <v>33</v>
      </c>
      <c r="E9967" t="s">
        <v>538</v>
      </c>
    </row>
    <row r="9968" spans="1:5" x14ac:dyDescent="0.25">
      <c r="A9968" t="s">
        <v>22423</v>
      </c>
      <c r="B9968" t="s">
        <v>20</v>
      </c>
      <c r="C9968" t="s">
        <v>21</v>
      </c>
      <c r="D9968" t="s">
        <v>33</v>
      </c>
      <c r="E9968" t="s">
        <v>537</v>
      </c>
    </row>
    <row r="9969" spans="1:5" x14ac:dyDescent="0.25">
      <c r="A9969" t="s">
        <v>10354</v>
      </c>
      <c r="B9969" t="s">
        <v>20</v>
      </c>
      <c r="C9969" t="s">
        <v>19</v>
      </c>
      <c r="D9969" t="s">
        <v>33</v>
      </c>
      <c r="E9969" t="s">
        <v>530</v>
      </c>
    </row>
    <row r="9970" spans="1:5" x14ac:dyDescent="0.25">
      <c r="A9970" t="s">
        <v>10358</v>
      </c>
      <c r="B9970" t="s">
        <v>20</v>
      </c>
      <c r="C9970" t="s">
        <v>21</v>
      </c>
      <c r="D9970" t="s">
        <v>33</v>
      </c>
      <c r="E9970" t="s">
        <v>581</v>
      </c>
    </row>
    <row r="9971" spans="1:5" x14ac:dyDescent="0.25">
      <c r="A9971" t="s">
        <v>26570</v>
      </c>
      <c r="B9971" t="s">
        <v>20</v>
      </c>
      <c r="C9971" t="s">
        <v>19</v>
      </c>
      <c r="D9971" t="s">
        <v>33</v>
      </c>
      <c r="E9971" t="s">
        <v>553</v>
      </c>
    </row>
    <row r="9972" spans="1:5" x14ac:dyDescent="0.25">
      <c r="A9972" t="s">
        <v>10357</v>
      </c>
      <c r="B9972" t="s">
        <v>20</v>
      </c>
      <c r="C9972" t="s">
        <v>21</v>
      </c>
      <c r="D9972" t="s">
        <v>33</v>
      </c>
      <c r="E9972" t="s">
        <v>582</v>
      </c>
    </row>
    <row r="9973" spans="1:5" x14ac:dyDescent="0.25">
      <c r="A9973" t="s">
        <v>23226</v>
      </c>
      <c r="B9973" t="s">
        <v>20</v>
      </c>
      <c r="C9973" t="s">
        <v>21</v>
      </c>
      <c r="D9973" t="s">
        <v>33</v>
      </c>
      <c r="E9973" t="s">
        <v>537</v>
      </c>
    </row>
    <row r="9974" spans="1:5" x14ac:dyDescent="0.25">
      <c r="A9974" t="s">
        <v>10359</v>
      </c>
      <c r="B9974" t="s">
        <v>20</v>
      </c>
      <c r="C9974" t="s">
        <v>19</v>
      </c>
      <c r="D9974" t="s">
        <v>33</v>
      </c>
      <c r="E9974" t="s">
        <v>538</v>
      </c>
    </row>
    <row r="9975" spans="1:5" x14ac:dyDescent="0.25">
      <c r="A9975" t="s">
        <v>10361</v>
      </c>
      <c r="B9975" t="s">
        <v>20</v>
      </c>
      <c r="C9975" t="s">
        <v>19</v>
      </c>
      <c r="D9975" t="s">
        <v>33</v>
      </c>
      <c r="E9975" t="s">
        <v>538</v>
      </c>
    </row>
    <row r="9976" spans="1:5" x14ac:dyDescent="0.25">
      <c r="A9976" t="s">
        <v>22996</v>
      </c>
      <c r="B9976" t="s">
        <v>20</v>
      </c>
      <c r="C9976" t="s">
        <v>21</v>
      </c>
      <c r="D9976" t="s">
        <v>33</v>
      </c>
      <c r="E9976" t="s">
        <v>537</v>
      </c>
    </row>
    <row r="9977" spans="1:5" x14ac:dyDescent="0.25">
      <c r="A9977" t="s">
        <v>10363</v>
      </c>
      <c r="B9977" t="s">
        <v>20</v>
      </c>
      <c r="C9977" t="s">
        <v>19</v>
      </c>
      <c r="D9977" t="s">
        <v>33</v>
      </c>
      <c r="E9977" t="s">
        <v>530</v>
      </c>
    </row>
    <row r="9978" spans="1:5" x14ac:dyDescent="0.25">
      <c r="A9978" t="s">
        <v>10364</v>
      </c>
      <c r="B9978" t="s">
        <v>20</v>
      </c>
      <c r="C9978" t="s">
        <v>19</v>
      </c>
      <c r="D9978" t="s">
        <v>33</v>
      </c>
      <c r="E9978" t="s">
        <v>538</v>
      </c>
    </row>
    <row r="9979" spans="1:5" x14ac:dyDescent="0.25">
      <c r="A9979" t="s">
        <v>22922</v>
      </c>
      <c r="B9979" t="s">
        <v>20</v>
      </c>
      <c r="C9979" t="s">
        <v>21</v>
      </c>
      <c r="D9979" t="s">
        <v>33</v>
      </c>
      <c r="E9979" t="s">
        <v>537</v>
      </c>
    </row>
    <row r="9980" spans="1:5" x14ac:dyDescent="0.25">
      <c r="A9980" t="s">
        <v>43596</v>
      </c>
      <c r="B9980" t="s">
        <v>20</v>
      </c>
      <c r="C9980" t="s">
        <v>19</v>
      </c>
      <c r="D9980" t="s">
        <v>66</v>
      </c>
      <c r="E9980" t="s">
        <v>538</v>
      </c>
    </row>
    <row r="9981" spans="1:5" x14ac:dyDescent="0.25">
      <c r="A9981" t="s">
        <v>23144</v>
      </c>
      <c r="B9981" t="s">
        <v>20</v>
      </c>
      <c r="C9981" t="s">
        <v>21</v>
      </c>
      <c r="D9981" t="s">
        <v>33</v>
      </c>
      <c r="E9981" t="s">
        <v>537</v>
      </c>
    </row>
    <row r="9982" spans="1:5" x14ac:dyDescent="0.25">
      <c r="A9982" t="s">
        <v>43597</v>
      </c>
      <c r="B9982" t="s">
        <v>20</v>
      </c>
      <c r="C9982" t="s">
        <v>19</v>
      </c>
      <c r="D9982" t="s">
        <v>66</v>
      </c>
      <c r="E9982" t="s">
        <v>530</v>
      </c>
    </row>
    <row r="9983" spans="1:5" x14ac:dyDescent="0.25">
      <c r="A9983" t="s">
        <v>10367</v>
      </c>
      <c r="B9983" t="s">
        <v>20</v>
      </c>
      <c r="C9983" t="s">
        <v>19</v>
      </c>
      <c r="D9983" t="s">
        <v>33</v>
      </c>
      <c r="E9983" t="s">
        <v>562</v>
      </c>
    </row>
    <row r="9984" spans="1:5" x14ac:dyDescent="0.25">
      <c r="A9984" t="s">
        <v>9058</v>
      </c>
      <c r="B9984" t="s">
        <v>20</v>
      </c>
      <c r="C9984" t="s">
        <v>19</v>
      </c>
      <c r="D9984" t="s">
        <v>33</v>
      </c>
      <c r="E9984" t="s">
        <v>533</v>
      </c>
    </row>
    <row r="9985" spans="1:5" x14ac:dyDescent="0.25">
      <c r="A9985" t="s">
        <v>3493</v>
      </c>
      <c r="B9985" t="s">
        <v>20</v>
      </c>
      <c r="C9985" t="s">
        <v>21</v>
      </c>
      <c r="D9985" t="s">
        <v>33</v>
      </c>
      <c r="E9985" t="s">
        <v>537</v>
      </c>
    </row>
    <row r="9986" spans="1:5" x14ac:dyDescent="0.25">
      <c r="A9986" t="s">
        <v>10368</v>
      </c>
      <c r="B9986" t="s">
        <v>20</v>
      </c>
      <c r="C9986" t="s">
        <v>24</v>
      </c>
      <c r="D9986" t="s">
        <v>33</v>
      </c>
      <c r="E9986" t="s">
        <v>700</v>
      </c>
    </row>
    <row r="9987" spans="1:5" x14ac:dyDescent="0.25">
      <c r="A9987" t="s">
        <v>10370</v>
      </c>
      <c r="B9987" t="s">
        <v>20</v>
      </c>
      <c r="C9987" t="s">
        <v>19</v>
      </c>
      <c r="D9987" t="s">
        <v>33</v>
      </c>
      <c r="E9987" t="s">
        <v>530</v>
      </c>
    </row>
    <row r="9988" spans="1:5" x14ac:dyDescent="0.25">
      <c r="A9988" t="s">
        <v>7883</v>
      </c>
      <c r="B9988" t="s">
        <v>20</v>
      </c>
      <c r="C9988" t="s">
        <v>21</v>
      </c>
      <c r="D9988" t="s">
        <v>33</v>
      </c>
      <c r="E9988" t="s">
        <v>537</v>
      </c>
    </row>
    <row r="9989" spans="1:5" x14ac:dyDescent="0.25">
      <c r="A9989" t="s">
        <v>4082</v>
      </c>
      <c r="B9989" t="s">
        <v>20</v>
      </c>
      <c r="C9989" t="s">
        <v>21</v>
      </c>
      <c r="D9989" t="s">
        <v>33</v>
      </c>
      <c r="E9989" t="s">
        <v>537</v>
      </c>
    </row>
    <row r="9990" spans="1:5" x14ac:dyDescent="0.25">
      <c r="A9990" t="s">
        <v>3446</v>
      </c>
      <c r="B9990" t="s">
        <v>20</v>
      </c>
      <c r="C9990" t="s">
        <v>21</v>
      </c>
      <c r="D9990" t="s">
        <v>33</v>
      </c>
      <c r="E9990" t="s">
        <v>537</v>
      </c>
    </row>
    <row r="9991" spans="1:5" x14ac:dyDescent="0.25">
      <c r="A9991" t="s">
        <v>3443</v>
      </c>
      <c r="B9991" t="s">
        <v>20</v>
      </c>
      <c r="C9991" t="s">
        <v>21</v>
      </c>
      <c r="D9991" t="s">
        <v>33</v>
      </c>
      <c r="E9991" t="s">
        <v>537</v>
      </c>
    </row>
    <row r="9992" spans="1:5" x14ac:dyDescent="0.25">
      <c r="A9992" t="s">
        <v>3448</v>
      </c>
      <c r="B9992" t="s">
        <v>20</v>
      </c>
      <c r="C9992" t="s">
        <v>21</v>
      </c>
      <c r="D9992" t="s">
        <v>33</v>
      </c>
      <c r="E9992" t="s">
        <v>537</v>
      </c>
    </row>
    <row r="9993" spans="1:5" x14ac:dyDescent="0.25">
      <c r="A9993" t="s">
        <v>26289</v>
      </c>
      <c r="B9993" t="s">
        <v>20</v>
      </c>
      <c r="C9993" t="s">
        <v>21</v>
      </c>
      <c r="D9993" t="s">
        <v>33</v>
      </c>
      <c r="E9993" t="s">
        <v>537</v>
      </c>
    </row>
    <row r="9994" spans="1:5" x14ac:dyDescent="0.25">
      <c r="A9994" t="s">
        <v>26438</v>
      </c>
      <c r="B9994" t="s">
        <v>20</v>
      </c>
      <c r="C9994" t="s">
        <v>21</v>
      </c>
      <c r="D9994" t="s">
        <v>33</v>
      </c>
      <c r="E9994" t="s">
        <v>537</v>
      </c>
    </row>
    <row r="9995" spans="1:5" x14ac:dyDescent="0.25">
      <c r="A9995" t="s">
        <v>29354</v>
      </c>
      <c r="B9995" t="s">
        <v>20</v>
      </c>
      <c r="C9995" t="s">
        <v>21</v>
      </c>
      <c r="D9995" t="s">
        <v>33</v>
      </c>
      <c r="E9995" t="s">
        <v>537</v>
      </c>
    </row>
    <row r="9996" spans="1:5" x14ac:dyDescent="0.25">
      <c r="A9996" t="s">
        <v>26266</v>
      </c>
      <c r="B9996" t="s">
        <v>20</v>
      </c>
      <c r="C9996" t="s">
        <v>21</v>
      </c>
      <c r="D9996" t="s">
        <v>33</v>
      </c>
      <c r="E9996" t="s">
        <v>537</v>
      </c>
    </row>
    <row r="9997" spans="1:5" x14ac:dyDescent="0.25">
      <c r="A9997" t="s">
        <v>26437</v>
      </c>
      <c r="B9997" t="s">
        <v>20</v>
      </c>
      <c r="C9997" t="s">
        <v>21</v>
      </c>
      <c r="D9997" t="s">
        <v>33</v>
      </c>
      <c r="E9997" t="s">
        <v>537</v>
      </c>
    </row>
    <row r="9998" spans="1:5" x14ac:dyDescent="0.25">
      <c r="A9998" t="s">
        <v>29220</v>
      </c>
      <c r="B9998" t="s">
        <v>20</v>
      </c>
      <c r="C9998" t="s">
        <v>21</v>
      </c>
      <c r="D9998" t="s">
        <v>33</v>
      </c>
      <c r="E9998" t="s">
        <v>537</v>
      </c>
    </row>
    <row r="9999" spans="1:5" x14ac:dyDescent="0.25">
      <c r="A9999" t="s">
        <v>2705</v>
      </c>
      <c r="B9999" t="s">
        <v>20</v>
      </c>
      <c r="C9999" t="s">
        <v>19</v>
      </c>
      <c r="D9999" t="s">
        <v>33</v>
      </c>
      <c r="E9999" t="s">
        <v>533</v>
      </c>
    </row>
    <row r="10000" spans="1:5" x14ac:dyDescent="0.25">
      <c r="A10000" t="s">
        <v>10383</v>
      </c>
      <c r="B10000" t="s">
        <v>20</v>
      </c>
      <c r="C10000" t="s">
        <v>19</v>
      </c>
      <c r="D10000" t="s">
        <v>33</v>
      </c>
      <c r="E10000" t="s">
        <v>523</v>
      </c>
    </row>
    <row r="10001" spans="1:5" x14ac:dyDescent="0.25">
      <c r="A10001" t="s">
        <v>10385</v>
      </c>
      <c r="B10001" t="s">
        <v>20</v>
      </c>
      <c r="C10001" t="s">
        <v>19</v>
      </c>
      <c r="D10001" t="s">
        <v>33</v>
      </c>
      <c r="E10001" t="s">
        <v>538</v>
      </c>
    </row>
    <row r="10002" spans="1:5" x14ac:dyDescent="0.25">
      <c r="A10002" t="s">
        <v>7280</v>
      </c>
      <c r="B10002" t="s">
        <v>20</v>
      </c>
      <c r="C10002" t="s">
        <v>19</v>
      </c>
      <c r="D10002" t="s">
        <v>33</v>
      </c>
      <c r="E10002" t="s">
        <v>533</v>
      </c>
    </row>
    <row r="10003" spans="1:5" x14ac:dyDescent="0.25">
      <c r="A10003" t="s">
        <v>6487</v>
      </c>
      <c r="B10003" t="s">
        <v>20</v>
      </c>
      <c r="C10003" t="s">
        <v>21</v>
      </c>
      <c r="D10003" t="s">
        <v>33</v>
      </c>
      <c r="E10003" t="s">
        <v>537</v>
      </c>
    </row>
    <row r="10004" spans="1:5" x14ac:dyDescent="0.25">
      <c r="A10004" t="s">
        <v>10388</v>
      </c>
      <c r="B10004" t="s">
        <v>20</v>
      </c>
      <c r="C10004" t="s">
        <v>19</v>
      </c>
      <c r="D10004" t="s">
        <v>33</v>
      </c>
      <c r="E10004" t="s">
        <v>538</v>
      </c>
    </row>
    <row r="10005" spans="1:5" x14ac:dyDescent="0.25">
      <c r="A10005" t="s">
        <v>7234</v>
      </c>
      <c r="B10005" t="s">
        <v>20</v>
      </c>
      <c r="C10005" t="s">
        <v>21</v>
      </c>
      <c r="D10005" t="s">
        <v>33</v>
      </c>
      <c r="E10005" t="s">
        <v>537</v>
      </c>
    </row>
    <row r="10006" spans="1:5" x14ac:dyDescent="0.25">
      <c r="A10006" t="s">
        <v>10390</v>
      </c>
      <c r="B10006" t="s">
        <v>20</v>
      </c>
      <c r="C10006" t="s">
        <v>19</v>
      </c>
      <c r="D10006" t="s">
        <v>33</v>
      </c>
      <c r="E10006" t="s">
        <v>624</v>
      </c>
    </row>
    <row r="10007" spans="1:5" x14ac:dyDescent="0.25">
      <c r="A10007" t="s">
        <v>10389</v>
      </c>
      <c r="B10007" t="s">
        <v>20</v>
      </c>
      <c r="C10007" t="s">
        <v>19</v>
      </c>
      <c r="D10007" t="s">
        <v>33</v>
      </c>
      <c r="E10007" t="s">
        <v>821</v>
      </c>
    </row>
    <row r="10008" spans="1:5" x14ac:dyDescent="0.25">
      <c r="A10008" t="s">
        <v>24738</v>
      </c>
      <c r="B10008" t="s">
        <v>20</v>
      </c>
      <c r="C10008" t="s">
        <v>21</v>
      </c>
      <c r="D10008" t="s">
        <v>33</v>
      </c>
      <c r="E10008" t="s">
        <v>537</v>
      </c>
    </row>
    <row r="10009" spans="1:5" x14ac:dyDescent="0.25">
      <c r="A10009" t="s">
        <v>24639</v>
      </c>
      <c r="B10009" t="s">
        <v>20</v>
      </c>
      <c r="C10009" t="s">
        <v>21</v>
      </c>
      <c r="D10009" t="s">
        <v>33</v>
      </c>
      <c r="E10009" t="s">
        <v>537</v>
      </c>
    </row>
    <row r="10010" spans="1:5" x14ac:dyDescent="0.25">
      <c r="A10010" t="s">
        <v>10393</v>
      </c>
      <c r="B10010" t="s">
        <v>16</v>
      </c>
      <c r="C10010" t="s">
        <v>15</v>
      </c>
      <c r="D10010" t="s">
        <v>33</v>
      </c>
      <c r="E10010" t="s">
        <v>659</v>
      </c>
    </row>
    <row r="10011" spans="1:5" x14ac:dyDescent="0.25">
      <c r="A10011" t="s">
        <v>43598</v>
      </c>
      <c r="B10011" t="s">
        <v>20</v>
      </c>
      <c r="C10011" t="s">
        <v>21</v>
      </c>
      <c r="D10011" t="s">
        <v>33</v>
      </c>
      <c r="E10011" t="s">
        <v>537</v>
      </c>
    </row>
    <row r="10012" spans="1:5" x14ac:dyDescent="0.25">
      <c r="A10012" t="s">
        <v>10394</v>
      </c>
      <c r="B10012" t="s">
        <v>16</v>
      </c>
      <c r="C10012" t="s">
        <v>15</v>
      </c>
      <c r="D10012" t="s">
        <v>33</v>
      </c>
      <c r="E10012" t="s">
        <v>659</v>
      </c>
    </row>
    <row r="10013" spans="1:5" x14ac:dyDescent="0.25">
      <c r="A10013" t="s">
        <v>10396</v>
      </c>
      <c r="B10013" t="s">
        <v>16</v>
      </c>
      <c r="C10013" t="s">
        <v>15</v>
      </c>
      <c r="D10013" t="s">
        <v>33</v>
      </c>
      <c r="E10013" t="s">
        <v>696</v>
      </c>
    </row>
    <row r="10014" spans="1:5" x14ac:dyDescent="0.25">
      <c r="A10014" t="s">
        <v>10398</v>
      </c>
      <c r="B10014" t="s">
        <v>20</v>
      </c>
      <c r="C10014" t="s">
        <v>19</v>
      </c>
      <c r="D10014" t="s">
        <v>33</v>
      </c>
      <c r="E10014" t="s">
        <v>538</v>
      </c>
    </row>
    <row r="10015" spans="1:5" x14ac:dyDescent="0.25">
      <c r="A10015" t="s">
        <v>11374</v>
      </c>
      <c r="B10015" t="s">
        <v>20</v>
      </c>
      <c r="C10015" t="s">
        <v>21</v>
      </c>
      <c r="D10015" t="s">
        <v>33</v>
      </c>
      <c r="E10015" t="s">
        <v>537</v>
      </c>
    </row>
    <row r="10016" spans="1:5" x14ac:dyDescent="0.25">
      <c r="A10016" t="s">
        <v>10400</v>
      </c>
      <c r="B10016" t="s">
        <v>20</v>
      </c>
      <c r="C10016" t="s">
        <v>19</v>
      </c>
      <c r="D10016" t="s">
        <v>33</v>
      </c>
      <c r="E10016" t="s">
        <v>538</v>
      </c>
    </row>
    <row r="10017" spans="1:5" x14ac:dyDescent="0.25">
      <c r="A10017" t="s">
        <v>27470</v>
      </c>
      <c r="B10017" t="s">
        <v>20</v>
      </c>
      <c r="C10017" t="s">
        <v>21</v>
      </c>
      <c r="D10017" t="s">
        <v>33</v>
      </c>
      <c r="E10017" t="s">
        <v>537</v>
      </c>
    </row>
    <row r="10018" spans="1:5" x14ac:dyDescent="0.25">
      <c r="A10018" t="s">
        <v>10401</v>
      </c>
      <c r="B10018" t="s">
        <v>20</v>
      </c>
      <c r="C10018" t="s">
        <v>19</v>
      </c>
      <c r="D10018" t="s">
        <v>33</v>
      </c>
      <c r="E10018" t="s">
        <v>530</v>
      </c>
    </row>
    <row r="10019" spans="1:5" x14ac:dyDescent="0.25">
      <c r="A10019" t="s">
        <v>13627</v>
      </c>
      <c r="B10019" t="s">
        <v>20</v>
      </c>
      <c r="C10019" t="s">
        <v>21</v>
      </c>
      <c r="D10019" t="s">
        <v>33</v>
      </c>
      <c r="E10019" t="s">
        <v>537</v>
      </c>
    </row>
    <row r="10020" spans="1:5" x14ac:dyDescent="0.25">
      <c r="A10020" t="s">
        <v>25995</v>
      </c>
      <c r="B10020" t="s">
        <v>20</v>
      </c>
      <c r="C10020" t="s">
        <v>21</v>
      </c>
      <c r="D10020" t="s">
        <v>33</v>
      </c>
      <c r="E10020" t="s">
        <v>537</v>
      </c>
    </row>
    <row r="10021" spans="1:5" x14ac:dyDescent="0.25">
      <c r="A10021" t="s">
        <v>10404</v>
      </c>
      <c r="B10021" t="s">
        <v>20</v>
      </c>
      <c r="C10021" t="s">
        <v>19</v>
      </c>
      <c r="D10021" t="s">
        <v>33</v>
      </c>
      <c r="E10021" t="s">
        <v>538</v>
      </c>
    </row>
    <row r="10022" spans="1:5" x14ac:dyDescent="0.25">
      <c r="A10022" t="s">
        <v>10405</v>
      </c>
      <c r="B10022" t="s">
        <v>20</v>
      </c>
      <c r="C10022" t="s">
        <v>19</v>
      </c>
      <c r="D10022" t="s">
        <v>33</v>
      </c>
      <c r="E10022" t="s">
        <v>530</v>
      </c>
    </row>
    <row r="10023" spans="1:5" x14ac:dyDescent="0.25">
      <c r="A10023" t="s">
        <v>22421</v>
      </c>
      <c r="B10023" t="s">
        <v>20</v>
      </c>
      <c r="C10023" t="s">
        <v>21</v>
      </c>
      <c r="D10023" t="s">
        <v>33</v>
      </c>
      <c r="E10023" t="s">
        <v>537</v>
      </c>
    </row>
    <row r="10024" spans="1:5" x14ac:dyDescent="0.25">
      <c r="A10024" t="s">
        <v>10407</v>
      </c>
      <c r="B10024" t="s">
        <v>20</v>
      </c>
      <c r="C10024" t="s">
        <v>19</v>
      </c>
      <c r="D10024" t="s">
        <v>33</v>
      </c>
      <c r="E10024" t="s">
        <v>530</v>
      </c>
    </row>
    <row r="10025" spans="1:5" x14ac:dyDescent="0.25">
      <c r="A10025" t="s">
        <v>29569</v>
      </c>
      <c r="B10025" t="s">
        <v>20</v>
      </c>
      <c r="C10025" t="s">
        <v>21</v>
      </c>
      <c r="D10025" t="s">
        <v>65</v>
      </c>
      <c r="E10025" t="s">
        <v>537</v>
      </c>
    </row>
    <row r="10026" spans="1:5" x14ac:dyDescent="0.25">
      <c r="A10026" t="s">
        <v>10409</v>
      </c>
      <c r="B10026" t="s">
        <v>20</v>
      </c>
      <c r="C10026" t="s">
        <v>21</v>
      </c>
      <c r="D10026" t="s">
        <v>33</v>
      </c>
      <c r="E10026" t="s">
        <v>582</v>
      </c>
    </row>
    <row r="10027" spans="1:5" x14ac:dyDescent="0.25">
      <c r="A10027" t="s">
        <v>10410</v>
      </c>
      <c r="B10027" t="s">
        <v>20</v>
      </c>
      <c r="C10027" t="s">
        <v>19</v>
      </c>
      <c r="D10027" t="s">
        <v>33</v>
      </c>
      <c r="E10027" t="s">
        <v>869</v>
      </c>
    </row>
    <row r="10028" spans="1:5" x14ac:dyDescent="0.25">
      <c r="A10028" t="s">
        <v>10411</v>
      </c>
      <c r="B10028" t="s">
        <v>20</v>
      </c>
      <c r="C10028" t="s">
        <v>19</v>
      </c>
      <c r="D10028" t="s">
        <v>33</v>
      </c>
      <c r="E10028" t="s">
        <v>538</v>
      </c>
    </row>
    <row r="10029" spans="1:5" x14ac:dyDescent="0.25">
      <c r="A10029" t="s">
        <v>2888</v>
      </c>
      <c r="B10029" t="s">
        <v>20</v>
      </c>
      <c r="C10029" t="s">
        <v>21</v>
      </c>
      <c r="D10029" t="s">
        <v>33</v>
      </c>
      <c r="E10029" t="s">
        <v>537</v>
      </c>
    </row>
    <row r="10030" spans="1:5" x14ac:dyDescent="0.25">
      <c r="A10030" t="s">
        <v>25080</v>
      </c>
      <c r="B10030" t="s">
        <v>20</v>
      </c>
      <c r="C10030" t="s">
        <v>21</v>
      </c>
      <c r="D10030" t="s">
        <v>33</v>
      </c>
      <c r="E10030" t="s">
        <v>537</v>
      </c>
    </row>
    <row r="10031" spans="1:5" x14ac:dyDescent="0.25">
      <c r="A10031" t="s">
        <v>2882</v>
      </c>
      <c r="B10031" t="s">
        <v>20</v>
      </c>
      <c r="C10031" t="s">
        <v>21</v>
      </c>
      <c r="D10031" t="s">
        <v>33</v>
      </c>
      <c r="E10031" t="s">
        <v>537</v>
      </c>
    </row>
    <row r="10032" spans="1:5" x14ac:dyDescent="0.25">
      <c r="A10032" t="s">
        <v>10416</v>
      </c>
      <c r="B10032" t="s">
        <v>20</v>
      </c>
      <c r="C10032" t="s">
        <v>19</v>
      </c>
      <c r="D10032" t="s">
        <v>33</v>
      </c>
      <c r="E10032" t="s">
        <v>562</v>
      </c>
    </row>
    <row r="10033" spans="1:5" x14ac:dyDescent="0.25">
      <c r="A10033" t="s">
        <v>25079</v>
      </c>
      <c r="B10033" t="s">
        <v>20</v>
      </c>
      <c r="C10033" t="s">
        <v>21</v>
      </c>
      <c r="D10033" t="s">
        <v>33</v>
      </c>
      <c r="E10033" t="s">
        <v>537</v>
      </c>
    </row>
    <row r="10034" spans="1:5" x14ac:dyDescent="0.25">
      <c r="A10034" t="s">
        <v>11807</v>
      </c>
      <c r="B10034" t="s">
        <v>20</v>
      </c>
      <c r="C10034" t="s">
        <v>21</v>
      </c>
      <c r="D10034" t="s">
        <v>33</v>
      </c>
      <c r="E10034" t="s">
        <v>537</v>
      </c>
    </row>
    <row r="10035" spans="1:5" x14ac:dyDescent="0.25">
      <c r="A10035" t="s">
        <v>10418</v>
      </c>
      <c r="B10035" t="s">
        <v>20</v>
      </c>
      <c r="C10035" t="s">
        <v>19</v>
      </c>
      <c r="D10035" t="s">
        <v>33</v>
      </c>
      <c r="E10035" t="s">
        <v>538</v>
      </c>
    </row>
    <row r="10036" spans="1:5" x14ac:dyDescent="0.25">
      <c r="A10036" t="s">
        <v>10419</v>
      </c>
      <c r="B10036" t="s">
        <v>20</v>
      </c>
      <c r="C10036" t="s">
        <v>19</v>
      </c>
      <c r="D10036" t="s">
        <v>33</v>
      </c>
      <c r="E10036" t="s">
        <v>530</v>
      </c>
    </row>
    <row r="10037" spans="1:5" x14ac:dyDescent="0.25">
      <c r="A10037" t="s">
        <v>10421</v>
      </c>
      <c r="B10037" t="s">
        <v>16</v>
      </c>
      <c r="C10037" t="s">
        <v>15</v>
      </c>
      <c r="D10037" t="s">
        <v>33</v>
      </c>
      <c r="E10037" t="s">
        <v>659</v>
      </c>
    </row>
    <row r="10038" spans="1:5" x14ac:dyDescent="0.25">
      <c r="A10038" t="s">
        <v>21022</v>
      </c>
      <c r="B10038" t="s">
        <v>20</v>
      </c>
      <c r="C10038" t="s">
        <v>21</v>
      </c>
      <c r="D10038" t="s">
        <v>33</v>
      </c>
      <c r="E10038" t="s">
        <v>537</v>
      </c>
    </row>
    <row r="10039" spans="1:5" x14ac:dyDescent="0.25">
      <c r="A10039" t="s">
        <v>20385</v>
      </c>
      <c r="B10039" t="s">
        <v>20</v>
      </c>
      <c r="C10039" t="s">
        <v>19</v>
      </c>
      <c r="D10039" t="s">
        <v>33</v>
      </c>
      <c r="E10039" t="s">
        <v>533</v>
      </c>
    </row>
    <row r="10040" spans="1:5" x14ac:dyDescent="0.25">
      <c r="A10040" t="s">
        <v>10423</v>
      </c>
      <c r="B10040" t="s">
        <v>20</v>
      </c>
      <c r="C10040" t="s">
        <v>21</v>
      </c>
      <c r="D10040" t="s">
        <v>33</v>
      </c>
      <c r="E10040" t="s">
        <v>582</v>
      </c>
    </row>
    <row r="10041" spans="1:5" x14ac:dyDescent="0.25">
      <c r="A10041" t="s">
        <v>10424</v>
      </c>
      <c r="B10041" t="s">
        <v>20</v>
      </c>
      <c r="C10041" t="s">
        <v>19</v>
      </c>
      <c r="D10041" t="s">
        <v>33</v>
      </c>
      <c r="E10041" t="s">
        <v>538</v>
      </c>
    </row>
    <row r="10042" spans="1:5" x14ac:dyDescent="0.25">
      <c r="A10042" t="s">
        <v>10425</v>
      </c>
      <c r="B10042" t="s">
        <v>20</v>
      </c>
      <c r="C10042" t="s">
        <v>19</v>
      </c>
      <c r="D10042" t="s">
        <v>33</v>
      </c>
      <c r="E10042" t="s">
        <v>530</v>
      </c>
    </row>
    <row r="10043" spans="1:5" x14ac:dyDescent="0.25">
      <c r="A10043" t="s">
        <v>4799</v>
      </c>
      <c r="B10043" t="s">
        <v>20</v>
      </c>
      <c r="C10043" t="s">
        <v>19</v>
      </c>
      <c r="D10043" t="s">
        <v>33</v>
      </c>
      <c r="E10043" t="s">
        <v>533</v>
      </c>
    </row>
    <row r="10044" spans="1:5" x14ac:dyDescent="0.25">
      <c r="A10044" t="s">
        <v>10426</v>
      </c>
      <c r="B10044" t="s">
        <v>20</v>
      </c>
      <c r="C10044" t="s">
        <v>21</v>
      </c>
      <c r="D10044" t="s">
        <v>65</v>
      </c>
      <c r="E10044" t="s">
        <v>550</v>
      </c>
    </row>
    <row r="10045" spans="1:5" x14ac:dyDescent="0.25">
      <c r="A10045" t="s">
        <v>27436</v>
      </c>
      <c r="B10045" t="s">
        <v>20</v>
      </c>
      <c r="C10045" t="s">
        <v>21</v>
      </c>
      <c r="D10045" t="s">
        <v>33</v>
      </c>
      <c r="E10045" t="s">
        <v>537</v>
      </c>
    </row>
    <row r="10046" spans="1:5" x14ac:dyDescent="0.25">
      <c r="A10046" t="s">
        <v>10429</v>
      </c>
      <c r="B10046" t="s">
        <v>20</v>
      </c>
      <c r="C10046" t="s">
        <v>19</v>
      </c>
      <c r="D10046" t="s">
        <v>33</v>
      </c>
      <c r="E10046" t="s">
        <v>538</v>
      </c>
    </row>
    <row r="10047" spans="1:5" x14ac:dyDescent="0.25">
      <c r="A10047" t="s">
        <v>43599</v>
      </c>
      <c r="B10047" t="s">
        <v>16</v>
      </c>
      <c r="C10047" t="s">
        <v>17</v>
      </c>
      <c r="D10047" t="s">
        <v>66</v>
      </c>
      <c r="E10047" t="s">
        <v>653</v>
      </c>
    </row>
    <row r="10048" spans="1:5" x14ac:dyDescent="0.25">
      <c r="A10048" t="s">
        <v>10431</v>
      </c>
      <c r="B10048" t="s">
        <v>20</v>
      </c>
      <c r="C10048" t="s">
        <v>25</v>
      </c>
      <c r="D10048" t="s">
        <v>33</v>
      </c>
      <c r="E10048" t="s">
        <v>815</v>
      </c>
    </row>
    <row r="10049" spans="1:5" x14ac:dyDescent="0.25">
      <c r="A10049" t="s">
        <v>10430</v>
      </c>
      <c r="B10049" t="s">
        <v>20</v>
      </c>
      <c r="C10049" t="s">
        <v>25</v>
      </c>
      <c r="D10049" t="s">
        <v>33</v>
      </c>
      <c r="E10049" t="s">
        <v>814</v>
      </c>
    </row>
    <row r="10050" spans="1:5" x14ac:dyDescent="0.25">
      <c r="A10050" t="s">
        <v>10432</v>
      </c>
      <c r="B10050" t="s">
        <v>20</v>
      </c>
      <c r="C10050" t="s">
        <v>19</v>
      </c>
      <c r="D10050" t="s">
        <v>33</v>
      </c>
      <c r="E10050" t="s">
        <v>538</v>
      </c>
    </row>
    <row r="10051" spans="1:5" x14ac:dyDescent="0.25">
      <c r="A10051" t="s">
        <v>26430</v>
      </c>
      <c r="B10051" t="s">
        <v>20</v>
      </c>
      <c r="C10051" t="s">
        <v>21</v>
      </c>
      <c r="D10051" t="s">
        <v>33</v>
      </c>
      <c r="E10051" t="s">
        <v>537</v>
      </c>
    </row>
    <row r="10052" spans="1:5" x14ac:dyDescent="0.25">
      <c r="A10052" t="s">
        <v>10434</v>
      </c>
      <c r="B10052" t="s">
        <v>20</v>
      </c>
      <c r="C10052" t="s">
        <v>19</v>
      </c>
      <c r="D10052" t="s">
        <v>33</v>
      </c>
      <c r="E10052" t="s">
        <v>530</v>
      </c>
    </row>
    <row r="10053" spans="1:5" x14ac:dyDescent="0.25">
      <c r="A10053" t="s">
        <v>9001</v>
      </c>
      <c r="B10053" t="s">
        <v>20</v>
      </c>
      <c r="C10053" t="s">
        <v>21</v>
      </c>
      <c r="D10053" t="s">
        <v>33</v>
      </c>
      <c r="E10053" t="s">
        <v>537</v>
      </c>
    </row>
    <row r="10054" spans="1:5" x14ac:dyDescent="0.25">
      <c r="A10054" t="s">
        <v>10436</v>
      </c>
      <c r="B10054" t="s">
        <v>20</v>
      </c>
      <c r="C10054" t="s">
        <v>22</v>
      </c>
      <c r="D10054" t="s">
        <v>33</v>
      </c>
      <c r="E10054" t="s">
        <v>693</v>
      </c>
    </row>
    <row r="10055" spans="1:5" x14ac:dyDescent="0.25">
      <c r="A10055" t="s">
        <v>14776</v>
      </c>
      <c r="B10055" t="s">
        <v>20</v>
      </c>
      <c r="C10055" t="s">
        <v>21</v>
      </c>
      <c r="D10055" t="s">
        <v>33</v>
      </c>
      <c r="E10055" t="s">
        <v>537</v>
      </c>
    </row>
    <row r="10056" spans="1:5" x14ac:dyDescent="0.25">
      <c r="A10056" t="s">
        <v>43600</v>
      </c>
      <c r="B10056" t="s">
        <v>20</v>
      </c>
      <c r="C10056" t="s">
        <v>19</v>
      </c>
      <c r="D10056" t="s">
        <v>66</v>
      </c>
      <c r="E10056" t="s">
        <v>538</v>
      </c>
    </row>
    <row r="10057" spans="1:5" x14ac:dyDescent="0.25">
      <c r="A10057" t="s">
        <v>43601</v>
      </c>
      <c r="B10057" t="s">
        <v>20</v>
      </c>
      <c r="C10057" t="s">
        <v>19</v>
      </c>
      <c r="D10057" t="s">
        <v>66</v>
      </c>
      <c r="E10057" t="s">
        <v>530</v>
      </c>
    </row>
    <row r="10058" spans="1:5" x14ac:dyDescent="0.25">
      <c r="A10058" t="s">
        <v>21000</v>
      </c>
      <c r="B10058" t="s">
        <v>20</v>
      </c>
      <c r="C10058" t="s">
        <v>21</v>
      </c>
      <c r="D10058" t="s">
        <v>33</v>
      </c>
      <c r="E10058" t="s">
        <v>537</v>
      </c>
    </row>
    <row r="10059" spans="1:5" x14ac:dyDescent="0.25">
      <c r="A10059" t="s">
        <v>10438</v>
      </c>
      <c r="B10059" t="s">
        <v>20</v>
      </c>
      <c r="C10059" t="s">
        <v>19</v>
      </c>
      <c r="D10059" t="s">
        <v>33</v>
      </c>
      <c r="E10059" t="s">
        <v>538</v>
      </c>
    </row>
    <row r="10060" spans="1:5" x14ac:dyDescent="0.25">
      <c r="A10060" t="s">
        <v>21090</v>
      </c>
      <c r="B10060" t="s">
        <v>20</v>
      </c>
      <c r="C10060" t="s">
        <v>21</v>
      </c>
      <c r="D10060" t="s">
        <v>33</v>
      </c>
      <c r="E10060" t="s">
        <v>537</v>
      </c>
    </row>
    <row r="10061" spans="1:5" x14ac:dyDescent="0.25">
      <c r="A10061" t="s">
        <v>10440</v>
      </c>
      <c r="B10061" t="s">
        <v>20</v>
      </c>
      <c r="C10061" t="s">
        <v>22</v>
      </c>
      <c r="D10061" t="s">
        <v>33</v>
      </c>
      <c r="E10061" t="s">
        <v>693</v>
      </c>
    </row>
    <row r="10062" spans="1:5" x14ac:dyDescent="0.25">
      <c r="A10062" t="s">
        <v>21125</v>
      </c>
      <c r="B10062" t="s">
        <v>20</v>
      </c>
      <c r="C10062" t="s">
        <v>19</v>
      </c>
      <c r="D10062" t="s">
        <v>33</v>
      </c>
      <c r="E10062" t="s">
        <v>533</v>
      </c>
    </row>
    <row r="10063" spans="1:5" x14ac:dyDescent="0.25">
      <c r="A10063" t="s">
        <v>10442</v>
      </c>
      <c r="B10063" t="s">
        <v>20</v>
      </c>
      <c r="C10063" t="s">
        <v>19</v>
      </c>
      <c r="D10063" t="s">
        <v>33</v>
      </c>
      <c r="E10063" t="s">
        <v>530</v>
      </c>
    </row>
    <row r="10064" spans="1:5" x14ac:dyDescent="0.25">
      <c r="A10064" t="s">
        <v>22066</v>
      </c>
      <c r="B10064" t="s">
        <v>20</v>
      </c>
      <c r="C10064" t="s">
        <v>21</v>
      </c>
      <c r="D10064" t="s">
        <v>33</v>
      </c>
      <c r="E10064" t="s">
        <v>537</v>
      </c>
    </row>
    <row r="10065" spans="1:5" x14ac:dyDescent="0.25">
      <c r="A10065" t="s">
        <v>10444</v>
      </c>
      <c r="B10065" t="s">
        <v>20</v>
      </c>
      <c r="C10065" t="s">
        <v>19</v>
      </c>
      <c r="D10065" t="s">
        <v>33</v>
      </c>
      <c r="E10065" t="s">
        <v>530</v>
      </c>
    </row>
    <row r="10066" spans="1:5" x14ac:dyDescent="0.25">
      <c r="A10066" t="s">
        <v>7582</v>
      </c>
      <c r="B10066" t="s">
        <v>20</v>
      </c>
      <c r="C10066" t="s">
        <v>21</v>
      </c>
      <c r="D10066" t="s">
        <v>33</v>
      </c>
      <c r="E10066" t="s">
        <v>537</v>
      </c>
    </row>
    <row r="10067" spans="1:5" x14ac:dyDescent="0.25">
      <c r="A10067" t="s">
        <v>10445</v>
      </c>
      <c r="B10067" t="s">
        <v>20</v>
      </c>
      <c r="C10067" t="s">
        <v>19</v>
      </c>
      <c r="D10067" t="s">
        <v>33</v>
      </c>
      <c r="E10067" t="s">
        <v>530</v>
      </c>
    </row>
    <row r="10068" spans="1:5" x14ac:dyDescent="0.25">
      <c r="A10068" t="s">
        <v>10447</v>
      </c>
      <c r="B10068" t="s">
        <v>20</v>
      </c>
      <c r="C10068" t="s">
        <v>19</v>
      </c>
      <c r="D10068" t="s">
        <v>33</v>
      </c>
      <c r="E10068" t="s">
        <v>530</v>
      </c>
    </row>
    <row r="10069" spans="1:5" x14ac:dyDescent="0.25">
      <c r="A10069" t="s">
        <v>13625</v>
      </c>
      <c r="B10069" t="s">
        <v>20</v>
      </c>
      <c r="C10069" t="s">
        <v>21</v>
      </c>
      <c r="D10069" t="s">
        <v>33</v>
      </c>
      <c r="E10069" t="s">
        <v>537</v>
      </c>
    </row>
    <row r="10070" spans="1:5" x14ac:dyDescent="0.25">
      <c r="A10070" t="s">
        <v>20942</v>
      </c>
      <c r="B10070" t="s">
        <v>20</v>
      </c>
      <c r="C10070" t="s">
        <v>19</v>
      </c>
      <c r="D10070" t="s">
        <v>65</v>
      </c>
      <c r="E10070" t="s">
        <v>533</v>
      </c>
    </row>
    <row r="10071" spans="1:5" x14ac:dyDescent="0.25">
      <c r="A10071" t="s">
        <v>10450</v>
      </c>
      <c r="B10071" t="s">
        <v>20</v>
      </c>
      <c r="C10071" t="s">
        <v>19</v>
      </c>
      <c r="D10071" t="s">
        <v>33</v>
      </c>
      <c r="E10071" t="s">
        <v>530</v>
      </c>
    </row>
    <row r="10072" spans="1:5" x14ac:dyDescent="0.25">
      <c r="A10072" t="s">
        <v>11509</v>
      </c>
      <c r="B10072" t="s">
        <v>20</v>
      </c>
      <c r="C10072" t="s">
        <v>19</v>
      </c>
      <c r="D10072" t="s">
        <v>33</v>
      </c>
      <c r="E10072" t="s">
        <v>533</v>
      </c>
    </row>
    <row r="10073" spans="1:5" x14ac:dyDescent="0.25">
      <c r="A10073" t="s">
        <v>10452</v>
      </c>
      <c r="B10073" t="s">
        <v>20</v>
      </c>
      <c r="C10073" t="s">
        <v>19</v>
      </c>
      <c r="D10073" t="s">
        <v>33</v>
      </c>
      <c r="E10073" t="s">
        <v>530</v>
      </c>
    </row>
    <row r="10074" spans="1:5" x14ac:dyDescent="0.25">
      <c r="A10074" t="s">
        <v>10454</v>
      </c>
      <c r="B10074" t="s">
        <v>20</v>
      </c>
      <c r="C10074" t="s">
        <v>19</v>
      </c>
      <c r="D10074" t="s">
        <v>33</v>
      </c>
      <c r="E10074" t="s">
        <v>530</v>
      </c>
    </row>
    <row r="10075" spans="1:5" x14ac:dyDescent="0.25">
      <c r="A10075" t="s">
        <v>6345</v>
      </c>
      <c r="B10075" t="s">
        <v>20</v>
      </c>
      <c r="C10075" t="s">
        <v>21</v>
      </c>
      <c r="D10075" t="s">
        <v>33</v>
      </c>
      <c r="E10075" t="s">
        <v>537</v>
      </c>
    </row>
    <row r="10076" spans="1:5" x14ac:dyDescent="0.25">
      <c r="A10076" t="s">
        <v>26362</v>
      </c>
      <c r="B10076" t="s">
        <v>20</v>
      </c>
      <c r="C10076" t="s">
        <v>21</v>
      </c>
      <c r="D10076" t="s">
        <v>33</v>
      </c>
      <c r="E10076" t="s">
        <v>537</v>
      </c>
    </row>
    <row r="10077" spans="1:5" x14ac:dyDescent="0.25">
      <c r="A10077" t="s">
        <v>10456</v>
      </c>
      <c r="B10077" t="s">
        <v>20</v>
      </c>
      <c r="C10077" t="s">
        <v>19</v>
      </c>
      <c r="D10077" t="s">
        <v>33</v>
      </c>
      <c r="E10077" t="s">
        <v>530</v>
      </c>
    </row>
    <row r="10078" spans="1:5" x14ac:dyDescent="0.25">
      <c r="A10078" t="s">
        <v>10458</v>
      </c>
      <c r="B10078" t="s">
        <v>20</v>
      </c>
      <c r="C10078" t="s">
        <v>19</v>
      </c>
      <c r="D10078" t="s">
        <v>33</v>
      </c>
      <c r="E10078" t="s">
        <v>530</v>
      </c>
    </row>
    <row r="10079" spans="1:5" x14ac:dyDescent="0.25">
      <c r="A10079" t="s">
        <v>26309</v>
      </c>
      <c r="B10079" t="s">
        <v>20</v>
      </c>
      <c r="C10079" t="s">
        <v>21</v>
      </c>
      <c r="D10079" t="s">
        <v>33</v>
      </c>
      <c r="E10079" t="s">
        <v>537</v>
      </c>
    </row>
    <row r="10080" spans="1:5" x14ac:dyDescent="0.25">
      <c r="A10080" t="s">
        <v>10459</v>
      </c>
      <c r="B10080" t="s">
        <v>20</v>
      </c>
      <c r="C10080" t="s">
        <v>19</v>
      </c>
      <c r="D10080" t="s">
        <v>33</v>
      </c>
      <c r="E10080" t="s">
        <v>530</v>
      </c>
    </row>
    <row r="10081" spans="1:5" x14ac:dyDescent="0.25">
      <c r="A10081" t="s">
        <v>26305</v>
      </c>
      <c r="B10081" t="s">
        <v>20</v>
      </c>
      <c r="C10081" t="s">
        <v>21</v>
      </c>
      <c r="D10081" t="s">
        <v>33</v>
      </c>
      <c r="E10081" t="s">
        <v>537</v>
      </c>
    </row>
    <row r="10082" spans="1:5" x14ac:dyDescent="0.25">
      <c r="A10082" t="s">
        <v>10461</v>
      </c>
      <c r="B10082" t="s">
        <v>20</v>
      </c>
      <c r="C10082" t="s">
        <v>19</v>
      </c>
      <c r="D10082" t="s">
        <v>33</v>
      </c>
      <c r="E10082" t="s">
        <v>538</v>
      </c>
    </row>
    <row r="10083" spans="1:5" x14ac:dyDescent="0.25">
      <c r="A10083" t="s">
        <v>21506</v>
      </c>
      <c r="B10083" t="s">
        <v>20</v>
      </c>
      <c r="C10083" t="s">
        <v>21</v>
      </c>
      <c r="D10083" t="s">
        <v>33</v>
      </c>
      <c r="E10083" t="s">
        <v>537</v>
      </c>
    </row>
    <row r="10084" spans="1:5" x14ac:dyDescent="0.25">
      <c r="A10084" t="s">
        <v>10463</v>
      </c>
      <c r="B10084" t="s">
        <v>16</v>
      </c>
      <c r="C10084" t="s">
        <v>15</v>
      </c>
      <c r="D10084" t="s">
        <v>33</v>
      </c>
      <c r="E10084" t="s">
        <v>659</v>
      </c>
    </row>
    <row r="10085" spans="1:5" x14ac:dyDescent="0.25">
      <c r="A10085" t="s">
        <v>29325</v>
      </c>
      <c r="B10085" t="s">
        <v>20</v>
      </c>
      <c r="C10085" t="s">
        <v>21</v>
      </c>
      <c r="D10085" t="s">
        <v>33</v>
      </c>
      <c r="E10085" t="s">
        <v>537</v>
      </c>
    </row>
    <row r="10086" spans="1:5" x14ac:dyDescent="0.25">
      <c r="A10086" t="s">
        <v>18833</v>
      </c>
      <c r="B10086" t="s">
        <v>20</v>
      </c>
      <c r="C10086" t="s">
        <v>19</v>
      </c>
      <c r="D10086" t="s">
        <v>33</v>
      </c>
      <c r="E10086" t="s">
        <v>533</v>
      </c>
    </row>
    <row r="10087" spans="1:5" x14ac:dyDescent="0.25">
      <c r="A10087" t="s">
        <v>19213</v>
      </c>
      <c r="B10087" t="s">
        <v>20</v>
      </c>
      <c r="C10087" t="s">
        <v>21</v>
      </c>
      <c r="D10087" t="s">
        <v>33</v>
      </c>
      <c r="E10087" t="s">
        <v>537</v>
      </c>
    </row>
    <row r="10088" spans="1:5" x14ac:dyDescent="0.25">
      <c r="A10088" t="s">
        <v>23220</v>
      </c>
      <c r="B10088" t="s">
        <v>20</v>
      </c>
      <c r="C10088" t="s">
        <v>19</v>
      </c>
      <c r="D10088" t="s">
        <v>33</v>
      </c>
      <c r="E10088" t="s">
        <v>553</v>
      </c>
    </row>
    <row r="10089" spans="1:5" x14ac:dyDescent="0.25">
      <c r="A10089" t="s">
        <v>18777</v>
      </c>
      <c r="B10089" t="s">
        <v>20</v>
      </c>
      <c r="C10089" t="s">
        <v>21</v>
      </c>
      <c r="D10089" t="s">
        <v>33</v>
      </c>
      <c r="E10089" t="s">
        <v>537</v>
      </c>
    </row>
    <row r="10090" spans="1:5" x14ac:dyDescent="0.25">
      <c r="A10090" t="s">
        <v>28491</v>
      </c>
      <c r="B10090" t="s">
        <v>20</v>
      </c>
      <c r="C10090" t="s">
        <v>21</v>
      </c>
      <c r="D10090" t="s">
        <v>33</v>
      </c>
      <c r="E10090" t="s">
        <v>537</v>
      </c>
    </row>
    <row r="10091" spans="1:5" x14ac:dyDescent="0.25">
      <c r="A10091" t="s">
        <v>22891</v>
      </c>
      <c r="B10091" t="s">
        <v>20</v>
      </c>
      <c r="C10091" t="s">
        <v>21</v>
      </c>
      <c r="D10091" t="s">
        <v>33</v>
      </c>
      <c r="E10091" t="s">
        <v>537</v>
      </c>
    </row>
    <row r="10092" spans="1:5" x14ac:dyDescent="0.25">
      <c r="A10092" t="s">
        <v>24557</v>
      </c>
      <c r="B10092" t="s">
        <v>20</v>
      </c>
      <c r="C10092" t="s">
        <v>21</v>
      </c>
      <c r="D10092" t="s">
        <v>33</v>
      </c>
      <c r="E10092" t="s">
        <v>537</v>
      </c>
    </row>
    <row r="10093" spans="1:5" x14ac:dyDescent="0.25">
      <c r="A10093" t="s">
        <v>26568</v>
      </c>
      <c r="B10093" t="s">
        <v>20</v>
      </c>
      <c r="C10093" t="s">
        <v>19</v>
      </c>
      <c r="D10093" t="s">
        <v>33</v>
      </c>
      <c r="E10093" t="s">
        <v>553</v>
      </c>
    </row>
    <row r="10094" spans="1:5" x14ac:dyDescent="0.25">
      <c r="A10094" t="s">
        <v>22881</v>
      </c>
      <c r="B10094" t="s">
        <v>20</v>
      </c>
      <c r="C10094" t="s">
        <v>21</v>
      </c>
      <c r="D10094" t="s">
        <v>33</v>
      </c>
      <c r="E10094" t="s">
        <v>537</v>
      </c>
    </row>
    <row r="10095" spans="1:5" x14ac:dyDescent="0.25">
      <c r="A10095" t="s">
        <v>22879</v>
      </c>
      <c r="B10095" t="s">
        <v>20</v>
      </c>
      <c r="C10095" t="s">
        <v>21</v>
      </c>
      <c r="D10095" t="s">
        <v>33</v>
      </c>
      <c r="E10095" t="s">
        <v>537</v>
      </c>
    </row>
    <row r="10096" spans="1:5" x14ac:dyDescent="0.25">
      <c r="A10096" t="s">
        <v>10475</v>
      </c>
      <c r="B10096" t="s">
        <v>20</v>
      </c>
      <c r="C10096" t="s">
        <v>19</v>
      </c>
      <c r="D10096" t="s">
        <v>33</v>
      </c>
      <c r="E10096" t="s">
        <v>523</v>
      </c>
    </row>
    <row r="10097" spans="1:5" x14ac:dyDescent="0.25">
      <c r="A10097" t="s">
        <v>13240</v>
      </c>
      <c r="B10097" t="s">
        <v>20</v>
      </c>
      <c r="C10097" t="s">
        <v>21</v>
      </c>
      <c r="D10097" t="s">
        <v>33</v>
      </c>
      <c r="E10097" t="s">
        <v>537</v>
      </c>
    </row>
    <row r="10098" spans="1:5" x14ac:dyDescent="0.25">
      <c r="A10098" t="s">
        <v>26701</v>
      </c>
      <c r="B10098" t="s">
        <v>20</v>
      </c>
      <c r="C10098" t="s">
        <v>19</v>
      </c>
      <c r="D10098" t="s">
        <v>33</v>
      </c>
      <c r="E10098" t="s">
        <v>533</v>
      </c>
    </row>
    <row r="10099" spans="1:5" x14ac:dyDescent="0.25">
      <c r="A10099" t="s">
        <v>10478</v>
      </c>
      <c r="B10099" t="s">
        <v>20</v>
      </c>
      <c r="C10099" t="s">
        <v>25</v>
      </c>
      <c r="D10099" t="s">
        <v>33</v>
      </c>
      <c r="E10099" t="s">
        <v>815</v>
      </c>
    </row>
    <row r="10100" spans="1:5" x14ac:dyDescent="0.25">
      <c r="A10100" t="s">
        <v>10479</v>
      </c>
      <c r="B10100" t="s">
        <v>20</v>
      </c>
      <c r="C10100" t="s">
        <v>19</v>
      </c>
      <c r="D10100" t="s">
        <v>33</v>
      </c>
      <c r="E10100" t="s">
        <v>538</v>
      </c>
    </row>
    <row r="10101" spans="1:5" x14ac:dyDescent="0.25">
      <c r="A10101" t="s">
        <v>26819</v>
      </c>
      <c r="B10101" t="s">
        <v>20</v>
      </c>
      <c r="C10101" t="s">
        <v>19</v>
      </c>
      <c r="D10101" t="s">
        <v>33</v>
      </c>
      <c r="E10101" t="s">
        <v>533</v>
      </c>
    </row>
    <row r="10102" spans="1:5" x14ac:dyDescent="0.25">
      <c r="A10102" t="s">
        <v>10480</v>
      </c>
      <c r="B10102" t="s">
        <v>20</v>
      </c>
      <c r="C10102" t="s">
        <v>19</v>
      </c>
      <c r="D10102" t="s">
        <v>33</v>
      </c>
      <c r="E10102" t="s">
        <v>530</v>
      </c>
    </row>
    <row r="10103" spans="1:5" x14ac:dyDescent="0.25">
      <c r="A10103" t="s">
        <v>10483</v>
      </c>
      <c r="B10103" t="s">
        <v>16</v>
      </c>
      <c r="C10103" t="s">
        <v>15</v>
      </c>
      <c r="D10103" t="s">
        <v>33</v>
      </c>
      <c r="E10103" t="s">
        <v>659</v>
      </c>
    </row>
    <row r="10104" spans="1:5" x14ac:dyDescent="0.25">
      <c r="A10104" t="s">
        <v>4915</v>
      </c>
      <c r="B10104" t="s">
        <v>20</v>
      </c>
      <c r="C10104" t="s">
        <v>19</v>
      </c>
      <c r="D10104" t="s">
        <v>33</v>
      </c>
      <c r="E10104" t="s">
        <v>533</v>
      </c>
    </row>
    <row r="10105" spans="1:5" x14ac:dyDescent="0.25">
      <c r="A10105" t="s">
        <v>10485</v>
      </c>
      <c r="B10105" t="s">
        <v>16</v>
      </c>
      <c r="C10105" t="s">
        <v>15</v>
      </c>
      <c r="D10105" t="s">
        <v>33</v>
      </c>
      <c r="E10105" t="s">
        <v>659</v>
      </c>
    </row>
    <row r="10106" spans="1:5" x14ac:dyDescent="0.25">
      <c r="A10106" t="s">
        <v>1114</v>
      </c>
      <c r="B10106" t="s">
        <v>20</v>
      </c>
      <c r="C10106" t="s">
        <v>21</v>
      </c>
      <c r="D10106" t="s">
        <v>33</v>
      </c>
      <c r="E10106" t="s">
        <v>537</v>
      </c>
    </row>
    <row r="10107" spans="1:5" x14ac:dyDescent="0.25">
      <c r="A10107" t="s">
        <v>20532</v>
      </c>
      <c r="B10107" t="s">
        <v>20</v>
      </c>
      <c r="C10107" t="s">
        <v>21</v>
      </c>
      <c r="D10107" t="s">
        <v>33</v>
      </c>
      <c r="E10107" t="s">
        <v>537</v>
      </c>
    </row>
    <row r="10108" spans="1:5" x14ac:dyDescent="0.25">
      <c r="A10108" t="s">
        <v>10487</v>
      </c>
      <c r="B10108" t="s">
        <v>16</v>
      </c>
      <c r="C10108" t="s">
        <v>15</v>
      </c>
      <c r="D10108" t="s">
        <v>33</v>
      </c>
      <c r="E10108" t="s">
        <v>659</v>
      </c>
    </row>
    <row r="10109" spans="1:5" x14ac:dyDescent="0.25">
      <c r="A10109" t="s">
        <v>28312</v>
      </c>
      <c r="B10109" t="s">
        <v>20</v>
      </c>
      <c r="C10109" t="s">
        <v>21</v>
      </c>
      <c r="D10109" t="s">
        <v>33</v>
      </c>
      <c r="E10109" t="s">
        <v>537</v>
      </c>
    </row>
    <row r="10110" spans="1:5" x14ac:dyDescent="0.25">
      <c r="A10110" t="s">
        <v>10489</v>
      </c>
      <c r="B10110" t="s">
        <v>20</v>
      </c>
      <c r="C10110" t="s">
        <v>19</v>
      </c>
      <c r="D10110" t="s">
        <v>33</v>
      </c>
      <c r="E10110" t="s">
        <v>538</v>
      </c>
    </row>
    <row r="10111" spans="1:5" x14ac:dyDescent="0.25">
      <c r="A10111" t="s">
        <v>4961</v>
      </c>
      <c r="B10111" t="s">
        <v>20</v>
      </c>
      <c r="C10111" t="s">
        <v>21</v>
      </c>
      <c r="D10111" t="s">
        <v>33</v>
      </c>
      <c r="E10111" t="s">
        <v>537</v>
      </c>
    </row>
    <row r="10112" spans="1:5" x14ac:dyDescent="0.25">
      <c r="A10112" t="s">
        <v>10491</v>
      </c>
      <c r="B10112" t="s">
        <v>20</v>
      </c>
      <c r="C10112" t="s">
        <v>19</v>
      </c>
      <c r="D10112" t="s">
        <v>33</v>
      </c>
      <c r="E10112" t="s">
        <v>562</v>
      </c>
    </row>
    <row r="10113" spans="1:5" x14ac:dyDescent="0.25">
      <c r="A10113" t="s">
        <v>14057</v>
      </c>
      <c r="B10113" t="s">
        <v>20</v>
      </c>
      <c r="C10113" t="s">
        <v>19</v>
      </c>
      <c r="D10113" t="s">
        <v>33</v>
      </c>
      <c r="E10113" t="s">
        <v>533</v>
      </c>
    </row>
    <row r="10114" spans="1:5" x14ac:dyDescent="0.25">
      <c r="A10114" t="s">
        <v>10492</v>
      </c>
      <c r="B10114" t="s">
        <v>20</v>
      </c>
      <c r="C10114" t="s">
        <v>19</v>
      </c>
      <c r="D10114" t="s">
        <v>33</v>
      </c>
      <c r="E10114" t="s">
        <v>538</v>
      </c>
    </row>
    <row r="10115" spans="1:5" x14ac:dyDescent="0.25">
      <c r="A10115" t="s">
        <v>10494</v>
      </c>
      <c r="B10115" t="s">
        <v>20</v>
      </c>
      <c r="C10115" t="s">
        <v>19</v>
      </c>
      <c r="D10115" t="s">
        <v>65</v>
      </c>
      <c r="E10115" t="s">
        <v>539</v>
      </c>
    </row>
    <row r="10116" spans="1:5" x14ac:dyDescent="0.25">
      <c r="A10116" t="s">
        <v>29379</v>
      </c>
      <c r="B10116" t="s">
        <v>20</v>
      </c>
      <c r="C10116" t="s">
        <v>21</v>
      </c>
      <c r="D10116" t="s">
        <v>33</v>
      </c>
      <c r="E10116" t="s">
        <v>537</v>
      </c>
    </row>
    <row r="10117" spans="1:5" x14ac:dyDescent="0.25">
      <c r="A10117" t="s">
        <v>20180</v>
      </c>
      <c r="B10117" t="s">
        <v>20</v>
      </c>
      <c r="C10117" t="s">
        <v>19</v>
      </c>
      <c r="D10117" t="s">
        <v>69</v>
      </c>
      <c r="E10117" t="s">
        <v>553</v>
      </c>
    </row>
    <row r="10118" spans="1:5" x14ac:dyDescent="0.25">
      <c r="A10118" t="s">
        <v>21142</v>
      </c>
      <c r="B10118" t="s">
        <v>20</v>
      </c>
      <c r="C10118" t="s">
        <v>21</v>
      </c>
      <c r="D10118" t="s">
        <v>69</v>
      </c>
      <c r="E10118" t="s">
        <v>537</v>
      </c>
    </row>
    <row r="10119" spans="1:5" x14ac:dyDescent="0.25">
      <c r="A10119" t="s">
        <v>7208</v>
      </c>
      <c r="B10119" t="s">
        <v>20</v>
      </c>
      <c r="C10119" t="s">
        <v>21</v>
      </c>
      <c r="D10119" t="s">
        <v>33</v>
      </c>
      <c r="E10119" t="s">
        <v>537</v>
      </c>
    </row>
    <row r="10120" spans="1:5" x14ac:dyDescent="0.25">
      <c r="A10120" t="s">
        <v>15734</v>
      </c>
      <c r="B10120" t="s">
        <v>20</v>
      </c>
      <c r="C10120" t="s">
        <v>21</v>
      </c>
      <c r="D10120" t="s">
        <v>33</v>
      </c>
      <c r="E10120" t="s">
        <v>537</v>
      </c>
    </row>
    <row r="10121" spans="1:5" x14ac:dyDescent="0.25">
      <c r="A10121" t="s">
        <v>17089</v>
      </c>
      <c r="B10121" t="s">
        <v>20</v>
      </c>
      <c r="C10121" t="s">
        <v>19</v>
      </c>
      <c r="D10121" t="s">
        <v>33</v>
      </c>
      <c r="E10121" t="s">
        <v>533</v>
      </c>
    </row>
    <row r="10122" spans="1:5" x14ac:dyDescent="0.25">
      <c r="A10122" t="s">
        <v>16350</v>
      </c>
      <c r="B10122" t="s">
        <v>20</v>
      </c>
      <c r="C10122" t="s">
        <v>21</v>
      </c>
      <c r="D10122" t="s">
        <v>33</v>
      </c>
      <c r="E10122" t="s">
        <v>537</v>
      </c>
    </row>
    <row r="10123" spans="1:5" x14ac:dyDescent="0.25">
      <c r="A10123" t="s">
        <v>10497</v>
      </c>
      <c r="B10123" t="s">
        <v>16</v>
      </c>
      <c r="C10123" t="s">
        <v>15</v>
      </c>
      <c r="D10123" t="s">
        <v>33</v>
      </c>
      <c r="E10123" t="s">
        <v>659</v>
      </c>
    </row>
    <row r="10124" spans="1:5" x14ac:dyDescent="0.25">
      <c r="A10124" t="s">
        <v>10499</v>
      </c>
      <c r="B10124" t="s">
        <v>20</v>
      </c>
      <c r="C10124" t="s">
        <v>19</v>
      </c>
      <c r="D10124" t="s">
        <v>33</v>
      </c>
      <c r="E10124" t="s">
        <v>538</v>
      </c>
    </row>
    <row r="10125" spans="1:5" x14ac:dyDescent="0.25">
      <c r="A10125" t="s">
        <v>19793</v>
      </c>
      <c r="B10125" t="s">
        <v>20</v>
      </c>
      <c r="C10125" t="s">
        <v>21</v>
      </c>
      <c r="D10125" t="s">
        <v>33</v>
      </c>
      <c r="E10125" t="s">
        <v>537</v>
      </c>
    </row>
    <row r="10126" spans="1:5" x14ac:dyDescent="0.25">
      <c r="A10126" t="s">
        <v>10498</v>
      </c>
      <c r="B10126" t="s">
        <v>20</v>
      </c>
      <c r="C10126" t="s">
        <v>19</v>
      </c>
      <c r="D10126" t="s">
        <v>33</v>
      </c>
      <c r="E10126" t="s">
        <v>538</v>
      </c>
    </row>
    <row r="10127" spans="1:5" x14ac:dyDescent="0.25">
      <c r="A10127" t="s">
        <v>10500</v>
      </c>
      <c r="B10127" t="s">
        <v>20</v>
      </c>
      <c r="C10127" t="s">
        <v>19</v>
      </c>
      <c r="D10127" t="s">
        <v>33</v>
      </c>
      <c r="E10127" t="s">
        <v>530</v>
      </c>
    </row>
    <row r="10128" spans="1:5" x14ac:dyDescent="0.25">
      <c r="A10128" t="s">
        <v>10501</v>
      </c>
      <c r="B10128" t="s">
        <v>20</v>
      </c>
      <c r="C10128" t="s">
        <v>19</v>
      </c>
      <c r="D10128" t="s">
        <v>33</v>
      </c>
      <c r="E10128" t="s">
        <v>530</v>
      </c>
    </row>
    <row r="10129" spans="1:5" x14ac:dyDescent="0.25">
      <c r="A10129" t="s">
        <v>15535</v>
      </c>
      <c r="B10129" t="s">
        <v>20</v>
      </c>
      <c r="C10129" t="s">
        <v>19</v>
      </c>
      <c r="D10129" t="s">
        <v>33</v>
      </c>
      <c r="E10129" t="s">
        <v>553</v>
      </c>
    </row>
    <row r="10130" spans="1:5" x14ac:dyDescent="0.25">
      <c r="A10130" t="s">
        <v>16322</v>
      </c>
      <c r="B10130" t="s">
        <v>20</v>
      </c>
      <c r="C10130" t="s">
        <v>21</v>
      </c>
      <c r="D10130" t="s">
        <v>33</v>
      </c>
      <c r="E10130" t="s">
        <v>537</v>
      </c>
    </row>
    <row r="10131" spans="1:5" x14ac:dyDescent="0.25">
      <c r="A10131" t="s">
        <v>11882</v>
      </c>
      <c r="B10131" t="s">
        <v>20</v>
      </c>
      <c r="C10131" t="s">
        <v>21</v>
      </c>
      <c r="D10131" t="s">
        <v>33</v>
      </c>
      <c r="E10131" t="s">
        <v>537</v>
      </c>
    </row>
    <row r="10132" spans="1:5" x14ac:dyDescent="0.25">
      <c r="A10132" t="s">
        <v>11997</v>
      </c>
      <c r="B10132" t="s">
        <v>20</v>
      </c>
      <c r="C10132" t="s">
        <v>21</v>
      </c>
      <c r="D10132" t="s">
        <v>33</v>
      </c>
      <c r="E10132" t="s">
        <v>537</v>
      </c>
    </row>
    <row r="10133" spans="1:5" x14ac:dyDescent="0.25">
      <c r="A10133" t="s">
        <v>10507</v>
      </c>
      <c r="B10133" t="s">
        <v>20</v>
      </c>
      <c r="C10133" t="s">
        <v>19</v>
      </c>
      <c r="D10133" t="s">
        <v>33</v>
      </c>
      <c r="E10133" t="s">
        <v>530</v>
      </c>
    </row>
    <row r="10134" spans="1:5" x14ac:dyDescent="0.25">
      <c r="A10134" t="s">
        <v>10508</v>
      </c>
      <c r="B10134" t="s">
        <v>20</v>
      </c>
      <c r="C10134" t="s">
        <v>21</v>
      </c>
      <c r="D10134" t="s">
        <v>33</v>
      </c>
      <c r="E10134" t="s">
        <v>687</v>
      </c>
    </row>
    <row r="10135" spans="1:5" x14ac:dyDescent="0.25">
      <c r="A10135" t="s">
        <v>10509</v>
      </c>
      <c r="B10135" t="s">
        <v>20</v>
      </c>
      <c r="C10135" t="s">
        <v>21</v>
      </c>
      <c r="D10135" t="s">
        <v>33</v>
      </c>
      <c r="E10135" t="s">
        <v>582</v>
      </c>
    </row>
    <row r="10136" spans="1:5" x14ac:dyDescent="0.25">
      <c r="A10136" t="s">
        <v>10511</v>
      </c>
      <c r="B10136" t="s">
        <v>20</v>
      </c>
      <c r="C10136" t="s">
        <v>19</v>
      </c>
      <c r="D10136" t="s">
        <v>33</v>
      </c>
      <c r="E10136" t="s">
        <v>530</v>
      </c>
    </row>
    <row r="10137" spans="1:5" x14ac:dyDescent="0.25">
      <c r="A10137" t="s">
        <v>19990</v>
      </c>
      <c r="B10137" t="s">
        <v>20</v>
      </c>
      <c r="C10137" t="s">
        <v>21</v>
      </c>
      <c r="D10137" t="s">
        <v>33</v>
      </c>
      <c r="E10137" t="s">
        <v>537</v>
      </c>
    </row>
    <row r="10138" spans="1:5" x14ac:dyDescent="0.25">
      <c r="A10138" t="s">
        <v>20421</v>
      </c>
      <c r="B10138" t="s">
        <v>20</v>
      </c>
      <c r="C10138" t="s">
        <v>19</v>
      </c>
      <c r="D10138" t="s">
        <v>33</v>
      </c>
      <c r="E10138" t="s">
        <v>533</v>
      </c>
    </row>
    <row r="10139" spans="1:5" x14ac:dyDescent="0.25">
      <c r="A10139" t="s">
        <v>10512</v>
      </c>
      <c r="B10139" t="s">
        <v>16</v>
      </c>
      <c r="C10139" t="s">
        <v>15</v>
      </c>
      <c r="D10139" t="s">
        <v>33</v>
      </c>
      <c r="E10139" t="s">
        <v>659</v>
      </c>
    </row>
    <row r="10140" spans="1:5" x14ac:dyDescent="0.25">
      <c r="A10140" t="s">
        <v>21505</v>
      </c>
      <c r="B10140" t="s">
        <v>20</v>
      </c>
      <c r="C10140" t="s">
        <v>21</v>
      </c>
      <c r="D10140" t="s">
        <v>33</v>
      </c>
      <c r="E10140" t="s">
        <v>537</v>
      </c>
    </row>
    <row r="10141" spans="1:5" x14ac:dyDescent="0.25">
      <c r="A10141" t="s">
        <v>10515</v>
      </c>
      <c r="B10141" t="s">
        <v>20</v>
      </c>
      <c r="C10141" t="s">
        <v>19</v>
      </c>
      <c r="D10141" t="s">
        <v>33</v>
      </c>
      <c r="E10141" t="s">
        <v>530</v>
      </c>
    </row>
    <row r="10142" spans="1:5" x14ac:dyDescent="0.25">
      <c r="A10142" t="s">
        <v>21736</v>
      </c>
      <c r="B10142" t="s">
        <v>20</v>
      </c>
      <c r="C10142" t="s">
        <v>21</v>
      </c>
      <c r="D10142" t="s">
        <v>33</v>
      </c>
      <c r="E10142" t="s">
        <v>537</v>
      </c>
    </row>
    <row r="10143" spans="1:5" x14ac:dyDescent="0.25">
      <c r="A10143" t="s">
        <v>10517</v>
      </c>
      <c r="B10143" t="s">
        <v>20</v>
      </c>
      <c r="C10143" t="s">
        <v>19</v>
      </c>
      <c r="D10143" t="s">
        <v>33</v>
      </c>
      <c r="E10143" t="s">
        <v>530</v>
      </c>
    </row>
    <row r="10144" spans="1:5" x14ac:dyDescent="0.25">
      <c r="A10144" t="s">
        <v>10518</v>
      </c>
      <c r="B10144" t="s">
        <v>20</v>
      </c>
      <c r="C10144" t="s">
        <v>21</v>
      </c>
      <c r="D10144" t="s">
        <v>33</v>
      </c>
      <c r="E10144" t="s">
        <v>581</v>
      </c>
    </row>
    <row r="10145" spans="1:5" x14ac:dyDescent="0.25">
      <c r="A10145" t="s">
        <v>21744</v>
      </c>
      <c r="B10145" t="s">
        <v>20</v>
      </c>
      <c r="C10145" t="s">
        <v>21</v>
      </c>
      <c r="D10145" t="s">
        <v>33</v>
      </c>
      <c r="E10145" t="s">
        <v>537</v>
      </c>
    </row>
    <row r="10146" spans="1:5" x14ac:dyDescent="0.25">
      <c r="A10146" t="s">
        <v>21751</v>
      </c>
      <c r="B10146" t="s">
        <v>20</v>
      </c>
      <c r="C10146" t="s">
        <v>21</v>
      </c>
      <c r="D10146" t="s">
        <v>33</v>
      </c>
      <c r="E10146" t="s">
        <v>537</v>
      </c>
    </row>
    <row r="10147" spans="1:5" x14ac:dyDescent="0.25">
      <c r="A10147" t="s">
        <v>10521</v>
      </c>
      <c r="B10147" t="s">
        <v>20</v>
      </c>
      <c r="C10147" t="s">
        <v>19</v>
      </c>
      <c r="D10147" t="s">
        <v>33</v>
      </c>
      <c r="E10147" t="s">
        <v>538</v>
      </c>
    </row>
    <row r="10148" spans="1:5" x14ac:dyDescent="0.25">
      <c r="A10148" t="s">
        <v>21757</v>
      </c>
      <c r="B10148" t="s">
        <v>20</v>
      </c>
      <c r="C10148" t="s">
        <v>21</v>
      </c>
      <c r="D10148" t="s">
        <v>33</v>
      </c>
      <c r="E10148" t="s">
        <v>537</v>
      </c>
    </row>
    <row r="10149" spans="1:5" x14ac:dyDescent="0.25">
      <c r="A10149" t="s">
        <v>23004</v>
      </c>
      <c r="B10149" t="s">
        <v>20</v>
      </c>
      <c r="C10149" t="s">
        <v>19</v>
      </c>
      <c r="D10149" t="s">
        <v>33</v>
      </c>
      <c r="E10149" t="s">
        <v>533</v>
      </c>
    </row>
    <row r="10150" spans="1:5" x14ac:dyDescent="0.25">
      <c r="A10150" t="s">
        <v>20343</v>
      </c>
      <c r="B10150" t="s">
        <v>20</v>
      </c>
      <c r="C10150" t="s">
        <v>21</v>
      </c>
      <c r="D10150" t="s">
        <v>33</v>
      </c>
      <c r="E10150" t="s">
        <v>537</v>
      </c>
    </row>
    <row r="10151" spans="1:5" x14ac:dyDescent="0.25">
      <c r="A10151" t="s">
        <v>25634</v>
      </c>
      <c r="B10151" t="s">
        <v>20</v>
      </c>
      <c r="C10151" t="s">
        <v>21</v>
      </c>
      <c r="D10151" t="s">
        <v>33</v>
      </c>
      <c r="E10151" t="s">
        <v>537</v>
      </c>
    </row>
    <row r="10152" spans="1:5" x14ac:dyDescent="0.25">
      <c r="A10152" t="s">
        <v>25652</v>
      </c>
      <c r="B10152" t="s">
        <v>20</v>
      </c>
      <c r="C10152" t="s">
        <v>21</v>
      </c>
      <c r="D10152" t="s">
        <v>33</v>
      </c>
      <c r="E10152" t="s">
        <v>537</v>
      </c>
    </row>
    <row r="10153" spans="1:5" x14ac:dyDescent="0.25">
      <c r="A10153" t="s">
        <v>14009</v>
      </c>
      <c r="B10153" t="s">
        <v>20</v>
      </c>
      <c r="C10153" t="s">
        <v>21</v>
      </c>
      <c r="D10153" t="s">
        <v>33</v>
      </c>
      <c r="E10153" t="s">
        <v>537</v>
      </c>
    </row>
    <row r="10154" spans="1:5" x14ac:dyDescent="0.25">
      <c r="A10154" t="s">
        <v>10529</v>
      </c>
      <c r="B10154" t="s">
        <v>20</v>
      </c>
      <c r="C10154" t="s">
        <v>19</v>
      </c>
      <c r="D10154" t="s">
        <v>33</v>
      </c>
      <c r="E10154" t="s">
        <v>530</v>
      </c>
    </row>
    <row r="10155" spans="1:5" x14ac:dyDescent="0.25">
      <c r="A10155" t="s">
        <v>22720</v>
      </c>
      <c r="B10155" t="s">
        <v>20</v>
      </c>
      <c r="C10155" t="s">
        <v>19</v>
      </c>
      <c r="D10155" t="s">
        <v>33</v>
      </c>
      <c r="E10155" t="s">
        <v>553</v>
      </c>
    </row>
    <row r="10156" spans="1:5" x14ac:dyDescent="0.25">
      <c r="A10156" t="s">
        <v>21730</v>
      </c>
      <c r="B10156" t="s">
        <v>20</v>
      </c>
      <c r="C10156" t="s">
        <v>21</v>
      </c>
      <c r="D10156" t="s">
        <v>33</v>
      </c>
      <c r="E10156" t="s">
        <v>537</v>
      </c>
    </row>
    <row r="10157" spans="1:5" x14ac:dyDescent="0.25">
      <c r="A10157" t="s">
        <v>10530</v>
      </c>
      <c r="B10157" t="s">
        <v>20</v>
      </c>
      <c r="C10157" t="s">
        <v>19</v>
      </c>
      <c r="D10157" t="s">
        <v>33</v>
      </c>
      <c r="E10157" t="s">
        <v>530</v>
      </c>
    </row>
    <row r="10158" spans="1:5" x14ac:dyDescent="0.25">
      <c r="A10158" t="s">
        <v>18904</v>
      </c>
      <c r="B10158" t="s">
        <v>20</v>
      </c>
      <c r="C10158" t="s">
        <v>21</v>
      </c>
      <c r="D10158" t="s">
        <v>33</v>
      </c>
      <c r="E10158" t="s">
        <v>537</v>
      </c>
    </row>
    <row r="10159" spans="1:5" x14ac:dyDescent="0.25">
      <c r="A10159" t="s">
        <v>10533</v>
      </c>
      <c r="B10159" t="s">
        <v>20</v>
      </c>
      <c r="C10159" t="s">
        <v>21</v>
      </c>
      <c r="D10159" t="s">
        <v>33</v>
      </c>
      <c r="E10159" t="s">
        <v>581</v>
      </c>
    </row>
    <row r="10160" spans="1:5" x14ac:dyDescent="0.25">
      <c r="A10160" t="s">
        <v>22530</v>
      </c>
      <c r="B10160" t="s">
        <v>20</v>
      </c>
      <c r="C10160" t="s">
        <v>19</v>
      </c>
      <c r="D10160" t="s">
        <v>33</v>
      </c>
      <c r="E10160" t="s">
        <v>533</v>
      </c>
    </row>
    <row r="10161" spans="1:5" x14ac:dyDescent="0.25">
      <c r="A10161" t="s">
        <v>10534</v>
      </c>
      <c r="B10161" t="s">
        <v>20</v>
      </c>
      <c r="C10161" t="s">
        <v>19</v>
      </c>
      <c r="D10161" t="s">
        <v>33</v>
      </c>
      <c r="E10161" t="s">
        <v>530</v>
      </c>
    </row>
    <row r="10162" spans="1:5" x14ac:dyDescent="0.25">
      <c r="A10162" t="s">
        <v>18850</v>
      </c>
      <c r="B10162" t="s">
        <v>20</v>
      </c>
      <c r="C10162" t="s">
        <v>21</v>
      </c>
      <c r="D10162" t="s">
        <v>33</v>
      </c>
      <c r="E10162" t="s">
        <v>537</v>
      </c>
    </row>
    <row r="10163" spans="1:5" x14ac:dyDescent="0.25">
      <c r="A10163" t="s">
        <v>13729</v>
      </c>
      <c r="B10163" t="s">
        <v>20</v>
      </c>
      <c r="C10163" t="s">
        <v>19</v>
      </c>
      <c r="D10163" t="s">
        <v>33</v>
      </c>
      <c r="E10163" t="s">
        <v>533</v>
      </c>
    </row>
    <row r="10164" spans="1:5" x14ac:dyDescent="0.25">
      <c r="A10164" t="s">
        <v>7379</v>
      </c>
      <c r="B10164" t="s">
        <v>20</v>
      </c>
      <c r="C10164" t="s">
        <v>19</v>
      </c>
      <c r="D10164" t="s">
        <v>33</v>
      </c>
      <c r="E10164" t="s">
        <v>533</v>
      </c>
    </row>
    <row r="10165" spans="1:5" x14ac:dyDescent="0.25">
      <c r="A10165" t="s">
        <v>9450</v>
      </c>
      <c r="B10165" t="s">
        <v>20</v>
      </c>
      <c r="C10165" t="s">
        <v>19</v>
      </c>
      <c r="D10165" t="s">
        <v>33</v>
      </c>
      <c r="E10165" t="s">
        <v>533</v>
      </c>
    </row>
    <row r="10166" spans="1:5" x14ac:dyDescent="0.25">
      <c r="A10166" t="s">
        <v>10540</v>
      </c>
      <c r="B10166" t="s">
        <v>16</v>
      </c>
      <c r="C10166" t="s">
        <v>15</v>
      </c>
      <c r="D10166" t="s">
        <v>33</v>
      </c>
      <c r="E10166" t="s">
        <v>656</v>
      </c>
    </row>
    <row r="10167" spans="1:5" x14ac:dyDescent="0.25">
      <c r="A10167" t="s">
        <v>10539</v>
      </c>
      <c r="B10167" t="s">
        <v>16</v>
      </c>
      <c r="C10167" t="s">
        <v>15</v>
      </c>
      <c r="D10167" t="s">
        <v>33</v>
      </c>
      <c r="E10167" t="s">
        <v>659</v>
      </c>
    </row>
    <row r="10168" spans="1:5" x14ac:dyDescent="0.25">
      <c r="A10168" t="s">
        <v>21891</v>
      </c>
      <c r="B10168" t="s">
        <v>20</v>
      </c>
      <c r="C10168" t="s">
        <v>21</v>
      </c>
      <c r="D10168" t="s">
        <v>33</v>
      </c>
      <c r="E10168" t="s">
        <v>537</v>
      </c>
    </row>
    <row r="10169" spans="1:5" x14ac:dyDescent="0.25">
      <c r="A10169" t="s">
        <v>10544</v>
      </c>
      <c r="B10169" t="s">
        <v>16</v>
      </c>
      <c r="C10169" t="s">
        <v>15</v>
      </c>
      <c r="D10169" t="s">
        <v>33</v>
      </c>
      <c r="E10169" t="s">
        <v>659</v>
      </c>
    </row>
    <row r="10170" spans="1:5" x14ac:dyDescent="0.25">
      <c r="A10170" t="s">
        <v>8248</v>
      </c>
      <c r="B10170" t="s">
        <v>20</v>
      </c>
      <c r="C10170" t="s">
        <v>21</v>
      </c>
      <c r="D10170" t="s">
        <v>33</v>
      </c>
      <c r="E10170" t="s">
        <v>537</v>
      </c>
    </row>
    <row r="10171" spans="1:5" x14ac:dyDescent="0.25">
      <c r="A10171" t="s">
        <v>10545</v>
      </c>
      <c r="B10171" t="s">
        <v>16</v>
      </c>
      <c r="C10171" t="s">
        <v>15</v>
      </c>
      <c r="D10171" t="s">
        <v>33</v>
      </c>
      <c r="E10171" t="s">
        <v>659</v>
      </c>
    </row>
    <row r="10172" spans="1:5" x14ac:dyDescent="0.25">
      <c r="A10172" t="s">
        <v>10546</v>
      </c>
      <c r="B10172" t="s">
        <v>16</v>
      </c>
      <c r="C10172" t="s">
        <v>15</v>
      </c>
      <c r="D10172" t="s">
        <v>33</v>
      </c>
      <c r="E10172" t="s">
        <v>659</v>
      </c>
    </row>
    <row r="10173" spans="1:5" x14ac:dyDescent="0.25">
      <c r="A10173" t="s">
        <v>10547</v>
      </c>
      <c r="B10173" t="s">
        <v>16</v>
      </c>
      <c r="C10173" t="s">
        <v>15</v>
      </c>
      <c r="D10173" t="s">
        <v>33</v>
      </c>
      <c r="E10173" t="s">
        <v>659</v>
      </c>
    </row>
    <row r="10174" spans="1:5" x14ac:dyDescent="0.25">
      <c r="A10174" t="s">
        <v>21987</v>
      </c>
      <c r="B10174" t="s">
        <v>20</v>
      </c>
      <c r="C10174" t="s">
        <v>19</v>
      </c>
      <c r="D10174" t="s">
        <v>33</v>
      </c>
      <c r="E10174" t="s">
        <v>533</v>
      </c>
    </row>
    <row r="10175" spans="1:5" x14ac:dyDescent="0.25">
      <c r="A10175" t="s">
        <v>15283</v>
      </c>
      <c r="B10175" t="s">
        <v>20</v>
      </c>
      <c r="C10175" t="s">
        <v>19</v>
      </c>
      <c r="D10175" t="s">
        <v>33</v>
      </c>
      <c r="E10175" t="s">
        <v>533</v>
      </c>
    </row>
    <row r="10176" spans="1:5" x14ac:dyDescent="0.25">
      <c r="A10176" t="s">
        <v>10552</v>
      </c>
      <c r="B10176" t="s">
        <v>16</v>
      </c>
      <c r="C10176" t="s">
        <v>15</v>
      </c>
      <c r="D10176" t="s">
        <v>33</v>
      </c>
      <c r="E10176" t="s">
        <v>586</v>
      </c>
    </row>
    <row r="10177" spans="1:5" x14ac:dyDescent="0.25">
      <c r="A10177" t="s">
        <v>10550</v>
      </c>
      <c r="B10177" t="s">
        <v>16</v>
      </c>
      <c r="C10177" t="s">
        <v>15</v>
      </c>
      <c r="D10177" t="s">
        <v>33</v>
      </c>
      <c r="E10177" t="s">
        <v>659</v>
      </c>
    </row>
    <row r="10178" spans="1:5" x14ac:dyDescent="0.25">
      <c r="A10178" t="s">
        <v>7258</v>
      </c>
      <c r="B10178" t="s">
        <v>20</v>
      </c>
      <c r="C10178" t="s">
        <v>21</v>
      </c>
      <c r="D10178" t="s">
        <v>33</v>
      </c>
      <c r="E10178" t="s">
        <v>537</v>
      </c>
    </row>
    <row r="10179" spans="1:5" x14ac:dyDescent="0.25">
      <c r="A10179" t="s">
        <v>14981</v>
      </c>
      <c r="B10179" t="s">
        <v>20</v>
      </c>
      <c r="C10179" t="s">
        <v>21</v>
      </c>
      <c r="D10179" t="s">
        <v>33</v>
      </c>
      <c r="E10179" t="s">
        <v>537</v>
      </c>
    </row>
    <row r="10180" spans="1:5" x14ac:dyDescent="0.25">
      <c r="A10180" t="s">
        <v>7121</v>
      </c>
      <c r="B10180" t="s">
        <v>20</v>
      </c>
      <c r="C10180" t="s">
        <v>21</v>
      </c>
      <c r="D10180" t="s">
        <v>33</v>
      </c>
      <c r="E10180" t="s">
        <v>537</v>
      </c>
    </row>
    <row r="10181" spans="1:5" x14ac:dyDescent="0.25">
      <c r="A10181" t="s">
        <v>18747</v>
      </c>
      <c r="B10181" t="s">
        <v>20</v>
      </c>
      <c r="C10181" t="s">
        <v>19</v>
      </c>
      <c r="D10181" t="s">
        <v>33</v>
      </c>
      <c r="E10181" t="s">
        <v>533</v>
      </c>
    </row>
    <row r="10182" spans="1:5" x14ac:dyDescent="0.25">
      <c r="A10182" t="s">
        <v>10558</v>
      </c>
      <c r="B10182" t="s">
        <v>16</v>
      </c>
      <c r="C10182" t="s">
        <v>17</v>
      </c>
      <c r="D10182" t="s">
        <v>33</v>
      </c>
      <c r="E10182" t="s">
        <v>653</v>
      </c>
    </row>
    <row r="10183" spans="1:5" x14ac:dyDescent="0.25">
      <c r="A10183" t="s">
        <v>10555</v>
      </c>
      <c r="B10183" t="s">
        <v>16</v>
      </c>
      <c r="C10183" t="s">
        <v>17</v>
      </c>
      <c r="D10183" t="s">
        <v>33</v>
      </c>
      <c r="E10183" t="s">
        <v>653</v>
      </c>
    </row>
    <row r="10184" spans="1:5" x14ac:dyDescent="0.25">
      <c r="A10184" t="s">
        <v>29454</v>
      </c>
      <c r="B10184" t="s">
        <v>20</v>
      </c>
      <c r="C10184" t="s">
        <v>21</v>
      </c>
      <c r="D10184" t="s">
        <v>33</v>
      </c>
      <c r="E10184" t="s">
        <v>537</v>
      </c>
    </row>
    <row r="10185" spans="1:5" x14ac:dyDescent="0.25">
      <c r="A10185" t="s">
        <v>10553</v>
      </c>
      <c r="B10185" t="s">
        <v>20</v>
      </c>
      <c r="C10185" t="s">
        <v>19</v>
      </c>
      <c r="D10185" t="s">
        <v>33</v>
      </c>
      <c r="E10185" t="s">
        <v>556</v>
      </c>
    </row>
    <row r="10186" spans="1:5" x14ac:dyDescent="0.25">
      <c r="A10186" t="s">
        <v>24744</v>
      </c>
      <c r="B10186" t="s">
        <v>20</v>
      </c>
      <c r="C10186" t="s">
        <v>21</v>
      </c>
      <c r="D10186" t="s">
        <v>33</v>
      </c>
      <c r="E10186" t="s">
        <v>537</v>
      </c>
    </row>
    <row r="10187" spans="1:5" x14ac:dyDescent="0.25">
      <c r="A10187" t="s">
        <v>27224</v>
      </c>
      <c r="B10187" t="s">
        <v>20</v>
      </c>
      <c r="C10187" t="s">
        <v>19</v>
      </c>
      <c r="D10187" t="s">
        <v>33</v>
      </c>
      <c r="E10187" t="s">
        <v>533</v>
      </c>
    </row>
    <row r="10188" spans="1:5" x14ac:dyDescent="0.25">
      <c r="A10188" t="s">
        <v>2642</v>
      </c>
      <c r="B10188" t="s">
        <v>20</v>
      </c>
      <c r="C10188" t="s">
        <v>21</v>
      </c>
      <c r="D10188" t="s">
        <v>33</v>
      </c>
      <c r="E10188" t="s">
        <v>537</v>
      </c>
    </row>
    <row r="10189" spans="1:5" x14ac:dyDescent="0.25">
      <c r="A10189" t="s">
        <v>3363</v>
      </c>
      <c r="B10189" t="s">
        <v>20</v>
      </c>
      <c r="C10189" t="s">
        <v>19</v>
      </c>
      <c r="D10189" t="s">
        <v>33</v>
      </c>
      <c r="E10189" t="s">
        <v>533</v>
      </c>
    </row>
    <row r="10190" spans="1:5" x14ac:dyDescent="0.25">
      <c r="A10190" t="s">
        <v>10564</v>
      </c>
      <c r="B10190" t="s">
        <v>16</v>
      </c>
      <c r="C10190" t="s">
        <v>15</v>
      </c>
      <c r="D10190" t="s">
        <v>33</v>
      </c>
      <c r="E10190" t="s">
        <v>659</v>
      </c>
    </row>
    <row r="10191" spans="1:5" x14ac:dyDescent="0.25">
      <c r="A10191" t="s">
        <v>3993</v>
      </c>
      <c r="B10191" t="s">
        <v>20</v>
      </c>
      <c r="C10191" t="s">
        <v>21</v>
      </c>
      <c r="D10191" t="s">
        <v>33</v>
      </c>
      <c r="E10191" t="s">
        <v>537</v>
      </c>
    </row>
    <row r="10192" spans="1:5" x14ac:dyDescent="0.25">
      <c r="A10192" t="s">
        <v>10566</v>
      </c>
      <c r="B10192" t="s">
        <v>16</v>
      </c>
      <c r="C10192" t="s">
        <v>15</v>
      </c>
      <c r="D10192" t="s">
        <v>33</v>
      </c>
      <c r="E10192" t="s">
        <v>659</v>
      </c>
    </row>
    <row r="10193" spans="1:5" x14ac:dyDescent="0.25">
      <c r="A10193" t="s">
        <v>7135</v>
      </c>
      <c r="B10193" t="s">
        <v>20</v>
      </c>
      <c r="C10193" t="s">
        <v>21</v>
      </c>
      <c r="D10193" t="s">
        <v>33</v>
      </c>
      <c r="E10193" t="s">
        <v>537</v>
      </c>
    </row>
    <row r="10194" spans="1:5" x14ac:dyDescent="0.25">
      <c r="A10194" t="s">
        <v>10568</v>
      </c>
      <c r="B10194" t="s">
        <v>20</v>
      </c>
      <c r="C10194" t="s">
        <v>19</v>
      </c>
      <c r="D10194" t="s">
        <v>33</v>
      </c>
      <c r="E10194" t="s">
        <v>539</v>
      </c>
    </row>
    <row r="10195" spans="1:5" x14ac:dyDescent="0.25">
      <c r="A10195" t="s">
        <v>10570</v>
      </c>
      <c r="B10195" t="s">
        <v>16</v>
      </c>
      <c r="C10195" t="s">
        <v>15</v>
      </c>
      <c r="D10195" t="s">
        <v>33</v>
      </c>
      <c r="E10195" t="s">
        <v>659</v>
      </c>
    </row>
    <row r="10196" spans="1:5" x14ac:dyDescent="0.25">
      <c r="A10196" t="s">
        <v>3995</v>
      </c>
      <c r="B10196" t="s">
        <v>20</v>
      </c>
      <c r="C10196" t="s">
        <v>21</v>
      </c>
      <c r="D10196" t="s">
        <v>33</v>
      </c>
      <c r="E10196" t="s">
        <v>537</v>
      </c>
    </row>
    <row r="10197" spans="1:5" x14ac:dyDescent="0.25">
      <c r="A10197" t="s">
        <v>10571</v>
      </c>
      <c r="B10197" t="s">
        <v>16</v>
      </c>
      <c r="C10197" t="s">
        <v>17</v>
      </c>
      <c r="D10197" t="s">
        <v>33</v>
      </c>
      <c r="E10197" t="s">
        <v>653</v>
      </c>
    </row>
    <row r="10198" spans="1:5" x14ac:dyDescent="0.25">
      <c r="A10198" t="s">
        <v>10573</v>
      </c>
      <c r="B10198" t="s">
        <v>16</v>
      </c>
      <c r="C10198" t="s">
        <v>15</v>
      </c>
      <c r="D10198" t="s">
        <v>33</v>
      </c>
      <c r="E10198" t="s">
        <v>659</v>
      </c>
    </row>
    <row r="10199" spans="1:5" x14ac:dyDescent="0.25">
      <c r="A10199" t="s">
        <v>7133</v>
      </c>
      <c r="B10199" t="s">
        <v>20</v>
      </c>
      <c r="C10199" t="s">
        <v>21</v>
      </c>
      <c r="D10199" t="s">
        <v>33</v>
      </c>
      <c r="E10199" t="s">
        <v>537</v>
      </c>
    </row>
    <row r="10200" spans="1:5" x14ac:dyDescent="0.25">
      <c r="A10200" t="s">
        <v>10574</v>
      </c>
      <c r="B10200" t="s">
        <v>16</v>
      </c>
      <c r="C10200" t="s">
        <v>15</v>
      </c>
      <c r="D10200" t="s">
        <v>33</v>
      </c>
      <c r="E10200" t="s">
        <v>659</v>
      </c>
    </row>
    <row r="10201" spans="1:5" x14ac:dyDescent="0.25">
      <c r="A10201" t="s">
        <v>9200</v>
      </c>
      <c r="B10201" t="s">
        <v>20</v>
      </c>
      <c r="C10201" t="s">
        <v>21</v>
      </c>
      <c r="D10201" t="s">
        <v>33</v>
      </c>
      <c r="E10201" t="s">
        <v>537</v>
      </c>
    </row>
    <row r="10202" spans="1:5" x14ac:dyDescent="0.25">
      <c r="A10202" t="s">
        <v>25910</v>
      </c>
      <c r="B10202" t="s">
        <v>20</v>
      </c>
      <c r="C10202" t="s">
        <v>21</v>
      </c>
      <c r="D10202" t="s">
        <v>33</v>
      </c>
      <c r="E10202" t="s">
        <v>537</v>
      </c>
    </row>
    <row r="10203" spans="1:5" x14ac:dyDescent="0.25">
      <c r="A10203" t="s">
        <v>10576</v>
      </c>
      <c r="B10203" t="s">
        <v>16</v>
      </c>
      <c r="C10203" t="s">
        <v>15</v>
      </c>
      <c r="D10203" t="s">
        <v>33</v>
      </c>
      <c r="E10203" t="s">
        <v>659</v>
      </c>
    </row>
    <row r="10204" spans="1:5" x14ac:dyDescent="0.25">
      <c r="A10204" t="s">
        <v>10579</v>
      </c>
      <c r="B10204" t="s">
        <v>20</v>
      </c>
      <c r="C10204" t="s">
        <v>19</v>
      </c>
      <c r="D10204" t="s">
        <v>33</v>
      </c>
      <c r="E10204" t="s">
        <v>585</v>
      </c>
    </row>
    <row r="10205" spans="1:5" x14ac:dyDescent="0.25">
      <c r="A10205" t="s">
        <v>10578</v>
      </c>
      <c r="B10205" t="s">
        <v>20</v>
      </c>
      <c r="C10205" t="s">
        <v>19</v>
      </c>
      <c r="D10205" t="s">
        <v>33</v>
      </c>
      <c r="E10205" t="s">
        <v>585</v>
      </c>
    </row>
    <row r="10206" spans="1:5" x14ac:dyDescent="0.25">
      <c r="A10206" t="s">
        <v>26079</v>
      </c>
      <c r="B10206" t="s">
        <v>20</v>
      </c>
      <c r="C10206" t="s">
        <v>21</v>
      </c>
      <c r="D10206" t="s">
        <v>33</v>
      </c>
      <c r="E10206" t="s">
        <v>537</v>
      </c>
    </row>
    <row r="10207" spans="1:5" x14ac:dyDescent="0.25">
      <c r="A10207" t="s">
        <v>10580</v>
      </c>
      <c r="B10207" t="s">
        <v>16</v>
      </c>
      <c r="C10207" t="s">
        <v>15</v>
      </c>
      <c r="D10207" t="s">
        <v>33</v>
      </c>
      <c r="E10207" t="s">
        <v>659</v>
      </c>
    </row>
    <row r="10208" spans="1:5" x14ac:dyDescent="0.25">
      <c r="A10208" t="s">
        <v>19295</v>
      </c>
      <c r="B10208" t="s">
        <v>20</v>
      </c>
      <c r="C10208" t="s">
        <v>19</v>
      </c>
      <c r="D10208" t="s">
        <v>33</v>
      </c>
      <c r="E10208" t="s">
        <v>533</v>
      </c>
    </row>
    <row r="10209" spans="1:5" x14ac:dyDescent="0.25">
      <c r="A10209" t="s">
        <v>10582</v>
      </c>
      <c r="B10209" t="s">
        <v>16</v>
      </c>
      <c r="C10209" t="s">
        <v>15</v>
      </c>
      <c r="D10209" t="s">
        <v>33</v>
      </c>
      <c r="E10209" t="s">
        <v>659</v>
      </c>
    </row>
    <row r="10210" spans="1:5" x14ac:dyDescent="0.25">
      <c r="A10210" t="s">
        <v>10584</v>
      </c>
      <c r="B10210" t="s">
        <v>20</v>
      </c>
      <c r="C10210" t="s">
        <v>21</v>
      </c>
      <c r="D10210" t="s">
        <v>33</v>
      </c>
      <c r="E10210" t="s">
        <v>564</v>
      </c>
    </row>
    <row r="10211" spans="1:5" x14ac:dyDescent="0.25">
      <c r="A10211" t="s">
        <v>3850</v>
      </c>
      <c r="B10211" t="s">
        <v>20</v>
      </c>
      <c r="C10211" t="s">
        <v>21</v>
      </c>
      <c r="D10211" t="s">
        <v>33</v>
      </c>
      <c r="E10211" t="s">
        <v>537</v>
      </c>
    </row>
    <row r="10212" spans="1:5" x14ac:dyDescent="0.25">
      <c r="A10212" t="s">
        <v>28349</v>
      </c>
      <c r="B10212" t="s">
        <v>20</v>
      </c>
      <c r="C10212" t="s">
        <v>21</v>
      </c>
      <c r="D10212" t="s">
        <v>33</v>
      </c>
      <c r="E10212" t="s">
        <v>537</v>
      </c>
    </row>
    <row r="10213" spans="1:5" x14ac:dyDescent="0.25">
      <c r="A10213" t="s">
        <v>26224</v>
      </c>
      <c r="B10213" t="s">
        <v>20</v>
      </c>
      <c r="C10213" t="s">
        <v>19</v>
      </c>
      <c r="D10213" t="s">
        <v>33</v>
      </c>
      <c r="E10213" t="s">
        <v>533</v>
      </c>
    </row>
    <row r="10214" spans="1:5" x14ac:dyDescent="0.25">
      <c r="A10214" t="s">
        <v>10588</v>
      </c>
      <c r="B10214" t="s">
        <v>16</v>
      </c>
      <c r="C10214" t="s">
        <v>15</v>
      </c>
      <c r="D10214" t="s">
        <v>33</v>
      </c>
      <c r="E10214" t="s">
        <v>874</v>
      </c>
    </row>
    <row r="10215" spans="1:5" x14ac:dyDescent="0.25">
      <c r="A10215" t="s">
        <v>10589</v>
      </c>
      <c r="B10215" t="s">
        <v>16</v>
      </c>
      <c r="C10215" t="s">
        <v>15</v>
      </c>
      <c r="D10215" t="s">
        <v>33</v>
      </c>
      <c r="E10215" t="s">
        <v>874</v>
      </c>
    </row>
    <row r="10216" spans="1:5" x14ac:dyDescent="0.25">
      <c r="A10216" t="s">
        <v>10590</v>
      </c>
      <c r="B10216" t="s">
        <v>20</v>
      </c>
      <c r="C10216" t="s">
        <v>19</v>
      </c>
      <c r="D10216" t="s">
        <v>33</v>
      </c>
      <c r="E10216" t="s">
        <v>538</v>
      </c>
    </row>
    <row r="10217" spans="1:5" x14ac:dyDescent="0.25">
      <c r="A10217" t="s">
        <v>10591</v>
      </c>
      <c r="B10217" t="s">
        <v>20</v>
      </c>
      <c r="C10217" t="s">
        <v>19</v>
      </c>
      <c r="D10217" t="s">
        <v>33</v>
      </c>
      <c r="E10217" t="s">
        <v>538</v>
      </c>
    </row>
    <row r="10218" spans="1:5" x14ac:dyDescent="0.25">
      <c r="A10218" t="s">
        <v>25201</v>
      </c>
      <c r="B10218" t="s">
        <v>20</v>
      </c>
      <c r="C10218" t="s">
        <v>21</v>
      </c>
      <c r="D10218" t="s">
        <v>33</v>
      </c>
      <c r="E10218" t="s">
        <v>537</v>
      </c>
    </row>
    <row r="10219" spans="1:5" x14ac:dyDescent="0.25">
      <c r="A10219" t="s">
        <v>10593</v>
      </c>
      <c r="B10219" t="s">
        <v>16</v>
      </c>
      <c r="C10219" t="s">
        <v>15</v>
      </c>
      <c r="D10219" t="s">
        <v>33</v>
      </c>
      <c r="E10219" t="s">
        <v>659</v>
      </c>
    </row>
    <row r="10220" spans="1:5" x14ac:dyDescent="0.25">
      <c r="A10220" t="s">
        <v>12794</v>
      </c>
      <c r="B10220" t="s">
        <v>20</v>
      </c>
      <c r="C10220" t="s">
        <v>21</v>
      </c>
      <c r="D10220" t="s">
        <v>33</v>
      </c>
      <c r="E10220" t="s">
        <v>537</v>
      </c>
    </row>
    <row r="10221" spans="1:5" x14ac:dyDescent="0.25">
      <c r="A10221" t="s">
        <v>10595</v>
      </c>
      <c r="B10221" t="s">
        <v>14</v>
      </c>
      <c r="C10221" t="s">
        <v>14</v>
      </c>
      <c r="D10221" t="s">
        <v>69</v>
      </c>
      <c r="E10221" t="s">
        <v>497</v>
      </c>
    </row>
    <row r="10222" spans="1:5" x14ac:dyDescent="0.25">
      <c r="A10222" t="s">
        <v>10596</v>
      </c>
      <c r="B10222" t="s">
        <v>14</v>
      </c>
      <c r="C10222" t="s">
        <v>14</v>
      </c>
      <c r="D10222" t="s">
        <v>69</v>
      </c>
      <c r="E10222" t="s">
        <v>497</v>
      </c>
    </row>
    <row r="10223" spans="1:5" x14ac:dyDescent="0.25">
      <c r="A10223" t="s">
        <v>10597</v>
      </c>
      <c r="B10223" t="s">
        <v>14</v>
      </c>
      <c r="C10223" t="s">
        <v>14</v>
      </c>
      <c r="D10223" t="s">
        <v>69</v>
      </c>
      <c r="E10223" t="s">
        <v>497</v>
      </c>
    </row>
    <row r="10224" spans="1:5" x14ac:dyDescent="0.25">
      <c r="A10224" t="s">
        <v>10598</v>
      </c>
      <c r="B10224" t="s">
        <v>14</v>
      </c>
      <c r="C10224" t="s">
        <v>14</v>
      </c>
      <c r="D10224" t="s">
        <v>69</v>
      </c>
      <c r="E10224" t="s">
        <v>497</v>
      </c>
    </row>
    <row r="10225" spans="1:5" x14ac:dyDescent="0.25">
      <c r="A10225" t="s">
        <v>10599</v>
      </c>
      <c r="B10225" t="s">
        <v>20</v>
      </c>
      <c r="C10225" t="s">
        <v>19</v>
      </c>
      <c r="D10225" t="s">
        <v>33</v>
      </c>
      <c r="E10225" t="s">
        <v>502</v>
      </c>
    </row>
    <row r="10226" spans="1:5" x14ac:dyDescent="0.25">
      <c r="A10226" t="s">
        <v>10600</v>
      </c>
      <c r="B10226" t="s">
        <v>20</v>
      </c>
      <c r="C10226" t="s">
        <v>19</v>
      </c>
      <c r="D10226" t="s">
        <v>33</v>
      </c>
      <c r="E10226" t="s">
        <v>502</v>
      </c>
    </row>
    <row r="10227" spans="1:5" x14ac:dyDescent="0.25">
      <c r="A10227" t="s">
        <v>10601</v>
      </c>
      <c r="B10227" t="s">
        <v>20</v>
      </c>
      <c r="C10227" t="s">
        <v>19</v>
      </c>
      <c r="D10227" t="s">
        <v>33</v>
      </c>
      <c r="E10227" t="s">
        <v>500</v>
      </c>
    </row>
    <row r="10228" spans="1:5" x14ac:dyDescent="0.25">
      <c r="A10228" t="s">
        <v>10602</v>
      </c>
      <c r="B10228" t="s">
        <v>20</v>
      </c>
      <c r="C10228" t="s">
        <v>19</v>
      </c>
      <c r="D10228" t="s">
        <v>33</v>
      </c>
      <c r="E10228" t="s">
        <v>503</v>
      </c>
    </row>
    <row r="10229" spans="1:5" x14ac:dyDescent="0.25">
      <c r="A10229" t="s">
        <v>10603</v>
      </c>
      <c r="B10229" t="s">
        <v>20</v>
      </c>
      <c r="C10229" t="s">
        <v>19</v>
      </c>
      <c r="D10229" t="s">
        <v>33</v>
      </c>
      <c r="E10229" t="s">
        <v>502</v>
      </c>
    </row>
    <row r="10230" spans="1:5" x14ac:dyDescent="0.25">
      <c r="A10230" t="s">
        <v>10604</v>
      </c>
      <c r="B10230" t="s">
        <v>20</v>
      </c>
      <c r="C10230" t="s">
        <v>19</v>
      </c>
      <c r="D10230" t="s">
        <v>33</v>
      </c>
      <c r="E10230" t="s">
        <v>502</v>
      </c>
    </row>
    <row r="10231" spans="1:5" x14ac:dyDescent="0.25">
      <c r="A10231" t="s">
        <v>10605</v>
      </c>
      <c r="B10231" t="s">
        <v>20</v>
      </c>
      <c r="C10231" t="s">
        <v>19</v>
      </c>
      <c r="D10231" t="s">
        <v>33</v>
      </c>
      <c r="E10231" t="s">
        <v>502</v>
      </c>
    </row>
    <row r="10232" spans="1:5" x14ac:dyDescent="0.25">
      <c r="A10232" t="s">
        <v>10606</v>
      </c>
      <c r="B10232" t="s">
        <v>20</v>
      </c>
      <c r="C10232" t="s">
        <v>19</v>
      </c>
      <c r="D10232" t="s">
        <v>33</v>
      </c>
      <c r="E10232" t="s">
        <v>502</v>
      </c>
    </row>
    <row r="10233" spans="1:5" x14ac:dyDescent="0.25">
      <c r="A10233" t="s">
        <v>10607</v>
      </c>
      <c r="B10233" t="s">
        <v>20</v>
      </c>
      <c r="C10233" t="s">
        <v>19</v>
      </c>
      <c r="D10233" t="s">
        <v>33</v>
      </c>
      <c r="E10233" t="s">
        <v>502</v>
      </c>
    </row>
    <row r="10234" spans="1:5" x14ac:dyDescent="0.25">
      <c r="A10234" t="s">
        <v>10608</v>
      </c>
      <c r="B10234" t="s">
        <v>20</v>
      </c>
      <c r="C10234" t="s">
        <v>19</v>
      </c>
      <c r="D10234" t="s">
        <v>33</v>
      </c>
      <c r="E10234" t="s">
        <v>502</v>
      </c>
    </row>
    <row r="10235" spans="1:5" x14ac:dyDescent="0.25">
      <c r="A10235" t="s">
        <v>10609</v>
      </c>
      <c r="B10235" t="s">
        <v>20</v>
      </c>
      <c r="C10235" t="s">
        <v>19</v>
      </c>
      <c r="D10235" t="s">
        <v>33</v>
      </c>
      <c r="E10235" t="s">
        <v>502</v>
      </c>
    </row>
    <row r="10236" spans="1:5" x14ac:dyDescent="0.25">
      <c r="A10236" t="s">
        <v>10610</v>
      </c>
      <c r="B10236" t="s">
        <v>20</v>
      </c>
      <c r="C10236" t="s">
        <v>19</v>
      </c>
      <c r="D10236" t="s">
        <v>33</v>
      </c>
      <c r="E10236" t="s">
        <v>502</v>
      </c>
    </row>
    <row r="10237" spans="1:5" x14ac:dyDescent="0.25">
      <c r="A10237" t="s">
        <v>10611</v>
      </c>
      <c r="B10237" t="s">
        <v>20</v>
      </c>
      <c r="C10237" t="s">
        <v>19</v>
      </c>
      <c r="D10237" t="s">
        <v>33</v>
      </c>
      <c r="E10237" t="s">
        <v>502</v>
      </c>
    </row>
    <row r="10238" spans="1:5" x14ac:dyDescent="0.25">
      <c r="A10238" t="s">
        <v>10612</v>
      </c>
      <c r="B10238" t="s">
        <v>20</v>
      </c>
      <c r="C10238" t="s">
        <v>21</v>
      </c>
      <c r="D10238" t="s">
        <v>69</v>
      </c>
      <c r="E10238" t="s">
        <v>574</v>
      </c>
    </row>
    <row r="10239" spans="1:5" x14ac:dyDescent="0.25">
      <c r="A10239" t="s">
        <v>10613</v>
      </c>
      <c r="B10239" t="s">
        <v>20</v>
      </c>
      <c r="C10239" t="s">
        <v>21</v>
      </c>
      <c r="D10239" t="s">
        <v>33</v>
      </c>
      <c r="E10239" t="s">
        <v>574</v>
      </c>
    </row>
    <row r="10240" spans="1:5" x14ac:dyDescent="0.25">
      <c r="A10240" t="s">
        <v>10614</v>
      </c>
      <c r="B10240" t="s">
        <v>20</v>
      </c>
      <c r="C10240" t="s">
        <v>21</v>
      </c>
      <c r="D10240" t="s">
        <v>33</v>
      </c>
      <c r="E10240" t="s">
        <v>574</v>
      </c>
    </row>
    <row r="10241" spans="1:5" x14ac:dyDescent="0.25">
      <c r="A10241" t="s">
        <v>10615</v>
      </c>
      <c r="B10241" t="s">
        <v>20</v>
      </c>
      <c r="C10241" t="s">
        <v>19</v>
      </c>
      <c r="D10241" t="s">
        <v>33</v>
      </c>
      <c r="E10241" t="s">
        <v>502</v>
      </c>
    </row>
    <row r="10242" spans="1:5" x14ac:dyDescent="0.25">
      <c r="A10242" t="s">
        <v>10616</v>
      </c>
      <c r="B10242" t="s">
        <v>16</v>
      </c>
      <c r="C10242" t="s">
        <v>17</v>
      </c>
      <c r="D10242" t="s">
        <v>33</v>
      </c>
      <c r="E10242" t="s">
        <v>627</v>
      </c>
    </row>
    <row r="10243" spans="1:5" x14ac:dyDescent="0.25">
      <c r="A10243" t="s">
        <v>10617</v>
      </c>
      <c r="B10243" t="s">
        <v>20</v>
      </c>
      <c r="C10243" t="s">
        <v>19</v>
      </c>
      <c r="D10243" t="s">
        <v>33</v>
      </c>
      <c r="E10243" t="s">
        <v>502</v>
      </c>
    </row>
    <row r="10244" spans="1:5" x14ac:dyDescent="0.25">
      <c r="A10244" t="s">
        <v>10618</v>
      </c>
      <c r="B10244" t="s">
        <v>14</v>
      </c>
      <c r="C10244" t="s">
        <v>14</v>
      </c>
      <c r="D10244" t="s">
        <v>69</v>
      </c>
      <c r="E10244" t="s">
        <v>497</v>
      </c>
    </row>
    <row r="10245" spans="1:5" x14ac:dyDescent="0.25">
      <c r="A10245" t="s">
        <v>10619</v>
      </c>
      <c r="B10245" t="s">
        <v>20</v>
      </c>
      <c r="C10245" t="s">
        <v>19</v>
      </c>
      <c r="D10245" t="s">
        <v>33</v>
      </c>
      <c r="E10245" t="s">
        <v>502</v>
      </c>
    </row>
    <row r="10246" spans="1:5" x14ac:dyDescent="0.25">
      <c r="A10246" t="s">
        <v>10620</v>
      </c>
      <c r="B10246" t="s">
        <v>16</v>
      </c>
      <c r="C10246" t="s">
        <v>15</v>
      </c>
      <c r="D10246" t="s">
        <v>33</v>
      </c>
      <c r="E10246" t="s">
        <v>499</v>
      </c>
    </row>
    <row r="10247" spans="1:5" x14ac:dyDescent="0.25">
      <c r="A10247" t="s">
        <v>10621</v>
      </c>
      <c r="B10247" t="s">
        <v>20</v>
      </c>
      <c r="C10247" t="s">
        <v>19</v>
      </c>
      <c r="D10247" t="s">
        <v>33</v>
      </c>
      <c r="E10247" t="s">
        <v>502</v>
      </c>
    </row>
    <row r="10248" spans="1:5" x14ac:dyDescent="0.25">
      <c r="A10248" t="s">
        <v>10622</v>
      </c>
      <c r="B10248" t="s">
        <v>14</v>
      </c>
      <c r="C10248" t="s">
        <v>14</v>
      </c>
      <c r="D10248" t="s">
        <v>69</v>
      </c>
      <c r="E10248" t="s">
        <v>520</v>
      </c>
    </row>
    <row r="10249" spans="1:5" x14ac:dyDescent="0.25">
      <c r="A10249" t="s">
        <v>10623</v>
      </c>
      <c r="B10249" t="s">
        <v>14</v>
      </c>
      <c r="C10249" t="s">
        <v>14</v>
      </c>
      <c r="D10249" t="s">
        <v>69</v>
      </c>
      <c r="E10249" t="s">
        <v>520</v>
      </c>
    </row>
    <row r="10250" spans="1:5" x14ac:dyDescent="0.25">
      <c r="A10250" t="s">
        <v>10625</v>
      </c>
      <c r="B10250" t="s">
        <v>14</v>
      </c>
      <c r="C10250" t="s">
        <v>14</v>
      </c>
      <c r="D10250" t="s">
        <v>69</v>
      </c>
      <c r="E10250" t="s">
        <v>520</v>
      </c>
    </row>
    <row r="10251" spans="1:5" x14ac:dyDescent="0.25">
      <c r="A10251" t="s">
        <v>10624</v>
      </c>
      <c r="B10251" t="s">
        <v>14</v>
      </c>
      <c r="C10251" t="s">
        <v>14</v>
      </c>
      <c r="D10251" t="s">
        <v>69</v>
      </c>
      <c r="E10251" t="s">
        <v>520</v>
      </c>
    </row>
    <row r="10252" spans="1:5" x14ac:dyDescent="0.25">
      <c r="A10252" t="s">
        <v>10627</v>
      </c>
      <c r="B10252" t="s">
        <v>14</v>
      </c>
      <c r="C10252" t="s">
        <v>14</v>
      </c>
      <c r="D10252" t="s">
        <v>69</v>
      </c>
      <c r="E10252" t="s">
        <v>520</v>
      </c>
    </row>
    <row r="10253" spans="1:5" x14ac:dyDescent="0.25">
      <c r="A10253" t="s">
        <v>10626</v>
      </c>
      <c r="B10253" t="s">
        <v>14</v>
      </c>
      <c r="C10253" t="s">
        <v>14</v>
      </c>
      <c r="D10253" t="s">
        <v>69</v>
      </c>
      <c r="E10253" t="s">
        <v>520</v>
      </c>
    </row>
    <row r="10254" spans="1:5" x14ac:dyDescent="0.25">
      <c r="A10254" t="s">
        <v>10629</v>
      </c>
      <c r="B10254" t="s">
        <v>14</v>
      </c>
      <c r="C10254" t="s">
        <v>14</v>
      </c>
      <c r="D10254" t="s">
        <v>34</v>
      </c>
      <c r="E10254" t="s">
        <v>520</v>
      </c>
    </row>
    <row r="10255" spans="1:5" x14ac:dyDescent="0.25">
      <c r="A10255" t="s">
        <v>10630</v>
      </c>
      <c r="B10255" t="s">
        <v>14</v>
      </c>
      <c r="C10255" t="s">
        <v>14</v>
      </c>
      <c r="D10255" t="s">
        <v>34</v>
      </c>
      <c r="E10255" t="s">
        <v>520</v>
      </c>
    </row>
    <row r="10256" spans="1:5" x14ac:dyDescent="0.25">
      <c r="A10256" t="s">
        <v>10628</v>
      </c>
      <c r="B10256" t="s">
        <v>14</v>
      </c>
      <c r="C10256" t="s">
        <v>14</v>
      </c>
      <c r="D10256" t="s">
        <v>34</v>
      </c>
      <c r="E10256" t="s">
        <v>520</v>
      </c>
    </row>
    <row r="10257" spans="1:5" x14ac:dyDescent="0.25">
      <c r="A10257" t="s">
        <v>10631</v>
      </c>
      <c r="B10257" t="s">
        <v>14</v>
      </c>
      <c r="C10257" t="s">
        <v>14</v>
      </c>
      <c r="D10257" t="s">
        <v>34</v>
      </c>
      <c r="E10257" t="s">
        <v>520</v>
      </c>
    </row>
    <row r="10258" spans="1:5" x14ac:dyDescent="0.25">
      <c r="A10258" t="s">
        <v>10632</v>
      </c>
      <c r="B10258" t="s">
        <v>14</v>
      </c>
      <c r="C10258" t="s">
        <v>14</v>
      </c>
      <c r="D10258" t="s">
        <v>34</v>
      </c>
      <c r="E10258" t="s">
        <v>520</v>
      </c>
    </row>
    <row r="10259" spans="1:5" x14ac:dyDescent="0.25">
      <c r="A10259" t="s">
        <v>10633</v>
      </c>
      <c r="B10259" t="s">
        <v>14</v>
      </c>
      <c r="C10259" t="s">
        <v>14</v>
      </c>
      <c r="D10259" t="s">
        <v>34</v>
      </c>
      <c r="E10259" t="s">
        <v>520</v>
      </c>
    </row>
    <row r="10260" spans="1:5" x14ac:dyDescent="0.25">
      <c r="A10260" t="s">
        <v>10634</v>
      </c>
      <c r="B10260" t="s">
        <v>14</v>
      </c>
      <c r="C10260" t="s">
        <v>14</v>
      </c>
      <c r="D10260" t="s">
        <v>34</v>
      </c>
      <c r="E10260" t="s">
        <v>520</v>
      </c>
    </row>
    <row r="10261" spans="1:5" x14ac:dyDescent="0.25">
      <c r="A10261" t="s">
        <v>10635</v>
      </c>
      <c r="B10261" t="s">
        <v>14</v>
      </c>
      <c r="C10261" t="s">
        <v>14</v>
      </c>
      <c r="D10261" t="s">
        <v>34</v>
      </c>
      <c r="E10261" t="s">
        <v>520</v>
      </c>
    </row>
    <row r="10262" spans="1:5" x14ac:dyDescent="0.25">
      <c r="A10262" t="s">
        <v>10636</v>
      </c>
      <c r="B10262" t="s">
        <v>14</v>
      </c>
      <c r="C10262" t="s">
        <v>14</v>
      </c>
      <c r="D10262" t="s">
        <v>34</v>
      </c>
      <c r="E10262" t="s">
        <v>520</v>
      </c>
    </row>
    <row r="10263" spans="1:5" x14ac:dyDescent="0.25">
      <c r="A10263" t="s">
        <v>10637</v>
      </c>
      <c r="B10263" t="s">
        <v>14</v>
      </c>
      <c r="C10263" t="s">
        <v>14</v>
      </c>
      <c r="D10263" t="s">
        <v>34</v>
      </c>
      <c r="E10263" t="s">
        <v>520</v>
      </c>
    </row>
    <row r="10264" spans="1:5" x14ac:dyDescent="0.25">
      <c r="A10264" t="s">
        <v>10638</v>
      </c>
      <c r="B10264" t="s">
        <v>14</v>
      </c>
      <c r="C10264" t="s">
        <v>14</v>
      </c>
      <c r="D10264" t="s">
        <v>34</v>
      </c>
      <c r="E10264" t="s">
        <v>520</v>
      </c>
    </row>
    <row r="10265" spans="1:5" x14ac:dyDescent="0.25">
      <c r="A10265" t="s">
        <v>10639</v>
      </c>
      <c r="B10265" t="s">
        <v>14</v>
      </c>
      <c r="C10265" t="s">
        <v>14</v>
      </c>
      <c r="D10265" t="s">
        <v>34</v>
      </c>
      <c r="E10265" t="s">
        <v>520</v>
      </c>
    </row>
    <row r="10266" spans="1:5" x14ac:dyDescent="0.25">
      <c r="A10266" t="s">
        <v>10640</v>
      </c>
      <c r="B10266" t="s">
        <v>14</v>
      </c>
      <c r="C10266" t="s">
        <v>14</v>
      </c>
      <c r="D10266" t="s">
        <v>34</v>
      </c>
      <c r="E10266" t="s">
        <v>520</v>
      </c>
    </row>
    <row r="10267" spans="1:5" x14ac:dyDescent="0.25">
      <c r="A10267" t="s">
        <v>10641</v>
      </c>
      <c r="B10267" t="s">
        <v>14</v>
      </c>
      <c r="C10267" t="s">
        <v>14</v>
      </c>
      <c r="D10267" t="s">
        <v>34</v>
      </c>
      <c r="E10267" t="s">
        <v>520</v>
      </c>
    </row>
    <row r="10268" spans="1:5" x14ac:dyDescent="0.25">
      <c r="A10268" t="s">
        <v>10642</v>
      </c>
      <c r="B10268" t="s">
        <v>14</v>
      </c>
      <c r="C10268" t="s">
        <v>14</v>
      </c>
      <c r="D10268" t="s">
        <v>34</v>
      </c>
      <c r="E10268" t="s">
        <v>520</v>
      </c>
    </row>
    <row r="10269" spans="1:5" x14ac:dyDescent="0.25">
      <c r="A10269" t="s">
        <v>10643</v>
      </c>
      <c r="B10269" t="s">
        <v>14</v>
      </c>
      <c r="C10269" t="s">
        <v>14</v>
      </c>
      <c r="D10269" t="s">
        <v>34</v>
      </c>
      <c r="E10269" t="s">
        <v>520</v>
      </c>
    </row>
    <row r="10270" spans="1:5" x14ac:dyDescent="0.25">
      <c r="A10270" t="s">
        <v>10644</v>
      </c>
      <c r="B10270" t="s">
        <v>14</v>
      </c>
      <c r="C10270" t="s">
        <v>14</v>
      </c>
      <c r="D10270" t="s">
        <v>34</v>
      </c>
      <c r="E10270" t="s">
        <v>520</v>
      </c>
    </row>
    <row r="10271" spans="1:5" x14ac:dyDescent="0.25">
      <c r="A10271" t="s">
        <v>10646</v>
      </c>
      <c r="B10271" t="s">
        <v>14</v>
      </c>
      <c r="C10271" t="s">
        <v>14</v>
      </c>
      <c r="D10271" t="s">
        <v>34</v>
      </c>
      <c r="E10271" t="s">
        <v>520</v>
      </c>
    </row>
    <row r="10272" spans="1:5" x14ac:dyDescent="0.25">
      <c r="A10272" t="s">
        <v>10645</v>
      </c>
      <c r="B10272" t="s">
        <v>14</v>
      </c>
      <c r="C10272" t="s">
        <v>14</v>
      </c>
      <c r="D10272" t="s">
        <v>34</v>
      </c>
      <c r="E10272" t="s">
        <v>520</v>
      </c>
    </row>
    <row r="10273" spans="1:5" x14ac:dyDescent="0.25">
      <c r="A10273" t="s">
        <v>10648</v>
      </c>
      <c r="B10273" t="s">
        <v>14</v>
      </c>
      <c r="C10273" t="s">
        <v>14</v>
      </c>
      <c r="D10273" t="s">
        <v>34</v>
      </c>
      <c r="E10273" t="s">
        <v>520</v>
      </c>
    </row>
    <row r="10274" spans="1:5" x14ac:dyDescent="0.25">
      <c r="A10274" t="s">
        <v>10647</v>
      </c>
      <c r="B10274" t="s">
        <v>14</v>
      </c>
      <c r="C10274" t="s">
        <v>14</v>
      </c>
      <c r="D10274" t="s">
        <v>34</v>
      </c>
      <c r="E10274" t="s">
        <v>520</v>
      </c>
    </row>
    <row r="10275" spans="1:5" x14ac:dyDescent="0.25">
      <c r="A10275" t="s">
        <v>10649</v>
      </c>
      <c r="B10275" t="s">
        <v>14</v>
      </c>
      <c r="C10275" t="s">
        <v>14</v>
      </c>
      <c r="D10275" t="s">
        <v>34</v>
      </c>
      <c r="E10275" t="s">
        <v>520</v>
      </c>
    </row>
    <row r="10276" spans="1:5" x14ac:dyDescent="0.25">
      <c r="A10276" t="s">
        <v>10650</v>
      </c>
      <c r="B10276" t="s">
        <v>14</v>
      </c>
      <c r="C10276" t="s">
        <v>14</v>
      </c>
      <c r="D10276" t="s">
        <v>34</v>
      </c>
      <c r="E10276" t="s">
        <v>520</v>
      </c>
    </row>
    <row r="10277" spans="1:5" x14ac:dyDescent="0.25">
      <c r="A10277" t="s">
        <v>10651</v>
      </c>
      <c r="B10277" t="s">
        <v>14</v>
      </c>
      <c r="C10277" t="s">
        <v>14</v>
      </c>
      <c r="D10277" t="s">
        <v>34</v>
      </c>
      <c r="E10277" t="s">
        <v>520</v>
      </c>
    </row>
    <row r="10278" spans="1:5" x14ac:dyDescent="0.25">
      <c r="A10278" t="s">
        <v>10652</v>
      </c>
      <c r="B10278" t="s">
        <v>14</v>
      </c>
      <c r="C10278" t="s">
        <v>14</v>
      </c>
      <c r="D10278" t="s">
        <v>34</v>
      </c>
      <c r="E10278" t="s">
        <v>520</v>
      </c>
    </row>
    <row r="10279" spans="1:5" x14ac:dyDescent="0.25">
      <c r="A10279" t="s">
        <v>10653</v>
      </c>
      <c r="B10279" t="s">
        <v>14</v>
      </c>
      <c r="C10279" t="s">
        <v>14</v>
      </c>
      <c r="D10279" t="s">
        <v>34</v>
      </c>
      <c r="E10279" t="s">
        <v>520</v>
      </c>
    </row>
    <row r="10280" spans="1:5" x14ac:dyDescent="0.25">
      <c r="A10280" t="s">
        <v>10654</v>
      </c>
      <c r="B10280" t="s">
        <v>14</v>
      </c>
      <c r="C10280" t="s">
        <v>14</v>
      </c>
      <c r="D10280" t="s">
        <v>34</v>
      </c>
      <c r="E10280" t="s">
        <v>520</v>
      </c>
    </row>
    <row r="10281" spans="1:5" x14ac:dyDescent="0.25">
      <c r="A10281" t="s">
        <v>10655</v>
      </c>
      <c r="B10281" t="s">
        <v>14</v>
      </c>
      <c r="C10281" t="s">
        <v>14</v>
      </c>
      <c r="D10281" t="s">
        <v>69</v>
      </c>
      <c r="E10281" t="s">
        <v>520</v>
      </c>
    </row>
    <row r="10282" spans="1:5" x14ac:dyDescent="0.25">
      <c r="A10282" t="s">
        <v>10656</v>
      </c>
      <c r="B10282" t="s">
        <v>14</v>
      </c>
      <c r="C10282" t="s">
        <v>14</v>
      </c>
      <c r="D10282" t="s">
        <v>69</v>
      </c>
      <c r="E10282" t="s">
        <v>520</v>
      </c>
    </row>
    <row r="10283" spans="1:5" x14ac:dyDescent="0.25">
      <c r="A10283" t="s">
        <v>10657</v>
      </c>
      <c r="B10283" t="s">
        <v>14</v>
      </c>
      <c r="C10283" t="s">
        <v>14</v>
      </c>
      <c r="D10283" t="s">
        <v>64</v>
      </c>
      <c r="E10283" t="s">
        <v>517</v>
      </c>
    </row>
    <row r="10284" spans="1:5" x14ac:dyDescent="0.25">
      <c r="A10284" t="s">
        <v>10658</v>
      </c>
      <c r="B10284" t="s">
        <v>14</v>
      </c>
      <c r="C10284" t="s">
        <v>14</v>
      </c>
      <c r="D10284" t="s">
        <v>64</v>
      </c>
      <c r="E10284" t="s">
        <v>517</v>
      </c>
    </row>
    <row r="10285" spans="1:5" x14ac:dyDescent="0.25">
      <c r="A10285" t="s">
        <v>10659</v>
      </c>
      <c r="B10285" t="s">
        <v>14</v>
      </c>
      <c r="C10285" t="s">
        <v>14</v>
      </c>
      <c r="D10285" t="s">
        <v>64</v>
      </c>
      <c r="E10285" t="s">
        <v>517</v>
      </c>
    </row>
    <row r="10286" spans="1:5" x14ac:dyDescent="0.25">
      <c r="A10286" t="s">
        <v>10660</v>
      </c>
      <c r="B10286" t="s">
        <v>14</v>
      </c>
      <c r="C10286" t="s">
        <v>14</v>
      </c>
      <c r="D10286" t="s">
        <v>64</v>
      </c>
      <c r="E10286" t="s">
        <v>517</v>
      </c>
    </row>
    <row r="10287" spans="1:5" x14ac:dyDescent="0.25">
      <c r="A10287" t="s">
        <v>10661</v>
      </c>
      <c r="B10287" t="s">
        <v>14</v>
      </c>
      <c r="C10287" t="s">
        <v>14</v>
      </c>
      <c r="D10287" t="s">
        <v>34</v>
      </c>
      <c r="E10287" t="s">
        <v>520</v>
      </c>
    </row>
    <row r="10288" spans="1:5" x14ac:dyDescent="0.25">
      <c r="A10288" t="s">
        <v>10662</v>
      </c>
      <c r="B10288" t="s">
        <v>14</v>
      </c>
      <c r="C10288" t="s">
        <v>14</v>
      </c>
      <c r="D10288" t="s">
        <v>34</v>
      </c>
      <c r="E10288" t="s">
        <v>520</v>
      </c>
    </row>
    <row r="10289" spans="1:5" x14ac:dyDescent="0.25">
      <c r="A10289" t="s">
        <v>10663</v>
      </c>
      <c r="B10289" t="s">
        <v>14</v>
      </c>
      <c r="C10289" t="s">
        <v>14</v>
      </c>
      <c r="D10289" t="s">
        <v>34</v>
      </c>
      <c r="E10289" t="s">
        <v>520</v>
      </c>
    </row>
    <row r="10290" spans="1:5" x14ac:dyDescent="0.25">
      <c r="A10290" t="s">
        <v>10665</v>
      </c>
      <c r="B10290" t="s">
        <v>14</v>
      </c>
      <c r="C10290" t="s">
        <v>14</v>
      </c>
      <c r="D10290" t="s">
        <v>64</v>
      </c>
      <c r="E10290" t="s">
        <v>517</v>
      </c>
    </row>
    <row r="10291" spans="1:5" x14ac:dyDescent="0.25">
      <c r="A10291" t="s">
        <v>10664</v>
      </c>
      <c r="B10291" t="s">
        <v>14</v>
      </c>
      <c r="C10291" t="s">
        <v>14</v>
      </c>
      <c r="D10291" t="s">
        <v>64</v>
      </c>
      <c r="E10291" t="s">
        <v>517</v>
      </c>
    </row>
    <row r="10292" spans="1:5" x14ac:dyDescent="0.25">
      <c r="A10292" t="s">
        <v>10666</v>
      </c>
      <c r="B10292" t="s">
        <v>14</v>
      </c>
      <c r="C10292" t="s">
        <v>14</v>
      </c>
      <c r="D10292" t="s">
        <v>64</v>
      </c>
      <c r="E10292" t="s">
        <v>517</v>
      </c>
    </row>
    <row r="10293" spans="1:5" x14ac:dyDescent="0.25">
      <c r="A10293" t="s">
        <v>10667</v>
      </c>
      <c r="B10293" t="s">
        <v>14</v>
      </c>
      <c r="C10293" t="s">
        <v>14</v>
      </c>
      <c r="D10293" t="s">
        <v>64</v>
      </c>
      <c r="E10293" t="s">
        <v>517</v>
      </c>
    </row>
    <row r="10294" spans="1:5" x14ac:dyDescent="0.25">
      <c r="A10294" t="s">
        <v>10669</v>
      </c>
      <c r="B10294" t="s">
        <v>14</v>
      </c>
      <c r="C10294" t="s">
        <v>14</v>
      </c>
      <c r="D10294" t="s">
        <v>64</v>
      </c>
      <c r="E10294" t="s">
        <v>517</v>
      </c>
    </row>
    <row r="10295" spans="1:5" x14ac:dyDescent="0.25">
      <c r="A10295" t="s">
        <v>10668</v>
      </c>
      <c r="B10295" t="s">
        <v>14</v>
      </c>
      <c r="C10295" t="s">
        <v>14</v>
      </c>
      <c r="D10295" t="s">
        <v>64</v>
      </c>
      <c r="E10295" t="s">
        <v>517</v>
      </c>
    </row>
    <row r="10296" spans="1:5" x14ac:dyDescent="0.25">
      <c r="A10296" t="s">
        <v>10670</v>
      </c>
      <c r="B10296" t="s">
        <v>14</v>
      </c>
      <c r="C10296" t="s">
        <v>14</v>
      </c>
      <c r="D10296" t="s">
        <v>64</v>
      </c>
      <c r="E10296" t="s">
        <v>517</v>
      </c>
    </row>
    <row r="10297" spans="1:5" x14ac:dyDescent="0.25">
      <c r="A10297" t="s">
        <v>10671</v>
      </c>
      <c r="B10297" t="s">
        <v>14</v>
      </c>
      <c r="C10297" t="s">
        <v>14</v>
      </c>
      <c r="D10297" t="s">
        <v>64</v>
      </c>
      <c r="E10297" t="s">
        <v>520</v>
      </c>
    </row>
    <row r="10298" spans="1:5" x14ac:dyDescent="0.25">
      <c r="A10298" t="s">
        <v>10672</v>
      </c>
      <c r="B10298" t="s">
        <v>14</v>
      </c>
      <c r="C10298" t="s">
        <v>14</v>
      </c>
      <c r="D10298" t="s">
        <v>64</v>
      </c>
      <c r="E10298" t="s">
        <v>517</v>
      </c>
    </row>
    <row r="10299" spans="1:5" x14ac:dyDescent="0.25">
      <c r="A10299" t="s">
        <v>10673</v>
      </c>
      <c r="B10299" t="s">
        <v>14</v>
      </c>
      <c r="C10299" t="s">
        <v>14</v>
      </c>
      <c r="D10299" t="s">
        <v>64</v>
      </c>
      <c r="E10299" t="s">
        <v>517</v>
      </c>
    </row>
    <row r="10300" spans="1:5" x14ac:dyDescent="0.25">
      <c r="A10300" t="s">
        <v>10674</v>
      </c>
      <c r="B10300" t="s">
        <v>14</v>
      </c>
      <c r="C10300" t="s">
        <v>14</v>
      </c>
      <c r="D10300" t="s">
        <v>64</v>
      </c>
      <c r="E10300" t="s">
        <v>517</v>
      </c>
    </row>
    <row r="10301" spans="1:5" x14ac:dyDescent="0.25">
      <c r="A10301" t="s">
        <v>10675</v>
      </c>
      <c r="B10301" t="s">
        <v>14</v>
      </c>
      <c r="C10301" t="s">
        <v>14</v>
      </c>
      <c r="D10301" t="s">
        <v>64</v>
      </c>
      <c r="E10301" t="s">
        <v>517</v>
      </c>
    </row>
    <row r="10302" spans="1:5" x14ac:dyDescent="0.25">
      <c r="A10302" t="s">
        <v>10676</v>
      </c>
      <c r="B10302" t="s">
        <v>14</v>
      </c>
      <c r="C10302" t="s">
        <v>14</v>
      </c>
      <c r="D10302" t="s">
        <v>34</v>
      </c>
      <c r="E10302" t="s">
        <v>520</v>
      </c>
    </row>
    <row r="10303" spans="1:5" x14ac:dyDescent="0.25">
      <c r="A10303" t="s">
        <v>10677</v>
      </c>
      <c r="B10303" t="s">
        <v>14</v>
      </c>
      <c r="C10303" t="s">
        <v>14</v>
      </c>
      <c r="D10303" t="s">
        <v>34</v>
      </c>
      <c r="E10303" t="s">
        <v>520</v>
      </c>
    </row>
    <row r="10304" spans="1:5" x14ac:dyDescent="0.25">
      <c r="A10304" t="s">
        <v>10679</v>
      </c>
      <c r="B10304" t="s">
        <v>14</v>
      </c>
      <c r="C10304" t="s">
        <v>14</v>
      </c>
      <c r="D10304" t="s">
        <v>34</v>
      </c>
      <c r="E10304" t="s">
        <v>520</v>
      </c>
    </row>
    <row r="10305" spans="1:5" x14ac:dyDescent="0.25">
      <c r="A10305" t="s">
        <v>10678</v>
      </c>
      <c r="B10305" t="s">
        <v>14</v>
      </c>
      <c r="C10305" t="s">
        <v>14</v>
      </c>
      <c r="D10305" t="s">
        <v>34</v>
      </c>
      <c r="E10305" t="s">
        <v>520</v>
      </c>
    </row>
    <row r="10306" spans="1:5" x14ac:dyDescent="0.25">
      <c r="A10306" t="s">
        <v>10680</v>
      </c>
      <c r="B10306" t="s">
        <v>14</v>
      </c>
      <c r="C10306" t="s">
        <v>14</v>
      </c>
      <c r="D10306" t="s">
        <v>34</v>
      </c>
      <c r="E10306" t="s">
        <v>520</v>
      </c>
    </row>
    <row r="10307" spans="1:5" x14ac:dyDescent="0.25">
      <c r="A10307" t="s">
        <v>10681</v>
      </c>
      <c r="B10307" t="s">
        <v>14</v>
      </c>
      <c r="C10307" t="s">
        <v>14</v>
      </c>
      <c r="D10307" t="s">
        <v>34</v>
      </c>
      <c r="E10307" t="s">
        <v>520</v>
      </c>
    </row>
    <row r="10308" spans="1:5" x14ac:dyDescent="0.25">
      <c r="A10308" t="s">
        <v>10682</v>
      </c>
      <c r="B10308" t="s">
        <v>14</v>
      </c>
      <c r="C10308" t="s">
        <v>14</v>
      </c>
      <c r="D10308" t="s">
        <v>34</v>
      </c>
      <c r="E10308" t="s">
        <v>520</v>
      </c>
    </row>
    <row r="10309" spans="1:5" x14ac:dyDescent="0.25">
      <c r="A10309" t="s">
        <v>10683</v>
      </c>
      <c r="B10309" t="s">
        <v>14</v>
      </c>
      <c r="C10309" t="s">
        <v>14</v>
      </c>
      <c r="D10309" t="s">
        <v>34</v>
      </c>
      <c r="E10309" t="s">
        <v>520</v>
      </c>
    </row>
    <row r="10310" spans="1:5" x14ac:dyDescent="0.25">
      <c r="A10310" t="s">
        <v>10684</v>
      </c>
      <c r="B10310" t="s">
        <v>14</v>
      </c>
      <c r="C10310" t="s">
        <v>14</v>
      </c>
      <c r="D10310" t="s">
        <v>34</v>
      </c>
      <c r="E10310" t="s">
        <v>520</v>
      </c>
    </row>
    <row r="10311" spans="1:5" x14ac:dyDescent="0.25">
      <c r="A10311" t="s">
        <v>10686</v>
      </c>
      <c r="B10311" t="s">
        <v>14</v>
      </c>
      <c r="C10311" t="s">
        <v>14</v>
      </c>
      <c r="D10311" t="s">
        <v>64</v>
      </c>
      <c r="E10311" t="s">
        <v>517</v>
      </c>
    </row>
    <row r="10312" spans="1:5" x14ac:dyDescent="0.25">
      <c r="A10312" t="s">
        <v>10685</v>
      </c>
      <c r="B10312" t="s">
        <v>14</v>
      </c>
      <c r="C10312" t="s">
        <v>14</v>
      </c>
      <c r="D10312" t="s">
        <v>64</v>
      </c>
      <c r="E10312" t="s">
        <v>517</v>
      </c>
    </row>
    <row r="10313" spans="1:5" x14ac:dyDescent="0.25">
      <c r="A10313" t="s">
        <v>10687</v>
      </c>
      <c r="B10313" t="s">
        <v>14</v>
      </c>
      <c r="C10313" t="s">
        <v>14</v>
      </c>
      <c r="D10313" t="s">
        <v>34</v>
      </c>
      <c r="E10313" t="s">
        <v>520</v>
      </c>
    </row>
    <row r="10314" spans="1:5" x14ac:dyDescent="0.25">
      <c r="A10314" t="s">
        <v>10688</v>
      </c>
      <c r="B10314" t="s">
        <v>14</v>
      </c>
      <c r="C10314" t="s">
        <v>14</v>
      </c>
      <c r="D10314" t="s">
        <v>34</v>
      </c>
      <c r="E10314" t="s">
        <v>520</v>
      </c>
    </row>
    <row r="10315" spans="1:5" x14ac:dyDescent="0.25">
      <c r="A10315" t="s">
        <v>10689</v>
      </c>
      <c r="B10315" t="s">
        <v>14</v>
      </c>
      <c r="C10315" t="s">
        <v>14</v>
      </c>
      <c r="D10315" t="s">
        <v>34</v>
      </c>
      <c r="E10315" t="s">
        <v>520</v>
      </c>
    </row>
    <row r="10316" spans="1:5" x14ac:dyDescent="0.25">
      <c r="A10316" t="s">
        <v>10690</v>
      </c>
      <c r="B10316" t="s">
        <v>14</v>
      </c>
      <c r="C10316" t="s">
        <v>14</v>
      </c>
      <c r="D10316" t="s">
        <v>34</v>
      </c>
      <c r="E10316" t="s">
        <v>520</v>
      </c>
    </row>
    <row r="10317" spans="1:5" x14ac:dyDescent="0.25">
      <c r="A10317" t="s">
        <v>10691</v>
      </c>
      <c r="B10317" t="s">
        <v>14</v>
      </c>
      <c r="C10317" t="s">
        <v>14</v>
      </c>
      <c r="D10317" t="s">
        <v>64</v>
      </c>
      <c r="E10317" t="s">
        <v>517</v>
      </c>
    </row>
    <row r="10318" spans="1:5" x14ac:dyDescent="0.25">
      <c r="A10318" t="s">
        <v>10692</v>
      </c>
      <c r="B10318" t="s">
        <v>14</v>
      </c>
      <c r="C10318" t="s">
        <v>14</v>
      </c>
      <c r="D10318" t="s">
        <v>64</v>
      </c>
      <c r="E10318" t="s">
        <v>517</v>
      </c>
    </row>
    <row r="10319" spans="1:5" x14ac:dyDescent="0.25">
      <c r="A10319" t="s">
        <v>10693</v>
      </c>
      <c r="B10319" t="s">
        <v>14</v>
      </c>
      <c r="C10319" t="s">
        <v>14</v>
      </c>
      <c r="D10319" t="s">
        <v>34</v>
      </c>
      <c r="E10319" t="s">
        <v>520</v>
      </c>
    </row>
    <row r="10320" spans="1:5" x14ac:dyDescent="0.25">
      <c r="A10320" t="s">
        <v>10694</v>
      </c>
      <c r="B10320" t="s">
        <v>14</v>
      </c>
      <c r="C10320" t="s">
        <v>14</v>
      </c>
      <c r="D10320" t="s">
        <v>34</v>
      </c>
      <c r="E10320" t="s">
        <v>520</v>
      </c>
    </row>
    <row r="10321" spans="1:5" x14ac:dyDescent="0.25">
      <c r="A10321" t="s">
        <v>10696</v>
      </c>
      <c r="B10321" t="s">
        <v>14</v>
      </c>
      <c r="C10321" t="s">
        <v>14</v>
      </c>
      <c r="D10321" t="s">
        <v>34</v>
      </c>
      <c r="E10321" t="s">
        <v>520</v>
      </c>
    </row>
    <row r="10322" spans="1:5" x14ac:dyDescent="0.25">
      <c r="A10322" t="s">
        <v>10695</v>
      </c>
      <c r="B10322" t="s">
        <v>14</v>
      </c>
      <c r="C10322" t="s">
        <v>14</v>
      </c>
      <c r="D10322" t="s">
        <v>34</v>
      </c>
      <c r="E10322" t="s">
        <v>520</v>
      </c>
    </row>
    <row r="10323" spans="1:5" x14ac:dyDescent="0.25">
      <c r="A10323" t="s">
        <v>10698</v>
      </c>
      <c r="B10323" t="s">
        <v>14</v>
      </c>
      <c r="C10323" t="s">
        <v>14</v>
      </c>
      <c r="D10323" t="s">
        <v>34</v>
      </c>
      <c r="E10323" t="s">
        <v>520</v>
      </c>
    </row>
    <row r="10324" spans="1:5" x14ac:dyDescent="0.25">
      <c r="A10324" t="s">
        <v>10697</v>
      </c>
      <c r="B10324" t="s">
        <v>14</v>
      </c>
      <c r="C10324" t="s">
        <v>14</v>
      </c>
      <c r="D10324" t="s">
        <v>34</v>
      </c>
      <c r="E10324" t="s">
        <v>520</v>
      </c>
    </row>
    <row r="10325" spans="1:5" x14ac:dyDescent="0.25">
      <c r="A10325" t="s">
        <v>10699</v>
      </c>
      <c r="B10325" t="s">
        <v>14</v>
      </c>
      <c r="C10325" t="s">
        <v>14</v>
      </c>
      <c r="D10325" t="s">
        <v>69</v>
      </c>
      <c r="E10325" t="s">
        <v>520</v>
      </c>
    </row>
    <row r="10326" spans="1:5" x14ac:dyDescent="0.25">
      <c r="A10326" t="s">
        <v>10700</v>
      </c>
      <c r="B10326" t="s">
        <v>14</v>
      </c>
      <c r="C10326" t="s">
        <v>14</v>
      </c>
      <c r="D10326" t="s">
        <v>69</v>
      </c>
      <c r="E10326" t="s">
        <v>520</v>
      </c>
    </row>
    <row r="10327" spans="1:5" x14ac:dyDescent="0.25">
      <c r="A10327" t="s">
        <v>10701</v>
      </c>
      <c r="B10327" t="s">
        <v>14</v>
      </c>
      <c r="C10327" t="s">
        <v>14</v>
      </c>
      <c r="D10327" t="s">
        <v>64</v>
      </c>
      <c r="E10327" t="s">
        <v>520</v>
      </c>
    </row>
    <row r="10328" spans="1:5" x14ac:dyDescent="0.25">
      <c r="A10328" t="s">
        <v>10702</v>
      </c>
      <c r="B10328" t="s">
        <v>14</v>
      </c>
      <c r="C10328" t="s">
        <v>14</v>
      </c>
      <c r="D10328" t="s">
        <v>64</v>
      </c>
      <c r="E10328" t="s">
        <v>517</v>
      </c>
    </row>
    <row r="10329" spans="1:5" x14ac:dyDescent="0.25">
      <c r="A10329" t="s">
        <v>10704</v>
      </c>
      <c r="B10329" t="s">
        <v>14</v>
      </c>
      <c r="C10329" t="s">
        <v>14</v>
      </c>
      <c r="D10329" t="s">
        <v>64</v>
      </c>
      <c r="E10329" t="s">
        <v>517</v>
      </c>
    </row>
    <row r="10330" spans="1:5" x14ac:dyDescent="0.25">
      <c r="A10330" t="s">
        <v>10703</v>
      </c>
      <c r="B10330" t="s">
        <v>14</v>
      </c>
      <c r="C10330" t="s">
        <v>14</v>
      </c>
      <c r="D10330" t="s">
        <v>64</v>
      </c>
      <c r="E10330" t="s">
        <v>520</v>
      </c>
    </row>
    <row r="10331" spans="1:5" x14ac:dyDescent="0.25">
      <c r="A10331" t="s">
        <v>10705</v>
      </c>
      <c r="B10331" t="s">
        <v>14</v>
      </c>
      <c r="C10331" t="s">
        <v>14</v>
      </c>
      <c r="D10331" t="s">
        <v>64</v>
      </c>
      <c r="E10331" t="s">
        <v>520</v>
      </c>
    </row>
    <row r="10332" spans="1:5" x14ac:dyDescent="0.25">
      <c r="A10332" t="s">
        <v>10706</v>
      </c>
      <c r="B10332" t="s">
        <v>14</v>
      </c>
      <c r="C10332" t="s">
        <v>14</v>
      </c>
      <c r="D10332" t="s">
        <v>64</v>
      </c>
      <c r="E10332" t="s">
        <v>517</v>
      </c>
    </row>
    <row r="10333" spans="1:5" x14ac:dyDescent="0.25">
      <c r="A10333" t="s">
        <v>10707</v>
      </c>
      <c r="B10333" t="s">
        <v>14</v>
      </c>
      <c r="C10333" t="s">
        <v>14</v>
      </c>
      <c r="D10333" t="s">
        <v>64</v>
      </c>
      <c r="E10333" t="s">
        <v>520</v>
      </c>
    </row>
    <row r="10334" spans="1:5" x14ac:dyDescent="0.25">
      <c r="A10334" t="s">
        <v>10708</v>
      </c>
      <c r="B10334" t="s">
        <v>14</v>
      </c>
      <c r="C10334" t="s">
        <v>14</v>
      </c>
      <c r="D10334" t="s">
        <v>64</v>
      </c>
      <c r="E10334" t="s">
        <v>517</v>
      </c>
    </row>
    <row r="10335" spans="1:5" x14ac:dyDescent="0.25">
      <c r="A10335" t="s">
        <v>10710</v>
      </c>
      <c r="B10335" t="s">
        <v>14</v>
      </c>
      <c r="C10335" t="s">
        <v>14</v>
      </c>
      <c r="D10335" t="s">
        <v>64</v>
      </c>
      <c r="E10335" t="s">
        <v>520</v>
      </c>
    </row>
    <row r="10336" spans="1:5" x14ac:dyDescent="0.25">
      <c r="A10336" t="s">
        <v>10709</v>
      </c>
      <c r="B10336" t="s">
        <v>14</v>
      </c>
      <c r="C10336" t="s">
        <v>14</v>
      </c>
      <c r="D10336" t="s">
        <v>64</v>
      </c>
      <c r="E10336" t="s">
        <v>517</v>
      </c>
    </row>
    <row r="10337" spans="1:5" x14ac:dyDescent="0.25">
      <c r="A10337" t="s">
        <v>10711</v>
      </c>
      <c r="B10337" t="s">
        <v>14</v>
      </c>
      <c r="C10337" t="s">
        <v>14</v>
      </c>
      <c r="D10337" t="s">
        <v>64</v>
      </c>
      <c r="E10337" t="s">
        <v>520</v>
      </c>
    </row>
    <row r="10338" spans="1:5" x14ac:dyDescent="0.25">
      <c r="A10338" t="s">
        <v>10712</v>
      </c>
      <c r="B10338" t="s">
        <v>14</v>
      </c>
      <c r="C10338" t="s">
        <v>14</v>
      </c>
      <c r="D10338" t="s">
        <v>64</v>
      </c>
      <c r="E10338" t="s">
        <v>517</v>
      </c>
    </row>
    <row r="10339" spans="1:5" x14ac:dyDescent="0.25">
      <c r="A10339" t="s">
        <v>10713</v>
      </c>
      <c r="B10339" t="s">
        <v>14</v>
      </c>
      <c r="C10339" t="s">
        <v>14</v>
      </c>
      <c r="D10339" t="s">
        <v>34</v>
      </c>
      <c r="E10339" t="s">
        <v>520</v>
      </c>
    </row>
    <row r="10340" spans="1:5" x14ac:dyDescent="0.25">
      <c r="A10340" t="s">
        <v>10714</v>
      </c>
      <c r="B10340" t="s">
        <v>14</v>
      </c>
      <c r="C10340" t="s">
        <v>14</v>
      </c>
      <c r="D10340" t="s">
        <v>34</v>
      </c>
      <c r="E10340" t="s">
        <v>520</v>
      </c>
    </row>
    <row r="10341" spans="1:5" x14ac:dyDescent="0.25">
      <c r="A10341" t="s">
        <v>10715</v>
      </c>
      <c r="B10341" t="s">
        <v>14</v>
      </c>
      <c r="C10341" t="s">
        <v>14</v>
      </c>
      <c r="D10341" t="s">
        <v>69</v>
      </c>
      <c r="E10341" t="s">
        <v>520</v>
      </c>
    </row>
    <row r="10342" spans="1:5" x14ac:dyDescent="0.25">
      <c r="A10342" t="s">
        <v>10716</v>
      </c>
      <c r="B10342" t="s">
        <v>14</v>
      </c>
      <c r="C10342" t="s">
        <v>14</v>
      </c>
      <c r="D10342" t="s">
        <v>69</v>
      </c>
      <c r="E10342" t="s">
        <v>520</v>
      </c>
    </row>
    <row r="10343" spans="1:5" x14ac:dyDescent="0.25">
      <c r="A10343" t="s">
        <v>10718</v>
      </c>
      <c r="B10343" t="s">
        <v>14</v>
      </c>
      <c r="C10343" t="s">
        <v>14</v>
      </c>
      <c r="D10343" t="s">
        <v>64</v>
      </c>
      <c r="E10343" t="s">
        <v>520</v>
      </c>
    </row>
    <row r="10344" spans="1:5" x14ac:dyDescent="0.25">
      <c r="A10344" t="s">
        <v>10717</v>
      </c>
      <c r="B10344" t="s">
        <v>14</v>
      </c>
      <c r="C10344" t="s">
        <v>14</v>
      </c>
      <c r="D10344" t="s">
        <v>64</v>
      </c>
      <c r="E10344" t="s">
        <v>517</v>
      </c>
    </row>
    <row r="10345" spans="1:5" x14ac:dyDescent="0.25">
      <c r="A10345" t="s">
        <v>10719</v>
      </c>
      <c r="B10345" t="s">
        <v>14</v>
      </c>
      <c r="C10345" t="s">
        <v>14</v>
      </c>
      <c r="D10345" t="s">
        <v>64</v>
      </c>
      <c r="E10345" t="s">
        <v>517</v>
      </c>
    </row>
    <row r="10346" spans="1:5" x14ac:dyDescent="0.25">
      <c r="A10346" t="s">
        <v>10720</v>
      </c>
      <c r="B10346" t="s">
        <v>14</v>
      </c>
      <c r="C10346" t="s">
        <v>14</v>
      </c>
      <c r="D10346" t="s">
        <v>64</v>
      </c>
      <c r="E10346" t="s">
        <v>517</v>
      </c>
    </row>
    <row r="10347" spans="1:5" x14ac:dyDescent="0.25">
      <c r="A10347" t="s">
        <v>10722</v>
      </c>
      <c r="B10347" t="s">
        <v>14</v>
      </c>
      <c r="C10347" t="s">
        <v>14</v>
      </c>
      <c r="D10347" t="s">
        <v>64</v>
      </c>
      <c r="E10347" t="s">
        <v>517</v>
      </c>
    </row>
    <row r="10348" spans="1:5" x14ac:dyDescent="0.25">
      <c r="A10348" t="s">
        <v>10721</v>
      </c>
      <c r="B10348" t="s">
        <v>14</v>
      </c>
      <c r="C10348" t="s">
        <v>14</v>
      </c>
      <c r="D10348" t="s">
        <v>64</v>
      </c>
      <c r="E10348" t="s">
        <v>517</v>
      </c>
    </row>
    <row r="10349" spans="1:5" x14ac:dyDescent="0.25">
      <c r="A10349" t="s">
        <v>10724</v>
      </c>
      <c r="B10349" t="s">
        <v>14</v>
      </c>
      <c r="C10349" t="s">
        <v>14</v>
      </c>
      <c r="D10349" t="s">
        <v>64</v>
      </c>
      <c r="E10349" t="s">
        <v>517</v>
      </c>
    </row>
    <row r="10350" spans="1:5" x14ac:dyDescent="0.25">
      <c r="A10350" t="s">
        <v>10723</v>
      </c>
      <c r="B10350" t="s">
        <v>14</v>
      </c>
      <c r="C10350" t="s">
        <v>14</v>
      </c>
      <c r="D10350" t="s">
        <v>64</v>
      </c>
      <c r="E10350" t="s">
        <v>517</v>
      </c>
    </row>
    <row r="10351" spans="1:5" x14ac:dyDescent="0.25">
      <c r="A10351" t="s">
        <v>10725</v>
      </c>
      <c r="B10351" t="s">
        <v>14</v>
      </c>
      <c r="C10351" t="s">
        <v>14</v>
      </c>
      <c r="D10351" t="s">
        <v>64</v>
      </c>
      <c r="E10351" t="s">
        <v>517</v>
      </c>
    </row>
    <row r="10352" spans="1:5" x14ac:dyDescent="0.25">
      <c r="A10352" t="s">
        <v>10726</v>
      </c>
      <c r="B10352" t="s">
        <v>14</v>
      </c>
      <c r="C10352" t="s">
        <v>14</v>
      </c>
      <c r="D10352" t="s">
        <v>64</v>
      </c>
      <c r="E10352" t="s">
        <v>517</v>
      </c>
    </row>
    <row r="10353" spans="1:5" x14ac:dyDescent="0.25">
      <c r="A10353" t="s">
        <v>10727</v>
      </c>
      <c r="B10353" t="s">
        <v>14</v>
      </c>
      <c r="C10353" t="s">
        <v>14</v>
      </c>
      <c r="D10353" t="s">
        <v>69</v>
      </c>
      <c r="E10353" t="s">
        <v>520</v>
      </c>
    </row>
    <row r="10354" spans="1:5" x14ac:dyDescent="0.25">
      <c r="A10354" t="s">
        <v>10728</v>
      </c>
      <c r="B10354" t="s">
        <v>14</v>
      </c>
      <c r="C10354" t="s">
        <v>14</v>
      </c>
      <c r="D10354" t="s">
        <v>69</v>
      </c>
      <c r="E10354" t="s">
        <v>520</v>
      </c>
    </row>
    <row r="10355" spans="1:5" x14ac:dyDescent="0.25">
      <c r="A10355" t="s">
        <v>10730</v>
      </c>
      <c r="B10355" t="s">
        <v>14</v>
      </c>
      <c r="C10355" t="s">
        <v>14</v>
      </c>
      <c r="D10355" t="s">
        <v>64</v>
      </c>
      <c r="E10355" t="s">
        <v>517</v>
      </c>
    </row>
    <row r="10356" spans="1:5" x14ac:dyDescent="0.25">
      <c r="A10356" t="s">
        <v>10729</v>
      </c>
      <c r="B10356" t="s">
        <v>14</v>
      </c>
      <c r="C10356" t="s">
        <v>14</v>
      </c>
      <c r="D10356" t="s">
        <v>64</v>
      </c>
      <c r="E10356" t="s">
        <v>517</v>
      </c>
    </row>
    <row r="10357" spans="1:5" x14ac:dyDescent="0.25">
      <c r="A10357" t="s">
        <v>10731</v>
      </c>
      <c r="B10357" t="s">
        <v>14</v>
      </c>
      <c r="C10357" t="s">
        <v>14</v>
      </c>
      <c r="D10357" t="s">
        <v>64</v>
      </c>
      <c r="E10357" t="s">
        <v>517</v>
      </c>
    </row>
    <row r="10358" spans="1:5" x14ac:dyDescent="0.25">
      <c r="A10358" t="s">
        <v>10732</v>
      </c>
      <c r="B10358" t="s">
        <v>14</v>
      </c>
      <c r="C10358" t="s">
        <v>14</v>
      </c>
      <c r="D10358" t="s">
        <v>64</v>
      </c>
      <c r="E10358" t="s">
        <v>517</v>
      </c>
    </row>
    <row r="10359" spans="1:5" x14ac:dyDescent="0.25">
      <c r="A10359" t="s">
        <v>10734</v>
      </c>
      <c r="B10359" t="s">
        <v>14</v>
      </c>
      <c r="C10359" t="s">
        <v>14</v>
      </c>
      <c r="D10359" t="s">
        <v>64</v>
      </c>
      <c r="E10359" t="s">
        <v>517</v>
      </c>
    </row>
    <row r="10360" spans="1:5" x14ac:dyDescent="0.25">
      <c r="A10360" t="s">
        <v>10733</v>
      </c>
      <c r="B10360" t="s">
        <v>14</v>
      </c>
      <c r="C10360" t="s">
        <v>14</v>
      </c>
      <c r="D10360" t="s">
        <v>64</v>
      </c>
      <c r="E10360" t="s">
        <v>517</v>
      </c>
    </row>
    <row r="10361" spans="1:5" x14ac:dyDescent="0.25">
      <c r="A10361" t="s">
        <v>10735</v>
      </c>
      <c r="B10361" t="s">
        <v>14</v>
      </c>
      <c r="C10361" t="s">
        <v>14</v>
      </c>
      <c r="D10361" t="s">
        <v>69</v>
      </c>
      <c r="E10361" t="s">
        <v>520</v>
      </c>
    </row>
    <row r="10362" spans="1:5" x14ac:dyDescent="0.25">
      <c r="A10362" t="s">
        <v>10736</v>
      </c>
      <c r="B10362" t="s">
        <v>14</v>
      </c>
      <c r="C10362" t="s">
        <v>14</v>
      </c>
      <c r="D10362" t="s">
        <v>69</v>
      </c>
      <c r="E10362" t="s">
        <v>520</v>
      </c>
    </row>
    <row r="10363" spans="1:5" x14ac:dyDescent="0.25">
      <c r="A10363" t="s">
        <v>10738</v>
      </c>
      <c r="B10363" t="s">
        <v>14</v>
      </c>
      <c r="C10363" t="s">
        <v>14</v>
      </c>
      <c r="D10363" t="s">
        <v>34</v>
      </c>
      <c r="E10363" t="s">
        <v>520</v>
      </c>
    </row>
    <row r="10364" spans="1:5" x14ac:dyDescent="0.25">
      <c r="A10364" t="s">
        <v>10737</v>
      </c>
      <c r="B10364" t="s">
        <v>14</v>
      </c>
      <c r="C10364" t="s">
        <v>14</v>
      </c>
      <c r="D10364" t="s">
        <v>34</v>
      </c>
      <c r="E10364" t="s">
        <v>520</v>
      </c>
    </row>
    <row r="10365" spans="1:5" x14ac:dyDescent="0.25">
      <c r="A10365" t="s">
        <v>10740</v>
      </c>
      <c r="B10365" t="s">
        <v>14</v>
      </c>
      <c r="C10365" t="s">
        <v>14</v>
      </c>
      <c r="D10365" t="s">
        <v>34</v>
      </c>
      <c r="E10365" t="s">
        <v>520</v>
      </c>
    </row>
    <row r="10366" spans="1:5" x14ac:dyDescent="0.25">
      <c r="A10366" t="s">
        <v>10739</v>
      </c>
      <c r="B10366" t="s">
        <v>14</v>
      </c>
      <c r="C10366" t="s">
        <v>14</v>
      </c>
      <c r="D10366" t="s">
        <v>34</v>
      </c>
      <c r="E10366" t="s">
        <v>520</v>
      </c>
    </row>
    <row r="10367" spans="1:5" x14ac:dyDescent="0.25">
      <c r="A10367" t="s">
        <v>10741</v>
      </c>
      <c r="B10367" t="s">
        <v>14</v>
      </c>
      <c r="C10367" t="s">
        <v>14</v>
      </c>
      <c r="D10367" t="s">
        <v>34</v>
      </c>
      <c r="E10367" t="s">
        <v>520</v>
      </c>
    </row>
    <row r="10368" spans="1:5" x14ac:dyDescent="0.25">
      <c r="A10368" t="s">
        <v>10742</v>
      </c>
      <c r="B10368" t="s">
        <v>14</v>
      </c>
      <c r="C10368" t="s">
        <v>14</v>
      </c>
      <c r="D10368" t="s">
        <v>34</v>
      </c>
      <c r="E10368" t="s">
        <v>520</v>
      </c>
    </row>
    <row r="10369" spans="1:5" x14ac:dyDescent="0.25">
      <c r="A10369" t="s">
        <v>10743</v>
      </c>
      <c r="B10369" t="s">
        <v>14</v>
      </c>
      <c r="C10369" t="s">
        <v>14</v>
      </c>
      <c r="D10369" t="s">
        <v>34</v>
      </c>
      <c r="E10369" t="s">
        <v>520</v>
      </c>
    </row>
    <row r="10370" spans="1:5" x14ac:dyDescent="0.25">
      <c r="A10370" t="s">
        <v>10744</v>
      </c>
      <c r="B10370" t="s">
        <v>14</v>
      </c>
      <c r="C10370" t="s">
        <v>14</v>
      </c>
      <c r="D10370" t="s">
        <v>34</v>
      </c>
      <c r="E10370" t="s">
        <v>520</v>
      </c>
    </row>
    <row r="10371" spans="1:5" x14ac:dyDescent="0.25">
      <c r="A10371" t="s">
        <v>10745</v>
      </c>
      <c r="B10371" t="s">
        <v>14</v>
      </c>
      <c r="C10371" t="s">
        <v>14</v>
      </c>
      <c r="D10371" t="s">
        <v>34</v>
      </c>
      <c r="E10371" t="s">
        <v>520</v>
      </c>
    </row>
    <row r="10372" spans="1:5" x14ac:dyDescent="0.25">
      <c r="A10372" t="s">
        <v>10746</v>
      </c>
      <c r="B10372" t="s">
        <v>14</v>
      </c>
      <c r="C10372" t="s">
        <v>14</v>
      </c>
      <c r="D10372" t="s">
        <v>34</v>
      </c>
      <c r="E10372" t="s">
        <v>520</v>
      </c>
    </row>
    <row r="10373" spans="1:5" x14ac:dyDescent="0.25">
      <c r="A10373" t="s">
        <v>10747</v>
      </c>
      <c r="B10373" t="s">
        <v>14</v>
      </c>
      <c r="C10373" t="s">
        <v>14</v>
      </c>
      <c r="D10373" t="s">
        <v>69</v>
      </c>
      <c r="E10373" t="s">
        <v>520</v>
      </c>
    </row>
    <row r="10374" spans="1:5" x14ac:dyDescent="0.25">
      <c r="A10374" t="s">
        <v>10748</v>
      </c>
      <c r="B10374" t="s">
        <v>14</v>
      </c>
      <c r="C10374" t="s">
        <v>14</v>
      </c>
      <c r="D10374" t="s">
        <v>69</v>
      </c>
      <c r="E10374" t="s">
        <v>520</v>
      </c>
    </row>
    <row r="10375" spans="1:5" x14ac:dyDescent="0.25">
      <c r="A10375" t="s">
        <v>10749</v>
      </c>
      <c r="B10375" t="s">
        <v>14</v>
      </c>
      <c r="C10375" t="s">
        <v>14</v>
      </c>
      <c r="D10375" t="s">
        <v>34</v>
      </c>
      <c r="E10375" t="s">
        <v>520</v>
      </c>
    </row>
    <row r="10376" spans="1:5" x14ac:dyDescent="0.25">
      <c r="A10376" t="s">
        <v>10750</v>
      </c>
      <c r="B10376" t="s">
        <v>14</v>
      </c>
      <c r="C10376" t="s">
        <v>14</v>
      </c>
      <c r="D10376" t="s">
        <v>34</v>
      </c>
      <c r="E10376" t="s">
        <v>520</v>
      </c>
    </row>
    <row r="10377" spans="1:5" x14ac:dyDescent="0.25">
      <c r="A10377" t="s">
        <v>10751</v>
      </c>
      <c r="B10377" t="s">
        <v>14</v>
      </c>
      <c r="C10377" t="s">
        <v>14</v>
      </c>
      <c r="D10377" t="s">
        <v>34</v>
      </c>
      <c r="E10377" t="s">
        <v>520</v>
      </c>
    </row>
    <row r="10378" spans="1:5" x14ac:dyDescent="0.25">
      <c r="A10378" t="s">
        <v>10752</v>
      </c>
      <c r="B10378" t="s">
        <v>14</v>
      </c>
      <c r="C10378" t="s">
        <v>14</v>
      </c>
      <c r="D10378" t="s">
        <v>34</v>
      </c>
      <c r="E10378" t="s">
        <v>520</v>
      </c>
    </row>
    <row r="10379" spans="1:5" x14ac:dyDescent="0.25">
      <c r="A10379" t="s">
        <v>10754</v>
      </c>
      <c r="B10379" t="s">
        <v>14</v>
      </c>
      <c r="C10379" t="s">
        <v>14</v>
      </c>
      <c r="D10379" t="s">
        <v>34</v>
      </c>
      <c r="E10379" t="s">
        <v>520</v>
      </c>
    </row>
    <row r="10380" spans="1:5" x14ac:dyDescent="0.25">
      <c r="A10380" t="s">
        <v>10753</v>
      </c>
      <c r="B10380" t="s">
        <v>14</v>
      </c>
      <c r="C10380" t="s">
        <v>14</v>
      </c>
      <c r="D10380" t="s">
        <v>34</v>
      </c>
      <c r="E10380" t="s">
        <v>520</v>
      </c>
    </row>
    <row r="10381" spans="1:5" x14ac:dyDescent="0.25">
      <c r="A10381" t="s">
        <v>10755</v>
      </c>
      <c r="B10381" t="s">
        <v>14</v>
      </c>
      <c r="C10381" t="s">
        <v>14</v>
      </c>
      <c r="D10381" t="s">
        <v>34</v>
      </c>
      <c r="E10381" t="s">
        <v>520</v>
      </c>
    </row>
    <row r="10382" spans="1:5" x14ac:dyDescent="0.25">
      <c r="A10382" t="s">
        <v>10756</v>
      </c>
      <c r="B10382" t="s">
        <v>14</v>
      </c>
      <c r="C10382" t="s">
        <v>14</v>
      </c>
      <c r="D10382" t="s">
        <v>34</v>
      </c>
      <c r="E10382" t="s">
        <v>520</v>
      </c>
    </row>
    <row r="10383" spans="1:5" x14ac:dyDescent="0.25">
      <c r="A10383" t="s">
        <v>10758</v>
      </c>
      <c r="B10383" t="s">
        <v>14</v>
      </c>
      <c r="C10383" t="s">
        <v>14</v>
      </c>
      <c r="D10383" t="s">
        <v>34</v>
      </c>
      <c r="E10383" t="s">
        <v>520</v>
      </c>
    </row>
    <row r="10384" spans="1:5" x14ac:dyDescent="0.25">
      <c r="A10384" t="s">
        <v>10757</v>
      </c>
      <c r="B10384" t="s">
        <v>14</v>
      </c>
      <c r="C10384" t="s">
        <v>14</v>
      </c>
      <c r="D10384" t="s">
        <v>34</v>
      </c>
      <c r="E10384" t="s">
        <v>520</v>
      </c>
    </row>
    <row r="10385" spans="1:5" x14ac:dyDescent="0.25">
      <c r="A10385" t="s">
        <v>10761</v>
      </c>
      <c r="B10385" t="s">
        <v>14</v>
      </c>
      <c r="C10385" t="s">
        <v>14</v>
      </c>
      <c r="D10385" t="s">
        <v>34</v>
      </c>
      <c r="E10385" t="s">
        <v>520</v>
      </c>
    </row>
    <row r="10386" spans="1:5" x14ac:dyDescent="0.25">
      <c r="A10386" t="s">
        <v>10759</v>
      </c>
      <c r="B10386" t="s">
        <v>14</v>
      </c>
      <c r="C10386" t="s">
        <v>14</v>
      </c>
      <c r="D10386" t="s">
        <v>34</v>
      </c>
      <c r="E10386" t="s">
        <v>520</v>
      </c>
    </row>
    <row r="10387" spans="1:5" x14ac:dyDescent="0.25">
      <c r="A10387" t="s">
        <v>10760</v>
      </c>
      <c r="B10387" t="s">
        <v>14</v>
      </c>
      <c r="C10387" t="s">
        <v>14</v>
      </c>
      <c r="D10387" t="s">
        <v>34</v>
      </c>
      <c r="E10387" t="s">
        <v>520</v>
      </c>
    </row>
    <row r="10388" spans="1:5" x14ac:dyDescent="0.25">
      <c r="A10388" t="s">
        <v>10762</v>
      </c>
      <c r="B10388" t="s">
        <v>14</v>
      </c>
      <c r="C10388" t="s">
        <v>14</v>
      </c>
      <c r="D10388" t="s">
        <v>34</v>
      </c>
      <c r="E10388" t="s">
        <v>520</v>
      </c>
    </row>
    <row r="10389" spans="1:5" x14ac:dyDescent="0.25">
      <c r="A10389" t="s">
        <v>10764</v>
      </c>
      <c r="B10389" t="s">
        <v>14</v>
      </c>
      <c r="C10389" t="s">
        <v>14</v>
      </c>
      <c r="D10389" t="s">
        <v>34</v>
      </c>
      <c r="E10389" t="s">
        <v>520</v>
      </c>
    </row>
    <row r="10390" spans="1:5" x14ac:dyDescent="0.25">
      <c r="A10390" t="s">
        <v>10763</v>
      </c>
      <c r="B10390" t="s">
        <v>14</v>
      </c>
      <c r="C10390" t="s">
        <v>14</v>
      </c>
      <c r="D10390" t="s">
        <v>34</v>
      </c>
      <c r="E10390" t="s">
        <v>520</v>
      </c>
    </row>
    <row r="10391" spans="1:5" x14ac:dyDescent="0.25">
      <c r="A10391" t="s">
        <v>10765</v>
      </c>
      <c r="B10391" t="s">
        <v>14</v>
      </c>
      <c r="C10391" t="s">
        <v>14</v>
      </c>
      <c r="D10391" t="s">
        <v>64</v>
      </c>
      <c r="E10391" t="s">
        <v>517</v>
      </c>
    </row>
    <row r="10392" spans="1:5" x14ac:dyDescent="0.25">
      <c r="A10392" t="s">
        <v>10766</v>
      </c>
      <c r="B10392" t="s">
        <v>14</v>
      </c>
      <c r="C10392" t="s">
        <v>14</v>
      </c>
      <c r="D10392" t="s">
        <v>64</v>
      </c>
      <c r="E10392" t="s">
        <v>517</v>
      </c>
    </row>
    <row r="10393" spans="1:5" x14ac:dyDescent="0.25">
      <c r="A10393" t="s">
        <v>10768</v>
      </c>
      <c r="B10393" t="s">
        <v>14</v>
      </c>
      <c r="C10393" t="s">
        <v>14</v>
      </c>
      <c r="D10393" t="s">
        <v>34</v>
      </c>
      <c r="E10393" t="s">
        <v>520</v>
      </c>
    </row>
    <row r="10394" spans="1:5" x14ac:dyDescent="0.25">
      <c r="A10394" t="s">
        <v>10767</v>
      </c>
      <c r="B10394" t="s">
        <v>14</v>
      </c>
      <c r="C10394" t="s">
        <v>14</v>
      </c>
      <c r="D10394" t="s">
        <v>34</v>
      </c>
      <c r="E10394" t="s">
        <v>520</v>
      </c>
    </row>
    <row r="10395" spans="1:5" x14ac:dyDescent="0.25">
      <c r="A10395" t="s">
        <v>10769</v>
      </c>
      <c r="B10395" t="s">
        <v>14</v>
      </c>
      <c r="C10395" t="s">
        <v>14</v>
      </c>
      <c r="D10395" t="s">
        <v>64</v>
      </c>
      <c r="E10395" t="s">
        <v>517</v>
      </c>
    </row>
    <row r="10396" spans="1:5" x14ac:dyDescent="0.25">
      <c r="A10396" t="s">
        <v>10770</v>
      </c>
      <c r="B10396" t="s">
        <v>14</v>
      </c>
      <c r="C10396" t="s">
        <v>14</v>
      </c>
      <c r="D10396" t="s">
        <v>64</v>
      </c>
      <c r="E10396" t="s">
        <v>517</v>
      </c>
    </row>
    <row r="10397" spans="1:5" x14ac:dyDescent="0.25">
      <c r="A10397" t="s">
        <v>10771</v>
      </c>
      <c r="B10397" t="s">
        <v>14</v>
      </c>
      <c r="C10397" t="s">
        <v>14</v>
      </c>
      <c r="D10397" t="s">
        <v>34</v>
      </c>
      <c r="E10397" t="s">
        <v>520</v>
      </c>
    </row>
    <row r="10398" spans="1:5" x14ac:dyDescent="0.25">
      <c r="A10398" t="s">
        <v>10772</v>
      </c>
      <c r="B10398" t="s">
        <v>14</v>
      </c>
      <c r="C10398" t="s">
        <v>14</v>
      </c>
      <c r="D10398" t="s">
        <v>34</v>
      </c>
      <c r="E10398" t="s">
        <v>520</v>
      </c>
    </row>
    <row r="10399" spans="1:5" x14ac:dyDescent="0.25">
      <c r="A10399" t="s">
        <v>10773</v>
      </c>
      <c r="B10399" t="s">
        <v>14</v>
      </c>
      <c r="C10399" t="s">
        <v>14</v>
      </c>
      <c r="D10399" t="s">
        <v>34</v>
      </c>
      <c r="E10399" t="s">
        <v>520</v>
      </c>
    </row>
    <row r="10400" spans="1:5" x14ac:dyDescent="0.25">
      <c r="A10400" t="s">
        <v>10774</v>
      </c>
      <c r="B10400" t="s">
        <v>14</v>
      </c>
      <c r="C10400" t="s">
        <v>14</v>
      </c>
      <c r="D10400" t="s">
        <v>34</v>
      </c>
      <c r="E10400" t="s">
        <v>520</v>
      </c>
    </row>
    <row r="10401" spans="1:5" x14ac:dyDescent="0.25">
      <c r="A10401" t="s">
        <v>10776</v>
      </c>
      <c r="B10401" t="s">
        <v>14</v>
      </c>
      <c r="C10401" t="s">
        <v>14</v>
      </c>
      <c r="D10401" t="s">
        <v>34</v>
      </c>
      <c r="E10401" t="s">
        <v>520</v>
      </c>
    </row>
    <row r="10402" spans="1:5" x14ac:dyDescent="0.25">
      <c r="A10402" t="s">
        <v>10775</v>
      </c>
      <c r="B10402" t="s">
        <v>14</v>
      </c>
      <c r="C10402" t="s">
        <v>14</v>
      </c>
      <c r="D10402" t="s">
        <v>34</v>
      </c>
      <c r="E10402" t="s">
        <v>520</v>
      </c>
    </row>
    <row r="10403" spans="1:5" x14ac:dyDescent="0.25">
      <c r="A10403" t="s">
        <v>10777</v>
      </c>
      <c r="B10403" t="s">
        <v>14</v>
      </c>
      <c r="C10403" t="s">
        <v>14</v>
      </c>
      <c r="D10403" t="s">
        <v>34</v>
      </c>
      <c r="E10403" t="s">
        <v>520</v>
      </c>
    </row>
    <row r="10404" spans="1:5" x14ac:dyDescent="0.25">
      <c r="A10404" t="s">
        <v>10778</v>
      </c>
      <c r="B10404" t="s">
        <v>14</v>
      </c>
      <c r="C10404" t="s">
        <v>14</v>
      </c>
      <c r="D10404" t="s">
        <v>34</v>
      </c>
      <c r="E10404" t="s">
        <v>520</v>
      </c>
    </row>
    <row r="10405" spans="1:5" x14ac:dyDescent="0.25">
      <c r="A10405" t="s">
        <v>10779</v>
      </c>
      <c r="B10405" t="s">
        <v>14</v>
      </c>
      <c r="C10405" t="s">
        <v>14</v>
      </c>
      <c r="D10405" t="s">
        <v>34</v>
      </c>
      <c r="E10405" t="s">
        <v>520</v>
      </c>
    </row>
    <row r="10406" spans="1:5" x14ac:dyDescent="0.25">
      <c r="A10406" t="s">
        <v>10780</v>
      </c>
      <c r="B10406" t="s">
        <v>14</v>
      </c>
      <c r="C10406" t="s">
        <v>14</v>
      </c>
      <c r="D10406" t="s">
        <v>64</v>
      </c>
      <c r="E10406" t="s">
        <v>517</v>
      </c>
    </row>
    <row r="10407" spans="1:5" x14ac:dyDescent="0.25">
      <c r="A10407" t="s">
        <v>10781</v>
      </c>
      <c r="B10407" t="s">
        <v>14</v>
      </c>
      <c r="C10407" t="s">
        <v>14</v>
      </c>
      <c r="D10407" t="s">
        <v>64</v>
      </c>
      <c r="E10407" t="s">
        <v>520</v>
      </c>
    </row>
    <row r="10408" spans="1:5" x14ac:dyDescent="0.25">
      <c r="A10408" t="s">
        <v>10783</v>
      </c>
      <c r="B10408" t="s">
        <v>14</v>
      </c>
      <c r="C10408" t="s">
        <v>14</v>
      </c>
      <c r="D10408" t="s">
        <v>34</v>
      </c>
      <c r="E10408" t="s">
        <v>520</v>
      </c>
    </row>
    <row r="10409" spans="1:5" x14ac:dyDescent="0.25">
      <c r="A10409" t="s">
        <v>10782</v>
      </c>
      <c r="B10409" t="s">
        <v>14</v>
      </c>
      <c r="C10409" t="s">
        <v>14</v>
      </c>
      <c r="D10409" t="s">
        <v>34</v>
      </c>
      <c r="E10409" t="s">
        <v>520</v>
      </c>
    </row>
    <row r="10410" spans="1:5" x14ac:dyDescent="0.25">
      <c r="A10410" t="s">
        <v>10784</v>
      </c>
      <c r="B10410" t="s">
        <v>14</v>
      </c>
      <c r="C10410" t="s">
        <v>14</v>
      </c>
      <c r="D10410" t="s">
        <v>34</v>
      </c>
      <c r="E10410" t="s">
        <v>520</v>
      </c>
    </row>
    <row r="10411" spans="1:5" x14ac:dyDescent="0.25">
      <c r="A10411" t="s">
        <v>10785</v>
      </c>
      <c r="B10411" t="s">
        <v>14</v>
      </c>
      <c r="C10411" t="s">
        <v>14</v>
      </c>
      <c r="D10411" t="s">
        <v>34</v>
      </c>
      <c r="E10411" t="s">
        <v>520</v>
      </c>
    </row>
    <row r="10412" spans="1:5" x14ac:dyDescent="0.25">
      <c r="A10412" t="s">
        <v>10787</v>
      </c>
      <c r="B10412" t="s">
        <v>14</v>
      </c>
      <c r="C10412" t="s">
        <v>14</v>
      </c>
      <c r="D10412" t="s">
        <v>34</v>
      </c>
      <c r="E10412" t="s">
        <v>520</v>
      </c>
    </row>
    <row r="10413" spans="1:5" x14ac:dyDescent="0.25">
      <c r="A10413" t="s">
        <v>10786</v>
      </c>
      <c r="B10413" t="s">
        <v>14</v>
      </c>
      <c r="C10413" t="s">
        <v>14</v>
      </c>
      <c r="D10413" t="s">
        <v>34</v>
      </c>
      <c r="E10413" t="s">
        <v>520</v>
      </c>
    </row>
    <row r="10414" spans="1:5" x14ac:dyDescent="0.25">
      <c r="A10414" t="s">
        <v>10788</v>
      </c>
      <c r="B10414" t="s">
        <v>14</v>
      </c>
      <c r="C10414" t="s">
        <v>14</v>
      </c>
      <c r="D10414" t="s">
        <v>34</v>
      </c>
      <c r="E10414" t="s">
        <v>520</v>
      </c>
    </row>
    <row r="10415" spans="1:5" x14ac:dyDescent="0.25">
      <c r="A10415" t="s">
        <v>10789</v>
      </c>
      <c r="B10415" t="s">
        <v>14</v>
      </c>
      <c r="C10415" t="s">
        <v>14</v>
      </c>
      <c r="D10415" t="s">
        <v>64</v>
      </c>
      <c r="E10415" t="s">
        <v>517</v>
      </c>
    </row>
    <row r="10416" spans="1:5" x14ac:dyDescent="0.25">
      <c r="A10416" t="s">
        <v>10790</v>
      </c>
      <c r="B10416" t="s">
        <v>14</v>
      </c>
      <c r="C10416" t="s">
        <v>14</v>
      </c>
      <c r="D10416" t="s">
        <v>34</v>
      </c>
      <c r="E10416" t="s">
        <v>520</v>
      </c>
    </row>
    <row r="10417" spans="1:5" x14ac:dyDescent="0.25">
      <c r="A10417" t="s">
        <v>10791</v>
      </c>
      <c r="B10417" t="s">
        <v>14</v>
      </c>
      <c r="C10417" t="s">
        <v>14</v>
      </c>
      <c r="D10417" t="s">
        <v>34</v>
      </c>
      <c r="E10417" t="s">
        <v>520</v>
      </c>
    </row>
    <row r="10418" spans="1:5" x14ac:dyDescent="0.25">
      <c r="A10418" t="s">
        <v>10792</v>
      </c>
      <c r="B10418" t="s">
        <v>14</v>
      </c>
      <c r="C10418" t="s">
        <v>14</v>
      </c>
      <c r="D10418" t="s">
        <v>34</v>
      </c>
      <c r="E10418" t="s">
        <v>520</v>
      </c>
    </row>
    <row r="10419" spans="1:5" x14ac:dyDescent="0.25">
      <c r="A10419" t="s">
        <v>10793</v>
      </c>
      <c r="B10419" t="s">
        <v>14</v>
      </c>
      <c r="C10419" t="s">
        <v>14</v>
      </c>
      <c r="D10419" t="s">
        <v>34</v>
      </c>
      <c r="E10419" t="s">
        <v>520</v>
      </c>
    </row>
    <row r="10420" spans="1:5" x14ac:dyDescent="0.25">
      <c r="A10420" t="s">
        <v>10794</v>
      </c>
      <c r="B10420" t="s">
        <v>14</v>
      </c>
      <c r="C10420" t="s">
        <v>14</v>
      </c>
      <c r="D10420" t="s">
        <v>34</v>
      </c>
      <c r="E10420" t="s">
        <v>520</v>
      </c>
    </row>
    <row r="10421" spans="1:5" x14ac:dyDescent="0.25">
      <c r="A10421" t="s">
        <v>10795</v>
      </c>
      <c r="B10421" t="s">
        <v>14</v>
      </c>
      <c r="C10421" t="s">
        <v>14</v>
      </c>
      <c r="D10421" t="s">
        <v>34</v>
      </c>
      <c r="E10421" t="s">
        <v>520</v>
      </c>
    </row>
    <row r="10422" spans="1:5" x14ac:dyDescent="0.25">
      <c r="A10422" t="s">
        <v>10796</v>
      </c>
      <c r="B10422" t="s">
        <v>14</v>
      </c>
      <c r="C10422" t="s">
        <v>14</v>
      </c>
      <c r="D10422" t="s">
        <v>34</v>
      </c>
      <c r="E10422" t="s">
        <v>520</v>
      </c>
    </row>
    <row r="10423" spans="1:5" x14ac:dyDescent="0.25">
      <c r="A10423" t="s">
        <v>10798</v>
      </c>
      <c r="B10423" t="s">
        <v>14</v>
      </c>
      <c r="C10423" t="s">
        <v>14</v>
      </c>
      <c r="D10423" t="s">
        <v>34</v>
      </c>
      <c r="E10423" t="s">
        <v>520</v>
      </c>
    </row>
    <row r="10424" spans="1:5" x14ac:dyDescent="0.25">
      <c r="A10424" t="s">
        <v>10797</v>
      </c>
      <c r="B10424" t="s">
        <v>14</v>
      </c>
      <c r="C10424" t="s">
        <v>14</v>
      </c>
      <c r="D10424" t="s">
        <v>34</v>
      </c>
      <c r="E10424" t="s">
        <v>520</v>
      </c>
    </row>
    <row r="10425" spans="1:5" x14ac:dyDescent="0.25">
      <c r="A10425" t="s">
        <v>10799</v>
      </c>
      <c r="B10425" t="s">
        <v>14</v>
      </c>
      <c r="C10425" t="s">
        <v>14</v>
      </c>
      <c r="D10425" t="s">
        <v>64</v>
      </c>
      <c r="E10425" t="s">
        <v>517</v>
      </c>
    </row>
    <row r="10426" spans="1:5" x14ac:dyDescent="0.25">
      <c r="A10426" t="s">
        <v>10800</v>
      </c>
      <c r="B10426" t="s">
        <v>14</v>
      </c>
      <c r="C10426" t="s">
        <v>14</v>
      </c>
      <c r="D10426" t="s">
        <v>64</v>
      </c>
      <c r="E10426" t="s">
        <v>635</v>
      </c>
    </row>
    <row r="10427" spans="1:5" x14ac:dyDescent="0.25">
      <c r="A10427" t="s">
        <v>10801</v>
      </c>
      <c r="B10427" t="s">
        <v>14</v>
      </c>
      <c r="C10427" t="s">
        <v>14</v>
      </c>
      <c r="D10427" t="s">
        <v>34</v>
      </c>
      <c r="E10427" t="s">
        <v>520</v>
      </c>
    </row>
    <row r="10428" spans="1:5" x14ac:dyDescent="0.25">
      <c r="A10428" t="s">
        <v>10802</v>
      </c>
      <c r="B10428" t="s">
        <v>14</v>
      </c>
      <c r="C10428" t="s">
        <v>14</v>
      </c>
      <c r="D10428" t="s">
        <v>34</v>
      </c>
      <c r="E10428" t="s">
        <v>520</v>
      </c>
    </row>
    <row r="10429" spans="1:5" x14ac:dyDescent="0.25">
      <c r="A10429" t="s">
        <v>10805</v>
      </c>
      <c r="B10429" t="s">
        <v>14</v>
      </c>
      <c r="C10429" t="s">
        <v>14</v>
      </c>
      <c r="D10429" t="s">
        <v>34</v>
      </c>
      <c r="E10429" t="s">
        <v>520</v>
      </c>
    </row>
    <row r="10430" spans="1:5" x14ac:dyDescent="0.25">
      <c r="A10430" t="s">
        <v>10804</v>
      </c>
      <c r="B10430" t="s">
        <v>14</v>
      </c>
      <c r="C10430" t="s">
        <v>14</v>
      </c>
      <c r="D10430" t="s">
        <v>34</v>
      </c>
      <c r="E10430" t="s">
        <v>520</v>
      </c>
    </row>
    <row r="10431" spans="1:5" x14ac:dyDescent="0.25">
      <c r="A10431" t="s">
        <v>10803</v>
      </c>
      <c r="B10431" t="s">
        <v>14</v>
      </c>
      <c r="C10431" t="s">
        <v>14</v>
      </c>
      <c r="D10431" t="s">
        <v>34</v>
      </c>
      <c r="E10431" t="s">
        <v>520</v>
      </c>
    </row>
    <row r="10432" spans="1:5" x14ac:dyDescent="0.25">
      <c r="A10432" t="s">
        <v>10806</v>
      </c>
      <c r="B10432" t="s">
        <v>14</v>
      </c>
      <c r="C10432" t="s">
        <v>14</v>
      </c>
      <c r="D10432" t="s">
        <v>64</v>
      </c>
      <c r="E10432" t="s">
        <v>518</v>
      </c>
    </row>
    <row r="10433" spans="1:5" x14ac:dyDescent="0.25">
      <c r="A10433" t="s">
        <v>10808</v>
      </c>
      <c r="B10433" t="s">
        <v>14</v>
      </c>
      <c r="C10433" t="s">
        <v>14</v>
      </c>
      <c r="D10433" t="s">
        <v>34</v>
      </c>
      <c r="E10433" t="s">
        <v>520</v>
      </c>
    </row>
    <row r="10434" spans="1:5" x14ac:dyDescent="0.25">
      <c r="A10434" t="s">
        <v>10807</v>
      </c>
      <c r="B10434" t="s">
        <v>14</v>
      </c>
      <c r="C10434" t="s">
        <v>14</v>
      </c>
      <c r="D10434" t="s">
        <v>34</v>
      </c>
      <c r="E10434" t="s">
        <v>520</v>
      </c>
    </row>
    <row r="10435" spans="1:5" x14ac:dyDescent="0.25">
      <c r="A10435" t="s">
        <v>10809</v>
      </c>
      <c r="B10435" t="s">
        <v>14</v>
      </c>
      <c r="C10435" t="s">
        <v>14</v>
      </c>
      <c r="D10435" t="s">
        <v>34</v>
      </c>
      <c r="E10435" t="s">
        <v>520</v>
      </c>
    </row>
    <row r="10436" spans="1:5" x14ac:dyDescent="0.25">
      <c r="A10436" t="s">
        <v>10810</v>
      </c>
      <c r="B10436" t="s">
        <v>14</v>
      </c>
      <c r="C10436" t="s">
        <v>14</v>
      </c>
      <c r="D10436" t="s">
        <v>34</v>
      </c>
      <c r="E10436" t="s">
        <v>520</v>
      </c>
    </row>
    <row r="10437" spans="1:5" x14ac:dyDescent="0.25">
      <c r="A10437" t="s">
        <v>10811</v>
      </c>
      <c r="B10437" t="s">
        <v>14</v>
      </c>
      <c r="C10437" t="s">
        <v>14</v>
      </c>
      <c r="D10437" t="s">
        <v>34</v>
      </c>
      <c r="E10437" t="s">
        <v>520</v>
      </c>
    </row>
    <row r="10438" spans="1:5" x14ac:dyDescent="0.25">
      <c r="A10438" t="s">
        <v>10812</v>
      </c>
      <c r="B10438" t="s">
        <v>14</v>
      </c>
      <c r="C10438" t="s">
        <v>14</v>
      </c>
      <c r="D10438" t="s">
        <v>34</v>
      </c>
      <c r="E10438" t="s">
        <v>520</v>
      </c>
    </row>
    <row r="10439" spans="1:5" x14ac:dyDescent="0.25">
      <c r="A10439" t="s">
        <v>10813</v>
      </c>
      <c r="B10439" t="s">
        <v>14</v>
      </c>
      <c r="C10439" t="s">
        <v>14</v>
      </c>
      <c r="D10439" t="s">
        <v>34</v>
      </c>
      <c r="E10439" t="s">
        <v>520</v>
      </c>
    </row>
    <row r="10440" spans="1:5" x14ac:dyDescent="0.25">
      <c r="A10440" t="s">
        <v>10814</v>
      </c>
      <c r="B10440" t="s">
        <v>14</v>
      </c>
      <c r="C10440" t="s">
        <v>14</v>
      </c>
      <c r="D10440" t="s">
        <v>34</v>
      </c>
      <c r="E10440" t="s">
        <v>520</v>
      </c>
    </row>
    <row r="10441" spans="1:5" x14ac:dyDescent="0.25">
      <c r="A10441" t="s">
        <v>10815</v>
      </c>
      <c r="B10441" t="s">
        <v>14</v>
      </c>
      <c r="C10441" t="s">
        <v>14</v>
      </c>
      <c r="D10441" t="s">
        <v>64</v>
      </c>
      <c r="E10441" t="s">
        <v>517</v>
      </c>
    </row>
    <row r="10442" spans="1:5" x14ac:dyDescent="0.25">
      <c r="A10442" t="s">
        <v>10816</v>
      </c>
      <c r="B10442" t="s">
        <v>14</v>
      </c>
      <c r="C10442" t="s">
        <v>14</v>
      </c>
      <c r="D10442" t="s">
        <v>34</v>
      </c>
      <c r="E10442" t="s">
        <v>520</v>
      </c>
    </row>
    <row r="10443" spans="1:5" x14ac:dyDescent="0.25">
      <c r="A10443" t="s">
        <v>10817</v>
      </c>
      <c r="B10443" t="s">
        <v>14</v>
      </c>
      <c r="C10443" t="s">
        <v>14</v>
      </c>
      <c r="D10443" t="s">
        <v>34</v>
      </c>
      <c r="E10443" t="s">
        <v>520</v>
      </c>
    </row>
    <row r="10444" spans="1:5" x14ac:dyDescent="0.25">
      <c r="A10444" t="s">
        <v>10818</v>
      </c>
      <c r="B10444" t="s">
        <v>14</v>
      </c>
      <c r="C10444" t="s">
        <v>14</v>
      </c>
      <c r="D10444" t="s">
        <v>34</v>
      </c>
      <c r="E10444" t="s">
        <v>520</v>
      </c>
    </row>
    <row r="10445" spans="1:5" x14ac:dyDescent="0.25">
      <c r="A10445" t="s">
        <v>10820</v>
      </c>
      <c r="B10445" t="s">
        <v>14</v>
      </c>
      <c r="C10445" t="s">
        <v>14</v>
      </c>
      <c r="D10445" t="s">
        <v>34</v>
      </c>
      <c r="E10445" t="s">
        <v>520</v>
      </c>
    </row>
    <row r="10446" spans="1:5" x14ac:dyDescent="0.25">
      <c r="A10446" t="s">
        <v>10821</v>
      </c>
      <c r="B10446" t="s">
        <v>14</v>
      </c>
      <c r="C10446" t="s">
        <v>14</v>
      </c>
      <c r="D10446" t="s">
        <v>34</v>
      </c>
      <c r="E10446" t="s">
        <v>520</v>
      </c>
    </row>
    <row r="10447" spans="1:5" x14ac:dyDescent="0.25">
      <c r="A10447" t="s">
        <v>10819</v>
      </c>
      <c r="B10447" t="s">
        <v>14</v>
      </c>
      <c r="C10447" t="s">
        <v>14</v>
      </c>
      <c r="D10447" t="s">
        <v>34</v>
      </c>
      <c r="E10447" t="s">
        <v>520</v>
      </c>
    </row>
    <row r="10448" spans="1:5" x14ac:dyDescent="0.25">
      <c r="A10448" t="s">
        <v>10822</v>
      </c>
      <c r="B10448" t="s">
        <v>14</v>
      </c>
      <c r="C10448" t="s">
        <v>14</v>
      </c>
      <c r="D10448" t="s">
        <v>34</v>
      </c>
      <c r="E10448" t="s">
        <v>520</v>
      </c>
    </row>
    <row r="10449" spans="1:5" x14ac:dyDescent="0.25">
      <c r="A10449" t="s">
        <v>10824</v>
      </c>
      <c r="B10449" t="s">
        <v>14</v>
      </c>
      <c r="C10449" t="s">
        <v>14</v>
      </c>
      <c r="D10449" t="s">
        <v>34</v>
      </c>
      <c r="E10449" t="s">
        <v>520</v>
      </c>
    </row>
    <row r="10450" spans="1:5" x14ac:dyDescent="0.25">
      <c r="A10450" t="s">
        <v>10823</v>
      </c>
      <c r="B10450" t="s">
        <v>14</v>
      </c>
      <c r="C10450" t="s">
        <v>14</v>
      </c>
      <c r="D10450" t="s">
        <v>34</v>
      </c>
      <c r="E10450" t="s">
        <v>757</v>
      </c>
    </row>
    <row r="10451" spans="1:5" x14ac:dyDescent="0.25">
      <c r="A10451" t="s">
        <v>10825</v>
      </c>
      <c r="B10451" t="s">
        <v>14</v>
      </c>
      <c r="C10451" t="s">
        <v>14</v>
      </c>
      <c r="D10451" t="s">
        <v>64</v>
      </c>
      <c r="E10451" t="s">
        <v>517</v>
      </c>
    </row>
    <row r="10452" spans="1:5" x14ac:dyDescent="0.25">
      <c r="A10452" t="s">
        <v>10826</v>
      </c>
      <c r="B10452" t="s">
        <v>14</v>
      </c>
      <c r="C10452" t="s">
        <v>14</v>
      </c>
      <c r="D10452" t="s">
        <v>34</v>
      </c>
      <c r="E10452" t="s">
        <v>520</v>
      </c>
    </row>
    <row r="10453" spans="1:5" x14ac:dyDescent="0.25">
      <c r="A10453" t="s">
        <v>10827</v>
      </c>
      <c r="B10453" t="s">
        <v>14</v>
      </c>
      <c r="C10453" t="s">
        <v>14</v>
      </c>
      <c r="D10453" t="s">
        <v>34</v>
      </c>
      <c r="E10453" t="s">
        <v>520</v>
      </c>
    </row>
    <row r="10454" spans="1:5" x14ac:dyDescent="0.25">
      <c r="A10454" t="s">
        <v>10829</v>
      </c>
      <c r="B10454" t="s">
        <v>14</v>
      </c>
      <c r="C10454" t="s">
        <v>14</v>
      </c>
      <c r="D10454" t="s">
        <v>34</v>
      </c>
      <c r="E10454" t="s">
        <v>520</v>
      </c>
    </row>
    <row r="10455" spans="1:5" x14ac:dyDescent="0.25">
      <c r="A10455" t="s">
        <v>10828</v>
      </c>
      <c r="B10455" t="s">
        <v>14</v>
      </c>
      <c r="C10455" t="s">
        <v>14</v>
      </c>
      <c r="D10455" t="s">
        <v>34</v>
      </c>
      <c r="E10455" t="s">
        <v>520</v>
      </c>
    </row>
    <row r="10456" spans="1:5" x14ac:dyDescent="0.25">
      <c r="A10456" t="s">
        <v>10830</v>
      </c>
      <c r="B10456" t="s">
        <v>14</v>
      </c>
      <c r="C10456" t="s">
        <v>14</v>
      </c>
      <c r="D10456" t="s">
        <v>34</v>
      </c>
      <c r="E10456" t="s">
        <v>520</v>
      </c>
    </row>
    <row r="10457" spans="1:5" x14ac:dyDescent="0.25">
      <c r="A10457" t="s">
        <v>10831</v>
      </c>
      <c r="B10457" t="s">
        <v>14</v>
      </c>
      <c r="C10457" t="s">
        <v>14</v>
      </c>
      <c r="D10457" t="s">
        <v>34</v>
      </c>
      <c r="E10457" t="s">
        <v>520</v>
      </c>
    </row>
    <row r="10458" spans="1:5" x14ac:dyDescent="0.25">
      <c r="A10458" t="s">
        <v>10833</v>
      </c>
      <c r="B10458" t="s">
        <v>14</v>
      </c>
      <c r="C10458" t="s">
        <v>14</v>
      </c>
      <c r="D10458" t="s">
        <v>64</v>
      </c>
      <c r="E10458" t="s">
        <v>517</v>
      </c>
    </row>
    <row r="10459" spans="1:5" x14ac:dyDescent="0.25">
      <c r="A10459" t="s">
        <v>10832</v>
      </c>
      <c r="B10459" t="s">
        <v>14</v>
      </c>
      <c r="C10459" t="s">
        <v>14</v>
      </c>
      <c r="D10459" t="s">
        <v>64</v>
      </c>
      <c r="E10459" t="s">
        <v>517</v>
      </c>
    </row>
    <row r="10460" spans="1:5" x14ac:dyDescent="0.25">
      <c r="A10460" t="s">
        <v>10834</v>
      </c>
      <c r="B10460" t="s">
        <v>14</v>
      </c>
      <c r="C10460" t="s">
        <v>14</v>
      </c>
      <c r="D10460" t="s">
        <v>64</v>
      </c>
      <c r="E10460" t="s">
        <v>517</v>
      </c>
    </row>
    <row r="10461" spans="1:5" x14ac:dyDescent="0.25">
      <c r="A10461" t="s">
        <v>10835</v>
      </c>
      <c r="B10461" t="s">
        <v>14</v>
      </c>
      <c r="C10461" t="s">
        <v>14</v>
      </c>
      <c r="D10461" t="s">
        <v>34</v>
      </c>
      <c r="E10461" t="s">
        <v>520</v>
      </c>
    </row>
    <row r="10462" spans="1:5" x14ac:dyDescent="0.25">
      <c r="A10462" t="s">
        <v>10836</v>
      </c>
      <c r="B10462" t="s">
        <v>14</v>
      </c>
      <c r="C10462" t="s">
        <v>14</v>
      </c>
      <c r="D10462" t="s">
        <v>64</v>
      </c>
      <c r="E10462" t="s">
        <v>517</v>
      </c>
    </row>
    <row r="10463" spans="1:5" x14ac:dyDescent="0.25">
      <c r="A10463" t="s">
        <v>10838</v>
      </c>
      <c r="B10463" t="s">
        <v>14</v>
      </c>
      <c r="C10463" t="s">
        <v>14</v>
      </c>
      <c r="D10463" t="s">
        <v>34</v>
      </c>
      <c r="E10463" t="s">
        <v>518</v>
      </c>
    </row>
    <row r="10464" spans="1:5" x14ac:dyDescent="0.25">
      <c r="A10464" t="s">
        <v>10837</v>
      </c>
      <c r="B10464" t="s">
        <v>14</v>
      </c>
      <c r="C10464" t="s">
        <v>14</v>
      </c>
      <c r="D10464" t="s">
        <v>34</v>
      </c>
      <c r="E10464" t="s">
        <v>520</v>
      </c>
    </row>
    <row r="10465" spans="1:5" x14ac:dyDescent="0.25">
      <c r="A10465" t="s">
        <v>10839</v>
      </c>
      <c r="B10465" t="s">
        <v>14</v>
      </c>
      <c r="C10465" t="s">
        <v>14</v>
      </c>
      <c r="D10465" t="s">
        <v>34</v>
      </c>
      <c r="E10465" t="s">
        <v>520</v>
      </c>
    </row>
    <row r="10466" spans="1:5" x14ac:dyDescent="0.25">
      <c r="A10466" t="s">
        <v>10842</v>
      </c>
      <c r="B10466" t="s">
        <v>14</v>
      </c>
      <c r="C10466" t="s">
        <v>14</v>
      </c>
      <c r="D10466" t="s">
        <v>64</v>
      </c>
      <c r="E10466" t="s">
        <v>520</v>
      </c>
    </row>
    <row r="10467" spans="1:5" x14ac:dyDescent="0.25">
      <c r="A10467" t="s">
        <v>10840</v>
      </c>
      <c r="B10467" t="s">
        <v>14</v>
      </c>
      <c r="C10467" t="s">
        <v>14</v>
      </c>
      <c r="D10467" t="s">
        <v>64</v>
      </c>
      <c r="E10467" t="s">
        <v>517</v>
      </c>
    </row>
    <row r="10468" spans="1:5" x14ac:dyDescent="0.25">
      <c r="A10468" t="s">
        <v>10841</v>
      </c>
      <c r="B10468" t="s">
        <v>14</v>
      </c>
      <c r="C10468" t="s">
        <v>14</v>
      </c>
      <c r="D10468" t="s">
        <v>64</v>
      </c>
      <c r="E10468" t="s">
        <v>517</v>
      </c>
    </row>
    <row r="10469" spans="1:5" x14ac:dyDescent="0.25">
      <c r="A10469" t="s">
        <v>10843</v>
      </c>
      <c r="B10469" t="s">
        <v>14</v>
      </c>
      <c r="C10469" t="s">
        <v>14</v>
      </c>
      <c r="D10469" t="s">
        <v>34</v>
      </c>
      <c r="E10469" t="s">
        <v>520</v>
      </c>
    </row>
    <row r="10470" spans="1:5" x14ac:dyDescent="0.25">
      <c r="A10470" t="s">
        <v>10844</v>
      </c>
      <c r="B10470" t="s">
        <v>14</v>
      </c>
      <c r="C10470" t="s">
        <v>14</v>
      </c>
      <c r="D10470" t="s">
        <v>34</v>
      </c>
      <c r="E10470" t="s">
        <v>520</v>
      </c>
    </row>
    <row r="10471" spans="1:5" x14ac:dyDescent="0.25">
      <c r="A10471" t="s">
        <v>10845</v>
      </c>
      <c r="B10471" t="s">
        <v>14</v>
      </c>
      <c r="C10471" t="s">
        <v>14</v>
      </c>
      <c r="D10471" t="s">
        <v>34</v>
      </c>
      <c r="E10471" t="s">
        <v>520</v>
      </c>
    </row>
    <row r="10472" spans="1:5" x14ac:dyDescent="0.25">
      <c r="A10472" t="s">
        <v>10846</v>
      </c>
      <c r="B10472" t="s">
        <v>14</v>
      </c>
      <c r="C10472" t="s">
        <v>14</v>
      </c>
      <c r="D10472" t="s">
        <v>34</v>
      </c>
      <c r="E10472" t="s">
        <v>520</v>
      </c>
    </row>
    <row r="10473" spans="1:5" x14ac:dyDescent="0.25">
      <c r="A10473" t="s">
        <v>10847</v>
      </c>
      <c r="B10473" t="s">
        <v>14</v>
      </c>
      <c r="C10473" t="s">
        <v>14</v>
      </c>
      <c r="D10473" t="s">
        <v>64</v>
      </c>
      <c r="E10473" t="s">
        <v>517</v>
      </c>
    </row>
    <row r="10474" spans="1:5" x14ac:dyDescent="0.25">
      <c r="A10474" t="s">
        <v>10848</v>
      </c>
      <c r="B10474" t="s">
        <v>14</v>
      </c>
      <c r="C10474" t="s">
        <v>14</v>
      </c>
      <c r="D10474" t="s">
        <v>64</v>
      </c>
      <c r="E10474" t="s">
        <v>517</v>
      </c>
    </row>
    <row r="10475" spans="1:5" x14ac:dyDescent="0.25">
      <c r="A10475" t="s">
        <v>10849</v>
      </c>
      <c r="B10475" t="s">
        <v>14</v>
      </c>
      <c r="C10475" t="s">
        <v>14</v>
      </c>
      <c r="D10475" t="s">
        <v>64</v>
      </c>
      <c r="E10475" t="s">
        <v>517</v>
      </c>
    </row>
    <row r="10476" spans="1:5" x14ac:dyDescent="0.25">
      <c r="A10476" t="s">
        <v>10850</v>
      </c>
      <c r="B10476" t="s">
        <v>14</v>
      </c>
      <c r="C10476" t="s">
        <v>14</v>
      </c>
      <c r="D10476" t="s">
        <v>64</v>
      </c>
      <c r="E10476" t="s">
        <v>517</v>
      </c>
    </row>
    <row r="10477" spans="1:5" x14ac:dyDescent="0.25">
      <c r="A10477" t="s">
        <v>10851</v>
      </c>
      <c r="B10477" t="s">
        <v>14</v>
      </c>
      <c r="C10477" t="s">
        <v>14</v>
      </c>
      <c r="D10477" t="s">
        <v>34</v>
      </c>
      <c r="E10477" t="s">
        <v>520</v>
      </c>
    </row>
    <row r="10478" spans="1:5" x14ac:dyDescent="0.25">
      <c r="A10478" t="s">
        <v>10852</v>
      </c>
      <c r="B10478" t="s">
        <v>14</v>
      </c>
      <c r="C10478" t="s">
        <v>14</v>
      </c>
      <c r="D10478" t="s">
        <v>34</v>
      </c>
      <c r="E10478" t="s">
        <v>520</v>
      </c>
    </row>
    <row r="10479" spans="1:5" x14ac:dyDescent="0.25">
      <c r="A10479" t="s">
        <v>10853</v>
      </c>
      <c r="B10479" t="s">
        <v>14</v>
      </c>
      <c r="C10479" t="s">
        <v>14</v>
      </c>
      <c r="D10479" t="s">
        <v>34</v>
      </c>
      <c r="E10479" t="s">
        <v>520</v>
      </c>
    </row>
    <row r="10480" spans="1:5" x14ac:dyDescent="0.25">
      <c r="A10480" t="s">
        <v>10854</v>
      </c>
      <c r="B10480" t="s">
        <v>14</v>
      </c>
      <c r="C10480" t="s">
        <v>14</v>
      </c>
      <c r="D10480" t="s">
        <v>34</v>
      </c>
      <c r="E10480" t="s">
        <v>520</v>
      </c>
    </row>
    <row r="10481" spans="1:5" x14ac:dyDescent="0.25">
      <c r="A10481" t="s">
        <v>10858</v>
      </c>
      <c r="B10481" t="s">
        <v>14</v>
      </c>
      <c r="C10481" t="s">
        <v>14</v>
      </c>
      <c r="D10481" t="s">
        <v>34</v>
      </c>
      <c r="E10481" t="s">
        <v>520</v>
      </c>
    </row>
    <row r="10482" spans="1:5" x14ac:dyDescent="0.25">
      <c r="A10482" t="s">
        <v>10857</v>
      </c>
      <c r="B10482" t="s">
        <v>14</v>
      </c>
      <c r="C10482" t="s">
        <v>14</v>
      </c>
      <c r="D10482" t="s">
        <v>34</v>
      </c>
      <c r="E10482" t="s">
        <v>520</v>
      </c>
    </row>
    <row r="10483" spans="1:5" x14ac:dyDescent="0.25">
      <c r="A10483" t="s">
        <v>10856</v>
      </c>
      <c r="B10483" t="s">
        <v>14</v>
      </c>
      <c r="C10483" t="s">
        <v>14</v>
      </c>
      <c r="D10483" t="s">
        <v>34</v>
      </c>
      <c r="E10483" t="s">
        <v>520</v>
      </c>
    </row>
    <row r="10484" spans="1:5" x14ac:dyDescent="0.25">
      <c r="A10484" t="s">
        <v>10855</v>
      </c>
      <c r="B10484" t="s">
        <v>14</v>
      </c>
      <c r="C10484" t="s">
        <v>14</v>
      </c>
      <c r="D10484" t="s">
        <v>34</v>
      </c>
      <c r="E10484" t="s">
        <v>520</v>
      </c>
    </row>
    <row r="10485" spans="1:5" x14ac:dyDescent="0.25">
      <c r="A10485" t="s">
        <v>10860</v>
      </c>
      <c r="B10485" t="s">
        <v>14</v>
      </c>
      <c r="C10485" t="s">
        <v>14</v>
      </c>
      <c r="D10485" t="s">
        <v>34</v>
      </c>
      <c r="E10485" t="s">
        <v>520</v>
      </c>
    </row>
    <row r="10486" spans="1:5" x14ac:dyDescent="0.25">
      <c r="A10486" t="s">
        <v>10859</v>
      </c>
      <c r="B10486" t="s">
        <v>14</v>
      </c>
      <c r="C10486" t="s">
        <v>14</v>
      </c>
      <c r="D10486" t="s">
        <v>34</v>
      </c>
      <c r="E10486" t="s">
        <v>520</v>
      </c>
    </row>
    <row r="10487" spans="1:5" x14ac:dyDescent="0.25">
      <c r="A10487" t="s">
        <v>10863</v>
      </c>
      <c r="B10487" t="s">
        <v>14</v>
      </c>
      <c r="C10487" t="s">
        <v>14</v>
      </c>
      <c r="D10487" t="s">
        <v>34</v>
      </c>
      <c r="E10487" t="s">
        <v>520</v>
      </c>
    </row>
    <row r="10488" spans="1:5" x14ac:dyDescent="0.25">
      <c r="A10488" t="s">
        <v>10861</v>
      </c>
      <c r="B10488" t="s">
        <v>14</v>
      </c>
      <c r="C10488" t="s">
        <v>14</v>
      </c>
      <c r="D10488" t="s">
        <v>34</v>
      </c>
      <c r="E10488" t="s">
        <v>520</v>
      </c>
    </row>
    <row r="10489" spans="1:5" x14ac:dyDescent="0.25">
      <c r="A10489" t="s">
        <v>10862</v>
      </c>
      <c r="B10489" t="s">
        <v>14</v>
      </c>
      <c r="C10489" t="s">
        <v>14</v>
      </c>
      <c r="D10489" t="s">
        <v>34</v>
      </c>
      <c r="E10489" t="s">
        <v>520</v>
      </c>
    </row>
    <row r="10490" spans="1:5" x14ac:dyDescent="0.25">
      <c r="A10490" t="s">
        <v>10864</v>
      </c>
      <c r="B10490" t="s">
        <v>14</v>
      </c>
      <c r="C10490" t="s">
        <v>14</v>
      </c>
      <c r="D10490" t="s">
        <v>34</v>
      </c>
      <c r="E10490" t="s">
        <v>520</v>
      </c>
    </row>
    <row r="10491" spans="1:5" x14ac:dyDescent="0.25">
      <c r="A10491" t="s">
        <v>10865</v>
      </c>
      <c r="B10491" t="s">
        <v>14</v>
      </c>
      <c r="C10491" t="s">
        <v>14</v>
      </c>
      <c r="D10491" t="s">
        <v>34</v>
      </c>
      <c r="E10491" t="s">
        <v>520</v>
      </c>
    </row>
    <row r="10492" spans="1:5" x14ac:dyDescent="0.25">
      <c r="A10492" t="s">
        <v>10866</v>
      </c>
      <c r="B10492" t="s">
        <v>14</v>
      </c>
      <c r="C10492" t="s">
        <v>14</v>
      </c>
      <c r="D10492" t="s">
        <v>34</v>
      </c>
      <c r="E10492" t="s">
        <v>520</v>
      </c>
    </row>
    <row r="10493" spans="1:5" x14ac:dyDescent="0.25">
      <c r="A10493" t="s">
        <v>10867</v>
      </c>
      <c r="B10493" t="s">
        <v>14</v>
      </c>
      <c r="C10493" t="s">
        <v>14</v>
      </c>
      <c r="D10493" t="s">
        <v>34</v>
      </c>
      <c r="E10493" t="s">
        <v>520</v>
      </c>
    </row>
    <row r="10494" spans="1:5" x14ac:dyDescent="0.25">
      <c r="A10494" t="s">
        <v>10869</v>
      </c>
      <c r="B10494" t="s">
        <v>14</v>
      </c>
      <c r="C10494" t="s">
        <v>14</v>
      </c>
      <c r="D10494" t="s">
        <v>34</v>
      </c>
      <c r="E10494" t="s">
        <v>520</v>
      </c>
    </row>
    <row r="10495" spans="1:5" x14ac:dyDescent="0.25">
      <c r="A10495" t="s">
        <v>10868</v>
      </c>
      <c r="B10495" t="s">
        <v>14</v>
      </c>
      <c r="C10495" t="s">
        <v>14</v>
      </c>
      <c r="D10495" t="s">
        <v>34</v>
      </c>
      <c r="E10495" t="s">
        <v>520</v>
      </c>
    </row>
    <row r="10496" spans="1:5" x14ac:dyDescent="0.25">
      <c r="A10496" t="s">
        <v>10870</v>
      </c>
      <c r="B10496" t="s">
        <v>14</v>
      </c>
      <c r="C10496" t="s">
        <v>14</v>
      </c>
      <c r="D10496" t="s">
        <v>34</v>
      </c>
      <c r="E10496" t="s">
        <v>520</v>
      </c>
    </row>
    <row r="10497" spans="1:5" x14ac:dyDescent="0.25">
      <c r="A10497" t="s">
        <v>10871</v>
      </c>
      <c r="B10497" t="s">
        <v>14</v>
      </c>
      <c r="C10497" t="s">
        <v>14</v>
      </c>
      <c r="D10497" t="s">
        <v>34</v>
      </c>
      <c r="E10497" t="s">
        <v>520</v>
      </c>
    </row>
    <row r="10498" spans="1:5" x14ac:dyDescent="0.25">
      <c r="A10498" t="s">
        <v>10874</v>
      </c>
      <c r="B10498" t="s">
        <v>14</v>
      </c>
      <c r="C10498" t="s">
        <v>14</v>
      </c>
      <c r="D10498" t="s">
        <v>34</v>
      </c>
      <c r="E10498" t="s">
        <v>520</v>
      </c>
    </row>
    <row r="10499" spans="1:5" x14ac:dyDescent="0.25">
      <c r="A10499" t="s">
        <v>10872</v>
      </c>
      <c r="B10499" t="s">
        <v>14</v>
      </c>
      <c r="C10499" t="s">
        <v>14</v>
      </c>
      <c r="D10499" t="s">
        <v>34</v>
      </c>
      <c r="E10499" t="s">
        <v>520</v>
      </c>
    </row>
    <row r="10500" spans="1:5" x14ac:dyDescent="0.25">
      <c r="A10500" t="s">
        <v>10873</v>
      </c>
      <c r="B10500" t="s">
        <v>14</v>
      </c>
      <c r="C10500" t="s">
        <v>14</v>
      </c>
      <c r="D10500" t="s">
        <v>34</v>
      </c>
      <c r="E10500" t="s">
        <v>520</v>
      </c>
    </row>
    <row r="10501" spans="1:5" x14ac:dyDescent="0.25">
      <c r="A10501" t="s">
        <v>10876</v>
      </c>
      <c r="B10501" t="s">
        <v>14</v>
      </c>
      <c r="C10501" t="s">
        <v>14</v>
      </c>
      <c r="D10501" t="s">
        <v>34</v>
      </c>
      <c r="E10501" t="s">
        <v>520</v>
      </c>
    </row>
    <row r="10502" spans="1:5" x14ac:dyDescent="0.25">
      <c r="A10502" t="s">
        <v>10877</v>
      </c>
      <c r="B10502" t="s">
        <v>14</v>
      </c>
      <c r="C10502" t="s">
        <v>14</v>
      </c>
      <c r="D10502" t="s">
        <v>34</v>
      </c>
      <c r="E10502" t="s">
        <v>520</v>
      </c>
    </row>
    <row r="10503" spans="1:5" x14ac:dyDescent="0.25">
      <c r="A10503" t="s">
        <v>10875</v>
      </c>
      <c r="B10503" t="s">
        <v>14</v>
      </c>
      <c r="C10503" t="s">
        <v>14</v>
      </c>
      <c r="D10503" t="s">
        <v>34</v>
      </c>
      <c r="E10503" t="s">
        <v>520</v>
      </c>
    </row>
    <row r="10504" spans="1:5" x14ac:dyDescent="0.25">
      <c r="A10504" t="s">
        <v>10878</v>
      </c>
      <c r="B10504" t="s">
        <v>14</v>
      </c>
      <c r="C10504" t="s">
        <v>14</v>
      </c>
      <c r="D10504" t="s">
        <v>34</v>
      </c>
      <c r="E10504" t="s">
        <v>520</v>
      </c>
    </row>
    <row r="10505" spans="1:5" x14ac:dyDescent="0.25">
      <c r="A10505" t="s">
        <v>10879</v>
      </c>
      <c r="B10505" t="s">
        <v>14</v>
      </c>
      <c r="C10505" t="s">
        <v>14</v>
      </c>
      <c r="D10505" t="s">
        <v>34</v>
      </c>
      <c r="E10505" t="s">
        <v>520</v>
      </c>
    </row>
    <row r="10506" spans="1:5" x14ac:dyDescent="0.25">
      <c r="A10506" t="s">
        <v>10881</v>
      </c>
      <c r="B10506" t="s">
        <v>14</v>
      </c>
      <c r="C10506" t="s">
        <v>14</v>
      </c>
      <c r="D10506" t="s">
        <v>34</v>
      </c>
      <c r="E10506" t="s">
        <v>520</v>
      </c>
    </row>
    <row r="10507" spans="1:5" x14ac:dyDescent="0.25">
      <c r="A10507" t="s">
        <v>10880</v>
      </c>
      <c r="B10507" t="s">
        <v>14</v>
      </c>
      <c r="C10507" t="s">
        <v>14</v>
      </c>
      <c r="D10507" t="s">
        <v>34</v>
      </c>
      <c r="E10507" t="s">
        <v>520</v>
      </c>
    </row>
    <row r="10508" spans="1:5" x14ac:dyDescent="0.25">
      <c r="A10508" t="s">
        <v>10882</v>
      </c>
      <c r="B10508" t="s">
        <v>14</v>
      </c>
      <c r="C10508" t="s">
        <v>14</v>
      </c>
      <c r="D10508" t="s">
        <v>34</v>
      </c>
      <c r="E10508" t="s">
        <v>518</v>
      </c>
    </row>
    <row r="10509" spans="1:5" x14ac:dyDescent="0.25">
      <c r="A10509" t="s">
        <v>10883</v>
      </c>
      <c r="B10509" t="s">
        <v>14</v>
      </c>
      <c r="C10509" t="s">
        <v>14</v>
      </c>
      <c r="D10509" t="s">
        <v>34</v>
      </c>
      <c r="E10509" t="s">
        <v>520</v>
      </c>
    </row>
    <row r="10510" spans="1:5" x14ac:dyDescent="0.25">
      <c r="A10510" t="s">
        <v>10884</v>
      </c>
      <c r="B10510" t="s">
        <v>14</v>
      </c>
      <c r="C10510" t="s">
        <v>14</v>
      </c>
      <c r="D10510" t="s">
        <v>34</v>
      </c>
      <c r="E10510" t="s">
        <v>520</v>
      </c>
    </row>
    <row r="10511" spans="1:5" x14ac:dyDescent="0.25">
      <c r="A10511" t="s">
        <v>10885</v>
      </c>
      <c r="B10511" t="s">
        <v>14</v>
      </c>
      <c r="C10511" t="s">
        <v>14</v>
      </c>
      <c r="D10511" t="s">
        <v>34</v>
      </c>
      <c r="E10511" t="s">
        <v>520</v>
      </c>
    </row>
    <row r="10512" spans="1:5" x14ac:dyDescent="0.25">
      <c r="A10512" t="s">
        <v>10886</v>
      </c>
      <c r="B10512" t="s">
        <v>14</v>
      </c>
      <c r="C10512" t="s">
        <v>14</v>
      </c>
      <c r="D10512" t="s">
        <v>34</v>
      </c>
      <c r="E10512" t="s">
        <v>520</v>
      </c>
    </row>
    <row r="10513" spans="1:5" x14ac:dyDescent="0.25">
      <c r="A10513" t="s">
        <v>10887</v>
      </c>
      <c r="B10513" t="s">
        <v>14</v>
      </c>
      <c r="C10513" t="s">
        <v>14</v>
      </c>
      <c r="D10513" t="s">
        <v>34</v>
      </c>
      <c r="E10513" t="s">
        <v>520</v>
      </c>
    </row>
    <row r="10514" spans="1:5" x14ac:dyDescent="0.25">
      <c r="A10514" t="s">
        <v>10888</v>
      </c>
      <c r="B10514" t="s">
        <v>14</v>
      </c>
      <c r="C10514" t="s">
        <v>14</v>
      </c>
      <c r="D10514" t="s">
        <v>34</v>
      </c>
      <c r="E10514" t="s">
        <v>520</v>
      </c>
    </row>
    <row r="10515" spans="1:5" x14ac:dyDescent="0.25">
      <c r="A10515" t="s">
        <v>10889</v>
      </c>
      <c r="B10515" t="s">
        <v>14</v>
      </c>
      <c r="C10515" t="s">
        <v>14</v>
      </c>
      <c r="D10515" t="s">
        <v>34</v>
      </c>
      <c r="E10515" t="s">
        <v>520</v>
      </c>
    </row>
    <row r="10516" spans="1:5" x14ac:dyDescent="0.25">
      <c r="A10516" t="s">
        <v>10890</v>
      </c>
      <c r="B10516" t="s">
        <v>14</v>
      </c>
      <c r="C10516" t="s">
        <v>14</v>
      </c>
      <c r="D10516" t="s">
        <v>34</v>
      </c>
      <c r="E10516" t="s">
        <v>520</v>
      </c>
    </row>
    <row r="10517" spans="1:5" x14ac:dyDescent="0.25">
      <c r="A10517" t="s">
        <v>10891</v>
      </c>
      <c r="B10517" t="s">
        <v>14</v>
      </c>
      <c r="C10517" t="s">
        <v>14</v>
      </c>
      <c r="D10517" t="s">
        <v>34</v>
      </c>
      <c r="E10517" t="s">
        <v>520</v>
      </c>
    </row>
    <row r="10518" spans="1:5" x14ac:dyDescent="0.25">
      <c r="A10518" t="s">
        <v>10892</v>
      </c>
      <c r="B10518" t="s">
        <v>14</v>
      </c>
      <c r="C10518" t="s">
        <v>14</v>
      </c>
      <c r="D10518" t="s">
        <v>34</v>
      </c>
      <c r="E10518" t="s">
        <v>520</v>
      </c>
    </row>
    <row r="10519" spans="1:5" x14ac:dyDescent="0.25">
      <c r="A10519" t="s">
        <v>10893</v>
      </c>
      <c r="B10519" t="s">
        <v>14</v>
      </c>
      <c r="C10519" t="s">
        <v>14</v>
      </c>
      <c r="D10519" t="s">
        <v>34</v>
      </c>
      <c r="E10519" t="s">
        <v>520</v>
      </c>
    </row>
    <row r="10520" spans="1:5" x14ac:dyDescent="0.25">
      <c r="A10520" t="s">
        <v>10895</v>
      </c>
      <c r="B10520" t="s">
        <v>14</v>
      </c>
      <c r="C10520" t="s">
        <v>14</v>
      </c>
      <c r="D10520" t="s">
        <v>64</v>
      </c>
      <c r="E10520" t="s">
        <v>517</v>
      </c>
    </row>
    <row r="10521" spans="1:5" x14ac:dyDescent="0.25">
      <c r="A10521" t="s">
        <v>10894</v>
      </c>
      <c r="B10521" t="s">
        <v>14</v>
      </c>
      <c r="C10521" t="s">
        <v>14</v>
      </c>
      <c r="D10521" t="s">
        <v>64</v>
      </c>
      <c r="E10521" t="s">
        <v>517</v>
      </c>
    </row>
    <row r="10522" spans="1:5" x14ac:dyDescent="0.25">
      <c r="A10522" t="s">
        <v>10896</v>
      </c>
      <c r="B10522" t="s">
        <v>14</v>
      </c>
      <c r="C10522" t="s">
        <v>14</v>
      </c>
      <c r="D10522" t="s">
        <v>64</v>
      </c>
      <c r="E10522" t="s">
        <v>517</v>
      </c>
    </row>
    <row r="10523" spans="1:5" x14ac:dyDescent="0.25">
      <c r="A10523" t="s">
        <v>10897</v>
      </c>
      <c r="B10523" t="s">
        <v>14</v>
      </c>
      <c r="C10523" t="s">
        <v>14</v>
      </c>
      <c r="D10523" t="s">
        <v>64</v>
      </c>
      <c r="E10523" t="s">
        <v>518</v>
      </c>
    </row>
    <row r="10524" spans="1:5" x14ac:dyDescent="0.25">
      <c r="A10524" t="s">
        <v>10898</v>
      </c>
      <c r="B10524" t="s">
        <v>14</v>
      </c>
      <c r="C10524" t="s">
        <v>14</v>
      </c>
      <c r="D10524" t="s">
        <v>34</v>
      </c>
      <c r="E10524" t="s">
        <v>520</v>
      </c>
    </row>
    <row r="10525" spans="1:5" x14ac:dyDescent="0.25">
      <c r="A10525" t="s">
        <v>10899</v>
      </c>
      <c r="B10525" t="s">
        <v>14</v>
      </c>
      <c r="C10525" t="s">
        <v>14</v>
      </c>
      <c r="D10525" t="s">
        <v>34</v>
      </c>
      <c r="E10525" t="s">
        <v>520</v>
      </c>
    </row>
    <row r="10526" spans="1:5" x14ac:dyDescent="0.25">
      <c r="A10526" t="s">
        <v>10900</v>
      </c>
      <c r="B10526" t="s">
        <v>14</v>
      </c>
      <c r="C10526" t="s">
        <v>14</v>
      </c>
      <c r="D10526" t="s">
        <v>64</v>
      </c>
      <c r="E10526" t="s">
        <v>517</v>
      </c>
    </row>
    <row r="10527" spans="1:5" x14ac:dyDescent="0.25">
      <c r="A10527" t="s">
        <v>10901</v>
      </c>
      <c r="B10527" t="s">
        <v>14</v>
      </c>
      <c r="C10527" t="s">
        <v>14</v>
      </c>
      <c r="D10527" t="s">
        <v>34</v>
      </c>
      <c r="E10527" t="s">
        <v>520</v>
      </c>
    </row>
    <row r="10528" spans="1:5" x14ac:dyDescent="0.25">
      <c r="A10528" t="s">
        <v>10902</v>
      </c>
      <c r="B10528" t="s">
        <v>14</v>
      </c>
      <c r="C10528" t="s">
        <v>14</v>
      </c>
      <c r="D10528" t="s">
        <v>34</v>
      </c>
      <c r="E10528" t="s">
        <v>520</v>
      </c>
    </row>
    <row r="10529" spans="1:5" x14ac:dyDescent="0.25">
      <c r="A10529" t="s">
        <v>10903</v>
      </c>
      <c r="B10529" t="s">
        <v>14</v>
      </c>
      <c r="C10529" t="s">
        <v>14</v>
      </c>
      <c r="D10529" t="s">
        <v>34</v>
      </c>
      <c r="E10529" t="s">
        <v>520</v>
      </c>
    </row>
    <row r="10530" spans="1:5" x14ac:dyDescent="0.25">
      <c r="A10530" t="s">
        <v>10904</v>
      </c>
      <c r="B10530" t="s">
        <v>14</v>
      </c>
      <c r="C10530" t="s">
        <v>14</v>
      </c>
      <c r="D10530" t="s">
        <v>34</v>
      </c>
      <c r="E10530" t="s">
        <v>520</v>
      </c>
    </row>
    <row r="10531" spans="1:5" x14ac:dyDescent="0.25">
      <c r="A10531" t="s">
        <v>10905</v>
      </c>
      <c r="B10531" t="s">
        <v>14</v>
      </c>
      <c r="C10531" t="s">
        <v>14</v>
      </c>
      <c r="D10531" t="s">
        <v>34</v>
      </c>
      <c r="E10531" t="s">
        <v>520</v>
      </c>
    </row>
    <row r="10532" spans="1:5" x14ac:dyDescent="0.25">
      <c r="A10532" t="s">
        <v>10906</v>
      </c>
      <c r="B10532" t="s">
        <v>14</v>
      </c>
      <c r="C10532" t="s">
        <v>14</v>
      </c>
      <c r="D10532" t="s">
        <v>64</v>
      </c>
      <c r="E10532" t="s">
        <v>635</v>
      </c>
    </row>
    <row r="10533" spans="1:5" x14ac:dyDescent="0.25">
      <c r="A10533" t="s">
        <v>10907</v>
      </c>
      <c r="B10533" t="s">
        <v>14</v>
      </c>
      <c r="C10533" t="s">
        <v>14</v>
      </c>
      <c r="D10533" t="s">
        <v>64</v>
      </c>
      <c r="E10533" t="s">
        <v>635</v>
      </c>
    </row>
    <row r="10534" spans="1:5" x14ac:dyDescent="0.25">
      <c r="A10534" t="s">
        <v>10908</v>
      </c>
      <c r="B10534" t="s">
        <v>14</v>
      </c>
      <c r="C10534" t="s">
        <v>14</v>
      </c>
      <c r="D10534" t="s">
        <v>34</v>
      </c>
      <c r="E10534" t="s">
        <v>520</v>
      </c>
    </row>
    <row r="10535" spans="1:5" x14ac:dyDescent="0.25">
      <c r="A10535" t="s">
        <v>10909</v>
      </c>
      <c r="B10535" t="s">
        <v>14</v>
      </c>
      <c r="C10535" t="s">
        <v>14</v>
      </c>
      <c r="D10535" t="s">
        <v>34</v>
      </c>
      <c r="E10535" t="s">
        <v>520</v>
      </c>
    </row>
    <row r="10536" spans="1:5" x14ac:dyDescent="0.25">
      <c r="A10536" t="s">
        <v>10910</v>
      </c>
      <c r="B10536" t="s">
        <v>14</v>
      </c>
      <c r="C10536" t="s">
        <v>14</v>
      </c>
      <c r="D10536" t="s">
        <v>34</v>
      </c>
      <c r="E10536" t="s">
        <v>520</v>
      </c>
    </row>
    <row r="10537" spans="1:5" x14ac:dyDescent="0.25">
      <c r="A10537" t="s">
        <v>10911</v>
      </c>
      <c r="B10537" t="s">
        <v>14</v>
      </c>
      <c r="C10537" t="s">
        <v>14</v>
      </c>
      <c r="D10537" t="s">
        <v>34</v>
      </c>
      <c r="E10537" t="s">
        <v>520</v>
      </c>
    </row>
    <row r="10538" spans="1:5" x14ac:dyDescent="0.25">
      <c r="A10538" t="s">
        <v>10913</v>
      </c>
      <c r="B10538" t="s">
        <v>14</v>
      </c>
      <c r="C10538" t="s">
        <v>14</v>
      </c>
      <c r="D10538" t="s">
        <v>64</v>
      </c>
      <c r="E10538" t="s">
        <v>518</v>
      </c>
    </row>
    <row r="10539" spans="1:5" x14ac:dyDescent="0.25">
      <c r="A10539" t="s">
        <v>10912</v>
      </c>
      <c r="B10539" t="s">
        <v>14</v>
      </c>
      <c r="C10539" t="s">
        <v>14</v>
      </c>
      <c r="D10539" t="s">
        <v>64</v>
      </c>
      <c r="E10539" t="s">
        <v>518</v>
      </c>
    </row>
    <row r="10540" spans="1:5" x14ac:dyDescent="0.25">
      <c r="A10540" t="s">
        <v>10914</v>
      </c>
      <c r="B10540" t="s">
        <v>14</v>
      </c>
      <c r="C10540" t="s">
        <v>14</v>
      </c>
      <c r="D10540" t="s">
        <v>34</v>
      </c>
      <c r="E10540" t="s">
        <v>520</v>
      </c>
    </row>
    <row r="10541" spans="1:5" x14ac:dyDescent="0.25">
      <c r="A10541" t="s">
        <v>10915</v>
      </c>
      <c r="B10541" t="s">
        <v>14</v>
      </c>
      <c r="C10541" t="s">
        <v>14</v>
      </c>
      <c r="D10541" t="s">
        <v>34</v>
      </c>
      <c r="E10541" t="s">
        <v>520</v>
      </c>
    </row>
    <row r="10542" spans="1:5" x14ac:dyDescent="0.25">
      <c r="A10542" t="s">
        <v>10918</v>
      </c>
      <c r="B10542" t="s">
        <v>14</v>
      </c>
      <c r="C10542" t="s">
        <v>14</v>
      </c>
      <c r="D10542" t="s">
        <v>34</v>
      </c>
      <c r="E10542" t="s">
        <v>520</v>
      </c>
    </row>
    <row r="10543" spans="1:5" x14ac:dyDescent="0.25">
      <c r="A10543" t="s">
        <v>10917</v>
      </c>
      <c r="B10543" t="s">
        <v>14</v>
      </c>
      <c r="C10543" t="s">
        <v>14</v>
      </c>
      <c r="D10543" t="s">
        <v>34</v>
      </c>
      <c r="E10543" t="s">
        <v>520</v>
      </c>
    </row>
    <row r="10544" spans="1:5" x14ac:dyDescent="0.25">
      <c r="A10544" t="s">
        <v>10916</v>
      </c>
      <c r="B10544" t="s">
        <v>14</v>
      </c>
      <c r="C10544" t="s">
        <v>14</v>
      </c>
      <c r="D10544" t="s">
        <v>34</v>
      </c>
      <c r="E10544" t="s">
        <v>520</v>
      </c>
    </row>
    <row r="10545" spans="1:5" x14ac:dyDescent="0.25">
      <c r="A10545" t="s">
        <v>10919</v>
      </c>
      <c r="B10545" t="s">
        <v>14</v>
      </c>
      <c r="C10545" t="s">
        <v>14</v>
      </c>
      <c r="D10545" t="s">
        <v>34</v>
      </c>
      <c r="E10545" t="s">
        <v>520</v>
      </c>
    </row>
    <row r="10546" spans="1:5" x14ac:dyDescent="0.25">
      <c r="A10546" t="s">
        <v>10920</v>
      </c>
      <c r="B10546" t="s">
        <v>14</v>
      </c>
      <c r="C10546" t="s">
        <v>14</v>
      </c>
      <c r="D10546" t="s">
        <v>34</v>
      </c>
      <c r="E10546" t="s">
        <v>520</v>
      </c>
    </row>
    <row r="10547" spans="1:5" x14ac:dyDescent="0.25">
      <c r="A10547" t="s">
        <v>10921</v>
      </c>
      <c r="B10547" t="s">
        <v>14</v>
      </c>
      <c r="C10547" t="s">
        <v>14</v>
      </c>
      <c r="D10547" t="s">
        <v>34</v>
      </c>
      <c r="E10547" t="s">
        <v>520</v>
      </c>
    </row>
    <row r="10548" spans="1:5" x14ac:dyDescent="0.25">
      <c r="A10548" t="s">
        <v>10922</v>
      </c>
      <c r="B10548" t="s">
        <v>14</v>
      </c>
      <c r="C10548" t="s">
        <v>14</v>
      </c>
      <c r="D10548" t="s">
        <v>34</v>
      </c>
      <c r="E10548" t="s">
        <v>520</v>
      </c>
    </row>
    <row r="10549" spans="1:5" x14ac:dyDescent="0.25">
      <c r="A10549" t="s">
        <v>10923</v>
      </c>
      <c r="B10549" t="s">
        <v>14</v>
      </c>
      <c r="C10549" t="s">
        <v>14</v>
      </c>
      <c r="D10549" t="s">
        <v>34</v>
      </c>
      <c r="E10549" t="s">
        <v>520</v>
      </c>
    </row>
    <row r="10550" spans="1:5" x14ac:dyDescent="0.25">
      <c r="A10550" t="s">
        <v>10924</v>
      </c>
      <c r="B10550" t="s">
        <v>14</v>
      </c>
      <c r="C10550" t="s">
        <v>14</v>
      </c>
      <c r="D10550" t="s">
        <v>34</v>
      </c>
      <c r="E10550" t="s">
        <v>520</v>
      </c>
    </row>
    <row r="10551" spans="1:5" x14ac:dyDescent="0.25">
      <c r="A10551" t="s">
        <v>10925</v>
      </c>
      <c r="B10551" t="s">
        <v>14</v>
      </c>
      <c r="C10551" t="s">
        <v>14</v>
      </c>
      <c r="D10551" t="s">
        <v>34</v>
      </c>
      <c r="E10551" t="s">
        <v>520</v>
      </c>
    </row>
    <row r="10552" spans="1:5" x14ac:dyDescent="0.25">
      <c r="A10552" t="s">
        <v>10926</v>
      </c>
      <c r="B10552" t="s">
        <v>14</v>
      </c>
      <c r="C10552" t="s">
        <v>14</v>
      </c>
      <c r="D10552" t="s">
        <v>34</v>
      </c>
      <c r="E10552" t="s">
        <v>520</v>
      </c>
    </row>
    <row r="10553" spans="1:5" x14ac:dyDescent="0.25">
      <c r="A10553" t="s">
        <v>10928</v>
      </c>
      <c r="B10553" t="s">
        <v>14</v>
      </c>
      <c r="C10553" t="s">
        <v>14</v>
      </c>
      <c r="D10553" t="s">
        <v>34</v>
      </c>
      <c r="E10553" t="s">
        <v>520</v>
      </c>
    </row>
    <row r="10554" spans="1:5" x14ac:dyDescent="0.25">
      <c r="A10554" t="s">
        <v>10927</v>
      </c>
      <c r="B10554" t="s">
        <v>14</v>
      </c>
      <c r="C10554" t="s">
        <v>14</v>
      </c>
      <c r="D10554" t="s">
        <v>34</v>
      </c>
      <c r="E10554" t="s">
        <v>520</v>
      </c>
    </row>
    <row r="10555" spans="1:5" x14ac:dyDescent="0.25">
      <c r="A10555" t="s">
        <v>10929</v>
      </c>
      <c r="B10555" t="s">
        <v>14</v>
      </c>
      <c r="C10555" t="s">
        <v>14</v>
      </c>
      <c r="D10555" t="s">
        <v>34</v>
      </c>
      <c r="E10555" t="s">
        <v>520</v>
      </c>
    </row>
    <row r="10556" spans="1:5" x14ac:dyDescent="0.25">
      <c r="A10556" t="s">
        <v>10930</v>
      </c>
      <c r="B10556" t="s">
        <v>14</v>
      </c>
      <c r="C10556" t="s">
        <v>14</v>
      </c>
      <c r="D10556" t="s">
        <v>34</v>
      </c>
      <c r="E10556" t="s">
        <v>520</v>
      </c>
    </row>
    <row r="10557" spans="1:5" x14ac:dyDescent="0.25">
      <c r="A10557" t="s">
        <v>10931</v>
      </c>
      <c r="B10557" t="s">
        <v>14</v>
      </c>
      <c r="C10557" t="s">
        <v>14</v>
      </c>
      <c r="D10557" t="s">
        <v>34</v>
      </c>
      <c r="E10557" t="s">
        <v>520</v>
      </c>
    </row>
    <row r="10558" spans="1:5" x14ac:dyDescent="0.25">
      <c r="A10558" t="s">
        <v>10932</v>
      </c>
      <c r="B10558" t="s">
        <v>14</v>
      </c>
      <c r="C10558" t="s">
        <v>14</v>
      </c>
      <c r="D10558" t="s">
        <v>34</v>
      </c>
      <c r="E10558" t="s">
        <v>520</v>
      </c>
    </row>
    <row r="10559" spans="1:5" x14ac:dyDescent="0.25">
      <c r="A10559" t="s">
        <v>10933</v>
      </c>
      <c r="B10559" t="s">
        <v>14</v>
      </c>
      <c r="C10559" t="s">
        <v>14</v>
      </c>
      <c r="D10559" t="s">
        <v>34</v>
      </c>
      <c r="E10559" t="s">
        <v>520</v>
      </c>
    </row>
    <row r="10560" spans="1:5" x14ac:dyDescent="0.25">
      <c r="A10560" t="s">
        <v>10934</v>
      </c>
      <c r="B10560" t="s">
        <v>14</v>
      </c>
      <c r="C10560" t="s">
        <v>14</v>
      </c>
      <c r="D10560" t="s">
        <v>34</v>
      </c>
      <c r="E10560" t="s">
        <v>520</v>
      </c>
    </row>
    <row r="10561" spans="1:5" x14ac:dyDescent="0.25">
      <c r="A10561" t="s">
        <v>10935</v>
      </c>
      <c r="B10561" t="s">
        <v>14</v>
      </c>
      <c r="C10561" t="s">
        <v>14</v>
      </c>
      <c r="D10561" t="s">
        <v>34</v>
      </c>
      <c r="E10561" t="s">
        <v>520</v>
      </c>
    </row>
    <row r="10562" spans="1:5" x14ac:dyDescent="0.25">
      <c r="A10562" t="s">
        <v>10936</v>
      </c>
      <c r="B10562" t="s">
        <v>14</v>
      </c>
      <c r="C10562" t="s">
        <v>14</v>
      </c>
      <c r="D10562" t="s">
        <v>34</v>
      </c>
      <c r="E10562" t="s">
        <v>520</v>
      </c>
    </row>
    <row r="10563" spans="1:5" x14ac:dyDescent="0.25">
      <c r="A10563" t="s">
        <v>10937</v>
      </c>
      <c r="B10563" t="s">
        <v>14</v>
      </c>
      <c r="C10563" t="s">
        <v>14</v>
      </c>
      <c r="D10563" t="s">
        <v>34</v>
      </c>
      <c r="E10563" t="s">
        <v>520</v>
      </c>
    </row>
    <row r="10564" spans="1:5" x14ac:dyDescent="0.25">
      <c r="A10564" t="s">
        <v>10940</v>
      </c>
      <c r="B10564" t="s">
        <v>14</v>
      </c>
      <c r="C10564" t="s">
        <v>14</v>
      </c>
      <c r="D10564" t="s">
        <v>34</v>
      </c>
      <c r="E10564" t="s">
        <v>520</v>
      </c>
    </row>
    <row r="10565" spans="1:5" x14ac:dyDescent="0.25">
      <c r="A10565" t="s">
        <v>10938</v>
      </c>
      <c r="B10565" t="s">
        <v>14</v>
      </c>
      <c r="C10565" t="s">
        <v>14</v>
      </c>
      <c r="D10565" t="s">
        <v>34</v>
      </c>
      <c r="E10565" t="s">
        <v>520</v>
      </c>
    </row>
    <row r="10566" spans="1:5" x14ac:dyDescent="0.25">
      <c r="A10566" t="s">
        <v>10939</v>
      </c>
      <c r="B10566" t="s">
        <v>14</v>
      </c>
      <c r="C10566" t="s">
        <v>14</v>
      </c>
      <c r="D10566" t="s">
        <v>34</v>
      </c>
      <c r="E10566" t="s">
        <v>520</v>
      </c>
    </row>
    <row r="10567" spans="1:5" x14ac:dyDescent="0.25">
      <c r="A10567" t="s">
        <v>10942</v>
      </c>
      <c r="B10567" t="s">
        <v>14</v>
      </c>
      <c r="C10567" t="s">
        <v>14</v>
      </c>
      <c r="D10567" t="s">
        <v>34</v>
      </c>
      <c r="E10567" t="s">
        <v>520</v>
      </c>
    </row>
    <row r="10568" spans="1:5" x14ac:dyDescent="0.25">
      <c r="A10568" t="s">
        <v>10943</v>
      </c>
      <c r="B10568" t="s">
        <v>14</v>
      </c>
      <c r="C10568" t="s">
        <v>14</v>
      </c>
      <c r="D10568" t="s">
        <v>34</v>
      </c>
      <c r="E10568" t="s">
        <v>520</v>
      </c>
    </row>
    <row r="10569" spans="1:5" x14ac:dyDescent="0.25">
      <c r="A10569" t="s">
        <v>10941</v>
      </c>
      <c r="B10569" t="s">
        <v>14</v>
      </c>
      <c r="C10569" t="s">
        <v>14</v>
      </c>
      <c r="D10569" t="s">
        <v>34</v>
      </c>
      <c r="E10569" t="s">
        <v>520</v>
      </c>
    </row>
    <row r="10570" spans="1:5" x14ac:dyDescent="0.25">
      <c r="A10570" t="s">
        <v>10944</v>
      </c>
      <c r="B10570" t="s">
        <v>14</v>
      </c>
      <c r="C10570" t="s">
        <v>14</v>
      </c>
      <c r="D10570" t="s">
        <v>34</v>
      </c>
      <c r="E10570" t="s">
        <v>520</v>
      </c>
    </row>
    <row r="10571" spans="1:5" x14ac:dyDescent="0.25">
      <c r="A10571" t="s">
        <v>10945</v>
      </c>
      <c r="B10571" t="s">
        <v>14</v>
      </c>
      <c r="C10571" t="s">
        <v>14</v>
      </c>
      <c r="D10571" t="s">
        <v>34</v>
      </c>
      <c r="E10571" t="s">
        <v>520</v>
      </c>
    </row>
    <row r="10572" spans="1:5" x14ac:dyDescent="0.25">
      <c r="A10572" t="s">
        <v>10946</v>
      </c>
      <c r="B10572" t="s">
        <v>14</v>
      </c>
      <c r="C10572" t="s">
        <v>14</v>
      </c>
      <c r="D10572" t="s">
        <v>34</v>
      </c>
      <c r="E10572" t="s">
        <v>520</v>
      </c>
    </row>
    <row r="10573" spans="1:5" x14ac:dyDescent="0.25">
      <c r="A10573" t="s">
        <v>10949</v>
      </c>
      <c r="B10573" t="s">
        <v>14</v>
      </c>
      <c r="C10573" t="s">
        <v>14</v>
      </c>
      <c r="D10573" t="s">
        <v>34</v>
      </c>
      <c r="E10573" t="s">
        <v>520</v>
      </c>
    </row>
    <row r="10574" spans="1:5" x14ac:dyDescent="0.25">
      <c r="A10574" t="s">
        <v>10948</v>
      </c>
      <c r="B10574" t="s">
        <v>14</v>
      </c>
      <c r="C10574" t="s">
        <v>14</v>
      </c>
      <c r="D10574" t="s">
        <v>34</v>
      </c>
      <c r="E10574" t="s">
        <v>520</v>
      </c>
    </row>
    <row r="10575" spans="1:5" x14ac:dyDescent="0.25">
      <c r="A10575" t="s">
        <v>10947</v>
      </c>
      <c r="B10575" t="s">
        <v>14</v>
      </c>
      <c r="C10575" t="s">
        <v>14</v>
      </c>
      <c r="D10575" t="s">
        <v>34</v>
      </c>
      <c r="E10575" t="s">
        <v>520</v>
      </c>
    </row>
    <row r="10576" spans="1:5" x14ac:dyDescent="0.25">
      <c r="A10576" t="s">
        <v>10951</v>
      </c>
      <c r="B10576" t="s">
        <v>14</v>
      </c>
      <c r="C10576" t="s">
        <v>14</v>
      </c>
      <c r="D10576" t="s">
        <v>34</v>
      </c>
      <c r="E10576" t="s">
        <v>520</v>
      </c>
    </row>
    <row r="10577" spans="1:5" x14ac:dyDescent="0.25">
      <c r="A10577" t="s">
        <v>10954</v>
      </c>
      <c r="B10577" t="s">
        <v>14</v>
      </c>
      <c r="C10577" t="s">
        <v>14</v>
      </c>
      <c r="D10577" t="s">
        <v>34</v>
      </c>
      <c r="E10577" t="s">
        <v>520</v>
      </c>
    </row>
    <row r="10578" spans="1:5" x14ac:dyDescent="0.25">
      <c r="A10578" t="s">
        <v>10950</v>
      </c>
      <c r="B10578" t="s">
        <v>14</v>
      </c>
      <c r="C10578" t="s">
        <v>14</v>
      </c>
      <c r="D10578" t="s">
        <v>34</v>
      </c>
      <c r="E10578" t="s">
        <v>520</v>
      </c>
    </row>
    <row r="10579" spans="1:5" x14ac:dyDescent="0.25">
      <c r="A10579" t="s">
        <v>10952</v>
      </c>
      <c r="B10579" t="s">
        <v>14</v>
      </c>
      <c r="C10579" t="s">
        <v>14</v>
      </c>
      <c r="D10579" t="s">
        <v>34</v>
      </c>
      <c r="E10579" t="s">
        <v>520</v>
      </c>
    </row>
    <row r="10580" spans="1:5" x14ac:dyDescent="0.25">
      <c r="A10580" t="s">
        <v>10953</v>
      </c>
      <c r="B10580" t="s">
        <v>14</v>
      </c>
      <c r="C10580" t="s">
        <v>14</v>
      </c>
      <c r="D10580" t="s">
        <v>34</v>
      </c>
      <c r="E10580" t="s">
        <v>635</v>
      </c>
    </row>
    <row r="10581" spans="1:5" x14ac:dyDescent="0.25">
      <c r="A10581" t="s">
        <v>10957</v>
      </c>
      <c r="B10581" t="s">
        <v>14</v>
      </c>
      <c r="C10581" t="s">
        <v>14</v>
      </c>
      <c r="D10581" t="s">
        <v>34</v>
      </c>
      <c r="E10581" t="s">
        <v>520</v>
      </c>
    </row>
    <row r="10582" spans="1:5" x14ac:dyDescent="0.25">
      <c r="A10582" t="s">
        <v>10955</v>
      </c>
      <c r="B10582" t="s">
        <v>14</v>
      </c>
      <c r="C10582" t="s">
        <v>14</v>
      </c>
      <c r="D10582" t="s">
        <v>34</v>
      </c>
      <c r="E10582" t="s">
        <v>520</v>
      </c>
    </row>
    <row r="10583" spans="1:5" x14ac:dyDescent="0.25">
      <c r="A10583" t="s">
        <v>10956</v>
      </c>
      <c r="B10583" t="s">
        <v>14</v>
      </c>
      <c r="C10583" t="s">
        <v>14</v>
      </c>
      <c r="D10583" t="s">
        <v>34</v>
      </c>
      <c r="E10583" t="s">
        <v>520</v>
      </c>
    </row>
    <row r="10584" spans="1:5" x14ac:dyDescent="0.25">
      <c r="A10584" t="s">
        <v>10958</v>
      </c>
      <c r="B10584" t="s">
        <v>14</v>
      </c>
      <c r="C10584" t="s">
        <v>14</v>
      </c>
      <c r="D10584" t="s">
        <v>34</v>
      </c>
      <c r="E10584" t="s">
        <v>520</v>
      </c>
    </row>
    <row r="10585" spans="1:5" x14ac:dyDescent="0.25">
      <c r="A10585" t="s">
        <v>10959</v>
      </c>
      <c r="B10585" t="s">
        <v>14</v>
      </c>
      <c r="C10585" t="s">
        <v>14</v>
      </c>
      <c r="D10585" t="s">
        <v>34</v>
      </c>
      <c r="E10585" t="s">
        <v>520</v>
      </c>
    </row>
    <row r="10586" spans="1:5" x14ac:dyDescent="0.25">
      <c r="A10586" t="s">
        <v>10960</v>
      </c>
      <c r="B10586" t="s">
        <v>14</v>
      </c>
      <c r="C10586" t="s">
        <v>14</v>
      </c>
      <c r="D10586" t="s">
        <v>34</v>
      </c>
      <c r="E10586" t="s">
        <v>520</v>
      </c>
    </row>
    <row r="10587" spans="1:5" x14ac:dyDescent="0.25">
      <c r="A10587" t="s">
        <v>10962</v>
      </c>
      <c r="B10587" t="s">
        <v>14</v>
      </c>
      <c r="C10587" t="s">
        <v>14</v>
      </c>
      <c r="D10587" t="s">
        <v>34</v>
      </c>
      <c r="E10587" t="s">
        <v>520</v>
      </c>
    </row>
    <row r="10588" spans="1:5" x14ac:dyDescent="0.25">
      <c r="A10588" t="s">
        <v>10961</v>
      </c>
      <c r="B10588" t="s">
        <v>14</v>
      </c>
      <c r="C10588" t="s">
        <v>14</v>
      </c>
      <c r="D10588" t="s">
        <v>34</v>
      </c>
      <c r="E10588" t="s">
        <v>520</v>
      </c>
    </row>
    <row r="10589" spans="1:5" x14ac:dyDescent="0.25">
      <c r="A10589" t="s">
        <v>10963</v>
      </c>
      <c r="B10589" t="s">
        <v>14</v>
      </c>
      <c r="C10589" t="s">
        <v>14</v>
      </c>
      <c r="D10589" t="s">
        <v>34</v>
      </c>
      <c r="E10589" t="s">
        <v>520</v>
      </c>
    </row>
    <row r="10590" spans="1:5" x14ac:dyDescent="0.25">
      <c r="A10590" t="s">
        <v>10964</v>
      </c>
      <c r="B10590" t="s">
        <v>14</v>
      </c>
      <c r="C10590" t="s">
        <v>14</v>
      </c>
      <c r="D10590" t="s">
        <v>34</v>
      </c>
      <c r="E10590" t="s">
        <v>520</v>
      </c>
    </row>
    <row r="10591" spans="1:5" x14ac:dyDescent="0.25">
      <c r="A10591" t="s">
        <v>10965</v>
      </c>
      <c r="B10591" t="s">
        <v>14</v>
      </c>
      <c r="C10591" t="s">
        <v>14</v>
      </c>
      <c r="D10591" t="s">
        <v>34</v>
      </c>
      <c r="E10591" t="s">
        <v>520</v>
      </c>
    </row>
    <row r="10592" spans="1:5" x14ac:dyDescent="0.25">
      <c r="A10592" t="s">
        <v>10967</v>
      </c>
      <c r="B10592" t="s">
        <v>14</v>
      </c>
      <c r="C10592" t="s">
        <v>14</v>
      </c>
      <c r="D10592" t="s">
        <v>34</v>
      </c>
      <c r="E10592" t="s">
        <v>520</v>
      </c>
    </row>
    <row r="10593" spans="1:5" x14ac:dyDescent="0.25">
      <c r="A10593" t="s">
        <v>10968</v>
      </c>
      <c r="B10593" t="s">
        <v>14</v>
      </c>
      <c r="C10593" t="s">
        <v>14</v>
      </c>
      <c r="D10593" t="s">
        <v>34</v>
      </c>
      <c r="E10593" t="s">
        <v>520</v>
      </c>
    </row>
    <row r="10594" spans="1:5" x14ac:dyDescent="0.25">
      <c r="A10594" t="s">
        <v>10966</v>
      </c>
      <c r="B10594" t="s">
        <v>14</v>
      </c>
      <c r="C10594" t="s">
        <v>14</v>
      </c>
      <c r="D10594" t="s">
        <v>34</v>
      </c>
      <c r="E10594" t="s">
        <v>520</v>
      </c>
    </row>
    <row r="10595" spans="1:5" x14ac:dyDescent="0.25">
      <c r="A10595" t="s">
        <v>10969</v>
      </c>
      <c r="B10595" t="s">
        <v>14</v>
      </c>
      <c r="C10595" t="s">
        <v>14</v>
      </c>
      <c r="D10595" t="s">
        <v>34</v>
      </c>
      <c r="E10595" t="s">
        <v>520</v>
      </c>
    </row>
    <row r="10596" spans="1:5" x14ac:dyDescent="0.25">
      <c r="A10596" t="s">
        <v>10970</v>
      </c>
      <c r="B10596" t="s">
        <v>14</v>
      </c>
      <c r="C10596" t="s">
        <v>14</v>
      </c>
      <c r="D10596" t="s">
        <v>34</v>
      </c>
      <c r="E10596" t="s">
        <v>520</v>
      </c>
    </row>
    <row r="10597" spans="1:5" x14ac:dyDescent="0.25">
      <c r="A10597" t="s">
        <v>10971</v>
      </c>
      <c r="B10597" t="s">
        <v>14</v>
      </c>
      <c r="C10597" t="s">
        <v>14</v>
      </c>
      <c r="D10597" t="s">
        <v>64</v>
      </c>
      <c r="E10597" t="s">
        <v>517</v>
      </c>
    </row>
    <row r="10598" spans="1:5" x14ac:dyDescent="0.25">
      <c r="A10598" t="s">
        <v>10972</v>
      </c>
      <c r="B10598" t="s">
        <v>14</v>
      </c>
      <c r="C10598" t="s">
        <v>14</v>
      </c>
      <c r="D10598" t="s">
        <v>64</v>
      </c>
      <c r="E10598" t="s">
        <v>517</v>
      </c>
    </row>
    <row r="10599" spans="1:5" x14ac:dyDescent="0.25">
      <c r="A10599" t="s">
        <v>10973</v>
      </c>
      <c r="B10599" t="s">
        <v>14</v>
      </c>
      <c r="C10599" t="s">
        <v>14</v>
      </c>
      <c r="D10599" t="s">
        <v>34</v>
      </c>
      <c r="E10599" t="s">
        <v>520</v>
      </c>
    </row>
    <row r="10600" spans="1:5" x14ac:dyDescent="0.25">
      <c r="A10600" t="s">
        <v>10974</v>
      </c>
      <c r="B10600" t="s">
        <v>14</v>
      </c>
      <c r="C10600" t="s">
        <v>14</v>
      </c>
      <c r="D10600" t="s">
        <v>64</v>
      </c>
      <c r="E10600" t="s">
        <v>637</v>
      </c>
    </row>
    <row r="10601" spans="1:5" x14ac:dyDescent="0.25">
      <c r="A10601" t="s">
        <v>10975</v>
      </c>
      <c r="B10601" t="s">
        <v>14</v>
      </c>
      <c r="C10601" t="s">
        <v>14</v>
      </c>
      <c r="D10601" t="s">
        <v>64</v>
      </c>
      <c r="E10601" t="s">
        <v>517</v>
      </c>
    </row>
    <row r="10602" spans="1:5" x14ac:dyDescent="0.25">
      <c r="A10602" t="s">
        <v>10976</v>
      </c>
      <c r="B10602" t="s">
        <v>14</v>
      </c>
      <c r="C10602" t="s">
        <v>14</v>
      </c>
      <c r="D10602" t="s">
        <v>34</v>
      </c>
      <c r="E10602" t="s">
        <v>520</v>
      </c>
    </row>
    <row r="10603" spans="1:5" x14ac:dyDescent="0.25">
      <c r="A10603" t="s">
        <v>10977</v>
      </c>
      <c r="B10603" t="s">
        <v>14</v>
      </c>
      <c r="C10603" t="s">
        <v>14</v>
      </c>
      <c r="D10603" t="s">
        <v>34</v>
      </c>
      <c r="E10603" t="s">
        <v>520</v>
      </c>
    </row>
    <row r="10604" spans="1:5" x14ac:dyDescent="0.25">
      <c r="A10604" t="s">
        <v>10980</v>
      </c>
      <c r="B10604" t="s">
        <v>14</v>
      </c>
      <c r="C10604" t="s">
        <v>14</v>
      </c>
      <c r="D10604" t="s">
        <v>34</v>
      </c>
      <c r="E10604" t="s">
        <v>520</v>
      </c>
    </row>
    <row r="10605" spans="1:5" x14ac:dyDescent="0.25">
      <c r="A10605" t="s">
        <v>10979</v>
      </c>
      <c r="B10605" t="s">
        <v>14</v>
      </c>
      <c r="C10605" t="s">
        <v>14</v>
      </c>
      <c r="D10605" t="s">
        <v>34</v>
      </c>
      <c r="E10605" t="s">
        <v>520</v>
      </c>
    </row>
    <row r="10606" spans="1:5" x14ac:dyDescent="0.25">
      <c r="A10606" t="s">
        <v>10978</v>
      </c>
      <c r="B10606" t="s">
        <v>14</v>
      </c>
      <c r="C10606" t="s">
        <v>14</v>
      </c>
      <c r="D10606" t="s">
        <v>34</v>
      </c>
      <c r="E10606" t="s">
        <v>520</v>
      </c>
    </row>
    <row r="10607" spans="1:5" x14ac:dyDescent="0.25">
      <c r="A10607" t="s">
        <v>10981</v>
      </c>
      <c r="B10607" t="s">
        <v>14</v>
      </c>
      <c r="C10607" t="s">
        <v>14</v>
      </c>
      <c r="D10607" t="s">
        <v>34</v>
      </c>
      <c r="E10607" t="s">
        <v>520</v>
      </c>
    </row>
    <row r="10608" spans="1:5" x14ac:dyDescent="0.25">
      <c r="A10608" t="s">
        <v>10983</v>
      </c>
      <c r="B10608" t="s">
        <v>14</v>
      </c>
      <c r="C10608" t="s">
        <v>14</v>
      </c>
      <c r="D10608" t="s">
        <v>34</v>
      </c>
      <c r="E10608" t="s">
        <v>520</v>
      </c>
    </row>
    <row r="10609" spans="1:5" x14ac:dyDescent="0.25">
      <c r="A10609" t="s">
        <v>10982</v>
      </c>
      <c r="B10609" t="s">
        <v>14</v>
      </c>
      <c r="C10609" t="s">
        <v>14</v>
      </c>
      <c r="D10609" t="s">
        <v>34</v>
      </c>
      <c r="E10609" t="s">
        <v>520</v>
      </c>
    </row>
    <row r="10610" spans="1:5" x14ac:dyDescent="0.25">
      <c r="A10610" t="s">
        <v>10984</v>
      </c>
      <c r="B10610" t="s">
        <v>14</v>
      </c>
      <c r="C10610" t="s">
        <v>14</v>
      </c>
      <c r="D10610" t="s">
        <v>34</v>
      </c>
      <c r="E10610" t="s">
        <v>520</v>
      </c>
    </row>
    <row r="10611" spans="1:5" x14ac:dyDescent="0.25">
      <c r="A10611" t="s">
        <v>10985</v>
      </c>
      <c r="B10611" t="s">
        <v>14</v>
      </c>
      <c r="C10611" t="s">
        <v>14</v>
      </c>
      <c r="D10611" t="s">
        <v>34</v>
      </c>
      <c r="E10611" t="s">
        <v>520</v>
      </c>
    </row>
    <row r="10612" spans="1:5" x14ac:dyDescent="0.25">
      <c r="A10612" t="s">
        <v>10986</v>
      </c>
      <c r="B10612" t="s">
        <v>14</v>
      </c>
      <c r="C10612" t="s">
        <v>14</v>
      </c>
      <c r="D10612" t="s">
        <v>34</v>
      </c>
      <c r="E10612" t="s">
        <v>520</v>
      </c>
    </row>
    <row r="10613" spans="1:5" x14ac:dyDescent="0.25">
      <c r="A10613" t="s">
        <v>10987</v>
      </c>
      <c r="B10613" t="s">
        <v>14</v>
      </c>
      <c r="C10613" t="s">
        <v>14</v>
      </c>
      <c r="D10613" t="s">
        <v>34</v>
      </c>
      <c r="E10613" t="s">
        <v>520</v>
      </c>
    </row>
    <row r="10614" spans="1:5" x14ac:dyDescent="0.25">
      <c r="A10614" t="s">
        <v>10988</v>
      </c>
      <c r="B10614" t="s">
        <v>14</v>
      </c>
      <c r="C10614" t="s">
        <v>14</v>
      </c>
      <c r="D10614" t="s">
        <v>64</v>
      </c>
      <c r="E10614" t="s">
        <v>517</v>
      </c>
    </row>
    <row r="10615" spans="1:5" x14ac:dyDescent="0.25">
      <c r="A10615" t="s">
        <v>10989</v>
      </c>
      <c r="B10615" t="s">
        <v>14</v>
      </c>
      <c r="C10615" t="s">
        <v>14</v>
      </c>
      <c r="D10615" t="s">
        <v>64</v>
      </c>
      <c r="E10615" t="s">
        <v>517</v>
      </c>
    </row>
    <row r="10616" spans="1:5" x14ac:dyDescent="0.25">
      <c r="A10616" t="s">
        <v>10990</v>
      </c>
      <c r="B10616" t="s">
        <v>14</v>
      </c>
      <c r="C10616" t="s">
        <v>14</v>
      </c>
      <c r="D10616" t="s">
        <v>64</v>
      </c>
      <c r="E10616" t="s">
        <v>517</v>
      </c>
    </row>
    <row r="10617" spans="1:5" x14ac:dyDescent="0.25">
      <c r="A10617" t="s">
        <v>10991</v>
      </c>
      <c r="B10617" t="s">
        <v>14</v>
      </c>
      <c r="C10617" t="s">
        <v>14</v>
      </c>
      <c r="D10617" t="s">
        <v>34</v>
      </c>
      <c r="E10617" t="s">
        <v>520</v>
      </c>
    </row>
    <row r="10618" spans="1:5" x14ac:dyDescent="0.25">
      <c r="A10618" t="s">
        <v>10992</v>
      </c>
      <c r="B10618" t="s">
        <v>14</v>
      </c>
      <c r="C10618" t="s">
        <v>14</v>
      </c>
      <c r="D10618" t="s">
        <v>34</v>
      </c>
      <c r="E10618" t="s">
        <v>520</v>
      </c>
    </row>
    <row r="10619" spans="1:5" x14ac:dyDescent="0.25">
      <c r="A10619" t="s">
        <v>10993</v>
      </c>
      <c r="B10619" t="s">
        <v>14</v>
      </c>
      <c r="C10619" t="s">
        <v>14</v>
      </c>
      <c r="D10619" t="s">
        <v>34</v>
      </c>
      <c r="E10619" t="s">
        <v>757</v>
      </c>
    </row>
    <row r="10620" spans="1:5" x14ac:dyDescent="0.25">
      <c r="A10620" t="s">
        <v>10994</v>
      </c>
      <c r="B10620" t="s">
        <v>14</v>
      </c>
      <c r="C10620" t="s">
        <v>14</v>
      </c>
      <c r="D10620" t="s">
        <v>64</v>
      </c>
      <c r="E10620" t="s">
        <v>517</v>
      </c>
    </row>
    <row r="10621" spans="1:5" x14ac:dyDescent="0.25">
      <c r="A10621" t="s">
        <v>10997</v>
      </c>
      <c r="B10621" t="s">
        <v>14</v>
      </c>
      <c r="C10621" t="s">
        <v>14</v>
      </c>
      <c r="D10621" t="s">
        <v>64</v>
      </c>
      <c r="E10621" t="s">
        <v>517</v>
      </c>
    </row>
    <row r="10622" spans="1:5" x14ac:dyDescent="0.25">
      <c r="A10622" t="s">
        <v>10995</v>
      </c>
      <c r="B10622" t="s">
        <v>14</v>
      </c>
      <c r="C10622" t="s">
        <v>14</v>
      </c>
      <c r="D10622" t="s">
        <v>64</v>
      </c>
      <c r="E10622" t="s">
        <v>517</v>
      </c>
    </row>
    <row r="10623" spans="1:5" x14ac:dyDescent="0.25">
      <c r="A10623" t="s">
        <v>10996</v>
      </c>
      <c r="B10623" t="s">
        <v>14</v>
      </c>
      <c r="C10623" t="s">
        <v>14</v>
      </c>
      <c r="D10623" t="s">
        <v>64</v>
      </c>
      <c r="E10623" t="s">
        <v>517</v>
      </c>
    </row>
    <row r="10624" spans="1:5" x14ac:dyDescent="0.25">
      <c r="A10624" t="s">
        <v>11003</v>
      </c>
      <c r="B10624" t="s">
        <v>14</v>
      </c>
      <c r="C10624" t="s">
        <v>14</v>
      </c>
      <c r="D10624" t="s">
        <v>34</v>
      </c>
      <c r="E10624" t="s">
        <v>683</v>
      </c>
    </row>
    <row r="10625" spans="1:5" x14ac:dyDescent="0.25">
      <c r="A10625" t="s">
        <v>11001</v>
      </c>
      <c r="B10625" t="s">
        <v>14</v>
      </c>
      <c r="C10625" t="s">
        <v>14</v>
      </c>
      <c r="D10625" t="s">
        <v>34</v>
      </c>
      <c r="E10625" t="s">
        <v>683</v>
      </c>
    </row>
    <row r="10626" spans="1:5" x14ac:dyDescent="0.25">
      <c r="A10626" t="s">
        <v>11002</v>
      </c>
      <c r="B10626" t="s">
        <v>14</v>
      </c>
      <c r="C10626" t="s">
        <v>14</v>
      </c>
      <c r="D10626" t="s">
        <v>34</v>
      </c>
      <c r="E10626" t="s">
        <v>683</v>
      </c>
    </row>
    <row r="10627" spans="1:5" x14ac:dyDescent="0.25">
      <c r="A10627" t="s">
        <v>11000</v>
      </c>
      <c r="B10627" t="s">
        <v>14</v>
      </c>
      <c r="C10627" t="s">
        <v>14</v>
      </c>
      <c r="D10627" t="s">
        <v>34</v>
      </c>
      <c r="E10627" t="s">
        <v>683</v>
      </c>
    </row>
    <row r="10628" spans="1:5" x14ac:dyDescent="0.25">
      <c r="A10628" t="s">
        <v>10998</v>
      </c>
      <c r="B10628" t="s">
        <v>14</v>
      </c>
      <c r="C10628" t="s">
        <v>14</v>
      </c>
      <c r="D10628" t="s">
        <v>34</v>
      </c>
      <c r="E10628" t="s">
        <v>683</v>
      </c>
    </row>
    <row r="10629" spans="1:5" x14ac:dyDescent="0.25">
      <c r="A10629" t="s">
        <v>11004</v>
      </c>
      <c r="B10629" t="s">
        <v>14</v>
      </c>
      <c r="C10629" t="s">
        <v>14</v>
      </c>
      <c r="D10629" t="s">
        <v>34</v>
      </c>
      <c r="E10629" t="s">
        <v>683</v>
      </c>
    </row>
    <row r="10630" spans="1:5" x14ac:dyDescent="0.25">
      <c r="A10630" t="s">
        <v>10999</v>
      </c>
      <c r="B10630" t="s">
        <v>14</v>
      </c>
      <c r="C10630" t="s">
        <v>14</v>
      </c>
      <c r="D10630" t="s">
        <v>34</v>
      </c>
      <c r="E10630" t="s">
        <v>683</v>
      </c>
    </row>
    <row r="10631" spans="1:5" x14ac:dyDescent="0.25">
      <c r="A10631" t="s">
        <v>11005</v>
      </c>
      <c r="B10631" t="s">
        <v>14</v>
      </c>
      <c r="C10631" t="s">
        <v>14</v>
      </c>
      <c r="D10631" t="s">
        <v>34</v>
      </c>
      <c r="E10631" t="s">
        <v>683</v>
      </c>
    </row>
    <row r="10632" spans="1:5" x14ac:dyDescent="0.25">
      <c r="A10632" t="s">
        <v>11007</v>
      </c>
      <c r="B10632" t="s">
        <v>14</v>
      </c>
      <c r="C10632" t="s">
        <v>14</v>
      </c>
      <c r="D10632" t="s">
        <v>64</v>
      </c>
      <c r="E10632" t="s">
        <v>517</v>
      </c>
    </row>
    <row r="10633" spans="1:5" x14ac:dyDescent="0.25">
      <c r="A10633" t="s">
        <v>11006</v>
      </c>
      <c r="B10633" t="s">
        <v>14</v>
      </c>
      <c r="C10633" t="s">
        <v>14</v>
      </c>
      <c r="D10633" t="s">
        <v>64</v>
      </c>
      <c r="E10633" t="s">
        <v>517</v>
      </c>
    </row>
    <row r="10634" spans="1:5" x14ac:dyDescent="0.25">
      <c r="A10634" t="s">
        <v>11008</v>
      </c>
      <c r="B10634" t="s">
        <v>14</v>
      </c>
      <c r="C10634" t="s">
        <v>14</v>
      </c>
      <c r="D10634" t="s">
        <v>64</v>
      </c>
      <c r="E10634" t="s">
        <v>517</v>
      </c>
    </row>
    <row r="10635" spans="1:5" x14ac:dyDescent="0.25">
      <c r="A10635" t="s">
        <v>11009</v>
      </c>
      <c r="B10635" t="s">
        <v>14</v>
      </c>
      <c r="C10635" t="s">
        <v>14</v>
      </c>
      <c r="D10635" t="s">
        <v>64</v>
      </c>
      <c r="E10635" t="s">
        <v>517</v>
      </c>
    </row>
    <row r="10636" spans="1:5" x14ac:dyDescent="0.25">
      <c r="A10636" t="s">
        <v>11010</v>
      </c>
      <c r="B10636" t="s">
        <v>14</v>
      </c>
      <c r="C10636" t="s">
        <v>14</v>
      </c>
      <c r="D10636" t="s">
        <v>64</v>
      </c>
      <c r="E10636" t="s">
        <v>517</v>
      </c>
    </row>
    <row r="10637" spans="1:5" x14ac:dyDescent="0.25">
      <c r="A10637" t="s">
        <v>11011</v>
      </c>
      <c r="B10637" t="s">
        <v>14</v>
      </c>
      <c r="C10637" t="s">
        <v>14</v>
      </c>
      <c r="D10637" t="s">
        <v>64</v>
      </c>
      <c r="E10637" t="s">
        <v>517</v>
      </c>
    </row>
    <row r="10638" spans="1:5" x14ac:dyDescent="0.25">
      <c r="A10638" t="s">
        <v>11012</v>
      </c>
      <c r="B10638" t="s">
        <v>14</v>
      </c>
      <c r="C10638" t="s">
        <v>14</v>
      </c>
      <c r="D10638" t="s">
        <v>34</v>
      </c>
      <c r="E10638" t="s">
        <v>520</v>
      </c>
    </row>
    <row r="10639" spans="1:5" x14ac:dyDescent="0.25">
      <c r="A10639" t="s">
        <v>11014</v>
      </c>
      <c r="B10639" t="s">
        <v>14</v>
      </c>
      <c r="C10639" t="s">
        <v>14</v>
      </c>
      <c r="D10639" t="s">
        <v>34</v>
      </c>
      <c r="E10639" t="s">
        <v>520</v>
      </c>
    </row>
    <row r="10640" spans="1:5" x14ac:dyDescent="0.25">
      <c r="A10640" t="s">
        <v>11013</v>
      </c>
      <c r="B10640" t="s">
        <v>14</v>
      </c>
      <c r="C10640" t="s">
        <v>14</v>
      </c>
      <c r="D10640" t="s">
        <v>34</v>
      </c>
      <c r="E10640" t="s">
        <v>520</v>
      </c>
    </row>
    <row r="10641" spans="1:5" x14ac:dyDescent="0.25">
      <c r="A10641" t="s">
        <v>11015</v>
      </c>
      <c r="B10641" t="s">
        <v>14</v>
      </c>
      <c r="C10641" t="s">
        <v>14</v>
      </c>
      <c r="D10641" t="s">
        <v>64</v>
      </c>
      <c r="E10641" t="s">
        <v>517</v>
      </c>
    </row>
    <row r="10642" spans="1:5" x14ac:dyDescent="0.25">
      <c r="A10642" t="s">
        <v>11016</v>
      </c>
      <c r="B10642" t="s">
        <v>14</v>
      </c>
      <c r="C10642" t="s">
        <v>14</v>
      </c>
      <c r="D10642" t="s">
        <v>64</v>
      </c>
      <c r="E10642" t="s">
        <v>517</v>
      </c>
    </row>
    <row r="10643" spans="1:5" x14ac:dyDescent="0.25">
      <c r="A10643" t="s">
        <v>11018</v>
      </c>
      <c r="B10643" t="s">
        <v>14</v>
      </c>
      <c r="C10643" t="s">
        <v>14</v>
      </c>
      <c r="D10643" t="s">
        <v>34</v>
      </c>
      <c r="E10643" t="s">
        <v>520</v>
      </c>
    </row>
    <row r="10644" spans="1:5" x14ac:dyDescent="0.25">
      <c r="A10644" t="s">
        <v>11017</v>
      </c>
      <c r="B10644" t="s">
        <v>14</v>
      </c>
      <c r="C10644" t="s">
        <v>14</v>
      </c>
      <c r="D10644" t="s">
        <v>34</v>
      </c>
      <c r="E10644" t="s">
        <v>520</v>
      </c>
    </row>
    <row r="10645" spans="1:5" x14ac:dyDescent="0.25">
      <c r="A10645" t="s">
        <v>11019</v>
      </c>
      <c r="B10645" t="s">
        <v>14</v>
      </c>
      <c r="C10645" t="s">
        <v>14</v>
      </c>
      <c r="D10645" t="s">
        <v>34</v>
      </c>
      <c r="E10645" t="s">
        <v>520</v>
      </c>
    </row>
    <row r="10646" spans="1:5" x14ac:dyDescent="0.25">
      <c r="A10646" t="s">
        <v>11020</v>
      </c>
      <c r="B10646" t="s">
        <v>14</v>
      </c>
      <c r="C10646" t="s">
        <v>14</v>
      </c>
      <c r="D10646" t="s">
        <v>34</v>
      </c>
      <c r="E10646" t="s">
        <v>520</v>
      </c>
    </row>
    <row r="10647" spans="1:5" x14ac:dyDescent="0.25">
      <c r="A10647" t="s">
        <v>11021</v>
      </c>
      <c r="B10647" t="s">
        <v>14</v>
      </c>
      <c r="C10647" t="s">
        <v>14</v>
      </c>
      <c r="D10647" t="s">
        <v>34</v>
      </c>
      <c r="E10647" t="s">
        <v>520</v>
      </c>
    </row>
    <row r="10648" spans="1:5" x14ac:dyDescent="0.25">
      <c r="A10648" t="s">
        <v>11022</v>
      </c>
      <c r="B10648" t="s">
        <v>14</v>
      </c>
      <c r="C10648" t="s">
        <v>14</v>
      </c>
      <c r="D10648" t="s">
        <v>64</v>
      </c>
      <c r="E10648" t="s">
        <v>517</v>
      </c>
    </row>
    <row r="10649" spans="1:5" x14ac:dyDescent="0.25">
      <c r="A10649" t="s">
        <v>11023</v>
      </c>
      <c r="B10649" t="s">
        <v>14</v>
      </c>
      <c r="C10649" t="s">
        <v>14</v>
      </c>
      <c r="D10649" t="s">
        <v>64</v>
      </c>
      <c r="E10649" t="s">
        <v>517</v>
      </c>
    </row>
    <row r="10650" spans="1:5" x14ac:dyDescent="0.25">
      <c r="A10650" t="s">
        <v>11025</v>
      </c>
      <c r="B10650" t="s">
        <v>14</v>
      </c>
      <c r="C10650" t="s">
        <v>14</v>
      </c>
      <c r="D10650" t="s">
        <v>34</v>
      </c>
      <c r="E10650" t="s">
        <v>520</v>
      </c>
    </row>
    <row r="10651" spans="1:5" x14ac:dyDescent="0.25">
      <c r="A10651" t="s">
        <v>11024</v>
      </c>
      <c r="B10651" t="s">
        <v>14</v>
      </c>
      <c r="C10651" t="s">
        <v>14</v>
      </c>
      <c r="D10651" t="s">
        <v>34</v>
      </c>
      <c r="E10651" t="s">
        <v>520</v>
      </c>
    </row>
    <row r="10652" spans="1:5" x14ac:dyDescent="0.25">
      <c r="A10652" t="s">
        <v>11026</v>
      </c>
      <c r="B10652" t="s">
        <v>14</v>
      </c>
      <c r="C10652" t="s">
        <v>14</v>
      </c>
      <c r="D10652" t="s">
        <v>64</v>
      </c>
      <c r="E10652" t="s">
        <v>517</v>
      </c>
    </row>
    <row r="10653" spans="1:5" x14ac:dyDescent="0.25">
      <c r="A10653" t="s">
        <v>11027</v>
      </c>
      <c r="B10653" t="s">
        <v>14</v>
      </c>
      <c r="C10653" t="s">
        <v>14</v>
      </c>
      <c r="D10653" t="s">
        <v>64</v>
      </c>
      <c r="E10653" t="s">
        <v>517</v>
      </c>
    </row>
    <row r="10654" spans="1:5" x14ac:dyDescent="0.25">
      <c r="A10654" t="s">
        <v>11028</v>
      </c>
      <c r="B10654" t="s">
        <v>14</v>
      </c>
      <c r="C10654" t="s">
        <v>14</v>
      </c>
      <c r="D10654" t="s">
        <v>64</v>
      </c>
      <c r="E10654" t="s">
        <v>517</v>
      </c>
    </row>
    <row r="10655" spans="1:5" x14ac:dyDescent="0.25">
      <c r="A10655" t="s">
        <v>11029</v>
      </c>
      <c r="B10655" t="s">
        <v>14</v>
      </c>
      <c r="C10655" t="s">
        <v>14</v>
      </c>
      <c r="D10655" t="s">
        <v>64</v>
      </c>
      <c r="E10655" t="s">
        <v>517</v>
      </c>
    </row>
    <row r="10656" spans="1:5" x14ac:dyDescent="0.25">
      <c r="A10656" t="s">
        <v>11030</v>
      </c>
      <c r="B10656" t="s">
        <v>14</v>
      </c>
      <c r="C10656" t="s">
        <v>14</v>
      </c>
      <c r="D10656" t="s">
        <v>64</v>
      </c>
      <c r="E10656" t="s">
        <v>517</v>
      </c>
    </row>
    <row r="10657" spans="1:5" x14ac:dyDescent="0.25">
      <c r="A10657" t="s">
        <v>11031</v>
      </c>
      <c r="B10657" t="s">
        <v>14</v>
      </c>
      <c r="C10657" t="s">
        <v>14</v>
      </c>
      <c r="D10657" t="s">
        <v>34</v>
      </c>
      <c r="E10657" t="s">
        <v>520</v>
      </c>
    </row>
    <row r="10658" spans="1:5" x14ac:dyDescent="0.25">
      <c r="A10658" t="s">
        <v>11032</v>
      </c>
      <c r="B10658" t="s">
        <v>14</v>
      </c>
      <c r="C10658" t="s">
        <v>14</v>
      </c>
      <c r="D10658" t="s">
        <v>34</v>
      </c>
      <c r="E10658" t="s">
        <v>520</v>
      </c>
    </row>
    <row r="10659" spans="1:5" x14ac:dyDescent="0.25">
      <c r="A10659" t="s">
        <v>11033</v>
      </c>
      <c r="B10659" t="s">
        <v>14</v>
      </c>
      <c r="C10659" t="s">
        <v>14</v>
      </c>
      <c r="D10659" t="s">
        <v>34</v>
      </c>
      <c r="E10659" t="s">
        <v>518</v>
      </c>
    </row>
    <row r="10660" spans="1:5" x14ac:dyDescent="0.25">
      <c r="A10660" t="s">
        <v>11034</v>
      </c>
      <c r="B10660" t="s">
        <v>14</v>
      </c>
      <c r="C10660" t="s">
        <v>14</v>
      </c>
      <c r="D10660" t="s">
        <v>34</v>
      </c>
      <c r="E10660" t="s">
        <v>757</v>
      </c>
    </row>
    <row r="10661" spans="1:5" x14ac:dyDescent="0.25">
      <c r="A10661" t="s">
        <v>11035</v>
      </c>
      <c r="B10661" t="s">
        <v>14</v>
      </c>
      <c r="C10661" t="s">
        <v>14</v>
      </c>
      <c r="D10661" t="s">
        <v>34</v>
      </c>
      <c r="E10661" t="s">
        <v>757</v>
      </c>
    </row>
    <row r="10662" spans="1:5" x14ac:dyDescent="0.25">
      <c r="A10662" t="s">
        <v>11036</v>
      </c>
      <c r="B10662" t="s">
        <v>14</v>
      </c>
      <c r="C10662" t="s">
        <v>14</v>
      </c>
      <c r="D10662" t="s">
        <v>34</v>
      </c>
      <c r="E10662" t="s">
        <v>520</v>
      </c>
    </row>
    <row r="10663" spans="1:5" x14ac:dyDescent="0.25">
      <c r="A10663" t="s">
        <v>11037</v>
      </c>
      <c r="B10663" t="s">
        <v>14</v>
      </c>
      <c r="C10663" t="s">
        <v>14</v>
      </c>
      <c r="D10663" t="s">
        <v>34</v>
      </c>
      <c r="E10663" t="s">
        <v>520</v>
      </c>
    </row>
    <row r="10664" spans="1:5" x14ac:dyDescent="0.25">
      <c r="A10664" t="s">
        <v>11038</v>
      </c>
      <c r="B10664" t="s">
        <v>14</v>
      </c>
      <c r="C10664" t="s">
        <v>14</v>
      </c>
      <c r="D10664" t="s">
        <v>34</v>
      </c>
      <c r="E10664" t="s">
        <v>520</v>
      </c>
    </row>
    <row r="10665" spans="1:5" x14ac:dyDescent="0.25">
      <c r="A10665" t="s">
        <v>11039</v>
      </c>
      <c r="B10665" t="s">
        <v>14</v>
      </c>
      <c r="C10665" t="s">
        <v>14</v>
      </c>
      <c r="D10665" t="s">
        <v>34</v>
      </c>
      <c r="E10665" t="s">
        <v>520</v>
      </c>
    </row>
    <row r="10666" spans="1:5" x14ac:dyDescent="0.25">
      <c r="A10666" t="s">
        <v>11040</v>
      </c>
      <c r="B10666" t="s">
        <v>14</v>
      </c>
      <c r="C10666" t="s">
        <v>14</v>
      </c>
      <c r="D10666" t="s">
        <v>64</v>
      </c>
      <c r="E10666" t="s">
        <v>637</v>
      </c>
    </row>
    <row r="10667" spans="1:5" x14ac:dyDescent="0.25">
      <c r="A10667" t="s">
        <v>11042</v>
      </c>
      <c r="B10667" t="s">
        <v>14</v>
      </c>
      <c r="C10667" t="s">
        <v>14</v>
      </c>
      <c r="D10667" t="s">
        <v>34</v>
      </c>
      <c r="E10667" t="s">
        <v>520</v>
      </c>
    </row>
    <row r="10668" spans="1:5" x14ac:dyDescent="0.25">
      <c r="A10668" t="s">
        <v>11041</v>
      </c>
      <c r="B10668" t="s">
        <v>14</v>
      </c>
      <c r="C10668" t="s">
        <v>14</v>
      </c>
      <c r="D10668" t="s">
        <v>34</v>
      </c>
      <c r="E10668" t="s">
        <v>520</v>
      </c>
    </row>
    <row r="10669" spans="1:5" x14ac:dyDescent="0.25">
      <c r="A10669" t="s">
        <v>11043</v>
      </c>
      <c r="B10669" t="s">
        <v>14</v>
      </c>
      <c r="C10669" t="s">
        <v>14</v>
      </c>
      <c r="D10669" t="s">
        <v>34</v>
      </c>
      <c r="E10669" t="s">
        <v>520</v>
      </c>
    </row>
    <row r="10670" spans="1:5" x14ac:dyDescent="0.25">
      <c r="A10670" t="s">
        <v>11045</v>
      </c>
      <c r="B10670" t="s">
        <v>14</v>
      </c>
      <c r="C10670" t="s">
        <v>14</v>
      </c>
      <c r="D10670" t="s">
        <v>34</v>
      </c>
      <c r="E10670" t="s">
        <v>520</v>
      </c>
    </row>
    <row r="10671" spans="1:5" x14ac:dyDescent="0.25">
      <c r="A10671" t="s">
        <v>11044</v>
      </c>
      <c r="B10671" t="s">
        <v>14</v>
      </c>
      <c r="C10671" t="s">
        <v>14</v>
      </c>
      <c r="D10671" t="s">
        <v>34</v>
      </c>
      <c r="E10671" t="s">
        <v>520</v>
      </c>
    </row>
    <row r="10672" spans="1:5" x14ac:dyDescent="0.25">
      <c r="A10672" t="s">
        <v>11046</v>
      </c>
      <c r="B10672" t="s">
        <v>14</v>
      </c>
      <c r="C10672" t="s">
        <v>14</v>
      </c>
      <c r="D10672" t="s">
        <v>34</v>
      </c>
      <c r="E10672" t="s">
        <v>520</v>
      </c>
    </row>
    <row r="10673" spans="1:5" x14ac:dyDescent="0.25">
      <c r="A10673" t="s">
        <v>11047</v>
      </c>
      <c r="B10673" t="s">
        <v>14</v>
      </c>
      <c r="C10673" t="s">
        <v>14</v>
      </c>
      <c r="D10673" t="s">
        <v>34</v>
      </c>
      <c r="E10673" t="s">
        <v>520</v>
      </c>
    </row>
    <row r="10674" spans="1:5" x14ac:dyDescent="0.25">
      <c r="A10674" t="s">
        <v>11048</v>
      </c>
      <c r="B10674" t="s">
        <v>14</v>
      </c>
      <c r="C10674" t="s">
        <v>14</v>
      </c>
      <c r="D10674" t="s">
        <v>34</v>
      </c>
      <c r="E10674" t="s">
        <v>520</v>
      </c>
    </row>
    <row r="10675" spans="1:5" x14ac:dyDescent="0.25">
      <c r="A10675" t="s">
        <v>11049</v>
      </c>
      <c r="B10675" t="s">
        <v>14</v>
      </c>
      <c r="C10675" t="s">
        <v>14</v>
      </c>
      <c r="D10675" t="s">
        <v>34</v>
      </c>
      <c r="E10675" t="s">
        <v>520</v>
      </c>
    </row>
    <row r="10676" spans="1:5" x14ac:dyDescent="0.25">
      <c r="A10676" t="s">
        <v>11051</v>
      </c>
      <c r="B10676" t="s">
        <v>14</v>
      </c>
      <c r="C10676" t="s">
        <v>14</v>
      </c>
      <c r="D10676" t="s">
        <v>34</v>
      </c>
      <c r="E10676" t="s">
        <v>520</v>
      </c>
    </row>
    <row r="10677" spans="1:5" x14ac:dyDescent="0.25">
      <c r="A10677" t="s">
        <v>11050</v>
      </c>
      <c r="B10677" t="s">
        <v>14</v>
      </c>
      <c r="C10677" t="s">
        <v>14</v>
      </c>
      <c r="D10677" t="s">
        <v>34</v>
      </c>
      <c r="E10677" t="s">
        <v>520</v>
      </c>
    </row>
    <row r="10678" spans="1:5" x14ac:dyDescent="0.25">
      <c r="A10678" t="s">
        <v>11053</v>
      </c>
      <c r="B10678" t="s">
        <v>14</v>
      </c>
      <c r="C10678" t="s">
        <v>14</v>
      </c>
      <c r="D10678" t="s">
        <v>34</v>
      </c>
      <c r="E10678" t="s">
        <v>520</v>
      </c>
    </row>
    <row r="10679" spans="1:5" x14ac:dyDescent="0.25">
      <c r="A10679" t="s">
        <v>11052</v>
      </c>
      <c r="B10679" t="s">
        <v>14</v>
      </c>
      <c r="C10679" t="s">
        <v>14</v>
      </c>
      <c r="D10679" t="s">
        <v>34</v>
      </c>
      <c r="E10679" t="s">
        <v>520</v>
      </c>
    </row>
    <row r="10680" spans="1:5" x14ac:dyDescent="0.25">
      <c r="A10680" t="s">
        <v>11054</v>
      </c>
      <c r="B10680" t="s">
        <v>14</v>
      </c>
      <c r="C10680" t="s">
        <v>14</v>
      </c>
      <c r="D10680" t="s">
        <v>34</v>
      </c>
      <c r="E10680" t="s">
        <v>520</v>
      </c>
    </row>
    <row r="10681" spans="1:5" x14ac:dyDescent="0.25">
      <c r="A10681" t="s">
        <v>11055</v>
      </c>
      <c r="B10681" t="s">
        <v>14</v>
      </c>
      <c r="C10681" t="s">
        <v>14</v>
      </c>
      <c r="D10681" t="s">
        <v>34</v>
      </c>
      <c r="E10681" t="s">
        <v>520</v>
      </c>
    </row>
    <row r="10682" spans="1:5" x14ac:dyDescent="0.25">
      <c r="A10682" t="s">
        <v>11056</v>
      </c>
      <c r="B10682" t="s">
        <v>14</v>
      </c>
      <c r="C10682" t="s">
        <v>14</v>
      </c>
      <c r="D10682" t="s">
        <v>64</v>
      </c>
      <c r="E10682" t="s">
        <v>517</v>
      </c>
    </row>
    <row r="10683" spans="1:5" x14ac:dyDescent="0.25">
      <c r="A10683" t="s">
        <v>11057</v>
      </c>
      <c r="B10683" t="s">
        <v>14</v>
      </c>
      <c r="C10683" t="s">
        <v>14</v>
      </c>
      <c r="D10683" t="s">
        <v>64</v>
      </c>
      <c r="E10683" t="s">
        <v>517</v>
      </c>
    </row>
    <row r="10684" spans="1:5" x14ac:dyDescent="0.25">
      <c r="A10684" t="s">
        <v>11058</v>
      </c>
      <c r="B10684" t="s">
        <v>14</v>
      </c>
      <c r="C10684" t="s">
        <v>14</v>
      </c>
      <c r="D10684" t="s">
        <v>64</v>
      </c>
      <c r="E10684" t="s">
        <v>517</v>
      </c>
    </row>
    <row r="10685" spans="1:5" x14ac:dyDescent="0.25">
      <c r="A10685" t="s">
        <v>11059</v>
      </c>
      <c r="B10685" t="s">
        <v>14</v>
      </c>
      <c r="C10685" t="s">
        <v>14</v>
      </c>
      <c r="D10685" t="s">
        <v>34</v>
      </c>
      <c r="E10685" t="s">
        <v>520</v>
      </c>
    </row>
    <row r="10686" spans="1:5" x14ac:dyDescent="0.25">
      <c r="A10686" t="s">
        <v>11060</v>
      </c>
      <c r="B10686" t="s">
        <v>14</v>
      </c>
      <c r="C10686" t="s">
        <v>14</v>
      </c>
      <c r="D10686" t="s">
        <v>64</v>
      </c>
      <c r="E10686" t="s">
        <v>517</v>
      </c>
    </row>
    <row r="10687" spans="1:5" x14ac:dyDescent="0.25">
      <c r="A10687" t="s">
        <v>11061</v>
      </c>
      <c r="B10687" t="s">
        <v>14</v>
      </c>
      <c r="C10687" t="s">
        <v>14</v>
      </c>
      <c r="D10687" t="s">
        <v>34</v>
      </c>
      <c r="E10687" t="s">
        <v>520</v>
      </c>
    </row>
    <row r="10688" spans="1:5" x14ac:dyDescent="0.25">
      <c r="A10688" t="s">
        <v>11062</v>
      </c>
      <c r="B10688" t="s">
        <v>14</v>
      </c>
      <c r="C10688" t="s">
        <v>14</v>
      </c>
      <c r="D10688" t="s">
        <v>34</v>
      </c>
      <c r="E10688" t="s">
        <v>520</v>
      </c>
    </row>
    <row r="10689" spans="1:5" x14ac:dyDescent="0.25">
      <c r="A10689" t="s">
        <v>11063</v>
      </c>
      <c r="B10689" t="s">
        <v>14</v>
      </c>
      <c r="C10689" t="s">
        <v>14</v>
      </c>
      <c r="D10689" t="s">
        <v>34</v>
      </c>
      <c r="E10689" t="s">
        <v>520</v>
      </c>
    </row>
    <row r="10690" spans="1:5" x14ac:dyDescent="0.25">
      <c r="A10690" t="s">
        <v>11065</v>
      </c>
      <c r="B10690" t="s">
        <v>14</v>
      </c>
      <c r="C10690" t="s">
        <v>14</v>
      </c>
      <c r="D10690" t="s">
        <v>34</v>
      </c>
      <c r="E10690" t="s">
        <v>520</v>
      </c>
    </row>
    <row r="10691" spans="1:5" x14ac:dyDescent="0.25">
      <c r="A10691" t="s">
        <v>11064</v>
      </c>
      <c r="B10691" t="s">
        <v>14</v>
      </c>
      <c r="C10691" t="s">
        <v>14</v>
      </c>
      <c r="D10691" t="s">
        <v>34</v>
      </c>
      <c r="E10691" t="s">
        <v>520</v>
      </c>
    </row>
    <row r="10692" spans="1:5" x14ac:dyDescent="0.25">
      <c r="A10692" t="s">
        <v>11067</v>
      </c>
      <c r="B10692" t="s">
        <v>14</v>
      </c>
      <c r="C10692" t="s">
        <v>14</v>
      </c>
      <c r="D10692" t="s">
        <v>64</v>
      </c>
      <c r="E10692" t="s">
        <v>517</v>
      </c>
    </row>
    <row r="10693" spans="1:5" x14ac:dyDescent="0.25">
      <c r="A10693" t="s">
        <v>11066</v>
      </c>
      <c r="B10693" t="s">
        <v>14</v>
      </c>
      <c r="C10693" t="s">
        <v>14</v>
      </c>
      <c r="D10693" t="s">
        <v>64</v>
      </c>
      <c r="E10693" t="s">
        <v>517</v>
      </c>
    </row>
    <row r="10694" spans="1:5" x14ac:dyDescent="0.25">
      <c r="A10694" t="s">
        <v>11068</v>
      </c>
      <c r="B10694" t="s">
        <v>14</v>
      </c>
      <c r="C10694" t="s">
        <v>14</v>
      </c>
      <c r="D10694" t="s">
        <v>64</v>
      </c>
      <c r="E10694" t="s">
        <v>517</v>
      </c>
    </row>
    <row r="10695" spans="1:5" x14ac:dyDescent="0.25">
      <c r="A10695" t="s">
        <v>11069</v>
      </c>
      <c r="B10695" t="s">
        <v>14</v>
      </c>
      <c r="C10695" t="s">
        <v>14</v>
      </c>
      <c r="D10695" t="s">
        <v>64</v>
      </c>
      <c r="E10695" t="s">
        <v>517</v>
      </c>
    </row>
    <row r="10696" spans="1:5" x14ac:dyDescent="0.25">
      <c r="A10696" t="s">
        <v>11070</v>
      </c>
      <c r="B10696" t="s">
        <v>14</v>
      </c>
      <c r="C10696" t="s">
        <v>14</v>
      </c>
      <c r="D10696" t="s">
        <v>34</v>
      </c>
      <c r="E10696" t="s">
        <v>520</v>
      </c>
    </row>
    <row r="10697" spans="1:5" x14ac:dyDescent="0.25">
      <c r="A10697" t="s">
        <v>11071</v>
      </c>
      <c r="B10697" t="s">
        <v>14</v>
      </c>
      <c r="C10697" t="s">
        <v>14</v>
      </c>
      <c r="D10697" t="s">
        <v>34</v>
      </c>
      <c r="E10697" t="s">
        <v>520</v>
      </c>
    </row>
    <row r="10698" spans="1:5" x14ac:dyDescent="0.25">
      <c r="A10698" t="s">
        <v>11072</v>
      </c>
      <c r="B10698" t="s">
        <v>14</v>
      </c>
      <c r="C10698" t="s">
        <v>14</v>
      </c>
      <c r="D10698" t="s">
        <v>34</v>
      </c>
      <c r="E10698" t="s">
        <v>520</v>
      </c>
    </row>
    <row r="10699" spans="1:5" x14ac:dyDescent="0.25">
      <c r="A10699" t="s">
        <v>11073</v>
      </c>
      <c r="B10699" t="s">
        <v>14</v>
      </c>
      <c r="C10699" t="s">
        <v>14</v>
      </c>
      <c r="D10699" t="s">
        <v>34</v>
      </c>
      <c r="E10699" t="s">
        <v>520</v>
      </c>
    </row>
    <row r="10700" spans="1:5" x14ac:dyDescent="0.25">
      <c r="A10700" t="s">
        <v>11074</v>
      </c>
      <c r="B10700" t="s">
        <v>14</v>
      </c>
      <c r="C10700" t="s">
        <v>14</v>
      </c>
      <c r="D10700" t="s">
        <v>34</v>
      </c>
      <c r="E10700" t="s">
        <v>520</v>
      </c>
    </row>
    <row r="10701" spans="1:5" x14ac:dyDescent="0.25">
      <c r="A10701" t="s">
        <v>11075</v>
      </c>
      <c r="B10701" t="s">
        <v>14</v>
      </c>
      <c r="C10701" t="s">
        <v>14</v>
      </c>
      <c r="D10701" t="s">
        <v>34</v>
      </c>
      <c r="E10701" t="s">
        <v>518</v>
      </c>
    </row>
    <row r="10702" spans="1:5" x14ac:dyDescent="0.25">
      <c r="A10702" t="s">
        <v>11076</v>
      </c>
      <c r="B10702" t="s">
        <v>14</v>
      </c>
      <c r="C10702" t="s">
        <v>14</v>
      </c>
      <c r="D10702" t="s">
        <v>34</v>
      </c>
      <c r="E10702" t="s">
        <v>520</v>
      </c>
    </row>
    <row r="10703" spans="1:5" x14ac:dyDescent="0.25">
      <c r="A10703" t="s">
        <v>11077</v>
      </c>
      <c r="B10703" t="s">
        <v>14</v>
      </c>
      <c r="C10703" t="s">
        <v>14</v>
      </c>
      <c r="D10703" t="s">
        <v>34</v>
      </c>
      <c r="E10703" t="s">
        <v>520</v>
      </c>
    </row>
    <row r="10704" spans="1:5" x14ac:dyDescent="0.25">
      <c r="A10704" t="s">
        <v>11078</v>
      </c>
      <c r="B10704" t="s">
        <v>14</v>
      </c>
      <c r="C10704" t="s">
        <v>14</v>
      </c>
      <c r="D10704" t="s">
        <v>34</v>
      </c>
      <c r="E10704" t="s">
        <v>520</v>
      </c>
    </row>
    <row r="10705" spans="1:5" x14ac:dyDescent="0.25">
      <c r="A10705" t="s">
        <v>11079</v>
      </c>
      <c r="B10705" t="s">
        <v>14</v>
      </c>
      <c r="C10705" t="s">
        <v>14</v>
      </c>
      <c r="D10705" t="s">
        <v>34</v>
      </c>
      <c r="E10705" t="s">
        <v>520</v>
      </c>
    </row>
    <row r="10706" spans="1:5" x14ac:dyDescent="0.25">
      <c r="A10706" t="s">
        <v>11080</v>
      </c>
      <c r="B10706" t="s">
        <v>14</v>
      </c>
      <c r="C10706" t="s">
        <v>14</v>
      </c>
      <c r="D10706" t="s">
        <v>34</v>
      </c>
      <c r="E10706" t="s">
        <v>520</v>
      </c>
    </row>
    <row r="10707" spans="1:5" x14ac:dyDescent="0.25">
      <c r="A10707" t="s">
        <v>11083</v>
      </c>
      <c r="B10707" t="s">
        <v>14</v>
      </c>
      <c r="C10707" t="s">
        <v>14</v>
      </c>
      <c r="D10707" t="s">
        <v>34</v>
      </c>
      <c r="E10707" t="s">
        <v>520</v>
      </c>
    </row>
    <row r="10708" spans="1:5" x14ac:dyDescent="0.25">
      <c r="A10708" t="s">
        <v>11081</v>
      </c>
      <c r="B10708" t="s">
        <v>14</v>
      </c>
      <c r="C10708" t="s">
        <v>14</v>
      </c>
      <c r="D10708" t="s">
        <v>34</v>
      </c>
      <c r="E10708" t="s">
        <v>520</v>
      </c>
    </row>
    <row r="10709" spans="1:5" x14ac:dyDescent="0.25">
      <c r="A10709" t="s">
        <v>11082</v>
      </c>
      <c r="B10709" t="s">
        <v>14</v>
      </c>
      <c r="C10709" t="s">
        <v>14</v>
      </c>
      <c r="D10709" t="s">
        <v>34</v>
      </c>
      <c r="E10709" t="s">
        <v>520</v>
      </c>
    </row>
    <row r="10710" spans="1:5" x14ac:dyDescent="0.25">
      <c r="A10710" t="s">
        <v>11084</v>
      </c>
      <c r="B10710" t="s">
        <v>14</v>
      </c>
      <c r="C10710" t="s">
        <v>14</v>
      </c>
      <c r="D10710" t="s">
        <v>34</v>
      </c>
      <c r="E10710" t="s">
        <v>520</v>
      </c>
    </row>
    <row r="10711" spans="1:5" x14ac:dyDescent="0.25">
      <c r="A10711" t="s">
        <v>11086</v>
      </c>
      <c r="B10711" t="s">
        <v>14</v>
      </c>
      <c r="C10711" t="s">
        <v>14</v>
      </c>
      <c r="D10711" t="s">
        <v>34</v>
      </c>
      <c r="E10711" t="s">
        <v>520</v>
      </c>
    </row>
    <row r="10712" spans="1:5" x14ac:dyDescent="0.25">
      <c r="A10712" t="s">
        <v>11085</v>
      </c>
      <c r="B10712" t="s">
        <v>14</v>
      </c>
      <c r="C10712" t="s">
        <v>14</v>
      </c>
      <c r="D10712" t="s">
        <v>34</v>
      </c>
      <c r="E10712" t="s">
        <v>520</v>
      </c>
    </row>
    <row r="10713" spans="1:5" x14ac:dyDescent="0.25">
      <c r="A10713" t="s">
        <v>11087</v>
      </c>
      <c r="B10713" t="s">
        <v>14</v>
      </c>
      <c r="C10713" t="s">
        <v>14</v>
      </c>
      <c r="D10713" t="s">
        <v>34</v>
      </c>
      <c r="E10713" t="s">
        <v>520</v>
      </c>
    </row>
    <row r="10714" spans="1:5" x14ac:dyDescent="0.25">
      <c r="A10714" t="s">
        <v>11088</v>
      </c>
      <c r="B10714" t="s">
        <v>14</v>
      </c>
      <c r="C10714" t="s">
        <v>14</v>
      </c>
      <c r="D10714" t="s">
        <v>34</v>
      </c>
      <c r="E10714" t="s">
        <v>520</v>
      </c>
    </row>
    <row r="10715" spans="1:5" x14ac:dyDescent="0.25">
      <c r="A10715" t="s">
        <v>11090</v>
      </c>
      <c r="B10715" t="s">
        <v>14</v>
      </c>
      <c r="C10715" t="s">
        <v>14</v>
      </c>
      <c r="D10715" t="s">
        <v>34</v>
      </c>
      <c r="E10715" t="s">
        <v>520</v>
      </c>
    </row>
    <row r="10716" spans="1:5" x14ac:dyDescent="0.25">
      <c r="A10716" t="s">
        <v>11089</v>
      </c>
      <c r="B10716" t="s">
        <v>14</v>
      </c>
      <c r="C10716" t="s">
        <v>14</v>
      </c>
      <c r="D10716" t="s">
        <v>34</v>
      </c>
      <c r="E10716" t="s">
        <v>520</v>
      </c>
    </row>
    <row r="10717" spans="1:5" x14ac:dyDescent="0.25">
      <c r="A10717" t="s">
        <v>11091</v>
      </c>
      <c r="B10717" t="s">
        <v>14</v>
      </c>
      <c r="C10717" t="s">
        <v>14</v>
      </c>
      <c r="D10717" t="s">
        <v>34</v>
      </c>
      <c r="E10717" t="s">
        <v>520</v>
      </c>
    </row>
    <row r="10718" spans="1:5" x14ac:dyDescent="0.25">
      <c r="A10718" t="s">
        <v>11092</v>
      </c>
      <c r="B10718" t="s">
        <v>14</v>
      </c>
      <c r="C10718" t="s">
        <v>14</v>
      </c>
      <c r="D10718" t="s">
        <v>34</v>
      </c>
      <c r="E10718" t="s">
        <v>520</v>
      </c>
    </row>
    <row r="10719" spans="1:5" x14ac:dyDescent="0.25">
      <c r="A10719" t="s">
        <v>11093</v>
      </c>
      <c r="B10719" t="s">
        <v>14</v>
      </c>
      <c r="C10719" t="s">
        <v>14</v>
      </c>
      <c r="D10719" t="s">
        <v>34</v>
      </c>
      <c r="E10719" t="s">
        <v>520</v>
      </c>
    </row>
    <row r="10720" spans="1:5" x14ac:dyDescent="0.25">
      <c r="A10720" t="s">
        <v>11094</v>
      </c>
      <c r="B10720" t="s">
        <v>14</v>
      </c>
      <c r="C10720" t="s">
        <v>14</v>
      </c>
      <c r="D10720" t="s">
        <v>34</v>
      </c>
      <c r="E10720" t="s">
        <v>520</v>
      </c>
    </row>
    <row r="10721" spans="1:5" x14ac:dyDescent="0.25">
      <c r="A10721" t="s">
        <v>11097</v>
      </c>
      <c r="B10721" t="s">
        <v>14</v>
      </c>
      <c r="C10721" t="s">
        <v>14</v>
      </c>
      <c r="D10721" t="s">
        <v>34</v>
      </c>
      <c r="E10721" t="s">
        <v>520</v>
      </c>
    </row>
    <row r="10722" spans="1:5" x14ac:dyDescent="0.25">
      <c r="A10722" t="s">
        <v>11096</v>
      </c>
      <c r="B10722" t="s">
        <v>14</v>
      </c>
      <c r="C10722" t="s">
        <v>14</v>
      </c>
      <c r="D10722" t="s">
        <v>34</v>
      </c>
      <c r="E10722" t="s">
        <v>520</v>
      </c>
    </row>
    <row r="10723" spans="1:5" x14ac:dyDescent="0.25">
      <c r="A10723" t="s">
        <v>11095</v>
      </c>
      <c r="B10723" t="s">
        <v>14</v>
      </c>
      <c r="C10723" t="s">
        <v>14</v>
      </c>
      <c r="D10723" t="s">
        <v>34</v>
      </c>
      <c r="E10723" t="s">
        <v>520</v>
      </c>
    </row>
    <row r="10724" spans="1:5" x14ac:dyDescent="0.25">
      <c r="A10724" t="s">
        <v>11098</v>
      </c>
      <c r="B10724" t="s">
        <v>14</v>
      </c>
      <c r="C10724" t="s">
        <v>14</v>
      </c>
      <c r="D10724" t="s">
        <v>34</v>
      </c>
      <c r="E10724" t="s">
        <v>520</v>
      </c>
    </row>
    <row r="10725" spans="1:5" x14ac:dyDescent="0.25">
      <c r="A10725" t="s">
        <v>11099</v>
      </c>
      <c r="B10725" t="s">
        <v>14</v>
      </c>
      <c r="C10725" t="s">
        <v>14</v>
      </c>
      <c r="D10725" t="s">
        <v>34</v>
      </c>
      <c r="E10725" t="s">
        <v>520</v>
      </c>
    </row>
    <row r="10726" spans="1:5" x14ac:dyDescent="0.25">
      <c r="A10726" t="s">
        <v>11100</v>
      </c>
      <c r="B10726" t="s">
        <v>14</v>
      </c>
      <c r="C10726" t="s">
        <v>14</v>
      </c>
      <c r="D10726" t="s">
        <v>34</v>
      </c>
      <c r="E10726" t="s">
        <v>520</v>
      </c>
    </row>
    <row r="10727" spans="1:5" x14ac:dyDescent="0.25">
      <c r="A10727" t="s">
        <v>11101</v>
      </c>
      <c r="B10727" t="s">
        <v>14</v>
      </c>
      <c r="C10727" t="s">
        <v>14</v>
      </c>
      <c r="D10727" t="s">
        <v>34</v>
      </c>
      <c r="E10727" t="s">
        <v>520</v>
      </c>
    </row>
    <row r="10728" spans="1:5" x14ac:dyDescent="0.25">
      <c r="A10728" t="s">
        <v>11102</v>
      </c>
      <c r="B10728" t="s">
        <v>14</v>
      </c>
      <c r="C10728" t="s">
        <v>14</v>
      </c>
      <c r="D10728" t="s">
        <v>34</v>
      </c>
      <c r="E10728" t="s">
        <v>520</v>
      </c>
    </row>
    <row r="10729" spans="1:5" x14ac:dyDescent="0.25">
      <c r="A10729" t="s">
        <v>11103</v>
      </c>
      <c r="B10729" t="s">
        <v>14</v>
      </c>
      <c r="C10729" t="s">
        <v>14</v>
      </c>
      <c r="D10729" t="s">
        <v>34</v>
      </c>
      <c r="E10729" t="s">
        <v>520</v>
      </c>
    </row>
    <row r="10730" spans="1:5" x14ac:dyDescent="0.25">
      <c r="A10730" t="s">
        <v>11106</v>
      </c>
      <c r="B10730" t="s">
        <v>14</v>
      </c>
      <c r="C10730" t="s">
        <v>14</v>
      </c>
      <c r="D10730" t="s">
        <v>34</v>
      </c>
      <c r="E10730" t="s">
        <v>520</v>
      </c>
    </row>
    <row r="10731" spans="1:5" x14ac:dyDescent="0.25">
      <c r="A10731" t="s">
        <v>11104</v>
      </c>
      <c r="B10731" t="s">
        <v>14</v>
      </c>
      <c r="C10731" t="s">
        <v>14</v>
      </c>
      <c r="D10731" t="s">
        <v>34</v>
      </c>
      <c r="E10731" t="s">
        <v>520</v>
      </c>
    </row>
    <row r="10732" spans="1:5" x14ac:dyDescent="0.25">
      <c r="A10732" t="s">
        <v>11105</v>
      </c>
      <c r="B10732" t="s">
        <v>14</v>
      </c>
      <c r="C10732" t="s">
        <v>14</v>
      </c>
      <c r="D10732" t="s">
        <v>34</v>
      </c>
      <c r="E10732" t="s">
        <v>520</v>
      </c>
    </row>
    <row r="10733" spans="1:5" x14ac:dyDescent="0.25">
      <c r="A10733" t="s">
        <v>11107</v>
      </c>
      <c r="B10733" t="s">
        <v>14</v>
      </c>
      <c r="C10733" t="s">
        <v>14</v>
      </c>
      <c r="D10733" t="s">
        <v>34</v>
      </c>
      <c r="E10733" t="s">
        <v>520</v>
      </c>
    </row>
    <row r="10734" spans="1:5" x14ac:dyDescent="0.25">
      <c r="A10734" t="s">
        <v>11108</v>
      </c>
      <c r="B10734" t="s">
        <v>14</v>
      </c>
      <c r="C10734" t="s">
        <v>14</v>
      </c>
      <c r="D10734" t="s">
        <v>34</v>
      </c>
      <c r="E10734" t="s">
        <v>520</v>
      </c>
    </row>
    <row r="10735" spans="1:5" x14ac:dyDescent="0.25">
      <c r="A10735" t="s">
        <v>11110</v>
      </c>
      <c r="B10735" t="s">
        <v>14</v>
      </c>
      <c r="C10735" t="s">
        <v>14</v>
      </c>
      <c r="D10735" t="s">
        <v>34</v>
      </c>
      <c r="E10735" t="s">
        <v>520</v>
      </c>
    </row>
    <row r="10736" spans="1:5" x14ac:dyDescent="0.25">
      <c r="A10736" t="s">
        <v>11109</v>
      </c>
      <c r="B10736" t="s">
        <v>14</v>
      </c>
      <c r="C10736" t="s">
        <v>14</v>
      </c>
      <c r="D10736" t="s">
        <v>34</v>
      </c>
      <c r="E10736" t="s">
        <v>520</v>
      </c>
    </row>
    <row r="10737" spans="1:5" x14ac:dyDescent="0.25">
      <c r="A10737" t="s">
        <v>11111</v>
      </c>
      <c r="B10737" t="s">
        <v>14</v>
      </c>
      <c r="C10737" t="s">
        <v>14</v>
      </c>
      <c r="D10737" t="s">
        <v>34</v>
      </c>
      <c r="E10737" t="s">
        <v>520</v>
      </c>
    </row>
    <row r="10738" spans="1:5" x14ac:dyDescent="0.25">
      <c r="A10738" t="s">
        <v>11112</v>
      </c>
      <c r="B10738" t="s">
        <v>14</v>
      </c>
      <c r="C10738" t="s">
        <v>14</v>
      </c>
      <c r="D10738" t="s">
        <v>34</v>
      </c>
      <c r="E10738" t="s">
        <v>520</v>
      </c>
    </row>
    <row r="10739" spans="1:5" x14ac:dyDescent="0.25">
      <c r="A10739" t="s">
        <v>11114</v>
      </c>
      <c r="B10739" t="s">
        <v>14</v>
      </c>
      <c r="C10739" t="s">
        <v>14</v>
      </c>
      <c r="D10739" t="s">
        <v>34</v>
      </c>
      <c r="E10739" t="s">
        <v>520</v>
      </c>
    </row>
    <row r="10740" spans="1:5" x14ac:dyDescent="0.25">
      <c r="A10740" t="s">
        <v>11115</v>
      </c>
      <c r="B10740" t="s">
        <v>14</v>
      </c>
      <c r="C10740" t="s">
        <v>14</v>
      </c>
      <c r="D10740" t="s">
        <v>34</v>
      </c>
      <c r="E10740" t="s">
        <v>520</v>
      </c>
    </row>
    <row r="10741" spans="1:5" x14ac:dyDescent="0.25">
      <c r="A10741" t="s">
        <v>11113</v>
      </c>
      <c r="B10741" t="s">
        <v>14</v>
      </c>
      <c r="C10741" t="s">
        <v>14</v>
      </c>
      <c r="D10741" t="s">
        <v>34</v>
      </c>
      <c r="E10741" t="s">
        <v>520</v>
      </c>
    </row>
    <row r="10742" spans="1:5" x14ac:dyDescent="0.25">
      <c r="A10742" t="s">
        <v>11116</v>
      </c>
      <c r="B10742" t="s">
        <v>14</v>
      </c>
      <c r="C10742" t="s">
        <v>14</v>
      </c>
      <c r="D10742" t="s">
        <v>34</v>
      </c>
      <c r="E10742" t="s">
        <v>520</v>
      </c>
    </row>
    <row r="10743" spans="1:5" x14ac:dyDescent="0.25">
      <c r="A10743" t="s">
        <v>11117</v>
      </c>
      <c r="B10743" t="s">
        <v>14</v>
      </c>
      <c r="C10743" t="s">
        <v>14</v>
      </c>
      <c r="D10743" t="s">
        <v>34</v>
      </c>
      <c r="E10743" t="s">
        <v>520</v>
      </c>
    </row>
    <row r="10744" spans="1:5" x14ac:dyDescent="0.25">
      <c r="A10744" t="s">
        <v>11118</v>
      </c>
      <c r="B10744" t="s">
        <v>14</v>
      </c>
      <c r="C10744" t="s">
        <v>14</v>
      </c>
      <c r="D10744" t="s">
        <v>34</v>
      </c>
      <c r="E10744" t="s">
        <v>520</v>
      </c>
    </row>
    <row r="10745" spans="1:5" x14ac:dyDescent="0.25">
      <c r="A10745" t="s">
        <v>11119</v>
      </c>
      <c r="B10745" t="s">
        <v>14</v>
      </c>
      <c r="C10745" t="s">
        <v>14</v>
      </c>
      <c r="D10745" t="s">
        <v>34</v>
      </c>
      <c r="E10745" t="s">
        <v>520</v>
      </c>
    </row>
    <row r="10746" spans="1:5" x14ac:dyDescent="0.25">
      <c r="A10746" t="s">
        <v>11120</v>
      </c>
      <c r="B10746" t="s">
        <v>14</v>
      </c>
      <c r="C10746" t="s">
        <v>14</v>
      </c>
      <c r="D10746" t="s">
        <v>34</v>
      </c>
      <c r="E10746" t="s">
        <v>520</v>
      </c>
    </row>
    <row r="10747" spans="1:5" x14ac:dyDescent="0.25">
      <c r="A10747" t="s">
        <v>11121</v>
      </c>
      <c r="B10747" t="s">
        <v>14</v>
      </c>
      <c r="C10747" t="s">
        <v>14</v>
      </c>
      <c r="D10747" t="s">
        <v>34</v>
      </c>
      <c r="E10747" t="s">
        <v>520</v>
      </c>
    </row>
    <row r="10748" spans="1:5" x14ac:dyDescent="0.25">
      <c r="A10748" t="s">
        <v>11123</v>
      </c>
      <c r="B10748" t="s">
        <v>14</v>
      </c>
      <c r="C10748" t="s">
        <v>14</v>
      </c>
      <c r="D10748" t="s">
        <v>34</v>
      </c>
      <c r="E10748" t="s">
        <v>520</v>
      </c>
    </row>
    <row r="10749" spans="1:5" x14ac:dyDescent="0.25">
      <c r="A10749" t="s">
        <v>11124</v>
      </c>
      <c r="B10749" t="s">
        <v>14</v>
      </c>
      <c r="C10749" t="s">
        <v>14</v>
      </c>
      <c r="D10749" t="s">
        <v>34</v>
      </c>
      <c r="E10749" t="s">
        <v>520</v>
      </c>
    </row>
    <row r="10750" spans="1:5" x14ac:dyDescent="0.25">
      <c r="A10750" t="s">
        <v>11122</v>
      </c>
      <c r="B10750" t="s">
        <v>14</v>
      </c>
      <c r="C10750" t="s">
        <v>14</v>
      </c>
      <c r="D10750" t="s">
        <v>34</v>
      </c>
      <c r="E10750" t="s">
        <v>520</v>
      </c>
    </row>
    <row r="10751" spans="1:5" x14ac:dyDescent="0.25">
      <c r="A10751" t="s">
        <v>11126</v>
      </c>
      <c r="B10751" t="s">
        <v>14</v>
      </c>
      <c r="C10751" t="s">
        <v>14</v>
      </c>
      <c r="D10751" t="s">
        <v>34</v>
      </c>
      <c r="E10751" t="s">
        <v>520</v>
      </c>
    </row>
    <row r="10752" spans="1:5" x14ac:dyDescent="0.25">
      <c r="A10752" t="s">
        <v>11125</v>
      </c>
      <c r="B10752" t="s">
        <v>14</v>
      </c>
      <c r="C10752" t="s">
        <v>14</v>
      </c>
      <c r="D10752" t="s">
        <v>34</v>
      </c>
      <c r="E10752" t="s">
        <v>520</v>
      </c>
    </row>
    <row r="10753" spans="1:5" x14ac:dyDescent="0.25">
      <c r="A10753" t="s">
        <v>11127</v>
      </c>
      <c r="B10753" t="s">
        <v>14</v>
      </c>
      <c r="C10753" t="s">
        <v>14</v>
      </c>
      <c r="D10753" t="s">
        <v>34</v>
      </c>
      <c r="E10753" t="s">
        <v>520</v>
      </c>
    </row>
    <row r="10754" spans="1:5" x14ac:dyDescent="0.25">
      <c r="A10754" t="s">
        <v>11128</v>
      </c>
      <c r="B10754" t="s">
        <v>14</v>
      </c>
      <c r="C10754" t="s">
        <v>14</v>
      </c>
      <c r="D10754" t="s">
        <v>34</v>
      </c>
      <c r="E10754" t="s">
        <v>520</v>
      </c>
    </row>
    <row r="10755" spans="1:5" x14ac:dyDescent="0.25">
      <c r="A10755" t="s">
        <v>11129</v>
      </c>
      <c r="B10755" t="s">
        <v>14</v>
      </c>
      <c r="C10755" t="s">
        <v>14</v>
      </c>
      <c r="D10755" t="s">
        <v>34</v>
      </c>
      <c r="E10755" t="s">
        <v>520</v>
      </c>
    </row>
    <row r="10756" spans="1:5" x14ac:dyDescent="0.25">
      <c r="A10756" t="s">
        <v>11130</v>
      </c>
      <c r="B10756" t="s">
        <v>14</v>
      </c>
      <c r="C10756" t="s">
        <v>14</v>
      </c>
      <c r="D10756" t="s">
        <v>34</v>
      </c>
      <c r="E10756" t="s">
        <v>520</v>
      </c>
    </row>
    <row r="10757" spans="1:5" x14ac:dyDescent="0.25">
      <c r="A10757" t="s">
        <v>11131</v>
      </c>
      <c r="B10757" t="s">
        <v>14</v>
      </c>
      <c r="C10757" t="s">
        <v>14</v>
      </c>
      <c r="D10757" t="s">
        <v>34</v>
      </c>
      <c r="E10757" t="s">
        <v>520</v>
      </c>
    </row>
    <row r="10758" spans="1:5" x14ac:dyDescent="0.25">
      <c r="A10758" t="s">
        <v>11133</v>
      </c>
      <c r="B10758" t="s">
        <v>14</v>
      </c>
      <c r="C10758" t="s">
        <v>14</v>
      </c>
      <c r="D10758" t="s">
        <v>34</v>
      </c>
      <c r="E10758" t="s">
        <v>520</v>
      </c>
    </row>
    <row r="10759" spans="1:5" x14ac:dyDescent="0.25">
      <c r="A10759" t="s">
        <v>11132</v>
      </c>
      <c r="B10759" t="s">
        <v>14</v>
      </c>
      <c r="C10759" t="s">
        <v>14</v>
      </c>
      <c r="D10759" t="s">
        <v>34</v>
      </c>
      <c r="E10759" t="s">
        <v>520</v>
      </c>
    </row>
    <row r="10760" spans="1:5" x14ac:dyDescent="0.25">
      <c r="A10760" t="s">
        <v>11134</v>
      </c>
      <c r="B10760" t="s">
        <v>14</v>
      </c>
      <c r="C10760" t="s">
        <v>14</v>
      </c>
      <c r="D10760" t="s">
        <v>64</v>
      </c>
      <c r="E10760" t="s">
        <v>517</v>
      </c>
    </row>
    <row r="10761" spans="1:5" x14ac:dyDescent="0.25">
      <c r="A10761" t="s">
        <v>11135</v>
      </c>
      <c r="B10761" t="s">
        <v>14</v>
      </c>
      <c r="C10761" t="s">
        <v>14</v>
      </c>
      <c r="D10761" t="s">
        <v>64</v>
      </c>
      <c r="E10761" t="s">
        <v>517</v>
      </c>
    </row>
    <row r="10762" spans="1:5" x14ac:dyDescent="0.25">
      <c r="A10762" t="s">
        <v>11137</v>
      </c>
      <c r="B10762" t="s">
        <v>14</v>
      </c>
      <c r="C10762" t="s">
        <v>14</v>
      </c>
      <c r="D10762" t="s">
        <v>34</v>
      </c>
      <c r="E10762" t="s">
        <v>520</v>
      </c>
    </row>
    <row r="10763" spans="1:5" x14ac:dyDescent="0.25">
      <c r="A10763" t="s">
        <v>11136</v>
      </c>
      <c r="B10763" t="s">
        <v>14</v>
      </c>
      <c r="C10763" t="s">
        <v>14</v>
      </c>
      <c r="D10763" t="s">
        <v>34</v>
      </c>
      <c r="E10763" t="s">
        <v>520</v>
      </c>
    </row>
    <row r="10764" spans="1:5" x14ac:dyDescent="0.25">
      <c r="A10764" t="s">
        <v>11138</v>
      </c>
      <c r="B10764" t="s">
        <v>14</v>
      </c>
      <c r="C10764" t="s">
        <v>14</v>
      </c>
      <c r="D10764" t="s">
        <v>64</v>
      </c>
      <c r="E10764" t="s">
        <v>517</v>
      </c>
    </row>
    <row r="10765" spans="1:5" x14ac:dyDescent="0.25">
      <c r="A10765" t="s">
        <v>11139</v>
      </c>
      <c r="B10765" t="s">
        <v>14</v>
      </c>
      <c r="C10765" t="s">
        <v>14</v>
      </c>
      <c r="D10765" t="s">
        <v>64</v>
      </c>
      <c r="E10765" t="s">
        <v>517</v>
      </c>
    </row>
    <row r="10766" spans="1:5" x14ac:dyDescent="0.25">
      <c r="A10766" t="s">
        <v>11140</v>
      </c>
      <c r="B10766" t="s">
        <v>14</v>
      </c>
      <c r="C10766" t="s">
        <v>14</v>
      </c>
      <c r="D10766" t="s">
        <v>34</v>
      </c>
      <c r="E10766" t="s">
        <v>520</v>
      </c>
    </row>
    <row r="10767" spans="1:5" x14ac:dyDescent="0.25">
      <c r="A10767" t="s">
        <v>11141</v>
      </c>
      <c r="B10767" t="s">
        <v>14</v>
      </c>
      <c r="C10767" t="s">
        <v>14</v>
      </c>
      <c r="D10767" t="s">
        <v>34</v>
      </c>
      <c r="E10767" t="s">
        <v>520</v>
      </c>
    </row>
    <row r="10768" spans="1:5" x14ac:dyDescent="0.25">
      <c r="A10768" t="s">
        <v>11143</v>
      </c>
      <c r="B10768" t="s">
        <v>14</v>
      </c>
      <c r="C10768" t="s">
        <v>14</v>
      </c>
      <c r="D10768" t="s">
        <v>34</v>
      </c>
      <c r="E10768" t="s">
        <v>520</v>
      </c>
    </row>
    <row r="10769" spans="1:5" x14ac:dyDescent="0.25">
      <c r="A10769" t="s">
        <v>11142</v>
      </c>
      <c r="B10769" t="s">
        <v>14</v>
      </c>
      <c r="C10769" t="s">
        <v>14</v>
      </c>
      <c r="D10769" t="s">
        <v>34</v>
      </c>
      <c r="E10769" t="s">
        <v>520</v>
      </c>
    </row>
    <row r="10770" spans="1:5" x14ac:dyDescent="0.25">
      <c r="A10770" t="s">
        <v>11144</v>
      </c>
      <c r="B10770" t="s">
        <v>14</v>
      </c>
      <c r="C10770" t="s">
        <v>14</v>
      </c>
      <c r="D10770" t="s">
        <v>34</v>
      </c>
      <c r="E10770" t="s">
        <v>520</v>
      </c>
    </row>
    <row r="10771" spans="1:5" x14ac:dyDescent="0.25">
      <c r="A10771" t="s">
        <v>11146</v>
      </c>
      <c r="B10771" t="s">
        <v>14</v>
      </c>
      <c r="C10771" t="s">
        <v>14</v>
      </c>
      <c r="D10771" t="s">
        <v>34</v>
      </c>
      <c r="E10771" t="s">
        <v>520</v>
      </c>
    </row>
    <row r="10772" spans="1:5" x14ac:dyDescent="0.25">
      <c r="A10772" t="s">
        <v>11145</v>
      </c>
      <c r="B10772" t="s">
        <v>14</v>
      </c>
      <c r="C10772" t="s">
        <v>14</v>
      </c>
      <c r="D10772" t="s">
        <v>34</v>
      </c>
      <c r="E10772" t="s">
        <v>520</v>
      </c>
    </row>
    <row r="10773" spans="1:5" x14ac:dyDescent="0.25">
      <c r="A10773" t="s">
        <v>11147</v>
      </c>
      <c r="B10773" t="s">
        <v>14</v>
      </c>
      <c r="C10773" t="s">
        <v>14</v>
      </c>
      <c r="D10773" t="s">
        <v>34</v>
      </c>
      <c r="E10773" t="s">
        <v>520</v>
      </c>
    </row>
    <row r="10774" spans="1:5" x14ac:dyDescent="0.25">
      <c r="A10774" t="s">
        <v>11148</v>
      </c>
      <c r="B10774" t="s">
        <v>14</v>
      </c>
      <c r="C10774" t="s">
        <v>14</v>
      </c>
      <c r="D10774" t="s">
        <v>34</v>
      </c>
      <c r="E10774" t="s">
        <v>520</v>
      </c>
    </row>
    <row r="10775" spans="1:5" x14ac:dyDescent="0.25">
      <c r="A10775" t="s">
        <v>11149</v>
      </c>
      <c r="B10775" t="s">
        <v>14</v>
      </c>
      <c r="C10775" t="s">
        <v>14</v>
      </c>
      <c r="D10775" t="s">
        <v>34</v>
      </c>
      <c r="E10775" t="s">
        <v>520</v>
      </c>
    </row>
    <row r="10776" spans="1:5" x14ac:dyDescent="0.25">
      <c r="A10776" t="s">
        <v>11150</v>
      </c>
      <c r="B10776" t="s">
        <v>14</v>
      </c>
      <c r="C10776" t="s">
        <v>14</v>
      </c>
      <c r="D10776" t="s">
        <v>34</v>
      </c>
      <c r="E10776" t="s">
        <v>520</v>
      </c>
    </row>
    <row r="10777" spans="1:5" x14ac:dyDescent="0.25">
      <c r="A10777" t="s">
        <v>11151</v>
      </c>
      <c r="B10777" t="s">
        <v>14</v>
      </c>
      <c r="C10777" t="s">
        <v>14</v>
      </c>
      <c r="D10777" t="s">
        <v>64</v>
      </c>
      <c r="E10777" t="s">
        <v>517</v>
      </c>
    </row>
    <row r="10778" spans="1:5" x14ac:dyDescent="0.25">
      <c r="A10778" t="s">
        <v>11152</v>
      </c>
      <c r="B10778" t="s">
        <v>14</v>
      </c>
      <c r="C10778" t="s">
        <v>14</v>
      </c>
      <c r="D10778" t="s">
        <v>64</v>
      </c>
      <c r="E10778" t="s">
        <v>517</v>
      </c>
    </row>
    <row r="10779" spans="1:5" x14ac:dyDescent="0.25">
      <c r="A10779" t="s">
        <v>11154</v>
      </c>
      <c r="B10779" t="s">
        <v>14</v>
      </c>
      <c r="C10779" t="s">
        <v>14</v>
      </c>
      <c r="D10779" t="s">
        <v>34</v>
      </c>
      <c r="E10779" t="s">
        <v>520</v>
      </c>
    </row>
    <row r="10780" spans="1:5" x14ac:dyDescent="0.25">
      <c r="A10780" t="s">
        <v>11153</v>
      </c>
      <c r="B10780" t="s">
        <v>14</v>
      </c>
      <c r="C10780" t="s">
        <v>14</v>
      </c>
      <c r="D10780" t="s">
        <v>34</v>
      </c>
      <c r="E10780" t="s">
        <v>520</v>
      </c>
    </row>
    <row r="10781" spans="1:5" x14ac:dyDescent="0.25">
      <c r="A10781" t="s">
        <v>11155</v>
      </c>
      <c r="B10781" t="s">
        <v>14</v>
      </c>
      <c r="C10781" t="s">
        <v>14</v>
      </c>
      <c r="D10781" t="s">
        <v>34</v>
      </c>
      <c r="E10781" t="s">
        <v>520</v>
      </c>
    </row>
    <row r="10782" spans="1:5" x14ac:dyDescent="0.25">
      <c r="A10782" t="s">
        <v>11156</v>
      </c>
      <c r="B10782" t="s">
        <v>14</v>
      </c>
      <c r="C10782" t="s">
        <v>14</v>
      </c>
      <c r="D10782" t="s">
        <v>34</v>
      </c>
      <c r="E10782" t="s">
        <v>520</v>
      </c>
    </row>
    <row r="10783" spans="1:5" x14ac:dyDescent="0.25">
      <c r="A10783" t="s">
        <v>11157</v>
      </c>
      <c r="B10783" t="s">
        <v>14</v>
      </c>
      <c r="C10783" t="s">
        <v>14</v>
      </c>
      <c r="D10783" t="s">
        <v>34</v>
      </c>
      <c r="E10783" t="s">
        <v>520</v>
      </c>
    </row>
    <row r="10784" spans="1:5" x14ac:dyDescent="0.25">
      <c r="A10784" t="s">
        <v>11158</v>
      </c>
      <c r="B10784" t="s">
        <v>14</v>
      </c>
      <c r="C10784" t="s">
        <v>14</v>
      </c>
      <c r="D10784" t="s">
        <v>34</v>
      </c>
      <c r="E10784" t="s">
        <v>520</v>
      </c>
    </row>
    <row r="10785" spans="1:5" x14ac:dyDescent="0.25">
      <c r="A10785" t="s">
        <v>11159</v>
      </c>
      <c r="B10785" t="s">
        <v>14</v>
      </c>
      <c r="C10785" t="s">
        <v>14</v>
      </c>
      <c r="D10785" t="s">
        <v>34</v>
      </c>
      <c r="E10785" t="s">
        <v>520</v>
      </c>
    </row>
    <row r="10786" spans="1:5" x14ac:dyDescent="0.25">
      <c r="A10786" t="s">
        <v>11160</v>
      </c>
      <c r="B10786" t="s">
        <v>14</v>
      </c>
      <c r="C10786" t="s">
        <v>14</v>
      </c>
      <c r="D10786" t="s">
        <v>34</v>
      </c>
      <c r="E10786" t="s">
        <v>520</v>
      </c>
    </row>
    <row r="10787" spans="1:5" x14ac:dyDescent="0.25">
      <c r="A10787" t="s">
        <v>11161</v>
      </c>
      <c r="B10787" t="s">
        <v>14</v>
      </c>
      <c r="C10787" t="s">
        <v>14</v>
      </c>
      <c r="D10787" t="s">
        <v>34</v>
      </c>
      <c r="E10787" t="s">
        <v>520</v>
      </c>
    </row>
    <row r="10788" spans="1:5" x14ac:dyDescent="0.25">
      <c r="A10788" t="s">
        <v>11162</v>
      </c>
      <c r="B10788" t="s">
        <v>14</v>
      </c>
      <c r="C10788" t="s">
        <v>14</v>
      </c>
      <c r="D10788" t="s">
        <v>34</v>
      </c>
      <c r="E10788" t="s">
        <v>520</v>
      </c>
    </row>
    <row r="10789" spans="1:5" x14ac:dyDescent="0.25">
      <c r="A10789" t="s">
        <v>11164</v>
      </c>
      <c r="B10789" t="s">
        <v>14</v>
      </c>
      <c r="C10789" t="s">
        <v>14</v>
      </c>
      <c r="D10789" t="s">
        <v>34</v>
      </c>
      <c r="E10789" t="s">
        <v>520</v>
      </c>
    </row>
    <row r="10790" spans="1:5" x14ac:dyDescent="0.25">
      <c r="A10790" t="s">
        <v>11163</v>
      </c>
      <c r="B10790" t="s">
        <v>14</v>
      </c>
      <c r="C10790" t="s">
        <v>14</v>
      </c>
      <c r="D10790" t="s">
        <v>34</v>
      </c>
      <c r="E10790" t="s">
        <v>520</v>
      </c>
    </row>
    <row r="10791" spans="1:5" x14ac:dyDescent="0.25">
      <c r="A10791" t="s">
        <v>11165</v>
      </c>
      <c r="B10791" t="s">
        <v>14</v>
      </c>
      <c r="C10791" t="s">
        <v>14</v>
      </c>
      <c r="D10791" t="s">
        <v>34</v>
      </c>
      <c r="E10791" t="s">
        <v>520</v>
      </c>
    </row>
    <row r="10792" spans="1:5" x14ac:dyDescent="0.25">
      <c r="A10792" t="s">
        <v>11166</v>
      </c>
      <c r="B10792" t="s">
        <v>14</v>
      </c>
      <c r="C10792" t="s">
        <v>14</v>
      </c>
      <c r="D10792" t="s">
        <v>34</v>
      </c>
      <c r="E10792" t="s">
        <v>520</v>
      </c>
    </row>
    <row r="10793" spans="1:5" x14ac:dyDescent="0.25">
      <c r="A10793" t="s">
        <v>11167</v>
      </c>
      <c r="B10793" t="s">
        <v>14</v>
      </c>
      <c r="C10793" t="s">
        <v>14</v>
      </c>
      <c r="D10793" t="s">
        <v>34</v>
      </c>
      <c r="E10793" t="s">
        <v>520</v>
      </c>
    </row>
    <row r="10794" spans="1:5" x14ac:dyDescent="0.25">
      <c r="A10794" t="s">
        <v>11168</v>
      </c>
      <c r="B10794" t="s">
        <v>14</v>
      </c>
      <c r="C10794" t="s">
        <v>14</v>
      </c>
      <c r="D10794" t="s">
        <v>34</v>
      </c>
      <c r="E10794" t="s">
        <v>520</v>
      </c>
    </row>
    <row r="10795" spans="1:5" x14ac:dyDescent="0.25">
      <c r="A10795" t="s">
        <v>11170</v>
      </c>
      <c r="B10795" t="s">
        <v>14</v>
      </c>
      <c r="C10795" t="s">
        <v>14</v>
      </c>
      <c r="D10795" t="s">
        <v>34</v>
      </c>
      <c r="E10795" t="s">
        <v>520</v>
      </c>
    </row>
    <row r="10796" spans="1:5" x14ac:dyDescent="0.25">
      <c r="A10796" t="s">
        <v>11171</v>
      </c>
      <c r="B10796" t="s">
        <v>14</v>
      </c>
      <c r="C10796" t="s">
        <v>14</v>
      </c>
      <c r="D10796" t="s">
        <v>34</v>
      </c>
      <c r="E10796" t="s">
        <v>518</v>
      </c>
    </row>
    <row r="10797" spans="1:5" x14ac:dyDescent="0.25">
      <c r="A10797" t="s">
        <v>11169</v>
      </c>
      <c r="B10797" t="s">
        <v>14</v>
      </c>
      <c r="C10797" t="s">
        <v>14</v>
      </c>
      <c r="D10797" t="s">
        <v>34</v>
      </c>
      <c r="E10797" t="s">
        <v>518</v>
      </c>
    </row>
    <row r="10798" spans="1:5" x14ac:dyDescent="0.25">
      <c r="A10798" t="s">
        <v>11172</v>
      </c>
      <c r="B10798" t="s">
        <v>14</v>
      </c>
      <c r="C10798" t="s">
        <v>14</v>
      </c>
      <c r="D10798" t="s">
        <v>34</v>
      </c>
      <c r="E10798" t="s">
        <v>520</v>
      </c>
    </row>
    <row r="10799" spans="1:5" x14ac:dyDescent="0.25">
      <c r="A10799" t="s">
        <v>11173</v>
      </c>
      <c r="B10799" t="s">
        <v>14</v>
      </c>
      <c r="C10799" t="s">
        <v>14</v>
      </c>
      <c r="D10799" t="s">
        <v>34</v>
      </c>
      <c r="E10799" t="s">
        <v>520</v>
      </c>
    </row>
    <row r="10800" spans="1:5" x14ac:dyDescent="0.25">
      <c r="A10800" t="s">
        <v>11175</v>
      </c>
      <c r="B10800" t="s">
        <v>14</v>
      </c>
      <c r="C10800" t="s">
        <v>14</v>
      </c>
      <c r="D10800" t="s">
        <v>64</v>
      </c>
      <c r="E10800" t="s">
        <v>517</v>
      </c>
    </row>
    <row r="10801" spans="1:5" x14ac:dyDescent="0.25">
      <c r="A10801" t="s">
        <v>11174</v>
      </c>
      <c r="B10801" t="s">
        <v>14</v>
      </c>
      <c r="C10801" t="s">
        <v>14</v>
      </c>
      <c r="D10801" t="s">
        <v>64</v>
      </c>
      <c r="E10801" t="s">
        <v>517</v>
      </c>
    </row>
    <row r="10802" spans="1:5" x14ac:dyDescent="0.25">
      <c r="A10802" t="s">
        <v>11176</v>
      </c>
      <c r="B10802" t="s">
        <v>14</v>
      </c>
      <c r="C10802" t="s">
        <v>14</v>
      </c>
      <c r="D10802" t="s">
        <v>64</v>
      </c>
      <c r="E10802" t="s">
        <v>520</v>
      </c>
    </row>
    <row r="10803" spans="1:5" x14ac:dyDescent="0.25">
      <c r="A10803" t="s">
        <v>11177</v>
      </c>
      <c r="B10803" t="s">
        <v>14</v>
      </c>
      <c r="C10803" t="s">
        <v>14</v>
      </c>
      <c r="D10803" t="s">
        <v>64</v>
      </c>
      <c r="E10803" t="s">
        <v>517</v>
      </c>
    </row>
    <row r="10804" spans="1:5" x14ac:dyDescent="0.25">
      <c r="A10804" t="s">
        <v>11178</v>
      </c>
      <c r="B10804" t="s">
        <v>14</v>
      </c>
      <c r="C10804" t="s">
        <v>14</v>
      </c>
      <c r="D10804" t="s">
        <v>34</v>
      </c>
      <c r="E10804" t="s">
        <v>520</v>
      </c>
    </row>
    <row r="10805" spans="1:5" x14ac:dyDescent="0.25">
      <c r="A10805" t="s">
        <v>11179</v>
      </c>
      <c r="B10805" t="s">
        <v>14</v>
      </c>
      <c r="C10805" t="s">
        <v>14</v>
      </c>
      <c r="D10805" t="s">
        <v>34</v>
      </c>
      <c r="E10805" t="s">
        <v>520</v>
      </c>
    </row>
    <row r="10806" spans="1:5" x14ac:dyDescent="0.25">
      <c r="A10806" t="s">
        <v>11180</v>
      </c>
      <c r="B10806" t="s">
        <v>14</v>
      </c>
      <c r="C10806" t="s">
        <v>14</v>
      </c>
      <c r="D10806" t="s">
        <v>34</v>
      </c>
      <c r="E10806" t="s">
        <v>520</v>
      </c>
    </row>
    <row r="10807" spans="1:5" x14ac:dyDescent="0.25">
      <c r="A10807" t="s">
        <v>11181</v>
      </c>
      <c r="B10807" t="s">
        <v>14</v>
      </c>
      <c r="C10807" t="s">
        <v>14</v>
      </c>
      <c r="D10807" t="s">
        <v>34</v>
      </c>
      <c r="E10807" t="s">
        <v>520</v>
      </c>
    </row>
    <row r="10808" spans="1:5" x14ac:dyDescent="0.25">
      <c r="A10808" t="s">
        <v>11182</v>
      </c>
      <c r="B10808" t="s">
        <v>14</v>
      </c>
      <c r="C10808" t="s">
        <v>14</v>
      </c>
      <c r="D10808" t="s">
        <v>34</v>
      </c>
      <c r="E10808" t="s">
        <v>520</v>
      </c>
    </row>
    <row r="10809" spans="1:5" x14ac:dyDescent="0.25">
      <c r="A10809" t="s">
        <v>11183</v>
      </c>
      <c r="B10809" t="s">
        <v>14</v>
      </c>
      <c r="C10809" t="s">
        <v>14</v>
      </c>
      <c r="D10809" t="s">
        <v>34</v>
      </c>
      <c r="E10809" t="s">
        <v>520</v>
      </c>
    </row>
    <row r="10810" spans="1:5" x14ac:dyDescent="0.25">
      <c r="A10810" t="s">
        <v>11184</v>
      </c>
      <c r="B10810" t="s">
        <v>14</v>
      </c>
      <c r="C10810" t="s">
        <v>14</v>
      </c>
      <c r="D10810" t="s">
        <v>34</v>
      </c>
      <c r="E10810" t="s">
        <v>520</v>
      </c>
    </row>
    <row r="10811" spans="1:5" x14ac:dyDescent="0.25">
      <c r="A10811" t="s">
        <v>11185</v>
      </c>
      <c r="B10811" t="s">
        <v>14</v>
      </c>
      <c r="C10811" t="s">
        <v>14</v>
      </c>
      <c r="D10811" t="s">
        <v>34</v>
      </c>
      <c r="E10811" t="s">
        <v>520</v>
      </c>
    </row>
    <row r="10812" spans="1:5" x14ac:dyDescent="0.25">
      <c r="A10812" t="s">
        <v>11186</v>
      </c>
      <c r="B10812" t="s">
        <v>14</v>
      </c>
      <c r="C10812" t="s">
        <v>14</v>
      </c>
      <c r="D10812" t="s">
        <v>34</v>
      </c>
      <c r="E10812" t="s">
        <v>520</v>
      </c>
    </row>
    <row r="10813" spans="1:5" x14ac:dyDescent="0.25">
      <c r="A10813" t="s">
        <v>11187</v>
      </c>
      <c r="B10813" t="s">
        <v>14</v>
      </c>
      <c r="C10813" t="s">
        <v>14</v>
      </c>
      <c r="D10813" t="s">
        <v>34</v>
      </c>
      <c r="E10813" t="s">
        <v>520</v>
      </c>
    </row>
    <row r="10814" spans="1:5" x14ac:dyDescent="0.25">
      <c r="A10814" t="s">
        <v>11188</v>
      </c>
      <c r="B10814" t="s">
        <v>14</v>
      </c>
      <c r="C10814" t="s">
        <v>14</v>
      </c>
      <c r="D10814" t="s">
        <v>34</v>
      </c>
      <c r="E10814" t="s">
        <v>520</v>
      </c>
    </row>
    <row r="10815" spans="1:5" x14ac:dyDescent="0.25">
      <c r="A10815" t="s">
        <v>11189</v>
      </c>
      <c r="B10815" t="s">
        <v>14</v>
      </c>
      <c r="C10815" t="s">
        <v>14</v>
      </c>
      <c r="D10815" t="s">
        <v>34</v>
      </c>
      <c r="E10815" t="s">
        <v>520</v>
      </c>
    </row>
    <row r="10816" spans="1:5" x14ac:dyDescent="0.25">
      <c r="A10816" t="s">
        <v>11190</v>
      </c>
      <c r="B10816" t="s">
        <v>14</v>
      </c>
      <c r="C10816" t="s">
        <v>14</v>
      </c>
      <c r="D10816" t="s">
        <v>34</v>
      </c>
      <c r="E10816" t="s">
        <v>520</v>
      </c>
    </row>
    <row r="10817" spans="1:5" x14ac:dyDescent="0.25">
      <c r="A10817" t="s">
        <v>11191</v>
      </c>
      <c r="B10817" t="s">
        <v>14</v>
      </c>
      <c r="C10817" t="s">
        <v>14</v>
      </c>
      <c r="D10817" t="s">
        <v>34</v>
      </c>
      <c r="E10817" t="s">
        <v>520</v>
      </c>
    </row>
    <row r="10818" spans="1:5" x14ac:dyDescent="0.25">
      <c r="A10818" t="s">
        <v>11192</v>
      </c>
      <c r="B10818" t="s">
        <v>14</v>
      </c>
      <c r="C10818" t="s">
        <v>14</v>
      </c>
      <c r="D10818" t="s">
        <v>34</v>
      </c>
      <c r="E10818" t="s">
        <v>520</v>
      </c>
    </row>
    <row r="10819" spans="1:5" x14ac:dyDescent="0.25">
      <c r="A10819" t="s">
        <v>11193</v>
      </c>
      <c r="B10819" t="s">
        <v>14</v>
      </c>
      <c r="C10819" t="s">
        <v>14</v>
      </c>
      <c r="D10819" t="s">
        <v>34</v>
      </c>
      <c r="E10819" t="s">
        <v>520</v>
      </c>
    </row>
    <row r="10820" spans="1:5" x14ac:dyDescent="0.25">
      <c r="A10820" t="s">
        <v>11194</v>
      </c>
      <c r="B10820" t="s">
        <v>14</v>
      </c>
      <c r="C10820" t="s">
        <v>14</v>
      </c>
      <c r="D10820" t="s">
        <v>34</v>
      </c>
      <c r="E10820" t="s">
        <v>520</v>
      </c>
    </row>
    <row r="10821" spans="1:5" x14ac:dyDescent="0.25">
      <c r="A10821" t="s">
        <v>11195</v>
      </c>
      <c r="B10821" t="s">
        <v>14</v>
      </c>
      <c r="C10821" t="s">
        <v>14</v>
      </c>
      <c r="D10821" t="s">
        <v>34</v>
      </c>
      <c r="E10821" t="s">
        <v>520</v>
      </c>
    </row>
    <row r="10822" spans="1:5" x14ac:dyDescent="0.25">
      <c r="A10822" t="s">
        <v>11196</v>
      </c>
      <c r="B10822" t="s">
        <v>14</v>
      </c>
      <c r="C10822" t="s">
        <v>14</v>
      </c>
      <c r="D10822" t="s">
        <v>34</v>
      </c>
      <c r="E10822" t="s">
        <v>520</v>
      </c>
    </row>
    <row r="10823" spans="1:5" x14ac:dyDescent="0.25">
      <c r="A10823" t="s">
        <v>11197</v>
      </c>
      <c r="B10823" t="s">
        <v>14</v>
      </c>
      <c r="C10823" t="s">
        <v>14</v>
      </c>
      <c r="D10823" t="s">
        <v>34</v>
      </c>
      <c r="E10823" t="s">
        <v>520</v>
      </c>
    </row>
    <row r="10824" spans="1:5" x14ac:dyDescent="0.25">
      <c r="A10824" t="s">
        <v>11198</v>
      </c>
      <c r="B10824" t="s">
        <v>14</v>
      </c>
      <c r="C10824" t="s">
        <v>14</v>
      </c>
      <c r="D10824" t="s">
        <v>34</v>
      </c>
      <c r="E10824" t="s">
        <v>520</v>
      </c>
    </row>
    <row r="10825" spans="1:5" x14ac:dyDescent="0.25">
      <c r="A10825" t="s">
        <v>11199</v>
      </c>
      <c r="B10825" t="s">
        <v>14</v>
      </c>
      <c r="C10825" t="s">
        <v>14</v>
      </c>
      <c r="D10825" t="s">
        <v>34</v>
      </c>
      <c r="E10825" t="s">
        <v>520</v>
      </c>
    </row>
    <row r="10826" spans="1:5" x14ac:dyDescent="0.25">
      <c r="A10826" t="s">
        <v>11200</v>
      </c>
      <c r="B10826" t="s">
        <v>14</v>
      </c>
      <c r="C10826" t="s">
        <v>14</v>
      </c>
      <c r="D10826" t="s">
        <v>34</v>
      </c>
      <c r="E10826" t="s">
        <v>520</v>
      </c>
    </row>
    <row r="10827" spans="1:5" x14ac:dyDescent="0.25">
      <c r="A10827" t="s">
        <v>11201</v>
      </c>
      <c r="B10827" t="s">
        <v>14</v>
      </c>
      <c r="C10827" t="s">
        <v>14</v>
      </c>
      <c r="D10827" t="s">
        <v>34</v>
      </c>
      <c r="E10827" t="s">
        <v>520</v>
      </c>
    </row>
    <row r="10828" spans="1:5" x14ac:dyDescent="0.25">
      <c r="A10828" t="s">
        <v>11203</v>
      </c>
      <c r="B10828" t="s">
        <v>14</v>
      </c>
      <c r="C10828" t="s">
        <v>14</v>
      </c>
      <c r="D10828" t="s">
        <v>34</v>
      </c>
      <c r="E10828" t="s">
        <v>520</v>
      </c>
    </row>
    <row r="10829" spans="1:5" x14ac:dyDescent="0.25">
      <c r="A10829" t="s">
        <v>11202</v>
      </c>
      <c r="B10829" t="s">
        <v>14</v>
      </c>
      <c r="C10829" t="s">
        <v>14</v>
      </c>
      <c r="D10829" t="s">
        <v>34</v>
      </c>
      <c r="E10829" t="s">
        <v>520</v>
      </c>
    </row>
    <row r="10830" spans="1:5" x14ac:dyDescent="0.25">
      <c r="A10830" t="s">
        <v>11204</v>
      </c>
      <c r="B10830" t="s">
        <v>14</v>
      </c>
      <c r="C10830" t="s">
        <v>14</v>
      </c>
      <c r="D10830" t="s">
        <v>34</v>
      </c>
      <c r="E10830" t="s">
        <v>520</v>
      </c>
    </row>
    <row r="10831" spans="1:5" x14ac:dyDescent="0.25">
      <c r="A10831" t="s">
        <v>11206</v>
      </c>
      <c r="B10831" t="s">
        <v>14</v>
      </c>
      <c r="C10831" t="s">
        <v>14</v>
      </c>
      <c r="D10831" t="s">
        <v>34</v>
      </c>
      <c r="E10831" t="s">
        <v>520</v>
      </c>
    </row>
    <row r="10832" spans="1:5" x14ac:dyDescent="0.25">
      <c r="A10832" t="s">
        <v>11205</v>
      </c>
      <c r="B10832" t="s">
        <v>14</v>
      </c>
      <c r="C10832" t="s">
        <v>14</v>
      </c>
      <c r="D10832" t="s">
        <v>34</v>
      </c>
      <c r="E10832" t="s">
        <v>520</v>
      </c>
    </row>
    <row r="10833" spans="1:5" x14ac:dyDescent="0.25">
      <c r="A10833" t="s">
        <v>11207</v>
      </c>
      <c r="B10833" t="s">
        <v>14</v>
      </c>
      <c r="C10833" t="s">
        <v>14</v>
      </c>
      <c r="D10833" t="s">
        <v>34</v>
      </c>
      <c r="E10833" t="s">
        <v>520</v>
      </c>
    </row>
    <row r="10834" spans="1:5" x14ac:dyDescent="0.25">
      <c r="A10834" t="s">
        <v>11208</v>
      </c>
      <c r="B10834" t="s">
        <v>14</v>
      </c>
      <c r="C10834" t="s">
        <v>14</v>
      </c>
      <c r="D10834" t="s">
        <v>34</v>
      </c>
      <c r="E10834" t="s">
        <v>520</v>
      </c>
    </row>
    <row r="10835" spans="1:5" x14ac:dyDescent="0.25">
      <c r="A10835" t="s">
        <v>11209</v>
      </c>
      <c r="B10835" t="s">
        <v>14</v>
      </c>
      <c r="C10835" t="s">
        <v>14</v>
      </c>
      <c r="D10835" t="s">
        <v>34</v>
      </c>
      <c r="E10835" t="s">
        <v>520</v>
      </c>
    </row>
    <row r="10836" spans="1:5" x14ac:dyDescent="0.25">
      <c r="A10836" t="s">
        <v>11210</v>
      </c>
      <c r="B10836" t="s">
        <v>14</v>
      </c>
      <c r="C10836" t="s">
        <v>14</v>
      </c>
      <c r="D10836" t="s">
        <v>34</v>
      </c>
      <c r="E10836" t="s">
        <v>520</v>
      </c>
    </row>
    <row r="10837" spans="1:5" x14ac:dyDescent="0.25">
      <c r="A10837" t="s">
        <v>11212</v>
      </c>
      <c r="B10837" t="s">
        <v>14</v>
      </c>
      <c r="C10837" t="s">
        <v>14</v>
      </c>
      <c r="D10837" t="s">
        <v>34</v>
      </c>
      <c r="E10837" t="s">
        <v>520</v>
      </c>
    </row>
    <row r="10838" spans="1:5" x14ac:dyDescent="0.25">
      <c r="A10838" t="s">
        <v>11211</v>
      </c>
      <c r="B10838" t="s">
        <v>14</v>
      </c>
      <c r="C10838" t="s">
        <v>14</v>
      </c>
      <c r="D10838" t="s">
        <v>34</v>
      </c>
      <c r="E10838" t="s">
        <v>520</v>
      </c>
    </row>
    <row r="10839" spans="1:5" x14ac:dyDescent="0.25">
      <c r="A10839" t="s">
        <v>11215</v>
      </c>
      <c r="B10839" t="s">
        <v>14</v>
      </c>
      <c r="C10839" t="s">
        <v>14</v>
      </c>
      <c r="D10839" t="s">
        <v>34</v>
      </c>
      <c r="E10839" t="s">
        <v>520</v>
      </c>
    </row>
    <row r="10840" spans="1:5" x14ac:dyDescent="0.25">
      <c r="A10840" t="s">
        <v>11216</v>
      </c>
      <c r="B10840" t="s">
        <v>14</v>
      </c>
      <c r="C10840" t="s">
        <v>14</v>
      </c>
      <c r="D10840" t="s">
        <v>34</v>
      </c>
      <c r="E10840" t="s">
        <v>520</v>
      </c>
    </row>
    <row r="10841" spans="1:5" x14ac:dyDescent="0.25">
      <c r="A10841" t="s">
        <v>11214</v>
      </c>
      <c r="B10841" t="s">
        <v>14</v>
      </c>
      <c r="C10841" t="s">
        <v>14</v>
      </c>
      <c r="D10841" t="s">
        <v>34</v>
      </c>
      <c r="E10841" t="s">
        <v>520</v>
      </c>
    </row>
    <row r="10842" spans="1:5" x14ac:dyDescent="0.25">
      <c r="A10842" t="s">
        <v>11213</v>
      </c>
      <c r="B10842" t="s">
        <v>14</v>
      </c>
      <c r="C10842" t="s">
        <v>14</v>
      </c>
      <c r="D10842" t="s">
        <v>34</v>
      </c>
      <c r="E10842" t="s">
        <v>520</v>
      </c>
    </row>
    <row r="10843" spans="1:5" x14ac:dyDescent="0.25">
      <c r="A10843" t="s">
        <v>11217</v>
      </c>
      <c r="B10843" t="s">
        <v>14</v>
      </c>
      <c r="C10843" t="s">
        <v>14</v>
      </c>
      <c r="D10843" t="s">
        <v>34</v>
      </c>
      <c r="E10843" t="s">
        <v>520</v>
      </c>
    </row>
    <row r="10844" spans="1:5" x14ac:dyDescent="0.25">
      <c r="A10844" t="s">
        <v>11218</v>
      </c>
      <c r="B10844" t="s">
        <v>14</v>
      </c>
      <c r="C10844" t="s">
        <v>14</v>
      </c>
      <c r="D10844" t="s">
        <v>34</v>
      </c>
      <c r="E10844" t="s">
        <v>520</v>
      </c>
    </row>
    <row r="10845" spans="1:5" x14ac:dyDescent="0.25">
      <c r="A10845" t="s">
        <v>11219</v>
      </c>
      <c r="B10845" t="s">
        <v>14</v>
      </c>
      <c r="C10845" t="s">
        <v>14</v>
      </c>
      <c r="D10845" t="s">
        <v>34</v>
      </c>
      <c r="E10845" t="s">
        <v>520</v>
      </c>
    </row>
    <row r="10846" spans="1:5" x14ac:dyDescent="0.25">
      <c r="A10846" t="s">
        <v>11221</v>
      </c>
      <c r="B10846" t="s">
        <v>14</v>
      </c>
      <c r="C10846" t="s">
        <v>14</v>
      </c>
      <c r="D10846" t="s">
        <v>34</v>
      </c>
      <c r="E10846" t="s">
        <v>520</v>
      </c>
    </row>
    <row r="10847" spans="1:5" x14ac:dyDescent="0.25">
      <c r="A10847" t="s">
        <v>11220</v>
      </c>
      <c r="B10847" t="s">
        <v>14</v>
      </c>
      <c r="C10847" t="s">
        <v>14</v>
      </c>
      <c r="D10847" t="s">
        <v>34</v>
      </c>
      <c r="E10847" t="s">
        <v>520</v>
      </c>
    </row>
    <row r="10848" spans="1:5" x14ac:dyDescent="0.25">
      <c r="A10848" t="s">
        <v>11224</v>
      </c>
      <c r="B10848" t="s">
        <v>14</v>
      </c>
      <c r="C10848" t="s">
        <v>14</v>
      </c>
      <c r="D10848" t="s">
        <v>34</v>
      </c>
      <c r="E10848" t="s">
        <v>520</v>
      </c>
    </row>
    <row r="10849" spans="1:5" x14ac:dyDescent="0.25">
      <c r="A10849" t="s">
        <v>11222</v>
      </c>
      <c r="B10849" t="s">
        <v>14</v>
      </c>
      <c r="C10849" t="s">
        <v>14</v>
      </c>
      <c r="D10849" t="s">
        <v>34</v>
      </c>
      <c r="E10849" t="s">
        <v>520</v>
      </c>
    </row>
    <row r="10850" spans="1:5" x14ac:dyDescent="0.25">
      <c r="A10850" t="s">
        <v>11223</v>
      </c>
      <c r="B10850" t="s">
        <v>14</v>
      </c>
      <c r="C10850" t="s">
        <v>14</v>
      </c>
      <c r="D10850" t="s">
        <v>34</v>
      </c>
      <c r="E10850" t="s">
        <v>520</v>
      </c>
    </row>
    <row r="10851" spans="1:5" x14ac:dyDescent="0.25">
      <c r="A10851" t="s">
        <v>11226</v>
      </c>
      <c r="B10851" t="s">
        <v>14</v>
      </c>
      <c r="C10851" t="s">
        <v>14</v>
      </c>
      <c r="D10851" t="s">
        <v>34</v>
      </c>
      <c r="E10851" t="s">
        <v>520</v>
      </c>
    </row>
    <row r="10852" spans="1:5" x14ac:dyDescent="0.25">
      <c r="A10852" t="s">
        <v>11225</v>
      </c>
      <c r="B10852" t="s">
        <v>14</v>
      </c>
      <c r="C10852" t="s">
        <v>14</v>
      </c>
      <c r="D10852" t="s">
        <v>34</v>
      </c>
      <c r="E10852" t="s">
        <v>520</v>
      </c>
    </row>
    <row r="10853" spans="1:5" x14ac:dyDescent="0.25">
      <c r="A10853" t="s">
        <v>11227</v>
      </c>
      <c r="B10853" t="s">
        <v>14</v>
      </c>
      <c r="C10853" t="s">
        <v>14</v>
      </c>
      <c r="D10853" t="s">
        <v>34</v>
      </c>
      <c r="E10853" t="s">
        <v>520</v>
      </c>
    </row>
    <row r="10854" spans="1:5" x14ac:dyDescent="0.25">
      <c r="A10854" t="s">
        <v>11228</v>
      </c>
      <c r="B10854" t="s">
        <v>14</v>
      </c>
      <c r="C10854" t="s">
        <v>14</v>
      </c>
      <c r="D10854" t="s">
        <v>34</v>
      </c>
      <c r="E10854" t="s">
        <v>520</v>
      </c>
    </row>
    <row r="10855" spans="1:5" x14ac:dyDescent="0.25">
      <c r="A10855" t="s">
        <v>11230</v>
      </c>
      <c r="B10855" t="s">
        <v>14</v>
      </c>
      <c r="C10855" t="s">
        <v>14</v>
      </c>
      <c r="D10855" t="s">
        <v>34</v>
      </c>
      <c r="E10855" t="s">
        <v>520</v>
      </c>
    </row>
    <row r="10856" spans="1:5" x14ac:dyDescent="0.25">
      <c r="A10856" t="s">
        <v>11229</v>
      </c>
      <c r="B10856" t="s">
        <v>14</v>
      </c>
      <c r="C10856" t="s">
        <v>14</v>
      </c>
      <c r="D10856" t="s">
        <v>34</v>
      </c>
      <c r="E10856" t="s">
        <v>520</v>
      </c>
    </row>
    <row r="10857" spans="1:5" x14ac:dyDescent="0.25">
      <c r="A10857" t="s">
        <v>11233</v>
      </c>
      <c r="B10857" t="s">
        <v>14</v>
      </c>
      <c r="C10857" t="s">
        <v>14</v>
      </c>
      <c r="D10857" t="s">
        <v>34</v>
      </c>
      <c r="E10857" t="s">
        <v>520</v>
      </c>
    </row>
    <row r="10858" spans="1:5" x14ac:dyDescent="0.25">
      <c r="A10858" t="s">
        <v>11232</v>
      </c>
      <c r="B10858" t="s">
        <v>14</v>
      </c>
      <c r="C10858" t="s">
        <v>14</v>
      </c>
      <c r="D10858" t="s">
        <v>34</v>
      </c>
      <c r="E10858" t="s">
        <v>520</v>
      </c>
    </row>
    <row r="10859" spans="1:5" x14ac:dyDescent="0.25">
      <c r="A10859" t="s">
        <v>11231</v>
      </c>
      <c r="B10859" t="s">
        <v>14</v>
      </c>
      <c r="C10859" t="s">
        <v>14</v>
      </c>
      <c r="D10859" t="s">
        <v>34</v>
      </c>
      <c r="E10859" t="s">
        <v>520</v>
      </c>
    </row>
    <row r="10860" spans="1:5" x14ac:dyDescent="0.25">
      <c r="A10860" t="s">
        <v>11234</v>
      </c>
      <c r="B10860" t="s">
        <v>14</v>
      </c>
      <c r="C10860" t="s">
        <v>14</v>
      </c>
      <c r="D10860" t="s">
        <v>34</v>
      </c>
      <c r="E10860" t="s">
        <v>520</v>
      </c>
    </row>
    <row r="10861" spans="1:5" x14ac:dyDescent="0.25">
      <c r="A10861" t="s">
        <v>11235</v>
      </c>
      <c r="B10861" t="s">
        <v>14</v>
      </c>
      <c r="C10861" t="s">
        <v>14</v>
      </c>
      <c r="D10861" t="s">
        <v>34</v>
      </c>
      <c r="E10861" t="s">
        <v>520</v>
      </c>
    </row>
    <row r="10862" spans="1:5" x14ac:dyDescent="0.25">
      <c r="A10862" t="s">
        <v>11236</v>
      </c>
      <c r="B10862" t="s">
        <v>14</v>
      </c>
      <c r="C10862" t="s">
        <v>14</v>
      </c>
      <c r="D10862" t="s">
        <v>34</v>
      </c>
      <c r="E10862" t="s">
        <v>520</v>
      </c>
    </row>
    <row r="10863" spans="1:5" x14ac:dyDescent="0.25">
      <c r="A10863" t="s">
        <v>11237</v>
      </c>
      <c r="B10863" t="s">
        <v>14</v>
      </c>
      <c r="C10863" t="s">
        <v>14</v>
      </c>
      <c r="D10863" t="s">
        <v>34</v>
      </c>
      <c r="E10863" t="s">
        <v>520</v>
      </c>
    </row>
    <row r="10864" spans="1:5" x14ac:dyDescent="0.25">
      <c r="A10864" t="s">
        <v>11239</v>
      </c>
      <c r="B10864" t="s">
        <v>14</v>
      </c>
      <c r="C10864" t="s">
        <v>14</v>
      </c>
      <c r="D10864" t="s">
        <v>34</v>
      </c>
      <c r="E10864" t="s">
        <v>520</v>
      </c>
    </row>
    <row r="10865" spans="1:5" x14ac:dyDescent="0.25">
      <c r="A10865" t="s">
        <v>11240</v>
      </c>
      <c r="B10865" t="s">
        <v>14</v>
      </c>
      <c r="C10865" t="s">
        <v>14</v>
      </c>
      <c r="D10865" t="s">
        <v>34</v>
      </c>
      <c r="E10865" t="s">
        <v>520</v>
      </c>
    </row>
    <row r="10866" spans="1:5" x14ac:dyDescent="0.25">
      <c r="A10866" t="s">
        <v>11238</v>
      </c>
      <c r="B10866" t="s">
        <v>14</v>
      </c>
      <c r="C10866" t="s">
        <v>14</v>
      </c>
      <c r="D10866" t="s">
        <v>34</v>
      </c>
      <c r="E10866" t="s">
        <v>520</v>
      </c>
    </row>
    <row r="10867" spans="1:5" x14ac:dyDescent="0.25">
      <c r="A10867" t="s">
        <v>11242</v>
      </c>
      <c r="B10867" t="s">
        <v>14</v>
      </c>
      <c r="C10867" t="s">
        <v>14</v>
      </c>
      <c r="D10867" t="s">
        <v>34</v>
      </c>
      <c r="E10867" t="s">
        <v>520</v>
      </c>
    </row>
    <row r="10868" spans="1:5" x14ac:dyDescent="0.25">
      <c r="A10868" t="s">
        <v>11241</v>
      </c>
      <c r="B10868" t="s">
        <v>14</v>
      </c>
      <c r="C10868" t="s">
        <v>14</v>
      </c>
      <c r="D10868" t="s">
        <v>34</v>
      </c>
      <c r="E10868" t="s">
        <v>520</v>
      </c>
    </row>
    <row r="10869" spans="1:5" x14ac:dyDescent="0.25">
      <c r="A10869" t="s">
        <v>11243</v>
      </c>
      <c r="B10869" t="s">
        <v>14</v>
      </c>
      <c r="C10869" t="s">
        <v>14</v>
      </c>
      <c r="D10869" t="s">
        <v>34</v>
      </c>
      <c r="E10869" t="s">
        <v>520</v>
      </c>
    </row>
    <row r="10870" spans="1:5" x14ac:dyDescent="0.25">
      <c r="A10870" t="s">
        <v>11244</v>
      </c>
      <c r="B10870" t="s">
        <v>14</v>
      </c>
      <c r="C10870" t="s">
        <v>14</v>
      </c>
      <c r="D10870" t="s">
        <v>34</v>
      </c>
      <c r="E10870" t="s">
        <v>520</v>
      </c>
    </row>
    <row r="10871" spans="1:5" x14ac:dyDescent="0.25">
      <c r="A10871" t="s">
        <v>11246</v>
      </c>
      <c r="B10871" t="s">
        <v>14</v>
      </c>
      <c r="C10871" t="s">
        <v>14</v>
      </c>
      <c r="D10871" t="s">
        <v>34</v>
      </c>
      <c r="E10871" t="s">
        <v>520</v>
      </c>
    </row>
    <row r="10872" spans="1:5" x14ac:dyDescent="0.25">
      <c r="A10872" t="s">
        <v>11247</v>
      </c>
      <c r="B10872" t="s">
        <v>14</v>
      </c>
      <c r="C10872" t="s">
        <v>14</v>
      </c>
      <c r="D10872" t="s">
        <v>34</v>
      </c>
      <c r="E10872" t="s">
        <v>520</v>
      </c>
    </row>
    <row r="10873" spans="1:5" x14ac:dyDescent="0.25">
      <c r="A10873" t="s">
        <v>11245</v>
      </c>
      <c r="B10873" t="s">
        <v>14</v>
      </c>
      <c r="C10873" t="s">
        <v>14</v>
      </c>
      <c r="D10873" t="s">
        <v>34</v>
      </c>
      <c r="E10873" t="s">
        <v>520</v>
      </c>
    </row>
    <row r="10874" spans="1:5" x14ac:dyDescent="0.25">
      <c r="A10874" t="s">
        <v>11250</v>
      </c>
      <c r="B10874" t="s">
        <v>14</v>
      </c>
      <c r="C10874" t="s">
        <v>14</v>
      </c>
      <c r="D10874" t="s">
        <v>34</v>
      </c>
      <c r="E10874" t="s">
        <v>520</v>
      </c>
    </row>
    <row r="10875" spans="1:5" x14ac:dyDescent="0.25">
      <c r="A10875" t="s">
        <v>11249</v>
      </c>
      <c r="B10875" t="s">
        <v>14</v>
      </c>
      <c r="C10875" t="s">
        <v>14</v>
      </c>
      <c r="D10875" t="s">
        <v>34</v>
      </c>
      <c r="E10875" t="s">
        <v>520</v>
      </c>
    </row>
    <row r="10876" spans="1:5" x14ac:dyDescent="0.25">
      <c r="A10876" t="s">
        <v>11248</v>
      </c>
      <c r="B10876" t="s">
        <v>14</v>
      </c>
      <c r="C10876" t="s">
        <v>14</v>
      </c>
      <c r="D10876" t="s">
        <v>34</v>
      </c>
      <c r="E10876" t="s">
        <v>520</v>
      </c>
    </row>
    <row r="10877" spans="1:5" x14ac:dyDescent="0.25">
      <c r="A10877" t="s">
        <v>11252</v>
      </c>
      <c r="B10877" t="s">
        <v>14</v>
      </c>
      <c r="C10877" t="s">
        <v>14</v>
      </c>
      <c r="D10877" t="s">
        <v>34</v>
      </c>
      <c r="E10877" t="s">
        <v>520</v>
      </c>
    </row>
    <row r="10878" spans="1:5" x14ac:dyDescent="0.25">
      <c r="A10878" t="s">
        <v>11251</v>
      </c>
      <c r="B10878" t="s">
        <v>14</v>
      </c>
      <c r="C10878" t="s">
        <v>14</v>
      </c>
      <c r="D10878" t="s">
        <v>34</v>
      </c>
      <c r="E10878" t="s">
        <v>520</v>
      </c>
    </row>
    <row r="10879" spans="1:5" x14ac:dyDescent="0.25">
      <c r="A10879" t="s">
        <v>11254</v>
      </c>
      <c r="B10879" t="s">
        <v>14</v>
      </c>
      <c r="C10879" t="s">
        <v>14</v>
      </c>
      <c r="D10879" t="s">
        <v>34</v>
      </c>
      <c r="E10879" t="s">
        <v>520</v>
      </c>
    </row>
    <row r="10880" spans="1:5" x14ac:dyDescent="0.25">
      <c r="A10880" t="s">
        <v>11253</v>
      </c>
      <c r="B10880" t="s">
        <v>14</v>
      </c>
      <c r="C10880" t="s">
        <v>14</v>
      </c>
      <c r="D10880" t="s">
        <v>34</v>
      </c>
      <c r="E10880" t="s">
        <v>520</v>
      </c>
    </row>
    <row r="10881" spans="1:5" x14ac:dyDescent="0.25">
      <c r="A10881" t="s">
        <v>11256</v>
      </c>
      <c r="B10881" t="s">
        <v>14</v>
      </c>
      <c r="C10881" t="s">
        <v>14</v>
      </c>
      <c r="D10881" t="s">
        <v>34</v>
      </c>
      <c r="E10881" t="s">
        <v>520</v>
      </c>
    </row>
    <row r="10882" spans="1:5" x14ac:dyDescent="0.25">
      <c r="A10882" t="s">
        <v>11255</v>
      </c>
      <c r="B10882" t="s">
        <v>14</v>
      </c>
      <c r="C10882" t="s">
        <v>14</v>
      </c>
      <c r="D10882" t="s">
        <v>34</v>
      </c>
      <c r="E10882" t="s">
        <v>520</v>
      </c>
    </row>
    <row r="10883" spans="1:5" x14ac:dyDescent="0.25">
      <c r="A10883" t="s">
        <v>11257</v>
      </c>
      <c r="B10883" t="s">
        <v>14</v>
      </c>
      <c r="C10883" t="s">
        <v>14</v>
      </c>
      <c r="D10883" t="s">
        <v>34</v>
      </c>
      <c r="E10883" t="s">
        <v>520</v>
      </c>
    </row>
    <row r="10884" spans="1:5" x14ac:dyDescent="0.25">
      <c r="A10884" t="s">
        <v>11258</v>
      </c>
      <c r="B10884" t="s">
        <v>14</v>
      </c>
      <c r="C10884" t="s">
        <v>14</v>
      </c>
      <c r="D10884" t="s">
        <v>34</v>
      </c>
      <c r="E10884" t="s">
        <v>520</v>
      </c>
    </row>
    <row r="10885" spans="1:5" x14ac:dyDescent="0.25">
      <c r="A10885" t="s">
        <v>11259</v>
      </c>
      <c r="B10885" t="s">
        <v>14</v>
      </c>
      <c r="C10885" t="s">
        <v>14</v>
      </c>
      <c r="D10885" t="s">
        <v>64</v>
      </c>
      <c r="E10885" t="s">
        <v>517</v>
      </c>
    </row>
    <row r="10886" spans="1:5" x14ac:dyDescent="0.25">
      <c r="A10886" t="s">
        <v>11260</v>
      </c>
      <c r="B10886" t="s">
        <v>14</v>
      </c>
      <c r="C10886" t="s">
        <v>14</v>
      </c>
      <c r="D10886" t="s">
        <v>64</v>
      </c>
      <c r="E10886" t="s">
        <v>517</v>
      </c>
    </row>
    <row r="10887" spans="1:5" x14ac:dyDescent="0.25">
      <c r="A10887" t="s">
        <v>11262</v>
      </c>
      <c r="B10887" t="s">
        <v>14</v>
      </c>
      <c r="C10887" t="s">
        <v>14</v>
      </c>
      <c r="D10887" t="s">
        <v>34</v>
      </c>
      <c r="E10887" t="s">
        <v>520</v>
      </c>
    </row>
    <row r="10888" spans="1:5" x14ac:dyDescent="0.25">
      <c r="A10888" t="s">
        <v>11261</v>
      </c>
      <c r="B10888" t="s">
        <v>14</v>
      </c>
      <c r="C10888" t="s">
        <v>14</v>
      </c>
      <c r="D10888" t="s">
        <v>34</v>
      </c>
      <c r="E10888" t="s">
        <v>520</v>
      </c>
    </row>
    <row r="10889" spans="1:5" x14ac:dyDescent="0.25">
      <c r="A10889" t="s">
        <v>11264</v>
      </c>
      <c r="B10889" t="s">
        <v>14</v>
      </c>
      <c r="C10889" t="s">
        <v>14</v>
      </c>
      <c r="D10889" t="s">
        <v>34</v>
      </c>
      <c r="E10889" t="s">
        <v>520</v>
      </c>
    </row>
    <row r="10890" spans="1:5" x14ac:dyDescent="0.25">
      <c r="A10890" t="s">
        <v>11263</v>
      </c>
      <c r="B10890" t="s">
        <v>14</v>
      </c>
      <c r="C10890" t="s">
        <v>14</v>
      </c>
      <c r="D10890" t="s">
        <v>34</v>
      </c>
      <c r="E10890" t="s">
        <v>520</v>
      </c>
    </row>
    <row r="10891" spans="1:5" x14ac:dyDescent="0.25">
      <c r="A10891" t="s">
        <v>11265</v>
      </c>
      <c r="B10891" t="s">
        <v>14</v>
      </c>
      <c r="C10891" t="s">
        <v>14</v>
      </c>
      <c r="D10891" t="s">
        <v>34</v>
      </c>
      <c r="E10891" t="s">
        <v>520</v>
      </c>
    </row>
    <row r="10892" spans="1:5" x14ac:dyDescent="0.25">
      <c r="A10892" t="s">
        <v>11266</v>
      </c>
      <c r="B10892" t="s">
        <v>14</v>
      </c>
      <c r="C10892" t="s">
        <v>14</v>
      </c>
      <c r="D10892" t="s">
        <v>34</v>
      </c>
      <c r="E10892" t="s">
        <v>520</v>
      </c>
    </row>
    <row r="10893" spans="1:5" x14ac:dyDescent="0.25">
      <c r="A10893" t="s">
        <v>11267</v>
      </c>
      <c r="B10893" t="s">
        <v>14</v>
      </c>
      <c r="C10893" t="s">
        <v>14</v>
      </c>
      <c r="D10893" t="s">
        <v>34</v>
      </c>
      <c r="E10893" t="s">
        <v>520</v>
      </c>
    </row>
    <row r="10894" spans="1:5" x14ac:dyDescent="0.25">
      <c r="A10894" t="s">
        <v>11268</v>
      </c>
      <c r="B10894" t="s">
        <v>14</v>
      </c>
      <c r="C10894" t="s">
        <v>14</v>
      </c>
      <c r="D10894" t="s">
        <v>34</v>
      </c>
      <c r="E10894" t="s">
        <v>520</v>
      </c>
    </row>
    <row r="10895" spans="1:5" x14ac:dyDescent="0.25">
      <c r="A10895" t="s">
        <v>11269</v>
      </c>
      <c r="B10895" t="s">
        <v>14</v>
      </c>
      <c r="C10895" t="s">
        <v>14</v>
      </c>
      <c r="D10895" t="s">
        <v>34</v>
      </c>
      <c r="E10895" t="s">
        <v>520</v>
      </c>
    </row>
    <row r="10896" spans="1:5" x14ac:dyDescent="0.25">
      <c r="A10896" t="s">
        <v>11270</v>
      </c>
      <c r="B10896" t="s">
        <v>14</v>
      </c>
      <c r="C10896" t="s">
        <v>14</v>
      </c>
      <c r="D10896" t="s">
        <v>34</v>
      </c>
      <c r="E10896" t="s">
        <v>520</v>
      </c>
    </row>
    <row r="10897" spans="1:5" x14ac:dyDescent="0.25">
      <c r="A10897" t="s">
        <v>11271</v>
      </c>
      <c r="B10897" t="s">
        <v>14</v>
      </c>
      <c r="C10897" t="s">
        <v>14</v>
      </c>
      <c r="D10897" t="s">
        <v>34</v>
      </c>
      <c r="E10897" t="s">
        <v>520</v>
      </c>
    </row>
    <row r="10898" spans="1:5" x14ac:dyDescent="0.25">
      <c r="A10898" t="s">
        <v>11273</v>
      </c>
      <c r="B10898" t="s">
        <v>14</v>
      </c>
      <c r="C10898" t="s">
        <v>14</v>
      </c>
      <c r="D10898" t="s">
        <v>34</v>
      </c>
      <c r="E10898" t="s">
        <v>520</v>
      </c>
    </row>
    <row r="10899" spans="1:5" x14ac:dyDescent="0.25">
      <c r="A10899" t="s">
        <v>11272</v>
      </c>
      <c r="B10899" t="s">
        <v>14</v>
      </c>
      <c r="C10899" t="s">
        <v>14</v>
      </c>
      <c r="D10899" t="s">
        <v>34</v>
      </c>
      <c r="E10899" t="s">
        <v>520</v>
      </c>
    </row>
    <row r="10900" spans="1:5" x14ac:dyDescent="0.25">
      <c r="A10900" t="s">
        <v>11275</v>
      </c>
      <c r="B10900" t="s">
        <v>14</v>
      </c>
      <c r="C10900" t="s">
        <v>14</v>
      </c>
      <c r="D10900" t="s">
        <v>34</v>
      </c>
      <c r="E10900" t="s">
        <v>520</v>
      </c>
    </row>
    <row r="10901" spans="1:5" x14ac:dyDescent="0.25">
      <c r="A10901" t="s">
        <v>11274</v>
      </c>
      <c r="B10901" t="s">
        <v>14</v>
      </c>
      <c r="C10901" t="s">
        <v>14</v>
      </c>
      <c r="D10901" t="s">
        <v>34</v>
      </c>
      <c r="E10901" t="s">
        <v>520</v>
      </c>
    </row>
    <row r="10902" spans="1:5" x14ac:dyDescent="0.25">
      <c r="A10902" t="s">
        <v>11276</v>
      </c>
      <c r="B10902" t="s">
        <v>14</v>
      </c>
      <c r="C10902" t="s">
        <v>14</v>
      </c>
      <c r="D10902" t="s">
        <v>34</v>
      </c>
      <c r="E10902" t="s">
        <v>520</v>
      </c>
    </row>
    <row r="10903" spans="1:5" x14ac:dyDescent="0.25">
      <c r="A10903" t="s">
        <v>11277</v>
      </c>
      <c r="B10903" t="s">
        <v>14</v>
      </c>
      <c r="C10903" t="s">
        <v>14</v>
      </c>
      <c r="D10903" t="s">
        <v>34</v>
      </c>
      <c r="E10903" t="s">
        <v>520</v>
      </c>
    </row>
    <row r="10904" spans="1:5" x14ac:dyDescent="0.25">
      <c r="A10904" t="s">
        <v>11279</v>
      </c>
      <c r="B10904" t="s">
        <v>14</v>
      </c>
      <c r="C10904" t="s">
        <v>14</v>
      </c>
      <c r="D10904" t="s">
        <v>69</v>
      </c>
      <c r="E10904" t="s">
        <v>520</v>
      </c>
    </row>
    <row r="10905" spans="1:5" x14ac:dyDescent="0.25">
      <c r="A10905" t="s">
        <v>11278</v>
      </c>
      <c r="B10905" t="s">
        <v>14</v>
      </c>
      <c r="C10905" t="s">
        <v>14</v>
      </c>
      <c r="D10905" t="s">
        <v>69</v>
      </c>
      <c r="E10905" t="s">
        <v>520</v>
      </c>
    </row>
    <row r="10906" spans="1:5" x14ac:dyDescent="0.25">
      <c r="A10906" t="s">
        <v>11280</v>
      </c>
      <c r="B10906" t="s">
        <v>14</v>
      </c>
      <c r="C10906" t="s">
        <v>14</v>
      </c>
      <c r="D10906" t="s">
        <v>34</v>
      </c>
      <c r="E10906" t="s">
        <v>520</v>
      </c>
    </row>
    <row r="10907" spans="1:5" x14ac:dyDescent="0.25">
      <c r="A10907" t="s">
        <v>11281</v>
      </c>
      <c r="B10907" t="s">
        <v>14</v>
      </c>
      <c r="C10907" t="s">
        <v>14</v>
      </c>
      <c r="D10907" t="s">
        <v>34</v>
      </c>
      <c r="E10907" t="s">
        <v>520</v>
      </c>
    </row>
    <row r="10908" spans="1:5" x14ac:dyDescent="0.25">
      <c r="A10908" t="s">
        <v>11282</v>
      </c>
      <c r="B10908" t="s">
        <v>14</v>
      </c>
      <c r="C10908" t="s">
        <v>14</v>
      </c>
      <c r="D10908" t="s">
        <v>69</v>
      </c>
      <c r="E10908" t="s">
        <v>520</v>
      </c>
    </row>
    <row r="10909" spans="1:5" x14ac:dyDescent="0.25">
      <c r="A10909" t="s">
        <v>11283</v>
      </c>
      <c r="B10909" t="s">
        <v>14</v>
      </c>
      <c r="C10909" t="s">
        <v>14</v>
      </c>
      <c r="D10909" t="s">
        <v>69</v>
      </c>
      <c r="E10909" t="s">
        <v>520</v>
      </c>
    </row>
    <row r="10910" spans="1:5" x14ac:dyDescent="0.25">
      <c r="A10910" t="s">
        <v>11284</v>
      </c>
      <c r="B10910" t="s">
        <v>14</v>
      </c>
      <c r="C10910" t="s">
        <v>14</v>
      </c>
      <c r="D10910" t="s">
        <v>69</v>
      </c>
      <c r="E10910" t="s">
        <v>520</v>
      </c>
    </row>
    <row r="10911" spans="1:5" x14ac:dyDescent="0.25">
      <c r="A10911" t="s">
        <v>11285</v>
      </c>
      <c r="B10911" t="s">
        <v>14</v>
      </c>
      <c r="C10911" t="s">
        <v>14</v>
      </c>
      <c r="D10911" t="s">
        <v>69</v>
      </c>
      <c r="E10911" t="s">
        <v>520</v>
      </c>
    </row>
    <row r="10912" spans="1:5" x14ac:dyDescent="0.25">
      <c r="A10912" t="s">
        <v>11286</v>
      </c>
      <c r="B10912" t="s">
        <v>14</v>
      </c>
      <c r="C10912" t="s">
        <v>14</v>
      </c>
      <c r="D10912" t="s">
        <v>34</v>
      </c>
      <c r="E10912" t="s">
        <v>520</v>
      </c>
    </row>
    <row r="10913" spans="1:5" x14ac:dyDescent="0.25">
      <c r="A10913" t="s">
        <v>11287</v>
      </c>
      <c r="B10913" t="s">
        <v>14</v>
      </c>
      <c r="C10913" t="s">
        <v>14</v>
      </c>
      <c r="D10913" t="s">
        <v>69</v>
      </c>
      <c r="E10913" t="s">
        <v>520</v>
      </c>
    </row>
    <row r="10914" spans="1:5" x14ac:dyDescent="0.25">
      <c r="A10914" t="s">
        <v>11288</v>
      </c>
      <c r="B10914" t="s">
        <v>14</v>
      </c>
      <c r="C10914" t="s">
        <v>14</v>
      </c>
      <c r="D10914" t="s">
        <v>69</v>
      </c>
      <c r="E10914" t="s">
        <v>520</v>
      </c>
    </row>
    <row r="10915" spans="1:5" x14ac:dyDescent="0.25">
      <c r="A10915" t="s">
        <v>11289</v>
      </c>
      <c r="B10915" t="s">
        <v>14</v>
      </c>
      <c r="C10915" t="s">
        <v>14</v>
      </c>
      <c r="D10915" t="s">
        <v>34</v>
      </c>
      <c r="E10915" t="s">
        <v>520</v>
      </c>
    </row>
    <row r="10916" spans="1:5" x14ac:dyDescent="0.25">
      <c r="A10916" t="s">
        <v>11290</v>
      </c>
      <c r="B10916" t="s">
        <v>14</v>
      </c>
      <c r="C10916" t="s">
        <v>14</v>
      </c>
      <c r="D10916" t="s">
        <v>34</v>
      </c>
      <c r="E10916" t="s">
        <v>520</v>
      </c>
    </row>
    <row r="10917" spans="1:5" x14ac:dyDescent="0.25">
      <c r="A10917" t="s">
        <v>11291</v>
      </c>
      <c r="B10917" t="s">
        <v>14</v>
      </c>
      <c r="C10917" t="s">
        <v>14</v>
      </c>
      <c r="D10917" t="s">
        <v>34</v>
      </c>
      <c r="E10917" t="s">
        <v>520</v>
      </c>
    </row>
    <row r="10918" spans="1:5" x14ac:dyDescent="0.25">
      <c r="A10918" t="s">
        <v>11292</v>
      </c>
      <c r="B10918" t="s">
        <v>14</v>
      </c>
      <c r="C10918" t="s">
        <v>14</v>
      </c>
      <c r="D10918" t="s">
        <v>34</v>
      </c>
      <c r="E10918" t="s">
        <v>520</v>
      </c>
    </row>
    <row r="10919" spans="1:5" x14ac:dyDescent="0.25">
      <c r="A10919" t="s">
        <v>11293</v>
      </c>
      <c r="B10919" t="s">
        <v>14</v>
      </c>
      <c r="C10919" t="s">
        <v>14</v>
      </c>
      <c r="D10919" t="s">
        <v>34</v>
      </c>
      <c r="E10919" t="s">
        <v>520</v>
      </c>
    </row>
    <row r="10920" spans="1:5" x14ac:dyDescent="0.25">
      <c r="A10920" t="s">
        <v>11294</v>
      </c>
      <c r="B10920" t="s">
        <v>14</v>
      </c>
      <c r="C10920" t="s">
        <v>14</v>
      </c>
      <c r="D10920" t="s">
        <v>34</v>
      </c>
      <c r="E10920" t="s">
        <v>520</v>
      </c>
    </row>
    <row r="10921" spans="1:5" x14ac:dyDescent="0.25">
      <c r="A10921" t="s">
        <v>11295</v>
      </c>
      <c r="B10921" t="s">
        <v>14</v>
      </c>
      <c r="C10921" t="s">
        <v>14</v>
      </c>
      <c r="D10921" t="s">
        <v>69</v>
      </c>
      <c r="E10921" t="s">
        <v>520</v>
      </c>
    </row>
    <row r="10922" spans="1:5" x14ac:dyDescent="0.25">
      <c r="A10922" t="s">
        <v>11296</v>
      </c>
      <c r="B10922" t="s">
        <v>14</v>
      </c>
      <c r="C10922" t="s">
        <v>14</v>
      </c>
      <c r="D10922" t="s">
        <v>69</v>
      </c>
      <c r="E10922" t="s">
        <v>520</v>
      </c>
    </row>
    <row r="10923" spans="1:5" x14ac:dyDescent="0.25">
      <c r="A10923" t="s">
        <v>7414</v>
      </c>
      <c r="B10923" t="s">
        <v>20</v>
      </c>
      <c r="C10923" t="s">
        <v>21</v>
      </c>
      <c r="D10923" t="s">
        <v>33</v>
      </c>
      <c r="E10923" t="s">
        <v>537</v>
      </c>
    </row>
    <row r="10924" spans="1:5" x14ac:dyDescent="0.25">
      <c r="A10924" t="s">
        <v>5097</v>
      </c>
      <c r="B10924" t="s">
        <v>20</v>
      </c>
      <c r="C10924" t="s">
        <v>21</v>
      </c>
      <c r="D10924" t="s">
        <v>65</v>
      </c>
      <c r="E10924" t="s">
        <v>537</v>
      </c>
    </row>
    <row r="10925" spans="1:5" x14ac:dyDescent="0.25">
      <c r="A10925" t="s">
        <v>8186</v>
      </c>
      <c r="B10925" t="s">
        <v>20</v>
      </c>
      <c r="C10925" t="s">
        <v>21</v>
      </c>
      <c r="D10925" t="s">
        <v>65</v>
      </c>
      <c r="E10925" t="s">
        <v>537</v>
      </c>
    </row>
    <row r="10926" spans="1:5" x14ac:dyDescent="0.25">
      <c r="A10926" t="s">
        <v>2703</v>
      </c>
      <c r="B10926" t="s">
        <v>20</v>
      </c>
      <c r="C10926" t="s">
        <v>21</v>
      </c>
      <c r="D10926" t="s">
        <v>33</v>
      </c>
      <c r="E10926" t="s">
        <v>537</v>
      </c>
    </row>
    <row r="10927" spans="1:5" x14ac:dyDescent="0.25">
      <c r="A10927" t="s">
        <v>11302</v>
      </c>
      <c r="B10927" t="s">
        <v>20</v>
      </c>
      <c r="C10927" t="s">
        <v>19</v>
      </c>
      <c r="D10927" t="s">
        <v>33</v>
      </c>
      <c r="E10927" t="s">
        <v>523</v>
      </c>
    </row>
    <row r="10928" spans="1:5" x14ac:dyDescent="0.25">
      <c r="A10928" t="s">
        <v>11304</v>
      </c>
      <c r="B10928" t="s">
        <v>20</v>
      </c>
      <c r="C10928" t="s">
        <v>19</v>
      </c>
      <c r="D10928" t="s">
        <v>33</v>
      </c>
      <c r="E10928" t="s">
        <v>523</v>
      </c>
    </row>
    <row r="10929" spans="1:5" x14ac:dyDescent="0.25">
      <c r="A10929" t="s">
        <v>11303</v>
      </c>
      <c r="B10929" t="s">
        <v>20</v>
      </c>
      <c r="C10929" t="s">
        <v>19</v>
      </c>
      <c r="D10929" t="s">
        <v>33</v>
      </c>
      <c r="E10929" t="s">
        <v>523</v>
      </c>
    </row>
    <row r="10930" spans="1:5" x14ac:dyDescent="0.25">
      <c r="A10930" t="s">
        <v>11305</v>
      </c>
      <c r="B10930" t="s">
        <v>20</v>
      </c>
      <c r="C10930" t="s">
        <v>19</v>
      </c>
      <c r="D10930" t="s">
        <v>33</v>
      </c>
      <c r="E10930" t="s">
        <v>523</v>
      </c>
    </row>
    <row r="10931" spans="1:5" x14ac:dyDescent="0.25">
      <c r="A10931" t="s">
        <v>11301</v>
      </c>
      <c r="B10931" t="s">
        <v>20</v>
      </c>
      <c r="C10931" t="s">
        <v>19</v>
      </c>
      <c r="D10931" t="s">
        <v>33</v>
      </c>
      <c r="E10931" t="s">
        <v>523</v>
      </c>
    </row>
    <row r="10932" spans="1:5" x14ac:dyDescent="0.25">
      <c r="A10932" t="s">
        <v>11306</v>
      </c>
      <c r="B10932" t="s">
        <v>16</v>
      </c>
      <c r="C10932" t="s">
        <v>15</v>
      </c>
      <c r="D10932" t="s">
        <v>33</v>
      </c>
      <c r="E10932" t="s">
        <v>874</v>
      </c>
    </row>
    <row r="10933" spans="1:5" x14ac:dyDescent="0.25">
      <c r="A10933" t="s">
        <v>2829</v>
      </c>
      <c r="B10933" t="s">
        <v>20</v>
      </c>
      <c r="C10933" t="s">
        <v>21</v>
      </c>
      <c r="D10933" t="s">
        <v>33</v>
      </c>
      <c r="E10933" t="s">
        <v>537</v>
      </c>
    </row>
    <row r="10934" spans="1:5" x14ac:dyDescent="0.25">
      <c r="A10934" t="s">
        <v>18562</v>
      </c>
      <c r="B10934" t="s">
        <v>20</v>
      </c>
      <c r="C10934" t="s">
        <v>21</v>
      </c>
      <c r="D10934" t="s">
        <v>33</v>
      </c>
      <c r="E10934" t="s">
        <v>537</v>
      </c>
    </row>
    <row r="10935" spans="1:5" x14ac:dyDescent="0.25">
      <c r="A10935" t="s">
        <v>11308</v>
      </c>
      <c r="B10935" t="s">
        <v>20</v>
      </c>
      <c r="C10935" t="s">
        <v>19</v>
      </c>
      <c r="D10935" t="s">
        <v>33</v>
      </c>
      <c r="E10935" t="s">
        <v>539</v>
      </c>
    </row>
    <row r="10936" spans="1:5" x14ac:dyDescent="0.25">
      <c r="A10936" t="s">
        <v>22153</v>
      </c>
      <c r="B10936" t="s">
        <v>20</v>
      </c>
      <c r="C10936" t="s">
        <v>21</v>
      </c>
      <c r="D10936" t="s">
        <v>33</v>
      </c>
      <c r="E10936" t="s">
        <v>537</v>
      </c>
    </row>
    <row r="10937" spans="1:5" x14ac:dyDescent="0.25">
      <c r="A10937" t="s">
        <v>12771</v>
      </c>
      <c r="B10937" t="s">
        <v>20</v>
      </c>
      <c r="C10937" t="s">
        <v>21</v>
      </c>
      <c r="D10937" t="s">
        <v>33</v>
      </c>
      <c r="E10937" t="s">
        <v>537</v>
      </c>
    </row>
    <row r="10938" spans="1:5" x14ac:dyDescent="0.25">
      <c r="A10938" t="s">
        <v>3843</v>
      </c>
      <c r="B10938" t="s">
        <v>20</v>
      </c>
      <c r="C10938" t="s">
        <v>21</v>
      </c>
      <c r="D10938" t="s">
        <v>33</v>
      </c>
      <c r="E10938" t="s">
        <v>537</v>
      </c>
    </row>
    <row r="10939" spans="1:5" x14ac:dyDescent="0.25">
      <c r="A10939" t="s">
        <v>20396</v>
      </c>
      <c r="B10939" t="s">
        <v>20</v>
      </c>
      <c r="C10939" t="s">
        <v>21</v>
      </c>
      <c r="D10939" t="s">
        <v>33</v>
      </c>
      <c r="E10939" t="s">
        <v>537</v>
      </c>
    </row>
    <row r="10940" spans="1:5" x14ac:dyDescent="0.25">
      <c r="A10940" t="s">
        <v>11311</v>
      </c>
      <c r="B10940" t="s">
        <v>20</v>
      </c>
      <c r="C10940" t="s">
        <v>19</v>
      </c>
      <c r="D10940" t="s">
        <v>33</v>
      </c>
      <c r="E10940" t="s">
        <v>538</v>
      </c>
    </row>
    <row r="10941" spans="1:5" x14ac:dyDescent="0.25">
      <c r="A10941" t="s">
        <v>24429</v>
      </c>
      <c r="B10941" t="s">
        <v>20</v>
      </c>
      <c r="C10941" t="s">
        <v>21</v>
      </c>
      <c r="D10941" t="s">
        <v>69</v>
      </c>
      <c r="E10941" t="s">
        <v>537</v>
      </c>
    </row>
    <row r="10942" spans="1:5" x14ac:dyDescent="0.25">
      <c r="A10942" t="s">
        <v>11312</v>
      </c>
      <c r="B10942" t="s">
        <v>20</v>
      </c>
      <c r="C10942" t="s">
        <v>19</v>
      </c>
      <c r="D10942" t="s">
        <v>33</v>
      </c>
      <c r="E10942" t="s">
        <v>538</v>
      </c>
    </row>
    <row r="10943" spans="1:5" x14ac:dyDescent="0.25">
      <c r="A10943" t="s">
        <v>11315</v>
      </c>
      <c r="B10943" t="s">
        <v>20</v>
      </c>
      <c r="C10943" t="s">
        <v>19</v>
      </c>
      <c r="D10943" t="s">
        <v>33</v>
      </c>
      <c r="E10943" t="s">
        <v>538</v>
      </c>
    </row>
    <row r="10944" spans="1:5" x14ac:dyDescent="0.25">
      <c r="A10944" t="s">
        <v>15931</v>
      </c>
      <c r="B10944" t="s">
        <v>20</v>
      </c>
      <c r="C10944" t="s">
        <v>21</v>
      </c>
      <c r="D10944" t="s">
        <v>33</v>
      </c>
      <c r="E10944" t="s">
        <v>537</v>
      </c>
    </row>
    <row r="10945" spans="1:5" x14ac:dyDescent="0.25">
      <c r="A10945" t="s">
        <v>11318</v>
      </c>
      <c r="B10945" t="s">
        <v>20</v>
      </c>
      <c r="C10945" t="s">
        <v>19</v>
      </c>
      <c r="D10945" t="s">
        <v>33</v>
      </c>
      <c r="E10945" t="s">
        <v>876</v>
      </c>
    </row>
    <row r="10946" spans="1:5" x14ac:dyDescent="0.25">
      <c r="A10946" t="s">
        <v>11317</v>
      </c>
      <c r="B10946" t="s">
        <v>20</v>
      </c>
      <c r="C10946" t="s">
        <v>19</v>
      </c>
      <c r="D10946" t="s">
        <v>33</v>
      </c>
      <c r="E10946" t="s">
        <v>837</v>
      </c>
    </row>
    <row r="10947" spans="1:5" x14ac:dyDescent="0.25">
      <c r="A10947" t="s">
        <v>11319</v>
      </c>
      <c r="B10947" t="s">
        <v>20</v>
      </c>
      <c r="C10947" t="s">
        <v>19</v>
      </c>
      <c r="D10947" t="s">
        <v>33</v>
      </c>
      <c r="E10947" t="s">
        <v>538</v>
      </c>
    </row>
    <row r="10948" spans="1:5" x14ac:dyDescent="0.25">
      <c r="A10948" t="s">
        <v>11320</v>
      </c>
      <c r="B10948" t="s">
        <v>20</v>
      </c>
      <c r="C10948" t="s">
        <v>19</v>
      </c>
      <c r="D10948" t="s">
        <v>33</v>
      </c>
      <c r="E10948" t="s">
        <v>547</v>
      </c>
    </row>
    <row r="10949" spans="1:5" x14ac:dyDescent="0.25">
      <c r="A10949" t="s">
        <v>11322</v>
      </c>
      <c r="B10949" t="s">
        <v>20</v>
      </c>
      <c r="C10949" t="s">
        <v>19</v>
      </c>
      <c r="D10949" t="s">
        <v>33</v>
      </c>
      <c r="E10949" t="s">
        <v>530</v>
      </c>
    </row>
    <row r="10950" spans="1:5" x14ac:dyDescent="0.25">
      <c r="A10950" t="s">
        <v>25355</v>
      </c>
      <c r="B10950" t="s">
        <v>20</v>
      </c>
      <c r="C10950" t="s">
        <v>21</v>
      </c>
      <c r="D10950" t="s">
        <v>33</v>
      </c>
      <c r="E10950" t="s">
        <v>537</v>
      </c>
    </row>
    <row r="10951" spans="1:5" x14ac:dyDescent="0.25">
      <c r="A10951" t="s">
        <v>11323</v>
      </c>
      <c r="B10951" t="s">
        <v>20</v>
      </c>
      <c r="C10951" t="s">
        <v>19</v>
      </c>
      <c r="D10951" t="s">
        <v>33</v>
      </c>
      <c r="E10951" t="s">
        <v>530</v>
      </c>
    </row>
    <row r="10952" spans="1:5" x14ac:dyDescent="0.25">
      <c r="A10952" t="s">
        <v>26378</v>
      </c>
      <c r="B10952" t="s">
        <v>20</v>
      </c>
      <c r="C10952" t="s">
        <v>21</v>
      </c>
      <c r="D10952" t="s">
        <v>33</v>
      </c>
      <c r="E10952" t="s">
        <v>537</v>
      </c>
    </row>
    <row r="10953" spans="1:5" x14ac:dyDescent="0.25">
      <c r="A10953" t="s">
        <v>26382</v>
      </c>
      <c r="B10953" t="s">
        <v>20</v>
      </c>
      <c r="C10953" t="s">
        <v>21</v>
      </c>
      <c r="D10953" t="s">
        <v>33</v>
      </c>
      <c r="E10953" t="s">
        <v>537</v>
      </c>
    </row>
    <row r="10954" spans="1:5" x14ac:dyDescent="0.25">
      <c r="A10954" t="s">
        <v>2702</v>
      </c>
      <c r="B10954" t="s">
        <v>20</v>
      </c>
      <c r="C10954" t="s">
        <v>21</v>
      </c>
      <c r="D10954" t="s">
        <v>33</v>
      </c>
      <c r="E10954" t="s">
        <v>537</v>
      </c>
    </row>
    <row r="10955" spans="1:5" x14ac:dyDescent="0.25">
      <c r="A10955" t="s">
        <v>43602</v>
      </c>
      <c r="B10955" t="s">
        <v>16</v>
      </c>
      <c r="C10955" t="s">
        <v>17</v>
      </c>
      <c r="D10955" t="s">
        <v>33</v>
      </c>
      <c r="E10955" t="s">
        <v>653</v>
      </c>
    </row>
    <row r="10956" spans="1:5" x14ac:dyDescent="0.25">
      <c r="A10956" t="s">
        <v>2828</v>
      </c>
      <c r="B10956" t="s">
        <v>20</v>
      </c>
      <c r="C10956" t="s">
        <v>21</v>
      </c>
      <c r="D10956" t="s">
        <v>33</v>
      </c>
      <c r="E10956" t="s">
        <v>537</v>
      </c>
    </row>
    <row r="10957" spans="1:5" x14ac:dyDescent="0.25">
      <c r="A10957" t="s">
        <v>11328</v>
      </c>
      <c r="B10957" t="s">
        <v>20</v>
      </c>
      <c r="C10957" t="s">
        <v>19</v>
      </c>
      <c r="D10957" t="s">
        <v>33</v>
      </c>
      <c r="E10957" t="s">
        <v>530</v>
      </c>
    </row>
    <row r="10958" spans="1:5" x14ac:dyDescent="0.25">
      <c r="A10958" t="s">
        <v>11330</v>
      </c>
      <c r="B10958" t="s">
        <v>20</v>
      </c>
      <c r="C10958" t="s">
        <v>19</v>
      </c>
      <c r="D10958" t="s">
        <v>33</v>
      </c>
      <c r="E10958" t="s">
        <v>530</v>
      </c>
    </row>
    <row r="10959" spans="1:5" x14ac:dyDescent="0.25">
      <c r="A10959" t="s">
        <v>2827</v>
      </c>
      <c r="B10959" t="s">
        <v>20</v>
      </c>
      <c r="C10959" t="s">
        <v>21</v>
      </c>
      <c r="D10959" t="s">
        <v>33</v>
      </c>
      <c r="E10959" t="s">
        <v>537</v>
      </c>
    </row>
    <row r="10960" spans="1:5" x14ac:dyDescent="0.25">
      <c r="A10960" t="s">
        <v>27121</v>
      </c>
      <c r="B10960" t="s">
        <v>20</v>
      </c>
      <c r="C10960" t="s">
        <v>21</v>
      </c>
      <c r="D10960" t="s">
        <v>33</v>
      </c>
      <c r="E10960" t="s">
        <v>537</v>
      </c>
    </row>
    <row r="10961" spans="1:5" x14ac:dyDescent="0.25">
      <c r="A10961" t="s">
        <v>11331</v>
      </c>
      <c r="B10961" t="s">
        <v>20</v>
      </c>
      <c r="C10961" t="s">
        <v>19</v>
      </c>
      <c r="D10961" t="s">
        <v>33</v>
      </c>
      <c r="E10961" t="s">
        <v>530</v>
      </c>
    </row>
    <row r="10962" spans="1:5" x14ac:dyDescent="0.25">
      <c r="A10962" t="s">
        <v>11334</v>
      </c>
      <c r="B10962" t="s">
        <v>20</v>
      </c>
      <c r="C10962" t="s">
        <v>19</v>
      </c>
      <c r="D10962" t="s">
        <v>33</v>
      </c>
      <c r="E10962" t="s">
        <v>530</v>
      </c>
    </row>
    <row r="10963" spans="1:5" x14ac:dyDescent="0.25">
      <c r="A10963" t="s">
        <v>27332</v>
      </c>
      <c r="B10963" t="s">
        <v>20</v>
      </c>
      <c r="C10963" t="s">
        <v>21</v>
      </c>
      <c r="D10963" t="s">
        <v>33</v>
      </c>
      <c r="E10963" t="s">
        <v>537</v>
      </c>
    </row>
    <row r="10964" spans="1:5" x14ac:dyDescent="0.25">
      <c r="A10964" t="s">
        <v>24771</v>
      </c>
      <c r="B10964" t="s">
        <v>20</v>
      </c>
      <c r="C10964" t="s">
        <v>21</v>
      </c>
      <c r="D10964" t="s">
        <v>33</v>
      </c>
      <c r="E10964" t="s">
        <v>537</v>
      </c>
    </row>
    <row r="10965" spans="1:5" x14ac:dyDescent="0.25">
      <c r="A10965" t="s">
        <v>11335</v>
      </c>
      <c r="B10965" t="s">
        <v>20</v>
      </c>
      <c r="C10965" t="s">
        <v>19</v>
      </c>
      <c r="D10965" t="s">
        <v>33</v>
      </c>
      <c r="E10965" t="s">
        <v>538</v>
      </c>
    </row>
    <row r="10966" spans="1:5" x14ac:dyDescent="0.25">
      <c r="A10966" t="s">
        <v>11337</v>
      </c>
      <c r="B10966" t="s">
        <v>20</v>
      </c>
      <c r="C10966" t="s">
        <v>19</v>
      </c>
      <c r="D10966" t="s">
        <v>33</v>
      </c>
      <c r="E10966" t="s">
        <v>530</v>
      </c>
    </row>
    <row r="10967" spans="1:5" x14ac:dyDescent="0.25">
      <c r="A10967" t="s">
        <v>11310</v>
      </c>
      <c r="B10967" t="s">
        <v>20</v>
      </c>
      <c r="C10967" t="s">
        <v>21</v>
      </c>
      <c r="D10967" t="s">
        <v>33</v>
      </c>
      <c r="E10967" t="s">
        <v>537</v>
      </c>
    </row>
    <row r="10968" spans="1:5" x14ac:dyDescent="0.25">
      <c r="A10968" t="s">
        <v>11338</v>
      </c>
      <c r="B10968" t="s">
        <v>20</v>
      </c>
      <c r="C10968" t="s">
        <v>19</v>
      </c>
      <c r="D10968" t="s">
        <v>33</v>
      </c>
      <c r="E10968" t="s">
        <v>538</v>
      </c>
    </row>
    <row r="10969" spans="1:5" x14ac:dyDescent="0.25">
      <c r="A10969" t="s">
        <v>11340</v>
      </c>
      <c r="B10969" t="s">
        <v>20</v>
      </c>
      <c r="C10969" t="s">
        <v>19</v>
      </c>
      <c r="D10969" t="s">
        <v>33</v>
      </c>
      <c r="E10969" t="s">
        <v>530</v>
      </c>
    </row>
    <row r="10970" spans="1:5" x14ac:dyDescent="0.25">
      <c r="A10970" t="s">
        <v>7153</v>
      </c>
      <c r="B10970" t="s">
        <v>20</v>
      </c>
      <c r="C10970" t="s">
        <v>19</v>
      </c>
      <c r="D10970" t="s">
        <v>33</v>
      </c>
      <c r="E10970" t="s">
        <v>533</v>
      </c>
    </row>
    <row r="10971" spans="1:5" x14ac:dyDescent="0.25">
      <c r="A10971" t="s">
        <v>11343</v>
      </c>
      <c r="B10971" t="s">
        <v>20</v>
      </c>
      <c r="C10971" t="s">
        <v>19</v>
      </c>
      <c r="D10971" t="s">
        <v>33</v>
      </c>
      <c r="E10971" t="s">
        <v>538</v>
      </c>
    </row>
    <row r="10972" spans="1:5" x14ac:dyDescent="0.25">
      <c r="A10972" t="s">
        <v>24126</v>
      </c>
      <c r="B10972" t="s">
        <v>20</v>
      </c>
      <c r="C10972" t="s">
        <v>21</v>
      </c>
      <c r="D10972" t="s">
        <v>33</v>
      </c>
      <c r="E10972" t="s">
        <v>537</v>
      </c>
    </row>
    <row r="10973" spans="1:5" x14ac:dyDescent="0.25">
      <c r="A10973" t="s">
        <v>11342</v>
      </c>
      <c r="B10973" t="s">
        <v>20</v>
      </c>
      <c r="C10973" t="s">
        <v>19</v>
      </c>
      <c r="D10973" t="s">
        <v>33</v>
      </c>
      <c r="E10973" t="s">
        <v>530</v>
      </c>
    </row>
    <row r="10974" spans="1:5" x14ac:dyDescent="0.25">
      <c r="A10974" t="s">
        <v>11348</v>
      </c>
      <c r="B10974" t="s">
        <v>20</v>
      </c>
      <c r="C10974" t="s">
        <v>19</v>
      </c>
      <c r="D10974" t="s">
        <v>33</v>
      </c>
      <c r="E10974" t="s">
        <v>611</v>
      </c>
    </row>
    <row r="10975" spans="1:5" x14ac:dyDescent="0.25">
      <c r="A10975" t="s">
        <v>11345</v>
      </c>
      <c r="B10975" t="s">
        <v>20</v>
      </c>
      <c r="C10975" t="s">
        <v>19</v>
      </c>
      <c r="D10975" t="s">
        <v>33</v>
      </c>
      <c r="E10975" t="s">
        <v>538</v>
      </c>
    </row>
    <row r="10976" spans="1:5" x14ac:dyDescent="0.25">
      <c r="A10976" t="s">
        <v>23518</v>
      </c>
      <c r="B10976" t="s">
        <v>20</v>
      </c>
      <c r="C10976" t="s">
        <v>21</v>
      </c>
      <c r="D10976" t="s">
        <v>33</v>
      </c>
      <c r="E10976" t="s">
        <v>537</v>
      </c>
    </row>
    <row r="10977" spans="1:5" x14ac:dyDescent="0.25">
      <c r="A10977" t="s">
        <v>11347</v>
      </c>
      <c r="B10977" t="s">
        <v>20</v>
      </c>
      <c r="C10977" t="s">
        <v>19</v>
      </c>
      <c r="D10977" t="s">
        <v>33</v>
      </c>
      <c r="E10977" t="s">
        <v>530</v>
      </c>
    </row>
    <row r="10978" spans="1:5" x14ac:dyDescent="0.25">
      <c r="A10978" t="s">
        <v>20210</v>
      </c>
      <c r="B10978" t="s">
        <v>20</v>
      </c>
      <c r="C10978" t="s">
        <v>21</v>
      </c>
      <c r="D10978" t="s">
        <v>33</v>
      </c>
      <c r="E10978" t="s">
        <v>537</v>
      </c>
    </row>
    <row r="10979" spans="1:5" x14ac:dyDescent="0.25">
      <c r="A10979" t="s">
        <v>11350</v>
      </c>
      <c r="B10979" t="s">
        <v>20</v>
      </c>
      <c r="C10979" t="s">
        <v>19</v>
      </c>
      <c r="D10979" t="s">
        <v>33</v>
      </c>
      <c r="E10979" t="s">
        <v>530</v>
      </c>
    </row>
    <row r="10980" spans="1:5" x14ac:dyDescent="0.25">
      <c r="A10980" t="s">
        <v>10422</v>
      </c>
      <c r="B10980" t="s">
        <v>20</v>
      </c>
      <c r="C10980" t="s">
        <v>21</v>
      </c>
      <c r="D10980" t="s">
        <v>33</v>
      </c>
      <c r="E10980" t="s">
        <v>537</v>
      </c>
    </row>
    <row r="10981" spans="1:5" x14ac:dyDescent="0.25">
      <c r="A10981" t="s">
        <v>11352</v>
      </c>
      <c r="B10981" t="s">
        <v>20</v>
      </c>
      <c r="C10981" t="s">
        <v>19</v>
      </c>
      <c r="D10981" t="s">
        <v>33</v>
      </c>
      <c r="E10981" t="s">
        <v>530</v>
      </c>
    </row>
    <row r="10982" spans="1:5" x14ac:dyDescent="0.25">
      <c r="A10982" t="s">
        <v>11354</v>
      </c>
      <c r="B10982" t="s">
        <v>20</v>
      </c>
      <c r="C10982" t="s">
        <v>19</v>
      </c>
      <c r="D10982" t="s">
        <v>33</v>
      </c>
      <c r="E10982" t="s">
        <v>530</v>
      </c>
    </row>
    <row r="10983" spans="1:5" x14ac:dyDescent="0.25">
      <c r="A10983" t="s">
        <v>15257</v>
      </c>
      <c r="B10983" t="s">
        <v>20</v>
      </c>
      <c r="C10983" t="s">
        <v>21</v>
      </c>
      <c r="D10983" t="s">
        <v>33</v>
      </c>
      <c r="E10983" t="s">
        <v>537</v>
      </c>
    </row>
    <row r="10984" spans="1:5" x14ac:dyDescent="0.25">
      <c r="A10984" t="s">
        <v>11355</v>
      </c>
      <c r="B10984" t="s">
        <v>20</v>
      </c>
      <c r="C10984" t="s">
        <v>19</v>
      </c>
      <c r="D10984" t="s">
        <v>33</v>
      </c>
      <c r="E10984" t="s">
        <v>530</v>
      </c>
    </row>
    <row r="10985" spans="1:5" x14ac:dyDescent="0.25">
      <c r="A10985" t="s">
        <v>15256</v>
      </c>
      <c r="B10985" t="s">
        <v>20</v>
      </c>
      <c r="C10985" t="s">
        <v>21</v>
      </c>
      <c r="D10985" t="s">
        <v>33</v>
      </c>
      <c r="E10985" t="s">
        <v>537</v>
      </c>
    </row>
    <row r="10986" spans="1:5" x14ac:dyDescent="0.25">
      <c r="A10986" t="s">
        <v>15255</v>
      </c>
      <c r="B10986" t="s">
        <v>20</v>
      </c>
      <c r="C10986" t="s">
        <v>21</v>
      </c>
      <c r="D10986" t="s">
        <v>33</v>
      </c>
      <c r="E10986" t="s">
        <v>537</v>
      </c>
    </row>
    <row r="10987" spans="1:5" x14ac:dyDescent="0.25">
      <c r="A10987" t="s">
        <v>11357</v>
      </c>
      <c r="B10987" t="s">
        <v>20</v>
      </c>
      <c r="C10987" t="s">
        <v>19</v>
      </c>
      <c r="D10987" t="s">
        <v>33</v>
      </c>
      <c r="E10987" t="s">
        <v>530</v>
      </c>
    </row>
    <row r="10988" spans="1:5" x14ac:dyDescent="0.25">
      <c r="A10988" t="s">
        <v>11360</v>
      </c>
      <c r="B10988" t="s">
        <v>20</v>
      </c>
      <c r="C10988" t="s">
        <v>19</v>
      </c>
      <c r="D10988" t="s">
        <v>33</v>
      </c>
      <c r="E10988" t="s">
        <v>538</v>
      </c>
    </row>
    <row r="10989" spans="1:5" x14ac:dyDescent="0.25">
      <c r="A10989" t="s">
        <v>11359</v>
      </c>
      <c r="B10989" t="s">
        <v>20</v>
      </c>
      <c r="C10989" t="s">
        <v>19</v>
      </c>
      <c r="D10989" t="s">
        <v>33</v>
      </c>
      <c r="E10989" t="s">
        <v>530</v>
      </c>
    </row>
    <row r="10990" spans="1:5" x14ac:dyDescent="0.25">
      <c r="A10990" t="s">
        <v>11363</v>
      </c>
      <c r="B10990" t="s">
        <v>20</v>
      </c>
      <c r="C10990" t="s">
        <v>19</v>
      </c>
      <c r="D10990" t="s">
        <v>33</v>
      </c>
      <c r="E10990" t="s">
        <v>538</v>
      </c>
    </row>
    <row r="10991" spans="1:5" x14ac:dyDescent="0.25">
      <c r="A10991" t="s">
        <v>11362</v>
      </c>
      <c r="B10991" t="s">
        <v>20</v>
      </c>
      <c r="C10991" t="s">
        <v>19</v>
      </c>
      <c r="D10991" t="s">
        <v>33</v>
      </c>
      <c r="E10991" t="s">
        <v>530</v>
      </c>
    </row>
    <row r="10992" spans="1:5" x14ac:dyDescent="0.25">
      <c r="A10992" t="s">
        <v>3667</v>
      </c>
      <c r="B10992" t="s">
        <v>20</v>
      </c>
      <c r="C10992" t="s">
        <v>21</v>
      </c>
      <c r="D10992" t="s">
        <v>33</v>
      </c>
      <c r="E10992" t="s">
        <v>537</v>
      </c>
    </row>
    <row r="10993" spans="1:5" x14ac:dyDescent="0.25">
      <c r="A10993" t="s">
        <v>43603</v>
      </c>
      <c r="B10993" t="s">
        <v>16</v>
      </c>
      <c r="C10993" t="s">
        <v>17</v>
      </c>
      <c r="D10993" t="s">
        <v>33</v>
      </c>
      <c r="E10993" t="s">
        <v>653</v>
      </c>
    </row>
    <row r="10994" spans="1:5" x14ac:dyDescent="0.25">
      <c r="A10994" t="s">
        <v>3664</v>
      </c>
      <c r="B10994" t="s">
        <v>20</v>
      </c>
      <c r="C10994" t="s">
        <v>21</v>
      </c>
      <c r="D10994" t="s">
        <v>33</v>
      </c>
      <c r="E10994" t="s">
        <v>537</v>
      </c>
    </row>
    <row r="10995" spans="1:5" x14ac:dyDescent="0.25">
      <c r="A10995" t="s">
        <v>11364</v>
      </c>
      <c r="B10995" t="s">
        <v>20</v>
      </c>
      <c r="C10995" t="s">
        <v>19</v>
      </c>
      <c r="D10995" t="s">
        <v>33</v>
      </c>
      <c r="E10995" t="s">
        <v>530</v>
      </c>
    </row>
    <row r="10996" spans="1:5" x14ac:dyDescent="0.25">
      <c r="A10996" t="s">
        <v>4046</v>
      </c>
      <c r="B10996" t="s">
        <v>20</v>
      </c>
      <c r="C10996" t="s">
        <v>21</v>
      </c>
      <c r="D10996" t="s">
        <v>33</v>
      </c>
      <c r="E10996" t="s">
        <v>537</v>
      </c>
    </row>
    <row r="10997" spans="1:5" x14ac:dyDescent="0.25">
      <c r="A10997" t="s">
        <v>4045</v>
      </c>
      <c r="B10997" t="s">
        <v>20</v>
      </c>
      <c r="C10997" t="s">
        <v>21</v>
      </c>
      <c r="D10997" t="s">
        <v>33</v>
      </c>
      <c r="E10997" t="s">
        <v>537</v>
      </c>
    </row>
    <row r="10998" spans="1:5" x14ac:dyDescent="0.25">
      <c r="A10998" t="s">
        <v>24376</v>
      </c>
      <c r="B10998" t="s">
        <v>20</v>
      </c>
      <c r="C10998" t="s">
        <v>21</v>
      </c>
      <c r="D10998" t="s">
        <v>33</v>
      </c>
      <c r="E10998" t="s">
        <v>537</v>
      </c>
    </row>
    <row r="10999" spans="1:5" x14ac:dyDescent="0.25">
      <c r="A10999" t="s">
        <v>2633</v>
      </c>
      <c r="B10999" t="s">
        <v>20</v>
      </c>
      <c r="C10999" t="s">
        <v>21</v>
      </c>
      <c r="D10999" t="s">
        <v>33</v>
      </c>
      <c r="E10999" t="s">
        <v>537</v>
      </c>
    </row>
    <row r="11000" spans="1:5" x14ac:dyDescent="0.25">
      <c r="A11000" t="s">
        <v>11370</v>
      </c>
      <c r="B11000" t="s">
        <v>16</v>
      </c>
      <c r="C11000" t="s">
        <v>17</v>
      </c>
      <c r="D11000" t="s">
        <v>33</v>
      </c>
      <c r="E11000" t="s">
        <v>653</v>
      </c>
    </row>
    <row r="11001" spans="1:5" x14ac:dyDescent="0.25">
      <c r="A11001" t="s">
        <v>11371</v>
      </c>
      <c r="B11001" t="s">
        <v>16</v>
      </c>
      <c r="C11001" t="s">
        <v>17</v>
      </c>
      <c r="D11001" t="s">
        <v>33</v>
      </c>
      <c r="E11001" t="s">
        <v>653</v>
      </c>
    </row>
    <row r="11002" spans="1:5" x14ac:dyDescent="0.25">
      <c r="A11002" t="s">
        <v>24515</v>
      </c>
      <c r="B11002" t="s">
        <v>20</v>
      </c>
      <c r="C11002" t="s">
        <v>21</v>
      </c>
      <c r="D11002" t="s">
        <v>33</v>
      </c>
      <c r="E11002" t="s">
        <v>537</v>
      </c>
    </row>
    <row r="11003" spans="1:5" x14ac:dyDescent="0.25">
      <c r="A11003" t="s">
        <v>3381</v>
      </c>
      <c r="B11003" t="s">
        <v>20</v>
      </c>
      <c r="C11003" t="s">
        <v>19</v>
      </c>
      <c r="D11003" t="s">
        <v>33</v>
      </c>
      <c r="E11003" t="s">
        <v>533</v>
      </c>
    </row>
    <row r="11004" spans="1:5" x14ac:dyDescent="0.25">
      <c r="A11004" t="s">
        <v>28423</v>
      </c>
      <c r="B11004" t="s">
        <v>20</v>
      </c>
      <c r="C11004" t="s">
        <v>21</v>
      </c>
      <c r="D11004" t="s">
        <v>33</v>
      </c>
      <c r="E11004" t="s">
        <v>537</v>
      </c>
    </row>
    <row r="11005" spans="1:5" x14ac:dyDescent="0.25">
      <c r="A11005" t="s">
        <v>21408</v>
      </c>
      <c r="B11005" t="s">
        <v>20</v>
      </c>
      <c r="C11005" t="s">
        <v>21</v>
      </c>
      <c r="D11005" t="s">
        <v>65</v>
      </c>
      <c r="E11005" t="s">
        <v>537</v>
      </c>
    </row>
    <row r="11006" spans="1:5" x14ac:dyDescent="0.25">
      <c r="A11006" t="s">
        <v>11376</v>
      </c>
      <c r="B11006" t="s">
        <v>20</v>
      </c>
      <c r="C11006" t="s">
        <v>19</v>
      </c>
      <c r="D11006" t="s">
        <v>33</v>
      </c>
      <c r="E11006" t="s">
        <v>530</v>
      </c>
    </row>
    <row r="11007" spans="1:5" x14ac:dyDescent="0.25">
      <c r="A11007" t="s">
        <v>10516</v>
      </c>
      <c r="B11007" t="s">
        <v>20</v>
      </c>
      <c r="C11007" t="s">
        <v>19</v>
      </c>
      <c r="D11007" t="s">
        <v>33</v>
      </c>
      <c r="E11007" t="s">
        <v>533</v>
      </c>
    </row>
    <row r="11008" spans="1:5" x14ac:dyDescent="0.25">
      <c r="A11008" t="s">
        <v>11377</v>
      </c>
      <c r="B11008" t="s">
        <v>20</v>
      </c>
      <c r="C11008" t="s">
        <v>19</v>
      </c>
      <c r="D11008" t="s">
        <v>33</v>
      </c>
      <c r="E11008" t="s">
        <v>530</v>
      </c>
    </row>
    <row r="11009" spans="1:5" x14ac:dyDescent="0.25">
      <c r="A11009" t="s">
        <v>11379</v>
      </c>
      <c r="B11009" t="s">
        <v>20</v>
      </c>
      <c r="C11009" t="s">
        <v>19</v>
      </c>
      <c r="D11009" t="s">
        <v>33</v>
      </c>
      <c r="E11009" t="s">
        <v>530</v>
      </c>
    </row>
    <row r="11010" spans="1:5" x14ac:dyDescent="0.25">
      <c r="A11010" t="s">
        <v>14709</v>
      </c>
      <c r="B11010" t="s">
        <v>20</v>
      </c>
      <c r="C11010" t="s">
        <v>21</v>
      </c>
      <c r="D11010" t="s">
        <v>33</v>
      </c>
      <c r="E11010" t="s">
        <v>537</v>
      </c>
    </row>
    <row r="11011" spans="1:5" x14ac:dyDescent="0.25">
      <c r="A11011" t="s">
        <v>7167</v>
      </c>
      <c r="B11011" t="s">
        <v>20</v>
      </c>
      <c r="C11011" t="s">
        <v>21</v>
      </c>
      <c r="D11011" t="s">
        <v>33</v>
      </c>
      <c r="E11011" t="s">
        <v>537</v>
      </c>
    </row>
    <row r="11012" spans="1:5" x14ac:dyDescent="0.25">
      <c r="A11012" t="s">
        <v>11382</v>
      </c>
      <c r="B11012" t="s">
        <v>20</v>
      </c>
      <c r="C11012" t="s">
        <v>21</v>
      </c>
      <c r="D11012" t="s">
        <v>33</v>
      </c>
      <c r="E11012" t="s">
        <v>582</v>
      </c>
    </row>
    <row r="11013" spans="1:5" x14ac:dyDescent="0.25">
      <c r="A11013" t="s">
        <v>11384</v>
      </c>
      <c r="B11013" t="s">
        <v>20</v>
      </c>
      <c r="C11013" t="s">
        <v>19</v>
      </c>
      <c r="D11013" t="s">
        <v>33</v>
      </c>
      <c r="E11013" t="s">
        <v>530</v>
      </c>
    </row>
    <row r="11014" spans="1:5" x14ac:dyDescent="0.25">
      <c r="A11014" t="s">
        <v>6394</v>
      </c>
      <c r="B11014" t="s">
        <v>20</v>
      </c>
      <c r="C11014" t="s">
        <v>19</v>
      </c>
      <c r="D11014" t="s">
        <v>33</v>
      </c>
      <c r="E11014" t="s">
        <v>533</v>
      </c>
    </row>
    <row r="11015" spans="1:5" x14ac:dyDescent="0.25">
      <c r="A11015" t="s">
        <v>11385</v>
      </c>
      <c r="B11015" t="s">
        <v>20</v>
      </c>
      <c r="C11015" t="s">
        <v>19</v>
      </c>
      <c r="D11015" t="s">
        <v>33</v>
      </c>
      <c r="E11015" t="s">
        <v>530</v>
      </c>
    </row>
    <row r="11016" spans="1:5" x14ac:dyDescent="0.25">
      <c r="A11016" t="s">
        <v>10408</v>
      </c>
      <c r="B11016" t="s">
        <v>20</v>
      </c>
      <c r="C11016" t="s">
        <v>21</v>
      </c>
      <c r="D11016" t="s">
        <v>33</v>
      </c>
      <c r="E11016" t="s">
        <v>537</v>
      </c>
    </row>
    <row r="11017" spans="1:5" x14ac:dyDescent="0.25">
      <c r="A11017" t="s">
        <v>43604</v>
      </c>
      <c r="B11017" t="s">
        <v>20</v>
      </c>
      <c r="C11017" t="s">
        <v>22</v>
      </c>
      <c r="D11017" t="s">
        <v>67</v>
      </c>
      <c r="E11017" t="s">
        <v>693</v>
      </c>
    </row>
    <row r="11018" spans="1:5" x14ac:dyDescent="0.25">
      <c r="A11018" t="s">
        <v>11387</v>
      </c>
      <c r="B11018" t="s">
        <v>20</v>
      </c>
      <c r="C11018" t="s">
        <v>22</v>
      </c>
      <c r="D11018" t="s">
        <v>33</v>
      </c>
      <c r="E11018" t="s">
        <v>536</v>
      </c>
    </row>
    <row r="11019" spans="1:5" x14ac:dyDescent="0.25">
      <c r="A11019" t="s">
        <v>11388</v>
      </c>
      <c r="B11019" t="s">
        <v>20</v>
      </c>
      <c r="C11019" t="s">
        <v>22</v>
      </c>
      <c r="D11019" t="s">
        <v>33</v>
      </c>
      <c r="E11019" t="s">
        <v>693</v>
      </c>
    </row>
    <row r="11020" spans="1:5" x14ac:dyDescent="0.25">
      <c r="A11020" t="s">
        <v>6633</v>
      </c>
      <c r="B11020" t="s">
        <v>20</v>
      </c>
      <c r="C11020" t="s">
        <v>21</v>
      </c>
      <c r="D11020" t="s">
        <v>33</v>
      </c>
      <c r="E11020" t="s">
        <v>537</v>
      </c>
    </row>
    <row r="11021" spans="1:5" x14ac:dyDescent="0.25">
      <c r="A11021" t="s">
        <v>11390</v>
      </c>
      <c r="B11021" t="s">
        <v>20</v>
      </c>
      <c r="C11021" t="s">
        <v>19</v>
      </c>
      <c r="D11021" t="s">
        <v>65</v>
      </c>
      <c r="E11021" t="s">
        <v>771</v>
      </c>
    </row>
    <row r="11022" spans="1:5" x14ac:dyDescent="0.25">
      <c r="A11022" t="s">
        <v>11392</v>
      </c>
      <c r="B11022" t="s">
        <v>20</v>
      </c>
      <c r="C11022" t="s">
        <v>19</v>
      </c>
      <c r="D11022" t="s">
        <v>65</v>
      </c>
      <c r="E11022" t="s">
        <v>539</v>
      </c>
    </row>
    <row r="11023" spans="1:5" x14ac:dyDescent="0.25">
      <c r="A11023" t="s">
        <v>11391</v>
      </c>
      <c r="B11023" t="s">
        <v>20</v>
      </c>
      <c r="C11023" t="s">
        <v>19</v>
      </c>
      <c r="D11023" t="s">
        <v>65</v>
      </c>
      <c r="E11023" t="s">
        <v>556</v>
      </c>
    </row>
    <row r="11024" spans="1:5" x14ac:dyDescent="0.25">
      <c r="A11024" t="s">
        <v>14886</v>
      </c>
      <c r="B11024" t="s">
        <v>20</v>
      </c>
      <c r="C11024" t="s">
        <v>21</v>
      </c>
      <c r="D11024" t="s">
        <v>33</v>
      </c>
      <c r="E11024" t="s">
        <v>537</v>
      </c>
    </row>
    <row r="11025" spans="1:5" x14ac:dyDescent="0.25">
      <c r="A11025" t="s">
        <v>9539</v>
      </c>
      <c r="B11025" t="s">
        <v>20</v>
      </c>
      <c r="C11025" t="s">
        <v>21</v>
      </c>
      <c r="D11025" t="s">
        <v>33</v>
      </c>
      <c r="E11025" t="s">
        <v>537</v>
      </c>
    </row>
    <row r="11026" spans="1:5" x14ac:dyDescent="0.25">
      <c r="A11026" t="s">
        <v>9091</v>
      </c>
      <c r="B11026" t="s">
        <v>20</v>
      </c>
      <c r="C11026" t="s">
        <v>21</v>
      </c>
      <c r="D11026" t="s">
        <v>33</v>
      </c>
      <c r="E11026" t="s">
        <v>537</v>
      </c>
    </row>
    <row r="11027" spans="1:5" x14ac:dyDescent="0.25">
      <c r="A11027" t="s">
        <v>11396</v>
      </c>
      <c r="B11027" t="s">
        <v>20</v>
      </c>
      <c r="C11027" t="s">
        <v>19</v>
      </c>
      <c r="D11027" t="s">
        <v>33</v>
      </c>
      <c r="E11027" t="s">
        <v>538</v>
      </c>
    </row>
    <row r="11028" spans="1:5" x14ac:dyDescent="0.25">
      <c r="A11028" t="s">
        <v>9098</v>
      </c>
      <c r="B11028" t="s">
        <v>20</v>
      </c>
      <c r="C11028" t="s">
        <v>21</v>
      </c>
      <c r="D11028" t="s">
        <v>33</v>
      </c>
      <c r="E11028" t="s">
        <v>537</v>
      </c>
    </row>
    <row r="11029" spans="1:5" x14ac:dyDescent="0.25">
      <c r="A11029" t="s">
        <v>11398</v>
      </c>
      <c r="B11029" t="s">
        <v>20</v>
      </c>
      <c r="C11029" t="s">
        <v>19</v>
      </c>
      <c r="D11029" t="s">
        <v>33</v>
      </c>
      <c r="E11029" t="s">
        <v>530</v>
      </c>
    </row>
    <row r="11030" spans="1:5" x14ac:dyDescent="0.25">
      <c r="A11030" t="s">
        <v>11399</v>
      </c>
      <c r="B11030" t="s">
        <v>20</v>
      </c>
      <c r="C11030" t="s">
        <v>19</v>
      </c>
      <c r="D11030" t="s">
        <v>33</v>
      </c>
      <c r="E11030" t="s">
        <v>523</v>
      </c>
    </row>
    <row r="11031" spans="1:5" x14ac:dyDescent="0.25">
      <c r="A11031" t="s">
        <v>11400</v>
      </c>
      <c r="B11031" t="s">
        <v>20</v>
      </c>
      <c r="C11031" t="s">
        <v>19</v>
      </c>
      <c r="D11031" t="s">
        <v>33</v>
      </c>
      <c r="E11031" t="s">
        <v>530</v>
      </c>
    </row>
    <row r="11032" spans="1:5" x14ac:dyDescent="0.25">
      <c r="A11032" t="s">
        <v>11401</v>
      </c>
      <c r="B11032" t="s">
        <v>20</v>
      </c>
      <c r="C11032" t="s">
        <v>19</v>
      </c>
      <c r="D11032" t="s">
        <v>33</v>
      </c>
      <c r="E11032" t="s">
        <v>538</v>
      </c>
    </row>
    <row r="11033" spans="1:5" x14ac:dyDescent="0.25">
      <c r="A11033" t="s">
        <v>11403</v>
      </c>
      <c r="B11033" t="s">
        <v>20</v>
      </c>
      <c r="C11033" t="s">
        <v>19</v>
      </c>
      <c r="D11033" t="s">
        <v>33</v>
      </c>
      <c r="E11033" t="s">
        <v>538</v>
      </c>
    </row>
    <row r="11034" spans="1:5" x14ac:dyDescent="0.25">
      <c r="A11034" t="s">
        <v>11402</v>
      </c>
      <c r="B11034" t="s">
        <v>20</v>
      </c>
      <c r="C11034" t="s">
        <v>19</v>
      </c>
      <c r="D11034" t="s">
        <v>33</v>
      </c>
      <c r="E11034" t="s">
        <v>530</v>
      </c>
    </row>
    <row r="11035" spans="1:5" x14ac:dyDescent="0.25">
      <c r="A11035" t="s">
        <v>11404</v>
      </c>
      <c r="B11035" t="s">
        <v>20</v>
      </c>
      <c r="C11035" t="s">
        <v>19</v>
      </c>
      <c r="D11035" t="s">
        <v>33</v>
      </c>
      <c r="E11035" t="s">
        <v>538</v>
      </c>
    </row>
    <row r="11036" spans="1:5" x14ac:dyDescent="0.25">
      <c r="A11036" t="s">
        <v>11405</v>
      </c>
      <c r="B11036" t="s">
        <v>20</v>
      </c>
      <c r="C11036" t="s">
        <v>19</v>
      </c>
      <c r="D11036" t="s">
        <v>33</v>
      </c>
      <c r="E11036" t="s">
        <v>530</v>
      </c>
    </row>
    <row r="11037" spans="1:5" x14ac:dyDescent="0.25">
      <c r="A11037" t="s">
        <v>19847</v>
      </c>
      <c r="B11037" t="s">
        <v>20</v>
      </c>
      <c r="C11037" t="s">
        <v>21</v>
      </c>
      <c r="D11037" t="s">
        <v>33</v>
      </c>
      <c r="E11037" t="s">
        <v>537</v>
      </c>
    </row>
    <row r="11038" spans="1:5" x14ac:dyDescent="0.25">
      <c r="A11038" t="s">
        <v>11407</v>
      </c>
      <c r="B11038" t="s">
        <v>20</v>
      </c>
      <c r="C11038" t="s">
        <v>19</v>
      </c>
      <c r="D11038" t="s">
        <v>33</v>
      </c>
      <c r="E11038" t="s">
        <v>530</v>
      </c>
    </row>
    <row r="11039" spans="1:5" x14ac:dyDescent="0.25">
      <c r="A11039" t="s">
        <v>23756</v>
      </c>
      <c r="B11039" t="s">
        <v>20</v>
      </c>
      <c r="C11039" t="s">
        <v>21</v>
      </c>
      <c r="D11039" t="s">
        <v>33</v>
      </c>
      <c r="E11039" t="s">
        <v>537</v>
      </c>
    </row>
    <row r="11040" spans="1:5" x14ac:dyDescent="0.25">
      <c r="A11040" t="s">
        <v>11408</v>
      </c>
      <c r="B11040" t="s">
        <v>20</v>
      </c>
      <c r="C11040" t="s">
        <v>19</v>
      </c>
      <c r="D11040" t="s">
        <v>33</v>
      </c>
      <c r="E11040" t="s">
        <v>530</v>
      </c>
    </row>
    <row r="11041" spans="1:5" x14ac:dyDescent="0.25">
      <c r="A11041" t="s">
        <v>11410</v>
      </c>
      <c r="B11041" t="s">
        <v>20</v>
      </c>
      <c r="C11041" t="s">
        <v>21</v>
      </c>
      <c r="D11041" t="s">
        <v>33</v>
      </c>
      <c r="E11041" t="s">
        <v>582</v>
      </c>
    </row>
    <row r="11042" spans="1:5" x14ac:dyDescent="0.25">
      <c r="A11042" t="s">
        <v>14705</v>
      </c>
      <c r="B11042" t="s">
        <v>20</v>
      </c>
      <c r="C11042" t="s">
        <v>21</v>
      </c>
      <c r="D11042" t="s">
        <v>33</v>
      </c>
      <c r="E11042" t="s">
        <v>537</v>
      </c>
    </row>
    <row r="11043" spans="1:5" x14ac:dyDescent="0.25">
      <c r="A11043" t="s">
        <v>11412</v>
      </c>
      <c r="B11043" t="s">
        <v>20</v>
      </c>
      <c r="C11043" t="s">
        <v>21</v>
      </c>
      <c r="D11043" t="s">
        <v>33</v>
      </c>
      <c r="E11043" t="s">
        <v>581</v>
      </c>
    </row>
    <row r="11044" spans="1:5" x14ac:dyDescent="0.25">
      <c r="A11044" t="s">
        <v>28765</v>
      </c>
      <c r="B11044" t="s">
        <v>20</v>
      </c>
      <c r="C11044" t="s">
        <v>21</v>
      </c>
      <c r="D11044" t="s">
        <v>33</v>
      </c>
      <c r="E11044" t="s">
        <v>537</v>
      </c>
    </row>
    <row r="11045" spans="1:5" x14ac:dyDescent="0.25">
      <c r="A11045" t="s">
        <v>11414</v>
      </c>
      <c r="B11045" t="s">
        <v>20</v>
      </c>
      <c r="C11045" t="s">
        <v>21</v>
      </c>
      <c r="D11045" t="s">
        <v>33</v>
      </c>
      <c r="E11045" t="s">
        <v>581</v>
      </c>
    </row>
    <row r="11046" spans="1:5" x14ac:dyDescent="0.25">
      <c r="A11046" t="s">
        <v>6396</v>
      </c>
      <c r="B11046" t="s">
        <v>20</v>
      </c>
      <c r="C11046" t="s">
        <v>19</v>
      </c>
      <c r="D11046" t="s">
        <v>33</v>
      </c>
      <c r="E11046" t="s">
        <v>533</v>
      </c>
    </row>
    <row r="11047" spans="1:5" x14ac:dyDescent="0.25">
      <c r="A11047" t="s">
        <v>11415</v>
      </c>
      <c r="B11047" t="s">
        <v>20</v>
      </c>
      <c r="C11047" t="s">
        <v>19</v>
      </c>
      <c r="D11047" t="s">
        <v>33</v>
      </c>
      <c r="E11047" t="s">
        <v>530</v>
      </c>
    </row>
    <row r="11048" spans="1:5" x14ac:dyDescent="0.25">
      <c r="A11048" t="s">
        <v>21875</v>
      </c>
      <c r="B11048" t="s">
        <v>20</v>
      </c>
      <c r="C11048" t="s">
        <v>21</v>
      </c>
      <c r="D11048" t="s">
        <v>33</v>
      </c>
      <c r="E11048" t="s">
        <v>537</v>
      </c>
    </row>
    <row r="11049" spans="1:5" x14ac:dyDescent="0.25">
      <c r="A11049" t="s">
        <v>11417</v>
      </c>
      <c r="B11049" t="s">
        <v>20</v>
      </c>
      <c r="C11049" t="s">
        <v>21</v>
      </c>
      <c r="D11049" t="s">
        <v>33</v>
      </c>
      <c r="E11049" t="s">
        <v>582</v>
      </c>
    </row>
    <row r="11050" spans="1:5" x14ac:dyDescent="0.25">
      <c r="A11050" t="s">
        <v>14975</v>
      </c>
      <c r="B11050" t="s">
        <v>20</v>
      </c>
      <c r="C11050" t="s">
        <v>21</v>
      </c>
      <c r="D11050" t="s">
        <v>33</v>
      </c>
      <c r="E11050" t="s">
        <v>537</v>
      </c>
    </row>
    <row r="11051" spans="1:5" x14ac:dyDescent="0.25">
      <c r="A11051" t="s">
        <v>11420</v>
      </c>
      <c r="B11051" t="s">
        <v>20</v>
      </c>
      <c r="C11051" t="s">
        <v>19</v>
      </c>
      <c r="D11051" t="s">
        <v>33</v>
      </c>
      <c r="E11051" t="s">
        <v>530</v>
      </c>
    </row>
    <row r="11052" spans="1:5" x14ac:dyDescent="0.25">
      <c r="A11052" t="s">
        <v>11422</v>
      </c>
      <c r="B11052" t="s">
        <v>20</v>
      </c>
      <c r="C11052" t="s">
        <v>19</v>
      </c>
      <c r="D11052" t="s">
        <v>33</v>
      </c>
      <c r="E11052" t="s">
        <v>530</v>
      </c>
    </row>
    <row r="11053" spans="1:5" x14ac:dyDescent="0.25">
      <c r="A11053" t="s">
        <v>19493</v>
      </c>
      <c r="B11053" t="s">
        <v>20</v>
      </c>
      <c r="C11053" t="s">
        <v>21</v>
      </c>
      <c r="D11053" t="s">
        <v>33</v>
      </c>
      <c r="E11053" t="s">
        <v>537</v>
      </c>
    </row>
    <row r="11054" spans="1:5" x14ac:dyDescent="0.25">
      <c r="A11054" t="s">
        <v>19400</v>
      </c>
      <c r="B11054" t="s">
        <v>20</v>
      </c>
      <c r="C11054" t="s">
        <v>21</v>
      </c>
      <c r="D11054" t="s">
        <v>33</v>
      </c>
      <c r="E11054" t="s">
        <v>537</v>
      </c>
    </row>
    <row r="11055" spans="1:5" x14ac:dyDescent="0.25">
      <c r="A11055" t="s">
        <v>11423</v>
      </c>
      <c r="B11055" t="s">
        <v>20</v>
      </c>
      <c r="C11055" t="s">
        <v>19</v>
      </c>
      <c r="D11055" t="s">
        <v>33</v>
      </c>
      <c r="E11055" t="s">
        <v>530</v>
      </c>
    </row>
    <row r="11056" spans="1:5" x14ac:dyDescent="0.25">
      <c r="A11056" t="s">
        <v>19187</v>
      </c>
      <c r="B11056" t="s">
        <v>20</v>
      </c>
      <c r="C11056" t="s">
        <v>21</v>
      </c>
      <c r="D11056" t="s">
        <v>33</v>
      </c>
      <c r="E11056" t="s">
        <v>537</v>
      </c>
    </row>
    <row r="11057" spans="1:5" x14ac:dyDescent="0.25">
      <c r="A11057" t="s">
        <v>11425</v>
      </c>
      <c r="B11057" t="s">
        <v>20</v>
      </c>
      <c r="C11057" t="s">
        <v>19</v>
      </c>
      <c r="D11057" t="s">
        <v>33</v>
      </c>
      <c r="E11057" t="s">
        <v>530</v>
      </c>
    </row>
    <row r="11058" spans="1:5" x14ac:dyDescent="0.25">
      <c r="A11058" t="s">
        <v>16911</v>
      </c>
      <c r="B11058" t="s">
        <v>20</v>
      </c>
      <c r="C11058" t="s">
        <v>21</v>
      </c>
      <c r="D11058" t="s">
        <v>33</v>
      </c>
      <c r="E11058" t="s">
        <v>537</v>
      </c>
    </row>
    <row r="11059" spans="1:5" x14ac:dyDescent="0.25">
      <c r="A11059" t="s">
        <v>11428</v>
      </c>
      <c r="B11059" t="s">
        <v>20</v>
      </c>
      <c r="C11059" t="s">
        <v>19</v>
      </c>
      <c r="D11059" t="s">
        <v>33</v>
      </c>
      <c r="E11059" t="s">
        <v>530</v>
      </c>
    </row>
    <row r="11060" spans="1:5" x14ac:dyDescent="0.25">
      <c r="A11060" t="s">
        <v>21478</v>
      </c>
      <c r="B11060" t="s">
        <v>20</v>
      </c>
      <c r="C11060" t="s">
        <v>21</v>
      </c>
      <c r="D11060" t="s">
        <v>33</v>
      </c>
      <c r="E11060" t="s">
        <v>537</v>
      </c>
    </row>
    <row r="11061" spans="1:5" x14ac:dyDescent="0.25">
      <c r="A11061" t="s">
        <v>22745</v>
      </c>
      <c r="B11061" t="s">
        <v>20</v>
      </c>
      <c r="C11061" t="s">
        <v>21</v>
      </c>
      <c r="D11061" t="s">
        <v>33</v>
      </c>
      <c r="E11061" t="s">
        <v>537</v>
      </c>
    </row>
    <row r="11062" spans="1:5" x14ac:dyDescent="0.25">
      <c r="A11062" t="s">
        <v>7608</v>
      </c>
      <c r="B11062" t="s">
        <v>20</v>
      </c>
      <c r="C11062" t="s">
        <v>19</v>
      </c>
      <c r="D11062" t="s">
        <v>33</v>
      </c>
      <c r="E11062" t="s">
        <v>533</v>
      </c>
    </row>
    <row r="11063" spans="1:5" x14ac:dyDescent="0.25">
      <c r="A11063" t="s">
        <v>11432</v>
      </c>
      <c r="B11063" t="s">
        <v>20</v>
      </c>
      <c r="C11063" t="s">
        <v>21</v>
      </c>
      <c r="D11063" t="s">
        <v>33</v>
      </c>
      <c r="E11063" t="s">
        <v>582</v>
      </c>
    </row>
    <row r="11064" spans="1:5" x14ac:dyDescent="0.25">
      <c r="A11064" t="s">
        <v>10138</v>
      </c>
      <c r="B11064" t="s">
        <v>20</v>
      </c>
      <c r="C11064" t="s">
        <v>19</v>
      </c>
      <c r="D11064" t="s">
        <v>33</v>
      </c>
      <c r="E11064" t="s">
        <v>553</v>
      </c>
    </row>
    <row r="11065" spans="1:5" x14ac:dyDescent="0.25">
      <c r="A11065" t="s">
        <v>11435</v>
      </c>
      <c r="B11065" t="s">
        <v>20</v>
      </c>
      <c r="C11065" t="s">
        <v>19</v>
      </c>
      <c r="D11065" t="s">
        <v>33</v>
      </c>
      <c r="E11065" t="s">
        <v>530</v>
      </c>
    </row>
    <row r="11066" spans="1:5" x14ac:dyDescent="0.25">
      <c r="A11066" t="s">
        <v>23461</v>
      </c>
      <c r="B11066" t="s">
        <v>20</v>
      </c>
      <c r="C11066" t="s">
        <v>21</v>
      </c>
      <c r="D11066" t="s">
        <v>33</v>
      </c>
      <c r="E11066" t="s">
        <v>537</v>
      </c>
    </row>
    <row r="11067" spans="1:5" x14ac:dyDescent="0.25">
      <c r="A11067" t="s">
        <v>27070</v>
      </c>
      <c r="B11067" t="s">
        <v>20</v>
      </c>
      <c r="C11067" t="s">
        <v>19</v>
      </c>
      <c r="D11067" t="s">
        <v>33</v>
      </c>
      <c r="E11067" t="s">
        <v>533</v>
      </c>
    </row>
    <row r="11068" spans="1:5" x14ac:dyDescent="0.25">
      <c r="A11068" t="s">
        <v>4030</v>
      </c>
      <c r="B11068" t="s">
        <v>20</v>
      </c>
      <c r="C11068" t="s">
        <v>21</v>
      </c>
      <c r="D11068" t="s">
        <v>33</v>
      </c>
      <c r="E11068" t="s">
        <v>537</v>
      </c>
    </row>
    <row r="11069" spans="1:5" x14ac:dyDescent="0.25">
      <c r="A11069" t="s">
        <v>19117</v>
      </c>
      <c r="B11069" t="s">
        <v>20</v>
      </c>
      <c r="C11069" t="s">
        <v>21</v>
      </c>
      <c r="D11069" t="s">
        <v>33</v>
      </c>
      <c r="E11069" t="s">
        <v>537</v>
      </c>
    </row>
    <row r="11070" spans="1:5" x14ac:dyDescent="0.25">
      <c r="A11070" t="s">
        <v>11438</v>
      </c>
      <c r="B11070" t="s">
        <v>20</v>
      </c>
      <c r="C11070" t="s">
        <v>19</v>
      </c>
      <c r="D11070" t="s">
        <v>33</v>
      </c>
      <c r="E11070" t="s">
        <v>556</v>
      </c>
    </row>
    <row r="11071" spans="1:5" x14ac:dyDescent="0.25">
      <c r="A11071" t="s">
        <v>19930</v>
      </c>
      <c r="B11071" t="s">
        <v>20</v>
      </c>
      <c r="C11071" t="s">
        <v>19</v>
      </c>
      <c r="D11071" t="s">
        <v>33</v>
      </c>
      <c r="E11071" t="s">
        <v>553</v>
      </c>
    </row>
    <row r="11072" spans="1:5" x14ac:dyDescent="0.25">
      <c r="A11072" t="s">
        <v>11440</v>
      </c>
      <c r="B11072" t="s">
        <v>20</v>
      </c>
      <c r="C11072" t="s">
        <v>19</v>
      </c>
      <c r="D11072" t="s">
        <v>33</v>
      </c>
      <c r="E11072" t="s">
        <v>538</v>
      </c>
    </row>
    <row r="11073" spans="1:5" x14ac:dyDescent="0.25">
      <c r="A11073" t="s">
        <v>19947</v>
      </c>
      <c r="B11073" t="s">
        <v>20</v>
      </c>
      <c r="C11073" t="s">
        <v>19</v>
      </c>
      <c r="D11073" t="s">
        <v>33</v>
      </c>
      <c r="E11073" t="s">
        <v>553</v>
      </c>
    </row>
    <row r="11074" spans="1:5" x14ac:dyDescent="0.25">
      <c r="A11074" t="s">
        <v>11442</v>
      </c>
      <c r="B11074" t="s">
        <v>20</v>
      </c>
      <c r="C11074" t="s">
        <v>19</v>
      </c>
      <c r="D11074" t="s">
        <v>33</v>
      </c>
      <c r="E11074" t="s">
        <v>562</v>
      </c>
    </row>
    <row r="11075" spans="1:5" x14ac:dyDescent="0.25">
      <c r="A11075" t="s">
        <v>26321</v>
      </c>
      <c r="B11075" t="s">
        <v>20</v>
      </c>
      <c r="C11075" t="s">
        <v>21</v>
      </c>
      <c r="D11075" t="s">
        <v>33</v>
      </c>
      <c r="E11075" t="s">
        <v>537</v>
      </c>
    </row>
    <row r="11076" spans="1:5" x14ac:dyDescent="0.25">
      <c r="A11076" t="s">
        <v>11445</v>
      </c>
      <c r="B11076" t="s">
        <v>20</v>
      </c>
      <c r="C11076" t="s">
        <v>19</v>
      </c>
      <c r="D11076" t="s">
        <v>33</v>
      </c>
      <c r="E11076" t="s">
        <v>530</v>
      </c>
    </row>
    <row r="11077" spans="1:5" x14ac:dyDescent="0.25">
      <c r="A11077" t="s">
        <v>26023</v>
      </c>
      <c r="B11077" t="s">
        <v>20</v>
      </c>
      <c r="C11077" t="s">
        <v>21</v>
      </c>
      <c r="D11077" t="s">
        <v>33</v>
      </c>
      <c r="E11077" t="s">
        <v>537</v>
      </c>
    </row>
    <row r="11078" spans="1:5" x14ac:dyDescent="0.25">
      <c r="A11078" t="s">
        <v>26133</v>
      </c>
      <c r="B11078" t="s">
        <v>20</v>
      </c>
      <c r="C11078" t="s">
        <v>21</v>
      </c>
      <c r="D11078" t="s">
        <v>33</v>
      </c>
      <c r="E11078" t="s">
        <v>537</v>
      </c>
    </row>
    <row r="11079" spans="1:5" x14ac:dyDescent="0.25">
      <c r="A11079" t="s">
        <v>10265</v>
      </c>
      <c r="B11079" t="s">
        <v>20</v>
      </c>
      <c r="C11079" t="s">
        <v>21</v>
      </c>
      <c r="D11079" t="s">
        <v>33</v>
      </c>
      <c r="E11079" t="s">
        <v>537</v>
      </c>
    </row>
    <row r="11080" spans="1:5" x14ac:dyDescent="0.25">
      <c r="A11080" t="s">
        <v>1901</v>
      </c>
      <c r="B11080" t="s">
        <v>20</v>
      </c>
      <c r="C11080" t="s">
        <v>19</v>
      </c>
      <c r="D11080" t="s">
        <v>33</v>
      </c>
      <c r="E11080" t="s">
        <v>533</v>
      </c>
    </row>
    <row r="11081" spans="1:5" x14ac:dyDescent="0.25">
      <c r="A11081" t="s">
        <v>11450</v>
      </c>
      <c r="B11081" t="s">
        <v>20</v>
      </c>
      <c r="C11081" t="s">
        <v>19</v>
      </c>
      <c r="D11081" t="s">
        <v>33</v>
      </c>
      <c r="E11081" t="s">
        <v>562</v>
      </c>
    </row>
    <row r="11082" spans="1:5" x14ac:dyDescent="0.25">
      <c r="A11082" t="s">
        <v>11451</v>
      </c>
      <c r="B11082" t="s">
        <v>20</v>
      </c>
      <c r="C11082" t="s">
        <v>19</v>
      </c>
      <c r="D11082" t="s">
        <v>33</v>
      </c>
      <c r="E11082" t="s">
        <v>878</v>
      </c>
    </row>
    <row r="11083" spans="1:5" x14ac:dyDescent="0.25">
      <c r="A11083" t="s">
        <v>11452</v>
      </c>
      <c r="B11083" t="s">
        <v>20</v>
      </c>
      <c r="C11083" t="s">
        <v>19</v>
      </c>
      <c r="D11083" t="s">
        <v>33</v>
      </c>
      <c r="E11083" t="s">
        <v>530</v>
      </c>
    </row>
    <row r="11084" spans="1:5" x14ac:dyDescent="0.25">
      <c r="A11084" t="s">
        <v>23521</v>
      </c>
      <c r="B11084" t="s">
        <v>20</v>
      </c>
      <c r="C11084" t="s">
        <v>21</v>
      </c>
      <c r="D11084" t="s">
        <v>33</v>
      </c>
      <c r="E11084" t="s">
        <v>537</v>
      </c>
    </row>
    <row r="11085" spans="1:5" x14ac:dyDescent="0.25">
      <c r="A11085" t="s">
        <v>11454</v>
      </c>
      <c r="B11085" t="s">
        <v>20</v>
      </c>
      <c r="C11085" t="s">
        <v>22</v>
      </c>
      <c r="D11085" t="s">
        <v>33</v>
      </c>
      <c r="E11085" t="s">
        <v>693</v>
      </c>
    </row>
    <row r="11086" spans="1:5" x14ac:dyDescent="0.25">
      <c r="A11086" t="s">
        <v>11455</v>
      </c>
      <c r="B11086" t="s">
        <v>20</v>
      </c>
      <c r="C11086" t="s">
        <v>21</v>
      </c>
      <c r="D11086" t="s">
        <v>33</v>
      </c>
      <c r="E11086" t="s">
        <v>559</v>
      </c>
    </row>
    <row r="11087" spans="1:5" x14ac:dyDescent="0.25">
      <c r="A11087" t="s">
        <v>23537</v>
      </c>
      <c r="B11087" t="s">
        <v>20</v>
      </c>
      <c r="C11087" t="s">
        <v>21</v>
      </c>
      <c r="D11087" t="s">
        <v>33</v>
      </c>
      <c r="E11087" t="s">
        <v>537</v>
      </c>
    </row>
    <row r="11088" spans="1:5" x14ac:dyDescent="0.25">
      <c r="A11088" t="s">
        <v>3579</v>
      </c>
      <c r="B11088" t="s">
        <v>20</v>
      </c>
      <c r="C11088" t="s">
        <v>19</v>
      </c>
      <c r="D11088" t="s">
        <v>33</v>
      </c>
      <c r="E11088" t="s">
        <v>533</v>
      </c>
    </row>
    <row r="11089" spans="1:5" x14ac:dyDescent="0.25">
      <c r="A11089" t="s">
        <v>22532</v>
      </c>
      <c r="B11089" t="s">
        <v>20</v>
      </c>
      <c r="C11089" t="s">
        <v>21</v>
      </c>
      <c r="D11089" t="s">
        <v>33</v>
      </c>
      <c r="E11089" t="s">
        <v>537</v>
      </c>
    </row>
    <row r="11090" spans="1:5" x14ac:dyDescent="0.25">
      <c r="A11090" t="s">
        <v>28839</v>
      </c>
      <c r="B11090" t="s">
        <v>20</v>
      </c>
      <c r="C11090" t="s">
        <v>21</v>
      </c>
      <c r="D11090" t="s">
        <v>33</v>
      </c>
      <c r="E11090" t="s">
        <v>537</v>
      </c>
    </row>
    <row r="11091" spans="1:5" x14ac:dyDescent="0.25">
      <c r="A11091" t="s">
        <v>28841</v>
      </c>
      <c r="B11091" t="s">
        <v>20</v>
      </c>
      <c r="C11091" t="s">
        <v>21</v>
      </c>
      <c r="D11091" t="s">
        <v>33</v>
      </c>
      <c r="E11091" t="s">
        <v>537</v>
      </c>
    </row>
    <row r="11092" spans="1:5" x14ac:dyDescent="0.25">
      <c r="A11092" t="s">
        <v>18682</v>
      </c>
      <c r="B11092" t="s">
        <v>20</v>
      </c>
      <c r="C11092" t="s">
        <v>21</v>
      </c>
      <c r="D11092" t="s">
        <v>33</v>
      </c>
      <c r="E11092" t="s">
        <v>537</v>
      </c>
    </row>
    <row r="11093" spans="1:5" x14ac:dyDescent="0.25">
      <c r="A11093" t="s">
        <v>11463</v>
      </c>
      <c r="B11093" t="s">
        <v>20</v>
      </c>
      <c r="C11093" t="s">
        <v>19</v>
      </c>
      <c r="D11093" t="s">
        <v>33</v>
      </c>
      <c r="E11093" t="s">
        <v>538</v>
      </c>
    </row>
    <row r="11094" spans="1:5" x14ac:dyDescent="0.25">
      <c r="A11094" t="s">
        <v>11466</v>
      </c>
      <c r="B11094" t="s">
        <v>20</v>
      </c>
      <c r="C11094" t="s">
        <v>19</v>
      </c>
      <c r="D11094" t="s">
        <v>33</v>
      </c>
      <c r="E11094" t="s">
        <v>538</v>
      </c>
    </row>
    <row r="11095" spans="1:5" x14ac:dyDescent="0.25">
      <c r="A11095" t="s">
        <v>6180</v>
      </c>
      <c r="B11095" t="s">
        <v>20</v>
      </c>
      <c r="C11095" t="s">
        <v>19</v>
      </c>
      <c r="D11095" t="s">
        <v>33</v>
      </c>
      <c r="E11095" t="s">
        <v>533</v>
      </c>
    </row>
    <row r="11096" spans="1:5" x14ac:dyDescent="0.25">
      <c r="A11096" t="s">
        <v>11464</v>
      </c>
      <c r="B11096" t="s">
        <v>20</v>
      </c>
      <c r="C11096" t="s">
        <v>19</v>
      </c>
      <c r="D11096" t="s">
        <v>33</v>
      </c>
      <c r="E11096" t="s">
        <v>538</v>
      </c>
    </row>
    <row r="11097" spans="1:5" x14ac:dyDescent="0.25">
      <c r="A11097" t="s">
        <v>11461</v>
      </c>
      <c r="B11097" t="s">
        <v>20</v>
      </c>
      <c r="C11097" t="s">
        <v>19</v>
      </c>
      <c r="D11097" t="s">
        <v>33</v>
      </c>
      <c r="E11097" t="s">
        <v>538</v>
      </c>
    </row>
    <row r="11098" spans="1:5" x14ac:dyDescent="0.25">
      <c r="A11098" t="s">
        <v>18938</v>
      </c>
      <c r="B11098" t="s">
        <v>20</v>
      </c>
      <c r="C11098" t="s">
        <v>21</v>
      </c>
      <c r="D11098" t="s">
        <v>33</v>
      </c>
      <c r="E11098" t="s">
        <v>537</v>
      </c>
    </row>
    <row r="11099" spans="1:5" x14ac:dyDescent="0.25">
      <c r="A11099" t="s">
        <v>21662</v>
      </c>
      <c r="B11099" t="s">
        <v>20</v>
      </c>
      <c r="C11099" t="s">
        <v>19</v>
      </c>
      <c r="D11099" t="s">
        <v>33</v>
      </c>
      <c r="E11099" t="s">
        <v>533</v>
      </c>
    </row>
    <row r="11100" spans="1:5" x14ac:dyDescent="0.25">
      <c r="A11100" t="s">
        <v>11462</v>
      </c>
      <c r="B11100" t="s">
        <v>20</v>
      </c>
      <c r="C11100" t="s">
        <v>19</v>
      </c>
      <c r="D11100" t="s">
        <v>33</v>
      </c>
      <c r="E11100" t="s">
        <v>538</v>
      </c>
    </row>
    <row r="11101" spans="1:5" x14ac:dyDescent="0.25">
      <c r="A11101" t="s">
        <v>16020</v>
      </c>
      <c r="B11101" t="s">
        <v>20</v>
      </c>
      <c r="C11101" t="s">
        <v>21</v>
      </c>
      <c r="D11101" t="s">
        <v>33</v>
      </c>
      <c r="E11101" t="s">
        <v>537</v>
      </c>
    </row>
    <row r="11102" spans="1:5" x14ac:dyDescent="0.25">
      <c r="A11102" t="s">
        <v>11471</v>
      </c>
      <c r="B11102" t="s">
        <v>20</v>
      </c>
      <c r="C11102" t="s">
        <v>19</v>
      </c>
      <c r="D11102" t="s">
        <v>33</v>
      </c>
      <c r="E11102" t="s">
        <v>530</v>
      </c>
    </row>
    <row r="11103" spans="1:5" x14ac:dyDescent="0.25">
      <c r="A11103" t="s">
        <v>11472</v>
      </c>
      <c r="B11103" t="s">
        <v>20</v>
      </c>
      <c r="C11103" t="s">
        <v>19</v>
      </c>
      <c r="D11103" t="s">
        <v>33</v>
      </c>
      <c r="E11103" t="s">
        <v>538</v>
      </c>
    </row>
    <row r="11104" spans="1:5" x14ac:dyDescent="0.25">
      <c r="A11104" t="s">
        <v>15912</v>
      </c>
      <c r="B11104" t="s">
        <v>20</v>
      </c>
      <c r="C11104" t="s">
        <v>21</v>
      </c>
      <c r="D11104" t="s">
        <v>33</v>
      </c>
      <c r="E11104" t="s">
        <v>537</v>
      </c>
    </row>
    <row r="11105" spans="1:5" x14ac:dyDescent="0.25">
      <c r="A11105" t="s">
        <v>16420</v>
      </c>
      <c r="B11105" t="s">
        <v>20</v>
      </c>
      <c r="C11105" t="s">
        <v>21</v>
      </c>
      <c r="D11105" t="s">
        <v>33</v>
      </c>
      <c r="E11105" t="s">
        <v>537</v>
      </c>
    </row>
    <row r="11106" spans="1:5" x14ac:dyDescent="0.25">
      <c r="A11106" t="s">
        <v>11475</v>
      </c>
      <c r="B11106" t="s">
        <v>20</v>
      </c>
      <c r="C11106" t="s">
        <v>19</v>
      </c>
      <c r="D11106" t="s">
        <v>33</v>
      </c>
      <c r="E11106" t="s">
        <v>562</v>
      </c>
    </row>
    <row r="11107" spans="1:5" x14ac:dyDescent="0.25">
      <c r="A11107" t="s">
        <v>11476</v>
      </c>
      <c r="B11107" t="s">
        <v>20</v>
      </c>
      <c r="C11107" t="s">
        <v>19</v>
      </c>
      <c r="D11107" t="s">
        <v>33</v>
      </c>
      <c r="E11107" t="s">
        <v>538</v>
      </c>
    </row>
    <row r="11108" spans="1:5" x14ac:dyDescent="0.25">
      <c r="A11108" t="s">
        <v>15909</v>
      </c>
      <c r="B11108" t="s">
        <v>20</v>
      </c>
      <c r="C11108" t="s">
        <v>21</v>
      </c>
      <c r="D11108" t="s">
        <v>33</v>
      </c>
      <c r="E11108" t="s">
        <v>537</v>
      </c>
    </row>
    <row r="11109" spans="1:5" x14ac:dyDescent="0.25">
      <c r="A11109" t="s">
        <v>15903</v>
      </c>
      <c r="B11109" t="s">
        <v>20</v>
      </c>
      <c r="C11109" t="s">
        <v>21</v>
      </c>
      <c r="D11109" t="s">
        <v>33</v>
      </c>
      <c r="E11109" t="s">
        <v>537</v>
      </c>
    </row>
    <row r="11110" spans="1:5" x14ac:dyDescent="0.25">
      <c r="A11110" t="s">
        <v>11478</v>
      </c>
      <c r="B11110" t="s">
        <v>20</v>
      </c>
      <c r="C11110" t="s">
        <v>19</v>
      </c>
      <c r="D11110" t="s">
        <v>33</v>
      </c>
      <c r="E11110" t="s">
        <v>538</v>
      </c>
    </row>
    <row r="11111" spans="1:5" x14ac:dyDescent="0.25">
      <c r="A11111" t="s">
        <v>15906</v>
      </c>
      <c r="B11111" t="s">
        <v>20</v>
      </c>
      <c r="C11111" t="s">
        <v>21</v>
      </c>
      <c r="D11111" t="s">
        <v>33</v>
      </c>
      <c r="E11111" t="s">
        <v>537</v>
      </c>
    </row>
    <row r="11112" spans="1:5" x14ac:dyDescent="0.25">
      <c r="A11112" t="s">
        <v>11480</v>
      </c>
      <c r="B11112" t="s">
        <v>20</v>
      </c>
      <c r="C11112" t="s">
        <v>19</v>
      </c>
      <c r="D11112" t="s">
        <v>33</v>
      </c>
      <c r="E11112" t="s">
        <v>538</v>
      </c>
    </row>
    <row r="11113" spans="1:5" x14ac:dyDescent="0.25">
      <c r="A11113" t="s">
        <v>11483</v>
      </c>
      <c r="B11113" t="s">
        <v>20</v>
      </c>
      <c r="C11113" t="s">
        <v>19</v>
      </c>
      <c r="D11113" t="s">
        <v>33</v>
      </c>
      <c r="E11113" t="s">
        <v>538</v>
      </c>
    </row>
    <row r="11114" spans="1:5" x14ac:dyDescent="0.25">
      <c r="A11114" t="s">
        <v>15740</v>
      </c>
      <c r="B11114" t="s">
        <v>20</v>
      </c>
      <c r="C11114" t="s">
        <v>21</v>
      </c>
      <c r="D11114" t="s">
        <v>33</v>
      </c>
      <c r="E11114" t="s">
        <v>537</v>
      </c>
    </row>
    <row r="11115" spans="1:5" x14ac:dyDescent="0.25">
      <c r="A11115" t="s">
        <v>11484</v>
      </c>
      <c r="B11115" t="s">
        <v>20</v>
      </c>
      <c r="C11115" t="s">
        <v>19</v>
      </c>
      <c r="D11115" t="s">
        <v>33</v>
      </c>
      <c r="E11115" t="s">
        <v>530</v>
      </c>
    </row>
    <row r="11116" spans="1:5" x14ac:dyDescent="0.25">
      <c r="A11116" t="s">
        <v>15254</v>
      </c>
      <c r="B11116" t="s">
        <v>20</v>
      </c>
      <c r="C11116" t="s">
        <v>21</v>
      </c>
      <c r="D11116" t="s">
        <v>33</v>
      </c>
      <c r="E11116" t="s">
        <v>537</v>
      </c>
    </row>
    <row r="11117" spans="1:5" x14ac:dyDescent="0.25">
      <c r="A11117" t="s">
        <v>29438</v>
      </c>
      <c r="B11117" t="s">
        <v>20</v>
      </c>
      <c r="C11117" t="s">
        <v>21</v>
      </c>
      <c r="D11117" t="s">
        <v>33</v>
      </c>
      <c r="E11117" t="s">
        <v>537</v>
      </c>
    </row>
    <row r="11118" spans="1:5" x14ac:dyDescent="0.25">
      <c r="A11118" t="s">
        <v>11487</v>
      </c>
      <c r="B11118" t="s">
        <v>20</v>
      </c>
      <c r="C11118" t="s">
        <v>19</v>
      </c>
      <c r="D11118" t="s">
        <v>33</v>
      </c>
      <c r="E11118" t="s">
        <v>538</v>
      </c>
    </row>
    <row r="11119" spans="1:5" x14ac:dyDescent="0.25">
      <c r="A11119" t="s">
        <v>24123</v>
      </c>
      <c r="B11119" t="s">
        <v>20</v>
      </c>
      <c r="C11119" t="s">
        <v>21</v>
      </c>
      <c r="D11119" t="s">
        <v>33</v>
      </c>
      <c r="E11119" t="s">
        <v>537</v>
      </c>
    </row>
    <row r="11120" spans="1:5" x14ac:dyDescent="0.25">
      <c r="A11120" t="s">
        <v>15208</v>
      </c>
      <c r="B11120" t="s">
        <v>20</v>
      </c>
      <c r="C11120" t="s">
        <v>21</v>
      </c>
      <c r="D11120" t="s">
        <v>33</v>
      </c>
      <c r="E11120" t="s">
        <v>537</v>
      </c>
    </row>
    <row r="11121" spans="1:5" x14ac:dyDescent="0.25">
      <c r="A11121" t="s">
        <v>11490</v>
      </c>
      <c r="B11121" t="s">
        <v>20</v>
      </c>
      <c r="C11121" t="s">
        <v>19</v>
      </c>
      <c r="D11121" t="s">
        <v>33</v>
      </c>
      <c r="E11121" t="s">
        <v>530</v>
      </c>
    </row>
    <row r="11122" spans="1:5" x14ac:dyDescent="0.25">
      <c r="A11122" t="s">
        <v>18871</v>
      </c>
      <c r="B11122" t="s">
        <v>20</v>
      </c>
      <c r="C11122" t="s">
        <v>21</v>
      </c>
      <c r="D11122" t="s">
        <v>33</v>
      </c>
      <c r="E11122" t="s">
        <v>537</v>
      </c>
    </row>
    <row r="11123" spans="1:5" x14ac:dyDescent="0.25">
      <c r="A11123" t="s">
        <v>11494</v>
      </c>
      <c r="B11123" t="s">
        <v>20</v>
      </c>
      <c r="C11123" t="s">
        <v>19</v>
      </c>
      <c r="D11123" t="s">
        <v>33</v>
      </c>
      <c r="E11123" t="s">
        <v>562</v>
      </c>
    </row>
    <row r="11124" spans="1:5" x14ac:dyDescent="0.25">
      <c r="A11124" t="s">
        <v>20553</v>
      </c>
      <c r="B11124" t="s">
        <v>20</v>
      </c>
      <c r="C11124" t="s">
        <v>21</v>
      </c>
      <c r="D11124" t="s">
        <v>33</v>
      </c>
      <c r="E11124" t="s">
        <v>537</v>
      </c>
    </row>
    <row r="11125" spans="1:5" x14ac:dyDescent="0.25">
      <c r="A11125" t="s">
        <v>11496</v>
      </c>
      <c r="B11125" t="s">
        <v>20</v>
      </c>
      <c r="C11125" t="s">
        <v>19</v>
      </c>
      <c r="D11125" t="s">
        <v>33</v>
      </c>
      <c r="E11125" t="s">
        <v>538</v>
      </c>
    </row>
    <row r="11126" spans="1:5" x14ac:dyDescent="0.25">
      <c r="A11126" t="s">
        <v>18591</v>
      </c>
      <c r="B11126" t="s">
        <v>20</v>
      </c>
      <c r="C11126" t="s">
        <v>21</v>
      </c>
      <c r="D11126" t="s">
        <v>33</v>
      </c>
      <c r="E11126" t="s">
        <v>537</v>
      </c>
    </row>
    <row r="11127" spans="1:5" x14ac:dyDescent="0.25">
      <c r="A11127" t="s">
        <v>11495</v>
      </c>
      <c r="B11127" t="s">
        <v>20</v>
      </c>
      <c r="C11127" t="s">
        <v>19</v>
      </c>
      <c r="D11127" t="s">
        <v>33</v>
      </c>
      <c r="E11127" t="s">
        <v>562</v>
      </c>
    </row>
    <row r="11128" spans="1:5" x14ac:dyDescent="0.25">
      <c r="A11128" t="s">
        <v>11498</v>
      </c>
      <c r="B11128" t="s">
        <v>20</v>
      </c>
      <c r="C11128" t="s">
        <v>21</v>
      </c>
      <c r="D11128" t="s">
        <v>33</v>
      </c>
      <c r="E11128" t="s">
        <v>582</v>
      </c>
    </row>
    <row r="11129" spans="1:5" x14ac:dyDescent="0.25">
      <c r="A11129" t="s">
        <v>6697</v>
      </c>
      <c r="B11129" t="s">
        <v>20</v>
      </c>
      <c r="C11129" t="s">
        <v>19</v>
      </c>
      <c r="D11129" t="s">
        <v>33</v>
      </c>
      <c r="E11129" t="s">
        <v>533</v>
      </c>
    </row>
    <row r="11130" spans="1:5" x14ac:dyDescent="0.25">
      <c r="A11130" t="s">
        <v>22928</v>
      </c>
      <c r="B11130" t="s">
        <v>20</v>
      </c>
      <c r="C11130" t="s">
        <v>21</v>
      </c>
      <c r="D11130" t="s">
        <v>33</v>
      </c>
      <c r="E11130" t="s">
        <v>537</v>
      </c>
    </row>
    <row r="11131" spans="1:5" x14ac:dyDescent="0.25">
      <c r="A11131" t="s">
        <v>11499</v>
      </c>
      <c r="B11131" t="s">
        <v>20</v>
      </c>
      <c r="C11131" t="s">
        <v>19</v>
      </c>
      <c r="D11131" t="s">
        <v>33</v>
      </c>
      <c r="E11131" t="s">
        <v>530</v>
      </c>
    </row>
    <row r="11132" spans="1:5" x14ac:dyDescent="0.25">
      <c r="A11132" t="s">
        <v>18936</v>
      </c>
      <c r="B11132" t="s">
        <v>20</v>
      </c>
      <c r="C11132" t="s">
        <v>21</v>
      </c>
      <c r="D11132" t="s">
        <v>33</v>
      </c>
      <c r="E11132" t="s">
        <v>537</v>
      </c>
    </row>
    <row r="11133" spans="1:5" x14ac:dyDescent="0.25">
      <c r="A11133" t="s">
        <v>11502</v>
      </c>
      <c r="B11133" t="s">
        <v>20</v>
      </c>
      <c r="C11133" t="s">
        <v>19</v>
      </c>
      <c r="D11133" t="s">
        <v>33</v>
      </c>
      <c r="E11133" t="s">
        <v>530</v>
      </c>
    </row>
    <row r="11134" spans="1:5" x14ac:dyDescent="0.25">
      <c r="A11134" t="s">
        <v>7607</v>
      </c>
      <c r="B11134" t="s">
        <v>20</v>
      </c>
      <c r="C11134" t="s">
        <v>19</v>
      </c>
      <c r="D11134" t="s">
        <v>33</v>
      </c>
      <c r="E11134" t="s">
        <v>533</v>
      </c>
    </row>
    <row r="11135" spans="1:5" x14ac:dyDescent="0.25">
      <c r="A11135" t="s">
        <v>11504</v>
      </c>
      <c r="B11135" t="s">
        <v>20</v>
      </c>
      <c r="C11135" t="s">
        <v>19</v>
      </c>
      <c r="D11135" t="s">
        <v>33</v>
      </c>
      <c r="E11135" t="s">
        <v>530</v>
      </c>
    </row>
    <row r="11136" spans="1:5" x14ac:dyDescent="0.25">
      <c r="A11136" t="s">
        <v>25354</v>
      </c>
      <c r="B11136" t="s">
        <v>20</v>
      </c>
      <c r="C11136" t="s">
        <v>21</v>
      </c>
      <c r="D11136" t="s">
        <v>33</v>
      </c>
      <c r="E11136" t="s">
        <v>537</v>
      </c>
    </row>
    <row r="11137" spans="1:5" x14ac:dyDescent="0.25">
      <c r="A11137" t="s">
        <v>26370</v>
      </c>
      <c r="B11137" t="s">
        <v>20</v>
      </c>
      <c r="C11137" t="s">
        <v>21</v>
      </c>
      <c r="D11137" t="s">
        <v>33</v>
      </c>
      <c r="E11137" t="s">
        <v>537</v>
      </c>
    </row>
    <row r="11138" spans="1:5" x14ac:dyDescent="0.25">
      <c r="A11138" t="s">
        <v>11507</v>
      </c>
      <c r="B11138" t="s">
        <v>16</v>
      </c>
      <c r="C11138" t="s">
        <v>17</v>
      </c>
      <c r="D11138" t="s">
        <v>33</v>
      </c>
      <c r="E11138" t="s">
        <v>653</v>
      </c>
    </row>
    <row r="11139" spans="1:5" x14ac:dyDescent="0.25">
      <c r="A11139" t="s">
        <v>20854</v>
      </c>
      <c r="B11139" t="s">
        <v>20</v>
      </c>
      <c r="C11139" t="s">
        <v>21</v>
      </c>
      <c r="D11139" t="s">
        <v>33</v>
      </c>
      <c r="E11139" t="s">
        <v>537</v>
      </c>
    </row>
    <row r="11140" spans="1:5" x14ac:dyDescent="0.25">
      <c r="A11140" t="s">
        <v>11413</v>
      </c>
      <c r="B11140" t="s">
        <v>20</v>
      </c>
      <c r="C11140" t="s">
        <v>21</v>
      </c>
      <c r="D11140" t="s">
        <v>33</v>
      </c>
      <c r="E11140" t="s">
        <v>537</v>
      </c>
    </row>
    <row r="11141" spans="1:5" x14ac:dyDescent="0.25">
      <c r="A11141" t="s">
        <v>4892</v>
      </c>
      <c r="B11141" t="s">
        <v>20</v>
      </c>
      <c r="C11141" t="s">
        <v>21</v>
      </c>
      <c r="D11141" t="s">
        <v>33</v>
      </c>
      <c r="E11141" t="s">
        <v>537</v>
      </c>
    </row>
    <row r="11142" spans="1:5" x14ac:dyDescent="0.25">
      <c r="A11142" t="s">
        <v>11511</v>
      </c>
      <c r="B11142" t="s">
        <v>20</v>
      </c>
      <c r="C11142" t="s">
        <v>21</v>
      </c>
      <c r="D11142" t="s">
        <v>33</v>
      </c>
      <c r="E11142" t="s">
        <v>582</v>
      </c>
    </row>
    <row r="11143" spans="1:5" x14ac:dyDescent="0.25">
      <c r="A11143" t="s">
        <v>9623</v>
      </c>
      <c r="B11143" t="s">
        <v>20</v>
      </c>
      <c r="C11143" t="s">
        <v>19</v>
      </c>
      <c r="D11143" t="s">
        <v>33</v>
      </c>
      <c r="E11143" t="s">
        <v>533</v>
      </c>
    </row>
    <row r="11144" spans="1:5" x14ac:dyDescent="0.25">
      <c r="A11144" t="s">
        <v>11513</v>
      </c>
      <c r="B11144" t="s">
        <v>20</v>
      </c>
      <c r="C11144" t="s">
        <v>19</v>
      </c>
      <c r="D11144" t="s">
        <v>33</v>
      </c>
      <c r="E11144" t="s">
        <v>530</v>
      </c>
    </row>
    <row r="11145" spans="1:5" x14ac:dyDescent="0.25">
      <c r="A11145" t="s">
        <v>11954</v>
      </c>
      <c r="B11145" t="s">
        <v>20</v>
      </c>
      <c r="C11145" t="s">
        <v>19</v>
      </c>
      <c r="D11145" t="s">
        <v>33</v>
      </c>
      <c r="E11145" t="s">
        <v>533</v>
      </c>
    </row>
    <row r="11146" spans="1:5" x14ac:dyDescent="0.25">
      <c r="A11146" t="s">
        <v>11515</v>
      </c>
      <c r="B11146" t="s">
        <v>20</v>
      </c>
      <c r="C11146" t="s">
        <v>19</v>
      </c>
      <c r="D11146" t="s">
        <v>33</v>
      </c>
      <c r="E11146" t="s">
        <v>530</v>
      </c>
    </row>
    <row r="11147" spans="1:5" x14ac:dyDescent="0.25">
      <c r="A11147" t="s">
        <v>11517</v>
      </c>
      <c r="B11147" t="s">
        <v>20</v>
      </c>
      <c r="C11147" t="s">
        <v>19</v>
      </c>
      <c r="D11147" t="s">
        <v>33</v>
      </c>
      <c r="E11147" t="s">
        <v>530</v>
      </c>
    </row>
    <row r="11148" spans="1:5" x14ac:dyDescent="0.25">
      <c r="A11148" t="s">
        <v>23065</v>
      </c>
      <c r="B11148" t="s">
        <v>20</v>
      </c>
      <c r="C11148" t="s">
        <v>21</v>
      </c>
      <c r="D11148" t="s">
        <v>33</v>
      </c>
      <c r="E11148" t="s">
        <v>537</v>
      </c>
    </row>
    <row r="11149" spans="1:5" x14ac:dyDescent="0.25">
      <c r="A11149" t="s">
        <v>24486</v>
      </c>
      <c r="B11149" t="s">
        <v>20</v>
      </c>
      <c r="C11149" t="s">
        <v>19</v>
      </c>
      <c r="D11149" t="s">
        <v>65</v>
      </c>
      <c r="E11149" t="s">
        <v>533</v>
      </c>
    </row>
    <row r="11150" spans="1:5" x14ac:dyDescent="0.25">
      <c r="A11150" t="s">
        <v>11519</v>
      </c>
      <c r="B11150" t="s">
        <v>20</v>
      </c>
      <c r="C11150" t="s">
        <v>22</v>
      </c>
      <c r="D11150" t="s">
        <v>33</v>
      </c>
      <c r="E11150" t="s">
        <v>693</v>
      </c>
    </row>
    <row r="11151" spans="1:5" x14ac:dyDescent="0.25">
      <c r="A11151" t="s">
        <v>23356</v>
      </c>
      <c r="B11151" t="s">
        <v>20</v>
      </c>
      <c r="C11151" t="s">
        <v>19</v>
      </c>
      <c r="D11151" t="s">
        <v>33</v>
      </c>
      <c r="E11151" t="s">
        <v>533</v>
      </c>
    </row>
    <row r="11152" spans="1:5" x14ac:dyDescent="0.25">
      <c r="A11152" t="s">
        <v>11521</v>
      </c>
      <c r="B11152" t="s">
        <v>20</v>
      </c>
      <c r="C11152" t="s">
        <v>21</v>
      </c>
      <c r="D11152" t="s">
        <v>33</v>
      </c>
      <c r="E11152" t="s">
        <v>582</v>
      </c>
    </row>
    <row r="11153" spans="1:5" x14ac:dyDescent="0.25">
      <c r="A11153" t="s">
        <v>23355</v>
      </c>
      <c r="B11153" t="s">
        <v>20</v>
      </c>
      <c r="C11153" t="s">
        <v>19</v>
      </c>
      <c r="D11153" t="s">
        <v>33</v>
      </c>
      <c r="E11153" t="s">
        <v>533</v>
      </c>
    </row>
    <row r="11154" spans="1:5" x14ac:dyDescent="0.25">
      <c r="A11154" t="s">
        <v>11523</v>
      </c>
      <c r="B11154" t="s">
        <v>20</v>
      </c>
      <c r="C11154" t="s">
        <v>19</v>
      </c>
      <c r="D11154" t="s">
        <v>33</v>
      </c>
      <c r="E11154" t="s">
        <v>530</v>
      </c>
    </row>
    <row r="11155" spans="1:5" x14ac:dyDescent="0.25">
      <c r="A11155" t="s">
        <v>23354</v>
      </c>
      <c r="B11155" t="s">
        <v>20</v>
      </c>
      <c r="C11155" t="s">
        <v>19</v>
      </c>
      <c r="D11155" t="s">
        <v>33</v>
      </c>
      <c r="E11155" t="s">
        <v>533</v>
      </c>
    </row>
    <row r="11156" spans="1:5" x14ac:dyDescent="0.25">
      <c r="A11156" t="s">
        <v>11525</v>
      </c>
      <c r="B11156" t="s">
        <v>20</v>
      </c>
      <c r="C11156" t="s">
        <v>19</v>
      </c>
      <c r="D11156" t="s">
        <v>33</v>
      </c>
      <c r="E11156" t="s">
        <v>530</v>
      </c>
    </row>
    <row r="11157" spans="1:5" x14ac:dyDescent="0.25">
      <c r="A11157" t="s">
        <v>2459</v>
      </c>
      <c r="B11157" t="s">
        <v>20</v>
      </c>
      <c r="C11157" t="s">
        <v>21</v>
      </c>
      <c r="D11157" t="s">
        <v>33</v>
      </c>
      <c r="E11157" t="s">
        <v>537</v>
      </c>
    </row>
    <row r="11158" spans="1:5" x14ac:dyDescent="0.25">
      <c r="A11158" t="s">
        <v>11527</v>
      </c>
      <c r="B11158" t="s">
        <v>20</v>
      </c>
      <c r="C11158" t="s">
        <v>19</v>
      </c>
      <c r="D11158" t="s">
        <v>33</v>
      </c>
      <c r="E11158" t="s">
        <v>530</v>
      </c>
    </row>
    <row r="11159" spans="1:5" x14ac:dyDescent="0.25">
      <c r="A11159" t="s">
        <v>22773</v>
      </c>
      <c r="B11159" t="s">
        <v>20</v>
      </c>
      <c r="C11159" t="s">
        <v>21</v>
      </c>
      <c r="D11159" t="s">
        <v>33</v>
      </c>
      <c r="E11159" t="s">
        <v>537</v>
      </c>
    </row>
    <row r="11160" spans="1:5" x14ac:dyDescent="0.25">
      <c r="A11160" t="s">
        <v>3794</v>
      </c>
      <c r="B11160" t="s">
        <v>20</v>
      </c>
      <c r="C11160" t="s">
        <v>21</v>
      </c>
      <c r="D11160" t="s">
        <v>33</v>
      </c>
      <c r="E11160" t="s">
        <v>537</v>
      </c>
    </row>
    <row r="11161" spans="1:5" x14ac:dyDescent="0.25">
      <c r="A11161" t="s">
        <v>11530</v>
      </c>
      <c r="B11161" t="s">
        <v>20</v>
      </c>
      <c r="C11161" t="s">
        <v>21</v>
      </c>
      <c r="D11161" t="s">
        <v>33</v>
      </c>
      <c r="E11161" t="s">
        <v>582</v>
      </c>
    </row>
    <row r="11162" spans="1:5" x14ac:dyDescent="0.25">
      <c r="A11162" t="s">
        <v>23007</v>
      </c>
      <c r="B11162" t="s">
        <v>20</v>
      </c>
      <c r="C11162" t="s">
        <v>21</v>
      </c>
      <c r="D11162" t="s">
        <v>33</v>
      </c>
      <c r="E11162" t="s">
        <v>537</v>
      </c>
    </row>
    <row r="11163" spans="1:5" x14ac:dyDescent="0.25">
      <c r="A11163" t="s">
        <v>20394</v>
      </c>
      <c r="B11163" t="s">
        <v>20</v>
      </c>
      <c r="C11163" t="s">
        <v>21</v>
      </c>
      <c r="D11163" t="s">
        <v>33</v>
      </c>
      <c r="E11163" t="s">
        <v>537</v>
      </c>
    </row>
    <row r="11164" spans="1:5" x14ac:dyDescent="0.25">
      <c r="A11164" t="s">
        <v>19946</v>
      </c>
      <c r="B11164" t="s">
        <v>20</v>
      </c>
      <c r="C11164" t="s">
        <v>19</v>
      </c>
      <c r="D11164" t="s">
        <v>33</v>
      </c>
      <c r="E11164" t="s">
        <v>553</v>
      </c>
    </row>
    <row r="11165" spans="1:5" x14ac:dyDescent="0.25">
      <c r="A11165" t="s">
        <v>20335</v>
      </c>
      <c r="B11165" t="s">
        <v>20</v>
      </c>
      <c r="C11165" t="s">
        <v>21</v>
      </c>
      <c r="D11165" t="s">
        <v>65</v>
      </c>
      <c r="E11165" t="s">
        <v>537</v>
      </c>
    </row>
    <row r="11166" spans="1:5" x14ac:dyDescent="0.25">
      <c r="A11166" t="s">
        <v>11533</v>
      </c>
      <c r="B11166" t="s">
        <v>16</v>
      </c>
      <c r="C11166" t="s">
        <v>15</v>
      </c>
      <c r="D11166" t="s">
        <v>33</v>
      </c>
      <c r="E11166" t="s">
        <v>874</v>
      </c>
    </row>
    <row r="11167" spans="1:5" x14ac:dyDescent="0.25">
      <c r="A11167" t="s">
        <v>11534</v>
      </c>
      <c r="B11167" t="s">
        <v>16</v>
      </c>
      <c r="C11167" t="s">
        <v>15</v>
      </c>
      <c r="D11167" t="s">
        <v>33</v>
      </c>
      <c r="E11167" t="s">
        <v>874</v>
      </c>
    </row>
    <row r="11168" spans="1:5" x14ac:dyDescent="0.25">
      <c r="A11168" t="s">
        <v>11536</v>
      </c>
      <c r="B11168" t="s">
        <v>20</v>
      </c>
      <c r="C11168" t="s">
        <v>19</v>
      </c>
      <c r="D11168" t="s">
        <v>33</v>
      </c>
      <c r="E11168" t="s">
        <v>530</v>
      </c>
    </row>
    <row r="11169" spans="1:5" x14ac:dyDescent="0.25">
      <c r="A11169" t="s">
        <v>7357</v>
      </c>
      <c r="B11169" t="s">
        <v>20</v>
      </c>
      <c r="C11169" t="s">
        <v>21</v>
      </c>
      <c r="D11169" t="s">
        <v>33</v>
      </c>
      <c r="E11169" t="s">
        <v>537</v>
      </c>
    </row>
    <row r="11170" spans="1:5" x14ac:dyDescent="0.25">
      <c r="A11170" t="s">
        <v>4044</v>
      </c>
      <c r="B11170" t="s">
        <v>20</v>
      </c>
      <c r="C11170" t="s">
        <v>21</v>
      </c>
      <c r="D11170" t="s">
        <v>33</v>
      </c>
      <c r="E11170" t="s">
        <v>537</v>
      </c>
    </row>
    <row r="11171" spans="1:5" x14ac:dyDescent="0.25">
      <c r="A11171" t="s">
        <v>11538</v>
      </c>
      <c r="B11171" t="s">
        <v>20</v>
      </c>
      <c r="C11171" t="s">
        <v>19</v>
      </c>
      <c r="D11171" t="s">
        <v>33</v>
      </c>
      <c r="E11171" t="s">
        <v>530</v>
      </c>
    </row>
    <row r="11172" spans="1:5" x14ac:dyDescent="0.25">
      <c r="A11172" t="s">
        <v>11539</v>
      </c>
      <c r="B11172" t="s">
        <v>20</v>
      </c>
      <c r="C11172" t="s">
        <v>19</v>
      </c>
      <c r="D11172" t="s">
        <v>33</v>
      </c>
      <c r="E11172" t="s">
        <v>530</v>
      </c>
    </row>
    <row r="11173" spans="1:5" x14ac:dyDescent="0.25">
      <c r="A11173" t="s">
        <v>6648</v>
      </c>
      <c r="B11173" t="s">
        <v>20</v>
      </c>
      <c r="C11173" t="s">
        <v>21</v>
      </c>
      <c r="D11173" t="s">
        <v>33</v>
      </c>
      <c r="E11173" t="s">
        <v>537</v>
      </c>
    </row>
    <row r="11174" spans="1:5" x14ac:dyDescent="0.25">
      <c r="A11174" t="s">
        <v>11541</v>
      </c>
      <c r="B11174" t="s">
        <v>20</v>
      </c>
      <c r="C11174" t="s">
        <v>19</v>
      </c>
      <c r="D11174" t="s">
        <v>33</v>
      </c>
      <c r="E11174" t="s">
        <v>530</v>
      </c>
    </row>
    <row r="11175" spans="1:5" x14ac:dyDescent="0.25">
      <c r="A11175" t="s">
        <v>2714</v>
      </c>
      <c r="B11175" t="s">
        <v>20</v>
      </c>
      <c r="C11175" t="s">
        <v>21</v>
      </c>
      <c r="D11175" t="s">
        <v>33</v>
      </c>
      <c r="E11175" t="s">
        <v>537</v>
      </c>
    </row>
    <row r="11176" spans="1:5" x14ac:dyDescent="0.25">
      <c r="A11176" t="s">
        <v>26444</v>
      </c>
      <c r="B11176" t="s">
        <v>20</v>
      </c>
      <c r="C11176" t="s">
        <v>21</v>
      </c>
      <c r="D11176" t="s">
        <v>33</v>
      </c>
      <c r="E11176" t="s">
        <v>537</v>
      </c>
    </row>
    <row r="11177" spans="1:5" x14ac:dyDescent="0.25">
      <c r="A11177" t="s">
        <v>11544</v>
      </c>
      <c r="B11177" t="s">
        <v>20</v>
      </c>
      <c r="C11177" t="s">
        <v>19</v>
      </c>
      <c r="D11177" t="s">
        <v>33</v>
      </c>
      <c r="E11177" t="s">
        <v>538</v>
      </c>
    </row>
    <row r="11178" spans="1:5" x14ac:dyDescent="0.25">
      <c r="A11178" t="s">
        <v>11545</v>
      </c>
      <c r="B11178" t="s">
        <v>20</v>
      </c>
      <c r="C11178" t="s">
        <v>19</v>
      </c>
      <c r="D11178" t="s">
        <v>33</v>
      </c>
      <c r="E11178" t="s">
        <v>538</v>
      </c>
    </row>
    <row r="11179" spans="1:5" x14ac:dyDescent="0.25">
      <c r="A11179" t="s">
        <v>2721</v>
      </c>
      <c r="B11179" t="s">
        <v>20</v>
      </c>
      <c r="C11179" t="s">
        <v>21</v>
      </c>
      <c r="D11179" t="s">
        <v>33</v>
      </c>
      <c r="E11179" t="s">
        <v>537</v>
      </c>
    </row>
    <row r="11180" spans="1:5" x14ac:dyDescent="0.25">
      <c r="A11180" t="s">
        <v>11547</v>
      </c>
      <c r="B11180" t="s">
        <v>20</v>
      </c>
      <c r="C11180" t="s">
        <v>19</v>
      </c>
      <c r="D11180" t="s">
        <v>33</v>
      </c>
      <c r="E11180" t="s">
        <v>538</v>
      </c>
    </row>
    <row r="11181" spans="1:5" x14ac:dyDescent="0.25">
      <c r="A11181" t="s">
        <v>23195</v>
      </c>
      <c r="B11181" t="s">
        <v>20</v>
      </c>
      <c r="C11181" t="s">
        <v>21</v>
      </c>
      <c r="D11181" t="s">
        <v>33</v>
      </c>
      <c r="E11181" t="s">
        <v>537</v>
      </c>
    </row>
    <row r="11182" spans="1:5" x14ac:dyDescent="0.25">
      <c r="A11182" t="s">
        <v>43605</v>
      </c>
      <c r="B11182" t="s">
        <v>20</v>
      </c>
      <c r="C11182" t="s">
        <v>21</v>
      </c>
      <c r="D11182" t="s">
        <v>33</v>
      </c>
      <c r="E11182" t="s">
        <v>537</v>
      </c>
    </row>
    <row r="11183" spans="1:5" x14ac:dyDescent="0.25">
      <c r="A11183" t="s">
        <v>11552</v>
      </c>
      <c r="B11183" t="s">
        <v>20</v>
      </c>
      <c r="C11183" t="s">
        <v>19</v>
      </c>
      <c r="D11183" t="s">
        <v>33</v>
      </c>
      <c r="E11183" t="s">
        <v>538</v>
      </c>
    </row>
    <row r="11184" spans="1:5" x14ac:dyDescent="0.25">
      <c r="A11184" t="s">
        <v>23583</v>
      </c>
      <c r="B11184" t="s">
        <v>20</v>
      </c>
      <c r="C11184" t="s">
        <v>21</v>
      </c>
      <c r="D11184" t="s">
        <v>33</v>
      </c>
      <c r="E11184" t="s">
        <v>537</v>
      </c>
    </row>
    <row r="11185" spans="1:5" x14ac:dyDescent="0.25">
      <c r="A11185" t="s">
        <v>11551</v>
      </c>
      <c r="B11185" t="s">
        <v>20</v>
      </c>
      <c r="C11185" t="s">
        <v>19</v>
      </c>
      <c r="D11185" t="s">
        <v>33</v>
      </c>
      <c r="E11185" t="s">
        <v>530</v>
      </c>
    </row>
    <row r="11186" spans="1:5" x14ac:dyDescent="0.25">
      <c r="A11186" t="s">
        <v>11553</v>
      </c>
      <c r="B11186" t="s">
        <v>16</v>
      </c>
      <c r="C11186" t="s">
        <v>17</v>
      </c>
      <c r="D11186" t="s">
        <v>33</v>
      </c>
      <c r="E11186" t="s">
        <v>653</v>
      </c>
    </row>
    <row r="11187" spans="1:5" x14ac:dyDescent="0.25">
      <c r="A11187" t="s">
        <v>5241</v>
      </c>
      <c r="B11187" t="s">
        <v>20</v>
      </c>
      <c r="C11187" t="s">
        <v>21</v>
      </c>
      <c r="D11187" t="s">
        <v>33</v>
      </c>
      <c r="E11187" t="s">
        <v>537</v>
      </c>
    </row>
    <row r="11188" spans="1:5" x14ac:dyDescent="0.25">
      <c r="A11188" t="s">
        <v>11555</v>
      </c>
      <c r="B11188" t="s">
        <v>20</v>
      </c>
      <c r="C11188" t="s">
        <v>22</v>
      </c>
      <c r="D11188" t="s">
        <v>33</v>
      </c>
      <c r="E11188" t="s">
        <v>536</v>
      </c>
    </row>
    <row r="11189" spans="1:5" x14ac:dyDescent="0.25">
      <c r="A11189" t="s">
        <v>11556</v>
      </c>
      <c r="B11189" t="s">
        <v>16</v>
      </c>
      <c r="C11189" t="s">
        <v>17</v>
      </c>
      <c r="D11189" t="s">
        <v>33</v>
      </c>
      <c r="E11189" t="s">
        <v>653</v>
      </c>
    </row>
    <row r="11190" spans="1:5" x14ac:dyDescent="0.25">
      <c r="A11190" t="s">
        <v>28246</v>
      </c>
      <c r="B11190" t="s">
        <v>20</v>
      </c>
      <c r="C11190" t="s">
        <v>19</v>
      </c>
      <c r="D11190" t="s">
        <v>33</v>
      </c>
      <c r="E11190" t="s">
        <v>533</v>
      </c>
    </row>
    <row r="11191" spans="1:5" x14ac:dyDescent="0.25">
      <c r="A11191" t="s">
        <v>11558</v>
      </c>
      <c r="B11191" t="s">
        <v>20</v>
      </c>
      <c r="C11191" t="s">
        <v>19</v>
      </c>
      <c r="D11191" t="s">
        <v>33</v>
      </c>
      <c r="E11191" t="s">
        <v>538</v>
      </c>
    </row>
    <row r="11192" spans="1:5" x14ac:dyDescent="0.25">
      <c r="A11192" t="s">
        <v>13401</v>
      </c>
      <c r="B11192" t="s">
        <v>20</v>
      </c>
      <c r="C11192" t="s">
        <v>21</v>
      </c>
      <c r="D11192" t="s">
        <v>33</v>
      </c>
      <c r="E11192" t="s">
        <v>537</v>
      </c>
    </row>
    <row r="11193" spans="1:5" x14ac:dyDescent="0.25">
      <c r="A11193" t="s">
        <v>11559</v>
      </c>
      <c r="B11193" t="s">
        <v>20</v>
      </c>
      <c r="C11193" t="s">
        <v>19</v>
      </c>
      <c r="D11193" t="s">
        <v>33</v>
      </c>
      <c r="E11193" t="s">
        <v>562</v>
      </c>
    </row>
    <row r="11194" spans="1:5" x14ac:dyDescent="0.25">
      <c r="A11194" t="s">
        <v>9336</v>
      </c>
      <c r="B11194" t="s">
        <v>20</v>
      </c>
      <c r="C11194" t="s">
        <v>21</v>
      </c>
      <c r="D11194" t="s">
        <v>33</v>
      </c>
      <c r="E11194" t="s">
        <v>537</v>
      </c>
    </row>
    <row r="11195" spans="1:5" x14ac:dyDescent="0.25">
      <c r="A11195" t="s">
        <v>11561</v>
      </c>
      <c r="B11195" t="s">
        <v>20</v>
      </c>
      <c r="C11195" t="s">
        <v>21</v>
      </c>
      <c r="D11195" t="s">
        <v>33</v>
      </c>
      <c r="E11195" t="s">
        <v>582</v>
      </c>
    </row>
    <row r="11196" spans="1:5" x14ac:dyDescent="0.25">
      <c r="A11196" t="s">
        <v>11565</v>
      </c>
      <c r="B11196" t="s">
        <v>20</v>
      </c>
      <c r="C11196" t="s">
        <v>21</v>
      </c>
      <c r="D11196" t="s">
        <v>33</v>
      </c>
      <c r="E11196" t="s">
        <v>582</v>
      </c>
    </row>
    <row r="11197" spans="1:5" x14ac:dyDescent="0.25">
      <c r="A11197" t="s">
        <v>11564</v>
      </c>
      <c r="B11197" t="s">
        <v>20</v>
      </c>
      <c r="C11197" t="s">
        <v>21</v>
      </c>
      <c r="D11197" t="s">
        <v>33</v>
      </c>
      <c r="E11197" t="s">
        <v>581</v>
      </c>
    </row>
    <row r="11198" spans="1:5" x14ac:dyDescent="0.25">
      <c r="A11198" t="s">
        <v>27435</v>
      </c>
      <c r="B11198" t="s">
        <v>20</v>
      </c>
      <c r="C11198" t="s">
        <v>21</v>
      </c>
      <c r="D11198" t="s">
        <v>33</v>
      </c>
      <c r="E11198" t="s">
        <v>537</v>
      </c>
    </row>
    <row r="11199" spans="1:5" x14ac:dyDescent="0.25">
      <c r="A11199" t="s">
        <v>11567</v>
      </c>
      <c r="B11199" t="s">
        <v>20</v>
      </c>
      <c r="C11199" t="s">
        <v>19</v>
      </c>
      <c r="D11199" t="s">
        <v>33</v>
      </c>
      <c r="E11199" t="s">
        <v>530</v>
      </c>
    </row>
    <row r="11200" spans="1:5" x14ac:dyDescent="0.25">
      <c r="A11200" t="s">
        <v>19565</v>
      </c>
      <c r="B11200" t="s">
        <v>20</v>
      </c>
      <c r="C11200" t="s">
        <v>19</v>
      </c>
      <c r="D11200" t="s">
        <v>33</v>
      </c>
      <c r="E11200" t="s">
        <v>533</v>
      </c>
    </row>
    <row r="11201" spans="1:5" x14ac:dyDescent="0.25">
      <c r="A11201" t="s">
        <v>11569</v>
      </c>
      <c r="B11201" t="s">
        <v>20</v>
      </c>
      <c r="C11201" t="s">
        <v>19</v>
      </c>
      <c r="D11201" t="s">
        <v>33</v>
      </c>
      <c r="E11201" t="s">
        <v>562</v>
      </c>
    </row>
    <row r="11202" spans="1:5" x14ac:dyDescent="0.25">
      <c r="A11202" t="s">
        <v>19564</v>
      </c>
      <c r="B11202" t="s">
        <v>20</v>
      </c>
      <c r="C11202" t="s">
        <v>19</v>
      </c>
      <c r="D11202" t="s">
        <v>33</v>
      </c>
      <c r="E11202" t="s">
        <v>533</v>
      </c>
    </row>
    <row r="11203" spans="1:5" x14ac:dyDescent="0.25">
      <c r="A11203" t="s">
        <v>22224</v>
      </c>
      <c r="B11203" t="s">
        <v>20</v>
      </c>
      <c r="C11203" t="s">
        <v>21</v>
      </c>
      <c r="D11203" t="s">
        <v>33</v>
      </c>
      <c r="E11203" t="s">
        <v>537</v>
      </c>
    </row>
    <row r="11204" spans="1:5" x14ac:dyDescent="0.25">
      <c r="A11204" t="s">
        <v>11571</v>
      </c>
      <c r="B11204" t="s">
        <v>20</v>
      </c>
      <c r="C11204" t="s">
        <v>19</v>
      </c>
      <c r="D11204" t="s">
        <v>33</v>
      </c>
      <c r="E11204" t="s">
        <v>530</v>
      </c>
    </row>
    <row r="11205" spans="1:5" x14ac:dyDescent="0.25">
      <c r="A11205" t="s">
        <v>11572</v>
      </c>
      <c r="B11205" t="s">
        <v>20</v>
      </c>
      <c r="C11205" t="s">
        <v>19</v>
      </c>
      <c r="D11205" t="s">
        <v>33</v>
      </c>
      <c r="E11205" t="s">
        <v>538</v>
      </c>
    </row>
    <row r="11206" spans="1:5" x14ac:dyDescent="0.25">
      <c r="A11206" t="s">
        <v>26546</v>
      </c>
      <c r="B11206" t="s">
        <v>20</v>
      </c>
      <c r="C11206" t="s">
        <v>21</v>
      </c>
      <c r="D11206" t="s">
        <v>33</v>
      </c>
      <c r="E11206" t="s">
        <v>537</v>
      </c>
    </row>
    <row r="11207" spans="1:5" x14ac:dyDescent="0.25">
      <c r="A11207" t="s">
        <v>11574</v>
      </c>
      <c r="B11207" t="s">
        <v>20</v>
      </c>
      <c r="C11207" t="s">
        <v>19</v>
      </c>
      <c r="D11207" t="s">
        <v>33</v>
      </c>
      <c r="E11207" t="s">
        <v>562</v>
      </c>
    </row>
    <row r="11208" spans="1:5" x14ac:dyDescent="0.25">
      <c r="A11208" t="s">
        <v>11576</v>
      </c>
      <c r="B11208" t="s">
        <v>20</v>
      </c>
      <c r="C11208" t="s">
        <v>19</v>
      </c>
      <c r="D11208" t="s">
        <v>33</v>
      </c>
      <c r="E11208" t="s">
        <v>530</v>
      </c>
    </row>
    <row r="11209" spans="1:5" x14ac:dyDescent="0.25">
      <c r="A11209" t="s">
        <v>11575</v>
      </c>
      <c r="B11209" t="s">
        <v>20</v>
      </c>
      <c r="C11209" t="s">
        <v>19</v>
      </c>
      <c r="D11209" t="s">
        <v>33</v>
      </c>
      <c r="E11209" t="s">
        <v>538</v>
      </c>
    </row>
    <row r="11210" spans="1:5" x14ac:dyDescent="0.25">
      <c r="A11210" t="s">
        <v>2756</v>
      </c>
      <c r="B11210" t="s">
        <v>20</v>
      </c>
      <c r="C11210" t="s">
        <v>21</v>
      </c>
      <c r="D11210" t="s">
        <v>33</v>
      </c>
      <c r="E11210" t="s">
        <v>537</v>
      </c>
    </row>
    <row r="11211" spans="1:5" x14ac:dyDescent="0.25">
      <c r="A11211" t="s">
        <v>11667</v>
      </c>
      <c r="B11211" t="s">
        <v>20</v>
      </c>
      <c r="C11211" t="s">
        <v>21</v>
      </c>
      <c r="D11211" t="s">
        <v>33</v>
      </c>
      <c r="E11211" t="s">
        <v>537</v>
      </c>
    </row>
    <row r="11212" spans="1:5" x14ac:dyDescent="0.25">
      <c r="A11212" t="s">
        <v>11582</v>
      </c>
      <c r="B11212" t="s">
        <v>20</v>
      </c>
      <c r="C11212" t="s">
        <v>19</v>
      </c>
      <c r="D11212" t="s">
        <v>33</v>
      </c>
      <c r="E11212" t="s">
        <v>538</v>
      </c>
    </row>
    <row r="11213" spans="1:5" x14ac:dyDescent="0.25">
      <c r="A11213" t="s">
        <v>21112</v>
      </c>
      <c r="B11213" t="s">
        <v>20</v>
      </c>
      <c r="C11213" t="s">
        <v>21</v>
      </c>
      <c r="D11213" t="s">
        <v>33</v>
      </c>
      <c r="E11213" t="s">
        <v>537</v>
      </c>
    </row>
    <row r="11214" spans="1:5" x14ac:dyDescent="0.25">
      <c r="A11214" t="s">
        <v>11583</v>
      </c>
      <c r="B11214" t="s">
        <v>20</v>
      </c>
      <c r="C11214" t="s">
        <v>21</v>
      </c>
      <c r="D11214" t="s">
        <v>33</v>
      </c>
      <c r="E11214" t="s">
        <v>581</v>
      </c>
    </row>
    <row r="11215" spans="1:5" x14ac:dyDescent="0.25">
      <c r="A11215" t="s">
        <v>11578</v>
      </c>
      <c r="B11215" t="s">
        <v>20</v>
      </c>
      <c r="C11215" t="s">
        <v>19</v>
      </c>
      <c r="D11215" t="s">
        <v>33</v>
      </c>
      <c r="E11215" t="s">
        <v>538</v>
      </c>
    </row>
    <row r="11216" spans="1:5" x14ac:dyDescent="0.25">
      <c r="A11216" t="s">
        <v>21522</v>
      </c>
      <c r="B11216" t="s">
        <v>20</v>
      </c>
      <c r="C11216" t="s">
        <v>21</v>
      </c>
      <c r="D11216" t="s">
        <v>33</v>
      </c>
      <c r="E11216" t="s">
        <v>537</v>
      </c>
    </row>
    <row r="11217" spans="1:5" x14ac:dyDescent="0.25">
      <c r="A11217" t="s">
        <v>11585</v>
      </c>
      <c r="B11217" t="s">
        <v>20</v>
      </c>
      <c r="C11217" t="s">
        <v>21</v>
      </c>
      <c r="D11217" t="s">
        <v>33</v>
      </c>
      <c r="E11217" t="s">
        <v>581</v>
      </c>
    </row>
    <row r="11218" spans="1:5" x14ac:dyDescent="0.25">
      <c r="A11218" t="s">
        <v>21519</v>
      </c>
      <c r="B11218" t="s">
        <v>20</v>
      </c>
      <c r="C11218" t="s">
        <v>21</v>
      </c>
      <c r="D11218" t="s">
        <v>33</v>
      </c>
      <c r="E11218" t="s">
        <v>537</v>
      </c>
    </row>
    <row r="11219" spans="1:5" x14ac:dyDescent="0.25">
      <c r="A11219" t="s">
        <v>11586</v>
      </c>
      <c r="B11219" t="s">
        <v>20</v>
      </c>
      <c r="C11219" t="s">
        <v>21</v>
      </c>
      <c r="D11219" t="s">
        <v>33</v>
      </c>
      <c r="E11219" t="s">
        <v>581</v>
      </c>
    </row>
    <row r="11220" spans="1:5" x14ac:dyDescent="0.25">
      <c r="A11220" t="s">
        <v>27603</v>
      </c>
      <c r="B11220" t="s">
        <v>20</v>
      </c>
      <c r="C11220" t="s">
        <v>21</v>
      </c>
      <c r="D11220" t="s">
        <v>33</v>
      </c>
      <c r="E11220" t="s">
        <v>537</v>
      </c>
    </row>
    <row r="11221" spans="1:5" x14ac:dyDescent="0.25">
      <c r="A11221" t="s">
        <v>11589</v>
      </c>
      <c r="B11221" t="s">
        <v>20</v>
      </c>
      <c r="C11221" t="s">
        <v>19</v>
      </c>
      <c r="D11221" t="s">
        <v>33</v>
      </c>
      <c r="E11221" t="s">
        <v>538</v>
      </c>
    </row>
    <row r="11222" spans="1:5" x14ac:dyDescent="0.25">
      <c r="A11222" t="s">
        <v>11588</v>
      </c>
      <c r="B11222" t="s">
        <v>20</v>
      </c>
      <c r="C11222" t="s">
        <v>19</v>
      </c>
      <c r="D11222" t="s">
        <v>33</v>
      </c>
      <c r="E11222" t="s">
        <v>530</v>
      </c>
    </row>
    <row r="11223" spans="1:5" x14ac:dyDescent="0.25">
      <c r="A11223" t="s">
        <v>7327</v>
      </c>
      <c r="B11223" t="s">
        <v>20</v>
      </c>
      <c r="C11223" t="s">
        <v>21</v>
      </c>
      <c r="D11223" t="s">
        <v>33</v>
      </c>
      <c r="E11223" t="s">
        <v>537</v>
      </c>
    </row>
    <row r="11224" spans="1:5" x14ac:dyDescent="0.25">
      <c r="A11224" t="s">
        <v>14966</v>
      </c>
      <c r="B11224" t="s">
        <v>20</v>
      </c>
      <c r="C11224" t="s">
        <v>21</v>
      </c>
      <c r="D11224" t="s">
        <v>33</v>
      </c>
      <c r="E11224" t="s">
        <v>537</v>
      </c>
    </row>
    <row r="11225" spans="1:5" x14ac:dyDescent="0.25">
      <c r="A11225" t="s">
        <v>23653</v>
      </c>
      <c r="B11225" t="s">
        <v>20</v>
      </c>
      <c r="C11225" t="s">
        <v>21</v>
      </c>
      <c r="D11225" t="s">
        <v>33</v>
      </c>
      <c r="E11225" t="s">
        <v>537</v>
      </c>
    </row>
    <row r="11226" spans="1:5" x14ac:dyDescent="0.25">
      <c r="A11226" t="s">
        <v>15207</v>
      </c>
      <c r="B11226" t="s">
        <v>20</v>
      </c>
      <c r="C11226" t="s">
        <v>21</v>
      </c>
      <c r="D11226" t="s">
        <v>33</v>
      </c>
      <c r="E11226" t="s">
        <v>537</v>
      </c>
    </row>
    <row r="11227" spans="1:5" x14ac:dyDescent="0.25">
      <c r="A11227" t="s">
        <v>20204</v>
      </c>
      <c r="B11227" t="s">
        <v>20</v>
      </c>
      <c r="C11227" t="s">
        <v>21</v>
      </c>
      <c r="D11227" t="s">
        <v>33</v>
      </c>
      <c r="E11227" t="s">
        <v>537</v>
      </c>
    </row>
    <row r="11228" spans="1:5" x14ac:dyDescent="0.25">
      <c r="A11228" t="s">
        <v>11594</v>
      </c>
      <c r="B11228" t="s">
        <v>20</v>
      </c>
      <c r="C11228" t="s">
        <v>19</v>
      </c>
      <c r="D11228" t="s">
        <v>33</v>
      </c>
      <c r="E11228" t="s">
        <v>530</v>
      </c>
    </row>
    <row r="11229" spans="1:5" x14ac:dyDescent="0.25">
      <c r="A11229" t="s">
        <v>7375</v>
      </c>
      <c r="B11229" t="s">
        <v>20</v>
      </c>
      <c r="C11229" t="s">
        <v>19</v>
      </c>
      <c r="D11229" t="s">
        <v>33</v>
      </c>
      <c r="E11229" t="s">
        <v>533</v>
      </c>
    </row>
    <row r="11230" spans="1:5" x14ac:dyDescent="0.25">
      <c r="A11230" t="s">
        <v>24397</v>
      </c>
      <c r="B11230" t="s">
        <v>20</v>
      </c>
      <c r="C11230" t="s">
        <v>19</v>
      </c>
      <c r="D11230" t="s">
        <v>33</v>
      </c>
      <c r="E11230" t="s">
        <v>533</v>
      </c>
    </row>
    <row r="11231" spans="1:5" x14ac:dyDescent="0.25">
      <c r="A11231" t="s">
        <v>11598</v>
      </c>
      <c r="B11231" t="s">
        <v>20</v>
      </c>
      <c r="C11231" t="s">
        <v>21</v>
      </c>
      <c r="D11231" t="s">
        <v>33</v>
      </c>
      <c r="E11231" t="s">
        <v>581</v>
      </c>
    </row>
    <row r="11232" spans="1:5" x14ac:dyDescent="0.25">
      <c r="A11232" t="s">
        <v>23507</v>
      </c>
      <c r="B11232" t="s">
        <v>20</v>
      </c>
      <c r="C11232" t="s">
        <v>19</v>
      </c>
      <c r="D11232" t="s">
        <v>33</v>
      </c>
      <c r="E11232" t="s">
        <v>533</v>
      </c>
    </row>
    <row r="11233" spans="1:5" x14ac:dyDescent="0.25">
      <c r="A11233" t="s">
        <v>24710</v>
      </c>
      <c r="B11233" t="s">
        <v>20</v>
      </c>
      <c r="C11233" t="s">
        <v>21</v>
      </c>
      <c r="D11233" t="s">
        <v>33</v>
      </c>
      <c r="E11233" t="s">
        <v>537</v>
      </c>
    </row>
    <row r="11234" spans="1:5" x14ac:dyDescent="0.25">
      <c r="A11234" t="s">
        <v>43606</v>
      </c>
      <c r="B11234" t="s">
        <v>20</v>
      </c>
      <c r="C11234" t="s">
        <v>19</v>
      </c>
      <c r="D11234" t="s">
        <v>33</v>
      </c>
      <c r="E11234" t="s">
        <v>533</v>
      </c>
    </row>
    <row r="11235" spans="1:5" x14ac:dyDescent="0.25">
      <c r="A11235" t="s">
        <v>11601</v>
      </c>
      <c r="B11235" t="s">
        <v>20</v>
      </c>
      <c r="C11235" t="s">
        <v>19</v>
      </c>
      <c r="D11235" t="s">
        <v>33</v>
      </c>
      <c r="E11235" t="s">
        <v>530</v>
      </c>
    </row>
    <row r="11236" spans="1:5" x14ac:dyDescent="0.25">
      <c r="A11236" t="s">
        <v>26331</v>
      </c>
      <c r="B11236" t="s">
        <v>20</v>
      </c>
      <c r="C11236" t="s">
        <v>21</v>
      </c>
      <c r="D11236" t="s">
        <v>33</v>
      </c>
      <c r="E11236" t="s">
        <v>537</v>
      </c>
    </row>
    <row r="11237" spans="1:5" x14ac:dyDescent="0.25">
      <c r="A11237" t="s">
        <v>11603</v>
      </c>
      <c r="B11237" t="s">
        <v>20</v>
      </c>
      <c r="C11237" t="s">
        <v>19</v>
      </c>
      <c r="D11237" t="s">
        <v>33</v>
      </c>
      <c r="E11237" t="s">
        <v>530</v>
      </c>
    </row>
    <row r="11238" spans="1:5" x14ac:dyDescent="0.25">
      <c r="A11238" t="s">
        <v>21503</v>
      </c>
      <c r="B11238" t="s">
        <v>20</v>
      </c>
      <c r="C11238" t="s">
        <v>21</v>
      </c>
      <c r="D11238" t="s">
        <v>33</v>
      </c>
      <c r="E11238" t="s">
        <v>537</v>
      </c>
    </row>
    <row r="11239" spans="1:5" x14ac:dyDescent="0.25">
      <c r="A11239" t="s">
        <v>11605</v>
      </c>
      <c r="B11239" t="s">
        <v>20</v>
      </c>
      <c r="C11239" t="s">
        <v>19</v>
      </c>
      <c r="D11239" t="s">
        <v>33</v>
      </c>
      <c r="E11239" t="s">
        <v>530</v>
      </c>
    </row>
    <row r="11240" spans="1:5" x14ac:dyDescent="0.25">
      <c r="A11240" t="s">
        <v>21734</v>
      </c>
      <c r="B11240" t="s">
        <v>20</v>
      </c>
      <c r="C11240" t="s">
        <v>21</v>
      </c>
      <c r="D11240" t="s">
        <v>33</v>
      </c>
      <c r="E11240" t="s">
        <v>537</v>
      </c>
    </row>
    <row r="11241" spans="1:5" x14ac:dyDescent="0.25">
      <c r="A11241" t="s">
        <v>11608</v>
      </c>
      <c r="B11241" t="s">
        <v>20</v>
      </c>
      <c r="C11241" t="s">
        <v>19</v>
      </c>
      <c r="D11241" t="s">
        <v>33</v>
      </c>
      <c r="E11241" t="s">
        <v>530</v>
      </c>
    </row>
    <row r="11242" spans="1:5" x14ac:dyDescent="0.25">
      <c r="A11242" t="s">
        <v>21749</v>
      </c>
      <c r="B11242" t="s">
        <v>20</v>
      </c>
      <c r="C11242" t="s">
        <v>21</v>
      </c>
      <c r="D11242" t="s">
        <v>33</v>
      </c>
      <c r="E11242" t="s">
        <v>537</v>
      </c>
    </row>
    <row r="11243" spans="1:5" x14ac:dyDescent="0.25">
      <c r="A11243" t="s">
        <v>11610</v>
      </c>
      <c r="B11243" t="s">
        <v>20</v>
      </c>
      <c r="C11243" t="s">
        <v>21</v>
      </c>
      <c r="D11243" t="s">
        <v>33</v>
      </c>
      <c r="E11243" t="s">
        <v>582</v>
      </c>
    </row>
    <row r="11244" spans="1:5" x14ac:dyDescent="0.25">
      <c r="A11244" t="s">
        <v>11612</v>
      </c>
      <c r="B11244" t="s">
        <v>20</v>
      </c>
      <c r="C11244" t="s">
        <v>19</v>
      </c>
      <c r="D11244" t="s">
        <v>33</v>
      </c>
      <c r="E11244" t="s">
        <v>530</v>
      </c>
    </row>
    <row r="11245" spans="1:5" x14ac:dyDescent="0.25">
      <c r="A11245" t="s">
        <v>21755</v>
      </c>
      <c r="B11245" t="s">
        <v>20</v>
      </c>
      <c r="C11245" t="s">
        <v>21</v>
      </c>
      <c r="D11245" t="s">
        <v>33</v>
      </c>
      <c r="E11245" t="s">
        <v>537</v>
      </c>
    </row>
    <row r="11246" spans="1:5" x14ac:dyDescent="0.25">
      <c r="A11246" t="s">
        <v>21879</v>
      </c>
      <c r="B11246" t="s">
        <v>20</v>
      </c>
      <c r="C11246" t="s">
        <v>21</v>
      </c>
      <c r="D11246" t="s">
        <v>33</v>
      </c>
      <c r="E11246" t="s">
        <v>537</v>
      </c>
    </row>
    <row r="11247" spans="1:5" x14ac:dyDescent="0.25">
      <c r="A11247" t="s">
        <v>11614</v>
      </c>
      <c r="B11247" t="s">
        <v>20</v>
      </c>
      <c r="C11247" t="s">
        <v>19</v>
      </c>
      <c r="D11247" t="s">
        <v>33</v>
      </c>
      <c r="E11247" t="s">
        <v>538</v>
      </c>
    </row>
    <row r="11248" spans="1:5" x14ac:dyDescent="0.25">
      <c r="A11248" t="s">
        <v>11615</v>
      </c>
      <c r="B11248" t="s">
        <v>20</v>
      </c>
      <c r="C11248" t="s">
        <v>19</v>
      </c>
      <c r="D11248" t="s">
        <v>33</v>
      </c>
      <c r="E11248" t="s">
        <v>530</v>
      </c>
    </row>
    <row r="11249" spans="1:5" x14ac:dyDescent="0.25">
      <c r="A11249" t="s">
        <v>24098</v>
      </c>
      <c r="B11249" t="s">
        <v>20</v>
      </c>
      <c r="C11249" t="s">
        <v>21</v>
      </c>
      <c r="D11249" t="s">
        <v>33</v>
      </c>
      <c r="E11249" t="s">
        <v>537</v>
      </c>
    </row>
    <row r="11250" spans="1:5" x14ac:dyDescent="0.25">
      <c r="A11250" t="s">
        <v>27260</v>
      </c>
      <c r="B11250" t="s">
        <v>20</v>
      </c>
      <c r="C11250" t="s">
        <v>21</v>
      </c>
      <c r="D11250" t="s">
        <v>33</v>
      </c>
      <c r="E11250" t="s">
        <v>537</v>
      </c>
    </row>
    <row r="11251" spans="1:5" x14ac:dyDescent="0.25">
      <c r="A11251" t="s">
        <v>11617</v>
      </c>
      <c r="B11251" t="s">
        <v>20</v>
      </c>
      <c r="C11251" t="s">
        <v>19</v>
      </c>
      <c r="D11251" t="s">
        <v>33</v>
      </c>
      <c r="E11251" t="s">
        <v>538</v>
      </c>
    </row>
    <row r="11252" spans="1:5" x14ac:dyDescent="0.25">
      <c r="A11252" t="s">
        <v>9396</v>
      </c>
      <c r="B11252" t="s">
        <v>20</v>
      </c>
      <c r="C11252" t="s">
        <v>21</v>
      </c>
      <c r="D11252" t="s">
        <v>33</v>
      </c>
      <c r="E11252" t="s">
        <v>537</v>
      </c>
    </row>
    <row r="11253" spans="1:5" x14ac:dyDescent="0.25">
      <c r="A11253" t="s">
        <v>23164</v>
      </c>
      <c r="B11253" t="s">
        <v>20</v>
      </c>
      <c r="C11253" t="s">
        <v>21</v>
      </c>
      <c r="D11253" t="s">
        <v>33</v>
      </c>
      <c r="E11253" t="s">
        <v>537</v>
      </c>
    </row>
    <row r="11254" spans="1:5" x14ac:dyDescent="0.25">
      <c r="A11254" t="s">
        <v>2849</v>
      </c>
      <c r="B11254" t="s">
        <v>20</v>
      </c>
      <c r="C11254" t="s">
        <v>21</v>
      </c>
      <c r="D11254" t="s">
        <v>33</v>
      </c>
      <c r="E11254" t="s">
        <v>537</v>
      </c>
    </row>
    <row r="11255" spans="1:5" x14ac:dyDescent="0.25">
      <c r="A11255" t="s">
        <v>10427</v>
      </c>
      <c r="B11255" t="s">
        <v>20</v>
      </c>
      <c r="C11255" t="s">
        <v>21</v>
      </c>
      <c r="D11255" t="s">
        <v>65</v>
      </c>
      <c r="E11255" t="s">
        <v>537</v>
      </c>
    </row>
    <row r="11256" spans="1:5" x14ac:dyDescent="0.25">
      <c r="A11256" t="s">
        <v>16869</v>
      </c>
      <c r="B11256" t="s">
        <v>20</v>
      </c>
      <c r="C11256" t="s">
        <v>21</v>
      </c>
      <c r="D11256" t="s">
        <v>65</v>
      </c>
      <c r="E11256" t="s">
        <v>537</v>
      </c>
    </row>
    <row r="11257" spans="1:5" x14ac:dyDescent="0.25">
      <c r="A11257" t="s">
        <v>4976</v>
      </c>
      <c r="B11257" t="s">
        <v>20</v>
      </c>
      <c r="C11257" t="s">
        <v>21</v>
      </c>
      <c r="D11257" t="s">
        <v>33</v>
      </c>
      <c r="E11257" t="s">
        <v>537</v>
      </c>
    </row>
    <row r="11258" spans="1:5" x14ac:dyDescent="0.25">
      <c r="A11258" t="s">
        <v>43607</v>
      </c>
      <c r="B11258" t="s">
        <v>20</v>
      </c>
      <c r="C11258" t="s">
        <v>19</v>
      </c>
      <c r="D11258" t="s">
        <v>65</v>
      </c>
      <c r="E11258" t="s">
        <v>533</v>
      </c>
    </row>
    <row r="11259" spans="1:5" x14ac:dyDescent="0.25">
      <c r="A11259" t="s">
        <v>43608</v>
      </c>
      <c r="B11259" t="s">
        <v>20</v>
      </c>
      <c r="C11259" t="s">
        <v>21</v>
      </c>
      <c r="D11259" t="s">
        <v>33</v>
      </c>
      <c r="E11259" t="s">
        <v>537</v>
      </c>
    </row>
    <row r="11260" spans="1:5" x14ac:dyDescent="0.25">
      <c r="A11260" t="s">
        <v>6291</v>
      </c>
      <c r="B11260" t="s">
        <v>20</v>
      </c>
      <c r="C11260" t="s">
        <v>21</v>
      </c>
      <c r="D11260" t="s">
        <v>33</v>
      </c>
      <c r="E11260" t="s">
        <v>537</v>
      </c>
    </row>
    <row r="11261" spans="1:5" x14ac:dyDescent="0.25">
      <c r="A11261" t="s">
        <v>22862</v>
      </c>
      <c r="B11261" t="s">
        <v>20</v>
      </c>
      <c r="C11261" t="s">
        <v>21</v>
      </c>
      <c r="D11261" t="s">
        <v>33</v>
      </c>
      <c r="E11261" t="s">
        <v>537</v>
      </c>
    </row>
    <row r="11262" spans="1:5" x14ac:dyDescent="0.25">
      <c r="A11262" t="s">
        <v>11627</v>
      </c>
      <c r="B11262" t="s">
        <v>20</v>
      </c>
      <c r="C11262" t="s">
        <v>22</v>
      </c>
      <c r="D11262" t="s">
        <v>33</v>
      </c>
      <c r="E11262" t="s">
        <v>536</v>
      </c>
    </row>
    <row r="11263" spans="1:5" x14ac:dyDescent="0.25">
      <c r="A11263" t="s">
        <v>6277</v>
      </c>
      <c r="B11263" t="s">
        <v>20</v>
      </c>
      <c r="C11263" t="s">
        <v>21</v>
      </c>
      <c r="D11263" t="s">
        <v>33</v>
      </c>
      <c r="E11263" t="s">
        <v>537</v>
      </c>
    </row>
    <row r="11264" spans="1:5" x14ac:dyDescent="0.25">
      <c r="A11264" t="s">
        <v>11629</v>
      </c>
      <c r="B11264" t="s">
        <v>20</v>
      </c>
      <c r="C11264" t="s">
        <v>21</v>
      </c>
      <c r="D11264" t="s">
        <v>33</v>
      </c>
      <c r="E11264" t="s">
        <v>581</v>
      </c>
    </row>
    <row r="11265" spans="1:5" x14ac:dyDescent="0.25">
      <c r="A11265" t="s">
        <v>11631</v>
      </c>
      <c r="B11265" t="s">
        <v>20</v>
      </c>
      <c r="C11265" t="s">
        <v>23</v>
      </c>
      <c r="D11265" t="s">
        <v>33</v>
      </c>
      <c r="E11265" t="s">
        <v>734</v>
      </c>
    </row>
    <row r="11266" spans="1:5" x14ac:dyDescent="0.25">
      <c r="A11266" t="s">
        <v>5133</v>
      </c>
      <c r="B11266" t="s">
        <v>20</v>
      </c>
      <c r="C11266" t="s">
        <v>21</v>
      </c>
      <c r="D11266" t="s">
        <v>33</v>
      </c>
      <c r="E11266" t="s">
        <v>537</v>
      </c>
    </row>
    <row r="11267" spans="1:5" x14ac:dyDescent="0.25">
      <c r="A11267" t="s">
        <v>19357</v>
      </c>
      <c r="B11267" t="s">
        <v>20</v>
      </c>
      <c r="C11267" t="s">
        <v>21</v>
      </c>
      <c r="D11267" t="s">
        <v>33</v>
      </c>
      <c r="E11267" t="s">
        <v>537</v>
      </c>
    </row>
    <row r="11268" spans="1:5" x14ac:dyDescent="0.25">
      <c r="A11268" t="s">
        <v>3662</v>
      </c>
      <c r="B11268" t="s">
        <v>20</v>
      </c>
      <c r="C11268" t="s">
        <v>21</v>
      </c>
      <c r="D11268" t="s">
        <v>33</v>
      </c>
      <c r="E11268" t="s">
        <v>537</v>
      </c>
    </row>
    <row r="11269" spans="1:5" x14ac:dyDescent="0.25">
      <c r="A11269" t="s">
        <v>28995</v>
      </c>
      <c r="B11269" t="s">
        <v>20</v>
      </c>
      <c r="C11269" t="s">
        <v>19</v>
      </c>
      <c r="D11269" t="s">
        <v>33</v>
      </c>
      <c r="E11269" t="s">
        <v>553</v>
      </c>
    </row>
    <row r="11270" spans="1:5" x14ac:dyDescent="0.25">
      <c r="A11270" t="s">
        <v>9531</v>
      </c>
      <c r="B11270" t="s">
        <v>20</v>
      </c>
      <c r="C11270" t="s">
        <v>21</v>
      </c>
      <c r="D11270" t="s">
        <v>33</v>
      </c>
      <c r="E11270" t="s">
        <v>537</v>
      </c>
    </row>
    <row r="11271" spans="1:5" x14ac:dyDescent="0.25">
      <c r="A11271" t="s">
        <v>7252</v>
      </c>
      <c r="B11271" t="s">
        <v>20</v>
      </c>
      <c r="C11271" t="s">
        <v>21</v>
      </c>
      <c r="D11271" t="s">
        <v>33</v>
      </c>
      <c r="E11271" t="s">
        <v>537</v>
      </c>
    </row>
    <row r="11272" spans="1:5" x14ac:dyDescent="0.25">
      <c r="A11272" t="s">
        <v>23851</v>
      </c>
      <c r="B11272" t="s">
        <v>20</v>
      </c>
      <c r="C11272" t="s">
        <v>21</v>
      </c>
      <c r="D11272" t="s">
        <v>33</v>
      </c>
      <c r="E11272" t="s">
        <v>537</v>
      </c>
    </row>
    <row r="11273" spans="1:5" x14ac:dyDescent="0.25">
      <c r="A11273" t="s">
        <v>22924</v>
      </c>
      <c r="B11273" t="s">
        <v>20</v>
      </c>
      <c r="C11273" t="s">
        <v>21</v>
      </c>
      <c r="D11273" t="s">
        <v>33</v>
      </c>
      <c r="E11273" t="s">
        <v>537</v>
      </c>
    </row>
    <row r="11274" spans="1:5" x14ac:dyDescent="0.25">
      <c r="A11274" t="s">
        <v>15206</v>
      </c>
      <c r="B11274" t="s">
        <v>20</v>
      </c>
      <c r="C11274" t="s">
        <v>21</v>
      </c>
      <c r="D11274" t="s">
        <v>33</v>
      </c>
      <c r="E11274" t="s">
        <v>537</v>
      </c>
    </row>
    <row r="11275" spans="1:5" x14ac:dyDescent="0.25">
      <c r="A11275" t="s">
        <v>27601</v>
      </c>
      <c r="B11275" t="s">
        <v>20</v>
      </c>
      <c r="C11275" t="s">
        <v>21</v>
      </c>
      <c r="D11275" t="s">
        <v>33</v>
      </c>
      <c r="E11275" t="s">
        <v>537</v>
      </c>
    </row>
    <row r="11276" spans="1:5" x14ac:dyDescent="0.25">
      <c r="A11276" t="s">
        <v>26474</v>
      </c>
      <c r="B11276" t="s">
        <v>20</v>
      </c>
      <c r="C11276" t="s">
        <v>21</v>
      </c>
      <c r="D11276" t="s">
        <v>33</v>
      </c>
      <c r="E11276" t="s">
        <v>537</v>
      </c>
    </row>
    <row r="11277" spans="1:5" x14ac:dyDescent="0.25">
      <c r="A11277" t="s">
        <v>26751</v>
      </c>
      <c r="B11277" t="s">
        <v>20</v>
      </c>
      <c r="C11277" t="s">
        <v>21</v>
      </c>
      <c r="D11277" t="s">
        <v>33</v>
      </c>
      <c r="E11277" t="s">
        <v>537</v>
      </c>
    </row>
    <row r="11278" spans="1:5" x14ac:dyDescent="0.25">
      <c r="A11278" t="s">
        <v>17709</v>
      </c>
      <c r="B11278" t="s">
        <v>20</v>
      </c>
      <c r="C11278" t="s">
        <v>21</v>
      </c>
      <c r="D11278" t="s">
        <v>33</v>
      </c>
      <c r="E11278" t="s">
        <v>537</v>
      </c>
    </row>
    <row r="11279" spans="1:5" x14ac:dyDescent="0.25">
      <c r="A11279" t="s">
        <v>22534</v>
      </c>
      <c r="B11279" t="s">
        <v>20</v>
      </c>
      <c r="C11279" t="s">
        <v>21</v>
      </c>
      <c r="D11279" t="s">
        <v>33</v>
      </c>
      <c r="E11279" t="s">
        <v>537</v>
      </c>
    </row>
    <row r="11280" spans="1:5" x14ac:dyDescent="0.25">
      <c r="A11280" t="s">
        <v>9390</v>
      </c>
      <c r="B11280" t="s">
        <v>20</v>
      </c>
      <c r="C11280" t="s">
        <v>21</v>
      </c>
      <c r="D11280" t="s">
        <v>33</v>
      </c>
      <c r="E11280" t="s">
        <v>537</v>
      </c>
    </row>
    <row r="11281" spans="1:5" x14ac:dyDescent="0.25">
      <c r="A11281" t="s">
        <v>21448</v>
      </c>
      <c r="B11281" t="s">
        <v>20</v>
      </c>
      <c r="C11281" t="s">
        <v>21</v>
      </c>
      <c r="D11281" t="s">
        <v>33</v>
      </c>
      <c r="E11281" t="s">
        <v>537</v>
      </c>
    </row>
    <row r="11282" spans="1:5" x14ac:dyDescent="0.25">
      <c r="A11282" t="s">
        <v>16090</v>
      </c>
      <c r="B11282" t="s">
        <v>20</v>
      </c>
      <c r="C11282" t="s">
        <v>21</v>
      </c>
      <c r="D11282" t="s">
        <v>33</v>
      </c>
      <c r="E11282" t="s">
        <v>537</v>
      </c>
    </row>
    <row r="11283" spans="1:5" x14ac:dyDescent="0.25">
      <c r="A11283" t="s">
        <v>19766</v>
      </c>
      <c r="B11283" t="s">
        <v>20</v>
      </c>
      <c r="C11283" t="s">
        <v>21</v>
      </c>
      <c r="D11283" t="s">
        <v>33</v>
      </c>
      <c r="E11283" t="s">
        <v>537</v>
      </c>
    </row>
    <row r="11284" spans="1:5" x14ac:dyDescent="0.25">
      <c r="A11284" t="s">
        <v>22189</v>
      </c>
      <c r="B11284" t="s">
        <v>20</v>
      </c>
      <c r="C11284" t="s">
        <v>21</v>
      </c>
      <c r="D11284" t="s">
        <v>33</v>
      </c>
      <c r="E11284" t="s">
        <v>537</v>
      </c>
    </row>
    <row r="11285" spans="1:5" x14ac:dyDescent="0.25">
      <c r="A11285" t="s">
        <v>19842</v>
      </c>
      <c r="B11285" t="s">
        <v>20</v>
      </c>
      <c r="C11285" t="s">
        <v>21</v>
      </c>
      <c r="D11285" t="s">
        <v>33</v>
      </c>
      <c r="E11285" t="s">
        <v>537</v>
      </c>
    </row>
    <row r="11286" spans="1:5" x14ac:dyDescent="0.25">
      <c r="A11286" t="s">
        <v>29335</v>
      </c>
      <c r="B11286" t="s">
        <v>20</v>
      </c>
      <c r="C11286" t="s">
        <v>21</v>
      </c>
      <c r="D11286" t="s">
        <v>33</v>
      </c>
      <c r="E11286" t="s">
        <v>537</v>
      </c>
    </row>
    <row r="11287" spans="1:5" x14ac:dyDescent="0.25">
      <c r="A11287" t="s">
        <v>11652</v>
      </c>
      <c r="B11287" t="s">
        <v>20</v>
      </c>
      <c r="C11287" t="s">
        <v>19</v>
      </c>
      <c r="D11287" t="s">
        <v>33</v>
      </c>
      <c r="E11287" t="s">
        <v>530</v>
      </c>
    </row>
    <row r="11288" spans="1:5" x14ac:dyDescent="0.25">
      <c r="A11288" t="s">
        <v>11433</v>
      </c>
      <c r="B11288" t="s">
        <v>20</v>
      </c>
      <c r="C11288" t="s">
        <v>21</v>
      </c>
      <c r="D11288" t="s">
        <v>33</v>
      </c>
      <c r="E11288" t="s">
        <v>537</v>
      </c>
    </row>
    <row r="11289" spans="1:5" x14ac:dyDescent="0.25">
      <c r="A11289" t="s">
        <v>11984</v>
      </c>
      <c r="B11289" t="s">
        <v>20</v>
      </c>
      <c r="C11289" t="s">
        <v>21</v>
      </c>
      <c r="D11289" t="s">
        <v>33</v>
      </c>
      <c r="E11289" t="s">
        <v>537</v>
      </c>
    </row>
    <row r="11290" spans="1:5" x14ac:dyDescent="0.25">
      <c r="A11290" t="s">
        <v>11654</v>
      </c>
      <c r="B11290" t="s">
        <v>20</v>
      </c>
      <c r="C11290" t="s">
        <v>19</v>
      </c>
      <c r="D11290" t="s">
        <v>33</v>
      </c>
      <c r="E11290" t="s">
        <v>562</v>
      </c>
    </row>
    <row r="11291" spans="1:5" x14ac:dyDescent="0.25">
      <c r="A11291" t="s">
        <v>11656</v>
      </c>
      <c r="B11291" t="s">
        <v>20</v>
      </c>
      <c r="C11291" t="s">
        <v>19</v>
      </c>
      <c r="D11291" t="s">
        <v>33</v>
      </c>
      <c r="E11291" t="s">
        <v>538</v>
      </c>
    </row>
    <row r="11292" spans="1:5" x14ac:dyDescent="0.25">
      <c r="A11292" t="s">
        <v>29070</v>
      </c>
      <c r="B11292" t="s">
        <v>20</v>
      </c>
      <c r="C11292" t="s">
        <v>21</v>
      </c>
      <c r="D11292" t="s">
        <v>33</v>
      </c>
      <c r="E11292" t="s">
        <v>537</v>
      </c>
    </row>
    <row r="11293" spans="1:5" x14ac:dyDescent="0.25">
      <c r="A11293" t="s">
        <v>17065</v>
      </c>
      <c r="B11293" t="s">
        <v>20</v>
      </c>
      <c r="C11293" t="s">
        <v>21</v>
      </c>
      <c r="D11293" t="s">
        <v>33</v>
      </c>
      <c r="E11293" t="s">
        <v>537</v>
      </c>
    </row>
    <row r="11294" spans="1:5" x14ac:dyDescent="0.25">
      <c r="A11294" t="s">
        <v>11658</v>
      </c>
      <c r="B11294" t="s">
        <v>20</v>
      </c>
      <c r="C11294" t="s">
        <v>19</v>
      </c>
      <c r="D11294" t="s">
        <v>33</v>
      </c>
      <c r="E11294" t="s">
        <v>538</v>
      </c>
    </row>
    <row r="11295" spans="1:5" x14ac:dyDescent="0.25">
      <c r="A11295" t="s">
        <v>18576</v>
      </c>
      <c r="B11295" t="s">
        <v>20</v>
      </c>
      <c r="C11295" t="s">
        <v>21</v>
      </c>
      <c r="D11295" t="s">
        <v>33</v>
      </c>
      <c r="E11295" t="s">
        <v>537</v>
      </c>
    </row>
    <row r="11296" spans="1:5" x14ac:dyDescent="0.25">
      <c r="A11296" t="s">
        <v>11661</v>
      </c>
      <c r="B11296" t="s">
        <v>20</v>
      </c>
      <c r="C11296" t="s">
        <v>19</v>
      </c>
      <c r="D11296" t="s">
        <v>33</v>
      </c>
      <c r="E11296" t="s">
        <v>530</v>
      </c>
    </row>
    <row r="11297" spans="1:5" x14ac:dyDescent="0.25">
      <c r="A11297" t="s">
        <v>11660</v>
      </c>
      <c r="B11297" t="s">
        <v>20</v>
      </c>
      <c r="C11297" t="s">
        <v>19</v>
      </c>
      <c r="D11297" t="s">
        <v>33</v>
      </c>
      <c r="E11297" t="s">
        <v>538</v>
      </c>
    </row>
    <row r="11298" spans="1:5" x14ac:dyDescent="0.25">
      <c r="A11298" t="s">
        <v>26704</v>
      </c>
      <c r="B11298" t="s">
        <v>20</v>
      </c>
      <c r="C11298" t="s">
        <v>19</v>
      </c>
      <c r="D11298" t="s">
        <v>65</v>
      </c>
      <c r="E11298" t="s">
        <v>533</v>
      </c>
    </row>
    <row r="11299" spans="1:5" x14ac:dyDescent="0.25">
      <c r="A11299" t="s">
        <v>11663</v>
      </c>
      <c r="B11299" t="s">
        <v>20</v>
      </c>
      <c r="C11299" t="s">
        <v>19</v>
      </c>
      <c r="D11299" t="s">
        <v>33</v>
      </c>
      <c r="E11299" t="s">
        <v>538</v>
      </c>
    </row>
    <row r="11300" spans="1:5" x14ac:dyDescent="0.25">
      <c r="A11300" t="s">
        <v>11665</v>
      </c>
      <c r="B11300" t="s">
        <v>20</v>
      </c>
      <c r="C11300" t="s">
        <v>19</v>
      </c>
      <c r="D11300" t="s">
        <v>33</v>
      </c>
      <c r="E11300" t="s">
        <v>530</v>
      </c>
    </row>
    <row r="11301" spans="1:5" x14ac:dyDescent="0.25">
      <c r="A11301" t="s">
        <v>43609</v>
      </c>
      <c r="B11301" t="s">
        <v>16</v>
      </c>
      <c r="C11301" t="s">
        <v>17</v>
      </c>
      <c r="D11301" t="s">
        <v>33</v>
      </c>
      <c r="E11301" t="s">
        <v>653</v>
      </c>
    </row>
    <row r="11302" spans="1:5" x14ac:dyDescent="0.25">
      <c r="A11302" t="s">
        <v>43610</v>
      </c>
      <c r="B11302" t="s">
        <v>16</v>
      </c>
      <c r="C11302" t="s">
        <v>17</v>
      </c>
      <c r="D11302" t="s">
        <v>33</v>
      </c>
      <c r="E11302" t="s">
        <v>653</v>
      </c>
    </row>
    <row r="11303" spans="1:5" x14ac:dyDescent="0.25">
      <c r="A11303" t="s">
        <v>43611</v>
      </c>
      <c r="B11303" t="s">
        <v>16</v>
      </c>
      <c r="C11303" t="s">
        <v>17</v>
      </c>
      <c r="D11303" t="s">
        <v>33</v>
      </c>
      <c r="E11303" t="s">
        <v>653</v>
      </c>
    </row>
    <row r="11304" spans="1:5" x14ac:dyDescent="0.25">
      <c r="A11304" t="s">
        <v>43612</v>
      </c>
      <c r="B11304" t="s">
        <v>16</v>
      </c>
      <c r="C11304" t="s">
        <v>17</v>
      </c>
      <c r="D11304" t="s">
        <v>33</v>
      </c>
      <c r="E11304" t="s">
        <v>653</v>
      </c>
    </row>
    <row r="11305" spans="1:5" x14ac:dyDescent="0.25">
      <c r="A11305" t="s">
        <v>23546</v>
      </c>
      <c r="B11305" t="s">
        <v>20</v>
      </c>
      <c r="C11305" t="s">
        <v>19</v>
      </c>
      <c r="D11305" t="s">
        <v>33</v>
      </c>
      <c r="E11305" t="s">
        <v>533</v>
      </c>
    </row>
    <row r="11306" spans="1:5" x14ac:dyDescent="0.25">
      <c r="A11306" t="s">
        <v>11673</v>
      </c>
      <c r="B11306" t="s">
        <v>20</v>
      </c>
      <c r="C11306" t="s">
        <v>19</v>
      </c>
      <c r="D11306" t="s">
        <v>33</v>
      </c>
      <c r="E11306" t="s">
        <v>538</v>
      </c>
    </row>
    <row r="11307" spans="1:5" x14ac:dyDescent="0.25">
      <c r="A11307" t="s">
        <v>19542</v>
      </c>
      <c r="B11307" t="s">
        <v>20</v>
      </c>
      <c r="C11307" t="s">
        <v>21</v>
      </c>
      <c r="D11307" t="s">
        <v>33</v>
      </c>
      <c r="E11307" t="s">
        <v>537</v>
      </c>
    </row>
    <row r="11308" spans="1:5" x14ac:dyDescent="0.25">
      <c r="A11308" t="s">
        <v>11670</v>
      </c>
      <c r="B11308" t="s">
        <v>20</v>
      </c>
      <c r="C11308" t="s">
        <v>19</v>
      </c>
      <c r="D11308" t="s">
        <v>33</v>
      </c>
      <c r="E11308" t="s">
        <v>538</v>
      </c>
    </row>
    <row r="11309" spans="1:5" x14ac:dyDescent="0.25">
      <c r="A11309" t="s">
        <v>11671</v>
      </c>
      <c r="B11309" t="s">
        <v>20</v>
      </c>
      <c r="C11309" t="s">
        <v>21</v>
      </c>
      <c r="D11309" t="s">
        <v>33</v>
      </c>
      <c r="E11309" t="s">
        <v>581</v>
      </c>
    </row>
    <row r="11310" spans="1:5" x14ac:dyDescent="0.25">
      <c r="A11310" t="s">
        <v>25718</v>
      </c>
      <c r="B11310" t="s">
        <v>20</v>
      </c>
      <c r="C11310" t="s">
        <v>21</v>
      </c>
      <c r="D11310" t="s">
        <v>33</v>
      </c>
      <c r="E11310" t="s">
        <v>537</v>
      </c>
    </row>
    <row r="11311" spans="1:5" x14ac:dyDescent="0.25">
      <c r="A11311" t="s">
        <v>2745</v>
      </c>
      <c r="B11311" t="s">
        <v>20</v>
      </c>
      <c r="C11311" t="s">
        <v>21</v>
      </c>
      <c r="D11311" t="s">
        <v>33</v>
      </c>
      <c r="E11311" t="s">
        <v>537</v>
      </c>
    </row>
    <row r="11312" spans="1:5" x14ac:dyDescent="0.25">
      <c r="A11312" t="s">
        <v>11675</v>
      </c>
      <c r="B11312" t="s">
        <v>20</v>
      </c>
      <c r="C11312" t="s">
        <v>21</v>
      </c>
      <c r="D11312" t="s">
        <v>33</v>
      </c>
      <c r="E11312" t="s">
        <v>581</v>
      </c>
    </row>
    <row r="11313" spans="1:5" x14ac:dyDescent="0.25">
      <c r="A11313" t="s">
        <v>10448</v>
      </c>
      <c r="B11313" t="s">
        <v>20</v>
      </c>
      <c r="C11313" t="s">
        <v>19</v>
      </c>
      <c r="D11313" t="s">
        <v>33</v>
      </c>
      <c r="E11313" t="s">
        <v>533</v>
      </c>
    </row>
    <row r="11314" spans="1:5" x14ac:dyDescent="0.25">
      <c r="A11314" t="s">
        <v>11677</v>
      </c>
      <c r="B11314" t="s">
        <v>20</v>
      </c>
      <c r="C11314" t="s">
        <v>21</v>
      </c>
      <c r="D11314" t="s">
        <v>33</v>
      </c>
      <c r="E11314" t="s">
        <v>581</v>
      </c>
    </row>
    <row r="11315" spans="1:5" x14ac:dyDescent="0.25">
      <c r="A11315" t="s">
        <v>11678</v>
      </c>
      <c r="B11315" t="s">
        <v>20</v>
      </c>
      <c r="C11315" t="s">
        <v>21</v>
      </c>
      <c r="D11315" t="s">
        <v>33</v>
      </c>
      <c r="E11315" t="s">
        <v>581</v>
      </c>
    </row>
    <row r="11316" spans="1:5" x14ac:dyDescent="0.25">
      <c r="A11316" t="s">
        <v>3855</v>
      </c>
      <c r="B11316" t="s">
        <v>20</v>
      </c>
      <c r="C11316" t="s">
        <v>21</v>
      </c>
      <c r="D11316" t="s">
        <v>33</v>
      </c>
      <c r="E11316" t="s">
        <v>537</v>
      </c>
    </row>
    <row r="11317" spans="1:5" x14ac:dyDescent="0.25">
      <c r="A11317" t="s">
        <v>27552</v>
      </c>
      <c r="B11317" t="s">
        <v>20</v>
      </c>
      <c r="C11317" t="s">
        <v>21</v>
      </c>
      <c r="D11317" t="s">
        <v>33</v>
      </c>
      <c r="E11317" t="s">
        <v>537</v>
      </c>
    </row>
    <row r="11318" spans="1:5" x14ac:dyDescent="0.25">
      <c r="A11318" t="s">
        <v>11680</v>
      </c>
      <c r="B11318" t="s">
        <v>20</v>
      </c>
      <c r="C11318" t="s">
        <v>21</v>
      </c>
      <c r="D11318" t="s">
        <v>33</v>
      </c>
      <c r="E11318" t="s">
        <v>581</v>
      </c>
    </row>
    <row r="11319" spans="1:5" x14ac:dyDescent="0.25">
      <c r="A11319" t="s">
        <v>13064</v>
      </c>
      <c r="B11319" t="s">
        <v>20</v>
      </c>
      <c r="C11319" t="s">
        <v>21</v>
      </c>
      <c r="D11319" t="s">
        <v>33</v>
      </c>
      <c r="E11319" t="s">
        <v>537</v>
      </c>
    </row>
    <row r="11320" spans="1:5" x14ac:dyDescent="0.25">
      <c r="A11320" t="s">
        <v>11672</v>
      </c>
      <c r="B11320" t="s">
        <v>20</v>
      </c>
      <c r="C11320" t="s">
        <v>21</v>
      </c>
      <c r="D11320" t="s">
        <v>33</v>
      </c>
      <c r="E11320" t="s">
        <v>581</v>
      </c>
    </row>
    <row r="11321" spans="1:5" x14ac:dyDescent="0.25">
      <c r="A11321" t="s">
        <v>24016</v>
      </c>
      <c r="B11321" t="s">
        <v>20</v>
      </c>
      <c r="C11321" t="s">
        <v>21</v>
      </c>
      <c r="D11321" t="s">
        <v>33</v>
      </c>
      <c r="E11321" t="s">
        <v>537</v>
      </c>
    </row>
    <row r="11322" spans="1:5" x14ac:dyDescent="0.25">
      <c r="A11322" t="s">
        <v>11684</v>
      </c>
      <c r="B11322" t="s">
        <v>20</v>
      </c>
      <c r="C11322" t="s">
        <v>19</v>
      </c>
      <c r="D11322" t="s">
        <v>33</v>
      </c>
      <c r="E11322" t="s">
        <v>538</v>
      </c>
    </row>
    <row r="11323" spans="1:5" x14ac:dyDescent="0.25">
      <c r="A11323" t="s">
        <v>13396</v>
      </c>
      <c r="B11323" t="s">
        <v>20</v>
      </c>
      <c r="C11323" t="s">
        <v>21</v>
      </c>
      <c r="D11323" t="s">
        <v>33</v>
      </c>
      <c r="E11323" t="s">
        <v>537</v>
      </c>
    </row>
    <row r="11324" spans="1:5" x14ac:dyDescent="0.25">
      <c r="A11324" t="s">
        <v>11685</v>
      </c>
      <c r="B11324" t="s">
        <v>20</v>
      </c>
      <c r="C11324" t="s">
        <v>21</v>
      </c>
      <c r="D11324" t="s">
        <v>33</v>
      </c>
      <c r="E11324" t="s">
        <v>581</v>
      </c>
    </row>
    <row r="11325" spans="1:5" x14ac:dyDescent="0.25">
      <c r="A11325" t="s">
        <v>4763</v>
      </c>
      <c r="B11325" t="s">
        <v>20</v>
      </c>
      <c r="C11325" t="s">
        <v>21</v>
      </c>
      <c r="D11325" t="s">
        <v>33</v>
      </c>
      <c r="E11325" t="s">
        <v>537</v>
      </c>
    </row>
    <row r="11326" spans="1:5" x14ac:dyDescent="0.25">
      <c r="A11326" t="s">
        <v>11687</v>
      </c>
      <c r="B11326" t="s">
        <v>20</v>
      </c>
      <c r="C11326" t="s">
        <v>19</v>
      </c>
      <c r="D11326" t="s">
        <v>33</v>
      </c>
      <c r="E11326" t="s">
        <v>530</v>
      </c>
    </row>
    <row r="11327" spans="1:5" x14ac:dyDescent="0.25">
      <c r="A11327" t="s">
        <v>11688</v>
      </c>
      <c r="B11327" t="s">
        <v>20</v>
      </c>
      <c r="C11327" t="s">
        <v>19</v>
      </c>
      <c r="D11327" t="s">
        <v>33</v>
      </c>
      <c r="E11327" t="s">
        <v>538</v>
      </c>
    </row>
    <row r="11328" spans="1:5" x14ac:dyDescent="0.25">
      <c r="A11328" t="s">
        <v>11691</v>
      </c>
      <c r="B11328" t="s">
        <v>20</v>
      </c>
      <c r="C11328" t="s">
        <v>19</v>
      </c>
      <c r="D11328" t="s">
        <v>33</v>
      </c>
      <c r="E11328" t="s">
        <v>538</v>
      </c>
    </row>
    <row r="11329" spans="1:5" x14ac:dyDescent="0.25">
      <c r="A11329" t="s">
        <v>11689</v>
      </c>
      <c r="B11329" t="s">
        <v>20</v>
      </c>
      <c r="C11329" t="s">
        <v>23</v>
      </c>
      <c r="D11329" t="s">
        <v>33</v>
      </c>
      <c r="E11329" t="s">
        <v>739</v>
      </c>
    </row>
    <row r="11330" spans="1:5" x14ac:dyDescent="0.25">
      <c r="A11330" t="s">
        <v>7855</v>
      </c>
      <c r="B11330" t="s">
        <v>20</v>
      </c>
      <c r="C11330" t="s">
        <v>21</v>
      </c>
      <c r="D11330" t="s">
        <v>33</v>
      </c>
      <c r="E11330" t="s">
        <v>537</v>
      </c>
    </row>
    <row r="11331" spans="1:5" x14ac:dyDescent="0.25">
      <c r="A11331" t="s">
        <v>16806</v>
      </c>
      <c r="B11331" t="s">
        <v>20</v>
      </c>
      <c r="C11331" t="s">
        <v>21</v>
      </c>
      <c r="D11331" t="s">
        <v>33</v>
      </c>
      <c r="E11331" t="s">
        <v>537</v>
      </c>
    </row>
    <row r="11332" spans="1:5" x14ac:dyDescent="0.25">
      <c r="A11332" t="s">
        <v>11693</v>
      </c>
      <c r="B11332" t="s">
        <v>20</v>
      </c>
      <c r="C11332" t="s">
        <v>19</v>
      </c>
      <c r="D11332" t="s">
        <v>33</v>
      </c>
      <c r="E11332" t="s">
        <v>538</v>
      </c>
    </row>
    <row r="11333" spans="1:5" x14ac:dyDescent="0.25">
      <c r="A11333" t="s">
        <v>16650</v>
      </c>
      <c r="B11333" t="s">
        <v>20</v>
      </c>
      <c r="C11333" t="s">
        <v>21</v>
      </c>
      <c r="D11333" t="s">
        <v>33</v>
      </c>
      <c r="E11333" t="s">
        <v>537</v>
      </c>
    </row>
    <row r="11334" spans="1:5" x14ac:dyDescent="0.25">
      <c r="A11334" t="s">
        <v>11695</v>
      </c>
      <c r="B11334" t="s">
        <v>20</v>
      </c>
      <c r="C11334" t="s">
        <v>19</v>
      </c>
      <c r="D11334" t="s">
        <v>33</v>
      </c>
      <c r="E11334" t="s">
        <v>530</v>
      </c>
    </row>
    <row r="11335" spans="1:5" x14ac:dyDescent="0.25">
      <c r="A11335" t="s">
        <v>16652</v>
      </c>
      <c r="B11335" t="s">
        <v>20</v>
      </c>
      <c r="C11335" t="s">
        <v>21</v>
      </c>
      <c r="D11335" t="s">
        <v>33</v>
      </c>
      <c r="E11335" t="s">
        <v>537</v>
      </c>
    </row>
    <row r="11336" spans="1:5" x14ac:dyDescent="0.25">
      <c r="A11336" t="s">
        <v>11696</v>
      </c>
      <c r="B11336" t="s">
        <v>20</v>
      </c>
      <c r="C11336" t="s">
        <v>24</v>
      </c>
      <c r="D11336" t="s">
        <v>33</v>
      </c>
      <c r="E11336" t="s">
        <v>735</v>
      </c>
    </row>
    <row r="11337" spans="1:5" x14ac:dyDescent="0.25">
      <c r="A11337" t="s">
        <v>16804</v>
      </c>
      <c r="B11337" t="s">
        <v>20</v>
      </c>
      <c r="C11337" t="s">
        <v>21</v>
      </c>
      <c r="D11337" t="s">
        <v>33</v>
      </c>
      <c r="E11337" t="s">
        <v>537</v>
      </c>
    </row>
    <row r="11338" spans="1:5" x14ac:dyDescent="0.25">
      <c r="A11338" t="s">
        <v>11699</v>
      </c>
      <c r="B11338" t="s">
        <v>20</v>
      </c>
      <c r="C11338" t="s">
        <v>19</v>
      </c>
      <c r="D11338" t="s">
        <v>33</v>
      </c>
      <c r="E11338" t="s">
        <v>538</v>
      </c>
    </row>
    <row r="11339" spans="1:5" x14ac:dyDescent="0.25">
      <c r="A11339" t="s">
        <v>11701</v>
      </c>
      <c r="B11339" t="s">
        <v>20</v>
      </c>
      <c r="C11339" t="s">
        <v>19</v>
      </c>
      <c r="D11339" t="s">
        <v>33</v>
      </c>
      <c r="E11339" t="s">
        <v>538</v>
      </c>
    </row>
    <row r="11340" spans="1:5" x14ac:dyDescent="0.25">
      <c r="A11340" t="s">
        <v>11624</v>
      </c>
      <c r="B11340" t="s">
        <v>20</v>
      </c>
      <c r="C11340" t="s">
        <v>21</v>
      </c>
      <c r="D11340" t="s">
        <v>33</v>
      </c>
      <c r="E11340" t="s">
        <v>537</v>
      </c>
    </row>
    <row r="11341" spans="1:5" x14ac:dyDescent="0.25">
      <c r="A11341" t="s">
        <v>11702</v>
      </c>
      <c r="B11341" t="s">
        <v>16</v>
      </c>
      <c r="C11341" t="s">
        <v>15</v>
      </c>
      <c r="D11341" t="s">
        <v>33</v>
      </c>
      <c r="E11341" t="s">
        <v>659</v>
      </c>
    </row>
    <row r="11342" spans="1:5" x14ac:dyDescent="0.25">
      <c r="A11342" t="s">
        <v>11628</v>
      </c>
      <c r="B11342" t="s">
        <v>20</v>
      </c>
      <c r="C11342" t="s">
        <v>21</v>
      </c>
      <c r="D11342" t="s">
        <v>33</v>
      </c>
      <c r="E11342" t="s">
        <v>537</v>
      </c>
    </row>
    <row r="11343" spans="1:5" x14ac:dyDescent="0.25">
      <c r="A11343" t="s">
        <v>20897</v>
      </c>
      <c r="B11343" t="s">
        <v>20</v>
      </c>
      <c r="C11343" t="s">
        <v>21</v>
      </c>
      <c r="D11343" t="s">
        <v>33</v>
      </c>
      <c r="E11343" t="s">
        <v>537</v>
      </c>
    </row>
    <row r="11344" spans="1:5" x14ac:dyDescent="0.25">
      <c r="A11344" t="s">
        <v>11705</v>
      </c>
      <c r="B11344" t="s">
        <v>20</v>
      </c>
      <c r="C11344" t="s">
        <v>19</v>
      </c>
      <c r="D11344" t="s">
        <v>33</v>
      </c>
      <c r="E11344" t="s">
        <v>530</v>
      </c>
    </row>
    <row r="11345" spans="1:5" x14ac:dyDescent="0.25">
      <c r="A11345" t="s">
        <v>7580</v>
      </c>
      <c r="B11345" t="s">
        <v>20</v>
      </c>
      <c r="C11345" t="s">
        <v>21</v>
      </c>
      <c r="D11345" t="s">
        <v>33</v>
      </c>
      <c r="E11345" t="s">
        <v>537</v>
      </c>
    </row>
    <row r="11346" spans="1:5" x14ac:dyDescent="0.25">
      <c r="A11346" t="s">
        <v>11707</v>
      </c>
      <c r="B11346" t="s">
        <v>20</v>
      </c>
      <c r="C11346" t="s">
        <v>19</v>
      </c>
      <c r="D11346" t="s">
        <v>33</v>
      </c>
      <c r="E11346" t="s">
        <v>530</v>
      </c>
    </row>
    <row r="11347" spans="1:5" x14ac:dyDescent="0.25">
      <c r="A11347" t="s">
        <v>11708</v>
      </c>
      <c r="B11347" t="s">
        <v>20</v>
      </c>
      <c r="C11347" t="s">
        <v>19</v>
      </c>
      <c r="D11347" t="s">
        <v>33</v>
      </c>
      <c r="E11347" t="s">
        <v>562</v>
      </c>
    </row>
    <row r="11348" spans="1:5" x14ac:dyDescent="0.25">
      <c r="A11348" t="s">
        <v>11826</v>
      </c>
      <c r="B11348" t="s">
        <v>20</v>
      </c>
      <c r="C11348" t="s">
        <v>21</v>
      </c>
      <c r="D11348" t="s">
        <v>33</v>
      </c>
      <c r="E11348" t="s">
        <v>537</v>
      </c>
    </row>
    <row r="11349" spans="1:5" x14ac:dyDescent="0.25">
      <c r="A11349" t="s">
        <v>11710</v>
      </c>
      <c r="B11349" t="s">
        <v>20</v>
      </c>
      <c r="C11349" t="s">
        <v>19</v>
      </c>
      <c r="D11349" t="s">
        <v>33</v>
      </c>
      <c r="E11349" t="s">
        <v>611</v>
      </c>
    </row>
    <row r="11350" spans="1:5" x14ac:dyDescent="0.25">
      <c r="A11350" t="s">
        <v>5128</v>
      </c>
      <c r="B11350" t="s">
        <v>20</v>
      </c>
      <c r="C11350" t="s">
        <v>19</v>
      </c>
      <c r="D11350" t="s">
        <v>33</v>
      </c>
      <c r="E11350" t="s">
        <v>553</v>
      </c>
    </row>
    <row r="11351" spans="1:5" x14ac:dyDescent="0.25">
      <c r="A11351" t="s">
        <v>11712</v>
      </c>
      <c r="B11351" t="s">
        <v>20</v>
      </c>
      <c r="C11351" t="s">
        <v>19</v>
      </c>
      <c r="D11351" t="s">
        <v>33</v>
      </c>
      <c r="E11351" t="s">
        <v>530</v>
      </c>
    </row>
    <row r="11352" spans="1:5" x14ac:dyDescent="0.25">
      <c r="A11352" t="s">
        <v>22419</v>
      </c>
      <c r="B11352" t="s">
        <v>20</v>
      </c>
      <c r="C11352" t="s">
        <v>21</v>
      </c>
      <c r="D11352" t="s">
        <v>33</v>
      </c>
      <c r="E11352" t="s">
        <v>537</v>
      </c>
    </row>
    <row r="11353" spans="1:5" x14ac:dyDescent="0.25">
      <c r="A11353" t="s">
        <v>26179</v>
      </c>
      <c r="B11353" t="s">
        <v>20</v>
      </c>
      <c r="C11353" t="s">
        <v>21</v>
      </c>
      <c r="D11353" t="s">
        <v>33</v>
      </c>
      <c r="E11353" t="s">
        <v>537</v>
      </c>
    </row>
    <row r="11354" spans="1:5" x14ac:dyDescent="0.25">
      <c r="A11354" t="s">
        <v>11714</v>
      </c>
      <c r="B11354" t="s">
        <v>20</v>
      </c>
      <c r="C11354" t="s">
        <v>19</v>
      </c>
      <c r="D11354" t="s">
        <v>33</v>
      </c>
      <c r="E11354" t="s">
        <v>530</v>
      </c>
    </row>
    <row r="11355" spans="1:5" x14ac:dyDescent="0.25">
      <c r="A11355" t="s">
        <v>11717</v>
      </c>
      <c r="B11355" t="s">
        <v>20</v>
      </c>
      <c r="C11355" t="s">
        <v>19</v>
      </c>
      <c r="D11355" t="s">
        <v>33</v>
      </c>
      <c r="E11355" t="s">
        <v>539</v>
      </c>
    </row>
    <row r="11356" spans="1:5" x14ac:dyDescent="0.25">
      <c r="A11356" t="s">
        <v>22378</v>
      </c>
      <c r="B11356" t="s">
        <v>20</v>
      </c>
      <c r="C11356" t="s">
        <v>21</v>
      </c>
      <c r="D11356" t="s">
        <v>33</v>
      </c>
      <c r="E11356" t="s">
        <v>537</v>
      </c>
    </row>
    <row r="11357" spans="1:5" x14ac:dyDescent="0.25">
      <c r="A11357" t="s">
        <v>11716</v>
      </c>
      <c r="B11357" t="s">
        <v>20</v>
      </c>
      <c r="C11357" t="s">
        <v>19</v>
      </c>
      <c r="D11357" t="s">
        <v>33</v>
      </c>
      <c r="E11357" t="s">
        <v>538</v>
      </c>
    </row>
    <row r="11358" spans="1:5" x14ac:dyDescent="0.25">
      <c r="A11358" t="s">
        <v>21271</v>
      </c>
      <c r="B11358" t="s">
        <v>20</v>
      </c>
      <c r="C11358" t="s">
        <v>21</v>
      </c>
      <c r="D11358" t="s">
        <v>33</v>
      </c>
      <c r="E11358" t="s">
        <v>537</v>
      </c>
    </row>
    <row r="11359" spans="1:5" x14ac:dyDescent="0.25">
      <c r="A11359" t="s">
        <v>11720</v>
      </c>
      <c r="B11359" t="s">
        <v>20</v>
      </c>
      <c r="C11359" t="s">
        <v>19</v>
      </c>
      <c r="D11359" t="s">
        <v>33</v>
      </c>
      <c r="E11359" t="s">
        <v>538</v>
      </c>
    </row>
    <row r="11360" spans="1:5" x14ac:dyDescent="0.25">
      <c r="A11360" t="s">
        <v>11721</v>
      </c>
      <c r="B11360" t="s">
        <v>20</v>
      </c>
      <c r="C11360" t="s">
        <v>19</v>
      </c>
      <c r="D11360" t="s">
        <v>33</v>
      </c>
      <c r="E11360" t="s">
        <v>539</v>
      </c>
    </row>
    <row r="11361" spans="1:5" x14ac:dyDescent="0.25">
      <c r="A11361" t="s">
        <v>27741</v>
      </c>
      <c r="B11361" t="s">
        <v>20</v>
      </c>
      <c r="C11361" t="s">
        <v>21</v>
      </c>
      <c r="D11361" t="s">
        <v>33</v>
      </c>
      <c r="E11361" t="s">
        <v>537</v>
      </c>
    </row>
    <row r="11362" spans="1:5" x14ac:dyDescent="0.25">
      <c r="A11362" t="s">
        <v>11723</v>
      </c>
      <c r="B11362" t="s">
        <v>20</v>
      </c>
      <c r="C11362" t="s">
        <v>19</v>
      </c>
      <c r="D11362" t="s">
        <v>33</v>
      </c>
      <c r="E11362" t="s">
        <v>530</v>
      </c>
    </row>
    <row r="11363" spans="1:5" x14ac:dyDescent="0.25">
      <c r="A11363" t="s">
        <v>27617</v>
      </c>
      <c r="B11363" t="s">
        <v>20</v>
      </c>
      <c r="C11363" t="s">
        <v>21</v>
      </c>
      <c r="D11363" t="s">
        <v>33</v>
      </c>
      <c r="E11363" t="s">
        <v>537</v>
      </c>
    </row>
    <row r="11364" spans="1:5" x14ac:dyDescent="0.25">
      <c r="A11364" t="s">
        <v>11725</v>
      </c>
      <c r="B11364" t="s">
        <v>20</v>
      </c>
      <c r="C11364" t="s">
        <v>19</v>
      </c>
      <c r="D11364" t="s">
        <v>33</v>
      </c>
      <c r="E11364" t="s">
        <v>530</v>
      </c>
    </row>
    <row r="11365" spans="1:5" x14ac:dyDescent="0.25">
      <c r="A11365" t="s">
        <v>11727</v>
      </c>
      <c r="B11365" t="s">
        <v>20</v>
      </c>
      <c r="C11365" t="s">
        <v>19</v>
      </c>
      <c r="D11365" t="s">
        <v>33</v>
      </c>
      <c r="E11365" t="s">
        <v>530</v>
      </c>
    </row>
    <row r="11366" spans="1:5" x14ac:dyDescent="0.25">
      <c r="A11366" t="s">
        <v>22417</v>
      </c>
      <c r="B11366" t="s">
        <v>20</v>
      </c>
      <c r="C11366" t="s">
        <v>21</v>
      </c>
      <c r="D11366" t="s">
        <v>33</v>
      </c>
      <c r="E11366" t="s">
        <v>537</v>
      </c>
    </row>
    <row r="11367" spans="1:5" x14ac:dyDescent="0.25">
      <c r="A11367" t="s">
        <v>16802</v>
      </c>
      <c r="B11367" t="s">
        <v>20</v>
      </c>
      <c r="C11367" t="s">
        <v>21</v>
      </c>
      <c r="D11367" t="s">
        <v>33</v>
      </c>
      <c r="E11367" t="s">
        <v>537</v>
      </c>
    </row>
    <row r="11368" spans="1:5" x14ac:dyDescent="0.25">
      <c r="A11368" t="s">
        <v>11729</v>
      </c>
      <c r="B11368" t="s">
        <v>20</v>
      </c>
      <c r="C11368" t="s">
        <v>19</v>
      </c>
      <c r="D11368" t="s">
        <v>33</v>
      </c>
      <c r="E11368" t="s">
        <v>530</v>
      </c>
    </row>
    <row r="11369" spans="1:5" x14ac:dyDescent="0.25">
      <c r="A11369" t="s">
        <v>11730</v>
      </c>
      <c r="B11369" t="s">
        <v>20</v>
      </c>
      <c r="C11369" t="s">
        <v>19</v>
      </c>
      <c r="D11369" t="s">
        <v>65</v>
      </c>
      <c r="E11369" t="s">
        <v>538</v>
      </c>
    </row>
    <row r="11370" spans="1:5" x14ac:dyDescent="0.25">
      <c r="A11370" t="s">
        <v>11731</v>
      </c>
      <c r="B11370" t="s">
        <v>20</v>
      </c>
      <c r="C11370" t="s">
        <v>21</v>
      </c>
      <c r="D11370" t="s">
        <v>69</v>
      </c>
      <c r="E11370" t="s">
        <v>605</v>
      </c>
    </row>
    <row r="11371" spans="1:5" x14ac:dyDescent="0.25">
      <c r="A11371" t="s">
        <v>11580</v>
      </c>
      <c r="B11371" t="s">
        <v>20</v>
      </c>
      <c r="C11371" t="s">
        <v>21</v>
      </c>
      <c r="D11371" t="s">
        <v>33</v>
      </c>
      <c r="E11371" t="s">
        <v>537</v>
      </c>
    </row>
    <row r="11372" spans="1:5" x14ac:dyDescent="0.25">
      <c r="A11372" t="s">
        <v>11732</v>
      </c>
      <c r="B11372" t="s">
        <v>20</v>
      </c>
      <c r="C11372" t="s">
        <v>19</v>
      </c>
      <c r="D11372" t="s">
        <v>33</v>
      </c>
      <c r="E11372" t="s">
        <v>530</v>
      </c>
    </row>
    <row r="11373" spans="1:5" x14ac:dyDescent="0.25">
      <c r="A11373" t="s">
        <v>11734</v>
      </c>
      <c r="B11373" t="s">
        <v>16</v>
      </c>
      <c r="C11373" t="s">
        <v>17</v>
      </c>
      <c r="D11373" t="s">
        <v>33</v>
      </c>
      <c r="E11373" t="s">
        <v>653</v>
      </c>
    </row>
    <row r="11374" spans="1:5" x14ac:dyDescent="0.25">
      <c r="A11374" t="s">
        <v>11584</v>
      </c>
      <c r="B11374" t="s">
        <v>20</v>
      </c>
      <c r="C11374" t="s">
        <v>21</v>
      </c>
      <c r="D11374" t="s">
        <v>33</v>
      </c>
      <c r="E11374" t="s">
        <v>537</v>
      </c>
    </row>
    <row r="11375" spans="1:5" x14ac:dyDescent="0.25">
      <c r="A11375" t="s">
        <v>11736</v>
      </c>
      <c r="B11375" t="s">
        <v>16</v>
      </c>
      <c r="C11375" t="s">
        <v>17</v>
      </c>
      <c r="D11375" t="s">
        <v>33</v>
      </c>
      <c r="E11375" t="s">
        <v>653</v>
      </c>
    </row>
    <row r="11376" spans="1:5" x14ac:dyDescent="0.25">
      <c r="A11376" t="s">
        <v>16812</v>
      </c>
      <c r="B11376" t="s">
        <v>20</v>
      </c>
      <c r="C11376" t="s">
        <v>21</v>
      </c>
      <c r="D11376" t="s">
        <v>33</v>
      </c>
      <c r="E11376" t="s">
        <v>537</v>
      </c>
    </row>
    <row r="11377" spans="1:5" x14ac:dyDescent="0.25">
      <c r="A11377" t="s">
        <v>5064</v>
      </c>
      <c r="B11377" t="s">
        <v>20</v>
      </c>
      <c r="C11377" t="s">
        <v>21</v>
      </c>
      <c r="D11377" t="s">
        <v>33</v>
      </c>
      <c r="E11377" t="s">
        <v>537</v>
      </c>
    </row>
    <row r="11378" spans="1:5" x14ac:dyDescent="0.25">
      <c r="A11378" t="s">
        <v>11739</v>
      </c>
      <c r="B11378" t="s">
        <v>16</v>
      </c>
      <c r="C11378" t="s">
        <v>15</v>
      </c>
      <c r="D11378" t="s">
        <v>33</v>
      </c>
      <c r="E11378" t="s">
        <v>588</v>
      </c>
    </row>
    <row r="11379" spans="1:5" x14ac:dyDescent="0.25">
      <c r="A11379" t="s">
        <v>11741</v>
      </c>
      <c r="B11379" t="s">
        <v>20</v>
      </c>
      <c r="C11379" t="s">
        <v>19</v>
      </c>
      <c r="D11379" t="s">
        <v>33</v>
      </c>
      <c r="E11379" t="s">
        <v>563</v>
      </c>
    </row>
    <row r="11380" spans="1:5" x14ac:dyDescent="0.25">
      <c r="A11380" t="s">
        <v>11740</v>
      </c>
      <c r="B11380" t="s">
        <v>20</v>
      </c>
      <c r="C11380" t="s">
        <v>19</v>
      </c>
      <c r="D11380" t="s">
        <v>33</v>
      </c>
      <c r="E11380" t="s">
        <v>563</v>
      </c>
    </row>
    <row r="11381" spans="1:5" x14ac:dyDescent="0.25">
      <c r="A11381" t="s">
        <v>11743</v>
      </c>
      <c r="B11381" t="s">
        <v>20</v>
      </c>
      <c r="C11381" t="s">
        <v>19</v>
      </c>
      <c r="D11381" t="s">
        <v>33</v>
      </c>
      <c r="E11381" t="s">
        <v>876</v>
      </c>
    </row>
    <row r="11382" spans="1:5" x14ac:dyDescent="0.25">
      <c r="A11382" t="s">
        <v>11742</v>
      </c>
      <c r="B11382" t="s">
        <v>20</v>
      </c>
      <c r="C11382" t="s">
        <v>19</v>
      </c>
      <c r="D11382" t="s">
        <v>33</v>
      </c>
      <c r="E11382" t="s">
        <v>880</v>
      </c>
    </row>
    <row r="11383" spans="1:5" x14ac:dyDescent="0.25">
      <c r="A11383" t="s">
        <v>18924</v>
      </c>
      <c r="B11383" t="s">
        <v>20</v>
      </c>
      <c r="C11383" t="s">
        <v>21</v>
      </c>
      <c r="D11383" t="s">
        <v>33</v>
      </c>
      <c r="E11383" t="s">
        <v>537</v>
      </c>
    </row>
    <row r="11384" spans="1:5" x14ac:dyDescent="0.25">
      <c r="A11384" t="s">
        <v>11744</v>
      </c>
      <c r="B11384" t="s">
        <v>20</v>
      </c>
      <c r="C11384" t="s">
        <v>19</v>
      </c>
      <c r="D11384" t="s">
        <v>33</v>
      </c>
      <c r="E11384" t="s">
        <v>530</v>
      </c>
    </row>
    <row r="11385" spans="1:5" x14ac:dyDescent="0.25">
      <c r="A11385" t="s">
        <v>29456</v>
      </c>
      <c r="B11385" t="s">
        <v>20</v>
      </c>
      <c r="C11385" t="s">
        <v>21</v>
      </c>
      <c r="D11385" t="s">
        <v>33</v>
      </c>
      <c r="E11385" t="s">
        <v>537</v>
      </c>
    </row>
    <row r="11386" spans="1:5" x14ac:dyDescent="0.25">
      <c r="A11386" t="s">
        <v>11747</v>
      </c>
      <c r="B11386" t="s">
        <v>20</v>
      </c>
      <c r="C11386" t="s">
        <v>19</v>
      </c>
      <c r="D11386" t="s">
        <v>33</v>
      </c>
      <c r="E11386" t="s">
        <v>530</v>
      </c>
    </row>
    <row r="11387" spans="1:5" x14ac:dyDescent="0.25">
      <c r="A11387" t="s">
        <v>11749</v>
      </c>
      <c r="B11387" t="s">
        <v>20</v>
      </c>
      <c r="C11387" t="s">
        <v>19</v>
      </c>
      <c r="D11387" t="s">
        <v>33</v>
      </c>
      <c r="E11387" t="s">
        <v>530</v>
      </c>
    </row>
    <row r="11388" spans="1:5" x14ac:dyDescent="0.25">
      <c r="A11388" t="s">
        <v>8166</v>
      </c>
      <c r="B11388" t="s">
        <v>20</v>
      </c>
      <c r="C11388" t="s">
        <v>21</v>
      </c>
      <c r="D11388" t="s">
        <v>33</v>
      </c>
      <c r="E11388" t="s">
        <v>537</v>
      </c>
    </row>
    <row r="11389" spans="1:5" x14ac:dyDescent="0.25">
      <c r="A11389" t="s">
        <v>11751</v>
      </c>
      <c r="B11389" t="s">
        <v>20</v>
      </c>
      <c r="C11389" t="s">
        <v>19</v>
      </c>
      <c r="D11389" t="s">
        <v>33</v>
      </c>
      <c r="E11389" t="s">
        <v>530</v>
      </c>
    </row>
    <row r="11390" spans="1:5" x14ac:dyDescent="0.25">
      <c r="A11390" t="s">
        <v>8163</v>
      </c>
      <c r="B11390" t="s">
        <v>20</v>
      </c>
      <c r="C11390" t="s">
        <v>21</v>
      </c>
      <c r="D11390" t="s">
        <v>33</v>
      </c>
      <c r="E11390" t="s">
        <v>537</v>
      </c>
    </row>
    <row r="11391" spans="1:5" x14ac:dyDescent="0.25">
      <c r="A11391" t="s">
        <v>2846</v>
      </c>
      <c r="B11391" t="s">
        <v>20</v>
      </c>
      <c r="C11391" t="s">
        <v>21</v>
      </c>
      <c r="D11391" t="s">
        <v>33</v>
      </c>
      <c r="E11391" t="s">
        <v>537</v>
      </c>
    </row>
    <row r="11392" spans="1:5" x14ac:dyDescent="0.25">
      <c r="A11392" t="s">
        <v>11753</v>
      </c>
      <c r="B11392" t="s">
        <v>20</v>
      </c>
      <c r="C11392" t="s">
        <v>19</v>
      </c>
      <c r="D11392" t="s">
        <v>33</v>
      </c>
      <c r="E11392" t="s">
        <v>530</v>
      </c>
    </row>
    <row r="11393" spans="1:5" x14ac:dyDescent="0.25">
      <c r="A11393" t="s">
        <v>11754</v>
      </c>
      <c r="B11393" t="s">
        <v>20</v>
      </c>
      <c r="C11393" t="s">
        <v>19</v>
      </c>
      <c r="D11393" t="s">
        <v>33</v>
      </c>
      <c r="E11393" t="s">
        <v>538</v>
      </c>
    </row>
    <row r="11394" spans="1:5" x14ac:dyDescent="0.25">
      <c r="A11394" t="s">
        <v>5032</v>
      </c>
      <c r="B11394" t="s">
        <v>20</v>
      </c>
      <c r="C11394" t="s">
        <v>21</v>
      </c>
      <c r="D11394" t="s">
        <v>33</v>
      </c>
      <c r="E11394" t="s">
        <v>537</v>
      </c>
    </row>
    <row r="11395" spans="1:5" x14ac:dyDescent="0.25">
      <c r="A11395" t="s">
        <v>11755</v>
      </c>
      <c r="B11395" t="s">
        <v>16</v>
      </c>
      <c r="C11395" t="s">
        <v>15</v>
      </c>
      <c r="D11395" t="s">
        <v>33</v>
      </c>
      <c r="E11395" t="s">
        <v>659</v>
      </c>
    </row>
    <row r="11396" spans="1:5" x14ac:dyDescent="0.25">
      <c r="A11396" t="s">
        <v>8270</v>
      </c>
      <c r="B11396" t="s">
        <v>20</v>
      </c>
      <c r="C11396" t="s">
        <v>21</v>
      </c>
      <c r="D11396" t="s">
        <v>33</v>
      </c>
      <c r="E11396" t="s">
        <v>537</v>
      </c>
    </row>
    <row r="11397" spans="1:5" x14ac:dyDescent="0.25">
      <c r="A11397" t="s">
        <v>27655</v>
      </c>
      <c r="B11397" t="s">
        <v>20</v>
      </c>
      <c r="C11397" t="s">
        <v>21</v>
      </c>
      <c r="D11397" t="s">
        <v>33</v>
      </c>
      <c r="E11397" t="s">
        <v>537</v>
      </c>
    </row>
    <row r="11398" spans="1:5" x14ac:dyDescent="0.25">
      <c r="A11398" t="s">
        <v>27586</v>
      </c>
      <c r="B11398" t="s">
        <v>20</v>
      </c>
      <c r="C11398" t="s">
        <v>21</v>
      </c>
      <c r="D11398" t="s">
        <v>33</v>
      </c>
      <c r="E11398" t="s">
        <v>537</v>
      </c>
    </row>
    <row r="11399" spans="1:5" x14ac:dyDescent="0.25">
      <c r="A11399" t="s">
        <v>11759</v>
      </c>
      <c r="B11399" t="s">
        <v>16</v>
      </c>
      <c r="C11399" t="s">
        <v>15</v>
      </c>
      <c r="D11399" t="s">
        <v>33</v>
      </c>
      <c r="E11399" t="s">
        <v>659</v>
      </c>
    </row>
    <row r="11400" spans="1:5" x14ac:dyDescent="0.25">
      <c r="A11400" t="s">
        <v>10341</v>
      </c>
      <c r="B11400" t="s">
        <v>20</v>
      </c>
      <c r="C11400" t="s">
        <v>21</v>
      </c>
      <c r="D11400" t="s">
        <v>33</v>
      </c>
      <c r="E11400" t="s">
        <v>537</v>
      </c>
    </row>
    <row r="11401" spans="1:5" x14ac:dyDescent="0.25">
      <c r="A11401" t="s">
        <v>11762</v>
      </c>
      <c r="B11401" t="s">
        <v>20</v>
      </c>
      <c r="C11401" t="s">
        <v>21</v>
      </c>
      <c r="D11401" t="s">
        <v>33</v>
      </c>
      <c r="E11401" t="s">
        <v>581</v>
      </c>
    </row>
    <row r="11402" spans="1:5" x14ac:dyDescent="0.25">
      <c r="A11402" t="s">
        <v>11763</v>
      </c>
      <c r="B11402" t="s">
        <v>20</v>
      </c>
      <c r="C11402" t="s">
        <v>21</v>
      </c>
      <c r="D11402" t="s">
        <v>33</v>
      </c>
      <c r="E11402" t="s">
        <v>581</v>
      </c>
    </row>
    <row r="11403" spans="1:5" x14ac:dyDescent="0.25">
      <c r="A11403" t="s">
        <v>23564</v>
      </c>
      <c r="B11403" t="s">
        <v>20</v>
      </c>
      <c r="C11403" t="s">
        <v>19</v>
      </c>
      <c r="D11403" t="s">
        <v>33</v>
      </c>
      <c r="E11403" t="s">
        <v>533</v>
      </c>
    </row>
    <row r="11404" spans="1:5" x14ac:dyDescent="0.25">
      <c r="A11404" t="s">
        <v>20981</v>
      </c>
      <c r="B11404" t="s">
        <v>20</v>
      </c>
      <c r="C11404" t="s">
        <v>21</v>
      </c>
      <c r="D11404" t="s">
        <v>33</v>
      </c>
      <c r="E11404" t="s">
        <v>537</v>
      </c>
    </row>
    <row r="11405" spans="1:5" x14ac:dyDescent="0.25">
      <c r="A11405" t="s">
        <v>11768</v>
      </c>
      <c r="B11405" t="s">
        <v>20</v>
      </c>
      <c r="C11405" t="s">
        <v>21</v>
      </c>
      <c r="D11405" t="s">
        <v>33</v>
      </c>
      <c r="E11405" t="s">
        <v>581</v>
      </c>
    </row>
    <row r="11406" spans="1:5" x14ac:dyDescent="0.25">
      <c r="A11406" t="s">
        <v>18716</v>
      </c>
      <c r="B11406" t="s">
        <v>20</v>
      </c>
      <c r="C11406" t="s">
        <v>21</v>
      </c>
      <c r="D11406" t="s">
        <v>33</v>
      </c>
      <c r="E11406" t="s">
        <v>537</v>
      </c>
    </row>
    <row r="11407" spans="1:5" x14ac:dyDescent="0.25">
      <c r="A11407" t="s">
        <v>11765</v>
      </c>
      <c r="B11407" t="s">
        <v>20</v>
      </c>
      <c r="C11407" t="s">
        <v>21</v>
      </c>
      <c r="D11407" t="s">
        <v>33</v>
      </c>
      <c r="E11407" t="s">
        <v>581</v>
      </c>
    </row>
    <row r="11408" spans="1:5" x14ac:dyDescent="0.25">
      <c r="A11408" t="s">
        <v>11769</v>
      </c>
      <c r="B11408" t="s">
        <v>16</v>
      </c>
      <c r="C11408" t="s">
        <v>17</v>
      </c>
      <c r="D11408" t="s">
        <v>33</v>
      </c>
      <c r="E11408" t="s">
        <v>653</v>
      </c>
    </row>
    <row r="11409" spans="1:5" x14ac:dyDescent="0.25">
      <c r="A11409" t="s">
        <v>11771</v>
      </c>
      <c r="B11409" t="s">
        <v>20</v>
      </c>
      <c r="C11409" t="s">
        <v>19</v>
      </c>
      <c r="D11409" t="s">
        <v>33</v>
      </c>
      <c r="E11409" t="s">
        <v>562</v>
      </c>
    </row>
    <row r="11410" spans="1:5" x14ac:dyDescent="0.25">
      <c r="A11410" t="s">
        <v>21067</v>
      </c>
      <c r="B11410" t="s">
        <v>20</v>
      </c>
      <c r="C11410" t="s">
        <v>21</v>
      </c>
      <c r="D11410" t="s">
        <v>33</v>
      </c>
      <c r="E11410" t="s">
        <v>537</v>
      </c>
    </row>
    <row r="11411" spans="1:5" x14ac:dyDescent="0.25">
      <c r="A11411" t="s">
        <v>43613</v>
      </c>
      <c r="B11411" t="s">
        <v>20</v>
      </c>
      <c r="C11411" t="s">
        <v>21</v>
      </c>
      <c r="D11411" t="s">
        <v>33</v>
      </c>
      <c r="E11411" t="s">
        <v>537</v>
      </c>
    </row>
    <row r="11412" spans="1:5" x14ac:dyDescent="0.25">
      <c r="A11412" t="s">
        <v>15237</v>
      </c>
      <c r="B11412" t="s">
        <v>20</v>
      </c>
      <c r="C11412" t="s">
        <v>21</v>
      </c>
      <c r="D11412" t="s">
        <v>33</v>
      </c>
      <c r="E11412" t="s">
        <v>537</v>
      </c>
    </row>
    <row r="11413" spans="1:5" x14ac:dyDescent="0.25">
      <c r="A11413" t="s">
        <v>11774</v>
      </c>
      <c r="B11413" t="s">
        <v>20</v>
      </c>
      <c r="C11413" t="s">
        <v>19</v>
      </c>
      <c r="D11413" t="s">
        <v>33</v>
      </c>
      <c r="E11413" t="s">
        <v>538</v>
      </c>
    </row>
    <row r="11414" spans="1:5" x14ac:dyDescent="0.25">
      <c r="A11414" t="s">
        <v>11773</v>
      </c>
      <c r="B11414" t="s">
        <v>20</v>
      </c>
      <c r="C11414" t="s">
        <v>19</v>
      </c>
      <c r="D11414" t="s">
        <v>33</v>
      </c>
      <c r="E11414" t="s">
        <v>538</v>
      </c>
    </row>
    <row r="11415" spans="1:5" x14ac:dyDescent="0.25">
      <c r="A11415" t="s">
        <v>23878</v>
      </c>
      <c r="B11415" t="s">
        <v>20</v>
      </c>
      <c r="C11415" t="s">
        <v>21</v>
      </c>
      <c r="D11415" t="s">
        <v>33</v>
      </c>
      <c r="E11415" t="s">
        <v>537</v>
      </c>
    </row>
    <row r="11416" spans="1:5" x14ac:dyDescent="0.25">
      <c r="A11416" t="s">
        <v>11777</v>
      </c>
      <c r="B11416" t="s">
        <v>20</v>
      </c>
      <c r="C11416" t="s">
        <v>19</v>
      </c>
      <c r="D11416" t="s">
        <v>33</v>
      </c>
      <c r="E11416" t="s">
        <v>562</v>
      </c>
    </row>
    <row r="11417" spans="1:5" x14ac:dyDescent="0.25">
      <c r="A11417" t="s">
        <v>19698</v>
      </c>
      <c r="B11417" t="s">
        <v>20</v>
      </c>
      <c r="C11417" t="s">
        <v>21</v>
      </c>
      <c r="D11417" t="s">
        <v>33</v>
      </c>
      <c r="E11417" t="s">
        <v>537</v>
      </c>
    </row>
    <row r="11418" spans="1:5" x14ac:dyDescent="0.25">
      <c r="A11418" t="s">
        <v>2770</v>
      </c>
      <c r="B11418" t="s">
        <v>20</v>
      </c>
      <c r="C11418" t="s">
        <v>19</v>
      </c>
      <c r="D11418" t="s">
        <v>33</v>
      </c>
      <c r="E11418" t="s">
        <v>533</v>
      </c>
    </row>
    <row r="11419" spans="1:5" x14ac:dyDescent="0.25">
      <c r="A11419" t="s">
        <v>11780</v>
      </c>
      <c r="B11419" t="s">
        <v>20</v>
      </c>
      <c r="C11419" t="s">
        <v>19</v>
      </c>
      <c r="D11419" t="s">
        <v>33</v>
      </c>
      <c r="E11419" t="s">
        <v>538</v>
      </c>
    </row>
    <row r="11420" spans="1:5" x14ac:dyDescent="0.25">
      <c r="A11420" t="s">
        <v>11779</v>
      </c>
      <c r="B11420" t="s">
        <v>20</v>
      </c>
      <c r="C11420" t="s">
        <v>19</v>
      </c>
      <c r="D11420" t="s">
        <v>33</v>
      </c>
      <c r="E11420" t="s">
        <v>530</v>
      </c>
    </row>
    <row r="11421" spans="1:5" x14ac:dyDescent="0.25">
      <c r="A11421" t="s">
        <v>29115</v>
      </c>
      <c r="B11421" t="s">
        <v>20</v>
      </c>
      <c r="C11421" t="s">
        <v>21</v>
      </c>
      <c r="D11421" t="s">
        <v>33</v>
      </c>
      <c r="E11421" t="s">
        <v>537</v>
      </c>
    </row>
    <row r="11422" spans="1:5" x14ac:dyDescent="0.25">
      <c r="A11422" t="s">
        <v>27726</v>
      </c>
      <c r="B11422" t="s">
        <v>20</v>
      </c>
      <c r="C11422" t="s">
        <v>21</v>
      </c>
      <c r="D11422" t="s">
        <v>33</v>
      </c>
      <c r="E11422" t="s">
        <v>537</v>
      </c>
    </row>
    <row r="11423" spans="1:5" x14ac:dyDescent="0.25">
      <c r="A11423" t="s">
        <v>11783</v>
      </c>
      <c r="B11423" t="s">
        <v>20</v>
      </c>
      <c r="C11423" t="s">
        <v>19</v>
      </c>
      <c r="D11423" t="s">
        <v>33</v>
      </c>
      <c r="E11423" t="s">
        <v>530</v>
      </c>
    </row>
    <row r="11424" spans="1:5" x14ac:dyDescent="0.25">
      <c r="A11424" t="s">
        <v>11786</v>
      </c>
      <c r="B11424" t="s">
        <v>20</v>
      </c>
      <c r="C11424" t="s">
        <v>19</v>
      </c>
      <c r="D11424" t="s">
        <v>33</v>
      </c>
      <c r="E11424" t="s">
        <v>530</v>
      </c>
    </row>
    <row r="11425" spans="1:5" x14ac:dyDescent="0.25">
      <c r="A11425" t="s">
        <v>25011</v>
      </c>
      <c r="B11425" t="s">
        <v>20</v>
      </c>
      <c r="C11425" t="s">
        <v>21</v>
      </c>
      <c r="D11425" t="s">
        <v>33</v>
      </c>
      <c r="E11425" t="s">
        <v>537</v>
      </c>
    </row>
    <row r="11426" spans="1:5" x14ac:dyDescent="0.25">
      <c r="A11426" t="s">
        <v>11787</v>
      </c>
      <c r="B11426" t="s">
        <v>20</v>
      </c>
      <c r="C11426" t="s">
        <v>19</v>
      </c>
      <c r="D11426" t="s">
        <v>33</v>
      </c>
      <c r="E11426" t="s">
        <v>530</v>
      </c>
    </row>
    <row r="11427" spans="1:5" x14ac:dyDescent="0.25">
      <c r="A11427" t="s">
        <v>3774</v>
      </c>
      <c r="B11427" t="s">
        <v>20</v>
      </c>
      <c r="C11427" t="s">
        <v>21</v>
      </c>
      <c r="D11427" t="s">
        <v>33</v>
      </c>
      <c r="E11427" t="s">
        <v>537</v>
      </c>
    </row>
    <row r="11428" spans="1:5" x14ac:dyDescent="0.25">
      <c r="A11428" t="s">
        <v>7354</v>
      </c>
      <c r="B11428" t="s">
        <v>20</v>
      </c>
      <c r="C11428" t="s">
        <v>21</v>
      </c>
      <c r="D11428" t="s">
        <v>33</v>
      </c>
      <c r="E11428" t="s">
        <v>537</v>
      </c>
    </row>
    <row r="11429" spans="1:5" x14ac:dyDescent="0.25">
      <c r="A11429" t="s">
        <v>11789</v>
      </c>
      <c r="B11429" t="s">
        <v>20</v>
      </c>
      <c r="C11429" t="s">
        <v>19</v>
      </c>
      <c r="D11429" t="s">
        <v>33</v>
      </c>
      <c r="E11429" t="s">
        <v>530</v>
      </c>
    </row>
    <row r="11430" spans="1:5" x14ac:dyDescent="0.25">
      <c r="A11430" t="s">
        <v>25679</v>
      </c>
      <c r="B11430" t="s">
        <v>20</v>
      </c>
      <c r="C11430" t="s">
        <v>21</v>
      </c>
      <c r="D11430" t="s">
        <v>33</v>
      </c>
      <c r="E11430" t="s">
        <v>537</v>
      </c>
    </row>
    <row r="11431" spans="1:5" x14ac:dyDescent="0.25">
      <c r="A11431" t="s">
        <v>11792</v>
      </c>
      <c r="B11431" t="s">
        <v>20</v>
      </c>
      <c r="C11431" t="s">
        <v>19</v>
      </c>
      <c r="D11431" t="s">
        <v>33</v>
      </c>
      <c r="E11431" t="s">
        <v>530</v>
      </c>
    </row>
    <row r="11432" spans="1:5" x14ac:dyDescent="0.25">
      <c r="A11432" t="s">
        <v>13949</v>
      </c>
      <c r="B11432" t="s">
        <v>20</v>
      </c>
      <c r="C11432" t="s">
        <v>21</v>
      </c>
      <c r="D11432" t="s">
        <v>33</v>
      </c>
      <c r="E11432" t="s">
        <v>537</v>
      </c>
    </row>
    <row r="11433" spans="1:5" x14ac:dyDescent="0.25">
      <c r="A11433" t="s">
        <v>11793</v>
      </c>
      <c r="B11433" t="s">
        <v>20</v>
      </c>
      <c r="C11433" t="s">
        <v>19</v>
      </c>
      <c r="D11433" t="s">
        <v>33</v>
      </c>
      <c r="E11433" t="s">
        <v>530</v>
      </c>
    </row>
    <row r="11434" spans="1:5" x14ac:dyDescent="0.25">
      <c r="A11434" t="s">
        <v>11795</v>
      </c>
      <c r="B11434" t="s">
        <v>20</v>
      </c>
      <c r="C11434" t="s">
        <v>19</v>
      </c>
      <c r="D11434" t="s">
        <v>33</v>
      </c>
      <c r="E11434" t="s">
        <v>538</v>
      </c>
    </row>
    <row r="11435" spans="1:5" x14ac:dyDescent="0.25">
      <c r="A11435" t="s">
        <v>20401</v>
      </c>
      <c r="B11435" t="s">
        <v>20</v>
      </c>
      <c r="C11435" t="s">
        <v>21</v>
      </c>
      <c r="D11435" t="s">
        <v>33</v>
      </c>
      <c r="E11435" t="s">
        <v>537</v>
      </c>
    </row>
    <row r="11436" spans="1:5" x14ac:dyDescent="0.25">
      <c r="A11436" t="s">
        <v>11797</v>
      </c>
      <c r="B11436" t="s">
        <v>20</v>
      </c>
      <c r="C11436" t="s">
        <v>19</v>
      </c>
      <c r="D11436" t="s">
        <v>33</v>
      </c>
      <c r="E11436" t="s">
        <v>530</v>
      </c>
    </row>
    <row r="11437" spans="1:5" x14ac:dyDescent="0.25">
      <c r="A11437" t="s">
        <v>18653</v>
      </c>
      <c r="B11437" t="s">
        <v>20</v>
      </c>
      <c r="C11437" t="s">
        <v>21</v>
      </c>
      <c r="D11437" t="s">
        <v>33</v>
      </c>
      <c r="E11437" t="s">
        <v>537</v>
      </c>
    </row>
    <row r="11438" spans="1:5" x14ac:dyDescent="0.25">
      <c r="A11438" t="s">
        <v>6446</v>
      </c>
      <c r="B11438" t="s">
        <v>20</v>
      </c>
      <c r="C11438" t="s">
        <v>21</v>
      </c>
      <c r="D11438" t="s">
        <v>33</v>
      </c>
      <c r="E11438" t="s">
        <v>537</v>
      </c>
    </row>
    <row r="11439" spans="1:5" x14ac:dyDescent="0.25">
      <c r="A11439" t="s">
        <v>11799</v>
      </c>
      <c r="B11439" t="s">
        <v>20</v>
      </c>
      <c r="C11439" t="s">
        <v>19</v>
      </c>
      <c r="D11439" t="s">
        <v>33</v>
      </c>
      <c r="E11439" t="s">
        <v>538</v>
      </c>
    </row>
    <row r="11440" spans="1:5" x14ac:dyDescent="0.25">
      <c r="A11440" t="s">
        <v>6445</v>
      </c>
      <c r="B11440" t="s">
        <v>20</v>
      </c>
      <c r="C11440" t="s">
        <v>21</v>
      </c>
      <c r="D11440" t="s">
        <v>33</v>
      </c>
      <c r="E11440" t="s">
        <v>537</v>
      </c>
    </row>
    <row r="11441" spans="1:5" x14ac:dyDescent="0.25">
      <c r="A11441" t="s">
        <v>11802</v>
      </c>
      <c r="B11441" t="s">
        <v>20</v>
      </c>
      <c r="C11441" t="s">
        <v>19</v>
      </c>
      <c r="D11441" t="s">
        <v>33</v>
      </c>
      <c r="E11441" t="s">
        <v>538</v>
      </c>
    </row>
    <row r="11442" spans="1:5" x14ac:dyDescent="0.25">
      <c r="A11442" t="s">
        <v>11804</v>
      </c>
      <c r="B11442" t="s">
        <v>20</v>
      </c>
      <c r="C11442" t="s">
        <v>19</v>
      </c>
      <c r="D11442" t="s">
        <v>33</v>
      </c>
      <c r="E11442" t="s">
        <v>538</v>
      </c>
    </row>
    <row r="11443" spans="1:5" x14ac:dyDescent="0.25">
      <c r="A11443" t="s">
        <v>3725</v>
      </c>
      <c r="B11443" t="s">
        <v>20</v>
      </c>
      <c r="C11443" t="s">
        <v>21</v>
      </c>
      <c r="D11443" t="s">
        <v>33</v>
      </c>
      <c r="E11443" t="s">
        <v>537</v>
      </c>
    </row>
    <row r="11444" spans="1:5" x14ac:dyDescent="0.25">
      <c r="A11444" t="s">
        <v>11806</v>
      </c>
      <c r="B11444" t="s">
        <v>20</v>
      </c>
      <c r="C11444" t="s">
        <v>19</v>
      </c>
      <c r="D11444" t="s">
        <v>33</v>
      </c>
      <c r="E11444" t="s">
        <v>538</v>
      </c>
    </row>
    <row r="11445" spans="1:5" x14ac:dyDescent="0.25">
      <c r="A11445" t="s">
        <v>18983</v>
      </c>
      <c r="B11445" t="s">
        <v>20</v>
      </c>
      <c r="C11445" t="s">
        <v>19</v>
      </c>
      <c r="D11445" t="s">
        <v>33</v>
      </c>
      <c r="E11445" t="s">
        <v>553</v>
      </c>
    </row>
    <row r="11446" spans="1:5" x14ac:dyDescent="0.25">
      <c r="A11446" t="s">
        <v>28497</v>
      </c>
      <c r="B11446" t="s">
        <v>20</v>
      </c>
      <c r="C11446" t="s">
        <v>19</v>
      </c>
      <c r="D11446" t="s">
        <v>33</v>
      </c>
      <c r="E11446" t="s">
        <v>553</v>
      </c>
    </row>
    <row r="11447" spans="1:5" x14ac:dyDescent="0.25">
      <c r="A11447" t="s">
        <v>22614</v>
      </c>
      <c r="B11447" t="s">
        <v>20</v>
      </c>
      <c r="C11447" t="s">
        <v>21</v>
      </c>
      <c r="D11447" t="s">
        <v>33</v>
      </c>
      <c r="E11447" t="s">
        <v>537</v>
      </c>
    </row>
    <row r="11448" spans="1:5" x14ac:dyDescent="0.25">
      <c r="A11448" t="s">
        <v>22612</v>
      </c>
      <c r="B11448" t="s">
        <v>20</v>
      </c>
      <c r="C11448" t="s">
        <v>21</v>
      </c>
      <c r="D11448" t="s">
        <v>33</v>
      </c>
      <c r="E11448" t="s">
        <v>537</v>
      </c>
    </row>
    <row r="11449" spans="1:5" x14ac:dyDescent="0.25">
      <c r="A11449" t="s">
        <v>4851</v>
      </c>
      <c r="B11449" t="s">
        <v>20</v>
      </c>
      <c r="C11449" t="s">
        <v>19</v>
      </c>
      <c r="D11449" t="s">
        <v>33</v>
      </c>
      <c r="E11449" t="s">
        <v>533</v>
      </c>
    </row>
    <row r="11450" spans="1:5" x14ac:dyDescent="0.25">
      <c r="A11450" t="s">
        <v>11810</v>
      </c>
      <c r="B11450" t="s">
        <v>20</v>
      </c>
      <c r="C11450" t="s">
        <v>19</v>
      </c>
      <c r="D11450" t="s">
        <v>33</v>
      </c>
      <c r="E11450" t="s">
        <v>538</v>
      </c>
    </row>
    <row r="11451" spans="1:5" x14ac:dyDescent="0.25">
      <c r="A11451" t="s">
        <v>11812</v>
      </c>
      <c r="B11451" t="s">
        <v>20</v>
      </c>
      <c r="C11451" t="s">
        <v>19</v>
      </c>
      <c r="D11451" t="s">
        <v>33</v>
      </c>
      <c r="E11451" t="s">
        <v>530</v>
      </c>
    </row>
    <row r="11452" spans="1:5" x14ac:dyDescent="0.25">
      <c r="A11452" t="s">
        <v>1612</v>
      </c>
      <c r="B11452" t="s">
        <v>20</v>
      </c>
      <c r="C11452" t="s">
        <v>21</v>
      </c>
      <c r="D11452" t="s">
        <v>33</v>
      </c>
      <c r="E11452" t="s">
        <v>537</v>
      </c>
    </row>
    <row r="11453" spans="1:5" x14ac:dyDescent="0.25">
      <c r="A11453" t="s">
        <v>11814</v>
      </c>
      <c r="B11453" t="s">
        <v>20</v>
      </c>
      <c r="C11453" t="s">
        <v>19</v>
      </c>
      <c r="D11453" t="s">
        <v>33</v>
      </c>
      <c r="E11453" t="s">
        <v>771</v>
      </c>
    </row>
    <row r="11454" spans="1:5" x14ac:dyDescent="0.25">
      <c r="A11454" t="s">
        <v>15977</v>
      </c>
      <c r="B11454" t="s">
        <v>20</v>
      </c>
      <c r="C11454" t="s">
        <v>21</v>
      </c>
      <c r="D11454" t="s">
        <v>33</v>
      </c>
      <c r="E11454" t="s">
        <v>537</v>
      </c>
    </row>
    <row r="11455" spans="1:5" x14ac:dyDescent="0.25">
      <c r="A11455" t="s">
        <v>11816</v>
      </c>
      <c r="B11455" t="s">
        <v>20</v>
      </c>
      <c r="C11455" t="s">
        <v>21</v>
      </c>
      <c r="D11455" t="s">
        <v>33</v>
      </c>
      <c r="E11455" t="s">
        <v>582</v>
      </c>
    </row>
    <row r="11456" spans="1:5" x14ac:dyDescent="0.25">
      <c r="A11456" t="s">
        <v>29596</v>
      </c>
      <c r="B11456" t="s">
        <v>20</v>
      </c>
      <c r="C11456" t="s">
        <v>21</v>
      </c>
      <c r="D11456" t="s">
        <v>69</v>
      </c>
      <c r="E11456" t="s">
        <v>537</v>
      </c>
    </row>
    <row r="11457" spans="1:5" x14ac:dyDescent="0.25">
      <c r="A11457" t="s">
        <v>11818</v>
      </c>
      <c r="B11457" t="s">
        <v>20</v>
      </c>
      <c r="C11457" t="s">
        <v>19</v>
      </c>
      <c r="D11457" t="s">
        <v>33</v>
      </c>
      <c r="E11457" t="s">
        <v>530</v>
      </c>
    </row>
    <row r="11458" spans="1:5" x14ac:dyDescent="0.25">
      <c r="A11458" t="s">
        <v>11820</v>
      </c>
      <c r="B11458" t="s">
        <v>20</v>
      </c>
      <c r="C11458" t="s">
        <v>19</v>
      </c>
      <c r="D11458" t="s">
        <v>33</v>
      </c>
      <c r="E11458" t="s">
        <v>530</v>
      </c>
    </row>
    <row r="11459" spans="1:5" x14ac:dyDescent="0.25">
      <c r="A11459" t="s">
        <v>19164</v>
      </c>
      <c r="B11459" t="s">
        <v>20</v>
      </c>
      <c r="C11459" t="s">
        <v>21</v>
      </c>
      <c r="D11459" t="s">
        <v>33</v>
      </c>
      <c r="E11459" t="s">
        <v>537</v>
      </c>
    </row>
    <row r="11460" spans="1:5" x14ac:dyDescent="0.25">
      <c r="A11460" t="s">
        <v>6134</v>
      </c>
      <c r="B11460" t="s">
        <v>20</v>
      </c>
      <c r="C11460" t="s">
        <v>21</v>
      </c>
      <c r="D11460" t="s">
        <v>33</v>
      </c>
      <c r="E11460" t="s">
        <v>537</v>
      </c>
    </row>
    <row r="11461" spans="1:5" x14ac:dyDescent="0.25">
      <c r="A11461" t="s">
        <v>11822</v>
      </c>
      <c r="B11461" t="s">
        <v>20</v>
      </c>
      <c r="C11461" t="s">
        <v>21</v>
      </c>
      <c r="D11461" t="s">
        <v>33</v>
      </c>
      <c r="E11461" t="s">
        <v>582</v>
      </c>
    </row>
    <row r="11462" spans="1:5" x14ac:dyDescent="0.25">
      <c r="A11462" t="s">
        <v>1564</v>
      </c>
      <c r="B11462" t="s">
        <v>20</v>
      </c>
      <c r="C11462" t="s">
        <v>21</v>
      </c>
      <c r="D11462" t="s">
        <v>33</v>
      </c>
      <c r="E11462" t="s">
        <v>537</v>
      </c>
    </row>
    <row r="11463" spans="1:5" x14ac:dyDescent="0.25">
      <c r="A11463" t="s">
        <v>11823</v>
      </c>
      <c r="B11463" t="s">
        <v>20</v>
      </c>
      <c r="C11463" t="s">
        <v>19</v>
      </c>
      <c r="D11463" t="s">
        <v>33</v>
      </c>
      <c r="E11463" t="s">
        <v>530</v>
      </c>
    </row>
    <row r="11464" spans="1:5" x14ac:dyDescent="0.25">
      <c r="A11464" t="s">
        <v>11825</v>
      </c>
      <c r="B11464" t="s">
        <v>20</v>
      </c>
      <c r="C11464" t="s">
        <v>21</v>
      </c>
      <c r="D11464" t="s">
        <v>33</v>
      </c>
      <c r="E11464" t="s">
        <v>582</v>
      </c>
    </row>
    <row r="11465" spans="1:5" x14ac:dyDescent="0.25">
      <c r="A11465" t="s">
        <v>24880</v>
      </c>
      <c r="B11465" t="s">
        <v>20</v>
      </c>
      <c r="C11465" t="s">
        <v>21</v>
      </c>
      <c r="D11465" t="s">
        <v>33</v>
      </c>
      <c r="E11465" t="s">
        <v>537</v>
      </c>
    </row>
    <row r="11466" spans="1:5" x14ac:dyDescent="0.25">
      <c r="A11466" t="s">
        <v>16829</v>
      </c>
      <c r="B11466" t="s">
        <v>20</v>
      </c>
      <c r="C11466" t="s">
        <v>19</v>
      </c>
      <c r="D11466" t="s">
        <v>33</v>
      </c>
      <c r="E11466" t="s">
        <v>553</v>
      </c>
    </row>
    <row r="11467" spans="1:5" x14ac:dyDescent="0.25">
      <c r="A11467" t="s">
        <v>11827</v>
      </c>
      <c r="B11467" t="s">
        <v>20</v>
      </c>
      <c r="C11467" t="s">
        <v>19</v>
      </c>
      <c r="D11467" t="s">
        <v>33</v>
      </c>
      <c r="E11467" t="s">
        <v>530</v>
      </c>
    </row>
    <row r="11468" spans="1:5" x14ac:dyDescent="0.25">
      <c r="A11468" t="s">
        <v>17053</v>
      </c>
      <c r="B11468" t="s">
        <v>20</v>
      </c>
      <c r="C11468" t="s">
        <v>19</v>
      </c>
      <c r="D11468" t="s">
        <v>33</v>
      </c>
      <c r="E11468" t="s">
        <v>553</v>
      </c>
    </row>
    <row r="11469" spans="1:5" x14ac:dyDescent="0.25">
      <c r="A11469" t="s">
        <v>11829</v>
      </c>
      <c r="B11469" t="s">
        <v>20</v>
      </c>
      <c r="C11469" t="s">
        <v>19</v>
      </c>
      <c r="D11469" t="s">
        <v>33</v>
      </c>
      <c r="E11469" t="s">
        <v>538</v>
      </c>
    </row>
    <row r="11470" spans="1:5" x14ac:dyDescent="0.25">
      <c r="A11470" t="s">
        <v>11832</v>
      </c>
      <c r="B11470" t="s">
        <v>20</v>
      </c>
      <c r="C11470" t="s">
        <v>19</v>
      </c>
      <c r="D11470" t="s">
        <v>33</v>
      </c>
      <c r="E11470" t="s">
        <v>530</v>
      </c>
    </row>
    <row r="11471" spans="1:5" x14ac:dyDescent="0.25">
      <c r="A11471" t="s">
        <v>17281</v>
      </c>
      <c r="B11471" t="s">
        <v>20</v>
      </c>
      <c r="C11471" t="s">
        <v>19</v>
      </c>
      <c r="D11471" t="s">
        <v>33</v>
      </c>
      <c r="E11471" t="s">
        <v>553</v>
      </c>
    </row>
    <row r="11472" spans="1:5" x14ac:dyDescent="0.25">
      <c r="A11472" t="s">
        <v>28992</v>
      </c>
      <c r="B11472" t="s">
        <v>20</v>
      </c>
      <c r="C11472" t="s">
        <v>19</v>
      </c>
      <c r="D11472" t="s">
        <v>33</v>
      </c>
      <c r="E11472" t="s">
        <v>553</v>
      </c>
    </row>
    <row r="11473" spans="1:5" x14ac:dyDescent="0.25">
      <c r="A11473" t="s">
        <v>11834</v>
      </c>
      <c r="B11473" t="s">
        <v>20</v>
      </c>
      <c r="C11473" t="s">
        <v>19</v>
      </c>
      <c r="D11473" t="s">
        <v>33</v>
      </c>
      <c r="E11473" t="s">
        <v>530</v>
      </c>
    </row>
    <row r="11474" spans="1:5" x14ac:dyDescent="0.25">
      <c r="A11474" t="s">
        <v>11836</v>
      </c>
      <c r="B11474" t="s">
        <v>20</v>
      </c>
      <c r="C11474" t="s">
        <v>19</v>
      </c>
      <c r="D11474" t="s">
        <v>33</v>
      </c>
      <c r="E11474" t="s">
        <v>530</v>
      </c>
    </row>
    <row r="11475" spans="1:5" x14ac:dyDescent="0.25">
      <c r="A11475" t="s">
        <v>2908</v>
      </c>
      <c r="B11475" t="s">
        <v>20</v>
      </c>
      <c r="C11475" t="s">
        <v>21</v>
      </c>
      <c r="D11475" t="s">
        <v>65</v>
      </c>
      <c r="E11475" t="s">
        <v>537</v>
      </c>
    </row>
    <row r="11476" spans="1:5" x14ac:dyDescent="0.25">
      <c r="A11476" t="s">
        <v>3398</v>
      </c>
      <c r="B11476" t="s">
        <v>20</v>
      </c>
      <c r="C11476" t="s">
        <v>21</v>
      </c>
      <c r="D11476" t="s">
        <v>65</v>
      </c>
      <c r="E11476" t="s">
        <v>537</v>
      </c>
    </row>
    <row r="11477" spans="1:5" x14ac:dyDescent="0.25">
      <c r="A11477" t="s">
        <v>11838</v>
      </c>
      <c r="B11477" t="s">
        <v>20</v>
      </c>
      <c r="C11477" t="s">
        <v>21</v>
      </c>
      <c r="D11477" t="s">
        <v>33</v>
      </c>
      <c r="E11477" t="s">
        <v>581</v>
      </c>
    </row>
    <row r="11478" spans="1:5" x14ac:dyDescent="0.25">
      <c r="A11478" t="s">
        <v>6688</v>
      </c>
      <c r="B11478" t="s">
        <v>20</v>
      </c>
      <c r="C11478" t="s">
        <v>21</v>
      </c>
      <c r="D11478" t="s">
        <v>65</v>
      </c>
      <c r="E11478" t="s">
        <v>537</v>
      </c>
    </row>
    <row r="11479" spans="1:5" x14ac:dyDescent="0.25">
      <c r="A11479" t="s">
        <v>11840</v>
      </c>
      <c r="B11479" t="s">
        <v>20</v>
      </c>
      <c r="C11479" t="s">
        <v>21</v>
      </c>
      <c r="D11479" t="s">
        <v>33</v>
      </c>
      <c r="E11479" t="s">
        <v>581</v>
      </c>
    </row>
    <row r="11480" spans="1:5" x14ac:dyDescent="0.25">
      <c r="A11480" t="s">
        <v>43614</v>
      </c>
      <c r="B11480" t="s">
        <v>16</v>
      </c>
      <c r="C11480" t="s">
        <v>17</v>
      </c>
      <c r="D11480" t="s">
        <v>33</v>
      </c>
      <c r="E11480" t="s">
        <v>653</v>
      </c>
    </row>
    <row r="11481" spans="1:5" x14ac:dyDescent="0.25">
      <c r="A11481" t="s">
        <v>27396</v>
      </c>
      <c r="B11481" t="s">
        <v>20</v>
      </c>
      <c r="C11481" t="s">
        <v>21</v>
      </c>
      <c r="D11481" t="s">
        <v>65</v>
      </c>
      <c r="E11481" t="s">
        <v>537</v>
      </c>
    </row>
    <row r="11482" spans="1:5" x14ac:dyDescent="0.25">
      <c r="A11482" t="s">
        <v>11841</v>
      </c>
      <c r="B11482" t="s">
        <v>20</v>
      </c>
      <c r="C11482" t="s">
        <v>19</v>
      </c>
      <c r="D11482" t="s">
        <v>33</v>
      </c>
      <c r="E11482" t="s">
        <v>530</v>
      </c>
    </row>
    <row r="11483" spans="1:5" x14ac:dyDescent="0.25">
      <c r="A11483" t="s">
        <v>16828</v>
      </c>
      <c r="B11483" t="s">
        <v>20</v>
      </c>
      <c r="C11483" t="s">
        <v>19</v>
      </c>
      <c r="D11483" t="s">
        <v>33</v>
      </c>
      <c r="E11483" t="s">
        <v>553</v>
      </c>
    </row>
    <row r="11484" spans="1:5" x14ac:dyDescent="0.25">
      <c r="A11484" t="s">
        <v>17052</v>
      </c>
      <c r="B11484" t="s">
        <v>20</v>
      </c>
      <c r="C11484" t="s">
        <v>19</v>
      </c>
      <c r="D11484" t="s">
        <v>33</v>
      </c>
      <c r="E11484" t="s">
        <v>553</v>
      </c>
    </row>
    <row r="11485" spans="1:5" x14ac:dyDescent="0.25">
      <c r="A11485" t="s">
        <v>17280</v>
      </c>
      <c r="B11485" t="s">
        <v>20</v>
      </c>
      <c r="C11485" t="s">
        <v>19</v>
      </c>
      <c r="D11485" t="s">
        <v>33</v>
      </c>
      <c r="E11485" t="s">
        <v>553</v>
      </c>
    </row>
    <row r="11486" spans="1:5" x14ac:dyDescent="0.25">
      <c r="A11486" t="s">
        <v>28991</v>
      </c>
      <c r="B11486" t="s">
        <v>20</v>
      </c>
      <c r="C11486" t="s">
        <v>19</v>
      </c>
      <c r="D11486" t="s">
        <v>33</v>
      </c>
      <c r="E11486" t="s">
        <v>553</v>
      </c>
    </row>
    <row r="11487" spans="1:5" x14ac:dyDescent="0.25">
      <c r="A11487" t="s">
        <v>11846</v>
      </c>
      <c r="B11487" t="s">
        <v>20</v>
      </c>
      <c r="C11487" t="s">
        <v>19</v>
      </c>
      <c r="D11487" t="s">
        <v>33</v>
      </c>
      <c r="E11487" t="s">
        <v>849</v>
      </c>
    </row>
    <row r="11488" spans="1:5" x14ac:dyDescent="0.25">
      <c r="A11488" t="s">
        <v>13432</v>
      </c>
      <c r="B11488" t="s">
        <v>20</v>
      </c>
      <c r="C11488" t="s">
        <v>21</v>
      </c>
      <c r="D11488" t="s">
        <v>33</v>
      </c>
      <c r="E11488" t="s">
        <v>537</v>
      </c>
    </row>
    <row r="11489" spans="1:5" x14ac:dyDescent="0.25">
      <c r="A11489" t="s">
        <v>26803</v>
      </c>
      <c r="B11489" t="s">
        <v>20</v>
      </c>
      <c r="C11489" t="s">
        <v>21</v>
      </c>
      <c r="D11489" t="s">
        <v>33</v>
      </c>
      <c r="E11489" t="s">
        <v>537</v>
      </c>
    </row>
    <row r="11490" spans="1:5" x14ac:dyDescent="0.25">
      <c r="A11490" t="s">
        <v>11850</v>
      </c>
      <c r="B11490" t="s">
        <v>20</v>
      </c>
      <c r="C11490" t="s">
        <v>19</v>
      </c>
      <c r="D11490" t="s">
        <v>33</v>
      </c>
      <c r="E11490" t="s">
        <v>538</v>
      </c>
    </row>
    <row r="11491" spans="1:5" x14ac:dyDescent="0.25">
      <c r="A11491" t="s">
        <v>11851</v>
      </c>
      <c r="B11491" t="s">
        <v>20</v>
      </c>
      <c r="C11491" t="s">
        <v>19</v>
      </c>
      <c r="D11491" t="s">
        <v>33</v>
      </c>
      <c r="E11491" t="s">
        <v>611</v>
      </c>
    </row>
    <row r="11492" spans="1:5" x14ac:dyDescent="0.25">
      <c r="A11492" t="s">
        <v>17552</v>
      </c>
      <c r="B11492" t="s">
        <v>20</v>
      </c>
      <c r="C11492" t="s">
        <v>19</v>
      </c>
      <c r="D11492" t="s">
        <v>33</v>
      </c>
      <c r="E11492" t="s">
        <v>553</v>
      </c>
    </row>
    <row r="11493" spans="1:5" x14ac:dyDescent="0.25">
      <c r="A11493" t="s">
        <v>11853</v>
      </c>
      <c r="B11493" t="s">
        <v>16</v>
      </c>
      <c r="C11493" t="s">
        <v>15</v>
      </c>
      <c r="D11493" t="s">
        <v>33</v>
      </c>
      <c r="E11493" t="s">
        <v>659</v>
      </c>
    </row>
    <row r="11494" spans="1:5" x14ac:dyDescent="0.25">
      <c r="A11494" t="s">
        <v>6523</v>
      </c>
      <c r="B11494" t="s">
        <v>20</v>
      </c>
      <c r="C11494" t="s">
        <v>19</v>
      </c>
      <c r="D11494" t="s">
        <v>33</v>
      </c>
      <c r="E11494" t="s">
        <v>533</v>
      </c>
    </row>
    <row r="11495" spans="1:5" x14ac:dyDescent="0.25">
      <c r="A11495" t="s">
        <v>11855</v>
      </c>
      <c r="B11495" t="s">
        <v>20</v>
      </c>
      <c r="C11495" t="s">
        <v>19</v>
      </c>
      <c r="D11495" t="s">
        <v>33</v>
      </c>
      <c r="E11495" t="s">
        <v>530</v>
      </c>
    </row>
    <row r="11496" spans="1:5" x14ac:dyDescent="0.25">
      <c r="A11496" t="s">
        <v>2627</v>
      </c>
      <c r="B11496" t="s">
        <v>20</v>
      </c>
      <c r="C11496" t="s">
        <v>19</v>
      </c>
      <c r="D11496" t="s">
        <v>33</v>
      </c>
      <c r="E11496" t="s">
        <v>553</v>
      </c>
    </row>
    <row r="11497" spans="1:5" x14ac:dyDescent="0.25">
      <c r="A11497" t="s">
        <v>11857</v>
      </c>
      <c r="B11497" t="s">
        <v>20</v>
      </c>
      <c r="C11497" t="s">
        <v>19</v>
      </c>
      <c r="D11497" t="s">
        <v>33</v>
      </c>
      <c r="E11497" t="s">
        <v>530</v>
      </c>
    </row>
    <row r="11498" spans="1:5" x14ac:dyDescent="0.25">
      <c r="A11498" t="s">
        <v>11858</v>
      </c>
      <c r="B11498" t="s">
        <v>20</v>
      </c>
      <c r="C11498" t="s">
        <v>22</v>
      </c>
      <c r="D11498" t="s">
        <v>33</v>
      </c>
      <c r="E11498" t="s">
        <v>693</v>
      </c>
    </row>
    <row r="11499" spans="1:5" x14ac:dyDescent="0.25">
      <c r="A11499" t="s">
        <v>22571</v>
      </c>
      <c r="B11499" t="s">
        <v>20</v>
      </c>
      <c r="C11499" t="s">
        <v>19</v>
      </c>
      <c r="D11499" t="s">
        <v>33</v>
      </c>
      <c r="E11499" t="s">
        <v>533</v>
      </c>
    </row>
    <row r="11500" spans="1:5" x14ac:dyDescent="0.25">
      <c r="A11500" t="s">
        <v>5269</v>
      </c>
      <c r="B11500" t="s">
        <v>20</v>
      </c>
      <c r="C11500" t="s">
        <v>21</v>
      </c>
      <c r="D11500" t="s">
        <v>33</v>
      </c>
      <c r="E11500" t="s">
        <v>537</v>
      </c>
    </row>
    <row r="11501" spans="1:5" x14ac:dyDescent="0.25">
      <c r="A11501" t="s">
        <v>11861</v>
      </c>
      <c r="B11501" t="s">
        <v>20</v>
      </c>
      <c r="C11501" t="s">
        <v>19</v>
      </c>
      <c r="D11501" t="s">
        <v>33</v>
      </c>
      <c r="E11501" t="s">
        <v>530</v>
      </c>
    </row>
    <row r="11502" spans="1:5" x14ac:dyDescent="0.25">
      <c r="A11502" t="s">
        <v>26112</v>
      </c>
      <c r="B11502" t="s">
        <v>20</v>
      </c>
      <c r="C11502" t="s">
        <v>21</v>
      </c>
      <c r="D11502" t="s">
        <v>33</v>
      </c>
      <c r="E11502" t="s">
        <v>537</v>
      </c>
    </row>
    <row r="11503" spans="1:5" x14ac:dyDescent="0.25">
      <c r="A11503" t="s">
        <v>11863</v>
      </c>
      <c r="B11503" t="s">
        <v>20</v>
      </c>
      <c r="C11503" t="s">
        <v>19</v>
      </c>
      <c r="D11503" t="s">
        <v>33</v>
      </c>
      <c r="E11503" t="s">
        <v>530</v>
      </c>
    </row>
    <row r="11504" spans="1:5" x14ac:dyDescent="0.25">
      <c r="A11504" t="s">
        <v>5268</v>
      </c>
      <c r="B11504" t="s">
        <v>20</v>
      </c>
      <c r="C11504" t="s">
        <v>21</v>
      </c>
      <c r="D11504" t="s">
        <v>33</v>
      </c>
      <c r="E11504" t="s">
        <v>537</v>
      </c>
    </row>
    <row r="11505" spans="1:5" x14ac:dyDescent="0.25">
      <c r="A11505" t="s">
        <v>11865</v>
      </c>
      <c r="B11505" t="s">
        <v>20</v>
      </c>
      <c r="C11505" t="s">
        <v>19</v>
      </c>
      <c r="D11505" t="s">
        <v>33</v>
      </c>
      <c r="E11505" t="s">
        <v>530</v>
      </c>
    </row>
    <row r="11506" spans="1:5" x14ac:dyDescent="0.25">
      <c r="A11506" t="s">
        <v>26110</v>
      </c>
      <c r="B11506" t="s">
        <v>20</v>
      </c>
      <c r="C11506" t="s">
        <v>21</v>
      </c>
      <c r="D11506" t="s">
        <v>33</v>
      </c>
      <c r="E11506" t="s">
        <v>537</v>
      </c>
    </row>
    <row r="11507" spans="1:5" x14ac:dyDescent="0.25">
      <c r="A11507" t="s">
        <v>11867</v>
      </c>
      <c r="B11507" t="s">
        <v>20</v>
      </c>
      <c r="C11507" t="s">
        <v>19</v>
      </c>
      <c r="D11507" t="s">
        <v>33</v>
      </c>
      <c r="E11507" t="s">
        <v>530</v>
      </c>
    </row>
    <row r="11508" spans="1:5" x14ac:dyDescent="0.25">
      <c r="A11508" t="s">
        <v>11869</v>
      </c>
      <c r="B11508" t="s">
        <v>20</v>
      </c>
      <c r="C11508" t="s">
        <v>19</v>
      </c>
      <c r="D11508" t="s">
        <v>33</v>
      </c>
      <c r="E11508" t="s">
        <v>530</v>
      </c>
    </row>
    <row r="11509" spans="1:5" x14ac:dyDescent="0.25">
      <c r="A11509" t="s">
        <v>11868</v>
      </c>
      <c r="B11509" t="s">
        <v>20</v>
      </c>
      <c r="C11509" t="s">
        <v>19</v>
      </c>
      <c r="D11509" t="s">
        <v>33</v>
      </c>
      <c r="E11509" t="s">
        <v>538</v>
      </c>
    </row>
    <row r="11510" spans="1:5" x14ac:dyDescent="0.25">
      <c r="A11510" t="s">
        <v>11870</v>
      </c>
      <c r="B11510" t="s">
        <v>20</v>
      </c>
      <c r="C11510" t="s">
        <v>19</v>
      </c>
      <c r="D11510" t="s">
        <v>33</v>
      </c>
      <c r="E11510" t="s">
        <v>530</v>
      </c>
    </row>
    <row r="11511" spans="1:5" x14ac:dyDescent="0.25">
      <c r="A11511" t="s">
        <v>11871</v>
      </c>
      <c r="B11511" t="s">
        <v>20</v>
      </c>
      <c r="C11511" t="s">
        <v>19</v>
      </c>
      <c r="D11511" t="s">
        <v>33</v>
      </c>
      <c r="E11511" t="s">
        <v>538</v>
      </c>
    </row>
    <row r="11512" spans="1:5" x14ac:dyDescent="0.25">
      <c r="A11512" t="s">
        <v>11873</v>
      </c>
      <c r="B11512" t="s">
        <v>20</v>
      </c>
      <c r="C11512" t="s">
        <v>19</v>
      </c>
      <c r="D11512" t="s">
        <v>33</v>
      </c>
      <c r="E11512" t="s">
        <v>530</v>
      </c>
    </row>
    <row r="11513" spans="1:5" x14ac:dyDescent="0.25">
      <c r="A11513" t="s">
        <v>11872</v>
      </c>
      <c r="B11513" t="s">
        <v>20</v>
      </c>
      <c r="C11513" t="s">
        <v>19</v>
      </c>
      <c r="D11513" t="s">
        <v>33</v>
      </c>
      <c r="E11513" t="s">
        <v>538</v>
      </c>
    </row>
    <row r="11514" spans="1:5" x14ac:dyDescent="0.25">
      <c r="A11514" t="s">
        <v>7359</v>
      </c>
      <c r="B11514" t="s">
        <v>20</v>
      </c>
      <c r="C11514" t="s">
        <v>21</v>
      </c>
      <c r="D11514" t="s">
        <v>33</v>
      </c>
      <c r="E11514" t="s">
        <v>537</v>
      </c>
    </row>
    <row r="11515" spans="1:5" x14ac:dyDescent="0.25">
      <c r="A11515" t="s">
        <v>19939</v>
      </c>
      <c r="B11515" t="s">
        <v>20</v>
      </c>
      <c r="C11515" t="s">
        <v>21</v>
      </c>
      <c r="D11515" t="s">
        <v>65</v>
      </c>
      <c r="E11515" t="s">
        <v>537</v>
      </c>
    </row>
    <row r="11516" spans="1:5" x14ac:dyDescent="0.25">
      <c r="A11516" t="s">
        <v>11876</v>
      </c>
      <c r="B11516" t="s">
        <v>20</v>
      </c>
      <c r="C11516" t="s">
        <v>19</v>
      </c>
      <c r="D11516" t="s">
        <v>33</v>
      </c>
      <c r="E11516" t="s">
        <v>530</v>
      </c>
    </row>
    <row r="11517" spans="1:5" x14ac:dyDescent="0.25">
      <c r="A11517" t="s">
        <v>16949</v>
      </c>
      <c r="B11517" t="s">
        <v>20</v>
      </c>
      <c r="C11517" t="s">
        <v>21</v>
      </c>
      <c r="D11517" t="s">
        <v>33</v>
      </c>
      <c r="E11517" t="s">
        <v>537</v>
      </c>
    </row>
    <row r="11518" spans="1:5" x14ac:dyDescent="0.25">
      <c r="A11518" t="s">
        <v>11878</v>
      </c>
      <c r="B11518" t="s">
        <v>20</v>
      </c>
      <c r="C11518" t="s">
        <v>22</v>
      </c>
      <c r="D11518" t="s">
        <v>33</v>
      </c>
      <c r="E11518" t="s">
        <v>693</v>
      </c>
    </row>
    <row r="11519" spans="1:5" x14ac:dyDescent="0.25">
      <c r="A11519" t="s">
        <v>6511</v>
      </c>
      <c r="B11519" t="s">
        <v>20</v>
      </c>
      <c r="C11519" t="s">
        <v>19</v>
      </c>
      <c r="D11519" t="s">
        <v>33</v>
      </c>
      <c r="E11519" t="s">
        <v>533</v>
      </c>
    </row>
    <row r="11520" spans="1:5" x14ac:dyDescent="0.25">
      <c r="A11520" t="s">
        <v>11880</v>
      </c>
      <c r="B11520" t="s">
        <v>20</v>
      </c>
      <c r="C11520" t="s">
        <v>23</v>
      </c>
      <c r="D11520" t="s">
        <v>33</v>
      </c>
      <c r="E11520" t="s">
        <v>740</v>
      </c>
    </row>
    <row r="11521" spans="1:5" x14ac:dyDescent="0.25">
      <c r="A11521" t="s">
        <v>20058</v>
      </c>
      <c r="B11521" t="s">
        <v>20</v>
      </c>
      <c r="C11521" t="s">
        <v>21</v>
      </c>
      <c r="D11521" t="s">
        <v>33</v>
      </c>
      <c r="E11521" t="s">
        <v>537</v>
      </c>
    </row>
    <row r="11522" spans="1:5" x14ac:dyDescent="0.25">
      <c r="A11522" t="s">
        <v>11881</v>
      </c>
      <c r="B11522" t="s">
        <v>20</v>
      </c>
      <c r="C11522" t="s">
        <v>21</v>
      </c>
      <c r="D11522" t="s">
        <v>33</v>
      </c>
      <c r="E11522" t="s">
        <v>582</v>
      </c>
    </row>
    <row r="11523" spans="1:5" x14ac:dyDescent="0.25">
      <c r="A11523" t="s">
        <v>11883</v>
      </c>
      <c r="B11523" t="s">
        <v>20</v>
      </c>
      <c r="C11523" t="s">
        <v>19</v>
      </c>
      <c r="D11523" t="s">
        <v>33</v>
      </c>
      <c r="E11523" t="s">
        <v>530</v>
      </c>
    </row>
    <row r="11524" spans="1:5" x14ac:dyDescent="0.25">
      <c r="A11524" t="s">
        <v>6458</v>
      </c>
      <c r="B11524" t="s">
        <v>20</v>
      </c>
      <c r="C11524" t="s">
        <v>21</v>
      </c>
      <c r="D11524" t="s">
        <v>33</v>
      </c>
      <c r="E11524" t="s">
        <v>537</v>
      </c>
    </row>
    <row r="11525" spans="1:5" x14ac:dyDescent="0.25">
      <c r="A11525" t="s">
        <v>11886</v>
      </c>
      <c r="B11525" t="s">
        <v>20</v>
      </c>
      <c r="C11525" t="s">
        <v>21</v>
      </c>
      <c r="D11525" t="s">
        <v>33</v>
      </c>
      <c r="E11525" t="s">
        <v>581</v>
      </c>
    </row>
    <row r="11526" spans="1:5" x14ac:dyDescent="0.25">
      <c r="A11526" t="s">
        <v>16963</v>
      </c>
      <c r="B11526" t="s">
        <v>20</v>
      </c>
      <c r="C11526" t="s">
        <v>21</v>
      </c>
      <c r="D11526" t="s">
        <v>33</v>
      </c>
      <c r="E11526" t="s">
        <v>537</v>
      </c>
    </row>
    <row r="11527" spans="1:5" x14ac:dyDescent="0.25">
      <c r="A11527" t="s">
        <v>16960</v>
      </c>
      <c r="B11527" t="s">
        <v>20</v>
      </c>
      <c r="C11527" t="s">
        <v>21</v>
      </c>
      <c r="D11527" t="s">
        <v>33</v>
      </c>
      <c r="E11527" t="s">
        <v>537</v>
      </c>
    </row>
    <row r="11528" spans="1:5" x14ac:dyDescent="0.25">
      <c r="A11528" t="s">
        <v>17258</v>
      </c>
      <c r="B11528" t="s">
        <v>20</v>
      </c>
      <c r="C11528" t="s">
        <v>21</v>
      </c>
      <c r="D11528" t="s">
        <v>33</v>
      </c>
      <c r="E11528" t="s">
        <v>537</v>
      </c>
    </row>
    <row r="11529" spans="1:5" x14ac:dyDescent="0.25">
      <c r="A11529" t="s">
        <v>16978</v>
      </c>
      <c r="B11529" t="s">
        <v>20</v>
      </c>
      <c r="C11529" t="s">
        <v>21</v>
      </c>
      <c r="D11529" t="s">
        <v>33</v>
      </c>
      <c r="E11529" t="s">
        <v>537</v>
      </c>
    </row>
    <row r="11530" spans="1:5" x14ac:dyDescent="0.25">
      <c r="A11530" t="s">
        <v>17252</v>
      </c>
      <c r="B11530" t="s">
        <v>20</v>
      </c>
      <c r="C11530" t="s">
        <v>21</v>
      </c>
      <c r="D11530" t="s">
        <v>33</v>
      </c>
      <c r="E11530" t="s">
        <v>537</v>
      </c>
    </row>
    <row r="11531" spans="1:5" x14ac:dyDescent="0.25">
      <c r="A11531" t="s">
        <v>17254</v>
      </c>
      <c r="B11531" t="s">
        <v>20</v>
      </c>
      <c r="C11531" t="s">
        <v>21</v>
      </c>
      <c r="D11531" t="s">
        <v>33</v>
      </c>
      <c r="E11531" t="s">
        <v>537</v>
      </c>
    </row>
    <row r="11532" spans="1:5" x14ac:dyDescent="0.25">
      <c r="A11532" t="s">
        <v>22035</v>
      </c>
      <c r="B11532" t="s">
        <v>20</v>
      </c>
      <c r="C11532" t="s">
        <v>19</v>
      </c>
      <c r="D11532" t="s">
        <v>33</v>
      </c>
      <c r="E11532" t="s">
        <v>553</v>
      </c>
    </row>
    <row r="11533" spans="1:5" x14ac:dyDescent="0.25">
      <c r="A11533" t="s">
        <v>27335</v>
      </c>
      <c r="B11533" t="s">
        <v>20</v>
      </c>
      <c r="C11533" t="s">
        <v>21</v>
      </c>
      <c r="D11533" t="s">
        <v>33</v>
      </c>
      <c r="E11533" t="s">
        <v>537</v>
      </c>
    </row>
    <row r="11534" spans="1:5" x14ac:dyDescent="0.25">
      <c r="A11534" t="s">
        <v>11893</v>
      </c>
      <c r="B11534" t="s">
        <v>20</v>
      </c>
      <c r="C11534" t="s">
        <v>19</v>
      </c>
      <c r="D11534" t="s">
        <v>33</v>
      </c>
      <c r="E11534" t="s">
        <v>530</v>
      </c>
    </row>
    <row r="11535" spans="1:5" x14ac:dyDescent="0.25">
      <c r="A11535" t="s">
        <v>13894</v>
      </c>
      <c r="B11535" t="s">
        <v>20</v>
      </c>
      <c r="C11535" t="s">
        <v>21</v>
      </c>
      <c r="D11535" t="s">
        <v>33</v>
      </c>
      <c r="E11535" t="s">
        <v>537</v>
      </c>
    </row>
    <row r="11536" spans="1:5" x14ac:dyDescent="0.25">
      <c r="A11536" t="s">
        <v>11896</v>
      </c>
      <c r="B11536" t="s">
        <v>20</v>
      </c>
      <c r="C11536" t="s">
        <v>21</v>
      </c>
      <c r="D11536" t="s">
        <v>33</v>
      </c>
      <c r="E11536" t="s">
        <v>582</v>
      </c>
    </row>
    <row r="11537" spans="1:5" x14ac:dyDescent="0.25">
      <c r="A11537" t="s">
        <v>25430</v>
      </c>
      <c r="B11537" t="s">
        <v>20</v>
      </c>
      <c r="C11537" t="s">
        <v>19</v>
      </c>
      <c r="D11537" t="s">
        <v>33</v>
      </c>
      <c r="E11537" t="s">
        <v>533</v>
      </c>
    </row>
    <row r="11538" spans="1:5" x14ac:dyDescent="0.25">
      <c r="A11538" t="s">
        <v>11898</v>
      </c>
      <c r="B11538" t="s">
        <v>20</v>
      </c>
      <c r="C11538" t="s">
        <v>19</v>
      </c>
      <c r="D11538" t="s">
        <v>33</v>
      </c>
      <c r="E11538" t="s">
        <v>530</v>
      </c>
    </row>
    <row r="11539" spans="1:5" x14ac:dyDescent="0.25">
      <c r="A11539" t="s">
        <v>19969</v>
      </c>
      <c r="B11539" t="s">
        <v>20</v>
      </c>
      <c r="C11539" t="s">
        <v>21</v>
      </c>
      <c r="D11539" t="s">
        <v>33</v>
      </c>
      <c r="E11539" t="s">
        <v>537</v>
      </c>
    </row>
    <row r="11540" spans="1:5" x14ac:dyDescent="0.25">
      <c r="A11540" t="s">
        <v>11899</v>
      </c>
      <c r="B11540" t="s">
        <v>20</v>
      </c>
      <c r="C11540" t="s">
        <v>21</v>
      </c>
      <c r="D11540" t="s">
        <v>33</v>
      </c>
      <c r="E11540" t="s">
        <v>582</v>
      </c>
    </row>
    <row r="11541" spans="1:5" x14ac:dyDescent="0.25">
      <c r="A11541" t="s">
        <v>25217</v>
      </c>
      <c r="B11541" t="s">
        <v>20</v>
      </c>
      <c r="C11541" t="s">
        <v>21</v>
      </c>
      <c r="D11541" t="s">
        <v>33</v>
      </c>
      <c r="E11541" t="s">
        <v>537</v>
      </c>
    </row>
    <row r="11542" spans="1:5" x14ac:dyDescent="0.25">
      <c r="A11542" t="s">
        <v>11901</v>
      </c>
      <c r="B11542" t="s">
        <v>20</v>
      </c>
      <c r="C11542" t="s">
        <v>19</v>
      </c>
      <c r="D11542" t="s">
        <v>33</v>
      </c>
      <c r="E11542" t="s">
        <v>538</v>
      </c>
    </row>
    <row r="11543" spans="1:5" x14ac:dyDescent="0.25">
      <c r="A11543" t="s">
        <v>11902</v>
      </c>
      <c r="B11543" t="s">
        <v>20</v>
      </c>
      <c r="C11543" t="s">
        <v>19</v>
      </c>
      <c r="D11543" t="s">
        <v>33</v>
      </c>
      <c r="E11543" t="s">
        <v>530</v>
      </c>
    </row>
    <row r="11544" spans="1:5" x14ac:dyDescent="0.25">
      <c r="A11544" t="s">
        <v>13957</v>
      </c>
      <c r="B11544" t="s">
        <v>20</v>
      </c>
      <c r="C11544" t="s">
        <v>21</v>
      </c>
      <c r="D11544" t="s">
        <v>33</v>
      </c>
      <c r="E11544" t="s">
        <v>537</v>
      </c>
    </row>
    <row r="11545" spans="1:5" x14ac:dyDescent="0.25">
      <c r="A11545" t="s">
        <v>29056</v>
      </c>
      <c r="B11545" t="s">
        <v>20</v>
      </c>
      <c r="C11545" t="s">
        <v>21</v>
      </c>
      <c r="D11545" t="s">
        <v>33</v>
      </c>
      <c r="E11545" t="s">
        <v>537</v>
      </c>
    </row>
    <row r="11546" spans="1:5" x14ac:dyDescent="0.25">
      <c r="A11546" t="s">
        <v>20391</v>
      </c>
      <c r="B11546" t="s">
        <v>20</v>
      </c>
      <c r="C11546" t="s">
        <v>21</v>
      </c>
      <c r="D11546" t="s">
        <v>33</v>
      </c>
      <c r="E11546" t="s">
        <v>537</v>
      </c>
    </row>
    <row r="11547" spans="1:5" x14ac:dyDescent="0.25">
      <c r="A11547" t="s">
        <v>11910</v>
      </c>
      <c r="B11547" t="s">
        <v>20</v>
      </c>
      <c r="C11547" t="s">
        <v>19</v>
      </c>
      <c r="D11547" t="s">
        <v>33</v>
      </c>
      <c r="E11547" t="s">
        <v>538</v>
      </c>
    </row>
    <row r="11548" spans="1:5" x14ac:dyDescent="0.25">
      <c r="A11548" t="s">
        <v>10519</v>
      </c>
      <c r="B11548" t="s">
        <v>20</v>
      </c>
      <c r="C11548" t="s">
        <v>21</v>
      </c>
      <c r="D11548" t="s">
        <v>33</v>
      </c>
      <c r="E11548" t="s">
        <v>537</v>
      </c>
    </row>
    <row r="11549" spans="1:5" x14ac:dyDescent="0.25">
      <c r="A11549" t="s">
        <v>26308</v>
      </c>
      <c r="B11549" t="s">
        <v>20</v>
      </c>
      <c r="C11549" t="s">
        <v>21</v>
      </c>
      <c r="D11549" t="s">
        <v>33</v>
      </c>
      <c r="E11549" t="s">
        <v>537</v>
      </c>
    </row>
    <row r="11550" spans="1:5" x14ac:dyDescent="0.25">
      <c r="A11550" t="s">
        <v>11908</v>
      </c>
      <c r="B11550" t="s">
        <v>20</v>
      </c>
      <c r="C11550" t="s">
        <v>19</v>
      </c>
      <c r="D11550" t="s">
        <v>33</v>
      </c>
      <c r="E11550" t="s">
        <v>538</v>
      </c>
    </row>
    <row r="11551" spans="1:5" x14ac:dyDescent="0.25">
      <c r="A11551" t="s">
        <v>43615</v>
      </c>
      <c r="B11551" t="s">
        <v>16</v>
      </c>
      <c r="C11551" t="s">
        <v>17</v>
      </c>
      <c r="D11551" t="s">
        <v>33</v>
      </c>
      <c r="E11551" t="s">
        <v>653</v>
      </c>
    </row>
    <row r="11552" spans="1:5" x14ac:dyDescent="0.25">
      <c r="A11552" t="s">
        <v>11912</v>
      </c>
      <c r="B11552" t="s">
        <v>20</v>
      </c>
      <c r="C11552" t="s">
        <v>19</v>
      </c>
      <c r="D11552" t="s">
        <v>33</v>
      </c>
      <c r="E11552" t="s">
        <v>556</v>
      </c>
    </row>
    <row r="11553" spans="1:5" x14ac:dyDescent="0.25">
      <c r="A11553" t="s">
        <v>24508</v>
      </c>
      <c r="B11553" t="s">
        <v>20</v>
      </c>
      <c r="C11553" t="s">
        <v>21</v>
      </c>
      <c r="D11553" t="s">
        <v>33</v>
      </c>
      <c r="E11553" t="s">
        <v>537</v>
      </c>
    </row>
    <row r="11554" spans="1:5" x14ac:dyDescent="0.25">
      <c r="A11554" t="s">
        <v>11913</v>
      </c>
      <c r="B11554" t="s">
        <v>20</v>
      </c>
      <c r="C11554" t="s">
        <v>19</v>
      </c>
      <c r="D11554" t="s">
        <v>33</v>
      </c>
      <c r="E11554" t="s">
        <v>538</v>
      </c>
    </row>
    <row r="11555" spans="1:5" x14ac:dyDescent="0.25">
      <c r="A11555" t="s">
        <v>26473</v>
      </c>
      <c r="B11555" t="s">
        <v>20</v>
      </c>
      <c r="C11555" t="s">
        <v>21</v>
      </c>
      <c r="D11555" t="s">
        <v>33</v>
      </c>
      <c r="E11555" t="s">
        <v>537</v>
      </c>
    </row>
    <row r="11556" spans="1:5" x14ac:dyDescent="0.25">
      <c r="A11556" t="s">
        <v>26749</v>
      </c>
      <c r="B11556" t="s">
        <v>20</v>
      </c>
      <c r="C11556" t="s">
        <v>21</v>
      </c>
      <c r="D11556" t="s">
        <v>33</v>
      </c>
      <c r="E11556" t="s">
        <v>537</v>
      </c>
    </row>
    <row r="11557" spans="1:5" x14ac:dyDescent="0.25">
      <c r="A11557" t="s">
        <v>22708</v>
      </c>
      <c r="B11557" t="s">
        <v>20</v>
      </c>
      <c r="C11557" t="s">
        <v>21</v>
      </c>
      <c r="D11557" t="s">
        <v>33</v>
      </c>
      <c r="E11557" t="s">
        <v>537</v>
      </c>
    </row>
    <row r="11558" spans="1:5" x14ac:dyDescent="0.25">
      <c r="A11558" t="s">
        <v>5047</v>
      </c>
      <c r="B11558" t="s">
        <v>20</v>
      </c>
      <c r="C11558" t="s">
        <v>19</v>
      </c>
      <c r="D11558" t="s">
        <v>33</v>
      </c>
      <c r="E11558" t="s">
        <v>533</v>
      </c>
    </row>
    <row r="11559" spans="1:5" x14ac:dyDescent="0.25">
      <c r="A11559" t="s">
        <v>16729</v>
      </c>
      <c r="B11559" t="s">
        <v>20</v>
      </c>
      <c r="C11559" t="s">
        <v>21</v>
      </c>
      <c r="D11559" t="s">
        <v>33</v>
      </c>
      <c r="E11559" t="s">
        <v>537</v>
      </c>
    </row>
    <row r="11560" spans="1:5" x14ac:dyDescent="0.25">
      <c r="A11560" t="s">
        <v>11919</v>
      </c>
      <c r="B11560" t="s">
        <v>20</v>
      </c>
      <c r="C11560" t="s">
        <v>19</v>
      </c>
      <c r="D11560" t="s">
        <v>33</v>
      </c>
      <c r="E11560" t="s">
        <v>530</v>
      </c>
    </row>
    <row r="11561" spans="1:5" x14ac:dyDescent="0.25">
      <c r="A11561" t="s">
        <v>6246</v>
      </c>
      <c r="B11561" t="s">
        <v>20</v>
      </c>
      <c r="C11561" t="s">
        <v>21</v>
      </c>
      <c r="D11561" t="s">
        <v>33</v>
      </c>
      <c r="E11561" t="s">
        <v>537</v>
      </c>
    </row>
    <row r="11562" spans="1:5" x14ac:dyDescent="0.25">
      <c r="A11562" t="s">
        <v>43616</v>
      </c>
      <c r="B11562" t="s">
        <v>16</v>
      </c>
      <c r="C11562" t="s">
        <v>17</v>
      </c>
      <c r="D11562" t="s">
        <v>33</v>
      </c>
      <c r="E11562" t="s">
        <v>653</v>
      </c>
    </row>
    <row r="11563" spans="1:5" x14ac:dyDescent="0.25">
      <c r="A11563" t="s">
        <v>43617</v>
      </c>
      <c r="B11563" t="s">
        <v>16</v>
      </c>
      <c r="C11563" t="s">
        <v>17</v>
      </c>
      <c r="D11563" t="s">
        <v>33</v>
      </c>
      <c r="E11563" t="s">
        <v>653</v>
      </c>
    </row>
    <row r="11564" spans="1:5" x14ac:dyDescent="0.25">
      <c r="A11564" t="s">
        <v>18714</v>
      </c>
      <c r="B11564" t="s">
        <v>20</v>
      </c>
      <c r="C11564" t="s">
        <v>21</v>
      </c>
      <c r="D11564" t="s">
        <v>33</v>
      </c>
      <c r="E11564" t="s">
        <v>537</v>
      </c>
    </row>
    <row r="11565" spans="1:5" x14ac:dyDescent="0.25">
      <c r="A11565" t="s">
        <v>19129</v>
      </c>
      <c r="B11565" t="s">
        <v>20</v>
      </c>
      <c r="C11565" t="s">
        <v>21</v>
      </c>
      <c r="D11565" t="s">
        <v>33</v>
      </c>
      <c r="E11565" t="s">
        <v>537</v>
      </c>
    </row>
    <row r="11566" spans="1:5" x14ac:dyDescent="0.25">
      <c r="A11566" t="s">
        <v>28513</v>
      </c>
      <c r="B11566" t="s">
        <v>20</v>
      </c>
      <c r="C11566" t="s">
        <v>21</v>
      </c>
      <c r="D11566" t="s">
        <v>33</v>
      </c>
      <c r="E11566" t="s">
        <v>537</v>
      </c>
    </row>
    <row r="11567" spans="1:5" x14ac:dyDescent="0.25">
      <c r="A11567" t="s">
        <v>4845</v>
      </c>
      <c r="B11567" t="s">
        <v>20</v>
      </c>
      <c r="C11567" t="s">
        <v>21</v>
      </c>
      <c r="D11567" t="s">
        <v>33</v>
      </c>
      <c r="E11567" t="s">
        <v>537</v>
      </c>
    </row>
    <row r="11568" spans="1:5" x14ac:dyDescent="0.25">
      <c r="A11568" t="s">
        <v>24696</v>
      </c>
      <c r="B11568" t="s">
        <v>20</v>
      </c>
      <c r="C11568" t="s">
        <v>21</v>
      </c>
      <c r="D11568" t="s">
        <v>33</v>
      </c>
      <c r="E11568" t="s">
        <v>537</v>
      </c>
    </row>
    <row r="11569" spans="1:5" x14ac:dyDescent="0.25">
      <c r="A11569" t="s">
        <v>11926</v>
      </c>
      <c r="B11569" t="s">
        <v>20</v>
      </c>
      <c r="C11569" t="s">
        <v>19</v>
      </c>
      <c r="D11569" t="s">
        <v>33</v>
      </c>
      <c r="E11569" t="s">
        <v>530</v>
      </c>
    </row>
    <row r="11570" spans="1:5" x14ac:dyDescent="0.25">
      <c r="A11570" t="s">
        <v>24893</v>
      </c>
      <c r="B11570" t="s">
        <v>20</v>
      </c>
      <c r="C11570" t="s">
        <v>21</v>
      </c>
      <c r="D11570" t="s">
        <v>33</v>
      </c>
      <c r="E11570" t="s">
        <v>537</v>
      </c>
    </row>
    <row r="11571" spans="1:5" x14ac:dyDescent="0.25">
      <c r="A11571" t="s">
        <v>11928</v>
      </c>
      <c r="B11571" t="s">
        <v>20</v>
      </c>
      <c r="C11571" t="s">
        <v>19</v>
      </c>
      <c r="D11571" t="s">
        <v>33</v>
      </c>
      <c r="E11571" t="s">
        <v>530</v>
      </c>
    </row>
    <row r="11572" spans="1:5" x14ac:dyDescent="0.25">
      <c r="A11572" t="s">
        <v>7373</v>
      </c>
      <c r="B11572" t="s">
        <v>20</v>
      </c>
      <c r="C11572" t="s">
        <v>21</v>
      </c>
      <c r="D11572" t="s">
        <v>33</v>
      </c>
      <c r="E11572" t="s">
        <v>537</v>
      </c>
    </row>
    <row r="11573" spans="1:5" x14ac:dyDescent="0.25">
      <c r="A11573" t="s">
        <v>11931</v>
      </c>
      <c r="B11573" t="s">
        <v>20</v>
      </c>
      <c r="C11573" t="s">
        <v>19</v>
      </c>
      <c r="D11573" t="s">
        <v>33</v>
      </c>
      <c r="E11573" t="s">
        <v>531</v>
      </c>
    </row>
    <row r="11574" spans="1:5" x14ac:dyDescent="0.25">
      <c r="A11574" t="s">
        <v>11929</v>
      </c>
      <c r="B11574" t="s">
        <v>20</v>
      </c>
      <c r="C11574" t="s">
        <v>19</v>
      </c>
      <c r="D11574" t="s">
        <v>33</v>
      </c>
      <c r="E11574" t="s">
        <v>562</v>
      </c>
    </row>
    <row r="11575" spans="1:5" x14ac:dyDescent="0.25">
      <c r="A11575" t="s">
        <v>23586</v>
      </c>
      <c r="B11575" t="s">
        <v>20</v>
      </c>
      <c r="C11575" t="s">
        <v>21</v>
      </c>
      <c r="D11575" t="s">
        <v>33</v>
      </c>
      <c r="E11575" t="s">
        <v>537</v>
      </c>
    </row>
    <row r="11576" spans="1:5" x14ac:dyDescent="0.25">
      <c r="A11576" t="s">
        <v>11933</v>
      </c>
      <c r="B11576" t="s">
        <v>20</v>
      </c>
      <c r="C11576" t="s">
        <v>19</v>
      </c>
      <c r="D11576" t="s">
        <v>33</v>
      </c>
      <c r="E11576" t="s">
        <v>530</v>
      </c>
    </row>
    <row r="11577" spans="1:5" x14ac:dyDescent="0.25">
      <c r="A11577" t="s">
        <v>23813</v>
      </c>
      <c r="B11577" t="s">
        <v>20</v>
      </c>
      <c r="C11577" t="s">
        <v>21</v>
      </c>
      <c r="D11577" t="s">
        <v>33</v>
      </c>
      <c r="E11577" t="s">
        <v>537</v>
      </c>
    </row>
    <row r="11578" spans="1:5" x14ac:dyDescent="0.25">
      <c r="A11578" t="s">
        <v>11935</v>
      </c>
      <c r="B11578" t="s">
        <v>16</v>
      </c>
      <c r="C11578" t="s">
        <v>17</v>
      </c>
      <c r="D11578" t="s">
        <v>33</v>
      </c>
      <c r="E11578" t="s">
        <v>653</v>
      </c>
    </row>
    <row r="11579" spans="1:5" x14ac:dyDescent="0.25">
      <c r="A11579" t="s">
        <v>14583</v>
      </c>
      <c r="B11579" t="s">
        <v>20</v>
      </c>
      <c r="C11579" t="s">
        <v>21</v>
      </c>
      <c r="D11579" t="s">
        <v>33</v>
      </c>
      <c r="E11579" t="s">
        <v>537</v>
      </c>
    </row>
    <row r="11580" spans="1:5" x14ac:dyDescent="0.25">
      <c r="A11580" t="s">
        <v>24006</v>
      </c>
      <c r="B11580" t="s">
        <v>20</v>
      </c>
      <c r="C11580" t="s">
        <v>21</v>
      </c>
      <c r="D11580" t="s">
        <v>33</v>
      </c>
      <c r="E11580" t="s">
        <v>537</v>
      </c>
    </row>
    <row r="11581" spans="1:5" x14ac:dyDescent="0.25">
      <c r="A11581" t="s">
        <v>24099</v>
      </c>
      <c r="B11581" t="s">
        <v>20</v>
      </c>
      <c r="C11581" t="s">
        <v>21</v>
      </c>
      <c r="D11581" t="s">
        <v>33</v>
      </c>
      <c r="E11581" t="s">
        <v>537</v>
      </c>
    </row>
    <row r="11582" spans="1:5" x14ac:dyDescent="0.25">
      <c r="A11582" t="s">
        <v>2848</v>
      </c>
      <c r="B11582" t="s">
        <v>20</v>
      </c>
      <c r="C11582" t="s">
        <v>21</v>
      </c>
      <c r="D11582" t="s">
        <v>33</v>
      </c>
      <c r="E11582" t="s">
        <v>537</v>
      </c>
    </row>
    <row r="11583" spans="1:5" x14ac:dyDescent="0.25">
      <c r="A11583" t="s">
        <v>11941</v>
      </c>
      <c r="B11583" t="s">
        <v>16</v>
      </c>
      <c r="C11583" t="s">
        <v>17</v>
      </c>
      <c r="D11583" t="s">
        <v>33</v>
      </c>
      <c r="E11583" t="s">
        <v>653</v>
      </c>
    </row>
    <row r="11584" spans="1:5" x14ac:dyDescent="0.25">
      <c r="A11584" t="s">
        <v>11939</v>
      </c>
      <c r="B11584" t="s">
        <v>16</v>
      </c>
      <c r="C11584" t="s">
        <v>17</v>
      </c>
      <c r="D11584" t="s">
        <v>33</v>
      </c>
      <c r="E11584" t="s">
        <v>653</v>
      </c>
    </row>
    <row r="11585" spans="1:5" x14ac:dyDescent="0.25">
      <c r="A11585" t="s">
        <v>11942</v>
      </c>
      <c r="B11585" t="s">
        <v>20</v>
      </c>
      <c r="C11585" t="s">
        <v>19</v>
      </c>
      <c r="D11585" t="s">
        <v>33</v>
      </c>
      <c r="E11585" t="s">
        <v>624</v>
      </c>
    </row>
    <row r="11586" spans="1:5" x14ac:dyDescent="0.25">
      <c r="A11586" t="s">
        <v>24805</v>
      </c>
      <c r="B11586" t="s">
        <v>20</v>
      </c>
      <c r="C11586" t="s">
        <v>19</v>
      </c>
      <c r="D11586" t="s">
        <v>33</v>
      </c>
      <c r="E11586" t="s">
        <v>533</v>
      </c>
    </row>
    <row r="11587" spans="1:5" x14ac:dyDescent="0.25">
      <c r="A11587" t="s">
        <v>4842</v>
      </c>
      <c r="B11587" t="s">
        <v>20</v>
      </c>
      <c r="C11587" t="s">
        <v>21</v>
      </c>
      <c r="D11587" t="s">
        <v>33</v>
      </c>
      <c r="E11587" t="s">
        <v>537</v>
      </c>
    </row>
    <row r="11588" spans="1:5" x14ac:dyDescent="0.25">
      <c r="A11588" t="s">
        <v>11945</v>
      </c>
      <c r="B11588" t="s">
        <v>16</v>
      </c>
      <c r="C11588" t="s">
        <v>17</v>
      </c>
      <c r="D11588" t="s">
        <v>33</v>
      </c>
      <c r="E11588" t="s">
        <v>653</v>
      </c>
    </row>
    <row r="11589" spans="1:5" x14ac:dyDescent="0.25">
      <c r="A11589" t="s">
        <v>24693</v>
      </c>
      <c r="B11589" t="s">
        <v>20</v>
      </c>
      <c r="C11589" t="s">
        <v>21</v>
      </c>
      <c r="D11589" t="s">
        <v>33</v>
      </c>
      <c r="E11589" t="s">
        <v>537</v>
      </c>
    </row>
    <row r="11590" spans="1:5" x14ac:dyDescent="0.25">
      <c r="A11590" t="s">
        <v>11947</v>
      </c>
      <c r="B11590" t="s">
        <v>20</v>
      </c>
      <c r="C11590" t="s">
        <v>19</v>
      </c>
      <c r="D11590" t="s">
        <v>33</v>
      </c>
      <c r="E11590" t="s">
        <v>530</v>
      </c>
    </row>
    <row r="11591" spans="1:5" x14ac:dyDescent="0.25">
      <c r="A11591" t="s">
        <v>24896</v>
      </c>
      <c r="B11591" t="s">
        <v>20</v>
      </c>
      <c r="C11591" t="s">
        <v>21</v>
      </c>
      <c r="D11591" t="s">
        <v>33</v>
      </c>
      <c r="E11591" t="s">
        <v>537</v>
      </c>
    </row>
    <row r="11592" spans="1:5" x14ac:dyDescent="0.25">
      <c r="A11592" t="s">
        <v>11949</v>
      </c>
      <c r="B11592" t="s">
        <v>20</v>
      </c>
      <c r="C11592" t="s">
        <v>19</v>
      </c>
      <c r="D11592" t="s">
        <v>33</v>
      </c>
      <c r="E11592" t="s">
        <v>530</v>
      </c>
    </row>
    <row r="11593" spans="1:5" x14ac:dyDescent="0.25">
      <c r="A11593" t="s">
        <v>18668</v>
      </c>
      <c r="B11593" t="s">
        <v>20</v>
      </c>
      <c r="C11593" t="s">
        <v>21</v>
      </c>
      <c r="D11593" t="s">
        <v>33</v>
      </c>
      <c r="E11593" t="s">
        <v>537</v>
      </c>
    </row>
    <row r="11594" spans="1:5" x14ac:dyDescent="0.25">
      <c r="A11594" t="s">
        <v>11951</v>
      </c>
      <c r="B11594" t="s">
        <v>20</v>
      </c>
      <c r="C11594" t="s">
        <v>19</v>
      </c>
      <c r="D11594" t="s">
        <v>33</v>
      </c>
      <c r="E11594" t="s">
        <v>530</v>
      </c>
    </row>
    <row r="11595" spans="1:5" x14ac:dyDescent="0.25">
      <c r="A11595" t="s">
        <v>26770</v>
      </c>
      <c r="B11595" t="s">
        <v>20</v>
      </c>
      <c r="C11595" t="s">
        <v>21</v>
      </c>
      <c r="D11595" t="s">
        <v>33</v>
      </c>
      <c r="E11595" t="s">
        <v>537</v>
      </c>
    </row>
    <row r="11596" spans="1:5" x14ac:dyDescent="0.25">
      <c r="A11596" t="s">
        <v>20669</v>
      </c>
      <c r="B11596" t="s">
        <v>20</v>
      </c>
      <c r="C11596" t="s">
        <v>21</v>
      </c>
      <c r="D11596" t="s">
        <v>33</v>
      </c>
      <c r="E11596" t="s">
        <v>537</v>
      </c>
    </row>
    <row r="11597" spans="1:5" x14ac:dyDescent="0.25">
      <c r="A11597" t="s">
        <v>5017</v>
      </c>
      <c r="B11597" t="s">
        <v>20</v>
      </c>
      <c r="C11597" t="s">
        <v>21</v>
      </c>
      <c r="D11597" t="s">
        <v>33</v>
      </c>
      <c r="E11597" t="s">
        <v>537</v>
      </c>
    </row>
    <row r="11598" spans="1:5" x14ac:dyDescent="0.25">
      <c r="A11598" t="s">
        <v>11955</v>
      </c>
      <c r="B11598" t="s">
        <v>20</v>
      </c>
      <c r="C11598" t="s">
        <v>19</v>
      </c>
      <c r="D11598" t="s">
        <v>33</v>
      </c>
      <c r="E11598" t="s">
        <v>538</v>
      </c>
    </row>
    <row r="11599" spans="1:5" x14ac:dyDescent="0.25">
      <c r="A11599" t="s">
        <v>9198</v>
      </c>
      <c r="B11599" t="s">
        <v>20</v>
      </c>
      <c r="C11599" t="s">
        <v>21</v>
      </c>
      <c r="D11599" t="s">
        <v>33</v>
      </c>
      <c r="E11599" t="s">
        <v>537</v>
      </c>
    </row>
    <row r="11600" spans="1:5" x14ac:dyDescent="0.25">
      <c r="A11600" t="s">
        <v>11957</v>
      </c>
      <c r="B11600" t="s">
        <v>20</v>
      </c>
      <c r="C11600" t="s">
        <v>19</v>
      </c>
      <c r="D11600" t="s">
        <v>33</v>
      </c>
      <c r="E11600" t="s">
        <v>538</v>
      </c>
    </row>
    <row r="11601" spans="1:5" x14ac:dyDescent="0.25">
      <c r="A11601" t="s">
        <v>11958</v>
      </c>
      <c r="B11601" t="s">
        <v>20</v>
      </c>
      <c r="C11601" t="s">
        <v>19</v>
      </c>
      <c r="D11601" t="s">
        <v>33</v>
      </c>
      <c r="E11601" t="s">
        <v>530</v>
      </c>
    </row>
    <row r="11602" spans="1:5" x14ac:dyDescent="0.25">
      <c r="A11602" t="s">
        <v>25902</v>
      </c>
      <c r="B11602" t="s">
        <v>20</v>
      </c>
      <c r="C11602" t="s">
        <v>21</v>
      </c>
      <c r="D11602" t="s">
        <v>33</v>
      </c>
      <c r="E11602" t="s">
        <v>537</v>
      </c>
    </row>
    <row r="11603" spans="1:5" x14ac:dyDescent="0.25">
      <c r="A11603" t="s">
        <v>11960</v>
      </c>
      <c r="B11603" t="s">
        <v>20</v>
      </c>
      <c r="C11603" t="s">
        <v>19</v>
      </c>
      <c r="D11603" t="s">
        <v>33</v>
      </c>
      <c r="E11603" t="s">
        <v>538</v>
      </c>
    </row>
    <row r="11604" spans="1:5" x14ac:dyDescent="0.25">
      <c r="A11604" t="s">
        <v>11961</v>
      </c>
      <c r="B11604" t="s">
        <v>20</v>
      </c>
      <c r="C11604" t="s">
        <v>19</v>
      </c>
      <c r="D11604" t="s">
        <v>33</v>
      </c>
      <c r="E11604" t="s">
        <v>530</v>
      </c>
    </row>
    <row r="11605" spans="1:5" x14ac:dyDescent="0.25">
      <c r="A11605" t="s">
        <v>26071</v>
      </c>
      <c r="B11605" t="s">
        <v>20</v>
      </c>
      <c r="C11605" t="s">
        <v>21</v>
      </c>
      <c r="D11605" t="s">
        <v>33</v>
      </c>
      <c r="E11605" t="s">
        <v>537</v>
      </c>
    </row>
    <row r="11606" spans="1:5" x14ac:dyDescent="0.25">
      <c r="A11606" t="s">
        <v>11963</v>
      </c>
      <c r="B11606" t="s">
        <v>20</v>
      </c>
      <c r="C11606" t="s">
        <v>19</v>
      </c>
      <c r="D11606" t="s">
        <v>33</v>
      </c>
      <c r="E11606" t="s">
        <v>538</v>
      </c>
    </row>
    <row r="11607" spans="1:5" x14ac:dyDescent="0.25">
      <c r="A11607" t="s">
        <v>24726</v>
      </c>
      <c r="B11607" t="s">
        <v>20</v>
      </c>
      <c r="C11607" t="s">
        <v>21</v>
      </c>
      <c r="D11607" t="s">
        <v>33</v>
      </c>
      <c r="E11607" t="s">
        <v>537</v>
      </c>
    </row>
    <row r="11608" spans="1:5" x14ac:dyDescent="0.25">
      <c r="A11608" t="s">
        <v>11965</v>
      </c>
      <c r="B11608" t="s">
        <v>20</v>
      </c>
      <c r="C11608" t="s">
        <v>19</v>
      </c>
      <c r="D11608" t="s">
        <v>33</v>
      </c>
      <c r="E11608" t="s">
        <v>530</v>
      </c>
    </row>
    <row r="11609" spans="1:5" x14ac:dyDescent="0.25">
      <c r="A11609" t="s">
        <v>11966</v>
      </c>
      <c r="B11609" t="s">
        <v>20</v>
      </c>
      <c r="C11609" t="s">
        <v>21</v>
      </c>
      <c r="D11609" t="s">
        <v>33</v>
      </c>
      <c r="E11609" t="s">
        <v>882</v>
      </c>
    </row>
    <row r="11610" spans="1:5" x14ac:dyDescent="0.25">
      <c r="A11610" t="s">
        <v>11967</v>
      </c>
      <c r="B11610" t="s">
        <v>20</v>
      </c>
      <c r="C11610" t="s">
        <v>19</v>
      </c>
      <c r="D11610" t="s">
        <v>33</v>
      </c>
      <c r="E11610" t="s">
        <v>530</v>
      </c>
    </row>
    <row r="11611" spans="1:5" x14ac:dyDescent="0.25">
      <c r="A11611" t="s">
        <v>21337</v>
      </c>
      <c r="B11611" t="s">
        <v>20</v>
      </c>
      <c r="C11611" t="s">
        <v>21</v>
      </c>
      <c r="D11611" t="s">
        <v>33</v>
      </c>
      <c r="E11611" t="s">
        <v>537</v>
      </c>
    </row>
    <row r="11612" spans="1:5" x14ac:dyDescent="0.25">
      <c r="A11612" t="s">
        <v>11970</v>
      </c>
      <c r="B11612" t="s">
        <v>20</v>
      </c>
      <c r="C11612" t="s">
        <v>19</v>
      </c>
      <c r="D11612" t="s">
        <v>33</v>
      </c>
      <c r="E11612" t="s">
        <v>530</v>
      </c>
    </row>
    <row r="11613" spans="1:5" x14ac:dyDescent="0.25">
      <c r="A11613" t="s">
        <v>3476</v>
      </c>
      <c r="B11613" t="s">
        <v>20</v>
      </c>
      <c r="C11613" t="s">
        <v>21</v>
      </c>
      <c r="D11613" t="s">
        <v>33</v>
      </c>
      <c r="E11613" t="s">
        <v>537</v>
      </c>
    </row>
    <row r="11614" spans="1:5" x14ac:dyDescent="0.25">
      <c r="A11614" t="s">
        <v>28099</v>
      </c>
      <c r="B11614" t="s">
        <v>20</v>
      </c>
      <c r="C11614" t="s">
        <v>21</v>
      </c>
      <c r="D11614" t="s">
        <v>33</v>
      </c>
      <c r="E11614" t="s">
        <v>537</v>
      </c>
    </row>
    <row r="11615" spans="1:5" x14ac:dyDescent="0.25">
      <c r="A11615" t="s">
        <v>11972</v>
      </c>
      <c r="B11615" t="s">
        <v>20</v>
      </c>
      <c r="C11615" t="s">
        <v>19</v>
      </c>
      <c r="D11615" t="s">
        <v>33</v>
      </c>
      <c r="E11615" t="s">
        <v>530</v>
      </c>
    </row>
    <row r="11616" spans="1:5" x14ac:dyDescent="0.25">
      <c r="A11616" t="s">
        <v>11973</v>
      </c>
      <c r="B11616" t="s">
        <v>16</v>
      </c>
      <c r="C11616" t="s">
        <v>17</v>
      </c>
      <c r="D11616" t="s">
        <v>33</v>
      </c>
      <c r="E11616" t="s">
        <v>653</v>
      </c>
    </row>
    <row r="11617" spans="1:5" x14ac:dyDescent="0.25">
      <c r="A11617" t="s">
        <v>16648</v>
      </c>
      <c r="B11617" t="s">
        <v>20</v>
      </c>
      <c r="C11617" t="s">
        <v>21</v>
      </c>
      <c r="D11617" t="s">
        <v>33</v>
      </c>
      <c r="E11617" t="s">
        <v>537</v>
      </c>
    </row>
    <row r="11618" spans="1:5" x14ac:dyDescent="0.25">
      <c r="A11618" t="s">
        <v>11975</v>
      </c>
      <c r="B11618" t="s">
        <v>20</v>
      </c>
      <c r="C11618" t="s">
        <v>19</v>
      </c>
      <c r="D11618" t="s">
        <v>33</v>
      </c>
      <c r="E11618" t="s">
        <v>530</v>
      </c>
    </row>
    <row r="11619" spans="1:5" x14ac:dyDescent="0.25">
      <c r="A11619" t="s">
        <v>26425</v>
      </c>
      <c r="B11619" t="s">
        <v>20</v>
      </c>
      <c r="C11619" t="s">
        <v>21</v>
      </c>
      <c r="D11619" t="s">
        <v>33</v>
      </c>
      <c r="E11619" t="s">
        <v>537</v>
      </c>
    </row>
    <row r="11620" spans="1:5" x14ac:dyDescent="0.25">
      <c r="A11620" t="s">
        <v>3783</v>
      </c>
      <c r="B11620" t="s">
        <v>20</v>
      </c>
      <c r="C11620" t="s">
        <v>21</v>
      </c>
      <c r="D11620" t="s">
        <v>33</v>
      </c>
      <c r="E11620" t="s">
        <v>537</v>
      </c>
    </row>
    <row r="11621" spans="1:5" x14ac:dyDescent="0.25">
      <c r="A11621" t="s">
        <v>11979</v>
      </c>
      <c r="B11621" t="s">
        <v>20</v>
      </c>
      <c r="C11621" t="s">
        <v>19</v>
      </c>
      <c r="D11621" t="s">
        <v>33</v>
      </c>
      <c r="E11621" t="s">
        <v>611</v>
      </c>
    </row>
    <row r="11622" spans="1:5" x14ac:dyDescent="0.25">
      <c r="A11622" t="s">
        <v>11978</v>
      </c>
      <c r="B11622" t="s">
        <v>20</v>
      </c>
      <c r="C11622" t="s">
        <v>19</v>
      </c>
      <c r="D11622" t="s">
        <v>33</v>
      </c>
      <c r="E11622" t="s">
        <v>530</v>
      </c>
    </row>
    <row r="11623" spans="1:5" x14ac:dyDescent="0.25">
      <c r="A11623" t="s">
        <v>4802</v>
      </c>
      <c r="B11623" t="s">
        <v>20</v>
      </c>
      <c r="C11623" t="s">
        <v>21</v>
      </c>
      <c r="D11623" t="s">
        <v>33</v>
      </c>
      <c r="E11623" t="s">
        <v>537</v>
      </c>
    </row>
    <row r="11624" spans="1:5" x14ac:dyDescent="0.25">
      <c r="A11624" t="s">
        <v>11981</v>
      </c>
      <c r="B11624" t="s">
        <v>20</v>
      </c>
      <c r="C11624" t="s">
        <v>19</v>
      </c>
      <c r="D11624" t="s">
        <v>33</v>
      </c>
      <c r="E11624" t="s">
        <v>530</v>
      </c>
    </row>
    <row r="11625" spans="1:5" x14ac:dyDescent="0.25">
      <c r="A11625" t="s">
        <v>27101</v>
      </c>
      <c r="B11625" t="s">
        <v>20</v>
      </c>
      <c r="C11625" t="s">
        <v>19</v>
      </c>
      <c r="D11625" t="s">
        <v>33</v>
      </c>
      <c r="E11625" t="s">
        <v>533</v>
      </c>
    </row>
    <row r="11626" spans="1:5" x14ac:dyDescent="0.25">
      <c r="A11626" t="s">
        <v>11982</v>
      </c>
      <c r="B11626" t="s">
        <v>20</v>
      </c>
      <c r="C11626" t="s">
        <v>19</v>
      </c>
      <c r="D11626" t="s">
        <v>33</v>
      </c>
      <c r="E11626" t="s">
        <v>530</v>
      </c>
    </row>
    <row r="11627" spans="1:5" x14ac:dyDescent="0.25">
      <c r="A11627" t="s">
        <v>11985</v>
      </c>
      <c r="B11627" t="s">
        <v>20</v>
      </c>
      <c r="C11627" t="s">
        <v>21</v>
      </c>
      <c r="D11627" t="s">
        <v>33</v>
      </c>
      <c r="E11627" t="s">
        <v>582</v>
      </c>
    </row>
    <row r="11628" spans="1:5" x14ac:dyDescent="0.25">
      <c r="A11628" t="s">
        <v>23589</v>
      </c>
      <c r="B11628" t="s">
        <v>20</v>
      </c>
      <c r="C11628" t="s">
        <v>21</v>
      </c>
      <c r="D11628" t="s">
        <v>33</v>
      </c>
      <c r="E11628" t="s">
        <v>537</v>
      </c>
    </row>
    <row r="11629" spans="1:5" x14ac:dyDescent="0.25">
      <c r="A11629" t="s">
        <v>11989</v>
      </c>
      <c r="B11629" t="s">
        <v>20</v>
      </c>
      <c r="C11629" t="s">
        <v>19</v>
      </c>
      <c r="D11629" t="s">
        <v>33</v>
      </c>
      <c r="E11629" t="s">
        <v>611</v>
      </c>
    </row>
    <row r="11630" spans="1:5" x14ac:dyDescent="0.25">
      <c r="A11630" t="s">
        <v>11986</v>
      </c>
      <c r="B11630" t="s">
        <v>20</v>
      </c>
      <c r="C11630" t="s">
        <v>19</v>
      </c>
      <c r="D11630" t="s">
        <v>33</v>
      </c>
      <c r="E11630" t="s">
        <v>538</v>
      </c>
    </row>
    <row r="11631" spans="1:5" x14ac:dyDescent="0.25">
      <c r="A11631" t="s">
        <v>2468</v>
      </c>
      <c r="B11631" t="s">
        <v>20</v>
      </c>
      <c r="C11631" t="s">
        <v>19</v>
      </c>
      <c r="D11631" t="s">
        <v>69</v>
      </c>
      <c r="E11631" t="s">
        <v>553</v>
      </c>
    </row>
    <row r="11632" spans="1:5" x14ac:dyDescent="0.25">
      <c r="A11632" t="s">
        <v>11988</v>
      </c>
      <c r="B11632" t="s">
        <v>20</v>
      </c>
      <c r="C11632" t="s">
        <v>19</v>
      </c>
      <c r="D11632" t="s">
        <v>33</v>
      </c>
      <c r="E11632" t="s">
        <v>530</v>
      </c>
    </row>
    <row r="11633" spans="1:5" x14ac:dyDescent="0.25">
      <c r="A11633" t="s">
        <v>16827</v>
      </c>
      <c r="B11633" t="s">
        <v>20</v>
      </c>
      <c r="C11633" t="s">
        <v>19</v>
      </c>
      <c r="D11633" t="s">
        <v>69</v>
      </c>
      <c r="E11633" t="s">
        <v>553</v>
      </c>
    </row>
    <row r="11634" spans="1:5" x14ac:dyDescent="0.25">
      <c r="A11634" t="s">
        <v>11990</v>
      </c>
      <c r="B11634" t="s">
        <v>20</v>
      </c>
      <c r="C11634" t="s">
        <v>19</v>
      </c>
      <c r="D11634" t="s">
        <v>33</v>
      </c>
      <c r="E11634" t="s">
        <v>538</v>
      </c>
    </row>
    <row r="11635" spans="1:5" x14ac:dyDescent="0.25">
      <c r="A11635" t="s">
        <v>11993</v>
      </c>
      <c r="B11635" t="s">
        <v>20</v>
      </c>
      <c r="C11635" t="s">
        <v>19</v>
      </c>
      <c r="D11635" t="s">
        <v>33</v>
      </c>
      <c r="E11635" t="s">
        <v>611</v>
      </c>
    </row>
    <row r="11636" spans="1:5" x14ac:dyDescent="0.25">
      <c r="A11636" t="s">
        <v>11992</v>
      </c>
      <c r="B11636" t="s">
        <v>20</v>
      </c>
      <c r="C11636" t="s">
        <v>19</v>
      </c>
      <c r="D11636" t="s">
        <v>33</v>
      </c>
      <c r="E11636" t="s">
        <v>530</v>
      </c>
    </row>
    <row r="11637" spans="1:5" x14ac:dyDescent="0.25">
      <c r="A11637" t="s">
        <v>11994</v>
      </c>
      <c r="B11637" t="s">
        <v>16</v>
      </c>
      <c r="C11637" t="s">
        <v>17</v>
      </c>
      <c r="D11637" t="s">
        <v>33</v>
      </c>
      <c r="E11637" t="s">
        <v>653</v>
      </c>
    </row>
    <row r="11638" spans="1:5" x14ac:dyDescent="0.25">
      <c r="A11638" t="s">
        <v>17123</v>
      </c>
      <c r="B11638" t="s">
        <v>20</v>
      </c>
      <c r="C11638" t="s">
        <v>19</v>
      </c>
      <c r="D11638" t="s">
        <v>69</v>
      </c>
      <c r="E11638" t="s">
        <v>553</v>
      </c>
    </row>
    <row r="11639" spans="1:5" x14ac:dyDescent="0.25">
      <c r="A11639" t="s">
        <v>11996</v>
      </c>
      <c r="B11639" t="s">
        <v>20</v>
      </c>
      <c r="C11639" t="s">
        <v>19</v>
      </c>
      <c r="D11639" t="s">
        <v>33</v>
      </c>
      <c r="E11639" t="s">
        <v>562</v>
      </c>
    </row>
    <row r="11640" spans="1:5" x14ac:dyDescent="0.25">
      <c r="A11640" t="s">
        <v>29198</v>
      </c>
      <c r="B11640" t="s">
        <v>20</v>
      </c>
      <c r="C11640" t="s">
        <v>19</v>
      </c>
      <c r="D11640" t="s">
        <v>69</v>
      </c>
      <c r="E11640" t="s">
        <v>553</v>
      </c>
    </row>
    <row r="11641" spans="1:5" x14ac:dyDescent="0.25">
      <c r="A11641" t="s">
        <v>11998</v>
      </c>
      <c r="B11641" t="s">
        <v>20</v>
      </c>
      <c r="C11641" t="s">
        <v>21</v>
      </c>
      <c r="D11641" t="s">
        <v>33</v>
      </c>
      <c r="E11641" t="s">
        <v>582</v>
      </c>
    </row>
    <row r="11642" spans="1:5" x14ac:dyDescent="0.25">
      <c r="A11642" t="s">
        <v>29319</v>
      </c>
      <c r="B11642" t="s">
        <v>20</v>
      </c>
      <c r="C11642" t="s">
        <v>21</v>
      </c>
      <c r="D11642" t="s">
        <v>33</v>
      </c>
      <c r="E11642" t="s">
        <v>537</v>
      </c>
    </row>
    <row r="11643" spans="1:5" x14ac:dyDescent="0.25">
      <c r="A11643" t="s">
        <v>21805</v>
      </c>
      <c r="B11643" t="s">
        <v>20</v>
      </c>
      <c r="C11643" t="s">
        <v>21</v>
      </c>
      <c r="D11643" t="s">
        <v>33</v>
      </c>
      <c r="E11643" t="s">
        <v>537</v>
      </c>
    </row>
    <row r="11644" spans="1:5" x14ac:dyDescent="0.25">
      <c r="A11644" t="s">
        <v>25745</v>
      </c>
      <c r="B11644" t="s">
        <v>20</v>
      </c>
      <c r="C11644" t="s">
        <v>19</v>
      </c>
      <c r="D11644" t="s">
        <v>33</v>
      </c>
      <c r="E11644" t="s">
        <v>553</v>
      </c>
    </row>
    <row r="11645" spans="1:5" x14ac:dyDescent="0.25">
      <c r="A11645" t="s">
        <v>13110</v>
      </c>
      <c r="B11645" t="s">
        <v>20</v>
      </c>
      <c r="C11645" t="s">
        <v>21</v>
      </c>
      <c r="D11645" t="s">
        <v>33</v>
      </c>
      <c r="E11645" t="s">
        <v>537</v>
      </c>
    </row>
    <row r="11646" spans="1:5" x14ac:dyDescent="0.25">
      <c r="A11646" t="s">
        <v>12004</v>
      </c>
      <c r="B11646" t="s">
        <v>20</v>
      </c>
      <c r="C11646" t="s">
        <v>19</v>
      </c>
      <c r="D11646" t="s">
        <v>33</v>
      </c>
      <c r="E11646" t="s">
        <v>562</v>
      </c>
    </row>
    <row r="11647" spans="1:5" x14ac:dyDescent="0.25">
      <c r="A11647" t="s">
        <v>4989</v>
      </c>
      <c r="B11647" t="s">
        <v>20</v>
      </c>
      <c r="C11647" t="s">
        <v>21</v>
      </c>
      <c r="D11647" t="s">
        <v>33</v>
      </c>
      <c r="E11647" t="s">
        <v>537</v>
      </c>
    </row>
    <row r="11648" spans="1:5" x14ac:dyDescent="0.25">
      <c r="A11648" t="s">
        <v>12003</v>
      </c>
      <c r="B11648" t="s">
        <v>20</v>
      </c>
      <c r="C11648" t="s">
        <v>19</v>
      </c>
      <c r="D11648" t="s">
        <v>33</v>
      </c>
      <c r="E11648" t="s">
        <v>562</v>
      </c>
    </row>
    <row r="11649" spans="1:5" x14ac:dyDescent="0.25">
      <c r="A11649" t="s">
        <v>12006</v>
      </c>
      <c r="B11649" t="s">
        <v>20</v>
      </c>
      <c r="C11649" t="s">
        <v>19</v>
      </c>
      <c r="D11649" t="s">
        <v>33</v>
      </c>
      <c r="E11649" t="s">
        <v>530</v>
      </c>
    </row>
    <row r="11650" spans="1:5" x14ac:dyDescent="0.25">
      <c r="A11650" t="s">
        <v>13042</v>
      </c>
      <c r="B11650" t="s">
        <v>20</v>
      </c>
      <c r="C11650" t="s">
        <v>21</v>
      </c>
      <c r="D11650" t="s">
        <v>33</v>
      </c>
      <c r="E11650" t="s">
        <v>537</v>
      </c>
    </row>
    <row r="11651" spans="1:5" x14ac:dyDescent="0.25">
      <c r="A11651" t="s">
        <v>19218</v>
      </c>
      <c r="B11651" t="s">
        <v>20</v>
      </c>
      <c r="C11651" t="s">
        <v>19</v>
      </c>
      <c r="D11651" t="s">
        <v>33</v>
      </c>
      <c r="E11651" t="s">
        <v>533</v>
      </c>
    </row>
    <row r="11652" spans="1:5" x14ac:dyDescent="0.25">
      <c r="A11652" t="s">
        <v>12009</v>
      </c>
      <c r="B11652" t="s">
        <v>20</v>
      </c>
      <c r="C11652" t="s">
        <v>19</v>
      </c>
      <c r="D11652" t="s">
        <v>33</v>
      </c>
      <c r="E11652" t="s">
        <v>538</v>
      </c>
    </row>
    <row r="11653" spans="1:5" x14ac:dyDescent="0.25">
      <c r="A11653" t="s">
        <v>27453</v>
      </c>
      <c r="B11653" t="s">
        <v>20</v>
      </c>
      <c r="C11653" t="s">
        <v>21</v>
      </c>
      <c r="D11653" t="s">
        <v>33</v>
      </c>
      <c r="E11653" t="s">
        <v>537</v>
      </c>
    </row>
    <row r="11654" spans="1:5" x14ac:dyDescent="0.25">
      <c r="A11654" t="s">
        <v>12010</v>
      </c>
      <c r="B11654" t="s">
        <v>20</v>
      </c>
      <c r="C11654" t="s">
        <v>19</v>
      </c>
      <c r="D11654" t="s">
        <v>33</v>
      </c>
      <c r="E11654" t="s">
        <v>530</v>
      </c>
    </row>
    <row r="11655" spans="1:5" x14ac:dyDescent="0.25">
      <c r="A11655" t="s">
        <v>25353</v>
      </c>
      <c r="B11655" t="s">
        <v>20</v>
      </c>
      <c r="C11655" t="s">
        <v>21</v>
      </c>
      <c r="D11655" t="s">
        <v>33</v>
      </c>
      <c r="E11655" t="s">
        <v>537</v>
      </c>
    </row>
    <row r="11656" spans="1:5" x14ac:dyDescent="0.25">
      <c r="A11656" t="s">
        <v>26372</v>
      </c>
      <c r="B11656" t="s">
        <v>20</v>
      </c>
      <c r="C11656" t="s">
        <v>21</v>
      </c>
      <c r="D11656" t="s">
        <v>33</v>
      </c>
      <c r="E11656" t="s">
        <v>537</v>
      </c>
    </row>
    <row r="11657" spans="1:5" x14ac:dyDescent="0.25">
      <c r="A11657" t="s">
        <v>26374</v>
      </c>
      <c r="B11657" t="s">
        <v>20</v>
      </c>
      <c r="C11657" t="s">
        <v>21</v>
      </c>
      <c r="D11657" t="s">
        <v>33</v>
      </c>
      <c r="E11657" t="s">
        <v>537</v>
      </c>
    </row>
    <row r="11658" spans="1:5" x14ac:dyDescent="0.25">
      <c r="A11658" t="s">
        <v>12014</v>
      </c>
      <c r="B11658" t="s">
        <v>20</v>
      </c>
      <c r="C11658" t="s">
        <v>19</v>
      </c>
      <c r="D11658" t="s">
        <v>33</v>
      </c>
      <c r="E11658" t="s">
        <v>530</v>
      </c>
    </row>
    <row r="11659" spans="1:5" x14ac:dyDescent="0.25">
      <c r="A11659" t="s">
        <v>12015</v>
      </c>
      <c r="B11659" t="s">
        <v>20</v>
      </c>
      <c r="C11659" t="s">
        <v>19</v>
      </c>
      <c r="D11659" t="s">
        <v>33</v>
      </c>
      <c r="E11659" t="s">
        <v>530</v>
      </c>
    </row>
    <row r="11660" spans="1:5" x14ac:dyDescent="0.25">
      <c r="A11660" t="s">
        <v>29073</v>
      </c>
      <c r="B11660" t="s">
        <v>20</v>
      </c>
      <c r="C11660" t="s">
        <v>21</v>
      </c>
      <c r="D11660" t="s">
        <v>33</v>
      </c>
      <c r="E11660" t="s">
        <v>537</v>
      </c>
    </row>
    <row r="11661" spans="1:5" x14ac:dyDescent="0.25">
      <c r="A11661" t="s">
        <v>25761</v>
      </c>
      <c r="B11661" t="s">
        <v>20</v>
      </c>
      <c r="C11661" t="s">
        <v>19</v>
      </c>
      <c r="D11661" t="s">
        <v>33</v>
      </c>
      <c r="E11661" t="s">
        <v>533</v>
      </c>
    </row>
    <row r="11662" spans="1:5" x14ac:dyDescent="0.25">
      <c r="A11662" t="s">
        <v>12018</v>
      </c>
      <c r="B11662" t="s">
        <v>20</v>
      </c>
      <c r="C11662" t="s">
        <v>19</v>
      </c>
      <c r="D11662" t="s">
        <v>33</v>
      </c>
      <c r="E11662" t="s">
        <v>530</v>
      </c>
    </row>
    <row r="11663" spans="1:5" x14ac:dyDescent="0.25">
      <c r="A11663" t="s">
        <v>15205</v>
      </c>
      <c r="B11663" t="s">
        <v>20</v>
      </c>
      <c r="C11663" t="s">
        <v>21</v>
      </c>
      <c r="D11663" t="s">
        <v>33</v>
      </c>
      <c r="E11663" t="s">
        <v>537</v>
      </c>
    </row>
    <row r="11664" spans="1:5" x14ac:dyDescent="0.25">
      <c r="A11664" t="s">
        <v>12020</v>
      </c>
      <c r="B11664" t="s">
        <v>20</v>
      </c>
      <c r="C11664" t="s">
        <v>19</v>
      </c>
      <c r="D11664" t="s">
        <v>33</v>
      </c>
      <c r="E11664" t="s">
        <v>530</v>
      </c>
    </row>
    <row r="11665" spans="1:5" x14ac:dyDescent="0.25">
      <c r="A11665" t="s">
        <v>12022</v>
      </c>
      <c r="B11665" t="s">
        <v>20</v>
      </c>
      <c r="C11665" t="s">
        <v>19</v>
      </c>
      <c r="D11665" t="s">
        <v>33</v>
      </c>
      <c r="E11665" t="s">
        <v>530</v>
      </c>
    </row>
    <row r="11666" spans="1:5" x14ac:dyDescent="0.25">
      <c r="A11666" t="s">
        <v>12021</v>
      </c>
      <c r="B11666" t="s">
        <v>20</v>
      </c>
      <c r="C11666" t="s">
        <v>19</v>
      </c>
      <c r="D11666" t="s">
        <v>33</v>
      </c>
      <c r="E11666" t="s">
        <v>538</v>
      </c>
    </row>
    <row r="11667" spans="1:5" x14ac:dyDescent="0.25">
      <c r="A11667" t="s">
        <v>11581</v>
      </c>
      <c r="B11667" t="s">
        <v>20</v>
      </c>
      <c r="C11667" t="s">
        <v>21</v>
      </c>
      <c r="D11667" t="s">
        <v>33</v>
      </c>
      <c r="E11667" t="s">
        <v>537</v>
      </c>
    </row>
    <row r="11668" spans="1:5" x14ac:dyDescent="0.25">
      <c r="A11668" t="s">
        <v>12023</v>
      </c>
      <c r="B11668" t="s">
        <v>20</v>
      </c>
      <c r="C11668" t="s">
        <v>19</v>
      </c>
      <c r="D11668" t="s">
        <v>33</v>
      </c>
      <c r="E11668" t="s">
        <v>562</v>
      </c>
    </row>
    <row r="11669" spans="1:5" x14ac:dyDescent="0.25">
      <c r="A11669" t="s">
        <v>18291</v>
      </c>
      <c r="B11669" t="s">
        <v>20</v>
      </c>
      <c r="C11669" t="s">
        <v>19</v>
      </c>
      <c r="D11669" t="s">
        <v>33</v>
      </c>
      <c r="E11669" t="s">
        <v>533</v>
      </c>
    </row>
    <row r="11670" spans="1:5" x14ac:dyDescent="0.25">
      <c r="A11670" t="s">
        <v>12025</v>
      </c>
      <c r="B11670" t="s">
        <v>20</v>
      </c>
      <c r="C11670" t="s">
        <v>19</v>
      </c>
      <c r="D11670" t="s">
        <v>33</v>
      </c>
      <c r="E11670" t="s">
        <v>530</v>
      </c>
    </row>
    <row r="11671" spans="1:5" x14ac:dyDescent="0.25">
      <c r="A11671" t="s">
        <v>12028</v>
      </c>
      <c r="B11671" t="s">
        <v>16</v>
      </c>
      <c r="C11671" t="s">
        <v>17</v>
      </c>
      <c r="D11671" t="s">
        <v>33</v>
      </c>
      <c r="E11671" t="s">
        <v>653</v>
      </c>
    </row>
    <row r="11672" spans="1:5" x14ac:dyDescent="0.25">
      <c r="A11672" t="s">
        <v>12027</v>
      </c>
      <c r="B11672" t="s">
        <v>16</v>
      </c>
      <c r="C11672" t="s">
        <v>17</v>
      </c>
      <c r="D11672" t="s">
        <v>33</v>
      </c>
      <c r="E11672" t="s">
        <v>653</v>
      </c>
    </row>
    <row r="11673" spans="1:5" x14ac:dyDescent="0.25">
      <c r="A11673" t="s">
        <v>12029</v>
      </c>
      <c r="B11673" t="s">
        <v>16</v>
      </c>
      <c r="C11673" t="s">
        <v>17</v>
      </c>
      <c r="D11673" t="s">
        <v>33</v>
      </c>
      <c r="E11673" t="s">
        <v>653</v>
      </c>
    </row>
    <row r="11674" spans="1:5" x14ac:dyDescent="0.25">
      <c r="A11674" t="s">
        <v>12030</v>
      </c>
      <c r="B11674" t="s">
        <v>16</v>
      </c>
      <c r="C11674" t="s">
        <v>17</v>
      </c>
      <c r="D11674" t="s">
        <v>33</v>
      </c>
      <c r="E11674" t="s">
        <v>653</v>
      </c>
    </row>
    <row r="11675" spans="1:5" x14ac:dyDescent="0.25">
      <c r="A11675" t="s">
        <v>12031</v>
      </c>
      <c r="B11675" t="s">
        <v>20</v>
      </c>
      <c r="C11675" t="s">
        <v>19</v>
      </c>
      <c r="D11675" t="s">
        <v>33</v>
      </c>
      <c r="E11675" t="s">
        <v>530</v>
      </c>
    </row>
    <row r="11676" spans="1:5" x14ac:dyDescent="0.25">
      <c r="A11676" t="s">
        <v>26459</v>
      </c>
      <c r="B11676" t="s">
        <v>20</v>
      </c>
      <c r="C11676" t="s">
        <v>21</v>
      </c>
      <c r="D11676" t="s">
        <v>33</v>
      </c>
      <c r="E11676" t="s">
        <v>537</v>
      </c>
    </row>
    <row r="11677" spans="1:5" x14ac:dyDescent="0.25">
      <c r="A11677" t="s">
        <v>12033</v>
      </c>
      <c r="B11677" t="s">
        <v>20</v>
      </c>
      <c r="C11677" t="s">
        <v>19</v>
      </c>
      <c r="D11677" t="s">
        <v>33</v>
      </c>
      <c r="E11677" t="s">
        <v>538</v>
      </c>
    </row>
    <row r="11678" spans="1:5" x14ac:dyDescent="0.25">
      <c r="A11678" t="s">
        <v>12034</v>
      </c>
      <c r="B11678" t="s">
        <v>20</v>
      </c>
      <c r="C11678" t="s">
        <v>19</v>
      </c>
      <c r="D11678" t="s">
        <v>33</v>
      </c>
      <c r="E11678" t="s">
        <v>538</v>
      </c>
    </row>
    <row r="11679" spans="1:5" x14ac:dyDescent="0.25">
      <c r="A11679" t="s">
        <v>16673</v>
      </c>
      <c r="B11679" t="s">
        <v>20</v>
      </c>
      <c r="C11679" t="s">
        <v>21</v>
      </c>
      <c r="D11679" t="s">
        <v>33</v>
      </c>
      <c r="E11679" t="s">
        <v>537</v>
      </c>
    </row>
    <row r="11680" spans="1:5" x14ac:dyDescent="0.25">
      <c r="A11680" t="s">
        <v>12036</v>
      </c>
      <c r="B11680" t="s">
        <v>20</v>
      </c>
      <c r="C11680" t="s">
        <v>19</v>
      </c>
      <c r="D11680" t="s">
        <v>33</v>
      </c>
      <c r="E11680" t="s">
        <v>530</v>
      </c>
    </row>
    <row r="11681" spans="1:5" x14ac:dyDescent="0.25">
      <c r="A11681" t="s">
        <v>9575</v>
      </c>
      <c r="B11681" t="s">
        <v>20</v>
      </c>
      <c r="C11681" t="s">
        <v>21</v>
      </c>
      <c r="D11681" t="s">
        <v>33</v>
      </c>
      <c r="E11681" t="s">
        <v>537</v>
      </c>
    </row>
    <row r="11682" spans="1:5" x14ac:dyDescent="0.25">
      <c r="A11682" t="s">
        <v>12039</v>
      </c>
      <c r="B11682" t="s">
        <v>20</v>
      </c>
      <c r="C11682" t="s">
        <v>19</v>
      </c>
      <c r="D11682" t="s">
        <v>33</v>
      </c>
      <c r="E11682" t="s">
        <v>538</v>
      </c>
    </row>
    <row r="11683" spans="1:5" x14ac:dyDescent="0.25">
      <c r="A11683" t="s">
        <v>21840</v>
      </c>
      <c r="B11683" t="s">
        <v>20</v>
      </c>
      <c r="C11683" t="s">
        <v>21</v>
      </c>
      <c r="D11683" t="s">
        <v>33</v>
      </c>
      <c r="E11683" t="s">
        <v>537</v>
      </c>
    </row>
    <row r="11684" spans="1:5" x14ac:dyDescent="0.25">
      <c r="A11684" t="s">
        <v>12040</v>
      </c>
      <c r="B11684" t="s">
        <v>20</v>
      </c>
      <c r="C11684" t="s">
        <v>19</v>
      </c>
      <c r="D11684" t="s">
        <v>33</v>
      </c>
      <c r="E11684" t="s">
        <v>538</v>
      </c>
    </row>
    <row r="11685" spans="1:5" x14ac:dyDescent="0.25">
      <c r="A11685" t="s">
        <v>12042</v>
      </c>
      <c r="B11685" t="s">
        <v>20</v>
      </c>
      <c r="C11685" t="s">
        <v>19</v>
      </c>
      <c r="D11685" t="s">
        <v>33</v>
      </c>
      <c r="E11685" t="s">
        <v>538</v>
      </c>
    </row>
    <row r="11686" spans="1:5" x14ac:dyDescent="0.25">
      <c r="A11686" t="s">
        <v>12043</v>
      </c>
      <c r="B11686" t="s">
        <v>20</v>
      </c>
      <c r="C11686" t="s">
        <v>19</v>
      </c>
      <c r="D11686" t="s">
        <v>33</v>
      </c>
      <c r="E11686" t="s">
        <v>530</v>
      </c>
    </row>
    <row r="11687" spans="1:5" x14ac:dyDescent="0.25">
      <c r="A11687" t="s">
        <v>17256</v>
      </c>
      <c r="B11687" t="s">
        <v>20</v>
      </c>
      <c r="C11687" t="s">
        <v>21</v>
      </c>
      <c r="D11687" t="s">
        <v>33</v>
      </c>
      <c r="E11687" t="s">
        <v>537</v>
      </c>
    </row>
    <row r="11688" spans="1:5" x14ac:dyDescent="0.25">
      <c r="A11688" t="s">
        <v>14038</v>
      </c>
      <c r="B11688" t="s">
        <v>20</v>
      </c>
      <c r="C11688" t="s">
        <v>21</v>
      </c>
      <c r="D11688" t="s">
        <v>33</v>
      </c>
      <c r="E11688" t="s">
        <v>537</v>
      </c>
    </row>
    <row r="11689" spans="1:5" x14ac:dyDescent="0.25">
      <c r="A11689" t="s">
        <v>12045</v>
      </c>
      <c r="B11689" t="s">
        <v>20</v>
      </c>
      <c r="C11689" t="s">
        <v>19</v>
      </c>
      <c r="D11689" t="s">
        <v>33</v>
      </c>
      <c r="E11689" t="s">
        <v>530</v>
      </c>
    </row>
    <row r="11690" spans="1:5" x14ac:dyDescent="0.25">
      <c r="A11690" t="s">
        <v>19591</v>
      </c>
      <c r="B11690" t="s">
        <v>20</v>
      </c>
      <c r="C11690" t="s">
        <v>21</v>
      </c>
      <c r="D11690" t="s">
        <v>33</v>
      </c>
      <c r="E11690" t="s">
        <v>537</v>
      </c>
    </row>
    <row r="11691" spans="1:5" x14ac:dyDescent="0.25">
      <c r="A11691" t="s">
        <v>22683</v>
      </c>
      <c r="B11691" t="s">
        <v>20</v>
      </c>
      <c r="C11691" t="s">
        <v>21</v>
      </c>
      <c r="D11691" t="s">
        <v>33</v>
      </c>
      <c r="E11691" t="s">
        <v>537</v>
      </c>
    </row>
    <row r="11692" spans="1:5" x14ac:dyDescent="0.25">
      <c r="A11692" t="s">
        <v>5116</v>
      </c>
      <c r="B11692" t="s">
        <v>20</v>
      </c>
      <c r="C11692" t="s">
        <v>21</v>
      </c>
      <c r="D11692" t="s">
        <v>33</v>
      </c>
      <c r="E11692" t="s">
        <v>537</v>
      </c>
    </row>
    <row r="11693" spans="1:5" x14ac:dyDescent="0.25">
      <c r="A11693" t="s">
        <v>27578</v>
      </c>
      <c r="B11693" t="s">
        <v>20</v>
      </c>
      <c r="C11693" t="s">
        <v>21</v>
      </c>
      <c r="D11693" t="s">
        <v>33</v>
      </c>
      <c r="E11693" t="s">
        <v>537</v>
      </c>
    </row>
    <row r="11694" spans="1:5" x14ac:dyDescent="0.25">
      <c r="A11694" t="s">
        <v>12050</v>
      </c>
      <c r="B11694" t="s">
        <v>20</v>
      </c>
      <c r="C11694" t="s">
        <v>21</v>
      </c>
      <c r="D11694" t="s">
        <v>33</v>
      </c>
      <c r="E11694" t="s">
        <v>581</v>
      </c>
    </row>
    <row r="11695" spans="1:5" x14ac:dyDescent="0.25">
      <c r="A11695" t="s">
        <v>5197</v>
      </c>
      <c r="B11695" t="s">
        <v>20</v>
      </c>
      <c r="C11695" t="s">
        <v>21</v>
      </c>
      <c r="D11695" t="s">
        <v>33</v>
      </c>
      <c r="E11695" t="s">
        <v>537</v>
      </c>
    </row>
    <row r="11696" spans="1:5" x14ac:dyDescent="0.25">
      <c r="A11696" t="s">
        <v>17227</v>
      </c>
      <c r="B11696" t="s">
        <v>20</v>
      </c>
      <c r="C11696" t="s">
        <v>21</v>
      </c>
      <c r="D11696" t="s">
        <v>33</v>
      </c>
      <c r="E11696" t="s">
        <v>537</v>
      </c>
    </row>
    <row r="11697" spans="1:5" x14ac:dyDescent="0.25">
      <c r="A11697" t="s">
        <v>29315</v>
      </c>
      <c r="B11697" t="s">
        <v>20</v>
      </c>
      <c r="C11697" t="s">
        <v>21</v>
      </c>
      <c r="D11697" t="s">
        <v>33</v>
      </c>
      <c r="E11697" t="s">
        <v>537</v>
      </c>
    </row>
    <row r="11698" spans="1:5" x14ac:dyDescent="0.25">
      <c r="A11698" t="s">
        <v>28179</v>
      </c>
      <c r="B11698" t="s">
        <v>20</v>
      </c>
      <c r="C11698" t="s">
        <v>21</v>
      </c>
      <c r="D11698" t="s">
        <v>33</v>
      </c>
      <c r="E11698" t="s">
        <v>537</v>
      </c>
    </row>
    <row r="11699" spans="1:5" x14ac:dyDescent="0.25">
      <c r="A11699" t="s">
        <v>12056</v>
      </c>
      <c r="B11699" t="s">
        <v>20</v>
      </c>
      <c r="C11699" t="s">
        <v>19</v>
      </c>
      <c r="D11699" t="s">
        <v>33</v>
      </c>
      <c r="E11699" t="s">
        <v>530</v>
      </c>
    </row>
    <row r="11700" spans="1:5" x14ac:dyDescent="0.25">
      <c r="A11700" t="s">
        <v>16008</v>
      </c>
      <c r="B11700" t="s">
        <v>20</v>
      </c>
      <c r="C11700" t="s">
        <v>21</v>
      </c>
      <c r="D11700" t="s">
        <v>33</v>
      </c>
      <c r="E11700" t="s">
        <v>537</v>
      </c>
    </row>
    <row r="11701" spans="1:5" x14ac:dyDescent="0.25">
      <c r="A11701" t="s">
        <v>16011</v>
      </c>
      <c r="B11701" t="s">
        <v>20</v>
      </c>
      <c r="C11701" t="s">
        <v>21</v>
      </c>
      <c r="D11701" t="s">
        <v>33</v>
      </c>
      <c r="E11701" t="s">
        <v>537</v>
      </c>
    </row>
    <row r="11702" spans="1:5" x14ac:dyDescent="0.25">
      <c r="A11702" t="s">
        <v>43618</v>
      </c>
      <c r="B11702" t="s">
        <v>16</v>
      </c>
      <c r="C11702" t="s">
        <v>15</v>
      </c>
      <c r="D11702" t="s">
        <v>66</v>
      </c>
      <c r="E11702" t="s">
        <v>659</v>
      </c>
    </row>
    <row r="11703" spans="1:5" x14ac:dyDescent="0.25">
      <c r="A11703" t="s">
        <v>15745</v>
      </c>
      <c r="B11703" t="s">
        <v>20</v>
      </c>
      <c r="C11703" t="s">
        <v>21</v>
      </c>
      <c r="D11703" t="s">
        <v>33</v>
      </c>
      <c r="E11703" t="s">
        <v>537</v>
      </c>
    </row>
    <row r="11704" spans="1:5" x14ac:dyDescent="0.25">
      <c r="A11704" t="s">
        <v>17315</v>
      </c>
      <c r="B11704" t="s">
        <v>20</v>
      </c>
      <c r="C11704" t="s">
        <v>19</v>
      </c>
      <c r="D11704" t="s">
        <v>33</v>
      </c>
      <c r="E11704" t="s">
        <v>533</v>
      </c>
    </row>
    <row r="11705" spans="1:5" x14ac:dyDescent="0.25">
      <c r="A11705" t="s">
        <v>12059</v>
      </c>
      <c r="B11705" t="s">
        <v>20</v>
      </c>
      <c r="C11705" t="s">
        <v>19</v>
      </c>
      <c r="D11705" t="s">
        <v>33</v>
      </c>
      <c r="E11705" t="s">
        <v>531</v>
      </c>
    </row>
    <row r="11706" spans="1:5" x14ac:dyDescent="0.25">
      <c r="A11706" t="s">
        <v>25885</v>
      </c>
      <c r="B11706" t="s">
        <v>20</v>
      </c>
      <c r="C11706" t="s">
        <v>19</v>
      </c>
      <c r="D11706" t="s">
        <v>33</v>
      </c>
      <c r="E11706" t="s">
        <v>533</v>
      </c>
    </row>
    <row r="11707" spans="1:5" x14ac:dyDescent="0.25">
      <c r="A11707" t="s">
        <v>12060</v>
      </c>
      <c r="B11707" t="s">
        <v>20</v>
      </c>
      <c r="C11707" t="s">
        <v>19</v>
      </c>
      <c r="D11707" t="s">
        <v>33</v>
      </c>
      <c r="E11707" t="s">
        <v>547</v>
      </c>
    </row>
    <row r="11708" spans="1:5" x14ac:dyDescent="0.25">
      <c r="A11708" t="s">
        <v>12062</v>
      </c>
      <c r="B11708" t="s">
        <v>20</v>
      </c>
      <c r="C11708" t="s">
        <v>19</v>
      </c>
      <c r="D11708" t="s">
        <v>33</v>
      </c>
      <c r="E11708" t="s">
        <v>611</v>
      </c>
    </row>
    <row r="11709" spans="1:5" x14ac:dyDescent="0.25">
      <c r="A11709" t="s">
        <v>28599</v>
      </c>
      <c r="B11709" t="s">
        <v>20</v>
      </c>
      <c r="C11709" t="s">
        <v>21</v>
      </c>
      <c r="D11709" t="s">
        <v>33</v>
      </c>
      <c r="E11709" t="s">
        <v>537</v>
      </c>
    </row>
    <row r="11710" spans="1:5" x14ac:dyDescent="0.25">
      <c r="A11710" t="s">
        <v>28597</v>
      </c>
      <c r="B11710" t="s">
        <v>20</v>
      </c>
      <c r="C11710" t="s">
        <v>21</v>
      </c>
      <c r="D11710" t="s">
        <v>33</v>
      </c>
      <c r="E11710" t="s">
        <v>537</v>
      </c>
    </row>
    <row r="11711" spans="1:5" x14ac:dyDescent="0.25">
      <c r="A11711" t="s">
        <v>12066</v>
      </c>
      <c r="B11711" t="s">
        <v>16</v>
      </c>
      <c r="C11711" t="s">
        <v>15</v>
      </c>
      <c r="D11711" t="s">
        <v>33</v>
      </c>
      <c r="E11711" t="s">
        <v>659</v>
      </c>
    </row>
    <row r="11712" spans="1:5" x14ac:dyDescent="0.25">
      <c r="A11712" t="s">
        <v>13697</v>
      </c>
      <c r="B11712" t="s">
        <v>20</v>
      </c>
      <c r="C11712" t="s">
        <v>21</v>
      </c>
      <c r="D11712" t="s">
        <v>33</v>
      </c>
      <c r="E11712" t="s">
        <v>537</v>
      </c>
    </row>
    <row r="11713" spans="1:5" x14ac:dyDescent="0.25">
      <c r="A11713" t="s">
        <v>43619</v>
      </c>
      <c r="B11713" t="s">
        <v>20</v>
      </c>
      <c r="C11713" t="s">
        <v>21</v>
      </c>
      <c r="D11713" t="s">
        <v>33</v>
      </c>
      <c r="E11713" t="s">
        <v>537</v>
      </c>
    </row>
    <row r="11714" spans="1:5" x14ac:dyDescent="0.25">
      <c r="A11714" t="s">
        <v>12069</v>
      </c>
      <c r="B11714" t="s">
        <v>16</v>
      </c>
      <c r="C11714" t="s">
        <v>15</v>
      </c>
      <c r="D11714" t="s">
        <v>33</v>
      </c>
      <c r="E11714" t="s">
        <v>659</v>
      </c>
    </row>
    <row r="11715" spans="1:5" x14ac:dyDescent="0.25">
      <c r="A11715" t="s">
        <v>25237</v>
      </c>
      <c r="B11715" t="s">
        <v>20</v>
      </c>
      <c r="C11715" t="s">
        <v>21</v>
      </c>
      <c r="D11715" t="s">
        <v>33</v>
      </c>
      <c r="E11715" t="s">
        <v>537</v>
      </c>
    </row>
    <row r="11716" spans="1:5" x14ac:dyDescent="0.25">
      <c r="A11716" t="s">
        <v>12067</v>
      </c>
      <c r="B11716" t="s">
        <v>16</v>
      </c>
      <c r="C11716" t="s">
        <v>15</v>
      </c>
      <c r="D11716" t="s">
        <v>33</v>
      </c>
      <c r="E11716" t="s">
        <v>659</v>
      </c>
    </row>
    <row r="11717" spans="1:5" x14ac:dyDescent="0.25">
      <c r="A11717" t="s">
        <v>12071</v>
      </c>
      <c r="B11717" t="s">
        <v>16</v>
      </c>
      <c r="C11717" t="s">
        <v>15</v>
      </c>
      <c r="D11717" t="s">
        <v>33</v>
      </c>
      <c r="E11717" t="s">
        <v>659</v>
      </c>
    </row>
    <row r="11718" spans="1:5" x14ac:dyDescent="0.25">
      <c r="A11718" t="s">
        <v>5204</v>
      </c>
      <c r="B11718" t="s">
        <v>20</v>
      </c>
      <c r="C11718" t="s">
        <v>21</v>
      </c>
      <c r="D11718" t="s">
        <v>33</v>
      </c>
      <c r="E11718" t="s">
        <v>537</v>
      </c>
    </row>
    <row r="11719" spans="1:5" x14ac:dyDescent="0.25">
      <c r="A11719" t="s">
        <v>12074</v>
      </c>
      <c r="B11719" t="s">
        <v>16</v>
      </c>
      <c r="C11719" t="s">
        <v>15</v>
      </c>
      <c r="D11719" t="s">
        <v>33</v>
      </c>
      <c r="E11719" t="s">
        <v>659</v>
      </c>
    </row>
    <row r="11720" spans="1:5" x14ac:dyDescent="0.25">
      <c r="A11720" t="s">
        <v>18617</v>
      </c>
      <c r="B11720" t="s">
        <v>20</v>
      </c>
      <c r="C11720" t="s">
        <v>21</v>
      </c>
      <c r="D11720" t="s">
        <v>33</v>
      </c>
      <c r="E11720" t="s">
        <v>537</v>
      </c>
    </row>
    <row r="11721" spans="1:5" x14ac:dyDescent="0.25">
      <c r="A11721" t="s">
        <v>12075</v>
      </c>
      <c r="B11721" t="s">
        <v>16</v>
      </c>
      <c r="C11721" t="s">
        <v>17</v>
      </c>
      <c r="D11721" t="s">
        <v>33</v>
      </c>
      <c r="E11721" t="s">
        <v>818</v>
      </c>
    </row>
    <row r="11722" spans="1:5" x14ac:dyDescent="0.25">
      <c r="A11722" t="s">
        <v>12076</v>
      </c>
      <c r="B11722" t="s">
        <v>20</v>
      </c>
      <c r="C11722" t="s">
        <v>21</v>
      </c>
      <c r="D11722" t="s">
        <v>33</v>
      </c>
      <c r="E11722" t="s">
        <v>582</v>
      </c>
    </row>
    <row r="11723" spans="1:5" x14ac:dyDescent="0.25">
      <c r="A11723" t="s">
        <v>12077</v>
      </c>
      <c r="B11723" t="s">
        <v>16</v>
      </c>
      <c r="C11723" t="s">
        <v>15</v>
      </c>
      <c r="D11723" t="s">
        <v>33</v>
      </c>
      <c r="E11723" t="s">
        <v>724</v>
      </c>
    </row>
    <row r="11724" spans="1:5" x14ac:dyDescent="0.25">
      <c r="A11724" t="s">
        <v>13920</v>
      </c>
      <c r="B11724" t="s">
        <v>20</v>
      </c>
      <c r="C11724" t="s">
        <v>21</v>
      </c>
      <c r="D11724" t="s">
        <v>33</v>
      </c>
      <c r="E11724" t="s">
        <v>537</v>
      </c>
    </row>
    <row r="11725" spans="1:5" x14ac:dyDescent="0.25">
      <c r="A11725" t="s">
        <v>12079</v>
      </c>
      <c r="B11725" t="s">
        <v>16</v>
      </c>
      <c r="C11725" t="s">
        <v>15</v>
      </c>
      <c r="D11725" t="s">
        <v>33</v>
      </c>
      <c r="E11725" t="s">
        <v>660</v>
      </c>
    </row>
    <row r="11726" spans="1:5" x14ac:dyDescent="0.25">
      <c r="A11726" t="s">
        <v>12080</v>
      </c>
      <c r="B11726" t="s">
        <v>16</v>
      </c>
      <c r="C11726" t="s">
        <v>15</v>
      </c>
      <c r="D11726" t="s">
        <v>33</v>
      </c>
      <c r="E11726" t="s">
        <v>884</v>
      </c>
    </row>
    <row r="11727" spans="1:5" x14ac:dyDescent="0.25">
      <c r="A11727" t="s">
        <v>12081</v>
      </c>
      <c r="B11727" t="s">
        <v>16</v>
      </c>
      <c r="C11727" t="s">
        <v>15</v>
      </c>
      <c r="D11727" t="s">
        <v>33</v>
      </c>
      <c r="E11727" t="s">
        <v>660</v>
      </c>
    </row>
    <row r="11728" spans="1:5" x14ac:dyDescent="0.25">
      <c r="A11728" t="s">
        <v>12082</v>
      </c>
      <c r="B11728" t="s">
        <v>16</v>
      </c>
      <c r="C11728" t="s">
        <v>15</v>
      </c>
      <c r="D11728" t="s">
        <v>33</v>
      </c>
      <c r="E11728" t="s">
        <v>884</v>
      </c>
    </row>
    <row r="11729" spans="1:5" x14ac:dyDescent="0.25">
      <c r="A11729" t="s">
        <v>12083</v>
      </c>
      <c r="B11729" t="s">
        <v>16</v>
      </c>
      <c r="C11729" t="s">
        <v>15</v>
      </c>
      <c r="D11729" t="s">
        <v>33</v>
      </c>
      <c r="E11729" t="s">
        <v>659</v>
      </c>
    </row>
    <row r="11730" spans="1:5" x14ac:dyDescent="0.25">
      <c r="A11730" t="s">
        <v>1156</v>
      </c>
      <c r="B11730" t="s">
        <v>20</v>
      </c>
      <c r="C11730" t="s">
        <v>21</v>
      </c>
      <c r="D11730" t="s">
        <v>33</v>
      </c>
      <c r="E11730" t="s">
        <v>537</v>
      </c>
    </row>
    <row r="11731" spans="1:5" x14ac:dyDescent="0.25">
      <c r="A11731" t="s">
        <v>12085</v>
      </c>
      <c r="B11731" t="s">
        <v>20</v>
      </c>
      <c r="C11731" t="s">
        <v>19</v>
      </c>
      <c r="D11731" t="s">
        <v>33</v>
      </c>
      <c r="E11731" t="s">
        <v>886</v>
      </c>
    </row>
    <row r="11732" spans="1:5" x14ac:dyDescent="0.25">
      <c r="A11732" t="s">
        <v>12086</v>
      </c>
      <c r="B11732" t="s">
        <v>20</v>
      </c>
      <c r="C11732" t="s">
        <v>19</v>
      </c>
      <c r="D11732" t="s">
        <v>33</v>
      </c>
      <c r="E11732" t="s">
        <v>786</v>
      </c>
    </row>
    <row r="11733" spans="1:5" x14ac:dyDescent="0.25">
      <c r="A11733" t="s">
        <v>12087</v>
      </c>
      <c r="B11733" t="s">
        <v>16</v>
      </c>
      <c r="C11733" t="s">
        <v>15</v>
      </c>
      <c r="D11733" t="s">
        <v>33</v>
      </c>
      <c r="E11733" t="s">
        <v>887</v>
      </c>
    </row>
    <row r="11734" spans="1:5" x14ac:dyDescent="0.25">
      <c r="A11734" t="s">
        <v>12088</v>
      </c>
      <c r="B11734" t="s">
        <v>20</v>
      </c>
      <c r="C11734" t="s">
        <v>19</v>
      </c>
      <c r="D11734" t="s">
        <v>33</v>
      </c>
      <c r="E11734" t="s">
        <v>889</v>
      </c>
    </row>
    <row r="11735" spans="1:5" x14ac:dyDescent="0.25">
      <c r="A11735" t="s">
        <v>14916</v>
      </c>
      <c r="B11735" t="s">
        <v>20</v>
      </c>
      <c r="C11735" t="s">
        <v>21</v>
      </c>
      <c r="D11735" t="s">
        <v>33</v>
      </c>
      <c r="E11735" t="s">
        <v>537</v>
      </c>
    </row>
    <row r="11736" spans="1:5" x14ac:dyDescent="0.25">
      <c r="A11736" t="s">
        <v>12091</v>
      </c>
      <c r="B11736" t="s">
        <v>16</v>
      </c>
      <c r="C11736" t="s">
        <v>15</v>
      </c>
      <c r="D11736" t="s">
        <v>33</v>
      </c>
      <c r="E11736" t="s">
        <v>659</v>
      </c>
    </row>
    <row r="11737" spans="1:5" x14ac:dyDescent="0.25">
      <c r="A11737" t="s">
        <v>28595</v>
      </c>
      <c r="B11737" t="s">
        <v>20</v>
      </c>
      <c r="C11737" t="s">
        <v>21</v>
      </c>
      <c r="D11737" t="s">
        <v>33</v>
      </c>
      <c r="E11737" t="s">
        <v>537</v>
      </c>
    </row>
    <row r="11738" spans="1:5" x14ac:dyDescent="0.25">
      <c r="A11738" t="s">
        <v>12092</v>
      </c>
      <c r="B11738" t="s">
        <v>14</v>
      </c>
      <c r="C11738" t="s">
        <v>14</v>
      </c>
      <c r="D11738" t="s">
        <v>69</v>
      </c>
      <c r="E11738" t="s">
        <v>497</v>
      </c>
    </row>
    <row r="11739" spans="1:5" x14ac:dyDescent="0.25">
      <c r="A11739" t="s">
        <v>12093</v>
      </c>
      <c r="B11739" t="s">
        <v>14</v>
      </c>
      <c r="C11739" t="s">
        <v>14</v>
      </c>
      <c r="D11739" t="s">
        <v>69</v>
      </c>
      <c r="E11739" t="s">
        <v>497</v>
      </c>
    </row>
    <row r="11740" spans="1:5" x14ac:dyDescent="0.25">
      <c r="A11740" t="s">
        <v>12094</v>
      </c>
      <c r="B11740" t="s">
        <v>14</v>
      </c>
      <c r="C11740" t="s">
        <v>14</v>
      </c>
      <c r="D11740" t="s">
        <v>69</v>
      </c>
      <c r="E11740" t="s">
        <v>497</v>
      </c>
    </row>
    <row r="11741" spans="1:5" x14ac:dyDescent="0.25">
      <c r="A11741" t="s">
        <v>12095</v>
      </c>
      <c r="B11741" t="s">
        <v>14</v>
      </c>
      <c r="C11741" t="s">
        <v>14</v>
      </c>
      <c r="D11741" t="s">
        <v>69</v>
      </c>
      <c r="E11741" t="s">
        <v>890</v>
      </c>
    </row>
    <row r="11742" spans="1:5" x14ac:dyDescent="0.25">
      <c r="A11742" t="s">
        <v>12096</v>
      </c>
      <c r="B11742" t="s">
        <v>14</v>
      </c>
      <c r="C11742" t="s">
        <v>14</v>
      </c>
      <c r="D11742" t="s">
        <v>69</v>
      </c>
      <c r="E11742" t="s">
        <v>497</v>
      </c>
    </row>
    <row r="11743" spans="1:5" x14ac:dyDescent="0.25">
      <c r="A11743" t="s">
        <v>12097</v>
      </c>
      <c r="B11743" t="s">
        <v>16</v>
      </c>
      <c r="C11743" t="s">
        <v>15</v>
      </c>
      <c r="D11743" t="s">
        <v>33</v>
      </c>
      <c r="E11743" t="s">
        <v>571</v>
      </c>
    </row>
    <row r="11744" spans="1:5" x14ac:dyDescent="0.25">
      <c r="A11744" t="s">
        <v>12098</v>
      </c>
      <c r="B11744" t="s">
        <v>20</v>
      </c>
      <c r="C11744" t="s">
        <v>21</v>
      </c>
      <c r="D11744" t="s">
        <v>33</v>
      </c>
      <c r="E11744" t="s">
        <v>661</v>
      </c>
    </row>
    <row r="11745" spans="1:5" x14ac:dyDescent="0.25">
      <c r="A11745" t="s">
        <v>12099</v>
      </c>
      <c r="B11745" t="s">
        <v>20</v>
      </c>
      <c r="C11745" t="s">
        <v>21</v>
      </c>
      <c r="D11745" t="s">
        <v>69</v>
      </c>
      <c r="E11745" t="s">
        <v>892</v>
      </c>
    </row>
    <row r="11746" spans="1:5" x14ac:dyDescent="0.25">
      <c r="A11746" t="s">
        <v>12100</v>
      </c>
      <c r="B11746" t="s">
        <v>20</v>
      </c>
      <c r="C11746" t="s">
        <v>21</v>
      </c>
      <c r="D11746" t="s">
        <v>33</v>
      </c>
      <c r="E11746" t="s">
        <v>574</v>
      </c>
    </row>
    <row r="11747" spans="1:5" x14ac:dyDescent="0.25">
      <c r="A11747" t="s">
        <v>12101</v>
      </c>
      <c r="B11747" t="s">
        <v>20</v>
      </c>
      <c r="C11747" t="s">
        <v>21</v>
      </c>
      <c r="D11747" t="s">
        <v>33</v>
      </c>
      <c r="E11747" t="s">
        <v>892</v>
      </c>
    </row>
    <row r="11748" spans="1:5" x14ac:dyDescent="0.25">
      <c r="A11748" t="s">
        <v>12102</v>
      </c>
      <c r="B11748" t="s">
        <v>20</v>
      </c>
      <c r="C11748" t="s">
        <v>19</v>
      </c>
      <c r="D11748" t="s">
        <v>33</v>
      </c>
      <c r="E11748" t="s">
        <v>511</v>
      </c>
    </row>
    <row r="11749" spans="1:5" x14ac:dyDescent="0.25">
      <c r="A11749" t="s">
        <v>12103</v>
      </c>
      <c r="B11749" t="s">
        <v>16</v>
      </c>
      <c r="C11749" t="s">
        <v>17</v>
      </c>
      <c r="D11749" t="s">
        <v>33</v>
      </c>
      <c r="E11749" t="s">
        <v>627</v>
      </c>
    </row>
    <row r="11750" spans="1:5" x14ac:dyDescent="0.25">
      <c r="A11750" t="s">
        <v>12104</v>
      </c>
      <c r="B11750" t="s">
        <v>14</v>
      </c>
      <c r="C11750" t="s">
        <v>14</v>
      </c>
      <c r="D11750" t="s">
        <v>34</v>
      </c>
      <c r="E11750" t="s">
        <v>520</v>
      </c>
    </row>
    <row r="11751" spans="1:5" x14ac:dyDescent="0.25">
      <c r="A11751" t="s">
        <v>12105</v>
      </c>
      <c r="B11751" t="s">
        <v>14</v>
      </c>
      <c r="C11751" t="s">
        <v>14</v>
      </c>
      <c r="D11751" t="s">
        <v>34</v>
      </c>
      <c r="E11751" t="s">
        <v>520</v>
      </c>
    </row>
    <row r="11752" spans="1:5" x14ac:dyDescent="0.25">
      <c r="A11752" t="s">
        <v>12106</v>
      </c>
      <c r="B11752" t="s">
        <v>14</v>
      </c>
      <c r="C11752" t="s">
        <v>14</v>
      </c>
      <c r="D11752" t="s">
        <v>34</v>
      </c>
      <c r="E11752" t="s">
        <v>520</v>
      </c>
    </row>
    <row r="11753" spans="1:5" x14ac:dyDescent="0.25">
      <c r="A11753" t="s">
        <v>12108</v>
      </c>
      <c r="B11753" t="s">
        <v>14</v>
      </c>
      <c r="C11753" t="s">
        <v>14</v>
      </c>
      <c r="D11753" t="s">
        <v>64</v>
      </c>
      <c r="E11753" t="s">
        <v>517</v>
      </c>
    </row>
    <row r="11754" spans="1:5" x14ac:dyDescent="0.25">
      <c r="A11754" t="s">
        <v>12107</v>
      </c>
      <c r="B11754" t="s">
        <v>14</v>
      </c>
      <c r="C11754" t="s">
        <v>14</v>
      </c>
      <c r="D11754" t="s">
        <v>64</v>
      </c>
      <c r="E11754" t="s">
        <v>517</v>
      </c>
    </row>
    <row r="11755" spans="1:5" x14ac:dyDescent="0.25">
      <c r="A11755" t="s">
        <v>12109</v>
      </c>
      <c r="B11755" t="s">
        <v>16</v>
      </c>
      <c r="C11755" t="s">
        <v>17</v>
      </c>
      <c r="D11755" t="s">
        <v>33</v>
      </c>
      <c r="E11755" t="s">
        <v>667</v>
      </c>
    </row>
    <row r="11756" spans="1:5" x14ac:dyDescent="0.25">
      <c r="A11756" t="s">
        <v>12110</v>
      </c>
      <c r="B11756" t="s">
        <v>14</v>
      </c>
      <c r="C11756" t="s">
        <v>14</v>
      </c>
      <c r="D11756" t="s">
        <v>34</v>
      </c>
      <c r="E11756" t="s">
        <v>520</v>
      </c>
    </row>
    <row r="11757" spans="1:5" x14ac:dyDescent="0.25">
      <c r="A11757" t="s">
        <v>12111</v>
      </c>
      <c r="B11757" t="s">
        <v>14</v>
      </c>
      <c r="C11757" t="s">
        <v>14</v>
      </c>
      <c r="D11757" t="s">
        <v>34</v>
      </c>
      <c r="E11757" t="s">
        <v>520</v>
      </c>
    </row>
    <row r="11758" spans="1:5" x14ac:dyDescent="0.25">
      <c r="A11758" t="s">
        <v>12112</v>
      </c>
      <c r="B11758" t="s">
        <v>14</v>
      </c>
      <c r="C11758" t="s">
        <v>14</v>
      </c>
      <c r="D11758" t="s">
        <v>34</v>
      </c>
      <c r="E11758" t="s">
        <v>520</v>
      </c>
    </row>
    <row r="11759" spans="1:5" x14ac:dyDescent="0.25">
      <c r="A11759" t="s">
        <v>12113</v>
      </c>
      <c r="B11759" t="s">
        <v>14</v>
      </c>
      <c r="C11759" t="s">
        <v>14</v>
      </c>
      <c r="D11759" t="s">
        <v>34</v>
      </c>
      <c r="E11759" t="s">
        <v>520</v>
      </c>
    </row>
    <row r="11760" spans="1:5" x14ac:dyDescent="0.25">
      <c r="A11760" t="s">
        <v>12114</v>
      </c>
      <c r="B11760" t="s">
        <v>14</v>
      </c>
      <c r="C11760" t="s">
        <v>14</v>
      </c>
      <c r="D11760" t="s">
        <v>34</v>
      </c>
      <c r="E11760" t="s">
        <v>520</v>
      </c>
    </row>
    <row r="11761" spans="1:5" x14ac:dyDescent="0.25">
      <c r="A11761" t="s">
        <v>12115</v>
      </c>
      <c r="B11761" t="s">
        <v>14</v>
      </c>
      <c r="C11761" t="s">
        <v>14</v>
      </c>
      <c r="D11761" t="s">
        <v>34</v>
      </c>
      <c r="E11761" t="s">
        <v>520</v>
      </c>
    </row>
    <row r="11762" spans="1:5" x14ac:dyDescent="0.25">
      <c r="A11762" t="s">
        <v>12116</v>
      </c>
      <c r="B11762" t="s">
        <v>14</v>
      </c>
      <c r="C11762" t="s">
        <v>14</v>
      </c>
      <c r="D11762" t="s">
        <v>34</v>
      </c>
      <c r="E11762" t="s">
        <v>520</v>
      </c>
    </row>
    <row r="11763" spans="1:5" x14ac:dyDescent="0.25">
      <c r="A11763" t="s">
        <v>12118</v>
      </c>
      <c r="B11763" t="s">
        <v>14</v>
      </c>
      <c r="C11763" t="s">
        <v>14</v>
      </c>
      <c r="D11763" t="s">
        <v>34</v>
      </c>
      <c r="E11763" t="s">
        <v>520</v>
      </c>
    </row>
    <row r="11764" spans="1:5" x14ac:dyDescent="0.25">
      <c r="A11764" t="s">
        <v>12117</v>
      </c>
      <c r="B11764" t="s">
        <v>14</v>
      </c>
      <c r="C11764" t="s">
        <v>14</v>
      </c>
      <c r="D11764" t="s">
        <v>34</v>
      </c>
      <c r="E11764" t="s">
        <v>520</v>
      </c>
    </row>
    <row r="11765" spans="1:5" x14ac:dyDescent="0.25">
      <c r="A11765" t="s">
        <v>12119</v>
      </c>
      <c r="B11765" t="s">
        <v>14</v>
      </c>
      <c r="C11765" t="s">
        <v>14</v>
      </c>
      <c r="D11765" t="s">
        <v>34</v>
      </c>
      <c r="E11765" t="s">
        <v>520</v>
      </c>
    </row>
    <row r="11766" spans="1:5" x14ac:dyDescent="0.25">
      <c r="A11766" t="s">
        <v>12120</v>
      </c>
      <c r="B11766" t="s">
        <v>14</v>
      </c>
      <c r="C11766" t="s">
        <v>14</v>
      </c>
      <c r="D11766" t="s">
        <v>34</v>
      </c>
      <c r="E11766" t="s">
        <v>520</v>
      </c>
    </row>
    <row r="11767" spans="1:5" x14ac:dyDescent="0.25">
      <c r="A11767" t="s">
        <v>12121</v>
      </c>
      <c r="B11767" t="s">
        <v>14</v>
      </c>
      <c r="C11767" t="s">
        <v>14</v>
      </c>
      <c r="D11767" t="s">
        <v>34</v>
      </c>
      <c r="E11767" t="s">
        <v>520</v>
      </c>
    </row>
    <row r="11768" spans="1:5" x14ac:dyDescent="0.25">
      <c r="A11768" t="s">
        <v>12122</v>
      </c>
      <c r="B11768" t="s">
        <v>14</v>
      </c>
      <c r="C11768" t="s">
        <v>14</v>
      </c>
      <c r="D11768" t="s">
        <v>34</v>
      </c>
      <c r="E11768" t="s">
        <v>520</v>
      </c>
    </row>
    <row r="11769" spans="1:5" x14ac:dyDescent="0.25">
      <c r="A11769" t="s">
        <v>12123</v>
      </c>
      <c r="B11769" t="s">
        <v>14</v>
      </c>
      <c r="C11769" t="s">
        <v>14</v>
      </c>
      <c r="D11769" t="s">
        <v>34</v>
      </c>
      <c r="E11769" t="s">
        <v>520</v>
      </c>
    </row>
    <row r="11770" spans="1:5" x14ac:dyDescent="0.25">
      <c r="A11770" t="s">
        <v>12124</v>
      </c>
      <c r="B11770" t="s">
        <v>14</v>
      </c>
      <c r="C11770" t="s">
        <v>14</v>
      </c>
      <c r="D11770" t="s">
        <v>34</v>
      </c>
      <c r="E11770" t="s">
        <v>520</v>
      </c>
    </row>
    <row r="11771" spans="1:5" x14ac:dyDescent="0.25">
      <c r="A11771" t="s">
        <v>12126</v>
      </c>
      <c r="B11771" t="s">
        <v>14</v>
      </c>
      <c r="C11771" t="s">
        <v>14</v>
      </c>
      <c r="D11771" t="s">
        <v>34</v>
      </c>
      <c r="E11771" t="s">
        <v>520</v>
      </c>
    </row>
    <row r="11772" spans="1:5" x14ac:dyDescent="0.25">
      <c r="A11772" t="s">
        <v>12125</v>
      </c>
      <c r="B11772" t="s">
        <v>14</v>
      </c>
      <c r="C11772" t="s">
        <v>14</v>
      </c>
      <c r="D11772" t="s">
        <v>34</v>
      </c>
      <c r="E11772" t="s">
        <v>520</v>
      </c>
    </row>
    <row r="11773" spans="1:5" x14ac:dyDescent="0.25">
      <c r="A11773" t="s">
        <v>12128</v>
      </c>
      <c r="B11773" t="s">
        <v>14</v>
      </c>
      <c r="C11773" t="s">
        <v>14</v>
      </c>
      <c r="D11773" t="s">
        <v>34</v>
      </c>
      <c r="E11773" t="s">
        <v>520</v>
      </c>
    </row>
    <row r="11774" spans="1:5" x14ac:dyDescent="0.25">
      <c r="A11774" t="s">
        <v>12127</v>
      </c>
      <c r="B11774" t="s">
        <v>14</v>
      </c>
      <c r="C11774" t="s">
        <v>14</v>
      </c>
      <c r="D11774" t="s">
        <v>34</v>
      </c>
      <c r="E11774" t="s">
        <v>520</v>
      </c>
    </row>
    <row r="11775" spans="1:5" x14ac:dyDescent="0.25">
      <c r="A11775" t="s">
        <v>12129</v>
      </c>
      <c r="B11775" t="s">
        <v>14</v>
      </c>
      <c r="C11775" t="s">
        <v>14</v>
      </c>
      <c r="D11775" t="s">
        <v>34</v>
      </c>
      <c r="E11775" t="s">
        <v>520</v>
      </c>
    </row>
    <row r="11776" spans="1:5" x14ac:dyDescent="0.25">
      <c r="A11776" t="s">
        <v>12130</v>
      </c>
      <c r="B11776" t="s">
        <v>14</v>
      </c>
      <c r="C11776" t="s">
        <v>14</v>
      </c>
      <c r="D11776" t="s">
        <v>34</v>
      </c>
      <c r="E11776" t="s">
        <v>520</v>
      </c>
    </row>
    <row r="11777" spans="1:5" x14ac:dyDescent="0.25">
      <c r="A11777" t="s">
        <v>12131</v>
      </c>
      <c r="B11777" t="s">
        <v>14</v>
      </c>
      <c r="C11777" t="s">
        <v>14</v>
      </c>
      <c r="D11777" t="s">
        <v>64</v>
      </c>
      <c r="E11777" t="s">
        <v>517</v>
      </c>
    </row>
    <row r="11778" spans="1:5" x14ac:dyDescent="0.25">
      <c r="A11778" t="s">
        <v>12132</v>
      </c>
      <c r="B11778" t="s">
        <v>14</v>
      </c>
      <c r="C11778" t="s">
        <v>14</v>
      </c>
      <c r="D11778" t="s">
        <v>34</v>
      </c>
      <c r="E11778" t="s">
        <v>520</v>
      </c>
    </row>
    <row r="11779" spans="1:5" x14ac:dyDescent="0.25">
      <c r="A11779" t="s">
        <v>12133</v>
      </c>
      <c r="B11779" t="s">
        <v>14</v>
      </c>
      <c r="C11779" t="s">
        <v>14</v>
      </c>
      <c r="D11779" t="s">
        <v>34</v>
      </c>
      <c r="E11779" t="s">
        <v>520</v>
      </c>
    </row>
    <row r="11780" spans="1:5" x14ac:dyDescent="0.25">
      <c r="A11780" t="s">
        <v>12134</v>
      </c>
      <c r="B11780" t="s">
        <v>14</v>
      </c>
      <c r="C11780" t="s">
        <v>14</v>
      </c>
      <c r="D11780" t="s">
        <v>34</v>
      </c>
      <c r="E11780" t="s">
        <v>520</v>
      </c>
    </row>
    <row r="11781" spans="1:5" x14ac:dyDescent="0.25">
      <c r="A11781" t="s">
        <v>12135</v>
      </c>
      <c r="B11781" t="s">
        <v>14</v>
      </c>
      <c r="C11781" t="s">
        <v>14</v>
      </c>
      <c r="D11781" t="s">
        <v>34</v>
      </c>
      <c r="E11781" t="s">
        <v>520</v>
      </c>
    </row>
    <row r="11782" spans="1:5" x14ac:dyDescent="0.25">
      <c r="A11782" t="s">
        <v>12136</v>
      </c>
      <c r="B11782" t="s">
        <v>14</v>
      </c>
      <c r="C11782" t="s">
        <v>14</v>
      </c>
      <c r="D11782" t="s">
        <v>34</v>
      </c>
      <c r="E11782" t="s">
        <v>520</v>
      </c>
    </row>
    <row r="11783" spans="1:5" x14ac:dyDescent="0.25">
      <c r="A11783" t="s">
        <v>12138</v>
      </c>
      <c r="B11783" t="s">
        <v>14</v>
      </c>
      <c r="C11783" t="s">
        <v>14</v>
      </c>
      <c r="D11783" t="s">
        <v>34</v>
      </c>
      <c r="E11783" t="s">
        <v>520</v>
      </c>
    </row>
    <row r="11784" spans="1:5" x14ac:dyDescent="0.25">
      <c r="A11784" t="s">
        <v>12139</v>
      </c>
      <c r="B11784" t="s">
        <v>14</v>
      </c>
      <c r="C11784" t="s">
        <v>14</v>
      </c>
      <c r="D11784" t="s">
        <v>34</v>
      </c>
      <c r="E11784" t="s">
        <v>520</v>
      </c>
    </row>
    <row r="11785" spans="1:5" x14ac:dyDescent="0.25">
      <c r="A11785" t="s">
        <v>12137</v>
      </c>
      <c r="B11785" t="s">
        <v>14</v>
      </c>
      <c r="C11785" t="s">
        <v>14</v>
      </c>
      <c r="D11785" t="s">
        <v>34</v>
      </c>
      <c r="E11785" t="s">
        <v>520</v>
      </c>
    </row>
    <row r="11786" spans="1:5" x14ac:dyDescent="0.25">
      <c r="A11786" t="s">
        <v>12141</v>
      </c>
      <c r="B11786" t="s">
        <v>14</v>
      </c>
      <c r="C11786" t="s">
        <v>14</v>
      </c>
      <c r="D11786" t="s">
        <v>34</v>
      </c>
      <c r="E11786" t="s">
        <v>520</v>
      </c>
    </row>
    <row r="11787" spans="1:5" x14ac:dyDescent="0.25">
      <c r="A11787" t="s">
        <v>12140</v>
      </c>
      <c r="B11787" t="s">
        <v>14</v>
      </c>
      <c r="C11787" t="s">
        <v>14</v>
      </c>
      <c r="D11787" t="s">
        <v>34</v>
      </c>
      <c r="E11787" t="s">
        <v>520</v>
      </c>
    </row>
    <row r="11788" spans="1:5" x14ac:dyDescent="0.25">
      <c r="A11788" t="s">
        <v>12142</v>
      </c>
      <c r="B11788" t="s">
        <v>14</v>
      </c>
      <c r="C11788" t="s">
        <v>14</v>
      </c>
      <c r="D11788" t="s">
        <v>34</v>
      </c>
      <c r="E11788" t="s">
        <v>520</v>
      </c>
    </row>
    <row r="11789" spans="1:5" x14ac:dyDescent="0.25">
      <c r="A11789" t="s">
        <v>12143</v>
      </c>
      <c r="B11789" t="s">
        <v>14</v>
      </c>
      <c r="C11789" t="s">
        <v>14</v>
      </c>
      <c r="D11789" t="s">
        <v>34</v>
      </c>
      <c r="E11789" t="s">
        <v>520</v>
      </c>
    </row>
    <row r="11790" spans="1:5" x14ac:dyDescent="0.25">
      <c r="A11790" t="s">
        <v>12144</v>
      </c>
      <c r="B11790" t="s">
        <v>14</v>
      </c>
      <c r="C11790" t="s">
        <v>14</v>
      </c>
      <c r="D11790" t="s">
        <v>34</v>
      </c>
      <c r="E11790" t="s">
        <v>520</v>
      </c>
    </row>
    <row r="11791" spans="1:5" x14ac:dyDescent="0.25">
      <c r="A11791" t="s">
        <v>12145</v>
      </c>
      <c r="B11791" t="s">
        <v>14</v>
      </c>
      <c r="C11791" t="s">
        <v>14</v>
      </c>
      <c r="D11791" t="s">
        <v>34</v>
      </c>
      <c r="E11791" t="s">
        <v>520</v>
      </c>
    </row>
    <row r="11792" spans="1:5" x14ac:dyDescent="0.25">
      <c r="A11792" t="s">
        <v>12146</v>
      </c>
      <c r="B11792" t="s">
        <v>14</v>
      </c>
      <c r="C11792" t="s">
        <v>14</v>
      </c>
      <c r="D11792" t="s">
        <v>34</v>
      </c>
      <c r="E11792" t="s">
        <v>520</v>
      </c>
    </row>
    <row r="11793" spans="1:5" x14ac:dyDescent="0.25">
      <c r="A11793" t="s">
        <v>12147</v>
      </c>
      <c r="B11793" t="s">
        <v>14</v>
      </c>
      <c r="C11793" t="s">
        <v>14</v>
      </c>
      <c r="D11793" t="s">
        <v>34</v>
      </c>
      <c r="E11793" t="s">
        <v>520</v>
      </c>
    </row>
    <row r="11794" spans="1:5" x14ac:dyDescent="0.25">
      <c r="A11794" t="s">
        <v>12148</v>
      </c>
      <c r="B11794" t="s">
        <v>14</v>
      </c>
      <c r="C11794" t="s">
        <v>14</v>
      </c>
      <c r="D11794" t="s">
        <v>34</v>
      </c>
      <c r="E11794" t="s">
        <v>520</v>
      </c>
    </row>
    <row r="11795" spans="1:5" x14ac:dyDescent="0.25">
      <c r="A11795" t="s">
        <v>12149</v>
      </c>
      <c r="B11795" t="s">
        <v>14</v>
      </c>
      <c r="C11795" t="s">
        <v>14</v>
      </c>
      <c r="D11795" t="s">
        <v>34</v>
      </c>
      <c r="E11795" t="s">
        <v>520</v>
      </c>
    </row>
    <row r="11796" spans="1:5" x14ac:dyDescent="0.25">
      <c r="A11796" t="s">
        <v>12150</v>
      </c>
      <c r="B11796" t="s">
        <v>14</v>
      </c>
      <c r="C11796" t="s">
        <v>14</v>
      </c>
      <c r="D11796" t="s">
        <v>34</v>
      </c>
      <c r="E11796" t="s">
        <v>520</v>
      </c>
    </row>
    <row r="11797" spans="1:5" x14ac:dyDescent="0.25">
      <c r="A11797" t="s">
        <v>12151</v>
      </c>
      <c r="B11797" t="s">
        <v>14</v>
      </c>
      <c r="C11797" t="s">
        <v>14</v>
      </c>
      <c r="D11797" t="s">
        <v>34</v>
      </c>
      <c r="E11797" t="s">
        <v>520</v>
      </c>
    </row>
    <row r="11798" spans="1:5" x14ac:dyDescent="0.25">
      <c r="A11798" t="s">
        <v>12152</v>
      </c>
      <c r="B11798" t="s">
        <v>14</v>
      </c>
      <c r="C11798" t="s">
        <v>14</v>
      </c>
      <c r="D11798" t="s">
        <v>34</v>
      </c>
      <c r="E11798" t="s">
        <v>520</v>
      </c>
    </row>
    <row r="11799" spans="1:5" x14ac:dyDescent="0.25">
      <c r="A11799" t="s">
        <v>12155</v>
      </c>
      <c r="B11799" t="s">
        <v>14</v>
      </c>
      <c r="C11799" t="s">
        <v>14</v>
      </c>
      <c r="D11799" t="s">
        <v>34</v>
      </c>
      <c r="E11799" t="s">
        <v>520</v>
      </c>
    </row>
    <row r="11800" spans="1:5" x14ac:dyDescent="0.25">
      <c r="A11800" t="s">
        <v>12156</v>
      </c>
      <c r="B11800" t="s">
        <v>14</v>
      </c>
      <c r="C11800" t="s">
        <v>14</v>
      </c>
      <c r="D11800" t="s">
        <v>34</v>
      </c>
      <c r="E11800" t="s">
        <v>520</v>
      </c>
    </row>
    <row r="11801" spans="1:5" x14ac:dyDescent="0.25">
      <c r="A11801" t="s">
        <v>12154</v>
      </c>
      <c r="B11801" t="s">
        <v>14</v>
      </c>
      <c r="C11801" t="s">
        <v>14</v>
      </c>
      <c r="D11801" t="s">
        <v>34</v>
      </c>
      <c r="E11801" t="s">
        <v>520</v>
      </c>
    </row>
    <row r="11802" spans="1:5" x14ac:dyDescent="0.25">
      <c r="A11802" t="s">
        <v>12153</v>
      </c>
      <c r="B11802" t="s">
        <v>14</v>
      </c>
      <c r="C11802" t="s">
        <v>14</v>
      </c>
      <c r="D11802" t="s">
        <v>34</v>
      </c>
      <c r="E11802" t="s">
        <v>520</v>
      </c>
    </row>
    <row r="11803" spans="1:5" x14ac:dyDescent="0.25">
      <c r="A11803" t="s">
        <v>12157</v>
      </c>
      <c r="B11803" t="s">
        <v>14</v>
      </c>
      <c r="C11803" t="s">
        <v>14</v>
      </c>
      <c r="D11803" t="s">
        <v>34</v>
      </c>
      <c r="E11803" t="s">
        <v>520</v>
      </c>
    </row>
    <row r="11804" spans="1:5" x14ac:dyDescent="0.25">
      <c r="A11804" t="s">
        <v>12159</v>
      </c>
      <c r="B11804" t="s">
        <v>14</v>
      </c>
      <c r="C11804" t="s">
        <v>14</v>
      </c>
      <c r="D11804" t="s">
        <v>34</v>
      </c>
      <c r="E11804" t="s">
        <v>520</v>
      </c>
    </row>
    <row r="11805" spans="1:5" x14ac:dyDescent="0.25">
      <c r="A11805" t="s">
        <v>12158</v>
      </c>
      <c r="B11805" t="s">
        <v>14</v>
      </c>
      <c r="C11805" t="s">
        <v>14</v>
      </c>
      <c r="D11805" t="s">
        <v>34</v>
      </c>
      <c r="E11805" t="s">
        <v>520</v>
      </c>
    </row>
    <row r="11806" spans="1:5" x14ac:dyDescent="0.25">
      <c r="A11806" t="s">
        <v>12160</v>
      </c>
      <c r="B11806" t="s">
        <v>14</v>
      </c>
      <c r="C11806" t="s">
        <v>14</v>
      </c>
      <c r="D11806" t="s">
        <v>34</v>
      </c>
      <c r="E11806" t="s">
        <v>520</v>
      </c>
    </row>
    <row r="11807" spans="1:5" x14ac:dyDescent="0.25">
      <c r="A11807" t="s">
        <v>12161</v>
      </c>
      <c r="B11807" t="s">
        <v>14</v>
      </c>
      <c r="C11807" t="s">
        <v>14</v>
      </c>
      <c r="D11807" t="s">
        <v>34</v>
      </c>
      <c r="E11807" t="s">
        <v>520</v>
      </c>
    </row>
    <row r="11808" spans="1:5" x14ac:dyDescent="0.25">
      <c r="A11808" t="s">
        <v>12164</v>
      </c>
      <c r="B11808" t="s">
        <v>14</v>
      </c>
      <c r="C11808" t="s">
        <v>14</v>
      </c>
      <c r="D11808" t="s">
        <v>34</v>
      </c>
      <c r="E11808" t="s">
        <v>520</v>
      </c>
    </row>
    <row r="11809" spans="1:5" x14ac:dyDescent="0.25">
      <c r="A11809" t="s">
        <v>12163</v>
      </c>
      <c r="B11809" t="s">
        <v>14</v>
      </c>
      <c r="C11809" t="s">
        <v>14</v>
      </c>
      <c r="D11809" t="s">
        <v>34</v>
      </c>
      <c r="E11809" t="s">
        <v>520</v>
      </c>
    </row>
    <row r="11810" spans="1:5" x14ac:dyDescent="0.25">
      <c r="A11810" t="s">
        <v>12162</v>
      </c>
      <c r="B11810" t="s">
        <v>14</v>
      </c>
      <c r="C11810" t="s">
        <v>14</v>
      </c>
      <c r="D11810" t="s">
        <v>34</v>
      </c>
      <c r="E11810" t="s">
        <v>520</v>
      </c>
    </row>
    <row r="11811" spans="1:5" x14ac:dyDescent="0.25">
      <c r="A11811" t="s">
        <v>12166</v>
      </c>
      <c r="B11811" t="s">
        <v>14</v>
      </c>
      <c r="C11811" t="s">
        <v>14</v>
      </c>
      <c r="D11811" t="s">
        <v>34</v>
      </c>
      <c r="E11811" t="s">
        <v>520</v>
      </c>
    </row>
    <row r="11812" spans="1:5" x14ac:dyDescent="0.25">
      <c r="A11812" t="s">
        <v>12167</v>
      </c>
      <c r="B11812" t="s">
        <v>14</v>
      </c>
      <c r="C11812" t="s">
        <v>14</v>
      </c>
      <c r="D11812" t="s">
        <v>34</v>
      </c>
      <c r="E11812" t="s">
        <v>520</v>
      </c>
    </row>
    <row r="11813" spans="1:5" x14ac:dyDescent="0.25">
      <c r="A11813" t="s">
        <v>12165</v>
      </c>
      <c r="B11813" t="s">
        <v>14</v>
      </c>
      <c r="C11813" t="s">
        <v>14</v>
      </c>
      <c r="D11813" t="s">
        <v>34</v>
      </c>
      <c r="E11813" t="s">
        <v>520</v>
      </c>
    </row>
    <row r="11814" spans="1:5" x14ac:dyDescent="0.25">
      <c r="A11814" t="s">
        <v>12169</v>
      </c>
      <c r="B11814" t="s">
        <v>14</v>
      </c>
      <c r="C11814" t="s">
        <v>14</v>
      </c>
      <c r="D11814" t="s">
        <v>34</v>
      </c>
      <c r="E11814" t="s">
        <v>520</v>
      </c>
    </row>
    <row r="11815" spans="1:5" x14ac:dyDescent="0.25">
      <c r="A11815" t="s">
        <v>12168</v>
      </c>
      <c r="B11815" t="s">
        <v>14</v>
      </c>
      <c r="C11815" t="s">
        <v>14</v>
      </c>
      <c r="D11815" t="s">
        <v>34</v>
      </c>
      <c r="E11815" t="s">
        <v>520</v>
      </c>
    </row>
    <row r="11816" spans="1:5" x14ac:dyDescent="0.25">
      <c r="A11816" t="s">
        <v>12170</v>
      </c>
      <c r="B11816" t="s">
        <v>14</v>
      </c>
      <c r="C11816" t="s">
        <v>14</v>
      </c>
      <c r="D11816" t="s">
        <v>34</v>
      </c>
      <c r="E11816" t="s">
        <v>520</v>
      </c>
    </row>
    <row r="11817" spans="1:5" x14ac:dyDescent="0.25">
      <c r="A11817" t="s">
        <v>12172</v>
      </c>
      <c r="B11817" t="s">
        <v>14</v>
      </c>
      <c r="C11817" t="s">
        <v>14</v>
      </c>
      <c r="D11817" t="s">
        <v>64</v>
      </c>
      <c r="E11817" t="s">
        <v>517</v>
      </c>
    </row>
    <row r="11818" spans="1:5" x14ac:dyDescent="0.25">
      <c r="A11818" t="s">
        <v>12171</v>
      </c>
      <c r="B11818" t="s">
        <v>14</v>
      </c>
      <c r="C11818" t="s">
        <v>14</v>
      </c>
      <c r="D11818" t="s">
        <v>64</v>
      </c>
      <c r="E11818" t="s">
        <v>517</v>
      </c>
    </row>
    <row r="11819" spans="1:5" x14ac:dyDescent="0.25">
      <c r="A11819" t="s">
        <v>12173</v>
      </c>
      <c r="B11819" t="s">
        <v>14</v>
      </c>
      <c r="C11819" t="s">
        <v>14</v>
      </c>
      <c r="D11819" t="s">
        <v>34</v>
      </c>
      <c r="E11819" t="s">
        <v>520</v>
      </c>
    </row>
    <row r="11820" spans="1:5" x14ac:dyDescent="0.25">
      <c r="A11820" t="s">
        <v>12174</v>
      </c>
      <c r="B11820" t="s">
        <v>14</v>
      </c>
      <c r="C11820" t="s">
        <v>14</v>
      </c>
      <c r="D11820" t="s">
        <v>34</v>
      </c>
      <c r="E11820" t="s">
        <v>520</v>
      </c>
    </row>
    <row r="11821" spans="1:5" x14ac:dyDescent="0.25">
      <c r="A11821" t="s">
        <v>12176</v>
      </c>
      <c r="B11821" t="s">
        <v>14</v>
      </c>
      <c r="C11821" t="s">
        <v>14</v>
      </c>
      <c r="D11821" t="s">
        <v>34</v>
      </c>
      <c r="E11821" t="s">
        <v>520</v>
      </c>
    </row>
    <row r="11822" spans="1:5" x14ac:dyDescent="0.25">
      <c r="A11822" t="s">
        <v>12175</v>
      </c>
      <c r="B11822" t="s">
        <v>14</v>
      </c>
      <c r="C11822" t="s">
        <v>14</v>
      </c>
      <c r="D11822" t="s">
        <v>34</v>
      </c>
      <c r="E11822" t="s">
        <v>520</v>
      </c>
    </row>
    <row r="11823" spans="1:5" x14ac:dyDescent="0.25">
      <c r="A11823" t="s">
        <v>12177</v>
      </c>
      <c r="B11823" t="s">
        <v>14</v>
      </c>
      <c r="C11823" t="s">
        <v>14</v>
      </c>
      <c r="D11823" t="s">
        <v>34</v>
      </c>
      <c r="E11823" t="s">
        <v>520</v>
      </c>
    </row>
    <row r="11824" spans="1:5" x14ac:dyDescent="0.25">
      <c r="A11824" t="s">
        <v>12178</v>
      </c>
      <c r="B11824" t="s">
        <v>14</v>
      </c>
      <c r="C11824" t="s">
        <v>14</v>
      </c>
      <c r="D11824" t="s">
        <v>34</v>
      </c>
      <c r="E11824" t="s">
        <v>520</v>
      </c>
    </row>
    <row r="11825" spans="1:5" x14ac:dyDescent="0.25">
      <c r="A11825" t="s">
        <v>12179</v>
      </c>
      <c r="B11825" t="s">
        <v>14</v>
      </c>
      <c r="C11825" t="s">
        <v>14</v>
      </c>
      <c r="D11825" t="s">
        <v>34</v>
      </c>
      <c r="E11825" t="s">
        <v>520</v>
      </c>
    </row>
    <row r="11826" spans="1:5" x14ac:dyDescent="0.25">
      <c r="A11826" t="s">
        <v>12180</v>
      </c>
      <c r="B11826" t="s">
        <v>14</v>
      </c>
      <c r="C11826" t="s">
        <v>14</v>
      </c>
      <c r="D11826" t="s">
        <v>34</v>
      </c>
      <c r="E11826" t="s">
        <v>520</v>
      </c>
    </row>
    <row r="11827" spans="1:5" x14ac:dyDescent="0.25">
      <c r="A11827" t="s">
        <v>12181</v>
      </c>
      <c r="B11827" t="s">
        <v>14</v>
      </c>
      <c r="C11827" t="s">
        <v>14</v>
      </c>
      <c r="D11827" t="s">
        <v>34</v>
      </c>
      <c r="E11827" t="s">
        <v>518</v>
      </c>
    </row>
    <row r="11828" spans="1:5" x14ac:dyDescent="0.25">
      <c r="A11828" t="s">
        <v>12182</v>
      </c>
      <c r="B11828" t="s">
        <v>14</v>
      </c>
      <c r="C11828" t="s">
        <v>14</v>
      </c>
      <c r="D11828" t="s">
        <v>34</v>
      </c>
      <c r="E11828" t="s">
        <v>520</v>
      </c>
    </row>
    <row r="11829" spans="1:5" x14ac:dyDescent="0.25">
      <c r="A11829" t="s">
        <v>12183</v>
      </c>
      <c r="B11829" t="s">
        <v>14</v>
      </c>
      <c r="C11829" t="s">
        <v>14</v>
      </c>
      <c r="D11829" t="s">
        <v>34</v>
      </c>
      <c r="E11829" t="s">
        <v>520</v>
      </c>
    </row>
    <row r="11830" spans="1:5" x14ac:dyDescent="0.25">
      <c r="A11830" t="s">
        <v>12184</v>
      </c>
      <c r="B11830" t="s">
        <v>14</v>
      </c>
      <c r="C11830" t="s">
        <v>14</v>
      </c>
      <c r="D11830" t="s">
        <v>34</v>
      </c>
      <c r="E11830" t="s">
        <v>520</v>
      </c>
    </row>
    <row r="11831" spans="1:5" x14ac:dyDescent="0.25">
      <c r="A11831" t="s">
        <v>12185</v>
      </c>
      <c r="B11831" t="s">
        <v>14</v>
      </c>
      <c r="C11831" t="s">
        <v>14</v>
      </c>
      <c r="D11831" t="s">
        <v>34</v>
      </c>
      <c r="E11831" t="s">
        <v>520</v>
      </c>
    </row>
    <row r="11832" spans="1:5" x14ac:dyDescent="0.25">
      <c r="A11832" t="s">
        <v>12186</v>
      </c>
      <c r="B11832" t="s">
        <v>14</v>
      </c>
      <c r="C11832" t="s">
        <v>14</v>
      </c>
      <c r="D11832" t="s">
        <v>34</v>
      </c>
      <c r="E11832" t="s">
        <v>520</v>
      </c>
    </row>
    <row r="11833" spans="1:5" x14ac:dyDescent="0.25">
      <c r="A11833" t="s">
        <v>12187</v>
      </c>
      <c r="B11833" t="s">
        <v>14</v>
      </c>
      <c r="C11833" t="s">
        <v>14</v>
      </c>
      <c r="D11833" t="s">
        <v>34</v>
      </c>
      <c r="E11833" t="s">
        <v>520</v>
      </c>
    </row>
    <row r="11834" spans="1:5" x14ac:dyDescent="0.25">
      <c r="A11834" t="s">
        <v>12189</v>
      </c>
      <c r="B11834" t="s">
        <v>14</v>
      </c>
      <c r="C11834" t="s">
        <v>14</v>
      </c>
      <c r="D11834" t="s">
        <v>34</v>
      </c>
      <c r="E11834" t="s">
        <v>520</v>
      </c>
    </row>
    <row r="11835" spans="1:5" x14ac:dyDescent="0.25">
      <c r="A11835" t="s">
        <v>12188</v>
      </c>
      <c r="B11835" t="s">
        <v>14</v>
      </c>
      <c r="C11835" t="s">
        <v>14</v>
      </c>
      <c r="D11835" t="s">
        <v>34</v>
      </c>
      <c r="E11835" t="s">
        <v>520</v>
      </c>
    </row>
    <row r="11836" spans="1:5" x14ac:dyDescent="0.25">
      <c r="A11836" t="s">
        <v>12190</v>
      </c>
      <c r="B11836" t="s">
        <v>14</v>
      </c>
      <c r="C11836" t="s">
        <v>14</v>
      </c>
      <c r="D11836" t="s">
        <v>64</v>
      </c>
      <c r="E11836" t="s">
        <v>518</v>
      </c>
    </row>
    <row r="11837" spans="1:5" x14ac:dyDescent="0.25">
      <c r="A11837" t="s">
        <v>12191</v>
      </c>
      <c r="B11837" t="s">
        <v>14</v>
      </c>
      <c r="C11837" t="s">
        <v>14</v>
      </c>
      <c r="D11837" t="s">
        <v>64</v>
      </c>
      <c r="E11837" t="s">
        <v>517</v>
      </c>
    </row>
    <row r="11838" spans="1:5" x14ac:dyDescent="0.25">
      <c r="A11838" t="s">
        <v>12192</v>
      </c>
      <c r="B11838" t="s">
        <v>14</v>
      </c>
      <c r="C11838" t="s">
        <v>14</v>
      </c>
      <c r="D11838" t="s">
        <v>64</v>
      </c>
      <c r="E11838" t="s">
        <v>517</v>
      </c>
    </row>
    <row r="11839" spans="1:5" x14ac:dyDescent="0.25">
      <c r="A11839" t="s">
        <v>12193</v>
      </c>
      <c r="B11839" t="s">
        <v>14</v>
      </c>
      <c r="C11839" t="s">
        <v>14</v>
      </c>
      <c r="D11839" t="s">
        <v>64</v>
      </c>
      <c r="E11839" t="s">
        <v>637</v>
      </c>
    </row>
    <row r="11840" spans="1:5" x14ac:dyDescent="0.25">
      <c r="A11840" t="s">
        <v>12194</v>
      </c>
      <c r="B11840" t="s">
        <v>14</v>
      </c>
      <c r="C11840" t="s">
        <v>14</v>
      </c>
      <c r="D11840" t="s">
        <v>64</v>
      </c>
      <c r="E11840" t="s">
        <v>518</v>
      </c>
    </row>
    <row r="11841" spans="1:5" x14ac:dyDescent="0.25">
      <c r="A11841" t="s">
        <v>12195</v>
      </c>
      <c r="B11841" t="s">
        <v>14</v>
      </c>
      <c r="C11841" t="s">
        <v>14</v>
      </c>
      <c r="D11841" t="s">
        <v>64</v>
      </c>
      <c r="E11841" t="s">
        <v>518</v>
      </c>
    </row>
    <row r="11842" spans="1:5" x14ac:dyDescent="0.25">
      <c r="A11842" t="s">
        <v>12198</v>
      </c>
      <c r="B11842" t="s">
        <v>14</v>
      </c>
      <c r="C11842" t="s">
        <v>14</v>
      </c>
      <c r="D11842" t="s">
        <v>34</v>
      </c>
      <c r="E11842" t="s">
        <v>520</v>
      </c>
    </row>
    <row r="11843" spans="1:5" x14ac:dyDescent="0.25">
      <c r="A11843" t="s">
        <v>12196</v>
      </c>
      <c r="B11843" t="s">
        <v>14</v>
      </c>
      <c r="C11843" t="s">
        <v>14</v>
      </c>
      <c r="D11843" t="s">
        <v>34</v>
      </c>
      <c r="E11843" t="s">
        <v>520</v>
      </c>
    </row>
    <row r="11844" spans="1:5" x14ac:dyDescent="0.25">
      <c r="A11844" t="s">
        <v>12197</v>
      </c>
      <c r="B11844" t="s">
        <v>14</v>
      </c>
      <c r="C11844" t="s">
        <v>14</v>
      </c>
      <c r="D11844" t="s">
        <v>34</v>
      </c>
      <c r="E11844" t="s">
        <v>520</v>
      </c>
    </row>
    <row r="11845" spans="1:5" x14ac:dyDescent="0.25">
      <c r="A11845" t="s">
        <v>12199</v>
      </c>
      <c r="B11845" t="s">
        <v>14</v>
      </c>
      <c r="C11845" t="s">
        <v>14</v>
      </c>
      <c r="D11845" t="s">
        <v>34</v>
      </c>
      <c r="E11845" t="s">
        <v>520</v>
      </c>
    </row>
    <row r="11846" spans="1:5" x14ac:dyDescent="0.25">
      <c r="A11846" t="s">
        <v>12200</v>
      </c>
      <c r="B11846" t="s">
        <v>14</v>
      </c>
      <c r="C11846" t="s">
        <v>14</v>
      </c>
      <c r="D11846" t="s">
        <v>34</v>
      </c>
      <c r="E11846" t="s">
        <v>520</v>
      </c>
    </row>
    <row r="11847" spans="1:5" x14ac:dyDescent="0.25">
      <c r="A11847" t="s">
        <v>12201</v>
      </c>
      <c r="B11847" t="s">
        <v>14</v>
      </c>
      <c r="C11847" t="s">
        <v>14</v>
      </c>
      <c r="D11847" t="s">
        <v>34</v>
      </c>
      <c r="E11847" t="s">
        <v>520</v>
      </c>
    </row>
    <row r="11848" spans="1:5" x14ac:dyDescent="0.25">
      <c r="A11848" t="s">
        <v>12202</v>
      </c>
      <c r="B11848" t="s">
        <v>14</v>
      </c>
      <c r="C11848" t="s">
        <v>14</v>
      </c>
      <c r="D11848" t="s">
        <v>34</v>
      </c>
      <c r="E11848" t="s">
        <v>520</v>
      </c>
    </row>
    <row r="11849" spans="1:5" x14ac:dyDescent="0.25">
      <c r="A11849" t="s">
        <v>12203</v>
      </c>
      <c r="B11849" t="s">
        <v>14</v>
      </c>
      <c r="C11849" t="s">
        <v>14</v>
      </c>
      <c r="D11849" t="s">
        <v>34</v>
      </c>
      <c r="E11849" t="s">
        <v>520</v>
      </c>
    </row>
    <row r="11850" spans="1:5" x14ac:dyDescent="0.25">
      <c r="A11850" t="s">
        <v>12205</v>
      </c>
      <c r="B11850" t="s">
        <v>14</v>
      </c>
      <c r="C11850" t="s">
        <v>14</v>
      </c>
      <c r="D11850" t="s">
        <v>34</v>
      </c>
      <c r="E11850" t="s">
        <v>520</v>
      </c>
    </row>
    <row r="11851" spans="1:5" x14ac:dyDescent="0.25">
      <c r="A11851" t="s">
        <v>12204</v>
      </c>
      <c r="B11851" t="s">
        <v>14</v>
      </c>
      <c r="C11851" t="s">
        <v>14</v>
      </c>
      <c r="D11851" t="s">
        <v>34</v>
      </c>
      <c r="E11851" t="s">
        <v>520</v>
      </c>
    </row>
    <row r="11852" spans="1:5" x14ac:dyDescent="0.25">
      <c r="A11852" t="s">
        <v>12206</v>
      </c>
      <c r="B11852" t="s">
        <v>14</v>
      </c>
      <c r="C11852" t="s">
        <v>14</v>
      </c>
      <c r="D11852" t="s">
        <v>34</v>
      </c>
      <c r="E11852" t="s">
        <v>520</v>
      </c>
    </row>
    <row r="11853" spans="1:5" x14ac:dyDescent="0.25">
      <c r="A11853" t="s">
        <v>12207</v>
      </c>
      <c r="B11853" t="s">
        <v>14</v>
      </c>
      <c r="C11853" t="s">
        <v>14</v>
      </c>
      <c r="D11853" t="s">
        <v>34</v>
      </c>
      <c r="E11853" t="s">
        <v>520</v>
      </c>
    </row>
    <row r="11854" spans="1:5" x14ac:dyDescent="0.25">
      <c r="A11854" t="s">
        <v>12208</v>
      </c>
      <c r="B11854" t="s">
        <v>14</v>
      </c>
      <c r="C11854" t="s">
        <v>14</v>
      </c>
      <c r="D11854" t="s">
        <v>64</v>
      </c>
      <c r="E11854" t="s">
        <v>517</v>
      </c>
    </row>
    <row r="11855" spans="1:5" x14ac:dyDescent="0.25">
      <c r="A11855" t="s">
        <v>12209</v>
      </c>
      <c r="B11855" t="s">
        <v>14</v>
      </c>
      <c r="C11855" t="s">
        <v>14</v>
      </c>
      <c r="D11855" t="s">
        <v>34</v>
      </c>
      <c r="E11855" t="s">
        <v>520</v>
      </c>
    </row>
    <row r="11856" spans="1:5" x14ac:dyDescent="0.25">
      <c r="A11856" t="s">
        <v>12210</v>
      </c>
      <c r="B11856" t="s">
        <v>14</v>
      </c>
      <c r="C11856" t="s">
        <v>14</v>
      </c>
      <c r="D11856" t="s">
        <v>34</v>
      </c>
      <c r="E11856" t="s">
        <v>520</v>
      </c>
    </row>
    <row r="11857" spans="1:5" x14ac:dyDescent="0.25">
      <c r="A11857" t="s">
        <v>12211</v>
      </c>
      <c r="B11857" t="s">
        <v>20</v>
      </c>
      <c r="C11857" t="s">
        <v>19</v>
      </c>
      <c r="D11857" t="s">
        <v>33</v>
      </c>
      <c r="E11857" t="s">
        <v>500</v>
      </c>
    </row>
    <row r="11858" spans="1:5" x14ac:dyDescent="0.25">
      <c r="A11858" t="s">
        <v>12213</v>
      </c>
      <c r="B11858" t="s">
        <v>14</v>
      </c>
      <c r="C11858" t="s">
        <v>14</v>
      </c>
      <c r="D11858" t="s">
        <v>34</v>
      </c>
      <c r="E11858" t="s">
        <v>520</v>
      </c>
    </row>
    <row r="11859" spans="1:5" x14ac:dyDescent="0.25">
      <c r="A11859" t="s">
        <v>12214</v>
      </c>
      <c r="B11859" t="s">
        <v>14</v>
      </c>
      <c r="C11859" t="s">
        <v>14</v>
      </c>
      <c r="D11859" t="s">
        <v>34</v>
      </c>
      <c r="E11859" t="s">
        <v>520</v>
      </c>
    </row>
    <row r="11860" spans="1:5" x14ac:dyDescent="0.25">
      <c r="A11860" t="s">
        <v>12212</v>
      </c>
      <c r="B11860" t="s">
        <v>14</v>
      </c>
      <c r="C11860" t="s">
        <v>14</v>
      </c>
      <c r="D11860" t="s">
        <v>34</v>
      </c>
      <c r="E11860" t="s">
        <v>520</v>
      </c>
    </row>
    <row r="11861" spans="1:5" x14ac:dyDescent="0.25">
      <c r="A11861" t="s">
        <v>12217</v>
      </c>
      <c r="B11861" t="s">
        <v>14</v>
      </c>
      <c r="C11861" t="s">
        <v>14</v>
      </c>
      <c r="D11861" t="s">
        <v>34</v>
      </c>
      <c r="E11861" t="s">
        <v>520</v>
      </c>
    </row>
    <row r="11862" spans="1:5" x14ac:dyDescent="0.25">
      <c r="A11862" t="s">
        <v>12215</v>
      </c>
      <c r="B11862" t="s">
        <v>14</v>
      </c>
      <c r="C11862" t="s">
        <v>14</v>
      </c>
      <c r="D11862" t="s">
        <v>34</v>
      </c>
      <c r="E11862" t="s">
        <v>520</v>
      </c>
    </row>
    <row r="11863" spans="1:5" x14ac:dyDescent="0.25">
      <c r="A11863" t="s">
        <v>12216</v>
      </c>
      <c r="B11863" t="s">
        <v>14</v>
      </c>
      <c r="C11863" t="s">
        <v>14</v>
      </c>
      <c r="D11863" t="s">
        <v>34</v>
      </c>
      <c r="E11863" t="s">
        <v>520</v>
      </c>
    </row>
    <row r="11864" spans="1:5" x14ac:dyDescent="0.25">
      <c r="A11864" t="s">
        <v>12218</v>
      </c>
      <c r="B11864" t="s">
        <v>14</v>
      </c>
      <c r="C11864" t="s">
        <v>14</v>
      </c>
      <c r="D11864" t="s">
        <v>34</v>
      </c>
      <c r="E11864" t="s">
        <v>520</v>
      </c>
    </row>
    <row r="11865" spans="1:5" x14ac:dyDescent="0.25">
      <c r="A11865" t="s">
        <v>12219</v>
      </c>
      <c r="B11865" t="s">
        <v>14</v>
      </c>
      <c r="C11865" t="s">
        <v>14</v>
      </c>
      <c r="D11865" t="s">
        <v>34</v>
      </c>
      <c r="E11865" t="s">
        <v>520</v>
      </c>
    </row>
    <row r="11866" spans="1:5" x14ac:dyDescent="0.25">
      <c r="A11866" t="s">
        <v>12220</v>
      </c>
      <c r="B11866" t="s">
        <v>14</v>
      </c>
      <c r="C11866" t="s">
        <v>14</v>
      </c>
      <c r="D11866" t="s">
        <v>34</v>
      </c>
      <c r="E11866" t="s">
        <v>520</v>
      </c>
    </row>
    <row r="11867" spans="1:5" x14ac:dyDescent="0.25">
      <c r="A11867" t="s">
        <v>12221</v>
      </c>
      <c r="B11867" t="s">
        <v>14</v>
      </c>
      <c r="C11867" t="s">
        <v>14</v>
      </c>
      <c r="D11867" t="s">
        <v>34</v>
      </c>
      <c r="E11867" t="s">
        <v>520</v>
      </c>
    </row>
    <row r="11868" spans="1:5" x14ac:dyDescent="0.25">
      <c r="A11868" t="s">
        <v>12222</v>
      </c>
      <c r="B11868" t="s">
        <v>14</v>
      </c>
      <c r="C11868" t="s">
        <v>14</v>
      </c>
      <c r="D11868" t="s">
        <v>34</v>
      </c>
      <c r="E11868" t="s">
        <v>520</v>
      </c>
    </row>
    <row r="11869" spans="1:5" x14ac:dyDescent="0.25">
      <c r="A11869" t="s">
        <v>12223</v>
      </c>
      <c r="B11869" t="s">
        <v>14</v>
      </c>
      <c r="C11869" t="s">
        <v>14</v>
      </c>
      <c r="D11869" t="s">
        <v>34</v>
      </c>
      <c r="E11869" t="s">
        <v>520</v>
      </c>
    </row>
    <row r="11870" spans="1:5" x14ac:dyDescent="0.25">
      <c r="A11870" t="s">
        <v>12227</v>
      </c>
      <c r="B11870" t="s">
        <v>14</v>
      </c>
      <c r="C11870" t="s">
        <v>14</v>
      </c>
      <c r="D11870" t="s">
        <v>34</v>
      </c>
      <c r="E11870" t="s">
        <v>520</v>
      </c>
    </row>
    <row r="11871" spans="1:5" x14ac:dyDescent="0.25">
      <c r="A11871" t="s">
        <v>12226</v>
      </c>
      <c r="B11871" t="s">
        <v>14</v>
      </c>
      <c r="C11871" t="s">
        <v>14</v>
      </c>
      <c r="D11871" t="s">
        <v>34</v>
      </c>
      <c r="E11871" t="s">
        <v>520</v>
      </c>
    </row>
    <row r="11872" spans="1:5" x14ac:dyDescent="0.25">
      <c r="A11872" t="s">
        <v>12225</v>
      </c>
      <c r="B11872" t="s">
        <v>14</v>
      </c>
      <c r="C11872" t="s">
        <v>14</v>
      </c>
      <c r="D11872" t="s">
        <v>34</v>
      </c>
      <c r="E11872" t="s">
        <v>520</v>
      </c>
    </row>
    <row r="11873" spans="1:5" x14ac:dyDescent="0.25">
      <c r="A11873" t="s">
        <v>12224</v>
      </c>
      <c r="B11873" t="s">
        <v>14</v>
      </c>
      <c r="C11873" t="s">
        <v>14</v>
      </c>
      <c r="D11873" t="s">
        <v>34</v>
      </c>
      <c r="E11873" t="s">
        <v>520</v>
      </c>
    </row>
    <row r="11874" spans="1:5" x14ac:dyDescent="0.25">
      <c r="A11874" t="s">
        <v>12228</v>
      </c>
      <c r="B11874" t="s">
        <v>14</v>
      </c>
      <c r="C11874" t="s">
        <v>14</v>
      </c>
      <c r="D11874" t="s">
        <v>34</v>
      </c>
      <c r="E11874" t="s">
        <v>520</v>
      </c>
    </row>
    <row r="11875" spans="1:5" x14ac:dyDescent="0.25">
      <c r="A11875" t="s">
        <v>12229</v>
      </c>
      <c r="B11875" t="s">
        <v>14</v>
      </c>
      <c r="C11875" t="s">
        <v>14</v>
      </c>
      <c r="D11875" t="s">
        <v>34</v>
      </c>
      <c r="E11875" t="s">
        <v>520</v>
      </c>
    </row>
    <row r="11876" spans="1:5" x14ac:dyDescent="0.25">
      <c r="A11876" t="s">
        <v>12231</v>
      </c>
      <c r="B11876" t="s">
        <v>14</v>
      </c>
      <c r="C11876" t="s">
        <v>14</v>
      </c>
      <c r="D11876" t="s">
        <v>34</v>
      </c>
      <c r="E11876" t="s">
        <v>520</v>
      </c>
    </row>
    <row r="11877" spans="1:5" x14ac:dyDescent="0.25">
      <c r="A11877" t="s">
        <v>12230</v>
      </c>
      <c r="B11877" t="s">
        <v>14</v>
      </c>
      <c r="C11877" t="s">
        <v>14</v>
      </c>
      <c r="D11877" t="s">
        <v>34</v>
      </c>
      <c r="E11877" t="s">
        <v>520</v>
      </c>
    </row>
    <row r="11878" spans="1:5" x14ac:dyDescent="0.25">
      <c r="A11878" t="s">
        <v>12232</v>
      </c>
      <c r="B11878" t="s">
        <v>14</v>
      </c>
      <c r="C11878" t="s">
        <v>14</v>
      </c>
      <c r="D11878" t="s">
        <v>64</v>
      </c>
      <c r="E11878" t="s">
        <v>635</v>
      </c>
    </row>
    <row r="11879" spans="1:5" x14ac:dyDescent="0.25">
      <c r="A11879" t="s">
        <v>12233</v>
      </c>
      <c r="B11879" t="s">
        <v>14</v>
      </c>
      <c r="C11879" t="s">
        <v>14</v>
      </c>
      <c r="D11879" t="s">
        <v>34</v>
      </c>
      <c r="E11879" t="s">
        <v>520</v>
      </c>
    </row>
    <row r="11880" spans="1:5" x14ac:dyDescent="0.25">
      <c r="A11880" t="s">
        <v>12234</v>
      </c>
      <c r="B11880" t="s">
        <v>14</v>
      </c>
      <c r="C11880" t="s">
        <v>14</v>
      </c>
      <c r="D11880" t="s">
        <v>34</v>
      </c>
      <c r="E11880" t="s">
        <v>520</v>
      </c>
    </row>
    <row r="11881" spans="1:5" x14ac:dyDescent="0.25">
      <c r="A11881" t="s">
        <v>12235</v>
      </c>
      <c r="B11881" t="s">
        <v>14</v>
      </c>
      <c r="C11881" t="s">
        <v>14</v>
      </c>
      <c r="D11881" t="s">
        <v>34</v>
      </c>
      <c r="E11881" t="s">
        <v>520</v>
      </c>
    </row>
    <row r="11882" spans="1:5" x14ac:dyDescent="0.25">
      <c r="A11882" t="s">
        <v>12236</v>
      </c>
      <c r="B11882" t="s">
        <v>14</v>
      </c>
      <c r="C11882" t="s">
        <v>14</v>
      </c>
      <c r="D11882" t="s">
        <v>34</v>
      </c>
      <c r="E11882" t="s">
        <v>520</v>
      </c>
    </row>
    <row r="11883" spans="1:5" x14ac:dyDescent="0.25">
      <c r="A11883" t="s">
        <v>12237</v>
      </c>
      <c r="B11883" t="s">
        <v>14</v>
      </c>
      <c r="C11883" t="s">
        <v>14</v>
      </c>
      <c r="D11883" t="s">
        <v>34</v>
      </c>
      <c r="E11883" t="s">
        <v>520</v>
      </c>
    </row>
    <row r="11884" spans="1:5" x14ac:dyDescent="0.25">
      <c r="A11884" t="s">
        <v>12240</v>
      </c>
      <c r="B11884" t="s">
        <v>14</v>
      </c>
      <c r="C11884" t="s">
        <v>14</v>
      </c>
      <c r="D11884" t="s">
        <v>34</v>
      </c>
      <c r="E11884" t="s">
        <v>520</v>
      </c>
    </row>
    <row r="11885" spans="1:5" x14ac:dyDescent="0.25">
      <c r="A11885" t="s">
        <v>12238</v>
      </c>
      <c r="B11885" t="s">
        <v>14</v>
      </c>
      <c r="C11885" t="s">
        <v>14</v>
      </c>
      <c r="D11885" t="s">
        <v>34</v>
      </c>
      <c r="E11885" t="s">
        <v>520</v>
      </c>
    </row>
    <row r="11886" spans="1:5" x14ac:dyDescent="0.25">
      <c r="A11886" t="s">
        <v>12239</v>
      </c>
      <c r="B11886" t="s">
        <v>14</v>
      </c>
      <c r="C11886" t="s">
        <v>14</v>
      </c>
      <c r="D11886" t="s">
        <v>34</v>
      </c>
      <c r="E11886" t="s">
        <v>520</v>
      </c>
    </row>
    <row r="11887" spans="1:5" x14ac:dyDescent="0.25">
      <c r="A11887" t="s">
        <v>12241</v>
      </c>
      <c r="B11887" t="s">
        <v>14</v>
      </c>
      <c r="C11887" t="s">
        <v>14</v>
      </c>
      <c r="D11887" t="s">
        <v>34</v>
      </c>
      <c r="E11887" t="s">
        <v>520</v>
      </c>
    </row>
    <row r="11888" spans="1:5" x14ac:dyDescent="0.25">
      <c r="A11888" t="s">
        <v>12242</v>
      </c>
      <c r="B11888" t="s">
        <v>14</v>
      </c>
      <c r="C11888" t="s">
        <v>14</v>
      </c>
      <c r="D11888" t="s">
        <v>34</v>
      </c>
      <c r="E11888" t="s">
        <v>520</v>
      </c>
    </row>
    <row r="11889" spans="1:5" x14ac:dyDescent="0.25">
      <c r="A11889" t="s">
        <v>12243</v>
      </c>
      <c r="B11889" t="s">
        <v>14</v>
      </c>
      <c r="C11889" t="s">
        <v>14</v>
      </c>
      <c r="D11889" t="s">
        <v>34</v>
      </c>
      <c r="E11889" t="s">
        <v>520</v>
      </c>
    </row>
    <row r="11890" spans="1:5" x14ac:dyDescent="0.25">
      <c r="A11890" t="s">
        <v>12244</v>
      </c>
      <c r="B11890" t="s">
        <v>14</v>
      </c>
      <c r="C11890" t="s">
        <v>14</v>
      </c>
      <c r="D11890" t="s">
        <v>34</v>
      </c>
      <c r="E11890" t="s">
        <v>520</v>
      </c>
    </row>
    <row r="11891" spans="1:5" x14ac:dyDescent="0.25">
      <c r="A11891" t="s">
        <v>12245</v>
      </c>
      <c r="B11891" t="s">
        <v>14</v>
      </c>
      <c r="C11891" t="s">
        <v>14</v>
      </c>
      <c r="D11891" t="s">
        <v>34</v>
      </c>
      <c r="E11891" t="s">
        <v>520</v>
      </c>
    </row>
    <row r="11892" spans="1:5" x14ac:dyDescent="0.25">
      <c r="A11892" t="s">
        <v>12246</v>
      </c>
      <c r="B11892" t="s">
        <v>14</v>
      </c>
      <c r="C11892" t="s">
        <v>14</v>
      </c>
      <c r="D11892" t="s">
        <v>34</v>
      </c>
      <c r="E11892" t="s">
        <v>520</v>
      </c>
    </row>
    <row r="11893" spans="1:5" x14ac:dyDescent="0.25">
      <c r="A11893" t="s">
        <v>12248</v>
      </c>
      <c r="B11893" t="s">
        <v>14</v>
      </c>
      <c r="C11893" t="s">
        <v>14</v>
      </c>
      <c r="D11893" t="s">
        <v>34</v>
      </c>
      <c r="E11893" t="s">
        <v>520</v>
      </c>
    </row>
    <row r="11894" spans="1:5" x14ac:dyDescent="0.25">
      <c r="A11894" t="s">
        <v>12247</v>
      </c>
      <c r="B11894" t="s">
        <v>14</v>
      </c>
      <c r="C11894" t="s">
        <v>14</v>
      </c>
      <c r="D11894" t="s">
        <v>34</v>
      </c>
      <c r="E11894" t="s">
        <v>520</v>
      </c>
    </row>
    <row r="11895" spans="1:5" x14ac:dyDescent="0.25">
      <c r="A11895" t="s">
        <v>12249</v>
      </c>
      <c r="B11895" t="s">
        <v>14</v>
      </c>
      <c r="C11895" t="s">
        <v>14</v>
      </c>
      <c r="D11895" t="s">
        <v>34</v>
      </c>
      <c r="E11895" t="s">
        <v>520</v>
      </c>
    </row>
    <row r="11896" spans="1:5" x14ac:dyDescent="0.25">
      <c r="A11896" t="s">
        <v>12250</v>
      </c>
      <c r="B11896" t="s">
        <v>14</v>
      </c>
      <c r="C11896" t="s">
        <v>14</v>
      </c>
      <c r="D11896" t="s">
        <v>34</v>
      </c>
      <c r="E11896" t="s">
        <v>520</v>
      </c>
    </row>
    <row r="11897" spans="1:5" x14ac:dyDescent="0.25">
      <c r="A11897" t="s">
        <v>12252</v>
      </c>
      <c r="B11897" t="s">
        <v>14</v>
      </c>
      <c r="C11897" t="s">
        <v>14</v>
      </c>
      <c r="D11897" t="s">
        <v>34</v>
      </c>
      <c r="E11897" t="s">
        <v>520</v>
      </c>
    </row>
    <row r="11898" spans="1:5" x14ac:dyDescent="0.25">
      <c r="A11898" t="s">
        <v>12251</v>
      </c>
      <c r="B11898" t="s">
        <v>14</v>
      </c>
      <c r="C11898" t="s">
        <v>14</v>
      </c>
      <c r="D11898" t="s">
        <v>34</v>
      </c>
      <c r="E11898" t="s">
        <v>520</v>
      </c>
    </row>
    <row r="11899" spans="1:5" x14ac:dyDescent="0.25">
      <c r="A11899" t="s">
        <v>12253</v>
      </c>
      <c r="B11899" t="s">
        <v>14</v>
      </c>
      <c r="C11899" t="s">
        <v>14</v>
      </c>
      <c r="D11899" t="s">
        <v>34</v>
      </c>
      <c r="E11899" t="s">
        <v>520</v>
      </c>
    </row>
    <row r="11900" spans="1:5" x14ac:dyDescent="0.25">
      <c r="A11900" t="s">
        <v>12255</v>
      </c>
      <c r="B11900" t="s">
        <v>14</v>
      </c>
      <c r="C11900" t="s">
        <v>14</v>
      </c>
      <c r="D11900" t="s">
        <v>34</v>
      </c>
      <c r="E11900" t="s">
        <v>520</v>
      </c>
    </row>
    <row r="11901" spans="1:5" x14ac:dyDescent="0.25">
      <c r="A11901" t="s">
        <v>12254</v>
      </c>
      <c r="B11901" t="s">
        <v>14</v>
      </c>
      <c r="C11901" t="s">
        <v>14</v>
      </c>
      <c r="D11901" t="s">
        <v>34</v>
      </c>
      <c r="E11901" t="s">
        <v>520</v>
      </c>
    </row>
    <row r="11902" spans="1:5" x14ac:dyDescent="0.25">
      <c r="A11902" t="s">
        <v>12256</v>
      </c>
      <c r="B11902" t="s">
        <v>14</v>
      </c>
      <c r="C11902" t="s">
        <v>14</v>
      </c>
      <c r="D11902" t="s">
        <v>34</v>
      </c>
      <c r="E11902" t="s">
        <v>520</v>
      </c>
    </row>
    <row r="11903" spans="1:5" x14ac:dyDescent="0.25">
      <c r="A11903" t="s">
        <v>12257</v>
      </c>
      <c r="B11903" t="s">
        <v>14</v>
      </c>
      <c r="C11903" t="s">
        <v>14</v>
      </c>
      <c r="D11903" t="s">
        <v>34</v>
      </c>
      <c r="E11903" t="s">
        <v>520</v>
      </c>
    </row>
    <row r="11904" spans="1:5" x14ac:dyDescent="0.25">
      <c r="A11904" t="s">
        <v>12258</v>
      </c>
      <c r="B11904" t="s">
        <v>14</v>
      </c>
      <c r="C11904" t="s">
        <v>14</v>
      </c>
      <c r="D11904" t="s">
        <v>34</v>
      </c>
      <c r="E11904" t="s">
        <v>520</v>
      </c>
    </row>
    <row r="11905" spans="1:5" x14ac:dyDescent="0.25">
      <c r="A11905" t="s">
        <v>12259</v>
      </c>
      <c r="B11905" t="s">
        <v>14</v>
      </c>
      <c r="C11905" t="s">
        <v>14</v>
      </c>
      <c r="D11905" t="s">
        <v>34</v>
      </c>
      <c r="E11905" t="s">
        <v>520</v>
      </c>
    </row>
    <row r="11906" spans="1:5" x14ac:dyDescent="0.25">
      <c r="A11906" t="s">
        <v>12260</v>
      </c>
      <c r="B11906" t="s">
        <v>14</v>
      </c>
      <c r="C11906" t="s">
        <v>14</v>
      </c>
      <c r="D11906" t="s">
        <v>34</v>
      </c>
      <c r="E11906" t="s">
        <v>520</v>
      </c>
    </row>
    <row r="11907" spans="1:5" x14ac:dyDescent="0.25">
      <c r="A11907" t="s">
        <v>12261</v>
      </c>
      <c r="B11907" t="s">
        <v>14</v>
      </c>
      <c r="C11907" t="s">
        <v>14</v>
      </c>
      <c r="D11907" t="s">
        <v>34</v>
      </c>
      <c r="E11907" t="s">
        <v>520</v>
      </c>
    </row>
    <row r="11908" spans="1:5" x14ac:dyDescent="0.25">
      <c r="A11908" t="s">
        <v>12262</v>
      </c>
      <c r="B11908" t="s">
        <v>14</v>
      </c>
      <c r="C11908" t="s">
        <v>14</v>
      </c>
      <c r="D11908" t="s">
        <v>34</v>
      </c>
      <c r="E11908" t="s">
        <v>520</v>
      </c>
    </row>
    <row r="11909" spans="1:5" x14ac:dyDescent="0.25">
      <c r="A11909" t="s">
        <v>12263</v>
      </c>
      <c r="B11909" t="s">
        <v>14</v>
      </c>
      <c r="C11909" t="s">
        <v>14</v>
      </c>
      <c r="D11909" t="s">
        <v>34</v>
      </c>
      <c r="E11909" t="s">
        <v>637</v>
      </c>
    </row>
    <row r="11910" spans="1:5" x14ac:dyDescent="0.25">
      <c r="A11910" t="s">
        <v>12264</v>
      </c>
      <c r="B11910" t="s">
        <v>14</v>
      </c>
      <c r="C11910" t="s">
        <v>14</v>
      </c>
      <c r="D11910" t="s">
        <v>34</v>
      </c>
      <c r="E11910" t="s">
        <v>520</v>
      </c>
    </row>
    <row r="11911" spans="1:5" x14ac:dyDescent="0.25">
      <c r="A11911" t="s">
        <v>12265</v>
      </c>
      <c r="B11911" t="s">
        <v>14</v>
      </c>
      <c r="C11911" t="s">
        <v>14</v>
      </c>
      <c r="D11911" t="s">
        <v>34</v>
      </c>
      <c r="E11911" t="s">
        <v>520</v>
      </c>
    </row>
    <row r="11912" spans="1:5" x14ac:dyDescent="0.25">
      <c r="A11912" t="s">
        <v>12266</v>
      </c>
      <c r="B11912" t="s">
        <v>14</v>
      </c>
      <c r="C11912" t="s">
        <v>14</v>
      </c>
      <c r="D11912" t="s">
        <v>34</v>
      </c>
      <c r="E11912" t="s">
        <v>520</v>
      </c>
    </row>
    <row r="11913" spans="1:5" x14ac:dyDescent="0.25">
      <c r="A11913" t="s">
        <v>12267</v>
      </c>
      <c r="B11913" t="s">
        <v>14</v>
      </c>
      <c r="C11913" t="s">
        <v>14</v>
      </c>
      <c r="D11913" t="s">
        <v>34</v>
      </c>
      <c r="E11913" t="s">
        <v>520</v>
      </c>
    </row>
    <row r="11914" spans="1:5" x14ac:dyDescent="0.25">
      <c r="A11914" t="s">
        <v>12270</v>
      </c>
      <c r="B11914" t="s">
        <v>14</v>
      </c>
      <c r="C11914" t="s">
        <v>14</v>
      </c>
      <c r="D11914" t="s">
        <v>34</v>
      </c>
      <c r="E11914" t="s">
        <v>520</v>
      </c>
    </row>
    <row r="11915" spans="1:5" x14ac:dyDescent="0.25">
      <c r="A11915" t="s">
        <v>12268</v>
      </c>
      <c r="B11915" t="s">
        <v>14</v>
      </c>
      <c r="C11915" t="s">
        <v>14</v>
      </c>
      <c r="D11915" t="s">
        <v>34</v>
      </c>
      <c r="E11915" t="s">
        <v>520</v>
      </c>
    </row>
    <row r="11916" spans="1:5" x14ac:dyDescent="0.25">
      <c r="A11916" t="s">
        <v>12269</v>
      </c>
      <c r="B11916" t="s">
        <v>14</v>
      </c>
      <c r="C11916" t="s">
        <v>14</v>
      </c>
      <c r="D11916" t="s">
        <v>34</v>
      </c>
      <c r="E11916" t="s">
        <v>520</v>
      </c>
    </row>
    <row r="11917" spans="1:5" x14ac:dyDescent="0.25">
      <c r="A11917" t="s">
        <v>12271</v>
      </c>
      <c r="B11917" t="s">
        <v>14</v>
      </c>
      <c r="C11917" t="s">
        <v>14</v>
      </c>
      <c r="D11917" t="s">
        <v>34</v>
      </c>
      <c r="E11917" t="s">
        <v>520</v>
      </c>
    </row>
    <row r="11918" spans="1:5" x14ac:dyDescent="0.25">
      <c r="A11918" t="s">
        <v>12273</v>
      </c>
      <c r="B11918" t="s">
        <v>14</v>
      </c>
      <c r="C11918" t="s">
        <v>14</v>
      </c>
      <c r="D11918" t="s">
        <v>34</v>
      </c>
      <c r="E11918" t="s">
        <v>520</v>
      </c>
    </row>
    <row r="11919" spans="1:5" x14ac:dyDescent="0.25">
      <c r="A11919" t="s">
        <v>12272</v>
      </c>
      <c r="B11919" t="s">
        <v>14</v>
      </c>
      <c r="C11919" t="s">
        <v>14</v>
      </c>
      <c r="D11919" t="s">
        <v>34</v>
      </c>
      <c r="E11919" t="s">
        <v>520</v>
      </c>
    </row>
    <row r="11920" spans="1:5" x14ac:dyDescent="0.25">
      <c r="A11920" t="s">
        <v>12274</v>
      </c>
      <c r="B11920" t="s">
        <v>14</v>
      </c>
      <c r="C11920" t="s">
        <v>14</v>
      </c>
      <c r="D11920" t="s">
        <v>34</v>
      </c>
      <c r="E11920" t="s">
        <v>520</v>
      </c>
    </row>
    <row r="11921" spans="1:5" x14ac:dyDescent="0.25">
      <c r="A11921" t="s">
        <v>12275</v>
      </c>
      <c r="B11921" t="s">
        <v>14</v>
      </c>
      <c r="C11921" t="s">
        <v>14</v>
      </c>
      <c r="D11921" t="s">
        <v>34</v>
      </c>
      <c r="E11921" t="s">
        <v>520</v>
      </c>
    </row>
    <row r="11922" spans="1:5" x14ac:dyDescent="0.25">
      <c r="A11922" t="s">
        <v>12276</v>
      </c>
      <c r="B11922" t="s">
        <v>14</v>
      </c>
      <c r="C11922" t="s">
        <v>14</v>
      </c>
      <c r="D11922" t="s">
        <v>34</v>
      </c>
      <c r="E11922" t="s">
        <v>520</v>
      </c>
    </row>
    <row r="11923" spans="1:5" x14ac:dyDescent="0.25">
      <c r="A11923" t="s">
        <v>12277</v>
      </c>
      <c r="B11923" t="s">
        <v>14</v>
      </c>
      <c r="C11923" t="s">
        <v>14</v>
      </c>
      <c r="D11923" t="s">
        <v>34</v>
      </c>
      <c r="E11923" t="s">
        <v>520</v>
      </c>
    </row>
    <row r="11924" spans="1:5" x14ac:dyDescent="0.25">
      <c r="A11924" t="s">
        <v>12279</v>
      </c>
      <c r="B11924" t="s">
        <v>14</v>
      </c>
      <c r="C11924" t="s">
        <v>14</v>
      </c>
      <c r="D11924" t="s">
        <v>34</v>
      </c>
      <c r="E11924" t="s">
        <v>520</v>
      </c>
    </row>
    <row r="11925" spans="1:5" x14ac:dyDescent="0.25">
      <c r="A11925" t="s">
        <v>12278</v>
      </c>
      <c r="B11925" t="s">
        <v>14</v>
      </c>
      <c r="C11925" t="s">
        <v>14</v>
      </c>
      <c r="D11925" t="s">
        <v>34</v>
      </c>
      <c r="E11925" t="s">
        <v>520</v>
      </c>
    </row>
    <row r="11926" spans="1:5" x14ac:dyDescent="0.25">
      <c r="A11926" t="s">
        <v>12280</v>
      </c>
      <c r="B11926" t="s">
        <v>14</v>
      </c>
      <c r="C11926" t="s">
        <v>14</v>
      </c>
      <c r="D11926" t="s">
        <v>34</v>
      </c>
      <c r="E11926" t="s">
        <v>520</v>
      </c>
    </row>
    <row r="11927" spans="1:5" x14ac:dyDescent="0.25">
      <c r="A11927" t="s">
        <v>12281</v>
      </c>
      <c r="B11927" t="s">
        <v>14</v>
      </c>
      <c r="C11927" t="s">
        <v>14</v>
      </c>
      <c r="D11927" t="s">
        <v>34</v>
      </c>
      <c r="E11927" t="s">
        <v>520</v>
      </c>
    </row>
    <row r="11928" spans="1:5" x14ac:dyDescent="0.25">
      <c r="A11928" t="s">
        <v>12282</v>
      </c>
      <c r="B11928" t="s">
        <v>14</v>
      </c>
      <c r="C11928" t="s">
        <v>14</v>
      </c>
      <c r="D11928" t="s">
        <v>64</v>
      </c>
      <c r="E11928" t="s">
        <v>517</v>
      </c>
    </row>
    <row r="11929" spans="1:5" x14ac:dyDescent="0.25">
      <c r="A11929" t="s">
        <v>12283</v>
      </c>
      <c r="B11929" t="s">
        <v>14</v>
      </c>
      <c r="C11929" t="s">
        <v>14</v>
      </c>
      <c r="D11929" t="s">
        <v>64</v>
      </c>
      <c r="E11929" t="s">
        <v>517</v>
      </c>
    </row>
    <row r="11930" spans="1:5" x14ac:dyDescent="0.25">
      <c r="A11930" t="s">
        <v>12284</v>
      </c>
      <c r="B11930" t="s">
        <v>14</v>
      </c>
      <c r="C11930" t="s">
        <v>14</v>
      </c>
      <c r="D11930" t="s">
        <v>64</v>
      </c>
      <c r="E11930" t="s">
        <v>518</v>
      </c>
    </row>
    <row r="11931" spans="1:5" x14ac:dyDescent="0.25">
      <c r="A11931" t="s">
        <v>12285</v>
      </c>
      <c r="B11931" t="s">
        <v>14</v>
      </c>
      <c r="C11931" t="s">
        <v>14</v>
      </c>
      <c r="D11931" t="s">
        <v>64</v>
      </c>
      <c r="E11931" t="s">
        <v>518</v>
      </c>
    </row>
    <row r="11932" spans="1:5" x14ac:dyDescent="0.25">
      <c r="A11932" t="s">
        <v>12286</v>
      </c>
      <c r="B11932" t="s">
        <v>14</v>
      </c>
      <c r="C11932" t="s">
        <v>14</v>
      </c>
      <c r="D11932" t="s">
        <v>34</v>
      </c>
      <c r="E11932" t="s">
        <v>520</v>
      </c>
    </row>
    <row r="11933" spans="1:5" x14ac:dyDescent="0.25">
      <c r="A11933" t="s">
        <v>12287</v>
      </c>
      <c r="B11933" t="s">
        <v>14</v>
      </c>
      <c r="C11933" t="s">
        <v>14</v>
      </c>
      <c r="D11933" t="s">
        <v>34</v>
      </c>
      <c r="E11933" t="s">
        <v>520</v>
      </c>
    </row>
    <row r="11934" spans="1:5" x14ac:dyDescent="0.25">
      <c r="A11934" t="s">
        <v>12288</v>
      </c>
      <c r="B11934" t="s">
        <v>14</v>
      </c>
      <c r="C11934" t="s">
        <v>14</v>
      </c>
      <c r="D11934" t="s">
        <v>34</v>
      </c>
      <c r="E11934" t="s">
        <v>520</v>
      </c>
    </row>
    <row r="11935" spans="1:5" x14ac:dyDescent="0.25">
      <c r="A11935" t="s">
        <v>12289</v>
      </c>
      <c r="B11935" t="s">
        <v>14</v>
      </c>
      <c r="C11935" t="s">
        <v>14</v>
      </c>
      <c r="D11935" t="s">
        <v>34</v>
      </c>
      <c r="E11935" t="s">
        <v>520</v>
      </c>
    </row>
    <row r="11936" spans="1:5" x14ac:dyDescent="0.25">
      <c r="A11936" t="s">
        <v>12290</v>
      </c>
      <c r="B11936" t="s">
        <v>14</v>
      </c>
      <c r="C11936" t="s">
        <v>14</v>
      </c>
      <c r="D11936" t="s">
        <v>34</v>
      </c>
      <c r="E11936" t="s">
        <v>520</v>
      </c>
    </row>
    <row r="11937" spans="1:5" x14ac:dyDescent="0.25">
      <c r="A11937" t="s">
        <v>12291</v>
      </c>
      <c r="B11937" t="s">
        <v>14</v>
      </c>
      <c r="C11937" t="s">
        <v>14</v>
      </c>
      <c r="D11937" t="s">
        <v>34</v>
      </c>
      <c r="E11937" t="s">
        <v>520</v>
      </c>
    </row>
    <row r="11938" spans="1:5" x14ac:dyDescent="0.25">
      <c r="A11938" t="s">
        <v>12293</v>
      </c>
      <c r="B11938" t="s">
        <v>14</v>
      </c>
      <c r="C11938" t="s">
        <v>14</v>
      </c>
      <c r="D11938" t="s">
        <v>34</v>
      </c>
      <c r="E11938" t="s">
        <v>520</v>
      </c>
    </row>
    <row r="11939" spans="1:5" x14ac:dyDescent="0.25">
      <c r="A11939" t="s">
        <v>12294</v>
      </c>
      <c r="B11939" t="s">
        <v>14</v>
      </c>
      <c r="C11939" t="s">
        <v>14</v>
      </c>
      <c r="D11939" t="s">
        <v>34</v>
      </c>
      <c r="E11939" t="s">
        <v>520</v>
      </c>
    </row>
    <row r="11940" spans="1:5" x14ac:dyDescent="0.25">
      <c r="A11940" t="s">
        <v>12292</v>
      </c>
      <c r="B11940" t="s">
        <v>14</v>
      </c>
      <c r="C11940" t="s">
        <v>14</v>
      </c>
      <c r="D11940" t="s">
        <v>34</v>
      </c>
      <c r="E11940" t="s">
        <v>520</v>
      </c>
    </row>
    <row r="11941" spans="1:5" x14ac:dyDescent="0.25">
      <c r="A11941" t="s">
        <v>12295</v>
      </c>
      <c r="B11941" t="s">
        <v>14</v>
      </c>
      <c r="C11941" t="s">
        <v>14</v>
      </c>
      <c r="D11941" t="s">
        <v>34</v>
      </c>
      <c r="E11941" t="s">
        <v>520</v>
      </c>
    </row>
    <row r="11942" spans="1:5" x14ac:dyDescent="0.25">
      <c r="A11942" t="s">
        <v>12298</v>
      </c>
      <c r="B11942" t="s">
        <v>14</v>
      </c>
      <c r="C11942" t="s">
        <v>14</v>
      </c>
      <c r="D11942" t="s">
        <v>34</v>
      </c>
      <c r="E11942" t="s">
        <v>520</v>
      </c>
    </row>
    <row r="11943" spans="1:5" x14ac:dyDescent="0.25">
      <c r="A11943" t="s">
        <v>12297</v>
      </c>
      <c r="B11943" t="s">
        <v>14</v>
      </c>
      <c r="C11943" t="s">
        <v>14</v>
      </c>
      <c r="D11943" t="s">
        <v>34</v>
      </c>
      <c r="E11943" t="s">
        <v>520</v>
      </c>
    </row>
    <row r="11944" spans="1:5" x14ac:dyDescent="0.25">
      <c r="A11944" t="s">
        <v>12296</v>
      </c>
      <c r="B11944" t="s">
        <v>14</v>
      </c>
      <c r="C11944" t="s">
        <v>14</v>
      </c>
      <c r="D11944" t="s">
        <v>34</v>
      </c>
      <c r="E11944" t="s">
        <v>520</v>
      </c>
    </row>
    <row r="11945" spans="1:5" x14ac:dyDescent="0.25">
      <c r="A11945" t="s">
        <v>12299</v>
      </c>
      <c r="B11945" t="s">
        <v>14</v>
      </c>
      <c r="C11945" t="s">
        <v>14</v>
      </c>
      <c r="D11945" t="s">
        <v>34</v>
      </c>
      <c r="E11945" t="s">
        <v>520</v>
      </c>
    </row>
    <row r="11946" spans="1:5" x14ac:dyDescent="0.25">
      <c r="A11946" t="s">
        <v>12300</v>
      </c>
      <c r="B11946" t="s">
        <v>14</v>
      </c>
      <c r="C11946" t="s">
        <v>14</v>
      </c>
      <c r="D11946" t="s">
        <v>34</v>
      </c>
      <c r="E11946" t="s">
        <v>520</v>
      </c>
    </row>
    <row r="11947" spans="1:5" x14ac:dyDescent="0.25">
      <c r="A11947" t="s">
        <v>12302</v>
      </c>
      <c r="B11947" t="s">
        <v>14</v>
      </c>
      <c r="C11947" t="s">
        <v>14</v>
      </c>
      <c r="D11947" t="s">
        <v>34</v>
      </c>
      <c r="E11947" t="s">
        <v>520</v>
      </c>
    </row>
    <row r="11948" spans="1:5" x14ac:dyDescent="0.25">
      <c r="A11948" t="s">
        <v>12301</v>
      </c>
      <c r="B11948" t="s">
        <v>14</v>
      </c>
      <c r="C11948" t="s">
        <v>14</v>
      </c>
      <c r="D11948" t="s">
        <v>34</v>
      </c>
      <c r="E11948" t="s">
        <v>520</v>
      </c>
    </row>
    <row r="11949" spans="1:5" x14ac:dyDescent="0.25">
      <c r="A11949" t="s">
        <v>12303</v>
      </c>
      <c r="B11949" t="s">
        <v>14</v>
      </c>
      <c r="C11949" t="s">
        <v>14</v>
      </c>
      <c r="D11949" t="s">
        <v>34</v>
      </c>
      <c r="E11949" t="s">
        <v>520</v>
      </c>
    </row>
    <row r="11950" spans="1:5" x14ac:dyDescent="0.25">
      <c r="A11950" t="s">
        <v>12304</v>
      </c>
      <c r="B11950" t="s">
        <v>14</v>
      </c>
      <c r="C11950" t="s">
        <v>14</v>
      </c>
      <c r="D11950" t="s">
        <v>34</v>
      </c>
      <c r="E11950" t="s">
        <v>520</v>
      </c>
    </row>
    <row r="11951" spans="1:5" x14ac:dyDescent="0.25">
      <c r="A11951" t="s">
        <v>12305</v>
      </c>
      <c r="B11951" t="s">
        <v>14</v>
      </c>
      <c r="C11951" t="s">
        <v>14</v>
      </c>
      <c r="D11951" t="s">
        <v>34</v>
      </c>
      <c r="E11951" t="s">
        <v>520</v>
      </c>
    </row>
    <row r="11952" spans="1:5" x14ac:dyDescent="0.25">
      <c r="A11952" t="s">
        <v>43620</v>
      </c>
      <c r="B11952" t="s">
        <v>14</v>
      </c>
      <c r="C11952" t="s">
        <v>14</v>
      </c>
      <c r="D11952" t="s">
        <v>34</v>
      </c>
      <c r="E11952" t="s">
        <v>757</v>
      </c>
    </row>
    <row r="11953" spans="1:5" x14ac:dyDescent="0.25">
      <c r="A11953" t="s">
        <v>43621</v>
      </c>
      <c r="B11953" t="s">
        <v>14</v>
      </c>
      <c r="C11953" t="s">
        <v>14</v>
      </c>
      <c r="D11953" t="s">
        <v>34</v>
      </c>
      <c r="E11953" t="s">
        <v>520</v>
      </c>
    </row>
    <row r="11954" spans="1:5" x14ac:dyDescent="0.25">
      <c r="A11954" t="s">
        <v>43622</v>
      </c>
      <c r="B11954" t="s">
        <v>14</v>
      </c>
      <c r="C11954" t="s">
        <v>14</v>
      </c>
      <c r="D11954" t="s">
        <v>34</v>
      </c>
      <c r="E11954" t="s">
        <v>757</v>
      </c>
    </row>
    <row r="11955" spans="1:5" x14ac:dyDescent="0.25">
      <c r="A11955" t="s">
        <v>12307</v>
      </c>
      <c r="B11955" t="s">
        <v>14</v>
      </c>
      <c r="C11955" t="s">
        <v>14</v>
      </c>
      <c r="D11955" t="s">
        <v>34</v>
      </c>
      <c r="E11955" t="s">
        <v>520</v>
      </c>
    </row>
    <row r="11956" spans="1:5" x14ac:dyDescent="0.25">
      <c r="A11956" t="s">
        <v>12306</v>
      </c>
      <c r="B11956" t="s">
        <v>14</v>
      </c>
      <c r="C11956" t="s">
        <v>14</v>
      </c>
      <c r="D11956" t="s">
        <v>34</v>
      </c>
      <c r="E11956" t="s">
        <v>520</v>
      </c>
    </row>
    <row r="11957" spans="1:5" x14ac:dyDescent="0.25">
      <c r="A11957" t="s">
        <v>12308</v>
      </c>
      <c r="B11957" t="s">
        <v>14</v>
      </c>
      <c r="C11957" t="s">
        <v>14</v>
      </c>
      <c r="D11957" t="s">
        <v>64</v>
      </c>
      <c r="E11957" t="s">
        <v>894</v>
      </c>
    </row>
    <row r="11958" spans="1:5" x14ac:dyDescent="0.25">
      <c r="A11958" t="s">
        <v>12309</v>
      </c>
      <c r="B11958" t="s">
        <v>14</v>
      </c>
      <c r="C11958" t="s">
        <v>14</v>
      </c>
      <c r="D11958" t="s">
        <v>64</v>
      </c>
      <c r="E11958" t="s">
        <v>518</v>
      </c>
    </row>
    <row r="11959" spans="1:5" x14ac:dyDescent="0.25">
      <c r="A11959" t="s">
        <v>12310</v>
      </c>
      <c r="B11959" t="s">
        <v>14</v>
      </c>
      <c r="C11959" t="s">
        <v>14</v>
      </c>
      <c r="D11959" t="s">
        <v>64</v>
      </c>
      <c r="E11959" t="s">
        <v>517</v>
      </c>
    </row>
    <row r="11960" spans="1:5" x14ac:dyDescent="0.25">
      <c r="A11960" t="s">
        <v>12311</v>
      </c>
      <c r="B11960" t="s">
        <v>14</v>
      </c>
      <c r="C11960" t="s">
        <v>14</v>
      </c>
      <c r="D11960" t="s">
        <v>64</v>
      </c>
      <c r="E11960" t="s">
        <v>517</v>
      </c>
    </row>
    <row r="11961" spans="1:5" x14ac:dyDescent="0.25">
      <c r="A11961" t="s">
        <v>12312</v>
      </c>
      <c r="B11961" t="s">
        <v>14</v>
      </c>
      <c r="C11961" t="s">
        <v>14</v>
      </c>
      <c r="D11961" t="s">
        <v>64</v>
      </c>
      <c r="E11961" t="s">
        <v>517</v>
      </c>
    </row>
    <row r="11962" spans="1:5" x14ac:dyDescent="0.25">
      <c r="A11962" t="s">
        <v>12313</v>
      </c>
      <c r="B11962" t="s">
        <v>14</v>
      </c>
      <c r="C11962" t="s">
        <v>14</v>
      </c>
      <c r="D11962" t="s">
        <v>34</v>
      </c>
      <c r="E11962" t="s">
        <v>520</v>
      </c>
    </row>
    <row r="11963" spans="1:5" x14ac:dyDescent="0.25">
      <c r="A11963" t="s">
        <v>12314</v>
      </c>
      <c r="B11963" t="s">
        <v>14</v>
      </c>
      <c r="C11963" t="s">
        <v>14</v>
      </c>
      <c r="D11963" t="s">
        <v>34</v>
      </c>
      <c r="E11963" t="s">
        <v>520</v>
      </c>
    </row>
    <row r="11964" spans="1:5" x14ac:dyDescent="0.25">
      <c r="A11964" t="s">
        <v>12315</v>
      </c>
      <c r="B11964" t="s">
        <v>14</v>
      </c>
      <c r="C11964" t="s">
        <v>14</v>
      </c>
      <c r="D11964" t="s">
        <v>34</v>
      </c>
      <c r="E11964" t="s">
        <v>520</v>
      </c>
    </row>
    <row r="11965" spans="1:5" x14ac:dyDescent="0.25">
      <c r="A11965" t="s">
        <v>12316</v>
      </c>
      <c r="B11965" t="s">
        <v>14</v>
      </c>
      <c r="C11965" t="s">
        <v>14</v>
      </c>
      <c r="D11965" t="s">
        <v>34</v>
      </c>
      <c r="E11965" t="s">
        <v>518</v>
      </c>
    </row>
    <row r="11966" spans="1:5" x14ac:dyDescent="0.25">
      <c r="A11966" t="s">
        <v>12317</v>
      </c>
      <c r="B11966" t="s">
        <v>14</v>
      </c>
      <c r="C11966" t="s">
        <v>14</v>
      </c>
      <c r="D11966" t="s">
        <v>64</v>
      </c>
      <c r="E11966" t="s">
        <v>517</v>
      </c>
    </row>
    <row r="11967" spans="1:5" x14ac:dyDescent="0.25">
      <c r="A11967" t="s">
        <v>12318</v>
      </c>
      <c r="B11967" t="s">
        <v>14</v>
      </c>
      <c r="C11967" t="s">
        <v>14</v>
      </c>
      <c r="D11967" t="s">
        <v>64</v>
      </c>
      <c r="E11967" t="s">
        <v>517</v>
      </c>
    </row>
    <row r="11968" spans="1:5" x14ac:dyDescent="0.25">
      <c r="A11968" t="s">
        <v>12319</v>
      </c>
      <c r="B11968" t="s">
        <v>14</v>
      </c>
      <c r="C11968" t="s">
        <v>14</v>
      </c>
      <c r="D11968" t="s">
        <v>34</v>
      </c>
      <c r="E11968" t="s">
        <v>520</v>
      </c>
    </row>
    <row r="11969" spans="1:5" x14ac:dyDescent="0.25">
      <c r="A11969" t="s">
        <v>12320</v>
      </c>
      <c r="B11969" t="s">
        <v>14</v>
      </c>
      <c r="C11969" t="s">
        <v>14</v>
      </c>
      <c r="D11969" t="s">
        <v>34</v>
      </c>
      <c r="E11969" t="s">
        <v>896</v>
      </c>
    </row>
    <row r="11970" spans="1:5" x14ac:dyDescent="0.25">
      <c r="A11970" t="s">
        <v>12321</v>
      </c>
      <c r="B11970" t="s">
        <v>14</v>
      </c>
      <c r="C11970" t="s">
        <v>14</v>
      </c>
      <c r="D11970" t="s">
        <v>64</v>
      </c>
      <c r="E11970" t="s">
        <v>517</v>
      </c>
    </row>
    <row r="11971" spans="1:5" x14ac:dyDescent="0.25">
      <c r="A11971" t="s">
        <v>12322</v>
      </c>
      <c r="B11971" t="s">
        <v>14</v>
      </c>
      <c r="C11971" t="s">
        <v>14</v>
      </c>
      <c r="D11971" t="s">
        <v>64</v>
      </c>
      <c r="E11971" t="s">
        <v>517</v>
      </c>
    </row>
    <row r="11972" spans="1:5" x14ac:dyDescent="0.25">
      <c r="A11972" t="s">
        <v>12323</v>
      </c>
      <c r="B11972" t="s">
        <v>14</v>
      </c>
      <c r="C11972" t="s">
        <v>14</v>
      </c>
      <c r="D11972" t="s">
        <v>34</v>
      </c>
      <c r="E11972" t="s">
        <v>520</v>
      </c>
    </row>
    <row r="11973" spans="1:5" x14ac:dyDescent="0.25">
      <c r="A11973" t="s">
        <v>12324</v>
      </c>
      <c r="B11973" t="s">
        <v>14</v>
      </c>
      <c r="C11973" t="s">
        <v>14</v>
      </c>
      <c r="D11973" t="s">
        <v>34</v>
      </c>
      <c r="E11973" t="s">
        <v>520</v>
      </c>
    </row>
    <row r="11974" spans="1:5" x14ac:dyDescent="0.25">
      <c r="A11974" t="s">
        <v>12325</v>
      </c>
      <c r="B11974" t="s">
        <v>14</v>
      </c>
      <c r="C11974" t="s">
        <v>14</v>
      </c>
      <c r="D11974" t="s">
        <v>34</v>
      </c>
      <c r="E11974" t="s">
        <v>520</v>
      </c>
    </row>
    <row r="11975" spans="1:5" x14ac:dyDescent="0.25">
      <c r="A11975" t="s">
        <v>12326</v>
      </c>
      <c r="B11975" t="s">
        <v>14</v>
      </c>
      <c r="C11975" t="s">
        <v>14</v>
      </c>
      <c r="D11975" t="s">
        <v>64</v>
      </c>
      <c r="E11975" t="s">
        <v>896</v>
      </c>
    </row>
    <row r="11976" spans="1:5" x14ac:dyDescent="0.25">
      <c r="A11976" t="s">
        <v>12327</v>
      </c>
      <c r="B11976" t="s">
        <v>14</v>
      </c>
      <c r="C11976" t="s">
        <v>14</v>
      </c>
      <c r="D11976" t="s">
        <v>64</v>
      </c>
      <c r="E11976" t="s">
        <v>518</v>
      </c>
    </row>
    <row r="11977" spans="1:5" x14ac:dyDescent="0.25">
      <c r="A11977" t="s">
        <v>12328</v>
      </c>
      <c r="B11977" t="s">
        <v>14</v>
      </c>
      <c r="C11977" t="s">
        <v>14</v>
      </c>
      <c r="D11977" t="s">
        <v>64</v>
      </c>
      <c r="E11977" t="s">
        <v>518</v>
      </c>
    </row>
    <row r="11978" spans="1:5" x14ac:dyDescent="0.25">
      <c r="A11978" t="s">
        <v>12329</v>
      </c>
      <c r="B11978" t="s">
        <v>14</v>
      </c>
      <c r="C11978" t="s">
        <v>14</v>
      </c>
      <c r="D11978" t="s">
        <v>64</v>
      </c>
      <c r="E11978" t="s">
        <v>637</v>
      </c>
    </row>
    <row r="11979" spans="1:5" x14ac:dyDescent="0.25">
      <c r="A11979" t="s">
        <v>12330</v>
      </c>
      <c r="B11979" t="s">
        <v>14</v>
      </c>
      <c r="C11979" t="s">
        <v>14</v>
      </c>
      <c r="D11979" t="s">
        <v>34</v>
      </c>
      <c r="E11979" t="s">
        <v>520</v>
      </c>
    </row>
    <row r="11980" spans="1:5" x14ac:dyDescent="0.25">
      <c r="A11980" t="s">
        <v>12331</v>
      </c>
      <c r="B11980" t="s">
        <v>14</v>
      </c>
      <c r="C11980" t="s">
        <v>14</v>
      </c>
      <c r="D11980" t="s">
        <v>64</v>
      </c>
      <c r="E11980" t="s">
        <v>517</v>
      </c>
    </row>
    <row r="11981" spans="1:5" x14ac:dyDescent="0.25">
      <c r="A11981" t="s">
        <v>12332</v>
      </c>
      <c r="B11981" t="s">
        <v>14</v>
      </c>
      <c r="C11981" t="s">
        <v>14</v>
      </c>
      <c r="D11981" t="s">
        <v>64</v>
      </c>
      <c r="E11981" t="s">
        <v>635</v>
      </c>
    </row>
    <row r="11982" spans="1:5" x14ac:dyDescent="0.25">
      <c r="A11982" t="s">
        <v>12334</v>
      </c>
      <c r="B11982" t="s">
        <v>14</v>
      </c>
      <c r="C11982" t="s">
        <v>14</v>
      </c>
      <c r="D11982" t="s">
        <v>34</v>
      </c>
      <c r="E11982" t="s">
        <v>520</v>
      </c>
    </row>
    <row r="11983" spans="1:5" x14ac:dyDescent="0.25">
      <c r="A11983" t="s">
        <v>12333</v>
      </c>
      <c r="B11983" t="s">
        <v>14</v>
      </c>
      <c r="C11983" t="s">
        <v>14</v>
      </c>
      <c r="D11983" t="s">
        <v>34</v>
      </c>
      <c r="E11983" t="s">
        <v>520</v>
      </c>
    </row>
    <row r="11984" spans="1:5" x14ac:dyDescent="0.25">
      <c r="A11984" t="s">
        <v>12335</v>
      </c>
      <c r="B11984" t="s">
        <v>14</v>
      </c>
      <c r="C11984" t="s">
        <v>14</v>
      </c>
      <c r="D11984" t="s">
        <v>34</v>
      </c>
      <c r="E11984" t="s">
        <v>520</v>
      </c>
    </row>
    <row r="11985" spans="1:5" x14ac:dyDescent="0.25">
      <c r="A11985" t="s">
        <v>12336</v>
      </c>
      <c r="B11985" t="s">
        <v>14</v>
      </c>
      <c r="C11985" t="s">
        <v>14</v>
      </c>
      <c r="D11985" t="s">
        <v>34</v>
      </c>
      <c r="E11985" t="s">
        <v>520</v>
      </c>
    </row>
    <row r="11986" spans="1:5" x14ac:dyDescent="0.25">
      <c r="A11986" t="s">
        <v>12338</v>
      </c>
      <c r="B11986" t="s">
        <v>14</v>
      </c>
      <c r="C11986" t="s">
        <v>14</v>
      </c>
      <c r="D11986" t="s">
        <v>64</v>
      </c>
      <c r="E11986" t="s">
        <v>517</v>
      </c>
    </row>
    <row r="11987" spans="1:5" x14ac:dyDescent="0.25">
      <c r="A11987" t="s">
        <v>12337</v>
      </c>
      <c r="B11987" t="s">
        <v>14</v>
      </c>
      <c r="C11987" t="s">
        <v>14</v>
      </c>
      <c r="D11987" t="s">
        <v>64</v>
      </c>
      <c r="E11987" t="s">
        <v>517</v>
      </c>
    </row>
    <row r="11988" spans="1:5" x14ac:dyDescent="0.25">
      <c r="A11988" t="s">
        <v>12339</v>
      </c>
      <c r="B11988" t="s">
        <v>14</v>
      </c>
      <c r="C11988" t="s">
        <v>14</v>
      </c>
      <c r="D11988" t="s">
        <v>34</v>
      </c>
      <c r="E11988" t="s">
        <v>520</v>
      </c>
    </row>
    <row r="11989" spans="1:5" x14ac:dyDescent="0.25">
      <c r="A11989" t="s">
        <v>12340</v>
      </c>
      <c r="B11989" t="s">
        <v>14</v>
      </c>
      <c r="C11989" t="s">
        <v>14</v>
      </c>
      <c r="D11989" t="s">
        <v>34</v>
      </c>
      <c r="E11989" t="s">
        <v>520</v>
      </c>
    </row>
    <row r="11990" spans="1:5" x14ac:dyDescent="0.25">
      <c r="A11990" t="s">
        <v>12341</v>
      </c>
      <c r="B11990" t="s">
        <v>14</v>
      </c>
      <c r="C11990" t="s">
        <v>14</v>
      </c>
      <c r="D11990" t="s">
        <v>34</v>
      </c>
      <c r="E11990" t="s">
        <v>520</v>
      </c>
    </row>
    <row r="11991" spans="1:5" x14ac:dyDescent="0.25">
      <c r="A11991" t="s">
        <v>12342</v>
      </c>
      <c r="B11991" t="s">
        <v>14</v>
      </c>
      <c r="C11991" t="s">
        <v>14</v>
      </c>
      <c r="D11991" t="s">
        <v>64</v>
      </c>
      <c r="E11991" t="s">
        <v>517</v>
      </c>
    </row>
    <row r="11992" spans="1:5" x14ac:dyDescent="0.25">
      <c r="A11992" t="s">
        <v>12343</v>
      </c>
      <c r="B11992" t="s">
        <v>14</v>
      </c>
      <c r="C11992" t="s">
        <v>14</v>
      </c>
      <c r="D11992" t="s">
        <v>64</v>
      </c>
      <c r="E11992" t="s">
        <v>517</v>
      </c>
    </row>
    <row r="11993" spans="1:5" x14ac:dyDescent="0.25">
      <c r="A11993" t="s">
        <v>12344</v>
      </c>
      <c r="B11993" t="s">
        <v>14</v>
      </c>
      <c r="C11993" t="s">
        <v>14</v>
      </c>
      <c r="D11993" t="s">
        <v>64</v>
      </c>
      <c r="E11993" t="s">
        <v>517</v>
      </c>
    </row>
    <row r="11994" spans="1:5" x14ac:dyDescent="0.25">
      <c r="A11994" t="s">
        <v>12345</v>
      </c>
      <c r="B11994" t="s">
        <v>14</v>
      </c>
      <c r="C11994" t="s">
        <v>14</v>
      </c>
      <c r="D11994" t="s">
        <v>64</v>
      </c>
      <c r="E11994" t="s">
        <v>517</v>
      </c>
    </row>
    <row r="11995" spans="1:5" x14ac:dyDescent="0.25">
      <c r="A11995" t="s">
        <v>12346</v>
      </c>
      <c r="B11995" t="s">
        <v>14</v>
      </c>
      <c r="C11995" t="s">
        <v>14</v>
      </c>
      <c r="D11995" t="s">
        <v>34</v>
      </c>
      <c r="E11995" t="s">
        <v>520</v>
      </c>
    </row>
    <row r="11996" spans="1:5" x14ac:dyDescent="0.25">
      <c r="A11996" t="s">
        <v>12347</v>
      </c>
      <c r="B11996" t="s">
        <v>14</v>
      </c>
      <c r="C11996" t="s">
        <v>14</v>
      </c>
      <c r="D11996" t="s">
        <v>34</v>
      </c>
      <c r="E11996" t="s">
        <v>520</v>
      </c>
    </row>
    <row r="11997" spans="1:5" x14ac:dyDescent="0.25">
      <c r="A11997" t="s">
        <v>12348</v>
      </c>
      <c r="B11997" t="s">
        <v>14</v>
      </c>
      <c r="C11997" t="s">
        <v>14</v>
      </c>
      <c r="D11997" t="s">
        <v>34</v>
      </c>
      <c r="E11997" t="s">
        <v>520</v>
      </c>
    </row>
    <row r="11998" spans="1:5" x14ac:dyDescent="0.25">
      <c r="A11998" t="s">
        <v>12349</v>
      </c>
      <c r="B11998" t="s">
        <v>14</v>
      </c>
      <c r="C11998" t="s">
        <v>14</v>
      </c>
      <c r="D11998" t="s">
        <v>34</v>
      </c>
      <c r="E11998" t="s">
        <v>520</v>
      </c>
    </row>
    <row r="11999" spans="1:5" x14ac:dyDescent="0.25">
      <c r="A11999" t="s">
        <v>12350</v>
      </c>
      <c r="B11999" t="s">
        <v>14</v>
      </c>
      <c r="C11999" t="s">
        <v>14</v>
      </c>
      <c r="D11999" t="s">
        <v>64</v>
      </c>
      <c r="E11999" t="s">
        <v>517</v>
      </c>
    </row>
    <row r="12000" spans="1:5" x14ac:dyDescent="0.25">
      <c r="A12000" t="s">
        <v>12352</v>
      </c>
      <c r="B12000" t="s">
        <v>14</v>
      </c>
      <c r="C12000" t="s">
        <v>14</v>
      </c>
      <c r="D12000" t="s">
        <v>34</v>
      </c>
      <c r="E12000" t="s">
        <v>520</v>
      </c>
    </row>
    <row r="12001" spans="1:5" x14ac:dyDescent="0.25">
      <c r="A12001" t="s">
        <v>12351</v>
      </c>
      <c r="B12001" t="s">
        <v>14</v>
      </c>
      <c r="C12001" t="s">
        <v>14</v>
      </c>
      <c r="D12001" t="s">
        <v>34</v>
      </c>
      <c r="E12001" t="s">
        <v>520</v>
      </c>
    </row>
    <row r="12002" spans="1:5" x14ac:dyDescent="0.25">
      <c r="A12002" t="s">
        <v>12353</v>
      </c>
      <c r="B12002" t="s">
        <v>14</v>
      </c>
      <c r="C12002" t="s">
        <v>14</v>
      </c>
      <c r="D12002" t="s">
        <v>34</v>
      </c>
      <c r="E12002" t="s">
        <v>520</v>
      </c>
    </row>
    <row r="12003" spans="1:5" x14ac:dyDescent="0.25">
      <c r="A12003" t="s">
        <v>12354</v>
      </c>
      <c r="B12003" t="s">
        <v>14</v>
      </c>
      <c r="C12003" t="s">
        <v>14</v>
      </c>
      <c r="D12003" t="s">
        <v>34</v>
      </c>
      <c r="E12003" t="s">
        <v>520</v>
      </c>
    </row>
    <row r="12004" spans="1:5" x14ac:dyDescent="0.25">
      <c r="A12004" t="s">
        <v>12355</v>
      </c>
      <c r="B12004" t="s">
        <v>14</v>
      </c>
      <c r="C12004" t="s">
        <v>14</v>
      </c>
      <c r="D12004" t="s">
        <v>64</v>
      </c>
      <c r="E12004" t="s">
        <v>517</v>
      </c>
    </row>
    <row r="12005" spans="1:5" x14ac:dyDescent="0.25">
      <c r="A12005" t="s">
        <v>12357</v>
      </c>
      <c r="B12005" t="s">
        <v>14</v>
      </c>
      <c r="C12005" t="s">
        <v>14</v>
      </c>
      <c r="D12005" t="s">
        <v>34</v>
      </c>
      <c r="E12005" t="s">
        <v>520</v>
      </c>
    </row>
    <row r="12006" spans="1:5" x14ac:dyDescent="0.25">
      <c r="A12006" t="s">
        <v>12356</v>
      </c>
      <c r="B12006" t="s">
        <v>14</v>
      </c>
      <c r="C12006" t="s">
        <v>14</v>
      </c>
      <c r="D12006" t="s">
        <v>34</v>
      </c>
      <c r="E12006" t="s">
        <v>520</v>
      </c>
    </row>
    <row r="12007" spans="1:5" x14ac:dyDescent="0.25">
      <c r="A12007" t="s">
        <v>12358</v>
      </c>
      <c r="B12007" t="s">
        <v>14</v>
      </c>
      <c r="C12007" t="s">
        <v>14</v>
      </c>
      <c r="D12007" t="s">
        <v>34</v>
      </c>
      <c r="E12007" t="s">
        <v>520</v>
      </c>
    </row>
    <row r="12008" spans="1:5" x14ac:dyDescent="0.25">
      <c r="A12008" t="s">
        <v>12359</v>
      </c>
      <c r="B12008" t="s">
        <v>14</v>
      </c>
      <c r="C12008" t="s">
        <v>14</v>
      </c>
      <c r="D12008" t="s">
        <v>34</v>
      </c>
      <c r="E12008" t="s">
        <v>520</v>
      </c>
    </row>
    <row r="12009" spans="1:5" x14ac:dyDescent="0.25">
      <c r="A12009" t="s">
        <v>12360</v>
      </c>
      <c r="B12009" t="s">
        <v>14</v>
      </c>
      <c r="C12009" t="s">
        <v>14</v>
      </c>
      <c r="D12009" t="s">
        <v>34</v>
      </c>
      <c r="E12009" t="s">
        <v>520</v>
      </c>
    </row>
    <row r="12010" spans="1:5" x14ac:dyDescent="0.25">
      <c r="A12010" t="s">
        <v>12361</v>
      </c>
      <c r="B12010" t="s">
        <v>14</v>
      </c>
      <c r="C12010" t="s">
        <v>14</v>
      </c>
      <c r="D12010" t="s">
        <v>34</v>
      </c>
      <c r="E12010" t="s">
        <v>520</v>
      </c>
    </row>
    <row r="12011" spans="1:5" x14ac:dyDescent="0.25">
      <c r="A12011" t="s">
        <v>12362</v>
      </c>
      <c r="B12011" t="s">
        <v>14</v>
      </c>
      <c r="C12011" t="s">
        <v>14</v>
      </c>
      <c r="D12011" t="s">
        <v>34</v>
      </c>
      <c r="E12011" t="s">
        <v>520</v>
      </c>
    </row>
    <row r="12012" spans="1:5" x14ac:dyDescent="0.25">
      <c r="A12012" t="s">
        <v>12363</v>
      </c>
      <c r="B12012" t="s">
        <v>14</v>
      </c>
      <c r="C12012" t="s">
        <v>14</v>
      </c>
      <c r="D12012" t="s">
        <v>34</v>
      </c>
      <c r="E12012" t="s">
        <v>520</v>
      </c>
    </row>
    <row r="12013" spans="1:5" x14ac:dyDescent="0.25">
      <c r="A12013" t="s">
        <v>12364</v>
      </c>
      <c r="B12013" t="s">
        <v>14</v>
      </c>
      <c r="C12013" t="s">
        <v>14</v>
      </c>
      <c r="D12013" t="s">
        <v>34</v>
      </c>
      <c r="E12013" t="s">
        <v>520</v>
      </c>
    </row>
    <row r="12014" spans="1:5" x14ac:dyDescent="0.25">
      <c r="A12014" t="s">
        <v>12365</v>
      </c>
      <c r="B12014" t="s">
        <v>14</v>
      </c>
      <c r="C12014" t="s">
        <v>14</v>
      </c>
      <c r="D12014" t="s">
        <v>34</v>
      </c>
      <c r="E12014" t="s">
        <v>520</v>
      </c>
    </row>
    <row r="12015" spans="1:5" x14ac:dyDescent="0.25">
      <c r="A12015" t="s">
        <v>12366</v>
      </c>
      <c r="B12015" t="s">
        <v>14</v>
      </c>
      <c r="C12015" t="s">
        <v>14</v>
      </c>
      <c r="D12015" t="s">
        <v>34</v>
      </c>
      <c r="E12015" t="s">
        <v>520</v>
      </c>
    </row>
    <row r="12016" spans="1:5" x14ac:dyDescent="0.25">
      <c r="A12016" t="s">
        <v>12367</v>
      </c>
      <c r="B12016" t="s">
        <v>14</v>
      </c>
      <c r="C12016" t="s">
        <v>14</v>
      </c>
      <c r="D12016" t="s">
        <v>34</v>
      </c>
      <c r="E12016" t="s">
        <v>520</v>
      </c>
    </row>
    <row r="12017" spans="1:5" x14ac:dyDescent="0.25">
      <c r="A12017" t="s">
        <v>12368</v>
      </c>
      <c r="B12017" t="s">
        <v>14</v>
      </c>
      <c r="C12017" t="s">
        <v>14</v>
      </c>
      <c r="D12017" t="s">
        <v>34</v>
      </c>
      <c r="E12017" t="s">
        <v>520</v>
      </c>
    </row>
    <row r="12018" spans="1:5" x14ac:dyDescent="0.25">
      <c r="A12018" t="s">
        <v>12369</v>
      </c>
      <c r="B12018" t="s">
        <v>14</v>
      </c>
      <c r="C12018" t="s">
        <v>14</v>
      </c>
      <c r="D12018" t="s">
        <v>34</v>
      </c>
      <c r="E12018" t="s">
        <v>520</v>
      </c>
    </row>
    <row r="12019" spans="1:5" x14ac:dyDescent="0.25">
      <c r="A12019" t="s">
        <v>12370</v>
      </c>
      <c r="B12019" t="s">
        <v>14</v>
      </c>
      <c r="C12019" t="s">
        <v>14</v>
      </c>
      <c r="D12019" t="s">
        <v>34</v>
      </c>
      <c r="E12019" t="s">
        <v>520</v>
      </c>
    </row>
    <row r="12020" spans="1:5" x14ac:dyDescent="0.25">
      <c r="A12020" t="s">
        <v>12372</v>
      </c>
      <c r="B12020" t="s">
        <v>14</v>
      </c>
      <c r="C12020" t="s">
        <v>14</v>
      </c>
      <c r="D12020" t="s">
        <v>34</v>
      </c>
      <c r="E12020" t="s">
        <v>520</v>
      </c>
    </row>
    <row r="12021" spans="1:5" x14ac:dyDescent="0.25">
      <c r="A12021" t="s">
        <v>12373</v>
      </c>
      <c r="B12021" t="s">
        <v>14</v>
      </c>
      <c r="C12021" t="s">
        <v>14</v>
      </c>
      <c r="D12021" t="s">
        <v>34</v>
      </c>
      <c r="E12021" t="s">
        <v>520</v>
      </c>
    </row>
    <row r="12022" spans="1:5" x14ac:dyDescent="0.25">
      <c r="A12022" t="s">
        <v>12371</v>
      </c>
      <c r="B12022" t="s">
        <v>14</v>
      </c>
      <c r="C12022" t="s">
        <v>14</v>
      </c>
      <c r="D12022" t="s">
        <v>34</v>
      </c>
      <c r="E12022" t="s">
        <v>520</v>
      </c>
    </row>
    <row r="12023" spans="1:5" x14ac:dyDescent="0.25">
      <c r="A12023" t="s">
        <v>12374</v>
      </c>
      <c r="B12023" t="s">
        <v>14</v>
      </c>
      <c r="C12023" t="s">
        <v>14</v>
      </c>
      <c r="D12023" t="s">
        <v>64</v>
      </c>
      <c r="E12023" t="s">
        <v>517</v>
      </c>
    </row>
    <row r="12024" spans="1:5" x14ac:dyDescent="0.25">
      <c r="A12024" t="s">
        <v>12375</v>
      </c>
      <c r="B12024" t="s">
        <v>14</v>
      </c>
      <c r="C12024" t="s">
        <v>14</v>
      </c>
      <c r="D12024" t="s">
        <v>34</v>
      </c>
      <c r="E12024" t="s">
        <v>520</v>
      </c>
    </row>
    <row r="12025" spans="1:5" x14ac:dyDescent="0.25">
      <c r="A12025" t="s">
        <v>12376</v>
      </c>
      <c r="B12025" t="s">
        <v>14</v>
      </c>
      <c r="C12025" t="s">
        <v>14</v>
      </c>
      <c r="D12025" t="s">
        <v>34</v>
      </c>
      <c r="E12025" t="s">
        <v>520</v>
      </c>
    </row>
    <row r="12026" spans="1:5" x14ac:dyDescent="0.25">
      <c r="A12026" t="s">
        <v>12377</v>
      </c>
      <c r="B12026" t="s">
        <v>14</v>
      </c>
      <c r="C12026" t="s">
        <v>14</v>
      </c>
      <c r="D12026" t="s">
        <v>34</v>
      </c>
      <c r="E12026" t="s">
        <v>520</v>
      </c>
    </row>
    <row r="12027" spans="1:5" x14ac:dyDescent="0.25">
      <c r="A12027" t="s">
        <v>12378</v>
      </c>
      <c r="B12027" t="s">
        <v>14</v>
      </c>
      <c r="C12027" t="s">
        <v>14</v>
      </c>
      <c r="D12027" t="s">
        <v>34</v>
      </c>
      <c r="E12027" t="s">
        <v>520</v>
      </c>
    </row>
    <row r="12028" spans="1:5" x14ac:dyDescent="0.25">
      <c r="A12028" t="s">
        <v>12379</v>
      </c>
      <c r="B12028" t="s">
        <v>14</v>
      </c>
      <c r="C12028" t="s">
        <v>14</v>
      </c>
      <c r="D12028" t="s">
        <v>34</v>
      </c>
      <c r="E12028" t="s">
        <v>520</v>
      </c>
    </row>
    <row r="12029" spans="1:5" x14ac:dyDescent="0.25">
      <c r="A12029" t="s">
        <v>12380</v>
      </c>
      <c r="B12029" t="s">
        <v>14</v>
      </c>
      <c r="C12029" t="s">
        <v>14</v>
      </c>
      <c r="D12029" t="s">
        <v>64</v>
      </c>
      <c r="E12029" t="s">
        <v>517</v>
      </c>
    </row>
    <row r="12030" spans="1:5" x14ac:dyDescent="0.25">
      <c r="A12030" t="s">
        <v>12381</v>
      </c>
      <c r="B12030" t="s">
        <v>14</v>
      </c>
      <c r="C12030" t="s">
        <v>14</v>
      </c>
      <c r="D12030" t="s">
        <v>64</v>
      </c>
      <c r="E12030" t="s">
        <v>517</v>
      </c>
    </row>
    <row r="12031" spans="1:5" x14ac:dyDescent="0.25">
      <c r="A12031" t="s">
        <v>12382</v>
      </c>
      <c r="B12031" t="s">
        <v>14</v>
      </c>
      <c r="C12031" t="s">
        <v>14</v>
      </c>
      <c r="D12031" t="s">
        <v>34</v>
      </c>
      <c r="E12031" t="s">
        <v>520</v>
      </c>
    </row>
    <row r="12032" spans="1:5" x14ac:dyDescent="0.25">
      <c r="A12032" t="s">
        <v>12383</v>
      </c>
      <c r="B12032" t="s">
        <v>14</v>
      </c>
      <c r="C12032" t="s">
        <v>14</v>
      </c>
      <c r="D12032" t="s">
        <v>34</v>
      </c>
      <c r="E12032" t="s">
        <v>518</v>
      </c>
    </row>
    <row r="12033" spans="1:5" x14ac:dyDescent="0.25">
      <c r="A12033" t="s">
        <v>12384</v>
      </c>
      <c r="B12033" t="s">
        <v>14</v>
      </c>
      <c r="C12033" t="s">
        <v>14</v>
      </c>
      <c r="D12033" t="s">
        <v>34</v>
      </c>
      <c r="E12033" t="s">
        <v>520</v>
      </c>
    </row>
    <row r="12034" spans="1:5" x14ac:dyDescent="0.25">
      <c r="A12034" t="s">
        <v>12385</v>
      </c>
      <c r="B12034" t="s">
        <v>14</v>
      </c>
      <c r="C12034" t="s">
        <v>14</v>
      </c>
      <c r="D12034" t="s">
        <v>34</v>
      </c>
      <c r="E12034" t="s">
        <v>520</v>
      </c>
    </row>
    <row r="12035" spans="1:5" x14ac:dyDescent="0.25">
      <c r="A12035" t="s">
        <v>12386</v>
      </c>
      <c r="B12035" t="s">
        <v>14</v>
      </c>
      <c r="C12035" t="s">
        <v>14</v>
      </c>
      <c r="D12035" t="s">
        <v>34</v>
      </c>
      <c r="E12035" t="s">
        <v>520</v>
      </c>
    </row>
    <row r="12036" spans="1:5" x14ac:dyDescent="0.25">
      <c r="A12036" t="s">
        <v>12387</v>
      </c>
      <c r="B12036" t="s">
        <v>14</v>
      </c>
      <c r="C12036" t="s">
        <v>14</v>
      </c>
      <c r="D12036" t="s">
        <v>34</v>
      </c>
      <c r="E12036" t="s">
        <v>520</v>
      </c>
    </row>
    <row r="12037" spans="1:5" x14ac:dyDescent="0.25">
      <c r="A12037" t="s">
        <v>12388</v>
      </c>
      <c r="B12037" t="s">
        <v>14</v>
      </c>
      <c r="C12037" t="s">
        <v>14</v>
      </c>
      <c r="D12037" t="s">
        <v>64</v>
      </c>
      <c r="E12037" t="s">
        <v>518</v>
      </c>
    </row>
    <row r="12038" spans="1:5" x14ac:dyDescent="0.25">
      <c r="A12038" t="s">
        <v>12389</v>
      </c>
      <c r="B12038" t="s">
        <v>14</v>
      </c>
      <c r="C12038" t="s">
        <v>14</v>
      </c>
      <c r="D12038" t="s">
        <v>64</v>
      </c>
      <c r="E12038" t="s">
        <v>517</v>
      </c>
    </row>
    <row r="12039" spans="1:5" x14ac:dyDescent="0.25">
      <c r="A12039" t="s">
        <v>12390</v>
      </c>
      <c r="B12039" t="s">
        <v>14</v>
      </c>
      <c r="C12039" t="s">
        <v>14</v>
      </c>
      <c r="D12039" t="s">
        <v>64</v>
      </c>
      <c r="E12039" t="s">
        <v>517</v>
      </c>
    </row>
    <row r="12040" spans="1:5" x14ac:dyDescent="0.25">
      <c r="A12040" t="s">
        <v>12392</v>
      </c>
      <c r="B12040" t="s">
        <v>14</v>
      </c>
      <c r="C12040" t="s">
        <v>14</v>
      </c>
      <c r="D12040" t="s">
        <v>34</v>
      </c>
      <c r="E12040" t="s">
        <v>520</v>
      </c>
    </row>
    <row r="12041" spans="1:5" x14ac:dyDescent="0.25">
      <c r="A12041" t="s">
        <v>12391</v>
      </c>
      <c r="B12041" t="s">
        <v>14</v>
      </c>
      <c r="C12041" t="s">
        <v>14</v>
      </c>
      <c r="D12041" t="s">
        <v>34</v>
      </c>
      <c r="E12041" t="s">
        <v>520</v>
      </c>
    </row>
    <row r="12042" spans="1:5" x14ac:dyDescent="0.25">
      <c r="A12042" t="s">
        <v>12393</v>
      </c>
      <c r="B12042" t="s">
        <v>14</v>
      </c>
      <c r="C12042" t="s">
        <v>14</v>
      </c>
      <c r="D12042" t="s">
        <v>34</v>
      </c>
      <c r="E12042" t="s">
        <v>520</v>
      </c>
    </row>
    <row r="12043" spans="1:5" x14ac:dyDescent="0.25">
      <c r="A12043" t="s">
        <v>12394</v>
      </c>
      <c r="B12043" t="s">
        <v>14</v>
      </c>
      <c r="C12043" t="s">
        <v>14</v>
      </c>
      <c r="D12043" t="s">
        <v>34</v>
      </c>
      <c r="E12043" t="s">
        <v>520</v>
      </c>
    </row>
    <row r="12044" spans="1:5" x14ac:dyDescent="0.25">
      <c r="A12044" t="s">
        <v>12395</v>
      </c>
      <c r="B12044" t="s">
        <v>14</v>
      </c>
      <c r="C12044" t="s">
        <v>14</v>
      </c>
      <c r="D12044" t="s">
        <v>34</v>
      </c>
      <c r="E12044" t="s">
        <v>520</v>
      </c>
    </row>
    <row r="12045" spans="1:5" x14ac:dyDescent="0.25">
      <c r="A12045" t="s">
        <v>12396</v>
      </c>
      <c r="B12045" t="s">
        <v>14</v>
      </c>
      <c r="C12045" t="s">
        <v>14</v>
      </c>
      <c r="D12045" t="s">
        <v>34</v>
      </c>
      <c r="E12045" t="s">
        <v>520</v>
      </c>
    </row>
    <row r="12046" spans="1:5" x14ac:dyDescent="0.25">
      <c r="A12046" t="s">
        <v>12397</v>
      </c>
      <c r="B12046" t="s">
        <v>14</v>
      </c>
      <c r="C12046" t="s">
        <v>14</v>
      </c>
      <c r="D12046" t="s">
        <v>34</v>
      </c>
      <c r="E12046" t="s">
        <v>520</v>
      </c>
    </row>
    <row r="12047" spans="1:5" x14ac:dyDescent="0.25">
      <c r="A12047" t="s">
        <v>12398</v>
      </c>
      <c r="B12047" t="s">
        <v>14</v>
      </c>
      <c r="C12047" t="s">
        <v>14</v>
      </c>
      <c r="D12047" t="s">
        <v>34</v>
      </c>
      <c r="E12047" t="s">
        <v>520</v>
      </c>
    </row>
    <row r="12048" spans="1:5" x14ac:dyDescent="0.25">
      <c r="A12048" t="s">
        <v>12399</v>
      </c>
      <c r="B12048" t="s">
        <v>14</v>
      </c>
      <c r="C12048" t="s">
        <v>14</v>
      </c>
      <c r="D12048" t="s">
        <v>34</v>
      </c>
      <c r="E12048" t="s">
        <v>520</v>
      </c>
    </row>
    <row r="12049" spans="1:5" x14ac:dyDescent="0.25">
      <c r="A12049" t="s">
        <v>12400</v>
      </c>
      <c r="B12049" t="s">
        <v>14</v>
      </c>
      <c r="C12049" t="s">
        <v>14</v>
      </c>
      <c r="D12049" t="s">
        <v>34</v>
      </c>
      <c r="E12049" t="s">
        <v>520</v>
      </c>
    </row>
    <row r="12050" spans="1:5" x14ac:dyDescent="0.25">
      <c r="A12050" t="s">
        <v>12401</v>
      </c>
      <c r="B12050" t="s">
        <v>14</v>
      </c>
      <c r="C12050" t="s">
        <v>14</v>
      </c>
      <c r="D12050" t="s">
        <v>34</v>
      </c>
      <c r="E12050" t="s">
        <v>520</v>
      </c>
    </row>
    <row r="12051" spans="1:5" x14ac:dyDescent="0.25">
      <c r="A12051" t="s">
        <v>12402</v>
      </c>
      <c r="B12051" t="s">
        <v>14</v>
      </c>
      <c r="C12051" t="s">
        <v>14</v>
      </c>
      <c r="D12051" t="s">
        <v>34</v>
      </c>
      <c r="E12051" t="s">
        <v>520</v>
      </c>
    </row>
    <row r="12052" spans="1:5" x14ac:dyDescent="0.25">
      <c r="A12052" t="s">
        <v>12403</v>
      </c>
      <c r="B12052" t="s">
        <v>14</v>
      </c>
      <c r="C12052" t="s">
        <v>14</v>
      </c>
      <c r="D12052" t="s">
        <v>34</v>
      </c>
      <c r="E12052" t="s">
        <v>520</v>
      </c>
    </row>
    <row r="12053" spans="1:5" x14ac:dyDescent="0.25">
      <c r="A12053" t="s">
        <v>12404</v>
      </c>
      <c r="B12053" t="s">
        <v>14</v>
      </c>
      <c r="C12053" t="s">
        <v>14</v>
      </c>
      <c r="D12053" t="s">
        <v>34</v>
      </c>
      <c r="E12053" t="s">
        <v>520</v>
      </c>
    </row>
    <row r="12054" spans="1:5" x14ac:dyDescent="0.25">
      <c r="A12054" t="s">
        <v>12405</v>
      </c>
      <c r="B12054" t="s">
        <v>14</v>
      </c>
      <c r="C12054" t="s">
        <v>14</v>
      </c>
      <c r="D12054" t="s">
        <v>34</v>
      </c>
      <c r="E12054" t="s">
        <v>520</v>
      </c>
    </row>
    <row r="12055" spans="1:5" x14ac:dyDescent="0.25">
      <c r="A12055" t="s">
        <v>12406</v>
      </c>
      <c r="B12055" t="s">
        <v>14</v>
      </c>
      <c r="C12055" t="s">
        <v>14</v>
      </c>
      <c r="D12055" t="s">
        <v>34</v>
      </c>
      <c r="E12055" t="s">
        <v>520</v>
      </c>
    </row>
    <row r="12056" spans="1:5" x14ac:dyDescent="0.25">
      <c r="A12056" t="s">
        <v>12408</v>
      </c>
      <c r="B12056" t="s">
        <v>14</v>
      </c>
      <c r="C12056" t="s">
        <v>14</v>
      </c>
      <c r="D12056" t="s">
        <v>34</v>
      </c>
      <c r="E12056" t="s">
        <v>520</v>
      </c>
    </row>
    <row r="12057" spans="1:5" x14ac:dyDescent="0.25">
      <c r="A12057" t="s">
        <v>12407</v>
      </c>
      <c r="B12057" t="s">
        <v>14</v>
      </c>
      <c r="C12057" t="s">
        <v>14</v>
      </c>
      <c r="D12057" t="s">
        <v>34</v>
      </c>
      <c r="E12057" t="s">
        <v>520</v>
      </c>
    </row>
    <row r="12058" spans="1:5" x14ac:dyDescent="0.25">
      <c r="A12058" t="s">
        <v>12410</v>
      </c>
      <c r="B12058" t="s">
        <v>14</v>
      </c>
      <c r="C12058" t="s">
        <v>14</v>
      </c>
      <c r="D12058" t="s">
        <v>34</v>
      </c>
      <c r="E12058" t="s">
        <v>520</v>
      </c>
    </row>
    <row r="12059" spans="1:5" x14ac:dyDescent="0.25">
      <c r="A12059" t="s">
        <v>12409</v>
      </c>
      <c r="B12059" t="s">
        <v>14</v>
      </c>
      <c r="C12059" t="s">
        <v>14</v>
      </c>
      <c r="D12059" t="s">
        <v>34</v>
      </c>
      <c r="E12059" t="s">
        <v>520</v>
      </c>
    </row>
    <row r="12060" spans="1:5" x14ac:dyDescent="0.25">
      <c r="A12060" t="s">
        <v>12411</v>
      </c>
      <c r="B12060" t="s">
        <v>14</v>
      </c>
      <c r="C12060" t="s">
        <v>14</v>
      </c>
      <c r="D12060" t="s">
        <v>34</v>
      </c>
      <c r="E12060" t="s">
        <v>520</v>
      </c>
    </row>
    <row r="12061" spans="1:5" x14ac:dyDescent="0.25">
      <c r="A12061" t="s">
        <v>12412</v>
      </c>
      <c r="B12061" t="s">
        <v>14</v>
      </c>
      <c r="C12061" t="s">
        <v>14</v>
      </c>
      <c r="D12061" t="s">
        <v>34</v>
      </c>
      <c r="E12061" t="s">
        <v>520</v>
      </c>
    </row>
    <row r="12062" spans="1:5" x14ac:dyDescent="0.25">
      <c r="A12062" t="s">
        <v>12413</v>
      </c>
      <c r="B12062" t="s">
        <v>14</v>
      </c>
      <c r="C12062" t="s">
        <v>14</v>
      </c>
      <c r="D12062" t="s">
        <v>34</v>
      </c>
      <c r="E12062" t="s">
        <v>520</v>
      </c>
    </row>
    <row r="12063" spans="1:5" x14ac:dyDescent="0.25">
      <c r="A12063" t="s">
        <v>12414</v>
      </c>
      <c r="B12063" t="s">
        <v>14</v>
      </c>
      <c r="C12063" t="s">
        <v>14</v>
      </c>
      <c r="D12063" t="s">
        <v>34</v>
      </c>
      <c r="E12063" t="s">
        <v>520</v>
      </c>
    </row>
    <row r="12064" spans="1:5" x14ac:dyDescent="0.25">
      <c r="A12064" t="s">
        <v>12415</v>
      </c>
      <c r="B12064" t="s">
        <v>14</v>
      </c>
      <c r="C12064" t="s">
        <v>14</v>
      </c>
      <c r="D12064" t="s">
        <v>34</v>
      </c>
      <c r="E12064" t="s">
        <v>520</v>
      </c>
    </row>
    <row r="12065" spans="1:5" x14ac:dyDescent="0.25">
      <c r="A12065" t="s">
        <v>12416</v>
      </c>
      <c r="B12065" t="s">
        <v>14</v>
      </c>
      <c r="C12065" t="s">
        <v>14</v>
      </c>
      <c r="D12065" t="s">
        <v>34</v>
      </c>
      <c r="E12065" t="s">
        <v>520</v>
      </c>
    </row>
    <row r="12066" spans="1:5" x14ac:dyDescent="0.25">
      <c r="A12066" t="s">
        <v>12418</v>
      </c>
      <c r="B12066" t="s">
        <v>14</v>
      </c>
      <c r="C12066" t="s">
        <v>14</v>
      </c>
      <c r="D12066" t="s">
        <v>34</v>
      </c>
      <c r="E12066" t="s">
        <v>520</v>
      </c>
    </row>
    <row r="12067" spans="1:5" x14ac:dyDescent="0.25">
      <c r="A12067" t="s">
        <v>12417</v>
      </c>
      <c r="B12067" t="s">
        <v>14</v>
      </c>
      <c r="C12067" t="s">
        <v>14</v>
      </c>
      <c r="D12067" t="s">
        <v>34</v>
      </c>
      <c r="E12067" t="s">
        <v>520</v>
      </c>
    </row>
    <row r="12068" spans="1:5" x14ac:dyDescent="0.25">
      <c r="A12068" t="s">
        <v>12419</v>
      </c>
      <c r="B12068" t="s">
        <v>14</v>
      </c>
      <c r="C12068" t="s">
        <v>14</v>
      </c>
      <c r="D12068" t="s">
        <v>34</v>
      </c>
      <c r="E12068" t="s">
        <v>520</v>
      </c>
    </row>
    <row r="12069" spans="1:5" x14ac:dyDescent="0.25">
      <c r="A12069" t="s">
        <v>12421</v>
      </c>
      <c r="B12069" t="s">
        <v>14</v>
      </c>
      <c r="C12069" t="s">
        <v>14</v>
      </c>
      <c r="D12069" t="s">
        <v>34</v>
      </c>
      <c r="E12069" t="s">
        <v>520</v>
      </c>
    </row>
    <row r="12070" spans="1:5" x14ac:dyDescent="0.25">
      <c r="A12070" t="s">
        <v>12420</v>
      </c>
      <c r="B12070" t="s">
        <v>14</v>
      </c>
      <c r="C12070" t="s">
        <v>14</v>
      </c>
      <c r="D12070" t="s">
        <v>34</v>
      </c>
      <c r="E12070" t="s">
        <v>520</v>
      </c>
    </row>
    <row r="12071" spans="1:5" x14ac:dyDescent="0.25">
      <c r="A12071" t="s">
        <v>12422</v>
      </c>
      <c r="B12071" t="s">
        <v>14</v>
      </c>
      <c r="C12071" t="s">
        <v>14</v>
      </c>
      <c r="D12071" t="s">
        <v>34</v>
      </c>
      <c r="E12071" t="s">
        <v>520</v>
      </c>
    </row>
    <row r="12072" spans="1:5" x14ac:dyDescent="0.25">
      <c r="A12072" t="s">
        <v>12424</v>
      </c>
      <c r="B12072" t="s">
        <v>14</v>
      </c>
      <c r="C12072" t="s">
        <v>14</v>
      </c>
      <c r="D12072" t="s">
        <v>64</v>
      </c>
      <c r="E12072" t="s">
        <v>517</v>
      </c>
    </row>
    <row r="12073" spans="1:5" x14ac:dyDescent="0.25">
      <c r="A12073" t="s">
        <v>12423</v>
      </c>
      <c r="B12073" t="s">
        <v>14</v>
      </c>
      <c r="C12073" t="s">
        <v>14</v>
      </c>
      <c r="D12073" t="s">
        <v>64</v>
      </c>
      <c r="E12073" t="s">
        <v>520</v>
      </c>
    </row>
    <row r="12074" spans="1:5" x14ac:dyDescent="0.25">
      <c r="A12074" t="s">
        <v>12425</v>
      </c>
      <c r="B12074" t="s">
        <v>14</v>
      </c>
      <c r="C12074" t="s">
        <v>14</v>
      </c>
      <c r="D12074" t="s">
        <v>34</v>
      </c>
      <c r="E12074" t="s">
        <v>520</v>
      </c>
    </row>
    <row r="12075" spans="1:5" x14ac:dyDescent="0.25">
      <c r="A12075" t="s">
        <v>12426</v>
      </c>
      <c r="B12075" t="s">
        <v>14</v>
      </c>
      <c r="C12075" t="s">
        <v>14</v>
      </c>
      <c r="D12075" t="s">
        <v>34</v>
      </c>
      <c r="E12075" t="s">
        <v>520</v>
      </c>
    </row>
    <row r="12076" spans="1:5" x14ac:dyDescent="0.25">
      <c r="A12076" t="s">
        <v>12427</v>
      </c>
      <c r="B12076" t="s">
        <v>14</v>
      </c>
      <c r="C12076" t="s">
        <v>14</v>
      </c>
      <c r="D12076" t="s">
        <v>34</v>
      </c>
      <c r="E12076" t="s">
        <v>520</v>
      </c>
    </row>
    <row r="12077" spans="1:5" x14ac:dyDescent="0.25">
      <c r="A12077" t="s">
        <v>12428</v>
      </c>
      <c r="B12077" t="s">
        <v>14</v>
      </c>
      <c r="C12077" t="s">
        <v>14</v>
      </c>
      <c r="D12077" t="s">
        <v>34</v>
      </c>
      <c r="E12077" t="s">
        <v>520</v>
      </c>
    </row>
    <row r="12078" spans="1:5" x14ac:dyDescent="0.25">
      <c r="A12078" t="s">
        <v>12429</v>
      </c>
      <c r="B12078" t="s">
        <v>14</v>
      </c>
      <c r="C12078" t="s">
        <v>14</v>
      </c>
      <c r="D12078" t="s">
        <v>34</v>
      </c>
      <c r="E12078" t="s">
        <v>520</v>
      </c>
    </row>
    <row r="12079" spans="1:5" x14ac:dyDescent="0.25">
      <c r="A12079" t="s">
        <v>12431</v>
      </c>
      <c r="B12079" t="s">
        <v>14</v>
      </c>
      <c r="C12079" t="s">
        <v>14</v>
      </c>
      <c r="D12079" t="s">
        <v>34</v>
      </c>
      <c r="E12079" t="s">
        <v>520</v>
      </c>
    </row>
    <row r="12080" spans="1:5" x14ac:dyDescent="0.25">
      <c r="A12080" t="s">
        <v>12430</v>
      </c>
      <c r="B12080" t="s">
        <v>14</v>
      </c>
      <c r="C12080" t="s">
        <v>14</v>
      </c>
      <c r="D12080" t="s">
        <v>34</v>
      </c>
      <c r="E12080" t="s">
        <v>520</v>
      </c>
    </row>
    <row r="12081" spans="1:5" x14ac:dyDescent="0.25">
      <c r="A12081" t="s">
        <v>12432</v>
      </c>
      <c r="B12081" t="s">
        <v>14</v>
      </c>
      <c r="C12081" t="s">
        <v>14</v>
      </c>
      <c r="D12081" t="s">
        <v>34</v>
      </c>
      <c r="E12081" t="s">
        <v>520</v>
      </c>
    </row>
    <row r="12082" spans="1:5" x14ac:dyDescent="0.25">
      <c r="A12082" t="s">
        <v>12433</v>
      </c>
      <c r="B12082" t="s">
        <v>14</v>
      </c>
      <c r="C12082" t="s">
        <v>14</v>
      </c>
      <c r="D12082" t="s">
        <v>34</v>
      </c>
      <c r="E12082" t="s">
        <v>520</v>
      </c>
    </row>
    <row r="12083" spans="1:5" x14ac:dyDescent="0.25">
      <c r="A12083" t="s">
        <v>12434</v>
      </c>
      <c r="B12083" t="s">
        <v>14</v>
      </c>
      <c r="C12083" t="s">
        <v>14</v>
      </c>
      <c r="D12083" t="s">
        <v>34</v>
      </c>
      <c r="E12083" t="s">
        <v>520</v>
      </c>
    </row>
    <row r="12084" spans="1:5" x14ac:dyDescent="0.25">
      <c r="A12084" t="s">
        <v>12435</v>
      </c>
      <c r="B12084" t="s">
        <v>14</v>
      </c>
      <c r="C12084" t="s">
        <v>14</v>
      </c>
      <c r="D12084" t="s">
        <v>34</v>
      </c>
      <c r="E12084" t="s">
        <v>520</v>
      </c>
    </row>
    <row r="12085" spans="1:5" x14ac:dyDescent="0.25">
      <c r="A12085" t="s">
        <v>12436</v>
      </c>
      <c r="B12085" t="s">
        <v>14</v>
      </c>
      <c r="C12085" t="s">
        <v>14</v>
      </c>
      <c r="D12085" t="s">
        <v>34</v>
      </c>
      <c r="E12085" t="s">
        <v>520</v>
      </c>
    </row>
    <row r="12086" spans="1:5" x14ac:dyDescent="0.25">
      <c r="A12086" t="s">
        <v>12437</v>
      </c>
      <c r="B12086" t="s">
        <v>14</v>
      </c>
      <c r="C12086" t="s">
        <v>14</v>
      </c>
      <c r="D12086" t="s">
        <v>34</v>
      </c>
      <c r="E12086" t="s">
        <v>520</v>
      </c>
    </row>
    <row r="12087" spans="1:5" x14ac:dyDescent="0.25">
      <c r="A12087" t="s">
        <v>12438</v>
      </c>
      <c r="B12087" t="s">
        <v>14</v>
      </c>
      <c r="C12087" t="s">
        <v>14</v>
      </c>
      <c r="D12087" t="s">
        <v>34</v>
      </c>
      <c r="E12087" t="s">
        <v>520</v>
      </c>
    </row>
    <row r="12088" spans="1:5" x14ac:dyDescent="0.25">
      <c r="A12088" t="s">
        <v>12439</v>
      </c>
      <c r="B12088" t="s">
        <v>14</v>
      </c>
      <c r="C12088" t="s">
        <v>14</v>
      </c>
      <c r="D12088" t="s">
        <v>34</v>
      </c>
      <c r="E12088" t="s">
        <v>520</v>
      </c>
    </row>
    <row r="12089" spans="1:5" x14ac:dyDescent="0.25">
      <c r="A12089" t="s">
        <v>12440</v>
      </c>
      <c r="B12089" t="s">
        <v>14</v>
      </c>
      <c r="C12089" t="s">
        <v>14</v>
      </c>
      <c r="D12089" t="s">
        <v>34</v>
      </c>
      <c r="E12089" t="s">
        <v>520</v>
      </c>
    </row>
    <row r="12090" spans="1:5" x14ac:dyDescent="0.25">
      <c r="A12090" t="s">
        <v>12441</v>
      </c>
      <c r="B12090" t="s">
        <v>14</v>
      </c>
      <c r="C12090" t="s">
        <v>14</v>
      </c>
      <c r="D12090" t="s">
        <v>34</v>
      </c>
      <c r="E12090" t="s">
        <v>520</v>
      </c>
    </row>
    <row r="12091" spans="1:5" x14ac:dyDescent="0.25">
      <c r="A12091" t="s">
        <v>12442</v>
      </c>
      <c r="B12091" t="s">
        <v>14</v>
      </c>
      <c r="C12091" t="s">
        <v>14</v>
      </c>
      <c r="D12091" t="s">
        <v>34</v>
      </c>
      <c r="E12091" t="s">
        <v>520</v>
      </c>
    </row>
    <row r="12092" spans="1:5" x14ac:dyDescent="0.25">
      <c r="A12092" t="s">
        <v>12443</v>
      </c>
      <c r="B12092" t="s">
        <v>14</v>
      </c>
      <c r="C12092" t="s">
        <v>14</v>
      </c>
      <c r="D12092" t="s">
        <v>34</v>
      </c>
      <c r="E12092" t="s">
        <v>520</v>
      </c>
    </row>
    <row r="12093" spans="1:5" x14ac:dyDescent="0.25">
      <c r="A12093" t="s">
        <v>12444</v>
      </c>
      <c r="B12093" t="s">
        <v>14</v>
      </c>
      <c r="C12093" t="s">
        <v>14</v>
      </c>
      <c r="D12093" t="s">
        <v>34</v>
      </c>
      <c r="E12093" t="s">
        <v>520</v>
      </c>
    </row>
    <row r="12094" spans="1:5" x14ac:dyDescent="0.25">
      <c r="A12094" t="s">
        <v>12445</v>
      </c>
      <c r="B12094" t="s">
        <v>14</v>
      </c>
      <c r="C12094" t="s">
        <v>14</v>
      </c>
      <c r="D12094" t="s">
        <v>34</v>
      </c>
      <c r="E12094" t="s">
        <v>520</v>
      </c>
    </row>
    <row r="12095" spans="1:5" x14ac:dyDescent="0.25">
      <c r="A12095" t="s">
        <v>12446</v>
      </c>
      <c r="B12095" t="s">
        <v>14</v>
      </c>
      <c r="C12095" t="s">
        <v>14</v>
      </c>
      <c r="D12095" t="s">
        <v>34</v>
      </c>
      <c r="E12095" t="s">
        <v>520</v>
      </c>
    </row>
    <row r="12096" spans="1:5" x14ac:dyDescent="0.25">
      <c r="A12096" t="s">
        <v>12447</v>
      </c>
      <c r="B12096" t="s">
        <v>14</v>
      </c>
      <c r="C12096" t="s">
        <v>14</v>
      </c>
      <c r="D12096" t="s">
        <v>34</v>
      </c>
      <c r="E12096" t="s">
        <v>520</v>
      </c>
    </row>
    <row r="12097" spans="1:5" x14ac:dyDescent="0.25">
      <c r="A12097" t="s">
        <v>12448</v>
      </c>
      <c r="B12097" t="s">
        <v>14</v>
      </c>
      <c r="C12097" t="s">
        <v>14</v>
      </c>
      <c r="D12097" t="s">
        <v>34</v>
      </c>
      <c r="E12097" t="s">
        <v>520</v>
      </c>
    </row>
    <row r="12098" spans="1:5" x14ac:dyDescent="0.25">
      <c r="A12098" t="s">
        <v>12450</v>
      </c>
      <c r="B12098" t="s">
        <v>14</v>
      </c>
      <c r="C12098" t="s">
        <v>14</v>
      </c>
      <c r="D12098" t="s">
        <v>34</v>
      </c>
      <c r="E12098" t="s">
        <v>520</v>
      </c>
    </row>
    <row r="12099" spans="1:5" x14ac:dyDescent="0.25">
      <c r="A12099" t="s">
        <v>12449</v>
      </c>
      <c r="B12099" t="s">
        <v>14</v>
      </c>
      <c r="C12099" t="s">
        <v>14</v>
      </c>
      <c r="D12099" t="s">
        <v>34</v>
      </c>
      <c r="E12099" t="s">
        <v>520</v>
      </c>
    </row>
    <row r="12100" spans="1:5" x14ac:dyDescent="0.25">
      <c r="A12100" t="s">
        <v>12451</v>
      </c>
      <c r="B12100" t="s">
        <v>14</v>
      </c>
      <c r="C12100" t="s">
        <v>14</v>
      </c>
      <c r="D12100" t="s">
        <v>34</v>
      </c>
      <c r="E12100" t="s">
        <v>520</v>
      </c>
    </row>
    <row r="12101" spans="1:5" x14ac:dyDescent="0.25">
      <c r="A12101" t="s">
        <v>12452</v>
      </c>
      <c r="B12101" t="s">
        <v>14</v>
      </c>
      <c r="C12101" t="s">
        <v>14</v>
      </c>
      <c r="D12101" t="s">
        <v>34</v>
      </c>
      <c r="E12101" t="s">
        <v>520</v>
      </c>
    </row>
    <row r="12102" spans="1:5" x14ac:dyDescent="0.25">
      <c r="A12102" t="s">
        <v>12453</v>
      </c>
      <c r="B12102" t="s">
        <v>14</v>
      </c>
      <c r="C12102" t="s">
        <v>14</v>
      </c>
      <c r="D12102" t="s">
        <v>34</v>
      </c>
      <c r="E12102" t="s">
        <v>520</v>
      </c>
    </row>
    <row r="12103" spans="1:5" x14ac:dyDescent="0.25">
      <c r="A12103" t="s">
        <v>12454</v>
      </c>
      <c r="B12103" t="s">
        <v>14</v>
      </c>
      <c r="C12103" t="s">
        <v>14</v>
      </c>
      <c r="D12103" t="s">
        <v>34</v>
      </c>
      <c r="E12103" t="s">
        <v>520</v>
      </c>
    </row>
    <row r="12104" spans="1:5" x14ac:dyDescent="0.25">
      <c r="A12104" t="s">
        <v>12455</v>
      </c>
      <c r="B12104" t="s">
        <v>14</v>
      </c>
      <c r="C12104" t="s">
        <v>14</v>
      </c>
      <c r="D12104" t="s">
        <v>34</v>
      </c>
      <c r="E12104" t="s">
        <v>520</v>
      </c>
    </row>
    <row r="12105" spans="1:5" x14ac:dyDescent="0.25">
      <c r="A12105" t="s">
        <v>12456</v>
      </c>
      <c r="B12105" t="s">
        <v>14</v>
      </c>
      <c r="C12105" t="s">
        <v>14</v>
      </c>
      <c r="D12105" t="s">
        <v>34</v>
      </c>
      <c r="E12105" t="s">
        <v>520</v>
      </c>
    </row>
    <row r="12106" spans="1:5" x14ac:dyDescent="0.25">
      <c r="A12106" t="s">
        <v>12457</v>
      </c>
      <c r="B12106" t="s">
        <v>14</v>
      </c>
      <c r="C12106" t="s">
        <v>14</v>
      </c>
      <c r="D12106" t="s">
        <v>34</v>
      </c>
      <c r="E12106" t="s">
        <v>520</v>
      </c>
    </row>
    <row r="12107" spans="1:5" x14ac:dyDescent="0.25">
      <c r="A12107" t="s">
        <v>12458</v>
      </c>
      <c r="B12107" t="s">
        <v>14</v>
      </c>
      <c r="C12107" t="s">
        <v>14</v>
      </c>
      <c r="D12107" t="s">
        <v>34</v>
      </c>
      <c r="E12107" t="s">
        <v>520</v>
      </c>
    </row>
    <row r="12108" spans="1:5" x14ac:dyDescent="0.25">
      <c r="A12108" t="s">
        <v>12459</v>
      </c>
      <c r="B12108" t="s">
        <v>14</v>
      </c>
      <c r="C12108" t="s">
        <v>14</v>
      </c>
      <c r="D12108" t="s">
        <v>34</v>
      </c>
      <c r="E12108" t="s">
        <v>520</v>
      </c>
    </row>
    <row r="12109" spans="1:5" x14ac:dyDescent="0.25">
      <c r="A12109" t="s">
        <v>12460</v>
      </c>
      <c r="B12109" t="s">
        <v>14</v>
      </c>
      <c r="C12109" t="s">
        <v>14</v>
      </c>
      <c r="D12109" t="s">
        <v>34</v>
      </c>
      <c r="E12109" t="s">
        <v>520</v>
      </c>
    </row>
    <row r="12110" spans="1:5" x14ac:dyDescent="0.25">
      <c r="A12110" t="s">
        <v>12461</v>
      </c>
      <c r="B12110" t="s">
        <v>14</v>
      </c>
      <c r="C12110" t="s">
        <v>14</v>
      </c>
      <c r="D12110" t="s">
        <v>34</v>
      </c>
      <c r="E12110" t="s">
        <v>520</v>
      </c>
    </row>
    <row r="12111" spans="1:5" x14ac:dyDescent="0.25">
      <c r="A12111" t="s">
        <v>12462</v>
      </c>
      <c r="B12111" t="s">
        <v>14</v>
      </c>
      <c r="C12111" t="s">
        <v>14</v>
      </c>
      <c r="D12111" t="s">
        <v>34</v>
      </c>
      <c r="E12111" t="s">
        <v>520</v>
      </c>
    </row>
    <row r="12112" spans="1:5" x14ac:dyDescent="0.25">
      <c r="A12112" t="s">
        <v>12463</v>
      </c>
      <c r="B12112" t="s">
        <v>14</v>
      </c>
      <c r="C12112" t="s">
        <v>14</v>
      </c>
      <c r="D12112" t="s">
        <v>34</v>
      </c>
      <c r="E12112" t="s">
        <v>520</v>
      </c>
    </row>
    <row r="12113" spans="1:5" x14ac:dyDescent="0.25">
      <c r="A12113" t="s">
        <v>12464</v>
      </c>
      <c r="B12113" t="s">
        <v>14</v>
      </c>
      <c r="C12113" t="s">
        <v>14</v>
      </c>
      <c r="D12113" t="s">
        <v>34</v>
      </c>
      <c r="E12113" t="s">
        <v>520</v>
      </c>
    </row>
    <row r="12114" spans="1:5" x14ac:dyDescent="0.25">
      <c r="A12114" t="s">
        <v>12465</v>
      </c>
      <c r="B12114" t="s">
        <v>14</v>
      </c>
      <c r="C12114" t="s">
        <v>14</v>
      </c>
      <c r="D12114" t="s">
        <v>34</v>
      </c>
      <c r="E12114" t="s">
        <v>520</v>
      </c>
    </row>
    <row r="12115" spans="1:5" x14ac:dyDescent="0.25">
      <c r="A12115" t="s">
        <v>12467</v>
      </c>
      <c r="B12115" t="s">
        <v>14</v>
      </c>
      <c r="C12115" t="s">
        <v>14</v>
      </c>
      <c r="D12115" t="s">
        <v>34</v>
      </c>
      <c r="E12115" t="s">
        <v>520</v>
      </c>
    </row>
    <row r="12116" spans="1:5" x14ac:dyDescent="0.25">
      <c r="A12116" t="s">
        <v>12466</v>
      </c>
      <c r="B12116" t="s">
        <v>14</v>
      </c>
      <c r="C12116" t="s">
        <v>14</v>
      </c>
      <c r="D12116" t="s">
        <v>34</v>
      </c>
      <c r="E12116" t="s">
        <v>520</v>
      </c>
    </row>
    <row r="12117" spans="1:5" x14ac:dyDescent="0.25">
      <c r="A12117" t="s">
        <v>12468</v>
      </c>
      <c r="B12117" t="s">
        <v>14</v>
      </c>
      <c r="C12117" t="s">
        <v>14</v>
      </c>
      <c r="D12117" t="s">
        <v>34</v>
      </c>
      <c r="E12117" t="s">
        <v>520</v>
      </c>
    </row>
    <row r="12118" spans="1:5" x14ac:dyDescent="0.25">
      <c r="A12118" t="s">
        <v>12469</v>
      </c>
      <c r="B12118" t="s">
        <v>14</v>
      </c>
      <c r="C12118" t="s">
        <v>14</v>
      </c>
      <c r="D12118" t="s">
        <v>34</v>
      </c>
      <c r="E12118" t="s">
        <v>520</v>
      </c>
    </row>
    <row r="12119" spans="1:5" x14ac:dyDescent="0.25">
      <c r="A12119" t="s">
        <v>12470</v>
      </c>
      <c r="B12119" t="s">
        <v>14</v>
      </c>
      <c r="C12119" t="s">
        <v>14</v>
      </c>
      <c r="D12119" t="s">
        <v>34</v>
      </c>
      <c r="E12119" t="s">
        <v>520</v>
      </c>
    </row>
    <row r="12120" spans="1:5" x14ac:dyDescent="0.25">
      <c r="A12120" t="s">
        <v>12471</v>
      </c>
      <c r="B12120" t="s">
        <v>14</v>
      </c>
      <c r="C12120" t="s">
        <v>14</v>
      </c>
      <c r="D12120" t="s">
        <v>34</v>
      </c>
      <c r="E12120" t="s">
        <v>520</v>
      </c>
    </row>
    <row r="12121" spans="1:5" x14ac:dyDescent="0.25">
      <c r="A12121" t="s">
        <v>12472</v>
      </c>
      <c r="B12121" t="s">
        <v>14</v>
      </c>
      <c r="C12121" t="s">
        <v>14</v>
      </c>
      <c r="D12121" t="s">
        <v>34</v>
      </c>
      <c r="E12121" t="s">
        <v>520</v>
      </c>
    </row>
    <row r="12122" spans="1:5" x14ac:dyDescent="0.25">
      <c r="A12122" t="s">
        <v>12473</v>
      </c>
      <c r="B12122" t="s">
        <v>14</v>
      </c>
      <c r="C12122" t="s">
        <v>14</v>
      </c>
      <c r="D12122" t="s">
        <v>34</v>
      </c>
      <c r="E12122" t="s">
        <v>520</v>
      </c>
    </row>
    <row r="12123" spans="1:5" x14ac:dyDescent="0.25">
      <c r="A12123" t="s">
        <v>12474</v>
      </c>
      <c r="B12123" t="s">
        <v>14</v>
      </c>
      <c r="C12123" t="s">
        <v>14</v>
      </c>
      <c r="D12123" t="s">
        <v>34</v>
      </c>
      <c r="E12123" t="s">
        <v>520</v>
      </c>
    </row>
    <row r="12124" spans="1:5" x14ac:dyDescent="0.25">
      <c r="A12124" t="s">
        <v>12475</v>
      </c>
      <c r="B12124" t="s">
        <v>14</v>
      </c>
      <c r="C12124" t="s">
        <v>14</v>
      </c>
      <c r="D12124" t="s">
        <v>34</v>
      </c>
      <c r="E12124" t="s">
        <v>520</v>
      </c>
    </row>
    <row r="12125" spans="1:5" x14ac:dyDescent="0.25">
      <c r="A12125" t="s">
        <v>12476</v>
      </c>
      <c r="B12125" t="s">
        <v>14</v>
      </c>
      <c r="C12125" t="s">
        <v>14</v>
      </c>
      <c r="D12125" t="s">
        <v>34</v>
      </c>
      <c r="E12125" t="s">
        <v>520</v>
      </c>
    </row>
    <row r="12126" spans="1:5" x14ac:dyDescent="0.25">
      <c r="A12126" t="s">
        <v>12477</v>
      </c>
      <c r="B12126" t="s">
        <v>14</v>
      </c>
      <c r="C12126" t="s">
        <v>14</v>
      </c>
      <c r="D12126" t="s">
        <v>34</v>
      </c>
      <c r="E12126" t="s">
        <v>520</v>
      </c>
    </row>
    <row r="12127" spans="1:5" x14ac:dyDescent="0.25">
      <c r="A12127" t="s">
        <v>12478</v>
      </c>
      <c r="B12127" t="s">
        <v>14</v>
      </c>
      <c r="C12127" t="s">
        <v>14</v>
      </c>
      <c r="D12127" t="s">
        <v>34</v>
      </c>
      <c r="E12127" t="s">
        <v>520</v>
      </c>
    </row>
    <row r="12128" spans="1:5" x14ac:dyDescent="0.25">
      <c r="A12128" t="s">
        <v>12479</v>
      </c>
      <c r="B12128" t="s">
        <v>14</v>
      </c>
      <c r="C12128" t="s">
        <v>14</v>
      </c>
      <c r="D12128" t="s">
        <v>34</v>
      </c>
      <c r="E12128" t="s">
        <v>520</v>
      </c>
    </row>
    <row r="12129" spans="1:5" x14ac:dyDescent="0.25">
      <c r="A12129" t="s">
        <v>12480</v>
      </c>
      <c r="B12129" t="s">
        <v>14</v>
      </c>
      <c r="C12129" t="s">
        <v>14</v>
      </c>
      <c r="D12129" t="s">
        <v>34</v>
      </c>
      <c r="E12129" t="s">
        <v>520</v>
      </c>
    </row>
    <row r="12130" spans="1:5" x14ac:dyDescent="0.25">
      <c r="A12130" t="s">
        <v>12481</v>
      </c>
      <c r="B12130" t="s">
        <v>14</v>
      </c>
      <c r="C12130" t="s">
        <v>14</v>
      </c>
      <c r="D12130" t="s">
        <v>34</v>
      </c>
      <c r="E12130" t="s">
        <v>520</v>
      </c>
    </row>
    <row r="12131" spans="1:5" x14ac:dyDescent="0.25">
      <c r="A12131" t="s">
        <v>12482</v>
      </c>
      <c r="B12131" t="s">
        <v>14</v>
      </c>
      <c r="C12131" t="s">
        <v>14</v>
      </c>
      <c r="D12131" t="s">
        <v>34</v>
      </c>
      <c r="E12131" t="s">
        <v>520</v>
      </c>
    </row>
    <row r="12132" spans="1:5" x14ac:dyDescent="0.25">
      <c r="A12132" t="s">
        <v>12483</v>
      </c>
      <c r="B12132" t="s">
        <v>14</v>
      </c>
      <c r="C12132" t="s">
        <v>14</v>
      </c>
      <c r="D12132" t="s">
        <v>34</v>
      </c>
      <c r="E12132" t="s">
        <v>520</v>
      </c>
    </row>
    <row r="12133" spans="1:5" x14ac:dyDescent="0.25">
      <c r="A12133" t="s">
        <v>12484</v>
      </c>
      <c r="B12133" t="s">
        <v>14</v>
      </c>
      <c r="C12133" t="s">
        <v>14</v>
      </c>
      <c r="D12133" t="s">
        <v>34</v>
      </c>
      <c r="E12133" t="s">
        <v>520</v>
      </c>
    </row>
    <row r="12134" spans="1:5" x14ac:dyDescent="0.25">
      <c r="A12134" t="s">
        <v>12485</v>
      </c>
      <c r="B12134" t="s">
        <v>14</v>
      </c>
      <c r="C12134" t="s">
        <v>14</v>
      </c>
      <c r="D12134" t="s">
        <v>34</v>
      </c>
      <c r="E12134" t="s">
        <v>520</v>
      </c>
    </row>
    <row r="12135" spans="1:5" x14ac:dyDescent="0.25">
      <c r="A12135" t="s">
        <v>12488</v>
      </c>
      <c r="B12135" t="s">
        <v>14</v>
      </c>
      <c r="C12135" t="s">
        <v>14</v>
      </c>
      <c r="D12135" t="s">
        <v>34</v>
      </c>
      <c r="E12135" t="s">
        <v>520</v>
      </c>
    </row>
    <row r="12136" spans="1:5" x14ac:dyDescent="0.25">
      <c r="A12136" t="s">
        <v>12487</v>
      </c>
      <c r="B12136" t="s">
        <v>14</v>
      </c>
      <c r="C12136" t="s">
        <v>14</v>
      </c>
      <c r="D12136" t="s">
        <v>34</v>
      </c>
      <c r="E12136" t="s">
        <v>520</v>
      </c>
    </row>
    <row r="12137" spans="1:5" x14ac:dyDescent="0.25">
      <c r="A12137" t="s">
        <v>12486</v>
      </c>
      <c r="B12137" t="s">
        <v>14</v>
      </c>
      <c r="C12137" t="s">
        <v>14</v>
      </c>
      <c r="D12137" t="s">
        <v>34</v>
      </c>
      <c r="E12137" t="s">
        <v>520</v>
      </c>
    </row>
    <row r="12138" spans="1:5" x14ac:dyDescent="0.25">
      <c r="A12138" t="s">
        <v>12490</v>
      </c>
      <c r="B12138" t="s">
        <v>14</v>
      </c>
      <c r="C12138" t="s">
        <v>14</v>
      </c>
      <c r="D12138" t="s">
        <v>34</v>
      </c>
      <c r="E12138" t="s">
        <v>520</v>
      </c>
    </row>
    <row r="12139" spans="1:5" x14ac:dyDescent="0.25">
      <c r="A12139" t="s">
        <v>12489</v>
      </c>
      <c r="B12139" t="s">
        <v>14</v>
      </c>
      <c r="C12139" t="s">
        <v>14</v>
      </c>
      <c r="D12139" t="s">
        <v>34</v>
      </c>
      <c r="E12139" t="s">
        <v>520</v>
      </c>
    </row>
    <row r="12140" spans="1:5" x14ac:dyDescent="0.25">
      <c r="A12140" t="s">
        <v>12491</v>
      </c>
      <c r="B12140" t="s">
        <v>14</v>
      </c>
      <c r="C12140" t="s">
        <v>14</v>
      </c>
      <c r="D12140" t="s">
        <v>34</v>
      </c>
      <c r="E12140" t="s">
        <v>520</v>
      </c>
    </row>
    <row r="12141" spans="1:5" x14ac:dyDescent="0.25">
      <c r="A12141" t="s">
        <v>12492</v>
      </c>
      <c r="B12141" t="s">
        <v>14</v>
      </c>
      <c r="C12141" t="s">
        <v>14</v>
      </c>
      <c r="D12141" t="s">
        <v>34</v>
      </c>
      <c r="E12141" t="s">
        <v>520</v>
      </c>
    </row>
    <row r="12142" spans="1:5" x14ac:dyDescent="0.25">
      <c r="A12142" t="s">
        <v>12493</v>
      </c>
      <c r="B12142" t="s">
        <v>14</v>
      </c>
      <c r="C12142" t="s">
        <v>14</v>
      </c>
      <c r="D12142" t="s">
        <v>34</v>
      </c>
      <c r="E12142" t="s">
        <v>520</v>
      </c>
    </row>
    <row r="12143" spans="1:5" x14ac:dyDescent="0.25">
      <c r="A12143" t="s">
        <v>12494</v>
      </c>
      <c r="B12143" t="s">
        <v>14</v>
      </c>
      <c r="C12143" t="s">
        <v>14</v>
      </c>
      <c r="D12143" t="s">
        <v>34</v>
      </c>
      <c r="E12143" t="s">
        <v>520</v>
      </c>
    </row>
    <row r="12144" spans="1:5" x14ac:dyDescent="0.25">
      <c r="A12144" t="s">
        <v>12496</v>
      </c>
      <c r="B12144" t="s">
        <v>14</v>
      </c>
      <c r="C12144" t="s">
        <v>14</v>
      </c>
      <c r="D12144" t="s">
        <v>34</v>
      </c>
      <c r="E12144" t="s">
        <v>520</v>
      </c>
    </row>
    <row r="12145" spans="1:5" x14ac:dyDescent="0.25">
      <c r="A12145" t="s">
        <v>12495</v>
      </c>
      <c r="B12145" t="s">
        <v>14</v>
      </c>
      <c r="C12145" t="s">
        <v>14</v>
      </c>
      <c r="D12145" t="s">
        <v>34</v>
      </c>
      <c r="E12145" t="s">
        <v>520</v>
      </c>
    </row>
    <row r="12146" spans="1:5" x14ac:dyDescent="0.25">
      <c r="A12146" t="s">
        <v>12497</v>
      </c>
      <c r="B12146" t="s">
        <v>14</v>
      </c>
      <c r="C12146" t="s">
        <v>14</v>
      </c>
      <c r="D12146" t="s">
        <v>34</v>
      </c>
      <c r="E12146" t="s">
        <v>520</v>
      </c>
    </row>
    <row r="12147" spans="1:5" x14ac:dyDescent="0.25">
      <c r="A12147" t="s">
        <v>12498</v>
      </c>
      <c r="B12147" t="s">
        <v>14</v>
      </c>
      <c r="C12147" t="s">
        <v>14</v>
      </c>
      <c r="D12147" t="s">
        <v>34</v>
      </c>
      <c r="E12147" t="s">
        <v>520</v>
      </c>
    </row>
    <row r="12148" spans="1:5" x14ac:dyDescent="0.25">
      <c r="A12148" t="s">
        <v>12499</v>
      </c>
      <c r="B12148" t="s">
        <v>14</v>
      </c>
      <c r="C12148" t="s">
        <v>14</v>
      </c>
      <c r="D12148" t="s">
        <v>34</v>
      </c>
      <c r="E12148" t="s">
        <v>520</v>
      </c>
    </row>
    <row r="12149" spans="1:5" x14ac:dyDescent="0.25">
      <c r="A12149" t="s">
        <v>12500</v>
      </c>
      <c r="B12149" t="s">
        <v>14</v>
      </c>
      <c r="C12149" t="s">
        <v>14</v>
      </c>
      <c r="D12149" t="s">
        <v>34</v>
      </c>
      <c r="E12149" t="s">
        <v>520</v>
      </c>
    </row>
    <row r="12150" spans="1:5" x14ac:dyDescent="0.25">
      <c r="A12150" t="s">
        <v>12502</v>
      </c>
      <c r="B12150" t="s">
        <v>14</v>
      </c>
      <c r="C12150" t="s">
        <v>14</v>
      </c>
      <c r="D12150" t="s">
        <v>34</v>
      </c>
      <c r="E12150" t="s">
        <v>520</v>
      </c>
    </row>
    <row r="12151" spans="1:5" x14ac:dyDescent="0.25">
      <c r="A12151" t="s">
        <v>12501</v>
      </c>
      <c r="B12151" t="s">
        <v>14</v>
      </c>
      <c r="C12151" t="s">
        <v>14</v>
      </c>
      <c r="D12151" t="s">
        <v>34</v>
      </c>
      <c r="E12151" t="s">
        <v>520</v>
      </c>
    </row>
    <row r="12152" spans="1:5" x14ac:dyDescent="0.25">
      <c r="A12152" t="s">
        <v>12503</v>
      </c>
      <c r="B12152" t="s">
        <v>14</v>
      </c>
      <c r="C12152" t="s">
        <v>14</v>
      </c>
      <c r="D12152" t="s">
        <v>34</v>
      </c>
      <c r="E12152" t="s">
        <v>520</v>
      </c>
    </row>
    <row r="12153" spans="1:5" x14ac:dyDescent="0.25">
      <c r="A12153" t="s">
        <v>12504</v>
      </c>
      <c r="B12153" t="s">
        <v>14</v>
      </c>
      <c r="C12153" t="s">
        <v>14</v>
      </c>
      <c r="D12153" t="s">
        <v>34</v>
      </c>
      <c r="E12153" t="s">
        <v>520</v>
      </c>
    </row>
    <row r="12154" spans="1:5" x14ac:dyDescent="0.25">
      <c r="A12154" t="s">
        <v>12505</v>
      </c>
      <c r="B12154" t="s">
        <v>14</v>
      </c>
      <c r="C12154" t="s">
        <v>14</v>
      </c>
      <c r="D12154" t="s">
        <v>34</v>
      </c>
      <c r="E12154" t="s">
        <v>520</v>
      </c>
    </row>
    <row r="12155" spans="1:5" x14ac:dyDescent="0.25">
      <c r="A12155" t="s">
        <v>12506</v>
      </c>
      <c r="B12155" t="s">
        <v>14</v>
      </c>
      <c r="C12155" t="s">
        <v>14</v>
      </c>
      <c r="D12155" t="s">
        <v>34</v>
      </c>
      <c r="E12155" t="s">
        <v>520</v>
      </c>
    </row>
    <row r="12156" spans="1:5" x14ac:dyDescent="0.25">
      <c r="A12156" t="s">
        <v>12507</v>
      </c>
      <c r="B12156" t="s">
        <v>14</v>
      </c>
      <c r="C12156" t="s">
        <v>14</v>
      </c>
      <c r="D12156" t="s">
        <v>34</v>
      </c>
      <c r="E12156" t="s">
        <v>520</v>
      </c>
    </row>
    <row r="12157" spans="1:5" x14ac:dyDescent="0.25">
      <c r="A12157" t="s">
        <v>12508</v>
      </c>
      <c r="B12157" t="s">
        <v>14</v>
      </c>
      <c r="C12157" t="s">
        <v>14</v>
      </c>
      <c r="D12157" t="s">
        <v>34</v>
      </c>
      <c r="E12157" t="s">
        <v>520</v>
      </c>
    </row>
    <row r="12158" spans="1:5" x14ac:dyDescent="0.25">
      <c r="A12158" t="s">
        <v>12509</v>
      </c>
      <c r="B12158" t="s">
        <v>14</v>
      </c>
      <c r="C12158" t="s">
        <v>14</v>
      </c>
      <c r="D12158" t="s">
        <v>34</v>
      </c>
      <c r="E12158" t="s">
        <v>520</v>
      </c>
    </row>
    <row r="12159" spans="1:5" x14ac:dyDescent="0.25">
      <c r="A12159" t="s">
        <v>12510</v>
      </c>
      <c r="B12159" t="s">
        <v>14</v>
      </c>
      <c r="C12159" t="s">
        <v>14</v>
      </c>
      <c r="D12159" t="s">
        <v>34</v>
      </c>
      <c r="E12159" t="s">
        <v>520</v>
      </c>
    </row>
    <row r="12160" spans="1:5" x14ac:dyDescent="0.25">
      <c r="A12160" t="s">
        <v>12512</v>
      </c>
      <c r="B12160" t="s">
        <v>14</v>
      </c>
      <c r="C12160" t="s">
        <v>14</v>
      </c>
      <c r="D12160" t="s">
        <v>34</v>
      </c>
      <c r="E12160" t="s">
        <v>520</v>
      </c>
    </row>
    <row r="12161" spans="1:5" x14ac:dyDescent="0.25">
      <c r="A12161" t="s">
        <v>12511</v>
      </c>
      <c r="B12161" t="s">
        <v>14</v>
      </c>
      <c r="C12161" t="s">
        <v>14</v>
      </c>
      <c r="D12161" t="s">
        <v>34</v>
      </c>
      <c r="E12161" t="s">
        <v>520</v>
      </c>
    </row>
    <row r="12162" spans="1:5" x14ac:dyDescent="0.25">
      <c r="A12162" t="s">
        <v>12514</v>
      </c>
      <c r="B12162" t="s">
        <v>14</v>
      </c>
      <c r="C12162" t="s">
        <v>14</v>
      </c>
      <c r="D12162" t="s">
        <v>34</v>
      </c>
      <c r="E12162" t="s">
        <v>520</v>
      </c>
    </row>
    <row r="12163" spans="1:5" x14ac:dyDescent="0.25">
      <c r="A12163" t="s">
        <v>12513</v>
      </c>
      <c r="B12163" t="s">
        <v>14</v>
      </c>
      <c r="C12163" t="s">
        <v>14</v>
      </c>
      <c r="D12163" t="s">
        <v>34</v>
      </c>
      <c r="E12163" t="s">
        <v>520</v>
      </c>
    </row>
    <row r="12164" spans="1:5" x14ac:dyDescent="0.25">
      <c r="A12164" t="s">
        <v>43623</v>
      </c>
      <c r="B12164" t="s">
        <v>14</v>
      </c>
      <c r="C12164" t="s">
        <v>14</v>
      </c>
      <c r="D12164" t="s">
        <v>34</v>
      </c>
      <c r="E12164" t="s">
        <v>757</v>
      </c>
    </row>
    <row r="12165" spans="1:5" x14ac:dyDescent="0.25">
      <c r="A12165" t="s">
        <v>43624</v>
      </c>
      <c r="B12165" t="s">
        <v>14</v>
      </c>
      <c r="C12165" t="s">
        <v>14</v>
      </c>
      <c r="D12165" t="s">
        <v>34</v>
      </c>
      <c r="E12165" t="s">
        <v>757</v>
      </c>
    </row>
    <row r="12166" spans="1:5" x14ac:dyDescent="0.25">
      <c r="A12166" t="s">
        <v>12515</v>
      </c>
      <c r="B12166" t="s">
        <v>14</v>
      </c>
      <c r="C12166" t="s">
        <v>14</v>
      </c>
      <c r="D12166" t="s">
        <v>34</v>
      </c>
      <c r="E12166" t="s">
        <v>520</v>
      </c>
    </row>
    <row r="12167" spans="1:5" x14ac:dyDescent="0.25">
      <c r="A12167" t="s">
        <v>12516</v>
      </c>
      <c r="B12167" t="s">
        <v>14</v>
      </c>
      <c r="C12167" t="s">
        <v>14</v>
      </c>
      <c r="D12167" t="s">
        <v>34</v>
      </c>
      <c r="E12167" t="s">
        <v>520</v>
      </c>
    </row>
    <row r="12168" spans="1:5" x14ac:dyDescent="0.25">
      <c r="A12168" t="s">
        <v>12518</v>
      </c>
      <c r="B12168" t="s">
        <v>14</v>
      </c>
      <c r="C12168" t="s">
        <v>14</v>
      </c>
      <c r="D12168" t="s">
        <v>34</v>
      </c>
      <c r="E12168" t="s">
        <v>520</v>
      </c>
    </row>
    <row r="12169" spans="1:5" x14ac:dyDescent="0.25">
      <c r="A12169" t="s">
        <v>12517</v>
      </c>
      <c r="B12169" t="s">
        <v>14</v>
      </c>
      <c r="C12169" t="s">
        <v>14</v>
      </c>
      <c r="D12169" t="s">
        <v>34</v>
      </c>
      <c r="E12169" t="s">
        <v>520</v>
      </c>
    </row>
    <row r="12170" spans="1:5" x14ac:dyDescent="0.25">
      <c r="A12170" t="s">
        <v>12519</v>
      </c>
      <c r="B12170" t="s">
        <v>14</v>
      </c>
      <c r="C12170" t="s">
        <v>14</v>
      </c>
      <c r="D12170" t="s">
        <v>34</v>
      </c>
      <c r="E12170" t="s">
        <v>520</v>
      </c>
    </row>
    <row r="12171" spans="1:5" x14ac:dyDescent="0.25">
      <c r="A12171" t="s">
        <v>12520</v>
      </c>
      <c r="B12171" t="s">
        <v>14</v>
      </c>
      <c r="C12171" t="s">
        <v>14</v>
      </c>
      <c r="D12171" t="s">
        <v>34</v>
      </c>
      <c r="E12171" t="s">
        <v>520</v>
      </c>
    </row>
    <row r="12172" spans="1:5" x14ac:dyDescent="0.25">
      <c r="A12172" t="s">
        <v>12521</v>
      </c>
      <c r="B12172" t="s">
        <v>14</v>
      </c>
      <c r="C12172" t="s">
        <v>14</v>
      </c>
      <c r="D12172" t="s">
        <v>34</v>
      </c>
      <c r="E12172" t="s">
        <v>520</v>
      </c>
    </row>
    <row r="12173" spans="1:5" x14ac:dyDescent="0.25">
      <c r="A12173" t="s">
        <v>12522</v>
      </c>
      <c r="B12173" t="s">
        <v>14</v>
      </c>
      <c r="C12173" t="s">
        <v>14</v>
      </c>
      <c r="D12173" t="s">
        <v>34</v>
      </c>
      <c r="E12173" t="s">
        <v>520</v>
      </c>
    </row>
    <row r="12174" spans="1:5" x14ac:dyDescent="0.25">
      <c r="A12174" t="s">
        <v>12524</v>
      </c>
      <c r="B12174" t="s">
        <v>14</v>
      </c>
      <c r="C12174" t="s">
        <v>14</v>
      </c>
      <c r="D12174" t="s">
        <v>34</v>
      </c>
      <c r="E12174" t="s">
        <v>520</v>
      </c>
    </row>
    <row r="12175" spans="1:5" x14ac:dyDescent="0.25">
      <c r="A12175" t="s">
        <v>12523</v>
      </c>
      <c r="B12175" t="s">
        <v>14</v>
      </c>
      <c r="C12175" t="s">
        <v>14</v>
      </c>
      <c r="D12175" t="s">
        <v>34</v>
      </c>
      <c r="E12175" t="s">
        <v>520</v>
      </c>
    </row>
    <row r="12176" spans="1:5" x14ac:dyDescent="0.25">
      <c r="A12176" t="s">
        <v>12525</v>
      </c>
      <c r="B12176" t="s">
        <v>14</v>
      </c>
      <c r="C12176" t="s">
        <v>14</v>
      </c>
      <c r="D12176" t="s">
        <v>34</v>
      </c>
      <c r="E12176" t="s">
        <v>520</v>
      </c>
    </row>
    <row r="12177" spans="1:5" x14ac:dyDescent="0.25">
      <c r="A12177" t="s">
        <v>12526</v>
      </c>
      <c r="B12177" t="s">
        <v>14</v>
      </c>
      <c r="C12177" t="s">
        <v>14</v>
      </c>
      <c r="D12177" t="s">
        <v>34</v>
      </c>
      <c r="E12177" t="s">
        <v>520</v>
      </c>
    </row>
    <row r="12178" spans="1:5" x14ac:dyDescent="0.25">
      <c r="A12178" t="s">
        <v>12527</v>
      </c>
      <c r="B12178" t="s">
        <v>14</v>
      </c>
      <c r="C12178" t="s">
        <v>14</v>
      </c>
      <c r="D12178" t="s">
        <v>34</v>
      </c>
      <c r="E12178" t="s">
        <v>520</v>
      </c>
    </row>
    <row r="12179" spans="1:5" x14ac:dyDescent="0.25">
      <c r="A12179" t="s">
        <v>12529</v>
      </c>
      <c r="B12179" t="s">
        <v>14</v>
      </c>
      <c r="C12179" t="s">
        <v>14</v>
      </c>
      <c r="D12179" t="s">
        <v>34</v>
      </c>
      <c r="E12179" t="s">
        <v>520</v>
      </c>
    </row>
    <row r="12180" spans="1:5" x14ac:dyDescent="0.25">
      <c r="A12180" t="s">
        <v>12528</v>
      </c>
      <c r="B12180" t="s">
        <v>14</v>
      </c>
      <c r="C12180" t="s">
        <v>14</v>
      </c>
      <c r="D12180" t="s">
        <v>34</v>
      </c>
      <c r="E12180" t="s">
        <v>520</v>
      </c>
    </row>
    <row r="12181" spans="1:5" x14ac:dyDescent="0.25">
      <c r="A12181" t="s">
        <v>43625</v>
      </c>
      <c r="B12181" t="s">
        <v>14</v>
      </c>
      <c r="C12181" t="s">
        <v>14</v>
      </c>
      <c r="D12181" t="s">
        <v>64</v>
      </c>
      <c r="E12181" t="s">
        <v>757</v>
      </c>
    </row>
    <row r="12182" spans="1:5" x14ac:dyDescent="0.25">
      <c r="A12182" t="s">
        <v>43626</v>
      </c>
      <c r="B12182" t="s">
        <v>14</v>
      </c>
      <c r="C12182" t="s">
        <v>14</v>
      </c>
      <c r="D12182" t="s">
        <v>64</v>
      </c>
      <c r="E12182" t="s">
        <v>520</v>
      </c>
    </row>
    <row r="12183" spans="1:5" x14ac:dyDescent="0.25">
      <c r="A12183" t="s">
        <v>12530</v>
      </c>
      <c r="B12183" t="s">
        <v>14</v>
      </c>
      <c r="C12183" t="s">
        <v>14</v>
      </c>
      <c r="D12183" t="s">
        <v>34</v>
      </c>
      <c r="E12183" t="s">
        <v>520</v>
      </c>
    </row>
    <row r="12184" spans="1:5" x14ac:dyDescent="0.25">
      <c r="A12184" t="s">
        <v>12531</v>
      </c>
      <c r="B12184" t="s">
        <v>14</v>
      </c>
      <c r="C12184" t="s">
        <v>14</v>
      </c>
      <c r="D12184" t="s">
        <v>34</v>
      </c>
      <c r="E12184" t="s">
        <v>520</v>
      </c>
    </row>
    <row r="12185" spans="1:5" x14ac:dyDescent="0.25">
      <c r="A12185" t="s">
        <v>12533</v>
      </c>
      <c r="B12185" t="s">
        <v>14</v>
      </c>
      <c r="C12185" t="s">
        <v>14</v>
      </c>
      <c r="D12185" t="s">
        <v>34</v>
      </c>
      <c r="E12185" t="s">
        <v>520</v>
      </c>
    </row>
    <row r="12186" spans="1:5" x14ac:dyDescent="0.25">
      <c r="A12186" t="s">
        <v>12532</v>
      </c>
      <c r="B12186" t="s">
        <v>14</v>
      </c>
      <c r="C12186" t="s">
        <v>14</v>
      </c>
      <c r="D12186" t="s">
        <v>34</v>
      </c>
      <c r="E12186" t="s">
        <v>520</v>
      </c>
    </row>
    <row r="12187" spans="1:5" x14ac:dyDescent="0.25">
      <c r="A12187" t="s">
        <v>12534</v>
      </c>
      <c r="B12187" t="s">
        <v>14</v>
      </c>
      <c r="C12187" t="s">
        <v>14</v>
      </c>
      <c r="D12187" t="s">
        <v>34</v>
      </c>
      <c r="E12187" t="s">
        <v>520</v>
      </c>
    </row>
    <row r="12188" spans="1:5" x14ac:dyDescent="0.25">
      <c r="A12188" t="s">
        <v>12535</v>
      </c>
      <c r="B12188" t="s">
        <v>14</v>
      </c>
      <c r="C12188" t="s">
        <v>14</v>
      </c>
      <c r="D12188" t="s">
        <v>34</v>
      </c>
      <c r="E12188" t="s">
        <v>520</v>
      </c>
    </row>
    <row r="12189" spans="1:5" x14ac:dyDescent="0.25">
      <c r="A12189" t="s">
        <v>12536</v>
      </c>
      <c r="B12189" t="s">
        <v>14</v>
      </c>
      <c r="C12189" t="s">
        <v>14</v>
      </c>
      <c r="D12189" t="s">
        <v>34</v>
      </c>
      <c r="E12189" t="s">
        <v>520</v>
      </c>
    </row>
    <row r="12190" spans="1:5" x14ac:dyDescent="0.25">
      <c r="A12190" t="s">
        <v>12537</v>
      </c>
      <c r="B12190" t="s">
        <v>14</v>
      </c>
      <c r="C12190" t="s">
        <v>14</v>
      </c>
      <c r="D12190" t="s">
        <v>34</v>
      </c>
      <c r="E12190" t="s">
        <v>520</v>
      </c>
    </row>
    <row r="12191" spans="1:5" x14ac:dyDescent="0.25">
      <c r="A12191" t="s">
        <v>12538</v>
      </c>
      <c r="B12191" t="s">
        <v>14</v>
      </c>
      <c r="C12191" t="s">
        <v>14</v>
      </c>
      <c r="D12191" t="s">
        <v>34</v>
      </c>
      <c r="E12191" t="s">
        <v>520</v>
      </c>
    </row>
    <row r="12192" spans="1:5" x14ac:dyDescent="0.25">
      <c r="A12192" t="s">
        <v>12539</v>
      </c>
      <c r="B12192" t="s">
        <v>14</v>
      </c>
      <c r="C12192" t="s">
        <v>14</v>
      </c>
      <c r="D12192" t="s">
        <v>34</v>
      </c>
      <c r="E12192" t="s">
        <v>520</v>
      </c>
    </row>
    <row r="12193" spans="1:5" x14ac:dyDescent="0.25">
      <c r="A12193" t="s">
        <v>12540</v>
      </c>
      <c r="B12193" t="s">
        <v>14</v>
      </c>
      <c r="C12193" t="s">
        <v>14</v>
      </c>
      <c r="D12193" t="s">
        <v>34</v>
      </c>
      <c r="E12193" t="s">
        <v>520</v>
      </c>
    </row>
    <row r="12194" spans="1:5" x14ac:dyDescent="0.25">
      <c r="A12194" t="s">
        <v>12541</v>
      </c>
      <c r="B12194" t="s">
        <v>14</v>
      </c>
      <c r="C12194" t="s">
        <v>14</v>
      </c>
      <c r="D12194" t="s">
        <v>34</v>
      </c>
      <c r="E12194" t="s">
        <v>520</v>
      </c>
    </row>
    <row r="12195" spans="1:5" x14ac:dyDescent="0.25">
      <c r="A12195" t="s">
        <v>12542</v>
      </c>
      <c r="B12195" t="s">
        <v>14</v>
      </c>
      <c r="C12195" t="s">
        <v>14</v>
      </c>
      <c r="D12195" t="s">
        <v>34</v>
      </c>
      <c r="E12195" t="s">
        <v>520</v>
      </c>
    </row>
    <row r="12196" spans="1:5" x14ac:dyDescent="0.25">
      <c r="A12196" t="s">
        <v>12543</v>
      </c>
      <c r="B12196" t="s">
        <v>14</v>
      </c>
      <c r="C12196" t="s">
        <v>14</v>
      </c>
      <c r="D12196" t="s">
        <v>34</v>
      </c>
      <c r="E12196" t="s">
        <v>520</v>
      </c>
    </row>
    <row r="12197" spans="1:5" x14ac:dyDescent="0.25">
      <c r="A12197" t="s">
        <v>12545</v>
      </c>
      <c r="B12197" t="s">
        <v>14</v>
      </c>
      <c r="C12197" t="s">
        <v>14</v>
      </c>
      <c r="D12197" t="s">
        <v>34</v>
      </c>
      <c r="E12197" t="s">
        <v>520</v>
      </c>
    </row>
    <row r="12198" spans="1:5" x14ac:dyDescent="0.25">
      <c r="A12198" t="s">
        <v>12544</v>
      </c>
      <c r="B12198" t="s">
        <v>14</v>
      </c>
      <c r="C12198" t="s">
        <v>14</v>
      </c>
      <c r="D12198" t="s">
        <v>34</v>
      </c>
      <c r="E12198" t="s">
        <v>520</v>
      </c>
    </row>
    <row r="12199" spans="1:5" x14ac:dyDescent="0.25">
      <c r="A12199" t="s">
        <v>12546</v>
      </c>
      <c r="B12199" t="s">
        <v>14</v>
      </c>
      <c r="C12199" t="s">
        <v>14</v>
      </c>
      <c r="D12199" t="s">
        <v>34</v>
      </c>
      <c r="E12199" t="s">
        <v>520</v>
      </c>
    </row>
    <row r="12200" spans="1:5" x14ac:dyDescent="0.25">
      <c r="A12200" t="s">
        <v>12547</v>
      </c>
      <c r="B12200" t="s">
        <v>14</v>
      </c>
      <c r="C12200" t="s">
        <v>14</v>
      </c>
      <c r="D12200" t="s">
        <v>34</v>
      </c>
      <c r="E12200" t="s">
        <v>520</v>
      </c>
    </row>
    <row r="12201" spans="1:5" x14ac:dyDescent="0.25">
      <c r="A12201" t="s">
        <v>12548</v>
      </c>
      <c r="B12201" t="s">
        <v>14</v>
      </c>
      <c r="C12201" t="s">
        <v>14</v>
      </c>
      <c r="D12201" t="s">
        <v>34</v>
      </c>
      <c r="E12201" t="s">
        <v>520</v>
      </c>
    </row>
    <row r="12202" spans="1:5" x14ac:dyDescent="0.25">
      <c r="A12202" t="s">
        <v>12549</v>
      </c>
      <c r="B12202" t="s">
        <v>14</v>
      </c>
      <c r="C12202" t="s">
        <v>14</v>
      </c>
      <c r="D12202" t="s">
        <v>34</v>
      </c>
      <c r="E12202" t="s">
        <v>520</v>
      </c>
    </row>
    <row r="12203" spans="1:5" x14ac:dyDescent="0.25">
      <c r="A12203" t="s">
        <v>12551</v>
      </c>
      <c r="B12203" t="s">
        <v>14</v>
      </c>
      <c r="C12203" t="s">
        <v>14</v>
      </c>
      <c r="D12203" t="s">
        <v>34</v>
      </c>
      <c r="E12203" t="s">
        <v>520</v>
      </c>
    </row>
    <row r="12204" spans="1:5" x14ac:dyDescent="0.25">
      <c r="A12204" t="s">
        <v>12550</v>
      </c>
      <c r="B12204" t="s">
        <v>14</v>
      </c>
      <c r="C12204" t="s">
        <v>14</v>
      </c>
      <c r="D12204" t="s">
        <v>34</v>
      </c>
      <c r="E12204" t="s">
        <v>520</v>
      </c>
    </row>
    <row r="12205" spans="1:5" x14ac:dyDescent="0.25">
      <c r="A12205" t="s">
        <v>12553</v>
      </c>
      <c r="B12205" t="s">
        <v>14</v>
      </c>
      <c r="C12205" t="s">
        <v>14</v>
      </c>
      <c r="D12205" t="s">
        <v>34</v>
      </c>
      <c r="E12205" t="s">
        <v>520</v>
      </c>
    </row>
    <row r="12206" spans="1:5" x14ac:dyDescent="0.25">
      <c r="A12206" t="s">
        <v>12552</v>
      </c>
      <c r="B12206" t="s">
        <v>14</v>
      </c>
      <c r="C12206" t="s">
        <v>14</v>
      </c>
      <c r="D12206" t="s">
        <v>34</v>
      </c>
      <c r="E12206" t="s">
        <v>520</v>
      </c>
    </row>
    <row r="12207" spans="1:5" x14ac:dyDescent="0.25">
      <c r="A12207" t="s">
        <v>12554</v>
      </c>
      <c r="B12207" t="s">
        <v>14</v>
      </c>
      <c r="C12207" t="s">
        <v>14</v>
      </c>
      <c r="D12207" t="s">
        <v>34</v>
      </c>
      <c r="E12207" t="s">
        <v>520</v>
      </c>
    </row>
    <row r="12208" spans="1:5" x14ac:dyDescent="0.25">
      <c r="A12208" t="s">
        <v>12555</v>
      </c>
      <c r="B12208" t="s">
        <v>14</v>
      </c>
      <c r="C12208" t="s">
        <v>14</v>
      </c>
      <c r="D12208" t="s">
        <v>34</v>
      </c>
      <c r="E12208" t="s">
        <v>520</v>
      </c>
    </row>
    <row r="12209" spans="1:5" x14ac:dyDescent="0.25">
      <c r="A12209" t="s">
        <v>12556</v>
      </c>
      <c r="B12209" t="s">
        <v>14</v>
      </c>
      <c r="C12209" t="s">
        <v>14</v>
      </c>
      <c r="D12209" t="s">
        <v>34</v>
      </c>
      <c r="E12209" t="s">
        <v>520</v>
      </c>
    </row>
    <row r="12210" spans="1:5" x14ac:dyDescent="0.25">
      <c r="A12210" t="s">
        <v>12557</v>
      </c>
      <c r="B12210" t="s">
        <v>14</v>
      </c>
      <c r="C12210" t="s">
        <v>14</v>
      </c>
      <c r="D12210" t="s">
        <v>34</v>
      </c>
      <c r="E12210" t="s">
        <v>520</v>
      </c>
    </row>
    <row r="12211" spans="1:5" x14ac:dyDescent="0.25">
      <c r="A12211" t="s">
        <v>12558</v>
      </c>
      <c r="B12211" t="s">
        <v>14</v>
      </c>
      <c r="C12211" t="s">
        <v>14</v>
      </c>
      <c r="D12211" t="s">
        <v>34</v>
      </c>
      <c r="E12211" t="s">
        <v>520</v>
      </c>
    </row>
    <row r="12212" spans="1:5" x14ac:dyDescent="0.25">
      <c r="A12212" t="s">
        <v>43627</v>
      </c>
      <c r="B12212" t="s">
        <v>14</v>
      </c>
      <c r="C12212" t="s">
        <v>14</v>
      </c>
      <c r="D12212" t="s">
        <v>64</v>
      </c>
      <c r="E12212" t="s">
        <v>520</v>
      </c>
    </row>
    <row r="12213" spans="1:5" x14ac:dyDescent="0.25">
      <c r="A12213" t="s">
        <v>43628</v>
      </c>
      <c r="B12213" t="s">
        <v>14</v>
      </c>
      <c r="C12213" t="s">
        <v>14</v>
      </c>
      <c r="D12213" t="s">
        <v>64</v>
      </c>
      <c r="E12213" t="s">
        <v>757</v>
      </c>
    </row>
    <row r="12214" spans="1:5" x14ac:dyDescent="0.25">
      <c r="A12214" t="s">
        <v>43629</v>
      </c>
      <c r="B12214" t="s">
        <v>14</v>
      </c>
      <c r="C12214" t="s">
        <v>14</v>
      </c>
      <c r="D12214" t="s">
        <v>64</v>
      </c>
      <c r="E12214" t="s">
        <v>757</v>
      </c>
    </row>
    <row r="12215" spans="1:5" x14ac:dyDescent="0.25">
      <c r="A12215" t="s">
        <v>12560</v>
      </c>
      <c r="B12215" t="s">
        <v>14</v>
      </c>
      <c r="C12215" t="s">
        <v>14</v>
      </c>
      <c r="D12215" t="s">
        <v>34</v>
      </c>
      <c r="E12215" t="s">
        <v>520</v>
      </c>
    </row>
    <row r="12216" spans="1:5" x14ac:dyDescent="0.25">
      <c r="A12216" t="s">
        <v>12559</v>
      </c>
      <c r="B12216" t="s">
        <v>14</v>
      </c>
      <c r="C12216" t="s">
        <v>14</v>
      </c>
      <c r="D12216" t="s">
        <v>34</v>
      </c>
      <c r="E12216" t="s">
        <v>518</v>
      </c>
    </row>
    <row r="12217" spans="1:5" x14ac:dyDescent="0.25">
      <c r="A12217" t="s">
        <v>12563</v>
      </c>
      <c r="B12217" t="s">
        <v>14</v>
      </c>
      <c r="C12217" t="s">
        <v>14</v>
      </c>
      <c r="D12217" t="s">
        <v>34</v>
      </c>
      <c r="E12217" t="s">
        <v>520</v>
      </c>
    </row>
    <row r="12218" spans="1:5" x14ac:dyDescent="0.25">
      <c r="A12218" t="s">
        <v>12561</v>
      </c>
      <c r="B12218" t="s">
        <v>14</v>
      </c>
      <c r="C12218" t="s">
        <v>14</v>
      </c>
      <c r="D12218" t="s">
        <v>34</v>
      </c>
      <c r="E12218" t="s">
        <v>520</v>
      </c>
    </row>
    <row r="12219" spans="1:5" x14ac:dyDescent="0.25">
      <c r="A12219" t="s">
        <v>12562</v>
      </c>
      <c r="B12219" t="s">
        <v>14</v>
      </c>
      <c r="C12219" t="s">
        <v>14</v>
      </c>
      <c r="D12219" t="s">
        <v>34</v>
      </c>
      <c r="E12219" t="s">
        <v>520</v>
      </c>
    </row>
    <row r="12220" spans="1:5" x14ac:dyDescent="0.25">
      <c r="A12220" t="s">
        <v>12564</v>
      </c>
      <c r="B12220" t="s">
        <v>14</v>
      </c>
      <c r="C12220" t="s">
        <v>14</v>
      </c>
      <c r="D12220" t="s">
        <v>34</v>
      </c>
      <c r="E12220" t="s">
        <v>520</v>
      </c>
    </row>
    <row r="12221" spans="1:5" x14ac:dyDescent="0.25">
      <c r="A12221" t="s">
        <v>12565</v>
      </c>
      <c r="B12221" t="s">
        <v>14</v>
      </c>
      <c r="C12221" t="s">
        <v>14</v>
      </c>
      <c r="D12221" t="s">
        <v>34</v>
      </c>
      <c r="E12221" t="s">
        <v>520</v>
      </c>
    </row>
    <row r="12222" spans="1:5" x14ac:dyDescent="0.25">
      <c r="A12222" t="s">
        <v>12566</v>
      </c>
      <c r="B12222" t="s">
        <v>14</v>
      </c>
      <c r="C12222" t="s">
        <v>14</v>
      </c>
      <c r="D12222" t="s">
        <v>34</v>
      </c>
      <c r="E12222" t="s">
        <v>520</v>
      </c>
    </row>
    <row r="12223" spans="1:5" x14ac:dyDescent="0.25">
      <c r="A12223" t="s">
        <v>12567</v>
      </c>
      <c r="B12223" t="s">
        <v>14</v>
      </c>
      <c r="C12223" t="s">
        <v>14</v>
      </c>
      <c r="D12223" t="s">
        <v>34</v>
      </c>
      <c r="E12223" t="s">
        <v>520</v>
      </c>
    </row>
    <row r="12224" spans="1:5" x14ac:dyDescent="0.25">
      <c r="A12224" t="s">
        <v>12568</v>
      </c>
      <c r="B12224" t="s">
        <v>14</v>
      </c>
      <c r="C12224" t="s">
        <v>14</v>
      </c>
      <c r="D12224" t="s">
        <v>34</v>
      </c>
      <c r="E12224" t="s">
        <v>520</v>
      </c>
    </row>
    <row r="12225" spans="1:5" x14ac:dyDescent="0.25">
      <c r="A12225" t="s">
        <v>12569</v>
      </c>
      <c r="B12225" t="s">
        <v>14</v>
      </c>
      <c r="C12225" t="s">
        <v>14</v>
      </c>
      <c r="D12225" t="s">
        <v>34</v>
      </c>
      <c r="E12225" t="s">
        <v>520</v>
      </c>
    </row>
    <row r="12226" spans="1:5" x14ac:dyDescent="0.25">
      <c r="A12226" t="s">
        <v>12570</v>
      </c>
      <c r="B12226" t="s">
        <v>14</v>
      </c>
      <c r="C12226" t="s">
        <v>14</v>
      </c>
      <c r="D12226" t="s">
        <v>34</v>
      </c>
      <c r="E12226" t="s">
        <v>520</v>
      </c>
    </row>
    <row r="12227" spans="1:5" x14ac:dyDescent="0.25">
      <c r="A12227" t="s">
        <v>12571</v>
      </c>
      <c r="B12227" t="s">
        <v>14</v>
      </c>
      <c r="C12227" t="s">
        <v>14</v>
      </c>
      <c r="D12227" t="s">
        <v>34</v>
      </c>
      <c r="E12227" t="s">
        <v>520</v>
      </c>
    </row>
    <row r="12228" spans="1:5" x14ac:dyDescent="0.25">
      <c r="A12228" t="s">
        <v>12572</v>
      </c>
      <c r="B12228" t="s">
        <v>14</v>
      </c>
      <c r="C12228" t="s">
        <v>14</v>
      </c>
      <c r="D12228" t="s">
        <v>34</v>
      </c>
      <c r="E12228" t="s">
        <v>520</v>
      </c>
    </row>
    <row r="12229" spans="1:5" x14ac:dyDescent="0.25">
      <c r="A12229" t="s">
        <v>12575</v>
      </c>
      <c r="B12229" t="s">
        <v>14</v>
      </c>
      <c r="C12229" t="s">
        <v>14</v>
      </c>
      <c r="D12229" t="s">
        <v>34</v>
      </c>
      <c r="E12229" t="s">
        <v>520</v>
      </c>
    </row>
    <row r="12230" spans="1:5" x14ac:dyDescent="0.25">
      <c r="A12230" t="s">
        <v>12574</v>
      </c>
      <c r="B12230" t="s">
        <v>14</v>
      </c>
      <c r="C12230" t="s">
        <v>14</v>
      </c>
      <c r="D12230" t="s">
        <v>34</v>
      </c>
      <c r="E12230" t="s">
        <v>520</v>
      </c>
    </row>
    <row r="12231" spans="1:5" x14ac:dyDescent="0.25">
      <c r="A12231" t="s">
        <v>12573</v>
      </c>
      <c r="B12231" t="s">
        <v>14</v>
      </c>
      <c r="C12231" t="s">
        <v>14</v>
      </c>
      <c r="D12231" t="s">
        <v>34</v>
      </c>
      <c r="E12231" t="s">
        <v>520</v>
      </c>
    </row>
    <row r="12232" spans="1:5" x14ac:dyDescent="0.25">
      <c r="A12232" t="s">
        <v>12576</v>
      </c>
      <c r="B12232" t="s">
        <v>14</v>
      </c>
      <c r="C12232" t="s">
        <v>14</v>
      </c>
      <c r="D12232" t="s">
        <v>34</v>
      </c>
      <c r="E12232" t="s">
        <v>520</v>
      </c>
    </row>
    <row r="12233" spans="1:5" x14ac:dyDescent="0.25">
      <c r="A12233" t="s">
        <v>12577</v>
      </c>
      <c r="B12233" t="s">
        <v>14</v>
      </c>
      <c r="C12233" t="s">
        <v>14</v>
      </c>
      <c r="D12233" t="s">
        <v>34</v>
      </c>
      <c r="E12233" t="s">
        <v>520</v>
      </c>
    </row>
    <row r="12234" spans="1:5" x14ac:dyDescent="0.25">
      <c r="A12234" t="s">
        <v>12578</v>
      </c>
      <c r="B12234" t="s">
        <v>14</v>
      </c>
      <c r="C12234" t="s">
        <v>14</v>
      </c>
      <c r="D12234" t="s">
        <v>34</v>
      </c>
      <c r="E12234" t="s">
        <v>520</v>
      </c>
    </row>
    <row r="12235" spans="1:5" x14ac:dyDescent="0.25">
      <c r="A12235" t="s">
        <v>12579</v>
      </c>
      <c r="B12235" t="s">
        <v>14</v>
      </c>
      <c r="C12235" t="s">
        <v>14</v>
      </c>
      <c r="D12235" t="s">
        <v>34</v>
      </c>
      <c r="E12235" t="s">
        <v>520</v>
      </c>
    </row>
    <row r="12236" spans="1:5" x14ac:dyDescent="0.25">
      <c r="A12236" t="s">
        <v>12580</v>
      </c>
      <c r="B12236" t="s">
        <v>14</v>
      </c>
      <c r="C12236" t="s">
        <v>14</v>
      </c>
      <c r="D12236" t="s">
        <v>34</v>
      </c>
      <c r="E12236" t="s">
        <v>520</v>
      </c>
    </row>
    <row r="12237" spans="1:5" x14ac:dyDescent="0.25">
      <c r="A12237" t="s">
        <v>12581</v>
      </c>
      <c r="B12237" t="s">
        <v>14</v>
      </c>
      <c r="C12237" t="s">
        <v>14</v>
      </c>
      <c r="D12237" t="s">
        <v>69</v>
      </c>
      <c r="E12237" t="s">
        <v>520</v>
      </c>
    </row>
    <row r="12238" spans="1:5" x14ac:dyDescent="0.25">
      <c r="A12238" t="s">
        <v>12582</v>
      </c>
      <c r="B12238" t="s">
        <v>14</v>
      </c>
      <c r="C12238" t="s">
        <v>14</v>
      </c>
      <c r="D12238" t="s">
        <v>69</v>
      </c>
      <c r="E12238" t="s">
        <v>520</v>
      </c>
    </row>
    <row r="12239" spans="1:5" x14ac:dyDescent="0.25">
      <c r="A12239" t="s">
        <v>12583</v>
      </c>
      <c r="B12239" t="s">
        <v>14</v>
      </c>
      <c r="C12239" t="s">
        <v>14</v>
      </c>
      <c r="D12239" t="s">
        <v>34</v>
      </c>
      <c r="E12239" t="s">
        <v>520</v>
      </c>
    </row>
    <row r="12240" spans="1:5" x14ac:dyDescent="0.25">
      <c r="A12240" t="s">
        <v>12584</v>
      </c>
      <c r="B12240" t="s">
        <v>14</v>
      </c>
      <c r="C12240" t="s">
        <v>14</v>
      </c>
      <c r="D12240" t="s">
        <v>34</v>
      </c>
      <c r="E12240" t="s">
        <v>520</v>
      </c>
    </row>
    <row r="12241" spans="1:5" x14ac:dyDescent="0.25">
      <c r="A12241" t="s">
        <v>12585</v>
      </c>
      <c r="B12241" t="s">
        <v>14</v>
      </c>
      <c r="C12241" t="s">
        <v>14</v>
      </c>
      <c r="D12241" t="s">
        <v>34</v>
      </c>
      <c r="E12241" t="s">
        <v>520</v>
      </c>
    </row>
    <row r="12242" spans="1:5" x14ac:dyDescent="0.25">
      <c r="A12242" t="s">
        <v>12586</v>
      </c>
      <c r="B12242" t="s">
        <v>14</v>
      </c>
      <c r="C12242" t="s">
        <v>14</v>
      </c>
      <c r="D12242" t="s">
        <v>34</v>
      </c>
      <c r="E12242" t="s">
        <v>520</v>
      </c>
    </row>
    <row r="12243" spans="1:5" x14ac:dyDescent="0.25">
      <c r="A12243" t="s">
        <v>12587</v>
      </c>
      <c r="B12243" t="s">
        <v>14</v>
      </c>
      <c r="C12243" t="s">
        <v>14</v>
      </c>
      <c r="D12243" t="s">
        <v>34</v>
      </c>
      <c r="E12243" t="s">
        <v>520</v>
      </c>
    </row>
    <row r="12244" spans="1:5" x14ac:dyDescent="0.25">
      <c r="A12244" t="s">
        <v>12588</v>
      </c>
      <c r="B12244" t="s">
        <v>14</v>
      </c>
      <c r="C12244" t="s">
        <v>14</v>
      </c>
      <c r="D12244" t="s">
        <v>34</v>
      </c>
      <c r="E12244" t="s">
        <v>520</v>
      </c>
    </row>
    <row r="12245" spans="1:5" x14ac:dyDescent="0.25">
      <c r="A12245" t="s">
        <v>12589</v>
      </c>
      <c r="B12245" t="s">
        <v>14</v>
      </c>
      <c r="C12245" t="s">
        <v>14</v>
      </c>
      <c r="D12245" t="s">
        <v>34</v>
      </c>
      <c r="E12245" t="s">
        <v>520</v>
      </c>
    </row>
    <row r="12246" spans="1:5" x14ac:dyDescent="0.25">
      <c r="A12246" t="s">
        <v>12590</v>
      </c>
      <c r="B12246" t="s">
        <v>14</v>
      </c>
      <c r="C12246" t="s">
        <v>14</v>
      </c>
      <c r="D12246" t="s">
        <v>64</v>
      </c>
      <c r="E12246" t="s">
        <v>517</v>
      </c>
    </row>
    <row r="12247" spans="1:5" x14ac:dyDescent="0.25">
      <c r="A12247" t="s">
        <v>12593</v>
      </c>
      <c r="B12247" t="s">
        <v>14</v>
      </c>
      <c r="C12247" t="s">
        <v>14</v>
      </c>
      <c r="D12247" t="s">
        <v>34</v>
      </c>
      <c r="E12247" t="s">
        <v>520</v>
      </c>
    </row>
    <row r="12248" spans="1:5" x14ac:dyDescent="0.25">
      <c r="A12248" t="s">
        <v>12594</v>
      </c>
      <c r="B12248" t="s">
        <v>14</v>
      </c>
      <c r="C12248" t="s">
        <v>14</v>
      </c>
      <c r="D12248" t="s">
        <v>34</v>
      </c>
      <c r="E12248" t="s">
        <v>520</v>
      </c>
    </row>
    <row r="12249" spans="1:5" x14ac:dyDescent="0.25">
      <c r="A12249" t="s">
        <v>12592</v>
      </c>
      <c r="B12249" t="s">
        <v>14</v>
      </c>
      <c r="C12249" t="s">
        <v>14</v>
      </c>
      <c r="D12249" t="s">
        <v>34</v>
      </c>
      <c r="E12249" t="s">
        <v>520</v>
      </c>
    </row>
    <row r="12250" spans="1:5" x14ac:dyDescent="0.25">
      <c r="A12250" t="s">
        <v>12595</v>
      </c>
      <c r="B12250" t="s">
        <v>14</v>
      </c>
      <c r="C12250" t="s">
        <v>14</v>
      </c>
      <c r="D12250" t="s">
        <v>34</v>
      </c>
      <c r="E12250" t="s">
        <v>520</v>
      </c>
    </row>
    <row r="12251" spans="1:5" x14ac:dyDescent="0.25">
      <c r="A12251" t="s">
        <v>12591</v>
      </c>
      <c r="B12251" t="s">
        <v>14</v>
      </c>
      <c r="C12251" t="s">
        <v>14</v>
      </c>
      <c r="D12251" t="s">
        <v>34</v>
      </c>
      <c r="E12251" t="s">
        <v>520</v>
      </c>
    </row>
    <row r="12252" spans="1:5" x14ac:dyDescent="0.25">
      <c r="A12252" t="s">
        <v>12596</v>
      </c>
      <c r="B12252" t="s">
        <v>14</v>
      </c>
      <c r="C12252" t="s">
        <v>14</v>
      </c>
      <c r="D12252" t="s">
        <v>34</v>
      </c>
      <c r="E12252" t="s">
        <v>520</v>
      </c>
    </row>
    <row r="12253" spans="1:5" x14ac:dyDescent="0.25">
      <c r="A12253" t="s">
        <v>12597</v>
      </c>
      <c r="B12253" t="s">
        <v>14</v>
      </c>
      <c r="C12253" t="s">
        <v>14</v>
      </c>
      <c r="D12253" t="s">
        <v>34</v>
      </c>
      <c r="E12253" t="s">
        <v>520</v>
      </c>
    </row>
    <row r="12254" spans="1:5" x14ac:dyDescent="0.25">
      <c r="A12254" t="s">
        <v>12598</v>
      </c>
      <c r="B12254" t="s">
        <v>14</v>
      </c>
      <c r="C12254" t="s">
        <v>14</v>
      </c>
      <c r="D12254" t="s">
        <v>34</v>
      </c>
      <c r="E12254" t="s">
        <v>520</v>
      </c>
    </row>
    <row r="12255" spans="1:5" x14ac:dyDescent="0.25">
      <c r="A12255" t="s">
        <v>12599</v>
      </c>
      <c r="B12255" t="s">
        <v>14</v>
      </c>
      <c r="C12255" t="s">
        <v>14</v>
      </c>
      <c r="D12255" t="s">
        <v>34</v>
      </c>
      <c r="E12255" t="s">
        <v>520</v>
      </c>
    </row>
    <row r="12256" spans="1:5" x14ac:dyDescent="0.25">
      <c r="A12256" t="s">
        <v>12600</v>
      </c>
      <c r="B12256" t="s">
        <v>14</v>
      </c>
      <c r="C12256" t="s">
        <v>14</v>
      </c>
      <c r="D12256" t="s">
        <v>34</v>
      </c>
      <c r="E12256" t="s">
        <v>520</v>
      </c>
    </row>
    <row r="12257" spans="1:5" x14ac:dyDescent="0.25">
      <c r="A12257" t="s">
        <v>12601</v>
      </c>
      <c r="B12257" t="s">
        <v>14</v>
      </c>
      <c r="C12257" t="s">
        <v>14</v>
      </c>
      <c r="D12257" t="s">
        <v>34</v>
      </c>
      <c r="E12257" t="s">
        <v>520</v>
      </c>
    </row>
    <row r="12258" spans="1:5" x14ac:dyDescent="0.25">
      <c r="A12258" t="s">
        <v>12602</v>
      </c>
      <c r="B12258" t="s">
        <v>14</v>
      </c>
      <c r="C12258" t="s">
        <v>14</v>
      </c>
      <c r="D12258" t="s">
        <v>34</v>
      </c>
      <c r="E12258" t="s">
        <v>520</v>
      </c>
    </row>
    <row r="12259" spans="1:5" x14ac:dyDescent="0.25">
      <c r="A12259" t="s">
        <v>12603</v>
      </c>
      <c r="B12259" t="s">
        <v>14</v>
      </c>
      <c r="C12259" t="s">
        <v>14</v>
      </c>
      <c r="D12259" t="s">
        <v>34</v>
      </c>
      <c r="E12259" t="s">
        <v>520</v>
      </c>
    </row>
    <row r="12260" spans="1:5" x14ac:dyDescent="0.25">
      <c r="A12260" t="s">
        <v>12604</v>
      </c>
      <c r="B12260" t="s">
        <v>14</v>
      </c>
      <c r="C12260" t="s">
        <v>14</v>
      </c>
      <c r="D12260" t="s">
        <v>34</v>
      </c>
      <c r="E12260" t="s">
        <v>520</v>
      </c>
    </row>
    <row r="12261" spans="1:5" x14ac:dyDescent="0.25">
      <c r="A12261" t="s">
        <v>12605</v>
      </c>
      <c r="B12261" t="s">
        <v>14</v>
      </c>
      <c r="C12261" t="s">
        <v>14</v>
      </c>
      <c r="D12261" t="s">
        <v>34</v>
      </c>
      <c r="E12261" t="s">
        <v>520</v>
      </c>
    </row>
    <row r="12262" spans="1:5" x14ac:dyDescent="0.25">
      <c r="A12262" t="s">
        <v>12606</v>
      </c>
      <c r="B12262" t="s">
        <v>14</v>
      </c>
      <c r="C12262" t="s">
        <v>14</v>
      </c>
      <c r="D12262" t="s">
        <v>34</v>
      </c>
      <c r="E12262" t="s">
        <v>520</v>
      </c>
    </row>
    <row r="12263" spans="1:5" x14ac:dyDescent="0.25">
      <c r="A12263" t="s">
        <v>12607</v>
      </c>
      <c r="B12263" t="s">
        <v>14</v>
      </c>
      <c r="C12263" t="s">
        <v>14</v>
      </c>
      <c r="D12263" t="s">
        <v>34</v>
      </c>
      <c r="E12263" t="s">
        <v>520</v>
      </c>
    </row>
    <row r="12264" spans="1:5" x14ac:dyDescent="0.25">
      <c r="A12264" t="s">
        <v>12608</v>
      </c>
      <c r="B12264" t="s">
        <v>14</v>
      </c>
      <c r="C12264" t="s">
        <v>14</v>
      </c>
      <c r="D12264" t="s">
        <v>34</v>
      </c>
      <c r="E12264" t="s">
        <v>520</v>
      </c>
    </row>
    <row r="12265" spans="1:5" x14ac:dyDescent="0.25">
      <c r="A12265" t="s">
        <v>12609</v>
      </c>
      <c r="B12265" t="s">
        <v>14</v>
      </c>
      <c r="C12265" t="s">
        <v>14</v>
      </c>
      <c r="D12265" t="s">
        <v>34</v>
      </c>
      <c r="E12265" t="s">
        <v>520</v>
      </c>
    </row>
    <row r="12266" spans="1:5" x14ac:dyDescent="0.25">
      <c r="A12266" t="s">
        <v>12610</v>
      </c>
      <c r="B12266" t="s">
        <v>14</v>
      </c>
      <c r="C12266" t="s">
        <v>14</v>
      </c>
      <c r="D12266" t="s">
        <v>64</v>
      </c>
      <c r="E12266" t="s">
        <v>520</v>
      </c>
    </row>
    <row r="12267" spans="1:5" x14ac:dyDescent="0.25">
      <c r="A12267" t="s">
        <v>12611</v>
      </c>
      <c r="B12267" t="s">
        <v>14</v>
      </c>
      <c r="C12267" t="s">
        <v>14</v>
      </c>
      <c r="D12267" t="s">
        <v>64</v>
      </c>
      <c r="E12267" t="s">
        <v>518</v>
      </c>
    </row>
    <row r="12268" spans="1:5" x14ac:dyDescent="0.25">
      <c r="A12268" t="s">
        <v>12612</v>
      </c>
      <c r="B12268" t="s">
        <v>14</v>
      </c>
      <c r="C12268" t="s">
        <v>14</v>
      </c>
      <c r="D12268" t="s">
        <v>34</v>
      </c>
      <c r="E12268" t="s">
        <v>520</v>
      </c>
    </row>
    <row r="12269" spans="1:5" x14ac:dyDescent="0.25">
      <c r="A12269" t="s">
        <v>12613</v>
      </c>
      <c r="B12269" t="s">
        <v>14</v>
      </c>
      <c r="C12269" t="s">
        <v>14</v>
      </c>
      <c r="D12269" t="s">
        <v>34</v>
      </c>
      <c r="E12269" t="s">
        <v>520</v>
      </c>
    </row>
    <row r="12270" spans="1:5" x14ac:dyDescent="0.25">
      <c r="A12270" t="s">
        <v>12614</v>
      </c>
      <c r="B12270" t="s">
        <v>14</v>
      </c>
      <c r="C12270" t="s">
        <v>14</v>
      </c>
      <c r="D12270" t="s">
        <v>34</v>
      </c>
      <c r="E12270" t="s">
        <v>520</v>
      </c>
    </row>
    <row r="12271" spans="1:5" x14ac:dyDescent="0.25">
      <c r="A12271" t="s">
        <v>12615</v>
      </c>
      <c r="B12271" t="s">
        <v>14</v>
      </c>
      <c r="C12271" t="s">
        <v>14</v>
      </c>
      <c r="D12271" t="s">
        <v>34</v>
      </c>
      <c r="E12271" t="s">
        <v>520</v>
      </c>
    </row>
    <row r="12272" spans="1:5" x14ac:dyDescent="0.25">
      <c r="A12272" t="s">
        <v>12616</v>
      </c>
      <c r="B12272" t="s">
        <v>14</v>
      </c>
      <c r="C12272" t="s">
        <v>14</v>
      </c>
      <c r="D12272" t="s">
        <v>34</v>
      </c>
      <c r="E12272" t="s">
        <v>520</v>
      </c>
    </row>
    <row r="12273" spans="1:5" x14ac:dyDescent="0.25">
      <c r="A12273" t="s">
        <v>12617</v>
      </c>
      <c r="B12273" t="s">
        <v>14</v>
      </c>
      <c r="C12273" t="s">
        <v>14</v>
      </c>
      <c r="D12273" t="s">
        <v>34</v>
      </c>
      <c r="E12273" t="s">
        <v>520</v>
      </c>
    </row>
    <row r="12274" spans="1:5" x14ac:dyDescent="0.25">
      <c r="A12274" t="s">
        <v>12618</v>
      </c>
      <c r="B12274" t="s">
        <v>14</v>
      </c>
      <c r="C12274" t="s">
        <v>14</v>
      </c>
      <c r="D12274" t="s">
        <v>34</v>
      </c>
      <c r="E12274" t="s">
        <v>520</v>
      </c>
    </row>
    <row r="12275" spans="1:5" x14ac:dyDescent="0.25">
      <c r="A12275" t="s">
        <v>12619</v>
      </c>
      <c r="B12275" t="s">
        <v>14</v>
      </c>
      <c r="C12275" t="s">
        <v>14</v>
      </c>
      <c r="D12275" t="s">
        <v>34</v>
      </c>
      <c r="E12275" t="s">
        <v>520</v>
      </c>
    </row>
    <row r="12276" spans="1:5" x14ac:dyDescent="0.25">
      <c r="A12276" t="s">
        <v>12620</v>
      </c>
      <c r="B12276" t="s">
        <v>14</v>
      </c>
      <c r="C12276" t="s">
        <v>14</v>
      </c>
      <c r="D12276" t="s">
        <v>34</v>
      </c>
      <c r="E12276" t="s">
        <v>520</v>
      </c>
    </row>
    <row r="12277" spans="1:5" x14ac:dyDescent="0.25">
      <c r="A12277" t="s">
        <v>12621</v>
      </c>
      <c r="B12277" t="s">
        <v>14</v>
      </c>
      <c r="C12277" t="s">
        <v>14</v>
      </c>
      <c r="D12277" t="s">
        <v>34</v>
      </c>
      <c r="E12277" t="s">
        <v>520</v>
      </c>
    </row>
    <row r="12278" spans="1:5" x14ac:dyDescent="0.25">
      <c r="A12278" t="s">
        <v>12622</v>
      </c>
      <c r="B12278" t="s">
        <v>14</v>
      </c>
      <c r="C12278" t="s">
        <v>14</v>
      </c>
      <c r="D12278" t="s">
        <v>34</v>
      </c>
      <c r="E12278" t="s">
        <v>520</v>
      </c>
    </row>
    <row r="12279" spans="1:5" x14ac:dyDescent="0.25">
      <c r="A12279" t="s">
        <v>12623</v>
      </c>
      <c r="B12279" t="s">
        <v>14</v>
      </c>
      <c r="C12279" t="s">
        <v>14</v>
      </c>
      <c r="D12279" t="s">
        <v>34</v>
      </c>
      <c r="E12279" t="s">
        <v>520</v>
      </c>
    </row>
    <row r="12280" spans="1:5" x14ac:dyDescent="0.25">
      <c r="A12280" t="s">
        <v>12624</v>
      </c>
      <c r="B12280" t="s">
        <v>14</v>
      </c>
      <c r="C12280" t="s">
        <v>14</v>
      </c>
      <c r="D12280" t="s">
        <v>34</v>
      </c>
      <c r="E12280" t="s">
        <v>520</v>
      </c>
    </row>
    <row r="12281" spans="1:5" x14ac:dyDescent="0.25">
      <c r="A12281" t="s">
        <v>12625</v>
      </c>
      <c r="B12281" t="s">
        <v>14</v>
      </c>
      <c r="C12281" t="s">
        <v>14</v>
      </c>
      <c r="D12281" t="s">
        <v>34</v>
      </c>
      <c r="E12281" t="s">
        <v>520</v>
      </c>
    </row>
    <row r="12282" spans="1:5" x14ac:dyDescent="0.25">
      <c r="A12282" t="s">
        <v>12626</v>
      </c>
      <c r="B12282" t="s">
        <v>14</v>
      </c>
      <c r="C12282" t="s">
        <v>14</v>
      </c>
      <c r="D12282" t="s">
        <v>34</v>
      </c>
      <c r="E12282" t="s">
        <v>520</v>
      </c>
    </row>
    <row r="12283" spans="1:5" x14ac:dyDescent="0.25">
      <c r="A12283" t="s">
        <v>12627</v>
      </c>
      <c r="B12283" t="s">
        <v>14</v>
      </c>
      <c r="C12283" t="s">
        <v>14</v>
      </c>
      <c r="D12283" t="s">
        <v>34</v>
      </c>
      <c r="E12283" t="s">
        <v>520</v>
      </c>
    </row>
    <row r="12284" spans="1:5" x14ac:dyDescent="0.25">
      <c r="A12284" t="s">
        <v>12630</v>
      </c>
      <c r="B12284" t="s">
        <v>14</v>
      </c>
      <c r="C12284" t="s">
        <v>14</v>
      </c>
      <c r="D12284" t="s">
        <v>34</v>
      </c>
      <c r="E12284" t="s">
        <v>520</v>
      </c>
    </row>
    <row r="12285" spans="1:5" x14ac:dyDescent="0.25">
      <c r="A12285" t="s">
        <v>12629</v>
      </c>
      <c r="B12285" t="s">
        <v>14</v>
      </c>
      <c r="C12285" t="s">
        <v>14</v>
      </c>
      <c r="D12285" t="s">
        <v>34</v>
      </c>
      <c r="E12285" t="s">
        <v>520</v>
      </c>
    </row>
    <row r="12286" spans="1:5" x14ac:dyDescent="0.25">
      <c r="A12286" t="s">
        <v>12628</v>
      </c>
      <c r="B12286" t="s">
        <v>14</v>
      </c>
      <c r="C12286" t="s">
        <v>14</v>
      </c>
      <c r="D12286" t="s">
        <v>34</v>
      </c>
      <c r="E12286" t="s">
        <v>520</v>
      </c>
    </row>
    <row r="12287" spans="1:5" x14ac:dyDescent="0.25">
      <c r="A12287" t="s">
        <v>12632</v>
      </c>
      <c r="B12287" t="s">
        <v>14</v>
      </c>
      <c r="C12287" t="s">
        <v>14</v>
      </c>
      <c r="D12287" t="s">
        <v>34</v>
      </c>
      <c r="E12287" t="s">
        <v>520</v>
      </c>
    </row>
    <row r="12288" spans="1:5" x14ac:dyDescent="0.25">
      <c r="A12288" t="s">
        <v>12631</v>
      </c>
      <c r="B12288" t="s">
        <v>14</v>
      </c>
      <c r="C12288" t="s">
        <v>14</v>
      </c>
      <c r="D12288" t="s">
        <v>34</v>
      </c>
      <c r="E12288" t="s">
        <v>520</v>
      </c>
    </row>
    <row r="12289" spans="1:5" x14ac:dyDescent="0.25">
      <c r="A12289" t="s">
        <v>12633</v>
      </c>
      <c r="B12289" t="s">
        <v>14</v>
      </c>
      <c r="C12289" t="s">
        <v>14</v>
      </c>
      <c r="D12289" t="s">
        <v>34</v>
      </c>
      <c r="E12289" t="s">
        <v>520</v>
      </c>
    </row>
    <row r="12290" spans="1:5" x14ac:dyDescent="0.25">
      <c r="A12290" t="s">
        <v>12634</v>
      </c>
      <c r="B12290" t="s">
        <v>14</v>
      </c>
      <c r="C12290" t="s">
        <v>14</v>
      </c>
      <c r="D12290" t="s">
        <v>34</v>
      </c>
      <c r="E12290" t="s">
        <v>520</v>
      </c>
    </row>
    <row r="12291" spans="1:5" x14ac:dyDescent="0.25">
      <c r="A12291" t="s">
        <v>12635</v>
      </c>
      <c r="B12291" t="s">
        <v>14</v>
      </c>
      <c r="C12291" t="s">
        <v>14</v>
      </c>
      <c r="D12291" t="s">
        <v>34</v>
      </c>
      <c r="E12291" t="s">
        <v>520</v>
      </c>
    </row>
    <row r="12292" spans="1:5" x14ac:dyDescent="0.25">
      <c r="A12292" t="s">
        <v>12636</v>
      </c>
      <c r="B12292" t="s">
        <v>14</v>
      </c>
      <c r="C12292" t="s">
        <v>14</v>
      </c>
      <c r="D12292" t="s">
        <v>34</v>
      </c>
      <c r="E12292" t="s">
        <v>520</v>
      </c>
    </row>
    <row r="12293" spans="1:5" x14ac:dyDescent="0.25">
      <c r="A12293" t="s">
        <v>12637</v>
      </c>
      <c r="B12293" t="s">
        <v>14</v>
      </c>
      <c r="C12293" t="s">
        <v>14</v>
      </c>
      <c r="D12293" t="s">
        <v>34</v>
      </c>
      <c r="E12293" t="s">
        <v>520</v>
      </c>
    </row>
    <row r="12294" spans="1:5" x14ac:dyDescent="0.25">
      <c r="A12294" t="s">
        <v>12638</v>
      </c>
      <c r="B12294" t="s">
        <v>14</v>
      </c>
      <c r="C12294" t="s">
        <v>14</v>
      </c>
      <c r="D12294" t="s">
        <v>34</v>
      </c>
      <c r="E12294" t="s">
        <v>520</v>
      </c>
    </row>
    <row r="12295" spans="1:5" x14ac:dyDescent="0.25">
      <c r="A12295" t="s">
        <v>12639</v>
      </c>
      <c r="B12295" t="s">
        <v>14</v>
      </c>
      <c r="C12295" t="s">
        <v>14</v>
      </c>
      <c r="D12295" t="s">
        <v>34</v>
      </c>
      <c r="E12295" t="s">
        <v>520</v>
      </c>
    </row>
    <row r="12296" spans="1:5" x14ac:dyDescent="0.25">
      <c r="A12296" t="s">
        <v>12640</v>
      </c>
      <c r="B12296" t="s">
        <v>14</v>
      </c>
      <c r="C12296" t="s">
        <v>14</v>
      </c>
      <c r="D12296" t="s">
        <v>34</v>
      </c>
      <c r="E12296" t="s">
        <v>520</v>
      </c>
    </row>
    <row r="12297" spans="1:5" x14ac:dyDescent="0.25">
      <c r="A12297" t="s">
        <v>12641</v>
      </c>
      <c r="B12297" t="s">
        <v>14</v>
      </c>
      <c r="C12297" t="s">
        <v>14</v>
      </c>
      <c r="D12297" t="s">
        <v>34</v>
      </c>
      <c r="E12297" t="s">
        <v>520</v>
      </c>
    </row>
    <row r="12298" spans="1:5" x14ac:dyDescent="0.25">
      <c r="A12298" t="s">
        <v>12642</v>
      </c>
      <c r="B12298" t="s">
        <v>14</v>
      </c>
      <c r="C12298" t="s">
        <v>14</v>
      </c>
      <c r="D12298" t="s">
        <v>34</v>
      </c>
      <c r="E12298" t="s">
        <v>520</v>
      </c>
    </row>
    <row r="12299" spans="1:5" x14ac:dyDescent="0.25">
      <c r="A12299" t="s">
        <v>12643</v>
      </c>
      <c r="B12299" t="s">
        <v>14</v>
      </c>
      <c r="C12299" t="s">
        <v>14</v>
      </c>
      <c r="D12299" t="s">
        <v>34</v>
      </c>
      <c r="E12299" t="s">
        <v>520</v>
      </c>
    </row>
    <row r="12300" spans="1:5" x14ac:dyDescent="0.25">
      <c r="A12300" t="s">
        <v>12644</v>
      </c>
      <c r="B12300" t="s">
        <v>14</v>
      </c>
      <c r="C12300" t="s">
        <v>14</v>
      </c>
      <c r="D12300" t="s">
        <v>34</v>
      </c>
      <c r="E12300" t="s">
        <v>520</v>
      </c>
    </row>
    <row r="12301" spans="1:5" x14ac:dyDescent="0.25">
      <c r="A12301" t="s">
        <v>12645</v>
      </c>
      <c r="B12301" t="s">
        <v>14</v>
      </c>
      <c r="C12301" t="s">
        <v>14</v>
      </c>
      <c r="D12301" t="s">
        <v>34</v>
      </c>
      <c r="E12301" t="s">
        <v>520</v>
      </c>
    </row>
    <row r="12302" spans="1:5" x14ac:dyDescent="0.25">
      <c r="A12302" t="s">
        <v>12647</v>
      </c>
      <c r="B12302" t="s">
        <v>14</v>
      </c>
      <c r="C12302" t="s">
        <v>14</v>
      </c>
      <c r="D12302" t="s">
        <v>34</v>
      </c>
      <c r="E12302" t="s">
        <v>520</v>
      </c>
    </row>
    <row r="12303" spans="1:5" x14ac:dyDescent="0.25">
      <c r="A12303" t="s">
        <v>12646</v>
      </c>
      <c r="B12303" t="s">
        <v>14</v>
      </c>
      <c r="C12303" t="s">
        <v>14</v>
      </c>
      <c r="D12303" t="s">
        <v>34</v>
      </c>
      <c r="E12303" t="s">
        <v>520</v>
      </c>
    </row>
    <row r="12304" spans="1:5" x14ac:dyDescent="0.25">
      <c r="A12304" t="s">
        <v>12648</v>
      </c>
      <c r="B12304" t="s">
        <v>14</v>
      </c>
      <c r="C12304" t="s">
        <v>14</v>
      </c>
      <c r="D12304" t="s">
        <v>34</v>
      </c>
      <c r="E12304" t="s">
        <v>520</v>
      </c>
    </row>
    <row r="12305" spans="1:5" x14ac:dyDescent="0.25">
      <c r="A12305" t="s">
        <v>12649</v>
      </c>
      <c r="B12305" t="s">
        <v>14</v>
      </c>
      <c r="C12305" t="s">
        <v>14</v>
      </c>
      <c r="D12305" t="s">
        <v>34</v>
      </c>
      <c r="E12305" t="s">
        <v>520</v>
      </c>
    </row>
    <row r="12306" spans="1:5" x14ac:dyDescent="0.25">
      <c r="A12306" t="s">
        <v>12650</v>
      </c>
      <c r="B12306" t="s">
        <v>14</v>
      </c>
      <c r="C12306" t="s">
        <v>14</v>
      </c>
      <c r="D12306" t="s">
        <v>34</v>
      </c>
      <c r="E12306" t="s">
        <v>898</v>
      </c>
    </row>
    <row r="12307" spans="1:5" x14ac:dyDescent="0.25">
      <c r="A12307" t="s">
        <v>12651</v>
      </c>
      <c r="B12307" t="s">
        <v>14</v>
      </c>
      <c r="C12307" t="s">
        <v>14</v>
      </c>
      <c r="D12307" t="s">
        <v>34</v>
      </c>
      <c r="E12307" t="s">
        <v>520</v>
      </c>
    </row>
    <row r="12308" spans="1:5" x14ac:dyDescent="0.25">
      <c r="A12308" t="s">
        <v>12652</v>
      </c>
      <c r="B12308" t="s">
        <v>14</v>
      </c>
      <c r="C12308" t="s">
        <v>14</v>
      </c>
      <c r="D12308" t="s">
        <v>34</v>
      </c>
      <c r="E12308" t="s">
        <v>520</v>
      </c>
    </row>
    <row r="12309" spans="1:5" x14ac:dyDescent="0.25">
      <c r="A12309" t="s">
        <v>12653</v>
      </c>
      <c r="B12309" t="s">
        <v>14</v>
      </c>
      <c r="C12309" t="s">
        <v>14</v>
      </c>
      <c r="D12309" t="s">
        <v>34</v>
      </c>
      <c r="E12309" t="s">
        <v>520</v>
      </c>
    </row>
    <row r="12310" spans="1:5" x14ac:dyDescent="0.25">
      <c r="A12310" t="s">
        <v>12654</v>
      </c>
      <c r="B12310" t="s">
        <v>14</v>
      </c>
      <c r="C12310" t="s">
        <v>14</v>
      </c>
      <c r="D12310" t="s">
        <v>34</v>
      </c>
      <c r="E12310" t="s">
        <v>520</v>
      </c>
    </row>
    <row r="12311" spans="1:5" x14ac:dyDescent="0.25">
      <c r="A12311" t="s">
        <v>12655</v>
      </c>
      <c r="B12311" t="s">
        <v>14</v>
      </c>
      <c r="C12311" t="s">
        <v>14</v>
      </c>
      <c r="D12311" t="s">
        <v>34</v>
      </c>
      <c r="E12311" t="s">
        <v>520</v>
      </c>
    </row>
    <row r="12312" spans="1:5" x14ac:dyDescent="0.25">
      <c r="A12312" t="s">
        <v>12656</v>
      </c>
      <c r="B12312" t="s">
        <v>14</v>
      </c>
      <c r="C12312" t="s">
        <v>14</v>
      </c>
      <c r="D12312" t="s">
        <v>34</v>
      </c>
      <c r="E12312" t="s">
        <v>520</v>
      </c>
    </row>
    <row r="12313" spans="1:5" x14ac:dyDescent="0.25">
      <c r="A12313" t="s">
        <v>12657</v>
      </c>
      <c r="B12313" t="s">
        <v>14</v>
      </c>
      <c r="C12313" t="s">
        <v>14</v>
      </c>
      <c r="D12313" t="s">
        <v>34</v>
      </c>
      <c r="E12313" t="s">
        <v>520</v>
      </c>
    </row>
    <row r="12314" spans="1:5" x14ac:dyDescent="0.25">
      <c r="A12314" t="s">
        <v>12658</v>
      </c>
      <c r="B12314" t="s">
        <v>14</v>
      </c>
      <c r="C12314" t="s">
        <v>14</v>
      </c>
      <c r="D12314" t="s">
        <v>34</v>
      </c>
      <c r="E12314" t="s">
        <v>520</v>
      </c>
    </row>
    <row r="12315" spans="1:5" x14ac:dyDescent="0.25">
      <c r="A12315" t="s">
        <v>12659</v>
      </c>
      <c r="B12315" t="s">
        <v>14</v>
      </c>
      <c r="C12315" t="s">
        <v>14</v>
      </c>
      <c r="D12315" t="s">
        <v>34</v>
      </c>
      <c r="E12315" t="s">
        <v>520</v>
      </c>
    </row>
    <row r="12316" spans="1:5" x14ac:dyDescent="0.25">
      <c r="A12316" t="s">
        <v>12660</v>
      </c>
      <c r="B12316" t="s">
        <v>14</v>
      </c>
      <c r="C12316" t="s">
        <v>14</v>
      </c>
      <c r="D12316" t="s">
        <v>34</v>
      </c>
      <c r="E12316" t="s">
        <v>520</v>
      </c>
    </row>
    <row r="12317" spans="1:5" x14ac:dyDescent="0.25">
      <c r="A12317" t="s">
        <v>12661</v>
      </c>
      <c r="B12317" t="s">
        <v>14</v>
      </c>
      <c r="C12317" t="s">
        <v>14</v>
      </c>
      <c r="D12317" t="s">
        <v>34</v>
      </c>
      <c r="E12317" t="s">
        <v>520</v>
      </c>
    </row>
    <row r="12318" spans="1:5" x14ac:dyDescent="0.25">
      <c r="A12318" t="s">
        <v>12663</v>
      </c>
      <c r="B12318" t="s">
        <v>14</v>
      </c>
      <c r="C12318" t="s">
        <v>14</v>
      </c>
      <c r="D12318" t="s">
        <v>34</v>
      </c>
      <c r="E12318" t="s">
        <v>520</v>
      </c>
    </row>
    <row r="12319" spans="1:5" x14ac:dyDescent="0.25">
      <c r="A12319" t="s">
        <v>12664</v>
      </c>
      <c r="B12319" t="s">
        <v>14</v>
      </c>
      <c r="C12319" t="s">
        <v>14</v>
      </c>
      <c r="D12319" t="s">
        <v>34</v>
      </c>
      <c r="E12319" t="s">
        <v>520</v>
      </c>
    </row>
    <row r="12320" spans="1:5" x14ac:dyDescent="0.25">
      <c r="A12320" t="s">
        <v>12662</v>
      </c>
      <c r="B12320" t="s">
        <v>14</v>
      </c>
      <c r="C12320" t="s">
        <v>14</v>
      </c>
      <c r="D12320" t="s">
        <v>34</v>
      </c>
      <c r="E12320" t="s">
        <v>520</v>
      </c>
    </row>
    <row r="12321" spans="1:5" x14ac:dyDescent="0.25">
      <c r="A12321" t="s">
        <v>12666</v>
      </c>
      <c r="B12321" t="s">
        <v>14</v>
      </c>
      <c r="C12321" t="s">
        <v>14</v>
      </c>
      <c r="D12321" t="s">
        <v>34</v>
      </c>
      <c r="E12321" t="s">
        <v>520</v>
      </c>
    </row>
    <row r="12322" spans="1:5" x14ac:dyDescent="0.25">
      <c r="A12322" t="s">
        <v>12667</v>
      </c>
      <c r="B12322" t="s">
        <v>14</v>
      </c>
      <c r="C12322" t="s">
        <v>14</v>
      </c>
      <c r="D12322" t="s">
        <v>34</v>
      </c>
      <c r="E12322" t="s">
        <v>520</v>
      </c>
    </row>
    <row r="12323" spans="1:5" x14ac:dyDescent="0.25">
      <c r="A12323" t="s">
        <v>12665</v>
      </c>
      <c r="B12323" t="s">
        <v>14</v>
      </c>
      <c r="C12323" t="s">
        <v>14</v>
      </c>
      <c r="D12323" t="s">
        <v>34</v>
      </c>
      <c r="E12323" t="s">
        <v>520</v>
      </c>
    </row>
    <row r="12324" spans="1:5" x14ac:dyDescent="0.25">
      <c r="A12324" t="s">
        <v>24863</v>
      </c>
      <c r="B12324" t="s">
        <v>20</v>
      </c>
      <c r="C12324" t="s">
        <v>21</v>
      </c>
      <c r="D12324" t="s">
        <v>33</v>
      </c>
      <c r="E12324" t="s">
        <v>537</v>
      </c>
    </row>
    <row r="12325" spans="1:5" x14ac:dyDescent="0.25">
      <c r="A12325" t="s">
        <v>4907</v>
      </c>
      <c r="B12325" t="s">
        <v>20</v>
      </c>
      <c r="C12325" t="s">
        <v>21</v>
      </c>
      <c r="D12325" t="s">
        <v>33</v>
      </c>
      <c r="E12325" t="s">
        <v>537</v>
      </c>
    </row>
    <row r="12326" spans="1:5" x14ac:dyDescent="0.25">
      <c r="A12326" t="s">
        <v>10356</v>
      </c>
      <c r="B12326" t="s">
        <v>20</v>
      </c>
      <c r="C12326" t="s">
        <v>21</v>
      </c>
      <c r="D12326" t="s">
        <v>33</v>
      </c>
      <c r="E12326" t="s">
        <v>537</v>
      </c>
    </row>
    <row r="12327" spans="1:5" x14ac:dyDescent="0.25">
      <c r="A12327" t="s">
        <v>18902</v>
      </c>
      <c r="B12327" t="s">
        <v>20</v>
      </c>
      <c r="C12327" t="s">
        <v>21</v>
      </c>
      <c r="D12327" t="s">
        <v>33</v>
      </c>
      <c r="E12327" t="s">
        <v>537</v>
      </c>
    </row>
    <row r="12328" spans="1:5" x14ac:dyDescent="0.25">
      <c r="A12328" t="s">
        <v>13616</v>
      </c>
      <c r="B12328" t="s">
        <v>20</v>
      </c>
      <c r="C12328" t="s">
        <v>21</v>
      </c>
      <c r="D12328" t="s">
        <v>33</v>
      </c>
      <c r="E12328" t="s">
        <v>537</v>
      </c>
    </row>
    <row r="12329" spans="1:5" x14ac:dyDescent="0.25">
      <c r="A12329" t="s">
        <v>18779</v>
      </c>
      <c r="B12329" t="s">
        <v>20</v>
      </c>
      <c r="C12329" t="s">
        <v>21</v>
      </c>
      <c r="D12329" t="s">
        <v>33</v>
      </c>
      <c r="E12329" t="s">
        <v>537</v>
      </c>
    </row>
    <row r="12330" spans="1:5" x14ac:dyDescent="0.25">
      <c r="A12330" t="s">
        <v>24857</v>
      </c>
      <c r="B12330" t="s">
        <v>20</v>
      </c>
      <c r="C12330" t="s">
        <v>21</v>
      </c>
      <c r="D12330" t="s">
        <v>33</v>
      </c>
      <c r="E12330" t="s">
        <v>537</v>
      </c>
    </row>
    <row r="12331" spans="1:5" x14ac:dyDescent="0.25">
      <c r="A12331" t="s">
        <v>28872</v>
      </c>
      <c r="B12331" t="s">
        <v>20</v>
      </c>
      <c r="C12331" t="s">
        <v>21</v>
      </c>
      <c r="D12331" t="s">
        <v>33</v>
      </c>
      <c r="E12331" t="s">
        <v>537</v>
      </c>
    </row>
    <row r="12332" spans="1:5" x14ac:dyDescent="0.25">
      <c r="A12332" t="s">
        <v>12676</v>
      </c>
      <c r="B12332" t="s">
        <v>20</v>
      </c>
      <c r="C12332" t="s">
        <v>22</v>
      </c>
      <c r="D12332" t="s">
        <v>33</v>
      </c>
      <c r="E12332" t="s">
        <v>900</v>
      </c>
    </row>
    <row r="12333" spans="1:5" x14ac:dyDescent="0.25">
      <c r="A12333" t="s">
        <v>5218</v>
      </c>
      <c r="B12333" t="s">
        <v>20</v>
      </c>
      <c r="C12333" t="s">
        <v>21</v>
      </c>
      <c r="D12333" t="s">
        <v>33</v>
      </c>
      <c r="E12333" t="s">
        <v>537</v>
      </c>
    </row>
    <row r="12334" spans="1:5" x14ac:dyDescent="0.25">
      <c r="A12334" t="s">
        <v>12678</v>
      </c>
      <c r="B12334" t="s">
        <v>20</v>
      </c>
      <c r="C12334" t="s">
        <v>19</v>
      </c>
      <c r="D12334" t="s">
        <v>33</v>
      </c>
      <c r="E12334" t="s">
        <v>531</v>
      </c>
    </row>
    <row r="12335" spans="1:5" x14ac:dyDescent="0.25">
      <c r="A12335" t="s">
        <v>12679</v>
      </c>
      <c r="B12335" t="s">
        <v>16</v>
      </c>
      <c r="C12335" t="s">
        <v>15</v>
      </c>
      <c r="D12335" t="s">
        <v>33</v>
      </c>
      <c r="E12335" t="s">
        <v>588</v>
      </c>
    </row>
    <row r="12336" spans="1:5" x14ac:dyDescent="0.25">
      <c r="A12336" t="s">
        <v>7149</v>
      </c>
      <c r="B12336" t="s">
        <v>20</v>
      </c>
      <c r="C12336" t="s">
        <v>21</v>
      </c>
      <c r="D12336" t="s">
        <v>33</v>
      </c>
      <c r="E12336" t="s">
        <v>537</v>
      </c>
    </row>
    <row r="12337" spans="1:5" x14ac:dyDescent="0.25">
      <c r="A12337" t="s">
        <v>12680</v>
      </c>
      <c r="B12337" t="s">
        <v>20</v>
      </c>
      <c r="C12337" t="s">
        <v>19</v>
      </c>
      <c r="D12337" t="s">
        <v>33</v>
      </c>
      <c r="E12337" t="s">
        <v>562</v>
      </c>
    </row>
    <row r="12338" spans="1:5" x14ac:dyDescent="0.25">
      <c r="A12338" t="s">
        <v>12683</v>
      </c>
      <c r="B12338" t="s">
        <v>20</v>
      </c>
      <c r="C12338" t="s">
        <v>19</v>
      </c>
      <c r="D12338" t="s">
        <v>33</v>
      </c>
      <c r="E12338" t="s">
        <v>562</v>
      </c>
    </row>
    <row r="12339" spans="1:5" x14ac:dyDescent="0.25">
      <c r="A12339" t="s">
        <v>6485</v>
      </c>
      <c r="B12339" t="s">
        <v>20</v>
      </c>
      <c r="C12339" t="s">
        <v>21</v>
      </c>
      <c r="D12339" t="s">
        <v>33</v>
      </c>
      <c r="E12339" t="s">
        <v>537</v>
      </c>
    </row>
    <row r="12340" spans="1:5" x14ac:dyDescent="0.25">
      <c r="A12340" t="s">
        <v>7233</v>
      </c>
      <c r="B12340" t="s">
        <v>20</v>
      </c>
      <c r="C12340" t="s">
        <v>21</v>
      </c>
      <c r="D12340" t="s">
        <v>33</v>
      </c>
      <c r="E12340" t="s">
        <v>537</v>
      </c>
    </row>
    <row r="12341" spans="1:5" x14ac:dyDescent="0.25">
      <c r="A12341" t="s">
        <v>12684</v>
      </c>
      <c r="B12341" t="s">
        <v>20</v>
      </c>
      <c r="C12341" t="s">
        <v>19</v>
      </c>
      <c r="D12341" t="s">
        <v>33</v>
      </c>
      <c r="E12341" t="s">
        <v>562</v>
      </c>
    </row>
    <row r="12342" spans="1:5" x14ac:dyDescent="0.25">
      <c r="A12342" t="s">
        <v>24689</v>
      </c>
      <c r="B12342" t="s">
        <v>20</v>
      </c>
      <c r="C12342" t="s">
        <v>21</v>
      </c>
      <c r="D12342" t="s">
        <v>33</v>
      </c>
      <c r="E12342" t="s">
        <v>537</v>
      </c>
    </row>
    <row r="12343" spans="1:5" x14ac:dyDescent="0.25">
      <c r="A12343" t="s">
        <v>12687</v>
      </c>
      <c r="B12343" t="s">
        <v>20</v>
      </c>
      <c r="C12343" t="s">
        <v>19</v>
      </c>
      <c r="D12343" t="s">
        <v>33</v>
      </c>
      <c r="E12343" t="s">
        <v>562</v>
      </c>
    </row>
    <row r="12344" spans="1:5" x14ac:dyDescent="0.25">
      <c r="A12344" t="s">
        <v>16490</v>
      </c>
      <c r="B12344" t="s">
        <v>20</v>
      </c>
      <c r="C12344" t="s">
        <v>21</v>
      </c>
      <c r="D12344" t="s">
        <v>33</v>
      </c>
      <c r="E12344" t="s">
        <v>537</v>
      </c>
    </row>
    <row r="12345" spans="1:5" x14ac:dyDescent="0.25">
      <c r="A12345" t="s">
        <v>12689</v>
      </c>
      <c r="B12345" t="s">
        <v>20</v>
      </c>
      <c r="C12345" t="s">
        <v>19</v>
      </c>
      <c r="D12345" t="s">
        <v>33</v>
      </c>
      <c r="E12345" t="s">
        <v>562</v>
      </c>
    </row>
    <row r="12346" spans="1:5" x14ac:dyDescent="0.25">
      <c r="A12346" t="s">
        <v>20375</v>
      </c>
      <c r="B12346" t="s">
        <v>20</v>
      </c>
      <c r="C12346" t="s">
        <v>21</v>
      </c>
      <c r="D12346" t="s">
        <v>33</v>
      </c>
      <c r="E12346" t="s">
        <v>537</v>
      </c>
    </row>
    <row r="12347" spans="1:5" x14ac:dyDescent="0.25">
      <c r="A12347" t="s">
        <v>12691</v>
      </c>
      <c r="B12347" t="s">
        <v>20</v>
      </c>
      <c r="C12347" t="s">
        <v>19</v>
      </c>
      <c r="D12347" t="s">
        <v>33</v>
      </c>
      <c r="E12347" t="s">
        <v>562</v>
      </c>
    </row>
    <row r="12348" spans="1:5" x14ac:dyDescent="0.25">
      <c r="A12348" t="s">
        <v>12693</v>
      </c>
      <c r="B12348" t="s">
        <v>20</v>
      </c>
      <c r="C12348" t="s">
        <v>19</v>
      </c>
      <c r="D12348" t="s">
        <v>33</v>
      </c>
      <c r="E12348" t="s">
        <v>562</v>
      </c>
    </row>
    <row r="12349" spans="1:5" x14ac:dyDescent="0.25">
      <c r="A12349" t="s">
        <v>23968</v>
      </c>
      <c r="B12349" t="s">
        <v>20</v>
      </c>
      <c r="C12349" t="s">
        <v>21</v>
      </c>
      <c r="D12349" t="s">
        <v>33</v>
      </c>
      <c r="E12349" t="s">
        <v>537</v>
      </c>
    </row>
    <row r="12350" spans="1:5" x14ac:dyDescent="0.25">
      <c r="A12350" t="s">
        <v>26961</v>
      </c>
      <c r="B12350" t="s">
        <v>20</v>
      </c>
      <c r="C12350" t="s">
        <v>21</v>
      </c>
      <c r="D12350" t="s">
        <v>33</v>
      </c>
      <c r="E12350" t="s">
        <v>537</v>
      </c>
    </row>
    <row r="12351" spans="1:5" x14ac:dyDescent="0.25">
      <c r="A12351" t="s">
        <v>17506</v>
      </c>
      <c r="B12351" t="s">
        <v>20</v>
      </c>
      <c r="C12351" t="s">
        <v>21</v>
      </c>
      <c r="D12351" t="s">
        <v>33</v>
      </c>
      <c r="E12351" t="s">
        <v>537</v>
      </c>
    </row>
    <row r="12352" spans="1:5" x14ac:dyDescent="0.25">
      <c r="A12352" t="s">
        <v>20404</v>
      </c>
      <c r="B12352" t="s">
        <v>20</v>
      </c>
      <c r="C12352" t="s">
        <v>21</v>
      </c>
      <c r="D12352" t="s">
        <v>33</v>
      </c>
      <c r="E12352" t="s">
        <v>537</v>
      </c>
    </row>
    <row r="12353" spans="1:5" x14ac:dyDescent="0.25">
      <c r="A12353" t="s">
        <v>28511</v>
      </c>
      <c r="B12353" t="s">
        <v>20</v>
      </c>
      <c r="C12353" t="s">
        <v>21</v>
      </c>
      <c r="D12353" t="s">
        <v>33</v>
      </c>
      <c r="E12353" t="s">
        <v>537</v>
      </c>
    </row>
    <row r="12354" spans="1:5" x14ac:dyDescent="0.25">
      <c r="A12354" t="s">
        <v>26967</v>
      </c>
      <c r="B12354" t="s">
        <v>20</v>
      </c>
      <c r="C12354" t="s">
        <v>21</v>
      </c>
      <c r="D12354" t="s">
        <v>33</v>
      </c>
      <c r="E12354" t="s">
        <v>537</v>
      </c>
    </row>
    <row r="12355" spans="1:5" x14ac:dyDescent="0.25">
      <c r="A12355" t="s">
        <v>1878</v>
      </c>
      <c r="B12355" t="s">
        <v>20</v>
      </c>
      <c r="C12355" t="s">
        <v>21</v>
      </c>
      <c r="D12355" t="s">
        <v>33</v>
      </c>
      <c r="E12355" t="s">
        <v>537</v>
      </c>
    </row>
    <row r="12356" spans="1:5" x14ac:dyDescent="0.25">
      <c r="A12356" t="s">
        <v>19004</v>
      </c>
      <c r="B12356" t="s">
        <v>20</v>
      </c>
      <c r="C12356" t="s">
        <v>21</v>
      </c>
      <c r="D12356" t="s">
        <v>33</v>
      </c>
      <c r="E12356" t="s">
        <v>537</v>
      </c>
    </row>
    <row r="12357" spans="1:5" x14ac:dyDescent="0.25">
      <c r="A12357" t="s">
        <v>12702</v>
      </c>
      <c r="B12357" t="s">
        <v>20</v>
      </c>
      <c r="C12357" t="s">
        <v>19</v>
      </c>
      <c r="D12357" t="s">
        <v>33</v>
      </c>
      <c r="E12357" t="s">
        <v>562</v>
      </c>
    </row>
    <row r="12358" spans="1:5" x14ac:dyDescent="0.25">
      <c r="A12358" t="s">
        <v>19048</v>
      </c>
      <c r="B12358" t="s">
        <v>20</v>
      </c>
      <c r="C12358" t="s">
        <v>21</v>
      </c>
      <c r="D12358" t="s">
        <v>33</v>
      </c>
      <c r="E12358" t="s">
        <v>537</v>
      </c>
    </row>
    <row r="12359" spans="1:5" x14ac:dyDescent="0.25">
      <c r="A12359" t="s">
        <v>1943</v>
      </c>
      <c r="B12359" t="s">
        <v>20</v>
      </c>
      <c r="C12359" t="s">
        <v>21</v>
      </c>
      <c r="D12359" t="s">
        <v>33</v>
      </c>
      <c r="E12359" t="s">
        <v>537</v>
      </c>
    </row>
    <row r="12360" spans="1:5" x14ac:dyDescent="0.25">
      <c r="A12360" t="s">
        <v>12704</v>
      </c>
      <c r="B12360" t="s">
        <v>20</v>
      </c>
      <c r="C12360" t="s">
        <v>19</v>
      </c>
      <c r="D12360" t="s">
        <v>33</v>
      </c>
      <c r="E12360" t="s">
        <v>562</v>
      </c>
    </row>
    <row r="12361" spans="1:5" x14ac:dyDescent="0.25">
      <c r="A12361" t="s">
        <v>12705</v>
      </c>
      <c r="B12361" t="s">
        <v>20</v>
      </c>
      <c r="C12361" t="s">
        <v>19</v>
      </c>
      <c r="D12361" t="s">
        <v>33</v>
      </c>
      <c r="E12361" t="s">
        <v>585</v>
      </c>
    </row>
    <row r="12362" spans="1:5" x14ac:dyDescent="0.25">
      <c r="A12362" t="s">
        <v>5222</v>
      </c>
      <c r="B12362" t="s">
        <v>20</v>
      </c>
      <c r="C12362" t="s">
        <v>21</v>
      </c>
      <c r="D12362" t="s">
        <v>33</v>
      </c>
      <c r="E12362" t="s">
        <v>537</v>
      </c>
    </row>
    <row r="12363" spans="1:5" x14ac:dyDescent="0.25">
      <c r="A12363" t="s">
        <v>12707</v>
      </c>
      <c r="B12363" t="s">
        <v>20</v>
      </c>
      <c r="C12363" t="s">
        <v>19</v>
      </c>
      <c r="D12363" t="s">
        <v>33</v>
      </c>
      <c r="E12363" t="s">
        <v>562</v>
      </c>
    </row>
    <row r="12364" spans="1:5" x14ac:dyDescent="0.25">
      <c r="A12364" t="s">
        <v>12708</v>
      </c>
      <c r="B12364" t="s">
        <v>20</v>
      </c>
      <c r="C12364" t="s">
        <v>19</v>
      </c>
      <c r="D12364" t="s">
        <v>33</v>
      </c>
      <c r="E12364" t="s">
        <v>901</v>
      </c>
    </row>
    <row r="12365" spans="1:5" x14ac:dyDescent="0.25">
      <c r="A12365" t="s">
        <v>13269</v>
      </c>
      <c r="B12365" t="s">
        <v>20</v>
      </c>
      <c r="C12365" t="s">
        <v>21</v>
      </c>
      <c r="D12365" t="s">
        <v>33</v>
      </c>
      <c r="E12365" t="s">
        <v>537</v>
      </c>
    </row>
    <row r="12366" spans="1:5" x14ac:dyDescent="0.25">
      <c r="A12366" t="s">
        <v>12711</v>
      </c>
      <c r="B12366" t="s">
        <v>20</v>
      </c>
      <c r="C12366" t="s">
        <v>19</v>
      </c>
      <c r="D12366" t="s">
        <v>33</v>
      </c>
      <c r="E12366" t="s">
        <v>562</v>
      </c>
    </row>
    <row r="12367" spans="1:5" x14ac:dyDescent="0.25">
      <c r="A12367" t="s">
        <v>22246</v>
      </c>
      <c r="B12367" t="s">
        <v>20</v>
      </c>
      <c r="C12367" t="s">
        <v>21</v>
      </c>
      <c r="D12367" t="s">
        <v>33</v>
      </c>
      <c r="E12367" t="s">
        <v>537</v>
      </c>
    </row>
    <row r="12368" spans="1:5" x14ac:dyDescent="0.25">
      <c r="A12368" t="s">
        <v>12712</v>
      </c>
      <c r="B12368" t="s">
        <v>16</v>
      </c>
      <c r="C12368" t="s">
        <v>17</v>
      </c>
      <c r="D12368" t="s">
        <v>33</v>
      </c>
      <c r="E12368" t="s">
        <v>653</v>
      </c>
    </row>
    <row r="12369" spans="1:5" x14ac:dyDescent="0.25">
      <c r="A12369" t="s">
        <v>21703</v>
      </c>
      <c r="B12369" t="s">
        <v>20</v>
      </c>
      <c r="C12369" t="s">
        <v>21</v>
      </c>
      <c r="D12369" t="s">
        <v>33</v>
      </c>
      <c r="E12369" t="s">
        <v>537</v>
      </c>
    </row>
    <row r="12370" spans="1:5" x14ac:dyDescent="0.25">
      <c r="A12370" t="s">
        <v>12714</v>
      </c>
      <c r="B12370" t="s">
        <v>20</v>
      </c>
      <c r="C12370" t="s">
        <v>19</v>
      </c>
      <c r="D12370" t="s">
        <v>33</v>
      </c>
      <c r="E12370" t="s">
        <v>562</v>
      </c>
    </row>
    <row r="12371" spans="1:5" x14ac:dyDescent="0.25">
      <c r="A12371" t="s">
        <v>12721</v>
      </c>
      <c r="B12371" t="s">
        <v>20</v>
      </c>
      <c r="C12371" t="s">
        <v>19</v>
      </c>
      <c r="D12371" t="s">
        <v>33</v>
      </c>
      <c r="E12371" t="s">
        <v>530</v>
      </c>
    </row>
    <row r="12372" spans="1:5" x14ac:dyDescent="0.25">
      <c r="A12372" t="s">
        <v>12725</v>
      </c>
      <c r="B12372" t="s">
        <v>20</v>
      </c>
      <c r="C12372" t="s">
        <v>19</v>
      </c>
      <c r="D12372" t="s">
        <v>33</v>
      </c>
      <c r="E12372" t="s">
        <v>530</v>
      </c>
    </row>
    <row r="12373" spans="1:5" x14ac:dyDescent="0.25">
      <c r="A12373" t="s">
        <v>12720</v>
      </c>
      <c r="B12373" t="s">
        <v>20</v>
      </c>
      <c r="C12373" t="s">
        <v>19</v>
      </c>
      <c r="D12373" t="s">
        <v>33</v>
      </c>
      <c r="E12373" t="s">
        <v>530</v>
      </c>
    </row>
    <row r="12374" spans="1:5" x14ac:dyDescent="0.25">
      <c r="A12374" t="s">
        <v>12718</v>
      </c>
      <c r="B12374" t="s">
        <v>20</v>
      </c>
      <c r="C12374" t="s">
        <v>21</v>
      </c>
      <c r="D12374" t="s">
        <v>33</v>
      </c>
      <c r="E12374" t="s">
        <v>582</v>
      </c>
    </row>
    <row r="12375" spans="1:5" x14ac:dyDescent="0.25">
      <c r="A12375" t="s">
        <v>12716</v>
      </c>
      <c r="B12375" t="s">
        <v>20</v>
      </c>
      <c r="C12375" t="s">
        <v>19</v>
      </c>
      <c r="D12375" t="s">
        <v>33</v>
      </c>
      <c r="E12375" t="s">
        <v>530</v>
      </c>
    </row>
    <row r="12376" spans="1:5" x14ac:dyDescent="0.25">
      <c r="A12376" t="s">
        <v>12722</v>
      </c>
      <c r="B12376" t="s">
        <v>20</v>
      </c>
      <c r="C12376" t="s">
        <v>19</v>
      </c>
      <c r="D12376" t="s">
        <v>33</v>
      </c>
      <c r="E12376" t="s">
        <v>530</v>
      </c>
    </row>
    <row r="12377" spans="1:5" x14ac:dyDescent="0.25">
      <c r="A12377" t="s">
        <v>12719</v>
      </c>
      <c r="B12377" t="s">
        <v>20</v>
      </c>
      <c r="C12377" t="s">
        <v>21</v>
      </c>
      <c r="D12377" t="s">
        <v>33</v>
      </c>
      <c r="E12377" t="s">
        <v>582</v>
      </c>
    </row>
    <row r="12378" spans="1:5" x14ac:dyDescent="0.25">
      <c r="A12378" t="s">
        <v>12717</v>
      </c>
      <c r="B12378" t="s">
        <v>20</v>
      </c>
      <c r="C12378" t="s">
        <v>23</v>
      </c>
      <c r="D12378" t="s">
        <v>33</v>
      </c>
      <c r="E12378" t="s">
        <v>740</v>
      </c>
    </row>
    <row r="12379" spans="1:5" x14ac:dyDescent="0.25">
      <c r="A12379" t="s">
        <v>12715</v>
      </c>
      <c r="B12379" t="s">
        <v>20</v>
      </c>
      <c r="C12379" t="s">
        <v>19</v>
      </c>
      <c r="D12379" t="s">
        <v>33</v>
      </c>
      <c r="E12379" t="s">
        <v>530</v>
      </c>
    </row>
    <row r="12380" spans="1:5" x14ac:dyDescent="0.25">
      <c r="A12380" t="s">
        <v>12723</v>
      </c>
      <c r="B12380" t="s">
        <v>20</v>
      </c>
      <c r="C12380" t="s">
        <v>19</v>
      </c>
      <c r="D12380" t="s">
        <v>33</v>
      </c>
      <c r="E12380" t="s">
        <v>530</v>
      </c>
    </row>
    <row r="12381" spans="1:5" x14ac:dyDescent="0.25">
      <c r="A12381" t="s">
        <v>12726</v>
      </c>
      <c r="B12381" t="s">
        <v>20</v>
      </c>
      <c r="C12381" t="s">
        <v>19</v>
      </c>
      <c r="D12381" t="s">
        <v>33</v>
      </c>
      <c r="E12381" t="s">
        <v>530</v>
      </c>
    </row>
    <row r="12382" spans="1:5" x14ac:dyDescent="0.25">
      <c r="A12382" t="s">
        <v>12724</v>
      </c>
      <c r="B12382" t="s">
        <v>20</v>
      </c>
      <c r="C12382" t="s">
        <v>19</v>
      </c>
      <c r="D12382" t="s">
        <v>33</v>
      </c>
      <c r="E12382" t="s">
        <v>530</v>
      </c>
    </row>
    <row r="12383" spans="1:5" x14ac:dyDescent="0.25">
      <c r="A12383" t="s">
        <v>3645</v>
      </c>
      <c r="B12383" t="s">
        <v>20</v>
      </c>
      <c r="C12383" t="s">
        <v>21</v>
      </c>
      <c r="D12383" t="s">
        <v>33</v>
      </c>
      <c r="E12383" t="s">
        <v>537</v>
      </c>
    </row>
    <row r="12384" spans="1:5" x14ac:dyDescent="0.25">
      <c r="A12384" t="s">
        <v>12728</v>
      </c>
      <c r="B12384" t="s">
        <v>20</v>
      </c>
      <c r="C12384" t="s">
        <v>19</v>
      </c>
      <c r="D12384" t="s">
        <v>33</v>
      </c>
      <c r="E12384" t="s">
        <v>562</v>
      </c>
    </row>
    <row r="12385" spans="1:5" x14ac:dyDescent="0.25">
      <c r="A12385" t="s">
        <v>12729</v>
      </c>
      <c r="B12385" t="s">
        <v>20</v>
      </c>
      <c r="C12385" t="s">
        <v>19</v>
      </c>
      <c r="D12385" t="s">
        <v>33</v>
      </c>
      <c r="E12385" t="s">
        <v>530</v>
      </c>
    </row>
    <row r="12386" spans="1:5" x14ac:dyDescent="0.25">
      <c r="A12386" t="s">
        <v>12730</v>
      </c>
      <c r="B12386" t="s">
        <v>20</v>
      </c>
      <c r="C12386" t="s">
        <v>19</v>
      </c>
      <c r="D12386" t="s">
        <v>33</v>
      </c>
      <c r="E12386" t="s">
        <v>538</v>
      </c>
    </row>
    <row r="12387" spans="1:5" x14ac:dyDescent="0.25">
      <c r="A12387" t="s">
        <v>27250</v>
      </c>
      <c r="B12387" t="s">
        <v>20</v>
      </c>
      <c r="C12387" t="s">
        <v>21</v>
      </c>
      <c r="D12387" t="s">
        <v>33</v>
      </c>
      <c r="E12387" t="s">
        <v>537</v>
      </c>
    </row>
    <row r="12388" spans="1:5" x14ac:dyDescent="0.25">
      <c r="A12388" t="s">
        <v>12737</v>
      </c>
      <c r="B12388" t="s">
        <v>20</v>
      </c>
      <c r="C12388" t="s">
        <v>19</v>
      </c>
      <c r="D12388" t="s">
        <v>33</v>
      </c>
      <c r="E12388" t="s">
        <v>538</v>
      </c>
    </row>
    <row r="12389" spans="1:5" x14ac:dyDescent="0.25">
      <c r="A12389" t="s">
        <v>8193</v>
      </c>
      <c r="B12389" t="s">
        <v>20</v>
      </c>
      <c r="C12389" t="s">
        <v>21</v>
      </c>
      <c r="D12389" t="s">
        <v>33</v>
      </c>
      <c r="E12389" t="s">
        <v>537</v>
      </c>
    </row>
    <row r="12390" spans="1:5" x14ac:dyDescent="0.25">
      <c r="A12390" t="s">
        <v>12733</v>
      </c>
      <c r="B12390" t="s">
        <v>20</v>
      </c>
      <c r="C12390" t="s">
        <v>19</v>
      </c>
      <c r="D12390" t="s">
        <v>33</v>
      </c>
      <c r="E12390" t="s">
        <v>538</v>
      </c>
    </row>
    <row r="12391" spans="1:5" x14ac:dyDescent="0.25">
      <c r="A12391" t="s">
        <v>28713</v>
      </c>
      <c r="B12391" t="s">
        <v>20</v>
      </c>
      <c r="C12391" t="s">
        <v>19</v>
      </c>
      <c r="D12391" t="s">
        <v>33</v>
      </c>
      <c r="E12391" t="s">
        <v>533</v>
      </c>
    </row>
    <row r="12392" spans="1:5" x14ac:dyDescent="0.25">
      <c r="A12392" t="s">
        <v>12735</v>
      </c>
      <c r="B12392" t="s">
        <v>20</v>
      </c>
      <c r="C12392" t="s">
        <v>19</v>
      </c>
      <c r="D12392" t="s">
        <v>33</v>
      </c>
      <c r="E12392" t="s">
        <v>538</v>
      </c>
    </row>
    <row r="12393" spans="1:5" x14ac:dyDescent="0.25">
      <c r="A12393" t="s">
        <v>21964</v>
      </c>
      <c r="B12393" t="s">
        <v>20</v>
      </c>
      <c r="C12393" t="s">
        <v>21</v>
      </c>
      <c r="D12393" t="s">
        <v>33</v>
      </c>
      <c r="E12393" t="s">
        <v>537</v>
      </c>
    </row>
    <row r="12394" spans="1:5" x14ac:dyDescent="0.25">
      <c r="A12394" t="s">
        <v>12738</v>
      </c>
      <c r="B12394" t="s">
        <v>20</v>
      </c>
      <c r="C12394" t="s">
        <v>19</v>
      </c>
      <c r="D12394" t="s">
        <v>33</v>
      </c>
      <c r="E12394" t="s">
        <v>562</v>
      </c>
    </row>
    <row r="12395" spans="1:5" x14ac:dyDescent="0.25">
      <c r="A12395" t="s">
        <v>19047</v>
      </c>
      <c r="B12395" t="s">
        <v>20</v>
      </c>
      <c r="C12395" t="s">
        <v>21</v>
      </c>
      <c r="D12395" t="s">
        <v>33</v>
      </c>
      <c r="E12395" t="s">
        <v>537</v>
      </c>
    </row>
    <row r="12396" spans="1:5" x14ac:dyDescent="0.25">
      <c r="A12396" t="s">
        <v>24569</v>
      </c>
      <c r="B12396" t="s">
        <v>20</v>
      </c>
      <c r="C12396" t="s">
        <v>19</v>
      </c>
      <c r="D12396" t="s">
        <v>65</v>
      </c>
      <c r="E12396" t="s">
        <v>553</v>
      </c>
    </row>
    <row r="12397" spans="1:5" x14ac:dyDescent="0.25">
      <c r="A12397" t="s">
        <v>12741</v>
      </c>
      <c r="B12397" t="s">
        <v>20</v>
      </c>
      <c r="C12397" t="s">
        <v>19</v>
      </c>
      <c r="D12397" t="s">
        <v>33</v>
      </c>
      <c r="E12397" t="s">
        <v>562</v>
      </c>
    </row>
    <row r="12398" spans="1:5" x14ac:dyDescent="0.25">
      <c r="A12398" t="s">
        <v>3812</v>
      </c>
      <c r="B12398" t="s">
        <v>20</v>
      </c>
      <c r="C12398" t="s">
        <v>21</v>
      </c>
      <c r="D12398" t="s">
        <v>33</v>
      </c>
      <c r="E12398" t="s">
        <v>537</v>
      </c>
    </row>
    <row r="12399" spans="1:5" x14ac:dyDescent="0.25">
      <c r="A12399" t="s">
        <v>12742</v>
      </c>
      <c r="B12399" t="s">
        <v>20</v>
      </c>
      <c r="C12399" t="s">
        <v>19</v>
      </c>
      <c r="D12399" t="s">
        <v>33</v>
      </c>
      <c r="E12399" t="s">
        <v>562</v>
      </c>
    </row>
    <row r="12400" spans="1:5" x14ac:dyDescent="0.25">
      <c r="A12400" t="s">
        <v>9555</v>
      </c>
      <c r="B12400" t="s">
        <v>20</v>
      </c>
      <c r="C12400" t="s">
        <v>19</v>
      </c>
      <c r="D12400" t="s">
        <v>33</v>
      </c>
      <c r="E12400" t="s">
        <v>533</v>
      </c>
    </row>
    <row r="12401" spans="1:5" x14ac:dyDescent="0.25">
      <c r="A12401" t="s">
        <v>12745</v>
      </c>
      <c r="B12401" t="s">
        <v>20</v>
      </c>
      <c r="C12401" t="s">
        <v>19</v>
      </c>
      <c r="D12401" t="s">
        <v>33</v>
      </c>
      <c r="E12401" t="s">
        <v>562</v>
      </c>
    </row>
    <row r="12402" spans="1:5" x14ac:dyDescent="0.25">
      <c r="A12402" t="s">
        <v>19075</v>
      </c>
      <c r="B12402" t="s">
        <v>20</v>
      </c>
      <c r="C12402" t="s">
        <v>21</v>
      </c>
      <c r="D12402" t="s">
        <v>33</v>
      </c>
      <c r="E12402" t="s">
        <v>537</v>
      </c>
    </row>
    <row r="12403" spans="1:5" x14ac:dyDescent="0.25">
      <c r="A12403" t="s">
        <v>12747</v>
      </c>
      <c r="B12403" t="s">
        <v>20</v>
      </c>
      <c r="C12403" t="s">
        <v>19</v>
      </c>
      <c r="D12403" t="s">
        <v>33</v>
      </c>
      <c r="E12403" t="s">
        <v>538</v>
      </c>
    </row>
    <row r="12404" spans="1:5" x14ac:dyDescent="0.25">
      <c r="A12404" t="s">
        <v>12748</v>
      </c>
      <c r="B12404" t="s">
        <v>20</v>
      </c>
      <c r="C12404" t="s">
        <v>19</v>
      </c>
      <c r="D12404" t="s">
        <v>69</v>
      </c>
      <c r="E12404" t="s">
        <v>562</v>
      </c>
    </row>
    <row r="12405" spans="1:5" x14ac:dyDescent="0.25">
      <c r="A12405" t="s">
        <v>12749</v>
      </c>
      <c r="B12405" t="s">
        <v>20</v>
      </c>
      <c r="C12405" t="s">
        <v>19</v>
      </c>
      <c r="D12405" t="s">
        <v>33</v>
      </c>
      <c r="E12405" t="s">
        <v>563</v>
      </c>
    </row>
    <row r="12406" spans="1:5" x14ac:dyDescent="0.25">
      <c r="A12406" t="s">
        <v>15706</v>
      </c>
      <c r="B12406" t="s">
        <v>20</v>
      </c>
      <c r="C12406" t="s">
        <v>21</v>
      </c>
      <c r="D12406" t="s">
        <v>33</v>
      </c>
      <c r="E12406" t="s">
        <v>537</v>
      </c>
    </row>
    <row r="12407" spans="1:5" x14ac:dyDescent="0.25">
      <c r="A12407" t="s">
        <v>19125</v>
      </c>
      <c r="B12407" t="s">
        <v>20</v>
      </c>
      <c r="C12407" t="s">
        <v>21</v>
      </c>
      <c r="D12407" t="s">
        <v>33</v>
      </c>
      <c r="E12407" t="s">
        <v>537</v>
      </c>
    </row>
    <row r="12408" spans="1:5" x14ac:dyDescent="0.25">
      <c r="A12408" t="s">
        <v>28047</v>
      </c>
      <c r="B12408" t="s">
        <v>20</v>
      </c>
      <c r="C12408" t="s">
        <v>21</v>
      </c>
      <c r="D12408" t="s">
        <v>33</v>
      </c>
      <c r="E12408" t="s">
        <v>537</v>
      </c>
    </row>
    <row r="12409" spans="1:5" x14ac:dyDescent="0.25">
      <c r="A12409" t="s">
        <v>12755</v>
      </c>
      <c r="B12409" t="s">
        <v>20</v>
      </c>
      <c r="C12409" t="s">
        <v>19</v>
      </c>
      <c r="D12409" t="s">
        <v>33</v>
      </c>
      <c r="E12409" t="s">
        <v>538</v>
      </c>
    </row>
    <row r="12410" spans="1:5" x14ac:dyDescent="0.25">
      <c r="A12410" t="s">
        <v>6447</v>
      </c>
      <c r="B12410" t="s">
        <v>20</v>
      </c>
      <c r="C12410" t="s">
        <v>21</v>
      </c>
      <c r="D12410" t="s">
        <v>33</v>
      </c>
      <c r="E12410" t="s">
        <v>537</v>
      </c>
    </row>
    <row r="12411" spans="1:5" x14ac:dyDescent="0.25">
      <c r="A12411" t="s">
        <v>12754</v>
      </c>
      <c r="B12411" t="s">
        <v>20</v>
      </c>
      <c r="C12411" t="s">
        <v>19</v>
      </c>
      <c r="D12411" t="s">
        <v>33</v>
      </c>
      <c r="E12411" t="s">
        <v>530</v>
      </c>
    </row>
    <row r="12412" spans="1:5" x14ac:dyDescent="0.25">
      <c r="A12412" t="s">
        <v>12756</v>
      </c>
      <c r="B12412" t="s">
        <v>20</v>
      </c>
      <c r="C12412" t="s">
        <v>19</v>
      </c>
      <c r="D12412" t="s">
        <v>33</v>
      </c>
      <c r="E12412" t="s">
        <v>530</v>
      </c>
    </row>
    <row r="12413" spans="1:5" x14ac:dyDescent="0.25">
      <c r="A12413" t="s">
        <v>19628</v>
      </c>
      <c r="B12413" t="s">
        <v>20</v>
      </c>
      <c r="C12413" t="s">
        <v>21</v>
      </c>
      <c r="D12413" t="s">
        <v>33</v>
      </c>
      <c r="E12413" t="s">
        <v>537</v>
      </c>
    </row>
    <row r="12414" spans="1:5" x14ac:dyDescent="0.25">
      <c r="A12414" t="s">
        <v>12758</v>
      </c>
      <c r="B12414" t="s">
        <v>16</v>
      </c>
      <c r="C12414" t="s">
        <v>17</v>
      </c>
      <c r="D12414" t="s">
        <v>33</v>
      </c>
      <c r="E12414" t="s">
        <v>653</v>
      </c>
    </row>
    <row r="12415" spans="1:5" x14ac:dyDescent="0.25">
      <c r="A12415" t="s">
        <v>19814</v>
      </c>
      <c r="B12415" t="s">
        <v>20</v>
      </c>
      <c r="C12415" t="s">
        <v>21</v>
      </c>
      <c r="D12415" t="s">
        <v>33</v>
      </c>
      <c r="E12415" t="s">
        <v>537</v>
      </c>
    </row>
    <row r="12416" spans="1:5" x14ac:dyDescent="0.25">
      <c r="A12416" t="s">
        <v>12760</v>
      </c>
      <c r="B12416" t="s">
        <v>20</v>
      </c>
      <c r="C12416" t="s">
        <v>19</v>
      </c>
      <c r="D12416" t="s">
        <v>33</v>
      </c>
      <c r="E12416" t="s">
        <v>530</v>
      </c>
    </row>
    <row r="12417" spans="1:5" x14ac:dyDescent="0.25">
      <c r="A12417" t="s">
        <v>12761</v>
      </c>
      <c r="B12417" t="s">
        <v>20</v>
      </c>
      <c r="C12417" t="s">
        <v>19</v>
      </c>
      <c r="D12417" t="s">
        <v>33</v>
      </c>
      <c r="E12417" t="s">
        <v>538</v>
      </c>
    </row>
    <row r="12418" spans="1:5" x14ac:dyDescent="0.25">
      <c r="A12418" t="s">
        <v>23581</v>
      </c>
      <c r="B12418" t="s">
        <v>20</v>
      </c>
      <c r="C12418" t="s">
        <v>21</v>
      </c>
      <c r="D12418" t="s">
        <v>33</v>
      </c>
      <c r="E12418" t="s">
        <v>537</v>
      </c>
    </row>
    <row r="12419" spans="1:5" x14ac:dyDescent="0.25">
      <c r="A12419" t="s">
        <v>23810</v>
      </c>
      <c r="B12419" t="s">
        <v>20</v>
      </c>
      <c r="C12419" t="s">
        <v>21</v>
      </c>
      <c r="D12419" t="s">
        <v>33</v>
      </c>
      <c r="E12419" t="s">
        <v>537</v>
      </c>
    </row>
    <row r="12420" spans="1:5" x14ac:dyDescent="0.25">
      <c r="A12420" t="s">
        <v>12763</v>
      </c>
      <c r="B12420" t="s">
        <v>20</v>
      </c>
      <c r="C12420" t="s">
        <v>19</v>
      </c>
      <c r="D12420" t="s">
        <v>33</v>
      </c>
      <c r="E12420" t="s">
        <v>538</v>
      </c>
    </row>
    <row r="12421" spans="1:5" x14ac:dyDescent="0.25">
      <c r="A12421" t="s">
        <v>12764</v>
      </c>
      <c r="B12421" t="s">
        <v>20</v>
      </c>
      <c r="C12421" t="s">
        <v>19</v>
      </c>
      <c r="D12421" t="s">
        <v>33</v>
      </c>
      <c r="E12421" t="s">
        <v>530</v>
      </c>
    </row>
    <row r="12422" spans="1:5" x14ac:dyDescent="0.25">
      <c r="A12422" t="s">
        <v>21561</v>
      </c>
      <c r="B12422" t="s">
        <v>20</v>
      </c>
      <c r="C12422" t="s">
        <v>19</v>
      </c>
      <c r="D12422" t="s">
        <v>33</v>
      </c>
      <c r="E12422" t="s">
        <v>533</v>
      </c>
    </row>
    <row r="12423" spans="1:5" x14ac:dyDescent="0.25">
      <c r="A12423" t="s">
        <v>12767</v>
      </c>
      <c r="B12423" t="s">
        <v>20</v>
      </c>
      <c r="C12423" t="s">
        <v>22</v>
      </c>
      <c r="D12423" t="s">
        <v>33</v>
      </c>
      <c r="E12423" t="s">
        <v>536</v>
      </c>
    </row>
    <row r="12424" spans="1:5" x14ac:dyDescent="0.25">
      <c r="A12424" t="s">
        <v>16951</v>
      </c>
      <c r="B12424" t="s">
        <v>20</v>
      </c>
      <c r="C12424" t="s">
        <v>21</v>
      </c>
      <c r="D12424" t="s">
        <v>33</v>
      </c>
      <c r="E12424" t="s">
        <v>537</v>
      </c>
    </row>
    <row r="12425" spans="1:5" x14ac:dyDescent="0.25">
      <c r="A12425" t="s">
        <v>12770</v>
      </c>
      <c r="B12425" t="s">
        <v>20</v>
      </c>
      <c r="C12425" t="s">
        <v>21</v>
      </c>
      <c r="D12425" t="s">
        <v>33</v>
      </c>
      <c r="E12425" t="s">
        <v>582</v>
      </c>
    </row>
    <row r="12426" spans="1:5" x14ac:dyDescent="0.25">
      <c r="A12426" t="s">
        <v>27650</v>
      </c>
      <c r="B12426" t="s">
        <v>20</v>
      </c>
      <c r="C12426" t="s">
        <v>19</v>
      </c>
      <c r="D12426" t="s">
        <v>33</v>
      </c>
      <c r="E12426" t="s">
        <v>533</v>
      </c>
    </row>
    <row r="12427" spans="1:5" x14ac:dyDescent="0.25">
      <c r="A12427" t="s">
        <v>20327</v>
      </c>
      <c r="B12427" t="s">
        <v>20</v>
      </c>
      <c r="C12427" t="s">
        <v>21</v>
      </c>
      <c r="D12427" t="s">
        <v>33</v>
      </c>
      <c r="E12427" t="s">
        <v>537</v>
      </c>
    </row>
    <row r="12428" spans="1:5" x14ac:dyDescent="0.25">
      <c r="A12428" t="s">
        <v>12772</v>
      </c>
      <c r="B12428" t="s">
        <v>20</v>
      </c>
      <c r="C12428" t="s">
        <v>21</v>
      </c>
      <c r="D12428" t="s">
        <v>33</v>
      </c>
      <c r="E12428" t="s">
        <v>582</v>
      </c>
    </row>
    <row r="12429" spans="1:5" x14ac:dyDescent="0.25">
      <c r="A12429" t="s">
        <v>12773</v>
      </c>
      <c r="B12429" t="s">
        <v>20</v>
      </c>
      <c r="C12429" t="s">
        <v>19</v>
      </c>
      <c r="D12429" t="s">
        <v>33</v>
      </c>
      <c r="E12429" t="s">
        <v>530</v>
      </c>
    </row>
    <row r="12430" spans="1:5" x14ac:dyDescent="0.25">
      <c r="A12430" t="s">
        <v>20324</v>
      </c>
      <c r="B12430" t="s">
        <v>20</v>
      </c>
      <c r="C12430" t="s">
        <v>21</v>
      </c>
      <c r="D12430" t="s">
        <v>33</v>
      </c>
      <c r="E12430" t="s">
        <v>537</v>
      </c>
    </row>
    <row r="12431" spans="1:5" x14ac:dyDescent="0.25">
      <c r="A12431" t="s">
        <v>12776</v>
      </c>
      <c r="B12431" t="s">
        <v>20</v>
      </c>
      <c r="C12431" t="s">
        <v>19</v>
      </c>
      <c r="D12431" t="s">
        <v>33</v>
      </c>
      <c r="E12431" t="s">
        <v>530</v>
      </c>
    </row>
    <row r="12432" spans="1:5" x14ac:dyDescent="0.25">
      <c r="A12432" t="s">
        <v>29510</v>
      </c>
      <c r="B12432" t="s">
        <v>20</v>
      </c>
      <c r="C12432" t="s">
        <v>21</v>
      </c>
      <c r="D12432" t="s">
        <v>65</v>
      </c>
      <c r="E12432" t="s">
        <v>537</v>
      </c>
    </row>
    <row r="12433" spans="1:5" x14ac:dyDescent="0.25">
      <c r="A12433" t="s">
        <v>2497</v>
      </c>
      <c r="B12433" t="s">
        <v>20</v>
      </c>
      <c r="C12433" t="s">
        <v>21</v>
      </c>
      <c r="D12433" t="s">
        <v>65</v>
      </c>
      <c r="E12433" t="s">
        <v>537</v>
      </c>
    </row>
    <row r="12434" spans="1:5" x14ac:dyDescent="0.25">
      <c r="A12434" t="s">
        <v>12778</v>
      </c>
      <c r="B12434" t="s">
        <v>20</v>
      </c>
      <c r="C12434" t="s">
        <v>19</v>
      </c>
      <c r="D12434" t="s">
        <v>33</v>
      </c>
      <c r="E12434" t="s">
        <v>530</v>
      </c>
    </row>
    <row r="12435" spans="1:5" x14ac:dyDescent="0.25">
      <c r="A12435" t="s">
        <v>43630</v>
      </c>
      <c r="B12435" t="s">
        <v>16</v>
      </c>
      <c r="C12435" t="s">
        <v>17</v>
      </c>
      <c r="D12435" t="s">
        <v>33</v>
      </c>
      <c r="E12435" t="s">
        <v>653</v>
      </c>
    </row>
    <row r="12436" spans="1:5" x14ac:dyDescent="0.25">
      <c r="A12436" t="s">
        <v>12780</v>
      </c>
      <c r="B12436" t="s">
        <v>20</v>
      </c>
      <c r="C12436" t="s">
        <v>19</v>
      </c>
      <c r="D12436" t="s">
        <v>33</v>
      </c>
      <c r="E12436" t="s">
        <v>530</v>
      </c>
    </row>
    <row r="12437" spans="1:5" x14ac:dyDescent="0.25">
      <c r="A12437" t="s">
        <v>23056</v>
      </c>
      <c r="B12437" t="s">
        <v>20</v>
      </c>
      <c r="C12437" t="s">
        <v>21</v>
      </c>
      <c r="D12437" t="s">
        <v>65</v>
      </c>
      <c r="E12437" t="s">
        <v>537</v>
      </c>
    </row>
    <row r="12438" spans="1:5" x14ac:dyDescent="0.25">
      <c r="A12438" t="s">
        <v>12781</v>
      </c>
      <c r="B12438" t="s">
        <v>20</v>
      </c>
      <c r="C12438" t="s">
        <v>19</v>
      </c>
      <c r="D12438" t="s">
        <v>33</v>
      </c>
      <c r="E12438" t="s">
        <v>562</v>
      </c>
    </row>
    <row r="12439" spans="1:5" x14ac:dyDescent="0.25">
      <c r="A12439" t="s">
        <v>12782</v>
      </c>
      <c r="B12439" t="s">
        <v>20</v>
      </c>
      <c r="C12439" t="s">
        <v>19</v>
      </c>
      <c r="D12439" t="s">
        <v>33</v>
      </c>
      <c r="E12439" t="s">
        <v>562</v>
      </c>
    </row>
    <row r="12440" spans="1:5" x14ac:dyDescent="0.25">
      <c r="A12440" t="s">
        <v>9108</v>
      </c>
      <c r="B12440" t="s">
        <v>20</v>
      </c>
      <c r="C12440" t="s">
        <v>21</v>
      </c>
      <c r="D12440" t="s">
        <v>33</v>
      </c>
      <c r="E12440" t="s">
        <v>537</v>
      </c>
    </row>
    <row r="12441" spans="1:5" x14ac:dyDescent="0.25">
      <c r="A12441" t="s">
        <v>7295</v>
      </c>
      <c r="B12441" t="s">
        <v>20</v>
      </c>
      <c r="C12441" t="s">
        <v>21</v>
      </c>
      <c r="D12441" t="s">
        <v>33</v>
      </c>
      <c r="E12441" t="s">
        <v>537</v>
      </c>
    </row>
    <row r="12442" spans="1:5" x14ac:dyDescent="0.25">
      <c r="A12442" t="s">
        <v>12784</v>
      </c>
      <c r="B12442" t="s">
        <v>20</v>
      </c>
      <c r="C12442" t="s">
        <v>21</v>
      </c>
      <c r="D12442" t="s">
        <v>33</v>
      </c>
      <c r="E12442" t="s">
        <v>582</v>
      </c>
    </row>
    <row r="12443" spans="1:5" x14ac:dyDescent="0.25">
      <c r="A12443" t="s">
        <v>12064</v>
      </c>
      <c r="B12443" t="s">
        <v>20</v>
      </c>
      <c r="C12443" t="s">
        <v>21</v>
      </c>
      <c r="D12443" t="s">
        <v>33</v>
      </c>
      <c r="E12443" t="s">
        <v>537</v>
      </c>
    </row>
    <row r="12444" spans="1:5" x14ac:dyDescent="0.25">
      <c r="A12444" t="s">
        <v>12787</v>
      </c>
      <c r="B12444" t="s">
        <v>20</v>
      </c>
      <c r="C12444" t="s">
        <v>19</v>
      </c>
      <c r="D12444" t="s">
        <v>33</v>
      </c>
      <c r="E12444" t="s">
        <v>538</v>
      </c>
    </row>
    <row r="12445" spans="1:5" x14ac:dyDescent="0.25">
      <c r="A12445" t="s">
        <v>12788</v>
      </c>
      <c r="B12445" t="s">
        <v>20</v>
      </c>
      <c r="C12445" t="s">
        <v>19</v>
      </c>
      <c r="D12445" t="s">
        <v>33</v>
      </c>
      <c r="E12445" t="s">
        <v>530</v>
      </c>
    </row>
    <row r="12446" spans="1:5" x14ac:dyDescent="0.25">
      <c r="A12446" t="s">
        <v>19960</v>
      </c>
      <c r="B12446" t="s">
        <v>20</v>
      </c>
      <c r="C12446" t="s">
        <v>21</v>
      </c>
      <c r="D12446" t="s">
        <v>33</v>
      </c>
      <c r="E12446" t="s">
        <v>537</v>
      </c>
    </row>
    <row r="12447" spans="1:5" x14ac:dyDescent="0.25">
      <c r="A12447" t="s">
        <v>12790</v>
      </c>
      <c r="B12447" t="s">
        <v>20</v>
      </c>
      <c r="C12447" t="s">
        <v>19</v>
      </c>
      <c r="D12447" t="s">
        <v>33</v>
      </c>
      <c r="E12447" t="s">
        <v>530</v>
      </c>
    </row>
    <row r="12448" spans="1:5" x14ac:dyDescent="0.25">
      <c r="A12448" t="s">
        <v>12791</v>
      </c>
      <c r="B12448" t="s">
        <v>20</v>
      </c>
      <c r="C12448" t="s">
        <v>19</v>
      </c>
      <c r="D12448" t="s">
        <v>33</v>
      </c>
      <c r="E12448" t="s">
        <v>530</v>
      </c>
    </row>
    <row r="12449" spans="1:5" x14ac:dyDescent="0.25">
      <c r="A12449" t="s">
        <v>24681</v>
      </c>
      <c r="B12449" t="s">
        <v>20</v>
      </c>
      <c r="C12449" t="s">
        <v>21</v>
      </c>
      <c r="D12449" t="s">
        <v>33</v>
      </c>
      <c r="E12449" t="s">
        <v>537</v>
      </c>
    </row>
    <row r="12450" spans="1:5" x14ac:dyDescent="0.25">
      <c r="A12450" t="s">
        <v>43631</v>
      </c>
      <c r="B12450" t="s">
        <v>16</v>
      </c>
      <c r="C12450" t="s">
        <v>17</v>
      </c>
      <c r="D12450" t="s">
        <v>33</v>
      </c>
      <c r="E12450" t="s">
        <v>653</v>
      </c>
    </row>
    <row r="12451" spans="1:5" x14ac:dyDescent="0.25">
      <c r="A12451" t="s">
        <v>24201</v>
      </c>
      <c r="B12451" t="s">
        <v>20</v>
      </c>
      <c r="C12451" t="s">
        <v>21</v>
      </c>
      <c r="D12451" t="s">
        <v>33</v>
      </c>
      <c r="E12451" t="s">
        <v>537</v>
      </c>
    </row>
    <row r="12452" spans="1:5" x14ac:dyDescent="0.25">
      <c r="A12452" t="s">
        <v>20395</v>
      </c>
      <c r="B12452" t="s">
        <v>20</v>
      </c>
      <c r="C12452" t="s">
        <v>21</v>
      </c>
      <c r="D12452" t="s">
        <v>33</v>
      </c>
      <c r="E12452" t="s">
        <v>537</v>
      </c>
    </row>
    <row r="12453" spans="1:5" x14ac:dyDescent="0.25">
      <c r="A12453" t="s">
        <v>12795</v>
      </c>
      <c r="B12453" t="s">
        <v>20</v>
      </c>
      <c r="C12453" t="s">
        <v>21</v>
      </c>
      <c r="D12453" t="s">
        <v>33</v>
      </c>
      <c r="E12453" t="s">
        <v>582</v>
      </c>
    </row>
    <row r="12454" spans="1:5" x14ac:dyDescent="0.25">
      <c r="A12454" t="s">
        <v>25288</v>
      </c>
      <c r="B12454" t="s">
        <v>20</v>
      </c>
      <c r="C12454" t="s">
        <v>19</v>
      </c>
      <c r="D12454" t="s">
        <v>33</v>
      </c>
      <c r="E12454" t="s">
        <v>533</v>
      </c>
    </row>
    <row r="12455" spans="1:5" x14ac:dyDescent="0.25">
      <c r="A12455" t="s">
        <v>12797</v>
      </c>
      <c r="B12455" t="s">
        <v>20</v>
      </c>
      <c r="C12455" t="s">
        <v>19</v>
      </c>
      <c r="D12455" t="s">
        <v>33</v>
      </c>
      <c r="E12455" t="s">
        <v>530</v>
      </c>
    </row>
    <row r="12456" spans="1:5" x14ac:dyDescent="0.25">
      <c r="A12456" t="s">
        <v>19645</v>
      </c>
      <c r="B12456" t="s">
        <v>20</v>
      </c>
      <c r="C12456" t="s">
        <v>21</v>
      </c>
      <c r="D12456" t="s">
        <v>33</v>
      </c>
      <c r="E12456" t="s">
        <v>537</v>
      </c>
    </row>
    <row r="12457" spans="1:5" x14ac:dyDescent="0.25">
      <c r="A12457" t="s">
        <v>12798</v>
      </c>
      <c r="B12457" t="s">
        <v>20</v>
      </c>
      <c r="C12457" t="s">
        <v>19</v>
      </c>
      <c r="D12457" t="s">
        <v>33</v>
      </c>
      <c r="E12457" t="s">
        <v>538</v>
      </c>
    </row>
    <row r="12458" spans="1:5" x14ac:dyDescent="0.25">
      <c r="A12458" t="s">
        <v>28045</v>
      </c>
      <c r="B12458" t="s">
        <v>20</v>
      </c>
      <c r="C12458" t="s">
        <v>21</v>
      </c>
      <c r="D12458" t="s">
        <v>33</v>
      </c>
      <c r="E12458" t="s">
        <v>537</v>
      </c>
    </row>
    <row r="12459" spans="1:5" x14ac:dyDescent="0.25">
      <c r="A12459" t="s">
        <v>12800</v>
      </c>
      <c r="B12459" t="s">
        <v>20</v>
      </c>
      <c r="C12459" t="s">
        <v>19</v>
      </c>
      <c r="D12459" t="s">
        <v>33</v>
      </c>
      <c r="E12459" t="s">
        <v>530</v>
      </c>
    </row>
    <row r="12460" spans="1:5" x14ac:dyDescent="0.25">
      <c r="A12460" t="s">
        <v>14944</v>
      </c>
      <c r="B12460" t="s">
        <v>20</v>
      </c>
      <c r="C12460" t="s">
        <v>21</v>
      </c>
      <c r="D12460" t="s">
        <v>33</v>
      </c>
      <c r="E12460" t="s">
        <v>537</v>
      </c>
    </row>
    <row r="12461" spans="1:5" x14ac:dyDescent="0.25">
      <c r="A12461" t="s">
        <v>12803</v>
      </c>
      <c r="B12461" t="s">
        <v>20</v>
      </c>
      <c r="C12461" t="s">
        <v>21</v>
      </c>
      <c r="D12461" t="s">
        <v>33</v>
      </c>
      <c r="E12461" t="s">
        <v>582</v>
      </c>
    </row>
    <row r="12462" spans="1:5" x14ac:dyDescent="0.25">
      <c r="A12462" t="s">
        <v>26524</v>
      </c>
      <c r="B12462" t="s">
        <v>20</v>
      </c>
      <c r="C12462" t="s">
        <v>21</v>
      </c>
      <c r="D12462" t="s">
        <v>33</v>
      </c>
      <c r="E12462" t="s">
        <v>537</v>
      </c>
    </row>
    <row r="12463" spans="1:5" x14ac:dyDescent="0.25">
      <c r="A12463" t="s">
        <v>12805</v>
      </c>
      <c r="B12463" t="s">
        <v>20</v>
      </c>
      <c r="C12463" t="s">
        <v>21</v>
      </c>
      <c r="D12463" t="s">
        <v>33</v>
      </c>
      <c r="E12463" t="s">
        <v>582</v>
      </c>
    </row>
    <row r="12464" spans="1:5" x14ac:dyDescent="0.25">
      <c r="A12464" t="s">
        <v>14937</v>
      </c>
      <c r="B12464" t="s">
        <v>20</v>
      </c>
      <c r="C12464" t="s">
        <v>21</v>
      </c>
      <c r="D12464" t="s">
        <v>33</v>
      </c>
      <c r="E12464" t="s">
        <v>537</v>
      </c>
    </row>
    <row r="12465" spans="1:5" x14ac:dyDescent="0.25">
      <c r="A12465" t="s">
        <v>12806</v>
      </c>
      <c r="B12465" t="s">
        <v>20</v>
      </c>
      <c r="C12465" t="s">
        <v>19</v>
      </c>
      <c r="D12465" t="s">
        <v>33</v>
      </c>
      <c r="E12465" t="s">
        <v>530</v>
      </c>
    </row>
    <row r="12466" spans="1:5" x14ac:dyDescent="0.25">
      <c r="A12466" t="s">
        <v>14734</v>
      </c>
      <c r="B12466" t="s">
        <v>20</v>
      </c>
      <c r="C12466" t="s">
        <v>21</v>
      </c>
      <c r="D12466" t="s">
        <v>33</v>
      </c>
      <c r="E12466" t="s">
        <v>537</v>
      </c>
    </row>
    <row r="12467" spans="1:5" x14ac:dyDescent="0.25">
      <c r="A12467" t="s">
        <v>12809</v>
      </c>
      <c r="B12467" t="s">
        <v>20</v>
      </c>
      <c r="C12467" t="s">
        <v>19</v>
      </c>
      <c r="D12467" t="s">
        <v>33</v>
      </c>
      <c r="E12467" t="s">
        <v>562</v>
      </c>
    </row>
    <row r="12468" spans="1:5" x14ac:dyDescent="0.25">
      <c r="A12468" t="s">
        <v>12810</v>
      </c>
      <c r="B12468" t="s">
        <v>16</v>
      </c>
      <c r="C12468" t="s">
        <v>17</v>
      </c>
      <c r="D12468" t="s">
        <v>33</v>
      </c>
      <c r="E12468" t="s">
        <v>653</v>
      </c>
    </row>
    <row r="12469" spans="1:5" x14ac:dyDescent="0.25">
      <c r="A12469" t="s">
        <v>12049</v>
      </c>
      <c r="B12469" t="s">
        <v>20</v>
      </c>
      <c r="C12469" t="s">
        <v>21</v>
      </c>
      <c r="D12469" t="s">
        <v>33</v>
      </c>
      <c r="E12469" t="s">
        <v>537</v>
      </c>
    </row>
    <row r="12470" spans="1:5" x14ac:dyDescent="0.25">
      <c r="A12470" t="s">
        <v>12812</v>
      </c>
      <c r="B12470" t="s">
        <v>20</v>
      </c>
      <c r="C12470" t="s">
        <v>19</v>
      </c>
      <c r="D12470" t="s">
        <v>33</v>
      </c>
      <c r="E12470" t="s">
        <v>538</v>
      </c>
    </row>
    <row r="12471" spans="1:5" x14ac:dyDescent="0.25">
      <c r="A12471" t="s">
        <v>12813</v>
      </c>
      <c r="B12471" t="s">
        <v>20</v>
      </c>
      <c r="C12471" t="s">
        <v>19</v>
      </c>
      <c r="D12471" t="s">
        <v>33</v>
      </c>
      <c r="E12471" t="s">
        <v>530</v>
      </c>
    </row>
    <row r="12472" spans="1:5" x14ac:dyDescent="0.25">
      <c r="A12472" t="s">
        <v>12819</v>
      </c>
      <c r="B12472" t="s">
        <v>20</v>
      </c>
      <c r="C12472" t="s">
        <v>19</v>
      </c>
      <c r="D12472" t="s">
        <v>33</v>
      </c>
      <c r="E12472" t="s">
        <v>538</v>
      </c>
    </row>
    <row r="12473" spans="1:5" x14ac:dyDescent="0.25">
      <c r="A12473" t="s">
        <v>11767</v>
      </c>
      <c r="B12473" t="s">
        <v>20</v>
      </c>
      <c r="C12473" t="s">
        <v>21</v>
      </c>
      <c r="D12473" t="s">
        <v>33</v>
      </c>
      <c r="E12473" t="s">
        <v>537</v>
      </c>
    </row>
    <row r="12474" spans="1:5" x14ac:dyDescent="0.25">
      <c r="A12474" t="s">
        <v>29540</v>
      </c>
      <c r="B12474" t="s">
        <v>20</v>
      </c>
      <c r="C12474" t="s">
        <v>21</v>
      </c>
      <c r="D12474" t="s">
        <v>33</v>
      </c>
      <c r="E12474" t="s">
        <v>537</v>
      </c>
    </row>
    <row r="12475" spans="1:5" x14ac:dyDescent="0.25">
      <c r="A12475" t="s">
        <v>19803</v>
      </c>
      <c r="B12475" t="s">
        <v>20</v>
      </c>
      <c r="C12475" t="s">
        <v>21</v>
      </c>
      <c r="D12475" t="s">
        <v>33</v>
      </c>
      <c r="E12475" t="s">
        <v>537</v>
      </c>
    </row>
    <row r="12476" spans="1:5" x14ac:dyDescent="0.25">
      <c r="A12476" t="s">
        <v>12818</v>
      </c>
      <c r="B12476" t="s">
        <v>20</v>
      </c>
      <c r="C12476" t="s">
        <v>19</v>
      </c>
      <c r="D12476" t="s">
        <v>33</v>
      </c>
      <c r="E12476" t="s">
        <v>538</v>
      </c>
    </row>
    <row r="12477" spans="1:5" x14ac:dyDescent="0.25">
      <c r="A12477" t="s">
        <v>12816</v>
      </c>
      <c r="B12477" t="s">
        <v>20</v>
      </c>
      <c r="C12477" t="s">
        <v>19</v>
      </c>
      <c r="D12477" t="s">
        <v>33</v>
      </c>
      <c r="E12477" t="s">
        <v>538</v>
      </c>
    </row>
    <row r="12478" spans="1:5" x14ac:dyDescent="0.25">
      <c r="A12478" t="s">
        <v>29553</v>
      </c>
      <c r="B12478" t="s">
        <v>20</v>
      </c>
      <c r="C12478" t="s">
        <v>21</v>
      </c>
      <c r="D12478" t="s">
        <v>69</v>
      </c>
      <c r="E12478" t="s">
        <v>537</v>
      </c>
    </row>
    <row r="12479" spans="1:5" x14ac:dyDescent="0.25">
      <c r="A12479" t="s">
        <v>12821</v>
      </c>
      <c r="B12479" t="s">
        <v>20</v>
      </c>
      <c r="C12479" t="s">
        <v>19</v>
      </c>
      <c r="D12479" t="s">
        <v>33</v>
      </c>
      <c r="E12479" t="s">
        <v>538</v>
      </c>
    </row>
    <row r="12480" spans="1:5" x14ac:dyDescent="0.25">
      <c r="A12480" t="s">
        <v>21031</v>
      </c>
      <c r="B12480" t="s">
        <v>20</v>
      </c>
      <c r="C12480" t="s">
        <v>21</v>
      </c>
      <c r="D12480" t="s">
        <v>33</v>
      </c>
      <c r="E12480" t="s">
        <v>537</v>
      </c>
    </row>
    <row r="12481" spans="1:5" x14ac:dyDescent="0.25">
      <c r="A12481" t="s">
        <v>12823</v>
      </c>
      <c r="B12481" t="s">
        <v>20</v>
      </c>
      <c r="C12481" t="s">
        <v>19</v>
      </c>
      <c r="D12481" t="s">
        <v>33</v>
      </c>
      <c r="E12481" t="s">
        <v>530</v>
      </c>
    </row>
    <row r="12482" spans="1:5" x14ac:dyDescent="0.25">
      <c r="A12482" t="s">
        <v>20844</v>
      </c>
      <c r="B12482" t="s">
        <v>20</v>
      </c>
      <c r="C12482" t="s">
        <v>21</v>
      </c>
      <c r="D12482" t="s">
        <v>33</v>
      </c>
      <c r="E12482" t="s">
        <v>537</v>
      </c>
    </row>
    <row r="12483" spans="1:5" x14ac:dyDescent="0.25">
      <c r="A12483" t="s">
        <v>9468</v>
      </c>
      <c r="B12483" t="s">
        <v>20</v>
      </c>
      <c r="C12483" t="s">
        <v>21</v>
      </c>
      <c r="D12483" t="s">
        <v>33</v>
      </c>
      <c r="E12483" t="s">
        <v>537</v>
      </c>
    </row>
    <row r="12484" spans="1:5" x14ac:dyDescent="0.25">
      <c r="A12484" t="s">
        <v>25173</v>
      </c>
      <c r="B12484" t="s">
        <v>20</v>
      </c>
      <c r="C12484" t="s">
        <v>21</v>
      </c>
      <c r="D12484" t="s">
        <v>33</v>
      </c>
      <c r="E12484" t="s">
        <v>537</v>
      </c>
    </row>
    <row r="12485" spans="1:5" x14ac:dyDescent="0.25">
      <c r="A12485" t="s">
        <v>25185</v>
      </c>
      <c r="B12485" t="s">
        <v>20</v>
      </c>
      <c r="C12485" t="s">
        <v>21</v>
      </c>
      <c r="D12485" t="s">
        <v>33</v>
      </c>
      <c r="E12485" t="s">
        <v>537</v>
      </c>
    </row>
    <row r="12486" spans="1:5" x14ac:dyDescent="0.25">
      <c r="A12486" t="s">
        <v>21962</v>
      </c>
      <c r="B12486" t="s">
        <v>20</v>
      </c>
      <c r="C12486" t="s">
        <v>21</v>
      </c>
      <c r="D12486" t="s">
        <v>33</v>
      </c>
      <c r="E12486" t="s">
        <v>537</v>
      </c>
    </row>
    <row r="12487" spans="1:5" x14ac:dyDescent="0.25">
      <c r="A12487" t="s">
        <v>16950</v>
      </c>
      <c r="B12487" t="s">
        <v>20</v>
      </c>
      <c r="C12487" t="s">
        <v>21</v>
      </c>
      <c r="D12487" t="s">
        <v>33</v>
      </c>
      <c r="E12487" t="s">
        <v>537</v>
      </c>
    </row>
    <row r="12488" spans="1:5" x14ac:dyDescent="0.25">
      <c r="A12488" t="s">
        <v>26908</v>
      </c>
      <c r="B12488" t="s">
        <v>20</v>
      </c>
      <c r="C12488" t="s">
        <v>21</v>
      </c>
      <c r="D12488" t="s">
        <v>33</v>
      </c>
      <c r="E12488" t="s">
        <v>537</v>
      </c>
    </row>
    <row r="12489" spans="1:5" x14ac:dyDescent="0.25">
      <c r="A12489" t="s">
        <v>27745</v>
      </c>
      <c r="B12489" t="s">
        <v>20</v>
      </c>
      <c r="C12489" t="s">
        <v>21</v>
      </c>
      <c r="D12489" t="s">
        <v>69</v>
      </c>
      <c r="E12489" t="s">
        <v>537</v>
      </c>
    </row>
    <row r="12490" spans="1:5" x14ac:dyDescent="0.25">
      <c r="A12490" t="s">
        <v>29477</v>
      </c>
      <c r="B12490" t="s">
        <v>20</v>
      </c>
      <c r="C12490" t="s">
        <v>21</v>
      </c>
      <c r="D12490" t="s">
        <v>69</v>
      </c>
      <c r="E12490" t="s">
        <v>537</v>
      </c>
    </row>
    <row r="12491" spans="1:5" x14ac:dyDescent="0.25">
      <c r="A12491" t="s">
        <v>29488</v>
      </c>
      <c r="B12491" t="s">
        <v>20</v>
      </c>
      <c r="C12491" t="s">
        <v>21</v>
      </c>
      <c r="D12491" t="s">
        <v>69</v>
      </c>
      <c r="E12491" t="s">
        <v>537</v>
      </c>
    </row>
    <row r="12492" spans="1:5" x14ac:dyDescent="0.25">
      <c r="A12492" t="s">
        <v>24865</v>
      </c>
      <c r="B12492" t="s">
        <v>20</v>
      </c>
      <c r="C12492" t="s">
        <v>21</v>
      </c>
      <c r="D12492" t="s">
        <v>33</v>
      </c>
      <c r="E12492" t="s">
        <v>537</v>
      </c>
    </row>
    <row r="12493" spans="1:5" x14ac:dyDescent="0.25">
      <c r="A12493" t="s">
        <v>12836</v>
      </c>
      <c r="B12493" t="s">
        <v>20</v>
      </c>
      <c r="C12493" t="s">
        <v>19</v>
      </c>
      <c r="D12493" t="s">
        <v>33</v>
      </c>
      <c r="E12493" t="s">
        <v>530</v>
      </c>
    </row>
    <row r="12494" spans="1:5" x14ac:dyDescent="0.25">
      <c r="A12494" t="s">
        <v>27616</v>
      </c>
      <c r="B12494" t="s">
        <v>20</v>
      </c>
      <c r="C12494" t="s">
        <v>21</v>
      </c>
      <c r="D12494" t="s">
        <v>33</v>
      </c>
      <c r="E12494" t="s">
        <v>537</v>
      </c>
    </row>
    <row r="12495" spans="1:5" x14ac:dyDescent="0.25">
      <c r="A12495" t="s">
        <v>43632</v>
      </c>
      <c r="B12495" t="s">
        <v>16</v>
      </c>
      <c r="C12495" t="s">
        <v>17</v>
      </c>
      <c r="D12495" t="s">
        <v>33</v>
      </c>
      <c r="E12495" t="s">
        <v>653</v>
      </c>
    </row>
    <row r="12496" spans="1:5" x14ac:dyDescent="0.25">
      <c r="A12496" t="s">
        <v>5346</v>
      </c>
      <c r="B12496" t="s">
        <v>20</v>
      </c>
      <c r="C12496" t="s">
        <v>21</v>
      </c>
      <c r="D12496" t="s">
        <v>33</v>
      </c>
      <c r="E12496" t="s">
        <v>537</v>
      </c>
    </row>
    <row r="12497" spans="1:5" x14ac:dyDescent="0.25">
      <c r="A12497" t="s">
        <v>12838</v>
      </c>
      <c r="B12497" t="s">
        <v>20</v>
      </c>
      <c r="C12497" t="s">
        <v>19</v>
      </c>
      <c r="D12497" t="s">
        <v>33</v>
      </c>
      <c r="E12497" t="s">
        <v>530</v>
      </c>
    </row>
    <row r="12498" spans="1:5" x14ac:dyDescent="0.25">
      <c r="A12498" t="s">
        <v>12839</v>
      </c>
      <c r="B12498" t="s">
        <v>20</v>
      </c>
      <c r="C12498" t="s">
        <v>19</v>
      </c>
      <c r="D12498" t="s">
        <v>33</v>
      </c>
      <c r="E12498" t="s">
        <v>530</v>
      </c>
    </row>
    <row r="12499" spans="1:5" x14ac:dyDescent="0.25">
      <c r="A12499" t="s">
        <v>5055</v>
      </c>
      <c r="B12499" t="s">
        <v>20</v>
      </c>
      <c r="C12499" t="s">
        <v>21</v>
      </c>
      <c r="D12499" t="s">
        <v>33</v>
      </c>
      <c r="E12499" t="s">
        <v>537</v>
      </c>
    </row>
    <row r="12500" spans="1:5" x14ac:dyDescent="0.25">
      <c r="A12500" t="s">
        <v>29608</v>
      </c>
      <c r="B12500" t="s">
        <v>20</v>
      </c>
      <c r="C12500" t="s">
        <v>19</v>
      </c>
      <c r="D12500" t="s">
        <v>69</v>
      </c>
      <c r="E12500" t="s">
        <v>533</v>
      </c>
    </row>
    <row r="12501" spans="1:5" x14ac:dyDescent="0.25">
      <c r="A12501" t="s">
        <v>12842</v>
      </c>
      <c r="B12501" t="s">
        <v>20</v>
      </c>
      <c r="C12501" t="s">
        <v>19</v>
      </c>
      <c r="D12501" t="s">
        <v>33</v>
      </c>
      <c r="E12501" t="s">
        <v>530</v>
      </c>
    </row>
    <row r="12502" spans="1:5" x14ac:dyDescent="0.25">
      <c r="A12502" t="s">
        <v>12843</v>
      </c>
      <c r="B12502" t="s">
        <v>20</v>
      </c>
      <c r="C12502" t="s">
        <v>19</v>
      </c>
      <c r="D12502" t="s">
        <v>33</v>
      </c>
      <c r="E12502" t="s">
        <v>538</v>
      </c>
    </row>
    <row r="12503" spans="1:5" x14ac:dyDescent="0.25">
      <c r="A12503" t="s">
        <v>12844</v>
      </c>
      <c r="B12503" t="s">
        <v>20</v>
      </c>
      <c r="C12503" t="s">
        <v>19</v>
      </c>
      <c r="D12503" t="s">
        <v>33</v>
      </c>
      <c r="E12503" t="s">
        <v>530</v>
      </c>
    </row>
    <row r="12504" spans="1:5" x14ac:dyDescent="0.25">
      <c r="A12504" t="s">
        <v>24051</v>
      </c>
      <c r="B12504" t="s">
        <v>20</v>
      </c>
      <c r="C12504" t="s">
        <v>19</v>
      </c>
      <c r="D12504" t="s">
        <v>33</v>
      </c>
      <c r="E12504" t="s">
        <v>533</v>
      </c>
    </row>
    <row r="12505" spans="1:5" x14ac:dyDescent="0.25">
      <c r="A12505" t="s">
        <v>12846</v>
      </c>
      <c r="B12505" t="s">
        <v>20</v>
      </c>
      <c r="C12505" t="s">
        <v>19</v>
      </c>
      <c r="D12505" t="s">
        <v>33</v>
      </c>
      <c r="E12505" t="s">
        <v>530</v>
      </c>
    </row>
    <row r="12506" spans="1:5" x14ac:dyDescent="0.25">
      <c r="A12506" t="s">
        <v>12848</v>
      </c>
      <c r="B12506" t="s">
        <v>20</v>
      </c>
      <c r="C12506" t="s">
        <v>21</v>
      </c>
      <c r="D12506" t="s">
        <v>33</v>
      </c>
      <c r="E12506" t="s">
        <v>582</v>
      </c>
    </row>
    <row r="12507" spans="1:5" x14ac:dyDescent="0.25">
      <c r="A12507" t="s">
        <v>25727</v>
      </c>
      <c r="B12507" t="s">
        <v>20</v>
      </c>
      <c r="C12507" t="s">
        <v>21</v>
      </c>
      <c r="D12507" t="s">
        <v>33</v>
      </c>
      <c r="E12507" t="s">
        <v>537</v>
      </c>
    </row>
    <row r="12508" spans="1:5" x14ac:dyDescent="0.25">
      <c r="A12508" t="s">
        <v>4959</v>
      </c>
      <c r="B12508" t="s">
        <v>20</v>
      </c>
      <c r="C12508" t="s">
        <v>21</v>
      </c>
      <c r="D12508" t="s">
        <v>65</v>
      </c>
      <c r="E12508" t="s">
        <v>537</v>
      </c>
    </row>
    <row r="12509" spans="1:5" x14ac:dyDescent="0.25">
      <c r="A12509" t="s">
        <v>12850</v>
      </c>
      <c r="B12509" t="s">
        <v>20</v>
      </c>
      <c r="C12509" t="s">
        <v>19</v>
      </c>
      <c r="D12509" t="s">
        <v>33</v>
      </c>
      <c r="E12509" t="s">
        <v>530</v>
      </c>
    </row>
    <row r="12510" spans="1:5" x14ac:dyDescent="0.25">
      <c r="A12510" t="s">
        <v>16773</v>
      </c>
      <c r="B12510" t="s">
        <v>20</v>
      </c>
      <c r="C12510" t="s">
        <v>21</v>
      </c>
      <c r="D12510" t="s">
        <v>65</v>
      </c>
      <c r="E12510" t="s">
        <v>537</v>
      </c>
    </row>
    <row r="12511" spans="1:5" x14ac:dyDescent="0.25">
      <c r="A12511" t="s">
        <v>12853</v>
      </c>
      <c r="B12511" t="s">
        <v>20</v>
      </c>
      <c r="C12511" t="s">
        <v>19</v>
      </c>
      <c r="D12511" t="s">
        <v>33</v>
      </c>
      <c r="E12511" t="s">
        <v>530</v>
      </c>
    </row>
    <row r="12512" spans="1:5" x14ac:dyDescent="0.25">
      <c r="A12512" t="s">
        <v>12851</v>
      </c>
      <c r="B12512" t="s">
        <v>20</v>
      </c>
      <c r="C12512" t="s">
        <v>19</v>
      </c>
      <c r="D12512" t="s">
        <v>33</v>
      </c>
      <c r="E12512" t="s">
        <v>538</v>
      </c>
    </row>
    <row r="12513" spans="1:5" x14ac:dyDescent="0.25">
      <c r="A12513" t="s">
        <v>19607</v>
      </c>
      <c r="B12513" t="s">
        <v>20</v>
      </c>
      <c r="C12513" t="s">
        <v>21</v>
      </c>
      <c r="D12513" t="s">
        <v>65</v>
      </c>
      <c r="E12513" t="s">
        <v>537</v>
      </c>
    </row>
    <row r="12514" spans="1:5" x14ac:dyDescent="0.25">
      <c r="A12514" t="s">
        <v>12855</v>
      </c>
      <c r="B12514" t="s">
        <v>20</v>
      </c>
      <c r="C12514" t="s">
        <v>19</v>
      </c>
      <c r="D12514" t="s">
        <v>33</v>
      </c>
      <c r="E12514" t="s">
        <v>538</v>
      </c>
    </row>
    <row r="12515" spans="1:5" x14ac:dyDescent="0.25">
      <c r="A12515" t="s">
        <v>12856</v>
      </c>
      <c r="B12515" t="s">
        <v>20</v>
      </c>
      <c r="C12515" t="s">
        <v>19</v>
      </c>
      <c r="D12515" t="s">
        <v>33</v>
      </c>
      <c r="E12515" t="s">
        <v>530</v>
      </c>
    </row>
    <row r="12516" spans="1:5" x14ac:dyDescent="0.25">
      <c r="A12516" t="s">
        <v>43633</v>
      </c>
      <c r="B12516" t="s">
        <v>16</v>
      </c>
      <c r="C12516" t="s">
        <v>17</v>
      </c>
      <c r="D12516" t="s">
        <v>33</v>
      </c>
      <c r="E12516" t="s">
        <v>653</v>
      </c>
    </row>
    <row r="12517" spans="1:5" x14ac:dyDescent="0.25">
      <c r="A12517" t="s">
        <v>43634</v>
      </c>
      <c r="B12517" t="s">
        <v>16</v>
      </c>
      <c r="C12517" t="s">
        <v>17</v>
      </c>
      <c r="D12517" t="s">
        <v>33</v>
      </c>
      <c r="E12517" t="s">
        <v>653</v>
      </c>
    </row>
    <row r="12518" spans="1:5" x14ac:dyDescent="0.25">
      <c r="A12518" t="s">
        <v>43635</v>
      </c>
      <c r="B12518" t="s">
        <v>16</v>
      </c>
      <c r="C12518" t="s">
        <v>17</v>
      </c>
      <c r="D12518" t="s">
        <v>33</v>
      </c>
      <c r="E12518" t="s">
        <v>653</v>
      </c>
    </row>
    <row r="12519" spans="1:5" x14ac:dyDescent="0.25">
      <c r="A12519" t="s">
        <v>12857</v>
      </c>
      <c r="B12519" t="s">
        <v>20</v>
      </c>
      <c r="C12519" t="s">
        <v>19</v>
      </c>
      <c r="D12519" t="s">
        <v>33</v>
      </c>
      <c r="E12519" t="s">
        <v>530</v>
      </c>
    </row>
    <row r="12520" spans="1:5" x14ac:dyDescent="0.25">
      <c r="A12520" t="s">
        <v>16245</v>
      </c>
      <c r="B12520" t="s">
        <v>20</v>
      </c>
      <c r="C12520" t="s">
        <v>21</v>
      </c>
      <c r="D12520" t="s">
        <v>33</v>
      </c>
      <c r="E12520" t="s">
        <v>537</v>
      </c>
    </row>
    <row r="12521" spans="1:5" x14ac:dyDescent="0.25">
      <c r="A12521" t="s">
        <v>18703</v>
      </c>
      <c r="B12521" t="s">
        <v>20</v>
      </c>
      <c r="C12521" t="s">
        <v>21</v>
      </c>
      <c r="D12521" t="s">
        <v>33</v>
      </c>
      <c r="E12521" t="s">
        <v>537</v>
      </c>
    </row>
    <row r="12522" spans="1:5" x14ac:dyDescent="0.25">
      <c r="A12522" t="s">
        <v>12861</v>
      </c>
      <c r="B12522" t="s">
        <v>20</v>
      </c>
      <c r="C12522" t="s">
        <v>19</v>
      </c>
      <c r="D12522" t="s">
        <v>33</v>
      </c>
      <c r="E12522" t="s">
        <v>530</v>
      </c>
    </row>
    <row r="12523" spans="1:5" x14ac:dyDescent="0.25">
      <c r="A12523" t="s">
        <v>11459</v>
      </c>
      <c r="B12523" t="s">
        <v>20</v>
      </c>
      <c r="C12523" t="s">
        <v>21</v>
      </c>
      <c r="D12523" t="s">
        <v>33</v>
      </c>
      <c r="E12523" t="s">
        <v>537</v>
      </c>
    </row>
    <row r="12524" spans="1:5" x14ac:dyDescent="0.25">
      <c r="A12524" t="s">
        <v>12862</v>
      </c>
      <c r="B12524" t="s">
        <v>20</v>
      </c>
      <c r="C12524" t="s">
        <v>19</v>
      </c>
      <c r="D12524" t="s">
        <v>33</v>
      </c>
      <c r="E12524" t="s">
        <v>538</v>
      </c>
    </row>
    <row r="12525" spans="1:5" x14ac:dyDescent="0.25">
      <c r="A12525" t="s">
        <v>12863</v>
      </c>
      <c r="B12525" t="s">
        <v>20</v>
      </c>
      <c r="C12525" t="s">
        <v>19</v>
      </c>
      <c r="D12525" t="s">
        <v>33</v>
      </c>
      <c r="E12525" t="s">
        <v>530</v>
      </c>
    </row>
    <row r="12526" spans="1:5" x14ac:dyDescent="0.25">
      <c r="A12526" t="s">
        <v>21083</v>
      </c>
      <c r="B12526" t="s">
        <v>20</v>
      </c>
      <c r="C12526" t="s">
        <v>21</v>
      </c>
      <c r="D12526" t="s">
        <v>33</v>
      </c>
      <c r="E12526" t="s">
        <v>537</v>
      </c>
    </row>
    <row r="12527" spans="1:5" x14ac:dyDescent="0.25">
      <c r="A12527" t="s">
        <v>28107</v>
      </c>
      <c r="B12527" t="s">
        <v>20</v>
      </c>
      <c r="C12527" t="s">
        <v>21</v>
      </c>
      <c r="D12527" t="s">
        <v>33</v>
      </c>
      <c r="E12527" t="s">
        <v>537</v>
      </c>
    </row>
    <row r="12528" spans="1:5" x14ac:dyDescent="0.25">
      <c r="A12528" t="s">
        <v>12867</v>
      </c>
      <c r="B12528" t="s">
        <v>16</v>
      </c>
      <c r="C12528" t="s">
        <v>15</v>
      </c>
      <c r="D12528" t="s">
        <v>33</v>
      </c>
      <c r="E12528" t="s">
        <v>659</v>
      </c>
    </row>
    <row r="12529" spans="1:5" x14ac:dyDescent="0.25">
      <c r="A12529" t="s">
        <v>12866</v>
      </c>
      <c r="B12529" t="s">
        <v>16</v>
      </c>
      <c r="C12529" t="s">
        <v>15</v>
      </c>
      <c r="D12529" t="s">
        <v>33</v>
      </c>
      <c r="E12529" t="s">
        <v>696</v>
      </c>
    </row>
    <row r="12530" spans="1:5" x14ac:dyDescent="0.25">
      <c r="A12530" t="s">
        <v>12869</v>
      </c>
      <c r="B12530" t="s">
        <v>20</v>
      </c>
      <c r="C12530" t="s">
        <v>19</v>
      </c>
      <c r="D12530" t="s">
        <v>33</v>
      </c>
      <c r="E12530" t="s">
        <v>530</v>
      </c>
    </row>
    <row r="12531" spans="1:5" x14ac:dyDescent="0.25">
      <c r="A12531" t="s">
        <v>43636</v>
      </c>
      <c r="B12531" t="s">
        <v>20</v>
      </c>
      <c r="C12531" t="s">
        <v>21</v>
      </c>
      <c r="D12531" t="s">
        <v>33</v>
      </c>
      <c r="E12531" t="s">
        <v>537</v>
      </c>
    </row>
    <row r="12532" spans="1:5" x14ac:dyDescent="0.25">
      <c r="A12532" t="s">
        <v>14687</v>
      </c>
      <c r="B12532" t="s">
        <v>20</v>
      </c>
      <c r="C12532" t="s">
        <v>21</v>
      </c>
      <c r="D12532" t="s">
        <v>33</v>
      </c>
      <c r="E12532" t="s">
        <v>537</v>
      </c>
    </row>
    <row r="12533" spans="1:5" x14ac:dyDescent="0.25">
      <c r="A12533" t="s">
        <v>12870</v>
      </c>
      <c r="B12533" t="s">
        <v>20</v>
      </c>
      <c r="C12533" t="s">
        <v>19</v>
      </c>
      <c r="D12533" t="s">
        <v>33</v>
      </c>
      <c r="E12533" t="s">
        <v>530</v>
      </c>
    </row>
    <row r="12534" spans="1:5" x14ac:dyDescent="0.25">
      <c r="A12534" t="s">
        <v>23876</v>
      </c>
      <c r="B12534" t="s">
        <v>20</v>
      </c>
      <c r="C12534" t="s">
        <v>21</v>
      </c>
      <c r="D12534" t="s">
        <v>33</v>
      </c>
      <c r="E12534" t="s">
        <v>537</v>
      </c>
    </row>
    <row r="12535" spans="1:5" x14ac:dyDescent="0.25">
      <c r="A12535" t="s">
        <v>12873</v>
      </c>
      <c r="B12535" t="s">
        <v>20</v>
      </c>
      <c r="C12535" t="s">
        <v>19</v>
      </c>
      <c r="D12535" t="s">
        <v>33</v>
      </c>
      <c r="E12535" t="s">
        <v>562</v>
      </c>
    </row>
    <row r="12536" spans="1:5" x14ac:dyDescent="0.25">
      <c r="A12536" t="s">
        <v>12874</v>
      </c>
      <c r="B12536" t="s">
        <v>20</v>
      </c>
      <c r="C12536" t="s">
        <v>19</v>
      </c>
      <c r="D12536" t="s">
        <v>33</v>
      </c>
      <c r="E12536" t="s">
        <v>562</v>
      </c>
    </row>
    <row r="12537" spans="1:5" x14ac:dyDescent="0.25">
      <c r="A12537" t="s">
        <v>12876</v>
      </c>
      <c r="B12537" t="s">
        <v>20</v>
      </c>
      <c r="C12537" t="s">
        <v>19</v>
      </c>
      <c r="D12537" t="s">
        <v>33</v>
      </c>
      <c r="E12537" t="s">
        <v>903</v>
      </c>
    </row>
    <row r="12538" spans="1:5" x14ac:dyDescent="0.25">
      <c r="A12538" t="s">
        <v>12875</v>
      </c>
      <c r="B12538" t="s">
        <v>20</v>
      </c>
      <c r="C12538" t="s">
        <v>19</v>
      </c>
      <c r="D12538" t="s">
        <v>33</v>
      </c>
      <c r="E12538" t="s">
        <v>531</v>
      </c>
    </row>
    <row r="12539" spans="1:5" x14ac:dyDescent="0.25">
      <c r="A12539" t="s">
        <v>12877</v>
      </c>
      <c r="B12539" t="s">
        <v>20</v>
      </c>
      <c r="C12539" t="s">
        <v>19</v>
      </c>
      <c r="D12539" t="s">
        <v>33</v>
      </c>
      <c r="E12539" t="s">
        <v>538</v>
      </c>
    </row>
    <row r="12540" spans="1:5" x14ac:dyDescent="0.25">
      <c r="A12540" t="s">
        <v>12878</v>
      </c>
      <c r="B12540" t="s">
        <v>20</v>
      </c>
      <c r="C12540" t="s">
        <v>19</v>
      </c>
      <c r="D12540" t="s">
        <v>33</v>
      </c>
      <c r="E12540" t="s">
        <v>530</v>
      </c>
    </row>
    <row r="12541" spans="1:5" x14ac:dyDescent="0.25">
      <c r="A12541" t="s">
        <v>27291</v>
      </c>
      <c r="B12541" t="s">
        <v>20</v>
      </c>
      <c r="C12541" t="s">
        <v>21</v>
      </c>
      <c r="D12541" t="s">
        <v>33</v>
      </c>
      <c r="E12541" t="s">
        <v>537</v>
      </c>
    </row>
    <row r="12542" spans="1:5" x14ac:dyDescent="0.25">
      <c r="A12542" t="s">
        <v>12880</v>
      </c>
      <c r="B12542" t="s">
        <v>20</v>
      </c>
      <c r="C12542" t="s">
        <v>21</v>
      </c>
      <c r="D12542" t="s">
        <v>33</v>
      </c>
      <c r="E12542" t="s">
        <v>824</v>
      </c>
    </row>
    <row r="12543" spans="1:5" x14ac:dyDescent="0.25">
      <c r="A12543" t="s">
        <v>27290</v>
      </c>
      <c r="B12543" t="s">
        <v>20</v>
      </c>
      <c r="C12543" t="s">
        <v>21</v>
      </c>
      <c r="D12543" t="s">
        <v>33</v>
      </c>
      <c r="E12543" t="s">
        <v>537</v>
      </c>
    </row>
    <row r="12544" spans="1:5" x14ac:dyDescent="0.25">
      <c r="A12544" t="s">
        <v>12881</v>
      </c>
      <c r="B12544" t="s">
        <v>20</v>
      </c>
      <c r="C12544" t="s">
        <v>21</v>
      </c>
      <c r="D12544" t="s">
        <v>33</v>
      </c>
      <c r="E12544" t="s">
        <v>904</v>
      </c>
    </row>
    <row r="12545" spans="1:5" x14ac:dyDescent="0.25">
      <c r="A12545" t="s">
        <v>12884</v>
      </c>
      <c r="B12545" t="s">
        <v>20</v>
      </c>
      <c r="C12545" t="s">
        <v>19</v>
      </c>
      <c r="D12545" t="s">
        <v>33</v>
      </c>
      <c r="E12545" t="s">
        <v>538</v>
      </c>
    </row>
    <row r="12546" spans="1:5" x14ac:dyDescent="0.25">
      <c r="A12546" t="s">
        <v>26097</v>
      </c>
      <c r="B12546" t="s">
        <v>20</v>
      </c>
      <c r="C12546" t="s">
        <v>21</v>
      </c>
      <c r="D12546" t="s">
        <v>33</v>
      </c>
      <c r="E12546" t="s">
        <v>537</v>
      </c>
    </row>
    <row r="12547" spans="1:5" x14ac:dyDescent="0.25">
      <c r="A12547" t="s">
        <v>16777</v>
      </c>
      <c r="B12547" t="s">
        <v>20</v>
      </c>
      <c r="C12547" t="s">
        <v>21</v>
      </c>
      <c r="D12547" t="s">
        <v>33</v>
      </c>
      <c r="E12547" t="s">
        <v>537</v>
      </c>
    </row>
    <row r="12548" spans="1:5" x14ac:dyDescent="0.25">
      <c r="A12548" t="s">
        <v>28585</v>
      </c>
      <c r="B12548" t="s">
        <v>20</v>
      </c>
      <c r="C12548" t="s">
        <v>21</v>
      </c>
      <c r="D12548" t="s">
        <v>33</v>
      </c>
      <c r="E12548" t="s">
        <v>537</v>
      </c>
    </row>
    <row r="12549" spans="1:5" x14ac:dyDescent="0.25">
      <c r="A12549" t="s">
        <v>19185</v>
      </c>
      <c r="B12549" t="s">
        <v>20</v>
      </c>
      <c r="C12549" t="s">
        <v>21</v>
      </c>
      <c r="D12549" t="s">
        <v>33</v>
      </c>
      <c r="E12549" t="s">
        <v>537</v>
      </c>
    </row>
    <row r="12550" spans="1:5" x14ac:dyDescent="0.25">
      <c r="A12550" t="s">
        <v>12888</v>
      </c>
      <c r="B12550" t="s">
        <v>20</v>
      </c>
      <c r="C12550" t="s">
        <v>19</v>
      </c>
      <c r="D12550" t="s">
        <v>33</v>
      </c>
      <c r="E12550" t="s">
        <v>562</v>
      </c>
    </row>
    <row r="12551" spans="1:5" x14ac:dyDescent="0.25">
      <c r="A12551" t="s">
        <v>12889</v>
      </c>
      <c r="B12551" t="s">
        <v>20</v>
      </c>
      <c r="C12551" t="s">
        <v>19</v>
      </c>
      <c r="D12551" t="s">
        <v>33</v>
      </c>
      <c r="E12551" t="s">
        <v>562</v>
      </c>
    </row>
    <row r="12552" spans="1:5" x14ac:dyDescent="0.25">
      <c r="A12552" t="s">
        <v>29309</v>
      </c>
      <c r="B12552" t="s">
        <v>20</v>
      </c>
      <c r="C12552" t="s">
        <v>21</v>
      </c>
      <c r="D12552" t="s">
        <v>33</v>
      </c>
      <c r="E12552" t="s">
        <v>537</v>
      </c>
    </row>
    <row r="12553" spans="1:5" x14ac:dyDescent="0.25">
      <c r="A12553" t="s">
        <v>26007</v>
      </c>
      <c r="B12553" t="s">
        <v>20</v>
      </c>
      <c r="C12553" t="s">
        <v>21</v>
      </c>
      <c r="D12553" t="s">
        <v>33</v>
      </c>
      <c r="E12553" t="s">
        <v>537</v>
      </c>
    </row>
    <row r="12554" spans="1:5" x14ac:dyDescent="0.25">
      <c r="A12554" t="s">
        <v>12892</v>
      </c>
      <c r="B12554" t="s">
        <v>20</v>
      </c>
      <c r="C12554" t="s">
        <v>19</v>
      </c>
      <c r="D12554" t="s">
        <v>33</v>
      </c>
      <c r="E12554" t="s">
        <v>530</v>
      </c>
    </row>
    <row r="12555" spans="1:5" x14ac:dyDescent="0.25">
      <c r="A12555" t="s">
        <v>12893</v>
      </c>
      <c r="B12555" t="s">
        <v>16</v>
      </c>
      <c r="C12555" t="s">
        <v>17</v>
      </c>
      <c r="D12555" t="s">
        <v>33</v>
      </c>
      <c r="E12555" t="s">
        <v>653</v>
      </c>
    </row>
    <row r="12556" spans="1:5" x14ac:dyDescent="0.25">
      <c r="A12556" t="s">
        <v>26306</v>
      </c>
      <c r="B12556" t="s">
        <v>20</v>
      </c>
      <c r="C12556" t="s">
        <v>21</v>
      </c>
      <c r="D12556" t="s">
        <v>33</v>
      </c>
      <c r="E12556" t="s">
        <v>537</v>
      </c>
    </row>
    <row r="12557" spans="1:5" x14ac:dyDescent="0.25">
      <c r="A12557" t="s">
        <v>3790</v>
      </c>
      <c r="B12557" t="s">
        <v>20</v>
      </c>
      <c r="C12557" t="s">
        <v>21</v>
      </c>
      <c r="D12557" t="s">
        <v>33</v>
      </c>
      <c r="E12557" t="s">
        <v>537</v>
      </c>
    </row>
    <row r="12558" spans="1:5" x14ac:dyDescent="0.25">
      <c r="A12558" t="s">
        <v>17251</v>
      </c>
      <c r="B12558" t="s">
        <v>20</v>
      </c>
      <c r="C12558" t="s">
        <v>21</v>
      </c>
      <c r="D12558" t="s">
        <v>33</v>
      </c>
      <c r="E12558" t="s">
        <v>537</v>
      </c>
    </row>
    <row r="12559" spans="1:5" x14ac:dyDescent="0.25">
      <c r="A12559" t="s">
        <v>12896</v>
      </c>
      <c r="B12559" t="s">
        <v>20</v>
      </c>
      <c r="C12559" t="s">
        <v>22</v>
      </c>
      <c r="D12559" t="s">
        <v>33</v>
      </c>
      <c r="E12559" t="s">
        <v>693</v>
      </c>
    </row>
    <row r="12560" spans="1:5" x14ac:dyDescent="0.25">
      <c r="A12560" t="s">
        <v>22768</v>
      </c>
      <c r="B12560" t="s">
        <v>20</v>
      </c>
      <c r="C12560" t="s">
        <v>19</v>
      </c>
      <c r="D12560" t="s">
        <v>69</v>
      </c>
      <c r="E12560" t="s">
        <v>533</v>
      </c>
    </row>
    <row r="12561" spans="1:5" x14ac:dyDescent="0.25">
      <c r="A12561" t="s">
        <v>12899</v>
      </c>
      <c r="B12561" t="s">
        <v>16</v>
      </c>
      <c r="C12561" t="s">
        <v>15</v>
      </c>
      <c r="D12561" t="s">
        <v>33</v>
      </c>
      <c r="E12561" t="s">
        <v>659</v>
      </c>
    </row>
    <row r="12562" spans="1:5" x14ac:dyDescent="0.25">
      <c r="A12562" t="s">
        <v>12901</v>
      </c>
      <c r="B12562" t="s">
        <v>16</v>
      </c>
      <c r="C12562" t="s">
        <v>15</v>
      </c>
      <c r="D12562" t="s">
        <v>33</v>
      </c>
      <c r="E12562" t="s">
        <v>659</v>
      </c>
    </row>
    <row r="12563" spans="1:5" x14ac:dyDescent="0.25">
      <c r="A12563" t="s">
        <v>6334</v>
      </c>
      <c r="B12563" t="s">
        <v>20</v>
      </c>
      <c r="C12563" t="s">
        <v>21</v>
      </c>
      <c r="D12563" t="s">
        <v>33</v>
      </c>
      <c r="E12563" t="s">
        <v>537</v>
      </c>
    </row>
    <row r="12564" spans="1:5" x14ac:dyDescent="0.25">
      <c r="A12564" t="s">
        <v>12902</v>
      </c>
      <c r="B12564" t="s">
        <v>20</v>
      </c>
      <c r="C12564" t="s">
        <v>19</v>
      </c>
      <c r="D12564" t="s">
        <v>33</v>
      </c>
      <c r="E12564" t="s">
        <v>526</v>
      </c>
    </row>
    <row r="12565" spans="1:5" x14ac:dyDescent="0.25">
      <c r="A12565" t="s">
        <v>12903</v>
      </c>
      <c r="B12565" t="s">
        <v>20</v>
      </c>
      <c r="C12565" t="s">
        <v>19</v>
      </c>
      <c r="D12565" t="s">
        <v>33</v>
      </c>
      <c r="E12565" t="s">
        <v>526</v>
      </c>
    </row>
    <row r="12566" spans="1:5" x14ac:dyDescent="0.25">
      <c r="A12566" t="s">
        <v>27068</v>
      </c>
      <c r="B12566" t="s">
        <v>20</v>
      </c>
      <c r="C12566" t="s">
        <v>19</v>
      </c>
      <c r="D12566" t="s">
        <v>33</v>
      </c>
      <c r="E12566" t="s">
        <v>553</v>
      </c>
    </row>
    <row r="12567" spans="1:5" x14ac:dyDescent="0.25">
      <c r="A12567" t="s">
        <v>12904</v>
      </c>
      <c r="B12567" t="s">
        <v>20</v>
      </c>
      <c r="C12567" t="s">
        <v>19</v>
      </c>
      <c r="D12567" t="s">
        <v>33</v>
      </c>
      <c r="E12567" t="s">
        <v>538</v>
      </c>
    </row>
    <row r="12568" spans="1:5" x14ac:dyDescent="0.25">
      <c r="A12568" t="s">
        <v>11505</v>
      </c>
      <c r="B12568" t="s">
        <v>20</v>
      </c>
      <c r="C12568" t="s">
        <v>21</v>
      </c>
      <c r="D12568" t="s">
        <v>33</v>
      </c>
      <c r="E12568" t="s">
        <v>537</v>
      </c>
    </row>
    <row r="12569" spans="1:5" x14ac:dyDescent="0.25">
      <c r="A12569" t="s">
        <v>22080</v>
      </c>
      <c r="B12569" t="s">
        <v>20</v>
      </c>
      <c r="C12569" t="s">
        <v>21</v>
      </c>
      <c r="D12569" t="s">
        <v>33</v>
      </c>
      <c r="E12569" t="s">
        <v>537</v>
      </c>
    </row>
    <row r="12570" spans="1:5" x14ac:dyDescent="0.25">
      <c r="A12570" t="s">
        <v>12907</v>
      </c>
      <c r="B12570" t="s">
        <v>20</v>
      </c>
      <c r="C12570" t="s">
        <v>19</v>
      </c>
      <c r="D12570" t="s">
        <v>33</v>
      </c>
      <c r="E12570" t="s">
        <v>538</v>
      </c>
    </row>
    <row r="12571" spans="1:5" x14ac:dyDescent="0.25">
      <c r="A12571" t="s">
        <v>12909</v>
      </c>
      <c r="B12571" t="s">
        <v>20</v>
      </c>
      <c r="C12571" t="s">
        <v>19</v>
      </c>
      <c r="D12571" t="s">
        <v>33</v>
      </c>
      <c r="E12571" t="s">
        <v>530</v>
      </c>
    </row>
    <row r="12572" spans="1:5" x14ac:dyDescent="0.25">
      <c r="A12572" t="s">
        <v>12910</v>
      </c>
      <c r="B12572" t="s">
        <v>20</v>
      </c>
      <c r="C12572" t="s">
        <v>23</v>
      </c>
      <c r="D12572" t="s">
        <v>33</v>
      </c>
      <c r="E12572" t="s">
        <v>905</v>
      </c>
    </row>
    <row r="12573" spans="1:5" x14ac:dyDescent="0.25">
      <c r="A12573" t="s">
        <v>20101</v>
      </c>
      <c r="B12573" t="s">
        <v>20</v>
      </c>
      <c r="C12573" t="s">
        <v>21</v>
      </c>
      <c r="D12573" t="s">
        <v>33</v>
      </c>
      <c r="E12573" t="s">
        <v>537</v>
      </c>
    </row>
    <row r="12574" spans="1:5" x14ac:dyDescent="0.25">
      <c r="A12574" t="s">
        <v>12911</v>
      </c>
      <c r="B12574" t="s">
        <v>20</v>
      </c>
      <c r="C12574" t="s">
        <v>19</v>
      </c>
      <c r="D12574" t="s">
        <v>33</v>
      </c>
      <c r="E12574" t="s">
        <v>530</v>
      </c>
    </row>
    <row r="12575" spans="1:5" x14ac:dyDescent="0.25">
      <c r="A12575" t="s">
        <v>9606</v>
      </c>
      <c r="B12575" t="s">
        <v>20</v>
      </c>
      <c r="C12575" t="s">
        <v>21</v>
      </c>
      <c r="D12575" t="s">
        <v>33</v>
      </c>
      <c r="E12575" t="s">
        <v>537</v>
      </c>
    </row>
    <row r="12576" spans="1:5" x14ac:dyDescent="0.25">
      <c r="A12576" t="s">
        <v>24748</v>
      </c>
      <c r="B12576" t="s">
        <v>20</v>
      </c>
      <c r="C12576" t="s">
        <v>21</v>
      </c>
      <c r="D12576" t="s">
        <v>33</v>
      </c>
      <c r="E12576" t="s">
        <v>537</v>
      </c>
    </row>
    <row r="12577" spans="1:5" x14ac:dyDescent="0.25">
      <c r="A12577" t="s">
        <v>3625</v>
      </c>
      <c r="B12577" t="s">
        <v>20</v>
      </c>
      <c r="C12577" t="s">
        <v>21</v>
      </c>
      <c r="D12577" t="s">
        <v>33</v>
      </c>
      <c r="E12577" t="s">
        <v>537</v>
      </c>
    </row>
    <row r="12578" spans="1:5" x14ac:dyDescent="0.25">
      <c r="A12578" t="s">
        <v>1577</v>
      </c>
      <c r="B12578" t="s">
        <v>20</v>
      </c>
      <c r="C12578" t="s">
        <v>19</v>
      </c>
      <c r="D12578" t="s">
        <v>33</v>
      </c>
      <c r="E12578" t="s">
        <v>533</v>
      </c>
    </row>
    <row r="12579" spans="1:5" x14ac:dyDescent="0.25">
      <c r="A12579" t="s">
        <v>22248</v>
      </c>
      <c r="B12579" t="s">
        <v>20</v>
      </c>
      <c r="C12579" t="s">
        <v>21</v>
      </c>
      <c r="D12579" t="s">
        <v>33</v>
      </c>
      <c r="E12579" t="s">
        <v>537</v>
      </c>
    </row>
    <row r="12580" spans="1:5" x14ac:dyDescent="0.25">
      <c r="A12580" t="s">
        <v>7074</v>
      </c>
      <c r="B12580" t="s">
        <v>20</v>
      </c>
      <c r="C12580" t="s">
        <v>21</v>
      </c>
      <c r="D12580" t="s">
        <v>33</v>
      </c>
      <c r="E12580" t="s">
        <v>537</v>
      </c>
    </row>
    <row r="12581" spans="1:5" x14ac:dyDescent="0.25">
      <c r="A12581" t="s">
        <v>12919</v>
      </c>
      <c r="B12581" t="s">
        <v>20</v>
      </c>
      <c r="C12581" t="s">
        <v>19</v>
      </c>
      <c r="D12581" t="s">
        <v>33</v>
      </c>
      <c r="E12581" t="s">
        <v>538</v>
      </c>
    </row>
    <row r="12582" spans="1:5" x14ac:dyDescent="0.25">
      <c r="A12582" t="s">
        <v>12920</v>
      </c>
      <c r="B12582" t="s">
        <v>20</v>
      </c>
      <c r="C12582" t="s">
        <v>19</v>
      </c>
      <c r="D12582" t="s">
        <v>33</v>
      </c>
      <c r="E12582" t="s">
        <v>530</v>
      </c>
    </row>
    <row r="12583" spans="1:5" x14ac:dyDescent="0.25">
      <c r="A12583" t="s">
        <v>5140</v>
      </c>
      <c r="B12583" t="s">
        <v>20</v>
      </c>
      <c r="C12583" t="s">
        <v>21</v>
      </c>
      <c r="D12583" t="s">
        <v>33</v>
      </c>
      <c r="E12583" t="s">
        <v>537</v>
      </c>
    </row>
    <row r="12584" spans="1:5" x14ac:dyDescent="0.25">
      <c r="A12584" t="s">
        <v>12923</v>
      </c>
      <c r="B12584" t="s">
        <v>20</v>
      </c>
      <c r="C12584" t="s">
        <v>19</v>
      </c>
      <c r="D12584" t="s">
        <v>33</v>
      </c>
      <c r="E12584" t="s">
        <v>538</v>
      </c>
    </row>
    <row r="12585" spans="1:5" x14ac:dyDescent="0.25">
      <c r="A12585" t="s">
        <v>12922</v>
      </c>
      <c r="B12585" t="s">
        <v>20</v>
      </c>
      <c r="C12585" t="s">
        <v>19</v>
      </c>
      <c r="D12585" t="s">
        <v>33</v>
      </c>
      <c r="E12585" t="s">
        <v>530</v>
      </c>
    </row>
    <row r="12586" spans="1:5" x14ac:dyDescent="0.25">
      <c r="A12586" t="s">
        <v>12924</v>
      </c>
      <c r="B12586" t="s">
        <v>20</v>
      </c>
      <c r="C12586" t="s">
        <v>19</v>
      </c>
      <c r="D12586" t="s">
        <v>33</v>
      </c>
      <c r="E12586" t="s">
        <v>538</v>
      </c>
    </row>
    <row r="12587" spans="1:5" x14ac:dyDescent="0.25">
      <c r="A12587" t="s">
        <v>12925</v>
      </c>
      <c r="B12587" t="s">
        <v>20</v>
      </c>
      <c r="C12587" t="s">
        <v>19</v>
      </c>
      <c r="D12587" t="s">
        <v>33</v>
      </c>
      <c r="E12587" t="s">
        <v>530</v>
      </c>
    </row>
    <row r="12588" spans="1:5" x14ac:dyDescent="0.25">
      <c r="A12588" t="s">
        <v>12926</v>
      </c>
      <c r="B12588" t="s">
        <v>20</v>
      </c>
      <c r="C12588" t="s">
        <v>22</v>
      </c>
      <c r="D12588" t="s">
        <v>33</v>
      </c>
      <c r="E12588" t="s">
        <v>536</v>
      </c>
    </row>
    <row r="12589" spans="1:5" x14ac:dyDescent="0.25">
      <c r="A12589" t="s">
        <v>12927</v>
      </c>
      <c r="B12589" t="s">
        <v>20</v>
      </c>
      <c r="C12589" t="s">
        <v>22</v>
      </c>
      <c r="D12589" t="s">
        <v>33</v>
      </c>
      <c r="E12589" t="s">
        <v>693</v>
      </c>
    </row>
    <row r="12590" spans="1:5" x14ac:dyDescent="0.25">
      <c r="A12590" t="s">
        <v>12928</v>
      </c>
      <c r="B12590" t="s">
        <v>20</v>
      </c>
      <c r="C12590" t="s">
        <v>19</v>
      </c>
      <c r="D12590" t="s">
        <v>33</v>
      </c>
      <c r="E12590" t="s">
        <v>538</v>
      </c>
    </row>
    <row r="12591" spans="1:5" x14ac:dyDescent="0.25">
      <c r="A12591" t="s">
        <v>12929</v>
      </c>
      <c r="B12591" t="s">
        <v>20</v>
      </c>
      <c r="C12591" t="s">
        <v>19</v>
      </c>
      <c r="D12591" t="s">
        <v>33</v>
      </c>
      <c r="E12591" t="s">
        <v>530</v>
      </c>
    </row>
    <row r="12592" spans="1:5" x14ac:dyDescent="0.25">
      <c r="A12592" t="s">
        <v>12931</v>
      </c>
      <c r="B12592" t="s">
        <v>20</v>
      </c>
      <c r="C12592" t="s">
        <v>19</v>
      </c>
      <c r="D12592" t="s">
        <v>33</v>
      </c>
      <c r="E12592" t="s">
        <v>538</v>
      </c>
    </row>
    <row r="12593" spans="1:5" x14ac:dyDescent="0.25">
      <c r="A12593" t="s">
        <v>12930</v>
      </c>
      <c r="B12593" t="s">
        <v>20</v>
      </c>
      <c r="C12593" t="s">
        <v>19</v>
      </c>
      <c r="D12593" t="s">
        <v>33</v>
      </c>
      <c r="E12593" t="s">
        <v>530</v>
      </c>
    </row>
    <row r="12594" spans="1:5" x14ac:dyDescent="0.25">
      <c r="A12594" t="s">
        <v>11809</v>
      </c>
      <c r="B12594" t="s">
        <v>20</v>
      </c>
      <c r="C12594" t="s">
        <v>21</v>
      </c>
      <c r="D12594" t="s">
        <v>33</v>
      </c>
      <c r="E12594" t="s">
        <v>537</v>
      </c>
    </row>
    <row r="12595" spans="1:5" x14ac:dyDescent="0.25">
      <c r="A12595" t="s">
        <v>12932</v>
      </c>
      <c r="B12595" t="s">
        <v>20</v>
      </c>
      <c r="C12595" t="s">
        <v>19</v>
      </c>
      <c r="D12595" t="s">
        <v>33</v>
      </c>
      <c r="E12595" t="s">
        <v>530</v>
      </c>
    </row>
    <row r="12596" spans="1:5" x14ac:dyDescent="0.25">
      <c r="A12596" t="s">
        <v>12935</v>
      </c>
      <c r="B12596" t="s">
        <v>20</v>
      </c>
      <c r="C12596" t="s">
        <v>19</v>
      </c>
      <c r="D12596" t="s">
        <v>33</v>
      </c>
      <c r="E12596" t="s">
        <v>538</v>
      </c>
    </row>
    <row r="12597" spans="1:5" x14ac:dyDescent="0.25">
      <c r="A12597" t="s">
        <v>12934</v>
      </c>
      <c r="B12597" t="s">
        <v>20</v>
      </c>
      <c r="C12597" t="s">
        <v>19</v>
      </c>
      <c r="D12597" t="s">
        <v>33</v>
      </c>
      <c r="E12597" t="s">
        <v>530</v>
      </c>
    </row>
    <row r="12598" spans="1:5" x14ac:dyDescent="0.25">
      <c r="A12598" t="s">
        <v>20914</v>
      </c>
      <c r="B12598" t="s">
        <v>20</v>
      </c>
      <c r="C12598" t="s">
        <v>21</v>
      </c>
      <c r="D12598" t="s">
        <v>33</v>
      </c>
      <c r="E12598" t="s">
        <v>537</v>
      </c>
    </row>
    <row r="12599" spans="1:5" x14ac:dyDescent="0.25">
      <c r="A12599" t="s">
        <v>12937</v>
      </c>
      <c r="B12599" t="s">
        <v>20</v>
      </c>
      <c r="C12599" t="s">
        <v>22</v>
      </c>
      <c r="D12599" t="s">
        <v>33</v>
      </c>
      <c r="E12599" t="s">
        <v>693</v>
      </c>
    </row>
    <row r="12600" spans="1:5" x14ac:dyDescent="0.25">
      <c r="A12600" t="s">
        <v>13921</v>
      </c>
      <c r="B12600" t="s">
        <v>20</v>
      </c>
      <c r="C12600" t="s">
        <v>21</v>
      </c>
      <c r="D12600" t="s">
        <v>33</v>
      </c>
      <c r="E12600" t="s">
        <v>537</v>
      </c>
    </row>
    <row r="12601" spans="1:5" x14ac:dyDescent="0.25">
      <c r="A12601" t="s">
        <v>12939</v>
      </c>
      <c r="B12601" t="s">
        <v>16</v>
      </c>
      <c r="C12601" t="s">
        <v>17</v>
      </c>
      <c r="D12601" t="s">
        <v>33</v>
      </c>
      <c r="E12601" t="s">
        <v>653</v>
      </c>
    </row>
    <row r="12602" spans="1:5" x14ac:dyDescent="0.25">
      <c r="A12602" t="s">
        <v>12941</v>
      </c>
      <c r="B12602" t="s">
        <v>20</v>
      </c>
      <c r="C12602" t="s">
        <v>19</v>
      </c>
      <c r="D12602" t="s">
        <v>33</v>
      </c>
      <c r="E12602" t="s">
        <v>530</v>
      </c>
    </row>
    <row r="12603" spans="1:5" x14ac:dyDescent="0.25">
      <c r="A12603" t="s">
        <v>9318</v>
      </c>
      <c r="B12603" t="s">
        <v>20</v>
      </c>
      <c r="C12603" t="s">
        <v>19</v>
      </c>
      <c r="D12603" t="s">
        <v>33</v>
      </c>
      <c r="E12603" t="s">
        <v>553</v>
      </c>
    </row>
    <row r="12604" spans="1:5" x14ac:dyDescent="0.25">
      <c r="A12604" t="s">
        <v>12943</v>
      </c>
      <c r="B12604" t="s">
        <v>20</v>
      </c>
      <c r="C12604" t="s">
        <v>19</v>
      </c>
      <c r="D12604" t="s">
        <v>33</v>
      </c>
      <c r="E12604" t="s">
        <v>538</v>
      </c>
    </row>
    <row r="12605" spans="1:5" x14ac:dyDescent="0.25">
      <c r="A12605" t="s">
        <v>16017</v>
      </c>
      <c r="B12605" t="s">
        <v>20</v>
      </c>
      <c r="C12605" t="s">
        <v>21</v>
      </c>
      <c r="D12605" t="s">
        <v>33</v>
      </c>
      <c r="E12605" t="s">
        <v>537</v>
      </c>
    </row>
    <row r="12606" spans="1:5" x14ac:dyDescent="0.25">
      <c r="A12606" t="s">
        <v>6044</v>
      </c>
      <c r="B12606" t="s">
        <v>20</v>
      </c>
      <c r="C12606" t="s">
        <v>21</v>
      </c>
      <c r="D12606" t="s">
        <v>33</v>
      </c>
      <c r="E12606" t="s">
        <v>537</v>
      </c>
    </row>
    <row r="12607" spans="1:5" x14ac:dyDescent="0.25">
      <c r="A12607" t="s">
        <v>12945</v>
      </c>
      <c r="B12607" t="s">
        <v>20</v>
      </c>
      <c r="C12607" t="s">
        <v>19</v>
      </c>
      <c r="D12607" t="s">
        <v>33</v>
      </c>
      <c r="E12607" t="s">
        <v>530</v>
      </c>
    </row>
    <row r="12608" spans="1:5" x14ac:dyDescent="0.25">
      <c r="A12608" t="s">
        <v>43637</v>
      </c>
      <c r="B12608" t="s">
        <v>16</v>
      </c>
      <c r="C12608" t="s">
        <v>17</v>
      </c>
      <c r="D12608" t="s">
        <v>33</v>
      </c>
      <c r="E12608" t="s">
        <v>653</v>
      </c>
    </row>
    <row r="12609" spans="1:5" x14ac:dyDescent="0.25">
      <c r="A12609" t="s">
        <v>43638</v>
      </c>
      <c r="B12609" t="s">
        <v>16</v>
      </c>
      <c r="C12609" t="s">
        <v>17</v>
      </c>
      <c r="D12609" t="s">
        <v>33</v>
      </c>
      <c r="E12609" t="s">
        <v>653</v>
      </c>
    </row>
    <row r="12610" spans="1:5" x14ac:dyDescent="0.25">
      <c r="A12610" t="s">
        <v>12947</v>
      </c>
      <c r="B12610" t="s">
        <v>20</v>
      </c>
      <c r="C12610" t="s">
        <v>24</v>
      </c>
      <c r="D12610" t="s">
        <v>33</v>
      </c>
      <c r="E12610" t="s">
        <v>699</v>
      </c>
    </row>
    <row r="12611" spans="1:5" x14ac:dyDescent="0.25">
      <c r="A12611" t="s">
        <v>6045</v>
      </c>
      <c r="B12611" t="s">
        <v>20</v>
      </c>
      <c r="C12611" t="s">
        <v>21</v>
      </c>
      <c r="D12611" t="s">
        <v>33</v>
      </c>
      <c r="E12611" t="s">
        <v>537</v>
      </c>
    </row>
    <row r="12612" spans="1:5" x14ac:dyDescent="0.25">
      <c r="A12612" t="s">
        <v>12949</v>
      </c>
      <c r="B12612" t="s">
        <v>20</v>
      </c>
      <c r="C12612" t="s">
        <v>21</v>
      </c>
      <c r="D12612" t="s">
        <v>33</v>
      </c>
      <c r="E12612" t="s">
        <v>582</v>
      </c>
    </row>
    <row r="12613" spans="1:5" x14ac:dyDescent="0.25">
      <c r="A12613" t="s">
        <v>22169</v>
      </c>
      <c r="B12613" t="s">
        <v>20</v>
      </c>
      <c r="C12613" t="s">
        <v>21</v>
      </c>
      <c r="D12613" t="s">
        <v>33</v>
      </c>
      <c r="E12613" t="s">
        <v>537</v>
      </c>
    </row>
    <row r="12614" spans="1:5" x14ac:dyDescent="0.25">
      <c r="A12614" t="s">
        <v>12950</v>
      </c>
      <c r="B12614" t="s">
        <v>20</v>
      </c>
      <c r="C12614" t="s">
        <v>19</v>
      </c>
      <c r="D12614" t="s">
        <v>33</v>
      </c>
      <c r="E12614" t="s">
        <v>538</v>
      </c>
    </row>
    <row r="12615" spans="1:5" x14ac:dyDescent="0.25">
      <c r="A12615" t="s">
        <v>20322</v>
      </c>
      <c r="B12615" t="s">
        <v>20</v>
      </c>
      <c r="C12615" t="s">
        <v>21</v>
      </c>
      <c r="D12615" t="s">
        <v>33</v>
      </c>
      <c r="E12615" t="s">
        <v>537</v>
      </c>
    </row>
    <row r="12616" spans="1:5" x14ac:dyDescent="0.25">
      <c r="A12616" t="s">
        <v>12952</v>
      </c>
      <c r="B12616" t="s">
        <v>20</v>
      </c>
      <c r="C12616" t="s">
        <v>19</v>
      </c>
      <c r="D12616" t="s">
        <v>33</v>
      </c>
      <c r="E12616" t="s">
        <v>530</v>
      </c>
    </row>
    <row r="12617" spans="1:5" x14ac:dyDescent="0.25">
      <c r="A12617" t="s">
        <v>17401</v>
      </c>
      <c r="B12617" t="s">
        <v>20</v>
      </c>
      <c r="C12617" t="s">
        <v>21</v>
      </c>
      <c r="D12617" t="s">
        <v>33</v>
      </c>
      <c r="E12617" t="s">
        <v>537</v>
      </c>
    </row>
    <row r="12618" spans="1:5" x14ac:dyDescent="0.25">
      <c r="A12618" t="s">
        <v>12953</v>
      </c>
      <c r="B12618" t="s">
        <v>20</v>
      </c>
      <c r="C12618" t="s">
        <v>19</v>
      </c>
      <c r="D12618" t="s">
        <v>33</v>
      </c>
      <c r="E12618" t="s">
        <v>538</v>
      </c>
    </row>
    <row r="12619" spans="1:5" x14ac:dyDescent="0.25">
      <c r="A12619" t="s">
        <v>19637</v>
      </c>
      <c r="B12619" t="s">
        <v>20</v>
      </c>
      <c r="C12619" t="s">
        <v>21</v>
      </c>
      <c r="D12619" t="s">
        <v>33</v>
      </c>
      <c r="E12619" t="s">
        <v>537</v>
      </c>
    </row>
    <row r="12620" spans="1:5" x14ac:dyDescent="0.25">
      <c r="A12620" t="s">
        <v>12956</v>
      </c>
      <c r="B12620" t="s">
        <v>20</v>
      </c>
      <c r="C12620" t="s">
        <v>19</v>
      </c>
      <c r="D12620" t="s">
        <v>33</v>
      </c>
      <c r="E12620" t="s">
        <v>538</v>
      </c>
    </row>
    <row r="12621" spans="1:5" x14ac:dyDescent="0.25">
      <c r="A12621" t="s">
        <v>8271</v>
      </c>
      <c r="B12621" t="s">
        <v>20</v>
      </c>
      <c r="C12621" t="s">
        <v>21</v>
      </c>
      <c r="D12621" t="s">
        <v>33</v>
      </c>
      <c r="E12621" t="s">
        <v>537</v>
      </c>
    </row>
    <row r="12622" spans="1:5" x14ac:dyDescent="0.25">
      <c r="A12622" t="s">
        <v>12960</v>
      </c>
      <c r="B12622" t="s">
        <v>20</v>
      </c>
      <c r="C12622" t="s">
        <v>19</v>
      </c>
      <c r="D12622" t="s">
        <v>33</v>
      </c>
      <c r="E12622" t="s">
        <v>530</v>
      </c>
    </row>
    <row r="12623" spans="1:5" x14ac:dyDescent="0.25">
      <c r="A12623" t="s">
        <v>12959</v>
      </c>
      <c r="B12623" t="s">
        <v>20</v>
      </c>
      <c r="C12623" t="s">
        <v>19</v>
      </c>
      <c r="D12623" t="s">
        <v>33</v>
      </c>
      <c r="E12623" t="s">
        <v>538</v>
      </c>
    </row>
    <row r="12624" spans="1:5" x14ac:dyDescent="0.25">
      <c r="A12624" t="s">
        <v>14761</v>
      </c>
      <c r="B12624" t="s">
        <v>20</v>
      </c>
      <c r="C12624" t="s">
        <v>21</v>
      </c>
      <c r="D12624" t="s">
        <v>33</v>
      </c>
      <c r="E12624" t="s">
        <v>537</v>
      </c>
    </row>
    <row r="12625" spans="1:5" x14ac:dyDescent="0.25">
      <c r="A12625" t="s">
        <v>12961</v>
      </c>
      <c r="B12625" t="s">
        <v>20</v>
      </c>
      <c r="C12625" t="s">
        <v>19</v>
      </c>
      <c r="D12625" t="s">
        <v>33</v>
      </c>
      <c r="E12625" t="s">
        <v>530</v>
      </c>
    </row>
    <row r="12626" spans="1:5" x14ac:dyDescent="0.25">
      <c r="A12626" t="s">
        <v>22335</v>
      </c>
      <c r="B12626" t="s">
        <v>20</v>
      </c>
      <c r="C12626" t="s">
        <v>21</v>
      </c>
      <c r="D12626" t="s">
        <v>33</v>
      </c>
      <c r="E12626" t="s">
        <v>537</v>
      </c>
    </row>
    <row r="12627" spans="1:5" x14ac:dyDescent="0.25">
      <c r="A12627" t="s">
        <v>23579</v>
      </c>
      <c r="B12627" t="s">
        <v>20</v>
      </c>
      <c r="C12627" t="s">
        <v>21</v>
      </c>
      <c r="D12627" t="s">
        <v>33</v>
      </c>
      <c r="E12627" t="s">
        <v>537</v>
      </c>
    </row>
    <row r="12628" spans="1:5" x14ac:dyDescent="0.25">
      <c r="A12628" t="s">
        <v>12964</v>
      </c>
      <c r="B12628" t="s">
        <v>20</v>
      </c>
      <c r="C12628" t="s">
        <v>19</v>
      </c>
      <c r="D12628" t="s">
        <v>33</v>
      </c>
      <c r="E12628" t="s">
        <v>530</v>
      </c>
    </row>
    <row r="12629" spans="1:5" x14ac:dyDescent="0.25">
      <c r="A12629" t="s">
        <v>12965</v>
      </c>
      <c r="B12629" t="s">
        <v>20</v>
      </c>
      <c r="C12629" t="s">
        <v>19</v>
      </c>
      <c r="D12629" t="s">
        <v>33</v>
      </c>
      <c r="E12629" t="s">
        <v>530</v>
      </c>
    </row>
    <row r="12630" spans="1:5" x14ac:dyDescent="0.25">
      <c r="A12630" t="s">
        <v>43639</v>
      </c>
      <c r="B12630" t="s">
        <v>20</v>
      </c>
      <c r="C12630" t="s">
        <v>21</v>
      </c>
      <c r="D12630" t="s">
        <v>69</v>
      </c>
      <c r="E12630" t="s">
        <v>537</v>
      </c>
    </row>
    <row r="12631" spans="1:5" x14ac:dyDescent="0.25">
      <c r="A12631" t="s">
        <v>12967</v>
      </c>
      <c r="B12631" t="s">
        <v>16</v>
      </c>
      <c r="C12631" t="s">
        <v>17</v>
      </c>
      <c r="D12631" t="s">
        <v>33</v>
      </c>
      <c r="E12631" t="s">
        <v>653</v>
      </c>
    </row>
    <row r="12632" spans="1:5" x14ac:dyDescent="0.25">
      <c r="A12632" t="s">
        <v>43640</v>
      </c>
      <c r="B12632" t="s">
        <v>20</v>
      </c>
      <c r="C12632" t="s">
        <v>21</v>
      </c>
      <c r="D12632" t="s">
        <v>69</v>
      </c>
      <c r="E12632" t="s">
        <v>537</v>
      </c>
    </row>
    <row r="12633" spans="1:5" x14ac:dyDescent="0.25">
      <c r="A12633" t="s">
        <v>12969</v>
      </c>
      <c r="B12633" t="s">
        <v>20</v>
      </c>
      <c r="C12633" t="s">
        <v>19</v>
      </c>
      <c r="D12633" t="s">
        <v>33</v>
      </c>
      <c r="E12633" t="s">
        <v>530</v>
      </c>
    </row>
    <row r="12634" spans="1:5" x14ac:dyDescent="0.25">
      <c r="A12634" t="s">
        <v>12970</v>
      </c>
      <c r="B12634" t="s">
        <v>20</v>
      </c>
      <c r="C12634" t="s">
        <v>19</v>
      </c>
      <c r="D12634" t="s">
        <v>33</v>
      </c>
      <c r="E12634" t="s">
        <v>530</v>
      </c>
    </row>
    <row r="12635" spans="1:5" x14ac:dyDescent="0.25">
      <c r="A12635" t="s">
        <v>43641</v>
      </c>
      <c r="B12635" t="s">
        <v>20</v>
      </c>
      <c r="C12635" t="s">
        <v>21</v>
      </c>
      <c r="D12635" t="s">
        <v>69</v>
      </c>
      <c r="E12635" t="s">
        <v>537</v>
      </c>
    </row>
    <row r="12636" spans="1:5" x14ac:dyDescent="0.25">
      <c r="A12636" t="s">
        <v>8303</v>
      </c>
      <c r="B12636" t="s">
        <v>20</v>
      </c>
      <c r="C12636" t="s">
        <v>21</v>
      </c>
      <c r="D12636" t="s">
        <v>33</v>
      </c>
      <c r="E12636" t="s">
        <v>537</v>
      </c>
    </row>
    <row r="12637" spans="1:5" x14ac:dyDescent="0.25">
      <c r="A12637" t="s">
        <v>12972</v>
      </c>
      <c r="B12637" t="s">
        <v>20</v>
      </c>
      <c r="C12637" t="s">
        <v>19</v>
      </c>
      <c r="D12637" t="s">
        <v>33</v>
      </c>
      <c r="E12637" t="s">
        <v>530</v>
      </c>
    </row>
    <row r="12638" spans="1:5" x14ac:dyDescent="0.25">
      <c r="A12638" t="s">
        <v>3404</v>
      </c>
      <c r="B12638" t="s">
        <v>20</v>
      </c>
      <c r="C12638" t="s">
        <v>21</v>
      </c>
      <c r="D12638" t="s">
        <v>33</v>
      </c>
      <c r="E12638" t="s">
        <v>537</v>
      </c>
    </row>
    <row r="12639" spans="1:5" x14ac:dyDescent="0.25">
      <c r="A12639" t="s">
        <v>12975</v>
      </c>
      <c r="B12639" t="s">
        <v>20</v>
      </c>
      <c r="C12639" t="s">
        <v>22</v>
      </c>
      <c r="D12639" t="s">
        <v>33</v>
      </c>
      <c r="E12639" t="s">
        <v>536</v>
      </c>
    </row>
    <row r="12640" spans="1:5" x14ac:dyDescent="0.25">
      <c r="A12640" t="s">
        <v>12976</v>
      </c>
      <c r="B12640" t="s">
        <v>16</v>
      </c>
      <c r="C12640" t="s">
        <v>17</v>
      </c>
      <c r="D12640" t="s">
        <v>33</v>
      </c>
      <c r="E12640" t="s">
        <v>906</v>
      </c>
    </row>
    <row r="12641" spans="1:5" x14ac:dyDescent="0.25">
      <c r="A12641" t="s">
        <v>13932</v>
      </c>
      <c r="B12641" t="s">
        <v>20</v>
      </c>
      <c r="C12641" t="s">
        <v>21</v>
      </c>
      <c r="D12641" t="s">
        <v>33</v>
      </c>
      <c r="E12641" t="s">
        <v>537</v>
      </c>
    </row>
    <row r="12642" spans="1:5" x14ac:dyDescent="0.25">
      <c r="A12642" t="s">
        <v>12979</v>
      </c>
      <c r="B12642" t="s">
        <v>20</v>
      </c>
      <c r="C12642" t="s">
        <v>19</v>
      </c>
      <c r="D12642" t="s">
        <v>33</v>
      </c>
      <c r="E12642" t="s">
        <v>530</v>
      </c>
    </row>
    <row r="12643" spans="1:5" x14ac:dyDescent="0.25">
      <c r="A12643" t="s">
        <v>12977</v>
      </c>
      <c r="B12643" t="s">
        <v>20</v>
      </c>
      <c r="C12643" t="s">
        <v>19</v>
      </c>
      <c r="D12643" t="s">
        <v>33</v>
      </c>
      <c r="E12643" t="s">
        <v>538</v>
      </c>
    </row>
    <row r="12644" spans="1:5" x14ac:dyDescent="0.25">
      <c r="A12644" t="s">
        <v>43642</v>
      </c>
      <c r="B12644" t="s">
        <v>16</v>
      </c>
      <c r="C12644" t="s">
        <v>17</v>
      </c>
      <c r="D12644" t="s">
        <v>33</v>
      </c>
      <c r="E12644" t="s">
        <v>653</v>
      </c>
    </row>
    <row r="12645" spans="1:5" x14ac:dyDescent="0.25">
      <c r="A12645" t="s">
        <v>12986</v>
      </c>
      <c r="B12645" t="s">
        <v>20</v>
      </c>
      <c r="C12645" t="s">
        <v>19</v>
      </c>
      <c r="D12645" t="s">
        <v>33</v>
      </c>
      <c r="E12645" t="s">
        <v>538</v>
      </c>
    </row>
    <row r="12646" spans="1:5" x14ac:dyDescent="0.25">
      <c r="A12646" t="s">
        <v>22076</v>
      </c>
      <c r="B12646" t="s">
        <v>20</v>
      </c>
      <c r="C12646" t="s">
        <v>21</v>
      </c>
      <c r="D12646" t="s">
        <v>33</v>
      </c>
      <c r="E12646" t="s">
        <v>537</v>
      </c>
    </row>
    <row r="12647" spans="1:5" x14ac:dyDescent="0.25">
      <c r="A12647" t="s">
        <v>27338</v>
      </c>
      <c r="B12647" t="s">
        <v>20</v>
      </c>
      <c r="C12647" t="s">
        <v>21</v>
      </c>
      <c r="D12647" t="s">
        <v>33</v>
      </c>
      <c r="E12647" t="s">
        <v>537</v>
      </c>
    </row>
    <row r="12648" spans="1:5" x14ac:dyDescent="0.25">
      <c r="A12648" t="s">
        <v>12983</v>
      </c>
      <c r="B12648" t="s">
        <v>20</v>
      </c>
      <c r="C12648" t="s">
        <v>19</v>
      </c>
      <c r="D12648" t="s">
        <v>33</v>
      </c>
      <c r="E12648" t="s">
        <v>538</v>
      </c>
    </row>
    <row r="12649" spans="1:5" x14ac:dyDescent="0.25">
      <c r="A12649" t="s">
        <v>12981</v>
      </c>
      <c r="B12649" t="s">
        <v>20</v>
      </c>
      <c r="C12649" t="s">
        <v>19</v>
      </c>
      <c r="D12649" t="s">
        <v>33</v>
      </c>
      <c r="E12649" t="s">
        <v>538</v>
      </c>
    </row>
    <row r="12650" spans="1:5" x14ac:dyDescent="0.25">
      <c r="A12650" t="s">
        <v>7427</v>
      </c>
      <c r="B12650" t="s">
        <v>20</v>
      </c>
      <c r="C12650" t="s">
        <v>21</v>
      </c>
      <c r="D12650" t="s">
        <v>33</v>
      </c>
      <c r="E12650" t="s">
        <v>537</v>
      </c>
    </row>
    <row r="12651" spans="1:5" x14ac:dyDescent="0.25">
      <c r="A12651" t="s">
        <v>12985</v>
      </c>
      <c r="B12651" t="s">
        <v>20</v>
      </c>
      <c r="C12651" t="s">
        <v>19</v>
      </c>
      <c r="D12651" t="s">
        <v>33</v>
      </c>
      <c r="E12651" t="s">
        <v>538</v>
      </c>
    </row>
    <row r="12652" spans="1:5" x14ac:dyDescent="0.25">
      <c r="A12652" t="s">
        <v>8131</v>
      </c>
      <c r="B12652" t="s">
        <v>20</v>
      </c>
      <c r="C12652" t="s">
        <v>21</v>
      </c>
      <c r="D12652" t="s">
        <v>33</v>
      </c>
      <c r="E12652" t="s">
        <v>537</v>
      </c>
    </row>
    <row r="12653" spans="1:5" x14ac:dyDescent="0.25">
      <c r="A12653" t="s">
        <v>12990</v>
      </c>
      <c r="B12653" t="s">
        <v>20</v>
      </c>
      <c r="C12653" t="s">
        <v>19</v>
      </c>
      <c r="D12653" t="s">
        <v>33</v>
      </c>
      <c r="E12653" t="s">
        <v>538</v>
      </c>
    </row>
    <row r="12654" spans="1:5" x14ac:dyDescent="0.25">
      <c r="A12654" t="s">
        <v>12989</v>
      </c>
      <c r="B12654" t="s">
        <v>20</v>
      </c>
      <c r="C12654" t="s">
        <v>19</v>
      </c>
      <c r="D12654" t="s">
        <v>33</v>
      </c>
      <c r="E12654" t="s">
        <v>530</v>
      </c>
    </row>
    <row r="12655" spans="1:5" x14ac:dyDescent="0.25">
      <c r="A12655" t="s">
        <v>4834</v>
      </c>
      <c r="B12655" t="s">
        <v>20</v>
      </c>
      <c r="C12655" t="s">
        <v>21</v>
      </c>
      <c r="D12655" t="s">
        <v>33</v>
      </c>
      <c r="E12655" t="s">
        <v>537</v>
      </c>
    </row>
    <row r="12656" spans="1:5" x14ac:dyDescent="0.25">
      <c r="A12656" t="s">
        <v>23130</v>
      </c>
      <c r="B12656" t="s">
        <v>20</v>
      </c>
      <c r="C12656" t="s">
        <v>19</v>
      </c>
      <c r="D12656" t="s">
        <v>33</v>
      </c>
      <c r="E12656" t="s">
        <v>533</v>
      </c>
    </row>
    <row r="12657" spans="1:5" x14ac:dyDescent="0.25">
      <c r="A12657" t="s">
        <v>12991</v>
      </c>
      <c r="B12657" t="s">
        <v>20</v>
      </c>
      <c r="C12657" t="s">
        <v>19</v>
      </c>
      <c r="D12657" t="s">
        <v>33</v>
      </c>
      <c r="E12657" t="s">
        <v>530</v>
      </c>
    </row>
    <row r="12658" spans="1:5" x14ac:dyDescent="0.25">
      <c r="A12658" t="s">
        <v>15116</v>
      </c>
      <c r="B12658" t="s">
        <v>20</v>
      </c>
      <c r="C12658" t="s">
        <v>21</v>
      </c>
      <c r="D12658" t="s">
        <v>33</v>
      </c>
      <c r="E12658" t="s">
        <v>537</v>
      </c>
    </row>
    <row r="12659" spans="1:5" x14ac:dyDescent="0.25">
      <c r="A12659" t="s">
        <v>3544</v>
      </c>
      <c r="B12659" t="s">
        <v>20</v>
      </c>
      <c r="C12659" t="s">
        <v>21</v>
      </c>
      <c r="D12659" t="s">
        <v>33</v>
      </c>
      <c r="E12659" t="s">
        <v>537</v>
      </c>
    </row>
    <row r="12660" spans="1:5" x14ac:dyDescent="0.25">
      <c r="A12660" t="s">
        <v>3970</v>
      </c>
      <c r="B12660" t="s">
        <v>20</v>
      </c>
      <c r="C12660" t="s">
        <v>19</v>
      </c>
      <c r="D12660" t="s">
        <v>33</v>
      </c>
      <c r="E12660" t="s">
        <v>533</v>
      </c>
    </row>
    <row r="12661" spans="1:5" x14ac:dyDescent="0.25">
      <c r="A12661" t="s">
        <v>12769</v>
      </c>
      <c r="B12661" t="s">
        <v>20</v>
      </c>
      <c r="C12661" t="s">
        <v>21</v>
      </c>
      <c r="D12661" t="s">
        <v>33</v>
      </c>
      <c r="E12661" t="s">
        <v>537</v>
      </c>
    </row>
    <row r="12662" spans="1:5" x14ac:dyDescent="0.25">
      <c r="A12662" t="s">
        <v>20171</v>
      </c>
      <c r="B12662" t="s">
        <v>20</v>
      </c>
      <c r="C12662" t="s">
        <v>21</v>
      </c>
      <c r="D12662" t="s">
        <v>33</v>
      </c>
      <c r="E12662" t="s">
        <v>537</v>
      </c>
    </row>
    <row r="12663" spans="1:5" x14ac:dyDescent="0.25">
      <c r="A12663" t="s">
        <v>5119</v>
      </c>
      <c r="B12663" t="s">
        <v>20</v>
      </c>
      <c r="C12663" t="s">
        <v>21</v>
      </c>
      <c r="D12663" t="s">
        <v>33</v>
      </c>
      <c r="E12663" t="s">
        <v>537</v>
      </c>
    </row>
    <row r="12664" spans="1:5" x14ac:dyDescent="0.25">
      <c r="A12664" t="s">
        <v>12999</v>
      </c>
      <c r="B12664" t="s">
        <v>20</v>
      </c>
      <c r="C12664" t="s">
        <v>19</v>
      </c>
      <c r="D12664" t="s">
        <v>33</v>
      </c>
      <c r="E12664" t="s">
        <v>538</v>
      </c>
    </row>
    <row r="12665" spans="1:5" x14ac:dyDescent="0.25">
      <c r="A12665" t="s">
        <v>13000</v>
      </c>
      <c r="B12665" t="s">
        <v>20</v>
      </c>
      <c r="C12665" t="s">
        <v>19</v>
      </c>
      <c r="D12665" t="s">
        <v>33</v>
      </c>
      <c r="E12665" t="s">
        <v>595</v>
      </c>
    </row>
    <row r="12666" spans="1:5" x14ac:dyDescent="0.25">
      <c r="A12666" t="s">
        <v>24969</v>
      </c>
      <c r="B12666" t="s">
        <v>20</v>
      </c>
      <c r="C12666" t="s">
        <v>19</v>
      </c>
      <c r="D12666" t="s">
        <v>33</v>
      </c>
      <c r="E12666" t="s">
        <v>553</v>
      </c>
    </row>
    <row r="12667" spans="1:5" x14ac:dyDescent="0.25">
      <c r="A12667" t="s">
        <v>13002</v>
      </c>
      <c r="B12667" t="s">
        <v>20</v>
      </c>
      <c r="C12667" t="s">
        <v>19</v>
      </c>
      <c r="D12667" t="s">
        <v>33</v>
      </c>
      <c r="E12667" t="s">
        <v>538</v>
      </c>
    </row>
    <row r="12668" spans="1:5" x14ac:dyDescent="0.25">
      <c r="A12668" t="s">
        <v>11766</v>
      </c>
      <c r="B12668" t="s">
        <v>20</v>
      </c>
      <c r="C12668" t="s">
        <v>21</v>
      </c>
      <c r="D12668" t="s">
        <v>33</v>
      </c>
      <c r="E12668" t="s">
        <v>537</v>
      </c>
    </row>
    <row r="12669" spans="1:5" x14ac:dyDescent="0.25">
      <c r="A12669" t="s">
        <v>13003</v>
      </c>
      <c r="B12669" t="s">
        <v>20</v>
      </c>
      <c r="C12669" t="s">
        <v>19</v>
      </c>
      <c r="D12669" t="s">
        <v>33</v>
      </c>
      <c r="E12669" t="s">
        <v>538</v>
      </c>
    </row>
    <row r="12670" spans="1:5" x14ac:dyDescent="0.25">
      <c r="A12670" t="s">
        <v>13004</v>
      </c>
      <c r="B12670" t="s">
        <v>20</v>
      </c>
      <c r="C12670" t="s">
        <v>19</v>
      </c>
      <c r="D12670" t="s">
        <v>33</v>
      </c>
      <c r="E12670" t="s">
        <v>530</v>
      </c>
    </row>
    <row r="12671" spans="1:5" x14ac:dyDescent="0.25">
      <c r="A12671" t="s">
        <v>16051</v>
      </c>
      <c r="B12671" t="s">
        <v>20</v>
      </c>
      <c r="C12671" t="s">
        <v>21</v>
      </c>
      <c r="D12671" t="s">
        <v>33</v>
      </c>
      <c r="E12671" t="s">
        <v>537</v>
      </c>
    </row>
    <row r="12672" spans="1:5" x14ac:dyDescent="0.25">
      <c r="A12672" t="s">
        <v>13008</v>
      </c>
      <c r="B12672" t="s">
        <v>20</v>
      </c>
      <c r="C12672" t="s">
        <v>19</v>
      </c>
      <c r="D12672" t="s">
        <v>33</v>
      </c>
      <c r="E12672" t="s">
        <v>538</v>
      </c>
    </row>
    <row r="12673" spans="1:5" x14ac:dyDescent="0.25">
      <c r="A12673" t="s">
        <v>13007</v>
      </c>
      <c r="B12673" t="s">
        <v>20</v>
      </c>
      <c r="C12673" t="s">
        <v>19</v>
      </c>
      <c r="D12673" t="s">
        <v>33</v>
      </c>
      <c r="E12673" t="s">
        <v>530</v>
      </c>
    </row>
    <row r="12674" spans="1:5" x14ac:dyDescent="0.25">
      <c r="A12674" t="s">
        <v>7490</v>
      </c>
      <c r="B12674" t="s">
        <v>20</v>
      </c>
      <c r="C12674" t="s">
        <v>21</v>
      </c>
      <c r="D12674" t="s">
        <v>33</v>
      </c>
      <c r="E12674" t="s">
        <v>537</v>
      </c>
    </row>
    <row r="12675" spans="1:5" x14ac:dyDescent="0.25">
      <c r="A12675" t="s">
        <v>13010</v>
      </c>
      <c r="B12675" t="s">
        <v>20</v>
      </c>
      <c r="C12675" t="s">
        <v>19</v>
      </c>
      <c r="D12675" t="s">
        <v>33</v>
      </c>
      <c r="E12675" t="s">
        <v>562</v>
      </c>
    </row>
    <row r="12676" spans="1:5" x14ac:dyDescent="0.25">
      <c r="A12676" t="s">
        <v>13011</v>
      </c>
      <c r="B12676" t="s">
        <v>20</v>
      </c>
      <c r="C12676" t="s">
        <v>19</v>
      </c>
      <c r="D12676" t="s">
        <v>33</v>
      </c>
      <c r="E12676" t="s">
        <v>530</v>
      </c>
    </row>
    <row r="12677" spans="1:5" x14ac:dyDescent="0.25">
      <c r="A12677" t="s">
        <v>25632</v>
      </c>
      <c r="B12677" t="s">
        <v>20</v>
      </c>
      <c r="C12677" t="s">
        <v>21</v>
      </c>
      <c r="D12677" t="s">
        <v>33</v>
      </c>
      <c r="E12677" t="s">
        <v>537</v>
      </c>
    </row>
    <row r="12678" spans="1:5" x14ac:dyDescent="0.25">
      <c r="A12678" t="s">
        <v>13014</v>
      </c>
      <c r="B12678" t="s">
        <v>20</v>
      </c>
      <c r="C12678" t="s">
        <v>19</v>
      </c>
      <c r="D12678" t="s">
        <v>33</v>
      </c>
      <c r="E12678" t="s">
        <v>538</v>
      </c>
    </row>
    <row r="12679" spans="1:5" x14ac:dyDescent="0.25">
      <c r="A12679" t="s">
        <v>13013</v>
      </c>
      <c r="B12679" t="s">
        <v>20</v>
      </c>
      <c r="C12679" t="s">
        <v>19</v>
      </c>
      <c r="D12679" t="s">
        <v>33</v>
      </c>
      <c r="E12679" t="s">
        <v>530</v>
      </c>
    </row>
    <row r="12680" spans="1:5" x14ac:dyDescent="0.25">
      <c r="A12680" t="s">
        <v>15790</v>
      </c>
      <c r="B12680" t="s">
        <v>20</v>
      </c>
      <c r="C12680" t="s">
        <v>24</v>
      </c>
      <c r="D12680" t="s">
        <v>33</v>
      </c>
      <c r="E12680" t="s">
        <v>698</v>
      </c>
    </row>
    <row r="12681" spans="1:5" x14ac:dyDescent="0.25">
      <c r="A12681" t="s">
        <v>13016</v>
      </c>
      <c r="B12681" t="s">
        <v>20</v>
      </c>
      <c r="C12681" t="s">
        <v>19</v>
      </c>
      <c r="D12681" t="s">
        <v>33</v>
      </c>
      <c r="E12681" t="s">
        <v>538</v>
      </c>
    </row>
    <row r="12682" spans="1:5" x14ac:dyDescent="0.25">
      <c r="A12682" t="s">
        <v>3919</v>
      </c>
      <c r="B12682" t="s">
        <v>20</v>
      </c>
      <c r="C12682" t="s">
        <v>21</v>
      </c>
      <c r="D12682" t="s">
        <v>33</v>
      </c>
      <c r="E12682" t="s">
        <v>537</v>
      </c>
    </row>
    <row r="12683" spans="1:5" x14ac:dyDescent="0.25">
      <c r="A12683" t="s">
        <v>13018</v>
      </c>
      <c r="B12683" t="s">
        <v>20</v>
      </c>
      <c r="C12683" t="s">
        <v>19</v>
      </c>
      <c r="D12683" t="s">
        <v>33</v>
      </c>
      <c r="E12683" t="s">
        <v>562</v>
      </c>
    </row>
    <row r="12684" spans="1:5" x14ac:dyDescent="0.25">
      <c r="A12684" t="s">
        <v>13020</v>
      </c>
      <c r="B12684" t="s">
        <v>20</v>
      </c>
      <c r="C12684" t="s">
        <v>19</v>
      </c>
      <c r="D12684" t="s">
        <v>33</v>
      </c>
      <c r="E12684" t="s">
        <v>538</v>
      </c>
    </row>
    <row r="12685" spans="1:5" x14ac:dyDescent="0.25">
      <c r="A12685" t="s">
        <v>13021</v>
      </c>
      <c r="B12685" t="s">
        <v>20</v>
      </c>
      <c r="C12685" t="s">
        <v>19</v>
      </c>
      <c r="D12685" t="s">
        <v>33</v>
      </c>
      <c r="E12685" t="s">
        <v>530</v>
      </c>
    </row>
    <row r="12686" spans="1:5" x14ac:dyDescent="0.25">
      <c r="A12686" t="s">
        <v>7417</v>
      </c>
      <c r="B12686" t="s">
        <v>20</v>
      </c>
      <c r="C12686" t="s">
        <v>21</v>
      </c>
      <c r="D12686" t="s">
        <v>33</v>
      </c>
      <c r="E12686" t="s">
        <v>537</v>
      </c>
    </row>
    <row r="12687" spans="1:5" x14ac:dyDescent="0.25">
      <c r="A12687" t="s">
        <v>43643</v>
      </c>
      <c r="B12687" t="s">
        <v>20</v>
      </c>
      <c r="C12687" t="s">
        <v>19</v>
      </c>
      <c r="D12687" t="s">
        <v>33</v>
      </c>
      <c r="E12687" t="s">
        <v>585</v>
      </c>
    </row>
    <row r="12688" spans="1:5" x14ac:dyDescent="0.25">
      <c r="A12688" t="s">
        <v>12802</v>
      </c>
      <c r="B12688" t="s">
        <v>20</v>
      </c>
      <c r="C12688" t="s">
        <v>21</v>
      </c>
      <c r="D12688" t="s">
        <v>33</v>
      </c>
      <c r="E12688" t="s">
        <v>537</v>
      </c>
    </row>
    <row r="12689" spans="1:5" x14ac:dyDescent="0.25">
      <c r="A12689" t="s">
        <v>13023</v>
      </c>
      <c r="B12689" t="s">
        <v>20</v>
      </c>
      <c r="C12689" t="s">
        <v>19</v>
      </c>
      <c r="D12689" t="s">
        <v>33</v>
      </c>
      <c r="E12689" t="s">
        <v>530</v>
      </c>
    </row>
    <row r="12690" spans="1:5" x14ac:dyDescent="0.25">
      <c r="A12690" t="s">
        <v>26551</v>
      </c>
      <c r="B12690" t="s">
        <v>20</v>
      </c>
      <c r="C12690" t="s">
        <v>21</v>
      </c>
      <c r="D12690" t="s">
        <v>33</v>
      </c>
      <c r="E12690" t="s">
        <v>537</v>
      </c>
    </row>
    <row r="12691" spans="1:5" x14ac:dyDescent="0.25">
      <c r="A12691" t="s">
        <v>13024</v>
      </c>
      <c r="B12691" t="s">
        <v>20</v>
      </c>
      <c r="C12691" t="s">
        <v>19</v>
      </c>
      <c r="D12691" t="s">
        <v>33</v>
      </c>
      <c r="E12691" t="s">
        <v>530</v>
      </c>
    </row>
    <row r="12692" spans="1:5" x14ac:dyDescent="0.25">
      <c r="A12692" t="s">
        <v>18916</v>
      </c>
      <c r="B12692" t="s">
        <v>20</v>
      </c>
      <c r="C12692" t="s">
        <v>21</v>
      </c>
      <c r="D12692" t="s">
        <v>33</v>
      </c>
      <c r="E12692" t="s">
        <v>537</v>
      </c>
    </row>
    <row r="12693" spans="1:5" x14ac:dyDescent="0.25">
      <c r="A12693" t="s">
        <v>13027</v>
      </c>
      <c r="B12693" t="s">
        <v>20</v>
      </c>
      <c r="C12693" t="s">
        <v>19</v>
      </c>
      <c r="D12693" t="s">
        <v>33</v>
      </c>
      <c r="E12693" t="s">
        <v>530</v>
      </c>
    </row>
    <row r="12694" spans="1:5" x14ac:dyDescent="0.25">
      <c r="A12694" t="s">
        <v>11531</v>
      </c>
      <c r="B12694" t="s">
        <v>20</v>
      </c>
      <c r="C12694" t="s">
        <v>21</v>
      </c>
      <c r="D12694" t="s">
        <v>33</v>
      </c>
      <c r="E12694" t="s">
        <v>537</v>
      </c>
    </row>
    <row r="12695" spans="1:5" x14ac:dyDescent="0.25">
      <c r="A12695" t="s">
        <v>13029</v>
      </c>
      <c r="B12695" t="s">
        <v>20</v>
      </c>
      <c r="C12695" t="s">
        <v>19</v>
      </c>
      <c r="D12695" t="s">
        <v>33</v>
      </c>
      <c r="E12695" t="s">
        <v>530</v>
      </c>
    </row>
    <row r="12696" spans="1:5" x14ac:dyDescent="0.25">
      <c r="A12696" t="s">
        <v>23576</v>
      </c>
      <c r="B12696" t="s">
        <v>20</v>
      </c>
      <c r="C12696" t="s">
        <v>21</v>
      </c>
      <c r="D12696" t="s">
        <v>33</v>
      </c>
      <c r="E12696" t="s">
        <v>537</v>
      </c>
    </row>
    <row r="12697" spans="1:5" x14ac:dyDescent="0.25">
      <c r="A12697" t="s">
        <v>13031</v>
      </c>
      <c r="B12697" t="s">
        <v>16</v>
      </c>
      <c r="C12697" t="s">
        <v>15</v>
      </c>
      <c r="D12697" t="s">
        <v>33</v>
      </c>
      <c r="E12697" t="s">
        <v>659</v>
      </c>
    </row>
    <row r="12698" spans="1:5" x14ac:dyDescent="0.25">
      <c r="A12698" t="s">
        <v>20922</v>
      </c>
      <c r="B12698" t="s">
        <v>20</v>
      </c>
      <c r="C12698" t="s">
        <v>21</v>
      </c>
      <c r="D12698" t="s">
        <v>33</v>
      </c>
      <c r="E12698" t="s">
        <v>537</v>
      </c>
    </row>
    <row r="12699" spans="1:5" x14ac:dyDescent="0.25">
      <c r="A12699" t="s">
        <v>13033</v>
      </c>
      <c r="B12699" t="s">
        <v>20</v>
      </c>
      <c r="C12699" t="s">
        <v>21</v>
      </c>
      <c r="D12699" t="s">
        <v>33</v>
      </c>
      <c r="E12699" t="s">
        <v>581</v>
      </c>
    </row>
    <row r="12700" spans="1:5" x14ac:dyDescent="0.25">
      <c r="A12700" t="s">
        <v>16919</v>
      </c>
      <c r="B12700" t="s">
        <v>20</v>
      </c>
      <c r="C12700" t="s">
        <v>21</v>
      </c>
      <c r="D12700" t="s">
        <v>33</v>
      </c>
      <c r="E12700" t="s">
        <v>537</v>
      </c>
    </row>
    <row r="12701" spans="1:5" x14ac:dyDescent="0.25">
      <c r="A12701" t="s">
        <v>13035</v>
      </c>
      <c r="B12701" t="s">
        <v>20</v>
      </c>
      <c r="C12701" t="s">
        <v>21</v>
      </c>
      <c r="D12701" t="s">
        <v>33</v>
      </c>
      <c r="E12701" t="s">
        <v>582</v>
      </c>
    </row>
    <row r="12702" spans="1:5" x14ac:dyDescent="0.25">
      <c r="A12702" t="s">
        <v>13036</v>
      </c>
      <c r="B12702" t="s">
        <v>20</v>
      </c>
      <c r="C12702" t="s">
        <v>19</v>
      </c>
      <c r="D12702" t="s">
        <v>33</v>
      </c>
      <c r="E12702" t="s">
        <v>530</v>
      </c>
    </row>
    <row r="12703" spans="1:5" x14ac:dyDescent="0.25">
      <c r="A12703" t="s">
        <v>17057</v>
      </c>
      <c r="B12703" t="s">
        <v>20</v>
      </c>
      <c r="C12703" t="s">
        <v>21</v>
      </c>
      <c r="D12703" t="s">
        <v>33</v>
      </c>
      <c r="E12703" t="s">
        <v>537</v>
      </c>
    </row>
    <row r="12704" spans="1:5" x14ac:dyDescent="0.25">
      <c r="A12704" t="s">
        <v>13039</v>
      </c>
      <c r="B12704" t="s">
        <v>20</v>
      </c>
      <c r="C12704" t="s">
        <v>19</v>
      </c>
      <c r="D12704" t="s">
        <v>33</v>
      </c>
      <c r="E12704" t="s">
        <v>530</v>
      </c>
    </row>
    <row r="12705" spans="1:5" x14ac:dyDescent="0.25">
      <c r="A12705" t="s">
        <v>13038</v>
      </c>
      <c r="B12705" t="s">
        <v>20</v>
      </c>
      <c r="C12705" t="s">
        <v>19</v>
      </c>
      <c r="D12705" t="s">
        <v>33</v>
      </c>
      <c r="E12705" t="s">
        <v>538</v>
      </c>
    </row>
    <row r="12706" spans="1:5" x14ac:dyDescent="0.25">
      <c r="A12706" t="s">
        <v>18665</v>
      </c>
      <c r="B12706" t="s">
        <v>20</v>
      </c>
      <c r="C12706" t="s">
        <v>21</v>
      </c>
      <c r="D12706" t="s">
        <v>33</v>
      </c>
      <c r="E12706" t="s">
        <v>537</v>
      </c>
    </row>
    <row r="12707" spans="1:5" x14ac:dyDescent="0.25">
      <c r="A12707" t="s">
        <v>18669</v>
      </c>
      <c r="B12707" t="s">
        <v>20</v>
      </c>
      <c r="C12707" t="s">
        <v>21</v>
      </c>
      <c r="D12707" t="s">
        <v>33</v>
      </c>
      <c r="E12707" t="s">
        <v>537</v>
      </c>
    </row>
    <row r="12708" spans="1:5" x14ac:dyDescent="0.25">
      <c r="A12708" t="s">
        <v>2704</v>
      </c>
      <c r="B12708" t="s">
        <v>20</v>
      </c>
      <c r="C12708" t="s">
        <v>21</v>
      </c>
      <c r="D12708" t="s">
        <v>33</v>
      </c>
      <c r="E12708" t="s">
        <v>537</v>
      </c>
    </row>
    <row r="12709" spans="1:5" x14ac:dyDescent="0.25">
      <c r="A12709" t="s">
        <v>13043</v>
      </c>
      <c r="B12709" t="s">
        <v>20</v>
      </c>
      <c r="C12709" t="s">
        <v>19</v>
      </c>
      <c r="D12709" t="s">
        <v>33</v>
      </c>
      <c r="E12709" t="s">
        <v>538</v>
      </c>
    </row>
    <row r="12710" spans="1:5" x14ac:dyDescent="0.25">
      <c r="A12710" t="s">
        <v>13046</v>
      </c>
      <c r="B12710" t="s">
        <v>20</v>
      </c>
      <c r="C12710" t="s">
        <v>19</v>
      </c>
      <c r="D12710" t="s">
        <v>33</v>
      </c>
      <c r="E12710" t="s">
        <v>538</v>
      </c>
    </row>
    <row r="12711" spans="1:5" x14ac:dyDescent="0.25">
      <c r="A12711" t="s">
        <v>13045</v>
      </c>
      <c r="B12711" t="s">
        <v>20</v>
      </c>
      <c r="C12711" t="s">
        <v>19</v>
      </c>
      <c r="D12711" t="s">
        <v>33</v>
      </c>
      <c r="E12711" t="s">
        <v>530</v>
      </c>
    </row>
    <row r="12712" spans="1:5" x14ac:dyDescent="0.25">
      <c r="A12712" t="s">
        <v>2823</v>
      </c>
      <c r="B12712" t="s">
        <v>20</v>
      </c>
      <c r="C12712" t="s">
        <v>21</v>
      </c>
      <c r="D12712" t="s">
        <v>33</v>
      </c>
      <c r="E12712" t="s">
        <v>537</v>
      </c>
    </row>
    <row r="12713" spans="1:5" x14ac:dyDescent="0.25">
      <c r="A12713" t="s">
        <v>26545</v>
      </c>
      <c r="B12713" t="s">
        <v>20</v>
      </c>
      <c r="C12713" t="s">
        <v>21</v>
      </c>
      <c r="D12713" t="s">
        <v>33</v>
      </c>
      <c r="E12713" t="s">
        <v>537</v>
      </c>
    </row>
    <row r="12714" spans="1:5" x14ac:dyDescent="0.25">
      <c r="A12714" t="s">
        <v>13047</v>
      </c>
      <c r="B12714" t="s">
        <v>20</v>
      </c>
      <c r="C12714" t="s">
        <v>19</v>
      </c>
      <c r="D12714" t="s">
        <v>33</v>
      </c>
      <c r="E12714" t="s">
        <v>530</v>
      </c>
    </row>
    <row r="12715" spans="1:5" x14ac:dyDescent="0.25">
      <c r="A12715" t="s">
        <v>13050</v>
      </c>
      <c r="B12715" t="s">
        <v>20</v>
      </c>
      <c r="C12715" t="s">
        <v>19</v>
      </c>
      <c r="D12715" t="s">
        <v>33</v>
      </c>
      <c r="E12715" t="s">
        <v>530</v>
      </c>
    </row>
    <row r="12716" spans="1:5" x14ac:dyDescent="0.25">
      <c r="A12716" t="s">
        <v>13049</v>
      </c>
      <c r="B12716" t="s">
        <v>20</v>
      </c>
      <c r="C12716" t="s">
        <v>19</v>
      </c>
      <c r="D12716" t="s">
        <v>33</v>
      </c>
      <c r="E12716" t="s">
        <v>538</v>
      </c>
    </row>
    <row r="12717" spans="1:5" x14ac:dyDescent="0.25">
      <c r="A12717" t="s">
        <v>27974</v>
      </c>
      <c r="B12717" t="s">
        <v>20</v>
      </c>
      <c r="C12717" t="s">
        <v>21</v>
      </c>
      <c r="D12717" t="s">
        <v>33</v>
      </c>
      <c r="E12717" t="s">
        <v>537</v>
      </c>
    </row>
    <row r="12718" spans="1:5" x14ac:dyDescent="0.25">
      <c r="A12718" t="s">
        <v>17854</v>
      </c>
      <c r="B12718" t="s">
        <v>20</v>
      </c>
      <c r="C12718" t="s">
        <v>21</v>
      </c>
      <c r="D12718" t="s">
        <v>33</v>
      </c>
      <c r="E12718" t="s">
        <v>537</v>
      </c>
    </row>
    <row r="12719" spans="1:5" x14ac:dyDescent="0.25">
      <c r="A12719" t="s">
        <v>16198</v>
      </c>
      <c r="B12719" t="s">
        <v>20</v>
      </c>
      <c r="C12719" t="s">
        <v>21</v>
      </c>
      <c r="D12719" t="s">
        <v>33</v>
      </c>
      <c r="E12719" t="s">
        <v>537</v>
      </c>
    </row>
    <row r="12720" spans="1:5" x14ac:dyDescent="0.25">
      <c r="A12720" t="s">
        <v>13054</v>
      </c>
      <c r="B12720" t="s">
        <v>20</v>
      </c>
      <c r="C12720" t="s">
        <v>19</v>
      </c>
      <c r="D12720" t="s">
        <v>33</v>
      </c>
      <c r="E12720" t="s">
        <v>562</v>
      </c>
    </row>
    <row r="12721" spans="1:5" x14ac:dyDescent="0.25">
      <c r="A12721" t="s">
        <v>3745</v>
      </c>
      <c r="B12721" t="s">
        <v>20</v>
      </c>
      <c r="C12721" t="s">
        <v>21</v>
      </c>
      <c r="D12721" t="s">
        <v>33</v>
      </c>
      <c r="E12721" t="s">
        <v>537</v>
      </c>
    </row>
    <row r="12722" spans="1:5" x14ac:dyDescent="0.25">
      <c r="A12722" t="s">
        <v>13056</v>
      </c>
      <c r="B12722" t="s">
        <v>20</v>
      </c>
      <c r="C12722" t="s">
        <v>19</v>
      </c>
      <c r="D12722" t="s">
        <v>33</v>
      </c>
      <c r="E12722" t="s">
        <v>562</v>
      </c>
    </row>
    <row r="12723" spans="1:5" x14ac:dyDescent="0.25">
      <c r="A12723" t="s">
        <v>13058</v>
      </c>
      <c r="B12723" t="s">
        <v>20</v>
      </c>
      <c r="C12723" t="s">
        <v>19</v>
      </c>
      <c r="D12723" t="s">
        <v>33</v>
      </c>
      <c r="E12723" t="s">
        <v>538</v>
      </c>
    </row>
    <row r="12724" spans="1:5" x14ac:dyDescent="0.25">
      <c r="A12724" t="s">
        <v>26450</v>
      </c>
      <c r="B12724" t="s">
        <v>20</v>
      </c>
      <c r="C12724" t="s">
        <v>19</v>
      </c>
      <c r="D12724" t="s">
        <v>33</v>
      </c>
      <c r="E12724" t="s">
        <v>533</v>
      </c>
    </row>
    <row r="12725" spans="1:5" x14ac:dyDescent="0.25">
      <c r="A12725" t="s">
        <v>13059</v>
      </c>
      <c r="B12725" t="s">
        <v>20</v>
      </c>
      <c r="C12725" t="s">
        <v>19</v>
      </c>
      <c r="D12725" t="s">
        <v>33</v>
      </c>
      <c r="E12725" t="s">
        <v>530</v>
      </c>
    </row>
    <row r="12726" spans="1:5" x14ac:dyDescent="0.25">
      <c r="A12726" t="s">
        <v>5394</v>
      </c>
      <c r="B12726" t="s">
        <v>20</v>
      </c>
      <c r="C12726" t="s">
        <v>21</v>
      </c>
      <c r="D12726" t="s">
        <v>33</v>
      </c>
      <c r="E12726" t="s">
        <v>537</v>
      </c>
    </row>
    <row r="12727" spans="1:5" x14ac:dyDescent="0.25">
      <c r="A12727" t="s">
        <v>13061</v>
      </c>
      <c r="B12727" t="s">
        <v>20</v>
      </c>
      <c r="C12727" t="s">
        <v>19</v>
      </c>
      <c r="D12727" t="s">
        <v>33</v>
      </c>
      <c r="E12727" t="s">
        <v>562</v>
      </c>
    </row>
    <row r="12728" spans="1:5" x14ac:dyDescent="0.25">
      <c r="A12728" t="s">
        <v>13065</v>
      </c>
      <c r="B12728" t="s">
        <v>20</v>
      </c>
      <c r="C12728" t="s">
        <v>21</v>
      </c>
      <c r="D12728" t="s">
        <v>33</v>
      </c>
      <c r="E12728" t="s">
        <v>581</v>
      </c>
    </row>
    <row r="12729" spans="1:5" x14ac:dyDescent="0.25">
      <c r="A12729" t="s">
        <v>13063</v>
      </c>
      <c r="B12729" t="s">
        <v>20</v>
      </c>
      <c r="C12729" t="s">
        <v>19</v>
      </c>
      <c r="D12729" t="s">
        <v>33</v>
      </c>
      <c r="E12729" t="s">
        <v>538</v>
      </c>
    </row>
    <row r="12730" spans="1:5" x14ac:dyDescent="0.25">
      <c r="A12730" t="s">
        <v>21382</v>
      </c>
      <c r="B12730" t="s">
        <v>20</v>
      </c>
      <c r="C12730" t="s">
        <v>21</v>
      </c>
      <c r="D12730" t="s">
        <v>33</v>
      </c>
      <c r="E12730" t="s">
        <v>537</v>
      </c>
    </row>
    <row r="12731" spans="1:5" x14ac:dyDescent="0.25">
      <c r="A12731" t="s">
        <v>16966</v>
      </c>
      <c r="B12731" t="s">
        <v>20</v>
      </c>
      <c r="C12731" t="s">
        <v>21</v>
      </c>
      <c r="D12731" t="s">
        <v>33</v>
      </c>
      <c r="E12731" t="s">
        <v>537</v>
      </c>
    </row>
    <row r="12732" spans="1:5" x14ac:dyDescent="0.25">
      <c r="A12732" t="s">
        <v>7920</v>
      </c>
      <c r="B12732" t="s">
        <v>20</v>
      </c>
      <c r="C12732" t="s">
        <v>19</v>
      </c>
      <c r="D12732" t="s">
        <v>33</v>
      </c>
      <c r="E12732" t="s">
        <v>533</v>
      </c>
    </row>
    <row r="12733" spans="1:5" x14ac:dyDescent="0.25">
      <c r="A12733" t="s">
        <v>13067</v>
      </c>
      <c r="B12733" t="s">
        <v>20</v>
      </c>
      <c r="C12733" t="s">
        <v>21</v>
      </c>
      <c r="D12733" t="s">
        <v>33</v>
      </c>
      <c r="E12733" t="s">
        <v>581</v>
      </c>
    </row>
    <row r="12734" spans="1:5" x14ac:dyDescent="0.25">
      <c r="A12734" t="s">
        <v>19744</v>
      </c>
      <c r="B12734" t="s">
        <v>20</v>
      </c>
      <c r="C12734" t="s">
        <v>19</v>
      </c>
      <c r="D12734" t="s">
        <v>33</v>
      </c>
      <c r="E12734" t="s">
        <v>533</v>
      </c>
    </row>
    <row r="12735" spans="1:5" x14ac:dyDescent="0.25">
      <c r="A12735" t="s">
        <v>13069</v>
      </c>
      <c r="B12735" t="s">
        <v>20</v>
      </c>
      <c r="C12735" t="s">
        <v>19</v>
      </c>
      <c r="D12735" t="s">
        <v>33</v>
      </c>
      <c r="E12735" t="s">
        <v>530</v>
      </c>
    </row>
    <row r="12736" spans="1:5" x14ac:dyDescent="0.25">
      <c r="A12736" t="s">
        <v>13070</v>
      </c>
      <c r="B12736" t="s">
        <v>20</v>
      </c>
      <c r="C12736" t="s">
        <v>19</v>
      </c>
      <c r="D12736" t="s">
        <v>33</v>
      </c>
      <c r="E12736" t="s">
        <v>538</v>
      </c>
    </row>
    <row r="12737" spans="1:5" x14ac:dyDescent="0.25">
      <c r="A12737" t="s">
        <v>28251</v>
      </c>
      <c r="B12737" t="s">
        <v>20</v>
      </c>
      <c r="C12737" t="s">
        <v>19</v>
      </c>
      <c r="D12737" t="s">
        <v>33</v>
      </c>
      <c r="E12737" t="s">
        <v>533</v>
      </c>
    </row>
    <row r="12738" spans="1:5" x14ac:dyDescent="0.25">
      <c r="A12738" t="s">
        <v>13073</v>
      </c>
      <c r="B12738" t="s">
        <v>20</v>
      </c>
      <c r="C12738" t="s">
        <v>19</v>
      </c>
      <c r="D12738" t="s">
        <v>33</v>
      </c>
      <c r="E12738" t="s">
        <v>530</v>
      </c>
    </row>
    <row r="12739" spans="1:5" x14ac:dyDescent="0.25">
      <c r="A12739" t="s">
        <v>13072</v>
      </c>
      <c r="B12739" t="s">
        <v>20</v>
      </c>
      <c r="C12739" t="s">
        <v>19</v>
      </c>
      <c r="D12739" t="s">
        <v>33</v>
      </c>
      <c r="E12739" t="s">
        <v>538</v>
      </c>
    </row>
    <row r="12740" spans="1:5" x14ac:dyDescent="0.25">
      <c r="A12740" t="s">
        <v>19756</v>
      </c>
      <c r="B12740" t="s">
        <v>20</v>
      </c>
      <c r="C12740" t="s">
        <v>21</v>
      </c>
      <c r="D12740" t="s">
        <v>33</v>
      </c>
      <c r="E12740" t="s">
        <v>537</v>
      </c>
    </row>
    <row r="12741" spans="1:5" x14ac:dyDescent="0.25">
      <c r="A12741" t="s">
        <v>13075</v>
      </c>
      <c r="B12741" t="s">
        <v>20</v>
      </c>
      <c r="C12741" t="s">
        <v>19</v>
      </c>
      <c r="D12741" t="s">
        <v>33</v>
      </c>
      <c r="E12741" t="s">
        <v>538</v>
      </c>
    </row>
    <row r="12742" spans="1:5" x14ac:dyDescent="0.25">
      <c r="A12742" t="s">
        <v>2728</v>
      </c>
      <c r="B12742" t="s">
        <v>20</v>
      </c>
      <c r="C12742" t="s">
        <v>21</v>
      </c>
      <c r="D12742" t="s">
        <v>33</v>
      </c>
      <c r="E12742" t="s">
        <v>537</v>
      </c>
    </row>
    <row r="12743" spans="1:5" x14ac:dyDescent="0.25">
      <c r="A12743" t="s">
        <v>13076</v>
      </c>
      <c r="B12743" t="s">
        <v>20</v>
      </c>
      <c r="C12743" t="s">
        <v>19</v>
      </c>
      <c r="D12743" t="s">
        <v>33</v>
      </c>
      <c r="E12743" t="s">
        <v>562</v>
      </c>
    </row>
    <row r="12744" spans="1:5" x14ac:dyDescent="0.25">
      <c r="A12744" t="s">
        <v>13077</v>
      </c>
      <c r="B12744" t="s">
        <v>20</v>
      </c>
      <c r="C12744" t="s">
        <v>19</v>
      </c>
      <c r="D12744" t="s">
        <v>33</v>
      </c>
      <c r="E12744" t="s">
        <v>562</v>
      </c>
    </row>
    <row r="12745" spans="1:5" x14ac:dyDescent="0.25">
      <c r="A12745" t="s">
        <v>13080</v>
      </c>
      <c r="B12745" t="s">
        <v>20</v>
      </c>
      <c r="C12745" t="s">
        <v>19</v>
      </c>
      <c r="D12745" t="s">
        <v>33</v>
      </c>
      <c r="E12745" t="s">
        <v>538</v>
      </c>
    </row>
    <row r="12746" spans="1:5" x14ac:dyDescent="0.25">
      <c r="A12746" t="s">
        <v>16892</v>
      </c>
      <c r="B12746" t="s">
        <v>20</v>
      </c>
      <c r="C12746" t="s">
        <v>21</v>
      </c>
      <c r="D12746" t="s">
        <v>33</v>
      </c>
      <c r="E12746" t="s">
        <v>537</v>
      </c>
    </row>
    <row r="12747" spans="1:5" x14ac:dyDescent="0.25">
      <c r="A12747" t="s">
        <v>13081</v>
      </c>
      <c r="B12747" t="s">
        <v>20</v>
      </c>
      <c r="C12747" t="s">
        <v>19</v>
      </c>
      <c r="D12747" t="s">
        <v>33</v>
      </c>
      <c r="E12747" t="s">
        <v>530</v>
      </c>
    </row>
    <row r="12748" spans="1:5" x14ac:dyDescent="0.25">
      <c r="A12748" t="s">
        <v>13083</v>
      </c>
      <c r="B12748" t="s">
        <v>20</v>
      </c>
      <c r="C12748" t="s">
        <v>19</v>
      </c>
      <c r="D12748" t="s">
        <v>33</v>
      </c>
      <c r="E12748" t="s">
        <v>562</v>
      </c>
    </row>
    <row r="12749" spans="1:5" x14ac:dyDescent="0.25">
      <c r="A12749" t="s">
        <v>2507</v>
      </c>
      <c r="B12749" t="s">
        <v>20</v>
      </c>
      <c r="C12749" t="s">
        <v>21</v>
      </c>
      <c r="D12749" t="s">
        <v>33</v>
      </c>
      <c r="E12749" t="s">
        <v>537</v>
      </c>
    </row>
    <row r="12750" spans="1:5" x14ac:dyDescent="0.25">
      <c r="A12750" t="s">
        <v>17030</v>
      </c>
      <c r="B12750" t="s">
        <v>20</v>
      </c>
      <c r="C12750" t="s">
        <v>21</v>
      </c>
      <c r="D12750" t="s">
        <v>33</v>
      </c>
      <c r="E12750" t="s">
        <v>537</v>
      </c>
    </row>
    <row r="12751" spans="1:5" x14ac:dyDescent="0.25">
      <c r="A12751" t="s">
        <v>13085</v>
      </c>
      <c r="B12751" t="s">
        <v>20</v>
      </c>
      <c r="C12751" t="s">
        <v>22</v>
      </c>
      <c r="D12751" t="s">
        <v>33</v>
      </c>
      <c r="E12751" t="s">
        <v>693</v>
      </c>
    </row>
    <row r="12752" spans="1:5" x14ac:dyDescent="0.25">
      <c r="A12752" t="s">
        <v>2729</v>
      </c>
      <c r="B12752" t="s">
        <v>20</v>
      </c>
      <c r="C12752" t="s">
        <v>21</v>
      </c>
      <c r="D12752" t="s">
        <v>33</v>
      </c>
      <c r="E12752" t="s">
        <v>537</v>
      </c>
    </row>
    <row r="12753" spans="1:5" x14ac:dyDescent="0.25">
      <c r="A12753" t="s">
        <v>13087</v>
      </c>
      <c r="B12753" t="s">
        <v>20</v>
      </c>
      <c r="C12753" t="s">
        <v>19</v>
      </c>
      <c r="D12753" t="s">
        <v>33</v>
      </c>
      <c r="E12753" t="s">
        <v>530</v>
      </c>
    </row>
    <row r="12754" spans="1:5" x14ac:dyDescent="0.25">
      <c r="A12754" t="s">
        <v>17029</v>
      </c>
      <c r="B12754" t="s">
        <v>20</v>
      </c>
      <c r="C12754" t="s">
        <v>21</v>
      </c>
      <c r="D12754" t="s">
        <v>33</v>
      </c>
      <c r="E12754" t="s">
        <v>537</v>
      </c>
    </row>
    <row r="12755" spans="1:5" x14ac:dyDescent="0.25">
      <c r="A12755" t="s">
        <v>4094</v>
      </c>
      <c r="B12755" t="s">
        <v>20</v>
      </c>
      <c r="C12755" t="s">
        <v>21</v>
      </c>
      <c r="D12755" t="s">
        <v>33</v>
      </c>
      <c r="E12755" t="s">
        <v>537</v>
      </c>
    </row>
    <row r="12756" spans="1:5" x14ac:dyDescent="0.25">
      <c r="A12756" t="s">
        <v>9104</v>
      </c>
      <c r="B12756" t="s">
        <v>20</v>
      </c>
      <c r="C12756" t="s">
        <v>21</v>
      </c>
      <c r="D12756" t="s">
        <v>33</v>
      </c>
      <c r="E12756" t="s">
        <v>537</v>
      </c>
    </row>
    <row r="12757" spans="1:5" x14ac:dyDescent="0.25">
      <c r="A12757" t="s">
        <v>13090</v>
      </c>
      <c r="B12757" t="s">
        <v>20</v>
      </c>
      <c r="C12757" t="s">
        <v>22</v>
      </c>
      <c r="D12757" t="s">
        <v>69</v>
      </c>
      <c r="E12757" t="s">
        <v>908</v>
      </c>
    </row>
    <row r="12758" spans="1:5" x14ac:dyDescent="0.25">
      <c r="A12758" t="s">
        <v>13091</v>
      </c>
      <c r="B12758" t="s">
        <v>20</v>
      </c>
      <c r="C12758" t="s">
        <v>19</v>
      </c>
      <c r="D12758" t="s">
        <v>33</v>
      </c>
      <c r="E12758" t="s">
        <v>539</v>
      </c>
    </row>
    <row r="12759" spans="1:5" x14ac:dyDescent="0.25">
      <c r="A12759" t="s">
        <v>13092</v>
      </c>
      <c r="B12759" t="s">
        <v>20</v>
      </c>
      <c r="C12759" t="s">
        <v>19</v>
      </c>
      <c r="D12759" t="s">
        <v>33</v>
      </c>
      <c r="E12759" t="s">
        <v>538</v>
      </c>
    </row>
    <row r="12760" spans="1:5" x14ac:dyDescent="0.25">
      <c r="A12760" t="s">
        <v>13094</v>
      </c>
      <c r="B12760" t="s">
        <v>20</v>
      </c>
      <c r="C12760" t="s">
        <v>19</v>
      </c>
      <c r="D12760" t="s">
        <v>33</v>
      </c>
      <c r="E12760" t="s">
        <v>530</v>
      </c>
    </row>
    <row r="12761" spans="1:5" x14ac:dyDescent="0.25">
      <c r="A12761" t="s">
        <v>19049</v>
      </c>
      <c r="B12761" t="s">
        <v>20</v>
      </c>
      <c r="C12761" t="s">
        <v>21</v>
      </c>
      <c r="D12761" t="s">
        <v>33</v>
      </c>
      <c r="E12761" t="s">
        <v>537</v>
      </c>
    </row>
    <row r="12762" spans="1:5" x14ac:dyDescent="0.25">
      <c r="A12762" t="s">
        <v>13095</v>
      </c>
      <c r="B12762" t="s">
        <v>20</v>
      </c>
      <c r="C12762" t="s">
        <v>19</v>
      </c>
      <c r="D12762" t="s">
        <v>33</v>
      </c>
      <c r="E12762" t="s">
        <v>538</v>
      </c>
    </row>
    <row r="12763" spans="1:5" x14ac:dyDescent="0.25">
      <c r="A12763" t="s">
        <v>13096</v>
      </c>
      <c r="B12763" t="s">
        <v>20</v>
      </c>
      <c r="C12763" t="s">
        <v>19</v>
      </c>
      <c r="D12763" t="s">
        <v>33</v>
      </c>
      <c r="E12763" t="s">
        <v>530</v>
      </c>
    </row>
    <row r="12764" spans="1:5" x14ac:dyDescent="0.25">
      <c r="A12764" t="s">
        <v>16975</v>
      </c>
      <c r="B12764" t="s">
        <v>20</v>
      </c>
      <c r="C12764" t="s">
        <v>21</v>
      </c>
      <c r="D12764" t="s">
        <v>33</v>
      </c>
      <c r="E12764" t="s">
        <v>537</v>
      </c>
    </row>
    <row r="12765" spans="1:5" x14ac:dyDescent="0.25">
      <c r="A12765" t="s">
        <v>29650</v>
      </c>
      <c r="B12765" t="s">
        <v>20</v>
      </c>
      <c r="C12765" t="s">
        <v>21</v>
      </c>
      <c r="D12765" t="s">
        <v>69</v>
      </c>
      <c r="E12765" t="s">
        <v>537</v>
      </c>
    </row>
    <row r="12766" spans="1:5" x14ac:dyDescent="0.25">
      <c r="A12766" t="s">
        <v>13099</v>
      </c>
      <c r="B12766" t="s">
        <v>20</v>
      </c>
      <c r="C12766" t="s">
        <v>19</v>
      </c>
      <c r="D12766" t="s">
        <v>33</v>
      </c>
      <c r="E12766" t="s">
        <v>562</v>
      </c>
    </row>
    <row r="12767" spans="1:5" x14ac:dyDescent="0.25">
      <c r="A12767" t="s">
        <v>20821</v>
      </c>
      <c r="B12767" t="s">
        <v>20</v>
      </c>
      <c r="C12767" t="s">
        <v>21</v>
      </c>
      <c r="D12767" t="s">
        <v>33</v>
      </c>
      <c r="E12767" t="s">
        <v>537</v>
      </c>
    </row>
    <row r="12768" spans="1:5" x14ac:dyDescent="0.25">
      <c r="A12768" t="s">
        <v>13101</v>
      </c>
      <c r="B12768" t="s">
        <v>20</v>
      </c>
      <c r="C12768" t="s">
        <v>19</v>
      </c>
      <c r="D12768" t="s">
        <v>33</v>
      </c>
      <c r="E12768" t="s">
        <v>562</v>
      </c>
    </row>
    <row r="12769" spans="1:5" x14ac:dyDescent="0.25">
      <c r="A12769" t="s">
        <v>13102</v>
      </c>
      <c r="B12769" t="s">
        <v>20</v>
      </c>
      <c r="C12769" t="s">
        <v>19</v>
      </c>
      <c r="D12769" t="s">
        <v>33</v>
      </c>
      <c r="E12769" t="s">
        <v>562</v>
      </c>
    </row>
    <row r="12770" spans="1:5" x14ac:dyDescent="0.25">
      <c r="A12770" t="s">
        <v>5283</v>
      </c>
      <c r="B12770" t="s">
        <v>20</v>
      </c>
      <c r="C12770" t="s">
        <v>21</v>
      </c>
      <c r="D12770" t="s">
        <v>33</v>
      </c>
      <c r="E12770" t="s">
        <v>537</v>
      </c>
    </row>
    <row r="12771" spans="1:5" x14ac:dyDescent="0.25">
      <c r="A12771" t="s">
        <v>13107</v>
      </c>
      <c r="B12771" t="s">
        <v>20</v>
      </c>
      <c r="C12771" t="s">
        <v>19</v>
      </c>
      <c r="D12771" t="s">
        <v>33</v>
      </c>
      <c r="E12771" t="s">
        <v>538</v>
      </c>
    </row>
    <row r="12772" spans="1:5" x14ac:dyDescent="0.25">
      <c r="A12772" t="s">
        <v>13104</v>
      </c>
      <c r="B12772" t="s">
        <v>20</v>
      </c>
      <c r="C12772" t="s">
        <v>24</v>
      </c>
      <c r="D12772" t="s">
        <v>33</v>
      </c>
      <c r="E12772" t="s">
        <v>735</v>
      </c>
    </row>
    <row r="12773" spans="1:5" x14ac:dyDescent="0.25">
      <c r="A12773" t="s">
        <v>13105</v>
      </c>
      <c r="B12773" t="s">
        <v>20</v>
      </c>
      <c r="C12773" t="s">
        <v>19</v>
      </c>
      <c r="D12773" t="s">
        <v>33</v>
      </c>
      <c r="E12773" t="s">
        <v>538</v>
      </c>
    </row>
    <row r="12774" spans="1:5" x14ac:dyDescent="0.25">
      <c r="A12774" t="s">
        <v>13106</v>
      </c>
      <c r="B12774" t="s">
        <v>20</v>
      </c>
      <c r="C12774" t="s">
        <v>19</v>
      </c>
      <c r="D12774" t="s">
        <v>33</v>
      </c>
      <c r="E12774" t="s">
        <v>562</v>
      </c>
    </row>
    <row r="12775" spans="1:5" x14ac:dyDescent="0.25">
      <c r="A12775" t="s">
        <v>7574</v>
      </c>
      <c r="B12775" t="s">
        <v>20</v>
      </c>
      <c r="C12775" t="s">
        <v>21</v>
      </c>
      <c r="D12775" t="s">
        <v>33</v>
      </c>
      <c r="E12775" t="s">
        <v>537</v>
      </c>
    </row>
    <row r="12776" spans="1:5" x14ac:dyDescent="0.25">
      <c r="A12776" t="s">
        <v>26800</v>
      </c>
      <c r="B12776" t="s">
        <v>20</v>
      </c>
      <c r="C12776" t="s">
        <v>21</v>
      </c>
      <c r="D12776" t="s">
        <v>33</v>
      </c>
      <c r="E12776" t="s">
        <v>537</v>
      </c>
    </row>
    <row r="12777" spans="1:5" x14ac:dyDescent="0.25">
      <c r="A12777" t="s">
        <v>19941</v>
      </c>
      <c r="B12777" t="s">
        <v>20</v>
      </c>
      <c r="C12777" t="s">
        <v>21</v>
      </c>
      <c r="D12777" t="s">
        <v>33</v>
      </c>
      <c r="E12777" t="s">
        <v>537</v>
      </c>
    </row>
    <row r="12778" spans="1:5" x14ac:dyDescent="0.25">
      <c r="A12778" t="s">
        <v>19943</v>
      </c>
      <c r="B12778" t="s">
        <v>20</v>
      </c>
      <c r="C12778" t="s">
        <v>21</v>
      </c>
      <c r="D12778" t="s">
        <v>33</v>
      </c>
      <c r="E12778" t="s">
        <v>537</v>
      </c>
    </row>
    <row r="12779" spans="1:5" x14ac:dyDescent="0.25">
      <c r="A12779" t="s">
        <v>25474</v>
      </c>
      <c r="B12779" t="s">
        <v>20</v>
      </c>
      <c r="C12779" t="s">
        <v>21</v>
      </c>
      <c r="D12779" t="s">
        <v>33</v>
      </c>
      <c r="E12779" t="s">
        <v>537</v>
      </c>
    </row>
    <row r="12780" spans="1:5" x14ac:dyDescent="0.25">
      <c r="A12780" t="s">
        <v>13113</v>
      </c>
      <c r="B12780" t="s">
        <v>20</v>
      </c>
      <c r="C12780" t="s">
        <v>19</v>
      </c>
      <c r="D12780" t="s">
        <v>33</v>
      </c>
      <c r="E12780" t="s">
        <v>530</v>
      </c>
    </row>
    <row r="12781" spans="1:5" x14ac:dyDescent="0.25">
      <c r="A12781" t="s">
        <v>1139</v>
      </c>
      <c r="B12781" t="s">
        <v>20</v>
      </c>
      <c r="C12781" t="s">
        <v>19</v>
      </c>
      <c r="D12781" t="s">
        <v>33</v>
      </c>
      <c r="E12781" t="s">
        <v>533</v>
      </c>
    </row>
    <row r="12782" spans="1:5" x14ac:dyDescent="0.25">
      <c r="A12782" t="s">
        <v>13115</v>
      </c>
      <c r="B12782" t="s">
        <v>20</v>
      </c>
      <c r="C12782" t="s">
        <v>19</v>
      </c>
      <c r="D12782" t="s">
        <v>33</v>
      </c>
      <c r="E12782" t="s">
        <v>538</v>
      </c>
    </row>
    <row r="12783" spans="1:5" x14ac:dyDescent="0.25">
      <c r="A12783" t="s">
        <v>13116</v>
      </c>
      <c r="B12783" t="s">
        <v>20</v>
      </c>
      <c r="C12783" t="s">
        <v>19</v>
      </c>
      <c r="D12783" t="s">
        <v>33</v>
      </c>
      <c r="E12783" t="s">
        <v>530</v>
      </c>
    </row>
    <row r="12784" spans="1:5" x14ac:dyDescent="0.25">
      <c r="A12784" t="s">
        <v>24536</v>
      </c>
      <c r="B12784" t="s">
        <v>20</v>
      </c>
      <c r="C12784" t="s">
        <v>21</v>
      </c>
      <c r="D12784" t="s">
        <v>33</v>
      </c>
      <c r="E12784" t="s">
        <v>537</v>
      </c>
    </row>
    <row r="12785" spans="1:5" x14ac:dyDescent="0.25">
      <c r="A12785" t="s">
        <v>27583</v>
      </c>
      <c r="B12785" t="s">
        <v>20</v>
      </c>
      <c r="C12785" t="s">
        <v>19</v>
      </c>
      <c r="D12785" t="s">
        <v>33</v>
      </c>
      <c r="E12785" t="s">
        <v>533</v>
      </c>
    </row>
    <row r="12786" spans="1:5" x14ac:dyDescent="0.25">
      <c r="A12786" t="s">
        <v>13119</v>
      </c>
      <c r="B12786" t="s">
        <v>16</v>
      </c>
      <c r="C12786" t="s">
        <v>15</v>
      </c>
      <c r="D12786" t="s">
        <v>33</v>
      </c>
      <c r="E12786" t="s">
        <v>659</v>
      </c>
    </row>
    <row r="12787" spans="1:5" x14ac:dyDescent="0.25">
      <c r="A12787" t="s">
        <v>13120</v>
      </c>
      <c r="B12787" t="s">
        <v>16</v>
      </c>
      <c r="C12787" t="s">
        <v>15</v>
      </c>
      <c r="D12787" t="s">
        <v>33</v>
      </c>
      <c r="E12787" t="s">
        <v>659</v>
      </c>
    </row>
    <row r="12788" spans="1:5" x14ac:dyDescent="0.25">
      <c r="A12788" t="s">
        <v>18356</v>
      </c>
      <c r="B12788" t="s">
        <v>20</v>
      </c>
      <c r="C12788" t="s">
        <v>21</v>
      </c>
      <c r="D12788" t="s">
        <v>33</v>
      </c>
      <c r="E12788" t="s">
        <v>537</v>
      </c>
    </row>
    <row r="12789" spans="1:5" x14ac:dyDescent="0.25">
      <c r="A12789" t="s">
        <v>13123</v>
      </c>
      <c r="B12789" t="s">
        <v>20</v>
      </c>
      <c r="C12789" t="s">
        <v>19</v>
      </c>
      <c r="D12789" t="s">
        <v>33</v>
      </c>
      <c r="E12789" t="s">
        <v>538</v>
      </c>
    </row>
    <row r="12790" spans="1:5" x14ac:dyDescent="0.25">
      <c r="A12790" t="s">
        <v>2822</v>
      </c>
      <c r="B12790" t="s">
        <v>20</v>
      </c>
      <c r="C12790" t="s">
        <v>21</v>
      </c>
      <c r="D12790" t="s">
        <v>33</v>
      </c>
      <c r="E12790" t="s">
        <v>537</v>
      </c>
    </row>
    <row r="12791" spans="1:5" x14ac:dyDescent="0.25">
      <c r="A12791" t="s">
        <v>13124</v>
      </c>
      <c r="B12791" t="s">
        <v>20</v>
      </c>
      <c r="C12791" t="s">
        <v>19</v>
      </c>
      <c r="D12791" t="s">
        <v>33</v>
      </c>
      <c r="E12791" t="s">
        <v>538</v>
      </c>
    </row>
    <row r="12792" spans="1:5" x14ac:dyDescent="0.25">
      <c r="A12792" t="s">
        <v>14855</v>
      </c>
      <c r="B12792" t="s">
        <v>20</v>
      </c>
      <c r="C12792" t="s">
        <v>21</v>
      </c>
      <c r="D12792" t="s">
        <v>33</v>
      </c>
      <c r="E12792" t="s">
        <v>537</v>
      </c>
    </row>
    <row r="12793" spans="1:5" x14ac:dyDescent="0.25">
      <c r="A12793" t="s">
        <v>13127</v>
      </c>
      <c r="B12793" t="s">
        <v>20</v>
      </c>
      <c r="C12793" t="s">
        <v>19</v>
      </c>
      <c r="D12793" t="s">
        <v>33</v>
      </c>
      <c r="E12793" t="s">
        <v>538</v>
      </c>
    </row>
    <row r="12794" spans="1:5" x14ac:dyDescent="0.25">
      <c r="A12794" t="s">
        <v>22232</v>
      </c>
      <c r="B12794" t="s">
        <v>20</v>
      </c>
      <c r="C12794" t="s">
        <v>21</v>
      </c>
      <c r="D12794" t="s">
        <v>33</v>
      </c>
      <c r="E12794" t="s">
        <v>537</v>
      </c>
    </row>
    <row r="12795" spans="1:5" x14ac:dyDescent="0.25">
      <c r="A12795" t="s">
        <v>12948</v>
      </c>
      <c r="B12795" t="s">
        <v>20</v>
      </c>
      <c r="C12795" t="s">
        <v>21</v>
      </c>
      <c r="D12795" t="s">
        <v>33</v>
      </c>
      <c r="E12795" t="s">
        <v>537</v>
      </c>
    </row>
    <row r="12796" spans="1:5" x14ac:dyDescent="0.25">
      <c r="A12796" t="s">
        <v>13128</v>
      </c>
      <c r="B12796" t="s">
        <v>20</v>
      </c>
      <c r="C12796" t="s">
        <v>19</v>
      </c>
      <c r="D12796" t="s">
        <v>33</v>
      </c>
      <c r="E12796" t="s">
        <v>530</v>
      </c>
    </row>
    <row r="12797" spans="1:5" x14ac:dyDescent="0.25">
      <c r="A12797" t="s">
        <v>13130</v>
      </c>
      <c r="B12797" t="s">
        <v>20</v>
      </c>
      <c r="C12797" t="s">
        <v>19</v>
      </c>
      <c r="D12797" t="s">
        <v>33</v>
      </c>
      <c r="E12797" t="s">
        <v>538</v>
      </c>
    </row>
    <row r="12798" spans="1:5" x14ac:dyDescent="0.25">
      <c r="A12798" t="s">
        <v>13131</v>
      </c>
      <c r="B12798" t="s">
        <v>20</v>
      </c>
      <c r="C12798" t="s">
        <v>19</v>
      </c>
      <c r="D12798" t="s">
        <v>33</v>
      </c>
      <c r="E12798" t="s">
        <v>530</v>
      </c>
    </row>
    <row r="12799" spans="1:5" x14ac:dyDescent="0.25">
      <c r="A12799" t="s">
        <v>26915</v>
      </c>
      <c r="B12799" t="s">
        <v>20</v>
      </c>
      <c r="C12799" t="s">
        <v>21</v>
      </c>
      <c r="D12799" t="s">
        <v>33</v>
      </c>
      <c r="E12799" t="s">
        <v>537</v>
      </c>
    </row>
    <row r="12800" spans="1:5" x14ac:dyDescent="0.25">
      <c r="A12800" t="s">
        <v>13133</v>
      </c>
      <c r="B12800" t="s">
        <v>20</v>
      </c>
      <c r="C12800" t="s">
        <v>19</v>
      </c>
      <c r="D12800" t="s">
        <v>33</v>
      </c>
      <c r="E12800" t="s">
        <v>538</v>
      </c>
    </row>
    <row r="12801" spans="1:5" x14ac:dyDescent="0.25">
      <c r="A12801" t="s">
        <v>25948</v>
      </c>
      <c r="B12801" t="s">
        <v>20</v>
      </c>
      <c r="C12801" t="s">
        <v>21</v>
      </c>
      <c r="D12801" t="s">
        <v>33</v>
      </c>
      <c r="E12801" t="s">
        <v>537</v>
      </c>
    </row>
    <row r="12802" spans="1:5" x14ac:dyDescent="0.25">
      <c r="A12802" t="s">
        <v>13135</v>
      </c>
      <c r="B12802" t="s">
        <v>20</v>
      </c>
      <c r="C12802" t="s">
        <v>19</v>
      </c>
      <c r="D12802" t="s">
        <v>33</v>
      </c>
      <c r="E12802" t="s">
        <v>538</v>
      </c>
    </row>
    <row r="12803" spans="1:5" x14ac:dyDescent="0.25">
      <c r="A12803" t="s">
        <v>25752</v>
      </c>
      <c r="B12803" t="s">
        <v>20</v>
      </c>
      <c r="C12803" t="s">
        <v>21</v>
      </c>
      <c r="D12803" t="s">
        <v>33</v>
      </c>
      <c r="E12803" t="s">
        <v>537</v>
      </c>
    </row>
    <row r="12804" spans="1:5" x14ac:dyDescent="0.25">
      <c r="A12804" t="s">
        <v>25134</v>
      </c>
      <c r="B12804" t="s">
        <v>20</v>
      </c>
      <c r="C12804" t="s">
        <v>21</v>
      </c>
      <c r="D12804" t="s">
        <v>33</v>
      </c>
      <c r="E12804" t="s">
        <v>537</v>
      </c>
    </row>
    <row r="12805" spans="1:5" x14ac:dyDescent="0.25">
      <c r="A12805" t="s">
        <v>13138</v>
      </c>
      <c r="B12805" t="s">
        <v>20</v>
      </c>
      <c r="C12805" t="s">
        <v>19</v>
      </c>
      <c r="D12805" t="s">
        <v>33</v>
      </c>
      <c r="E12805" t="s">
        <v>538</v>
      </c>
    </row>
    <row r="12806" spans="1:5" x14ac:dyDescent="0.25">
      <c r="A12806" t="s">
        <v>13136</v>
      </c>
      <c r="B12806" t="s">
        <v>20</v>
      </c>
      <c r="C12806" t="s">
        <v>19</v>
      </c>
      <c r="D12806" t="s">
        <v>33</v>
      </c>
      <c r="E12806" t="s">
        <v>538</v>
      </c>
    </row>
    <row r="12807" spans="1:5" x14ac:dyDescent="0.25">
      <c r="A12807" t="s">
        <v>17872</v>
      </c>
      <c r="B12807" t="s">
        <v>20</v>
      </c>
      <c r="C12807" t="s">
        <v>21</v>
      </c>
      <c r="D12807" t="s">
        <v>33</v>
      </c>
      <c r="E12807" t="s">
        <v>537</v>
      </c>
    </row>
    <row r="12808" spans="1:5" x14ac:dyDescent="0.25">
      <c r="A12808" t="s">
        <v>13141</v>
      </c>
      <c r="B12808" t="s">
        <v>20</v>
      </c>
      <c r="C12808" t="s">
        <v>19</v>
      </c>
      <c r="D12808" t="s">
        <v>33</v>
      </c>
      <c r="E12808" t="s">
        <v>530</v>
      </c>
    </row>
    <row r="12809" spans="1:5" x14ac:dyDescent="0.25">
      <c r="A12809" t="s">
        <v>13143</v>
      </c>
      <c r="B12809" t="s">
        <v>20</v>
      </c>
      <c r="C12809" t="s">
        <v>19</v>
      </c>
      <c r="D12809" t="s">
        <v>33</v>
      </c>
      <c r="E12809" t="s">
        <v>538</v>
      </c>
    </row>
    <row r="12810" spans="1:5" x14ac:dyDescent="0.25">
      <c r="A12810" t="s">
        <v>5163</v>
      </c>
      <c r="B12810" t="s">
        <v>20</v>
      </c>
      <c r="C12810" t="s">
        <v>21</v>
      </c>
      <c r="D12810" t="s">
        <v>33</v>
      </c>
      <c r="E12810" t="s">
        <v>537</v>
      </c>
    </row>
    <row r="12811" spans="1:5" x14ac:dyDescent="0.25">
      <c r="A12811" t="s">
        <v>10532</v>
      </c>
      <c r="B12811" t="s">
        <v>20</v>
      </c>
      <c r="C12811" t="s">
        <v>21</v>
      </c>
      <c r="D12811" t="s">
        <v>33</v>
      </c>
      <c r="E12811" t="s">
        <v>537</v>
      </c>
    </row>
    <row r="12812" spans="1:5" x14ac:dyDescent="0.25">
      <c r="A12812" t="s">
        <v>3550</v>
      </c>
      <c r="B12812" t="s">
        <v>20</v>
      </c>
      <c r="C12812" t="s">
        <v>21</v>
      </c>
      <c r="D12812" t="s">
        <v>33</v>
      </c>
      <c r="E12812" t="s">
        <v>537</v>
      </c>
    </row>
    <row r="12813" spans="1:5" x14ac:dyDescent="0.25">
      <c r="A12813" t="s">
        <v>13146</v>
      </c>
      <c r="B12813" t="s">
        <v>20</v>
      </c>
      <c r="C12813" t="s">
        <v>19</v>
      </c>
      <c r="D12813" t="s">
        <v>33</v>
      </c>
      <c r="E12813" t="s">
        <v>562</v>
      </c>
    </row>
    <row r="12814" spans="1:5" x14ac:dyDescent="0.25">
      <c r="A12814" t="s">
        <v>13148</v>
      </c>
      <c r="B12814" t="s">
        <v>20</v>
      </c>
      <c r="C12814" t="s">
        <v>19</v>
      </c>
      <c r="D12814" t="s">
        <v>33</v>
      </c>
      <c r="E12814" t="s">
        <v>538</v>
      </c>
    </row>
    <row r="12815" spans="1:5" x14ac:dyDescent="0.25">
      <c r="A12815" t="s">
        <v>14712</v>
      </c>
      <c r="B12815" t="s">
        <v>20</v>
      </c>
      <c r="C12815" t="s">
        <v>21</v>
      </c>
      <c r="D12815" t="s">
        <v>33</v>
      </c>
      <c r="E12815" t="s">
        <v>537</v>
      </c>
    </row>
    <row r="12816" spans="1:5" x14ac:dyDescent="0.25">
      <c r="A12816" t="s">
        <v>13149</v>
      </c>
      <c r="B12816" t="s">
        <v>20</v>
      </c>
      <c r="C12816" t="s">
        <v>19</v>
      </c>
      <c r="D12816" t="s">
        <v>33</v>
      </c>
      <c r="E12816" t="s">
        <v>538</v>
      </c>
    </row>
    <row r="12817" spans="1:5" x14ac:dyDescent="0.25">
      <c r="A12817" t="s">
        <v>22864</v>
      </c>
      <c r="B12817" t="s">
        <v>20</v>
      </c>
      <c r="C12817" t="s">
        <v>21</v>
      </c>
      <c r="D12817" t="s">
        <v>33</v>
      </c>
      <c r="E12817" t="s">
        <v>537</v>
      </c>
    </row>
    <row r="12818" spans="1:5" x14ac:dyDescent="0.25">
      <c r="A12818" t="s">
        <v>13151</v>
      </c>
      <c r="B12818" t="s">
        <v>20</v>
      </c>
      <c r="C12818" t="s">
        <v>19</v>
      </c>
      <c r="D12818" t="s">
        <v>33</v>
      </c>
      <c r="E12818" t="s">
        <v>562</v>
      </c>
    </row>
    <row r="12819" spans="1:5" x14ac:dyDescent="0.25">
      <c r="A12819" t="s">
        <v>13153</v>
      </c>
      <c r="B12819" t="s">
        <v>20</v>
      </c>
      <c r="C12819" t="s">
        <v>19</v>
      </c>
      <c r="D12819" t="s">
        <v>33</v>
      </c>
      <c r="E12819" t="s">
        <v>530</v>
      </c>
    </row>
    <row r="12820" spans="1:5" x14ac:dyDescent="0.25">
      <c r="A12820" t="s">
        <v>16791</v>
      </c>
      <c r="B12820" t="s">
        <v>20</v>
      </c>
      <c r="C12820" t="s">
        <v>21</v>
      </c>
      <c r="D12820" t="s">
        <v>33</v>
      </c>
      <c r="E12820" t="s">
        <v>537</v>
      </c>
    </row>
    <row r="12821" spans="1:5" x14ac:dyDescent="0.25">
      <c r="A12821" t="s">
        <v>13154</v>
      </c>
      <c r="B12821" t="s">
        <v>20</v>
      </c>
      <c r="C12821" t="s">
        <v>19</v>
      </c>
      <c r="D12821" t="s">
        <v>33</v>
      </c>
      <c r="E12821" t="s">
        <v>538</v>
      </c>
    </row>
    <row r="12822" spans="1:5" x14ac:dyDescent="0.25">
      <c r="A12822" t="s">
        <v>9134</v>
      </c>
      <c r="B12822" t="s">
        <v>20</v>
      </c>
      <c r="C12822" t="s">
        <v>19</v>
      </c>
      <c r="D12822" t="s">
        <v>33</v>
      </c>
      <c r="E12822" t="s">
        <v>553</v>
      </c>
    </row>
    <row r="12823" spans="1:5" x14ac:dyDescent="0.25">
      <c r="A12823" t="s">
        <v>13156</v>
      </c>
      <c r="B12823" t="s">
        <v>20</v>
      </c>
      <c r="C12823" t="s">
        <v>19</v>
      </c>
      <c r="D12823" t="s">
        <v>33</v>
      </c>
      <c r="E12823" t="s">
        <v>562</v>
      </c>
    </row>
    <row r="12824" spans="1:5" x14ac:dyDescent="0.25">
      <c r="A12824" t="s">
        <v>24701</v>
      </c>
      <c r="B12824" t="s">
        <v>20</v>
      </c>
      <c r="C12824" t="s">
        <v>21</v>
      </c>
      <c r="D12824" t="s">
        <v>33</v>
      </c>
      <c r="E12824" t="s">
        <v>537</v>
      </c>
    </row>
    <row r="12825" spans="1:5" x14ac:dyDescent="0.25">
      <c r="A12825" t="s">
        <v>43644</v>
      </c>
      <c r="B12825" t="s">
        <v>20</v>
      </c>
      <c r="C12825" t="s">
        <v>22</v>
      </c>
      <c r="D12825" t="s">
        <v>67</v>
      </c>
      <c r="E12825" t="s">
        <v>693</v>
      </c>
    </row>
    <row r="12826" spans="1:5" x14ac:dyDescent="0.25">
      <c r="A12826" t="s">
        <v>24832</v>
      </c>
      <c r="B12826" t="s">
        <v>20</v>
      </c>
      <c r="C12826" t="s">
        <v>21</v>
      </c>
      <c r="D12826" t="s">
        <v>33</v>
      </c>
      <c r="E12826" t="s">
        <v>537</v>
      </c>
    </row>
    <row r="12827" spans="1:5" x14ac:dyDescent="0.25">
      <c r="A12827" t="s">
        <v>13158</v>
      </c>
      <c r="B12827" t="s">
        <v>20</v>
      </c>
      <c r="C12827" t="s">
        <v>19</v>
      </c>
      <c r="D12827" t="s">
        <v>33</v>
      </c>
      <c r="E12827" t="s">
        <v>562</v>
      </c>
    </row>
    <row r="12828" spans="1:5" x14ac:dyDescent="0.25">
      <c r="A12828" t="s">
        <v>13160</v>
      </c>
      <c r="B12828" t="s">
        <v>20</v>
      </c>
      <c r="C12828" t="s">
        <v>19</v>
      </c>
      <c r="D12828" t="s">
        <v>33</v>
      </c>
      <c r="E12828" t="s">
        <v>530</v>
      </c>
    </row>
    <row r="12829" spans="1:5" x14ac:dyDescent="0.25">
      <c r="A12829" t="s">
        <v>27255</v>
      </c>
      <c r="B12829" t="s">
        <v>20</v>
      </c>
      <c r="C12829" t="s">
        <v>21</v>
      </c>
      <c r="D12829" t="s">
        <v>33</v>
      </c>
      <c r="E12829" t="s">
        <v>537</v>
      </c>
    </row>
    <row r="12830" spans="1:5" x14ac:dyDescent="0.25">
      <c r="A12830" t="s">
        <v>9343</v>
      </c>
      <c r="B12830" t="s">
        <v>20</v>
      </c>
      <c r="C12830" t="s">
        <v>21</v>
      </c>
      <c r="D12830" t="s">
        <v>33</v>
      </c>
      <c r="E12830" t="s">
        <v>537</v>
      </c>
    </row>
    <row r="12831" spans="1:5" x14ac:dyDescent="0.25">
      <c r="A12831" t="s">
        <v>13162</v>
      </c>
      <c r="B12831" t="s">
        <v>20</v>
      </c>
      <c r="C12831" t="s">
        <v>19</v>
      </c>
      <c r="D12831" t="s">
        <v>33</v>
      </c>
      <c r="E12831" t="s">
        <v>530</v>
      </c>
    </row>
    <row r="12832" spans="1:5" x14ac:dyDescent="0.25">
      <c r="A12832" t="s">
        <v>10234</v>
      </c>
      <c r="B12832" t="s">
        <v>20</v>
      </c>
      <c r="C12832" t="s">
        <v>21</v>
      </c>
      <c r="D12832" t="s">
        <v>33</v>
      </c>
      <c r="E12832" t="s">
        <v>537</v>
      </c>
    </row>
    <row r="12833" spans="1:5" x14ac:dyDescent="0.25">
      <c r="A12833" t="s">
        <v>13163</v>
      </c>
      <c r="B12833" t="s">
        <v>20</v>
      </c>
      <c r="C12833" t="s">
        <v>19</v>
      </c>
      <c r="D12833" t="s">
        <v>33</v>
      </c>
      <c r="E12833" t="s">
        <v>530</v>
      </c>
    </row>
    <row r="12834" spans="1:5" x14ac:dyDescent="0.25">
      <c r="A12834" t="s">
        <v>11485</v>
      </c>
      <c r="B12834" t="s">
        <v>20</v>
      </c>
      <c r="C12834" t="s">
        <v>21</v>
      </c>
      <c r="D12834" t="s">
        <v>33</v>
      </c>
      <c r="E12834" t="s">
        <v>537</v>
      </c>
    </row>
    <row r="12835" spans="1:5" x14ac:dyDescent="0.25">
      <c r="A12835" t="s">
        <v>13165</v>
      </c>
      <c r="B12835" t="s">
        <v>20</v>
      </c>
      <c r="C12835" t="s">
        <v>19</v>
      </c>
      <c r="D12835" t="s">
        <v>33</v>
      </c>
      <c r="E12835" t="s">
        <v>530</v>
      </c>
    </row>
    <row r="12836" spans="1:5" x14ac:dyDescent="0.25">
      <c r="A12836" t="s">
        <v>21821</v>
      </c>
      <c r="B12836" t="s">
        <v>20</v>
      </c>
      <c r="C12836" t="s">
        <v>21</v>
      </c>
      <c r="D12836" t="s">
        <v>33</v>
      </c>
      <c r="E12836" t="s">
        <v>537</v>
      </c>
    </row>
    <row r="12837" spans="1:5" x14ac:dyDescent="0.25">
      <c r="A12837" t="s">
        <v>21820</v>
      </c>
      <c r="B12837" t="s">
        <v>20</v>
      </c>
      <c r="C12837" t="s">
        <v>21</v>
      </c>
      <c r="D12837" t="s">
        <v>33</v>
      </c>
      <c r="E12837" t="s">
        <v>537</v>
      </c>
    </row>
    <row r="12838" spans="1:5" x14ac:dyDescent="0.25">
      <c r="A12838" t="s">
        <v>13169</v>
      </c>
      <c r="B12838" t="s">
        <v>20</v>
      </c>
      <c r="C12838" t="s">
        <v>19</v>
      </c>
      <c r="D12838" t="s">
        <v>69</v>
      </c>
      <c r="E12838" t="s">
        <v>538</v>
      </c>
    </row>
    <row r="12839" spans="1:5" x14ac:dyDescent="0.25">
      <c r="A12839" t="s">
        <v>43645</v>
      </c>
      <c r="B12839" t="s">
        <v>20</v>
      </c>
      <c r="C12839" t="s">
        <v>21</v>
      </c>
      <c r="D12839" t="s">
        <v>33</v>
      </c>
      <c r="E12839" t="s">
        <v>537</v>
      </c>
    </row>
    <row r="12840" spans="1:5" x14ac:dyDescent="0.25">
      <c r="A12840" t="s">
        <v>13171</v>
      </c>
      <c r="B12840" t="s">
        <v>20</v>
      </c>
      <c r="C12840" t="s">
        <v>19</v>
      </c>
      <c r="D12840" t="s">
        <v>33</v>
      </c>
      <c r="E12840" t="s">
        <v>530</v>
      </c>
    </row>
    <row r="12841" spans="1:5" x14ac:dyDescent="0.25">
      <c r="A12841" t="s">
        <v>6041</v>
      </c>
      <c r="B12841" t="s">
        <v>20</v>
      </c>
      <c r="C12841" t="s">
        <v>21</v>
      </c>
      <c r="D12841" t="s">
        <v>33</v>
      </c>
      <c r="E12841" t="s">
        <v>537</v>
      </c>
    </row>
    <row r="12842" spans="1:5" x14ac:dyDescent="0.25">
      <c r="A12842" t="s">
        <v>13172</v>
      </c>
      <c r="B12842" t="s">
        <v>20</v>
      </c>
      <c r="C12842" t="s">
        <v>19</v>
      </c>
      <c r="D12842" t="s">
        <v>33</v>
      </c>
      <c r="E12842" t="s">
        <v>538</v>
      </c>
    </row>
    <row r="12843" spans="1:5" x14ac:dyDescent="0.25">
      <c r="A12843" t="s">
        <v>13173</v>
      </c>
      <c r="B12843" t="s">
        <v>20</v>
      </c>
      <c r="C12843" t="s">
        <v>19</v>
      </c>
      <c r="D12843" t="s">
        <v>33</v>
      </c>
      <c r="E12843" t="s">
        <v>530</v>
      </c>
    </row>
    <row r="12844" spans="1:5" x14ac:dyDescent="0.25">
      <c r="A12844" t="s">
        <v>14664</v>
      </c>
      <c r="B12844" t="s">
        <v>20</v>
      </c>
      <c r="C12844" t="s">
        <v>21</v>
      </c>
      <c r="D12844" t="s">
        <v>33</v>
      </c>
      <c r="E12844" t="s">
        <v>537</v>
      </c>
    </row>
    <row r="12845" spans="1:5" x14ac:dyDescent="0.25">
      <c r="A12845" t="s">
        <v>13175</v>
      </c>
      <c r="B12845" t="s">
        <v>20</v>
      </c>
      <c r="C12845" t="s">
        <v>19</v>
      </c>
      <c r="D12845" t="s">
        <v>33</v>
      </c>
      <c r="E12845" t="s">
        <v>538</v>
      </c>
    </row>
    <row r="12846" spans="1:5" x14ac:dyDescent="0.25">
      <c r="A12846" t="s">
        <v>13177</v>
      </c>
      <c r="B12846" t="s">
        <v>20</v>
      </c>
      <c r="C12846" t="s">
        <v>19</v>
      </c>
      <c r="D12846" t="s">
        <v>33</v>
      </c>
      <c r="E12846" t="s">
        <v>530</v>
      </c>
    </row>
    <row r="12847" spans="1:5" x14ac:dyDescent="0.25">
      <c r="A12847" t="s">
        <v>17901</v>
      </c>
      <c r="B12847" t="s">
        <v>20</v>
      </c>
      <c r="C12847" t="s">
        <v>21</v>
      </c>
      <c r="D12847" t="s">
        <v>33</v>
      </c>
      <c r="E12847" t="s">
        <v>537</v>
      </c>
    </row>
    <row r="12848" spans="1:5" x14ac:dyDescent="0.25">
      <c r="A12848" t="s">
        <v>13179</v>
      </c>
      <c r="B12848" t="s">
        <v>20</v>
      </c>
      <c r="C12848" t="s">
        <v>21</v>
      </c>
      <c r="D12848" t="s">
        <v>33</v>
      </c>
      <c r="E12848" t="s">
        <v>904</v>
      </c>
    </row>
    <row r="12849" spans="1:5" x14ac:dyDescent="0.25">
      <c r="A12849" t="s">
        <v>13181</v>
      </c>
      <c r="B12849" t="s">
        <v>20</v>
      </c>
      <c r="C12849" t="s">
        <v>21</v>
      </c>
      <c r="D12849" t="s">
        <v>33</v>
      </c>
      <c r="E12849" t="s">
        <v>904</v>
      </c>
    </row>
    <row r="12850" spans="1:5" x14ac:dyDescent="0.25">
      <c r="A12850" t="s">
        <v>5121</v>
      </c>
      <c r="B12850" t="s">
        <v>20</v>
      </c>
      <c r="C12850" t="s">
        <v>21</v>
      </c>
      <c r="D12850" t="s">
        <v>33</v>
      </c>
      <c r="E12850" t="s">
        <v>537</v>
      </c>
    </row>
    <row r="12851" spans="1:5" x14ac:dyDescent="0.25">
      <c r="A12851" t="s">
        <v>13182</v>
      </c>
      <c r="B12851" t="s">
        <v>20</v>
      </c>
      <c r="C12851" t="s">
        <v>19</v>
      </c>
      <c r="D12851" t="s">
        <v>33</v>
      </c>
      <c r="E12851" t="s">
        <v>538</v>
      </c>
    </row>
    <row r="12852" spans="1:5" x14ac:dyDescent="0.25">
      <c r="A12852" t="s">
        <v>5237</v>
      </c>
      <c r="B12852" t="s">
        <v>20</v>
      </c>
      <c r="C12852" t="s">
        <v>21</v>
      </c>
      <c r="D12852" t="s">
        <v>33</v>
      </c>
      <c r="E12852" t="s">
        <v>537</v>
      </c>
    </row>
    <row r="12853" spans="1:5" x14ac:dyDescent="0.25">
      <c r="A12853" t="s">
        <v>13185</v>
      </c>
      <c r="B12853" t="s">
        <v>20</v>
      </c>
      <c r="C12853" t="s">
        <v>19</v>
      </c>
      <c r="D12853" t="s">
        <v>33</v>
      </c>
      <c r="E12853" t="s">
        <v>562</v>
      </c>
    </row>
    <row r="12854" spans="1:5" x14ac:dyDescent="0.25">
      <c r="A12854" t="s">
        <v>13184</v>
      </c>
      <c r="B12854" t="s">
        <v>20</v>
      </c>
      <c r="C12854" t="s">
        <v>19</v>
      </c>
      <c r="D12854" t="s">
        <v>33</v>
      </c>
      <c r="E12854" t="s">
        <v>562</v>
      </c>
    </row>
    <row r="12855" spans="1:5" x14ac:dyDescent="0.25">
      <c r="A12855" t="s">
        <v>13186</v>
      </c>
      <c r="B12855" t="s">
        <v>16</v>
      </c>
      <c r="C12855" t="s">
        <v>17</v>
      </c>
      <c r="D12855" t="s">
        <v>33</v>
      </c>
      <c r="E12855" t="s">
        <v>653</v>
      </c>
    </row>
    <row r="12856" spans="1:5" x14ac:dyDescent="0.25">
      <c r="A12856" t="s">
        <v>13187</v>
      </c>
      <c r="B12856" t="s">
        <v>20</v>
      </c>
      <c r="C12856" t="s">
        <v>19</v>
      </c>
      <c r="D12856" t="s">
        <v>33</v>
      </c>
      <c r="E12856" t="s">
        <v>530</v>
      </c>
    </row>
    <row r="12857" spans="1:5" x14ac:dyDescent="0.25">
      <c r="A12857" t="s">
        <v>11411</v>
      </c>
      <c r="B12857" t="s">
        <v>20</v>
      </c>
      <c r="C12857" t="s">
        <v>21</v>
      </c>
      <c r="D12857" t="s">
        <v>33</v>
      </c>
      <c r="E12857" t="s">
        <v>537</v>
      </c>
    </row>
    <row r="12858" spans="1:5" x14ac:dyDescent="0.25">
      <c r="A12858" t="s">
        <v>11562</v>
      </c>
      <c r="B12858" t="s">
        <v>20</v>
      </c>
      <c r="C12858" t="s">
        <v>21</v>
      </c>
      <c r="D12858" t="s">
        <v>33</v>
      </c>
      <c r="E12858" t="s">
        <v>537</v>
      </c>
    </row>
    <row r="12859" spans="1:5" x14ac:dyDescent="0.25">
      <c r="A12859" t="s">
        <v>13190</v>
      </c>
      <c r="B12859" t="s">
        <v>20</v>
      </c>
      <c r="C12859" t="s">
        <v>19</v>
      </c>
      <c r="D12859" t="s">
        <v>33</v>
      </c>
      <c r="E12859" t="s">
        <v>538</v>
      </c>
    </row>
    <row r="12860" spans="1:5" x14ac:dyDescent="0.25">
      <c r="A12860" t="s">
        <v>3429</v>
      </c>
      <c r="B12860" t="s">
        <v>20</v>
      </c>
      <c r="C12860" t="s">
        <v>21</v>
      </c>
      <c r="D12860" t="s">
        <v>33</v>
      </c>
      <c r="E12860" t="s">
        <v>537</v>
      </c>
    </row>
    <row r="12861" spans="1:5" x14ac:dyDescent="0.25">
      <c r="A12861" t="s">
        <v>13192</v>
      </c>
      <c r="B12861" t="s">
        <v>20</v>
      </c>
      <c r="C12861" t="s">
        <v>19</v>
      </c>
      <c r="D12861" t="s">
        <v>33</v>
      </c>
      <c r="E12861" t="s">
        <v>562</v>
      </c>
    </row>
    <row r="12862" spans="1:5" x14ac:dyDescent="0.25">
      <c r="A12862" t="s">
        <v>26326</v>
      </c>
      <c r="B12862" t="s">
        <v>20</v>
      </c>
      <c r="C12862" t="s">
        <v>21</v>
      </c>
      <c r="D12862" t="s">
        <v>33</v>
      </c>
      <c r="E12862" t="s">
        <v>537</v>
      </c>
    </row>
    <row r="12863" spans="1:5" x14ac:dyDescent="0.25">
      <c r="A12863" t="s">
        <v>13193</v>
      </c>
      <c r="B12863" t="s">
        <v>20</v>
      </c>
      <c r="C12863" t="s">
        <v>19</v>
      </c>
      <c r="D12863" t="s">
        <v>33</v>
      </c>
      <c r="E12863" t="s">
        <v>530</v>
      </c>
    </row>
    <row r="12864" spans="1:5" x14ac:dyDescent="0.25">
      <c r="A12864" t="s">
        <v>13195</v>
      </c>
      <c r="B12864" t="s">
        <v>20</v>
      </c>
      <c r="C12864" t="s">
        <v>19</v>
      </c>
      <c r="D12864" t="s">
        <v>33</v>
      </c>
      <c r="E12864" t="s">
        <v>530</v>
      </c>
    </row>
    <row r="12865" spans="1:5" x14ac:dyDescent="0.25">
      <c r="A12865" t="s">
        <v>20682</v>
      </c>
      <c r="B12865" t="s">
        <v>20</v>
      </c>
      <c r="C12865" t="s">
        <v>21</v>
      </c>
      <c r="D12865" t="s">
        <v>33</v>
      </c>
      <c r="E12865" t="s">
        <v>537</v>
      </c>
    </row>
    <row r="12866" spans="1:5" x14ac:dyDescent="0.25">
      <c r="A12866" t="s">
        <v>13197</v>
      </c>
      <c r="B12866" t="s">
        <v>20</v>
      </c>
      <c r="C12866" t="s">
        <v>19</v>
      </c>
      <c r="D12866" t="s">
        <v>33</v>
      </c>
      <c r="E12866" t="s">
        <v>530</v>
      </c>
    </row>
    <row r="12867" spans="1:5" x14ac:dyDescent="0.25">
      <c r="A12867" t="s">
        <v>20751</v>
      </c>
      <c r="B12867" t="s">
        <v>20</v>
      </c>
      <c r="C12867" t="s">
        <v>21</v>
      </c>
      <c r="D12867" t="s">
        <v>33</v>
      </c>
      <c r="E12867" t="s">
        <v>537</v>
      </c>
    </row>
    <row r="12868" spans="1:5" x14ac:dyDescent="0.25">
      <c r="A12868" t="s">
        <v>13199</v>
      </c>
      <c r="B12868" t="s">
        <v>20</v>
      </c>
      <c r="C12868" t="s">
        <v>19</v>
      </c>
      <c r="D12868" t="s">
        <v>33</v>
      </c>
      <c r="E12868" t="s">
        <v>530</v>
      </c>
    </row>
    <row r="12869" spans="1:5" x14ac:dyDescent="0.25">
      <c r="A12869" t="s">
        <v>20754</v>
      </c>
      <c r="B12869" t="s">
        <v>20</v>
      </c>
      <c r="C12869" t="s">
        <v>21</v>
      </c>
      <c r="D12869" t="s">
        <v>33</v>
      </c>
      <c r="E12869" t="s">
        <v>537</v>
      </c>
    </row>
    <row r="12870" spans="1:5" x14ac:dyDescent="0.25">
      <c r="A12870" t="s">
        <v>20750</v>
      </c>
      <c r="B12870" t="s">
        <v>20</v>
      </c>
      <c r="C12870" t="s">
        <v>21</v>
      </c>
      <c r="D12870" t="s">
        <v>33</v>
      </c>
      <c r="E12870" t="s">
        <v>537</v>
      </c>
    </row>
    <row r="12871" spans="1:5" x14ac:dyDescent="0.25">
      <c r="A12871" t="s">
        <v>5071</v>
      </c>
      <c r="B12871" t="s">
        <v>20</v>
      </c>
      <c r="C12871" t="s">
        <v>21</v>
      </c>
      <c r="D12871" t="s">
        <v>33</v>
      </c>
      <c r="E12871" t="s">
        <v>537</v>
      </c>
    </row>
    <row r="12872" spans="1:5" x14ac:dyDescent="0.25">
      <c r="A12872" t="s">
        <v>13203</v>
      </c>
      <c r="B12872" t="s">
        <v>20</v>
      </c>
      <c r="C12872" t="s">
        <v>19</v>
      </c>
      <c r="D12872" t="s">
        <v>33</v>
      </c>
      <c r="E12872" t="s">
        <v>538</v>
      </c>
    </row>
    <row r="12873" spans="1:5" x14ac:dyDescent="0.25">
      <c r="A12873" t="s">
        <v>14763</v>
      </c>
      <c r="B12873" t="s">
        <v>20</v>
      </c>
      <c r="C12873" t="s">
        <v>21</v>
      </c>
      <c r="D12873" t="s">
        <v>33</v>
      </c>
      <c r="E12873" t="s">
        <v>537</v>
      </c>
    </row>
    <row r="12874" spans="1:5" x14ac:dyDescent="0.25">
      <c r="A12874" t="s">
        <v>13204</v>
      </c>
      <c r="B12874" t="s">
        <v>20</v>
      </c>
      <c r="C12874" t="s">
        <v>19</v>
      </c>
      <c r="D12874" t="s">
        <v>33</v>
      </c>
      <c r="E12874" t="s">
        <v>530</v>
      </c>
    </row>
    <row r="12875" spans="1:5" x14ac:dyDescent="0.25">
      <c r="A12875" t="s">
        <v>14831</v>
      </c>
      <c r="B12875" t="s">
        <v>20</v>
      </c>
      <c r="C12875" t="s">
        <v>21</v>
      </c>
      <c r="D12875" t="s">
        <v>33</v>
      </c>
      <c r="E12875" t="s">
        <v>537</v>
      </c>
    </row>
    <row r="12876" spans="1:5" x14ac:dyDescent="0.25">
      <c r="A12876" t="s">
        <v>13206</v>
      </c>
      <c r="B12876" t="s">
        <v>20</v>
      </c>
      <c r="C12876" t="s">
        <v>19</v>
      </c>
      <c r="D12876" t="s">
        <v>33</v>
      </c>
      <c r="E12876" t="s">
        <v>538</v>
      </c>
    </row>
    <row r="12877" spans="1:5" x14ac:dyDescent="0.25">
      <c r="A12877" t="s">
        <v>13207</v>
      </c>
      <c r="B12877" t="s">
        <v>20</v>
      </c>
      <c r="C12877" t="s">
        <v>19</v>
      </c>
      <c r="D12877" t="s">
        <v>33</v>
      </c>
      <c r="E12877" t="s">
        <v>530</v>
      </c>
    </row>
    <row r="12878" spans="1:5" x14ac:dyDescent="0.25">
      <c r="A12878" t="s">
        <v>13209</v>
      </c>
      <c r="B12878" t="s">
        <v>20</v>
      </c>
      <c r="C12878" t="s">
        <v>19</v>
      </c>
      <c r="D12878" t="s">
        <v>33</v>
      </c>
      <c r="E12878" t="s">
        <v>530</v>
      </c>
    </row>
    <row r="12879" spans="1:5" x14ac:dyDescent="0.25">
      <c r="A12879" t="s">
        <v>24004</v>
      </c>
      <c r="B12879" t="s">
        <v>20</v>
      </c>
      <c r="C12879" t="s">
        <v>21</v>
      </c>
      <c r="D12879" t="s">
        <v>33</v>
      </c>
      <c r="E12879" t="s">
        <v>537</v>
      </c>
    </row>
    <row r="12880" spans="1:5" x14ac:dyDescent="0.25">
      <c r="A12880" t="s">
        <v>13208</v>
      </c>
      <c r="B12880" t="s">
        <v>20</v>
      </c>
      <c r="C12880" t="s">
        <v>19</v>
      </c>
      <c r="D12880" t="s">
        <v>33</v>
      </c>
      <c r="E12880" t="s">
        <v>538</v>
      </c>
    </row>
    <row r="12881" spans="1:5" x14ac:dyDescent="0.25">
      <c r="A12881" t="s">
        <v>13211</v>
      </c>
      <c r="B12881" t="s">
        <v>20</v>
      </c>
      <c r="C12881" t="s">
        <v>19</v>
      </c>
      <c r="D12881" t="s">
        <v>33</v>
      </c>
      <c r="E12881" t="s">
        <v>530</v>
      </c>
    </row>
    <row r="12882" spans="1:5" x14ac:dyDescent="0.25">
      <c r="A12882" t="s">
        <v>13212</v>
      </c>
      <c r="B12882" t="s">
        <v>20</v>
      </c>
      <c r="C12882" t="s">
        <v>19</v>
      </c>
      <c r="D12882" t="s">
        <v>33</v>
      </c>
      <c r="E12882" t="s">
        <v>538</v>
      </c>
    </row>
    <row r="12883" spans="1:5" x14ac:dyDescent="0.25">
      <c r="A12883" t="s">
        <v>13213</v>
      </c>
      <c r="B12883" t="s">
        <v>20</v>
      </c>
      <c r="C12883" t="s">
        <v>19</v>
      </c>
      <c r="D12883" t="s">
        <v>33</v>
      </c>
      <c r="E12883" t="s">
        <v>538</v>
      </c>
    </row>
    <row r="12884" spans="1:5" x14ac:dyDescent="0.25">
      <c r="A12884" t="s">
        <v>13214</v>
      </c>
      <c r="B12884" t="s">
        <v>20</v>
      </c>
      <c r="C12884" t="s">
        <v>19</v>
      </c>
      <c r="D12884" t="s">
        <v>33</v>
      </c>
      <c r="E12884" t="s">
        <v>530</v>
      </c>
    </row>
    <row r="12885" spans="1:5" x14ac:dyDescent="0.25">
      <c r="A12885" t="s">
        <v>13216</v>
      </c>
      <c r="B12885" t="s">
        <v>20</v>
      </c>
      <c r="C12885" t="s">
        <v>19</v>
      </c>
      <c r="D12885" t="s">
        <v>33</v>
      </c>
      <c r="E12885" t="s">
        <v>538</v>
      </c>
    </row>
    <row r="12886" spans="1:5" x14ac:dyDescent="0.25">
      <c r="A12886" t="s">
        <v>13215</v>
      </c>
      <c r="B12886" t="s">
        <v>20</v>
      </c>
      <c r="C12886" t="s">
        <v>19</v>
      </c>
      <c r="D12886" t="s">
        <v>33</v>
      </c>
      <c r="E12886" t="s">
        <v>530</v>
      </c>
    </row>
    <row r="12887" spans="1:5" x14ac:dyDescent="0.25">
      <c r="A12887" t="s">
        <v>13217</v>
      </c>
      <c r="B12887" t="s">
        <v>20</v>
      </c>
      <c r="C12887" t="s">
        <v>19</v>
      </c>
      <c r="D12887" t="s">
        <v>33</v>
      </c>
      <c r="E12887" t="s">
        <v>538</v>
      </c>
    </row>
    <row r="12888" spans="1:5" x14ac:dyDescent="0.25">
      <c r="A12888" t="s">
        <v>13218</v>
      </c>
      <c r="B12888" t="s">
        <v>20</v>
      </c>
      <c r="C12888" t="s">
        <v>19</v>
      </c>
      <c r="D12888" t="s">
        <v>33</v>
      </c>
      <c r="E12888" t="s">
        <v>530</v>
      </c>
    </row>
    <row r="12889" spans="1:5" x14ac:dyDescent="0.25">
      <c r="A12889" t="s">
        <v>13220</v>
      </c>
      <c r="B12889" t="s">
        <v>20</v>
      </c>
      <c r="C12889" t="s">
        <v>19</v>
      </c>
      <c r="D12889" t="s">
        <v>33</v>
      </c>
      <c r="E12889" t="s">
        <v>530</v>
      </c>
    </row>
    <row r="12890" spans="1:5" x14ac:dyDescent="0.25">
      <c r="A12890" t="s">
        <v>13219</v>
      </c>
      <c r="B12890" t="s">
        <v>20</v>
      </c>
      <c r="C12890" t="s">
        <v>19</v>
      </c>
      <c r="D12890" t="s">
        <v>33</v>
      </c>
      <c r="E12890" t="s">
        <v>538</v>
      </c>
    </row>
    <row r="12891" spans="1:5" x14ac:dyDescent="0.25">
      <c r="A12891" t="s">
        <v>13221</v>
      </c>
      <c r="B12891" t="s">
        <v>20</v>
      </c>
      <c r="C12891" t="s">
        <v>19</v>
      </c>
      <c r="D12891" t="s">
        <v>33</v>
      </c>
      <c r="E12891" t="s">
        <v>538</v>
      </c>
    </row>
    <row r="12892" spans="1:5" x14ac:dyDescent="0.25">
      <c r="A12892" t="s">
        <v>25818</v>
      </c>
      <c r="B12892" t="s">
        <v>20</v>
      </c>
      <c r="C12892" t="s">
        <v>21</v>
      </c>
      <c r="D12892" t="s">
        <v>33</v>
      </c>
      <c r="E12892" t="s">
        <v>537</v>
      </c>
    </row>
    <row r="12893" spans="1:5" x14ac:dyDescent="0.25">
      <c r="A12893" t="s">
        <v>13223</v>
      </c>
      <c r="B12893" t="s">
        <v>20</v>
      </c>
      <c r="C12893" t="s">
        <v>19</v>
      </c>
      <c r="D12893" t="s">
        <v>33</v>
      </c>
      <c r="E12893" t="s">
        <v>530</v>
      </c>
    </row>
    <row r="12894" spans="1:5" x14ac:dyDescent="0.25">
      <c r="A12894" t="s">
        <v>16140</v>
      </c>
      <c r="B12894" t="s">
        <v>20</v>
      </c>
      <c r="C12894" t="s">
        <v>21</v>
      </c>
      <c r="D12894" t="s">
        <v>65</v>
      </c>
      <c r="E12894" t="s">
        <v>537</v>
      </c>
    </row>
    <row r="12895" spans="1:5" x14ac:dyDescent="0.25">
      <c r="A12895" t="s">
        <v>13224</v>
      </c>
      <c r="B12895" t="s">
        <v>20</v>
      </c>
      <c r="C12895" t="s">
        <v>21</v>
      </c>
      <c r="D12895" t="s">
        <v>33</v>
      </c>
      <c r="E12895" t="s">
        <v>581</v>
      </c>
    </row>
    <row r="12896" spans="1:5" x14ac:dyDescent="0.25">
      <c r="A12896" t="s">
        <v>5372</v>
      </c>
      <c r="B12896" t="s">
        <v>20</v>
      </c>
      <c r="C12896" t="s">
        <v>21</v>
      </c>
      <c r="D12896" t="s">
        <v>33</v>
      </c>
      <c r="E12896" t="s">
        <v>537</v>
      </c>
    </row>
    <row r="12897" spans="1:5" x14ac:dyDescent="0.25">
      <c r="A12897" t="s">
        <v>13227</v>
      </c>
      <c r="B12897" t="s">
        <v>20</v>
      </c>
      <c r="C12897" t="s">
        <v>19</v>
      </c>
      <c r="D12897" t="s">
        <v>33</v>
      </c>
      <c r="E12897" t="s">
        <v>538</v>
      </c>
    </row>
    <row r="12898" spans="1:5" x14ac:dyDescent="0.25">
      <c r="A12898" t="s">
        <v>13229</v>
      </c>
      <c r="B12898" t="s">
        <v>20</v>
      </c>
      <c r="C12898" t="s">
        <v>21</v>
      </c>
      <c r="D12898" t="s">
        <v>33</v>
      </c>
      <c r="E12898" t="s">
        <v>581</v>
      </c>
    </row>
    <row r="12899" spans="1:5" x14ac:dyDescent="0.25">
      <c r="A12899" t="s">
        <v>5371</v>
      </c>
      <c r="B12899" t="s">
        <v>20</v>
      </c>
      <c r="C12899" t="s">
        <v>21</v>
      </c>
      <c r="D12899" t="s">
        <v>33</v>
      </c>
      <c r="E12899" t="s">
        <v>537</v>
      </c>
    </row>
    <row r="12900" spans="1:5" x14ac:dyDescent="0.25">
      <c r="A12900" t="s">
        <v>14801</v>
      </c>
      <c r="B12900" t="s">
        <v>20</v>
      </c>
      <c r="C12900" t="s">
        <v>21</v>
      </c>
      <c r="D12900" t="s">
        <v>33</v>
      </c>
      <c r="E12900" t="s">
        <v>537</v>
      </c>
    </row>
    <row r="12901" spans="1:5" x14ac:dyDescent="0.25">
      <c r="A12901" t="s">
        <v>13231</v>
      </c>
      <c r="B12901" t="s">
        <v>20</v>
      </c>
      <c r="C12901" t="s">
        <v>23</v>
      </c>
      <c r="D12901" t="s">
        <v>33</v>
      </c>
      <c r="E12901" t="s">
        <v>739</v>
      </c>
    </row>
    <row r="12902" spans="1:5" x14ac:dyDescent="0.25">
      <c r="A12902" t="s">
        <v>13237</v>
      </c>
      <c r="B12902" t="s">
        <v>20</v>
      </c>
      <c r="C12902" t="s">
        <v>19</v>
      </c>
      <c r="D12902" t="s">
        <v>33</v>
      </c>
      <c r="E12902" t="s">
        <v>597</v>
      </c>
    </row>
    <row r="12903" spans="1:5" x14ac:dyDescent="0.25">
      <c r="A12903" t="s">
        <v>14800</v>
      </c>
      <c r="B12903" t="s">
        <v>20</v>
      </c>
      <c r="C12903" t="s">
        <v>21</v>
      </c>
      <c r="D12903" t="s">
        <v>33</v>
      </c>
      <c r="E12903" t="s">
        <v>537</v>
      </c>
    </row>
    <row r="12904" spans="1:5" x14ac:dyDescent="0.25">
      <c r="A12904" t="s">
        <v>13234</v>
      </c>
      <c r="B12904" t="s">
        <v>20</v>
      </c>
      <c r="C12904" t="s">
        <v>19</v>
      </c>
      <c r="D12904" t="s">
        <v>33</v>
      </c>
      <c r="E12904" t="s">
        <v>562</v>
      </c>
    </row>
    <row r="12905" spans="1:5" x14ac:dyDescent="0.25">
      <c r="A12905" t="s">
        <v>13235</v>
      </c>
      <c r="B12905" t="s">
        <v>20</v>
      </c>
      <c r="C12905" t="s">
        <v>19</v>
      </c>
      <c r="D12905" t="s">
        <v>33</v>
      </c>
      <c r="E12905" t="s">
        <v>597</v>
      </c>
    </row>
    <row r="12906" spans="1:5" x14ac:dyDescent="0.25">
      <c r="A12906" t="s">
        <v>13232</v>
      </c>
      <c r="B12906" t="s">
        <v>20</v>
      </c>
      <c r="C12906" t="s">
        <v>19</v>
      </c>
      <c r="D12906" t="s">
        <v>33</v>
      </c>
      <c r="E12906" t="s">
        <v>562</v>
      </c>
    </row>
    <row r="12907" spans="1:5" x14ac:dyDescent="0.25">
      <c r="A12907" t="s">
        <v>43646</v>
      </c>
      <c r="B12907" t="s">
        <v>20</v>
      </c>
      <c r="C12907" t="s">
        <v>21</v>
      </c>
      <c r="D12907" t="s">
        <v>65</v>
      </c>
      <c r="E12907" t="s">
        <v>537</v>
      </c>
    </row>
    <row r="12908" spans="1:5" x14ac:dyDescent="0.25">
      <c r="A12908" t="s">
        <v>13238</v>
      </c>
      <c r="B12908" t="s">
        <v>20</v>
      </c>
      <c r="C12908" t="s">
        <v>21</v>
      </c>
      <c r="D12908" t="s">
        <v>33</v>
      </c>
      <c r="E12908" t="s">
        <v>582</v>
      </c>
    </row>
    <row r="12909" spans="1:5" x14ac:dyDescent="0.25">
      <c r="A12909" t="s">
        <v>13239</v>
      </c>
      <c r="B12909" t="s">
        <v>20</v>
      </c>
      <c r="C12909" t="s">
        <v>21</v>
      </c>
      <c r="D12909" t="s">
        <v>33</v>
      </c>
      <c r="E12909" t="s">
        <v>820</v>
      </c>
    </row>
    <row r="12910" spans="1:5" x14ac:dyDescent="0.25">
      <c r="A12910" t="s">
        <v>43647</v>
      </c>
      <c r="B12910" t="s">
        <v>20</v>
      </c>
      <c r="C12910" t="s">
        <v>21</v>
      </c>
      <c r="D12910" t="s">
        <v>65</v>
      </c>
      <c r="E12910" t="s">
        <v>537</v>
      </c>
    </row>
    <row r="12911" spans="1:5" x14ac:dyDescent="0.25">
      <c r="A12911" t="s">
        <v>27532</v>
      </c>
      <c r="B12911" t="s">
        <v>20</v>
      </c>
      <c r="C12911" t="s">
        <v>21</v>
      </c>
      <c r="D12911" t="s">
        <v>33</v>
      </c>
      <c r="E12911" t="s">
        <v>537</v>
      </c>
    </row>
    <row r="12912" spans="1:5" x14ac:dyDescent="0.25">
      <c r="A12912" t="s">
        <v>13242</v>
      </c>
      <c r="B12912" t="s">
        <v>20</v>
      </c>
      <c r="C12912" t="s">
        <v>19</v>
      </c>
      <c r="D12912" t="s">
        <v>33</v>
      </c>
      <c r="E12912" t="s">
        <v>530</v>
      </c>
    </row>
    <row r="12913" spans="1:5" x14ac:dyDescent="0.25">
      <c r="A12913" t="s">
        <v>20686</v>
      </c>
      <c r="B12913" t="s">
        <v>20</v>
      </c>
      <c r="C12913" t="s">
        <v>21</v>
      </c>
      <c r="D12913" t="s">
        <v>65</v>
      </c>
      <c r="E12913" t="s">
        <v>537</v>
      </c>
    </row>
    <row r="12914" spans="1:5" x14ac:dyDescent="0.25">
      <c r="A12914" t="s">
        <v>20056</v>
      </c>
      <c r="B12914" t="s">
        <v>20</v>
      </c>
      <c r="C12914" t="s">
        <v>21</v>
      </c>
      <c r="D12914" t="s">
        <v>33</v>
      </c>
      <c r="E12914" t="s">
        <v>537</v>
      </c>
    </row>
    <row r="12915" spans="1:5" x14ac:dyDescent="0.25">
      <c r="A12915" t="s">
        <v>19307</v>
      </c>
      <c r="B12915" t="s">
        <v>20</v>
      </c>
      <c r="C12915" t="s">
        <v>21</v>
      </c>
      <c r="D12915" t="s">
        <v>33</v>
      </c>
      <c r="E12915" t="s">
        <v>537</v>
      </c>
    </row>
    <row r="12916" spans="1:5" x14ac:dyDescent="0.25">
      <c r="A12916" t="s">
        <v>13245</v>
      </c>
      <c r="B12916" t="s">
        <v>20</v>
      </c>
      <c r="C12916" t="s">
        <v>19</v>
      </c>
      <c r="D12916" t="s">
        <v>33</v>
      </c>
      <c r="E12916" t="s">
        <v>530</v>
      </c>
    </row>
    <row r="12917" spans="1:5" x14ac:dyDescent="0.25">
      <c r="A12917" t="s">
        <v>4975</v>
      </c>
      <c r="B12917" t="s">
        <v>20</v>
      </c>
      <c r="C12917" t="s">
        <v>21</v>
      </c>
      <c r="D12917" t="s">
        <v>33</v>
      </c>
      <c r="E12917" t="s">
        <v>537</v>
      </c>
    </row>
    <row r="12918" spans="1:5" x14ac:dyDescent="0.25">
      <c r="A12918" t="s">
        <v>13248</v>
      </c>
      <c r="B12918" t="s">
        <v>20</v>
      </c>
      <c r="C12918" t="s">
        <v>19</v>
      </c>
      <c r="D12918" t="s">
        <v>33</v>
      </c>
      <c r="E12918" t="s">
        <v>530</v>
      </c>
    </row>
    <row r="12919" spans="1:5" x14ac:dyDescent="0.25">
      <c r="A12919" t="s">
        <v>7528</v>
      </c>
      <c r="B12919" t="s">
        <v>20</v>
      </c>
      <c r="C12919" t="s">
        <v>21</v>
      </c>
      <c r="D12919" t="s">
        <v>33</v>
      </c>
      <c r="E12919" t="s">
        <v>537</v>
      </c>
    </row>
    <row r="12920" spans="1:5" x14ac:dyDescent="0.25">
      <c r="A12920" t="s">
        <v>28220</v>
      </c>
      <c r="B12920" t="s">
        <v>20</v>
      </c>
      <c r="C12920" t="s">
        <v>21</v>
      </c>
      <c r="D12920" t="s">
        <v>33</v>
      </c>
      <c r="E12920" t="s">
        <v>537</v>
      </c>
    </row>
    <row r="12921" spans="1:5" x14ac:dyDescent="0.25">
      <c r="A12921" t="s">
        <v>13250</v>
      </c>
      <c r="B12921" t="s">
        <v>20</v>
      </c>
      <c r="C12921" t="s">
        <v>19</v>
      </c>
      <c r="D12921" t="s">
        <v>33</v>
      </c>
      <c r="E12921" t="s">
        <v>530</v>
      </c>
    </row>
    <row r="12922" spans="1:5" x14ac:dyDescent="0.25">
      <c r="A12922" t="s">
        <v>13251</v>
      </c>
      <c r="B12922" t="s">
        <v>20</v>
      </c>
      <c r="C12922" t="s">
        <v>19</v>
      </c>
      <c r="D12922" t="s">
        <v>33</v>
      </c>
      <c r="E12922" t="s">
        <v>538</v>
      </c>
    </row>
    <row r="12923" spans="1:5" x14ac:dyDescent="0.25">
      <c r="A12923" t="s">
        <v>13252</v>
      </c>
      <c r="B12923" t="s">
        <v>20</v>
      </c>
      <c r="C12923" t="s">
        <v>19</v>
      </c>
      <c r="D12923" t="s">
        <v>33</v>
      </c>
      <c r="E12923" t="s">
        <v>530</v>
      </c>
    </row>
    <row r="12924" spans="1:5" x14ac:dyDescent="0.25">
      <c r="A12924" t="s">
        <v>28416</v>
      </c>
      <c r="B12924" t="s">
        <v>20</v>
      </c>
      <c r="C12924" t="s">
        <v>21</v>
      </c>
      <c r="D12924" t="s">
        <v>33</v>
      </c>
      <c r="E12924" t="s">
        <v>537</v>
      </c>
    </row>
    <row r="12925" spans="1:5" x14ac:dyDescent="0.25">
      <c r="A12925" t="s">
        <v>13254</v>
      </c>
      <c r="B12925" t="s">
        <v>16</v>
      </c>
      <c r="C12925" t="s">
        <v>17</v>
      </c>
      <c r="D12925" t="s">
        <v>33</v>
      </c>
      <c r="E12925" t="s">
        <v>653</v>
      </c>
    </row>
    <row r="12926" spans="1:5" x14ac:dyDescent="0.25">
      <c r="A12926" t="s">
        <v>13256</v>
      </c>
      <c r="B12926" t="s">
        <v>20</v>
      </c>
      <c r="C12926" t="s">
        <v>19</v>
      </c>
      <c r="D12926" t="s">
        <v>33</v>
      </c>
      <c r="E12926" t="s">
        <v>538</v>
      </c>
    </row>
    <row r="12927" spans="1:5" x14ac:dyDescent="0.25">
      <c r="A12927" t="s">
        <v>25816</v>
      </c>
      <c r="B12927" t="s">
        <v>20</v>
      </c>
      <c r="C12927" t="s">
        <v>21</v>
      </c>
      <c r="D12927" t="s">
        <v>33</v>
      </c>
      <c r="E12927" t="s">
        <v>537</v>
      </c>
    </row>
    <row r="12928" spans="1:5" x14ac:dyDescent="0.25">
      <c r="A12928" t="s">
        <v>13257</v>
      </c>
      <c r="B12928" t="s">
        <v>20</v>
      </c>
      <c r="C12928" t="s">
        <v>19</v>
      </c>
      <c r="D12928" t="s">
        <v>33</v>
      </c>
      <c r="E12928" t="s">
        <v>530</v>
      </c>
    </row>
    <row r="12929" spans="1:5" x14ac:dyDescent="0.25">
      <c r="A12929" t="s">
        <v>13259</v>
      </c>
      <c r="B12929" t="s">
        <v>20</v>
      </c>
      <c r="C12929" t="s">
        <v>19</v>
      </c>
      <c r="D12929" t="s">
        <v>33</v>
      </c>
      <c r="E12929" t="s">
        <v>538</v>
      </c>
    </row>
    <row r="12930" spans="1:5" x14ac:dyDescent="0.25">
      <c r="A12930" t="s">
        <v>13260</v>
      </c>
      <c r="B12930" t="s">
        <v>20</v>
      </c>
      <c r="C12930" t="s">
        <v>19</v>
      </c>
      <c r="D12930" t="s">
        <v>33</v>
      </c>
      <c r="E12930" t="s">
        <v>530</v>
      </c>
    </row>
    <row r="12931" spans="1:5" x14ac:dyDescent="0.25">
      <c r="A12931" t="s">
        <v>14042</v>
      </c>
      <c r="B12931" t="s">
        <v>20</v>
      </c>
      <c r="C12931" t="s">
        <v>21</v>
      </c>
      <c r="D12931" t="s">
        <v>33</v>
      </c>
      <c r="E12931" t="s">
        <v>537</v>
      </c>
    </row>
    <row r="12932" spans="1:5" x14ac:dyDescent="0.25">
      <c r="A12932" t="s">
        <v>19491</v>
      </c>
      <c r="B12932" t="s">
        <v>20</v>
      </c>
      <c r="C12932" t="s">
        <v>19</v>
      </c>
      <c r="D12932" t="s">
        <v>33</v>
      </c>
      <c r="E12932" t="s">
        <v>533</v>
      </c>
    </row>
    <row r="12933" spans="1:5" x14ac:dyDescent="0.25">
      <c r="A12933" t="s">
        <v>13261</v>
      </c>
      <c r="B12933" t="s">
        <v>20</v>
      </c>
      <c r="C12933" t="s">
        <v>19</v>
      </c>
      <c r="D12933" t="s">
        <v>33</v>
      </c>
      <c r="E12933" t="s">
        <v>538</v>
      </c>
    </row>
    <row r="12934" spans="1:5" x14ac:dyDescent="0.25">
      <c r="A12934" t="s">
        <v>13263</v>
      </c>
      <c r="B12934" t="s">
        <v>20</v>
      </c>
      <c r="C12934" t="s">
        <v>19</v>
      </c>
      <c r="D12934" t="s">
        <v>33</v>
      </c>
      <c r="E12934" t="s">
        <v>530</v>
      </c>
    </row>
    <row r="12935" spans="1:5" x14ac:dyDescent="0.25">
      <c r="A12935" t="s">
        <v>9153</v>
      </c>
      <c r="B12935" t="s">
        <v>20</v>
      </c>
      <c r="C12935" t="s">
        <v>21</v>
      </c>
      <c r="D12935" t="s">
        <v>33</v>
      </c>
      <c r="E12935" t="s">
        <v>537</v>
      </c>
    </row>
    <row r="12936" spans="1:5" x14ac:dyDescent="0.25">
      <c r="A12936" t="s">
        <v>13265</v>
      </c>
      <c r="B12936" t="s">
        <v>20</v>
      </c>
      <c r="C12936" t="s">
        <v>19</v>
      </c>
      <c r="D12936" t="s">
        <v>33</v>
      </c>
      <c r="E12936" t="s">
        <v>538</v>
      </c>
    </row>
    <row r="12937" spans="1:5" x14ac:dyDescent="0.25">
      <c r="A12937" t="s">
        <v>13266</v>
      </c>
      <c r="B12937" t="s">
        <v>20</v>
      </c>
      <c r="C12937" t="s">
        <v>19</v>
      </c>
      <c r="D12937" t="s">
        <v>33</v>
      </c>
      <c r="E12937" t="s">
        <v>530</v>
      </c>
    </row>
    <row r="12938" spans="1:5" x14ac:dyDescent="0.25">
      <c r="A12938" t="s">
        <v>11900</v>
      </c>
      <c r="B12938" t="s">
        <v>20</v>
      </c>
      <c r="C12938" t="s">
        <v>21</v>
      </c>
      <c r="D12938" t="s">
        <v>33</v>
      </c>
      <c r="E12938" t="s">
        <v>537</v>
      </c>
    </row>
    <row r="12939" spans="1:5" x14ac:dyDescent="0.25">
      <c r="A12939" t="s">
        <v>13268</v>
      </c>
      <c r="B12939" t="s">
        <v>20</v>
      </c>
      <c r="C12939" t="s">
        <v>19</v>
      </c>
      <c r="D12939" t="s">
        <v>33</v>
      </c>
      <c r="E12939" t="s">
        <v>530</v>
      </c>
    </row>
    <row r="12940" spans="1:5" x14ac:dyDescent="0.25">
      <c r="A12940" t="s">
        <v>13270</v>
      </c>
      <c r="B12940" t="s">
        <v>20</v>
      </c>
      <c r="C12940" t="s">
        <v>21</v>
      </c>
      <c r="D12940" t="s">
        <v>33</v>
      </c>
      <c r="E12940" t="s">
        <v>582</v>
      </c>
    </row>
    <row r="12941" spans="1:5" x14ac:dyDescent="0.25">
      <c r="A12941" t="s">
        <v>23058</v>
      </c>
      <c r="B12941" t="s">
        <v>20</v>
      </c>
      <c r="C12941" t="s">
        <v>21</v>
      </c>
      <c r="D12941" t="s">
        <v>33</v>
      </c>
      <c r="E12941" t="s">
        <v>537</v>
      </c>
    </row>
    <row r="12942" spans="1:5" x14ac:dyDescent="0.25">
      <c r="A12942" t="s">
        <v>2685</v>
      </c>
      <c r="B12942" t="s">
        <v>20</v>
      </c>
      <c r="C12942" t="s">
        <v>21</v>
      </c>
      <c r="D12942" t="s">
        <v>33</v>
      </c>
      <c r="E12942" t="s">
        <v>537</v>
      </c>
    </row>
    <row r="12943" spans="1:5" x14ac:dyDescent="0.25">
      <c r="A12943" t="s">
        <v>13272</v>
      </c>
      <c r="B12943" t="s">
        <v>20</v>
      </c>
      <c r="C12943" t="s">
        <v>19</v>
      </c>
      <c r="D12943" t="s">
        <v>33</v>
      </c>
      <c r="E12943" t="s">
        <v>530</v>
      </c>
    </row>
    <row r="12944" spans="1:5" x14ac:dyDescent="0.25">
      <c r="A12944" t="s">
        <v>2684</v>
      </c>
      <c r="B12944" t="s">
        <v>20</v>
      </c>
      <c r="C12944" t="s">
        <v>21</v>
      </c>
      <c r="D12944" t="s">
        <v>33</v>
      </c>
      <c r="E12944" t="s">
        <v>537</v>
      </c>
    </row>
    <row r="12945" spans="1:5" x14ac:dyDescent="0.25">
      <c r="A12945" t="s">
        <v>13273</v>
      </c>
      <c r="B12945" t="s">
        <v>20</v>
      </c>
      <c r="C12945" t="s">
        <v>19</v>
      </c>
      <c r="D12945" t="s">
        <v>33</v>
      </c>
      <c r="E12945" t="s">
        <v>538</v>
      </c>
    </row>
    <row r="12946" spans="1:5" x14ac:dyDescent="0.25">
      <c r="A12946" t="s">
        <v>27167</v>
      </c>
      <c r="B12946" t="s">
        <v>20</v>
      </c>
      <c r="C12946" t="s">
        <v>21</v>
      </c>
      <c r="D12946" t="s">
        <v>33</v>
      </c>
      <c r="E12946" t="s">
        <v>537</v>
      </c>
    </row>
    <row r="12947" spans="1:5" x14ac:dyDescent="0.25">
      <c r="A12947" t="s">
        <v>13276</v>
      </c>
      <c r="B12947" t="s">
        <v>20</v>
      </c>
      <c r="C12947" t="s">
        <v>19</v>
      </c>
      <c r="D12947" t="s">
        <v>33</v>
      </c>
      <c r="E12947" t="s">
        <v>538</v>
      </c>
    </row>
    <row r="12948" spans="1:5" x14ac:dyDescent="0.25">
      <c r="A12948" t="s">
        <v>11510</v>
      </c>
      <c r="B12948" t="s">
        <v>20</v>
      </c>
      <c r="C12948" t="s">
        <v>21</v>
      </c>
      <c r="D12948" t="s">
        <v>33</v>
      </c>
      <c r="E12948" t="s">
        <v>537</v>
      </c>
    </row>
    <row r="12949" spans="1:5" x14ac:dyDescent="0.25">
      <c r="A12949" t="s">
        <v>13277</v>
      </c>
      <c r="B12949" t="s">
        <v>20</v>
      </c>
      <c r="C12949" t="s">
        <v>19</v>
      </c>
      <c r="D12949" t="s">
        <v>33</v>
      </c>
      <c r="E12949" t="s">
        <v>530</v>
      </c>
    </row>
    <row r="12950" spans="1:5" x14ac:dyDescent="0.25">
      <c r="A12950" t="s">
        <v>13279</v>
      </c>
      <c r="B12950" t="s">
        <v>20</v>
      </c>
      <c r="C12950" t="s">
        <v>19</v>
      </c>
      <c r="D12950" t="s">
        <v>33</v>
      </c>
      <c r="E12950" t="s">
        <v>729</v>
      </c>
    </row>
    <row r="12951" spans="1:5" x14ac:dyDescent="0.25">
      <c r="A12951" t="s">
        <v>11609</v>
      </c>
      <c r="B12951" t="s">
        <v>20</v>
      </c>
      <c r="C12951" t="s">
        <v>21</v>
      </c>
      <c r="D12951" t="s">
        <v>33</v>
      </c>
      <c r="E12951" t="s">
        <v>537</v>
      </c>
    </row>
    <row r="12952" spans="1:5" x14ac:dyDescent="0.25">
      <c r="A12952" t="s">
        <v>19841</v>
      </c>
      <c r="B12952" t="s">
        <v>20</v>
      </c>
      <c r="C12952" t="s">
        <v>21</v>
      </c>
      <c r="D12952" t="s">
        <v>33</v>
      </c>
      <c r="E12952" t="s">
        <v>537</v>
      </c>
    </row>
    <row r="12953" spans="1:5" x14ac:dyDescent="0.25">
      <c r="A12953" t="s">
        <v>9192</v>
      </c>
      <c r="B12953" t="s">
        <v>20</v>
      </c>
      <c r="C12953" t="s">
        <v>21</v>
      </c>
      <c r="D12953" t="s">
        <v>33</v>
      </c>
      <c r="E12953" t="s">
        <v>537</v>
      </c>
    </row>
    <row r="12954" spans="1:5" x14ac:dyDescent="0.25">
      <c r="A12954" t="s">
        <v>9441</v>
      </c>
      <c r="B12954" t="s">
        <v>20</v>
      </c>
      <c r="C12954" t="s">
        <v>21</v>
      </c>
      <c r="D12954" t="s">
        <v>33</v>
      </c>
      <c r="E12954" t="s">
        <v>537</v>
      </c>
    </row>
    <row r="12955" spans="1:5" x14ac:dyDescent="0.25">
      <c r="A12955" t="s">
        <v>13285</v>
      </c>
      <c r="B12955" t="s">
        <v>20</v>
      </c>
      <c r="C12955" t="s">
        <v>19</v>
      </c>
      <c r="D12955" t="s">
        <v>33</v>
      </c>
      <c r="E12955" t="s">
        <v>538</v>
      </c>
    </row>
    <row r="12956" spans="1:5" x14ac:dyDescent="0.25">
      <c r="A12956" t="s">
        <v>13284</v>
      </c>
      <c r="B12956" t="s">
        <v>20</v>
      </c>
      <c r="C12956" t="s">
        <v>19</v>
      </c>
      <c r="D12956" t="s">
        <v>33</v>
      </c>
      <c r="E12956" t="s">
        <v>530</v>
      </c>
    </row>
    <row r="12957" spans="1:5" x14ac:dyDescent="0.25">
      <c r="A12957" t="s">
        <v>18767</v>
      </c>
      <c r="B12957" t="s">
        <v>20</v>
      </c>
      <c r="C12957" t="s">
        <v>21</v>
      </c>
      <c r="D12957" t="s">
        <v>33</v>
      </c>
      <c r="E12957" t="s">
        <v>537</v>
      </c>
    </row>
    <row r="12958" spans="1:5" x14ac:dyDescent="0.25">
      <c r="A12958" t="s">
        <v>13286</v>
      </c>
      <c r="B12958" t="s">
        <v>20</v>
      </c>
      <c r="C12958" t="s">
        <v>19</v>
      </c>
      <c r="D12958" t="s">
        <v>33</v>
      </c>
      <c r="E12958" t="s">
        <v>562</v>
      </c>
    </row>
    <row r="12959" spans="1:5" x14ac:dyDescent="0.25">
      <c r="A12959" t="s">
        <v>22187</v>
      </c>
      <c r="B12959" t="s">
        <v>20</v>
      </c>
      <c r="C12959" t="s">
        <v>21</v>
      </c>
      <c r="D12959" t="s">
        <v>33</v>
      </c>
      <c r="E12959" t="s">
        <v>537</v>
      </c>
    </row>
    <row r="12960" spans="1:5" x14ac:dyDescent="0.25">
      <c r="A12960" t="s">
        <v>13289</v>
      </c>
      <c r="B12960" t="s">
        <v>20</v>
      </c>
      <c r="C12960" t="s">
        <v>19</v>
      </c>
      <c r="D12960" t="s">
        <v>33</v>
      </c>
      <c r="E12960" t="s">
        <v>562</v>
      </c>
    </row>
    <row r="12961" spans="1:5" x14ac:dyDescent="0.25">
      <c r="A12961" t="s">
        <v>11904</v>
      </c>
      <c r="B12961" t="s">
        <v>20</v>
      </c>
      <c r="C12961" t="s">
        <v>21</v>
      </c>
      <c r="D12961" t="s">
        <v>33</v>
      </c>
      <c r="E12961" t="s">
        <v>537</v>
      </c>
    </row>
    <row r="12962" spans="1:5" x14ac:dyDescent="0.25">
      <c r="A12962" t="s">
        <v>16318</v>
      </c>
      <c r="B12962" t="s">
        <v>20</v>
      </c>
      <c r="C12962" t="s">
        <v>21</v>
      </c>
      <c r="D12962" t="s">
        <v>33</v>
      </c>
      <c r="E12962" t="s">
        <v>537</v>
      </c>
    </row>
    <row r="12963" spans="1:5" x14ac:dyDescent="0.25">
      <c r="A12963" t="s">
        <v>13297</v>
      </c>
      <c r="B12963" t="s">
        <v>20</v>
      </c>
      <c r="C12963" t="s">
        <v>19</v>
      </c>
      <c r="D12963" t="s">
        <v>33</v>
      </c>
      <c r="E12963" t="s">
        <v>538</v>
      </c>
    </row>
    <row r="12964" spans="1:5" x14ac:dyDescent="0.25">
      <c r="A12964" t="s">
        <v>13295</v>
      </c>
      <c r="B12964" t="s">
        <v>20</v>
      </c>
      <c r="C12964" t="s">
        <v>19</v>
      </c>
      <c r="D12964" t="s">
        <v>33</v>
      </c>
      <c r="E12964" t="s">
        <v>538</v>
      </c>
    </row>
    <row r="12965" spans="1:5" x14ac:dyDescent="0.25">
      <c r="A12965" t="s">
        <v>15127</v>
      </c>
      <c r="B12965" t="s">
        <v>20</v>
      </c>
      <c r="C12965" t="s">
        <v>21</v>
      </c>
      <c r="D12965" t="s">
        <v>33</v>
      </c>
      <c r="E12965" t="s">
        <v>537</v>
      </c>
    </row>
    <row r="12966" spans="1:5" x14ac:dyDescent="0.25">
      <c r="A12966" t="s">
        <v>19064</v>
      </c>
      <c r="B12966" t="s">
        <v>20</v>
      </c>
      <c r="C12966" t="s">
        <v>21</v>
      </c>
      <c r="D12966" t="s">
        <v>33</v>
      </c>
      <c r="E12966" t="s">
        <v>537</v>
      </c>
    </row>
    <row r="12967" spans="1:5" x14ac:dyDescent="0.25">
      <c r="A12967" t="s">
        <v>13293</v>
      </c>
      <c r="B12967" t="s">
        <v>20</v>
      </c>
      <c r="C12967" t="s">
        <v>19</v>
      </c>
      <c r="D12967" t="s">
        <v>33</v>
      </c>
      <c r="E12967" t="s">
        <v>538</v>
      </c>
    </row>
    <row r="12968" spans="1:5" x14ac:dyDescent="0.25">
      <c r="A12968" t="s">
        <v>13292</v>
      </c>
      <c r="B12968" t="s">
        <v>20</v>
      </c>
      <c r="C12968" t="s">
        <v>19</v>
      </c>
      <c r="D12968" t="s">
        <v>33</v>
      </c>
      <c r="E12968" t="s">
        <v>538</v>
      </c>
    </row>
    <row r="12969" spans="1:5" x14ac:dyDescent="0.25">
      <c r="A12969" t="s">
        <v>19082</v>
      </c>
      <c r="B12969" t="s">
        <v>20</v>
      </c>
      <c r="C12969" t="s">
        <v>21</v>
      </c>
      <c r="D12969" t="s">
        <v>33</v>
      </c>
      <c r="E12969" t="s">
        <v>537</v>
      </c>
    </row>
    <row r="12970" spans="1:5" x14ac:dyDescent="0.25">
      <c r="A12970" t="s">
        <v>20765</v>
      </c>
      <c r="B12970" t="s">
        <v>20</v>
      </c>
      <c r="C12970" t="s">
        <v>21</v>
      </c>
      <c r="D12970" t="s">
        <v>33</v>
      </c>
      <c r="E12970" t="s">
        <v>537</v>
      </c>
    </row>
    <row r="12971" spans="1:5" x14ac:dyDescent="0.25">
      <c r="A12971" t="s">
        <v>19578</v>
      </c>
      <c r="B12971" t="s">
        <v>20</v>
      </c>
      <c r="C12971" t="s">
        <v>21</v>
      </c>
      <c r="D12971" t="s">
        <v>33</v>
      </c>
      <c r="E12971" t="s">
        <v>537</v>
      </c>
    </row>
    <row r="12972" spans="1:5" x14ac:dyDescent="0.25">
      <c r="A12972" t="s">
        <v>19836</v>
      </c>
      <c r="B12972" t="s">
        <v>20</v>
      </c>
      <c r="C12972" t="s">
        <v>21</v>
      </c>
      <c r="D12972" t="s">
        <v>33</v>
      </c>
      <c r="E12972" t="s">
        <v>537</v>
      </c>
    </row>
    <row r="12973" spans="1:5" x14ac:dyDescent="0.25">
      <c r="A12973" t="s">
        <v>13300</v>
      </c>
      <c r="B12973" t="s">
        <v>20</v>
      </c>
      <c r="C12973" t="s">
        <v>19</v>
      </c>
      <c r="D12973" t="s">
        <v>33</v>
      </c>
      <c r="E12973" t="s">
        <v>562</v>
      </c>
    </row>
    <row r="12974" spans="1:5" x14ac:dyDescent="0.25">
      <c r="A12974" t="s">
        <v>19534</v>
      </c>
      <c r="B12974" t="s">
        <v>20</v>
      </c>
      <c r="C12974" t="s">
        <v>21</v>
      </c>
      <c r="D12974" t="s">
        <v>33</v>
      </c>
      <c r="E12974" t="s">
        <v>537</v>
      </c>
    </row>
    <row r="12975" spans="1:5" x14ac:dyDescent="0.25">
      <c r="A12975" t="s">
        <v>19834</v>
      </c>
      <c r="B12975" t="s">
        <v>20</v>
      </c>
      <c r="C12975" t="s">
        <v>21</v>
      </c>
      <c r="D12975" t="s">
        <v>33</v>
      </c>
      <c r="E12975" t="s">
        <v>537</v>
      </c>
    </row>
    <row r="12976" spans="1:5" x14ac:dyDescent="0.25">
      <c r="A12976" t="s">
        <v>19468</v>
      </c>
      <c r="B12976" t="s">
        <v>20</v>
      </c>
      <c r="C12976" t="s">
        <v>21</v>
      </c>
      <c r="D12976" t="s">
        <v>33</v>
      </c>
      <c r="E12976" t="s">
        <v>537</v>
      </c>
    </row>
    <row r="12977" spans="1:5" x14ac:dyDescent="0.25">
      <c r="A12977" t="s">
        <v>19832</v>
      </c>
      <c r="B12977" t="s">
        <v>20</v>
      </c>
      <c r="C12977" t="s">
        <v>21</v>
      </c>
      <c r="D12977" t="s">
        <v>33</v>
      </c>
      <c r="E12977" t="s">
        <v>537</v>
      </c>
    </row>
    <row r="12978" spans="1:5" x14ac:dyDescent="0.25">
      <c r="A12978" t="s">
        <v>19574</v>
      </c>
      <c r="B12978" t="s">
        <v>20</v>
      </c>
      <c r="C12978" t="s">
        <v>21</v>
      </c>
      <c r="D12978" t="s">
        <v>33</v>
      </c>
      <c r="E12978" t="s">
        <v>537</v>
      </c>
    </row>
    <row r="12979" spans="1:5" x14ac:dyDescent="0.25">
      <c r="A12979" t="s">
        <v>13306</v>
      </c>
      <c r="B12979" t="s">
        <v>20</v>
      </c>
      <c r="C12979" t="s">
        <v>19</v>
      </c>
      <c r="D12979" t="s">
        <v>33</v>
      </c>
      <c r="E12979" t="s">
        <v>562</v>
      </c>
    </row>
    <row r="12980" spans="1:5" x14ac:dyDescent="0.25">
      <c r="A12980" t="s">
        <v>13308</v>
      </c>
      <c r="B12980" t="s">
        <v>20</v>
      </c>
      <c r="C12980" t="s">
        <v>19</v>
      </c>
      <c r="D12980" t="s">
        <v>33</v>
      </c>
      <c r="E12980" t="s">
        <v>562</v>
      </c>
    </row>
    <row r="12981" spans="1:5" x14ac:dyDescent="0.25">
      <c r="A12981" t="s">
        <v>19830</v>
      </c>
      <c r="B12981" t="s">
        <v>20</v>
      </c>
      <c r="C12981" t="s">
        <v>21</v>
      </c>
      <c r="D12981" t="s">
        <v>33</v>
      </c>
      <c r="E12981" t="s">
        <v>537</v>
      </c>
    </row>
    <row r="12982" spans="1:5" x14ac:dyDescent="0.25">
      <c r="A12982" t="s">
        <v>19576</v>
      </c>
      <c r="B12982" t="s">
        <v>20</v>
      </c>
      <c r="C12982" t="s">
        <v>21</v>
      </c>
      <c r="D12982" t="s">
        <v>33</v>
      </c>
      <c r="E12982" t="s">
        <v>537</v>
      </c>
    </row>
    <row r="12983" spans="1:5" x14ac:dyDescent="0.25">
      <c r="A12983" t="s">
        <v>19828</v>
      </c>
      <c r="B12983" t="s">
        <v>20</v>
      </c>
      <c r="C12983" t="s">
        <v>21</v>
      </c>
      <c r="D12983" t="s">
        <v>33</v>
      </c>
      <c r="E12983" t="s">
        <v>537</v>
      </c>
    </row>
    <row r="12984" spans="1:5" x14ac:dyDescent="0.25">
      <c r="A12984" t="s">
        <v>20748</v>
      </c>
      <c r="B12984" t="s">
        <v>20</v>
      </c>
      <c r="C12984" t="s">
        <v>21</v>
      </c>
      <c r="D12984" t="s">
        <v>33</v>
      </c>
      <c r="E12984" t="s">
        <v>537</v>
      </c>
    </row>
    <row r="12985" spans="1:5" x14ac:dyDescent="0.25">
      <c r="A12985" t="s">
        <v>10467</v>
      </c>
      <c r="B12985" t="s">
        <v>20</v>
      </c>
      <c r="C12985" t="s">
        <v>19</v>
      </c>
      <c r="D12985" t="s">
        <v>33</v>
      </c>
      <c r="E12985" t="s">
        <v>533</v>
      </c>
    </row>
    <row r="12986" spans="1:5" x14ac:dyDescent="0.25">
      <c r="A12986" t="s">
        <v>10471</v>
      </c>
      <c r="B12986" t="s">
        <v>20</v>
      </c>
      <c r="C12986" t="s">
        <v>19</v>
      </c>
      <c r="D12986" t="s">
        <v>33</v>
      </c>
      <c r="E12986" t="s">
        <v>533</v>
      </c>
    </row>
    <row r="12987" spans="1:5" x14ac:dyDescent="0.25">
      <c r="A12987" t="s">
        <v>10474</v>
      </c>
      <c r="B12987" t="s">
        <v>20</v>
      </c>
      <c r="C12987" t="s">
        <v>19</v>
      </c>
      <c r="D12987" t="s">
        <v>33</v>
      </c>
      <c r="E12987" t="s">
        <v>533</v>
      </c>
    </row>
    <row r="12988" spans="1:5" x14ac:dyDescent="0.25">
      <c r="A12988" t="s">
        <v>12938</v>
      </c>
      <c r="B12988" t="s">
        <v>20</v>
      </c>
      <c r="C12988" t="s">
        <v>21</v>
      </c>
      <c r="D12988" t="s">
        <v>65</v>
      </c>
      <c r="E12988" t="s">
        <v>537</v>
      </c>
    </row>
    <row r="12989" spans="1:5" x14ac:dyDescent="0.25">
      <c r="A12989" t="s">
        <v>13316</v>
      </c>
      <c r="B12989" t="s">
        <v>20</v>
      </c>
      <c r="C12989" t="s">
        <v>19</v>
      </c>
      <c r="D12989" t="s">
        <v>33</v>
      </c>
      <c r="E12989" t="s">
        <v>562</v>
      </c>
    </row>
    <row r="12990" spans="1:5" x14ac:dyDescent="0.25">
      <c r="A12990" t="s">
        <v>19776</v>
      </c>
      <c r="B12990" t="s">
        <v>20</v>
      </c>
      <c r="C12990" t="s">
        <v>21</v>
      </c>
      <c r="D12990" t="s">
        <v>65</v>
      </c>
      <c r="E12990" t="s">
        <v>537</v>
      </c>
    </row>
    <row r="12991" spans="1:5" x14ac:dyDescent="0.25">
      <c r="A12991" t="s">
        <v>13318</v>
      </c>
      <c r="B12991" t="s">
        <v>20</v>
      </c>
      <c r="C12991" t="s">
        <v>19</v>
      </c>
      <c r="D12991" t="s">
        <v>33</v>
      </c>
      <c r="E12991" t="s">
        <v>538</v>
      </c>
    </row>
    <row r="12992" spans="1:5" x14ac:dyDescent="0.25">
      <c r="A12992" t="s">
        <v>13319</v>
      </c>
      <c r="B12992" t="s">
        <v>20</v>
      </c>
      <c r="C12992" t="s">
        <v>19</v>
      </c>
      <c r="D12992" t="s">
        <v>33</v>
      </c>
      <c r="E12992" t="s">
        <v>530</v>
      </c>
    </row>
    <row r="12993" spans="1:5" x14ac:dyDescent="0.25">
      <c r="A12993" t="s">
        <v>29201</v>
      </c>
      <c r="B12993" t="s">
        <v>20</v>
      </c>
      <c r="C12993" t="s">
        <v>21</v>
      </c>
      <c r="D12993" t="s">
        <v>33</v>
      </c>
      <c r="E12993" t="s">
        <v>537</v>
      </c>
    </row>
    <row r="12994" spans="1:5" x14ac:dyDescent="0.25">
      <c r="A12994" t="s">
        <v>13321</v>
      </c>
      <c r="B12994" t="s">
        <v>20</v>
      </c>
      <c r="C12994" t="s">
        <v>19</v>
      </c>
      <c r="D12994" t="s">
        <v>33</v>
      </c>
      <c r="E12994" t="s">
        <v>530</v>
      </c>
    </row>
    <row r="12995" spans="1:5" x14ac:dyDescent="0.25">
      <c r="A12995" t="s">
        <v>2764</v>
      </c>
      <c r="B12995" t="s">
        <v>20</v>
      </c>
      <c r="C12995" t="s">
        <v>21</v>
      </c>
      <c r="D12995" t="s">
        <v>33</v>
      </c>
      <c r="E12995" t="s">
        <v>537</v>
      </c>
    </row>
    <row r="12996" spans="1:5" x14ac:dyDescent="0.25">
      <c r="A12996" t="s">
        <v>13323</v>
      </c>
      <c r="B12996" t="s">
        <v>20</v>
      </c>
      <c r="C12996" t="s">
        <v>19</v>
      </c>
      <c r="D12996" t="s">
        <v>33</v>
      </c>
      <c r="E12996" t="s">
        <v>530</v>
      </c>
    </row>
    <row r="12997" spans="1:5" x14ac:dyDescent="0.25">
      <c r="A12997" t="s">
        <v>21516</v>
      </c>
      <c r="B12997" t="s">
        <v>20</v>
      </c>
      <c r="C12997" t="s">
        <v>21</v>
      </c>
      <c r="D12997" t="s">
        <v>33</v>
      </c>
      <c r="E12997" t="s">
        <v>537</v>
      </c>
    </row>
    <row r="12998" spans="1:5" x14ac:dyDescent="0.25">
      <c r="A12998" t="s">
        <v>18762</v>
      </c>
      <c r="B12998" t="s">
        <v>20</v>
      </c>
      <c r="C12998" t="s">
        <v>19</v>
      </c>
      <c r="D12998" t="s">
        <v>33</v>
      </c>
      <c r="E12998" t="s">
        <v>553</v>
      </c>
    </row>
    <row r="12999" spans="1:5" x14ac:dyDescent="0.25">
      <c r="A12999" t="s">
        <v>13326</v>
      </c>
      <c r="B12999" t="s">
        <v>20</v>
      </c>
      <c r="C12999" t="s">
        <v>19</v>
      </c>
      <c r="D12999" t="s">
        <v>33</v>
      </c>
      <c r="E12999" t="s">
        <v>530</v>
      </c>
    </row>
    <row r="13000" spans="1:5" x14ac:dyDescent="0.25">
      <c r="A13000" t="s">
        <v>13328</v>
      </c>
      <c r="B13000" t="s">
        <v>20</v>
      </c>
      <c r="C13000" t="s">
        <v>19</v>
      </c>
      <c r="D13000" t="s">
        <v>33</v>
      </c>
      <c r="E13000" t="s">
        <v>562</v>
      </c>
    </row>
    <row r="13001" spans="1:5" x14ac:dyDescent="0.25">
      <c r="A13001" t="s">
        <v>29131</v>
      </c>
      <c r="B13001" t="s">
        <v>20</v>
      </c>
      <c r="C13001" t="s">
        <v>21</v>
      </c>
      <c r="D13001" t="s">
        <v>33</v>
      </c>
      <c r="E13001" t="s">
        <v>537</v>
      </c>
    </row>
    <row r="13002" spans="1:5" x14ac:dyDescent="0.25">
      <c r="A13002" t="s">
        <v>21854</v>
      </c>
      <c r="B13002" t="s">
        <v>20</v>
      </c>
      <c r="C13002" t="s">
        <v>21</v>
      </c>
      <c r="D13002" t="s">
        <v>33</v>
      </c>
      <c r="E13002" t="s">
        <v>537</v>
      </c>
    </row>
    <row r="13003" spans="1:5" x14ac:dyDescent="0.25">
      <c r="A13003" t="s">
        <v>13330</v>
      </c>
      <c r="B13003" t="s">
        <v>20</v>
      </c>
      <c r="C13003" t="s">
        <v>19</v>
      </c>
      <c r="D13003" t="s">
        <v>33</v>
      </c>
      <c r="E13003" t="s">
        <v>538</v>
      </c>
    </row>
    <row r="13004" spans="1:5" x14ac:dyDescent="0.25">
      <c r="A13004" t="s">
        <v>20259</v>
      </c>
      <c r="B13004" t="s">
        <v>20</v>
      </c>
      <c r="C13004" t="s">
        <v>21</v>
      </c>
      <c r="D13004" t="s">
        <v>33</v>
      </c>
      <c r="E13004" t="s">
        <v>537</v>
      </c>
    </row>
    <row r="13005" spans="1:5" x14ac:dyDescent="0.25">
      <c r="A13005" t="s">
        <v>27110</v>
      </c>
      <c r="B13005" t="s">
        <v>20</v>
      </c>
      <c r="C13005" t="s">
        <v>21</v>
      </c>
      <c r="D13005" t="s">
        <v>33</v>
      </c>
      <c r="E13005" t="s">
        <v>537</v>
      </c>
    </row>
    <row r="13006" spans="1:5" x14ac:dyDescent="0.25">
      <c r="A13006" t="s">
        <v>13333</v>
      </c>
      <c r="B13006" t="s">
        <v>20</v>
      </c>
      <c r="C13006" t="s">
        <v>19</v>
      </c>
      <c r="D13006" t="s">
        <v>33</v>
      </c>
      <c r="E13006" t="s">
        <v>538</v>
      </c>
    </row>
    <row r="13007" spans="1:5" x14ac:dyDescent="0.25">
      <c r="A13007" t="s">
        <v>13334</v>
      </c>
      <c r="B13007" t="s">
        <v>20</v>
      </c>
      <c r="C13007" t="s">
        <v>19</v>
      </c>
      <c r="D13007" t="s">
        <v>33</v>
      </c>
      <c r="E13007" t="s">
        <v>530</v>
      </c>
    </row>
    <row r="13008" spans="1:5" x14ac:dyDescent="0.25">
      <c r="A13008" t="s">
        <v>20679</v>
      </c>
      <c r="B13008" t="s">
        <v>20</v>
      </c>
      <c r="C13008" t="s">
        <v>21</v>
      </c>
      <c r="D13008" t="s">
        <v>33</v>
      </c>
      <c r="E13008" t="s">
        <v>537</v>
      </c>
    </row>
    <row r="13009" spans="1:5" x14ac:dyDescent="0.25">
      <c r="A13009" t="s">
        <v>13335</v>
      </c>
      <c r="B13009" t="s">
        <v>20</v>
      </c>
      <c r="C13009" t="s">
        <v>19</v>
      </c>
      <c r="D13009" t="s">
        <v>33</v>
      </c>
      <c r="E13009" t="s">
        <v>538</v>
      </c>
    </row>
    <row r="13010" spans="1:5" x14ac:dyDescent="0.25">
      <c r="A13010" t="s">
        <v>13337</v>
      </c>
      <c r="B13010" t="s">
        <v>20</v>
      </c>
      <c r="C13010" t="s">
        <v>19</v>
      </c>
      <c r="D13010" t="s">
        <v>33</v>
      </c>
      <c r="E13010" t="s">
        <v>530</v>
      </c>
    </row>
    <row r="13011" spans="1:5" x14ac:dyDescent="0.25">
      <c r="A13011" t="s">
        <v>21576</v>
      </c>
      <c r="B13011" t="s">
        <v>20</v>
      </c>
      <c r="C13011" t="s">
        <v>21</v>
      </c>
      <c r="D13011" t="s">
        <v>33</v>
      </c>
      <c r="E13011" t="s">
        <v>537</v>
      </c>
    </row>
    <row r="13012" spans="1:5" x14ac:dyDescent="0.25">
      <c r="A13012" t="s">
        <v>13339</v>
      </c>
      <c r="B13012" t="s">
        <v>20</v>
      </c>
      <c r="C13012" t="s">
        <v>19</v>
      </c>
      <c r="D13012" t="s">
        <v>33</v>
      </c>
      <c r="E13012" t="s">
        <v>538</v>
      </c>
    </row>
    <row r="13013" spans="1:5" x14ac:dyDescent="0.25">
      <c r="A13013" t="s">
        <v>13340</v>
      </c>
      <c r="B13013" t="s">
        <v>20</v>
      </c>
      <c r="C13013" t="s">
        <v>19</v>
      </c>
      <c r="D13013" t="s">
        <v>33</v>
      </c>
      <c r="E13013" t="s">
        <v>530</v>
      </c>
    </row>
    <row r="13014" spans="1:5" x14ac:dyDescent="0.25">
      <c r="A13014" t="s">
        <v>13342</v>
      </c>
      <c r="B13014" t="s">
        <v>20</v>
      </c>
      <c r="C13014" t="s">
        <v>19</v>
      </c>
      <c r="D13014" t="s">
        <v>33</v>
      </c>
      <c r="E13014" t="s">
        <v>530</v>
      </c>
    </row>
    <row r="13015" spans="1:5" x14ac:dyDescent="0.25">
      <c r="A13015" t="s">
        <v>21883</v>
      </c>
      <c r="B13015" t="s">
        <v>20</v>
      </c>
      <c r="C13015" t="s">
        <v>21</v>
      </c>
      <c r="D13015" t="s">
        <v>33</v>
      </c>
      <c r="E13015" t="s">
        <v>537</v>
      </c>
    </row>
    <row r="13016" spans="1:5" x14ac:dyDescent="0.25">
      <c r="A13016" t="s">
        <v>24811</v>
      </c>
      <c r="B13016" t="s">
        <v>20</v>
      </c>
      <c r="C13016" t="s">
        <v>21</v>
      </c>
      <c r="D13016" t="s">
        <v>33</v>
      </c>
      <c r="E13016" t="s">
        <v>537</v>
      </c>
    </row>
    <row r="13017" spans="1:5" x14ac:dyDescent="0.25">
      <c r="A13017" t="s">
        <v>13344</v>
      </c>
      <c r="B13017" t="s">
        <v>20</v>
      </c>
      <c r="C13017" t="s">
        <v>19</v>
      </c>
      <c r="D13017" t="s">
        <v>33</v>
      </c>
      <c r="E13017" t="s">
        <v>530</v>
      </c>
    </row>
    <row r="13018" spans="1:5" x14ac:dyDescent="0.25">
      <c r="A13018" t="s">
        <v>43648</v>
      </c>
      <c r="B13018" t="s">
        <v>20</v>
      </c>
      <c r="C13018" t="s">
        <v>21</v>
      </c>
      <c r="D13018" t="s">
        <v>33</v>
      </c>
      <c r="E13018" t="s">
        <v>537</v>
      </c>
    </row>
    <row r="13019" spans="1:5" x14ac:dyDescent="0.25">
      <c r="A13019" t="s">
        <v>13346</v>
      </c>
      <c r="B13019" t="s">
        <v>20</v>
      </c>
      <c r="C13019" t="s">
        <v>19</v>
      </c>
      <c r="D13019" t="s">
        <v>33</v>
      </c>
      <c r="E13019" t="s">
        <v>530</v>
      </c>
    </row>
    <row r="13020" spans="1:5" x14ac:dyDescent="0.25">
      <c r="A13020" t="s">
        <v>13347</v>
      </c>
      <c r="B13020" t="s">
        <v>16</v>
      </c>
      <c r="C13020" t="s">
        <v>17</v>
      </c>
      <c r="D13020" t="s">
        <v>33</v>
      </c>
      <c r="E13020" t="s">
        <v>653</v>
      </c>
    </row>
    <row r="13021" spans="1:5" x14ac:dyDescent="0.25">
      <c r="A13021" t="s">
        <v>19623</v>
      </c>
      <c r="B13021" t="s">
        <v>20</v>
      </c>
      <c r="C13021" t="s">
        <v>21</v>
      </c>
      <c r="D13021" t="s">
        <v>33</v>
      </c>
      <c r="E13021" t="s">
        <v>537</v>
      </c>
    </row>
    <row r="13022" spans="1:5" x14ac:dyDescent="0.25">
      <c r="A13022" t="s">
        <v>13349</v>
      </c>
      <c r="B13022" t="s">
        <v>20</v>
      </c>
      <c r="C13022" t="s">
        <v>19</v>
      </c>
      <c r="D13022" t="s">
        <v>33</v>
      </c>
      <c r="E13022" t="s">
        <v>538</v>
      </c>
    </row>
    <row r="13023" spans="1:5" x14ac:dyDescent="0.25">
      <c r="A13023" t="s">
        <v>21890</v>
      </c>
      <c r="B13023" t="s">
        <v>20</v>
      </c>
      <c r="C13023" t="s">
        <v>21</v>
      </c>
      <c r="D13023" t="s">
        <v>33</v>
      </c>
      <c r="E13023" t="s">
        <v>537</v>
      </c>
    </row>
    <row r="13024" spans="1:5" x14ac:dyDescent="0.25">
      <c r="A13024" t="s">
        <v>13351</v>
      </c>
      <c r="B13024" t="s">
        <v>16</v>
      </c>
      <c r="C13024" t="s">
        <v>17</v>
      </c>
      <c r="D13024" t="s">
        <v>33</v>
      </c>
      <c r="E13024" t="s">
        <v>653</v>
      </c>
    </row>
    <row r="13025" spans="1:5" x14ac:dyDescent="0.25">
      <c r="A13025" t="s">
        <v>13352</v>
      </c>
      <c r="B13025" t="s">
        <v>16</v>
      </c>
      <c r="C13025" t="s">
        <v>17</v>
      </c>
      <c r="D13025" t="s">
        <v>33</v>
      </c>
      <c r="E13025" t="s">
        <v>653</v>
      </c>
    </row>
    <row r="13026" spans="1:5" x14ac:dyDescent="0.25">
      <c r="A13026" t="s">
        <v>24369</v>
      </c>
      <c r="B13026" t="s">
        <v>20</v>
      </c>
      <c r="C13026" t="s">
        <v>21</v>
      </c>
      <c r="D13026" t="s">
        <v>33</v>
      </c>
      <c r="E13026" t="s">
        <v>537</v>
      </c>
    </row>
    <row r="13027" spans="1:5" x14ac:dyDescent="0.25">
      <c r="A13027" t="s">
        <v>13354</v>
      </c>
      <c r="B13027" t="s">
        <v>20</v>
      </c>
      <c r="C13027" t="s">
        <v>19</v>
      </c>
      <c r="D13027" t="s">
        <v>33</v>
      </c>
      <c r="E13027" t="s">
        <v>530</v>
      </c>
    </row>
    <row r="13028" spans="1:5" x14ac:dyDescent="0.25">
      <c r="A13028" t="s">
        <v>13356</v>
      </c>
      <c r="B13028" t="s">
        <v>20</v>
      </c>
      <c r="C13028" t="s">
        <v>21</v>
      </c>
      <c r="D13028" t="s">
        <v>33</v>
      </c>
      <c r="E13028" t="s">
        <v>582</v>
      </c>
    </row>
    <row r="13029" spans="1:5" x14ac:dyDescent="0.25">
      <c r="A13029" t="s">
        <v>25572</v>
      </c>
      <c r="B13029" t="s">
        <v>20</v>
      </c>
      <c r="C13029" t="s">
        <v>21</v>
      </c>
      <c r="D13029" t="s">
        <v>33</v>
      </c>
      <c r="E13029" t="s">
        <v>537</v>
      </c>
    </row>
    <row r="13030" spans="1:5" x14ac:dyDescent="0.25">
      <c r="A13030" t="s">
        <v>1614</v>
      </c>
      <c r="B13030" t="s">
        <v>20</v>
      </c>
      <c r="C13030" t="s">
        <v>21</v>
      </c>
      <c r="D13030" t="s">
        <v>33</v>
      </c>
      <c r="E13030" t="s">
        <v>537</v>
      </c>
    </row>
    <row r="13031" spans="1:5" x14ac:dyDescent="0.25">
      <c r="A13031" t="s">
        <v>13358</v>
      </c>
      <c r="B13031" t="s">
        <v>20</v>
      </c>
      <c r="C13031" t="s">
        <v>19</v>
      </c>
      <c r="D13031" t="s">
        <v>33</v>
      </c>
      <c r="E13031" t="s">
        <v>530</v>
      </c>
    </row>
    <row r="13032" spans="1:5" x14ac:dyDescent="0.25">
      <c r="A13032" t="s">
        <v>17211</v>
      </c>
      <c r="B13032" t="s">
        <v>20</v>
      </c>
      <c r="C13032" t="s">
        <v>21</v>
      </c>
      <c r="D13032" t="s">
        <v>33</v>
      </c>
      <c r="E13032" t="s">
        <v>537</v>
      </c>
    </row>
    <row r="13033" spans="1:5" x14ac:dyDescent="0.25">
      <c r="A13033" t="s">
        <v>13360</v>
      </c>
      <c r="B13033" t="s">
        <v>20</v>
      </c>
      <c r="C13033" t="s">
        <v>19</v>
      </c>
      <c r="D13033" t="s">
        <v>33</v>
      </c>
      <c r="E13033" t="s">
        <v>530</v>
      </c>
    </row>
    <row r="13034" spans="1:5" x14ac:dyDescent="0.25">
      <c r="A13034" t="s">
        <v>25417</v>
      </c>
      <c r="B13034" t="s">
        <v>20</v>
      </c>
      <c r="C13034" t="s">
        <v>21</v>
      </c>
      <c r="D13034" t="s">
        <v>33</v>
      </c>
      <c r="E13034" t="s">
        <v>537</v>
      </c>
    </row>
    <row r="13035" spans="1:5" x14ac:dyDescent="0.25">
      <c r="A13035" t="s">
        <v>13362</v>
      </c>
      <c r="B13035" t="s">
        <v>20</v>
      </c>
      <c r="C13035" t="s">
        <v>19</v>
      </c>
      <c r="D13035" t="s">
        <v>33</v>
      </c>
      <c r="E13035" t="s">
        <v>530</v>
      </c>
    </row>
    <row r="13036" spans="1:5" x14ac:dyDescent="0.25">
      <c r="A13036" t="s">
        <v>13032</v>
      </c>
      <c r="B13036" t="s">
        <v>20</v>
      </c>
      <c r="C13036" t="s">
        <v>21</v>
      </c>
      <c r="D13036" t="s">
        <v>33</v>
      </c>
      <c r="E13036" t="s">
        <v>537</v>
      </c>
    </row>
    <row r="13037" spans="1:5" x14ac:dyDescent="0.25">
      <c r="A13037" t="s">
        <v>13364</v>
      </c>
      <c r="B13037" t="s">
        <v>20</v>
      </c>
      <c r="C13037" t="s">
        <v>19</v>
      </c>
      <c r="D13037" t="s">
        <v>33</v>
      </c>
      <c r="E13037" t="s">
        <v>530</v>
      </c>
    </row>
    <row r="13038" spans="1:5" x14ac:dyDescent="0.25">
      <c r="A13038" t="s">
        <v>13366</v>
      </c>
      <c r="B13038" t="s">
        <v>20</v>
      </c>
      <c r="C13038" t="s">
        <v>19</v>
      </c>
      <c r="D13038" t="s">
        <v>33</v>
      </c>
      <c r="E13038" t="s">
        <v>530</v>
      </c>
    </row>
    <row r="13039" spans="1:5" x14ac:dyDescent="0.25">
      <c r="A13039" t="s">
        <v>13367</v>
      </c>
      <c r="B13039" t="s">
        <v>20</v>
      </c>
      <c r="C13039" t="s">
        <v>19</v>
      </c>
      <c r="D13039" t="s">
        <v>33</v>
      </c>
      <c r="E13039" t="s">
        <v>538</v>
      </c>
    </row>
    <row r="13040" spans="1:5" x14ac:dyDescent="0.25">
      <c r="A13040" t="s">
        <v>9599</v>
      </c>
      <c r="B13040" t="s">
        <v>20</v>
      </c>
      <c r="C13040" t="s">
        <v>21</v>
      </c>
      <c r="D13040" t="s">
        <v>33</v>
      </c>
      <c r="E13040" t="s">
        <v>537</v>
      </c>
    </row>
    <row r="13041" spans="1:5" x14ac:dyDescent="0.25">
      <c r="A13041" t="s">
        <v>17248</v>
      </c>
      <c r="B13041" t="s">
        <v>20</v>
      </c>
      <c r="C13041" t="s">
        <v>21</v>
      </c>
      <c r="D13041" t="s">
        <v>33</v>
      </c>
      <c r="E13041" t="s">
        <v>537</v>
      </c>
    </row>
    <row r="13042" spans="1:5" x14ac:dyDescent="0.25">
      <c r="A13042" t="s">
        <v>13368</v>
      </c>
      <c r="B13042" t="s">
        <v>20</v>
      </c>
      <c r="C13042" t="s">
        <v>19</v>
      </c>
      <c r="D13042" t="s">
        <v>33</v>
      </c>
      <c r="E13042" t="s">
        <v>538</v>
      </c>
    </row>
    <row r="13043" spans="1:5" x14ac:dyDescent="0.25">
      <c r="A13043" t="s">
        <v>13370</v>
      </c>
      <c r="B13043" t="s">
        <v>20</v>
      </c>
      <c r="C13043" t="s">
        <v>19</v>
      </c>
      <c r="D13043" t="s">
        <v>33</v>
      </c>
      <c r="E13043" t="s">
        <v>530</v>
      </c>
    </row>
    <row r="13044" spans="1:5" x14ac:dyDescent="0.25">
      <c r="A13044" t="s">
        <v>9218</v>
      </c>
      <c r="B13044" t="s">
        <v>20</v>
      </c>
      <c r="C13044" t="s">
        <v>21</v>
      </c>
      <c r="D13044" t="s">
        <v>33</v>
      </c>
      <c r="E13044" t="s">
        <v>537</v>
      </c>
    </row>
    <row r="13045" spans="1:5" x14ac:dyDescent="0.25">
      <c r="A13045" t="s">
        <v>13373</v>
      </c>
      <c r="B13045" t="s">
        <v>20</v>
      </c>
      <c r="C13045" t="s">
        <v>19</v>
      </c>
      <c r="D13045" t="s">
        <v>33</v>
      </c>
      <c r="E13045" t="s">
        <v>538</v>
      </c>
    </row>
    <row r="13046" spans="1:5" x14ac:dyDescent="0.25">
      <c r="A13046" t="s">
        <v>13372</v>
      </c>
      <c r="B13046" t="s">
        <v>20</v>
      </c>
      <c r="C13046" t="s">
        <v>19</v>
      </c>
      <c r="D13046" t="s">
        <v>33</v>
      </c>
      <c r="E13046" t="s">
        <v>530</v>
      </c>
    </row>
    <row r="13047" spans="1:5" x14ac:dyDescent="0.25">
      <c r="A13047" t="s">
        <v>16976</v>
      </c>
      <c r="B13047" t="s">
        <v>20</v>
      </c>
      <c r="C13047" t="s">
        <v>21</v>
      </c>
      <c r="D13047" t="s">
        <v>33</v>
      </c>
      <c r="E13047" t="s">
        <v>537</v>
      </c>
    </row>
    <row r="13048" spans="1:5" x14ac:dyDescent="0.25">
      <c r="A13048" t="s">
        <v>13375</v>
      </c>
      <c r="B13048" t="s">
        <v>20</v>
      </c>
      <c r="C13048" t="s">
        <v>19</v>
      </c>
      <c r="D13048" t="s">
        <v>33</v>
      </c>
      <c r="E13048" t="s">
        <v>538</v>
      </c>
    </row>
    <row r="13049" spans="1:5" x14ac:dyDescent="0.25">
      <c r="A13049" t="s">
        <v>13377</v>
      </c>
      <c r="B13049" t="s">
        <v>20</v>
      </c>
      <c r="C13049" t="s">
        <v>19</v>
      </c>
      <c r="D13049" t="s">
        <v>33</v>
      </c>
      <c r="E13049" t="s">
        <v>538</v>
      </c>
    </row>
    <row r="13050" spans="1:5" x14ac:dyDescent="0.25">
      <c r="A13050" t="s">
        <v>1876</v>
      </c>
      <c r="B13050" t="s">
        <v>20</v>
      </c>
      <c r="C13050" t="s">
        <v>21</v>
      </c>
      <c r="D13050" t="s">
        <v>33</v>
      </c>
      <c r="E13050" t="s">
        <v>537</v>
      </c>
    </row>
    <row r="13051" spans="1:5" x14ac:dyDescent="0.25">
      <c r="A13051" t="s">
        <v>13378</v>
      </c>
      <c r="B13051" t="s">
        <v>20</v>
      </c>
      <c r="C13051" t="s">
        <v>19</v>
      </c>
      <c r="D13051" t="s">
        <v>33</v>
      </c>
      <c r="E13051" t="s">
        <v>538</v>
      </c>
    </row>
    <row r="13052" spans="1:5" x14ac:dyDescent="0.25">
      <c r="A13052" t="s">
        <v>8404</v>
      </c>
      <c r="B13052" t="s">
        <v>20</v>
      </c>
      <c r="C13052" t="s">
        <v>21</v>
      </c>
      <c r="D13052" t="s">
        <v>33</v>
      </c>
      <c r="E13052" t="s">
        <v>537</v>
      </c>
    </row>
    <row r="13053" spans="1:5" x14ac:dyDescent="0.25">
      <c r="A13053" t="s">
        <v>19543</v>
      </c>
      <c r="B13053" t="s">
        <v>20</v>
      </c>
      <c r="C13053" t="s">
        <v>21</v>
      </c>
      <c r="D13053" t="s">
        <v>65</v>
      </c>
      <c r="E13053" t="s">
        <v>537</v>
      </c>
    </row>
    <row r="13054" spans="1:5" x14ac:dyDescent="0.25">
      <c r="A13054" t="s">
        <v>13381</v>
      </c>
      <c r="B13054" t="s">
        <v>20</v>
      </c>
      <c r="C13054" t="s">
        <v>19</v>
      </c>
      <c r="D13054" t="s">
        <v>33</v>
      </c>
      <c r="E13054" t="s">
        <v>538</v>
      </c>
    </row>
    <row r="13055" spans="1:5" x14ac:dyDescent="0.25">
      <c r="A13055" t="s">
        <v>25351</v>
      </c>
      <c r="B13055" t="s">
        <v>20</v>
      </c>
      <c r="C13055" t="s">
        <v>21</v>
      </c>
      <c r="D13055" t="s">
        <v>65</v>
      </c>
      <c r="E13055" t="s">
        <v>537</v>
      </c>
    </row>
    <row r="13056" spans="1:5" x14ac:dyDescent="0.25">
      <c r="A13056" t="s">
        <v>13383</v>
      </c>
      <c r="B13056" t="s">
        <v>20</v>
      </c>
      <c r="C13056" t="s">
        <v>19</v>
      </c>
      <c r="D13056" t="s">
        <v>33</v>
      </c>
      <c r="E13056" t="s">
        <v>538</v>
      </c>
    </row>
    <row r="13057" spans="1:5" x14ac:dyDescent="0.25">
      <c r="A13057" t="s">
        <v>13384</v>
      </c>
      <c r="B13057" t="s">
        <v>20</v>
      </c>
      <c r="C13057" t="s">
        <v>19</v>
      </c>
      <c r="D13057" t="s">
        <v>33</v>
      </c>
      <c r="E13057" t="s">
        <v>530</v>
      </c>
    </row>
    <row r="13058" spans="1:5" x14ac:dyDescent="0.25">
      <c r="A13058" t="s">
        <v>16417</v>
      </c>
      <c r="B13058" t="s">
        <v>20</v>
      </c>
      <c r="C13058" t="s">
        <v>21</v>
      </c>
      <c r="D13058" t="s">
        <v>33</v>
      </c>
      <c r="E13058" t="s">
        <v>537</v>
      </c>
    </row>
    <row r="13059" spans="1:5" x14ac:dyDescent="0.25">
      <c r="A13059" t="s">
        <v>13387</v>
      </c>
      <c r="B13059" t="s">
        <v>20</v>
      </c>
      <c r="C13059" t="s">
        <v>19</v>
      </c>
      <c r="D13059" t="s">
        <v>33</v>
      </c>
      <c r="E13059" t="s">
        <v>530</v>
      </c>
    </row>
    <row r="13060" spans="1:5" x14ac:dyDescent="0.25">
      <c r="A13060" t="s">
        <v>13386</v>
      </c>
      <c r="B13060" t="s">
        <v>20</v>
      </c>
      <c r="C13060" t="s">
        <v>19</v>
      </c>
      <c r="D13060" t="s">
        <v>33</v>
      </c>
      <c r="E13060" t="s">
        <v>538</v>
      </c>
    </row>
    <row r="13061" spans="1:5" x14ac:dyDescent="0.25">
      <c r="A13061" t="s">
        <v>11366</v>
      </c>
      <c r="B13061" t="s">
        <v>20</v>
      </c>
      <c r="C13061" t="s">
        <v>21</v>
      </c>
      <c r="D13061" t="s">
        <v>33</v>
      </c>
      <c r="E13061" t="s">
        <v>537</v>
      </c>
    </row>
    <row r="13062" spans="1:5" x14ac:dyDescent="0.25">
      <c r="A13062" t="s">
        <v>13390</v>
      </c>
      <c r="B13062" t="s">
        <v>20</v>
      </c>
      <c r="C13062" t="s">
        <v>19</v>
      </c>
      <c r="D13062" t="s">
        <v>33</v>
      </c>
      <c r="E13062" t="s">
        <v>538</v>
      </c>
    </row>
    <row r="13063" spans="1:5" x14ac:dyDescent="0.25">
      <c r="A13063" t="s">
        <v>13389</v>
      </c>
      <c r="B13063" t="s">
        <v>20</v>
      </c>
      <c r="C13063" t="s">
        <v>19</v>
      </c>
      <c r="D13063" t="s">
        <v>33</v>
      </c>
      <c r="E13063" t="s">
        <v>530</v>
      </c>
    </row>
    <row r="13064" spans="1:5" x14ac:dyDescent="0.25">
      <c r="A13064" t="s">
        <v>12804</v>
      </c>
      <c r="B13064" t="s">
        <v>20</v>
      </c>
      <c r="C13064" t="s">
        <v>21</v>
      </c>
      <c r="D13064" t="s">
        <v>33</v>
      </c>
      <c r="E13064" t="s">
        <v>537</v>
      </c>
    </row>
    <row r="13065" spans="1:5" x14ac:dyDescent="0.25">
      <c r="A13065" t="s">
        <v>13391</v>
      </c>
      <c r="B13065" t="s">
        <v>20</v>
      </c>
      <c r="C13065" t="s">
        <v>19</v>
      </c>
      <c r="D13065" t="s">
        <v>33</v>
      </c>
      <c r="E13065" t="s">
        <v>538</v>
      </c>
    </row>
    <row r="13066" spans="1:5" x14ac:dyDescent="0.25">
      <c r="A13066" t="s">
        <v>13393</v>
      </c>
      <c r="B13066" t="s">
        <v>20</v>
      </c>
      <c r="C13066" t="s">
        <v>19</v>
      </c>
      <c r="D13066" t="s">
        <v>33</v>
      </c>
      <c r="E13066" t="s">
        <v>530</v>
      </c>
    </row>
    <row r="13067" spans="1:5" x14ac:dyDescent="0.25">
      <c r="A13067" t="s">
        <v>14934</v>
      </c>
      <c r="B13067" t="s">
        <v>20</v>
      </c>
      <c r="C13067" t="s">
        <v>21</v>
      </c>
      <c r="D13067" t="s">
        <v>33</v>
      </c>
      <c r="E13067" t="s">
        <v>537</v>
      </c>
    </row>
    <row r="13068" spans="1:5" x14ac:dyDescent="0.25">
      <c r="A13068" t="s">
        <v>13645</v>
      </c>
      <c r="B13068" t="s">
        <v>20</v>
      </c>
      <c r="C13068" t="s">
        <v>21</v>
      </c>
      <c r="D13068" t="s">
        <v>33</v>
      </c>
      <c r="E13068" t="s">
        <v>537</v>
      </c>
    </row>
    <row r="13069" spans="1:5" x14ac:dyDescent="0.25">
      <c r="A13069" t="s">
        <v>10466</v>
      </c>
      <c r="B13069" t="s">
        <v>20</v>
      </c>
      <c r="C13069" t="s">
        <v>19</v>
      </c>
      <c r="D13069" t="s">
        <v>33</v>
      </c>
      <c r="E13069" t="s">
        <v>533</v>
      </c>
    </row>
    <row r="13070" spans="1:5" x14ac:dyDescent="0.25">
      <c r="A13070" t="s">
        <v>43649</v>
      </c>
      <c r="B13070" t="s">
        <v>16</v>
      </c>
      <c r="C13070" t="s">
        <v>17</v>
      </c>
      <c r="D13070" t="s">
        <v>33</v>
      </c>
      <c r="E13070" t="s">
        <v>653</v>
      </c>
    </row>
    <row r="13071" spans="1:5" x14ac:dyDescent="0.25">
      <c r="A13071" t="s">
        <v>10470</v>
      </c>
      <c r="B13071" t="s">
        <v>20</v>
      </c>
      <c r="C13071" t="s">
        <v>19</v>
      </c>
      <c r="D13071" t="s">
        <v>33</v>
      </c>
      <c r="E13071" t="s">
        <v>533</v>
      </c>
    </row>
    <row r="13072" spans="1:5" x14ac:dyDescent="0.25">
      <c r="A13072" t="s">
        <v>13398</v>
      </c>
      <c r="B13072" t="s">
        <v>20</v>
      </c>
      <c r="C13072" t="s">
        <v>19</v>
      </c>
      <c r="D13072" t="s">
        <v>33</v>
      </c>
      <c r="E13072" t="s">
        <v>530</v>
      </c>
    </row>
    <row r="13073" spans="1:5" x14ac:dyDescent="0.25">
      <c r="A13073" t="s">
        <v>13400</v>
      </c>
      <c r="B13073" t="s">
        <v>20</v>
      </c>
      <c r="C13073" t="s">
        <v>19</v>
      </c>
      <c r="D13073" t="s">
        <v>33</v>
      </c>
      <c r="E13073" t="s">
        <v>530</v>
      </c>
    </row>
    <row r="13074" spans="1:5" x14ac:dyDescent="0.25">
      <c r="A13074" t="s">
        <v>10473</v>
      </c>
      <c r="B13074" t="s">
        <v>20</v>
      </c>
      <c r="C13074" t="s">
        <v>19</v>
      </c>
      <c r="D13074" t="s">
        <v>33</v>
      </c>
      <c r="E13074" t="s">
        <v>533</v>
      </c>
    </row>
    <row r="13075" spans="1:5" x14ac:dyDescent="0.25">
      <c r="A13075" t="s">
        <v>13402</v>
      </c>
      <c r="B13075" t="s">
        <v>20</v>
      </c>
      <c r="C13075" t="s">
        <v>21</v>
      </c>
      <c r="D13075" t="s">
        <v>33</v>
      </c>
      <c r="E13075" t="s">
        <v>582</v>
      </c>
    </row>
    <row r="13076" spans="1:5" x14ac:dyDescent="0.25">
      <c r="A13076" t="s">
        <v>27896</v>
      </c>
      <c r="B13076" t="s">
        <v>20</v>
      </c>
      <c r="C13076" t="s">
        <v>21</v>
      </c>
      <c r="D13076" t="s">
        <v>33</v>
      </c>
      <c r="E13076" t="s">
        <v>537</v>
      </c>
    </row>
    <row r="13077" spans="1:5" x14ac:dyDescent="0.25">
      <c r="A13077" t="s">
        <v>43650</v>
      </c>
      <c r="B13077" t="s">
        <v>16</v>
      </c>
      <c r="C13077" t="s">
        <v>17</v>
      </c>
      <c r="D13077" t="s">
        <v>33</v>
      </c>
      <c r="E13077" t="s">
        <v>653</v>
      </c>
    </row>
    <row r="13078" spans="1:5" x14ac:dyDescent="0.25">
      <c r="A13078" t="s">
        <v>13646</v>
      </c>
      <c r="B13078" t="s">
        <v>20</v>
      </c>
      <c r="C13078" t="s">
        <v>21</v>
      </c>
      <c r="D13078" t="s">
        <v>33</v>
      </c>
      <c r="E13078" t="s">
        <v>537</v>
      </c>
    </row>
    <row r="13079" spans="1:5" x14ac:dyDescent="0.25">
      <c r="A13079" t="s">
        <v>27913</v>
      </c>
      <c r="B13079" t="s">
        <v>20</v>
      </c>
      <c r="C13079" t="s">
        <v>21</v>
      </c>
      <c r="D13079" t="s">
        <v>33</v>
      </c>
      <c r="E13079" t="s">
        <v>537</v>
      </c>
    </row>
    <row r="13080" spans="1:5" x14ac:dyDescent="0.25">
      <c r="A13080" t="s">
        <v>13405</v>
      </c>
      <c r="B13080" t="s">
        <v>20</v>
      </c>
      <c r="C13080" t="s">
        <v>23</v>
      </c>
      <c r="D13080" t="s">
        <v>33</v>
      </c>
      <c r="E13080" t="s">
        <v>739</v>
      </c>
    </row>
    <row r="13081" spans="1:5" x14ac:dyDescent="0.25">
      <c r="A13081" t="s">
        <v>16968</v>
      </c>
      <c r="B13081" t="s">
        <v>20</v>
      </c>
      <c r="C13081" t="s">
        <v>21</v>
      </c>
      <c r="D13081" t="s">
        <v>33</v>
      </c>
      <c r="E13081" t="s">
        <v>537</v>
      </c>
    </row>
    <row r="13082" spans="1:5" x14ac:dyDescent="0.25">
      <c r="A13082" t="s">
        <v>29638</v>
      </c>
      <c r="B13082" t="s">
        <v>20</v>
      </c>
      <c r="C13082" t="s">
        <v>19</v>
      </c>
      <c r="D13082" t="s">
        <v>33</v>
      </c>
      <c r="E13082" t="s">
        <v>553</v>
      </c>
    </row>
    <row r="13083" spans="1:5" x14ac:dyDescent="0.25">
      <c r="A13083" t="s">
        <v>13408</v>
      </c>
      <c r="B13083" t="s">
        <v>20</v>
      </c>
      <c r="C13083" t="s">
        <v>19</v>
      </c>
      <c r="D13083" t="s">
        <v>33</v>
      </c>
      <c r="E13083" t="s">
        <v>538</v>
      </c>
    </row>
    <row r="13084" spans="1:5" x14ac:dyDescent="0.25">
      <c r="A13084" t="s">
        <v>13409</v>
      </c>
      <c r="B13084" t="s">
        <v>20</v>
      </c>
      <c r="C13084" t="s">
        <v>19</v>
      </c>
      <c r="D13084" t="s">
        <v>33</v>
      </c>
      <c r="E13084" t="s">
        <v>530</v>
      </c>
    </row>
    <row r="13085" spans="1:5" x14ac:dyDescent="0.25">
      <c r="A13085" t="s">
        <v>13410</v>
      </c>
      <c r="B13085" t="s">
        <v>20</v>
      </c>
      <c r="C13085" t="s">
        <v>19</v>
      </c>
      <c r="D13085" t="s">
        <v>33</v>
      </c>
      <c r="E13085" t="s">
        <v>530</v>
      </c>
    </row>
    <row r="13086" spans="1:5" x14ac:dyDescent="0.25">
      <c r="A13086" t="s">
        <v>13411</v>
      </c>
      <c r="B13086" t="s">
        <v>20</v>
      </c>
      <c r="C13086" t="s">
        <v>19</v>
      </c>
      <c r="D13086" t="s">
        <v>33</v>
      </c>
      <c r="E13086" t="s">
        <v>538</v>
      </c>
    </row>
    <row r="13087" spans="1:5" x14ac:dyDescent="0.25">
      <c r="A13087" t="s">
        <v>13413</v>
      </c>
      <c r="B13087" t="s">
        <v>20</v>
      </c>
      <c r="C13087" t="s">
        <v>19</v>
      </c>
      <c r="D13087" t="s">
        <v>33</v>
      </c>
      <c r="E13087" t="s">
        <v>530</v>
      </c>
    </row>
    <row r="13088" spans="1:5" x14ac:dyDescent="0.25">
      <c r="A13088" t="s">
        <v>3761</v>
      </c>
      <c r="B13088" t="s">
        <v>20</v>
      </c>
      <c r="C13088" t="s">
        <v>21</v>
      </c>
      <c r="D13088" t="s">
        <v>33</v>
      </c>
      <c r="E13088" t="s">
        <v>537</v>
      </c>
    </row>
    <row r="13089" spans="1:5" x14ac:dyDescent="0.25">
      <c r="A13089" t="s">
        <v>20384</v>
      </c>
      <c r="B13089" t="s">
        <v>20</v>
      </c>
      <c r="C13089" t="s">
        <v>19</v>
      </c>
      <c r="D13089" t="s">
        <v>33</v>
      </c>
      <c r="E13089" t="s">
        <v>553</v>
      </c>
    </row>
    <row r="13090" spans="1:5" x14ac:dyDescent="0.25">
      <c r="A13090" t="s">
        <v>13415</v>
      </c>
      <c r="B13090" t="s">
        <v>20</v>
      </c>
      <c r="C13090" t="s">
        <v>19</v>
      </c>
      <c r="D13090" t="s">
        <v>33</v>
      </c>
      <c r="E13090" t="s">
        <v>530</v>
      </c>
    </row>
    <row r="13091" spans="1:5" x14ac:dyDescent="0.25">
      <c r="A13091" t="s">
        <v>13416</v>
      </c>
      <c r="B13091" t="s">
        <v>20</v>
      </c>
      <c r="C13091" t="s">
        <v>19</v>
      </c>
      <c r="D13091" t="s">
        <v>33</v>
      </c>
      <c r="E13091" t="s">
        <v>538</v>
      </c>
    </row>
    <row r="13092" spans="1:5" x14ac:dyDescent="0.25">
      <c r="A13092" t="s">
        <v>13417</v>
      </c>
      <c r="B13092" t="s">
        <v>20</v>
      </c>
      <c r="C13092" t="s">
        <v>19</v>
      </c>
      <c r="D13092" t="s">
        <v>33</v>
      </c>
      <c r="E13092" t="s">
        <v>530</v>
      </c>
    </row>
    <row r="13093" spans="1:5" x14ac:dyDescent="0.25">
      <c r="A13093" t="s">
        <v>20383</v>
      </c>
      <c r="B13093" t="s">
        <v>20</v>
      </c>
      <c r="C13093" t="s">
        <v>19</v>
      </c>
      <c r="D13093" t="s">
        <v>33</v>
      </c>
      <c r="E13093" t="s">
        <v>553</v>
      </c>
    </row>
    <row r="13094" spans="1:5" x14ac:dyDescent="0.25">
      <c r="A13094" t="s">
        <v>43651</v>
      </c>
      <c r="B13094" t="s">
        <v>16</v>
      </c>
      <c r="C13094" t="s">
        <v>17</v>
      </c>
      <c r="D13094" t="s">
        <v>33</v>
      </c>
      <c r="E13094" t="s">
        <v>653</v>
      </c>
    </row>
    <row r="13095" spans="1:5" x14ac:dyDescent="0.25">
      <c r="A13095" t="s">
        <v>3877</v>
      </c>
      <c r="B13095" t="s">
        <v>20</v>
      </c>
      <c r="C13095" t="s">
        <v>21</v>
      </c>
      <c r="D13095" t="s">
        <v>33</v>
      </c>
      <c r="E13095" t="s">
        <v>537</v>
      </c>
    </row>
    <row r="13096" spans="1:5" x14ac:dyDescent="0.25">
      <c r="A13096" t="s">
        <v>13420</v>
      </c>
      <c r="B13096" t="s">
        <v>20</v>
      </c>
      <c r="C13096" t="s">
        <v>19</v>
      </c>
      <c r="D13096" t="s">
        <v>33</v>
      </c>
      <c r="E13096" t="s">
        <v>538</v>
      </c>
    </row>
    <row r="13097" spans="1:5" x14ac:dyDescent="0.25">
      <c r="A13097" t="s">
        <v>28539</v>
      </c>
      <c r="B13097" t="s">
        <v>20</v>
      </c>
      <c r="C13097" t="s">
        <v>21</v>
      </c>
      <c r="D13097" t="s">
        <v>33</v>
      </c>
      <c r="E13097" t="s">
        <v>537</v>
      </c>
    </row>
    <row r="13098" spans="1:5" x14ac:dyDescent="0.25">
      <c r="A13098" t="s">
        <v>13422</v>
      </c>
      <c r="B13098" t="s">
        <v>20</v>
      </c>
      <c r="C13098" t="s">
        <v>19</v>
      </c>
      <c r="D13098" t="s">
        <v>33</v>
      </c>
      <c r="E13098" t="s">
        <v>530</v>
      </c>
    </row>
    <row r="13099" spans="1:5" x14ac:dyDescent="0.25">
      <c r="A13099" t="s">
        <v>13424</v>
      </c>
      <c r="B13099" t="s">
        <v>20</v>
      </c>
      <c r="C13099" t="s">
        <v>19</v>
      </c>
      <c r="D13099" t="s">
        <v>33</v>
      </c>
      <c r="E13099" t="s">
        <v>530</v>
      </c>
    </row>
    <row r="13100" spans="1:5" x14ac:dyDescent="0.25">
      <c r="A13100" t="s">
        <v>17093</v>
      </c>
      <c r="B13100" t="s">
        <v>20</v>
      </c>
      <c r="C13100" t="s">
        <v>21</v>
      </c>
      <c r="D13100" t="s">
        <v>33</v>
      </c>
      <c r="E13100" t="s">
        <v>537</v>
      </c>
    </row>
    <row r="13101" spans="1:5" x14ac:dyDescent="0.25">
      <c r="A13101" t="s">
        <v>6522</v>
      </c>
      <c r="B13101" t="s">
        <v>20</v>
      </c>
      <c r="C13101" t="s">
        <v>21</v>
      </c>
      <c r="D13101" t="s">
        <v>65</v>
      </c>
      <c r="E13101" t="s">
        <v>537</v>
      </c>
    </row>
    <row r="13102" spans="1:5" x14ac:dyDescent="0.25">
      <c r="A13102" t="s">
        <v>13426</v>
      </c>
      <c r="B13102" t="s">
        <v>20</v>
      </c>
      <c r="C13102" t="s">
        <v>25</v>
      </c>
      <c r="D13102" t="s">
        <v>33</v>
      </c>
      <c r="E13102" t="s">
        <v>815</v>
      </c>
    </row>
    <row r="13103" spans="1:5" x14ac:dyDescent="0.25">
      <c r="A13103" t="s">
        <v>17011</v>
      </c>
      <c r="B13103" t="s">
        <v>20</v>
      </c>
      <c r="C13103" t="s">
        <v>21</v>
      </c>
      <c r="D13103" t="s">
        <v>65</v>
      </c>
      <c r="E13103" t="s">
        <v>537</v>
      </c>
    </row>
    <row r="13104" spans="1:5" x14ac:dyDescent="0.25">
      <c r="A13104" t="s">
        <v>13428</v>
      </c>
      <c r="B13104" t="s">
        <v>20</v>
      </c>
      <c r="C13104" t="s">
        <v>19</v>
      </c>
      <c r="D13104" t="s">
        <v>33</v>
      </c>
      <c r="E13104" t="s">
        <v>530</v>
      </c>
    </row>
    <row r="13105" spans="1:5" x14ac:dyDescent="0.25">
      <c r="A13105" t="s">
        <v>13429</v>
      </c>
      <c r="B13105" t="s">
        <v>20</v>
      </c>
      <c r="C13105" t="s">
        <v>19</v>
      </c>
      <c r="D13105" t="s">
        <v>33</v>
      </c>
      <c r="E13105" t="s">
        <v>530</v>
      </c>
    </row>
    <row r="13106" spans="1:5" x14ac:dyDescent="0.25">
      <c r="A13106" t="s">
        <v>27746</v>
      </c>
      <c r="B13106" t="s">
        <v>20</v>
      </c>
      <c r="C13106" t="s">
        <v>21</v>
      </c>
      <c r="D13106" t="s">
        <v>65</v>
      </c>
      <c r="E13106" t="s">
        <v>537</v>
      </c>
    </row>
    <row r="13107" spans="1:5" x14ac:dyDescent="0.25">
      <c r="A13107" t="s">
        <v>28718</v>
      </c>
      <c r="B13107" t="s">
        <v>20</v>
      </c>
      <c r="C13107" t="s">
        <v>21</v>
      </c>
      <c r="D13107" t="s">
        <v>65</v>
      </c>
      <c r="E13107" t="s">
        <v>537</v>
      </c>
    </row>
    <row r="13108" spans="1:5" x14ac:dyDescent="0.25">
      <c r="A13108" t="s">
        <v>13431</v>
      </c>
      <c r="B13108" t="s">
        <v>20</v>
      </c>
      <c r="C13108" t="s">
        <v>21</v>
      </c>
      <c r="D13108" t="s">
        <v>33</v>
      </c>
      <c r="E13108" t="s">
        <v>582</v>
      </c>
    </row>
    <row r="13109" spans="1:5" x14ac:dyDescent="0.25">
      <c r="A13109" t="s">
        <v>13434</v>
      </c>
      <c r="B13109" t="s">
        <v>20</v>
      </c>
      <c r="C13109" t="s">
        <v>19</v>
      </c>
      <c r="D13109" t="s">
        <v>33</v>
      </c>
      <c r="E13109" t="s">
        <v>538</v>
      </c>
    </row>
    <row r="13110" spans="1:5" x14ac:dyDescent="0.25">
      <c r="A13110" t="s">
        <v>25352</v>
      </c>
      <c r="B13110" t="s">
        <v>20</v>
      </c>
      <c r="C13110" t="s">
        <v>21</v>
      </c>
      <c r="D13110" t="s">
        <v>33</v>
      </c>
      <c r="E13110" t="s">
        <v>537</v>
      </c>
    </row>
    <row r="13111" spans="1:5" x14ac:dyDescent="0.25">
      <c r="A13111" t="s">
        <v>13435</v>
      </c>
      <c r="B13111" t="s">
        <v>20</v>
      </c>
      <c r="C13111" t="s">
        <v>25</v>
      </c>
      <c r="D13111" t="s">
        <v>33</v>
      </c>
      <c r="E13111" t="s">
        <v>814</v>
      </c>
    </row>
    <row r="13112" spans="1:5" x14ac:dyDescent="0.25">
      <c r="A13112" t="s">
        <v>26376</v>
      </c>
      <c r="B13112" t="s">
        <v>20</v>
      </c>
      <c r="C13112" t="s">
        <v>21</v>
      </c>
      <c r="D13112" t="s">
        <v>33</v>
      </c>
      <c r="E13112" t="s">
        <v>537</v>
      </c>
    </row>
    <row r="13113" spans="1:5" x14ac:dyDescent="0.25">
      <c r="A13113" t="s">
        <v>26380</v>
      </c>
      <c r="B13113" t="s">
        <v>20</v>
      </c>
      <c r="C13113" t="s">
        <v>21</v>
      </c>
      <c r="D13113" t="s">
        <v>33</v>
      </c>
      <c r="E13113" t="s">
        <v>537</v>
      </c>
    </row>
    <row r="13114" spans="1:5" x14ac:dyDescent="0.25">
      <c r="A13114" t="s">
        <v>13437</v>
      </c>
      <c r="B13114" t="s">
        <v>20</v>
      </c>
      <c r="C13114" t="s">
        <v>19</v>
      </c>
      <c r="D13114" t="s">
        <v>33</v>
      </c>
      <c r="E13114" t="s">
        <v>538</v>
      </c>
    </row>
    <row r="13115" spans="1:5" x14ac:dyDescent="0.25">
      <c r="A13115" t="s">
        <v>13438</v>
      </c>
      <c r="B13115" t="s">
        <v>20</v>
      </c>
      <c r="C13115" t="s">
        <v>19</v>
      </c>
      <c r="D13115" t="s">
        <v>33</v>
      </c>
      <c r="E13115" t="s">
        <v>530</v>
      </c>
    </row>
    <row r="13116" spans="1:5" x14ac:dyDescent="0.25">
      <c r="A13116" t="s">
        <v>16062</v>
      </c>
      <c r="B13116" t="s">
        <v>20</v>
      </c>
      <c r="C13116" t="s">
        <v>21</v>
      </c>
      <c r="D13116" t="s">
        <v>33</v>
      </c>
      <c r="E13116" t="s">
        <v>537</v>
      </c>
    </row>
    <row r="13117" spans="1:5" x14ac:dyDescent="0.25">
      <c r="A13117" t="s">
        <v>13441</v>
      </c>
      <c r="B13117" t="s">
        <v>20</v>
      </c>
      <c r="C13117" t="s">
        <v>19</v>
      </c>
      <c r="D13117" t="s">
        <v>33</v>
      </c>
      <c r="E13117" t="s">
        <v>562</v>
      </c>
    </row>
    <row r="13118" spans="1:5" x14ac:dyDescent="0.25">
      <c r="A13118" t="s">
        <v>26777</v>
      </c>
      <c r="B13118" t="s">
        <v>20</v>
      </c>
      <c r="C13118" t="s">
        <v>21</v>
      </c>
      <c r="D13118" t="s">
        <v>33</v>
      </c>
      <c r="E13118" t="s">
        <v>537</v>
      </c>
    </row>
    <row r="13119" spans="1:5" x14ac:dyDescent="0.25">
      <c r="A13119" t="s">
        <v>24851</v>
      </c>
      <c r="B13119" t="s">
        <v>20</v>
      </c>
      <c r="C13119" t="s">
        <v>21</v>
      </c>
      <c r="D13119" t="s">
        <v>33</v>
      </c>
      <c r="E13119" t="s">
        <v>537</v>
      </c>
    </row>
    <row r="13120" spans="1:5" x14ac:dyDescent="0.25">
      <c r="A13120" t="s">
        <v>13444</v>
      </c>
      <c r="B13120" t="s">
        <v>20</v>
      </c>
      <c r="C13120" t="s">
        <v>19</v>
      </c>
      <c r="D13120" t="s">
        <v>33</v>
      </c>
      <c r="E13120" t="s">
        <v>530</v>
      </c>
    </row>
    <row r="13121" spans="1:5" x14ac:dyDescent="0.25">
      <c r="A13121" t="s">
        <v>17246</v>
      </c>
      <c r="B13121" t="s">
        <v>20</v>
      </c>
      <c r="C13121" t="s">
        <v>21</v>
      </c>
      <c r="D13121" t="s">
        <v>33</v>
      </c>
      <c r="E13121" t="s">
        <v>537</v>
      </c>
    </row>
    <row r="13122" spans="1:5" x14ac:dyDescent="0.25">
      <c r="A13122" t="s">
        <v>13446</v>
      </c>
      <c r="B13122" t="s">
        <v>20</v>
      </c>
      <c r="C13122" t="s">
        <v>19</v>
      </c>
      <c r="D13122" t="s">
        <v>33</v>
      </c>
      <c r="E13122" t="s">
        <v>611</v>
      </c>
    </row>
    <row r="13123" spans="1:5" x14ac:dyDescent="0.25">
      <c r="A13123" t="s">
        <v>16899</v>
      </c>
      <c r="B13123" t="s">
        <v>20</v>
      </c>
      <c r="C13123" t="s">
        <v>19</v>
      </c>
      <c r="D13123" t="s">
        <v>33</v>
      </c>
      <c r="E13123" t="s">
        <v>533</v>
      </c>
    </row>
    <row r="13124" spans="1:5" x14ac:dyDescent="0.25">
      <c r="A13124" t="s">
        <v>13448</v>
      </c>
      <c r="B13124" t="s">
        <v>20</v>
      </c>
      <c r="C13124" t="s">
        <v>19</v>
      </c>
      <c r="D13124" t="s">
        <v>33</v>
      </c>
      <c r="E13124" t="s">
        <v>562</v>
      </c>
    </row>
    <row r="13125" spans="1:5" x14ac:dyDescent="0.25">
      <c r="A13125" t="s">
        <v>24591</v>
      </c>
      <c r="B13125" t="s">
        <v>20</v>
      </c>
      <c r="C13125" t="s">
        <v>21</v>
      </c>
      <c r="D13125" t="s">
        <v>33</v>
      </c>
      <c r="E13125" t="s">
        <v>537</v>
      </c>
    </row>
    <row r="13126" spans="1:5" x14ac:dyDescent="0.25">
      <c r="A13126" t="s">
        <v>13449</v>
      </c>
      <c r="B13126" t="s">
        <v>20</v>
      </c>
      <c r="C13126" t="s">
        <v>19</v>
      </c>
      <c r="D13126" t="s">
        <v>33</v>
      </c>
      <c r="E13126" t="s">
        <v>562</v>
      </c>
    </row>
    <row r="13127" spans="1:5" x14ac:dyDescent="0.25">
      <c r="A13127" t="s">
        <v>13451</v>
      </c>
      <c r="B13127" t="s">
        <v>20</v>
      </c>
      <c r="C13127" t="s">
        <v>19</v>
      </c>
      <c r="D13127" t="s">
        <v>33</v>
      </c>
      <c r="E13127" t="s">
        <v>523</v>
      </c>
    </row>
    <row r="13128" spans="1:5" x14ac:dyDescent="0.25">
      <c r="A13128" t="s">
        <v>13452</v>
      </c>
      <c r="B13128" t="s">
        <v>20</v>
      </c>
      <c r="C13128" t="s">
        <v>19</v>
      </c>
      <c r="D13128" t="s">
        <v>33</v>
      </c>
      <c r="E13128" t="s">
        <v>538</v>
      </c>
    </row>
    <row r="13129" spans="1:5" x14ac:dyDescent="0.25">
      <c r="A13129" t="s">
        <v>13453</v>
      </c>
      <c r="B13129" t="s">
        <v>20</v>
      </c>
      <c r="C13129" t="s">
        <v>19</v>
      </c>
      <c r="D13129" t="s">
        <v>33</v>
      </c>
      <c r="E13129" t="s">
        <v>530</v>
      </c>
    </row>
    <row r="13130" spans="1:5" x14ac:dyDescent="0.25">
      <c r="A13130" t="s">
        <v>27295</v>
      </c>
      <c r="B13130" t="s">
        <v>20</v>
      </c>
      <c r="C13130" t="s">
        <v>21</v>
      </c>
      <c r="D13130" t="s">
        <v>33</v>
      </c>
      <c r="E13130" t="s">
        <v>537</v>
      </c>
    </row>
    <row r="13131" spans="1:5" x14ac:dyDescent="0.25">
      <c r="A13131" t="s">
        <v>13456</v>
      </c>
      <c r="B13131" t="s">
        <v>20</v>
      </c>
      <c r="C13131" t="s">
        <v>19</v>
      </c>
      <c r="D13131" t="s">
        <v>33</v>
      </c>
      <c r="E13131" t="s">
        <v>530</v>
      </c>
    </row>
    <row r="13132" spans="1:5" x14ac:dyDescent="0.25">
      <c r="A13132" t="s">
        <v>13455</v>
      </c>
      <c r="B13132" t="s">
        <v>20</v>
      </c>
      <c r="C13132" t="s">
        <v>19</v>
      </c>
      <c r="D13132" t="s">
        <v>33</v>
      </c>
      <c r="E13132" t="s">
        <v>538</v>
      </c>
    </row>
    <row r="13133" spans="1:5" x14ac:dyDescent="0.25">
      <c r="A13133" t="s">
        <v>13457</v>
      </c>
      <c r="B13133" t="s">
        <v>20</v>
      </c>
      <c r="C13133" t="s">
        <v>19</v>
      </c>
      <c r="D13133" t="s">
        <v>33</v>
      </c>
      <c r="E13133" t="s">
        <v>530</v>
      </c>
    </row>
    <row r="13134" spans="1:5" x14ac:dyDescent="0.25">
      <c r="A13134" t="s">
        <v>27345</v>
      </c>
      <c r="B13134" t="s">
        <v>20</v>
      </c>
      <c r="C13134" t="s">
        <v>19</v>
      </c>
      <c r="D13134" t="s">
        <v>33</v>
      </c>
      <c r="E13134" t="s">
        <v>533</v>
      </c>
    </row>
    <row r="13135" spans="1:5" x14ac:dyDescent="0.25">
      <c r="A13135" t="s">
        <v>21728</v>
      </c>
      <c r="B13135" t="s">
        <v>20</v>
      </c>
      <c r="C13135" t="s">
        <v>21</v>
      </c>
      <c r="D13135" t="s">
        <v>33</v>
      </c>
      <c r="E13135" t="s">
        <v>537</v>
      </c>
    </row>
    <row r="13136" spans="1:5" x14ac:dyDescent="0.25">
      <c r="A13136" t="s">
        <v>13460</v>
      </c>
      <c r="B13136" t="s">
        <v>20</v>
      </c>
      <c r="C13136" t="s">
        <v>19</v>
      </c>
      <c r="D13136" t="s">
        <v>33</v>
      </c>
      <c r="E13136" t="s">
        <v>530</v>
      </c>
    </row>
    <row r="13137" spans="1:5" x14ac:dyDescent="0.25">
      <c r="A13137" t="s">
        <v>13462</v>
      </c>
      <c r="B13137" t="s">
        <v>20</v>
      </c>
      <c r="C13137" t="s">
        <v>19</v>
      </c>
      <c r="D13137" t="s">
        <v>33</v>
      </c>
      <c r="E13137" t="s">
        <v>530</v>
      </c>
    </row>
    <row r="13138" spans="1:5" x14ac:dyDescent="0.25">
      <c r="A13138" t="s">
        <v>5073</v>
      </c>
      <c r="B13138" t="s">
        <v>20</v>
      </c>
      <c r="C13138" t="s">
        <v>21</v>
      </c>
      <c r="D13138" t="s">
        <v>33</v>
      </c>
      <c r="E13138" t="s">
        <v>537</v>
      </c>
    </row>
    <row r="13139" spans="1:5" x14ac:dyDescent="0.25">
      <c r="A13139" t="s">
        <v>19801</v>
      </c>
      <c r="B13139" t="s">
        <v>20</v>
      </c>
      <c r="C13139" t="s">
        <v>21</v>
      </c>
      <c r="D13139" t="s">
        <v>33</v>
      </c>
      <c r="E13139" t="s">
        <v>537</v>
      </c>
    </row>
    <row r="13140" spans="1:5" x14ac:dyDescent="0.25">
      <c r="A13140" t="s">
        <v>13464</v>
      </c>
      <c r="B13140" t="s">
        <v>20</v>
      </c>
      <c r="C13140" t="s">
        <v>19</v>
      </c>
      <c r="D13140" t="s">
        <v>33</v>
      </c>
      <c r="E13140" t="s">
        <v>530</v>
      </c>
    </row>
    <row r="13141" spans="1:5" x14ac:dyDescent="0.25">
      <c r="A13141" t="s">
        <v>10585</v>
      </c>
      <c r="B13141" t="s">
        <v>20</v>
      </c>
      <c r="C13141" t="s">
        <v>19</v>
      </c>
      <c r="D13141" t="s">
        <v>33</v>
      </c>
      <c r="E13141" t="s">
        <v>553</v>
      </c>
    </row>
    <row r="13142" spans="1:5" x14ac:dyDescent="0.25">
      <c r="A13142" t="s">
        <v>13466</v>
      </c>
      <c r="B13142" t="s">
        <v>20</v>
      </c>
      <c r="C13142" t="s">
        <v>19</v>
      </c>
      <c r="D13142" t="s">
        <v>33</v>
      </c>
      <c r="E13142" t="s">
        <v>538</v>
      </c>
    </row>
    <row r="13143" spans="1:5" x14ac:dyDescent="0.25">
      <c r="A13143" t="s">
        <v>13467</v>
      </c>
      <c r="B13143" t="s">
        <v>20</v>
      </c>
      <c r="C13143" t="s">
        <v>19</v>
      </c>
      <c r="D13143" t="s">
        <v>33</v>
      </c>
      <c r="E13143" t="s">
        <v>530</v>
      </c>
    </row>
    <row r="13144" spans="1:5" x14ac:dyDescent="0.25">
      <c r="A13144" t="s">
        <v>43652</v>
      </c>
      <c r="B13144" t="s">
        <v>20</v>
      </c>
      <c r="C13144" t="s">
        <v>21</v>
      </c>
      <c r="D13144" t="s">
        <v>33</v>
      </c>
      <c r="E13144" t="s">
        <v>537</v>
      </c>
    </row>
    <row r="13145" spans="1:5" x14ac:dyDescent="0.25">
      <c r="A13145" t="s">
        <v>13469</v>
      </c>
      <c r="B13145" t="s">
        <v>20</v>
      </c>
      <c r="C13145" t="s">
        <v>21</v>
      </c>
      <c r="D13145" t="s">
        <v>33</v>
      </c>
      <c r="E13145" t="s">
        <v>582</v>
      </c>
    </row>
    <row r="13146" spans="1:5" x14ac:dyDescent="0.25">
      <c r="A13146" t="s">
        <v>21307</v>
      </c>
      <c r="B13146" t="s">
        <v>20</v>
      </c>
      <c r="C13146" t="s">
        <v>21</v>
      </c>
      <c r="D13146" t="s">
        <v>33</v>
      </c>
      <c r="E13146" t="s">
        <v>537</v>
      </c>
    </row>
    <row r="13147" spans="1:5" x14ac:dyDescent="0.25">
      <c r="A13147" t="s">
        <v>13471</v>
      </c>
      <c r="B13147" t="s">
        <v>20</v>
      </c>
      <c r="C13147" t="s">
        <v>19</v>
      </c>
      <c r="D13147" t="s">
        <v>33</v>
      </c>
      <c r="E13147" t="s">
        <v>530</v>
      </c>
    </row>
    <row r="13148" spans="1:5" x14ac:dyDescent="0.25">
      <c r="A13148" t="s">
        <v>28865</v>
      </c>
      <c r="B13148" t="s">
        <v>20</v>
      </c>
      <c r="C13148" t="s">
        <v>21</v>
      </c>
      <c r="D13148" t="s">
        <v>33</v>
      </c>
      <c r="E13148" t="s">
        <v>537</v>
      </c>
    </row>
    <row r="13149" spans="1:5" x14ac:dyDescent="0.25">
      <c r="A13149" t="s">
        <v>23209</v>
      </c>
      <c r="B13149" t="s">
        <v>20</v>
      </c>
      <c r="C13149" t="s">
        <v>19</v>
      </c>
      <c r="D13149" t="s">
        <v>33</v>
      </c>
      <c r="E13149" t="s">
        <v>533</v>
      </c>
    </row>
    <row r="13150" spans="1:5" x14ac:dyDescent="0.25">
      <c r="A13150" t="s">
        <v>13474</v>
      </c>
      <c r="B13150" t="s">
        <v>20</v>
      </c>
      <c r="C13150" t="s">
        <v>19</v>
      </c>
      <c r="D13150" t="s">
        <v>33</v>
      </c>
      <c r="E13150" t="s">
        <v>562</v>
      </c>
    </row>
    <row r="13151" spans="1:5" x14ac:dyDescent="0.25">
      <c r="A13151" t="s">
        <v>22447</v>
      </c>
      <c r="B13151" t="s">
        <v>20</v>
      </c>
      <c r="C13151" t="s">
        <v>19</v>
      </c>
      <c r="D13151" t="s">
        <v>33</v>
      </c>
      <c r="E13151" t="s">
        <v>533</v>
      </c>
    </row>
    <row r="13152" spans="1:5" x14ac:dyDescent="0.25">
      <c r="A13152" t="s">
        <v>13475</v>
      </c>
      <c r="B13152" t="s">
        <v>20</v>
      </c>
      <c r="C13152" t="s">
        <v>19</v>
      </c>
      <c r="D13152" t="s">
        <v>33</v>
      </c>
      <c r="E13152" t="s">
        <v>538</v>
      </c>
    </row>
    <row r="13153" spans="1:5" x14ac:dyDescent="0.25">
      <c r="A13153" t="s">
        <v>13477</v>
      </c>
      <c r="B13153" t="s">
        <v>20</v>
      </c>
      <c r="C13153" t="s">
        <v>19</v>
      </c>
      <c r="D13153" t="s">
        <v>33</v>
      </c>
      <c r="E13153" t="s">
        <v>530</v>
      </c>
    </row>
    <row r="13154" spans="1:5" x14ac:dyDescent="0.25">
      <c r="A13154" t="s">
        <v>20756</v>
      </c>
      <c r="B13154" t="s">
        <v>20</v>
      </c>
      <c r="C13154" t="s">
        <v>21</v>
      </c>
      <c r="D13154" t="s">
        <v>33</v>
      </c>
      <c r="E13154" t="s">
        <v>537</v>
      </c>
    </row>
    <row r="13155" spans="1:5" x14ac:dyDescent="0.25">
      <c r="A13155" t="s">
        <v>13479</v>
      </c>
      <c r="B13155" t="s">
        <v>20</v>
      </c>
      <c r="C13155" t="s">
        <v>19</v>
      </c>
      <c r="D13155" t="s">
        <v>33</v>
      </c>
      <c r="E13155" t="s">
        <v>530</v>
      </c>
    </row>
    <row r="13156" spans="1:5" x14ac:dyDescent="0.25">
      <c r="A13156" t="s">
        <v>13481</v>
      </c>
      <c r="B13156" t="s">
        <v>20</v>
      </c>
      <c r="C13156" t="s">
        <v>19</v>
      </c>
      <c r="D13156" t="s">
        <v>33</v>
      </c>
      <c r="E13156" t="s">
        <v>538</v>
      </c>
    </row>
    <row r="13157" spans="1:5" x14ac:dyDescent="0.25">
      <c r="A13157" t="s">
        <v>22513</v>
      </c>
      <c r="B13157" t="s">
        <v>20</v>
      </c>
      <c r="C13157" t="s">
        <v>21</v>
      </c>
      <c r="D13157" t="s">
        <v>33</v>
      </c>
      <c r="E13157" t="s">
        <v>537</v>
      </c>
    </row>
    <row r="13158" spans="1:5" x14ac:dyDescent="0.25">
      <c r="A13158" t="s">
        <v>25641</v>
      </c>
      <c r="B13158" t="s">
        <v>20</v>
      </c>
      <c r="C13158" t="s">
        <v>21</v>
      </c>
      <c r="D13158" t="s">
        <v>33</v>
      </c>
      <c r="E13158" t="s">
        <v>537</v>
      </c>
    </row>
    <row r="13159" spans="1:5" x14ac:dyDescent="0.25">
      <c r="A13159" t="s">
        <v>13484</v>
      </c>
      <c r="B13159" t="s">
        <v>20</v>
      </c>
      <c r="C13159" t="s">
        <v>19</v>
      </c>
      <c r="D13159" t="s">
        <v>33</v>
      </c>
      <c r="E13159" t="s">
        <v>530</v>
      </c>
    </row>
    <row r="13160" spans="1:5" x14ac:dyDescent="0.25">
      <c r="A13160" t="s">
        <v>13482</v>
      </c>
      <c r="B13160" t="s">
        <v>20</v>
      </c>
      <c r="C13160" t="s">
        <v>19</v>
      </c>
      <c r="D13160" t="s">
        <v>33</v>
      </c>
      <c r="E13160" t="s">
        <v>538</v>
      </c>
    </row>
    <row r="13161" spans="1:5" x14ac:dyDescent="0.25">
      <c r="A13161" t="s">
        <v>9327</v>
      </c>
      <c r="B13161" t="s">
        <v>20</v>
      </c>
      <c r="C13161" t="s">
        <v>21</v>
      </c>
      <c r="D13161" t="s">
        <v>33</v>
      </c>
      <c r="E13161" t="s">
        <v>537</v>
      </c>
    </row>
    <row r="13162" spans="1:5" x14ac:dyDescent="0.25">
      <c r="A13162" t="s">
        <v>13486</v>
      </c>
      <c r="B13162" t="s">
        <v>20</v>
      </c>
      <c r="C13162" t="s">
        <v>19</v>
      </c>
      <c r="D13162" t="s">
        <v>33</v>
      </c>
      <c r="E13162" t="s">
        <v>538</v>
      </c>
    </row>
    <row r="13163" spans="1:5" x14ac:dyDescent="0.25">
      <c r="A13163" t="s">
        <v>8001</v>
      </c>
      <c r="B13163" t="s">
        <v>20</v>
      </c>
      <c r="C13163" t="s">
        <v>21</v>
      </c>
      <c r="D13163" t="s">
        <v>33</v>
      </c>
      <c r="E13163" t="s">
        <v>537</v>
      </c>
    </row>
    <row r="13164" spans="1:5" x14ac:dyDescent="0.25">
      <c r="A13164" t="s">
        <v>22269</v>
      </c>
      <c r="B13164" t="s">
        <v>20</v>
      </c>
      <c r="C13164" t="s">
        <v>19</v>
      </c>
      <c r="D13164" t="s">
        <v>33</v>
      </c>
      <c r="E13164" t="s">
        <v>553</v>
      </c>
    </row>
    <row r="13165" spans="1:5" x14ac:dyDescent="0.25">
      <c r="A13165" t="s">
        <v>13488</v>
      </c>
      <c r="B13165" t="s">
        <v>20</v>
      </c>
      <c r="C13165" t="s">
        <v>19</v>
      </c>
      <c r="D13165" t="s">
        <v>33</v>
      </c>
      <c r="E13165" t="s">
        <v>538</v>
      </c>
    </row>
    <row r="13166" spans="1:5" x14ac:dyDescent="0.25">
      <c r="A13166" t="s">
        <v>13489</v>
      </c>
      <c r="B13166" t="s">
        <v>20</v>
      </c>
      <c r="C13166" t="s">
        <v>19</v>
      </c>
      <c r="D13166" t="s">
        <v>33</v>
      </c>
      <c r="E13166" t="s">
        <v>530</v>
      </c>
    </row>
    <row r="13167" spans="1:5" x14ac:dyDescent="0.25">
      <c r="A13167" t="s">
        <v>13491</v>
      </c>
      <c r="B13167" t="s">
        <v>20</v>
      </c>
      <c r="C13167" t="s">
        <v>19</v>
      </c>
      <c r="D13167" t="s">
        <v>33</v>
      </c>
      <c r="E13167" t="s">
        <v>538</v>
      </c>
    </row>
    <row r="13168" spans="1:5" x14ac:dyDescent="0.25">
      <c r="A13168" t="s">
        <v>13492</v>
      </c>
      <c r="B13168" t="s">
        <v>20</v>
      </c>
      <c r="C13168" t="s">
        <v>19</v>
      </c>
      <c r="D13168" t="s">
        <v>33</v>
      </c>
      <c r="E13168" t="s">
        <v>530</v>
      </c>
    </row>
    <row r="13169" spans="1:5" x14ac:dyDescent="0.25">
      <c r="A13169" t="s">
        <v>5086</v>
      </c>
      <c r="B13169" t="s">
        <v>20</v>
      </c>
      <c r="C13169" t="s">
        <v>19</v>
      </c>
      <c r="D13169" t="s">
        <v>69</v>
      </c>
      <c r="E13169" t="s">
        <v>533</v>
      </c>
    </row>
    <row r="13170" spans="1:5" x14ac:dyDescent="0.25">
      <c r="A13170" t="s">
        <v>28978</v>
      </c>
      <c r="B13170" t="s">
        <v>20</v>
      </c>
      <c r="C13170" t="s">
        <v>19</v>
      </c>
      <c r="D13170" t="s">
        <v>69</v>
      </c>
      <c r="E13170" t="s">
        <v>533</v>
      </c>
    </row>
    <row r="13171" spans="1:5" x14ac:dyDescent="0.25">
      <c r="A13171" t="s">
        <v>26260</v>
      </c>
      <c r="B13171" t="s">
        <v>20</v>
      </c>
      <c r="C13171" t="s">
        <v>19</v>
      </c>
      <c r="D13171" t="s">
        <v>33</v>
      </c>
      <c r="E13171" t="s">
        <v>553</v>
      </c>
    </row>
    <row r="13172" spans="1:5" x14ac:dyDescent="0.25">
      <c r="A13172" t="s">
        <v>11895</v>
      </c>
      <c r="B13172" t="s">
        <v>20</v>
      </c>
      <c r="C13172" t="s">
        <v>21</v>
      </c>
      <c r="D13172" t="s">
        <v>33</v>
      </c>
      <c r="E13172" t="s">
        <v>537</v>
      </c>
    </row>
    <row r="13173" spans="1:5" x14ac:dyDescent="0.25">
      <c r="A13173" t="s">
        <v>43653</v>
      </c>
      <c r="B13173" t="s">
        <v>16</v>
      </c>
      <c r="C13173" t="s">
        <v>17</v>
      </c>
      <c r="D13173" t="s">
        <v>33</v>
      </c>
      <c r="E13173" t="s">
        <v>653</v>
      </c>
    </row>
    <row r="13174" spans="1:5" x14ac:dyDescent="0.25">
      <c r="A13174" t="s">
        <v>43654</v>
      </c>
      <c r="B13174" t="s">
        <v>16</v>
      </c>
      <c r="C13174" t="s">
        <v>17</v>
      </c>
      <c r="D13174" t="s">
        <v>33</v>
      </c>
      <c r="E13174" t="s">
        <v>653</v>
      </c>
    </row>
    <row r="13175" spans="1:5" x14ac:dyDescent="0.25">
      <c r="A13175" t="s">
        <v>11821</v>
      </c>
      <c r="B13175" t="s">
        <v>20</v>
      </c>
      <c r="C13175" t="s">
        <v>21</v>
      </c>
      <c r="D13175" t="s">
        <v>33</v>
      </c>
      <c r="E13175" t="s">
        <v>537</v>
      </c>
    </row>
    <row r="13176" spans="1:5" x14ac:dyDescent="0.25">
      <c r="A13176" t="s">
        <v>16808</v>
      </c>
      <c r="B13176" t="s">
        <v>20</v>
      </c>
      <c r="C13176" t="s">
        <v>21</v>
      </c>
      <c r="D13176" t="s">
        <v>33</v>
      </c>
      <c r="E13176" t="s">
        <v>537</v>
      </c>
    </row>
    <row r="13177" spans="1:5" x14ac:dyDescent="0.25">
      <c r="A13177" t="s">
        <v>13499</v>
      </c>
      <c r="B13177" t="s">
        <v>20</v>
      </c>
      <c r="C13177" t="s">
        <v>19</v>
      </c>
      <c r="D13177" t="s">
        <v>33</v>
      </c>
      <c r="E13177" t="s">
        <v>556</v>
      </c>
    </row>
    <row r="13178" spans="1:5" x14ac:dyDescent="0.25">
      <c r="A13178" t="s">
        <v>20920</v>
      </c>
      <c r="B13178" t="s">
        <v>20</v>
      </c>
      <c r="C13178" t="s">
        <v>21</v>
      </c>
      <c r="D13178" t="s">
        <v>33</v>
      </c>
      <c r="E13178" t="s">
        <v>537</v>
      </c>
    </row>
    <row r="13179" spans="1:5" x14ac:dyDescent="0.25">
      <c r="A13179" t="s">
        <v>17402</v>
      </c>
      <c r="B13179" t="s">
        <v>20</v>
      </c>
      <c r="C13179" t="s">
        <v>19</v>
      </c>
      <c r="D13179" t="s">
        <v>33</v>
      </c>
      <c r="E13179" t="s">
        <v>533</v>
      </c>
    </row>
    <row r="13180" spans="1:5" x14ac:dyDescent="0.25">
      <c r="A13180" t="s">
        <v>19604</v>
      </c>
      <c r="B13180" t="s">
        <v>20</v>
      </c>
      <c r="C13180" t="s">
        <v>19</v>
      </c>
      <c r="D13180" t="s">
        <v>33</v>
      </c>
      <c r="E13180" t="s">
        <v>533</v>
      </c>
    </row>
    <row r="13181" spans="1:5" x14ac:dyDescent="0.25">
      <c r="A13181" t="s">
        <v>16972</v>
      </c>
      <c r="B13181" t="s">
        <v>20</v>
      </c>
      <c r="C13181" t="s">
        <v>21</v>
      </c>
      <c r="D13181" t="s">
        <v>33</v>
      </c>
      <c r="E13181" t="s">
        <v>537</v>
      </c>
    </row>
    <row r="13182" spans="1:5" x14ac:dyDescent="0.25">
      <c r="A13182" t="s">
        <v>13504</v>
      </c>
      <c r="B13182" t="s">
        <v>16</v>
      </c>
      <c r="C13182" t="s">
        <v>17</v>
      </c>
      <c r="D13182" t="s">
        <v>33</v>
      </c>
      <c r="E13182" t="s">
        <v>909</v>
      </c>
    </row>
    <row r="13183" spans="1:5" x14ac:dyDescent="0.25">
      <c r="A13183" t="s">
        <v>16970</v>
      </c>
      <c r="B13183" t="s">
        <v>20</v>
      </c>
      <c r="C13183" t="s">
        <v>21</v>
      </c>
      <c r="D13183" t="s">
        <v>33</v>
      </c>
      <c r="E13183" t="s">
        <v>537</v>
      </c>
    </row>
    <row r="13184" spans="1:5" x14ac:dyDescent="0.25">
      <c r="A13184" t="s">
        <v>13506</v>
      </c>
      <c r="B13184" t="s">
        <v>16</v>
      </c>
      <c r="C13184" t="s">
        <v>15</v>
      </c>
      <c r="D13184" t="s">
        <v>33</v>
      </c>
      <c r="E13184" t="s">
        <v>659</v>
      </c>
    </row>
    <row r="13185" spans="1:5" x14ac:dyDescent="0.25">
      <c r="A13185" t="s">
        <v>13693</v>
      </c>
      <c r="B13185" t="s">
        <v>20</v>
      </c>
      <c r="C13185" t="s">
        <v>21</v>
      </c>
      <c r="D13185" t="s">
        <v>33</v>
      </c>
      <c r="E13185" t="s">
        <v>537</v>
      </c>
    </row>
    <row r="13186" spans="1:5" x14ac:dyDescent="0.25">
      <c r="A13186" t="s">
        <v>13509</v>
      </c>
      <c r="B13186" t="s">
        <v>16</v>
      </c>
      <c r="C13186" t="s">
        <v>15</v>
      </c>
      <c r="D13186" t="s">
        <v>33</v>
      </c>
      <c r="E13186" t="s">
        <v>659</v>
      </c>
    </row>
    <row r="13187" spans="1:5" x14ac:dyDescent="0.25">
      <c r="A13187" t="s">
        <v>27226</v>
      </c>
      <c r="B13187" t="s">
        <v>20</v>
      </c>
      <c r="C13187" t="s">
        <v>21</v>
      </c>
      <c r="D13187" t="s">
        <v>33</v>
      </c>
      <c r="E13187" t="s">
        <v>537</v>
      </c>
    </row>
    <row r="13188" spans="1:5" x14ac:dyDescent="0.25">
      <c r="A13188" t="s">
        <v>13510</v>
      </c>
      <c r="B13188" t="s">
        <v>20</v>
      </c>
      <c r="C13188" t="s">
        <v>19</v>
      </c>
      <c r="D13188" t="s">
        <v>33</v>
      </c>
      <c r="E13188" t="s">
        <v>786</v>
      </c>
    </row>
    <row r="13189" spans="1:5" x14ac:dyDescent="0.25">
      <c r="A13189" t="s">
        <v>16964</v>
      </c>
      <c r="B13189" t="s">
        <v>20</v>
      </c>
      <c r="C13189" t="s">
        <v>21</v>
      </c>
      <c r="D13189" t="s">
        <v>33</v>
      </c>
      <c r="E13189" t="s">
        <v>537</v>
      </c>
    </row>
    <row r="13190" spans="1:5" x14ac:dyDescent="0.25">
      <c r="A13190" t="s">
        <v>13512</v>
      </c>
      <c r="B13190" t="s">
        <v>16</v>
      </c>
      <c r="C13190" t="s">
        <v>15</v>
      </c>
      <c r="D13190" t="s">
        <v>33</v>
      </c>
      <c r="E13190" t="s">
        <v>659</v>
      </c>
    </row>
    <row r="13191" spans="1:5" x14ac:dyDescent="0.25">
      <c r="A13191" t="s">
        <v>18822</v>
      </c>
      <c r="B13191" t="s">
        <v>20</v>
      </c>
      <c r="C13191" t="s">
        <v>21</v>
      </c>
      <c r="D13191" t="s">
        <v>33</v>
      </c>
      <c r="E13191" t="s">
        <v>537</v>
      </c>
    </row>
    <row r="13192" spans="1:5" x14ac:dyDescent="0.25">
      <c r="A13192" t="s">
        <v>13514</v>
      </c>
      <c r="B13192" t="s">
        <v>16</v>
      </c>
      <c r="C13192" t="s">
        <v>15</v>
      </c>
      <c r="D13192" t="s">
        <v>33</v>
      </c>
      <c r="E13192" t="s">
        <v>659</v>
      </c>
    </row>
    <row r="13193" spans="1:5" x14ac:dyDescent="0.25">
      <c r="A13193" t="s">
        <v>18504</v>
      </c>
      <c r="B13193" t="s">
        <v>20</v>
      </c>
      <c r="C13193" t="s">
        <v>21</v>
      </c>
      <c r="D13193" t="s">
        <v>33</v>
      </c>
      <c r="E13193" t="s">
        <v>537</v>
      </c>
    </row>
    <row r="13194" spans="1:5" x14ac:dyDescent="0.25">
      <c r="A13194" t="s">
        <v>13516</v>
      </c>
      <c r="B13194" t="s">
        <v>20</v>
      </c>
      <c r="C13194" t="s">
        <v>19</v>
      </c>
      <c r="D13194" t="s">
        <v>33</v>
      </c>
      <c r="E13194" t="s">
        <v>886</v>
      </c>
    </row>
    <row r="13195" spans="1:5" x14ac:dyDescent="0.25">
      <c r="A13195" t="s">
        <v>13517</v>
      </c>
      <c r="B13195" t="s">
        <v>16</v>
      </c>
      <c r="C13195" t="s">
        <v>15</v>
      </c>
      <c r="D13195" t="s">
        <v>33</v>
      </c>
      <c r="E13195" t="s">
        <v>712</v>
      </c>
    </row>
    <row r="13196" spans="1:5" x14ac:dyDescent="0.25">
      <c r="A13196" t="s">
        <v>13518</v>
      </c>
      <c r="B13196" t="s">
        <v>16</v>
      </c>
      <c r="C13196" t="s">
        <v>15</v>
      </c>
      <c r="D13196" t="s">
        <v>33</v>
      </c>
      <c r="E13196" t="s">
        <v>712</v>
      </c>
    </row>
    <row r="13197" spans="1:5" x14ac:dyDescent="0.25">
      <c r="A13197" t="s">
        <v>13520</v>
      </c>
      <c r="B13197" t="s">
        <v>16</v>
      </c>
      <c r="C13197" t="s">
        <v>15</v>
      </c>
      <c r="D13197" t="s">
        <v>33</v>
      </c>
      <c r="E13197" t="s">
        <v>659</v>
      </c>
    </row>
    <row r="13198" spans="1:5" x14ac:dyDescent="0.25">
      <c r="A13198" t="s">
        <v>20084</v>
      </c>
      <c r="B13198" t="s">
        <v>20</v>
      </c>
      <c r="C13198" t="s">
        <v>19</v>
      </c>
      <c r="D13198" t="s">
        <v>33</v>
      </c>
      <c r="E13198" t="s">
        <v>533</v>
      </c>
    </row>
    <row r="13199" spans="1:5" x14ac:dyDescent="0.25">
      <c r="A13199" t="s">
        <v>20091</v>
      </c>
      <c r="B13199" t="s">
        <v>20</v>
      </c>
      <c r="C13199" t="s">
        <v>19</v>
      </c>
      <c r="D13199" t="s">
        <v>33</v>
      </c>
      <c r="E13199" t="s">
        <v>533</v>
      </c>
    </row>
    <row r="13200" spans="1:5" x14ac:dyDescent="0.25">
      <c r="A13200" t="s">
        <v>13521</v>
      </c>
      <c r="B13200" t="s">
        <v>16</v>
      </c>
      <c r="C13200" t="s">
        <v>15</v>
      </c>
      <c r="D13200" t="s">
        <v>33</v>
      </c>
      <c r="E13200" t="s">
        <v>659</v>
      </c>
    </row>
    <row r="13201" spans="1:5" x14ac:dyDescent="0.25">
      <c r="A13201" t="s">
        <v>13524</v>
      </c>
      <c r="B13201" t="s">
        <v>16</v>
      </c>
      <c r="C13201" t="s">
        <v>15</v>
      </c>
      <c r="D13201" t="s">
        <v>33</v>
      </c>
      <c r="E13201" t="s">
        <v>659</v>
      </c>
    </row>
    <row r="13202" spans="1:5" x14ac:dyDescent="0.25">
      <c r="A13202" t="s">
        <v>20082</v>
      </c>
      <c r="B13202" t="s">
        <v>20</v>
      </c>
      <c r="C13202" t="s">
        <v>19</v>
      </c>
      <c r="D13202" t="s">
        <v>33</v>
      </c>
      <c r="E13202" t="s">
        <v>533</v>
      </c>
    </row>
    <row r="13203" spans="1:5" x14ac:dyDescent="0.25">
      <c r="A13203" t="s">
        <v>20090</v>
      </c>
      <c r="B13203" t="s">
        <v>20</v>
      </c>
      <c r="C13203" t="s">
        <v>19</v>
      </c>
      <c r="D13203" t="s">
        <v>33</v>
      </c>
      <c r="E13203" t="s">
        <v>533</v>
      </c>
    </row>
    <row r="13204" spans="1:5" x14ac:dyDescent="0.25">
      <c r="A13204" t="s">
        <v>13526</v>
      </c>
      <c r="B13204" t="s">
        <v>16</v>
      </c>
      <c r="C13204" t="s">
        <v>15</v>
      </c>
      <c r="D13204" t="s">
        <v>33</v>
      </c>
      <c r="E13204" t="s">
        <v>659</v>
      </c>
    </row>
    <row r="13205" spans="1:5" x14ac:dyDescent="0.25">
      <c r="A13205" t="s">
        <v>5159</v>
      </c>
      <c r="B13205" t="s">
        <v>20</v>
      </c>
      <c r="C13205" t="s">
        <v>21</v>
      </c>
      <c r="D13205" t="s">
        <v>33</v>
      </c>
      <c r="E13205" t="s">
        <v>537</v>
      </c>
    </row>
    <row r="13206" spans="1:5" x14ac:dyDescent="0.25">
      <c r="A13206" t="s">
        <v>14046</v>
      </c>
      <c r="B13206" t="s">
        <v>20</v>
      </c>
      <c r="C13206" t="s">
        <v>21</v>
      </c>
      <c r="D13206" t="s">
        <v>33</v>
      </c>
      <c r="E13206" t="s">
        <v>537</v>
      </c>
    </row>
    <row r="13207" spans="1:5" x14ac:dyDescent="0.25">
      <c r="A13207" t="s">
        <v>19203</v>
      </c>
      <c r="B13207" t="s">
        <v>20</v>
      </c>
      <c r="C13207" t="s">
        <v>21</v>
      </c>
      <c r="D13207" t="s">
        <v>33</v>
      </c>
      <c r="E13207" t="s">
        <v>537</v>
      </c>
    </row>
    <row r="13208" spans="1:5" x14ac:dyDescent="0.25">
      <c r="A13208" t="s">
        <v>13530</v>
      </c>
      <c r="B13208" t="s">
        <v>20</v>
      </c>
      <c r="C13208" t="s">
        <v>19</v>
      </c>
      <c r="D13208" t="s">
        <v>33</v>
      </c>
      <c r="E13208" t="s">
        <v>911</v>
      </c>
    </row>
    <row r="13209" spans="1:5" x14ac:dyDescent="0.25">
      <c r="A13209" t="s">
        <v>13531</v>
      </c>
      <c r="B13209" t="s">
        <v>14</v>
      </c>
      <c r="C13209" t="s">
        <v>14</v>
      </c>
      <c r="D13209" t="s">
        <v>34</v>
      </c>
      <c r="E13209" t="s">
        <v>520</v>
      </c>
    </row>
    <row r="13210" spans="1:5" x14ac:dyDescent="0.25">
      <c r="A13210" t="s">
        <v>13532</v>
      </c>
      <c r="B13210" t="s">
        <v>14</v>
      </c>
      <c r="C13210" t="s">
        <v>14</v>
      </c>
      <c r="D13210" t="s">
        <v>34</v>
      </c>
      <c r="E13210" t="s">
        <v>520</v>
      </c>
    </row>
    <row r="13211" spans="1:5" x14ac:dyDescent="0.25">
      <c r="A13211" t="s">
        <v>13533</v>
      </c>
      <c r="B13211" t="s">
        <v>14</v>
      </c>
      <c r="C13211" t="s">
        <v>14</v>
      </c>
      <c r="D13211" t="s">
        <v>34</v>
      </c>
      <c r="E13211" t="s">
        <v>520</v>
      </c>
    </row>
    <row r="13212" spans="1:5" x14ac:dyDescent="0.25">
      <c r="A13212" t="s">
        <v>13534</v>
      </c>
      <c r="B13212" t="s">
        <v>14</v>
      </c>
      <c r="C13212" t="s">
        <v>14</v>
      </c>
      <c r="D13212" t="s">
        <v>34</v>
      </c>
      <c r="E13212" t="s">
        <v>520</v>
      </c>
    </row>
    <row r="13213" spans="1:5" x14ac:dyDescent="0.25">
      <c r="A13213" t="s">
        <v>13536</v>
      </c>
      <c r="B13213" t="s">
        <v>14</v>
      </c>
      <c r="C13213" t="s">
        <v>14</v>
      </c>
      <c r="D13213" t="s">
        <v>34</v>
      </c>
      <c r="E13213" t="s">
        <v>520</v>
      </c>
    </row>
    <row r="13214" spans="1:5" x14ac:dyDescent="0.25">
      <c r="A13214" t="s">
        <v>13535</v>
      </c>
      <c r="B13214" t="s">
        <v>14</v>
      </c>
      <c r="C13214" t="s">
        <v>14</v>
      </c>
      <c r="D13214" t="s">
        <v>34</v>
      </c>
      <c r="E13214" t="s">
        <v>520</v>
      </c>
    </row>
    <row r="13215" spans="1:5" x14ac:dyDescent="0.25">
      <c r="A13215" t="s">
        <v>13537</v>
      </c>
      <c r="B13215" t="s">
        <v>14</v>
      </c>
      <c r="C13215" t="s">
        <v>14</v>
      </c>
      <c r="D13215" t="s">
        <v>34</v>
      </c>
      <c r="E13215" t="s">
        <v>520</v>
      </c>
    </row>
    <row r="13216" spans="1:5" x14ac:dyDescent="0.25">
      <c r="A13216" t="s">
        <v>13538</v>
      </c>
      <c r="B13216" t="s">
        <v>14</v>
      </c>
      <c r="C13216" t="s">
        <v>14</v>
      </c>
      <c r="D13216" t="s">
        <v>34</v>
      </c>
      <c r="E13216" t="s">
        <v>520</v>
      </c>
    </row>
    <row r="13217" spans="1:5" x14ac:dyDescent="0.25">
      <c r="A13217" t="s">
        <v>13541</v>
      </c>
      <c r="B13217" t="s">
        <v>14</v>
      </c>
      <c r="C13217" t="s">
        <v>14</v>
      </c>
      <c r="D13217" t="s">
        <v>34</v>
      </c>
      <c r="E13217" t="s">
        <v>520</v>
      </c>
    </row>
    <row r="13218" spans="1:5" x14ac:dyDescent="0.25">
      <c r="A13218" t="s">
        <v>13542</v>
      </c>
      <c r="B13218" t="s">
        <v>14</v>
      </c>
      <c r="C13218" t="s">
        <v>14</v>
      </c>
      <c r="D13218" t="s">
        <v>34</v>
      </c>
      <c r="E13218" t="s">
        <v>520</v>
      </c>
    </row>
    <row r="13219" spans="1:5" x14ac:dyDescent="0.25">
      <c r="A13219" t="s">
        <v>13543</v>
      </c>
      <c r="B13219" t="s">
        <v>14</v>
      </c>
      <c r="C13219" t="s">
        <v>14</v>
      </c>
      <c r="D13219" t="s">
        <v>34</v>
      </c>
      <c r="E13219" t="s">
        <v>520</v>
      </c>
    </row>
    <row r="13220" spans="1:5" x14ac:dyDescent="0.25">
      <c r="A13220" t="s">
        <v>13539</v>
      </c>
      <c r="B13220" t="s">
        <v>14</v>
      </c>
      <c r="C13220" t="s">
        <v>14</v>
      </c>
      <c r="D13220" t="s">
        <v>34</v>
      </c>
      <c r="E13220" t="s">
        <v>520</v>
      </c>
    </row>
    <row r="13221" spans="1:5" x14ac:dyDescent="0.25">
      <c r="A13221" t="s">
        <v>13540</v>
      </c>
      <c r="B13221" t="s">
        <v>14</v>
      </c>
      <c r="C13221" t="s">
        <v>14</v>
      </c>
      <c r="D13221" t="s">
        <v>34</v>
      </c>
      <c r="E13221" t="s">
        <v>520</v>
      </c>
    </row>
    <row r="13222" spans="1:5" x14ac:dyDescent="0.25">
      <c r="A13222" t="s">
        <v>13544</v>
      </c>
      <c r="B13222" t="s">
        <v>14</v>
      </c>
      <c r="C13222" t="s">
        <v>14</v>
      </c>
      <c r="D13222" t="s">
        <v>34</v>
      </c>
      <c r="E13222" t="s">
        <v>520</v>
      </c>
    </row>
    <row r="13223" spans="1:5" x14ac:dyDescent="0.25">
      <c r="A13223" t="s">
        <v>13545</v>
      </c>
      <c r="B13223" t="s">
        <v>14</v>
      </c>
      <c r="C13223" t="s">
        <v>14</v>
      </c>
      <c r="D13223" t="s">
        <v>34</v>
      </c>
      <c r="E13223" t="s">
        <v>520</v>
      </c>
    </row>
    <row r="13224" spans="1:5" x14ac:dyDescent="0.25">
      <c r="A13224" t="s">
        <v>13546</v>
      </c>
      <c r="B13224" t="s">
        <v>20</v>
      </c>
      <c r="C13224" t="s">
        <v>19</v>
      </c>
      <c r="D13224" t="s">
        <v>33</v>
      </c>
      <c r="E13224" t="s">
        <v>913</v>
      </c>
    </row>
    <row r="13225" spans="1:5" x14ac:dyDescent="0.25">
      <c r="A13225" t="s">
        <v>13547</v>
      </c>
      <c r="B13225" t="s">
        <v>16</v>
      </c>
      <c r="C13225" t="s">
        <v>15</v>
      </c>
      <c r="D13225" t="s">
        <v>33</v>
      </c>
      <c r="E13225" t="s">
        <v>915</v>
      </c>
    </row>
    <row r="13226" spans="1:5" x14ac:dyDescent="0.25">
      <c r="A13226" t="s">
        <v>13550</v>
      </c>
      <c r="B13226" t="s">
        <v>14</v>
      </c>
      <c r="C13226" t="s">
        <v>14</v>
      </c>
      <c r="D13226" t="s">
        <v>34</v>
      </c>
      <c r="E13226" t="s">
        <v>520</v>
      </c>
    </row>
    <row r="13227" spans="1:5" x14ac:dyDescent="0.25">
      <c r="A13227" t="s">
        <v>13549</v>
      </c>
      <c r="B13227" t="s">
        <v>14</v>
      </c>
      <c r="C13227" t="s">
        <v>14</v>
      </c>
      <c r="D13227" t="s">
        <v>34</v>
      </c>
      <c r="E13227" t="s">
        <v>520</v>
      </c>
    </row>
    <row r="13228" spans="1:5" x14ac:dyDescent="0.25">
      <c r="A13228" t="s">
        <v>13548</v>
      </c>
      <c r="B13228" t="s">
        <v>14</v>
      </c>
      <c r="C13228" t="s">
        <v>14</v>
      </c>
      <c r="D13228" t="s">
        <v>34</v>
      </c>
      <c r="E13228" t="s">
        <v>520</v>
      </c>
    </row>
    <row r="13229" spans="1:5" x14ac:dyDescent="0.25">
      <c r="A13229" t="s">
        <v>13551</v>
      </c>
      <c r="B13229" t="s">
        <v>14</v>
      </c>
      <c r="C13229" t="s">
        <v>14</v>
      </c>
      <c r="D13229" t="s">
        <v>34</v>
      </c>
      <c r="E13229" t="s">
        <v>520</v>
      </c>
    </row>
    <row r="13230" spans="1:5" x14ac:dyDescent="0.25">
      <c r="A13230" t="s">
        <v>13552</v>
      </c>
      <c r="B13230" t="s">
        <v>14</v>
      </c>
      <c r="C13230" t="s">
        <v>14</v>
      </c>
      <c r="D13230" t="s">
        <v>34</v>
      </c>
      <c r="E13230" t="s">
        <v>520</v>
      </c>
    </row>
    <row r="13231" spans="1:5" x14ac:dyDescent="0.25">
      <c r="A13231" t="s">
        <v>13553</v>
      </c>
      <c r="B13231" t="s">
        <v>14</v>
      </c>
      <c r="C13231" t="s">
        <v>14</v>
      </c>
      <c r="D13231" t="s">
        <v>34</v>
      </c>
      <c r="E13231" t="s">
        <v>520</v>
      </c>
    </row>
    <row r="13232" spans="1:5" x14ac:dyDescent="0.25">
      <c r="A13232" t="s">
        <v>13554</v>
      </c>
      <c r="B13232" t="s">
        <v>14</v>
      </c>
      <c r="C13232" t="s">
        <v>14</v>
      </c>
      <c r="D13232" t="s">
        <v>34</v>
      </c>
      <c r="E13232" t="s">
        <v>520</v>
      </c>
    </row>
    <row r="13233" spans="1:5" x14ac:dyDescent="0.25">
      <c r="A13233" t="s">
        <v>13555</v>
      </c>
      <c r="B13233" t="s">
        <v>14</v>
      </c>
      <c r="C13233" t="s">
        <v>14</v>
      </c>
      <c r="D13233" t="s">
        <v>34</v>
      </c>
      <c r="E13233" t="s">
        <v>520</v>
      </c>
    </row>
    <row r="13234" spans="1:5" x14ac:dyDescent="0.25">
      <c r="A13234" t="s">
        <v>13556</v>
      </c>
      <c r="B13234" t="s">
        <v>14</v>
      </c>
      <c r="C13234" t="s">
        <v>14</v>
      </c>
      <c r="D13234" t="s">
        <v>34</v>
      </c>
      <c r="E13234" t="s">
        <v>520</v>
      </c>
    </row>
    <row r="13235" spans="1:5" x14ac:dyDescent="0.25">
      <c r="A13235" t="s">
        <v>13557</v>
      </c>
      <c r="B13235" t="s">
        <v>14</v>
      </c>
      <c r="C13235" t="s">
        <v>14</v>
      </c>
      <c r="D13235" t="s">
        <v>34</v>
      </c>
      <c r="E13235" t="s">
        <v>520</v>
      </c>
    </row>
    <row r="13236" spans="1:5" x14ac:dyDescent="0.25">
      <c r="A13236" t="s">
        <v>13558</v>
      </c>
      <c r="B13236" t="s">
        <v>14</v>
      </c>
      <c r="C13236" t="s">
        <v>14</v>
      </c>
      <c r="D13236" t="s">
        <v>34</v>
      </c>
      <c r="E13236" t="s">
        <v>520</v>
      </c>
    </row>
    <row r="13237" spans="1:5" x14ac:dyDescent="0.25">
      <c r="A13237" t="s">
        <v>13559</v>
      </c>
      <c r="B13237" t="s">
        <v>14</v>
      </c>
      <c r="C13237" t="s">
        <v>14</v>
      </c>
      <c r="D13237" t="s">
        <v>34</v>
      </c>
      <c r="E13237" t="s">
        <v>520</v>
      </c>
    </row>
    <row r="13238" spans="1:5" x14ac:dyDescent="0.25">
      <c r="A13238" t="s">
        <v>13560</v>
      </c>
      <c r="B13238" t="s">
        <v>14</v>
      </c>
      <c r="C13238" t="s">
        <v>14</v>
      </c>
      <c r="D13238" t="s">
        <v>34</v>
      </c>
      <c r="E13238" t="s">
        <v>520</v>
      </c>
    </row>
    <row r="13239" spans="1:5" x14ac:dyDescent="0.25">
      <c r="A13239" t="s">
        <v>13561</v>
      </c>
      <c r="B13239" t="s">
        <v>14</v>
      </c>
      <c r="C13239" t="s">
        <v>14</v>
      </c>
      <c r="D13239" t="s">
        <v>64</v>
      </c>
      <c r="E13239" t="s">
        <v>517</v>
      </c>
    </row>
    <row r="13240" spans="1:5" x14ac:dyDescent="0.25">
      <c r="A13240" t="s">
        <v>13562</v>
      </c>
      <c r="B13240" t="s">
        <v>14</v>
      </c>
      <c r="C13240" t="s">
        <v>14</v>
      </c>
      <c r="D13240" t="s">
        <v>34</v>
      </c>
      <c r="E13240" t="s">
        <v>520</v>
      </c>
    </row>
    <row r="13241" spans="1:5" x14ac:dyDescent="0.25">
      <c r="A13241" t="s">
        <v>13563</v>
      </c>
      <c r="B13241" t="s">
        <v>14</v>
      </c>
      <c r="C13241" t="s">
        <v>14</v>
      </c>
      <c r="D13241" t="s">
        <v>34</v>
      </c>
      <c r="E13241" t="s">
        <v>520</v>
      </c>
    </row>
    <row r="13242" spans="1:5" x14ac:dyDescent="0.25">
      <c r="A13242" t="s">
        <v>13564</v>
      </c>
      <c r="B13242" t="s">
        <v>14</v>
      </c>
      <c r="C13242" t="s">
        <v>14</v>
      </c>
      <c r="D13242" t="s">
        <v>34</v>
      </c>
      <c r="E13242" t="s">
        <v>520</v>
      </c>
    </row>
    <row r="13243" spans="1:5" x14ac:dyDescent="0.25">
      <c r="A13243" t="s">
        <v>13565</v>
      </c>
      <c r="B13243" t="s">
        <v>14</v>
      </c>
      <c r="C13243" t="s">
        <v>14</v>
      </c>
      <c r="D13243" t="s">
        <v>34</v>
      </c>
      <c r="E13243" t="s">
        <v>520</v>
      </c>
    </row>
    <row r="13244" spans="1:5" x14ac:dyDescent="0.25">
      <c r="A13244" t="s">
        <v>13566</v>
      </c>
      <c r="B13244" t="s">
        <v>14</v>
      </c>
      <c r="C13244" t="s">
        <v>14</v>
      </c>
      <c r="D13244" t="s">
        <v>34</v>
      </c>
      <c r="E13244" t="s">
        <v>520</v>
      </c>
    </row>
    <row r="13245" spans="1:5" x14ac:dyDescent="0.25">
      <c r="A13245" t="s">
        <v>13567</v>
      </c>
      <c r="B13245" t="s">
        <v>14</v>
      </c>
      <c r="C13245" t="s">
        <v>14</v>
      </c>
      <c r="D13245" t="s">
        <v>34</v>
      </c>
      <c r="E13245" t="s">
        <v>520</v>
      </c>
    </row>
    <row r="13246" spans="1:5" x14ac:dyDescent="0.25">
      <c r="A13246" t="s">
        <v>13568</v>
      </c>
      <c r="B13246" t="s">
        <v>14</v>
      </c>
      <c r="C13246" t="s">
        <v>14</v>
      </c>
      <c r="D13246" t="s">
        <v>34</v>
      </c>
      <c r="E13246" t="s">
        <v>520</v>
      </c>
    </row>
    <row r="13247" spans="1:5" x14ac:dyDescent="0.25">
      <c r="A13247" t="s">
        <v>13569</v>
      </c>
      <c r="B13247" t="s">
        <v>14</v>
      </c>
      <c r="C13247" t="s">
        <v>14</v>
      </c>
      <c r="D13247" t="s">
        <v>34</v>
      </c>
      <c r="E13247" t="s">
        <v>520</v>
      </c>
    </row>
    <row r="13248" spans="1:5" x14ac:dyDescent="0.25">
      <c r="A13248" t="s">
        <v>13570</v>
      </c>
      <c r="B13248" t="s">
        <v>14</v>
      </c>
      <c r="C13248" t="s">
        <v>14</v>
      </c>
      <c r="D13248" t="s">
        <v>34</v>
      </c>
      <c r="E13248" t="s">
        <v>520</v>
      </c>
    </row>
    <row r="13249" spans="1:5" x14ac:dyDescent="0.25">
      <c r="A13249" t="s">
        <v>13571</v>
      </c>
      <c r="B13249" t="s">
        <v>14</v>
      </c>
      <c r="C13249" t="s">
        <v>14</v>
      </c>
      <c r="D13249" t="s">
        <v>34</v>
      </c>
      <c r="E13249" t="s">
        <v>520</v>
      </c>
    </row>
    <row r="13250" spans="1:5" x14ac:dyDescent="0.25">
      <c r="A13250" t="s">
        <v>13572</v>
      </c>
      <c r="B13250" t="s">
        <v>14</v>
      </c>
      <c r="C13250" t="s">
        <v>14</v>
      </c>
      <c r="D13250" t="s">
        <v>34</v>
      </c>
      <c r="E13250" t="s">
        <v>520</v>
      </c>
    </row>
    <row r="13251" spans="1:5" x14ac:dyDescent="0.25">
      <c r="A13251" t="s">
        <v>13573</v>
      </c>
      <c r="B13251" t="s">
        <v>14</v>
      </c>
      <c r="C13251" t="s">
        <v>14</v>
      </c>
      <c r="D13251" t="s">
        <v>34</v>
      </c>
      <c r="E13251" t="s">
        <v>520</v>
      </c>
    </row>
    <row r="13252" spans="1:5" x14ac:dyDescent="0.25">
      <c r="A13252" t="s">
        <v>13574</v>
      </c>
      <c r="B13252" t="s">
        <v>14</v>
      </c>
      <c r="C13252" t="s">
        <v>14</v>
      </c>
      <c r="D13252" t="s">
        <v>34</v>
      </c>
      <c r="E13252" t="s">
        <v>520</v>
      </c>
    </row>
    <row r="13253" spans="1:5" x14ac:dyDescent="0.25">
      <c r="A13253" t="s">
        <v>13575</v>
      </c>
      <c r="B13253" t="s">
        <v>14</v>
      </c>
      <c r="C13253" t="s">
        <v>14</v>
      </c>
      <c r="D13253" t="s">
        <v>34</v>
      </c>
      <c r="E13253" t="s">
        <v>520</v>
      </c>
    </row>
    <row r="13254" spans="1:5" x14ac:dyDescent="0.25">
      <c r="A13254" t="s">
        <v>13576</v>
      </c>
      <c r="B13254" t="s">
        <v>14</v>
      </c>
      <c r="C13254" t="s">
        <v>14</v>
      </c>
      <c r="D13254" t="s">
        <v>34</v>
      </c>
      <c r="E13254" t="s">
        <v>520</v>
      </c>
    </row>
    <row r="13255" spans="1:5" x14ac:dyDescent="0.25">
      <c r="A13255" t="s">
        <v>13577</v>
      </c>
      <c r="B13255" t="s">
        <v>14</v>
      </c>
      <c r="C13255" t="s">
        <v>14</v>
      </c>
      <c r="D13255" t="s">
        <v>34</v>
      </c>
      <c r="E13255" t="s">
        <v>520</v>
      </c>
    </row>
    <row r="13256" spans="1:5" x14ac:dyDescent="0.25">
      <c r="A13256" t="s">
        <v>13578</v>
      </c>
      <c r="B13256" t="s">
        <v>14</v>
      </c>
      <c r="C13256" t="s">
        <v>14</v>
      </c>
      <c r="D13256" t="s">
        <v>34</v>
      </c>
      <c r="E13256" t="s">
        <v>520</v>
      </c>
    </row>
    <row r="13257" spans="1:5" x14ac:dyDescent="0.25">
      <c r="A13257" t="s">
        <v>13579</v>
      </c>
      <c r="B13257" t="s">
        <v>14</v>
      </c>
      <c r="C13257" t="s">
        <v>14</v>
      </c>
      <c r="D13257" t="s">
        <v>34</v>
      </c>
      <c r="E13257" t="s">
        <v>520</v>
      </c>
    </row>
    <row r="13258" spans="1:5" x14ac:dyDescent="0.25">
      <c r="A13258" t="s">
        <v>13580</v>
      </c>
      <c r="B13258" t="s">
        <v>14</v>
      </c>
      <c r="C13258" t="s">
        <v>14</v>
      </c>
      <c r="D13258" t="s">
        <v>34</v>
      </c>
      <c r="E13258" t="s">
        <v>520</v>
      </c>
    </row>
    <row r="13259" spans="1:5" x14ac:dyDescent="0.25">
      <c r="A13259" t="s">
        <v>13581</v>
      </c>
      <c r="B13259" t="s">
        <v>14</v>
      </c>
      <c r="C13259" t="s">
        <v>14</v>
      </c>
      <c r="D13259" t="s">
        <v>34</v>
      </c>
      <c r="E13259" t="s">
        <v>520</v>
      </c>
    </row>
    <row r="13260" spans="1:5" x14ac:dyDescent="0.25">
      <c r="A13260" t="s">
        <v>13582</v>
      </c>
      <c r="B13260" t="s">
        <v>14</v>
      </c>
      <c r="C13260" t="s">
        <v>14</v>
      </c>
      <c r="D13260" t="s">
        <v>34</v>
      </c>
      <c r="E13260" t="s">
        <v>520</v>
      </c>
    </row>
    <row r="13261" spans="1:5" x14ac:dyDescent="0.25">
      <c r="A13261" t="s">
        <v>13583</v>
      </c>
      <c r="B13261" t="s">
        <v>14</v>
      </c>
      <c r="C13261" t="s">
        <v>14</v>
      </c>
      <c r="D13261" t="s">
        <v>34</v>
      </c>
      <c r="E13261" t="s">
        <v>520</v>
      </c>
    </row>
    <row r="13262" spans="1:5" x14ac:dyDescent="0.25">
      <c r="A13262" t="s">
        <v>13584</v>
      </c>
      <c r="B13262" t="s">
        <v>14</v>
      </c>
      <c r="C13262" t="s">
        <v>14</v>
      </c>
      <c r="D13262" t="s">
        <v>34</v>
      </c>
      <c r="E13262" t="s">
        <v>520</v>
      </c>
    </row>
    <row r="13263" spans="1:5" x14ac:dyDescent="0.25">
      <c r="A13263" t="s">
        <v>13585</v>
      </c>
      <c r="B13263" t="s">
        <v>14</v>
      </c>
      <c r="C13263" t="s">
        <v>14</v>
      </c>
      <c r="D13263" t="s">
        <v>34</v>
      </c>
      <c r="E13263" t="s">
        <v>520</v>
      </c>
    </row>
    <row r="13264" spans="1:5" x14ac:dyDescent="0.25">
      <c r="A13264" t="s">
        <v>13586</v>
      </c>
      <c r="B13264" t="s">
        <v>14</v>
      </c>
      <c r="C13264" t="s">
        <v>14</v>
      </c>
      <c r="D13264" t="s">
        <v>34</v>
      </c>
      <c r="E13264" t="s">
        <v>520</v>
      </c>
    </row>
    <row r="13265" spans="1:5" x14ac:dyDescent="0.25">
      <c r="A13265" t="s">
        <v>13587</v>
      </c>
      <c r="B13265" t="s">
        <v>14</v>
      </c>
      <c r="C13265" t="s">
        <v>14</v>
      </c>
      <c r="D13265" t="s">
        <v>34</v>
      </c>
      <c r="E13265" t="s">
        <v>520</v>
      </c>
    </row>
    <row r="13266" spans="1:5" x14ac:dyDescent="0.25">
      <c r="A13266" t="s">
        <v>13588</v>
      </c>
      <c r="B13266" t="s">
        <v>14</v>
      </c>
      <c r="C13266" t="s">
        <v>14</v>
      </c>
      <c r="D13266" t="s">
        <v>34</v>
      </c>
      <c r="E13266" t="s">
        <v>520</v>
      </c>
    </row>
    <row r="13267" spans="1:5" x14ac:dyDescent="0.25">
      <c r="A13267" t="s">
        <v>13589</v>
      </c>
      <c r="B13267" t="s">
        <v>14</v>
      </c>
      <c r="C13267" t="s">
        <v>14</v>
      </c>
      <c r="D13267" t="s">
        <v>34</v>
      </c>
      <c r="E13267" t="s">
        <v>520</v>
      </c>
    </row>
    <row r="13268" spans="1:5" x14ac:dyDescent="0.25">
      <c r="A13268" t="s">
        <v>13590</v>
      </c>
      <c r="B13268" t="s">
        <v>14</v>
      </c>
      <c r="C13268" t="s">
        <v>14</v>
      </c>
      <c r="D13268" t="s">
        <v>34</v>
      </c>
      <c r="E13268" t="s">
        <v>520</v>
      </c>
    </row>
    <row r="13269" spans="1:5" x14ac:dyDescent="0.25">
      <c r="A13269" t="s">
        <v>13591</v>
      </c>
      <c r="B13269" t="s">
        <v>14</v>
      </c>
      <c r="C13269" t="s">
        <v>14</v>
      </c>
      <c r="D13269" t="s">
        <v>34</v>
      </c>
      <c r="E13269" t="s">
        <v>520</v>
      </c>
    </row>
    <row r="13270" spans="1:5" x14ac:dyDescent="0.25">
      <c r="A13270" t="s">
        <v>13592</v>
      </c>
      <c r="B13270" t="s">
        <v>14</v>
      </c>
      <c r="C13270" t="s">
        <v>14</v>
      </c>
      <c r="D13270" t="s">
        <v>34</v>
      </c>
      <c r="E13270" t="s">
        <v>520</v>
      </c>
    </row>
    <row r="13271" spans="1:5" x14ac:dyDescent="0.25">
      <c r="A13271" t="s">
        <v>13593</v>
      </c>
      <c r="B13271" t="s">
        <v>14</v>
      </c>
      <c r="C13271" t="s">
        <v>14</v>
      </c>
      <c r="D13271" t="s">
        <v>34</v>
      </c>
      <c r="E13271" t="s">
        <v>520</v>
      </c>
    </row>
    <row r="13272" spans="1:5" x14ac:dyDescent="0.25">
      <c r="A13272" t="s">
        <v>13594</v>
      </c>
      <c r="B13272" t="s">
        <v>14</v>
      </c>
      <c r="C13272" t="s">
        <v>14</v>
      </c>
      <c r="D13272" t="s">
        <v>34</v>
      </c>
      <c r="E13272" t="s">
        <v>520</v>
      </c>
    </row>
    <row r="13273" spans="1:5" x14ac:dyDescent="0.25">
      <c r="A13273" t="s">
        <v>13595</v>
      </c>
      <c r="B13273" t="s">
        <v>14</v>
      </c>
      <c r="C13273" t="s">
        <v>14</v>
      </c>
      <c r="D13273" t="s">
        <v>34</v>
      </c>
      <c r="E13273" t="s">
        <v>520</v>
      </c>
    </row>
    <row r="13274" spans="1:5" x14ac:dyDescent="0.25">
      <c r="A13274" t="s">
        <v>13596</v>
      </c>
      <c r="B13274" t="s">
        <v>14</v>
      </c>
      <c r="C13274" t="s">
        <v>14</v>
      </c>
      <c r="D13274" t="s">
        <v>34</v>
      </c>
      <c r="E13274" t="s">
        <v>520</v>
      </c>
    </row>
    <row r="13275" spans="1:5" x14ac:dyDescent="0.25">
      <c r="A13275" t="s">
        <v>13597</v>
      </c>
      <c r="B13275" t="s">
        <v>14</v>
      </c>
      <c r="C13275" t="s">
        <v>14</v>
      </c>
      <c r="D13275" t="s">
        <v>34</v>
      </c>
      <c r="E13275" t="s">
        <v>520</v>
      </c>
    </row>
    <row r="13276" spans="1:5" x14ac:dyDescent="0.25">
      <c r="A13276" t="s">
        <v>13598</v>
      </c>
      <c r="B13276" t="s">
        <v>14</v>
      </c>
      <c r="C13276" t="s">
        <v>14</v>
      </c>
      <c r="D13276" t="s">
        <v>34</v>
      </c>
      <c r="E13276" t="s">
        <v>520</v>
      </c>
    </row>
    <row r="13277" spans="1:5" x14ac:dyDescent="0.25">
      <c r="A13277" t="s">
        <v>13600</v>
      </c>
      <c r="B13277" t="s">
        <v>14</v>
      </c>
      <c r="C13277" t="s">
        <v>14</v>
      </c>
      <c r="D13277" t="s">
        <v>34</v>
      </c>
      <c r="E13277" t="s">
        <v>520</v>
      </c>
    </row>
    <row r="13278" spans="1:5" x14ac:dyDescent="0.25">
      <c r="A13278" t="s">
        <v>13601</v>
      </c>
      <c r="B13278" t="s">
        <v>14</v>
      </c>
      <c r="C13278" t="s">
        <v>14</v>
      </c>
      <c r="D13278" t="s">
        <v>34</v>
      </c>
      <c r="E13278" t="s">
        <v>520</v>
      </c>
    </row>
    <row r="13279" spans="1:5" x14ac:dyDescent="0.25">
      <c r="A13279" t="s">
        <v>13599</v>
      </c>
      <c r="B13279" t="s">
        <v>14</v>
      </c>
      <c r="C13279" t="s">
        <v>14</v>
      </c>
      <c r="D13279" t="s">
        <v>34</v>
      </c>
      <c r="E13279" t="s">
        <v>520</v>
      </c>
    </row>
    <row r="13280" spans="1:5" x14ac:dyDescent="0.25">
      <c r="A13280" t="s">
        <v>13602</v>
      </c>
      <c r="B13280" t="s">
        <v>14</v>
      </c>
      <c r="C13280" t="s">
        <v>14</v>
      </c>
      <c r="D13280" t="s">
        <v>34</v>
      </c>
      <c r="E13280" t="s">
        <v>520</v>
      </c>
    </row>
    <row r="13281" spans="1:5" x14ac:dyDescent="0.25">
      <c r="A13281" t="s">
        <v>13603</v>
      </c>
      <c r="B13281" t="s">
        <v>14</v>
      </c>
      <c r="C13281" t="s">
        <v>14</v>
      </c>
      <c r="D13281" t="s">
        <v>34</v>
      </c>
      <c r="E13281" t="s">
        <v>520</v>
      </c>
    </row>
    <row r="13282" spans="1:5" x14ac:dyDescent="0.25">
      <c r="A13282" t="s">
        <v>13604</v>
      </c>
      <c r="B13282" t="s">
        <v>14</v>
      </c>
      <c r="C13282" t="s">
        <v>14</v>
      </c>
      <c r="D13282" t="s">
        <v>34</v>
      </c>
      <c r="E13282" t="s">
        <v>520</v>
      </c>
    </row>
    <row r="13283" spans="1:5" x14ac:dyDescent="0.25">
      <c r="A13283" t="s">
        <v>13606</v>
      </c>
      <c r="B13283" t="s">
        <v>14</v>
      </c>
      <c r="C13283" t="s">
        <v>14</v>
      </c>
      <c r="D13283" t="s">
        <v>34</v>
      </c>
      <c r="E13283" t="s">
        <v>520</v>
      </c>
    </row>
    <row r="13284" spans="1:5" x14ac:dyDescent="0.25">
      <c r="A13284" t="s">
        <v>13605</v>
      </c>
      <c r="B13284" t="s">
        <v>14</v>
      </c>
      <c r="C13284" t="s">
        <v>14</v>
      </c>
      <c r="D13284" t="s">
        <v>34</v>
      </c>
      <c r="E13284" t="s">
        <v>520</v>
      </c>
    </row>
    <row r="13285" spans="1:5" x14ac:dyDescent="0.25">
      <c r="A13285" t="s">
        <v>13607</v>
      </c>
      <c r="B13285" t="s">
        <v>14</v>
      </c>
      <c r="C13285" t="s">
        <v>14</v>
      </c>
      <c r="D13285" t="s">
        <v>34</v>
      </c>
      <c r="E13285" t="s">
        <v>520</v>
      </c>
    </row>
    <row r="13286" spans="1:5" x14ac:dyDescent="0.25">
      <c r="A13286" t="s">
        <v>13608</v>
      </c>
      <c r="B13286" t="s">
        <v>14</v>
      </c>
      <c r="C13286" t="s">
        <v>14</v>
      </c>
      <c r="D13286" t="s">
        <v>34</v>
      </c>
      <c r="E13286" t="s">
        <v>520</v>
      </c>
    </row>
    <row r="13287" spans="1:5" x14ac:dyDescent="0.25">
      <c r="A13287" t="s">
        <v>13609</v>
      </c>
      <c r="B13287" t="s">
        <v>14</v>
      </c>
      <c r="C13287" t="s">
        <v>14</v>
      </c>
      <c r="D13287" t="s">
        <v>34</v>
      </c>
      <c r="E13287" t="s">
        <v>520</v>
      </c>
    </row>
    <row r="13288" spans="1:5" x14ac:dyDescent="0.25">
      <c r="A13288" t="s">
        <v>13610</v>
      </c>
      <c r="B13288" t="s">
        <v>14</v>
      </c>
      <c r="C13288" t="s">
        <v>14</v>
      </c>
      <c r="D13288" t="s">
        <v>34</v>
      </c>
      <c r="E13288" t="s">
        <v>520</v>
      </c>
    </row>
    <row r="13289" spans="1:5" x14ac:dyDescent="0.25">
      <c r="A13289" t="s">
        <v>13611</v>
      </c>
      <c r="B13289" t="s">
        <v>14</v>
      </c>
      <c r="C13289" t="s">
        <v>14</v>
      </c>
      <c r="D13289" t="s">
        <v>34</v>
      </c>
      <c r="E13289" t="s">
        <v>520</v>
      </c>
    </row>
    <row r="13290" spans="1:5" x14ac:dyDescent="0.25">
      <c r="A13290" t="s">
        <v>13612</v>
      </c>
      <c r="B13290" t="s">
        <v>14</v>
      </c>
      <c r="C13290" t="s">
        <v>14</v>
      </c>
      <c r="D13290" t="s">
        <v>34</v>
      </c>
      <c r="E13290" t="s">
        <v>520</v>
      </c>
    </row>
    <row r="13291" spans="1:5" x14ac:dyDescent="0.25">
      <c r="A13291" t="s">
        <v>13613</v>
      </c>
      <c r="B13291" t="s">
        <v>20</v>
      </c>
      <c r="C13291" t="s">
        <v>19</v>
      </c>
      <c r="D13291" t="s">
        <v>33</v>
      </c>
      <c r="E13291" t="s">
        <v>563</v>
      </c>
    </row>
    <row r="13292" spans="1:5" x14ac:dyDescent="0.25">
      <c r="A13292" t="s">
        <v>13614</v>
      </c>
      <c r="B13292" t="s">
        <v>20</v>
      </c>
      <c r="C13292" t="s">
        <v>23</v>
      </c>
      <c r="D13292" t="s">
        <v>33</v>
      </c>
      <c r="E13292" t="s">
        <v>905</v>
      </c>
    </row>
    <row r="13293" spans="1:5" x14ac:dyDescent="0.25">
      <c r="A13293" t="s">
        <v>13615</v>
      </c>
      <c r="B13293" t="s">
        <v>20</v>
      </c>
      <c r="C13293" t="s">
        <v>19</v>
      </c>
      <c r="D13293" t="s">
        <v>33</v>
      </c>
      <c r="E13293" t="s">
        <v>563</v>
      </c>
    </row>
    <row r="13294" spans="1:5" x14ac:dyDescent="0.25">
      <c r="A13294" t="s">
        <v>29270</v>
      </c>
      <c r="B13294" t="s">
        <v>20</v>
      </c>
      <c r="C13294" t="s">
        <v>21</v>
      </c>
      <c r="D13294" t="s">
        <v>33</v>
      </c>
      <c r="E13294" t="s">
        <v>537</v>
      </c>
    </row>
    <row r="13295" spans="1:5" x14ac:dyDescent="0.25">
      <c r="A13295" t="s">
        <v>6724</v>
      </c>
      <c r="B13295" t="s">
        <v>20</v>
      </c>
      <c r="C13295" t="s">
        <v>19</v>
      </c>
      <c r="D13295" t="s">
        <v>33</v>
      </c>
      <c r="E13295" t="s">
        <v>553</v>
      </c>
    </row>
    <row r="13296" spans="1:5" x14ac:dyDescent="0.25">
      <c r="A13296" t="s">
        <v>15708</v>
      </c>
      <c r="B13296" t="s">
        <v>20</v>
      </c>
      <c r="C13296" t="s">
        <v>21</v>
      </c>
      <c r="D13296" t="s">
        <v>33</v>
      </c>
      <c r="E13296" t="s">
        <v>537</v>
      </c>
    </row>
    <row r="13297" spans="1:5" x14ac:dyDescent="0.25">
      <c r="A13297" t="s">
        <v>9366</v>
      </c>
      <c r="B13297" t="s">
        <v>20</v>
      </c>
      <c r="C13297" t="s">
        <v>21</v>
      </c>
      <c r="D13297" t="s">
        <v>33</v>
      </c>
      <c r="E13297" t="s">
        <v>537</v>
      </c>
    </row>
    <row r="13298" spans="1:5" x14ac:dyDescent="0.25">
      <c r="A13298" t="s">
        <v>14772</v>
      </c>
      <c r="B13298" t="s">
        <v>20</v>
      </c>
      <c r="C13298" t="s">
        <v>21</v>
      </c>
      <c r="D13298" t="s">
        <v>33</v>
      </c>
      <c r="E13298" t="s">
        <v>537</v>
      </c>
    </row>
    <row r="13299" spans="1:5" x14ac:dyDescent="0.25">
      <c r="A13299" t="s">
        <v>28138</v>
      </c>
      <c r="B13299" t="s">
        <v>20</v>
      </c>
      <c r="C13299" t="s">
        <v>19</v>
      </c>
      <c r="D13299" t="s">
        <v>33</v>
      </c>
      <c r="E13299" t="s">
        <v>553</v>
      </c>
    </row>
    <row r="13300" spans="1:5" x14ac:dyDescent="0.25">
      <c r="A13300" t="s">
        <v>19839</v>
      </c>
      <c r="B13300" t="s">
        <v>20</v>
      </c>
      <c r="C13300" t="s">
        <v>21</v>
      </c>
      <c r="D13300" t="s">
        <v>33</v>
      </c>
      <c r="E13300" t="s">
        <v>537</v>
      </c>
    </row>
    <row r="13301" spans="1:5" x14ac:dyDescent="0.25">
      <c r="A13301" t="s">
        <v>9112</v>
      </c>
      <c r="B13301" t="s">
        <v>20</v>
      </c>
      <c r="C13301" t="s">
        <v>19</v>
      </c>
      <c r="D13301" t="s">
        <v>33</v>
      </c>
      <c r="E13301" t="s">
        <v>553</v>
      </c>
    </row>
    <row r="13302" spans="1:5" x14ac:dyDescent="0.25">
      <c r="A13302" t="s">
        <v>13624</v>
      </c>
      <c r="B13302" t="s">
        <v>20</v>
      </c>
      <c r="C13302" t="s">
        <v>23</v>
      </c>
      <c r="D13302" t="s">
        <v>33</v>
      </c>
      <c r="E13302" t="s">
        <v>905</v>
      </c>
    </row>
    <row r="13303" spans="1:5" x14ac:dyDescent="0.25">
      <c r="A13303" t="s">
        <v>9424</v>
      </c>
      <c r="B13303" t="s">
        <v>20</v>
      </c>
      <c r="C13303" t="s">
        <v>19</v>
      </c>
      <c r="D13303" t="s">
        <v>33</v>
      </c>
      <c r="E13303" t="s">
        <v>553</v>
      </c>
    </row>
    <row r="13304" spans="1:5" x14ac:dyDescent="0.25">
      <c r="A13304" t="s">
        <v>13626</v>
      </c>
      <c r="B13304" t="s">
        <v>20</v>
      </c>
      <c r="C13304" t="s">
        <v>21</v>
      </c>
      <c r="D13304" t="s">
        <v>33</v>
      </c>
      <c r="E13304" t="s">
        <v>582</v>
      </c>
    </row>
    <row r="13305" spans="1:5" x14ac:dyDescent="0.25">
      <c r="A13305" t="s">
        <v>29486</v>
      </c>
      <c r="B13305" t="s">
        <v>20</v>
      </c>
      <c r="C13305" t="s">
        <v>21</v>
      </c>
      <c r="D13305" t="s">
        <v>69</v>
      </c>
      <c r="E13305" t="s">
        <v>537</v>
      </c>
    </row>
    <row r="13306" spans="1:5" x14ac:dyDescent="0.25">
      <c r="A13306" t="s">
        <v>13628</v>
      </c>
      <c r="B13306" t="s">
        <v>20</v>
      </c>
      <c r="C13306" t="s">
        <v>21</v>
      </c>
      <c r="D13306" t="s">
        <v>33</v>
      </c>
      <c r="E13306" t="s">
        <v>582</v>
      </c>
    </row>
    <row r="13307" spans="1:5" x14ac:dyDescent="0.25">
      <c r="A13307" t="s">
        <v>13630</v>
      </c>
      <c r="B13307" t="s">
        <v>20</v>
      </c>
      <c r="C13307" t="s">
        <v>19</v>
      </c>
      <c r="D13307" t="s">
        <v>33</v>
      </c>
      <c r="E13307" t="s">
        <v>530</v>
      </c>
    </row>
    <row r="13308" spans="1:5" x14ac:dyDescent="0.25">
      <c r="A13308" t="s">
        <v>13243</v>
      </c>
      <c r="B13308" t="s">
        <v>20</v>
      </c>
      <c r="C13308" t="s">
        <v>21</v>
      </c>
      <c r="D13308" t="s">
        <v>33</v>
      </c>
      <c r="E13308" t="s">
        <v>537</v>
      </c>
    </row>
    <row r="13309" spans="1:5" x14ac:dyDescent="0.25">
      <c r="A13309" t="s">
        <v>13632</v>
      </c>
      <c r="B13309" t="s">
        <v>20</v>
      </c>
      <c r="C13309" t="s">
        <v>19</v>
      </c>
      <c r="D13309" t="s">
        <v>33</v>
      </c>
      <c r="E13309" t="s">
        <v>530</v>
      </c>
    </row>
    <row r="13310" spans="1:5" x14ac:dyDescent="0.25">
      <c r="A13310" t="s">
        <v>27984</v>
      </c>
      <c r="B13310" t="s">
        <v>20</v>
      </c>
      <c r="C13310" t="s">
        <v>21</v>
      </c>
      <c r="D13310" t="s">
        <v>33</v>
      </c>
      <c r="E13310" t="s">
        <v>537</v>
      </c>
    </row>
    <row r="13311" spans="1:5" x14ac:dyDescent="0.25">
      <c r="A13311" t="s">
        <v>9207</v>
      </c>
      <c r="B13311" t="s">
        <v>20</v>
      </c>
      <c r="C13311" t="s">
        <v>21</v>
      </c>
      <c r="D13311" t="s">
        <v>33</v>
      </c>
      <c r="E13311" t="s">
        <v>537</v>
      </c>
    </row>
    <row r="13312" spans="1:5" x14ac:dyDescent="0.25">
      <c r="A13312" t="s">
        <v>13633</v>
      </c>
      <c r="B13312" t="s">
        <v>20</v>
      </c>
      <c r="C13312" t="s">
        <v>19</v>
      </c>
      <c r="D13312" t="s">
        <v>33</v>
      </c>
      <c r="E13312" t="s">
        <v>530</v>
      </c>
    </row>
    <row r="13313" spans="1:5" x14ac:dyDescent="0.25">
      <c r="A13313" t="s">
        <v>13635</v>
      </c>
      <c r="B13313" t="s">
        <v>20</v>
      </c>
      <c r="C13313" t="s">
        <v>19</v>
      </c>
      <c r="D13313" t="s">
        <v>33</v>
      </c>
      <c r="E13313" t="s">
        <v>530</v>
      </c>
    </row>
    <row r="13314" spans="1:5" x14ac:dyDescent="0.25">
      <c r="A13314" t="s">
        <v>17051</v>
      </c>
      <c r="B13314" t="s">
        <v>20</v>
      </c>
      <c r="C13314" t="s">
        <v>19</v>
      </c>
      <c r="D13314" t="s">
        <v>33</v>
      </c>
      <c r="E13314" t="s">
        <v>533</v>
      </c>
    </row>
    <row r="13315" spans="1:5" x14ac:dyDescent="0.25">
      <c r="A13315" t="s">
        <v>13638</v>
      </c>
      <c r="B13315" t="s">
        <v>20</v>
      </c>
      <c r="C13315" t="s">
        <v>19</v>
      </c>
      <c r="D13315" t="s">
        <v>33</v>
      </c>
      <c r="E13315" t="s">
        <v>530</v>
      </c>
    </row>
    <row r="13316" spans="1:5" x14ac:dyDescent="0.25">
      <c r="A13316" t="s">
        <v>29027</v>
      </c>
      <c r="B13316" t="s">
        <v>20</v>
      </c>
      <c r="C13316" t="s">
        <v>19</v>
      </c>
      <c r="D13316" t="s">
        <v>33</v>
      </c>
      <c r="E13316" t="s">
        <v>533</v>
      </c>
    </row>
    <row r="13317" spans="1:5" x14ac:dyDescent="0.25">
      <c r="A13317" t="s">
        <v>26878</v>
      </c>
      <c r="B13317" t="s">
        <v>20</v>
      </c>
      <c r="C13317" t="s">
        <v>21</v>
      </c>
      <c r="D13317" t="s">
        <v>33</v>
      </c>
      <c r="E13317" t="s">
        <v>537</v>
      </c>
    </row>
    <row r="13318" spans="1:5" x14ac:dyDescent="0.25">
      <c r="A13318" t="s">
        <v>13640</v>
      </c>
      <c r="B13318" t="s">
        <v>20</v>
      </c>
      <c r="C13318" t="s">
        <v>19</v>
      </c>
      <c r="D13318" t="s">
        <v>33</v>
      </c>
      <c r="E13318" t="s">
        <v>530</v>
      </c>
    </row>
    <row r="13319" spans="1:5" x14ac:dyDescent="0.25">
      <c r="A13319" t="s">
        <v>14049</v>
      </c>
      <c r="B13319" t="s">
        <v>20</v>
      </c>
      <c r="C13319" t="s">
        <v>21</v>
      </c>
      <c r="D13319" t="s">
        <v>33</v>
      </c>
      <c r="E13319" t="s">
        <v>537</v>
      </c>
    </row>
    <row r="13320" spans="1:5" x14ac:dyDescent="0.25">
      <c r="A13320" t="s">
        <v>13641</v>
      </c>
      <c r="B13320" t="s">
        <v>20</v>
      </c>
      <c r="C13320" t="s">
        <v>21</v>
      </c>
      <c r="D13320" t="s">
        <v>33</v>
      </c>
      <c r="E13320" t="s">
        <v>582</v>
      </c>
    </row>
    <row r="13321" spans="1:5" x14ac:dyDescent="0.25">
      <c r="A13321" t="s">
        <v>25480</v>
      </c>
      <c r="B13321" t="s">
        <v>20</v>
      </c>
      <c r="C13321" t="s">
        <v>21</v>
      </c>
      <c r="D13321" t="s">
        <v>33</v>
      </c>
      <c r="E13321" t="s">
        <v>537</v>
      </c>
    </row>
    <row r="13322" spans="1:5" x14ac:dyDescent="0.25">
      <c r="A13322" t="s">
        <v>13644</v>
      </c>
      <c r="B13322" t="s">
        <v>20</v>
      </c>
      <c r="C13322" t="s">
        <v>21</v>
      </c>
      <c r="D13322" t="s">
        <v>33</v>
      </c>
      <c r="E13322" t="s">
        <v>582</v>
      </c>
    </row>
    <row r="13323" spans="1:5" x14ac:dyDescent="0.25">
      <c r="A13323" t="s">
        <v>13034</v>
      </c>
      <c r="B13323" t="s">
        <v>20</v>
      </c>
      <c r="C13323" t="s">
        <v>21</v>
      </c>
      <c r="D13323" t="s">
        <v>33</v>
      </c>
      <c r="E13323" t="s">
        <v>537</v>
      </c>
    </row>
    <row r="13324" spans="1:5" x14ac:dyDescent="0.25">
      <c r="A13324" t="s">
        <v>6155</v>
      </c>
      <c r="B13324" t="s">
        <v>20</v>
      </c>
      <c r="C13324" t="s">
        <v>21</v>
      </c>
      <c r="D13324" t="s">
        <v>33</v>
      </c>
      <c r="E13324" t="s">
        <v>537</v>
      </c>
    </row>
    <row r="13325" spans="1:5" x14ac:dyDescent="0.25">
      <c r="A13325" t="s">
        <v>25709</v>
      </c>
      <c r="B13325" t="s">
        <v>20</v>
      </c>
      <c r="C13325" t="s">
        <v>24</v>
      </c>
      <c r="D13325" t="s">
        <v>33</v>
      </c>
      <c r="E13325" t="s">
        <v>698</v>
      </c>
    </row>
    <row r="13326" spans="1:5" x14ac:dyDescent="0.25">
      <c r="A13326" t="s">
        <v>13647</v>
      </c>
      <c r="B13326" t="s">
        <v>20</v>
      </c>
      <c r="C13326" t="s">
        <v>19</v>
      </c>
      <c r="D13326" t="s">
        <v>33</v>
      </c>
      <c r="E13326" t="s">
        <v>530</v>
      </c>
    </row>
    <row r="13327" spans="1:5" x14ac:dyDescent="0.25">
      <c r="A13327" t="s">
        <v>29258</v>
      </c>
      <c r="B13327" t="s">
        <v>20</v>
      </c>
      <c r="C13327" t="s">
        <v>21</v>
      </c>
      <c r="D13327" t="s">
        <v>69</v>
      </c>
      <c r="E13327" t="s">
        <v>537</v>
      </c>
    </row>
    <row r="13328" spans="1:5" x14ac:dyDescent="0.25">
      <c r="A13328" t="s">
        <v>2768</v>
      </c>
      <c r="B13328" t="s">
        <v>20</v>
      </c>
      <c r="C13328" t="s">
        <v>19</v>
      </c>
      <c r="D13328" t="s">
        <v>33</v>
      </c>
      <c r="E13328" t="s">
        <v>553</v>
      </c>
    </row>
    <row r="13329" spans="1:5" x14ac:dyDescent="0.25">
      <c r="A13329" t="s">
        <v>20811</v>
      </c>
      <c r="B13329" t="s">
        <v>20</v>
      </c>
      <c r="C13329" t="s">
        <v>19</v>
      </c>
      <c r="D13329" t="s">
        <v>33</v>
      </c>
      <c r="E13329" t="s">
        <v>553</v>
      </c>
    </row>
    <row r="13330" spans="1:5" x14ac:dyDescent="0.25">
      <c r="A13330" t="s">
        <v>24590</v>
      </c>
      <c r="B13330" t="s">
        <v>20</v>
      </c>
      <c r="C13330" t="s">
        <v>21</v>
      </c>
      <c r="D13330" t="s">
        <v>33</v>
      </c>
      <c r="E13330" t="s">
        <v>537</v>
      </c>
    </row>
    <row r="13331" spans="1:5" x14ac:dyDescent="0.25">
      <c r="A13331" t="s">
        <v>13653</v>
      </c>
      <c r="B13331" t="s">
        <v>16</v>
      </c>
      <c r="C13331" t="s">
        <v>17</v>
      </c>
      <c r="D13331" t="s">
        <v>33</v>
      </c>
      <c r="E13331" t="s">
        <v>653</v>
      </c>
    </row>
    <row r="13332" spans="1:5" x14ac:dyDescent="0.25">
      <c r="A13332" t="s">
        <v>13654</v>
      </c>
      <c r="B13332" t="s">
        <v>16</v>
      </c>
      <c r="C13332" t="s">
        <v>17</v>
      </c>
      <c r="D13332" t="s">
        <v>33</v>
      </c>
      <c r="E13332" t="s">
        <v>653</v>
      </c>
    </row>
    <row r="13333" spans="1:5" x14ac:dyDescent="0.25">
      <c r="A13333" t="s">
        <v>13655</v>
      </c>
      <c r="B13333" t="s">
        <v>20</v>
      </c>
      <c r="C13333" t="s">
        <v>19</v>
      </c>
      <c r="D13333" t="s">
        <v>33</v>
      </c>
      <c r="E13333" t="s">
        <v>556</v>
      </c>
    </row>
    <row r="13334" spans="1:5" x14ac:dyDescent="0.25">
      <c r="A13334" t="s">
        <v>18636</v>
      </c>
      <c r="B13334" t="s">
        <v>20</v>
      </c>
      <c r="C13334" t="s">
        <v>21</v>
      </c>
      <c r="D13334" t="s">
        <v>33</v>
      </c>
      <c r="E13334" t="s">
        <v>537</v>
      </c>
    </row>
    <row r="13335" spans="1:5" x14ac:dyDescent="0.25">
      <c r="A13335" t="s">
        <v>13657</v>
      </c>
      <c r="B13335" t="s">
        <v>20</v>
      </c>
      <c r="C13335" t="s">
        <v>19</v>
      </c>
      <c r="D13335" t="s">
        <v>33</v>
      </c>
      <c r="E13335" t="s">
        <v>530</v>
      </c>
    </row>
    <row r="13336" spans="1:5" x14ac:dyDescent="0.25">
      <c r="A13336" t="s">
        <v>18774</v>
      </c>
      <c r="B13336" t="s">
        <v>20</v>
      </c>
      <c r="C13336" t="s">
        <v>21</v>
      </c>
      <c r="D13336" t="s">
        <v>69</v>
      </c>
      <c r="E13336" t="s">
        <v>537</v>
      </c>
    </row>
    <row r="13337" spans="1:5" x14ac:dyDescent="0.25">
      <c r="A13337" t="s">
        <v>13659</v>
      </c>
      <c r="B13337" t="s">
        <v>20</v>
      </c>
      <c r="C13337" t="s">
        <v>19</v>
      </c>
      <c r="D13337" t="s">
        <v>33</v>
      </c>
      <c r="E13337" t="s">
        <v>530</v>
      </c>
    </row>
    <row r="13338" spans="1:5" x14ac:dyDescent="0.25">
      <c r="A13338" t="s">
        <v>18824</v>
      </c>
      <c r="B13338" t="s">
        <v>20</v>
      </c>
      <c r="C13338" t="s">
        <v>21</v>
      </c>
      <c r="D13338" t="s">
        <v>69</v>
      </c>
      <c r="E13338" t="s">
        <v>537</v>
      </c>
    </row>
    <row r="13339" spans="1:5" x14ac:dyDescent="0.25">
      <c r="A13339" t="s">
        <v>13660</v>
      </c>
      <c r="B13339" t="s">
        <v>20</v>
      </c>
      <c r="C13339" t="s">
        <v>19</v>
      </c>
      <c r="D13339" t="s">
        <v>33</v>
      </c>
      <c r="E13339" t="s">
        <v>530</v>
      </c>
    </row>
    <row r="13340" spans="1:5" x14ac:dyDescent="0.25">
      <c r="A13340" t="s">
        <v>13662</v>
      </c>
      <c r="B13340" t="s">
        <v>16</v>
      </c>
      <c r="C13340" t="s">
        <v>17</v>
      </c>
      <c r="D13340" t="s">
        <v>33</v>
      </c>
      <c r="E13340" t="s">
        <v>653</v>
      </c>
    </row>
    <row r="13341" spans="1:5" x14ac:dyDescent="0.25">
      <c r="A13341" t="s">
        <v>9649</v>
      </c>
      <c r="B13341" t="s">
        <v>20</v>
      </c>
      <c r="C13341" t="s">
        <v>21</v>
      </c>
      <c r="D13341" t="s">
        <v>33</v>
      </c>
      <c r="E13341" t="s">
        <v>537</v>
      </c>
    </row>
    <row r="13342" spans="1:5" x14ac:dyDescent="0.25">
      <c r="A13342" t="s">
        <v>13664</v>
      </c>
      <c r="B13342" t="s">
        <v>20</v>
      </c>
      <c r="C13342" t="s">
        <v>19</v>
      </c>
      <c r="D13342" t="s">
        <v>33</v>
      </c>
      <c r="E13342" t="s">
        <v>530</v>
      </c>
    </row>
    <row r="13343" spans="1:5" x14ac:dyDescent="0.25">
      <c r="A13343" t="s">
        <v>10218</v>
      </c>
      <c r="B13343" t="s">
        <v>20</v>
      </c>
      <c r="C13343" t="s">
        <v>21</v>
      </c>
      <c r="D13343" t="s">
        <v>33</v>
      </c>
      <c r="E13343" t="s">
        <v>537</v>
      </c>
    </row>
    <row r="13344" spans="1:5" x14ac:dyDescent="0.25">
      <c r="A13344" t="s">
        <v>13665</v>
      </c>
      <c r="B13344" t="s">
        <v>20</v>
      </c>
      <c r="C13344" t="s">
        <v>19</v>
      </c>
      <c r="D13344" t="s">
        <v>33</v>
      </c>
      <c r="E13344" t="s">
        <v>530</v>
      </c>
    </row>
    <row r="13345" spans="1:5" x14ac:dyDescent="0.25">
      <c r="A13345" t="s">
        <v>10343</v>
      </c>
      <c r="B13345" t="s">
        <v>20</v>
      </c>
      <c r="C13345" t="s">
        <v>21</v>
      </c>
      <c r="D13345" t="s">
        <v>33</v>
      </c>
      <c r="E13345" t="s">
        <v>537</v>
      </c>
    </row>
    <row r="13346" spans="1:5" x14ac:dyDescent="0.25">
      <c r="A13346" t="s">
        <v>13668</v>
      </c>
      <c r="B13346" t="s">
        <v>20</v>
      </c>
      <c r="C13346" t="s">
        <v>19</v>
      </c>
      <c r="D13346" t="s">
        <v>33</v>
      </c>
      <c r="E13346" t="s">
        <v>530</v>
      </c>
    </row>
    <row r="13347" spans="1:5" x14ac:dyDescent="0.25">
      <c r="A13347" t="s">
        <v>13670</v>
      </c>
      <c r="B13347" t="s">
        <v>20</v>
      </c>
      <c r="C13347" t="s">
        <v>19</v>
      </c>
      <c r="D13347" t="s">
        <v>33</v>
      </c>
      <c r="E13347" t="s">
        <v>530</v>
      </c>
    </row>
    <row r="13348" spans="1:5" x14ac:dyDescent="0.25">
      <c r="A13348" t="s">
        <v>5081</v>
      </c>
      <c r="B13348" t="s">
        <v>20</v>
      </c>
      <c r="C13348" t="s">
        <v>21</v>
      </c>
      <c r="D13348" t="s">
        <v>33</v>
      </c>
      <c r="E13348" t="s">
        <v>537</v>
      </c>
    </row>
    <row r="13349" spans="1:5" x14ac:dyDescent="0.25">
      <c r="A13349" t="s">
        <v>3931</v>
      </c>
      <c r="B13349" t="s">
        <v>20</v>
      </c>
      <c r="C13349" t="s">
        <v>21</v>
      </c>
      <c r="D13349" t="s">
        <v>33</v>
      </c>
      <c r="E13349" t="s">
        <v>537</v>
      </c>
    </row>
    <row r="13350" spans="1:5" x14ac:dyDescent="0.25">
      <c r="A13350" t="s">
        <v>13671</v>
      </c>
      <c r="B13350" t="s">
        <v>20</v>
      </c>
      <c r="C13350" t="s">
        <v>19</v>
      </c>
      <c r="D13350" t="s">
        <v>33</v>
      </c>
      <c r="E13350" t="s">
        <v>530</v>
      </c>
    </row>
    <row r="13351" spans="1:5" x14ac:dyDescent="0.25">
      <c r="A13351" t="s">
        <v>43655</v>
      </c>
      <c r="B13351" t="s">
        <v>16</v>
      </c>
      <c r="C13351" t="s">
        <v>17</v>
      </c>
      <c r="D13351" t="s">
        <v>33</v>
      </c>
      <c r="E13351" t="s">
        <v>653</v>
      </c>
    </row>
    <row r="13352" spans="1:5" x14ac:dyDescent="0.25">
      <c r="A13352" t="s">
        <v>6642</v>
      </c>
      <c r="B13352" t="s">
        <v>20</v>
      </c>
      <c r="C13352" t="s">
        <v>21</v>
      </c>
      <c r="D13352" t="s">
        <v>33</v>
      </c>
      <c r="E13352" t="s">
        <v>537</v>
      </c>
    </row>
    <row r="13353" spans="1:5" x14ac:dyDescent="0.25">
      <c r="A13353" t="s">
        <v>6641</v>
      </c>
      <c r="B13353" t="s">
        <v>20</v>
      </c>
      <c r="C13353" t="s">
        <v>21</v>
      </c>
      <c r="D13353" t="s">
        <v>33</v>
      </c>
      <c r="E13353" t="s">
        <v>537</v>
      </c>
    </row>
    <row r="13354" spans="1:5" x14ac:dyDescent="0.25">
      <c r="A13354" t="s">
        <v>43656</v>
      </c>
      <c r="B13354" t="s">
        <v>20</v>
      </c>
      <c r="C13354" t="s">
        <v>21</v>
      </c>
      <c r="D13354" t="s">
        <v>33</v>
      </c>
      <c r="E13354" t="s">
        <v>537</v>
      </c>
    </row>
    <row r="13355" spans="1:5" x14ac:dyDescent="0.25">
      <c r="A13355" t="s">
        <v>43657</v>
      </c>
      <c r="B13355" t="s">
        <v>20</v>
      </c>
      <c r="C13355" t="s">
        <v>19</v>
      </c>
      <c r="D13355" t="s">
        <v>33</v>
      </c>
      <c r="E13355" t="s">
        <v>533</v>
      </c>
    </row>
    <row r="13356" spans="1:5" x14ac:dyDescent="0.25">
      <c r="A13356" t="s">
        <v>19807</v>
      </c>
      <c r="B13356" t="s">
        <v>20</v>
      </c>
      <c r="C13356" t="s">
        <v>19</v>
      </c>
      <c r="D13356" t="s">
        <v>33</v>
      </c>
      <c r="E13356" t="s">
        <v>533</v>
      </c>
    </row>
    <row r="13357" spans="1:5" x14ac:dyDescent="0.25">
      <c r="A13357" t="s">
        <v>19720</v>
      </c>
      <c r="B13357" t="s">
        <v>20</v>
      </c>
      <c r="C13357" t="s">
        <v>19</v>
      </c>
      <c r="D13357" t="s">
        <v>65</v>
      </c>
      <c r="E13357" t="s">
        <v>533</v>
      </c>
    </row>
    <row r="13358" spans="1:5" x14ac:dyDescent="0.25">
      <c r="A13358" t="s">
        <v>28719</v>
      </c>
      <c r="B13358" t="s">
        <v>20</v>
      </c>
      <c r="C13358" t="s">
        <v>19</v>
      </c>
      <c r="D13358" t="s">
        <v>33</v>
      </c>
      <c r="E13358" t="s">
        <v>533</v>
      </c>
    </row>
    <row r="13359" spans="1:5" x14ac:dyDescent="0.25">
      <c r="A13359" t="s">
        <v>2498</v>
      </c>
      <c r="B13359" t="s">
        <v>20</v>
      </c>
      <c r="C13359" t="s">
        <v>19</v>
      </c>
      <c r="D13359" t="s">
        <v>33</v>
      </c>
      <c r="E13359" t="s">
        <v>533</v>
      </c>
    </row>
    <row r="13360" spans="1:5" x14ac:dyDescent="0.25">
      <c r="A13360" t="s">
        <v>17706</v>
      </c>
      <c r="B13360" t="s">
        <v>20</v>
      </c>
      <c r="C13360" t="s">
        <v>19</v>
      </c>
      <c r="D13360" t="s">
        <v>33</v>
      </c>
      <c r="E13360" t="s">
        <v>553</v>
      </c>
    </row>
    <row r="13361" spans="1:5" x14ac:dyDescent="0.25">
      <c r="A13361" t="s">
        <v>24982</v>
      </c>
      <c r="B13361" t="s">
        <v>20</v>
      </c>
      <c r="C13361" t="s">
        <v>19</v>
      </c>
      <c r="D13361" t="s">
        <v>33</v>
      </c>
      <c r="E13361" t="s">
        <v>553</v>
      </c>
    </row>
    <row r="13362" spans="1:5" x14ac:dyDescent="0.25">
      <c r="A13362" t="s">
        <v>1548</v>
      </c>
      <c r="B13362" t="s">
        <v>20</v>
      </c>
      <c r="C13362" t="s">
        <v>19</v>
      </c>
      <c r="D13362" t="s">
        <v>33</v>
      </c>
      <c r="E13362" t="s">
        <v>553</v>
      </c>
    </row>
    <row r="13363" spans="1:5" x14ac:dyDescent="0.25">
      <c r="A13363" t="s">
        <v>12808</v>
      </c>
      <c r="B13363" t="s">
        <v>20</v>
      </c>
      <c r="C13363" t="s">
        <v>19</v>
      </c>
      <c r="D13363" t="s">
        <v>33</v>
      </c>
      <c r="E13363" t="s">
        <v>553</v>
      </c>
    </row>
    <row r="13364" spans="1:5" x14ac:dyDescent="0.25">
      <c r="A13364" t="s">
        <v>1547</v>
      </c>
      <c r="B13364" t="s">
        <v>20</v>
      </c>
      <c r="C13364" t="s">
        <v>19</v>
      </c>
      <c r="D13364" t="s">
        <v>33</v>
      </c>
      <c r="E13364" t="s">
        <v>553</v>
      </c>
    </row>
    <row r="13365" spans="1:5" x14ac:dyDescent="0.25">
      <c r="A13365" t="s">
        <v>13686</v>
      </c>
      <c r="B13365" t="s">
        <v>20</v>
      </c>
      <c r="C13365" t="s">
        <v>19</v>
      </c>
      <c r="D13365" t="s">
        <v>33</v>
      </c>
      <c r="E13365" t="s">
        <v>530</v>
      </c>
    </row>
    <row r="13366" spans="1:5" x14ac:dyDescent="0.25">
      <c r="A13366" t="s">
        <v>13191</v>
      </c>
      <c r="B13366" t="s">
        <v>20</v>
      </c>
      <c r="C13366" t="s">
        <v>19</v>
      </c>
      <c r="D13366" t="s">
        <v>33</v>
      </c>
      <c r="E13366" t="s">
        <v>553</v>
      </c>
    </row>
    <row r="13367" spans="1:5" x14ac:dyDescent="0.25">
      <c r="A13367" t="s">
        <v>13688</v>
      </c>
      <c r="B13367" t="s">
        <v>20</v>
      </c>
      <c r="C13367" t="s">
        <v>19</v>
      </c>
      <c r="D13367" t="s">
        <v>33</v>
      </c>
      <c r="E13367" t="s">
        <v>530</v>
      </c>
    </row>
    <row r="13368" spans="1:5" x14ac:dyDescent="0.25">
      <c r="A13368" t="s">
        <v>13690</v>
      </c>
      <c r="B13368" t="s">
        <v>20</v>
      </c>
      <c r="C13368" t="s">
        <v>19</v>
      </c>
      <c r="D13368" t="s">
        <v>33</v>
      </c>
      <c r="E13368" t="s">
        <v>530</v>
      </c>
    </row>
    <row r="13369" spans="1:5" x14ac:dyDescent="0.25">
      <c r="A13369" t="s">
        <v>43658</v>
      </c>
      <c r="B13369" t="s">
        <v>20</v>
      </c>
      <c r="C13369" t="s">
        <v>19</v>
      </c>
      <c r="D13369" t="s">
        <v>66</v>
      </c>
      <c r="E13369" t="s">
        <v>553</v>
      </c>
    </row>
    <row r="13370" spans="1:5" x14ac:dyDescent="0.25">
      <c r="A13370" t="s">
        <v>43659</v>
      </c>
      <c r="B13370" t="s">
        <v>20</v>
      </c>
      <c r="C13370" t="s">
        <v>19</v>
      </c>
      <c r="D13370" t="s">
        <v>66</v>
      </c>
      <c r="E13370" t="s">
        <v>553</v>
      </c>
    </row>
    <row r="13371" spans="1:5" x14ac:dyDescent="0.25">
      <c r="A13371" t="s">
        <v>13692</v>
      </c>
      <c r="B13371" t="s">
        <v>20</v>
      </c>
      <c r="C13371" t="s">
        <v>19</v>
      </c>
      <c r="D13371" t="s">
        <v>33</v>
      </c>
      <c r="E13371" t="s">
        <v>530</v>
      </c>
    </row>
    <row r="13372" spans="1:5" x14ac:dyDescent="0.25">
      <c r="A13372" t="s">
        <v>17131</v>
      </c>
      <c r="B13372" t="s">
        <v>20</v>
      </c>
      <c r="C13372" t="s">
        <v>19</v>
      </c>
      <c r="D13372" t="s">
        <v>33</v>
      </c>
      <c r="E13372" t="s">
        <v>533</v>
      </c>
    </row>
    <row r="13373" spans="1:5" x14ac:dyDescent="0.25">
      <c r="A13373" t="s">
        <v>13694</v>
      </c>
      <c r="B13373" t="s">
        <v>20</v>
      </c>
      <c r="C13373" t="s">
        <v>21</v>
      </c>
      <c r="D13373" t="s">
        <v>33</v>
      </c>
      <c r="E13373" t="s">
        <v>582</v>
      </c>
    </row>
    <row r="13374" spans="1:5" x14ac:dyDescent="0.25">
      <c r="A13374" t="s">
        <v>17128</v>
      </c>
      <c r="B13374" t="s">
        <v>20</v>
      </c>
      <c r="C13374" t="s">
        <v>19</v>
      </c>
      <c r="D13374" t="s">
        <v>33</v>
      </c>
      <c r="E13374" t="s">
        <v>533</v>
      </c>
    </row>
    <row r="13375" spans="1:5" x14ac:dyDescent="0.25">
      <c r="A13375" t="s">
        <v>17127</v>
      </c>
      <c r="B13375" t="s">
        <v>20</v>
      </c>
      <c r="C13375" t="s">
        <v>19</v>
      </c>
      <c r="D13375" t="s">
        <v>33</v>
      </c>
      <c r="E13375" t="s">
        <v>533</v>
      </c>
    </row>
    <row r="13376" spans="1:5" x14ac:dyDescent="0.25">
      <c r="A13376" t="s">
        <v>13696</v>
      </c>
      <c r="B13376" t="s">
        <v>20</v>
      </c>
      <c r="C13376" t="s">
        <v>21</v>
      </c>
      <c r="D13376" t="s">
        <v>33</v>
      </c>
      <c r="E13376" t="s">
        <v>582</v>
      </c>
    </row>
    <row r="13377" spans="1:5" x14ac:dyDescent="0.25">
      <c r="A13377" t="s">
        <v>17125</v>
      </c>
      <c r="B13377" t="s">
        <v>20</v>
      </c>
      <c r="C13377" t="s">
        <v>19</v>
      </c>
      <c r="D13377" t="s">
        <v>33</v>
      </c>
      <c r="E13377" t="s">
        <v>533</v>
      </c>
    </row>
    <row r="13378" spans="1:5" x14ac:dyDescent="0.25">
      <c r="A13378" t="s">
        <v>13698</v>
      </c>
      <c r="B13378" t="s">
        <v>20</v>
      </c>
      <c r="C13378" t="s">
        <v>19</v>
      </c>
      <c r="D13378" t="s">
        <v>33</v>
      </c>
      <c r="E13378" t="s">
        <v>530</v>
      </c>
    </row>
    <row r="13379" spans="1:5" x14ac:dyDescent="0.25">
      <c r="A13379" t="s">
        <v>43660</v>
      </c>
      <c r="B13379" t="s">
        <v>16</v>
      </c>
      <c r="C13379" t="s">
        <v>17</v>
      </c>
      <c r="D13379" t="s">
        <v>33</v>
      </c>
      <c r="E13379" t="s">
        <v>653</v>
      </c>
    </row>
    <row r="13380" spans="1:5" x14ac:dyDescent="0.25">
      <c r="A13380" t="s">
        <v>8278</v>
      </c>
      <c r="B13380" t="s">
        <v>20</v>
      </c>
      <c r="C13380" t="s">
        <v>19</v>
      </c>
      <c r="D13380" t="s">
        <v>33</v>
      </c>
      <c r="E13380" t="s">
        <v>553</v>
      </c>
    </row>
    <row r="13381" spans="1:5" x14ac:dyDescent="0.25">
      <c r="A13381" t="s">
        <v>8293</v>
      </c>
      <c r="B13381" t="s">
        <v>20</v>
      </c>
      <c r="C13381" t="s">
        <v>19</v>
      </c>
      <c r="D13381" t="s">
        <v>33</v>
      </c>
      <c r="E13381" t="s">
        <v>533</v>
      </c>
    </row>
    <row r="13382" spans="1:5" x14ac:dyDescent="0.25">
      <c r="A13382" t="s">
        <v>13701</v>
      </c>
      <c r="B13382" t="s">
        <v>20</v>
      </c>
      <c r="C13382" t="s">
        <v>19</v>
      </c>
      <c r="D13382" t="s">
        <v>33</v>
      </c>
      <c r="E13382" t="s">
        <v>530</v>
      </c>
    </row>
    <row r="13383" spans="1:5" x14ac:dyDescent="0.25">
      <c r="A13383" t="s">
        <v>13703</v>
      </c>
      <c r="B13383" t="s">
        <v>20</v>
      </c>
      <c r="C13383" t="s">
        <v>19</v>
      </c>
      <c r="D13383" t="s">
        <v>33</v>
      </c>
      <c r="E13383" t="s">
        <v>556</v>
      </c>
    </row>
    <row r="13384" spans="1:5" x14ac:dyDescent="0.25">
      <c r="A13384" t="s">
        <v>13705</v>
      </c>
      <c r="B13384" t="s">
        <v>20</v>
      </c>
      <c r="C13384" t="s">
        <v>19</v>
      </c>
      <c r="D13384" t="s">
        <v>33</v>
      </c>
      <c r="E13384" t="s">
        <v>530</v>
      </c>
    </row>
    <row r="13385" spans="1:5" x14ac:dyDescent="0.25">
      <c r="A13385" t="s">
        <v>19741</v>
      </c>
      <c r="B13385" t="s">
        <v>20</v>
      </c>
      <c r="C13385" t="s">
        <v>19</v>
      </c>
      <c r="D13385" t="s">
        <v>33</v>
      </c>
      <c r="E13385" t="s">
        <v>533</v>
      </c>
    </row>
    <row r="13386" spans="1:5" x14ac:dyDescent="0.25">
      <c r="A13386" t="s">
        <v>28271</v>
      </c>
      <c r="B13386" t="s">
        <v>20</v>
      </c>
      <c r="C13386" t="s">
        <v>19</v>
      </c>
      <c r="D13386" t="s">
        <v>33</v>
      </c>
      <c r="E13386" t="s">
        <v>533</v>
      </c>
    </row>
    <row r="13387" spans="1:5" x14ac:dyDescent="0.25">
      <c r="A13387" t="s">
        <v>13706</v>
      </c>
      <c r="B13387" t="s">
        <v>20</v>
      </c>
      <c r="C13387" t="s">
        <v>19</v>
      </c>
      <c r="D13387" t="s">
        <v>33</v>
      </c>
      <c r="E13387" t="s">
        <v>556</v>
      </c>
    </row>
    <row r="13388" spans="1:5" x14ac:dyDescent="0.25">
      <c r="A13388" t="s">
        <v>17272</v>
      </c>
      <c r="B13388" t="s">
        <v>20</v>
      </c>
      <c r="C13388" t="s">
        <v>19</v>
      </c>
      <c r="D13388" t="s">
        <v>65</v>
      </c>
      <c r="E13388" t="s">
        <v>533</v>
      </c>
    </row>
    <row r="13389" spans="1:5" x14ac:dyDescent="0.25">
      <c r="A13389" t="s">
        <v>7926</v>
      </c>
      <c r="B13389" t="s">
        <v>20</v>
      </c>
      <c r="C13389" t="s">
        <v>19</v>
      </c>
      <c r="D13389" t="s">
        <v>33</v>
      </c>
      <c r="E13389" t="s">
        <v>533</v>
      </c>
    </row>
    <row r="13390" spans="1:5" x14ac:dyDescent="0.25">
      <c r="A13390" t="s">
        <v>19738</v>
      </c>
      <c r="B13390" t="s">
        <v>20</v>
      </c>
      <c r="C13390" t="s">
        <v>19</v>
      </c>
      <c r="D13390" t="s">
        <v>33</v>
      </c>
      <c r="E13390" t="s">
        <v>533</v>
      </c>
    </row>
    <row r="13391" spans="1:5" x14ac:dyDescent="0.25">
      <c r="A13391" t="s">
        <v>13711</v>
      </c>
      <c r="B13391" t="s">
        <v>16</v>
      </c>
      <c r="C13391" t="s">
        <v>17</v>
      </c>
      <c r="D13391" t="s">
        <v>33</v>
      </c>
      <c r="E13391" t="s">
        <v>653</v>
      </c>
    </row>
    <row r="13392" spans="1:5" x14ac:dyDescent="0.25">
      <c r="A13392" t="s">
        <v>28266</v>
      </c>
      <c r="B13392" t="s">
        <v>20</v>
      </c>
      <c r="C13392" t="s">
        <v>19</v>
      </c>
      <c r="D13392" t="s">
        <v>33</v>
      </c>
      <c r="E13392" t="s">
        <v>533</v>
      </c>
    </row>
    <row r="13393" spans="1:5" x14ac:dyDescent="0.25">
      <c r="A13393" t="s">
        <v>10587</v>
      </c>
      <c r="B13393" t="s">
        <v>20</v>
      </c>
      <c r="C13393" t="s">
        <v>19</v>
      </c>
      <c r="D13393" t="s">
        <v>33</v>
      </c>
      <c r="E13393" t="s">
        <v>553</v>
      </c>
    </row>
    <row r="13394" spans="1:5" x14ac:dyDescent="0.25">
      <c r="A13394" t="s">
        <v>13714</v>
      </c>
      <c r="B13394" t="s">
        <v>16</v>
      </c>
      <c r="C13394" t="s">
        <v>17</v>
      </c>
      <c r="D13394" t="s">
        <v>33</v>
      </c>
      <c r="E13394" t="s">
        <v>653</v>
      </c>
    </row>
    <row r="13395" spans="1:5" x14ac:dyDescent="0.25">
      <c r="A13395" t="s">
        <v>13715</v>
      </c>
      <c r="B13395" t="s">
        <v>20</v>
      </c>
      <c r="C13395" t="s">
        <v>19</v>
      </c>
      <c r="D13395" t="s">
        <v>33</v>
      </c>
      <c r="E13395" t="s">
        <v>530</v>
      </c>
    </row>
    <row r="13396" spans="1:5" x14ac:dyDescent="0.25">
      <c r="A13396" t="s">
        <v>2708</v>
      </c>
      <c r="B13396" t="s">
        <v>20</v>
      </c>
      <c r="C13396" t="s">
        <v>19</v>
      </c>
      <c r="D13396" t="s">
        <v>33</v>
      </c>
      <c r="E13396" t="s">
        <v>533</v>
      </c>
    </row>
    <row r="13397" spans="1:5" x14ac:dyDescent="0.25">
      <c r="A13397" t="s">
        <v>43661</v>
      </c>
      <c r="B13397" t="s">
        <v>20</v>
      </c>
      <c r="C13397" t="s">
        <v>19</v>
      </c>
      <c r="D13397" t="s">
        <v>33</v>
      </c>
      <c r="E13397" t="s">
        <v>533</v>
      </c>
    </row>
    <row r="13398" spans="1:5" x14ac:dyDescent="0.25">
      <c r="A13398" t="s">
        <v>25284</v>
      </c>
      <c r="B13398" t="s">
        <v>20</v>
      </c>
      <c r="C13398" t="s">
        <v>19</v>
      </c>
      <c r="D13398" t="s">
        <v>33</v>
      </c>
      <c r="E13398" t="s">
        <v>533</v>
      </c>
    </row>
    <row r="13399" spans="1:5" x14ac:dyDescent="0.25">
      <c r="A13399" t="s">
        <v>13720</v>
      </c>
      <c r="B13399" t="s">
        <v>16</v>
      </c>
      <c r="C13399" t="s">
        <v>15</v>
      </c>
      <c r="D13399" t="s">
        <v>33</v>
      </c>
      <c r="E13399" t="s">
        <v>659</v>
      </c>
    </row>
    <row r="13400" spans="1:5" x14ac:dyDescent="0.25">
      <c r="A13400" t="s">
        <v>3909</v>
      </c>
      <c r="B13400" t="s">
        <v>20</v>
      </c>
      <c r="C13400" t="s">
        <v>19</v>
      </c>
      <c r="D13400" t="s">
        <v>33</v>
      </c>
      <c r="E13400" t="s">
        <v>533</v>
      </c>
    </row>
    <row r="13401" spans="1:5" x14ac:dyDescent="0.25">
      <c r="A13401" t="s">
        <v>27153</v>
      </c>
      <c r="B13401" t="s">
        <v>20</v>
      </c>
      <c r="C13401" t="s">
        <v>19</v>
      </c>
      <c r="D13401" t="s">
        <v>33</v>
      </c>
      <c r="E13401" t="s">
        <v>533</v>
      </c>
    </row>
    <row r="13402" spans="1:5" x14ac:dyDescent="0.25">
      <c r="A13402" t="s">
        <v>13722</v>
      </c>
      <c r="B13402" t="s">
        <v>20</v>
      </c>
      <c r="C13402" t="s">
        <v>19</v>
      </c>
      <c r="D13402" t="s">
        <v>33</v>
      </c>
      <c r="E13402" t="s">
        <v>530</v>
      </c>
    </row>
    <row r="13403" spans="1:5" x14ac:dyDescent="0.25">
      <c r="A13403" t="s">
        <v>24350</v>
      </c>
      <c r="B13403" t="s">
        <v>20</v>
      </c>
      <c r="C13403" t="s">
        <v>19</v>
      </c>
      <c r="D13403" t="s">
        <v>33</v>
      </c>
      <c r="E13403" t="s">
        <v>533</v>
      </c>
    </row>
    <row r="13404" spans="1:5" x14ac:dyDescent="0.25">
      <c r="A13404" t="s">
        <v>13724</v>
      </c>
      <c r="B13404" t="s">
        <v>20</v>
      </c>
      <c r="C13404" t="s">
        <v>19</v>
      </c>
      <c r="D13404" t="s">
        <v>33</v>
      </c>
      <c r="E13404" t="s">
        <v>530</v>
      </c>
    </row>
    <row r="13405" spans="1:5" x14ac:dyDescent="0.25">
      <c r="A13405" t="s">
        <v>22820</v>
      </c>
      <c r="B13405" t="s">
        <v>20</v>
      </c>
      <c r="C13405" t="s">
        <v>19</v>
      </c>
      <c r="D13405" t="s">
        <v>33</v>
      </c>
      <c r="E13405" t="s">
        <v>533</v>
      </c>
    </row>
    <row r="13406" spans="1:5" x14ac:dyDescent="0.25">
      <c r="A13406" t="s">
        <v>13725</v>
      </c>
      <c r="B13406" t="s">
        <v>20</v>
      </c>
      <c r="C13406" t="s">
        <v>19</v>
      </c>
      <c r="D13406" t="s">
        <v>33</v>
      </c>
      <c r="E13406" t="s">
        <v>530</v>
      </c>
    </row>
    <row r="13407" spans="1:5" x14ac:dyDescent="0.25">
      <c r="A13407" t="s">
        <v>15636</v>
      </c>
      <c r="B13407" t="s">
        <v>20</v>
      </c>
      <c r="C13407" t="s">
        <v>19</v>
      </c>
      <c r="D13407" t="s">
        <v>65</v>
      </c>
      <c r="E13407" t="s">
        <v>553</v>
      </c>
    </row>
    <row r="13408" spans="1:5" x14ac:dyDescent="0.25">
      <c r="A13408" t="s">
        <v>5330</v>
      </c>
      <c r="B13408" t="s">
        <v>20</v>
      </c>
      <c r="C13408" t="s">
        <v>19</v>
      </c>
      <c r="D13408" t="s">
        <v>33</v>
      </c>
      <c r="E13408" t="s">
        <v>533</v>
      </c>
    </row>
    <row r="13409" spans="1:5" x14ac:dyDescent="0.25">
      <c r="A13409" t="s">
        <v>23060</v>
      </c>
      <c r="B13409" t="s">
        <v>20</v>
      </c>
      <c r="C13409" t="s">
        <v>19</v>
      </c>
      <c r="D13409" t="s">
        <v>33</v>
      </c>
      <c r="E13409" t="s">
        <v>533</v>
      </c>
    </row>
    <row r="13410" spans="1:5" x14ac:dyDescent="0.25">
      <c r="A13410" t="s">
        <v>1150</v>
      </c>
      <c r="B13410" t="s">
        <v>20</v>
      </c>
      <c r="C13410" t="s">
        <v>19</v>
      </c>
      <c r="D13410" t="s">
        <v>65</v>
      </c>
      <c r="E13410" t="s">
        <v>553</v>
      </c>
    </row>
    <row r="13411" spans="1:5" x14ac:dyDescent="0.25">
      <c r="A13411" t="s">
        <v>16427</v>
      </c>
      <c r="B13411" t="s">
        <v>20</v>
      </c>
      <c r="C13411" t="s">
        <v>19</v>
      </c>
      <c r="D13411" t="s">
        <v>65</v>
      </c>
      <c r="E13411" t="s">
        <v>553</v>
      </c>
    </row>
    <row r="13412" spans="1:5" x14ac:dyDescent="0.25">
      <c r="A13412" t="s">
        <v>13732</v>
      </c>
      <c r="B13412" t="s">
        <v>16</v>
      </c>
      <c r="C13412" t="s">
        <v>15</v>
      </c>
      <c r="D13412" t="s">
        <v>69</v>
      </c>
      <c r="E13412" t="s">
        <v>656</v>
      </c>
    </row>
    <row r="13413" spans="1:5" x14ac:dyDescent="0.25">
      <c r="A13413" t="s">
        <v>13733</v>
      </c>
      <c r="B13413" t="s">
        <v>20</v>
      </c>
      <c r="C13413" t="s">
        <v>19</v>
      </c>
      <c r="D13413" t="s">
        <v>33</v>
      </c>
      <c r="E13413" t="s">
        <v>556</v>
      </c>
    </row>
    <row r="13414" spans="1:5" x14ac:dyDescent="0.25">
      <c r="A13414" t="s">
        <v>13734</v>
      </c>
      <c r="B13414" t="s">
        <v>16</v>
      </c>
      <c r="C13414" t="s">
        <v>15</v>
      </c>
      <c r="D13414" t="s">
        <v>69</v>
      </c>
      <c r="E13414" t="s">
        <v>656</v>
      </c>
    </row>
    <row r="13415" spans="1:5" x14ac:dyDescent="0.25">
      <c r="A13415" t="s">
        <v>13735</v>
      </c>
      <c r="B13415" t="s">
        <v>16</v>
      </c>
      <c r="C13415" t="s">
        <v>15</v>
      </c>
      <c r="D13415" t="s">
        <v>69</v>
      </c>
      <c r="E13415" t="s">
        <v>656</v>
      </c>
    </row>
    <row r="13416" spans="1:5" x14ac:dyDescent="0.25">
      <c r="A13416" t="s">
        <v>13736</v>
      </c>
      <c r="B13416" t="s">
        <v>16</v>
      </c>
      <c r="C13416" t="s">
        <v>15</v>
      </c>
      <c r="D13416" t="s">
        <v>69</v>
      </c>
      <c r="E13416" t="s">
        <v>656</v>
      </c>
    </row>
    <row r="13417" spans="1:5" x14ac:dyDescent="0.25">
      <c r="A13417" t="s">
        <v>13737</v>
      </c>
      <c r="B13417" t="s">
        <v>16</v>
      </c>
      <c r="C13417" t="s">
        <v>15</v>
      </c>
      <c r="D13417" t="s">
        <v>69</v>
      </c>
      <c r="E13417" t="s">
        <v>656</v>
      </c>
    </row>
    <row r="13418" spans="1:5" x14ac:dyDescent="0.25">
      <c r="A13418" t="s">
        <v>13738</v>
      </c>
      <c r="B13418" t="s">
        <v>16</v>
      </c>
      <c r="C13418" t="s">
        <v>15</v>
      </c>
      <c r="D13418" t="s">
        <v>69</v>
      </c>
      <c r="E13418" t="s">
        <v>656</v>
      </c>
    </row>
    <row r="13419" spans="1:5" x14ac:dyDescent="0.25">
      <c r="A13419" t="s">
        <v>13739</v>
      </c>
      <c r="B13419" t="s">
        <v>16</v>
      </c>
      <c r="C13419" t="s">
        <v>15</v>
      </c>
      <c r="D13419" t="s">
        <v>69</v>
      </c>
      <c r="E13419" t="s">
        <v>656</v>
      </c>
    </row>
    <row r="13420" spans="1:5" x14ac:dyDescent="0.25">
      <c r="A13420" t="s">
        <v>13740</v>
      </c>
      <c r="B13420" t="s">
        <v>16</v>
      </c>
      <c r="C13420" t="s">
        <v>15</v>
      </c>
      <c r="D13420" t="s">
        <v>69</v>
      </c>
      <c r="E13420" t="s">
        <v>656</v>
      </c>
    </row>
    <row r="13421" spans="1:5" x14ac:dyDescent="0.25">
      <c r="A13421" t="s">
        <v>13741</v>
      </c>
      <c r="B13421" t="s">
        <v>16</v>
      </c>
      <c r="C13421" t="s">
        <v>15</v>
      </c>
      <c r="D13421" t="s">
        <v>69</v>
      </c>
      <c r="E13421" t="s">
        <v>656</v>
      </c>
    </row>
    <row r="13422" spans="1:5" x14ac:dyDescent="0.25">
      <c r="A13422" t="s">
        <v>13742</v>
      </c>
      <c r="B13422" t="s">
        <v>16</v>
      </c>
      <c r="C13422" t="s">
        <v>15</v>
      </c>
      <c r="D13422" t="s">
        <v>69</v>
      </c>
      <c r="E13422" t="s">
        <v>656</v>
      </c>
    </row>
    <row r="13423" spans="1:5" x14ac:dyDescent="0.25">
      <c r="A13423" t="s">
        <v>13743</v>
      </c>
      <c r="B13423" t="s">
        <v>14</v>
      </c>
      <c r="C13423" t="s">
        <v>14</v>
      </c>
      <c r="D13423" t="s">
        <v>34</v>
      </c>
      <c r="E13423" t="s">
        <v>520</v>
      </c>
    </row>
    <row r="13424" spans="1:5" x14ac:dyDescent="0.25">
      <c r="A13424" t="s">
        <v>13744</v>
      </c>
      <c r="B13424" t="s">
        <v>14</v>
      </c>
      <c r="C13424" t="s">
        <v>14</v>
      </c>
      <c r="D13424" t="s">
        <v>34</v>
      </c>
      <c r="E13424" t="s">
        <v>520</v>
      </c>
    </row>
    <row r="13425" spans="1:5" x14ac:dyDescent="0.25">
      <c r="A13425" t="s">
        <v>13746</v>
      </c>
      <c r="B13425" t="s">
        <v>14</v>
      </c>
      <c r="C13425" t="s">
        <v>14</v>
      </c>
      <c r="D13425" t="s">
        <v>34</v>
      </c>
      <c r="E13425" t="s">
        <v>520</v>
      </c>
    </row>
    <row r="13426" spans="1:5" x14ac:dyDescent="0.25">
      <c r="A13426" t="s">
        <v>13745</v>
      </c>
      <c r="B13426" t="s">
        <v>14</v>
      </c>
      <c r="C13426" t="s">
        <v>14</v>
      </c>
      <c r="D13426" t="s">
        <v>34</v>
      </c>
      <c r="E13426" t="s">
        <v>520</v>
      </c>
    </row>
    <row r="13427" spans="1:5" x14ac:dyDescent="0.25">
      <c r="A13427" t="s">
        <v>13747</v>
      </c>
      <c r="B13427" t="s">
        <v>14</v>
      </c>
      <c r="C13427" t="s">
        <v>14</v>
      </c>
      <c r="D13427" t="s">
        <v>34</v>
      </c>
      <c r="E13427" t="s">
        <v>520</v>
      </c>
    </row>
    <row r="13428" spans="1:5" x14ac:dyDescent="0.25">
      <c r="A13428" t="s">
        <v>13748</v>
      </c>
      <c r="B13428" t="s">
        <v>14</v>
      </c>
      <c r="C13428" t="s">
        <v>14</v>
      </c>
      <c r="D13428" t="s">
        <v>34</v>
      </c>
      <c r="E13428" t="s">
        <v>520</v>
      </c>
    </row>
    <row r="13429" spans="1:5" x14ac:dyDescent="0.25">
      <c r="A13429" t="s">
        <v>13750</v>
      </c>
      <c r="B13429" t="s">
        <v>14</v>
      </c>
      <c r="C13429" t="s">
        <v>14</v>
      </c>
      <c r="D13429" t="s">
        <v>34</v>
      </c>
      <c r="E13429" t="s">
        <v>520</v>
      </c>
    </row>
    <row r="13430" spans="1:5" x14ac:dyDescent="0.25">
      <c r="A13430" t="s">
        <v>13749</v>
      </c>
      <c r="B13430" t="s">
        <v>14</v>
      </c>
      <c r="C13430" t="s">
        <v>14</v>
      </c>
      <c r="D13430" t="s">
        <v>34</v>
      </c>
      <c r="E13430" t="s">
        <v>520</v>
      </c>
    </row>
    <row r="13431" spans="1:5" x14ac:dyDescent="0.25">
      <c r="A13431" t="s">
        <v>13752</v>
      </c>
      <c r="B13431" t="s">
        <v>14</v>
      </c>
      <c r="C13431" t="s">
        <v>14</v>
      </c>
      <c r="D13431" t="s">
        <v>34</v>
      </c>
      <c r="E13431" t="s">
        <v>520</v>
      </c>
    </row>
    <row r="13432" spans="1:5" x14ac:dyDescent="0.25">
      <c r="A13432" t="s">
        <v>13751</v>
      </c>
      <c r="B13432" t="s">
        <v>14</v>
      </c>
      <c r="C13432" t="s">
        <v>14</v>
      </c>
      <c r="D13432" t="s">
        <v>34</v>
      </c>
      <c r="E13432" t="s">
        <v>520</v>
      </c>
    </row>
    <row r="13433" spans="1:5" x14ac:dyDescent="0.25">
      <c r="A13433" t="s">
        <v>13753</v>
      </c>
      <c r="B13433" t="s">
        <v>14</v>
      </c>
      <c r="C13433" t="s">
        <v>14</v>
      </c>
      <c r="D13433" t="s">
        <v>34</v>
      </c>
      <c r="E13433" t="s">
        <v>520</v>
      </c>
    </row>
    <row r="13434" spans="1:5" x14ac:dyDescent="0.25">
      <c r="A13434" t="s">
        <v>13754</v>
      </c>
      <c r="B13434" t="s">
        <v>14</v>
      </c>
      <c r="C13434" t="s">
        <v>14</v>
      </c>
      <c r="D13434" t="s">
        <v>34</v>
      </c>
      <c r="E13434" t="s">
        <v>520</v>
      </c>
    </row>
    <row r="13435" spans="1:5" x14ac:dyDescent="0.25">
      <c r="A13435" t="s">
        <v>13755</v>
      </c>
      <c r="B13435" t="s">
        <v>14</v>
      </c>
      <c r="C13435" t="s">
        <v>14</v>
      </c>
      <c r="D13435" t="s">
        <v>34</v>
      </c>
      <c r="E13435" t="s">
        <v>520</v>
      </c>
    </row>
    <row r="13436" spans="1:5" x14ac:dyDescent="0.25">
      <c r="A13436" t="s">
        <v>13756</v>
      </c>
      <c r="B13436" t="s">
        <v>14</v>
      </c>
      <c r="C13436" t="s">
        <v>14</v>
      </c>
      <c r="D13436" t="s">
        <v>34</v>
      </c>
      <c r="E13436" t="s">
        <v>520</v>
      </c>
    </row>
    <row r="13437" spans="1:5" x14ac:dyDescent="0.25">
      <c r="A13437" t="s">
        <v>13757</v>
      </c>
      <c r="B13437" t="s">
        <v>14</v>
      </c>
      <c r="C13437" t="s">
        <v>14</v>
      </c>
      <c r="D13437" t="s">
        <v>34</v>
      </c>
      <c r="E13437" t="s">
        <v>520</v>
      </c>
    </row>
    <row r="13438" spans="1:5" x14ac:dyDescent="0.25">
      <c r="A13438" t="s">
        <v>13758</v>
      </c>
      <c r="B13438" t="s">
        <v>14</v>
      </c>
      <c r="C13438" t="s">
        <v>14</v>
      </c>
      <c r="D13438" t="s">
        <v>34</v>
      </c>
      <c r="E13438" t="s">
        <v>520</v>
      </c>
    </row>
    <row r="13439" spans="1:5" x14ac:dyDescent="0.25">
      <c r="A13439" t="s">
        <v>13759</v>
      </c>
      <c r="B13439" t="s">
        <v>14</v>
      </c>
      <c r="C13439" t="s">
        <v>14</v>
      </c>
      <c r="D13439" t="s">
        <v>34</v>
      </c>
      <c r="E13439" t="s">
        <v>520</v>
      </c>
    </row>
    <row r="13440" spans="1:5" x14ac:dyDescent="0.25">
      <c r="A13440" t="s">
        <v>13760</v>
      </c>
      <c r="B13440" t="s">
        <v>14</v>
      </c>
      <c r="C13440" t="s">
        <v>14</v>
      </c>
      <c r="D13440" t="s">
        <v>34</v>
      </c>
      <c r="E13440" t="s">
        <v>520</v>
      </c>
    </row>
    <row r="13441" spans="1:5" x14ac:dyDescent="0.25">
      <c r="A13441" t="s">
        <v>13761</v>
      </c>
      <c r="B13441" t="s">
        <v>14</v>
      </c>
      <c r="C13441" t="s">
        <v>14</v>
      </c>
      <c r="D13441" t="s">
        <v>34</v>
      </c>
      <c r="E13441" t="s">
        <v>520</v>
      </c>
    </row>
    <row r="13442" spans="1:5" x14ac:dyDescent="0.25">
      <c r="A13442" t="s">
        <v>13763</v>
      </c>
      <c r="B13442" t="s">
        <v>14</v>
      </c>
      <c r="C13442" t="s">
        <v>14</v>
      </c>
      <c r="D13442" t="s">
        <v>34</v>
      </c>
      <c r="E13442" t="s">
        <v>520</v>
      </c>
    </row>
    <row r="13443" spans="1:5" x14ac:dyDescent="0.25">
      <c r="A13443" t="s">
        <v>13762</v>
      </c>
      <c r="B13443" t="s">
        <v>14</v>
      </c>
      <c r="C13443" t="s">
        <v>14</v>
      </c>
      <c r="D13443" t="s">
        <v>34</v>
      </c>
      <c r="E13443" t="s">
        <v>520</v>
      </c>
    </row>
    <row r="13444" spans="1:5" x14ac:dyDescent="0.25">
      <c r="A13444" t="s">
        <v>13764</v>
      </c>
      <c r="B13444" t="s">
        <v>14</v>
      </c>
      <c r="C13444" t="s">
        <v>14</v>
      </c>
      <c r="D13444" t="s">
        <v>34</v>
      </c>
      <c r="E13444" t="s">
        <v>635</v>
      </c>
    </row>
    <row r="13445" spans="1:5" x14ac:dyDescent="0.25">
      <c r="A13445" t="s">
        <v>13765</v>
      </c>
      <c r="B13445" t="s">
        <v>14</v>
      </c>
      <c r="C13445" t="s">
        <v>14</v>
      </c>
      <c r="D13445" t="s">
        <v>64</v>
      </c>
      <c r="E13445" t="s">
        <v>517</v>
      </c>
    </row>
    <row r="13446" spans="1:5" x14ac:dyDescent="0.25">
      <c r="A13446" t="s">
        <v>13766</v>
      </c>
      <c r="B13446" t="s">
        <v>14</v>
      </c>
      <c r="C13446" t="s">
        <v>14</v>
      </c>
      <c r="D13446" t="s">
        <v>64</v>
      </c>
      <c r="E13446" t="s">
        <v>517</v>
      </c>
    </row>
    <row r="13447" spans="1:5" x14ac:dyDescent="0.25">
      <c r="A13447" t="s">
        <v>13767</v>
      </c>
      <c r="B13447" t="s">
        <v>14</v>
      </c>
      <c r="C13447" t="s">
        <v>14</v>
      </c>
      <c r="D13447" t="s">
        <v>64</v>
      </c>
      <c r="E13447" t="s">
        <v>637</v>
      </c>
    </row>
    <row r="13448" spans="1:5" x14ac:dyDescent="0.25">
      <c r="A13448" t="s">
        <v>13768</v>
      </c>
      <c r="B13448" t="s">
        <v>14</v>
      </c>
      <c r="C13448" t="s">
        <v>14</v>
      </c>
      <c r="D13448" t="s">
        <v>34</v>
      </c>
      <c r="E13448" t="s">
        <v>520</v>
      </c>
    </row>
    <row r="13449" spans="1:5" x14ac:dyDescent="0.25">
      <c r="A13449" t="s">
        <v>13769</v>
      </c>
      <c r="B13449" t="s">
        <v>14</v>
      </c>
      <c r="C13449" t="s">
        <v>14</v>
      </c>
      <c r="D13449" t="s">
        <v>34</v>
      </c>
      <c r="E13449" t="s">
        <v>520</v>
      </c>
    </row>
    <row r="13450" spans="1:5" x14ac:dyDescent="0.25">
      <c r="A13450" t="s">
        <v>13770</v>
      </c>
      <c r="B13450" t="s">
        <v>14</v>
      </c>
      <c r="C13450" t="s">
        <v>14</v>
      </c>
      <c r="D13450" t="s">
        <v>34</v>
      </c>
      <c r="E13450" t="s">
        <v>520</v>
      </c>
    </row>
    <row r="13451" spans="1:5" x14ac:dyDescent="0.25">
      <c r="A13451" t="s">
        <v>13771</v>
      </c>
      <c r="B13451" t="s">
        <v>14</v>
      </c>
      <c r="C13451" t="s">
        <v>14</v>
      </c>
      <c r="D13451" t="s">
        <v>34</v>
      </c>
      <c r="E13451" t="s">
        <v>518</v>
      </c>
    </row>
    <row r="13452" spans="1:5" x14ac:dyDescent="0.25">
      <c r="A13452" t="s">
        <v>13772</v>
      </c>
      <c r="B13452" t="s">
        <v>14</v>
      </c>
      <c r="C13452" t="s">
        <v>14</v>
      </c>
      <c r="D13452" t="s">
        <v>34</v>
      </c>
      <c r="E13452" t="s">
        <v>520</v>
      </c>
    </row>
    <row r="13453" spans="1:5" x14ac:dyDescent="0.25">
      <c r="A13453" t="s">
        <v>13773</v>
      </c>
      <c r="B13453" t="s">
        <v>14</v>
      </c>
      <c r="C13453" t="s">
        <v>14</v>
      </c>
      <c r="D13453" t="s">
        <v>34</v>
      </c>
      <c r="E13453" t="s">
        <v>520</v>
      </c>
    </row>
    <row r="13454" spans="1:5" x14ac:dyDescent="0.25">
      <c r="A13454" t="s">
        <v>13776</v>
      </c>
      <c r="B13454" t="s">
        <v>14</v>
      </c>
      <c r="C13454" t="s">
        <v>14</v>
      </c>
      <c r="D13454" t="s">
        <v>34</v>
      </c>
      <c r="E13454" t="s">
        <v>520</v>
      </c>
    </row>
    <row r="13455" spans="1:5" x14ac:dyDescent="0.25">
      <c r="A13455" t="s">
        <v>13774</v>
      </c>
      <c r="B13455" t="s">
        <v>14</v>
      </c>
      <c r="C13455" t="s">
        <v>14</v>
      </c>
      <c r="D13455" t="s">
        <v>34</v>
      </c>
      <c r="E13455" t="s">
        <v>520</v>
      </c>
    </row>
    <row r="13456" spans="1:5" x14ac:dyDescent="0.25">
      <c r="A13456" t="s">
        <v>13775</v>
      </c>
      <c r="B13456" t="s">
        <v>14</v>
      </c>
      <c r="C13456" t="s">
        <v>14</v>
      </c>
      <c r="D13456" t="s">
        <v>34</v>
      </c>
      <c r="E13456" t="s">
        <v>520</v>
      </c>
    </row>
    <row r="13457" spans="1:5" x14ac:dyDescent="0.25">
      <c r="A13457" t="s">
        <v>13777</v>
      </c>
      <c r="B13457" t="s">
        <v>14</v>
      </c>
      <c r="C13457" t="s">
        <v>14</v>
      </c>
      <c r="D13457" t="s">
        <v>34</v>
      </c>
      <c r="E13457" t="s">
        <v>520</v>
      </c>
    </row>
    <row r="13458" spans="1:5" x14ac:dyDescent="0.25">
      <c r="A13458" t="s">
        <v>13778</v>
      </c>
      <c r="B13458" t="s">
        <v>14</v>
      </c>
      <c r="C13458" t="s">
        <v>14</v>
      </c>
      <c r="D13458" t="s">
        <v>34</v>
      </c>
      <c r="E13458" t="s">
        <v>520</v>
      </c>
    </row>
    <row r="13459" spans="1:5" x14ac:dyDescent="0.25">
      <c r="A13459" t="s">
        <v>13779</v>
      </c>
      <c r="B13459" t="s">
        <v>14</v>
      </c>
      <c r="C13459" t="s">
        <v>14</v>
      </c>
      <c r="D13459" t="s">
        <v>34</v>
      </c>
      <c r="E13459" t="s">
        <v>520</v>
      </c>
    </row>
    <row r="13460" spans="1:5" x14ac:dyDescent="0.25">
      <c r="A13460" t="s">
        <v>13780</v>
      </c>
      <c r="B13460" t="s">
        <v>14</v>
      </c>
      <c r="C13460" t="s">
        <v>14</v>
      </c>
      <c r="D13460" t="s">
        <v>34</v>
      </c>
      <c r="E13460" t="s">
        <v>520</v>
      </c>
    </row>
    <row r="13461" spans="1:5" x14ac:dyDescent="0.25">
      <c r="A13461" t="s">
        <v>13781</v>
      </c>
      <c r="B13461" t="s">
        <v>14</v>
      </c>
      <c r="C13461" t="s">
        <v>14</v>
      </c>
      <c r="D13461" t="s">
        <v>34</v>
      </c>
      <c r="E13461" t="s">
        <v>520</v>
      </c>
    </row>
    <row r="13462" spans="1:5" x14ac:dyDescent="0.25">
      <c r="A13462" t="s">
        <v>13784</v>
      </c>
      <c r="B13462" t="s">
        <v>14</v>
      </c>
      <c r="C13462" t="s">
        <v>14</v>
      </c>
      <c r="D13462" t="s">
        <v>34</v>
      </c>
      <c r="E13462" t="s">
        <v>520</v>
      </c>
    </row>
    <row r="13463" spans="1:5" x14ac:dyDescent="0.25">
      <c r="A13463" t="s">
        <v>13782</v>
      </c>
      <c r="B13463" t="s">
        <v>14</v>
      </c>
      <c r="C13463" t="s">
        <v>14</v>
      </c>
      <c r="D13463" t="s">
        <v>34</v>
      </c>
      <c r="E13463" t="s">
        <v>520</v>
      </c>
    </row>
    <row r="13464" spans="1:5" x14ac:dyDescent="0.25">
      <c r="A13464" t="s">
        <v>13783</v>
      </c>
      <c r="B13464" t="s">
        <v>14</v>
      </c>
      <c r="C13464" t="s">
        <v>14</v>
      </c>
      <c r="D13464" t="s">
        <v>34</v>
      </c>
      <c r="E13464" t="s">
        <v>520</v>
      </c>
    </row>
    <row r="13465" spans="1:5" x14ac:dyDescent="0.25">
      <c r="A13465" t="s">
        <v>13785</v>
      </c>
      <c r="B13465" t="s">
        <v>14</v>
      </c>
      <c r="C13465" t="s">
        <v>14</v>
      </c>
      <c r="D13465" t="s">
        <v>34</v>
      </c>
      <c r="E13465" t="s">
        <v>520</v>
      </c>
    </row>
    <row r="13466" spans="1:5" x14ac:dyDescent="0.25">
      <c r="A13466" t="s">
        <v>13786</v>
      </c>
      <c r="B13466" t="s">
        <v>14</v>
      </c>
      <c r="C13466" t="s">
        <v>14</v>
      </c>
      <c r="D13466" t="s">
        <v>34</v>
      </c>
      <c r="E13466" t="s">
        <v>520</v>
      </c>
    </row>
    <row r="13467" spans="1:5" x14ac:dyDescent="0.25">
      <c r="A13467" t="s">
        <v>13787</v>
      </c>
      <c r="B13467" t="s">
        <v>14</v>
      </c>
      <c r="C13467" t="s">
        <v>14</v>
      </c>
      <c r="D13467" t="s">
        <v>34</v>
      </c>
      <c r="E13467" t="s">
        <v>520</v>
      </c>
    </row>
    <row r="13468" spans="1:5" x14ac:dyDescent="0.25">
      <c r="A13468" t="s">
        <v>13788</v>
      </c>
      <c r="B13468" t="s">
        <v>14</v>
      </c>
      <c r="C13468" t="s">
        <v>14</v>
      </c>
      <c r="D13468" t="s">
        <v>34</v>
      </c>
      <c r="E13468" t="s">
        <v>520</v>
      </c>
    </row>
    <row r="13469" spans="1:5" x14ac:dyDescent="0.25">
      <c r="A13469" t="s">
        <v>13789</v>
      </c>
      <c r="B13469" t="s">
        <v>14</v>
      </c>
      <c r="C13469" t="s">
        <v>14</v>
      </c>
      <c r="D13469" t="s">
        <v>34</v>
      </c>
      <c r="E13469" t="s">
        <v>520</v>
      </c>
    </row>
    <row r="13470" spans="1:5" x14ac:dyDescent="0.25">
      <c r="A13470" t="s">
        <v>13790</v>
      </c>
      <c r="B13470" t="s">
        <v>14</v>
      </c>
      <c r="C13470" t="s">
        <v>14</v>
      </c>
      <c r="D13470" t="s">
        <v>34</v>
      </c>
      <c r="E13470" t="s">
        <v>520</v>
      </c>
    </row>
    <row r="13471" spans="1:5" x14ac:dyDescent="0.25">
      <c r="A13471" t="s">
        <v>13791</v>
      </c>
      <c r="B13471" t="s">
        <v>14</v>
      </c>
      <c r="C13471" t="s">
        <v>14</v>
      </c>
      <c r="D13471" t="s">
        <v>34</v>
      </c>
      <c r="E13471" t="s">
        <v>520</v>
      </c>
    </row>
    <row r="13472" spans="1:5" x14ac:dyDescent="0.25">
      <c r="A13472" t="s">
        <v>13792</v>
      </c>
      <c r="B13472" t="s">
        <v>14</v>
      </c>
      <c r="C13472" t="s">
        <v>14</v>
      </c>
      <c r="D13472" t="s">
        <v>34</v>
      </c>
      <c r="E13472" t="s">
        <v>520</v>
      </c>
    </row>
    <row r="13473" spans="1:5" x14ac:dyDescent="0.25">
      <c r="A13473" t="s">
        <v>13793</v>
      </c>
      <c r="B13473" t="s">
        <v>14</v>
      </c>
      <c r="C13473" t="s">
        <v>14</v>
      </c>
      <c r="D13473" t="s">
        <v>34</v>
      </c>
      <c r="E13473" t="s">
        <v>520</v>
      </c>
    </row>
    <row r="13474" spans="1:5" x14ac:dyDescent="0.25">
      <c r="A13474" t="s">
        <v>13794</v>
      </c>
      <c r="B13474" t="s">
        <v>14</v>
      </c>
      <c r="C13474" t="s">
        <v>14</v>
      </c>
      <c r="D13474" t="s">
        <v>34</v>
      </c>
      <c r="E13474" t="s">
        <v>520</v>
      </c>
    </row>
    <row r="13475" spans="1:5" x14ac:dyDescent="0.25">
      <c r="A13475" t="s">
        <v>13795</v>
      </c>
      <c r="B13475" t="s">
        <v>14</v>
      </c>
      <c r="C13475" t="s">
        <v>14</v>
      </c>
      <c r="D13475" t="s">
        <v>34</v>
      </c>
      <c r="E13475" t="s">
        <v>520</v>
      </c>
    </row>
    <row r="13476" spans="1:5" x14ac:dyDescent="0.25">
      <c r="A13476" t="s">
        <v>13796</v>
      </c>
      <c r="B13476" t="s">
        <v>14</v>
      </c>
      <c r="C13476" t="s">
        <v>14</v>
      </c>
      <c r="D13476" t="s">
        <v>34</v>
      </c>
      <c r="E13476" t="s">
        <v>520</v>
      </c>
    </row>
    <row r="13477" spans="1:5" x14ac:dyDescent="0.25">
      <c r="A13477" t="s">
        <v>13797</v>
      </c>
      <c r="B13477" t="s">
        <v>14</v>
      </c>
      <c r="C13477" t="s">
        <v>14</v>
      </c>
      <c r="D13477" t="s">
        <v>34</v>
      </c>
      <c r="E13477" t="s">
        <v>520</v>
      </c>
    </row>
    <row r="13478" spans="1:5" x14ac:dyDescent="0.25">
      <c r="A13478" t="s">
        <v>13798</v>
      </c>
      <c r="B13478" t="s">
        <v>14</v>
      </c>
      <c r="C13478" t="s">
        <v>14</v>
      </c>
      <c r="D13478" t="s">
        <v>34</v>
      </c>
      <c r="E13478" t="s">
        <v>520</v>
      </c>
    </row>
    <row r="13479" spans="1:5" x14ac:dyDescent="0.25">
      <c r="A13479" t="s">
        <v>13799</v>
      </c>
      <c r="B13479" t="s">
        <v>14</v>
      </c>
      <c r="C13479" t="s">
        <v>14</v>
      </c>
      <c r="D13479" t="s">
        <v>34</v>
      </c>
      <c r="E13479" t="s">
        <v>520</v>
      </c>
    </row>
    <row r="13480" spans="1:5" x14ac:dyDescent="0.25">
      <c r="A13480" t="s">
        <v>13801</v>
      </c>
      <c r="B13480" t="s">
        <v>14</v>
      </c>
      <c r="C13480" t="s">
        <v>14</v>
      </c>
      <c r="D13480" t="s">
        <v>34</v>
      </c>
      <c r="E13480" t="s">
        <v>520</v>
      </c>
    </row>
    <row r="13481" spans="1:5" x14ac:dyDescent="0.25">
      <c r="A13481" t="s">
        <v>13800</v>
      </c>
      <c r="B13481" t="s">
        <v>14</v>
      </c>
      <c r="C13481" t="s">
        <v>14</v>
      </c>
      <c r="D13481" t="s">
        <v>34</v>
      </c>
      <c r="E13481" t="s">
        <v>520</v>
      </c>
    </row>
    <row r="13482" spans="1:5" x14ac:dyDescent="0.25">
      <c r="A13482" t="s">
        <v>13802</v>
      </c>
      <c r="B13482" t="s">
        <v>14</v>
      </c>
      <c r="C13482" t="s">
        <v>14</v>
      </c>
      <c r="D13482" t="s">
        <v>64</v>
      </c>
      <c r="E13482" t="s">
        <v>517</v>
      </c>
    </row>
    <row r="13483" spans="1:5" x14ac:dyDescent="0.25">
      <c r="A13483" t="s">
        <v>13803</v>
      </c>
      <c r="B13483" t="s">
        <v>14</v>
      </c>
      <c r="C13483" t="s">
        <v>14</v>
      </c>
      <c r="D13483" t="s">
        <v>34</v>
      </c>
      <c r="E13483" t="s">
        <v>520</v>
      </c>
    </row>
    <row r="13484" spans="1:5" x14ac:dyDescent="0.25">
      <c r="A13484" t="s">
        <v>13804</v>
      </c>
      <c r="B13484" t="s">
        <v>14</v>
      </c>
      <c r="C13484" t="s">
        <v>14</v>
      </c>
      <c r="D13484" t="s">
        <v>34</v>
      </c>
      <c r="E13484" t="s">
        <v>520</v>
      </c>
    </row>
    <row r="13485" spans="1:5" x14ac:dyDescent="0.25">
      <c r="A13485" t="s">
        <v>13806</v>
      </c>
      <c r="B13485" t="s">
        <v>14</v>
      </c>
      <c r="C13485" t="s">
        <v>14</v>
      </c>
      <c r="D13485" t="s">
        <v>34</v>
      </c>
      <c r="E13485" t="s">
        <v>520</v>
      </c>
    </row>
    <row r="13486" spans="1:5" x14ac:dyDescent="0.25">
      <c r="A13486" t="s">
        <v>13805</v>
      </c>
      <c r="B13486" t="s">
        <v>14</v>
      </c>
      <c r="C13486" t="s">
        <v>14</v>
      </c>
      <c r="D13486" t="s">
        <v>34</v>
      </c>
      <c r="E13486" t="s">
        <v>520</v>
      </c>
    </row>
    <row r="13487" spans="1:5" x14ac:dyDescent="0.25">
      <c r="A13487" t="s">
        <v>13808</v>
      </c>
      <c r="B13487" t="s">
        <v>14</v>
      </c>
      <c r="C13487" t="s">
        <v>14</v>
      </c>
      <c r="D13487" t="s">
        <v>34</v>
      </c>
      <c r="E13487" t="s">
        <v>520</v>
      </c>
    </row>
    <row r="13488" spans="1:5" x14ac:dyDescent="0.25">
      <c r="A13488" t="s">
        <v>13807</v>
      </c>
      <c r="B13488" t="s">
        <v>14</v>
      </c>
      <c r="C13488" t="s">
        <v>14</v>
      </c>
      <c r="D13488" t="s">
        <v>34</v>
      </c>
      <c r="E13488" t="s">
        <v>520</v>
      </c>
    </row>
    <row r="13489" spans="1:5" x14ac:dyDescent="0.25">
      <c r="A13489" t="s">
        <v>13809</v>
      </c>
      <c r="B13489" t="s">
        <v>14</v>
      </c>
      <c r="C13489" t="s">
        <v>14</v>
      </c>
      <c r="D13489" t="s">
        <v>34</v>
      </c>
      <c r="E13489" t="s">
        <v>520</v>
      </c>
    </row>
    <row r="13490" spans="1:5" x14ac:dyDescent="0.25">
      <c r="A13490" t="s">
        <v>13810</v>
      </c>
      <c r="B13490" t="s">
        <v>14</v>
      </c>
      <c r="C13490" t="s">
        <v>14</v>
      </c>
      <c r="D13490" t="s">
        <v>34</v>
      </c>
      <c r="E13490" t="s">
        <v>520</v>
      </c>
    </row>
    <row r="13491" spans="1:5" x14ac:dyDescent="0.25">
      <c r="A13491" t="s">
        <v>13811</v>
      </c>
      <c r="B13491" t="s">
        <v>14</v>
      </c>
      <c r="C13491" t="s">
        <v>14</v>
      </c>
      <c r="D13491" t="s">
        <v>34</v>
      </c>
      <c r="E13491" t="s">
        <v>520</v>
      </c>
    </row>
    <row r="13492" spans="1:5" x14ac:dyDescent="0.25">
      <c r="A13492" t="s">
        <v>13812</v>
      </c>
      <c r="B13492" t="s">
        <v>14</v>
      </c>
      <c r="C13492" t="s">
        <v>14</v>
      </c>
      <c r="D13492" t="s">
        <v>34</v>
      </c>
      <c r="E13492" t="s">
        <v>520</v>
      </c>
    </row>
    <row r="13493" spans="1:5" x14ac:dyDescent="0.25">
      <c r="A13493" t="s">
        <v>13813</v>
      </c>
      <c r="B13493" t="s">
        <v>14</v>
      </c>
      <c r="C13493" t="s">
        <v>14</v>
      </c>
      <c r="D13493" t="s">
        <v>34</v>
      </c>
      <c r="E13493" t="s">
        <v>520</v>
      </c>
    </row>
    <row r="13494" spans="1:5" x14ac:dyDescent="0.25">
      <c r="A13494" t="s">
        <v>13814</v>
      </c>
      <c r="B13494" t="s">
        <v>14</v>
      </c>
      <c r="C13494" t="s">
        <v>14</v>
      </c>
      <c r="D13494" t="s">
        <v>34</v>
      </c>
      <c r="E13494" t="s">
        <v>520</v>
      </c>
    </row>
    <row r="13495" spans="1:5" x14ac:dyDescent="0.25">
      <c r="A13495" t="s">
        <v>13816</v>
      </c>
      <c r="B13495" t="s">
        <v>14</v>
      </c>
      <c r="C13495" t="s">
        <v>14</v>
      </c>
      <c r="D13495" t="s">
        <v>34</v>
      </c>
      <c r="E13495" t="s">
        <v>520</v>
      </c>
    </row>
    <row r="13496" spans="1:5" x14ac:dyDescent="0.25">
      <c r="A13496" t="s">
        <v>13815</v>
      </c>
      <c r="B13496" t="s">
        <v>14</v>
      </c>
      <c r="C13496" t="s">
        <v>14</v>
      </c>
      <c r="D13496" t="s">
        <v>34</v>
      </c>
      <c r="E13496" t="s">
        <v>520</v>
      </c>
    </row>
    <row r="13497" spans="1:5" x14ac:dyDescent="0.25">
      <c r="A13497" t="s">
        <v>13817</v>
      </c>
      <c r="B13497" t="s">
        <v>14</v>
      </c>
      <c r="C13497" t="s">
        <v>14</v>
      </c>
      <c r="D13497" t="s">
        <v>34</v>
      </c>
      <c r="E13497" t="s">
        <v>520</v>
      </c>
    </row>
    <row r="13498" spans="1:5" x14ac:dyDescent="0.25">
      <c r="A13498" t="s">
        <v>13818</v>
      </c>
      <c r="B13498" t="s">
        <v>14</v>
      </c>
      <c r="C13498" t="s">
        <v>14</v>
      </c>
      <c r="D13498" t="s">
        <v>34</v>
      </c>
      <c r="E13498" t="s">
        <v>520</v>
      </c>
    </row>
    <row r="13499" spans="1:5" x14ac:dyDescent="0.25">
      <c r="A13499" t="s">
        <v>13819</v>
      </c>
      <c r="B13499" t="s">
        <v>14</v>
      </c>
      <c r="C13499" t="s">
        <v>14</v>
      </c>
      <c r="D13499" t="s">
        <v>34</v>
      </c>
      <c r="E13499" t="s">
        <v>520</v>
      </c>
    </row>
    <row r="13500" spans="1:5" x14ac:dyDescent="0.25">
      <c r="A13500" t="s">
        <v>13820</v>
      </c>
      <c r="B13500" t="s">
        <v>14</v>
      </c>
      <c r="C13500" t="s">
        <v>14</v>
      </c>
      <c r="D13500" t="s">
        <v>34</v>
      </c>
      <c r="E13500" t="s">
        <v>520</v>
      </c>
    </row>
    <row r="13501" spans="1:5" x14ac:dyDescent="0.25">
      <c r="A13501" t="s">
        <v>13821</v>
      </c>
      <c r="B13501" t="s">
        <v>14</v>
      </c>
      <c r="C13501" t="s">
        <v>14</v>
      </c>
      <c r="D13501" t="s">
        <v>34</v>
      </c>
      <c r="E13501" t="s">
        <v>520</v>
      </c>
    </row>
    <row r="13502" spans="1:5" x14ac:dyDescent="0.25">
      <c r="A13502" t="s">
        <v>13822</v>
      </c>
      <c r="B13502" t="s">
        <v>14</v>
      </c>
      <c r="C13502" t="s">
        <v>14</v>
      </c>
      <c r="D13502" t="s">
        <v>34</v>
      </c>
      <c r="E13502" t="s">
        <v>520</v>
      </c>
    </row>
    <row r="13503" spans="1:5" x14ac:dyDescent="0.25">
      <c r="A13503" t="s">
        <v>13824</v>
      </c>
      <c r="B13503" t="s">
        <v>14</v>
      </c>
      <c r="C13503" t="s">
        <v>14</v>
      </c>
      <c r="D13503" t="s">
        <v>34</v>
      </c>
      <c r="E13503" t="s">
        <v>520</v>
      </c>
    </row>
    <row r="13504" spans="1:5" x14ac:dyDescent="0.25">
      <c r="A13504" t="s">
        <v>13823</v>
      </c>
      <c r="B13504" t="s">
        <v>14</v>
      </c>
      <c r="C13504" t="s">
        <v>14</v>
      </c>
      <c r="D13504" t="s">
        <v>34</v>
      </c>
      <c r="E13504" t="s">
        <v>520</v>
      </c>
    </row>
    <row r="13505" spans="1:5" x14ac:dyDescent="0.25">
      <c r="A13505" t="s">
        <v>13825</v>
      </c>
      <c r="B13505" t="s">
        <v>14</v>
      </c>
      <c r="C13505" t="s">
        <v>14</v>
      </c>
      <c r="D13505" t="s">
        <v>34</v>
      </c>
      <c r="E13505" t="s">
        <v>520</v>
      </c>
    </row>
    <row r="13506" spans="1:5" x14ac:dyDescent="0.25">
      <c r="A13506" t="s">
        <v>13826</v>
      </c>
      <c r="B13506" t="s">
        <v>14</v>
      </c>
      <c r="C13506" t="s">
        <v>14</v>
      </c>
      <c r="D13506" t="s">
        <v>34</v>
      </c>
      <c r="E13506" t="s">
        <v>520</v>
      </c>
    </row>
    <row r="13507" spans="1:5" x14ac:dyDescent="0.25">
      <c r="A13507" t="s">
        <v>13827</v>
      </c>
      <c r="B13507" t="s">
        <v>14</v>
      </c>
      <c r="C13507" t="s">
        <v>14</v>
      </c>
      <c r="D13507" t="s">
        <v>34</v>
      </c>
      <c r="E13507" t="s">
        <v>520</v>
      </c>
    </row>
    <row r="13508" spans="1:5" x14ac:dyDescent="0.25">
      <c r="A13508" t="s">
        <v>13828</v>
      </c>
      <c r="B13508" t="s">
        <v>14</v>
      </c>
      <c r="C13508" t="s">
        <v>14</v>
      </c>
      <c r="D13508" t="s">
        <v>34</v>
      </c>
      <c r="E13508" t="s">
        <v>520</v>
      </c>
    </row>
    <row r="13509" spans="1:5" x14ac:dyDescent="0.25">
      <c r="A13509" t="s">
        <v>13829</v>
      </c>
      <c r="B13509" t="s">
        <v>14</v>
      </c>
      <c r="C13509" t="s">
        <v>14</v>
      </c>
      <c r="D13509" t="s">
        <v>34</v>
      </c>
      <c r="E13509" t="s">
        <v>520</v>
      </c>
    </row>
    <row r="13510" spans="1:5" x14ac:dyDescent="0.25">
      <c r="A13510" t="s">
        <v>13830</v>
      </c>
      <c r="B13510" t="s">
        <v>14</v>
      </c>
      <c r="C13510" t="s">
        <v>14</v>
      </c>
      <c r="D13510" t="s">
        <v>34</v>
      </c>
      <c r="E13510" t="s">
        <v>520</v>
      </c>
    </row>
    <row r="13511" spans="1:5" x14ac:dyDescent="0.25">
      <c r="A13511" t="s">
        <v>13831</v>
      </c>
      <c r="B13511" t="s">
        <v>14</v>
      </c>
      <c r="C13511" t="s">
        <v>14</v>
      </c>
      <c r="D13511" t="s">
        <v>64</v>
      </c>
      <c r="E13511" t="s">
        <v>517</v>
      </c>
    </row>
    <row r="13512" spans="1:5" x14ac:dyDescent="0.25">
      <c r="A13512" t="s">
        <v>13832</v>
      </c>
      <c r="B13512" t="s">
        <v>14</v>
      </c>
      <c r="C13512" t="s">
        <v>14</v>
      </c>
      <c r="D13512" t="s">
        <v>34</v>
      </c>
      <c r="E13512" t="s">
        <v>520</v>
      </c>
    </row>
    <row r="13513" spans="1:5" x14ac:dyDescent="0.25">
      <c r="A13513" t="s">
        <v>13833</v>
      </c>
      <c r="B13513" t="s">
        <v>14</v>
      </c>
      <c r="C13513" t="s">
        <v>14</v>
      </c>
      <c r="D13513" t="s">
        <v>34</v>
      </c>
      <c r="E13513" t="s">
        <v>520</v>
      </c>
    </row>
    <row r="13514" spans="1:5" x14ac:dyDescent="0.25">
      <c r="A13514" t="s">
        <v>13834</v>
      </c>
      <c r="B13514" t="s">
        <v>14</v>
      </c>
      <c r="C13514" t="s">
        <v>14</v>
      </c>
      <c r="D13514" t="s">
        <v>34</v>
      </c>
      <c r="E13514" t="s">
        <v>520</v>
      </c>
    </row>
    <row r="13515" spans="1:5" x14ac:dyDescent="0.25">
      <c r="A13515" t="s">
        <v>13835</v>
      </c>
      <c r="B13515" t="s">
        <v>14</v>
      </c>
      <c r="C13515" t="s">
        <v>14</v>
      </c>
      <c r="D13515" t="s">
        <v>34</v>
      </c>
      <c r="E13515" t="s">
        <v>520</v>
      </c>
    </row>
    <row r="13516" spans="1:5" x14ac:dyDescent="0.25">
      <c r="A13516" t="s">
        <v>13836</v>
      </c>
      <c r="B13516" t="s">
        <v>14</v>
      </c>
      <c r="C13516" t="s">
        <v>14</v>
      </c>
      <c r="D13516" t="s">
        <v>34</v>
      </c>
      <c r="E13516" t="s">
        <v>520</v>
      </c>
    </row>
    <row r="13517" spans="1:5" x14ac:dyDescent="0.25">
      <c r="A13517" t="s">
        <v>13837</v>
      </c>
      <c r="B13517" t="s">
        <v>14</v>
      </c>
      <c r="C13517" t="s">
        <v>14</v>
      </c>
      <c r="D13517" t="s">
        <v>34</v>
      </c>
      <c r="E13517" t="s">
        <v>520</v>
      </c>
    </row>
    <row r="13518" spans="1:5" x14ac:dyDescent="0.25">
      <c r="A13518" t="s">
        <v>13838</v>
      </c>
      <c r="B13518" t="s">
        <v>14</v>
      </c>
      <c r="C13518" t="s">
        <v>14</v>
      </c>
      <c r="D13518" t="s">
        <v>34</v>
      </c>
      <c r="E13518" t="s">
        <v>520</v>
      </c>
    </row>
    <row r="13519" spans="1:5" x14ac:dyDescent="0.25">
      <c r="A13519" t="s">
        <v>13839</v>
      </c>
      <c r="B13519" t="s">
        <v>14</v>
      </c>
      <c r="C13519" t="s">
        <v>14</v>
      </c>
      <c r="D13519" t="s">
        <v>34</v>
      </c>
      <c r="E13519" t="s">
        <v>520</v>
      </c>
    </row>
    <row r="13520" spans="1:5" x14ac:dyDescent="0.25">
      <c r="A13520" t="s">
        <v>13840</v>
      </c>
      <c r="B13520" t="s">
        <v>14</v>
      </c>
      <c r="C13520" t="s">
        <v>14</v>
      </c>
      <c r="D13520" t="s">
        <v>34</v>
      </c>
      <c r="E13520" t="s">
        <v>520</v>
      </c>
    </row>
    <row r="13521" spans="1:5" x14ac:dyDescent="0.25">
      <c r="A13521" t="s">
        <v>13841</v>
      </c>
      <c r="B13521" t="s">
        <v>14</v>
      </c>
      <c r="C13521" t="s">
        <v>14</v>
      </c>
      <c r="D13521" t="s">
        <v>34</v>
      </c>
      <c r="E13521" t="s">
        <v>520</v>
      </c>
    </row>
    <row r="13522" spans="1:5" x14ac:dyDescent="0.25">
      <c r="A13522" t="s">
        <v>13842</v>
      </c>
      <c r="B13522" t="s">
        <v>14</v>
      </c>
      <c r="C13522" t="s">
        <v>14</v>
      </c>
      <c r="D13522" t="s">
        <v>34</v>
      </c>
      <c r="E13522" t="s">
        <v>520</v>
      </c>
    </row>
    <row r="13523" spans="1:5" x14ac:dyDescent="0.25">
      <c r="A13523" t="s">
        <v>13843</v>
      </c>
      <c r="B13523" t="s">
        <v>14</v>
      </c>
      <c r="C13523" t="s">
        <v>14</v>
      </c>
      <c r="D13523" t="s">
        <v>34</v>
      </c>
      <c r="E13523" t="s">
        <v>520</v>
      </c>
    </row>
    <row r="13524" spans="1:5" x14ac:dyDescent="0.25">
      <c r="A13524" t="s">
        <v>13844</v>
      </c>
      <c r="B13524" t="s">
        <v>14</v>
      </c>
      <c r="C13524" t="s">
        <v>14</v>
      </c>
      <c r="D13524" t="s">
        <v>34</v>
      </c>
      <c r="E13524" t="s">
        <v>520</v>
      </c>
    </row>
    <row r="13525" spans="1:5" x14ac:dyDescent="0.25">
      <c r="A13525" t="s">
        <v>13845</v>
      </c>
      <c r="B13525" t="s">
        <v>14</v>
      </c>
      <c r="C13525" t="s">
        <v>14</v>
      </c>
      <c r="D13525" t="s">
        <v>34</v>
      </c>
      <c r="E13525" t="s">
        <v>520</v>
      </c>
    </row>
    <row r="13526" spans="1:5" x14ac:dyDescent="0.25">
      <c r="A13526" t="s">
        <v>13846</v>
      </c>
      <c r="B13526" t="s">
        <v>14</v>
      </c>
      <c r="C13526" t="s">
        <v>14</v>
      </c>
      <c r="D13526" t="s">
        <v>34</v>
      </c>
      <c r="E13526" t="s">
        <v>520</v>
      </c>
    </row>
    <row r="13527" spans="1:5" x14ac:dyDescent="0.25">
      <c r="A13527" t="s">
        <v>13847</v>
      </c>
      <c r="B13527" t="s">
        <v>14</v>
      </c>
      <c r="C13527" t="s">
        <v>14</v>
      </c>
      <c r="D13527" t="s">
        <v>64</v>
      </c>
      <c r="E13527" t="s">
        <v>517</v>
      </c>
    </row>
    <row r="13528" spans="1:5" x14ac:dyDescent="0.25">
      <c r="A13528" t="s">
        <v>13848</v>
      </c>
      <c r="B13528" t="s">
        <v>14</v>
      </c>
      <c r="C13528" t="s">
        <v>14</v>
      </c>
      <c r="D13528" t="s">
        <v>34</v>
      </c>
      <c r="E13528" t="s">
        <v>520</v>
      </c>
    </row>
    <row r="13529" spans="1:5" x14ac:dyDescent="0.25">
      <c r="A13529" t="s">
        <v>13849</v>
      </c>
      <c r="B13529" t="s">
        <v>14</v>
      </c>
      <c r="C13529" t="s">
        <v>14</v>
      </c>
      <c r="D13529" t="s">
        <v>34</v>
      </c>
      <c r="E13529" t="s">
        <v>520</v>
      </c>
    </row>
    <row r="13530" spans="1:5" x14ac:dyDescent="0.25">
      <c r="A13530" t="s">
        <v>13850</v>
      </c>
      <c r="B13530" t="s">
        <v>14</v>
      </c>
      <c r="C13530" t="s">
        <v>14</v>
      </c>
      <c r="D13530" t="s">
        <v>34</v>
      </c>
      <c r="E13530" t="s">
        <v>520</v>
      </c>
    </row>
    <row r="13531" spans="1:5" x14ac:dyDescent="0.25">
      <c r="A13531" t="s">
        <v>13851</v>
      </c>
      <c r="B13531" t="s">
        <v>14</v>
      </c>
      <c r="C13531" t="s">
        <v>14</v>
      </c>
      <c r="D13531" t="s">
        <v>34</v>
      </c>
      <c r="E13531" t="s">
        <v>520</v>
      </c>
    </row>
    <row r="13532" spans="1:5" x14ac:dyDescent="0.25">
      <c r="A13532" t="s">
        <v>13852</v>
      </c>
      <c r="B13532" t="s">
        <v>14</v>
      </c>
      <c r="C13532" t="s">
        <v>14</v>
      </c>
      <c r="D13532" t="s">
        <v>34</v>
      </c>
      <c r="E13532" t="s">
        <v>520</v>
      </c>
    </row>
    <row r="13533" spans="1:5" x14ac:dyDescent="0.25">
      <c r="A13533" t="s">
        <v>13853</v>
      </c>
      <c r="B13533" t="s">
        <v>14</v>
      </c>
      <c r="C13533" t="s">
        <v>14</v>
      </c>
      <c r="D13533" t="s">
        <v>34</v>
      </c>
      <c r="E13533" t="s">
        <v>520</v>
      </c>
    </row>
    <row r="13534" spans="1:5" x14ac:dyDescent="0.25">
      <c r="A13534" t="s">
        <v>13854</v>
      </c>
      <c r="B13534" t="s">
        <v>14</v>
      </c>
      <c r="C13534" t="s">
        <v>14</v>
      </c>
      <c r="D13534" t="s">
        <v>64</v>
      </c>
      <c r="E13534" t="s">
        <v>517</v>
      </c>
    </row>
    <row r="13535" spans="1:5" x14ac:dyDescent="0.25">
      <c r="A13535" t="s">
        <v>13855</v>
      </c>
      <c r="B13535" t="s">
        <v>14</v>
      </c>
      <c r="C13535" t="s">
        <v>14</v>
      </c>
      <c r="D13535" t="s">
        <v>34</v>
      </c>
      <c r="E13535" t="s">
        <v>520</v>
      </c>
    </row>
    <row r="13536" spans="1:5" x14ac:dyDescent="0.25">
      <c r="A13536" t="s">
        <v>13857</v>
      </c>
      <c r="B13536" t="s">
        <v>14</v>
      </c>
      <c r="C13536" t="s">
        <v>14</v>
      </c>
      <c r="D13536" t="s">
        <v>34</v>
      </c>
      <c r="E13536" t="s">
        <v>520</v>
      </c>
    </row>
    <row r="13537" spans="1:5" x14ac:dyDescent="0.25">
      <c r="A13537" t="s">
        <v>13856</v>
      </c>
      <c r="B13537" t="s">
        <v>14</v>
      </c>
      <c r="C13537" t="s">
        <v>14</v>
      </c>
      <c r="D13537" t="s">
        <v>34</v>
      </c>
      <c r="E13537" t="s">
        <v>520</v>
      </c>
    </row>
    <row r="13538" spans="1:5" x14ac:dyDescent="0.25">
      <c r="A13538" t="s">
        <v>13858</v>
      </c>
      <c r="B13538" t="s">
        <v>14</v>
      </c>
      <c r="C13538" t="s">
        <v>14</v>
      </c>
      <c r="D13538" t="s">
        <v>34</v>
      </c>
      <c r="E13538" t="s">
        <v>520</v>
      </c>
    </row>
    <row r="13539" spans="1:5" x14ac:dyDescent="0.25">
      <c r="A13539" t="s">
        <v>13859</v>
      </c>
      <c r="B13539" t="s">
        <v>14</v>
      </c>
      <c r="C13539" t="s">
        <v>14</v>
      </c>
      <c r="D13539" t="s">
        <v>34</v>
      </c>
      <c r="E13539" t="s">
        <v>520</v>
      </c>
    </row>
    <row r="13540" spans="1:5" x14ac:dyDescent="0.25">
      <c r="A13540" t="s">
        <v>13861</v>
      </c>
      <c r="B13540" t="s">
        <v>14</v>
      </c>
      <c r="C13540" t="s">
        <v>14</v>
      </c>
      <c r="D13540" t="s">
        <v>34</v>
      </c>
      <c r="E13540" t="s">
        <v>520</v>
      </c>
    </row>
    <row r="13541" spans="1:5" x14ac:dyDescent="0.25">
      <c r="A13541" t="s">
        <v>13860</v>
      </c>
      <c r="B13541" t="s">
        <v>14</v>
      </c>
      <c r="C13541" t="s">
        <v>14</v>
      </c>
      <c r="D13541" t="s">
        <v>34</v>
      </c>
      <c r="E13541" t="s">
        <v>520</v>
      </c>
    </row>
    <row r="13542" spans="1:5" x14ac:dyDescent="0.25">
      <c r="A13542" t="s">
        <v>13863</v>
      </c>
      <c r="B13542" t="s">
        <v>14</v>
      </c>
      <c r="C13542" t="s">
        <v>14</v>
      </c>
      <c r="D13542" t="s">
        <v>34</v>
      </c>
      <c r="E13542" t="s">
        <v>520</v>
      </c>
    </row>
    <row r="13543" spans="1:5" x14ac:dyDescent="0.25">
      <c r="A13543" t="s">
        <v>13862</v>
      </c>
      <c r="B13543" t="s">
        <v>14</v>
      </c>
      <c r="C13543" t="s">
        <v>14</v>
      </c>
      <c r="D13543" t="s">
        <v>34</v>
      </c>
      <c r="E13543" t="s">
        <v>520</v>
      </c>
    </row>
    <row r="13544" spans="1:5" x14ac:dyDescent="0.25">
      <c r="A13544" t="s">
        <v>13864</v>
      </c>
      <c r="B13544" t="s">
        <v>14</v>
      </c>
      <c r="C13544" t="s">
        <v>14</v>
      </c>
      <c r="D13544" t="s">
        <v>34</v>
      </c>
      <c r="E13544" t="s">
        <v>520</v>
      </c>
    </row>
    <row r="13545" spans="1:5" x14ac:dyDescent="0.25">
      <c r="A13545" t="s">
        <v>13865</v>
      </c>
      <c r="B13545" t="s">
        <v>14</v>
      </c>
      <c r="C13545" t="s">
        <v>14</v>
      </c>
      <c r="D13545" t="s">
        <v>34</v>
      </c>
      <c r="E13545" t="s">
        <v>520</v>
      </c>
    </row>
    <row r="13546" spans="1:5" x14ac:dyDescent="0.25">
      <c r="A13546" t="s">
        <v>13866</v>
      </c>
      <c r="B13546" t="s">
        <v>14</v>
      </c>
      <c r="C13546" t="s">
        <v>14</v>
      </c>
      <c r="D13546" t="s">
        <v>34</v>
      </c>
      <c r="E13546" t="s">
        <v>520</v>
      </c>
    </row>
    <row r="13547" spans="1:5" x14ac:dyDescent="0.25">
      <c r="A13547" t="s">
        <v>13867</v>
      </c>
      <c r="B13547" t="s">
        <v>14</v>
      </c>
      <c r="C13547" t="s">
        <v>14</v>
      </c>
      <c r="D13547" t="s">
        <v>34</v>
      </c>
      <c r="E13547" t="s">
        <v>520</v>
      </c>
    </row>
    <row r="13548" spans="1:5" x14ac:dyDescent="0.25">
      <c r="A13548" t="s">
        <v>13868</v>
      </c>
      <c r="B13548" t="s">
        <v>14</v>
      </c>
      <c r="C13548" t="s">
        <v>14</v>
      </c>
      <c r="D13548" t="s">
        <v>34</v>
      </c>
      <c r="E13548" t="s">
        <v>520</v>
      </c>
    </row>
    <row r="13549" spans="1:5" x14ac:dyDescent="0.25">
      <c r="A13549" t="s">
        <v>13869</v>
      </c>
      <c r="B13549" t="s">
        <v>14</v>
      </c>
      <c r="C13549" t="s">
        <v>14</v>
      </c>
      <c r="D13549" t="s">
        <v>34</v>
      </c>
      <c r="E13549" t="s">
        <v>520</v>
      </c>
    </row>
    <row r="13550" spans="1:5" x14ac:dyDescent="0.25">
      <c r="A13550" t="s">
        <v>13870</v>
      </c>
      <c r="B13550" t="s">
        <v>14</v>
      </c>
      <c r="C13550" t="s">
        <v>14</v>
      </c>
      <c r="D13550" t="s">
        <v>34</v>
      </c>
      <c r="E13550" t="s">
        <v>520</v>
      </c>
    </row>
    <row r="13551" spans="1:5" x14ac:dyDescent="0.25">
      <c r="A13551" t="s">
        <v>13871</v>
      </c>
      <c r="B13551" t="s">
        <v>14</v>
      </c>
      <c r="C13551" t="s">
        <v>14</v>
      </c>
      <c r="D13551" t="s">
        <v>34</v>
      </c>
      <c r="E13551" t="s">
        <v>520</v>
      </c>
    </row>
    <row r="13552" spans="1:5" x14ac:dyDescent="0.25">
      <c r="A13552" t="s">
        <v>13872</v>
      </c>
      <c r="B13552" t="s">
        <v>14</v>
      </c>
      <c r="C13552" t="s">
        <v>14</v>
      </c>
      <c r="D13552" t="s">
        <v>34</v>
      </c>
      <c r="E13552" t="s">
        <v>520</v>
      </c>
    </row>
    <row r="13553" spans="1:5" x14ac:dyDescent="0.25">
      <c r="A13553" t="s">
        <v>13874</v>
      </c>
      <c r="B13553" t="s">
        <v>14</v>
      </c>
      <c r="C13553" t="s">
        <v>14</v>
      </c>
      <c r="D13553" t="s">
        <v>34</v>
      </c>
      <c r="E13553" t="s">
        <v>520</v>
      </c>
    </row>
    <row r="13554" spans="1:5" x14ac:dyDescent="0.25">
      <c r="A13554" t="s">
        <v>13873</v>
      </c>
      <c r="B13554" t="s">
        <v>14</v>
      </c>
      <c r="C13554" t="s">
        <v>14</v>
      </c>
      <c r="D13554" t="s">
        <v>34</v>
      </c>
      <c r="E13554" t="s">
        <v>520</v>
      </c>
    </row>
    <row r="13555" spans="1:5" x14ac:dyDescent="0.25">
      <c r="A13555" t="s">
        <v>13875</v>
      </c>
      <c r="B13555" t="s">
        <v>14</v>
      </c>
      <c r="C13555" t="s">
        <v>14</v>
      </c>
      <c r="D13555" t="s">
        <v>34</v>
      </c>
      <c r="E13555" t="s">
        <v>520</v>
      </c>
    </row>
    <row r="13556" spans="1:5" x14ac:dyDescent="0.25">
      <c r="A13556" t="s">
        <v>13877</v>
      </c>
      <c r="B13556" t="s">
        <v>14</v>
      </c>
      <c r="C13556" t="s">
        <v>14</v>
      </c>
      <c r="D13556" t="s">
        <v>34</v>
      </c>
      <c r="E13556" t="s">
        <v>520</v>
      </c>
    </row>
    <row r="13557" spans="1:5" x14ac:dyDescent="0.25">
      <c r="A13557" t="s">
        <v>13876</v>
      </c>
      <c r="B13557" t="s">
        <v>14</v>
      </c>
      <c r="C13557" t="s">
        <v>14</v>
      </c>
      <c r="D13557" t="s">
        <v>34</v>
      </c>
      <c r="E13557" t="s">
        <v>520</v>
      </c>
    </row>
    <row r="13558" spans="1:5" x14ac:dyDescent="0.25">
      <c r="A13558" t="s">
        <v>13878</v>
      </c>
      <c r="B13558" t="s">
        <v>14</v>
      </c>
      <c r="C13558" t="s">
        <v>14</v>
      </c>
      <c r="D13558" t="s">
        <v>34</v>
      </c>
      <c r="E13558" t="s">
        <v>520</v>
      </c>
    </row>
    <row r="13559" spans="1:5" x14ac:dyDescent="0.25">
      <c r="A13559" t="s">
        <v>13880</v>
      </c>
      <c r="B13559" t="s">
        <v>14</v>
      </c>
      <c r="C13559" t="s">
        <v>14</v>
      </c>
      <c r="D13559" t="s">
        <v>34</v>
      </c>
      <c r="E13559" t="s">
        <v>520</v>
      </c>
    </row>
    <row r="13560" spans="1:5" x14ac:dyDescent="0.25">
      <c r="A13560" t="s">
        <v>13879</v>
      </c>
      <c r="B13560" t="s">
        <v>14</v>
      </c>
      <c r="C13560" t="s">
        <v>14</v>
      </c>
      <c r="D13560" t="s">
        <v>34</v>
      </c>
      <c r="E13560" t="s">
        <v>520</v>
      </c>
    </row>
    <row r="13561" spans="1:5" x14ac:dyDescent="0.25">
      <c r="A13561" t="s">
        <v>13881</v>
      </c>
      <c r="B13561" t="s">
        <v>14</v>
      </c>
      <c r="C13561" t="s">
        <v>14</v>
      </c>
      <c r="D13561" t="s">
        <v>34</v>
      </c>
      <c r="E13561" t="s">
        <v>520</v>
      </c>
    </row>
    <row r="13562" spans="1:5" x14ac:dyDescent="0.25">
      <c r="A13562" t="s">
        <v>13882</v>
      </c>
      <c r="B13562" t="s">
        <v>20</v>
      </c>
      <c r="C13562" t="s">
        <v>19</v>
      </c>
      <c r="D13562" t="s">
        <v>33</v>
      </c>
      <c r="E13562" t="s">
        <v>547</v>
      </c>
    </row>
    <row r="13563" spans="1:5" x14ac:dyDescent="0.25">
      <c r="A13563" t="s">
        <v>13883</v>
      </c>
      <c r="B13563" t="s">
        <v>20</v>
      </c>
      <c r="C13563" t="s">
        <v>19</v>
      </c>
      <c r="D13563" t="s">
        <v>33</v>
      </c>
      <c r="E13563" t="s">
        <v>547</v>
      </c>
    </row>
    <row r="13564" spans="1:5" x14ac:dyDescent="0.25">
      <c r="A13564" t="s">
        <v>13884</v>
      </c>
      <c r="B13564" t="s">
        <v>20</v>
      </c>
      <c r="C13564" t="s">
        <v>24</v>
      </c>
      <c r="D13564" t="s">
        <v>33</v>
      </c>
      <c r="E13564" t="s">
        <v>549</v>
      </c>
    </row>
    <row r="13565" spans="1:5" x14ac:dyDescent="0.25">
      <c r="A13565" t="s">
        <v>22569</v>
      </c>
      <c r="B13565" t="s">
        <v>20</v>
      </c>
      <c r="C13565" t="s">
        <v>19</v>
      </c>
      <c r="D13565" t="s">
        <v>33</v>
      </c>
      <c r="E13565" t="s">
        <v>533</v>
      </c>
    </row>
    <row r="13566" spans="1:5" x14ac:dyDescent="0.25">
      <c r="A13566" t="s">
        <v>13886</v>
      </c>
      <c r="B13566" t="s">
        <v>20</v>
      </c>
      <c r="C13566" t="s">
        <v>19</v>
      </c>
      <c r="D13566" t="s">
        <v>33</v>
      </c>
      <c r="E13566" t="s">
        <v>556</v>
      </c>
    </row>
    <row r="13567" spans="1:5" x14ac:dyDescent="0.25">
      <c r="A13567" t="s">
        <v>13887</v>
      </c>
      <c r="B13567" t="s">
        <v>20</v>
      </c>
      <c r="C13567" t="s">
        <v>19</v>
      </c>
      <c r="D13567" t="s">
        <v>33</v>
      </c>
      <c r="E13567" t="s">
        <v>547</v>
      </c>
    </row>
    <row r="13568" spans="1:5" x14ac:dyDescent="0.25">
      <c r="A13568" t="s">
        <v>16100</v>
      </c>
      <c r="B13568" t="s">
        <v>20</v>
      </c>
      <c r="C13568" t="s">
        <v>24</v>
      </c>
      <c r="D13568" t="s">
        <v>33</v>
      </c>
      <c r="E13568" t="s">
        <v>698</v>
      </c>
    </row>
    <row r="13569" spans="1:5" x14ac:dyDescent="0.25">
      <c r="A13569" t="s">
        <v>25009</v>
      </c>
      <c r="B13569" t="s">
        <v>20</v>
      </c>
      <c r="C13569" t="s">
        <v>19</v>
      </c>
      <c r="D13569" t="s">
        <v>33</v>
      </c>
      <c r="E13569" t="s">
        <v>533</v>
      </c>
    </row>
    <row r="13570" spans="1:5" x14ac:dyDescent="0.25">
      <c r="A13570" t="s">
        <v>13889</v>
      </c>
      <c r="B13570" t="s">
        <v>20</v>
      </c>
      <c r="C13570" t="s">
        <v>19</v>
      </c>
      <c r="D13570" t="s">
        <v>33</v>
      </c>
      <c r="E13570" t="s">
        <v>562</v>
      </c>
    </row>
    <row r="13571" spans="1:5" x14ac:dyDescent="0.25">
      <c r="A13571" t="s">
        <v>13892</v>
      </c>
      <c r="B13571" t="s">
        <v>20</v>
      </c>
      <c r="C13571" t="s">
        <v>19</v>
      </c>
      <c r="D13571" t="s">
        <v>33</v>
      </c>
      <c r="E13571" t="s">
        <v>562</v>
      </c>
    </row>
    <row r="13572" spans="1:5" x14ac:dyDescent="0.25">
      <c r="A13572" t="s">
        <v>15611</v>
      </c>
      <c r="B13572" t="s">
        <v>20</v>
      </c>
      <c r="C13572" t="s">
        <v>19</v>
      </c>
      <c r="D13572" t="s">
        <v>33</v>
      </c>
      <c r="E13572" t="s">
        <v>553</v>
      </c>
    </row>
    <row r="13573" spans="1:5" x14ac:dyDescent="0.25">
      <c r="A13573" t="s">
        <v>15881</v>
      </c>
      <c r="B13573" t="s">
        <v>20</v>
      </c>
      <c r="C13573" t="s">
        <v>19</v>
      </c>
      <c r="D13573" t="s">
        <v>33</v>
      </c>
      <c r="E13573" t="s">
        <v>533</v>
      </c>
    </row>
    <row r="13574" spans="1:5" x14ac:dyDescent="0.25">
      <c r="A13574" t="s">
        <v>29025</v>
      </c>
      <c r="B13574" t="s">
        <v>20</v>
      </c>
      <c r="C13574" t="s">
        <v>19</v>
      </c>
      <c r="D13574" t="s">
        <v>33</v>
      </c>
      <c r="E13574" t="s">
        <v>533</v>
      </c>
    </row>
    <row r="13575" spans="1:5" x14ac:dyDescent="0.25">
      <c r="A13575" t="s">
        <v>13895</v>
      </c>
      <c r="B13575" t="s">
        <v>20</v>
      </c>
      <c r="C13575" t="s">
        <v>21</v>
      </c>
      <c r="D13575" t="s">
        <v>33</v>
      </c>
      <c r="E13575" t="s">
        <v>904</v>
      </c>
    </row>
    <row r="13576" spans="1:5" x14ac:dyDescent="0.25">
      <c r="A13576" t="s">
        <v>11934</v>
      </c>
      <c r="B13576" t="s">
        <v>20</v>
      </c>
      <c r="C13576" t="s">
        <v>19</v>
      </c>
      <c r="D13576" t="s">
        <v>33</v>
      </c>
      <c r="E13576" t="s">
        <v>533</v>
      </c>
    </row>
    <row r="13577" spans="1:5" x14ac:dyDescent="0.25">
      <c r="A13577" t="s">
        <v>13897</v>
      </c>
      <c r="B13577" t="s">
        <v>20</v>
      </c>
      <c r="C13577" t="s">
        <v>19</v>
      </c>
      <c r="D13577" t="s">
        <v>33</v>
      </c>
      <c r="E13577" t="s">
        <v>538</v>
      </c>
    </row>
    <row r="13578" spans="1:5" x14ac:dyDescent="0.25">
      <c r="A13578" t="s">
        <v>13898</v>
      </c>
      <c r="B13578" t="s">
        <v>20</v>
      </c>
      <c r="C13578" t="s">
        <v>23</v>
      </c>
      <c r="D13578" t="s">
        <v>33</v>
      </c>
      <c r="E13578" t="s">
        <v>905</v>
      </c>
    </row>
    <row r="13579" spans="1:5" x14ac:dyDescent="0.25">
      <c r="A13579" t="s">
        <v>13899</v>
      </c>
      <c r="B13579" t="s">
        <v>20</v>
      </c>
      <c r="C13579" t="s">
        <v>21</v>
      </c>
      <c r="D13579" t="s">
        <v>33</v>
      </c>
      <c r="E13579" t="s">
        <v>581</v>
      </c>
    </row>
    <row r="13580" spans="1:5" x14ac:dyDescent="0.25">
      <c r="A13580" t="s">
        <v>13900</v>
      </c>
      <c r="B13580" t="s">
        <v>20</v>
      </c>
      <c r="C13580" t="s">
        <v>19</v>
      </c>
      <c r="D13580" t="s">
        <v>69</v>
      </c>
      <c r="E13580" t="s">
        <v>538</v>
      </c>
    </row>
    <row r="13581" spans="1:5" x14ac:dyDescent="0.25">
      <c r="A13581" t="s">
        <v>13901</v>
      </c>
      <c r="B13581" t="s">
        <v>20</v>
      </c>
      <c r="C13581" t="s">
        <v>19</v>
      </c>
      <c r="D13581" t="s">
        <v>33</v>
      </c>
      <c r="E13581" t="s">
        <v>547</v>
      </c>
    </row>
    <row r="13582" spans="1:5" x14ac:dyDescent="0.25">
      <c r="A13582" t="s">
        <v>13904</v>
      </c>
      <c r="B13582" t="s">
        <v>20</v>
      </c>
      <c r="C13582" t="s">
        <v>19</v>
      </c>
      <c r="D13582" t="s">
        <v>33</v>
      </c>
      <c r="E13582" t="s">
        <v>530</v>
      </c>
    </row>
    <row r="13583" spans="1:5" x14ac:dyDescent="0.25">
      <c r="A13583" t="s">
        <v>22369</v>
      </c>
      <c r="B13583" t="s">
        <v>20</v>
      </c>
      <c r="C13583" t="s">
        <v>19</v>
      </c>
      <c r="D13583" t="s">
        <v>33</v>
      </c>
      <c r="E13583" t="s">
        <v>533</v>
      </c>
    </row>
    <row r="13584" spans="1:5" x14ac:dyDescent="0.25">
      <c r="A13584" t="s">
        <v>13902</v>
      </c>
      <c r="B13584" t="s">
        <v>20</v>
      </c>
      <c r="C13584" t="s">
        <v>19</v>
      </c>
      <c r="D13584" t="s">
        <v>33</v>
      </c>
      <c r="E13584" t="s">
        <v>538</v>
      </c>
    </row>
    <row r="13585" spans="1:5" x14ac:dyDescent="0.25">
      <c r="A13585" t="s">
        <v>10493</v>
      </c>
      <c r="B13585" t="s">
        <v>20</v>
      </c>
      <c r="C13585" t="s">
        <v>19</v>
      </c>
      <c r="D13585" t="s">
        <v>33</v>
      </c>
      <c r="E13585" t="s">
        <v>533</v>
      </c>
    </row>
    <row r="13586" spans="1:5" x14ac:dyDescent="0.25">
      <c r="A13586" t="s">
        <v>13906</v>
      </c>
      <c r="B13586" t="s">
        <v>20</v>
      </c>
      <c r="C13586" t="s">
        <v>19</v>
      </c>
      <c r="D13586" t="s">
        <v>33</v>
      </c>
      <c r="E13586" t="s">
        <v>530</v>
      </c>
    </row>
    <row r="13587" spans="1:5" x14ac:dyDescent="0.25">
      <c r="A13587" t="s">
        <v>13905</v>
      </c>
      <c r="B13587" t="s">
        <v>20</v>
      </c>
      <c r="C13587" t="s">
        <v>19</v>
      </c>
      <c r="D13587" t="s">
        <v>33</v>
      </c>
      <c r="E13587" t="s">
        <v>538</v>
      </c>
    </row>
    <row r="13588" spans="1:5" x14ac:dyDescent="0.25">
      <c r="A13588" t="s">
        <v>13909</v>
      </c>
      <c r="B13588" t="s">
        <v>20</v>
      </c>
      <c r="C13588" t="s">
        <v>19</v>
      </c>
      <c r="D13588" t="s">
        <v>33</v>
      </c>
      <c r="E13588" t="s">
        <v>538</v>
      </c>
    </row>
    <row r="13589" spans="1:5" x14ac:dyDescent="0.25">
      <c r="A13589" t="s">
        <v>10490</v>
      </c>
      <c r="B13589" t="s">
        <v>20</v>
      </c>
      <c r="C13589" t="s">
        <v>19</v>
      </c>
      <c r="D13589" t="s">
        <v>33</v>
      </c>
      <c r="E13589" t="s">
        <v>553</v>
      </c>
    </row>
    <row r="13590" spans="1:5" x14ac:dyDescent="0.25">
      <c r="A13590" t="s">
        <v>13910</v>
      </c>
      <c r="B13590" t="s">
        <v>20</v>
      </c>
      <c r="C13590" t="s">
        <v>19</v>
      </c>
      <c r="D13590" t="s">
        <v>33</v>
      </c>
      <c r="E13590" t="s">
        <v>530</v>
      </c>
    </row>
    <row r="13591" spans="1:5" x14ac:dyDescent="0.25">
      <c r="A13591" t="s">
        <v>28342</v>
      </c>
      <c r="B13591" t="s">
        <v>20</v>
      </c>
      <c r="C13591" t="s">
        <v>19</v>
      </c>
      <c r="D13591" t="s">
        <v>33</v>
      </c>
      <c r="E13591" t="s">
        <v>553</v>
      </c>
    </row>
    <row r="13592" spans="1:5" x14ac:dyDescent="0.25">
      <c r="A13592" t="s">
        <v>13911</v>
      </c>
      <c r="B13592" t="s">
        <v>20</v>
      </c>
      <c r="C13592" t="s">
        <v>19</v>
      </c>
      <c r="D13592" t="s">
        <v>33</v>
      </c>
      <c r="E13592" t="s">
        <v>538</v>
      </c>
    </row>
    <row r="13593" spans="1:5" x14ac:dyDescent="0.25">
      <c r="A13593" t="s">
        <v>13913</v>
      </c>
      <c r="B13593" t="s">
        <v>20</v>
      </c>
      <c r="C13593" t="s">
        <v>19</v>
      </c>
      <c r="D13593" t="s">
        <v>33</v>
      </c>
      <c r="E13593" t="s">
        <v>530</v>
      </c>
    </row>
    <row r="13594" spans="1:5" x14ac:dyDescent="0.25">
      <c r="A13594" t="s">
        <v>13915</v>
      </c>
      <c r="B13594" t="s">
        <v>20</v>
      </c>
      <c r="C13594" t="s">
        <v>19</v>
      </c>
      <c r="D13594" t="s">
        <v>33</v>
      </c>
      <c r="E13594" t="s">
        <v>538</v>
      </c>
    </row>
    <row r="13595" spans="1:5" x14ac:dyDescent="0.25">
      <c r="A13595" t="s">
        <v>28400</v>
      </c>
      <c r="B13595" t="s">
        <v>20</v>
      </c>
      <c r="C13595" t="s">
        <v>19</v>
      </c>
      <c r="D13595" t="s">
        <v>33</v>
      </c>
      <c r="E13595" t="s">
        <v>553</v>
      </c>
    </row>
    <row r="13596" spans="1:5" x14ac:dyDescent="0.25">
      <c r="A13596" t="s">
        <v>13916</v>
      </c>
      <c r="B13596" t="s">
        <v>20</v>
      </c>
      <c r="C13596" t="s">
        <v>19</v>
      </c>
      <c r="D13596" t="s">
        <v>33</v>
      </c>
      <c r="E13596" t="s">
        <v>530</v>
      </c>
    </row>
    <row r="13597" spans="1:5" x14ac:dyDescent="0.25">
      <c r="A13597" t="s">
        <v>13917</v>
      </c>
      <c r="B13597" t="s">
        <v>20</v>
      </c>
      <c r="C13597" t="s">
        <v>19</v>
      </c>
      <c r="D13597" t="s">
        <v>33</v>
      </c>
      <c r="E13597" t="s">
        <v>538</v>
      </c>
    </row>
    <row r="13598" spans="1:5" x14ac:dyDescent="0.25">
      <c r="A13598" t="s">
        <v>8205</v>
      </c>
      <c r="B13598" t="s">
        <v>20</v>
      </c>
      <c r="C13598" t="s">
        <v>19</v>
      </c>
      <c r="D13598" t="s">
        <v>33</v>
      </c>
      <c r="E13598" t="s">
        <v>553</v>
      </c>
    </row>
    <row r="13599" spans="1:5" x14ac:dyDescent="0.25">
      <c r="A13599" t="s">
        <v>13919</v>
      </c>
      <c r="B13599" t="s">
        <v>20</v>
      </c>
      <c r="C13599" t="s">
        <v>19</v>
      </c>
      <c r="D13599" t="s">
        <v>33</v>
      </c>
      <c r="E13599" t="s">
        <v>530</v>
      </c>
    </row>
    <row r="13600" spans="1:5" x14ac:dyDescent="0.25">
      <c r="A13600" t="s">
        <v>7183</v>
      </c>
      <c r="B13600" t="s">
        <v>20</v>
      </c>
      <c r="C13600" t="s">
        <v>19</v>
      </c>
      <c r="D13600" t="s">
        <v>33</v>
      </c>
      <c r="E13600" t="s">
        <v>533</v>
      </c>
    </row>
    <row r="13601" spans="1:5" x14ac:dyDescent="0.25">
      <c r="A13601" t="s">
        <v>7277</v>
      </c>
      <c r="B13601" t="s">
        <v>20</v>
      </c>
      <c r="C13601" t="s">
        <v>19</v>
      </c>
      <c r="D13601" t="s">
        <v>33</v>
      </c>
      <c r="E13601" t="s">
        <v>533</v>
      </c>
    </row>
    <row r="13602" spans="1:5" x14ac:dyDescent="0.25">
      <c r="A13602" t="s">
        <v>8062</v>
      </c>
      <c r="B13602" t="s">
        <v>20</v>
      </c>
      <c r="C13602" t="s">
        <v>19</v>
      </c>
      <c r="D13602" t="s">
        <v>33</v>
      </c>
      <c r="E13602" t="s">
        <v>533</v>
      </c>
    </row>
    <row r="13603" spans="1:5" x14ac:dyDescent="0.25">
      <c r="A13603" t="s">
        <v>13923</v>
      </c>
      <c r="B13603" t="s">
        <v>20</v>
      </c>
      <c r="C13603" t="s">
        <v>19</v>
      </c>
      <c r="D13603" t="s">
        <v>33</v>
      </c>
      <c r="E13603" t="s">
        <v>530</v>
      </c>
    </row>
    <row r="13604" spans="1:5" x14ac:dyDescent="0.25">
      <c r="A13604" t="s">
        <v>28437</v>
      </c>
      <c r="B13604" t="s">
        <v>20</v>
      </c>
      <c r="C13604" t="s">
        <v>19</v>
      </c>
      <c r="D13604" t="s">
        <v>33</v>
      </c>
      <c r="E13604" t="s">
        <v>533</v>
      </c>
    </row>
    <row r="13605" spans="1:5" x14ac:dyDescent="0.25">
      <c r="A13605" t="s">
        <v>13924</v>
      </c>
      <c r="B13605" t="s">
        <v>20</v>
      </c>
      <c r="C13605" t="s">
        <v>19</v>
      </c>
      <c r="D13605" t="s">
        <v>33</v>
      </c>
      <c r="E13605" t="s">
        <v>530</v>
      </c>
    </row>
    <row r="13606" spans="1:5" x14ac:dyDescent="0.25">
      <c r="A13606" t="s">
        <v>3416</v>
      </c>
      <c r="B13606" t="s">
        <v>20</v>
      </c>
      <c r="C13606" t="s">
        <v>19</v>
      </c>
      <c r="D13606" t="s">
        <v>33</v>
      </c>
      <c r="E13606" t="s">
        <v>553</v>
      </c>
    </row>
    <row r="13607" spans="1:5" x14ac:dyDescent="0.25">
      <c r="A13607" t="s">
        <v>13926</v>
      </c>
      <c r="B13607" t="s">
        <v>20</v>
      </c>
      <c r="C13607" t="s">
        <v>21</v>
      </c>
      <c r="D13607" t="s">
        <v>33</v>
      </c>
      <c r="E13607" t="s">
        <v>582</v>
      </c>
    </row>
    <row r="13608" spans="1:5" x14ac:dyDescent="0.25">
      <c r="A13608" t="s">
        <v>13929</v>
      </c>
      <c r="B13608" t="s">
        <v>20</v>
      </c>
      <c r="C13608" t="s">
        <v>19</v>
      </c>
      <c r="D13608" t="s">
        <v>33</v>
      </c>
      <c r="E13608" t="s">
        <v>530</v>
      </c>
    </row>
    <row r="13609" spans="1:5" x14ac:dyDescent="0.25">
      <c r="A13609" t="s">
        <v>22977</v>
      </c>
      <c r="B13609" t="s">
        <v>20</v>
      </c>
      <c r="C13609" t="s">
        <v>19</v>
      </c>
      <c r="D13609" t="s">
        <v>33</v>
      </c>
      <c r="E13609" t="s">
        <v>553</v>
      </c>
    </row>
    <row r="13610" spans="1:5" x14ac:dyDescent="0.25">
      <c r="A13610" t="s">
        <v>23597</v>
      </c>
      <c r="B13610" t="s">
        <v>20</v>
      </c>
      <c r="C13610" t="s">
        <v>19</v>
      </c>
      <c r="D13610" t="s">
        <v>33</v>
      </c>
      <c r="E13610" t="s">
        <v>553</v>
      </c>
    </row>
    <row r="13611" spans="1:5" x14ac:dyDescent="0.25">
      <c r="A13611" t="s">
        <v>13931</v>
      </c>
      <c r="B13611" t="s">
        <v>20</v>
      </c>
      <c r="C13611" t="s">
        <v>19</v>
      </c>
      <c r="D13611" t="s">
        <v>33</v>
      </c>
      <c r="E13611" t="s">
        <v>530</v>
      </c>
    </row>
    <row r="13612" spans="1:5" x14ac:dyDescent="0.25">
      <c r="A13612" t="s">
        <v>43662</v>
      </c>
      <c r="B13612" t="s">
        <v>16</v>
      </c>
      <c r="C13612" t="s">
        <v>17</v>
      </c>
      <c r="D13612" t="s">
        <v>33</v>
      </c>
      <c r="E13612" t="s">
        <v>653</v>
      </c>
    </row>
    <row r="13613" spans="1:5" x14ac:dyDescent="0.25">
      <c r="A13613" t="s">
        <v>13933</v>
      </c>
      <c r="B13613" t="s">
        <v>20</v>
      </c>
      <c r="C13613" t="s">
        <v>21</v>
      </c>
      <c r="D13613" t="s">
        <v>33</v>
      </c>
      <c r="E13613" t="s">
        <v>582</v>
      </c>
    </row>
    <row r="13614" spans="1:5" x14ac:dyDescent="0.25">
      <c r="A13614" t="s">
        <v>23847</v>
      </c>
      <c r="B13614" t="s">
        <v>20</v>
      </c>
      <c r="C13614" t="s">
        <v>19</v>
      </c>
      <c r="D13614" t="s">
        <v>33</v>
      </c>
      <c r="E13614" t="s">
        <v>553</v>
      </c>
    </row>
    <row r="13615" spans="1:5" x14ac:dyDescent="0.25">
      <c r="A13615" t="s">
        <v>26610</v>
      </c>
      <c r="B13615" t="s">
        <v>20</v>
      </c>
      <c r="C13615" t="s">
        <v>19</v>
      </c>
      <c r="D13615" t="s">
        <v>33</v>
      </c>
      <c r="E13615" t="s">
        <v>533</v>
      </c>
    </row>
    <row r="13616" spans="1:5" x14ac:dyDescent="0.25">
      <c r="A13616" t="s">
        <v>13935</v>
      </c>
      <c r="B13616" t="s">
        <v>20</v>
      </c>
      <c r="C13616" t="s">
        <v>19</v>
      </c>
      <c r="D13616" t="s">
        <v>33</v>
      </c>
      <c r="E13616" t="s">
        <v>530</v>
      </c>
    </row>
    <row r="13617" spans="1:5" x14ac:dyDescent="0.25">
      <c r="A13617" t="s">
        <v>23595</v>
      </c>
      <c r="B13617" t="s">
        <v>20</v>
      </c>
      <c r="C13617" t="s">
        <v>19</v>
      </c>
      <c r="D13617" t="s">
        <v>33</v>
      </c>
      <c r="E13617" t="s">
        <v>553</v>
      </c>
    </row>
    <row r="13618" spans="1:5" x14ac:dyDescent="0.25">
      <c r="A13618" t="s">
        <v>13937</v>
      </c>
      <c r="B13618" t="s">
        <v>20</v>
      </c>
      <c r="C13618" t="s">
        <v>19</v>
      </c>
      <c r="D13618" t="s">
        <v>33</v>
      </c>
      <c r="E13618" t="s">
        <v>530</v>
      </c>
    </row>
    <row r="13619" spans="1:5" x14ac:dyDescent="0.25">
      <c r="A13619" t="s">
        <v>23845</v>
      </c>
      <c r="B13619" t="s">
        <v>20</v>
      </c>
      <c r="C13619" t="s">
        <v>19</v>
      </c>
      <c r="D13619" t="s">
        <v>33</v>
      </c>
      <c r="E13619" t="s">
        <v>553</v>
      </c>
    </row>
    <row r="13620" spans="1:5" x14ac:dyDescent="0.25">
      <c r="A13620" t="s">
        <v>13939</v>
      </c>
      <c r="B13620" t="s">
        <v>20</v>
      </c>
      <c r="C13620" t="s">
        <v>19</v>
      </c>
      <c r="D13620" t="s">
        <v>33</v>
      </c>
      <c r="E13620" t="s">
        <v>530</v>
      </c>
    </row>
    <row r="13621" spans="1:5" x14ac:dyDescent="0.25">
      <c r="A13621" t="s">
        <v>43663</v>
      </c>
      <c r="B13621" t="s">
        <v>16</v>
      </c>
      <c r="C13621" t="s">
        <v>17</v>
      </c>
      <c r="D13621" t="s">
        <v>33</v>
      </c>
      <c r="E13621" t="s">
        <v>653</v>
      </c>
    </row>
    <row r="13622" spans="1:5" x14ac:dyDescent="0.25">
      <c r="A13622" t="s">
        <v>13941</v>
      </c>
      <c r="B13622" t="s">
        <v>20</v>
      </c>
      <c r="C13622" t="s">
        <v>19</v>
      </c>
      <c r="D13622" t="s">
        <v>33</v>
      </c>
      <c r="E13622" t="s">
        <v>530</v>
      </c>
    </row>
    <row r="13623" spans="1:5" x14ac:dyDescent="0.25">
      <c r="A13623" t="s">
        <v>26613</v>
      </c>
      <c r="B13623" t="s">
        <v>20</v>
      </c>
      <c r="C13623" t="s">
        <v>19</v>
      </c>
      <c r="D13623" t="s">
        <v>33</v>
      </c>
      <c r="E13623" t="s">
        <v>533</v>
      </c>
    </row>
    <row r="13624" spans="1:5" x14ac:dyDescent="0.25">
      <c r="A13624" t="s">
        <v>13943</v>
      </c>
      <c r="B13624" t="s">
        <v>20</v>
      </c>
      <c r="C13624" t="s">
        <v>19</v>
      </c>
      <c r="D13624" t="s">
        <v>33</v>
      </c>
      <c r="E13624" t="s">
        <v>530</v>
      </c>
    </row>
    <row r="13625" spans="1:5" x14ac:dyDescent="0.25">
      <c r="A13625" t="s">
        <v>16691</v>
      </c>
      <c r="B13625" t="s">
        <v>20</v>
      </c>
      <c r="C13625" t="s">
        <v>19</v>
      </c>
      <c r="D13625" t="s">
        <v>69</v>
      </c>
      <c r="E13625" t="s">
        <v>553</v>
      </c>
    </row>
    <row r="13626" spans="1:5" x14ac:dyDescent="0.25">
      <c r="A13626" t="s">
        <v>4010</v>
      </c>
      <c r="B13626" t="s">
        <v>20</v>
      </c>
      <c r="C13626" t="s">
        <v>19</v>
      </c>
      <c r="D13626" t="s">
        <v>33</v>
      </c>
      <c r="E13626" t="s">
        <v>553</v>
      </c>
    </row>
    <row r="13627" spans="1:5" x14ac:dyDescent="0.25">
      <c r="A13627" t="s">
        <v>13947</v>
      </c>
      <c r="B13627" t="s">
        <v>20</v>
      </c>
      <c r="C13627" t="s">
        <v>19</v>
      </c>
      <c r="D13627" t="s">
        <v>33</v>
      </c>
      <c r="E13627" t="s">
        <v>530</v>
      </c>
    </row>
    <row r="13628" spans="1:5" x14ac:dyDescent="0.25">
      <c r="A13628" t="s">
        <v>13946</v>
      </c>
      <c r="B13628" t="s">
        <v>20</v>
      </c>
      <c r="C13628" t="s">
        <v>19</v>
      </c>
      <c r="D13628" t="s">
        <v>33</v>
      </c>
      <c r="E13628" t="s">
        <v>526</v>
      </c>
    </row>
    <row r="13629" spans="1:5" x14ac:dyDescent="0.25">
      <c r="A13629" t="s">
        <v>24008</v>
      </c>
      <c r="B13629" t="s">
        <v>20</v>
      </c>
      <c r="C13629" t="s">
        <v>19</v>
      </c>
      <c r="D13629" t="s">
        <v>33</v>
      </c>
      <c r="E13629" t="s">
        <v>553</v>
      </c>
    </row>
    <row r="13630" spans="1:5" x14ac:dyDescent="0.25">
      <c r="A13630" t="s">
        <v>21893</v>
      </c>
      <c r="B13630" t="s">
        <v>20</v>
      </c>
      <c r="C13630" t="s">
        <v>19</v>
      </c>
      <c r="D13630" t="s">
        <v>33</v>
      </c>
      <c r="E13630" t="s">
        <v>533</v>
      </c>
    </row>
    <row r="13631" spans="1:5" x14ac:dyDescent="0.25">
      <c r="A13631" t="s">
        <v>13948</v>
      </c>
      <c r="B13631" t="s">
        <v>20</v>
      </c>
      <c r="C13631" t="s">
        <v>21</v>
      </c>
      <c r="D13631" t="s">
        <v>33</v>
      </c>
      <c r="E13631" t="s">
        <v>581</v>
      </c>
    </row>
    <row r="13632" spans="1:5" x14ac:dyDescent="0.25">
      <c r="A13632" t="s">
        <v>26836</v>
      </c>
      <c r="B13632" t="s">
        <v>20</v>
      </c>
      <c r="C13632" t="s">
        <v>19</v>
      </c>
      <c r="D13632" t="s">
        <v>33</v>
      </c>
      <c r="E13632" t="s">
        <v>553</v>
      </c>
    </row>
    <row r="13633" spans="1:5" x14ac:dyDescent="0.25">
      <c r="A13633" t="s">
        <v>13951</v>
      </c>
      <c r="B13633" t="s">
        <v>20</v>
      </c>
      <c r="C13633" t="s">
        <v>21</v>
      </c>
      <c r="D13633" t="s">
        <v>33</v>
      </c>
      <c r="E13633" t="s">
        <v>582</v>
      </c>
    </row>
    <row r="13634" spans="1:5" x14ac:dyDescent="0.25">
      <c r="A13634" t="s">
        <v>13953</v>
      </c>
      <c r="B13634" t="s">
        <v>20</v>
      </c>
      <c r="C13634" t="s">
        <v>19</v>
      </c>
      <c r="D13634" t="s">
        <v>33</v>
      </c>
      <c r="E13634" t="s">
        <v>530</v>
      </c>
    </row>
    <row r="13635" spans="1:5" x14ac:dyDescent="0.25">
      <c r="A13635" t="s">
        <v>26844</v>
      </c>
      <c r="B13635" t="s">
        <v>20</v>
      </c>
      <c r="C13635" t="s">
        <v>19</v>
      </c>
      <c r="D13635" t="s">
        <v>33</v>
      </c>
      <c r="E13635" t="s">
        <v>553</v>
      </c>
    </row>
    <row r="13636" spans="1:5" x14ac:dyDescent="0.25">
      <c r="A13636" t="s">
        <v>26833</v>
      </c>
      <c r="B13636" t="s">
        <v>20</v>
      </c>
      <c r="C13636" t="s">
        <v>19</v>
      </c>
      <c r="D13636" t="s">
        <v>33</v>
      </c>
      <c r="E13636" t="s">
        <v>533</v>
      </c>
    </row>
    <row r="13637" spans="1:5" x14ac:dyDescent="0.25">
      <c r="A13637" t="s">
        <v>13955</v>
      </c>
      <c r="B13637" t="s">
        <v>20</v>
      </c>
      <c r="C13637" t="s">
        <v>19</v>
      </c>
      <c r="D13637" t="s">
        <v>33</v>
      </c>
      <c r="E13637" t="s">
        <v>530</v>
      </c>
    </row>
    <row r="13638" spans="1:5" x14ac:dyDescent="0.25">
      <c r="A13638" t="s">
        <v>13956</v>
      </c>
      <c r="B13638" t="s">
        <v>16</v>
      </c>
      <c r="C13638" t="s">
        <v>17</v>
      </c>
      <c r="D13638" t="s">
        <v>33</v>
      </c>
      <c r="E13638" t="s">
        <v>653</v>
      </c>
    </row>
    <row r="13639" spans="1:5" x14ac:dyDescent="0.25">
      <c r="A13639" t="s">
        <v>13958</v>
      </c>
      <c r="B13639" t="s">
        <v>20</v>
      </c>
      <c r="C13639" t="s">
        <v>21</v>
      </c>
      <c r="D13639" t="s">
        <v>33</v>
      </c>
      <c r="E13639" t="s">
        <v>582</v>
      </c>
    </row>
    <row r="13640" spans="1:5" x14ac:dyDescent="0.25">
      <c r="A13640" t="s">
        <v>26841</v>
      </c>
      <c r="B13640" t="s">
        <v>20</v>
      </c>
      <c r="C13640" t="s">
        <v>19</v>
      </c>
      <c r="D13640" t="s">
        <v>33</v>
      </c>
      <c r="E13640" t="s">
        <v>533</v>
      </c>
    </row>
    <row r="13641" spans="1:5" x14ac:dyDescent="0.25">
      <c r="A13641" t="s">
        <v>16830</v>
      </c>
      <c r="B13641" t="s">
        <v>20</v>
      </c>
      <c r="C13641" t="s">
        <v>19</v>
      </c>
      <c r="D13641" t="s">
        <v>33</v>
      </c>
      <c r="E13641" t="s">
        <v>533</v>
      </c>
    </row>
    <row r="13642" spans="1:5" x14ac:dyDescent="0.25">
      <c r="A13642" t="s">
        <v>13960</v>
      </c>
      <c r="B13642" t="s">
        <v>20</v>
      </c>
      <c r="C13642" t="s">
        <v>19</v>
      </c>
      <c r="D13642" t="s">
        <v>33</v>
      </c>
      <c r="E13642" t="s">
        <v>530</v>
      </c>
    </row>
    <row r="13643" spans="1:5" x14ac:dyDescent="0.25">
      <c r="A13643" t="s">
        <v>18572</v>
      </c>
      <c r="B13643" t="s">
        <v>20</v>
      </c>
      <c r="C13643" t="s">
        <v>19</v>
      </c>
      <c r="D13643" t="s">
        <v>33</v>
      </c>
      <c r="E13643" t="s">
        <v>553</v>
      </c>
    </row>
    <row r="13644" spans="1:5" x14ac:dyDescent="0.25">
      <c r="A13644" t="s">
        <v>13962</v>
      </c>
      <c r="B13644" t="s">
        <v>20</v>
      </c>
      <c r="C13644" t="s">
        <v>19</v>
      </c>
      <c r="D13644" t="s">
        <v>33</v>
      </c>
      <c r="E13644" t="s">
        <v>530</v>
      </c>
    </row>
    <row r="13645" spans="1:5" x14ac:dyDescent="0.25">
      <c r="A13645" t="s">
        <v>27361</v>
      </c>
      <c r="B13645" t="s">
        <v>20</v>
      </c>
      <c r="C13645" t="s">
        <v>19</v>
      </c>
      <c r="D13645" t="s">
        <v>33</v>
      </c>
      <c r="E13645" t="s">
        <v>553</v>
      </c>
    </row>
    <row r="13646" spans="1:5" x14ac:dyDescent="0.25">
      <c r="A13646" t="s">
        <v>13964</v>
      </c>
      <c r="B13646" t="s">
        <v>20</v>
      </c>
      <c r="C13646" t="s">
        <v>19</v>
      </c>
      <c r="D13646" t="s">
        <v>33</v>
      </c>
      <c r="E13646" t="s">
        <v>530</v>
      </c>
    </row>
    <row r="13647" spans="1:5" x14ac:dyDescent="0.25">
      <c r="A13647" t="s">
        <v>13963</v>
      </c>
      <c r="B13647" t="s">
        <v>20</v>
      </c>
      <c r="C13647" t="s">
        <v>19</v>
      </c>
      <c r="D13647" t="s">
        <v>33</v>
      </c>
      <c r="E13647" t="s">
        <v>538</v>
      </c>
    </row>
    <row r="13648" spans="1:5" x14ac:dyDescent="0.25">
      <c r="A13648" t="s">
        <v>13966</v>
      </c>
      <c r="B13648" t="s">
        <v>16</v>
      </c>
      <c r="C13648" t="s">
        <v>17</v>
      </c>
      <c r="D13648" t="s">
        <v>33</v>
      </c>
      <c r="E13648" t="s">
        <v>653</v>
      </c>
    </row>
    <row r="13649" spans="1:5" x14ac:dyDescent="0.25">
      <c r="A13649" t="s">
        <v>2477</v>
      </c>
      <c r="B13649" t="s">
        <v>20</v>
      </c>
      <c r="C13649" t="s">
        <v>19</v>
      </c>
      <c r="D13649" t="s">
        <v>33</v>
      </c>
      <c r="E13649" t="s">
        <v>533</v>
      </c>
    </row>
    <row r="13650" spans="1:5" x14ac:dyDescent="0.25">
      <c r="A13650" t="s">
        <v>13968</v>
      </c>
      <c r="B13650" t="s">
        <v>20</v>
      </c>
      <c r="C13650" t="s">
        <v>19</v>
      </c>
      <c r="D13650" t="s">
        <v>33</v>
      </c>
      <c r="E13650" t="s">
        <v>530</v>
      </c>
    </row>
    <row r="13651" spans="1:5" x14ac:dyDescent="0.25">
      <c r="A13651" t="s">
        <v>29083</v>
      </c>
      <c r="B13651" t="s">
        <v>20</v>
      </c>
      <c r="C13651" t="s">
        <v>19</v>
      </c>
      <c r="D13651" t="s">
        <v>33</v>
      </c>
      <c r="E13651" t="s">
        <v>533</v>
      </c>
    </row>
    <row r="13652" spans="1:5" x14ac:dyDescent="0.25">
      <c r="A13652" t="s">
        <v>13970</v>
      </c>
      <c r="B13652" t="s">
        <v>20</v>
      </c>
      <c r="C13652" t="s">
        <v>19</v>
      </c>
      <c r="D13652" t="s">
        <v>33</v>
      </c>
      <c r="E13652" t="s">
        <v>538</v>
      </c>
    </row>
    <row r="13653" spans="1:5" x14ac:dyDescent="0.25">
      <c r="A13653" t="s">
        <v>43664</v>
      </c>
      <c r="B13653" t="s">
        <v>16</v>
      </c>
      <c r="C13653" t="s">
        <v>17</v>
      </c>
      <c r="D13653" t="s">
        <v>33</v>
      </c>
      <c r="E13653" t="s">
        <v>653</v>
      </c>
    </row>
    <row r="13654" spans="1:5" x14ac:dyDescent="0.25">
      <c r="A13654" t="s">
        <v>13972</v>
      </c>
      <c r="B13654" t="s">
        <v>20</v>
      </c>
      <c r="C13654" t="s">
        <v>19</v>
      </c>
      <c r="D13654" t="s">
        <v>33</v>
      </c>
      <c r="E13654" t="s">
        <v>538</v>
      </c>
    </row>
    <row r="13655" spans="1:5" x14ac:dyDescent="0.25">
      <c r="A13655" t="s">
        <v>26830</v>
      </c>
      <c r="B13655" t="s">
        <v>20</v>
      </c>
      <c r="C13655" t="s">
        <v>19</v>
      </c>
      <c r="D13655" t="s">
        <v>33</v>
      </c>
      <c r="E13655" t="s">
        <v>553</v>
      </c>
    </row>
    <row r="13656" spans="1:5" x14ac:dyDescent="0.25">
      <c r="A13656" t="s">
        <v>13973</v>
      </c>
      <c r="B13656" t="s">
        <v>20</v>
      </c>
      <c r="C13656" t="s">
        <v>19</v>
      </c>
      <c r="D13656" t="s">
        <v>33</v>
      </c>
      <c r="E13656" t="s">
        <v>611</v>
      </c>
    </row>
    <row r="13657" spans="1:5" x14ac:dyDescent="0.25">
      <c r="A13657" t="s">
        <v>26839</v>
      </c>
      <c r="B13657" t="s">
        <v>20</v>
      </c>
      <c r="C13657" t="s">
        <v>19</v>
      </c>
      <c r="D13657" t="s">
        <v>33</v>
      </c>
      <c r="E13657" t="s">
        <v>553</v>
      </c>
    </row>
    <row r="13658" spans="1:5" x14ac:dyDescent="0.25">
      <c r="A13658" t="s">
        <v>13974</v>
      </c>
      <c r="B13658" t="s">
        <v>20</v>
      </c>
      <c r="C13658" t="s">
        <v>19</v>
      </c>
      <c r="D13658" t="s">
        <v>33</v>
      </c>
      <c r="E13658" t="s">
        <v>538</v>
      </c>
    </row>
    <row r="13659" spans="1:5" x14ac:dyDescent="0.25">
      <c r="A13659" t="s">
        <v>19344</v>
      </c>
      <c r="B13659" t="s">
        <v>20</v>
      </c>
      <c r="C13659" t="s">
        <v>19</v>
      </c>
      <c r="D13659" t="s">
        <v>33</v>
      </c>
      <c r="E13659" t="s">
        <v>553</v>
      </c>
    </row>
    <row r="13660" spans="1:5" x14ac:dyDescent="0.25">
      <c r="A13660" t="s">
        <v>13977</v>
      </c>
      <c r="B13660" t="s">
        <v>20</v>
      </c>
      <c r="C13660" t="s">
        <v>19</v>
      </c>
      <c r="D13660" t="s">
        <v>33</v>
      </c>
      <c r="E13660" t="s">
        <v>538</v>
      </c>
    </row>
    <row r="13661" spans="1:5" x14ac:dyDescent="0.25">
      <c r="A13661" t="s">
        <v>23069</v>
      </c>
      <c r="B13661" t="s">
        <v>20</v>
      </c>
      <c r="C13661" t="s">
        <v>19</v>
      </c>
      <c r="D13661" t="s">
        <v>33</v>
      </c>
      <c r="E13661" t="s">
        <v>533</v>
      </c>
    </row>
    <row r="13662" spans="1:5" x14ac:dyDescent="0.25">
      <c r="A13662" t="s">
        <v>13979</v>
      </c>
      <c r="B13662" t="s">
        <v>20</v>
      </c>
      <c r="C13662" t="s">
        <v>19</v>
      </c>
      <c r="D13662" t="s">
        <v>33</v>
      </c>
      <c r="E13662" t="s">
        <v>538</v>
      </c>
    </row>
    <row r="13663" spans="1:5" x14ac:dyDescent="0.25">
      <c r="A13663" t="s">
        <v>26799</v>
      </c>
      <c r="B13663" t="s">
        <v>20</v>
      </c>
      <c r="C13663" t="s">
        <v>19</v>
      </c>
      <c r="D13663" t="s">
        <v>33</v>
      </c>
      <c r="E13663" t="s">
        <v>553</v>
      </c>
    </row>
    <row r="13664" spans="1:5" x14ac:dyDescent="0.25">
      <c r="A13664" t="s">
        <v>18367</v>
      </c>
      <c r="B13664" t="s">
        <v>20</v>
      </c>
      <c r="C13664" t="s">
        <v>19</v>
      </c>
      <c r="D13664" t="s">
        <v>33</v>
      </c>
      <c r="E13664" t="s">
        <v>533</v>
      </c>
    </row>
    <row r="13665" spans="1:5" x14ac:dyDescent="0.25">
      <c r="A13665" t="s">
        <v>13985</v>
      </c>
      <c r="B13665" t="s">
        <v>20</v>
      </c>
      <c r="C13665" t="s">
        <v>19</v>
      </c>
      <c r="D13665" t="s">
        <v>33</v>
      </c>
      <c r="E13665" t="s">
        <v>538</v>
      </c>
    </row>
    <row r="13666" spans="1:5" x14ac:dyDescent="0.25">
      <c r="A13666" t="s">
        <v>8276</v>
      </c>
      <c r="B13666" t="s">
        <v>20</v>
      </c>
      <c r="C13666" t="s">
        <v>19</v>
      </c>
      <c r="D13666" t="s">
        <v>33</v>
      </c>
      <c r="E13666" t="s">
        <v>533</v>
      </c>
    </row>
    <row r="13667" spans="1:5" x14ac:dyDescent="0.25">
      <c r="A13667" t="s">
        <v>13981</v>
      </c>
      <c r="B13667" t="s">
        <v>20</v>
      </c>
      <c r="C13667" t="s">
        <v>19</v>
      </c>
      <c r="D13667" t="s">
        <v>33</v>
      </c>
      <c r="E13667" t="s">
        <v>538</v>
      </c>
    </row>
    <row r="13668" spans="1:5" x14ac:dyDescent="0.25">
      <c r="A13668" t="s">
        <v>13983</v>
      </c>
      <c r="B13668" t="s">
        <v>20</v>
      </c>
      <c r="C13668" t="s">
        <v>19</v>
      </c>
      <c r="D13668" t="s">
        <v>33</v>
      </c>
      <c r="E13668" t="s">
        <v>538</v>
      </c>
    </row>
    <row r="13669" spans="1:5" x14ac:dyDescent="0.25">
      <c r="A13669" t="s">
        <v>25976</v>
      </c>
      <c r="B13669" t="s">
        <v>20</v>
      </c>
      <c r="C13669" t="s">
        <v>19</v>
      </c>
      <c r="D13669" t="s">
        <v>33</v>
      </c>
      <c r="E13669" t="s">
        <v>533</v>
      </c>
    </row>
    <row r="13670" spans="1:5" x14ac:dyDescent="0.25">
      <c r="A13670" t="s">
        <v>27074</v>
      </c>
      <c r="B13670" t="s">
        <v>20</v>
      </c>
      <c r="C13670" t="s">
        <v>19</v>
      </c>
      <c r="D13670" t="s">
        <v>33</v>
      </c>
      <c r="E13670" t="s">
        <v>533</v>
      </c>
    </row>
    <row r="13671" spans="1:5" x14ac:dyDescent="0.25">
      <c r="A13671" t="s">
        <v>13988</v>
      </c>
      <c r="B13671" t="s">
        <v>20</v>
      </c>
      <c r="C13671" t="s">
        <v>19</v>
      </c>
      <c r="D13671" t="s">
        <v>33</v>
      </c>
      <c r="E13671" t="s">
        <v>530</v>
      </c>
    </row>
    <row r="13672" spans="1:5" x14ac:dyDescent="0.25">
      <c r="A13672" t="s">
        <v>13987</v>
      </c>
      <c r="B13672" t="s">
        <v>20</v>
      </c>
      <c r="C13672" t="s">
        <v>19</v>
      </c>
      <c r="D13672" t="s">
        <v>33</v>
      </c>
      <c r="E13672" t="s">
        <v>538</v>
      </c>
    </row>
    <row r="13673" spans="1:5" x14ac:dyDescent="0.25">
      <c r="A13673" t="s">
        <v>6471</v>
      </c>
      <c r="B13673" t="s">
        <v>20</v>
      </c>
      <c r="C13673" t="s">
        <v>19</v>
      </c>
      <c r="D13673" t="s">
        <v>33</v>
      </c>
      <c r="E13673" t="s">
        <v>553</v>
      </c>
    </row>
    <row r="13674" spans="1:5" x14ac:dyDescent="0.25">
      <c r="A13674" t="s">
        <v>13991</v>
      </c>
      <c r="B13674" t="s">
        <v>20</v>
      </c>
      <c r="C13674" t="s">
        <v>19</v>
      </c>
      <c r="D13674" t="s">
        <v>33</v>
      </c>
      <c r="E13674" t="s">
        <v>538</v>
      </c>
    </row>
    <row r="13675" spans="1:5" x14ac:dyDescent="0.25">
      <c r="A13675" t="s">
        <v>19753</v>
      </c>
      <c r="B13675" t="s">
        <v>20</v>
      </c>
      <c r="C13675" t="s">
        <v>19</v>
      </c>
      <c r="D13675" t="s">
        <v>33</v>
      </c>
      <c r="E13675" t="s">
        <v>553</v>
      </c>
    </row>
    <row r="13676" spans="1:5" x14ac:dyDescent="0.25">
      <c r="A13676" t="s">
        <v>13993</v>
      </c>
      <c r="B13676" t="s">
        <v>20</v>
      </c>
      <c r="C13676" t="s">
        <v>19</v>
      </c>
      <c r="D13676" t="s">
        <v>33</v>
      </c>
      <c r="E13676" t="s">
        <v>538</v>
      </c>
    </row>
    <row r="13677" spans="1:5" x14ac:dyDescent="0.25">
      <c r="A13677" t="s">
        <v>13996</v>
      </c>
      <c r="B13677" t="s">
        <v>20</v>
      </c>
      <c r="C13677" t="s">
        <v>19</v>
      </c>
      <c r="D13677" t="s">
        <v>33</v>
      </c>
      <c r="E13677" t="s">
        <v>538</v>
      </c>
    </row>
    <row r="13678" spans="1:5" x14ac:dyDescent="0.25">
      <c r="A13678" t="s">
        <v>13995</v>
      </c>
      <c r="B13678" t="s">
        <v>20</v>
      </c>
      <c r="C13678" t="s">
        <v>19</v>
      </c>
      <c r="D13678" t="s">
        <v>33</v>
      </c>
      <c r="E13678" t="s">
        <v>530</v>
      </c>
    </row>
    <row r="13679" spans="1:5" x14ac:dyDescent="0.25">
      <c r="A13679" t="s">
        <v>20726</v>
      </c>
      <c r="B13679" t="s">
        <v>20</v>
      </c>
      <c r="C13679" t="s">
        <v>19</v>
      </c>
      <c r="D13679" t="s">
        <v>33</v>
      </c>
      <c r="E13679" t="s">
        <v>533</v>
      </c>
    </row>
    <row r="13680" spans="1:5" x14ac:dyDescent="0.25">
      <c r="A13680" t="s">
        <v>13999</v>
      </c>
      <c r="B13680" t="s">
        <v>20</v>
      </c>
      <c r="C13680" t="s">
        <v>19</v>
      </c>
      <c r="D13680" t="s">
        <v>33</v>
      </c>
      <c r="E13680" t="s">
        <v>538</v>
      </c>
    </row>
    <row r="13681" spans="1:5" x14ac:dyDescent="0.25">
      <c r="A13681" t="s">
        <v>25897</v>
      </c>
      <c r="B13681" t="s">
        <v>20</v>
      </c>
      <c r="C13681" t="s">
        <v>19</v>
      </c>
      <c r="D13681" t="s">
        <v>33</v>
      </c>
      <c r="E13681" t="s">
        <v>533</v>
      </c>
    </row>
    <row r="13682" spans="1:5" x14ac:dyDescent="0.25">
      <c r="A13682" t="s">
        <v>13998</v>
      </c>
      <c r="B13682" t="s">
        <v>20</v>
      </c>
      <c r="C13682" t="s">
        <v>19</v>
      </c>
      <c r="D13682" t="s">
        <v>33</v>
      </c>
      <c r="E13682" t="s">
        <v>530</v>
      </c>
    </row>
    <row r="13683" spans="1:5" x14ac:dyDescent="0.25">
      <c r="A13683" t="s">
        <v>25913</v>
      </c>
      <c r="B13683" t="s">
        <v>20</v>
      </c>
      <c r="C13683" t="s">
        <v>19</v>
      </c>
      <c r="D13683" t="s">
        <v>33</v>
      </c>
      <c r="E13683" t="s">
        <v>533</v>
      </c>
    </row>
    <row r="13684" spans="1:5" x14ac:dyDescent="0.25">
      <c r="A13684" t="s">
        <v>14005</v>
      </c>
      <c r="B13684" t="s">
        <v>20</v>
      </c>
      <c r="C13684" t="s">
        <v>19</v>
      </c>
      <c r="D13684" t="s">
        <v>33</v>
      </c>
      <c r="E13684" t="s">
        <v>530</v>
      </c>
    </row>
    <row r="13685" spans="1:5" x14ac:dyDescent="0.25">
      <c r="A13685" t="s">
        <v>14001</v>
      </c>
      <c r="B13685" t="s">
        <v>20</v>
      </c>
      <c r="C13685" t="s">
        <v>19</v>
      </c>
      <c r="D13685" t="s">
        <v>33</v>
      </c>
      <c r="E13685" t="s">
        <v>538</v>
      </c>
    </row>
    <row r="13686" spans="1:5" x14ac:dyDescent="0.25">
      <c r="A13686" t="s">
        <v>14002</v>
      </c>
      <c r="B13686" t="s">
        <v>20</v>
      </c>
      <c r="C13686" t="s">
        <v>19</v>
      </c>
      <c r="D13686" t="s">
        <v>33</v>
      </c>
      <c r="E13686" t="s">
        <v>530</v>
      </c>
    </row>
    <row r="13687" spans="1:5" x14ac:dyDescent="0.25">
      <c r="A13687" t="s">
        <v>26065</v>
      </c>
      <c r="B13687" t="s">
        <v>20</v>
      </c>
      <c r="C13687" t="s">
        <v>19</v>
      </c>
      <c r="D13687" t="s">
        <v>33</v>
      </c>
      <c r="E13687" t="s">
        <v>533</v>
      </c>
    </row>
    <row r="13688" spans="1:5" x14ac:dyDescent="0.25">
      <c r="A13688" t="s">
        <v>14004</v>
      </c>
      <c r="B13688" t="s">
        <v>20</v>
      </c>
      <c r="C13688" t="s">
        <v>19</v>
      </c>
      <c r="D13688" t="s">
        <v>33</v>
      </c>
      <c r="E13688" t="s">
        <v>538</v>
      </c>
    </row>
    <row r="13689" spans="1:5" x14ac:dyDescent="0.25">
      <c r="A13689" t="s">
        <v>14006</v>
      </c>
      <c r="B13689" t="s">
        <v>20</v>
      </c>
      <c r="C13689" t="s">
        <v>19</v>
      </c>
      <c r="D13689" t="s">
        <v>33</v>
      </c>
      <c r="E13689" t="s">
        <v>538</v>
      </c>
    </row>
    <row r="13690" spans="1:5" x14ac:dyDescent="0.25">
      <c r="A13690" t="s">
        <v>23798</v>
      </c>
      <c r="B13690" t="s">
        <v>20</v>
      </c>
      <c r="C13690" t="s">
        <v>19</v>
      </c>
      <c r="D13690" t="s">
        <v>69</v>
      </c>
      <c r="E13690" t="s">
        <v>533</v>
      </c>
    </row>
    <row r="13691" spans="1:5" x14ac:dyDescent="0.25">
      <c r="A13691" t="s">
        <v>14008</v>
      </c>
      <c r="B13691" t="s">
        <v>20</v>
      </c>
      <c r="C13691" t="s">
        <v>19</v>
      </c>
      <c r="D13691" t="s">
        <v>33</v>
      </c>
      <c r="E13691" t="s">
        <v>530</v>
      </c>
    </row>
    <row r="13692" spans="1:5" x14ac:dyDescent="0.25">
      <c r="A13692" t="s">
        <v>23424</v>
      </c>
      <c r="B13692" t="s">
        <v>20</v>
      </c>
      <c r="C13692" t="s">
        <v>19</v>
      </c>
      <c r="D13692" t="s">
        <v>33</v>
      </c>
      <c r="E13692" t="s">
        <v>533</v>
      </c>
    </row>
    <row r="13693" spans="1:5" x14ac:dyDescent="0.25">
      <c r="A13693" t="s">
        <v>14010</v>
      </c>
      <c r="B13693" t="s">
        <v>20</v>
      </c>
      <c r="C13693" t="s">
        <v>21</v>
      </c>
      <c r="D13693" t="s">
        <v>33</v>
      </c>
      <c r="E13693" t="s">
        <v>582</v>
      </c>
    </row>
    <row r="13694" spans="1:5" x14ac:dyDescent="0.25">
      <c r="A13694" t="s">
        <v>23381</v>
      </c>
      <c r="B13694" t="s">
        <v>20</v>
      </c>
      <c r="C13694" t="s">
        <v>19</v>
      </c>
      <c r="D13694" t="s">
        <v>33</v>
      </c>
      <c r="E13694" t="s">
        <v>533</v>
      </c>
    </row>
    <row r="13695" spans="1:5" x14ac:dyDescent="0.25">
      <c r="A13695" t="s">
        <v>14012</v>
      </c>
      <c r="B13695" t="s">
        <v>20</v>
      </c>
      <c r="C13695" t="s">
        <v>19</v>
      </c>
      <c r="D13695" t="s">
        <v>33</v>
      </c>
      <c r="E13695" t="s">
        <v>530</v>
      </c>
    </row>
    <row r="13696" spans="1:5" x14ac:dyDescent="0.25">
      <c r="A13696" t="s">
        <v>43665</v>
      </c>
      <c r="B13696" t="s">
        <v>16</v>
      </c>
      <c r="C13696" t="s">
        <v>17</v>
      </c>
      <c r="D13696" t="s">
        <v>33</v>
      </c>
      <c r="E13696" t="s">
        <v>653</v>
      </c>
    </row>
    <row r="13697" spans="1:5" x14ac:dyDescent="0.25">
      <c r="A13697" t="s">
        <v>43666</v>
      </c>
      <c r="B13697" t="s">
        <v>16</v>
      </c>
      <c r="C13697" t="s">
        <v>17</v>
      </c>
      <c r="D13697" t="s">
        <v>33</v>
      </c>
      <c r="E13697" t="s">
        <v>653</v>
      </c>
    </row>
    <row r="13698" spans="1:5" x14ac:dyDescent="0.25">
      <c r="A13698" t="s">
        <v>20112</v>
      </c>
      <c r="B13698" t="s">
        <v>20</v>
      </c>
      <c r="C13698" t="s">
        <v>19</v>
      </c>
      <c r="D13698" t="s">
        <v>33</v>
      </c>
      <c r="E13698" t="s">
        <v>533</v>
      </c>
    </row>
    <row r="13699" spans="1:5" x14ac:dyDescent="0.25">
      <c r="A13699" t="s">
        <v>14014</v>
      </c>
      <c r="B13699" t="s">
        <v>20</v>
      </c>
      <c r="C13699" t="s">
        <v>19</v>
      </c>
      <c r="D13699" t="s">
        <v>33</v>
      </c>
      <c r="E13699" t="s">
        <v>530</v>
      </c>
    </row>
    <row r="13700" spans="1:5" x14ac:dyDescent="0.25">
      <c r="A13700" t="s">
        <v>21116</v>
      </c>
      <c r="B13700" t="s">
        <v>20</v>
      </c>
      <c r="C13700" t="s">
        <v>19</v>
      </c>
      <c r="D13700" t="s">
        <v>33</v>
      </c>
      <c r="E13700" t="s">
        <v>533</v>
      </c>
    </row>
    <row r="13701" spans="1:5" x14ac:dyDescent="0.25">
      <c r="A13701" t="s">
        <v>14015</v>
      </c>
      <c r="B13701" t="s">
        <v>20</v>
      </c>
      <c r="C13701" t="s">
        <v>19</v>
      </c>
      <c r="D13701" t="s">
        <v>33</v>
      </c>
      <c r="E13701" t="s">
        <v>538</v>
      </c>
    </row>
    <row r="13702" spans="1:5" x14ac:dyDescent="0.25">
      <c r="A13702" t="s">
        <v>25429</v>
      </c>
      <c r="B13702" t="s">
        <v>20</v>
      </c>
      <c r="C13702" t="s">
        <v>19</v>
      </c>
      <c r="D13702" t="s">
        <v>33</v>
      </c>
      <c r="E13702" t="s">
        <v>533</v>
      </c>
    </row>
    <row r="13703" spans="1:5" x14ac:dyDescent="0.25">
      <c r="A13703" t="s">
        <v>27729</v>
      </c>
      <c r="B13703" t="s">
        <v>20</v>
      </c>
      <c r="C13703" t="s">
        <v>19</v>
      </c>
      <c r="D13703" t="s">
        <v>33</v>
      </c>
      <c r="E13703" t="s">
        <v>533</v>
      </c>
    </row>
    <row r="13704" spans="1:5" x14ac:dyDescent="0.25">
      <c r="A13704" t="s">
        <v>14019</v>
      </c>
      <c r="B13704" t="s">
        <v>20</v>
      </c>
      <c r="C13704" t="s">
        <v>19</v>
      </c>
      <c r="D13704" t="s">
        <v>33</v>
      </c>
      <c r="E13704" t="s">
        <v>530</v>
      </c>
    </row>
    <row r="13705" spans="1:5" x14ac:dyDescent="0.25">
      <c r="A13705" t="s">
        <v>27236</v>
      </c>
      <c r="B13705" t="s">
        <v>20</v>
      </c>
      <c r="C13705" t="s">
        <v>19</v>
      </c>
      <c r="D13705" t="s">
        <v>33</v>
      </c>
      <c r="E13705" t="s">
        <v>533</v>
      </c>
    </row>
    <row r="13706" spans="1:5" x14ac:dyDescent="0.25">
      <c r="A13706" t="s">
        <v>14021</v>
      </c>
      <c r="B13706" t="s">
        <v>20</v>
      </c>
      <c r="C13706" t="s">
        <v>19</v>
      </c>
      <c r="D13706" t="s">
        <v>33</v>
      </c>
      <c r="E13706" t="s">
        <v>530</v>
      </c>
    </row>
    <row r="13707" spans="1:5" x14ac:dyDescent="0.25">
      <c r="A13707" t="s">
        <v>27245</v>
      </c>
      <c r="B13707" t="s">
        <v>20</v>
      </c>
      <c r="C13707" t="s">
        <v>19</v>
      </c>
      <c r="D13707" t="s">
        <v>33</v>
      </c>
      <c r="E13707" t="s">
        <v>533</v>
      </c>
    </row>
    <row r="13708" spans="1:5" x14ac:dyDescent="0.25">
      <c r="A13708" t="s">
        <v>14023</v>
      </c>
      <c r="B13708" t="s">
        <v>20</v>
      </c>
      <c r="C13708" t="s">
        <v>19</v>
      </c>
      <c r="D13708" t="s">
        <v>33</v>
      </c>
      <c r="E13708" t="s">
        <v>530</v>
      </c>
    </row>
    <row r="13709" spans="1:5" x14ac:dyDescent="0.25">
      <c r="A13709" t="s">
        <v>23073</v>
      </c>
      <c r="B13709" t="s">
        <v>20</v>
      </c>
      <c r="C13709" t="s">
        <v>19</v>
      </c>
      <c r="D13709" t="s">
        <v>33</v>
      </c>
      <c r="E13709" t="s">
        <v>533</v>
      </c>
    </row>
    <row r="13710" spans="1:5" x14ac:dyDescent="0.25">
      <c r="A13710" t="s">
        <v>14025</v>
      </c>
      <c r="B13710" t="s">
        <v>20</v>
      </c>
      <c r="C13710" t="s">
        <v>19</v>
      </c>
      <c r="D13710" t="s">
        <v>33</v>
      </c>
      <c r="E13710" t="s">
        <v>530</v>
      </c>
    </row>
    <row r="13711" spans="1:5" x14ac:dyDescent="0.25">
      <c r="A13711" t="s">
        <v>26612</v>
      </c>
      <c r="B13711" t="s">
        <v>20</v>
      </c>
      <c r="C13711" t="s">
        <v>19</v>
      </c>
      <c r="D13711" t="s">
        <v>33</v>
      </c>
      <c r="E13711" t="s">
        <v>533</v>
      </c>
    </row>
    <row r="13712" spans="1:5" x14ac:dyDescent="0.25">
      <c r="A13712" t="s">
        <v>14027</v>
      </c>
      <c r="B13712" t="s">
        <v>20</v>
      </c>
      <c r="C13712" t="s">
        <v>19</v>
      </c>
      <c r="D13712" t="s">
        <v>33</v>
      </c>
      <c r="E13712" t="s">
        <v>530</v>
      </c>
    </row>
    <row r="13713" spans="1:5" x14ac:dyDescent="0.25">
      <c r="A13713" t="s">
        <v>14028</v>
      </c>
      <c r="B13713" t="s">
        <v>20</v>
      </c>
      <c r="C13713" t="s">
        <v>19</v>
      </c>
      <c r="D13713" t="s">
        <v>33</v>
      </c>
      <c r="E13713" t="s">
        <v>530</v>
      </c>
    </row>
    <row r="13714" spans="1:5" x14ac:dyDescent="0.25">
      <c r="A13714" t="s">
        <v>27450</v>
      </c>
      <c r="B13714" t="s">
        <v>20</v>
      </c>
      <c r="C13714" t="s">
        <v>19</v>
      </c>
      <c r="D13714" t="s">
        <v>33</v>
      </c>
      <c r="E13714" t="s">
        <v>553</v>
      </c>
    </row>
    <row r="13715" spans="1:5" x14ac:dyDescent="0.25">
      <c r="A13715" t="s">
        <v>22323</v>
      </c>
      <c r="B13715" t="s">
        <v>20</v>
      </c>
      <c r="C13715" t="s">
        <v>19</v>
      </c>
      <c r="D13715" t="s">
        <v>33</v>
      </c>
      <c r="E13715" t="s">
        <v>533</v>
      </c>
    </row>
    <row r="13716" spans="1:5" x14ac:dyDescent="0.25">
      <c r="A13716" t="s">
        <v>14030</v>
      </c>
      <c r="B13716" t="s">
        <v>20</v>
      </c>
      <c r="C13716" t="s">
        <v>19</v>
      </c>
      <c r="D13716" t="s">
        <v>33</v>
      </c>
      <c r="E13716" t="s">
        <v>530</v>
      </c>
    </row>
    <row r="13717" spans="1:5" x14ac:dyDescent="0.25">
      <c r="A13717" t="s">
        <v>22319</v>
      </c>
      <c r="B13717" t="s">
        <v>20</v>
      </c>
      <c r="C13717" t="s">
        <v>19</v>
      </c>
      <c r="D13717" t="s">
        <v>33</v>
      </c>
      <c r="E13717" t="s">
        <v>533</v>
      </c>
    </row>
    <row r="13718" spans="1:5" x14ac:dyDescent="0.25">
      <c r="A13718" t="s">
        <v>14033</v>
      </c>
      <c r="B13718" t="s">
        <v>20</v>
      </c>
      <c r="C13718" t="s">
        <v>19</v>
      </c>
      <c r="D13718" t="s">
        <v>33</v>
      </c>
      <c r="E13718" t="s">
        <v>530</v>
      </c>
    </row>
    <row r="13719" spans="1:5" x14ac:dyDescent="0.25">
      <c r="A13719" t="s">
        <v>5176</v>
      </c>
      <c r="B13719" t="s">
        <v>20</v>
      </c>
      <c r="C13719" t="s">
        <v>19</v>
      </c>
      <c r="D13719" t="s">
        <v>33</v>
      </c>
      <c r="E13719" t="s">
        <v>533</v>
      </c>
    </row>
    <row r="13720" spans="1:5" x14ac:dyDescent="0.25">
      <c r="A13720" t="s">
        <v>14550</v>
      </c>
      <c r="B13720" t="s">
        <v>20</v>
      </c>
      <c r="C13720" t="s">
        <v>19</v>
      </c>
      <c r="D13720" t="s">
        <v>33</v>
      </c>
      <c r="E13720" t="s">
        <v>553</v>
      </c>
    </row>
    <row r="13721" spans="1:5" x14ac:dyDescent="0.25">
      <c r="A13721" t="s">
        <v>23654</v>
      </c>
      <c r="B13721" t="s">
        <v>20</v>
      </c>
      <c r="C13721" t="s">
        <v>19</v>
      </c>
      <c r="D13721" t="s">
        <v>33</v>
      </c>
      <c r="E13721" t="s">
        <v>553</v>
      </c>
    </row>
    <row r="13722" spans="1:5" x14ac:dyDescent="0.25">
      <c r="A13722" t="s">
        <v>29022</v>
      </c>
      <c r="B13722" t="s">
        <v>20</v>
      </c>
      <c r="C13722" t="s">
        <v>19</v>
      </c>
      <c r="D13722" t="s">
        <v>33</v>
      </c>
      <c r="E13722" t="s">
        <v>553</v>
      </c>
    </row>
    <row r="13723" spans="1:5" x14ac:dyDescent="0.25">
      <c r="A13723" t="s">
        <v>15661</v>
      </c>
      <c r="B13723" t="s">
        <v>20</v>
      </c>
      <c r="C13723" t="s">
        <v>19</v>
      </c>
      <c r="D13723" t="s">
        <v>65</v>
      </c>
      <c r="E13723" t="s">
        <v>553</v>
      </c>
    </row>
    <row r="13724" spans="1:5" x14ac:dyDescent="0.25">
      <c r="A13724" t="s">
        <v>14039</v>
      </c>
      <c r="B13724" t="s">
        <v>20</v>
      </c>
      <c r="C13724" t="s">
        <v>21</v>
      </c>
      <c r="D13724" t="s">
        <v>33</v>
      </c>
      <c r="E13724" t="s">
        <v>581</v>
      </c>
    </row>
    <row r="13725" spans="1:5" x14ac:dyDescent="0.25">
      <c r="A13725" t="s">
        <v>14040</v>
      </c>
      <c r="B13725" t="s">
        <v>20</v>
      </c>
      <c r="C13725" t="s">
        <v>21</v>
      </c>
      <c r="D13725" t="s">
        <v>33</v>
      </c>
      <c r="E13725" t="s">
        <v>582</v>
      </c>
    </row>
    <row r="13726" spans="1:5" x14ac:dyDescent="0.25">
      <c r="A13726" t="s">
        <v>43667</v>
      </c>
      <c r="B13726" t="s">
        <v>16</v>
      </c>
      <c r="C13726" t="s">
        <v>17</v>
      </c>
      <c r="D13726" t="s">
        <v>33</v>
      </c>
      <c r="E13726" t="s">
        <v>653</v>
      </c>
    </row>
    <row r="13727" spans="1:5" x14ac:dyDescent="0.25">
      <c r="A13727" t="s">
        <v>14041</v>
      </c>
      <c r="B13727" t="s">
        <v>20</v>
      </c>
      <c r="C13727" t="s">
        <v>19</v>
      </c>
      <c r="D13727" t="s">
        <v>33</v>
      </c>
      <c r="E13727" t="s">
        <v>523</v>
      </c>
    </row>
    <row r="13728" spans="1:5" x14ac:dyDescent="0.25">
      <c r="A13728" t="s">
        <v>10468</v>
      </c>
      <c r="B13728" t="s">
        <v>20</v>
      </c>
      <c r="C13728" t="s">
        <v>19</v>
      </c>
      <c r="D13728" t="s">
        <v>33</v>
      </c>
      <c r="E13728" t="s">
        <v>533</v>
      </c>
    </row>
    <row r="13729" spans="1:5" x14ac:dyDescent="0.25">
      <c r="A13729" t="s">
        <v>14044</v>
      </c>
      <c r="B13729" t="s">
        <v>20</v>
      </c>
      <c r="C13729" t="s">
        <v>19</v>
      </c>
      <c r="D13729" t="s">
        <v>33</v>
      </c>
      <c r="E13729" t="s">
        <v>538</v>
      </c>
    </row>
    <row r="13730" spans="1:5" x14ac:dyDescent="0.25">
      <c r="A13730" t="s">
        <v>14043</v>
      </c>
      <c r="B13730" t="s">
        <v>20</v>
      </c>
      <c r="C13730" t="s">
        <v>19</v>
      </c>
      <c r="D13730" t="s">
        <v>33</v>
      </c>
      <c r="E13730" t="s">
        <v>530</v>
      </c>
    </row>
    <row r="13731" spans="1:5" x14ac:dyDescent="0.25">
      <c r="A13731" t="s">
        <v>10469</v>
      </c>
      <c r="B13731" t="s">
        <v>20</v>
      </c>
      <c r="C13731" t="s">
        <v>19</v>
      </c>
      <c r="D13731" t="s">
        <v>33</v>
      </c>
      <c r="E13731" t="s">
        <v>533</v>
      </c>
    </row>
    <row r="13732" spans="1:5" x14ac:dyDescent="0.25">
      <c r="A13732" t="s">
        <v>10472</v>
      </c>
      <c r="B13732" t="s">
        <v>20</v>
      </c>
      <c r="C13732" t="s">
        <v>19</v>
      </c>
      <c r="D13732" t="s">
        <v>33</v>
      </c>
      <c r="E13732" t="s">
        <v>533</v>
      </c>
    </row>
    <row r="13733" spans="1:5" x14ac:dyDescent="0.25">
      <c r="A13733" t="s">
        <v>14047</v>
      </c>
      <c r="B13733" t="s">
        <v>20</v>
      </c>
      <c r="C13733" t="s">
        <v>21</v>
      </c>
      <c r="D13733" t="s">
        <v>33</v>
      </c>
      <c r="E13733" t="s">
        <v>582</v>
      </c>
    </row>
    <row r="13734" spans="1:5" x14ac:dyDescent="0.25">
      <c r="A13734" t="s">
        <v>14048</v>
      </c>
      <c r="B13734" t="s">
        <v>16</v>
      </c>
      <c r="C13734" t="s">
        <v>17</v>
      </c>
      <c r="D13734" t="s">
        <v>33</v>
      </c>
      <c r="E13734" t="s">
        <v>653</v>
      </c>
    </row>
    <row r="13735" spans="1:5" x14ac:dyDescent="0.25">
      <c r="A13735" t="s">
        <v>19932</v>
      </c>
      <c r="B13735" t="s">
        <v>20</v>
      </c>
      <c r="C13735" t="s">
        <v>19</v>
      </c>
      <c r="D13735" t="s">
        <v>33</v>
      </c>
      <c r="E13735" t="s">
        <v>553</v>
      </c>
    </row>
    <row r="13736" spans="1:5" x14ac:dyDescent="0.25">
      <c r="A13736" t="s">
        <v>14050</v>
      </c>
      <c r="B13736" t="s">
        <v>20</v>
      </c>
      <c r="C13736" t="s">
        <v>21</v>
      </c>
      <c r="D13736" t="s">
        <v>33</v>
      </c>
      <c r="E13736" t="s">
        <v>582</v>
      </c>
    </row>
    <row r="13737" spans="1:5" x14ac:dyDescent="0.25">
      <c r="A13737" t="s">
        <v>14051</v>
      </c>
      <c r="B13737" t="s">
        <v>20</v>
      </c>
      <c r="C13737" t="s">
        <v>19</v>
      </c>
      <c r="D13737" t="s">
        <v>33</v>
      </c>
      <c r="E13737" t="s">
        <v>530</v>
      </c>
    </row>
    <row r="13738" spans="1:5" x14ac:dyDescent="0.25">
      <c r="A13738" t="s">
        <v>20562</v>
      </c>
      <c r="B13738" t="s">
        <v>20</v>
      </c>
      <c r="C13738" t="s">
        <v>19</v>
      </c>
      <c r="D13738" t="s">
        <v>65</v>
      </c>
      <c r="E13738" t="s">
        <v>533</v>
      </c>
    </row>
    <row r="13739" spans="1:5" x14ac:dyDescent="0.25">
      <c r="A13739" t="s">
        <v>19098</v>
      </c>
      <c r="B13739" t="s">
        <v>20</v>
      </c>
      <c r="C13739" t="s">
        <v>19</v>
      </c>
      <c r="D13739" t="s">
        <v>33</v>
      </c>
      <c r="E13739" t="s">
        <v>533</v>
      </c>
    </row>
    <row r="13740" spans="1:5" x14ac:dyDescent="0.25">
      <c r="A13740" t="s">
        <v>14054</v>
      </c>
      <c r="B13740" t="s">
        <v>20</v>
      </c>
      <c r="C13740" t="s">
        <v>21</v>
      </c>
      <c r="D13740" t="s">
        <v>33</v>
      </c>
      <c r="E13740" t="s">
        <v>582</v>
      </c>
    </row>
    <row r="13741" spans="1:5" x14ac:dyDescent="0.25">
      <c r="A13741" t="s">
        <v>14056</v>
      </c>
      <c r="B13741" t="s">
        <v>20</v>
      </c>
      <c r="C13741" t="s">
        <v>19</v>
      </c>
      <c r="D13741" t="s">
        <v>33</v>
      </c>
      <c r="E13741" t="s">
        <v>530</v>
      </c>
    </row>
    <row r="13742" spans="1:5" x14ac:dyDescent="0.25">
      <c r="A13742" t="s">
        <v>7846</v>
      </c>
      <c r="B13742" t="s">
        <v>20</v>
      </c>
      <c r="C13742" t="s">
        <v>19</v>
      </c>
      <c r="D13742" t="s">
        <v>33</v>
      </c>
      <c r="E13742" t="s">
        <v>533</v>
      </c>
    </row>
    <row r="13743" spans="1:5" x14ac:dyDescent="0.25">
      <c r="A13743" t="s">
        <v>22895</v>
      </c>
      <c r="B13743" t="s">
        <v>20</v>
      </c>
      <c r="C13743" t="s">
        <v>19</v>
      </c>
      <c r="D13743" t="s">
        <v>33</v>
      </c>
      <c r="E13743" t="s">
        <v>533</v>
      </c>
    </row>
    <row r="13744" spans="1:5" x14ac:dyDescent="0.25">
      <c r="A13744" t="s">
        <v>14058</v>
      </c>
      <c r="B13744" t="s">
        <v>20</v>
      </c>
      <c r="C13744" t="s">
        <v>19</v>
      </c>
      <c r="D13744" t="s">
        <v>33</v>
      </c>
      <c r="E13744" t="s">
        <v>530</v>
      </c>
    </row>
    <row r="13745" spans="1:5" x14ac:dyDescent="0.25">
      <c r="A13745" t="s">
        <v>14059</v>
      </c>
      <c r="B13745" t="s">
        <v>16</v>
      </c>
      <c r="C13745" t="s">
        <v>17</v>
      </c>
      <c r="D13745" t="s">
        <v>33</v>
      </c>
      <c r="E13745" t="s">
        <v>653</v>
      </c>
    </row>
    <row r="13746" spans="1:5" x14ac:dyDescent="0.25">
      <c r="A13746" t="s">
        <v>23966</v>
      </c>
      <c r="B13746" t="s">
        <v>20</v>
      </c>
      <c r="C13746" t="s">
        <v>19</v>
      </c>
      <c r="D13746" t="s">
        <v>65</v>
      </c>
      <c r="E13746" t="s">
        <v>553</v>
      </c>
    </row>
    <row r="13747" spans="1:5" x14ac:dyDescent="0.25">
      <c r="A13747" t="s">
        <v>14061</v>
      </c>
      <c r="B13747" t="s">
        <v>20</v>
      </c>
      <c r="C13747" t="s">
        <v>19</v>
      </c>
      <c r="D13747" t="s">
        <v>33</v>
      </c>
      <c r="E13747" t="s">
        <v>530</v>
      </c>
    </row>
    <row r="13748" spans="1:5" x14ac:dyDescent="0.25">
      <c r="A13748" t="s">
        <v>28470</v>
      </c>
      <c r="B13748" t="s">
        <v>20</v>
      </c>
      <c r="C13748" t="s">
        <v>19</v>
      </c>
      <c r="D13748" t="s">
        <v>65</v>
      </c>
      <c r="E13748" t="s">
        <v>553</v>
      </c>
    </row>
    <row r="13749" spans="1:5" x14ac:dyDescent="0.25">
      <c r="A13749" t="s">
        <v>5216</v>
      </c>
      <c r="B13749" t="s">
        <v>20</v>
      </c>
      <c r="C13749" t="s">
        <v>19</v>
      </c>
      <c r="D13749" t="s">
        <v>33</v>
      </c>
      <c r="E13749" t="s">
        <v>553</v>
      </c>
    </row>
    <row r="13750" spans="1:5" x14ac:dyDescent="0.25">
      <c r="A13750" t="s">
        <v>16246</v>
      </c>
      <c r="B13750" t="s">
        <v>20</v>
      </c>
      <c r="C13750" t="s">
        <v>19</v>
      </c>
      <c r="D13750" t="s">
        <v>33</v>
      </c>
      <c r="E13750" t="s">
        <v>553</v>
      </c>
    </row>
    <row r="13751" spans="1:5" x14ac:dyDescent="0.25">
      <c r="A13751" t="s">
        <v>18332</v>
      </c>
      <c r="B13751" t="s">
        <v>20</v>
      </c>
      <c r="C13751" t="s">
        <v>19</v>
      </c>
      <c r="D13751" t="s">
        <v>65</v>
      </c>
      <c r="E13751" t="s">
        <v>553</v>
      </c>
    </row>
    <row r="13752" spans="1:5" x14ac:dyDescent="0.25">
      <c r="A13752" t="s">
        <v>14066</v>
      </c>
      <c r="B13752" t="s">
        <v>16</v>
      </c>
      <c r="C13752" t="s">
        <v>15</v>
      </c>
      <c r="D13752" t="s">
        <v>33</v>
      </c>
      <c r="E13752" t="s">
        <v>659</v>
      </c>
    </row>
    <row r="13753" spans="1:5" x14ac:dyDescent="0.25">
      <c r="A13753" t="s">
        <v>4764</v>
      </c>
      <c r="B13753" t="s">
        <v>20</v>
      </c>
      <c r="C13753" t="s">
        <v>19</v>
      </c>
      <c r="D13753" t="s">
        <v>33</v>
      </c>
      <c r="E13753" t="s">
        <v>553</v>
      </c>
    </row>
    <row r="13754" spans="1:5" x14ac:dyDescent="0.25">
      <c r="A13754" t="s">
        <v>14068</v>
      </c>
      <c r="B13754" t="s">
        <v>14</v>
      </c>
      <c r="C13754" t="s">
        <v>14</v>
      </c>
      <c r="D13754" t="s">
        <v>64</v>
      </c>
      <c r="E13754" t="s">
        <v>497</v>
      </c>
    </row>
    <row r="13755" spans="1:5" x14ac:dyDescent="0.25">
      <c r="A13755" t="s">
        <v>14069</v>
      </c>
      <c r="B13755" t="s">
        <v>16</v>
      </c>
      <c r="C13755" t="s">
        <v>15</v>
      </c>
      <c r="D13755" t="s">
        <v>33</v>
      </c>
      <c r="E13755" t="s">
        <v>571</v>
      </c>
    </row>
    <row r="13756" spans="1:5" x14ac:dyDescent="0.25">
      <c r="A13756" t="s">
        <v>14070</v>
      </c>
      <c r="B13756" t="s">
        <v>16</v>
      </c>
      <c r="C13756" t="s">
        <v>15</v>
      </c>
      <c r="D13756" t="s">
        <v>33</v>
      </c>
      <c r="E13756" t="s">
        <v>571</v>
      </c>
    </row>
    <row r="13757" spans="1:5" x14ac:dyDescent="0.25">
      <c r="A13757" t="s">
        <v>14071</v>
      </c>
      <c r="B13757" t="s">
        <v>16</v>
      </c>
      <c r="C13757" t="s">
        <v>15</v>
      </c>
      <c r="D13757" t="s">
        <v>33</v>
      </c>
      <c r="E13757" t="s">
        <v>571</v>
      </c>
    </row>
    <row r="13758" spans="1:5" x14ac:dyDescent="0.25">
      <c r="A13758" t="s">
        <v>14072</v>
      </c>
      <c r="B13758" t="s">
        <v>20</v>
      </c>
      <c r="C13758" t="s">
        <v>21</v>
      </c>
      <c r="D13758" t="s">
        <v>33</v>
      </c>
      <c r="E13758" t="s">
        <v>716</v>
      </c>
    </row>
    <row r="13759" spans="1:5" x14ac:dyDescent="0.25">
      <c r="A13759" t="s">
        <v>14073</v>
      </c>
      <c r="B13759" t="s">
        <v>20</v>
      </c>
      <c r="C13759" t="s">
        <v>19</v>
      </c>
      <c r="D13759" t="s">
        <v>33</v>
      </c>
      <c r="E13759" t="s">
        <v>502</v>
      </c>
    </row>
    <row r="13760" spans="1:5" x14ac:dyDescent="0.25">
      <c r="A13760" t="s">
        <v>14074</v>
      </c>
      <c r="B13760" t="s">
        <v>20</v>
      </c>
      <c r="C13760" t="s">
        <v>21</v>
      </c>
      <c r="D13760" t="s">
        <v>33</v>
      </c>
      <c r="E13760" t="s">
        <v>506</v>
      </c>
    </row>
    <row r="13761" spans="1:5" x14ac:dyDescent="0.25">
      <c r="A13761" t="s">
        <v>14075</v>
      </c>
      <c r="B13761" t="s">
        <v>20</v>
      </c>
      <c r="C13761" t="s">
        <v>19</v>
      </c>
      <c r="D13761" t="s">
        <v>33</v>
      </c>
      <c r="E13761" t="s">
        <v>917</v>
      </c>
    </row>
    <row r="13762" spans="1:5" x14ac:dyDescent="0.25">
      <c r="A13762" t="s">
        <v>14076</v>
      </c>
      <c r="B13762" t="s">
        <v>20</v>
      </c>
      <c r="C13762" t="s">
        <v>19</v>
      </c>
      <c r="D13762" t="s">
        <v>33</v>
      </c>
      <c r="E13762" t="s">
        <v>502</v>
      </c>
    </row>
    <row r="13763" spans="1:5" x14ac:dyDescent="0.25">
      <c r="A13763" t="s">
        <v>14077</v>
      </c>
      <c r="B13763" t="s">
        <v>20</v>
      </c>
      <c r="C13763" t="s">
        <v>19</v>
      </c>
      <c r="D13763" t="s">
        <v>33</v>
      </c>
      <c r="E13763" t="s">
        <v>502</v>
      </c>
    </row>
    <row r="13764" spans="1:5" x14ac:dyDescent="0.25">
      <c r="A13764" t="s">
        <v>14078</v>
      </c>
      <c r="B13764" t="s">
        <v>20</v>
      </c>
      <c r="C13764" t="s">
        <v>19</v>
      </c>
      <c r="D13764" t="s">
        <v>33</v>
      </c>
      <c r="E13764" t="s">
        <v>502</v>
      </c>
    </row>
    <row r="13765" spans="1:5" x14ac:dyDescent="0.25">
      <c r="A13765" t="s">
        <v>14079</v>
      </c>
      <c r="B13765" t="s">
        <v>20</v>
      </c>
      <c r="C13765" t="s">
        <v>19</v>
      </c>
      <c r="D13765" t="s">
        <v>33</v>
      </c>
      <c r="E13765" t="s">
        <v>502</v>
      </c>
    </row>
    <row r="13766" spans="1:5" x14ac:dyDescent="0.25">
      <c r="A13766" t="s">
        <v>14080</v>
      </c>
      <c r="B13766" t="s">
        <v>20</v>
      </c>
      <c r="C13766" t="s">
        <v>19</v>
      </c>
      <c r="D13766" t="s">
        <v>33</v>
      </c>
      <c r="E13766" t="s">
        <v>502</v>
      </c>
    </row>
    <row r="13767" spans="1:5" x14ac:dyDescent="0.25">
      <c r="A13767" t="s">
        <v>14081</v>
      </c>
      <c r="B13767" t="s">
        <v>20</v>
      </c>
      <c r="C13767" t="s">
        <v>19</v>
      </c>
      <c r="D13767" t="s">
        <v>33</v>
      </c>
      <c r="E13767" t="s">
        <v>502</v>
      </c>
    </row>
    <row r="13768" spans="1:5" x14ac:dyDescent="0.25">
      <c r="A13768" t="s">
        <v>14082</v>
      </c>
      <c r="B13768" t="s">
        <v>14</v>
      </c>
      <c r="C13768" t="s">
        <v>14</v>
      </c>
      <c r="D13768" t="s">
        <v>34</v>
      </c>
      <c r="E13768" t="s">
        <v>520</v>
      </c>
    </row>
    <row r="13769" spans="1:5" x14ac:dyDescent="0.25">
      <c r="A13769" t="s">
        <v>14083</v>
      </c>
      <c r="B13769" t="s">
        <v>14</v>
      </c>
      <c r="C13769" t="s">
        <v>14</v>
      </c>
      <c r="D13769" t="s">
        <v>34</v>
      </c>
      <c r="E13769" t="s">
        <v>520</v>
      </c>
    </row>
    <row r="13770" spans="1:5" x14ac:dyDescent="0.25">
      <c r="A13770" t="s">
        <v>14084</v>
      </c>
      <c r="B13770" t="s">
        <v>14</v>
      </c>
      <c r="C13770" t="s">
        <v>14</v>
      </c>
      <c r="D13770" t="s">
        <v>34</v>
      </c>
      <c r="E13770" t="s">
        <v>520</v>
      </c>
    </row>
    <row r="13771" spans="1:5" x14ac:dyDescent="0.25">
      <c r="A13771" t="s">
        <v>14085</v>
      </c>
      <c r="B13771" t="s">
        <v>14</v>
      </c>
      <c r="C13771" t="s">
        <v>14</v>
      </c>
      <c r="D13771" t="s">
        <v>34</v>
      </c>
      <c r="E13771" t="s">
        <v>520</v>
      </c>
    </row>
    <row r="13772" spans="1:5" x14ac:dyDescent="0.25">
      <c r="A13772" t="s">
        <v>14086</v>
      </c>
      <c r="B13772" t="s">
        <v>14</v>
      </c>
      <c r="C13772" t="s">
        <v>14</v>
      </c>
      <c r="D13772" t="s">
        <v>34</v>
      </c>
      <c r="E13772" t="s">
        <v>520</v>
      </c>
    </row>
    <row r="13773" spans="1:5" x14ac:dyDescent="0.25">
      <c r="A13773" t="s">
        <v>14088</v>
      </c>
      <c r="B13773" t="s">
        <v>14</v>
      </c>
      <c r="C13773" t="s">
        <v>14</v>
      </c>
      <c r="D13773" t="s">
        <v>34</v>
      </c>
      <c r="E13773" t="s">
        <v>520</v>
      </c>
    </row>
    <row r="13774" spans="1:5" x14ac:dyDescent="0.25">
      <c r="A13774" t="s">
        <v>14087</v>
      </c>
      <c r="B13774" t="s">
        <v>14</v>
      </c>
      <c r="C13774" t="s">
        <v>14</v>
      </c>
      <c r="D13774" t="s">
        <v>34</v>
      </c>
      <c r="E13774" t="s">
        <v>520</v>
      </c>
    </row>
    <row r="13775" spans="1:5" x14ac:dyDescent="0.25">
      <c r="A13775" t="s">
        <v>14089</v>
      </c>
      <c r="B13775" t="s">
        <v>14</v>
      </c>
      <c r="C13775" t="s">
        <v>14</v>
      </c>
      <c r="D13775" t="s">
        <v>34</v>
      </c>
      <c r="E13775" t="s">
        <v>520</v>
      </c>
    </row>
    <row r="13776" spans="1:5" x14ac:dyDescent="0.25">
      <c r="A13776" t="s">
        <v>14090</v>
      </c>
      <c r="B13776" t="s">
        <v>14</v>
      </c>
      <c r="C13776" t="s">
        <v>14</v>
      </c>
      <c r="D13776" t="s">
        <v>34</v>
      </c>
      <c r="E13776" t="s">
        <v>520</v>
      </c>
    </row>
    <row r="13777" spans="1:5" x14ac:dyDescent="0.25">
      <c r="A13777" t="s">
        <v>14091</v>
      </c>
      <c r="B13777" t="s">
        <v>14</v>
      </c>
      <c r="C13777" t="s">
        <v>14</v>
      </c>
      <c r="D13777" t="s">
        <v>64</v>
      </c>
      <c r="E13777" t="s">
        <v>637</v>
      </c>
    </row>
    <row r="13778" spans="1:5" x14ac:dyDescent="0.25">
      <c r="A13778" t="s">
        <v>14092</v>
      </c>
      <c r="B13778" t="s">
        <v>14</v>
      </c>
      <c r="C13778" t="s">
        <v>14</v>
      </c>
      <c r="D13778" t="s">
        <v>34</v>
      </c>
      <c r="E13778" t="s">
        <v>520</v>
      </c>
    </row>
    <row r="13779" spans="1:5" x14ac:dyDescent="0.25">
      <c r="A13779" t="s">
        <v>14093</v>
      </c>
      <c r="B13779" t="s">
        <v>14</v>
      </c>
      <c r="C13779" t="s">
        <v>14</v>
      </c>
      <c r="D13779" t="s">
        <v>34</v>
      </c>
      <c r="E13779" t="s">
        <v>520</v>
      </c>
    </row>
    <row r="13780" spans="1:5" x14ac:dyDescent="0.25">
      <c r="A13780" t="s">
        <v>14094</v>
      </c>
      <c r="B13780" t="s">
        <v>14</v>
      </c>
      <c r="C13780" t="s">
        <v>14</v>
      </c>
      <c r="D13780" t="s">
        <v>34</v>
      </c>
      <c r="E13780" t="s">
        <v>520</v>
      </c>
    </row>
    <row r="13781" spans="1:5" x14ac:dyDescent="0.25">
      <c r="A13781" t="s">
        <v>14095</v>
      </c>
      <c r="B13781" t="s">
        <v>14</v>
      </c>
      <c r="C13781" t="s">
        <v>14</v>
      </c>
      <c r="D13781" t="s">
        <v>34</v>
      </c>
      <c r="E13781" t="s">
        <v>520</v>
      </c>
    </row>
    <row r="13782" spans="1:5" x14ac:dyDescent="0.25">
      <c r="A13782" t="s">
        <v>14096</v>
      </c>
      <c r="B13782" t="s">
        <v>14</v>
      </c>
      <c r="C13782" t="s">
        <v>14</v>
      </c>
      <c r="D13782" t="s">
        <v>34</v>
      </c>
      <c r="E13782" t="s">
        <v>520</v>
      </c>
    </row>
    <row r="13783" spans="1:5" x14ac:dyDescent="0.25">
      <c r="A13783" t="s">
        <v>14098</v>
      </c>
      <c r="B13783" t="s">
        <v>14</v>
      </c>
      <c r="C13783" t="s">
        <v>14</v>
      </c>
      <c r="D13783" t="s">
        <v>34</v>
      </c>
      <c r="E13783" t="s">
        <v>520</v>
      </c>
    </row>
    <row r="13784" spans="1:5" x14ac:dyDescent="0.25">
      <c r="A13784" t="s">
        <v>14097</v>
      </c>
      <c r="B13784" t="s">
        <v>14</v>
      </c>
      <c r="C13784" t="s">
        <v>14</v>
      </c>
      <c r="D13784" t="s">
        <v>34</v>
      </c>
      <c r="E13784" t="s">
        <v>520</v>
      </c>
    </row>
    <row r="13785" spans="1:5" x14ac:dyDescent="0.25">
      <c r="A13785" t="s">
        <v>14099</v>
      </c>
      <c r="B13785" t="s">
        <v>14</v>
      </c>
      <c r="C13785" t="s">
        <v>14</v>
      </c>
      <c r="D13785" t="s">
        <v>64</v>
      </c>
      <c r="E13785" t="s">
        <v>518</v>
      </c>
    </row>
    <row r="13786" spans="1:5" x14ac:dyDescent="0.25">
      <c r="A13786" t="s">
        <v>14100</v>
      </c>
      <c r="B13786" t="s">
        <v>14</v>
      </c>
      <c r="C13786" t="s">
        <v>14</v>
      </c>
      <c r="D13786" t="s">
        <v>64</v>
      </c>
      <c r="E13786" t="s">
        <v>518</v>
      </c>
    </row>
    <row r="13787" spans="1:5" x14ac:dyDescent="0.25">
      <c r="A13787" t="s">
        <v>14101</v>
      </c>
      <c r="B13787" t="s">
        <v>14</v>
      </c>
      <c r="C13787" t="s">
        <v>14</v>
      </c>
      <c r="D13787" t="s">
        <v>64</v>
      </c>
      <c r="E13787" t="s">
        <v>517</v>
      </c>
    </row>
    <row r="13788" spans="1:5" x14ac:dyDescent="0.25">
      <c r="A13788" t="s">
        <v>14102</v>
      </c>
      <c r="B13788" t="s">
        <v>14</v>
      </c>
      <c r="C13788" t="s">
        <v>14</v>
      </c>
      <c r="D13788" t="s">
        <v>64</v>
      </c>
      <c r="E13788" t="s">
        <v>517</v>
      </c>
    </row>
    <row r="13789" spans="1:5" x14ac:dyDescent="0.25">
      <c r="A13789" t="s">
        <v>14103</v>
      </c>
      <c r="B13789" t="s">
        <v>14</v>
      </c>
      <c r="C13789" t="s">
        <v>14</v>
      </c>
      <c r="D13789" t="s">
        <v>64</v>
      </c>
      <c r="E13789" t="s">
        <v>718</v>
      </c>
    </row>
    <row r="13790" spans="1:5" x14ac:dyDescent="0.25">
      <c r="A13790" t="s">
        <v>14104</v>
      </c>
      <c r="B13790" t="s">
        <v>14</v>
      </c>
      <c r="C13790" t="s">
        <v>14</v>
      </c>
      <c r="D13790" t="s">
        <v>34</v>
      </c>
      <c r="E13790" t="s">
        <v>520</v>
      </c>
    </row>
    <row r="13791" spans="1:5" x14ac:dyDescent="0.25">
      <c r="A13791" t="s">
        <v>14105</v>
      </c>
      <c r="B13791" t="s">
        <v>14</v>
      </c>
      <c r="C13791" t="s">
        <v>14</v>
      </c>
      <c r="D13791" t="s">
        <v>34</v>
      </c>
      <c r="E13791" t="s">
        <v>520</v>
      </c>
    </row>
    <row r="13792" spans="1:5" x14ac:dyDescent="0.25">
      <c r="A13792" t="s">
        <v>14106</v>
      </c>
      <c r="B13792" t="s">
        <v>14</v>
      </c>
      <c r="C13792" t="s">
        <v>14</v>
      </c>
      <c r="D13792" t="s">
        <v>64</v>
      </c>
      <c r="E13792" t="s">
        <v>517</v>
      </c>
    </row>
    <row r="13793" spans="1:5" x14ac:dyDescent="0.25">
      <c r="A13793" t="s">
        <v>14107</v>
      </c>
      <c r="B13793" t="s">
        <v>14</v>
      </c>
      <c r="C13793" t="s">
        <v>14</v>
      </c>
      <c r="D13793" t="s">
        <v>64</v>
      </c>
      <c r="E13793" t="s">
        <v>517</v>
      </c>
    </row>
    <row r="13794" spans="1:5" x14ac:dyDescent="0.25">
      <c r="A13794" t="s">
        <v>14108</v>
      </c>
      <c r="B13794" t="s">
        <v>14</v>
      </c>
      <c r="C13794" t="s">
        <v>14</v>
      </c>
      <c r="D13794" t="s">
        <v>34</v>
      </c>
      <c r="E13794" t="s">
        <v>520</v>
      </c>
    </row>
    <row r="13795" spans="1:5" x14ac:dyDescent="0.25">
      <c r="A13795" t="s">
        <v>14109</v>
      </c>
      <c r="B13795" t="s">
        <v>14</v>
      </c>
      <c r="C13795" t="s">
        <v>14</v>
      </c>
      <c r="D13795" t="s">
        <v>34</v>
      </c>
      <c r="E13795" t="s">
        <v>520</v>
      </c>
    </row>
    <row r="13796" spans="1:5" x14ac:dyDescent="0.25">
      <c r="A13796" t="s">
        <v>14110</v>
      </c>
      <c r="B13796" t="s">
        <v>14</v>
      </c>
      <c r="C13796" t="s">
        <v>14</v>
      </c>
      <c r="D13796" t="s">
        <v>34</v>
      </c>
      <c r="E13796" t="s">
        <v>520</v>
      </c>
    </row>
    <row r="13797" spans="1:5" x14ac:dyDescent="0.25">
      <c r="A13797" t="s">
        <v>14111</v>
      </c>
      <c r="B13797" t="s">
        <v>14</v>
      </c>
      <c r="C13797" t="s">
        <v>14</v>
      </c>
      <c r="D13797" t="s">
        <v>34</v>
      </c>
      <c r="E13797" t="s">
        <v>520</v>
      </c>
    </row>
    <row r="13798" spans="1:5" x14ac:dyDescent="0.25">
      <c r="A13798" t="s">
        <v>14112</v>
      </c>
      <c r="B13798" t="s">
        <v>14</v>
      </c>
      <c r="C13798" t="s">
        <v>14</v>
      </c>
      <c r="D13798" t="s">
        <v>34</v>
      </c>
      <c r="E13798" t="s">
        <v>520</v>
      </c>
    </row>
    <row r="13799" spans="1:5" x14ac:dyDescent="0.25">
      <c r="A13799" t="s">
        <v>14113</v>
      </c>
      <c r="B13799" t="s">
        <v>14</v>
      </c>
      <c r="C13799" t="s">
        <v>14</v>
      </c>
      <c r="D13799" t="s">
        <v>34</v>
      </c>
      <c r="E13799" t="s">
        <v>520</v>
      </c>
    </row>
    <row r="13800" spans="1:5" x14ac:dyDescent="0.25">
      <c r="A13800" t="s">
        <v>14114</v>
      </c>
      <c r="B13800" t="s">
        <v>14</v>
      </c>
      <c r="C13800" t="s">
        <v>14</v>
      </c>
      <c r="D13800" t="s">
        <v>34</v>
      </c>
      <c r="E13800" t="s">
        <v>520</v>
      </c>
    </row>
    <row r="13801" spans="1:5" x14ac:dyDescent="0.25">
      <c r="A13801" t="s">
        <v>14116</v>
      </c>
      <c r="B13801" t="s">
        <v>14</v>
      </c>
      <c r="C13801" t="s">
        <v>14</v>
      </c>
      <c r="D13801" t="s">
        <v>34</v>
      </c>
      <c r="E13801" t="s">
        <v>520</v>
      </c>
    </row>
    <row r="13802" spans="1:5" x14ac:dyDescent="0.25">
      <c r="A13802" t="s">
        <v>14115</v>
      </c>
      <c r="B13802" t="s">
        <v>14</v>
      </c>
      <c r="C13802" t="s">
        <v>14</v>
      </c>
      <c r="D13802" t="s">
        <v>34</v>
      </c>
      <c r="E13802" t="s">
        <v>520</v>
      </c>
    </row>
    <row r="13803" spans="1:5" x14ac:dyDescent="0.25">
      <c r="A13803" t="s">
        <v>14119</v>
      </c>
      <c r="B13803" t="s">
        <v>14</v>
      </c>
      <c r="C13803" t="s">
        <v>14</v>
      </c>
      <c r="D13803" t="s">
        <v>34</v>
      </c>
      <c r="E13803" t="s">
        <v>520</v>
      </c>
    </row>
    <row r="13804" spans="1:5" x14ac:dyDescent="0.25">
      <c r="A13804" t="s">
        <v>14118</v>
      </c>
      <c r="B13804" t="s">
        <v>14</v>
      </c>
      <c r="C13804" t="s">
        <v>14</v>
      </c>
      <c r="D13804" t="s">
        <v>34</v>
      </c>
      <c r="E13804" t="s">
        <v>520</v>
      </c>
    </row>
    <row r="13805" spans="1:5" x14ac:dyDescent="0.25">
      <c r="A13805" t="s">
        <v>14117</v>
      </c>
      <c r="B13805" t="s">
        <v>14</v>
      </c>
      <c r="C13805" t="s">
        <v>14</v>
      </c>
      <c r="D13805" t="s">
        <v>34</v>
      </c>
      <c r="E13805" t="s">
        <v>520</v>
      </c>
    </row>
    <row r="13806" spans="1:5" x14ac:dyDescent="0.25">
      <c r="A13806" t="s">
        <v>14121</v>
      </c>
      <c r="B13806" t="s">
        <v>14</v>
      </c>
      <c r="C13806" t="s">
        <v>14</v>
      </c>
      <c r="D13806" t="s">
        <v>34</v>
      </c>
      <c r="E13806" t="s">
        <v>520</v>
      </c>
    </row>
    <row r="13807" spans="1:5" x14ac:dyDescent="0.25">
      <c r="A13807" t="s">
        <v>14122</v>
      </c>
      <c r="B13807" t="s">
        <v>14</v>
      </c>
      <c r="C13807" t="s">
        <v>14</v>
      </c>
      <c r="D13807" t="s">
        <v>34</v>
      </c>
      <c r="E13807" t="s">
        <v>520</v>
      </c>
    </row>
    <row r="13808" spans="1:5" x14ac:dyDescent="0.25">
      <c r="A13808" t="s">
        <v>14120</v>
      </c>
      <c r="B13808" t="s">
        <v>14</v>
      </c>
      <c r="C13808" t="s">
        <v>14</v>
      </c>
      <c r="D13808" t="s">
        <v>34</v>
      </c>
      <c r="E13808" t="s">
        <v>520</v>
      </c>
    </row>
    <row r="13809" spans="1:5" x14ac:dyDescent="0.25">
      <c r="A13809" t="s">
        <v>14123</v>
      </c>
      <c r="B13809" t="s">
        <v>14</v>
      </c>
      <c r="C13809" t="s">
        <v>14</v>
      </c>
      <c r="D13809" t="s">
        <v>34</v>
      </c>
      <c r="E13809" t="s">
        <v>520</v>
      </c>
    </row>
    <row r="13810" spans="1:5" x14ac:dyDescent="0.25">
      <c r="A13810" t="s">
        <v>14124</v>
      </c>
      <c r="B13810" t="s">
        <v>14</v>
      </c>
      <c r="C13810" t="s">
        <v>14</v>
      </c>
      <c r="D13810" t="s">
        <v>34</v>
      </c>
      <c r="E13810" t="s">
        <v>520</v>
      </c>
    </row>
    <row r="13811" spans="1:5" x14ac:dyDescent="0.25">
      <c r="A13811" t="s">
        <v>14125</v>
      </c>
      <c r="B13811" t="s">
        <v>14</v>
      </c>
      <c r="C13811" t="s">
        <v>14</v>
      </c>
      <c r="D13811" t="s">
        <v>34</v>
      </c>
      <c r="E13811" t="s">
        <v>520</v>
      </c>
    </row>
    <row r="13812" spans="1:5" x14ac:dyDescent="0.25">
      <c r="A13812" t="s">
        <v>14126</v>
      </c>
      <c r="B13812" t="s">
        <v>14</v>
      </c>
      <c r="C13812" t="s">
        <v>14</v>
      </c>
      <c r="D13812" t="s">
        <v>34</v>
      </c>
      <c r="E13812" t="s">
        <v>520</v>
      </c>
    </row>
    <row r="13813" spans="1:5" x14ac:dyDescent="0.25">
      <c r="A13813" t="s">
        <v>14127</v>
      </c>
      <c r="B13813" t="s">
        <v>14</v>
      </c>
      <c r="C13813" t="s">
        <v>14</v>
      </c>
      <c r="D13813" t="s">
        <v>34</v>
      </c>
      <c r="E13813" t="s">
        <v>520</v>
      </c>
    </row>
    <row r="13814" spans="1:5" x14ac:dyDescent="0.25">
      <c r="A13814" t="s">
        <v>14128</v>
      </c>
      <c r="B13814" t="s">
        <v>14</v>
      </c>
      <c r="C13814" t="s">
        <v>14</v>
      </c>
      <c r="D13814" t="s">
        <v>34</v>
      </c>
      <c r="E13814" t="s">
        <v>520</v>
      </c>
    </row>
    <row r="13815" spans="1:5" x14ac:dyDescent="0.25">
      <c r="A13815" t="s">
        <v>14129</v>
      </c>
      <c r="B13815" t="s">
        <v>14</v>
      </c>
      <c r="C13815" t="s">
        <v>14</v>
      </c>
      <c r="D13815" t="s">
        <v>34</v>
      </c>
      <c r="E13815" t="s">
        <v>520</v>
      </c>
    </row>
    <row r="13816" spans="1:5" x14ac:dyDescent="0.25">
      <c r="A13816" t="s">
        <v>14130</v>
      </c>
      <c r="B13816" t="s">
        <v>14</v>
      </c>
      <c r="C13816" t="s">
        <v>14</v>
      </c>
      <c r="D13816" t="s">
        <v>64</v>
      </c>
      <c r="E13816" t="s">
        <v>517</v>
      </c>
    </row>
    <row r="13817" spans="1:5" x14ac:dyDescent="0.25">
      <c r="A13817" t="s">
        <v>14131</v>
      </c>
      <c r="B13817" t="s">
        <v>14</v>
      </c>
      <c r="C13817" t="s">
        <v>14</v>
      </c>
      <c r="D13817" t="s">
        <v>64</v>
      </c>
      <c r="E13817" t="s">
        <v>517</v>
      </c>
    </row>
    <row r="13818" spans="1:5" x14ac:dyDescent="0.25">
      <c r="A13818" t="s">
        <v>14132</v>
      </c>
      <c r="B13818" t="s">
        <v>14</v>
      </c>
      <c r="C13818" t="s">
        <v>14</v>
      </c>
      <c r="D13818" t="s">
        <v>64</v>
      </c>
      <c r="E13818" t="s">
        <v>517</v>
      </c>
    </row>
    <row r="13819" spans="1:5" x14ac:dyDescent="0.25">
      <c r="A13819" t="s">
        <v>14133</v>
      </c>
      <c r="B13819" t="s">
        <v>14</v>
      </c>
      <c r="C13819" t="s">
        <v>14</v>
      </c>
      <c r="D13819" t="s">
        <v>64</v>
      </c>
      <c r="E13819" t="s">
        <v>517</v>
      </c>
    </row>
    <row r="13820" spans="1:5" x14ac:dyDescent="0.25">
      <c r="A13820" t="s">
        <v>14134</v>
      </c>
      <c r="B13820" t="s">
        <v>14</v>
      </c>
      <c r="C13820" t="s">
        <v>14</v>
      </c>
      <c r="D13820" t="s">
        <v>64</v>
      </c>
      <c r="E13820" t="s">
        <v>517</v>
      </c>
    </row>
    <row r="13821" spans="1:5" x14ac:dyDescent="0.25">
      <c r="A13821" t="s">
        <v>14135</v>
      </c>
      <c r="B13821" t="s">
        <v>14</v>
      </c>
      <c r="C13821" t="s">
        <v>14</v>
      </c>
      <c r="D13821" t="s">
        <v>34</v>
      </c>
      <c r="E13821" t="s">
        <v>520</v>
      </c>
    </row>
    <row r="13822" spans="1:5" x14ac:dyDescent="0.25">
      <c r="A13822" t="s">
        <v>14136</v>
      </c>
      <c r="B13822" t="s">
        <v>14</v>
      </c>
      <c r="C13822" t="s">
        <v>14</v>
      </c>
      <c r="D13822" t="s">
        <v>34</v>
      </c>
      <c r="E13822" t="s">
        <v>520</v>
      </c>
    </row>
    <row r="13823" spans="1:5" x14ac:dyDescent="0.25">
      <c r="A13823" t="s">
        <v>14137</v>
      </c>
      <c r="B13823" t="s">
        <v>14</v>
      </c>
      <c r="C13823" t="s">
        <v>14</v>
      </c>
      <c r="D13823" t="s">
        <v>34</v>
      </c>
      <c r="E13823" t="s">
        <v>520</v>
      </c>
    </row>
    <row r="13824" spans="1:5" x14ac:dyDescent="0.25">
      <c r="A13824" t="s">
        <v>14138</v>
      </c>
      <c r="B13824" t="s">
        <v>14</v>
      </c>
      <c r="C13824" t="s">
        <v>14</v>
      </c>
      <c r="D13824" t="s">
        <v>34</v>
      </c>
      <c r="E13824" t="s">
        <v>520</v>
      </c>
    </row>
    <row r="13825" spans="1:5" x14ac:dyDescent="0.25">
      <c r="A13825" t="s">
        <v>14139</v>
      </c>
      <c r="B13825" t="s">
        <v>14</v>
      </c>
      <c r="C13825" t="s">
        <v>14</v>
      </c>
      <c r="D13825" t="s">
        <v>34</v>
      </c>
      <c r="E13825" t="s">
        <v>520</v>
      </c>
    </row>
    <row r="13826" spans="1:5" x14ac:dyDescent="0.25">
      <c r="A13826" t="s">
        <v>14140</v>
      </c>
      <c r="B13826" t="s">
        <v>14</v>
      </c>
      <c r="C13826" t="s">
        <v>14</v>
      </c>
      <c r="D13826" t="s">
        <v>64</v>
      </c>
      <c r="E13826" t="s">
        <v>517</v>
      </c>
    </row>
    <row r="13827" spans="1:5" x14ac:dyDescent="0.25">
      <c r="A13827" t="s">
        <v>14141</v>
      </c>
      <c r="B13827" t="s">
        <v>14</v>
      </c>
      <c r="C13827" t="s">
        <v>14</v>
      </c>
      <c r="D13827" t="s">
        <v>64</v>
      </c>
      <c r="E13827" t="s">
        <v>517</v>
      </c>
    </row>
    <row r="13828" spans="1:5" x14ac:dyDescent="0.25">
      <c r="A13828" t="s">
        <v>14142</v>
      </c>
      <c r="B13828" t="s">
        <v>14</v>
      </c>
      <c r="C13828" t="s">
        <v>14</v>
      </c>
      <c r="D13828" t="s">
        <v>34</v>
      </c>
      <c r="E13828" t="s">
        <v>520</v>
      </c>
    </row>
    <row r="13829" spans="1:5" x14ac:dyDescent="0.25">
      <c r="A13829" t="s">
        <v>14143</v>
      </c>
      <c r="B13829" t="s">
        <v>14</v>
      </c>
      <c r="C13829" t="s">
        <v>14</v>
      </c>
      <c r="D13829" t="s">
        <v>34</v>
      </c>
      <c r="E13829" t="s">
        <v>520</v>
      </c>
    </row>
    <row r="13830" spans="1:5" x14ac:dyDescent="0.25">
      <c r="A13830" t="s">
        <v>14144</v>
      </c>
      <c r="B13830" t="s">
        <v>14</v>
      </c>
      <c r="C13830" t="s">
        <v>14</v>
      </c>
      <c r="D13830" t="s">
        <v>34</v>
      </c>
      <c r="E13830" t="s">
        <v>520</v>
      </c>
    </row>
    <row r="13831" spans="1:5" x14ac:dyDescent="0.25">
      <c r="A13831" t="s">
        <v>14145</v>
      </c>
      <c r="B13831" t="s">
        <v>14</v>
      </c>
      <c r="C13831" t="s">
        <v>14</v>
      </c>
      <c r="D13831" t="s">
        <v>34</v>
      </c>
      <c r="E13831" t="s">
        <v>520</v>
      </c>
    </row>
    <row r="13832" spans="1:5" x14ac:dyDescent="0.25">
      <c r="A13832" t="s">
        <v>14146</v>
      </c>
      <c r="B13832" t="s">
        <v>14</v>
      </c>
      <c r="C13832" t="s">
        <v>14</v>
      </c>
      <c r="D13832" t="s">
        <v>34</v>
      </c>
      <c r="E13832" t="s">
        <v>520</v>
      </c>
    </row>
    <row r="13833" spans="1:5" x14ac:dyDescent="0.25">
      <c r="A13833" t="s">
        <v>14147</v>
      </c>
      <c r="B13833" t="s">
        <v>14</v>
      </c>
      <c r="C13833" t="s">
        <v>14</v>
      </c>
      <c r="D13833" t="s">
        <v>34</v>
      </c>
      <c r="E13833" t="s">
        <v>520</v>
      </c>
    </row>
    <row r="13834" spans="1:5" x14ac:dyDescent="0.25">
      <c r="A13834" t="s">
        <v>14148</v>
      </c>
      <c r="B13834" t="s">
        <v>14</v>
      </c>
      <c r="C13834" t="s">
        <v>14</v>
      </c>
      <c r="D13834" t="s">
        <v>34</v>
      </c>
      <c r="E13834" t="s">
        <v>520</v>
      </c>
    </row>
    <row r="13835" spans="1:5" x14ac:dyDescent="0.25">
      <c r="A13835" t="s">
        <v>14149</v>
      </c>
      <c r="B13835" t="s">
        <v>14</v>
      </c>
      <c r="C13835" t="s">
        <v>14</v>
      </c>
      <c r="D13835" t="s">
        <v>34</v>
      </c>
      <c r="E13835" t="s">
        <v>520</v>
      </c>
    </row>
    <row r="13836" spans="1:5" x14ac:dyDescent="0.25">
      <c r="A13836" t="s">
        <v>14150</v>
      </c>
      <c r="B13836" t="s">
        <v>14</v>
      </c>
      <c r="C13836" t="s">
        <v>14</v>
      </c>
      <c r="D13836" t="s">
        <v>34</v>
      </c>
      <c r="E13836" t="s">
        <v>520</v>
      </c>
    </row>
    <row r="13837" spans="1:5" x14ac:dyDescent="0.25">
      <c r="A13837" t="s">
        <v>14151</v>
      </c>
      <c r="B13837" t="s">
        <v>14</v>
      </c>
      <c r="C13837" t="s">
        <v>14</v>
      </c>
      <c r="D13837" t="s">
        <v>34</v>
      </c>
      <c r="E13837" t="s">
        <v>520</v>
      </c>
    </row>
    <row r="13838" spans="1:5" x14ac:dyDescent="0.25">
      <c r="A13838" t="s">
        <v>14152</v>
      </c>
      <c r="B13838" t="s">
        <v>14</v>
      </c>
      <c r="C13838" t="s">
        <v>14</v>
      </c>
      <c r="D13838" t="s">
        <v>34</v>
      </c>
      <c r="E13838" t="s">
        <v>520</v>
      </c>
    </row>
    <row r="13839" spans="1:5" x14ac:dyDescent="0.25">
      <c r="A13839" t="s">
        <v>14153</v>
      </c>
      <c r="B13839" t="s">
        <v>14</v>
      </c>
      <c r="C13839" t="s">
        <v>14</v>
      </c>
      <c r="D13839" t="s">
        <v>34</v>
      </c>
      <c r="E13839" t="s">
        <v>520</v>
      </c>
    </row>
    <row r="13840" spans="1:5" x14ac:dyDescent="0.25">
      <c r="A13840" t="s">
        <v>14162</v>
      </c>
      <c r="B13840" t="s">
        <v>14</v>
      </c>
      <c r="C13840" t="s">
        <v>14</v>
      </c>
      <c r="D13840" t="s">
        <v>34</v>
      </c>
      <c r="E13840" t="s">
        <v>520</v>
      </c>
    </row>
    <row r="13841" spans="1:5" x14ac:dyDescent="0.25">
      <c r="A13841" t="s">
        <v>14159</v>
      </c>
      <c r="B13841" t="s">
        <v>14</v>
      </c>
      <c r="C13841" t="s">
        <v>14</v>
      </c>
      <c r="D13841" t="s">
        <v>34</v>
      </c>
      <c r="E13841" t="s">
        <v>520</v>
      </c>
    </row>
    <row r="13842" spans="1:5" x14ac:dyDescent="0.25">
      <c r="A13842" t="s">
        <v>14158</v>
      </c>
      <c r="B13842" t="s">
        <v>14</v>
      </c>
      <c r="C13842" t="s">
        <v>14</v>
      </c>
      <c r="D13842" t="s">
        <v>34</v>
      </c>
      <c r="E13842" t="s">
        <v>520</v>
      </c>
    </row>
    <row r="13843" spans="1:5" x14ac:dyDescent="0.25">
      <c r="A13843" t="s">
        <v>14154</v>
      </c>
      <c r="B13843" t="s">
        <v>14</v>
      </c>
      <c r="C13843" t="s">
        <v>14</v>
      </c>
      <c r="D13843" t="s">
        <v>34</v>
      </c>
      <c r="E13843" t="s">
        <v>520</v>
      </c>
    </row>
    <row r="13844" spans="1:5" x14ac:dyDescent="0.25">
      <c r="A13844" t="s">
        <v>14163</v>
      </c>
      <c r="B13844" t="s">
        <v>14</v>
      </c>
      <c r="C13844" t="s">
        <v>14</v>
      </c>
      <c r="D13844" t="s">
        <v>34</v>
      </c>
      <c r="E13844" t="s">
        <v>520</v>
      </c>
    </row>
    <row r="13845" spans="1:5" x14ac:dyDescent="0.25">
      <c r="A13845" t="s">
        <v>14160</v>
      </c>
      <c r="B13845" t="s">
        <v>14</v>
      </c>
      <c r="C13845" t="s">
        <v>14</v>
      </c>
      <c r="D13845" t="s">
        <v>34</v>
      </c>
      <c r="E13845" t="s">
        <v>520</v>
      </c>
    </row>
    <row r="13846" spans="1:5" x14ac:dyDescent="0.25">
      <c r="A13846" t="s">
        <v>14161</v>
      </c>
      <c r="B13846" t="s">
        <v>14</v>
      </c>
      <c r="C13846" t="s">
        <v>14</v>
      </c>
      <c r="D13846" t="s">
        <v>34</v>
      </c>
      <c r="E13846" t="s">
        <v>520</v>
      </c>
    </row>
    <row r="13847" spans="1:5" x14ac:dyDescent="0.25">
      <c r="A13847" t="s">
        <v>14157</v>
      </c>
      <c r="B13847" t="s">
        <v>14</v>
      </c>
      <c r="C13847" t="s">
        <v>14</v>
      </c>
      <c r="D13847" t="s">
        <v>34</v>
      </c>
      <c r="E13847" t="s">
        <v>520</v>
      </c>
    </row>
    <row r="13848" spans="1:5" x14ac:dyDescent="0.25">
      <c r="A13848" t="s">
        <v>14156</v>
      </c>
      <c r="B13848" t="s">
        <v>14</v>
      </c>
      <c r="C13848" t="s">
        <v>14</v>
      </c>
      <c r="D13848" t="s">
        <v>34</v>
      </c>
      <c r="E13848" t="s">
        <v>520</v>
      </c>
    </row>
    <row r="13849" spans="1:5" x14ac:dyDescent="0.25">
      <c r="A13849" t="s">
        <v>14155</v>
      </c>
      <c r="B13849" t="s">
        <v>14</v>
      </c>
      <c r="C13849" t="s">
        <v>14</v>
      </c>
      <c r="D13849" t="s">
        <v>34</v>
      </c>
      <c r="E13849" t="s">
        <v>520</v>
      </c>
    </row>
    <row r="13850" spans="1:5" x14ac:dyDescent="0.25">
      <c r="A13850" t="s">
        <v>14164</v>
      </c>
      <c r="B13850" t="s">
        <v>14</v>
      </c>
      <c r="C13850" t="s">
        <v>14</v>
      </c>
      <c r="D13850" t="s">
        <v>34</v>
      </c>
      <c r="E13850" t="s">
        <v>520</v>
      </c>
    </row>
    <row r="13851" spans="1:5" x14ac:dyDescent="0.25">
      <c r="A13851" t="s">
        <v>14165</v>
      </c>
      <c r="B13851" t="s">
        <v>14</v>
      </c>
      <c r="C13851" t="s">
        <v>14</v>
      </c>
      <c r="D13851" t="s">
        <v>34</v>
      </c>
      <c r="E13851" t="s">
        <v>520</v>
      </c>
    </row>
    <row r="13852" spans="1:5" x14ac:dyDescent="0.25">
      <c r="A13852" t="s">
        <v>14166</v>
      </c>
      <c r="B13852" t="s">
        <v>14</v>
      </c>
      <c r="C13852" t="s">
        <v>14</v>
      </c>
      <c r="D13852" t="s">
        <v>34</v>
      </c>
      <c r="E13852" t="s">
        <v>520</v>
      </c>
    </row>
    <row r="13853" spans="1:5" x14ac:dyDescent="0.25">
      <c r="A13853" t="s">
        <v>14167</v>
      </c>
      <c r="B13853" t="s">
        <v>14</v>
      </c>
      <c r="C13853" t="s">
        <v>14</v>
      </c>
      <c r="D13853" t="s">
        <v>34</v>
      </c>
      <c r="E13853" t="s">
        <v>520</v>
      </c>
    </row>
    <row r="13854" spans="1:5" x14ac:dyDescent="0.25">
      <c r="A13854" t="s">
        <v>14168</v>
      </c>
      <c r="B13854" t="s">
        <v>14</v>
      </c>
      <c r="C13854" t="s">
        <v>14</v>
      </c>
      <c r="D13854" t="s">
        <v>34</v>
      </c>
      <c r="E13854" t="s">
        <v>520</v>
      </c>
    </row>
    <row r="13855" spans="1:5" x14ac:dyDescent="0.25">
      <c r="A13855" t="s">
        <v>14169</v>
      </c>
      <c r="B13855" t="s">
        <v>14</v>
      </c>
      <c r="C13855" t="s">
        <v>14</v>
      </c>
      <c r="D13855" t="s">
        <v>34</v>
      </c>
      <c r="E13855" t="s">
        <v>520</v>
      </c>
    </row>
    <row r="13856" spans="1:5" x14ac:dyDescent="0.25">
      <c r="A13856" t="s">
        <v>14170</v>
      </c>
      <c r="B13856" t="s">
        <v>14</v>
      </c>
      <c r="C13856" t="s">
        <v>14</v>
      </c>
      <c r="D13856" t="s">
        <v>34</v>
      </c>
      <c r="E13856" t="s">
        <v>520</v>
      </c>
    </row>
    <row r="13857" spans="1:5" x14ac:dyDescent="0.25">
      <c r="A13857" t="s">
        <v>14171</v>
      </c>
      <c r="B13857" t="s">
        <v>14</v>
      </c>
      <c r="C13857" t="s">
        <v>14</v>
      </c>
      <c r="D13857" t="s">
        <v>34</v>
      </c>
      <c r="E13857" t="s">
        <v>520</v>
      </c>
    </row>
    <row r="13858" spans="1:5" x14ac:dyDescent="0.25">
      <c r="A13858" t="s">
        <v>14172</v>
      </c>
      <c r="B13858" t="s">
        <v>14</v>
      </c>
      <c r="C13858" t="s">
        <v>14</v>
      </c>
      <c r="D13858" t="s">
        <v>34</v>
      </c>
      <c r="E13858" t="s">
        <v>520</v>
      </c>
    </row>
    <row r="13859" spans="1:5" x14ac:dyDescent="0.25">
      <c r="A13859" t="s">
        <v>14173</v>
      </c>
      <c r="B13859" t="s">
        <v>14</v>
      </c>
      <c r="C13859" t="s">
        <v>14</v>
      </c>
      <c r="D13859" t="s">
        <v>34</v>
      </c>
      <c r="E13859" t="s">
        <v>520</v>
      </c>
    </row>
    <row r="13860" spans="1:5" x14ac:dyDescent="0.25">
      <c r="A13860" t="s">
        <v>14174</v>
      </c>
      <c r="B13860" t="s">
        <v>14</v>
      </c>
      <c r="C13860" t="s">
        <v>14</v>
      </c>
      <c r="D13860" t="s">
        <v>34</v>
      </c>
      <c r="E13860" t="s">
        <v>520</v>
      </c>
    </row>
    <row r="13861" spans="1:5" x14ac:dyDescent="0.25">
      <c r="A13861" t="s">
        <v>14175</v>
      </c>
      <c r="B13861" t="s">
        <v>14</v>
      </c>
      <c r="C13861" t="s">
        <v>14</v>
      </c>
      <c r="D13861" t="s">
        <v>34</v>
      </c>
      <c r="E13861" t="s">
        <v>520</v>
      </c>
    </row>
    <row r="13862" spans="1:5" x14ac:dyDescent="0.25">
      <c r="A13862" t="s">
        <v>14176</v>
      </c>
      <c r="B13862" t="s">
        <v>14</v>
      </c>
      <c r="C13862" t="s">
        <v>14</v>
      </c>
      <c r="D13862" t="s">
        <v>34</v>
      </c>
      <c r="E13862" t="s">
        <v>520</v>
      </c>
    </row>
    <row r="13863" spans="1:5" x14ac:dyDescent="0.25">
      <c r="A13863" t="s">
        <v>14177</v>
      </c>
      <c r="B13863" t="s">
        <v>14</v>
      </c>
      <c r="C13863" t="s">
        <v>14</v>
      </c>
      <c r="D13863" t="s">
        <v>34</v>
      </c>
      <c r="E13863" t="s">
        <v>520</v>
      </c>
    </row>
    <row r="13864" spans="1:5" x14ac:dyDescent="0.25">
      <c r="A13864" t="s">
        <v>14178</v>
      </c>
      <c r="B13864" t="s">
        <v>14</v>
      </c>
      <c r="C13864" t="s">
        <v>14</v>
      </c>
      <c r="D13864" t="s">
        <v>34</v>
      </c>
      <c r="E13864" t="s">
        <v>520</v>
      </c>
    </row>
    <row r="13865" spans="1:5" x14ac:dyDescent="0.25">
      <c r="A13865" t="s">
        <v>14179</v>
      </c>
      <c r="B13865" t="s">
        <v>14</v>
      </c>
      <c r="C13865" t="s">
        <v>14</v>
      </c>
      <c r="D13865" t="s">
        <v>34</v>
      </c>
      <c r="E13865" t="s">
        <v>520</v>
      </c>
    </row>
    <row r="13866" spans="1:5" x14ac:dyDescent="0.25">
      <c r="A13866" t="s">
        <v>14180</v>
      </c>
      <c r="B13866" t="s">
        <v>14</v>
      </c>
      <c r="C13866" t="s">
        <v>14</v>
      </c>
      <c r="D13866" t="s">
        <v>34</v>
      </c>
      <c r="E13866" t="s">
        <v>520</v>
      </c>
    </row>
    <row r="13867" spans="1:5" x14ac:dyDescent="0.25">
      <c r="A13867" t="s">
        <v>14181</v>
      </c>
      <c r="B13867" t="s">
        <v>14</v>
      </c>
      <c r="C13867" t="s">
        <v>14</v>
      </c>
      <c r="D13867" t="s">
        <v>34</v>
      </c>
      <c r="E13867" t="s">
        <v>520</v>
      </c>
    </row>
    <row r="13868" spans="1:5" x14ac:dyDescent="0.25">
      <c r="A13868" t="s">
        <v>14182</v>
      </c>
      <c r="B13868" t="s">
        <v>14</v>
      </c>
      <c r="C13868" t="s">
        <v>14</v>
      </c>
      <c r="D13868" t="s">
        <v>34</v>
      </c>
      <c r="E13868" t="s">
        <v>520</v>
      </c>
    </row>
    <row r="13869" spans="1:5" x14ac:dyDescent="0.25">
      <c r="A13869" t="s">
        <v>14183</v>
      </c>
      <c r="B13869" t="s">
        <v>14</v>
      </c>
      <c r="C13869" t="s">
        <v>14</v>
      </c>
      <c r="D13869" t="s">
        <v>34</v>
      </c>
      <c r="E13869" t="s">
        <v>520</v>
      </c>
    </row>
    <row r="13870" spans="1:5" x14ac:dyDescent="0.25">
      <c r="A13870" t="s">
        <v>14184</v>
      </c>
      <c r="B13870" t="s">
        <v>14</v>
      </c>
      <c r="C13870" t="s">
        <v>14</v>
      </c>
      <c r="D13870" t="s">
        <v>64</v>
      </c>
      <c r="E13870" t="s">
        <v>517</v>
      </c>
    </row>
    <row r="13871" spans="1:5" x14ac:dyDescent="0.25">
      <c r="A13871" t="s">
        <v>14185</v>
      </c>
      <c r="B13871" t="s">
        <v>14</v>
      </c>
      <c r="C13871" t="s">
        <v>14</v>
      </c>
      <c r="D13871" t="s">
        <v>34</v>
      </c>
      <c r="E13871" t="s">
        <v>520</v>
      </c>
    </row>
    <row r="13872" spans="1:5" x14ac:dyDescent="0.25">
      <c r="A13872" t="s">
        <v>14186</v>
      </c>
      <c r="B13872" t="s">
        <v>14</v>
      </c>
      <c r="C13872" t="s">
        <v>14</v>
      </c>
      <c r="D13872" t="s">
        <v>34</v>
      </c>
      <c r="E13872" t="s">
        <v>520</v>
      </c>
    </row>
    <row r="13873" spans="1:5" x14ac:dyDescent="0.25">
      <c r="A13873" t="s">
        <v>14187</v>
      </c>
      <c r="B13873" t="s">
        <v>14</v>
      </c>
      <c r="C13873" t="s">
        <v>14</v>
      </c>
      <c r="D13873" t="s">
        <v>34</v>
      </c>
      <c r="E13873" t="s">
        <v>520</v>
      </c>
    </row>
    <row r="13874" spans="1:5" x14ac:dyDescent="0.25">
      <c r="A13874" t="s">
        <v>14188</v>
      </c>
      <c r="B13874" t="s">
        <v>14</v>
      </c>
      <c r="C13874" t="s">
        <v>14</v>
      </c>
      <c r="D13874" t="s">
        <v>34</v>
      </c>
      <c r="E13874" t="s">
        <v>520</v>
      </c>
    </row>
    <row r="13875" spans="1:5" x14ac:dyDescent="0.25">
      <c r="A13875" t="s">
        <v>14189</v>
      </c>
      <c r="B13875" t="s">
        <v>14</v>
      </c>
      <c r="C13875" t="s">
        <v>14</v>
      </c>
      <c r="D13875" t="s">
        <v>34</v>
      </c>
      <c r="E13875" t="s">
        <v>520</v>
      </c>
    </row>
    <row r="13876" spans="1:5" x14ac:dyDescent="0.25">
      <c r="A13876" t="s">
        <v>14191</v>
      </c>
      <c r="B13876" t="s">
        <v>14</v>
      </c>
      <c r="C13876" t="s">
        <v>14</v>
      </c>
      <c r="D13876" t="s">
        <v>34</v>
      </c>
      <c r="E13876" t="s">
        <v>520</v>
      </c>
    </row>
    <row r="13877" spans="1:5" x14ac:dyDescent="0.25">
      <c r="A13877" t="s">
        <v>14192</v>
      </c>
      <c r="B13877" t="s">
        <v>14</v>
      </c>
      <c r="C13877" t="s">
        <v>14</v>
      </c>
      <c r="D13877" t="s">
        <v>34</v>
      </c>
      <c r="E13877" t="s">
        <v>520</v>
      </c>
    </row>
    <row r="13878" spans="1:5" x14ac:dyDescent="0.25">
      <c r="A13878" t="s">
        <v>14190</v>
      </c>
      <c r="B13878" t="s">
        <v>14</v>
      </c>
      <c r="C13878" t="s">
        <v>14</v>
      </c>
      <c r="D13878" t="s">
        <v>34</v>
      </c>
      <c r="E13878" t="s">
        <v>520</v>
      </c>
    </row>
    <row r="13879" spans="1:5" x14ac:dyDescent="0.25">
      <c r="A13879" t="s">
        <v>14193</v>
      </c>
      <c r="B13879" t="s">
        <v>14</v>
      </c>
      <c r="C13879" t="s">
        <v>14</v>
      </c>
      <c r="D13879" t="s">
        <v>34</v>
      </c>
      <c r="E13879" t="s">
        <v>520</v>
      </c>
    </row>
    <row r="13880" spans="1:5" x14ac:dyDescent="0.25">
      <c r="A13880" t="s">
        <v>14194</v>
      </c>
      <c r="B13880" t="s">
        <v>14</v>
      </c>
      <c r="C13880" t="s">
        <v>14</v>
      </c>
      <c r="D13880" t="s">
        <v>34</v>
      </c>
      <c r="E13880" t="s">
        <v>520</v>
      </c>
    </row>
    <row r="13881" spans="1:5" x14ac:dyDescent="0.25">
      <c r="A13881" t="s">
        <v>14195</v>
      </c>
      <c r="B13881" t="s">
        <v>14</v>
      </c>
      <c r="C13881" t="s">
        <v>14</v>
      </c>
      <c r="D13881" t="s">
        <v>34</v>
      </c>
      <c r="E13881" t="s">
        <v>520</v>
      </c>
    </row>
    <row r="13882" spans="1:5" x14ac:dyDescent="0.25">
      <c r="A13882" t="s">
        <v>14196</v>
      </c>
      <c r="B13882" t="s">
        <v>14</v>
      </c>
      <c r="C13882" t="s">
        <v>14</v>
      </c>
      <c r="D13882" t="s">
        <v>34</v>
      </c>
      <c r="E13882" t="s">
        <v>520</v>
      </c>
    </row>
    <row r="13883" spans="1:5" x14ac:dyDescent="0.25">
      <c r="A13883" t="s">
        <v>14197</v>
      </c>
      <c r="B13883" t="s">
        <v>14</v>
      </c>
      <c r="C13883" t="s">
        <v>14</v>
      </c>
      <c r="D13883" t="s">
        <v>34</v>
      </c>
      <c r="E13883" t="s">
        <v>520</v>
      </c>
    </row>
    <row r="13884" spans="1:5" x14ac:dyDescent="0.25">
      <c r="A13884" t="s">
        <v>14198</v>
      </c>
      <c r="B13884" t="s">
        <v>14</v>
      </c>
      <c r="C13884" t="s">
        <v>14</v>
      </c>
      <c r="D13884" t="s">
        <v>34</v>
      </c>
      <c r="E13884" t="s">
        <v>520</v>
      </c>
    </row>
    <row r="13885" spans="1:5" x14ac:dyDescent="0.25">
      <c r="A13885" t="s">
        <v>14199</v>
      </c>
      <c r="B13885" t="s">
        <v>14</v>
      </c>
      <c r="C13885" t="s">
        <v>14</v>
      </c>
      <c r="D13885" t="s">
        <v>34</v>
      </c>
      <c r="E13885" t="s">
        <v>520</v>
      </c>
    </row>
    <row r="13886" spans="1:5" x14ac:dyDescent="0.25">
      <c r="A13886" t="s">
        <v>14200</v>
      </c>
      <c r="B13886" t="s">
        <v>14</v>
      </c>
      <c r="C13886" t="s">
        <v>14</v>
      </c>
      <c r="D13886" t="s">
        <v>34</v>
      </c>
      <c r="E13886" t="s">
        <v>520</v>
      </c>
    </row>
    <row r="13887" spans="1:5" x14ac:dyDescent="0.25">
      <c r="A13887" t="s">
        <v>14201</v>
      </c>
      <c r="B13887" t="s">
        <v>14</v>
      </c>
      <c r="C13887" t="s">
        <v>14</v>
      </c>
      <c r="D13887" t="s">
        <v>34</v>
      </c>
      <c r="E13887" t="s">
        <v>520</v>
      </c>
    </row>
    <row r="13888" spans="1:5" x14ac:dyDescent="0.25">
      <c r="A13888" t="s">
        <v>14202</v>
      </c>
      <c r="B13888" t="s">
        <v>14</v>
      </c>
      <c r="C13888" t="s">
        <v>14</v>
      </c>
      <c r="D13888" t="s">
        <v>34</v>
      </c>
      <c r="E13888" t="s">
        <v>520</v>
      </c>
    </row>
    <row r="13889" spans="1:5" x14ac:dyDescent="0.25">
      <c r="A13889" t="s">
        <v>14204</v>
      </c>
      <c r="B13889" t="s">
        <v>14</v>
      </c>
      <c r="C13889" t="s">
        <v>14</v>
      </c>
      <c r="D13889" t="s">
        <v>34</v>
      </c>
      <c r="E13889" t="s">
        <v>520</v>
      </c>
    </row>
    <row r="13890" spans="1:5" x14ac:dyDescent="0.25">
      <c r="A13890" t="s">
        <v>14203</v>
      </c>
      <c r="B13890" t="s">
        <v>14</v>
      </c>
      <c r="C13890" t="s">
        <v>14</v>
      </c>
      <c r="D13890" t="s">
        <v>34</v>
      </c>
      <c r="E13890" t="s">
        <v>520</v>
      </c>
    </row>
    <row r="13891" spans="1:5" x14ac:dyDescent="0.25">
      <c r="A13891" t="s">
        <v>14205</v>
      </c>
      <c r="B13891" t="s">
        <v>14</v>
      </c>
      <c r="C13891" t="s">
        <v>14</v>
      </c>
      <c r="D13891" t="s">
        <v>64</v>
      </c>
      <c r="E13891" t="s">
        <v>518</v>
      </c>
    </row>
    <row r="13892" spans="1:5" x14ac:dyDescent="0.25">
      <c r="A13892" t="s">
        <v>14206</v>
      </c>
      <c r="B13892" t="s">
        <v>14</v>
      </c>
      <c r="C13892" t="s">
        <v>14</v>
      </c>
      <c r="D13892" t="s">
        <v>64</v>
      </c>
      <c r="E13892" t="s">
        <v>518</v>
      </c>
    </row>
    <row r="13893" spans="1:5" x14ac:dyDescent="0.25">
      <c r="A13893" t="s">
        <v>14207</v>
      </c>
      <c r="B13893" t="s">
        <v>14</v>
      </c>
      <c r="C13893" t="s">
        <v>14</v>
      </c>
      <c r="D13893" t="s">
        <v>34</v>
      </c>
      <c r="E13893" t="s">
        <v>520</v>
      </c>
    </row>
    <row r="13894" spans="1:5" x14ac:dyDescent="0.25">
      <c r="A13894" t="s">
        <v>14208</v>
      </c>
      <c r="B13894" t="s">
        <v>14</v>
      </c>
      <c r="C13894" t="s">
        <v>14</v>
      </c>
      <c r="D13894" t="s">
        <v>34</v>
      </c>
      <c r="E13894" t="s">
        <v>520</v>
      </c>
    </row>
    <row r="13895" spans="1:5" x14ac:dyDescent="0.25">
      <c r="A13895" t="s">
        <v>14209</v>
      </c>
      <c r="B13895" t="s">
        <v>14</v>
      </c>
      <c r="C13895" t="s">
        <v>14</v>
      </c>
      <c r="D13895" t="s">
        <v>34</v>
      </c>
      <c r="E13895" t="s">
        <v>520</v>
      </c>
    </row>
    <row r="13896" spans="1:5" x14ac:dyDescent="0.25">
      <c r="A13896" t="s">
        <v>14210</v>
      </c>
      <c r="B13896" t="s">
        <v>14</v>
      </c>
      <c r="C13896" t="s">
        <v>14</v>
      </c>
      <c r="D13896" t="s">
        <v>34</v>
      </c>
      <c r="E13896" t="s">
        <v>520</v>
      </c>
    </row>
    <row r="13897" spans="1:5" x14ac:dyDescent="0.25">
      <c r="A13897" t="s">
        <v>14211</v>
      </c>
      <c r="B13897" t="s">
        <v>14</v>
      </c>
      <c r="C13897" t="s">
        <v>14</v>
      </c>
      <c r="D13897" t="s">
        <v>34</v>
      </c>
      <c r="E13897" t="s">
        <v>520</v>
      </c>
    </row>
    <row r="13898" spans="1:5" x14ac:dyDescent="0.25">
      <c r="A13898" t="s">
        <v>14212</v>
      </c>
      <c r="B13898" t="s">
        <v>14</v>
      </c>
      <c r="C13898" t="s">
        <v>14</v>
      </c>
      <c r="D13898" t="s">
        <v>34</v>
      </c>
      <c r="E13898" t="s">
        <v>520</v>
      </c>
    </row>
    <row r="13899" spans="1:5" x14ac:dyDescent="0.25">
      <c r="A13899" t="s">
        <v>14213</v>
      </c>
      <c r="B13899" t="s">
        <v>14</v>
      </c>
      <c r="C13899" t="s">
        <v>14</v>
      </c>
      <c r="D13899" t="s">
        <v>34</v>
      </c>
      <c r="E13899" t="s">
        <v>520</v>
      </c>
    </row>
    <row r="13900" spans="1:5" x14ac:dyDescent="0.25">
      <c r="A13900" t="s">
        <v>14215</v>
      </c>
      <c r="B13900" t="s">
        <v>14</v>
      </c>
      <c r="C13900" t="s">
        <v>14</v>
      </c>
      <c r="D13900" t="s">
        <v>34</v>
      </c>
      <c r="E13900" t="s">
        <v>520</v>
      </c>
    </row>
    <row r="13901" spans="1:5" x14ac:dyDescent="0.25">
      <c r="A13901" t="s">
        <v>14214</v>
      </c>
      <c r="B13901" t="s">
        <v>14</v>
      </c>
      <c r="C13901" t="s">
        <v>14</v>
      </c>
      <c r="D13901" t="s">
        <v>34</v>
      </c>
      <c r="E13901" t="s">
        <v>520</v>
      </c>
    </row>
    <row r="13902" spans="1:5" x14ac:dyDescent="0.25">
      <c r="A13902" t="s">
        <v>14217</v>
      </c>
      <c r="B13902" t="s">
        <v>14</v>
      </c>
      <c r="C13902" t="s">
        <v>14</v>
      </c>
      <c r="D13902" t="s">
        <v>34</v>
      </c>
      <c r="E13902" t="s">
        <v>520</v>
      </c>
    </row>
    <row r="13903" spans="1:5" x14ac:dyDescent="0.25">
      <c r="A13903" t="s">
        <v>14216</v>
      </c>
      <c r="B13903" t="s">
        <v>14</v>
      </c>
      <c r="C13903" t="s">
        <v>14</v>
      </c>
      <c r="D13903" t="s">
        <v>34</v>
      </c>
      <c r="E13903" t="s">
        <v>520</v>
      </c>
    </row>
    <row r="13904" spans="1:5" x14ac:dyDescent="0.25">
      <c r="A13904" t="s">
        <v>14218</v>
      </c>
      <c r="B13904" t="s">
        <v>14</v>
      </c>
      <c r="C13904" t="s">
        <v>14</v>
      </c>
      <c r="D13904" t="s">
        <v>34</v>
      </c>
      <c r="E13904" t="s">
        <v>520</v>
      </c>
    </row>
    <row r="13905" spans="1:5" x14ac:dyDescent="0.25">
      <c r="A13905" t="s">
        <v>14219</v>
      </c>
      <c r="B13905" t="s">
        <v>14</v>
      </c>
      <c r="C13905" t="s">
        <v>14</v>
      </c>
      <c r="D13905" t="s">
        <v>64</v>
      </c>
      <c r="E13905" t="s">
        <v>520</v>
      </c>
    </row>
    <row r="13906" spans="1:5" x14ac:dyDescent="0.25">
      <c r="A13906" t="s">
        <v>14220</v>
      </c>
      <c r="B13906" t="s">
        <v>14</v>
      </c>
      <c r="C13906" t="s">
        <v>14</v>
      </c>
      <c r="D13906" t="s">
        <v>64</v>
      </c>
      <c r="E13906" t="s">
        <v>517</v>
      </c>
    </row>
    <row r="13907" spans="1:5" x14ac:dyDescent="0.25">
      <c r="A13907" t="s">
        <v>14221</v>
      </c>
      <c r="B13907" t="s">
        <v>14</v>
      </c>
      <c r="C13907" t="s">
        <v>14</v>
      </c>
      <c r="D13907" t="s">
        <v>34</v>
      </c>
      <c r="E13907" t="s">
        <v>520</v>
      </c>
    </row>
    <row r="13908" spans="1:5" x14ac:dyDescent="0.25">
      <c r="A13908" t="s">
        <v>14222</v>
      </c>
      <c r="B13908" t="s">
        <v>14</v>
      </c>
      <c r="C13908" t="s">
        <v>14</v>
      </c>
      <c r="D13908" t="s">
        <v>34</v>
      </c>
      <c r="E13908" t="s">
        <v>520</v>
      </c>
    </row>
    <row r="13909" spans="1:5" x14ac:dyDescent="0.25">
      <c r="A13909" t="s">
        <v>14223</v>
      </c>
      <c r="B13909" t="s">
        <v>14</v>
      </c>
      <c r="C13909" t="s">
        <v>14</v>
      </c>
      <c r="D13909" t="s">
        <v>34</v>
      </c>
      <c r="E13909" t="s">
        <v>520</v>
      </c>
    </row>
    <row r="13910" spans="1:5" x14ac:dyDescent="0.25">
      <c r="A13910" t="s">
        <v>14224</v>
      </c>
      <c r="B13910" t="s">
        <v>14</v>
      </c>
      <c r="C13910" t="s">
        <v>14</v>
      </c>
      <c r="D13910" t="s">
        <v>34</v>
      </c>
      <c r="E13910" t="s">
        <v>520</v>
      </c>
    </row>
    <row r="13911" spans="1:5" x14ac:dyDescent="0.25">
      <c r="A13911" t="s">
        <v>14225</v>
      </c>
      <c r="B13911" t="s">
        <v>14</v>
      </c>
      <c r="C13911" t="s">
        <v>14</v>
      </c>
      <c r="D13911" t="s">
        <v>34</v>
      </c>
      <c r="E13911" t="s">
        <v>520</v>
      </c>
    </row>
    <row r="13912" spans="1:5" x14ac:dyDescent="0.25">
      <c r="A13912" t="s">
        <v>14226</v>
      </c>
      <c r="B13912" t="s">
        <v>14</v>
      </c>
      <c r="C13912" t="s">
        <v>14</v>
      </c>
      <c r="D13912" t="s">
        <v>69</v>
      </c>
      <c r="E13912" t="s">
        <v>520</v>
      </c>
    </row>
    <row r="13913" spans="1:5" x14ac:dyDescent="0.25">
      <c r="A13913" t="s">
        <v>14228</v>
      </c>
      <c r="B13913" t="s">
        <v>14</v>
      </c>
      <c r="C13913" t="s">
        <v>14</v>
      </c>
      <c r="D13913" t="s">
        <v>69</v>
      </c>
      <c r="E13913" t="s">
        <v>520</v>
      </c>
    </row>
    <row r="13914" spans="1:5" x14ac:dyDescent="0.25">
      <c r="A13914" t="s">
        <v>14227</v>
      </c>
      <c r="B13914" t="s">
        <v>14</v>
      </c>
      <c r="C13914" t="s">
        <v>14</v>
      </c>
      <c r="D13914" t="s">
        <v>69</v>
      </c>
      <c r="E13914" t="s">
        <v>520</v>
      </c>
    </row>
    <row r="13915" spans="1:5" x14ac:dyDescent="0.25">
      <c r="A13915" t="s">
        <v>14229</v>
      </c>
      <c r="B13915" t="s">
        <v>14</v>
      </c>
      <c r="C13915" t="s">
        <v>14</v>
      </c>
      <c r="D13915" t="s">
        <v>34</v>
      </c>
      <c r="E13915" t="s">
        <v>520</v>
      </c>
    </row>
    <row r="13916" spans="1:5" x14ac:dyDescent="0.25">
      <c r="A13916" t="s">
        <v>14230</v>
      </c>
      <c r="B13916" t="s">
        <v>14</v>
      </c>
      <c r="C13916" t="s">
        <v>14</v>
      </c>
      <c r="D13916" t="s">
        <v>64</v>
      </c>
      <c r="E13916" t="s">
        <v>517</v>
      </c>
    </row>
    <row r="13917" spans="1:5" x14ac:dyDescent="0.25">
      <c r="A13917" t="s">
        <v>14231</v>
      </c>
      <c r="B13917" t="s">
        <v>14</v>
      </c>
      <c r="C13917" t="s">
        <v>14</v>
      </c>
      <c r="D13917" t="s">
        <v>64</v>
      </c>
      <c r="E13917" t="s">
        <v>517</v>
      </c>
    </row>
    <row r="13918" spans="1:5" x14ac:dyDescent="0.25">
      <c r="A13918" t="s">
        <v>14232</v>
      </c>
      <c r="B13918" t="s">
        <v>14</v>
      </c>
      <c r="C13918" t="s">
        <v>14</v>
      </c>
      <c r="D13918" t="s">
        <v>34</v>
      </c>
      <c r="E13918" t="s">
        <v>520</v>
      </c>
    </row>
    <row r="13919" spans="1:5" x14ac:dyDescent="0.25">
      <c r="A13919" t="s">
        <v>14233</v>
      </c>
      <c r="B13919" t="s">
        <v>14</v>
      </c>
      <c r="C13919" t="s">
        <v>14</v>
      </c>
      <c r="D13919" t="s">
        <v>34</v>
      </c>
      <c r="E13919" t="s">
        <v>520</v>
      </c>
    </row>
    <row r="13920" spans="1:5" x14ac:dyDescent="0.25">
      <c r="A13920" t="s">
        <v>14234</v>
      </c>
      <c r="B13920" t="s">
        <v>14</v>
      </c>
      <c r="C13920" t="s">
        <v>14</v>
      </c>
      <c r="D13920" t="s">
        <v>34</v>
      </c>
      <c r="E13920" t="s">
        <v>520</v>
      </c>
    </row>
    <row r="13921" spans="1:5" x14ac:dyDescent="0.25">
      <c r="A13921" t="s">
        <v>14235</v>
      </c>
      <c r="B13921" t="s">
        <v>14</v>
      </c>
      <c r="C13921" t="s">
        <v>14</v>
      </c>
      <c r="D13921" t="s">
        <v>34</v>
      </c>
      <c r="E13921" t="s">
        <v>520</v>
      </c>
    </row>
    <row r="13922" spans="1:5" x14ac:dyDescent="0.25">
      <c r="A13922" t="s">
        <v>14236</v>
      </c>
      <c r="B13922" t="s">
        <v>14</v>
      </c>
      <c r="C13922" t="s">
        <v>14</v>
      </c>
      <c r="D13922" t="s">
        <v>34</v>
      </c>
      <c r="E13922" t="s">
        <v>520</v>
      </c>
    </row>
    <row r="13923" spans="1:5" x14ac:dyDescent="0.25">
      <c r="A13923" t="s">
        <v>14237</v>
      </c>
      <c r="B13923" t="s">
        <v>14</v>
      </c>
      <c r="C13923" t="s">
        <v>14</v>
      </c>
      <c r="D13923" t="s">
        <v>34</v>
      </c>
      <c r="E13923" t="s">
        <v>520</v>
      </c>
    </row>
    <row r="13924" spans="1:5" x14ac:dyDescent="0.25">
      <c r="A13924" t="s">
        <v>14238</v>
      </c>
      <c r="B13924" t="s">
        <v>14</v>
      </c>
      <c r="C13924" t="s">
        <v>14</v>
      </c>
      <c r="D13924" t="s">
        <v>34</v>
      </c>
      <c r="E13924" t="s">
        <v>520</v>
      </c>
    </row>
    <row r="13925" spans="1:5" x14ac:dyDescent="0.25">
      <c r="A13925" t="s">
        <v>14239</v>
      </c>
      <c r="B13925" t="s">
        <v>14</v>
      </c>
      <c r="C13925" t="s">
        <v>14</v>
      </c>
      <c r="D13925" t="s">
        <v>34</v>
      </c>
      <c r="E13925" t="s">
        <v>520</v>
      </c>
    </row>
    <row r="13926" spans="1:5" x14ac:dyDescent="0.25">
      <c r="A13926" t="s">
        <v>14240</v>
      </c>
      <c r="B13926" t="s">
        <v>14</v>
      </c>
      <c r="C13926" t="s">
        <v>14</v>
      </c>
      <c r="D13926" t="s">
        <v>34</v>
      </c>
      <c r="E13926" t="s">
        <v>520</v>
      </c>
    </row>
    <row r="13927" spans="1:5" x14ac:dyDescent="0.25">
      <c r="A13927" t="s">
        <v>14241</v>
      </c>
      <c r="B13927" t="s">
        <v>14</v>
      </c>
      <c r="C13927" t="s">
        <v>14</v>
      </c>
      <c r="D13927" t="s">
        <v>34</v>
      </c>
      <c r="E13927" t="s">
        <v>520</v>
      </c>
    </row>
    <row r="13928" spans="1:5" x14ac:dyDescent="0.25">
      <c r="A13928" t="s">
        <v>14242</v>
      </c>
      <c r="B13928" t="s">
        <v>14</v>
      </c>
      <c r="C13928" t="s">
        <v>14</v>
      </c>
      <c r="D13928" t="s">
        <v>34</v>
      </c>
      <c r="E13928" t="s">
        <v>520</v>
      </c>
    </row>
    <row r="13929" spans="1:5" x14ac:dyDescent="0.25">
      <c r="A13929" t="s">
        <v>14243</v>
      </c>
      <c r="B13929" t="s">
        <v>14</v>
      </c>
      <c r="C13929" t="s">
        <v>14</v>
      </c>
      <c r="D13929" t="s">
        <v>34</v>
      </c>
      <c r="E13929" t="s">
        <v>520</v>
      </c>
    </row>
    <row r="13930" spans="1:5" x14ac:dyDescent="0.25">
      <c r="A13930" t="s">
        <v>14244</v>
      </c>
      <c r="B13930" t="s">
        <v>14</v>
      </c>
      <c r="C13930" t="s">
        <v>14</v>
      </c>
      <c r="D13930" t="s">
        <v>34</v>
      </c>
      <c r="E13930" t="s">
        <v>520</v>
      </c>
    </row>
    <row r="13931" spans="1:5" x14ac:dyDescent="0.25">
      <c r="A13931" t="s">
        <v>14245</v>
      </c>
      <c r="B13931" t="s">
        <v>14</v>
      </c>
      <c r="C13931" t="s">
        <v>14</v>
      </c>
      <c r="D13931" t="s">
        <v>34</v>
      </c>
      <c r="E13931" t="s">
        <v>520</v>
      </c>
    </row>
    <row r="13932" spans="1:5" x14ac:dyDescent="0.25">
      <c r="A13932" t="s">
        <v>14246</v>
      </c>
      <c r="B13932" t="s">
        <v>14</v>
      </c>
      <c r="C13932" t="s">
        <v>14</v>
      </c>
      <c r="D13932" t="s">
        <v>34</v>
      </c>
      <c r="E13932" t="s">
        <v>520</v>
      </c>
    </row>
    <row r="13933" spans="1:5" x14ac:dyDescent="0.25">
      <c r="A13933" t="s">
        <v>14247</v>
      </c>
      <c r="B13933" t="s">
        <v>14</v>
      </c>
      <c r="C13933" t="s">
        <v>14</v>
      </c>
      <c r="D13933" t="s">
        <v>34</v>
      </c>
      <c r="E13933" t="s">
        <v>520</v>
      </c>
    </row>
    <row r="13934" spans="1:5" x14ac:dyDescent="0.25">
      <c r="A13934" t="s">
        <v>14248</v>
      </c>
      <c r="B13934" t="s">
        <v>14</v>
      </c>
      <c r="C13934" t="s">
        <v>14</v>
      </c>
      <c r="D13934" t="s">
        <v>34</v>
      </c>
      <c r="E13934" t="s">
        <v>520</v>
      </c>
    </row>
    <row r="13935" spans="1:5" x14ac:dyDescent="0.25">
      <c r="A13935" t="s">
        <v>14249</v>
      </c>
      <c r="B13935" t="s">
        <v>14</v>
      </c>
      <c r="C13935" t="s">
        <v>14</v>
      </c>
      <c r="D13935" t="s">
        <v>64</v>
      </c>
      <c r="E13935" t="s">
        <v>517</v>
      </c>
    </row>
    <row r="13936" spans="1:5" x14ac:dyDescent="0.25">
      <c r="A13936" t="s">
        <v>14250</v>
      </c>
      <c r="B13936" t="s">
        <v>14</v>
      </c>
      <c r="C13936" t="s">
        <v>14</v>
      </c>
      <c r="D13936" t="s">
        <v>34</v>
      </c>
      <c r="E13936" t="s">
        <v>520</v>
      </c>
    </row>
    <row r="13937" spans="1:5" x14ac:dyDescent="0.25">
      <c r="A13937" t="s">
        <v>14251</v>
      </c>
      <c r="B13937" t="s">
        <v>14</v>
      </c>
      <c r="C13937" t="s">
        <v>14</v>
      </c>
      <c r="D13937" t="s">
        <v>34</v>
      </c>
      <c r="E13937" t="s">
        <v>520</v>
      </c>
    </row>
    <row r="13938" spans="1:5" x14ac:dyDescent="0.25">
      <c r="A13938" t="s">
        <v>14252</v>
      </c>
      <c r="B13938" t="s">
        <v>14</v>
      </c>
      <c r="C13938" t="s">
        <v>14</v>
      </c>
      <c r="D13938" t="s">
        <v>34</v>
      </c>
      <c r="E13938" t="s">
        <v>520</v>
      </c>
    </row>
    <row r="13939" spans="1:5" x14ac:dyDescent="0.25">
      <c r="A13939" t="s">
        <v>14253</v>
      </c>
      <c r="B13939" t="s">
        <v>14</v>
      </c>
      <c r="C13939" t="s">
        <v>14</v>
      </c>
      <c r="D13939" t="s">
        <v>34</v>
      </c>
      <c r="E13939" t="s">
        <v>520</v>
      </c>
    </row>
    <row r="13940" spans="1:5" x14ac:dyDescent="0.25">
      <c r="A13940" t="s">
        <v>14254</v>
      </c>
      <c r="B13940" t="s">
        <v>14</v>
      </c>
      <c r="C13940" t="s">
        <v>14</v>
      </c>
      <c r="D13940" t="s">
        <v>34</v>
      </c>
      <c r="E13940" t="s">
        <v>520</v>
      </c>
    </row>
    <row r="13941" spans="1:5" x14ac:dyDescent="0.25">
      <c r="A13941" t="s">
        <v>14255</v>
      </c>
      <c r="B13941" t="s">
        <v>14</v>
      </c>
      <c r="C13941" t="s">
        <v>14</v>
      </c>
      <c r="D13941" t="s">
        <v>34</v>
      </c>
      <c r="E13941" t="s">
        <v>520</v>
      </c>
    </row>
    <row r="13942" spans="1:5" x14ac:dyDescent="0.25">
      <c r="A13942" t="s">
        <v>14256</v>
      </c>
      <c r="B13942" t="s">
        <v>14</v>
      </c>
      <c r="C13942" t="s">
        <v>14</v>
      </c>
      <c r="D13942" t="s">
        <v>34</v>
      </c>
      <c r="E13942" t="s">
        <v>520</v>
      </c>
    </row>
    <row r="13943" spans="1:5" x14ac:dyDescent="0.25">
      <c r="A13943" t="s">
        <v>14257</v>
      </c>
      <c r="B13943" t="s">
        <v>14</v>
      </c>
      <c r="C13943" t="s">
        <v>14</v>
      </c>
      <c r="D13943" t="s">
        <v>34</v>
      </c>
      <c r="E13943" t="s">
        <v>520</v>
      </c>
    </row>
    <row r="13944" spans="1:5" x14ac:dyDescent="0.25">
      <c r="A13944" t="s">
        <v>14258</v>
      </c>
      <c r="B13944" t="s">
        <v>14</v>
      </c>
      <c r="C13944" t="s">
        <v>14</v>
      </c>
      <c r="D13944" t="s">
        <v>34</v>
      </c>
      <c r="E13944" t="s">
        <v>520</v>
      </c>
    </row>
    <row r="13945" spans="1:5" x14ac:dyDescent="0.25">
      <c r="A13945" t="s">
        <v>14259</v>
      </c>
      <c r="B13945" t="s">
        <v>14</v>
      </c>
      <c r="C13945" t="s">
        <v>14</v>
      </c>
      <c r="D13945" t="s">
        <v>34</v>
      </c>
      <c r="E13945" t="s">
        <v>520</v>
      </c>
    </row>
    <row r="13946" spans="1:5" x14ac:dyDescent="0.25">
      <c r="A13946" t="s">
        <v>14260</v>
      </c>
      <c r="B13946" t="s">
        <v>14</v>
      </c>
      <c r="C13946" t="s">
        <v>14</v>
      </c>
      <c r="D13946" t="s">
        <v>34</v>
      </c>
      <c r="E13946" t="s">
        <v>520</v>
      </c>
    </row>
    <row r="13947" spans="1:5" x14ac:dyDescent="0.25">
      <c r="A13947" t="s">
        <v>14261</v>
      </c>
      <c r="B13947" t="s">
        <v>14</v>
      </c>
      <c r="C13947" t="s">
        <v>14</v>
      </c>
      <c r="D13947" t="s">
        <v>34</v>
      </c>
      <c r="E13947" t="s">
        <v>520</v>
      </c>
    </row>
    <row r="13948" spans="1:5" x14ac:dyDescent="0.25">
      <c r="A13948" t="s">
        <v>14262</v>
      </c>
      <c r="B13948" t="s">
        <v>14</v>
      </c>
      <c r="C13948" t="s">
        <v>14</v>
      </c>
      <c r="D13948" t="s">
        <v>34</v>
      </c>
      <c r="E13948" t="s">
        <v>520</v>
      </c>
    </row>
    <row r="13949" spans="1:5" x14ac:dyDescent="0.25">
      <c r="A13949" t="s">
        <v>14263</v>
      </c>
      <c r="B13949" t="s">
        <v>14</v>
      </c>
      <c r="C13949" t="s">
        <v>14</v>
      </c>
      <c r="D13949" t="s">
        <v>34</v>
      </c>
      <c r="E13949" t="s">
        <v>520</v>
      </c>
    </row>
    <row r="13950" spans="1:5" x14ac:dyDescent="0.25">
      <c r="A13950" t="s">
        <v>14264</v>
      </c>
      <c r="B13950" t="s">
        <v>14</v>
      </c>
      <c r="C13950" t="s">
        <v>14</v>
      </c>
      <c r="D13950" t="s">
        <v>34</v>
      </c>
      <c r="E13950" t="s">
        <v>520</v>
      </c>
    </row>
    <row r="13951" spans="1:5" x14ac:dyDescent="0.25">
      <c r="A13951" t="s">
        <v>14265</v>
      </c>
      <c r="B13951" t="s">
        <v>14</v>
      </c>
      <c r="C13951" t="s">
        <v>14</v>
      </c>
      <c r="D13951" t="s">
        <v>64</v>
      </c>
      <c r="E13951" t="s">
        <v>518</v>
      </c>
    </row>
    <row r="13952" spans="1:5" x14ac:dyDescent="0.25">
      <c r="A13952" t="s">
        <v>14266</v>
      </c>
      <c r="B13952" t="s">
        <v>14</v>
      </c>
      <c r="C13952" t="s">
        <v>14</v>
      </c>
      <c r="D13952" t="s">
        <v>64</v>
      </c>
      <c r="E13952" t="s">
        <v>518</v>
      </c>
    </row>
    <row r="13953" spans="1:5" x14ac:dyDescent="0.25">
      <c r="A13953" t="s">
        <v>14267</v>
      </c>
      <c r="B13953" t="s">
        <v>14</v>
      </c>
      <c r="C13953" t="s">
        <v>14</v>
      </c>
      <c r="D13953" t="s">
        <v>34</v>
      </c>
      <c r="E13953" t="s">
        <v>520</v>
      </c>
    </row>
    <row r="13954" spans="1:5" x14ac:dyDescent="0.25">
      <c r="A13954" t="s">
        <v>14272</v>
      </c>
      <c r="B13954" t="s">
        <v>14</v>
      </c>
      <c r="C13954" t="s">
        <v>14</v>
      </c>
      <c r="D13954" t="s">
        <v>34</v>
      </c>
      <c r="E13954" t="s">
        <v>520</v>
      </c>
    </row>
    <row r="13955" spans="1:5" x14ac:dyDescent="0.25">
      <c r="A13955" t="s">
        <v>14270</v>
      </c>
      <c r="B13955" t="s">
        <v>14</v>
      </c>
      <c r="C13955" t="s">
        <v>14</v>
      </c>
      <c r="D13955" t="s">
        <v>34</v>
      </c>
      <c r="E13955" t="s">
        <v>800</v>
      </c>
    </row>
    <row r="13956" spans="1:5" x14ac:dyDescent="0.25">
      <c r="A13956" t="s">
        <v>14269</v>
      </c>
      <c r="B13956" t="s">
        <v>14</v>
      </c>
      <c r="C13956" t="s">
        <v>14</v>
      </c>
      <c r="D13956" t="s">
        <v>34</v>
      </c>
      <c r="E13956" t="s">
        <v>520</v>
      </c>
    </row>
    <row r="13957" spans="1:5" x14ac:dyDescent="0.25">
      <c r="A13957" t="s">
        <v>14271</v>
      </c>
      <c r="B13957" t="s">
        <v>14</v>
      </c>
      <c r="C13957" t="s">
        <v>14</v>
      </c>
      <c r="D13957" t="s">
        <v>34</v>
      </c>
      <c r="E13957" t="s">
        <v>520</v>
      </c>
    </row>
    <row r="13958" spans="1:5" x14ac:dyDescent="0.25">
      <c r="A13958" t="s">
        <v>14273</v>
      </c>
      <c r="B13958" t="s">
        <v>14</v>
      </c>
      <c r="C13958" t="s">
        <v>14</v>
      </c>
      <c r="D13958" t="s">
        <v>34</v>
      </c>
      <c r="E13958" t="s">
        <v>520</v>
      </c>
    </row>
    <row r="13959" spans="1:5" x14ac:dyDescent="0.25">
      <c r="A13959" t="s">
        <v>14268</v>
      </c>
      <c r="B13959" t="s">
        <v>14</v>
      </c>
      <c r="C13959" t="s">
        <v>14</v>
      </c>
      <c r="D13959" t="s">
        <v>34</v>
      </c>
      <c r="E13959" t="s">
        <v>520</v>
      </c>
    </row>
    <row r="13960" spans="1:5" x14ac:dyDescent="0.25">
      <c r="A13960" t="s">
        <v>14274</v>
      </c>
      <c r="B13960" t="s">
        <v>14</v>
      </c>
      <c r="C13960" t="s">
        <v>14</v>
      </c>
      <c r="D13960" t="s">
        <v>34</v>
      </c>
      <c r="E13960" t="s">
        <v>520</v>
      </c>
    </row>
    <row r="13961" spans="1:5" x14ac:dyDescent="0.25">
      <c r="A13961" t="s">
        <v>14275</v>
      </c>
      <c r="B13961" t="s">
        <v>14</v>
      </c>
      <c r="C13961" t="s">
        <v>14</v>
      </c>
      <c r="D13961" t="s">
        <v>34</v>
      </c>
      <c r="E13961" t="s">
        <v>518</v>
      </c>
    </row>
    <row r="13962" spans="1:5" x14ac:dyDescent="0.25">
      <c r="A13962" t="s">
        <v>14276</v>
      </c>
      <c r="B13962" t="s">
        <v>14</v>
      </c>
      <c r="C13962" t="s">
        <v>14</v>
      </c>
      <c r="D13962" t="s">
        <v>34</v>
      </c>
      <c r="E13962" t="s">
        <v>520</v>
      </c>
    </row>
    <row r="13963" spans="1:5" x14ac:dyDescent="0.25">
      <c r="A13963" t="s">
        <v>14277</v>
      </c>
      <c r="B13963" t="s">
        <v>14</v>
      </c>
      <c r="C13963" t="s">
        <v>14</v>
      </c>
      <c r="D13963" t="s">
        <v>34</v>
      </c>
      <c r="E13963" t="s">
        <v>520</v>
      </c>
    </row>
    <row r="13964" spans="1:5" x14ac:dyDescent="0.25">
      <c r="A13964" t="s">
        <v>14278</v>
      </c>
      <c r="B13964" t="s">
        <v>14</v>
      </c>
      <c r="C13964" t="s">
        <v>14</v>
      </c>
      <c r="D13964" t="s">
        <v>64</v>
      </c>
      <c r="E13964" t="s">
        <v>520</v>
      </c>
    </row>
    <row r="13965" spans="1:5" x14ac:dyDescent="0.25">
      <c r="A13965" t="s">
        <v>14279</v>
      </c>
      <c r="B13965" t="s">
        <v>14</v>
      </c>
      <c r="C13965" t="s">
        <v>14</v>
      </c>
      <c r="D13965" t="s">
        <v>64</v>
      </c>
      <c r="E13965" t="s">
        <v>517</v>
      </c>
    </row>
    <row r="13966" spans="1:5" x14ac:dyDescent="0.25">
      <c r="A13966" t="s">
        <v>14280</v>
      </c>
      <c r="B13966" t="s">
        <v>14</v>
      </c>
      <c r="C13966" t="s">
        <v>14</v>
      </c>
      <c r="D13966" t="s">
        <v>34</v>
      </c>
      <c r="E13966" t="s">
        <v>520</v>
      </c>
    </row>
    <row r="13967" spans="1:5" x14ac:dyDescent="0.25">
      <c r="A13967" t="s">
        <v>14281</v>
      </c>
      <c r="B13967" t="s">
        <v>14</v>
      </c>
      <c r="C13967" t="s">
        <v>14</v>
      </c>
      <c r="D13967" t="s">
        <v>34</v>
      </c>
      <c r="E13967" t="s">
        <v>520</v>
      </c>
    </row>
    <row r="13968" spans="1:5" x14ac:dyDescent="0.25">
      <c r="A13968" t="s">
        <v>14282</v>
      </c>
      <c r="B13968" t="s">
        <v>14</v>
      </c>
      <c r="C13968" t="s">
        <v>14</v>
      </c>
      <c r="D13968" t="s">
        <v>34</v>
      </c>
      <c r="E13968" t="s">
        <v>520</v>
      </c>
    </row>
    <row r="13969" spans="1:5" x14ac:dyDescent="0.25">
      <c r="A13969" t="s">
        <v>14283</v>
      </c>
      <c r="B13969" t="s">
        <v>14</v>
      </c>
      <c r="C13969" t="s">
        <v>14</v>
      </c>
      <c r="D13969" t="s">
        <v>64</v>
      </c>
      <c r="E13969" t="s">
        <v>517</v>
      </c>
    </row>
    <row r="13970" spans="1:5" x14ac:dyDescent="0.25">
      <c r="A13970" t="s">
        <v>14285</v>
      </c>
      <c r="B13970" t="s">
        <v>14</v>
      </c>
      <c r="C13970" t="s">
        <v>14</v>
      </c>
      <c r="D13970" t="s">
        <v>34</v>
      </c>
      <c r="E13970" t="s">
        <v>520</v>
      </c>
    </row>
    <row r="13971" spans="1:5" x14ac:dyDescent="0.25">
      <c r="A13971" t="s">
        <v>14284</v>
      </c>
      <c r="B13971" t="s">
        <v>14</v>
      </c>
      <c r="C13971" t="s">
        <v>14</v>
      </c>
      <c r="D13971" t="s">
        <v>34</v>
      </c>
      <c r="E13971" t="s">
        <v>520</v>
      </c>
    </row>
    <row r="13972" spans="1:5" x14ac:dyDescent="0.25">
      <c r="A13972" t="s">
        <v>14286</v>
      </c>
      <c r="B13972" t="s">
        <v>14</v>
      </c>
      <c r="C13972" t="s">
        <v>14</v>
      </c>
      <c r="D13972" t="s">
        <v>34</v>
      </c>
      <c r="E13972" t="s">
        <v>520</v>
      </c>
    </row>
    <row r="13973" spans="1:5" x14ac:dyDescent="0.25">
      <c r="A13973" t="s">
        <v>14287</v>
      </c>
      <c r="B13973" t="s">
        <v>14</v>
      </c>
      <c r="C13973" t="s">
        <v>14</v>
      </c>
      <c r="D13973" t="s">
        <v>64</v>
      </c>
      <c r="E13973" t="s">
        <v>517</v>
      </c>
    </row>
    <row r="13974" spans="1:5" x14ac:dyDescent="0.25">
      <c r="A13974" t="s">
        <v>14288</v>
      </c>
      <c r="B13974" t="s">
        <v>14</v>
      </c>
      <c r="C13974" t="s">
        <v>14</v>
      </c>
      <c r="D13974" t="s">
        <v>64</v>
      </c>
      <c r="E13974" t="s">
        <v>517</v>
      </c>
    </row>
    <row r="13975" spans="1:5" x14ac:dyDescent="0.25">
      <c r="A13975" t="s">
        <v>14289</v>
      </c>
      <c r="B13975" t="s">
        <v>14</v>
      </c>
      <c r="C13975" t="s">
        <v>14</v>
      </c>
      <c r="D13975" t="s">
        <v>34</v>
      </c>
      <c r="E13975" t="s">
        <v>520</v>
      </c>
    </row>
    <row r="13976" spans="1:5" x14ac:dyDescent="0.25">
      <c r="A13976" t="s">
        <v>14290</v>
      </c>
      <c r="B13976" t="s">
        <v>14</v>
      </c>
      <c r="C13976" t="s">
        <v>14</v>
      </c>
      <c r="D13976" t="s">
        <v>34</v>
      </c>
      <c r="E13976" t="s">
        <v>520</v>
      </c>
    </row>
    <row r="13977" spans="1:5" x14ac:dyDescent="0.25">
      <c r="A13977" t="s">
        <v>14291</v>
      </c>
      <c r="B13977" t="s">
        <v>14</v>
      </c>
      <c r="C13977" t="s">
        <v>14</v>
      </c>
      <c r="D13977" t="s">
        <v>34</v>
      </c>
      <c r="E13977" t="s">
        <v>520</v>
      </c>
    </row>
    <row r="13978" spans="1:5" x14ac:dyDescent="0.25">
      <c r="A13978" t="s">
        <v>14292</v>
      </c>
      <c r="B13978" t="s">
        <v>14</v>
      </c>
      <c r="C13978" t="s">
        <v>14</v>
      </c>
      <c r="D13978" t="s">
        <v>34</v>
      </c>
      <c r="E13978" t="s">
        <v>520</v>
      </c>
    </row>
    <row r="13979" spans="1:5" x14ac:dyDescent="0.25">
      <c r="A13979" t="s">
        <v>14293</v>
      </c>
      <c r="B13979" t="s">
        <v>14</v>
      </c>
      <c r="C13979" t="s">
        <v>14</v>
      </c>
      <c r="D13979" t="s">
        <v>64</v>
      </c>
      <c r="E13979" t="s">
        <v>517</v>
      </c>
    </row>
    <row r="13980" spans="1:5" x14ac:dyDescent="0.25">
      <c r="A13980" t="s">
        <v>14294</v>
      </c>
      <c r="B13980" t="s">
        <v>14</v>
      </c>
      <c r="C13980" t="s">
        <v>14</v>
      </c>
      <c r="D13980" t="s">
        <v>64</v>
      </c>
      <c r="E13980" t="s">
        <v>635</v>
      </c>
    </row>
    <row r="13981" spans="1:5" x14ac:dyDescent="0.25">
      <c r="A13981" t="s">
        <v>43668</v>
      </c>
      <c r="B13981" t="s">
        <v>14</v>
      </c>
      <c r="C13981" t="s">
        <v>14</v>
      </c>
      <c r="D13981" t="s">
        <v>34</v>
      </c>
      <c r="E13981" t="s">
        <v>757</v>
      </c>
    </row>
    <row r="13982" spans="1:5" x14ac:dyDescent="0.25">
      <c r="A13982" t="s">
        <v>43669</v>
      </c>
      <c r="B13982" t="s">
        <v>14</v>
      </c>
      <c r="C13982" t="s">
        <v>14</v>
      </c>
      <c r="D13982" t="s">
        <v>34</v>
      </c>
      <c r="E13982" t="s">
        <v>757</v>
      </c>
    </row>
    <row r="13983" spans="1:5" x14ac:dyDescent="0.25">
      <c r="A13983" t="s">
        <v>43670</v>
      </c>
      <c r="B13983" t="s">
        <v>14</v>
      </c>
      <c r="C13983" t="s">
        <v>14</v>
      </c>
      <c r="D13983" t="s">
        <v>34</v>
      </c>
      <c r="E13983" t="s">
        <v>757</v>
      </c>
    </row>
    <row r="13984" spans="1:5" x14ac:dyDescent="0.25">
      <c r="A13984" t="s">
        <v>14295</v>
      </c>
      <c r="B13984" t="s">
        <v>14</v>
      </c>
      <c r="C13984" t="s">
        <v>14</v>
      </c>
      <c r="D13984" t="s">
        <v>34</v>
      </c>
      <c r="E13984" t="s">
        <v>520</v>
      </c>
    </row>
    <row r="13985" spans="1:5" x14ac:dyDescent="0.25">
      <c r="A13985" t="s">
        <v>14296</v>
      </c>
      <c r="B13985" t="s">
        <v>14</v>
      </c>
      <c r="C13985" t="s">
        <v>14</v>
      </c>
      <c r="D13985" t="s">
        <v>34</v>
      </c>
      <c r="E13985" t="s">
        <v>520</v>
      </c>
    </row>
    <row r="13986" spans="1:5" x14ac:dyDescent="0.25">
      <c r="A13986" t="s">
        <v>14299</v>
      </c>
      <c r="B13986" t="s">
        <v>14</v>
      </c>
      <c r="C13986" t="s">
        <v>14</v>
      </c>
      <c r="D13986" t="s">
        <v>34</v>
      </c>
      <c r="E13986" t="s">
        <v>520</v>
      </c>
    </row>
    <row r="13987" spans="1:5" x14ac:dyDescent="0.25">
      <c r="A13987" t="s">
        <v>14297</v>
      </c>
      <c r="B13987" t="s">
        <v>14</v>
      </c>
      <c r="C13987" t="s">
        <v>14</v>
      </c>
      <c r="D13987" t="s">
        <v>34</v>
      </c>
      <c r="E13987" t="s">
        <v>520</v>
      </c>
    </row>
    <row r="13988" spans="1:5" x14ac:dyDescent="0.25">
      <c r="A13988" t="s">
        <v>14298</v>
      </c>
      <c r="B13988" t="s">
        <v>14</v>
      </c>
      <c r="C13988" t="s">
        <v>14</v>
      </c>
      <c r="D13988" t="s">
        <v>34</v>
      </c>
      <c r="E13988" t="s">
        <v>520</v>
      </c>
    </row>
    <row r="13989" spans="1:5" x14ac:dyDescent="0.25">
      <c r="A13989" t="s">
        <v>14300</v>
      </c>
      <c r="B13989" t="s">
        <v>14</v>
      </c>
      <c r="C13989" t="s">
        <v>14</v>
      </c>
      <c r="D13989" t="s">
        <v>64</v>
      </c>
      <c r="E13989" t="s">
        <v>520</v>
      </c>
    </row>
    <row r="13990" spans="1:5" x14ac:dyDescent="0.25">
      <c r="A13990" t="s">
        <v>14301</v>
      </c>
      <c r="B13990" t="s">
        <v>14</v>
      </c>
      <c r="C13990" t="s">
        <v>14</v>
      </c>
      <c r="D13990" t="s">
        <v>64</v>
      </c>
      <c r="E13990" t="s">
        <v>517</v>
      </c>
    </row>
    <row r="13991" spans="1:5" x14ac:dyDescent="0.25">
      <c r="A13991" t="s">
        <v>14302</v>
      </c>
      <c r="B13991" t="s">
        <v>14</v>
      </c>
      <c r="C13991" t="s">
        <v>14</v>
      </c>
      <c r="D13991" t="s">
        <v>34</v>
      </c>
      <c r="E13991" t="s">
        <v>520</v>
      </c>
    </row>
    <row r="13992" spans="1:5" x14ac:dyDescent="0.25">
      <c r="A13992" t="s">
        <v>14303</v>
      </c>
      <c r="B13992" t="s">
        <v>14</v>
      </c>
      <c r="C13992" t="s">
        <v>14</v>
      </c>
      <c r="D13992" t="s">
        <v>34</v>
      </c>
      <c r="E13992" t="s">
        <v>520</v>
      </c>
    </row>
    <row r="13993" spans="1:5" x14ac:dyDescent="0.25">
      <c r="A13993" t="s">
        <v>14304</v>
      </c>
      <c r="B13993" t="s">
        <v>14</v>
      </c>
      <c r="C13993" t="s">
        <v>14</v>
      </c>
      <c r="D13993" t="s">
        <v>34</v>
      </c>
      <c r="E13993" t="s">
        <v>520</v>
      </c>
    </row>
    <row r="13994" spans="1:5" x14ac:dyDescent="0.25">
      <c r="A13994" t="s">
        <v>14305</v>
      </c>
      <c r="B13994" t="s">
        <v>14</v>
      </c>
      <c r="C13994" t="s">
        <v>14</v>
      </c>
      <c r="D13994" t="s">
        <v>34</v>
      </c>
      <c r="E13994" t="s">
        <v>520</v>
      </c>
    </row>
    <row r="13995" spans="1:5" x14ac:dyDescent="0.25">
      <c r="A13995" t="s">
        <v>14306</v>
      </c>
      <c r="B13995" t="s">
        <v>14</v>
      </c>
      <c r="C13995" t="s">
        <v>14</v>
      </c>
      <c r="D13995" t="s">
        <v>64</v>
      </c>
      <c r="E13995" t="s">
        <v>517</v>
      </c>
    </row>
    <row r="13996" spans="1:5" x14ac:dyDescent="0.25">
      <c r="A13996" t="s">
        <v>14307</v>
      </c>
      <c r="B13996" t="s">
        <v>14</v>
      </c>
      <c r="C13996" t="s">
        <v>14</v>
      </c>
      <c r="D13996" t="s">
        <v>64</v>
      </c>
      <c r="E13996" t="s">
        <v>517</v>
      </c>
    </row>
    <row r="13997" spans="1:5" x14ac:dyDescent="0.25">
      <c r="A13997" t="s">
        <v>14308</v>
      </c>
      <c r="B13997" t="s">
        <v>14</v>
      </c>
      <c r="C13997" t="s">
        <v>14</v>
      </c>
      <c r="D13997" t="s">
        <v>64</v>
      </c>
      <c r="E13997" t="s">
        <v>517</v>
      </c>
    </row>
    <row r="13998" spans="1:5" x14ac:dyDescent="0.25">
      <c r="A13998" t="s">
        <v>14309</v>
      </c>
      <c r="B13998" t="s">
        <v>14</v>
      </c>
      <c r="C13998" t="s">
        <v>14</v>
      </c>
      <c r="D13998" t="s">
        <v>64</v>
      </c>
      <c r="E13998" t="s">
        <v>517</v>
      </c>
    </row>
    <row r="13999" spans="1:5" x14ac:dyDescent="0.25">
      <c r="A13999" t="s">
        <v>14310</v>
      </c>
      <c r="B13999" t="s">
        <v>14</v>
      </c>
      <c r="C13999" t="s">
        <v>14</v>
      </c>
      <c r="D13999" t="s">
        <v>34</v>
      </c>
      <c r="E13999" t="s">
        <v>520</v>
      </c>
    </row>
    <row r="14000" spans="1:5" x14ac:dyDescent="0.25">
      <c r="A14000" t="s">
        <v>14311</v>
      </c>
      <c r="B14000" t="s">
        <v>14</v>
      </c>
      <c r="C14000" t="s">
        <v>14</v>
      </c>
      <c r="D14000" t="s">
        <v>34</v>
      </c>
      <c r="E14000" t="s">
        <v>520</v>
      </c>
    </row>
    <row r="14001" spans="1:5" x14ac:dyDescent="0.25">
      <c r="A14001" t="s">
        <v>14312</v>
      </c>
      <c r="B14001" t="s">
        <v>14</v>
      </c>
      <c r="C14001" t="s">
        <v>14</v>
      </c>
      <c r="D14001" t="s">
        <v>34</v>
      </c>
      <c r="E14001" t="s">
        <v>520</v>
      </c>
    </row>
    <row r="14002" spans="1:5" x14ac:dyDescent="0.25">
      <c r="A14002" t="s">
        <v>14313</v>
      </c>
      <c r="B14002" t="s">
        <v>14</v>
      </c>
      <c r="C14002" t="s">
        <v>14</v>
      </c>
      <c r="D14002" t="s">
        <v>34</v>
      </c>
      <c r="E14002" t="s">
        <v>520</v>
      </c>
    </row>
    <row r="14003" spans="1:5" x14ac:dyDescent="0.25">
      <c r="A14003" t="s">
        <v>14316</v>
      </c>
      <c r="B14003" t="s">
        <v>14</v>
      </c>
      <c r="C14003" t="s">
        <v>14</v>
      </c>
      <c r="D14003" t="s">
        <v>64</v>
      </c>
      <c r="E14003" t="s">
        <v>763</v>
      </c>
    </row>
    <row r="14004" spans="1:5" x14ac:dyDescent="0.25">
      <c r="A14004" t="s">
        <v>14314</v>
      </c>
      <c r="B14004" t="s">
        <v>14</v>
      </c>
      <c r="C14004" t="s">
        <v>14</v>
      </c>
      <c r="D14004" t="s">
        <v>64</v>
      </c>
      <c r="E14004" t="s">
        <v>517</v>
      </c>
    </row>
    <row r="14005" spans="1:5" x14ac:dyDescent="0.25">
      <c r="A14005" t="s">
        <v>14315</v>
      </c>
      <c r="B14005" t="s">
        <v>14</v>
      </c>
      <c r="C14005" t="s">
        <v>14</v>
      </c>
      <c r="D14005" t="s">
        <v>64</v>
      </c>
      <c r="E14005" t="s">
        <v>518</v>
      </c>
    </row>
    <row r="14006" spans="1:5" x14ac:dyDescent="0.25">
      <c r="A14006" t="s">
        <v>14318</v>
      </c>
      <c r="B14006" t="s">
        <v>14</v>
      </c>
      <c r="C14006" t="s">
        <v>14</v>
      </c>
      <c r="D14006" t="s">
        <v>64</v>
      </c>
      <c r="E14006" t="s">
        <v>518</v>
      </c>
    </row>
    <row r="14007" spans="1:5" x14ac:dyDescent="0.25">
      <c r="A14007" t="s">
        <v>14317</v>
      </c>
      <c r="B14007" t="s">
        <v>14</v>
      </c>
      <c r="C14007" t="s">
        <v>14</v>
      </c>
      <c r="D14007" t="s">
        <v>64</v>
      </c>
      <c r="E14007" t="s">
        <v>517</v>
      </c>
    </row>
    <row r="14008" spans="1:5" x14ac:dyDescent="0.25">
      <c r="A14008" t="s">
        <v>14319</v>
      </c>
      <c r="B14008" t="s">
        <v>14</v>
      </c>
      <c r="C14008" t="s">
        <v>14</v>
      </c>
      <c r="D14008" t="s">
        <v>64</v>
      </c>
      <c r="E14008" t="s">
        <v>517</v>
      </c>
    </row>
    <row r="14009" spans="1:5" x14ac:dyDescent="0.25">
      <c r="A14009" t="s">
        <v>14320</v>
      </c>
      <c r="B14009" t="s">
        <v>14</v>
      </c>
      <c r="C14009" t="s">
        <v>14</v>
      </c>
      <c r="D14009" t="s">
        <v>34</v>
      </c>
      <c r="E14009" t="s">
        <v>520</v>
      </c>
    </row>
    <row r="14010" spans="1:5" x14ac:dyDescent="0.25">
      <c r="A14010" t="s">
        <v>14321</v>
      </c>
      <c r="B14010" t="s">
        <v>14</v>
      </c>
      <c r="C14010" t="s">
        <v>14</v>
      </c>
      <c r="D14010" t="s">
        <v>34</v>
      </c>
      <c r="E14010" t="s">
        <v>520</v>
      </c>
    </row>
    <row r="14011" spans="1:5" x14ac:dyDescent="0.25">
      <c r="A14011" t="s">
        <v>14322</v>
      </c>
      <c r="B14011" t="s">
        <v>14</v>
      </c>
      <c r="C14011" t="s">
        <v>14</v>
      </c>
      <c r="D14011" t="s">
        <v>64</v>
      </c>
      <c r="E14011" t="s">
        <v>520</v>
      </c>
    </row>
    <row r="14012" spans="1:5" x14ac:dyDescent="0.25">
      <c r="A14012" t="s">
        <v>14323</v>
      </c>
      <c r="B14012" t="s">
        <v>14</v>
      </c>
      <c r="C14012" t="s">
        <v>14</v>
      </c>
      <c r="D14012" t="s">
        <v>34</v>
      </c>
      <c r="E14012" t="s">
        <v>520</v>
      </c>
    </row>
    <row r="14013" spans="1:5" x14ac:dyDescent="0.25">
      <c r="A14013" t="s">
        <v>14324</v>
      </c>
      <c r="B14013" t="s">
        <v>14</v>
      </c>
      <c r="C14013" t="s">
        <v>14</v>
      </c>
      <c r="D14013" t="s">
        <v>34</v>
      </c>
      <c r="E14013" t="s">
        <v>520</v>
      </c>
    </row>
    <row r="14014" spans="1:5" x14ac:dyDescent="0.25">
      <c r="A14014" t="s">
        <v>14325</v>
      </c>
      <c r="B14014" t="s">
        <v>14</v>
      </c>
      <c r="C14014" t="s">
        <v>14</v>
      </c>
      <c r="D14014" t="s">
        <v>64</v>
      </c>
      <c r="E14014" t="s">
        <v>517</v>
      </c>
    </row>
    <row r="14015" spans="1:5" x14ac:dyDescent="0.25">
      <c r="A14015" t="s">
        <v>14326</v>
      </c>
      <c r="B14015" t="s">
        <v>14</v>
      </c>
      <c r="C14015" t="s">
        <v>14</v>
      </c>
      <c r="D14015" t="s">
        <v>64</v>
      </c>
      <c r="E14015" t="s">
        <v>517</v>
      </c>
    </row>
    <row r="14016" spans="1:5" x14ac:dyDescent="0.25">
      <c r="A14016" t="s">
        <v>14327</v>
      </c>
      <c r="B14016" t="s">
        <v>14</v>
      </c>
      <c r="C14016" t="s">
        <v>14</v>
      </c>
      <c r="D14016" t="s">
        <v>64</v>
      </c>
      <c r="E14016" t="s">
        <v>517</v>
      </c>
    </row>
    <row r="14017" spans="1:5" x14ac:dyDescent="0.25">
      <c r="A14017" t="s">
        <v>43671</v>
      </c>
      <c r="B14017" t="s">
        <v>14</v>
      </c>
      <c r="C14017" t="s">
        <v>14</v>
      </c>
      <c r="D14017" t="s">
        <v>34</v>
      </c>
      <c r="E14017" t="s">
        <v>757</v>
      </c>
    </row>
    <row r="14018" spans="1:5" x14ac:dyDescent="0.25">
      <c r="A14018" t="s">
        <v>14328</v>
      </c>
      <c r="B14018" t="s">
        <v>14</v>
      </c>
      <c r="C14018" t="s">
        <v>14</v>
      </c>
      <c r="D14018" t="s">
        <v>34</v>
      </c>
      <c r="E14018" t="s">
        <v>520</v>
      </c>
    </row>
    <row r="14019" spans="1:5" x14ac:dyDescent="0.25">
      <c r="A14019" t="s">
        <v>14329</v>
      </c>
      <c r="B14019" t="s">
        <v>14</v>
      </c>
      <c r="C14019" t="s">
        <v>14</v>
      </c>
      <c r="D14019" t="s">
        <v>64</v>
      </c>
      <c r="E14019" t="s">
        <v>517</v>
      </c>
    </row>
    <row r="14020" spans="1:5" x14ac:dyDescent="0.25">
      <c r="A14020" t="s">
        <v>14330</v>
      </c>
      <c r="B14020" t="s">
        <v>14</v>
      </c>
      <c r="C14020" t="s">
        <v>14</v>
      </c>
      <c r="D14020" t="s">
        <v>64</v>
      </c>
      <c r="E14020" t="s">
        <v>517</v>
      </c>
    </row>
    <row r="14021" spans="1:5" x14ac:dyDescent="0.25">
      <c r="A14021" t="s">
        <v>14331</v>
      </c>
      <c r="B14021" t="s">
        <v>14</v>
      </c>
      <c r="C14021" t="s">
        <v>14</v>
      </c>
      <c r="D14021" t="s">
        <v>34</v>
      </c>
      <c r="E14021" t="s">
        <v>520</v>
      </c>
    </row>
    <row r="14022" spans="1:5" x14ac:dyDescent="0.25">
      <c r="A14022" t="s">
        <v>14332</v>
      </c>
      <c r="B14022" t="s">
        <v>14</v>
      </c>
      <c r="C14022" t="s">
        <v>14</v>
      </c>
      <c r="D14022" t="s">
        <v>34</v>
      </c>
      <c r="E14022" t="s">
        <v>520</v>
      </c>
    </row>
    <row r="14023" spans="1:5" x14ac:dyDescent="0.25">
      <c r="A14023" t="s">
        <v>14333</v>
      </c>
      <c r="B14023" t="s">
        <v>14</v>
      </c>
      <c r="C14023" t="s">
        <v>14</v>
      </c>
      <c r="D14023" t="s">
        <v>34</v>
      </c>
      <c r="E14023" t="s">
        <v>520</v>
      </c>
    </row>
    <row r="14024" spans="1:5" x14ac:dyDescent="0.25">
      <c r="A14024" t="s">
        <v>14334</v>
      </c>
      <c r="B14024" t="s">
        <v>14</v>
      </c>
      <c r="C14024" t="s">
        <v>14</v>
      </c>
      <c r="D14024" t="s">
        <v>34</v>
      </c>
      <c r="E14024" t="s">
        <v>520</v>
      </c>
    </row>
    <row r="14025" spans="1:5" x14ac:dyDescent="0.25">
      <c r="A14025" t="s">
        <v>14335</v>
      </c>
      <c r="B14025" t="s">
        <v>14</v>
      </c>
      <c r="C14025" t="s">
        <v>14</v>
      </c>
      <c r="D14025" t="s">
        <v>34</v>
      </c>
      <c r="E14025" t="s">
        <v>520</v>
      </c>
    </row>
    <row r="14026" spans="1:5" x14ac:dyDescent="0.25">
      <c r="A14026" t="s">
        <v>43672</v>
      </c>
      <c r="B14026" t="s">
        <v>14</v>
      </c>
      <c r="C14026" t="s">
        <v>14</v>
      </c>
      <c r="D14026" t="s">
        <v>64</v>
      </c>
      <c r="E14026" t="s">
        <v>757</v>
      </c>
    </row>
    <row r="14027" spans="1:5" x14ac:dyDescent="0.25">
      <c r="A14027" t="s">
        <v>43673</v>
      </c>
      <c r="B14027" t="s">
        <v>14</v>
      </c>
      <c r="C14027" t="s">
        <v>14</v>
      </c>
      <c r="D14027" t="s">
        <v>64</v>
      </c>
      <c r="E14027" t="s">
        <v>517</v>
      </c>
    </row>
    <row r="14028" spans="1:5" x14ac:dyDescent="0.25">
      <c r="A14028" t="s">
        <v>14338</v>
      </c>
      <c r="B14028" t="s">
        <v>14</v>
      </c>
      <c r="C14028" t="s">
        <v>14</v>
      </c>
      <c r="D14028" t="s">
        <v>34</v>
      </c>
      <c r="E14028" t="s">
        <v>520</v>
      </c>
    </row>
    <row r="14029" spans="1:5" x14ac:dyDescent="0.25">
      <c r="A14029" t="s">
        <v>14336</v>
      </c>
      <c r="B14029" t="s">
        <v>14</v>
      </c>
      <c r="C14029" t="s">
        <v>14</v>
      </c>
      <c r="D14029" t="s">
        <v>34</v>
      </c>
      <c r="E14029" t="s">
        <v>520</v>
      </c>
    </row>
    <row r="14030" spans="1:5" x14ac:dyDescent="0.25">
      <c r="A14030" t="s">
        <v>14337</v>
      </c>
      <c r="B14030" t="s">
        <v>14</v>
      </c>
      <c r="C14030" t="s">
        <v>14</v>
      </c>
      <c r="D14030" t="s">
        <v>34</v>
      </c>
      <c r="E14030" t="s">
        <v>520</v>
      </c>
    </row>
    <row r="14031" spans="1:5" x14ac:dyDescent="0.25">
      <c r="A14031" t="s">
        <v>14339</v>
      </c>
      <c r="B14031" t="s">
        <v>14</v>
      </c>
      <c r="C14031" t="s">
        <v>14</v>
      </c>
      <c r="D14031" t="s">
        <v>34</v>
      </c>
      <c r="E14031" t="s">
        <v>520</v>
      </c>
    </row>
    <row r="14032" spans="1:5" x14ac:dyDescent="0.25">
      <c r="A14032" t="s">
        <v>14340</v>
      </c>
      <c r="B14032" t="s">
        <v>14</v>
      </c>
      <c r="C14032" t="s">
        <v>14</v>
      </c>
      <c r="D14032" t="s">
        <v>34</v>
      </c>
      <c r="E14032" t="s">
        <v>520</v>
      </c>
    </row>
    <row r="14033" spans="1:5" x14ac:dyDescent="0.25">
      <c r="A14033" t="s">
        <v>14341</v>
      </c>
      <c r="B14033" t="s">
        <v>14</v>
      </c>
      <c r="C14033" t="s">
        <v>14</v>
      </c>
      <c r="D14033" t="s">
        <v>64</v>
      </c>
      <c r="E14033" t="s">
        <v>517</v>
      </c>
    </row>
    <row r="14034" spans="1:5" x14ac:dyDescent="0.25">
      <c r="A14034" t="s">
        <v>14342</v>
      </c>
      <c r="B14034" t="s">
        <v>14</v>
      </c>
      <c r="C14034" t="s">
        <v>14</v>
      </c>
      <c r="D14034" t="s">
        <v>64</v>
      </c>
      <c r="E14034" t="s">
        <v>635</v>
      </c>
    </row>
    <row r="14035" spans="1:5" x14ac:dyDescent="0.25">
      <c r="A14035" t="s">
        <v>14343</v>
      </c>
      <c r="B14035" t="s">
        <v>14</v>
      </c>
      <c r="C14035" t="s">
        <v>14</v>
      </c>
      <c r="D14035" t="s">
        <v>64</v>
      </c>
      <c r="E14035" t="s">
        <v>517</v>
      </c>
    </row>
    <row r="14036" spans="1:5" x14ac:dyDescent="0.25">
      <c r="A14036" t="s">
        <v>14344</v>
      </c>
      <c r="B14036" t="s">
        <v>14</v>
      </c>
      <c r="C14036" t="s">
        <v>14</v>
      </c>
      <c r="D14036" t="s">
        <v>64</v>
      </c>
      <c r="E14036" t="s">
        <v>517</v>
      </c>
    </row>
    <row r="14037" spans="1:5" x14ac:dyDescent="0.25">
      <c r="A14037" t="s">
        <v>14347</v>
      </c>
      <c r="B14037" t="s">
        <v>14</v>
      </c>
      <c r="C14037" t="s">
        <v>14</v>
      </c>
      <c r="D14037" t="s">
        <v>34</v>
      </c>
      <c r="E14037" t="s">
        <v>520</v>
      </c>
    </row>
    <row r="14038" spans="1:5" x14ac:dyDescent="0.25">
      <c r="A14038" t="s">
        <v>14345</v>
      </c>
      <c r="B14038" t="s">
        <v>14</v>
      </c>
      <c r="C14038" t="s">
        <v>14</v>
      </c>
      <c r="D14038" t="s">
        <v>34</v>
      </c>
      <c r="E14038" t="s">
        <v>520</v>
      </c>
    </row>
    <row r="14039" spans="1:5" x14ac:dyDescent="0.25">
      <c r="A14039" t="s">
        <v>14346</v>
      </c>
      <c r="B14039" t="s">
        <v>14</v>
      </c>
      <c r="C14039" t="s">
        <v>14</v>
      </c>
      <c r="D14039" t="s">
        <v>34</v>
      </c>
      <c r="E14039" t="s">
        <v>520</v>
      </c>
    </row>
    <row r="14040" spans="1:5" x14ac:dyDescent="0.25">
      <c r="A14040" t="s">
        <v>14348</v>
      </c>
      <c r="B14040" t="s">
        <v>14</v>
      </c>
      <c r="C14040" t="s">
        <v>14</v>
      </c>
      <c r="D14040" t="s">
        <v>34</v>
      </c>
      <c r="E14040" t="s">
        <v>520</v>
      </c>
    </row>
    <row r="14041" spans="1:5" x14ac:dyDescent="0.25">
      <c r="A14041" t="s">
        <v>14349</v>
      </c>
      <c r="B14041" t="s">
        <v>14</v>
      </c>
      <c r="C14041" t="s">
        <v>14</v>
      </c>
      <c r="D14041" t="s">
        <v>34</v>
      </c>
      <c r="E14041" t="s">
        <v>518</v>
      </c>
    </row>
    <row r="14042" spans="1:5" x14ac:dyDescent="0.25">
      <c r="A14042" t="s">
        <v>43674</v>
      </c>
      <c r="B14042" t="s">
        <v>14</v>
      </c>
      <c r="C14042" t="s">
        <v>14</v>
      </c>
      <c r="D14042" t="s">
        <v>34</v>
      </c>
      <c r="E14042" t="s">
        <v>520</v>
      </c>
    </row>
    <row r="14043" spans="1:5" x14ac:dyDescent="0.25">
      <c r="A14043" t="s">
        <v>43675</v>
      </c>
      <c r="B14043" t="s">
        <v>14</v>
      </c>
      <c r="C14043" t="s">
        <v>14</v>
      </c>
      <c r="D14043" t="s">
        <v>34</v>
      </c>
      <c r="E14043" t="s">
        <v>757</v>
      </c>
    </row>
    <row r="14044" spans="1:5" x14ac:dyDescent="0.25">
      <c r="A14044" t="s">
        <v>14350</v>
      </c>
      <c r="B14044" t="s">
        <v>14</v>
      </c>
      <c r="C14044" t="s">
        <v>14</v>
      </c>
      <c r="D14044" t="s">
        <v>34</v>
      </c>
      <c r="E14044" t="s">
        <v>520</v>
      </c>
    </row>
    <row r="14045" spans="1:5" x14ac:dyDescent="0.25">
      <c r="A14045" t="s">
        <v>14351</v>
      </c>
      <c r="B14045" t="s">
        <v>14</v>
      </c>
      <c r="C14045" t="s">
        <v>14</v>
      </c>
      <c r="D14045" t="s">
        <v>34</v>
      </c>
      <c r="E14045" t="s">
        <v>520</v>
      </c>
    </row>
    <row r="14046" spans="1:5" x14ac:dyDescent="0.25">
      <c r="A14046" t="s">
        <v>14352</v>
      </c>
      <c r="B14046" t="s">
        <v>14</v>
      </c>
      <c r="C14046" t="s">
        <v>14</v>
      </c>
      <c r="D14046" t="s">
        <v>34</v>
      </c>
      <c r="E14046" t="s">
        <v>520</v>
      </c>
    </row>
    <row r="14047" spans="1:5" x14ac:dyDescent="0.25">
      <c r="A14047" t="s">
        <v>14353</v>
      </c>
      <c r="B14047" t="s">
        <v>14</v>
      </c>
      <c r="C14047" t="s">
        <v>14</v>
      </c>
      <c r="D14047" t="s">
        <v>64</v>
      </c>
      <c r="E14047" t="s">
        <v>517</v>
      </c>
    </row>
    <row r="14048" spans="1:5" x14ac:dyDescent="0.25">
      <c r="A14048" t="s">
        <v>14354</v>
      </c>
      <c r="B14048" t="s">
        <v>14</v>
      </c>
      <c r="C14048" t="s">
        <v>14</v>
      </c>
      <c r="D14048" t="s">
        <v>64</v>
      </c>
      <c r="E14048" t="s">
        <v>517</v>
      </c>
    </row>
    <row r="14049" spans="1:5" x14ac:dyDescent="0.25">
      <c r="A14049" t="s">
        <v>14355</v>
      </c>
      <c r="B14049" t="s">
        <v>14</v>
      </c>
      <c r="C14049" t="s">
        <v>14</v>
      </c>
      <c r="D14049" t="s">
        <v>34</v>
      </c>
      <c r="E14049" t="s">
        <v>520</v>
      </c>
    </row>
    <row r="14050" spans="1:5" x14ac:dyDescent="0.25">
      <c r="A14050" t="s">
        <v>14356</v>
      </c>
      <c r="B14050" t="s">
        <v>14</v>
      </c>
      <c r="C14050" t="s">
        <v>14</v>
      </c>
      <c r="D14050" t="s">
        <v>64</v>
      </c>
      <c r="E14050" t="s">
        <v>517</v>
      </c>
    </row>
    <row r="14051" spans="1:5" x14ac:dyDescent="0.25">
      <c r="A14051" t="s">
        <v>14357</v>
      </c>
      <c r="B14051" t="s">
        <v>14</v>
      </c>
      <c r="C14051" t="s">
        <v>14</v>
      </c>
      <c r="D14051" t="s">
        <v>64</v>
      </c>
      <c r="E14051" t="s">
        <v>635</v>
      </c>
    </row>
    <row r="14052" spans="1:5" x14ac:dyDescent="0.25">
      <c r="A14052" t="s">
        <v>14358</v>
      </c>
      <c r="B14052" t="s">
        <v>14</v>
      </c>
      <c r="C14052" t="s">
        <v>14</v>
      </c>
      <c r="D14052" t="s">
        <v>64</v>
      </c>
      <c r="E14052" t="s">
        <v>517</v>
      </c>
    </row>
    <row r="14053" spans="1:5" x14ac:dyDescent="0.25">
      <c r="A14053" t="s">
        <v>14359</v>
      </c>
      <c r="B14053" t="s">
        <v>14</v>
      </c>
      <c r="C14053" t="s">
        <v>14</v>
      </c>
      <c r="D14053" t="s">
        <v>64</v>
      </c>
      <c r="E14053" t="s">
        <v>520</v>
      </c>
    </row>
    <row r="14054" spans="1:5" x14ac:dyDescent="0.25">
      <c r="A14054" t="s">
        <v>14360</v>
      </c>
      <c r="B14054" t="s">
        <v>14</v>
      </c>
      <c r="C14054" t="s">
        <v>14</v>
      </c>
      <c r="D14054" t="s">
        <v>64</v>
      </c>
      <c r="E14054" t="s">
        <v>517</v>
      </c>
    </row>
    <row r="14055" spans="1:5" x14ac:dyDescent="0.25">
      <c r="A14055" t="s">
        <v>14362</v>
      </c>
      <c r="B14055" t="s">
        <v>14</v>
      </c>
      <c r="C14055" t="s">
        <v>14</v>
      </c>
      <c r="D14055" t="s">
        <v>64</v>
      </c>
      <c r="E14055" t="s">
        <v>517</v>
      </c>
    </row>
    <row r="14056" spans="1:5" x14ac:dyDescent="0.25">
      <c r="A14056" t="s">
        <v>14361</v>
      </c>
      <c r="B14056" t="s">
        <v>14</v>
      </c>
      <c r="C14056" t="s">
        <v>14</v>
      </c>
      <c r="D14056" t="s">
        <v>64</v>
      </c>
      <c r="E14056" t="s">
        <v>517</v>
      </c>
    </row>
    <row r="14057" spans="1:5" x14ac:dyDescent="0.25">
      <c r="A14057" t="s">
        <v>14364</v>
      </c>
      <c r="B14057" t="s">
        <v>14</v>
      </c>
      <c r="C14057" t="s">
        <v>14</v>
      </c>
      <c r="D14057" t="s">
        <v>34</v>
      </c>
      <c r="E14057" t="s">
        <v>520</v>
      </c>
    </row>
    <row r="14058" spans="1:5" x14ac:dyDescent="0.25">
      <c r="A14058" t="s">
        <v>14363</v>
      </c>
      <c r="B14058" t="s">
        <v>14</v>
      </c>
      <c r="C14058" t="s">
        <v>14</v>
      </c>
      <c r="D14058" t="s">
        <v>34</v>
      </c>
      <c r="E14058" t="s">
        <v>520</v>
      </c>
    </row>
    <row r="14059" spans="1:5" x14ac:dyDescent="0.25">
      <c r="A14059" t="s">
        <v>14365</v>
      </c>
      <c r="B14059" t="s">
        <v>14</v>
      </c>
      <c r="C14059" t="s">
        <v>14</v>
      </c>
      <c r="D14059" t="s">
        <v>34</v>
      </c>
      <c r="E14059" t="s">
        <v>637</v>
      </c>
    </row>
    <row r="14060" spans="1:5" x14ac:dyDescent="0.25">
      <c r="A14060" t="s">
        <v>14366</v>
      </c>
      <c r="B14060" t="s">
        <v>14</v>
      </c>
      <c r="C14060" t="s">
        <v>14</v>
      </c>
      <c r="D14060" t="s">
        <v>34</v>
      </c>
      <c r="E14060" t="s">
        <v>520</v>
      </c>
    </row>
    <row r="14061" spans="1:5" x14ac:dyDescent="0.25">
      <c r="A14061" t="s">
        <v>14367</v>
      </c>
      <c r="B14061" t="s">
        <v>14</v>
      </c>
      <c r="C14061" t="s">
        <v>14</v>
      </c>
      <c r="D14061" t="s">
        <v>34</v>
      </c>
      <c r="E14061" t="s">
        <v>520</v>
      </c>
    </row>
    <row r="14062" spans="1:5" x14ac:dyDescent="0.25">
      <c r="A14062" t="s">
        <v>14368</v>
      </c>
      <c r="B14062" t="s">
        <v>14</v>
      </c>
      <c r="C14062" t="s">
        <v>14</v>
      </c>
      <c r="D14062" t="s">
        <v>34</v>
      </c>
      <c r="E14062" t="s">
        <v>520</v>
      </c>
    </row>
    <row r="14063" spans="1:5" x14ac:dyDescent="0.25">
      <c r="A14063" t="s">
        <v>14370</v>
      </c>
      <c r="B14063" t="s">
        <v>14</v>
      </c>
      <c r="C14063" t="s">
        <v>14</v>
      </c>
      <c r="D14063" t="s">
        <v>64</v>
      </c>
      <c r="E14063" t="s">
        <v>683</v>
      </c>
    </row>
    <row r="14064" spans="1:5" x14ac:dyDescent="0.25">
      <c r="A14064" t="s">
        <v>14369</v>
      </c>
      <c r="B14064" t="s">
        <v>14</v>
      </c>
      <c r="C14064" t="s">
        <v>14</v>
      </c>
      <c r="D14064" t="s">
        <v>64</v>
      </c>
      <c r="E14064" t="s">
        <v>683</v>
      </c>
    </row>
    <row r="14065" spans="1:5" x14ac:dyDescent="0.25">
      <c r="A14065" t="s">
        <v>14371</v>
      </c>
      <c r="B14065" t="s">
        <v>14</v>
      </c>
      <c r="C14065" t="s">
        <v>14</v>
      </c>
      <c r="D14065" t="s">
        <v>64</v>
      </c>
      <c r="E14065" t="s">
        <v>683</v>
      </c>
    </row>
    <row r="14066" spans="1:5" x14ac:dyDescent="0.25">
      <c r="A14066" t="s">
        <v>14372</v>
      </c>
      <c r="B14066" t="s">
        <v>14</v>
      </c>
      <c r="C14066" t="s">
        <v>14</v>
      </c>
      <c r="D14066" t="s">
        <v>34</v>
      </c>
      <c r="E14066" t="s">
        <v>520</v>
      </c>
    </row>
    <row r="14067" spans="1:5" x14ac:dyDescent="0.25">
      <c r="A14067" t="s">
        <v>14373</v>
      </c>
      <c r="B14067" t="s">
        <v>14</v>
      </c>
      <c r="C14067" t="s">
        <v>14</v>
      </c>
      <c r="D14067" t="s">
        <v>34</v>
      </c>
      <c r="E14067" t="s">
        <v>520</v>
      </c>
    </row>
    <row r="14068" spans="1:5" x14ac:dyDescent="0.25">
      <c r="A14068" t="s">
        <v>14374</v>
      </c>
      <c r="B14068" t="s">
        <v>14</v>
      </c>
      <c r="C14068" t="s">
        <v>14</v>
      </c>
      <c r="D14068" t="s">
        <v>34</v>
      </c>
      <c r="E14068" t="s">
        <v>520</v>
      </c>
    </row>
    <row r="14069" spans="1:5" x14ac:dyDescent="0.25">
      <c r="A14069" t="s">
        <v>14375</v>
      </c>
      <c r="B14069" t="s">
        <v>14</v>
      </c>
      <c r="C14069" t="s">
        <v>14</v>
      </c>
      <c r="D14069" t="s">
        <v>34</v>
      </c>
      <c r="E14069" t="s">
        <v>520</v>
      </c>
    </row>
    <row r="14070" spans="1:5" x14ac:dyDescent="0.25">
      <c r="A14070" t="s">
        <v>14376</v>
      </c>
      <c r="B14070" t="s">
        <v>14</v>
      </c>
      <c r="C14070" t="s">
        <v>14</v>
      </c>
      <c r="D14070" t="s">
        <v>34</v>
      </c>
      <c r="E14070" t="s">
        <v>520</v>
      </c>
    </row>
    <row r="14071" spans="1:5" x14ac:dyDescent="0.25">
      <c r="A14071" t="s">
        <v>14377</v>
      </c>
      <c r="B14071" t="s">
        <v>14</v>
      </c>
      <c r="C14071" t="s">
        <v>14</v>
      </c>
      <c r="D14071" t="s">
        <v>34</v>
      </c>
      <c r="E14071" t="s">
        <v>520</v>
      </c>
    </row>
    <row r="14072" spans="1:5" x14ac:dyDescent="0.25">
      <c r="A14072" t="s">
        <v>14378</v>
      </c>
      <c r="B14072" t="s">
        <v>14</v>
      </c>
      <c r="C14072" t="s">
        <v>14</v>
      </c>
      <c r="D14072" t="s">
        <v>34</v>
      </c>
      <c r="E14072" t="s">
        <v>520</v>
      </c>
    </row>
    <row r="14073" spans="1:5" x14ac:dyDescent="0.25">
      <c r="A14073" t="s">
        <v>14379</v>
      </c>
      <c r="B14073" t="s">
        <v>14</v>
      </c>
      <c r="C14073" t="s">
        <v>14</v>
      </c>
      <c r="D14073" t="s">
        <v>34</v>
      </c>
      <c r="E14073" t="s">
        <v>520</v>
      </c>
    </row>
    <row r="14074" spans="1:5" x14ac:dyDescent="0.25">
      <c r="A14074" t="s">
        <v>14380</v>
      </c>
      <c r="B14074" t="s">
        <v>14</v>
      </c>
      <c r="C14074" t="s">
        <v>14</v>
      </c>
      <c r="D14074" t="s">
        <v>34</v>
      </c>
      <c r="E14074" t="s">
        <v>520</v>
      </c>
    </row>
    <row r="14075" spans="1:5" x14ac:dyDescent="0.25">
      <c r="A14075" t="s">
        <v>14381</v>
      </c>
      <c r="B14075" t="s">
        <v>14</v>
      </c>
      <c r="C14075" t="s">
        <v>14</v>
      </c>
      <c r="D14075" t="s">
        <v>34</v>
      </c>
      <c r="E14075" t="s">
        <v>520</v>
      </c>
    </row>
    <row r="14076" spans="1:5" x14ac:dyDescent="0.25">
      <c r="A14076" t="s">
        <v>14382</v>
      </c>
      <c r="B14076" t="s">
        <v>14</v>
      </c>
      <c r="C14076" t="s">
        <v>14</v>
      </c>
      <c r="D14076" t="s">
        <v>34</v>
      </c>
      <c r="E14076" t="s">
        <v>520</v>
      </c>
    </row>
    <row r="14077" spans="1:5" x14ac:dyDescent="0.25">
      <c r="A14077" t="s">
        <v>14383</v>
      </c>
      <c r="B14077" t="s">
        <v>14</v>
      </c>
      <c r="C14077" t="s">
        <v>14</v>
      </c>
      <c r="D14077" t="s">
        <v>34</v>
      </c>
      <c r="E14077" t="s">
        <v>520</v>
      </c>
    </row>
    <row r="14078" spans="1:5" x14ac:dyDescent="0.25">
      <c r="A14078" t="s">
        <v>14385</v>
      </c>
      <c r="B14078" t="s">
        <v>14</v>
      </c>
      <c r="C14078" t="s">
        <v>14</v>
      </c>
      <c r="D14078" t="s">
        <v>34</v>
      </c>
      <c r="E14078" t="s">
        <v>520</v>
      </c>
    </row>
    <row r="14079" spans="1:5" x14ac:dyDescent="0.25">
      <c r="A14079" t="s">
        <v>14384</v>
      </c>
      <c r="B14079" t="s">
        <v>14</v>
      </c>
      <c r="C14079" t="s">
        <v>14</v>
      </c>
      <c r="D14079" t="s">
        <v>34</v>
      </c>
      <c r="E14079" t="s">
        <v>520</v>
      </c>
    </row>
    <row r="14080" spans="1:5" x14ac:dyDescent="0.25">
      <c r="A14080" t="s">
        <v>14386</v>
      </c>
      <c r="B14080" t="s">
        <v>14</v>
      </c>
      <c r="C14080" t="s">
        <v>14</v>
      </c>
      <c r="D14080" t="s">
        <v>34</v>
      </c>
      <c r="E14080" t="s">
        <v>520</v>
      </c>
    </row>
    <row r="14081" spans="1:5" x14ac:dyDescent="0.25">
      <c r="A14081" t="s">
        <v>14387</v>
      </c>
      <c r="B14081" t="s">
        <v>14</v>
      </c>
      <c r="C14081" t="s">
        <v>14</v>
      </c>
      <c r="D14081" t="s">
        <v>34</v>
      </c>
      <c r="E14081" t="s">
        <v>520</v>
      </c>
    </row>
    <row r="14082" spans="1:5" x14ac:dyDescent="0.25">
      <c r="A14082" t="s">
        <v>14389</v>
      </c>
      <c r="B14082" t="s">
        <v>14</v>
      </c>
      <c r="C14082" t="s">
        <v>14</v>
      </c>
      <c r="D14082" t="s">
        <v>34</v>
      </c>
      <c r="E14082" t="s">
        <v>520</v>
      </c>
    </row>
    <row r="14083" spans="1:5" x14ac:dyDescent="0.25">
      <c r="A14083" t="s">
        <v>14388</v>
      </c>
      <c r="B14083" t="s">
        <v>14</v>
      </c>
      <c r="C14083" t="s">
        <v>14</v>
      </c>
      <c r="D14083" t="s">
        <v>34</v>
      </c>
      <c r="E14083" t="s">
        <v>637</v>
      </c>
    </row>
    <row r="14084" spans="1:5" x14ac:dyDescent="0.25">
      <c r="A14084" t="s">
        <v>14390</v>
      </c>
      <c r="B14084" t="s">
        <v>14</v>
      </c>
      <c r="C14084" t="s">
        <v>14</v>
      </c>
      <c r="D14084" t="s">
        <v>34</v>
      </c>
      <c r="E14084" t="s">
        <v>518</v>
      </c>
    </row>
    <row r="14085" spans="1:5" x14ac:dyDescent="0.25">
      <c r="A14085" t="s">
        <v>14391</v>
      </c>
      <c r="B14085" t="s">
        <v>14</v>
      </c>
      <c r="C14085" t="s">
        <v>14</v>
      </c>
      <c r="D14085" t="s">
        <v>64</v>
      </c>
      <c r="E14085" t="s">
        <v>517</v>
      </c>
    </row>
    <row r="14086" spans="1:5" x14ac:dyDescent="0.25">
      <c r="A14086" t="s">
        <v>14392</v>
      </c>
      <c r="B14086" t="s">
        <v>14</v>
      </c>
      <c r="C14086" t="s">
        <v>14</v>
      </c>
      <c r="D14086" t="s">
        <v>64</v>
      </c>
      <c r="E14086" t="s">
        <v>517</v>
      </c>
    </row>
    <row r="14087" spans="1:5" x14ac:dyDescent="0.25">
      <c r="A14087" t="s">
        <v>14393</v>
      </c>
      <c r="B14087" t="s">
        <v>14</v>
      </c>
      <c r="C14087" t="s">
        <v>14</v>
      </c>
      <c r="D14087" t="s">
        <v>64</v>
      </c>
      <c r="E14087" t="s">
        <v>517</v>
      </c>
    </row>
    <row r="14088" spans="1:5" x14ac:dyDescent="0.25">
      <c r="A14088" t="s">
        <v>14394</v>
      </c>
      <c r="B14088" t="s">
        <v>14</v>
      </c>
      <c r="C14088" t="s">
        <v>14</v>
      </c>
      <c r="D14088" t="s">
        <v>64</v>
      </c>
      <c r="E14088" t="s">
        <v>517</v>
      </c>
    </row>
    <row r="14089" spans="1:5" x14ac:dyDescent="0.25">
      <c r="A14089" t="s">
        <v>14395</v>
      </c>
      <c r="B14089" t="s">
        <v>14</v>
      </c>
      <c r="C14089" t="s">
        <v>14</v>
      </c>
      <c r="D14089" t="s">
        <v>34</v>
      </c>
      <c r="E14089" t="s">
        <v>520</v>
      </c>
    </row>
    <row r="14090" spans="1:5" x14ac:dyDescent="0.25">
      <c r="A14090" t="s">
        <v>14396</v>
      </c>
      <c r="B14090" t="s">
        <v>14</v>
      </c>
      <c r="C14090" t="s">
        <v>14</v>
      </c>
      <c r="D14090" t="s">
        <v>34</v>
      </c>
      <c r="E14090" t="s">
        <v>520</v>
      </c>
    </row>
    <row r="14091" spans="1:5" x14ac:dyDescent="0.25">
      <c r="A14091" t="s">
        <v>14397</v>
      </c>
      <c r="B14091" t="s">
        <v>14</v>
      </c>
      <c r="C14091" t="s">
        <v>14</v>
      </c>
      <c r="D14091" t="s">
        <v>34</v>
      </c>
      <c r="E14091" t="s">
        <v>520</v>
      </c>
    </row>
    <row r="14092" spans="1:5" x14ac:dyDescent="0.25">
      <c r="A14092" t="s">
        <v>14398</v>
      </c>
      <c r="B14092" t="s">
        <v>14</v>
      </c>
      <c r="C14092" t="s">
        <v>14</v>
      </c>
      <c r="D14092" t="s">
        <v>34</v>
      </c>
      <c r="E14092" t="s">
        <v>520</v>
      </c>
    </row>
    <row r="14093" spans="1:5" x14ac:dyDescent="0.25">
      <c r="A14093" t="s">
        <v>14399</v>
      </c>
      <c r="B14093" t="s">
        <v>14</v>
      </c>
      <c r="C14093" t="s">
        <v>14</v>
      </c>
      <c r="D14093" t="s">
        <v>64</v>
      </c>
      <c r="E14093" t="s">
        <v>517</v>
      </c>
    </row>
    <row r="14094" spans="1:5" x14ac:dyDescent="0.25">
      <c r="A14094" t="s">
        <v>14400</v>
      </c>
      <c r="B14094" t="s">
        <v>14</v>
      </c>
      <c r="C14094" t="s">
        <v>14</v>
      </c>
      <c r="D14094" t="s">
        <v>34</v>
      </c>
      <c r="E14094" t="s">
        <v>520</v>
      </c>
    </row>
    <row r="14095" spans="1:5" x14ac:dyDescent="0.25">
      <c r="A14095" t="s">
        <v>14401</v>
      </c>
      <c r="B14095" t="s">
        <v>14</v>
      </c>
      <c r="C14095" t="s">
        <v>14</v>
      </c>
      <c r="D14095" t="s">
        <v>34</v>
      </c>
      <c r="E14095" t="s">
        <v>520</v>
      </c>
    </row>
    <row r="14096" spans="1:5" x14ac:dyDescent="0.25">
      <c r="A14096" t="s">
        <v>14403</v>
      </c>
      <c r="B14096" t="s">
        <v>20</v>
      </c>
      <c r="C14096" t="s">
        <v>19</v>
      </c>
      <c r="D14096" t="s">
        <v>33</v>
      </c>
      <c r="E14096" t="s">
        <v>523</v>
      </c>
    </row>
    <row r="14097" spans="1:5" x14ac:dyDescent="0.25">
      <c r="A14097" t="s">
        <v>14402</v>
      </c>
      <c r="B14097" t="s">
        <v>20</v>
      </c>
      <c r="C14097" t="s">
        <v>19</v>
      </c>
      <c r="D14097" t="s">
        <v>33</v>
      </c>
      <c r="E14097" t="s">
        <v>523</v>
      </c>
    </row>
    <row r="14098" spans="1:5" x14ac:dyDescent="0.25">
      <c r="A14098" t="s">
        <v>21682</v>
      </c>
      <c r="B14098" t="s">
        <v>20</v>
      </c>
      <c r="C14098" t="s">
        <v>19</v>
      </c>
      <c r="D14098" t="s">
        <v>33</v>
      </c>
      <c r="E14098" t="s">
        <v>553</v>
      </c>
    </row>
    <row r="14099" spans="1:5" x14ac:dyDescent="0.25">
      <c r="A14099" t="s">
        <v>22727</v>
      </c>
      <c r="B14099" t="s">
        <v>20</v>
      </c>
      <c r="C14099" t="s">
        <v>19</v>
      </c>
      <c r="D14099" t="s">
        <v>33</v>
      </c>
      <c r="E14099" t="s">
        <v>533</v>
      </c>
    </row>
    <row r="14100" spans="1:5" x14ac:dyDescent="0.25">
      <c r="A14100" t="s">
        <v>1541</v>
      </c>
      <c r="B14100" t="s">
        <v>20</v>
      </c>
      <c r="C14100" t="s">
        <v>19</v>
      </c>
      <c r="D14100" t="s">
        <v>33</v>
      </c>
      <c r="E14100" t="s">
        <v>533</v>
      </c>
    </row>
    <row r="14101" spans="1:5" x14ac:dyDescent="0.25">
      <c r="A14101" t="s">
        <v>14407</v>
      </c>
      <c r="B14101" t="s">
        <v>14</v>
      </c>
      <c r="C14101" t="s">
        <v>14</v>
      </c>
      <c r="D14101" t="s">
        <v>34</v>
      </c>
      <c r="E14101" t="s">
        <v>520</v>
      </c>
    </row>
    <row r="14102" spans="1:5" x14ac:dyDescent="0.25">
      <c r="A14102" t="s">
        <v>14408</v>
      </c>
      <c r="B14102" t="s">
        <v>14</v>
      </c>
      <c r="C14102" t="s">
        <v>14</v>
      </c>
      <c r="D14102" t="s">
        <v>34</v>
      </c>
      <c r="E14102" t="s">
        <v>520</v>
      </c>
    </row>
    <row r="14103" spans="1:5" x14ac:dyDescent="0.25">
      <c r="A14103" t="s">
        <v>14410</v>
      </c>
      <c r="B14103" t="s">
        <v>14</v>
      </c>
      <c r="C14103" t="s">
        <v>14</v>
      </c>
      <c r="D14103" t="s">
        <v>34</v>
      </c>
      <c r="E14103" t="s">
        <v>520</v>
      </c>
    </row>
    <row r="14104" spans="1:5" x14ac:dyDescent="0.25">
      <c r="A14104" t="s">
        <v>14411</v>
      </c>
      <c r="B14104" t="s">
        <v>14</v>
      </c>
      <c r="C14104" t="s">
        <v>14</v>
      </c>
      <c r="D14104" t="s">
        <v>34</v>
      </c>
      <c r="E14104" t="s">
        <v>520</v>
      </c>
    </row>
    <row r="14105" spans="1:5" x14ac:dyDescent="0.25">
      <c r="A14105" t="s">
        <v>14409</v>
      </c>
      <c r="B14105" t="s">
        <v>14</v>
      </c>
      <c r="C14105" t="s">
        <v>14</v>
      </c>
      <c r="D14105" t="s">
        <v>34</v>
      </c>
      <c r="E14105" t="s">
        <v>520</v>
      </c>
    </row>
    <row r="14106" spans="1:5" x14ac:dyDescent="0.25">
      <c r="A14106" t="s">
        <v>14412</v>
      </c>
      <c r="B14106" t="s">
        <v>14</v>
      </c>
      <c r="C14106" t="s">
        <v>14</v>
      </c>
      <c r="D14106" t="s">
        <v>64</v>
      </c>
      <c r="E14106" t="s">
        <v>517</v>
      </c>
    </row>
    <row r="14107" spans="1:5" x14ac:dyDescent="0.25">
      <c r="A14107" t="s">
        <v>14413</v>
      </c>
      <c r="B14107" t="s">
        <v>14</v>
      </c>
      <c r="C14107" t="s">
        <v>14</v>
      </c>
      <c r="D14107" t="s">
        <v>64</v>
      </c>
      <c r="E14107" t="s">
        <v>517</v>
      </c>
    </row>
    <row r="14108" spans="1:5" x14ac:dyDescent="0.25">
      <c r="A14108" t="s">
        <v>14415</v>
      </c>
      <c r="B14108" t="s">
        <v>14</v>
      </c>
      <c r="C14108" t="s">
        <v>14</v>
      </c>
      <c r="D14108" t="s">
        <v>34</v>
      </c>
      <c r="E14108" t="s">
        <v>520</v>
      </c>
    </row>
    <row r="14109" spans="1:5" x14ac:dyDescent="0.25">
      <c r="A14109" t="s">
        <v>14414</v>
      </c>
      <c r="B14109" t="s">
        <v>14</v>
      </c>
      <c r="C14109" t="s">
        <v>14</v>
      </c>
      <c r="D14109" t="s">
        <v>34</v>
      </c>
      <c r="E14109" t="s">
        <v>520</v>
      </c>
    </row>
    <row r="14110" spans="1:5" x14ac:dyDescent="0.25">
      <c r="A14110" t="s">
        <v>14416</v>
      </c>
      <c r="B14110" t="s">
        <v>14</v>
      </c>
      <c r="C14110" t="s">
        <v>14</v>
      </c>
      <c r="D14110" t="s">
        <v>34</v>
      </c>
      <c r="E14110" t="s">
        <v>520</v>
      </c>
    </row>
    <row r="14111" spans="1:5" x14ac:dyDescent="0.25">
      <c r="A14111" t="s">
        <v>14417</v>
      </c>
      <c r="B14111" t="s">
        <v>14</v>
      </c>
      <c r="C14111" t="s">
        <v>14</v>
      </c>
      <c r="D14111" t="s">
        <v>34</v>
      </c>
      <c r="E14111" t="s">
        <v>520</v>
      </c>
    </row>
    <row r="14112" spans="1:5" x14ac:dyDescent="0.25">
      <c r="A14112" t="s">
        <v>14418</v>
      </c>
      <c r="B14112" t="s">
        <v>14</v>
      </c>
      <c r="C14112" t="s">
        <v>14</v>
      </c>
      <c r="D14112" t="s">
        <v>34</v>
      </c>
      <c r="E14112" t="s">
        <v>520</v>
      </c>
    </row>
    <row r="14113" spans="1:5" x14ac:dyDescent="0.25">
      <c r="A14113" t="s">
        <v>14419</v>
      </c>
      <c r="B14113" t="s">
        <v>14</v>
      </c>
      <c r="C14113" t="s">
        <v>14</v>
      </c>
      <c r="D14113" t="s">
        <v>34</v>
      </c>
      <c r="E14113" t="s">
        <v>520</v>
      </c>
    </row>
    <row r="14114" spans="1:5" x14ac:dyDescent="0.25">
      <c r="A14114" t="s">
        <v>14420</v>
      </c>
      <c r="B14114" t="s">
        <v>14</v>
      </c>
      <c r="C14114" t="s">
        <v>14</v>
      </c>
      <c r="D14114" t="s">
        <v>34</v>
      </c>
      <c r="E14114" t="s">
        <v>520</v>
      </c>
    </row>
    <row r="14115" spans="1:5" x14ac:dyDescent="0.25">
      <c r="A14115" t="s">
        <v>14421</v>
      </c>
      <c r="B14115" t="s">
        <v>14</v>
      </c>
      <c r="C14115" t="s">
        <v>14</v>
      </c>
      <c r="D14115" t="s">
        <v>34</v>
      </c>
      <c r="E14115" t="s">
        <v>520</v>
      </c>
    </row>
    <row r="14116" spans="1:5" x14ac:dyDescent="0.25">
      <c r="A14116" t="s">
        <v>14422</v>
      </c>
      <c r="B14116" t="s">
        <v>14</v>
      </c>
      <c r="C14116" t="s">
        <v>14</v>
      </c>
      <c r="D14116" t="s">
        <v>34</v>
      </c>
      <c r="E14116" t="s">
        <v>520</v>
      </c>
    </row>
    <row r="14117" spans="1:5" x14ac:dyDescent="0.25">
      <c r="A14117" t="s">
        <v>14423</v>
      </c>
      <c r="B14117" t="s">
        <v>14</v>
      </c>
      <c r="C14117" t="s">
        <v>14</v>
      </c>
      <c r="D14117" t="s">
        <v>34</v>
      </c>
      <c r="E14117" t="s">
        <v>520</v>
      </c>
    </row>
    <row r="14118" spans="1:5" x14ac:dyDescent="0.25">
      <c r="A14118" t="s">
        <v>14424</v>
      </c>
      <c r="B14118" t="s">
        <v>14</v>
      </c>
      <c r="C14118" t="s">
        <v>14</v>
      </c>
      <c r="D14118" t="s">
        <v>34</v>
      </c>
      <c r="E14118" t="s">
        <v>520</v>
      </c>
    </row>
    <row r="14119" spans="1:5" x14ac:dyDescent="0.25">
      <c r="A14119" t="s">
        <v>14425</v>
      </c>
      <c r="B14119" t="s">
        <v>14</v>
      </c>
      <c r="C14119" t="s">
        <v>14</v>
      </c>
      <c r="D14119" t="s">
        <v>34</v>
      </c>
      <c r="E14119" t="s">
        <v>520</v>
      </c>
    </row>
    <row r="14120" spans="1:5" x14ac:dyDescent="0.25">
      <c r="A14120" t="s">
        <v>14426</v>
      </c>
      <c r="B14120" t="s">
        <v>14</v>
      </c>
      <c r="C14120" t="s">
        <v>14</v>
      </c>
      <c r="D14120" t="s">
        <v>34</v>
      </c>
      <c r="E14120" t="s">
        <v>520</v>
      </c>
    </row>
    <row r="14121" spans="1:5" x14ac:dyDescent="0.25">
      <c r="A14121" t="s">
        <v>14427</v>
      </c>
      <c r="B14121" t="s">
        <v>14</v>
      </c>
      <c r="C14121" t="s">
        <v>14</v>
      </c>
      <c r="D14121" t="s">
        <v>34</v>
      </c>
      <c r="E14121" t="s">
        <v>520</v>
      </c>
    </row>
    <row r="14122" spans="1:5" x14ac:dyDescent="0.25">
      <c r="A14122" t="s">
        <v>14428</v>
      </c>
      <c r="B14122" t="s">
        <v>14</v>
      </c>
      <c r="C14122" t="s">
        <v>14</v>
      </c>
      <c r="D14122" t="s">
        <v>34</v>
      </c>
      <c r="E14122" t="s">
        <v>520</v>
      </c>
    </row>
    <row r="14123" spans="1:5" x14ac:dyDescent="0.25">
      <c r="A14123" t="s">
        <v>14429</v>
      </c>
      <c r="B14123" t="s">
        <v>14</v>
      </c>
      <c r="C14123" t="s">
        <v>14</v>
      </c>
      <c r="D14123" t="s">
        <v>34</v>
      </c>
      <c r="E14123" t="s">
        <v>520</v>
      </c>
    </row>
    <row r="14124" spans="1:5" x14ac:dyDescent="0.25">
      <c r="A14124" t="s">
        <v>14430</v>
      </c>
      <c r="B14124" t="s">
        <v>14</v>
      </c>
      <c r="C14124" t="s">
        <v>14</v>
      </c>
      <c r="D14124" t="s">
        <v>34</v>
      </c>
      <c r="E14124" t="s">
        <v>520</v>
      </c>
    </row>
    <row r="14125" spans="1:5" x14ac:dyDescent="0.25">
      <c r="A14125" t="s">
        <v>14431</v>
      </c>
      <c r="B14125" t="s">
        <v>14</v>
      </c>
      <c r="C14125" t="s">
        <v>14</v>
      </c>
      <c r="D14125" t="s">
        <v>34</v>
      </c>
      <c r="E14125" t="s">
        <v>520</v>
      </c>
    </row>
    <row r="14126" spans="1:5" x14ac:dyDescent="0.25">
      <c r="A14126" t="s">
        <v>14432</v>
      </c>
      <c r="B14126" t="s">
        <v>14</v>
      </c>
      <c r="C14126" t="s">
        <v>14</v>
      </c>
      <c r="D14126" t="s">
        <v>34</v>
      </c>
      <c r="E14126" t="s">
        <v>520</v>
      </c>
    </row>
    <row r="14127" spans="1:5" x14ac:dyDescent="0.25">
      <c r="A14127" t="s">
        <v>14433</v>
      </c>
      <c r="B14127" t="s">
        <v>14</v>
      </c>
      <c r="C14127" t="s">
        <v>14</v>
      </c>
      <c r="D14127" t="s">
        <v>34</v>
      </c>
      <c r="E14127" t="s">
        <v>520</v>
      </c>
    </row>
    <row r="14128" spans="1:5" x14ac:dyDescent="0.25">
      <c r="A14128" t="s">
        <v>14434</v>
      </c>
      <c r="B14128" t="s">
        <v>14</v>
      </c>
      <c r="C14128" t="s">
        <v>14</v>
      </c>
      <c r="D14128" t="s">
        <v>34</v>
      </c>
      <c r="E14128" t="s">
        <v>520</v>
      </c>
    </row>
    <row r="14129" spans="1:5" x14ac:dyDescent="0.25">
      <c r="A14129" t="s">
        <v>14435</v>
      </c>
      <c r="B14129" t="s">
        <v>14</v>
      </c>
      <c r="C14129" t="s">
        <v>14</v>
      </c>
      <c r="D14129" t="s">
        <v>34</v>
      </c>
      <c r="E14129" t="s">
        <v>520</v>
      </c>
    </row>
    <row r="14130" spans="1:5" x14ac:dyDescent="0.25">
      <c r="A14130" t="s">
        <v>14436</v>
      </c>
      <c r="B14130" t="s">
        <v>14</v>
      </c>
      <c r="C14130" t="s">
        <v>14</v>
      </c>
      <c r="D14130" t="s">
        <v>34</v>
      </c>
      <c r="E14130" t="s">
        <v>520</v>
      </c>
    </row>
    <row r="14131" spans="1:5" x14ac:dyDescent="0.25">
      <c r="A14131" t="s">
        <v>14437</v>
      </c>
      <c r="B14131" t="s">
        <v>14</v>
      </c>
      <c r="C14131" t="s">
        <v>14</v>
      </c>
      <c r="D14131" t="s">
        <v>34</v>
      </c>
      <c r="E14131" t="s">
        <v>520</v>
      </c>
    </row>
    <row r="14132" spans="1:5" x14ac:dyDescent="0.25">
      <c r="A14132" t="s">
        <v>14438</v>
      </c>
      <c r="B14132" t="s">
        <v>14</v>
      </c>
      <c r="C14132" t="s">
        <v>14</v>
      </c>
      <c r="D14132" t="s">
        <v>34</v>
      </c>
      <c r="E14132" t="s">
        <v>520</v>
      </c>
    </row>
    <row r="14133" spans="1:5" x14ac:dyDescent="0.25">
      <c r="A14133" t="s">
        <v>14439</v>
      </c>
      <c r="B14133" t="s">
        <v>14</v>
      </c>
      <c r="C14133" t="s">
        <v>14</v>
      </c>
      <c r="D14133" t="s">
        <v>34</v>
      </c>
      <c r="E14133" t="s">
        <v>520</v>
      </c>
    </row>
    <row r="14134" spans="1:5" x14ac:dyDescent="0.25">
      <c r="A14134" t="s">
        <v>14440</v>
      </c>
      <c r="B14134" t="s">
        <v>14</v>
      </c>
      <c r="C14134" t="s">
        <v>14</v>
      </c>
      <c r="D14134" t="s">
        <v>34</v>
      </c>
      <c r="E14134" t="s">
        <v>520</v>
      </c>
    </row>
    <row r="14135" spans="1:5" x14ac:dyDescent="0.25">
      <c r="A14135" t="s">
        <v>14441</v>
      </c>
      <c r="B14135" t="s">
        <v>14</v>
      </c>
      <c r="C14135" t="s">
        <v>14</v>
      </c>
      <c r="D14135" t="s">
        <v>34</v>
      </c>
      <c r="E14135" t="s">
        <v>520</v>
      </c>
    </row>
    <row r="14136" spans="1:5" x14ac:dyDescent="0.25">
      <c r="A14136" t="s">
        <v>14442</v>
      </c>
      <c r="B14136" t="s">
        <v>14</v>
      </c>
      <c r="C14136" t="s">
        <v>14</v>
      </c>
      <c r="D14136" t="s">
        <v>64</v>
      </c>
      <c r="E14136" t="s">
        <v>520</v>
      </c>
    </row>
    <row r="14137" spans="1:5" x14ac:dyDescent="0.25">
      <c r="A14137" t="s">
        <v>14443</v>
      </c>
      <c r="B14137" t="s">
        <v>14</v>
      </c>
      <c r="C14137" t="s">
        <v>14</v>
      </c>
      <c r="D14137" t="s">
        <v>64</v>
      </c>
      <c r="E14137" t="s">
        <v>517</v>
      </c>
    </row>
    <row r="14138" spans="1:5" x14ac:dyDescent="0.25">
      <c r="A14138" t="s">
        <v>14444</v>
      </c>
      <c r="B14138" t="s">
        <v>14</v>
      </c>
      <c r="C14138" t="s">
        <v>14</v>
      </c>
      <c r="D14138" t="s">
        <v>34</v>
      </c>
      <c r="E14138" t="s">
        <v>520</v>
      </c>
    </row>
    <row r="14139" spans="1:5" x14ac:dyDescent="0.25">
      <c r="A14139" t="s">
        <v>14445</v>
      </c>
      <c r="B14139" t="s">
        <v>14</v>
      </c>
      <c r="C14139" t="s">
        <v>14</v>
      </c>
      <c r="D14139" t="s">
        <v>34</v>
      </c>
      <c r="E14139" t="s">
        <v>520</v>
      </c>
    </row>
    <row r="14140" spans="1:5" x14ac:dyDescent="0.25">
      <c r="A14140" t="s">
        <v>14446</v>
      </c>
      <c r="B14140" t="s">
        <v>14</v>
      </c>
      <c r="C14140" t="s">
        <v>14</v>
      </c>
      <c r="D14140" t="s">
        <v>34</v>
      </c>
      <c r="E14140" t="s">
        <v>520</v>
      </c>
    </row>
    <row r="14141" spans="1:5" x14ac:dyDescent="0.25">
      <c r="A14141" t="s">
        <v>14447</v>
      </c>
      <c r="B14141" t="s">
        <v>14</v>
      </c>
      <c r="C14141" t="s">
        <v>14</v>
      </c>
      <c r="D14141" t="s">
        <v>34</v>
      </c>
      <c r="E14141" t="s">
        <v>520</v>
      </c>
    </row>
    <row r="14142" spans="1:5" x14ac:dyDescent="0.25">
      <c r="A14142" t="s">
        <v>14449</v>
      </c>
      <c r="B14142" t="s">
        <v>14</v>
      </c>
      <c r="C14142" t="s">
        <v>14</v>
      </c>
      <c r="D14142" t="s">
        <v>34</v>
      </c>
      <c r="E14142" t="s">
        <v>520</v>
      </c>
    </row>
    <row r="14143" spans="1:5" x14ac:dyDescent="0.25">
      <c r="A14143" t="s">
        <v>14448</v>
      </c>
      <c r="B14143" t="s">
        <v>14</v>
      </c>
      <c r="C14143" t="s">
        <v>14</v>
      </c>
      <c r="D14143" t="s">
        <v>34</v>
      </c>
      <c r="E14143" t="s">
        <v>520</v>
      </c>
    </row>
    <row r="14144" spans="1:5" x14ac:dyDescent="0.25">
      <c r="A14144" t="s">
        <v>14450</v>
      </c>
      <c r="B14144" t="s">
        <v>14</v>
      </c>
      <c r="C14144" t="s">
        <v>14</v>
      </c>
      <c r="D14144" t="s">
        <v>34</v>
      </c>
      <c r="E14144" t="s">
        <v>520</v>
      </c>
    </row>
    <row r="14145" spans="1:5" x14ac:dyDescent="0.25">
      <c r="A14145" t="s">
        <v>14451</v>
      </c>
      <c r="B14145" t="s">
        <v>14</v>
      </c>
      <c r="C14145" t="s">
        <v>14</v>
      </c>
      <c r="D14145" t="s">
        <v>34</v>
      </c>
      <c r="E14145" t="s">
        <v>520</v>
      </c>
    </row>
    <row r="14146" spans="1:5" x14ac:dyDescent="0.25">
      <c r="A14146" t="s">
        <v>12854</v>
      </c>
      <c r="B14146" t="s">
        <v>20</v>
      </c>
      <c r="C14146" t="s">
        <v>19</v>
      </c>
      <c r="D14146" t="s">
        <v>33</v>
      </c>
      <c r="E14146" t="s">
        <v>533</v>
      </c>
    </row>
    <row r="14147" spans="1:5" x14ac:dyDescent="0.25">
      <c r="A14147" t="s">
        <v>15019</v>
      </c>
      <c r="B14147" t="s">
        <v>20</v>
      </c>
      <c r="C14147" t="s">
        <v>19</v>
      </c>
      <c r="D14147" t="s">
        <v>33</v>
      </c>
      <c r="E14147" t="s">
        <v>533</v>
      </c>
    </row>
    <row r="14148" spans="1:5" x14ac:dyDescent="0.25">
      <c r="A14148" t="s">
        <v>4948</v>
      </c>
      <c r="B14148" t="s">
        <v>20</v>
      </c>
      <c r="C14148" t="s">
        <v>19</v>
      </c>
      <c r="D14148" t="s">
        <v>33</v>
      </c>
      <c r="E14148" t="s">
        <v>553</v>
      </c>
    </row>
    <row r="14149" spans="1:5" x14ac:dyDescent="0.25">
      <c r="A14149" t="s">
        <v>27091</v>
      </c>
      <c r="B14149" t="s">
        <v>20</v>
      </c>
      <c r="C14149" t="s">
        <v>19</v>
      </c>
      <c r="D14149" t="s">
        <v>33</v>
      </c>
      <c r="E14149" t="s">
        <v>533</v>
      </c>
    </row>
    <row r="14150" spans="1:5" x14ac:dyDescent="0.25">
      <c r="A14150" t="s">
        <v>14458</v>
      </c>
      <c r="B14150" t="s">
        <v>14</v>
      </c>
      <c r="C14150" t="s">
        <v>14</v>
      </c>
      <c r="D14150" t="s">
        <v>34</v>
      </c>
      <c r="E14150" t="s">
        <v>520</v>
      </c>
    </row>
    <row r="14151" spans="1:5" x14ac:dyDescent="0.25">
      <c r="A14151" t="s">
        <v>14457</v>
      </c>
      <c r="B14151" t="s">
        <v>14</v>
      </c>
      <c r="C14151" t="s">
        <v>14</v>
      </c>
      <c r="D14151" t="s">
        <v>34</v>
      </c>
      <c r="E14151" t="s">
        <v>520</v>
      </c>
    </row>
    <row r="14152" spans="1:5" x14ac:dyDescent="0.25">
      <c r="A14152" t="s">
        <v>14456</v>
      </c>
      <c r="B14152" t="s">
        <v>14</v>
      </c>
      <c r="C14152" t="s">
        <v>14</v>
      </c>
      <c r="D14152" t="s">
        <v>34</v>
      </c>
      <c r="E14152" t="s">
        <v>520</v>
      </c>
    </row>
    <row r="14153" spans="1:5" x14ac:dyDescent="0.25">
      <c r="A14153" t="s">
        <v>14459</v>
      </c>
      <c r="B14153" t="s">
        <v>14</v>
      </c>
      <c r="C14153" t="s">
        <v>14</v>
      </c>
      <c r="D14153" t="s">
        <v>34</v>
      </c>
      <c r="E14153" t="s">
        <v>520</v>
      </c>
    </row>
    <row r="14154" spans="1:5" x14ac:dyDescent="0.25">
      <c r="A14154" t="s">
        <v>14460</v>
      </c>
      <c r="B14154" t="s">
        <v>14</v>
      </c>
      <c r="C14154" t="s">
        <v>14</v>
      </c>
      <c r="D14154" t="s">
        <v>34</v>
      </c>
      <c r="E14154" t="s">
        <v>520</v>
      </c>
    </row>
    <row r="14155" spans="1:5" x14ac:dyDescent="0.25">
      <c r="A14155" t="s">
        <v>14461</v>
      </c>
      <c r="B14155" t="s">
        <v>14</v>
      </c>
      <c r="C14155" t="s">
        <v>14</v>
      </c>
      <c r="D14155" t="s">
        <v>34</v>
      </c>
      <c r="E14155" t="s">
        <v>520</v>
      </c>
    </row>
    <row r="14156" spans="1:5" x14ac:dyDescent="0.25">
      <c r="A14156" t="s">
        <v>14462</v>
      </c>
      <c r="B14156" t="s">
        <v>14</v>
      </c>
      <c r="C14156" t="s">
        <v>14</v>
      </c>
      <c r="D14156" t="s">
        <v>34</v>
      </c>
      <c r="E14156" t="s">
        <v>520</v>
      </c>
    </row>
    <row r="14157" spans="1:5" x14ac:dyDescent="0.25">
      <c r="A14157" t="s">
        <v>14463</v>
      </c>
      <c r="B14157" t="s">
        <v>14</v>
      </c>
      <c r="C14157" t="s">
        <v>14</v>
      </c>
      <c r="D14157" t="s">
        <v>34</v>
      </c>
      <c r="E14157" t="s">
        <v>520</v>
      </c>
    </row>
    <row r="14158" spans="1:5" x14ac:dyDescent="0.25">
      <c r="A14158" t="s">
        <v>14464</v>
      </c>
      <c r="B14158" t="s">
        <v>14</v>
      </c>
      <c r="C14158" t="s">
        <v>14</v>
      </c>
      <c r="D14158" t="s">
        <v>34</v>
      </c>
      <c r="E14158" t="s">
        <v>520</v>
      </c>
    </row>
    <row r="14159" spans="1:5" x14ac:dyDescent="0.25">
      <c r="A14159" t="s">
        <v>14465</v>
      </c>
      <c r="B14159" t="s">
        <v>14</v>
      </c>
      <c r="C14159" t="s">
        <v>14</v>
      </c>
      <c r="D14159" t="s">
        <v>34</v>
      </c>
      <c r="E14159" t="s">
        <v>520</v>
      </c>
    </row>
    <row r="14160" spans="1:5" x14ac:dyDescent="0.25">
      <c r="A14160" t="s">
        <v>14466</v>
      </c>
      <c r="B14160" t="s">
        <v>14</v>
      </c>
      <c r="C14160" t="s">
        <v>14</v>
      </c>
      <c r="D14160" t="s">
        <v>34</v>
      </c>
      <c r="E14160" t="s">
        <v>520</v>
      </c>
    </row>
    <row r="14161" spans="1:5" x14ac:dyDescent="0.25">
      <c r="A14161" t="s">
        <v>17298</v>
      </c>
      <c r="B14161" t="s">
        <v>20</v>
      </c>
      <c r="C14161" t="s">
        <v>19</v>
      </c>
      <c r="D14161" t="s">
        <v>33</v>
      </c>
      <c r="E14161" t="s">
        <v>533</v>
      </c>
    </row>
    <row r="14162" spans="1:5" x14ac:dyDescent="0.25">
      <c r="A14162" t="s">
        <v>14469</v>
      </c>
      <c r="B14162" t="s">
        <v>20</v>
      </c>
      <c r="C14162" t="s">
        <v>19</v>
      </c>
      <c r="D14162" t="s">
        <v>33</v>
      </c>
      <c r="E14162" t="s">
        <v>530</v>
      </c>
    </row>
    <row r="14163" spans="1:5" x14ac:dyDescent="0.25">
      <c r="A14163" t="s">
        <v>14468</v>
      </c>
      <c r="B14163" t="s">
        <v>20</v>
      </c>
      <c r="C14163" t="s">
        <v>19</v>
      </c>
      <c r="D14163" t="s">
        <v>33</v>
      </c>
      <c r="E14163" t="s">
        <v>538</v>
      </c>
    </row>
    <row r="14164" spans="1:5" x14ac:dyDescent="0.25">
      <c r="A14164" t="s">
        <v>14470</v>
      </c>
      <c r="B14164" t="s">
        <v>16</v>
      </c>
      <c r="C14164" t="s">
        <v>15</v>
      </c>
      <c r="D14164" t="s">
        <v>33</v>
      </c>
      <c r="E14164" t="s">
        <v>659</v>
      </c>
    </row>
    <row r="14165" spans="1:5" x14ac:dyDescent="0.25">
      <c r="A14165" t="s">
        <v>24427</v>
      </c>
      <c r="B14165" t="s">
        <v>20</v>
      </c>
      <c r="C14165" t="s">
        <v>19</v>
      </c>
      <c r="D14165" t="s">
        <v>33</v>
      </c>
      <c r="E14165" t="s">
        <v>533</v>
      </c>
    </row>
    <row r="14166" spans="1:5" x14ac:dyDescent="0.25">
      <c r="A14166" t="s">
        <v>43676</v>
      </c>
      <c r="B14166" t="s">
        <v>16</v>
      </c>
      <c r="C14166" t="s">
        <v>17</v>
      </c>
      <c r="D14166" t="s">
        <v>33</v>
      </c>
      <c r="E14166" t="s">
        <v>653</v>
      </c>
    </row>
    <row r="14167" spans="1:5" x14ac:dyDescent="0.25">
      <c r="A14167" t="s">
        <v>23098</v>
      </c>
      <c r="B14167" t="s">
        <v>20</v>
      </c>
      <c r="C14167" t="s">
        <v>19</v>
      </c>
      <c r="D14167" t="s">
        <v>33</v>
      </c>
      <c r="E14167" t="s">
        <v>553</v>
      </c>
    </row>
    <row r="14168" spans="1:5" x14ac:dyDescent="0.25">
      <c r="A14168" t="s">
        <v>14473</v>
      </c>
      <c r="B14168" t="s">
        <v>20</v>
      </c>
      <c r="C14168" t="s">
        <v>19</v>
      </c>
      <c r="D14168" t="s">
        <v>33</v>
      </c>
      <c r="E14168" t="s">
        <v>562</v>
      </c>
    </row>
    <row r="14169" spans="1:5" x14ac:dyDescent="0.25">
      <c r="A14169" t="s">
        <v>11532</v>
      </c>
      <c r="B14169" t="s">
        <v>20</v>
      </c>
      <c r="C14169" t="s">
        <v>19</v>
      </c>
      <c r="D14169" t="s">
        <v>65</v>
      </c>
      <c r="E14169" t="s">
        <v>533</v>
      </c>
    </row>
    <row r="14170" spans="1:5" x14ac:dyDescent="0.25">
      <c r="A14170" t="s">
        <v>14475</v>
      </c>
      <c r="B14170" t="s">
        <v>20</v>
      </c>
      <c r="C14170" t="s">
        <v>19</v>
      </c>
      <c r="D14170" t="s">
        <v>33</v>
      </c>
      <c r="E14170" t="s">
        <v>538</v>
      </c>
    </row>
    <row r="14171" spans="1:5" x14ac:dyDescent="0.25">
      <c r="A14171" t="s">
        <v>14477</v>
      </c>
      <c r="B14171" t="s">
        <v>20</v>
      </c>
      <c r="C14171" t="s">
        <v>19</v>
      </c>
      <c r="D14171" t="s">
        <v>33</v>
      </c>
      <c r="E14171" t="s">
        <v>538</v>
      </c>
    </row>
    <row r="14172" spans="1:5" x14ac:dyDescent="0.25">
      <c r="A14172" t="s">
        <v>29244</v>
      </c>
      <c r="B14172" t="s">
        <v>20</v>
      </c>
      <c r="C14172" t="s">
        <v>19</v>
      </c>
      <c r="D14172" t="s">
        <v>33</v>
      </c>
      <c r="E14172" t="s">
        <v>533</v>
      </c>
    </row>
    <row r="14173" spans="1:5" x14ac:dyDescent="0.25">
      <c r="A14173" t="s">
        <v>14479</v>
      </c>
      <c r="B14173" t="s">
        <v>20</v>
      </c>
      <c r="C14173" t="s">
        <v>19</v>
      </c>
      <c r="D14173" t="s">
        <v>33</v>
      </c>
      <c r="E14173" t="s">
        <v>523</v>
      </c>
    </row>
    <row r="14174" spans="1:5" x14ac:dyDescent="0.25">
      <c r="A14174" t="s">
        <v>14480</v>
      </c>
      <c r="B14174" t="s">
        <v>20</v>
      </c>
      <c r="C14174" t="s">
        <v>19</v>
      </c>
      <c r="D14174" t="s">
        <v>33</v>
      </c>
      <c r="E14174" t="s">
        <v>523</v>
      </c>
    </row>
    <row r="14175" spans="1:5" x14ac:dyDescent="0.25">
      <c r="A14175" t="s">
        <v>14478</v>
      </c>
      <c r="B14175" t="s">
        <v>20</v>
      </c>
      <c r="C14175" t="s">
        <v>19</v>
      </c>
      <c r="D14175" t="s">
        <v>33</v>
      </c>
      <c r="E14175" t="s">
        <v>523</v>
      </c>
    </row>
    <row r="14176" spans="1:5" x14ac:dyDescent="0.25">
      <c r="A14176" t="s">
        <v>43677</v>
      </c>
      <c r="B14176" t="s">
        <v>20</v>
      </c>
      <c r="C14176" t="s">
        <v>19</v>
      </c>
      <c r="D14176" t="s">
        <v>66</v>
      </c>
      <c r="E14176" t="s">
        <v>553</v>
      </c>
    </row>
    <row r="14177" spans="1:5" x14ac:dyDescent="0.25">
      <c r="A14177" t="s">
        <v>14482</v>
      </c>
      <c r="B14177" t="s">
        <v>20</v>
      </c>
      <c r="C14177" t="s">
        <v>19</v>
      </c>
      <c r="D14177" t="s">
        <v>33</v>
      </c>
      <c r="E14177" t="s">
        <v>562</v>
      </c>
    </row>
    <row r="14178" spans="1:5" x14ac:dyDescent="0.25">
      <c r="A14178" t="s">
        <v>43678</v>
      </c>
      <c r="B14178" t="s">
        <v>16</v>
      </c>
      <c r="C14178" t="s">
        <v>17</v>
      </c>
      <c r="D14178" t="s">
        <v>33</v>
      </c>
      <c r="E14178" t="s">
        <v>653</v>
      </c>
    </row>
    <row r="14179" spans="1:5" x14ac:dyDescent="0.25">
      <c r="A14179" t="s">
        <v>14484</v>
      </c>
      <c r="B14179" t="s">
        <v>20</v>
      </c>
      <c r="C14179" t="s">
        <v>19</v>
      </c>
      <c r="D14179" t="s">
        <v>33</v>
      </c>
      <c r="E14179" t="s">
        <v>562</v>
      </c>
    </row>
    <row r="14180" spans="1:5" x14ac:dyDescent="0.25">
      <c r="A14180" t="s">
        <v>43679</v>
      </c>
      <c r="B14180" t="s">
        <v>20</v>
      </c>
      <c r="C14180" t="s">
        <v>19</v>
      </c>
      <c r="D14180" t="s">
        <v>66</v>
      </c>
      <c r="E14180" t="s">
        <v>553</v>
      </c>
    </row>
    <row r="14181" spans="1:5" x14ac:dyDescent="0.25">
      <c r="A14181" t="s">
        <v>43680</v>
      </c>
      <c r="B14181" t="s">
        <v>20</v>
      </c>
      <c r="C14181" t="s">
        <v>19</v>
      </c>
      <c r="D14181" t="s">
        <v>66</v>
      </c>
      <c r="E14181" t="s">
        <v>553</v>
      </c>
    </row>
    <row r="14182" spans="1:5" x14ac:dyDescent="0.25">
      <c r="A14182" t="s">
        <v>14486</v>
      </c>
      <c r="B14182" t="s">
        <v>20</v>
      </c>
      <c r="C14182" t="s">
        <v>19</v>
      </c>
      <c r="D14182" t="s">
        <v>33</v>
      </c>
      <c r="E14182" t="s">
        <v>562</v>
      </c>
    </row>
    <row r="14183" spans="1:5" x14ac:dyDescent="0.25">
      <c r="A14183" t="s">
        <v>14487</v>
      </c>
      <c r="B14183" t="s">
        <v>20</v>
      </c>
      <c r="C14183" t="s">
        <v>19</v>
      </c>
      <c r="D14183" t="s">
        <v>33</v>
      </c>
      <c r="E14183" t="s">
        <v>562</v>
      </c>
    </row>
    <row r="14184" spans="1:5" x14ac:dyDescent="0.25">
      <c r="A14184" t="s">
        <v>15897</v>
      </c>
      <c r="B14184" t="s">
        <v>20</v>
      </c>
      <c r="C14184" t="s">
        <v>19</v>
      </c>
      <c r="D14184" t="s">
        <v>33</v>
      </c>
      <c r="E14184" t="s">
        <v>553</v>
      </c>
    </row>
    <row r="14185" spans="1:5" x14ac:dyDescent="0.25">
      <c r="A14185" t="s">
        <v>43681</v>
      </c>
      <c r="B14185" t="s">
        <v>20</v>
      </c>
      <c r="C14185" t="s">
        <v>19</v>
      </c>
      <c r="D14185" t="s">
        <v>66</v>
      </c>
      <c r="E14185" t="s">
        <v>553</v>
      </c>
    </row>
    <row r="14186" spans="1:5" x14ac:dyDescent="0.25">
      <c r="A14186" t="s">
        <v>14490</v>
      </c>
      <c r="B14186" t="s">
        <v>20</v>
      </c>
      <c r="C14186" t="s">
        <v>19</v>
      </c>
      <c r="D14186" t="s">
        <v>33</v>
      </c>
      <c r="E14186" t="s">
        <v>562</v>
      </c>
    </row>
    <row r="14187" spans="1:5" x14ac:dyDescent="0.25">
      <c r="A14187" t="s">
        <v>14491</v>
      </c>
      <c r="B14187" t="s">
        <v>20</v>
      </c>
      <c r="C14187" t="s">
        <v>19</v>
      </c>
      <c r="D14187" t="s">
        <v>33</v>
      </c>
      <c r="E14187" t="s">
        <v>562</v>
      </c>
    </row>
    <row r="14188" spans="1:5" x14ac:dyDescent="0.25">
      <c r="A14188" t="s">
        <v>43682</v>
      </c>
      <c r="B14188" t="s">
        <v>20</v>
      </c>
      <c r="C14188" t="s">
        <v>19</v>
      </c>
      <c r="D14188" t="s">
        <v>65</v>
      </c>
      <c r="E14188" t="s">
        <v>533</v>
      </c>
    </row>
    <row r="14189" spans="1:5" x14ac:dyDescent="0.25">
      <c r="A14189" t="s">
        <v>17202</v>
      </c>
      <c r="B14189" t="s">
        <v>20</v>
      </c>
      <c r="C14189" t="s">
        <v>19</v>
      </c>
      <c r="D14189" t="s">
        <v>33</v>
      </c>
      <c r="E14189" t="s">
        <v>533</v>
      </c>
    </row>
    <row r="14190" spans="1:5" x14ac:dyDescent="0.25">
      <c r="A14190" t="s">
        <v>14494</v>
      </c>
      <c r="B14190" t="s">
        <v>20</v>
      </c>
      <c r="C14190" t="s">
        <v>19</v>
      </c>
      <c r="D14190" t="s">
        <v>33</v>
      </c>
      <c r="E14190" t="s">
        <v>562</v>
      </c>
    </row>
    <row r="14191" spans="1:5" x14ac:dyDescent="0.25">
      <c r="A14191" t="s">
        <v>14496</v>
      </c>
      <c r="B14191" t="s">
        <v>20</v>
      </c>
      <c r="C14191" t="s">
        <v>19</v>
      </c>
      <c r="D14191" t="s">
        <v>33</v>
      </c>
      <c r="E14191" t="s">
        <v>538</v>
      </c>
    </row>
    <row r="14192" spans="1:5" x14ac:dyDescent="0.25">
      <c r="A14192" t="s">
        <v>24367</v>
      </c>
      <c r="B14192" t="s">
        <v>20</v>
      </c>
      <c r="C14192" t="s">
        <v>19</v>
      </c>
      <c r="D14192" t="s">
        <v>33</v>
      </c>
      <c r="E14192" t="s">
        <v>553</v>
      </c>
    </row>
    <row r="14193" spans="1:5" x14ac:dyDescent="0.25">
      <c r="A14193" t="s">
        <v>14497</v>
      </c>
      <c r="B14193" t="s">
        <v>20</v>
      </c>
      <c r="C14193" t="s">
        <v>19</v>
      </c>
      <c r="D14193" t="s">
        <v>33</v>
      </c>
      <c r="E14193" t="s">
        <v>530</v>
      </c>
    </row>
    <row r="14194" spans="1:5" x14ac:dyDescent="0.25">
      <c r="A14194" t="s">
        <v>21049</v>
      </c>
      <c r="B14194" t="s">
        <v>20</v>
      </c>
      <c r="C14194" t="s">
        <v>19</v>
      </c>
      <c r="D14194" t="s">
        <v>33</v>
      </c>
      <c r="E14194" t="s">
        <v>533</v>
      </c>
    </row>
    <row r="14195" spans="1:5" x14ac:dyDescent="0.25">
      <c r="A14195" t="s">
        <v>14498</v>
      </c>
      <c r="B14195" t="s">
        <v>20</v>
      </c>
      <c r="C14195" t="s">
        <v>19</v>
      </c>
      <c r="D14195" t="s">
        <v>33</v>
      </c>
      <c r="E14195" t="s">
        <v>538</v>
      </c>
    </row>
    <row r="14196" spans="1:5" x14ac:dyDescent="0.25">
      <c r="A14196" t="s">
        <v>26244</v>
      </c>
      <c r="B14196" t="s">
        <v>20</v>
      </c>
      <c r="C14196" t="s">
        <v>19</v>
      </c>
      <c r="D14196" t="s">
        <v>33</v>
      </c>
      <c r="E14196" t="s">
        <v>533</v>
      </c>
    </row>
    <row r="14197" spans="1:5" x14ac:dyDescent="0.25">
      <c r="A14197" t="s">
        <v>14501</v>
      </c>
      <c r="B14197" t="s">
        <v>20</v>
      </c>
      <c r="C14197" t="s">
        <v>19</v>
      </c>
      <c r="D14197" t="s">
        <v>33</v>
      </c>
      <c r="E14197" t="s">
        <v>530</v>
      </c>
    </row>
    <row r="14198" spans="1:5" x14ac:dyDescent="0.25">
      <c r="A14198" t="s">
        <v>9180</v>
      </c>
      <c r="B14198" t="s">
        <v>20</v>
      </c>
      <c r="C14198" t="s">
        <v>19</v>
      </c>
      <c r="D14198" t="s">
        <v>33</v>
      </c>
      <c r="E14198" t="s">
        <v>533</v>
      </c>
    </row>
    <row r="14199" spans="1:5" x14ac:dyDescent="0.25">
      <c r="A14199" t="s">
        <v>14503</v>
      </c>
      <c r="B14199" t="s">
        <v>20</v>
      </c>
      <c r="C14199" t="s">
        <v>19</v>
      </c>
      <c r="D14199" t="s">
        <v>33</v>
      </c>
      <c r="E14199" t="s">
        <v>562</v>
      </c>
    </row>
    <row r="14200" spans="1:5" x14ac:dyDescent="0.25">
      <c r="A14200" t="s">
        <v>15099</v>
      </c>
      <c r="B14200" t="s">
        <v>20</v>
      </c>
      <c r="C14200" t="s">
        <v>19</v>
      </c>
      <c r="D14200" t="s">
        <v>33</v>
      </c>
      <c r="E14200" t="s">
        <v>533</v>
      </c>
    </row>
    <row r="14201" spans="1:5" x14ac:dyDescent="0.25">
      <c r="A14201" t="s">
        <v>14505</v>
      </c>
      <c r="B14201" t="s">
        <v>20</v>
      </c>
      <c r="C14201" t="s">
        <v>19</v>
      </c>
      <c r="D14201" t="s">
        <v>33</v>
      </c>
      <c r="E14201" t="s">
        <v>538</v>
      </c>
    </row>
    <row r="14202" spans="1:5" x14ac:dyDescent="0.25">
      <c r="A14202" t="s">
        <v>26822</v>
      </c>
      <c r="B14202" t="s">
        <v>20</v>
      </c>
      <c r="C14202" t="s">
        <v>19</v>
      </c>
      <c r="D14202" t="s">
        <v>33</v>
      </c>
      <c r="E14202" t="s">
        <v>533</v>
      </c>
    </row>
    <row r="14203" spans="1:5" x14ac:dyDescent="0.25">
      <c r="A14203" t="s">
        <v>14507</v>
      </c>
      <c r="B14203" t="s">
        <v>20</v>
      </c>
      <c r="C14203" t="s">
        <v>19</v>
      </c>
      <c r="D14203" t="s">
        <v>33</v>
      </c>
      <c r="E14203" t="s">
        <v>562</v>
      </c>
    </row>
    <row r="14204" spans="1:5" x14ac:dyDescent="0.25">
      <c r="A14204" t="s">
        <v>24365</v>
      </c>
      <c r="B14204" t="s">
        <v>20</v>
      </c>
      <c r="C14204" t="s">
        <v>19</v>
      </c>
      <c r="D14204" t="s">
        <v>33</v>
      </c>
      <c r="E14204" t="s">
        <v>553</v>
      </c>
    </row>
    <row r="14205" spans="1:5" x14ac:dyDescent="0.25">
      <c r="A14205" t="s">
        <v>14509</v>
      </c>
      <c r="B14205" t="s">
        <v>20</v>
      </c>
      <c r="C14205" t="s">
        <v>19</v>
      </c>
      <c r="D14205" t="s">
        <v>33</v>
      </c>
      <c r="E14205" t="s">
        <v>562</v>
      </c>
    </row>
    <row r="14206" spans="1:5" x14ac:dyDescent="0.25">
      <c r="A14206" t="s">
        <v>24363</v>
      </c>
      <c r="B14206" t="s">
        <v>20</v>
      </c>
      <c r="C14206" t="s">
        <v>19</v>
      </c>
      <c r="D14206" t="s">
        <v>33</v>
      </c>
      <c r="E14206" t="s">
        <v>553</v>
      </c>
    </row>
    <row r="14207" spans="1:5" x14ac:dyDescent="0.25">
      <c r="A14207" t="s">
        <v>14511</v>
      </c>
      <c r="B14207" t="s">
        <v>20</v>
      </c>
      <c r="C14207" t="s">
        <v>19</v>
      </c>
      <c r="D14207" t="s">
        <v>33</v>
      </c>
      <c r="E14207" t="s">
        <v>562</v>
      </c>
    </row>
    <row r="14208" spans="1:5" x14ac:dyDescent="0.25">
      <c r="A14208" t="s">
        <v>14512</v>
      </c>
      <c r="B14208" t="s">
        <v>20</v>
      </c>
      <c r="C14208" t="s">
        <v>19</v>
      </c>
      <c r="D14208" t="s">
        <v>33</v>
      </c>
      <c r="E14208" t="s">
        <v>562</v>
      </c>
    </row>
    <row r="14209" spans="1:5" x14ac:dyDescent="0.25">
      <c r="A14209" t="s">
        <v>21238</v>
      </c>
      <c r="B14209" t="s">
        <v>20</v>
      </c>
      <c r="C14209" t="s">
        <v>19</v>
      </c>
      <c r="D14209" t="s">
        <v>33</v>
      </c>
      <c r="E14209" t="s">
        <v>533</v>
      </c>
    </row>
    <row r="14210" spans="1:5" x14ac:dyDescent="0.25">
      <c r="A14210" t="s">
        <v>9197</v>
      </c>
      <c r="B14210" t="s">
        <v>20</v>
      </c>
      <c r="C14210" t="s">
        <v>19</v>
      </c>
      <c r="D14210" t="s">
        <v>33</v>
      </c>
      <c r="E14210" t="s">
        <v>553</v>
      </c>
    </row>
    <row r="14211" spans="1:5" x14ac:dyDescent="0.25">
      <c r="A14211" t="s">
        <v>14515</v>
      </c>
      <c r="B14211" t="s">
        <v>20</v>
      </c>
      <c r="C14211" t="s">
        <v>19</v>
      </c>
      <c r="D14211" t="s">
        <v>33</v>
      </c>
      <c r="E14211" t="s">
        <v>538</v>
      </c>
    </row>
    <row r="14212" spans="1:5" x14ac:dyDescent="0.25">
      <c r="A14212" t="s">
        <v>2786</v>
      </c>
      <c r="B14212" t="s">
        <v>20</v>
      </c>
      <c r="C14212" t="s">
        <v>19</v>
      </c>
      <c r="D14212" t="s">
        <v>33</v>
      </c>
      <c r="E14212" t="s">
        <v>553</v>
      </c>
    </row>
    <row r="14213" spans="1:5" x14ac:dyDescent="0.25">
      <c r="A14213" t="s">
        <v>14516</v>
      </c>
      <c r="B14213" t="s">
        <v>20</v>
      </c>
      <c r="C14213" t="s">
        <v>21</v>
      </c>
      <c r="D14213" t="s">
        <v>33</v>
      </c>
      <c r="E14213" t="s">
        <v>581</v>
      </c>
    </row>
    <row r="14214" spans="1:5" x14ac:dyDescent="0.25">
      <c r="A14214" t="s">
        <v>6409</v>
      </c>
      <c r="B14214" t="s">
        <v>20</v>
      </c>
      <c r="C14214" t="s">
        <v>19</v>
      </c>
      <c r="D14214" t="s">
        <v>33</v>
      </c>
      <c r="E14214" t="s">
        <v>553</v>
      </c>
    </row>
    <row r="14215" spans="1:5" x14ac:dyDescent="0.25">
      <c r="A14215" t="s">
        <v>14519</v>
      </c>
      <c r="B14215" t="s">
        <v>20</v>
      </c>
      <c r="C14215" t="s">
        <v>19</v>
      </c>
      <c r="D14215" t="s">
        <v>33</v>
      </c>
      <c r="E14215" t="s">
        <v>538</v>
      </c>
    </row>
    <row r="14216" spans="1:5" x14ac:dyDescent="0.25">
      <c r="A14216" t="s">
        <v>14520</v>
      </c>
      <c r="B14216" t="s">
        <v>20</v>
      </c>
      <c r="C14216" t="s">
        <v>19</v>
      </c>
      <c r="D14216" t="s">
        <v>33</v>
      </c>
      <c r="E14216" t="s">
        <v>562</v>
      </c>
    </row>
    <row r="14217" spans="1:5" x14ac:dyDescent="0.25">
      <c r="A14217" t="s">
        <v>43683</v>
      </c>
      <c r="B14217" t="s">
        <v>20</v>
      </c>
      <c r="C14217" t="s">
        <v>19</v>
      </c>
      <c r="D14217" t="s">
        <v>69</v>
      </c>
      <c r="E14217" t="s">
        <v>533</v>
      </c>
    </row>
    <row r="14218" spans="1:5" x14ac:dyDescent="0.25">
      <c r="A14218" t="s">
        <v>29294</v>
      </c>
      <c r="B14218" t="s">
        <v>20</v>
      </c>
      <c r="C14218" t="s">
        <v>19</v>
      </c>
      <c r="D14218" t="s">
        <v>33</v>
      </c>
      <c r="E14218" t="s">
        <v>533</v>
      </c>
    </row>
    <row r="14219" spans="1:5" x14ac:dyDescent="0.25">
      <c r="A14219" t="s">
        <v>14523</v>
      </c>
      <c r="B14219" t="s">
        <v>20</v>
      </c>
      <c r="C14219" t="s">
        <v>19</v>
      </c>
      <c r="D14219" t="s">
        <v>33</v>
      </c>
      <c r="E14219" t="s">
        <v>562</v>
      </c>
    </row>
    <row r="14220" spans="1:5" x14ac:dyDescent="0.25">
      <c r="A14220" t="s">
        <v>17201</v>
      </c>
      <c r="B14220" t="s">
        <v>20</v>
      </c>
      <c r="C14220" t="s">
        <v>19</v>
      </c>
      <c r="D14220" t="s">
        <v>33</v>
      </c>
      <c r="E14220" t="s">
        <v>533</v>
      </c>
    </row>
    <row r="14221" spans="1:5" x14ac:dyDescent="0.25">
      <c r="A14221" t="s">
        <v>14525</v>
      </c>
      <c r="B14221" t="s">
        <v>20</v>
      </c>
      <c r="C14221" t="s">
        <v>19</v>
      </c>
      <c r="D14221" t="s">
        <v>33</v>
      </c>
      <c r="E14221" t="s">
        <v>562</v>
      </c>
    </row>
    <row r="14222" spans="1:5" x14ac:dyDescent="0.25">
      <c r="A14222" t="s">
        <v>6047</v>
      </c>
      <c r="B14222" t="s">
        <v>20</v>
      </c>
      <c r="C14222" t="s">
        <v>19</v>
      </c>
      <c r="D14222" t="s">
        <v>33</v>
      </c>
      <c r="E14222" t="s">
        <v>553</v>
      </c>
    </row>
    <row r="14223" spans="1:5" x14ac:dyDescent="0.25">
      <c r="A14223" t="s">
        <v>14527</v>
      </c>
      <c r="B14223" t="s">
        <v>20</v>
      </c>
      <c r="C14223" t="s">
        <v>19</v>
      </c>
      <c r="D14223" t="s">
        <v>33</v>
      </c>
      <c r="E14223" t="s">
        <v>562</v>
      </c>
    </row>
    <row r="14224" spans="1:5" x14ac:dyDescent="0.25">
      <c r="A14224" t="s">
        <v>11592</v>
      </c>
      <c r="B14224" t="s">
        <v>20</v>
      </c>
      <c r="C14224" t="s">
        <v>19</v>
      </c>
      <c r="D14224" t="s">
        <v>33</v>
      </c>
      <c r="E14224" t="s">
        <v>533</v>
      </c>
    </row>
    <row r="14225" spans="1:5" x14ac:dyDescent="0.25">
      <c r="A14225" t="s">
        <v>14529</v>
      </c>
      <c r="B14225" t="s">
        <v>20</v>
      </c>
      <c r="C14225" t="s">
        <v>19</v>
      </c>
      <c r="D14225" t="s">
        <v>33</v>
      </c>
      <c r="E14225" t="s">
        <v>562</v>
      </c>
    </row>
    <row r="14226" spans="1:5" x14ac:dyDescent="0.25">
      <c r="A14226" t="s">
        <v>14955</v>
      </c>
      <c r="B14226" t="s">
        <v>20</v>
      </c>
      <c r="C14226" t="s">
        <v>19</v>
      </c>
      <c r="D14226" t="s">
        <v>33</v>
      </c>
      <c r="E14226" t="s">
        <v>553</v>
      </c>
    </row>
    <row r="14227" spans="1:5" x14ac:dyDescent="0.25">
      <c r="A14227" t="s">
        <v>14531</v>
      </c>
      <c r="B14227" t="s">
        <v>20</v>
      </c>
      <c r="C14227" t="s">
        <v>19</v>
      </c>
      <c r="D14227" t="s">
        <v>33</v>
      </c>
      <c r="E14227" t="s">
        <v>562</v>
      </c>
    </row>
    <row r="14228" spans="1:5" x14ac:dyDescent="0.25">
      <c r="A14228" t="s">
        <v>5006</v>
      </c>
      <c r="B14228" t="s">
        <v>20</v>
      </c>
      <c r="C14228" t="s">
        <v>19</v>
      </c>
      <c r="D14228" t="s">
        <v>69</v>
      </c>
      <c r="E14228" t="s">
        <v>553</v>
      </c>
    </row>
    <row r="14229" spans="1:5" x14ac:dyDescent="0.25">
      <c r="A14229" t="s">
        <v>14533</v>
      </c>
      <c r="B14229" t="s">
        <v>20</v>
      </c>
      <c r="C14229" t="s">
        <v>19</v>
      </c>
      <c r="D14229" t="s">
        <v>33</v>
      </c>
      <c r="E14229" t="s">
        <v>562</v>
      </c>
    </row>
    <row r="14230" spans="1:5" x14ac:dyDescent="0.25">
      <c r="A14230" t="s">
        <v>20283</v>
      </c>
      <c r="B14230" t="s">
        <v>20</v>
      </c>
      <c r="C14230" t="s">
        <v>19</v>
      </c>
      <c r="D14230" t="s">
        <v>69</v>
      </c>
      <c r="E14230" t="s">
        <v>553</v>
      </c>
    </row>
    <row r="14231" spans="1:5" x14ac:dyDescent="0.25">
      <c r="A14231" t="s">
        <v>14535</v>
      </c>
      <c r="B14231" t="s">
        <v>20</v>
      </c>
      <c r="C14231" t="s">
        <v>19</v>
      </c>
      <c r="D14231" t="s">
        <v>33</v>
      </c>
      <c r="E14231" t="s">
        <v>562</v>
      </c>
    </row>
    <row r="14232" spans="1:5" x14ac:dyDescent="0.25">
      <c r="A14232" t="s">
        <v>21774</v>
      </c>
      <c r="B14232" t="s">
        <v>20</v>
      </c>
      <c r="C14232" t="s">
        <v>19</v>
      </c>
      <c r="D14232" t="s">
        <v>65</v>
      </c>
      <c r="E14232" t="s">
        <v>533</v>
      </c>
    </row>
    <row r="14233" spans="1:5" x14ac:dyDescent="0.25">
      <c r="A14233" t="s">
        <v>14537</v>
      </c>
      <c r="B14233" t="s">
        <v>20</v>
      </c>
      <c r="C14233" t="s">
        <v>19</v>
      </c>
      <c r="D14233" t="s">
        <v>33</v>
      </c>
      <c r="E14233" t="s">
        <v>562</v>
      </c>
    </row>
    <row r="14234" spans="1:5" x14ac:dyDescent="0.25">
      <c r="A14234" t="s">
        <v>14539</v>
      </c>
      <c r="B14234" t="s">
        <v>20</v>
      </c>
      <c r="C14234" t="s">
        <v>19</v>
      </c>
      <c r="D14234" t="s">
        <v>33</v>
      </c>
      <c r="E14234" t="s">
        <v>562</v>
      </c>
    </row>
    <row r="14235" spans="1:5" x14ac:dyDescent="0.25">
      <c r="A14235" t="s">
        <v>8024</v>
      </c>
      <c r="B14235" t="s">
        <v>20</v>
      </c>
      <c r="C14235" t="s">
        <v>19</v>
      </c>
      <c r="D14235" t="s">
        <v>33</v>
      </c>
      <c r="E14235" t="s">
        <v>533</v>
      </c>
    </row>
    <row r="14236" spans="1:5" x14ac:dyDescent="0.25">
      <c r="A14236" t="s">
        <v>8239</v>
      </c>
      <c r="B14236" t="s">
        <v>20</v>
      </c>
      <c r="C14236" t="s">
        <v>19</v>
      </c>
      <c r="D14236" t="s">
        <v>33</v>
      </c>
      <c r="E14236" t="s">
        <v>533</v>
      </c>
    </row>
    <row r="14237" spans="1:5" x14ac:dyDescent="0.25">
      <c r="A14237" t="s">
        <v>14541</v>
      </c>
      <c r="B14237" t="s">
        <v>20</v>
      </c>
      <c r="C14237" t="s">
        <v>19</v>
      </c>
      <c r="D14237" t="s">
        <v>33</v>
      </c>
      <c r="E14237" t="s">
        <v>562</v>
      </c>
    </row>
    <row r="14238" spans="1:5" x14ac:dyDescent="0.25">
      <c r="A14238" t="s">
        <v>22106</v>
      </c>
      <c r="B14238" t="s">
        <v>20</v>
      </c>
      <c r="C14238" t="s">
        <v>19</v>
      </c>
      <c r="D14238" t="s">
        <v>33</v>
      </c>
      <c r="E14238" t="s">
        <v>533</v>
      </c>
    </row>
    <row r="14239" spans="1:5" x14ac:dyDescent="0.25">
      <c r="A14239" t="s">
        <v>14542</v>
      </c>
      <c r="B14239" t="s">
        <v>20</v>
      </c>
      <c r="C14239" t="s">
        <v>19</v>
      </c>
      <c r="D14239" t="s">
        <v>33</v>
      </c>
      <c r="E14239" t="s">
        <v>562</v>
      </c>
    </row>
    <row r="14240" spans="1:5" x14ac:dyDescent="0.25">
      <c r="A14240" t="s">
        <v>22265</v>
      </c>
      <c r="B14240" t="s">
        <v>20</v>
      </c>
      <c r="C14240" t="s">
        <v>19</v>
      </c>
      <c r="D14240" t="s">
        <v>33</v>
      </c>
      <c r="E14240" t="s">
        <v>533</v>
      </c>
    </row>
    <row r="14241" spans="1:5" x14ac:dyDescent="0.25">
      <c r="A14241" t="s">
        <v>23078</v>
      </c>
      <c r="B14241" t="s">
        <v>20</v>
      </c>
      <c r="C14241" t="s">
        <v>19</v>
      </c>
      <c r="D14241" t="s">
        <v>33</v>
      </c>
      <c r="E14241" t="s">
        <v>533</v>
      </c>
    </row>
    <row r="14242" spans="1:5" x14ac:dyDescent="0.25">
      <c r="A14242" t="s">
        <v>28233</v>
      </c>
      <c r="B14242" t="s">
        <v>20</v>
      </c>
      <c r="C14242" t="s">
        <v>19</v>
      </c>
      <c r="D14242" t="s">
        <v>33</v>
      </c>
      <c r="E14242" t="s">
        <v>533</v>
      </c>
    </row>
    <row r="14243" spans="1:5" x14ac:dyDescent="0.25">
      <c r="A14243" t="s">
        <v>14547</v>
      </c>
      <c r="B14243" t="s">
        <v>20</v>
      </c>
      <c r="C14243" t="s">
        <v>19</v>
      </c>
      <c r="D14243" t="s">
        <v>33</v>
      </c>
      <c r="E14243" t="s">
        <v>538</v>
      </c>
    </row>
    <row r="14244" spans="1:5" x14ac:dyDescent="0.25">
      <c r="A14244" t="s">
        <v>6650</v>
      </c>
      <c r="B14244" t="s">
        <v>20</v>
      </c>
      <c r="C14244" t="s">
        <v>19</v>
      </c>
      <c r="D14244" t="s">
        <v>33</v>
      </c>
      <c r="E14244" t="s">
        <v>533</v>
      </c>
    </row>
    <row r="14245" spans="1:5" x14ac:dyDescent="0.25">
      <c r="A14245" t="s">
        <v>7130</v>
      </c>
      <c r="B14245" t="s">
        <v>20</v>
      </c>
      <c r="C14245" t="s">
        <v>19</v>
      </c>
      <c r="D14245" t="s">
        <v>33</v>
      </c>
      <c r="E14245" t="s">
        <v>533</v>
      </c>
    </row>
    <row r="14246" spans="1:5" x14ac:dyDescent="0.25">
      <c r="A14246" t="s">
        <v>3878</v>
      </c>
      <c r="B14246" t="s">
        <v>20</v>
      </c>
      <c r="C14246" t="s">
        <v>19</v>
      </c>
      <c r="D14246" t="s">
        <v>33</v>
      </c>
      <c r="E14246" t="s">
        <v>533</v>
      </c>
    </row>
    <row r="14247" spans="1:5" x14ac:dyDescent="0.25">
      <c r="A14247" t="s">
        <v>14551</v>
      </c>
      <c r="B14247" t="s">
        <v>20</v>
      </c>
      <c r="C14247" t="s">
        <v>19</v>
      </c>
      <c r="D14247" t="s">
        <v>33</v>
      </c>
      <c r="E14247" t="s">
        <v>562</v>
      </c>
    </row>
    <row r="14248" spans="1:5" x14ac:dyDescent="0.25">
      <c r="A14248" t="s">
        <v>23075</v>
      </c>
      <c r="B14248" t="s">
        <v>20</v>
      </c>
      <c r="C14248" t="s">
        <v>19</v>
      </c>
      <c r="D14248" t="s">
        <v>69</v>
      </c>
      <c r="E14248" t="s">
        <v>553</v>
      </c>
    </row>
    <row r="14249" spans="1:5" x14ac:dyDescent="0.25">
      <c r="A14249" t="s">
        <v>14553</v>
      </c>
      <c r="B14249" t="s">
        <v>20</v>
      </c>
      <c r="C14249" t="s">
        <v>19</v>
      </c>
      <c r="D14249" t="s">
        <v>33</v>
      </c>
      <c r="E14249" t="s">
        <v>530</v>
      </c>
    </row>
    <row r="14250" spans="1:5" x14ac:dyDescent="0.25">
      <c r="A14250" t="s">
        <v>14554</v>
      </c>
      <c r="B14250" t="s">
        <v>20</v>
      </c>
      <c r="C14250" t="s">
        <v>19</v>
      </c>
      <c r="D14250" t="s">
        <v>33</v>
      </c>
      <c r="E14250" t="s">
        <v>562</v>
      </c>
    </row>
    <row r="14251" spans="1:5" x14ac:dyDescent="0.25">
      <c r="A14251" t="s">
        <v>14890</v>
      </c>
      <c r="B14251" t="s">
        <v>20</v>
      </c>
      <c r="C14251" t="s">
        <v>19</v>
      </c>
      <c r="D14251" t="s">
        <v>33</v>
      </c>
      <c r="E14251" t="s">
        <v>533</v>
      </c>
    </row>
    <row r="14252" spans="1:5" x14ac:dyDescent="0.25">
      <c r="A14252" t="s">
        <v>20857</v>
      </c>
      <c r="B14252" t="s">
        <v>20</v>
      </c>
      <c r="C14252" t="s">
        <v>19</v>
      </c>
      <c r="D14252" t="s">
        <v>33</v>
      </c>
      <c r="E14252" t="s">
        <v>533</v>
      </c>
    </row>
    <row r="14253" spans="1:5" x14ac:dyDescent="0.25">
      <c r="A14253" t="s">
        <v>14557</v>
      </c>
      <c r="B14253" t="s">
        <v>20</v>
      </c>
      <c r="C14253" t="s">
        <v>19</v>
      </c>
      <c r="D14253" t="s">
        <v>33</v>
      </c>
      <c r="E14253" t="s">
        <v>562</v>
      </c>
    </row>
    <row r="14254" spans="1:5" x14ac:dyDescent="0.25">
      <c r="A14254" t="s">
        <v>22854</v>
      </c>
      <c r="B14254" t="s">
        <v>20</v>
      </c>
      <c r="C14254" t="s">
        <v>19</v>
      </c>
      <c r="D14254" t="s">
        <v>33</v>
      </c>
      <c r="E14254" t="s">
        <v>553</v>
      </c>
    </row>
    <row r="14255" spans="1:5" x14ac:dyDescent="0.25">
      <c r="A14255" t="s">
        <v>14559</v>
      </c>
      <c r="B14255" t="s">
        <v>20</v>
      </c>
      <c r="C14255" t="s">
        <v>19</v>
      </c>
      <c r="D14255" t="s">
        <v>33</v>
      </c>
      <c r="E14255" t="s">
        <v>562</v>
      </c>
    </row>
    <row r="14256" spans="1:5" x14ac:dyDescent="0.25">
      <c r="A14256" t="s">
        <v>14560</v>
      </c>
      <c r="B14256" t="s">
        <v>20</v>
      </c>
      <c r="C14256" t="s">
        <v>19</v>
      </c>
      <c r="D14256" t="s">
        <v>33</v>
      </c>
      <c r="E14256" t="s">
        <v>562</v>
      </c>
    </row>
    <row r="14257" spans="1:5" x14ac:dyDescent="0.25">
      <c r="A14257" t="s">
        <v>27080</v>
      </c>
      <c r="B14257" t="s">
        <v>20</v>
      </c>
      <c r="C14257" t="s">
        <v>19</v>
      </c>
      <c r="D14257" t="s">
        <v>33</v>
      </c>
      <c r="E14257" t="s">
        <v>533</v>
      </c>
    </row>
    <row r="14258" spans="1:5" x14ac:dyDescent="0.25">
      <c r="A14258" t="s">
        <v>2866</v>
      </c>
      <c r="B14258" t="s">
        <v>20</v>
      </c>
      <c r="C14258" t="s">
        <v>19</v>
      </c>
      <c r="D14258" t="s">
        <v>33</v>
      </c>
      <c r="E14258" t="s">
        <v>533</v>
      </c>
    </row>
    <row r="14259" spans="1:5" x14ac:dyDescent="0.25">
      <c r="A14259" t="s">
        <v>14563</v>
      </c>
      <c r="B14259" t="s">
        <v>20</v>
      </c>
      <c r="C14259" t="s">
        <v>19</v>
      </c>
      <c r="D14259" t="s">
        <v>33</v>
      </c>
      <c r="E14259" t="s">
        <v>919</v>
      </c>
    </row>
    <row r="14260" spans="1:5" x14ac:dyDescent="0.25">
      <c r="A14260" t="s">
        <v>22508</v>
      </c>
      <c r="B14260" t="s">
        <v>20</v>
      </c>
      <c r="C14260" t="s">
        <v>19</v>
      </c>
      <c r="D14260" t="s">
        <v>33</v>
      </c>
      <c r="E14260" t="s">
        <v>553</v>
      </c>
    </row>
    <row r="14261" spans="1:5" x14ac:dyDescent="0.25">
      <c r="A14261" t="s">
        <v>14565</v>
      </c>
      <c r="B14261" t="s">
        <v>16</v>
      </c>
      <c r="C14261" t="s">
        <v>17</v>
      </c>
      <c r="D14261" t="s">
        <v>33</v>
      </c>
      <c r="E14261" t="s">
        <v>653</v>
      </c>
    </row>
    <row r="14262" spans="1:5" x14ac:dyDescent="0.25">
      <c r="A14262" t="s">
        <v>14566</v>
      </c>
      <c r="B14262" t="s">
        <v>16</v>
      </c>
      <c r="C14262" t="s">
        <v>17</v>
      </c>
      <c r="D14262" t="s">
        <v>33</v>
      </c>
      <c r="E14262" t="s">
        <v>653</v>
      </c>
    </row>
    <row r="14263" spans="1:5" x14ac:dyDescent="0.25">
      <c r="A14263" t="s">
        <v>4127</v>
      </c>
      <c r="B14263" t="s">
        <v>20</v>
      </c>
      <c r="C14263" t="s">
        <v>19</v>
      </c>
      <c r="D14263" t="s">
        <v>33</v>
      </c>
      <c r="E14263" t="s">
        <v>553</v>
      </c>
    </row>
    <row r="14264" spans="1:5" x14ac:dyDescent="0.25">
      <c r="A14264" t="s">
        <v>14568</v>
      </c>
      <c r="B14264" t="s">
        <v>20</v>
      </c>
      <c r="C14264" t="s">
        <v>19</v>
      </c>
      <c r="D14264" t="s">
        <v>33</v>
      </c>
      <c r="E14264" t="s">
        <v>562</v>
      </c>
    </row>
    <row r="14265" spans="1:5" x14ac:dyDescent="0.25">
      <c r="A14265" t="s">
        <v>8975</v>
      </c>
      <c r="B14265" t="s">
        <v>20</v>
      </c>
      <c r="C14265" t="s">
        <v>19</v>
      </c>
      <c r="D14265" t="s">
        <v>33</v>
      </c>
      <c r="E14265" t="s">
        <v>533</v>
      </c>
    </row>
    <row r="14266" spans="1:5" x14ac:dyDescent="0.25">
      <c r="A14266" t="s">
        <v>1865</v>
      </c>
      <c r="B14266" t="s">
        <v>20</v>
      </c>
      <c r="C14266" t="s">
        <v>19</v>
      </c>
      <c r="D14266" t="s">
        <v>33</v>
      </c>
      <c r="E14266" t="s">
        <v>553</v>
      </c>
    </row>
    <row r="14267" spans="1:5" x14ac:dyDescent="0.25">
      <c r="A14267" t="s">
        <v>14570</v>
      </c>
      <c r="B14267" t="s">
        <v>20</v>
      </c>
      <c r="C14267" t="s">
        <v>19</v>
      </c>
      <c r="D14267" t="s">
        <v>33</v>
      </c>
      <c r="E14267" t="s">
        <v>562</v>
      </c>
    </row>
    <row r="14268" spans="1:5" x14ac:dyDescent="0.25">
      <c r="A14268" t="s">
        <v>14572</v>
      </c>
      <c r="B14268" t="s">
        <v>20</v>
      </c>
      <c r="C14268" t="s">
        <v>19</v>
      </c>
      <c r="D14268" t="s">
        <v>33</v>
      </c>
      <c r="E14268" t="s">
        <v>538</v>
      </c>
    </row>
    <row r="14269" spans="1:5" x14ac:dyDescent="0.25">
      <c r="A14269" t="s">
        <v>6046</v>
      </c>
      <c r="B14269" t="s">
        <v>20</v>
      </c>
      <c r="C14269" t="s">
        <v>19</v>
      </c>
      <c r="D14269" t="s">
        <v>33</v>
      </c>
      <c r="E14269" t="s">
        <v>553</v>
      </c>
    </row>
    <row r="14270" spans="1:5" x14ac:dyDescent="0.25">
      <c r="A14270" t="s">
        <v>14573</v>
      </c>
      <c r="B14270" t="s">
        <v>20</v>
      </c>
      <c r="C14270" t="s">
        <v>19</v>
      </c>
      <c r="D14270" t="s">
        <v>33</v>
      </c>
      <c r="E14270" t="s">
        <v>530</v>
      </c>
    </row>
    <row r="14271" spans="1:5" x14ac:dyDescent="0.25">
      <c r="A14271" t="s">
        <v>14574</v>
      </c>
      <c r="B14271" t="s">
        <v>20</v>
      </c>
      <c r="C14271" t="s">
        <v>19</v>
      </c>
      <c r="D14271" t="s">
        <v>33</v>
      </c>
      <c r="E14271" t="s">
        <v>538</v>
      </c>
    </row>
    <row r="14272" spans="1:5" x14ac:dyDescent="0.25">
      <c r="A14272" t="s">
        <v>14575</v>
      </c>
      <c r="B14272" t="s">
        <v>20</v>
      </c>
      <c r="C14272" t="s">
        <v>19</v>
      </c>
      <c r="D14272" t="s">
        <v>33</v>
      </c>
      <c r="E14272" t="s">
        <v>538</v>
      </c>
    </row>
    <row r="14273" spans="1:5" x14ac:dyDescent="0.25">
      <c r="A14273" t="s">
        <v>14577</v>
      </c>
      <c r="B14273" t="s">
        <v>20</v>
      </c>
      <c r="C14273" t="s">
        <v>19</v>
      </c>
      <c r="D14273" t="s">
        <v>33</v>
      </c>
      <c r="E14273" t="s">
        <v>530</v>
      </c>
    </row>
    <row r="14274" spans="1:5" x14ac:dyDescent="0.25">
      <c r="A14274" t="s">
        <v>6474</v>
      </c>
      <c r="B14274" t="s">
        <v>20</v>
      </c>
      <c r="C14274" t="s">
        <v>19</v>
      </c>
      <c r="D14274" t="s">
        <v>65</v>
      </c>
      <c r="E14274" t="s">
        <v>553</v>
      </c>
    </row>
    <row r="14275" spans="1:5" x14ac:dyDescent="0.25">
      <c r="A14275" t="s">
        <v>24491</v>
      </c>
      <c r="B14275" t="s">
        <v>20</v>
      </c>
      <c r="C14275" t="s">
        <v>19</v>
      </c>
      <c r="D14275" t="s">
        <v>65</v>
      </c>
      <c r="E14275" t="s">
        <v>553</v>
      </c>
    </row>
    <row r="14276" spans="1:5" x14ac:dyDescent="0.25">
      <c r="A14276" t="s">
        <v>14579</v>
      </c>
      <c r="B14276" t="s">
        <v>20</v>
      </c>
      <c r="C14276" t="s">
        <v>19</v>
      </c>
      <c r="D14276" t="s">
        <v>33</v>
      </c>
      <c r="E14276" t="s">
        <v>562</v>
      </c>
    </row>
    <row r="14277" spans="1:5" x14ac:dyDescent="0.25">
      <c r="A14277" t="s">
        <v>19975</v>
      </c>
      <c r="B14277" t="s">
        <v>20</v>
      </c>
      <c r="C14277" t="s">
        <v>19</v>
      </c>
      <c r="D14277" t="s">
        <v>33</v>
      </c>
      <c r="E14277" t="s">
        <v>553</v>
      </c>
    </row>
    <row r="14278" spans="1:5" x14ac:dyDescent="0.25">
      <c r="A14278" t="s">
        <v>14581</v>
      </c>
      <c r="B14278" t="s">
        <v>20</v>
      </c>
      <c r="C14278" t="s">
        <v>19</v>
      </c>
      <c r="D14278" t="s">
        <v>33</v>
      </c>
      <c r="E14278" t="s">
        <v>530</v>
      </c>
    </row>
    <row r="14279" spans="1:5" x14ac:dyDescent="0.25">
      <c r="A14279" t="s">
        <v>2790</v>
      </c>
      <c r="B14279" t="s">
        <v>20</v>
      </c>
      <c r="C14279" t="s">
        <v>19</v>
      </c>
      <c r="D14279" t="s">
        <v>33</v>
      </c>
      <c r="E14279" t="s">
        <v>553</v>
      </c>
    </row>
    <row r="14280" spans="1:5" x14ac:dyDescent="0.25">
      <c r="A14280" t="s">
        <v>14582</v>
      </c>
      <c r="B14280" t="s">
        <v>20</v>
      </c>
      <c r="C14280" t="s">
        <v>21</v>
      </c>
      <c r="D14280" t="s">
        <v>33</v>
      </c>
      <c r="E14280" t="s">
        <v>582</v>
      </c>
    </row>
    <row r="14281" spans="1:5" x14ac:dyDescent="0.25">
      <c r="A14281" t="s">
        <v>24976</v>
      </c>
      <c r="B14281" t="s">
        <v>20</v>
      </c>
      <c r="C14281" t="s">
        <v>19</v>
      </c>
      <c r="D14281" t="s">
        <v>33</v>
      </c>
      <c r="E14281" t="s">
        <v>553</v>
      </c>
    </row>
    <row r="14282" spans="1:5" x14ac:dyDescent="0.25">
      <c r="A14282" t="s">
        <v>14585</v>
      </c>
      <c r="B14282" t="s">
        <v>20</v>
      </c>
      <c r="C14282" t="s">
        <v>21</v>
      </c>
      <c r="D14282" t="s">
        <v>33</v>
      </c>
      <c r="E14282" t="s">
        <v>581</v>
      </c>
    </row>
    <row r="14283" spans="1:5" x14ac:dyDescent="0.25">
      <c r="A14283" t="s">
        <v>14586</v>
      </c>
      <c r="B14283" t="s">
        <v>20</v>
      </c>
      <c r="C14283" t="s">
        <v>21</v>
      </c>
      <c r="D14283" t="s">
        <v>33</v>
      </c>
      <c r="E14283" t="s">
        <v>582</v>
      </c>
    </row>
    <row r="14284" spans="1:5" x14ac:dyDescent="0.25">
      <c r="A14284" t="s">
        <v>14588</v>
      </c>
      <c r="B14284" t="s">
        <v>20</v>
      </c>
      <c r="C14284" t="s">
        <v>19</v>
      </c>
      <c r="D14284" t="s">
        <v>33</v>
      </c>
      <c r="E14284" t="s">
        <v>538</v>
      </c>
    </row>
    <row r="14285" spans="1:5" x14ac:dyDescent="0.25">
      <c r="A14285" t="s">
        <v>25728</v>
      </c>
      <c r="B14285" t="s">
        <v>20</v>
      </c>
      <c r="C14285" t="s">
        <v>19</v>
      </c>
      <c r="D14285" t="s">
        <v>33</v>
      </c>
      <c r="E14285" t="s">
        <v>553</v>
      </c>
    </row>
    <row r="14286" spans="1:5" x14ac:dyDescent="0.25">
      <c r="A14286" t="s">
        <v>14589</v>
      </c>
      <c r="B14286" t="s">
        <v>20</v>
      </c>
      <c r="C14286" t="s">
        <v>19</v>
      </c>
      <c r="D14286" t="s">
        <v>33</v>
      </c>
      <c r="E14286" t="s">
        <v>530</v>
      </c>
    </row>
    <row r="14287" spans="1:5" x14ac:dyDescent="0.25">
      <c r="A14287" t="s">
        <v>4895</v>
      </c>
      <c r="B14287" t="s">
        <v>20</v>
      </c>
      <c r="C14287" t="s">
        <v>19</v>
      </c>
      <c r="D14287" t="s">
        <v>33</v>
      </c>
      <c r="E14287" t="s">
        <v>533</v>
      </c>
    </row>
    <row r="14288" spans="1:5" x14ac:dyDescent="0.25">
      <c r="A14288" t="s">
        <v>14591</v>
      </c>
      <c r="B14288" t="s">
        <v>20</v>
      </c>
      <c r="C14288" t="s">
        <v>19</v>
      </c>
      <c r="D14288" t="s">
        <v>33</v>
      </c>
      <c r="E14288" t="s">
        <v>538</v>
      </c>
    </row>
    <row r="14289" spans="1:5" x14ac:dyDescent="0.25">
      <c r="A14289" t="s">
        <v>14592</v>
      </c>
      <c r="B14289" t="s">
        <v>20</v>
      </c>
      <c r="C14289" t="s">
        <v>19</v>
      </c>
      <c r="D14289" t="s">
        <v>33</v>
      </c>
      <c r="E14289" t="s">
        <v>530</v>
      </c>
    </row>
    <row r="14290" spans="1:5" x14ac:dyDescent="0.25">
      <c r="A14290" t="s">
        <v>22608</v>
      </c>
      <c r="B14290" t="s">
        <v>20</v>
      </c>
      <c r="C14290" t="s">
        <v>19</v>
      </c>
      <c r="D14290" t="s">
        <v>33</v>
      </c>
      <c r="E14290" t="s">
        <v>533</v>
      </c>
    </row>
    <row r="14291" spans="1:5" x14ac:dyDescent="0.25">
      <c r="A14291" t="s">
        <v>14595</v>
      </c>
      <c r="B14291" t="s">
        <v>20</v>
      </c>
      <c r="C14291" t="s">
        <v>23</v>
      </c>
      <c r="D14291" t="s">
        <v>33</v>
      </c>
      <c r="E14291" t="s">
        <v>734</v>
      </c>
    </row>
    <row r="14292" spans="1:5" x14ac:dyDescent="0.25">
      <c r="A14292" t="s">
        <v>14593</v>
      </c>
      <c r="B14292" t="s">
        <v>20</v>
      </c>
      <c r="C14292" t="s">
        <v>23</v>
      </c>
      <c r="D14292" t="s">
        <v>33</v>
      </c>
      <c r="E14292" t="s">
        <v>734</v>
      </c>
    </row>
    <row r="14293" spans="1:5" x14ac:dyDescent="0.25">
      <c r="A14293" t="s">
        <v>19421</v>
      </c>
      <c r="B14293" t="s">
        <v>20</v>
      </c>
      <c r="C14293" t="s">
        <v>19</v>
      </c>
      <c r="D14293" t="s">
        <v>65</v>
      </c>
      <c r="E14293" t="s">
        <v>533</v>
      </c>
    </row>
    <row r="14294" spans="1:5" x14ac:dyDescent="0.25">
      <c r="A14294" t="s">
        <v>14597</v>
      </c>
      <c r="B14294" t="s">
        <v>20</v>
      </c>
      <c r="C14294" t="s">
        <v>24</v>
      </c>
      <c r="D14294" t="s">
        <v>33</v>
      </c>
      <c r="E14294" t="s">
        <v>735</v>
      </c>
    </row>
    <row r="14295" spans="1:5" x14ac:dyDescent="0.25">
      <c r="A14295" t="s">
        <v>14599</v>
      </c>
      <c r="B14295" t="s">
        <v>20</v>
      </c>
      <c r="C14295" t="s">
        <v>19</v>
      </c>
      <c r="D14295" t="s">
        <v>33</v>
      </c>
      <c r="E14295" t="s">
        <v>538</v>
      </c>
    </row>
    <row r="14296" spans="1:5" x14ac:dyDescent="0.25">
      <c r="A14296" t="s">
        <v>14598</v>
      </c>
      <c r="B14296" t="s">
        <v>20</v>
      </c>
      <c r="C14296" t="s">
        <v>19</v>
      </c>
      <c r="D14296" t="s">
        <v>33</v>
      </c>
      <c r="E14296" t="s">
        <v>530</v>
      </c>
    </row>
    <row r="14297" spans="1:5" x14ac:dyDescent="0.25">
      <c r="A14297" t="s">
        <v>14600</v>
      </c>
      <c r="B14297" t="s">
        <v>20</v>
      </c>
      <c r="C14297" t="s">
        <v>19</v>
      </c>
      <c r="D14297" t="s">
        <v>33</v>
      </c>
      <c r="E14297" t="s">
        <v>538</v>
      </c>
    </row>
    <row r="14298" spans="1:5" x14ac:dyDescent="0.25">
      <c r="A14298" t="s">
        <v>14601</v>
      </c>
      <c r="B14298" t="s">
        <v>20</v>
      </c>
      <c r="C14298" t="s">
        <v>19</v>
      </c>
      <c r="D14298" t="s">
        <v>33</v>
      </c>
      <c r="E14298" t="s">
        <v>530</v>
      </c>
    </row>
    <row r="14299" spans="1:5" x14ac:dyDescent="0.25">
      <c r="A14299" t="s">
        <v>21316</v>
      </c>
      <c r="B14299" t="s">
        <v>20</v>
      </c>
      <c r="C14299" t="s">
        <v>19</v>
      </c>
      <c r="D14299" t="s">
        <v>65</v>
      </c>
      <c r="E14299" t="s">
        <v>533</v>
      </c>
    </row>
    <row r="14300" spans="1:5" x14ac:dyDescent="0.25">
      <c r="A14300" t="s">
        <v>14603</v>
      </c>
      <c r="B14300" t="s">
        <v>20</v>
      </c>
      <c r="C14300" t="s">
        <v>19</v>
      </c>
      <c r="D14300" t="s">
        <v>33</v>
      </c>
      <c r="E14300" t="s">
        <v>530</v>
      </c>
    </row>
    <row r="14301" spans="1:5" x14ac:dyDescent="0.25">
      <c r="A14301" t="s">
        <v>14604</v>
      </c>
      <c r="B14301" t="s">
        <v>20</v>
      </c>
      <c r="C14301" t="s">
        <v>19</v>
      </c>
      <c r="D14301" t="s">
        <v>33</v>
      </c>
      <c r="E14301" t="s">
        <v>538</v>
      </c>
    </row>
    <row r="14302" spans="1:5" x14ac:dyDescent="0.25">
      <c r="A14302" t="s">
        <v>14605</v>
      </c>
      <c r="B14302" t="s">
        <v>20</v>
      </c>
      <c r="C14302" t="s">
        <v>19</v>
      </c>
      <c r="D14302" t="s">
        <v>33</v>
      </c>
      <c r="E14302" t="s">
        <v>530</v>
      </c>
    </row>
    <row r="14303" spans="1:5" x14ac:dyDescent="0.25">
      <c r="A14303" t="s">
        <v>43684</v>
      </c>
      <c r="B14303" t="s">
        <v>20</v>
      </c>
      <c r="C14303" t="s">
        <v>19</v>
      </c>
      <c r="D14303" t="s">
        <v>33</v>
      </c>
      <c r="E14303" t="s">
        <v>553</v>
      </c>
    </row>
    <row r="14304" spans="1:5" x14ac:dyDescent="0.25">
      <c r="A14304" t="s">
        <v>14607</v>
      </c>
      <c r="B14304" t="s">
        <v>20</v>
      </c>
      <c r="C14304" t="s">
        <v>19</v>
      </c>
      <c r="D14304" t="s">
        <v>33</v>
      </c>
      <c r="E14304" t="s">
        <v>530</v>
      </c>
    </row>
    <row r="14305" spans="1:5" x14ac:dyDescent="0.25">
      <c r="A14305" t="s">
        <v>43685</v>
      </c>
      <c r="B14305" t="s">
        <v>16</v>
      </c>
      <c r="C14305" t="s">
        <v>17</v>
      </c>
      <c r="D14305" t="s">
        <v>33</v>
      </c>
      <c r="E14305" t="s">
        <v>653</v>
      </c>
    </row>
    <row r="14306" spans="1:5" x14ac:dyDescent="0.25">
      <c r="A14306" t="s">
        <v>8972</v>
      </c>
      <c r="B14306" t="s">
        <v>20</v>
      </c>
      <c r="C14306" t="s">
        <v>19</v>
      </c>
      <c r="D14306" t="s">
        <v>33</v>
      </c>
      <c r="E14306" t="s">
        <v>553</v>
      </c>
    </row>
    <row r="14307" spans="1:5" x14ac:dyDescent="0.25">
      <c r="A14307" t="s">
        <v>14609</v>
      </c>
      <c r="B14307" t="s">
        <v>20</v>
      </c>
      <c r="C14307" t="s">
        <v>19</v>
      </c>
      <c r="D14307" t="s">
        <v>33</v>
      </c>
      <c r="E14307" t="s">
        <v>538</v>
      </c>
    </row>
    <row r="14308" spans="1:5" x14ac:dyDescent="0.25">
      <c r="A14308" t="s">
        <v>13299</v>
      </c>
      <c r="B14308" t="s">
        <v>20</v>
      </c>
      <c r="C14308" t="s">
        <v>19</v>
      </c>
      <c r="D14308" t="s">
        <v>33</v>
      </c>
      <c r="E14308" t="s">
        <v>553</v>
      </c>
    </row>
    <row r="14309" spans="1:5" x14ac:dyDescent="0.25">
      <c r="A14309" t="s">
        <v>14611</v>
      </c>
      <c r="B14309" t="s">
        <v>20</v>
      </c>
      <c r="C14309" t="s">
        <v>19</v>
      </c>
      <c r="D14309" t="s">
        <v>33</v>
      </c>
      <c r="E14309" t="s">
        <v>538</v>
      </c>
    </row>
    <row r="14310" spans="1:5" x14ac:dyDescent="0.25">
      <c r="A14310" t="s">
        <v>14612</v>
      </c>
      <c r="B14310" t="s">
        <v>20</v>
      </c>
      <c r="C14310" t="s">
        <v>19</v>
      </c>
      <c r="D14310" t="s">
        <v>33</v>
      </c>
      <c r="E14310" t="s">
        <v>530</v>
      </c>
    </row>
    <row r="14311" spans="1:5" x14ac:dyDescent="0.25">
      <c r="A14311" t="s">
        <v>14614</v>
      </c>
      <c r="B14311" t="s">
        <v>20</v>
      </c>
      <c r="C14311" t="s">
        <v>19</v>
      </c>
      <c r="D14311" t="s">
        <v>33</v>
      </c>
      <c r="E14311" t="s">
        <v>530</v>
      </c>
    </row>
    <row r="14312" spans="1:5" x14ac:dyDescent="0.25">
      <c r="A14312" t="s">
        <v>13150</v>
      </c>
      <c r="B14312" t="s">
        <v>20</v>
      </c>
      <c r="C14312" t="s">
        <v>19</v>
      </c>
      <c r="D14312" t="s">
        <v>33</v>
      </c>
      <c r="E14312" t="s">
        <v>553</v>
      </c>
    </row>
    <row r="14313" spans="1:5" x14ac:dyDescent="0.25">
      <c r="A14313" t="s">
        <v>13447</v>
      </c>
      <c r="B14313" t="s">
        <v>20</v>
      </c>
      <c r="C14313" t="s">
        <v>19</v>
      </c>
      <c r="D14313" t="s">
        <v>33</v>
      </c>
      <c r="E14313" t="s">
        <v>553</v>
      </c>
    </row>
    <row r="14314" spans="1:5" x14ac:dyDescent="0.25">
      <c r="A14314" t="s">
        <v>14617</v>
      </c>
      <c r="B14314" t="s">
        <v>20</v>
      </c>
      <c r="C14314" t="s">
        <v>19</v>
      </c>
      <c r="D14314" t="s">
        <v>33</v>
      </c>
      <c r="E14314" t="s">
        <v>530</v>
      </c>
    </row>
    <row r="14315" spans="1:5" x14ac:dyDescent="0.25">
      <c r="A14315" t="s">
        <v>14615</v>
      </c>
      <c r="B14315" t="s">
        <v>20</v>
      </c>
      <c r="C14315" t="s">
        <v>19</v>
      </c>
      <c r="D14315" t="s">
        <v>33</v>
      </c>
      <c r="E14315" t="s">
        <v>538</v>
      </c>
    </row>
    <row r="14316" spans="1:5" x14ac:dyDescent="0.25">
      <c r="A14316" t="s">
        <v>16698</v>
      </c>
      <c r="B14316" t="s">
        <v>20</v>
      </c>
      <c r="C14316" t="s">
        <v>19</v>
      </c>
      <c r="D14316" t="s">
        <v>33</v>
      </c>
      <c r="E14316" t="s">
        <v>553</v>
      </c>
    </row>
    <row r="14317" spans="1:5" x14ac:dyDescent="0.25">
      <c r="A14317" t="s">
        <v>14619</v>
      </c>
      <c r="B14317" t="s">
        <v>20</v>
      </c>
      <c r="C14317" t="s">
        <v>19</v>
      </c>
      <c r="D14317" t="s">
        <v>33</v>
      </c>
      <c r="E14317" t="s">
        <v>562</v>
      </c>
    </row>
    <row r="14318" spans="1:5" x14ac:dyDescent="0.25">
      <c r="A14318" t="s">
        <v>43686</v>
      </c>
      <c r="B14318" t="s">
        <v>16</v>
      </c>
      <c r="C14318" t="s">
        <v>17</v>
      </c>
      <c r="D14318" t="s">
        <v>33</v>
      </c>
      <c r="E14318" t="s">
        <v>653</v>
      </c>
    </row>
    <row r="14319" spans="1:5" x14ac:dyDescent="0.25">
      <c r="A14319" t="s">
        <v>13009</v>
      </c>
      <c r="B14319" t="s">
        <v>20</v>
      </c>
      <c r="C14319" t="s">
        <v>19</v>
      </c>
      <c r="D14319" t="s">
        <v>33</v>
      </c>
      <c r="E14319" t="s">
        <v>553</v>
      </c>
    </row>
    <row r="14320" spans="1:5" x14ac:dyDescent="0.25">
      <c r="A14320" t="s">
        <v>14621</v>
      </c>
      <c r="B14320" t="s">
        <v>20</v>
      </c>
      <c r="C14320" t="s">
        <v>22</v>
      </c>
      <c r="D14320" t="s">
        <v>33</v>
      </c>
      <c r="E14320" t="s">
        <v>693</v>
      </c>
    </row>
    <row r="14321" spans="1:5" x14ac:dyDescent="0.25">
      <c r="A14321" t="s">
        <v>15533</v>
      </c>
      <c r="B14321" t="s">
        <v>20</v>
      </c>
      <c r="C14321" t="s">
        <v>19</v>
      </c>
      <c r="D14321" t="s">
        <v>33</v>
      </c>
      <c r="E14321" t="s">
        <v>553</v>
      </c>
    </row>
    <row r="14322" spans="1:5" x14ac:dyDescent="0.25">
      <c r="A14322" t="s">
        <v>14622</v>
      </c>
      <c r="B14322" t="s">
        <v>20</v>
      </c>
      <c r="C14322" t="s">
        <v>19</v>
      </c>
      <c r="D14322" t="s">
        <v>33</v>
      </c>
      <c r="E14322" t="s">
        <v>538</v>
      </c>
    </row>
    <row r="14323" spans="1:5" x14ac:dyDescent="0.25">
      <c r="A14323" t="s">
        <v>13155</v>
      </c>
      <c r="B14323" t="s">
        <v>20</v>
      </c>
      <c r="C14323" t="s">
        <v>19</v>
      </c>
      <c r="D14323" t="s">
        <v>33</v>
      </c>
      <c r="E14323" t="s">
        <v>553</v>
      </c>
    </row>
    <row r="14324" spans="1:5" x14ac:dyDescent="0.25">
      <c r="A14324" t="s">
        <v>14625</v>
      </c>
      <c r="B14324" t="s">
        <v>20</v>
      </c>
      <c r="C14324" t="s">
        <v>19</v>
      </c>
      <c r="D14324" t="s">
        <v>33</v>
      </c>
      <c r="E14324" t="s">
        <v>538</v>
      </c>
    </row>
    <row r="14325" spans="1:5" x14ac:dyDescent="0.25">
      <c r="A14325" t="s">
        <v>14627</v>
      </c>
      <c r="B14325" t="s">
        <v>20</v>
      </c>
      <c r="C14325" t="s">
        <v>19</v>
      </c>
      <c r="D14325" t="s">
        <v>33</v>
      </c>
      <c r="E14325" t="s">
        <v>538</v>
      </c>
    </row>
    <row r="14326" spans="1:5" x14ac:dyDescent="0.25">
      <c r="A14326" t="s">
        <v>14628</v>
      </c>
      <c r="B14326" t="s">
        <v>20</v>
      </c>
      <c r="C14326" t="s">
        <v>19</v>
      </c>
      <c r="D14326" t="s">
        <v>33</v>
      </c>
      <c r="E14326" t="s">
        <v>530</v>
      </c>
    </row>
    <row r="14327" spans="1:5" x14ac:dyDescent="0.25">
      <c r="A14327" t="s">
        <v>14555</v>
      </c>
      <c r="B14327" t="s">
        <v>20</v>
      </c>
      <c r="C14327" t="s">
        <v>19</v>
      </c>
      <c r="D14327" t="s">
        <v>33</v>
      </c>
      <c r="E14327" t="s">
        <v>553</v>
      </c>
    </row>
    <row r="14328" spans="1:5" x14ac:dyDescent="0.25">
      <c r="A14328" t="s">
        <v>14630</v>
      </c>
      <c r="B14328" t="s">
        <v>20</v>
      </c>
      <c r="C14328" t="s">
        <v>19</v>
      </c>
      <c r="D14328" t="s">
        <v>33</v>
      </c>
      <c r="E14328" t="s">
        <v>538</v>
      </c>
    </row>
    <row r="14329" spans="1:5" x14ac:dyDescent="0.25">
      <c r="A14329" t="s">
        <v>13450</v>
      </c>
      <c r="B14329" t="s">
        <v>20</v>
      </c>
      <c r="C14329" t="s">
        <v>19</v>
      </c>
      <c r="D14329" t="s">
        <v>33</v>
      </c>
      <c r="E14329" t="s">
        <v>553</v>
      </c>
    </row>
    <row r="14330" spans="1:5" x14ac:dyDescent="0.25">
      <c r="A14330" t="s">
        <v>14526</v>
      </c>
      <c r="B14330" t="s">
        <v>20</v>
      </c>
      <c r="C14330" t="s">
        <v>19</v>
      </c>
      <c r="D14330" t="s">
        <v>33</v>
      </c>
      <c r="E14330" t="s">
        <v>553</v>
      </c>
    </row>
    <row r="14331" spans="1:5" x14ac:dyDescent="0.25">
      <c r="A14331" t="s">
        <v>14632</v>
      </c>
      <c r="B14331" t="s">
        <v>20</v>
      </c>
      <c r="C14331" t="s">
        <v>19</v>
      </c>
      <c r="D14331" t="s">
        <v>33</v>
      </c>
      <c r="E14331" t="s">
        <v>562</v>
      </c>
    </row>
    <row r="14332" spans="1:5" x14ac:dyDescent="0.25">
      <c r="A14332" t="s">
        <v>14633</v>
      </c>
      <c r="B14332" t="s">
        <v>20</v>
      </c>
      <c r="C14332" t="s">
        <v>19</v>
      </c>
      <c r="D14332" t="s">
        <v>33</v>
      </c>
      <c r="E14332" t="s">
        <v>562</v>
      </c>
    </row>
    <row r="14333" spans="1:5" x14ac:dyDescent="0.25">
      <c r="A14333" t="s">
        <v>14524</v>
      </c>
      <c r="B14333" t="s">
        <v>20</v>
      </c>
      <c r="C14333" t="s">
        <v>19</v>
      </c>
      <c r="D14333" t="s">
        <v>33</v>
      </c>
      <c r="E14333" t="s">
        <v>553</v>
      </c>
    </row>
    <row r="14334" spans="1:5" x14ac:dyDescent="0.25">
      <c r="A14334" t="s">
        <v>43687</v>
      </c>
      <c r="B14334" t="s">
        <v>16</v>
      </c>
      <c r="C14334" t="s">
        <v>17</v>
      </c>
      <c r="D14334" t="s">
        <v>33</v>
      </c>
      <c r="E14334" t="s">
        <v>653</v>
      </c>
    </row>
    <row r="14335" spans="1:5" x14ac:dyDescent="0.25">
      <c r="A14335" t="s">
        <v>14636</v>
      </c>
      <c r="B14335" t="s">
        <v>20</v>
      </c>
      <c r="C14335" t="s">
        <v>19</v>
      </c>
      <c r="D14335" t="s">
        <v>33</v>
      </c>
      <c r="E14335" t="s">
        <v>530</v>
      </c>
    </row>
    <row r="14336" spans="1:5" x14ac:dyDescent="0.25">
      <c r="A14336" t="s">
        <v>14556</v>
      </c>
      <c r="B14336" t="s">
        <v>20</v>
      </c>
      <c r="C14336" t="s">
        <v>19</v>
      </c>
      <c r="D14336" t="s">
        <v>33</v>
      </c>
      <c r="E14336" t="s">
        <v>553</v>
      </c>
    </row>
    <row r="14337" spans="1:5" x14ac:dyDescent="0.25">
      <c r="A14337" t="s">
        <v>14578</v>
      </c>
      <c r="B14337" t="s">
        <v>20</v>
      </c>
      <c r="C14337" t="s">
        <v>19</v>
      </c>
      <c r="D14337" t="s">
        <v>33</v>
      </c>
      <c r="E14337" t="s">
        <v>553</v>
      </c>
    </row>
    <row r="14338" spans="1:5" x14ac:dyDescent="0.25">
      <c r="A14338" t="s">
        <v>14631</v>
      </c>
      <c r="B14338" t="s">
        <v>20</v>
      </c>
      <c r="C14338" t="s">
        <v>19</v>
      </c>
      <c r="D14338" t="s">
        <v>33</v>
      </c>
      <c r="E14338" t="s">
        <v>553</v>
      </c>
    </row>
    <row r="14339" spans="1:5" x14ac:dyDescent="0.25">
      <c r="A14339" t="s">
        <v>14532</v>
      </c>
      <c r="B14339" t="s">
        <v>20</v>
      </c>
      <c r="C14339" t="s">
        <v>19</v>
      </c>
      <c r="D14339" t="s">
        <v>33</v>
      </c>
      <c r="E14339" t="s">
        <v>553</v>
      </c>
    </row>
    <row r="14340" spans="1:5" x14ac:dyDescent="0.25">
      <c r="A14340" t="s">
        <v>43688</v>
      </c>
      <c r="B14340" t="s">
        <v>16</v>
      </c>
      <c r="C14340" t="s">
        <v>17</v>
      </c>
      <c r="D14340" t="s">
        <v>33</v>
      </c>
      <c r="E14340" t="s">
        <v>653</v>
      </c>
    </row>
    <row r="14341" spans="1:5" x14ac:dyDescent="0.25">
      <c r="A14341" t="s">
        <v>43689</v>
      </c>
      <c r="B14341" t="s">
        <v>16</v>
      </c>
      <c r="C14341" t="s">
        <v>17</v>
      </c>
      <c r="D14341" t="s">
        <v>33</v>
      </c>
      <c r="E14341" t="s">
        <v>653</v>
      </c>
    </row>
    <row r="14342" spans="1:5" x14ac:dyDescent="0.25">
      <c r="A14342" t="s">
        <v>15070</v>
      </c>
      <c r="B14342" t="s">
        <v>20</v>
      </c>
      <c r="C14342" t="s">
        <v>19</v>
      </c>
      <c r="D14342" t="s">
        <v>33</v>
      </c>
      <c r="E14342" t="s">
        <v>553</v>
      </c>
    </row>
    <row r="14343" spans="1:5" x14ac:dyDescent="0.25">
      <c r="A14343" t="s">
        <v>14530</v>
      </c>
      <c r="B14343" t="s">
        <v>20</v>
      </c>
      <c r="C14343" t="s">
        <v>19</v>
      </c>
      <c r="D14343" t="s">
        <v>33</v>
      </c>
      <c r="E14343" t="s">
        <v>553</v>
      </c>
    </row>
    <row r="14344" spans="1:5" x14ac:dyDescent="0.25">
      <c r="A14344" t="s">
        <v>14642</v>
      </c>
      <c r="B14344" t="s">
        <v>20</v>
      </c>
      <c r="C14344" t="s">
        <v>21</v>
      </c>
      <c r="D14344" t="s">
        <v>33</v>
      </c>
      <c r="E14344" t="s">
        <v>581</v>
      </c>
    </row>
    <row r="14345" spans="1:5" x14ac:dyDescent="0.25">
      <c r="A14345" t="s">
        <v>14644</v>
      </c>
      <c r="B14345" t="s">
        <v>20</v>
      </c>
      <c r="C14345" t="s">
        <v>19</v>
      </c>
      <c r="D14345" t="s">
        <v>33</v>
      </c>
      <c r="E14345" t="s">
        <v>538</v>
      </c>
    </row>
    <row r="14346" spans="1:5" x14ac:dyDescent="0.25">
      <c r="A14346" t="s">
        <v>14561</v>
      </c>
      <c r="B14346" t="s">
        <v>20</v>
      </c>
      <c r="C14346" t="s">
        <v>19</v>
      </c>
      <c r="D14346" t="s">
        <v>33</v>
      </c>
      <c r="E14346" t="s">
        <v>553</v>
      </c>
    </row>
    <row r="14347" spans="1:5" x14ac:dyDescent="0.25">
      <c r="A14347" t="s">
        <v>43690</v>
      </c>
      <c r="B14347" t="s">
        <v>16</v>
      </c>
      <c r="C14347" t="s">
        <v>17</v>
      </c>
      <c r="D14347" t="s">
        <v>33</v>
      </c>
      <c r="E14347" t="s">
        <v>653</v>
      </c>
    </row>
    <row r="14348" spans="1:5" x14ac:dyDescent="0.25">
      <c r="A14348" t="s">
        <v>17270</v>
      </c>
      <c r="B14348" t="s">
        <v>20</v>
      </c>
      <c r="C14348" t="s">
        <v>19</v>
      </c>
      <c r="D14348" t="s">
        <v>33</v>
      </c>
      <c r="E14348" t="s">
        <v>553</v>
      </c>
    </row>
    <row r="14349" spans="1:5" x14ac:dyDescent="0.25">
      <c r="A14349" t="s">
        <v>14508</v>
      </c>
      <c r="B14349" t="s">
        <v>20</v>
      </c>
      <c r="C14349" t="s">
        <v>19</v>
      </c>
      <c r="D14349" t="s">
        <v>33</v>
      </c>
      <c r="E14349" t="s">
        <v>553</v>
      </c>
    </row>
    <row r="14350" spans="1:5" x14ac:dyDescent="0.25">
      <c r="A14350" t="s">
        <v>14647</v>
      </c>
      <c r="B14350" t="s">
        <v>20</v>
      </c>
      <c r="C14350" t="s">
        <v>19</v>
      </c>
      <c r="D14350" t="s">
        <v>33</v>
      </c>
      <c r="E14350" t="s">
        <v>562</v>
      </c>
    </row>
    <row r="14351" spans="1:5" x14ac:dyDescent="0.25">
      <c r="A14351" t="s">
        <v>1544</v>
      </c>
      <c r="B14351" t="s">
        <v>20</v>
      </c>
      <c r="C14351" t="s">
        <v>19</v>
      </c>
      <c r="D14351" t="s">
        <v>33</v>
      </c>
      <c r="E14351" t="s">
        <v>553</v>
      </c>
    </row>
    <row r="14352" spans="1:5" x14ac:dyDescent="0.25">
      <c r="A14352" t="s">
        <v>14649</v>
      </c>
      <c r="B14352" t="s">
        <v>20</v>
      </c>
      <c r="C14352" t="s">
        <v>19</v>
      </c>
      <c r="D14352" t="s">
        <v>33</v>
      </c>
      <c r="E14352" t="s">
        <v>530</v>
      </c>
    </row>
    <row r="14353" spans="1:5" x14ac:dyDescent="0.25">
      <c r="A14353" t="s">
        <v>12710</v>
      </c>
      <c r="B14353" t="s">
        <v>20</v>
      </c>
      <c r="C14353" t="s">
        <v>19</v>
      </c>
      <c r="D14353" t="s">
        <v>33</v>
      </c>
      <c r="E14353" t="s">
        <v>553</v>
      </c>
    </row>
    <row r="14354" spans="1:5" x14ac:dyDescent="0.25">
      <c r="A14354" t="s">
        <v>14651</v>
      </c>
      <c r="B14354" t="s">
        <v>20</v>
      </c>
      <c r="C14354" t="s">
        <v>19</v>
      </c>
      <c r="D14354" t="s">
        <v>33</v>
      </c>
      <c r="E14354" t="s">
        <v>562</v>
      </c>
    </row>
    <row r="14355" spans="1:5" x14ac:dyDescent="0.25">
      <c r="A14355" t="s">
        <v>1563</v>
      </c>
      <c r="B14355" t="s">
        <v>20</v>
      </c>
      <c r="C14355" t="s">
        <v>19</v>
      </c>
      <c r="D14355" t="s">
        <v>33</v>
      </c>
      <c r="E14355" t="s">
        <v>553</v>
      </c>
    </row>
    <row r="14356" spans="1:5" x14ac:dyDescent="0.25">
      <c r="A14356" t="s">
        <v>14652</v>
      </c>
      <c r="B14356" t="s">
        <v>20</v>
      </c>
      <c r="C14356" t="s">
        <v>19</v>
      </c>
      <c r="D14356" t="s">
        <v>33</v>
      </c>
      <c r="E14356" t="s">
        <v>538</v>
      </c>
    </row>
    <row r="14357" spans="1:5" x14ac:dyDescent="0.25">
      <c r="A14357" t="s">
        <v>12727</v>
      </c>
      <c r="B14357" t="s">
        <v>20</v>
      </c>
      <c r="C14357" t="s">
        <v>19</v>
      </c>
      <c r="D14357" t="s">
        <v>33</v>
      </c>
      <c r="E14357" t="s">
        <v>553</v>
      </c>
    </row>
    <row r="14358" spans="1:5" x14ac:dyDescent="0.25">
      <c r="A14358" t="s">
        <v>14655</v>
      </c>
      <c r="B14358" t="s">
        <v>20</v>
      </c>
      <c r="C14358" t="s">
        <v>19</v>
      </c>
      <c r="D14358" t="s">
        <v>33</v>
      </c>
      <c r="E14358" t="s">
        <v>538</v>
      </c>
    </row>
    <row r="14359" spans="1:5" x14ac:dyDescent="0.25">
      <c r="A14359" t="s">
        <v>14656</v>
      </c>
      <c r="B14359" t="s">
        <v>16</v>
      </c>
      <c r="C14359" t="s">
        <v>17</v>
      </c>
      <c r="D14359" t="s">
        <v>33</v>
      </c>
      <c r="E14359" t="s">
        <v>653</v>
      </c>
    </row>
    <row r="14360" spans="1:5" x14ac:dyDescent="0.25">
      <c r="A14360" t="s">
        <v>14558</v>
      </c>
      <c r="B14360" t="s">
        <v>20</v>
      </c>
      <c r="C14360" t="s">
        <v>19</v>
      </c>
      <c r="D14360" t="s">
        <v>33</v>
      </c>
      <c r="E14360" t="s">
        <v>553</v>
      </c>
    </row>
    <row r="14361" spans="1:5" x14ac:dyDescent="0.25">
      <c r="A14361" t="s">
        <v>14658</v>
      </c>
      <c r="B14361" t="s">
        <v>20</v>
      </c>
      <c r="C14361" t="s">
        <v>19</v>
      </c>
      <c r="D14361" t="s">
        <v>33</v>
      </c>
      <c r="E14361" t="s">
        <v>538</v>
      </c>
    </row>
    <row r="14362" spans="1:5" x14ac:dyDescent="0.25">
      <c r="A14362" t="s">
        <v>43691</v>
      </c>
      <c r="B14362" t="s">
        <v>16</v>
      </c>
      <c r="C14362" t="s">
        <v>17</v>
      </c>
      <c r="D14362" t="s">
        <v>33</v>
      </c>
      <c r="E14362" t="s">
        <v>653</v>
      </c>
    </row>
    <row r="14363" spans="1:5" x14ac:dyDescent="0.25">
      <c r="A14363" t="s">
        <v>43692</v>
      </c>
      <c r="B14363" t="s">
        <v>16</v>
      </c>
      <c r="C14363" t="s">
        <v>17</v>
      </c>
      <c r="D14363" t="s">
        <v>33</v>
      </c>
      <c r="E14363" t="s">
        <v>653</v>
      </c>
    </row>
    <row r="14364" spans="1:5" x14ac:dyDescent="0.25">
      <c r="A14364" t="s">
        <v>12740</v>
      </c>
      <c r="B14364" t="s">
        <v>20</v>
      </c>
      <c r="C14364" t="s">
        <v>19</v>
      </c>
      <c r="D14364" t="s">
        <v>33</v>
      </c>
      <c r="E14364" t="s">
        <v>553</v>
      </c>
    </row>
    <row r="14365" spans="1:5" x14ac:dyDescent="0.25">
      <c r="A14365" t="s">
        <v>14528</v>
      </c>
      <c r="B14365" t="s">
        <v>20</v>
      </c>
      <c r="C14365" t="s">
        <v>19</v>
      </c>
      <c r="D14365" t="s">
        <v>33</v>
      </c>
      <c r="E14365" t="s">
        <v>553</v>
      </c>
    </row>
    <row r="14366" spans="1:5" x14ac:dyDescent="0.25">
      <c r="A14366" t="s">
        <v>14661</v>
      </c>
      <c r="B14366" t="s">
        <v>20</v>
      </c>
      <c r="C14366" t="s">
        <v>19</v>
      </c>
      <c r="D14366" t="s">
        <v>33</v>
      </c>
      <c r="E14366" t="s">
        <v>562</v>
      </c>
    </row>
    <row r="14367" spans="1:5" x14ac:dyDescent="0.25">
      <c r="A14367" t="s">
        <v>14663</v>
      </c>
      <c r="B14367" t="s">
        <v>20</v>
      </c>
      <c r="C14367" t="s">
        <v>19</v>
      </c>
      <c r="D14367" t="s">
        <v>33</v>
      </c>
      <c r="E14367" t="s">
        <v>530</v>
      </c>
    </row>
    <row r="14368" spans="1:5" x14ac:dyDescent="0.25">
      <c r="A14368" t="s">
        <v>12743</v>
      </c>
      <c r="B14368" t="s">
        <v>20</v>
      </c>
      <c r="C14368" t="s">
        <v>19</v>
      </c>
      <c r="D14368" t="s">
        <v>33</v>
      </c>
      <c r="E14368" t="s">
        <v>553</v>
      </c>
    </row>
    <row r="14369" spans="1:5" x14ac:dyDescent="0.25">
      <c r="A14369" t="s">
        <v>14506</v>
      </c>
      <c r="B14369" t="s">
        <v>20</v>
      </c>
      <c r="C14369" t="s">
        <v>19</v>
      </c>
      <c r="D14369" t="s">
        <v>33</v>
      </c>
      <c r="E14369" t="s">
        <v>553</v>
      </c>
    </row>
    <row r="14370" spans="1:5" x14ac:dyDescent="0.25">
      <c r="A14370" t="s">
        <v>14665</v>
      </c>
      <c r="B14370" t="s">
        <v>20</v>
      </c>
      <c r="C14370" t="s">
        <v>21</v>
      </c>
      <c r="D14370" t="s">
        <v>33</v>
      </c>
      <c r="E14370" t="s">
        <v>582</v>
      </c>
    </row>
    <row r="14371" spans="1:5" x14ac:dyDescent="0.25">
      <c r="A14371" t="s">
        <v>14668</v>
      </c>
      <c r="B14371" t="s">
        <v>20</v>
      </c>
      <c r="C14371" t="s">
        <v>19</v>
      </c>
      <c r="D14371" t="s">
        <v>33</v>
      </c>
      <c r="E14371" t="s">
        <v>538</v>
      </c>
    </row>
    <row r="14372" spans="1:5" x14ac:dyDescent="0.25">
      <c r="A14372" t="s">
        <v>13098</v>
      </c>
      <c r="B14372" t="s">
        <v>20</v>
      </c>
      <c r="C14372" t="s">
        <v>19</v>
      </c>
      <c r="D14372" t="s">
        <v>33</v>
      </c>
      <c r="E14372" t="s">
        <v>553</v>
      </c>
    </row>
    <row r="14373" spans="1:5" x14ac:dyDescent="0.25">
      <c r="A14373" t="s">
        <v>14667</v>
      </c>
      <c r="B14373" t="s">
        <v>20</v>
      </c>
      <c r="C14373" t="s">
        <v>19</v>
      </c>
      <c r="D14373" t="s">
        <v>33</v>
      </c>
      <c r="E14373" t="s">
        <v>530</v>
      </c>
    </row>
    <row r="14374" spans="1:5" x14ac:dyDescent="0.25">
      <c r="A14374" t="s">
        <v>14671</v>
      </c>
      <c r="B14374" t="s">
        <v>20</v>
      </c>
      <c r="C14374" t="s">
        <v>19</v>
      </c>
      <c r="D14374" t="s">
        <v>33</v>
      </c>
      <c r="E14374" t="s">
        <v>530</v>
      </c>
    </row>
    <row r="14375" spans="1:5" x14ac:dyDescent="0.25">
      <c r="A14375" t="s">
        <v>16634</v>
      </c>
      <c r="B14375" t="s">
        <v>20</v>
      </c>
      <c r="C14375" t="s">
        <v>19</v>
      </c>
      <c r="D14375" t="s">
        <v>33</v>
      </c>
      <c r="E14375" t="s">
        <v>553</v>
      </c>
    </row>
    <row r="14376" spans="1:5" x14ac:dyDescent="0.25">
      <c r="A14376" t="s">
        <v>14670</v>
      </c>
      <c r="B14376" t="s">
        <v>20</v>
      </c>
      <c r="C14376" t="s">
        <v>19</v>
      </c>
      <c r="D14376" t="s">
        <v>33</v>
      </c>
      <c r="E14376" t="s">
        <v>538</v>
      </c>
    </row>
    <row r="14377" spans="1:5" x14ac:dyDescent="0.25">
      <c r="A14377" t="s">
        <v>1526</v>
      </c>
      <c r="B14377" t="s">
        <v>20</v>
      </c>
      <c r="C14377" t="s">
        <v>19</v>
      </c>
      <c r="D14377" t="s">
        <v>33</v>
      </c>
      <c r="E14377" t="s">
        <v>553</v>
      </c>
    </row>
    <row r="14378" spans="1:5" x14ac:dyDescent="0.25">
      <c r="A14378" t="s">
        <v>14673</v>
      </c>
      <c r="B14378" t="s">
        <v>20</v>
      </c>
      <c r="C14378" t="s">
        <v>19</v>
      </c>
      <c r="D14378" t="s">
        <v>33</v>
      </c>
      <c r="E14378" t="s">
        <v>538</v>
      </c>
    </row>
    <row r="14379" spans="1:5" x14ac:dyDescent="0.25">
      <c r="A14379" t="s">
        <v>14676</v>
      </c>
      <c r="B14379" t="s">
        <v>20</v>
      </c>
      <c r="C14379" t="s">
        <v>19</v>
      </c>
      <c r="D14379" t="s">
        <v>33</v>
      </c>
      <c r="E14379" t="s">
        <v>538</v>
      </c>
    </row>
    <row r="14380" spans="1:5" x14ac:dyDescent="0.25">
      <c r="A14380" t="s">
        <v>14675</v>
      </c>
      <c r="B14380" t="s">
        <v>20</v>
      </c>
      <c r="C14380" t="s">
        <v>19</v>
      </c>
      <c r="D14380" t="s">
        <v>33</v>
      </c>
      <c r="E14380" t="s">
        <v>530</v>
      </c>
    </row>
    <row r="14381" spans="1:5" x14ac:dyDescent="0.25">
      <c r="A14381" t="s">
        <v>13157</v>
      </c>
      <c r="B14381" t="s">
        <v>20</v>
      </c>
      <c r="C14381" t="s">
        <v>19</v>
      </c>
      <c r="D14381" t="s">
        <v>33</v>
      </c>
      <c r="E14381" t="s">
        <v>553</v>
      </c>
    </row>
    <row r="14382" spans="1:5" x14ac:dyDescent="0.25">
      <c r="A14382" t="s">
        <v>16819</v>
      </c>
      <c r="B14382" t="s">
        <v>20</v>
      </c>
      <c r="C14382" t="s">
        <v>19</v>
      </c>
      <c r="D14382" t="s">
        <v>33</v>
      </c>
      <c r="E14382" t="s">
        <v>553</v>
      </c>
    </row>
    <row r="14383" spans="1:5" x14ac:dyDescent="0.25">
      <c r="A14383" t="s">
        <v>14678</v>
      </c>
      <c r="B14383" t="s">
        <v>20</v>
      </c>
      <c r="C14383" t="s">
        <v>19</v>
      </c>
      <c r="D14383" t="s">
        <v>33</v>
      </c>
      <c r="E14383" t="s">
        <v>530</v>
      </c>
    </row>
    <row r="14384" spans="1:5" x14ac:dyDescent="0.25">
      <c r="A14384" t="s">
        <v>16986</v>
      </c>
      <c r="B14384" t="s">
        <v>20</v>
      </c>
      <c r="C14384" t="s">
        <v>19</v>
      </c>
      <c r="D14384" t="s">
        <v>33</v>
      </c>
      <c r="E14384" t="s">
        <v>553</v>
      </c>
    </row>
    <row r="14385" spans="1:5" x14ac:dyDescent="0.25">
      <c r="A14385" t="s">
        <v>14682</v>
      </c>
      <c r="B14385" t="s">
        <v>20</v>
      </c>
      <c r="C14385" t="s">
        <v>19</v>
      </c>
      <c r="D14385" t="s">
        <v>33</v>
      </c>
      <c r="E14385" t="s">
        <v>530</v>
      </c>
    </row>
    <row r="14386" spans="1:5" x14ac:dyDescent="0.25">
      <c r="A14386" t="s">
        <v>14681</v>
      </c>
      <c r="B14386" t="s">
        <v>20</v>
      </c>
      <c r="C14386" t="s">
        <v>19</v>
      </c>
      <c r="D14386" t="s">
        <v>33</v>
      </c>
      <c r="E14386" t="s">
        <v>538</v>
      </c>
    </row>
    <row r="14387" spans="1:5" x14ac:dyDescent="0.25">
      <c r="A14387" t="s">
        <v>12703</v>
      </c>
      <c r="B14387" t="s">
        <v>20</v>
      </c>
      <c r="C14387" t="s">
        <v>19</v>
      </c>
      <c r="D14387" t="s">
        <v>33</v>
      </c>
      <c r="E14387" t="s">
        <v>553</v>
      </c>
    </row>
    <row r="14388" spans="1:5" x14ac:dyDescent="0.25">
      <c r="A14388" t="s">
        <v>12887</v>
      </c>
      <c r="B14388" t="s">
        <v>20</v>
      </c>
      <c r="C14388" t="s">
        <v>19</v>
      </c>
      <c r="D14388" t="s">
        <v>33</v>
      </c>
      <c r="E14388" t="s">
        <v>553</v>
      </c>
    </row>
    <row r="14389" spans="1:5" x14ac:dyDescent="0.25">
      <c r="A14389" t="s">
        <v>14684</v>
      </c>
      <c r="B14389" t="s">
        <v>20</v>
      </c>
      <c r="C14389" t="s">
        <v>19</v>
      </c>
      <c r="D14389" t="s">
        <v>33</v>
      </c>
      <c r="E14389" t="s">
        <v>530</v>
      </c>
    </row>
    <row r="14390" spans="1:5" x14ac:dyDescent="0.25">
      <c r="A14390" t="s">
        <v>12701</v>
      </c>
      <c r="B14390" t="s">
        <v>20</v>
      </c>
      <c r="C14390" t="s">
        <v>19</v>
      </c>
      <c r="D14390" t="s">
        <v>33</v>
      </c>
      <c r="E14390" t="s">
        <v>553</v>
      </c>
    </row>
    <row r="14391" spans="1:5" x14ac:dyDescent="0.25">
      <c r="A14391" t="s">
        <v>14686</v>
      </c>
      <c r="B14391" t="s">
        <v>20</v>
      </c>
      <c r="C14391" t="s">
        <v>19</v>
      </c>
      <c r="D14391" t="s">
        <v>33</v>
      </c>
      <c r="E14391" t="s">
        <v>530</v>
      </c>
    </row>
    <row r="14392" spans="1:5" x14ac:dyDescent="0.25">
      <c r="A14392" t="s">
        <v>14688</v>
      </c>
      <c r="B14392" t="s">
        <v>20</v>
      </c>
      <c r="C14392" t="s">
        <v>21</v>
      </c>
      <c r="D14392" t="s">
        <v>33</v>
      </c>
      <c r="E14392" t="s">
        <v>582</v>
      </c>
    </row>
    <row r="14393" spans="1:5" x14ac:dyDescent="0.25">
      <c r="A14393" t="s">
        <v>12688</v>
      </c>
      <c r="B14393" t="s">
        <v>20</v>
      </c>
      <c r="C14393" t="s">
        <v>19</v>
      </c>
      <c r="D14393" t="s">
        <v>33</v>
      </c>
      <c r="E14393" t="s">
        <v>553</v>
      </c>
    </row>
    <row r="14394" spans="1:5" x14ac:dyDescent="0.25">
      <c r="A14394" t="s">
        <v>13017</v>
      </c>
      <c r="B14394" t="s">
        <v>20</v>
      </c>
      <c r="C14394" t="s">
        <v>19</v>
      </c>
      <c r="D14394" t="s">
        <v>33</v>
      </c>
      <c r="E14394" t="s">
        <v>553</v>
      </c>
    </row>
    <row r="14395" spans="1:5" x14ac:dyDescent="0.25">
      <c r="A14395" t="s">
        <v>14689</v>
      </c>
      <c r="B14395" t="s">
        <v>20</v>
      </c>
      <c r="C14395" t="s">
        <v>19</v>
      </c>
      <c r="D14395" t="s">
        <v>33</v>
      </c>
      <c r="E14395" t="s">
        <v>530</v>
      </c>
    </row>
    <row r="14396" spans="1:5" x14ac:dyDescent="0.25">
      <c r="A14396" t="s">
        <v>14691</v>
      </c>
      <c r="B14396" t="s">
        <v>20</v>
      </c>
      <c r="C14396" t="s">
        <v>19</v>
      </c>
      <c r="D14396" t="s">
        <v>33</v>
      </c>
      <c r="E14396" t="s">
        <v>523</v>
      </c>
    </row>
    <row r="14397" spans="1:5" x14ac:dyDescent="0.25">
      <c r="A14397" t="s">
        <v>14692</v>
      </c>
      <c r="B14397" t="s">
        <v>20</v>
      </c>
      <c r="C14397" t="s">
        <v>19</v>
      </c>
      <c r="D14397" t="s">
        <v>33</v>
      </c>
      <c r="E14397" t="s">
        <v>523</v>
      </c>
    </row>
    <row r="14398" spans="1:5" x14ac:dyDescent="0.25">
      <c r="A14398" t="s">
        <v>43693</v>
      </c>
      <c r="B14398" t="s">
        <v>16</v>
      </c>
      <c r="C14398" t="s">
        <v>17</v>
      </c>
      <c r="D14398" t="s">
        <v>33</v>
      </c>
      <c r="E14398" t="s">
        <v>650</v>
      </c>
    </row>
    <row r="14399" spans="1:5" x14ac:dyDescent="0.25">
      <c r="A14399" t="s">
        <v>15678</v>
      </c>
      <c r="B14399" t="s">
        <v>20</v>
      </c>
      <c r="C14399" t="s">
        <v>19</v>
      </c>
      <c r="D14399" t="s">
        <v>33</v>
      </c>
      <c r="E14399" t="s">
        <v>553</v>
      </c>
    </row>
    <row r="14400" spans="1:5" x14ac:dyDescent="0.25">
      <c r="A14400" t="s">
        <v>14694</v>
      </c>
      <c r="B14400" t="s">
        <v>20</v>
      </c>
      <c r="C14400" t="s">
        <v>19</v>
      </c>
      <c r="D14400" t="s">
        <v>33</v>
      </c>
      <c r="E14400" t="s">
        <v>530</v>
      </c>
    </row>
    <row r="14401" spans="1:5" x14ac:dyDescent="0.25">
      <c r="A14401" t="s">
        <v>14696</v>
      </c>
      <c r="B14401" t="s">
        <v>20</v>
      </c>
      <c r="C14401" t="s">
        <v>19</v>
      </c>
      <c r="D14401" t="s">
        <v>33</v>
      </c>
      <c r="E14401" t="s">
        <v>530</v>
      </c>
    </row>
    <row r="14402" spans="1:5" x14ac:dyDescent="0.25">
      <c r="A14402" t="s">
        <v>12706</v>
      </c>
      <c r="B14402" t="s">
        <v>20</v>
      </c>
      <c r="C14402" t="s">
        <v>19</v>
      </c>
      <c r="D14402" t="s">
        <v>33</v>
      </c>
      <c r="E14402" t="s">
        <v>553</v>
      </c>
    </row>
    <row r="14403" spans="1:5" x14ac:dyDescent="0.25">
      <c r="A14403" t="s">
        <v>16636</v>
      </c>
      <c r="B14403" t="s">
        <v>20</v>
      </c>
      <c r="C14403" t="s">
        <v>19</v>
      </c>
      <c r="D14403" t="s">
        <v>33</v>
      </c>
      <c r="E14403" t="s">
        <v>553</v>
      </c>
    </row>
    <row r="14404" spans="1:5" x14ac:dyDescent="0.25">
      <c r="A14404" t="s">
        <v>14698</v>
      </c>
      <c r="B14404" t="s">
        <v>20</v>
      </c>
      <c r="C14404" t="s">
        <v>19</v>
      </c>
      <c r="D14404" t="s">
        <v>33</v>
      </c>
      <c r="E14404" t="s">
        <v>530</v>
      </c>
    </row>
    <row r="14405" spans="1:5" x14ac:dyDescent="0.25">
      <c r="A14405" t="s">
        <v>14699</v>
      </c>
      <c r="B14405" t="s">
        <v>20</v>
      </c>
      <c r="C14405" t="s">
        <v>19</v>
      </c>
      <c r="D14405" t="s">
        <v>33</v>
      </c>
      <c r="E14405" t="s">
        <v>538</v>
      </c>
    </row>
    <row r="14406" spans="1:5" x14ac:dyDescent="0.25">
      <c r="A14406" t="s">
        <v>14700</v>
      </c>
      <c r="B14406" t="s">
        <v>20</v>
      </c>
      <c r="C14406" t="s">
        <v>19</v>
      </c>
      <c r="D14406" t="s">
        <v>33</v>
      </c>
      <c r="E14406" t="s">
        <v>530</v>
      </c>
    </row>
    <row r="14407" spans="1:5" x14ac:dyDescent="0.25">
      <c r="A14407" t="s">
        <v>12713</v>
      </c>
      <c r="B14407" t="s">
        <v>20</v>
      </c>
      <c r="C14407" t="s">
        <v>19</v>
      </c>
      <c r="D14407" t="s">
        <v>33</v>
      </c>
      <c r="E14407" t="s">
        <v>553</v>
      </c>
    </row>
    <row r="14408" spans="1:5" x14ac:dyDescent="0.25">
      <c r="A14408" t="s">
        <v>12685</v>
      </c>
      <c r="B14408" t="s">
        <v>20</v>
      </c>
      <c r="C14408" t="s">
        <v>19</v>
      </c>
      <c r="D14408" t="s">
        <v>33</v>
      </c>
      <c r="E14408" t="s">
        <v>553</v>
      </c>
    </row>
    <row r="14409" spans="1:5" x14ac:dyDescent="0.25">
      <c r="A14409" t="s">
        <v>14704</v>
      </c>
      <c r="B14409" t="s">
        <v>20</v>
      </c>
      <c r="C14409" t="s">
        <v>19</v>
      </c>
      <c r="D14409" t="s">
        <v>33</v>
      </c>
      <c r="E14409" t="s">
        <v>538</v>
      </c>
    </row>
    <row r="14410" spans="1:5" x14ac:dyDescent="0.25">
      <c r="A14410" t="s">
        <v>16394</v>
      </c>
      <c r="B14410" t="s">
        <v>20</v>
      </c>
      <c r="C14410" t="s">
        <v>19</v>
      </c>
      <c r="D14410" t="s">
        <v>33</v>
      </c>
      <c r="E14410" t="s">
        <v>553</v>
      </c>
    </row>
    <row r="14411" spans="1:5" x14ac:dyDescent="0.25">
      <c r="A14411" t="s">
        <v>12690</v>
      </c>
      <c r="B14411" t="s">
        <v>20</v>
      </c>
      <c r="C14411" t="s">
        <v>19</v>
      </c>
      <c r="D14411" t="s">
        <v>33</v>
      </c>
      <c r="E14411" t="s">
        <v>553</v>
      </c>
    </row>
    <row r="14412" spans="1:5" x14ac:dyDescent="0.25">
      <c r="A14412" t="s">
        <v>14706</v>
      </c>
      <c r="B14412" t="s">
        <v>20</v>
      </c>
      <c r="C14412" t="s">
        <v>21</v>
      </c>
      <c r="D14412" t="s">
        <v>33</v>
      </c>
      <c r="E14412" t="s">
        <v>582</v>
      </c>
    </row>
    <row r="14413" spans="1:5" x14ac:dyDescent="0.25">
      <c r="A14413" t="s">
        <v>12783</v>
      </c>
      <c r="B14413" t="s">
        <v>20</v>
      </c>
      <c r="C14413" t="s">
        <v>19</v>
      </c>
      <c r="D14413" t="s">
        <v>33</v>
      </c>
      <c r="E14413" t="s">
        <v>553</v>
      </c>
    </row>
    <row r="14414" spans="1:5" x14ac:dyDescent="0.25">
      <c r="A14414" t="s">
        <v>14707</v>
      </c>
      <c r="B14414" t="s">
        <v>20</v>
      </c>
      <c r="C14414" t="s">
        <v>19</v>
      </c>
      <c r="D14414" t="s">
        <v>33</v>
      </c>
      <c r="E14414" t="s">
        <v>530</v>
      </c>
    </row>
    <row r="14415" spans="1:5" x14ac:dyDescent="0.25">
      <c r="A14415" t="s">
        <v>12686</v>
      </c>
      <c r="B14415" t="s">
        <v>20</v>
      </c>
      <c r="C14415" t="s">
        <v>19</v>
      </c>
      <c r="D14415" t="s">
        <v>33</v>
      </c>
      <c r="E14415" t="s">
        <v>553</v>
      </c>
    </row>
    <row r="14416" spans="1:5" x14ac:dyDescent="0.25">
      <c r="A14416" t="s">
        <v>14710</v>
      </c>
      <c r="B14416" t="s">
        <v>20</v>
      </c>
      <c r="C14416" t="s">
        <v>21</v>
      </c>
      <c r="D14416" t="s">
        <v>33</v>
      </c>
      <c r="E14416" t="s">
        <v>582</v>
      </c>
    </row>
    <row r="14417" spans="1:5" x14ac:dyDescent="0.25">
      <c r="A14417" t="s">
        <v>13440</v>
      </c>
      <c r="B14417" t="s">
        <v>20</v>
      </c>
      <c r="C14417" t="s">
        <v>19</v>
      </c>
      <c r="D14417" t="s">
        <v>33</v>
      </c>
      <c r="E14417" t="s">
        <v>553</v>
      </c>
    </row>
    <row r="14418" spans="1:5" x14ac:dyDescent="0.25">
      <c r="A14418" t="s">
        <v>14711</v>
      </c>
      <c r="B14418" t="s">
        <v>20</v>
      </c>
      <c r="C14418" t="s">
        <v>21</v>
      </c>
      <c r="D14418" t="s">
        <v>33</v>
      </c>
      <c r="E14418" t="s">
        <v>582</v>
      </c>
    </row>
    <row r="14419" spans="1:5" x14ac:dyDescent="0.25">
      <c r="A14419" t="s">
        <v>16700</v>
      </c>
      <c r="B14419" t="s">
        <v>20</v>
      </c>
      <c r="C14419" t="s">
        <v>19</v>
      </c>
      <c r="D14419" t="s">
        <v>33</v>
      </c>
      <c r="E14419" t="s">
        <v>553</v>
      </c>
    </row>
    <row r="14420" spans="1:5" x14ac:dyDescent="0.25">
      <c r="A14420" t="s">
        <v>14714</v>
      </c>
      <c r="B14420" t="s">
        <v>20</v>
      </c>
      <c r="C14420" t="s">
        <v>19</v>
      </c>
      <c r="D14420" t="s">
        <v>33</v>
      </c>
      <c r="E14420" t="s">
        <v>530</v>
      </c>
    </row>
    <row r="14421" spans="1:5" x14ac:dyDescent="0.25">
      <c r="A14421" t="s">
        <v>43694</v>
      </c>
      <c r="B14421" t="s">
        <v>16</v>
      </c>
      <c r="C14421" t="s">
        <v>17</v>
      </c>
      <c r="D14421" t="s">
        <v>33</v>
      </c>
      <c r="E14421" t="s">
        <v>653</v>
      </c>
    </row>
    <row r="14422" spans="1:5" x14ac:dyDescent="0.25">
      <c r="A14422" t="s">
        <v>13060</v>
      </c>
      <c r="B14422" t="s">
        <v>20</v>
      </c>
      <c r="C14422" t="s">
        <v>19</v>
      </c>
      <c r="D14422" t="s">
        <v>33</v>
      </c>
      <c r="E14422" t="s">
        <v>553</v>
      </c>
    </row>
    <row r="14423" spans="1:5" x14ac:dyDescent="0.25">
      <c r="A14423" t="s">
        <v>14716</v>
      </c>
      <c r="B14423" t="s">
        <v>20</v>
      </c>
      <c r="C14423" t="s">
        <v>19</v>
      </c>
      <c r="D14423" t="s">
        <v>33</v>
      </c>
      <c r="E14423" t="s">
        <v>530</v>
      </c>
    </row>
    <row r="14424" spans="1:5" x14ac:dyDescent="0.25">
      <c r="A14424" t="s">
        <v>1558</v>
      </c>
      <c r="B14424" t="s">
        <v>20</v>
      </c>
      <c r="C14424" t="s">
        <v>19</v>
      </c>
      <c r="D14424" t="s">
        <v>33</v>
      </c>
      <c r="E14424" t="s">
        <v>553</v>
      </c>
    </row>
    <row r="14425" spans="1:5" x14ac:dyDescent="0.25">
      <c r="A14425" t="s">
        <v>14718</v>
      </c>
      <c r="B14425" t="s">
        <v>20</v>
      </c>
      <c r="C14425" t="s">
        <v>19</v>
      </c>
      <c r="D14425" t="s">
        <v>33</v>
      </c>
      <c r="E14425" t="s">
        <v>530</v>
      </c>
    </row>
    <row r="14426" spans="1:5" x14ac:dyDescent="0.25">
      <c r="A14426" t="s">
        <v>13305</v>
      </c>
      <c r="B14426" t="s">
        <v>20</v>
      </c>
      <c r="C14426" t="s">
        <v>19</v>
      </c>
      <c r="D14426" t="s">
        <v>33</v>
      </c>
      <c r="E14426" t="s">
        <v>553</v>
      </c>
    </row>
    <row r="14427" spans="1:5" x14ac:dyDescent="0.25">
      <c r="A14427" t="s">
        <v>14720</v>
      </c>
      <c r="B14427" t="s">
        <v>20</v>
      </c>
      <c r="C14427" t="s">
        <v>19</v>
      </c>
      <c r="D14427" t="s">
        <v>33</v>
      </c>
      <c r="E14427" t="s">
        <v>530</v>
      </c>
    </row>
    <row r="14428" spans="1:5" x14ac:dyDescent="0.25">
      <c r="A14428" t="s">
        <v>13078</v>
      </c>
      <c r="B14428" t="s">
        <v>20</v>
      </c>
      <c r="C14428" t="s">
        <v>19</v>
      </c>
      <c r="D14428" t="s">
        <v>33</v>
      </c>
      <c r="E14428" t="s">
        <v>553</v>
      </c>
    </row>
    <row r="14429" spans="1:5" x14ac:dyDescent="0.25">
      <c r="A14429" t="s">
        <v>14722</v>
      </c>
      <c r="B14429" t="s">
        <v>20</v>
      </c>
      <c r="C14429" t="s">
        <v>19</v>
      </c>
      <c r="D14429" t="s">
        <v>33</v>
      </c>
      <c r="E14429" t="s">
        <v>530</v>
      </c>
    </row>
    <row r="14430" spans="1:5" x14ac:dyDescent="0.25">
      <c r="A14430" t="s">
        <v>14723</v>
      </c>
      <c r="B14430" t="s">
        <v>20</v>
      </c>
      <c r="C14430" t="s">
        <v>19</v>
      </c>
      <c r="D14430" t="s">
        <v>33</v>
      </c>
      <c r="E14430" t="s">
        <v>538</v>
      </c>
    </row>
    <row r="14431" spans="1:5" x14ac:dyDescent="0.25">
      <c r="A14431" t="s">
        <v>14724</v>
      </c>
      <c r="B14431" t="s">
        <v>20</v>
      </c>
      <c r="C14431" t="s">
        <v>19</v>
      </c>
      <c r="D14431" t="s">
        <v>33</v>
      </c>
      <c r="E14431" t="s">
        <v>530</v>
      </c>
    </row>
    <row r="14432" spans="1:5" x14ac:dyDescent="0.25">
      <c r="A14432" t="s">
        <v>13145</v>
      </c>
      <c r="B14432" t="s">
        <v>20</v>
      </c>
      <c r="C14432" t="s">
        <v>19</v>
      </c>
      <c r="D14432" t="s">
        <v>33</v>
      </c>
      <c r="E14432" t="s">
        <v>553</v>
      </c>
    </row>
    <row r="14433" spans="1:5" x14ac:dyDescent="0.25">
      <c r="A14433" t="s">
        <v>14726</v>
      </c>
      <c r="B14433" t="s">
        <v>20</v>
      </c>
      <c r="C14433" t="s">
        <v>19</v>
      </c>
      <c r="D14433" t="s">
        <v>33</v>
      </c>
      <c r="E14433" t="s">
        <v>530</v>
      </c>
    </row>
    <row r="14434" spans="1:5" x14ac:dyDescent="0.25">
      <c r="A14434" t="s">
        <v>14728</v>
      </c>
      <c r="B14434" t="s">
        <v>20</v>
      </c>
      <c r="C14434" t="s">
        <v>19</v>
      </c>
      <c r="D14434" t="s">
        <v>33</v>
      </c>
      <c r="E14434" t="s">
        <v>530</v>
      </c>
    </row>
    <row r="14435" spans="1:5" x14ac:dyDescent="0.25">
      <c r="A14435" t="s">
        <v>13288</v>
      </c>
      <c r="B14435" t="s">
        <v>20</v>
      </c>
      <c r="C14435" t="s">
        <v>19</v>
      </c>
      <c r="D14435" t="s">
        <v>33</v>
      </c>
      <c r="E14435" t="s">
        <v>553</v>
      </c>
    </row>
    <row r="14436" spans="1:5" x14ac:dyDescent="0.25">
      <c r="A14436" t="s">
        <v>13100</v>
      </c>
      <c r="B14436" t="s">
        <v>20</v>
      </c>
      <c r="C14436" t="s">
        <v>19</v>
      </c>
      <c r="D14436" t="s">
        <v>33</v>
      </c>
      <c r="E14436" t="s">
        <v>553</v>
      </c>
    </row>
    <row r="14437" spans="1:5" x14ac:dyDescent="0.25">
      <c r="A14437" t="s">
        <v>13103</v>
      </c>
      <c r="B14437" t="s">
        <v>20</v>
      </c>
      <c r="C14437" t="s">
        <v>19</v>
      </c>
      <c r="D14437" t="s">
        <v>33</v>
      </c>
      <c r="E14437" t="s">
        <v>553</v>
      </c>
    </row>
    <row r="14438" spans="1:5" x14ac:dyDescent="0.25">
      <c r="A14438" t="s">
        <v>13055</v>
      </c>
      <c r="B14438" t="s">
        <v>20</v>
      </c>
      <c r="C14438" t="s">
        <v>19</v>
      </c>
      <c r="D14438" t="s">
        <v>33</v>
      </c>
      <c r="E14438" t="s">
        <v>553</v>
      </c>
    </row>
    <row r="14439" spans="1:5" x14ac:dyDescent="0.25">
      <c r="A14439" t="s">
        <v>14731</v>
      </c>
      <c r="B14439" t="s">
        <v>20</v>
      </c>
      <c r="C14439" t="s">
        <v>19</v>
      </c>
      <c r="D14439" t="s">
        <v>33</v>
      </c>
      <c r="E14439" t="s">
        <v>562</v>
      </c>
    </row>
    <row r="14440" spans="1:5" x14ac:dyDescent="0.25">
      <c r="A14440" t="s">
        <v>12890</v>
      </c>
      <c r="B14440" t="s">
        <v>20</v>
      </c>
      <c r="C14440" t="s">
        <v>19</v>
      </c>
      <c r="D14440" t="s">
        <v>33</v>
      </c>
      <c r="E14440" t="s">
        <v>553</v>
      </c>
    </row>
    <row r="14441" spans="1:5" x14ac:dyDescent="0.25">
      <c r="A14441" t="s">
        <v>15523</v>
      </c>
      <c r="B14441" t="s">
        <v>20</v>
      </c>
      <c r="C14441" t="s">
        <v>19</v>
      </c>
      <c r="D14441" t="s">
        <v>33</v>
      </c>
      <c r="E14441" t="s">
        <v>553</v>
      </c>
    </row>
    <row r="14442" spans="1:5" x14ac:dyDescent="0.25">
      <c r="A14442" t="s">
        <v>14735</v>
      </c>
      <c r="B14442" t="s">
        <v>20</v>
      </c>
      <c r="C14442" t="s">
        <v>21</v>
      </c>
      <c r="D14442" t="s">
        <v>33</v>
      </c>
      <c r="E14442" t="s">
        <v>582</v>
      </c>
    </row>
    <row r="14443" spans="1:5" x14ac:dyDescent="0.25">
      <c r="A14443" t="s">
        <v>15571</v>
      </c>
      <c r="B14443" t="s">
        <v>20</v>
      </c>
      <c r="C14443" t="s">
        <v>19</v>
      </c>
      <c r="D14443" t="s">
        <v>33</v>
      </c>
      <c r="E14443" t="s">
        <v>553</v>
      </c>
    </row>
    <row r="14444" spans="1:5" x14ac:dyDescent="0.25">
      <c r="A14444" t="s">
        <v>14736</v>
      </c>
      <c r="B14444" t="s">
        <v>20</v>
      </c>
      <c r="C14444" t="s">
        <v>19</v>
      </c>
      <c r="D14444" t="s">
        <v>33</v>
      </c>
      <c r="E14444" t="s">
        <v>538</v>
      </c>
    </row>
    <row r="14445" spans="1:5" x14ac:dyDescent="0.25">
      <c r="A14445" t="s">
        <v>14737</v>
      </c>
      <c r="B14445" t="s">
        <v>20</v>
      </c>
      <c r="C14445" t="s">
        <v>19</v>
      </c>
      <c r="D14445" t="s">
        <v>33</v>
      </c>
      <c r="E14445" t="s">
        <v>530</v>
      </c>
    </row>
    <row r="14446" spans="1:5" x14ac:dyDescent="0.25">
      <c r="A14446" t="s">
        <v>14739</v>
      </c>
      <c r="B14446" t="s">
        <v>20</v>
      </c>
      <c r="C14446" t="s">
        <v>22</v>
      </c>
      <c r="D14446" t="s">
        <v>33</v>
      </c>
      <c r="E14446" t="s">
        <v>536</v>
      </c>
    </row>
    <row r="14447" spans="1:5" x14ac:dyDescent="0.25">
      <c r="A14447" t="s">
        <v>16275</v>
      </c>
      <c r="B14447" t="s">
        <v>20</v>
      </c>
      <c r="C14447" t="s">
        <v>19</v>
      </c>
      <c r="D14447" t="s">
        <v>33</v>
      </c>
      <c r="E14447" t="s">
        <v>553</v>
      </c>
    </row>
    <row r="14448" spans="1:5" x14ac:dyDescent="0.25">
      <c r="A14448" t="s">
        <v>14740</v>
      </c>
      <c r="B14448" t="s">
        <v>20</v>
      </c>
      <c r="C14448" t="s">
        <v>22</v>
      </c>
      <c r="D14448" t="s">
        <v>33</v>
      </c>
      <c r="E14448" t="s">
        <v>693</v>
      </c>
    </row>
    <row r="14449" spans="1:5" x14ac:dyDescent="0.25">
      <c r="A14449" t="s">
        <v>14493</v>
      </c>
      <c r="B14449" t="s">
        <v>20</v>
      </c>
      <c r="C14449" t="s">
        <v>19</v>
      </c>
      <c r="D14449" t="s">
        <v>33</v>
      </c>
      <c r="E14449" t="s">
        <v>553</v>
      </c>
    </row>
    <row r="14450" spans="1:5" x14ac:dyDescent="0.25">
      <c r="A14450" t="s">
        <v>14743</v>
      </c>
      <c r="B14450" t="s">
        <v>20</v>
      </c>
      <c r="C14450" t="s">
        <v>19</v>
      </c>
      <c r="D14450" t="s">
        <v>33</v>
      </c>
      <c r="E14450" t="s">
        <v>530</v>
      </c>
    </row>
    <row r="14451" spans="1:5" x14ac:dyDescent="0.25">
      <c r="A14451" t="s">
        <v>14744</v>
      </c>
      <c r="B14451" t="s">
        <v>20</v>
      </c>
      <c r="C14451" t="s">
        <v>19</v>
      </c>
      <c r="D14451" t="s">
        <v>33</v>
      </c>
      <c r="E14451" t="s">
        <v>538</v>
      </c>
    </row>
    <row r="14452" spans="1:5" x14ac:dyDescent="0.25">
      <c r="A14452" t="s">
        <v>15590</v>
      </c>
      <c r="B14452" t="s">
        <v>20</v>
      </c>
      <c r="C14452" t="s">
        <v>19</v>
      </c>
      <c r="D14452" t="s">
        <v>33</v>
      </c>
      <c r="E14452" t="s">
        <v>553</v>
      </c>
    </row>
    <row r="14453" spans="1:5" x14ac:dyDescent="0.25">
      <c r="A14453" t="s">
        <v>14746</v>
      </c>
      <c r="B14453" t="s">
        <v>20</v>
      </c>
      <c r="C14453" t="s">
        <v>19</v>
      </c>
      <c r="D14453" t="s">
        <v>33</v>
      </c>
      <c r="E14453" t="s">
        <v>530</v>
      </c>
    </row>
    <row r="14454" spans="1:5" x14ac:dyDescent="0.25">
      <c r="A14454" t="s">
        <v>14748</v>
      </c>
      <c r="B14454" t="s">
        <v>20</v>
      </c>
      <c r="C14454" t="s">
        <v>19</v>
      </c>
      <c r="D14454" t="s">
        <v>33</v>
      </c>
      <c r="E14454" t="s">
        <v>538</v>
      </c>
    </row>
    <row r="14455" spans="1:5" x14ac:dyDescent="0.25">
      <c r="A14455" t="s">
        <v>15645</v>
      </c>
      <c r="B14455" t="s">
        <v>20</v>
      </c>
      <c r="C14455" t="s">
        <v>19</v>
      </c>
      <c r="D14455" t="s">
        <v>33</v>
      </c>
      <c r="E14455" t="s">
        <v>553</v>
      </c>
    </row>
    <row r="14456" spans="1:5" x14ac:dyDescent="0.25">
      <c r="A14456" t="s">
        <v>14747</v>
      </c>
      <c r="B14456" t="s">
        <v>20</v>
      </c>
      <c r="C14456" t="s">
        <v>19</v>
      </c>
      <c r="D14456" t="s">
        <v>33</v>
      </c>
      <c r="E14456" t="s">
        <v>530</v>
      </c>
    </row>
    <row r="14457" spans="1:5" x14ac:dyDescent="0.25">
      <c r="A14457" t="s">
        <v>15594</v>
      </c>
      <c r="B14457" t="s">
        <v>20</v>
      </c>
      <c r="C14457" t="s">
        <v>19</v>
      </c>
      <c r="D14457" t="s">
        <v>33</v>
      </c>
      <c r="E14457" t="s">
        <v>553</v>
      </c>
    </row>
    <row r="14458" spans="1:5" x14ac:dyDescent="0.25">
      <c r="A14458" t="s">
        <v>14752</v>
      </c>
      <c r="B14458" t="s">
        <v>20</v>
      </c>
      <c r="C14458" t="s">
        <v>19</v>
      </c>
      <c r="D14458" t="s">
        <v>33</v>
      </c>
      <c r="E14458" t="s">
        <v>538</v>
      </c>
    </row>
    <row r="14459" spans="1:5" x14ac:dyDescent="0.25">
      <c r="A14459" t="s">
        <v>14751</v>
      </c>
      <c r="B14459" t="s">
        <v>20</v>
      </c>
      <c r="C14459" t="s">
        <v>19</v>
      </c>
      <c r="D14459" t="s">
        <v>33</v>
      </c>
      <c r="E14459" t="s">
        <v>530</v>
      </c>
    </row>
    <row r="14460" spans="1:5" x14ac:dyDescent="0.25">
      <c r="A14460" t="s">
        <v>14754</v>
      </c>
      <c r="B14460" t="s">
        <v>20</v>
      </c>
      <c r="C14460" t="s">
        <v>19</v>
      </c>
      <c r="D14460" t="s">
        <v>33</v>
      </c>
      <c r="E14460" t="s">
        <v>530</v>
      </c>
    </row>
    <row r="14461" spans="1:5" x14ac:dyDescent="0.25">
      <c r="A14461" t="s">
        <v>14753</v>
      </c>
      <c r="B14461" t="s">
        <v>20</v>
      </c>
      <c r="C14461" t="s">
        <v>19</v>
      </c>
      <c r="D14461" t="s">
        <v>33</v>
      </c>
      <c r="E14461" t="s">
        <v>538</v>
      </c>
    </row>
    <row r="14462" spans="1:5" x14ac:dyDescent="0.25">
      <c r="A14462" t="s">
        <v>16905</v>
      </c>
      <c r="B14462" t="s">
        <v>20</v>
      </c>
      <c r="C14462" t="s">
        <v>19</v>
      </c>
      <c r="D14462" t="s">
        <v>33</v>
      </c>
      <c r="E14462" t="s">
        <v>553</v>
      </c>
    </row>
    <row r="14463" spans="1:5" x14ac:dyDescent="0.25">
      <c r="A14463" t="s">
        <v>14756</v>
      </c>
      <c r="B14463" t="s">
        <v>20</v>
      </c>
      <c r="C14463" t="s">
        <v>19</v>
      </c>
      <c r="D14463" t="s">
        <v>33</v>
      </c>
      <c r="E14463" t="s">
        <v>538</v>
      </c>
    </row>
    <row r="14464" spans="1:5" x14ac:dyDescent="0.25">
      <c r="A14464" t="s">
        <v>14757</v>
      </c>
      <c r="B14464" t="s">
        <v>16</v>
      </c>
      <c r="C14464" t="s">
        <v>17</v>
      </c>
      <c r="D14464" t="s">
        <v>33</v>
      </c>
      <c r="E14464" t="s">
        <v>653</v>
      </c>
    </row>
    <row r="14465" spans="1:5" x14ac:dyDescent="0.25">
      <c r="A14465" t="s">
        <v>13082</v>
      </c>
      <c r="B14465" t="s">
        <v>20</v>
      </c>
      <c r="C14465" t="s">
        <v>19</v>
      </c>
      <c r="D14465" t="s">
        <v>33</v>
      </c>
      <c r="E14465" t="s">
        <v>553</v>
      </c>
    </row>
    <row r="14466" spans="1:5" x14ac:dyDescent="0.25">
      <c r="A14466" t="s">
        <v>14759</v>
      </c>
      <c r="B14466" t="s">
        <v>20</v>
      </c>
      <c r="C14466" t="s">
        <v>19</v>
      </c>
      <c r="D14466" t="s">
        <v>33</v>
      </c>
      <c r="E14466" t="s">
        <v>538</v>
      </c>
    </row>
    <row r="14467" spans="1:5" x14ac:dyDescent="0.25">
      <c r="A14467" t="s">
        <v>14760</v>
      </c>
      <c r="B14467" t="s">
        <v>20</v>
      </c>
      <c r="C14467" t="s">
        <v>21</v>
      </c>
      <c r="D14467" t="s">
        <v>33</v>
      </c>
      <c r="E14467" t="s">
        <v>581</v>
      </c>
    </row>
    <row r="14468" spans="1:5" x14ac:dyDescent="0.25">
      <c r="A14468" t="s">
        <v>15545</v>
      </c>
      <c r="B14468" t="s">
        <v>20</v>
      </c>
      <c r="C14468" t="s">
        <v>19</v>
      </c>
      <c r="D14468" t="s">
        <v>33</v>
      </c>
      <c r="E14468" t="s">
        <v>553</v>
      </c>
    </row>
    <row r="14469" spans="1:5" x14ac:dyDescent="0.25">
      <c r="A14469" t="s">
        <v>14762</v>
      </c>
      <c r="B14469" t="s">
        <v>20</v>
      </c>
      <c r="C14469" t="s">
        <v>21</v>
      </c>
      <c r="D14469" t="s">
        <v>33</v>
      </c>
      <c r="E14469" t="s">
        <v>581</v>
      </c>
    </row>
    <row r="14470" spans="1:5" x14ac:dyDescent="0.25">
      <c r="A14470" t="s">
        <v>13183</v>
      </c>
      <c r="B14470" t="s">
        <v>20</v>
      </c>
      <c r="C14470" t="s">
        <v>19</v>
      </c>
      <c r="D14470" t="s">
        <v>33</v>
      </c>
      <c r="E14470" t="s">
        <v>553</v>
      </c>
    </row>
    <row r="14471" spans="1:5" x14ac:dyDescent="0.25">
      <c r="A14471" t="s">
        <v>14764</v>
      </c>
      <c r="B14471" t="s">
        <v>20</v>
      </c>
      <c r="C14471" t="s">
        <v>19</v>
      </c>
      <c r="D14471" t="s">
        <v>33</v>
      </c>
      <c r="E14471" t="s">
        <v>611</v>
      </c>
    </row>
    <row r="14472" spans="1:5" x14ac:dyDescent="0.25">
      <c r="A14472" t="s">
        <v>16903</v>
      </c>
      <c r="B14472" t="s">
        <v>20</v>
      </c>
      <c r="C14472" t="s">
        <v>19</v>
      </c>
      <c r="D14472" t="s">
        <v>33</v>
      </c>
      <c r="E14472" t="s">
        <v>553</v>
      </c>
    </row>
    <row r="14473" spans="1:5" x14ac:dyDescent="0.25">
      <c r="A14473" t="s">
        <v>14767</v>
      </c>
      <c r="B14473" t="s">
        <v>20</v>
      </c>
      <c r="C14473" t="s">
        <v>19</v>
      </c>
      <c r="D14473" t="s">
        <v>33</v>
      </c>
      <c r="E14473" t="s">
        <v>538</v>
      </c>
    </row>
    <row r="14474" spans="1:5" x14ac:dyDescent="0.25">
      <c r="A14474" t="s">
        <v>14766</v>
      </c>
      <c r="B14474" t="s">
        <v>20</v>
      </c>
      <c r="C14474" t="s">
        <v>19</v>
      </c>
      <c r="D14474" t="s">
        <v>33</v>
      </c>
      <c r="E14474" t="s">
        <v>530</v>
      </c>
    </row>
    <row r="14475" spans="1:5" x14ac:dyDescent="0.25">
      <c r="A14475" t="s">
        <v>15550</v>
      </c>
      <c r="B14475" t="s">
        <v>20</v>
      </c>
      <c r="C14475" t="s">
        <v>19</v>
      </c>
      <c r="D14475" t="s">
        <v>33</v>
      </c>
      <c r="E14475" t="s">
        <v>553</v>
      </c>
    </row>
    <row r="14476" spans="1:5" x14ac:dyDescent="0.25">
      <c r="A14476" t="s">
        <v>14769</v>
      </c>
      <c r="B14476" t="s">
        <v>20</v>
      </c>
      <c r="C14476" t="s">
        <v>19</v>
      </c>
      <c r="D14476" t="s">
        <v>33</v>
      </c>
      <c r="E14476" t="s">
        <v>530</v>
      </c>
    </row>
    <row r="14477" spans="1:5" x14ac:dyDescent="0.25">
      <c r="A14477" t="s">
        <v>14771</v>
      </c>
      <c r="B14477" t="s">
        <v>20</v>
      </c>
      <c r="C14477" t="s">
        <v>19</v>
      </c>
      <c r="D14477" t="s">
        <v>33</v>
      </c>
      <c r="E14477" t="s">
        <v>538</v>
      </c>
    </row>
    <row r="14478" spans="1:5" x14ac:dyDescent="0.25">
      <c r="A14478" t="s">
        <v>14770</v>
      </c>
      <c r="B14478" t="s">
        <v>20</v>
      </c>
      <c r="C14478" t="s">
        <v>19</v>
      </c>
      <c r="D14478" t="s">
        <v>33</v>
      </c>
      <c r="E14478" t="s">
        <v>530</v>
      </c>
    </row>
    <row r="14479" spans="1:5" x14ac:dyDescent="0.25">
      <c r="A14479" t="s">
        <v>15599</v>
      </c>
      <c r="B14479" t="s">
        <v>20</v>
      </c>
      <c r="C14479" t="s">
        <v>19</v>
      </c>
      <c r="D14479" t="s">
        <v>33</v>
      </c>
      <c r="E14479" t="s">
        <v>553</v>
      </c>
    </row>
    <row r="14480" spans="1:5" x14ac:dyDescent="0.25">
      <c r="A14480" t="s">
        <v>14773</v>
      </c>
      <c r="B14480" t="s">
        <v>20</v>
      </c>
      <c r="C14480" t="s">
        <v>21</v>
      </c>
      <c r="D14480" t="s">
        <v>33</v>
      </c>
      <c r="E14480" t="s">
        <v>582</v>
      </c>
    </row>
    <row r="14481" spans="1:5" x14ac:dyDescent="0.25">
      <c r="A14481" t="s">
        <v>14774</v>
      </c>
      <c r="B14481" t="s">
        <v>20</v>
      </c>
      <c r="C14481" t="s">
        <v>22</v>
      </c>
      <c r="D14481" t="s">
        <v>33</v>
      </c>
      <c r="E14481" t="s">
        <v>649</v>
      </c>
    </row>
    <row r="14482" spans="1:5" x14ac:dyDescent="0.25">
      <c r="A14482" t="s">
        <v>17037</v>
      </c>
      <c r="B14482" t="s">
        <v>20</v>
      </c>
      <c r="C14482" t="s">
        <v>19</v>
      </c>
      <c r="D14482" t="s">
        <v>33</v>
      </c>
      <c r="E14482" t="s">
        <v>553</v>
      </c>
    </row>
    <row r="14483" spans="1:5" x14ac:dyDescent="0.25">
      <c r="A14483" t="s">
        <v>43695</v>
      </c>
      <c r="B14483" t="s">
        <v>16</v>
      </c>
      <c r="C14483" t="s">
        <v>17</v>
      </c>
      <c r="D14483" t="s">
        <v>33</v>
      </c>
      <c r="E14483" t="s">
        <v>653</v>
      </c>
    </row>
    <row r="14484" spans="1:5" x14ac:dyDescent="0.25">
      <c r="A14484" t="s">
        <v>14569</v>
      </c>
      <c r="B14484" t="s">
        <v>20</v>
      </c>
      <c r="C14484" t="s">
        <v>19</v>
      </c>
      <c r="D14484" t="s">
        <v>33</v>
      </c>
      <c r="E14484" t="s">
        <v>553</v>
      </c>
    </row>
    <row r="14485" spans="1:5" x14ac:dyDescent="0.25">
      <c r="A14485" t="s">
        <v>14777</v>
      </c>
      <c r="B14485" t="s">
        <v>20</v>
      </c>
      <c r="C14485" t="s">
        <v>21</v>
      </c>
      <c r="D14485" t="s">
        <v>33</v>
      </c>
      <c r="E14485" t="s">
        <v>581</v>
      </c>
    </row>
    <row r="14486" spans="1:5" x14ac:dyDescent="0.25">
      <c r="A14486" t="s">
        <v>14779</v>
      </c>
      <c r="B14486" t="s">
        <v>20</v>
      </c>
      <c r="C14486" t="s">
        <v>19</v>
      </c>
      <c r="D14486" t="s">
        <v>33</v>
      </c>
      <c r="E14486" t="s">
        <v>530</v>
      </c>
    </row>
    <row r="14487" spans="1:5" x14ac:dyDescent="0.25">
      <c r="A14487" t="s">
        <v>14522</v>
      </c>
      <c r="B14487" t="s">
        <v>20</v>
      </c>
      <c r="C14487" t="s">
        <v>19</v>
      </c>
      <c r="D14487" t="s">
        <v>33</v>
      </c>
      <c r="E14487" t="s">
        <v>553</v>
      </c>
    </row>
    <row r="14488" spans="1:5" x14ac:dyDescent="0.25">
      <c r="A14488" t="s">
        <v>14893</v>
      </c>
      <c r="B14488" t="s">
        <v>20</v>
      </c>
      <c r="C14488" t="s">
        <v>19</v>
      </c>
      <c r="D14488" t="s">
        <v>33</v>
      </c>
      <c r="E14488" t="s">
        <v>553</v>
      </c>
    </row>
    <row r="14489" spans="1:5" x14ac:dyDescent="0.25">
      <c r="A14489" t="s">
        <v>12692</v>
      </c>
      <c r="B14489" t="s">
        <v>20</v>
      </c>
      <c r="C14489" t="s">
        <v>19</v>
      </c>
      <c r="D14489" t="s">
        <v>33</v>
      </c>
      <c r="E14489" t="s">
        <v>553</v>
      </c>
    </row>
    <row r="14490" spans="1:5" x14ac:dyDescent="0.25">
      <c r="A14490" t="s">
        <v>14780</v>
      </c>
      <c r="B14490" t="s">
        <v>20</v>
      </c>
      <c r="C14490" t="s">
        <v>19</v>
      </c>
      <c r="D14490" t="s">
        <v>33</v>
      </c>
      <c r="E14490" t="s">
        <v>538</v>
      </c>
    </row>
    <row r="14491" spans="1:5" x14ac:dyDescent="0.25">
      <c r="A14491" t="s">
        <v>14782</v>
      </c>
      <c r="B14491" t="s">
        <v>20</v>
      </c>
      <c r="C14491" t="s">
        <v>19</v>
      </c>
      <c r="D14491" t="s">
        <v>33</v>
      </c>
      <c r="E14491" t="s">
        <v>530</v>
      </c>
    </row>
    <row r="14492" spans="1:5" x14ac:dyDescent="0.25">
      <c r="A14492" t="s">
        <v>15619</v>
      </c>
      <c r="B14492" t="s">
        <v>20</v>
      </c>
      <c r="C14492" t="s">
        <v>19</v>
      </c>
      <c r="D14492" t="s">
        <v>33</v>
      </c>
      <c r="E14492" t="s">
        <v>553</v>
      </c>
    </row>
    <row r="14493" spans="1:5" x14ac:dyDescent="0.25">
      <c r="A14493" t="s">
        <v>14784</v>
      </c>
      <c r="B14493" t="s">
        <v>20</v>
      </c>
      <c r="C14493" t="s">
        <v>19</v>
      </c>
      <c r="D14493" t="s">
        <v>33</v>
      </c>
      <c r="E14493" t="s">
        <v>530</v>
      </c>
    </row>
    <row r="14494" spans="1:5" x14ac:dyDescent="0.25">
      <c r="A14494" t="s">
        <v>14785</v>
      </c>
      <c r="B14494" t="s">
        <v>20</v>
      </c>
      <c r="C14494" t="s">
        <v>21</v>
      </c>
      <c r="D14494" t="s">
        <v>33</v>
      </c>
      <c r="E14494" t="s">
        <v>581</v>
      </c>
    </row>
    <row r="14495" spans="1:5" x14ac:dyDescent="0.25">
      <c r="A14495" t="s">
        <v>14786</v>
      </c>
      <c r="B14495" t="s">
        <v>20</v>
      </c>
      <c r="C14495" t="s">
        <v>21</v>
      </c>
      <c r="D14495" t="s">
        <v>33</v>
      </c>
      <c r="E14495" t="s">
        <v>581</v>
      </c>
    </row>
    <row r="14496" spans="1:5" x14ac:dyDescent="0.25">
      <c r="A14496" t="s">
        <v>14787</v>
      </c>
      <c r="B14496" t="s">
        <v>20</v>
      </c>
      <c r="C14496" t="s">
        <v>21</v>
      </c>
      <c r="D14496" t="s">
        <v>33</v>
      </c>
      <c r="E14496" t="s">
        <v>581</v>
      </c>
    </row>
    <row r="14497" spans="1:5" x14ac:dyDescent="0.25">
      <c r="A14497" t="s">
        <v>14788</v>
      </c>
      <c r="B14497" t="s">
        <v>20</v>
      </c>
      <c r="C14497" t="s">
        <v>21</v>
      </c>
      <c r="D14497" t="s">
        <v>33</v>
      </c>
      <c r="E14497" t="s">
        <v>581</v>
      </c>
    </row>
    <row r="14498" spans="1:5" x14ac:dyDescent="0.25">
      <c r="A14498" t="s">
        <v>26448</v>
      </c>
      <c r="B14498" t="s">
        <v>20</v>
      </c>
      <c r="C14498" t="s">
        <v>19</v>
      </c>
      <c r="D14498" t="s">
        <v>33</v>
      </c>
      <c r="E14498" t="s">
        <v>553</v>
      </c>
    </row>
    <row r="14499" spans="1:5" x14ac:dyDescent="0.25">
      <c r="A14499" t="s">
        <v>14790</v>
      </c>
      <c r="B14499" t="s">
        <v>20</v>
      </c>
      <c r="C14499" t="s">
        <v>21</v>
      </c>
      <c r="D14499" t="s">
        <v>33</v>
      </c>
      <c r="E14499" t="s">
        <v>582</v>
      </c>
    </row>
    <row r="14500" spans="1:5" x14ac:dyDescent="0.25">
      <c r="A14500" t="s">
        <v>14792</v>
      </c>
      <c r="B14500" t="s">
        <v>20</v>
      </c>
      <c r="C14500" t="s">
        <v>19</v>
      </c>
      <c r="D14500" t="s">
        <v>33</v>
      </c>
      <c r="E14500" t="s">
        <v>530</v>
      </c>
    </row>
    <row r="14501" spans="1:5" x14ac:dyDescent="0.25">
      <c r="A14501" t="s">
        <v>1589</v>
      </c>
      <c r="B14501" t="s">
        <v>20</v>
      </c>
      <c r="C14501" t="s">
        <v>19</v>
      </c>
      <c r="D14501" t="s">
        <v>33</v>
      </c>
      <c r="E14501" t="s">
        <v>553</v>
      </c>
    </row>
    <row r="14502" spans="1:5" x14ac:dyDescent="0.25">
      <c r="A14502" t="s">
        <v>14793</v>
      </c>
      <c r="B14502" t="s">
        <v>20</v>
      </c>
      <c r="C14502" t="s">
        <v>19</v>
      </c>
      <c r="D14502" t="s">
        <v>33</v>
      </c>
      <c r="E14502" t="s">
        <v>538</v>
      </c>
    </row>
    <row r="14503" spans="1:5" x14ac:dyDescent="0.25">
      <c r="A14503" t="s">
        <v>14794</v>
      </c>
      <c r="B14503" t="s">
        <v>20</v>
      </c>
      <c r="C14503" t="s">
        <v>19</v>
      </c>
      <c r="D14503" t="s">
        <v>33</v>
      </c>
      <c r="E14503" t="s">
        <v>530</v>
      </c>
    </row>
    <row r="14504" spans="1:5" x14ac:dyDescent="0.25">
      <c r="A14504" t="s">
        <v>13327</v>
      </c>
      <c r="B14504" t="s">
        <v>20</v>
      </c>
      <c r="C14504" t="s">
        <v>19</v>
      </c>
      <c r="D14504" t="s">
        <v>33</v>
      </c>
      <c r="E14504" t="s">
        <v>553</v>
      </c>
    </row>
    <row r="14505" spans="1:5" x14ac:dyDescent="0.25">
      <c r="A14505" t="s">
        <v>14796</v>
      </c>
      <c r="B14505" t="s">
        <v>20</v>
      </c>
      <c r="C14505" t="s">
        <v>19</v>
      </c>
      <c r="D14505" t="s">
        <v>33</v>
      </c>
      <c r="E14505" t="s">
        <v>538</v>
      </c>
    </row>
    <row r="14506" spans="1:5" x14ac:dyDescent="0.25">
      <c r="A14506" t="s">
        <v>14797</v>
      </c>
      <c r="B14506" t="s">
        <v>20</v>
      </c>
      <c r="C14506" t="s">
        <v>19</v>
      </c>
      <c r="D14506" t="s">
        <v>33</v>
      </c>
      <c r="E14506" t="s">
        <v>530</v>
      </c>
    </row>
    <row r="14507" spans="1:5" x14ac:dyDescent="0.25">
      <c r="A14507" t="s">
        <v>14799</v>
      </c>
      <c r="B14507" t="s">
        <v>16</v>
      </c>
      <c r="C14507" t="s">
        <v>15</v>
      </c>
      <c r="D14507" t="s">
        <v>33</v>
      </c>
      <c r="E14507" t="s">
        <v>659</v>
      </c>
    </row>
    <row r="14508" spans="1:5" x14ac:dyDescent="0.25">
      <c r="A14508" t="s">
        <v>15025</v>
      </c>
      <c r="B14508" t="s">
        <v>20</v>
      </c>
      <c r="C14508" t="s">
        <v>19</v>
      </c>
      <c r="D14508" t="s">
        <v>33</v>
      </c>
      <c r="E14508" t="s">
        <v>553</v>
      </c>
    </row>
    <row r="14509" spans="1:5" x14ac:dyDescent="0.25">
      <c r="A14509" t="s">
        <v>1575</v>
      </c>
      <c r="B14509" t="s">
        <v>20</v>
      </c>
      <c r="C14509" t="s">
        <v>19</v>
      </c>
      <c r="D14509" t="s">
        <v>33</v>
      </c>
      <c r="E14509" t="s">
        <v>553</v>
      </c>
    </row>
    <row r="14510" spans="1:5" x14ac:dyDescent="0.25">
      <c r="A14510" t="s">
        <v>14802</v>
      </c>
      <c r="B14510" t="s">
        <v>20</v>
      </c>
      <c r="C14510" t="s">
        <v>21</v>
      </c>
      <c r="D14510" t="s">
        <v>33</v>
      </c>
      <c r="E14510" t="s">
        <v>581</v>
      </c>
    </row>
    <row r="14511" spans="1:5" x14ac:dyDescent="0.25">
      <c r="A14511" t="s">
        <v>13307</v>
      </c>
      <c r="B14511" t="s">
        <v>20</v>
      </c>
      <c r="C14511" t="s">
        <v>19</v>
      </c>
      <c r="D14511" t="s">
        <v>33</v>
      </c>
      <c r="E14511" t="s">
        <v>553</v>
      </c>
    </row>
    <row r="14512" spans="1:5" x14ac:dyDescent="0.25">
      <c r="A14512" t="s">
        <v>15684</v>
      </c>
      <c r="B14512" t="s">
        <v>20</v>
      </c>
      <c r="C14512" t="s">
        <v>19</v>
      </c>
      <c r="D14512" t="s">
        <v>33</v>
      </c>
      <c r="E14512" t="s">
        <v>553</v>
      </c>
    </row>
    <row r="14513" spans="1:5" x14ac:dyDescent="0.25">
      <c r="A14513" t="s">
        <v>15851</v>
      </c>
      <c r="B14513" t="s">
        <v>20</v>
      </c>
      <c r="C14513" t="s">
        <v>19</v>
      </c>
      <c r="D14513" t="s">
        <v>33</v>
      </c>
      <c r="E14513" t="s">
        <v>553</v>
      </c>
    </row>
    <row r="14514" spans="1:5" x14ac:dyDescent="0.25">
      <c r="A14514" t="s">
        <v>23607</v>
      </c>
      <c r="B14514" t="s">
        <v>20</v>
      </c>
      <c r="C14514" t="s">
        <v>19</v>
      </c>
      <c r="D14514" t="s">
        <v>65</v>
      </c>
      <c r="E14514" t="s">
        <v>553</v>
      </c>
    </row>
    <row r="14515" spans="1:5" x14ac:dyDescent="0.25">
      <c r="A14515" t="s">
        <v>43696</v>
      </c>
      <c r="B14515" t="s">
        <v>20</v>
      </c>
      <c r="C14515" t="s">
        <v>19</v>
      </c>
      <c r="D14515" t="s">
        <v>66</v>
      </c>
      <c r="E14515" t="s">
        <v>553</v>
      </c>
    </row>
    <row r="14516" spans="1:5" x14ac:dyDescent="0.25">
      <c r="A14516" t="s">
        <v>15547</v>
      </c>
      <c r="B14516" t="s">
        <v>20</v>
      </c>
      <c r="C14516" t="s">
        <v>19</v>
      </c>
      <c r="D14516" t="s">
        <v>33</v>
      </c>
      <c r="E14516" t="s">
        <v>553</v>
      </c>
    </row>
    <row r="14517" spans="1:5" x14ac:dyDescent="0.25">
      <c r="A14517" t="s">
        <v>43697</v>
      </c>
      <c r="B14517" t="s">
        <v>16</v>
      </c>
      <c r="C14517" t="s">
        <v>17</v>
      </c>
      <c r="D14517" t="s">
        <v>33</v>
      </c>
      <c r="E14517" t="s">
        <v>653</v>
      </c>
    </row>
    <row r="14518" spans="1:5" x14ac:dyDescent="0.25">
      <c r="A14518" t="s">
        <v>23886</v>
      </c>
      <c r="B14518" t="s">
        <v>20</v>
      </c>
      <c r="C14518" t="s">
        <v>19</v>
      </c>
      <c r="D14518" t="s">
        <v>65</v>
      </c>
      <c r="E14518" t="s">
        <v>533</v>
      </c>
    </row>
    <row r="14519" spans="1:5" x14ac:dyDescent="0.25">
      <c r="A14519" t="s">
        <v>14809</v>
      </c>
      <c r="B14519" t="s">
        <v>20</v>
      </c>
      <c r="C14519" t="s">
        <v>21</v>
      </c>
      <c r="D14519" t="s">
        <v>33</v>
      </c>
      <c r="E14519" t="s">
        <v>581</v>
      </c>
    </row>
    <row r="14520" spans="1:5" x14ac:dyDescent="0.25">
      <c r="A14520" t="s">
        <v>20382</v>
      </c>
      <c r="B14520" t="s">
        <v>20</v>
      </c>
      <c r="C14520" t="s">
        <v>19</v>
      </c>
      <c r="D14520" t="s">
        <v>33</v>
      </c>
      <c r="E14520" t="s">
        <v>533</v>
      </c>
    </row>
    <row r="14521" spans="1:5" x14ac:dyDescent="0.25">
      <c r="A14521" t="s">
        <v>14811</v>
      </c>
      <c r="B14521" t="s">
        <v>20</v>
      </c>
      <c r="C14521" t="s">
        <v>19</v>
      </c>
      <c r="D14521" t="s">
        <v>33</v>
      </c>
      <c r="E14521" t="s">
        <v>538</v>
      </c>
    </row>
    <row r="14522" spans="1:5" x14ac:dyDescent="0.25">
      <c r="A14522" t="s">
        <v>14812</v>
      </c>
      <c r="B14522" t="s">
        <v>16</v>
      </c>
      <c r="C14522" t="s">
        <v>17</v>
      </c>
      <c r="D14522" t="s">
        <v>33</v>
      </c>
      <c r="E14522" t="s">
        <v>653</v>
      </c>
    </row>
    <row r="14523" spans="1:5" x14ac:dyDescent="0.25">
      <c r="A14523" t="s">
        <v>7075</v>
      </c>
      <c r="B14523" t="s">
        <v>20</v>
      </c>
      <c r="C14523" t="s">
        <v>19</v>
      </c>
      <c r="D14523" t="s">
        <v>33</v>
      </c>
      <c r="E14523" t="s">
        <v>533</v>
      </c>
    </row>
    <row r="14524" spans="1:5" x14ac:dyDescent="0.25">
      <c r="A14524" t="s">
        <v>14814</v>
      </c>
      <c r="B14524" t="s">
        <v>20</v>
      </c>
      <c r="C14524" t="s">
        <v>19</v>
      </c>
      <c r="D14524" t="s">
        <v>33</v>
      </c>
      <c r="E14524" t="s">
        <v>530</v>
      </c>
    </row>
    <row r="14525" spans="1:5" x14ac:dyDescent="0.25">
      <c r="A14525" t="s">
        <v>14816</v>
      </c>
      <c r="B14525" t="s">
        <v>20</v>
      </c>
      <c r="C14525" t="s">
        <v>19</v>
      </c>
      <c r="D14525" t="s">
        <v>33</v>
      </c>
      <c r="E14525" t="s">
        <v>530</v>
      </c>
    </row>
    <row r="14526" spans="1:5" x14ac:dyDescent="0.25">
      <c r="A14526" t="s">
        <v>7219</v>
      </c>
      <c r="B14526" t="s">
        <v>20</v>
      </c>
      <c r="C14526" t="s">
        <v>19</v>
      </c>
      <c r="D14526" t="s">
        <v>33</v>
      </c>
      <c r="E14526" t="s">
        <v>533</v>
      </c>
    </row>
    <row r="14527" spans="1:5" x14ac:dyDescent="0.25">
      <c r="A14527" t="s">
        <v>14818</v>
      </c>
      <c r="B14527" t="s">
        <v>20</v>
      </c>
      <c r="C14527" t="s">
        <v>19</v>
      </c>
      <c r="D14527" t="s">
        <v>33</v>
      </c>
      <c r="E14527" t="s">
        <v>530</v>
      </c>
    </row>
    <row r="14528" spans="1:5" x14ac:dyDescent="0.25">
      <c r="A14528" t="s">
        <v>5313</v>
      </c>
      <c r="B14528" t="s">
        <v>20</v>
      </c>
      <c r="C14528" t="s">
        <v>19</v>
      </c>
      <c r="D14528" t="s">
        <v>33</v>
      </c>
      <c r="E14528" t="s">
        <v>553</v>
      </c>
    </row>
    <row r="14529" spans="1:5" x14ac:dyDescent="0.25">
      <c r="A14529" t="s">
        <v>23977</v>
      </c>
      <c r="B14529" t="s">
        <v>20</v>
      </c>
      <c r="C14529" t="s">
        <v>19</v>
      </c>
      <c r="D14529" t="s">
        <v>33</v>
      </c>
      <c r="E14529" t="s">
        <v>553</v>
      </c>
    </row>
    <row r="14530" spans="1:5" x14ac:dyDescent="0.25">
      <c r="A14530" t="s">
        <v>17798</v>
      </c>
      <c r="B14530" t="s">
        <v>20</v>
      </c>
      <c r="C14530" t="s">
        <v>19</v>
      </c>
      <c r="D14530" t="s">
        <v>33</v>
      </c>
      <c r="E14530" t="s">
        <v>553</v>
      </c>
    </row>
    <row r="14531" spans="1:5" x14ac:dyDescent="0.25">
      <c r="A14531" t="s">
        <v>14821</v>
      </c>
      <c r="B14531" t="s">
        <v>20</v>
      </c>
      <c r="C14531" t="s">
        <v>19</v>
      </c>
      <c r="D14531" t="s">
        <v>33</v>
      </c>
      <c r="E14531" t="s">
        <v>530</v>
      </c>
    </row>
    <row r="14532" spans="1:5" x14ac:dyDescent="0.25">
      <c r="A14532" t="s">
        <v>18934</v>
      </c>
      <c r="B14532" t="s">
        <v>20</v>
      </c>
      <c r="C14532" t="s">
        <v>19</v>
      </c>
      <c r="D14532" t="s">
        <v>33</v>
      </c>
      <c r="E14532" t="s">
        <v>533</v>
      </c>
    </row>
    <row r="14533" spans="1:5" x14ac:dyDescent="0.25">
      <c r="A14533" t="s">
        <v>14822</v>
      </c>
      <c r="B14533" t="s">
        <v>20</v>
      </c>
      <c r="C14533" t="s">
        <v>19</v>
      </c>
      <c r="D14533" t="s">
        <v>33</v>
      </c>
      <c r="E14533" t="s">
        <v>530</v>
      </c>
    </row>
    <row r="14534" spans="1:5" x14ac:dyDescent="0.25">
      <c r="A14534" t="s">
        <v>19672</v>
      </c>
      <c r="B14534" t="s">
        <v>20</v>
      </c>
      <c r="C14534" t="s">
        <v>19</v>
      </c>
      <c r="D14534" t="s">
        <v>33</v>
      </c>
      <c r="E14534" t="s">
        <v>553</v>
      </c>
    </row>
    <row r="14535" spans="1:5" x14ac:dyDescent="0.25">
      <c r="A14535" t="s">
        <v>14825</v>
      </c>
      <c r="B14535" t="s">
        <v>20</v>
      </c>
      <c r="C14535" t="s">
        <v>19</v>
      </c>
      <c r="D14535" t="s">
        <v>33</v>
      </c>
      <c r="E14535" t="s">
        <v>530</v>
      </c>
    </row>
    <row r="14536" spans="1:5" x14ac:dyDescent="0.25">
      <c r="A14536" t="s">
        <v>16958</v>
      </c>
      <c r="B14536" t="s">
        <v>20</v>
      </c>
      <c r="C14536" t="s">
        <v>19</v>
      </c>
      <c r="D14536" t="s">
        <v>33</v>
      </c>
      <c r="E14536" t="s">
        <v>553</v>
      </c>
    </row>
    <row r="14537" spans="1:5" x14ac:dyDescent="0.25">
      <c r="A14537" t="s">
        <v>14828</v>
      </c>
      <c r="B14537" t="s">
        <v>20</v>
      </c>
      <c r="C14537" t="s">
        <v>19</v>
      </c>
      <c r="D14537" t="s">
        <v>33</v>
      </c>
      <c r="E14537" t="s">
        <v>530</v>
      </c>
    </row>
    <row r="14538" spans="1:5" x14ac:dyDescent="0.25">
      <c r="A14538" t="s">
        <v>24785</v>
      </c>
      <c r="B14538" t="s">
        <v>20</v>
      </c>
      <c r="C14538" t="s">
        <v>19</v>
      </c>
      <c r="D14538" t="s">
        <v>33</v>
      </c>
      <c r="E14538" t="s">
        <v>533</v>
      </c>
    </row>
    <row r="14539" spans="1:5" x14ac:dyDescent="0.25">
      <c r="A14539" t="s">
        <v>14829</v>
      </c>
      <c r="B14539" t="s">
        <v>20</v>
      </c>
      <c r="C14539" t="s">
        <v>19</v>
      </c>
      <c r="D14539" t="s">
        <v>33</v>
      </c>
      <c r="E14539" t="s">
        <v>701</v>
      </c>
    </row>
    <row r="14540" spans="1:5" x14ac:dyDescent="0.25">
      <c r="A14540" t="s">
        <v>14830</v>
      </c>
      <c r="B14540" t="s">
        <v>20</v>
      </c>
      <c r="C14540" t="s">
        <v>21</v>
      </c>
      <c r="D14540" t="s">
        <v>33</v>
      </c>
      <c r="E14540" t="s">
        <v>581</v>
      </c>
    </row>
    <row r="14541" spans="1:5" x14ac:dyDescent="0.25">
      <c r="A14541" t="s">
        <v>24791</v>
      </c>
      <c r="B14541" t="s">
        <v>20</v>
      </c>
      <c r="C14541" t="s">
        <v>19</v>
      </c>
      <c r="D14541" t="s">
        <v>33</v>
      </c>
      <c r="E14541" t="s">
        <v>533</v>
      </c>
    </row>
    <row r="14542" spans="1:5" x14ac:dyDescent="0.25">
      <c r="A14542" t="s">
        <v>14883</v>
      </c>
      <c r="B14542" t="s">
        <v>20</v>
      </c>
      <c r="C14542" t="s">
        <v>19</v>
      </c>
      <c r="D14542" t="s">
        <v>33</v>
      </c>
      <c r="E14542" t="s">
        <v>553</v>
      </c>
    </row>
    <row r="14543" spans="1:5" x14ac:dyDescent="0.25">
      <c r="A14543" t="s">
        <v>14833</v>
      </c>
      <c r="B14543" t="s">
        <v>20</v>
      </c>
      <c r="C14543" t="s">
        <v>19</v>
      </c>
      <c r="D14543" t="s">
        <v>33</v>
      </c>
      <c r="E14543" t="s">
        <v>530</v>
      </c>
    </row>
    <row r="14544" spans="1:5" x14ac:dyDescent="0.25">
      <c r="A14544" t="s">
        <v>27689</v>
      </c>
      <c r="B14544" t="s">
        <v>20</v>
      </c>
      <c r="C14544" t="s">
        <v>19</v>
      </c>
      <c r="D14544" t="s">
        <v>33</v>
      </c>
      <c r="E14544" t="s">
        <v>553</v>
      </c>
    </row>
    <row r="14545" spans="1:5" x14ac:dyDescent="0.25">
      <c r="A14545" t="s">
        <v>10586</v>
      </c>
      <c r="B14545" t="s">
        <v>20</v>
      </c>
      <c r="C14545" t="s">
        <v>19</v>
      </c>
      <c r="D14545" t="s">
        <v>33</v>
      </c>
      <c r="E14545" t="s">
        <v>553</v>
      </c>
    </row>
    <row r="14546" spans="1:5" x14ac:dyDescent="0.25">
      <c r="A14546" t="s">
        <v>14836</v>
      </c>
      <c r="B14546" t="s">
        <v>20</v>
      </c>
      <c r="C14546" t="s">
        <v>19</v>
      </c>
      <c r="D14546" t="s">
        <v>33</v>
      </c>
      <c r="E14546" t="s">
        <v>530</v>
      </c>
    </row>
    <row r="14547" spans="1:5" x14ac:dyDescent="0.25">
      <c r="A14547" t="s">
        <v>14837</v>
      </c>
      <c r="B14547" t="s">
        <v>20</v>
      </c>
      <c r="C14547" t="s">
        <v>19</v>
      </c>
      <c r="D14547" t="s">
        <v>33</v>
      </c>
      <c r="E14547" t="s">
        <v>562</v>
      </c>
    </row>
    <row r="14548" spans="1:5" x14ac:dyDescent="0.25">
      <c r="A14548" t="s">
        <v>14838</v>
      </c>
      <c r="B14548" t="s">
        <v>20</v>
      </c>
      <c r="C14548" t="s">
        <v>19</v>
      </c>
      <c r="D14548" t="s">
        <v>33</v>
      </c>
      <c r="E14548" t="s">
        <v>562</v>
      </c>
    </row>
    <row r="14549" spans="1:5" x14ac:dyDescent="0.25">
      <c r="A14549" t="s">
        <v>14839</v>
      </c>
      <c r="B14549" t="s">
        <v>20</v>
      </c>
      <c r="C14549" t="s">
        <v>19</v>
      </c>
      <c r="D14549" t="s">
        <v>33</v>
      </c>
      <c r="E14549" t="s">
        <v>530</v>
      </c>
    </row>
    <row r="14550" spans="1:5" x14ac:dyDescent="0.25">
      <c r="A14550" t="s">
        <v>7534</v>
      </c>
      <c r="B14550" t="s">
        <v>20</v>
      </c>
      <c r="C14550" t="s">
        <v>19</v>
      </c>
      <c r="D14550" t="s">
        <v>33</v>
      </c>
      <c r="E14550" t="s">
        <v>533</v>
      </c>
    </row>
    <row r="14551" spans="1:5" x14ac:dyDescent="0.25">
      <c r="A14551" t="s">
        <v>14843</v>
      </c>
      <c r="B14551" t="s">
        <v>20</v>
      </c>
      <c r="C14551" t="s">
        <v>19</v>
      </c>
      <c r="D14551" t="s">
        <v>33</v>
      </c>
      <c r="E14551" t="s">
        <v>538</v>
      </c>
    </row>
    <row r="14552" spans="1:5" x14ac:dyDescent="0.25">
      <c r="A14552" t="s">
        <v>16696</v>
      </c>
      <c r="B14552" t="s">
        <v>20</v>
      </c>
      <c r="C14552" t="s">
        <v>19</v>
      </c>
      <c r="D14552" t="s">
        <v>33</v>
      </c>
      <c r="E14552" t="s">
        <v>553</v>
      </c>
    </row>
    <row r="14553" spans="1:5" x14ac:dyDescent="0.25">
      <c r="A14553" t="s">
        <v>14842</v>
      </c>
      <c r="B14553" t="s">
        <v>20</v>
      </c>
      <c r="C14553" t="s">
        <v>19</v>
      </c>
      <c r="D14553" t="s">
        <v>33</v>
      </c>
      <c r="E14553" t="s">
        <v>530</v>
      </c>
    </row>
    <row r="14554" spans="1:5" x14ac:dyDescent="0.25">
      <c r="A14554" t="s">
        <v>16996</v>
      </c>
      <c r="B14554" t="s">
        <v>20</v>
      </c>
      <c r="C14554" t="s">
        <v>19</v>
      </c>
      <c r="D14554" t="s">
        <v>33</v>
      </c>
      <c r="E14554" t="s">
        <v>553</v>
      </c>
    </row>
    <row r="14555" spans="1:5" x14ac:dyDescent="0.25">
      <c r="A14555" t="s">
        <v>14845</v>
      </c>
      <c r="B14555" t="s">
        <v>20</v>
      </c>
      <c r="C14555" t="s">
        <v>19</v>
      </c>
      <c r="D14555" t="s">
        <v>33</v>
      </c>
      <c r="E14555" t="s">
        <v>562</v>
      </c>
    </row>
    <row r="14556" spans="1:5" x14ac:dyDescent="0.25">
      <c r="A14556" t="s">
        <v>14618</v>
      </c>
      <c r="B14556" t="s">
        <v>20</v>
      </c>
      <c r="C14556" t="s">
        <v>19</v>
      </c>
      <c r="D14556" t="s">
        <v>33</v>
      </c>
      <c r="E14556" t="s">
        <v>553</v>
      </c>
    </row>
    <row r="14557" spans="1:5" x14ac:dyDescent="0.25">
      <c r="A14557" t="s">
        <v>14847</v>
      </c>
      <c r="B14557" t="s">
        <v>20</v>
      </c>
      <c r="C14557" t="s">
        <v>19</v>
      </c>
      <c r="D14557" t="s">
        <v>33</v>
      </c>
      <c r="E14557" t="s">
        <v>538</v>
      </c>
    </row>
    <row r="14558" spans="1:5" x14ac:dyDescent="0.25">
      <c r="A14558" t="s">
        <v>14848</v>
      </c>
      <c r="B14558" t="s">
        <v>20</v>
      </c>
      <c r="C14558" t="s">
        <v>19</v>
      </c>
      <c r="D14558" t="s">
        <v>33</v>
      </c>
      <c r="E14558" t="s">
        <v>530</v>
      </c>
    </row>
    <row r="14559" spans="1:5" x14ac:dyDescent="0.25">
      <c r="A14559" t="s">
        <v>14536</v>
      </c>
      <c r="B14559" t="s">
        <v>20</v>
      </c>
      <c r="C14559" t="s">
        <v>19</v>
      </c>
      <c r="D14559" t="s">
        <v>33</v>
      </c>
      <c r="E14559" t="s">
        <v>553</v>
      </c>
    </row>
    <row r="14560" spans="1:5" x14ac:dyDescent="0.25">
      <c r="A14560" t="s">
        <v>14850</v>
      </c>
      <c r="B14560" t="s">
        <v>20</v>
      </c>
      <c r="C14560" t="s">
        <v>19</v>
      </c>
      <c r="D14560" t="s">
        <v>33</v>
      </c>
      <c r="E14560" t="s">
        <v>530</v>
      </c>
    </row>
    <row r="14561" spans="1:5" x14ac:dyDescent="0.25">
      <c r="A14561" t="s">
        <v>15686</v>
      </c>
      <c r="B14561" t="s">
        <v>20</v>
      </c>
      <c r="C14561" t="s">
        <v>19</v>
      </c>
      <c r="D14561" t="s">
        <v>33</v>
      </c>
      <c r="E14561" t="s">
        <v>553</v>
      </c>
    </row>
    <row r="14562" spans="1:5" x14ac:dyDescent="0.25">
      <c r="A14562" t="s">
        <v>14852</v>
      </c>
      <c r="B14562" t="s">
        <v>20</v>
      </c>
      <c r="C14562" t="s">
        <v>19</v>
      </c>
      <c r="D14562" t="s">
        <v>33</v>
      </c>
      <c r="E14562" t="s">
        <v>538</v>
      </c>
    </row>
    <row r="14563" spans="1:5" x14ac:dyDescent="0.25">
      <c r="A14563" t="s">
        <v>14854</v>
      </c>
      <c r="B14563" t="s">
        <v>20</v>
      </c>
      <c r="C14563" t="s">
        <v>19</v>
      </c>
      <c r="D14563" t="s">
        <v>33</v>
      </c>
      <c r="E14563" t="s">
        <v>530</v>
      </c>
    </row>
    <row r="14564" spans="1:5" x14ac:dyDescent="0.25">
      <c r="A14564" t="s">
        <v>15063</v>
      </c>
      <c r="B14564" t="s">
        <v>20</v>
      </c>
      <c r="C14564" t="s">
        <v>19</v>
      </c>
      <c r="D14564" t="s">
        <v>33</v>
      </c>
      <c r="E14564" t="s">
        <v>553</v>
      </c>
    </row>
    <row r="14565" spans="1:5" x14ac:dyDescent="0.25">
      <c r="A14565" t="s">
        <v>14856</v>
      </c>
      <c r="B14565" t="s">
        <v>20</v>
      </c>
      <c r="C14565" t="s">
        <v>21</v>
      </c>
      <c r="D14565" t="s">
        <v>33</v>
      </c>
      <c r="E14565" t="s">
        <v>582</v>
      </c>
    </row>
    <row r="14566" spans="1:5" x14ac:dyDescent="0.25">
      <c r="A14566" t="s">
        <v>14844</v>
      </c>
      <c r="B14566" t="s">
        <v>20</v>
      </c>
      <c r="C14566" t="s">
        <v>19</v>
      </c>
      <c r="D14566" t="s">
        <v>33</v>
      </c>
      <c r="E14566" t="s">
        <v>553</v>
      </c>
    </row>
    <row r="14567" spans="1:5" x14ac:dyDescent="0.25">
      <c r="A14567" t="s">
        <v>14858</v>
      </c>
      <c r="B14567" t="s">
        <v>16</v>
      </c>
      <c r="C14567" t="s">
        <v>17</v>
      </c>
      <c r="D14567" t="s">
        <v>33</v>
      </c>
      <c r="E14567" t="s">
        <v>653</v>
      </c>
    </row>
    <row r="14568" spans="1:5" x14ac:dyDescent="0.25">
      <c r="A14568" t="s">
        <v>14859</v>
      </c>
      <c r="B14568" t="s">
        <v>20</v>
      </c>
      <c r="C14568" t="s">
        <v>19</v>
      </c>
      <c r="D14568" t="s">
        <v>33</v>
      </c>
      <c r="E14568" t="s">
        <v>538</v>
      </c>
    </row>
    <row r="14569" spans="1:5" x14ac:dyDescent="0.25">
      <c r="A14569" t="s">
        <v>14481</v>
      </c>
      <c r="B14569" t="s">
        <v>20</v>
      </c>
      <c r="C14569" t="s">
        <v>19</v>
      </c>
      <c r="D14569" t="s">
        <v>33</v>
      </c>
      <c r="E14569" t="s">
        <v>553</v>
      </c>
    </row>
    <row r="14570" spans="1:5" x14ac:dyDescent="0.25">
      <c r="A14570" t="s">
        <v>14510</v>
      </c>
      <c r="B14570" t="s">
        <v>20</v>
      </c>
      <c r="C14570" t="s">
        <v>19</v>
      </c>
      <c r="D14570" t="s">
        <v>33</v>
      </c>
      <c r="E14570" t="s">
        <v>553</v>
      </c>
    </row>
    <row r="14571" spans="1:5" x14ac:dyDescent="0.25">
      <c r="A14571" t="s">
        <v>14857</v>
      </c>
      <c r="B14571" t="s">
        <v>20</v>
      </c>
      <c r="C14571" t="s">
        <v>19</v>
      </c>
      <c r="D14571" t="s">
        <v>33</v>
      </c>
      <c r="E14571" t="s">
        <v>538</v>
      </c>
    </row>
    <row r="14572" spans="1:5" x14ac:dyDescent="0.25">
      <c r="A14572" t="s">
        <v>14862</v>
      </c>
      <c r="B14572" t="s">
        <v>20</v>
      </c>
      <c r="C14572" t="s">
        <v>19</v>
      </c>
      <c r="D14572" t="s">
        <v>33</v>
      </c>
      <c r="E14572" t="s">
        <v>538</v>
      </c>
    </row>
    <row r="14573" spans="1:5" x14ac:dyDescent="0.25">
      <c r="A14573" t="s">
        <v>14863</v>
      </c>
      <c r="B14573" t="s">
        <v>20</v>
      </c>
      <c r="C14573" t="s">
        <v>19</v>
      </c>
      <c r="D14573" t="s">
        <v>33</v>
      </c>
      <c r="E14573" t="s">
        <v>889</v>
      </c>
    </row>
    <row r="14574" spans="1:5" x14ac:dyDescent="0.25">
      <c r="A14574" t="s">
        <v>17117</v>
      </c>
      <c r="B14574" t="s">
        <v>20</v>
      </c>
      <c r="C14574" t="s">
        <v>19</v>
      </c>
      <c r="D14574" t="s">
        <v>33</v>
      </c>
      <c r="E14574" t="s">
        <v>553</v>
      </c>
    </row>
    <row r="14575" spans="1:5" x14ac:dyDescent="0.25">
      <c r="A14575" t="s">
        <v>14865</v>
      </c>
      <c r="B14575" t="s">
        <v>20</v>
      </c>
      <c r="C14575" t="s">
        <v>19</v>
      </c>
      <c r="D14575" t="s">
        <v>33</v>
      </c>
      <c r="E14575" t="s">
        <v>530</v>
      </c>
    </row>
    <row r="14576" spans="1:5" x14ac:dyDescent="0.25">
      <c r="A14576" t="s">
        <v>15197</v>
      </c>
      <c r="B14576" t="s">
        <v>20</v>
      </c>
      <c r="C14576" t="s">
        <v>19</v>
      </c>
      <c r="D14576" t="s">
        <v>33</v>
      </c>
      <c r="E14576" t="s">
        <v>553</v>
      </c>
    </row>
    <row r="14577" spans="1:5" x14ac:dyDescent="0.25">
      <c r="A14577" t="s">
        <v>14867</v>
      </c>
      <c r="B14577" t="s">
        <v>20</v>
      </c>
      <c r="C14577" t="s">
        <v>19</v>
      </c>
      <c r="D14577" t="s">
        <v>33</v>
      </c>
      <c r="E14577" t="s">
        <v>530</v>
      </c>
    </row>
    <row r="14578" spans="1:5" x14ac:dyDescent="0.25">
      <c r="A14578" t="s">
        <v>14869</v>
      </c>
      <c r="B14578" t="s">
        <v>20</v>
      </c>
      <c r="C14578" t="s">
        <v>19</v>
      </c>
      <c r="D14578" t="s">
        <v>33</v>
      </c>
      <c r="E14578" t="s">
        <v>530</v>
      </c>
    </row>
    <row r="14579" spans="1:5" x14ac:dyDescent="0.25">
      <c r="A14579" t="s">
        <v>14567</v>
      </c>
      <c r="B14579" t="s">
        <v>20</v>
      </c>
      <c r="C14579" t="s">
        <v>19</v>
      </c>
      <c r="D14579" t="s">
        <v>33</v>
      </c>
      <c r="E14579" t="s">
        <v>553</v>
      </c>
    </row>
    <row r="14580" spans="1:5" x14ac:dyDescent="0.25">
      <c r="A14580" t="s">
        <v>14895</v>
      </c>
      <c r="B14580" t="s">
        <v>20</v>
      </c>
      <c r="C14580" t="s">
        <v>19</v>
      </c>
      <c r="D14580" t="s">
        <v>33</v>
      </c>
      <c r="E14580" t="s">
        <v>553</v>
      </c>
    </row>
    <row r="14581" spans="1:5" x14ac:dyDescent="0.25">
      <c r="A14581" t="s">
        <v>14871</v>
      </c>
      <c r="B14581" t="s">
        <v>20</v>
      </c>
      <c r="C14581" t="s">
        <v>19</v>
      </c>
      <c r="D14581" t="s">
        <v>33</v>
      </c>
      <c r="E14581" t="s">
        <v>530</v>
      </c>
    </row>
    <row r="14582" spans="1:5" x14ac:dyDescent="0.25">
      <c r="A14582" t="s">
        <v>14872</v>
      </c>
      <c r="B14582" t="s">
        <v>16</v>
      </c>
      <c r="C14582" t="s">
        <v>17</v>
      </c>
      <c r="D14582" t="s">
        <v>33</v>
      </c>
      <c r="E14582" t="s">
        <v>653</v>
      </c>
    </row>
    <row r="14583" spans="1:5" x14ac:dyDescent="0.25">
      <c r="A14583" t="s">
        <v>15659</v>
      </c>
      <c r="B14583" t="s">
        <v>20</v>
      </c>
      <c r="C14583" t="s">
        <v>19</v>
      </c>
      <c r="D14583" t="s">
        <v>33</v>
      </c>
      <c r="E14583" t="s">
        <v>553</v>
      </c>
    </row>
    <row r="14584" spans="1:5" x14ac:dyDescent="0.25">
      <c r="A14584" t="s">
        <v>43698</v>
      </c>
      <c r="B14584" t="s">
        <v>20</v>
      </c>
      <c r="C14584" t="s">
        <v>22</v>
      </c>
      <c r="D14584" t="s">
        <v>66</v>
      </c>
      <c r="E14584" t="s">
        <v>536</v>
      </c>
    </row>
    <row r="14585" spans="1:5" x14ac:dyDescent="0.25">
      <c r="A14585" t="s">
        <v>15030</v>
      </c>
      <c r="B14585" t="s">
        <v>20</v>
      </c>
      <c r="C14585" t="s">
        <v>19</v>
      </c>
      <c r="D14585" t="s">
        <v>33</v>
      </c>
      <c r="E14585" t="s">
        <v>553</v>
      </c>
    </row>
    <row r="14586" spans="1:5" x14ac:dyDescent="0.25">
      <c r="A14586" t="s">
        <v>14538</v>
      </c>
      <c r="B14586" t="s">
        <v>20</v>
      </c>
      <c r="C14586" t="s">
        <v>19</v>
      </c>
      <c r="D14586" t="s">
        <v>33</v>
      </c>
      <c r="E14586" t="s">
        <v>553</v>
      </c>
    </row>
    <row r="14587" spans="1:5" x14ac:dyDescent="0.25">
      <c r="A14587" t="s">
        <v>15065</v>
      </c>
      <c r="B14587" t="s">
        <v>20</v>
      </c>
      <c r="C14587" t="s">
        <v>19</v>
      </c>
      <c r="D14587" t="s">
        <v>33</v>
      </c>
      <c r="E14587" t="s">
        <v>553</v>
      </c>
    </row>
    <row r="14588" spans="1:5" x14ac:dyDescent="0.25">
      <c r="A14588" t="s">
        <v>14540</v>
      </c>
      <c r="B14588" t="s">
        <v>20</v>
      </c>
      <c r="C14588" t="s">
        <v>19</v>
      </c>
      <c r="D14588" t="s">
        <v>33</v>
      </c>
      <c r="E14588" t="s">
        <v>553</v>
      </c>
    </row>
    <row r="14589" spans="1:5" x14ac:dyDescent="0.25">
      <c r="A14589" t="s">
        <v>17114</v>
      </c>
      <c r="B14589" t="s">
        <v>20</v>
      </c>
      <c r="C14589" t="s">
        <v>19</v>
      </c>
      <c r="D14589" t="s">
        <v>33</v>
      </c>
      <c r="E14589" t="s">
        <v>553</v>
      </c>
    </row>
    <row r="14590" spans="1:5" x14ac:dyDescent="0.25">
      <c r="A14590" t="s">
        <v>15155</v>
      </c>
      <c r="B14590" t="s">
        <v>20</v>
      </c>
      <c r="C14590" t="s">
        <v>19</v>
      </c>
      <c r="D14590" t="s">
        <v>33</v>
      </c>
      <c r="E14590" t="s">
        <v>553</v>
      </c>
    </row>
    <row r="14591" spans="1:5" x14ac:dyDescent="0.25">
      <c r="A14591" t="s">
        <v>14877</v>
      </c>
      <c r="B14591" t="s">
        <v>20</v>
      </c>
      <c r="C14591" t="s">
        <v>19</v>
      </c>
      <c r="D14591" t="s">
        <v>33</v>
      </c>
      <c r="E14591" t="s">
        <v>530</v>
      </c>
    </row>
    <row r="14592" spans="1:5" x14ac:dyDescent="0.25">
      <c r="A14592" t="s">
        <v>14492</v>
      </c>
      <c r="B14592" t="s">
        <v>20</v>
      </c>
      <c r="C14592" t="s">
        <v>19</v>
      </c>
      <c r="D14592" t="s">
        <v>33</v>
      </c>
      <c r="E14592" t="s">
        <v>553</v>
      </c>
    </row>
    <row r="14593" spans="1:5" x14ac:dyDescent="0.25">
      <c r="A14593" t="s">
        <v>14878</v>
      </c>
      <c r="B14593" t="s">
        <v>20</v>
      </c>
      <c r="C14593" t="s">
        <v>19</v>
      </c>
      <c r="D14593" t="s">
        <v>33</v>
      </c>
      <c r="E14593" t="s">
        <v>538</v>
      </c>
    </row>
    <row r="14594" spans="1:5" x14ac:dyDescent="0.25">
      <c r="A14594" t="s">
        <v>1591</v>
      </c>
      <c r="B14594" t="s">
        <v>20</v>
      </c>
      <c r="C14594" t="s">
        <v>19</v>
      </c>
      <c r="D14594" t="s">
        <v>33</v>
      </c>
      <c r="E14594" t="s">
        <v>553</v>
      </c>
    </row>
    <row r="14595" spans="1:5" x14ac:dyDescent="0.25">
      <c r="A14595" t="s">
        <v>15160</v>
      </c>
      <c r="B14595" t="s">
        <v>20</v>
      </c>
      <c r="C14595" t="s">
        <v>19</v>
      </c>
      <c r="D14595" t="s">
        <v>33</v>
      </c>
      <c r="E14595" t="s">
        <v>553</v>
      </c>
    </row>
    <row r="14596" spans="1:5" x14ac:dyDescent="0.25">
      <c r="A14596" t="s">
        <v>14646</v>
      </c>
      <c r="B14596" t="s">
        <v>20</v>
      </c>
      <c r="C14596" t="s">
        <v>19</v>
      </c>
      <c r="D14596" t="s">
        <v>33</v>
      </c>
      <c r="E14596" t="s">
        <v>553</v>
      </c>
    </row>
    <row r="14597" spans="1:5" x14ac:dyDescent="0.25">
      <c r="A14597" t="s">
        <v>14472</v>
      </c>
      <c r="B14597" t="s">
        <v>20</v>
      </c>
      <c r="C14597" t="s">
        <v>19</v>
      </c>
      <c r="D14597" t="s">
        <v>33</v>
      </c>
      <c r="E14597" t="s">
        <v>553</v>
      </c>
    </row>
    <row r="14598" spans="1:5" x14ac:dyDescent="0.25">
      <c r="A14598" t="s">
        <v>14884</v>
      </c>
      <c r="B14598" t="s">
        <v>16</v>
      </c>
      <c r="C14598" t="s">
        <v>17</v>
      </c>
      <c r="D14598" t="s">
        <v>33</v>
      </c>
      <c r="E14598" t="s">
        <v>653</v>
      </c>
    </row>
    <row r="14599" spans="1:5" x14ac:dyDescent="0.25">
      <c r="A14599" t="s">
        <v>14885</v>
      </c>
      <c r="B14599" t="s">
        <v>16</v>
      </c>
      <c r="C14599" t="s">
        <v>17</v>
      </c>
      <c r="D14599" t="s">
        <v>33</v>
      </c>
      <c r="E14599" t="s">
        <v>653</v>
      </c>
    </row>
    <row r="14600" spans="1:5" x14ac:dyDescent="0.25">
      <c r="A14600" t="s">
        <v>43699</v>
      </c>
      <c r="B14600" t="s">
        <v>16</v>
      </c>
      <c r="C14600" t="s">
        <v>17</v>
      </c>
      <c r="D14600" t="s">
        <v>33</v>
      </c>
      <c r="E14600" t="s">
        <v>653</v>
      </c>
    </row>
    <row r="14601" spans="1:5" x14ac:dyDescent="0.25">
      <c r="A14601" t="s">
        <v>43700</v>
      </c>
      <c r="B14601" t="s">
        <v>16</v>
      </c>
      <c r="C14601" t="s">
        <v>17</v>
      </c>
      <c r="D14601" t="s">
        <v>33</v>
      </c>
      <c r="E14601" t="s">
        <v>653</v>
      </c>
    </row>
    <row r="14602" spans="1:5" x14ac:dyDescent="0.25">
      <c r="A14602" t="s">
        <v>14502</v>
      </c>
      <c r="B14602" t="s">
        <v>20</v>
      </c>
      <c r="C14602" t="s">
        <v>19</v>
      </c>
      <c r="D14602" t="s">
        <v>33</v>
      </c>
      <c r="E14602" t="s">
        <v>553</v>
      </c>
    </row>
    <row r="14603" spans="1:5" x14ac:dyDescent="0.25">
      <c r="A14603" t="s">
        <v>17039</v>
      </c>
      <c r="B14603" t="s">
        <v>20</v>
      </c>
      <c r="C14603" t="s">
        <v>19</v>
      </c>
      <c r="D14603" t="s">
        <v>33</v>
      </c>
      <c r="E14603" t="s">
        <v>553</v>
      </c>
    </row>
    <row r="14604" spans="1:5" x14ac:dyDescent="0.25">
      <c r="A14604" t="s">
        <v>21103</v>
      </c>
      <c r="B14604" t="s">
        <v>20</v>
      </c>
      <c r="C14604" t="s">
        <v>19</v>
      </c>
      <c r="D14604" t="s">
        <v>33</v>
      </c>
      <c r="E14604" t="s">
        <v>533</v>
      </c>
    </row>
    <row r="14605" spans="1:5" x14ac:dyDescent="0.25">
      <c r="A14605" t="s">
        <v>14889</v>
      </c>
      <c r="B14605" t="s">
        <v>16</v>
      </c>
      <c r="C14605" t="s">
        <v>17</v>
      </c>
      <c r="D14605" t="s">
        <v>33</v>
      </c>
      <c r="E14605" t="s">
        <v>653</v>
      </c>
    </row>
    <row r="14606" spans="1:5" x14ac:dyDescent="0.25">
      <c r="A14606" t="s">
        <v>3562</v>
      </c>
      <c r="B14606" t="s">
        <v>20</v>
      </c>
      <c r="C14606" t="s">
        <v>19</v>
      </c>
      <c r="D14606" t="s">
        <v>33</v>
      </c>
      <c r="E14606" t="s">
        <v>533</v>
      </c>
    </row>
    <row r="14607" spans="1:5" x14ac:dyDescent="0.25">
      <c r="A14607" t="s">
        <v>15672</v>
      </c>
      <c r="B14607" t="s">
        <v>20</v>
      </c>
      <c r="C14607" t="s">
        <v>19</v>
      </c>
      <c r="D14607" t="s">
        <v>33</v>
      </c>
      <c r="E14607" t="s">
        <v>553</v>
      </c>
    </row>
    <row r="14608" spans="1:5" x14ac:dyDescent="0.25">
      <c r="A14608" t="s">
        <v>14891</v>
      </c>
      <c r="B14608" t="s">
        <v>20</v>
      </c>
      <c r="C14608" t="s">
        <v>19</v>
      </c>
      <c r="D14608" t="s">
        <v>33</v>
      </c>
      <c r="E14608" t="s">
        <v>538</v>
      </c>
    </row>
    <row r="14609" spans="1:5" x14ac:dyDescent="0.25">
      <c r="A14609" t="s">
        <v>16626</v>
      </c>
      <c r="B14609" t="s">
        <v>20</v>
      </c>
      <c r="C14609" t="s">
        <v>19</v>
      </c>
      <c r="D14609" t="s">
        <v>33</v>
      </c>
      <c r="E14609" t="s">
        <v>553</v>
      </c>
    </row>
    <row r="14610" spans="1:5" x14ac:dyDescent="0.25">
      <c r="A14610" t="s">
        <v>14894</v>
      </c>
      <c r="B14610" t="s">
        <v>20</v>
      </c>
      <c r="C14610" t="s">
        <v>19</v>
      </c>
      <c r="D14610" t="s">
        <v>33</v>
      </c>
      <c r="E14610" t="s">
        <v>562</v>
      </c>
    </row>
    <row r="14611" spans="1:5" x14ac:dyDescent="0.25">
      <c r="A14611" t="s">
        <v>16752</v>
      </c>
      <c r="B14611" t="s">
        <v>20</v>
      </c>
      <c r="C14611" t="s">
        <v>19</v>
      </c>
      <c r="D14611" t="s">
        <v>33</v>
      </c>
      <c r="E14611" t="s">
        <v>553</v>
      </c>
    </row>
    <row r="14612" spans="1:5" x14ac:dyDescent="0.25">
      <c r="A14612" t="s">
        <v>14896</v>
      </c>
      <c r="B14612" t="s">
        <v>20</v>
      </c>
      <c r="C14612" t="s">
        <v>19</v>
      </c>
      <c r="D14612" t="s">
        <v>33</v>
      </c>
      <c r="E14612" t="s">
        <v>562</v>
      </c>
    </row>
    <row r="14613" spans="1:5" x14ac:dyDescent="0.25">
      <c r="A14613" t="s">
        <v>14899</v>
      </c>
      <c r="B14613" t="s">
        <v>20</v>
      </c>
      <c r="C14613" t="s">
        <v>19</v>
      </c>
      <c r="D14613" t="s">
        <v>33</v>
      </c>
      <c r="E14613" t="s">
        <v>530</v>
      </c>
    </row>
    <row r="14614" spans="1:5" x14ac:dyDescent="0.25">
      <c r="A14614" t="s">
        <v>43701</v>
      </c>
      <c r="B14614" t="s">
        <v>20</v>
      </c>
      <c r="C14614" t="s">
        <v>23</v>
      </c>
      <c r="D14614" t="s">
        <v>33</v>
      </c>
      <c r="E14614" t="s">
        <v>648</v>
      </c>
    </row>
    <row r="14615" spans="1:5" x14ac:dyDescent="0.25">
      <c r="A14615" t="s">
        <v>14898</v>
      </c>
      <c r="B14615" t="s">
        <v>20</v>
      </c>
      <c r="C14615" t="s">
        <v>19</v>
      </c>
      <c r="D14615" t="s">
        <v>33</v>
      </c>
      <c r="E14615" t="s">
        <v>538</v>
      </c>
    </row>
    <row r="14616" spans="1:5" x14ac:dyDescent="0.25">
      <c r="A14616" t="s">
        <v>15691</v>
      </c>
      <c r="B14616" t="s">
        <v>20</v>
      </c>
      <c r="C14616" t="s">
        <v>19</v>
      </c>
      <c r="D14616" t="s">
        <v>33</v>
      </c>
      <c r="E14616" t="s">
        <v>553</v>
      </c>
    </row>
    <row r="14617" spans="1:5" x14ac:dyDescent="0.25">
      <c r="A14617" t="s">
        <v>14900</v>
      </c>
      <c r="B14617" t="s">
        <v>20</v>
      </c>
      <c r="C14617" t="s">
        <v>19</v>
      </c>
      <c r="D14617" t="s">
        <v>33</v>
      </c>
      <c r="E14617" t="s">
        <v>530</v>
      </c>
    </row>
    <row r="14618" spans="1:5" x14ac:dyDescent="0.25">
      <c r="A14618" t="s">
        <v>26027</v>
      </c>
      <c r="B14618" t="s">
        <v>20</v>
      </c>
      <c r="C14618" t="s">
        <v>19</v>
      </c>
      <c r="D14618" t="s">
        <v>33</v>
      </c>
      <c r="E14618" t="s">
        <v>553</v>
      </c>
    </row>
    <row r="14619" spans="1:5" x14ac:dyDescent="0.25">
      <c r="A14619" t="s">
        <v>20270</v>
      </c>
      <c r="B14619" t="s">
        <v>20</v>
      </c>
      <c r="C14619" t="s">
        <v>19</v>
      </c>
      <c r="D14619" t="s">
        <v>33</v>
      </c>
      <c r="E14619" t="s">
        <v>533</v>
      </c>
    </row>
    <row r="14620" spans="1:5" x14ac:dyDescent="0.25">
      <c r="A14620" t="s">
        <v>14903</v>
      </c>
      <c r="B14620" t="s">
        <v>20</v>
      </c>
      <c r="C14620" t="s">
        <v>19</v>
      </c>
      <c r="D14620" t="s">
        <v>33</v>
      </c>
      <c r="E14620" t="s">
        <v>562</v>
      </c>
    </row>
    <row r="14621" spans="1:5" x14ac:dyDescent="0.25">
      <c r="A14621" t="s">
        <v>26165</v>
      </c>
      <c r="B14621" t="s">
        <v>20</v>
      </c>
      <c r="C14621" t="s">
        <v>19</v>
      </c>
      <c r="D14621" t="s">
        <v>33</v>
      </c>
      <c r="E14621" t="s">
        <v>533</v>
      </c>
    </row>
    <row r="14622" spans="1:5" x14ac:dyDescent="0.25">
      <c r="A14622" t="s">
        <v>14905</v>
      </c>
      <c r="B14622" t="s">
        <v>20</v>
      </c>
      <c r="C14622" t="s">
        <v>19</v>
      </c>
      <c r="D14622" t="s">
        <v>33</v>
      </c>
      <c r="E14622" t="s">
        <v>530</v>
      </c>
    </row>
    <row r="14623" spans="1:5" x14ac:dyDescent="0.25">
      <c r="A14623" t="s">
        <v>14906</v>
      </c>
      <c r="B14623" t="s">
        <v>20</v>
      </c>
      <c r="C14623" t="s">
        <v>19</v>
      </c>
      <c r="D14623" t="s">
        <v>33</v>
      </c>
      <c r="E14623" t="s">
        <v>593</v>
      </c>
    </row>
    <row r="14624" spans="1:5" x14ac:dyDescent="0.25">
      <c r="A14624" t="s">
        <v>22945</v>
      </c>
      <c r="B14624" t="s">
        <v>20</v>
      </c>
      <c r="C14624" t="s">
        <v>19</v>
      </c>
      <c r="D14624" t="s">
        <v>33</v>
      </c>
      <c r="E14624" t="s">
        <v>533</v>
      </c>
    </row>
    <row r="14625" spans="1:5" x14ac:dyDescent="0.25">
      <c r="A14625" t="s">
        <v>14908</v>
      </c>
      <c r="B14625" t="s">
        <v>20</v>
      </c>
      <c r="C14625" t="s">
        <v>19</v>
      </c>
      <c r="D14625" t="s">
        <v>33</v>
      </c>
      <c r="E14625" t="s">
        <v>538</v>
      </c>
    </row>
    <row r="14626" spans="1:5" x14ac:dyDescent="0.25">
      <c r="A14626" t="s">
        <v>14909</v>
      </c>
      <c r="B14626" t="s">
        <v>20</v>
      </c>
      <c r="C14626" t="s">
        <v>19</v>
      </c>
      <c r="D14626" t="s">
        <v>33</v>
      </c>
      <c r="E14626" t="s">
        <v>530</v>
      </c>
    </row>
    <row r="14627" spans="1:5" x14ac:dyDescent="0.25">
      <c r="A14627" t="s">
        <v>7993</v>
      </c>
      <c r="B14627" t="s">
        <v>20</v>
      </c>
      <c r="C14627" t="s">
        <v>19</v>
      </c>
      <c r="D14627" t="s">
        <v>33</v>
      </c>
      <c r="E14627" t="s">
        <v>553</v>
      </c>
    </row>
    <row r="14628" spans="1:5" x14ac:dyDescent="0.25">
      <c r="A14628" t="s">
        <v>14911</v>
      </c>
      <c r="B14628" t="s">
        <v>20</v>
      </c>
      <c r="C14628" t="s">
        <v>19</v>
      </c>
      <c r="D14628" t="s">
        <v>33</v>
      </c>
      <c r="E14628" t="s">
        <v>530</v>
      </c>
    </row>
    <row r="14629" spans="1:5" x14ac:dyDescent="0.25">
      <c r="A14629" t="s">
        <v>14912</v>
      </c>
      <c r="B14629" t="s">
        <v>20</v>
      </c>
      <c r="C14629" t="s">
        <v>22</v>
      </c>
      <c r="D14629" t="s">
        <v>33</v>
      </c>
      <c r="E14629" t="s">
        <v>536</v>
      </c>
    </row>
    <row r="14630" spans="1:5" x14ac:dyDescent="0.25">
      <c r="A14630" t="s">
        <v>14913</v>
      </c>
      <c r="B14630" t="s">
        <v>20</v>
      </c>
      <c r="C14630" t="s">
        <v>22</v>
      </c>
      <c r="D14630" t="s">
        <v>33</v>
      </c>
      <c r="E14630" t="s">
        <v>693</v>
      </c>
    </row>
    <row r="14631" spans="1:5" x14ac:dyDescent="0.25">
      <c r="A14631" t="s">
        <v>14914</v>
      </c>
      <c r="B14631" t="s">
        <v>20</v>
      </c>
      <c r="C14631" t="s">
        <v>19</v>
      </c>
      <c r="D14631" t="s">
        <v>33</v>
      </c>
      <c r="E14631" t="s">
        <v>530</v>
      </c>
    </row>
    <row r="14632" spans="1:5" x14ac:dyDescent="0.25">
      <c r="A14632" t="s">
        <v>14915</v>
      </c>
      <c r="B14632" t="s">
        <v>20</v>
      </c>
      <c r="C14632" t="s">
        <v>19</v>
      </c>
      <c r="D14632" t="s">
        <v>33</v>
      </c>
      <c r="E14632" t="s">
        <v>538</v>
      </c>
    </row>
    <row r="14633" spans="1:5" x14ac:dyDescent="0.25">
      <c r="A14633" t="s">
        <v>21374</v>
      </c>
      <c r="B14633" t="s">
        <v>20</v>
      </c>
      <c r="C14633" t="s">
        <v>19</v>
      </c>
      <c r="D14633" t="s">
        <v>33</v>
      </c>
      <c r="E14633" t="s">
        <v>533</v>
      </c>
    </row>
    <row r="14634" spans="1:5" x14ac:dyDescent="0.25">
      <c r="A14634" t="s">
        <v>14917</v>
      </c>
      <c r="B14634" t="s">
        <v>20</v>
      </c>
      <c r="C14634" t="s">
        <v>21</v>
      </c>
      <c r="D14634" t="s">
        <v>33</v>
      </c>
      <c r="E14634" t="s">
        <v>582</v>
      </c>
    </row>
    <row r="14635" spans="1:5" x14ac:dyDescent="0.25">
      <c r="A14635" t="s">
        <v>14919</v>
      </c>
      <c r="B14635" t="s">
        <v>20</v>
      </c>
      <c r="C14635" t="s">
        <v>19</v>
      </c>
      <c r="D14635" t="s">
        <v>33</v>
      </c>
      <c r="E14635" t="s">
        <v>530</v>
      </c>
    </row>
    <row r="14636" spans="1:5" x14ac:dyDescent="0.25">
      <c r="A14636" t="s">
        <v>24526</v>
      </c>
      <c r="B14636" t="s">
        <v>20</v>
      </c>
      <c r="C14636" t="s">
        <v>19</v>
      </c>
      <c r="D14636" t="s">
        <v>69</v>
      </c>
      <c r="E14636" t="s">
        <v>553</v>
      </c>
    </row>
    <row r="14637" spans="1:5" x14ac:dyDescent="0.25">
      <c r="A14637" t="s">
        <v>21861</v>
      </c>
      <c r="B14637" t="s">
        <v>20</v>
      </c>
      <c r="C14637" t="s">
        <v>19</v>
      </c>
      <c r="D14637" t="s">
        <v>33</v>
      </c>
      <c r="E14637" t="s">
        <v>533</v>
      </c>
    </row>
    <row r="14638" spans="1:5" x14ac:dyDescent="0.25">
      <c r="A14638" t="s">
        <v>14921</v>
      </c>
      <c r="B14638" t="s">
        <v>20</v>
      </c>
      <c r="C14638" t="s">
        <v>21</v>
      </c>
      <c r="D14638" t="s">
        <v>33</v>
      </c>
      <c r="E14638" t="s">
        <v>582</v>
      </c>
    </row>
    <row r="14639" spans="1:5" x14ac:dyDescent="0.25">
      <c r="A14639" t="s">
        <v>21863</v>
      </c>
      <c r="B14639" t="s">
        <v>20</v>
      </c>
      <c r="C14639" t="s">
        <v>19</v>
      </c>
      <c r="D14639" t="s">
        <v>33</v>
      </c>
      <c r="E14639" t="s">
        <v>533</v>
      </c>
    </row>
    <row r="14640" spans="1:5" x14ac:dyDescent="0.25">
      <c r="A14640" t="s">
        <v>14923</v>
      </c>
      <c r="B14640" t="s">
        <v>20</v>
      </c>
      <c r="C14640" t="s">
        <v>19</v>
      </c>
      <c r="D14640" t="s">
        <v>33</v>
      </c>
      <c r="E14640" t="s">
        <v>530</v>
      </c>
    </row>
    <row r="14641" spans="1:5" x14ac:dyDescent="0.25">
      <c r="A14641" t="s">
        <v>14925</v>
      </c>
      <c r="B14641" t="s">
        <v>20</v>
      </c>
      <c r="C14641" t="s">
        <v>19</v>
      </c>
      <c r="D14641" t="s">
        <v>33</v>
      </c>
      <c r="E14641" t="s">
        <v>530</v>
      </c>
    </row>
    <row r="14642" spans="1:5" x14ac:dyDescent="0.25">
      <c r="A14642" t="s">
        <v>23097</v>
      </c>
      <c r="B14642" t="s">
        <v>20</v>
      </c>
      <c r="C14642" t="s">
        <v>19</v>
      </c>
      <c r="D14642" t="s">
        <v>33</v>
      </c>
      <c r="E14642" t="s">
        <v>553</v>
      </c>
    </row>
    <row r="14643" spans="1:5" x14ac:dyDescent="0.25">
      <c r="A14643" t="s">
        <v>9046</v>
      </c>
      <c r="B14643" t="s">
        <v>20</v>
      </c>
      <c r="C14643" t="s">
        <v>19</v>
      </c>
      <c r="D14643" t="s">
        <v>33</v>
      </c>
      <c r="E14643" t="s">
        <v>553</v>
      </c>
    </row>
    <row r="14644" spans="1:5" x14ac:dyDescent="0.25">
      <c r="A14644" t="s">
        <v>14927</v>
      </c>
      <c r="B14644" t="s">
        <v>20</v>
      </c>
      <c r="C14644" t="s">
        <v>19</v>
      </c>
      <c r="D14644" t="s">
        <v>33</v>
      </c>
      <c r="E14644" t="s">
        <v>530</v>
      </c>
    </row>
    <row r="14645" spans="1:5" x14ac:dyDescent="0.25">
      <c r="A14645" t="s">
        <v>14929</v>
      </c>
      <c r="B14645" t="s">
        <v>20</v>
      </c>
      <c r="C14645" t="s">
        <v>19</v>
      </c>
      <c r="D14645" t="s">
        <v>33</v>
      </c>
      <c r="E14645" t="s">
        <v>530</v>
      </c>
    </row>
    <row r="14646" spans="1:5" x14ac:dyDescent="0.25">
      <c r="A14646" t="s">
        <v>19106</v>
      </c>
      <c r="B14646" t="s">
        <v>20</v>
      </c>
      <c r="C14646" t="s">
        <v>19</v>
      </c>
      <c r="D14646" t="s">
        <v>33</v>
      </c>
      <c r="E14646" t="s">
        <v>533</v>
      </c>
    </row>
    <row r="14647" spans="1:5" x14ac:dyDescent="0.25">
      <c r="A14647" t="s">
        <v>43702</v>
      </c>
      <c r="B14647" t="s">
        <v>16</v>
      </c>
      <c r="C14647" t="s">
        <v>17</v>
      </c>
      <c r="D14647" t="s">
        <v>33</v>
      </c>
      <c r="E14647" t="s">
        <v>653</v>
      </c>
    </row>
    <row r="14648" spans="1:5" x14ac:dyDescent="0.25">
      <c r="A14648" t="s">
        <v>14930</v>
      </c>
      <c r="B14648" t="s">
        <v>20</v>
      </c>
      <c r="C14648" t="s">
        <v>22</v>
      </c>
      <c r="D14648" t="s">
        <v>33</v>
      </c>
      <c r="E14648" t="s">
        <v>536</v>
      </c>
    </row>
    <row r="14649" spans="1:5" x14ac:dyDescent="0.25">
      <c r="A14649" t="s">
        <v>14931</v>
      </c>
      <c r="B14649" t="s">
        <v>20</v>
      </c>
      <c r="C14649" t="s">
        <v>22</v>
      </c>
      <c r="D14649" t="s">
        <v>33</v>
      </c>
      <c r="E14649" t="s">
        <v>693</v>
      </c>
    </row>
    <row r="14650" spans="1:5" x14ac:dyDescent="0.25">
      <c r="A14650" t="s">
        <v>21586</v>
      </c>
      <c r="B14650" t="s">
        <v>20</v>
      </c>
      <c r="C14650" t="s">
        <v>19</v>
      </c>
      <c r="D14650" t="s">
        <v>33</v>
      </c>
      <c r="E14650" t="s">
        <v>533</v>
      </c>
    </row>
    <row r="14651" spans="1:5" x14ac:dyDescent="0.25">
      <c r="A14651" t="s">
        <v>14933</v>
      </c>
      <c r="B14651" t="s">
        <v>20</v>
      </c>
      <c r="C14651" t="s">
        <v>19</v>
      </c>
      <c r="D14651" t="s">
        <v>33</v>
      </c>
      <c r="E14651" t="s">
        <v>530</v>
      </c>
    </row>
    <row r="14652" spans="1:5" x14ac:dyDescent="0.25">
      <c r="A14652" t="s">
        <v>28611</v>
      </c>
      <c r="B14652" t="s">
        <v>20</v>
      </c>
      <c r="C14652" t="s">
        <v>19</v>
      </c>
      <c r="D14652" t="s">
        <v>65</v>
      </c>
      <c r="E14652" t="s">
        <v>533</v>
      </c>
    </row>
    <row r="14653" spans="1:5" x14ac:dyDescent="0.25">
      <c r="A14653" t="s">
        <v>14935</v>
      </c>
      <c r="B14653" t="s">
        <v>20</v>
      </c>
      <c r="C14653" t="s">
        <v>21</v>
      </c>
      <c r="D14653" t="s">
        <v>33</v>
      </c>
      <c r="E14653" t="s">
        <v>582</v>
      </c>
    </row>
    <row r="14654" spans="1:5" x14ac:dyDescent="0.25">
      <c r="A14654" t="s">
        <v>14936</v>
      </c>
      <c r="B14654" t="s">
        <v>20</v>
      </c>
      <c r="C14654" t="s">
        <v>21</v>
      </c>
      <c r="D14654" t="s">
        <v>33</v>
      </c>
      <c r="E14654" t="s">
        <v>582</v>
      </c>
    </row>
    <row r="14655" spans="1:5" x14ac:dyDescent="0.25">
      <c r="A14655" t="s">
        <v>9462</v>
      </c>
      <c r="B14655" t="s">
        <v>20</v>
      </c>
      <c r="C14655" t="s">
        <v>19</v>
      </c>
      <c r="D14655" t="s">
        <v>33</v>
      </c>
      <c r="E14655" t="s">
        <v>553</v>
      </c>
    </row>
    <row r="14656" spans="1:5" x14ac:dyDescent="0.25">
      <c r="A14656" t="s">
        <v>14938</v>
      </c>
      <c r="B14656" t="s">
        <v>20</v>
      </c>
      <c r="C14656" t="s">
        <v>19</v>
      </c>
      <c r="D14656" t="s">
        <v>33</v>
      </c>
      <c r="E14656" t="s">
        <v>538</v>
      </c>
    </row>
    <row r="14657" spans="1:5" x14ac:dyDescent="0.25">
      <c r="A14657" t="s">
        <v>27346</v>
      </c>
      <c r="B14657" t="s">
        <v>20</v>
      </c>
      <c r="C14657" t="s">
        <v>19</v>
      </c>
      <c r="D14657" t="s">
        <v>33</v>
      </c>
      <c r="E14657" t="s">
        <v>553</v>
      </c>
    </row>
    <row r="14658" spans="1:5" x14ac:dyDescent="0.25">
      <c r="A14658" t="s">
        <v>14940</v>
      </c>
      <c r="B14658" t="s">
        <v>20</v>
      </c>
      <c r="C14658" t="s">
        <v>19</v>
      </c>
      <c r="D14658" t="s">
        <v>33</v>
      </c>
      <c r="E14658" t="s">
        <v>530</v>
      </c>
    </row>
    <row r="14659" spans="1:5" x14ac:dyDescent="0.25">
      <c r="A14659" t="s">
        <v>3566</v>
      </c>
      <c r="B14659" t="s">
        <v>20</v>
      </c>
      <c r="C14659" t="s">
        <v>19</v>
      </c>
      <c r="D14659" t="s">
        <v>33</v>
      </c>
      <c r="E14659" t="s">
        <v>533</v>
      </c>
    </row>
    <row r="14660" spans="1:5" x14ac:dyDescent="0.25">
      <c r="A14660" t="s">
        <v>11473</v>
      </c>
      <c r="B14660" t="s">
        <v>20</v>
      </c>
      <c r="C14660" t="s">
        <v>19</v>
      </c>
      <c r="D14660" t="s">
        <v>33</v>
      </c>
      <c r="E14660" t="s">
        <v>553</v>
      </c>
    </row>
    <row r="14661" spans="1:5" x14ac:dyDescent="0.25">
      <c r="A14661" t="s">
        <v>21860</v>
      </c>
      <c r="B14661" t="s">
        <v>20</v>
      </c>
      <c r="C14661" t="s">
        <v>19</v>
      </c>
      <c r="D14661" t="s">
        <v>33</v>
      </c>
      <c r="E14661" t="s">
        <v>533</v>
      </c>
    </row>
    <row r="14662" spans="1:5" x14ac:dyDescent="0.25">
      <c r="A14662" t="s">
        <v>14943</v>
      </c>
      <c r="B14662" t="s">
        <v>20</v>
      </c>
      <c r="C14662" t="s">
        <v>21</v>
      </c>
      <c r="D14662" t="s">
        <v>33</v>
      </c>
      <c r="E14662" t="s">
        <v>582</v>
      </c>
    </row>
    <row r="14663" spans="1:5" x14ac:dyDescent="0.25">
      <c r="A14663" t="s">
        <v>21862</v>
      </c>
      <c r="B14663" t="s">
        <v>20</v>
      </c>
      <c r="C14663" t="s">
        <v>19</v>
      </c>
      <c r="D14663" t="s">
        <v>33</v>
      </c>
      <c r="E14663" t="s">
        <v>533</v>
      </c>
    </row>
    <row r="14664" spans="1:5" x14ac:dyDescent="0.25">
      <c r="A14664" t="s">
        <v>6217</v>
      </c>
      <c r="B14664" t="s">
        <v>20</v>
      </c>
      <c r="C14664" t="s">
        <v>19</v>
      </c>
      <c r="D14664" t="s">
        <v>33</v>
      </c>
      <c r="E14664" t="s">
        <v>533</v>
      </c>
    </row>
    <row r="14665" spans="1:5" x14ac:dyDescent="0.25">
      <c r="A14665" t="s">
        <v>14946</v>
      </c>
      <c r="B14665" t="s">
        <v>20</v>
      </c>
      <c r="C14665" t="s">
        <v>19</v>
      </c>
      <c r="D14665" t="s">
        <v>33</v>
      </c>
      <c r="E14665" t="s">
        <v>538</v>
      </c>
    </row>
    <row r="14666" spans="1:5" x14ac:dyDescent="0.25">
      <c r="A14666" t="s">
        <v>14947</v>
      </c>
      <c r="B14666" t="s">
        <v>20</v>
      </c>
      <c r="C14666" t="s">
        <v>19</v>
      </c>
      <c r="D14666" t="s">
        <v>33</v>
      </c>
      <c r="E14666" t="s">
        <v>530</v>
      </c>
    </row>
    <row r="14667" spans="1:5" x14ac:dyDescent="0.25">
      <c r="A14667" t="s">
        <v>14949</v>
      </c>
      <c r="B14667" t="s">
        <v>20</v>
      </c>
      <c r="C14667" t="s">
        <v>19</v>
      </c>
      <c r="D14667" t="s">
        <v>33</v>
      </c>
      <c r="E14667" t="s">
        <v>538</v>
      </c>
    </row>
    <row r="14668" spans="1:5" x14ac:dyDescent="0.25">
      <c r="A14668" t="s">
        <v>14951</v>
      </c>
      <c r="B14668" t="s">
        <v>20</v>
      </c>
      <c r="C14668" t="s">
        <v>19</v>
      </c>
      <c r="D14668" t="s">
        <v>33</v>
      </c>
      <c r="E14668" t="s">
        <v>530</v>
      </c>
    </row>
    <row r="14669" spans="1:5" x14ac:dyDescent="0.25">
      <c r="A14669" t="s">
        <v>7236</v>
      </c>
      <c r="B14669" t="s">
        <v>20</v>
      </c>
      <c r="C14669" t="s">
        <v>19</v>
      </c>
      <c r="D14669" t="s">
        <v>33</v>
      </c>
      <c r="E14669" t="s">
        <v>533</v>
      </c>
    </row>
    <row r="14670" spans="1:5" x14ac:dyDescent="0.25">
      <c r="A14670" t="s">
        <v>14952</v>
      </c>
      <c r="B14670" t="s">
        <v>20</v>
      </c>
      <c r="C14670" t="s">
        <v>19</v>
      </c>
      <c r="D14670" t="s">
        <v>33</v>
      </c>
      <c r="E14670" t="s">
        <v>538</v>
      </c>
    </row>
    <row r="14671" spans="1:5" x14ac:dyDescent="0.25">
      <c r="A14671" t="s">
        <v>12872</v>
      </c>
      <c r="B14671" t="s">
        <v>20</v>
      </c>
      <c r="C14671" t="s">
        <v>19</v>
      </c>
      <c r="D14671" t="s">
        <v>33</v>
      </c>
      <c r="E14671" t="s">
        <v>553</v>
      </c>
    </row>
    <row r="14672" spans="1:5" x14ac:dyDescent="0.25">
      <c r="A14672" t="s">
        <v>14954</v>
      </c>
      <c r="B14672" t="s">
        <v>20</v>
      </c>
      <c r="C14672" t="s">
        <v>19</v>
      </c>
      <c r="D14672" t="s">
        <v>33</v>
      </c>
      <c r="E14672" t="s">
        <v>530</v>
      </c>
    </row>
    <row r="14673" spans="1:5" x14ac:dyDescent="0.25">
      <c r="A14673" t="s">
        <v>14489</v>
      </c>
      <c r="B14673" t="s">
        <v>20</v>
      </c>
      <c r="C14673" t="s">
        <v>19</v>
      </c>
      <c r="D14673" t="s">
        <v>33</v>
      </c>
      <c r="E14673" t="s">
        <v>553</v>
      </c>
    </row>
    <row r="14674" spans="1:5" x14ac:dyDescent="0.25">
      <c r="A14674" t="s">
        <v>14534</v>
      </c>
      <c r="B14674" t="s">
        <v>20</v>
      </c>
      <c r="C14674" t="s">
        <v>19</v>
      </c>
      <c r="D14674" t="s">
        <v>33</v>
      </c>
      <c r="E14674" t="s">
        <v>553</v>
      </c>
    </row>
    <row r="14675" spans="1:5" x14ac:dyDescent="0.25">
      <c r="A14675" t="s">
        <v>14957</v>
      </c>
      <c r="B14675" t="s">
        <v>20</v>
      </c>
      <c r="C14675" t="s">
        <v>19</v>
      </c>
      <c r="D14675" t="s">
        <v>33</v>
      </c>
      <c r="E14675" t="s">
        <v>530</v>
      </c>
    </row>
    <row r="14676" spans="1:5" x14ac:dyDescent="0.25">
      <c r="A14676" t="s">
        <v>25742</v>
      </c>
      <c r="B14676" t="s">
        <v>20</v>
      </c>
      <c r="C14676" t="s">
        <v>19</v>
      </c>
      <c r="D14676" t="s">
        <v>33</v>
      </c>
      <c r="E14676" t="s">
        <v>553</v>
      </c>
    </row>
    <row r="14677" spans="1:5" x14ac:dyDescent="0.25">
      <c r="A14677" t="s">
        <v>14958</v>
      </c>
      <c r="B14677" t="s">
        <v>20</v>
      </c>
      <c r="C14677" t="s">
        <v>19</v>
      </c>
      <c r="D14677" t="s">
        <v>33</v>
      </c>
      <c r="E14677" t="s">
        <v>530</v>
      </c>
    </row>
    <row r="14678" spans="1:5" x14ac:dyDescent="0.25">
      <c r="A14678" t="s">
        <v>14960</v>
      </c>
      <c r="B14678" t="s">
        <v>16</v>
      </c>
      <c r="C14678" t="s">
        <v>17</v>
      </c>
      <c r="D14678" t="s">
        <v>33</v>
      </c>
      <c r="E14678" t="s">
        <v>653</v>
      </c>
    </row>
    <row r="14679" spans="1:5" x14ac:dyDescent="0.25">
      <c r="A14679" t="s">
        <v>43703</v>
      </c>
      <c r="B14679" t="s">
        <v>16</v>
      </c>
      <c r="C14679" t="s">
        <v>17</v>
      </c>
      <c r="D14679" t="s">
        <v>33</v>
      </c>
      <c r="E14679" t="s">
        <v>653</v>
      </c>
    </row>
    <row r="14680" spans="1:5" x14ac:dyDescent="0.25">
      <c r="A14680" t="s">
        <v>25892</v>
      </c>
      <c r="B14680" t="s">
        <v>20</v>
      </c>
      <c r="C14680" t="s">
        <v>19</v>
      </c>
      <c r="D14680" t="s">
        <v>33</v>
      </c>
      <c r="E14680" t="s">
        <v>553</v>
      </c>
    </row>
    <row r="14681" spans="1:5" x14ac:dyDescent="0.25">
      <c r="A14681" t="s">
        <v>24973</v>
      </c>
      <c r="B14681" t="s">
        <v>20</v>
      </c>
      <c r="C14681" t="s">
        <v>19</v>
      </c>
      <c r="D14681" t="s">
        <v>33</v>
      </c>
      <c r="E14681" t="s">
        <v>553</v>
      </c>
    </row>
    <row r="14682" spans="1:5" x14ac:dyDescent="0.25">
      <c r="A14682" t="s">
        <v>9043</v>
      </c>
      <c r="B14682" t="s">
        <v>20</v>
      </c>
      <c r="C14682" t="s">
        <v>19</v>
      </c>
      <c r="D14682" t="s">
        <v>33</v>
      </c>
      <c r="E14682" t="s">
        <v>553</v>
      </c>
    </row>
    <row r="14683" spans="1:5" x14ac:dyDescent="0.25">
      <c r="A14683" t="s">
        <v>9463</v>
      </c>
      <c r="B14683" t="s">
        <v>20</v>
      </c>
      <c r="C14683" t="s">
        <v>22</v>
      </c>
      <c r="D14683" t="s">
        <v>33</v>
      </c>
      <c r="E14683" t="s">
        <v>629</v>
      </c>
    </row>
    <row r="14684" spans="1:5" x14ac:dyDescent="0.25">
      <c r="A14684" t="s">
        <v>14965</v>
      </c>
      <c r="B14684" t="s">
        <v>16</v>
      </c>
      <c r="C14684" t="s">
        <v>17</v>
      </c>
      <c r="D14684" t="s">
        <v>33</v>
      </c>
      <c r="E14684" t="s">
        <v>653</v>
      </c>
    </row>
    <row r="14685" spans="1:5" x14ac:dyDescent="0.25">
      <c r="A14685" t="s">
        <v>20400</v>
      </c>
      <c r="B14685" t="s">
        <v>20</v>
      </c>
      <c r="C14685" t="s">
        <v>19</v>
      </c>
      <c r="D14685" t="s">
        <v>33</v>
      </c>
      <c r="E14685" t="s">
        <v>553</v>
      </c>
    </row>
    <row r="14686" spans="1:5" x14ac:dyDescent="0.25">
      <c r="A14686" t="s">
        <v>14485</v>
      </c>
      <c r="B14686" t="s">
        <v>20</v>
      </c>
      <c r="C14686" t="s">
        <v>19</v>
      </c>
      <c r="D14686" t="s">
        <v>33</v>
      </c>
      <c r="E14686" t="s">
        <v>553</v>
      </c>
    </row>
    <row r="14687" spans="1:5" x14ac:dyDescent="0.25">
      <c r="A14687" t="s">
        <v>17001</v>
      </c>
      <c r="B14687" t="s">
        <v>20</v>
      </c>
      <c r="C14687" t="s">
        <v>19</v>
      </c>
      <c r="D14687" t="s">
        <v>33</v>
      </c>
      <c r="E14687" t="s">
        <v>553</v>
      </c>
    </row>
    <row r="14688" spans="1:5" x14ac:dyDescent="0.25">
      <c r="A14688" t="s">
        <v>16832</v>
      </c>
      <c r="B14688" t="s">
        <v>20</v>
      </c>
      <c r="C14688" t="s">
        <v>19</v>
      </c>
      <c r="D14688" t="s">
        <v>69</v>
      </c>
      <c r="E14688" t="s">
        <v>553</v>
      </c>
    </row>
    <row r="14689" spans="1:5" x14ac:dyDescent="0.25">
      <c r="A14689" t="s">
        <v>14970</v>
      </c>
      <c r="B14689" t="s">
        <v>20</v>
      </c>
      <c r="C14689" t="s">
        <v>21</v>
      </c>
      <c r="D14689" t="s">
        <v>33</v>
      </c>
      <c r="E14689" t="s">
        <v>559</v>
      </c>
    </row>
    <row r="14690" spans="1:5" x14ac:dyDescent="0.25">
      <c r="A14690" t="s">
        <v>23974</v>
      </c>
      <c r="B14690" t="s">
        <v>20</v>
      </c>
      <c r="C14690" t="s">
        <v>19</v>
      </c>
      <c r="D14690" t="s">
        <v>69</v>
      </c>
      <c r="E14690" t="s">
        <v>553</v>
      </c>
    </row>
    <row r="14691" spans="1:5" x14ac:dyDescent="0.25">
      <c r="A14691" t="s">
        <v>14972</v>
      </c>
      <c r="B14691" t="s">
        <v>20</v>
      </c>
      <c r="C14691" t="s">
        <v>19</v>
      </c>
      <c r="D14691" t="s">
        <v>33</v>
      </c>
      <c r="E14691" t="s">
        <v>530</v>
      </c>
    </row>
    <row r="14692" spans="1:5" x14ac:dyDescent="0.25">
      <c r="A14692" t="s">
        <v>29546</v>
      </c>
      <c r="B14692" t="s">
        <v>20</v>
      </c>
      <c r="C14692" t="s">
        <v>19</v>
      </c>
      <c r="D14692" t="s">
        <v>69</v>
      </c>
      <c r="E14692" t="s">
        <v>553</v>
      </c>
    </row>
    <row r="14693" spans="1:5" x14ac:dyDescent="0.25">
      <c r="A14693" t="s">
        <v>14974</v>
      </c>
      <c r="B14693" t="s">
        <v>20</v>
      </c>
      <c r="C14693" t="s">
        <v>19</v>
      </c>
      <c r="D14693" t="s">
        <v>33</v>
      </c>
      <c r="E14693" t="s">
        <v>538</v>
      </c>
    </row>
    <row r="14694" spans="1:5" x14ac:dyDescent="0.25">
      <c r="A14694" t="s">
        <v>14976</v>
      </c>
      <c r="B14694" t="s">
        <v>20</v>
      </c>
      <c r="C14694" t="s">
        <v>21</v>
      </c>
      <c r="D14694" t="s">
        <v>33</v>
      </c>
      <c r="E14694" t="s">
        <v>581</v>
      </c>
    </row>
    <row r="14695" spans="1:5" x14ac:dyDescent="0.25">
      <c r="A14695" t="s">
        <v>43704</v>
      </c>
      <c r="B14695" t="s">
        <v>20</v>
      </c>
      <c r="C14695" t="s">
        <v>19</v>
      </c>
      <c r="D14695" t="s">
        <v>33</v>
      </c>
      <c r="E14695" t="s">
        <v>553</v>
      </c>
    </row>
    <row r="14696" spans="1:5" x14ac:dyDescent="0.25">
      <c r="A14696" t="s">
        <v>14978</v>
      </c>
      <c r="B14696" t="s">
        <v>20</v>
      </c>
      <c r="C14696" t="s">
        <v>19</v>
      </c>
      <c r="D14696" t="s">
        <v>33</v>
      </c>
      <c r="E14696" t="s">
        <v>538</v>
      </c>
    </row>
    <row r="14697" spans="1:5" x14ac:dyDescent="0.25">
      <c r="A14697" t="s">
        <v>43705</v>
      </c>
      <c r="B14697" t="s">
        <v>20</v>
      </c>
      <c r="C14697" t="s">
        <v>19</v>
      </c>
      <c r="D14697" t="s">
        <v>33</v>
      </c>
      <c r="E14697" t="s">
        <v>553</v>
      </c>
    </row>
    <row r="14698" spans="1:5" x14ac:dyDescent="0.25">
      <c r="A14698" t="s">
        <v>14980</v>
      </c>
      <c r="B14698" t="s">
        <v>20</v>
      </c>
      <c r="C14698" t="s">
        <v>19</v>
      </c>
      <c r="D14698" t="s">
        <v>33</v>
      </c>
      <c r="E14698" t="s">
        <v>538</v>
      </c>
    </row>
    <row r="14699" spans="1:5" x14ac:dyDescent="0.25">
      <c r="A14699" t="s">
        <v>6342</v>
      </c>
      <c r="B14699" t="s">
        <v>20</v>
      </c>
      <c r="C14699" t="s">
        <v>19</v>
      </c>
      <c r="D14699" t="s">
        <v>33</v>
      </c>
      <c r="E14699" t="s">
        <v>533</v>
      </c>
    </row>
    <row r="14700" spans="1:5" x14ac:dyDescent="0.25">
      <c r="A14700" t="s">
        <v>16825</v>
      </c>
      <c r="B14700" t="s">
        <v>20</v>
      </c>
      <c r="C14700" t="s">
        <v>19</v>
      </c>
      <c r="D14700" t="s">
        <v>33</v>
      </c>
      <c r="E14700" t="s">
        <v>553</v>
      </c>
    </row>
    <row r="14701" spans="1:5" x14ac:dyDescent="0.25">
      <c r="A14701" t="s">
        <v>14982</v>
      </c>
      <c r="B14701" t="s">
        <v>20</v>
      </c>
      <c r="C14701" t="s">
        <v>21</v>
      </c>
      <c r="D14701" t="s">
        <v>33</v>
      </c>
      <c r="E14701" t="s">
        <v>581</v>
      </c>
    </row>
    <row r="14702" spans="1:5" x14ac:dyDescent="0.25">
      <c r="A14702" t="s">
        <v>29032</v>
      </c>
      <c r="B14702" t="s">
        <v>20</v>
      </c>
      <c r="C14702" t="s">
        <v>19</v>
      </c>
      <c r="D14702" t="s">
        <v>33</v>
      </c>
      <c r="E14702" t="s">
        <v>533</v>
      </c>
    </row>
    <row r="14703" spans="1:5" x14ac:dyDescent="0.25">
      <c r="A14703" t="s">
        <v>14984</v>
      </c>
      <c r="B14703" t="s">
        <v>20</v>
      </c>
      <c r="C14703" t="s">
        <v>21</v>
      </c>
      <c r="D14703" t="s">
        <v>33</v>
      </c>
      <c r="E14703" t="s">
        <v>581</v>
      </c>
    </row>
    <row r="14704" spans="1:5" x14ac:dyDescent="0.25">
      <c r="A14704" t="s">
        <v>29034</v>
      </c>
      <c r="B14704" t="s">
        <v>20</v>
      </c>
      <c r="C14704" t="s">
        <v>19</v>
      </c>
      <c r="D14704" t="s">
        <v>33</v>
      </c>
      <c r="E14704" t="s">
        <v>533</v>
      </c>
    </row>
    <row r="14705" spans="1:5" x14ac:dyDescent="0.25">
      <c r="A14705" t="s">
        <v>14985</v>
      </c>
      <c r="B14705" t="s">
        <v>20</v>
      </c>
      <c r="C14705" t="s">
        <v>19</v>
      </c>
      <c r="D14705" t="s">
        <v>33</v>
      </c>
      <c r="E14705" t="s">
        <v>538</v>
      </c>
    </row>
    <row r="14706" spans="1:5" x14ac:dyDescent="0.25">
      <c r="A14706" t="s">
        <v>3395</v>
      </c>
      <c r="B14706" t="s">
        <v>20</v>
      </c>
      <c r="C14706" t="s">
        <v>19</v>
      </c>
      <c r="D14706" t="s">
        <v>33</v>
      </c>
      <c r="E14706" t="s">
        <v>553</v>
      </c>
    </row>
    <row r="14707" spans="1:5" x14ac:dyDescent="0.25">
      <c r="A14707" t="s">
        <v>14987</v>
      </c>
      <c r="B14707" t="s">
        <v>20</v>
      </c>
      <c r="C14707" t="s">
        <v>19</v>
      </c>
      <c r="D14707" t="s">
        <v>33</v>
      </c>
      <c r="E14707" t="s">
        <v>538</v>
      </c>
    </row>
    <row r="14708" spans="1:5" x14ac:dyDescent="0.25">
      <c r="A14708" t="s">
        <v>43706</v>
      </c>
      <c r="B14708" t="s">
        <v>20</v>
      </c>
      <c r="C14708" t="s">
        <v>19</v>
      </c>
      <c r="D14708" t="s">
        <v>65</v>
      </c>
      <c r="E14708" t="s">
        <v>533</v>
      </c>
    </row>
    <row r="14709" spans="1:5" x14ac:dyDescent="0.25">
      <c r="A14709" t="s">
        <v>14990</v>
      </c>
      <c r="B14709" t="s">
        <v>20</v>
      </c>
      <c r="C14709" t="s">
        <v>19</v>
      </c>
      <c r="D14709" t="s">
        <v>33</v>
      </c>
      <c r="E14709" t="s">
        <v>538</v>
      </c>
    </row>
    <row r="14710" spans="1:5" x14ac:dyDescent="0.25">
      <c r="A14710" t="s">
        <v>14991</v>
      </c>
      <c r="B14710" t="s">
        <v>20</v>
      </c>
      <c r="C14710" t="s">
        <v>21</v>
      </c>
      <c r="D14710" t="s">
        <v>33</v>
      </c>
      <c r="E14710" t="s">
        <v>570</v>
      </c>
    </row>
    <row r="14711" spans="1:5" x14ac:dyDescent="0.25">
      <c r="A14711" t="s">
        <v>14992</v>
      </c>
      <c r="B14711" t="s">
        <v>16</v>
      </c>
      <c r="C14711" t="s">
        <v>17</v>
      </c>
      <c r="D14711" t="s">
        <v>33</v>
      </c>
      <c r="E14711" t="s">
        <v>653</v>
      </c>
    </row>
    <row r="14712" spans="1:5" x14ac:dyDescent="0.25">
      <c r="A14712" t="s">
        <v>14993</v>
      </c>
      <c r="B14712" t="s">
        <v>16</v>
      </c>
      <c r="C14712" t="s">
        <v>17</v>
      </c>
      <c r="D14712" t="s">
        <v>33</v>
      </c>
      <c r="E14712" t="s">
        <v>653</v>
      </c>
    </row>
    <row r="14713" spans="1:5" x14ac:dyDescent="0.25">
      <c r="A14713" t="s">
        <v>14994</v>
      </c>
      <c r="B14713" t="s">
        <v>20</v>
      </c>
      <c r="C14713" t="s">
        <v>19</v>
      </c>
      <c r="D14713" t="s">
        <v>33</v>
      </c>
      <c r="E14713" t="s">
        <v>530</v>
      </c>
    </row>
    <row r="14714" spans="1:5" x14ac:dyDescent="0.25">
      <c r="A14714" t="s">
        <v>19689</v>
      </c>
      <c r="B14714" t="s">
        <v>20</v>
      </c>
      <c r="C14714" t="s">
        <v>19</v>
      </c>
      <c r="D14714" t="s">
        <v>65</v>
      </c>
      <c r="E14714" t="s">
        <v>533</v>
      </c>
    </row>
    <row r="14715" spans="1:5" x14ac:dyDescent="0.25">
      <c r="A14715" t="s">
        <v>14996</v>
      </c>
      <c r="B14715" t="s">
        <v>20</v>
      </c>
      <c r="C14715" t="s">
        <v>19</v>
      </c>
      <c r="D14715" t="s">
        <v>33</v>
      </c>
      <c r="E14715" t="s">
        <v>530</v>
      </c>
    </row>
    <row r="14716" spans="1:5" x14ac:dyDescent="0.25">
      <c r="A14716" t="s">
        <v>23936</v>
      </c>
      <c r="B14716" t="s">
        <v>20</v>
      </c>
      <c r="C14716" t="s">
        <v>19</v>
      </c>
      <c r="D14716" t="s">
        <v>33</v>
      </c>
      <c r="E14716" t="s">
        <v>533</v>
      </c>
    </row>
    <row r="14717" spans="1:5" x14ac:dyDescent="0.25">
      <c r="A14717" t="s">
        <v>14998</v>
      </c>
      <c r="B14717" t="s">
        <v>20</v>
      </c>
      <c r="C14717" t="s">
        <v>19</v>
      </c>
      <c r="D14717" t="s">
        <v>33</v>
      </c>
      <c r="E14717" t="s">
        <v>530</v>
      </c>
    </row>
    <row r="14718" spans="1:5" x14ac:dyDescent="0.25">
      <c r="A14718" t="s">
        <v>15001</v>
      </c>
      <c r="B14718" t="s">
        <v>20</v>
      </c>
      <c r="C14718" t="s">
        <v>19</v>
      </c>
      <c r="D14718" t="s">
        <v>33</v>
      </c>
      <c r="E14718" t="s">
        <v>530</v>
      </c>
    </row>
    <row r="14719" spans="1:5" x14ac:dyDescent="0.25">
      <c r="A14719" t="s">
        <v>15000</v>
      </c>
      <c r="B14719" t="s">
        <v>20</v>
      </c>
      <c r="C14719" t="s">
        <v>19</v>
      </c>
      <c r="D14719" t="s">
        <v>33</v>
      </c>
      <c r="E14719" t="s">
        <v>538</v>
      </c>
    </row>
    <row r="14720" spans="1:5" x14ac:dyDescent="0.25">
      <c r="A14720" t="s">
        <v>12058</v>
      </c>
      <c r="B14720" t="s">
        <v>20</v>
      </c>
      <c r="C14720" t="s">
        <v>19</v>
      </c>
      <c r="D14720" t="s">
        <v>33</v>
      </c>
      <c r="E14720" t="s">
        <v>533</v>
      </c>
    </row>
    <row r="14721" spans="1:5" x14ac:dyDescent="0.25">
      <c r="A14721" t="s">
        <v>15004</v>
      </c>
      <c r="B14721" t="s">
        <v>20</v>
      </c>
      <c r="C14721" t="s">
        <v>19</v>
      </c>
      <c r="D14721" t="s">
        <v>33</v>
      </c>
      <c r="E14721" t="s">
        <v>538</v>
      </c>
    </row>
    <row r="14722" spans="1:5" x14ac:dyDescent="0.25">
      <c r="A14722" t="s">
        <v>27277</v>
      </c>
      <c r="B14722" t="s">
        <v>20</v>
      </c>
      <c r="C14722" t="s">
        <v>19</v>
      </c>
      <c r="D14722" t="s">
        <v>33</v>
      </c>
      <c r="E14722" t="s">
        <v>533</v>
      </c>
    </row>
    <row r="14723" spans="1:5" x14ac:dyDescent="0.25">
      <c r="A14723" t="s">
        <v>15003</v>
      </c>
      <c r="B14723" t="s">
        <v>20</v>
      </c>
      <c r="C14723" t="s">
        <v>19</v>
      </c>
      <c r="D14723" t="s">
        <v>33</v>
      </c>
      <c r="E14723" t="s">
        <v>530</v>
      </c>
    </row>
    <row r="14724" spans="1:5" x14ac:dyDescent="0.25">
      <c r="A14724" t="s">
        <v>15007</v>
      </c>
      <c r="B14724" t="s">
        <v>20</v>
      </c>
      <c r="C14724" t="s">
        <v>19</v>
      </c>
      <c r="D14724" t="s">
        <v>33</v>
      </c>
      <c r="E14724" t="s">
        <v>538</v>
      </c>
    </row>
    <row r="14725" spans="1:5" x14ac:dyDescent="0.25">
      <c r="A14725" t="s">
        <v>15006</v>
      </c>
      <c r="B14725" t="s">
        <v>20</v>
      </c>
      <c r="C14725" t="s">
        <v>19</v>
      </c>
      <c r="D14725" t="s">
        <v>33</v>
      </c>
      <c r="E14725" t="s">
        <v>530</v>
      </c>
    </row>
    <row r="14726" spans="1:5" x14ac:dyDescent="0.25">
      <c r="A14726" t="s">
        <v>25781</v>
      </c>
      <c r="B14726" t="s">
        <v>20</v>
      </c>
      <c r="C14726" t="s">
        <v>19</v>
      </c>
      <c r="D14726" t="s">
        <v>33</v>
      </c>
      <c r="E14726" t="s">
        <v>553</v>
      </c>
    </row>
    <row r="14727" spans="1:5" x14ac:dyDescent="0.25">
      <c r="A14727" t="s">
        <v>24972</v>
      </c>
      <c r="B14727" t="s">
        <v>20</v>
      </c>
      <c r="C14727" t="s">
        <v>19</v>
      </c>
      <c r="D14727" t="s">
        <v>33</v>
      </c>
      <c r="E14727" t="s">
        <v>553</v>
      </c>
    </row>
    <row r="14728" spans="1:5" x14ac:dyDescent="0.25">
      <c r="A14728" t="s">
        <v>15008</v>
      </c>
      <c r="B14728" t="s">
        <v>20</v>
      </c>
      <c r="C14728" t="s">
        <v>19</v>
      </c>
      <c r="D14728" t="s">
        <v>33</v>
      </c>
      <c r="E14728" t="s">
        <v>538</v>
      </c>
    </row>
    <row r="14729" spans="1:5" x14ac:dyDescent="0.25">
      <c r="A14729" t="s">
        <v>15010</v>
      </c>
      <c r="B14729" t="s">
        <v>20</v>
      </c>
      <c r="C14729" t="s">
        <v>19</v>
      </c>
      <c r="D14729" t="s">
        <v>33</v>
      </c>
      <c r="E14729" t="s">
        <v>530</v>
      </c>
    </row>
    <row r="14730" spans="1:5" x14ac:dyDescent="0.25">
      <c r="A14730" t="s">
        <v>16616</v>
      </c>
      <c r="B14730" t="s">
        <v>20</v>
      </c>
      <c r="C14730" t="s">
        <v>19</v>
      </c>
      <c r="D14730" t="s">
        <v>33</v>
      </c>
      <c r="E14730" t="s">
        <v>533</v>
      </c>
    </row>
    <row r="14731" spans="1:5" x14ac:dyDescent="0.25">
      <c r="A14731" t="s">
        <v>15012</v>
      </c>
      <c r="B14731" t="s">
        <v>20</v>
      </c>
      <c r="C14731" t="s">
        <v>19</v>
      </c>
      <c r="D14731" t="s">
        <v>33</v>
      </c>
      <c r="E14731" t="s">
        <v>538</v>
      </c>
    </row>
    <row r="14732" spans="1:5" x14ac:dyDescent="0.25">
      <c r="A14732" t="s">
        <v>16615</v>
      </c>
      <c r="B14732" t="s">
        <v>20</v>
      </c>
      <c r="C14732" t="s">
        <v>19</v>
      </c>
      <c r="D14732" t="s">
        <v>33</v>
      </c>
      <c r="E14732" t="s">
        <v>533</v>
      </c>
    </row>
    <row r="14733" spans="1:5" x14ac:dyDescent="0.25">
      <c r="A14733" t="s">
        <v>15013</v>
      </c>
      <c r="B14733" t="s">
        <v>20</v>
      </c>
      <c r="C14733" t="s">
        <v>19</v>
      </c>
      <c r="D14733" t="s">
        <v>33</v>
      </c>
      <c r="E14733" t="s">
        <v>530</v>
      </c>
    </row>
    <row r="14734" spans="1:5" x14ac:dyDescent="0.25">
      <c r="A14734" t="s">
        <v>15015</v>
      </c>
      <c r="B14734" t="s">
        <v>20</v>
      </c>
      <c r="C14734" t="s">
        <v>19</v>
      </c>
      <c r="D14734" t="s">
        <v>33</v>
      </c>
      <c r="E14734" t="s">
        <v>538</v>
      </c>
    </row>
    <row r="14735" spans="1:5" x14ac:dyDescent="0.25">
      <c r="A14735" t="s">
        <v>18046</v>
      </c>
      <c r="B14735" t="s">
        <v>20</v>
      </c>
      <c r="C14735" t="s">
        <v>19</v>
      </c>
      <c r="D14735" t="s">
        <v>33</v>
      </c>
      <c r="E14735" t="s">
        <v>533</v>
      </c>
    </row>
    <row r="14736" spans="1:5" x14ac:dyDescent="0.25">
      <c r="A14736" t="s">
        <v>43707</v>
      </c>
      <c r="B14736" t="s">
        <v>20</v>
      </c>
      <c r="C14736" t="s">
        <v>19</v>
      </c>
      <c r="D14736" t="s">
        <v>66</v>
      </c>
      <c r="E14736" t="s">
        <v>533</v>
      </c>
    </row>
    <row r="14737" spans="1:5" x14ac:dyDescent="0.25">
      <c r="A14737" t="s">
        <v>15018</v>
      </c>
      <c r="B14737" t="s">
        <v>20</v>
      </c>
      <c r="C14737" t="s">
        <v>22</v>
      </c>
      <c r="D14737" t="s">
        <v>33</v>
      </c>
      <c r="E14737" t="s">
        <v>693</v>
      </c>
    </row>
    <row r="14738" spans="1:5" x14ac:dyDescent="0.25">
      <c r="A14738" t="s">
        <v>2889</v>
      </c>
      <c r="B14738" t="s">
        <v>20</v>
      </c>
      <c r="C14738" t="s">
        <v>19</v>
      </c>
      <c r="D14738" t="s">
        <v>69</v>
      </c>
      <c r="E14738" t="s">
        <v>553</v>
      </c>
    </row>
    <row r="14739" spans="1:5" x14ac:dyDescent="0.25">
      <c r="A14739" t="s">
        <v>15020</v>
      </c>
      <c r="B14739" t="s">
        <v>20</v>
      </c>
      <c r="C14739" t="s">
        <v>19</v>
      </c>
      <c r="D14739" t="s">
        <v>33</v>
      </c>
      <c r="E14739" t="s">
        <v>538</v>
      </c>
    </row>
    <row r="14740" spans="1:5" x14ac:dyDescent="0.25">
      <c r="A14740" t="s">
        <v>15021</v>
      </c>
      <c r="B14740" t="s">
        <v>20</v>
      </c>
      <c r="C14740" t="s">
        <v>19</v>
      </c>
      <c r="D14740" t="s">
        <v>33</v>
      </c>
      <c r="E14740" t="s">
        <v>530</v>
      </c>
    </row>
    <row r="14741" spans="1:5" x14ac:dyDescent="0.25">
      <c r="A14741" t="s">
        <v>25084</v>
      </c>
      <c r="B14741" t="s">
        <v>20</v>
      </c>
      <c r="C14741" t="s">
        <v>19</v>
      </c>
      <c r="D14741" t="s">
        <v>69</v>
      </c>
      <c r="E14741" t="s">
        <v>553</v>
      </c>
    </row>
    <row r="14742" spans="1:5" x14ac:dyDescent="0.25">
      <c r="A14742" t="s">
        <v>15024</v>
      </c>
      <c r="B14742" t="s">
        <v>20</v>
      </c>
      <c r="C14742" t="s">
        <v>19</v>
      </c>
      <c r="D14742" t="s">
        <v>33</v>
      </c>
      <c r="E14742" t="s">
        <v>538</v>
      </c>
    </row>
    <row r="14743" spans="1:5" x14ac:dyDescent="0.25">
      <c r="A14743" t="s">
        <v>15023</v>
      </c>
      <c r="B14743" t="s">
        <v>20</v>
      </c>
      <c r="C14743" t="s">
        <v>19</v>
      </c>
      <c r="D14743" t="s">
        <v>33</v>
      </c>
      <c r="E14743" t="s">
        <v>530</v>
      </c>
    </row>
    <row r="14744" spans="1:5" x14ac:dyDescent="0.25">
      <c r="A14744" t="s">
        <v>43708</v>
      </c>
      <c r="B14744" t="s">
        <v>16</v>
      </c>
      <c r="C14744" t="s">
        <v>17</v>
      </c>
      <c r="D14744" t="s">
        <v>33</v>
      </c>
      <c r="E14744" t="s">
        <v>650</v>
      </c>
    </row>
    <row r="14745" spans="1:5" x14ac:dyDescent="0.25">
      <c r="A14745" t="s">
        <v>2887</v>
      </c>
      <c r="B14745" t="s">
        <v>20</v>
      </c>
      <c r="C14745" t="s">
        <v>19</v>
      </c>
      <c r="D14745" t="s">
        <v>69</v>
      </c>
      <c r="E14745" t="s">
        <v>553</v>
      </c>
    </row>
    <row r="14746" spans="1:5" x14ac:dyDescent="0.25">
      <c r="A14746" t="s">
        <v>15026</v>
      </c>
      <c r="B14746" t="s">
        <v>20</v>
      </c>
      <c r="C14746" t="s">
        <v>19</v>
      </c>
      <c r="D14746" t="s">
        <v>33</v>
      </c>
      <c r="E14746" t="s">
        <v>562</v>
      </c>
    </row>
    <row r="14747" spans="1:5" x14ac:dyDescent="0.25">
      <c r="A14747" t="s">
        <v>25083</v>
      </c>
      <c r="B14747" t="s">
        <v>20</v>
      </c>
      <c r="C14747" t="s">
        <v>19</v>
      </c>
      <c r="D14747" t="s">
        <v>69</v>
      </c>
      <c r="E14747" t="s">
        <v>553</v>
      </c>
    </row>
    <row r="14748" spans="1:5" x14ac:dyDescent="0.25">
      <c r="A14748" t="s">
        <v>15028</v>
      </c>
      <c r="B14748" t="s">
        <v>20</v>
      </c>
      <c r="C14748" t="s">
        <v>19</v>
      </c>
      <c r="D14748" t="s">
        <v>33</v>
      </c>
      <c r="E14748" t="s">
        <v>530</v>
      </c>
    </row>
    <row r="14749" spans="1:5" x14ac:dyDescent="0.25">
      <c r="A14749" t="s">
        <v>15029</v>
      </c>
      <c r="B14749" t="s">
        <v>16</v>
      </c>
      <c r="C14749" t="s">
        <v>17</v>
      </c>
      <c r="D14749" t="s">
        <v>33</v>
      </c>
      <c r="E14749" t="s">
        <v>653</v>
      </c>
    </row>
    <row r="14750" spans="1:5" x14ac:dyDescent="0.25">
      <c r="A14750" t="s">
        <v>25743</v>
      </c>
      <c r="B14750" t="s">
        <v>20</v>
      </c>
      <c r="C14750" t="s">
        <v>19</v>
      </c>
      <c r="D14750" t="s">
        <v>33</v>
      </c>
      <c r="E14750" t="s">
        <v>553</v>
      </c>
    </row>
    <row r="14751" spans="1:5" x14ac:dyDescent="0.25">
      <c r="A14751" t="s">
        <v>15031</v>
      </c>
      <c r="B14751" t="s">
        <v>20</v>
      </c>
      <c r="C14751" t="s">
        <v>19</v>
      </c>
      <c r="D14751" t="s">
        <v>33</v>
      </c>
      <c r="E14751" t="s">
        <v>562</v>
      </c>
    </row>
    <row r="14752" spans="1:5" x14ac:dyDescent="0.25">
      <c r="A14752" t="s">
        <v>15034</v>
      </c>
      <c r="B14752" t="s">
        <v>20</v>
      </c>
      <c r="C14752" t="s">
        <v>19</v>
      </c>
      <c r="D14752" t="s">
        <v>33</v>
      </c>
      <c r="E14752" t="s">
        <v>538</v>
      </c>
    </row>
    <row r="14753" spans="1:5" x14ac:dyDescent="0.25">
      <c r="A14753" t="s">
        <v>25744</v>
      </c>
      <c r="B14753" t="s">
        <v>20</v>
      </c>
      <c r="C14753" t="s">
        <v>19</v>
      </c>
      <c r="D14753" t="s">
        <v>33</v>
      </c>
      <c r="E14753" t="s">
        <v>553</v>
      </c>
    </row>
    <row r="14754" spans="1:5" x14ac:dyDescent="0.25">
      <c r="A14754" t="s">
        <v>15033</v>
      </c>
      <c r="B14754" t="s">
        <v>20</v>
      </c>
      <c r="C14754" t="s">
        <v>19</v>
      </c>
      <c r="D14754" t="s">
        <v>33</v>
      </c>
      <c r="E14754" t="s">
        <v>530</v>
      </c>
    </row>
    <row r="14755" spans="1:5" x14ac:dyDescent="0.25">
      <c r="A14755" t="s">
        <v>25778</v>
      </c>
      <c r="B14755" t="s">
        <v>20</v>
      </c>
      <c r="C14755" t="s">
        <v>19</v>
      </c>
      <c r="D14755" t="s">
        <v>33</v>
      </c>
      <c r="E14755" t="s">
        <v>553</v>
      </c>
    </row>
    <row r="14756" spans="1:5" x14ac:dyDescent="0.25">
      <c r="A14756" t="s">
        <v>15036</v>
      </c>
      <c r="B14756" t="s">
        <v>20</v>
      </c>
      <c r="C14756" t="s">
        <v>19</v>
      </c>
      <c r="D14756" t="s">
        <v>33</v>
      </c>
      <c r="E14756" t="s">
        <v>530</v>
      </c>
    </row>
    <row r="14757" spans="1:5" x14ac:dyDescent="0.25">
      <c r="A14757" t="s">
        <v>25780</v>
      </c>
      <c r="B14757" t="s">
        <v>20</v>
      </c>
      <c r="C14757" t="s">
        <v>19</v>
      </c>
      <c r="D14757" t="s">
        <v>33</v>
      </c>
      <c r="E14757" t="s">
        <v>553</v>
      </c>
    </row>
    <row r="14758" spans="1:5" x14ac:dyDescent="0.25">
      <c r="A14758" t="s">
        <v>15038</v>
      </c>
      <c r="B14758" t="s">
        <v>20</v>
      </c>
      <c r="C14758" t="s">
        <v>19</v>
      </c>
      <c r="D14758" t="s">
        <v>33</v>
      </c>
      <c r="E14758" t="s">
        <v>538</v>
      </c>
    </row>
    <row r="14759" spans="1:5" x14ac:dyDescent="0.25">
      <c r="A14759" t="s">
        <v>15039</v>
      </c>
      <c r="B14759" t="s">
        <v>20</v>
      </c>
      <c r="C14759" t="s">
        <v>19</v>
      </c>
      <c r="D14759" t="s">
        <v>33</v>
      </c>
      <c r="E14759" t="s">
        <v>538</v>
      </c>
    </row>
    <row r="14760" spans="1:5" x14ac:dyDescent="0.25">
      <c r="A14760" t="s">
        <v>15040</v>
      </c>
      <c r="B14760" t="s">
        <v>20</v>
      </c>
      <c r="C14760" t="s">
        <v>19</v>
      </c>
      <c r="D14760" t="s">
        <v>33</v>
      </c>
      <c r="E14760" t="s">
        <v>530</v>
      </c>
    </row>
    <row r="14761" spans="1:5" x14ac:dyDescent="0.25">
      <c r="A14761" t="s">
        <v>26158</v>
      </c>
      <c r="B14761" t="s">
        <v>20</v>
      </c>
      <c r="C14761" t="s">
        <v>19</v>
      </c>
      <c r="D14761" t="s">
        <v>33</v>
      </c>
      <c r="E14761" t="s">
        <v>553</v>
      </c>
    </row>
    <row r="14762" spans="1:5" x14ac:dyDescent="0.25">
      <c r="A14762" t="s">
        <v>24981</v>
      </c>
      <c r="B14762" t="s">
        <v>20</v>
      </c>
      <c r="C14762" t="s">
        <v>19</v>
      </c>
      <c r="D14762" t="s">
        <v>33</v>
      </c>
      <c r="E14762" t="s">
        <v>553</v>
      </c>
    </row>
    <row r="14763" spans="1:5" x14ac:dyDescent="0.25">
      <c r="A14763" t="s">
        <v>24974</v>
      </c>
      <c r="B14763" t="s">
        <v>20</v>
      </c>
      <c r="C14763" t="s">
        <v>19</v>
      </c>
      <c r="D14763" t="s">
        <v>33</v>
      </c>
      <c r="E14763" t="s">
        <v>553</v>
      </c>
    </row>
    <row r="14764" spans="1:5" x14ac:dyDescent="0.25">
      <c r="A14764" t="s">
        <v>24971</v>
      </c>
      <c r="B14764" t="s">
        <v>20</v>
      </c>
      <c r="C14764" t="s">
        <v>19</v>
      </c>
      <c r="D14764" t="s">
        <v>33</v>
      </c>
      <c r="E14764" t="s">
        <v>553</v>
      </c>
    </row>
    <row r="14765" spans="1:5" x14ac:dyDescent="0.25">
      <c r="A14765" t="s">
        <v>15042</v>
      </c>
      <c r="B14765" t="s">
        <v>20</v>
      </c>
      <c r="C14765" t="s">
        <v>19</v>
      </c>
      <c r="D14765" t="s">
        <v>33</v>
      </c>
      <c r="E14765" t="s">
        <v>530</v>
      </c>
    </row>
    <row r="14766" spans="1:5" x14ac:dyDescent="0.25">
      <c r="A14766" t="s">
        <v>15902</v>
      </c>
      <c r="B14766" t="s">
        <v>20</v>
      </c>
      <c r="C14766" t="s">
        <v>19</v>
      </c>
      <c r="D14766" t="s">
        <v>33</v>
      </c>
      <c r="E14766" t="s">
        <v>533</v>
      </c>
    </row>
    <row r="14767" spans="1:5" x14ac:dyDescent="0.25">
      <c r="A14767" t="s">
        <v>15044</v>
      </c>
      <c r="B14767" t="s">
        <v>20</v>
      </c>
      <c r="C14767" t="s">
        <v>19</v>
      </c>
      <c r="D14767" t="s">
        <v>33</v>
      </c>
      <c r="E14767" t="s">
        <v>530</v>
      </c>
    </row>
    <row r="14768" spans="1:5" x14ac:dyDescent="0.25">
      <c r="A14768" t="s">
        <v>9196</v>
      </c>
      <c r="B14768" t="s">
        <v>20</v>
      </c>
      <c r="C14768" t="s">
        <v>19</v>
      </c>
      <c r="D14768" t="s">
        <v>33</v>
      </c>
      <c r="E14768" t="s">
        <v>553</v>
      </c>
    </row>
    <row r="14769" spans="1:5" x14ac:dyDescent="0.25">
      <c r="A14769" t="s">
        <v>15046</v>
      </c>
      <c r="B14769" t="s">
        <v>20</v>
      </c>
      <c r="C14769" t="s">
        <v>23</v>
      </c>
      <c r="D14769" t="s">
        <v>33</v>
      </c>
      <c r="E14769" t="s">
        <v>740</v>
      </c>
    </row>
    <row r="14770" spans="1:5" x14ac:dyDescent="0.25">
      <c r="A14770" t="s">
        <v>21280</v>
      </c>
      <c r="B14770" t="s">
        <v>20</v>
      </c>
      <c r="C14770" t="s">
        <v>19</v>
      </c>
      <c r="D14770" t="s">
        <v>33</v>
      </c>
      <c r="E14770" t="s">
        <v>553</v>
      </c>
    </row>
    <row r="14771" spans="1:5" x14ac:dyDescent="0.25">
      <c r="A14771" t="s">
        <v>15048</v>
      </c>
      <c r="B14771" t="s">
        <v>20</v>
      </c>
      <c r="C14771" t="s">
        <v>19</v>
      </c>
      <c r="D14771" t="s">
        <v>33</v>
      </c>
      <c r="E14771" t="s">
        <v>530</v>
      </c>
    </row>
    <row r="14772" spans="1:5" x14ac:dyDescent="0.25">
      <c r="A14772" t="s">
        <v>15050</v>
      </c>
      <c r="B14772" t="s">
        <v>20</v>
      </c>
      <c r="C14772" t="s">
        <v>19</v>
      </c>
      <c r="D14772" t="s">
        <v>33</v>
      </c>
      <c r="E14772" t="s">
        <v>530</v>
      </c>
    </row>
    <row r="14773" spans="1:5" x14ac:dyDescent="0.25">
      <c r="A14773" t="s">
        <v>9195</v>
      </c>
      <c r="B14773" t="s">
        <v>20</v>
      </c>
      <c r="C14773" t="s">
        <v>19</v>
      </c>
      <c r="D14773" t="s">
        <v>33</v>
      </c>
      <c r="E14773" t="s">
        <v>553</v>
      </c>
    </row>
    <row r="14774" spans="1:5" x14ac:dyDescent="0.25">
      <c r="A14774" t="s">
        <v>15051</v>
      </c>
      <c r="B14774" t="s">
        <v>20</v>
      </c>
      <c r="C14774" t="s">
        <v>19</v>
      </c>
      <c r="D14774" t="s">
        <v>33</v>
      </c>
      <c r="E14774" t="s">
        <v>562</v>
      </c>
    </row>
    <row r="14775" spans="1:5" x14ac:dyDescent="0.25">
      <c r="A14775" t="s">
        <v>15053</v>
      </c>
      <c r="B14775" t="s">
        <v>20</v>
      </c>
      <c r="C14775" t="s">
        <v>19</v>
      </c>
      <c r="D14775" t="s">
        <v>33</v>
      </c>
      <c r="E14775" t="s">
        <v>530</v>
      </c>
    </row>
    <row r="14776" spans="1:5" x14ac:dyDescent="0.25">
      <c r="A14776" t="s">
        <v>15052</v>
      </c>
      <c r="B14776" t="s">
        <v>20</v>
      </c>
      <c r="C14776" t="s">
        <v>19</v>
      </c>
      <c r="D14776" t="s">
        <v>33</v>
      </c>
      <c r="E14776" t="s">
        <v>538</v>
      </c>
    </row>
    <row r="14777" spans="1:5" x14ac:dyDescent="0.25">
      <c r="A14777" t="s">
        <v>21279</v>
      </c>
      <c r="B14777" t="s">
        <v>20</v>
      </c>
      <c r="C14777" t="s">
        <v>19</v>
      </c>
      <c r="D14777" t="s">
        <v>33</v>
      </c>
      <c r="E14777" t="s">
        <v>553</v>
      </c>
    </row>
    <row r="14778" spans="1:5" x14ac:dyDescent="0.25">
      <c r="A14778" t="s">
        <v>15055</v>
      </c>
      <c r="B14778" t="s">
        <v>20</v>
      </c>
      <c r="C14778" t="s">
        <v>19</v>
      </c>
      <c r="D14778" t="s">
        <v>33</v>
      </c>
      <c r="E14778" t="s">
        <v>530</v>
      </c>
    </row>
    <row r="14779" spans="1:5" x14ac:dyDescent="0.25">
      <c r="A14779" t="s">
        <v>25274</v>
      </c>
      <c r="B14779" t="s">
        <v>20</v>
      </c>
      <c r="C14779" t="s">
        <v>19</v>
      </c>
      <c r="D14779" t="s">
        <v>33</v>
      </c>
      <c r="E14779" t="s">
        <v>553</v>
      </c>
    </row>
    <row r="14780" spans="1:5" x14ac:dyDescent="0.25">
      <c r="A14780" t="s">
        <v>15056</v>
      </c>
      <c r="B14780" t="s">
        <v>20</v>
      </c>
      <c r="C14780" t="s">
        <v>19</v>
      </c>
      <c r="D14780" t="s">
        <v>33</v>
      </c>
      <c r="E14780" t="s">
        <v>530</v>
      </c>
    </row>
    <row r="14781" spans="1:5" x14ac:dyDescent="0.25">
      <c r="A14781" t="s">
        <v>15058</v>
      </c>
      <c r="B14781" t="s">
        <v>20</v>
      </c>
      <c r="C14781" t="s">
        <v>19</v>
      </c>
      <c r="D14781" t="s">
        <v>33</v>
      </c>
      <c r="E14781" t="s">
        <v>530</v>
      </c>
    </row>
    <row r="14782" spans="1:5" x14ac:dyDescent="0.25">
      <c r="A14782" t="s">
        <v>2805</v>
      </c>
      <c r="B14782" t="s">
        <v>20</v>
      </c>
      <c r="C14782" t="s">
        <v>19</v>
      </c>
      <c r="D14782" t="s">
        <v>33</v>
      </c>
      <c r="E14782" t="s">
        <v>533</v>
      </c>
    </row>
    <row r="14783" spans="1:5" x14ac:dyDescent="0.25">
      <c r="A14783" t="s">
        <v>16831</v>
      </c>
      <c r="B14783" t="s">
        <v>20</v>
      </c>
      <c r="C14783" t="s">
        <v>19</v>
      </c>
      <c r="D14783" t="s">
        <v>33</v>
      </c>
      <c r="E14783" t="s">
        <v>533</v>
      </c>
    </row>
    <row r="14784" spans="1:5" x14ac:dyDescent="0.25">
      <c r="A14784" t="s">
        <v>15061</v>
      </c>
      <c r="B14784" t="s">
        <v>20</v>
      </c>
      <c r="C14784" t="s">
        <v>19</v>
      </c>
      <c r="D14784" t="s">
        <v>33</v>
      </c>
      <c r="E14784" t="s">
        <v>530</v>
      </c>
    </row>
    <row r="14785" spans="1:5" x14ac:dyDescent="0.25">
      <c r="A14785" t="s">
        <v>15062</v>
      </c>
      <c r="B14785" t="s">
        <v>20</v>
      </c>
      <c r="C14785" t="s">
        <v>19</v>
      </c>
      <c r="D14785" t="s">
        <v>33</v>
      </c>
      <c r="E14785" t="s">
        <v>562</v>
      </c>
    </row>
    <row r="14786" spans="1:5" x14ac:dyDescent="0.25">
      <c r="A14786" t="s">
        <v>12796</v>
      </c>
      <c r="B14786" t="s">
        <v>20</v>
      </c>
      <c r="C14786" t="s">
        <v>19</v>
      </c>
      <c r="D14786" t="s">
        <v>33</v>
      </c>
      <c r="E14786" t="s">
        <v>533</v>
      </c>
    </row>
    <row r="14787" spans="1:5" x14ac:dyDescent="0.25">
      <c r="A14787" t="s">
        <v>15064</v>
      </c>
      <c r="B14787" t="s">
        <v>20</v>
      </c>
      <c r="C14787" t="s">
        <v>19</v>
      </c>
      <c r="D14787" t="s">
        <v>33</v>
      </c>
      <c r="E14787" t="s">
        <v>562</v>
      </c>
    </row>
    <row r="14788" spans="1:5" x14ac:dyDescent="0.25">
      <c r="A14788" t="s">
        <v>17613</v>
      </c>
      <c r="B14788" t="s">
        <v>20</v>
      </c>
      <c r="C14788" t="s">
        <v>19</v>
      </c>
      <c r="D14788" t="s">
        <v>33</v>
      </c>
      <c r="E14788" t="s">
        <v>533</v>
      </c>
    </row>
    <row r="14789" spans="1:5" x14ac:dyDescent="0.25">
      <c r="A14789" t="s">
        <v>15066</v>
      </c>
      <c r="B14789" t="s">
        <v>20</v>
      </c>
      <c r="C14789" t="s">
        <v>19</v>
      </c>
      <c r="D14789" t="s">
        <v>33</v>
      </c>
      <c r="E14789" t="s">
        <v>562</v>
      </c>
    </row>
    <row r="14790" spans="1:5" x14ac:dyDescent="0.25">
      <c r="A14790" t="s">
        <v>15067</v>
      </c>
      <c r="B14790" t="s">
        <v>20</v>
      </c>
      <c r="C14790" t="s">
        <v>19</v>
      </c>
      <c r="D14790" t="s">
        <v>33</v>
      </c>
      <c r="E14790" t="s">
        <v>538</v>
      </c>
    </row>
    <row r="14791" spans="1:5" x14ac:dyDescent="0.25">
      <c r="A14791" t="s">
        <v>15068</v>
      </c>
      <c r="B14791" t="s">
        <v>20</v>
      </c>
      <c r="C14791" t="s">
        <v>19</v>
      </c>
      <c r="D14791" t="s">
        <v>33</v>
      </c>
      <c r="E14791" t="s">
        <v>530</v>
      </c>
    </row>
    <row r="14792" spans="1:5" x14ac:dyDescent="0.25">
      <c r="A14792" t="s">
        <v>20739</v>
      </c>
      <c r="B14792" t="s">
        <v>20</v>
      </c>
      <c r="C14792" t="s">
        <v>19</v>
      </c>
      <c r="D14792" t="s">
        <v>33</v>
      </c>
      <c r="E14792" t="s">
        <v>553</v>
      </c>
    </row>
    <row r="14793" spans="1:5" x14ac:dyDescent="0.25">
      <c r="A14793" t="s">
        <v>1529</v>
      </c>
      <c r="B14793" t="s">
        <v>20</v>
      </c>
      <c r="C14793" t="s">
        <v>19</v>
      </c>
      <c r="D14793" t="s">
        <v>33</v>
      </c>
      <c r="E14793" t="s">
        <v>533</v>
      </c>
    </row>
    <row r="14794" spans="1:5" x14ac:dyDescent="0.25">
      <c r="A14794" t="s">
        <v>15071</v>
      </c>
      <c r="B14794" t="s">
        <v>20</v>
      </c>
      <c r="C14794" t="s">
        <v>19</v>
      </c>
      <c r="D14794" t="s">
        <v>33</v>
      </c>
      <c r="E14794" t="s">
        <v>562</v>
      </c>
    </row>
    <row r="14795" spans="1:5" x14ac:dyDescent="0.25">
      <c r="A14795" t="s">
        <v>15072</v>
      </c>
      <c r="B14795" t="s">
        <v>20</v>
      </c>
      <c r="C14795" t="s">
        <v>19</v>
      </c>
      <c r="D14795" t="s">
        <v>33</v>
      </c>
      <c r="E14795" t="s">
        <v>562</v>
      </c>
    </row>
    <row r="14796" spans="1:5" x14ac:dyDescent="0.25">
      <c r="A14796" t="s">
        <v>15074</v>
      </c>
      <c r="B14796" t="s">
        <v>20</v>
      </c>
      <c r="C14796" t="s">
        <v>19</v>
      </c>
      <c r="D14796" t="s">
        <v>33</v>
      </c>
      <c r="E14796" t="s">
        <v>562</v>
      </c>
    </row>
    <row r="14797" spans="1:5" x14ac:dyDescent="0.25">
      <c r="A14797" t="s">
        <v>12957</v>
      </c>
      <c r="B14797" t="s">
        <v>20</v>
      </c>
      <c r="C14797" t="s">
        <v>19</v>
      </c>
      <c r="D14797" t="s">
        <v>33</v>
      </c>
      <c r="E14797" t="s">
        <v>533</v>
      </c>
    </row>
    <row r="14798" spans="1:5" x14ac:dyDescent="0.25">
      <c r="A14798" t="s">
        <v>15835</v>
      </c>
      <c r="B14798" t="s">
        <v>20</v>
      </c>
      <c r="C14798" t="s">
        <v>19</v>
      </c>
      <c r="D14798" t="s">
        <v>33</v>
      </c>
      <c r="E14798" t="s">
        <v>533</v>
      </c>
    </row>
    <row r="14799" spans="1:5" x14ac:dyDescent="0.25">
      <c r="A14799" t="s">
        <v>43709</v>
      </c>
      <c r="B14799" t="s">
        <v>20</v>
      </c>
      <c r="C14799" t="s">
        <v>23</v>
      </c>
      <c r="D14799" t="s">
        <v>67</v>
      </c>
      <c r="E14799" t="s">
        <v>734</v>
      </c>
    </row>
    <row r="14800" spans="1:5" x14ac:dyDescent="0.25">
      <c r="A14800" t="s">
        <v>16918</v>
      </c>
      <c r="B14800" t="s">
        <v>20</v>
      </c>
      <c r="C14800" t="s">
        <v>19</v>
      </c>
      <c r="D14800" t="s">
        <v>33</v>
      </c>
      <c r="E14800" t="s">
        <v>533</v>
      </c>
    </row>
    <row r="14801" spans="1:5" x14ac:dyDescent="0.25">
      <c r="A14801" t="s">
        <v>15076</v>
      </c>
      <c r="B14801" t="s">
        <v>20</v>
      </c>
      <c r="C14801" t="s">
        <v>19</v>
      </c>
      <c r="D14801" t="s">
        <v>33</v>
      </c>
      <c r="E14801" t="s">
        <v>530</v>
      </c>
    </row>
    <row r="14802" spans="1:5" x14ac:dyDescent="0.25">
      <c r="A14802" t="s">
        <v>15077</v>
      </c>
      <c r="B14802" t="s">
        <v>20</v>
      </c>
      <c r="C14802" t="s">
        <v>19</v>
      </c>
      <c r="D14802" t="s">
        <v>33</v>
      </c>
      <c r="E14802" t="s">
        <v>538</v>
      </c>
    </row>
    <row r="14803" spans="1:5" x14ac:dyDescent="0.25">
      <c r="A14803" t="s">
        <v>15079</v>
      </c>
      <c r="B14803" t="s">
        <v>20</v>
      </c>
      <c r="C14803" t="s">
        <v>19</v>
      </c>
      <c r="D14803" t="s">
        <v>33</v>
      </c>
      <c r="E14803" t="s">
        <v>530</v>
      </c>
    </row>
    <row r="14804" spans="1:5" x14ac:dyDescent="0.25">
      <c r="A14804" t="s">
        <v>13089</v>
      </c>
      <c r="B14804" t="s">
        <v>20</v>
      </c>
      <c r="C14804" t="s">
        <v>19</v>
      </c>
      <c r="D14804" t="s">
        <v>33</v>
      </c>
      <c r="E14804" t="s">
        <v>533</v>
      </c>
    </row>
    <row r="14805" spans="1:5" x14ac:dyDescent="0.25">
      <c r="A14805" t="s">
        <v>15080</v>
      </c>
      <c r="B14805" t="s">
        <v>20</v>
      </c>
      <c r="C14805" t="s">
        <v>19</v>
      </c>
      <c r="D14805" t="s">
        <v>33</v>
      </c>
      <c r="E14805" t="s">
        <v>538</v>
      </c>
    </row>
    <row r="14806" spans="1:5" x14ac:dyDescent="0.25">
      <c r="A14806" t="s">
        <v>21986</v>
      </c>
      <c r="B14806" t="s">
        <v>20</v>
      </c>
      <c r="C14806" t="s">
        <v>19</v>
      </c>
      <c r="D14806" t="s">
        <v>33</v>
      </c>
      <c r="E14806" t="s">
        <v>533</v>
      </c>
    </row>
    <row r="14807" spans="1:5" x14ac:dyDescent="0.25">
      <c r="A14807" t="s">
        <v>15081</v>
      </c>
      <c r="B14807" t="s">
        <v>20</v>
      </c>
      <c r="C14807" t="s">
        <v>19</v>
      </c>
      <c r="D14807" t="s">
        <v>33</v>
      </c>
      <c r="E14807" t="s">
        <v>530</v>
      </c>
    </row>
    <row r="14808" spans="1:5" x14ac:dyDescent="0.25">
      <c r="A14808" t="s">
        <v>15083</v>
      </c>
      <c r="B14808" t="s">
        <v>20</v>
      </c>
      <c r="C14808" t="s">
        <v>19</v>
      </c>
      <c r="D14808" t="s">
        <v>33</v>
      </c>
      <c r="E14808" t="s">
        <v>921</v>
      </c>
    </row>
    <row r="14809" spans="1:5" x14ac:dyDescent="0.25">
      <c r="A14809" t="s">
        <v>15084</v>
      </c>
      <c r="B14809" t="s">
        <v>20</v>
      </c>
      <c r="C14809" t="s">
        <v>19</v>
      </c>
      <c r="D14809" t="s">
        <v>33</v>
      </c>
      <c r="E14809" t="s">
        <v>538</v>
      </c>
    </row>
    <row r="14810" spans="1:5" x14ac:dyDescent="0.25">
      <c r="A14810" t="s">
        <v>10488</v>
      </c>
      <c r="B14810" t="s">
        <v>20</v>
      </c>
      <c r="C14810" t="s">
        <v>19</v>
      </c>
      <c r="D14810" t="s">
        <v>33</v>
      </c>
      <c r="E14810" t="s">
        <v>533</v>
      </c>
    </row>
    <row r="14811" spans="1:5" x14ac:dyDescent="0.25">
      <c r="A14811" t="s">
        <v>15086</v>
      </c>
      <c r="B14811" t="s">
        <v>20</v>
      </c>
      <c r="C14811" t="s">
        <v>19</v>
      </c>
      <c r="D14811" t="s">
        <v>33</v>
      </c>
      <c r="E14811" t="s">
        <v>530</v>
      </c>
    </row>
    <row r="14812" spans="1:5" x14ac:dyDescent="0.25">
      <c r="A14812" t="s">
        <v>15087</v>
      </c>
      <c r="B14812" t="s">
        <v>16</v>
      </c>
      <c r="C14812" t="s">
        <v>17</v>
      </c>
      <c r="D14812" t="s">
        <v>33</v>
      </c>
      <c r="E14812" t="s">
        <v>653</v>
      </c>
    </row>
    <row r="14813" spans="1:5" x14ac:dyDescent="0.25">
      <c r="A14813" t="s">
        <v>15088</v>
      </c>
      <c r="B14813" t="s">
        <v>16</v>
      </c>
      <c r="C14813" t="s">
        <v>17</v>
      </c>
      <c r="D14813" t="s">
        <v>33</v>
      </c>
      <c r="E14813" t="s">
        <v>653</v>
      </c>
    </row>
    <row r="14814" spans="1:5" x14ac:dyDescent="0.25">
      <c r="A14814" t="s">
        <v>9256</v>
      </c>
      <c r="B14814" t="s">
        <v>20</v>
      </c>
      <c r="C14814" t="s">
        <v>19</v>
      </c>
      <c r="D14814" t="s">
        <v>33</v>
      </c>
      <c r="E14814" t="s">
        <v>553</v>
      </c>
    </row>
    <row r="14815" spans="1:5" x14ac:dyDescent="0.25">
      <c r="A14815" t="s">
        <v>15089</v>
      </c>
      <c r="B14815" t="s">
        <v>20</v>
      </c>
      <c r="C14815" t="s">
        <v>19</v>
      </c>
      <c r="D14815" t="s">
        <v>33</v>
      </c>
      <c r="E14815" t="s">
        <v>538</v>
      </c>
    </row>
    <row r="14816" spans="1:5" x14ac:dyDescent="0.25">
      <c r="A14816" t="s">
        <v>15091</v>
      </c>
      <c r="B14816" t="s">
        <v>20</v>
      </c>
      <c r="C14816" t="s">
        <v>19</v>
      </c>
      <c r="D14816" t="s">
        <v>33</v>
      </c>
      <c r="E14816" t="s">
        <v>530</v>
      </c>
    </row>
    <row r="14817" spans="1:5" x14ac:dyDescent="0.25">
      <c r="A14817" t="s">
        <v>15093</v>
      </c>
      <c r="B14817" t="s">
        <v>20</v>
      </c>
      <c r="C14817" t="s">
        <v>19</v>
      </c>
      <c r="D14817" t="s">
        <v>33</v>
      </c>
      <c r="E14817" t="s">
        <v>556</v>
      </c>
    </row>
    <row r="14818" spans="1:5" x14ac:dyDescent="0.25">
      <c r="A14818" t="s">
        <v>2615</v>
      </c>
      <c r="B14818" t="s">
        <v>20</v>
      </c>
      <c r="C14818" t="s">
        <v>19</v>
      </c>
      <c r="D14818" t="s">
        <v>33</v>
      </c>
      <c r="E14818" t="s">
        <v>533</v>
      </c>
    </row>
    <row r="14819" spans="1:5" x14ac:dyDescent="0.25">
      <c r="A14819" t="s">
        <v>2617</v>
      </c>
      <c r="B14819" t="s">
        <v>20</v>
      </c>
      <c r="C14819" t="s">
        <v>19</v>
      </c>
      <c r="D14819" t="s">
        <v>33</v>
      </c>
      <c r="E14819" t="s">
        <v>533</v>
      </c>
    </row>
    <row r="14820" spans="1:5" x14ac:dyDescent="0.25">
      <c r="A14820" t="s">
        <v>25197</v>
      </c>
      <c r="B14820" t="s">
        <v>20</v>
      </c>
      <c r="C14820" t="s">
        <v>19</v>
      </c>
      <c r="D14820" t="s">
        <v>33</v>
      </c>
      <c r="E14820" t="s">
        <v>533</v>
      </c>
    </row>
    <row r="14821" spans="1:5" x14ac:dyDescent="0.25">
      <c r="A14821" t="s">
        <v>25199</v>
      </c>
      <c r="B14821" t="s">
        <v>20</v>
      </c>
      <c r="C14821" t="s">
        <v>19</v>
      </c>
      <c r="D14821" t="s">
        <v>33</v>
      </c>
      <c r="E14821" t="s">
        <v>533</v>
      </c>
    </row>
    <row r="14822" spans="1:5" x14ac:dyDescent="0.25">
      <c r="A14822" t="s">
        <v>15097</v>
      </c>
      <c r="B14822" t="s">
        <v>16</v>
      </c>
      <c r="C14822" t="s">
        <v>17</v>
      </c>
      <c r="D14822" t="s">
        <v>33</v>
      </c>
      <c r="E14822" t="s">
        <v>653</v>
      </c>
    </row>
    <row r="14823" spans="1:5" x14ac:dyDescent="0.25">
      <c r="A14823" t="s">
        <v>15098</v>
      </c>
      <c r="B14823" t="s">
        <v>16</v>
      </c>
      <c r="C14823" t="s">
        <v>17</v>
      </c>
      <c r="D14823" t="s">
        <v>33</v>
      </c>
      <c r="E14823" t="s">
        <v>653</v>
      </c>
    </row>
    <row r="14824" spans="1:5" x14ac:dyDescent="0.25">
      <c r="A14824" t="s">
        <v>10476</v>
      </c>
      <c r="B14824" t="s">
        <v>20</v>
      </c>
      <c r="C14824" t="s">
        <v>19</v>
      </c>
      <c r="D14824" t="s">
        <v>33</v>
      </c>
      <c r="E14824" t="s">
        <v>553</v>
      </c>
    </row>
    <row r="14825" spans="1:5" x14ac:dyDescent="0.25">
      <c r="A14825" t="s">
        <v>15100</v>
      </c>
      <c r="B14825" t="s">
        <v>16</v>
      </c>
      <c r="C14825" t="s">
        <v>17</v>
      </c>
      <c r="D14825" t="s">
        <v>33</v>
      </c>
      <c r="E14825" t="s">
        <v>653</v>
      </c>
    </row>
    <row r="14826" spans="1:5" x14ac:dyDescent="0.25">
      <c r="A14826" t="s">
        <v>18965</v>
      </c>
      <c r="B14826" t="s">
        <v>20</v>
      </c>
      <c r="C14826" t="s">
        <v>19</v>
      </c>
      <c r="D14826" t="s">
        <v>33</v>
      </c>
      <c r="E14826" t="s">
        <v>533</v>
      </c>
    </row>
    <row r="14827" spans="1:5" x14ac:dyDescent="0.25">
      <c r="A14827" t="s">
        <v>15102</v>
      </c>
      <c r="B14827" t="s">
        <v>20</v>
      </c>
      <c r="C14827" t="s">
        <v>21</v>
      </c>
      <c r="D14827" t="s">
        <v>33</v>
      </c>
      <c r="E14827" t="s">
        <v>582</v>
      </c>
    </row>
    <row r="14828" spans="1:5" x14ac:dyDescent="0.25">
      <c r="A14828" t="s">
        <v>13053</v>
      </c>
      <c r="B14828" t="s">
        <v>20</v>
      </c>
      <c r="C14828" t="s">
        <v>19</v>
      </c>
      <c r="D14828" t="s">
        <v>33</v>
      </c>
      <c r="E14828" t="s">
        <v>553</v>
      </c>
    </row>
    <row r="14829" spans="1:5" x14ac:dyDescent="0.25">
      <c r="A14829" t="s">
        <v>15104</v>
      </c>
      <c r="B14829" t="s">
        <v>20</v>
      </c>
      <c r="C14829" t="s">
        <v>21</v>
      </c>
      <c r="D14829" t="s">
        <v>33</v>
      </c>
      <c r="E14829" t="s">
        <v>582</v>
      </c>
    </row>
    <row r="14830" spans="1:5" x14ac:dyDescent="0.25">
      <c r="A14830" t="s">
        <v>18745</v>
      </c>
      <c r="B14830" t="s">
        <v>20</v>
      </c>
      <c r="C14830" t="s">
        <v>19</v>
      </c>
      <c r="D14830" t="s">
        <v>33</v>
      </c>
      <c r="E14830" t="s">
        <v>533</v>
      </c>
    </row>
    <row r="14831" spans="1:5" x14ac:dyDescent="0.25">
      <c r="A14831" t="s">
        <v>15106</v>
      </c>
      <c r="B14831" t="s">
        <v>20</v>
      </c>
      <c r="C14831" t="s">
        <v>21</v>
      </c>
      <c r="D14831" t="s">
        <v>33</v>
      </c>
      <c r="E14831" t="s">
        <v>582</v>
      </c>
    </row>
    <row r="14832" spans="1:5" x14ac:dyDescent="0.25">
      <c r="A14832" t="s">
        <v>8390</v>
      </c>
      <c r="B14832" t="s">
        <v>16</v>
      </c>
      <c r="C14832" t="s">
        <v>15</v>
      </c>
      <c r="D14832" t="s">
        <v>33</v>
      </c>
      <c r="E14832" t="s">
        <v>628</v>
      </c>
    </row>
    <row r="14833" spans="1:5" x14ac:dyDescent="0.25">
      <c r="A14833" t="s">
        <v>27104</v>
      </c>
      <c r="B14833" t="s">
        <v>20</v>
      </c>
      <c r="C14833" t="s">
        <v>25</v>
      </c>
      <c r="D14833" t="s">
        <v>33</v>
      </c>
      <c r="E14833" t="s">
        <v>707</v>
      </c>
    </row>
    <row r="14834" spans="1:5" x14ac:dyDescent="0.25">
      <c r="A14834" t="s">
        <v>19959</v>
      </c>
      <c r="B14834" t="s">
        <v>20</v>
      </c>
      <c r="C14834" t="s">
        <v>23</v>
      </c>
      <c r="D14834" t="s">
        <v>33</v>
      </c>
      <c r="E14834" t="s">
        <v>648</v>
      </c>
    </row>
    <row r="14835" spans="1:5" x14ac:dyDescent="0.25">
      <c r="A14835" t="s">
        <v>23451</v>
      </c>
      <c r="B14835" t="s">
        <v>20</v>
      </c>
      <c r="C14835" t="s">
        <v>19</v>
      </c>
      <c r="D14835" t="s">
        <v>33</v>
      </c>
      <c r="E14835" t="s">
        <v>533</v>
      </c>
    </row>
    <row r="14836" spans="1:5" x14ac:dyDescent="0.25">
      <c r="A14836" t="s">
        <v>23632</v>
      </c>
      <c r="B14836" t="s">
        <v>20</v>
      </c>
      <c r="C14836" t="s">
        <v>19</v>
      </c>
      <c r="D14836" t="s">
        <v>33</v>
      </c>
      <c r="E14836" t="s">
        <v>533</v>
      </c>
    </row>
    <row r="14837" spans="1:5" x14ac:dyDescent="0.25">
      <c r="A14837" t="s">
        <v>16088</v>
      </c>
      <c r="B14837" t="s">
        <v>20</v>
      </c>
      <c r="C14837" t="s">
        <v>25</v>
      </c>
      <c r="D14837" t="s">
        <v>33</v>
      </c>
      <c r="E14837" t="s">
        <v>707</v>
      </c>
    </row>
    <row r="14838" spans="1:5" x14ac:dyDescent="0.25">
      <c r="A14838" t="s">
        <v>19765</v>
      </c>
      <c r="B14838" t="s">
        <v>20</v>
      </c>
      <c r="C14838" t="s">
        <v>25</v>
      </c>
      <c r="D14838" t="s">
        <v>33</v>
      </c>
      <c r="E14838" t="s">
        <v>707</v>
      </c>
    </row>
    <row r="14839" spans="1:5" x14ac:dyDescent="0.25">
      <c r="A14839" t="s">
        <v>25312</v>
      </c>
      <c r="B14839" t="s">
        <v>20</v>
      </c>
      <c r="C14839" t="s">
        <v>23</v>
      </c>
      <c r="D14839" t="s">
        <v>65</v>
      </c>
      <c r="E14839" t="s">
        <v>648</v>
      </c>
    </row>
    <row r="14840" spans="1:5" x14ac:dyDescent="0.25">
      <c r="A14840" t="s">
        <v>15115</v>
      </c>
      <c r="B14840" t="s">
        <v>20</v>
      </c>
      <c r="C14840" t="s">
        <v>19</v>
      </c>
      <c r="D14840" t="s">
        <v>33</v>
      </c>
      <c r="E14840" t="s">
        <v>530</v>
      </c>
    </row>
    <row r="14841" spans="1:5" x14ac:dyDescent="0.25">
      <c r="A14841" t="s">
        <v>27317</v>
      </c>
      <c r="B14841" t="s">
        <v>20</v>
      </c>
      <c r="C14841" t="s">
        <v>22</v>
      </c>
      <c r="D14841" t="s">
        <v>33</v>
      </c>
      <c r="E14841" t="s">
        <v>629</v>
      </c>
    </row>
    <row r="14842" spans="1:5" x14ac:dyDescent="0.25">
      <c r="A14842" t="s">
        <v>15117</v>
      </c>
      <c r="B14842" t="s">
        <v>20</v>
      </c>
      <c r="C14842" t="s">
        <v>21</v>
      </c>
      <c r="D14842" t="s">
        <v>33</v>
      </c>
      <c r="E14842" t="s">
        <v>582</v>
      </c>
    </row>
    <row r="14843" spans="1:5" x14ac:dyDescent="0.25">
      <c r="A14843" t="s">
        <v>27530</v>
      </c>
      <c r="B14843" t="s">
        <v>20</v>
      </c>
      <c r="C14843" t="s">
        <v>22</v>
      </c>
      <c r="D14843" t="s">
        <v>69</v>
      </c>
      <c r="E14843" t="s">
        <v>629</v>
      </c>
    </row>
    <row r="14844" spans="1:5" x14ac:dyDescent="0.25">
      <c r="A14844" t="s">
        <v>15118</v>
      </c>
      <c r="B14844" t="s">
        <v>20</v>
      </c>
      <c r="C14844" t="s">
        <v>19</v>
      </c>
      <c r="D14844" t="s">
        <v>33</v>
      </c>
      <c r="E14844" t="s">
        <v>530</v>
      </c>
    </row>
    <row r="14845" spans="1:5" x14ac:dyDescent="0.25">
      <c r="A14845" t="s">
        <v>15120</v>
      </c>
      <c r="B14845" t="s">
        <v>16</v>
      </c>
      <c r="C14845" t="s">
        <v>17</v>
      </c>
      <c r="D14845" t="s">
        <v>33</v>
      </c>
      <c r="E14845" t="s">
        <v>653</v>
      </c>
    </row>
    <row r="14846" spans="1:5" x14ac:dyDescent="0.25">
      <c r="A14846" t="s">
        <v>27646</v>
      </c>
      <c r="B14846" t="s">
        <v>20</v>
      </c>
      <c r="C14846" t="s">
        <v>22</v>
      </c>
      <c r="D14846" t="s">
        <v>69</v>
      </c>
      <c r="E14846" t="s">
        <v>629</v>
      </c>
    </row>
    <row r="14847" spans="1:5" x14ac:dyDescent="0.25">
      <c r="A14847" t="s">
        <v>15122</v>
      </c>
      <c r="B14847" t="s">
        <v>20</v>
      </c>
      <c r="C14847" t="s">
        <v>19</v>
      </c>
      <c r="D14847" t="s">
        <v>33</v>
      </c>
      <c r="E14847" t="s">
        <v>530</v>
      </c>
    </row>
    <row r="14848" spans="1:5" x14ac:dyDescent="0.25">
      <c r="A14848" t="s">
        <v>28501</v>
      </c>
      <c r="B14848" t="s">
        <v>20</v>
      </c>
      <c r="C14848" t="s">
        <v>22</v>
      </c>
      <c r="D14848" t="s">
        <v>69</v>
      </c>
      <c r="E14848" t="s">
        <v>629</v>
      </c>
    </row>
    <row r="14849" spans="1:5" x14ac:dyDescent="0.25">
      <c r="A14849" t="s">
        <v>15124</v>
      </c>
      <c r="B14849" t="s">
        <v>20</v>
      </c>
      <c r="C14849" t="s">
        <v>19</v>
      </c>
      <c r="D14849" t="s">
        <v>33</v>
      </c>
      <c r="E14849" t="s">
        <v>530</v>
      </c>
    </row>
    <row r="14850" spans="1:5" x14ac:dyDescent="0.25">
      <c r="A14850" t="s">
        <v>43710</v>
      </c>
      <c r="B14850" t="s">
        <v>16</v>
      </c>
      <c r="C14850" t="s">
        <v>17</v>
      </c>
      <c r="D14850" t="s">
        <v>33</v>
      </c>
      <c r="E14850" t="s">
        <v>653</v>
      </c>
    </row>
    <row r="14851" spans="1:5" x14ac:dyDescent="0.25">
      <c r="A14851" t="s">
        <v>43711</v>
      </c>
      <c r="B14851" t="s">
        <v>16</v>
      </c>
      <c r="C14851" t="s">
        <v>17</v>
      </c>
      <c r="D14851" t="s">
        <v>33</v>
      </c>
      <c r="E14851" t="s">
        <v>650</v>
      </c>
    </row>
    <row r="14852" spans="1:5" x14ac:dyDescent="0.25">
      <c r="A14852" t="s">
        <v>15125</v>
      </c>
      <c r="B14852" t="s">
        <v>16</v>
      </c>
      <c r="C14852" t="s">
        <v>17</v>
      </c>
      <c r="D14852" t="s">
        <v>33</v>
      </c>
      <c r="E14852" t="s">
        <v>653</v>
      </c>
    </row>
    <row r="14853" spans="1:5" x14ac:dyDescent="0.25">
      <c r="A14853" t="s">
        <v>15126</v>
      </c>
      <c r="B14853" t="s">
        <v>16</v>
      </c>
      <c r="C14853" t="s">
        <v>17</v>
      </c>
      <c r="D14853" t="s">
        <v>33</v>
      </c>
      <c r="E14853" t="s">
        <v>653</v>
      </c>
    </row>
    <row r="14854" spans="1:5" x14ac:dyDescent="0.25">
      <c r="A14854" t="s">
        <v>10288</v>
      </c>
      <c r="B14854" t="s">
        <v>20</v>
      </c>
      <c r="C14854" t="s">
        <v>21</v>
      </c>
      <c r="D14854" t="s">
        <v>33</v>
      </c>
      <c r="E14854" t="s">
        <v>537</v>
      </c>
    </row>
    <row r="14855" spans="1:5" x14ac:dyDescent="0.25">
      <c r="A14855" t="s">
        <v>15128</v>
      </c>
      <c r="B14855" t="s">
        <v>20</v>
      </c>
      <c r="C14855" t="s">
        <v>21</v>
      </c>
      <c r="D14855" t="s">
        <v>33</v>
      </c>
      <c r="E14855" t="s">
        <v>581</v>
      </c>
    </row>
    <row r="14856" spans="1:5" x14ac:dyDescent="0.25">
      <c r="A14856" t="s">
        <v>43712</v>
      </c>
      <c r="B14856" t="s">
        <v>16</v>
      </c>
      <c r="C14856" t="s">
        <v>17</v>
      </c>
      <c r="D14856" t="s">
        <v>33</v>
      </c>
      <c r="E14856" t="s">
        <v>653</v>
      </c>
    </row>
    <row r="14857" spans="1:5" x14ac:dyDescent="0.25">
      <c r="A14857" t="s">
        <v>22909</v>
      </c>
      <c r="B14857" t="s">
        <v>16</v>
      </c>
      <c r="C14857" t="s">
        <v>15</v>
      </c>
      <c r="D14857" t="s">
        <v>33</v>
      </c>
      <c r="E14857" t="s">
        <v>628</v>
      </c>
    </row>
    <row r="14858" spans="1:5" x14ac:dyDescent="0.25">
      <c r="A14858" t="s">
        <v>15130</v>
      </c>
      <c r="B14858" t="s">
        <v>20</v>
      </c>
      <c r="C14858" t="s">
        <v>19</v>
      </c>
      <c r="D14858" t="s">
        <v>33</v>
      </c>
      <c r="E14858" t="s">
        <v>530</v>
      </c>
    </row>
    <row r="14859" spans="1:5" x14ac:dyDescent="0.25">
      <c r="A14859" t="s">
        <v>15132</v>
      </c>
      <c r="B14859" t="s">
        <v>20</v>
      </c>
      <c r="C14859" t="s">
        <v>19</v>
      </c>
      <c r="D14859" t="s">
        <v>33</v>
      </c>
      <c r="E14859" t="s">
        <v>538</v>
      </c>
    </row>
    <row r="14860" spans="1:5" x14ac:dyDescent="0.25">
      <c r="A14860" t="s">
        <v>15133</v>
      </c>
      <c r="B14860" t="s">
        <v>20</v>
      </c>
      <c r="C14860" t="s">
        <v>19</v>
      </c>
      <c r="D14860" t="s">
        <v>33</v>
      </c>
      <c r="E14860" t="s">
        <v>530</v>
      </c>
    </row>
    <row r="14861" spans="1:5" x14ac:dyDescent="0.25">
      <c r="A14861" t="s">
        <v>23603</v>
      </c>
      <c r="B14861" t="s">
        <v>20</v>
      </c>
      <c r="C14861" t="s">
        <v>21</v>
      </c>
      <c r="D14861" t="s">
        <v>65</v>
      </c>
      <c r="E14861" t="s">
        <v>537</v>
      </c>
    </row>
    <row r="14862" spans="1:5" x14ac:dyDescent="0.25">
      <c r="A14862" t="s">
        <v>23965</v>
      </c>
      <c r="B14862" t="s">
        <v>20</v>
      </c>
      <c r="C14862" t="s">
        <v>21</v>
      </c>
      <c r="D14862" t="s">
        <v>65</v>
      </c>
      <c r="E14862" t="s">
        <v>537</v>
      </c>
    </row>
    <row r="14863" spans="1:5" x14ac:dyDescent="0.25">
      <c r="A14863" t="s">
        <v>15135</v>
      </c>
      <c r="B14863" t="s">
        <v>20</v>
      </c>
      <c r="C14863" t="s">
        <v>19</v>
      </c>
      <c r="D14863" t="s">
        <v>33</v>
      </c>
      <c r="E14863" t="s">
        <v>538</v>
      </c>
    </row>
    <row r="14864" spans="1:5" x14ac:dyDescent="0.25">
      <c r="A14864" t="s">
        <v>24713</v>
      </c>
      <c r="B14864" t="s">
        <v>20</v>
      </c>
      <c r="C14864" t="s">
        <v>21</v>
      </c>
      <c r="D14864" t="s">
        <v>65</v>
      </c>
      <c r="E14864" t="s">
        <v>537</v>
      </c>
    </row>
    <row r="14865" spans="1:5" x14ac:dyDescent="0.25">
      <c r="A14865" t="s">
        <v>15137</v>
      </c>
      <c r="B14865" t="s">
        <v>20</v>
      </c>
      <c r="C14865" t="s">
        <v>19</v>
      </c>
      <c r="D14865" t="s">
        <v>33</v>
      </c>
      <c r="E14865" t="s">
        <v>538</v>
      </c>
    </row>
    <row r="14866" spans="1:5" x14ac:dyDescent="0.25">
      <c r="A14866" t="s">
        <v>9648</v>
      </c>
      <c r="B14866" t="s">
        <v>20</v>
      </c>
      <c r="C14866" t="s">
        <v>21</v>
      </c>
      <c r="D14866" t="s">
        <v>33</v>
      </c>
      <c r="E14866" t="s">
        <v>537</v>
      </c>
    </row>
    <row r="14867" spans="1:5" x14ac:dyDescent="0.25">
      <c r="A14867" t="s">
        <v>15138</v>
      </c>
      <c r="B14867" t="s">
        <v>20</v>
      </c>
      <c r="C14867" t="s">
        <v>19</v>
      </c>
      <c r="D14867" t="s">
        <v>33</v>
      </c>
      <c r="E14867" t="s">
        <v>530</v>
      </c>
    </row>
    <row r="14868" spans="1:5" x14ac:dyDescent="0.25">
      <c r="A14868" t="s">
        <v>10217</v>
      </c>
      <c r="B14868" t="s">
        <v>20</v>
      </c>
      <c r="C14868" t="s">
        <v>21</v>
      </c>
      <c r="D14868" t="s">
        <v>33</v>
      </c>
      <c r="E14868" t="s">
        <v>537</v>
      </c>
    </row>
    <row r="14869" spans="1:5" x14ac:dyDescent="0.25">
      <c r="A14869" t="s">
        <v>15141</v>
      </c>
      <c r="B14869" t="s">
        <v>20</v>
      </c>
      <c r="C14869" t="s">
        <v>19</v>
      </c>
      <c r="D14869" t="s">
        <v>33</v>
      </c>
      <c r="E14869" t="s">
        <v>530</v>
      </c>
    </row>
    <row r="14870" spans="1:5" x14ac:dyDescent="0.25">
      <c r="A14870" t="s">
        <v>10342</v>
      </c>
      <c r="B14870" t="s">
        <v>20</v>
      </c>
      <c r="C14870" t="s">
        <v>21</v>
      </c>
      <c r="D14870" t="s">
        <v>33</v>
      </c>
      <c r="E14870" t="s">
        <v>537</v>
      </c>
    </row>
    <row r="14871" spans="1:5" x14ac:dyDescent="0.25">
      <c r="A14871" t="s">
        <v>15142</v>
      </c>
      <c r="B14871" t="s">
        <v>20</v>
      </c>
      <c r="C14871" t="s">
        <v>19</v>
      </c>
      <c r="D14871" t="s">
        <v>33</v>
      </c>
      <c r="E14871" t="s">
        <v>538</v>
      </c>
    </row>
    <row r="14872" spans="1:5" x14ac:dyDescent="0.25">
      <c r="A14872" t="s">
        <v>15144</v>
      </c>
      <c r="B14872" t="s">
        <v>20</v>
      </c>
      <c r="C14872" t="s">
        <v>19</v>
      </c>
      <c r="D14872" t="s">
        <v>33</v>
      </c>
      <c r="E14872" t="s">
        <v>530</v>
      </c>
    </row>
    <row r="14873" spans="1:5" x14ac:dyDescent="0.25">
      <c r="A14873" t="s">
        <v>6524</v>
      </c>
      <c r="B14873" t="s">
        <v>20</v>
      </c>
      <c r="C14873" t="s">
        <v>21</v>
      </c>
      <c r="D14873" t="s">
        <v>33</v>
      </c>
      <c r="E14873" t="s">
        <v>537</v>
      </c>
    </row>
    <row r="14874" spans="1:5" x14ac:dyDescent="0.25">
      <c r="A14874" t="s">
        <v>15147</v>
      </c>
      <c r="B14874" t="s">
        <v>20</v>
      </c>
      <c r="C14874" t="s">
        <v>19</v>
      </c>
      <c r="D14874" t="s">
        <v>33</v>
      </c>
      <c r="E14874" t="s">
        <v>530</v>
      </c>
    </row>
    <row r="14875" spans="1:5" x14ac:dyDescent="0.25">
      <c r="A14875" t="s">
        <v>15145</v>
      </c>
      <c r="B14875" t="s">
        <v>20</v>
      </c>
      <c r="C14875" t="s">
        <v>19</v>
      </c>
      <c r="D14875" t="s">
        <v>33</v>
      </c>
      <c r="E14875" t="s">
        <v>538</v>
      </c>
    </row>
    <row r="14876" spans="1:5" x14ac:dyDescent="0.25">
      <c r="A14876" t="s">
        <v>15149</v>
      </c>
      <c r="B14876" t="s">
        <v>20</v>
      </c>
      <c r="C14876" t="s">
        <v>19</v>
      </c>
      <c r="D14876" t="s">
        <v>33</v>
      </c>
      <c r="E14876" t="s">
        <v>538</v>
      </c>
    </row>
    <row r="14877" spans="1:5" x14ac:dyDescent="0.25">
      <c r="A14877" t="s">
        <v>15150</v>
      </c>
      <c r="B14877" t="s">
        <v>20</v>
      </c>
      <c r="C14877" t="s">
        <v>19</v>
      </c>
      <c r="D14877" t="s">
        <v>33</v>
      </c>
      <c r="E14877" t="s">
        <v>530</v>
      </c>
    </row>
    <row r="14878" spans="1:5" x14ac:dyDescent="0.25">
      <c r="A14878" t="s">
        <v>6529</v>
      </c>
      <c r="B14878" t="s">
        <v>20</v>
      </c>
      <c r="C14878" t="s">
        <v>21</v>
      </c>
      <c r="D14878" t="s">
        <v>33</v>
      </c>
      <c r="E14878" t="s">
        <v>537</v>
      </c>
    </row>
    <row r="14879" spans="1:5" x14ac:dyDescent="0.25">
      <c r="A14879" t="s">
        <v>22060</v>
      </c>
      <c r="B14879" t="s">
        <v>20</v>
      </c>
      <c r="C14879" t="s">
        <v>21</v>
      </c>
      <c r="D14879" t="s">
        <v>33</v>
      </c>
      <c r="E14879" t="s">
        <v>537</v>
      </c>
    </row>
    <row r="14880" spans="1:5" x14ac:dyDescent="0.25">
      <c r="A14880" t="s">
        <v>15152</v>
      </c>
      <c r="B14880" t="s">
        <v>20</v>
      </c>
      <c r="C14880" t="s">
        <v>19</v>
      </c>
      <c r="D14880" t="s">
        <v>33</v>
      </c>
      <c r="E14880" t="s">
        <v>538</v>
      </c>
    </row>
    <row r="14881" spans="1:5" x14ac:dyDescent="0.25">
      <c r="A14881" t="s">
        <v>15153</v>
      </c>
      <c r="B14881" t="s">
        <v>20</v>
      </c>
      <c r="C14881" t="s">
        <v>19</v>
      </c>
      <c r="D14881" t="s">
        <v>33</v>
      </c>
      <c r="E14881" t="s">
        <v>538</v>
      </c>
    </row>
    <row r="14882" spans="1:5" x14ac:dyDescent="0.25">
      <c r="A14882" t="s">
        <v>6713</v>
      </c>
      <c r="B14882" t="s">
        <v>20</v>
      </c>
      <c r="C14882" t="s">
        <v>21</v>
      </c>
      <c r="D14882" t="s">
        <v>33</v>
      </c>
      <c r="E14882" t="s">
        <v>537</v>
      </c>
    </row>
    <row r="14883" spans="1:5" x14ac:dyDescent="0.25">
      <c r="A14883" t="s">
        <v>10567</v>
      </c>
      <c r="B14883" t="s">
        <v>16</v>
      </c>
      <c r="C14883" t="s">
        <v>15</v>
      </c>
      <c r="D14883" t="s">
        <v>33</v>
      </c>
      <c r="E14883" t="s">
        <v>628</v>
      </c>
    </row>
    <row r="14884" spans="1:5" x14ac:dyDescent="0.25">
      <c r="A14884" t="s">
        <v>15156</v>
      </c>
      <c r="B14884" t="s">
        <v>20</v>
      </c>
      <c r="C14884" t="s">
        <v>19</v>
      </c>
      <c r="D14884" t="s">
        <v>33</v>
      </c>
      <c r="E14884" t="s">
        <v>562</v>
      </c>
    </row>
    <row r="14885" spans="1:5" x14ac:dyDescent="0.25">
      <c r="A14885" t="s">
        <v>19013</v>
      </c>
      <c r="B14885" t="s">
        <v>20</v>
      </c>
      <c r="C14885" t="s">
        <v>21</v>
      </c>
      <c r="D14885" t="s">
        <v>33</v>
      </c>
      <c r="E14885" t="s">
        <v>537</v>
      </c>
    </row>
    <row r="14886" spans="1:5" x14ac:dyDescent="0.25">
      <c r="A14886" t="s">
        <v>15159</v>
      </c>
      <c r="B14886" t="s">
        <v>20</v>
      </c>
      <c r="C14886" t="s">
        <v>19</v>
      </c>
      <c r="D14886" t="s">
        <v>33</v>
      </c>
      <c r="E14886" t="s">
        <v>538</v>
      </c>
    </row>
    <row r="14887" spans="1:5" x14ac:dyDescent="0.25">
      <c r="A14887" t="s">
        <v>15157</v>
      </c>
      <c r="B14887" t="s">
        <v>20</v>
      </c>
      <c r="C14887" t="s">
        <v>19</v>
      </c>
      <c r="D14887" t="s">
        <v>33</v>
      </c>
      <c r="E14887" t="s">
        <v>530</v>
      </c>
    </row>
    <row r="14888" spans="1:5" x14ac:dyDescent="0.25">
      <c r="A14888" t="s">
        <v>9647</v>
      </c>
      <c r="B14888" t="s">
        <v>16</v>
      </c>
      <c r="C14888" t="s">
        <v>15</v>
      </c>
      <c r="D14888" t="s">
        <v>33</v>
      </c>
      <c r="E14888" t="s">
        <v>628</v>
      </c>
    </row>
    <row r="14889" spans="1:5" x14ac:dyDescent="0.25">
      <c r="A14889" t="s">
        <v>15161</v>
      </c>
      <c r="B14889" t="s">
        <v>20</v>
      </c>
      <c r="C14889" t="s">
        <v>19</v>
      </c>
      <c r="D14889" t="s">
        <v>33</v>
      </c>
      <c r="E14889" t="s">
        <v>562</v>
      </c>
    </row>
    <row r="14890" spans="1:5" x14ac:dyDescent="0.25">
      <c r="A14890" t="s">
        <v>15162</v>
      </c>
      <c r="B14890" t="s">
        <v>20</v>
      </c>
      <c r="C14890" t="s">
        <v>19</v>
      </c>
      <c r="D14890" t="s">
        <v>33</v>
      </c>
      <c r="E14890" t="s">
        <v>597</v>
      </c>
    </row>
    <row r="14891" spans="1:5" x14ac:dyDescent="0.25">
      <c r="A14891" t="s">
        <v>27841</v>
      </c>
      <c r="B14891" t="s">
        <v>20</v>
      </c>
      <c r="C14891" t="s">
        <v>21</v>
      </c>
      <c r="D14891" t="s">
        <v>33</v>
      </c>
      <c r="E14891" t="s">
        <v>537</v>
      </c>
    </row>
    <row r="14892" spans="1:5" x14ac:dyDescent="0.25">
      <c r="A14892" t="s">
        <v>15164</v>
      </c>
      <c r="B14892" t="s">
        <v>20</v>
      </c>
      <c r="C14892" t="s">
        <v>19</v>
      </c>
      <c r="D14892" t="s">
        <v>33</v>
      </c>
      <c r="E14892" t="s">
        <v>538</v>
      </c>
    </row>
    <row r="14893" spans="1:5" x14ac:dyDescent="0.25">
      <c r="A14893" t="s">
        <v>22207</v>
      </c>
      <c r="B14893" t="s">
        <v>20</v>
      </c>
      <c r="C14893" t="s">
        <v>23</v>
      </c>
      <c r="D14893" t="s">
        <v>33</v>
      </c>
      <c r="E14893" t="s">
        <v>648</v>
      </c>
    </row>
    <row r="14894" spans="1:5" x14ac:dyDescent="0.25">
      <c r="A14894" t="s">
        <v>15166</v>
      </c>
      <c r="B14894" t="s">
        <v>20</v>
      </c>
      <c r="C14894" t="s">
        <v>19</v>
      </c>
      <c r="D14894" t="s">
        <v>33</v>
      </c>
      <c r="E14894" t="s">
        <v>562</v>
      </c>
    </row>
    <row r="14895" spans="1:5" x14ac:dyDescent="0.25">
      <c r="A14895" t="s">
        <v>15168</v>
      </c>
      <c r="B14895" t="s">
        <v>20</v>
      </c>
      <c r="C14895" t="s">
        <v>19</v>
      </c>
      <c r="D14895" t="s">
        <v>33</v>
      </c>
      <c r="E14895" t="s">
        <v>530</v>
      </c>
    </row>
    <row r="14896" spans="1:5" x14ac:dyDescent="0.25">
      <c r="A14896" t="s">
        <v>19655</v>
      </c>
      <c r="B14896" t="s">
        <v>20</v>
      </c>
      <c r="C14896" t="s">
        <v>21</v>
      </c>
      <c r="D14896" t="s">
        <v>33</v>
      </c>
      <c r="E14896" t="s">
        <v>537</v>
      </c>
    </row>
    <row r="14897" spans="1:5" x14ac:dyDescent="0.25">
      <c r="A14897" t="s">
        <v>20582</v>
      </c>
      <c r="B14897" t="s">
        <v>16</v>
      </c>
      <c r="C14897" t="s">
        <v>15</v>
      </c>
      <c r="D14897" t="s">
        <v>33</v>
      </c>
      <c r="E14897" t="s">
        <v>628</v>
      </c>
    </row>
    <row r="14898" spans="1:5" x14ac:dyDescent="0.25">
      <c r="A14898" t="s">
        <v>15170</v>
      </c>
      <c r="B14898" t="s">
        <v>20</v>
      </c>
      <c r="C14898" t="s">
        <v>19</v>
      </c>
      <c r="D14898" t="s">
        <v>33</v>
      </c>
      <c r="E14898" t="s">
        <v>538</v>
      </c>
    </row>
    <row r="14899" spans="1:5" x14ac:dyDescent="0.25">
      <c r="A14899" t="s">
        <v>27833</v>
      </c>
      <c r="B14899" t="s">
        <v>20</v>
      </c>
      <c r="C14899" t="s">
        <v>22</v>
      </c>
      <c r="D14899" t="s">
        <v>33</v>
      </c>
      <c r="E14899" t="s">
        <v>629</v>
      </c>
    </row>
    <row r="14900" spans="1:5" x14ac:dyDescent="0.25">
      <c r="A14900" t="s">
        <v>15172</v>
      </c>
      <c r="B14900" t="s">
        <v>20</v>
      </c>
      <c r="C14900" t="s">
        <v>19</v>
      </c>
      <c r="D14900" t="s">
        <v>33</v>
      </c>
      <c r="E14900" t="s">
        <v>538</v>
      </c>
    </row>
    <row r="14901" spans="1:5" x14ac:dyDescent="0.25">
      <c r="A14901" t="s">
        <v>15175</v>
      </c>
      <c r="B14901" t="s">
        <v>20</v>
      </c>
      <c r="C14901" t="s">
        <v>19</v>
      </c>
      <c r="D14901" t="s">
        <v>33</v>
      </c>
      <c r="E14901" t="s">
        <v>538</v>
      </c>
    </row>
    <row r="14902" spans="1:5" x14ac:dyDescent="0.25">
      <c r="A14902" t="s">
        <v>27007</v>
      </c>
      <c r="B14902" t="s">
        <v>20</v>
      </c>
      <c r="C14902" t="s">
        <v>19</v>
      </c>
      <c r="D14902" t="s">
        <v>33</v>
      </c>
      <c r="E14902" t="s">
        <v>533</v>
      </c>
    </row>
    <row r="14903" spans="1:5" x14ac:dyDescent="0.25">
      <c r="A14903" t="s">
        <v>15174</v>
      </c>
      <c r="B14903" t="s">
        <v>20</v>
      </c>
      <c r="C14903" t="s">
        <v>19</v>
      </c>
      <c r="D14903" t="s">
        <v>33</v>
      </c>
      <c r="E14903" t="s">
        <v>530</v>
      </c>
    </row>
    <row r="14904" spans="1:5" x14ac:dyDescent="0.25">
      <c r="A14904" t="s">
        <v>15178</v>
      </c>
      <c r="B14904" t="s">
        <v>20</v>
      </c>
      <c r="C14904" t="s">
        <v>19</v>
      </c>
      <c r="D14904" t="s">
        <v>33</v>
      </c>
      <c r="E14904" t="s">
        <v>538</v>
      </c>
    </row>
    <row r="14905" spans="1:5" x14ac:dyDescent="0.25">
      <c r="A14905" t="s">
        <v>15177</v>
      </c>
      <c r="B14905" t="s">
        <v>20</v>
      </c>
      <c r="C14905" t="s">
        <v>19</v>
      </c>
      <c r="D14905" t="s">
        <v>33</v>
      </c>
      <c r="E14905" t="s">
        <v>530</v>
      </c>
    </row>
    <row r="14906" spans="1:5" x14ac:dyDescent="0.25">
      <c r="A14906" t="s">
        <v>21870</v>
      </c>
      <c r="B14906" t="s">
        <v>20</v>
      </c>
      <c r="C14906" t="s">
        <v>19</v>
      </c>
      <c r="D14906" t="s">
        <v>33</v>
      </c>
      <c r="E14906" t="s">
        <v>533</v>
      </c>
    </row>
    <row r="14907" spans="1:5" x14ac:dyDescent="0.25">
      <c r="A14907" t="s">
        <v>15179</v>
      </c>
      <c r="B14907" t="s">
        <v>20</v>
      </c>
      <c r="C14907" t="s">
        <v>19</v>
      </c>
      <c r="D14907" t="s">
        <v>33</v>
      </c>
      <c r="E14907" t="s">
        <v>538</v>
      </c>
    </row>
    <row r="14908" spans="1:5" x14ac:dyDescent="0.25">
      <c r="A14908" t="s">
        <v>20941</v>
      </c>
      <c r="B14908" t="s">
        <v>20</v>
      </c>
      <c r="C14908" t="s">
        <v>19</v>
      </c>
      <c r="D14908" t="s">
        <v>33</v>
      </c>
      <c r="E14908" t="s">
        <v>533</v>
      </c>
    </row>
    <row r="14909" spans="1:5" x14ac:dyDescent="0.25">
      <c r="A14909" t="s">
        <v>15181</v>
      </c>
      <c r="B14909" t="s">
        <v>20</v>
      </c>
      <c r="C14909" t="s">
        <v>19</v>
      </c>
      <c r="D14909" t="s">
        <v>33</v>
      </c>
      <c r="E14909" t="s">
        <v>530</v>
      </c>
    </row>
    <row r="14910" spans="1:5" x14ac:dyDescent="0.25">
      <c r="A14910" t="s">
        <v>21364</v>
      </c>
      <c r="B14910" t="s">
        <v>20</v>
      </c>
      <c r="C14910" t="s">
        <v>19</v>
      </c>
      <c r="D14910" t="s">
        <v>33</v>
      </c>
      <c r="E14910" t="s">
        <v>533</v>
      </c>
    </row>
    <row r="14911" spans="1:5" x14ac:dyDescent="0.25">
      <c r="A14911" t="s">
        <v>21403</v>
      </c>
      <c r="B14911" t="s">
        <v>20</v>
      </c>
      <c r="C14911" t="s">
        <v>19</v>
      </c>
      <c r="D14911" t="s">
        <v>33</v>
      </c>
      <c r="E14911" t="s">
        <v>533</v>
      </c>
    </row>
    <row r="14912" spans="1:5" x14ac:dyDescent="0.25">
      <c r="A14912" t="s">
        <v>21302</v>
      </c>
      <c r="B14912" t="s">
        <v>20</v>
      </c>
      <c r="C14912" t="s">
        <v>19</v>
      </c>
      <c r="D14912" t="s">
        <v>33</v>
      </c>
      <c r="E14912" t="s">
        <v>533</v>
      </c>
    </row>
    <row r="14913" spans="1:5" x14ac:dyDescent="0.25">
      <c r="A14913" t="s">
        <v>26719</v>
      </c>
      <c r="B14913" t="s">
        <v>20</v>
      </c>
      <c r="C14913" t="s">
        <v>19</v>
      </c>
      <c r="D14913" t="s">
        <v>33</v>
      </c>
      <c r="E14913" t="s">
        <v>533</v>
      </c>
    </row>
    <row r="14914" spans="1:5" x14ac:dyDescent="0.25">
      <c r="A14914" t="s">
        <v>21851</v>
      </c>
      <c r="B14914" t="s">
        <v>20</v>
      </c>
      <c r="C14914" t="s">
        <v>22</v>
      </c>
      <c r="D14914" t="s">
        <v>33</v>
      </c>
      <c r="E14914" t="s">
        <v>629</v>
      </c>
    </row>
    <row r="14915" spans="1:5" x14ac:dyDescent="0.25">
      <c r="A14915" t="s">
        <v>8982</v>
      </c>
      <c r="B14915" t="s">
        <v>20</v>
      </c>
      <c r="C14915" t="s">
        <v>19</v>
      </c>
      <c r="D14915" t="s">
        <v>33</v>
      </c>
      <c r="E14915" t="s">
        <v>533</v>
      </c>
    </row>
    <row r="14916" spans="1:5" x14ac:dyDescent="0.25">
      <c r="A14916" t="s">
        <v>29381</v>
      </c>
      <c r="B14916" t="s">
        <v>20</v>
      </c>
      <c r="C14916" t="s">
        <v>19</v>
      </c>
      <c r="D14916" t="s">
        <v>33</v>
      </c>
      <c r="E14916" t="s">
        <v>533</v>
      </c>
    </row>
    <row r="14917" spans="1:5" x14ac:dyDescent="0.25">
      <c r="A14917" t="s">
        <v>29548</v>
      </c>
      <c r="B14917" t="s">
        <v>16</v>
      </c>
      <c r="C14917" t="s">
        <v>15</v>
      </c>
      <c r="D14917" t="s">
        <v>69</v>
      </c>
      <c r="E14917" t="s">
        <v>628</v>
      </c>
    </row>
    <row r="14918" spans="1:5" x14ac:dyDescent="0.25">
      <c r="A14918" t="s">
        <v>19962</v>
      </c>
      <c r="B14918" t="s">
        <v>20</v>
      </c>
      <c r="C14918" t="s">
        <v>19</v>
      </c>
      <c r="D14918" t="s">
        <v>33</v>
      </c>
      <c r="E14918" t="s">
        <v>533</v>
      </c>
    </row>
    <row r="14919" spans="1:5" x14ac:dyDescent="0.25">
      <c r="A14919" t="s">
        <v>22171</v>
      </c>
      <c r="B14919" t="s">
        <v>20</v>
      </c>
      <c r="C14919" t="s">
        <v>22</v>
      </c>
      <c r="D14919" t="s">
        <v>33</v>
      </c>
      <c r="E14919" t="s">
        <v>629</v>
      </c>
    </row>
    <row r="14920" spans="1:5" x14ac:dyDescent="0.25">
      <c r="A14920" t="s">
        <v>17889</v>
      </c>
      <c r="B14920" t="s">
        <v>20</v>
      </c>
      <c r="C14920" t="s">
        <v>19</v>
      </c>
      <c r="D14920" t="s">
        <v>33</v>
      </c>
      <c r="E14920" t="s">
        <v>533</v>
      </c>
    </row>
    <row r="14921" spans="1:5" x14ac:dyDescent="0.25">
      <c r="A14921" t="s">
        <v>27755</v>
      </c>
      <c r="B14921" t="s">
        <v>20</v>
      </c>
      <c r="C14921" t="s">
        <v>19</v>
      </c>
      <c r="D14921" t="s">
        <v>33</v>
      </c>
      <c r="E14921" t="s">
        <v>533</v>
      </c>
    </row>
    <row r="14922" spans="1:5" x14ac:dyDescent="0.25">
      <c r="A14922" t="s">
        <v>15194</v>
      </c>
      <c r="B14922" t="s">
        <v>20</v>
      </c>
      <c r="C14922" t="s">
        <v>23</v>
      </c>
      <c r="D14922" t="s">
        <v>33</v>
      </c>
      <c r="E14922" t="s">
        <v>739</v>
      </c>
    </row>
    <row r="14923" spans="1:5" x14ac:dyDescent="0.25">
      <c r="A14923" t="s">
        <v>14620</v>
      </c>
      <c r="B14923" t="s">
        <v>20</v>
      </c>
      <c r="C14923" t="s">
        <v>22</v>
      </c>
      <c r="D14923" t="s">
        <v>33</v>
      </c>
      <c r="E14923" t="s">
        <v>629</v>
      </c>
    </row>
    <row r="14924" spans="1:5" x14ac:dyDescent="0.25">
      <c r="A14924" t="s">
        <v>15196</v>
      </c>
      <c r="B14924" t="s">
        <v>20</v>
      </c>
      <c r="C14924" t="s">
        <v>23</v>
      </c>
      <c r="D14924" t="s">
        <v>33</v>
      </c>
      <c r="E14924" t="s">
        <v>740</v>
      </c>
    </row>
    <row r="14925" spans="1:5" x14ac:dyDescent="0.25">
      <c r="A14925" t="s">
        <v>10158</v>
      </c>
      <c r="B14925" t="s">
        <v>20</v>
      </c>
      <c r="C14925" t="s">
        <v>19</v>
      </c>
      <c r="D14925" t="s">
        <v>33</v>
      </c>
      <c r="E14925" t="s">
        <v>533</v>
      </c>
    </row>
    <row r="14926" spans="1:5" x14ac:dyDescent="0.25">
      <c r="A14926" t="s">
        <v>15198</v>
      </c>
      <c r="B14926" t="s">
        <v>20</v>
      </c>
      <c r="C14926" t="s">
        <v>19</v>
      </c>
      <c r="D14926" t="s">
        <v>33</v>
      </c>
      <c r="E14926" t="s">
        <v>562</v>
      </c>
    </row>
    <row r="14927" spans="1:5" x14ac:dyDescent="0.25">
      <c r="A14927" t="s">
        <v>22339</v>
      </c>
      <c r="B14927" t="s">
        <v>20</v>
      </c>
      <c r="C14927" t="s">
        <v>19</v>
      </c>
      <c r="D14927" t="s">
        <v>33</v>
      </c>
      <c r="E14927" t="s">
        <v>533</v>
      </c>
    </row>
    <row r="14928" spans="1:5" x14ac:dyDescent="0.25">
      <c r="A14928" t="s">
        <v>15201</v>
      </c>
      <c r="B14928" t="s">
        <v>20</v>
      </c>
      <c r="C14928" t="s">
        <v>19</v>
      </c>
      <c r="D14928" t="s">
        <v>33</v>
      </c>
      <c r="E14928" t="s">
        <v>530</v>
      </c>
    </row>
    <row r="14929" spans="1:5" x14ac:dyDescent="0.25">
      <c r="A14929" t="s">
        <v>15200</v>
      </c>
      <c r="B14929" t="s">
        <v>20</v>
      </c>
      <c r="C14929" t="s">
        <v>19</v>
      </c>
      <c r="D14929" t="s">
        <v>33</v>
      </c>
      <c r="E14929" t="s">
        <v>538</v>
      </c>
    </row>
    <row r="14930" spans="1:5" x14ac:dyDescent="0.25">
      <c r="A14930" t="s">
        <v>4170</v>
      </c>
      <c r="B14930" t="s">
        <v>16</v>
      </c>
      <c r="C14930" t="s">
        <v>15</v>
      </c>
      <c r="D14930" t="s">
        <v>33</v>
      </c>
      <c r="E14930" t="s">
        <v>628</v>
      </c>
    </row>
    <row r="14931" spans="1:5" x14ac:dyDescent="0.25">
      <c r="A14931" t="s">
        <v>43713</v>
      </c>
      <c r="B14931" t="s">
        <v>20</v>
      </c>
      <c r="C14931" t="s">
        <v>19</v>
      </c>
      <c r="D14931" t="s">
        <v>66</v>
      </c>
      <c r="E14931" t="s">
        <v>849</v>
      </c>
    </row>
    <row r="14932" spans="1:5" x14ac:dyDescent="0.25">
      <c r="A14932" t="s">
        <v>43714</v>
      </c>
      <c r="B14932" t="s">
        <v>20</v>
      </c>
      <c r="C14932" t="s">
        <v>19</v>
      </c>
      <c r="D14932" t="s">
        <v>66</v>
      </c>
      <c r="E14932" t="s">
        <v>562</v>
      </c>
    </row>
    <row r="14933" spans="1:5" x14ac:dyDescent="0.25">
      <c r="A14933" t="s">
        <v>29535</v>
      </c>
      <c r="B14933" t="s">
        <v>16</v>
      </c>
      <c r="C14933" t="s">
        <v>15</v>
      </c>
      <c r="D14933" t="s">
        <v>33</v>
      </c>
      <c r="E14933" t="s">
        <v>628</v>
      </c>
    </row>
    <row r="14934" spans="1:5" x14ac:dyDescent="0.25">
      <c r="A14934" t="s">
        <v>15203</v>
      </c>
      <c r="B14934" t="s">
        <v>16</v>
      </c>
      <c r="C14934" t="s">
        <v>15</v>
      </c>
      <c r="D14934" t="s">
        <v>33</v>
      </c>
      <c r="E14934" t="s">
        <v>659</v>
      </c>
    </row>
    <row r="14935" spans="1:5" x14ac:dyDescent="0.25">
      <c r="A14935" t="s">
        <v>8218</v>
      </c>
      <c r="B14935" t="s">
        <v>20</v>
      </c>
      <c r="C14935" t="s">
        <v>23</v>
      </c>
      <c r="D14935" t="s">
        <v>33</v>
      </c>
      <c r="E14935" t="s">
        <v>648</v>
      </c>
    </row>
    <row r="14936" spans="1:5" x14ac:dyDescent="0.25">
      <c r="A14936" t="s">
        <v>28733</v>
      </c>
      <c r="B14936" t="s">
        <v>20</v>
      </c>
      <c r="C14936" t="s">
        <v>22</v>
      </c>
      <c r="D14936" t="s">
        <v>33</v>
      </c>
      <c r="E14936" t="s">
        <v>629</v>
      </c>
    </row>
    <row r="14937" spans="1:5" x14ac:dyDescent="0.25">
      <c r="A14937" t="s">
        <v>24921</v>
      </c>
      <c r="B14937" t="s">
        <v>20</v>
      </c>
      <c r="C14937" t="s">
        <v>22</v>
      </c>
      <c r="D14937" t="s">
        <v>33</v>
      </c>
      <c r="E14937" t="s">
        <v>629</v>
      </c>
    </row>
    <row r="14938" spans="1:5" x14ac:dyDescent="0.25">
      <c r="A14938" t="s">
        <v>29203</v>
      </c>
      <c r="B14938" t="s">
        <v>20</v>
      </c>
      <c r="C14938" t="s">
        <v>19</v>
      </c>
      <c r="D14938" t="s">
        <v>33</v>
      </c>
      <c r="E14938" t="s">
        <v>533</v>
      </c>
    </row>
    <row r="14939" spans="1:5" x14ac:dyDescent="0.25">
      <c r="A14939" t="s">
        <v>23106</v>
      </c>
      <c r="B14939" t="s">
        <v>20</v>
      </c>
      <c r="C14939" t="s">
        <v>22</v>
      </c>
      <c r="D14939" t="s">
        <v>65</v>
      </c>
      <c r="E14939" t="s">
        <v>629</v>
      </c>
    </row>
    <row r="14940" spans="1:5" x14ac:dyDescent="0.25">
      <c r="A14940" t="s">
        <v>24011</v>
      </c>
      <c r="B14940" t="s">
        <v>16</v>
      </c>
      <c r="C14940" t="s">
        <v>15</v>
      </c>
      <c r="D14940" t="s">
        <v>33</v>
      </c>
      <c r="E14940" t="s">
        <v>628</v>
      </c>
    </row>
    <row r="14941" spans="1:5" x14ac:dyDescent="0.25">
      <c r="A14941" t="s">
        <v>15212</v>
      </c>
      <c r="B14941" t="s">
        <v>20</v>
      </c>
      <c r="C14941" t="s">
        <v>19</v>
      </c>
      <c r="D14941" t="s">
        <v>33</v>
      </c>
      <c r="E14941" t="s">
        <v>530</v>
      </c>
    </row>
    <row r="14942" spans="1:5" x14ac:dyDescent="0.25">
      <c r="A14942" t="s">
        <v>15211</v>
      </c>
      <c r="B14942" t="s">
        <v>20</v>
      </c>
      <c r="C14942" t="s">
        <v>19</v>
      </c>
      <c r="D14942" t="s">
        <v>33</v>
      </c>
      <c r="E14942" t="s">
        <v>538</v>
      </c>
    </row>
    <row r="14943" spans="1:5" x14ac:dyDescent="0.25">
      <c r="A14943" t="s">
        <v>19888</v>
      </c>
      <c r="B14943" t="s">
        <v>16</v>
      </c>
      <c r="C14943" t="s">
        <v>15</v>
      </c>
      <c r="D14943" t="s">
        <v>33</v>
      </c>
      <c r="E14943" t="s">
        <v>628</v>
      </c>
    </row>
    <row r="14944" spans="1:5" x14ac:dyDescent="0.25">
      <c r="A14944" t="s">
        <v>15213</v>
      </c>
      <c r="B14944" t="s">
        <v>20</v>
      </c>
      <c r="C14944" t="s">
        <v>22</v>
      </c>
      <c r="D14944" t="s">
        <v>65</v>
      </c>
      <c r="E14944" t="s">
        <v>923</v>
      </c>
    </row>
    <row r="14945" spans="1:5" x14ac:dyDescent="0.25">
      <c r="A14945" t="s">
        <v>15214</v>
      </c>
      <c r="B14945" t="s">
        <v>20</v>
      </c>
      <c r="C14945" t="s">
        <v>19</v>
      </c>
      <c r="D14945" t="s">
        <v>33</v>
      </c>
      <c r="E14945" t="s">
        <v>538</v>
      </c>
    </row>
    <row r="14946" spans="1:5" x14ac:dyDescent="0.25">
      <c r="A14946" t="s">
        <v>15215</v>
      </c>
      <c r="B14946" t="s">
        <v>20</v>
      </c>
      <c r="C14946" t="s">
        <v>19</v>
      </c>
      <c r="D14946" t="s">
        <v>33</v>
      </c>
      <c r="E14946" t="s">
        <v>530</v>
      </c>
    </row>
    <row r="14947" spans="1:5" x14ac:dyDescent="0.25">
      <c r="A14947" t="s">
        <v>5407</v>
      </c>
      <c r="B14947" t="s">
        <v>16</v>
      </c>
      <c r="C14947" t="s">
        <v>15</v>
      </c>
      <c r="D14947" t="s">
        <v>33</v>
      </c>
      <c r="E14947" t="s">
        <v>628</v>
      </c>
    </row>
    <row r="14948" spans="1:5" x14ac:dyDescent="0.25">
      <c r="A14948" t="s">
        <v>21207</v>
      </c>
      <c r="B14948" t="s">
        <v>16</v>
      </c>
      <c r="C14948" t="s">
        <v>15</v>
      </c>
      <c r="D14948" t="s">
        <v>33</v>
      </c>
      <c r="E14948" t="s">
        <v>628</v>
      </c>
    </row>
    <row r="14949" spans="1:5" x14ac:dyDescent="0.25">
      <c r="A14949" t="s">
        <v>15218</v>
      </c>
      <c r="B14949" t="s">
        <v>20</v>
      </c>
      <c r="C14949" t="s">
        <v>22</v>
      </c>
      <c r="D14949" t="s">
        <v>33</v>
      </c>
      <c r="E14949" t="s">
        <v>693</v>
      </c>
    </row>
    <row r="14950" spans="1:5" x14ac:dyDescent="0.25">
      <c r="A14950" t="s">
        <v>20437</v>
      </c>
      <c r="B14950" t="s">
        <v>16</v>
      </c>
      <c r="C14950" t="s">
        <v>15</v>
      </c>
      <c r="D14950" t="s">
        <v>33</v>
      </c>
      <c r="E14950" t="s">
        <v>628</v>
      </c>
    </row>
    <row r="14951" spans="1:5" x14ac:dyDescent="0.25">
      <c r="A14951" t="s">
        <v>15220</v>
      </c>
      <c r="B14951" t="s">
        <v>20</v>
      </c>
      <c r="C14951" t="s">
        <v>19</v>
      </c>
      <c r="D14951" t="s">
        <v>33</v>
      </c>
      <c r="E14951" t="s">
        <v>538</v>
      </c>
    </row>
    <row r="14952" spans="1:5" x14ac:dyDescent="0.25">
      <c r="A14952" t="s">
        <v>21213</v>
      </c>
      <c r="B14952" t="s">
        <v>16</v>
      </c>
      <c r="C14952" t="s">
        <v>15</v>
      </c>
      <c r="D14952" t="s">
        <v>33</v>
      </c>
      <c r="E14952" t="s">
        <v>628</v>
      </c>
    </row>
    <row r="14953" spans="1:5" x14ac:dyDescent="0.25">
      <c r="A14953" t="s">
        <v>28050</v>
      </c>
      <c r="B14953" t="s">
        <v>16</v>
      </c>
      <c r="C14953" t="s">
        <v>15</v>
      </c>
      <c r="D14953" t="s">
        <v>33</v>
      </c>
      <c r="E14953" t="s">
        <v>628</v>
      </c>
    </row>
    <row r="14954" spans="1:5" x14ac:dyDescent="0.25">
      <c r="A14954" t="s">
        <v>26605</v>
      </c>
      <c r="B14954" t="s">
        <v>16</v>
      </c>
      <c r="C14954" t="s">
        <v>15</v>
      </c>
      <c r="D14954" t="s">
        <v>33</v>
      </c>
      <c r="E14954" t="s">
        <v>628</v>
      </c>
    </row>
    <row r="14955" spans="1:5" x14ac:dyDescent="0.25">
      <c r="A14955" t="s">
        <v>15224</v>
      </c>
      <c r="B14955" t="s">
        <v>16</v>
      </c>
      <c r="C14955" t="s">
        <v>17</v>
      </c>
      <c r="D14955" t="s">
        <v>33</v>
      </c>
      <c r="E14955" t="s">
        <v>653</v>
      </c>
    </row>
    <row r="14956" spans="1:5" x14ac:dyDescent="0.25">
      <c r="A14956" t="s">
        <v>16502</v>
      </c>
      <c r="B14956" t="s">
        <v>16</v>
      </c>
      <c r="C14956" t="s">
        <v>15</v>
      </c>
      <c r="D14956" t="s">
        <v>33</v>
      </c>
      <c r="E14956" t="s">
        <v>628</v>
      </c>
    </row>
    <row r="14957" spans="1:5" x14ac:dyDescent="0.25">
      <c r="A14957" t="s">
        <v>15226</v>
      </c>
      <c r="B14957" t="s">
        <v>20</v>
      </c>
      <c r="C14957" t="s">
        <v>19</v>
      </c>
      <c r="D14957" t="s">
        <v>33</v>
      </c>
      <c r="E14957" t="s">
        <v>539</v>
      </c>
    </row>
    <row r="14958" spans="1:5" x14ac:dyDescent="0.25">
      <c r="A14958" t="s">
        <v>16516</v>
      </c>
      <c r="B14958" t="s">
        <v>16</v>
      </c>
      <c r="C14958" t="s">
        <v>15</v>
      </c>
      <c r="D14958" t="s">
        <v>33</v>
      </c>
      <c r="E14958" t="s">
        <v>628</v>
      </c>
    </row>
    <row r="14959" spans="1:5" x14ac:dyDescent="0.25">
      <c r="A14959" t="s">
        <v>15229</v>
      </c>
      <c r="B14959" t="s">
        <v>20</v>
      </c>
      <c r="C14959" t="s">
        <v>19</v>
      </c>
      <c r="D14959" t="s">
        <v>33</v>
      </c>
      <c r="E14959" t="s">
        <v>538</v>
      </c>
    </row>
    <row r="14960" spans="1:5" x14ac:dyDescent="0.25">
      <c r="A14960" t="s">
        <v>15228</v>
      </c>
      <c r="B14960" t="s">
        <v>20</v>
      </c>
      <c r="C14960" t="s">
        <v>19</v>
      </c>
      <c r="D14960" t="s">
        <v>33</v>
      </c>
      <c r="E14960" t="s">
        <v>530</v>
      </c>
    </row>
    <row r="14961" spans="1:5" x14ac:dyDescent="0.25">
      <c r="A14961" t="s">
        <v>8219</v>
      </c>
      <c r="B14961" t="s">
        <v>20</v>
      </c>
      <c r="C14961" t="s">
        <v>19</v>
      </c>
      <c r="D14961" t="s">
        <v>33</v>
      </c>
      <c r="E14961" t="s">
        <v>533</v>
      </c>
    </row>
    <row r="14962" spans="1:5" x14ac:dyDescent="0.25">
      <c r="A14962" t="s">
        <v>15230</v>
      </c>
      <c r="B14962" t="s">
        <v>20</v>
      </c>
      <c r="C14962" t="s">
        <v>19</v>
      </c>
      <c r="D14962" t="s">
        <v>33</v>
      </c>
      <c r="E14962" t="s">
        <v>530</v>
      </c>
    </row>
    <row r="14963" spans="1:5" x14ac:dyDescent="0.25">
      <c r="A14963" t="s">
        <v>6601</v>
      </c>
      <c r="B14963" t="s">
        <v>16</v>
      </c>
      <c r="C14963" t="s">
        <v>15</v>
      </c>
      <c r="D14963" t="s">
        <v>33</v>
      </c>
      <c r="E14963" t="s">
        <v>628</v>
      </c>
    </row>
    <row r="14964" spans="1:5" x14ac:dyDescent="0.25">
      <c r="A14964" t="s">
        <v>15232</v>
      </c>
      <c r="B14964" t="s">
        <v>20</v>
      </c>
      <c r="C14964" t="s">
        <v>19</v>
      </c>
      <c r="D14964" t="s">
        <v>33</v>
      </c>
      <c r="E14964" t="s">
        <v>530</v>
      </c>
    </row>
    <row r="14965" spans="1:5" x14ac:dyDescent="0.25">
      <c r="A14965" t="s">
        <v>7320</v>
      </c>
      <c r="B14965" t="s">
        <v>16</v>
      </c>
      <c r="C14965" t="s">
        <v>15</v>
      </c>
      <c r="D14965" t="s">
        <v>33</v>
      </c>
      <c r="E14965" t="s">
        <v>628</v>
      </c>
    </row>
    <row r="14966" spans="1:5" x14ac:dyDescent="0.25">
      <c r="A14966" t="s">
        <v>15235</v>
      </c>
      <c r="B14966" t="s">
        <v>20</v>
      </c>
      <c r="C14966" t="s">
        <v>19</v>
      </c>
      <c r="D14966" t="s">
        <v>33</v>
      </c>
      <c r="E14966" t="s">
        <v>530</v>
      </c>
    </row>
    <row r="14967" spans="1:5" x14ac:dyDescent="0.25">
      <c r="A14967" t="s">
        <v>15236</v>
      </c>
      <c r="B14967" t="s">
        <v>16</v>
      </c>
      <c r="C14967" t="s">
        <v>17</v>
      </c>
      <c r="D14967" t="s">
        <v>33</v>
      </c>
      <c r="E14967" t="s">
        <v>653</v>
      </c>
    </row>
    <row r="14968" spans="1:5" x14ac:dyDescent="0.25">
      <c r="A14968" t="s">
        <v>22908</v>
      </c>
      <c r="B14968" t="s">
        <v>16</v>
      </c>
      <c r="C14968" t="s">
        <v>15</v>
      </c>
      <c r="D14968" t="s">
        <v>33</v>
      </c>
      <c r="E14968" t="s">
        <v>628</v>
      </c>
    </row>
    <row r="14969" spans="1:5" x14ac:dyDescent="0.25">
      <c r="A14969" t="s">
        <v>15238</v>
      </c>
      <c r="B14969" t="s">
        <v>20</v>
      </c>
      <c r="C14969" t="s">
        <v>21</v>
      </c>
      <c r="D14969" t="s">
        <v>33</v>
      </c>
      <c r="E14969" t="s">
        <v>582</v>
      </c>
    </row>
    <row r="14970" spans="1:5" x14ac:dyDescent="0.25">
      <c r="A14970" t="s">
        <v>15239</v>
      </c>
      <c r="B14970" t="s">
        <v>16</v>
      </c>
      <c r="C14970" t="s">
        <v>17</v>
      </c>
      <c r="D14970" t="s">
        <v>33</v>
      </c>
      <c r="E14970" t="s">
        <v>653</v>
      </c>
    </row>
    <row r="14971" spans="1:5" x14ac:dyDescent="0.25">
      <c r="A14971" t="s">
        <v>15241</v>
      </c>
      <c r="B14971" t="s">
        <v>20</v>
      </c>
      <c r="C14971" t="s">
        <v>19</v>
      </c>
      <c r="D14971" t="s">
        <v>33</v>
      </c>
      <c r="E14971" t="s">
        <v>538</v>
      </c>
    </row>
    <row r="14972" spans="1:5" x14ac:dyDescent="0.25">
      <c r="A14972" t="s">
        <v>17888</v>
      </c>
      <c r="B14972" t="s">
        <v>20</v>
      </c>
      <c r="C14972" t="s">
        <v>19</v>
      </c>
      <c r="D14972" t="s">
        <v>33</v>
      </c>
      <c r="E14972" t="s">
        <v>533</v>
      </c>
    </row>
    <row r="14973" spans="1:5" x14ac:dyDescent="0.25">
      <c r="A14973" t="s">
        <v>15242</v>
      </c>
      <c r="B14973" t="s">
        <v>20</v>
      </c>
      <c r="C14973" t="s">
        <v>19</v>
      </c>
      <c r="D14973" t="s">
        <v>33</v>
      </c>
      <c r="E14973" t="s">
        <v>530</v>
      </c>
    </row>
    <row r="14974" spans="1:5" x14ac:dyDescent="0.25">
      <c r="A14974" t="s">
        <v>15245</v>
      </c>
      <c r="B14974" t="s">
        <v>20</v>
      </c>
      <c r="C14974" t="s">
        <v>19</v>
      </c>
      <c r="D14974" t="s">
        <v>33</v>
      </c>
      <c r="E14974" t="s">
        <v>538</v>
      </c>
    </row>
    <row r="14975" spans="1:5" x14ac:dyDescent="0.25">
      <c r="A14975" t="s">
        <v>27754</v>
      </c>
      <c r="B14975" t="s">
        <v>20</v>
      </c>
      <c r="C14975" t="s">
        <v>19</v>
      </c>
      <c r="D14975" t="s">
        <v>33</v>
      </c>
      <c r="E14975" t="s">
        <v>533</v>
      </c>
    </row>
    <row r="14976" spans="1:5" x14ac:dyDescent="0.25">
      <c r="A14976" t="s">
        <v>15244</v>
      </c>
      <c r="B14976" t="s">
        <v>20</v>
      </c>
      <c r="C14976" t="s">
        <v>19</v>
      </c>
      <c r="D14976" t="s">
        <v>33</v>
      </c>
      <c r="E14976" t="s">
        <v>530</v>
      </c>
    </row>
    <row r="14977" spans="1:5" x14ac:dyDescent="0.25">
      <c r="A14977" t="s">
        <v>15246</v>
      </c>
      <c r="B14977" t="s">
        <v>20</v>
      </c>
      <c r="C14977" t="s">
        <v>19</v>
      </c>
      <c r="D14977" t="s">
        <v>33</v>
      </c>
      <c r="E14977" t="s">
        <v>538</v>
      </c>
    </row>
    <row r="14978" spans="1:5" x14ac:dyDescent="0.25">
      <c r="A14978" t="s">
        <v>15247</v>
      </c>
      <c r="B14978" t="s">
        <v>20</v>
      </c>
      <c r="C14978" t="s">
        <v>19</v>
      </c>
      <c r="D14978" t="s">
        <v>33</v>
      </c>
      <c r="E14978" t="s">
        <v>530</v>
      </c>
    </row>
    <row r="14979" spans="1:5" x14ac:dyDescent="0.25">
      <c r="A14979" t="s">
        <v>6454</v>
      </c>
      <c r="B14979" t="s">
        <v>20</v>
      </c>
      <c r="C14979" t="s">
        <v>22</v>
      </c>
      <c r="D14979" t="s">
        <v>33</v>
      </c>
      <c r="E14979" t="s">
        <v>629</v>
      </c>
    </row>
    <row r="14980" spans="1:5" x14ac:dyDescent="0.25">
      <c r="A14980" t="s">
        <v>24773</v>
      </c>
      <c r="B14980" t="s">
        <v>20</v>
      </c>
      <c r="C14980" t="s">
        <v>19</v>
      </c>
      <c r="D14980" t="s">
        <v>33</v>
      </c>
      <c r="E14980" t="s">
        <v>533</v>
      </c>
    </row>
    <row r="14981" spans="1:5" x14ac:dyDescent="0.25">
      <c r="A14981" t="s">
        <v>15250</v>
      </c>
      <c r="B14981" t="s">
        <v>20</v>
      </c>
      <c r="C14981" t="s">
        <v>19</v>
      </c>
      <c r="D14981" t="s">
        <v>33</v>
      </c>
      <c r="E14981" t="s">
        <v>538</v>
      </c>
    </row>
    <row r="14982" spans="1:5" x14ac:dyDescent="0.25">
      <c r="A14982" t="s">
        <v>15251</v>
      </c>
      <c r="B14982" t="s">
        <v>20</v>
      </c>
      <c r="C14982" t="s">
        <v>19</v>
      </c>
      <c r="D14982" t="s">
        <v>33</v>
      </c>
      <c r="E14982" t="s">
        <v>530</v>
      </c>
    </row>
    <row r="14983" spans="1:5" x14ac:dyDescent="0.25">
      <c r="A14983" t="s">
        <v>24555</v>
      </c>
      <c r="B14983" t="s">
        <v>20</v>
      </c>
      <c r="C14983" t="s">
        <v>22</v>
      </c>
      <c r="D14983" t="s">
        <v>33</v>
      </c>
      <c r="E14983" t="s">
        <v>629</v>
      </c>
    </row>
    <row r="14984" spans="1:5" x14ac:dyDescent="0.25">
      <c r="A14984" t="s">
        <v>28903</v>
      </c>
      <c r="B14984" t="s">
        <v>16</v>
      </c>
      <c r="C14984" t="s">
        <v>15</v>
      </c>
      <c r="D14984" t="s">
        <v>33</v>
      </c>
      <c r="E14984" t="s">
        <v>628</v>
      </c>
    </row>
    <row r="14985" spans="1:5" x14ac:dyDescent="0.25">
      <c r="A14985" t="s">
        <v>19303</v>
      </c>
      <c r="B14985" t="s">
        <v>20</v>
      </c>
      <c r="C14985" t="s">
        <v>19</v>
      </c>
      <c r="D14985" t="s">
        <v>33</v>
      </c>
      <c r="E14985" t="s">
        <v>533</v>
      </c>
    </row>
    <row r="14986" spans="1:5" x14ac:dyDescent="0.25">
      <c r="A14986" t="s">
        <v>29585</v>
      </c>
      <c r="B14986" t="s">
        <v>20</v>
      </c>
      <c r="C14986" t="s">
        <v>19</v>
      </c>
      <c r="D14986" t="s">
        <v>33</v>
      </c>
      <c r="E14986" t="s">
        <v>533</v>
      </c>
    </row>
    <row r="14987" spans="1:5" x14ac:dyDescent="0.25">
      <c r="A14987" t="s">
        <v>7287</v>
      </c>
      <c r="B14987" t="s">
        <v>20</v>
      </c>
      <c r="C14987" t="s">
        <v>23</v>
      </c>
      <c r="D14987" t="s">
        <v>33</v>
      </c>
      <c r="E14987" t="s">
        <v>648</v>
      </c>
    </row>
    <row r="14988" spans="1:5" x14ac:dyDescent="0.25">
      <c r="A14988" t="s">
        <v>28747</v>
      </c>
      <c r="B14988" t="s">
        <v>16</v>
      </c>
      <c r="C14988" t="s">
        <v>15</v>
      </c>
      <c r="D14988" t="s">
        <v>33</v>
      </c>
      <c r="E14988" t="s">
        <v>628</v>
      </c>
    </row>
    <row r="14989" spans="1:5" x14ac:dyDescent="0.25">
      <c r="A14989" t="s">
        <v>28467</v>
      </c>
      <c r="B14989" t="s">
        <v>16</v>
      </c>
      <c r="C14989" t="s">
        <v>15</v>
      </c>
      <c r="D14989" t="s">
        <v>33</v>
      </c>
      <c r="E14989" t="s">
        <v>628</v>
      </c>
    </row>
    <row r="14990" spans="1:5" x14ac:dyDescent="0.25">
      <c r="A14990" t="s">
        <v>10266</v>
      </c>
      <c r="B14990" t="s">
        <v>20</v>
      </c>
      <c r="C14990" t="s">
        <v>19</v>
      </c>
      <c r="D14990" t="s">
        <v>33</v>
      </c>
      <c r="E14990" t="s">
        <v>533</v>
      </c>
    </row>
    <row r="14991" spans="1:5" x14ac:dyDescent="0.25">
      <c r="A14991" t="s">
        <v>9564</v>
      </c>
      <c r="B14991" t="s">
        <v>20</v>
      </c>
      <c r="C14991" t="s">
        <v>19</v>
      </c>
      <c r="D14991" t="s">
        <v>33</v>
      </c>
      <c r="E14991" t="s">
        <v>533</v>
      </c>
    </row>
    <row r="14992" spans="1:5" x14ac:dyDescent="0.25">
      <c r="A14992" t="s">
        <v>15261</v>
      </c>
      <c r="B14992" t="s">
        <v>20</v>
      </c>
      <c r="C14992" t="s">
        <v>19</v>
      </c>
      <c r="D14992" t="s">
        <v>33</v>
      </c>
      <c r="E14992" t="s">
        <v>523</v>
      </c>
    </row>
    <row r="14993" spans="1:5" x14ac:dyDescent="0.25">
      <c r="A14993" t="s">
        <v>43715</v>
      </c>
      <c r="B14993" t="s">
        <v>20</v>
      </c>
      <c r="C14993" t="s">
        <v>22</v>
      </c>
      <c r="D14993" t="s">
        <v>33</v>
      </c>
      <c r="E14993" t="s">
        <v>629</v>
      </c>
    </row>
    <row r="14994" spans="1:5" x14ac:dyDescent="0.25">
      <c r="A14994" t="s">
        <v>26990</v>
      </c>
      <c r="B14994" t="s">
        <v>20</v>
      </c>
      <c r="C14994" t="s">
        <v>22</v>
      </c>
      <c r="D14994" t="s">
        <v>33</v>
      </c>
      <c r="E14994" t="s">
        <v>629</v>
      </c>
    </row>
    <row r="14995" spans="1:5" x14ac:dyDescent="0.25">
      <c r="A14995" t="s">
        <v>15264</v>
      </c>
      <c r="B14995" t="s">
        <v>20</v>
      </c>
      <c r="C14995" t="s">
        <v>21</v>
      </c>
      <c r="D14995" t="s">
        <v>33</v>
      </c>
      <c r="E14995" t="s">
        <v>582</v>
      </c>
    </row>
    <row r="14996" spans="1:5" x14ac:dyDescent="0.25">
      <c r="A14996" t="s">
        <v>27988</v>
      </c>
      <c r="B14996" t="s">
        <v>20</v>
      </c>
      <c r="C14996" t="s">
        <v>22</v>
      </c>
      <c r="D14996" t="s">
        <v>33</v>
      </c>
      <c r="E14996" t="s">
        <v>629</v>
      </c>
    </row>
    <row r="14997" spans="1:5" x14ac:dyDescent="0.25">
      <c r="A14997" t="s">
        <v>15266</v>
      </c>
      <c r="B14997" t="s">
        <v>20</v>
      </c>
      <c r="C14997" t="s">
        <v>21</v>
      </c>
      <c r="D14997" t="s">
        <v>33</v>
      </c>
      <c r="E14997" t="s">
        <v>582</v>
      </c>
    </row>
    <row r="14998" spans="1:5" x14ac:dyDescent="0.25">
      <c r="A14998" t="s">
        <v>6709</v>
      </c>
      <c r="B14998" t="s">
        <v>20</v>
      </c>
      <c r="C14998" t="s">
        <v>22</v>
      </c>
      <c r="D14998" t="s">
        <v>33</v>
      </c>
      <c r="E14998" t="s">
        <v>629</v>
      </c>
    </row>
    <row r="14999" spans="1:5" x14ac:dyDescent="0.25">
      <c r="A14999" t="s">
        <v>15268</v>
      </c>
      <c r="B14999" t="s">
        <v>20</v>
      </c>
      <c r="C14999" t="s">
        <v>21</v>
      </c>
      <c r="D14999" t="s">
        <v>33</v>
      </c>
      <c r="E14999" t="s">
        <v>582</v>
      </c>
    </row>
    <row r="15000" spans="1:5" x14ac:dyDescent="0.25">
      <c r="A15000" t="s">
        <v>21542</v>
      </c>
      <c r="B15000" t="s">
        <v>20</v>
      </c>
      <c r="C15000" t="s">
        <v>19</v>
      </c>
      <c r="D15000" t="s">
        <v>33</v>
      </c>
      <c r="E15000" t="s">
        <v>533</v>
      </c>
    </row>
    <row r="15001" spans="1:5" x14ac:dyDescent="0.25">
      <c r="A15001" t="s">
        <v>15270</v>
      </c>
      <c r="B15001" t="s">
        <v>20</v>
      </c>
      <c r="C15001" t="s">
        <v>21</v>
      </c>
      <c r="D15001" t="s">
        <v>33</v>
      </c>
      <c r="E15001" t="s">
        <v>582</v>
      </c>
    </row>
    <row r="15002" spans="1:5" x14ac:dyDescent="0.25">
      <c r="A15002" t="s">
        <v>28705</v>
      </c>
      <c r="B15002" t="s">
        <v>20</v>
      </c>
      <c r="C15002" t="s">
        <v>22</v>
      </c>
      <c r="D15002" t="s">
        <v>33</v>
      </c>
      <c r="E15002" t="s">
        <v>629</v>
      </c>
    </row>
    <row r="15003" spans="1:5" x14ac:dyDescent="0.25">
      <c r="A15003" t="s">
        <v>15272</v>
      </c>
      <c r="B15003" t="s">
        <v>20</v>
      </c>
      <c r="C15003" t="s">
        <v>21</v>
      </c>
      <c r="D15003" t="s">
        <v>33</v>
      </c>
      <c r="E15003" t="s">
        <v>582</v>
      </c>
    </row>
    <row r="15004" spans="1:5" x14ac:dyDescent="0.25">
      <c r="A15004" t="s">
        <v>3553</v>
      </c>
      <c r="B15004" t="s">
        <v>20</v>
      </c>
      <c r="C15004" t="s">
        <v>19</v>
      </c>
      <c r="D15004" t="s">
        <v>33</v>
      </c>
      <c r="E15004" t="s">
        <v>533</v>
      </c>
    </row>
    <row r="15005" spans="1:5" x14ac:dyDescent="0.25">
      <c r="A15005" t="s">
        <v>15274</v>
      </c>
      <c r="B15005" t="s">
        <v>20</v>
      </c>
      <c r="C15005" t="s">
        <v>19</v>
      </c>
      <c r="D15005" t="s">
        <v>33</v>
      </c>
      <c r="E15005" t="s">
        <v>530</v>
      </c>
    </row>
    <row r="15006" spans="1:5" x14ac:dyDescent="0.25">
      <c r="A15006" t="s">
        <v>8297</v>
      </c>
      <c r="B15006" t="s">
        <v>20</v>
      </c>
      <c r="C15006" t="s">
        <v>19</v>
      </c>
      <c r="D15006" t="s">
        <v>33</v>
      </c>
      <c r="E15006" t="s">
        <v>533</v>
      </c>
    </row>
    <row r="15007" spans="1:5" x14ac:dyDescent="0.25">
      <c r="A15007" t="s">
        <v>20036</v>
      </c>
      <c r="B15007" t="s">
        <v>20</v>
      </c>
      <c r="C15007" t="s">
        <v>19</v>
      </c>
      <c r="D15007" t="s">
        <v>33</v>
      </c>
      <c r="E15007" t="s">
        <v>533</v>
      </c>
    </row>
    <row r="15008" spans="1:5" x14ac:dyDescent="0.25">
      <c r="A15008" t="s">
        <v>17887</v>
      </c>
      <c r="B15008" t="s">
        <v>20</v>
      </c>
      <c r="C15008" t="s">
        <v>19</v>
      </c>
      <c r="D15008" t="s">
        <v>33</v>
      </c>
      <c r="E15008" t="s">
        <v>533</v>
      </c>
    </row>
    <row r="15009" spans="1:5" x14ac:dyDescent="0.25">
      <c r="A15009" t="s">
        <v>27751</v>
      </c>
      <c r="B15009" t="s">
        <v>20</v>
      </c>
      <c r="C15009" t="s">
        <v>19</v>
      </c>
      <c r="D15009" t="s">
        <v>33</v>
      </c>
      <c r="E15009" t="s">
        <v>533</v>
      </c>
    </row>
    <row r="15010" spans="1:5" x14ac:dyDescent="0.25">
      <c r="A15010" t="s">
        <v>27750</v>
      </c>
      <c r="B15010" t="s">
        <v>20</v>
      </c>
      <c r="C15010" t="s">
        <v>19</v>
      </c>
      <c r="D15010" t="s">
        <v>33</v>
      </c>
      <c r="E15010" t="s">
        <v>533</v>
      </c>
    </row>
    <row r="15011" spans="1:5" x14ac:dyDescent="0.25">
      <c r="A15011" t="s">
        <v>27748</v>
      </c>
      <c r="B15011" t="s">
        <v>20</v>
      </c>
      <c r="C15011" t="s">
        <v>19</v>
      </c>
      <c r="D15011" t="s">
        <v>33</v>
      </c>
      <c r="E15011" t="s">
        <v>533</v>
      </c>
    </row>
    <row r="15012" spans="1:5" x14ac:dyDescent="0.25">
      <c r="A15012" t="s">
        <v>11746</v>
      </c>
      <c r="B15012" t="s">
        <v>20</v>
      </c>
      <c r="C15012" t="s">
        <v>19</v>
      </c>
      <c r="D15012" t="s">
        <v>33</v>
      </c>
      <c r="E15012" t="s">
        <v>533</v>
      </c>
    </row>
    <row r="15013" spans="1:5" x14ac:dyDescent="0.25">
      <c r="A15013" t="s">
        <v>29321</v>
      </c>
      <c r="B15013" t="s">
        <v>20</v>
      </c>
      <c r="C15013" t="s">
        <v>22</v>
      </c>
      <c r="D15013" t="s">
        <v>33</v>
      </c>
      <c r="E15013" t="s">
        <v>629</v>
      </c>
    </row>
    <row r="15014" spans="1:5" x14ac:dyDescent="0.25">
      <c r="A15014" t="s">
        <v>11621</v>
      </c>
      <c r="B15014" t="s">
        <v>20</v>
      </c>
      <c r="C15014" t="s">
        <v>19</v>
      </c>
      <c r="D15014" t="s">
        <v>33</v>
      </c>
      <c r="E15014" t="s">
        <v>533</v>
      </c>
    </row>
    <row r="15015" spans="1:5" x14ac:dyDescent="0.25">
      <c r="A15015" t="s">
        <v>11632</v>
      </c>
      <c r="B15015" t="s">
        <v>20</v>
      </c>
      <c r="C15015" t="s">
        <v>19</v>
      </c>
      <c r="D15015" t="s">
        <v>33</v>
      </c>
      <c r="E15015" t="s">
        <v>533</v>
      </c>
    </row>
    <row r="15016" spans="1:5" x14ac:dyDescent="0.25">
      <c r="A15016" t="s">
        <v>11641</v>
      </c>
      <c r="B15016" t="s">
        <v>20</v>
      </c>
      <c r="C15016" t="s">
        <v>19</v>
      </c>
      <c r="D15016" t="s">
        <v>33</v>
      </c>
      <c r="E15016" t="s">
        <v>533</v>
      </c>
    </row>
    <row r="15017" spans="1:5" x14ac:dyDescent="0.25">
      <c r="A15017" t="s">
        <v>11642</v>
      </c>
      <c r="B15017" t="s">
        <v>20</v>
      </c>
      <c r="C15017" t="s">
        <v>19</v>
      </c>
      <c r="D15017" t="s">
        <v>33</v>
      </c>
      <c r="E15017" t="s">
        <v>533</v>
      </c>
    </row>
    <row r="15018" spans="1:5" x14ac:dyDescent="0.25">
      <c r="A15018" t="s">
        <v>15287</v>
      </c>
      <c r="B15018" t="s">
        <v>16</v>
      </c>
      <c r="C15018" t="s">
        <v>15</v>
      </c>
      <c r="D15018" t="s">
        <v>33</v>
      </c>
      <c r="E15018" t="s">
        <v>659</v>
      </c>
    </row>
    <row r="15019" spans="1:5" x14ac:dyDescent="0.25">
      <c r="A15019" t="s">
        <v>11651</v>
      </c>
      <c r="B15019" t="s">
        <v>20</v>
      </c>
      <c r="C15019" t="s">
        <v>19</v>
      </c>
      <c r="D15019" t="s">
        <v>33</v>
      </c>
      <c r="E15019" t="s">
        <v>533</v>
      </c>
    </row>
    <row r="15020" spans="1:5" x14ac:dyDescent="0.25">
      <c r="A15020" t="s">
        <v>15290</v>
      </c>
      <c r="B15020" t="s">
        <v>20</v>
      </c>
      <c r="C15020" t="s">
        <v>19</v>
      </c>
      <c r="D15020" t="s">
        <v>33</v>
      </c>
      <c r="E15020" t="s">
        <v>837</v>
      </c>
    </row>
    <row r="15021" spans="1:5" x14ac:dyDescent="0.25">
      <c r="A15021" t="s">
        <v>11891</v>
      </c>
      <c r="B15021" t="s">
        <v>20</v>
      </c>
      <c r="C15021" t="s">
        <v>19</v>
      </c>
      <c r="D15021" t="s">
        <v>33</v>
      </c>
      <c r="E15021" t="s">
        <v>533</v>
      </c>
    </row>
    <row r="15022" spans="1:5" x14ac:dyDescent="0.25">
      <c r="A15022" t="s">
        <v>15291</v>
      </c>
      <c r="B15022" t="s">
        <v>20</v>
      </c>
      <c r="C15022" t="s">
        <v>19</v>
      </c>
      <c r="D15022" t="s">
        <v>33</v>
      </c>
      <c r="E15022" t="s">
        <v>702</v>
      </c>
    </row>
    <row r="15023" spans="1:5" x14ac:dyDescent="0.25">
      <c r="A15023" t="s">
        <v>11622</v>
      </c>
      <c r="B15023" t="s">
        <v>20</v>
      </c>
      <c r="C15023" t="s">
        <v>19</v>
      </c>
      <c r="D15023" t="s">
        <v>33</v>
      </c>
      <c r="E15023" t="s">
        <v>533</v>
      </c>
    </row>
    <row r="15024" spans="1:5" x14ac:dyDescent="0.25">
      <c r="A15024" t="s">
        <v>11633</v>
      </c>
      <c r="B15024" t="s">
        <v>20</v>
      </c>
      <c r="C15024" t="s">
        <v>19</v>
      </c>
      <c r="D15024" t="s">
        <v>33</v>
      </c>
      <c r="E15024" t="s">
        <v>533</v>
      </c>
    </row>
    <row r="15025" spans="1:5" x14ac:dyDescent="0.25">
      <c r="A15025" t="s">
        <v>11640</v>
      </c>
      <c r="B15025" t="s">
        <v>20</v>
      </c>
      <c r="C15025" t="s">
        <v>19</v>
      </c>
      <c r="D15025" t="s">
        <v>33</v>
      </c>
      <c r="E15025" t="s">
        <v>533</v>
      </c>
    </row>
    <row r="15026" spans="1:5" x14ac:dyDescent="0.25">
      <c r="A15026" t="s">
        <v>15294</v>
      </c>
      <c r="B15026" t="s">
        <v>20</v>
      </c>
      <c r="C15026" t="s">
        <v>21</v>
      </c>
      <c r="D15026" t="s">
        <v>33</v>
      </c>
      <c r="E15026" t="s">
        <v>528</v>
      </c>
    </row>
    <row r="15027" spans="1:5" x14ac:dyDescent="0.25">
      <c r="A15027" t="s">
        <v>15295</v>
      </c>
      <c r="B15027" t="s">
        <v>20</v>
      </c>
      <c r="C15027" t="s">
        <v>19</v>
      </c>
      <c r="D15027" t="s">
        <v>33</v>
      </c>
      <c r="E15027" t="s">
        <v>925</v>
      </c>
    </row>
    <row r="15028" spans="1:5" x14ac:dyDescent="0.25">
      <c r="A15028" t="s">
        <v>43716</v>
      </c>
      <c r="B15028" t="s">
        <v>20</v>
      </c>
      <c r="C15028" t="s">
        <v>19</v>
      </c>
      <c r="D15028" t="s">
        <v>66</v>
      </c>
      <c r="E15028" t="s">
        <v>597</v>
      </c>
    </row>
    <row r="15029" spans="1:5" x14ac:dyDescent="0.25">
      <c r="A15029" t="s">
        <v>43717</v>
      </c>
      <c r="B15029" t="s">
        <v>20</v>
      </c>
      <c r="C15029" t="s">
        <v>19</v>
      </c>
      <c r="D15029" t="s">
        <v>66</v>
      </c>
      <c r="E15029" t="s">
        <v>597</v>
      </c>
    </row>
    <row r="15030" spans="1:5" x14ac:dyDescent="0.25">
      <c r="A15030" t="s">
        <v>43718</v>
      </c>
      <c r="B15030" t="s">
        <v>20</v>
      </c>
      <c r="C15030" t="s">
        <v>19</v>
      </c>
      <c r="D15030" t="s">
        <v>66</v>
      </c>
      <c r="E15030" t="s">
        <v>597</v>
      </c>
    </row>
    <row r="15031" spans="1:5" x14ac:dyDescent="0.25">
      <c r="A15031" t="s">
        <v>43719</v>
      </c>
      <c r="B15031" t="s">
        <v>20</v>
      </c>
      <c r="C15031" t="s">
        <v>19</v>
      </c>
      <c r="D15031" t="s">
        <v>66</v>
      </c>
      <c r="E15031" t="s">
        <v>597</v>
      </c>
    </row>
    <row r="15032" spans="1:5" x14ac:dyDescent="0.25">
      <c r="A15032" t="s">
        <v>15296</v>
      </c>
      <c r="B15032" t="s">
        <v>16</v>
      </c>
      <c r="C15032" t="s">
        <v>17</v>
      </c>
      <c r="D15032" t="s">
        <v>33</v>
      </c>
      <c r="E15032" t="s">
        <v>927</v>
      </c>
    </row>
    <row r="15033" spans="1:5" x14ac:dyDescent="0.25">
      <c r="A15033" t="s">
        <v>15297</v>
      </c>
      <c r="B15033" t="s">
        <v>20</v>
      </c>
      <c r="C15033" t="s">
        <v>19</v>
      </c>
      <c r="D15033" t="s">
        <v>33</v>
      </c>
      <c r="E15033" t="s">
        <v>585</v>
      </c>
    </row>
    <row r="15034" spans="1:5" x14ac:dyDescent="0.25">
      <c r="A15034" t="s">
        <v>15298</v>
      </c>
      <c r="B15034" t="s">
        <v>20</v>
      </c>
      <c r="C15034" t="s">
        <v>19</v>
      </c>
      <c r="D15034" t="s">
        <v>33</v>
      </c>
      <c r="E15034" t="s">
        <v>585</v>
      </c>
    </row>
    <row r="15035" spans="1:5" x14ac:dyDescent="0.25">
      <c r="A15035" t="s">
        <v>15299</v>
      </c>
      <c r="B15035" t="s">
        <v>20</v>
      </c>
      <c r="C15035" t="s">
        <v>19</v>
      </c>
      <c r="D15035" t="s">
        <v>33</v>
      </c>
      <c r="E15035" t="s">
        <v>585</v>
      </c>
    </row>
    <row r="15036" spans="1:5" x14ac:dyDescent="0.25">
      <c r="A15036" t="s">
        <v>15300</v>
      </c>
      <c r="B15036" t="s">
        <v>20</v>
      </c>
      <c r="C15036" t="s">
        <v>19</v>
      </c>
      <c r="D15036" t="s">
        <v>33</v>
      </c>
      <c r="E15036" t="s">
        <v>585</v>
      </c>
    </row>
    <row r="15037" spans="1:5" x14ac:dyDescent="0.25">
      <c r="A15037" t="s">
        <v>15301</v>
      </c>
      <c r="B15037" t="s">
        <v>16</v>
      </c>
      <c r="C15037" t="s">
        <v>17</v>
      </c>
      <c r="D15037" t="s">
        <v>33</v>
      </c>
      <c r="E15037" t="s">
        <v>569</v>
      </c>
    </row>
    <row r="15038" spans="1:5" x14ac:dyDescent="0.25">
      <c r="A15038" t="s">
        <v>15302</v>
      </c>
      <c r="B15038" t="s">
        <v>16</v>
      </c>
      <c r="C15038" t="s">
        <v>17</v>
      </c>
      <c r="D15038" t="s">
        <v>33</v>
      </c>
      <c r="E15038" t="s">
        <v>569</v>
      </c>
    </row>
    <row r="15039" spans="1:5" x14ac:dyDescent="0.25">
      <c r="A15039" t="s">
        <v>15303</v>
      </c>
      <c r="B15039" t="s">
        <v>20</v>
      </c>
      <c r="C15039" t="s">
        <v>21</v>
      </c>
      <c r="D15039" t="s">
        <v>33</v>
      </c>
      <c r="E15039" t="s">
        <v>528</v>
      </c>
    </row>
    <row r="15040" spans="1:5" x14ac:dyDescent="0.25">
      <c r="A15040" t="s">
        <v>15304</v>
      </c>
      <c r="B15040" t="s">
        <v>20</v>
      </c>
      <c r="C15040" t="s">
        <v>21</v>
      </c>
      <c r="D15040" t="s">
        <v>33</v>
      </c>
      <c r="E15040" t="s">
        <v>528</v>
      </c>
    </row>
    <row r="15041" spans="1:5" x14ac:dyDescent="0.25">
      <c r="A15041" t="s">
        <v>15305</v>
      </c>
      <c r="B15041" t="s">
        <v>20</v>
      </c>
      <c r="C15041" t="s">
        <v>21</v>
      </c>
      <c r="D15041" t="s">
        <v>33</v>
      </c>
      <c r="E15041" t="s">
        <v>789</v>
      </c>
    </row>
    <row r="15042" spans="1:5" x14ac:dyDescent="0.25">
      <c r="A15042" t="s">
        <v>15306</v>
      </c>
      <c r="B15042" t="s">
        <v>16</v>
      </c>
      <c r="C15042" t="s">
        <v>15</v>
      </c>
      <c r="D15042" t="s">
        <v>33</v>
      </c>
      <c r="E15042" t="s">
        <v>712</v>
      </c>
    </row>
    <row r="15043" spans="1:5" x14ac:dyDescent="0.25">
      <c r="A15043" t="s">
        <v>15307</v>
      </c>
      <c r="B15043" t="s">
        <v>20</v>
      </c>
      <c r="C15043" t="s">
        <v>19</v>
      </c>
      <c r="D15043" t="s">
        <v>33</v>
      </c>
      <c r="E15043" t="s">
        <v>911</v>
      </c>
    </row>
    <row r="15044" spans="1:5" x14ac:dyDescent="0.25">
      <c r="A15044" t="s">
        <v>15308</v>
      </c>
      <c r="B15044" t="s">
        <v>16</v>
      </c>
      <c r="C15044" t="s">
        <v>15</v>
      </c>
      <c r="D15044" t="s">
        <v>33</v>
      </c>
      <c r="E15044" t="s">
        <v>929</v>
      </c>
    </row>
    <row r="15045" spans="1:5" x14ac:dyDescent="0.25">
      <c r="A15045" t="s">
        <v>15309</v>
      </c>
      <c r="B15045" t="s">
        <v>16</v>
      </c>
      <c r="C15045" t="s">
        <v>15</v>
      </c>
      <c r="D15045" t="s">
        <v>33</v>
      </c>
      <c r="E15045" t="s">
        <v>929</v>
      </c>
    </row>
    <row r="15046" spans="1:5" x14ac:dyDescent="0.25">
      <c r="A15046" t="s">
        <v>11646</v>
      </c>
      <c r="B15046" t="s">
        <v>20</v>
      </c>
      <c r="C15046" t="s">
        <v>19</v>
      </c>
      <c r="D15046" t="s">
        <v>33</v>
      </c>
      <c r="E15046" t="s">
        <v>533</v>
      </c>
    </row>
    <row r="15047" spans="1:5" x14ac:dyDescent="0.25">
      <c r="A15047" t="s">
        <v>15310</v>
      </c>
      <c r="B15047" t="s">
        <v>16</v>
      </c>
      <c r="C15047" t="s">
        <v>15</v>
      </c>
      <c r="D15047" t="s">
        <v>33</v>
      </c>
      <c r="E15047" t="s">
        <v>659</v>
      </c>
    </row>
    <row r="15048" spans="1:5" x14ac:dyDescent="0.25">
      <c r="A15048" t="s">
        <v>15312</v>
      </c>
      <c r="B15048" t="s">
        <v>16</v>
      </c>
      <c r="C15048" t="s">
        <v>15</v>
      </c>
      <c r="D15048" t="s">
        <v>33</v>
      </c>
      <c r="E15048" t="s">
        <v>724</v>
      </c>
    </row>
    <row r="15049" spans="1:5" x14ac:dyDescent="0.25">
      <c r="A15049" t="s">
        <v>15314</v>
      </c>
      <c r="B15049" t="s">
        <v>16</v>
      </c>
      <c r="C15049" t="s">
        <v>15</v>
      </c>
      <c r="D15049" t="s">
        <v>33</v>
      </c>
      <c r="E15049" t="s">
        <v>659</v>
      </c>
    </row>
    <row r="15050" spans="1:5" x14ac:dyDescent="0.25">
      <c r="A15050" t="s">
        <v>11650</v>
      </c>
      <c r="B15050" t="s">
        <v>20</v>
      </c>
      <c r="C15050" t="s">
        <v>19</v>
      </c>
      <c r="D15050" t="s">
        <v>33</v>
      </c>
      <c r="E15050" t="s">
        <v>533</v>
      </c>
    </row>
    <row r="15051" spans="1:5" x14ac:dyDescent="0.25">
      <c r="A15051" t="s">
        <v>15315</v>
      </c>
      <c r="B15051" t="s">
        <v>20</v>
      </c>
      <c r="C15051" t="s">
        <v>19</v>
      </c>
      <c r="D15051" t="s">
        <v>33</v>
      </c>
      <c r="E15051" t="s">
        <v>589</v>
      </c>
    </row>
    <row r="15052" spans="1:5" x14ac:dyDescent="0.25">
      <c r="A15052" t="s">
        <v>15316</v>
      </c>
      <c r="B15052" t="s">
        <v>20</v>
      </c>
      <c r="C15052" t="s">
        <v>19</v>
      </c>
      <c r="D15052" t="s">
        <v>33</v>
      </c>
      <c r="E15052" t="s">
        <v>931</v>
      </c>
    </row>
    <row r="15053" spans="1:5" x14ac:dyDescent="0.25">
      <c r="A15053" t="s">
        <v>11890</v>
      </c>
      <c r="B15053" t="s">
        <v>20</v>
      </c>
      <c r="C15053" t="s">
        <v>19</v>
      </c>
      <c r="D15053" t="s">
        <v>33</v>
      </c>
      <c r="E15053" t="s">
        <v>533</v>
      </c>
    </row>
    <row r="15054" spans="1:5" x14ac:dyDescent="0.25">
      <c r="A15054" t="s">
        <v>15318</v>
      </c>
      <c r="B15054" t="s">
        <v>16</v>
      </c>
      <c r="C15054" t="s">
        <v>15</v>
      </c>
      <c r="D15054" t="s">
        <v>33</v>
      </c>
      <c r="E15054" t="s">
        <v>659</v>
      </c>
    </row>
    <row r="15055" spans="1:5" x14ac:dyDescent="0.25">
      <c r="A15055" t="s">
        <v>21667</v>
      </c>
      <c r="B15055" t="s">
        <v>20</v>
      </c>
      <c r="C15055" t="s">
        <v>19</v>
      </c>
      <c r="D15055" t="s">
        <v>33</v>
      </c>
      <c r="E15055" t="s">
        <v>533</v>
      </c>
    </row>
    <row r="15056" spans="1:5" x14ac:dyDescent="0.25">
      <c r="A15056" t="s">
        <v>15320</v>
      </c>
      <c r="B15056" t="s">
        <v>16</v>
      </c>
      <c r="C15056" t="s">
        <v>15</v>
      </c>
      <c r="D15056" t="s">
        <v>33</v>
      </c>
      <c r="E15056" t="s">
        <v>659</v>
      </c>
    </row>
    <row r="15057" spans="1:5" x14ac:dyDescent="0.25">
      <c r="A15057" t="s">
        <v>15515</v>
      </c>
      <c r="B15057" t="s">
        <v>20</v>
      </c>
      <c r="C15057" t="s">
        <v>19</v>
      </c>
      <c r="D15057" t="s">
        <v>65</v>
      </c>
      <c r="E15057" t="s">
        <v>533</v>
      </c>
    </row>
    <row r="15058" spans="1:5" x14ac:dyDescent="0.25">
      <c r="A15058" t="s">
        <v>43720</v>
      </c>
      <c r="B15058" t="s">
        <v>20</v>
      </c>
      <c r="C15058" t="s">
        <v>22</v>
      </c>
      <c r="D15058" t="s">
        <v>66</v>
      </c>
      <c r="E15058" t="s">
        <v>629</v>
      </c>
    </row>
    <row r="15059" spans="1:5" x14ac:dyDescent="0.25">
      <c r="A15059" t="s">
        <v>15323</v>
      </c>
      <c r="B15059" t="s">
        <v>16</v>
      </c>
      <c r="C15059" t="s">
        <v>15</v>
      </c>
      <c r="D15059" t="s">
        <v>33</v>
      </c>
      <c r="E15059" t="s">
        <v>745</v>
      </c>
    </row>
    <row r="15060" spans="1:5" x14ac:dyDescent="0.25">
      <c r="A15060" t="s">
        <v>29181</v>
      </c>
      <c r="B15060" t="s">
        <v>16</v>
      </c>
      <c r="C15060" t="s">
        <v>15</v>
      </c>
      <c r="D15060" t="s">
        <v>33</v>
      </c>
      <c r="E15060" t="s">
        <v>628</v>
      </c>
    </row>
    <row r="15061" spans="1:5" x14ac:dyDescent="0.25">
      <c r="A15061" t="s">
        <v>14963</v>
      </c>
      <c r="B15061" t="s">
        <v>20</v>
      </c>
      <c r="C15061" t="s">
        <v>19</v>
      </c>
      <c r="D15061" t="s">
        <v>33</v>
      </c>
      <c r="E15061" t="s">
        <v>533</v>
      </c>
    </row>
    <row r="15062" spans="1:5" x14ac:dyDescent="0.25">
      <c r="A15062" t="s">
        <v>15326</v>
      </c>
      <c r="B15062" t="s">
        <v>16</v>
      </c>
      <c r="C15062" t="s">
        <v>15</v>
      </c>
      <c r="D15062" t="s">
        <v>33</v>
      </c>
      <c r="E15062" t="s">
        <v>839</v>
      </c>
    </row>
    <row r="15063" spans="1:5" x14ac:dyDescent="0.25">
      <c r="A15063" t="s">
        <v>22058</v>
      </c>
      <c r="B15063" t="s">
        <v>20</v>
      </c>
      <c r="C15063" t="s">
        <v>23</v>
      </c>
      <c r="D15063" t="s">
        <v>33</v>
      </c>
      <c r="E15063" t="s">
        <v>648</v>
      </c>
    </row>
    <row r="15064" spans="1:5" x14ac:dyDescent="0.25">
      <c r="A15064" t="s">
        <v>43721</v>
      </c>
      <c r="B15064" t="s">
        <v>16</v>
      </c>
      <c r="C15064" t="s">
        <v>17</v>
      </c>
      <c r="D15064" t="s">
        <v>33</v>
      </c>
      <c r="E15064" t="s">
        <v>653</v>
      </c>
    </row>
    <row r="15065" spans="1:5" x14ac:dyDescent="0.25">
      <c r="A15065" t="s">
        <v>9491</v>
      </c>
      <c r="B15065" t="s">
        <v>20</v>
      </c>
      <c r="C15065" t="s">
        <v>24</v>
      </c>
      <c r="D15065" t="s">
        <v>33</v>
      </c>
      <c r="E15065" t="s">
        <v>736</v>
      </c>
    </row>
    <row r="15066" spans="1:5" x14ac:dyDescent="0.25">
      <c r="A15066" t="s">
        <v>15329</v>
      </c>
      <c r="B15066" t="s">
        <v>16</v>
      </c>
      <c r="C15066" t="s">
        <v>15</v>
      </c>
      <c r="D15066" t="s">
        <v>33</v>
      </c>
      <c r="E15066" t="s">
        <v>659</v>
      </c>
    </row>
    <row r="15067" spans="1:5" x14ac:dyDescent="0.25">
      <c r="A15067" t="s">
        <v>3412</v>
      </c>
      <c r="B15067" t="s">
        <v>20</v>
      </c>
      <c r="C15067" t="s">
        <v>22</v>
      </c>
      <c r="D15067" t="s">
        <v>33</v>
      </c>
      <c r="E15067" t="s">
        <v>629</v>
      </c>
    </row>
    <row r="15068" spans="1:5" x14ac:dyDescent="0.25">
      <c r="A15068" t="s">
        <v>15331</v>
      </c>
      <c r="B15068" t="s">
        <v>16</v>
      </c>
      <c r="C15068" t="s">
        <v>15</v>
      </c>
      <c r="D15068" t="s">
        <v>33</v>
      </c>
      <c r="E15068" t="s">
        <v>933</v>
      </c>
    </row>
    <row r="15069" spans="1:5" x14ac:dyDescent="0.25">
      <c r="A15069" t="s">
        <v>15332</v>
      </c>
      <c r="B15069" t="s">
        <v>16</v>
      </c>
      <c r="C15069" t="s">
        <v>15</v>
      </c>
      <c r="D15069" t="s">
        <v>33</v>
      </c>
      <c r="E15069" t="s">
        <v>935</v>
      </c>
    </row>
    <row r="15070" spans="1:5" x14ac:dyDescent="0.25">
      <c r="A15070" t="s">
        <v>20596</v>
      </c>
      <c r="B15070" t="s">
        <v>16</v>
      </c>
      <c r="C15070" t="s">
        <v>15</v>
      </c>
      <c r="D15070" t="s">
        <v>33</v>
      </c>
      <c r="E15070" t="s">
        <v>628</v>
      </c>
    </row>
    <row r="15071" spans="1:5" x14ac:dyDescent="0.25">
      <c r="A15071" t="s">
        <v>15335</v>
      </c>
      <c r="B15071" t="s">
        <v>16</v>
      </c>
      <c r="C15071" t="s">
        <v>15</v>
      </c>
      <c r="D15071" t="s">
        <v>33</v>
      </c>
      <c r="E15071" t="s">
        <v>659</v>
      </c>
    </row>
    <row r="15072" spans="1:5" x14ac:dyDescent="0.25">
      <c r="A15072" t="s">
        <v>5419</v>
      </c>
      <c r="B15072" t="s">
        <v>20</v>
      </c>
      <c r="C15072" t="s">
        <v>24</v>
      </c>
      <c r="D15072" t="s">
        <v>33</v>
      </c>
      <c r="E15072" t="s">
        <v>698</v>
      </c>
    </row>
    <row r="15073" spans="1:5" x14ac:dyDescent="0.25">
      <c r="A15073" t="s">
        <v>15336</v>
      </c>
      <c r="B15073" t="s">
        <v>16</v>
      </c>
      <c r="C15073" t="s">
        <v>15</v>
      </c>
      <c r="D15073" t="s">
        <v>33</v>
      </c>
      <c r="E15073" t="s">
        <v>660</v>
      </c>
    </row>
    <row r="15074" spans="1:5" x14ac:dyDescent="0.25">
      <c r="A15074" t="s">
        <v>15337</v>
      </c>
      <c r="B15074" t="s">
        <v>16</v>
      </c>
      <c r="C15074" t="s">
        <v>15</v>
      </c>
      <c r="D15074" t="s">
        <v>33</v>
      </c>
      <c r="E15074" t="s">
        <v>708</v>
      </c>
    </row>
    <row r="15075" spans="1:5" x14ac:dyDescent="0.25">
      <c r="A15075" t="s">
        <v>24458</v>
      </c>
      <c r="B15075" t="s">
        <v>16</v>
      </c>
      <c r="C15075" t="s">
        <v>15</v>
      </c>
      <c r="D15075" t="s">
        <v>33</v>
      </c>
      <c r="E15075" t="s">
        <v>628</v>
      </c>
    </row>
    <row r="15076" spans="1:5" x14ac:dyDescent="0.25">
      <c r="A15076" t="s">
        <v>15339</v>
      </c>
      <c r="B15076" t="s">
        <v>14</v>
      </c>
      <c r="C15076" t="s">
        <v>14</v>
      </c>
      <c r="D15076" t="s">
        <v>69</v>
      </c>
      <c r="E15076" t="s">
        <v>497</v>
      </c>
    </row>
    <row r="15077" spans="1:5" x14ac:dyDescent="0.25">
      <c r="A15077" t="s">
        <v>15340</v>
      </c>
      <c r="B15077" t="s">
        <v>14</v>
      </c>
      <c r="C15077" t="s">
        <v>14</v>
      </c>
      <c r="D15077" t="s">
        <v>69</v>
      </c>
      <c r="E15077" t="s">
        <v>497</v>
      </c>
    </row>
    <row r="15078" spans="1:5" x14ac:dyDescent="0.25">
      <c r="A15078" t="s">
        <v>15341</v>
      </c>
      <c r="B15078" t="s">
        <v>14</v>
      </c>
      <c r="C15078" t="s">
        <v>14</v>
      </c>
      <c r="D15078" t="s">
        <v>69</v>
      </c>
      <c r="E15078" t="s">
        <v>497</v>
      </c>
    </row>
    <row r="15079" spans="1:5" x14ac:dyDescent="0.25">
      <c r="A15079" t="s">
        <v>15342</v>
      </c>
      <c r="B15079" t="s">
        <v>14</v>
      </c>
      <c r="C15079" t="s">
        <v>14</v>
      </c>
      <c r="D15079" t="s">
        <v>34</v>
      </c>
      <c r="E15079" t="s">
        <v>520</v>
      </c>
    </row>
    <row r="15080" spans="1:5" x14ac:dyDescent="0.25">
      <c r="A15080" t="s">
        <v>15343</v>
      </c>
      <c r="B15080" t="s">
        <v>14</v>
      </c>
      <c r="C15080" t="s">
        <v>14</v>
      </c>
      <c r="D15080" t="s">
        <v>34</v>
      </c>
      <c r="E15080" t="s">
        <v>520</v>
      </c>
    </row>
    <row r="15081" spans="1:5" x14ac:dyDescent="0.25">
      <c r="A15081" t="s">
        <v>15344</v>
      </c>
      <c r="B15081" t="s">
        <v>14</v>
      </c>
      <c r="C15081" t="s">
        <v>14</v>
      </c>
      <c r="D15081" t="s">
        <v>34</v>
      </c>
      <c r="E15081" t="s">
        <v>520</v>
      </c>
    </row>
    <row r="15082" spans="1:5" x14ac:dyDescent="0.25">
      <c r="A15082" t="s">
        <v>15345</v>
      </c>
      <c r="B15082" t="s">
        <v>14</v>
      </c>
      <c r="C15082" t="s">
        <v>14</v>
      </c>
      <c r="D15082" t="s">
        <v>34</v>
      </c>
      <c r="E15082" t="s">
        <v>520</v>
      </c>
    </row>
    <row r="15083" spans="1:5" x14ac:dyDescent="0.25">
      <c r="A15083" t="s">
        <v>15346</v>
      </c>
      <c r="B15083" t="s">
        <v>20</v>
      </c>
      <c r="C15083" t="s">
        <v>19</v>
      </c>
      <c r="D15083" t="s">
        <v>69</v>
      </c>
      <c r="E15083" t="s">
        <v>502</v>
      </c>
    </row>
    <row r="15084" spans="1:5" x14ac:dyDescent="0.25">
      <c r="A15084" t="s">
        <v>15347</v>
      </c>
      <c r="B15084" t="s">
        <v>20</v>
      </c>
      <c r="C15084" t="s">
        <v>21</v>
      </c>
      <c r="D15084" t="s">
        <v>33</v>
      </c>
      <c r="E15084" t="s">
        <v>669</v>
      </c>
    </row>
    <row r="15085" spans="1:5" x14ac:dyDescent="0.25">
      <c r="A15085" t="s">
        <v>15348</v>
      </c>
      <c r="B15085" t="s">
        <v>20</v>
      </c>
      <c r="C15085" t="s">
        <v>21</v>
      </c>
      <c r="D15085" t="s">
        <v>33</v>
      </c>
      <c r="E15085" t="s">
        <v>506</v>
      </c>
    </row>
    <row r="15086" spans="1:5" x14ac:dyDescent="0.25">
      <c r="A15086" t="s">
        <v>15349</v>
      </c>
      <c r="B15086" t="s">
        <v>20</v>
      </c>
      <c r="C15086" t="s">
        <v>21</v>
      </c>
      <c r="D15086" t="s">
        <v>33</v>
      </c>
      <c r="E15086" t="s">
        <v>716</v>
      </c>
    </row>
    <row r="15087" spans="1:5" x14ac:dyDescent="0.25">
      <c r="A15087" t="s">
        <v>15350</v>
      </c>
      <c r="B15087" t="s">
        <v>16</v>
      </c>
      <c r="C15087" t="s">
        <v>17</v>
      </c>
      <c r="D15087" t="s">
        <v>33</v>
      </c>
      <c r="E15087" t="s">
        <v>936</v>
      </c>
    </row>
    <row r="15088" spans="1:5" x14ac:dyDescent="0.25">
      <c r="A15088" t="s">
        <v>15351</v>
      </c>
      <c r="B15088" t="s">
        <v>16</v>
      </c>
      <c r="C15088" t="s">
        <v>17</v>
      </c>
      <c r="D15088" t="s">
        <v>33</v>
      </c>
      <c r="E15088" t="s">
        <v>627</v>
      </c>
    </row>
    <row r="15089" spans="1:5" x14ac:dyDescent="0.25">
      <c r="A15089" t="s">
        <v>15352</v>
      </c>
      <c r="B15089" t="s">
        <v>20</v>
      </c>
      <c r="C15089" t="s">
        <v>19</v>
      </c>
      <c r="D15089" t="s">
        <v>33</v>
      </c>
      <c r="E15089" t="s">
        <v>511</v>
      </c>
    </row>
    <row r="15090" spans="1:5" x14ac:dyDescent="0.25">
      <c r="A15090" t="s">
        <v>15353</v>
      </c>
      <c r="B15090" t="s">
        <v>14</v>
      </c>
      <c r="C15090" t="s">
        <v>14</v>
      </c>
      <c r="D15090" t="s">
        <v>64</v>
      </c>
      <c r="E15090" t="s">
        <v>517</v>
      </c>
    </row>
    <row r="15091" spans="1:5" x14ac:dyDescent="0.25">
      <c r="A15091" t="s">
        <v>15354</v>
      </c>
      <c r="B15091" t="s">
        <v>14</v>
      </c>
      <c r="C15091" t="s">
        <v>14</v>
      </c>
      <c r="D15091" t="s">
        <v>64</v>
      </c>
      <c r="E15091" t="s">
        <v>517</v>
      </c>
    </row>
    <row r="15092" spans="1:5" x14ac:dyDescent="0.25">
      <c r="A15092" t="s">
        <v>15355</v>
      </c>
      <c r="B15092" t="s">
        <v>14</v>
      </c>
      <c r="C15092" t="s">
        <v>14</v>
      </c>
      <c r="D15092" t="s">
        <v>34</v>
      </c>
      <c r="E15092" t="s">
        <v>520</v>
      </c>
    </row>
    <row r="15093" spans="1:5" x14ac:dyDescent="0.25">
      <c r="A15093" t="s">
        <v>15356</v>
      </c>
      <c r="B15093" t="s">
        <v>14</v>
      </c>
      <c r="C15093" t="s">
        <v>14</v>
      </c>
      <c r="D15093" t="s">
        <v>34</v>
      </c>
      <c r="E15093" t="s">
        <v>520</v>
      </c>
    </row>
    <row r="15094" spans="1:5" x14ac:dyDescent="0.25">
      <c r="A15094" t="s">
        <v>15357</v>
      </c>
      <c r="B15094" t="s">
        <v>14</v>
      </c>
      <c r="C15094" t="s">
        <v>14</v>
      </c>
      <c r="D15094" t="s">
        <v>34</v>
      </c>
      <c r="E15094" t="s">
        <v>520</v>
      </c>
    </row>
    <row r="15095" spans="1:5" x14ac:dyDescent="0.25">
      <c r="A15095" t="s">
        <v>15358</v>
      </c>
      <c r="B15095" t="s">
        <v>14</v>
      </c>
      <c r="C15095" t="s">
        <v>14</v>
      </c>
      <c r="D15095" t="s">
        <v>34</v>
      </c>
      <c r="E15095" t="s">
        <v>520</v>
      </c>
    </row>
    <row r="15096" spans="1:5" x14ac:dyDescent="0.25">
      <c r="A15096" t="s">
        <v>15359</v>
      </c>
      <c r="B15096" t="s">
        <v>14</v>
      </c>
      <c r="C15096" t="s">
        <v>14</v>
      </c>
      <c r="D15096" t="s">
        <v>34</v>
      </c>
      <c r="E15096" t="s">
        <v>520</v>
      </c>
    </row>
    <row r="15097" spans="1:5" x14ac:dyDescent="0.25">
      <c r="A15097" t="s">
        <v>15360</v>
      </c>
      <c r="B15097" t="s">
        <v>14</v>
      </c>
      <c r="C15097" t="s">
        <v>14</v>
      </c>
      <c r="D15097" t="s">
        <v>64</v>
      </c>
      <c r="E15097" t="s">
        <v>517</v>
      </c>
    </row>
    <row r="15098" spans="1:5" x14ac:dyDescent="0.25">
      <c r="A15098" t="s">
        <v>15361</v>
      </c>
      <c r="B15098" t="s">
        <v>14</v>
      </c>
      <c r="C15098" t="s">
        <v>14</v>
      </c>
      <c r="D15098" t="s">
        <v>34</v>
      </c>
      <c r="E15098" t="s">
        <v>520</v>
      </c>
    </row>
    <row r="15099" spans="1:5" x14ac:dyDescent="0.25">
      <c r="A15099" t="s">
        <v>15362</v>
      </c>
      <c r="B15099" t="s">
        <v>14</v>
      </c>
      <c r="C15099" t="s">
        <v>14</v>
      </c>
      <c r="D15099" t="s">
        <v>34</v>
      </c>
      <c r="E15099" t="s">
        <v>520</v>
      </c>
    </row>
    <row r="15100" spans="1:5" x14ac:dyDescent="0.25">
      <c r="A15100" t="s">
        <v>15363</v>
      </c>
      <c r="B15100" t="s">
        <v>14</v>
      </c>
      <c r="C15100" t="s">
        <v>14</v>
      </c>
      <c r="D15100" t="s">
        <v>34</v>
      </c>
      <c r="E15100" t="s">
        <v>520</v>
      </c>
    </row>
    <row r="15101" spans="1:5" x14ac:dyDescent="0.25">
      <c r="A15101" t="s">
        <v>43722</v>
      </c>
      <c r="B15101" t="s">
        <v>14</v>
      </c>
      <c r="C15101" t="s">
        <v>14</v>
      </c>
      <c r="D15101" t="s">
        <v>34</v>
      </c>
      <c r="E15101" t="s">
        <v>520</v>
      </c>
    </row>
    <row r="15102" spans="1:5" x14ac:dyDescent="0.25">
      <c r="A15102" t="s">
        <v>43723</v>
      </c>
      <c r="B15102" t="s">
        <v>14</v>
      </c>
      <c r="C15102" t="s">
        <v>14</v>
      </c>
      <c r="D15102" t="s">
        <v>34</v>
      </c>
      <c r="E15102" t="s">
        <v>520</v>
      </c>
    </row>
    <row r="15103" spans="1:5" x14ac:dyDescent="0.25">
      <c r="A15103" t="s">
        <v>43724</v>
      </c>
      <c r="B15103" t="s">
        <v>14</v>
      </c>
      <c r="C15103" t="s">
        <v>14</v>
      </c>
      <c r="D15103" t="s">
        <v>34</v>
      </c>
      <c r="E15103" t="s">
        <v>757</v>
      </c>
    </row>
    <row r="15104" spans="1:5" x14ac:dyDescent="0.25">
      <c r="A15104" t="s">
        <v>15364</v>
      </c>
      <c r="B15104" t="s">
        <v>14</v>
      </c>
      <c r="C15104" t="s">
        <v>14</v>
      </c>
      <c r="D15104" t="s">
        <v>64</v>
      </c>
      <c r="E15104" t="s">
        <v>517</v>
      </c>
    </row>
    <row r="15105" spans="1:5" x14ac:dyDescent="0.25">
      <c r="A15105" t="s">
        <v>15365</v>
      </c>
      <c r="B15105" t="s">
        <v>14</v>
      </c>
      <c r="C15105" t="s">
        <v>14</v>
      </c>
      <c r="D15105" t="s">
        <v>64</v>
      </c>
      <c r="E15105" t="s">
        <v>517</v>
      </c>
    </row>
    <row r="15106" spans="1:5" x14ac:dyDescent="0.25">
      <c r="A15106" t="s">
        <v>15366</v>
      </c>
      <c r="B15106" t="s">
        <v>14</v>
      </c>
      <c r="C15106" t="s">
        <v>14</v>
      </c>
      <c r="D15106" t="s">
        <v>34</v>
      </c>
      <c r="E15106" t="s">
        <v>520</v>
      </c>
    </row>
    <row r="15107" spans="1:5" x14ac:dyDescent="0.25">
      <c r="A15107" t="s">
        <v>15367</v>
      </c>
      <c r="B15107" t="s">
        <v>14</v>
      </c>
      <c r="C15107" t="s">
        <v>14</v>
      </c>
      <c r="D15107" t="s">
        <v>34</v>
      </c>
      <c r="E15107" t="s">
        <v>520</v>
      </c>
    </row>
    <row r="15108" spans="1:5" x14ac:dyDescent="0.25">
      <c r="A15108" t="s">
        <v>15368</v>
      </c>
      <c r="B15108" t="s">
        <v>14</v>
      </c>
      <c r="C15108" t="s">
        <v>14</v>
      </c>
      <c r="D15108" t="s">
        <v>34</v>
      </c>
      <c r="E15108" t="s">
        <v>520</v>
      </c>
    </row>
    <row r="15109" spans="1:5" x14ac:dyDescent="0.25">
      <c r="A15109" t="s">
        <v>15369</v>
      </c>
      <c r="B15109" t="s">
        <v>14</v>
      </c>
      <c r="C15109" t="s">
        <v>14</v>
      </c>
      <c r="D15109" t="s">
        <v>34</v>
      </c>
      <c r="E15109" t="s">
        <v>520</v>
      </c>
    </row>
    <row r="15110" spans="1:5" x14ac:dyDescent="0.25">
      <c r="A15110" t="s">
        <v>15370</v>
      </c>
      <c r="B15110" t="s">
        <v>14</v>
      </c>
      <c r="C15110" t="s">
        <v>14</v>
      </c>
      <c r="D15110" t="s">
        <v>34</v>
      </c>
      <c r="E15110" t="s">
        <v>520</v>
      </c>
    </row>
    <row r="15111" spans="1:5" x14ac:dyDescent="0.25">
      <c r="A15111" t="s">
        <v>15371</v>
      </c>
      <c r="B15111" t="s">
        <v>14</v>
      </c>
      <c r="C15111" t="s">
        <v>14</v>
      </c>
      <c r="D15111" t="s">
        <v>34</v>
      </c>
      <c r="E15111" t="s">
        <v>520</v>
      </c>
    </row>
    <row r="15112" spans="1:5" x14ac:dyDescent="0.25">
      <c r="A15112" t="s">
        <v>15372</v>
      </c>
      <c r="B15112" t="s">
        <v>14</v>
      </c>
      <c r="C15112" t="s">
        <v>14</v>
      </c>
      <c r="D15112" t="s">
        <v>34</v>
      </c>
      <c r="E15112" t="s">
        <v>520</v>
      </c>
    </row>
    <row r="15113" spans="1:5" x14ac:dyDescent="0.25">
      <c r="A15113" t="s">
        <v>15373</v>
      </c>
      <c r="B15113" t="s">
        <v>14</v>
      </c>
      <c r="C15113" t="s">
        <v>14</v>
      </c>
      <c r="D15113" t="s">
        <v>34</v>
      </c>
      <c r="E15113" t="s">
        <v>520</v>
      </c>
    </row>
    <row r="15114" spans="1:5" x14ac:dyDescent="0.25">
      <c r="A15114" t="s">
        <v>15374</v>
      </c>
      <c r="B15114" t="s">
        <v>14</v>
      </c>
      <c r="C15114" t="s">
        <v>14</v>
      </c>
      <c r="D15114" t="s">
        <v>34</v>
      </c>
      <c r="E15114" t="s">
        <v>520</v>
      </c>
    </row>
    <row r="15115" spans="1:5" x14ac:dyDescent="0.25">
      <c r="A15115" t="s">
        <v>15375</v>
      </c>
      <c r="B15115" t="s">
        <v>14</v>
      </c>
      <c r="C15115" t="s">
        <v>14</v>
      </c>
      <c r="D15115" t="s">
        <v>34</v>
      </c>
      <c r="E15115" t="s">
        <v>520</v>
      </c>
    </row>
    <row r="15116" spans="1:5" x14ac:dyDescent="0.25">
      <c r="A15116" t="s">
        <v>15376</v>
      </c>
      <c r="B15116" t="s">
        <v>14</v>
      </c>
      <c r="C15116" t="s">
        <v>14</v>
      </c>
      <c r="D15116" t="s">
        <v>34</v>
      </c>
      <c r="E15116" t="s">
        <v>520</v>
      </c>
    </row>
    <row r="15117" spans="1:5" x14ac:dyDescent="0.25">
      <c r="A15117" t="s">
        <v>15377</v>
      </c>
      <c r="B15117" t="s">
        <v>14</v>
      </c>
      <c r="C15117" t="s">
        <v>14</v>
      </c>
      <c r="D15117" t="s">
        <v>34</v>
      </c>
      <c r="E15117" t="s">
        <v>520</v>
      </c>
    </row>
    <row r="15118" spans="1:5" x14ac:dyDescent="0.25">
      <c r="A15118" t="s">
        <v>15378</v>
      </c>
      <c r="B15118" t="s">
        <v>14</v>
      </c>
      <c r="C15118" t="s">
        <v>14</v>
      </c>
      <c r="D15118" t="s">
        <v>34</v>
      </c>
      <c r="E15118" t="s">
        <v>520</v>
      </c>
    </row>
    <row r="15119" spans="1:5" x14ac:dyDescent="0.25">
      <c r="A15119" t="s">
        <v>15379</v>
      </c>
      <c r="B15119" t="s">
        <v>14</v>
      </c>
      <c r="C15119" t="s">
        <v>14</v>
      </c>
      <c r="D15119" t="s">
        <v>34</v>
      </c>
      <c r="E15119" t="s">
        <v>520</v>
      </c>
    </row>
    <row r="15120" spans="1:5" x14ac:dyDescent="0.25">
      <c r="A15120" t="s">
        <v>15380</v>
      </c>
      <c r="B15120" t="s">
        <v>14</v>
      </c>
      <c r="C15120" t="s">
        <v>14</v>
      </c>
      <c r="D15120" t="s">
        <v>34</v>
      </c>
      <c r="E15120" t="s">
        <v>520</v>
      </c>
    </row>
    <row r="15121" spans="1:5" x14ac:dyDescent="0.25">
      <c r="A15121" t="s">
        <v>15381</v>
      </c>
      <c r="B15121" t="s">
        <v>14</v>
      </c>
      <c r="C15121" t="s">
        <v>14</v>
      </c>
      <c r="D15121" t="s">
        <v>34</v>
      </c>
      <c r="E15121" t="s">
        <v>520</v>
      </c>
    </row>
    <row r="15122" spans="1:5" x14ac:dyDescent="0.25">
      <c r="A15122" t="s">
        <v>15382</v>
      </c>
      <c r="B15122" t="s">
        <v>14</v>
      </c>
      <c r="C15122" t="s">
        <v>14</v>
      </c>
      <c r="D15122" t="s">
        <v>64</v>
      </c>
      <c r="E15122" t="s">
        <v>517</v>
      </c>
    </row>
    <row r="15123" spans="1:5" x14ac:dyDescent="0.25">
      <c r="A15123" t="s">
        <v>15383</v>
      </c>
      <c r="B15123" t="s">
        <v>14</v>
      </c>
      <c r="C15123" t="s">
        <v>14</v>
      </c>
      <c r="D15123" t="s">
        <v>64</v>
      </c>
      <c r="E15123" t="s">
        <v>518</v>
      </c>
    </row>
    <row r="15124" spans="1:5" x14ac:dyDescent="0.25">
      <c r="A15124" t="s">
        <v>15388</v>
      </c>
      <c r="B15124" t="s">
        <v>14</v>
      </c>
      <c r="C15124" t="s">
        <v>14</v>
      </c>
      <c r="D15124" t="s">
        <v>64</v>
      </c>
      <c r="E15124" t="s">
        <v>520</v>
      </c>
    </row>
    <row r="15125" spans="1:5" x14ac:dyDescent="0.25">
      <c r="A15125" t="s">
        <v>15387</v>
      </c>
      <c r="B15125" t="s">
        <v>14</v>
      </c>
      <c r="C15125" t="s">
        <v>14</v>
      </c>
      <c r="D15125" t="s">
        <v>64</v>
      </c>
      <c r="E15125" t="s">
        <v>761</v>
      </c>
    </row>
    <row r="15126" spans="1:5" x14ac:dyDescent="0.25">
      <c r="A15126" t="s">
        <v>15385</v>
      </c>
      <c r="B15126" t="s">
        <v>14</v>
      </c>
      <c r="C15126" t="s">
        <v>14</v>
      </c>
      <c r="D15126" t="s">
        <v>64</v>
      </c>
      <c r="E15126" t="s">
        <v>520</v>
      </c>
    </row>
    <row r="15127" spans="1:5" x14ac:dyDescent="0.25">
      <c r="A15127" t="s">
        <v>15386</v>
      </c>
      <c r="B15127" t="s">
        <v>14</v>
      </c>
      <c r="C15127" t="s">
        <v>14</v>
      </c>
      <c r="D15127" t="s">
        <v>64</v>
      </c>
      <c r="E15127" t="s">
        <v>520</v>
      </c>
    </row>
    <row r="15128" spans="1:5" x14ac:dyDescent="0.25">
      <c r="A15128" t="s">
        <v>15384</v>
      </c>
      <c r="B15128" t="s">
        <v>14</v>
      </c>
      <c r="C15128" t="s">
        <v>14</v>
      </c>
      <c r="D15128" t="s">
        <v>64</v>
      </c>
      <c r="E15128" t="s">
        <v>520</v>
      </c>
    </row>
    <row r="15129" spans="1:5" x14ac:dyDescent="0.25">
      <c r="A15129" t="s">
        <v>15389</v>
      </c>
      <c r="B15129" t="s">
        <v>14</v>
      </c>
      <c r="C15129" t="s">
        <v>14</v>
      </c>
      <c r="D15129" t="s">
        <v>64</v>
      </c>
      <c r="E15129" t="s">
        <v>517</v>
      </c>
    </row>
    <row r="15130" spans="1:5" x14ac:dyDescent="0.25">
      <c r="A15130" t="s">
        <v>15390</v>
      </c>
      <c r="B15130" t="s">
        <v>14</v>
      </c>
      <c r="C15130" t="s">
        <v>14</v>
      </c>
      <c r="D15130" t="s">
        <v>64</v>
      </c>
      <c r="E15130" t="s">
        <v>517</v>
      </c>
    </row>
    <row r="15131" spans="1:5" x14ac:dyDescent="0.25">
      <c r="A15131" t="s">
        <v>15392</v>
      </c>
      <c r="B15131" t="s">
        <v>14</v>
      </c>
      <c r="C15131" t="s">
        <v>14</v>
      </c>
      <c r="D15131" t="s">
        <v>69</v>
      </c>
      <c r="E15131" t="s">
        <v>520</v>
      </c>
    </row>
    <row r="15132" spans="1:5" x14ac:dyDescent="0.25">
      <c r="A15132" t="s">
        <v>15391</v>
      </c>
      <c r="B15132" t="s">
        <v>14</v>
      </c>
      <c r="C15132" t="s">
        <v>14</v>
      </c>
      <c r="D15132" t="s">
        <v>69</v>
      </c>
      <c r="E15132" t="s">
        <v>520</v>
      </c>
    </row>
    <row r="15133" spans="1:5" x14ac:dyDescent="0.25">
      <c r="A15133" t="s">
        <v>15393</v>
      </c>
      <c r="B15133" t="s">
        <v>14</v>
      </c>
      <c r="C15133" t="s">
        <v>14</v>
      </c>
      <c r="D15133" t="s">
        <v>34</v>
      </c>
      <c r="E15133" t="s">
        <v>520</v>
      </c>
    </row>
    <row r="15134" spans="1:5" x14ac:dyDescent="0.25">
      <c r="A15134" t="s">
        <v>15394</v>
      </c>
      <c r="B15134" t="s">
        <v>14</v>
      </c>
      <c r="C15134" t="s">
        <v>14</v>
      </c>
      <c r="D15134" t="s">
        <v>34</v>
      </c>
      <c r="E15134" t="s">
        <v>520</v>
      </c>
    </row>
    <row r="15135" spans="1:5" x14ac:dyDescent="0.25">
      <c r="A15135" t="s">
        <v>15395</v>
      </c>
      <c r="B15135" t="s">
        <v>14</v>
      </c>
      <c r="C15135" t="s">
        <v>14</v>
      </c>
      <c r="D15135" t="s">
        <v>34</v>
      </c>
      <c r="E15135" t="s">
        <v>520</v>
      </c>
    </row>
    <row r="15136" spans="1:5" x14ac:dyDescent="0.25">
      <c r="A15136" t="s">
        <v>15396</v>
      </c>
      <c r="B15136" t="s">
        <v>14</v>
      </c>
      <c r="C15136" t="s">
        <v>14</v>
      </c>
      <c r="D15136" t="s">
        <v>64</v>
      </c>
      <c r="E15136" t="s">
        <v>517</v>
      </c>
    </row>
    <row r="15137" spans="1:5" x14ac:dyDescent="0.25">
      <c r="A15137" t="s">
        <v>15397</v>
      </c>
      <c r="B15137" t="s">
        <v>14</v>
      </c>
      <c r="C15137" t="s">
        <v>14</v>
      </c>
      <c r="D15137" t="s">
        <v>64</v>
      </c>
      <c r="E15137" t="s">
        <v>517</v>
      </c>
    </row>
    <row r="15138" spans="1:5" x14ac:dyDescent="0.25">
      <c r="A15138" t="s">
        <v>15398</v>
      </c>
      <c r="B15138" t="s">
        <v>14</v>
      </c>
      <c r="C15138" t="s">
        <v>14</v>
      </c>
      <c r="D15138" t="s">
        <v>64</v>
      </c>
      <c r="E15138" t="s">
        <v>517</v>
      </c>
    </row>
    <row r="15139" spans="1:5" x14ac:dyDescent="0.25">
      <c r="A15139" t="s">
        <v>15399</v>
      </c>
      <c r="B15139" t="s">
        <v>14</v>
      </c>
      <c r="C15139" t="s">
        <v>14</v>
      </c>
      <c r="D15139" t="s">
        <v>64</v>
      </c>
      <c r="E15139" t="s">
        <v>517</v>
      </c>
    </row>
    <row r="15140" spans="1:5" x14ac:dyDescent="0.25">
      <c r="A15140" t="s">
        <v>15400</v>
      </c>
      <c r="B15140" t="s">
        <v>14</v>
      </c>
      <c r="C15140" t="s">
        <v>14</v>
      </c>
      <c r="D15140" t="s">
        <v>64</v>
      </c>
      <c r="E15140" t="s">
        <v>517</v>
      </c>
    </row>
    <row r="15141" spans="1:5" x14ac:dyDescent="0.25">
      <c r="A15141" t="s">
        <v>15401</v>
      </c>
      <c r="B15141" t="s">
        <v>14</v>
      </c>
      <c r="C15141" t="s">
        <v>14</v>
      </c>
      <c r="D15141" t="s">
        <v>64</v>
      </c>
      <c r="E15141" t="s">
        <v>635</v>
      </c>
    </row>
    <row r="15142" spans="1:5" x14ac:dyDescent="0.25">
      <c r="A15142" t="s">
        <v>15402</v>
      </c>
      <c r="B15142" t="s">
        <v>14</v>
      </c>
      <c r="C15142" t="s">
        <v>14</v>
      </c>
      <c r="D15142" t="s">
        <v>64</v>
      </c>
      <c r="E15142" t="s">
        <v>518</v>
      </c>
    </row>
    <row r="15143" spans="1:5" x14ac:dyDescent="0.25">
      <c r="A15143" t="s">
        <v>15403</v>
      </c>
      <c r="B15143" t="s">
        <v>14</v>
      </c>
      <c r="C15143" t="s">
        <v>14</v>
      </c>
      <c r="D15143" t="s">
        <v>64</v>
      </c>
      <c r="E15143" t="s">
        <v>517</v>
      </c>
    </row>
    <row r="15144" spans="1:5" x14ac:dyDescent="0.25">
      <c r="A15144" t="s">
        <v>15404</v>
      </c>
      <c r="B15144" t="s">
        <v>14</v>
      </c>
      <c r="C15144" t="s">
        <v>14</v>
      </c>
      <c r="D15144" t="s">
        <v>64</v>
      </c>
      <c r="E15144" t="s">
        <v>517</v>
      </c>
    </row>
    <row r="15145" spans="1:5" x14ac:dyDescent="0.25">
      <c r="A15145" t="s">
        <v>15406</v>
      </c>
      <c r="B15145" t="s">
        <v>14</v>
      </c>
      <c r="C15145" t="s">
        <v>14</v>
      </c>
      <c r="D15145" t="s">
        <v>34</v>
      </c>
      <c r="E15145" t="s">
        <v>520</v>
      </c>
    </row>
    <row r="15146" spans="1:5" x14ac:dyDescent="0.25">
      <c r="A15146" t="s">
        <v>15405</v>
      </c>
      <c r="B15146" t="s">
        <v>14</v>
      </c>
      <c r="C15146" t="s">
        <v>14</v>
      </c>
      <c r="D15146" t="s">
        <v>34</v>
      </c>
      <c r="E15146" t="s">
        <v>520</v>
      </c>
    </row>
    <row r="15147" spans="1:5" x14ac:dyDescent="0.25">
      <c r="A15147" t="s">
        <v>43725</v>
      </c>
      <c r="B15147" t="s">
        <v>14</v>
      </c>
      <c r="C15147" t="s">
        <v>14</v>
      </c>
      <c r="D15147" t="s">
        <v>64</v>
      </c>
      <c r="E15147" t="s">
        <v>757</v>
      </c>
    </row>
    <row r="15148" spans="1:5" x14ac:dyDescent="0.25">
      <c r="A15148" t="s">
        <v>43726</v>
      </c>
      <c r="B15148" t="s">
        <v>14</v>
      </c>
      <c r="C15148" t="s">
        <v>14</v>
      </c>
      <c r="D15148" t="s">
        <v>64</v>
      </c>
      <c r="E15148" t="s">
        <v>520</v>
      </c>
    </row>
    <row r="15149" spans="1:5" x14ac:dyDescent="0.25">
      <c r="A15149" t="s">
        <v>15407</v>
      </c>
      <c r="B15149" t="s">
        <v>14</v>
      </c>
      <c r="C15149" t="s">
        <v>14</v>
      </c>
      <c r="D15149" t="s">
        <v>34</v>
      </c>
      <c r="E15149" t="s">
        <v>520</v>
      </c>
    </row>
    <row r="15150" spans="1:5" x14ac:dyDescent="0.25">
      <c r="A15150" t="s">
        <v>15408</v>
      </c>
      <c r="B15150" t="s">
        <v>14</v>
      </c>
      <c r="C15150" t="s">
        <v>14</v>
      </c>
      <c r="D15150" t="s">
        <v>64</v>
      </c>
      <c r="E15150" t="s">
        <v>517</v>
      </c>
    </row>
    <row r="15151" spans="1:5" x14ac:dyDescent="0.25">
      <c r="A15151" t="s">
        <v>15409</v>
      </c>
      <c r="B15151" t="s">
        <v>14</v>
      </c>
      <c r="C15151" t="s">
        <v>14</v>
      </c>
      <c r="D15151" t="s">
        <v>64</v>
      </c>
      <c r="E15151" t="s">
        <v>517</v>
      </c>
    </row>
    <row r="15152" spans="1:5" x14ac:dyDescent="0.25">
      <c r="A15152" t="s">
        <v>15410</v>
      </c>
      <c r="B15152" t="s">
        <v>14</v>
      </c>
      <c r="C15152" t="s">
        <v>14</v>
      </c>
      <c r="D15152" t="s">
        <v>69</v>
      </c>
      <c r="E15152" t="s">
        <v>520</v>
      </c>
    </row>
    <row r="15153" spans="1:5" x14ac:dyDescent="0.25">
      <c r="A15153" t="s">
        <v>15411</v>
      </c>
      <c r="B15153" t="s">
        <v>14</v>
      </c>
      <c r="C15153" t="s">
        <v>14</v>
      </c>
      <c r="D15153" t="s">
        <v>69</v>
      </c>
      <c r="E15153" t="s">
        <v>520</v>
      </c>
    </row>
    <row r="15154" spans="1:5" x14ac:dyDescent="0.25">
      <c r="A15154" t="s">
        <v>15412</v>
      </c>
      <c r="B15154" t="s">
        <v>14</v>
      </c>
      <c r="C15154" t="s">
        <v>14</v>
      </c>
      <c r="D15154" t="s">
        <v>69</v>
      </c>
      <c r="E15154" t="s">
        <v>520</v>
      </c>
    </row>
    <row r="15155" spans="1:5" x14ac:dyDescent="0.25">
      <c r="A15155" t="s">
        <v>15413</v>
      </c>
      <c r="B15155" t="s">
        <v>14</v>
      </c>
      <c r="C15155" t="s">
        <v>14</v>
      </c>
      <c r="D15155" t="s">
        <v>69</v>
      </c>
      <c r="E15155" t="s">
        <v>520</v>
      </c>
    </row>
    <row r="15156" spans="1:5" x14ac:dyDescent="0.25">
      <c r="A15156" t="s">
        <v>15415</v>
      </c>
      <c r="B15156" t="s">
        <v>14</v>
      </c>
      <c r="C15156" t="s">
        <v>14</v>
      </c>
      <c r="D15156" t="s">
        <v>35</v>
      </c>
      <c r="E15156" t="s">
        <v>520</v>
      </c>
    </row>
    <row r="15157" spans="1:5" x14ac:dyDescent="0.25">
      <c r="A15157" t="s">
        <v>15416</v>
      </c>
      <c r="B15157" t="s">
        <v>14</v>
      </c>
      <c r="C15157" t="s">
        <v>14</v>
      </c>
      <c r="D15157" t="s">
        <v>35</v>
      </c>
      <c r="E15157" t="s">
        <v>520</v>
      </c>
    </row>
    <row r="15158" spans="1:5" x14ac:dyDescent="0.25">
      <c r="A15158" t="s">
        <v>15414</v>
      </c>
      <c r="B15158" t="s">
        <v>14</v>
      </c>
      <c r="C15158" t="s">
        <v>14</v>
      </c>
      <c r="D15158" t="s">
        <v>35</v>
      </c>
      <c r="E15158" t="s">
        <v>520</v>
      </c>
    </row>
    <row r="15159" spans="1:5" x14ac:dyDescent="0.25">
      <c r="A15159" t="s">
        <v>15417</v>
      </c>
      <c r="B15159" t="s">
        <v>14</v>
      </c>
      <c r="C15159" t="s">
        <v>14</v>
      </c>
      <c r="D15159" t="s">
        <v>35</v>
      </c>
      <c r="E15159" t="s">
        <v>520</v>
      </c>
    </row>
    <row r="15160" spans="1:5" x14ac:dyDescent="0.25">
      <c r="A15160" t="s">
        <v>15418</v>
      </c>
      <c r="B15160" t="s">
        <v>14</v>
      </c>
      <c r="C15160" t="s">
        <v>14</v>
      </c>
      <c r="D15160" t="s">
        <v>34</v>
      </c>
      <c r="E15160" t="s">
        <v>520</v>
      </c>
    </row>
    <row r="15161" spans="1:5" x14ac:dyDescent="0.25">
      <c r="A15161" t="s">
        <v>15419</v>
      </c>
      <c r="B15161" t="s">
        <v>14</v>
      </c>
      <c r="C15161" t="s">
        <v>14</v>
      </c>
      <c r="D15161" t="s">
        <v>34</v>
      </c>
      <c r="E15161" t="s">
        <v>518</v>
      </c>
    </row>
    <row r="15162" spans="1:5" x14ac:dyDescent="0.25">
      <c r="A15162" t="s">
        <v>15420</v>
      </c>
      <c r="B15162" t="s">
        <v>14</v>
      </c>
      <c r="C15162" t="s">
        <v>14</v>
      </c>
      <c r="D15162" t="s">
        <v>34</v>
      </c>
      <c r="E15162" t="s">
        <v>518</v>
      </c>
    </row>
    <row r="15163" spans="1:5" x14ac:dyDescent="0.25">
      <c r="A15163" t="s">
        <v>15421</v>
      </c>
      <c r="B15163" t="s">
        <v>14</v>
      </c>
      <c r="C15163" t="s">
        <v>14</v>
      </c>
      <c r="D15163" t="s">
        <v>34</v>
      </c>
      <c r="E15163" t="s">
        <v>520</v>
      </c>
    </row>
    <row r="15164" spans="1:5" x14ac:dyDescent="0.25">
      <c r="A15164" t="s">
        <v>15422</v>
      </c>
      <c r="B15164" t="s">
        <v>14</v>
      </c>
      <c r="C15164" t="s">
        <v>14</v>
      </c>
      <c r="D15164" t="s">
        <v>34</v>
      </c>
      <c r="E15164" t="s">
        <v>520</v>
      </c>
    </row>
    <row r="15165" spans="1:5" x14ac:dyDescent="0.25">
      <c r="A15165" t="s">
        <v>15423</v>
      </c>
      <c r="B15165" t="s">
        <v>14</v>
      </c>
      <c r="C15165" t="s">
        <v>14</v>
      </c>
      <c r="D15165" t="s">
        <v>34</v>
      </c>
      <c r="E15165" t="s">
        <v>520</v>
      </c>
    </row>
    <row r="15166" spans="1:5" x14ac:dyDescent="0.25">
      <c r="A15166" t="s">
        <v>15425</v>
      </c>
      <c r="B15166" t="s">
        <v>14</v>
      </c>
      <c r="C15166" t="s">
        <v>14</v>
      </c>
      <c r="D15166" t="s">
        <v>34</v>
      </c>
      <c r="E15166" t="s">
        <v>520</v>
      </c>
    </row>
    <row r="15167" spans="1:5" x14ac:dyDescent="0.25">
      <c r="A15167" t="s">
        <v>15424</v>
      </c>
      <c r="B15167" t="s">
        <v>14</v>
      </c>
      <c r="C15167" t="s">
        <v>14</v>
      </c>
      <c r="D15167" t="s">
        <v>34</v>
      </c>
      <c r="E15167" t="s">
        <v>520</v>
      </c>
    </row>
    <row r="15168" spans="1:5" x14ac:dyDescent="0.25">
      <c r="A15168" t="s">
        <v>15426</v>
      </c>
      <c r="B15168" t="s">
        <v>14</v>
      </c>
      <c r="C15168" t="s">
        <v>14</v>
      </c>
      <c r="D15168" t="s">
        <v>34</v>
      </c>
      <c r="E15168" t="s">
        <v>520</v>
      </c>
    </row>
    <row r="15169" spans="1:5" x14ac:dyDescent="0.25">
      <c r="A15169" t="s">
        <v>15427</v>
      </c>
      <c r="B15169" t="s">
        <v>14</v>
      </c>
      <c r="C15169" t="s">
        <v>14</v>
      </c>
      <c r="D15169" t="s">
        <v>34</v>
      </c>
      <c r="E15169" t="s">
        <v>520</v>
      </c>
    </row>
    <row r="15170" spans="1:5" x14ac:dyDescent="0.25">
      <c r="A15170" t="s">
        <v>15428</v>
      </c>
      <c r="B15170" t="s">
        <v>14</v>
      </c>
      <c r="C15170" t="s">
        <v>14</v>
      </c>
      <c r="D15170" t="s">
        <v>34</v>
      </c>
      <c r="E15170" t="s">
        <v>520</v>
      </c>
    </row>
    <row r="15171" spans="1:5" x14ac:dyDescent="0.25">
      <c r="A15171" t="s">
        <v>15429</v>
      </c>
      <c r="B15171" t="s">
        <v>14</v>
      </c>
      <c r="C15171" t="s">
        <v>14</v>
      </c>
      <c r="D15171" t="s">
        <v>34</v>
      </c>
      <c r="E15171" t="s">
        <v>520</v>
      </c>
    </row>
    <row r="15172" spans="1:5" x14ac:dyDescent="0.25">
      <c r="A15172" t="s">
        <v>15430</v>
      </c>
      <c r="B15172" t="s">
        <v>14</v>
      </c>
      <c r="C15172" t="s">
        <v>14</v>
      </c>
      <c r="D15172" t="s">
        <v>34</v>
      </c>
      <c r="E15172" t="s">
        <v>520</v>
      </c>
    </row>
    <row r="15173" spans="1:5" x14ac:dyDescent="0.25">
      <c r="A15173" t="s">
        <v>15431</v>
      </c>
      <c r="B15173" t="s">
        <v>14</v>
      </c>
      <c r="C15173" t="s">
        <v>14</v>
      </c>
      <c r="D15173" t="s">
        <v>34</v>
      </c>
      <c r="E15173" t="s">
        <v>520</v>
      </c>
    </row>
    <row r="15174" spans="1:5" x14ac:dyDescent="0.25">
      <c r="A15174" t="s">
        <v>15432</v>
      </c>
      <c r="B15174" t="s">
        <v>14</v>
      </c>
      <c r="C15174" t="s">
        <v>14</v>
      </c>
      <c r="D15174" t="s">
        <v>34</v>
      </c>
      <c r="E15174" t="s">
        <v>520</v>
      </c>
    </row>
    <row r="15175" spans="1:5" x14ac:dyDescent="0.25">
      <c r="A15175" t="s">
        <v>15433</v>
      </c>
      <c r="B15175" t="s">
        <v>14</v>
      </c>
      <c r="C15175" t="s">
        <v>14</v>
      </c>
      <c r="D15175" t="s">
        <v>34</v>
      </c>
      <c r="E15175" t="s">
        <v>520</v>
      </c>
    </row>
    <row r="15176" spans="1:5" x14ac:dyDescent="0.25">
      <c r="A15176" t="s">
        <v>15434</v>
      </c>
      <c r="B15176" t="s">
        <v>14</v>
      </c>
      <c r="C15176" t="s">
        <v>14</v>
      </c>
      <c r="D15176" t="s">
        <v>34</v>
      </c>
      <c r="E15176" t="s">
        <v>520</v>
      </c>
    </row>
    <row r="15177" spans="1:5" x14ac:dyDescent="0.25">
      <c r="A15177" t="s">
        <v>15435</v>
      </c>
      <c r="B15177" t="s">
        <v>14</v>
      </c>
      <c r="C15177" t="s">
        <v>14</v>
      </c>
      <c r="D15177" t="s">
        <v>34</v>
      </c>
      <c r="E15177" t="s">
        <v>520</v>
      </c>
    </row>
    <row r="15178" spans="1:5" x14ac:dyDescent="0.25">
      <c r="A15178" t="s">
        <v>15436</v>
      </c>
      <c r="B15178" t="s">
        <v>14</v>
      </c>
      <c r="C15178" t="s">
        <v>14</v>
      </c>
      <c r="D15178" t="s">
        <v>34</v>
      </c>
      <c r="E15178" t="s">
        <v>520</v>
      </c>
    </row>
    <row r="15179" spans="1:5" x14ac:dyDescent="0.25">
      <c r="A15179" t="s">
        <v>43727</v>
      </c>
      <c r="B15179" t="s">
        <v>14</v>
      </c>
      <c r="C15179" t="s">
        <v>14</v>
      </c>
      <c r="D15179" t="s">
        <v>34</v>
      </c>
      <c r="E15179" t="s">
        <v>757</v>
      </c>
    </row>
    <row r="15180" spans="1:5" x14ac:dyDescent="0.25">
      <c r="A15180" t="s">
        <v>43728</v>
      </c>
      <c r="B15180" t="s">
        <v>14</v>
      </c>
      <c r="C15180" t="s">
        <v>14</v>
      </c>
      <c r="D15180" t="s">
        <v>34</v>
      </c>
      <c r="E15180" t="s">
        <v>757</v>
      </c>
    </row>
    <row r="15181" spans="1:5" x14ac:dyDescent="0.25">
      <c r="A15181" t="s">
        <v>15437</v>
      </c>
      <c r="B15181" t="s">
        <v>14</v>
      </c>
      <c r="C15181" t="s">
        <v>14</v>
      </c>
      <c r="D15181" t="s">
        <v>34</v>
      </c>
      <c r="E15181" t="s">
        <v>520</v>
      </c>
    </row>
    <row r="15182" spans="1:5" x14ac:dyDescent="0.25">
      <c r="A15182" t="s">
        <v>15438</v>
      </c>
      <c r="B15182" t="s">
        <v>14</v>
      </c>
      <c r="C15182" t="s">
        <v>14</v>
      </c>
      <c r="D15182" t="s">
        <v>34</v>
      </c>
      <c r="E15182" t="s">
        <v>520</v>
      </c>
    </row>
    <row r="15183" spans="1:5" x14ac:dyDescent="0.25">
      <c r="A15183" t="s">
        <v>15439</v>
      </c>
      <c r="B15183" t="s">
        <v>14</v>
      </c>
      <c r="C15183" t="s">
        <v>14</v>
      </c>
      <c r="D15183" t="s">
        <v>34</v>
      </c>
      <c r="E15183" t="s">
        <v>520</v>
      </c>
    </row>
    <row r="15184" spans="1:5" x14ac:dyDescent="0.25">
      <c r="A15184" t="s">
        <v>15440</v>
      </c>
      <c r="B15184" t="s">
        <v>14</v>
      </c>
      <c r="C15184" t="s">
        <v>14</v>
      </c>
      <c r="D15184" t="s">
        <v>64</v>
      </c>
      <c r="E15184" t="s">
        <v>520</v>
      </c>
    </row>
    <row r="15185" spans="1:5" x14ac:dyDescent="0.25">
      <c r="A15185" t="s">
        <v>15441</v>
      </c>
      <c r="B15185" t="s">
        <v>14</v>
      </c>
      <c r="C15185" t="s">
        <v>14</v>
      </c>
      <c r="D15185" t="s">
        <v>64</v>
      </c>
      <c r="E15185" t="s">
        <v>517</v>
      </c>
    </row>
    <row r="15186" spans="1:5" x14ac:dyDescent="0.25">
      <c r="A15186" t="s">
        <v>15442</v>
      </c>
      <c r="B15186" t="s">
        <v>14</v>
      </c>
      <c r="C15186" t="s">
        <v>14</v>
      </c>
      <c r="D15186" t="s">
        <v>34</v>
      </c>
      <c r="E15186" t="s">
        <v>520</v>
      </c>
    </row>
    <row r="15187" spans="1:5" x14ac:dyDescent="0.25">
      <c r="A15187" t="s">
        <v>15443</v>
      </c>
      <c r="B15187" t="s">
        <v>14</v>
      </c>
      <c r="C15187" t="s">
        <v>14</v>
      </c>
      <c r="D15187" t="s">
        <v>34</v>
      </c>
      <c r="E15187" t="s">
        <v>520</v>
      </c>
    </row>
    <row r="15188" spans="1:5" x14ac:dyDescent="0.25">
      <c r="A15188" t="s">
        <v>15444</v>
      </c>
      <c r="B15188" t="s">
        <v>14</v>
      </c>
      <c r="C15188" t="s">
        <v>14</v>
      </c>
      <c r="D15188" t="s">
        <v>34</v>
      </c>
      <c r="E15188" t="s">
        <v>520</v>
      </c>
    </row>
    <row r="15189" spans="1:5" x14ac:dyDescent="0.25">
      <c r="A15189" t="s">
        <v>15445</v>
      </c>
      <c r="B15189" t="s">
        <v>14</v>
      </c>
      <c r="C15189" t="s">
        <v>14</v>
      </c>
      <c r="D15189" t="s">
        <v>64</v>
      </c>
      <c r="E15189" t="s">
        <v>761</v>
      </c>
    </row>
    <row r="15190" spans="1:5" x14ac:dyDescent="0.25">
      <c r="A15190" t="s">
        <v>15447</v>
      </c>
      <c r="B15190" t="s">
        <v>14</v>
      </c>
      <c r="C15190" t="s">
        <v>14</v>
      </c>
      <c r="D15190" t="s">
        <v>64</v>
      </c>
      <c r="E15190" t="s">
        <v>517</v>
      </c>
    </row>
    <row r="15191" spans="1:5" x14ac:dyDescent="0.25">
      <c r="A15191" t="s">
        <v>15446</v>
      </c>
      <c r="B15191" t="s">
        <v>14</v>
      </c>
      <c r="C15191" t="s">
        <v>14</v>
      </c>
      <c r="D15191" t="s">
        <v>64</v>
      </c>
      <c r="E15191" t="s">
        <v>637</v>
      </c>
    </row>
    <row r="15192" spans="1:5" x14ac:dyDescent="0.25">
      <c r="A15192" t="s">
        <v>15448</v>
      </c>
      <c r="B15192" t="s">
        <v>14</v>
      </c>
      <c r="C15192" t="s">
        <v>14</v>
      </c>
      <c r="D15192" t="s">
        <v>64</v>
      </c>
      <c r="E15192" t="s">
        <v>520</v>
      </c>
    </row>
    <row r="15193" spans="1:5" x14ac:dyDescent="0.25">
      <c r="A15193" t="s">
        <v>15449</v>
      </c>
      <c r="B15193" t="s">
        <v>14</v>
      </c>
      <c r="C15193" t="s">
        <v>14</v>
      </c>
      <c r="D15193" t="s">
        <v>64</v>
      </c>
      <c r="E15193" t="s">
        <v>517</v>
      </c>
    </row>
    <row r="15194" spans="1:5" x14ac:dyDescent="0.25">
      <c r="A15194" t="s">
        <v>15450</v>
      </c>
      <c r="B15194" t="s">
        <v>14</v>
      </c>
      <c r="C15194" t="s">
        <v>14</v>
      </c>
      <c r="D15194" t="s">
        <v>64</v>
      </c>
      <c r="E15194" t="s">
        <v>635</v>
      </c>
    </row>
    <row r="15195" spans="1:5" x14ac:dyDescent="0.25">
      <c r="A15195" t="s">
        <v>15451</v>
      </c>
      <c r="B15195" t="s">
        <v>14</v>
      </c>
      <c r="C15195" t="s">
        <v>14</v>
      </c>
      <c r="D15195" t="s">
        <v>64</v>
      </c>
      <c r="E15195" t="s">
        <v>517</v>
      </c>
    </row>
    <row r="15196" spans="1:5" x14ac:dyDescent="0.25">
      <c r="A15196" t="s">
        <v>15452</v>
      </c>
      <c r="B15196" t="s">
        <v>14</v>
      </c>
      <c r="C15196" t="s">
        <v>14</v>
      </c>
      <c r="D15196" t="s">
        <v>64</v>
      </c>
      <c r="E15196" t="s">
        <v>517</v>
      </c>
    </row>
    <row r="15197" spans="1:5" x14ac:dyDescent="0.25">
      <c r="A15197" t="s">
        <v>15454</v>
      </c>
      <c r="B15197" t="s">
        <v>14</v>
      </c>
      <c r="C15197" t="s">
        <v>14</v>
      </c>
      <c r="D15197" t="s">
        <v>34</v>
      </c>
      <c r="E15197" t="s">
        <v>520</v>
      </c>
    </row>
    <row r="15198" spans="1:5" x14ac:dyDescent="0.25">
      <c r="A15198" t="s">
        <v>15453</v>
      </c>
      <c r="B15198" t="s">
        <v>14</v>
      </c>
      <c r="C15198" t="s">
        <v>14</v>
      </c>
      <c r="D15198" t="s">
        <v>34</v>
      </c>
      <c r="E15198" t="s">
        <v>520</v>
      </c>
    </row>
    <row r="15199" spans="1:5" x14ac:dyDescent="0.25">
      <c r="A15199" t="s">
        <v>15455</v>
      </c>
      <c r="B15199" t="s">
        <v>14</v>
      </c>
      <c r="C15199" t="s">
        <v>14</v>
      </c>
      <c r="D15199" t="s">
        <v>34</v>
      </c>
      <c r="E15199" t="s">
        <v>520</v>
      </c>
    </row>
    <row r="15200" spans="1:5" x14ac:dyDescent="0.25">
      <c r="A15200" t="s">
        <v>15456</v>
      </c>
      <c r="B15200" t="s">
        <v>14</v>
      </c>
      <c r="C15200" t="s">
        <v>14</v>
      </c>
      <c r="D15200" t="s">
        <v>34</v>
      </c>
      <c r="E15200" t="s">
        <v>520</v>
      </c>
    </row>
    <row r="15201" spans="1:5" x14ac:dyDescent="0.25">
      <c r="A15201" t="s">
        <v>15457</v>
      </c>
      <c r="B15201" t="s">
        <v>14</v>
      </c>
      <c r="C15201" t="s">
        <v>14</v>
      </c>
      <c r="D15201" t="s">
        <v>34</v>
      </c>
      <c r="E15201" t="s">
        <v>520</v>
      </c>
    </row>
    <row r="15202" spans="1:5" x14ac:dyDescent="0.25">
      <c r="A15202" t="s">
        <v>15458</v>
      </c>
      <c r="B15202" t="s">
        <v>14</v>
      </c>
      <c r="C15202" t="s">
        <v>14</v>
      </c>
      <c r="D15202" t="s">
        <v>64</v>
      </c>
      <c r="E15202" t="s">
        <v>517</v>
      </c>
    </row>
    <row r="15203" spans="1:5" x14ac:dyDescent="0.25">
      <c r="A15203" t="s">
        <v>15459</v>
      </c>
      <c r="B15203" t="s">
        <v>14</v>
      </c>
      <c r="C15203" t="s">
        <v>14</v>
      </c>
      <c r="D15203" t="s">
        <v>34</v>
      </c>
      <c r="E15203" t="s">
        <v>520</v>
      </c>
    </row>
    <row r="15204" spans="1:5" x14ac:dyDescent="0.25">
      <c r="A15204" t="s">
        <v>15460</v>
      </c>
      <c r="B15204" t="s">
        <v>14</v>
      </c>
      <c r="C15204" t="s">
        <v>14</v>
      </c>
      <c r="D15204" t="s">
        <v>34</v>
      </c>
      <c r="E15204" t="s">
        <v>520</v>
      </c>
    </row>
    <row r="15205" spans="1:5" x14ac:dyDescent="0.25">
      <c r="A15205" t="s">
        <v>15461</v>
      </c>
      <c r="B15205" t="s">
        <v>14</v>
      </c>
      <c r="C15205" t="s">
        <v>14</v>
      </c>
      <c r="D15205" t="s">
        <v>34</v>
      </c>
      <c r="E15205" t="s">
        <v>520</v>
      </c>
    </row>
    <row r="15206" spans="1:5" x14ac:dyDescent="0.25">
      <c r="A15206" t="s">
        <v>15462</v>
      </c>
      <c r="B15206" t="s">
        <v>14</v>
      </c>
      <c r="C15206" t="s">
        <v>14</v>
      </c>
      <c r="D15206" t="s">
        <v>34</v>
      </c>
      <c r="E15206" t="s">
        <v>520</v>
      </c>
    </row>
    <row r="15207" spans="1:5" x14ac:dyDescent="0.25">
      <c r="A15207" t="s">
        <v>15463</v>
      </c>
      <c r="B15207" t="s">
        <v>14</v>
      </c>
      <c r="C15207" t="s">
        <v>14</v>
      </c>
      <c r="D15207" t="s">
        <v>34</v>
      </c>
      <c r="E15207" t="s">
        <v>520</v>
      </c>
    </row>
    <row r="15208" spans="1:5" x14ac:dyDescent="0.25">
      <c r="A15208" t="s">
        <v>15464</v>
      </c>
      <c r="B15208" t="s">
        <v>14</v>
      </c>
      <c r="C15208" t="s">
        <v>14</v>
      </c>
      <c r="D15208" t="s">
        <v>64</v>
      </c>
      <c r="E15208" t="s">
        <v>517</v>
      </c>
    </row>
    <row r="15209" spans="1:5" x14ac:dyDescent="0.25">
      <c r="A15209" t="s">
        <v>15465</v>
      </c>
      <c r="B15209" t="s">
        <v>14</v>
      </c>
      <c r="C15209" t="s">
        <v>14</v>
      </c>
      <c r="D15209" t="s">
        <v>64</v>
      </c>
      <c r="E15209" t="s">
        <v>517</v>
      </c>
    </row>
    <row r="15210" spans="1:5" x14ac:dyDescent="0.25">
      <c r="A15210" t="s">
        <v>15466</v>
      </c>
      <c r="B15210" t="s">
        <v>14</v>
      </c>
      <c r="C15210" t="s">
        <v>14</v>
      </c>
      <c r="D15210" t="s">
        <v>34</v>
      </c>
      <c r="E15210" t="s">
        <v>520</v>
      </c>
    </row>
    <row r="15211" spans="1:5" x14ac:dyDescent="0.25">
      <c r="A15211" t="s">
        <v>15467</v>
      </c>
      <c r="B15211" t="s">
        <v>14</v>
      </c>
      <c r="C15211" t="s">
        <v>14</v>
      </c>
      <c r="D15211" t="s">
        <v>34</v>
      </c>
      <c r="E15211" t="s">
        <v>520</v>
      </c>
    </row>
    <row r="15212" spans="1:5" x14ac:dyDescent="0.25">
      <c r="A15212" t="s">
        <v>15468</v>
      </c>
      <c r="B15212" t="s">
        <v>14</v>
      </c>
      <c r="C15212" t="s">
        <v>14</v>
      </c>
      <c r="D15212" t="s">
        <v>34</v>
      </c>
      <c r="E15212" t="s">
        <v>520</v>
      </c>
    </row>
    <row r="15213" spans="1:5" x14ac:dyDescent="0.25">
      <c r="A15213" t="s">
        <v>15469</v>
      </c>
      <c r="B15213" t="s">
        <v>14</v>
      </c>
      <c r="C15213" t="s">
        <v>14</v>
      </c>
      <c r="D15213" t="s">
        <v>64</v>
      </c>
      <c r="E15213" t="s">
        <v>517</v>
      </c>
    </row>
    <row r="15214" spans="1:5" x14ac:dyDescent="0.25">
      <c r="A15214" t="s">
        <v>15470</v>
      </c>
      <c r="B15214" t="s">
        <v>14</v>
      </c>
      <c r="C15214" t="s">
        <v>14</v>
      </c>
      <c r="D15214" t="s">
        <v>64</v>
      </c>
      <c r="E15214" t="s">
        <v>517</v>
      </c>
    </row>
    <row r="15215" spans="1:5" x14ac:dyDescent="0.25">
      <c r="A15215" t="s">
        <v>15471</v>
      </c>
      <c r="B15215" t="s">
        <v>14</v>
      </c>
      <c r="C15215" t="s">
        <v>14</v>
      </c>
      <c r="D15215" t="s">
        <v>34</v>
      </c>
      <c r="E15215" t="s">
        <v>520</v>
      </c>
    </row>
    <row r="15216" spans="1:5" x14ac:dyDescent="0.25">
      <c r="A15216" t="s">
        <v>15472</v>
      </c>
      <c r="B15216" t="s">
        <v>14</v>
      </c>
      <c r="C15216" t="s">
        <v>14</v>
      </c>
      <c r="D15216" t="s">
        <v>34</v>
      </c>
      <c r="E15216" t="s">
        <v>520</v>
      </c>
    </row>
    <row r="15217" spans="1:5" x14ac:dyDescent="0.25">
      <c r="A15217" t="s">
        <v>15473</v>
      </c>
      <c r="B15217" t="s">
        <v>14</v>
      </c>
      <c r="C15217" t="s">
        <v>14</v>
      </c>
      <c r="D15217" t="s">
        <v>34</v>
      </c>
      <c r="E15217" t="s">
        <v>520</v>
      </c>
    </row>
    <row r="15218" spans="1:5" x14ac:dyDescent="0.25">
      <c r="A15218" t="s">
        <v>15474</v>
      </c>
      <c r="B15218" t="s">
        <v>14</v>
      </c>
      <c r="C15218" t="s">
        <v>14</v>
      </c>
      <c r="D15218" t="s">
        <v>34</v>
      </c>
      <c r="E15218" t="s">
        <v>520</v>
      </c>
    </row>
    <row r="15219" spans="1:5" x14ac:dyDescent="0.25">
      <c r="A15219" t="s">
        <v>15475</v>
      </c>
      <c r="B15219" t="s">
        <v>14</v>
      </c>
      <c r="C15219" t="s">
        <v>14</v>
      </c>
      <c r="D15219" t="s">
        <v>35</v>
      </c>
      <c r="E15219" t="s">
        <v>520</v>
      </c>
    </row>
    <row r="15220" spans="1:5" x14ac:dyDescent="0.25">
      <c r="A15220" t="s">
        <v>15476</v>
      </c>
      <c r="B15220" t="s">
        <v>14</v>
      </c>
      <c r="C15220" t="s">
        <v>14</v>
      </c>
      <c r="D15220" t="s">
        <v>34</v>
      </c>
      <c r="E15220" t="s">
        <v>520</v>
      </c>
    </row>
    <row r="15221" spans="1:5" x14ac:dyDescent="0.25">
      <c r="A15221" t="s">
        <v>15477</v>
      </c>
      <c r="B15221" t="s">
        <v>14</v>
      </c>
      <c r="C15221" t="s">
        <v>14</v>
      </c>
      <c r="D15221" t="s">
        <v>34</v>
      </c>
      <c r="E15221" t="s">
        <v>520</v>
      </c>
    </row>
    <row r="15222" spans="1:5" x14ac:dyDescent="0.25">
      <c r="A15222" t="s">
        <v>15478</v>
      </c>
      <c r="B15222" t="s">
        <v>14</v>
      </c>
      <c r="C15222" t="s">
        <v>14</v>
      </c>
      <c r="D15222" t="s">
        <v>64</v>
      </c>
      <c r="E15222" t="s">
        <v>517</v>
      </c>
    </row>
    <row r="15223" spans="1:5" x14ac:dyDescent="0.25">
      <c r="A15223" t="s">
        <v>15479</v>
      </c>
      <c r="B15223" t="s">
        <v>14</v>
      </c>
      <c r="C15223" t="s">
        <v>14</v>
      </c>
      <c r="D15223" t="s">
        <v>34</v>
      </c>
      <c r="E15223" t="s">
        <v>520</v>
      </c>
    </row>
    <row r="15224" spans="1:5" x14ac:dyDescent="0.25">
      <c r="A15224" t="s">
        <v>15480</v>
      </c>
      <c r="B15224" t="s">
        <v>14</v>
      </c>
      <c r="C15224" t="s">
        <v>14</v>
      </c>
      <c r="D15224" t="s">
        <v>34</v>
      </c>
      <c r="E15224" t="s">
        <v>520</v>
      </c>
    </row>
    <row r="15225" spans="1:5" x14ac:dyDescent="0.25">
      <c r="A15225" t="s">
        <v>15481</v>
      </c>
      <c r="B15225" t="s">
        <v>14</v>
      </c>
      <c r="C15225" t="s">
        <v>14</v>
      </c>
      <c r="D15225" t="s">
        <v>34</v>
      </c>
      <c r="E15225" t="s">
        <v>520</v>
      </c>
    </row>
    <row r="15226" spans="1:5" x14ac:dyDescent="0.25">
      <c r="A15226" t="s">
        <v>15483</v>
      </c>
      <c r="B15226" t="s">
        <v>14</v>
      </c>
      <c r="C15226" t="s">
        <v>14</v>
      </c>
      <c r="D15226" t="s">
        <v>34</v>
      </c>
      <c r="E15226" t="s">
        <v>520</v>
      </c>
    </row>
    <row r="15227" spans="1:5" x14ac:dyDescent="0.25">
      <c r="A15227" t="s">
        <v>15482</v>
      </c>
      <c r="B15227" t="s">
        <v>14</v>
      </c>
      <c r="C15227" t="s">
        <v>14</v>
      </c>
      <c r="D15227" t="s">
        <v>34</v>
      </c>
      <c r="E15227" t="s">
        <v>520</v>
      </c>
    </row>
    <row r="15228" spans="1:5" x14ac:dyDescent="0.25">
      <c r="A15228" t="s">
        <v>15484</v>
      </c>
      <c r="B15228" t="s">
        <v>14</v>
      </c>
      <c r="C15228" t="s">
        <v>14</v>
      </c>
      <c r="D15228" t="s">
        <v>34</v>
      </c>
      <c r="E15228" t="s">
        <v>520</v>
      </c>
    </row>
    <row r="15229" spans="1:5" x14ac:dyDescent="0.25">
      <c r="A15229" t="s">
        <v>43729</v>
      </c>
      <c r="B15229" t="s">
        <v>14</v>
      </c>
      <c r="C15229" t="s">
        <v>14</v>
      </c>
      <c r="D15229" t="s">
        <v>64</v>
      </c>
      <c r="E15229" t="s">
        <v>683</v>
      </c>
    </row>
    <row r="15230" spans="1:5" x14ac:dyDescent="0.25">
      <c r="A15230" t="s">
        <v>43730</v>
      </c>
      <c r="B15230" t="s">
        <v>14</v>
      </c>
      <c r="C15230" t="s">
        <v>14</v>
      </c>
      <c r="D15230" t="s">
        <v>64</v>
      </c>
      <c r="E15230" t="s">
        <v>520</v>
      </c>
    </row>
    <row r="15231" spans="1:5" x14ac:dyDescent="0.25">
      <c r="A15231" t="s">
        <v>15486</v>
      </c>
      <c r="B15231" t="s">
        <v>14</v>
      </c>
      <c r="C15231" t="s">
        <v>14</v>
      </c>
      <c r="D15231" t="s">
        <v>34</v>
      </c>
      <c r="E15231" t="s">
        <v>520</v>
      </c>
    </row>
    <row r="15232" spans="1:5" x14ac:dyDescent="0.25">
      <c r="A15232" t="s">
        <v>15487</v>
      </c>
      <c r="B15232" t="s">
        <v>14</v>
      </c>
      <c r="C15232" t="s">
        <v>14</v>
      </c>
      <c r="D15232" t="s">
        <v>34</v>
      </c>
      <c r="E15232" t="s">
        <v>520</v>
      </c>
    </row>
    <row r="15233" spans="1:5" x14ac:dyDescent="0.25">
      <c r="A15233" t="s">
        <v>15485</v>
      </c>
      <c r="B15233" t="s">
        <v>14</v>
      </c>
      <c r="C15233" t="s">
        <v>14</v>
      </c>
      <c r="D15233" t="s">
        <v>34</v>
      </c>
      <c r="E15233" t="s">
        <v>520</v>
      </c>
    </row>
    <row r="15234" spans="1:5" x14ac:dyDescent="0.25">
      <c r="A15234" t="s">
        <v>15488</v>
      </c>
      <c r="B15234" t="s">
        <v>14</v>
      </c>
      <c r="C15234" t="s">
        <v>14</v>
      </c>
      <c r="D15234" t="s">
        <v>34</v>
      </c>
      <c r="E15234" t="s">
        <v>520</v>
      </c>
    </row>
    <row r="15235" spans="1:5" x14ac:dyDescent="0.25">
      <c r="A15235" t="s">
        <v>15489</v>
      </c>
      <c r="B15235" t="s">
        <v>14</v>
      </c>
      <c r="C15235" t="s">
        <v>14</v>
      </c>
      <c r="D15235" t="s">
        <v>34</v>
      </c>
      <c r="E15235" t="s">
        <v>520</v>
      </c>
    </row>
    <row r="15236" spans="1:5" x14ac:dyDescent="0.25">
      <c r="A15236" t="s">
        <v>15490</v>
      </c>
      <c r="B15236" t="s">
        <v>14</v>
      </c>
      <c r="C15236" t="s">
        <v>14</v>
      </c>
      <c r="D15236" t="s">
        <v>34</v>
      </c>
      <c r="E15236" t="s">
        <v>520</v>
      </c>
    </row>
    <row r="15237" spans="1:5" x14ac:dyDescent="0.25">
      <c r="A15237" t="s">
        <v>15491</v>
      </c>
      <c r="B15237" t="s">
        <v>14</v>
      </c>
      <c r="C15237" t="s">
        <v>14</v>
      </c>
      <c r="D15237" t="s">
        <v>64</v>
      </c>
      <c r="E15237" t="s">
        <v>517</v>
      </c>
    </row>
    <row r="15238" spans="1:5" x14ac:dyDescent="0.25">
      <c r="A15238" t="s">
        <v>15492</v>
      </c>
      <c r="B15238" t="s">
        <v>14</v>
      </c>
      <c r="C15238" t="s">
        <v>14</v>
      </c>
      <c r="D15238" t="s">
        <v>34</v>
      </c>
      <c r="E15238" t="s">
        <v>520</v>
      </c>
    </row>
    <row r="15239" spans="1:5" x14ac:dyDescent="0.25">
      <c r="A15239" t="s">
        <v>15493</v>
      </c>
      <c r="B15239" t="s">
        <v>14</v>
      </c>
      <c r="C15239" t="s">
        <v>14</v>
      </c>
      <c r="D15239" t="s">
        <v>34</v>
      </c>
      <c r="E15239" t="s">
        <v>520</v>
      </c>
    </row>
    <row r="15240" spans="1:5" x14ac:dyDescent="0.25">
      <c r="A15240" t="s">
        <v>15494</v>
      </c>
      <c r="B15240" t="s">
        <v>14</v>
      </c>
      <c r="C15240" t="s">
        <v>14</v>
      </c>
      <c r="D15240" t="s">
        <v>34</v>
      </c>
      <c r="E15240" t="s">
        <v>520</v>
      </c>
    </row>
    <row r="15241" spans="1:5" x14ac:dyDescent="0.25">
      <c r="A15241" t="s">
        <v>15495</v>
      </c>
      <c r="B15241" t="s">
        <v>14</v>
      </c>
      <c r="C15241" t="s">
        <v>14</v>
      </c>
      <c r="D15241" t="s">
        <v>34</v>
      </c>
      <c r="E15241" t="s">
        <v>520</v>
      </c>
    </row>
    <row r="15242" spans="1:5" x14ac:dyDescent="0.25">
      <c r="A15242" t="s">
        <v>15496</v>
      </c>
      <c r="B15242" t="s">
        <v>14</v>
      </c>
      <c r="C15242" t="s">
        <v>14</v>
      </c>
      <c r="D15242" t="s">
        <v>34</v>
      </c>
      <c r="E15242" t="s">
        <v>520</v>
      </c>
    </row>
    <row r="15243" spans="1:5" x14ac:dyDescent="0.25">
      <c r="A15243" t="s">
        <v>15497</v>
      </c>
      <c r="B15243" t="s">
        <v>14</v>
      </c>
      <c r="C15243" t="s">
        <v>14</v>
      </c>
      <c r="D15243" t="s">
        <v>34</v>
      </c>
      <c r="E15243" t="s">
        <v>520</v>
      </c>
    </row>
    <row r="15244" spans="1:5" x14ac:dyDescent="0.25">
      <c r="A15244" t="s">
        <v>15498</v>
      </c>
      <c r="B15244" t="s">
        <v>14</v>
      </c>
      <c r="C15244" t="s">
        <v>14</v>
      </c>
      <c r="D15244" t="s">
        <v>34</v>
      </c>
      <c r="E15244" t="s">
        <v>520</v>
      </c>
    </row>
    <row r="15245" spans="1:5" x14ac:dyDescent="0.25">
      <c r="A15245" t="s">
        <v>15499</v>
      </c>
      <c r="B15245" t="s">
        <v>14</v>
      </c>
      <c r="C15245" t="s">
        <v>14</v>
      </c>
      <c r="D15245" t="s">
        <v>34</v>
      </c>
      <c r="E15245" t="s">
        <v>520</v>
      </c>
    </row>
    <row r="15246" spans="1:5" x14ac:dyDescent="0.25">
      <c r="A15246" t="s">
        <v>15501</v>
      </c>
      <c r="B15246" t="s">
        <v>14</v>
      </c>
      <c r="C15246" t="s">
        <v>14</v>
      </c>
      <c r="D15246" t="s">
        <v>34</v>
      </c>
      <c r="E15246" t="s">
        <v>520</v>
      </c>
    </row>
    <row r="15247" spans="1:5" x14ac:dyDescent="0.25">
      <c r="A15247" t="s">
        <v>15500</v>
      </c>
      <c r="B15247" t="s">
        <v>14</v>
      </c>
      <c r="C15247" t="s">
        <v>14</v>
      </c>
      <c r="D15247" t="s">
        <v>34</v>
      </c>
      <c r="E15247" t="s">
        <v>520</v>
      </c>
    </row>
    <row r="15248" spans="1:5" x14ac:dyDescent="0.25">
      <c r="A15248" t="s">
        <v>15502</v>
      </c>
      <c r="B15248" t="s">
        <v>14</v>
      </c>
      <c r="C15248" t="s">
        <v>14</v>
      </c>
      <c r="D15248" t="s">
        <v>64</v>
      </c>
      <c r="E15248" t="s">
        <v>517</v>
      </c>
    </row>
    <row r="15249" spans="1:5" x14ac:dyDescent="0.25">
      <c r="A15249" t="s">
        <v>15503</v>
      </c>
      <c r="B15249" t="s">
        <v>14</v>
      </c>
      <c r="C15249" t="s">
        <v>14</v>
      </c>
      <c r="D15249" t="s">
        <v>64</v>
      </c>
      <c r="E15249" t="s">
        <v>517</v>
      </c>
    </row>
    <row r="15250" spans="1:5" x14ac:dyDescent="0.25">
      <c r="A15250" t="s">
        <v>15505</v>
      </c>
      <c r="B15250" t="s">
        <v>14</v>
      </c>
      <c r="C15250" t="s">
        <v>14</v>
      </c>
      <c r="D15250" t="s">
        <v>64</v>
      </c>
      <c r="E15250" t="s">
        <v>517</v>
      </c>
    </row>
    <row r="15251" spans="1:5" x14ac:dyDescent="0.25">
      <c r="A15251" t="s">
        <v>15504</v>
      </c>
      <c r="B15251" t="s">
        <v>14</v>
      </c>
      <c r="C15251" t="s">
        <v>14</v>
      </c>
      <c r="D15251" t="s">
        <v>64</v>
      </c>
      <c r="E15251" t="s">
        <v>520</v>
      </c>
    </row>
    <row r="15252" spans="1:5" x14ac:dyDescent="0.25">
      <c r="A15252" t="s">
        <v>15506</v>
      </c>
      <c r="B15252" t="s">
        <v>14</v>
      </c>
      <c r="C15252" t="s">
        <v>14</v>
      </c>
      <c r="D15252" t="s">
        <v>34</v>
      </c>
      <c r="E15252" t="s">
        <v>520</v>
      </c>
    </row>
    <row r="15253" spans="1:5" x14ac:dyDescent="0.25">
      <c r="A15253" t="s">
        <v>15507</v>
      </c>
      <c r="B15253" t="s">
        <v>14</v>
      </c>
      <c r="C15253" t="s">
        <v>14</v>
      </c>
      <c r="D15253" t="s">
        <v>34</v>
      </c>
      <c r="E15253" t="s">
        <v>520</v>
      </c>
    </row>
    <row r="15254" spans="1:5" x14ac:dyDescent="0.25">
      <c r="A15254" t="s">
        <v>15508</v>
      </c>
      <c r="B15254" t="s">
        <v>14</v>
      </c>
      <c r="C15254" t="s">
        <v>14</v>
      </c>
      <c r="D15254" t="s">
        <v>34</v>
      </c>
      <c r="E15254" t="s">
        <v>520</v>
      </c>
    </row>
    <row r="15255" spans="1:5" x14ac:dyDescent="0.25">
      <c r="A15255" t="s">
        <v>15509</v>
      </c>
      <c r="B15255" t="s">
        <v>14</v>
      </c>
      <c r="C15255" t="s">
        <v>14</v>
      </c>
      <c r="D15255" t="s">
        <v>34</v>
      </c>
      <c r="E15255" t="s">
        <v>520</v>
      </c>
    </row>
    <row r="15256" spans="1:5" x14ac:dyDescent="0.25">
      <c r="A15256" t="s">
        <v>10373</v>
      </c>
      <c r="B15256" t="s">
        <v>20</v>
      </c>
      <c r="C15256" t="s">
        <v>23</v>
      </c>
      <c r="D15256" t="s">
        <v>33</v>
      </c>
      <c r="E15256" t="s">
        <v>648</v>
      </c>
    </row>
    <row r="15257" spans="1:5" x14ac:dyDescent="0.25">
      <c r="A15257" t="s">
        <v>43731</v>
      </c>
      <c r="B15257" t="s">
        <v>16</v>
      </c>
      <c r="C15257" t="s">
        <v>17</v>
      </c>
      <c r="D15257" t="s">
        <v>33</v>
      </c>
      <c r="E15257" t="s">
        <v>653</v>
      </c>
    </row>
    <row r="15258" spans="1:5" x14ac:dyDescent="0.25">
      <c r="A15258" t="s">
        <v>15511</v>
      </c>
      <c r="B15258" t="s">
        <v>16</v>
      </c>
      <c r="C15258" t="s">
        <v>17</v>
      </c>
      <c r="D15258" t="s">
        <v>33</v>
      </c>
      <c r="E15258" t="s">
        <v>732</v>
      </c>
    </row>
    <row r="15259" spans="1:5" x14ac:dyDescent="0.25">
      <c r="A15259" t="s">
        <v>15512</v>
      </c>
      <c r="B15259" t="s">
        <v>20</v>
      </c>
      <c r="C15259" t="s">
        <v>19</v>
      </c>
      <c r="D15259" t="s">
        <v>33</v>
      </c>
      <c r="E15259" t="s">
        <v>720</v>
      </c>
    </row>
    <row r="15260" spans="1:5" x14ac:dyDescent="0.25">
      <c r="A15260" t="s">
        <v>15513</v>
      </c>
      <c r="B15260" t="s">
        <v>16</v>
      </c>
      <c r="C15260" t="s">
        <v>15</v>
      </c>
      <c r="D15260" t="s">
        <v>33</v>
      </c>
      <c r="E15260" t="s">
        <v>807</v>
      </c>
    </row>
    <row r="15261" spans="1:5" x14ac:dyDescent="0.25">
      <c r="A15261" t="s">
        <v>3948</v>
      </c>
      <c r="B15261" t="s">
        <v>20</v>
      </c>
      <c r="C15261" t="s">
        <v>22</v>
      </c>
      <c r="D15261" t="s">
        <v>33</v>
      </c>
      <c r="E15261" t="s">
        <v>629</v>
      </c>
    </row>
    <row r="15262" spans="1:5" x14ac:dyDescent="0.25">
      <c r="A15262" t="s">
        <v>3952</v>
      </c>
      <c r="B15262" t="s">
        <v>20</v>
      </c>
      <c r="C15262" t="s">
        <v>22</v>
      </c>
      <c r="D15262" t="s">
        <v>33</v>
      </c>
      <c r="E15262" t="s">
        <v>629</v>
      </c>
    </row>
    <row r="15263" spans="1:5" x14ac:dyDescent="0.25">
      <c r="A15263" t="s">
        <v>15516</v>
      </c>
      <c r="B15263" t="s">
        <v>20</v>
      </c>
      <c r="C15263" t="s">
        <v>19</v>
      </c>
      <c r="D15263" t="s">
        <v>33</v>
      </c>
      <c r="E15263" t="s">
        <v>523</v>
      </c>
    </row>
    <row r="15264" spans="1:5" x14ac:dyDescent="0.25">
      <c r="A15264" t="s">
        <v>15517</v>
      </c>
      <c r="B15264" t="s">
        <v>20</v>
      </c>
      <c r="C15264" t="s">
        <v>19</v>
      </c>
      <c r="D15264" t="s">
        <v>33</v>
      </c>
      <c r="E15264" t="s">
        <v>585</v>
      </c>
    </row>
    <row r="15265" spans="1:5" x14ac:dyDescent="0.25">
      <c r="A15265" t="s">
        <v>15518</v>
      </c>
      <c r="B15265" t="s">
        <v>20</v>
      </c>
      <c r="C15265" t="s">
        <v>19</v>
      </c>
      <c r="D15265" t="s">
        <v>33</v>
      </c>
      <c r="E15265" t="s">
        <v>585</v>
      </c>
    </row>
    <row r="15266" spans="1:5" x14ac:dyDescent="0.25">
      <c r="A15266" t="s">
        <v>15519</v>
      </c>
      <c r="B15266" t="s">
        <v>20</v>
      </c>
      <c r="C15266" t="s">
        <v>19</v>
      </c>
      <c r="D15266" t="s">
        <v>33</v>
      </c>
      <c r="E15266" t="s">
        <v>585</v>
      </c>
    </row>
    <row r="15267" spans="1:5" x14ac:dyDescent="0.25">
      <c r="A15267" t="s">
        <v>15520</v>
      </c>
      <c r="B15267" t="s">
        <v>20</v>
      </c>
      <c r="C15267" t="s">
        <v>19</v>
      </c>
      <c r="D15267" t="s">
        <v>33</v>
      </c>
      <c r="E15267" t="s">
        <v>704</v>
      </c>
    </row>
    <row r="15268" spans="1:5" x14ac:dyDescent="0.25">
      <c r="A15268" t="s">
        <v>19908</v>
      </c>
      <c r="B15268" t="s">
        <v>16</v>
      </c>
      <c r="C15268" t="s">
        <v>15</v>
      </c>
      <c r="D15268" t="s">
        <v>33</v>
      </c>
      <c r="E15268" t="s">
        <v>628</v>
      </c>
    </row>
    <row r="15269" spans="1:5" x14ac:dyDescent="0.25">
      <c r="A15269" t="s">
        <v>15522</v>
      </c>
      <c r="B15269" t="s">
        <v>16</v>
      </c>
      <c r="C15269" t="s">
        <v>17</v>
      </c>
      <c r="D15269" t="s">
        <v>33</v>
      </c>
      <c r="E15269" t="s">
        <v>847</v>
      </c>
    </row>
    <row r="15270" spans="1:5" x14ac:dyDescent="0.25">
      <c r="A15270" t="s">
        <v>16726</v>
      </c>
      <c r="B15270" t="s">
        <v>20</v>
      </c>
      <c r="C15270" t="s">
        <v>19</v>
      </c>
      <c r="D15270" t="s">
        <v>33</v>
      </c>
      <c r="E15270" t="s">
        <v>533</v>
      </c>
    </row>
    <row r="15271" spans="1:5" x14ac:dyDescent="0.25">
      <c r="A15271" t="s">
        <v>15524</v>
      </c>
      <c r="B15271" t="s">
        <v>20</v>
      </c>
      <c r="C15271" t="s">
        <v>19</v>
      </c>
      <c r="D15271" t="s">
        <v>33</v>
      </c>
      <c r="E15271" t="s">
        <v>562</v>
      </c>
    </row>
    <row r="15272" spans="1:5" x14ac:dyDescent="0.25">
      <c r="A15272" t="s">
        <v>15525</v>
      </c>
      <c r="B15272" t="s">
        <v>20</v>
      </c>
      <c r="C15272" t="s">
        <v>19</v>
      </c>
      <c r="D15272" t="s">
        <v>33</v>
      </c>
      <c r="E15272" t="s">
        <v>702</v>
      </c>
    </row>
    <row r="15273" spans="1:5" x14ac:dyDescent="0.25">
      <c r="A15273" t="s">
        <v>15526</v>
      </c>
      <c r="B15273" t="s">
        <v>20</v>
      </c>
      <c r="C15273" t="s">
        <v>19</v>
      </c>
      <c r="D15273" t="s">
        <v>33</v>
      </c>
      <c r="E15273" t="s">
        <v>702</v>
      </c>
    </row>
    <row r="15274" spans="1:5" x14ac:dyDescent="0.25">
      <c r="A15274" t="s">
        <v>22136</v>
      </c>
      <c r="B15274" t="s">
        <v>20</v>
      </c>
      <c r="C15274" t="s">
        <v>22</v>
      </c>
      <c r="D15274" t="s">
        <v>33</v>
      </c>
      <c r="E15274" t="s">
        <v>629</v>
      </c>
    </row>
    <row r="15275" spans="1:5" x14ac:dyDescent="0.25">
      <c r="A15275" t="s">
        <v>22146</v>
      </c>
      <c r="B15275" t="s">
        <v>20</v>
      </c>
      <c r="C15275" t="s">
        <v>22</v>
      </c>
      <c r="D15275" t="s">
        <v>33</v>
      </c>
      <c r="E15275" t="s">
        <v>629</v>
      </c>
    </row>
    <row r="15276" spans="1:5" x14ac:dyDescent="0.25">
      <c r="A15276" t="s">
        <v>4058</v>
      </c>
      <c r="B15276" t="s">
        <v>20</v>
      </c>
      <c r="C15276" t="s">
        <v>19</v>
      </c>
      <c r="D15276" t="s">
        <v>33</v>
      </c>
      <c r="E15276" t="s">
        <v>533</v>
      </c>
    </row>
    <row r="15277" spans="1:5" x14ac:dyDescent="0.25">
      <c r="A15277" t="s">
        <v>15530</v>
      </c>
      <c r="B15277" t="s">
        <v>20</v>
      </c>
      <c r="C15277" t="s">
        <v>19</v>
      </c>
      <c r="D15277" t="s">
        <v>33</v>
      </c>
      <c r="E15277" t="s">
        <v>562</v>
      </c>
    </row>
    <row r="15278" spans="1:5" x14ac:dyDescent="0.25">
      <c r="A15278" t="s">
        <v>21740</v>
      </c>
      <c r="B15278" t="s">
        <v>20</v>
      </c>
      <c r="C15278" t="s">
        <v>19</v>
      </c>
      <c r="D15278" t="s">
        <v>33</v>
      </c>
      <c r="E15278" t="s">
        <v>533</v>
      </c>
    </row>
    <row r="15279" spans="1:5" x14ac:dyDescent="0.25">
      <c r="A15279" t="s">
        <v>15532</v>
      </c>
      <c r="B15279" t="s">
        <v>20</v>
      </c>
      <c r="C15279" t="s">
        <v>21</v>
      </c>
      <c r="D15279" t="s">
        <v>33</v>
      </c>
      <c r="E15279" t="s">
        <v>779</v>
      </c>
    </row>
    <row r="15280" spans="1:5" x14ac:dyDescent="0.25">
      <c r="A15280" t="s">
        <v>17518</v>
      </c>
      <c r="B15280" t="s">
        <v>20</v>
      </c>
      <c r="C15280" t="s">
        <v>19</v>
      </c>
      <c r="D15280" t="s">
        <v>33</v>
      </c>
      <c r="E15280" t="s">
        <v>533</v>
      </c>
    </row>
    <row r="15281" spans="1:5" x14ac:dyDescent="0.25">
      <c r="A15281" t="s">
        <v>15534</v>
      </c>
      <c r="B15281" t="s">
        <v>20</v>
      </c>
      <c r="C15281" t="s">
        <v>19</v>
      </c>
      <c r="D15281" t="s">
        <v>33</v>
      </c>
      <c r="E15281" t="s">
        <v>562</v>
      </c>
    </row>
    <row r="15282" spans="1:5" x14ac:dyDescent="0.25">
      <c r="A15282" t="s">
        <v>1886</v>
      </c>
      <c r="B15282" t="s">
        <v>20</v>
      </c>
      <c r="C15282" t="s">
        <v>19</v>
      </c>
      <c r="D15282" t="s">
        <v>33</v>
      </c>
      <c r="E15282" t="s">
        <v>533</v>
      </c>
    </row>
    <row r="15283" spans="1:5" x14ac:dyDescent="0.25">
      <c r="A15283" t="s">
        <v>15536</v>
      </c>
      <c r="B15283" t="s">
        <v>20</v>
      </c>
      <c r="C15283" t="s">
        <v>19</v>
      </c>
      <c r="D15283" t="s">
        <v>33</v>
      </c>
      <c r="E15283" t="s">
        <v>562</v>
      </c>
    </row>
    <row r="15284" spans="1:5" x14ac:dyDescent="0.25">
      <c r="A15284" t="s">
        <v>15538</v>
      </c>
      <c r="B15284" t="s">
        <v>20</v>
      </c>
      <c r="C15284" t="s">
        <v>19</v>
      </c>
      <c r="D15284" t="s">
        <v>33</v>
      </c>
      <c r="E15284" t="s">
        <v>938</v>
      </c>
    </row>
    <row r="15285" spans="1:5" x14ac:dyDescent="0.25">
      <c r="A15285" t="s">
        <v>15537</v>
      </c>
      <c r="B15285" t="s">
        <v>20</v>
      </c>
      <c r="C15285" t="s">
        <v>19</v>
      </c>
      <c r="D15285" t="s">
        <v>33</v>
      </c>
      <c r="E15285" t="s">
        <v>523</v>
      </c>
    </row>
    <row r="15286" spans="1:5" x14ac:dyDescent="0.25">
      <c r="A15286" t="s">
        <v>15539</v>
      </c>
      <c r="B15286" t="s">
        <v>20</v>
      </c>
      <c r="C15286" t="s">
        <v>19</v>
      </c>
      <c r="D15286" t="s">
        <v>33</v>
      </c>
      <c r="E15286" t="s">
        <v>538</v>
      </c>
    </row>
    <row r="15287" spans="1:5" x14ac:dyDescent="0.25">
      <c r="A15287" t="s">
        <v>20342</v>
      </c>
      <c r="B15287" t="s">
        <v>20</v>
      </c>
      <c r="C15287" t="s">
        <v>19</v>
      </c>
      <c r="D15287" t="s">
        <v>33</v>
      </c>
      <c r="E15287" t="s">
        <v>533</v>
      </c>
    </row>
    <row r="15288" spans="1:5" x14ac:dyDescent="0.25">
      <c r="A15288" t="s">
        <v>15541</v>
      </c>
      <c r="B15288" t="s">
        <v>20</v>
      </c>
      <c r="C15288" t="s">
        <v>19</v>
      </c>
      <c r="D15288" t="s">
        <v>33</v>
      </c>
      <c r="E15288" t="s">
        <v>538</v>
      </c>
    </row>
    <row r="15289" spans="1:5" x14ac:dyDescent="0.25">
      <c r="A15289" t="s">
        <v>4021</v>
      </c>
      <c r="B15289" t="s">
        <v>20</v>
      </c>
      <c r="C15289" t="s">
        <v>22</v>
      </c>
      <c r="D15289" t="s">
        <v>33</v>
      </c>
      <c r="E15289" t="s">
        <v>629</v>
      </c>
    </row>
    <row r="15290" spans="1:5" x14ac:dyDescent="0.25">
      <c r="A15290" t="s">
        <v>15544</v>
      </c>
      <c r="B15290" t="s">
        <v>20</v>
      </c>
      <c r="C15290" t="s">
        <v>19</v>
      </c>
      <c r="D15290" t="s">
        <v>33</v>
      </c>
      <c r="E15290" t="s">
        <v>538</v>
      </c>
    </row>
    <row r="15291" spans="1:5" x14ac:dyDescent="0.25">
      <c r="A15291" t="s">
        <v>25148</v>
      </c>
      <c r="B15291" t="s">
        <v>20</v>
      </c>
      <c r="C15291" t="s">
        <v>19</v>
      </c>
      <c r="D15291" t="s">
        <v>33</v>
      </c>
      <c r="E15291" t="s">
        <v>533</v>
      </c>
    </row>
    <row r="15292" spans="1:5" x14ac:dyDescent="0.25">
      <c r="A15292" t="s">
        <v>20555</v>
      </c>
      <c r="B15292" t="s">
        <v>16</v>
      </c>
      <c r="C15292" t="s">
        <v>15</v>
      </c>
      <c r="D15292" t="s">
        <v>33</v>
      </c>
      <c r="E15292" t="s">
        <v>628</v>
      </c>
    </row>
    <row r="15293" spans="1:5" x14ac:dyDescent="0.25">
      <c r="A15293" t="s">
        <v>15546</v>
      </c>
      <c r="B15293" t="s">
        <v>20</v>
      </c>
      <c r="C15293" t="s">
        <v>19</v>
      </c>
      <c r="D15293" t="s">
        <v>33</v>
      </c>
      <c r="E15293" t="s">
        <v>562</v>
      </c>
    </row>
    <row r="15294" spans="1:5" x14ac:dyDescent="0.25">
      <c r="A15294" t="s">
        <v>27030</v>
      </c>
      <c r="B15294" t="s">
        <v>16</v>
      </c>
      <c r="C15294" t="s">
        <v>15</v>
      </c>
      <c r="D15294" t="s">
        <v>33</v>
      </c>
      <c r="E15294" t="s">
        <v>628</v>
      </c>
    </row>
    <row r="15295" spans="1:5" x14ac:dyDescent="0.25">
      <c r="A15295" t="s">
        <v>15548</v>
      </c>
      <c r="B15295" t="s">
        <v>20</v>
      </c>
      <c r="C15295" t="s">
        <v>19</v>
      </c>
      <c r="D15295" t="s">
        <v>33</v>
      </c>
      <c r="E15295" t="s">
        <v>562</v>
      </c>
    </row>
    <row r="15296" spans="1:5" x14ac:dyDescent="0.25">
      <c r="A15296" t="s">
        <v>15549</v>
      </c>
      <c r="B15296" t="s">
        <v>20</v>
      </c>
      <c r="C15296" t="s">
        <v>19</v>
      </c>
      <c r="D15296" t="s">
        <v>33</v>
      </c>
      <c r="E15296" t="s">
        <v>562</v>
      </c>
    </row>
    <row r="15297" spans="1:5" x14ac:dyDescent="0.25">
      <c r="A15297" t="s">
        <v>27041</v>
      </c>
      <c r="B15297" t="s">
        <v>16</v>
      </c>
      <c r="C15297" t="s">
        <v>15</v>
      </c>
      <c r="D15297" t="s">
        <v>33</v>
      </c>
      <c r="E15297" t="s">
        <v>628</v>
      </c>
    </row>
    <row r="15298" spans="1:5" x14ac:dyDescent="0.25">
      <c r="A15298" t="s">
        <v>15551</v>
      </c>
      <c r="B15298" t="s">
        <v>20</v>
      </c>
      <c r="C15298" t="s">
        <v>19</v>
      </c>
      <c r="D15298" t="s">
        <v>33</v>
      </c>
      <c r="E15298" t="s">
        <v>878</v>
      </c>
    </row>
    <row r="15299" spans="1:5" x14ac:dyDescent="0.25">
      <c r="A15299" t="s">
        <v>15552</v>
      </c>
      <c r="B15299" t="s">
        <v>20</v>
      </c>
      <c r="C15299" t="s">
        <v>21</v>
      </c>
      <c r="D15299" t="s">
        <v>33</v>
      </c>
      <c r="E15299" t="s">
        <v>904</v>
      </c>
    </row>
    <row r="15300" spans="1:5" x14ac:dyDescent="0.25">
      <c r="A15300" t="s">
        <v>15555</v>
      </c>
      <c r="B15300" t="s">
        <v>20</v>
      </c>
      <c r="C15300" t="s">
        <v>19</v>
      </c>
      <c r="D15300" t="s">
        <v>33</v>
      </c>
      <c r="E15300" t="s">
        <v>878</v>
      </c>
    </row>
    <row r="15301" spans="1:5" x14ac:dyDescent="0.25">
      <c r="A15301" t="s">
        <v>15553</v>
      </c>
      <c r="B15301" t="s">
        <v>20</v>
      </c>
      <c r="C15301" t="s">
        <v>19</v>
      </c>
      <c r="D15301" t="s">
        <v>33</v>
      </c>
      <c r="E15301" t="s">
        <v>878</v>
      </c>
    </row>
    <row r="15302" spans="1:5" x14ac:dyDescent="0.25">
      <c r="A15302" t="s">
        <v>15554</v>
      </c>
      <c r="B15302" t="s">
        <v>20</v>
      </c>
      <c r="C15302" t="s">
        <v>19</v>
      </c>
      <c r="D15302" t="s">
        <v>33</v>
      </c>
      <c r="E15302" t="s">
        <v>878</v>
      </c>
    </row>
    <row r="15303" spans="1:5" x14ac:dyDescent="0.25">
      <c r="A15303" t="s">
        <v>15556</v>
      </c>
      <c r="B15303" t="s">
        <v>20</v>
      </c>
      <c r="C15303" t="s">
        <v>19</v>
      </c>
      <c r="D15303" t="s">
        <v>33</v>
      </c>
      <c r="E15303" t="s">
        <v>729</v>
      </c>
    </row>
    <row r="15304" spans="1:5" x14ac:dyDescent="0.25">
      <c r="A15304" t="s">
        <v>15557</v>
      </c>
      <c r="B15304" t="s">
        <v>20</v>
      </c>
      <c r="C15304" t="s">
        <v>19</v>
      </c>
      <c r="D15304" t="s">
        <v>33</v>
      </c>
      <c r="E15304" t="s">
        <v>539</v>
      </c>
    </row>
    <row r="15305" spans="1:5" x14ac:dyDescent="0.25">
      <c r="A15305" t="s">
        <v>15558</v>
      </c>
      <c r="B15305" t="s">
        <v>20</v>
      </c>
      <c r="C15305" t="s">
        <v>19</v>
      </c>
      <c r="D15305" t="s">
        <v>33</v>
      </c>
      <c r="E15305" t="s">
        <v>562</v>
      </c>
    </row>
    <row r="15306" spans="1:5" x14ac:dyDescent="0.25">
      <c r="A15306" t="s">
        <v>4827</v>
      </c>
      <c r="B15306" t="s">
        <v>20</v>
      </c>
      <c r="C15306" t="s">
        <v>22</v>
      </c>
      <c r="D15306" t="s">
        <v>33</v>
      </c>
      <c r="E15306" t="s">
        <v>629</v>
      </c>
    </row>
    <row r="15307" spans="1:5" x14ac:dyDescent="0.25">
      <c r="A15307" t="s">
        <v>15559</v>
      </c>
      <c r="B15307" t="s">
        <v>20</v>
      </c>
      <c r="C15307" t="s">
        <v>19</v>
      </c>
      <c r="D15307" t="s">
        <v>33</v>
      </c>
      <c r="E15307" t="s">
        <v>538</v>
      </c>
    </row>
    <row r="15308" spans="1:5" x14ac:dyDescent="0.25">
      <c r="A15308" t="s">
        <v>29365</v>
      </c>
      <c r="B15308" t="s">
        <v>20</v>
      </c>
      <c r="C15308" t="s">
        <v>19</v>
      </c>
      <c r="D15308" t="s">
        <v>33</v>
      </c>
      <c r="E15308" t="s">
        <v>533</v>
      </c>
    </row>
    <row r="15309" spans="1:5" x14ac:dyDescent="0.25">
      <c r="A15309" t="s">
        <v>15561</v>
      </c>
      <c r="B15309" t="s">
        <v>20</v>
      </c>
      <c r="C15309" t="s">
        <v>19</v>
      </c>
      <c r="D15309" t="s">
        <v>33</v>
      </c>
      <c r="E15309" t="s">
        <v>530</v>
      </c>
    </row>
    <row r="15310" spans="1:5" x14ac:dyDescent="0.25">
      <c r="A15310" t="s">
        <v>29385</v>
      </c>
      <c r="B15310" t="s">
        <v>20</v>
      </c>
      <c r="C15310" t="s">
        <v>19</v>
      </c>
      <c r="D15310" t="s">
        <v>33</v>
      </c>
      <c r="E15310" t="s">
        <v>533</v>
      </c>
    </row>
    <row r="15311" spans="1:5" x14ac:dyDescent="0.25">
      <c r="A15311" t="s">
        <v>15564</v>
      </c>
      <c r="B15311" t="s">
        <v>20</v>
      </c>
      <c r="C15311" t="s">
        <v>19</v>
      </c>
      <c r="D15311" t="s">
        <v>33</v>
      </c>
      <c r="E15311" t="s">
        <v>538</v>
      </c>
    </row>
    <row r="15312" spans="1:5" x14ac:dyDescent="0.25">
      <c r="A15312" t="s">
        <v>19144</v>
      </c>
      <c r="B15312" t="s">
        <v>20</v>
      </c>
      <c r="C15312" t="s">
        <v>19</v>
      </c>
      <c r="D15312" t="s">
        <v>33</v>
      </c>
      <c r="E15312" t="s">
        <v>533</v>
      </c>
    </row>
    <row r="15313" spans="1:5" x14ac:dyDescent="0.25">
      <c r="A15313" t="s">
        <v>15565</v>
      </c>
      <c r="B15313" t="s">
        <v>20</v>
      </c>
      <c r="C15313" t="s">
        <v>19</v>
      </c>
      <c r="D15313" t="s">
        <v>33</v>
      </c>
      <c r="E15313" t="s">
        <v>538</v>
      </c>
    </row>
    <row r="15314" spans="1:5" x14ac:dyDescent="0.25">
      <c r="A15314" t="s">
        <v>15567</v>
      </c>
      <c r="B15314" t="s">
        <v>20</v>
      </c>
      <c r="C15314" t="s">
        <v>19</v>
      </c>
      <c r="D15314" t="s">
        <v>33</v>
      </c>
      <c r="E15314" t="s">
        <v>538</v>
      </c>
    </row>
    <row r="15315" spans="1:5" x14ac:dyDescent="0.25">
      <c r="A15315" t="s">
        <v>17574</v>
      </c>
      <c r="B15315" t="s">
        <v>20</v>
      </c>
      <c r="C15315" t="s">
        <v>19</v>
      </c>
      <c r="D15315" t="s">
        <v>33</v>
      </c>
      <c r="E15315" t="s">
        <v>533</v>
      </c>
    </row>
    <row r="15316" spans="1:5" x14ac:dyDescent="0.25">
      <c r="A15316" t="s">
        <v>15570</v>
      </c>
      <c r="B15316" t="s">
        <v>20</v>
      </c>
      <c r="C15316" t="s">
        <v>19</v>
      </c>
      <c r="D15316" t="s">
        <v>33</v>
      </c>
      <c r="E15316" t="s">
        <v>538</v>
      </c>
    </row>
    <row r="15317" spans="1:5" x14ac:dyDescent="0.25">
      <c r="A15317" t="s">
        <v>22104</v>
      </c>
      <c r="B15317" t="s">
        <v>20</v>
      </c>
      <c r="C15317" t="s">
        <v>22</v>
      </c>
      <c r="D15317" t="s">
        <v>33</v>
      </c>
      <c r="E15317" t="s">
        <v>629</v>
      </c>
    </row>
    <row r="15318" spans="1:5" x14ac:dyDescent="0.25">
      <c r="A15318" t="s">
        <v>19057</v>
      </c>
      <c r="B15318" t="s">
        <v>20</v>
      </c>
      <c r="C15318" t="s">
        <v>19</v>
      </c>
      <c r="D15318" t="s">
        <v>33</v>
      </c>
      <c r="E15318" t="s">
        <v>533</v>
      </c>
    </row>
    <row r="15319" spans="1:5" x14ac:dyDescent="0.25">
      <c r="A15319" t="s">
        <v>15572</v>
      </c>
      <c r="B15319" t="s">
        <v>20</v>
      </c>
      <c r="C15319" t="s">
        <v>19</v>
      </c>
      <c r="D15319" t="s">
        <v>33</v>
      </c>
      <c r="E15319" t="s">
        <v>562</v>
      </c>
    </row>
    <row r="15320" spans="1:5" x14ac:dyDescent="0.25">
      <c r="A15320" t="s">
        <v>15574</v>
      </c>
      <c r="B15320" t="s">
        <v>20</v>
      </c>
      <c r="C15320" t="s">
        <v>23</v>
      </c>
      <c r="D15320" t="s">
        <v>33</v>
      </c>
      <c r="E15320" t="s">
        <v>740</v>
      </c>
    </row>
    <row r="15321" spans="1:5" x14ac:dyDescent="0.25">
      <c r="A15321" t="s">
        <v>15580</v>
      </c>
      <c r="B15321" t="s">
        <v>20</v>
      </c>
      <c r="C15321" t="s">
        <v>19</v>
      </c>
      <c r="D15321" t="s">
        <v>33</v>
      </c>
      <c r="E15321" t="s">
        <v>530</v>
      </c>
    </row>
    <row r="15322" spans="1:5" x14ac:dyDescent="0.25">
      <c r="A15322" t="s">
        <v>15573</v>
      </c>
      <c r="B15322" t="s">
        <v>20</v>
      </c>
      <c r="C15322" t="s">
        <v>21</v>
      </c>
      <c r="D15322" t="s">
        <v>33</v>
      </c>
      <c r="E15322" t="s">
        <v>582</v>
      </c>
    </row>
    <row r="15323" spans="1:5" x14ac:dyDescent="0.25">
      <c r="A15323" t="s">
        <v>15575</v>
      </c>
      <c r="B15323" t="s">
        <v>20</v>
      </c>
      <c r="C15323" t="s">
        <v>19</v>
      </c>
      <c r="D15323" t="s">
        <v>33</v>
      </c>
      <c r="E15323" t="s">
        <v>530</v>
      </c>
    </row>
    <row r="15324" spans="1:5" x14ac:dyDescent="0.25">
      <c r="A15324" t="s">
        <v>15577</v>
      </c>
      <c r="B15324" t="s">
        <v>20</v>
      </c>
      <c r="C15324" t="s">
        <v>21</v>
      </c>
      <c r="D15324" t="s">
        <v>33</v>
      </c>
      <c r="E15324" t="s">
        <v>582</v>
      </c>
    </row>
    <row r="15325" spans="1:5" x14ac:dyDescent="0.25">
      <c r="A15325" t="s">
        <v>15576</v>
      </c>
      <c r="B15325" t="s">
        <v>20</v>
      </c>
      <c r="C15325" t="s">
        <v>19</v>
      </c>
      <c r="D15325" t="s">
        <v>33</v>
      </c>
      <c r="E15325" t="s">
        <v>530</v>
      </c>
    </row>
    <row r="15326" spans="1:5" x14ac:dyDescent="0.25">
      <c r="A15326" t="s">
        <v>15578</v>
      </c>
      <c r="B15326" t="s">
        <v>20</v>
      </c>
      <c r="C15326" t="s">
        <v>19</v>
      </c>
      <c r="D15326" t="s">
        <v>33</v>
      </c>
      <c r="E15326" t="s">
        <v>530</v>
      </c>
    </row>
    <row r="15327" spans="1:5" x14ac:dyDescent="0.25">
      <c r="A15327" t="s">
        <v>15579</v>
      </c>
      <c r="B15327" t="s">
        <v>20</v>
      </c>
      <c r="C15327" t="s">
        <v>19</v>
      </c>
      <c r="D15327" t="s">
        <v>33</v>
      </c>
      <c r="E15327" t="s">
        <v>530</v>
      </c>
    </row>
    <row r="15328" spans="1:5" x14ac:dyDescent="0.25">
      <c r="A15328" t="s">
        <v>15581</v>
      </c>
      <c r="B15328" t="s">
        <v>20</v>
      </c>
      <c r="C15328" t="s">
        <v>19</v>
      </c>
      <c r="D15328" t="s">
        <v>33</v>
      </c>
      <c r="E15328" t="s">
        <v>530</v>
      </c>
    </row>
    <row r="15329" spans="1:5" x14ac:dyDescent="0.25">
      <c r="A15329" t="s">
        <v>15582</v>
      </c>
      <c r="B15329" t="s">
        <v>20</v>
      </c>
      <c r="C15329" t="s">
        <v>19</v>
      </c>
      <c r="D15329" t="s">
        <v>33</v>
      </c>
      <c r="E15329" t="s">
        <v>530</v>
      </c>
    </row>
    <row r="15330" spans="1:5" x14ac:dyDescent="0.25">
      <c r="A15330" t="s">
        <v>15583</v>
      </c>
      <c r="B15330" t="s">
        <v>20</v>
      </c>
      <c r="C15330" t="s">
        <v>19</v>
      </c>
      <c r="D15330" t="s">
        <v>33</v>
      </c>
      <c r="E15330" t="s">
        <v>530</v>
      </c>
    </row>
    <row r="15331" spans="1:5" x14ac:dyDescent="0.25">
      <c r="A15331" t="s">
        <v>15584</v>
      </c>
      <c r="B15331" t="s">
        <v>20</v>
      </c>
      <c r="C15331" t="s">
        <v>19</v>
      </c>
      <c r="D15331" t="s">
        <v>33</v>
      </c>
      <c r="E15331" t="s">
        <v>530</v>
      </c>
    </row>
    <row r="15332" spans="1:5" x14ac:dyDescent="0.25">
      <c r="A15332" t="s">
        <v>15585</v>
      </c>
      <c r="B15332" t="s">
        <v>20</v>
      </c>
      <c r="C15332" t="s">
        <v>19</v>
      </c>
      <c r="D15332" t="s">
        <v>33</v>
      </c>
      <c r="E15332" t="s">
        <v>562</v>
      </c>
    </row>
    <row r="15333" spans="1:5" x14ac:dyDescent="0.25">
      <c r="A15333" t="s">
        <v>17755</v>
      </c>
      <c r="B15333" t="s">
        <v>20</v>
      </c>
      <c r="C15333" t="s">
        <v>19</v>
      </c>
      <c r="D15333" t="s">
        <v>33</v>
      </c>
      <c r="E15333" t="s">
        <v>533</v>
      </c>
    </row>
    <row r="15334" spans="1:5" x14ac:dyDescent="0.25">
      <c r="A15334" t="s">
        <v>21666</v>
      </c>
      <c r="B15334" t="s">
        <v>20</v>
      </c>
      <c r="C15334" t="s">
        <v>19</v>
      </c>
      <c r="D15334" t="s">
        <v>33</v>
      </c>
      <c r="E15334" t="s">
        <v>533</v>
      </c>
    </row>
    <row r="15335" spans="1:5" x14ac:dyDescent="0.25">
      <c r="A15335" t="s">
        <v>15588</v>
      </c>
      <c r="B15335" t="s">
        <v>20</v>
      </c>
      <c r="C15335" t="s">
        <v>19</v>
      </c>
      <c r="D15335" t="s">
        <v>33</v>
      </c>
      <c r="E15335" t="s">
        <v>538</v>
      </c>
    </row>
    <row r="15336" spans="1:5" x14ac:dyDescent="0.25">
      <c r="A15336" t="s">
        <v>15589</v>
      </c>
      <c r="B15336" t="s">
        <v>20</v>
      </c>
      <c r="C15336" t="s">
        <v>19</v>
      </c>
      <c r="D15336" t="s">
        <v>33</v>
      </c>
      <c r="E15336" t="s">
        <v>585</v>
      </c>
    </row>
    <row r="15337" spans="1:5" x14ac:dyDescent="0.25">
      <c r="A15337" t="s">
        <v>26227</v>
      </c>
      <c r="B15337" t="s">
        <v>20</v>
      </c>
      <c r="C15337" t="s">
        <v>22</v>
      </c>
      <c r="D15337" t="s">
        <v>33</v>
      </c>
      <c r="E15337" t="s">
        <v>629</v>
      </c>
    </row>
    <row r="15338" spans="1:5" x14ac:dyDescent="0.25">
      <c r="A15338" t="s">
        <v>15591</v>
      </c>
      <c r="B15338" t="s">
        <v>20</v>
      </c>
      <c r="C15338" t="s">
        <v>19</v>
      </c>
      <c r="D15338" t="s">
        <v>33</v>
      </c>
      <c r="E15338" t="s">
        <v>562</v>
      </c>
    </row>
    <row r="15339" spans="1:5" x14ac:dyDescent="0.25">
      <c r="A15339" t="s">
        <v>1610</v>
      </c>
      <c r="B15339" t="s">
        <v>20</v>
      </c>
      <c r="C15339" t="s">
        <v>19</v>
      </c>
      <c r="D15339" t="s">
        <v>33</v>
      </c>
      <c r="E15339" t="s">
        <v>533</v>
      </c>
    </row>
    <row r="15340" spans="1:5" x14ac:dyDescent="0.25">
      <c r="A15340" t="s">
        <v>15593</v>
      </c>
      <c r="B15340" t="s">
        <v>20</v>
      </c>
      <c r="C15340" t="s">
        <v>19</v>
      </c>
      <c r="D15340" t="s">
        <v>33</v>
      </c>
      <c r="E15340" t="s">
        <v>538</v>
      </c>
    </row>
    <row r="15341" spans="1:5" x14ac:dyDescent="0.25">
      <c r="A15341" t="s">
        <v>17664</v>
      </c>
      <c r="B15341" t="s">
        <v>20</v>
      </c>
      <c r="C15341" t="s">
        <v>19</v>
      </c>
      <c r="D15341" t="s">
        <v>33</v>
      </c>
      <c r="E15341" t="s">
        <v>533</v>
      </c>
    </row>
    <row r="15342" spans="1:5" x14ac:dyDescent="0.25">
      <c r="A15342" t="s">
        <v>15595</v>
      </c>
      <c r="B15342" t="s">
        <v>20</v>
      </c>
      <c r="C15342" t="s">
        <v>19</v>
      </c>
      <c r="D15342" t="s">
        <v>33</v>
      </c>
      <c r="E15342" t="s">
        <v>562</v>
      </c>
    </row>
    <row r="15343" spans="1:5" x14ac:dyDescent="0.25">
      <c r="A15343" t="s">
        <v>20633</v>
      </c>
      <c r="B15343" t="s">
        <v>20</v>
      </c>
      <c r="C15343" t="s">
        <v>19</v>
      </c>
      <c r="D15343" t="s">
        <v>33</v>
      </c>
      <c r="E15343" t="s">
        <v>533</v>
      </c>
    </row>
    <row r="15344" spans="1:5" x14ac:dyDescent="0.25">
      <c r="A15344" t="s">
        <v>15597</v>
      </c>
      <c r="B15344" t="s">
        <v>20</v>
      </c>
      <c r="C15344" t="s">
        <v>19</v>
      </c>
      <c r="D15344" t="s">
        <v>65</v>
      </c>
      <c r="E15344" t="s">
        <v>538</v>
      </c>
    </row>
    <row r="15345" spans="1:5" x14ac:dyDescent="0.25">
      <c r="A15345" t="s">
        <v>10203</v>
      </c>
      <c r="B15345" t="s">
        <v>20</v>
      </c>
      <c r="C15345" t="s">
        <v>23</v>
      </c>
      <c r="D15345" t="s">
        <v>33</v>
      </c>
      <c r="E15345" t="s">
        <v>648</v>
      </c>
    </row>
    <row r="15346" spans="1:5" x14ac:dyDescent="0.25">
      <c r="A15346" t="s">
        <v>3955</v>
      </c>
      <c r="B15346" t="s">
        <v>20</v>
      </c>
      <c r="C15346" t="s">
        <v>22</v>
      </c>
      <c r="D15346" t="s">
        <v>33</v>
      </c>
      <c r="E15346" t="s">
        <v>629</v>
      </c>
    </row>
    <row r="15347" spans="1:5" x14ac:dyDescent="0.25">
      <c r="A15347" t="s">
        <v>15600</v>
      </c>
      <c r="B15347" t="s">
        <v>20</v>
      </c>
      <c r="C15347" t="s">
        <v>19</v>
      </c>
      <c r="D15347" t="s">
        <v>33</v>
      </c>
      <c r="E15347" t="s">
        <v>562</v>
      </c>
    </row>
    <row r="15348" spans="1:5" x14ac:dyDescent="0.25">
      <c r="A15348" t="s">
        <v>12891</v>
      </c>
      <c r="B15348" t="s">
        <v>20</v>
      </c>
      <c r="C15348" t="s">
        <v>19</v>
      </c>
      <c r="D15348" t="s">
        <v>33</v>
      </c>
      <c r="E15348" t="s">
        <v>533</v>
      </c>
    </row>
    <row r="15349" spans="1:5" x14ac:dyDescent="0.25">
      <c r="A15349" t="s">
        <v>15602</v>
      </c>
      <c r="B15349" t="s">
        <v>20</v>
      </c>
      <c r="C15349" t="s">
        <v>19</v>
      </c>
      <c r="D15349" t="s">
        <v>33</v>
      </c>
      <c r="E15349" t="s">
        <v>562</v>
      </c>
    </row>
    <row r="15350" spans="1:5" x14ac:dyDescent="0.25">
      <c r="A15350" t="s">
        <v>3747</v>
      </c>
      <c r="B15350" t="s">
        <v>20</v>
      </c>
      <c r="C15350" t="s">
        <v>22</v>
      </c>
      <c r="D15350" t="s">
        <v>33</v>
      </c>
      <c r="E15350" t="s">
        <v>629</v>
      </c>
    </row>
    <row r="15351" spans="1:5" x14ac:dyDescent="0.25">
      <c r="A15351" t="s">
        <v>15604</v>
      </c>
      <c r="B15351" t="s">
        <v>20</v>
      </c>
      <c r="C15351" t="s">
        <v>23</v>
      </c>
      <c r="D15351" t="s">
        <v>33</v>
      </c>
      <c r="E15351" t="s">
        <v>734</v>
      </c>
    </row>
    <row r="15352" spans="1:5" x14ac:dyDescent="0.25">
      <c r="A15352" t="s">
        <v>16680</v>
      </c>
      <c r="B15352" t="s">
        <v>20</v>
      </c>
      <c r="C15352" t="s">
        <v>22</v>
      </c>
      <c r="D15352" t="s">
        <v>33</v>
      </c>
      <c r="E15352" t="s">
        <v>629</v>
      </c>
    </row>
    <row r="15353" spans="1:5" x14ac:dyDescent="0.25">
      <c r="A15353" t="s">
        <v>15605</v>
      </c>
      <c r="B15353" t="s">
        <v>20</v>
      </c>
      <c r="C15353" t="s">
        <v>19</v>
      </c>
      <c r="D15353" t="s">
        <v>33</v>
      </c>
      <c r="E15353" t="s">
        <v>562</v>
      </c>
    </row>
    <row r="15354" spans="1:5" x14ac:dyDescent="0.25">
      <c r="A15354" t="s">
        <v>10211</v>
      </c>
      <c r="B15354" t="s">
        <v>20</v>
      </c>
      <c r="C15354" t="s">
        <v>22</v>
      </c>
      <c r="D15354" t="s">
        <v>33</v>
      </c>
      <c r="E15354" t="s">
        <v>629</v>
      </c>
    </row>
    <row r="15355" spans="1:5" x14ac:dyDescent="0.25">
      <c r="A15355" t="s">
        <v>15608</v>
      </c>
      <c r="B15355" t="s">
        <v>20</v>
      </c>
      <c r="C15355" t="s">
        <v>23</v>
      </c>
      <c r="D15355" t="s">
        <v>33</v>
      </c>
      <c r="E15355" t="s">
        <v>734</v>
      </c>
    </row>
    <row r="15356" spans="1:5" x14ac:dyDescent="0.25">
      <c r="A15356" t="s">
        <v>22522</v>
      </c>
      <c r="B15356" t="s">
        <v>20</v>
      </c>
      <c r="C15356" t="s">
        <v>22</v>
      </c>
      <c r="D15356" t="s">
        <v>33</v>
      </c>
      <c r="E15356" t="s">
        <v>629</v>
      </c>
    </row>
    <row r="15357" spans="1:5" x14ac:dyDescent="0.25">
      <c r="A15357" t="s">
        <v>15610</v>
      </c>
      <c r="B15357" t="s">
        <v>20</v>
      </c>
      <c r="C15357" t="s">
        <v>19</v>
      </c>
      <c r="D15357" t="s">
        <v>33</v>
      </c>
      <c r="E15357" t="s">
        <v>562</v>
      </c>
    </row>
    <row r="15358" spans="1:5" x14ac:dyDescent="0.25">
      <c r="A15358" t="s">
        <v>10527</v>
      </c>
      <c r="B15358" t="s">
        <v>20</v>
      </c>
      <c r="C15358" t="s">
        <v>19</v>
      </c>
      <c r="D15358" t="s">
        <v>33</v>
      </c>
      <c r="E15358" t="s">
        <v>533</v>
      </c>
    </row>
    <row r="15359" spans="1:5" x14ac:dyDescent="0.25">
      <c r="A15359" t="s">
        <v>15612</v>
      </c>
      <c r="B15359" t="s">
        <v>20</v>
      </c>
      <c r="C15359" t="s">
        <v>19</v>
      </c>
      <c r="D15359" t="s">
        <v>33</v>
      </c>
      <c r="E15359" t="s">
        <v>562</v>
      </c>
    </row>
    <row r="15360" spans="1:5" x14ac:dyDescent="0.25">
      <c r="A15360" t="s">
        <v>10575</v>
      </c>
      <c r="B15360" t="s">
        <v>16</v>
      </c>
      <c r="C15360" t="s">
        <v>15</v>
      </c>
      <c r="D15360" t="s">
        <v>33</v>
      </c>
      <c r="E15360" t="s">
        <v>628</v>
      </c>
    </row>
    <row r="15361" spans="1:5" x14ac:dyDescent="0.25">
      <c r="A15361" t="s">
        <v>15614</v>
      </c>
      <c r="B15361" t="s">
        <v>20</v>
      </c>
      <c r="C15361" t="s">
        <v>19</v>
      </c>
      <c r="D15361" t="s">
        <v>33</v>
      </c>
      <c r="E15361" t="s">
        <v>538</v>
      </c>
    </row>
    <row r="15362" spans="1:5" x14ac:dyDescent="0.25">
      <c r="A15362" t="s">
        <v>15616</v>
      </c>
      <c r="B15362" t="s">
        <v>20</v>
      </c>
      <c r="C15362" t="s">
        <v>19</v>
      </c>
      <c r="D15362" t="s">
        <v>33</v>
      </c>
      <c r="E15362" t="s">
        <v>538</v>
      </c>
    </row>
    <row r="15363" spans="1:5" x14ac:dyDescent="0.25">
      <c r="A15363" t="s">
        <v>12766</v>
      </c>
      <c r="B15363" t="s">
        <v>20</v>
      </c>
      <c r="C15363" t="s">
        <v>22</v>
      </c>
      <c r="D15363" t="s">
        <v>33</v>
      </c>
      <c r="E15363" t="s">
        <v>629</v>
      </c>
    </row>
    <row r="15364" spans="1:5" x14ac:dyDescent="0.25">
      <c r="A15364" t="s">
        <v>5314</v>
      </c>
      <c r="B15364" t="s">
        <v>20</v>
      </c>
      <c r="C15364" t="s">
        <v>22</v>
      </c>
      <c r="D15364" t="s">
        <v>33</v>
      </c>
      <c r="E15364" t="s">
        <v>629</v>
      </c>
    </row>
    <row r="15365" spans="1:5" x14ac:dyDescent="0.25">
      <c r="A15365" t="s">
        <v>15618</v>
      </c>
      <c r="B15365" t="s">
        <v>20</v>
      </c>
      <c r="C15365" t="s">
        <v>19</v>
      </c>
      <c r="D15365" t="s">
        <v>33</v>
      </c>
      <c r="E15365" t="s">
        <v>562</v>
      </c>
    </row>
    <row r="15366" spans="1:5" x14ac:dyDescent="0.25">
      <c r="A15366" t="s">
        <v>24120</v>
      </c>
      <c r="B15366" t="s">
        <v>20</v>
      </c>
      <c r="C15366" t="s">
        <v>19</v>
      </c>
      <c r="D15366" t="s">
        <v>33</v>
      </c>
      <c r="E15366" t="s">
        <v>533</v>
      </c>
    </row>
    <row r="15367" spans="1:5" x14ac:dyDescent="0.25">
      <c r="A15367" t="s">
        <v>15620</v>
      </c>
      <c r="B15367" t="s">
        <v>20</v>
      </c>
      <c r="C15367" t="s">
        <v>19</v>
      </c>
      <c r="D15367" t="s">
        <v>33</v>
      </c>
      <c r="E15367" t="s">
        <v>562</v>
      </c>
    </row>
    <row r="15368" spans="1:5" x14ac:dyDescent="0.25">
      <c r="A15368" t="s">
        <v>15621</v>
      </c>
      <c r="B15368" t="s">
        <v>20</v>
      </c>
      <c r="C15368" t="s">
        <v>19</v>
      </c>
      <c r="D15368" t="s">
        <v>33</v>
      </c>
      <c r="E15368" t="s">
        <v>538</v>
      </c>
    </row>
    <row r="15369" spans="1:5" x14ac:dyDescent="0.25">
      <c r="A15369" t="s">
        <v>16445</v>
      </c>
      <c r="B15369" t="s">
        <v>16</v>
      </c>
      <c r="C15369" t="s">
        <v>15</v>
      </c>
      <c r="D15369" t="s">
        <v>33</v>
      </c>
      <c r="E15369" t="s">
        <v>628</v>
      </c>
    </row>
    <row r="15370" spans="1:5" x14ac:dyDescent="0.25">
      <c r="A15370" t="s">
        <v>15623</v>
      </c>
      <c r="B15370" t="s">
        <v>20</v>
      </c>
      <c r="C15370" t="s">
        <v>19</v>
      </c>
      <c r="D15370" t="s">
        <v>33</v>
      </c>
      <c r="E15370" t="s">
        <v>538</v>
      </c>
    </row>
    <row r="15371" spans="1:5" x14ac:dyDescent="0.25">
      <c r="A15371" t="s">
        <v>24537</v>
      </c>
      <c r="B15371" t="s">
        <v>20</v>
      </c>
      <c r="C15371" t="s">
        <v>22</v>
      </c>
      <c r="D15371" t="s">
        <v>33</v>
      </c>
      <c r="E15371" t="s">
        <v>629</v>
      </c>
    </row>
    <row r="15372" spans="1:5" x14ac:dyDescent="0.25">
      <c r="A15372" t="s">
        <v>15625</v>
      </c>
      <c r="B15372" t="s">
        <v>20</v>
      </c>
      <c r="C15372" t="s">
        <v>19</v>
      </c>
      <c r="D15372" t="s">
        <v>33</v>
      </c>
      <c r="E15372" t="s">
        <v>538</v>
      </c>
    </row>
    <row r="15373" spans="1:5" x14ac:dyDescent="0.25">
      <c r="A15373" t="s">
        <v>7225</v>
      </c>
      <c r="B15373" t="s">
        <v>20</v>
      </c>
      <c r="C15373" t="s">
        <v>19</v>
      </c>
      <c r="D15373" t="s">
        <v>33</v>
      </c>
      <c r="E15373" t="s">
        <v>533</v>
      </c>
    </row>
    <row r="15374" spans="1:5" x14ac:dyDescent="0.25">
      <c r="A15374" t="s">
        <v>15761</v>
      </c>
      <c r="B15374" t="s">
        <v>20</v>
      </c>
      <c r="C15374" t="s">
        <v>19</v>
      </c>
      <c r="D15374" t="s">
        <v>33</v>
      </c>
      <c r="E15374" t="s">
        <v>533</v>
      </c>
    </row>
    <row r="15375" spans="1:5" x14ac:dyDescent="0.25">
      <c r="A15375" t="s">
        <v>15627</v>
      </c>
      <c r="B15375" t="s">
        <v>20</v>
      </c>
      <c r="C15375" t="s">
        <v>19</v>
      </c>
      <c r="D15375" t="s">
        <v>33</v>
      </c>
      <c r="E15375" t="s">
        <v>538</v>
      </c>
    </row>
    <row r="15376" spans="1:5" x14ac:dyDescent="0.25">
      <c r="A15376" t="s">
        <v>15630</v>
      </c>
      <c r="B15376" t="s">
        <v>20</v>
      </c>
      <c r="C15376" t="s">
        <v>19</v>
      </c>
      <c r="D15376" t="s">
        <v>33</v>
      </c>
      <c r="E15376" t="s">
        <v>538</v>
      </c>
    </row>
    <row r="15377" spans="1:5" x14ac:dyDescent="0.25">
      <c r="A15377" t="s">
        <v>23306</v>
      </c>
      <c r="B15377" t="s">
        <v>20</v>
      </c>
      <c r="C15377" t="s">
        <v>19</v>
      </c>
      <c r="D15377" t="s">
        <v>33</v>
      </c>
      <c r="E15377" t="s">
        <v>533</v>
      </c>
    </row>
    <row r="15378" spans="1:5" x14ac:dyDescent="0.25">
      <c r="A15378" t="s">
        <v>15632</v>
      </c>
      <c r="B15378" t="s">
        <v>20</v>
      </c>
      <c r="C15378" t="s">
        <v>19</v>
      </c>
      <c r="D15378" t="s">
        <v>33</v>
      </c>
      <c r="E15378" t="s">
        <v>562</v>
      </c>
    </row>
    <row r="15379" spans="1:5" x14ac:dyDescent="0.25">
      <c r="A15379" t="s">
        <v>4022</v>
      </c>
      <c r="B15379" t="s">
        <v>20</v>
      </c>
      <c r="C15379" t="s">
        <v>19</v>
      </c>
      <c r="D15379" t="s">
        <v>33</v>
      </c>
      <c r="E15379" t="s">
        <v>533</v>
      </c>
    </row>
    <row r="15380" spans="1:5" x14ac:dyDescent="0.25">
      <c r="A15380" t="s">
        <v>15633</v>
      </c>
      <c r="B15380" t="s">
        <v>20</v>
      </c>
      <c r="C15380" t="s">
        <v>19</v>
      </c>
      <c r="D15380" t="s">
        <v>33</v>
      </c>
      <c r="E15380" t="s">
        <v>539</v>
      </c>
    </row>
    <row r="15381" spans="1:5" x14ac:dyDescent="0.25">
      <c r="A15381" t="s">
        <v>15635</v>
      </c>
      <c r="B15381" t="s">
        <v>20</v>
      </c>
      <c r="C15381" t="s">
        <v>19</v>
      </c>
      <c r="D15381" t="s">
        <v>33</v>
      </c>
      <c r="E15381" t="s">
        <v>538</v>
      </c>
    </row>
    <row r="15382" spans="1:5" x14ac:dyDescent="0.25">
      <c r="A15382" t="s">
        <v>24249</v>
      </c>
      <c r="B15382" t="s">
        <v>20</v>
      </c>
      <c r="C15382" t="s">
        <v>19</v>
      </c>
      <c r="D15382" t="s">
        <v>33</v>
      </c>
      <c r="E15382" t="s">
        <v>533</v>
      </c>
    </row>
    <row r="15383" spans="1:5" x14ac:dyDescent="0.25">
      <c r="A15383" t="s">
        <v>16119</v>
      </c>
      <c r="B15383" t="s">
        <v>20</v>
      </c>
      <c r="C15383" t="s">
        <v>19</v>
      </c>
      <c r="D15383" t="s">
        <v>33</v>
      </c>
      <c r="E15383" t="s">
        <v>533</v>
      </c>
    </row>
    <row r="15384" spans="1:5" x14ac:dyDescent="0.25">
      <c r="A15384" t="s">
        <v>43732</v>
      </c>
      <c r="B15384" t="s">
        <v>16</v>
      </c>
      <c r="C15384" t="s">
        <v>15</v>
      </c>
      <c r="D15384" t="s">
        <v>67</v>
      </c>
      <c r="E15384" t="s">
        <v>628</v>
      </c>
    </row>
    <row r="15385" spans="1:5" x14ac:dyDescent="0.25">
      <c r="A15385" t="s">
        <v>15638</v>
      </c>
      <c r="B15385" t="s">
        <v>20</v>
      </c>
      <c r="C15385" t="s">
        <v>19</v>
      </c>
      <c r="D15385" t="s">
        <v>33</v>
      </c>
      <c r="E15385" t="s">
        <v>538</v>
      </c>
    </row>
    <row r="15386" spans="1:5" x14ac:dyDescent="0.25">
      <c r="A15386" t="s">
        <v>22907</v>
      </c>
      <c r="B15386" t="s">
        <v>16</v>
      </c>
      <c r="C15386" t="s">
        <v>15</v>
      </c>
      <c r="D15386" t="s">
        <v>33</v>
      </c>
      <c r="E15386" t="s">
        <v>628</v>
      </c>
    </row>
    <row r="15387" spans="1:5" x14ac:dyDescent="0.25">
      <c r="A15387" t="s">
        <v>15640</v>
      </c>
      <c r="B15387" t="s">
        <v>20</v>
      </c>
      <c r="C15387" t="s">
        <v>19</v>
      </c>
      <c r="D15387" t="s">
        <v>33</v>
      </c>
      <c r="E15387" t="s">
        <v>538</v>
      </c>
    </row>
    <row r="15388" spans="1:5" x14ac:dyDescent="0.25">
      <c r="A15388" t="s">
        <v>7997</v>
      </c>
      <c r="B15388" t="s">
        <v>20</v>
      </c>
      <c r="C15388" t="s">
        <v>19</v>
      </c>
      <c r="D15388" t="s">
        <v>33</v>
      </c>
      <c r="E15388" t="s">
        <v>533</v>
      </c>
    </row>
    <row r="15389" spans="1:5" x14ac:dyDescent="0.25">
      <c r="A15389" t="s">
        <v>15642</v>
      </c>
      <c r="B15389" t="s">
        <v>20</v>
      </c>
      <c r="C15389" t="s">
        <v>19</v>
      </c>
      <c r="D15389" t="s">
        <v>33</v>
      </c>
      <c r="E15389" t="s">
        <v>538</v>
      </c>
    </row>
    <row r="15390" spans="1:5" x14ac:dyDescent="0.25">
      <c r="A15390" t="s">
        <v>15643</v>
      </c>
      <c r="B15390" t="s">
        <v>20</v>
      </c>
      <c r="C15390" t="s">
        <v>19</v>
      </c>
      <c r="D15390" t="s">
        <v>33</v>
      </c>
      <c r="E15390" t="s">
        <v>538</v>
      </c>
    </row>
    <row r="15391" spans="1:5" x14ac:dyDescent="0.25">
      <c r="A15391" t="s">
        <v>25875</v>
      </c>
      <c r="B15391" t="s">
        <v>20</v>
      </c>
      <c r="C15391" t="s">
        <v>19</v>
      </c>
      <c r="D15391" t="s">
        <v>33</v>
      </c>
      <c r="E15391" t="s">
        <v>533</v>
      </c>
    </row>
    <row r="15392" spans="1:5" x14ac:dyDescent="0.25">
      <c r="A15392" t="s">
        <v>19952</v>
      </c>
      <c r="B15392" t="s">
        <v>20</v>
      </c>
      <c r="C15392" t="s">
        <v>22</v>
      </c>
      <c r="D15392" t="s">
        <v>33</v>
      </c>
      <c r="E15392" t="s">
        <v>629</v>
      </c>
    </row>
    <row r="15393" spans="1:5" x14ac:dyDescent="0.25">
      <c r="A15393" t="s">
        <v>15646</v>
      </c>
      <c r="B15393" t="s">
        <v>20</v>
      </c>
      <c r="C15393" t="s">
        <v>19</v>
      </c>
      <c r="D15393" t="s">
        <v>33</v>
      </c>
      <c r="E15393" t="s">
        <v>562</v>
      </c>
    </row>
    <row r="15394" spans="1:5" x14ac:dyDescent="0.25">
      <c r="A15394" t="s">
        <v>20341</v>
      </c>
      <c r="B15394" t="s">
        <v>20</v>
      </c>
      <c r="C15394" t="s">
        <v>22</v>
      </c>
      <c r="D15394" t="s">
        <v>33</v>
      </c>
      <c r="E15394" t="s">
        <v>629</v>
      </c>
    </row>
    <row r="15395" spans="1:5" x14ac:dyDescent="0.25">
      <c r="A15395" t="s">
        <v>15319</v>
      </c>
      <c r="B15395" t="s">
        <v>16</v>
      </c>
      <c r="C15395" t="s">
        <v>15</v>
      </c>
      <c r="D15395" t="s">
        <v>33</v>
      </c>
      <c r="E15395" t="s">
        <v>628</v>
      </c>
    </row>
    <row r="15396" spans="1:5" x14ac:dyDescent="0.25">
      <c r="A15396" t="s">
        <v>15649</v>
      </c>
      <c r="B15396" t="s">
        <v>20</v>
      </c>
      <c r="C15396" t="s">
        <v>19</v>
      </c>
      <c r="D15396" t="s">
        <v>33</v>
      </c>
      <c r="E15396" t="s">
        <v>538</v>
      </c>
    </row>
    <row r="15397" spans="1:5" x14ac:dyDescent="0.25">
      <c r="A15397" t="s">
        <v>11625</v>
      </c>
      <c r="B15397" t="s">
        <v>20</v>
      </c>
      <c r="C15397" t="s">
        <v>22</v>
      </c>
      <c r="D15397" t="s">
        <v>33</v>
      </c>
      <c r="E15397" t="s">
        <v>629</v>
      </c>
    </row>
    <row r="15398" spans="1:5" x14ac:dyDescent="0.25">
      <c r="A15398" t="s">
        <v>15650</v>
      </c>
      <c r="B15398" t="s">
        <v>20</v>
      </c>
      <c r="C15398" t="s">
        <v>19</v>
      </c>
      <c r="D15398" t="s">
        <v>33</v>
      </c>
      <c r="E15398" t="s">
        <v>538</v>
      </c>
    </row>
    <row r="15399" spans="1:5" x14ac:dyDescent="0.25">
      <c r="A15399" t="s">
        <v>15652</v>
      </c>
      <c r="B15399" t="s">
        <v>16</v>
      </c>
      <c r="C15399" t="s">
        <v>17</v>
      </c>
      <c r="D15399" t="s">
        <v>33</v>
      </c>
      <c r="E15399" t="s">
        <v>653</v>
      </c>
    </row>
    <row r="15400" spans="1:5" x14ac:dyDescent="0.25">
      <c r="A15400" t="s">
        <v>15654</v>
      </c>
      <c r="B15400" t="s">
        <v>20</v>
      </c>
      <c r="C15400" t="s">
        <v>19</v>
      </c>
      <c r="D15400" t="s">
        <v>33</v>
      </c>
      <c r="E15400" t="s">
        <v>538</v>
      </c>
    </row>
    <row r="15401" spans="1:5" x14ac:dyDescent="0.25">
      <c r="A15401" t="s">
        <v>11626</v>
      </c>
      <c r="B15401" t="s">
        <v>20</v>
      </c>
      <c r="C15401" t="s">
        <v>22</v>
      </c>
      <c r="D15401" t="s">
        <v>33</v>
      </c>
      <c r="E15401" t="s">
        <v>629</v>
      </c>
    </row>
    <row r="15402" spans="1:5" x14ac:dyDescent="0.25">
      <c r="A15402" t="s">
        <v>26588</v>
      </c>
      <c r="B15402" t="s">
        <v>16</v>
      </c>
      <c r="C15402" t="s">
        <v>15</v>
      </c>
      <c r="D15402" t="s">
        <v>33</v>
      </c>
      <c r="E15402" t="s">
        <v>628</v>
      </c>
    </row>
    <row r="15403" spans="1:5" x14ac:dyDescent="0.25">
      <c r="A15403" t="s">
        <v>15655</v>
      </c>
      <c r="B15403" t="s">
        <v>20</v>
      </c>
      <c r="C15403" t="s">
        <v>19</v>
      </c>
      <c r="D15403" t="s">
        <v>33</v>
      </c>
      <c r="E15403" t="s">
        <v>538</v>
      </c>
    </row>
    <row r="15404" spans="1:5" x14ac:dyDescent="0.25">
      <c r="A15404" t="s">
        <v>15658</v>
      </c>
      <c r="B15404" t="s">
        <v>20</v>
      </c>
      <c r="C15404" t="s">
        <v>19</v>
      </c>
      <c r="D15404" t="s">
        <v>33</v>
      </c>
      <c r="E15404" t="s">
        <v>538</v>
      </c>
    </row>
    <row r="15405" spans="1:5" x14ac:dyDescent="0.25">
      <c r="A15405" t="s">
        <v>26599</v>
      </c>
      <c r="B15405" t="s">
        <v>16</v>
      </c>
      <c r="C15405" t="s">
        <v>15</v>
      </c>
      <c r="D15405" t="s">
        <v>33</v>
      </c>
      <c r="E15405" t="s">
        <v>628</v>
      </c>
    </row>
    <row r="15406" spans="1:5" x14ac:dyDescent="0.25">
      <c r="A15406" t="s">
        <v>12865</v>
      </c>
      <c r="B15406" t="s">
        <v>20</v>
      </c>
      <c r="C15406" t="s">
        <v>19</v>
      </c>
      <c r="D15406" t="s">
        <v>33</v>
      </c>
      <c r="E15406" t="s">
        <v>533</v>
      </c>
    </row>
    <row r="15407" spans="1:5" x14ac:dyDescent="0.25">
      <c r="A15407" t="s">
        <v>15660</v>
      </c>
      <c r="B15407" t="s">
        <v>20</v>
      </c>
      <c r="C15407" t="s">
        <v>19</v>
      </c>
      <c r="D15407" t="s">
        <v>33</v>
      </c>
      <c r="E15407" t="s">
        <v>562</v>
      </c>
    </row>
    <row r="15408" spans="1:5" x14ac:dyDescent="0.25">
      <c r="A15408" t="s">
        <v>17384</v>
      </c>
      <c r="B15408" t="s">
        <v>16</v>
      </c>
      <c r="C15408" t="s">
        <v>15</v>
      </c>
      <c r="D15408" t="s">
        <v>33</v>
      </c>
      <c r="E15408" t="s">
        <v>628</v>
      </c>
    </row>
    <row r="15409" spans="1:5" x14ac:dyDescent="0.25">
      <c r="A15409" t="s">
        <v>27473</v>
      </c>
      <c r="B15409" t="s">
        <v>16</v>
      </c>
      <c r="C15409" t="s">
        <v>15</v>
      </c>
      <c r="D15409" t="s">
        <v>33</v>
      </c>
      <c r="E15409" t="s">
        <v>628</v>
      </c>
    </row>
    <row r="15410" spans="1:5" x14ac:dyDescent="0.25">
      <c r="A15410" t="s">
        <v>43733</v>
      </c>
      <c r="B15410" t="s">
        <v>20</v>
      </c>
      <c r="C15410" t="s">
        <v>22</v>
      </c>
      <c r="D15410" t="s">
        <v>33</v>
      </c>
      <c r="E15410" t="s">
        <v>629</v>
      </c>
    </row>
    <row r="15411" spans="1:5" x14ac:dyDescent="0.25">
      <c r="A15411" t="s">
        <v>24355</v>
      </c>
      <c r="B15411" t="s">
        <v>16</v>
      </c>
      <c r="C15411" t="s">
        <v>15</v>
      </c>
      <c r="D15411" t="s">
        <v>33</v>
      </c>
      <c r="E15411" t="s">
        <v>628</v>
      </c>
    </row>
    <row r="15412" spans="1:5" x14ac:dyDescent="0.25">
      <c r="A15412" t="s">
        <v>24455</v>
      </c>
      <c r="B15412" t="s">
        <v>16</v>
      </c>
      <c r="C15412" t="s">
        <v>15</v>
      </c>
      <c r="D15412" t="s">
        <v>33</v>
      </c>
      <c r="E15412" t="s">
        <v>628</v>
      </c>
    </row>
    <row r="15413" spans="1:5" x14ac:dyDescent="0.25">
      <c r="A15413" t="s">
        <v>23832</v>
      </c>
      <c r="B15413" t="s">
        <v>20</v>
      </c>
      <c r="C15413" t="s">
        <v>22</v>
      </c>
      <c r="D15413" t="s">
        <v>33</v>
      </c>
      <c r="E15413" t="s">
        <v>629</v>
      </c>
    </row>
    <row r="15414" spans="1:5" x14ac:dyDescent="0.25">
      <c r="A15414" t="s">
        <v>18835</v>
      </c>
      <c r="B15414" t="s">
        <v>16</v>
      </c>
      <c r="C15414" t="s">
        <v>15</v>
      </c>
      <c r="D15414" t="s">
        <v>33</v>
      </c>
      <c r="E15414" t="s">
        <v>628</v>
      </c>
    </row>
    <row r="15415" spans="1:5" x14ac:dyDescent="0.25">
      <c r="A15415" t="s">
        <v>15668</v>
      </c>
      <c r="B15415" t="s">
        <v>20</v>
      </c>
      <c r="C15415" t="s">
        <v>19</v>
      </c>
      <c r="D15415" t="s">
        <v>33</v>
      </c>
      <c r="E15415" t="s">
        <v>538</v>
      </c>
    </row>
    <row r="15416" spans="1:5" x14ac:dyDescent="0.25">
      <c r="A15416" t="s">
        <v>15669</v>
      </c>
      <c r="B15416" t="s">
        <v>20</v>
      </c>
      <c r="C15416" t="s">
        <v>19</v>
      </c>
      <c r="D15416" t="s">
        <v>33</v>
      </c>
      <c r="E15416" t="s">
        <v>729</v>
      </c>
    </row>
    <row r="15417" spans="1:5" x14ac:dyDescent="0.25">
      <c r="A15417" t="s">
        <v>20574</v>
      </c>
      <c r="B15417" t="s">
        <v>16</v>
      </c>
      <c r="C15417" t="s">
        <v>15</v>
      </c>
      <c r="D15417" t="s">
        <v>33</v>
      </c>
      <c r="E15417" t="s">
        <v>628</v>
      </c>
    </row>
    <row r="15418" spans="1:5" x14ac:dyDescent="0.25">
      <c r="A15418" t="s">
        <v>15671</v>
      </c>
      <c r="B15418" t="s">
        <v>20</v>
      </c>
      <c r="C15418" t="s">
        <v>19</v>
      </c>
      <c r="D15418" t="s">
        <v>33</v>
      </c>
      <c r="E15418" t="s">
        <v>562</v>
      </c>
    </row>
    <row r="15419" spans="1:5" x14ac:dyDescent="0.25">
      <c r="A15419" t="s">
        <v>21005</v>
      </c>
      <c r="B15419" t="s">
        <v>16</v>
      </c>
      <c r="C15419" t="s">
        <v>15</v>
      </c>
      <c r="D15419" t="s">
        <v>33</v>
      </c>
      <c r="E15419" t="s">
        <v>628</v>
      </c>
    </row>
    <row r="15420" spans="1:5" x14ac:dyDescent="0.25">
      <c r="A15420" t="s">
        <v>15673</v>
      </c>
      <c r="B15420" t="s">
        <v>20</v>
      </c>
      <c r="C15420" t="s">
        <v>19</v>
      </c>
      <c r="D15420" t="s">
        <v>33</v>
      </c>
      <c r="E15420" t="s">
        <v>562</v>
      </c>
    </row>
    <row r="15421" spans="1:5" x14ac:dyDescent="0.25">
      <c r="A15421" t="s">
        <v>27950</v>
      </c>
      <c r="B15421" t="s">
        <v>16</v>
      </c>
      <c r="C15421" t="s">
        <v>15</v>
      </c>
      <c r="D15421" t="s">
        <v>33</v>
      </c>
      <c r="E15421" t="s">
        <v>628</v>
      </c>
    </row>
    <row r="15422" spans="1:5" x14ac:dyDescent="0.25">
      <c r="A15422" t="s">
        <v>15675</v>
      </c>
      <c r="B15422" t="s">
        <v>20</v>
      </c>
      <c r="C15422" t="s">
        <v>19</v>
      </c>
      <c r="D15422" t="s">
        <v>33</v>
      </c>
      <c r="E15422" t="s">
        <v>562</v>
      </c>
    </row>
    <row r="15423" spans="1:5" x14ac:dyDescent="0.25">
      <c r="A15423" t="s">
        <v>26310</v>
      </c>
      <c r="B15423" t="s">
        <v>16</v>
      </c>
      <c r="C15423" t="s">
        <v>15</v>
      </c>
      <c r="D15423" t="s">
        <v>33</v>
      </c>
      <c r="E15423" t="s">
        <v>628</v>
      </c>
    </row>
    <row r="15424" spans="1:5" x14ac:dyDescent="0.25">
      <c r="A15424" t="s">
        <v>15677</v>
      </c>
      <c r="B15424" t="s">
        <v>20</v>
      </c>
      <c r="C15424" t="s">
        <v>19</v>
      </c>
      <c r="D15424" t="s">
        <v>33</v>
      </c>
      <c r="E15424" t="s">
        <v>562</v>
      </c>
    </row>
    <row r="15425" spans="1:5" x14ac:dyDescent="0.25">
      <c r="A15425" t="s">
        <v>29410</v>
      </c>
      <c r="B15425" t="s">
        <v>16</v>
      </c>
      <c r="C15425" t="s">
        <v>15</v>
      </c>
      <c r="D15425" t="s">
        <v>33</v>
      </c>
      <c r="E15425" t="s">
        <v>628</v>
      </c>
    </row>
    <row r="15426" spans="1:5" x14ac:dyDescent="0.25">
      <c r="A15426" t="s">
        <v>15679</v>
      </c>
      <c r="B15426" t="s">
        <v>20</v>
      </c>
      <c r="C15426" t="s">
        <v>19</v>
      </c>
      <c r="D15426" t="s">
        <v>33</v>
      </c>
      <c r="E15426" t="s">
        <v>562</v>
      </c>
    </row>
    <row r="15427" spans="1:5" x14ac:dyDescent="0.25">
      <c r="A15427" t="s">
        <v>15680</v>
      </c>
      <c r="B15427" t="s">
        <v>20</v>
      </c>
      <c r="C15427" t="s">
        <v>19</v>
      </c>
      <c r="D15427" t="s">
        <v>33</v>
      </c>
      <c r="E15427" t="s">
        <v>538</v>
      </c>
    </row>
    <row r="15428" spans="1:5" x14ac:dyDescent="0.25">
      <c r="A15428" t="s">
        <v>19107</v>
      </c>
      <c r="B15428" t="s">
        <v>20</v>
      </c>
      <c r="C15428" t="s">
        <v>24</v>
      </c>
      <c r="D15428" t="s">
        <v>33</v>
      </c>
      <c r="E15428" t="s">
        <v>698</v>
      </c>
    </row>
    <row r="15429" spans="1:5" x14ac:dyDescent="0.25">
      <c r="A15429" t="s">
        <v>15682</v>
      </c>
      <c r="B15429" t="s">
        <v>20</v>
      </c>
      <c r="C15429" t="s">
        <v>19</v>
      </c>
      <c r="D15429" t="s">
        <v>33</v>
      </c>
      <c r="E15429" t="s">
        <v>562</v>
      </c>
    </row>
    <row r="15430" spans="1:5" x14ac:dyDescent="0.25">
      <c r="A15430" t="s">
        <v>2899</v>
      </c>
      <c r="B15430" t="s">
        <v>16</v>
      </c>
      <c r="C15430" t="s">
        <v>15</v>
      </c>
      <c r="D15430" t="s">
        <v>33</v>
      </c>
      <c r="E15430" t="s">
        <v>628</v>
      </c>
    </row>
    <row r="15431" spans="1:5" x14ac:dyDescent="0.25">
      <c r="A15431" t="s">
        <v>20435</v>
      </c>
      <c r="B15431" t="s">
        <v>20</v>
      </c>
      <c r="C15431" t="s">
        <v>22</v>
      </c>
      <c r="D15431" t="s">
        <v>33</v>
      </c>
      <c r="E15431" t="s">
        <v>629</v>
      </c>
    </row>
    <row r="15432" spans="1:5" x14ac:dyDescent="0.25">
      <c r="A15432" t="s">
        <v>15685</v>
      </c>
      <c r="B15432" t="s">
        <v>20</v>
      </c>
      <c r="C15432" t="s">
        <v>19</v>
      </c>
      <c r="D15432" t="s">
        <v>33</v>
      </c>
      <c r="E15432" t="s">
        <v>562</v>
      </c>
    </row>
    <row r="15433" spans="1:5" x14ac:dyDescent="0.25">
      <c r="A15433" t="s">
        <v>27816</v>
      </c>
      <c r="B15433" t="s">
        <v>20</v>
      </c>
      <c r="C15433" t="s">
        <v>25</v>
      </c>
      <c r="D15433" t="s">
        <v>33</v>
      </c>
      <c r="E15433" t="s">
        <v>707</v>
      </c>
    </row>
    <row r="15434" spans="1:5" x14ac:dyDescent="0.25">
      <c r="A15434" t="s">
        <v>15687</v>
      </c>
      <c r="B15434" t="s">
        <v>20</v>
      </c>
      <c r="C15434" t="s">
        <v>19</v>
      </c>
      <c r="D15434" t="s">
        <v>33</v>
      </c>
      <c r="E15434" t="s">
        <v>562</v>
      </c>
    </row>
    <row r="15435" spans="1:5" x14ac:dyDescent="0.25">
      <c r="A15435" t="s">
        <v>2898</v>
      </c>
      <c r="B15435" t="s">
        <v>16</v>
      </c>
      <c r="C15435" t="s">
        <v>15</v>
      </c>
      <c r="D15435" t="s">
        <v>33</v>
      </c>
      <c r="E15435" t="s">
        <v>628</v>
      </c>
    </row>
    <row r="15436" spans="1:5" x14ac:dyDescent="0.25">
      <c r="A15436" t="s">
        <v>15689</v>
      </c>
      <c r="B15436" t="s">
        <v>20</v>
      </c>
      <c r="C15436" t="s">
        <v>19</v>
      </c>
      <c r="D15436" t="s">
        <v>33</v>
      </c>
      <c r="E15436" t="s">
        <v>562</v>
      </c>
    </row>
    <row r="15437" spans="1:5" x14ac:dyDescent="0.25">
      <c r="A15437" t="s">
        <v>15690</v>
      </c>
      <c r="B15437" t="s">
        <v>20</v>
      </c>
      <c r="C15437" t="s">
        <v>19</v>
      </c>
      <c r="D15437" t="s">
        <v>33</v>
      </c>
      <c r="E15437" t="s">
        <v>523</v>
      </c>
    </row>
    <row r="15438" spans="1:5" x14ac:dyDescent="0.25">
      <c r="A15438" t="s">
        <v>23309</v>
      </c>
      <c r="B15438" t="s">
        <v>16</v>
      </c>
      <c r="C15438" t="s">
        <v>15</v>
      </c>
      <c r="D15438" t="s">
        <v>33</v>
      </c>
      <c r="E15438" t="s">
        <v>628</v>
      </c>
    </row>
    <row r="15439" spans="1:5" x14ac:dyDescent="0.25">
      <c r="A15439" t="s">
        <v>15692</v>
      </c>
      <c r="B15439" t="s">
        <v>20</v>
      </c>
      <c r="C15439" t="s">
        <v>19</v>
      </c>
      <c r="D15439" t="s">
        <v>33</v>
      </c>
      <c r="E15439" t="s">
        <v>562</v>
      </c>
    </row>
    <row r="15440" spans="1:5" x14ac:dyDescent="0.25">
      <c r="A15440" t="s">
        <v>23310</v>
      </c>
      <c r="B15440" t="s">
        <v>16</v>
      </c>
      <c r="C15440" t="s">
        <v>15</v>
      </c>
      <c r="D15440" t="s">
        <v>33</v>
      </c>
      <c r="E15440" t="s">
        <v>628</v>
      </c>
    </row>
    <row r="15441" spans="1:5" x14ac:dyDescent="0.25">
      <c r="A15441" t="s">
        <v>23311</v>
      </c>
      <c r="B15441" t="s">
        <v>16</v>
      </c>
      <c r="C15441" t="s">
        <v>15</v>
      </c>
      <c r="D15441" t="s">
        <v>33</v>
      </c>
      <c r="E15441" t="s">
        <v>628</v>
      </c>
    </row>
    <row r="15442" spans="1:5" x14ac:dyDescent="0.25">
      <c r="A15442" t="s">
        <v>15695</v>
      </c>
      <c r="B15442" t="s">
        <v>20</v>
      </c>
      <c r="C15442" t="s">
        <v>19</v>
      </c>
      <c r="D15442" t="s">
        <v>33</v>
      </c>
      <c r="E15442" t="s">
        <v>530</v>
      </c>
    </row>
    <row r="15443" spans="1:5" x14ac:dyDescent="0.25">
      <c r="A15443" t="s">
        <v>5042</v>
      </c>
      <c r="B15443" t="s">
        <v>20</v>
      </c>
      <c r="C15443" t="s">
        <v>19</v>
      </c>
      <c r="D15443" t="s">
        <v>33</v>
      </c>
      <c r="E15443" t="s">
        <v>533</v>
      </c>
    </row>
    <row r="15444" spans="1:5" x14ac:dyDescent="0.25">
      <c r="A15444" t="s">
        <v>15697</v>
      </c>
      <c r="B15444" t="s">
        <v>20</v>
      </c>
      <c r="C15444" t="s">
        <v>19</v>
      </c>
      <c r="D15444" t="s">
        <v>33</v>
      </c>
      <c r="E15444" t="s">
        <v>530</v>
      </c>
    </row>
    <row r="15445" spans="1:5" x14ac:dyDescent="0.25">
      <c r="A15445" t="s">
        <v>5035</v>
      </c>
      <c r="B15445" t="s">
        <v>20</v>
      </c>
      <c r="C15445" t="s">
        <v>19</v>
      </c>
      <c r="D15445" t="s">
        <v>33</v>
      </c>
      <c r="E15445" t="s">
        <v>533</v>
      </c>
    </row>
    <row r="15446" spans="1:5" x14ac:dyDescent="0.25">
      <c r="A15446" t="s">
        <v>15699</v>
      </c>
      <c r="B15446" t="s">
        <v>20</v>
      </c>
      <c r="C15446" t="s">
        <v>19</v>
      </c>
      <c r="D15446" t="s">
        <v>33</v>
      </c>
      <c r="E15446" t="s">
        <v>530</v>
      </c>
    </row>
    <row r="15447" spans="1:5" x14ac:dyDescent="0.25">
      <c r="A15447" t="s">
        <v>20271</v>
      </c>
      <c r="B15447" t="s">
        <v>20</v>
      </c>
      <c r="C15447" t="s">
        <v>19</v>
      </c>
      <c r="D15447" t="s">
        <v>33</v>
      </c>
      <c r="E15447" t="s">
        <v>533</v>
      </c>
    </row>
    <row r="15448" spans="1:5" x14ac:dyDescent="0.25">
      <c r="A15448" t="s">
        <v>15700</v>
      </c>
      <c r="B15448" t="s">
        <v>20</v>
      </c>
      <c r="C15448" t="s">
        <v>21</v>
      </c>
      <c r="D15448" t="s">
        <v>33</v>
      </c>
      <c r="E15448" t="s">
        <v>582</v>
      </c>
    </row>
    <row r="15449" spans="1:5" x14ac:dyDescent="0.25">
      <c r="A15449" t="s">
        <v>20023</v>
      </c>
      <c r="B15449" t="s">
        <v>20</v>
      </c>
      <c r="C15449" t="s">
        <v>19</v>
      </c>
      <c r="D15449" t="s">
        <v>65</v>
      </c>
      <c r="E15449" t="s">
        <v>533</v>
      </c>
    </row>
    <row r="15450" spans="1:5" x14ac:dyDescent="0.25">
      <c r="A15450" t="s">
        <v>15703</v>
      </c>
      <c r="B15450" t="s">
        <v>20</v>
      </c>
      <c r="C15450" t="s">
        <v>19</v>
      </c>
      <c r="D15450" t="s">
        <v>33</v>
      </c>
      <c r="E15450" t="s">
        <v>530</v>
      </c>
    </row>
    <row r="15451" spans="1:5" x14ac:dyDescent="0.25">
      <c r="A15451" t="s">
        <v>16113</v>
      </c>
      <c r="B15451" t="s">
        <v>20</v>
      </c>
      <c r="C15451" t="s">
        <v>19</v>
      </c>
      <c r="D15451" t="s">
        <v>33</v>
      </c>
      <c r="E15451" t="s">
        <v>533</v>
      </c>
    </row>
    <row r="15452" spans="1:5" x14ac:dyDescent="0.25">
      <c r="A15452" t="s">
        <v>15705</v>
      </c>
      <c r="B15452" t="s">
        <v>20</v>
      </c>
      <c r="C15452" t="s">
        <v>21</v>
      </c>
      <c r="D15452" t="s">
        <v>33</v>
      </c>
      <c r="E15452" t="s">
        <v>582</v>
      </c>
    </row>
    <row r="15453" spans="1:5" x14ac:dyDescent="0.25">
      <c r="A15453" t="s">
        <v>8351</v>
      </c>
      <c r="B15453" t="s">
        <v>20</v>
      </c>
      <c r="C15453" t="s">
        <v>19</v>
      </c>
      <c r="D15453" t="s">
        <v>33</v>
      </c>
      <c r="E15453" t="s">
        <v>533</v>
      </c>
    </row>
    <row r="15454" spans="1:5" x14ac:dyDescent="0.25">
      <c r="A15454" t="s">
        <v>15707</v>
      </c>
      <c r="B15454" t="s">
        <v>20</v>
      </c>
      <c r="C15454" t="s">
        <v>21</v>
      </c>
      <c r="D15454" t="s">
        <v>33</v>
      </c>
      <c r="E15454" t="s">
        <v>582</v>
      </c>
    </row>
    <row r="15455" spans="1:5" x14ac:dyDescent="0.25">
      <c r="A15455" t="s">
        <v>3704</v>
      </c>
      <c r="B15455" t="s">
        <v>20</v>
      </c>
      <c r="C15455" t="s">
        <v>19</v>
      </c>
      <c r="D15455" t="s">
        <v>33</v>
      </c>
      <c r="E15455" t="s">
        <v>533</v>
      </c>
    </row>
    <row r="15456" spans="1:5" x14ac:dyDescent="0.25">
      <c r="A15456" t="s">
        <v>15709</v>
      </c>
      <c r="B15456" t="s">
        <v>20</v>
      </c>
      <c r="C15456" t="s">
        <v>21</v>
      </c>
      <c r="D15456" t="s">
        <v>33</v>
      </c>
      <c r="E15456" t="s">
        <v>582</v>
      </c>
    </row>
    <row r="15457" spans="1:5" x14ac:dyDescent="0.25">
      <c r="A15457" t="s">
        <v>11875</v>
      </c>
      <c r="B15457" t="s">
        <v>20</v>
      </c>
      <c r="C15457" t="s">
        <v>19</v>
      </c>
      <c r="D15457" t="s">
        <v>33</v>
      </c>
      <c r="E15457" t="s">
        <v>533</v>
      </c>
    </row>
    <row r="15458" spans="1:5" x14ac:dyDescent="0.25">
      <c r="A15458" t="s">
        <v>15711</v>
      </c>
      <c r="B15458" t="s">
        <v>20</v>
      </c>
      <c r="C15458" t="s">
        <v>19</v>
      </c>
      <c r="D15458" t="s">
        <v>33</v>
      </c>
      <c r="E15458" t="s">
        <v>530</v>
      </c>
    </row>
    <row r="15459" spans="1:5" x14ac:dyDescent="0.25">
      <c r="A15459" t="s">
        <v>3965</v>
      </c>
      <c r="B15459" t="s">
        <v>20</v>
      </c>
      <c r="C15459" t="s">
        <v>19</v>
      </c>
      <c r="D15459" t="s">
        <v>33</v>
      </c>
      <c r="E15459" t="s">
        <v>533</v>
      </c>
    </row>
    <row r="15460" spans="1:5" x14ac:dyDescent="0.25">
      <c r="A15460" t="s">
        <v>15713</v>
      </c>
      <c r="B15460" t="s">
        <v>20</v>
      </c>
      <c r="C15460" t="s">
        <v>19</v>
      </c>
      <c r="D15460" t="s">
        <v>33</v>
      </c>
      <c r="E15460" t="s">
        <v>530</v>
      </c>
    </row>
    <row r="15461" spans="1:5" x14ac:dyDescent="0.25">
      <c r="A15461" t="s">
        <v>12793</v>
      </c>
      <c r="B15461" t="s">
        <v>20</v>
      </c>
      <c r="C15461" t="s">
        <v>19</v>
      </c>
      <c r="D15461" t="s">
        <v>33</v>
      </c>
      <c r="E15461" t="s">
        <v>533</v>
      </c>
    </row>
    <row r="15462" spans="1:5" x14ac:dyDescent="0.25">
      <c r="A15462" t="s">
        <v>15715</v>
      </c>
      <c r="B15462" t="s">
        <v>20</v>
      </c>
      <c r="C15462" t="s">
        <v>19</v>
      </c>
      <c r="D15462" t="s">
        <v>33</v>
      </c>
      <c r="E15462" t="s">
        <v>530</v>
      </c>
    </row>
    <row r="15463" spans="1:5" x14ac:dyDescent="0.25">
      <c r="A15463" t="s">
        <v>15717</v>
      </c>
      <c r="B15463" t="s">
        <v>20</v>
      </c>
      <c r="C15463" t="s">
        <v>21</v>
      </c>
      <c r="D15463" t="s">
        <v>33</v>
      </c>
      <c r="E15463" t="s">
        <v>582</v>
      </c>
    </row>
    <row r="15464" spans="1:5" x14ac:dyDescent="0.25">
      <c r="A15464" t="s">
        <v>17764</v>
      </c>
      <c r="B15464" t="s">
        <v>20</v>
      </c>
      <c r="C15464" t="s">
        <v>19</v>
      </c>
      <c r="D15464" t="s">
        <v>33</v>
      </c>
      <c r="E15464" t="s">
        <v>533</v>
      </c>
    </row>
    <row r="15465" spans="1:5" x14ac:dyDescent="0.25">
      <c r="A15465" t="s">
        <v>15718</v>
      </c>
      <c r="B15465" t="s">
        <v>16</v>
      </c>
      <c r="C15465" t="s">
        <v>17</v>
      </c>
      <c r="D15465" t="s">
        <v>33</v>
      </c>
      <c r="E15465" t="s">
        <v>653</v>
      </c>
    </row>
    <row r="15466" spans="1:5" x14ac:dyDescent="0.25">
      <c r="A15466" t="s">
        <v>9520</v>
      </c>
      <c r="B15466" t="s">
        <v>20</v>
      </c>
      <c r="C15466" t="s">
        <v>19</v>
      </c>
      <c r="D15466" t="s">
        <v>33</v>
      </c>
      <c r="E15466" t="s">
        <v>533</v>
      </c>
    </row>
    <row r="15467" spans="1:5" x14ac:dyDescent="0.25">
      <c r="A15467" t="s">
        <v>15720</v>
      </c>
      <c r="B15467" t="s">
        <v>20</v>
      </c>
      <c r="C15467" t="s">
        <v>19</v>
      </c>
      <c r="D15467" t="s">
        <v>33</v>
      </c>
      <c r="E15467" t="s">
        <v>562</v>
      </c>
    </row>
    <row r="15468" spans="1:5" x14ac:dyDescent="0.25">
      <c r="A15468" t="s">
        <v>14624</v>
      </c>
      <c r="B15468" t="s">
        <v>20</v>
      </c>
      <c r="C15468" t="s">
        <v>19</v>
      </c>
      <c r="D15468" t="s">
        <v>33</v>
      </c>
      <c r="E15468" t="s">
        <v>533</v>
      </c>
    </row>
    <row r="15469" spans="1:5" x14ac:dyDescent="0.25">
      <c r="A15469" t="s">
        <v>15722</v>
      </c>
      <c r="B15469" t="s">
        <v>20</v>
      </c>
      <c r="C15469" t="s">
        <v>25</v>
      </c>
      <c r="D15469" t="s">
        <v>33</v>
      </c>
      <c r="E15469" t="s">
        <v>815</v>
      </c>
    </row>
    <row r="15470" spans="1:5" x14ac:dyDescent="0.25">
      <c r="A15470" t="s">
        <v>13371</v>
      </c>
      <c r="B15470" t="s">
        <v>20</v>
      </c>
      <c r="C15470" t="s">
        <v>19</v>
      </c>
      <c r="D15470" t="s">
        <v>33</v>
      </c>
      <c r="E15470" t="s">
        <v>533</v>
      </c>
    </row>
    <row r="15471" spans="1:5" x14ac:dyDescent="0.25">
      <c r="A15471" t="s">
        <v>15724</v>
      </c>
      <c r="B15471" t="s">
        <v>20</v>
      </c>
      <c r="C15471" t="s">
        <v>19</v>
      </c>
      <c r="D15471" t="s">
        <v>33</v>
      </c>
      <c r="E15471" t="s">
        <v>530</v>
      </c>
    </row>
    <row r="15472" spans="1:5" x14ac:dyDescent="0.25">
      <c r="A15472" t="s">
        <v>16117</v>
      </c>
      <c r="B15472" t="s">
        <v>20</v>
      </c>
      <c r="C15472" t="s">
        <v>19</v>
      </c>
      <c r="D15472" t="s">
        <v>33</v>
      </c>
      <c r="E15472" t="s">
        <v>533</v>
      </c>
    </row>
    <row r="15473" spans="1:5" x14ac:dyDescent="0.25">
      <c r="A15473" t="s">
        <v>15726</v>
      </c>
      <c r="B15473" t="s">
        <v>20</v>
      </c>
      <c r="C15473" t="s">
        <v>21</v>
      </c>
      <c r="D15473" t="s">
        <v>33</v>
      </c>
      <c r="E15473" t="s">
        <v>582</v>
      </c>
    </row>
    <row r="15474" spans="1:5" x14ac:dyDescent="0.25">
      <c r="A15474" t="s">
        <v>25627</v>
      </c>
      <c r="B15474" t="s">
        <v>20</v>
      </c>
      <c r="C15474" t="s">
        <v>19</v>
      </c>
      <c r="D15474" t="s">
        <v>33</v>
      </c>
      <c r="E15474" t="s">
        <v>533</v>
      </c>
    </row>
    <row r="15475" spans="1:5" x14ac:dyDescent="0.25">
      <c r="A15475" t="s">
        <v>15727</v>
      </c>
      <c r="B15475" t="s">
        <v>20</v>
      </c>
      <c r="C15475" t="s">
        <v>21</v>
      </c>
      <c r="D15475" t="s">
        <v>33</v>
      </c>
      <c r="E15475" t="s">
        <v>582</v>
      </c>
    </row>
    <row r="15476" spans="1:5" x14ac:dyDescent="0.25">
      <c r="A15476" t="s">
        <v>9622</v>
      </c>
      <c r="B15476" t="s">
        <v>20</v>
      </c>
      <c r="C15476" t="s">
        <v>19</v>
      </c>
      <c r="D15476" t="s">
        <v>33</v>
      </c>
      <c r="E15476" t="s">
        <v>533</v>
      </c>
    </row>
    <row r="15477" spans="1:5" x14ac:dyDescent="0.25">
      <c r="A15477" t="s">
        <v>15730</v>
      </c>
      <c r="B15477" t="s">
        <v>20</v>
      </c>
      <c r="C15477" t="s">
        <v>21</v>
      </c>
      <c r="D15477" t="s">
        <v>33</v>
      </c>
      <c r="E15477" t="s">
        <v>582</v>
      </c>
    </row>
    <row r="15478" spans="1:5" x14ac:dyDescent="0.25">
      <c r="A15478" t="s">
        <v>15731</v>
      </c>
      <c r="B15478" t="s">
        <v>16</v>
      </c>
      <c r="C15478" t="s">
        <v>17</v>
      </c>
      <c r="D15478" t="s">
        <v>33</v>
      </c>
      <c r="E15478" t="s">
        <v>653</v>
      </c>
    </row>
    <row r="15479" spans="1:5" x14ac:dyDescent="0.25">
      <c r="A15479" t="s">
        <v>11830</v>
      </c>
      <c r="B15479" t="s">
        <v>20</v>
      </c>
      <c r="C15479" t="s">
        <v>19</v>
      </c>
      <c r="D15479" t="s">
        <v>33</v>
      </c>
      <c r="E15479" t="s">
        <v>533</v>
      </c>
    </row>
    <row r="15480" spans="1:5" x14ac:dyDescent="0.25">
      <c r="A15480" t="s">
        <v>15733</v>
      </c>
      <c r="B15480" t="s">
        <v>20</v>
      </c>
      <c r="C15480" t="s">
        <v>22</v>
      </c>
      <c r="D15480" t="s">
        <v>33</v>
      </c>
      <c r="E15480" t="s">
        <v>693</v>
      </c>
    </row>
    <row r="15481" spans="1:5" x14ac:dyDescent="0.25">
      <c r="A15481" t="s">
        <v>5068</v>
      </c>
      <c r="B15481" t="s">
        <v>20</v>
      </c>
      <c r="C15481" t="s">
        <v>19</v>
      </c>
      <c r="D15481" t="s">
        <v>33</v>
      </c>
      <c r="E15481" t="s">
        <v>533</v>
      </c>
    </row>
    <row r="15482" spans="1:5" x14ac:dyDescent="0.25">
      <c r="A15482" t="s">
        <v>15735</v>
      </c>
      <c r="B15482" t="s">
        <v>20</v>
      </c>
      <c r="C15482" t="s">
        <v>21</v>
      </c>
      <c r="D15482" t="s">
        <v>33</v>
      </c>
      <c r="E15482" t="s">
        <v>582</v>
      </c>
    </row>
    <row r="15483" spans="1:5" x14ac:dyDescent="0.25">
      <c r="A15483" t="s">
        <v>18879</v>
      </c>
      <c r="B15483" t="s">
        <v>20</v>
      </c>
      <c r="C15483" t="s">
        <v>22</v>
      </c>
      <c r="D15483" t="s">
        <v>33</v>
      </c>
      <c r="E15483" t="s">
        <v>629</v>
      </c>
    </row>
    <row r="15484" spans="1:5" x14ac:dyDescent="0.25">
      <c r="A15484" t="s">
        <v>2817</v>
      </c>
      <c r="B15484" t="s">
        <v>20</v>
      </c>
      <c r="C15484" t="s">
        <v>19</v>
      </c>
      <c r="D15484" t="s">
        <v>33</v>
      </c>
      <c r="E15484" t="s">
        <v>533</v>
      </c>
    </row>
    <row r="15485" spans="1:5" x14ac:dyDescent="0.25">
      <c r="A15485" t="s">
        <v>16631</v>
      </c>
      <c r="B15485" t="s">
        <v>20</v>
      </c>
      <c r="C15485" t="s">
        <v>19</v>
      </c>
      <c r="D15485" t="s">
        <v>33</v>
      </c>
      <c r="E15485" t="s">
        <v>533</v>
      </c>
    </row>
    <row r="15486" spans="1:5" x14ac:dyDescent="0.25">
      <c r="A15486" t="s">
        <v>22221</v>
      </c>
      <c r="B15486" t="s">
        <v>20</v>
      </c>
      <c r="C15486" t="s">
        <v>19</v>
      </c>
      <c r="D15486" t="s">
        <v>33</v>
      </c>
      <c r="E15486" t="s">
        <v>533</v>
      </c>
    </row>
    <row r="15487" spans="1:5" x14ac:dyDescent="0.25">
      <c r="A15487" t="s">
        <v>18099</v>
      </c>
      <c r="B15487" t="s">
        <v>20</v>
      </c>
      <c r="C15487" t="s">
        <v>19</v>
      </c>
      <c r="D15487" t="s">
        <v>33</v>
      </c>
      <c r="E15487" t="s">
        <v>533</v>
      </c>
    </row>
    <row r="15488" spans="1:5" x14ac:dyDescent="0.25">
      <c r="A15488" t="s">
        <v>15742</v>
      </c>
      <c r="B15488" t="s">
        <v>20</v>
      </c>
      <c r="C15488" t="s">
        <v>21</v>
      </c>
      <c r="D15488" t="s">
        <v>33</v>
      </c>
      <c r="E15488" t="s">
        <v>581</v>
      </c>
    </row>
    <row r="15489" spans="1:5" x14ac:dyDescent="0.25">
      <c r="A15489" t="s">
        <v>15741</v>
      </c>
      <c r="B15489" t="s">
        <v>20</v>
      </c>
      <c r="C15489" t="s">
        <v>21</v>
      </c>
      <c r="D15489" t="s">
        <v>33</v>
      </c>
      <c r="E15489" t="s">
        <v>582</v>
      </c>
    </row>
    <row r="15490" spans="1:5" x14ac:dyDescent="0.25">
      <c r="A15490" t="s">
        <v>20940</v>
      </c>
      <c r="B15490" t="s">
        <v>20</v>
      </c>
      <c r="C15490" t="s">
        <v>19</v>
      </c>
      <c r="D15490" t="s">
        <v>33</v>
      </c>
      <c r="E15490" t="s">
        <v>533</v>
      </c>
    </row>
    <row r="15491" spans="1:5" x14ac:dyDescent="0.25">
      <c r="A15491" t="s">
        <v>18549</v>
      </c>
      <c r="B15491" t="s">
        <v>20</v>
      </c>
      <c r="C15491" t="s">
        <v>19</v>
      </c>
      <c r="D15491" t="s">
        <v>33</v>
      </c>
      <c r="E15491" t="s">
        <v>533</v>
      </c>
    </row>
    <row r="15492" spans="1:5" x14ac:dyDescent="0.25">
      <c r="A15492" t="s">
        <v>18548</v>
      </c>
      <c r="B15492" t="s">
        <v>20</v>
      </c>
      <c r="C15492" t="s">
        <v>19</v>
      </c>
      <c r="D15492" t="s">
        <v>33</v>
      </c>
      <c r="E15492" t="s">
        <v>533</v>
      </c>
    </row>
    <row r="15493" spans="1:5" x14ac:dyDescent="0.25">
      <c r="A15493" t="s">
        <v>15747</v>
      </c>
      <c r="B15493" t="s">
        <v>20</v>
      </c>
      <c r="C15493" t="s">
        <v>21</v>
      </c>
      <c r="D15493" t="s">
        <v>33</v>
      </c>
      <c r="E15493" t="s">
        <v>581</v>
      </c>
    </row>
    <row r="15494" spans="1:5" x14ac:dyDescent="0.25">
      <c r="A15494" t="s">
        <v>15746</v>
      </c>
      <c r="B15494" t="s">
        <v>20</v>
      </c>
      <c r="C15494" t="s">
        <v>21</v>
      </c>
      <c r="D15494" t="s">
        <v>33</v>
      </c>
      <c r="E15494" t="s">
        <v>582</v>
      </c>
    </row>
    <row r="15495" spans="1:5" x14ac:dyDescent="0.25">
      <c r="A15495" t="s">
        <v>3521</v>
      </c>
      <c r="B15495" t="s">
        <v>20</v>
      </c>
      <c r="C15495" t="s">
        <v>19</v>
      </c>
      <c r="D15495" t="s">
        <v>33</v>
      </c>
      <c r="E15495" t="s">
        <v>533</v>
      </c>
    </row>
    <row r="15496" spans="1:5" x14ac:dyDescent="0.25">
      <c r="A15496" t="s">
        <v>15750</v>
      </c>
      <c r="B15496" t="s">
        <v>20</v>
      </c>
      <c r="C15496" t="s">
        <v>19</v>
      </c>
      <c r="D15496" t="s">
        <v>33</v>
      </c>
      <c r="E15496" t="s">
        <v>530</v>
      </c>
    </row>
    <row r="15497" spans="1:5" x14ac:dyDescent="0.25">
      <c r="A15497" t="s">
        <v>15749</v>
      </c>
      <c r="B15497" t="s">
        <v>20</v>
      </c>
      <c r="C15497" t="s">
        <v>19</v>
      </c>
      <c r="D15497" t="s">
        <v>33</v>
      </c>
      <c r="E15497" t="s">
        <v>538</v>
      </c>
    </row>
    <row r="15498" spans="1:5" x14ac:dyDescent="0.25">
      <c r="A15498" t="s">
        <v>9454</v>
      </c>
      <c r="B15498" t="s">
        <v>20</v>
      </c>
      <c r="C15498" t="s">
        <v>19</v>
      </c>
      <c r="D15498" t="s">
        <v>33</v>
      </c>
      <c r="E15498" t="s">
        <v>533</v>
      </c>
    </row>
    <row r="15499" spans="1:5" x14ac:dyDescent="0.25">
      <c r="A15499" t="s">
        <v>27173</v>
      </c>
      <c r="B15499" t="s">
        <v>20</v>
      </c>
      <c r="C15499" t="s">
        <v>19</v>
      </c>
      <c r="D15499" t="s">
        <v>33</v>
      </c>
      <c r="E15499" t="s">
        <v>533</v>
      </c>
    </row>
    <row r="15500" spans="1:5" x14ac:dyDescent="0.25">
      <c r="A15500" t="s">
        <v>3522</v>
      </c>
      <c r="B15500" t="s">
        <v>20</v>
      </c>
      <c r="C15500" t="s">
        <v>19</v>
      </c>
      <c r="D15500" t="s">
        <v>33</v>
      </c>
      <c r="E15500" t="s">
        <v>533</v>
      </c>
    </row>
    <row r="15501" spans="1:5" x14ac:dyDescent="0.25">
      <c r="A15501" t="s">
        <v>3523</v>
      </c>
      <c r="B15501" t="s">
        <v>20</v>
      </c>
      <c r="C15501" t="s">
        <v>19</v>
      </c>
      <c r="D15501" t="s">
        <v>33</v>
      </c>
      <c r="E15501" t="s">
        <v>533</v>
      </c>
    </row>
    <row r="15502" spans="1:5" x14ac:dyDescent="0.25">
      <c r="A15502" t="s">
        <v>19549</v>
      </c>
      <c r="B15502" t="s">
        <v>20</v>
      </c>
      <c r="C15502" t="s">
        <v>19</v>
      </c>
      <c r="D15502" t="s">
        <v>33</v>
      </c>
      <c r="E15502" t="s">
        <v>533</v>
      </c>
    </row>
    <row r="15503" spans="1:5" x14ac:dyDescent="0.25">
      <c r="A15503" t="s">
        <v>15756</v>
      </c>
      <c r="B15503" t="s">
        <v>16</v>
      </c>
      <c r="C15503" t="s">
        <v>15</v>
      </c>
      <c r="D15503" t="s">
        <v>33</v>
      </c>
      <c r="E15503" t="s">
        <v>659</v>
      </c>
    </row>
    <row r="15504" spans="1:5" x14ac:dyDescent="0.25">
      <c r="A15504" t="s">
        <v>15758</v>
      </c>
      <c r="B15504" t="s">
        <v>20</v>
      </c>
      <c r="C15504" t="s">
        <v>22</v>
      </c>
      <c r="D15504" t="s">
        <v>33</v>
      </c>
      <c r="E15504" t="s">
        <v>693</v>
      </c>
    </row>
    <row r="15505" spans="1:5" x14ac:dyDescent="0.25">
      <c r="A15505" t="s">
        <v>25349</v>
      </c>
      <c r="B15505" t="s">
        <v>20</v>
      </c>
      <c r="C15505" t="s">
        <v>19</v>
      </c>
      <c r="D15505" t="s">
        <v>33</v>
      </c>
      <c r="E15505" t="s">
        <v>533</v>
      </c>
    </row>
    <row r="15506" spans="1:5" x14ac:dyDescent="0.25">
      <c r="A15506" t="s">
        <v>27100</v>
      </c>
      <c r="B15506" t="s">
        <v>20</v>
      </c>
      <c r="C15506" t="s">
        <v>19</v>
      </c>
      <c r="D15506" t="s">
        <v>33</v>
      </c>
      <c r="E15506" t="s">
        <v>533</v>
      </c>
    </row>
    <row r="15507" spans="1:5" x14ac:dyDescent="0.25">
      <c r="A15507" t="s">
        <v>15760</v>
      </c>
      <c r="B15507" t="s">
        <v>20</v>
      </c>
      <c r="C15507" t="s">
        <v>19</v>
      </c>
      <c r="D15507" t="s">
        <v>33</v>
      </c>
      <c r="E15507" t="s">
        <v>538</v>
      </c>
    </row>
    <row r="15508" spans="1:5" x14ac:dyDescent="0.25">
      <c r="A15508" t="s">
        <v>6227</v>
      </c>
      <c r="B15508" t="s">
        <v>20</v>
      </c>
      <c r="C15508" t="s">
        <v>19</v>
      </c>
      <c r="D15508" t="s">
        <v>33</v>
      </c>
      <c r="E15508" t="s">
        <v>533</v>
      </c>
    </row>
    <row r="15509" spans="1:5" x14ac:dyDescent="0.25">
      <c r="A15509" t="s">
        <v>15762</v>
      </c>
      <c r="B15509" t="s">
        <v>20</v>
      </c>
      <c r="C15509" t="s">
        <v>19</v>
      </c>
      <c r="D15509" t="s">
        <v>33</v>
      </c>
      <c r="E15509" t="s">
        <v>530</v>
      </c>
    </row>
    <row r="15510" spans="1:5" x14ac:dyDescent="0.25">
      <c r="A15510" t="s">
        <v>6232</v>
      </c>
      <c r="B15510" t="s">
        <v>20</v>
      </c>
      <c r="C15510" t="s">
        <v>19</v>
      </c>
      <c r="D15510" t="s">
        <v>33</v>
      </c>
      <c r="E15510" t="s">
        <v>533</v>
      </c>
    </row>
    <row r="15511" spans="1:5" x14ac:dyDescent="0.25">
      <c r="A15511" t="s">
        <v>15763</v>
      </c>
      <c r="B15511" t="s">
        <v>20</v>
      </c>
      <c r="C15511" t="s">
        <v>23</v>
      </c>
      <c r="D15511" t="s">
        <v>33</v>
      </c>
      <c r="E15511" t="s">
        <v>739</v>
      </c>
    </row>
    <row r="15512" spans="1:5" x14ac:dyDescent="0.25">
      <c r="A15512" t="s">
        <v>16328</v>
      </c>
      <c r="B15512" t="s">
        <v>20</v>
      </c>
      <c r="C15512" t="s">
        <v>19</v>
      </c>
      <c r="D15512" t="s">
        <v>33</v>
      </c>
      <c r="E15512" t="s">
        <v>533</v>
      </c>
    </row>
    <row r="15513" spans="1:5" x14ac:dyDescent="0.25">
      <c r="A15513" t="s">
        <v>11722</v>
      </c>
      <c r="B15513" t="s">
        <v>20</v>
      </c>
      <c r="C15513" t="s">
        <v>19</v>
      </c>
      <c r="D15513" t="s">
        <v>33</v>
      </c>
      <c r="E15513" t="s">
        <v>533</v>
      </c>
    </row>
    <row r="15514" spans="1:5" x14ac:dyDescent="0.25">
      <c r="A15514" t="s">
        <v>26772</v>
      </c>
      <c r="B15514" t="s">
        <v>20</v>
      </c>
      <c r="C15514" t="s">
        <v>19</v>
      </c>
      <c r="D15514" t="s">
        <v>33</v>
      </c>
      <c r="E15514" t="s">
        <v>533</v>
      </c>
    </row>
    <row r="15515" spans="1:5" x14ac:dyDescent="0.25">
      <c r="A15515" t="s">
        <v>8311</v>
      </c>
      <c r="B15515" t="s">
        <v>20</v>
      </c>
      <c r="C15515" t="s">
        <v>19</v>
      </c>
      <c r="D15515" t="s">
        <v>33</v>
      </c>
      <c r="E15515" t="s">
        <v>533</v>
      </c>
    </row>
    <row r="15516" spans="1:5" x14ac:dyDescent="0.25">
      <c r="A15516" t="s">
        <v>23708</v>
      </c>
      <c r="B15516" t="s">
        <v>20</v>
      </c>
      <c r="C15516" t="s">
        <v>19</v>
      </c>
      <c r="D15516" t="s">
        <v>33</v>
      </c>
      <c r="E15516" t="s">
        <v>533</v>
      </c>
    </row>
    <row r="15517" spans="1:5" x14ac:dyDescent="0.25">
      <c r="A15517" t="s">
        <v>23706</v>
      </c>
      <c r="B15517" t="s">
        <v>20</v>
      </c>
      <c r="C15517" t="s">
        <v>19</v>
      </c>
      <c r="D15517" t="s">
        <v>33</v>
      </c>
      <c r="E15517" t="s">
        <v>533</v>
      </c>
    </row>
    <row r="15518" spans="1:5" x14ac:dyDescent="0.25">
      <c r="A15518" t="s">
        <v>15773</v>
      </c>
      <c r="B15518" t="s">
        <v>20</v>
      </c>
      <c r="C15518" t="s">
        <v>19</v>
      </c>
      <c r="D15518" t="s">
        <v>33</v>
      </c>
      <c r="E15518" t="s">
        <v>530</v>
      </c>
    </row>
    <row r="15519" spans="1:5" x14ac:dyDescent="0.25">
      <c r="A15519" t="s">
        <v>14851</v>
      </c>
      <c r="B15519" t="s">
        <v>20</v>
      </c>
      <c r="C15519" t="s">
        <v>19</v>
      </c>
      <c r="D15519" t="s">
        <v>33</v>
      </c>
      <c r="E15519" t="s">
        <v>533</v>
      </c>
    </row>
    <row r="15520" spans="1:5" x14ac:dyDescent="0.25">
      <c r="A15520" t="s">
        <v>15772</v>
      </c>
      <c r="B15520" t="s">
        <v>20</v>
      </c>
      <c r="C15520" t="s">
        <v>19</v>
      </c>
      <c r="D15520" t="s">
        <v>33</v>
      </c>
      <c r="E15520" t="s">
        <v>538</v>
      </c>
    </row>
    <row r="15521" spans="1:5" x14ac:dyDescent="0.25">
      <c r="A15521" t="s">
        <v>15774</v>
      </c>
      <c r="B15521" t="s">
        <v>20</v>
      </c>
      <c r="C15521" t="s">
        <v>21</v>
      </c>
      <c r="D15521" t="s">
        <v>33</v>
      </c>
      <c r="E15521" t="s">
        <v>581</v>
      </c>
    </row>
    <row r="15522" spans="1:5" x14ac:dyDescent="0.25">
      <c r="A15522" t="s">
        <v>15868</v>
      </c>
      <c r="B15522" t="s">
        <v>20</v>
      </c>
      <c r="C15522" t="s">
        <v>19</v>
      </c>
      <c r="D15522" t="s">
        <v>33</v>
      </c>
      <c r="E15522" t="s">
        <v>533</v>
      </c>
    </row>
    <row r="15523" spans="1:5" x14ac:dyDescent="0.25">
      <c r="A15523" t="s">
        <v>15776</v>
      </c>
      <c r="B15523" t="s">
        <v>20</v>
      </c>
      <c r="C15523" t="s">
        <v>21</v>
      </c>
      <c r="D15523" t="s">
        <v>33</v>
      </c>
      <c r="E15523" t="s">
        <v>582</v>
      </c>
    </row>
    <row r="15524" spans="1:5" x14ac:dyDescent="0.25">
      <c r="A15524" t="s">
        <v>15777</v>
      </c>
      <c r="B15524" t="s">
        <v>20</v>
      </c>
      <c r="C15524" t="s">
        <v>21</v>
      </c>
      <c r="D15524" t="s">
        <v>33</v>
      </c>
      <c r="E15524" t="s">
        <v>581</v>
      </c>
    </row>
    <row r="15525" spans="1:5" x14ac:dyDescent="0.25">
      <c r="A15525" t="s">
        <v>15866</v>
      </c>
      <c r="B15525" t="s">
        <v>20</v>
      </c>
      <c r="C15525" t="s">
        <v>19</v>
      </c>
      <c r="D15525" t="s">
        <v>33</v>
      </c>
      <c r="E15525" t="s">
        <v>533</v>
      </c>
    </row>
    <row r="15526" spans="1:5" x14ac:dyDescent="0.25">
      <c r="A15526" t="s">
        <v>15779</v>
      </c>
      <c r="B15526" t="s">
        <v>20</v>
      </c>
      <c r="C15526" t="s">
        <v>21</v>
      </c>
      <c r="D15526" t="s">
        <v>33</v>
      </c>
      <c r="E15526" t="s">
        <v>582</v>
      </c>
    </row>
    <row r="15527" spans="1:5" x14ac:dyDescent="0.25">
      <c r="A15527" t="s">
        <v>15782</v>
      </c>
      <c r="B15527" t="s">
        <v>20</v>
      </c>
      <c r="C15527" t="s">
        <v>21</v>
      </c>
      <c r="D15527" t="s">
        <v>33</v>
      </c>
      <c r="E15527" t="s">
        <v>581</v>
      </c>
    </row>
    <row r="15528" spans="1:5" x14ac:dyDescent="0.25">
      <c r="A15528" t="s">
        <v>15947</v>
      </c>
      <c r="B15528" t="s">
        <v>20</v>
      </c>
      <c r="C15528" t="s">
        <v>19</v>
      </c>
      <c r="D15528" t="s">
        <v>33</v>
      </c>
      <c r="E15528" t="s">
        <v>533</v>
      </c>
    </row>
    <row r="15529" spans="1:5" x14ac:dyDescent="0.25">
      <c r="A15529" t="s">
        <v>15780</v>
      </c>
      <c r="B15529" t="s">
        <v>20</v>
      </c>
      <c r="C15529" t="s">
        <v>21</v>
      </c>
      <c r="D15529" t="s">
        <v>33</v>
      </c>
      <c r="E15529" t="s">
        <v>582</v>
      </c>
    </row>
    <row r="15530" spans="1:5" x14ac:dyDescent="0.25">
      <c r="A15530" t="s">
        <v>15783</v>
      </c>
      <c r="B15530" t="s">
        <v>16</v>
      </c>
      <c r="C15530" t="s">
        <v>17</v>
      </c>
      <c r="D15530" t="s">
        <v>33</v>
      </c>
      <c r="E15530" t="s">
        <v>653</v>
      </c>
    </row>
    <row r="15531" spans="1:5" x14ac:dyDescent="0.25">
      <c r="A15531" t="s">
        <v>15784</v>
      </c>
      <c r="B15531" t="s">
        <v>16</v>
      </c>
      <c r="C15531" t="s">
        <v>17</v>
      </c>
      <c r="D15531" t="s">
        <v>33</v>
      </c>
      <c r="E15531" t="s">
        <v>653</v>
      </c>
    </row>
    <row r="15532" spans="1:5" x14ac:dyDescent="0.25">
      <c r="A15532" t="s">
        <v>15785</v>
      </c>
      <c r="B15532" t="s">
        <v>16</v>
      </c>
      <c r="C15532" t="s">
        <v>17</v>
      </c>
      <c r="D15532" t="s">
        <v>33</v>
      </c>
      <c r="E15532" t="s">
        <v>653</v>
      </c>
    </row>
    <row r="15533" spans="1:5" x14ac:dyDescent="0.25">
      <c r="A15533" t="s">
        <v>15786</v>
      </c>
      <c r="B15533" t="s">
        <v>16</v>
      </c>
      <c r="C15533" t="s">
        <v>17</v>
      </c>
      <c r="D15533" t="s">
        <v>33</v>
      </c>
      <c r="E15533" t="s">
        <v>653</v>
      </c>
    </row>
    <row r="15534" spans="1:5" x14ac:dyDescent="0.25">
      <c r="A15534" t="s">
        <v>15787</v>
      </c>
      <c r="B15534" t="s">
        <v>20</v>
      </c>
      <c r="C15534" t="s">
        <v>19</v>
      </c>
      <c r="D15534" t="s">
        <v>33</v>
      </c>
      <c r="E15534" t="s">
        <v>538</v>
      </c>
    </row>
    <row r="15535" spans="1:5" x14ac:dyDescent="0.25">
      <c r="A15535" t="s">
        <v>17747</v>
      </c>
      <c r="B15535" t="s">
        <v>20</v>
      </c>
      <c r="C15535" t="s">
        <v>19</v>
      </c>
      <c r="D15535" t="s">
        <v>33</v>
      </c>
      <c r="E15535" t="s">
        <v>533</v>
      </c>
    </row>
    <row r="15536" spans="1:5" x14ac:dyDescent="0.25">
      <c r="A15536" t="s">
        <v>4877</v>
      </c>
      <c r="B15536" t="s">
        <v>20</v>
      </c>
      <c r="C15536" t="s">
        <v>19</v>
      </c>
      <c r="D15536" t="s">
        <v>33</v>
      </c>
      <c r="E15536" t="s">
        <v>533</v>
      </c>
    </row>
    <row r="15537" spans="1:5" x14ac:dyDescent="0.25">
      <c r="A15537" t="s">
        <v>15789</v>
      </c>
      <c r="B15537" t="s">
        <v>20</v>
      </c>
      <c r="C15537" t="s">
        <v>24</v>
      </c>
      <c r="D15537" t="s">
        <v>33</v>
      </c>
      <c r="E15537" t="s">
        <v>699</v>
      </c>
    </row>
    <row r="15538" spans="1:5" x14ac:dyDescent="0.25">
      <c r="A15538" t="s">
        <v>15793</v>
      </c>
      <c r="B15538" t="s">
        <v>16</v>
      </c>
      <c r="C15538" t="s">
        <v>17</v>
      </c>
      <c r="D15538" t="s">
        <v>33</v>
      </c>
      <c r="E15538" t="s">
        <v>653</v>
      </c>
    </row>
    <row r="15539" spans="1:5" x14ac:dyDescent="0.25">
      <c r="A15539" t="s">
        <v>15791</v>
      </c>
      <c r="B15539" t="s">
        <v>20</v>
      </c>
      <c r="C15539" t="s">
        <v>19</v>
      </c>
      <c r="D15539" t="s">
        <v>33</v>
      </c>
      <c r="E15539" t="s">
        <v>538</v>
      </c>
    </row>
    <row r="15540" spans="1:5" x14ac:dyDescent="0.25">
      <c r="A15540" t="s">
        <v>22939</v>
      </c>
      <c r="B15540" t="s">
        <v>20</v>
      </c>
      <c r="C15540" t="s">
        <v>19</v>
      </c>
      <c r="D15540" t="s">
        <v>33</v>
      </c>
      <c r="E15540" t="s">
        <v>533</v>
      </c>
    </row>
    <row r="15541" spans="1:5" x14ac:dyDescent="0.25">
      <c r="A15541" t="s">
        <v>24476</v>
      </c>
      <c r="B15541" t="s">
        <v>20</v>
      </c>
      <c r="C15541" t="s">
        <v>19</v>
      </c>
      <c r="D15541" t="s">
        <v>33</v>
      </c>
      <c r="E15541" t="s">
        <v>533</v>
      </c>
    </row>
    <row r="15542" spans="1:5" x14ac:dyDescent="0.25">
      <c r="A15542" t="s">
        <v>15795</v>
      </c>
      <c r="B15542" t="s">
        <v>20</v>
      </c>
      <c r="C15542" t="s">
        <v>19</v>
      </c>
      <c r="D15542" t="s">
        <v>33</v>
      </c>
      <c r="E15542" t="s">
        <v>538</v>
      </c>
    </row>
    <row r="15543" spans="1:5" x14ac:dyDescent="0.25">
      <c r="A15543" t="s">
        <v>2535</v>
      </c>
      <c r="B15543" t="s">
        <v>20</v>
      </c>
      <c r="C15543" t="s">
        <v>19</v>
      </c>
      <c r="D15543" t="s">
        <v>33</v>
      </c>
      <c r="E15543" t="s">
        <v>533</v>
      </c>
    </row>
    <row r="15544" spans="1:5" x14ac:dyDescent="0.25">
      <c r="A15544" t="s">
        <v>15797</v>
      </c>
      <c r="B15544" t="s">
        <v>20</v>
      </c>
      <c r="C15544" t="s">
        <v>19</v>
      </c>
      <c r="D15544" t="s">
        <v>33</v>
      </c>
      <c r="E15544" t="s">
        <v>538</v>
      </c>
    </row>
    <row r="15545" spans="1:5" x14ac:dyDescent="0.25">
      <c r="A15545" t="s">
        <v>2536</v>
      </c>
      <c r="B15545" t="s">
        <v>20</v>
      </c>
      <c r="C15545" t="s">
        <v>19</v>
      </c>
      <c r="D15545" t="s">
        <v>33</v>
      </c>
      <c r="E15545" t="s">
        <v>533</v>
      </c>
    </row>
    <row r="15546" spans="1:5" x14ac:dyDescent="0.25">
      <c r="A15546" t="s">
        <v>23704</v>
      </c>
      <c r="B15546" t="s">
        <v>20</v>
      </c>
      <c r="C15546" t="s">
        <v>19</v>
      </c>
      <c r="D15546" t="s">
        <v>33</v>
      </c>
      <c r="E15546" t="s">
        <v>533</v>
      </c>
    </row>
    <row r="15547" spans="1:5" x14ac:dyDescent="0.25">
      <c r="A15547" t="s">
        <v>15800</v>
      </c>
      <c r="B15547" t="s">
        <v>20</v>
      </c>
      <c r="C15547" t="s">
        <v>19</v>
      </c>
      <c r="D15547" t="s">
        <v>33</v>
      </c>
      <c r="E15547" t="s">
        <v>530</v>
      </c>
    </row>
    <row r="15548" spans="1:5" x14ac:dyDescent="0.25">
      <c r="A15548" t="s">
        <v>20871</v>
      </c>
      <c r="B15548" t="s">
        <v>20</v>
      </c>
      <c r="C15548" t="s">
        <v>19</v>
      </c>
      <c r="D15548" t="s">
        <v>33</v>
      </c>
      <c r="E15548" t="s">
        <v>533</v>
      </c>
    </row>
    <row r="15549" spans="1:5" x14ac:dyDescent="0.25">
      <c r="A15549" t="s">
        <v>15802</v>
      </c>
      <c r="B15549" t="s">
        <v>20</v>
      </c>
      <c r="C15549" t="s">
        <v>19</v>
      </c>
      <c r="D15549" t="s">
        <v>33</v>
      </c>
      <c r="E15549" t="s">
        <v>530</v>
      </c>
    </row>
    <row r="15550" spans="1:5" x14ac:dyDescent="0.25">
      <c r="A15550" t="s">
        <v>15804</v>
      </c>
      <c r="B15550" t="s">
        <v>20</v>
      </c>
      <c r="C15550" t="s">
        <v>19</v>
      </c>
      <c r="D15550" t="s">
        <v>33</v>
      </c>
      <c r="E15550" t="s">
        <v>530</v>
      </c>
    </row>
    <row r="15551" spans="1:5" x14ac:dyDescent="0.25">
      <c r="A15551" t="s">
        <v>20264</v>
      </c>
      <c r="B15551" t="s">
        <v>20</v>
      </c>
      <c r="C15551" t="s">
        <v>19</v>
      </c>
      <c r="D15551" t="s">
        <v>65</v>
      </c>
      <c r="E15551" t="s">
        <v>533</v>
      </c>
    </row>
    <row r="15552" spans="1:5" x14ac:dyDescent="0.25">
      <c r="A15552" t="s">
        <v>15807</v>
      </c>
      <c r="B15552" t="s">
        <v>20</v>
      </c>
      <c r="C15552" t="s">
        <v>19</v>
      </c>
      <c r="D15552" t="s">
        <v>33</v>
      </c>
      <c r="E15552" t="s">
        <v>523</v>
      </c>
    </row>
    <row r="15553" spans="1:5" x14ac:dyDescent="0.25">
      <c r="A15553" t="s">
        <v>15806</v>
      </c>
      <c r="B15553" t="s">
        <v>20</v>
      </c>
      <c r="C15553" t="s">
        <v>19</v>
      </c>
      <c r="D15553" t="s">
        <v>33</v>
      </c>
      <c r="E15553" t="s">
        <v>523</v>
      </c>
    </row>
    <row r="15554" spans="1:5" x14ac:dyDescent="0.25">
      <c r="A15554" t="s">
        <v>15805</v>
      </c>
      <c r="B15554" t="s">
        <v>20</v>
      </c>
      <c r="C15554" t="s">
        <v>19</v>
      </c>
      <c r="D15554" t="s">
        <v>33</v>
      </c>
      <c r="E15554" t="s">
        <v>523</v>
      </c>
    </row>
    <row r="15555" spans="1:5" x14ac:dyDescent="0.25">
      <c r="A15555" t="s">
        <v>15809</v>
      </c>
      <c r="B15555" t="s">
        <v>20</v>
      </c>
      <c r="C15555" t="s">
        <v>19</v>
      </c>
      <c r="D15555" t="s">
        <v>33</v>
      </c>
      <c r="E15555" t="s">
        <v>538</v>
      </c>
    </row>
    <row r="15556" spans="1:5" x14ac:dyDescent="0.25">
      <c r="A15556" t="s">
        <v>13015</v>
      </c>
      <c r="B15556" t="s">
        <v>20</v>
      </c>
      <c r="C15556" t="s">
        <v>19</v>
      </c>
      <c r="D15556" t="s">
        <v>33</v>
      </c>
      <c r="E15556" t="s">
        <v>533</v>
      </c>
    </row>
    <row r="15557" spans="1:5" x14ac:dyDescent="0.25">
      <c r="A15557" t="s">
        <v>15810</v>
      </c>
      <c r="B15557" t="s">
        <v>20</v>
      </c>
      <c r="C15557" t="s">
        <v>19</v>
      </c>
      <c r="D15557" t="s">
        <v>33</v>
      </c>
      <c r="E15557" t="s">
        <v>530</v>
      </c>
    </row>
    <row r="15558" spans="1:5" x14ac:dyDescent="0.25">
      <c r="A15558" t="s">
        <v>43734</v>
      </c>
      <c r="B15558" t="s">
        <v>16</v>
      </c>
      <c r="C15558" t="s">
        <v>15</v>
      </c>
      <c r="D15558" t="s">
        <v>33</v>
      </c>
      <c r="E15558" t="s">
        <v>628</v>
      </c>
    </row>
    <row r="15559" spans="1:5" x14ac:dyDescent="0.25">
      <c r="A15559" t="s">
        <v>15812</v>
      </c>
      <c r="B15559" t="s">
        <v>20</v>
      </c>
      <c r="C15559" t="s">
        <v>19</v>
      </c>
      <c r="D15559" t="s">
        <v>33</v>
      </c>
      <c r="E15559" t="s">
        <v>530</v>
      </c>
    </row>
    <row r="15560" spans="1:5" x14ac:dyDescent="0.25">
      <c r="A15560" t="s">
        <v>15813</v>
      </c>
      <c r="B15560" t="s">
        <v>20</v>
      </c>
      <c r="C15560" t="s">
        <v>19</v>
      </c>
      <c r="D15560" t="s">
        <v>33</v>
      </c>
      <c r="E15560" t="s">
        <v>538</v>
      </c>
    </row>
    <row r="15561" spans="1:5" x14ac:dyDescent="0.25">
      <c r="A15561" t="s">
        <v>16521</v>
      </c>
      <c r="B15561" t="s">
        <v>20</v>
      </c>
      <c r="C15561" t="s">
        <v>19</v>
      </c>
      <c r="D15561" t="s">
        <v>33</v>
      </c>
      <c r="E15561" t="s">
        <v>533</v>
      </c>
    </row>
    <row r="15562" spans="1:5" x14ac:dyDescent="0.25">
      <c r="A15562" t="s">
        <v>15815</v>
      </c>
      <c r="B15562" t="s">
        <v>20</v>
      </c>
      <c r="C15562" t="s">
        <v>19</v>
      </c>
      <c r="D15562" t="s">
        <v>33</v>
      </c>
      <c r="E15562" t="s">
        <v>530</v>
      </c>
    </row>
    <row r="15563" spans="1:5" x14ac:dyDescent="0.25">
      <c r="A15563" t="s">
        <v>15816</v>
      </c>
      <c r="B15563" t="s">
        <v>20</v>
      </c>
      <c r="C15563" t="s">
        <v>19</v>
      </c>
      <c r="D15563" t="s">
        <v>33</v>
      </c>
      <c r="E15563" t="s">
        <v>538</v>
      </c>
    </row>
    <row r="15564" spans="1:5" x14ac:dyDescent="0.25">
      <c r="A15564" t="s">
        <v>20399</v>
      </c>
      <c r="B15564" t="s">
        <v>20</v>
      </c>
      <c r="C15564" t="s">
        <v>19</v>
      </c>
      <c r="D15564" t="s">
        <v>33</v>
      </c>
      <c r="E15564" t="s">
        <v>533</v>
      </c>
    </row>
    <row r="15565" spans="1:5" x14ac:dyDescent="0.25">
      <c r="A15565" t="s">
        <v>15819</v>
      </c>
      <c r="B15565" t="s">
        <v>20</v>
      </c>
      <c r="C15565" t="s">
        <v>19</v>
      </c>
      <c r="D15565" t="s">
        <v>33</v>
      </c>
      <c r="E15565" t="s">
        <v>538</v>
      </c>
    </row>
    <row r="15566" spans="1:5" x14ac:dyDescent="0.25">
      <c r="A15566" t="s">
        <v>15818</v>
      </c>
      <c r="B15566" t="s">
        <v>20</v>
      </c>
      <c r="C15566" t="s">
        <v>19</v>
      </c>
      <c r="D15566" t="s">
        <v>33</v>
      </c>
      <c r="E15566" t="s">
        <v>530</v>
      </c>
    </row>
    <row r="15567" spans="1:5" x14ac:dyDescent="0.25">
      <c r="A15567" t="s">
        <v>27808</v>
      </c>
      <c r="B15567" t="s">
        <v>20</v>
      </c>
      <c r="C15567" t="s">
        <v>19</v>
      </c>
      <c r="D15567" t="s">
        <v>69</v>
      </c>
      <c r="E15567" t="s">
        <v>553</v>
      </c>
    </row>
    <row r="15568" spans="1:5" x14ac:dyDescent="0.25">
      <c r="A15568" t="s">
        <v>6289</v>
      </c>
      <c r="B15568" t="s">
        <v>20</v>
      </c>
      <c r="C15568" t="s">
        <v>19</v>
      </c>
      <c r="D15568" t="s">
        <v>33</v>
      </c>
      <c r="E15568" t="s">
        <v>533</v>
      </c>
    </row>
    <row r="15569" spans="1:5" x14ac:dyDescent="0.25">
      <c r="A15569" t="s">
        <v>15821</v>
      </c>
      <c r="B15569" t="s">
        <v>20</v>
      </c>
      <c r="C15569" t="s">
        <v>19</v>
      </c>
      <c r="D15569" t="s">
        <v>33</v>
      </c>
      <c r="E15569" t="s">
        <v>523</v>
      </c>
    </row>
    <row r="15570" spans="1:5" x14ac:dyDescent="0.25">
      <c r="A15570" t="s">
        <v>4994</v>
      </c>
      <c r="B15570" t="s">
        <v>20</v>
      </c>
      <c r="C15570" t="s">
        <v>19</v>
      </c>
      <c r="D15570" t="s">
        <v>33</v>
      </c>
      <c r="E15570" t="s">
        <v>533</v>
      </c>
    </row>
    <row r="15571" spans="1:5" x14ac:dyDescent="0.25">
      <c r="A15571" t="s">
        <v>15823</v>
      </c>
      <c r="B15571" t="s">
        <v>20</v>
      </c>
      <c r="C15571" t="s">
        <v>19</v>
      </c>
      <c r="D15571" t="s">
        <v>33</v>
      </c>
      <c r="E15571" t="s">
        <v>530</v>
      </c>
    </row>
    <row r="15572" spans="1:5" x14ac:dyDescent="0.25">
      <c r="A15572" t="s">
        <v>29371</v>
      </c>
      <c r="B15572" t="s">
        <v>20</v>
      </c>
      <c r="C15572" t="s">
        <v>19</v>
      </c>
      <c r="D15572" t="s">
        <v>33</v>
      </c>
      <c r="E15572" t="s">
        <v>533</v>
      </c>
    </row>
    <row r="15573" spans="1:5" x14ac:dyDescent="0.25">
      <c r="A15573" t="s">
        <v>15824</v>
      </c>
      <c r="B15573" t="s">
        <v>20</v>
      </c>
      <c r="C15573" t="s">
        <v>19</v>
      </c>
      <c r="D15573" t="s">
        <v>33</v>
      </c>
      <c r="E15573" t="s">
        <v>562</v>
      </c>
    </row>
    <row r="15574" spans="1:5" x14ac:dyDescent="0.25">
      <c r="A15574" t="s">
        <v>15826</v>
      </c>
      <c r="B15574" t="s">
        <v>20</v>
      </c>
      <c r="C15574" t="s">
        <v>19</v>
      </c>
      <c r="D15574" t="s">
        <v>33</v>
      </c>
      <c r="E15574" t="s">
        <v>562</v>
      </c>
    </row>
    <row r="15575" spans="1:5" x14ac:dyDescent="0.25">
      <c r="A15575" t="s">
        <v>25402</v>
      </c>
      <c r="B15575" t="s">
        <v>20</v>
      </c>
      <c r="C15575" t="s">
        <v>19</v>
      </c>
      <c r="D15575" t="s">
        <v>33</v>
      </c>
      <c r="E15575" t="s">
        <v>533</v>
      </c>
    </row>
    <row r="15576" spans="1:5" x14ac:dyDescent="0.25">
      <c r="A15576" t="s">
        <v>15828</v>
      </c>
      <c r="B15576" t="s">
        <v>20</v>
      </c>
      <c r="C15576" t="s">
        <v>19</v>
      </c>
      <c r="D15576" t="s">
        <v>33</v>
      </c>
      <c r="E15576" t="s">
        <v>530</v>
      </c>
    </row>
    <row r="15577" spans="1:5" x14ac:dyDescent="0.25">
      <c r="A15577" t="s">
        <v>15829</v>
      </c>
      <c r="B15577" t="s">
        <v>16</v>
      </c>
      <c r="C15577" t="s">
        <v>17</v>
      </c>
      <c r="D15577" t="s">
        <v>33</v>
      </c>
      <c r="E15577" t="s">
        <v>653</v>
      </c>
    </row>
    <row r="15578" spans="1:5" x14ac:dyDescent="0.25">
      <c r="A15578" t="s">
        <v>15831</v>
      </c>
      <c r="B15578" t="s">
        <v>20</v>
      </c>
      <c r="C15578" t="s">
        <v>19</v>
      </c>
      <c r="D15578" t="s">
        <v>33</v>
      </c>
      <c r="E15578" t="s">
        <v>530</v>
      </c>
    </row>
    <row r="15579" spans="1:5" x14ac:dyDescent="0.25">
      <c r="A15579" t="s">
        <v>9384</v>
      </c>
      <c r="B15579" t="s">
        <v>20</v>
      </c>
      <c r="C15579" t="s">
        <v>19</v>
      </c>
      <c r="D15579" t="s">
        <v>33</v>
      </c>
      <c r="E15579" t="s">
        <v>533</v>
      </c>
    </row>
    <row r="15580" spans="1:5" x14ac:dyDescent="0.25">
      <c r="A15580" t="s">
        <v>15832</v>
      </c>
      <c r="B15580" t="s">
        <v>20</v>
      </c>
      <c r="C15580" t="s">
        <v>19</v>
      </c>
      <c r="D15580" t="s">
        <v>33</v>
      </c>
      <c r="E15580" t="s">
        <v>530</v>
      </c>
    </row>
    <row r="15581" spans="1:5" x14ac:dyDescent="0.25">
      <c r="A15581" t="s">
        <v>26467</v>
      </c>
      <c r="B15581" t="s">
        <v>20</v>
      </c>
      <c r="C15581" t="s">
        <v>19</v>
      </c>
      <c r="D15581" t="s">
        <v>33</v>
      </c>
      <c r="E15581" t="s">
        <v>533</v>
      </c>
    </row>
    <row r="15582" spans="1:5" x14ac:dyDescent="0.25">
      <c r="A15582" t="s">
        <v>2912</v>
      </c>
      <c r="B15582" t="s">
        <v>16</v>
      </c>
      <c r="C15582" t="s">
        <v>15</v>
      </c>
      <c r="D15582" t="s">
        <v>33</v>
      </c>
      <c r="E15582" t="s">
        <v>628</v>
      </c>
    </row>
    <row r="15583" spans="1:5" x14ac:dyDescent="0.25">
      <c r="A15583" t="s">
        <v>26539</v>
      </c>
      <c r="B15583" t="s">
        <v>20</v>
      </c>
      <c r="C15583" t="s">
        <v>19</v>
      </c>
      <c r="D15583" t="s">
        <v>33</v>
      </c>
      <c r="E15583" t="s">
        <v>533</v>
      </c>
    </row>
    <row r="15584" spans="1:5" x14ac:dyDescent="0.25">
      <c r="A15584" t="s">
        <v>9503</v>
      </c>
      <c r="B15584" t="s">
        <v>20</v>
      </c>
      <c r="C15584" t="s">
        <v>19</v>
      </c>
      <c r="D15584" t="s">
        <v>33</v>
      </c>
      <c r="E15584" t="s">
        <v>533</v>
      </c>
    </row>
    <row r="15585" spans="1:5" x14ac:dyDescent="0.25">
      <c r="A15585" t="s">
        <v>3534</v>
      </c>
      <c r="B15585" t="s">
        <v>20</v>
      </c>
      <c r="C15585" t="s">
        <v>19</v>
      </c>
      <c r="D15585" t="s">
        <v>33</v>
      </c>
      <c r="E15585" t="s">
        <v>533</v>
      </c>
    </row>
    <row r="15586" spans="1:5" x14ac:dyDescent="0.25">
      <c r="A15586" t="s">
        <v>15838</v>
      </c>
      <c r="B15586" t="s">
        <v>16</v>
      </c>
      <c r="C15586" t="s">
        <v>17</v>
      </c>
      <c r="D15586" t="s">
        <v>33</v>
      </c>
      <c r="E15586" t="s">
        <v>653</v>
      </c>
    </row>
    <row r="15587" spans="1:5" x14ac:dyDescent="0.25">
      <c r="A15587" t="s">
        <v>15839</v>
      </c>
      <c r="B15587" t="s">
        <v>16</v>
      </c>
      <c r="C15587" t="s">
        <v>17</v>
      </c>
      <c r="D15587" t="s">
        <v>33</v>
      </c>
      <c r="E15587" t="s">
        <v>653</v>
      </c>
    </row>
    <row r="15588" spans="1:5" x14ac:dyDescent="0.25">
      <c r="A15588" t="s">
        <v>14926</v>
      </c>
      <c r="B15588" t="s">
        <v>20</v>
      </c>
      <c r="C15588" t="s">
        <v>19</v>
      </c>
      <c r="D15588" t="s">
        <v>33</v>
      </c>
      <c r="E15588" t="s">
        <v>533</v>
      </c>
    </row>
    <row r="15589" spans="1:5" x14ac:dyDescent="0.25">
      <c r="A15589" t="s">
        <v>15841</v>
      </c>
      <c r="B15589" t="s">
        <v>20</v>
      </c>
      <c r="C15589" t="s">
        <v>19</v>
      </c>
      <c r="D15589" t="s">
        <v>33</v>
      </c>
      <c r="E15589" t="s">
        <v>530</v>
      </c>
    </row>
    <row r="15590" spans="1:5" x14ac:dyDescent="0.25">
      <c r="A15590" t="s">
        <v>15842</v>
      </c>
      <c r="B15590" t="s">
        <v>20</v>
      </c>
      <c r="C15590" t="s">
        <v>19</v>
      </c>
      <c r="D15590" t="s">
        <v>33</v>
      </c>
      <c r="E15590" t="s">
        <v>530</v>
      </c>
    </row>
    <row r="15591" spans="1:5" x14ac:dyDescent="0.25">
      <c r="A15591" t="s">
        <v>24547</v>
      </c>
      <c r="B15591" t="s">
        <v>20</v>
      </c>
      <c r="C15591" t="s">
        <v>19</v>
      </c>
      <c r="D15591" t="s">
        <v>33</v>
      </c>
      <c r="E15591" t="s">
        <v>533</v>
      </c>
    </row>
    <row r="15592" spans="1:5" x14ac:dyDescent="0.25">
      <c r="A15592" t="s">
        <v>15844</v>
      </c>
      <c r="B15592" t="s">
        <v>16</v>
      </c>
      <c r="C15592" t="s">
        <v>17</v>
      </c>
      <c r="D15592" t="s">
        <v>33</v>
      </c>
      <c r="E15592" t="s">
        <v>653</v>
      </c>
    </row>
    <row r="15593" spans="1:5" x14ac:dyDescent="0.25">
      <c r="A15593" t="s">
        <v>15845</v>
      </c>
      <c r="B15593" t="s">
        <v>20</v>
      </c>
      <c r="C15593" t="s">
        <v>19</v>
      </c>
      <c r="D15593" t="s">
        <v>33</v>
      </c>
      <c r="E15593" t="s">
        <v>538</v>
      </c>
    </row>
    <row r="15594" spans="1:5" x14ac:dyDescent="0.25">
      <c r="A15594" t="s">
        <v>17099</v>
      </c>
      <c r="B15594" t="s">
        <v>20</v>
      </c>
      <c r="C15594" t="s">
        <v>19</v>
      </c>
      <c r="D15594" t="s">
        <v>33</v>
      </c>
      <c r="E15594" t="s">
        <v>533</v>
      </c>
    </row>
    <row r="15595" spans="1:5" x14ac:dyDescent="0.25">
      <c r="A15595" t="s">
        <v>15847</v>
      </c>
      <c r="B15595" t="s">
        <v>20</v>
      </c>
      <c r="C15595" t="s">
        <v>19</v>
      </c>
      <c r="D15595" t="s">
        <v>33</v>
      </c>
      <c r="E15595" t="s">
        <v>530</v>
      </c>
    </row>
    <row r="15596" spans="1:5" x14ac:dyDescent="0.25">
      <c r="A15596" t="s">
        <v>17098</v>
      </c>
      <c r="B15596" t="s">
        <v>20</v>
      </c>
      <c r="C15596" t="s">
        <v>19</v>
      </c>
      <c r="D15596" t="s">
        <v>33</v>
      </c>
      <c r="E15596" t="s">
        <v>533</v>
      </c>
    </row>
    <row r="15597" spans="1:5" x14ac:dyDescent="0.25">
      <c r="A15597" t="s">
        <v>15850</v>
      </c>
      <c r="B15597" t="s">
        <v>20</v>
      </c>
      <c r="C15597" t="s">
        <v>19</v>
      </c>
      <c r="D15597" t="s">
        <v>33</v>
      </c>
      <c r="E15597" t="s">
        <v>530</v>
      </c>
    </row>
    <row r="15598" spans="1:5" x14ac:dyDescent="0.25">
      <c r="A15598" t="s">
        <v>27944</v>
      </c>
      <c r="B15598" t="s">
        <v>20</v>
      </c>
      <c r="C15598" t="s">
        <v>19</v>
      </c>
      <c r="D15598" t="s">
        <v>33</v>
      </c>
      <c r="E15598" t="s">
        <v>533</v>
      </c>
    </row>
    <row r="15599" spans="1:5" x14ac:dyDescent="0.25">
      <c r="A15599" t="s">
        <v>17097</v>
      </c>
      <c r="B15599" t="s">
        <v>20</v>
      </c>
      <c r="C15599" t="s">
        <v>19</v>
      </c>
      <c r="D15599" t="s">
        <v>33</v>
      </c>
      <c r="E15599" t="s">
        <v>533</v>
      </c>
    </row>
    <row r="15600" spans="1:5" x14ac:dyDescent="0.25">
      <c r="A15600" t="s">
        <v>15852</v>
      </c>
      <c r="B15600" t="s">
        <v>20</v>
      </c>
      <c r="C15600" t="s">
        <v>19</v>
      </c>
      <c r="D15600" t="s">
        <v>33</v>
      </c>
      <c r="E15600" t="s">
        <v>562</v>
      </c>
    </row>
    <row r="15601" spans="1:5" x14ac:dyDescent="0.25">
      <c r="A15601" t="s">
        <v>18837</v>
      </c>
      <c r="B15601" t="s">
        <v>20</v>
      </c>
      <c r="C15601" t="s">
        <v>22</v>
      </c>
      <c r="D15601" t="s">
        <v>33</v>
      </c>
      <c r="E15601" t="s">
        <v>629</v>
      </c>
    </row>
    <row r="15602" spans="1:5" x14ac:dyDescent="0.25">
      <c r="A15602" t="s">
        <v>7613</v>
      </c>
      <c r="B15602" t="s">
        <v>20</v>
      </c>
      <c r="C15602" t="s">
        <v>19</v>
      </c>
      <c r="D15602" t="s">
        <v>33</v>
      </c>
      <c r="E15602" t="s">
        <v>533</v>
      </c>
    </row>
    <row r="15603" spans="1:5" x14ac:dyDescent="0.25">
      <c r="A15603" t="s">
        <v>7863</v>
      </c>
      <c r="B15603" t="s">
        <v>20</v>
      </c>
      <c r="C15603" t="s">
        <v>19</v>
      </c>
      <c r="D15603" t="s">
        <v>33</v>
      </c>
      <c r="E15603" t="s">
        <v>533</v>
      </c>
    </row>
    <row r="15604" spans="1:5" x14ac:dyDescent="0.25">
      <c r="A15604" t="s">
        <v>28014</v>
      </c>
      <c r="B15604" t="s">
        <v>20</v>
      </c>
      <c r="C15604" t="s">
        <v>19</v>
      </c>
      <c r="D15604" t="s">
        <v>33</v>
      </c>
      <c r="E15604" t="s">
        <v>533</v>
      </c>
    </row>
    <row r="15605" spans="1:5" x14ac:dyDescent="0.25">
      <c r="A15605" t="s">
        <v>28013</v>
      </c>
      <c r="B15605" t="s">
        <v>20</v>
      </c>
      <c r="C15605" t="s">
        <v>19</v>
      </c>
      <c r="D15605" t="s">
        <v>33</v>
      </c>
      <c r="E15605" t="s">
        <v>533</v>
      </c>
    </row>
    <row r="15606" spans="1:5" x14ac:dyDescent="0.25">
      <c r="A15606" t="s">
        <v>15859</v>
      </c>
      <c r="B15606" t="s">
        <v>20</v>
      </c>
      <c r="C15606" t="s">
        <v>19</v>
      </c>
      <c r="D15606" t="s">
        <v>33</v>
      </c>
      <c r="E15606" t="s">
        <v>530</v>
      </c>
    </row>
    <row r="15607" spans="1:5" x14ac:dyDescent="0.25">
      <c r="A15607" t="s">
        <v>15858</v>
      </c>
      <c r="B15607" t="s">
        <v>20</v>
      </c>
      <c r="C15607" t="s">
        <v>19</v>
      </c>
      <c r="D15607" t="s">
        <v>33</v>
      </c>
      <c r="E15607" t="s">
        <v>538</v>
      </c>
    </row>
    <row r="15608" spans="1:5" x14ac:dyDescent="0.25">
      <c r="A15608" t="s">
        <v>20411</v>
      </c>
      <c r="B15608" t="s">
        <v>20</v>
      </c>
      <c r="C15608" t="s">
        <v>19</v>
      </c>
      <c r="D15608" t="s">
        <v>33</v>
      </c>
      <c r="E15608" t="s">
        <v>533</v>
      </c>
    </row>
    <row r="15609" spans="1:5" x14ac:dyDescent="0.25">
      <c r="A15609" t="s">
        <v>3915</v>
      </c>
      <c r="B15609" t="s">
        <v>20</v>
      </c>
      <c r="C15609" t="s">
        <v>19</v>
      </c>
      <c r="D15609" t="s">
        <v>33</v>
      </c>
      <c r="E15609" t="s">
        <v>533</v>
      </c>
    </row>
    <row r="15610" spans="1:5" x14ac:dyDescent="0.25">
      <c r="A15610" t="s">
        <v>15862</v>
      </c>
      <c r="B15610" t="s">
        <v>16</v>
      </c>
      <c r="C15610" t="s">
        <v>15</v>
      </c>
      <c r="D15610" t="s">
        <v>33</v>
      </c>
      <c r="E15610" t="s">
        <v>659</v>
      </c>
    </row>
    <row r="15611" spans="1:5" x14ac:dyDescent="0.25">
      <c r="A15611" t="s">
        <v>13505</v>
      </c>
      <c r="B15611" t="s">
        <v>16</v>
      </c>
      <c r="C15611" t="s">
        <v>15</v>
      </c>
      <c r="D15611" t="s">
        <v>33</v>
      </c>
      <c r="E15611" t="s">
        <v>628</v>
      </c>
    </row>
    <row r="15612" spans="1:5" x14ac:dyDescent="0.25">
      <c r="A15612" t="s">
        <v>7334</v>
      </c>
      <c r="B15612" t="s">
        <v>20</v>
      </c>
      <c r="C15612" t="s">
        <v>19</v>
      </c>
      <c r="D15612" t="s">
        <v>33</v>
      </c>
      <c r="E15612" t="s">
        <v>553</v>
      </c>
    </row>
    <row r="15613" spans="1:5" x14ac:dyDescent="0.25">
      <c r="A15613" t="s">
        <v>15865</v>
      </c>
      <c r="B15613" t="s">
        <v>16</v>
      </c>
      <c r="C15613" t="s">
        <v>15</v>
      </c>
      <c r="D15613" t="s">
        <v>33</v>
      </c>
      <c r="E15613" t="s">
        <v>659</v>
      </c>
    </row>
    <row r="15614" spans="1:5" x14ac:dyDescent="0.25">
      <c r="A15614" t="s">
        <v>13472</v>
      </c>
      <c r="B15614" t="s">
        <v>20</v>
      </c>
      <c r="C15614" t="s">
        <v>19</v>
      </c>
      <c r="D15614" t="s">
        <v>33</v>
      </c>
      <c r="E15614" t="s">
        <v>533</v>
      </c>
    </row>
    <row r="15615" spans="1:5" x14ac:dyDescent="0.25">
      <c r="A15615" t="s">
        <v>15867</v>
      </c>
      <c r="B15615" t="s">
        <v>20</v>
      </c>
      <c r="C15615" t="s">
        <v>19</v>
      </c>
      <c r="D15615" t="s">
        <v>33</v>
      </c>
      <c r="E15615" t="s">
        <v>538</v>
      </c>
    </row>
    <row r="15616" spans="1:5" x14ac:dyDescent="0.25">
      <c r="A15616" t="s">
        <v>4155</v>
      </c>
      <c r="B15616" t="s">
        <v>20</v>
      </c>
      <c r="C15616" t="s">
        <v>19</v>
      </c>
      <c r="D15616" t="s">
        <v>33</v>
      </c>
      <c r="E15616" t="s">
        <v>533</v>
      </c>
    </row>
    <row r="15617" spans="1:5" x14ac:dyDescent="0.25">
      <c r="A15617" t="s">
        <v>15869</v>
      </c>
      <c r="B15617" t="s">
        <v>20</v>
      </c>
      <c r="C15617" t="s">
        <v>19</v>
      </c>
      <c r="D15617" t="s">
        <v>33</v>
      </c>
      <c r="E15617" t="s">
        <v>538</v>
      </c>
    </row>
    <row r="15618" spans="1:5" x14ac:dyDescent="0.25">
      <c r="A15618" t="s">
        <v>15260</v>
      </c>
      <c r="B15618" t="s">
        <v>20</v>
      </c>
      <c r="C15618" t="s">
        <v>19</v>
      </c>
      <c r="D15618" t="s">
        <v>33</v>
      </c>
      <c r="E15618" t="s">
        <v>533</v>
      </c>
    </row>
    <row r="15619" spans="1:5" x14ac:dyDescent="0.25">
      <c r="A15619" t="s">
        <v>15871</v>
      </c>
      <c r="B15619" t="s">
        <v>20</v>
      </c>
      <c r="C15619" t="s">
        <v>19</v>
      </c>
      <c r="D15619" t="s">
        <v>33</v>
      </c>
      <c r="E15619" t="s">
        <v>538</v>
      </c>
    </row>
    <row r="15620" spans="1:5" x14ac:dyDescent="0.25">
      <c r="A15620" t="s">
        <v>15872</v>
      </c>
      <c r="B15620" t="s">
        <v>20</v>
      </c>
      <c r="C15620" t="s">
        <v>19</v>
      </c>
      <c r="D15620" t="s">
        <v>33</v>
      </c>
      <c r="E15620" t="s">
        <v>530</v>
      </c>
    </row>
    <row r="15621" spans="1:5" x14ac:dyDescent="0.25">
      <c r="A15621" t="s">
        <v>11522</v>
      </c>
      <c r="B15621" t="s">
        <v>20</v>
      </c>
      <c r="C15621" t="s">
        <v>19</v>
      </c>
      <c r="D15621" t="s">
        <v>33</v>
      </c>
      <c r="E15621" t="s">
        <v>533</v>
      </c>
    </row>
    <row r="15622" spans="1:5" x14ac:dyDescent="0.25">
      <c r="A15622" t="s">
        <v>15875</v>
      </c>
      <c r="B15622" t="s">
        <v>20</v>
      </c>
      <c r="C15622" t="s">
        <v>19</v>
      </c>
      <c r="D15622" t="s">
        <v>33</v>
      </c>
      <c r="E15622" t="s">
        <v>538</v>
      </c>
    </row>
    <row r="15623" spans="1:5" x14ac:dyDescent="0.25">
      <c r="A15623" t="s">
        <v>15874</v>
      </c>
      <c r="B15623" t="s">
        <v>20</v>
      </c>
      <c r="C15623" t="s">
        <v>19</v>
      </c>
      <c r="D15623" t="s">
        <v>33</v>
      </c>
      <c r="E15623" t="s">
        <v>530</v>
      </c>
    </row>
    <row r="15624" spans="1:5" x14ac:dyDescent="0.25">
      <c r="A15624" t="s">
        <v>15877</v>
      </c>
      <c r="B15624" t="s">
        <v>20</v>
      </c>
      <c r="C15624" t="s">
        <v>19</v>
      </c>
      <c r="D15624" t="s">
        <v>33</v>
      </c>
      <c r="E15624" t="s">
        <v>530</v>
      </c>
    </row>
    <row r="15625" spans="1:5" x14ac:dyDescent="0.25">
      <c r="A15625" t="s">
        <v>7071</v>
      </c>
      <c r="B15625" t="s">
        <v>20</v>
      </c>
      <c r="C15625" t="s">
        <v>19</v>
      </c>
      <c r="D15625" t="s">
        <v>33</v>
      </c>
      <c r="E15625" t="s">
        <v>533</v>
      </c>
    </row>
    <row r="15626" spans="1:5" x14ac:dyDescent="0.25">
      <c r="A15626" t="s">
        <v>7072</v>
      </c>
      <c r="B15626" t="s">
        <v>20</v>
      </c>
      <c r="C15626" t="s">
        <v>19</v>
      </c>
      <c r="D15626" t="s">
        <v>33</v>
      </c>
      <c r="E15626" t="s">
        <v>533</v>
      </c>
    </row>
    <row r="15627" spans="1:5" x14ac:dyDescent="0.25">
      <c r="A15627" t="s">
        <v>15879</v>
      </c>
      <c r="B15627" t="s">
        <v>20</v>
      </c>
      <c r="C15627" t="s">
        <v>19</v>
      </c>
      <c r="D15627" t="s">
        <v>33</v>
      </c>
      <c r="E15627" t="s">
        <v>538</v>
      </c>
    </row>
    <row r="15628" spans="1:5" x14ac:dyDescent="0.25">
      <c r="A15628" t="s">
        <v>15880</v>
      </c>
      <c r="B15628" t="s">
        <v>20</v>
      </c>
      <c r="C15628" t="s">
        <v>19</v>
      </c>
      <c r="D15628" t="s">
        <v>33</v>
      </c>
      <c r="E15628" t="s">
        <v>530</v>
      </c>
    </row>
    <row r="15629" spans="1:5" x14ac:dyDescent="0.25">
      <c r="A15629" t="s">
        <v>19199</v>
      </c>
      <c r="B15629" t="s">
        <v>20</v>
      </c>
      <c r="C15629" t="s">
        <v>19</v>
      </c>
      <c r="D15629" t="s">
        <v>33</v>
      </c>
      <c r="E15629" t="s">
        <v>533</v>
      </c>
    </row>
    <row r="15630" spans="1:5" x14ac:dyDescent="0.25">
      <c r="A15630" t="s">
        <v>15882</v>
      </c>
      <c r="B15630" t="s">
        <v>20</v>
      </c>
      <c r="C15630" t="s">
        <v>19</v>
      </c>
      <c r="D15630" t="s">
        <v>33</v>
      </c>
      <c r="E15630" t="s">
        <v>538</v>
      </c>
    </row>
    <row r="15631" spans="1:5" x14ac:dyDescent="0.25">
      <c r="A15631" t="s">
        <v>15883</v>
      </c>
      <c r="B15631" t="s">
        <v>20</v>
      </c>
      <c r="C15631" t="s">
        <v>19</v>
      </c>
      <c r="D15631" t="s">
        <v>33</v>
      </c>
      <c r="E15631" t="s">
        <v>530</v>
      </c>
    </row>
    <row r="15632" spans="1:5" x14ac:dyDescent="0.25">
      <c r="A15632" t="s">
        <v>3464</v>
      </c>
      <c r="B15632" t="s">
        <v>20</v>
      </c>
      <c r="C15632" t="s">
        <v>19</v>
      </c>
      <c r="D15632" t="s">
        <v>33</v>
      </c>
      <c r="E15632" t="s">
        <v>533</v>
      </c>
    </row>
    <row r="15633" spans="1:5" x14ac:dyDescent="0.25">
      <c r="A15633" t="s">
        <v>15886</v>
      </c>
      <c r="B15633" t="s">
        <v>20</v>
      </c>
      <c r="C15633" t="s">
        <v>19</v>
      </c>
      <c r="D15633" t="s">
        <v>33</v>
      </c>
      <c r="E15633" t="s">
        <v>538</v>
      </c>
    </row>
    <row r="15634" spans="1:5" x14ac:dyDescent="0.25">
      <c r="A15634" t="s">
        <v>15885</v>
      </c>
      <c r="B15634" t="s">
        <v>20</v>
      </c>
      <c r="C15634" t="s">
        <v>19</v>
      </c>
      <c r="D15634" t="s">
        <v>33</v>
      </c>
      <c r="E15634" t="s">
        <v>530</v>
      </c>
    </row>
    <row r="15635" spans="1:5" x14ac:dyDescent="0.25">
      <c r="A15635" t="s">
        <v>17726</v>
      </c>
      <c r="B15635" t="s">
        <v>20</v>
      </c>
      <c r="C15635" t="s">
        <v>19</v>
      </c>
      <c r="D15635" t="s">
        <v>33</v>
      </c>
      <c r="E15635" t="s">
        <v>533</v>
      </c>
    </row>
    <row r="15636" spans="1:5" x14ac:dyDescent="0.25">
      <c r="A15636" t="s">
        <v>15888</v>
      </c>
      <c r="B15636" t="s">
        <v>20</v>
      </c>
      <c r="C15636" t="s">
        <v>19</v>
      </c>
      <c r="D15636" t="s">
        <v>33</v>
      </c>
      <c r="E15636" t="s">
        <v>538</v>
      </c>
    </row>
    <row r="15637" spans="1:5" x14ac:dyDescent="0.25">
      <c r="A15637" t="s">
        <v>15889</v>
      </c>
      <c r="B15637" t="s">
        <v>20</v>
      </c>
      <c r="C15637" t="s">
        <v>19</v>
      </c>
      <c r="D15637" t="s">
        <v>33</v>
      </c>
      <c r="E15637" t="s">
        <v>530</v>
      </c>
    </row>
    <row r="15638" spans="1:5" x14ac:dyDescent="0.25">
      <c r="A15638" t="s">
        <v>24473</v>
      </c>
      <c r="B15638" t="s">
        <v>20</v>
      </c>
      <c r="C15638" t="s">
        <v>19</v>
      </c>
      <c r="D15638" t="s">
        <v>33</v>
      </c>
      <c r="E15638" t="s">
        <v>533</v>
      </c>
    </row>
    <row r="15639" spans="1:5" x14ac:dyDescent="0.25">
      <c r="A15639" t="s">
        <v>15891</v>
      </c>
      <c r="B15639" t="s">
        <v>20</v>
      </c>
      <c r="C15639" t="s">
        <v>19</v>
      </c>
      <c r="D15639" t="s">
        <v>33</v>
      </c>
      <c r="E15639" t="s">
        <v>538</v>
      </c>
    </row>
    <row r="15640" spans="1:5" x14ac:dyDescent="0.25">
      <c r="A15640" t="s">
        <v>15892</v>
      </c>
      <c r="B15640" t="s">
        <v>20</v>
      </c>
      <c r="C15640" t="s">
        <v>19</v>
      </c>
      <c r="D15640" t="s">
        <v>33</v>
      </c>
      <c r="E15640" t="s">
        <v>530</v>
      </c>
    </row>
    <row r="15641" spans="1:5" x14ac:dyDescent="0.25">
      <c r="A15641" t="s">
        <v>15896</v>
      </c>
      <c r="B15641" t="s">
        <v>20</v>
      </c>
      <c r="C15641" t="s">
        <v>19</v>
      </c>
      <c r="D15641" t="s">
        <v>33</v>
      </c>
      <c r="E15641" t="s">
        <v>551</v>
      </c>
    </row>
    <row r="15642" spans="1:5" x14ac:dyDescent="0.25">
      <c r="A15642" t="s">
        <v>15895</v>
      </c>
      <c r="B15642" t="s">
        <v>20</v>
      </c>
      <c r="C15642" t="s">
        <v>19</v>
      </c>
      <c r="D15642" t="s">
        <v>33</v>
      </c>
      <c r="E15642" t="s">
        <v>551</v>
      </c>
    </row>
    <row r="15643" spans="1:5" x14ac:dyDescent="0.25">
      <c r="A15643" t="s">
        <v>15893</v>
      </c>
      <c r="B15643" t="s">
        <v>20</v>
      </c>
      <c r="C15643" t="s">
        <v>19</v>
      </c>
      <c r="D15643" t="s">
        <v>33</v>
      </c>
      <c r="E15643" t="s">
        <v>551</v>
      </c>
    </row>
    <row r="15644" spans="1:5" x14ac:dyDescent="0.25">
      <c r="A15644" t="s">
        <v>15894</v>
      </c>
      <c r="B15644" t="s">
        <v>20</v>
      </c>
      <c r="C15644" t="s">
        <v>19</v>
      </c>
      <c r="D15644" t="s">
        <v>33</v>
      </c>
      <c r="E15644" t="s">
        <v>551</v>
      </c>
    </row>
    <row r="15645" spans="1:5" x14ac:dyDescent="0.25">
      <c r="A15645" t="s">
        <v>15696</v>
      </c>
      <c r="B15645" t="s">
        <v>20</v>
      </c>
      <c r="C15645" t="s">
        <v>19</v>
      </c>
      <c r="D15645" t="s">
        <v>33</v>
      </c>
      <c r="E15645" t="s">
        <v>533</v>
      </c>
    </row>
    <row r="15646" spans="1:5" x14ac:dyDescent="0.25">
      <c r="A15646" t="s">
        <v>15898</v>
      </c>
      <c r="B15646" t="s">
        <v>20</v>
      </c>
      <c r="C15646" t="s">
        <v>19</v>
      </c>
      <c r="D15646" t="s">
        <v>33</v>
      </c>
      <c r="E15646" t="s">
        <v>562</v>
      </c>
    </row>
    <row r="15647" spans="1:5" x14ac:dyDescent="0.25">
      <c r="A15647" t="s">
        <v>43735</v>
      </c>
      <c r="B15647" t="s">
        <v>20</v>
      </c>
      <c r="C15647" t="s">
        <v>19</v>
      </c>
      <c r="D15647" t="s">
        <v>33</v>
      </c>
      <c r="E15647" t="s">
        <v>553</v>
      </c>
    </row>
    <row r="15648" spans="1:5" x14ac:dyDescent="0.25">
      <c r="A15648" t="s">
        <v>15899</v>
      </c>
      <c r="B15648" t="s">
        <v>20</v>
      </c>
      <c r="C15648" t="s">
        <v>19</v>
      </c>
      <c r="D15648" t="s">
        <v>33</v>
      </c>
      <c r="E15648" t="s">
        <v>538</v>
      </c>
    </row>
    <row r="15649" spans="1:5" x14ac:dyDescent="0.25">
      <c r="A15649" t="s">
        <v>15901</v>
      </c>
      <c r="B15649" t="s">
        <v>20</v>
      </c>
      <c r="C15649" t="s">
        <v>19</v>
      </c>
      <c r="D15649" t="s">
        <v>33</v>
      </c>
      <c r="E15649" t="s">
        <v>530</v>
      </c>
    </row>
    <row r="15650" spans="1:5" x14ac:dyDescent="0.25">
      <c r="A15650" t="s">
        <v>23081</v>
      </c>
      <c r="B15650" t="s">
        <v>20</v>
      </c>
      <c r="C15650" t="s">
        <v>19</v>
      </c>
      <c r="D15650" t="s">
        <v>33</v>
      </c>
      <c r="E15650" t="s">
        <v>533</v>
      </c>
    </row>
    <row r="15651" spans="1:5" x14ac:dyDescent="0.25">
      <c r="A15651" t="s">
        <v>28029</v>
      </c>
      <c r="B15651" t="s">
        <v>20</v>
      </c>
      <c r="C15651" t="s">
        <v>19</v>
      </c>
      <c r="D15651" t="s">
        <v>33</v>
      </c>
      <c r="E15651" t="s">
        <v>533</v>
      </c>
    </row>
    <row r="15652" spans="1:5" x14ac:dyDescent="0.25">
      <c r="A15652" t="s">
        <v>15904</v>
      </c>
      <c r="B15652" t="s">
        <v>20</v>
      </c>
      <c r="C15652" t="s">
        <v>21</v>
      </c>
      <c r="D15652" t="s">
        <v>33</v>
      </c>
      <c r="E15652" t="s">
        <v>581</v>
      </c>
    </row>
    <row r="15653" spans="1:5" x14ac:dyDescent="0.25">
      <c r="A15653" t="s">
        <v>15905</v>
      </c>
      <c r="B15653" t="s">
        <v>20</v>
      </c>
      <c r="C15653" t="s">
        <v>21</v>
      </c>
      <c r="D15653" t="s">
        <v>33</v>
      </c>
      <c r="E15653" t="s">
        <v>582</v>
      </c>
    </row>
    <row r="15654" spans="1:5" x14ac:dyDescent="0.25">
      <c r="A15654" t="s">
        <v>22489</v>
      </c>
      <c r="B15654" t="s">
        <v>20</v>
      </c>
      <c r="C15654" t="s">
        <v>19</v>
      </c>
      <c r="D15654" t="s">
        <v>65</v>
      </c>
      <c r="E15654" t="s">
        <v>533</v>
      </c>
    </row>
    <row r="15655" spans="1:5" x14ac:dyDescent="0.25">
      <c r="A15655" t="s">
        <v>15907</v>
      </c>
      <c r="B15655" t="s">
        <v>20</v>
      </c>
      <c r="C15655" t="s">
        <v>21</v>
      </c>
      <c r="D15655" t="s">
        <v>33</v>
      </c>
      <c r="E15655" t="s">
        <v>581</v>
      </c>
    </row>
    <row r="15656" spans="1:5" x14ac:dyDescent="0.25">
      <c r="A15656" t="s">
        <v>15908</v>
      </c>
      <c r="B15656" t="s">
        <v>20</v>
      </c>
      <c r="C15656" t="s">
        <v>21</v>
      </c>
      <c r="D15656" t="s">
        <v>33</v>
      </c>
      <c r="E15656" t="s">
        <v>582</v>
      </c>
    </row>
    <row r="15657" spans="1:5" x14ac:dyDescent="0.25">
      <c r="A15657" t="s">
        <v>23689</v>
      </c>
      <c r="B15657" t="s">
        <v>20</v>
      </c>
      <c r="C15657" t="s">
        <v>19</v>
      </c>
      <c r="D15657" t="s">
        <v>33</v>
      </c>
      <c r="E15657" t="s">
        <v>533</v>
      </c>
    </row>
    <row r="15658" spans="1:5" x14ac:dyDescent="0.25">
      <c r="A15658" t="s">
        <v>15910</v>
      </c>
      <c r="B15658" t="s">
        <v>20</v>
      </c>
      <c r="C15658" t="s">
        <v>21</v>
      </c>
      <c r="D15658" t="s">
        <v>33</v>
      </c>
      <c r="E15658" t="s">
        <v>581</v>
      </c>
    </row>
    <row r="15659" spans="1:5" x14ac:dyDescent="0.25">
      <c r="A15659" t="s">
        <v>15911</v>
      </c>
      <c r="B15659" t="s">
        <v>20</v>
      </c>
      <c r="C15659" t="s">
        <v>21</v>
      </c>
      <c r="D15659" t="s">
        <v>33</v>
      </c>
      <c r="E15659" t="s">
        <v>582</v>
      </c>
    </row>
    <row r="15660" spans="1:5" x14ac:dyDescent="0.25">
      <c r="A15660" t="s">
        <v>11346</v>
      </c>
      <c r="B15660" t="s">
        <v>20</v>
      </c>
      <c r="C15660" t="s">
        <v>19</v>
      </c>
      <c r="D15660" t="s">
        <v>33</v>
      </c>
      <c r="E15660" t="s">
        <v>533</v>
      </c>
    </row>
    <row r="15661" spans="1:5" x14ac:dyDescent="0.25">
      <c r="A15661" t="s">
        <v>15913</v>
      </c>
      <c r="B15661" t="s">
        <v>20</v>
      </c>
      <c r="C15661" t="s">
        <v>21</v>
      </c>
      <c r="D15661" t="s">
        <v>33</v>
      </c>
      <c r="E15661" t="s">
        <v>581</v>
      </c>
    </row>
    <row r="15662" spans="1:5" x14ac:dyDescent="0.25">
      <c r="A15662" t="s">
        <v>15914</v>
      </c>
      <c r="B15662" t="s">
        <v>20</v>
      </c>
      <c r="C15662" t="s">
        <v>21</v>
      </c>
      <c r="D15662" t="s">
        <v>33</v>
      </c>
      <c r="E15662" t="s">
        <v>582</v>
      </c>
    </row>
    <row r="15663" spans="1:5" x14ac:dyDescent="0.25">
      <c r="A15663" t="s">
        <v>15915</v>
      </c>
      <c r="B15663" t="s">
        <v>20</v>
      </c>
      <c r="C15663" t="s">
        <v>21</v>
      </c>
      <c r="D15663" t="s">
        <v>33</v>
      </c>
      <c r="E15663" t="s">
        <v>581</v>
      </c>
    </row>
    <row r="15664" spans="1:5" x14ac:dyDescent="0.25">
      <c r="A15664" t="s">
        <v>11987</v>
      </c>
      <c r="B15664" t="s">
        <v>20</v>
      </c>
      <c r="C15664" t="s">
        <v>19</v>
      </c>
      <c r="D15664" t="s">
        <v>33</v>
      </c>
      <c r="E15664" t="s">
        <v>533</v>
      </c>
    </row>
    <row r="15665" spans="1:5" x14ac:dyDescent="0.25">
      <c r="A15665" t="s">
        <v>15917</v>
      </c>
      <c r="B15665" t="s">
        <v>20</v>
      </c>
      <c r="C15665" t="s">
        <v>21</v>
      </c>
      <c r="D15665" t="s">
        <v>33</v>
      </c>
      <c r="E15665" t="s">
        <v>582</v>
      </c>
    </row>
    <row r="15666" spans="1:5" x14ac:dyDescent="0.25">
      <c r="A15666" t="s">
        <v>15923</v>
      </c>
      <c r="B15666" t="s">
        <v>20</v>
      </c>
      <c r="C15666" t="s">
        <v>19</v>
      </c>
      <c r="D15666" t="s">
        <v>33</v>
      </c>
      <c r="E15666" t="s">
        <v>538</v>
      </c>
    </row>
    <row r="15667" spans="1:5" x14ac:dyDescent="0.25">
      <c r="A15667" t="s">
        <v>11991</v>
      </c>
      <c r="B15667" t="s">
        <v>20</v>
      </c>
      <c r="C15667" t="s">
        <v>19</v>
      </c>
      <c r="D15667" t="s">
        <v>33</v>
      </c>
      <c r="E15667" t="s">
        <v>533</v>
      </c>
    </row>
    <row r="15668" spans="1:5" x14ac:dyDescent="0.25">
      <c r="A15668" t="s">
        <v>15919</v>
      </c>
      <c r="B15668" t="s">
        <v>20</v>
      </c>
      <c r="C15668" t="s">
        <v>19</v>
      </c>
      <c r="D15668" t="s">
        <v>33</v>
      </c>
      <c r="E15668" t="s">
        <v>562</v>
      </c>
    </row>
    <row r="15669" spans="1:5" x14ac:dyDescent="0.25">
      <c r="A15669" t="s">
        <v>21323</v>
      </c>
      <c r="B15669" t="s">
        <v>20</v>
      </c>
      <c r="C15669" t="s">
        <v>19</v>
      </c>
      <c r="D15669" t="s">
        <v>33</v>
      </c>
      <c r="E15669" t="s">
        <v>533</v>
      </c>
    </row>
    <row r="15670" spans="1:5" x14ac:dyDescent="0.25">
      <c r="A15670" t="s">
        <v>15921</v>
      </c>
      <c r="B15670" t="s">
        <v>20</v>
      </c>
      <c r="C15670" t="s">
        <v>19</v>
      </c>
      <c r="D15670" t="s">
        <v>33</v>
      </c>
      <c r="E15670" t="s">
        <v>562</v>
      </c>
    </row>
    <row r="15671" spans="1:5" x14ac:dyDescent="0.25">
      <c r="A15671" t="s">
        <v>21610</v>
      </c>
      <c r="B15671" t="s">
        <v>20</v>
      </c>
      <c r="C15671" t="s">
        <v>19</v>
      </c>
      <c r="D15671" t="s">
        <v>33</v>
      </c>
      <c r="E15671" t="s">
        <v>533</v>
      </c>
    </row>
    <row r="15672" spans="1:5" x14ac:dyDescent="0.25">
      <c r="A15672" t="s">
        <v>22276</v>
      </c>
      <c r="B15672" t="s">
        <v>20</v>
      </c>
      <c r="C15672" t="s">
        <v>19</v>
      </c>
      <c r="D15672" t="s">
        <v>33</v>
      </c>
      <c r="E15672" t="s">
        <v>533</v>
      </c>
    </row>
    <row r="15673" spans="1:5" x14ac:dyDescent="0.25">
      <c r="A15673" t="s">
        <v>15929</v>
      </c>
      <c r="B15673" t="s">
        <v>20</v>
      </c>
      <c r="C15673" t="s">
        <v>19</v>
      </c>
      <c r="D15673" t="s">
        <v>33</v>
      </c>
      <c r="E15673" t="s">
        <v>538</v>
      </c>
    </row>
    <row r="15674" spans="1:5" x14ac:dyDescent="0.25">
      <c r="A15674" t="s">
        <v>20189</v>
      </c>
      <c r="B15674" t="s">
        <v>20</v>
      </c>
      <c r="C15674" t="s">
        <v>19</v>
      </c>
      <c r="D15674" t="s">
        <v>33</v>
      </c>
      <c r="E15674" t="s">
        <v>533</v>
      </c>
    </row>
    <row r="15675" spans="1:5" x14ac:dyDescent="0.25">
      <c r="A15675" t="s">
        <v>6684</v>
      </c>
      <c r="B15675" t="s">
        <v>20</v>
      </c>
      <c r="C15675" t="s">
        <v>19</v>
      </c>
      <c r="D15675" t="s">
        <v>65</v>
      </c>
      <c r="E15675" t="s">
        <v>533</v>
      </c>
    </row>
    <row r="15676" spans="1:5" x14ac:dyDescent="0.25">
      <c r="A15676" t="s">
        <v>15928</v>
      </c>
      <c r="B15676" t="s">
        <v>20</v>
      </c>
      <c r="C15676" t="s">
        <v>19</v>
      </c>
      <c r="D15676" t="s">
        <v>33</v>
      </c>
      <c r="E15676" t="s">
        <v>538</v>
      </c>
    </row>
    <row r="15677" spans="1:5" x14ac:dyDescent="0.25">
      <c r="A15677" t="s">
        <v>15925</v>
      </c>
      <c r="B15677" t="s">
        <v>20</v>
      </c>
      <c r="C15677" t="s">
        <v>19</v>
      </c>
      <c r="D15677" t="s">
        <v>33</v>
      </c>
      <c r="E15677" t="s">
        <v>538</v>
      </c>
    </row>
    <row r="15678" spans="1:5" x14ac:dyDescent="0.25">
      <c r="A15678" t="s">
        <v>15930</v>
      </c>
      <c r="B15678" t="s">
        <v>20</v>
      </c>
      <c r="C15678" t="s">
        <v>21</v>
      </c>
      <c r="D15678" t="s">
        <v>33</v>
      </c>
      <c r="E15678" t="s">
        <v>581</v>
      </c>
    </row>
    <row r="15679" spans="1:5" x14ac:dyDescent="0.25">
      <c r="A15679" t="s">
        <v>17343</v>
      </c>
      <c r="B15679" t="s">
        <v>20</v>
      </c>
      <c r="C15679" t="s">
        <v>19</v>
      </c>
      <c r="D15679" t="s">
        <v>65</v>
      </c>
      <c r="E15679" t="s">
        <v>533</v>
      </c>
    </row>
    <row r="15680" spans="1:5" x14ac:dyDescent="0.25">
      <c r="A15680" t="s">
        <v>15934</v>
      </c>
      <c r="B15680" t="s">
        <v>20</v>
      </c>
      <c r="C15680" t="s">
        <v>19</v>
      </c>
      <c r="D15680" t="s">
        <v>33</v>
      </c>
      <c r="E15680" t="s">
        <v>538</v>
      </c>
    </row>
    <row r="15681" spans="1:5" x14ac:dyDescent="0.25">
      <c r="A15681" t="s">
        <v>17429</v>
      </c>
      <c r="B15681" t="s">
        <v>20</v>
      </c>
      <c r="C15681" t="s">
        <v>19</v>
      </c>
      <c r="D15681" t="s">
        <v>65</v>
      </c>
      <c r="E15681" t="s">
        <v>533</v>
      </c>
    </row>
    <row r="15682" spans="1:5" x14ac:dyDescent="0.25">
      <c r="A15682" t="s">
        <v>15933</v>
      </c>
      <c r="B15682" t="s">
        <v>20</v>
      </c>
      <c r="C15682" t="s">
        <v>19</v>
      </c>
      <c r="D15682" t="s">
        <v>33</v>
      </c>
      <c r="E15682" t="s">
        <v>530</v>
      </c>
    </row>
    <row r="15683" spans="1:5" x14ac:dyDescent="0.25">
      <c r="A15683" t="s">
        <v>15937</v>
      </c>
      <c r="B15683" t="s">
        <v>20</v>
      </c>
      <c r="C15683" t="s">
        <v>19</v>
      </c>
      <c r="D15683" t="s">
        <v>33</v>
      </c>
      <c r="E15683" t="s">
        <v>870</v>
      </c>
    </row>
    <row r="15684" spans="1:5" x14ac:dyDescent="0.25">
      <c r="A15684" t="s">
        <v>15935</v>
      </c>
      <c r="B15684" t="s">
        <v>20</v>
      </c>
      <c r="C15684" t="s">
        <v>19</v>
      </c>
      <c r="D15684" t="s">
        <v>33</v>
      </c>
      <c r="E15684" t="s">
        <v>551</v>
      </c>
    </row>
    <row r="15685" spans="1:5" x14ac:dyDescent="0.25">
      <c r="A15685" t="s">
        <v>15936</v>
      </c>
      <c r="B15685" t="s">
        <v>20</v>
      </c>
      <c r="C15685" t="s">
        <v>19</v>
      </c>
      <c r="D15685" t="s">
        <v>33</v>
      </c>
      <c r="E15685" t="s">
        <v>530</v>
      </c>
    </row>
    <row r="15686" spans="1:5" x14ac:dyDescent="0.25">
      <c r="A15686" t="s">
        <v>28912</v>
      </c>
      <c r="B15686" t="s">
        <v>20</v>
      </c>
      <c r="C15686" t="s">
        <v>19</v>
      </c>
      <c r="D15686" t="s">
        <v>65</v>
      </c>
      <c r="E15686" t="s">
        <v>533</v>
      </c>
    </row>
    <row r="15687" spans="1:5" x14ac:dyDescent="0.25">
      <c r="A15687" t="s">
        <v>28921</v>
      </c>
      <c r="B15687" t="s">
        <v>20</v>
      </c>
      <c r="C15687" t="s">
        <v>19</v>
      </c>
      <c r="D15687" t="s">
        <v>65</v>
      </c>
      <c r="E15687" t="s">
        <v>533</v>
      </c>
    </row>
    <row r="15688" spans="1:5" x14ac:dyDescent="0.25">
      <c r="A15688" t="s">
        <v>28957</v>
      </c>
      <c r="B15688" t="s">
        <v>20</v>
      </c>
      <c r="C15688" t="s">
        <v>19</v>
      </c>
      <c r="D15688" t="s">
        <v>65</v>
      </c>
      <c r="E15688" t="s">
        <v>533</v>
      </c>
    </row>
    <row r="15689" spans="1:5" x14ac:dyDescent="0.25">
      <c r="A15689" t="s">
        <v>15941</v>
      </c>
      <c r="B15689" t="s">
        <v>20</v>
      </c>
      <c r="C15689" t="s">
        <v>19</v>
      </c>
      <c r="D15689" t="s">
        <v>33</v>
      </c>
      <c r="E15689" t="s">
        <v>530</v>
      </c>
    </row>
    <row r="15690" spans="1:5" x14ac:dyDescent="0.25">
      <c r="A15690" t="s">
        <v>15942</v>
      </c>
      <c r="B15690" t="s">
        <v>20</v>
      </c>
      <c r="C15690" t="s">
        <v>19</v>
      </c>
      <c r="D15690" t="s">
        <v>33</v>
      </c>
      <c r="E15690" t="s">
        <v>903</v>
      </c>
    </row>
    <row r="15691" spans="1:5" x14ac:dyDescent="0.25">
      <c r="A15691" t="s">
        <v>29284</v>
      </c>
      <c r="B15691" t="s">
        <v>20</v>
      </c>
      <c r="C15691" t="s">
        <v>19</v>
      </c>
      <c r="D15691" t="s">
        <v>65</v>
      </c>
      <c r="E15691" t="s">
        <v>533</v>
      </c>
    </row>
    <row r="15692" spans="1:5" x14ac:dyDescent="0.25">
      <c r="A15692" t="s">
        <v>15944</v>
      </c>
      <c r="B15692" t="s">
        <v>20</v>
      </c>
      <c r="C15692" t="s">
        <v>19</v>
      </c>
      <c r="D15692" t="s">
        <v>33</v>
      </c>
      <c r="E15692" t="s">
        <v>530</v>
      </c>
    </row>
    <row r="15693" spans="1:5" x14ac:dyDescent="0.25">
      <c r="A15693" t="s">
        <v>21793</v>
      </c>
      <c r="B15693" t="s">
        <v>20</v>
      </c>
      <c r="C15693" t="s">
        <v>19</v>
      </c>
      <c r="D15693" t="s">
        <v>33</v>
      </c>
      <c r="E15693" t="s">
        <v>533</v>
      </c>
    </row>
    <row r="15694" spans="1:5" x14ac:dyDescent="0.25">
      <c r="A15694" t="s">
        <v>19716</v>
      </c>
      <c r="B15694" t="s">
        <v>20</v>
      </c>
      <c r="C15694" t="s">
        <v>19</v>
      </c>
      <c r="D15694" t="s">
        <v>33</v>
      </c>
      <c r="E15694" t="s">
        <v>533</v>
      </c>
    </row>
    <row r="15695" spans="1:5" x14ac:dyDescent="0.25">
      <c r="A15695" t="s">
        <v>21792</v>
      </c>
      <c r="B15695" t="s">
        <v>20</v>
      </c>
      <c r="C15695" t="s">
        <v>19</v>
      </c>
      <c r="D15695" t="s">
        <v>33</v>
      </c>
      <c r="E15695" t="s">
        <v>533</v>
      </c>
    </row>
    <row r="15696" spans="1:5" x14ac:dyDescent="0.25">
      <c r="A15696" t="s">
        <v>15948</v>
      </c>
      <c r="B15696" t="s">
        <v>20</v>
      </c>
      <c r="C15696" t="s">
        <v>19</v>
      </c>
      <c r="D15696" t="s">
        <v>33</v>
      </c>
      <c r="E15696" t="s">
        <v>530</v>
      </c>
    </row>
    <row r="15697" spans="1:5" x14ac:dyDescent="0.25">
      <c r="A15697" t="s">
        <v>15950</v>
      </c>
      <c r="B15697" t="s">
        <v>20</v>
      </c>
      <c r="C15697" t="s">
        <v>19</v>
      </c>
      <c r="D15697" t="s">
        <v>33</v>
      </c>
      <c r="E15697" t="s">
        <v>538</v>
      </c>
    </row>
    <row r="15698" spans="1:5" x14ac:dyDescent="0.25">
      <c r="A15698" t="s">
        <v>14548</v>
      </c>
      <c r="B15698" t="s">
        <v>20</v>
      </c>
      <c r="C15698" t="s">
        <v>19</v>
      </c>
      <c r="D15698" t="s">
        <v>33</v>
      </c>
      <c r="E15698" t="s">
        <v>533</v>
      </c>
    </row>
    <row r="15699" spans="1:5" x14ac:dyDescent="0.25">
      <c r="A15699" t="s">
        <v>15951</v>
      </c>
      <c r="B15699" t="s">
        <v>14</v>
      </c>
      <c r="C15699" t="s">
        <v>14</v>
      </c>
      <c r="D15699" t="s">
        <v>64</v>
      </c>
      <c r="E15699" t="s">
        <v>520</v>
      </c>
    </row>
    <row r="15700" spans="1:5" x14ac:dyDescent="0.25">
      <c r="A15700" t="s">
        <v>15952</v>
      </c>
      <c r="B15700" t="s">
        <v>14</v>
      </c>
      <c r="C15700" t="s">
        <v>14</v>
      </c>
      <c r="D15700" t="s">
        <v>64</v>
      </c>
      <c r="E15700" t="s">
        <v>517</v>
      </c>
    </row>
    <row r="15701" spans="1:5" x14ac:dyDescent="0.25">
      <c r="A15701" t="s">
        <v>15953</v>
      </c>
      <c r="B15701" t="s">
        <v>14</v>
      </c>
      <c r="C15701" t="s">
        <v>14</v>
      </c>
      <c r="D15701" t="s">
        <v>64</v>
      </c>
      <c r="E15701" t="s">
        <v>517</v>
      </c>
    </row>
    <row r="15702" spans="1:5" x14ac:dyDescent="0.25">
      <c r="A15702" t="s">
        <v>22359</v>
      </c>
      <c r="B15702" t="s">
        <v>20</v>
      </c>
      <c r="C15702" t="s">
        <v>19</v>
      </c>
      <c r="D15702" t="s">
        <v>33</v>
      </c>
      <c r="E15702" t="s">
        <v>533</v>
      </c>
    </row>
    <row r="15703" spans="1:5" x14ac:dyDescent="0.25">
      <c r="A15703" t="s">
        <v>16671</v>
      </c>
      <c r="B15703" t="s">
        <v>20</v>
      </c>
      <c r="C15703" t="s">
        <v>19</v>
      </c>
      <c r="D15703" t="s">
        <v>65</v>
      </c>
      <c r="E15703" t="s">
        <v>533</v>
      </c>
    </row>
    <row r="15704" spans="1:5" x14ac:dyDescent="0.25">
      <c r="A15704" t="s">
        <v>18355</v>
      </c>
      <c r="B15704" t="s">
        <v>20</v>
      </c>
      <c r="C15704" t="s">
        <v>19</v>
      </c>
      <c r="D15704" t="s">
        <v>65</v>
      </c>
      <c r="E15704" t="s">
        <v>533</v>
      </c>
    </row>
    <row r="15705" spans="1:5" x14ac:dyDescent="0.25">
      <c r="A15705" t="s">
        <v>26655</v>
      </c>
      <c r="B15705" t="s">
        <v>20</v>
      </c>
      <c r="C15705" t="s">
        <v>19</v>
      </c>
      <c r="D15705" t="s">
        <v>33</v>
      </c>
      <c r="E15705" t="s">
        <v>533</v>
      </c>
    </row>
    <row r="15706" spans="1:5" x14ac:dyDescent="0.25">
      <c r="A15706" t="s">
        <v>26681</v>
      </c>
      <c r="B15706" t="s">
        <v>20</v>
      </c>
      <c r="C15706" t="s">
        <v>19</v>
      </c>
      <c r="D15706" t="s">
        <v>33</v>
      </c>
      <c r="E15706" t="s">
        <v>533</v>
      </c>
    </row>
    <row r="15707" spans="1:5" x14ac:dyDescent="0.25">
      <c r="A15707" t="s">
        <v>15959</v>
      </c>
      <c r="B15707" t="s">
        <v>20</v>
      </c>
      <c r="C15707" t="s">
        <v>19</v>
      </c>
      <c r="D15707" t="s">
        <v>33</v>
      </c>
      <c r="E15707" t="s">
        <v>530</v>
      </c>
    </row>
    <row r="15708" spans="1:5" x14ac:dyDescent="0.25">
      <c r="A15708" t="s">
        <v>15960</v>
      </c>
      <c r="B15708" t="s">
        <v>14</v>
      </c>
      <c r="C15708" t="s">
        <v>14</v>
      </c>
      <c r="D15708" t="s">
        <v>64</v>
      </c>
      <c r="E15708" t="s">
        <v>940</v>
      </c>
    </row>
    <row r="15709" spans="1:5" x14ac:dyDescent="0.25">
      <c r="A15709" t="s">
        <v>25673</v>
      </c>
      <c r="B15709" t="s">
        <v>20</v>
      </c>
      <c r="C15709" t="s">
        <v>19</v>
      </c>
      <c r="D15709" t="s">
        <v>33</v>
      </c>
      <c r="E15709" t="s">
        <v>533</v>
      </c>
    </row>
    <row r="15710" spans="1:5" x14ac:dyDescent="0.25">
      <c r="A15710" t="s">
        <v>3643</v>
      </c>
      <c r="B15710" t="s">
        <v>20</v>
      </c>
      <c r="C15710" t="s">
        <v>19</v>
      </c>
      <c r="D15710" t="s">
        <v>33</v>
      </c>
      <c r="E15710" t="s">
        <v>533</v>
      </c>
    </row>
    <row r="15711" spans="1:5" x14ac:dyDescent="0.25">
      <c r="A15711" t="s">
        <v>25566</v>
      </c>
      <c r="B15711" t="s">
        <v>20</v>
      </c>
      <c r="C15711" t="s">
        <v>19</v>
      </c>
      <c r="D15711" t="s">
        <v>33</v>
      </c>
      <c r="E15711" t="s">
        <v>553</v>
      </c>
    </row>
    <row r="15712" spans="1:5" x14ac:dyDescent="0.25">
      <c r="A15712" t="s">
        <v>27932</v>
      </c>
      <c r="B15712" t="s">
        <v>20</v>
      </c>
      <c r="C15712" t="s">
        <v>19</v>
      </c>
      <c r="D15712" t="s">
        <v>33</v>
      </c>
      <c r="E15712" t="s">
        <v>533</v>
      </c>
    </row>
    <row r="15713" spans="1:5" x14ac:dyDescent="0.25">
      <c r="A15713" t="s">
        <v>2842</v>
      </c>
      <c r="B15713" t="s">
        <v>20</v>
      </c>
      <c r="C15713" t="s">
        <v>19</v>
      </c>
      <c r="D15713" t="s">
        <v>33</v>
      </c>
      <c r="E15713" t="s">
        <v>553</v>
      </c>
    </row>
    <row r="15714" spans="1:5" x14ac:dyDescent="0.25">
      <c r="A15714" t="s">
        <v>16501</v>
      </c>
      <c r="B15714" t="s">
        <v>16</v>
      </c>
      <c r="C15714" t="s">
        <v>15</v>
      </c>
      <c r="D15714" t="s">
        <v>33</v>
      </c>
      <c r="E15714" t="s">
        <v>628</v>
      </c>
    </row>
    <row r="15715" spans="1:5" x14ac:dyDescent="0.25">
      <c r="A15715" t="s">
        <v>16515</v>
      </c>
      <c r="B15715" t="s">
        <v>16</v>
      </c>
      <c r="C15715" t="s">
        <v>15</v>
      </c>
      <c r="D15715" t="s">
        <v>33</v>
      </c>
      <c r="E15715" t="s">
        <v>628</v>
      </c>
    </row>
    <row r="15716" spans="1:5" x14ac:dyDescent="0.25">
      <c r="A15716" t="s">
        <v>14969</v>
      </c>
      <c r="B15716" t="s">
        <v>20</v>
      </c>
      <c r="C15716" t="s">
        <v>19</v>
      </c>
      <c r="D15716" t="s">
        <v>65</v>
      </c>
      <c r="E15716" t="s">
        <v>533</v>
      </c>
    </row>
    <row r="15717" spans="1:5" x14ac:dyDescent="0.25">
      <c r="A15717" t="s">
        <v>15110</v>
      </c>
      <c r="B15717" t="s">
        <v>20</v>
      </c>
      <c r="C15717" t="s">
        <v>19</v>
      </c>
      <c r="D15717" t="s">
        <v>65</v>
      </c>
      <c r="E15717" t="s">
        <v>533</v>
      </c>
    </row>
    <row r="15718" spans="1:5" x14ac:dyDescent="0.25">
      <c r="A15718" t="s">
        <v>23656</v>
      </c>
      <c r="B15718" t="s">
        <v>20</v>
      </c>
      <c r="C15718" t="s">
        <v>19</v>
      </c>
      <c r="D15718" t="s">
        <v>65</v>
      </c>
      <c r="E15718" t="s">
        <v>533</v>
      </c>
    </row>
    <row r="15719" spans="1:5" x14ac:dyDescent="0.25">
      <c r="A15719" t="s">
        <v>23726</v>
      </c>
      <c r="B15719" t="s">
        <v>20</v>
      </c>
      <c r="C15719" t="s">
        <v>19</v>
      </c>
      <c r="D15719" t="s">
        <v>65</v>
      </c>
      <c r="E15719" t="s">
        <v>533</v>
      </c>
    </row>
    <row r="15720" spans="1:5" x14ac:dyDescent="0.25">
      <c r="A15720" t="s">
        <v>23728</v>
      </c>
      <c r="B15720" t="s">
        <v>20</v>
      </c>
      <c r="C15720" t="s">
        <v>19</v>
      </c>
      <c r="D15720" t="s">
        <v>65</v>
      </c>
      <c r="E15720" t="s">
        <v>533</v>
      </c>
    </row>
    <row r="15721" spans="1:5" x14ac:dyDescent="0.25">
      <c r="A15721" t="s">
        <v>6534</v>
      </c>
      <c r="B15721" t="s">
        <v>20</v>
      </c>
      <c r="C15721" t="s">
        <v>19</v>
      </c>
      <c r="D15721" t="s">
        <v>33</v>
      </c>
      <c r="E15721" t="s">
        <v>533</v>
      </c>
    </row>
    <row r="15722" spans="1:5" x14ac:dyDescent="0.25">
      <c r="A15722" t="s">
        <v>7612</v>
      </c>
      <c r="B15722" t="s">
        <v>20</v>
      </c>
      <c r="C15722" t="s">
        <v>19</v>
      </c>
      <c r="D15722" t="s">
        <v>33</v>
      </c>
      <c r="E15722" t="s">
        <v>533</v>
      </c>
    </row>
    <row r="15723" spans="1:5" x14ac:dyDescent="0.25">
      <c r="A15723" t="s">
        <v>7860</v>
      </c>
      <c r="B15723" t="s">
        <v>20</v>
      </c>
      <c r="C15723" t="s">
        <v>19</v>
      </c>
      <c r="D15723" t="s">
        <v>33</v>
      </c>
      <c r="E15723" t="s">
        <v>533</v>
      </c>
    </row>
    <row r="15724" spans="1:5" x14ac:dyDescent="0.25">
      <c r="A15724" t="s">
        <v>16192</v>
      </c>
      <c r="B15724" t="s">
        <v>20</v>
      </c>
      <c r="C15724" t="s">
        <v>19</v>
      </c>
      <c r="D15724" t="s">
        <v>33</v>
      </c>
      <c r="E15724" t="s">
        <v>533</v>
      </c>
    </row>
    <row r="15725" spans="1:5" x14ac:dyDescent="0.25">
      <c r="A15725" t="s">
        <v>15978</v>
      </c>
      <c r="B15725" t="s">
        <v>20</v>
      </c>
      <c r="C15725" t="s">
        <v>21</v>
      </c>
      <c r="D15725" t="s">
        <v>33</v>
      </c>
      <c r="E15725" t="s">
        <v>582</v>
      </c>
    </row>
    <row r="15726" spans="1:5" x14ac:dyDescent="0.25">
      <c r="A15726" t="s">
        <v>26521</v>
      </c>
      <c r="B15726" t="s">
        <v>20</v>
      </c>
      <c r="C15726" t="s">
        <v>19</v>
      </c>
      <c r="D15726" t="s">
        <v>33</v>
      </c>
      <c r="E15726" t="s">
        <v>533</v>
      </c>
    </row>
    <row r="15727" spans="1:5" x14ac:dyDescent="0.25">
      <c r="A15727" t="s">
        <v>15980</v>
      </c>
      <c r="B15727" t="s">
        <v>20</v>
      </c>
      <c r="C15727" t="s">
        <v>19</v>
      </c>
      <c r="D15727" t="s">
        <v>33</v>
      </c>
      <c r="E15727" t="s">
        <v>530</v>
      </c>
    </row>
    <row r="15728" spans="1:5" x14ac:dyDescent="0.25">
      <c r="A15728" t="s">
        <v>11959</v>
      </c>
      <c r="B15728" t="s">
        <v>20</v>
      </c>
      <c r="C15728" t="s">
        <v>19</v>
      </c>
      <c r="D15728" t="s">
        <v>33</v>
      </c>
      <c r="E15728" t="s">
        <v>533</v>
      </c>
    </row>
    <row r="15729" spans="1:5" x14ac:dyDescent="0.25">
      <c r="A15729" t="s">
        <v>15981</v>
      </c>
      <c r="B15729" t="s">
        <v>16</v>
      </c>
      <c r="C15729" t="s">
        <v>17</v>
      </c>
      <c r="D15729" t="s">
        <v>33</v>
      </c>
      <c r="E15729" t="s">
        <v>653</v>
      </c>
    </row>
    <row r="15730" spans="1:5" x14ac:dyDescent="0.25">
      <c r="A15730" t="s">
        <v>26515</v>
      </c>
      <c r="B15730" t="s">
        <v>20</v>
      </c>
      <c r="C15730" t="s">
        <v>19</v>
      </c>
      <c r="D15730" t="s">
        <v>33</v>
      </c>
      <c r="E15730" t="s">
        <v>533</v>
      </c>
    </row>
    <row r="15731" spans="1:5" x14ac:dyDescent="0.25">
      <c r="A15731" t="s">
        <v>15983</v>
      </c>
      <c r="B15731" t="s">
        <v>20</v>
      </c>
      <c r="C15731" t="s">
        <v>19</v>
      </c>
      <c r="D15731" t="s">
        <v>33</v>
      </c>
      <c r="E15731" t="s">
        <v>530</v>
      </c>
    </row>
    <row r="15732" spans="1:5" x14ac:dyDescent="0.25">
      <c r="A15732" t="s">
        <v>15985</v>
      </c>
      <c r="B15732" t="s">
        <v>20</v>
      </c>
      <c r="C15732" t="s">
        <v>19</v>
      </c>
      <c r="D15732" t="s">
        <v>33</v>
      </c>
      <c r="E15732" t="s">
        <v>530</v>
      </c>
    </row>
    <row r="15733" spans="1:5" x14ac:dyDescent="0.25">
      <c r="A15733" t="s">
        <v>16353</v>
      </c>
      <c r="B15733" t="s">
        <v>20</v>
      </c>
      <c r="C15733" t="s">
        <v>19</v>
      </c>
      <c r="D15733" t="s">
        <v>33</v>
      </c>
      <c r="E15733" t="s">
        <v>533</v>
      </c>
    </row>
    <row r="15734" spans="1:5" x14ac:dyDescent="0.25">
      <c r="A15734" t="s">
        <v>21799</v>
      </c>
      <c r="B15734" t="s">
        <v>20</v>
      </c>
      <c r="C15734" t="s">
        <v>19</v>
      </c>
      <c r="D15734" t="s">
        <v>33</v>
      </c>
      <c r="E15734" t="s">
        <v>533</v>
      </c>
    </row>
    <row r="15735" spans="1:5" x14ac:dyDescent="0.25">
      <c r="A15735" t="s">
        <v>15987</v>
      </c>
      <c r="B15735" t="s">
        <v>20</v>
      </c>
      <c r="C15735" t="s">
        <v>19</v>
      </c>
      <c r="D15735" t="s">
        <v>33</v>
      </c>
      <c r="E15735" t="s">
        <v>530</v>
      </c>
    </row>
    <row r="15736" spans="1:5" x14ac:dyDescent="0.25">
      <c r="A15736" t="s">
        <v>3705</v>
      </c>
      <c r="B15736" t="s">
        <v>20</v>
      </c>
      <c r="C15736" t="s">
        <v>19</v>
      </c>
      <c r="D15736" t="s">
        <v>33</v>
      </c>
      <c r="E15736" t="s">
        <v>533</v>
      </c>
    </row>
    <row r="15737" spans="1:5" x14ac:dyDescent="0.25">
      <c r="A15737" t="s">
        <v>15989</v>
      </c>
      <c r="B15737" t="s">
        <v>20</v>
      </c>
      <c r="C15737" t="s">
        <v>19</v>
      </c>
      <c r="D15737" t="s">
        <v>33</v>
      </c>
      <c r="E15737" t="s">
        <v>530</v>
      </c>
    </row>
    <row r="15738" spans="1:5" x14ac:dyDescent="0.25">
      <c r="A15738" t="s">
        <v>15991</v>
      </c>
      <c r="B15738" t="s">
        <v>14</v>
      </c>
      <c r="C15738" t="s">
        <v>14</v>
      </c>
      <c r="D15738" t="s">
        <v>34</v>
      </c>
      <c r="E15738" t="s">
        <v>520</v>
      </c>
    </row>
    <row r="15739" spans="1:5" x14ac:dyDescent="0.25">
      <c r="A15739" t="s">
        <v>15992</v>
      </c>
      <c r="B15739" t="s">
        <v>14</v>
      </c>
      <c r="C15739" t="s">
        <v>14</v>
      </c>
      <c r="D15739" t="s">
        <v>34</v>
      </c>
      <c r="E15739" t="s">
        <v>520</v>
      </c>
    </row>
    <row r="15740" spans="1:5" x14ac:dyDescent="0.25">
      <c r="A15740" t="s">
        <v>15990</v>
      </c>
      <c r="B15740" t="s">
        <v>14</v>
      </c>
      <c r="C15740" t="s">
        <v>14</v>
      </c>
      <c r="D15740" t="s">
        <v>34</v>
      </c>
      <c r="E15740" t="s">
        <v>520</v>
      </c>
    </row>
    <row r="15741" spans="1:5" x14ac:dyDescent="0.25">
      <c r="A15741" t="s">
        <v>15993</v>
      </c>
      <c r="B15741" t="s">
        <v>14</v>
      </c>
      <c r="C15741" t="s">
        <v>14</v>
      </c>
      <c r="D15741" t="s">
        <v>34</v>
      </c>
      <c r="E15741" t="s">
        <v>520</v>
      </c>
    </row>
    <row r="15742" spans="1:5" x14ac:dyDescent="0.25">
      <c r="A15742" t="s">
        <v>15994</v>
      </c>
      <c r="B15742" t="s">
        <v>14</v>
      </c>
      <c r="C15742" t="s">
        <v>14</v>
      </c>
      <c r="D15742" t="s">
        <v>34</v>
      </c>
      <c r="E15742" t="s">
        <v>520</v>
      </c>
    </row>
    <row r="15743" spans="1:5" x14ac:dyDescent="0.25">
      <c r="A15743" t="s">
        <v>15995</v>
      </c>
      <c r="B15743" t="s">
        <v>14</v>
      </c>
      <c r="C15743" t="s">
        <v>14</v>
      </c>
      <c r="D15743" t="s">
        <v>34</v>
      </c>
      <c r="E15743" t="s">
        <v>520</v>
      </c>
    </row>
    <row r="15744" spans="1:5" x14ac:dyDescent="0.25">
      <c r="A15744" t="s">
        <v>15996</v>
      </c>
      <c r="B15744" t="s">
        <v>14</v>
      </c>
      <c r="C15744" t="s">
        <v>14</v>
      </c>
      <c r="D15744" t="s">
        <v>64</v>
      </c>
      <c r="E15744" t="s">
        <v>517</v>
      </c>
    </row>
    <row r="15745" spans="1:5" x14ac:dyDescent="0.25">
      <c r="A15745" t="s">
        <v>15997</v>
      </c>
      <c r="B15745" t="s">
        <v>14</v>
      </c>
      <c r="C15745" t="s">
        <v>14</v>
      </c>
      <c r="D15745" t="s">
        <v>64</v>
      </c>
      <c r="E15745" t="s">
        <v>518</v>
      </c>
    </row>
    <row r="15746" spans="1:5" x14ac:dyDescent="0.25">
      <c r="A15746" t="s">
        <v>27471</v>
      </c>
      <c r="B15746" t="s">
        <v>20</v>
      </c>
      <c r="C15746" t="s">
        <v>19</v>
      </c>
      <c r="D15746" t="s">
        <v>33</v>
      </c>
      <c r="E15746" t="s">
        <v>533</v>
      </c>
    </row>
    <row r="15747" spans="1:5" x14ac:dyDescent="0.25">
      <c r="A15747" t="s">
        <v>24475</v>
      </c>
      <c r="B15747" t="s">
        <v>20</v>
      </c>
      <c r="C15747" t="s">
        <v>19</v>
      </c>
      <c r="D15747" t="s">
        <v>33</v>
      </c>
      <c r="E15747" t="s">
        <v>533</v>
      </c>
    </row>
    <row r="15748" spans="1:5" x14ac:dyDescent="0.25">
      <c r="A15748" t="s">
        <v>22653</v>
      </c>
      <c r="B15748" t="s">
        <v>20</v>
      </c>
      <c r="C15748" t="s">
        <v>19</v>
      </c>
      <c r="D15748" t="s">
        <v>33</v>
      </c>
      <c r="E15748" t="s">
        <v>533</v>
      </c>
    </row>
    <row r="15749" spans="1:5" x14ac:dyDescent="0.25">
      <c r="A15749" t="s">
        <v>9406</v>
      </c>
      <c r="B15749" t="s">
        <v>20</v>
      </c>
      <c r="C15749" t="s">
        <v>19</v>
      </c>
      <c r="D15749" t="s">
        <v>33</v>
      </c>
      <c r="E15749" t="s">
        <v>533</v>
      </c>
    </row>
    <row r="15750" spans="1:5" x14ac:dyDescent="0.25">
      <c r="A15750" t="s">
        <v>17857</v>
      </c>
      <c r="B15750" t="s">
        <v>20</v>
      </c>
      <c r="C15750" t="s">
        <v>19</v>
      </c>
      <c r="D15750" t="s">
        <v>33</v>
      </c>
      <c r="E15750" t="s">
        <v>533</v>
      </c>
    </row>
    <row r="15751" spans="1:5" x14ac:dyDescent="0.25">
      <c r="A15751" t="s">
        <v>27098</v>
      </c>
      <c r="B15751" t="s">
        <v>20</v>
      </c>
      <c r="C15751" t="s">
        <v>19</v>
      </c>
      <c r="D15751" t="s">
        <v>33</v>
      </c>
      <c r="E15751" t="s">
        <v>533</v>
      </c>
    </row>
    <row r="15752" spans="1:5" x14ac:dyDescent="0.25">
      <c r="A15752" t="s">
        <v>4039</v>
      </c>
      <c r="B15752" t="s">
        <v>20</v>
      </c>
      <c r="C15752" t="s">
        <v>19</v>
      </c>
      <c r="D15752" t="s">
        <v>33</v>
      </c>
      <c r="E15752" t="s">
        <v>533</v>
      </c>
    </row>
    <row r="15753" spans="1:5" x14ac:dyDescent="0.25">
      <c r="A15753" t="s">
        <v>17106</v>
      </c>
      <c r="B15753" t="s">
        <v>20</v>
      </c>
      <c r="C15753" t="s">
        <v>19</v>
      </c>
      <c r="D15753" t="s">
        <v>33</v>
      </c>
      <c r="E15753" t="s">
        <v>533</v>
      </c>
    </row>
    <row r="15754" spans="1:5" x14ac:dyDescent="0.25">
      <c r="A15754" t="s">
        <v>16006</v>
      </c>
      <c r="B15754" t="s">
        <v>14</v>
      </c>
      <c r="C15754" t="s">
        <v>14</v>
      </c>
      <c r="D15754" t="s">
        <v>64</v>
      </c>
      <c r="E15754" t="s">
        <v>517</v>
      </c>
    </row>
    <row r="15755" spans="1:5" x14ac:dyDescent="0.25">
      <c r="A15755" t="s">
        <v>16007</v>
      </c>
      <c r="B15755" t="s">
        <v>14</v>
      </c>
      <c r="C15755" t="s">
        <v>14</v>
      </c>
      <c r="D15755" t="s">
        <v>64</v>
      </c>
      <c r="E15755" t="s">
        <v>517</v>
      </c>
    </row>
    <row r="15756" spans="1:5" x14ac:dyDescent="0.25">
      <c r="A15756" t="s">
        <v>16010</v>
      </c>
      <c r="B15756" t="s">
        <v>20</v>
      </c>
      <c r="C15756" t="s">
        <v>21</v>
      </c>
      <c r="D15756" t="s">
        <v>33</v>
      </c>
      <c r="E15756" t="s">
        <v>581</v>
      </c>
    </row>
    <row r="15757" spans="1:5" x14ac:dyDescent="0.25">
      <c r="A15757" t="s">
        <v>20294</v>
      </c>
      <c r="B15757" t="s">
        <v>20</v>
      </c>
      <c r="C15757" t="s">
        <v>19</v>
      </c>
      <c r="D15757" t="s">
        <v>33</v>
      </c>
      <c r="E15757" t="s">
        <v>533</v>
      </c>
    </row>
    <row r="15758" spans="1:5" x14ac:dyDescent="0.25">
      <c r="A15758" t="s">
        <v>16009</v>
      </c>
      <c r="B15758" t="s">
        <v>20</v>
      </c>
      <c r="C15758" t="s">
        <v>21</v>
      </c>
      <c r="D15758" t="s">
        <v>33</v>
      </c>
      <c r="E15758" t="s">
        <v>582</v>
      </c>
    </row>
    <row r="15759" spans="1:5" x14ac:dyDescent="0.25">
      <c r="A15759" t="s">
        <v>5327</v>
      </c>
      <c r="B15759" t="s">
        <v>20</v>
      </c>
      <c r="C15759" t="s">
        <v>19</v>
      </c>
      <c r="D15759" t="s">
        <v>33</v>
      </c>
      <c r="E15759" t="s">
        <v>533</v>
      </c>
    </row>
    <row r="15760" spans="1:5" x14ac:dyDescent="0.25">
      <c r="A15760" t="s">
        <v>16012</v>
      </c>
      <c r="B15760" t="s">
        <v>20</v>
      </c>
      <c r="C15760" t="s">
        <v>21</v>
      </c>
      <c r="D15760" t="s">
        <v>33</v>
      </c>
      <c r="E15760" t="s">
        <v>581</v>
      </c>
    </row>
    <row r="15761" spans="1:5" x14ac:dyDescent="0.25">
      <c r="A15761" t="s">
        <v>16013</v>
      </c>
      <c r="B15761" t="s">
        <v>20</v>
      </c>
      <c r="C15761" t="s">
        <v>21</v>
      </c>
      <c r="D15761" t="s">
        <v>33</v>
      </c>
      <c r="E15761" t="s">
        <v>582</v>
      </c>
    </row>
    <row r="15762" spans="1:5" x14ac:dyDescent="0.25">
      <c r="A15762" t="s">
        <v>16014</v>
      </c>
      <c r="B15762" t="s">
        <v>14</v>
      </c>
      <c r="C15762" t="s">
        <v>14</v>
      </c>
      <c r="D15762" t="s">
        <v>34</v>
      </c>
      <c r="E15762" t="s">
        <v>520</v>
      </c>
    </row>
    <row r="15763" spans="1:5" x14ac:dyDescent="0.25">
      <c r="A15763" t="s">
        <v>16015</v>
      </c>
      <c r="B15763" t="s">
        <v>14</v>
      </c>
      <c r="C15763" t="s">
        <v>14</v>
      </c>
      <c r="D15763" t="s">
        <v>34</v>
      </c>
      <c r="E15763" t="s">
        <v>520</v>
      </c>
    </row>
    <row r="15764" spans="1:5" x14ac:dyDescent="0.25">
      <c r="A15764" t="s">
        <v>16016</v>
      </c>
      <c r="B15764" t="s">
        <v>14</v>
      </c>
      <c r="C15764" t="s">
        <v>14</v>
      </c>
      <c r="D15764" t="s">
        <v>34</v>
      </c>
      <c r="E15764" t="s">
        <v>520</v>
      </c>
    </row>
    <row r="15765" spans="1:5" x14ac:dyDescent="0.25">
      <c r="A15765" t="s">
        <v>19937</v>
      </c>
      <c r="B15765" t="s">
        <v>20</v>
      </c>
      <c r="C15765" t="s">
        <v>19</v>
      </c>
      <c r="D15765" t="s">
        <v>33</v>
      </c>
      <c r="E15765" t="s">
        <v>533</v>
      </c>
    </row>
    <row r="15766" spans="1:5" x14ac:dyDescent="0.25">
      <c r="A15766" t="s">
        <v>16018</v>
      </c>
      <c r="B15766" t="s">
        <v>20</v>
      </c>
      <c r="C15766" t="s">
        <v>21</v>
      </c>
      <c r="D15766" t="s">
        <v>33</v>
      </c>
      <c r="E15766" t="s">
        <v>582</v>
      </c>
    </row>
    <row r="15767" spans="1:5" x14ac:dyDescent="0.25">
      <c r="A15767" t="s">
        <v>16019</v>
      </c>
      <c r="B15767" t="s">
        <v>20</v>
      </c>
      <c r="C15767" t="s">
        <v>21</v>
      </c>
      <c r="D15767" t="s">
        <v>33</v>
      </c>
      <c r="E15767" t="s">
        <v>581</v>
      </c>
    </row>
    <row r="15768" spans="1:5" x14ac:dyDescent="0.25">
      <c r="A15768" t="s">
        <v>16021</v>
      </c>
      <c r="B15768" t="s">
        <v>20</v>
      </c>
      <c r="C15768" t="s">
        <v>21</v>
      </c>
      <c r="D15768" t="s">
        <v>33</v>
      </c>
      <c r="E15768" t="s">
        <v>581</v>
      </c>
    </row>
    <row r="15769" spans="1:5" x14ac:dyDescent="0.25">
      <c r="A15769" t="s">
        <v>26518</v>
      </c>
      <c r="B15769" t="s">
        <v>20</v>
      </c>
      <c r="C15769" t="s">
        <v>19</v>
      </c>
      <c r="D15769" t="s">
        <v>33</v>
      </c>
      <c r="E15769" t="s">
        <v>533</v>
      </c>
    </row>
    <row r="15770" spans="1:5" x14ac:dyDescent="0.25">
      <c r="A15770" t="s">
        <v>16022</v>
      </c>
      <c r="B15770" t="s">
        <v>20</v>
      </c>
      <c r="C15770" t="s">
        <v>21</v>
      </c>
      <c r="D15770" t="s">
        <v>33</v>
      </c>
      <c r="E15770" t="s">
        <v>582</v>
      </c>
    </row>
    <row r="15771" spans="1:5" x14ac:dyDescent="0.25">
      <c r="A15771" t="s">
        <v>13478</v>
      </c>
      <c r="B15771" t="s">
        <v>20</v>
      </c>
      <c r="C15771" t="s">
        <v>19</v>
      </c>
      <c r="D15771" t="s">
        <v>33</v>
      </c>
      <c r="E15771" t="s">
        <v>533</v>
      </c>
    </row>
    <row r="15772" spans="1:5" x14ac:dyDescent="0.25">
      <c r="A15772" t="s">
        <v>20880</v>
      </c>
      <c r="B15772" t="s">
        <v>20</v>
      </c>
      <c r="C15772" t="s">
        <v>19</v>
      </c>
      <c r="D15772" t="s">
        <v>33</v>
      </c>
      <c r="E15772" t="s">
        <v>533</v>
      </c>
    </row>
    <row r="15773" spans="1:5" x14ac:dyDescent="0.25">
      <c r="A15773" t="s">
        <v>17914</v>
      </c>
      <c r="B15773" t="s">
        <v>20</v>
      </c>
      <c r="C15773" t="s">
        <v>19</v>
      </c>
      <c r="D15773" t="s">
        <v>33</v>
      </c>
      <c r="E15773" t="s">
        <v>533</v>
      </c>
    </row>
    <row r="15774" spans="1:5" x14ac:dyDescent="0.25">
      <c r="A15774" t="s">
        <v>43736</v>
      </c>
      <c r="B15774" t="s">
        <v>14</v>
      </c>
      <c r="C15774" t="s">
        <v>14</v>
      </c>
      <c r="D15774" t="s">
        <v>64</v>
      </c>
      <c r="E15774" t="s">
        <v>829</v>
      </c>
    </row>
    <row r="15775" spans="1:5" x14ac:dyDescent="0.25">
      <c r="A15775" t="s">
        <v>16026</v>
      </c>
      <c r="B15775" t="s">
        <v>14</v>
      </c>
      <c r="C15775" t="s">
        <v>14</v>
      </c>
      <c r="D15775" t="s">
        <v>34</v>
      </c>
      <c r="E15775" t="s">
        <v>520</v>
      </c>
    </row>
    <row r="15776" spans="1:5" x14ac:dyDescent="0.25">
      <c r="A15776" t="s">
        <v>16027</v>
      </c>
      <c r="B15776" t="s">
        <v>14</v>
      </c>
      <c r="C15776" t="s">
        <v>14</v>
      </c>
      <c r="D15776" t="s">
        <v>34</v>
      </c>
      <c r="E15776" t="s">
        <v>520</v>
      </c>
    </row>
    <row r="15777" spans="1:5" x14ac:dyDescent="0.25">
      <c r="A15777" t="s">
        <v>16028</v>
      </c>
      <c r="B15777" t="s">
        <v>14</v>
      </c>
      <c r="C15777" t="s">
        <v>14</v>
      </c>
      <c r="D15777" t="s">
        <v>34</v>
      </c>
      <c r="E15777" t="s">
        <v>520</v>
      </c>
    </row>
    <row r="15778" spans="1:5" x14ac:dyDescent="0.25">
      <c r="A15778" t="s">
        <v>29041</v>
      </c>
      <c r="B15778" t="s">
        <v>20</v>
      </c>
      <c r="C15778" t="s">
        <v>19</v>
      </c>
      <c r="D15778" t="s">
        <v>33</v>
      </c>
      <c r="E15778" t="s">
        <v>533</v>
      </c>
    </row>
    <row r="15779" spans="1:5" x14ac:dyDescent="0.25">
      <c r="A15779" t="s">
        <v>17522</v>
      </c>
      <c r="B15779" t="s">
        <v>20</v>
      </c>
      <c r="C15779" t="s">
        <v>19</v>
      </c>
      <c r="D15779" t="s">
        <v>33</v>
      </c>
      <c r="E15779" t="s">
        <v>533</v>
      </c>
    </row>
    <row r="15780" spans="1:5" x14ac:dyDescent="0.25">
      <c r="A15780" t="s">
        <v>16031</v>
      </c>
      <c r="B15780" t="s">
        <v>20</v>
      </c>
      <c r="C15780" t="s">
        <v>21</v>
      </c>
      <c r="D15780" t="s">
        <v>33</v>
      </c>
      <c r="E15780" t="s">
        <v>581</v>
      </c>
    </row>
    <row r="15781" spans="1:5" x14ac:dyDescent="0.25">
      <c r="A15781" t="s">
        <v>17864</v>
      </c>
      <c r="B15781" t="s">
        <v>20</v>
      </c>
      <c r="C15781" t="s">
        <v>19</v>
      </c>
      <c r="D15781" t="s">
        <v>33</v>
      </c>
      <c r="E15781" t="s">
        <v>533</v>
      </c>
    </row>
    <row r="15782" spans="1:5" x14ac:dyDescent="0.25">
      <c r="A15782" t="s">
        <v>16033</v>
      </c>
      <c r="B15782" t="s">
        <v>20</v>
      </c>
      <c r="C15782" t="s">
        <v>19</v>
      </c>
      <c r="D15782" t="s">
        <v>33</v>
      </c>
      <c r="E15782" t="s">
        <v>538</v>
      </c>
    </row>
    <row r="15783" spans="1:5" x14ac:dyDescent="0.25">
      <c r="A15783" t="s">
        <v>17870</v>
      </c>
      <c r="B15783" t="s">
        <v>20</v>
      </c>
      <c r="C15783" t="s">
        <v>19</v>
      </c>
      <c r="D15783" t="s">
        <v>33</v>
      </c>
      <c r="E15783" t="s">
        <v>533</v>
      </c>
    </row>
    <row r="15784" spans="1:5" x14ac:dyDescent="0.25">
      <c r="A15784" t="s">
        <v>16035</v>
      </c>
      <c r="B15784" t="s">
        <v>20</v>
      </c>
      <c r="C15784" t="s">
        <v>19</v>
      </c>
      <c r="D15784" t="s">
        <v>33</v>
      </c>
      <c r="E15784" t="s">
        <v>538</v>
      </c>
    </row>
    <row r="15785" spans="1:5" x14ac:dyDescent="0.25">
      <c r="A15785" t="s">
        <v>22810</v>
      </c>
      <c r="B15785" t="s">
        <v>20</v>
      </c>
      <c r="C15785" t="s">
        <v>19</v>
      </c>
      <c r="D15785" t="s">
        <v>33</v>
      </c>
      <c r="E15785" t="s">
        <v>533</v>
      </c>
    </row>
    <row r="15786" spans="1:5" x14ac:dyDescent="0.25">
      <c r="A15786" t="s">
        <v>16037</v>
      </c>
      <c r="B15786" t="s">
        <v>20</v>
      </c>
      <c r="C15786" t="s">
        <v>19</v>
      </c>
      <c r="D15786" t="s">
        <v>33</v>
      </c>
      <c r="E15786" t="s">
        <v>538</v>
      </c>
    </row>
    <row r="15787" spans="1:5" x14ac:dyDescent="0.25">
      <c r="A15787" t="s">
        <v>14866</v>
      </c>
      <c r="B15787" t="s">
        <v>20</v>
      </c>
      <c r="C15787" t="s">
        <v>19</v>
      </c>
      <c r="D15787" t="s">
        <v>33</v>
      </c>
      <c r="E15787" t="s">
        <v>533</v>
      </c>
    </row>
    <row r="15788" spans="1:5" x14ac:dyDescent="0.25">
      <c r="A15788" t="s">
        <v>13721</v>
      </c>
      <c r="B15788" t="s">
        <v>20</v>
      </c>
      <c r="C15788" t="s">
        <v>19</v>
      </c>
      <c r="D15788" t="s">
        <v>33</v>
      </c>
      <c r="E15788" t="s">
        <v>533</v>
      </c>
    </row>
    <row r="15789" spans="1:5" x14ac:dyDescent="0.25">
      <c r="A15789" t="s">
        <v>16041</v>
      </c>
      <c r="B15789" t="s">
        <v>20</v>
      </c>
      <c r="C15789" t="s">
        <v>19</v>
      </c>
      <c r="D15789" t="s">
        <v>33</v>
      </c>
      <c r="E15789" t="s">
        <v>530</v>
      </c>
    </row>
    <row r="15790" spans="1:5" x14ac:dyDescent="0.25">
      <c r="A15790" t="s">
        <v>16040</v>
      </c>
      <c r="B15790" t="s">
        <v>20</v>
      </c>
      <c r="C15790" t="s">
        <v>19</v>
      </c>
      <c r="D15790" t="s">
        <v>33</v>
      </c>
      <c r="E15790" t="s">
        <v>538</v>
      </c>
    </row>
    <row r="15791" spans="1:5" x14ac:dyDescent="0.25">
      <c r="A15791" t="s">
        <v>16042</v>
      </c>
      <c r="B15791" t="s">
        <v>20</v>
      </c>
      <c r="C15791" t="s">
        <v>19</v>
      </c>
      <c r="D15791" t="s">
        <v>33</v>
      </c>
      <c r="E15791" t="s">
        <v>538</v>
      </c>
    </row>
    <row r="15792" spans="1:5" x14ac:dyDescent="0.25">
      <c r="A15792" t="s">
        <v>25065</v>
      </c>
      <c r="B15792" t="s">
        <v>20</v>
      </c>
      <c r="C15792" t="s">
        <v>19</v>
      </c>
      <c r="D15792" t="s">
        <v>33</v>
      </c>
      <c r="E15792" t="s">
        <v>533</v>
      </c>
    </row>
    <row r="15793" spans="1:5" x14ac:dyDescent="0.25">
      <c r="A15793" t="s">
        <v>16044</v>
      </c>
      <c r="B15793" t="s">
        <v>20</v>
      </c>
      <c r="C15793" t="s">
        <v>19</v>
      </c>
      <c r="D15793" t="s">
        <v>33</v>
      </c>
      <c r="E15793" t="s">
        <v>530</v>
      </c>
    </row>
    <row r="15794" spans="1:5" x14ac:dyDescent="0.25">
      <c r="A15794" t="s">
        <v>25059</v>
      </c>
      <c r="B15794" t="s">
        <v>20</v>
      </c>
      <c r="C15794" t="s">
        <v>19</v>
      </c>
      <c r="D15794" t="s">
        <v>33</v>
      </c>
      <c r="E15794" t="s">
        <v>533</v>
      </c>
    </row>
    <row r="15795" spans="1:5" x14ac:dyDescent="0.25">
      <c r="A15795" t="s">
        <v>16045</v>
      </c>
      <c r="B15795" t="s">
        <v>20</v>
      </c>
      <c r="C15795" t="s">
        <v>19</v>
      </c>
      <c r="D15795" t="s">
        <v>33</v>
      </c>
      <c r="E15795" t="s">
        <v>538</v>
      </c>
    </row>
    <row r="15796" spans="1:5" x14ac:dyDescent="0.25">
      <c r="A15796" t="s">
        <v>16046</v>
      </c>
      <c r="B15796" t="s">
        <v>20</v>
      </c>
      <c r="C15796" t="s">
        <v>19</v>
      </c>
      <c r="D15796" t="s">
        <v>33</v>
      </c>
      <c r="E15796" t="s">
        <v>530</v>
      </c>
    </row>
    <row r="15797" spans="1:5" x14ac:dyDescent="0.25">
      <c r="A15797" t="s">
        <v>16050</v>
      </c>
      <c r="B15797" t="s">
        <v>20</v>
      </c>
      <c r="C15797" t="s">
        <v>21</v>
      </c>
      <c r="D15797" t="s">
        <v>33</v>
      </c>
      <c r="E15797" t="s">
        <v>581</v>
      </c>
    </row>
    <row r="15798" spans="1:5" x14ac:dyDescent="0.25">
      <c r="A15798" t="s">
        <v>25062</v>
      </c>
      <c r="B15798" t="s">
        <v>20</v>
      </c>
      <c r="C15798" t="s">
        <v>19</v>
      </c>
      <c r="D15798" t="s">
        <v>33</v>
      </c>
      <c r="E15798" t="s">
        <v>533</v>
      </c>
    </row>
    <row r="15799" spans="1:5" x14ac:dyDescent="0.25">
      <c r="A15799" t="s">
        <v>16048</v>
      </c>
      <c r="B15799" t="s">
        <v>20</v>
      </c>
      <c r="C15799" t="s">
        <v>19</v>
      </c>
      <c r="D15799" t="s">
        <v>33</v>
      </c>
      <c r="E15799" t="s">
        <v>538</v>
      </c>
    </row>
    <row r="15800" spans="1:5" x14ac:dyDescent="0.25">
      <c r="A15800" t="s">
        <v>9560</v>
      </c>
      <c r="B15800" t="s">
        <v>20</v>
      </c>
      <c r="C15800" t="s">
        <v>19</v>
      </c>
      <c r="D15800" t="s">
        <v>33</v>
      </c>
      <c r="E15800" t="s">
        <v>533</v>
      </c>
    </row>
    <row r="15801" spans="1:5" x14ac:dyDescent="0.25">
      <c r="A15801" t="s">
        <v>3905</v>
      </c>
      <c r="B15801" t="s">
        <v>20</v>
      </c>
      <c r="C15801" t="s">
        <v>19</v>
      </c>
      <c r="D15801" t="s">
        <v>33</v>
      </c>
      <c r="E15801" t="s">
        <v>533</v>
      </c>
    </row>
    <row r="15802" spans="1:5" x14ac:dyDescent="0.25">
      <c r="A15802" t="s">
        <v>16055</v>
      </c>
      <c r="B15802" t="s">
        <v>20</v>
      </c>
      <c r="C15802" t="s">
        <v>19</v>
      </c>
      <c r="D15802" t="s">
        <v>33</v>
      </c>
      <c r="E15802" t="s">
        <v>538</v>
      </c>
    </row>
    <row r="15803" spans="1:5" x14ac:dyDescent="0.25">
      <c r="A15803" t="s">
        <v>16052</v>
      </c>
      <c r="B15803" t="s">
        <v>20</v>
      </c>
      <c r="C15803" t="s">
        <v>21</v>
      </c>
      <c r="D15803" t="s">
        <v>33</v>
      </c>
      <c r="E15803" t="s">
        <v>581</v>
      </c>
    </row>
    <row r="15804" spans="1:5" x14ac:dyDescent="0.25">
      <c r="A15804" t="s">
        <v>16056</v>
      </c>
      <c r="B15804" t="s">
        <v>20</v>
      </c>
      <c r="C15804" t="s">
        <v>19</v>
      </c>
      <c r="D15804" t="s">
        <v>33</v>
      </c>
      <c r="E15804" t="s">
        <v>538</v>
      </c>
    </row>
    <row r="15805" spans="1:5" x14ac:dyDescent="0.25">
      <c r="A15805" t="s">
        <v>22972</v>
      </c>
      <c r="B15805" t="s">
        <v>20</v>
      </c>
      <c r="C15805" t="s">
        <v>19</v>
      </c>
      <c r="D15805" t="s">
        <v>33</v>
      </c>
      <c r="E15805" t="s">
        <v>533</v>
      </c>
    </row>
    <row r="15806" spans="1:5" x14ac:dyDescent="0.25">
      <c r="A15806" t="s">
        <v>8200</v>
      </c>
      <c r="B15806" t="s">
        <v>20</v>
      </c>
      <c r="C15806" t="s">
        <v>19</v>
      </c>
      <c r="D15806" t="s">
        <v>33</v>
      </c>
      <c r="E15806" t="s">
        <v>533</v>
      </c>
    </row>
    <row r="15807" spans="1:5" x14ac:dyDescent="0.25">
      <c r="A15807" t="s">
        <v>16058</v>
      </c>
      <c r="B15807" t="s">
        <v>20</v>
      </c>
      <c r="C15807" t="s">
        <v>19</v>
      </c>
      <c r="D15807" t="s">
        <v>33</v>
      </c>
      <c r="E15807" t="s">
        <v>538</v>
      </c>
    </row>
    <row r="15808" spans="1:5" x14ac:dyDescent="0.25">
      <c r="A15808" t="s">
        <v>21190</v>
      </c>
      <c r="B15808" t="s">
        <v>20</v>
      </c>
      <c r="C15808" t="s">
        <v>19</v>
      </c>
      <c r="D15808" t="s">
        <v>33</v>
      </c>
      <c r="E15808" t="s">
        <v>533</v>
      </c>
    </row>
    <row r="15809" spans="1:5" x14ac:dyDescent="0.25">
      <c r="A15809" t="s">
        <v>16060</v>
      </c>
      <c r="B15809" t="s">
        <v>20</v>
      </c>
      <c r="C15809" t="s">
        <v>19</v>
      </c>
      <c r="D15809" t="s">
        <v>33</v>
      </c>
      <c r="E15809" t="s">
        <v>530</v>
      </c>
    </row>
    <row r="15810" spans="1:5" x14ac:dyDescent="0.25">
      <c r="A15810" t="s">
        <v>16061</v>
      </c>
      <c r="B15810" t="s">
        <v>20</v>
      </c>
      <c r="C15810" t="s">
        <v>21</v>
      </c>
      <c r="D15810" t="s">
        <v>33</v>
      </c>
      <c r="E15810" t="s">
        <v>581</v>
      </c>
    </row>
    <row r="15811" spans="1:5" x14ac:dyDescent="0.25">
      <c r="A15811" t="s">
        <v>21204</v>
      </c>
      <c r="B15811" t="s">
        <v>20</v>
      </c>
      <c r="C15811" t="s">
        <v>19</v>
      </c>
      <c r="D15811" t="s">
        <v>33</v>
      </c>
      <c r="E15811" t="s">
        <v>533</v>
      </c>
    </row>
    <row r="15812" spans="1:5" x14ac:dyDescent="0.25">
      <c r="A15812" t="s">
        <v>16063</v>
      </c>
      <c r="B15812" t="s">
        <v>20</v>
      </c>
      <c r="C15812" t="s">
        <v>21</v>
      </c>
      <c r="D15812" t="s">
        <v>33</v>
      </c>
      <c r="E15812" t="s">
        <v>582</v>
      </c>
    </row>
    <row r="15813" spans="1:5" x14ac:dyDescent="0.25">
      <c r="A15813" t="s">
        <v>16064</v>
      </c>
      <c r="B15813" t="s">
        <v>14</v>
      </c>
      <c r="C15813" t="s">
        <v>14</v>
      </c>
      <c r="D15813" t="s">
        <v>34</v>
      </c>
      <c r="E15813" t="s">
        <v>520</v>
      </c>
    </row>
    <row r="15814" spans="1:5" x14ac:dyDescent="0.25">
      <c r="A15814" t="s">
        <v>16065</v>
      </c>
      <c r="B15814" t="s">
        <v>14</v>
      </c>
      <c r="C15814" t="s">
        <v>14</v>
      </c>
      <c r="D15814" t="s">
        <v>64</v>
      </c>
      <c r="E15814" t="s">
        <v>517</v>
      </c>
    </row>
    <row r="15815" spans="1:5" x14ac:dyDescent="0.25">
      <c r="A15815" t="s">
        <v>16066</v>
      </c>
      <c r="B15815" t="s">
        <v>14</v>
      </c>
      <c r="C15815" t="s">
        <v>14</v>
      </c>
      <c r="D15815" t="s">
        <v>64</v>
      </c>
      <c r="E15815" t="s">
        <v>517</v>
      </c>
    </row>
    <row r="15816" spans="1:5" x14ac:dyDescent="0.25">
      <c r="A15816" t="s">
        <v>16067</v>
      </c>
      <c r="B15816" t="s">
        <v>20</v>
      </c>
      <c r="C15816" t="s">
        <v>21</v>
      </c>
      <c r="D15816" t="s">
        <v>33</v>
      </c>
      <c r="E15816" t="s">
        <v>697</v>
      </c>
    </row>
    <row r="15817" spans="1:5" x14ac:dyDescent="0.25">
      <c r="A15817" t="s">
        <v>21183</v>
      </c>
      <c r="B15817" t="s">
        <v>20</v>
      </c>
      <c r="C15817" t="s">
        <v>19</v>
      </c>
      <c r="D15817" t="s">
        <v>33</v>
      </c>
      <c r="E15817" t="s">
        <v>533</v>
      </c>
    </row>
    <row r="15818" spans="1:5" x14ac:dyDescent="0.25">
      <c r="A15818" t="s">
        <v>16068</v>
      </c>
      <c r="B15818" t="s">
        <v>20</v>
      </c>
      <c r="C15818" t="s">
        <v>19</v>
      </c>
      <c r="D15818" t="s">
        <v>33</v>
      </c>
      <c r="E15818" t="s">
        <v>538</v>
      </c>
    </row>
    <row r="15819" spans="1:5" x14ac:dyDescent="0.25">
      <c r="A15819" t="s">
        <v>16070</v>
      </c>
      <c r="B15819" t="s">
        <v>14</v>
      </c>
      <c r="C15819" t="s">
        <v>14</v>
      </c>
      <c r="D15819" t="s">
        <v>64</v>
      </c>
      <c r="E15819" t="s">
        <v>517</v>
      </c>
    </row>
    <row r="15820" spans="1:5" x14ac:dyDescent="0.25">
      <c r="A15820" t="s">
        <v>16071</v>
      </c>
      <c r="B15820" t="s">
        <v>14</v>
      </c>
      <c r="C15820" t="s">
        <v>14</v>
      </c>
      <c r="D15820" t="s">
        <v>64</v>
      </c>
      <c r="E15820" t="s">
        <v>517</v>
      </c>
    </row>
    <row r="15821" spans="1:5" x14ac:dyDescent="0.25">
      <c r="A15821" t="s">
        <v>21182</v>
      </c>
      <c r="B15821" t="s">
        <v>20</v>
      </c>
      <c r="C15821" t="s">
        <v>19</v>
      </c>
      <c r="D15821" t="s">
        <v>33</v>
      </c>
      <c r="E15821" t="s">
        <v>533</v>
      </c>
    </row>
    <row r="15822" spans="1:5" x14ac:dyDescent="0.25">
      <c r="A15822" t="s">
        <v>19361</v>
      </c>
      <c r="B15822" t="s">
        <v>20</v>
      </c>
      <c r="C15822" t="s">
        <v>19</v>
      </c>
      <c r="D15822" t="s">
        <v>33</v>
      </c>
      <c r="E15822" t="s">
        <v>533</v>
      </c>
    </row>
    <row r="15823" spans="1:5" x14ac:dyDescent="0.25">
      <c r="A15823" t="s">
        <v>16074</v>
      </c>
      <c r="B15823" t="s">
        <v>20</v>
      </c>
      <c r="C15823" t="s">
        <v>19</v>
      </c>
      <c r="D15823" t="s">
        <v>33</v>
      </c>
      <c r="E15823" t="s">
        <v>530</v>
      </c>
    </row>
    <row r="15824" spans="1:5" x14ac:dyDescent="0.25">
      <c r="A15824" t="s">
        <v>43737</v>
      </c>
      <c r="B15824" t="s">
        <v>14</v>
      </c>
      <c r="C15824" t="s">
        <v>14</v>
      </c>
      <c r="D15824" t="s">
        <v>34</v>
      </c>
      <c r="E15824" t="s">
        <v>520</v>
      </c>
    </row>
    <row r="15825" spans="1:5" x14ac:dyDescent="0.25">
      <c r="A15825" t="s">
        <v>16075</v>
      </c>
      <c r="B15825" t="s">
        <v>14</v>
      </c>
      <c r="C15825" t="s">
        <v>14</v>
      </c>
      <c r="D15825" t="s">
        <v>34</v>
      </c>
      <c r="E15825" t="s">
        <v>520</v>
      </c>
    </row>
    <row r="15826" spans="1:5" x14ac:dyDescent="0.25">
      <c r="A15826" t="s">
        <v>16076</v>
      </c>
      <c r="B15826" t="s">
        <v>14</v>
      </c>
      <c r="C15826" t="s">
        <v>14</v>
      </c>
      <c r="D15826" t="s">
        <v>34</v>
      </c>
      <c r="E15826" t="s">
        <v>520</v>
      </c>
    </row>
    <row r="15827" spans="1:5" x14ac:dyDescent="0.25">
      <c r="A15827" t="s">
        <v>16077</v>
      </c>
      <c r="B15827" t="s">
        <v>14</v>
      </c>
      <c r="C15827" t="s">
        <v>14</v>
      </c>
      <c r="D15827" t="s">
        <v>34</v>
      </c>
      <c r="E15827" t="s">
        <v>520</v>
      </c>
    </row>
    <row r="15828" spans="1:5" x14ac:dyDescent="0.25">
      <c r="A15828" t="s">
        <v>16078</v>
      </c>
      <c r="B15828" t="s">
        <v>14</v>
      </c>
      <c r="C15828" t="s">
        <v>14</v>
      </c>
      <c r="D15828" t="s">
        <v>34</v>
      </c>
      <c r="E15828" t="s">
        <v>520</v>
      </c>
    </row>
    <row r="15829" spans="1:5" x14ac:dyDescent="0.25">
      <c r="A15829" t="s">
        <v>16079</v>
      </c>
      <c r="B15829" t="s">
        <v>14</v>
      </c>
      <c r="C15829" t="s">
        <v>14</v>
      </c>
      <c r="D15829" t="s">
        <v>64</v>
      </c>
      <c r="E15829" t="s">
        <v>517</v>
      </c>
    </row>
    <row r="15830" spans="1:5" x14ac:dyDescent="0.25">
      <c r="A15830" t="s">
        <v>43738</v>
      </c>
      <c r="B15830" t="s">
        <v>14</v>
      </c>
      <c r="C15830" t="s">
        <v>14</v>
      </c>
      <c r="D15830" t="s">
        <v>34</v>
      </c>
      <c r="E15830" t="s">
        <v>757</v>
      </c>
    </row>
    <row r="15831" spans="1:5" x14ac:dyDescent="0.25">
      <c r="A15831" t="s">
        <v>16080</v>
      </c>
      <c r="B15831" t="s">
        <v>14</v>
      </c>
      <c r="C15831" t="s">
        <v>14</v>
      </c>
      <c r="D15831" t="s">
        <v>34</v>
      </c>
      <c r="E15831" t="s">
        <v>520</v>
      </c>
    </row>
    <row r="15832" spans="1:5" x14ac:dyDescent="0.25">
      <c r="A15832" t="s">
        <v>16084</v>
      </c>
      <c r="B15832" t="s">
        <v>14</v>
      </c>
      <c r="C15832" t="s">
        <v>14</v>
      </c>
      <c r="D15832" t="s">
        <v>34</v>
      </c>
      <c r="E15832" t="s">
        <v>520</v>
      </c>
    </row>
    <row r="15833" spans="1:5" x14ac:dyDescent="0.25">
      <c r="A15833" t="s">
        <v>16082</v>
      </c>
      <c r="B15833" t="s">
        <v>14</v>
      </c>
      <c r="C15833" t="s">
        <v>14</v>
      </c>
      <c r="D15833" t="s">
        <v>34</v>
      </c>
      <c r="E15833" t="s">
        <v>520</v>
      </c>
    </row>
    <row r="15834" spans="1:5" x14ac:dyDescent="0.25">
      <c r="A15834" t="s">
        <v>16083</v>
      </c>
      <c r="B15834" t="s">
        <v>14</v>
      </c>
      <c r="C15834" t="s">
        <v>14</v>
      </c>
      <c r="D15834" t="s">
        <v>34</v>
      </c>
      <c r="E15834" t="s">
        <v>520</v>
      </c>
    </row>
    <row r="15835" spans="1:5" x14ac:dyDescent="0.25">
      <c r="A15835" t="s">
        <v>16081</v>
      </c>
      <c r="B15835" t="s">
        <v>14</v>
      </c>
      <c r="C15835" t="s">
        <v>14</v>
      </c>
      <c r="D15835" t="s">
        <v>34</v>
      </c>
      <c r="E15835" t="s">
        <v>520</v>
      </c>
    </row>
    <row r="15836" spans="1:5" x14ac:dyDescent="0.25">
      <c r="A15836" t="s">
        <v>10287</v>
      </c>
      <c r="B15836" t="s">
        <v>20</v>
      </c>
      <c r="C15836" t="s">
        <v>19</v>
      </c>
      <c r="D15836" t="s">
        <v>33</v>
      </c>
      <c r="E15836" t="s">
        <v>533</v>
      </c>
    </row>
    <row r="15837" spans="1:5" x14ac:dyDescent="0.25">
      <c r="A15837" t="s">
        <v>18512</v>
      </c>
      <c r="B15837" t="s">
        <v>20</v>
      </c>
      <c r="C15837" t="s">
        <v>19</v>
      </c>
      <c r="D15837" t="s">
        <v>33</v>
      </c>
      <c r="E15837" t="s">
        <v>533</v>
      </c>
    </row>
    <row r="15838" spans="1:5" x14ac:dyDescent="0.25">
      <c r="A15838" t="s">
        <v>1858</v>
      </c>
      <c r="B15838" t="s">
        <v>20</v>
      </c>
      <c r="C15838" t="s">
        <v>19</v>
      </c>
      <c r="D15838" t="s">
        <v>33</v>
      </c>
      <c r="E15838" t="s">
        <v>533</v>
      </c>
    </row>
    <row r="15839" spans="1:5" x14ac:dyDescent="0.25">
      <c r="A15839" t="s">
        <v>24579</v>
      </c>
      <c r="B15839" t="s">
        <v>20</v>
      </c>
      <c r="C15839" t="s">
        <v>19</v>
      </c>
      <c r="D15839" t="s">
        <v>33</v>
      </c>
      <c r="E15839" t="s">
        <v>533</v>
      </c>
    </row>
    <row r="15840" spans="1:5" x14ac:dyDescent="0.25">
      <c r="A15840" t="s">
        <v>24691</v>
      </c>
      <c r="B15840" t="s">
        <v>20</v>
      </c>
      <c r="C15840" t="s">
        <v>19</v>
      </c>
      <c r="D15840" t="s">
        <v>33</v>
      </c>
      <c r="E15840" t="s">
        <v>533</v>
      </c>
    </row>
    <row r="15841" spans="1:5" x14ac:dyDescent="0.25">
      <c r="A15841" t="s">
        <v>21346</v>
      </c>
      <c r="B15841" t="s">
        <v>20</v>
      </c>
      <c r="C15841" t="s">
        <v>19</v>
      </c>
      <c r="D15841" t="s">
        <v>33</v>
      </c>
      <c r="E15841" t="s">
        <v>533</v>
      </c>
    </row>
    <row r="15842" spans="1:5" x14ac:dyDescent="0.25">
      <c r="A15842" t="s">
        <v>21145</v>
      </c>
      <c r="B15842" t="s">
        <v>20</v>
      </c>
      <c r="C15842" t="s">
        <v>19</v>
      </c>
      <c r="D15842" t="s">
        <v>69</v>
      </c>
      <c r="E15842" t="s">
        <v>533</v>
      </c>
    </row>
    <row r="15843" spans="1:5" x14ac:dyDescent="0.25">
      <c r="A15843" t="s">
        <v>21144</v>
      </c>
      <c r="B15843" t="s">
        <v>20</v>
      </c>
      <c r="C15843" t="s">
        <v>19</v>
      </c>
      <c r="D15843" t="s">
        <v>69</v>
      </c>
      <c r="E15843" t="s">
        <v>533</v>
      </c>
    </row>
    <row r="15844" spans="1:5" x14ac:dyDescent="0.25">
      <c r="A15844" t="s">
        <v>16095</v>
      </c>
      <c r="B15844" t="s">
        <v>20</v>
      </c>
      <c r="C15844" t="s">
        <v>19</v>
      </c>
      <c r="D15844" t="s">
        <v>33</v>
      </c>
      <c r="E15844" t="s">
        <v>530</v>
      </c>
    </row>
    <row r="15845" spans="1:5" x14ac:dyDescent="0.25">
      <c r="A15845" t="s">
        <v>3417</v>
      </c>
      <c r="B15845" t="s">
        <v>20</v>
      </c>
      <c r="C15845" t="s">
        <v>19</v>
      </c>
      <c r="D15845" t="s">
        <v>33</v>
      </c>
      <c r="E15845" t="s">
        <v>533</v>
      </c>
    </row>
    <row r="15846" spans="1:5" x14ac:dyDescent="0.25">
      <c r="A15846" t="s">
        <v>16094</v>
      </c>
      <c r="B15846" t="s">
        <v>20</v>
      </c>
      <c r="C15846" t="s">
        <v>19</v>
      </c>
      <c r="D15846" t="s">
        <v>33</v>
      </c>
      <c r="E15846" t="s">
        <v>538</v>
      </c>
    </row>
    <row r="15847" spans="1:5" x14ac:dyDescent="0.25">
      <c r="A15847" t="s">
        <v>15887</v>
      </c>
      <c r="B15847" t="s">
        <v>20</v>
      </c>
      <c r="C15847" t="s">
        <v>19</v>
      </c>
      <c r="D15847" t="s">
        <v>33</v>
      </c>
      <c r="E15847" t="s">
        <v>533</v>
      </c>
    </row>
    <row r="15848" spans="1:5" x14ac:dyDescent="0.25">
      <c r="A15848" t="s">
        <v>19370</v>
      </c>
      <c r="B15848" t="s">
        <v>20</v>
      </c>
      <c r="C15848" t="s">
        <v>19</v>
      </c>
      <c r="D15848" t="s">
        <v>33</v>
      </c>
      <c r="E15848" t="s">
        <v>533</v>
      </c>
    </row>
    <row r="15849" spans="1:5" x14ac:dyDescent="0.25">
      <c r="A15849" t="s">
        <v>16098</v>
      </c>
      <c r="B15849" t="s">
        <v>20</v>
      </c>
      <c r="C15849" t="s">
        <v>19</v>
      </c>
      <c r="D15849" t="s">
        <v>33</v>
      </c>
      <c r="E15849" t="s">
        <v>538</v>
      </c>
    </row>
    <row r="15850" spans="1:5" x14ac:dyDescent="0.25">
      <c r="A15850" t="s">
        <v>16099</v>
      </c>
      <c r="B15850" t="s">
        <v>20</v>
      </c>
      <c r="C15850" t="s">
        <v>19</v>
      </c>
      <c r="D15850" t="s">
        <v>33</v>
      </c>
      <c r="E15850" t="s">
        <v>530</v>
      </c>
    </row>
    <row r="15851" spans="1:5" x14ac:dyDescent="0.25">
      <c r="A15851" t="s">
        <v>27930</v>
      </c>
      <c r="B15851" t="s">
        <v>20</v>
      </c>
      <c r="C15851" t="s">
        <v>19</v>
      </c>
      <c r="D15851" t="s">
        <v>33</v>
      </c>
      <c r="E15851" t="s">
        <v>533</v>
      </c>
    </row>
    <row r="15852" spans="1:5" x14ac:dyDescent="0.25">
      <c r="A15852" t="s">
        <v>16101</v>
      </c>
      <c r="B15852" t="s">
        <v>20</v>
      </c>
      <c r="C15852" t="s">
        <v>24</v>
      </c>
      <c r="D15852" t="s">
        <v>33</v>
      </c>
      <c r="E15852" t="s">
        <v>700</v>
      </c>
    </row>
    <row r="15853" spans="1:5" x14ac:dyDescent="0.25">
      <c r="A15853" t="s">
        <v>16103</v>
      </c>
      <c r="B15853" t="s">
        <v>20</v>
      </c>
      <c r="C15853" t="s">
        <v>19</v>
      </c>
      <c r="D15853" t="s">
        <v>33</v>
      </c>
      <c r="E15853" t="s">
        <v>530</v>
      </c>
    </row>
    <row r="15854" spans="1:5" x14ac:dyDescent="0.25">
      <c r="A15854" t="s">
        <v>16102</v>
      </c>
      <c r="B15854" t="s">
        <v>20</v>
      </c>
      <c r="C15854" t="s">
        <v>19</v>
      </c>
      <c r="D15854" t="s">
        <v>33</v>
      </c>
      <c r="E15854" t="s">
        <v>538</v>
      </c>
    </row>
    <row r="15855" spans="1:5" x14ac:dyDescent="0.25">
      <c r="A15855" t="s">
        <v>16104</v>
      </c>
      <c r="B15855" t="s">
        <v>20</v>
      </c>
      <c r="C15855" t="s">
        <v>19</v>
      </c>
      <c r="D15855" t="s">
        <v>33</v>
      </c>
      <c r="E15855" t="s">
        <v>530</v>
      </c>
    </row>
    <row r="15856" spans="1:5" x14ac:dyDescent="0.25">
      <c r="A15856" t="s">
        <v>16105</v>
      </c>
      <c r="B15856" t="s">
        <v>20</v>
      </c>
      <c r="C15856" t="s">
        <v>19</v>
      </c>
      <c r="D15856" t="s">
        <v>33</v>
      </c>
      <c r="E15856" t="s">
        <v>538</v>
      </c>
    </row>
    <row r="15857" spans="1:5" x14ac:dyDescent="0.25">
      <c r="A15857" t="s">
        <v>15796</v>
      </c>
      <c r="B15857" t="s">
        <v>20</v>
      </c>
      <c r="C15857" t="s">
        <v>19</v>
      </c>
      <c r="D15857" t="s">
        <v>33</v>
      </c>
      <c r="E15857" t="s">
        <v>533</v>
      </c>
    </row>
    <row r="15858" spans="1:5" x14ac:dyDescent="0.25">
      <c r="A15858" t="s">
        <v>3423</v>
      </c>
      <c r="B15858" t="s">
        <v>20</v>
      </c>
      <c r="C15858" t="s">
        <v>19</v>
      </c>
      <c r="D15858" t="s">
        <v>33</v>
      </c>
      <c r="E15858" t="s">
        <v>533</v>
      </c>
    </row>
    <row r="15859" spans="1:5" x14ac:dyDescent="0.25">
      <c r="A15859" t="s">
        <v>24116</v>
      </c>
      <c r="B15859" t="s">
        <v>20</v>
      </c>
      <c r="C15859" t="s">
        <v>19</v>
      </c>
      <c r="D15859" t="s">
        <v>33</v>
      </c>
      <c r="E15859" t="s">
        <v>533</v>
      </c>
    </row>
    <row r="15860" spans="1:5" x14ac:dyDescent="0.25">
      <c r="A15860" t="s">
        <v>16109</v>
      </c>
      <c r="B15860" t="s">
        <v>20</v>
      </c>
      <c r="C15860" t="s">
        <v>19</v>
      </c>
      <c r="D15860" t="s">
        <v>33</v>
      </c>
      <c r="E15860" t="s">
        <v>611</v>
      </c>
    </row>
    <row r="15861" spans="1:5" x14ac:dyDescent="0.25">
      <c r="A15861" t="s">
        <v>16110</v>
      </c>
      <c r="B15861" t="s">
        <v>20</v>
      </c>
      <c r="C15861" t="s">
        <v>19</v>
      </c>
      <c r="D15861" t="s">
        <v>33</v>
      </c>
      <c r="E15861" t="s">
        <v>611</v>
      </c>
    </row>
    <row r="15862" spans="1:5" x14ac:dyDescent="0.25">
      <c r="A15862" t="s">
        <v>14870</v>
      </c>
      <c r="B15862" t="s">
        <v>20</v>
      </c>
      <c r="C15862" t="s">
        <v>19</v>
      </c>
      <c r="D15862" t="s">
        <v>33</v>
      </c>
      <c r="E15862" t="s">
        <v>533</v>
      </c>
    </row>
    <row r="15863" spans="1:5" x14ac:dyDescent="0.25">
      <c r="A15863" t="s">
        <v>16111</v>
      </c>
      <c r="B15863" t="s">
        <v>20</v>
      </c>
      <c r="C15863" t="s">
        <v>19</v>
      </c>
      <c r="D15863" t="s">
        <v>33</v>
      </c>
      <c r="E15863" t="s">
        <v>530</v>
      </c>
    </row>
    <row r="15864" spans="1:5" x14ac:dyDescent="0.25">
      <c r="A15864" t="s">
        <v>16787</v>
      </c>
      <c r="B15864" t="s">
        <v>20</v>
      </c>
      <c r="C15864" t="s">
        <v>19</v>
      </c>
      <c r="D15864" t="s">
        <v>33</v>
      </c>
      <c r="E15864" t="s">
        <v>533</v>
      </c>
    </row>
    <row r="15865" spans="1:5" x14ac:dyDescent="0.25">
      <c r="A15865" t="s">
        <v>16114</v>
      </c>
      <c r="B15865" t="s">
        <v>20</v>
      </c>
      <c r="C15865" t="s">
        <v>19</v>
      </c>
      <c r="D15865" t="s">
        <v>33</v>
      </c>
      <c r="E15865" t="s">
        <v>530</v>
      </c>
    </row>
    <row r="15866" spans="1:5" x14ac:dyDescent="0.25">
      <c r="A15866" t="s">
        <v>19204</v>
      </c>
      <c r="B15866" t="s">
        <v>20</v>
      </c>
      <c r="C15866" t="s">
        <v>19</v>
      </c>
      <c r="D15866" t="s">
        <v>33</v>
      </c>
      <c r="E15866" t="s">
        <v>533</v>
      </c>
    </row>
    <row r="15867" spans="1:5" x14ac:dyDescent="0.25">
      <c r="A15867" t="s">
        <v>16116</v>
      </c>
      <c r="B15867" t="s">
        <v>20</v>
      </c>
      <c r="C15867" t="s">
        <v>19</v>
      </c>
      <c r="D15867" t="s">
        <v>33</v>
      </c>
      <c r="E15867" t="s">
        <v>538</v>
      </c>
    </row>
    <row r="15868" spans="1:5" x14ac:dyDescent="0.25">
      <c r="A15868" t="s">
        <v>19208</v>
      </c>
      <c r="B15868" t="s">
        <v>20</v>
      </c>
      <c r="C15868" t="s">
        <v>19</v>
      </c>
      <c r="D15868" t="s">
        <v>33</v>
      </c>
      <c r="E15868" t="s">
        <v>533</v>
      </c>
    </row>
    <row r="15869" spans="1:5" x14ac:dyDescent="0.25">
      <c r="A15869" t="s">
        <v>16118</v>
      </c>
      <c r="B15869" t="s">
        <v>20</v>
      </c>
      <c r="C15869" t="s">
        <v>19</v>
      </c>
      <c r="D15869" t="s">
        <v>33</v>
      </c>
      <c r="E15869" t="s">
        <v>530</v>
      </c>
    </row>
    <row r="15870" spans="1:5" x14ac:dyDescent="0.25">
      <c r="A15870" t="s">
        <v>20662</v>
      </c>
      <c r="B15870" t="s">
        <v>20</v>
      </c>
      <c r="C15870" t="s">
        <v>19</v>
      </c>
      <c r="D15870" t="s">
        <v>33</v>
      </c>
      <c r="E15870" t="s">
        <v>533</v>
      </c>
    </row>
    <row r="15871" spans="1:5" x14ac:dyDescent="0.25">
      <c r="A15871" t="s">
        <v>16120</v>
      </c>
      <c r="B15871" t="s">
        <v>20</v>
      </c>
      <c r="C15871" t="s">
        <v>19</v>
      </c>
      <c r="D15871" t="s">
        <v>33</v>
      </c>
      <c r="E15871" t="s">
        <v>530</v>
      </c>
    </row>
    <row r="15872" spans="1:5" x14ac:dyDescent="0.25">
      <c r="A15872" t="s">
        <v>6439</v>
      </c>
      <c r="B15872" t="s">
        <v>20</v>
      </c>
      <c r="C15872" t="s">
        <v>19</v>
      </c>
      <c r="D15872" t="s">
        <v>33</v>
      </c>
      <c r="E15872" t="s">
        <v>533</v>
      </c>
    </row>
    <row r="15873" spans="1:5" x14ac:dyDescent="0.25">
      <c r="A15873" t="s">
        <v>16122</v>
      </c>
      <c r="B15873" t="s">
        <v>20</v>
      </c>
      <c r="C15873" t="s">
        <v>21</v>
      </c>
      <c r="D15873" t="s">
        <v>33</v>
      </c>
      <c r="E15873" t="s">
        <v>582</v>
      </c>
    </row>
    <row r="15874" spans="1:5" x14ac:dyDescent="0.25">
      <c r="A15874" t="s">
        <v>22163</v>
      </c>
      <c r="B15874" t="s">
        <v>20</v>
      </c>
      <c r="C15874" t="s">
        <v>19</v>
      </c>
      <c r="D15874" t="s">
        <v>33</v>
      </c>
      <c r="E15874" t="s">
        <v>533</v>
      </c>
    </row>
    <row r="15875" spans="1:5" x14ac:dyDescent="0.25">
      <c r="A15875" t="s">
        <v>16123</v>
      </c>
      <c r="B15875" t="s">
        <v>20</v>
      </c>
      <c r="C15875" t="s">
        <v>23</v>
      </c>
      <c r="D15875" t="s">
        <v>33</v>
      </c>
      <c r="E15875" t="s">
        <v>740</v>
      </c>
    </row>
    <row r="15876" spans="1:5" x14ac:dyDescent="0.25">
      <c r="A15876" t="s">
        <v>19711</v>
      </c>
      <c r="B15876" t="s">
        <v>20</v>
      </c>
      <c r="C15876" t="s">
        <v>19</v>
      </c>
      <c r="D15876" t="s">
        <v>33</v>
      </c>
      <c r="E15876" t="s">
        <v>533</v>
      </c>
    </row>
    <row r="15877" spans="1:5" x14ac:dyDescent="0.25">
      <c r="A15877" t="s">
        <v>16126</v>
      </c>
      <c r="B15877" t="s">
        <v>20</v>
      </c>
      <c r="C15877" t="s">
        <v>19</v>
      </c>
      <c r="D15877" t="s">
        <v>33</v>
      </c>
      <c r="E15877" t="s">
        <v>530</v>
      </c>
    </row>
    <row r="15878" spans="1:5" x14ac:dyDescent="0.25">
      <c r="A15878" t="s">
        <v>4820</v>
      </c>
      <c r="B15878" t="s">
        <v>20</v>
      </c>
      <c r="C15878" t="s">
        <v>22</v>
      </c>
      <c r="D15878" t="s">
        <v>33</v>
      </c>
      <c r="E15878" t="s">
        <v>629</v>
      </c>
    </row>
    <row r="15879" spans="1:5" x14ac:dyDescent="0.25">
      <c r="A15879" t="s">
        <v>16128</v>
      </c>
      <c r="B15879" t="s">
        <v>20</v>
      </c>
      <c r="C15879" t="s">
        <v>19</v>
      </c>
      <c r="D15879" t="s">
        <v>33</v>
      </c>
      <c r="E15879" t="s">
        <v>530</v>
      </c>
    </row>
    <row r="15880" spans="1:5" x14ac:dyDescent="0.25">
      <c r="A15880" t="s">
        <v>19712</v>
      </c>
      <c r="B15880" t="s">
        <v>20</v>
      </c>
      <c r="C15880" t="s">
        <v>22</v>
      </c>
      <c r="D15880" t="s">
        <v>33</v>
      </c>
      <c r="E15880" t="s">
        <v>629</v>
      </c>
    </row>
    <row r="15881" spans="1:5" x14ac:dyDescent="0.25">
      <c r="A15881" t="s">
        <v>43739</v>
      </c>
      <c r="B15881" t="s">
        <v>20</v>
      </c>
      <c r="C15881" t="s">
        <v>19</v>
      </c>
      <c r="D15881" t="s">
        <v>66</v>
      </c>
      <c r="E15881" t="s">
        <v>562</v>
      </c>
    </row>
    <row r="15882" spans="1:5" x14ac:dyDescent="0.25">
      <c r="A15882" t="s">
        <v>27162</v>
      </c>
      <c r="B15882" t="s">
        <v>20</v>
      </c>
      <c r="C15882" t="s">
        <v>22</v>
      </c>
      <c r="D15882" t="s">
        <v>33</v>
      </c>
      <c r="E15882" t="s">
        <v>629</v>
      </c>
    </row>
    <row r="15883" spans="1:5" x14ac:dyDescent="0.25">
      <c r="A15883" t="s">
        <v>16130</v>
      </c>
      <c r="B15883" t="s">
        <v>20</v>
      </c>
      <c r="C15883" t="s">
        <v>19</v>
      </c>
      <c r="D15883" t="s">
        <v>33</v>
      </c>
      <c r="E15883" t="s">
        <v>538</v>
      </c>
    </row>
    <row r="15884" spans="1:5" x14ac:dyDescent="0.25">
      <c r="A15884" t="s">
        <v>16131</v>
      </c>
      <c r="B15884" t="s">
        <v>20</v>
      </c>
      <c r="C15884" t="s">
        <v>19</v>
      </c>
      <c r="D15884" t="s">
        <v>33</v>
      </c>
      <c r="E15884" t="s">
        <v>530</v>
      </c>
    </row>
    <row r="15885" spans="1:5" x14ac:dyDescent="0.25">
      <c r="A15885" t="s">
        <v>27246</v>
      </c>
      <c r="B15885" t="s">
        <v>20</v>
      </c>
      <c r="C15885" t="s">
        <v>22</v>
      </c>
      <c r="D15885" t="s">
        <v>33</v>
      </c>
      <c r="E15885" t="s">
        <v>629</v>
      </c>
    </row>
    <row r="15886" spans="1:5" x14ac:dyDescent="0.25">
      <c r="A15886" t="s">
        <v>16132</v>
      </c>
      <c r="B15886" t="s">
        <v>20</v>
      </c>
      <c r="C15886" t="s">
        <v>19</v>
      </c>
      <c r="D15886" t="s">
        <v>33</v>
      </c>
      <c r="E15886" t="s">
        <v>538</v>
      </c>
    </row>
    <row r="15887" spans="1:5" x14ac:dyDescent="0.25">
      <c r="A15887" t="s">
        <v>19381</v>
      </c>
      <c r="B15887" t="s">
        <v>20</v>
      </c>
      <c r="C15887" t="s">
        <v>19</v>
      </c>
      <c r="D15887" t="s">
        <v>33</v>
      </c>
      <c r="E15887" t="s">
        <v>533</v>
      </c>
    </row>
    <row r="15888" spans="1:5" x14ac:dyDescent="0.25">
      <c r="A15888" t="s">
        <v>16135</v>
      </c>
      <c r="B15888" t="s">
        <v>20</v>
      </c>
      <c r="C15888" t="s">
        <v>19</v>
      </c>
      <c r="D15888" t="s">
        <v>33</v>
      </c>
      <c r="E15888" t="s">
        <v>530</v>
      </c>
    </row>
    <row r="15889" spans="1:5" x14ac:dyDescent="0.25">
      <c r="A15889" t="s">
        <v>10271</v>
      </c>
      <c r="B15889" t="s">
        <v>20</v>
      </c>
      <c r="C15889" t="s">
        <v>19</v>
      </c>
      <c r="D15889" t="s">
        <v>33</v>
      </c>
      <c r="E15889" t="s">
        <v>533</v>
      </c>
    </row>
    <row r="15890" spans="1:5" x14ac:dyDescent="0.25">
      <c r="A15890" t="s">
        <v>43740</v>
      </c>
      <c r="B15890" t="s">
        <v>20</v>
      </c>
      <c r="C15890" t="s">
        <v>19</v>
      </c>
      <c r="D15890" t="s">
        <v>66</v>
      </c>
      <c r="E15890" t="s">
        <v>531</v>
      </c>
    </row>
    <row r="15891" spans="1:5" x14ac:dyDescent="0.25">
      <c r="A15891" t="s">
        <v>19380</v>
      </c>
      <c r="B15891" t="s">
        <v>20</v>
      </c>
      <c r="C15891" t="s">
        <v>19</v>
      </c>
      <c r="D15891" t="s">
        <v>33</v>
      </c>
      <c r="E15891" t="s">
        <v>533</v>
      </c>
    </row>
    <row r="15892" spans="1:5" x14ac:dyDescent="0.25">
      <c r="A15892" t="s">
        <v>16137</v>
      </c>
      <c r="B15892" t="s">
        <v>20</v>
      </c>
      <c r="C15892" t="s">
        <v>19</v>
      </c>
      <c r="D15892" t="s">
        <v>33</v>
      </c>
      <c r="E15892" t="s">
        <v>530</v>
      </c>
    </row>
    <row r="15893" spans="1:5" x14ac:dyDescent="0.25">
      <c r="A15893" t="s">
        <v>15840</v>
      </c>
      <c r="B15893" t="s">
        <v>20</v>
      </c>
      <c r="C15893" t="s">
        <v>19</v>
      </c>
      <c r="D15893" t="s">
        <v>33</v>
      </c>
      <c r="E15893" t="s">
        <v>533</v>
      </c>
    </row>
    <row r="15894" spans="1:5" x14ac:dyDescent="0.25">
      <c r="A15894" t="s">
        <v>16139</v>
      </c>
      <c r="B15894" t="s">
        <v>20</v>
      </c>
      <c r="C15894" t="s">
        <v>19</v>
      </c>
      <c r="D15894" t="s">
        <v>33</v>
      </c>
      <c r="E15894" t="s">
        <v>530</v>
      </c>
    </row>
    <row r="15895" spans="1:5" x14ac:dyDescent="0.25">
      <c r="A15895" t="s">
        <v>3839</v>
      </c>
      <c r="B15895" t="s">
        <v>20</v>
      </c>
      <c r="C15895" t="s">
        <v>19</v>
      </c>
      <c r="D15895" t="s">
        <v>33</v>
      </c>
      <c r="E15895" t="s">
        <v>533</v>
      </c>
    </row>
    <row r="15896" spans="1:5" x14ac:dyDescent="0.25">
      <c r="A15896" t="s">
        <v>20044</v>
      </c>
      <c r="B15896" t="s">
        <v>20</v>
      </c>
      <c r="C15896" t="s">
        <v>19</v>
      </c>
      <c r="D15896" t="s">
        <v>33</v>
      </c>
      <c r="E15896" t="s">
        <v>533</v>
      </c>
    </row>
    <row r="15897" spans="1:5" x14ac:dyDescent="0.25">
      <c r="A15897" t="s">
        <v>8307</v>
      </c>
      <c r="B15897" t="s">
        <v>20</v>
      </c>
      <c r="C15897" t="s">
        <v>19</v>
      </c>
      <c r="D15897" t="s">
        <v>33</v>
      </c>
      <c r="E15897" t="s">
        <v>533</v>
      </c>
    </row>
    <row r="15898" spans="1:5" x14ac:dyDescent="0.25">
      <c r="A15898" t="s">
        <v>16142</v>
      </c>
      <c r="B15898" t="s">
        <v>16</v>
      </c>
      <c r="C15898" t="s">
        <v>17</v>
      </c>
      <c r="D15898" t="s">
        <v>65</v>
      </c>
      <c r="E15898" t="s">
        <v>653</v>
      </c>
    </row>
    <row r="15899" spans="1:5" x14ac:dyDescent="0.25">
      <c r="A15899" t="s">
        <v>16347</v>
      </c>
      <c r="B15899" t="s">
        <v>20</v>
      </c>
      <c r="C15899" t="s">
        <v>19</v>
      </c>
      <c r="D15899" t="s">
        <v>33</v>
      </c>
      <c r="E15899" t="s">
        <v>533</v>
      </c>
    </row>
    <row r="15900" spans="1:5" x14ac:dyDescent="0.25">
      <c r="A15900" t="s">
        <v>16144</v>
      </c>
      <c r="B15900" t="s">
        <v>20</v>
      </c>
      <c r="C15900" t="s">
        <v>19</v>
      </c>
      <c r="D15900" t="s">
        <v>33</v>
      </c>
      <c r="E15900" t="s">
        <v>538</v>
      </c>
    </row>
    <row r="15901" spans="1:5" x14ac:dyDescent="0.25">
      <c r="A15901" t="s">
        <v>16145</v>
      </c>
      <c r="B15901" t="s">
        <v>20</v>
      </c>
      <c r="C15901" t="s">
        <v>19</v>
      </c>
      <c r="D15901" t="s">
        <v>33</v>
      </c>
      <c r="E15901" t="s">
        <v>530</v>
      </c>
    </row>
    <row r="15902" spans="1:5" x14ac:dyDescent="0.25">
      <c r="A15902" t="s">
        <v>19791</v>
      </c>
      <c r="B15902" t="s">
        <v>20</v>
      </c>
      <c r="C15902" t="s">
        <v>19</v>
      </c>
      <c r="D15902" t="s">
        <v>33</v>
      </c>
      <c r="E15902" t="s">
        <v>533</v>
      </c>
    </row>
    <row r="15903" spans="1:5" x14ac:dyDescent="0.25">
      <c r="A15903" t="s">
        <v>16148</v>
      </c>
      <c r="B15903" t="s">
        <v>20</v>
      </c>
      <c r="C15903" t="s">
        <v>22</v>
      </c>
      <c r="D15903" t="s">
        <v>33</v>
      </c>
      <c r="E15903" t="s">
        <v>536</v>
      </c>
    </row>
    <row r="15904" spans="1:5" x14ac:dyDescent="0.25">
      <c r="A15904" t="s">
        <v>15136</v>
      </c>
      <c r="B15904" t="s">
        <v>20</v>
      </c>
      <c r="C15904" t="s">
        <v>19</v>
      </c>
      <c r="D15904" t="s">
        <v>33</v>
      </c>
      <c r="E15904" t="s">
        <v>533</v>
      </c>
    </row>
    <row r="15905" spans="1:5" x14ac:dyDescent="0.25">
      <c r="A15905" t="s">
        <v>14755</v>
      </c>
      <c r="B15905" t="s">
        <v>20</v>
      </c>
      <c r="C15905" t="s">
        <v>19</v>
      </c>
      <c r="D15905" t="s">
        <v>33</v>
      </c>
      <c r="E15905" t="s">
        <v>533</v>
      </c>
    </row>
    <row r="15906" spans="1:5" x14ac:dyDescent="0.25">
      <c r="A15906" t="s">
        <v>16151</v>
      </c>
      <c r="B15906" t="s">
        <v>20</v>
      </c>
      <c r="C15906" t="s">
        <v>19</v>
      </c>
      <c r="D15906" t="s">
        <v>33</v>
      </c>
      <c r="E15906" t="s">
        <v>530</v>
      </c>
    </row>
    <row r="15907" spans="1:5" x14ac:dyDescent="0.25">
      <c r="A15907" t="s">
        <v>17871</v>
      </c>
      <c r="B15907" t="s">
        <v>20</v>
      </c>
      <c r="C15907" t="s">
        <v>19</v>
      </c>
      <c r="D15907" t="s">
        <v>33</v>
      </c>
      <c r="E15907" t="s">
        <v>533</v>
      </c>
    </row>
    <row r="15908" spans="1:5" x14ac:dyDescent="0.25">
      <c r="A15908" t="s">
        <v>15011</v>
      </c>
      <c r="B15908" t="s">
        <v>20</v>
      </c>
      <c r="C15908" t="s">
        <v>19</v>
      </c>
      <c r="D15908" t="s">
        <v>33</v>
      </c>
      <c r="E15908" t="s">
        <v>533</v>
      </c>
    </row>
    <row r="15909" spans="1:5" x14ac:dyDescent="0.25">
      <c r="A15909" t="s">
        <v>16154</v>
      </c>
      <c r="B15909" t="s">
        <v>20</v>
      </c>
      <c r="C15909" t="s">
        <v>21</v>
      </c>
      <c r="D15909" t="s">
        <v>33</v>
      </c>
      <c r="E15909" t="s">
        <v>582</v>
      </c>
    </row>
    <row r="15910" spans="1:5" x14ac:dyDescent="0.25">
      <c r="A15910" t="s">
        <v>16038</v>
      </c>
      <c r="B15910" t="s">
        <v>20</v>
      </c>
      <c r="C15910" t="s">
        <v>19</v>
      </c>
      <c r="D15910" t="s">
        <v>33</v>
      </c>
      <c r="E15910" t="s">
        <v>533</v>
      </c>
    </row>
    <row r="15911" spans="1:5" x14ac:dyDescent="0.25">
      <c r="A15911" t="s">
        <v>16156</v>
      </c>
      <c r="B15911" t="s">
        <v>20</v>
      </c>
      <c r="C15911" t="s">
        <v>19</v>
      </c>
      <c r="D15911" t="s">
        <v>33</v>
      </c>
      <c r="E15911" t="s">
        <v>530</v>
      </c>
    </row>
    <row r="15912" spans="1:5" x14ac:dyDescent="0.25">
      <c r="A15912" t="s">
        <v>16036</v>
      </c>
      <c r="B15912" t="s">
        <v>20</v>
      </c>
      <c r="C15912" t="s">
        <v>19</v>
      </c>
      <c r="D15912" t="s">
        <v>33</v>
      </c>
      <c r="E15912" t="s">
        <v>533</v>
      </c>
    </row>
    <row r="15913" spans="1:5" x14ac:dyDescent="0.25">
      <c r="A15913" t="s">
        <v>16158</v>
      </c>
      <c r="B15913" t="s">
        <v>20</v>
      </c>
      <c r="C15913" t="s">
        <v>19</v>
      </c>
      <c r="D15913" t="s">
        <v>33</v>
      </c>
      <c r="E15913" t="s">
        <v>530</v>
      </c>
    </row>
    <row r="15914" spans="1:5" x14ac:dyDescent="0.25">
      <c r="A15914" t="s">
        <v>18085</v>
      </c>
      <c r="B15914" t="s">
        <v>20</v>
      </c>
      <c r="C15914" t="s">
        <v>19</v>
      </c>
      <c r="D15914" t="s">
        <v>33</v>
      </c>
      <c r="E15914" t="s">
        <v>533</v>
      </c>
    </row>
    <row r="15915" spans="1:5" x14ac:dyDescent="0.25">
      <c r="A15915" t="s">
        <v>16160</v>
      </c>
      <c r="B15915" t="s">
        <v>20</v>
      </c>
      <c r="C15915" t="s">
        <v>22</v>
      </c>
      <c r="D15915" t="s">
        <v>33</v>
      </c>
      <c r="E15915" t="s">
        <v>693</v>
      </c>
    </row>
    <row r="15916" spans="1:5" x14ac:dyDescent="0.25">
      <c r="A15916" t="s">
        <v>18240</v>
      </c>
      <c r="B15916" t="s">
        <v>20</v>
      </c>
      <c r="C15916" t="s">
        <v>19</v>
      </c>
      <c r="D15916" t="s">
        <v>33</v>
      </c>
      <c r="E15916" t="s">
        <v>533</v>
      </c>
    </row>
    <row r="15917" spans="1:5" x14ac:dyDescent="0.25">
      <c r="A15917" t="s">
        <v>24577</v>
      </c>
      <c r="B15917" t="s">
        <v>20</v>
      </c>
      <c r="C15917" t="s">
        <v>19</v>
      </c>
      <c r="D15917" t="s">
        <v>33</v>
      </c>
      <c r="E15917" t="s">
        <v>533</v>
      </c>
    </row>
    <row r="15918" spans="1:5" x14ac:dyDescent="0.25">
      <c r="A15918" t="s">
        <v>4106</v>
      </c>
      <c r="B15918" t="s">
        <v>20</v>
      </c>
      <c r="C15918" t="s">
        <v>19</v>
      </c>
      <c r="D15918" t="s">
        <v>33</v>
      </c>
      <c r="E15918" t="s">
        <v>533</v>
      </c>
    </row>
    <row r="15919" spans="1:5" x14ac:dyDescent="0.25">
      <c r="A15919" t="s">
        <v>3799</v>
      </c>
      <c r="B15919" t="s">
        <v>20</v>
      </c>
      <c r="C15919" t="s">
        <v>19</v>
      </c>
      <c r="D15919" t="s">
        <v>33</v>
      </c>
      <c r="E15919" t="s">
        <v>533</v>
      </c>
    </row>
    <row r="15920" spans="1:5" x14ac:dyDescent="0.25">
      <c r="A15920" t="s">
        <v>16165</v>
      </c>
      <c r="B15920" t="s">
        <v>20</v>
      </c>
      <c r="C15920" t="s">
        <v>19</v>
      </c>
      <c r="D15920" t="s">
        <v>33</v>
      </c>
      <c r="E15920" t="s">
        <v>530</v>
      </c>
    </row>
    <row r="15921" spans="1:5" x14ac:dyDescent="0.25">
      <c r="A15921" t="s">
        <v>19730</v>
      </c>
      <c r="B15921" t="s">
        <v>20</v>
      </c>
      <c r="C15921" t="s">
        <v>19</v>
      </c>
      <c r="D15921" t="s">
        <v>33</v>
      </c>
      <c r="E15921" t="s">
        <v>533</v>
      </c>
    </row>
    <row r="15922" spans="1:5" x14ac:dyDescent="0.25">
      <c r="A15922" t="s">
        <v>16168</v>
      </c>
      <c r="B15922" t="s">
        <v>20</v>
      </c>
      <c r="C15922" t="s">
        <v>23</v>
      </c>
      <c r="D15922" t="s">
        <v>33</v>
      </c>
      <c r="E15922" t="s">
        <v>740</v>
      </c>
    </row>
    <row r="15923" spans="1:5" x14ac:dyDescent="0.25">
      <c r="A15923" t="s">
        <v>19734</v>
      </c>
      <c r="B15923" t="s">
        <v>20</v>
      </c>
      <c r="C15923" t="s">
        <v>19</v>
      </c>
      <c r="D15923" t="s">
        <v>33</v>
      </c>
      <c r="E15923" t="s">
        <v>533</v>
      </c>
    </row>
    <row r="15924" spans="1:5" x14ac:dyDescent="0.25">
      <c r="A15924" t="s">
        <v>3876</v>
      </c>
      <c r="B15924" t="s">
        <v>20</v>
      </c>
      <c r="C15924" t="s">
        <v>19</v>
      </c>
      <c r="D15924" t="s">
        <v>33</v>
      </c>
      <c r="E15924" t="s">
        <v>533</v>
      </c>
    </row>
    <row r="15925" spans="1:5" x14ac:dyDescent="0.25">
      <c r="A15925" t="s">
        <v>16169</v>
      </c>
      <c r="B15925" t="s">
        <v>20</v>
      </c>
      <c r="C15925" t="s">
        <v>21</v>
      </c>
      <c r="D15925" t="s">
        <v>33</v>
      </c>
      <c r="E15925" t="s">
        <v>582</v>
      </c>
    </row>
    <row r="15926" spans="1:5" x14ac:dyDescent="0.25">
      <c r="A15926" t="s">
        <v>16171</v>
      </c>
      <c r="B15926" t="s">
        <v>16</v>
      </c>
      <c r="C15926" t="s">
        <v>17</v>
      </c>
      <c r="D15926" t="s">
        <v>33</v>
      </c>
      <c r="E15926" t="s">
        <v>653</v>
      </c>
    </row>
    <row r="15927" spans="1:5" x14ac:dyDescent="0.25">
      <c r="A15927" t="s">
        <v>16172</v>
      </c>
      <c r="B15927" t="s">
        <v>20</v>
      </c>
      <c r="C15927" t="s">
        <v>19</v>
      </c>
      <c r="D15927" t="s">
        <v>33</v>
      </c>
      <c r="E15927" t="s">
        <v>530</v>
      </c>
    </row>
    <row r="15928" spans="1:5" x14ac:dyDescent="0.25">
      <c r="A15928" t="s">
        <v>6340</v>
      </c>
      <c r="B15928" t="s">
        <v>20</v>
      </c>
      <c r="C15928" t="s">
        <v>19</v>
      </c>
      <c r="D15928" t="s">
        <v>33</v>
      </c>
      <c r="E15928" t="s">
        <v>533</v>
      </c>
    </row>
    <row r="15929" spans="1:5" x14ac:dyDescent="0.25">
      <c r="A15929" t="s">
        <v>23222</v>
      </c>
      <c r="B15929" t="s">
        <v>20</v>
      </c>
      <c r="C15929" t="s">
        <v>19</v>
      </c>
      <c r="D15929" t="s">
        <v>33</v>
      </c>
      <c r="E15929" t="s">
        <v>533</v>
      </c>
    </row>
    <row r="15930" spans="1:5" x14ac:dyDescent="0.25">
      <c r="A15930" t="s">
        <v>16175</v>
      </c>
      <c r="B15930" t="s">
        <v>20</v>
      </c>
      <c r="C15930" t="s">
        <v>19</v>
      </c>
      <c r="D15930" t="s">
        <v>33</v>
      </c>
      <c r="E15930" t="s">
        <v>530</v>
      </c>
    </row>
    <row r="15931" spans="1:5" x14ac:dyDescent="0.25">
      <c r="A15931" t="s">
        <v>16176</v>
      </c>
      <c r="B15931" t="s">
        <v>16</v>
      </c>
      <c r="C15931" t="s">
        <v>17</v>
      </c>
      <c r="D15931" t="s">
        <v>33</v>
      </c>
      <c r="E15931" t="s">
        <v>653</v>
      </c>
    </row>
    <row r="15932" spans="1:5" x14ac:dyDescent="0.25">
      <c r="A15932" t="s">
        <v>4107</v>
      </c>
      <c r="B15932" t="s">
        <v>20</v>
      </c>
      <c r="C15932" t="s">
        <v>19</v>
      </c>
      <c r="D15932" t="s">
        <v>33</v>
      </c>
      <c r="E15932" t="s">
        <v>533</v>
      </c>
    </row>
    <row r="15933" spans="1:5" x14ac:dyDescent="0.25">
      <c r="A15933" t="s">
        <v>16178</v>
      </c>
      <c r="B15933" t="s">
        <v>20</v>
      </c>
      <c r="C15933" t="s">
        <v>21</v>
      </c>
      <c r="D15933" t="s">
        <v>33</v>
      </c>
      <c r="E15933" t="s">
        <v>581</v>
      </c>
    </row>
    <row r="15934" spans="1:5" x14ac:dyDescent="0.25">
      <c r="A15934" t="s">
        <v>16179</v>
      </c>
      <c r="B15934" t="s">
        <v>20</v>
      </c>
      <c r="C15934" t="s">
        <v>21</v>
      </c>
      <c r="D15934" t="s">
        <v>33</v>
      </c>
      <c r="E15934" t="s">
        <v>582</v>
      </c>
    </row>
    <row r="15935" spans="1:5" x14ac:dyDescent="0.25">
      <c r="A15935" t="s">
        <v>27215</v>
      </c>
      <c r="B15935" t="s">
        <v>20</v>
      </c>
      <c r="C15935" t="s">
        <v>25</v>
      </c>
      <c r="D15935" t="s">
        <v>33</v>
      </c>
      <c r="E15935" t="s">
        <v>707</v>
      </c>
    </row>
    <row r="15936" spans="1:5" x14ac:dyDescent="0.25">
      <c r="A15936" t="s">
        <v>16181</v>
      </c>
      <c r="B15936" t="s">
        <v>20</v>
      </c>
      <c r="C15936" t="s">
        <v>19</v>
      </c>
      <c r="D15936" t="s">
        <v>33</v>
      </c>
      <c r="E15936" t="s">
        <v>538</v>
      </c>
    </row>
    <row r="15937" spans="1:5" x14ac:dyDescent="0.25">
      <c r="A15937" t="s">
        <v>16183</v>
      </c>
      <c r="B15937" t="s">
        <v>20</v>
      </c>
      <c r="C15937" t="s">
        <v>19</v>
      </c>
      <c r="D15937" t="s">
        <v>33</v>
      </c>
      <c r="E15937" t="s">
        <v>530</v>
      </c>
    </row>
    <row r="15938" spans="1:5" x14ac:dyDescent="0.25">
      <c r="A15938" t="s">
        <v>27234</v>
      </c>
      <c r="B15938" t="s">
        <v>20</v>
      </c>
      <c r="C15938" t="s">
        <v>25</v>
      </c>
      <c r="D15938" t="s">
        <v>33</v>
      </c>
      <c r="E15938" t="s">
        <v>707</v>
      </c>
    </row>
    <row r="15939" spans="1:5" x14ac:dyDescent="0.25">
      <c r="A15939" t="s">
        <v>43741</v>
      </c>
      <c r="B15939" t="s">
        <v>16</v>
      </c>
      <c r="C15939" t="s">
        <v>17</v>
      </c>
      <c r="D15939" t="s">
        <v>33</v>
      </c>
      <c r="E15939" t="s">
        <v>653</v>
      </c>
    </row>
    <row r="15940" spans="1:5" x14ac:dyDescent="0.25">
      <c r="A15940" t="s">
        <v>26533</v>
      </c>
      <c r="B15940" t="s">
        <v>20</v>
      </c>
      <c r="C15940" t="s">
        <v>19</v>
      </c>
      <c r="D15940" t="s">
        <v>33</v>
      </c>
      <c r="E15940" t="s">
        <v>533</v>
      </c>
    </row>
    <row r="15941" spans="1:5" x14ac:dyDescent="0.25">
      <c r="A15941" t="s">
        <v>16185</v>
      </c>
      <c r="B15941" t="s">
        <v>20</v>
      </c>
      <c r="C15941" t="s">
        <v>19</v>
      </c>
      <c r="D15941" t="s">
        <v>33</v>
      </c>
      <c r="E15941" t="s">
        <v>538</v>
      </c>
    </row>
    <row r="15942" spans="1:5" x14ac:dyDescent="0.25">
      <c r="A15942" t="s">
        <v>16186</v>
      </c>
      <c r="B15942" t="s">
        <v>20</v>
      </c>
      <c r="C15942" t="s">
        <v>19</v>
      </c>
      <c r="D15942" t="s">
        <v>33</v>
      </c>
      <c r="E15942" t="s">
        <v>530</v>
      </c>
    </row>
    <row r="15943" spans="1:5" x14ac:dyDescent="0.25">
      <c r="A15943" t="s">
        <v>11526</v>
      </c>
      <c r="B15943" t="s">
        <v>20</v>
      </c>
      <c r="C15943" t="s">
        <v>19</v>
      </c>
      <c r="D15943" t="s">
        <v>33</v>
      </c>
      <c r="E15943" t="s">
        <v>533</v>
      </c>
    </row>
    <row r="15944" spans="1:5" x14ac:dyDescent="0.25">
      <c r="A15944" t="s">
        <v>16188</v>
      </c>
      <c r="B15944" t="s">
        <v>20</v>
      </c>
      <c r="C15944" t="s">
        <v>21</v>
      </c>
      <c r="D15944" t="s">
        <v>33</v>
      </c>
      <c r="E15944" t="s">
        <v>581</v>
      </c>
    </row>
    <row r="15945" spans="1:5" x14ac:dyDescent="0.25">
      <c r="A15945" t="s">
        <v>16189</v>
      </c>
      <c r="B15945" t="s">
        <v>20</v>
      </c>
      <c r="C15945" t="s">
        <v>21</v>
      </c>
      <c r="D15945" t="s">
        <v>33</v>
      </c>
      <c r="E15945" t="s">
        <v>582</v>
      </c>
    </row>
    <row r="15946" spans="1:5" x14ac:dyDescent="0.25">
      <c r="A15946" t="s">
        <v>21275</v>
      </c>
      <c r="B15946" t="s">
        <v>20</v>
      </c>
      <c r="C15946" t="s">
        <v>19</v>
      </c>
      <c r="D15946" t="s">
        <v>33</v>
      </c>
      <c r="E15946" t="s">
        <v>533</v>
      </c>
    </row>
    <row r="15947" spans="1:5" x14ac:dyDescent="0.25">
      <c r="A15947" t="s">
        <v>16191</v>
      </c>
      <c r="B15947" t="s">
        <v>20</v>
      </c>
      <c r="C15947" t="s">
        <v>19</v>
      </c>
      <c r="D15947" t="s">
        <v>33</v>
      </c>
      <c r="E15947" t="s">
        <v>530</v>
      </c>
    </row>
    <row r="15948" spans="1:5" x14ac:dyDescent="0.25">
      <c r="A15948" t="s">
        <v>6530</v>
      </c>
      <c r="B15948" t="s">
        <v>20</v>
      </c>
      <c r="C15948" t="s">
        <v>19</v>
      </c>
      <c r="D15948" t="s">
        <v>33</v>
      </c>
      <c r="E15948" t="s">
        <v>533</v>
      </c>
    </row>
    <row r="15949" spans="1:5" x14ac:dyDescent="0.25">
      <c r="A15949" t="s">
        <v>16193</v>
      </c>
      <c r="B15949" t="s">
        <v>20</v>
      </c>
      <c r="C15949" t="s">
        <v>19</v>
      </c>
      <c r="D15949" t="s">
        <v>33</v>
      </c>
      <c r="E15949" t="s">
        <v>538</v>
      </c>
    </row>
    <row r="15950" spans="1:5" x14ac:dyDescent="0.25">
      <c r="A15950" t="s">
        <v>16194</v>
      </c>
      <c r="B15950" t="s">
        <v>20</v>
      </c>
      <c r="C15950" t="s">
        <v>19</v>
      </c>
      <c r="D15950" t="s">
        <v>33</v>
      </c>
      <c r="E15950" t="s">
        <v>530</v>
      </c>
    </row>
    <row r="15951" spans="1:5" x14ac:dyDescent="0.25">
      <c r="A15951" t="s">
        <v>8199</v>
      </c>
      <c r="B15951" t="s">
        <v>20</v>
      </c>
      <c r="C15951" t="s">
        <v>19</v>
      </c>
      <c r="D15951" t="s">
        <v>33</v>
      </c>
      <c r="E15951" t="s">
        <v>533</v>
      </c>
    </row>
    <row r="15952" spans="1:5" x14ac:dyDescent="0.25">
      <c r="A15952" t="s">
        <v>16196</v>
      </c>
      <c r="B15952" t="s">
        <v>20</v>
      </c>
      <c r="C15952" t="s">
        <v>21</v>
      </c>
      <c r="D15952" t="s">
        <v>33</v>
      </c>
      <c r="E15952" t="s">
        <v>581</v>
      </c>
    </row>
    <row r="15953" spans="1:5" x14ac:dyDescent="0.25">
      <c r="A15953" t="s">
        <v>16197</v>
      </c>
      <c r="B15953" t="s">
        <v>20</v>
      </c>
      <c r="C15953" t="s">
        <v>21</v>
      </c>
      <c r="D15953" t="s">
        <v>33</v>
      </c>
      <c r="E15953" t="s">
        <v>582</v>
      </c>
    </row>
    <row r="15954" spans="1:5" x14ac:dyDescent="0.25">
      <c r="A15954" t="s">
        <v>16199</v>
      </c>
      <c r="B15954" t="s">
        <v>20</v>
      </c>
      <c r="C15954" t="s">
        <v>21</v>
      </c>
      <c r="D15954" t="s">
        <v>33</v>
      </c>
      <c r="E15954" t="s">
        <v>582</v>
      </c>
    </row>
    <row r="15955" spans="1:5" x14ac:dyDescent="0.25">
      <c r="A15955" t="s">
        <v>3980</v>
      </c>
      <c r="B15955" t="s">
        <v>20</v>
      </c>
      <c r="C15955" t="s">
        <v>19</v>
      </c>
      <c r="D15955" t="s">
        <v>33</v>
      </c>
      <c r="E15955" t="s">
        <v>533</v>
      </c>
    </row>
    <row r="15956" spans="1:5" x14ac:dyDescent="0.25">
      <c r="A15956" t="s">
        <v>16200</v>
      </c>
      <c r="B15956" t="s">
        <v>20</v>
      </c>
      <c r="C15956" t="s">
        <v>21</v>
      </c>
      <c r="D15956" t="s">
        <v>33</v>
      </c>
      <c r="E15956" t="s">
        <v>581</v>
      </c>
    </row>
    <row r="15957" spans="1:5" x14ac:dyDescent="0.25">
      <c r="A15957" t="s">
        <v>14719</v>
      </c>
      <c r="B15957" t="s">
        <v>20</v>
      </c>
      <c r="C15957" t="s">
        <v>19</v>
      </c>
      <c r="D15957" t="s">
        <v>33</v>
      </c>
      <c r="E15957" t="s">
        <v>533</v>
      </c>
    </row>
    <row r="15958" spans="1:5" x14ac:dyDescent="0.25">
      <c r="A15958" t="s">
        <v>16201</v>
      </c>
      <c r="B15958" t="s">
        <v>20</v>
      </c>
      <c r="C15958" t="s">
        <v>19</v>
      </c>
      <c r="D15958" t="s">
        <v>33</v>
      </c>
      <c r="E15958" t="s">
        <v>538</v>
      </c>
    </row>
    <row r="15959" spans="1:5" x14ac:dyDescent="0.25">
      <c r="A15959" t="s">
        <v>19928</v>
      </c>
      <c r="B15959" t="s">
        <v>20</v>
      </c>
      <c r="C15959" t="s">
        <v>19</v>
      </c>
      <c r="D15959" t="s">
        <v>33</v>
      </c>
      <c r="E15959" t="s">
        <v>533</v>
      </c>
    </row>
    <row r="15960" spans="1:5" x14ac:dyDescent="0.25">
      <c r="A15960" t="s">
        <v>16203</v>
      </c>
      <c r="B15960" t="s">
        <v>20</v>
      </c>
      <c r="C15960" t="s">
        <v>19</v>
      </c>
      <c r="D15960" t="s">
        <v>33</v>
      </c>
      <c r="E15960" t="s">
        <v>538</v>
      </c>
    </row>
    <row r="15961" spans="1:5" x14ac:dyDescent="0.25">
      <c r="A15961" t="s">
        <v>28810</v>
      </c>
      <c r="B15961" t="s">
        <v>20</v>
      </c>
      <c r="C15961" t="s">
        <v>19</v>
      </c>
      <c r="D15961" t="s">
        <v>33</v>
      </c>
      <c r="E15961" t="s">
        <v>533</v>
      </c>
    </row>
    <row r="15962" spans="1:5" x14ac:dyDescent="0.25">
      <c r="A15962" t="s">
        <v>16206</v>
      </c>
      <c r="B15962" t="s">
        <v>20</v>
      </c>
      <c r="C15962" t="s">
        <v>19</v>
      </c>
      <c r="D15962" t="s">
        <v>33</v>
      </c>
      <c r="E15962" t="s">
        <v>538</v>
      </c>
    </row>
    <row r="15963" spans="1:5" x14ac:dyDescent="0.25">
      <c r="A15963" t="s">
        <v>16207</v>
      </c>
      <c r="B15963" t="s">
        <v>20</v>
      </c>
      <c r="C15963" t="s">
        <v>19</v>
      </c>
      <c r="D15963" t="s">
        <v>33</v>
      </c>
      <c r="E15963" t="s">
        <v>530</v>
      </c>
    </row>
    <row r="15964" spans="1:5" x14ac:dyDescent="0.25">
      <c r="A15964" t="s">
        <v>4128</v>
      </c>
      <c r="B15964" t="s">
        <v>20</v>
      </c>
      <c r="C15964" t="s">
        <v>19</v>
      </c>
      <c r="D15964" t="s">
        <v>33</v>
      </c>
      <c r="E15964" t="s">
        <v>533</v>
      </c>
    </row>
    <row r="15965" spans="1:5" x14ac:dyDescent="0.25">
      <c r="A15965" t="s">
        <v>28803</v>
      </c>
      <c r="B15965" t="s">
        <v>20</v>
      </c>
      <c r="C15965" t="s">
        <v>19</v>
      </c>
      <c r="D15965" t="s">
        <v>33</v>
      </c>
      <c r="E15965" t="s">
        <v>533</v>
      </c>
    </row>
    <row r="15966" spans="1:5" x14ac:dyDescent="0.25">
      <c r="A15966" t="s">
        <v>20939</v>
      </c>
      <c r="B15966" t="s">
        <v>20</v>
      </c>
      <c r="C15966" t="s">
        <v>19</v>
      </c>
      <c r="D15966" t="s">
        <v>33</v>
      </c>
      <c r="E15966" t="s">
        <v>533</v>
      </c>
    </row>
    <row r="15967" spans="1:5" x14ac:dyDescent="0.25">
      <c r="A15967" t="s">
        <v>16211</v>
      </c>
      <c r="B15967" t="s">
        <v>20</v>
      </c>
      <c r="C15967" t="s">
        <v>19</v>
      </c>
      <c r="D15967" t="s">
        <v>33</v>
      </c>
      <c r="E15967" t="s">
        <v>538</v>
      </c>
    </row>
    <row r="15968" spans="1:5" x14ac:dyDescent="0.25">
      <c r="A15968" t="s">
        <v>16213</v>
      </c>
      <c r="B15968" t="s">
        <v>20</v>
      </c>
      <c r="C15968" t="s">
        <v>19</v>
      </c>
      <c r="D15968" t="s">
        <v>33</v>
      </c>
      <c r="E15968" t="s">
        <v>530</v>
      </c>
    </row>
    <row r="15969" spans="1:5" x14ac:dyDescent="0.25">
      <c r="A15969" t="s">
        <v>24231</v>
      </c>
      <c r="B15969" t="s">
        <v>20</v>
      </c>
      <c r="C15969" t="s">
        <v>19</v>
      </c>
      <c r="D15969" t="s">
        <v>33</v>
      </c>
      <c r="E15969" t="s">
        <v>533</v>
      </c>
    </row>
    <row r="15970" spans="1:5" x14ac:dyDescent="0.25">
      <c r="A15970" t="s">
        <v>3453</v>
      </c>
      <c r="B15970" t="s">
        <v>20</v>
      </c>
      <c r="C15970" t="s">
        <v>19</v>
      </c>
      <c r="D15970" t="s">
        <v>33</v>
      </c>
      <c r="E15970" t="s">
        <v>533</v>
      </c>
    </row>
    <row r="15971" spans="1:5" x14ac:dyDescent="0.25">
      <c r="A15971" t="s">
        <v>16215</v>
      </c>
      <c r="B15971" t="s">
        <v>20</v>
      </c>
      <c r="C15971" t="s">
        <v>19</v>
      </c>
      <c r="D15971" t="s">
        <v>33</v>
      </c>
      <c r="E15971" t="s">
        <v>538</v>
      </c>
    </row>
    <row r="15972" spans="1:5" x14ac:dyDescent="0.25">
      <c r="A15972" t="s">
        <v>16216</v>
      </c>
      <c r="B15972" t="s">
        <v>20</v>
      </c>
      <c r="C15972" t="s">
        <v>19</v>
      </c>
      <c r="D15972" t="s">
        <v>33</v>
      </c>
      <c r="E15972" t="s">
        <v>538</v>
      </c>
    </row>
    <row r="15973" spans="1:5" x14ac:dyDescent="0.25">
      <c r="A15973" t="s">
        <v>16217</v>
      </c>
      <c r="B15973" t="s">
        <v>20</v>
      </c>
      <c r="C15973" t="s">
        <v>19</v>
      </c>
      <c r="D15973" t="s">
        <v>33</v>
      </c>
      <c r="E15973" t="s">
        <v>530</v>
      </c>
    </row>
    <row r="15974" spans="1:5" x14ac:dyDescent="0.25">
      <c r="A15974" t="s">
        <v>16218</v>
      </c>
      <c r="B15974" t="s">
        <v>20</v>
      </c>
      <c r="C15974" t="s">
        <v>19</v>
      </c>
      <c r="D15974" t="s">
        <v>33</v>
      </c>
      <c r="E15974" t="s">
        <v>530</v>
      </c>
    </row>
    <row r="15975" spans="1:5" x14ac:dyDescent="0.25">
      <c r="A15975" t="s">
        <v>16219</v>
      </c>
      <c r="B15975" t="s">
        <v>20</v>
      </c>
      <c r="C15975" t="s">
        <v>19</v>
      </c>
      <c r="D15975" t="s">
        <v>33</v>
      </c>
      <c r="E15975" t="s">
        <v>538</v>
      </c>
    </row>
    <row r="15976" spans="1:5" x14ac:dyDescent="0.25">
      <c r="A15976" t="s">
        <v>13691</v>
      </c>
      <c r="B15976" t="s">
        <v>20</v>
      </c>
      <c r="C15976" t="s">
        <v>19</v>
      </c>
      <c r="D15976" t="s">
        <v>33</v>
      </c>
      <c r="E15976" t="s">
        <v>533</v>
      </c>
    </row>
    <row r="15977" spans="1:5" x14ac:dyDescent="0.25">
      <c r="A15977" t="s">
        <v>16221</v>
      </c>
      <c r="B15977" t="s">
        <v>20</v>
      </c>
      <c r="C15977" t="s">
        <v>19</v>
      </c>
      <c r="D15977" t="s">
        <v>33</v>
      </c>
      <c r="E15977" t="s">
        <v>538</v>
      </c>
    </row>
    <row r="15978" spans="1:5" x14ac:dyDescent="0.25">
      <c r="A15978" t="s">
        <v>4050</v>
      </c>
      <c r="B15978" t="s">
        <v>20</v>
      </c>
      <c r="C15978" t="s">
        <v>19</v>
      </c>
      <c r="D15978" t="s">
        <v>33</v>
      </c>
      <c r="E15978" t="s">
        <v>533</v>
      </c>
    </row>
    <row r="15979" spans="1:5" x14ac:dyDescent="0.25">
      <c r="A15979" t="s">
        <v>16222</v>
      </c>
      <c r="B15979" t="s">
        <v>20</v>
      </c>
      <c r="C15979" t="s">
        <v>19</v>
      </c>
      <c r="D15979" t="s">
        <v>33</v>
      </c>
      <c r="E15979" t="s">
        <v>530</v>
      </c>
    </row>
    <row r="15980" spans="1:5" x14ac:dyDescent="0.25">
      <c r="A15980" t="s">
        <v>23687</v>
      </c>
      <c r="B15980" t="s">
        <v>20</v>
      </c>
      <c r="C15980" t="s">
        <v>19</v>
      </c>
      <c r="D15980" t="s">
        <v>33</v>
      </c>
      <c r="E15980" t="s">
        <v>533</v>
      </c>
    </row>
    <row r="15981" spans="1:5" x14ac:dyDescent="0.25">
      <c r="A15981" t="s">
        <v>23691</v>
      </c>
      <c r="B15981" t="s">
        <v>20</v>
      </c>
      <c r="C15981" t="s">
        <v>19</v>
      </c>
      <c r="D15981" t="s">
        <v>33</v>
      </c>
      <c r="E15981" t="s">
        <v>533</v>
      </c>
    </row>
    <row r="15982" spans="1:5" x14ac:dyDescent="0.25">
      <c r="A15982" t="s">
        <v>6337</v>
      </c>
      <c r="B15982" t="s">
        <v>20</v>
      </c>
      <c r="C15982" t="s">
        <v>22</v>
      </c>
      <c r="D15982" t="s">
        <v>33</v>
      </c>
      <c r="E15982" t="s">
        <v>629</v>
      </c>
    </row>
    <row r="15983" spans="1:5" x14ac:dyDescent="0.25">
      <c r="A15983" t="s">
        <v>16225</v>
      </c>
      <c r="B15983" t="s">
        <v>16</v>
      </c>
      <c r="C15983" t="s">
        <v>17</v>
      </c>
      <c r="D15983" t="s">
        <v>33</v>
      </c>
      <c r="E15983" t="s">
        <v>653</v>
      </c>
    </row>
    <row r="15984" spans="1:5" x14ac:dyDescent="0.25">
      <c r="A15984" t="s">
        <v>16228</v>
      </c>
      <c r="B15984" t="s">
        <v>16</v>
      </c>
      <c r="C15984" t="s">
        <v>17</v>
      </c>
      <c r="D15984" t="s">
        <v>33</v>
      </c>
      <c r="E15984" t="s">
        <v>653</v>
      </c>
    </row>
    <row r="15985" spans="1:5" x14ac:dyDescent="0.25">
      <c r="A15985" t="s">
        <v>16229</v>
      </c>
      <c r="B15985" t="s">
        <v>16</v>
      </c>
      <c r="C15985" t="s">
        <v>17</v>
      </c>
      <c r="D15985" t="s">
        <v>33</v>
      </c>
      <c r="E15985" t="s">
        <v>653</v>
      </c>
    </row>
    <row r="15986" spans="1:5" x14ac:dyDescent="0.25">
      <c r="A15986" t="s">
        <v>6440</v>
      </c>
      <c r="B15986" t="s">
        <v>20</v>
      </c>
      <c r="C15986" t="s">
        <v>22</v>
      </c>
      <c r="D15986" t="s">
        <v>33</v>
      </c>
      <c r="E15986" t="s">
        <v>629</v>
      </c>
    </row>
    <row r="15987" spans="1:5" x14ac:dyDescent="0.25">
      <c r="A15987" t="s">
        <v>16231</v>
      </c>
      <c r="B15987" t="s">
        <v>20</v>
      </c>
      <c r="C15987" t="s">
        <v>19</v>
      </c>
      <c r="D15987" t="s">
        <v>33</v>
      </c>
      <c r="E15987" t="s">
        <v>538</v>
      </c>
    </row>
    <row r="15988" spans="1:5" x14ac:dyDescent="0.25">
      <c r="A15988" t="s">
        <v>16232</v>
      </c>
      <c r="B15988" t="s">
        <v>20</v>
      </c>
      <c r="C15988" t="s">
        <v>19</v>
      </c>
      <c r="D15988" t="s">
        <v>33</v>
      </c>
      <c r="E15988" t="s">
        <v>611</v>
      </c>
    </row>
    <row r="15989" spans="1:5" x14ac:dyDescent="0.25">
      <c r="A15989" t="s">
        <v>26233</v>
      </c>
      <c r="B15989" t="s">
        <v>20</v>
      </c>
      <c r="C15989" t="s">
        <v>19</v>
      </c>
      <c r="D15989" t="s">
        <v>69</v>
      </c>
      <c r="E15989" t="s">
        <v>533</v>
      </c>
    </row>
    <row r="15990" spans="1:5" x14ac:dyDescent="0.25">
      <c r="A15990" t="s">
        <v>26243</v>
      </c>
      <c r="B15990" t="s">
        <v>20</v>
      </c>
      <c r="C15990" t="s">
        <v>19</v>
      </c>
      <c r="D15990" t="s">
        <v>69</v>
      </c>
      <c r="E15990" t="s">
        <v>533</v>
      </c>
    </row>
    <row r="15991" spans="1:5" x14ac:dyDescent="0.25">
      <c r="A15991" t="s">
        <v>16235</v>
      </c>
      <c r="B15991" t="s">
        <v>20</v>
      </c>
      <c r="C15991" t="s">
        <v>19</v>
      </c>
      <c r="D15991" t="s">
        <v>33</v>
      </c>
      <c r="E15991" t="s">
        <v>538</v>
      </c>
    </row>
    <row r="15992" spans="1:5" x14ac:dyDescent="0.25">
      <c r="A15992" t="s">
        <v>28633</v>
      </c>
      <c r="B15992" t="s">
        <v>20</v>
      </c>
      <c r="C15992" t="s">
        <v>19</v>
      </c>
      <c r="D15992" t="s">
        <v>69</v>
      </c>
      <c r="E15992" t="s">
        <v>533</v>
      </c>
    </row>
    <row r="15993" spans="1:5" x14ac:dyDescent="0.25">
      <c r="A15993" t="s">
        <v>16237</v>
      </c>
      <c r="B15993" t="s">
        <v>20</v>
      </c>
      <c r="C15993" t="s">
        <v>19</v>
      </c>
      <c r="D15993" t="s">
        <v>65</v>
      </c>
      <c r="E15993" t="s">
        <v>538</v>
      </c>
    </row>
    <row r="15994" spans="1:5" x14ac:dyDescent="0.25">
      <c r="A15994" t="s">
        <v>15846</v>
      </c>
      <c r="B15994" t="s">
        <v>20</v>
      </c>
      <c r="C15994" t="s">
        <v>19</v>
      </c>
      <c r="D15994" t="s">
        <v>33</v>
      </c>
      <c r="E15994" t="s">
        <v>533</v>
      </c>
    </row>
    <row r="15995" spans="1:5" x14ac:dyDescent="0.25">
      <c r="A15995" t="s">
        <v>24867</v>
      </c>
      <c r="B15995" t="s">
        <v>20</v>
      </c>
      <c r="C15995" t="s">
        <v>19</v>
      </c>
      <c r="D15995" t="s">
        <v>33</v>
      </c>
      <c r="E15995" t="s">
        <v>533</v>
      </c>
    </row>
    <row r="15996" spans="1:5" x14ac:dyDescent="0.25">
      <c r="A15996" t="s">
        <v>2579</v>
      </c>
      <c r="B15996" t="s">
        <v>20</v>
      </c>
      <c r="C15996" t="s">
        <v>19</v>
      </c>
      <c r="D15996" t="s">
        <v>33</v>
      </c>
      <c r="E15996" t="s">
        <v>533</v>
      </c>
    </row>
    <row r="15997" spans="1:5" x14ac:dyDescent="0.25">
      <c r="A15997" t="s">
        <v>43742</v>
      </c>
      <c r="B15997" t="s">
        <v>20</v>
      </c>
      <c r="C15997" t="s">
        <v>19</v>
      </c>
      <c r="D15997" t="s">
        <v>66</v>
      </c>
      <c r="E15997" t="s">
        <v>562</v>
      </c>
    </row>
    <row r="15998" spans="1:5" x14ac:dyDescent="0.25">
      <c r="A15998" t="s">
        <v>11448</v>
      </c>
      <c r="B15998" t="s">
        <v>20</v>
      </c>
      <c r="C15998" t="s">
        <v>19</v>
      </c>
      <c r="D15998" t="s">
        <v>33</v>
      </c>
      <c r="E15998" t="s">
        <v>533</v>
      </c>
    </row>
    <row r="15999" spans="1:5" x14ac:dyDescent="0.25">
      <c r="A15999" t="s">
        <v>2676</v>
      </c>
      <c r="B15999" t="s">
        <v>20</v>
      </c>
      <c r="C15999" t="s">
        <v>19</v>
      </c>
      <c r="D15999" t="s">
        <v>33</v>
      </c>
      <c r="E15999" t="s">
        <v>533</v>
      </c>
    </row>
    <row r="16000" spans="1:5" x14ac:dyDescent="0.25">
      <c r="A16000" t="s">
        <v>18977</v>
      </c>
      <c r="B16000" t="s">
        <v>20</v>
      </c>
      <c r="C16000" t="s">
        <v>19</v>
      </c>
      <c r="D16000" t="s">
        <v>33</v>
      </c>
      <c r="E16000" t="s">
        <v>533</v>
      </c>
    </row>
    <row r="16001" spans="1:5" x14ac:dyDescent="0.25">
      <c r="A16001" t="s">
        <v>2675</v>
      </c>
      <c r="B16001" t="s">
        <v>20</v>
      </c>
      <c r="C16001" t="s">
        <v>19</v>
      </c>
      <c r="D16001" t="s">
        <v>33</v>
      </c>
      <c r="E16001" t="s">
        <v>533</v>
      </c>
    </row>
    <row r="16002" spans="1:5" x14ac:dyDescent="0.25">
      <c r="A16002" t="s">
        <v>17498</v>
      </c>
      <c r="B16002" t="s">
        <v>20</v>
      </c>
      <c r="C16002" t="s">
        <v>19</v>
      </c>
      <c r="D16002" t="s">
        <v>33</v>
      </c>
      <c r="E16002" t="s">
        <v>533</v>
      </c>
    </row>
    <row r="16003" spans="1:5" x14ac:dyDescent="0.25">
      <c r="A16003" t="s">
        <v>16244</v>
      </c>
      <c r="B16003" t="s">
        <v>20</v>
      </c>
      <c r="C16003" t="s">
        <v>21</v>
      </c>
      <c r="D16003" t="s">
        <v>33</v>
      </c>
      <c r="E16003" t="s">
        <v>582</v>
      </c>
    </row>
    <row r="16004" spans="1:5" x14ac:dyDescent="0.25">
      <c r="A16004" t="s">
        <v>28763</v>
      </c>
      <c r="B16004" t="s">
        <v>20</v>
      </c>
      <c r="C16004" t="s">
        <v>19</v>
      </c>
      <c r="D16004" t="s">
        <v>33</v>
      </c>
      <c r="E16004" t="s">
        <v>533</v>
      </c>
    </row>
    <row r="16005" spans="1:5" x14ac:dyDescent="0.25">
      <c r="A16005" t="s">
        <v>3701</v>
      </c>
      <c r="B16005" t="s">
        <v>20</v>
      </c>
      <c r="C16005" t="s">
        <v>19</v>
      </c>
      <c r="D16005" t="s">
        <v>33</v>
      </c>
      <c r="E16005" t="s">
        <v>533</v>
      </c>
    </row>
    <row r="16006" spans="1:5" x14ac:dyDescent="0.25">
      <c r="A16006" t="s">
        <v>16250</v>
      </c>
      <c r="B16006" t="s">
        <v>20</v>
      </c>
      <c r="C16006" t="s">
        <v>19</v>
      </c>
      <c r="D16006" t="s">
        <v>33</v>
      </c>
      <c r="E16006" t="s">
        <v>530</v>
      </c>
    </row>
    <row r="16007" spans="1:5" x14ac:dyDescent="0.25">
      <c r="A16007" t="s">
        <v>16249</v>
      </c>
      <c r="B16007" t="s">
        <v>20</v>
      </c>
      <c r="C16007" t="s">
        <v>19</v>
      </c>
      <c r="D16007" t="s">
        <v>33</v>
      </c>
      <c r="E16007" t="s">
        <v>538</v>
      </c>
    </row>
    <row r="16008" spans="1:5" x14ac:dyDescent="0.25">
      <c r="A16008" t="s">
        <v>19376</v>
      </c>
      <c r="B16008" t="s">
        <v>20</v>
      </c>
      <c r="C16008" t="s">
        <v>19</v>
      </c>
      <c r="D16008" t="s">
        <v>33</v>
      </c>
      <c r="E16008" t="s">
        <v>533</v>
      </c>
    </row>
    <row r="16009" spans="1:5" x14ac:dyDescent="0.25">
      <c r="A16009" t="s">
        <v>16251</v>
      </c>
      <c r="B16009" t="s">
        <v>16</v>
      </c>
      <c r="C16009" t="s">
        <v>17</v>
      </c>
      <c r="D16009" t="s">
        <v>33</v>
      </c>
      <c r="E16009" t="s">
        <v>653</v>
      </c>
    </row>
    <row r="16010" spans="1:5" x14ac:dyDescent="0.25">
      <c r="A16010" t="s">
        <v>16252</v>
      </c>
      <c r="B16010" t="s">
        <v>20</v>
      </c>
      <c r="C16010" t="s">
        <v>19</v>
      </c>
      <c r="D16010" t="s">
        <v>33</v>
      </c>
      <c r="E16010" t="s">
        <v>538</v>
      </c>
    </row>
    <row r="16011" spans="1:5" x14ac:dyDescent="0.25">
      <c r="A16011" t="s">
        <v>25698</v>
      </c>
      <c r="B16011" t="s">
        <v>20</v>
      </c>
      <c r="C16011" t="s">
        <v>19</v>
      </c>
      <c r="D16011" t="s">
        <v>33</v>
      </c>
      <c r="E16011" t="s">
        <v>533</v>
      </c>
    </row>
    <row r="16012" spans="1:5" x14ac:dyDescent="0.25">
      <c r="A16012" t="s">
        <v>16254</v>
      </c>
      <c r="B16012" t="s">
        <v>20</v>
      </c>
      <c r="C16012" t="s">
        <v>19</v>
      </c>
      <c r="D16012" t="s">
        <v>33</v>
      </c>
      <c r="E16012" t="s">
        <v>530</v>
      </c>
    </row>
    <row r="16013" spans="1:5" x14ac:dyDescent="0.25">
      <c r="A16013" t="s">
        <v>16255</v>
      </c>
      <c r="B16013" t="s">
        <v>20</v>
      </c>
      <c r="C16013" t="s">
        <v>19</v>
      </c>
      <c r="D16013" t="s">
        <v>33</v>
      </c>
      <c r="E16013" t="s">
        <v>530</v>
      </c>
    </row>
    <row r="16014" spans="1:5" x14ac:dyDescent="0.25">
      <c r="A16014" t="s">
        <v>16256</v>
      </c>
      <c r="B16014" t="s">
        <v>20</v>
      </c>
      <c r="C16014" t="s">
        <v>19</v>
      </c>
      <c r="D16014" t="s">
        <v>33</v>
      </c>
      <c r="E16014" t="s">
        <v>538</v>
      </c>
    </row>
    <row r="16015" spans="1:5" x14ac:dyDescent="0.25">
      <c r="A16015" t="s">
        <v>19372</v>
      </c>
      <c r="B16015" t="s">
        <v>20</v>
      </c>
      <c r="C16015" t="s">
        <v>19</v>
      </c>
      <c r="D16015" t="s">
        <v>33</v>
      </c>
      <c r="E16015" t="s">
        <v>533</v>
      </c>
    </row>
    <row r="16016" spans="1:5" x14ac:dyDescent="0.25">
      <c r="A16016" t="s">
        <v>23496</v>
      </c>
      <c r="B16016" t="s">
        <v>20</v>
      </c>
      <c r="C16016" t="s">
        <v>19</v>
      </c>
      <c r="D16016" t="s">
        <v>33</v>
      </c>
      <c r="E16016" t="s">
        <v>533</v>
      </c>
    </row>
    <row r="16017" spans="1:5" x14ac:dyDescent="0.25">
      <c r="A16017" t="s">
        <v>19528</v>
      </c>
      <c r="B16017" t="s">
        <v>20</v>
      </c>
      <c r="C16017" t="s">
        <v>19</v>
      </c>
      <c r="D16017" t="s">
        <v>33</v>
      </c>
      <c r="E16017" t="s">
        <v>533</v>
      </c>
    </row>
    <row r="16018" spans="1:5" x14ac:dyDescent="0.25">
      <c r="A16018" t="s">
        <v>16260</v>
      </c>
      <c r="B16018" t="s">
        <v>16</v>
      </c>
      <c r="C16018" t="s">
        <v>15</v>
      </c>
      <c r="D16018" t="s">
        <v>33</v>
      </c>
      <c r="E16018" t="s">
        <v>659</v>
      </c>
    </row>
    <row r="16019" spans="1:5" x14ac:dyDescent="0.25">
      <c r="A16019" t="s">
        <v>6443</v>
      </c>
      <c r="B16019" t="s">
        <v>20</v>
      </c>
      <c r="C16019" t="s">
        <v>19</v>
      </c>
      <c r="D16019" t="s">
        <v>33</v>
      </c>
      <c r="E16019" t="s">
        <v>533</v>
      </c>
    </row>
    <row r="16020" spans="1:5" x14ac:dyDescent="0.25">
      <c r="A16020" t="s">
        <v>23183</v>
      </c>
      <c r="B16020" t="s">
        <v>20</v>
      </c>
      <c r="C16020" t="s">
        <v>19</v>
      </c>
      <c r="D16020" t="s">
        <v>33</v>
      </c>
      <c r="E16020" t="s">
        <v>533</v>
      </c>
    </row>
    <row r="16021" spans="1:5" x14ac:dyDescent="0.25">
      <c r="A16021" t="s">
        <v>16263</v>
      </c>
      <c r="B16021" t="s">
        <v>20</v>
      </c>
      <c r="C16021" t="s">
        <v>19</v>
      </c>
      <c r="D16021" t="s">
        <v>33</v>
      </c>
      <c r="E16021" t="s">
        <v>538</v>
      </c>
    </row>
    <row r="16022" spans="1:5" x14ac:dyDescent="0.25">
      <c r="A16022" t="s">
        <v>16264</v>
      </c>
      <c r="B16022" t="s">
        <v>20</v>
      </c>
      <c r="C16022" t="s">
        <v>19</v>
      </c>
      <c r="D16022" t="s">
        <v>33</v>
      </c>
      <c r="E16022" t="s">
        <v>530</v>
      </c>
    </row>
    <row r="16023" spans="1:5" x14ac:dyDescent="0.25">
      <c r="A16023" t="s">
        <v>16265</v>
      </c>
      <c r="B16023" t="s">
        <v>20</v>
      </c>
      <c r="C16023" t="s">
        <v>19</v>
      </c>
      <c r="D16023" t="s">
        <v>33</v>
      </c>
      <c r="E16023" t="s">
        <v>538</v>
      </c>
    </row>
    <row r="16024" spans="1:5" x14ac:dyDescent="0.25">
      <c r="A16024" t="s">
        <v>16210</v>
      </c>
      <c r="B16024" t="s">
        <v>20</v>
      </c>
      <c r="C16024" t="s">
        <v>19</v>
      </c>
      <c r="D16024" t="s">
        <v>33</v>
      </c>
      <c r="E16024" t="s">
        <v>533</v>
      </c>
    </row>
    <row r="16025" spans="1:5" x14ac:dyDescent="0.25">
      <c r="A16025" t="s">
        <v>16209</v>
      </c>
      <c r="B16025" t="s">
        <v>20</v>
      </c>
      <c r="C16025" t="s">
        <v>19</v>
      </c>
      <c r="D16025" t="s">
        <v>33</v>
      </c>
      <c r="E16025" t="s">
        <v>533</v>
      </c>
    </row>
    <row r="16026" spans="1:5" x14ac:dyDescent="0.25">
      <c r="A16026" t="s">
        <v>16268</v>
      </c>
      <c r="B16026" t="s">
        <v>16</v>
      </c>
      <c r="C16026" t="s">
        <v>17</v>
      </c>
      <c r="D16026" t="s">
        <v>33</v>
      </c>
      <c r="E16026" t="s">
        <v>653</v>
      </c>
    </row>
    <row r="16027" spans="1:5" x14ac:dyDescent="0.25">
      <c r="A16027" t="s">
        <v>23103</v>
      </c>
      <c r="B16027" t="s">
        <v>20</v>
      </c>
      <c r="C16027" t="s">
        <v>19</v>
      </c>
      <c r="D16027" t="s">
        <v>33</v>
      </c>
      <c r="E16027" t="s">
        <v>533</v>
      </c>
    </row>
    <row r="16028" spans="1:5" x14ac:dyDescent="0.25">
      <c r="A16028" t="s">
        <v>16271</v>
      </c>
      <c r="B16028" t="s">
        <v>20</v>
      </c>
      <c r="C16028" t="s">
        <v>19</v>
      </c>
      <c r="D16028" t="s">
        <v>33</v>
      </c>
      <c r="E16028" t="s">
        <v>538</v>
      </c>
    </row>
    <row r="16029" spans="1:5" x14ac:dyDescent="0.25">
      <c r="A16029" t="s">
        <v>16270</v>
      </c>
      <c r="B16029" t="s">
        <v>20</v>
      </c>
      <c r="C16029" t="s">
        <v>19</v>
      </c>
      <c r="D16029" t="s">
        <v>33</v>
      </c>
      <c r="E16029" t="s">
        <v>530</v>
      </c>
    </row>
    <row r="16030" spans="1:5" x14ac:dyDescent="0.25">
      <c r="A16030" t="s">
        <v>16272</v>
      </c>
      <c r="B16030" t="s">
        <v>20</v>
      </c>
      <c r="C16030" t="s">
        <v>19</v>
      </c>
      <c r="D16030" t="s">
        <v>33</v>
      </c>
      <c r="E16030" t="s">
        <v>530</v>
      </c>
    </row>
    <row r="16031" spans="1:5" x14ac:dyDescent="0.25">
      <c r="A16031" t="s">
        <v>23102</v>
      </c>
      <c r="B16031" t="s">
        <v>20</v>
      </c>
      <c r="C16031" t="s">
        <v>19</v>
      </c>
      <c r="D16031" t="s">
        <v>33</v>
      </c>
      <c r="E16031" t="s">
        <v>533</v>
      </c>
    </row>
    <row r="16032" spans="1:5" x14ac:dyDescent="0.25">
      <c r="A16032" t="s">
        <v>16274</v>
      </c>
      <c r="B16032" t="s">
        <v>20</v>
      </c>
      <c r="C16032" t="s">
        <v>19</v>
      </c>
      <c r="D16032" t="s">
        <v>33</v>
      </c>
      <c r="E16032" t="s">
        <v>562</v>
      </c>
    </row>
    <row r="16033" spans="1:5" x14ac:dyDescent="0.25">
      <c r="A16033" t="s">
        <v>26653</v>
      </c>
      <c r="B16033" t="s">
        <v>20</v>
      </c>
      <c r="C16033" t="s">
        <v>19</v>
      </c>
      <c r="D16033" t="s">
        <v>33</v>
      </c>
      <c r="E16033" t="s">
        <v>533</v>
      </c>
    </row>
    <row r="16034" spans="1:5" x14ac:dyDescent="0.25">
      <c r="A16034" t="s">
        <v>16276</v>
      </c>
      <c r="B16034" t="s">
        <v>20</v>
      </c>
      <c r="C16034" t="s">
        <v>19</v>
      </c>
      <c r="D16034" t="s">
        <v>33</v>
      </c>
      <c r="E16034" t="s">
        <v>562</v>
      </c>
    </row>
    <row r="16035" spans="1:5" x14ac:dyDescent="0.25">
      <c r="A16035" t="s">
        <v>23324</v>
      </c>
      <c r="B16035" t="s">
        <v>20</v>
      </c>
      <c r="C16035" t="s">
        <v>19</v>
      </c>
      <c r="D16035" t="s">
        <v>33</v>
      </c>
      <c r="E16035" t="s">
        <v>533</v>
      </c>
    </row>
    <row r="16036" spans="1:5" x14ac:dyDescent="0.25">
      <c r="A16036" t="s">
        <v>16277</v>
      </c>
      <c r="B16036" t="s">
        <v>20</v>
      </c>
      <c r="C16036" t="s">
        <v>23</v>
      </c>
      <c r="D16036" t="s">
        <v>33</v>
      </c>
      <c r="E16036" t="s">
        <v>740</v>
      </c>
    </row>
    <row r="16037" spans="1:5" x14ac:dyDescent="0.25">
      <c r="A16037" t="s">
        <v>10167</v>
      </c>
      <c r="B16037" t="s">
        <v>20</v>
      </c>
      <c r="C16037" t="s">
        <v>19</v>
      </c>
      <c r="D16037" t="s">
        <v>33</v>
      </c>
      <c r="E16037" t="s">
        <v>533</v>
      </c>
    </row>
    <row r="16038" spans="1:5" x14ac:dyDescent="0.25">
      <c r="A16038" t="s">
        <v>16280</v>
      </c>
      <c r="B16038" t="s">
        <v>20</v>
      </c>
      <c r="C16038" t="s">
        <v>19</v>
      </c>
      <c r="D16038" t="s">
        <v>33</v>
      </c>
      <c r="E16038" t="s">
        <v>530</v>
      </c>
    </row>
    <row r="16039" spans="1:5" x14ac:dyDescent="0.25">
      <c r="A16039" t="s">
        <v>11604</v>
      </c>
      <c r="B16039" t="s">
        <v>20</v>
      </c>
      <c r="C16039" t="s">
        <v>19</v>
      </c>
      <c r="D16039" t="s">
        <v>33</v>
      </c>
      <c r="E16039" t="s">
        <v>533</v>
      </c>
    </row>
    <row r="16040" spans="1:5" x14ac:dyDescent="0.25">
      <c r="A16040" t="s">
        <v>16282</v>
      </c>
      <c r="B16040" t="s">
        <v>20</v>
      </c>
      <c r="C16040" t="s">
        <v>22</v>
      </c>
      <c r="D16040" t="s">
        <v>33</v>
      </c>
      <c r="E16040" t="s">
        <v>693</v>
      </c>
    </row>
    <row r="16041" spans="1:5" x14ac:dyDescent="0.25">
      <c r="A16041" t="s">
        <v>16284</v>
      </c>
      <c r="B16041" t="s">
        <v>20</v>
      </c>
      <c r="C16041" t="s">
        <v>19</v>
      </c>
      <c r="D16041" t="s">
        <v>33</v>
      </c>
      <c r="E16041" t="s">
        <v>538</v>
      </c>
    </row>
    <row r="16042" spans="1:5" x14ac:dyDescent="0.25">
      <c r="A16042" t="s">
        <v>16283</v>
      </c>
      <c r="B16042" t="s">
        <v>20</v>
      </c>
      <c r="C16042" t="s">
        <v>19</v>
      </c>
      <c r="D16042" t="s">
        <v>33</v>
      </c>
      <c r="E16042" t="s">
        <v>538</v>
      </c>
    </row>
    <row r="16043" spans="1:5" x14ac:dyDescent="0.25">
      <c r="A16043" t="s">
        <v>16285</v>
      </c>
      <c r="B16043" t="s">
        <v>16</v>
      </c>
      <c r="C16043" t="s">
        <v>17</v>
      </c>
      <c r="D16043" t="s">
        <v>33</v>
      </c>
      <c r="E16043" t="s">
        <v>653</v>
      </c>
    </row>
    <row r="16044" spans="1:5" x14ac:dyDescent="0.25">
      <c r="A16044" t="s">
        <v>16287</v>
      </c>
      <c r="B16044" t="s">
        <v>14</v>
      </c>
      <c r="C16044" t="s">
        <v>14</v>
      </c>
      <c r="D16044" t="s">
        <v>69</v>
      </c>
      <c r="E16044" t="s">
        <v>520</v>
      </c>
    </row>
    <row r="16045" spans="1:5" x14ac:dyDescent="0.25">
      <c r="A16045" t="s">
        <v>16286</v>
      </c>
      <c r="B16045" t="s">
        <v>14</v>
      </c>
      <c r="C16045" t="s">
        <v>14</v>
      </c>
      <c r="D16045" t="s">
        <v>69</v>
      </c>
      <c r="E16045" t="s">
        <v>520</v>
      </c>
    </row>
    <row r="16046" spans="1:5" x14ac:dyDescent="0.25">
      <c r="A16046" t="s">
        <v>16288</v>
      </c>
      <c r="B16046" t="s">
        <v>14</v>
      </c>
      <c r="C16046" t="s">
        <v>14</v>
      </c>
      <c r="D16046" t="s">
        <v>69</v>
      </c>
      <c r="E16046" t="s">
        <v>520</v>
      </c>
    </row>
    <row r="16047" spans="1:5" x14ac:dyDescent="0.25">
      <c r="A16047" t="s">
        <v>16289</v>
      </c>
      <c r="B16047" t="s">
        <v>14</v>
      </c>
      <c r="C16047" t="s">
        <v>14</v>
      </c>
      <c r="D16047" t="s">
        <v>64</v>
      </c>
      <c r="E16047" t="s">
        <v>517</v>
      </c>
    </row>
    <row r="16048" spans="1:5" x14ac:dyDescent="0.25">
      <c r="A16048" t="s">
        <v>16290</v>
      </c>
      <c r="B16048" t="s">
        <v>14</v>
      </c>
      <c r="C16048" t="s">
        <v>14</v>
      </c>
      <c r="D16048" t="s">
        <v>64</v>
      </c>
      <c r="E16048" t="s">
        <v>520</v>
      </c>
    </row>
    <row r="16049" spans="1:5" x14ac:dyDescent="0.25">
      <c r="A16049" t="s">
        <v>16291</v>
      </c>
      <c r="B16049" t="s">
        <v>14</v>
      </c>
      <c r="C16049" t="s">
        <v>14</v>
      </c>
      <c r="D16049" t="s">
        <v>64</v>
      </c>
      <c r="E16049" t="s">
        <v>517</v>
      </c>
    </row>
    <row r="16050" spans="1:5" x14ac:dyDescent="0.25">
      <c r="A16050" t="s">
        <v>16292</v>
      </c>
      <c r="B16050" t="s">
        <v>14</v>
      </c>
      <c r="C16050" t="s">
        <v>14</v>
      </c>
      <c r="D16050" t="s">
        <v>64</v>
      </c>
      <c r="E16050" t="s">
        <v>520</v>
      </c>
    </row>
    <row r="16051" spans="1:5" x14ac:dyDescent="0.25">
      <c r="A16051" t="s">
        <v>16293</v>
      </c>
      <c r="B16051" t="s">
        <v>14</v>
      </c>
      <c r="C16051" t="s">
        <v>14</v>
      </c>
      <c r="D16051" t="s">
        <v>64</v>
      </c>
      <c r="E16051" t="s">
        <v>517</v>
      </c>
    </row>
    <row r="16052" spans="1:5" x14ac:dyDescent="0.25">
      <c r="A16052" t="s">
        <v>16294</v>
      </c>
      <c r="B16052" t="s">
        <v>14</v>
      </c>
      <c r="C16052" t="s">
        <v>14</v>
      </c>
      <c r="D16052" t="s">
        <v>69</v>
      </c>
      <c r="E16052" t="s">
        <v>520</v>
      </c>
    </row>
    <row r="16053" spans="1:5" x14ac:dyDescent="0.25">
      <c r="A16053" t="s">
        <v>16295</v>
      </c>
      <c r="B16053" t="s">
        <v>14</v>
      </c>
      <c r="C16053" t="s">
        <v>14</v>
      </c>
      <c r="D16053" t="s">
        <v>69</v>
      </c>
      <c r="E16053" t="s">
        <v>520</v>
      </c>
    </row>
    <row r="16054" spans="1:5" x14ac:dyDescent="0.25">
      <c r="A16054" t="s">
        <v>11724</v>
      </c>
      <c r="B16054" t="s">
        <v>20</v>
      </c>
      <c r="C16054" t="s">
        <v>19</v>
      </c>
      <c r="D16054" t="s">
        <v>33</v>
      </c>
      <c r="E16054" t="s">
        <v>533</v>
      </c>
    </row>
    <row r="16055" spans="1:5" x14ac:dyDescent="0.25">
      <c r="A16055" t="s">
        <v>26697</v>
      </c>
      <c r="B16055" t="s">
        <v>20</v>
      </c>
      <c r="C16055" t="s">
        <v>19</v>
      </c>
      <c r="D16055" t="s">
        <v>33</v>
      </c>
      <c r="E16055" t="s">
        <v>533</v>
      </c>
    </row>
    <row r="16056" spans="1:5" x14ac:dyDescent="0.25">
      <c r="A16056" t="s">
        <v>16298</v>
      </c>
      <c r="B16056" t="s">
        <v>20</v>
      </c>
      <c r="C16056" t="s">
        <v>19</v>
      </c>
      <c r="D16056" t="s">
        <v>33</v>
      </c>
      <c r="E16056" t="s">
        <v>538</v>
      </c>
    </row>
    <row r="16057" spans="1:5" x14ac:dyDescent="0.25">
      <c r="A16057" t="s">
        <v>28882</v>
      </c>
      <c r="B16057" t="s">
        <v>16</v>
      </c>
      <c r="C16057" t="s">
        <v>15</v>
      </c>
      <c r="D16057" t="s">
        <v>33</v>
      </c>
      <c r="E16057" t="s">
        <v>628</v>
      </c>
    </row>
    <row r="16058" spans="1:5" x14ac:dyDescent="0.25">
      <c r="A16058" t="s">
        <v>29173</v>
      </c>
      <c r="B16058" t="s">
        <v>16</v>
      </c>
      <c r="C16058" t="s">
        <v>15</v>
      </c>
      <c r="D16058" t="s">
        <v>33</v>
      </c>
      <c r="E16058" t="s">
        <v>628</v>
      </c>
    </row>
    <row r="16059" spans="1:5" x14ac:dyDescent="0.25">
      <c r="A16059" t="s">
        <v>12674</v>
      </c>
      <c r="B16059" t="s">
        <v>20</v>
      </c>
      <c r="C16059" t="s">
        <v>19</v>
      </c>
      <c r="D16059" t="s">
        <v>33</v>
      </c>
      <c r="E16059" t="s">
        <v>533</v>
      </c>
    </row>
    <row r="16060" spans="1:5" x14ac:dyDescent="0.25">
      <c r="A16060" t="s">
        <v>12672</v>
      </c>
      <c r="B16060" t="s">
        <v>20</v>
      </c>
      <c r="C16060" t="s">
        <v>19</v>
      </c>
      <c r="D16060" t="s">
        <v>33</v>
      </c>
      <c r="E16060" t="s">
        <v>533</v>
      </c>
    </row>
    <row r="16061" spans="1:5" x14ac:dyDescent="0.25">
      <c r="A16061" t="s">
        <v>25380</v>
      </c>
      <c r="B16061" t="s">
        <v>20</v>
      </c>
      <c r="C16061" t="s">
        <v>19</v>
      </c>
      <c r="D16061" t="s">
        <v>33</v>
      </c>
      <c r="E16061" t="s">
        <v>533</v>
      </c>
    </row>
    <row r="16062" spans="1:5" x14ac:dyDescent="0.25">
      <c r="A16062" t="s">
        <v>25378</v>
      </c>
      <c r="B16062" t="s">
        <v>20</v>
      </c>
      <c r="C16062" t="s">
        <v>19</v>
      </c>
      <c r="D16062" t="s">
        <v>33</v>
      </c>
      <c r="E16062" t="s">
        <v>533</v>
      </c>
    </row>
    <row r="16063" spans="1:5" x14ac:dyDescent="0.25">
      <c r="A16063" t="s">
        <v>16305</v>
      </c>
      <c r="B16063" t="s">
        <v>20</v>
      </c>
      <c r="C16063" t="s">
        <v>19</v>
      </c>
      <c r="D16063" t="s">
        <v>33</v>
      </c>
      <c r="E16063" t="s">
        <v>538</v>
      </c>
    </row>
    <row r="16064" spans="1:5" x14ac:dyDescent="0.25">
      <c r="A16064" t="s">
        <v>16307</v>
      </c>
      <c r="B16064" t="s">
        <v>20</v>
      </c>
      <c r="C16064" t="s">
        <v>23</v>
      </c>
      <c r="D16064" t="s">
        <v>33</v>
      </c>
      <c r="E16064" t="s">
        <v>739</v>
      </c>
    </row>
    <row r="16065" spans="1:5" x14ac:dyDescent="0.25">
      <c r="A16065" t="s">
        <v>25209</v>
      </c>
      <c r="B16065" t="s">
        <v>20</v>
      </c>
      <c r="C16065" t="s">
        <v>19</v>
      </c>
      <c r="D16065" t="s">
        <v>33</v>
      </c>
      <c r="E16065" t="s">
        <v>533</v>
      </c>
    </row>
    <row r="16066" spans="1:5" x14ac:dyDescent="0.25">
      <c r="A16066" t="s">
        <v>20300</v>
      </c>
      <c r="B16066" t="s">
        <v>20</v>
      </c>
      <c r="C16066" t="s">
        <v>19</v>
      </c>
      <c r="D16066" t="s">
        <v>33</v>
      </c>
      <c r="E16066" t="s">
        <v>533</v>
      </c>
    </row>
    <row r="16067" spans="1:5" x14ac:dyDescent="0.25">
      <c r="A16067" t="s">
        <v>16309</v>
      </c>
      <c r="B16067" t="s">
        <v>20</v>
      </c>
      <c r="C16067" t="s">
        <v>19</v>
      </c>
      <c r="D16067" t="s">
        <v>33</v>
      </c>
      <c r="E16067" t="s">
        <v>538</v>
      </c>
    </row>
    <row r="16068" spans="1:5" x14ac:dyDescent="0.25">
      <c r="A16068" t="s">
        <v>20299</v>
      </c>
      <c r="B16068" t="s">
        <v>20</v>
      </c>
      <c r="C16068" t="s">
        <v>19</v>
      </c>
      <c r="D16068" t="s">
        <v>33</v>
      </c>
      <c r="E16068" t="s">
        <v>533</v>
      </c>
    </row>
    <row r="16069" spans="1:5" x14ac:dyDescent="0.25">
      <c r="A16069" t="s">
        <v>16311</v>
      </c>
      <c r="B16069" t="s">
        <v>20</v>
      </c>
      <c r="C16069" t="s">
        <v>19</v>
      </c>
      <c r="D16069" t="s">
        <v>33</v>
      </c>
      <c r="E16069" t="s">
        <v>538</v>
      </c>
    </row>
    <row r="16070" spans="1:5" x14ac:dyDescent="0.25">
      <c r="A16070" t="s">
        <v>16313</v>
      </c>
      <c r="B16070" t="s">
        <v>20</v>
      </c>
      <c r="C16070" t="s">
        <v>19</v>
      </c>
      <c r="D16070" t="s">
        <v>33</v>
      </c>
      <c r="E16070" t="s">
        <v>538</v>
      </c>
    </row>
    <row r="16071" spans="1:5" x14ac:dyDescent="0.25">
      <c r="A16071" t="s">
        <v>10538</v>
      </c>
      <c r="B16071" t="s">
        <v>20</v>
      </c>
      <c r="C16071" t="s">
        <v>19</v>
      </c>
      <c r="D16071" t="s">
        <v>65</v>
      </c>
      <c r="E16071" t="s">
        <v>533</v>
      </c>
    </row>
    <row r="16072" spans="1:5" x14ac:dyDescent="0.25">
      <c r="A16072" t="s">
        <v>12068</v>
      </c>
      <c r="B16072" t="s">
        <v>16</v>
      </c>
      <c r="C16072" t="s">
        <v>15</v>
      </c>
      <c r="D16072" t="s">
        <v>33</v>
      </c>
      <c r="E16072" t="s">
        <v>628</v>
      </c>
    </row>
    <row r="16073" spans="1:5" x14ac:dyDescent="0.25">
      <c r="A16073" t="s">
        <v>16314</v>
      </c>
      <c r="B16073" t="s">
        <v>20</v>
      </c>
      <c r="C16073" t="s">
        <v>19</v>
      </c>
      <c r="D16073" t="s">
        <v>33</v>
      </c>
      <c r="E16073" t="s">
        <v>538</v>
      </c>
    </row>
    <row r="16074" spans="1:5" x14ac:dyDescent="0.25">
      <c r="A16074" t="s">
        <v>25245</v>
      </c>
      <c r="B16074" t="s">
        <v>20</v>
      </c>
      <c r="C16074" t="s">
        <v>19</v>
      </c>
      <c r="D16074" t="s">
        <v>33</v>
      </c>
      <c r="E16074" t="s">
        <v>533</v>
      </c>
    </row>
    <row r="16075" spans="1:5" x14ac:dyDescent="0.25">
      <c r="A16075" t="s">
        <v>16317</v>
      </c>
      <c r="B16075" t="s">
        <v>20</v>
      </c>
      <c r="C16075" t="s">
        <v>19</v>
      </c>
      <c r="D16075" t="s">
        <v>33</v>
      </c>
      <c r="E16075" t="s">
        <v>538</v>
      </c>
    </row>
    <row r="16076" spans="1:5" x14ac:dyDescent="0.25">
      <c r="A16076" t="s">
        <v>18280</v>
      </c>
      <c r="B16076" t="s">
        <v>20</v>
      </c>
      <c r="C16076" t="s">
        <v>19</v>
      </c>
      <c r="D16076" t="s">
        <v>33</v>
      </c>
      <c r="E16076" t="s">
        <v>533</v>
      </c>
    </row>
    <row r="16077" spans="1:5" x14ac:dyDescent="0.25">
      <c r="A16077" t="s">
        <v>16319</v>
      </c>
      <c r="B16077" t="s">
        <v>20</v>
      </c>
      <c r="C16077" t="s">
        <v>21</v>
      </c>
      <c r="D16077" t="s">
        <v>33</v>
      </c>
      <c r="E16077" t="s">
        <v>581</v>
      </c>
    </row>
    <row r="16078" spans="1:5" x14ac:dyDescent="0.25">
      <c r="A16078" t="s">
        <v>28164</v>
      </c>
      <c r="B16078" t="s">
        <v>20</v>
      </c>
      <c r="C16078" t="s">
        <v>19</v>
      </c>
      <c r="D16078" t="s">
        <v>33</v>
      </c>
      <c r="E16078" t="s">
        <v>533</v>
      </c>
    </row>
    <row r="16079" spans="1:5" x14ac:dyDescent="0.25">
      <c r="A16079" t="s">
        <v>16321</v>
      </c>
      <c r="B16079" t="s">
        <v>20</v>
      </c>
      <c r="C16079" t="s">
        <v>19</v>
      </c>
      <c r="D16079" t="s">
        <v>33</v>
      </c>
      <c r="E16079" t="s">
        <v>538</v>
      </c>
    </row>
    <row r="16080" spans="1:5" x14ac:dyDescent="0.25">
      <c r="A16080" t="s">
        <v>7161</v>
      </c>
      <c r="B16080" t="s">
        <v>20</v>
      </c>
      <c r="C16080" t="s">
        <v>19</v>
      </c>
      <c r="D16080" t="s">
        <v>33</v>
      </c>
      <c r="E16080" t="s">
        <v>533</v>
      </c>
    </row>
    <row r="16081" spans="1:5" x14ac:dyDescent="0.25">
      <c r="A16081" t="s">
        <v>16323</v>
      </c>
      <c r="B16081" t="s">
        <v>20</v>
      </c>
      <c r="C16081" t="s">
        <v>21</v>
      </c>
      <c r="D16081" t="s">
        <v>33</v>
      </c>
      <c r="E16081" t="s">
        <v>582</v>
      </c>
    </row>
    <row r="16082" spans="1:5" x14ac:dyDescent="0.25">
      <c r="A16082" t="s">
        <v>16324</v>
      </c>
      <c r="B16082" t="s">
        <v>16</v>
      </c>
      <c r="C16082" t="s">
        <v>17</v>
      </c>
      <c r="D16082" t="s">
        <v>33</v>
      </c>
      <c r="E16082" t="s">
        <v>653</v>
      </c>
    </row>
    <row r="16083" spans="1:5" x14ac:dyDescent="0.25">
      <c r="A16083" t="s">
        <v>10441</v>
      </c>
      <c r="B16083" t="s">
        <v>20</v>
      </c>
      <c r="C16083" t="s">
        <v>19</v>
      </c>
      <c r="D16083" t="s">
        <v>33</v>
      </c>
      <c r="E16083" t="s">
        <v>533</v>
      </c>
    </row>
    <row r="16084" spans="1:5" x14ac:dyDescent="0.25">
      <c r="A16084" t="s">
        <v>16326</v>
      </c>
      <c r="B16084" t="s">
        <v>20</v>
      </c>
      <c r="C16084" t="s">
        <v>19</v>
      </c>
      <c r="D16084" t="s">
        <v>33</v>
      </c>
      <c r="E16084" t="s">
        <v>530</v>
      </c>
    </row>
    <row r="16085" spans="1:5" x14ac:dyDescent="0.25">
      <c r="A16085" t="s">
        <v>16327</v>
      </c>
      <c r="B16085" t="s">
        <v>16</v>
      </c>
      <c r="C16085" t="s">
        <v>17</v>
      </c>
      <c r="D16085" t="s">
        <v>33</v>
      </c>
      <c r="E16085" t="s">
        <v>653</v>
      </c>
    </row>
    <row r="16086" spans="1:5" x14ac:dyDescent="0.25">
      <c r="A16086" t="s">
        <v>21583</v>
      </c>
      <c r="B16086" t="s">
        <v>20</v>
      </c>
      <c r="C16086" t="s">
        <v>19</v>
      </c>
      <c r="D16086" t="s">
        <v>33</v>
      </c>
      <c r="E16086" t="s">
        <v>533</v>
      </c>
    </row>
    <row r="16087" spans="1:5" x14ac:dyDescent="0.25">
      <c r="A16087" t="s">
        <v>16329</v>
      </c>
      <c r="B16087" t="s">
        <v>20</v>
      </c>
      <c r="C16087" t="s">
        <v>19</v>
      </c>
      <c r="D16087" t="s">
        <v>33</v>
      </c>
      <c r="E16087" t="s">
        <v>530</v>
      </c>
    </row>
    <row r="16088" spans="1:5" x14ac:dyDescent="0.25">
      <c r="A16088" t="s">
        <v>16330</v>
      </c>
      <c r="B16088" t="s">
        <v>16</v>
      </c>
      <c r="C16088" t="s">
        <v>17</v>
      </c>
      <c r="D16088" t="s">
        <v>33</v>
      </c>
      <c r="E16088" t="s">
        <v>653</v>
      </c>
    </row>
    <row r="16089" spans="1:5" x14ac:dyDescent="0.25">
      <c r="A16089" t="s">
        <v>7618</v>
      </c>
      <c r="B16089" t="s">
        <v>20</v>
      </c>
      <c r="C16089" t="s">
        <v>19</v>
      </c>
      <c r="D16089" t="s">
        <v>33</v>
      </c>
      <c r="E16089" t="s">
        <v>533</v>
      </c>
    </row>
    <row r="16090" spans="1:5" x14ac:dyDescent="0.25">
      <c r="A16090" t="s">
        <v>16331</v>
      </c>
      <c r="B16090" t="s">
        <v>20</v>
      </c>
      <c r="C16090" t="s">
        <v>19</v>
      </c>
      <c r="D16090" t="s">
        <v>33</v>
      </c>
      <c r="E16090" t="s">
        <v>530</v>
      </c>
    </row>
    <row r="16091" spans="1:5" x14ac:dyDescent="0.25">
      <c r="A16091" t="s">
        <v>16333</v>
      </c>
      <c r="B16091" t="s">
        <v>20</v>
      </c>
      <c r="C16091" t="s">
        <v>19</v>
      </c>
      <c r="D16091" t="s">
        <v>33</v>
      </c>
      <c r="E16091" t="s">
        <v>530</v>
      </c>
    </row>
    <row r="16092" spans="1:5" x14ac:dyDescent="0.25">
      <c r="A16092" t="s">
        <v>7864</v>
      </c>
      <c r="B16092" t="s">
        <v>20</v>
      </c>
      <c r="C16092" t="s">
        <v>19</v>
      </c>
      <c r="D16092" t="s">
        <v>33</v>
      </c>
      <c r="E16092" t="s">
        <v>533</v>
      </c>
    </row>
    <row r="16093" spans="1:5" x14ac:dyDescent="0.25">
      <c r="A16093" t="s">
        <v>20826</v>
      </c>
      <c r="B16093" t="s">
        <v>20</v>
      </c>
      <c r="C16093" t="s">
        <v>19</v>
      </c>
      <c r="D16093" t="s">
        <v>33</v>
      </c>
      <c r="E16093" t="s">
        <v>533</v>
      </c>
    </row>
    <row r="16094" spans="1:5" x14ac:dyDescent="0.25">
      <c r="A16094" t="s">
        <v>16336</v>
      </c>
      <c r="B16094" t="s">
        <v>20</v>
      </c>
      <c r="C16094" t="s">
        <v>19</v>
      </c>
      <c r="D16094" t="s">
        <v>33</v>
      </c>
      <c r="E16094" t="s">
        <v>530</v>
      </c>
    </row>
    <row r="16095" spans="1:5" x14ac:dyDescent="0.25">
      <c r="A16095" t="s">
        <v>16337</v>
      </c>
      <c r="B16095" t="s">
        <v>16</v>
      </c>
      <c r="C16095" t="s">
        <v>17</v>
      </c>
      <c r="D16095" t="s">
        <v>33</v>
      </c>
      <c r="E16095" t="s">
        <v>653</v>
      </c>
    </row>
    <row r="16096" spans="1:5" x14ac:dyDescent="0.25">
      <c r="A16096" t="s">
        <v>14677</v>
      </c>
      <c r="B16096" t="s">
        <v>20</v>
      </c>
      <c r="C16096" t="s">
        <v>19</v>
      </c>
      <c r="D16096" t="s">
        <v>33</v>
      </c>
      <c r="E16096" t="s">
        <v>533</v>
      </c>
    </row>
    <row r="16097" spans="1:5" x14ac:dyDescent="0.25">
      <c r="A16097" t="s">
        <v>16339</v>
      </c>
      <c r="B16097" t="s">
        <v>20</v>
      </c>
      <c r="C16097" t="s">
        <v>19</v>
      </c>
      <c r="D16097" t="s">
        <v>33</v>
      </c>
      <c r="E16097" t="s">
        <v>530</v>
      </c>
    </row>
    <row r="16098" spans="1:5" x14ac:dyDescent="0.25">
      <c r="A16098" t="s">
        <v>17740</v>
      </c>
      <c r="B16098" t="s">
        <v>20</v>
      </c>
      <c r="C16098" t="s">
        <v>19</v>
      </c>
      <c r="D16098" t="s">
        <v>33</v>
      </c>
      <c r="E16098" t="s">
        <v>533</v>
      </c>
    </row>
    <row r="16099" spans="1:5" x14ac:dyDescent="0.25">
      <c r="A16099" t="s">
        <v>16341</v>
      </c>
      <c r="B16099" t="s">
        <v>20</v>
      </c>
      <c r="C16099" t="s">
        <v>19</v>
      </c>
      <c r="D16099" t="s">
        <v>33</v>
      </c>
      <c r="E16099" t="s">
        <v>530</v>
      </c>
    </row>
    <row r="16100" spans="1:5" x14ac:dyDescent="0.25">
      <c r="A16100" t="s">
        <v>16342</v>
      </c>
      <c r="B16100" t="s">
        <v>20</v>
      </c>
      <c r="C16100" t="s">
        <v>21</v>
      </c>
      <c r="D16100" t="s">
        <v>33</v>
      </c>
      <c r="E16100" t="s">
        <v>582</v>
      </c>
    </row>
    <row r="16101" spans="1:5" x14ac:dyDescent="0.25">
      <c r="A16101" t="s">
        <v>20823</v>
      </c>
      <c r="B16101" t="s">
        <v>20</v>
      </c>
      <c r="C16101" t="s">
        <v>19</v>
      </c>
      <c r="D16101" t="s">
        <v>33</v>
      </c>
      <c r="E16101" t="s">
        <v>533</v>
      </c>
    </row>
    <row r="16102" spans="1:5" x14ac:dyDescent="0.25">
      <c r="A16102" t="s">
        <v>10206</v>
      </c>
      <c r="B16102" t="s">
        <v>20</v>
      </c>
      <c r="C16102" t="s">
        <v>19</v>
      </c>
      <c r="D16102" t="s">
        <v>33</v>
      </c>
      <c r="E16102" t="s">
        <v>533</v>
      </c>
    </row>
    <row r="16103" spans="1:5" x14ac:dyDescent="0.25">
      <c r="A16103" t="s">
        <v>16345</v>
      </c>
      <c r="B16103" t="s">
        <v>20</v>
      </c>
      <c r="C16103" t="s">
        <v>19</v>
      </c>
      <c r="D16103" t="s">
        <v>33</v>
      </c>
      <c r="E16103" t="s">
        <v>530</v>
      </c>
    </row>
    <row r="16104" spans="1:5" x14ac:dyDescent="0.25">
      <c r="A16104" t="s">
        <v>16346</v>
      </c>
      <c r="B16104" t="s">
        <v>16</v>
      </c>
      <c r="C16104" t="s">
        <v>17</v>
      </c>
      <c r="D16104" t="s">
        <v>33</v>
      </c>
      <c r="E16104" t="s">
        <v>653</v>
      </c>
    </row>
    <row r="16105" spans="1:5" x14ac:dyDescent="0.25">
      <c r="A16105" t="s">
        <v>9310</v>
      </c>
      <c r="B16105" t="s">
        <v>20</v>
      </c>
      <c r="C16105" t="s">
        <v>19</v>
      </c>
      <c r="D16105" t="s">
        <v>33</v>
      </c>
      <c r="E16105" t="s">
        <v>533</v>
      </c>
    </row>
    <row r="16106" spans="1:5" x14ac:dyDescent="0.25">
      <c r="A16106" t="s">
        <v>26349</v>
      </c>
      <c r="B16106" t="s">
        <v>20</v>
      </c>
      <c r="C16106" t="s">
        <v>19</v>
      </c>
      <c r="D16106" t="s">
        <v>33</v>
      </c>
      <c r="E16106" t="s">
        <v>533</v>
      </c>
    </row>
    <row r="16107" spans="1:5" x14ac:dyDescent="0.25">
      <c r="A16107" t="s">
        <v>4860</v>
      </c>
      <c r="B16107" t="s">
        <v>20</v>
      </c>
      <c r="C16107" t="s">
        <v>19</v>
      </c>
      <c r="D16107" t="s">
        <v>33</v>
      </c>
      <c r="E16107" t="s">
        <v>533</v>
      </c>
    </row>
    <row r="16108" spans="1:5" x14ac:dyDescent="0.25">
      <c r="A16108" t="s">
        <v>6171</v>
      </c>
      <c r="B16108" t="s">
        <v>20</v>
      </c>
      <c r="C16108" t="s">
        <v>19</v>
      </c>
      <c r="D16108" t="s">
        <v>33</v>
      </c>
      <c r="E16108" t="s">
        <v>533</v>
      </c>
    </row>
    <row r="16109" spans="1:5" x14ac:dyDescent="0.25">
      <c r="A16109" t="s">
        <v>6328</v>
      </c>
      <c r="B16109" t="s">
        <v>20</v>
      </c>
      <c r="C16109" t="s">
        <v>19</v>
      </c>
      <c r="D16109" t="s">
        <v>33</v>
      </c>
      <c r="E16109" t="s">
        <v>533</v>
      </c>
    </row>
    <row r="16110" spans="1:5" x14ac:dyDescent="0.25">
      <c r="A16110" t="s">
        <v>16352</v>
      </c>
      <c r="B16110" t="s">
        <v>14</v>
      </c>
      <c r="C16110" t="s">
        <v>14</v>
      </c>
      <c r="D16110" t="s">
        <v>34</v>
      </c>
      <c r="E16110" t="s">
        <v>520</v>
      </c>
    </row>
    <row r="16111" spans="1:5" x14ac:dyDescent="0.25">
      <c r="A16111" t="s">
        <v>6425</v>
      </c>
      <c r="B16111" t="s">
        <v>20</v>
      </c>
      <c r="C16111" t="s">
        <v>19</v>
      </c>
      <c r="D16111" t="s">
        <v>33</v>
      </c>
      <c r="E16111" t="s">
        <v>533</v>
      </c>
    </row>
    <row r="16112" spans="1:5" x14ac:dyDescent="0.25">
      <c r="A16112" t="s">
        <v>16354</v>
      </c>
      <c r="B16112" t="s">
        <v>20</v>
      </c>
      <c r="C16112" t="s">
        <v>19</v>
      </c>
      <c r="D16112" t="s">
        <v>33</v>
      </c>
      <c r="E16112" t="s">
        <v>538</v>
      </c>
    </row>
    <row r="16113" spans="1:5" x14ac:dyDescent="0.25">
      <c r="A16113" t="s">
        <v>16355</v>
      </c>
      <c r="B16113" t="s">
        <v>20</v>
      </c>
      <c r="C16113" t="s">
        <v>19</v>
      </c>
      <c r="D16113" t="s">
        <v>33</v>
      </c>
      <c r="E16113" t="s">
        <v>530</v>
      </c>
    </row>
    <row r="16114" spans="1:5" x14ac:dyDescent="0.25">
      <c r="A16114" t="s">
        <v>6431</v>
      </c>
      <c r="B16114" t="s">
        <v>20</v>
      </c>
      <c r="C16114" t="s">
        <v>19</v>
      </c>
      <c r="D16114" t="s">
        <v>33</v>
      </c>
      <c r="E16114" t="s">
        <v>533</v>
      </c>
    </row>
    <row r="16115" spans="1:5" x14ac:dyDescent="0.25">
      <c r="A16115" t="s">
        <v>16357</v>
      </c>
      <c r="B16115" t="s">
        <v>20</v>
      </c>
      <c r="C16115" t="s">
        <v>19</v>
      </c>
      <c r="D16115" t="s">
        <v>33</v>
      </c>
      <c r="E16115" t="s">
        <v>538</v>
      </c>
    </row>
    <row r="16116" spans="1:5" x14ac:dyDescent="0.25">
      <c r="A16116" t="s">
        <v>16358</v>
      </c>
      <c r="B16116" t="s">
        <v>20</v>
      </c>
      <c r="C16116" t="s">
        <v>19</v>
      </c>
      <c r="D16116" t="s">
        <v>33</v>
      </c>
      <c r="E16116" t="s">
        <v>530</v>
      </c>
    </row>
    <row r="16117" spans="1:5" x14ac:dyDescent="0.25">
      <c r="A16117" t="s">
        <v>16359</v>
      </c>
      <c r="B16117" t="s">
        <v>14</v>
      </c>
      <c r="C16117" t="s">
        <v>14</v>
      </c>
      <c r="D16117" t="s">
        <v>34</v>
      </c>
      <c r="E16117" t="s">
        <v>520</v>
      </c>
    </row>
    <row r="16118" spans="1:5" x14ac:dyDescent="0.25">
      <c r="A16118" t="s">
        <v>16360</v>
      </c>
      <c r="B16118" t="s">
        <v>14</v>
      </c>
      <c r="C16118" t="s">
        <v>14</v>
      </c>
      <c r="D16118" t="s">
        <v>34</v>
      </c>
      <c r="E16118" t="s">
        <v>520</v>
      </c>
    </row>
    <row r="16119" spans="1:5" x14ac:dyDescent="0.25">
      <c r="A16119" t="s">
        <v>16361</v>
      </c>
      <c r="B16119" t="s">
        <v>14</v>
      </c>
      <c r="C16119" t="s">
        <v>14</v>
      </c>
      <c r="D16119" t="s">
        <v>34</v>
      </c>
      <c r="E16119" t="s">
        <v>520</v>
      </c>
    </row>
    <row r="16120" spans="1:5" x14ac:dyDescent="0.25">
      <c r="A16120" t="s">
        <v>16362</v>
      </c>
      <c r="B16120" t="s">
        <v>14</v>
      </c>
      <c r="C16120" t="s">
        <v>14</v>
      </c>
      <c r="D16120" t="s">
        <v>34</v>
      </c>
      <c r="E16120" t="s">
        <v>520</v>
      </c>
    </row>
    <row r="16121" spans="1:5" x14ac:dyDescent="0.25">
      <c r="A16121" t="s">
        <v>16363</v>
      </c>
      <c r="B16121" t="s">
        <v>14</v>
      </c>
      <c r="C16121" t="s">
        <v>14</v>
      </c>
      <c r="D16121" t="s">
        <v>34</v>
      </c>
      <c r="E16121" t="s">
        <v>520</v>
      </c>
    </row>
    <row r="16122" spans="1:5" x14ac:dyDescent="0.25">
      <c r="A16122" t="s">
        <v>16364</v>
      </c>
      <c r="B16122" t="s">
        <v>14</v>
      </c>
      <c r="C16122" t="s">
        <v>14</v>
      </c>
      <c r="D16122" t="s">
        <v>34</v>
      </c>
      <c r="E16122" t="s">
        <v>520</v>
      </c>
    </row>
    <row r="16123" spans="1:5" x14ac:dyDescent="0.25">
      <c r="A16123" t="s">
        <v>16365</v>
      </c>
      <c r="B16123" t="s">
        <v>14</v>
      </c>
      <c r="C16123" t="s">
        <v>14</v>
      </c>
      <c r="D16123" t="s">
        <v>34</v>
      </c>
      <c r="E16123" t="s">
        <v>520</v>
      </c>
    </row>
    <row r="16124" spans="1:5" x14ac:dyDescent="0.25">
      <c r="A16124" t="s">
        <v>16366</v>
      </c>
      <c r="B16124" t="s">
        <v>14</v>
      </c>
      <c r="C16124" t="s">
        <v>14</v>
      </c>
      <c r="D16124" t="s">
        <v>34</v>
      </c>
      <c r="E16124" t="s">
        <v>520</v>
      </c>
    </row>
    <row r="16125" spans="1:5" x14ac:dyDescent="0.25">
      <c r="A16125" t="s">
        <v>16367</v>
      </c>
      <c r="B16125" t="s">
        <v>14</v>
      </c>
      <c r="C16125" t="s">
        <v>14</v>
      </c>
      <c r="D16125" t="s">
        <v>34</v>
      </c>
      <c r="E16125" t="s">
        <v>520</v>
      </c>
    </row>
    <row r="16126" spans="1:5" x14ac:dyDescent="0.25">
      <c r="A16126" t="s">
        <v>16368</v>
      </c>
      <c r="B16126" t="s">
        <v>14</v>
      </c>
      <c r="C16126" t="s">
        <v>14</v>
      </c>
      <c r="D16126" t="s">
        <v>34</v>
      </c>
      <c r="E16126" t="s">
        <v>520</v>
      </c>
    </row>
    <row r="16127" spans="1:5" x14ac:dyDescent="0.25">
      <c r="A16127" t="s">
        <v>16369</v>
      </c>
      <c r="B16127" t="s">
        <v>14</v>
      </c>
      <c r="C16127" t="s">
        <v>14</v>
      </c>
      <c r="D16127" t="s">
        <v>34</v>
      </c>
      <c r="E16127" t="s">
        <v>520</v>
      </c>
    </row>
    <row r="16128" spans="1:5" x14ac:dyDescent="0.25">
      <c r="A16128" t="s">
        <v>16370</v>
      </c>
      <c r="B16128" t="s">
        <v>14</v>
      </c>
      <c r="C16128" t="s">
        <v>14</v>
      </c>
      <c r="D16128" t="s">
        <v>34</v>
      </c>
      <c r="E16128" t="s">
        <v>520</v>
      </c>
    </row>
    <row r="16129" spans="1:5" x14ac:dyDescent="0.25">
      <c r="A16129" t="s">
        <v>16371</v>
      </c>
      <c r="B16129" t="s">
        <v>14</v>
      </c>
      <c r="C16129" t="s">
        <v>14</v>
      </c>
      <c r="D16129" t="s">
        <v>34</v>
      </c>
      <c r="E16129" t="s">
        <v>520</v>
      </c>
    </row>
    <row r="16130" spans="1:5" x14ac:dyDescent="0.25">
      <c r="A16130" t="s">
        <v>16372</v>
      </c>
      <c r="B16130" t="s">
        <v>14</v>
      </c>
      <c r="C16130" t="s">
        <v>14</v>
      </c>
      <c r="D16130" t="s">
        <v>34</v>
      </c>
      <c r="E16130" t="s">
        <v>520</v>
      </c>
    </row>
    <row r="16131" spans="1:5" x14ac:dyDescent="0.25">
      <c r="A16131" t="s">
        <v>16373</v>
      </c>
      <c r="B16131" t="s">
        <v>14</v>
      </c>
      <c r="C16131" t="s">
        <v>14</v>
      </c>
      <c r="D16131" t="s">
        <v>34</v>
      </c>
      <c r="E16131" t="s">
        <v>520</v>
      </c>
    </row>
    <row r="16132" spans="1:5" x14ac:dyDescent="0.25">
      <c r="A16132" t="s">
        <v>16374</v>
      </c>
      <c r="B16132" t="s">
        <v>14</v>
      </c>
      <c r="C16132" t="s">
        <v>14</v>
      </c>
      <c r="D16132" t="s">
        <v>34</v>
      </c>
      <c r="E16132" t="s">
        <v>520</v>
      </c>
    </row>
    <row r="16133" spans="1:5" x14ac:dyDescent="0.25">
      <c r="A16133" t="s">
        <v>16375</v>
      </c>
      <c r="B16133" t="s">
        <v>14</v>
      </c>
      <c r="C16133" t="s">
        <v>14</v>
      </c>
      <c r="D16133" t="s">
        <v>34</v>
      </c>
      <c r="E16133" t="s">
        <v>520</v>
      </c>
    </row>
    <row r="16134" spans="1:5" x14ac:dyDescent="0.25">
      <c r="A16134" t="s">
        <v>16376</v>
      </c>
      <c r="B16134" t="s">
        <v>14</v>
      </c>
      <c r="C16134" t="s">
        <v>14</v>
      </c>
      <c r="D16134" t="s">
        <v>34</v>
      </c>
      <c r="E16134" t="s">
        <v>520</v>
      </c>
    </row>
    <row r="16135" spans="1:5" x14ac:dyDescent="0.25">
      <c r="A16135" t="s">
        <v>16377</v>
      </c>
      <c r="B16135" t="s">
        <v>14</v>
      </c>
      <c r="C16135" t="s">
        <v>14</v>
      </c>
      <c r="D16135" t="s">
        <v>34</v>
      </c>
      <c r="E16135" t="s">
        <v>520</v>
      </c>
    </row>
    <row r="16136" spans="1:5" x14ac:dyDescent="0.25">
      <c r="A16136" t="s">
        <v>16378</v>
      </c>
      <c r="B16136" t="s">
        <v>14</v>
      </c>
      <c r="C16136" t="s">
        <v>14</v>
      </c>
      <c r="D16136" t="s">
        <v>34</v>
      </c>
      <c r="E16136" t="s">
        <v>520</v>
      </c>
    </row>
    <row r="16137" spans="1:5" x14ac:dyDescent="0.25">
      <c r="A16137" t="s">
        <v>16379</v>
      </c>
      <c r="B16137" t="s">
        <v>14</v>
      </c>
      <c r="C16137" t="s">
        <v>14</v>
      </c>
      <c r="D16137" t="s">
        <v>34</v>
      </c>
      <c r="E16137" t="s">
        <v>520</v>
      </c>
    </row>
    <row r="16138" spans="1:5" x14ac:dyDescent="0.25">
      <c r="A16138" t="s">
        <v>16380</v>
      </c>
      <c r="B16138" t="s">
        <v>14</v>
      </c>
      <c r="C16138" t="s">
        <v>14</v>
      </c>
      <c r="D16138" t="s">
        <v>34</v>
      </c>
      <c r="E16138" t="s">
        <v>520</v>
      </c>
    </row>
    <row r="16139" spans="1:5" x14ac:dyDescent="0.25">
      <c r="A16139" t="s">
        <v>16381</v>
      </c>
      <c r="B16139" t="s">
        <v>14</v>
      </c>
      <c r="C16139" t="s">
        <v>14</v>
      </c>
      <c r="D16139" t="s">
        <v>34</v>
      </c>
      <c r="E16139" t="s">
        <v>520</v>
      </c>
    </row>
    <row r="16140" spans="1:5" x14ac:dyDescent="0.25">
      <c r="A16140" t="s">
        <v>16382</v>
      </c>
      <c r="B16140" t="s">
        <v>14</v>
      </c>
      <c r="C16140" t="s">
        <v>14</v>
      </c>
      <c r="D16140" t="s">
        <v>34</v>
      </c>
      <c r="E16140" t="s">
        <v>520</v>
      </c>
    </row>
    <row r="16141" spans="1:5" x14ac:dyDescent="0.25">
      <c r="A16141" t="s">
        <v>16383</v>
      </c>
      <c r="B16141" t="s">
        <v>20</v>
      </c>
      <c r="C16141" t="s">
        <v>19</v>
      </c>
      <c r="D16141" t="s">
        <v>33</v>
      </c>
      <c r="E16141" t="s">
        <v>538</v>
      </c>
    </row>
    <row r="16142" spans="1:5" x14ac:dyDescent="0.25">
      <c r="A16142" t="s">
        <v>16384</v>
      </c>
      <c r="B16142" t="s">
        <v>20</v>
      </c>
      <c r="C16142" t="s">
        <v>19</v>
      </c>
      <c r="D16142" t="s">
        <v>33</v>
      </c>
      <c r="E16142" t="s">
        <v>530</v>
      </c>
    </row>
    <row r="16143" spans="1:5" x14ac:dyDescent="0.25">
      <c r="A16143" t="s">
        <v>13427</v>
      </c>
      <c r="B16143" t="s">
        <v>20</v>
      </c>
      <c r="C16143" t="s">
        <v>19</v>
      </c>
      <c r="D16143" t="s">
        <v>33</v>
      </c>
      <c r="E16143" t="s">
        <v>533</v>
      </c>
    </row>
    <row r="16144" spans="1:5" x14ac:dyDescent="0.25">
      <c r="A16144" t="s">
        <v>16386</v>
      </c>
      <c r="B16144" t="s">
        <v>20</v>
      </c>
      <c r="C16144" t="s">
        <v>19</v>
      </c>
      <c r="D16144" t="s">
        <v>33</v>
      </c>
      <c r="E16144" t="s">
        <v>538</v>
      </c>
    </row>
    <row r="16145" spans="1:5" x14ac:dyDescent="0.25">
      <c r="A16145" t="s">
        <v>16387</v>
      </c>
      <c r="B16145" t="s">
        <v>20</v>
      </c>
      <c r="C16145" t="s">
        <v>19</v>
      </c>
      <c r="D16145" t="s">
        <v>33</v>
      </c>
      <c r="E16145" t="s">
        <v>530</v>
      </c>
    </row>
    <row r="16146" spans="1:5" x14ac:dyDescent="0.25">
      <c r="A16146" t="s">
        <v>28160</v>
      </c>
      <c r="B16146" t="s">
        <v>20</v>
      </c>
      <c r="C16146" t="s">
        <v>19</v>
      </c>
      <c r="D16146" t="s">
        <v>33</v>
      </c>
      <c r="E16146" t="s">
        <v>533</v>
      </c>
    </row>
    <row r="16147" spans="1:5" x14ac:dyDescent="0.25">
      <c r="A16147" t="s">
        <v>16390</v>
      </c>
      <c r="B16147" t="s">
        <v>20</v>
      </c>
      <c r="C16147" t="s">
        <v>19</v>
      </c>
      <c r="D16147" t="s">
        <v>33</v>
      </c>
      <c r="E16147" t="s">
        <v>530</v>
      </c>
    </row>
    <row r="16148" spans="1:5" x14ac:dyDescent="0.25">
      <c r="A16148" t="s">
        <v>16389</v>
      </c>
      <c r="B16148" t="s">
        <v>20</v>
      </c>
      <c r="C16148" t="s">
        <v>19</v>
      </c>
      <c r="D16148" t="s">
        <v>33</v>
      </c>
      <c r="E16148" t="s">
        <v>538</v>
      </c>
    </row>
    <row r="16149" spans="1:5" x14ac:dyDescent="0.25">
      <c r="A16149" t="s">
        <v>27673</v>
      </c>
      <c r="B16149" t="s">
        <v>20</v>
      </c>
      <c r="C16149" t="s">
        <v>19</v>
      </c>
      <c r="D16149" t="s">
        <v>33</v>
      </c>
      <c r="E16149" t="s">
        <v>533</v>
      </c>
    </row>
    <row r="16150" spans="1:5" x14ac:dyDescent="0.25">
      <c r="A16150" t="s">
        <v>25707</v>
      </c>
      <c r="B16150" t="s">
        <v>20</v>
      </c>
      <c r="C16150" t="s">
        <v>19</v>
      </c>
      <c r="D16150" t="s">
        <v>33</v>
      </c>
      <c r="E16150" t="s">
        <v>533</v>
      </c>
    </row>
    <row r="16151" spans="1:5" x14ac:dyDescent="0.25">
      <c r="A16151" t="s">
        <v>18897</v>
      </c>
      <c r="B16151" t="s">
        <v>20</v>
      </c>
      <c r="C16151" t="s">
        <v>19</v>
      </c>
      <c r="D16151" t="s">
        <v>33</v>
      </c>
      <c r="E16151" t="s">
        <v>533</v>
      </c>
    </row>
    <row r="16152" spans="1:5" x14ac:dyDescent="0.25">
      <c r="A16152" t="s">
        <v>16392</v>
      </c>
      <c r="B16152" t="s">
        <v>20</v>
      </c>
      <c r="C16152" t="s">
        <v>19</v>
      </c>
      <c r="D16152" t="s">
        <v>33</v>
      </c>
      <c r="E16152" t="s">
        <v>538</v>
      </c>
    </row>
    <row r="16153" spans="1:5" x14ac:dyDescent="0.25">
      <c r="A16153" t="s">
        <v>16393</v>
      </c>
      <c r="B16153" t="s">
        <v>20</v>
      </c>
      <c r="C16153" t="s">
        <v>19</v>
      </c>
      <c r="D16153" t="s">
        <v>33</v>
      </c>
      <c r="E16153" t="s">
        <v>530</v>
      </c>
    </row>
    <row r="16154" spans="1:5" x14ac:dyDescent="0.25">
      <c r="A16154" t="s">
        <v>25356</v>
      </c>
      <c r="B16154" t="s">
        <v>20</v>
      </c>
      <c r="C16154" t="s">
        <v>19</v>
      </c>
      <c r="D16154" t="s">
        <v>33</v>
      </c>
      <c r="E16154" t="s">
        <v>533</v>
      </c>
    </row>
    <row r="16155" spans="1:5" x14ac:dyDescent="0.25">
      <c r="A16155" t="s">
        <v>16395</v>
      </c>
      <c r="B16155" t="s">
        <v>20</v>
      </c>
      <c r="C16155" t="s">
        <v>19</v>
      </c>
      <c r="D16155" t="s">
        <v>33</v>
      </c>
      <c r="E16155" t="s">
        <v>562</v>
      </c>
    </row>
    <row r="16156" spans="1:5" x14ac:dyDescent="0.25">
      <c r="A16156" t="s">
        <v>16396</v>
      </c>
      <c r="B16156" t="s">
        <v>20</v>
      </c>
      <c r="C16156" t="s">
        <v>19</v>
      </c>
      <c r="D16156" t="s">
        <v>33</v>
      </c>
      <c r="E16156" t="s">
        <v>562</v>
      </c>
    </row>
    <row r="16157" spans="1:5" x14ac:dyDescent="0.25">
      <c r="A16157" t="s">
        <v>17282</v>
      </c>
      <c r="B16157" t="s">
        <v>20</v>
      </c>
      <c r="C16157" t="s">
        <v>19</v>
      </c>
      <c r="D16157" t="s">
        <v>33</v>
      </c>
      <c r="E16157" t="s">
        <v>533</v>
      </c>
    </row>
    <row r="16158" spans="1:5" x14ac:dyDescent="0.25">
      <c r="A16158" t="s">
        <v>16398</v>
      </c>
      <c r="B16158" t="s">
        <v>20</v>
      </c>
      <c r="C16158" t="s">
        <v>19</v>
      </c>
      <c r="D16158" t="s">
        <v>33</v>
      </c>
      <c r="E16158" t="s">
        <v>538</v>
      </c>
    </row>
    <row r="16159" spans="1:5" x14ac:dyDescent="0.25">
      <c r="A16159" t="s">
        <v>16399</v>
      </c>
      <c r="B16159" t="s">
        <v>20</v>
      </c>
      <c r="C16159" t="s">
        <v>19</v>
      </c>
      <c r="D16159" t="s">
        <v>33</v>
      </c>
      <c r="E16159" t="s">
        <v>530</v>
      </c>
    </row>
    <row r="16160" spans="1:5" x14ac:dyDescent="0.25">
      <c r="A16160" t="s">
        <v>16400</v>
      </c>
      <c r="B16160" t="s">
        <v>16</v>
      </c>
      <c r="C16160" t="s">
        <v>17</v>
      </c>
      <c r="D16160" t="s">
        <v>33</v>
      </c>
      <c r="E16160" t="s">
        <v>653</v>
      </c>
    </row>
    <row r="16161" spans="1:5" x14ac:dyDescent="0.25">
      <c r="A16161" t="s">
        <v>16658</v>
      </c>
      <c r="B16161" t="s">
        <v>20</v>
      </c>
      <c r="C16161" t="s">
        <v>19</v>
      </c>
      <c r="D16161" t="s">
        <v>33</v>
      </c>
      <c r="E16161" t="s">
        <v>533</v>
      </c>
    </row>
    <row r="16162" spans="1:5" x14ac:dyDescent="0.25">
      <c r="A16162" t="s">
        <v>16402</v>
      </c>
      <c r="B16162" t="s">
        <v>20</v>
      </c>
      <c r="C16162" t="s">
        <v>19</v>
      </c>
      <c r="D16162" t="s">
        <v>33</v>
      </c>
      <c r="E16162" t="s">
        <v>538</v>
      </c>
    </row>
    <row r="16163" spans="1:5" x14ac:dyDescent="0.25">
      <c r="A16163" t="s">
        <v>24467</v>
      </c>
      <c r="B16163" t="s">
        <v>20</v>
      </c>
      <c r="C16163" t="s">
        <v>19</v>
      </c>
      <c r="D16163" t="s">
        <v>33</v>
      </c>
      <c r="E16163" t="s">
        <v>533</v>
      </c>
    </row>
    <row r="16164" spans="1:5" x14ac:dyDescent="0.25">
      <c r="A16164" t="s">
        <v>16404</v>
      </c>
      <c r="B16164" t="s">
        <v>20</v>
      </c>
      <c r="C16164" t="s">
        <v>19</v>
      </c>
      <c r="D16164" t="s">
        <v>33</v>
      </c>
      <c r="E16164" t="s">
        <v>530</v>
      </c>
    </row>
    <row r="16165" spans="1:5" x14ac:dyDescent="0.25">
      <c r="A16165" t="s">
        <v>16405</v>
      </c>
      <c r="B16165" t="s">
        <v>16</v>
      </c>
      <c r="C16165" t="s">
        <v>17</v>
      </c>
      <c r="D16165" t="s">
        <v>33</v>
      </c>
      <c r="E16165" t="s">
        <v>653</v>
      </c>
    </row>
    <row r="16166" spans="1:5" x14ac:dyDescent="0.25">
      <c r="A16166" t="s">
        <v>16406</v>
      </c>
      <c r="B16166" t="s">
        <v>20</v>
      </c>
      <c r="C16166" t="s">
        <v>19</v>
      </c>
      <c r="D16166" t="s">
        <v>33</v>
      </c>
      <c r="E16166" t="s">
        <v>611</v>
      </c>
    </row>
    <row r="16167" spans="1:5" x14ac:dyDescent="0.25">
      <c r="A16167" t="s">
        <v>26651</v>
      </c>
      <c r="B16167" t="s">
        <v>20</v>
      </c>
      <c r="C16167" t="s">
        <v>19</v>
      </c>
      <c r="D16167" t="s">
        <v>33</v>
      </c>
      <c r="E16167" t="s">
        <v>533</v>
      </c>
    </row>
    <row r="16168" spans="1:5" x14ac:dyDescent="0.25">
      <c r="A16168" t="s">
        <v>16408</v>
      </c>
      <c r="B16168" t="s">
        <v>20</v>
      </c>
      <c r="C16168" t="s">
        <v>19</v>
      </c>
      <c r="D16168" t="s">
        <v>33</v>
      </c>
      <c r="E16168" t="s">
        <v>530</v>
      </c>
    </row>
    <row r="16169" spans="1:5" x14ac:dyDescent="0.25">
      <c r="A16169" t="s">
        <v>17885</v>
      </c>
      <c r="B16169" t="s">
        <v>20</v>
      </c>
      <c r="C16169" t="s">
        <v>19</v>
      </c>
      <c r="D16169" t="s">
        <v>33</v>
      </c>
      <c r="E16169" t="s">
        <v>533</v>
      </c>
    </row>
    <row r="16170" spans="1:5" x14ac:dyDescent="0.25">
      <c r="A16170" t="s">
        <v>16410</v>
      </c>
      <c r="B16170" t="s">
        <v>20</v>
      </c>
      <c r="C16170" t="s">
        <v>19</v>
      </c>
      <c r="D16170" t="s">
        <v>33</v>
      </c>
      <c r="E16170" t="s">
        <v>562</v>
      </c>
    </row>
    <row r="16171" spans="1:5" x14ac:dyDescent="0.25">
      <c r="A16171" t="s">
        <v>16411</v>
      </c>
      <c r="B16171" t="s">
        <v>16</v>
      </c>
      <c r="C16171" t="s">
        <v>17</v>
      </c>
      <c r="D16171" t="s">
        <v>33</v>
      </c>
      <c r="E16171" t="s">
        <v>653</v>
      </c>
    </row>
    <row r="16172" spans="1:5" x14ac:dyDescent="0.25">
      <c r="A16172" t="s">
        <v>16412</v>
      </c>
      <c r="B16172" t="s">
        <v>16</v>
      </c>
      <c r="C16172" t="s">
        <v>17</v>
      </c>
      <c r="D16172" t="s">
        <v>33</v>
      </c>
      <c r="E16172" t="s">
        <v>653</v>
      </c>
    </row>
    <row r="16173" spans="1:5" x14ac:dyDescent="0.25">
      <c r="A16173" t="s">
        <v>25042</v>
      </c>
      <c r="B16173" t="s">
        <v>20</v>
      </c>
      <c r="C16173" t="s">
        <v>19</v>
      </c>
      <c r="D16173" t="s">
        <v>33</v>
      </c>
      <c r="E16173" t="s">
        <v>533</v>
      </c>
    </row>
    <row r="16174" spans="1:5" x14ac:dyDescent="0.25">
      <c r="A16174" t="s">
        <v>16414</v>
      </c>
      <c r="B16174" t="s">
        <v>20</v>
      </c>
      <c r="C16174" t="s">
        <v>19</v>
      </c>
      <c r="D16174" t="s">
        <v>33</v>
      </c>
      <c r="E16174" t="s">
        <v>562</v>
      </c>
    </row>
    <row r="16175" spans="1:5" x14ac:dyDescent="0.25">
      <c r="A16175" t="s">
        <v>16416</v>
      </c>
      <c r="B16175" t="s">
        <v>20</v>
      </c>
      <c r="C16175" t="s">
        <v>19</v>
      </c>
      <c r="D16175" t="s">
        <v>33</v>
      </c>
      <c r="E16175" t="s">
        <v>530</v>
      </c>
    </row>
    <row r="16176" spans="1:5" x14ac:dyDescent="0.25">
      <c r="A16176" t="s">
        <v>21140</v>
      </c>
      <c r="B16176" t="s">
        <v>20</v>
      </c>
      <c r="C16176" t="s">
        <v>19</v>
      </c>
      <c r="D16176" t="s">
        <v>33</v>
      </c>
      <c r="E16176" t="s">
        <v>533</v>
      </c>
    </row>
    <row r="16177" spans="1:5" x14ac:dyDescent="0.25">
      <c r="A16177" t="s">
        <v>19535</v>
      </c>
      <c r="B16177" t="s">
        <v>20</v>
      </c>
      <c r="C16177" t="s">
        <v>19</v>
      </c>
      <c r="D16177" t="s">
        <v>33</v>
      </c>
      <c r="E16177" t="s">
        <v>533</v>
      </c>
    </row>
    <row r="16178" spans="1:5" x14ac:dyDescent="0.25">
      <c r="A16178" t="s">
        <v>43743</v>
      </c>
      <c r="B16178" t="s">
        <v>20</v>
      </c>
      <c r="C16178" t="s">
        <v>19</v>
      </c>
      <c r="D16178" t="s">
        <v>66</v>
      </c>
      <c r="E16178" t="s">
        <v>562</v>
      </c>
    </row>
    <row r="16179" spans="1:5" x14ac:dyDescent="0.25">
      <c r="A16179" t="s">
        <v>19649</v>
      </c>
      <c r="B16179" t="s">
        <v>20</v>
      </c>
      <c r="C16179" t="s">
        <v>19</v>
      </c>
      <c r="D16179" t="s">
        <v>33</v>
      </c>
      <c r="E16179" t="s">
        <v>533</v>
      </c>
    </row>
    <row r="16180" spans="1:5" x14ac:dyDescent="0.25">
      <c r="A16180" t="s">
        <v>43744</v>
      </c>
      <c r="B16180" t="s">
        <v>20</v>
      </c>
      <c r="C16180" t="s">
        <v>19</v>
      </c>
      <c r="D16180" t="s">
        <v>33</v>
      </c>
      <c r="E16180" t="s">
        <v>530</v>
      </c>
    </row>
    <row r="16181" spans="1:5" x14ac:dyDescent="0.25">
      <c r="A16181" t="s">
        <v>43745</v>
      </c>
      <c r="B16181" t="s">
        <v>20</v>
      </c>
      <c r="C16181" t="s">
        <v>19</v>
      </c>
      <c r="D16181" t="s">
        <v>33</v>
      </c>
      <c r="E16181" t="s">
        <v>538</v>
      </c>
    </row>
    <row r="16182" spans="1:5" x14ac:dyDescent="0.25">
      <c r="A16182" t="s">
        <v>18651</v>
      </c>
      <c r="B16182" t="s">
        <v>20</v>
      </c>
      <c r="C16182" t="s">
        <v>19</v>
      </c>
      <c r="D16182" t="s">
        <v>33</v>
      </c>
      <c r="E16182" t="s">
        <v>533</v>
      </c>
    </row>
    <row r="16183" spans="1:5" x14ac:dyDescent="0.25">
      <c r="A16183" t="s">
        <v>16418</v>
      </c>
      <c r="B16183" t="s">
        <v>20</v>
      </c>
      <c r="C16183" t="s">
        <v>21</v>
      </c>
      <c r="D16183" t="s">
        <v>33</v>
      </c>
      <c r="E16183" t="s">
        <v>581</v>
      </c>
    </row>
    <row r="16184" spans="1:5" x14ac:dyDescent="0.25">
      <c r="A16184" t="s">
        <v>16419</v>
      </c>
      <c r="B16184" t="s">
        <v>20</v>
      </c>
      <c r="C16184" t="s">
        <v>21</v>
      </c>
      <c r="D16184" t="s">
        <v>33</v>
      </c>
      <c r="E16184" t="s">
        <v>582</v>
      </c>
    </row>
    <row r="16185" spans="1:5" x14ac:dyDescent="0.25">
      <c r="A16185" t="s">
        <v>14875</v>
      </c>
      <c r="B16185" t="s">
        <v>20</v>
      </c>
      <c r="C16185" t="s">
        <v>19</v>
      </c>
      <c r="D16185" t="s">
        <v>33</v>
      </c>
      <c r="E16185" t="s">
        <v>533</v>
      </c>
    </row>
    <row r="16186" spans="1:5" x14ac:dyDescent="0.25">
      <c r="A16186" t="s">
        <v>16421</v>
      </c>
      <c r="B16186" t="s">
        <v>20</v>
      </c>
      <c r="C16186" t="s">
        <v>21</v>
      </c>
      <c r="D16186" t="s">
        <v>33</v>
      </c>
      <c r="E16186" t="s">
        <v>581</v>
      </c>
    </row>
    <row r="16187" spans="1:5" x14ac:dyDescent="0.25">
      <c r="A16187" t="s">
        <v>16422</v>
      </c>
      <c r="B16187" t="s">
        <v>20</v>
      </c>
      <c r="C16187" t="s">
        <v>21</v>
      </c>
      <c r="D16187" t="s">
        <v>33</v>
      </c>
      <c r="E16187" t="s">
        <v>582</v>
      </c>
    </row>
    <row r="16188" spans="1:5" x14ac:dyDescent="0.25">
      <c r="A16188" t="s">
        <v>43746</v>
      </c>
      <c r="B16188" t="s">
        <v>16</v>
      </c>
      <c r="C16188" t="s">
        <v>17</v>
      </c>
      <c r="D16188" t="s">
        <v>33</v>
      </c>
      <c r="E16188" t="s">
        <v>653</v>
      </c>
    </row>
    <row r="16189" spans="1:5" x14ac:dyDescent="0.25">
      <c r="A16189" t="s">
        <v>13314</v>
      </c>
      <c r="B16189" t="s">
        <v>20</v>
      </c>
      <c r="C16189" t="s">
        <v>19</v>
      </c>
      <c r="D16189" t="s">
        <v>33</v>
      </c>
      <c r="E16189" t="s">
        <v>533</v>
      </c>
    </row>
    <row r="16190" spans="1:5" x14ac:dyDescent="0.25">
      <c r="A16190" t="s">
        <v>21810</v>
      </c>
      <c r="B16190" t="s">
        <v>20</v>
      </c>
      <c r="C16190" t="s">
        <v>19</v>
      </c>
      <c r="D16190" t="s">
        <v>33</v>
      </c>
      <c r="E16190" t="s">
        <v>533</v>
      </c>
    </row>
    <row r="16191" spans="1:5" x14ac:dyDescent="0.25">
      <c r="A16191" t="s">
        <v>23495</v>
      </c>
      <c r="B16191" t="s">
        <v>20</v>
      </c>
      <c r="C16191" t="s">
        <v>19</v>
      </c>
      <c r="D16191" t="s">
        <v>33</v>
      </c>
      <c r="E16191" t="s">
        <v>533</v>
      </c>
    </row>
    <row r="16192" spans="1:5" x14ac:dyDescent="0.25">
      <c r="A16192" t="s">
        <v>4065</v>
      </c>
      <c r="B16192" t="s">
        <v>20</v>
      </c>
      <c r="C16192" t="s">
        <v>19</v>
      </c>
      <c r="D16192" t="s">
        <v>33</v>
      </c>
      <c r="E16192" t="s">
        <v>533</v>
      </c>
    </row>
    <row r="16193" spans="1:5" x14ac:dyDescent="0.25">
      <c r="A16193" t="s">
        <v>4064</v>
      </c>
      <c r="B16193" t="s">
        <v>20</v>
      </c>
      <c r="C16193" t="s">
        <v>19</v>
      </c>
      <c r="D16193" t="s">
        <v>33</v>
      </c>
      <c r="E16193" t="s">
        <v>533</v>
      </c>
    </row>
    <row r="16194" spans="1:5" x14ac:dyDescent="0.25">
      <c r="A16194" t="s">
        <v>25203</v>
      </c>
      <c r="B16194" t="s">
        <v>20</v>
      </c>
      <c r="C16194" t="s">
        <v>19</v>
      </c>
      <c r="D16194" t="s">
        <v>33</v>
      </c>
      <c r="E16194" t="s">
        <v>533</v>
      </c>
    </row>
    <row r="16195" spans="1:5" x14ac:dyDescent="0.25">
      <c r="A16195" t="s">
        <v>43747</v>
      </c>
      <c r="B16195" t="s">
        <v>16</v>
      </c>
      <c r="C16195" t="s">
        <v>17</v>
      </c>
      <c r="D16195" t="s">
        <v>33</v>
      </c>
      <c r="E16195" t="s">
        <v>653</v>
      </c>
    </row>
    <row r="16196" spans="1:5" x14ac:dyDescent="0.25">
      <c r="A16196" t="s">
        <v>16428</v>
      </c>
      <c r="B16196" t="s">
        <v>20</v>
      </c>
      <c r="C16196" t="s">
        <v>21</v>
      </c>
      <c r="D16196" t="s">
        <v>33</v>
      </c>
      <c r="E16196" t="s">
        <v>581</v>
      </c>
    </row>
    <row r="16197" spans="1:5" x14ac:dyDescent="0.25">
      <c r="A16197" t="s">
        <v>27166</v>
      </c>
      <c r="B16197" t="s">
        <v>20</v>
      </c>
      <c r="C16197" t="s">
        <v>19</v>
      </c>
      <c r="D16197" t="s">
        <v>33</v>
      </c>
      <c r="E16197" t="s">
        <v>533</v>
      </c>
    </row>
    <row r="16198" spans="1:5" x14ac:dyDescent="0.25">
      <c r="A16198" t="s">
        <v>4822</v>
      </c>
      <c r="B16198" t="s">
        <v>20</v>
      </c>
      <c r="C16198" t="s">
        <v>19</v>
      </c>
      <c r="D16198" t="s">
        <v>33</v>
      </c>
      <c r="E16198" t="s">
        <v>533</v>
      </c>
    </row>
    <row r="16199" spans="1:5" x14ac:dyDescent="0.25">
      <c r="A16199" t="s">
        <v>16431</v>
      </c>
      <c r="B16199" t="s">
        <v>20</v>
      </c>
      <c r="C16199" t="s">
        <v>19</v>
      </c>
      <c r="D16199" t="s">
        <v>33</v>
      </c>
      <c r="E16199" t="s">
        <v>538</v>
      </c>
    </row>
    <row r="16200" spans="1:5" x14ac:dyDescent="0.25">
      <c r="A16200" t="s">
        <v>8318</v>
      </c>
      <c r="B16200" t="s">
        <v>20</v>
      </c>
      <c r="C16200" t="s">
        <v>19</v>
      </c>
      <c r="D16200" t="s">
        <v>33</v>
      </c>
      <c r="E16200" t="s">
        <v>533</v>
      </c>
    </row>
    <row r="16201" spans="1:5" x14ac:dyDescent="0.25">
      <c r="A16201" t="s">
        <v>16433</v>
      </c>
      <c r="B16201" t="s">
        <v>20</v>
      </c>
      <c r="C16201" t="s">
        <v>19</v>
      </c>
      <c r="D16201" t="s">
        <v>33</v>
      </c>
      <c r="E16201" t="s">
        <v>530</v>
      </c>
    </row>
    <row r="16202" spans="1:5" x14ac:dyDescent="0.25">
      <c r="A16202" t="s">
        <v>16434</v>
      </c>
      <c r="B16202" t="s">
        <v>20</v>
      </c>
      <c r="C16202" t="s">
        <v>19</v>
      </c>
      <c r="D16202" t="s">
        <v>33</v>
      </c>
      <c r="E16202" t="s">
        <v>593</v>
      </c>
    </row>
    <row r="16203" spans="1:5" x14ac:dyDescent="0.25">
      <c r="A16203" t="s">
        <v>21297</v>
      </c>
      <c r="B16203" t="s">
        <v>16</v>
      </c>
      <c r="C16203" t="s">
        <v>15</v>
      </c>
      <c r="D16203" t="s">
        <v>33</v>
      </c>
      <c r="E16203" t="s">
        <v>628</v>
      </c>
    </row>
    <row r="16204" spans="1:5" x14ac:dyDescent="0.25">
      <c r="A16204" t="s">
        <v>18068</v>
      </c>
      <c r="B16204" t="s">
        <v>20</v>
      </c>
      <c r="C16204" t="s">
        <v>19</v>
      </c>
      <c r="D16204" t="s">
        <v>33</v>
      </c>
      <c r="E16204" t="s">
        <v>533</v>
      </c>
    </row>
    <row r="16205" spans="1:5" x14ac:dyDescent="0.25">
      <c r="A16205" t="s">
        <v>11516</v>
      </c>
      <c r="B16205" t="s">
        <v>20</v>
      </c>
      <c r="C16205" t="s">
        <v>19</v>
      </c>
      <c r="D16205" t="s">
        <v>33</v>
      </c>
      <c r="E16205" t="s">
        <v>533</v>
      </c>
    </row>
    <row r="16206" spans="1:5" x14ac:dyDescent="0.25">
      <c r="A16206" t="s">
        <v>16437</v>
      </c>
      <c r="B16206" t="s">
        <v>20</v>
      </c>
      <c r="C16206" t="s">
        <v>19</v>
      </c>
      <c r="D16206" t="s">
        <v>33</v>
      </c>
      <c r="E16206" t="s">
        <v>562</v>
      </c>
    </row>
    <row r="16207" spans="1:5" x14ac:dyDescent="0.25">
      <c r="A16207" t="s">
        <v>16439</v>
      </c>
      <c r="B16207" t="s">
        <v>16</v>
      </c>
      <c r="C16207" t="s">
        <v>17</v>
      </c>
      <c r="D16207" t="s">
        <v>33</v>
      </c>
      <c r="E16207" t="s">
        <v>653</v>
      </c>
    </row>
    <row r="16208" spans="1:5" x14ac:dyDescent="0.25">
      <c r="A16208" t="s">
        <v>11524</v>
      </c>
      <c r="B16208" t="s">
        <v>20</v>
      </c>
      <c r="C16208" t="s">
        <v>19</v>
      </c>
      <c r="D16208" t="s">
        <v>33</v>
      </c>
      <c r="E16208" t="s">
        <v>533</v>
      </c>
    </row>
    <row r="16209" spans="1:5" x14ac:dyDescent="0.25">
      <c r="A16209" t="s">
        <v>13730</v>
      </c>
      <c r="B16209" t="s">
        <v>20</v>
      </c>
      <c r="C16209" t="s">
        <v>19</v>
      </c>
      <c r="D16209" t="s">
        <v>33</v>
      </c>
      <c r="E16209" t="s">
        <v>533</v>
      </c>
    </row>
    <row r="16210" spans="1:5" x14ac:dyDescent="0.25">
      <c r="A16210" t="s">
        <v>15958</v>
      </c>
      <c r="B16210" t="s">
        <v>20</v>
      </c>
      <c r="C16210" t="s">
        <v>19</v>
      </c>
      <c r="D16210" t="s">
        <v>33</v>
      </c>
      <c r="E16210" t="s">
        <v>533</v>
      </c>
    </row>
    <row r="16211" spans="1:5" x14ac:dyDescent="0.25">
      <c r="A16211" t="s">
        <v>16443</v>
      </c>
      <c r="B16211" t="s">
        <v>16</v>
      </c>
      <c r="C16211" t="s">
        <v>15</v>
      </c>
      <c r="D16211" t="s">
        <v>33</v>
      </c>
      <c r="E16211" t="s">
        <v>561</v>
      </c>
    </row>
    <row r="16212" spans="1:5" x14ac:dyDescent="0.25">
      <c r="A16212" t="s">
        <v>16444</v>
      </c>
      <c r="B16212" t="s">
        <v>20</v>
      </c>
      <c r="C16212" t="s">
        <v>19</v>
      </c>
      <c r="D16212" t="s">
        <v>65</v>
      </c>
      <c r="E16212" t="s">
        <v>563</v>
      </c>
    </row>
    <row r="16213" spans="1:5" x14ac:dyDescent="0.25">
      <c r="A16213" t="s">
        <v>10572</v>
      </c>
      <c r="B16213" t="s">
        <v>16</v>
      </c>
      <c r="C16213" t="s">
        <v>15</v>
      </c>
      <c r="D16213" t="s">
        <v>33</v>
      </c>
      <c r="E16213" t="s">
        <v>628</v>
      </c>
    </row>
    <row r="16214" spans="1:5" x14ac:dyDescent="0.25">
      <c r="A16214" t="s">
        <v>16446</v>
      </c>
      <c r="B16214" t="s">
        <v>16</v>
      </c>
      <c r="C16214" t="s">
        <v>15</v>
      </c>
      <c r="D16214" t="s">
        <v>33</v>
      </c>
      <c r="E16214" t="s">
        <v>942</v>
      </c>
    </row>
    <row r="16215" spans="1:5" x14ac:dyDescent="0.25">
      <c r="A16215" t="s">
        <v>16448</v>
      </c>
      <c r="B16215" t="s">
        <v>20</v>
      </c>
      <c r="C16215" t="s">
        <v>19</v>
      </c>
      <c r="D16215" t="s">
        <v>33</v>
      </c>
      <c r="E16215" t="s">
        <v>602</v>
      </c>
    </row>
    <row r="16216" spans="1:5" x14ac:dyDescent="0.25">
      <c r="A16216" t="s">
        <v>16447</v>
      </c>
      <c r="B16216" t="s">
        <v>20</v>
      </c>
      <c r="C16216" t="s">
        <v>19</v>
      </c>
      <c r="D16216" t="s">
        <v>33</v>
      </c>
      <c r="E16216" t="s">
        <v>602</v>
      </c>
    </row>
    <row r="16217" spans="1:5" x14ac:dyDescent="0.25">
      <c r="A16217" t="s">
        <v>16449</v>
      </c>
      <c r="B16217" t="s">
        <v>20</v>
      </c>
      <c r="C16217" t="s">
        <v>19</v>
      </c>
      <c r="D16217" t="s">
        <v>33</v>
      </c>
      <c r="E16217" t="s">
        <v>547</v>
      </c>
    </row>
    <row r="16218" spans="1:5" x14ac:dyDescent="0.25">
      <c r="A16218" t="s">
        <v>16450</v>
      </c>
      <c r="B16218" t="s">
        <v>20</v>
      </c>
      <c r="C16218" t="s">
        <v>19</v>
      </c>
      <c r="D16218" t="s">
        <v>33</v>
      </c>
      <c r="E16218" t="s">
        <v>825</v>
      </c>
    </row>
    <row r="16219" spans="1:5" x14ac:dyDescent="0.25">
      <c r="A16219" t="s">
        <v>16451</v>
      </c>
      <c r="B16219" t="s">
        <v>16</v>
      </c>
      <c r="C16219" t="s">
        <v>17</v>
      </c>
      <c r="D16219" t="s">
        <v>33</v>
      </c>
      <c r="E16219" t="s">
        <v>569</v>
      </c>
    </row>
    <row r="16220" spans="1:5" x14ac:dyDescent="0.25">
      <c r="A16220" t="s">
        <v>16452</v>
      </c>
      <c r="B16220" t="s">
        <v>20</v>
      </c>
      <c r="C16220" t="s">
        <v>21</v>
      </c>
      <c r="D16220" t="s">
        <v>33</v>
      </c>
      <c r="E16220" t="s">
        <v>528</v>
      </c>
    </row>
    <row r="16221" spans="1:5" x14ac:dyDescent="0.25">
      <c r="A16221" t="s">
        <v>27861</v>
      </c>
      <c r="B16221" t="s">
        <v>20</v>
      </c>
      <c r="C16221" t="s">
        <v>19</v>
      </c>
      <c r="D16221" t="s">
        <v>33</v>
      </c>
      <c r="E16221" t="s">
        <v>533</v>
      </c>
    </row>
    <row r="16222" spans="1:5" x14ac:dyDescent="0.25">
      <c r="A16222" t="s">
        <v>16455</v>
      </c>
      <c r="B16222" t="s">
        <v>16</v>
      </c>
      <c r="C16222" t="s">
        <v>15</v>
      </c>
      <c r="D16222" t="s">
        <v>33</v>
      </c>
      <c r="E16222" t="s">
        <v>659</v>
      </c>
    </row>
    <row r="16223" spans="1:5" x14ac:dyDescent="0.25">
      <c r="A16223" t="s">
        <v>27095</v>
      </c>
      <c r="B16223" t="s">
        <v>20</v>
      </c>
      <c r="C16223" t="s">
        <v>19</v>
      </c>
      <c r="D16223" t="s">
        <v>33</v>
      </c>
      <c r="E16223" t="s">
        <v>533</v>
      </c>
    </row>
    <row r="16224" spans="1:5" x14ac:dyDescent="0.25">
      <c r="A16224" t="s">
        <v>16456</v>
      </c>
      <c r="B16224" t="s">
        <v>20</v>
      </c>
      <c r="C16224" t="s">
        <v>19</v>
      </c>
      <c r="D16224" t="s">
        <v>33</v>
      </c>
      <c r="E16224" t="s">
        <v>585</v>
      </c>
    </row>
    <row r="16225" spans="1:5" x14ac:dyDescent="0.25">
      <c r="A16225" t="s">
        <v>16457</v>
      </c>
      <c r="B16225" t="s">
        <v>20</v>
      </c>
      <c r="C16225" t="s">
        <v>19</v>
      </c>
      <c r="D16225" t="s">
        <v>33</v>
      </c>
      <c r="E16225" t="s">
        <v>585</v>
      </c>
    </row>
    <row r="16226" spans="1:5" x14ac:dyDescent="0.25">
      <c r="A16226" t="s">
        <v>27094</v>
      </c>
      <c r="B16226" t="s">
        <v>20</v>
      </c>
      <c r="C16226" t="s">
        <v>19</v>
      </c>
      <c r="D16226" t="s">
        <v>33</v>
      </c>
      <c r="E16226" t="s">
        <v>533</v>
      </c>
    </row>
    <row r="16227" spans="1:5" x14ac:dyDescent="0.25">
      <c r="A16227" t="s">
        <v>16459</v>
      </c>
      <c r="B16227" t="s">
        <v>16</v>
      </c>
      <c r="C16227" t="s">
        <v>15</v>
      </c>
      <c r="D16227" t="s">
        <v>33</v>
      </c>
      <c r="E16227" t="s">
        <v>659</v>
      </c>
    </row>
    <row r="16228" spans="1:5" x14ac:dyDescent="0.25">
      <c r="A16228" t="s">
        <v>11607</v>
      </c>
      <c r="B16228" t="s">
        <v>20</v>
      </c>
      <c r="C16228" t="s">
        <v>19</v>
      </c>
      <c r="D16228" t="s">
        <v>33</v>
      </c>
      <c r="E16228" t="s">
        <v>533</v>
      </c>
    </row>
    <row r="16229" spans="1:5" x14ac:dyDescent="0.25">
      <c r="A16229" t="s">
        <v>16461</v>
      </c>
      <c r="B16229" t="s">
        <v>16</v>
      </c>
      <c r="C16229" t="s">
        <v>15</v>
      </c>
      <c r="D16229" t="s">
        <v>33</v>
      </c>
      <c r="E16229" t="s">
        <v>659</v>
      </c>
    </row>
    <row r="16230" spans="1:5" x14ac:dyDescent="0.25">
      <c r="A16230" t="s">
        <v>11728</v>
      </c>
      <c r="B16230" t="s">
        <v>20</v>
      </c>
      <c r="C16230" t="s">
        <v>19</v>
      </c>
      <c r="D16230" t="s">
        <v>33</v>
      </c>
      <c r="E16230" t="s">
        <v>533</v>
      </c>
    </row>
    <row r="16231" spans="1:5" x14ac:dyDescent="0.25">
      <c r="A16231" t="s">
        <v>16253</v>
      </c>
      <c r="B16231" t="s">
        <v>20</v>
      </c>
      <c r="C16231" t="s">
        <v>19</v>
      </c>
      <c r="D16231" t="s">
        <v>33</v>
      </c>
      <c r="E16231" t="s">
        <v>533</v>
      </c>
    </row>
    <row r="16232" spans="1:5" x14ac:dyDescent="0.25">
      <c r="A16232" t="s">
        <v>16464</v>
      </c>
      <c r="B16232" t="s">
        <v>16</v>
      </c>
      <c r="C16232" t="s">
        <v>15</v>
      </c>
      <c r="D16232" t="s">
        <v>33</v>
      </c>
      <c r="E16232" t="s">
        <v>659</v>
      </c>
    </row>
    <row r="16233" spans="1:5" x14ac:dyDescent="0.25">
      <c r="A16233" t="s">
        <v>11606</v>
      </c>
      <c r="B16233" t="s">
        <v>20</v>
      </c>
      <c r="C16233" t="s">
        <v>19</v>
      </c>
      <c r="D16233" t="s">
        <v>33</v>
      </c>
      <c r="E16233" t="s">
        <v>533</v>
      </c>
    </row>
    <row r="16234" spans="1:5" x14ac:dyDescent="0.25">
      <c r="A16234" t="s">
        <v>16466</v>
      </c>
      <c r="B16234" t="s">
        <v>16</v>
      </c>
      <c r="C16234" t="s">
        <v>15</v>
      </c>
      <c r="D16234" t="s">
        <v>33</v>
      </c>
      <c r="E16234" t="s">
        <v>659</v>
      </c>
    </row>
    <row r="16235" spans="1:5" x14ac:dyDescent="0.25">
      <c r="A16235" t="s">
        <v>11726</v>
      </c>
      <c r="B16235" t="s">
        <v>20</v>
      </c>
      <c r="C16235" t="s">
        <v>19</v>
      </c>
      <c r="D16235" t="s">
        <v>33</v>
      </c>
      <c r="E16235" t="s">
        <v>533</v>
      </c>
    </row>
    <row r="16236" spans="1:5" x14ac:dyDescent="0.25">
      <c r="A16236" t="s">
        <v>16468</v>
      </c>
      <c r="B16236" t="s">
        <v>20</v>
      </c>
      <c r="C16236" t="s">
        <v>19</v>
      </c>
      <c r="D16236" t="s">
        <v>33</v>
      </c>
      <c r="E16236" t="s">
        <v>556</v>
      </c>
    </row>
    <row r="16237" spans="1:5" x14ac:dyDescent="0.25">
      <c r="A16237" t="s">
        <v>16469</v>
      </c>
      <c r="B16237" t="s">
        <v>16</v>
      </c>
      <c r="C16237" t="s">
        <v>15</v>
      </c>
      <c r="D16237" t="s">
        <v>33</v>
      </c>
      <c r="E16237" t="s">
        <v>659</v>
      </c>
    </row>
    <row r="16238" spans="1:5" x14ac:dyDescent="0.25">
      <c r="A16238" t="s">
        <v>5391</v>
      </c>
      <c r="B16238" t="s">
        <v>20</v>
      </c>
      <c r="C16238" t="s">
        <v>19</v>
      </c>
      <c r="D16238" t="s">
        <v>33</v>
      </c>
      <c r="E16238" t="s">
        <v>533</v>
      </c>
    </row>
    <row r="16239" spans="1:5" x14ac:dyDescent="0.25">
      <c r="A16239" t="s">
        <v>16471</v>
      </c>
      <c r="B16239" t="s">
        <v>16</v>
      </c>
      <c r="C16239" t="s">
        <v>15</v>
      </c>
      <c r="D16239" t="s">
        <v>33</v>
      </c>
      <c r="E16239" t="s">
        <v>659</v>
      </c>
    </row>
    <row r="16240" spans="1:5" x14ac:dyDescent="0.25">
      <c r="A16240" t="s">
        <v>21632</v>
      </c>
      <c r="B16240" t="s">
        <v>20</v>
      </c>
      <c r="C16240" t="s">
        <v>19</v>
      </c>
      <c r="D16240" t="s">
        <v>33</v>
      </c>
      <c r="E16240" t="s">
        <v>533</v>
      </c>
    </row>
    <row r="16241" spans="1:5" x14ac:dyDescent="0.25">
      <c r="A16241" t="s">
        <v>16473</v>
      </c>
      <c r="B16241" t="s">
        <v>16</v>
      </c>
      <c r="C16241" t="s">
        <v>15</v>
      </c>
      <c r="D16241" t="s">
        <v>33</v>
      </c>
      <c r="E16241" t="s">
        <v>659</v>
      </c>
    </row>
    <row r="16242" spans="1:5" x14ac:dyDescent="0.25">
      <c r="A16242" t="s">
        <v>16475</v>
      </c>
      <c r="B16242" t="s">
        <v>16</v>
      </c>
      <c r="C16242" t="s">
        <v>15</v>
      </c>
      <c r="D16242" t="s">
        <v>33</v>
      </c>
      <c r="E16242" t="s">
        <v>659</v>
      </c>
    </row>
    <row r="16243" spans="1:5" x14ac:dyDescent="0.25">
      <c r="A16243" t="s">
        <v>20657</v>
      </c>
      <c r="B16243" t="s">
        <v>20</v>
      </c>
      <c r="C16243" t="s">
        <v>19</v>
      </c>
      <c r="D16243" t="s">
        <v>33</v>
      </c>
      <c r="E16243" t="s">
        <v>533</v>
      </c>
    </row>
    <row r="16244" spans="1:5" x14ac:dyDescent="0.25">
      <c r="A16244" t="s">
        <v>16477</v>
      </c>
      <c r="B16244" t="s">
        <v>16</v>
      </c>
      <c r="C16244" t="s">
        <v>15</v>
      </c>
      <c r="D16244" t="s">
        <v>33</v>
      </c>
      <c r="E16244" t="s">
        <v>659</v>
      </c>
    </row>
    <row r="16245" spans="1:5" x14ac:dyDescent="0.25">
      <c r="A16245" t="s">
        <v>20656</v>
      </c>
      <c r="B16245" t="s">
        <v>20</v>
      </c>
      <c r="C16245" t="s">
        <v>19</v>
      </c>
      <c r="D16245" t="s">
        <v>33</v>
      </c>
      <c r="E16245" t="s">
        <v>533</v>
      </c>
    </row>
    <row r="16246" spans="1:5" x14ac:dyDescent="0.25">
      <c r="A16246" t="s">
        <v>8004</v>
      </c>
      <c r="B16246" t="s">
        <v>20</v>
      </c>
      <c r="C16246" t="s">
        <v>19</v>
      </c>
      <c r="D16246" t="s">
        <v>33</v>
      </c>
      <c r="E16246" t="s">
        <v>533</v>
      </c>
    </row>
    <row r="16247" spans="1:5" x14ac:dyDescent="0.25">
      <c r="A16247" t="s">
        <v>10417</v>
      </c>
      <c r="B16247" t="s">
        <v>20</v>
      </c>
      <c r="C16247" t="s">
        <v>19</v>
      </c>
      <c r="D16247" t="s">
        <v>33</v>
      </c>
      <c r="E16247" t="s">
        <v>533</v>
      </c>
    </row>
    <row r="16248" spans="1:5" x14ac:dyDescent="0.25">
      <c r="A16248" t="s">
        <v>16479</v>
      </c>
      <c r="B16248" t="s">
        <v>16</v>
      </c>
      <c r="C16248" t="s">
        <v>15</v>
      </c>
      <c r="D16248" t="s">
        <v>33</v>
      </c>
      <c r="E16248" t="s">
        <v>659</v>
      </c>
    </row>
    <row r="16249" spans="1:5" x14ac:dyDescent="0.25">
      <c r="A16249" t="s">
        <v>16481</v>
      </c>
      <c r="B16249" t="s">
        <v>16</v>
      </c>
      <c r="C16249" t="s">
        <v>15</v>
      </c>
      <c r="D16249" t="s">
        <v>33</v>
      </c>
      <c r="E16249" t="s">
        <v>659</v>
      </c>
    </row>
    <row r="16250" spans="1:5" x14ac:dyDescent="0.25">
      <c r="A16250" t="s">
        <v>5390</v>
      </c>
      <c r="B16250" t="s">
        <v>20</v>
      </c>
      <c r="C16250" t="s">
        <v>19</v>
      </c>
      <c r="D16250" t="s">
        <v>33</v>
      </c>
      <c r="E16250" t="s">
        <v>533</v>
      </c>
    </row>
    <row r="16251" spans="1:5" x14ac:dyDescent="0.25">
      <c r="A16251" t="s">
        <v>16483</v>
      </c>
      <c r="B16251" t="s">
        <v>16</v>
      </c>
      <c r="C16251" t="s">
        <v>15</v>
      </c>
      <c r="D16251" t="s">
        <v>33</v>
      </c>
      <c r="E16251" t="s">
        <v>659</v>
      </c>
    </row>
    <row r="16252" spans="1:5" x14ac:dyDescent="0.25">
      <c r="A16252" t="s">
        <v>11791</v>
      </c>
      <c r="B16252" t="s">
        <v>20</v>
      </c>
      <c r="C16252" t="s">
        <v>19</v>
      </c>
      <c r="D16252" t="s">
        <v>33</v>
      </c>
      <c r="E16252" t="s">
        <v>533</v>
      </c>
    </row>
    <row r="16253" spans="1:5" x14ac:dyDescent="0.25">
      <c r="A16253" t="s">
        <v>16485</v>
      </c>
      <c r="B16253" t="s">
        <v>16</v>
      </c>
      <c r="C16253" t="s">
        <v>15</v>
      </c>
      <c r="D16253" t="s">
        <v>33</v>
      </c>
      <c r="E16253" t="s">
        <v>659</v>
      </c>
    </row>
    <row r="16254" spans="1:5" x14ac:dyDescent="0.25">
      <c r="A16254" t="s">
        <v>27589</v>
      </c>
      <c r="B16254" t="s">
        <v>20</v>
      </c>
      <c r="C16254" t="s">
        <v>19</v>
      </c>
      <c r="D16254" t="s">
        <v>33</v>
      </c>
      <c r="E16254" t="s">
        <v>533</v>
      </c>
    </row>
    <row r="16255" spans="1:5" x14ac:dyDescent="0.25">
      <c r="A16255" t="s">
        <v>16487</v>
      </c>
      <c r="B16255" t="s">
        <v>20</v>
      </c>
      <c r="C16255" t="s">
        <v>19</v>
      </c>
      <c r="D16255" t="s">
        <v>33</v>
      </c>
      <c r="E16255" t="s">
        <v>880</v>
      </c>
    </row>
    <row r="16256" spans="1:5" x14ac:dyDescent="0.25">
      <c r="A16256" t="s">
        <v>11704</v>
      </c>
      <c r="B16256" t="s">
        <v>20</v>
      </c>
      <c r="C16256" t="s">
        <v>19</v>
      </c>
      <c r="D16256" t="s">
        <v>33</v>
      </c>
      <c r="E16256" t="s">
        <v>533</v>
      </c>
    </row>
    <row r="16257" spans="1:5" x14ac:dyDescent="0.25">
      <c r="A16257" t="s">
        <v>8352</v>
      </c>
      <c r="B16257" t="s">
        <v>20</v>
      </c>
      <c r="C16257" t="s">
        <v>19</v>
      </c>
      <c r="D16257" t="s">
        <v>33</v>
      </c>
      <c r="E16257" t="s">
        <v>533</v>
      </c>
    </row>
    <row r="16258" spans="1:5" x14ac:dyDescent="0.25">
      <c r="A16258" t="s">
        <v>16496</v>
      </c>
      <c r="B16258" t="s">
        <v>20</v>
      </c>
      <c r="C16258" t="s">
        <v>19</v>
      </c>
      <c r="D16258" t="s">
        <v>33</v>
      </c>
      <c r="E16258" t="s">
        <v>538</v>
      </c>
    </row>
    <row r="16259" spans="1:5" x14ac:dyDescent="0.25">
      <c r="A16259" t="s">
        <v>16489</v>
      </c>
      <c r="B16259" t="s">
        <v>20</v>
      </c>
      <c r="C16259" t="s">
        <v>21</v>
      </c>
      <c r="D16259" t="s">
        <v>33</v>
      </c>
      <c r="E16259" t="s">
        <v>581</v>
      </c>
    </row>
    <row r="16260" spans="1:5" x14ac:dyDescent="0.25">
      <c r="A16260" t="s">
        <v>11860</v>
      </c>
      <c r="B16260" t="s">
        <v>20</v>
      </c>
      <c r="C16260" t="s">
        <v>19</v>
      </c>
      <c r="D16260" t="s">
        <v>33</v>
      </c>
      <c r="E16260" t="s">
        <v>533</v>
      </c>
    </row>
    <row r="16261" spans="1:5" x14ac:dyDescent="0.25">
      <c r="A16261" t="s">
        <v>16491</v>
      </c>
      <c r="B16261" t="s">
        <v>20</v>
      </c>
      <c r="C16261" t="s">
        <v>19</v>
      </c>
      <c r="D16261" t="s">
        <v>33</v>
      </c>
      <c r="E16261" t="s">
        <v>538</v>
      </c>
    </row>
    <row r="16262" spans="1:5" x14ac:dyDescent="0.25">
      <c r="A16262" t="s">
        <v>21189</v>
      </c>
      <c r="B16262" t="s">
        <v>20</v>
      </c>
      <c r="C16262" t="s">
        <v>19</v>
      </c>
      <c r="D16262" t="s">
        <v>33</v>
      </c>
      <c r="E16262" t="s">
        <v>533</v>
      </c>
    </row>
    <row r="16263" spans="1:5" x14ac:dyDescent="0.25">
      <c r="A16263" t="s">
        <v>21203</v>
      </c>
      <c r="B16263" t="s">
        <v>20</v>
      </c>
      <c r="C16263" t="s">
        <v>19</v>
      </c>
      <c r="D16263" t="s">
        <v>33</v>
      </c>
      <c r="E16263" t="s">
        <v>533</v>
      </c>
    </row>
    <row r="16264" spans="1:5" x14ac:dyDescent="0.25">
      <c r="A16264" t="s">
        <v>16495</v>
      </c>
      <c r="B16264" t="s">
        <v>20</v>
      </c>
      <c r="C16264" t="s">
        <v>19</v>
      </c>
      <c r="D16264" t="s">
        <v>33</v>
      </c>
      <c r="E16264" t="s">
        <v>538</v>
      </c>
    </row>
    <row r="16265" spans="1:5" x14ac:dyDescent="0.25">
      <c r="A16265" t="s">
        <v>7573</v>
      </c>
      <c r="B16265" t="s">
        <v>20</v>
      </c>
      <c r="C16265" t="s">
        <v>19</v>
      </c>
      <c r="D16265" t="s">
        <v>33</v>
      </c>
      <c r="E16265" t="s">
        <v>533</v>
      </c>
    </row>
    <row r="16266" spans="1:5" x14ac:dyDescent="0.25">
      <c r="A16266" t="s">
        <v>16498</v>
      </c>
      <c r="B16266" t="s">
        <v>20</v>
      </c>
      <c r="C16266" t="s">
        <v>19</v>
      </c>
      <c r="D16266" t="s">
        <v>33</v>
      </c>
      <c r="E16266" t="s">
        <v>538</v>
      </c>
    </row>
    <row r="16267" spans="1:5" x14ac:dyDescent="0.25">
      <c r="A16267" t="s">
        <v>16499</v>
      </c>
      <c r="B16267" t="s">
        <v>20</v>
      </c>
      <c r="C16267" t="s">
        <v>19</v>
      </c>
      <c r="D16267" t="s">
        <v>33</v>
      </c>
      <c r="E16267" t="s">
        <v>538</v>
      </c>
    </row>
    <row r="16268" spans="1:5" x14ac:dyDescent="0.25">
      <c r="A16268" t="s">
        <v>6240</v>
      </c>
      <c r="B16268" t="s">
        <v>20</v>
      </c>
      <c r="C16268" t="s">
        <v>19</v>
      </c>
      <c r="D16268" t="s">
        <v>33</v>
      </c>
      <c r="E16268" t="s">
        <v>533</v>
      </c>
    </row>
    <row r="16269" spans="1:5" x14ac:dyDescent="0.25">
      <c r="A16269" t="s">
        <v>21188</v>
      </c>
      <c r="B16269" t="s">
        <v>20</v>
      </c>
      <c r="C16269" t="s">
        <v>19</v>
      </c>
      <c r="D16269" t="s">
        <v>33</v>
      </c>
      <c r="E16269" t="s">
        <v>533</v>
      </c>
    </row>
    <row r="16270" spans="1:5" x14ac:dyDescent="0.25">
      <c r="A16270" t="s">
        <v>21200</v>
      </c>
      <c r="B16270" t="s">
        <v>20</v>
      </c>
      <c r="C16270" t="s">
        <v>19</v>
      </c>
      <c r="D16270" t="s">
        <v>33</v>
      </c>
      <c r="E16270" t="s">
        <v>533</v>
      </c>
    </row>
    <row r="16271" spans="1:5" x14ac:dyDescent="0.25">
      <c r="A16271" t="s">
        <v>17875</v>
      </c>
      <c r="B16271" t="s">
        <v>20</v>
      </c>
      <c r="C16271" t="s">
        <v>19</v>
      </c>
      <c r="D16271" t="s">
        <v>33</v>
      </c>
      <c r="E16271" t="s">
        <v>533</v>
      </c>
    </row>
    <row r="16272" spans="1:5" x14ac:dyDescent="0.25">
      <c r="A16272" t="s">
        <v>16504</v>
      </c>
      <c r="B16272" t="s">
        <v>16</v>
      </c>
      <c r="C16272" t="s">
        <v>15</v>
      </c>
      <c r="D16272" t="s">
        <v>33</v>
      </c>
      <c r="E16272" t="s">
        <v>659</v>
      </c>
    </row>
    <row r="16273" spans="1:5" x14ac:dyDescent="0.25">
      <c r="A16273" t="s">
        <v>22074</v>
      </c>
      <c r="B16273" t="s">
        <v>20</v>
      </c>
      <c r="C16273" t="s">
        <v>19</v>
      </c>
      <c r="D16273" t="s">
        <v>33</v>
      </c>
      <c r="E16273" t="s">
        <v>533</v>
      </c>
    </row>
    <row r="16274" spans="1:5" x14ac:dyDescent="0.25">
      <c r="A16274" t="s">
        <v>9634</v>
      </c>
      <c r="B16274" t="s">
        <v>16</v>
      </c>
      <c r="C16274" t="s">
        <v>15</v>
      </c>
      <c r="D16274" t="s">
        <v>33</v>
      </c>
      <c r="E16274" t="s">
        <v>628</v>
      </c>
    </row>
    <row r="16275" spans="1:5" x14ac:dyDescent="0.25">
      <c r="A16275" t="s">
        <v>16507</v>
      </c>
      <c r="B16275" t="s">
        <v>16</v>
      </c>
      <c r="C16275" t="s">
        <v>15</v>
      </c>
      <c r="D16275" t="s">
        <v>33</v>
      </c>
      <c r="E16275" t="s">
        <v>659</v>
      </c>
    </row>
    <row r="16276" spans="1:5" x14ac:dyDescent="0.25">
      <c r="A16276" t="s">
        <v>11927</v>
      </c>
      <c r="B16276" t="s">
        <v>20</v>
      </c>
      <c r="C16276" t="s">
        <v>19</v>
      </c>
      <c r="D16276" t="s">
        <v>33</v>
      </c>
      <c r="E16276" t="s">
        <v>533</v>
      </c>
    </row>
    <row r="16277" spans="1:5" x14ac:dyDescent="0.25">
      <c r="A16277" t="s">
        <v>16509</v>
      </c>
      <c r="B16277" t="s">
        <v>20</v>
      </c>
      <c r="C16277" t="s">
        <v>21</v>
      </c>
      <c r="D16277" t="s">
        <v>33</v>
      </c>
      <c r="E16277" t="s">
        <v>614</v>
      </c>
    </row>
    <row r="16278" spans="1:5" x14ac:dyDescent="0.25">
      <c r="A16278" t="s">
        <v>16510</v>
      </c>
      <c r="B16278" t="s">
        <v>16</v>
      </c>
      <c r="C16278" t="s">
        <v>15</v>
      </c>
      <c r="D16278" t="s">
        <v>33</v>
      </c>
      <c r="E16278" t="s">
        <v>943</v>
      </c>
    </row>
    <row r="16279" spans="1:5" x14ac:dyDescent="0.25">
      <c r="A16279" t="s">
        <v>16511</v>
      </c>
      <c r="B16279" t="s">
        <v>16</v>
      </c>
      <c r="C16279" t="s">
        <v>15</v>
      </c>
      <c r="D16279" t="s">
        <v>33</v>
      </c>
      <c r="E16279" t="s">
        <v>745</v>
      </c>
    </row>
    <row r="16280" spans="1:5" x14ac:dyDescent="0.25">
      <c r="A16280" t="s">
        <v>16512</v>
      </c>
      <c r="B16280" t="s">
        <v>16</v>
      </c>
      <c r="C16280" t="s">
        <v>15</v>
      </c>
      <c r="D16280" t="s">
        <v>33</v>
      </c>
      <c r="E16280" t="s">
        <v>745</v>
      </c>
    </row>
    <row r="16281" spans="1:5" x14ac:dyDescent="0.25">
      <c r="A16281" t="s">
        <v>2767</v>
      </c>
      <c r="B16281" t="s">
        <v>20</v>
      </c>
      <c r="C16281" t="s">
        <v>19</v>
      </c>
      <c r="D16281" t="s">
        <v>33</v>
      </c>
      <c r="E16281" t="s">
        <v>533</v>
      </c>
    </row>
    <row r="16282" spans="1:5" x14ac:dyDescent="0.25">
      <c r="A16282" t="s">
        <v>3538</v>
      </c>
      <c r="B16282" t="s">
        <v>20</v>
      </c>
      <c r="C16282" t="s">
        <v>19</v>
      </c>
      <c r="D16282" t="s">
        <v>33</v>
      </c>
      <c r="E16282" t="s">
        <v>533</v>
      </c>
    </row>
    <row r="16283" spans="1:5" x14ac:dyDescent="0.25">
      <c r="A16283" t="s">
        <v>9306</v>
      </c>
      <c r="B16283" t="s">
        <v>20</v>
      </c>
      <c r="C16283" t="s">
        <v>19</v>
      </c>
      <c r="D16283" t="s">
        <v>33</v>
      </c>
      <c r="E16283" t="s">
        <v>533</v>
      </c>
    </row>
    <row r="16284" spans="1:5" x14ac:dyDescent="0.25">
      <c r="A16284" t="s">
        <v>43748</v>
      </c>
      <c r="B16284" t="s">
        <v>20</v>
      </c>
      <c r="C16284" t="s">
        <v>19</v>
      </c>
      <c r="D16284" t="s">
        <v>65</v>
      </c>
      <c r="E16284" t="s">
        <v>533</v>
      </c>
    </row>
    <row r="16285" spans="1:5" x14ac:dyDescent="0.25">
      <c r="A16285" t="s">
        <v>1571</v>
      </c>
      <c r="B16285" t="s">
        <v>20</v>
      </c>
      <c r="C16285" t="s">
        <v>19</v>
      </c>
      <c r="D16285" t="s">
        <v>65</v>
      </c>
      <c r="E16285" t="s">
        <v>533</v>
      </c>
    </row>
    <row r="16286" spans="1:5" x14ac:dyDescent="0.25">
      <c r="A16286" t="s">
        <v>1584</v>
      </c>
      <c r="B16286" t="s">
        <v>20</v>
      </c>
      <c r="C16286" t="s">
        <v>19</v>
      </c>
      <c r="D16286" t="s">
        <v>65</v>
      </c>
      <c r="E16286" t="s">
        <v>533</v>
      </c>
    </row>
    <row r="16287" spans="1:5" x14ac:dyDescent="0.25">
      <c r="A16287" t="s">
        <v>10562</v>
      </c>
      <c r="B16287" t="s">
        <v>20</v>
      </c>
      <c r="C16287" t="s">
        <v>19</v>
      </c>
      <c r="D16287" t="s">
        <v>65</v>
      </c>
      <c r="E16287" t="s">
        <v>533</v>
      </c>
    </row>
    <row r="16288" spans="1:5" x14ac:dyDescent="0.25">
      <c r="A16288" t="s">
        <v>19333</v>
      </c>
      <c r="B16288" t="s">
        <v>20</v>
      </c>
      <c r="C16288" t="s">
        <v>19</v>
      </c>
      <c r="D16288" t="s">
        <v>65</v>
      </c>
      <c r="E16288" t="s">
        <v>533</v>
      </c>
    </row>
    <row r="16289" spans="1:5" x14ac:dyDescent="0.25">
      <c r="A16289" t="s">
        <v>19394</v>
      </c>
      <c r="B16289" t="s">
        <v>20</v>
      </c>
      <c r="C16289" t="s">
        <v>19</v>
      </c>
      <c r="D16289" t="s">
        <v>65</v>
      </c>
      <c r="E16289" t="s">
        <v>533</v>
      </c>
    </row>
    <row r="16290" spans="1:5" x14ac:dyDescent="0.25">
      <c r="A16290" t="s">
        <v>16522</v>
      </c>
      <c r="B16290" t="s">
        <v>14</v>
      </c>
      <c r="C16290" t="s">
        <v>14</v>
      </c>
      <c r="D16290" t="s">
        <v>34</v>
      </c>
      <c r="E16290" t="s">
        <v>497</v>
      </c>
    </row>
    <row r="16291" spans="1:5" x14ac:dyDescent="0.25">
      <c r="A16291" t="s">
        <v>16523</v>
      </c>
      <c r="B16291" t="s">
        <v>14</v>
      </c>
      <c r="C16291" t="s">
        <v>14</v>
      </c>
      <c r="D16291" t="s">
        <v>69</v>
      </c>
      <c r="E16291" t="s">
        <v>497</v>
      </c>
    </row>
    <row r="16292" spans="1:5" x14ac:dyDescent="0.25">
      <c r="A16292" t="s">
        <v>16524</v>
      </c>
      <c r="B16292" t="s">
        <v>14</v>
      </c>
      <c r="C16292" t="s">
        <v>14</v>
      </c>
      <c r="D16292" t="s">
        <v>69</v>
      </c>
      <c r="E16292" t="s">
        <v>497</v>
      </c>
    </row>
    <row r="16293" spans="1:5" x14ac:dyDescent="0.25">
      <c r="A16293" t="s">
        <v>16525</v>
      </c>
      <c r="B16293" t="s">
        <v>20</v>
      </c>
      <c r="C16293" t="s">
        <v>19</v>
      </c>
      <c r="D16293" t="s">
        <v>33</v>
      </c>
      <c r="E16293" t="s">
        <v>572</v>
      </c>
    </row>
    <row r="16294" spans="1:5" x14ac:dyDescent="0.25">
      <c r="A16294" t="s">
        <v>16526</v>
      </c>
      <c r="B16294" t="s">
        <v>20</v>
      </c>
      <c r="C16294" t="s">
        <v>19</v>
      </c>
      <c r="D16294" t="s">
        <v>33</v>
      </c>
      <c r="E16294" t="s">
        <v>500</v>
      </c>
    </row>
    <row r="16295" spans="1:5" x14ac:dyDescent="0.25">
      <c r="A16295" t="s">
        <v>16527</v>
      </c>
      <c r="B16295" t="s">
        <v>20</v>
      </c>
      <c r="C16295" t="s">
        <v>21</v>
      </c>
      <c r="D16295" t="s">
        <v>33</v>
      </c>
      <c r="E16295" t="s">
        <v>792</v>
      </c>
    </row>
    <row r="16296" spans="1:5" x14ac:dyDescent="0.25">
      <c r="A16296" t="s">
        <v>16528</v>
      </c>
      <c r="B16296" t="s">
        <v>16</v>
      </c>
      <c r="C16296" t="s">
        <v>15</v>
      </c>
      <c r="D16296" t="s">
        <v>33</v>
      </c>
      <c r="E16296" t="s">
        <v>505</v>
      </c>
    </row>
    <row r="16297" spans="1:5" x14ac:dyDescent="0.25">
      <c r="A16297" t="s">
        <v>16529</v>
      </c>
      <c r="B16297" t="s">
        <v>20</v>
      </c>
      <c r="C16297" t="s">
        <v>21</v>
      </c>
      <c r="D16297" t="s">
        <v>33</v>
      </c>
      <c r="E16297" t="s">
        <v>716</v>
      </c>
    </row>
    <row r="16298" spans="1:5" x14ac:dyDescent="0.25">
      <c r="A16298" t="s">
        <v>16530</v>
      </c>
      <c r="B16298" t="s">
        <v>20</v>
      </c>
      <c r="C16298" t="s">
        <v>19</v>
      </c>
      <c r="D16298" t="s">
        <v>33</v>
      </c>
      <c r="E16298" t="s">
        <v>502</v>
      </c>
    </row>
    <row r="16299" spans="1:5" x14ac:dyDescent="0.25">
      <c r="A16299" t="s">
        <v>16531</v>
      </c>
      <c r="B16299" t="s">
        <v>14</v>
      </c>
      <c r="C16299" t="s">
        <v>14</v>
      </c>
      <c r="D16299" t="s">
        <v>64</v>
      </c>
      <c r="E16299" t="s">
        <v>637</v>
      </c>
    </row>
    <row r="16300" spans="1:5" x14ac:dyDescent="0.25">
      <c r="A16300" t="s">
        <v>16532</v>
      </c>
      <c r="B16300" t="s">
        <v>14</v>
      </c>
      <c r="C16300" t="s">
        <v>14</v>
      </c>
      <c r="D16300" t="s">
        <v>64</v>
      </c>
      <c r="E16300" t="s">
        <v>637</v>
      </c>
    </row>
    <row r="16301" spans="1:5" x14ac:dyDescent="0.25">
      <c r="A16301" t="s">
        <v>16533</v>
      </c>
      <c r="B16301" t="s">
        <v>14</v>
      </c>
      <c r="C16301" t="s">
        <v>14</v>
      </c>
      <c r="D16301" t="s">
        <v>64</v>
      </c>
      <c r="E16301" t="s">
        <v>637</v>
      </c>
    </row>
    <row r="16302" spans="1:5" x14ac:dyDescent="0.25">
      <c r="A16302" t="s">
        <v>16534</v>
      </c>
      <c r="B16302" t="s">
        <v>14</v>
      </c>
      <c r="C16302" t="s">
        <v>14</v>
      </c>
      <c r="D16302" t="s">
        <v>64</v>
      </c>
      <c r="E16302" t="s">
        <v>637</v>
      </c>
    </row>
    <row r="16303" spans="1:5" x14ac:dyDescent="0.25">
      <c r="A16303" t="s">
        <v>16535</v>
      </c>
      <c r="B16303" t="s">
        <v>14</v>
      </c>
      <c r="C16303" t="s">
        <v>14</v>
      </c>
      <c r="D16303" t="s">
        <v>64</v>
      </c>
      <c r="E16303" t="s">
        <v>517</v>
      </c>
    </row>
    <row r="16304" spans="1:5" x14ac:dyDescent="0.25">
      <c r="A16304" t="s">
        <v>16536</v>
      </c>
      <c r="B16304" t="s">
        <v>14</v>
      </c>
      <c r="C16304" t="s">
        <v>14</v>
      </c>
      <c r="D16304" t="s">
        <v>64</v>
      </c>
      <c r="E16304" t="s">
        <v>517</v>
      </c>
    </row>
    <row r="16305" spans="1:5" x14ac:dyDescent="0.25">
      <c r="A16305" t="s">
        <v>16537</v>
      </c>
      <c r="B16305" t="s">
        <v>14</v>
      </c>
      <c r="C16305" t="s">
        <v>14</v>
      </c>
      <c r="D16305" t="s">
        <v>64</v>
      </c>
      <c r="E16305" t="s">
        <v>517</v>
      </c>
    </row>
    <row r="16306" spans="1:5" x14ac:dyDescent="0.25">
      <c r="A16306" t="s">
        <v>16538</v>
      </c>
      <c r="B16306" t="s">
        <v>14</v>
      </c>
      <c r="C16306" t="s">
        <v>14</v>
      </c>
      <c r="D16306" t="s">
        <v>64</v>
      </c>
      <c r="E16306" t="s">
        <v>517</v>
      </c>
    </row>
    <row r="16307" spans="1:5" x14ac:dyDescent="0.25">
      <c r="A16307" t="s">
        <v>16539</v>
      </c>
      <c r="B16307" t="s">
        <v>14</v>
      </c>
      <c r="C16307" t="s">
        <v>14</v>
      </c>
      <c r="D16307" t="s">
        <v>64</v>
      </c>
      <c r="E16307" t="s">
        <v>518</v>
      </c>
    </row>
    <row r="16308" spans="1:5" x14ac:dyDescent="0.25">
      <c r="A16308" t="s">
        <v>16540</v>
      </c>
      <c r="B16308" t="s">
        <v>14</v>
      </c>
      <c r="C16308" t="s">
        <v>14</v>
      </c>
      <c r="D16308" t="s">
        <v>64</v>
      </c>
      <c r="E16308" t="s">
        <v>517</v>
      </c>
    </row>
    <row r="16309" spans="1:5" x14ac:dyDescent="0.25">
      <c r="A16309" t="s">
        <v>16541</v>
      </c>
      <c r="B16309" t="s">
        <v>14</v>
      </c>
      <c r="C16309" t="s">
        <v>14</v>
      </c>
      <c r="D16309" t="s">
        <v>64</v>
      </c>
      <c r="E16309" t="s">
        <v>517</v>
      </c>
    </row>
    <row r="16310" spans="1:5" x14ac:dyDescent="0.25">
      <c r="A16310" t="s">
        <v>16542</v>
      </c>
      <c r="B16310" t="s">
        <v>14</v>
      </c>
      <c r="C16310" t="s">
        <v>14</v>
      </c>
      <c r="D16310" t="s">
        <v>64</v>
      </c>
      <c r="E16310" t="s">
        <v>518</v>
      </c>
    </row>
    <row r="16311" spans="1:5" x14ac:dyDescent="0.25">
      <c r="A16311" t="s">
        <v>16543</v>
      </c>
      <c r="B16311" t="s">
        <v>14</v>
      </c>
      <c r="C16311" t="s">
        <v>14</v>
      </c>
      <c r="D16311" t="s">
        <v>64</v>
      </c>
      <c r="E16311" t="s">
        <v>763</v>
      </c>
    </row>
    <row r="16312" spans="1:5" x14ac:dyDescent="0.25">
      <c r="A16312" t="s">
        <v>16544</v>
      </c>
      <c r="B16312" t="s">
        <v>14</v>
      </c>
      <c r="C16312" t="s">
        <v>14</v>
      </c>
      <c r="D16312" t="s">
        <v>64</v>
      </c>
      <c r="E16312" t="s">
        <v>520</v>
      </c>
    </row>
    <row r="16313" spans="1:5" x14ac:dyDescent="0.25">
      <c r="A16313" t="s">
        <v>16545</v>
      </c>
      <c r="B16313" t="s">
        <v>14</v>
      </c>
      <c r="C16313" t="s">
        <v>14</v>
      </c>
      <c r="D16313" t="s">
        <v>69</v>
      </c>
      <c r="E16313" t="s">
        <v>520</v>
      </c>
    </row>
    <row r="16314" spans="1:5" x14ac:dyDescent="0.25">
      <c r="A16314" t="s">
        <v>16546</v>
      </c>
      <c r="B16314" t="s">
        <v>14</v>
      </c>
      <c r="C16314" t="s">
        <v>14</v>
      </c>
      <c r="D16314" t="s">
        <v>69</v>
      </c>
      <c r="E16314" t="s">
        <v>520</v>
      </c>
    </row>
    <row r="16315" spans="1:5" x14ac:dyDescent="0.25">
      <c r="A16315" t="s">
        <v>16547</v>
      </c>
      <c r="B16315" t="s">
        <v>14</v>
      </c>
      <c r="C16315" t="s">
        <v>14</v>
      </c>
      <c r="D16315" t="s">
        <v>69</v>
      </c>
      <c r="E16315" t="s">
        <v>520</v>
      </c>
    </row>
    <row r="16316" spans="1:5" x14ac:dyDescent="0.25">
      <c r="A16316" t="s">
        <v>16548</v>
      </c>
      <c r="B16316" t="s">
        <v>14</v>
      </c>
      <c r="C16316" t="s">
        <v>14</v>
      </c>
      <c r="D16316" t="s">
        <v>69</v>
      </c>
      <c r="E16316" t="s">
        <v>520</v>
      </c>
    </row>
    <row r="16317" spans="1:5" x14ac:dyDescent="0.25">
      <c r="A16317" t="s">
        <v>16549</v>
      </c>
      <c r="B16317" t="s">
        <v>14</v>
      </c>
      <c r="C16317" t="s">
        <v>14</v>
      </c>
      <c r="D16317" t="s">
        <v>69</v>
      </c>
      <c r="E16317" t="s">
        <v>520</v>
      </c>
    </row>
    <row r="16318" spans="1:5" x14ac:dyDescent="0.25">
      <c r="A16318" t="s">
        <v>16550</v>
      </c>
      <c r="B16318" t="s">
        <v>14</v>
      </c>
      <c r="C16318" t="s">
        <v>14</v>
      </c>
      <c r="D16318" t="s">
        <v>64</v>
      </c>
      <c r="E16318" t="s">
        <v>520</v>
      </c>
    </row>
    <row r="16319" spans="1:5" x14ac:dyDescent="0.25">
      <c r="A16319" t="s">
        <v>16551</v>
      </c>
      <c r="B16319" t="s">
        <v>14</v>
      </c>
      <c r="C16319" t="s">
        <v>14</v>
      </c>
      <c r="D16319" t="s">
        <v>64</v>
      </c>
      <c r="E16319" t="s">
        <v>517</v>
      </c>
    </row>
    <row r="16320" spans="1:5" x14ac:dyDescent="0.25">
      <c r="A16320" t="s">
        <v>16552</v>
      </c>
      <c r="B16320" t="s">
        <v>14</v>
      </c>
      <c r="C16320" t="s">
        <v>14</v>
      </c>
      <c r="D16320" t="s">
        <v>69</v>
      </c>
      <c r="E16320" t="s">
        <v>520</v>
      </c>
    </row>
    <row r="16321" spans="1:5" x14ac:dyDescent="0.25">
      <c r="A16321" t="s">
        <v>16553</v>
      </c>
      <c r="B16321" t="s">
        <v>14</v>
      </c>
      <c r="C16321" t="s">
        <v>14</v>
      </c>
      <c r="D16321" t="s">
        <v>69</v>
      </c>
      <c r="E16321" t="s">
        <v>520</v>
      </c>
    </row>
    <row r="16322" spans="1:5" x14ac:dyDescent="0.25">
      <c r="A16322" t="s">
        <v>16554</v>
      </c>
      <c r="B16322" t="s">
        <v>14</v>
      </c>
      <c r="C16322" t="s">
        <v>14</v>
      </c>
      <c r="D16322" t="s">
        <v>69</v>
      </c>
      <c r="E16322" t="s">
        <v>520</v>
      </c>
    </row>
    <row r="16323" spans="1:5" x14ac:dyDescent="0.25">
      <c r="A16323" t="s">
        <v>16555</v>
      </c>
      <c r="B16323" t="s">
        <v>14</v>
      </c>
      <c r="C16323" t="s">
        <v>14</v>
      </c>
      <c r="D16323" t="s">
        <v>64</v>
      </c>
      <c r="E16323" t="s">
        <v>517</v>
      </c>
    </row>
    <row r="16324" spans="1:5" x14ac:dyDescent="0.25">
      <c r="A16324" t="s">
        <v>16556</v>
      </c>
      <c r="B16324" t="s">
        <v>14</v>
      </c>
      <c r="C16324" t="s">
        <v>14</v>
      </c>
      <c r="D16324" t="s">
        <v>64</v>
      </c>
      <c r="E16324" t="s">
        <v>517</v>
      </c>
    </row>
    <row r="16325" spans="1:5" x14ac:dyDescent="0.25">
      <c r="A16325" t="s">
        <v>16557</v>
      </c>
      <c r="B16325" t="s">
        <v>14</v>
      </c>
      <c r="C16325" t="s">
        <v>14</v>
      </c>
      <c r="D16325" t="s">
        <v>64</v>
      </c>
      <c r="E16325" t="s">
        <v>517</v>
      </c>
    </row>
    <row r="16326" spans="1:5" x14ac:dyDescent="0.25">
      <c r="A16326" t="s">
        <v>16558</v>
      </c>
      <c r="B16326" t="s">
        <v>14</v>
      </c>
      <c r="C16326" t="s">
        <v>14</v>
      </c>
      <c r="D16326" t="s">
        <v>64</v>
      </c>
      <c r="E16326" t="s">
        <v>518</v>
      </c>
    </row>
    <row r="16327" spans="1:5" x14ac:dyDescent="0.25">
      <c r="A16327" t="s">
        <v>16559</v>
      </c>
      <c r="B16327" t="s">
        <v>14</v>
      </c>
      <c r="C16327" t="s">
        <v>14</v>
      </c>
      <c r="D16327" t="s">
        <v>64</v>
      </c>
      <c r="E16327" t="s">
        <v>520</v>
      </c>
    </row>
    <row r="16328" spans="1:5" x14ac:dyDescent="0.25">
      <c r="A16328" t="s">
        <v>16560</v>
      </c>
      <c r="B16328" t="s">
        <v>14</v>
      </c>
      <c r="C16328" t="s">
        <v>14</v>
      </c>
      <c r="D16328" t="s">
        <v>64</v>
      </c>
      <c r="E16328" t="s">
        <v>517</v>
      </c>
    </row>
    <row r="16329" spans="1:5" x14ac:dyDescent="0.25">
      <c r="A16329" t="s">
        <v>16561</v>
      </c>
      <c r="B16329" t="s">
        <v>14</v>
      </c>
      <c r="C16329" t="s">
        <v>14</v>
      </c>
      <c r="D16329" t="s">
        <v>64</v>
      </c>
      <c r="E16329" t="s">
        <v>517</v>
      </c>
    </row>
    <row r="16330" spans="1:5" x14ac:dyDescent="0.25">
      <c r="A16330" t="s">
        <v>16562</v>
      </c>
      <c r="B16330" t="s">
        <v>14</v>
      </c>
      <c r="C16330" t="s">
        <v>14</v>
      </c>
      <c r="D16330" t="s">
        <v>64</v>
      </c>
      <c r="E16330" t="s">
        <v>517</v>
      </c>
    </row>
    <row r="16331" spans="1:5" x14ac:dyDescent="0.25">
      <c r="A16331" t="s">
        <v>16563</v>
      </c>
      <c r="B16331" t="s">
        <v>14</v>
      </c>
      <c r="C16331" t="s">
        <v>14</v>
      </c>
      <c r="D16331" t="s">
        <v>64</v>
      </c>
      <c r="E16331" t="s">
        <v>517</v>
      </c>
    </row>
    <row r="16332" spans="1:5" x14ac:dyDescent="0.25">
      <c r="A16332" t="s">
        <v>16564</v>
      </c>
      <c r="B16332" t="s">
        <v>14</v>
      </c>
      <c r="C16332" t="s">
        <v>14</v>
      </c>
      <c r="D16332" t="s">
        <v>64</v>
      </c>
      <c r="E16332" t="s">
        <v>517</v>
      </c>
    </row>
    <row r="16333" spans="1:5" x14ac:dyDescent="0.25">
      <c r="A16333" t="s">
        <v>16567</v>
      </c>
      <c r="B16333" t="s">
        <v>14</v>
      </c>
      <c r="C16333" t="s">
        <v>14</v>
      </c>
      <c r="D16333" t="s">
        <v>69</v>
      </c>
      <c r="E16333" t="s">
        <v>520</v>
      </c>
    </row>
    <row r="16334" spans="1:5" x14ac:dyDescent="0.25">
      <c r="A16334" t="s">
        <v>16566</v>
      </c>
      <c r="B16334" t="s">
        <v>14</v>
      </c>
      <c r="C16334" t="s">
        <v>14</v>
      </c>
      <c r="D16334" t="s">
        <v>69</v>
      </c>
      <c r="E16334" t="s">
        <v>520</v>
      </c>
    </row>
    <row r="16335" spans="1:5" x14ac:dyDescent="0.25">
      <c r="A16335" t="s">
        <v>16565</v>
      </c>
      <c r="B16335" t="s">
        <v>14</v>
      </c>
      <c r="C16335" t="s">
        <v>14</v>
      </c>
      <c r="D16335" t="s">
        <v>69</v>
      </c>
      <c r="E16335" t="s">
        <v>520</v>
      </c>
    </row>
    <row r="16336" spans="1:5" x14ac:dyDescent="0.25">
      <c r="A16336" t="s">
        <v>16569</v>
      </c>
      <c r="B16336" t="s">
        <v>14</v>
      </c>
      <c r="C16336" t="s">
        <v>14</v>
      </c>
      <c r="D16336" t="s">
        <v>69</v>
      </c>
      <c r="E16336" t="s">
        <v>518</v>
      </c>
    </row>
    <row r="16337" spans="1:5" x14ac:dyDescent="0.25">
      <c r="A16337" t="s">
        <v>16568</v>
      </c>
      <c r="B16337" t="s">
        <v>14</v>
      </c>
      <c r="C16337" t="s">
        <v>14</v>
      </c>
      <c r="D16337" t="s">
        <v>69</v>
      </c>
      <c r="E16337" t="s">
        <v>518</v>
      </c>
    </row>
    <row r="16338" spans="1:5" x14ac:dyDescent="0.25">
      <c r="A16338" t="s">
        <v>16571</v>
      </c>
      <c r="B16338" t="s">
        <v>14</v>
      </c>
      <c r="C16338" t="s">
        <v>14</v>
      </c>
      <c r="D16338" t="s">
        <v>64</v>
      </c>
      <c r="E16338" t="s">
        <v>520</v>
      </c>
    </row>
    <row r="16339" spans="1:5" x14ac:dyDescent="0.25">
      <c r="A16339" t="s">
        <v>16570</v>
      </c>
      <c r="B16339" t="s">
        <v>14</v>
      </c>
      <c r="C16339" t="s">
        <v>14</v>
      </c>
      <c r="D16339" t="s">
        <v>64</v>
      </c>
      <c r="E16339" t="s">
        <v>761</v>
      </c>
    </row>
    <row r="16340" spans="1:5" x14ac:dyDescent="0.25">
      <c r="A16340" t="s">
        <v>16573</v>
      </c>
      <c r="B16340" t="s">
        <v>14</v>
      </c>
      <c r="C16340" t="s">
        <v>14</v>
      </c>
      <c r="D16340" t="s">
        <v>64</v>
      </c>
      <c r="E16340" t="s">
        <v>517</v>
      </c>
    </row>
    <row r="16341" spans="1:5" x14ac:dyDescent="0.25">
      <c r="A16341" t="s">
        <v>16572</v>
      </c>
      <c r="B16341" t="s">
        <v>14</v>
      </c>
      <c r="C16341" t="s">
        <v>14</v>
      </c>
      <c r="D16341" t="s">
        <v>64</v>
      </c>
      <c r="E16341" t="s">
        <v>517</v>
      </c>
    </row>
    <row r="16342" spans="1:5" x14ac:dyDescent="0.25">
      <c r="A16342" t="s">
        <v>16574</v>
      </c>
      <c r="B16342" t="s">
        <v>14</v>
      </c>
      <c r="C16342" t="s">
        <v>14</v>
      </c>
      <c r="D16342" t="s">
        <v>64</v>
      </c>
      <c r="E16342" t="s">
        <v>517</v>
      </c>
    </row>
    <row r="16343" spans="1:5" x14ac:dyDescent="0.25">
      <c r="A16343" t="s">
        <v>16575</v>
      </c>
      <c r="B16343" t="s">
        <v>14</v>
      </c>
      <c r="C16343" t="s">
        <v>14</v>
      </c>
      <c r="D16343" t="s">
        <v>64</v>
      </c>
      <c r="E16343" t="s">
        <v>517</v>
      </c>
    </row>
    <row r="16344" spans="1:5" x14ac:dyDescent="0.25">
      <c r="A16344" t="s">
        <v>16576</v>
      </c>
      <c r="B16344" t="s">
        <v>14</v>
      </c>
      <c r="C16344" t="s">
        <v>14</v>
      </c>
      <c r="D16344" t="s">
        <v>64</v>
      </c>
      <c r="E16344" t="s">
        <v>517</v>
      </c>
    </row>
    <row r="16345" spans="1:5" x14ac:dyDescent="0.25">
      <c r="A16345" t="s">
        <v>16577</v>
      </c>
      <c r="B16345" t="s">
        <v>14</v>
      </c>
      <c r="C16345" t="s">
        <v>14</v>
      </c>
      <c r="D16345" t="s">
        <v>64</v>
      </c>
      <c r="E16345" t="s">
        <v>517</v>
      </c>
    </row>
    <row r="16346" spans="1:5" x14ac:dyDescent="0.25">
      <c r="A16346" t="s">
        <v>16578</v>
      </c>
      <c r="B16346" t="s">
        <v>14</v>
      </c>
      <c r="C16346" t="s">
        <v>14</v>
      </c>
      <c r="D16346" t="s">
        <v>69</v>
      </c>
      <c r="E16346" t="s">
        <v>520</v>
      </c>
    </row>
    <row r="16347" spans="1:5" x14ac:dyDescent="0.25">
      <c r="A16347" t="s">
        <v>16579</v>
      </c>
      <c r="B16347" t="s">
        <v>14</v>
      </c>
      <c r="C16347" t="s">
        <v>14</v>
      </c>
      <c r="D16347" t="s">
        <v>69</v>
      </c>
      <c r="E16347" t="s">
        <v>520</v>
      </c>
    </row>
    <row r="16348" spans="1:5" x14ac:dyDescent="0.25">
      <c r="A16348" t="s">
        <v>16580</v>
      </c>
      <c r="B16348" t="s">
        <v>14</v>
      </c>
      <c r="C16348" t="s">
        <v>14</v>
      </c>
      <c r="D16348" t="s">
        <v>64</v>
      </c>
      <c r="E16348" t="s">
        <v>517</v>
      </c>
    </row>
    <row r="16349" spans="1:5" x14ac:dyDescent="0.25">
      <c r="A16349" t="s">
        <v>16581</v>
      </c>
      <c r="B16349" t="s">
        <v>14</v>
      </c>
      <c r="C16349" t="s">
        <v>14</v>
      </c>
      <c r="D16349" t="s">
        <v>64</v>
      </c>
      <c r="E16349" t="s">
        <v>517</v>
      </c>
    </row>
    <row r="16350" spans="1:5" x14ac:dyDescent="0.25">
      <c r="A16350" t="s">
        <v>16582</v>
      </c>
      <c r="B16350" t="s">
        <v>14</v>
      </c>
      <c r="C16350" t="s">
        <v>14</v>
      </c>
      <c r="D16350" t="s">
        <v>64</v>
      </c>
      <c r="E16350" t="s">
        <v>520</v>
      </c>
    </row>
    <row r="16351" spans="1:5" x14ac:dyDescent="0.25">
      <c r="A16351" t="s">
        <v>16583</v>
      </c>
      <c r="B16351" t="s">
        <v>14</v>
      </c>
      <c r="C16351" t="s">
        <v>14</v>
      </c>
      <c r="D16351" t="s">
        <v>64</v>
      </c>
      <c r="E16351" t="s">
        <v>517</v>
      </c>
    </row>
    <row r="16352" spans="1:5" x14ac:dyDescent="0.25">
      <c r="A16352" t="s">
        <v>16584</v>
      </c>
      <c r="B16352" t="s">
        <v>14</v>
      </c>
      <c r="C16352" t="s">
        <v>14</v>
      </c>
      <c r="D16352" t="s">
        <v>64</v>
      </c>
      <c r="E16352" t="s">
        <v>517</v>
      </c>
    </row>
    <row r="16353" spans="1:5" x14ac:dyDescent="0.25">
      <c r="A16353" t="s">
        <v>16585</v>
      </c>
      <c r="B16353" t="s">
        <v>14</v>
      </c>
      <c r="C16353" t="s">
        <v>14</v>
      </c>
      <c r="D16353" t="s">
        <v>64</v>
      </c>
      <c r="E16353" t="s">
        <v>517</v>
      </c>
    </row>
    <row r="16354" spans="1:5" x14ac:dyDescent="0.25">
      <c r="A16354" t="s">
        <v>16586</v>
      </c>
      <c r="B16354" t="s">
        <v>14</v>
      </c>
      <c r="C16354" t="s">
        <v>14</v>
      </c>
      <c r="D16354" t="s">
        <v>64</v>
      </c>
      <c r="E16354" t="s">
        <v>637</v>
      </c>
    </row>
    <row r="16355" spans="1:5" x14ac:dyDescent="0.25">
      <c r="A16355" t="s">
        <v>16587</v>
      </c>
      <c r="B16355" t="s">
        <v>14</v>
      </c>
      <c r="C16355" t="s">
        <v>14</v>
      </c>
      <c r="D16355" t="s">
        <v>64</v>
      </c>
      <c r="E16355" t="s">
        <v>718</v>
      </c>
    </row>
    <row r="16356" spans="1:5" x14ac:dyDescent="0.25">
      <c r="A16356" t="s">
        <v>16589</v>
      </c>
      <c r="B16356" t="s">
        <v>14</v>
      </c>
      <c r="C16356" t="s">
        <v>14</v>
      </c>
      <c r="D16356" t="s">
        <v>69</v>
      </c>
      <c r="E16356" t="s">
        <v>520</v>
      </c>
    </row>
    <row r="16357" spans="1:5" x14ac:dyDescent="0.25">
      <c r="A16357" t="s">
        <v>16588</v>
      </c>
      <c r="B16357" t="s">
        <v>14</v>
      </c>
      <c r="C16357" t="s">
        <v>14</v>
      </c>
      <c r="D16357" t="s">
        <v>69</v>
      </c>
      <c r="E16357" t="s">
        <v>520</v>
      </c>
    </row>
    <row r="16358" spans="1:5" x14ac:dyDescent="0.25">
      <c r="A16358" t="s">
        <v>16590</v>
      </c>
      <c r="B16358" t="s">
        <v>14</v>
      </c>
      <c r="C16358" t="s">
        <v>14</v>
      </c>
      <c r="D16358" t="s">
        <v>69</v>
      </c>
      <c r="E16358" t="s">
        <v>520</v>
      </c>
    </row>
    <row r="16359" spans="1:5" x14ac:dyDescent="0.25">
      <c r="A16359" t="s">
        <v>16591</v>
      </c>
      <c r="B16359" t="s">
        <v>14</v>
      </c>
      <c r="C16359" t="s">
        <v>14</v>
      </c>
      <c r="D16359" t="s">
        <v>64</v>
      </c>
      <c r="E16359" t="s">
        <v>517</v>
      </c>
    </row>
    <row r="16360" spans="1:5" x14ac:dyDescent="0.25">
      <c r="A16360" t="s">
        <v>16592</v>
      </c>
      <c r="B16360" t="s">
        <v>14</v>
      </c>
      <c r="C16360" t="s">
        <v>14</v>
      </c>
      <c r="D16360" t="s">
        <v>64</v>
      </c>
      <c r="E16360" t="s">
        <v>517</v>
      </c>
    </row>
    <row r="16361" spans="1:5" x14ac:dyDescent="0.25">
      <c r="A16361" t="s">
        <v>16593</v>
      </c>
      <c r="B16361" t="s">
        <v>14</v>
      </c>
      <c r="C16361" t="s">
        <v>14</v>
      </c>
      <c r="D16361" t="s">
        <v>34</v>
      </c>
      <c r="E16361" t="s">
        <v>520</v>
      </c>
    </row>
    <row r="16362" spans="1:5" x14ac:dyDescent="0.25">
      <c r="A16362" t="s">
        <v>16594</v>
      </c>
      <c r="B16362" t="s">
        <v>14</v>
      </c>
      <c r="C16362" t="s">
        <v>14</v>
      </c>
      <c r="D16362" t="s">
        <v>34</v>
      </c>
      <c r="E16362" t="s">
        <v>520</v>
      </c>
    </row>
    <row r="16363" spans="1:5" x14ac:dyDescent="0.25">
      <c r="A16363" t="s">
        <v>16595</v>
      </c>
      <c r="B16363" t="s">
        <v>14</v>
      </c>
      <c r="C16363" t="s">
        <v>14</v>
      </c>
      <c r="D16363" t="s">
        <v>64</v>
      </c>
      <c r="E16363" t="s">
        <v>517</v>
      </c>
    </row>
    <row r="16364" spans="1:5" x14ac:dyDescent="0.25">
      <c r="A16364" t="s">
        <v>16596</v>
      </c>
      <c r="B16364" t="s">
        <v>14</v>
      </c>
      <c r="C16364" t="s">
        <v>14</v>
      </c>
      <c r="D16364" t="s">
        <v>64</v>
      </c>
      <c r="E16364" t="s">
        <v>637</v>
      </c>
    </row>
    <row r="16365" spans="1:5" x14ac:dyDescent="0.25">
      <c r="A16365" t="s">
        <v>16597</v>
      </c>
      <c r="B16365" t="s">
        <v>14</v>
      </c>
      <c r="C16365" t="s">
        <v>14</v>
      </c>
      <c r="D16365" t="s">
        <v>64</v>
      </c>
      <c r="E16365" t="s">
        <v>517</v>
      </c>
    </row>
    <row r="16366" spans="1:5" x14ac:dyDescent="0.25">
      <c r="A16366" t="s">
        <v>16598</v>
      </c>
      <c r="B16366" t="s">
        <v>14</v>
      </c>
      <c r="C16366" t="s">
        <v>14</v>
      </c>
      <c r="D16366" t="s">
        <v>64</v>
      </c>
      <c r="E16366" t="s">
        <v>517</v>
      </c>
    </row>
    <row r="16367" spans="1:5" x14ac:dyDescent="0.25">
      <c r="A16367" t="s">
        <v>16599</v>
      </c>
      <c r="B16367" t="s">
        <v>14</v>
      </c>
      <c r="C16367" t="s">
        <v>14</v>
      </c>
      <c r="D16367" t="s">
        <v>34</v>
      </c>
      <c r="E16367" t="s">
        <v>520</v>
      </c>
    </row>
    <row r="16368" spans="1:5" x14ac:dyDescent="0.25">
      <c r="A16368" t="s">
        <v>16600</v>
      </c>
      <c r="B16368" t="s">
        <v>14</v>
      </c>
      <c r="C16368" t="s">
        <v>14</v>
      </c>
      <c r="D16368" t="s">
        <v>34</v>
      </c>
      <c r="E16368" t="s">
        <v>518</v>
      </c>
    </row>
    <row r="16369" spans="1:5" x14ac:dyDescent="0.25">
      <c r="A16369" t="s">
        <v>16601</v>
      </c>
      <c r="B16369" t="s">
        <v>14</v>
      </c>
      <c r="C16369" t="s">
        <v>14</v>
      </c>
      <c r="D16369" t="s">
        <v>69</v>
      </c>
      <c r="E16369" t="s">
        <v>520</v>
      </c>
    </row>
    <row r="16370" spans="1:5" x14ac:dyDescent="0.25">
      <c r="A16370" t="s">
        <v>16602</v>
      </c>
      <c r="B16370" t="s">
        <v>14</v>
      </c>
      <c r="C16370" t="s">
        <v>14</v>
      </c>
      <c r="D16370" t="s">
        <v>64</v>
      </c>
      <c r="E16370" t="s">
        <v>517</v>
      </c>
    </row>
    <row r="16371" spans="1:5" x14ac:dyDescent="0.25">
      <c r="A16371" t="s">
        <v>16603</v>
      </c>
      <c r="B16371" t="s">
        <v>14</v>
      </c>
      <c r="C16371" t="s">
        <v>14</v>
      </c>
      <c r="D16371" t="s">
        <v>64</v>
      </c>
      <c r="E16371" t="s">
        <v>517</v>
      </c>
    </row>
    <row r="16372" spans="1:5" x14ac:dyDescent="0.25">
      <c r="A16372" t="s">
        <v>43749</v>
      </c>
      <c r="B16372" t="s">
        <v>14</v>
      </c>
      <c r="C16372" t="s">
        <v>14</v>
      </c>
      <c r="D16372" t="s">
        <v>64</v>
      </c>
      <c r="E16372" t="s">
        <v>517</v>
      </c>
    </row>
    <row r="16373" spans="1:5" x14ac:dyDescent="0.25">
      <c r="A16373" t="s">
        <v>43750</v>
      </c>
      <c r="B16373" t="s">
        <v>14</v>
      </c>
      <c r="C16373" t="s">
        <v>14</v>
      </c>
      <c r="D16373" t="s">
        <v>64</v>
      </c>
      <c r="E16373" t="s">
        <v>517</v>
      </c>
    </row>
    <row r="16374" spans="1:5" x14ac:dyDescent="0.25">
      <c r="A16374" t="s">
        <v>43751</v>
      </c>
      <c r="B16374" t="s">
        <v>14</v>
      </c>
      <c r="C16374" t="s">
        <v>14</v>
      </c>
      <c r="D16374" t="s">
        <v>64</v>
      </c>
      <c r="E16374" t="s">
        <v>517</v>
      </c>
    </row>
    <row r="16375" spans="1:5" x14ac:dyDescent="0.25">
      <c r="A16375" t="s">
        <v>16604</v>
      </c>
      <c r="B16375" t="s">
        <v>14</v>
      </c>
      <c r="C16375" t="s">
        <v>14</v>
      </c>
      <c r="D16375" t="s">
        <v>64</v>
      </c>
      <c r="E16375" t="s">
        <v>517</v>
      </c>
    </row>
    <row r="16376" spans="1:5" x14ac:dyDescent="0.25">
      <c r="A16376" t="s">
        <v>16605</v>
      </c>
      <c r="B16376" t="s">
        <v>14</v>
      </c>
      <c r="C16376" t="s">
        <v>14</v>
      </c>
      <c r="D16376" t="s">
        <v>69</v>
      </c>
      <c r="E16376" t="s">
        <v>520</v>
      </c>
    </row>
    <row r="16377" spans="1:5" x14ac:dyDescent="0.25">
      <c r="A16377" t="s">
        <v>16606</v>
      </c>
      <c r="B16377" t="s">
        <v>14</v>
      </c>
      <c r="C16377" t="s">
        <v>14</v>
      </c>
      <c r="D16377" t="s">
        <v>69</v>
      </c>
      <c r="E16377" t="s">
        <v>520</v>
      </c>
    </row>
    <row r="16378" spans="1:5" x14ac:dyDescent="0.25">
      <c r="A16378" t="s">
        <v>16607</v>
      </c>
      <c r="B16378" t="s">
        <v>14</v>
      </c>
      <c r="C16378" t="s">
        <v>14</v>
      </c>
      <c r="D16378" t="s">
        <v>69</v>
      </c>
      <c r="E16378" t="s">
        <v>520</v>
      </c>
    </row>
    <row r="16379" spans="1:5" x14ac:dyDescent="0.25">
      <c r="A16379" t="s">
        <v>16608</v>
      </c>
      <c r="B16379" t="s">
        <v>14</v>
      </c>
      <c r="C16379" t="s">
        <v>14</v>
      </c>
      <c r="D16379" t="s">
        <v>64</v>
      </c>
      <c r="E16379" t="s">
        <v>517</v>
      </c>
    </row>
    <row r="16380" spans="1:5" x14ac:dyDescent="0.25">
      <c r="A16380" t="s">
        <v>16609</v>
      </c>
      <c r="B16380" t="s">
        <v>14</v>
      </c>
      <c r="C16380" t="s">
        <v>14</v>
      </c>
      <c r="D16380" t="s">
        <v>64</v>
      </c>
      <c r="E16380" t="s">
        <v>517</v>
      </c>
    </row>
    <row r="16381" spans="1:5" x14ac:dyDescent="0.25">
      <c r="A16381" t="s">
        <v>16611</v>
      </c>
      <c r="B16381" t="s">
        <v>14</v>
      </c>
      <c r="C16381" t="s">
        <v>14</v>
      </c>
      <c r="D16381" t="s">
        <v>64</v>
      </c>
      <c r="E16381" t="s">
        <v>517</v>
      </c>
    </row>
    <row r="16382" spans="1:5" x14ac:dyDescent="0.25">
      <c r="A16382" t="s">
        <v>16610</v>
      </c>
      <c r="B16382" t="s">
        <v>14</v>
      </c>
      <c r="C16382" t="s">
        <v>14</v>
      </c>
      <c r="D16382" t="s">
        <v>64</v>
      </c>
      <c r="E16382" t="s">
        <v>517</v>
      </c>
    </row>
    <row r="16383" spans="1:5" x14ac:dyDescent="0.25">
      <c r="A16383" t="s">
        <v>16612</v>
      </c>
      <c r="B16383" t="s">
        <v>20</v>
      </c>
      <c r="C16383" t="s">
        <v>19</v>
      </c>
      <c r="D16383" t="s">
        <v>33</v>
      </c>
      <c r="E16383" t="s">
        <v>523</v>
      </c>
    </row>
    <row r="16384" spans="1:5" x14ac:dyDescent="0.25">
      <c r="A16384" t="s">
        <v>16613</v>
      </c>
      <c r="B16384" t="s">
        <v>20</v>
      </c>
      <c r="C16384" t="s">
        <v>19</v>
      </c>
      <c r="D16384" t="s">
        <v>33</v>
      </c>
      <c r="E16384" t="s">
        <v>547</v>
      </c>
    </row>
    <row r="16385" spans="1:5" x14ac:dyDescent="0.25">
      <c r="A16385" t="s">
        <v>16614</v>
      </c>
      <c r="B16385" t="s">
        <v>20</v>
      </c>
      <c r="C16385" t="s">
        <v>19</v>
      </c>
      <c r="D16385" t="s">
        <v>33</v>
      </c>
      <c r="E16385" t="s">
        <v>547</v>
      </c>
    </row>
    <row r="16386" spans="1:5" x14ac:dyDescent="0.25">
      <c r="A16386" t="s">
        <v>1568</v>
      </c>
      <c r="B16386" t="s">
        <v>20</v>
      </c>
      <c r="C16386" t="s">
        <v>19</v>
      </c>
      <c r="D16386" t="s">
        <v>65</v>
      </c>
      <c r="E16386" t="s">
        <v>533</v>
      </c>
    </row>
    <row r="16387" spans="1:5" x14ac:dyDescent="0.25">
      <c r="A16387" t="s">
        <v>1582</v>
      </c>
      <c r="B16387" t="s">
        <v>20</v>
      </c>
      <c r="C16387" t="s">
        <v>19</v>
      </c>
      <c r="D16387" t="s">
        <v>65</v>
      </c>
      <c r="E16387" t="s">
        <v>533</v>
      </c>
    </row>
    <row r="16388" spans="1:5" x14ac:dyDescent="0.25">
      <c r="A16388" t="s">
        <v>10561</v>
      </c>
      <c r="B16388" t="s">
        <v>20</v>
      </c>
      <c r="C16388" t="s">
        <v>19</v>
      </c>
      <c r="D16388" t="s">
        <v>65</v>
      </c>
      <c r="E16388" t="s">
        <v>533</v>
      </c>
    </row>
    <row r="16389" spans="1:5" x14ac:dyDescent="0.25">
      <c r="A16389" t="s">
        <v>19332</v>
      </c>
      <c r="B16389" t="s">
        <v>20</v>
      </c>
      <c r="C16389" t="s">
        <v>19</v>
      </c>
      <c r="D16389" t="s">
        <v>65</v>
      </c>
      <c r="E16389" t="s">
        <v>533</v>
      </c>
    </row>
    <row r="16390" spans="1:5" x14ac:dyDescent="0.25">
      <c r="A16390" t="s">
        <v>19393</v>
      </c>
      <c r="B16390" t="s">
        <v>20</v>
      </c>
      <c r="C16390" t="s">
        <v>19</v>
      </c>
      <c r="D16390" t="s">
        <v>65</v>
      </c>
      <c r="E16390" t="s">
        <v>533</v>
      </c>
    </row>
    <row r="16391" spans="1:5" x14ac:dyDescent="0.25">
      <c r="A16391" t="s">
        <v>29396</v>
      </c>
      <c r="B16391" t="s">
        <v>20</v>
      </c>
      <c r="C16391" t="s">
        <v>19</v>
      </c>
      <c r="D16391" t="s">
        <v>33</v>
      </c>
      <c r="E16391" t="s">
        <v>533</v>
      </c>
    </row>
    <row r="16392" spans="1:5" x14ac:dyDescent="0.25">
      <c r="A16392" t="s">
        <v>28761</v>
      </c>
      <c r="B16392" t="s">
        <v>20</v>
      </c>
      <c r="C16392" t="s">
        <v>19</v>
      </c>
      <c r="D16392" t="s">
        <v>33</v>
      </c>
      <c r="E16392" t="s">
        <v>533</v>
      </c>
    </row>
    <row r="16393" spans="1:5" x14ac:dyDescent="0.25">
      <c r="A16393" t="s">
        <v>16622</v>
      </c>
      <c r="B16393" t="s">
        <v>20</v>
      </c>
      <c r="C16393" t="s">
        <v>19</v>
      </c>
      <c r="D16393" t="s">
        <v>33</v>
      </c>
      <c r="E16393" t="s">
        <v>523</v>
      </c>
    </row>
    <row r="16394" spans="1:5" x14ac:dyDescent="0.25">
      <c r="A16394" t="s">
        <v>20193</v>
      </c>
      <c r="B16394" t="s">
        <v>20</v>
      </c>
      <c r="C16394" t="s">
        <v>19</v>
      </c>
      <c r="D16394" t="s">
        <v>33</v>
      </c>
      <c r="E16394" t="s">
        <v>533</v>
      </c>
    </row>
    <row r="16395" spans="1:5" x14ac:dyDescent="0.25">
      <c r="A16395" t="s">
        <v>21928</v>
      </c>
      <c r="B16395" t="s">
        <v>20</v>
      </c>
      <c r="C16395" t="s">
        <v>19</v>
      </c>
      <c r="D16395" t="s">
        <v>33</v>
      </c>
      <c r="E16395" t="s">
        <v>533</v>
      </c>
    </row>
    <row r="16396" spans="1:5" x14ac:dyDescent="0.25">
      <c r="A16396" t="s">
        <v>16625</v>
      </c>
      <c r="B16396" t="s">
        <v>20</v>
      </c>
      <c r="C16396" t="s">
        <v>21</v>
      </c>
      <c r="D16396" t="s">
        <v>33</v>
      </c>
      <c r="E16396" t="s">
        <v>570</v>
      </c>
    </row>
    <row r="16397" spans="1:5" x14ac:dyDescent="0.25">
      <c r="A16397" t="s">
        <v>19659</v>
      </c>
      <c r="B16397" t="s">
        <v>20</v>
      </c>
      <c r="C16397" t="s">
        <v>19</v>
      </c>
      <c r="D16397" t="s">
        <v>33</v>
      </c>
      <c r="E16397" t="s">
        <v>533</v>
      </c>
    </row>
    <row r="16398" spans="1:5" x14ac:dyDescent="0.25">
      <c r="A16398" t="s">
        <v>16627</v>
      </c>
      <c r="B16398" t="s">
        <v>20</v>
      </c>
      <c r="C16398" t="s">
        <v>19</v>
      </c>
      <c r="D16398" t="s">
        <v>33</v>
      </c>
      <c r="E16398" t="s">
        <v>562</v>
      </c>
    </row>
    <row r="16399" spans="1:5" x14ac:dyDescent="0.25">
      <c r="A16399" t="s">
        <v>16628</v>
      </c>
      <c r="B16399" t="s">
        <v>20</v>
      </c>
      <c r="C16399" t="s">
        <v>19</v>
      </c>
      <c r="D16399" t="s">
        <v>33</v>
      </c>
      <c r="E16399" t="s">
        <v>944</v>
      </c>
    </row>
    <row r="16400" spans="1:5" x14ac:dyDescent="0.25">
      <c r="A16400" t="s">
        <v>19661</v>
      </c>
      <c r="B16400" t="s">
        <v>20</v>
      </c>
      <c r="C16400" t="s">
        <v>19</v>
      </c>
      <c r="D16400" t="s">
        <v>33</v>
      </c>
      <c r="E16400" t="s">
        <v>533</v>
      </c>
    </row>
    <row r="16401" spans="1:5" x14ac:dyDescent="0.25">
      <c r="A16401" t="s">
        <v>16629</v>
      </c>
      <c r="B16401" t="s">
        <v>20</v>
      </c>
      <c r="C16401" t="s">
        <v>19</v>
      </c>
      <c r="D16401" t="s">
        <v>33</v>
      </c>
      <c r="E16401" t="s">
        <v>562</v>
      </c>
    </row>
    <row r="16402" spans="1:5" x14ac:dyDescent="0.25">
      <c r="A16402" t="s">
        <v>2930</v>
      </c>
      <c r="B16402" t="s">
        <v>20</v>
      </c>
      <c r="C16402" t="s">
        <v>19</v>
      </c>
      <c r="D16402" t="s">
        <v>33</v>
      </c>
      <c r="E16402" t="s">
        <v>533</v>
      </c>
    </row>
    <row r="16403" spans="1:5" x14ac:dyDescent="0.25">
      <c r="A16403" t="s">
        <v>16632</v>
      </c>
      <c r="B16403" t="s">
        <v>20</v>
      </c>
      <c r="C16403" t="s">
        <v>19</v>
      </c>
      <c r="D16403" t="s">
        <v>33</v>
      </c>
      <c r="E16403" t="s">
        <v>538</v>
      </c>
    </row>
    <row r="16404" spans="1:5" x14ac:dyDescent="0.25">
      <c r="A16404" t="s">
        <v>16633</v>
      </c>
      <c r="B16404" t="s">
        <v>16</v>
      </c>
      <c r="C16404" t="s">
        <v>17</v>
      </c>
      <c r="D16404" t="s">
        <v>33</v>
      </c>
      <c r="E16404" t="s">
        <v>653</v>
      </c>
    </row>
    <row r="16405" spans="1:5" x14ac:dyDescent="0.25">
      <c r="A16405" t="s">
        <v>22044</v>
      </c>
      <c r="B16405" t="s">
        <v>20</v>
      </c>
      <c r="C16405" t="s">
        <v>19</v>
      </c>
      <c r="D16405" t="s">
        <v>33</v>
      </c>
      <c r="E16405" t="s">
        <v>533</v>
      </c>
    </row>
    <row r="16406" spans="1:5" x14ac:dyDescent="0.25">
      <c r="A16406" t="s">
        <v>16635</v>
      </c>
      <c r="B16406" t="s">
        <v>20</v>
      </c>
      <c r="C16406" t="s">
        <v>19</v>
      </c>
      <c r="D16406" t="s">
        <v>33</v>
      </c>
      <c r="E16406" t="s">
        <v>562</v>
      </c>
    </row>
    <row r="16407" spans="1:5" x14ac:dyDescent="0.25">
      <c r="A16407" t="s">
        <v>22048</v>
      </c>
      <c r="B16407" t="s">
        <v>20</v>
      </c>
      <c r="C16407" t="s">
        <v>19</v>
      </c>
      <c r="D16407" t="s">
        <v>33</v>
      </c>
      <c r="E16407" t="s">
        <v>533</v>
      </c>
    </row>
    <row r="16408" spans="1:5" x14ac:dyDescent="0.25">
      <c r="A16408" t="s">
        <v>16637</v>
      </c>
      <c r="B16408" t="s">
        <v>20</v>
      </c>
      <c r="C16408" t="s">
        <v>19</v>
      </c>
      <c r="D16408" t="s">
        <v>33</v>
      </c>
      <c r="E16408" t="s">
        <v>562</v>
      </c>
    </row>
    <row r="16409" spans="1:5" x14ac:dyDescent="0.25">
      <c r="A16409" t="s">
        <v>10177</v>
      </c>
      <c r="B16409" t="s">
        <v>20</v>
      </c>
      <c r="C16409" t="s">
        <v>19</v>
      </c>
      <c r="D16409" t="s">
        <v>33</v>
      </c>
      <c r="E16409" t="s">
        <v>533</v>
      </c>
    </row>
    <row r="16410" spans="1:5" x14ac:dyDescent="0.25">
      <c r="A16410" t="s">
        <v>16639</v>
      </c>
      <c r="B16410" t="s">
        <v>20</v>
      </c>
      <c r="C16410" t="s">
        <v>19</v>
      </c>
      <c r="D16410" t="s">
        <v>33</v>
      </c>
      <c r="E16410" t="s">
        <v>562</v>
      </c>
    </row>
    <row r="16411" spans="1:5" x14ac:dyDescent="0.25">
      <c r="A16411" t="s">
        <v>16640</v>
      </c>
      <c r="B16411" t="s">
        <v>20</v>
      </c>
      <c r="C16411" t="s">
        <v>19</v>
      </c>
      <c r="D16411" t="s">
        <v>33</v>
      </c>
      <c r="E16411" t="s">
        <v>530</v>
      </c>
    </row>
    <row r="16412" spans="1:5" x14ac:dyDescent="0.25">
      <c r="A16412" t="s">
        <v>15644</v>
      </c>
      <c r="B16412" t="s">
        <v>20</v>
      </c>
      <c r="C16412" t="s">
        <v>19</v>
      </c>
      <c r="D16412" t="s">
        <v>33</v>
      </c>
      <c r="E16412" t="s">
        <v>533</v>
      </c>
    </row>
    <row r="16413" spans="1:5" x14ac:dyDescent="0.25">
      <c r="A16413" t="s">
        <v>7905</v>
      </c>
      <c r="B16413" t="s">
        <v>20</v>
      </c>
      <c r="C16413" t="s">
        <v>19</v>
      </c>
      <c r="D16413" t="s">
        <v>33</v>
      </c>
      <c r="E16413" t="s">
        <v>533</v>
      </c>
    </row>
    <row r="16414" spans="1:5" x14ac:dyDescent="0.25">
      <c r="A16414" t="s">
        <v>16643</v>
      </c>
      <c r="B16414" t="s">
        <v>20</v>
      </c>
      <c r="C16414" t="s">
        <v>19</v>
      </c>
      <c r="D16414" t="s">
        <v>33</v>
      </c>
      <c r="E16414" t="s">
        <v>530</v>
      </c>
    </row>
    <row r="16415" spans="1:5" x14ac:dyDescent="0.25">
      <c r="A16415" t="s">
        <v>16180</v>
      </c>
      <c r="B16415" t="s">
        <v>20</v>
      </c>
      <c r="C16415" t="s">
        <v>19</v>
      </c>
      <c r="D16415" t="s">
        <v>33</v>
      </c>
      <c r="E16415" t="s">
        <v>553</v>
      </c>
    </row>
    <row r="16416" spans="1:5" x14ac:dyDescent="0.25">
      <c r="A16416" t="s">
        <v>16645</v>
      </c>
      <c r="B16416" t="s">
        <v>20</v>
      </c>
      <c r="C16416" t="s">
        <v>19</v>
      </c>
      <c r="D16416" t="s">
        <v>33</v>
      </c>
      <c r="E16416" t="s">
        <v>530</v>
      </c>
    </row>
    <row r="16417" spans="1:5" x14ac:dyDescent="0.25">
      <c r="A16417" t="s">
        <v>16184</v>
      </c>
      <c r="B16417" t="s">
        <v>20</v>
      </c>
      <c r="C16417" t="s">
        <v>19</v>
      </c>
      <c r="D16417" t="s">
        <v>33</v>
      </c>
      <c r="E16417" t="s">
        <v>533</v>
      </c>
    </row>
    <row r="16418" spans="1:5" x14ac:dyDescent="0.25">
      <c r="A16418" t="s">
        <v>16647</v>
      </c>
      <c r="B16418" t="s">
        <v>20</v>
      </c>
      <c r="C16418" t="s">
        <v>19</v>
      </c>
      <c r="D16418" t="s">
        <v>33</v>
      </c>
      <c r="E16418" t="s">
        <v>530</v>
      </c>
    </row>
    <row r="16419" spans="1:5" x14ac:dyDescent="0.25">
      <c r="A16419" t="s">
        <v>16649</v>
      </c>
      <c r="B16419" t="s">
        <v>20</v>
      </c>
      <c r="C16419" t="s">
        <v>21</v>
      </c>
      <c r="D16419" t="s">
        <v>33</v>
      </c>
      <c r="E16419" t="s">
        <v>582</v>
      </c>
    </row>
    <row r="16420" spans="1:5" x14ac:dyDescent="0.25">
      <c r="A16420" t="s">
        <v>29151</v>
      </c>
      <c r="B16420" t="s">
        <v>20</v>
      </c>
      <c r="C16420" t="s">
        <v>19</v>
      </c>
      <c r="D16420" t="s">
        <v>33</v>
      </c>
      <c r="E16420" t="s">
        <v>533</v>
      </c>
    </row>
    <row r="16421" spans="1:5" x14ac:dyDescent="0.25">
      <c r="A16421" t="s">
        <v>16651</v>
      </c>
      <c r="B16421" t="s">
        <v>20</v>
      </c>
      <c r="C16421" t="s">
        <v>21</v>
      </c>
      <c r="D16421" t="s">
        <v>33</v>
      </c>
      <c r="E16421" t="s">
        <v>582</v>
      </c>
    </row>
    <row r="16422" spans="1:5" x14ac:dyDescent="0.25">
      <c r="A16422" t="s">
        <v>6703</v>
      </c>
      <c r="B16422" t="s">
        <v>20</v>
      </c>
      <c r="C16422" t="s">
        <v>19</v>
      </c>
      <c r="D16422" t="s">
        <v>33</v>
      </c>
      <c r="E16422" t="s">
        <v>533</v>
      </c>
    </row>
    <row r="16423" spans="1:5" x14ac:dyDescent="0.25">
      <c r="A16423" t="s">
        <v>11862</v>
      </c>
      <c r="B16423" t="s">
        <v>20</v>
      </c>
      <c r="C16423" t="s">
        <v>19</v>
      </c>
      <c r="D16423" t="s">
        <v>33</v>
      </c>
      <c r="E16423" t="s">
        <v>533</v>
      </c>
    </row>
    <row r="16424" spans="1:5" x14ac:dyDescent="0.25">
      <c r="A16424" t="s">
        <v>16653</v>
      </c>
      <c r="B16424" t="s">
        <v>20</v>
      </c>
      <c r="C16424" t="s">
        <v>21</v>
      </c>
      <c r="D16424" t="s">
        <v>33</v>
      </c>
      <c r="E16424" t="s">
        <v>582</v>
      </c>
    </row>
    <row r="16425" spans="1:5" x14ac:dyDescent="0.25">
      <c r="A16425" t="s">
        <v>9551</v>
      </c>
      <c r="B16425" t="s">
        <v>20</v>
      </c>
      <c r="C16425" t="s">
        <v>19</v>
      </c>
      <c r="D16425" t="s">
        <v>33</v>
      </c>
      <c r="E16425" t="s">
        <v>533</v>
      </c>
    </row>
    <row r="16426" spans="1:5" x14ac:dyDescent="0.25">
      <c r="A16426" t="s">
        <v>6706</v>
      </c>
      <c r="B16426" t="s">
        <v>20</v>
      </c>
      <c r="C16426" t="s">
        <v>19</v>
      </c>
      <c r="D16426" t="s">
        <v>33</v>
      </c>
      <c r="E16426" t="s">
        <v>533</v>
      </c>
    </row>
    <row r="16427" spans="1:5" x14ac:dyDescent="0.25">
      <c r="A16427" t="s">
        <v>16656</v>
      </c>
      <c r="B16427" t="s">
        <v>20</v>
      </c>
      <c r="C16427" t="s">
        <v>19</v>
      </c>
      <c r="D16427" t="s">
        <v>33</v>
      </c>
      <c r="E16427" t="s">
        <v>538</v>
      </c>
    </row>
    <row r="16428" spans="1:5" x14ac:dyDescent="0.25">
      <c r="A16428" t="s">
        <v>16657</v>
      </c>
      <c r="B16428" t="s">
        <v>20</v>
      </c>
      <c r="C16428" t="s">
        <v>19</v>
      </c>
      <c r="D16428" t="s">
        <v>33</v>
      </c>
      <c r="E16428" t="s">
        <v>530</v>
      </c>
    </row>
    <row r="16429" spans="1:5" x14ac:dyDescent="0.25">
      <c r="A16429" t="s">
        <v>4142</v>
      </c>
      <c r="B16429" t="s">
        <v>16</v>
      </c>
      <c r="C16429" t="s">
        <v>15</v>
      </c>
      <c r="D16429" t="s">
        <v>33</v>
      </c>
      <c r="E16429" t="s">
        <v>628</v>
      </c>
    </row>
    <row r="16430" spans="1:5" x14ac:dyDescent="0.25">
      <c r="A16430" t="s">
        <v>16659</v>
      </c>
      <c r="B16430" t="s">
        <v>20</v>
      </c>
      <c r="C16430" t="s">
        <v>19</v>
      </c>
      <c r="D16430" t="s">
        <v>33</v>
      </c>
      <c r="E16430" t="s">
        <v>538</v>
      </c>
    </row>
    <row r="16431" spans="1:5" x14ac:dyDescent="0.25">
      <c r="A16431" t="s">
        <v>21573</v>
      </c>
      <c r="B16431" t="s">
        <v>20</v>
      </c>
      <c r="C16431" t="s">
        <v>19</v>
      </c>
      <c r="D16431" t="s">
        <v>33</v>
      </c>
      <c r="E16431" t="s">
        <v>533</v>
      </c>
    </row>
    <row r="16432" spans="1:5" x14ac:dyDescent="0.25">
      <c r="A16432" t="s">
        <v>16661</v>
      </c>
      <c r="B16432" t="s">
        <v>20</v>
      </c>
      <c r="C16432" t="s">
        <v>19</v>
      </c>
      <c r="D16432" t="s">
        <v>33</v>
      </c>
      <c r="E16432" t="s">
        <v>538</v>
      </c>
    </row>
    <row r="16433" spans="1:5" x14ac:dyDescent="0.25">
      <c r="A16433" t="s">
        <v>21578</v>
      </c>
      <c r="B16433" t="s">
        <v>20</v>
      </c>
      <c r="C16433" t="s">
        <v>19</v>
      </c>
      <c r="D16433" t="s">
        <v>33</v>
      </c>
      <c r="E16433" t="s">
        <v>533</v>
      </c>
    </row>
    <row r="16434" spans="1:5" x14ac:dyDescent="0.25">
      <c r="A16434" t="s">
        <v>16663</v>
      </c>
      <c r="B16434" t="s">
        <v>20</v>
      </c>
      <c r="C16434" t="s">
        <v>19</v>
      </c>
      <c r="D16434" t="s">
        <v>33</v>
      </c>
      <c r="E16434" t="s">
        <v>538</v>
      </c>
    </row>
    <row r="16435" spans="1:5" x14ac:dyDescent="0.25">
      <c r="A16435" t="s">
        <v>16664</v>
      </c>
      <c r="B16435" t="s">
        <v>20</v>
      </c>
      <c r="C16435" t="s">
        <v>19</v>
      </c>
      <c r="D16435" t="s">
        <v>33</v>
      </c>
      <c r="E16435" t="s">
        <v>530</v>
      </c>
    </row>
    <row r="16436" spans="1:5" x14ac:dyDescent="0.25">
      <c r="A16436" t="s">
        <v>21577</v>
      </c>
      <c r="B16436" t="s">
        <v>20</v>
      </c>
      <c r="C16436" t="s">
        <v>19</v>
      </c>
      <c r="D16436" t="s">
        <v>33</v>
      </c>
      <c r="E16436" t="s">
        <v>533</v>
      </c>
    </row>
    <row r="16437" spans="1:5" x14ac:dyDescent="0.25">
      <c r="A16437" t="s">
        <v>16666</v>
      </c>
      <c r="B16437" t="s">
        <v>20</v>
      </c>
      <c r="C16437" t="s">
        <v>19</v>
      </c>
      <c r="D16437" t="s">
        <v>33</v>
      </c>
      <c r="E16437" t="s">
        <v>538</v>
      </c>
    </row>
    <row r="16438" spans="1:5" x14ac:dyDescent="0.25">
      <c r="A16438" t="s">
        <v>26492</v>
      </c>
      <c r="B16438" t="s">
        <v>20</v>
      </c>
      <c r="C16438" t="s">
        <v>19</v>
      </c>
      <c r="D16438" t="s">
        <v>33</v>
      </c>
      <c r="E16438" t="s">
        <v>533</v>
      </c>
    </row>
    <row r="16439" spans="1:5" x14ac:dyDescent="0.25">
      <c r="A16439" t="s">
        <v>16668</v>
      </c>
      <c r="B16439" t="s">
        <v>20</v>
      </c>
      <c r="C16439" t="s">
        <v>19</v>
      </c>
      <c r="D16439" t="s">
        <v>33</v>
      </c>
      <c r="E16439" t="s">
        <v>538</v>
      </c>
    </row>
    <row r="16440" spans="1:5" x14ac:dyDescent="0.25">
      <c r="A16440" t="s">
        <v>16669</v>
      </c>
      <c r="B16440" t="s">
        <v>20</v>
      </c>
      <c r="C16440" t="s">
        <v>19</v>
      </c>
      <c r="D16440" t="s">
        <v>33</v>
      </c>
      <c r="E16440" t="s">
        <v>530</v>
      </c>
    </row>
    <row r="16441" spans="1:5" x14ac:dyDescent="0.25">
      <c r="A16441" t="s">
        <v>20262</v>
      </c>
      <c r="B16441" t="s">
        <v>20</v>
      </c>
      <c r="C16441" t="s">
        <v>19</v>
      </c>
      <c r="D16441" t="s">
        <v>33</v>
      </c>
      <c r="E16441" t="s">
        <v>533</v>
      </c>
    </row>
    <row r="16442" spans="1:5" x14ac:dyDescent="0.25">
      <c r="A16442" t="s">
        <v>27113</v>
      </c>
      <c r="B16442" t="s">
        <v>20</v>
      </c>
      <c r="C16442" t="s">
        <v>19</v>
      </c>
      <c r="D16442" t="s">
        <v>33</v>
      </c>
      <c r="E16442" t="s">
        <v>533</v>
      </c>
    </row>
    <row r="16443" spans="1:5" x14ac:dyDescent="0.25">
      <c r="A16443" t="s">
        <v>21857</v>
      </c>
      <c r="B16443" t="s">
        <v>20</v>
      </c>
      <c r="C16443" t="s">
        <v>19</v>
      </c>
      <c r="D16443" t="s">
        <v>33</v>
      </c>
      <c r="E16443" t="s">
        <v>533</v>
      </c>
    </row>
    <row r="16444" spans="1:5" x14ac:dyDescent="0.25">
      <c r="A16444" t="s">
        <v>21858</v>
      </c>
      <c r="B16444" t="s">
        <v>20</v>
      </c>
      <c r="C16444" t="s">
        <v>19</v>
      </c>
      <c r="D16444" t="s">
        <v>33</v>
      </c>
      <c r="E16444" t="s">
        <v>533</v>
      </c>
    </row>
    <row r="16445" spans="1:5" x14ac:dyDescent="0.25">
      <c r="A16445" t="s">
        <v>16674</v>
      </c>
      <c r="B16445" t="s">
        <v>20</v>
      </c>
      <c r="C16445" t="s">
        <v>21</v>
      </c>
      <c r="D16445" t="s">
        <v>33</v>
      </c>
      <c r="E16445" t="s">
        <v>582</v>
      </c>
    </row>
    <row r="16446" spans="1:5" x14ac:dyDescent="0.25">
      <c r="A16446" t="s">
        <v>16675</v>
      </c>
      <c r="B16446" t="s">
        <v>16</v>
      </c>
      <c r="C16446" t="s">
        <v>17</v>
      </c>
      <c r="D16446" t="s">
        <v>33</v>
      </c>
      <c r="E16446" t="s">
        <v>653</v>
      </c>
    </row>
    <row r="16447" spans="1:5" x14ac:dyDescent="0.25">
      <c r="A16447" t="s">
        <v>26185</v>
      </c>
      <c r="B16447" t="s">
        <v>20</v>
      </c>
      <c r="C16447" t="s">
        <v>19</v>
      </c>
      <c r="D16447" t="s">
        <v>33</v>
      </c>
      <c r="E16447" t="s">
        <v>533</v>
      </c>
    </row>
    <row r="16448" spans="1:5" x14ac:dyDescent="0.25">
      <c r="A16448" t="s">
        <v>16676</v>
      </c>
      <c r="B16448" t="s">
        <v>20</v>
      </c>
      <c r="C16448" t="s">
        <v>22</v>
      </c>
      <c r="D16448" t="s">
        <v>33</v>
      </c>
      <c r="E16448" t="s">
        <v>536</v>
      </c>
    </row>
    <row r="16449" spans="1:5" x14ac:dyDescent="0.25">
      <c r="A16449" t="s">
        <v>26503</v>
      </c>
      <c r="B16449" t="s">
        <v>20</v>
      </c>
      <c r="C16449" t="s">
        <v>19</v>
      </c>
      <c r="D16449" t="s">
        <v>33</v>
      </c>
      <c r="E16449" t="s">
        <v>533</v>
      </c>
    </row>
    <row r="16450" spans="1:5" x14ac:dyDescent="0.25">
      <c r="A16450" t="s">
        <v>6692</v>
      </c>
      <c r="B16450" t="s">
        <v>20</v>
      </c>
      <c r="C16450" t="s">
        <v>22</v>
      </c>
      <c r="D16450" t="s">
        <v>33</v>
      </c>
      <c r="E16450" t="s">
        <v>629</v>
      </c>
    </row>
    <row r="16451" spans="1:5" x14ac:dyDescent="0.25">
      <c r="A16451" t="s">
        <v>23820</v>
      </c>
      <c r="B16451" t="s">
        <v>20</v>
      </c>
      <c r="C16451" t="s">
        <v>19</v>
      </c>
      <c r="D16451" t="s">
        <v>33</v>
      </c>
      <c r="E16451" t="s">
        <v>533</v>
      </c>
    </row>
    <row r="16452" spans="1:5" x14ac:dyDescent="0.25">
      <c r="A16452" t="s">
        <v>16681</v>
      </c>
      <c r="B16452" t="s">
        <v>20</v>
      </c>
      <c r="C16452" t="s">
        <v>22</v>
      </c>
      <c r="D16452" t="s">
        <v>33</v>
      </c>
      <c r="E16452" t="s">
        <v>536</v>
      </c>
    </row>
    <row r="16453" spans="1:5" x14ac:dyDescent="0.25">
      <c r="A16453" t="s">
        <v>16682</v>
      </c>
      <c r="B16453" t="s">
        <v>20</v>
      </c>
      <c r="C16453" t="s">
        <v>22</v>
      </c>
      <c r="D16453" t="s">
        <v>33</v>
      </c>
      <c r="E16453" t="s">
        <v>946</v>
      </c>
    </row>
    <row r="16454" spans="1:5" x14ac:dyDescent="0.25">
      <c r="A16454" t="s">
        <v>16684</v>
      </c>
      <c r="B16454" t="s">
        <v>20</v>
      </c>
      <c r="C16454" t="s">
        <v>19</v>
      </c>
      <c r="D16454" t="s">
        <v>33</v>
      </c>
      <c r="E16454" t="s">
        <v>538</v>
      </c>
    </row>
    <row r="16455" spans="1:5" x14ac:dyDescent="0.25">
      <c r="A16455" t="s">
        <v>16685</v>
      </c>
      <c r="B16455" t="s">
        <v>20</v>
      </c>
      <c r="C16455" t="s">
        <v>19</v>
      </c>
      <c r="D16455" t="s">
        <v>33</v>
      </c>
      <c r="E16455" t="s">
        <v>530</v>
      </c>
    </row>
    <row r="16456" spans="1:5" x14ac:dyDescent="0.25">
      <c r="A16456" t="s">
        <v>24300</v>
      </c>
      <c r="B16456" t="s">
        <v>20</v>
      </c>
      <c r="C16456" t="s">
        <v>19</v>
      </c>
      <c r="D16456" t="s">
        <v>33</v>
      </c>
      <c r="E16456" t="s">
        <v>533</v>
      </c>
    </row>
    <row r="16457" spans="1:5" x14ac:dyDescent="0.25">
      <c r="A16457" t="s">
        <v>24304</v>
      </c>
      <c r="B16457" t="s">
        <v>20</v>
      </c>
      <c r="C16457" t="s">
        <v>19</v>
      </c>
      <c r="D16457" t="s">
        <v>33</v>
      </c>
      <c r="E16457" t="s">
        <v>533</v>
      </c>
    </row>
    <row r="16458" spans="1:5" x14ac:dyDescent="0.25">
      <c r="A16458" t="s">
        <v>16688</v>
      </c>
      <c r="B16458" t="s">
        <v>20</v>
      </c>
      <c r="C16458" t="s">
        <v>19</v>
      </c>
      <c r="D16458" t="s">
        <v>33</v>
      </c>
      <c r="E16458" t="s">
        <v>538</v>
      </c>
    </row>
    <row r="16459" spans="1:5" x14ac:dyDescent="0.25">
      <c r="A16459" t="s">
        <v>16687</v>
      </c>
      <c r="B16459" t="s">
        <v>20</v>
      </c>
      <c r="C16459" t="s">
        <v>19</v>
      </c>
      <c r="D16459" t="s">
        <v>33</v>
      </c>
      <c r="E16459" t="s">
        <v>530</v>
      </c>
    </row>
    <row r="16460" spans="1:5" x14ac:dyDescent="0.25">
      <c r="A16460" t="s">
        <v>16689</v>
      </c>
      <c r="B16460" t="s">
        <v>20</v>
      </c>
      <c r="C16460" t="s">
        <v>19</v>
      </c>
      <c r="D16460" t="s">
        <v>33</v>
      </c>
      <c r="E16460" t="s">
        <v>538</v>
      </c>
    </row>
    <row r="16461" spans="1:5" x14ac:dyDescent="0.25">
      <c r="A16461" t="s">
        <v>20130</v>
      </c>
      <c r="B16461" t="s">
        <v>20</v>
      </c>
      <c r="C16461" t="s">
        <v>24</v>
      </c>
      <c r="D16461" t="s">
        <v>33</v>
      </c>
      <c r="E16461" t="s">
        <v>698</v>
      </c>
    </row>
    <row r="16462" spans="1:5" x14ac:dyDescent="0.25">
      <c r="A16462" t="s">
        <v>9242</v>
      </c>
      <c r="B16462" t="s">
        <v>20</v>
      </c>
      <c r="C16462" t="s">
        <v>19</v>
      </c>
      <c r="D16462" t="s">
        <v>33</v>
      </c>
      <c r="E16462" t="s">
        <v>533</v>
      </c>
    </row>
    <row r="16463" spans="1:5" x14ac:dyDescent="0.25">
      <c r="A16463" t="s">
        <v>16692</v>
      </c>
      <c r="B16463" t="s">
        <v>20</v>
      </c>
      <c r="C16463" t="s">
        <v>19</v>
      </c>
      <c r="D16463" t="s">
        <v>69</v>
      </c>
      <c r="E16463" t="s">
        <v>562</v>
      </c>
    </row>
    <row r="16464" spans="1:5" x14ac:dyDescent="0.25">
      <c r="A16464" t="s">
        <v>7616</v>
      </c>
      <c r="B16464" t="s">
        <v>20</v>
      </c>
      <c r="C16464" t="s">
        <v>19</v>
      </c>
      <c r="D16464" t="s">
        <v>33</v>
      </c>
      <c r="E16464" t="s">
        <v>533</v>
      </c>
    </row>
    <row r="16465" spans="1:5" x14ac:dyDescent="0.25">
      <c r="A16465" t="s">
        <v>43752</v>
      </c>
      <c r="B16465" t="s">
        <v>16</v>
      </c>
      <c r="C16465" t="s">
        <v>17</v>
      </c>
      <c r="D16465" t="s">
        <v>33</v>
      </c>
      <c r="E16465" t="s">
        <v>653</v>
      </c>
    </row>
    <row r="16466" spans="1:5" x14ac:dyDescent="0.25">
      <c r="A16466" t="s">
        <v>7866</v>
      </c>
      <c r="B16466" t="s">
        <v>20</v>
      </c>
      <c r="C16466" t="s">
        <v>19</v>
      </c>
      <c r="D16466" t="s">
        <v>33</v>
      </c>
      <c r="E16466" t="s">
        <v>533</v>
      </c>
    </row>
    <row r="16467" spans="1:5" x14ac:dyDescent="0.25">
      <c r="A16467" t="s">
        <v>16694</v>
      </c>
      <c r="B16467" t="s">
        <v>20</v>
      </c>
      <c r="C16467" t="s">
        <v>19</v>
      </c>
      <c r="D16467" t="s">
        <v>33</v>
      </c>
      <c r="E16467" t="s">
        <v>562</v>
      </c>
    </row>
    <row r="16468" spans="1:5" x14ac:dyDescent="0.25">
      <c r="A16468" t="s">
        <v>43753</v>
      </c>
      <c r="B16468" t="s">
        <v>16</v>
      </c>
      <c r="C16468" t="s">
        <v>15</v>
      </c>
      <c r="D16468" t="s">
        <v>66</v>
      </c>
      <c r="E16468" t="s">
        <v>628</v>
      </c>
    </row>
    <row r="16469" spans="1:5" x14ac:dyDescent="0.25">
      <c r="A16469" t="s">
        <v>16697</v>
      </c>
      <c r="B16469" t="s">
        <v>20</v>
      </c>
      <c r="C16469" t="s">
        <v>19</v>
      </c>
      <c r="D16469" t="s">
        <v>33</v>
      </c>
      <c r="E16469" t="s">
        <v>562</v>
      </c>
    </row>
    <row r="16470" spans="1:5" x14ac:dyDescent="0.25">
      <c r="A16470" t="s">
        <v>43754</v>
      </c>
      <c r="B16470" t="s">
        <v>16</v>
      </c>
      <c r="C16470" t="s">
        <v>15</v>
      </c>
      <c r="D16470" t="s">
        <v>66</v>
      </c>
      <c r="E16470" t="s">
        <v>628</v>
      </c>
    </row>
    <row r="16471" spans="1:5" x14ac:dyDescent="0.25">
      <c r="A16471" t="s">
        <v>16699</v>
      </c>
      <c r="B16471" t="s">
        <v>20</v>
      </c>
      <c r="C16471" t="s">
        <v>19</v>
      </c>
      <c r="D16471" t="s">
        <v>33</v>
      </c>
      <c r="E16471" t="s">
        <v>562</v>
      </c>
    </row>
    <row r="16472" spans="1:5" x14ac:dyDescent="0.25">
      <c r="A16472" t="s">
        <v>16500</v>
      </c>
      <c r="B16472" t="s">
        <v>20</v>
      </c>
      <c r="C16472" t="s">
        <v>19</v>
      </c>
      <c r="D16472" t="s">
        <v>33</v>
      </c>
      <c r="E16472" t="s">
        <v>533</v>
      </c>
    </row>
    <row r="16473" spans="1:5" x14ac:dyDescent="0.25">
      <c r="A16473" t="s">
        <v>16701</v>
      </c>
      <c r="B16473" t="s">
        <v>20</v>
      </c>
      <c r="C16473" t="s">
        <v>19</v>
      </c>
      <c r="D16473" t="s">
        <v>33</v>
      </c>
      <c r="E16473" t="s">
        <v>562</v>
      </c>
    </row>
    <row r="16474" spans="1:5" x14ac:dyDescent="0.25">
      <c r="A16474" t="s">
        <v>16702</v>
      </c>
      <c r="B16474" t="s">
        <v>20</v>
      </c>
      <c r="C16474" t="s">
        <v>19</v>
      </c>
      <c r="D16474" t="s">
        <v>33</v>
      </c>
      <c r="E16474" t="s">
        <v>562</v>
      </c>
    </row>
    <row r="16475" spans="1:5" x14ac:dyDescent="0.25">
      <c r="A16475" t="s">
        <v>16497</v>
      </c>
      <c r="B16475" t="s">
        <v>20</v>
      </c>
      <c r="C16475" t="s">
        <v>19</v>
      </c>
      <c r="D16475" t="s">
        <v>33</v>
      </c>
      <c r="E16475" t="s">
        <v>533</v>
      </c>
    </row>
    <row r="16476" spans="1:5" x14ac:dyDescent="0.25">
      <c r="A16476" t="s">
        <v>16704</v>
      </c>
      <c r="B16476" t="s">
        <v>20</v>
      </c>
      <c r="C16476" t="s">
        <v>19</v>
      </c>
      <c r="D16476" t="s">
        <v>33</v>
      </c>
      <c r="E16476" t="s">
        <v>530</v>
      </c>
    </row>
    <row r="16477" spans="1:5" x14ac:dyDescent="0.25">
      <c r="A16477" t="s">
        <v>27769</v>
      </c>
      <c r="B16477" t="s">
        <v>20</v>
      </c>
      <c r="C16477" t="s">
        <v>19</v>
      </c>
      <c r="D16477" t="s">
        <v>33</v>
      </c>
      <c r="E16477" t="s">
        <v>533</v>
      </c>
    </row>
    <row r="16478" spans="1:5" x14ac:dyDescent="0.25">
      <c r="A16478" t="s">
        <v>16706</v>
      </c>
      <c r="B16478" t="s">
        <v>20</v>
      </c>
      <c r="C16478" t="s">
        <v>19</v>
      </c>
      <c r="D16478" t="s">
        <v>33</v>
      </c>
      <c r="E16478" t="s">
        <v>538</v>
      </c>
    </row>
    <row r="16479" spans="1:5" x14ac:dyDescent="0.25">
      <c r="A16479" t="s">
        <v>10504</v>
      </c>
      <c r="B16479" t="s">
        <v>20</v>
      </c>
      <c r="C16479" t="s">
        <v>19</v>
      </c>
      <c r="D16479" t="s">
        <v>33</v>
      </c>
      <c r="E16479" t="s">
        <v>533</v>
      </c>
    </row>
    <row r="16480" spans="1:5" x14ac:dyDescent="0.25">
      <c r="A16480" t="s">
        <v>16708</v>
      </c>
      <c r="B16480" t="s">
        <v>20</v>
      </c>
      <c r="C16480" t="s">
        <v>21</v>
      </c>
      <c r="D16480" t="s">
        <v>33</v>
      </c>
      <c r="E16480" t="s">
        <v>582</v>
      </c>
    </row>
    <row r="16481" spans="1:5" x14ac:dyDescent="0.25">
      <c r="A16481" t="s">
        <v>16710</v>
      </c>
      <c r="B16481" t="s">
        <v>20</v>
      </c>
      <c r="C16481" t="s">
        <v>22</v>
      </c>
      <c r="D16481" t="s">
        <v>33</v>
      </c>
      <c r="E16481" t="s">
        <v>693</v>
      </c>
    </row>
    <row r="16482" spans="1:5" x14ac:dyDescent="0.25">
      <c r="A16482" t="s">
        <v>10505</v>
      </c>
      <c r="B16482" t="s">
        <v>20</v>
      </c>
      <c r="C16482" t="s">
        <v>19</v>
      </c>
      <c r="D16482" t="s">
        <v>33</v>
      </c>
      <c r="E16482" t="s">
        <v>533</v>
      </c>
    </row>
    <row r="16483" spans="1:5" x14ac:dyDescent="0.25">
      <c r="A16483" t="s">
        <v>18750</v>
      </c>
      <c r="B16483" t="s">
        <v>20</v>
      </c>
      <c r="C16483" t="s">
        <v>19</v>
      </c>
      <c r="D16483" t="s">
        <v>33</v>
      </c>
      <c r="E16483" t="s">
        <v>533</v>
      </c>
    </row>
    <row r="16484" spans="1:5" x14ac:dyDescent="0.25">
      <c r="A16484" t="s">
        <v>16712</v>
      </c>
      <c r="B16484" t="s">
        <v>20</v>
      </c>
      <c r="C16484" t="s">
        <v>19</v>
      </c>
      <c r="D16484" t="s">
        <v>33</v>
      </c>
      <c r="E16484" t="s">
        <v>530</v>
      </c>
    </row>
    <row r="16485" spans="1:5" x14ac:dyDescent="0.25">
      <c r="A16485" t="s">
        <v>16714</v>
      </c>
      <c r="B16485" t="s">
        <v>20</v>
      </c>
      <c r="C16485" t="s">
        <v>19</v>
      </c>
      <c r="D16485" t="s">
        <v>33</v>
      </c>
      <c r="E16485" t="s">
        <v>538</v>
      </c>
    </row>
    <row r="16486" spans="1:5" x14ac:dyDescent="0.25">
      <c r="A16486" t="s">
        <v>16713</v>
      </c>
      <c r="B16486" t="s">
        <v>20</v>
      </c>
      <c r="C16486" t="s">
        <v>19</v>
      </c>
      <c r="D16486" t="s">
        <v>33</v>
      </c>
      <c r="E16486" t="s">
        <v>538</v>
      </c>
    </row>
    <row r="16487" spans="1:5" x14ac:dyDescent="0.25">
      <c r="A16487" t="s">
        <v>18752</v>
      </c>
      <c r="B16487" t="s">
        <v>20</v>
      </c>
      <c r="C16487" t="s">
        <v>19</v>
      </c>
      <c r="D16487" t="s">
        <v>33</v>
      </c>
      <c r="E16487" t="s">
        <v>533</v>
      </c>
    </row>
    <row r="16488" spans="1:5" x14ac:dyDescent="0.25">
      <c r="A16488" t="s">
        <v>16716</v>
      </c>
      <c r="B16488" t="s">
        <v>20</v>
      </c>
      <c r="C16488" t="s">
        <v>19</v>
      </c>
      <c r="D16488" t="s">
        <v>33</v>
      </c>
      <c r="E16488" t="s">
        <v>538</v>
      </c>
    </row>
    <row r="16489" spans="1:5" x14ac:dyDescent="0.25">
      <c r="A16489" t="s">
        <v>16717</v>
      </c>
      <c r="B16489" t="s">
        <v>20</v>
      </c>
      <c r="C16489" t="s">
        <v>19</v>
      </c>
      <c r="D16489" t="s">
        <v>33</v>
      </c>
      <c r="E16489" t="s">
        <v>530</v>
      </c>
    </row>
    <row r="16490" spans="1:5" x14ac:dyDescent="0.25">
      <c r="A16490" t="s">
        <v>18754</v>
      </c>
      <c r="B16490" t="s">
        <v>20</v>
      </c>
      <c r="C16490" t="s">
        <v>19</v>
      </c>
      <c r="D16490" t="s">
        <v>33</v>
      </c>
      <c r="E16490" t="s">
        <v>533</v>
      </c>
    </row>
    <row r="16491" spans="1:5" x14ac:dyDescent="0.25">
      <c r="A16491" t="s">
        <v>16718</v>
      </c>
      <c r="B16491" t="s">
        <v>20</v>
      </c>
      <c r="C16491" t="s">
        <v>19</v>
      </c>
      <c r="D16491" t="s">
        <v>33</v>
      </c>
      <c r="E16491" t="s">
        <v>530</v>
      </c>
    </row>
    <row r="16492" spans="1:5" x14ac:dyDescent="0.25">
      <c r="A16492" t="s">
        <v>20769</v>
      </c>
      <c r="B16492" t="s">
        <v>20</v>
      </c>
      <c r="C16492" t="s">
        <v>19</v>
      </c>
      <c r="D16492" t="s">
        <v>33</v>
      </c>
      <c r="E16492" t="s">
        <v>533</v>
      </c>
    </row>
    <row r="16493" spans="1:5" x14ac:dyDescent="0.25">
      <c r="A16493" t="s">
        <v>16721</v>
      </c>
      <c r="B16493" t="s">
        <v>20</v>
      </c>
      <c r="C16493" t="s">
        <v>22</v>
      </c>
      <c r="D16493" t="s">
        <v>33</v>
      </c>
      <c r="E16493" t="s">
        <v>693</v>
      </c>
    </row>
    <row r="16494" spans="1:5" x14ac:dyDescent="0.25">
      <c r="A16494" t="s">
        <v>20261</v>
      </c>
      <c r="B16494" t="s">
        <v>20</v>
      </c>
      <c r="C16494" t="s">
        <v>19</v>
      </c>
      <c r="D16494" t="s">
        <v>33</v>
      </c>
      <c r="E16494" t="s">
        <v>533</v>
      </c>
    </row>
    <row r="16495" spans="1:5" x14ac:dyDescent="0.25">
      <c r="A16495" t="s">
        <v>16723</v>
      </c>
      <c r="B16495" t="s">
        <v>20</v>
      </c>
      <c r="C16495" t="s">
        <v>19</v>
      </c>
      <c r="D16495" t="s">
        <v>33</v>
      </c>
      <c r="E16495" t="s">
        <v>562</v>
      </c>
    </row>
    <row r="16496" spans="1:5" x14ac:dyDescent="0.25">
      <c r="A16496" t="s">
        <v>27112</v>
      </c>
      <c r="B16496" t="s">
        <v>20</v>
      </c>
      <c r="C16496" t="s">
        <v>19</v>
      </c>
      <c r="D16496" t="s">
        <v>33</v>
      </c>
      <c r="E16496" t="s">
        <v>533</v>
      </c>
    </row>
    <row r="16497" spans="1:5" x14ac:dyDescent="0.25">
      <c r="A16497" t="s">
        <v>16725</v>
      </c>
      <c r="B16497" t="s">
        <v>20</v>
      </c>
      <c r="C16497" t="s">
        <v>24</v>
      </c>
      <c r="D16497" t="s">
        <v>33</v>
      </c>
      <c r="E16497" t="s">
        <v>735</v>
      </c>
    </row>
    <row r="16498" spans="1:5" x14ac:dyDescent="0.25">
      <c r="A16498" t="s">
        <v>20767</v>
      </c>
      <c r="B16498" t="s">
        <v>20</v>
      </c>
      <c r="C16498" t="s">
        <v>19</v>
      </c>
      <c r="D16498" t="s">
        <v>33</v>
      </c>
      <c r="E16498" t="s">
        <v>533</v>
      </c>
    </row>
    <row r="16499" spans="1:5" x14ac:dyDescent="0.25">
      <c r="A16499" t="s">
        <v>16727</v>
      </c>
      <c r="B16499" t="s">
        <v>20</v>
      </c>
      <c r="C16499" t="s">
        <v>19</v>
      </c>
      <c r="D16499" t="s">
        <v>33</v>
      </c>
      <c r="E16499" t="s">
        <v>538</v>
      </c>
    </row>
    <row r="16500" spans="1:5" x14ac:dyDescent="0.25">
      <c r="A16500" t="s">
        <v>16728</v>
      </c>
      <c r="B16500" t="s">
        <v>20</v>
      </c>
      <c r="C16500" t="s">
        <v>19</v>
      </c>
      <c r="D16500" t="s">
        <v>33</v>
      </c>
      <c r="E16500" t="s">
        <v>530</v>
      </c>
    </row>
    <row r="16501" spans="1:5" x14ac:dyDescent="0.25">
      <c r="A16501" t="s">
        <v>18107</v>
      </c>
      <c r="B16501" t="s">
        <v>20</v>
      </c>
      <c r="C16501" t="s">
        <v>19</v>
      </c>
      <c r="D16501" t="s">
        <v>33</v>
      </c>
      <c r="E16501" t="s">
        <v>533</v>
      </c>
    </row>
    <row r="16502" spans="1:5" x14ac:dyDescent="0.25">
      <c r="A16502" t="s">
        <v>16730</v>
      </c>
      <c r="B16502" t="s">
        <v>20</v>
      </c>
      <c r="C16502" t="s">
        <v>21</v>
      </c>
      <c r="D16502" t="s">
        <v>33</v>
      </c>
      <c r="E16502" t="s">
        <v>582</v>
      </c>
    </row>
    <row r="16503" spans="1:5" x14ac:dyDescent="0.25">
      <c r="A16503" t="s">
        <v>25669</v>
      </c>
      <c r="B16503" t="s">
        <v>20</v>
      </c>
      <c r="C16503" t="s">
        <v>19</v>
      </c>
      <c r="D16503" t="s">
        <v>33</v>
      </c>
      <c r="E16503" t="s">
        <v>533</v>
      </c>
    </row>
    <row r="16504" spans="1:5" x14ac:dyDescent="0.25">
      <c r="A16504" t="s">
        <v>16732</v>
      </c>
      <c r="B16504" t="s">
        <v>20</v>
      </c>
      <c r="C16504" t="s">
        <v>19</v>
      </c>
      <c r="D16504" t="s">
        <v>33</v>
      </c>
      <c r="E16504" t="s">
        <v>530</v>
      </c>
    </row>
    <row r="16505" spans="1:5" x14ac:dyDescent="0.25">
      <c r="A16505" t="s">
        <v>16735</v>
      </c>
      <c r="B16505" t="s">
        <v>20</v>
      </c>
      <c r="C16505" t="s">
        <v>19</v>
      </c>
      <c r="D16505" t="s">
        <v>33</v>
      </c>
      <c r="E16505" t="s">
        <v>538</v>
      </c>
    </row>
    <row r="16506" spans="1:5" x14ac:dyDescent="0.25">
      <c r="A16506" t="s">
        <v>25150</v>
      </c>
      <c r="B16506" t="s">
        <v>20</v>
      </c>
      <c r="C16506" t="s">
        <v>19</v>
      </c>
      <c r="D16506" t="s">
        <v>33</v>
      </c>
      <c r="E16506" t="s">
        <v>533</v>
      </c>
    </row>
    <row r="16507" spans="1:5" x14ac:dyDescent="0.25">
      <c r="A16507" t="s">
        <v>16734</v>
      </c>
      <c r="B16507" t="s">
        <v>20</v>
      </c>
      <c r="C16507" t="s">
        <v>19</v>
      </c>
      <c r="D16507" t="s">
        <v>33</v>
      </c>
      <c r="E16507" t="s">
        <v>530</v>
      </c>
    </row>
    <row r="16508" spans="1:5" x14ac:dyDescent="0.25">
      <c r="A16508" t="s">
        <v>22806</v>
      </c>
      <c r="B16508" t="s">
        <v>20</v>
      </c>
      <c r="C16508" t="s">
        <v>19</v>
      </c>
      <c r="D16508" t="s">
        <v>33</v>
      </c>
      <c r="E16508" t="s">
        <v>533</v>
      </c>
    </row>
    <row r="16509" spans="1:5" x14ac:dyDescent="0.25">
      <c r="A16509" t="s">
        <v>16736</v>
      </c>
      <c r="B16509" t="s">
        <v>20</v>
      </c>
      <c r="C16509" t="s">
        <v>19</v>
      </c>
      <c r="D16509" t="s">
        <v>33</v>
      </c>
      <c r="E16509" t="s">
        <v>530</v>
      </c>
    </row>
    <row r="16510" spans="1:5" x14ac:dyDescent="0.25">
      <c r="A16510" t="s">
        <v>16739</v>
      </c>
      <c r="B16510" t="s">
        <v>20</v>
      </c>
      <c r="C16510" t="s">
        <v>19</v>
      </c>
      <c r="D16510" t="s">
        <v>33</v>
      </c>
      <c r="E16510" t="s">
        <v>530</v>
      </c>
    </row>
    <row r="16511" spans="1:5" x14ac:dyDescent="0.25">
      <c r="A16511" t="s">
        <v>25110</v>
      </c>
      <c r="B16511" t="s">
        <v>20</v>
      </c>
      <c r="C16511" t="s">
        <v>19</v>
      </c>
      <c r="D16511" t="s">
        <v>33</v>
      </c>
      <c r="E16511" t="s">
        <v>533</v>
      </c>
    </row>
    <row r="16512" spans="1:5" x14ac:dyDescent="0.25">
      <c r="A16512" t="s">
        <v>20760</v>
      </c>
      <c r="B16512" t="s">
        <v>20</v>
      </c>
      <c r="C16512" t="s">
        <v>19</v>
      </c>
      <c r="D16512" t="s">
        <v>33</v>
      </c>
      <c r="E16512" t="s">
        <v>533</v>
      </c>
    </row>
    <row r="16513" spans="1:5" x14ac:dyDescent="0.25">
      <c r="A16513" t="s">
        <v>16740</v>
      </c>
      <c r="B16513" t="s">
        <v>20</v>
      </c>
      <c r="C16513" t="s">
        <v>19</v>
      </c>
      <c r="D16513" t="s">
        <v>33</v>
      </c>
      <c r="E16513" t="s">
        <v>530</v>
      </c>
    </row>
    <row r="16514" spans="1:5" x14ac:dyDescent="0.25">
      <c r="A16514" t="s">
        <v>7381</v>
      </c>
      <c r="B16514" t="s">
        <v>20</v>
      </c>
      <c r="C16514" t="s">
        <v>19</v>
      </c>
      <c r="D16514" t="s">
        <v>33</v>
      </c>
      <c r="E16514" t="s">
        <v>533</v>
      </c>
    </row>
    <row r="16515" spans="1:5" x14ac:dyDescent="0.25">
      <c r="A16515" t="s">
        <v>16744</v>
      </c>
      <c r="B16515" t="s">
        <v>20</v>
      </c>
      <c r="C16515" t="s">
        <v>19</v>
      </c>
      <c r="D16515" t="s">
        <v>33</v>
      </c>
      <c r="E16515" t="s">
        <v>538</v>
      </c>
    </row>
    <row r="16516" spans="1:5" x14ac:dyDescent="0.25">
      <c r="A16516" t="s">
        <v>16751</v>
      </c>
      <c r="B16516" t="s">
        <v>20</v>
      </c>
      <c r="C16516" t="s">
        <v>19</v>
      </c>
      <c r="D16516" t="s">
        <v>33</v>
      </c>
      <c r="E16516" t="s">
        <v>538</v>
      </c>
    </row>
    <row r="16517" spans="1:5" x14ac:dyDescent="0.25">
      <c r="A16517" t="s">
        <v>9452</v>
      </c>
      <c r="B16517" t="s">
        <v>20</v>
      </c>
      <c r="C16517" t="s">
        <v>19</v>
      </c>
      <c r="D16517" t="s">
        <v>33</v>
      </c>
      <c r="E16517" t="s">
        <v>533</v>
      </c>
    </row>
    <row r="16518" spans="1:5" x14ac:dyDescent="0.25">
      <c r="A16518" t="s">
        <v>16745</v>
      </c>
      <c r="B16518" t="s">
        <v>16</v>
      </c>
      <c r="C16518" t="s">
        <v>17</v>
      </c>
      <c r="D16518" t="s">
        <v>33</v>
      </c>
      <c r="E16518" t="s">
        <v>653</v>
      </c>
    </row>
    <row r="16519" spans="1:5" x14ac:dyDescent="0.25">
      <c r="A16519" t="s">
        <v>16746</v>
      </c>
      <c r="B16519" t="s">
        <v>16</v>
      </c>
      <c r="C16519" t="s">
        <v>17</v>
      </c>
      <c r="D16519" t="s">
        <v>33</v>
      </c>
      <c r="E16519" t="s">
        <v>653</v>
      </c>
    </row>
    <row r="16520" spans="1:5" x14ac:dyDescent="0.25">
      <c r="A16520" t="s">
        <v>16747</v>
      </c>
      <c r="B16520" t="s">
        <v>16</v>
      </c>
      <c r="C16520" t="s">
        <v>17</v>
      </c>
      <c r="D16520" t="s">
        <v>33</v>
      </c>
      <c r="E16520" t="s">
        <v>653</v>
      </c>
    </row>
    <row r="16521" spans="1:5" x14ac:dyDescent="0.25">
      <c r="A16521" t="s">
        <v>16748</v>
      </c>
      <c r="B16521" t="s">
        <v>16</v>
      </c>
      <c r="C16521" t="s">
        <v>17</v>
      </c>
      <c r="D16521" t="s">
        <v>33</v>
      </c>
      <c r="E16521" t="s">
        <v>653</v>
      </c>
    </row>
    <row r="16522" spans="1:5" x14ac:dyDescent="0.25">
      <c r="A16522" t="s">
        <v>28998</v>
      </c>
      <c r="B16522" t="s">
        <v>20</v>
      </c>
      <c r="C16522" t="s">
        <v>19</v>
      </c>
      <c r="D16522" t="s">
        <v>33</v>
      </c>
      <c r="E16522" t="s">
        <v>533</v>
      </c>
    </row>
    <row r="16523" spans="1:5" x14ac:dyDescent="0.25">
      <c r="A16523" t="s">
        <v>16750</v>
      </c>
      <c r="B16523" t="s">
        <v>20</v>
      </c>
      <c r="C16523" t="s">
        <v>19</v>
      </c>
      <c r="D16523" t="s">
        <v>33</v>
      </c>
      <c r="E16523" t="s">
        <v>538</v>
      </c>
    </row>
    <row r="16524" spans="1:5" x14ac:dyDescent="0.25">
      <c r="A16524" t="s">
        <v>4922</v>
      </c>
      <c r="B16524" t="s">
        <v>20</v>
      </c>
      <c r="C16524" t="s">
        <v>19</v>
      </c>
      <c r="D16524" t="s">
        <v>33</v>
      </c>
      <c r="E16524" t="s">
        <v>533</v>
      </c>
    </row>
    <row r="16525" spans="1:5" x14ac:dyDescent="0.25">
      <c r="A16525" t="s">
        <v>16753</v>
      </c>
      <c r="B16525" t="s">
        <v>20</v>
      </c>
      <c r="C16525" t="s">
        <v>19</v>
      </c>
      <c r="D16525" t="s">
        <v>33</v>
      </c>
      <c r="E16525" t="s">
        <v>562</v>
      </c>
    </row>
    <row r="16526" spans="1:5" x14ac:dyDescent="0.25">
      <c r="A16526" t="s">
        <v>22290</v>
      </c>
      <c r="B16526" t="s">
        <v>20</v>
      </c>
      <c r="C16526" t="s">
        <v>19</v>
      </c>
      <c r="D16526" t="s">
        <v>33</v>
      </c>
      <c r="E16526" t="s">
        <v>533</v>
      </c>
    </row>
    <row r="16527" spans="1:5" x14ac:dyDescent="0.25">
      <c r="A16527" t="s">
        <v>16755</v>
      </c>
      <c r="B16527" t="s">
        <v>20</v>
      </c>
      <c r="C16527" t="s">
        <v>19</v>
      </c>
      <c r="D16527" t="s">
        <v>33</v>
      </c>
      <c r="E16527" t="s">
        <v>538</v>
      </c>
    </row>
    <row r="16528" spans="1:5" x14ac:dyDescent="0.25">
      <c r="A16528" t="s">
        <v>16756</v>
      </c>
      <c r="B16528" t="s">
        <v>20</v>
      </c>
      <c r="C16528" t="s">
        <v>19</v>
      </c>
      <c r="D16528" t="s">
        <v>33</v>
      </c>
      <c r="E16528" t="s">
        <v>530</v>
      </c>
    </row>
    <row r="16529" spans="1:5" x14ac:dyDescent="0.25">
      <c r="A16529" t="s">
        <v>22175</v>
      </c>
      <c r="B16529" t="s">
        <v>20</v>
      </c>
      <c r="C16529" t="s">
        <v>19</v>
      </c>
      <c r="D16529" t="s">
        <v>33</v>
      </c>
      <c r="E16529" t="s">
        <v>533</v>
      </c>
    </row>
    <row r="16530" spans="1:5" x14ac:dyDescent="0.25">
      <c r="A16530" t="s">
        <v>16758</v>
      </c>
      <c r="B16530" t="s">
        <v>20</v>
      </c>
      <c r="C16530" t="s">
        <v>19</v>
      </c>
      <c r="D16530" t="s">
        <v>33</v>
      </c>
      <c r="E16530" t="s">
        <v>538</v>
      </c>
    </row>
    <row r="16531" spans="1:5" x14ac:dyDescent="0.25">
      <c r="A16531" t="s">
        <v>16759</v>
      </c>
      <c r="B16531" t="s">
        <v>20</v>
      </c>
      <c r="C16531" t="s">
        <v>19</v>
      </c>
      <c r="D16531" t="s">
        <v>33</v>
      </c>
      <c r="E16531" t="s">
        <v>530</v>
      </c>
    </row>
    <row r="16532" spans="1:5" x14ac:dyDescent="0.25">
      <c r="A16532" t="s">
        <v>9480</v>
      </c>
      <c r="B16532" t="s">
        <v>20</v>
      </c>
      <c r="C16532" t="s">
        <v>19</v>
      </c>
      <c r="D16532" t="s">
        <v>33</v>
      </c>
      <c r="E16532" t="s">
        <v>533</v>
      </c>
    </row>
    <row r="16533" spans="1:5" x14ac:dyDescent="0.25">
      <c r="A16533" t="s">
        <v>19657</v>
      </c>
      <c r="B16533" t="s">
        <v>20</v>
      </c>
      <c r="C16533" t="s">
        <v>19</v>
      </c>
      <c r="D16533" t="s">
        <v>33</v>
      </c>
      <c r="E16533" t="s">
        <v>533</v>
      </c>
    </row>
    <row r="16534" spans="1:5" x14ac:dyDescent="0.25">
      <c r="A16534" t="s">
        <v>16761</v>
      </c>
      <c r="B16534" t="s">
        <v>16</v>
      </c>
      <c r="C16534" t="s">
        <v>15</v>
      </c>
      <c r="D16534" t="s">
        <v>33</v>
      </c>
      <c r="E16534" t="s">
        <v>659</v>
      </c>
    </row>
    <row r="16535" spans="1:5" x14ac:dyDescent="0.25">
      <c r="A16535" t="s">
        <v>16763</v>
      </c>
      <c r="B16535" t="s">
        <v>16</v>
      </c>
      <c r="C16535" t="s">
        <v>17</v>
      </c>
      <c r="D16535" t="s">
        <v>33</v>
      </c>
      <c r="E16535" t="s">
        <v>653</v>
      </c>
    </row>
    <row r="16536" spans="1:5" x14ac:dyDescent="0.25">
      <c r="A16536" t="s">
        <v>21409</v>
      </c>
      <c r="B16536" t="s">
        <v>20</v>
      </c>
      <c r="C16536" t="s">
        <v>19</v>
      </c>
      <c r="D16536" t="s">
        <v>33</v>
      </c>
      <c r="E16536" t="s">
        <v>533</v>
      </c>
    </row>
    <row r="16537" spans="1:5" x14ac:dyDescent="0.25">
      <c r="A16537" t="s">
        <v>16765</v>
      </c>
      <c r="B16537" t="s">
        <v>20</v>
      </c>
      <c r="C16537" t="s">
        <v>19</v>
      </c>
      <c r="D16537" t="s">
        <v>33</v>
      </c>
      <c r="E16537" t="s">
        <v>538</v>
      </c>
    </row>
    <row r="16538" spans="1:5" x14ac:dyDescent="0.25">
      <c r="A16538" t="s">
        <v>16766</v>
      </c>
      <c r="B16538" t="s">
        <v>20</v>
      </c>
      <c r="C16538" t="s">
        <v>19</v>
      </c>
      <c r="D16538" t="s">
        <v>33</v>
      </c>
      <c r="E16538" t="s">
        <v>530</v>
      </c>
    </row>
    <row r="16539" spans="1:5" x14ac:dyDescent="0.25">
      <c r="A16539" t="s">
        <v>19260</v>
      </c>
      <c r="B16539" t="s">
        <v>20</v>
      </c>
      <c r="C16539" t="s">
        <v>19</v>
      </c>
      <c r="D16539" t="s">
        <v>33</v>
      </c>
      <c r="E16539" t="s">
        <v>533</v>
      </c>
    </row>
    <row r="16540" spans="1:5" x14ac:dyDescent="0.25">
      <c r="A16540" t="s">
        <v>8401</v>
      </c>
      <c r="B16540" t="s">
        <v>16</v>
      </c>
      <c r="C16540" t="s">
        <v>15</v>
      </c>
      <c r="D16540" t="s">
        <v>33</v>
      </c>
      <c r="E16540" t="s">
        <v>628</v>
      </c>
    </row>
    <row r="16541" spans="1:5" x14ac:dyDescent="0.25">
      <c r="A16541" t="s">
        <v>16769</v>
      </c>
      <c r="B16541" t="s">
        <v>20</v>
      </c>
      <c r="C16541" t="s">
        <v>19</v>
      </c>
      <c r="D16541" t="s">
        <v>33</v>
      </c>
      <c r="E16541" t="s">
        <v>538</v>
      </c>
    </row>
    <row r="16542" spans="1:5" x14ac:dyDescent="0.25">
      <c r="A16542" t="s">
        <v>16770</v>
      </c>
      <c r="B16542" t="s">
        <v>20</v>
      </c>
      <c r="C16542" t="s">
        <v>19</v>
      </c>
      <c r="D16542" t="s">
        <v>33</v>
      </c>
      <c r="E16542" t="s">
        <v>530</v>
      </c>
    </row>
    <row r="16543" spans="1:5" x14ac:dyDescent="0.25">
      <c r="A16543" t="s">
        <v>8400</v>
      </c>
      <c r="B16543" t="s">
        <v>16</v>
      </c>
      <c r="C16543" t="s">
        <v>15</v>
      </c>
      <c r="D16543" t="s">
        <v>33</v>
      </c>
      <c r="E16543" t="s">
        <v>628</v>
      </c>
    </row>
    <row r="16544" spans="1:5" x14ac:dyDescent="0.25">
      <c r="A16544" t="s">
        <v>26779</v>
      </c>
      <c r="B16544" t="s">
        <v>20</v>
      </c>
      <c r="C16544" t="s">
        <v>19</v>
      </c>
      <c r="D16544" t="s">
        <v>33</v>
      </c>
      <c r="E16544" t="s">
        <v>533</v>
      </c>
    </row>
    <row r="16545" spans="1:5" x14ac:dyDescent="0.25">
      <c r="A16545" t="s">
        <v>27455</v>
      </c>
      <c r="B16545" t="s">
        <v>20</v>
      </c>
      <c r="C16545" t="s">
        <v>19</v>
      </c>
      <c r="D16545" t="s">
        <v>33</v>
      </c>
      <c r="E16545" t="s">
        <v>533</v>
      </c>
    </row>
    <row r="16546" spans="1:5" x14ac:dyDescent="0.25">
      <c r="A16546" t="s">
        <v>27507</v>
      </c>
      <c r="B16546" t="s">
        <v>20</v>
      </c>
      <c r="C16546" t="s">
        <v>19</v>
      </c>
      <c r="D16546" t="s">
        <v>33</v>
      </c>
      <c r="E16546" t="s">
        <v>533</v>
      </c>
    </row>
    <row r="16547" spans="1:5" x14ac:dyDescent="0.25">
      <c r="A16547" t="s">
        <v>16775</v>
      </c>
      <c r="B16547" t="s">
        <v>20</v>
      </c>
      <c r="C16547" t="s">
        <v>19</v>
      </c>
      <c r="D16547" t="s">
        <v>33</v>
      </c>
      <c r="E16547" t="s">
        <v>530</v>
      </c>
    </row>
    <row r="16548" spans="1:5" x14ac:dyDescent="0.25">
      <c r="A16548" t="s">
        <v>21665</v>
      </c>
      <c r="B16548" t="s">
        <v>20</v>
      </c>
      <c r="C16548" t="s">
        <v>19</v>
      </c>
      <c r="D16548" t="s">
        <v>33</v>
      </c>
      <c r="E16548" t="s">
        <v>533</v>
      </c>
    </row>
    <row r="16549" spans="1:5" x14ac:dyDescent="0.25">
      <c r="A16549" t="s">
        <v>16938</v>
      </c>
      <c r="B16549" t="s">
        <v>20</v>
      </c>
      <c r="C16549" t="s">
        <v>19</v>
      </c>
      <c r="D16549" t="s">
        <v>33</v>
      </c>
      <c r="E16549" t="s">
        <v>533</v>
      </c>
    </row>
    <row r="16550" spans="1:5" x14ac:dyDescent="0.25">
      <c r="A16550" t="s">
        <v>16778</v>
      </c>
      <c r="B16550" t="s">
        <v>20</v>
      </c>
      <c r="C16550" t="s">
        <v>21</v>
      </c>
      <c r="D16550" t="s">
        <v>33</v>
      </c>
      <c r="E16550" t="s">
        <v>582</v>
      </c>
    </row>
    <row r="16551" spans="1:5" x14ac:dyDescent="0.25">
      <c r="A16551" t="s">
        <v>17520</v>
      </c>
      <c r="B16551" t="s">
        <v>20</v>
      </c>
      <c r="C16551" t="s">
        <v>23</v>
      </c>
      <c r="D16551" t="s">
        <v>33</v>
      </c>
      <c r="E16551" t="s">
        <v>648</v>
      </c>
    </row>
    <row r="16552" spans="1:5" x14ac:dyDescent="0.25">
      <c r="A16552" t="s">
        <v>16780</v>
      </c>
      <c r="B16552" t="s">
        <v>20</v>
      </c>
      <c r="C16552" t="s">
        <v>19</v>
      </c>
      <c r="D16552" t="s">
        <v>33</v>
      </c>
      <c r="E16552" t="s">
        <v>530</v>
      </c>
    </row>
    <row r="16553" spans="1:5" x14ac:dyDescent="0.25">
      <c r="A16553" t="s">
        <v>17862</v>
      </c>
      <c r="B16553" t="s">
        <v>20</v>
      </c>
      <c r="C16553" t="s">
        <v>23</v>
      </c>
      <c r="D16553" t="s">
        <v>33</v>
      </c>
      <c r="E16553" t="s">
        <v>648</v>
      </c>
    </row>
    <row r="16554" spans="1:5" x14ac:dyDescent="0.25">
      <c r="A16554" t="s">
        <v>16782</v>
      </c>
      <c r="B16554" t="s">
        <v>20</v>
      </c>
      <c r="C16554" t="s">
        <v>19</v>
      </c>
      <c r="D16554" t="s">
        <v>33</v>
      </c>
      <c r="E16554" t="s">
        <v>530</v>
      </c>
    </row>
    <row r="16555" spans="1:5" x14ac:dyDescent="0.25">
      <c r="A16555" t="s">
        <v>17869</v>
      </c>
      <c r="B16555" t="s">
        <v>20</v>
      </c>
      <c r="C16555" t="s">
        <v>23</v>
      </c>
      <c r="D16555" t="s">
        <v>33</v>
      </c>
      <c r="E16555" t="s">
        <v>648</v>
      </c>
    </row>
    <row r="16556" spans="1:5" x14ac:dyDescent="0.25">
      <c r="A16556" t="s">
        <v>16783</v>
      </c>
      <c r="B16556" t="s">
        <v>20</v>
      </c>
      <c r="C16556" t="s">
        <v>19</v>
      </c>
      <c r="D16556" t="s">
        <v>33</v>
      </c>
      <c r="E16556" t="s">
        <v>530</v>
      </c>
    </row>
    <row r="16557" spans="1:5" x14ac:dyDescent="0.25">
      <c r="A16557" t="s">
        <v>16703</v>
      </c>
      <c r="B16557" t="s">
        <v>20</v>
      </c>
      <c r="C16557" t="s">
        <v>19</v>
      </c>
      <c r="D16557" t="s">
        <v>33</v>
      </c>
      <c r="E16557" t="s">
        <v>533</v>
      </c>
    </row>
    <row r="16558" spans="1:5" x14ac:dyDescent="0.25">
      <c r="A16558" t="s">
        <v>16785</v>
      </c>
      <c r="B16558" t="s">
        <v>20</v>
      </c>
      <c r="C16558" t="s">
        <v>19</v>
      </c>
      <c r="D16558" t="s">
        <v>33</v>
      </c>
      <c r="E16558" t="s">
        <v>530</v>
      </c>
    </row>
    <row r="16559" spans="1:5" x14ac:dyDescent="0.25">
      <c r="A16559" t="s">
        <v>3413</v>
      </c>
      <c r="B16559" t="s">
        <v>20</v>
      </c>
      <c r="C16559" t="s">
        <v>19</v>
      </c>
      <c r="D16559" t="s">
        <v>33</v>
      </c>
      <c r="E16559" t="s">
        <v>533</v>
      </c>
    </row>
    <row r="16560" spans="1:5" x14ac:dyDescent="0.25">
      <c r="A16560" t="s">
        <v>16705</v>
      </c>
      <c r="B16560" t="s">
        <v>20</v>
      </c>
      <c r="C16560" t="s">
        <v>19</v>
      </c>
      <c r="D16560" t="s">
        <v>33</v>
      </c>
      <c r="E16560" t="s">
        <v>533</v>
      </c>
    </row>
    <row r="16561" spans="1:5" x14ac:dyDescent="0.25">
      <c r="A16561" t="s">
        <v>16988</v>
      </c>
      <c r="B16561" t="s">
        <v>20</v>
      </c>
      <c r="C16561" t="s">
        <v>19</v>
      </c>
      <c r="D16561" t="s">
        <v>33</v>
      </c>
      <c r="E16561" t="s">
        <v>533</v>
      </c>
    </row>
    <row r="16562" spans="1:5" x14ac:dyDescent="0.25">
      <c r="A16562" t="s">
        <v>16990</v>
      </c>
      <c r="B16562" t="s">
        <v>20</v>
      </c>
      <c r="C16562" t="s">
        <v>19</v>
      </c>
      <c r="D16562" t="s">
        <v>33</v>
      </c>
      <c r="E16562" t="s">
        <v>533</v>
      </c>
    </row>
    <row r="16563" spans="1:5" x14ac:dyDescent="0.25">
      <c r="A16563" t="s">
        <v>17713</v>
      </c>
      <c r="B16563" t="s">
        <v>20</v>
      </c>
      <c r="C16563" t="s">
        <v>19</v>
      </c>
      <c r="D16563" t="s">
        <v>33</v>
      </c>
      <c r="E16563" t="s">
        <v>533</v>
      </c>
    </row>
    <row r="16564" spans="1:5" x14ac:dyDescent="0.25">
      <c r="A16564" t="s">
        <v>22606</v>
      </c>
      <c r="B16564" t="s">
        <v>20</v>
      </c>
      <c r="C16564" t="s">
        <v>19</v>
      </c>
      <c r="D16564" t="s">
        <v>33</v>
      </c>
      <c r="E16564" t="s">
        <v>533</v>
      </c>
    </row>
    <row r="16565" spans="1:5" x14ac:dyDescent="0.25">
      <c r="A16565" t="s">
        <v>18125</v>
      </c>
      <c r="B16565" t="s">
        <v>20</v>
      </c>
      <c r="C16565" t="s">
        <v>19</v>
      </c>
      <c r="D16565" t="s">
        <v>33</v>
      </c>
      <c r="E16565" t="s">
        <v>533</v>
      </c>
    </row>
    <row r="16566" spans="1:5" x14ac:dyDescent="0.25">
      <c r="A16566" t="s">
        <v>16794</v>
      </c>
      <c r="B16566" t="s">
        <v>20</v>
      </c>
      <c r="C16566" t="s">
        <v>19</v>
      </c>
      <c r="D16566" t="s">
        <v>33</v>
      </c>
      <c r="E16566" t="s">
        <v>530</v>
      </c>
    </row>
    <row r="16567" spans="1:5" x14ac:dyDescent="0.25">
      <c r="A16567" t="s">
        <v>28357</v>
      </c>
      <c r="B16567" t="s">
        <v>20</v>
      </c>
      <c r="C16567" t="s">
        <v>19</v>
      </c>
      <c r="D16567" t="s">
        <v>33</v>
      </c>
      <c r="E16567" t="s">
        <v>533</v>
      </c>
    </row>
    <row r="16568" spans="1:5" x14ac:dyDescent="0.25">
      <c r="A16568" t="s">
        <v>16796</v>
      </c>
      <c r="B16568" t="s">
        <v>20</v>
      </c>
      <c r="C16568" t="s">
        <v>19</v>
      </c>
      <c r="D16568" t="s">
        <v>33</v>
      </c>
      <c r="E16568" t="s">
        <v>562</v>
      </c>
    </row>
    <row r="16569" spans="1:5" x14ac:dyDescent="0.25">
      <c r="A16569" t="s">
        <v>7218</v>
      </c>
      <c r="B16569" t="s">
        <v>20</v>
      </c>
      <c r="C16569" t="s">
        <v>19</v>
      </c>
      <c r="D16569" t="s">
        <v>33</v>
      </c>
      <c r="E16569" t="s">
        <v>533</v>
      </c>
    </row>
    <row r="16570" spans="1:5" x14ac:dyDescent="0.25">
      <c r="A16570" t="s">
        <v>12700</v>
      </c>
      <c r="B16570" t="s">
        <v>20</v>
      </c>
      <c r="C16570" t="s">
        <v>19</v>
      </c>
      <c r="D16570" t="s">
        <v>33</v>
      </c>
      <c r="E16570" t="s">
        <v>533</v>
      </c>
    </row>
    <row r="16571" spans="1:5" x14ac:dyDescent="0.25">
      <c r="A16571" t="s">
        <v>28240</v>
      </c>
      <c r="B16571" t="s">
        <v>20</v>
      </c>
      <c r="C16571" t="s">
        <v>19</v>
      </c>
      <c r="D16571" t="s">
        <v>33</v>
      </c>
      <c r="E16571" t="s">
        <v>533</v>
      </c>
    </row>
    <row r="16572" spans="1:5" x14ac:dyDescent="0.25">
      <c r="A16572" t="s">
        <v>16800</v>
      </c>
      <c r="B16572" t="s">
        <v>20</v>
      </c>
      <c r="C16572" t="s">
        <v>19</v>
      </c>
      <c r="D16572" t="s">
        <v>33</v>
      </c>
      <c r="E16572" t="s">
        <v>562</v>
      </c>
    </row>
    <row r="16573" spans="1:5" x14ac:dyDescent="0.25">
      <c r="A16573" t="s">
        <v>16801</v>
      </c>
      <c r="B16573" t="s">
        <v>20</v>
      </c>
      <c r="C16573" t="s">
        <v>19</v>
      </c>
      <c r="D16573" t="s">
        <v>33</v>
      </c>
      <c r="E16573" t="s">
        <v>562</v>
      </c>
    </row>
    <row r="16574" spans="1:5" x14ac:dyDescent="0.25">
      <c r="A16574" t="s">
        <v>18521</v>
      </c>
      <c r="B16574" t="s">
        <v>20</v>
      </c>
      <c r="C16574" t="s">
        <v>19</v>
      </c>
      <c r="D16574" t="s">
        <v>33</v>
      </c>
      <c r="E16574" t="s">
        <v>533</v>
      </c>
    </row>
    <row r="16575" spans="1:5" x14ac:dyDescent="0.25">
      <c r="A16575" t="s">
        <v>16803</v>
      </c>
      <c r="B16575" t="s">
        <v>20</v>
      </c>
      <c r="C16575" t="s">
        <v>21</v>
      </c>
      <c r="D16575" t="s">
        <v>33</v>
      </c>
      <c r="E16575" t="s">
        <v>582</v>
      </c>
    </row>
    <row r="16576" spans="1:5" x14ac:dyDescent="0.25">
      <c r="A16576" t="s">
        <v>22086</v>
      </c>
      <c r="B16576" t="s">
        <v>20</v>
      </c>
      <c r="C16576" t="s">
        <v>19</v>
      </c>
      <c r="D16576" t="s">
        <v>33</v>
      </c>
      <c r="E16576" t="s">
        <v>533</v>
      </c>
    </row>
    <row r="16577" spans="1:5" x14ac:dyDescent="0.25">
      <c r="A16577" t="s">
        <v>16805</v>
      </c>
      <c r="B16577" t="s">
        <v>20</v>
      </c>
      <c r="C16577" t="s">
        <v>21</v>
      </c>
      <c r="D16577" t="s">
        <v>33</v>
      </c>
      <c r="E16577" t="s">
        <v>582</v>
      </c>
    </row>
    <row r="16578" spans="1:5" x14ac:dyDescent="0.25">
      <c r="A16578" t="s">
        <v>19816</v>
      </c>
      <c r="B16578" t="s">
        <v>20</v>
      </c>
      <c r="C16578" t="s">
        <v>19</v>
      </c>
      <c r="D16578" t="s">
        <v>33</v>
      </c>
      <c r="E16578" t="s">
        <v>533</v>
      </c>
    </row>
    <row r="16579" spans="1:5" x14ac:dyDescent="0.25">
      <c r="A16579" t="s">
        <v>16807</v>
      </c>
      <c r="B16579" t="s">
        <v>20</v>
      </c>
      <c r="C16579" t="s">
        <v>21</v>
      </c>
      <c r="D16579" t="s">
        <v>33</v>
      </c>
      <c r="E16579" t="s">
        <v>582</v>
      </c>
    </row>
    <row r="16580" spans="1:5" x14ac:dyDescent="0.25">
      <c r="A16580" t="s">
        <v>28626</v>
      </c>
      <c r="B16580" t="s">
        <v>20</v>
      </c>
      <c r="C16580" t="s">
        <v>19</v>
      </c>
      <c r="D16580" t="s">
        <v>33</v>
      </c>
      <c r="E16580" t="s">
        <v>533</v>
      </c>
    </row>
    <row r="16581" spans="1:5" x14ac:dyDescent="0.25">
      <c r="A16581" t="s">
        <v>16809</v>
      </c>
      <c r="B16581" t="s">
        <v>20</v>
      </c>
      <c r="C16581" t="s">
        <v>21</v>
      </c>
      <c r="D16581" t="s">
        <v>33</v>
      </c>
      <c r="E16581" t="s">
        <v>582</v>
      </c>
    </row>
    <row r="16582" spans="1:5" x14ac:dyDescent="0.25">
      <c r="A16582" t="s">
        <v>16810</v>
      </c>
      <c r="B16582" t="s">
        <v>16</v>
      </c>
      <c r="C16582" t="s">
        <v>17</v>
      </c>
      <c r="D16582" t="s">
        <v>33</v>
      </c>
      <c r="E16582" t="s">
        <v>653</v>
      </c>
    </row>
    <row r="16583" spans="1:5" x14ac:dyDescent="0.25">
      <c r="A16583" t="s">
        <v>16811</v>
      </c>
      <c r="B16583" t="s">
        <v>16</v>
      </c>
      <c r="C16583" t="s">
        <v>17</v>
      </c>
      <c r="D16583" t="s">
        <v>33</v>
      </c>
      <c r="E16583" t="s">
        <v>653</v>
      </c>
    </row>
    <row r="16584" spans="1:5" x14ac:dyDescent="0.25">
      <c r="A16584" t="s">
        <v>28335</v>
      </c>
      <c r="B16584" t="s">
        <v>20</v>
      </c>
      <c r="C16584" t="s">
        <v>19</v>
      </c>
      <c r="D16584" t="s">
        <v>33</v>
      </c>
      <c r="E16584" t="s">
        <v>553</v>
      </c>
    </row>
    <row r="16585" spans="1:5" x14ac:dyDescent="0.25">
      <c r="A16585" t="s">
        <v>16813</v>
      </c>
      <c r="B16585" t="s">
        <v>20</v>
      </c>
      <c r="C16585" t="s">
        <v>21</v>
      </c>
      <c r="D16585" t="s">
        <v>33</v>
      </c>
      <c r="E16585" t="s">
        <v>582</v>
      </c>
    </row>
    <row r="16586" spans="1:5" x14ac:dyDescent="0.25">
      <c r="A16586" t="s">
        <v>6379</v>
      </c>
      <c r="B16586" t="s">
        <v>20</v>
      </c>
      <c r="C16586" t="s">
        <v>19</v>
      </c>
      <c r="D16586" t="s">
        <v>33</v>
      </c>
      <c r="E16586" t="s">
        <v>533</v>
      </c>
    </row>
    <row r="16587" spans="1:5" x14ac:dyDescent="0.25">
      <c r="A16587" t="s">
        <v>16816</v>
      </c>
      <c r="B16587" t="s">
        <v>20</v>
      </c>
      <c r="C16587" t="s">
        <v>19</v>
      </c>
      <c r="D16587" t="s">
        <v>33</v>
      </c>
      <c r="E16587" t="s">
        <v>538</v>
      </c>
    </row>
    <row r="16588" spans="1:5" x14ac:dyDescent="0.25">
      <c r="A16588" t="s">
        <v>16815</v>
      </c>
      <c r="B16588" t="s">
        <v>20</v>
      </c>
      <c r="C16588" t="s">
        <v>19</v>
      </c>
      <c r="D16588" t="s">
        <v>33</v>
      </c>
      <c r="E16588" t="s">
        <v>538</v>
      </c>
    </row>
    <row r="16589" spans="1:5" x14ac:dyDescent="0.25">
      <c r="A16589" t="s">
        <v>25224</v>
      </c>
      <c r="B16589" t="s">
        <v>20</v>
      </c>
      <c r="C16589" t="s">
        <v>19</v>
      </c>
      <c r="D16589" t="s">
        <v>33</v>
      </c>
      <c r="E16589" t="s">
        <v>533</v>
      </c>
    </row>
    <row r="16590" spans="1:5" x14ac:dyDescent="0.25">
      <c r="A16590" t="s">
        <v>6233</v>
      </c>
      <c r="B16590" t="s">
        <v>20</v>
      </c>
      <c r="C16590" t="s">
        <v>19</v>
      </c>
      <c r="D16590" t="s">
        <v>33</v>
      </c>
      <c r="E16590" t="s">
        <v>533</v>
      </c>
    </row>
    <row r="16591" spans="1:5" x14ac:dyDescent="0.25">
      <c r="A16591" t="s">
        <v>25222</v>
      </c>
      <c r="B16591" t="s">
        <v>20</v>
      </c>
      <c r="C16591" t="s">
        <v>19</v>
      </c>
      <c r="D16591" t="s">
        <v>33</v>
      </c>
      <c r="E16591" t="s">
        <v>533</v>
      </c>
    </row>
    <row r="16592" spans="1:5" x14ac:dyDescent="0.25">
      <c r="A16592" t="s">
        <v>16820</v>
      </c>
      <c r="B16592" t="s">
        <v>20</v>
      </c>
      <c r="C16592" t="s">
        <v>19</v>
      </c>
      <c r="D16592" t="s">
        <v>33</v>
      </c>
      <c r="E16592" t="s">
        <v>562</v>
      </c>
    </row>
    <row r="16593" spans="1:5" x14ac:dyDescent="0.25">
      <c r="A16593" t="s">
        <v>16821</v>
      </c>
      <c r="B16593" t="s">
        <v>20</v>
      </c>
      <c r="C16593" t="s">
        <v>19</v>
      </c>
      <c r="D16593" t="s">
        <v>33</v>
      </c>
      <c r="E16593" t="s">
        <v>562</v>
      </c>
    </row>
    <row r="16594" spans="1:5" x14ac:dyDescent="0.25">
      <c r="A16594" t="s">
        <v>16824</v>
      </c>
      <c r="B16594" t="s">
        <v>20</v>
      </c>
      <c r="C16594" t="s">
        <v>19</v>
      </c>
      <c r="D16594" t="s">
        <v>33</v>
      </c>
      <c r="E16594" t="s">
        <v>538</v>
      </c>
    </row>
    <row r="16595" spans="1:5" x14ac:dyDescent="0.25">
      <c r="A16595" t="s">
        <v>11932</v>
      </c>
      <c r="B16595" t="s">
        <v>20</v>
      </c>
      <c r="C16595" t="s">
        <v>19</v>
      </c>
      <c r="D16595" t="s">
        <v>33</v>
      </c>
      <c r="E16595" t="s">
        <v>533</v>
      </c>
    </row>
    <row r="16596" spans="1:5" x14ac:dyDescent="0.25">
      <c r="A16596" t="s">
        <v>16823</v>
      </c>
      <c r="B16596" t="s">
        <v>20</v>
      </c>
      <c r="C16596" t="s">
        <v>19</v>
      </c>
      <c r="D16596" t="s">
        <v>33</v>
      </c>
      <c r="E16596" t="s">
        <v>530</v>
      </c>
    </row>
    <row r="16597" spans="1:5" x14ac:dyDescent="0.25">
      <c r="A16597" t="s">
        <v>26787</v>
      </c>
      <c r="B16597" t="s">
        <v>20</v>
      </c>
      <c r="C16597" t="s">
        <v>19</v>
      </c>
      <c r="D16597" t="s">
        <v>33</v>
      </c>
      <c r="E16597" t="s">
        <v>533</v>
      </c>
    </row>
    <row r="16598" spans="1:5" x14ac:dyDescent="0.25">
      <c r="A16598" t="s">
        <v>16826</v>
      </c>
      <c r="B16598" t="s">
        <v>20</v>
      </c>
      <c r="C16598" t="s">
        <v>19</v>
      </c>
      <c r="D16598" t="s">
        <v>33</v>
      </c>
      <c r="E16598" t="s">
        <v>562</v>
      </c>
    </row>
    <row r="16599" spans="1:5" x14ac:dyDescent="0.25">
      <c r="A16599" t="s">
        <v>15043</v>
      </c>
      <c r="B16599" t="s">
        <v>20</v>
      </c>
      <c r="C16599" t="s">
        <v>19</v>
      </c>
      <c r="D16599" t="s">
        <v>33</v>
      </c>
      <c r="E16599" t="s">
        <v>533</v>
      </c>
    </row>
    <row r="16600" spans="1:5" x14ac:dyDescent="0.25">
      <c r="A16600" t="s">
        <v>27675</v>
      </c>
      <c r="B16600" t="s">
        <v>20</v>
      </c>
      <c r="C16600" t="s">
        <v>19</v>
      </c>
      <c r="D16600" t="s">
        <v>33</v>
      </c>
      <c r="E16600" t="s">
        <v>533</v>
      </c>
    </row>
    <row r="16601" spans="1:5" x14ac:dyDescent="0.25">
      <c r="A16601" t="s">
        <v>5301</v>
      </c>
      <c r="B16601" t="s">
        <v>20</v>
      </c>
      <c r="C16601" t="s">
        <v>19</v>
      </c>
      <c r="D16601" t="s">
        <v>33</v>
      </c>
      <c r="E16601" t="s">
        <v>533</v>
      </c>
    </row>
    <row r="16602" spans="1:5" x14ac:dyDescent="0.25">
      <c r="A16602" t="s">
        <v>21941</v>
      </c>
      <c r="B16602" t="s">
        <v>16</v>
      </c>
      <c r="C16602" t="s">
        <v>15</v>
      </c>
      <c r="D16602" t="s">
        <v>33</v>
      </c>
      <c r="E16602" t="s">
        <v>628</v>
      </c>
    </row>
    <row r="16603" spans="1:5" x14ac:dyDescent="0.25">
      <c r="A16603" t="s">
        <v>18275</v>
      </c>
      <c r="B16603" t="s">
        <v>20</v>
      </c>
      <c r="C16603" t="s">
        <v>19</v>
      </c>
      <c r="D16603" t="s">
        <v>33</v>
      </c>
      <c r="E16603" t="s">
        <v>533</v>
      </c>
    </row>
    <row r="16604" spans="1:5" x14ac:dyDescent="0.25">
      <c r="A16604" t="s">
        <v>28017</v>
      </c>
      <c r="B16604" t="s">
        <v>20</v>
      </c>
      <c r="C16604" t="s">
        <v>19</v>
      </c>
      <c r="D16604" t="s">
        <v>33</v>
      </c>
      <c r="E16604" t="s">
        <v>533</v>
      </c>
    </row>
    <row r="16605" spans="1:5" x14ac:dyDescent="0.25">
      <c r="A16605" t="s">
        <v>4977</v>
      </c>
      <c r="B16605" t="s">
        <v>20</v>
      </c>
      <c r="C16605" t="s">
        <v>19</v>
      </c>
      <c r="D16605" t="s">
        <v>33</v>
      </c>
      <c r="E16605" t="s">
        <v>533</v>
      </c>
    </row>
    <row r="16606" spans="1:5" x14ac:dyDescent="0.25">
      <c r="A16606" t="s">
        <v>16834</v>
      </c>
      <c r="B16606" t="s">
        <v>20</v>
      </c>
      <c r="C16606" t="s">
        <v>22</v>
      </c>
      <c r="D16606" t="s">
        <v>33</v>
      </c>
      <c r="E16606" t="s">
        <v>536</v>
      </c>
    </row>
    <row r="16607" spans="1:5" x14ac:dyDescent="0.25">
      <c r="A16607" t="s">
        <v>4979</v>
      </c>
      <c r="B16607" t="s">
        <v>20</v>
      </c>
      <c r="C16607" t="s">
        <v>19</v>
      </c>
      <c r="D16607" t="s">
        <v>33</v>
      </c>
      <c r="E16607" t="s">
        <v>533</v>
      </c>
    </row>
    <row r="16608" spans="1:5" x14ac:dyDescent="0.25">
      <c r="A16608" t="s">
        <v>16835</v>
      </c>
      <c r="B16608" t="s">
        <v>20</v>
      </c>
      <c r="C16608" t="s">
        <v>19</v>
      </c>
      <c r="D16608" t="s">
        <v>33</v>
      </c>
      <c r="E16608" t="s">
        <v>530</v>
      </c>
    </row>
    <row r="16609" spans="1:5" x14ac:dyDescent="0.25">
      <c r="A16609" t="s">
        <v>29331</v>
      </c>
      <c r="B16609" t="s">
        <v>20</v>
      </c>
      <c r="C16609" t="s">
        <v>19</v>
      </c>
      <c r="D16609" t="s">
        <v>33</v>
      </c>
      <c r="E16609" t="s">
        <v>533</v>
      </c>
    </row>
    <row r="16610" spans="1:5" x14ac:dyDescent="0.25">
      <c r="A16610" t="s">
        <v>16837</v>
      </c>
      <c r="B16610" t="s">
        <v>20</v>
      </c>
      <c r="C16610" t="s">
        <v>24</v>
      </c>
      <c r="D16610" t="s">
        <v>33</v>
      </c>
      <c r="E16610" t="s">
        <v>735</v>
      </c>
    </row>
    <row r="16611" spans="1:5" x14ac:dyDescent="0.25">
      <c r="A16611" t="s">
        <v>16839</v>
      </c>
      <c r="B16611" t="s">
        <v>20</v>
      </c>
      <c r="C16611" t="s">
        <v>19</v>
      </c>
      <c r="D16611" t="s">
        <v>33</v>
      </c>
      <c r="E16611" t="s">
        <v>530</v>
      </c>
    </row>
    <row r="16612" spans="1:5" x14ac:dyDescent="0.25">
      <c r="A16612" t="s">
        <v>18802</v>
      </c>
      <c r="B16612" t="s">
        <v>20</v>
      </c>
      <c r="C16612" t="s">
        <v>19</v>
      </c>
      <c r="D16612" t="s">
        <v>33</v>
      </c>
      <c r="E16612" t="s">
        <v>533</v>
      </c>
    </row>
    <row r="16613" spans="1:5" x14ac:dyDescent="0.25">
      <c r="A16613" t="s">
        <v>16841</v>
      </c>
      <c r="B16613" t="s">
        <v>20</v>
      </c>
      <c r="C16613" t="s">
        <v>19</v>
      </c>
      <c r="D16613" t="s">
        <v>33</v>
      </c>
      <c r="E16613" t="s">
        <v>538</v>
      </c>
    </row>
    <row r="16614" spans="1:5" x14ac:dyDescent="0.25">
      <c r="A16614" t="s">
        <v>16843</v>
      </c>
      <c r="B16614" t="s">
        <v>20</v>
      </c>
      <c r="C16614" t="s">
        <v>19</v>
      </c>
      <c r="D16614" t="s">
        <v>33</v>
      </c>
      <c r="E16614" t="s">
        <v>530</v>
      </c>
    </row>
    <row r="16615" spans="1:5" x14ac:dyDescent="0.25">
      <c r="A16615" t="s">
        <v>6293</v>
      </c>
      <c r="B16615" t="s">
        <v>20</v>
      </c>
      <c r="C16615" t="s">
        <v>19</v>
      </c>
      <c r="D16615" t="s">
        <v>33</v>
      </c>
      <c r="E16615" t="s">
        <v>533</v>
      </c>
    </row>
    <row r="16616" spans="1:5" x14ac:dyDescent="0.25">
      <c r="A16616" t="s">
        <v>21042</v>
      </c>
      <c r="B16616" t="s">
        <v>20</v>
      </c>
      <c r="C16616" t="s">
        <v>19</v>
      </c>
      <c r="D16616" t="s">
        <v>33</v>
      </c>
      <c r="E16616" t="s">
        <v>533</v>
      </c>
    </row>
    <row r="16617" spans="1:5" x14ac:dyDescent="0.25">
      <c r="A16617" t="s">
        <v>16301</v>
      </c>
      <c r="B16617" t="s">
        <v>20</v>
      </c>
      <c r="C16617" t="s">
        <v>19</v>
      </c>
      <c r="D16617" t="s">
        <v>33</v>
      </c>
      <c r="E16617" t="s">
        <v>533</v>
      </c>
    </row>
    <row r="16618" spans="1:5" x14ac:dyDescent="0.25">
      <c r="A16618" t="s">
        <v>43755</v>
      </c>
      <c r="B16618" t="s">
        <v>20</v>
      </c>
      <c r="C16618" t="s">
        <v>19</v>
      </c>
      <c r="D16618" t="s">
        <v>65</v>
      </c>
      <c r="E16618" t="s">
        <v>533</v>
      </c>
    </row>
    <row r="16619" spans="1:5" x14ac:dyDescent="0.25">
      <c r="A16619" t="s">
        <v>14406</v>
      </c>
      <c r="B16619" t="s">
        <v>20</v>
      </c>
      <c r="C16619" t="s">
        <v>19</v>
      </c>
      <c r="D16619" t="s">
        <v>33</v>
      </c>
      <c r="E16619" t="s">
        <v>533</v>
      </c>
    </row>
    <row r="16620" spans="1:5" x14ac:dyDescent="0.25">
      <c r="A16620" t="s">
        <v>16848</v>
      </c>
      <c r="B16620" t="s">
        <v>20</v>
      </c>
      <c r="C16620" t="s">
        <v>19</v>
      </c>
      <c r="D16620" t="s">
        <v>33</v>
      </c>
      <c r="E16620" t="s">
        <v>878</v>
      </c>
    </row>
    <row r="16621" spans="1:5" x14ac:dyDescent="0.25">
      <c r="A16621" t="s">
        <v>16849</v>
      </c>
      <c r="B16621" t="s">
        <v>20</v>
      </c>
      <c r="C16621" t="s">
        <v>19</v>
      </c>
      <c r="D16621" t="s">
        <v>33</v>
      </c>
      <c r="E16621" t="s">
        <v>704</v>
      </c>
    </row>
    <row r="16622" spans="1:5" x14ac:dyDescent="0.25">
      <c r="A16622" t="s">
        <v>15047</v>
      </c>
      <c r="B16622" t="s">
        <v>20</v>
      </c>
      <c r="C16622" t="s">
        <v>19</v>
      </c>
      <c r="D16622" t="s">
        <v>33</v>
      </c>
      <c r="E16622" t="s">
        <v>533</v>
      </c>
    </row>
    <row r="16623" spans="1:5" x14ac:dyDescent="0.25">
      <c r="A16623" t="s">
        <v>16851</v>
      </c>
      <c r="B16623" t="s">
        <v>20</v>
      </c>
      <c r="C16623" t="s">
        <v>19</v>
      </c>
      <c r="D16623" t="s">
        <v>33</v>
      </c>
      <c r="E16623" t="s">
        <v>530</v>
      </c>
    </row>
    <row r="16624" spans="1:5" x14ac:dyDescent="0.25">
      <c r="A16624" t="s">
        <v>16853</v>
      </c>
      <c r="B16624" t="s">
        <v>20</v>
      </c>
      <c r="C16624" t="s">
        <v>19</v>
      </c>
      <c r="D16624" t="s">
        <v>33</v>
      </c>
      <c r="E16624" t="s">
        <v>530</v>
      </c>
    </row>
    <row r="16625" spans="1:5" x14ac:dyDescent="0.25">
      <c r="A16625" t="s">
        <v>18605</v>
      </c>
      <c r="B16625" t="s">
        <v>20</v>
      </c>
      <c r="C16625" t="s">
        <v>19</v>
      </c>
      <c r="D16625" t="s">
        <v>33</v>
      </c>
      <c r="E16625" t="s">
        <v>533</v>
      </c>
    </row>
    <row r="16626" spans="1:5" x14ac:dyDescent="0.25">
      <c r="A16626" t="s">
        <v>16854</v>
      </c>
      <c r="B16626" t="s">
        <v>20</v>
      </c>
      <c r="C16626" t="s">
        <v>19</v>
      </c>
      <c r="D16626" t="s">
        <v>33</v>
      </c>
      <c r="E16626" t="s">
        <v>562</v>
      </c>
    </row>
    <row r="16627" spans="1:5" x14ac:dyDescent="0.25">
      <c r="A16627" t="s">
        <v>6377</v>
      </c>
      <c r="B16627" t="s">
        <v>20</v>
      </c>
      <c r="C16627" t="s">
        <v>19</v>
      </c>
      <c r="D16627" t="s">
        <v>33</v>
      </c>
      <c r="E16627" t="s">
        <v>533</v>
      </c>
    </row>
    <row r="16628" spans="1:5" x14ac:dyDescent="0.25">
      <c r="A16628" t="s">
        <v>23819</v>
      </c>
      <c r="B16628" t="s">
        <v>20</v>
      </c>
      <c r="C16628" t="s">
        <v>19</v>
      </c>
      <c r="D16628" t="s">
        <v>33</v>
      </c>
      <c r="E16628" t="s">
        <v>533</v>
      </c>
    </row>
    <row r="16629" spans="1:5" x14ac:dyDescent="0.25">
      <c r="A16629" t="s">
        <v>16857</v>
      </c>
      <c r="B16629" t="s">
        <v>20</v>
      </c>
      <c r="C16629" t="s">
        <v>19</v>
      </c>
      <c r="D16629" t="s">
        <v>33</v>
      </c>
      <c r="E16629" t="s">
        <v>530</v>
      </c>
    </row>
    <row r="16630" spans="1:5" x14ac:dyDescent="0.25">
      <c r="A16630" t="s">
        <v>16858</v>
      </c>
      <c r="B16630" t="s">
        <v>20</v>
      </c>
      <c r="C16630" t="s">
        <v>19</v>
      </c>
      <c r="D16630" t="s">
        <v>33</v>
      </c>
      <c r="E16630" t="s">
        <v>878</v>
      </c>
    </row>
    <row r="16631" spans="1:5" x14ac:dyDescent="0.25">
      <c r="A16631" t="s">
        <v>16861</v>
      </c>
      <c r="B16631" t="s">
        <v>20</v>
      </c>
      <c r="C16631" t="s">
        <v>19</v>
      </c>
      <c r="D16631" t="s">
        <v>33</v>
      </c>
      <c r="E16631" t="s">
        <v>538</v>
      </c>
    </row>
    <row r="16632" spans="1:5" x14ac:dyDescent="0.25">
      <c r="A16632" t="s">
        <v>16859</v>
      </c>
      <c r="B16632" t="s">
        <v>20</v>
      </c>
      <c r="C16632" t="s">
        <v>19</v>
      </c>
      <c r="D16632" t="s">
        <v>33</v>
      </c>
      <c r="E16632" t="s">
        <v>538</v>
      </c>
    </row>
    <row r="16633" spans="1:5" x14ac:dyDescent="0.25">
      <c r="A16633" t="s">
        <v>16860</v>
      </c>
      <c r="B16633" t="s">
        <v>20</v>
      </c>
      <c r="C16633" t="s">
        <v>19</v>
      </c>
      <c r="D16633" t="s">
        <v>33</v>
      </c>
      <c r="E16633" t="s">
        <v>530</v>
      </c>
    </row>
    <row r="16634" spans="1:5" x14ac:dyDescent="0.25">
      <c r="A16634" t="s">
        <v>16862</v>
      </c>
      <c r="B16634" t="s">
        <v>20</v>
      </c>
      <c r="C16634" t="s">
        <v>19</v>
      </c>
      <c r="D16634" t="s">
        <v>33</v>
      </c>
      <c r="E16634" t="s">
        <v>530</v>
      </c>
    </row>
    <row r="16635" spans="1:5" x14ac:dyDescent="0.25">
      <c r="A16635" t="s">
        <v>16863</v>
      </c>
      <c r="B16635" t="s">
        <v>20</v>
      </c>
      <c r="C16635" t="s">
        <v>19</v>
      </c>
      <c r="D16635" t="s">
        <v>33</v>
      </c>
      <c r="E16635" t="s">
        <v>538</v>
      </c>
    </row>
    <row r="16636" spans="1:5" x14ac:dyDescent="0.25">
      <c r="A16636" t="s">
        <v>16864</v>
      </c>
      <c r="B16636" t="s">
        <v>20</v>
      </c>
      <c r="C16636" t="s">
        <v>19</v>
      </c>
      <c r="D16636" t="s">
        <v>33</v>
      </c>
      <c r="E16636" t="s">
        <v>530</v>
      </c>
    </row>
    <row r="16637" spans="1:5" x14ac:dyDescent="0.25">
      <c r="A16637" t="s">
        <v>16865</v>
      </c>
      <c r="B16637" t="s">
        <v>20</v>
      </c>
      <c r="C16637" t="s">
        <v>19</v>
      </c>
      <c r="D16637" t="s">
        <v>33</v>
      </c>
      <c r="E16637" t="s">
        <v>538</v>
      </c>
    </row>
    <row r="16638" spans="1:5" x14ac:dyDescent="0.25">
      <c r="A16638" t="s">
        <v>16866</v>
      </c>
      <c r="B16638" t="s">
        <v>20</v>
      </c>
      <c r="C16638" t="s">
        <v>19</v>
      </c>
      <c r="D16638" t="s">
        <v>33</v>
      </c>
      <c r="E16638" t="s">
        <v>530</v>
      </c>
    </row>
    <row r="16639" spans="1:5" x14ac:dyDescent="0.25">
      <c r="A16639" t="s">
        <v>24299</v>
      </c>
      <c r="B16639" t="s">
        <v>20</v>
      </c>
      <c r="C16639" t="s">
        <v>19</v>
      </c>
      <c r="D16639" t="s">
        <v>33</v>
      </c>
      <c r="E16639" t="s">
        <v>533</v>
      </c>
    </row>
    <row r="16640" spans="1:5" x14ac:dyDescent="0.25">
      <c r="A16640" t="s">
        <v>16868</v>
      </c>
      <c r="B16640" t="s">
        <v>20</v>
      </c>
      <c r="C16640" t="s">
        <v>19</v>
      </c>
      <c r="D16640" t="s">
        <v>33</v>
      </c>
      <c r="E16640" t="s">
        <v>538</v>
      </c>
    </row>
    <row r="16641" spans="1:5" x14ac:dyDescent="0.25">
      <c r="A16641" t="s">
        <v>24301</v>
      </c>
      <c r="B16641" t="s">
        <v>20</v>
      </c>
      <c r="C16641" t="s">
        <v>19</v>
      </c>
      <c r="D16641" t="s">
        <v>33</v>
      </c>
      <c r="E16641" t="s">
        <v>533</v>
      </c>
    </row>
    <row r="16642" spans="1:5" x14ac:dyDescent="0.25">
      <c r="A16642" t="s">
        <v>16870</v>
      </c>
      <c r="B16642" t="s">
        <v>20</v>
      </c>
      <c r="C16642" t="s">
        <v>21</v>
      </c>
      <c r="D16642" t="s">
        <v>65</v>
      </c>
      <c r="E16642" t="s">
        <v>550</v>
      </c>
    </row>
    <row r="16643" spans="1:5" x14ac:dyDescent="0.25">
      <c r="A16643" t="s">
        <v>16871</v>
      </c>
      <c r="B16643" t="s">
        <v>16</v>
      </c>
      <c r="C16643" t="s">
        <v>15</v>
      </c>
      <c r="D16643" t="s">
        <v>33</v>
      </c>
      <c r="E16643" t="s">
        <v>659</v>
      </c>
    </row>
    <row r="16644" spans="1:5" x14ac:dyDescent="0.25">
      <c r="A16644" t="s">
        <v>23035</v>
      </c>
      <c r="B16644" t="s">
        <v>20</v>
      </c>
      <c r="C16644" t="s">
        <v>19</v>
      </c>
      <c r="D16644" t="s">
        <v>33</v>
      </c>
      <c r="E16644" t="s">
        <v>533</v>
      </c>
    </row>
    <row r="16645" spans="1:5" x14ac:dyDescent="0.25">
      <c r="A16645" t="s">
        <v>23171</v>
      </c>
      <c r="B16645" t="s">
        <v>20</v>
      </c>
      <c r="C16645" t="s">
        <v>19</v>
      </c>
      <c r="D16645" t="s">
        <v>33</v>
      </c>
      <c r="E16645" t="s">
        <v>533</v>
      </c>
    </row>
    <row r="16646" spans="1:5" x14ac:dyDescent="0.25">
      <c r="A16646" t="s">
        <v>16874</v>
      </c>
      <c r="B16646" t="s">
        <v>20</v>
      </c>
      <c r="C16646" t="s">
        <v>19</v>
      </c>
      <c r="D16646" t="s">
        <v>33</v>
      </c>
      <c r="E16646" t="s">
        <v>538</v>
      </c>
    </row>
    <row r="16647" spans="1:5" x14ac:dyDescent="0.25">
      <c r="A16647" t="s">
        <v>16875</v>
      </c>
      <c r="B16647" t="s">
        <v>20</v>
      </c>
      <c r="C16647" t="s">
        <v>19</v>
      </c>
      <c r="D16647" t="s">
        <v>33</v>
      </c>
      <c r="E16647" t="s">
        <v>530</v>
      </c>
    </row>
    <row r="16648" spans="1:5" x14ac:dyDescent="0.25">
      <c r="A16648" t="s">
        <v>16876</v>
      </c>
      <c r="B16648" t="s">
        <v>20</v>
      </c>
      <c r="C16648" t="s">
        <v>21</v>
      </c>
      <c r="D16648" t="s">
        <v>33</v>
      </c>
      <c r="E16648" t="s">
        <v>581</v>
      </c>
    </row>
    <row r="16649" spans="1:5" x14ac:dyDescent="0.25">
      <c r="A16649" t="s">
        <v>24118</v>
      </c>
      <c r="B16649" t="s">
        <v>20</v>
      </c>
      <c r="C16649" t="s">
        <v>19</v>
      </c>
      <c r="D16649" t="s">
        <v>33</v>
      </c>
      <c r="E16649" t="s">
        <v>533</v>
      </c>
    </row>
    <row r="16650" spans="1:5" x14ac:dyDescent="0.25">
      <c r="A16650" t="s">
        <v>16878</v>
      </c>
      <c r="B16650" t="s">
        <v>20</v>
      </c>
      <c r="C16650" t="s">
        <v>21</v>
      </c>
      <c r="D16650" t="s">
        <v>33</v>
      </c>
      <c r="E16650" t="s">
        <v>582</v>
      </c>
    </row>
    <row r="16651" spans="1:5" x14ac:dyDescent="0.25">
      <c r="A16651" t="s">
        <v>23173</v>
      </c>
      <c r="B16651" t="s">
        <v>20</v>
      </c>
      <c r="C16651" t="s">
        <v>19</v>
      </c>
      <c r="D16651" t="s">
        <v>33</v>
      </c>
      <c r="E16651" t="s">
        <v>533</v>
      </c>
    </row>
    <row r="16652" spans="1:5" x14ac:dyDescent="0.25">
      <c r="A16652" t="s">
        <v>16880</v>
      </c>
      <c r="B16652" t="s">
        <v>20</v>
      </c>
      <c r="C16652" t="s">
        <v>19</v>
      </c>
      <c r="D16652" t="s">
        <v>33</v>
      </c>
      <c r="E16652" t="s">
        <v>530</v>
      </c>
    </row>
    <row r="16653" spans="1:5" x14ac:dyDescent="0.25">
      <c r="A16653" t="s">
        <v>17711</v>
      </c>
      <c r="B16653" t="s">
        <v>20</v>
      </c>
      <c r="C16653" t="s">
        <v>19</v>
      </c>
      <c r="D16653" t="s">
        <v>33</v>
      </c>
      <c r="E16653" t="s">
        <v>533</v>
      </c>
    </row>
    <row r="16654" spans="1:5" x14ac:dyDescent="0.25">
      <c r="A16654" t="s">
        <v>16881</v>
      </c>
      <c r="B16654" t="s">
        <v>20</v>
      </c>
      <c r="C16654" t="s">
        <v>19</v>
      </c>
      <c r="D16654" t="s">
        <v>33</v>
      </c>
      <c r="E16654" t="s">
        <v>530</v>
      </c>
    </row>
    <row r="16655" spans="1:5" x14ac:dyDescent="0.25">
      <c r="A16655" t="s">
        <v>16208</v>
      </c>
      <c r="B16655" t="s">
        <v>20</v>
      </c>
      <c r="C16655" t="s">
        <v>19</v>
      </c>
      <c r="D16655" t="s">
        <v>33</v>
      </c>
      <c r="E16655" t="s">
        <v>533</v>
      </c>
    </row>
    <row r="16656" spans="1:5" x14ac:dyDescent="0.25">
      <c r="A16656" t="s">
        <v>16885</v>
      </c>
      <c r="B16656" t="s">
        <v>20</v>
      </c>
      <c r="C16656" t="s">
        <v>19</v>
      </c>
      <c r="D16656" t="s">
        <v>33</v>
      </c>
      <c r="E16656" t="s">
        <v>538</v>
      </c>
    </row>
    <row r="16657" spans="1:5" x14ac:dyDescent="0.25">
      <c r="A16657" t="s">
        <v>16884</v>
      </c>
      <c r="B16657" t="s">
        <v>20</v>
      </c>
      <c r="C16657" t="s">
        <v>19</v>
      </c>
      <c r="D16657" t="s">
        <v>33</v>
      </c>
      <c r="E16657" t="s">
        <v>530</v>
      </c>
    </row>
    <row r="16658" spans="1:5" x14ac:dyDescent="0.25">
      <c r="A16658" t="s">
        <v>16888</v>
      </c>
      <c r="B16658" t="s">
        <v>20</v>
      </c>
      <c r="C16658" t="s">
        <v>19</v>
      </c>
      <c r="D16658" t="s">
        <v>33</v>
      </c>
      <c r="E16658" t="s">
        <v>530</v>
      </c>
    </row>
    <row r="16659" spans="1:5" x14ac:dyDescent="0.25">
      <c r="A16659" t="s">
        <v>21411</v>
      </c>
      <c r="B16659" t="s">
        <v>16</v>
      </c>
      <c r="C16659" t="s">
        <v>15</v>
      </c>
      <c r="D16659" t="s">
        <v>33</v>
      </c>
      <c r="E16659" t="s">
        <v>628</v>
      </c>
    </row>
    <row r="16660" spans="1:5" x14ac:dyDescent="0.25">
      <c r="A16660" t="s">
        <v>16887</v>
      </c>
      <c r="B16660" t="s">
        <v>20</v>
      </c>
      <c r="C16660" t="s">
        <v>19</v>
      </c>
      <c r="D16660" t="s">
        <v>33</v>
      </c>
      <c r="E16660" t="s">
        <v>538</v>
      </c>
    </row>
    <row r="16661" spans="1:5" x14ac:dyDescent="0.25">
      <c r="A16661" t="s">
        <v>21413</v>
      </c>
      <c r="B16661" t="s">
        <v>16</v>
      </c>
      <c r="C16661" t="s">
        <v>15</v>
      </c>
      <c r="D16661" t="s">
        <v>33</v>
      </c>
      <c r="E16661" t="s">
        <v>628</v>
      </c>
    </row>
    <row r="16662" spans="1:5" x14ac:dyDescent="0.25">
      <c r="A16662" t="s">
        <v>16890</v>
      </c>
      <c r="B16662" t="s">
        <v>20</v>
      </c>
      <c r="C16662" t="s">
        <v>19</v>
      </c>
      <c r="D16662" t="s">
        <v>33</v>
      </c>
      <c r="E16662" t="s">
        <v>538</v>
      </c>
    </row>
    <row r="16663" spans="1:5" x14ac:dyDescent="0.25">
      <c r="A16663" t="s">
        <v>16891</v>
      </c>
      <c r="B16663" t="s">
        <v>20</v>
      </c>
      <c r="C16663" t="s">
        <v>19</v>
      </c>
      <c r="D16663" t="s">
        <v>33</v>
      </c>
      <c r="E16663" t="s">
        <v>530</v>
      </c>
    </row>
    <row r="16664" spans="1:5" x14ac:dyDescent="0.25">
      <c r="A16664" t="s">
        <v>16893</v>
      </c>
      <c r="B16664" t="s">
        <v>20</v>
      </c>
      <c r="C16664" t="s">
        <v>21</v>
      </c>
      <c r="D16664" t="s">
        <v>33</v>
      </c>
      <c r="E16664" t="s">
        <v>582</v>
      </c>
    </row>
    <row r="16665" spans="1:5" x14ac:dyDescent="0.25">
      <c r="A16665" t="s">
        <v>8006</v>
      </c>
      <c r="B16665" t="s">
        <v>20</v>
      </c>
      <c r="C16665" t="s">
        <v>19</v>
      </c>
      <c r="D16665" t="s">
        <v>33</v>
      </c>
      <c r="E16665" t="s">
        <v>533</v>
      </c>
    </row>
    <row r="16666" spans="1:5" x14ac:dyDescent="0.25">
      <c r="A16666" t="s">
        <v>4074</v>
      </c>
      <c r="B16666" t="s">
        <v>20</v>
      </c>
      <c r="C16666" t="s">
        <v>19</v>
      </c>
      <c r="D16666" t="s">
        <v>33</v>
      </c>
      <c r="E16666" t="s">
        <v>533</v>
      </c>
    </row>
    <row r="16667" spans="1:5" x14ac:dyDescent="0.25">
      <c r="A16667" t="s">
        <v>16895</v>
      </c>
      <c r="B16667" t="s">
        <v>20</v>
      </c>
      <c r="C16667" t="s">
        <v>19</v>
      </c>
      <c r="D16667" t="s">
        <v>33</v>
      </c>
      <c r="E16667" t="s">
        <v>530</v>
      </c>
    </row>
    <row r="16668" spans="1:5" x14ac:dyDescent="0.25">
      <c r="A16668" t="s">
        <v>16896</v>
      </c>
      <c r="B16668" t="s">
        <v>16</v>
      </c>
      <c r="C16668" t="s">
        <v>17</v>
      </c>
      <c r="D16668" t="s">
        <v>33</v>
      </c>
      <c r="E16668" t="s">
        <v>653</v>
      </c>
    </row>
    <row r="16669" spans="1:5" x14ac:dyDescent="0.25">
      <c r="A16669" t="s">
        <v>4073</v>
      </c>
      <c r="B16669" t="s">
        <v>20</v>
      </c>
      <c r="C16669" t="s">
        <v>19</v>
      </c>
      <c r="D16669" t="s">
        <v>33</v>
      </c>
      <c r="E16669" t="s">
        <v>533</v>
      </c>
    </row>
    <row r="16670" spans="1:5" x14ac:dyDescent="0.25">
      <c r="A16670" t="s">
        <v>16898</v>
      </c>
      <c r="B16670" t="s">
        <v>20</v>
      </c>
      <c r="C16670" t="s">
        <v>19</v>
      </c>
      <c r="D16670" t="s">
        <v>33</v>
      </c>
      <c r="E16670" t="s">
        <v>530</v>
      </c>
    </row>
    <row r="16671" spans="1:5" x14ac:dyDescent="0.25">
      <c r="A16671" t="s">
        <v>18946</v>
      </c>
      <c r="B16671" t="s">
        <v>20</v>
      </c>
      <c r="C16671" t="s">
        <v>19</v>
      </c>
      <c r="D16671" t="s">
        <v>33</v>
      </c>
      <c r="E16671" t="s">
        <v>533</v>
      </c>
    </row>
    <row r="16672" spans="1:5" x14ac:dyDescent="0.25">
      <c r="A16672" t="s">
        <v>16900</v>
      </c>
      <c r="B16672" t="s">
        <v>20</v>
      </c>
      <c r="C16672" t="s">
        <v>19</v>
      </c>
      <c r="D16672" t="s">
        <v>33</v>
      </c>
      <c r="E16672" t="s">
        <v>530</v>
      </c>
    </row>
    <row r="16673" spans="1:5" x14ac:dyDescent="0.25">
      <c r="A16673" t="s">
        <v>18597</v>
      </c>
      <c r="B16673" t="s">
        <v>20</v>
      </c>
      <c r="C16673" t="s">
        <v>19</v>
      </c>
      <c r="D16673" t="s">
        <v>33</v>
      </c>
      <c r="E16673" t="s">
        <v>533</v>
      </c>
    </row>
    <row r="16674" spans="1:5" x14ac:dyDescent="0.25">
      <c r="A16674" t="s">
        <v>16901</v>
      </c>
      <c r="B16674" t="s">
        <v>20</v>
      </c>
      <c r="C16674" t="s">
        <v>25</v>
      </c>
      <c r="D16674" t="s">
        <v>33</v>
      </c>
      <c r="E16674" t="s">
        <v>815</v>
      </c>
    </row>
    <row r="16675" spans="1:5" x14ac:dyDescent="0.25">
      <c r="A16675" t="s">
        <v>14602</v>
      </c>
      <c r="B16675" t="s">
        <v>20</v>
      </c>
      <c r="C16675" t="s">
        <v>19</v>
      </c>
      <c r="D16675" t="s">
        <v>33</v>
      </c>
      <c r="E16675" t="s">
        <v>533</v>
      </c>
    </row>
    <row r="16676" spans="1:5" x14ac:dyDescent="0.25">
      <c r="A16676" t="s">
        <v>16904</v>
      </c>
      <c r="B16676" t="s">
        <v>20</v>
      </c>
      <c r="C16676" t="s">
        <v>19</v>
      </c>
      <c r="D16676" t="s">
        <v>33</v>
      </c>
      <c r="E16676" t="s">
        <v>562</v>
      </c>
    </row>
    <row r="16677" spans="1:5" x14ac:dyDescent="0.25">
      <c r="A16677" t="s">
        <v>7078</v>
      </c>
      <c r="B16677" t="s">
        <v>20</v>
      </c>
      <c r="C16677" t="s">
        <v>19</v>
      </c>
      <c r="D16677" t="s">
        <v>33</v>
      </c>
      <c r="E16677" t="s">
        <v>533</v>
      </c>
    </row>
    <row r="16678" spans="1:5" x14ac:dyDescent="0.25">
      <c r="A16678" t="s">
        <v>16906</v>
      </c>
      <c r="B16678" t="s">
        <v>20</v>
      </c>
      <c r="C16678" t="s">
        <v>19</v>
      </c>
      <c r="D16678" t="s">
        <v>33</v>
      </c>
      <c r="E16678" t="s">
        <v>562</v>
      </c>
    </row>
    <row r="16679" spans="1:5" x14ac:dyDescent="0.25">
      <c r="A16679" t="s">
        <v>16910</v>
      </c>
      <c r="B16679" t="s">
        <v>20</v>
      </c>
      <c r="C16679" t="s">
        <v>19</v>
      </c>
      <c r="D16679" t="s">
        <v>33</v>
      </c>
      <c r="E16679" t="s">
        <v>562</v>
      </c>
    </row>
    <row r="16680" spans="1:5" x14ac:dyDescent="0.25">
      <c r="A16680" t="s">
        <v>7220</v>
      </c>
      <c r="B16680" t="s">
        <v>20</v>
      </c>
      <c r="C16680" t="s">
        <v>19</v>
      </c>
      <c r="D16680" t="s">
        <v>33</v>
      </c>
      <c r="E16680" t="s">
        <v>533</v>
      </c>
    </row>
    <row r="16681" spans="1:5" x14ac:dyDescent="0.25">
      <c r="A16681" t="s">
        <v>16908</v>
      </c>
      <c r="B16681" t="s">
        <v>20</v>
      </c>
      <c r="C16681" t="s">
        <v>19</v>
      </c>
      <c r="D16681" t="s">
        <v>33</v>
      </c>
      <c r="E16681" t="s">
        <v>538</v>
      </c>
    </row>
    <row r="16682" spans="1:5" x14ac:dyDescent="0.25">
      <c r="A16682" t="s">
        <v>4715</v>
      </c>
      <c r="B16682" t="s">
        <v>20</v>
      </c>
      <c r="C16682" t="s">
        <v>19</v>
      </c>
      <c r="D16682" t="s">
        <v>33</v>
      </c>
      <c r="E16682" t="s">
        <v>533</v>
      </c>
    </row>
    <row r="16683" spans="1:5" x14ac:dyDescent="0.25">
      <c r="A16683" t="s">
        <v>15521</v>
      </c>
      <c r="B16683" t="s">
        <v>20</v>
      </c>
      <c r="C16683" t="s">
        <v>19</v>
      </c>
      <c r="D16683" t="s">
        <v>33</v>
      </c>
      <c r="E16683" t="s">
        <v>533</v>
      </c>
    </row>
    <row r="16684" spans="1:5" x14ac:dyDescent="0.25">
      <c r="A16684" t="s">
        <v>16912</v>
      </c>
      <c r="B16684" t="s">
        <v>20</v>
      </c>
      <c r="C16684" t="s">
        <v>21</v>
      </c>
      <c r="D16684" t="s">
        <v>33</v>
      </c>
      <c r="E16684" t="s">
        <v>582</v>
      </c>
    </row>
    <row r="16685" spans="1:5" x14ac:dyDescent="0.25">
      <c r="A16685" t="s">
        <v>5446</v>
      </c>
      <c r="B16685" t="s">
        <v>20</v>
      </c>
      <c r="C16685" t="s">
        <v>19</v>
      </c>
      <c r="D16685" t="s">
        <v>33</v>
      </c>
      <c r="E16685" t="s">
        <v>533</v>
      </c>
    </row>
    <row r="16686" spans="1:5" x14ac:dyDescent="0.25">
      <c r="A16686" t="s">
        <v>16914</v>
      </c>
      <c r="B16686" t="s">
        <v>20</v>
      </c>
      <c r="C16686" t="s">
        <v>21</v>
      </c>
      <c r="D16686" t="s">
        <v>33</v>
      </c>
      <c r="E16686" t="s">
        <v>582</v>
      </c>
    </row>
    <row r="16687" spans="1:5" x14ac:dyDescent="0.25">
      <c r="A16687" t="s">
        <v>5447</v>
      </c>
      <c r="B16687" t="s">
        <v>20</v>
      </c>
      <c r="C16687" t="s">
        <v>19</v>
      </c>
      <c r="D16687" t="s">
        <v>33</v>
      </c>
      <c r="E16687" t="s">
        <v>533</v>
      </c>
    </row>
    <row r="16688" spans="1:5" x14ac:dyDescent="0.25">
      <c r="A16688" t="s">
        <v>18863</v>
      </c>
      <c r="B16688" t="s">
        <v>20</v>
      </c>
      <c r="C16688" t="s">
        <v>19</v>
      </c>
      <c r="D16688" t="s">
        <v>33</v>
      </c>
      <c r="E16688" t="s">
        <v>533</v>
      </c>
    </row>
    <row r="16689" spans="1:5" x14ac:dyDescent="0.25">
      <c r="A16689" t="s">
        <v>18862</v>
      </c>
      <c r="B16689" t="s">
        <v>20</v>
      </c>
      <c r="C16689" t="s">
        <v>19</v>
      </c>
      <c r="D16689" t="s">
        <v>33</v>
      </c>
      <c r="E16689" t="s">
        <v>533</v>
      </c>
    </row>
    <row r="16690" spans="1:5" x14ac:dyDescent="0.25">
      <c r="A16690" t="s">
        <v>20581</v>
      </c>
      <c r="B16690" t="s">
        <v>16</v>
      </c>
      <c r="C16690" t="s">
        <v>15</v>
      </c>
      <c r="D16690" t="s">
        <v>33</v>
      </c>
      <c r="E16690" t="s">
        <v>628</v>
      </c>
    </row>
    <row r="16691" spans="1:5" x14ac:dyDescent="0.25">
      <c r="A16691" t="s">
        <v>16921</v>
      </c>
      <c r="B16691" t="s">
        <v>20</v>
      </c>
      <c r="C16691" t="s">
        <v>21</v>
      </c>
      <c r="D16691" t="s">
        <v>33</v>
      </c>
      <c r="E16691" t="s">
        <v>581</v>
      </c>
    </row>
    <row r="16692" spans="1:5" x14ac:dyDescent="0.25">
      <c r="A16692" t="s">
        <v>28893</v>
      </c>
      <c r="B16692" t="s">
        <v>20</v>
      </c>
      <c r="C16692" t="s">
        <v>19</v>
      </c>
      <c r="D16692" t="s">
        <v>33</v>
      </c>
      <c r="E16692" t="s">
        <v>553</v>
      </c>
    </row>
    <row r="16693" spans="1:5" x14ac:dyDescent="0.25">
      <c r="A16693" t="s">
        <v>16920</v>
      </c>
      <c r="B16693" t="s">
        <v>20</v>
      </c>
      <c r="C16693" t="s">
        <v>21</v>
      </c>
      <c r="D16693" t="s">
        <v>33</v>
      </c>
      <c r="E16693" t="s">
        <v>582</v>
      </c>
    </row>
    <row r="16694" spans="1:5" x14ac:dyDescent="0.25">
      <c r="A16694" t="s">
        <v>16923</v>
      </c>
      <c r="B16694" t="s">
        <v>20</v>
      </c>
      <c r="C16694" t="s">
        <v>19</v>
      </c>
      <c r="D16694" t="s">
        <v>33</v>
      </c>
      <c r="E16694" t="s">
        <v>530</v>
      </c>
    </row>
    <row r="16695" spans="1:5" x14ac:dyDescent="0.25">
      <c r="A16695" t="s">
        <v>14832</v>
      </c>
      <c r="B16695" t="s">
        <v>20</v>
      </c>
      <c r="C16695" t="s">
        <v>19</v>
      </c>
      <c r="D16695" t="s">
        <v>33</v>
      </c>
      <c r="E16695" t="s">
        <v>533</v>
      </c>
    </row>
    <row r="16696" spans="1:5" x14ac:dyDescent="0.25">
      <c r="A16696" t="s">
        <v>5101</v>
      </c>
      <c r="B16696" t="s">
        <v>20</v>
      </c>
      <c r="C16696" t="s">
        <v>19</v>
      </c>
      <c r="D16696" t="s">
        <v>33</v>
      </c>
      <c r="E16696" t="s">
        <v>533</v>
      </c>
    </row>
    <row r="16697" spans="1:5" x14ac:dyDescent="0.25">
      <c r="A16697" t="s">
        <v>16926</v>
      </c>
      <c r="B16697" t="s">
        <v>20</v>
      </c>
      <c r="C16697" t="s">
        <v>21</v>
      </c>
      <c r="D16697" t="s">
        <v>33</v>
      </c>
      <c r="E16697" t="s">
        <v>581</v>
      </c>
    </row>
    <row r="16698" spans="1:5" x14ac:dyDescent="0.25">
      <c r="A16698" t="s">
        <v>16925</v>
      </c>
      <c r="B16698" t="s">
        <v>20</v>
      </c>
      <c r="C16698" t="s">
        <v>21</v>
      </c>
      <c r="D16698" t="s">
        <v>33</v>
      </c>
      <c r="E16698" t="s">
        <v>582</v>
      </c>
    </row>
    <row r="16699" spans="1:5" x14ac:dyDescent="0.25">
      <c r="A16699" t="s">
        <v>5100</v>
      </c>
      <c r="B16699" t="s">
        <v>20</v>
      </c>
      <c r="C16699" t="s">
        <v>19</v>
      </c>
      <c r="D16699" t="s">
        <v>33</v>
      </c>
      <c r="E16699" t="s">
        <v>533</v>
      </c>
    </row>
    <row r="16700" spans="1:5" x14ac:dyDescent="0.25">
      <c r="A16700" t="s">
        <v>27549</v>
      </c>
      <c r="B16700" t="s">
        <v>20</v>
      </c>
      <c r="C16700" t="s">
        <v>19</v>
      </c>
      <c r="D16700" t="s">
        <v>33</v>
      </c>
      <c r="E16700" t="s">
        <v>533</v>
      </c>
    </row>
    <row r="16701" spans="1:5" x14ac:dyDescent="0.25">
      <c r="A16701" t="s">
        <v>16931</v>
      </c>
      <c r="B16701" t="s">
        <v>20</v>
      </c>
      <c r="C16701" t="s">
        <v>19</v>
      </c>
      <c r="D16701" t="s">
        <v>33</v>
      </c>
      <c r="E16701" t="s">
        <v>538</v>
      </c>
    </row>
    <row r="16702" spans="1:5" x14ac:dyDescent="0.25">
      <c r="A16702" t="s">
        <v>15112</v>
      </c>
      <c r="B16702" t="s">
        <v>20</v>
      </c>
      <c r="C16702" t="s">
        <v>19</v>
      </c>
      <c r="D16702" t="s">
        <v>33</v>
      </c>
      <c r="E16702" t="s">
        <v>533</v>
      </c>
    </row>
    <row r="16703" spans="1:5" x14ac:dyDescent="0.25">
      <c r="A16703" t="s">
        <v>16933</v>
      </c>
      <c r="B16703" t="s">
        <v>20</v>
      </c>
      <c r="C16703" t="s">
        <v>19</v>
      </c>
      <c r="D16703" t="s">
        <v>33</v>
      </c>
      <c r="E16703" t="s">
        <v>538</v>
      </c>
    </row>
    <row r="16704" spans="1:5" x14ac:dyDescent="0.25">
      <c r="A16704" t="s">
        <v>16929</v>
      </c>
      <c r="B16704" t="s">
        <v>20</v>
      </c>
      <c r="C16704" t="s">
        <v>19</v>
      </c>
      <c r="D16704" t="s">
        <v>33</v>
      </c>
      <c r="E16704" t="s">
        <v>538</v>
      </c>
    </row>
    <row r="16705" spans="1:5" x14ac:dyDescent="0.25">
      <c r="A16705" t="s">
        <v>18143</v>
      </c>
      <c r="B16705" t="s">
        <v>20</v>
      </c>
      <c r="C16705" t="s">
        <v>19</v>
      </c>
      <c r="D16705" t="s">
        <v>33</v>
      </c>
      <c r="E16705" t="s">
        <v>533</v>
      </c>
    </row>
    <row r="16706" spans="1:5" x14ac:dyDescent="0.25">
      <c r="A16706" t="s">
        <v>2788</v>
      </c>
      <c r="B16706" t="s">
        <v>20</v>
      </c>
      <c r="C16706" t="s">
        <v>19</v>
      </c>
      <c r="D16706" t="s">
        <v>33</v>
      </c>
      <c r="E16706" t="s">
        <v>533</v>
      </c>
    </row>
    <row r="16707" spans="1:5" x14ac:dyDescent="0.25">
      <c r="A16707" t="s">
        <v>16935</v>
      </c>
      <c r="B16707" t="s">
        <v>20</v>
      </c>
      <c r="C16707" t="s">
        <v>21</v>
      </c>
      <c r="D16707" t="s">
        <v>33</v>
      </c>
      <c r="E16707" t="s">
        <v>581</v>
      </c>
    </row>
    <row r="16708" spans="1:5" x14ac:dyDescent="0.25">
      <c r="A16708" t="s">
        <v>16936</v>
      </c>
      <c r="B16708" t="s">
        <v>20</v>
      </c>
      <c r="C16708" t="s">
        <v>19</v>
      </c>
      <c r="D16708" t="s">
        <v>33</v>
      </c>
      <c r="E16708" t="s">
        <v>538</v>
      </c>
    </row>
    <row r="16709" spans="1:5" x14ac:dyDescent="0.25">
      <c r="A16709" t="s">
        <v>6305</v>
      </c>
      <c r="B16709" t="s">
        <v>20</v>
      </c>
      <c r="C16709" t="s">
        <v>19</v>
      </c>
      <c r="D16709" t="s">
        <v>33</v>
      </c>
      <c r="E16709" t="s">
        <v>533</v>
      </c>
    </row>
    <row r="16710" spans="1:5" x14ac:dyDescent="0.25">
      <c r="A16710" t="s">
        <v>2864</v>
      </c>
      <c r="B16710" t="s">
        <v>20</v>
      </c>
      <c r="C16710" t="s">
        <v>19</v>
      </c>
      <c r="D16710" t="s">
        <v>33</v>
      </c>
      <c r="E16710" t="s">
        <v>533</v>
      </c>
    </row>
    <row r="16711" spans="1:5" x14ac:dyDescent="0.25">
      <c r="A16711" t="s">
        <v>16939</v>
      </c>
      <c r="B16711" t="s">
        <v>20</v>
      </c>
      <c r="C16711" t="s">
        <v>19</v>
      </c>
      <c r="D16711" t="s">
        <v>33</v>
      </c>
      <c r="E16711" t="s">
        <v>530</v>
      </c>
    </row>
    <row r="16712" spans="1:5" x14ac:dyDescent="0.25">
      <c r="A16712" t="s">
        <v>18893</v>
      </c>
      <c r="B16712" t="s">
        <v>20</v>
      </c>
      <c r="C16712" t="s">
        <v>19</v>
      </c>
      <c r="D16712" t="s">
        <v>33</v>
      </c>
      <c r="E16712" t="s">
        <v>533</v>
      </c>
    </row>
    <row r="16713" spans="1:5" x14ac:dyDescent="0.25">
      <c r="A16713" t="s">
        <v>18708</v>
      </c>
      <c r="B16713" t="s">
        <v>20</v>
      </c>
      <c r="C16713" t="s">
        <v>19</v>
      </c>
      <c r="D16713" t="s">
        <v>33</v>
      </c>
      <c r="E16713" t="s">
        <v>533</v>
      </c>
    </row>
    <row r="16714" spans="1:5" x14ac:dyDescent="0.25">
      <c r="A16714" t="s">
        <v>24154</v>
      </c>
      <c r="B16714" t="s">
        <v>20</v>
      </c>
      <c r="C16714" t="s">
        <v>19</v>
      </c>
      <c r="D16714" t="s">
        <v>33</v>
      </c>
      <c r="E16714" t="s">
        <v>533</v>
      </c>
    </row>
    <row r="16715" spans="1:5" x14ac:dyDescent="0.25">
      <c r="A16715" t="s">
        <v>16944</v>
      </c>
      <c r="B16715" t="s">
        <v>20</v>
      </c>
      <c r="C16715" t="s">
        <v>19</v>
      </c>
      <c r="D16715" t="s">
        <v>33</v>
      </c>
      <c r="E16715" t="s">
        <v>538</v>
      </c>
    </row>
    <row r="16716" spans="1:5" x14ac:dyDescent="0.25">
      <c r="A16716" t="s">
        <v>16945</v>
      </c>
      <c r="B16716" t="s">
        <v>20</v>
      </c>
      <c r="C16716" t="s">
        <v>19</v>
      </c>
      <c r="D16716" t="s">
        <v>33</v>
      </c>
      <c r="E16716" t="s">
        <v>530</v>
      </c>
    </row>
    <row r="16717" spans="1:5" x14ac:dyDescent="0.25">
      <c r="A16717" t="s">
        <v>25839</v>
      </c>
      <c r="B16717" t="s">
        <v>20</v>
      </c>
      <c r="C16717" t="s">
        <v>19</v>
      </c>
      <c r="D16717" t="s">
        <v>33</v>
      </c>
      <c r="E16717" t="s">
        <v>533</v>
      </c>
    </row>
    <row r="16718" spans="1:5" x14ac:dyDescent="0.25">
      <c r="A16718" t="s">
        <v>26033</v>
      </c>
      <c r="B16718" t="s">
        <v>20</v>
      </c>
      <c r="C16718" t="s">
        <v>19</v>
      </c>
      <c r="D16718" t="s">
        <v>33</v>
      </c>
      <c r="E16718" t="s">
        <v>533</v>
      </c>
    </row>
    <row r="16719" spans="1:5" x14ac:dyDescent="0.25">
      <c r="A16719" t="s">
        <v>16947</v>
      </c>
      <c r="B16719" t="s">
        <v>20</v>
      </c>
      <c r="C16719" t="s">
        <v>19</v>
      </c>
      <c r="D16719" t="s">
        <v>33</v>
      </c>
      <c r="E16719" t="s">
        <v>538</v>
      </c>
    </row>
    <row r="16720" spans="1:5" x14ac:dyDescent="0.25">
      <c r="A16720" t="s">
        <v>16948</v>
      </c>
      <c r="B16720" t="s">
        <v>20</v>
      </c>
      <c r="C16720" t="s">
        <v>19</v>
      </c>
      <c r="D16720" t="s">
        <v>33</v>
      </c>
      <c r="E16720" t="s">
        <v>530</v>
      </c>
    </row>
    <row r="16721" spans="1:5" x14ac:dyDescent="0.25">
      <c r="A16721" t="s">
        <v>7572</v>
      </c>
      <c r="B16721" t="s">
        <v>20</v>
      </c>
      <c r="C16721" t="s">
        <v>19</v>
      </c>
      <c r="D16721" t="s">
        <v>33</v>
      </c>
      <c r="E16721" t="s">
        <v>533</v>
      </c>
    </row>
    <row r="16722" spans="1:5" x14ac:dyDescent="0.25">
      <c r="A16722" t="s">
        <v>28887</v>
      </c>
      <c r="B16722" t="s">
        <v>20</v>
      </c>
      <c r="C16722" t="s">
        <v>19</v>
      </c>
      <c r="D16722" t="s">
        <v>33</v>
      </c>
      <c r="E16722" t="s">
        <v>533</v>
      </c>
    </row>
    <row r="16723" spans="1:5" x14ac:dyDescent="0.25">
      <c r="A16723" t="s">
        <v>28886</v>
      </c>
      <c r="B16723" t="s">
        <v>20</v>
      </c>
      <c r="C16723" t="s">
        <v>19</v>
      </c>
      <c r="D16723" t="s">
        <v>33</v>
      </c>
      <c r="E16723" t="s">
        <v>533</v>
      </c>
    </row>
    <row r="16724" spans="1:5" x14ac:dyDescent="0.25">
      <c r="A16724" t="s">
        <v>16952</v>
      </c>
      <c r="B16724" t="s">
        <v>16</v>
      </c>
      <c r="C16724" t="s">
        <v>17</v>
      </c>
      <c r="D16724" t="s">
        <v>33</v>
      </c>
      <c r="E16724" t="s">
        <v>653</v>
      </c>
    </row>
    <row r="16725" spans="1:5" x14ac:dyDescent="0.25">
      <c r="A16725" t="s">
        <v>25359</v>
      </c>
      <c r="B16725" t="s">
        <v>20</v>
      </c>
      <c r="C16725" t="s">
        <v>19</v>
      </c>
      <c r="D16725" t="s">
        <v>33</v>
      </c>
      <c r="E16725" t="s">
        <v>533</v>
      </c>
    </row>
    <row r="16726" spans="1:5" x14ac:dyDescent="0.25">
      <c r="A16726" t="s">
        <v>16954</v>
      </c>
      <c r="B16726" t="s">
        <v>20</v>
      </c>
      <c r="C16726" t="s">
        <v>19</v>
      </c>
      <c r="D16726" t="s">
        <v>33</v>
      </c>
      <c r="E16726" t="s">
        <v>538</v>
      </c>
    </row>
    <row r="16727" spans="1:5" x14ac:dyDescent="0.25">
      <c r="A16727" t="s">
        <v>16955</v>
      </c>
      <c r="B16727" t="s">
        <v>16</v>
      </c>
      <c r="C16727" t="s">
        <v>17</v>
      </c>
      <c r="D16727" t="s">
        <v>33</v>
      </c>
      <c r="E16727" t="s">
        <v>653</v>
      </c>
    </row>
    <row r="16728" spans="1:5" x14ac:dyDescent="0.25">
      <c r="A16728" t="s">
        <v>16956</v>
      </c>
      <c r="B16728" t="s">
        <v>16</v>
      </c>
      <c r="C16728" t="s">
        <v>17</v>
      </c>
      <c r="D16728" t="s">
        <v>33</v>
      </c>
      <c r="E16728" t="s">
        <v>653</v>
      </c>
    </row>
    <row r="16729" spans="1:5" x14ac:dyDescent="0.25">
      <c r="A16729" t="s">
        <v>16957</v>
      </c>
      <c r="B16729" t="s">
        <v>20</v>
      </c>
      <c r="C16729" t="s">
        <v>19</v>
      </c>
      <c r="D16729" t="s">
        <v>33</v>
      </c>
      <c r="E16729" t="s">
        <v>523</v>
      </c>
    </row>
    <row r="16730" spans="1:5" x14ac:dyDescent="0.25">
      <c r="A16730" t="s">
        <v>26126</v>
      </c>
      <c r="B16730" t="s">
        <v>20</v>
      </c>
      <c r="C16730" t="s">
        <v>19</v>
      </c>
      <c r="D16730" t="s">
        <v>33</v>
      </c>
      <c r="E16730" t="s">
        <v>533</v>
      </c>
    </row>
    <row r="16731" spans="1:5" x14ac:dyDescent="0.25">
      <c r="A16731" t="s">
        <v>16959</v>
      </c>
      <c r="B16731" t="s">
        <v>20</v>
      </c>
      <c r="C16731" t="s">
        <v>19</v>
      </c>
      <c r="D16731" t="s">
        <v>33</v>
      </c>
      <c r="E16731" t="s">
        <v>562</v>
      </c>
    </row>
    <row r="16732" spans="1:5" x14ac:dyDescent="0.25">
      <c r="A16732" t="s">
        <v>28885</v>
      </c>
      <c r="B16732" t="s">
        <v>20</v>
      </c>
      <c r="C16732" t="s">
        <v>19</v>
      </c>
      <c r="D16732" t="s">
        <v>33</v>
      </c>
      <c r="E16732" t="s">
        <v>533</v>
      </c>
    </row>
    <row r="16733" spans="1:5" x14ac:dyDescent="0.25">
      <c r="A16733" t="s">
        <v>16961</v>
      </c>
      <c r="B16733" t="s">
        <v>20</v>
      </c>
      <c r="C16733" t="s">
        <v>21</v>
      </c>
      <c r="D16733" t="s">
        <v>33</v>
      </c>
      <c r="E16733" t="s">
        <v>582</v>
      </c>
    </row>
    <row r="16734" spans="1:5" x14ac:dyDescent="0.25">
      <c r="A16734" t="s">
        <v>28304</v>
      </c>
      <c r="B16734" t="s">
        <v>20</v>
      </c>
      <c r="C16734" t="s">
        <v>19</v>
      </c>
      <c r="D16734" t="s">
        <v>33</v>
      </c>
      <c r="E16734" t="s">
        <v>533</v>
      </c>
    </row>
    <row r="16735" spans="1:5" x14ac:dyDescent="0.25">
      <c r="A16735" t="s">
        <v>16962</v>
      </c>
      <c r="B16735" t="s">
        <v>20</v>
      </c>
      <c r="C16735" t="s">
        <v>21</v>
      </c>
      <c r="D16735" t="s">
        <v>33</v>
      </c>
      <c r="E16735" t="s">
        <v>582</v>
      </c>
    </row>
    <row r="16736" spans="1:5" x14ac:dyDescent="0.25">
      <c r="A16736" t="s">
        <v>28884</v>
      </c>
      <c r="B16736" t="s">
        <v>20</v>
      </c>
      <c r="C16736" t="s">
        <v>19</v>
      </c>
      <c r="D16736" t="s">
        <v>33</v>
      </c>
      <c r="E16736" t="s">
        <v>533</v>
      </c>
    </row>
    <row r="16737" spans="1:5" x14ac:dyDescent="0.25">
      <c r="A16737" t="s">
        <v>16965</v>
      </c>
      <c r="B16737" t="s">
        <v>20</v>
      </c>
      <c r="C16737" t="s">
        <v>21</v>
      </c>
      <c r="D16737" t="s">
        <v>33</v>
      </c>
      <c r="E16737" t="s">
        <v>582</v>
      </c>
    </row>
    <row r="16738" spans="1:5" x14ac:dyDescent="0.25">
      <c r="A16738" t="s">
        <v>16967</v>
      </c>
      <c r="B16738" t="s">
        <v>20</v>
      </c>
      <c r="C16738" t="s">
        <v>21</v>
      </c>
      <c r="D16738" t="s">
        <v>33</v>
      </c>
      <c r="E16738" t="s">
        <v>582</v>
      </c>
    </row>
    <row r="16739" spans="1:5" x14ac:dyDescent="0.25">
      <c r="A16739" t="s">
        <v>15286</v>
      </c>
      <c r="B16739" t="s">
        <v>20</v>
      </c>
      <c r="C16739" t="s">
        <v>19</v>
      </c>
      <c r="D16739" t="s">
        <v>33</v>
      </c>
      <c r="E16739" t="s">
        <v>533</v>
      </c>
    </row>
    <row r="16740" spans="1:5" x14ac:dyDescent="0.25">
      <c r="A16740" t="s">
        <v>11500</v>
      </c>
      <c r="B16740" t="s">
        <v>20</v>
      </c>
      <c r="C16740" t="s">
        <v>19</v>
      </c>
      <c r="D16740" t="s">
        <v>33</v>
      </c>
      <c r="E16740" t="s">
        <v>533</v>
      </c>
    </row>
    <row r="16741" spans="1:5" x14ac:dyDescent="0.25">
      <c r="A16741" t="s">
        <v>16969</v>
      </c>
      <c r="B16741" t="s">
        <v>20</v>
      </c>
      <c r="C16741" t="s">
        <v>21</v>
      </c>
      <c r="D16741" t="s">
        <v>33</v>
      </c>
      <c r="E16741" t="s">
        <v>582</v>
      </c>
    </row>
    <row r="16742" spans="1:5" x14ac:dyDescent="0.25">
      <c r="A16742" t="s">
        <v>21579</v>
      </c>
      <c r="B16742" t="s">
        <v>20</v>
      </c>
      <c r="C16742" t="s">
        <v>22</v>
      </c>
      <c r="D16742" t="s">
        <v>33</v>
      </c>
      <c r="E16742" t="s">
        <v>629</v>
      </c>
    </row>
    <row r="16743" spans="1:5" x14ac:dyDescent="0.25">
      <c r="A16743" t="s">
        <v>16971</v>
      </c>
      <c r="B16743" t="s">
        <v>20</v>
      </c>
      <c r="C16743" t="s">
        <v>21</v>
      </c>
      <c r="D16743" t="s">
        <v>33</v>
      </c>
      <c r="E16743" t="s">
        <v>582</v>
      </c>
    </row>
    <row r="16744" spans="1:5" x14ac:dyDescent="0.25">
      <c r="A16744" t="s">
        <v>18112</v>
      </c>
      <c r="B16744" t="s">
        <v>20</v>
      </c>
      <c r="C16744" t="s">
        <v>19</v>
      </c>
      <c r="D16744" t="s">
        <v>33</v>
      </c>
      <c r="E16744" t="s">
        <v>533</v>
      </c>
    </row>
    <row r="16745" spans="1:5" x14ac:dyDescent="0.25">
      <c r="A16745" t="s">
        <v>16973</v>
      </c>
      <c r="B16745" t="s">
        <v>20</v>
      </c>
      <c r="C16745" t="s">
        <v>21</v>
      </c>
      <c r="D16745" t="s">
        <v>33</v>
      </c>
      <c r="E16745" t="s">
        <v>582</v>
      </c>
    </row>
    <row r="16746" spans="1:5" x14ac:dyDescent="0.25">
      <c r="A16746" t="s">
        <v>11694</v>
      </c>
      <c r="B16746" t="s">
        <v>20</v>
      </c>
      <c r="C16746" t="s">
        <v>19</v>
      </c>
      <c r="D16746" t="s">
        <v>33</v>
      </c>
      <c r="E16746" t="s">
        <v>533</v>
      </c>
    </row>
    <row r="16747" spans="1:5" x14ac:dyDescent="0.25">
      <c r="A16747" t="s">
        <v>16974</v>
      </c>
      <c r="B16747" t="s">
        <v>20</v>
      </c>
      <c r="C16747" t="s">
        <v>21</v>
      </c>
      <c r="D16747" t="s">
        <v>33</v>
      </c>
      <c r="E16747" t="s">
        <v>582</v>
      </c>
    </row>
    <row r="16748" spans="1:5" x14ac:dyDescent="0.25">
      <c r="A16748" t="s">
        <v>1880</v>
      </c>
      <c r="B16748" t="s">
        <v>20</v>
      </c>
      <c r="C16748" t="s">
        <v>19</v>
      </c>
      <c r="D16748" t="s">
        <v>33</v>
      </c>
      <c r="E16748" t="s">
        <v>533</v>
      </c>
    </row>
    <row r="16749" spans="1:5" x14ac:dyDescent="0.25">
      <c r="A16749" t="s">
        <v>16977</v>
      </c>
      <c r="B16749" t="s">
        <v>20</v>
      </c>
      <c r="C16749" t="s">
        <v>21</v>
      </c>
      <c r="D16749" t="s">
        <v>33</v>
      </c>
      <c r="E16749" t="s">
        <v>582</v>
      </c>
    </row>
    <row r="16750" spans="1:5" x14ac:dyDescent="0.25">
      <c r="A16750" t="s">
        <v>1881</v>
      </c>
      <c r="B16750" t="s">
        <v>20</v>
      </c>
      <c r="C16750" t="s">
        <v>19</v>
      </c>
      <c r="D16750" t="s">
        <v>33</v>
      </c>
      <c r="E16750" t="s">
        <v>553</v>
      </c>
    </row>
    <row r="16751" spans="1:5" x14ac:dyDescent="0.25">
      <c r="A16751" t="s">
        <v>16979</v>
      </c>
      <c r="B16751" t="s">
        <v>20</v>
      </c>
      <c r="C16751" t="s">
        <v>21</v>
      </c>
      <c r="D16751" t="s">
        <v>33</v>
      </c>
      <c r="E16751" t="s">
        <v>582</v>
      </c>
    </row>
    <row r="16752" spans="1:5" x14ac:dyDescent="0.25">
      <c r="A16752" t="s">
        <v>2574</v>
      </c>
      <c r="B16752" t="s">
        <v>20</v>
      </c>
      <c r="C16752" t="s">
        <v>19</v>
      </c>
      <c r="D16752" t="s">
        <v>33</v>
      </c>
      <c r="E16752" t="s">
        <v>553</v>
      </c>
    </row>
    <row r="16753" spans="1:5" x14ac:dyDescent="0.25">
      <c r="A16753" t="s">
        <v>16981</v>
      </c>
      <c r="B16753" t="s">
        <v>20</v>
      </c>
      <c r="C16753" t="s">
        <v>19</v>
      </c>
      <c r="D16753" t="s">
        <v>33</v>
      </c>
      <c r="E16753" t="s">
        <v>530</v>
      </c>
    </row>
    <row r="16754" spans="1:5" x14ac:dyDescent="0.25">
      <c r="A16754" t="s">
        <v>1675</v>
      </c>
      <c r="B16754" t="s">
        <v>20</v>
      </c>
      <c r="C16754" t="s">
        <v>19</v>
      </c>
      <c r="D16754" t="s">
        <v>33</v>
      </c>
      <c r="E16754" t="s">
        <v>533</v>
      </c>
    </row>
    <row r="16755" spans="1:5" x14ac:dyDescent="0.25">
      <c r="A16755" t="s">
        <v>16983</v>
      </c>
      <c r="B16755" t="s">
        <v>20</v>
      </c>
      <c r="C16755" t="s">
        <v>19</v>
      </c>
      <c r="D16755" t="s">
        <v>33</v>
      </c>
      <c r="E16755" t="s">
        <v>538</v>
      </c>
    </row>
    <row r="16756" spans="1:5" x14ac:dyDescent="0.25">
      <c r="A16756" t="s">
        <v>16984</v>
      </c>
      <c r="B16756" t="s">
        <v>20</v>
      </c>
      <c r="C16756" t="s">
        <v>19</v>
      </c>
      <c r="D16756" t="s">
        <v>33</v>
      </c>
      <c r="E16756" t="s">
        <v>530</v>
      </c>
    </row>
    <row r="16757" spans="1:5" x14ac:dyDescent="0.25">
      <c r="A16757" t="s">
        <v>16985</v>
      </c>
      <c r="B16757" t="s">
        <v>16</v>
      </c>
      <c r="C16757" t="s">
        <v>17</v>
      </c>
      <c r="D16757" t="s">
        <v>33</v>
      </c>
      <c r="E16757" t="s">
        <v>653</v>
      </c>
    </row>
    <row r="16758" spans="1:5" x14ac:dyDescent="0.25">
      <c r="A16758" t="s">
        <v>6722</v>
      </c>
      <c r="B16758" t="s">
        <v>20</v>
      </c>
      <c r="C16758" t="s">
        <v>19</v>
      </c>
      <c r="D16758" t="s">
        <v>33</v>
      </c>
      <c r="E16758" t="s">
        <v>533</v>
      </c>
    </row>
    <row r="16759" spans="1:5" x14ac:dyDescent="0.25">
      <c r="A16759" t="s">
        <v>16987</v>
      </c>
      <c r="B16759" t="s">
        <v>20</v>
      </c>
      <c r="C16759" t="s">
        <v>19</v>
      </c>
      <c r="D16759" t="s">
        <v>33</v>
      </c>
      <c r="E16759" t="s">
        <v>562</v>
      </c>
    </row>
    <row r="16760" spans="1:5" x14ac:dyDescent="0.25">
      <c r="A16760" t="s">
        <v>20618</v>
      </c>
      <c r="B16760" t="s">
        <v>20</v>
      </c>
      <c r="C16760" t="s">
        <v>19</v>
      </c>
      <c r="D16760" t="s">
        <v>33</v>
      </c>
      <c r="E16760" t="s">
        <v>533</v>
      </c>
    </row>
    <row r="16761" spans="1:5" x14ac:dyDescent="0.25">
      <c r="A16761" t="s">
        <v>16989</v>
      </c>
      <c r="B16761" t="s">
        <v>20</v>
      </c>
      <c r="C16761" t="s">
        <v>19</v>
      </c>
      <c r="D16761" t="s">
        <v>33</v>
      </c>
      <c r="E16761" t="s">
        <v>530</v>
      </c>
    </row>
    <row r="16762" spans="1:5" x14ac:dyDescent="0.25">
      <c r="A16762" t="s">
        <v>4121</v>
      </c>
      <c r="B16762" t="s">
        <v>20</v>
      </c>
      <c r="C16762" t="s">
        <v>19</v>
      </c>
      <c r="D16762" t="s">
        <v>33</v>
      </c>
      <c r="E16762" t="s">
        <v>533</v>
      </c>
    </row>
    <row r="16763" spans="1:5" x14ac:dyDescent="0.25">
      <c r="A16763" t="s">
        <v>16991</v>
      </c>
      <c r="B16763" t="s">
        <v>20</v>
      </c>
      <c r="C16763" t="s">
        <v>19</v>
      </c>
      <c r="D16763" t="s">
        <v>33</v>
      </c>
      <c r="E16763" t="s">
        <v>530</v>
      </c>
    </row>
    <row r="16764" spans="1:5" x14ac:dyDescent="0.25">
      <c r="A16764" t="s">
        <v>16992</v>
      </c>
      <c r="B16764" t="s">
        <v>14</v>
      </c>
      <c r="C16764" t="s">
        <v>14</v>
      </c>
      <c r="D16764" t="s">
        <v>64</v>
      </c>
      <c r="E16764" t="s">
        <v>517</v>
      </c>
    </row>
    <row r="16765" spans="1:5" x14ac:dyDescent="0.25">
      <c r="A16765" t="s">
        <v>16993</v>
      </c>
      <c r="B16765" t="s">
        <v>14</v>
      </c>
      <c r="C16765" t="s">
        <v>14</v>
      </c>
      <c r="D16765" t="s">
        <v>64</v>
      </c>
      <c r="E16765" t="s">
        <v>517</v>
      </c>
    </row>
    <row r="16766" spans="1:5" x14ac:dyDescent="0.25">
      <c r="A16766" t="s">
        <v>3788</v>
      </c>
      <c r="B16766" t="s">
        <v>20</v>
      </c>
      <c r="C16766" t="s">
        <v>19</v>
      </c>
      <c r="D16766" t="s">
        <v>33</v>
      </c>
      <c r="E16766" t="s">
        <v>533</v>
      </c>
    </row>
    <row r="16767" spans="1:5" x14ac:dyDescent="0.25">
      <c r="A16767" t="s">
        <v>16994</v>
      </c>
      <c r="B16767" t="s">
        <v>20</v>
      </c>
      <c r="C16767" t="s">
        <v>19</v>
      </c>
      <c r="D16767" t="s">
        <v>33</v>
      </c>
      <c r="E16767" t="s">
        <v>530</v>
      </c>
    </row>
    <row r="16768" spans="1:5" x14ac:dyDescent="0.25">
      <c r="A16768" t="s">
        <v>3792</v>
      </c>
      <c r="B16768" t="s">
        <v>20</v>
      </c>
      <c r="C16768" t="s">
        <v>19</v>
      </c>
      <c r="D16768" t="s">
        <v>33</v>
      </c>
      <c r="E16768" t="s">
        <v>533</v>
      </c>
    </row>
    <row r="16769" spans="1:5" x14ac:dyDescent="0.25">
      <c r="A16769" t="s">
        <v>16997</v>
      </c>
      <c r="B16769" t="s">
        <v>20</v>
      </c>
      <c r="C16769" t="s">
        <v>19</v>
      </c>
      <c r="D16769" t="s">
        <v>33</v>
      </c>
      <c r="E16769" t="s">
        <v>562</v>
      </c>
    </row>
    <row r="16770" spans="1:5" x14ac:dyDescent="0.25">
      <c r="A16770" t="s">
        <v>17000</v>
      </c>
      <c r="B16770" t="s">
        <v>20</v>
      </c>
      <c r="C16770" t="s">
        <v>19</v>
      </c>
      <c r="D16770" t="s">
        <v>33</v>
      </c>
      <c r="E16770" t="s">
        <v>611</v>
      </c>
    </row>
    <row r="16771" spans="1:5" x14ac:dyDescent="0.25">
      <c r="A16771" t="s">
        <v>21450</v>
      </c>
      <c r="B16771" t="s">
        <v>20</v>
      </c>
      <c r="C16771" t="s">
        <v>19</v>
      </c>
      <c r="D16771" t="s">
        <v>33</v>
      </c>
      <c r="E16771" t="s">
        <v>533</v>
      </c>
    </row>
    <row r="16772" spans="1:5" x14ac:dyDescent="0.25">
      <c r="A16772" t="s">
        <v>16999</v>
      </c>
      <c r="B16772" t="s">
        <v>20</v>
      </c>
      <c r="C16772" t="s">
        <v>19</v>
      </c>
      <c r="D16772" t="s">
        <v>33</v>
      </c>
      <c r="E16772" t="s">
        <v>530</v>
      </c>
    </row>
    <row r="16773" spans="1:5" x14ac:dyDescent="0.25">
      <c r="A16773" t="s">
        <v>10506</v>
      </c>
      <c r="B16773" t="s">
        <v>20</v>
      </c>
      <c r="C16773" t="s">
        <v>19</v>
      </c>
      <c r="D16773" t="s">
        <v>33</v>
      </c>
      <c r="E16773" t="s">
        <v>533</v>
      </c>
    </row>
    <row r="16774" spans="1:5" x14ac:dyDescent="0.25">
      <c r="A16774" t="s">
        <v>17002</v>
      </c>
      <c r="B16774" t="s">
        <v>20</v>
      </c>
      <c r="C16774" t="s">
        <v>19</v>
      </c>
      <c r="D16774" t="s">
        <v>33</v>
      </c>
      <c r="E16774" t="s">
        <v>562</v>
      </c>
    </row>
    <row r="16775" spans="1:5" x14ac:dyDescent="0.25">
      <c r="A16775" t="s">
        <v>17003</v>
      </c>
      <c r="B16775" t="s">
        <v>20</v>
      </c>
      <c r="C16775" t="s">
        <v>19</v>
      </c>
      <c r="D16775" t="s">
        <v>33</v>
      </c>
      <c r="E16775" t="s">
        <v>611</v>
      </c>
    </row>
    <row r="16776" spans="1:5" x14ac:dyDescent="0.25">
      <c r="A16776" t="s">
        <v>17005</v>
      </c>
      <c r="B16776" t="s">
        <v>14</v>
      </c>
      <c r="C16776" t="s">
        <v>14</v>
      </c>
      <c r="D16776" t="s">
        <v>64</v>
      </c>
      <c r="E16776" t="s">
        <v>517</v>
      </c>
    </row>
    <row r="16777" spans="1:5" x14ac:dyDescent="0.25">
      <c r="A16777" t="s">
        <v>17004</v>
      </c>
      <c r="B16777" t="s">
        <v>14</v>
      </c>
      <c r="C16777" t="s">
        <v>14</v>
      </c>
      <c r="D16777" t="s">
        <v>64</v>
      </c>
      <c r="E16777" t="s">
        <v>517</v>
      </c>
    </row>
    <row r="16778" spans="1:5" x14ac:dyDescent="0.25">
      <c r="A16778" t="s">
        <v>17006</v>
      </c>
      <c r="B16778" t="s">
        <v>20</v>
      </c>
      <c r="C16778" t="s">
        <v>19</v>
      </c>
      <c r="D16778" t="s">
        <v>33</v>
      </c>
      <c r="E16778" t="s">
        <v>531</v>
      </c>
    </row>
    <row r="16779" spans="1:5" x14ac:dyDescent="0.25">
      <c r="A16779" t="s">
        <v>10169</v>
      </c>
      <c r="B16779" t="s">
        <v>20</v>
      </c>
      <c r="C16779" t="s">
        <v>19</v>
      </c>
      <c r="D16779" t="s">
        <v>33</v>
      </c>
      <c r="E16779" t="s">
        <v>533</v>
      </c>
    </row>
    <row r="16780" spans="1:5" x14ac:dyDescent="0.25">
      <c r="A16780" t="s">
        <v>20908</v>
      </c>
      <c r="B16780" t="s">
        <v>20</v>
      </c>
      <c r="C16780" t="s">
        <v>19</v>
      </c>
      <c r="D16780" t="s">
        <v>33</v>
      </c>
      <c r="E16780" t="s">
        <v>533</v>
      </c>
    </row>
    <row r="16781" spans="1:5" x14ac:dyDescent="0.25">
      <c r="A16781" t="s">
        <v>17008</v>
      </c>
      <c r="B16781" t="s">
        <v>16</v>
      </c>
      <c r="C16781" t="s">
        <v>17</v>
      </c>
      <c r="D16781" t="s">
        <v>33</v>
      </c>
      <c r="E16781" t="s">
        <v>653</v>
      </c>
    </row>
    <row r="16782" spans="1:5" x14ac:dyDescent="0.25">
      <c r="A16782" t="s">
        <v>17009</v>
      </c>
      <c r="B16782" t="s">
        <v>16</v>
      </c>
      <c r="C16782" t="s">
        <v>17</v>
      </c>
      <c r="D16782" t="s">
        <v>33</v>
      </c>
      <c r="E16782" t="s">
        <v>653</v>
      </c>
    </row>
    <row r="16783" spans="1:5" x14ac:dyDescent="0.25">
      <c r="A16783" t="s">
        <v>9365</v>
      </c>
      <c r="B16783" t="s">
        <v>20</v>
      </c>
      <c r="C16783" t="s">
        <v>19</v>
      </c>
      <c r="D16783" t="s">
        <v>33</v>
      </c>
      <c r="E16783" t="s">
        <v>533</v>
      </c>
    </row>
    <row r="16784" spans="1:5" x14ac:dyDescent="0.25">
      <c r="A16784" t="s">
        <v>3374</v>
      </c>
      <c r="B16784" t="s">
        <v>20</v>
      </c>
      <c r="C16784" t="s">
        <v>19</v>
      </c>
      <c r="D16784" t="s">
        <v>33</v>
      </c>
      <c r="E16784" t="s">
        <v>533</v>
      </c>
    </row>
    <row r="16785" spans="1:5" x14ac:dyDescent="0.25">
      <c r="A16785" t="s">
        <v>17013</v>
      </c>
      <c r="B16785" t="s">
        <v>20</v>
      </c>
      <c r="C16785" t="s">
        <v>19</v>
      </c>
      <c r="D16785" t="s">
        <v>33</v>
      </c>
      <c r="E16785" t="s">
        <v>538</v>
      </c>
    </row>
    <row r="16786" spans="1:5" x14ac:dyDescent="0.25">
      <c r="A16786" t="s">
        <v>17014</v>
      </c>
      <c r="B16786" t="s">
        <v>20</v>
      </c>
      <c r="C16786" t="s">
        <v>19</v>
      </c>
      <c r="D16786" t="s">
        <v>33</v>
      </c>
      <c r="E16786" t="s">
        <v>530</v>
      </c>
    </row>
    <row r="16787" spans="1:5" x14ac:dyDescent="0.25">
      <c r="A16787" t="s">
        <v>3377</v>
      </c>
      <c r="B16787" t="s">
        <v>20</v>
      </c>
      <c r="C16787" t="s">
        <v>19</v>
      </c>
      <c r="D16787" t="s">
        <v>33</v>
      </c>
      <c r="E16787" t="s">
        <v>533</v>
      </c>
    </row>
    <row r="16788" spans="1:5" x14ac:dyDescent="0.25">
      <c r="A16788" t="s">
        <v>17015</v>
      </c>
      <c r="B16788" t="s">
        <v>20</v>
      </c>
      <c r="C16788" t="s">
        <v>19</v>
      </c>
      <c r="D16788" t="s">
        <v>33</v>
      </c>
      <c r="E16788" t="s">
        <v>538</v>
      </c>
    </row>
    <row r="16789" spans="1:5" x14ac:dyDescent="0.25">
      <c r="A16789" t="s">
        <v>17016</v>
      </c>
      <c r="B16789" t="s">
        <v>20</v>
      </c>
      <c r="C16789" t="s">
        <v>19</v>
      </c>
      <c r="D16789" t="s">
        <v>33</v>
      </c>
      <c r="E16789" t="s">
        <v>530</v>
      </c>
    </row>
    <row r="16790" spans="1:5" x14ac:dyDescent="0.25">
      <c r="A16790" t="s">
        <v>25302</v>
      </c>
      <c r="B16790" t="s">
        <v>20</v>
      </c>
      <c r="C16790" t="s">
        <v>19</v>
      </c>
      <c r="D16790" t="s">
        <v>33</v>
      </c>
      <c r="E16790" t="s">
        <v>533</v>
      </c>
    </row>
    <row r="16791" spans="1:5" x14ac:dyDescent="0.25">
      <c r="A16791" t="s">
        <v>17019</v>
      </c>
      <c r="B16791" t="s">
        <v>20</v>
      </c>
      <c r="C16791" t="s">
        <v>19</v>
      </c>
      <c r="D16791" t="s">
        <v>33</v>
      </c>
      <c r="E16791" t="s">
        <v>538</v>
      </c>
    </row>
    <row r="16792" spans="1:5" x14ac:dyDescent="0.25">
      <c r="A16792" t="s">
        <v>17020</v>
      </c>
      <c r="B16792" t="s">
        <v>20</v>
      </c>
      <c r="C16792" t="s">
        <v>19</v>
      </c>
      <c r="D16792" t="s">
        <v>33</v>
      </c>
      <c r="E16792" t="s">
        <v>530</v>
      </c>
    </row>
    <row r="16793" spans="1:5" x14ac:dyDescent="0.25">
      <c r="A16793" t="s">
        <v>27515</v>
      </c>
      <c r="B16793" t="s">
        <v>20</v>
      </c>
      <c r="C16793" t="s">
        <v>19</v>
      </c>
      <c r="D16793" t="s">
        <v>33</v>
      </c>
      <c r="E16793" t="s">
        <v>533</v>
      </c>
    </row>
    <row r="16794" spans="1:5" x14ac:dyDescent="0.25">
      <c r="A16794" t="s">
        <v>17022</v>
      </c>
      <c r="B16794" t="s">
        <v>20</v>
      </c>
      <c r="C16794" t="s">
        <v>19</v>
      </c>
      <c r="D16794" t="s">
        <v>33</v>
      </c>
      <c r="E16794" t="s">
        <v>530</v>
      </c>
    </row>
    <row r="16795" spans="1:5" x14ac:dyDescent="0.25">
      <c r="A16795" t="s">
        <v>25304</v>
      </c>
      <c r="B16795" t="s">
        <v>20</v>
      </c>
      <c r="C16795" t="s">
        <v>19</v>
      </c>
      <c r="D16795" t="s">
        <v>33</v>
      </c>
      <c r="E16795" t="s">
        <v>533</v>
      </c>
    </row>
    <row r="16796" spans="1:5" x14ac:dyDescent="0.25">
      <c r="A16796" t="s">
        <v>27519</v>
      </c>
      <c r="B16796" t="s">
        <v>20</v>
      </c>
      <c r="C16796" t="s">
        <v>19</v>
      </c>
      <c r="D16796" t="s">
        <v>33</v>
      </c>
      <c r="E16796" t="s">
        <v>533</v>
      </c>
    </row>
    <row r="16797" spans="1:5" x14ac:dyDescent="0.25">
      <c r="A16797" t="s">
        <v>3801</v>
      </c>
      <c r="B16797" t="s">
        <v>20</v>
      </c>
      <c r="C16797" t="s">
        <v>19</v>
      </c>
      <c r="D16797" t="s">
        <v>33</v>
      </c>
      <c r="E16797" t="s">
        <v>533</v>
      </c>
    </row>
    <row r="16798" spans="1:5" x14ac:dyDescent="0.25">
      <c r="A16798" t="s">
        <v>7444</v>
      </c>
      <c r="B16798" t="s">
        <v>20</v>
      </c>
      <c r="C16798" t="s">
        <v>19</v>
      </c>
      <c r="D16798" t="s">
        <v>33</v>
      </c>
      <c r="E16798" t="s">
        <v>533</v>
      </c>
    </row>
    <row r="16799" spans="1:5" x14ac:dyDescent="0.25">
      <c r="A16799" t="s">
        <v>17026</v>
      </c>
      <c r="B16799" t="s">
        <v>20</v>
      </c>
      <c r="C16799" t="s">
        <v>19</v>
      </c>
      <c r="D16799" t="s">
        <v>33</v>
      </c>
      <c r="E16799" t="s">
        <v>530</v>
      </c>
    </row>
    <row r="16800" spans="1:5" x14ac:dyDescent="0.25">
      <c r="A16800" t="s">
        <v>7440</v>
      </c>
      <c r="B16800" t="s">
        <v>20</v>
      </c>
      <c r="C16800" t="s">
        <v>19</v>
      </c>
      <c r="D16800" t="s">
        <v>33</v>
      </c>
      <c r="E16800" t="s">
        <v>533</v>
      </c>
    </row>
    <row r="16801" spans="1:5" x14ac:dyDescent="0.25">
      <c r="A16801" t="s">
        <v>17028</v>
      </c>
      <c r="B16801" t="s">
        <v>20</v>
      </c>
      <c r="C16801" t="s">
        <v>21</v>
      </c>
      <c r="D16801" t="s">
        <v>33</v>
      </c>
      <c r="E16801" t="s">
        <v>581</v>
      </c>
    </row>
    <row r="16802" spans="1:5" x14ac:dyDescent="0.25">
      <c r="A16802" t="s">
        <v>17031</v>
      </c>
      <c r="B16802" t="s">
        <v>20</v>
      </c>
      <c r="C16802" t="s">
        <v>21</v>
      </c>
      <c r="D16802" t="s">
        <v>33</v>
      </c>
      <c r="E16802" t="s">
        <v>582</v>
      </c>
    </row>
    <row r="16803" spans="1:5" x14ac:dyDescent="0.25">
      <c r="A16803" t="s">
        <v>25681</v>
      </c>
      <c r="B16803" t="s">
        <v>20</v>
      </c>
      <c r="C16803" t="s">
        <v>19</v>
      </c>
      <c r="D16803" t="s">
        <v>33</v>
      </c>
      <c r="E16803" t="s">
        <v>533</v>
      </c>
    </row>
    <row r="16804" spans="1:5" x14ac:dyDescent="0.25">
      <c r="A16804" t="s">
        <v>17034</v>
      </c>
      <c r="B16804" t="s">
        <v>20</v>
      </c>
      <c r="C16804" t="s">
        <v>19</v>
      </c>
      <c r="D16804" t="s">
        <v>33</v>
      </c>
      <c r="E16804" t="s">
        <v>530</v>
      </c>
    </row>
    <row r="16805" spans="1:5" x14ac:dyDescent="0.25">
      <c r="A16805" t="s">
        <v>25306</v>
      </c>
      <c r="B16805" t="s">
        <v>20</v>
      </c>
      <c r="C16805" t="s">
        <v>19</v>
      </c>
      <c r="D16805" t="s">
        <v>33</v>
      </c>
      <c r="E16805" t="s">
        <v>533</v>
      </c>
    </row>
    <row r="16806" spans="1:5" x14ac:dyDescent="0.25">
      <c r="A16806" t="s">
        <v>17032</v>
      </c>
      <c r="B16806" t="s">
        <v>20</v>
      </c>
      <c r="C16806" t="s">
        <v>19</v>
      </c>
      <c r="D16806" t="s">
        <v>33</v>
      </c>
      <c r="E16806" t="s">
        <v>538</v>
      </c>
    </row>
    <row r="16807" spans="1:5" x14ac:dyDescent="0.25">
      <c r="A16807" t="s">
        <v>21765</v>
      </c>
      <c r="B16807" t="s">
        <v>20</v>
      </c>
      <c r="C16807" t="s">
        <v>19</v>
      </c>
      <c r="D16807" t="s">
        <v>33</v>
      </c>
      <c r="E16807" t="s">
        <v>533</v>
      </c>
    </row>
    <row r="16808" spans="1:5" x14ac:dyDescent="0.25">
      <c r="A16808" t="s">
        <v>17036</v>
      </c>
      <c r="B16808" t="s">
        <v>20</v>
      </c>
      <c r="C16808" t="s">
        <v>19</v>
      </c>
      <c r="D16808" t="s">
        <v>33</v>
      </c>
      <c r="E16808" t="s">
        <v>562</v>
      </c>
    </row>
    <row r="16809" spans="1:5" x14ac:dyDescent="0.25">
      <c r="A16809" t="s">
        <v>5448</v>
      </c>
      <c r="B16809" t="s">
        <v>20</v>
      </c>
      <c r="C16809" t="s">
        <v>19</v>
      </c>
      <c r="D16809" t="s">
        <v>33</v>
      </c>
      <c r="E16809" t="s">
        <v>533</v>
      </c>
    </row>
    <row r="16810" spans="1:5" x14ac:dyDescent="0.25">
      <c r="A16810" t="s">
        <v>17038</v>
      </c>
      <c r="B16810" t="s">
        <v>20</v>
      </c>
      <c r="C16810" t="s">
        <v>19</v>
      </c>
      <c r="D16810" t="s">
        <v>33</v>
      </c>
      <c r="E16810" t="s">
        <v>562</v>
      </c>
    </row>
    <row r="16811" spans="1:5" x14ac:dyDescent="0.25">
      <c r="A16811" t="s">
        <v>20465</v>
      </c>
      <c r="B16811" t="s">
        <v>20</v>
      </c>
      <c r="C16811" t="s">
        <v>19</v>
      </c>
      <c r="D16811" t="s">
        <v>33</v>
      </c>
      <c r="E16811" t="s">
        <v>553</v>
      </c>
    </row>
    <row r="16812" spans="1:5" x14ac:dyDescent="0.25">
      <c r="A16812" t="s">
        <v>17040</v>
      </c>
      <c r="B16812" t="s">
        <v>20</v>
      </c>
      <c r="C16812" t="s">
        <v>19</v>
      </c>
      <c r="D16812" t="s">
        <v>33</v>
      </c>
      <c r="E16812" t="s">
        <v>562</v>
      </c>
    </row>
    <row r="16813" spans="1:5" x14ac:dyDescent="0.25">
      <c r="A16813" t="s">
        <v>21209</v>
      </c>
      <c r="B16813" t="s">
        <v>20</v>
      </c>
      <c r="C16813" t="s">
        <v>19</v>
      </c>
      <c r="D16813" t="s">
        <v>33</v>
      </c>
      <c r="E16813" t="s">
        <v>553</v>
      </c>
    </row>
    <row r="16814" spans="1:5" x14ac:dyDescent="0.25">
      <c r="A16814" t="s">
        <v>17043</v>
      </c>
      <c r="B16814" t="s">
        <v>20</v>
      </c>
      <c r="C16814" t="s">
        <v>19</v>
      </c>
      <c r="D16814" t="s">
        <v>33</v>
      </c>
      <c r="E16814" t="s">
        <v>538</v>
      </c>
    </row>
    <row r="16815" spans="1:5" x14ac:dyDescent="0.25">
      <c r="A16815" t="s">
        <v>17041</v>
      </c>
      <c r="B16815" t="s">
        <v>20</v>
      </c>
      <c r="C16815" t="s">
        <v>19</v>
      </c>
      <c r="D16815" t="s">
        <v>33</v>
      </c>
      <c r="E16815" t="s">
        <v>530</v>
      </c>
    </row>
    <row r="16816" spans="1:5" x14ac:dyDescent="0.25">
      <c r="A16816" t="s">
        <v>21215</v>
      </c>
      <c r="B16816" t="s">
        <v>20</v>
      </c>
      <c r="C16816" t="s">
        <v>19</v>
      </c>
      <c r="D16816" t="s">
        <v>33</v>
      </c>
      <c r="E16816" t="s">
        <v>553</v>
      </c>
    </row>
    <row r="16817" spans="1:5" x14ac:dyDescent="0.25">
      <c r="A16817" t="s">
        <v>6481</v>
      </c>
      <c r="B16817" t="s">
        <v>20</v>
      </c>
      <c r="C16817" t="s">
        <v>19</v>
      </c>
      <c r="D16817" t="s">
        <v>33</v>
      </c>
      <c r="E16817" t="s">
        <v>533</v>
      </c>
    </row>
    <row r="16818" spans="1:5" x14ac:dyDescent="0.25">
      <c r="A16818" t="s">
        <v>6605</v>
      </c>
      <c r="B16818" t="s">
        <v>20</v>
      </c>
      <c r="C16818" t="s">
        <v>19</v>
      </c>
      <c r="D16818" t="s">
        <v>33</v>
      </c>
      <c r="E16818" t="s">
        <v>533</v>
      </c>
    </row>
    <row r="16819" spans="1:5" x14ac:dyDescent="0.25">
      <c r="A16819" t="s">
        <v>1683</v>
      </c>
      <c r="B16819" t="s">
        <v>20</v>
      </c>
      <c r="C16819" t="s">
        <v>19</v>
      </c>
      <c r="D16819" t="s">
        <v>33</v>
      </c>
      <c r="E16819" t="s">
        <v>533</v>
      </c>
    </row>
    <row r="16820" spans="1:5" x14ac:dyDescent="0.25">
      <c r="A16820" t="s">
        <v>5338</v>
      </c>
      <c r="B16820" t="s">
        <v>20</v>
      </c>
      <c r="C16820" t="s">
        <v>19</v>
      </c>
      <c r="D16820" t="s">
        <v>33</v>
      </c>
      <c r="E16820" t="s">
        <v>533</v>
      </c>
    </row>
    <row r="16821" spans="1:5" x14ac:dyDescent="0.25">
      <c r="A16821" t="s">
        <v>17049</v>
      </c>
      <c r="B16821" t="s">
        <v>20</v>
      </c>
      <c r="C16821" t="s">
        <v>19</v>
      </c>
      <c r="D16821" t="s">
        <v>33</v>
      </c>
      <c r="E16821" t="s">
        <v>538</v>
      </c>
    </row>
    <row r="16822" spans="1:5" x14ac:dyDescent="0.25">
      <c r="A16822" t="s">
        <v>17050</v>
      </c>
      <c r="B16822" t="s">
        <v>20</v>
      </c>
      <c r="C16822" t="s">
        <v>19</v>
      </c>
      <c r="D16822" t="s">
        <v>33</v>
      </c>
      <c r="E16822" t="s">
        <v>530</v>
      </c>
    </row>
    <row r="16823" spans="1:5" x14ac:dyDescent="0.25">
      <c r="A16823" t="s">
        <v>24066</v>
      </c>
      <c r="B16823" t="s">
        <v>20</v>
      </c>
      <c r="C16823" t="s">
        <v>19</v>
      </c>
      <c r="D16823" t="s">
        <v>33</v>
      </c>
      <c r="E16823" t="s">
        <v>533</v>
      </c>
    </row>
    <row r="16824" spans="1:5" x14ac:dyDescent="0.25">
      <c r="A16824" t="s">
        <v>7231</v>
      </c>
      <c r="B16824" t="s">
        <v>20</v>
      </c>
      <c r="C16824" t="s">
        <v>19</v>
      </c>
      <c r="D16824" t="s">
        <v>33</v>
      </c>
      <c r="E16824" t="s">
        <v>533</v>
      </c>
    </row>
    <row r="16825" spans="1:5" x14ac:dyDescent="0.25">
      <c r="A16825" t="s">
        <v>21348</v>
      </c>
      <c r="B16825" t="s">
        <v>20</v>
      </c>
      <c r="C16825" t="s">
        <v>19</v>
      </c>
      <c r="D16825" t="s">
        <v>33</v>
      </c>
      <c r="E16825" t="s">
        <v>533</v>
      </c>
    </row>
    <row r="16826" spans="1:5" x14ac:dyDescent="0.25">
      <c r="A16826" t="s">
        <v>17054</v>
      </c>
      <c r="B16826" t="s">
        <v>20</v>
      </c>
      <c r="C16826" t="s">
        <v>19</v>
      </c>
      <c r="D16826" t="s">
        <v>33</v>
      </c>
      <c r="E16826" t="s">
        <v>538</v>
      </c>
    </row>
    <row r="16827" spans="1:5" x14ac:dyDescent="0.25">
      <c r="A16827" t="s">
        <v>2485</v>
      </c>
      <c r="B16827" t="s">
        <v>20</v>
      </c>
      <c r="C16827" t="s">
        <v>19</v>
      </c>
      <c r="D16827" t="s">
        <v>33</v>
      </c>
      <c r="E16827" t="s">
        <v>533</v>
      </c>
    </row>
    <row r="16828" spans="1:5" x14ac:dyDescent="0.25">
      <c r="A16828" t="s">
        <v>17056</v>
      </c>
      <c r="B16828" t="s">
        <v>20</v>
      </c>
      <c r="C16828" t="s">
        <v>19</v>
      </c>
      <c r="D16828" t="s">
        <v>33</v>
      </c>
      <c r="E16828" t="s">
        <v>530</v>
      </c>
    </row>
    <row r="16829" spans="1:5" x14ac:dyDescent="0.25">
      <c r="A16829" t="s">
        <v>17058</v>
      </c>
      <c r="B16829" t="s">
        <v>20</v>
      </c>
      <c r="C16829" t="s">
        <v>21</v>
      </c>
      <c r="D16829" t="s">
        <v>33</v>
      </c>
      <c r="E16829" t="s">
        <v>582</v>
      </c>
    </row>
    <row r="16830" spans="1:5" x14ac:dyDescent="0.25">
      <c r="A16830" t="s">
        <v>2484</v>
      </c>
      <c r="B16830" t="s">
        <v>20</v>
      </c>
      <c r="C16830" t="s">
        <v>19</v>
      </c>
      <c r="D16830" t="s">
        <v>33</v>
      </c>
      <c r="E16830" t="s">
        <v>533</v>
      </c>
    </row>
    <row r="16831" spans="1:5" x14ac:dyDescent="0.25">
      <c r="A16831" t="s">
        <v>17059</v>
      </c>
      <c r="B16831" t="s">
        <v>20</v>
      </c>
      <c r="C16831" t="s">
        <v>21</v>
      </c>
      <c r="D16831" t="s">
        <v>33</v>
      </c>
      <c r="E16831" t="s">
        <v>581</v>
      </c>
    </row>
    <row r="16832" spans="1:5" x14ac:dyDescent="0.25">
      <c r="A16832" t="s">
        <v>28944</v>
      </c>
      <c r="B16832" t="s">
        <v>20</v>
      </c>
      <c r="C16832" t="s">
        <v>19</v>
      </c>
      <c r="D16832" t="s">
        <v>33</v>
      </c>
      <c r="E16832" t="s">
        <v>533</v>
      </c>
    </row>
    <row r="16833" spans="1:5" x14ac:dyDescent="0.25">
      <c r="A16833" t="s">
        <v>17061</v>
      </c>
      <c r="B16833" t="s">
        <v>20</v>
      </c>
      <c r="C16833" t="s">
        <v>19</v>
      </c>
      <c r="D16833" t="s">
        <v>33</v>
      </c>
      <c r="E16833" t="s">
        <v>538</v>
      </c>
    </row>
    <row r="16834" spans="1:5" x14ac:dyDescent="0.25">
      <c r="A16834" t="s">
        <v>17062</v>
      </c>
      <c r="B16834" t="s">
        <v>20</v>
      </c>
      <c r="C16834" t="s">
        <v>19</v>
      </c>
      <c r="D16834" t="s">
        <v>33</v>
      </c>
      <c r="E16834" t="s">
        <v>530</v>
      </c>
    </row>
    <row r="16835" spans="1:5" x14ac:dyDescent="0.25">
      <c r="A16835" t="s">
        <v>17063</v>
      </c>
      <c r="B16835" t="s">
        <v>20</v>
      </c>
      <c r="C16835" t="s">
        <v>19</v>
      </c>
      <c r="D16835" t="s">
        <v>33</v>
      </c>
      <c r="E16835" t="s">
        <v>585</v>
      </c>
    </row>
    <row r="16836" spans="1:5" x14ac:dyDescent="0.25">
      <c r="A16836" t="s">
        <v>17064</v>
      </c>
      <c r="B16836" t="s">
        <v>14</v>
      </c>
      <c r="C16836" t="s">
        <v>14</v>
      </c>
      <c r="D16836" t="s">
        <v>64</v>
      </c>
      <c r="E16836" t="s">
        <v>517</v>
      </c>
    </row>
    <row r="16837" spans="1:5" x14ac:dyDescent="0.25">
      <c r="A16837" t="s">
        <v>25524</v>
      </c>
      <c r="B16837" t="s">
        <v>20</v>
      </c>
      <c r="C16837" t="s">
        <v>19</v>
      </c>
      <c r="D16837" t="s">
        <v>33</v>
      </c>
      <c r="E16837" t="s">
        <v>533</v>
      </c>
    </row>
    <row r="16838" spans="1:5" x14ac:dyDescent="0.25">
      <c r="A16838" t="s">
        <v>17066</v>
      </c>
      <c r="B16838" t="s">
        <v>20</v>
      </c>
      <c r="C16838" t="s">
        <v>21</v>
      </c>
      <c r="D16838" t="s">
        <v>33</v>
      </c>
      <c r="E16838" t="s">
        <v>582</v>
      </c>
    </row>
    <row r="16839" spans="1:5" x14ac:dyDescent="0.25">
      <c r="A16839" t="s">
        <v>28943</v>
      </c>
      <c r="B16839" t="s">
        <v>20</v>
      </c>
      <c r="C16839" t="s">
        <v>19</v>
      </c>
      <c r="D16839" t="s">
        <v>33</v>
      </c>
      <c r="E16839" t="s">
        <v>533</v>
      </c>
    </row>
    <row r="16840" spans="1:5" x14ac:dyDescent="0.25">
      <c r="A16840" t="s">
        <v>17068</v>
      </c>
      <c r="B16840" t="s">
        <v>16</v>
      </c>
      <c r="C16840" t="s">
        <v>15</v>
      </c>
      <c r="D16840" t="s">
        <v>33</v>
      </c>
      <c r="E16840" t="s">
        <v>659</v>
      </c>
    </row>
    <row r="16841" spans="1:5" x14ac:dyDescent="0.25">
      <c r="A16841" t="s">
        <v>25890</v>
      </c>
      <c r="B16841" t="s">
        <v>20</v>
      </c>
      <c r="C16841" t="s">
        <v>19</v>
      </c>
      <c r="D16841" t="s">
        <v>33</v>
      </c>
      <c r="E16841" t="s">
        <v>533</v>
      </c>
    </row>
    <row r="16842" spans="1:5" x14ac:dyDescent="0.25">
      <c r="A16842" t="s">
        <v>17071</v>
      </c>
      <c r="B16842" t="s">
        <v>20</v>
      </c>
      <c r="C16842" t="s">
        <v>19</v>
      </c>
      <c r="D16842" t="s">
        <v>33</v>
      </c>
      <c r="E16842" t="s">
        <v>538</v>
      </c>
    </row>
    <row r="16843" spans="1:5" x14ac:dyDescent="0.25">
      <c r="A16843" t="s">
        <v>17069</v>
      </c>
      <c r="B16843" t="s">
        <v>20</v>
      </c>
      <c r="C16843" t="s">
        <v>19</v>
      </c>
      <c r="D16843" t="s">
        <v>33</v>
      </c>
      <c r="E16843" t="s">
        <v>530</v>
      </c>
    </row>
    <row r="16844" spans="1:5" x14ac:dyDescent="0.25">
      <c r="A16844" t="s">
        <v>17073</v>
      </c>
      <c r="B16844" t="s">
        <v>20</v>
      </c>
      <c r="C16844" t="s">
        <v>19</v>
      </c>
      <c r="D16844" t="s">
        <v>33</v>
      </c>
      <c r="E16844" t="s">
        <v>530</v>
      </c>
    </row>
    <row r="16845" spans="1:5" x14ac:dyDescent="0.25">
      <c r="A16845" t="s">
        <v>5205</v>
      </c>
      <c r="B16845" t="s">
        <v>20</v>
      </c>
      <c r="C16845" t="s">
        <v>19</v>
      </c>
      <c r="D16845" t="s">
        <v>33</v>
      </c>
      <c r="E16845" t="s">
        <v>533</v>
      </c>
    </row>
    <row r="16846" spans="1:5" x14ac:dyDescent="0.25">
      <c r="A16846" t="s">
        <v>15827</v>
      </c>
      <c r="B16846" t="s">
        <v>20</v>
      </c>
      <c r="C16846" t="s">
        <v>19</v>
      </c>
      <c r="D16846" t="s">
        <v>33</v>
      </c>
      <c r="E16846" t="s">
        <v>533</v>
      </c>
    </row>
    <row r="16847" spans="1:5" x14ac:dyDescent="0.25">
      <c r="A16847" t="s">
        <v>17074</v>
      </c>
      <c r="B16847" t="s">
        <v>20</v>
      </c>
      <c r="C16847" t="s">
        <v>19</v>
      </c>
      <c r="D16847" t="s">
        <v>33</v>
      </c>
      <c r="E16847" t="s">
        <v>538</v>
      </c>
    </row>
    <row r="16848" spans="1:5" x14ac:dyDescent="0.25">
      <c r="A16848" t="s">
        <v>17075</v>
      </c>
      <c r="B16848" t="s">
        <v>20</v>
      </c>
      <c r="C16848" t="s">
        <v>19</v>
      </c>
      <c r="D16848" t="s">
        <v>33</v>
      </c>
      <c r="E16848" t="s">
        <v>530</v>
      </c>
    </row>
    <row r="16849" spans="1:5" x14ac:dyDescent="0.25">
      <c r="A16849" t="s">
        <v>17077</v>
      </c>
      <c r="B16849" t="s">
        <v>16</v>
      </c>
      <c r="C16849" t="s">
        <v>17</v>
      </c>
      <c r="D16849" t="s">
        <v>33</v>
      </c>
      <c r="E16849" t="s">
        <v>653</v>
      </c>
    </row>
    <row r="16850" spans="1:5" x14ac:dyDescent="0.25">
      <c r="A16850" t="s">
        <v>26973</v>
      </c>
      <c r="B16850" t="s">
        <v>20</v>
      </c>
      <c r="C16850" t="s">
        <v>19</v>
      </c>
      <c r="D16850" t="s">
        <v>33</v>
      </c>
      <c r="E16850" t="s">
        <v>533</v>
      </c>
    </row>
    <row r="16851" spans="1:5" x14ac:dyDescent="0.25">
      <c r="A16851" t="s">
        <v>17079</v>
      </c>
      <c r="B16851" t="s">
        <v>16</v>
      </c>
      <c r="C16851" t="s">
        <v>17</v>
      </c>
      <c r="D16851" t="s">
        <v>33</v>
      </c>
      <c r="E16851" t="s">
        <v>653</v>
      </c>
    </row>
    <row r="16852" spans="1:5" x14ac:dyDescent="0.25">
      <c r="A16852" t="s">
        <v>17080</v>
      </c>
      <c r="B16852" t="s">
        <v>16</v>
      </c>
      <c r="C16852" t="s">
        <v>17</v>
      </c>
      <c r="D16852" t="s">
        <v>33</v>
      </c>
      <c r="E16852" t="s">
        <v>653</v>
      </c>
    </row>
    <row r="16853" spans="1:5" x14ac:dyDescent="0.25">
      <c r="A16853" t="s">
        <v>17081</v>
      </c>
      <c r="B16853" t="s">
        <v>20</v>
      </c>
      <c r="C16853" t="s">
        <v>19</v>
      </c>
      <c r="D16853" t="s">
        <v>33</v>
      </c>
      <c r="E16853" t="s">
        <v>538</v>
      </c>
    </row>
    <row r="16854" spans="1:5" x14ac:dyDescent="0.25">
      <c r="A16854" t="s">
        <v>5211</v>
      </c>
      <c r="B16854" t="s">
        <v>20</v>
      </c>
      <c r="C16854" t="s">
        <v>19</v>
      </c>
      <c r="D16854" t="s">
        <v>33</v>
      </c>
      <c r="E16854" t="s">
        <v>533</v>
      </c>
    </row>
    <row r="16855" spans="1:5" x14ac:dyDescent="0.25">
      <c r="A16855" t="s">
        <v>15676</v>
      </c>
      <c r="B16855" t="s">
        <v>20</v>
      </c>
      <c r="C16855" t="s">
        <v>19</v>
      </c>
      <c r="D16855" t="s">
        <v>33</v>
      </c>
      <c r="E16855" t="s">
        <v>553</v>
      </c>
    </row>
    <row r="16856" spans="1:5" x14ac:dyDescent="0.25">
      <c r="A16856" t="s">
        <v>17084</v>
      </c>
      <c r="B16856" t="s">
        <v>20</v>
      </c>
      <c r="C16856" t="s">
        <v>19</v>
      </c>
      <c r="D16856" t="s">
        <v>33</v>
      </c>
      <c r="E16856" t="s">
        <v>530</v>
      </c>
    </row>
    <row r="16857" spans="1:5" x14ac:dyDescent="0.25">
      <c r="A16857" t="s">
        <v>16057</v>
      </c>
      <c r="B16857" t="s">
        <v>20</v>
      </c>
      <c r="C16857" t="s">
        <v>19</v>
      </c>
      <c r="D16857" t="s">
        <v>33</v>
      </c>
      <c r="E16857" t="s">
        <v>533</v>
      </c>
    </row>
    <row r="16858" spans="1:5" x14ac:dyDescent="0.25">
      <c r="A16858" t="s">
        <v>17086</v>
      </c>
      <c r="B16858" t="s">
        <v>20</v>
      </c>
      <c r="C16858" t="s">
        <v>19</v>
      </c>
      <c r="D16858" t="s">
        <v>33</v>
      </c>
      <c r="E16858" t="s">
        <v>530</v>
      </c>
    </row>
    <row r="16859" spans="1:5" x14ac:dyDescent="0.25">
      <c r="A16859" t="s">
        <v>15674</v>
      </c>
      <c r="B16859" t="s">
        <v>20</v>
      </c>
      <c r="C16859" t="s">
        <v>19</v>
      </c>
      <c r="D16859" t="s">
        <v>33</v>
      </c>
      <c r="E16859" t="s">
        <v>553</v>
      </c>
    </row>
    <row r="16860" spans="1:5" x14ac:dyDescent="0.25">
      <c r="A16860" t="s">
        <v>17088</v>
      </c>
      <c r="B16860" t="s">
        <v>20</v>
      </c>
      <c r="C16860" t="s">
        <v>19</v>
      </c>
      <c r="D16860" t="s">
        <v>33</v>
      </c>
      <c r="E16860" t="s">
        <v>530</v>
      </c>
    </row>
    <row r="16861" spans="1:5" x14ac:dyDescent="0.25">
      <c r="A16861" t="s">
        <v>28788</v>
      </c>
      <c r="B16861" t="s">
        <v>20</v>
      </c>
      <c r="C16861" t="s">
        <v>19</v>
      </c>
      <c r="D16861" t="s">
        <v>33</v>
      </c>
      <c r="E16861" t="s">
        <v>533</v>
      </c>
    </row>
    <row r="16862" spans="1:5" x14ac:dyDescent="0.25">
      <c r="A16862" t="s">
        <v>17090</v>
      </c>
      <c r="B16862" t="s">
        <v>20</v>
      </c>
      <c r="C16862" t="s">
        <v>19</v>
      </c>
      <c r="D16862" t="s">
        <v>33</v>
      </c>
      <c r="E16862" t="s">
        <v>530</v>
      </c>
    </row>
    <row r="16863" spans="1:5" x14ac:dyDescent="0.25">
      <c r="A16863" t="s">
        <v>28938</v>
      </c>
      <c r="B16863" t="s">
        <v>20</v>
      </c>
      <c r="C16863" t="s">
        <v>19</v>
      </c>
      <c r="D16863" t="s">
        <v>33</v>
      </c>
      <c r="E16863" t="s">
        <v>533</v>
      </c>
    </row>
    <row r="16864" spans="1:5" x14ac:dyDescent="0.25">
      <c r="A16864" t="s">
        <v>17092</v>
      </c>
      <c r="B16864" t="s">
        <v>20</v>
      </c>
      <c r="C16864" t="s">
        <v>19</v>
      </c>
      <c r="D16864" t="s">
        <v>33</v>
      </c>
      <c r="E16864" t="s">
        <v>530</v>
      </c>
    </row>
    <row r="16865" spans="1:5" x14ac:dyDescent="0.25">
      <c r="A16865" t="s">
        <v>20361</v>
      </c>
      <c r="B16865" t="s">
        <v>20</v>
      </c>
      <c r="C16865" t="s">
        <v>19</v>
      </c>
      <c r="D16865" t="s">
        <v>33</v>
      </c>
      <c r="E16865" t="s">
        <v>533</v>
      </c>
    </row>
    <row r="16866" spans="1:5" x14ac:dyDescent="0.25">
      <c r="A16866" t="s">
        <v>17094</v>
      </c>
      <c r="B16866" t="s">
        <v>20</v>
      </c>
      <c r="C16866" t="s">
        <v>21</v>
      </c>
      <c r="D16866" t="s">
        <v>33</v>
      </c>
      <c r="E16866" t="s">
        <v>581</v>
      </c>
    </row>
    <row r="16867" spans="1:5" x14ac:dyDescent="0.25">
      <c r="A16867" t="s">
        <v>17095</v>
      </c>
      <c r="B16867" t="s">
        <v>16</v>
      </c>
      <c r="C16867" t="s">
        <v>17</v>
      </c>
      <c r="D16867" t="s">
        <v>33</v>
      </c>
      <c r="E16867" t="s">
        <v>653</v>
      </c>
    </row>
    <row r="16868" spans="1:5" x14ac:dyDescent="0.25">
      <c r="A16868" t="s">
        <v>10191</v>
      </c>
      <c r="B16868" t="s">
        <v>20</v>
      </c>
      <c r="C16868" t="s">
        <v>19</v>
      </c>
      <c r="D16868" t="s">
        <v>33</v>
      </c>
      <c r="E16868" t="s">
        <v>533</v>
      </c>
    </row>
    <row r="16869" spans="1:5" x14ac:dyDescent="0.25">
      <c r="A16869" t="s">
        <v>23404</v>
      </c>
      <c r="B16869" t="s">
        <v>20</v>
      </c>
      <c r="C16869" t="s">
        <v>19</v>
      </c>
      <c r="D16869" t="s">
        <v>33</v>
      </c>
      <c r="E16869" t="s">
        <v>533</v>
      </c>
    </row>
    <row r="16870" spans="1:5" x14ac:dyDescent="0.25">
      <c r="A16870" t="s">
        <v>28348</v>
      </c>
      <c r="B16870" t="s">
        <v>20</v>
      </c>
      <c r="C16870" t="s">
        <v>19</v>
      </c>
      <c r="D16870" t="s">
        <v>33</v>
      </c>
      <c r="E16870" t="s">
        <v>533</v>
      </c>
    </row>
    <row r="16871" spans="1:5" x14ac:dyDescent="0.25">
      <c r="A16871" t="s">
        <v>9579</v>
      </c>
      <c r="B16871" t="s">
        <v>20</v>
      </c>
      <c r="C16871" t="s">
        <v>19</v>
      </c>
      <c r="D16871" t="s">
        <v>33</v>
      </c>
      <c r="E16871" t="s">
        <v>533</v>
      </c>
    </row>
    <row r="16872" spans="1:5" x14ac:dyDescent="0.25">
      <c r="A16872" t="s">
        <v>29060</v>
      </c>
      <c r="B16872" t="s">
        <v>20</v>
      </c>
      <c r="C16872" t="s">
        <v>19</v>
      </c>
      <c r="D16872" t="s">
        <v>33</v>
      </c>
      <c r="E16872" t="s">
        <v>533</v>
      </c>
    </row>
    <row r="16873" spans="1:5" x14ac:dyDescent="0.25">
      <c r="A16873" t="s">
        <v>17101</v>
      </c>
      <c r="B16873" t="s">
        <v>16</v>
      </c>
      <c r="C16873" t="s">
        <v>15</v>
      </c>
      <c r="D16873" t="s">
        <v>33</v>
      </c>
      <c r="E16873" t="s">
        <v>659</v>
      </c>
    </row>
    <row r="16874" spans="1:5" x14ac:dyDescent="0.25">
      <c r="A16874" t="s">
        <v>1645</v>
      </c>
      <c r="B16874" t="s">
        <v>20</v>
      </c>
      <c r="C16874" t="s">
        <v>19</v>
      </c>
      <c r="D16874" t="s">
        <v>33</v>
      </c>
      <c r="E16874" t="s">
        <v>533</v>
      </c>
    </row>
    <row r="16875" spans="1:5" x14ac:dyDescent="0.25">
      <c r="A16875" t="s">
        <v>17102</v>
      </c>
      <c r="B16875" t="s">
        <v>20</v>
      </c>
      <c r="C16875" t="s">
        <v>19</v>
      </c>
      <c r="D16875" t="s">
        <v>33</v>
      </c>
      <c r="E16875" t="s">
        <v>530</v>
      </c>
    </row>
    <row r="16876" spans="1:5" x14ac:dyDescent="0.25">
      <c r="A16876" t="s">
        <v>17105</v>
      </c>
      <c r="B16876" t="s">
        <v>20</v>
      </c>
      <c r="C16876" t="s">
        <v>19</v>
      </c>
      <c r="D16876" t="s">
        <v>33</v>
      </c>
      <c r="E16876" t="s">
        <v>538</v>
      </c>
    </row>
    <row r="16877" spans="1:5" x14ac:dyDescent="0.25">
      <c r="A16877" t="s">
        <v>10179</v>
      </c>
      <c r="B16877" t="s">
        <v>20</v>
      </c>
      <c r="C16877" t="s">
        <v>19</v>
      </c>
      <c r="D16877" t="s">
        <v>33</v>
      </c>
      <c r="E16877" t="s">
        <v>533</v>
      </c>
    </row>
    <row r="16878" spans="1:5" x14ac:dyDescent="0.25">
      <c r="A16878" t="s">
        <v>19778</v>
      </c>
      <c r="B16878" t="s">
        <v>20</v>
      </c>
      <c r="C16878" t="s">
        <v>19</v>
      </c>
      <c r="D16878" t="s">
        <v>33</v>
      </c>
      <c r="E16878" t="s">
        <v>533</v>
      </c>
    </row>
    <row r="16879" spans="1:5" x14ac:dyDescent="0.25">
      <c r="A16879" t="s">
        <v>17107</v>
      </c>
      <c r="B16879" t="s">
        <v>20</v>
      </c>
      <c r="C16879" t="s">
        <v>19</v>
      </c>
      <c r="D16879" t="s">
        <v>33</v>
      </c>
      <c r="E16879" t="s">
        <v>530</v>
      </c>
    </row>
    <row r="16880" spans="1:5" x14ac:dyDescent="0.25">
      <c r="A16880" t="s">
        <v>23402</v>
      </c>
      <c r="B16880" t="s">
        <v>20</v>
      </c>
      <c r="C16880" t="s">
        <v>19</v>
      </c>
      <c r="D16880" t="s">
        <v>33</v>
      </c>
      <c r="E16880" t="s">
        <v>533</v>
      </c>
    </row>
    <row r="16881" spans="1:5" x14ac:dyDescent="0.25">
      <c r="A16881" t="s">
        <v>10189</v>
      </c>
      <c r="B16881" t="s">
        <v>20</v>
      </c>
      <c r="C16881" t="s">
        <v>19</v>
      </c>
      <c r="D16881" t="s">
        <v>33</v>
      </c>
      <c r="E16881" t="s">
        <v>533</v>
      </c>
    </row>
    <row r="16882" spans="1:5" x14ac:dyDescent="0.25">
      <c r="A16882" t="s">
        <v>17110</v>
      </c>
      <c r="B16882" t="s">
        <v>20</v>
      </c>
      <c r="C16882" t="s">
        <v>19</v>
      </c>
      <c r="D16882" t="s">
        <v>33</v>
      </c>
      <c r="E16882" t="s">
        <v>538</v>
      </c>
    </row>
    <row r="16883" spans="1:5" x14ac:dyDescent="0.25">
      <c r="A16883" t="s">
        <v>17111</v>
      </c>
      <c r="B16883" t="s">
        <v>20</v>
      </c>
      <c r="C16883" t="s">
        <v>19</v>
      </c>
      <c r="D16883" t="s">
        <v>33</v>
      </c>
      <c r="E16883" t="s">
        <v>530</v>
      </c>
    </row>
    <row r="16884" spans="1:5" x14ac:dyDescent="0.25">
      <c r="A16884" t="s">
        <v>17112</v>
      </c>
      <c r="B16884" t="s">
        <v>20</v>
      </c>
      <c r="C16884" t="s">
        <v>19</v>
      </c>
      <c r="D16884" t="s">
        <v>33</v>
      </c>
      <c r="E16884" t="s">
        <v>597</v>
      </c>
    </row>
    <row r="16885" spans="1:5" x14ac:dyDescent="0.25">
      <c r="A16885" t="s">
        <v>17113</v>
      </c>
      <c r="B16885" t="s">
        <v>20</v>
      </c>
      <c r="C16885" t="s">
        <v>19</v>
      </c>
      <c r="D16885" t="s">
        <v>33</v>
      </c>
      <c r="E16885" t="s">
        <v>530</v>
      </c>
    </row>
    <row r="16886" spans="1:5" x14ac:dyDescent="0.25">
      <c r="A16886" t="s">
        <v>10275</v>
      </c>
      <c r="B16886" t="s">
        <v>20</v>
      </c>
      <c r="C16886" t="s">
        <v>19</v>
      </c>
      <c r="D16886" t="s">
        <v>33</v>
      </c>
      <c r="E16886" t="s">
        <v>533</v>
      </c>
    </row>
    <row r="16887" spans="1:5" x14ac:dyDescent="0.25">
      <c r="A16887" t="s">
        <v>17115</v>
      </c>
      <c r="B16887" t="s">
        <v>20</v>
      </c>
      <c r="C16887" t="s">
        <v>19</v>
      </c>
      <c r="D16887" t="s">
        <v>33</v>
      </c>
      <c r="E16887" t="s">
        <v>562</v>
      </c>
    </row>
    <row r="16888" spans="1:5" x14ac:dyDescent="0.25">
      <c r="A16888" t="s">
        <v>19686</v>
      </c>
      <c r="B16888" t="s">
        <v>20</v>
      </c>
      <c r="C16888" t="s">
        <v>19</v>
      </c>
      <c r="D16888" t="s">
        <v>33</v>
      </c>
      <c r="E16888" t="s">
        <v>533</v>
      </c>
    </row>
    <row r="16889" spans="1:5" x14ac:dyDescent="0.25">
      <c r="A16889" t="s">
        <v>23400</v>
      </c>
      <c r="B16889" t="s">
        <v>20</v>
      </c>
      <c r="C16889" t="s">
        <v>19</v>
      </c>
      <c r="D16889" t="s">
        <v>33</v>
      </c>
      <c r="E16889" t="s">
        <v>533</v>
      </c>
    </row>
    <row r="16890" spans="1:5" x14ac:dyDescent="0.25">
      <c r="A16890" t="s">
        <v>17118</v>
      </c>
      <c r="B16890" t="s">
        <v>20</v>
      </c>
      <c r="C16890" t="s">
        <v>19</v>
      </c>
      <c r="D16890" t="s">
        <v>33</v>
      </c>
      <c r="E16890" t="s">
        <v>562</v>
      </c>
    </row>
    <row r="16891" spans="1:5" x14ac:dyDescent="0.25">
      <c r="A16891" t="s">
        <v>17119</v>
      </c>
      <c r="B16891" t="s">
        <v>20</v>
      </c>
      <c r="C16891" t="s">
        <v>19</v>
      </c>
      <c r="D16891" t="s">
        <v>33</v>
      </c>
      <c r="E16891" t="s">
        <v>562</v>
      </c>
    </row>
    <row r="16892" spans="1:5" x14ac:dyDescent="0.25">
      <c r="A16892" t="s">
        <v>28787</v>
      </c>
      <c r="B16892" t="s">
        <v>20</v>
      </c>
      <c r="C16892" t="s">
        <v>19</v>
      </c>
      <c r="D16892" t="s">
        <v>33</v>
      </c>
      <c r="E16892" t="s">
        <v>533</v>
      </c>
    </row>
    <row r="16893" spans="1:5" x14ac:dyDescent="0.25">
      <c r="A16893" t="s">
        <v>17121</v>
      </c>
      <c r="B16893" t="s">
        <v>20</v>
      </c>
      <c r="C16893" t="s">
        <v>19</v>
      </c>
      <c r="D16893" t="s">
        <v>33</v>
      </c>
      <c r="E16893" t="s">
        <v>538</v>
      </c>
    </row>
    <row r="16894" spans="1:5" x14ac:dyDescent="0.25">
      <c r="A16894" t="s">
        <v>17122</v>
      </c>
      <c r="B16894" t="s">
        <v>20</v>
      </c>
      <c r="C16894" t="s">
        <v>19</v>
      </c>
      <c r="D16894" t="s">
        <v>33</v>
      </c>
      <c r="E16894" t="s">
        <v>530</v>
      </c>
    </row>
    <row r="16895" spans="1:5" x14ac:dyDescent="0.25">
      <c r="A16895" t="s">
        <v>28937</v>
      </c>
      <c r="B16895" t="s">
        <v>20</v>
      </c>
      <c r="C16895" t="s">
        <v>19</v>
      </c>
      <c r="D16895" t="s">
        <v>33</v>
      </c>
      <c r="E16895" t="s">
        <v>533</v>
      </c>
    </row>
    <row r="16896" spans="1:5" x14ac:dyDescent="0.25">
      <c r="A16896" t="s">
        <v>17124</v>
      </c>
      <c r="B16896" t="s">
        <v>20</v>
      </c>
      <c r="C16896" t="s">
        <v>19</v>
      </c>
      <c r="D16896" t="s">
        <v>33</v>
      </c>
      <c r="E16896" t="s">
        <v>538</v>
      </c>
    </row>
    <row r="16897" spans="1:5" x14ac:dyDescent="0.25">
      <c r="A16897" t="s">
        <v>26346</v>
      </c>
      <c r="B16897" t="s">
        <v>20</v>
      </c>
      <c r="C16897" t="s">
        <v>19</v>
      </c>
      <c r="D16897" t="s">
        <v>33</v>
      </c>
      <c r="E16897" t="s">
        <v>533</v>
      </c>
    </row>
    <row r="16898" spans="1:5" x14ac:dyDescent="0.25">
      <c r="A16898" t="s">
        <v>17126</v>
      </c>
      <c r="B16898" t="s">
        <v>20</v>
      </c>
      <c r="C16898" t="s">
        <v>19</v>
      </c>
      <c r="D16898" t="s">
        <v>33</v>
      </c>
      <c r="E16898" t="s">
        <v>538</v>
      </c>
    </row>
    <row r="16899" spans="1:5" x14ac:dyDescent="0.25">
      <c r="A16899" t="s">
        <v>2487</v>
      </c>
      <c r="B16899" t="s">
        <v>20</v>
      </c>
      <c r="C16899" t="s">
        <v>19</v>
      </c>
      <c r="D16899" t="s">
        <v>33</v>
      </c>
      <c r="E16899" t="s">
        <v>533</v>
      </c>
    </row>
    <row r="16900" spans="1:5" x14ac:dyDescent="0.25">
      <c r="A16900" t="s">
        <v>2583</v>
      </c>
      <c r="B16900" t="s">
        <v>20</v>
      </c>
      <c r="C16900" t="s">
        <v>19</v>
      </c>
      <c r="D16900" t="s">
        <v>33</v>
      </c>
      <c r="E16900" t="s">
        <v>533</v>
      </c>
    </row>
    <row r="16901" spans="1:5" x14ac:dyDescent="0.25">
      <c r="A16901" t="s">
        <v>17129</v>
      </c>
      <c r="B16901" t="s">
        <v>20</v>
      </c>
      <c r="C16901" t="s">
        <v>19</v>
      </c>
      <c r="D16901" t="s">
        <v>33</v>
      </c>
      <c r="E16901" t="s">
        <v>538</v>
      </c>
    </row>
    <row r="16902" spans="1:5" x14ac:dyDescent="0.25">
      <c r="A16902" t="s">
        <v>17130</v>
      </c>
      <c r="B16902" t="s">
        <v>20</v>
      </c>
      <c r="C16902" t="s">
        <v>19</v>
      </c>
      <c r="D16902" t="s">
        <v>33</v>
      </c>
      <c r="E16902" t="s">
        <v>538</v>
      </c>
    </row>
    <row r="16903" spans="1:5" x14ac:dyDescent="0.25">
      <c r="A16903" t="s">
        <v>26465</v>
      </c>
      <c r="B16903" t="s">
        <v>20</v>
      </c>
      <c r="C16903" t="s">
        <v>19</v>
      </c>
      <c r="D16903" t="s">
        <v>33</v>
      </c>
      <c r="E16903" t="s">
        <v>533</v>
      </c>
    </row>
    <row r="16904" spans="1:5" x14ac:dyDescent="0.25">
      <c r="A16904" t="s">
        <v>17132</v>
      </c>
      <c r="B16904" t="s">
        <v>20</v>
      </c>
      <c r="C16904" t="s">
        <v>19</v>
      </c>
      <c r="D16904" t="s">
        <v>33</v>
      </c>
      <c r="E16904" t="s">
        <v>538</v>
      </c>
    </row>
    <row r="16905" spans="1:5" x14ac:dyDescent="0.25">
      <c r="A16905" t="s">
        <v>7536</v>
      </c>
      <c r="B16905" t="s">
        <v>20</v>
      </c>
      <c r="C16905" t="s">
        <v>19</v>
      </c>
      <c r="D16905" t="s">
        <v>33</v>
      </c>
      <c r="E16905" t="s">
        <v>533</v>
      </c>
    </row>
    <row r="16906" spans="1:5" x14ac:dyDescent="0.25">
      <c r="A16906" t="s">
        <v>10184</v>
      </c>
      <c r="B16906" t="s">
        <v>20</v>
      </c>
      <c r="C16906" t="s">
        <v>19</v>
      </c>
      <c r="D16906" t="s">
        <v>33</v>
      </c>
      <c r="E16906" t="s">
        <v>533</v>
      </c>
    </row>
    <row r="16907" spans="1:5" x14ac:dyDescent="0.25">
      <c r="A16907" t="s">
        <v>17135</v>
      </c>
      <c r="B16907" t="s">
        <v>20</v>
      </c>
      <c r="C16907" t="s">
        <v>19</v>
      </c>
      <c r="D16907" t="s">
        <v>33</v>
      </c>
      <c r="E16907" t="s">
        <v>538</v>
      </c>
    </row>
    <row r="16908" spans="1:5" x14ac:dyDescent="0.25">
      <c r="A16908" t="s">
        <v>23397</v>
      </c>
      <c r="B16908" t="s">
        <v>20</v>
      </c>
      <c r="C16908" t="s">
        <v>19</v>
      </c>
      <c r="D16908" t="s">
        <v>33</v>
      </c>
      <c r="E16908" t="s">
        <v>533</v>
      </c>
    </row>
    <row r="16909" spans="1:5" x14ac:dyDescent="0.25">
      <c r="A16909" t="s">
        <v>17136</v>
      </c>
      <c r="B16909" t="s">
        <v>20</v>
      </c>
      <c r="C16909" t="s">
        <v>19</v>
      </c>
      <c r="D16909" t="s">
        <v>33</v>
      </c>
      <c r="E16909" t="s">
        <v>562</v>
      </c>
    </row>
    <row r="16910" spans="1:5" x14ac:dyDescent="0.25">
      <c r="A16910" t="s">
        <v>12963</v>
      </c>
      <c r="B16910" t="s">
        <v>20</v>
      </c>
      <c r="C16910" t="s">
        <v>19</v>
      </c>
      <c r="D16910" t="s">
        <v>33</v>
      </c>
      <c r="E16910" t="s">
        <v>533</v>
      </c>
    </row>
    <row r="16911" spans="1:5" x14ac:dyDescent="0.25">
      <c r="A16911" t="s">
        <v>3675</v>
      </c>
      <c r="B16911" t="s">
        <v>20</v>
      </c>
      <c r="C16911" t="s">
        <v>19</v>
      </c>
      <c r="D16911" t="s">
        <v>33</v>
      </c>
      <c r="E16911" t="s">
        <v>533</v>
      </c>
    </row>
    <row r="16912" spans="1:5" x14ac:dyDescent="0.25">
      <c r="A16912" t="s">
        <v>17140</v>
      </c>
      <c r="B16912" t="s">
        <v>20</v>
      </c>
      <c r="C16912" t="s">
        <v>19</v>
      </c>
      <c r="D16912" t="s">
        <v>33</v>
      </c>
      <c r="E16912" t="s">
        <v>530</v>
      </c>
    </row>
    <row r="16913" spans="1:5" x14ac:dyDescent="0.25">
      <c r="A16913" t="s">
        <v>17141</v>
      </c>
      <c r="B16913" t="s">
        <v>20</v>
      </c>
      <c r="C16913" t="s">
        <v>19</v>
      </c>
      <c r="D16913" t="s">
        <v>33</v>
      </c>
      <c r="E16913" t="s">
        <v>538</v>
      </c>
    </row>
    <row r="16914" spans="1:5" x14ac:dyDescent="0.25">
      <c r="A16914" t="s">
        <v>3681</v>
      </c>
      <c r="B16914" t="s">
        <v>20</v>
      </c>
      <c r="C16914" t="s">
        <v>19</v>
      </c>
      <c r="D16914" t="s">
        <v>33</v>
      </c>
      <c r="E16914" t="s">
        <v>533</v>
      </c>
    </row>
    <row r="16915" spans="1:5" x14ac:dyDescent="0.25">
      <c r="A16915" t="s">
        <v>17143</v>
      </c>
      <c r="B16915" t="s">
        <v>20</v>
      </c>
      <c r="C16915" t="s">
        <v>19</v>
      </c>
      <c r="D16915" t="s">
        <v>33</v>
      </c>
      <c r="E16915" t="s">
        <v>538</v>
      </c>
    </row>
    <row r="16916" spans="1:5" x14ac:dyDescent="0.25">
      <c r="A16916" t="s">
        <v>25737</v>
      </c>
      <c r="B16916" t="s">
        <v>20</v>
      </c>
      <c r="C16916" t="s">
        <v>19</v>
      </c>
      <c r="D16916" t="s">
        <v>33</v>
      </c>
      <c r="E16916" t="s">
        <v>533</v>
      </c>
    </row>
    <row r="16917" spans="1:5" x14ac:dyDescent="0.25">
      <c r="A16917" t="s">
        <v>13267</v>
      </c>
      <c r="B16917" t="s">
        <v>20</v>
      </c>
      <c r="C16917" t="s">
        <v>19</v>
      </c>
      <c r="D16917" t="s">
        <v>33</v>
      </c>
      <c r="E16917" t="s">
        <v>533</v>
      </c>
    </row>
    <row r="16918" spans="1:5" x14ac:dyDescent="0.25">
      <c r="A16918" t="s">
        <v>25733</v>
      </c>
      <c r="B16918" t="s">
        <v>20</v>
      </c>
      <c r="C16918" t="s">
        <v>19</v>
      </c>
      <c r="D16918" t="s">
        <v>33</v>
      </c>
      <c r="E16918" t="s">
        <v>533</v>
      </c>
    </row>
    <row r="16919" spans="1:5" x14ac:dyDescent="0.25">
      <c r="A16919" t="s">
        <v>1681</v>
      </c>
      <c r="B16919" t="s">
        <v>20</v>
      </c>
      <c r="C16919" t="s">
        <v>19</v>
      </c>
      <c r="D16919" t="s">
        <v>33</v>
      </c>
      <c r="E16919" t="s">
        <v>533</v>
      </c>
    </row>
    <row r="16920" spans="1:5" x14ac:dyDescent="0.25">
      <c r="A16920" t="s">
        <v>29065</v>
      </c>
      <c r="B16920" t="s">
        <v>20</v>
      </c>
      <c r="C16920" t="s">
        <v>19</v>
      </c>
      <c r="D16920" t="s">
        <v>33</v>
      </c>
      <c r="E16920" t="s">
        <v>533</v>
      </c>
    </row>
    <row r="16921" spans="1:5" x14ac:dyDescent="0.25">
      <c r="A16921" t="s">
        <v>3388</v>
      </c>
      <c r="B16921" t="s">
        <v>20</v>
      </c>
      <c r="C16921" t="s">
        <v>19</v>
      </c>
      <c r="D16921" t="s">
        <v>33</v>
      </c>
      <c r="E16921" t="s">
        <v>533</v>
      </c>
    </row>
    <row r="16922" spans="1:5" x14ac:dyDescent="0.25">
      <c r="A16922" t="s">
        <v>17150</v>
      </c>
      <c r="B16922" t="s">
        <v>20</v>
      </c>
      <c r="C16922" t="s">
        <v>19</v>
      </c>
      <c r="D16922" t="s">
        <v>33</v>
      </c>
      <c r="E16922" t="s">
        <v>530</v>
      </c>
    </row>
    <row r="16923" spans="1:5" x14ac:dyDescent="0.25">
      <c r="A16923" t="s">
        <v>28172</v>
      </c>
      <c r="B16923" t="s">
        <v>20</v>
      </c>
      <c r="C16923" t="s">
        <v>19</v>
      </c>
      <c r="D16923" t="s">
        <v>33</v>
      </c>
      <c r="E16923" t="s">
        <v>533</v>
      </c>
    </row>
    <row r="16924" spans="1:5" x14ac:dyDescent="0.25">
      <c r="A16924" t="s">
        <v>21058</v>
      </c>
      <c r="B16924" t="s">
        <v>20</v>
      </c>
      <c r="C16924" t="s">
        <v>19</v>
      </c>
      <c r="D16924" t="s">
        <v>33</v>
      </c>
      <c r="E16924" t="s">
        <v>533</v>
      </c>
    </row>
    <row r="16925" spans="1:5" x14ac:dyDescent="0.25">
      <c r="A16925" t="s">
        <v>17153</v>
      </c>
      <c r="B16925" t="s">
        <v>20</v>
      </c>
      <c r="C16925" t="s">
        <v>19</v>
      </c>
      <c r="D16925" t="s">
        <v>33</v>
      </c>
      <c r="E16925" t="s">
        <v>530</v>
      </c>
    </row>
    <row r="16926" spans="1:5" x14ac:dyDescent="0.25">
      <c r="A16926" t="s">
        <v>17154</v>
      </c>
      <c r="B16926" t="s">
        <v>20</v>
      </c>
      <c r="C16926" t="s">
        <v>19</v>
      </c>
      <c r="D16926" t="s">
        <v>33</v>
      </c>
      <c r="E16926" t="s">
        <v>538</v>
      </c>
    </row>
    <row r="16927" spans="1:5" x14ac:dyDescent="0.25">
      <c r="A16927" t="s">
        <v>1684</v>
      </c>
      <c r="B16927" t="s">
        <v>20</v>
      </c>
      <c r="C16927" t="s">
        <v>19</v>
      </c>
      <c r="D16927" t="s">
        <v>33</v>
      </c>
      <c r="E16927" t="s">
        <v>533</v>
      </c>
    </row>
    <row r="16928" spans="1:5" x14ac:dyDescent="0.25">
      <c r="A16928" t="s">
        <v>17156</v>
      </c>
      <c r="B16928" t="s">
        <v>20</v>
      </c>
      <c r="C16928" t="s">
        <v>19</v>
      </c>
      <c r="D16928" t="s">
        <v>33</v>
      </c>
      <c r="E16928" t="s">
        <v>530</v>
      </c>
    </row>
    <row r="16929" spans="1:5" x14ac:dyDescent="0.25">
      <c r="A16929" t="s">
        <v>25888</v>
      </c>
      <c r="B16929" t="s">
        <v>20</v>
      </c>
      <c r="C16929" t="s">
        <v>19</v>
      </c>
      <c r="D16929" t="s">
        <v>33</v>
      </c>
      <c r="E16929" t="s">
        <v>533</v>
      </c>
    </row>
    <row r="16930" spans="1:5" x14ac:dyDescent="0.25">
      <c r="A16930" t="s">
        <v>17158</v>
      </c>
      <c r="B16930" t="s">
        <v>20</v>
      </c>
      <c r="C16930" t="s">
        <v>19</v>
      </c>
      <c r="D16930" t="s">
        <v>33</v>
      </c>
      <c r="E16930" t="s">
        <v>538</v>
      </c>
    </row>
    <row r="16931" spans="1:5" x14ac:dyDescent="0.25">
      <c r="A16931" t="s">
        <v>17159</v>
      </c>
      <c r="B16931" t="s">
        <v>20</v>
      </c>
      <c r="C16931" t="s">
        <v>19</v>
      </c>
      <c r="D16931" t="s">
        <v>33</v>
      </c>
      <c r="E16931" t="s">
        <v>530</v>
      </c>
    </row>
    <row r="16932" spans="1:5" x14ac:dyDescent="0.25">
      <c r="A16932" t="s">
        <v>17160</v>
      </c>
      <c r="B16932" t="s">
        <v>20</v>
      </c>
      <c r="C16932" t="s">
        <v>19</v>
      </c>
      <c r="D16932" t="s">
        <v>33</v>
      </c>
      <c r="E16932" t="s">
        <v>538</v>
      </c>
    </row>
    <row r="16933" spans="1:5" x14ac:dyDescent="0.25">
      <c r="A16933" t="s">
        <v>28171</v>
      </c>
      <c r="B16933" t="s">
        <v>20</v>
      </c>
      <c r="C16933" t="s">
        <v>19</v>
      </c>
      <c r="D16933" t="s">
        <v>33</v>
      </c>
      <c r="E16933" t="s">
        <v>533</v>
      </c>
    </row>
    <row r="16934" spans="1:5" x14ac:dyDescent="0.25">
      <c r="A16934" t="s">
        <v>17162</v>
      </c>
      <c r="B16934" t="s">
        <v>20</v>
      </c>
      <c r="C16934" t="s">
        <v>19</v>
      </c>
      <c r="D16934" t="s">
        <v>33</v>
      </c>
      <c r="E16934" t="s">
        <v>530</v>
      </c>
    </row>
    <row r="16935" spans="1:5" x14ac:dyDescent="0.25">
      <c r="A16935" t="s">
        <v>28170</v>
      </c>
      <c r="B16935" t="s">
        <v>20</v>
      </c>
      <c r="C16935" t="s">
        <v>19</v>
      </c>
      <c r="D16935" t="s">
        <v>33</v>
      </c>
      <c r="E16935" t="s">
        <v>533</v>
      </c>
    </row>
    <row r="16936" spans="1:5" x14ac:dyDescent="0.25">
      <c r="A16936" t="s">
        <v>17164</v>
      </c>
      <c r="B16936" t="s">
        <v>20</v>
      </c>
      <c r="C16936" t="s">
        <v>19</v>
      </c>
      <c r="D16936" t="s">
        <v>33</v>
      </c>
      <c r="E16936" t="s">
        <v>538</v>
      </c>
    </row>
    <row r="16937" spans="1:5" x14ac:dyDescent="0.25">
      <c r="A16937" t="s">
        <v>15313</v>
      </c>
      <c r="B16937" t="s">
        <v>16</v>
      </c>
      <c r="C16937" t="s">
        <v>15</v>
      </c>
      <c r="D16937" t="s">
        <v>33</v>
      </c>
      <c r="E16937" t="s">
        <v>628</v>
      </c>
    </row>
    <row r="16938" spans="1:5" x14ac:dyDescent="0.25">
      <c r="A16938" t="s">
        <v>17166</v>
      </c>
      <c r="B16938" t="s">
        <v>20</v>
      </c>
      <c r="C16938" t="s">
        <v>19</v>
      </c>
      <c r="D16938" t="s">
        <v>33</v>
      </c>
      <c r="E16938" t="s">
        <v>538</v>
      </c>
    </row>
    <row r="16939" spans="1:5" x14ac:dyDescent="0.25">
      <c r="A16939" t="s">
        <v>17167</v>
      </c>
      <c r="B16939" t="s">
        <v>20</v>
      </c>
      <c r="C16939" t="s">
        <v>21</v>
      </c>
      <c r="D16939" t="s">
        <v>33</v>
      </c>
      <c r="E16939" t="s">
        <v>581</v>
      </c>
    </row>
    <row r="16940" spans="1:5" x14ac:dyDescent="0.25">
      <c r="A16940" t="s">
        <v>28475</v>
      </c>
      <c r="B16940" t="s">
        <v>16</v>
      </c>
      <c r="C16940" t="s">
        <v>15</v>
      </c>
      <c r="D16940" t="s">
        <v>33</v>
      </c>
      <c r="E16940" t="s">
        <v>628</v>
      </c>
    </row>
    <row r="16941" spans="1:5" x14ac:dyDescent="0.25">
      <c r="A16941" t="s">
        <v>17169</v>
      </c>
      <c r="B16941" t="s">
        <v>20</v>
      </c>
      <c r="C16941" t="s">
        <v>21</v>
      </c>
      <c r="D16941" t="s">
        <v>33</v>
      </c>
      <c r="E16941" t="s">
        <v>582</v>
      </c>
    </row>
    <row r="16942" spans="1:5" x14ac:dyDescent="0.25">
      <c r="A16942" t="s">
        <v>20655</v>
      </c>
      <c r="B16942" t="s">
        <v>20</v>
      </c>
      <c r="C16942" t="s">
        <v>19</v>
      </c>
      <c r="D16942" t="s">
        <v>33</v>
      </c>
      <c r="E16942" t="s">
        <v>533</v>
      </c>
    </row>
    <row r="16943" spans="1:5" x14ac:dyDescent="0.25">
      <c r="A16943" t="s">
        <v>17171</v>
      </c>
      <c r="B16943" t="s">
        <v>20</v>
      </c>
      <c r="C16943" t="s">
        <v>19</v>
      </c>
      <c r="D16943" t="s">
        <v>33</v>
      </c>
      <c r="E16943" t="s">
        <v>538</v>
      </c>
    </row>
    <row r="16944" spans="1:5" x14ac:dyDescent="0.25">
      <c r="A16944" t="s">
        <v>17172</v>
      </c>
      <c r="B16944" t="s">
        <v>20</v>
      </c>
      <c r="C16944" t="s">
        <v>19</v>
      </c>
      <c r="D16944" t="s">
        <v>33</v>
      </c>
      <c r="E16944" t="s">
        <v>530</v>
      </c>
    </row>
    <row r="16945" spans="1:5" x14ac:dyDescent="0.25">
      <c r="A16945" t="s">
        <v>17173</v>
      </c>
      <c r="B16945" t="s">
        <v>16</v>
      </c>
      <c r="C16945" t="s">
        <v>15</v>
      </c>
      <c r="D16945" t="s">
        <v>33</v>
      </c>
      <c r="E16945" t="s">
        <v>696</v>
      </c>
    </row>
    <row r="16946" spans="1:5" x14ac:dyDescent="0.25">
      <c r="A16946" t="s">
        <v>17174</v>
      </c>
      <c r="B16946" t="s">
        <v>16</v>
      </c>
      <c r="C16946" t="s">
        <v>17</v>
      </c>
      <c r="D16946" t="s">
        <v>33</v>
      </c>
      <c r="E16946" t="s">
        <v>653</v>
      </c>
    </row>
    <row r="16947" spans="1:5" x14ac:dyDescent="0.25">
      <c r="A16947" t="s">
        <v>17175</v>
      </c>
      <c r="B16947" t="s">
        <v>16</v>
      </c>
      <c r="C16947" t="s">
        <v>17</v>
      </c>
      <c r="D16947" t="s">
        <v>33</v>
      </c>
      <c r="E16947" t="s">
        <v>906</v>
      </c>
    </row>
    <row r="16948" spans="1:5" x14ac:dyDescent="0.25">
      <c r="A16948" t="s">
        <v>20778</v>
      </c>
      <c r="B16948" t="s">
        <v>20</v>
      </c>
      <c r="C16948" t="s">
        <v>19</v>
      </c>
      <c r="D16948" t="s">
        <v>33</v>
      </c>
      <c r="E16948" t="s">
        <v>533</v>
      </c>
    </row>
    <row r="16949" spans="1:5" x14ac:dyDescent="0.25">
      <c r="A16949" t="s">
        <v>17176</v>
      </c>
      <c r="B16949" t="s">
        <v>20</v>
      </c>
      <c r="C16949" t="s">
        <v>21</v>
      </c>
      <c r="D16949" t="s">
        <v>33</v>
      </c>
      <c r="E16949" t="s">
        <v>582</v>
      </c>
    </row>
    <row r="16950" spans="1:5" x14ac:dyDescent="0.25">
      <c r="A16950" t="s">
        <v>23827</v>
      </c>
      <c r="B16950" t="s">
        <v>20</v>
      </c>
      <c r="C16950" t="s">
        <v>19</v>
      </c>
      <c r="D16950" t="s">
        <v>33</v>
      </c>
      <c r="E16950" t="s">
        <v>533</v>
      </c>
    </row>
    <row r="16951" spans="1:5" x14ac:dyDescent="0.25">
      <c r="A16951" t="s">
        <v>17179</v>
      </c>
      <c r="B16951" t="s">
        <v>20</v>
      </c>
      <c r="C16951" t="s">
        <v>19</v>
      </c>
      <c r="D16951" t="s">
        <v>33</v>
      </c>
      <c r="E16951" t="s">
        <v>530</v>
      </c>
    </row>
    <row r="16952" spans="1:5" x14ac:dyDescent="0.25">
      <c r="A16952" t="s">
        <v>5310</v>
      </c>
      <c r="B16952" t="s">
        <v>20</v>
      </c>
      <c r="C16952" t="s">
        <v>23</v>
      </c>
      <c r="D16952" t="s">
        <v>33</v>
      </c>
      <c r="E16952" t="s">
        <v>648</v>
      </c>
    </row>
    <row r="16953" spans="1:5" x14ac:dyDescent="0.25">
      <c r="A16953" t="s">
        <v>1920</v>
      </c>
      <c r="B16953" t="s">
        <v>20</v>
      </c>
      <c r="C16953" t="s">
        <v>19</v>
      </c>
      <c r="D16953" t="s">
        <v>33</v>
      </c>
      <c r="E16953" t="s">
        <v>533</v>
      </c>
    </row>
    <row r="16954" spans="1:5" x14ac:dyDescent="0.25">
      <c r="A16954" t="s">
        <v>11349</v>
      </c>
      <c r="B16954" t="s">
        <v>20</v>
      </c>
      <c r="C16954" t="s">
        <v>19</v>
      </c>
      <c r="D16954" t="s">
        <v>33</v>
      </c>
      <c r="E16954" t="s">
        <v>533</v>
      </c>
    </row>
    <row r="16955" spans="1:5" x14ac:dyDescent="0.25">
      <c r="A16955" t="s">
        <v>23823</v>
      </c>
      <c r="B16955" t="s">
        <v>20</v>
      </c>
      <c r="C16955" t="s">
        <v>19</v>
      </c>
      <c r="D16955" t="s">
        <v>33</v>
      </c>
      <c r="E16955" t="s">
        <v>533</v>
      </c>
    </row>
    <row r="16956" spans="1:5" x14ac:dyDescent="0.25">
      <c r="A16956" t="s">
        <v>17184</v>
      </c>
      <c r="B16956" t="s">
        <v>20</v>
      </c>
      <c r="C16956" t="s">
        <v>22</v>
      </c>
      <c r="D16956" t="s">
        <v>33</v>
      </c>
      <c r="E16956" t="s">
        <v>693</v>
      </c>
    </row>
    <row r="16957" spans="1:5" x14ac:dyDescent="0.25">
      <c r="A16957" t="s">
        <v>1921</v>
      </c>
      <c r="B16957" t="s">
        <v>20</v>
      </c>
      <c r="C16957" t="s">
        <v>19</v>
      </c>
      <c r="D16957" t="s">
        <v>33</v>
      </c>
      <c r="E16957" t="s">
        <v>533</v>
      </c>
    </row>
    <row r="16958" spans="1:5" x14ac:dyDescent="0.25">
      <c r="A16958" t="s">
        <v>17186</v>
      </c>
      <c r="B16958" t="s">
        <v>20</v>
      </c>
      <c r="C16958" t="s">
        <v>19</v>
      </c>
      <c r="D16958" t="s">
        <v>33</v>
      </c>
      <c r="E16958" t="s">
        <v>530</v>
      </c>
    </row>
    <row r="16959" spans="1:5" x14ac:dyDescent="0.25">
      <c r="A16959" t="s">
        <v>29474</v>
      </c>
      <c r="B16959" t="s">
        <v>20</v>
      </c>
      <c r="C16959" t="s">
        <v>19</v>
      </c>
      <c r="D16959" t="s">
        <v>65</v>
      </c>
      <c r="E16959" t="s">
        <v>533</v>
      </c>
    </row>
    <row r="16960" spans="1:5" x14ac:dyDescent="0.25">
      <c r="A16960" t="s">
        <v>17573</v>
      </c>
      <c r="B16960" t="s">
        <v>20</v>
      </c>
      <c r="C16960" t="s">
        <v>19</v>
      </c>
      <c r="D16960" t="s">
        <v>33</v>
      </c>
      <c r="E16960" t="s">
        <v>533</v>
      </c>
    </row>
    <row r="16961" spans="1:5" x14ac:dyDescent="0.25">
      <c r="A16961" t="s">
        <v>24674</v>
      </c>
      <c r="B16961" t="s">
        <v>20</v>
      </c>
      <c r="C16961" t="s">
        <v>19</v>
      </c>
      <c r="D16961" t="s">
        <v>33</v>
      </c>
      <c r="E16961" t="s">
        <v>533</v>
      </c>
    </row>
    <row r="16962" spans="1:5" x14ac:dyDescent="0.25">
      <c r="A16962" t="s">
        <v>17190</v>
      </c>
      <c r="B16962" t="s">
        <v>16</v>
      </c>
      <c r="C16962" t="s">
        <v>17</v>
      </c>
      <c r="D16962" t="s">
        <v>33</v>
      </c>
      <c r="E16962" t="s">
        <v>653</v>
      </c>
    </row>
    <row r="16963" spans="1:5" x14ac:dyDescent="0.25">
      <c r="A16963" t="s">
        <v>17191</v>
      </c>
      <c r="B16963" t="s">
        <v>16</v>
      </c>
      <c r="C16963" t="s">
        <v>17</v>
      </c>
      <c r="D16963" t="s">
        <v>33</v>
      </c>
      <c r="E16963" t="s">
        <v>653</v>
      </c>
    </row>
    <row r="16964" spans="1:5" x14ac:dyDescent="0.25">
      <c r="A16964" t="s">
        <v>5212</v>
      </c>
      <c r="B16964" t="s">
        <v>20</v>
      </c>
      <c r="C16964" t="s">
        <v>19</v>
      </c>
      <c r="D16964" t="s">
        <v>33</v>
      </c>
      <c r="E16964" t="s">
        <v>533</v>
      </c>
    </row>
    <row r="16965" spans="1:5" x14ac:dyDescent="0.25">
      <c r="A16965" t="s">
        <v>1676</v>
      </c>
      <c r="B16965" t="s">
        <v>20</v>
      </c>
      <c r="C16965" t="s">
        <v>19</v>
      </c>
      <c r="D16965" t="s">
        <v>33</v>
      </c>
      <c r="E16965" t="s">
        <v>533</v>
      </c>
    </row>
    <row r="16966" spans="1:5" x14ac:dyDescent="0.25">
      <c r="A16966" t="s">
        <v>17194</v>
      </c>
      <c r="B16966" t="s">
        <v>20</v>
      </c>
      <c r="C16966" t="s">
        <v>19</v>
      </c>
      <c r="D16966" t="s">
        <v>33</v>
      </c>
      <c r="E16966" t="s">
        <v>538</v>
      </c>
    </row>
    <row r="16967" spans="1:5" x14ac:dyDescent="0.25">
      <c r="A16967" t="s">
        <v>5027</v>
      </c>
      <c r="B16967" t="s">
        <v>20</v>
      </c>
      <c r="C16967" t="s">
        <v>19</v>
      </c>
      <c r="D16967" t="s">
        <v>33</v>
      </c>
      <c r="E16967" t="s">
        <v>533</v>
      </c>
    </row>
    <row r="16968" spans="1:5" x14ac:dyDescent="0.25">
      <c r="A16968" t="s">
        <v>17196</v>
      </c>
      <c r="B16968" t="s">
        <v>20</v>
      </c>
      <c r="C16968" t="s">
        <v>19</v>
      </c>
      <c r="D16968" t="s">
        <v>33</v>
      </c>
      <c r="E16968" t="s">
        <v>538</v>
      </c>
    </row>
    <row r="16969" spans="1:5" x14ac:dyDescent="0.25">
      <c r="A16969" t="s">
        <v>1677</v>
      </c>
      <c r="B16969" t="s">
        <v>20</v>
      </c>
      <c r="C16969" t="s">
        <v>19</v>
      </c>
      <c r="D16969" t="s">
        <v>33</v>
      </c>
      <c r="E16969" t="s">
        <v>533</v>
      </c>
    </row>
    <row r="16970" spans="1:5" x14ac:dyDescent="0.25">
      <c r="A16970" t="s">
        <v>17198</v>
      </c>
      <c r="B16970" t="s">
        <v>20</v>
      </c>
      <c r="C16970" t="s">
        <v>19</v>
      </c>
      <c r="D16970" t="s">
        <v>33</v>
      </c>
      <c r="E16970" t="s">
        <v>538</v>
      </c>
    </row>
    <row r="16971" spans="1:5" x14ac:dyDescent="0.25">
      <c r="A16971" t="s">
        <v>1913</v>
      </c>
      <c r="B16971" t="s">
        <v>20</v>
      </c>
      <c r="C16971" t="s">
        <v>19</v>
      </c>
      <c r="D16971" t="s">
        <v>33</v>
      </c>
      <c r="E16971" t="s">
        <v>533</v>
      </c>
    </row>
    <row r="16972" spans="1:5" x14ac:dyDescent="0.25">
      <c r="A16972" t="s">
        <v>17200</v>
      </c>
      <c r="B16972" t="s">
        <v>20</v>
      </c>
      <c r="C16972" t="s">
        <v>19</v>
      </c>
      <c r="D16972" t="s">
        <v>33</v>
      </c>
      <c r="E16972" t="s">
        <v>538</v>
      </c>
    </row>
    <row r="16973" spans="1:5" x14ac:dyDescent="0.25">
      <c r="A16973" t="s">
        <v>28949</v>
      </c>
      <c r="B16973" t="s">
        <v>20</v>
      </c>
      <c r="C16973" t="s">
        <v>19</v>
      </c>
      <c r="D16973" t="s">
        <v>33</v>
      </c>
      <c r="E16973" t="s">
        <v>533</v>
      </c>
    </row>
    <row r="16974" spans="1:5" x14ac:dyDescent="0.25">
      <c r="A16974" t="s">
        <v>27513</v>
      </c>
      <c r="B16974" t="s">
        <v>20</v>
      </c>
      <c r="C16974" t="s">
        <v>19</v>
      </c>
      <c r="D16974" t="s">
        <v>33</v>
      </c>
      <c r="E16974" t="s">
        <v>533</v>
      </c>
    </row>
    <row r="16975" spans="1:5" x14ac:dyDescent="0.25">
      <c r="A16975" t="s">
        <v>27511</v>
      </c>
      <c r="B16975" t="s">
        <v>20</v>
      </c>
      <c r="C16975" t="s">
        <v>19</v>
      </c>
      <c r="D16975" t="s">
        <v>33</v>
      </c>
      <c r="E16975" t="s">
        <v>533</v>
      </c>
    </row>
    <row r="16976" spans="1:5" x14ac:dyDescent="0.25">
      <c r="A16976" t="s">
        <v>9558</v>
      </c>
      <c r="B16976" t="s">
        <v>20</v>
      </c>
      <c r="C16976" t="s">
        <v>19</v>
      </c>
      <c r="D16976" t="s">
        <v>33</v>
      </c>
      <c r="E16976" t="s">
        <v>533</v>
      </c>
    </row>
    <row r="16977" spans="1:5" x14ac:dyDescent="0.25">
      <c r="A16977" t="s">
        <v>12786</v>
      </c>
      <c r="B16977" t="s">
        <v>20</v>
      </c>
      <c r="C16977" t="s">
        <v>19</v>
      </c>
      <c r="D16977" t="s">
        <v>33</v>
      </c>
      <c r="E16977" t="s">
        <v>533</v>
      </c>
    </row>
    <row r="16978" spans="1:5" x14ac:dyDescent="0.25">
      <c r="A16978" t="s">
        <v>6615</v>
      </c>
      <c r="B16978" t="s">
        <v>20</v>
      </c>
      <c r="C16978" t="s">
        <v>19</v>
      </c>
      <c r="D16978" t="s">
        <v>33</v>
      </c>
      <c r="E16978" t="s">
        <v>533</v>
      </c>
    </row>
    <row r="16979" spans="1:5" x14ac:dyDescent="0.25">
      <c r="A16979" t="s">
        <v>7597</v>
      </c>
      <c r="B16979" t="s">
        <v>20</v>
      </c>
      <c r="C16979" t="s">
        <v>19</v>
      </c>
      <c r="D16979" t="s">
        <v>33</v>
      </c>
      <c r="E16979" t="s">
        <v>533</v>
      </c>
    </row>
    <row r="16980" spans="1:5" x14ac:dyDescent="0.25">
      <c r="A16980" t="s">
        <v>2455</v>
      </c>
      <c r="B16980" t="s">
        <v>20</v>
      </c>
      <c r="C16980" t="s">
        <v>19</v>
      </c>
      <c r="D16980" t="s">
        <v>33</v>
      </c>
      <c r="E16980" t="s">
        <v>533</v>
      </c>
    </row>
    <row r="16981" spans="1:5" x14ac:dyDescent="0.25">
      <c r="A16981" t="s">
        <v>19505</v>
      </c>
      <c r="B16981" t="s">
        <v>20</v>
      </c>
      <c r="C16981" t="s">
        <v>19</v>
      </c>
      <c r="D16981" t="s">
        <v>33</v>
      </c>
      <c r="E16981" t="s">
        <v>533</v>
      </c>
    </row>
    <row r="16982" spans="1:5" x14ac:dyDescent="0.25">
      <c r="A16982" t="s">
        <v>17210</v>
      </c>
      <c r="B16982" t="s">
        <v>20</v>
      </c>
      <c r="C16982" t="s">
        <v>19</v>
      </c>
      <c r="D16982" t="s">
        <v>33</v>
      </c>
      <c r="E16982" t="s">
        <v>530</v>
      </c>
    </row>
    <row r="16983" spans="1:5" x14ac:dyDescent="0.25">
      <c r="A16983" t="s">
        <v>28948</v>
      </c>
      <c r="B16983" t="s">
        <v>20</v>
      </c>
      <c r="C16983" t="s">
        <v>19</v>
      </c>
      <c r="D16983" t="s">
        <v>33</v>
      </c>
      <c r="E16983" t="s">
        <v>533</v>
      </c>
    </row>
    <row r="16984" spans="1:5" x14ac:dyDescent="0.25">
      <c r="A16984" t="s">
        <v>7102</v>
      </c>
      <c r="B16984" t="s">
        <v>20</v>
      </c>
      <c r="C16984" t="s">
        <v>19</v>
      </c>
      <c r="D16984" t="s">
        <v>33</v>
      </c>
      <c r="E16984" t="s">
        <v>533</v>
      </c>
    </row>
    <row r="16985" spans="1:5" x14ac:dyDescent="0.25">
      <c r="A16985" t="s">
        <v>17213</v>
      </c>
      <c r="B16985" t="s">
        <v>20</v>
      </c>
      <c r="C16985" t="s">
        <v>19</v>
      </c>
      <c r="D16985" t="s">
        <v>33</v>
      </c>
      <c r="E16985" t="s">
        <v>530</v>
      </c>
    </row>
    <row r="16986" spans="1:5" x14ac:dyDescent="0.25">
      <c r="A16986" t="s">
        <v>17214</v>
      </c>
      <c r="B16986" t="s">
        <v>20</v>
      </c>
      <c r="C16986" t="s">
        <v>19</v>
      </c>
      <c r="D16986" t="s">
        <v>33</v>
      </c>
      <c r="E16986" t="s">
        <v>530</v>
      </c>
    </row>
    <row r="16987" spans="1:5" x14ac:dyDescent="0.25">
      <c r="A16987" t="s">
        <v>26238</v>
      </c>
      <c r="B16987" t="s">
        <v>20</v>
      </c>
      <c r="C16987" t="s">
        <v>19</v>
      </c>
      <c r="D16987" t="s">
        <v>33</v>
      </c>
      <c r="E16987" t="s">
        <v>533</v>
      </c>
    </row>
    <row r="16988" spans="1:5" x14ac:dyDescent="0.25">
      <c r="A16988" t="s">
        <v>18285</v>
      </c>
      <c r="B16988" t="s">
        <v>20</v>
      </c>
      <c r="C16988" t="s">
        <v>19</v>
      </c>
      <c r="D16988" t="s">
        <v>33</v>
      </c>
      <c r="E16988" t="s">
        <v>533</v>
      </c>
    </row>
    <row r="16989" spans="1:5" x14ac:dyDescent="0.25">
      <c r="A16989" t="s">
        <v>28709</v>
      </c>
      <c r="B16989" t="s">
        <v>20</v>
      </c>
      <c r="C16989" t="s">
        <v>19</v>
      </c>
      <c r="D16989" t="s">
        <v>33</v>
      </c>
      <c r="E16989" t="s">
        <v>533</v>
      </c>
    </row>
    <row r="16990" spans="1:5" x14ac:dyDescent="0.25">
      <c r="A16990" t="s">
        <v>27306</v>
      </c>
      <c r="B16990" t="s">
        <v>20</v>
      </c>
      <c r="C16990" t="s">
        <v>19</v>
      </c>
      <c r="D16990" t="s">
        <v>33</v>
      </c>
      <c r="E16990" t="s">
        <v>533</v>
      </c>
    </row>
    <row r="16991" spans="1:5" x14ac:dyDescent="0.25">
      <c r="A16991" t="s">
        <v>19228</v>
      </c>
      <c r="B16991" t="s">
        <v>20</v>
      </c>
      <c r="C16991" t="s">
        <v>19</v>
      </c>
      <c r="D16991" t="s">
        <v>33</v>
      </c>
      <c r="E16991" t="s">
        <v>533</v>
      </c>
    </row>
    <row r="16992" spans="1:5" x14ac:dyDescent="0.25">
      <c r="A16992" t="s">
        <v>28707</v>
      </c>
      <c r="B16992" t="s">
        <v>20</v>
      </c>
      <c r="C16992" t="s">
        <v>19</v>
      </c>
      <c r="D16992" t="s">
        <v>33</v>
      </c>
      <c r="E16992" t="s">
        <v>533</v>
      </c>
    </row>
    <row r="16993" spans="1:5" x14ac:dyDescent="0.25">
      <c r="A16993" t="s">
        <v>23941</v>
      </c>
      <c r="B16993" t="s">
        <v>20</v>
      </c>
      <c r="C16993" t="s">
        <v>19</v>
      </c>
      <c r="D16993" t="s">
        <v>33</v>
      </c>
      <c r="E16993" t="s">
        <v>533</v>
      </c>
    </row>
    <row r="16994" spans="1:5" x14ac:dyDescent="0.25">
      <c r="A16994" t="s">
        <v>2733</v>
      </c>
      <c r="B16994" t="s">
        <v>20</v>
      </c>
      <c r="C16994" t="s">
        <v>19</v>
      </c>
      <c r="D16994" t="s">
        <v>33</v>
      </c>
      <c r="E16994" t="s">
        <v>533</v>
      </c>
    </row>
    <row r="16995" spans="1:5" x14ac:dyDescent="0.25">
      <c r="A16995" t="s">
        <v>20398</v>
      </c>
      <c r="B16995" t="s">
        <v>20</v>
      </c>
      <c r="C16995" t="s">
        <v>19</v>
      </c>
      <c r="D16995" t="s">
        <v>33</v>
      </c>
      <c r="E16995" t="s">
        <v>533</v>
      </c>
    </row>
    <row r="16996" spans="1:5" x14ac:dyDescent="0.25">
      <c r="A16996" t="s">
        <v>23898</v>
      </c>
      <c r="B16996" t="s">
        <v>20</v>
      </c>
      <c r="C16996" t="s">
        <v>19</v>
      </c>
      <c r="D16996" t="s">
        <v>33</v>
      </c>
      <c r="E16996" t="s">
        <v>533</v>
      </c>
    </row>
    <row r="16997" spans="1:5" x14ac:dyDescent="0.25">
      <c r="A16997" t="s">
        <v>17225</v>
      </c>
      <c r="B16997" t="s">
        <v>20</v>
      </c>
      <c r="C16997" t="s">
        <v>19</v>
      </c>
      <c r="D16997" t="s">
        <v>33</v>
      </c>
      <c r="E16997" t="s">
        <v>530</v>
      </c>
    </row>
    <row r="16998" spans="1:5" x14ac:dyDescent="0.25">
      <c r="A16998" t="s">
        <v>26536</v>
      </c>
      <c r="B16998" t="s">
        <v>20</v>
      </c>
      <c r="C16998" t="s">
        <v>19</v>
      </c>
      <c r="D16998" t="s">
        <v>33</v>
      </c>
      <c r="E16998" t="s">
        <v>533</v>
      </c>
    </row>
    <row r="16999" spans="1:5" x14ac:dyDescent="0.25">
      <c r="A16999" t="s">
        <v>17226</v>
      </c>
      <c r="B16999" t="s">
        <v>20</v>
      </c>
      <c r="C16999" t="s">
        <v>21</v>
      </c>
      <c r="D16999" t="s">
        <v>33</v>
      </c>
      <c r="E16999" t="s">
        <v>582</v>
      </c>
    </row>
    <row r="17000" spans="1:5" x14ac:dyDescent="0.25">
      <c r="A17000" t="s">
        <v>24742</v>
      </c>
      <c r="B17000" t="s">
        <v>20</v>
      </c>
      <c r="C17000" t="s">
        <v>19</v>
      </c>
      <c r="D17000" t="s">
        <v>33</v>
      </c>
      <c r="E17000" t="s">
        <v>533</v>
      </c>
    </row>
    <row r="17001" spans="1:5" x14ac:dyDescent="0.25">
      <c r="A17001" t="s">
        <v>17229</v>
      </c>
      <c r="B17001" t="s">
        <v>20</v>
      </c>
      <c r="C17001" t="s">
        <v>21</v>
      </c>
      <c r="D17001" t="s">
        <v>33</v>
      </c>
      <c r="E17001" t="s">
        <v>582</v>
      </c>
    </row>
    <row r="17002" spans="1:5" x14ac:dyDescent="0.25">
      <c r="A17002" t="s">
        <v>17230</v>
      </c>
      <c r="B17002" t="s">
        <v>20</v>
      </c>
      <c r="C17002" t="s">
        <v>19</v>
      </c>
      <c r="D17002" t="s">
        <v>33</v>
      </c>
      <c r="E17002" t="s">
        <v>530</v>
      </c>
    </row>
    <row r="17003" spans="1:5" x14ac:dyDescent="0.25">
      <c r="A17003" t="s">
        <v>43756</v>
      </c>
      <c r="B17003" t="s">
        <v>20</v>
      </c>
      <c r="C17003" t="s">
        <v>19</v>
      </c>
      <c r="D17003" t="s">
        <v>65</v>
      </c>
      <c r="E17003" t="s">
        <v>533</v>
      </c>
    </row>
    <row r="17004" spans="1:5" x14ac:dyDescent="0.25">
      <c r="A17004" t="s">
        <v>28786</v>
      </c>
      <c r="B17004" t="s">
        <v>20</v>
      </c>
      <c r="C17004" t="s">
        <v>19</v>
      </c>
      <c r="D17004" t="s">
        <v>33</v>
      </c>
      <c r="E17004" t="s">
        <v>533</v>
      </c>
    </row>
    <row r="17005" spans="1:5" x14ac:dyDescent="0.25">
      <c r="A17005" t="s">
        <v>17234</v>
      </c>
      <c r="B17005" t="s">
        <v>20</v>
      </c>
      <c r="C17005" t="s">
        <v>19</v>
      </c>
      <c r="D17005" t="s">
        <v>33</v>
      </c>
      <c r="E17005" t="s">
        <v>530</v>
      </c>
    </row>
    <row r="17006" spans="1:5" x14ac:dyDescent="0.25">
      <c r="A17006" t="s">
        <v>28936</v>
      </c>
      <c r="B17006" t="s">
        <v>20</v>
      </c>
      <c r="C17006" t="s">
        <v>19</v>
      </c>
      <c r="D17006" t="s">
        <v>33</v>
      </c>
      <c r="E17006" t="s">
        <v>533</v>
      </c>
    </row>
    <row r="17007" spans="1:5" x14ac:dyDescent="0.25">
      <c r="A17007" t="s">
        <v>28296</v>
      </c>
      <c r="B17007" t="s">
        <v>20</v>
      </c>
      <c r="C17007" t="s">
        <v>19</v>
      </c>
      <c r="D17007" t="s">
        <v>33</v>
      </c>
      <c r="E17007" t="s">
        <v>533</v>
      </c>
    </row>
    <row r="17008" spans="1:5" x14ac:dyDescent="0.25">
      <c r="A17008" t="s">
        <v>17235</v>
      </c>
      <c r="B17008" t="s">
        <v>20</v>
      </c>
      <c r="C17008" t="s">
        <v>19</v>
      </c>
      <c r="D17008" t="s">
        <v>33</v>
      </c>
      <c r="E17008" t="s">
        <v>530</v>
      </c>
    </row>
    <row r="17009" spans="1:5" x14ac:dyDescent="0.25">
      <c r="A17009" t="s">
        <v>17237</v>
      </c>
      <c r="B17009" t="s">
        <v>20</v>
      </c>
      <c r="C17009" t="s">
        <v>19</v>
      </c>
      <c r="D17009" t="s">
        <v>33</v>
      </c>
      <c r="E17009" t="s">
        <v>530</v>
      </c>
    </row>
    <row r="17010" spans="1:5" x14ac:dyDescent="0.25">
      <c r="A17010" t="s">
        <v>17238</v>
      </c>
      <c r="B17010" t="s">
        <v>20</v>
      </c>
      <c r="C17010" t="s">
        <v>22</v>
      </c>
      <c r="D17010" t="s">
        <v>33</v>
      </c>
      <c r="E17010" t="s">
        <v>947</v>
      </c>
    </row>
    <row r="17011" spans="1:5" x14ac:dyDescent="0.25">
      <c r="A17011" t="s">
        <v>17240</v>
      </c>
      <c r="B17011" t="s">
        <v>20</v>
      </c>
      <c r="C17011" t="s">
        <v>19</v>
      </c>
      <c r="D17011" t="s">
        <v>33</v>
      </c>
      <c r="E17011" t="s">
        <v>538</v>
      </c>
    </row>
    <row r="17012" spans="1:5" x14ac:dyDescent="0.25">
      <c r="A17012" t="s">
        <v>17241</v>
      </c>
      <c r="B17012" t="s">
        <v>20</v>
      </c>
      <c r="C17012" t="s">
        <v>19</v>
      </c>
      <c r="D17012" t="s">
        <v>33</v>
      </c>
      <c r="E17012" t="s">
        <v>530</v>
      </c>
    </row>
    <row r="17013" spans="1:5" x14ac:dyDescent="0.25">
      <c r="A17013" t="s">
        <v>25220</v>
      </c>
      <c r="B17013" t="s">
        <v>20</v>
      </c>
      <c r="C17013" t="s">
        <v>19</v>
      </c>
      <c r="D17013" t="s">
        <v>33</v>
      </c>
      <c r="E17013" t="s">
        <v>533</v>
      </c>
    </row>
    <row r="17014" spans="1:5" x14ac:dyDescent="0.25">
      <c r="A17014" t="s">
        <v>28785</v>
      </c>
      <c r="B17014" t="s">
        <v>20</v>
      </c>
      <c r="C17014" t="s">
        <v>19</v>
      </c>
      <c r="D17014" t="s">
        <v>33</v>
      </c>
      <c r="E17014" t="s">
        <v>533</v>
      </c>
    </row>
    <row r="17015" spans="1:5" x14ac:dyDescent="0.25">
      <c r="A17015" t="s">
        <v>17243</v>
      </c>
      <c r="B17015" t="s">
        <v>20</v>
      </c>
      <c r="C17015" t="s">
        <v>21</v>
      </c>
      <c r="D17015" t="s">
        <v>33</v>
      </c>
      <c r="E17015" t="s">
        <v>582</v>
      </c>
    </row>
    <row r="17016" spans="1:5" x14ac:dyDescent="0.25">
      <c r="A17016" t="s">
        <v>28935</v>
      </c>
      <c r="B17016" t="s">
        <v>20</v>
      </c>
      <c r="C17016" t="s">
        <v>19</v>
      </c>
      <c r="D17016" t="s">
        <v>33</v>
      </c>
      <c r="E17016" t="s">
        <v>533</v>
      </c>
    </row>
    <row r="17017" spans="1:5" x14ac:dyDescent="0.25">
      <c r="A17017" t="s">
        <v>17245</v>
      </c>
      <c r="B17017" t="s">
        <v>20</v>
      </c>
      <c r="C17017" t="s">
        <v>19</v>
      </c>
      <c r="D17017" t="s">
        <v>33</v>
      </c>
      <c r="E17017" t="s">
        <v>538</v>
      </c>
    </row>
    <row r="17018" spans="1:5" x14ac:dyDescent="0.25">
      <c r="A17018" t="s">
        <v>19988</v>
      </c>
      <c r="B17018" t="s">
        <v>20</v>
      </c>
      <c r="C17018" t="s">
        <v>19</v>
      </c>
      <c r="D17018" t="s">
        <v>33</v>
      </c>
      <c r="E17018" t="s">
        <v>533</v>
      </c>
    </row>
    <row r="17019" spans="1:5" x14ac:dyDescent="0.25">
      <c r="A17019" t="s">
        <v>17247</v>
      </c>
      <c r="B17019" t="s">
        <v>20</v>
      </c>
      <c r="C17019" t="s">
        <v>21</v>
      </c>
      <c r="D17019" t="s">
        <v>33</v>
      </c>
      <c r="E17019" t="s">
        <v>582</v>
      </c>
    </row>
    <row r="17020" spans="1:5" x14ac:dyDescent="0.25">
      <c r="A17020" t="s">
        <v>3888</v>
      </c>
      <c r="B17020" t="s">
        <v>20</v>
      </c>
      <c r="C17020" t="s">
        <v>19</v>
      </c>
      <c r="D17020" t="s">
        <v>33</v>
      </c>
      <c r="E17020" t="s">
        <v>533</v>
      </c>
    </row>
    <row r="17021" spans="1:5" x14ac:dyDescent="0.25">
      <c r="A17021" t="s">
        <v>17249</v>
      </c>
      <c r="B17021" t="s">
        <v>20</v>
      </c>
      <c r="C17021" t="s">
        <v>21</v>
      </c>
      <c r="D17021" t="s">
        <v>33</v>
      </c>
      <c r="E17021" t="s">
        <v>582</v>
      </c>
    </row>
    <row r="17022" spans="1:5" x14ac:dyDescent="0.25">
      <c r="A17022" t="s">
        <v>3891</v>
      </c>
      <c r="B17022" t="s">
        <v>20</v>
      </c>
      <c r="C17022" t="s">
        <v>19</v>
      </c>
      <c r="D17022" t="s">
        <v>33</v>
      </c>
      <c r="E17022" t="s">
        <v>533</v>
      </c>
    </row>
    <row r="17023" spans="1:5" x14ac:dyDescent="0.25">
      <c r="A17023" t="s">
        <v>17250</v>
      </c>
      <c r="B17023" t="s">
        <v>20</v>
      </c>
      <c r="C17023" t="s">
        <v>21</v>
      </c>
      <c r="D17023" t="s">
        <v>33</v>
      </c>
      <c r="E17023" t="s">
        <v>582</v>
      </c>
    </row>
    <row r="17024" spans="1:5" x14ac:dyDescent="0.25">
      <c r="A17024" t="s">
        <v>20761</v>
      </c>
      <c r="B17024" t="s">
        <v>20</v>
      </c>
      <c r="C17024" t="s">
        <v>19</v>
      </c>
      <c r="D17024" t="s">
        <v>33</v>
      </c>
      <c r="E17024" t="s">
        <v>533</v>
      </c>
    </row>
    <row r="17025" spans="1:5" x14ac:dyDescent="0.25">
      <c r="A17025" t="s">
        <v>17253</v>
      </c>
      <c r="B17025" t="s">
        <v>20</v>
      </c>
      <c r="C17025" t="s">
        <v>21</v>
      </c>
      <c r="D17025" t="s">
        <v>33</v>
      </c>
      <c r="E17025" t="s">
        <v>582</v>
      </c>
    </row>
    <row r="17026" spans="1:5" x14ac:dyDescent="0.25">
      <c r="A17026" t="s">
        <v>16670</v>
      </c>
      <c r="B17026" t="s">
        <v>20</v>
      </c>
      <c r="C17026" t="s">
        <v>19</v>
      </c>
      <c r="D17026" t="s">
        <v>65</v>
      </c>
      <c r="E17026" t="s">
        <v>533</v>
      </c>
    </row>
    <row r="17027" spans="1:5" x14ac:dyDescent="0.25">
      <c r="A17027" t="s">
        <v>17255</v>
      </c>
      <c r="B17027" t="s">
        <v>20</v>
      </c>
      <c r="C17027" t="s">
        <v>21</v>
      </c>
      <c r="D17027" t="s">
        <v>33</v>
      </c>
      <c r="E17027" t="s">
        <v>582</v>
      </c>
    </row>
    <row r="17028" spans="1:5" x14ac:dyDescent="0.25">
      <c r="A17028" t="s">
        <v>18354</v>
      </c>
      <c r="B17028" t="s">
        <v>20</v>
      </c>
      <c r="C17028" t="s">
        <v>19</v>
      </c>
      <c r="D17028" t="s">
        <v>65</v>
      </c>
      <c r="E17028" t="s">
        <v>533</v>
      </c>
    </row>
    <row r="17029" spans="1:5" x14ac:dyDescent="0.25">
      <c r="A17029" t="s">
        <v>17257</v>
      </c>
      <c r="B17029" t="s">
        <v>20</v>
      </c>
      <c r="C17029" t="s">
        <v>21</v>
      </c>
      <c r="D17029" t="s">
        <v>33</v>
      </c>
      <c r="E17029" t="s">
        <v>582</v>
      </c>
    </row>
    <row r="17030" spans="1:5" x14ac:dyDescent="0.25">
      <c r="A17030" t="s">
        <v>17138</v>
      </c>
      <c r="B17030" t="s">
        <v>20</v>
      </c>
      <c r="C17030" t="s">
        <v>19</v>
      </c>
      <c r="D17030" t="s">
        <v>65</v>
      </c>
      <c r="E17030" t="s">
        <v>533</v>
      </c>
    </row>
    <row r="17031" spans="1:5" x14ac:dyDescent="0.25">
      <c r="A17031" t="s">
        <v>17259</v>
      </c>
      <c r="B17031" t="s">
        <v>20</v>
      </c>
      <c r="C17031" t="s">
        <v>21</v>
      </c>
      <c r="D17031" t="s">
        <v>33</v>
      </c>
      <c r="E17031" t="s">
        <v>582</v>
      </c>
    </row>
    <row r="17032" spans="1:5" x14ac:dyDescent="0.25">
      <c r="A17032" t="s">
        <v>17261</v>
      </c>
      <c r="B17032" t="s">
        <v>20</v>
      </c>
      <c r="C17032" t="s">
        <v>19</v>
      </c>
      <c r="D17032" t="s">
        <v>33</v>
      </c>
      <c r="E17032" t="s">
        <v>530</v>
      </c>
    </row>
    <row r="17033" spans="1:5" x14ac:dyDescent="0.25">
      <c r="A17033" t="s">
        <v>18353</v>
      </c>
      <c r="B17033" t="s">
        <v>20</v>
      </c>
      <c r="C17033" t="s">
        <v>19</v>
      </c>
      <c r="D17033" t="s">
        <v>65</v>
      </c>
      <c r="E17033" t="s">
        <v>533</v>
      </c>
    </row>
    <row r="17034" spans="1:5" x14ac:dyDescent="0.25">
      <c r="A17034" t="s">
        <v>28552</v>
      </c>
      <c r="B17034" t="s">
        <v>20</v>
      </c>
      <c r="C17034" t="s">
        <v>19</v>
      </c>
      <c r="D17034" t="s">
        <v>33</v>
      </c>
      <c r="E17034" t="s">
        <v>533</v>
      </c>
    </row>
    <row r="17035" spans="1:5" x14ac:dyDescent="0.25">
      <c r="A17035" t="s">
        <v>17263</v>
      </c>
      <c r="B17035" t="s">
        <v>20</v>
      </c>
      <c r="C17035" t="s">
        <v>19</v>
      </c>
      <c r="D17035" t="s">
        <v>33</v>
      </c>
      <c r="E17035" t="s">
        <v>530</v>
      </c>
    </row>
    <row r="17036" spans="1:5" x14ac:dyDescent="0.25">
      <c r="A17036" t="s">
        <v>6260</v>
      </c>
      <c r="B17036" t="s">
        <v>20</v>
      </c>
      <c r="C17036" t="s">
        <v>19</v>
      </c>
      <c r="D17036" t="s">
        <v>33</v>
      </c>
      <c r="E17036" t="s">
        <v>533</v>
      </c>
    </row>
    <row r="17037" spans="1:5" x14ac:dyDescent="0.25">
      <c r="A17037" t="s">
        <v>17265</v>
      </c>
      <c r="B17037" t="s">
        <v>20</v>
      </c>
      <c r="C17037" t="s">
        <v>19</v>
      </c>
      <c r="D17037" t="s">
        <v>33</v>
      </c>
      <c r="E17037" t="s">
        <v>530</v>
      </c>
    </row>
    <row r="17038" spans="1:5" x14ac:dyDescent="0.25">
      <c r="A17038" t="s">
        <v>6303</v>
      </c>
      <c r="B17038" t="s">
        <v>20</v>
      </c>
      <c r="C17038" t="s">
        <v>19</v>
      </c>
      <c r="D17038" t="s">
        <v>33</v>
      </c>
      <c r="E17038" t="s">
        <v>533</v>
      </c>
    </row>
    <row r="17039" spans="1:5" x14ac:dyDescent="0.25">
      <c r="A17039" t="s">
        <v>17267</v>
      </c>
      <c r="B17039" t="s">
        <v>20</v>
      </c>
      <c r="C17039" t="s">
        <v>19</v>
      </c>
      <c r="D17039" t="s">
        <v>33</v>
      </c>
      <c r="E17039" t="s">
        <v>530</v>
      </c>
    </row>
    <row r="17040" spans="1:5" x14ac:dyDescent="0.25">
      <c r="A17040" t="s">
        <v>6257</v>
      </c>
      <c r="B17040" t="s">
        <v>20</v>
      </c>
      <c r="C17040" t="s">
        <v>19</v>
      </c>
      <c r="D17040" t="s">
        <v>33</v>
      </c>
      <c r="E17040" t="s">
        <v>533</v>
      </c>
    </row>
    <row r="17041" spans="1:5" x14ac:dyDescent="0.25">
      <c r="A17041" t="s">
        <v>17269</v>
      </c>
      <c r="B17041" t="s">
        <v>20</v>
      </c>
      <c r="C17041" t="s">
        <v>19</v>
      </c>
      <c r="D17041" t="s">
        <v>33</v>
      </c>
      <c r="E17041" t="s">
        <v>530</v>
      </c>
    </row>
    <row r="17042" spans="1:5" x14ac:dyDescent="0.25">
      <c r="A17042" t="s">
        <v>28550</v>
      </c>
      <c r="B17042" t="s">
        <v>20</v>
      </c>
      <c r="C17042" t="s">
        <v>19</v>
      </c>
      <c r="D17042" t="s">
        <v>33</v>
      </c>
      <c r="E17042" t="s">
        <v>533</v>
      </c>
    </row>
    <row r="17043" spans="1:5" x14ac:dyDescent="0.25">
      <c r="A17043" t="s">
        <v>17271</v>
      </c>
      <c r="B17043" t="s">
        <v>20</v>
      </c>
      <c r="C17043" t="s">
        <v>19</v>
      </c>
      <c r="D17043" t="s">
        <v>33</v>
      </c>
      <c r="E17043" t="s">
        <v>562</v>
      </c>
    </row>
    <row r="17044" spans="1:5" x14ac:dyDescent="0.25">
      <c r="A17044" t="s">
        <v>19631</v>
      </c>
      <c r="B17044" t="s">
        <v>20</v>
      </c>
      <c r="C17044" t="s">
        <v>19</v>
      </c>
      <c r="D17044" t="s">
        <v>33</v>
      </c>
      <c r="E17044" t="s">
        <v>533</v>
      </c>
    </row>
    <row r="17045" spans="1:5" x14ac:dyDescent="0.25">
      <c r="A17045" t="s">
        <v>28989</v>
      </c>
      <c r="B17045" t="s">
        <v>20</v>
      </c>
      <c r="C17045" t="s">
        <v>19</v>
      </c>
      <c r="D17045" t="s">
        <v>33</v>
      </c>
      <c r="E17045" t="s">
        <v>533</v>
      </c>
    </row>
    <row r="17046" spans="1:5" x14ac:dyDescent="0.25">
      <c r="A17046" t="s">
        <v>17273</v>
      </c>
      <c r="B17046" t="s">
        <v>20</v>
      </c>
      <c r="C17046" t="s">
        <v>19</v>
      </c>
      <c r="D17046" t="s">
        <v>33</v>
      </c>
      <c r="E17046" t="s">
        <v>538</v>
      </c>
    </row>
    <row r="17047" spans="1:5" x14ac:dyDescent="0.25">
      <c r="A17047" t="s">
        <v>17275</v>
      </c>
      <c r="B17047" t="s">
        <v>20</v>
      </c>
      <c r="C17047" t="s">
        <v>19</v>
      </c>
      <c r="D17047" t="s">
        <v>33</v>
      </c>
      <c r="E17047" t="s">
        <v>530</v>
      </c>
    </row>
    <row r="17048" spans="1:5" x14ac:dyDescent="0.25">
      <c r="A17048" t="s">
        <v>15878</v>
      </c>
      <c r="B17048" t="s">
        <v>20</v>
      </c>
      <c r="C17048" t="s">
        <v>19</v>
      </c>
      <c r="D17048" t="s">
        <v>33</v>
      </c>
      <c r="E17048" t="s">
        <v>533</v>
      </c>
    </row>
    <row r="17049" spans="1:5" x14ac:dyDescent="0.25">
      <c r="A17049" t="s">
        <v>21449</v>
      </c>
      <c r="B17049" t="s">
        <v>20</v>
      </c>
      <c r="C17049" t="s">
        <v>19</v>
      </c>
      <c r="D17049" t="s">
        <v>33</v>
      </c>
      <c r="E17049" t="s">
        <v>533</v>
      </c>
    </row>
    <row r="17050" spans="1:5" x14ac:dyDescent="0.25">
      <c r="A17050" t="s">
        <v>17278</v>
      </c>
      <c r="B17050" t="s">
        <v>16</v>
      </c>
      <c r="C17050" t="s">
        <v>17</v>
      </c>
      <c r="D17050" t="s">
        <v>33</v>
      </c>
      <c r="E17050" t="s">
        <v>653</v>
      </c>
    </row>
    <row r="17051" spans="1:5" x14ac:dyDescent="0.25">
      <c r="A17051" t="s">
        <v>17279</v>
      </c>
      <c r="B17051" t="s">
        <v>16</v>
      </c>
      <c r="C17051" t="s">
        <v>17</v>
      </c>
      <c r="D17051" t="s">
        <v>33</v>
      </c>
      <c r="E17051" t="s">
        <v>653</v>
      </c>
    </row>
    <row r="17052" spans="1:5" x14ac:dyDescent="0.25">
      <c r="A17052" t="s">
        <v>25810</v>
      </c>
      <c r="B17052" t="s">
        <v>20</v>
      </c>
      <c r="C17052" t="s">
        <v>19</v>
      </c>
      <c r="D17052" t="s">
        <v>33</v>
      </c>
      <c r="E17052" t="s">
        <v>533</v>
      </c>
    </row>
    <row r="17053" spans="1:5" x14ac:dyDescent="0.25">
      <c r="A17053" t="s">
        <v>27681</v>
      </c>
      <c r="B17053" t="s">
        <v>20</v>
      </c>
      <c r="C17053" t="s">
        <v>19</v>
      </c>
      <c r="D17053" t="s">
        <v>33</v>
      </c>
      <c r="E17053" t="s">
        <v>533</v>
      </c>
    </row>
    <row r="17054" spans="1:5" x14ac:dyDescent="0.25">
      <c r="A17054" t="s">
        <v>25808</v>
      </c>
      <c r="B17054" t="s">
        <v>20</v>
      </c>
      <c r="C17054" t="s">
        <v>19</v>
      </c>
      <c r="D17054" t="s">
        <v>33</v>
      </c>
      <c r="E17054" t="s">
        <v>533</v>
      </c>
    </row>
    <row r="17055" spans="1:5" x14ac:dyDescent="0.25">
      <c r="A17055" t="s">
        <v>17283</v>
      </c>
      <c r="B17055" t="s">
        <v>20</v>
      </c>
      <c r="C17055" t="s">
        <v>19</v>
      </c>
      <c r="D17055" t="s">
        <v>33</v>
      </c>
      <c r="E17055" t="s">
        <v>538</v>
      </c>
    </row>
    <row r="17056" spans="1:5" x14ac:dyDescent="0.25">
      <c r="A17056" t="s">
        <v>17284</v>
      </c>
      <c r="B17056" t="s">
        <v>16</v>
      </c>
      <c r="C17056" t="s">
        <v>17</v>
      </c>
      <c r="D17056" t="s">
        <v>33</v>
      </c>
      <c r="E17056" t="s">
        <v>653</v>
      </c>
    </row>
    <row r="17057" spans="1:5" x14ac:dyDescent="0.25">
      <c r="A17057" t="s">
        <v>20229</v>
      </c>
      <c r="B17057" t="s">
        <v>20</v>
      </c>
      <c r="C17057" t="s">
        <v>19</v>
      </c>
      <c r="D17057" t="s">
        <v>33</v>
      </c>
      <c r="E17057" t="s">
        <v>533</v>
      </c>
    </row>
    <row r="17058" spans="1:5" x14ac:dyDescent="0.25">
      <c r="A17058" t="s">
        <v>22156</v>
      </c>
      <c r="B17058" t="s">
        <v>20</v>
      </c>
      <c r="C17058" t="s">
        <v>19</v>
      </c>
      <c r="D17058" t="s">
        <v>33</v>
      </c>
      <c r="E17058" t="s">
        <v>553</v>
      </c>
    </row>
    <row r="17059" spans="1:5" x14ac:dyDescent="0.25">
      <c r="A17059" t="s">
        <v>17290</v>
      </c>
      <c r="B17059" t="s">
        <v>20</v>
      </c>
      <c r="C17059" t="s">
        <v>19</v>
      </c>
      <c r="D17059" t="s">
        <v>65</v>
      </c>
      <c r="E17059" t="s">
        <v>539</v>
      </c>
    </row>
    <row r="17060" spans="1:5" x14ac:dyDescent="0.25">
      <c r="A17060" t="s">
        <v>17287</v>
      </c>
      <c r="B17060" t="s">
        <v>20</v>
      </c>
      <c r="C17060" t="s">
        <v>19</v>
      </c>
      <c r="D17060" t="s">
        <v>65</v>
      </c>
      <c r="E17060" t="s">
        <v>539</v>
      </c>
    </row>
    <row r="17061" spans="1:5" x14ac:dyDescent="0.25">
      <c r="A17061" t="s">
        <v>17288</v>
      </c>
      <c r="B17061" t="s">
        <v>20</v>
      </c>
      <c r="C17061" t="s">
        <v>22</v>
      </c>
      <c r="D17061" t="s">
        <v>33</v>
      </c>
      <c r="E17061" t="s">
        <v>948</v>
      </c>
    </row>
    <row r="17062" spans="1:5" x14ac:dyDescent="0.25">
      <c r="A17062" t="s">
        <v>17289</v>
      </c>
      <c r="B17062" t="s">
        <v>20</v>
      </c>
      <c r="C17062" t="s">
        <v>23</v>
      </c>
      <c r="D17062" t="s">
        <v>33</v>
      </c>
      <c r="E17062" t="s">
        <v>949</v>
      </c>
    </row>
    <row r="17063" spans="1:5" x14ac:dyDescent="0.25">
      <c r="A17063" t="s">
        <v>17291</v>
      </c>
      <c r="B17063" t="s">
        <v>20</v>
      </c>
      <c r="C17063" t="s">
        <v>21</v>
      </c>
      <c r="D17063" t="s">
        <v>33</v>
      </c>
      <c r="E17063" t="s">
        <v>581</v>
      </c>
    </row>
    <row r="17064" spans="1:5" x14ac:dyDescent="0.25">
      <c r="A17064" t="s">
        <v>13274</v>
      </c>
      <c r="B17064" t="s">
        <v>20</v>
      </c>
      <c r="C17064" t="s">
        <v>19</v>
      </c>
      <c r="D17064" t="s">
        <v>33</v>
      </c>
      <c r="E17064" t="s">
        <v>533</v>
      </c>
    </row>
    <row r="17065" spans="1:5" x14ac:dyDescent="0.25">
      <c r="A17065" t="s">
        <v>4956</v>
      </c>
      <c r="B17065" t="s">
        <v>20</v>
      </c>
      <c r="C17065" t="s">
        <v>19</v>
      </c>
      <c r="D17065" t="s">
        <v>33</v>
      </c>
      <c r="E17065" t="s">
        <v>533</v>
      </c>
    </row>
    <row r="17066" spans="1:5" x14ac:dyDescent="0.25">
      <c r="A17066" t="s">
        <v>17294</v>
      </c>
      <c r="B17066" t="s">
        <v>20</v>
      </c>
      <c r="C17066" t="s">
        <v>21</v>
      </c>
      <c r="D17066" t="s">
        <v>33</v>
      </c>
      <c r="E17066" t="s">
        <v>581</v>
      </c>
    </row>
    <row r="17067" spans="1:5" x14ac:dyDescent="0.25">
      <c r="A17067" t="s">
        <v>17295</v>
      </c>
      <c r="B17067" t="s">
        <v>20</v>
      </c>
      <c r="C17067" t="s">
        <v>19</v>
      </c>
      <c r="D17067" t="s">
        <v>33</v>
      </c>
      <c r="E17067" t="s">
        <v>523</v>
      </c>
    </row>
    <row r="17068" spans="1:5" x14ac:dyDescent="0.25">
      <c r="A17068" t="s">
        <v>17296</v>
      </c>
      <c r="B17068" t="s">
        <v>20</v>
      </c>
      <c r="C17068" t="s">
        <v>19</v>
      </c>
      <c r="D17068" t="s">
        <v>33</v>
      </c>
      <c r="E17068" t="s">
        <v>523</v>
      </c>
    </row>
    <row r="17069" spans="1:5" x14ac:dyDescent="0.25">
      <c r="A17069" t="s">
        <v>17297</v>
      </c>
      <c r="B17069" t="s">
        <v>16</v>
      </c>
      <c r="C17069" t="s">
        <v>17</v>
      </c>
      <c r="D17069" t="s">
        <v>33</v>
      </c>
      <c r="E17069" t="s">
        <v>653</v>
      </c>
    </row>
    <row r="17070" spans="1:5" x14ac:dyDescent="0.25">
      <c r="A17070" t="s">
        <v>22341</v>
      </c>
      <c r="B17070" t="s">
        <v>20</v>
      </c>
      <c r="C17070" t="s">
        <v>19</v>
      </c>
      <c r="D17070" t="s">
        <v>33</v>
      </c>
      <c r="E17070" t="s">
        <v>533</v>
      </c>
    </row>
    <row r="17071" spans="1:5" x14ac:dyDescent="0.25">
      <c r="A17071" t="s">
        <v>17299</v>
      </c>
      <c r="B17071" t="s">
        <v>20</v>
      </c>
      <c r="C17071" t="s">
        <v>19</v>
      </c>
      <c r="D17071" t="s">
        <v>33</v>
      </c>
      <c r="E17071" t="s">
        <v>538</v>
      </c>
    </row>
    <row r="17072" spans="1:5" x14ac:dyDescent="0.25">
      <c r="A17072" t="s">
        <v>17300</v>
      </c>
      <c r="B17072" t="s">
        <v>20</v>
      </c>
      <c r="C17072" t="s">
        <v>19</v>
      </c>
      <c r="D17072" t="s">
        <v>33</v>
      </c>
      <c r="E17072" t="s">
        <v>530</v>
      </c>
    </row>
    <row r="17073" spans="1:5" x14ac:dyDescent="0.25">
      <c r="A17073" t="s">
        <v>21217</v>
      </c>
      <c r="B17073" t="s">
        <v>20</v>
      </c>
      <c r="C17073" t="s">
        <v>19</v>
      </c>
      <c r="D17073" t="s">
        <v>33</v>
      </c>
      <c r="E17073" t="s">
        <v>533</v>
      </c>
    </row>
    <row r="17074" spans="1:5" x14ac:dyDescent="0.25">
      <c r="A17074" t="s">
        <v>17301</v>
      </c>
      <c r="B17074" t="s">
        <v>20</v>
      </c>
      <c r="C17074" t="s">
        <v>19</v>
      </c>
      <c r="D17074" t="s">
        <v>33</v>
      </c>
      <c r="E17074" t="s">
        <v>530</v>
      </c>
    </row>
    <row r="17075" spans="1:5" x14ac:dyDescent="0.25">
      <c r="A17075" t="s">
        <v>17303</v>
      </c>
      <c r="B17075" t="s">
        <v>20</v>
      </c>
      <c r="C17075" t="s">
        <v>19</v>
      </c>
      <c r="D17075" t="s">
        <v>33</v>
      </c>
      <c r="E17075" t="s">
        <v>530</v>
      </c>
    </row>
    <row r="17076" spans="1:5" x14ac:dyDescent="0.25">
      <c r="A17076" t="s">
        <v>22056</v>
      </c>
      <c r="B17076" t="s">
        <v>20</v>
      </c>
      <c r="C17076" t="s">
        <v>19</v>
      </c>
      <c r="D17076" t="s">
        <v>33</v>
      </c>
      <c r="E17076" t="s">
        <v>533</v>
      </c>
    </row>
    <row r="17077" spans="1:5" x14ac:dyDescent="0.25">
      <c r="A17077" t="s">
        <v>8204</v>
      </c>
      <c r="B17077" t="s">
        <v>20</v>
      </c>
      <c r="C17077" t="s">
        <v>19</v>
      </c>
      <c r="D17077" t="s">
        <v>33</v>
      </c>
      <c r="E17077" t="s">
        <v>533</v>
      </c>
    </row>
    <row r="17078" spans="1:5" x14ac:dyDescent="0.25">
      <c r="A17078" t="s">
        <v>17306</v>
      </c>
      <c r="B17078" t="s">
        <v>20</v>
      </c>
      <c r="C17078" t="s">
        <v>19</v>
      </c>
      <c r="D17078" t="s">
        <v>33</v>
      </c>
      <c r="E17078" t="s">
        <v>530</v>
      </c>
    </row>
    <row r="17079" spans="1:5" x14ac:dyDescent="0.25">
      <c r="A17079" t="s">
        <v>17307</v>
      </c>
      <c r="B17079" t="s">
        <v>16</v>
      </c>
      <c r="C17079" t="s">
        <v>17</v>
      </c>
      <c r="D17079" t="s">
        <v>33</v>
      </c>
      <c r="E17079" t="s">
        <v>653</v>
      </c>
    </row>
    <row r="17080" spans="1:5" x14ac:dyDescent="0.25">
      <c r="A17080" t="s">
        <v>17309</v>
      </c>
      <c r="B17080" t="s">
        <v>20</v>
      </c>
      <c r="C17080" t="s">
        <v>19</v>
      </c>
      <c r="D17080" t="s">
        <v>33</v>
      </c>
      <c r="E17080" t="s">
        <v>538</v>
      </c>
    </row>
    <row r="17081" spans="1:5" x14ac:dyDescent="0.25">
      <c r="A17081" t="s">
        <v>17310</v>
      </c>
      <c r="B17081" t="s">
        <v>20</v>
      </c>
      <c r="C17081" t="s">
        <v>19</v>
      </c>
      <c r="D17081" t="s">
        <v>33</v>
      </c>
      <c r="E17081" t="s">
        <v>530</v>
      </c>
    </row>
    <row r="17082" spans="1:5" x14ac:dyDescent="0.25">
      <c r="A17082" t="s">
        <v>24795</v>
      </c>
      <c r="B17082" t="s">
        <v>20</v>
      </c>
      <c r="C17082" t="s">
        <v>22</v>
      </c>
      <c r="D17082" t="s">
        <v>33</v>
      </c>
      <c r="E17082" t="s">
        <v>629</v>
      </c>
    </row>
    <row r="17083" spans="1:5" x14ac:dyDescent="0.25">
      <c r="A17083" t="s">
        <v>17311</v>
      </c>
      <c r="B17083" t="s">
        <v>16</v>
      </c>
      <c r="C17083" t="s">
        <v>17</v>
      </c>
      <c r="D17083" t="s">
        <v>33</v>
      </c>
      <c r="E17083" t="s">
        <v>653</v>
      </c>
    </row>
    <row r="17084" spans="1:5" x14ac:dyDescent="0.25">
      <c r="A17084" t="s">
        <v>21309</v>
      </c>
      <c r="B17084" t="s">
        <v>20</v>
      </c>
      <c r="C17084" t="s">
        <v>19</v>
      </c>
      <c r="D17084" t="s">
        <v>33</v>
      </c>
      <c r="E17084" t="s">
        <v>533</v>
      </c>
    </row>
    <row r="17085" spans="1:5" x14ac:dyDescent="0.25">
      <c r="A17085" t="s">
        <v>17313</v>
      </c>
      <c r="B17085" t="s">
        <v>20</v>
      </c>
      <c r="C17085" t="s">
        <v>19</v>
      </c>
      <c r="D17085" t="s">
        <v>33</v>
      </c>
      <c r="E17085" t="s">
        <v>530</v>
      </c>
    </row>
    <row r="17086" spans="1:5" x14ac:dyDescent="0.25">
      <c r="A17086" t="s">
        <v>23407</v>
      </c>
      <c r="B17086" t="s">
        <v>20</v>
      </c>
      <c r="C17086" t="s">
        <v>19</v>
      </c>
      <c r="D17086" t="s">
        <v>33</v>
      </c>
      <c r="E17086" t="s">
        <v>533</v>
      </c>
    </row>
    <row r="17087" spans="1:5" x14ac:dyDescent="0.25">
      <c r="A17087" t="s">
        <v>19240</v>
      </c>
      <c r="B17087" t="s">
        <v>20</v>
      </c>
      <c r="C17087" t="s">
        <v>19</v>
      </c>
      <c r="D17087" t="s">
        <v>33</v>
      </c>
      <c r="E17087" t="s">
        <v>533</v>
      </c>
    </row>
    <row r="17088" spans="1:5" x14ac:dyDescent="0.25">
      <c r="A17088" t="s">
        <v>17316</v>
      </c>
      <c r="B17088" t="s">
        <v>20</v>
      </c>
      <c r="C17088" t="s">
        <v>19</v>
      </c>
      <c r="D17088" t="s">
        <v>33</v>
      </c>
      <c r="E17088" t="s">
        <v>530</v>
      </c>
    </row>
    <row r="17089" spans="1:5" x14ac:dyDescent="0.25">
      <c r="A17089" t="s">
        <v>25285</v>
      </c>
      <c r="B17089" t="s">
        <v>20</v>
      </c>
      <c r="C17089" t="s">
        <v>19</v>
      </c>
      <c r="D17089" t="s">
        <v>33</v>
      </c>
      <c r="E17089" t="s">
        <v>533</v>
      </c>
    </row>
    <row r="17090" spans="1:5" x14ac:dyDescent="0.25">
      <c r="A17090" t="s">
        <v>17318</v>
      </c>
      <c r="B17090" t="s">
        <v>20</v>
      </c>
      <c r="C17090" t="s">
        <v>19</v>
      </c>
      <c r="D17090" t="s">
        <v>33</v>
      </c>
      <c r="E17090" t="s">
        <v>530</v>
      </c>
    </row>
    <row r="17091" spans="1:5" x14ac:dyDescent="0.25">
      <c r="A17091" t="s">
        <v>7470</v>
      </c>
      <c r="B17091" t="s">
        <v>20</v>
      </c>
      <c r="C17091" t="s">
        <v>19</v>
      </c>
      <c r="D17091" t="s">
        <v>33</v>
      </c>
      <c r="E17091" t="s">
        <v>533</v>
      </c>
    </row>
    <row r="17092" spans="1:5" x14ac:dyDescent="0.25">
      <c r="A17092" t="s">
        <v>17320</v>
      </c>
      <c r="B17092" t="s">
        <v>20</v>
      </c>
      <c r="C17092" t="s">
        <v>19</v>
      </c>
      <c r="D17092" t="s">
        <v>33</v>
      </c>
      <c r="E17092" t="s">
        <v>530</v>
      </c>
    </row>
    <row r="17093" spans="1:5" x14ac:dyDescent="0.25">
      <c r="A17093" t="s">
        <v>28606</v>
      </c>
      <c r="B17093" t="s">
        <v>20</v>
      </c>
      <c r="C17093" t="s">
        <v>19</v>
      </c>
      <c r="D17093" t="s">
        <v>33</v>
      </c>
      <c r="E17093" t="s">
        <v>533</v>
      </c>
    </row>
    <row r="17094" spans="1:5" x14ac:dyDescent="0.25">
      <c r="A17094" t="s">
        <v>17322</v>
      </c>
      <c r="B17094" t="s">
        <v>20</v>
      </c>
      <c r="C17094" t="s">
        <v>19</v>
      </c>
      <c r="D17094" t="s">
        <v>33</v>
      </c>
      <c r="E17094" t="s">
        <v>530</v>
      </c>
    </row>
    <row r="17095" spans="1:5" x14ac:dyDescent="0.25">
      <c r="A17095" t="s">
        <v>26303</v>
      </c>
      <c r="B17095" t="s">
        <v>20</v>
      </c>
      <c r="C17095" t="s">
        <v>19</v>
      </c>
      <c r="D17095" t="s">
        <v>33</v>
      </c>
      <c r="E17095" t="s">
        <v>533</v>
      </c>
    </row>
    <row r="17096" spans="1:5" x14ac:dyDescent="0.25">
      <c r="A17096" t="s">
        <v>17324</v>
      </c>
      <c r="B17096" t="s">
        <v>20</v>
      </c>
      <c r="C17096" t="s">
        <v>19</v>
      </c>
      <c r="D17096" t="s">
        <v>33</v>
      </c>
      <c r="E17096" t="s">
        <v>530</v>
      </c>
    </row>
    <row r="17097" spans="1:5" x14ac:dyDescent="0.25">
      <c r="A17097" t="s">
        <v>1966</v>
      </c>
      <c r="B17097" t="s">
        <v>20</v>
      </c>
      <c r="C17097" t="s">
        <v>19</v>
      </c>
      <c r="D17097" t="s">
        <v>33</v>
      </c>
      <c r="E17097" t="s">
        <v>533</v>
      </c>
    </row>
    <row r="17098" spans="1:5" x14ac:dyDescent="0.25">
      <c r="A17098" t="s">
        <v>17326</v>
      </c>
      <c r="B17098" t="s">
        <v>20</v>
      </c>
      <c r="C17098" t="s">
        <v>19</v>
      </c>
      <c r="D17098" t="s">
        <v>33</v>
      </c>
      <c r="E17098" t="s">
        <v>530</v>
      </c>
    </row>
    <row r="17099" spans="1:5" x14ac:dyDescent="0.25">
      <c r="A17099" t="s">
        <v>9132</v>
      </c>
      <c r="B17099" t="s">
        <v>20</v>
      </c>
      <c r="C17099" t="s">
        <v>19</v>
      </c>
      <c r="D17099" t="s">
        <v>33</v>
      </c>
      <c r="E17099" t="s">
        <v>533</v>
      </c>
    </row>
    <row r="17100" spans="1:5" x14ac:dyDescent="0.25">
      <c r="A17100" t="s">
        <v>17327</v>
      </c>
      <c r="B17100" t="s">
        <v>20</v>
      </c>
      <c r="C17100" t="s">
        <v>19</v>
      </c>
      <c r="D17100" t="s">
        <v>33</v>
      </c>
      <c r="E17100" t="s">
        <v>530</v>
      </c>
    </row>
    <row r="17101" spans="1:5" x14ac:dyDescent="0.25">
      <c r="A17101" t="s">
        <v>17329</v>
      </c>
      <c r="B17101" t="s">
        <v>16</v>
      </c>
      <c r="C17101" t="s">
        <v>17</v>
      </c>
      <c r="D17101" t="s">
        <v>33</v>
      </c>
      <c r="E17101" t="s">
        <v>653</v>
      </c>
    </row>
    <row r="17102" spans="1:5" x14ac:dyDescent="0.25">
      <c r="A17102" t="s">
        <v>17330</v>
      </c>
      <c r="B17102" t="s">
        <v>16</v>
      </c>
      <c r="C17102" t="s">
        <v>17</v>
      </c>
      <c r="D17102" t="s">
        <v>33</v>
      </c>
      <c r="E17102" t="s">
        <v>653</v>
      </c>
    </row>
    <row r="17103" spans="1:5" x14ac:dyDescent="0.25">
      <c r="A17103" t="s">
        <v>17331</v>
      </c>
      <c r="B17103" t="s">
        <v>16</v>
      </c>
      <c r="C17103" t="s">
        <v>17</v>
      </c>
      <c r="D17103" t="s">
        <v>33</v>
      </c>
      <c r="E17103" t="s">
        <v>653</v>
      </c>
    </row>
    <row r="17104" spans="1:5" x14ac:dyDescent="0.25">
      <c r="A17104" t="s">
        <v>22287</v>
      </c>
      <c r="B17104" t="s">
        <v>20</v>
      </c>
      <c r="C17104" t="s">
        <v>19</v>
      </c>
      <c r="D17104" t="s">
        <v>33</v>
      </c>
      <c r="E17104" t="s">
        <v>533</v>
      </c>
    </row>
    <row r="17105" spans="1:5" x14ac:dyDescent="0.25">
      <c r="A17105" t="s">
        <v>17333</v>
      </c>
      <c r="B17105" t="s">
        <v>20</v>
      </c>
      <c r="C17105" t="s">
        <v>19</v>
      </c>
      <c r="D17105" t="s">
        <v>33</v>
      </c>
      <c r="E17105" t="s">
        <v>556</v>
      </c>
    </row>
    <row r="17106" spans="1:5" x14ac:dyDescent="0.25">
      <c r="A17106" t="s">
        <v>28605</v>
      </c>
      <c r="B17106" t="s">
        <v>20</v>
      </c>
      <c r="C17106" t="s">
        <v>19</v>
      </c>
      <c r="D17106" t="s">
        <v>33</v>
      </c>
      <c r="E17106" t="s">
        <v>533</v>
      </c>
    </row>
    <row r="17107" spans="1:5" x14ac:dyDescent="0.25">
      <c r="A17107" t="s">
        <v>28581</v>
      </c>
      <c r="B17107" t="s">
        <v>20</v>
      </c>
      <c r="C17107" t="s">
        <v>19</v>
      </c>
      <c r="D17107" t="s">
        <v>33</v>
      </c>
      <c r="E17107" t="s">
        <v>533</v>
      </c>
    </row>
    <row r="17108" spans="1:5" x14ac:dyDescent="0.25">
      <c r="A17108" t="s">
        <v>26302</v>
      </c>
      <c r="B17108" t="s">
        <v>20</v>
      </c>
      <c r="C17108" t="s">
        <v>19</v>
      </c>
      <c r="D17108" t="s">
        <v>33</v>
      </c>
      <c r="E17108" t="s">
        <v>533</v>
      </c>
    </row>
    <row r="17109" spans="1:5" x14ac:dyDescent="0.25">
      <c r="A17109" t="s">
        <v>26301</v>
      </c>
      <c r="B17109" t="s">
        <v>20</v>
      </c>
      <c r="C17109" t="s">
        <v>19</v>
      </c>
      <c r="D17109" t="s">
        <v>33</v>
      </c>
      <c r="E17109" t="s">
        <v>533</v>
      </c>
    </row>
    <row r="17110" spans="1:5" x14ac:dyDescent="0.25">
      <c r="A17110" t="s">
        <v>28604</v>
      </c>
      <c r="B17110" t="s">
        <v>20</v>
      </c>
      <c r="C17110" t="s">
        <v>19</v>
      </c>
      <c r="D17110" t="s">
        <v>33</v>
      </c>
      <c r="E17110" t="s">
        <v>533</v>
      </c>
    </row>
    <row r="17111" spans="1:5" x14ac:dyDescent="0.25">
      <c r="A17111" t="s">
        <v>7468</v>
      </c>
      <c r="B17111" t="s">
        <v>20</v>
      </c>
      <c r="C17111" t="s">
        <v>19</v>
      </c>
      <c r="D17111" t="s">
        <v>33</v>
      </c>
      <c r="E17111" t="s">
        <v>533</v>
      </c>
    </row>
    <row r="17112" spans="1:5" x14ac:dyDescent="0.25">
      <c r="A17112" t="s">
        <v>11327</v>
      </c>
      <c r="B17112" t="s">
        <v>20</v>
      </c>
      <c r="C17112" t="s">
        <v>19</v>
      </c>
      <c r="D17112" t="s">
        <v>33</v>
      </c>
      <c r="E17112" t="s">
        <v>533</v>
      </c>
    </row>
    <row r="17113" spans="1:5" x14ac:dyDescent="0.25">
      <c r="A17113" t="s">
        <v>11514</v>
      </c>
      <c r="B17113" t="s">
        <v>20</v>
      </c>
      <c r="C17113" t="s">
        <v>19</v>
      </c>
      <c r="D17113" t="s">
        <v>33</v>
      </c>
      <c r="E17113" t="s">
        <v>533</v>
      </c>
    </row>
    <row r="17114" spans="1:5" x14ac:dyDescent="0.25">
      <c r="A17114" t="s">
        <v>21993</v>
      </c>
      <c r="B17114" t="s">
        <v>20</v>
      </c>
      <c r="C17114" t="s">
        <v>19</v>
      </c>
      <c r="D17114" t="s">
        <v>33</v>
      </c>
      <c r="E17114" t="s">
        <v>553</v>
      </c>
    </row>
    <row r="17115" spans="1:5" x14ac:dyDescent="0.25">
      <c r="A17115" t="s">
        <v>23905</v>
      </c>
      <c r="B17115" t="s">
        <v>20</v>
      </c>
      <c r="C17115" t="s">
        <v>19</v>
      </c>
      <c r="D17115" t="s">
        <v>33</v>
      </c>
      <c r="E17115" t="s">
        <v>533</v>
      </c>
    </row>
    <row r="17116" spans="1:5" x14ac:dyDescent="0.25">
      <c r="A17116" t="s">
        <v>17344</v>
      </c>
      <c r="B17116" t="s">
        <v>16</v>
      </c>
      <c r="C17116" t="s">
        <v>15</v>
      </c>
      <c r="D17116" t="s">
        <v>33</v>
      </c>
      <c r="E17116" t="s">
        <v>659</v>
      </c>
    </row>
    <row r="17117" spans="1:5" x14ac:dyDescent="0.25">
      <c r="A17117" t="s">
        <v>23907</v>
      </c>
      <c r="B17117" t="s">
        <v>20</v>
      </c>
      <c r="C17117" t="s">
        <v>19</v>
      </c>
      <c r="D17117" t="s">
        <v>33</v>
      </c>
      <c r="E17117" t="s">
        <v>533</v>
      </c>
    </row>
    <row r="17118" spans="1:5" x14ac:dyDescent="0.25">
      <c r="A17118" t="s">
        <v>17346</v>
      </c>
      <c r="B17118" t="s">
        <v>20</v>
      </c>
      <c r="C17118" t="s">
        <v>21</v>
      </c>
      <c r="D17118" t="s">
        <v>33</v>
      </c>
      <c r="E17118" t="s">
        <v>581</v>
      </c>
    </row>
    <row r="17119" spans="1:5" x14ac:dyDescent="0.25">
      <c r="A17119" t="s">
        <v>17347</v>
      </c>
      <c r="B17119" t="s">
        <v>16</v>
      </c>
      <c r="C17119" t="s">
        <v>15</v>
      </c>
      <c r="D17119" t="s">
        <v>33</v>
      </c>
      <c r="E17119" t="s">
        <v>712</v>
      </c>
    </row>
    <row r="17120" spans="1:5" x14ac:dyDescent="0.25">
      <c r="A17120" t="s">
        <v>17348</v>
      </c>
      <c r="B17120" t="s">
        <v>20</v>
      </c>
      <c r="C17120" t="s">
        <v>19</v>
      </c>
      <c r="D17120" t="s">
        <v>33</v>
      </c>
      <c r="E17120" t="s">
        <v>585</v>
      </c>
    </row>
    <row r="17121" spans="1:5" x14ac:dyDescent="0.25">
      <c r="A17121" t="s">
        <v>17349</v>
      </c>
      <c r="B17121" t="s">
        <v>20</v>
      </c>
      <c r="C17121" t="s">
        <v>21</v>
      </c>
      <c r="D17121" t="s">
        <v>33</v>
      </c>
      <c r="E17121" t="s">
        <v>528</v>
      </c>
    </row>
    <row r="17122" spans="1:5" x14ac:dyDescent="0.25">
      <c r="A17122" t="s">
        <v>28942</v>
      </c>
      <c r="B17122" t="s">
        <v>20</v>
      </c>
      <c r="C17122" t="s">
        <v>19</v>
      </c>
      <c r="D17122" t="s">
        <v>33</v>
      </c>
      <c r="E17122" t="s">
        <v>533</v>
      </c>
    </row>
    <row r="17123" spans="1:5" x14ac:dyDescent="0.25">
      <c r="A17123" t="s">
        <v>17351</v>
      </c>
      <c r="B17123" t="s">
        <v>20</v>
      </c>
      <c r="C17123" t="s">
        <v>19</v>
      </c>
      <c r="D17123" t="s">
        <v>33</v>
      </c>
      <c r="E17123" t="s">
        <v>706</v>
      </c>
    </row>
    <row r="17124" spans="1:5" x14ac:dyDescent="0.25">
      <c r="A17124" t="s">
        <v>17352</v>
      </c>
      <c r="B17124" t="s">
        <v>16</v>
      </c>
      <c r="C17124" t="s">
        <v>15</v>
      </c>
      <c r="D17124" t="s">
        <v>33</v>
      </c>
      <c r="E17124" t="s">
        <v>659</v>
      </c>
    </row>
    <row r="17125" spans="1:5" x14ac:dyDescent="0.25">
      <c r="A17125" t="s">
        <v>9240</v>
      </c>
      <c r="B17125" t="s">
        <v>20</v>
      </c>
      <c r="C17125" t="s">
        <v>19</v>
      </c>
      <c r="D17125" t="s">
        <v>33</v>
      </c>
      <c r="E17125" t="s">
        <v>533</v>
      </c>
    </row>
    <row r="17126" spans="1:5" x14ac:dyDescent="0.25">
      <c r="A17126" t="s">
        <v>17354</v>
      </c>
      <c r="B17126" t="s">
        <v>20</v>
      </c>
      <c r="C17126" t="s">
        <v>19</v>
      </c>
      <c r="D17126" t="s">
        <v>33</v>
      </c>
      <c r="E17126" t="s">
        <v>531</v>
      </c>
    </row>
    <row r="17127" spans="1:5" x14ac:dyDescent="0.25">
      <c r="A17127" t="s">
        <v>17355</v>
      </c>
      <c r="B17127" t="s">
        <v>20</v>
      </c>
      <c r="C17127" t="s">
        <v>19</v>
      </c>
      <c r="D17127" t="s">
        <v>33</v>
      </c>
      <c r="E17127" t="s">
        <v>878</v>
      </c>
    </row>
    <row r="17128" spans="1:5" x14ac:dyDescent="0.25">
      <c r="A17128" t="s">
        <v>17356</v>
      </c>
      <c r="B17128" t="s">
        <v>16</v>
      </c>
      <c r="C17128" t="s">
        <v>15</v>
      </c>
      <c r="D17128" t="s">
        <v>33</v>
      </c>
      <c r="E17128" t="s">
        <v>659</v>
      </c>
    </row>
    <row r="17129" spans="1:5" x14ac:dyDescent="0.25">
      <c r="A17129" t="s">
        <v>21421</v>
      </c>
      <c r="B17129" t="s">
        <v>20</v>
      </c>
      <c r="C17129" t="s">
        <v>19</v>
      </c>
      <c r="D17129" t="s">
        <v>33</v>
      </c>
      <c r="E17129" t="s">
        <v>533</v>
      </c>
    </row>
    <row r="17130" spans="1:5" x14ac:dyDescent="0.25">
      <c r="A17130" t="s">
        <v>17358</v>
      </c>
      <c r="B17130" t="s">
        <v>16</v>
      </c>
      <c r="C17130" t="s">
        <v>15</v>
      </c>
      <c r="D17130" t="s">
        <v>33</v>
      </c>
      <c r="E17130" t="s">
        <v>659</v>
      </c>
    </row>
    <row r="17131" spans="1:5" x14ac:dyDescent="0.25">
      <c r="A17131" t="s">
        <v>3874</v>
      </c>
      <c r="B17131" t="s">
        <v>20</v>
      </c>
      <c r="C17131" t="s">
        <v>19</v>
      </c>
      <c r="D17131" t="s">
        <v>33</v>
      </c>
      <c r="E17131" t="s">
        <v>533</v>
      </c>
    </row>
    <row r="17132" spans="1:5" x14ac:dyDescent="0.25">
      <c r="A17132" t="s">
        <v>17360</v>
      </c>
      <c r="B17132" t="s">
        <v>20</v>
      </c>
      <c r="C17132" t="s">
        <v>19</v>
      </c>
      <c r="D17132" t="s">
        <v>33</v>
      </c>
      <c r="E17132" t="s">
        <v>523</v>
      </c>
    </row>
    <row r="17133" spans="1:5" x14ac:dyDescent="0.25">
      <c r="A17133" t="s">
        <v>17361</v>
      </c>
      <c r="B17133" t="s">
        <v>20</v>
      </c>
      <c r="C17133" t="s">
        <v>21</v>
      </c>
      <c r="D17133" t="s">
        <v>33</v>
      </c>
      <c r="E17133" t="s">
        <v>528</v>
      </c>
    </row>
    <row r="17134" spans="1:5" x14ac:dyDescent="0.25">
      <c r="A17134" t="s">
        <v>17362</v>
      </c>
      <c r="B17134" t="s">
        <v>16</v>
      </c>
      <c r="C17134" t="s">
        <v>15</v>
      </c>
      <c r="D17134" t="s">
        <v>33</v>
      </c>
      <c r="E17134" t="s">
        <v>810</v>
      </c>
    </row>
    <row r="17135" spans="1:5" x14ac:dyDescent="0.25">
      <c r="A17135" t="s">
        <v>21420</v>
      </c>
      <c r="B17135" t="s">
        <v>20</v>
      </c>
      <c r="C17135" t="s">
        <v>19</v>
      </c>
      <c r="D17135" t="s">
        <v>33</v>
      </c>
      <c r="E17135" t="s">
        <v>533</v>
      </c>
    </row>
    <row r="17136" spans="1:5" x14ac:dyDescent="0.25">
      <c r="A17136" t="s">
        <v>17364</v>
      </c>
      <c r="B17136" t="s">
        <v>16</v>
      </c>
      <c r="C17136" t="s">
        <v>15</v>
      </c>
      <c r="D17136" t="s">
        <v>33</v>
      </c>
      <c r="E17136" t="s">
        <v>745</v>
      </c>
    </row>
    <row r="17137" spans="1:5" x14ac:dyDescent="0.25">
      <c r="A17137" t="s">
        <v>17365</v>
      </c>
      <c r="B17137" t="s">
        <v>16</v>
      </c>
      <c r="C17137" t="s">
        <v>17</v>
      </c>
      <c r="D17137" t="s">
        <v>33</v>
      </c>
      <c r="E17137" t="s">
        <v>653</v>
      </c>
    </row>
    <row r="17138" spans="1:5" x14ac:dyDescent="0.25">
      <c r="A17138" t="s">
        <v>17366</v>
      </c>
      <c r="B17138" t="s">
        <v>16</v>
      </c>
      <c r="C17138" t="s">
        <v>15</v>
      </c>
      <c r="D17138" t="s">
        <v>33</v>
      </c>
      <c r="E17138" t="s">
        <v>659</v>
      </c>
    </row>
    <row r="17139" spans="1:5" x14ac:dyDescent="0.25">
      <c r="A17139" t="s">
        <v>25561</v>
      </c>
      <c r="B17139" t="s">
        <v>20</v>
      </c>
      <c r="C17139" t="s">
        <v>19</v>
      </c>
      <c r="D17139" t="s">
        <v>33</v>
      </c>
      <c r="E17139" t="s">
        <v>553</v>
      </c>
    </row>
    <row r="17140" spans="1:5" x14ac:dyDescent="0.25">
      <c r="A17140" t="s">
        <v>17369</v>
      </c>
      <c r="B17140" t="s">
        <v>16</v>
      </c>
      <c r="C17140" t="s">
        <v>15</v>
      </c>
      <c r="D17140" t="s">
        <v>33</v>
      </c>
      <c r="E17140" t="s">
        <v>659</v>
      </c>
    </row>
    <row r="17141" spans="1:5" x14ac:dyDescent="0.25">
      <c r="A17141" t="s">
        <v>19634</v>
      </c>
      <c r="B17141" t="s">
        <v>20</v>
      </c>
      <c r="C17141" t="s">
        <v>19</v>
      </c>
      <c r="D17141" t="s">
        <v>33</v>
      </c>
      <c r="E17141" t="s">
        <v>533</v>
      </c>
    </row>
    <row r="17142" spans="1:5" x14ac:dyDescent="0.25">
      <c r="A17142" t="s">
        <v>12736</v>
      </c>
      <c r="B17142" t="s">
        <v>20</v>
      </c>
      <c r="C17142" t="s">
        <v>19</v>
      </c>
      <c r="D17142" t="s">
        <v>33</v>
      </c>
      <c r="E17142" t="s">
        <v>533</v>
      </c>
    </row>
    <row r="17143" spans="1:5" x14ac:dyDescent="0.25">
      <c r="A17143" t="s">
        <v>17371</v>
      </c>
      <c r="B17143" t="s">
        <v>16</v>
      </c>
      <c r="C17143" t="s">
        <v>15</v>
      </c>
      <c r="D17143" t="s">
        <v>33</v>
      </c>
      <c r="E17143" t="s">
        <v>659</v>
      </c>
    </row>
    <row r="17144" spans="1:5" x14ac:dyDescent="0.25">
      <c r="A17144" t="s">
        <v>43757</v>
      </c>
      <c r="B17144" t="s">
        <v>20</v>
      </c>
      <c r="C17144" t="s">
        <v>19</v>
      </c>
      <c r="D17144" t="s">
        <v>66</v>
      </c>
      <c r="E17144" t="s">
        <v>533</v>
      </c>
    </row>
    <row r="17145" spans="1:5" x14ac:dyDescent="0.25">
      <c r="A17145" t="s">
        <v>17373</v>
      </c>
      <c r="B17145" t="s">
        <v>16</v>
      </c>
      <c r="C17145" t="s">
        <v>15</v>
      </c>
      <c r="D17145" t="s">
        <v>33</v>
      </c>
      <c r="E17145" t="s">
        <v>659</v>
      </c>
    </row>
    <row r="17146" spans="1:5" x14ac:dyDescent="0.25">
      <c r="A17146" t="s">
        <v>17374</v>
      </c>
      <c r="B17146" t="s">
        <v>16</v>
      </c>
      <c r="C17146" t="s">
        <v>15</v>
      </c>
      <c r="D17146" t="s">
        <v>33</v>
      </c>
      <c r="E17146" t="s">
        <v>659</v>
      </c>
    </row>
    <row r="17147" spans="1:5" x14ac:dyDescent="0.25">
      <c r="A17147" t="s">
        <v>43758</v>
      </c>
      <c r="B17147" t="s">
        <v>20</v>
      </c>
      <c r="C17147" t="s">
        <v>19</v>
      </c>
      <c r="D17147" t="s">
        <v>66</v>
      </c>
      <c r="E17147" t="s">
        <v>533</v>
      </c>
    </row>
    <row r="17148" spans="1:5" x14ac:dyDescent="0.25">
      <c r="A17148" t="s">
        <v>17376</v>
      </c>
      <c r="B17148" t="s">
        <v>16</v>
      </c>
      <c r="C17148" t="s">
        <v>15</v>
      </c>
      <c r="D17148" t="s">
        <v>33</v>
      </c>
      <c r="E17148" t="s">
        <v>659</v>
      </c>
    </row>
    <row r="17149" spans="1:5" x14ac:dyDescent="0.25">
      <c r="A17149" t="s">
        <v>43759</v>
      </c>
      <c r="B17149" t="s">
        <v>20</v>
      </c>
      <c r="C17149" t="s">
        <v>19</v>
      </c>
      <c r="D17149" t="s">
        <v>66</v>
      </c>
      <c r="E17149" t="s">
        <v>533</v>
      </c>
    </row>
    <row r="17150" spans="1:5" x14ac:dyDescent="0.25">
      <c r="A17150" t="s">
        <v>17378</v>
      </c>
      <c r="B17150" t="s">
        <v>16</v>
      </c>
      <c r="C17150" t="s">
        <v>15</v>
      </c>
      <c r="D17150" t="s">
        <v>33</v>
      </c>
      <c r="E17150" t="s">
        <v>659</v>
      </c>
    </row>
    <row r="17151" spans="1:5" x14ac:dyDescent="0.25">
      <c r="A17151" t="s">
        <v>20080</v>
      </c>
      <c r="B17151" t="s">
        <v>20</v>
      </c>
      <c r="C17151" t="s">
        <v>19</v>
      </c>
      <c r="D17151" t="s">
        <v>33</v>
      </c>
      <c r="E17151" t="s">
        <v>533</v>
      </c>
    </row>
    <row r="17152" spans="1:5" x14ac:dyDescent="0.25">
      <c r="A17152" t="s">
        <v>17380</v>
      </c>
      <c r="B17152" t="s">
        <v>20</v>
      </c>
      <c r="C17152" t="s">
        <v>19</v>
      </c>
      <c r="D17152" t="s">
        <v>33</v>
      </c>
      <c r="E17152" t="s">
        <v>523</v>
      </c>
    </row>
    <row r="17153" spans="1:5" x14ac:dyDescent="0.25">
      <c r="A17153" t="s">
        <v>13414</v>
      </c>
      <c r="B17153" t="s">
        <v>20</v>
      </c>
      <c r="C17153" t="s">
        <v>19</v>
      </c>
      <c r="D17153" t="s">
        <v>33</v>
      </c>
      <c r="E17153" t="s">
        <v>533</v>
      </c>
    </row>
    <row r="17154" spans="1:5" x14ac:dyDescent="0.25">
      <c r="A17154" t="s">
        <v>17382</v>
      </c>
      <c r="B17154" t="s">
        <v>20</v>
      </c>
      <c r="C17154" t="s">
        <v>19</v>
      </c>
      <c r="D17154" t="s">
        <v>33</v>
      </c>
      <c r="E17154" t="s">
        <v>950</v>
      </c>
    </row>
    <row r="17155" spans="1:5" x14ac:dyDescent="0.25">
      <c r="A17155" t="s">
        <v>17383</v>
      </c>
      <c r="B17155" t="s">
        <v>16</v>
      </c>
      <c r="C17155" t="s">
        <v>15</v>
      </c>
      <c r="D17155" t="s">
        <v>33</v>
      </c>
      <c r="E17155" t="s">
        <v>659</v>
      </c>
    </row>
    <row r="17156" spans="1:5" x14ac:dyDescent="0.25">
      <c r="A17156" t="s">
        <v>13445</v>
      </c>
      <c r="B17156" t="s">
        <v>20</v>
      </c>
      <c r="C17156" t="s">
        <v>19</v>
      </c>
      <c r="D17156" t="s">
        <v>33</v>
      </c>
      <c r="E17156" t="s">
        <v>533</v>
      </c>
    </row>
    <row r="17157" spans="1:5" x14ac:dyDescent="0.25">
      <c r="A17157" t="s">
        <v>8262</v>
      </c>
      <c r="B17157" t="s">
        <v>20</v>
      </c>
      <c r="C17157" t="s">
        <v>19</v>
      </c>
      <c r="D17157" t="s">
        <v>33</v>
      </c>
      <c r="E17157" t="s">
        <v>533</v>
      </c>
    </row>
    <row r="17158" spans="1:5" x14ac:dyDescent="0.25">
      <c r="A17158" t="s">
        <v>17386</v>
      </c>
      <c r="B17158" t="s">
        <v>14</v>
      </c>
      <c r="C17158" t="s">
        <v>14</v>
      </c>
      <c r="D17158" t="s">
        <v>69</v>
      </c>
      <c r="E17158" t="s">
        <v>497</v>
      </c>
    </row>
    <row r="17159" spans="1:5" x14ac:dyDescent="0.25">
      <c r="A17159" t="s">
        <v>17387</v>
      </c>
      <c r="B17159" t="s">
        <v>14</v>
      </c>
      <c r="C17159" t="s">
        <v>14</v>
      </c>
      <c r="D17159" t="s">
        <v>69</v>
      </c>
      <c r="E17159" t="s">
        <v>497</v>
      </c>
    </row>
    <row r="17160" spans="1:5" x14ac:dyDescent="0.25">
      <c r="A17160" t="s">
        <v>17388</v>
      </c>
      <c r="B17160" t="s">
        <v>20</v>
      </c>
      <c r="C17160" t="s">
        <v>21</v>
      </c>
      <c r="D17160" t="s">
        <v>33</v>
      </c>
      <c r="E17160" t="s">
        <v>661</v>
      </c>
    </row>
    <row r="17161" spans="1:5" x14ac:dyDescent="0.25">
      <c r="A17161" t="s">
        <v>17389</v>
      </c>
      <c r="B17161" t="s">
        <v>20</v>
      </c>
      <c r="C17161" t="s">
        <v>19</v>
      </c>
      <c r="D17161" t="s">
        <v>33</v>
      </c>
      <c r="E17161" t="s">
        <v>502</v>
      </c>
    </row>
    <row r="17162" spans="1:5" x14ac:dyDescent="0.25">
      <c r="A17162" t="s">
        <v>43760</v>
      </c>
      <c r="B17162" t="s">
        <v>20</v>
      </c>
      <c r="C17162" t="s">
        <v>25</v>
      </c>
      <c r="D17162" t="s">
        <v>66</v>
      </c>
      <c r="E17162" t="s">
        <v>626</v>
      </c>
    </row>
    <row r="17163" spans="1:5" x14ac:dyDescent="0.25">
      <c r="A17163" t="s">
        <v>17390</v>
      </c>
      <c r="B17163" t="s">
        <v>20</v>
      </c>
      <c r="C17163" t="s">
        <v>21</v>
      </c>
      <c r="D17163" t="s">
        <v>33</v>
      </c>
      <c r="E17163" t="s">
        <v>574</v>
      </c>
    </row>
    <row r="17164" spans="1:5" x14ac:dyDescent="0.25">
      <c r="A17164" t="s">
        <v>17391</v>
      </c>
      <c r="B17164" t="s">
        <v>20</v>
      </c>
      <c r="C17164" t="s">
        <v>21</v>
      </c>
      <c r="D17164" t="s">
        <v>33</v>
      </c>
      <c r="E17164" t="s">
        <v>716</v>
      </c>
    </row>
    <row r="17165" spans="1:5" x14ac:dyDescent="0.25">
      <c r="A17165" t="s">
        <v>17392</v>
      </c>
      <c r="B17165" t="s">
        <v>20</v>
      </c>
      <c r="C17165" t="s">
        <v>19</v>
      </c>
      <c r="D17165" t="s">
        <v>33</v>
      </c>
      <c r="E17165" t="s">
        <v>502</v>
      </c>
    </row>
    <row r="17166" spans="1:5" x14ac:dyDescent="0.25">
      <c r="A17166" t="s">
        <v>17393</v>
      </c>
      <c r="B17166" t="s">
        <v>20</v>
      </c>
      <c r="C17166" t="s">
        <v>19</v>
      </c>
      <c r="D17166" t="s">
        <v>33</v>
      </c>
      <c r="E17166" t="s">
        <v>500</v>
      </c>
    </row>
    <row r="17167" spans="1:5" x14ac:dyDescent="0.25">
      <c r="A17167" t="s">
        <v>17394</v>
      </c>
      <c r="B17167" t="s">
        <v>20</v>
      </c>
      <c r="C17167" t="s">
        <v>21</v>
      </c>
      <c r="D17167" t="s">
        <v>33</v>
      </c>
      <c r="E17167" t="s">
        <v>574</v>
      </c>
    </row>
    <row r="17168" spans="1:5" x14ac:dyDescent="0.25">
      <c r="A17168" t="s">
        <v>17395</v>
      </c>
      <c r="B17168" t="s">
        <v>16</v>
      </c>
      <c r="C17168" t="s">
        <v>17</v>
      </c>
      <c r="D17168" t="s">
        <v>33</v>
      </c>
      <c r="E17168" t="s">
        <v>627</v>
      </c>
    </row>
    <row r="17169" spans="1:5" x14ac:dyDescent="0.25">
      <c r="A17169" t="s">
        <v>17396</v>
      </c>
      <c r="B17169" t="s">
        <v>20</v>
      </c>
      <c r="C17169" t="s">
        <v>19</v>
      </c>
      <c r="D17169" t="s">
        <v>33</v>
      </c>
      <c r="E17169" t="s">
        <v>756</v>
      </c>
    </row>
    <row r="17170" spans="1:5" x14ac:dyDescent="0.25">
      <c r="A17170" t="s">
        <v>17397</v>
      </c>
      <c r="B17170" t="s">
        <v>20</v>
      </c>
      <c r="C17170" t="s">
        <v>19</v>
      </c>
      <c r="D17170" t="s">
        <v>33</v>
      </c>
      <c r="E17170" t="s">
        <v>502</v>
      </c>
    </row>
    <row r="17171" spans="1:5" x14ac:dyDescent="0.25">
      <c r="A17171" t="s">
        <v>17398</v>
      </c>
      <c r="B17171" t="s">
        <v>20</v>
      </c>
      <c r="C17171" t="s">
        <v>19</v>
      </c>
      <c r="D17171" t="s">
        <v>69</v>
      </c>
      <c r="E17171" t="s">
        <v>952</v>
      </c>
    </row>
    <row r="17172" spans="1:5" x14ac:dyDescent="0.25">
      <c r="A17172" t="s">
        <v>17399</v>
      </c>
      <c r="B17172" t="s">
        <v>14</v>
      </c>
      <c r="C17172" t="s">
        <v>14</v>
      </c>
      <c r="D17172" t="s">
        <v>69</v>
      </c>
      <c r="E17172" t="s">
        <v>497</v>
      </c>
    </row>
    <row r="17173" spans="1:5" x14ac:dyDescent="0.25">
      <c r="A17173" t="s">
        <v>17400</v>
      </c>
      <c r="B17173" t="s">
        <v>20</v>
      </c>
      <c r="C17173" t="s">
        <v>19</v>
      </c>
      <c r="D17173" t="s">
        <v>69</v>
      </c>
      <c r="E17173" t="s">
        <v>640</v>
      </c>
    </row>
    <row r="17174" spans="1:5" x14ac:dyDescent="0.25">
      <c r="A17174" t="s">
        <v>23474</v>
      </c>
      <c r="B17174" t="s">
        <v>20</v>
      </c>
      <c r="C17174" t="s">
        <v>19</v>
      </c>
      <c r="D17174" t="s">
        <v>33</v>
      </c>
      <c r="E17174" t="s">
        <v>533</v>
      </c>
    </row>
    <row r="17175" spans="1:5" x14ac:dyDescent="0.25">
      <c r="A17175" t="s">
        <v>23769</v>
      </c>
      <c r="B17175" t="s">
        <v>20</v>
      </c>
      <c r="C17175" t="s">
        <v>19</v>
      </c>
      <c r="D17175" t="s">
        <v>33</v>
      </c>
      <c r="E17175" t="s">
        <v>533</v>
      </c>
    </row>
    <row r="17176" spans="1:5" x14ac:dyDescent="0.25">
      <c r="A17176" t="s">
        <v>19226</v>
      </c>
      <c r="B17176" t="s">
        <v>20</v>
      </c>
      <c r="C17176" t="s">
        <v>19</v>
      </c>
      <c r="D17176" t="s">
        <v>33</v>
      </c>
      <c r="E17176" t="s">
        <v>533</v>
      </c>
    </row>
    <row r="17177" spans="1:5" x14ac:dyDescent="0.25">
      <c r="A17177" t="s">
        <v>19224</v>
      </c>
      <c r="B17177" t="s">
        <v>20</v>
      </c>
      <c r="C17177" t="s">
        <v>19</v>
      </c>
      <c r="D17177" t="s">
        <v>33</v>
      </c>
      <c r="E17177" t="s">
        <v>533</v>
      </c>
    </row>
    <row r="17178" spans="1:5" x14ac:dyDescent="0.25">
      <c r="A17178" t="s">
        <v>29508</v>
      </c>
      <c r="B17178" t="s">
        <v>20</v>
      </c>
      <c r="C17178" t="s">
        <v>19</v>
      </c>
      <c r="D17178" t="s">
        <v>69</v>
      </c>
      <c r="E17178" t="s">
        <v>533</v>
      </c>
    </row>
    <row r="17179" spans="1:5" x14ac:dyDescent="0.25">
      <c r="A17179" t="s">
        <v>24653</v>
      </c>
      <c r="B17179" t="s">
        <v>20</v>
      </c>
      <c r="C17179" t="s">
        <v>19</v>
      </c>
      <c r="D17179" t="s">
        <v>33</v>
      </c>
      <c r="E17179" t="s">
        <v>533</v>
      </c>
    </row>
    <row r="17180" spans="1:5" x14ac:dyDescent="0.25">
      <c r="A17180" t="s">
        <v>27839</v>
      </c>
      <c r="B17180" t="s">
        <v>20</v>
      </c>
      <c r="C17180" t="s">
        <v>19</v>
      </c>
      <c r="D17180" t="s">
        <v>33</v>
      </c>
      <c r="E17180" t="s">
        <v>533</v>
      </c>
    </row>
    <row r="17181" spans="1:5" x14ac:dyDescent="0.25">
      <c r="A17181" t="s">
        <v>7386</v>
      </c>
      <c r="B17181" t="s">
        <v>20</v>
      </c>
      <c r="C17181" t="s">
        <v>19</v>
      </c>
      <c r="D17181" t="s">
        <v>33</v>
      </c>
      <c r="E17181" t="s">
        <v>533</v>
      </c>
    </row>
    <row r="17182" spans="1:5" x14ac:dyDescent="0.25">
      <c r="A17182" t="s">
        <v>17409</v>
      </c>
      <c r="B17182" t="s">
        <v>20</v>
      </c>
      <c r="C17182" t="s">
        <v>19</v>
      </c>
      <c r="D17182" t="s">
        <v>65</v>
      </c>
      <c r="E17182" t="s">
        <v>878</v>
      </c>
    </row>
    <row r="17183" spans="1:5" x14ac:dyDescent="0.25">
      <c r="A17183" t="s">
        <v>7388</v>
      </c>
      <c r="B17183" t="s">
        <v>20</v>
      </c>
      <c r="C17183" t="s">
        <v>19</v>
      </c>
      <c r="D17183" t="s">
        <v>33</v>
      </c>
      <c r="E17183" t="s">
        <v>533</v>
      </c>
    </row>
    <row r="17184" spans="1:5" x14ac:dyDescent="0.25">
      <c r="A17184" t="s">
        <v>17411</v>
      </c>
      <c r="B17184" t="s">
        <v>20</v>
      </c>
      <c r="C17184" t="s">
        <v>19</v>
      </c>
      <c r="D17184" t="s">
        <v>65</v>
      </c>
      <c r="E17184" t="s">
        <v>878</v>
      </c>
    </row>
    <row r="17185" spans="1:5" x14ac:dyDescent="0.25">
      <c r="A17185" t="s">
        <v>8361</v>
      </c>
      <c r="B17185" t="s">
        <v>20</v>
      </c>
      <c r="C17185" t="s">
        <v>19</v>
      </c>
      <c r="D17185" t="s">
        <v>33</v>
      </c>
      <c r="E17185" t="s">
        <v>533</v>
      </c>
    </row>
    <row r="17186" spans="1:5" x14ac:dyDescent="0.25">
      <c r="A17186" t="s">
        <v>11548</v>
      </c>
      <c r="B17186" t="s">
        <v>20</v>
      </c>
      <c r="C17186" t="s">
        <v>19</v>
      </c>
      <c r="D17186" t="s">
        <v>33</v>
      </c>
      <c r="E17186" t="s">
        <v>533</v>
      </c>
    </row>
    <row r="17187" spans="1:5" x14ac:dyDescent="0.25">
      <c r="A17187" t="s">
        <v>17414</v>
      </c>
      <c r="B17187" t="s">
        <v>20</v>
      </c>
      <c r="C17187" t="s">
        <v>19</v>
      </c>
      <c r="D17187" t="s">
        <v>65</v>
      </c>
      <c r="E17187" t="s">
        <v>901</v>
      </c>
    </row>
    <row r="17188" spans="1:5" x14ac:dyDescent="0.25">
      <c r="A17188" t="s">
        <v>14032</v>
      </c>
      <c r="B17188" t="s">
        <v>20</v>
      </c>
      <c r="C17188" t="s">
        <v>19</v>
      </c>
      <c r="D17188" t="s">
        <v>33</v>
      </c>
      <c r="E17188" t="s">
        <v>533</v>
      </c>
    </row>
    <row r="17189" spans="1:5" x14ac:dyDescent="0.25">
      <c r="A17189" t="s">
        <v>17416</v>
      </c>
      <c r="B17189" t="s">
        <v>20</v>
      </c>
      <c r="C17189" t="s">
        <v>19</v>
      </c>
      <c r="D17189" t="s">
        <v>33</v>
      </c>
      <c r="E17189" t="s">
        <v>562</v>
      </c>
    </row>
    <row r="17190" spans="1:5" x14ac:dyDescent="0.25">
      <c r="A17190" t="s">
        <v>7261</v>
      </c>
      <c r="B17190" t="s">
        <v>20</v>
      </c>
      <c r="C17190" t="s">
        <v>19</v>
      </c>
      <c r="D17190" t="s">
        <v>33</v>
      </c>
      <c r="E17190" t="s">
        <v>533</v>
      </c>
    </row>
    <row r="17191" spans="1:5" x14ac:dyDescent="0.25">
      <c r="A17191" t="s">
        <v>28386</v>
      </c>
      <c r="B17191" t="s">
        <v>20</v>
      </c>
      <c r="C17191" t="s">
        <v>19</v>
      </c>
      <c r="D17191" t="s">
        <v>33</v>
      </c>
      <c r="E17191" t="s">
        <v>533</v>
      </c>
    </row>
    <row r="17192" spans="1:5" x14ac:dyDescent="0.25">
      <c r="A17192" t="s">
        <v>17419</v>
      </c>
      <c r="B17192" t="s">
        <v>20</v>
      </c>
      <c r="C17192" t="s">
        <v>21</v>
      </c>
      <c r="D17192" t="s">
        <v>33</v>
      </c>
      <c r="E17192" t="s">
        <v>581</v>
      </c>
    </row>
    <row r="17193" spans="1:5" x14ac:dyDescent="0.25">
      <c r="A17193" t="s">
        <v>17420</v>
      </c>
      <c r="B17193" t="s">
        <v>20</v>
      </c>
      <c r="C17193" t="s">
        <v>23</v>
      </c>
      <c r="D17193" t="s">
        <v>33</v>
      </c>
      <c r="E17193" t="s">
        <v>644</v>
      </c>
    </row>
    <row r="17194" spans="1:5" x14ac:dyDescent="0.25">
      <c r="A17194" t="s">
        <v>17421</v>
      </c>
      <c r="B17194" t="s">
        <v>20</v>
      </c>
      <c r="C17194" t="s">
        <v>19</v>
      </c>
      <c r="D17194" t="s">
        <v>33</v>
      </c>
      <c r="E17194" t="s">
        <v>539</v>
      </c>
    </row>
    <row r="17195" spans="1:5" x14ac:dyDescent="0.25">
      <c r="A17195" t="s">
        <v>17422</v>
      </c>
      <c r="B17195" t="s">
        <v>20</v>
      </c>
      <c r="C17195" t="s">
        <v>19</v>
      </c>
      <c r="D17195" t="s">
        <v>33</v>
      </c>
      <c r="E17195" t="s">
        <v>538</v>
      </c>
    </row>
    <row r="17196" spans="1:5" x14ac:dyDescent="0.25">
      <c r="A17196" t="s">
        <v>18070</v>
      </c>
      <c r="B17196" t="s">
        <v>20</v>
      </c>
      <c r="C17196" t="s">
        <v>19</v>
      </c>
      <c r="D17196" t="s">
        <v>33</v>
      </c>
      <c r="E17196" t="s">
        <v>533</v>
      </c>
    </row>
    <row r="17197" spans="1:5" x14ac:dyDescent="0.25">
      <c r="A17197" t="s">
        <v>19806</v>
      </c>
      <c r="B17197" t="s">
        <v>20</v>
      </c>
      <c r="C17197" t="s">
        <v>19</v>
      </c>
      <c r="D17197" t="s">
        <v>33</v>
      </c>
      <c r="E17197" t="s">
        <v>533</v>
      </c>
    </row>
    <row r="17198" spans="1:5" x14ac:dyDescent="0.25">
      <c r="A17198" t="s">
        <v>17929</v>
      </c>
      <c r="B17198" t="s">
        <v>20</v>
      </c>
      <c r="C17198" t="s">
        <v>19</v>
      </c>
      <c r="D17198" t="s">
        <v>33</v>
      </c>
      <c r="E17198" t="s">
        <v>533</v>
      </c>
    </row>
    <row r="17199" spans="1:5" x14ac:dyDescent="0.25">
      <c r="A17199" t="s">
        <v>11501</v>
      </c>
      <c r="B17199" t="s">
        <v>20</v>
      </c>
      <c r="C17199" t="s">
        <v>19</v>
      </c>
      <c r="D17199" t="s">
        <v>33</v>
      </c>
      <c r="E17199" t="s">
        <v>533</v>
      </c>
    </row>
    <row r="17200" spans="1:5" x14ac:dyDescent="0.25">
      <c r="A17200" t="s">
        <v>7383</v>
      </c>
      <c r="B17200" t="s">
        <v>20</v>
      </c>
      <c r="C17200" t="s">
        <v>19</v>
      </c>
      <c r="D17200" t="s">
        <v>33</v>
      </c>
      <c r="E17200" t="s">
        <v>533</v>
      </c>
    </row>
    <row r="17201" spans="1:5" x14ac:dyDescent="0.25">
      <c r="A17201" t="s">
        <v>9446</v>
      </c>
      <c r="B17201" t="s">
        <v>20</v>
      </c>
      <c r="C17201" t="s">
        <v>19</v>
      </c>
      <c r="D17201" t="s">
        <v>33</v>
      </c>
      <c r="E17201" t="s">
        <v>533</v>
      </c>
    </row>
    <row r="17202" spans="1:5" x14ac:dyDescent="0.25">
      <c r="A17202" t="s">
        <v>17932</v>
      </c>
      <c r="B17202" t="s">
        <v>20</v>
      </c>
      <c r="C17202" t="s">
        <v>19</v>
      </c>
      <c r="D17202" t="s">
        <v>33</v>
      </c>
      <c r="E17202" t="s">
        <v>533</v>
      </c>
    </row>
    <row r="17203" spans="1:5" x14ac:dyDescent="0.25">
      <c r="A17203" t="s">
        <v>7382</v>
      </c>
      <c r="B17203" t="s">
        <v>20</v>
      </c>
      <c r="C17203" t="s">
        <v>19</v>
      </c>
      <c r="D17203" t="s">
        <v>33</v>
      </c>
      <c r="E17203" t="s">
        <v>533</v>
      </c>
    </row>
    <row r="17204" spans="1:5" x14ac:dyDescent="0.25">
      <c r="A17204" t="s">
        <v>9444</v>
      </c>
      <c r="B17204" t="s">
        <v>20</v>
      </c>
      <c r="C17204" t="s">
        <v>19</v>
      </c>
      <c r="D17204" t="s">
        <v>33</v>
      </c>
      <c r="E17204" t="s">
        <v>533</v>
      </c>
    </row>
    <row r="17205" spans="1:5" x14ac:dyDescent="0.25">
      <c r="A17205" t="s">
        <v>17434</v>
      </c>
      <c r="B17205" t="s">
        <v>20</v>
      </c>
      <c r="C17205" t="s">
        <v>19</v>
      </c>
      <c r="D17205" t="s">
        <v>33</v>
      </c>
      <c r="E17205" t="s">
        <v>538</v>
      </c>
    </row>
    <row r="17206" spans="1:5" x14ac:dyDescent="0.25">
      <c r="A17206" t="s">
        <v>16403</v>
      </c>
      <c r="B17206" t="s">
        <v>20</v>
      </c>
      <c r="C17206" t="s">
        <v>19</v>
      </c>
      <c r="D17206" t="s">
        <v>33</v>
      </c>
      <c r="E17206" t="s">
        <v>533</v>
      </c>
    </row>
    <row r="17207" spans="1:5" x14ac:dyDescent="0.25">
      <c r="A17207" t="s">
        <v>17433</v>
      </c>
      <c r="B17207" t="s">
        <v>20</v>
      </c>
      <c r="C17207" t="s">
        <v>19</v>
      </c>
      <c r="D17207" t="s">
        <v>33</v>
      </c>
      <c r="E17207" t="s">
        <v>538</v>
      </c>
    </row>
    <row r="17208" spans="1:5" x14ac:dyDescent="0.25">
      <c r="A17208" t="s">
        <v>11339</v>
      </c>
      <c r="B17208" t="s">
        <v>20</v>
      </c>
      <c r="C17208" t="s">
        <v>19</v>
      </c>
      <c r="D17208" t="s">
        <v>33</v>
      </c>
      <c r="E17208" t="s">
        <v>533</v>
      </c>
    </row>
    <row r="17209" spans="1:5" x14ac:dyDescent="0.25">
      <c r="A17209" t="s">
        <v>17432</v>
      </c>
      <c r="B17209" t="s">
        <v>20</v>
      </c>
      <c r="C17209" t="s">
        <v>19</v>
      </c>
      <c r="D17209" t="s">
        <v>33</v>
      </c>
      <c r="E17209" t="s">
        <v>538</v>
      </c>
    </row>
    <row r="17210" spans="1:5" x14ac:dyDescent="0.25">
      <c r="A17210" t="s">
        <v>2773</v>
      </c>
      <c r="B17210" t="s">
        <v>20</v>
      </c>
      <c r="C17210" t="s">
        <v>19</v>
      </c>
      <c r="D17210" t="s">
        <v>33</v>
      </c>
      <c r="E17210" t="s">
        <v>533</v>
      </c>
    </row>
    <row r="17211" spans="1:5" x14ac:dyDescent="0.25">
      <c r="A17211" t="s">
        <v>11756</v>
      </c>
      <c r="B17211" t="s">
        <v>16</v>
      </c>
      <c r="C17211" t="s">
        <v>15</v>
      </c>
      <c r="D17211" t="s">
        <v>33</v>
      </c>
      <c r="E17211" t="s">
        <v>628</v>
      </c>
    </row>
    <row r="17212" spans="1:5" x14ac:dyDescent="0.25">
      <c r="A17212" t="s">
        <v>21078</v>
      </c>
      <c r="B17212" t="s">
        <v>20</v>
      </c>
      <c r="C17212" t="s">
        <v>19</v>
      </c>
      <c r="D17212" t="s">
        <v>33</v>
      </c>
      <c r="E17212" t="s">
        <v>533</v>
      </c>
    </row>
    <row r="17213" spans="1:5" x14ac:dyDescent="0.25">
      <c r="A17213" t="s">
        <v>13322</v>
      </c>
      <c r="B17213" t="s">
        <v>20</v>
      </c>
      <c r="C17213" t="s">
        <v>19</v>
      </c>
      <c r="D17213" t="s">
        <v>33</v>
      </c>
      <c r="E17213" t="s">
        <v>533</v>
      </c>
    </row>
    <row r="17214" spans="1:5" x14ac:dyDescent="0.25">
      <c r="A17214" t="s">
        <v>15285</v>
      </c>
      <c r="B17214" t="s">
        <v>20</v>
      </c>
      <c r="C17214" t="s">
        <v>19</v>
      </c>
      <c r="D17214" t="s">
        <v>33</v>
      </c>
      <c r="E17214" t="s">
        <v>533</v>
      </c>
    </row>
    <row r="17215" spans="1:5" x14ac:dyDescent="0.25">
      <c r="A17215" t="s">
        <v>17442</v>
      </c>
      <c r="B17215" t="s">
        <v>20</v>
      </c>
      <c r="C17215" t="s">
        <v>19</v>
      </c>
      <c r="D17215" t="s">
        <v>33</v>
      </c>
      <c r="E17215" t="s">
        <v>523</v>
      </c>
    </row>
    <row r="17216" spans="1:5" x14ac:dyDescent="0.25">
      <c r="A17216" t="s">
        <v>20340</v>
      </c>
      <c r="B17216" t="s">
        <v>20</v>
      </c>
      <c r="C17216" t="s">
        <v>19</v>
      </c>
      <c r="D17216" t="s">
        <v>33</v>
      </c>
      <c r="E17216" t="s">
        <v>533</v>
      </c>
    </row>
    <row r="17217" spans="1:5" x14ac:dyDescent="0.25">
      <c r="A17217" t="s">
        <v>22273</v>
      </c>
      <c r="B17217" t="s">
        <v>20</v>
      </c>
      <c r="C17217" t="s">
        <v>19</v>
      </c>
      <c r="D17217" t="s">
        <v>33</v>
      </c>
      <c r="E17217" t="s">
        <v>533</v>
      </c>
    </row>
    <row r="17218" spans="1:5" x14ac:dyDescent="0.25">
      <c r="A17218" t="s">
        <v>13896</v>
      </c>
      <c r="B17218" t="s">
        <v>20</v>
      </c>
      <c r="C17218" t="s">
        <v>19</v>
      </c>
      <c r="D17218" t="s">
        <v>33</v>
      </c>
      <c r="E17218" t="s">
        <v>533</v>
      </c>
    </row>
    <row r="17219" spans="1:5" x14ac:dyDescent="0.25">
      <c r="A17219" t="s">
        <v>14035</v>
      </c>
      <c r="B17219" t="s">
        <v>20</v>
      </c>
      <c r="C17219" t="s">
        <v>19</v>
      </c>
      <c r="D17219" t="s">
        <v>33</v>
      </c>
      <c r="E17219" t="s">
        <v>533</v>
      </c>
    </row>
    <row r="17220" spans="1:5" x14ac:dyDescent="0.25">
      <c r="A17220" t="s">
        <v>17447</v>
      </c>
      <c r="B17220" t="s">
        <v>20</v>
      </c>
      <c r="C17220" t="s">
        <v>21</v>
      </c>
      <c r="D17220" t="s">
        <v>33</v>
      </c>
      <c r="E17220" t="s">
        <v>582</v>
      </c>
    </row>
    <row r="17221" spans="1:5" x14ac:dyDescent="0.25">
      <c r="A17221" t="s">
        <v>28609</v>
      </c>
      <c r="B17221" t="s">
        <v>20</v>
      </c>
      <c r="C17221" t="s">
        <v>19</v>
      </c>
      <c r="D17221" t="s">
        <v>33</v>
      </c>
      <c r="E17221" t="s">
        <v>533</v>
      </c>
    </row>
    <row r="17222" spans="1:5" x14ac:dyDescent="0.25">
      <c r="A17222" t="s">
        <v>17449</v>
      </c>
      <c r="B17222" t="s">
        <v>20</v>
      </c>
      <c r="C17222" t="s">
        <v>19</v>
      </c>
      <c r="D17222" t="s">
        <v>33</v>
      </c>
      <c r="E17222" t="s">
        <v>562</v>
      </c>
    </row>
    <row r="17223" spans="1:5" x14ac:dyDescent="0.25">
      <c r="A17223" t="s">
        <v>24779</v>
      </c>
      <c r="B17223" t="s">
        <v>20</v>
      </c>
      <c r="C17223" t="s">
        <v>19</v>
      </c>
      <c r="D17223" t="s">
        <v>33</v>
      </c>
      <c r="E17223" t="s">
        <v>533</v>
      </c>
    </row>
    <row r="17224" spans="1:5" x14ac:dyDescent="0.25">
      <c r="A17224" t="s">
        <v>17451</v>
      </c>
      <c r="B17224" t="s">
        <v>20</v>
      </c>
      <c r="C17224" t="s">
        <v>19</v>
      </c>
      <c r="D17224" t="s">
        <v>33</v>
      </c>
      <c r="E17224" t="s">
        <v>562</v>
      </c>
    </row>
    <row r="17225" spans="1:5" x14ac:dyDescent="0.25">
      <c r="A17225" t="s">
        <v>17452</v>
      </c>
      <c r="B17225" t="s">
        <v>20</v>
      </c>
      <c r="C17225" t="s">
        <v>19</v>
      </c>
      <c r="D17225" t="s">
        <v>33</v>
      </c>
      <c r="E17225" t="s">
        <v>562</v>
      </c>
    </row>
    <row r="17226" spans="1:5" x14ac:dyDescent="0.25">
      <c r="A17226" t="s">
        <v>24718</v>
      </c>
      <c r="B17226" t="s">
        <v>20</v>
      </c>
      <c r="C17226" t="s">
        <v>19</v>
      </c>
      <c r="D17226" t="s">
        <v>33</v>
      </c>
      <c r="E17226" t="s">
        <v>533</v>
      </c>
    </row>
    <row r="17227" spans="1:5" x14ac:dyDescent="0.25">
      <c r="A17227" t="s">
        <v>17454</v>
      </c>
      <c r="B17227" t="s">
        <v>20</v>
      </c>
      <c r="C17227" t="s">
        <v>19</v>
      </c>
      <c r="D17227" t="s">
        <v>33</v>
      </c>
      <c r="E17227" t="s">
        <v>562</v>
      </c>
    </row>
    <row r="17228" spans="1:5" x14ac:dyDescent="0.25">
      <c r="A17228" t="s">
        <v>17455</v>
      </c>
      <c r="B17228" t="s">
        <v>20</v>
      </c>
      <c r="C17228" t="s">
        <v>19</v>
      </c>
      <c r="D17228" t="s">
        <v>33</v>
      </c>
      <c r="E17228" t="s">
        <v>538</v>
      </c>
    </row>
    <row r="17229" spans="1:5" x14ac:dyDescent="0.25">
      <c r="A17229" t="s">
        <v>17456</v>
      </c>
      <c r="B17229" t="s">
        <v>20</v>
      </c>
      <c r="C17229" t="s">
        <v>19</v>
      </c>
      <c r="D17229" t="s">
        <v>33</v>
      </c>
      <c r="E17229" t="s">
        <v>530</v>
      </c>
    </row>
    <row r="17230" spans="1:5" x14ac:dyDescent="0.25">
      <c r="A17230" t="s">
        <v>24724</v>
      </c>
      <c r="B17230" t="s">
        <v>20</v>
      </c>
      <c r="C17230" t="s">
        <v>19</v>
      </c>
      <c r="D17230" t="s">
        <v>33</v>
      </c>
      <c r="E17230" t="s">
        <v>533</v>
      </c>
    </row>
    <row r="17231" spans="1:5" x14ac:dyDescent="0.25">
      <c r="A17231" t="s">
        <v>17458</v>
      </c>
      <c r="B17231" t="s">
        <v>20</v>
      </c>
      <c r="C17231" t="s">
        <v>23</v>
      </c>
      <c r="D17231" t="s">
        <v>33</v>
      </c>
      <c r="E17231" t="s">
        <v>734</v>
      </c>
    </row>
    <row r="17232" spans="1:5" x14ac:dyDescent="0.25">
      <c r="A17232" t="s">
        <v>16302</v>
      </c>
      <c r="B17232" t="s">
        <v>20</v>
      </c>
      <c r="C17232" t="s">
        <v>19</v>
      </c>
      <c r="D17232" t="s">
        <v>33</v>
      </c>
      <c r="E17232" t="s">
        <v>533</v>
      </c>
    </row>
    <row r="17233" spans="1:5" x14ac:dyDescent="0.25">
      <c r="A17233" t="s">
        <v>17460</v>
      </c>
      <c r="B17233" t="s">
        <v>20</v>
      </c>
      <c r="C17233" t="s">
        <v>19</v>
      </c>
      <c r="D17233" t="s">
        <v>33</v>
      </c>
      <c r="E17233" t="s">
        <v>562</v>
      </c>
    </row>
    <row r="17234" spans="1:5" x14ac:dyDescent="0.25">
      <c r="A17234" t="s">
        <v>10320</v>
      </c>
      <c r="B17234" t="s">
        <v>20</v>
      </c>
      <c r="C17234" t="s">
        <v>19</v>
      </c>
      <c r="D17234" t="s">
        <v>33</v>
      </c>
      <c r="E17234" t="s">
        <v>533</v>
      </c>
    </row>
    <row r="17235" spans="1:5" x14ac:dyDescent="0.25">
      <c r="A17235" t="s">
        <v>17462</v>
      </c>
      <c r="B17235" t="s">
        <v>20</v>
      </c>
      <c r="C17235" t="s">
        <v>19</v>
      </c>
      <c r="D17235" t="s">
        <v>33</v>
      </c>
      <c r="E17235" t="s">
        <v>562</v>
      </c>
    </row>
    <row r="17236" spans="1:5" x14ac:dyDescent="0.25">
      <c r="A17236" t="s">
        <v>17463</v>
      </c>
      <c r="B17236" t="s">
        <v>20</v>
      </c>
      <c r="C17236" t="s">
        <v>19</v>
      </c>
      <c r="D17236" t="s">
        <v>33</v>
      </c>
      <c r="E17236" t="s">
        <v>954</v>
      </c>
    </row>
    <row r="17237" spans="1:5" x14ac:dyDescent="0.25">
      <c r="A17237" t="s">
        <v>9304</v>
      </c>
      <c r="B17237" t="s">
        <v>20</v>
      </c>
      <c r="C17237" t="s">
        <v>19</v>
      </c>
      <c r="D17237" t="s">
        <v>33</v>
      </c>
      <c r="E17237" t="s">
        <v>533</v>
      </c>
    </row>
    <row r="17238" spans="1:5" x14ac:dyDescent="0.25">
      <c r="A17238" t="s">
        <v>17465</v>
      </c>
      <c r="B17238" t="s">
        <v>20</v>
      </c>
      <c r="C17238" t="s">
        <v>19</v>
      </c>
      <c r="D17238" t="s">
        <v>33</v>
      </c>
      <c r="E17238" t="s">
        <v>538</v>
      </c>
    </row>
    <row r="17239" spans="1:5" x14ac:dyDescent="0.25">
      <c r="A17239" t="s">
        <v>17466</v>
      </c>
      <c r="B17239" t="s">
        <v>20</v>
      </c>
      <c r="C17239" t="s">
        <v>19</v>
      </c>
      <c r="D17239" t="s">
        <v>33</v>
      </c>
      <c r="E17239" t="s">
        <v>530</v>
      </c>
    </row>
    <row r="17240" spans="1:5" x14ac:dyDescent="0.25">
      <c r="A17240" t="s">
        <v>17467</v>
      </c>
      <c r="B17240" t="s">
        <v>16</v>
      </c>
      <c r="C17240" t="s">
        <v>17</v>
      </c>
      <c r="D17240" t="s">
        <v>33</v>
      </c>
      <c r="E17240" t="s">
        <v>653</v>
      </c>
    </row>
    <row r="17241" spans="1:5" x14ac:dyDescent="0.25">
      <c r="A17241" t="s">
        <v>19426</v>
      </c>
      <c r="B17241" t="s">
        <v>20</v>
      </c>
      <c r="C17241" t="s">
        <v>19</v>
      </c>
      <c r="D17241" t="s">
        <v>33</v>
      </c>
      <c r="E17241" t="s">
        <v>533</v>
      </c>
    </row>
    <row r="17242" spans="1:5" x14ac:dyDescent="0.25">
      <c r="A17242" t="s">
        <v>17469</v>
      </c>
      <c r="B17242" t="s">
        <v>20</v>
      </c>
      <c r="C17242" t="s">
        <v>19</v>
      </c>
      <c r="D17242" t="s">
        <v>33</v>
      </c>
      <c r="E17242" t="s">
        <v>562</v>
      </c>
    </row>
    <row r="17243" spans="1:5" x14ac:dyDescent="0.25">
      <c r="A17243" t="s">
        <v>16300</v>
      </c>
      <c r="B17243" t="s">
        <v>20</v>
      </c>
      <c r="C17243" t="s">
        <v>19</v>
      </c>
      <c r="D17243" t="s">
        <v>33</v>
      </c>
      <c r="E17243" t="s">
        <v>533</v>
      </c>
    </row>
    <row r="17244" spans="1:5" x14ac:dyDescent="0.25">
      <c r="A17244" t="s">
        <v>17471</v>
      </c>
      <c r="B17244" t="s">
        <v>20</v>
      </c>
      <c r="C17244" t="s">
        <v>19</v>
      </c>
      <c r="D17244" t="s">
        <v>33</v>
      </c>
      <c r="E17244" t="s">
        <v>562</v>
      </c>
    </row>
    <row r="17245" spans="1:5" x14ac:dyDescent="0.25">
      <c r="A17245" t="s">
        <v>9303</v>
      </c>
      <c r="B17245" t="s">
        <v>20</v>
      </c>
      <c r="C17245" t="s">
        <v>19</v>
      </c>
      <c r="D17245" t="s">
        <v>33</v>
      </c>
      <c r="E17245" t="s">
        <v>533</v>
      </c>
    </row>
    <row r="17246" spans="1:5" x14ac:dyDescent="0.25">
      <c r="A17246" t="s">
        <v>17473</v>
      </c>
      <c r="B17246" t="s">
        <v>20</v>
      </c>
      <c r="C17246" t="s">
        <v>23</v>
      </c>
      <c r="D17246" t="s">
        <v>33</v>
      </c>
      <c r="E17246" t="s">
        <v>734</v>
      </c>
    </row>
    <row r="17247" spans="1:5" x14ac:dyDescent="0.25">
      <c r="A17247" t="s">
        <v>17474</v>
      </c>
      <c r="B17247" t="s">
        <v>20</v>
      </c>
      <c r="C17247" t="s">
        <v>23</v>
      </c>
      <c r="D17247" t="s">
        <v>33</v>
      </c>
      <c r="E17247" t="s">
        <v>734</v>
      </c>
    </row>
    <row r="17248" spans="1:5" x14ac:dyDescent="0.25">
      <c r="A17248" t="s">
        <v>17475</v>
      </c>
      <c r="B17248" t="s">
        <v>20</v>
      </c>
      <c r="C17248" t="s">
        <v>19</v>
      </c>
      <c r="D17248" t="s">
        <v>33</v>
      </c>
      <c r="E17248" t="s">
        <v>538</v>
      </c>
    </row>
    <row r="17249" spans="1:5" x14ac:dyDescent="0.25">
      <c r="A17249" t="s">
        <v>17476</v>
      </c>
      <c r="B17249" t="s">
        <v>20</v>
      </c>
      <c r="C17249" t="s">
        <v>19</v>
      </c>
      <c r="D17249" t="s">
        <v>33</v>
      </c>
      <c r="E17249" t="s">
        <v>611</v>
      </c>
    </row>
    <row r="17250" spans="1:5" x14ac:dyDescent="0.25">
      <c r="A17250" t="s">
        <v>17477</v>
      </c>
      <c r="B17250" t="s">
        <v>20</v>
      </c>
      <c r="C17250" t="s">
        <v>19</v>
      </c>
      <c r="D17250" t="s">
        <v>33</v>
      </c>
      <c r="E17250" t="s">
        <v>530</v>
      </c>
    </row>
    <row r="17251" spans="1:5" x14ac:dyDescent="0.25">
      <c r="A17251" t="s">
        <v>21419</v>
      </c>
      <c r="B17251" t="s">
        <v>20</v>
      </c>
      <c r="C17251" t="s">
        <v>19</v>
      </c>
      <c r="D17251" t="s">
        <v>33</v>
      </c>
      <c r="E17251" t="s">
        <v>533</v>
      </c>
    </row>
    <row r="17252" spans="1:5" x14ac:dyDescent="0.25">
      <c r="A17252" t="s">
        <v>1996</v>
      </c>
      <c r="B17252" t="s">
        <v>20</v>
      </c>
      <c r="C17252" t="s">
        <v>19</v>
      </c>
      <c r="D17252" t="s">
        <v>33</v>
      </c>
      <c r="E17252" t="s">
        <v>533</v>
      </c>
    </row>
    <row r="17253" spans="1:5" x14ac:dyDescent="0.25">
      <c r="A17253" t="s">
        <v>43761</v>
      </c>
      <c r="B17253" t="s">
        <v>16</v>
      </c>
      <c r="C17253" t="s">
        <v>17</v>
      </c>
      <c r="D17253" t="s">
        <v>33</v>
      </c>
      <c r="E17253" t="s">
        <v>653</v>
      </c>
    </row>
    <row r="17254" spans="1:5" x14ac:dyDescent="0.25">
      <c r="A17254" t="s">
        <v>14037</v>
      </c>
      <c r="B17254" t="s">
        <v>20</v>
      </c>
      <c r="C17254" t="s">
        <v>19</v>
      </c>
      <c r="D17254" t="s">
        <v>33</v>
      </c>
      <c r="E17254" t="s">
        <v>533</v>
      </c>
    </row>
    <row r="17255" spans="1:5" x14ac:dyDescent="0.25">
      <c r="A17255" t="s">
        <v>17483</v>
      </c>
      <c r="B17255" t="s">
        <v>20</v>
      </c>
      <c r="C17255" t="s">
        <v>19</v>
      </c>
      <c r="D17255" t="s">
        <v>33</v>
      </c>
      <c r="E17255" t="s">
        <v>538</v>
      </c>
    </row>
    <row r="17256" spans="1:5" x14ac:dyDescent="0.25">
      <c r="A17256" t="s">
        <v>21797</v>
      </c>
      <c r="B17256" t="s">
        <v>20</v>
      </c>
      <c r="C17256" t="s">
        <v>19</v>
      </c>
      <c r="D17256" t="s">
        <v>33</v>
      </c>
      <c r="E17256" t="s">
        <v>533</v>
      </c>
    </row>
    <row r="17257" spans="1:5" x14ac:dyDescent="0.25">
      <c r="A17257" t="s">
        <v>17481</v>
      </c>
      <c r="B17257" t="s">
        <v>20</v>
      </c>
      <c r="C17257" t="s">
        <v>19</v>
      </c>
      <c r="D17257" t="s">
        <v>33</v>
      </c>
      <c r="E17257" t="s">
        <v>611</v>
      </c>
    </row>
    <row r="17258" spans="1:5" x14ac:dyDescent="0.25">
      <c r="A17258" t="s">
        <v>17484</v>
      </c>
      <c r="B17258" t="s">
        <v>20</v>
      </c>
      <c r="C17258" t="s">
        <v>19</v>
      </c>
      <c r="D17258" t="s">
        <v>33</v>
      </c>
      <c r="E17258" t="s">
        <v>530</v>
      </c>
    </row>
    <row r="17259" spans="1:5" x14ac:dyDescent="0.25">
      <c r="A17259" t="s">
        <v>17486</v>
      </c>
      <c r="B17259" t="s">
        <v>20</v>
      </c>
      <c r="C17259" t="s">
        <v>19</v>
      </c>
      <c r="D17259" t="s">
        <v>33</v>
      </c>
      <c r="E17259" t="s">
        <v>538</v>
      </c>
    </row>
    <row r="17260" spans="1:5" x14ac:dyDescent="0.25">
      <c r="A17260" t="s">
        <v>17485</v>
      </c>
      <c r="B17260" t="s">
        <v>20</v>
      </c>
      <c r="C17260" t="s">
        <v>19</v>
      </c>
      <c r="D17260" t="s">
        <v>33</v>
      </c>
      <c r="E17260" t="s">
        <v>611</v>
      </c>
    </row>
    <row r="17261" spans="1:5" x14ac:dyDescent="0.25">
      <c r="A17261" t="s">
        <v>17488</v>
      </c>
      <c r="B17261" t="s">
        <v>20</v>
      </c>
      <c r="C17261" t="s">
        <v>19</v>
      </c>
      <c r="D17261" t="s">
        <v>33</v>
      </c>
      <c r="E17261" t="s">
        <v>530</v>
      </c>
    </row>
    <row r="17262" spans="1:5" x14ac:dyDescent="0.25">
      <c r="A17262" t="s">
        <v>16731</v>
      </c>
      <c r="B17262" t="s">
        <v>20</v>
      </c>
      <c r="C17262" t="s">
        <v>19</v>
      </c>
      <c r="D17262" t="s">
        <v>33</v>
      </c>
      <c r="E17262" t="s">
        <v>533</v>
      </c>
    </row>
    <row r="17263" spans="1:5" x14ac:dyDescent="0.25">
      <c r="A17263" t="s">
        <v>21773</v>
      </c>
      <c r="B17263" t="s">
        <v>20</v>
      </c>
      <c r="C17263" t="s">
        <v>19</v>
      </c>
      <c r="D17263" t="s">
        <v>65</v>
      </c>
      <c r="E17263" t="s">
        <v>533</v>
      </c>
    </row>
    <row r="17264" spans="1:5" x14ac:dyDescent="0.25">
      <c r="A17264" t="s">
        <v>17490</v>
      </c>
      <c r="B17264" t="s">
        <v>20</v>
      </c>
      <c r="C17264" t="s">
        <v>19</v>
      </c>
      <c r="D17264" t="s">
        <v>33</v>
      </c>
      <c r="E17264" t="s">
        <v>530</v>
      </c>
    </row>
    <row r="17265" spans="1:5" x14ac:dyDescent="0.25">
      <c r="A17265" t="s">
        <v>26142</v>
      </c>
      <c r="B17265" t="s">
        <v>20</v>
      </c>
      <c r="C17265" t="s">
        <v>19</v>
      </c>
      <c r="D17265" t="s">
        <v>33</v>
      </c>
      <c r="E17265" t="s">
        <v>533</v>
      </c>
    </row>
    <row r="17266" spans="1:5" x14ac:dyDescent="0.25">
      <c r="A17266" t="s">
        <v>17492</v>
      </c>
      <c r="B17266" t="s">
        <v>20</v>
      </c>
      <c r="C17266" t="s">
        <v>19</v>
      </c>
      <c r="D17266" t="s">
        <v>33</v>
      </c>
      <c r="E17266" t="s">
        <v>530</v>
      </c>
    </row>
    <row r="17267" spans="1:5" x14ac:dyDescent="0.25">
      <c r="A17267" t="s">
        <v>17493</v>
      </c>
      <c r="B17267" t="s">
        <v>20</v>
      </c>
      <c r="C17267" t="s">
        <v>19</v>
      </c>
      <c r="D17267" t="s">
        <v>33</v>
      </c>
      <c r="E17267" t="s">
        <v>538</v>
      </c>
    </row>
    <row r="17268" spans="1:5" x14ac:dyDescent="0.25">
      <c r="A17268" t="s">
        <v>17139</v>
      </c>
      <c r="B17268" t="s">
        <v>20</v>
      </c>
      <c r="C17268" t="s">
        <v>19</v>
      </c>
      <c r="D17268" t="s">
        <v>33</v>
      </c>
      <c r="E17268" t="s">
        <v>533</v>
      </c>
    </row>
    <row r="17269" spans="1:5" x14ac:dyDescent="0.25">
      <c r="A17269" t="s">
        <v>17495</v>
      </c>
      <c r="B17269" t="s">
        <v>20</v>
      </c>
      <c r="C17269" t="s">
        <v>19</v>
      </c>
      <c r="D17269" t="s">
        <v>33</v>
      </c>
      <c r="E17269" t="s">
        <v>611</v>
      </c>
    </row>
    <row r="17270" spans="1:5" x14ac:dyDescent="0.25">
      <c r="A17270" t="s">
        <v>17496</v>
      </c>
      <c r="B17270" t="s">
        <v>20</v>
      </c>
      <c r="C17270" t="s">
        <v>19</v>
      </c>
      <c r="D17270" t="s">
        <v>33</v>
      </c>
      <c r="E17270" t="s">
        <v>530</v>
      </c>
    </row>
    <row r="17271" spans="1:5" x14ac:dyDescent="0.25">
      <c r="A17271" t="s">
        <v>17497</v>
      </c>
      <c r="B17271" t="s">
        <v>16</v>
      </c>
      <c r="C17271" t="s">
        <v>17</v>
      </c>
      <c r="D17271" t="s">
        <v>33</v>
      </c>
      <c r="E17271" t="s">
        <v>956</v>
      </c>
    </row>
    <row r="17272" spans="1:5" x14ac:dyDescent="0.25">
      <c r="A17272" t="s">
        <v>26642</v>
      </c>
      <c r="B17272" t="s">
        <v>20</v>
      </c>
      <c r="C17272" t="s">
        <v>19</v>
      </c>
      <c r="D17272" t="s">
        <v>33</v>
      </c>
      <c r="E17272" t="s">
        <v>553</v>
      </c>
    </row>
    <row r="17273" spans="1:5" x14ac:dyDescent="0.25">
      <c r="A17273" t="s">
        <v>17499</v>
      </c>
      <c r="B17273" t="s">
        <v>20</v>
      </c>
      <c r="C17273" t="s">
        <v>19</v>
      </c>
      <c r="D17273" t="s">
        <v>33</v>
      </c>
      <c r="E17273" t="s">
        <v>538</v>
      </c>
    </row>
    <row r="17274" spans="1:5" x14ac:dyDescent="0.25">
      <c r="A17274" t="s">
        <v>25917</v>
      </c>
      <c r="B17274" t="s">
        <v>20</v>
      </c>
      <c r="C17274" t="s">
        <v>19</v>
      </c>
      <c r="D17274" t="s">
        <v>33</v>
      </c>
      <c r="E17274" t="s">
        <v>533</v>
      </c>
    </row>
    <row r="17275" spans="1:5" x14ac:dyDescent="0.25">
      <c r="A17275" t="s">
        <v>17501</v>
      </c>
      <c r="B17275" t="s">
        <v>20</v>
      </c>
      <c r="C17275" t="s">
        <v>19</v>
      </c>
      <c r="D17275" t="s">
        <v>33</v>
      </c>
      <c r="E17275" t="s">
        <v>530</v>
      </c>
    </row>
    <row r="17276" spans="1:5" x14ac:dyDescent="0.25">
      <c r="A17276" t="s">
        <v>17502</v>
      </c>
      <c r="B17276" t="s">
        <v>20</v>
      </c>
      <c r="C17276" t="s">
        <v>19</v>
      </c>
      <c r="D17276" t="s">
        <v>33</v>
      </c>
      <c r="E17276" t="s">
        <v>530</v>
      </c>
    </row>
    <row r="17277" spans="1:5" x14ac:dyDescent="0.25">
      <c r="A17277" t="s">
        <v>28156</v>
      </c>
      <c r="B17277" t="s">
        <v>20</v>
      </c>
      <c r="C17277" t="s">
        <v>19</v>
      </c>
      <c r="D17277" t="s">
        <v>33</v>
      </c>
      <c r="E17277" t="s">
        <v>533</v>
      </c>
    </row>
    <row r="17278" spans="1:5" x14ac:dyDescent="0.25">
      <c r="A17278" t="s">
        <v>17505</v>
      </c>
      <c r="B17278" t="s">
        <v>20</v>
      </c>
      <c r="C17278" t="s">
        <v>19</v>
      </c>
      <c r="D17278" t="s">
        <v>33</v>
      </c>
      <c r="E17278" t="s">
        <v>530</v>
      </c>
    </row>
    <row r="17279" spans="1:5" x14ac:dyDescent="0.25">
      <c r="A17279" t="s">
        <v>28493</v>
      </c>
      <c r="B17279" t="s">
        <v>20</v>
      </c>
      <c r="C17279" t="s">
        <v>19</v>
      </c>
      <c r="D17279" t="s">
        <v>33</v>
      </c>
      <c r="E17279" t="s">
        <v>533</v>
      </c>
    </row>
    <row r="17280" spans="1:5" x14ac:dyDescent="0.25">
      <c r="A17280" t="s">
        <v>26138</v>
      </c>
      <c r="B17280" t="s">
        <v>20</v>
      </c>
      <c r="C17280" t="s">
        <v>19</v>
      </c>
      <c r="D17280" t="s">
        <v>33</v>
      </c>
      <c r="E17280" t="s">
        <v>533</v>
      </c>
    </row>
    <row r="17281" spans="1:5" x14ac:dyDescent="0.25">
      <c r="A17281" t="s">
        <v>17507</v>
      </c>
      <c r="B17281" t="s">
        <v>20</v>
      </c>
      <c r="C17281" t="s">
        <v>21</v>
      </c>
      <c r="D17281" t="s">
        <v>33</v>
      </c>
      <c r="E17281" t="s">
        <v>582</v>
      </c>
    </row>
    <row r="17282" spans="1:5" x14ac:dyDescent="0.25">
      <c r="A17282" t="s">
        <v>17508</v>
      </c>
      <c r="B17282" t="s">
        <v>16</v>
      </c>
      <c r="C17282" t="s">
        <v>17</v>
      </c>
      <c r="D17282" t="s">
        <v>33</v>
      </c>
      <c r="E17282" t="s">
        <v>653</v>
      </c>
    </row>
    <row r="17283" spans="1:5" x14ac:dyDescent="0.25">
      <c r="A17283" t="s">
        <v>27208</v>
      </c>
      <c r="B17283" t="s">
        <v>16</v>
      </c>
      <c r="C17283" t="s">
        <v>15</v>
      </c>
      <c r="D17283" t="s">
        <v>33</v>
      </c>
      <c r="E17283" t="s">
        <v>628</v>
      </c>
    </row>
    <row r="17284" spans="1:5" x14ac:dyDescent="0.25">
      <c r="A17284" t="s">
        <v>17510</v>
      </c>
      <c r="B17284" t="s">
        <v>20</v>
      </c>
      <c r="C17284" t="s">
        <v>19</v>
      </c>
      <c r="D17284" t="s">
        <v>33</v>
      </c>
      <c r="E17284" t="s">
        <v>530</v>
      </c>
    </row>
    <row r="17285" spans="1:5" x14ac:dyDescent="0.25">
      <c r="A17285" t="s">
        <v>3906</v>
      </c>
      <c r="B17285" t="s">
        <v>20</v>
      </c>
      <c r="C17285" t="s">
        <v>19</v>
      </c>
      <c r="D17285" t="s">
        <v>33</v>
      </c>
      <c r="E17285" t="s">
        <v>533</v>
      </c>
    </row>
    <row r="17286" spans="1:5" x14ac:dyDescent="0.25">
      <c r="A17286" t="s">
        <v>3673</v>
      </c>
      <c r="B17286" t="s">
        <v>20</v>
      </c>
      <c r="C17286" t="s">
        <v>19</v>
      </c>
      <c r="D17286" t="s">
        <v>33</v>
      </c>
      <c r="E17286" t="s">
        <v>533</v>
      </c>
    </row>
    <row r="17287" spans="1:5" x14ac:dyDescent="0.25">
      <c r="A17287" t="s">
        <v>28892</v>
      </c>
      <c r="B17287" t="s">
        <v>20</v>
      </c>
      <c r="C17287" t="s">
        <v>19</v>
      </c>
      <c r="D17287" t="s">
        <v>33</v>
      </c>
      <c r="E17287" t="s">
        <v>553</v>
      </c>
    </row>
    <row r="17288" spans="1:5" x14ac:dyDescent="0.25">
      <c r="A17288" t="s">
        <v>43762</v>
      </c>
      <c r="B17288" t="s">
        <v>16</v>
      </c>
      <c r="C17288" t="s">
        <v>17</v>
      </c>
      <c r="D17288" t="s">
        <v>33</v>
      </c>
      <c r="E17288" t="s">
        <v>653</v>
      </c>
    </row>
    <row r="17289" spans="1:5" x14ac:dyDescent="0.25">
      <c r="A17289" t="s">
        <v>26971</v>
      </c>
      <c r="B17289" t="s">
        <v>20</v>
      </c>
      <c r="C17289" t="s">
        <v>19</v>
      </c>
      <c r="D17289" t="s">
        <v>33</v>
      </c>
      <c r="E17289" t="s">
        <v>533</v>
      </c>
    </row>
    <row r="17290" spans="1:5" x14ac:dyDescent="0.25">
      <c r="A17290" t="s">
        <v>17516</v>
      </c>
      <c r="B17290" t="s">
        <v>20</v>
      </c>
      <c r="C17290" t="s">
        <v>19</v>
      </c>
      <c r="D17290" t="s">
        <v>33</v>
      </c>
      <c r="E17290" t="s">
        <v>530</v>
      </c>
    </row>
    <row r="17291" spans="1:5" x14ac:dyDescent="0.25">
      <c r="A17291" t="s">
        <v>9382</v>
      </c>
      <c r="B17291" t="s">
        <v>20</v>
      </c>
      <c r="C17291" t="s">
        <v>19</v>
      </c>
      <c r="D17291" t="s">
        <v>33</v>
      </c>
      <c r="E17291" t="s">
        <v>533</v>
      </c>
    </row>
    <row r="17292" spans="1:5" x14ac:dyDescent="0.25">
      <c r="A17292" t="s">
        <v>17517</v>
      </c>
      <c r="B17292" t="s">
        <v>20</v>
      </c>
      <c r="C17292" t="s">
        <v>19</v>
      </c>
      <c r="D17292" t="s">
        <v>33</v>
      </c>
      <c r="E17292" t="s">
        <v>523</v>
      </c>
    </row>
    <row r="17293" spans="1:5" x14ac:dyDescent="0.25">
      <c r="A17293" t="s">
        <v>15529</v>
      </c>
      <c r="B17293" t="s">
        <v>20</v>
      </c>
      <c r="C17293" t="s">
        <v>19</v>
      </c>
      <c r="D17293" t="s">
        <v>33</v>
      </c>
      <c r="E17293" t="s">
        <v>533</v>
      </c>
    </row>
    <row r="17294" spans="1:5" x14ac:dyDescent="0.25">
      <c r="A17294" t="s">
        <v>17519</v>
      </c>
      <c r="B17294" t="s">
        <v>20</v>
      </c>
      <c r="C17294" t="s">
        <v>19</v>
      </c>
      <c r="D17294" t="s">
        <v>33</v>
      </c>
      <c r="E17294" t="s">
        <v>706</v>
      </c>
    </row>
    <row r="17295" spans="1:5" x14ac:dyDescent="0.25">
      <c r="A17295" t="s">
        <v>23718</v>
      </c>
      <c r="B17295" t="s">
        <v>20</v>
      </c>
      <c r="C17295" t="s">
        <v>19</v>
      </c>
      <c r="D17295" t="s">
        <v>33</v>
      </c>
      <c r="E17295" t="s">
        <v>533</v>
      </c>
    </row>
    <row r="17296" spans="1:5" x14ac:dyDescent="0.25">
      <c r="A17296" t="s">
        <v>9060</v>
      </c>
      <c r="B17296" t="s">
        <v>20</v>
      </c>
      <c r="C17296" t="s">
        <v>19</v>
      </c>
      <c r="D17296" t="s">
        <v>33</v>
      </c>
      <c r="E17296" t="s">
        <v>533</v>
      </c>
    </row>
    <row r="17297" spans="1:5" x14ac:dyDescent="0.25">
      <c r="A17297" t="s">
        <v>23717</v>
      </c>
      <c r="B17297" t="s">
        <v>20</v>
      </c>
      <c r="C17297" t="s">
        <v>19</v>
      </c>
      <c r="D17297" t="s">
        <v>33</v>
      </c>
      <c r="E17297" t="s">
        <v>533</v>
      </c>
    </row>
    <row r="17298" spans="1:5" x14ac:dyDescent="0.25">
      <c r="A17298" t="s">
        <v>17523</v>
      </c>
      <c r="B17298" t="s">
        <v>20</v>
      </c>
      <c r="C17298" t="s">
        <v>19</v>
      </c>
      <c r="D17298" t="s">
        <v>33</v>
      </c>
      <c r="E17298" t="s">
        <v>530</v>
      </c>
    </row>
    <row r="17299" spans="1:5" x14ac:dyDescent="0.25">
      <c r="A17299" t="s">
        <v>16520</v>
      </c>
      <c r="B17299" t="s">
        <v>20</v>
      </c>
      <c r="C17299" t="s">
        <v>19</v>
      </c>
      <c r="D17299" t="s">
        <v>33</v>
      </c>
      <c r="E17299" t="s">
        <v>533</v>
      </c>
    </row>
    <row r="17300" spans="1:5" x14ac:dyDescent="0.25">
      <c r="A17300" t="s">
        <v>3367</v>
      </c>
      <c r="B17300" t="s">
        <v>20</v>
      </c>
      <c r="C17300" t="s">
        <v>19</v>
      </c>
      <c r="D17300" t="s">
        <v>33</v>
      </c>
      <c r="E17300" t="s">
        <v>533</v>
      </c>
    </row>
    <row r="17301" spans="1:5" x14ac:dyDescent="0.25">
      <c r="A17301" t="s">
        <v>17526</v>
      </c>
      <c r="B17301" t="s">
        <v>20</v>
      </c>
      <c r="C17301" t="s">
        <v>19</v>
      </c>
      <c r="D17301" t="s">
        <v>33</v>
      </c>
      <c r="E17301" t="s">
        <v>530</v>
      </c>
    </row>
    <row r="17302" spans="1:5" x14ac:dyDescent="0.25">
      <c r="A17302" t="s">
        <v>8290</v>
      </c>
      <c r="B17302" t="s">
        <v>20</v>
      </c>
      <c r="C17302" t="s">
        <v>19</v>
      </c>
      <c r="D17302" t="s">
        <v>33</v>
      </c>
      <c r="E17302" t="s">
        <v>533</v>
      </c>
    </row>
    <row r="17303" spans="1:5" x14ac:dyDescent="0.25">
      <c r="A17303" t="s">
        <v>17527</v>
      </c>
      <c r="B17303" t="s">
        <v>20</v>
      </c>
      <c r="C17303" t="s">
        <v>21</v>
      </c>
      <c r="D17303" t="s">
        <v>33</v>
      </c>
      <c r="E17303" t="s">
        <v>582</v>
      </c>
    </row>
    <row r="17304" spans="1:5" x14ac:dyDescent="0.25">
      <c r="A17304" t="s">
        <v>23723</v>
      </c>
      <c r="B17304" t="s">
        <v>20</v>
      </c>
      <c r="C17304" t="s">
        <v>19</v>
      </c>
      <c r="D17304" t="s">
        <v>33</v>
      </c>
      <c r="E17304" t="s">
        <v>533</v>
      </c>
    </row>
    <row r="17305" spans="1:5" x14ac:dyDescent="0.25">
      <c r="A17305" t="s">
        <v>17530</v>
      </c>
      <c r="B17305" t="s">
        <v>20</v>
      </c>
      <c r="C17305" t="s">
        <v>19</v>
      </c>
      <c r="D17305" t="s">
        <v>33</v>
      </c>
      <c r="E17305" t="s">
        <v>530</v>
      </c>
    </row>
    <row r="17306" spans="1:5" x14ac:dyDescent="0.25">
      <c r="A17306" t="s">
        <v>17531</v>
      </c>
      <c r="B17306" t="s">
        <v>20</v>
      </c>
      <c r="C17306" t="s">
        <v>19</v>
      </c>
      <c r="D17306" t="s">
        <v>33</v>
      </c>
      <c r="E17306" t="s">
        <v>531</v>
      </c>
    </row>
    <row r="17307" spans="1:5" x14ac:dyDescent="0.25">
      <c r="A17307" t="s">
        <v>17532</v>
      </c>
      <c r="B17307" t="s">
        <v>20</v>
      </c>
      <c r="C17307" t="s">
        <v>19</v>
      </c>
      <c r="D17307" t="s">
        <v>33</v>
      </c>
      <c r="E17307" t="s">
        <v>539</v>
      </c>
    </row>
    <row r="17308" spans="1:5" x14ac:dyDescent="0.25">
      <c r="A17308" t="s">
        <v>24995</v>
      </c>
      <c r="B17308" t="s">
        <v>20</v>
      </c>
      <c r="C17308" t="s">
        <v>19</v>
      </c>
      <c r="D17308" t="s">
        <v>33</v>
      </c>
      <c r="E17308" t="s">
        <v>553</v>
      </c>
    </row>
    <row r="17309" spans="1:5" x14ac:dyDescent="0.25">
      <c r="A17309" t="s">
        <v>17534</v>
      </c>
      <c r="B17309" t="s">
        <v>20</v>
      </c>
      <c r="C17309" t="s">
        <v>19</v>
      </c>
      <c r="D17309" t="s">
        <v>33</v>
      </c>
      <c r="E17309" t="s">
        <v>562</v>
      </c>
    </row>
    <row r="17310" spans="1:5" x14ac:dyDescent="0.25">
      <c r="A17310" t="s">
        <v>17535</v>
      </c>
      <c r="B17310" t="s">
        <v>20</v>
      </c>
      <c r="C17310" t="s">
        <v>19</v>
      </c>
      <c r="D17310" t="s">
        <v>33</v>
      </c>
      <c r="E17310" t="s">
        <v>562</v>
      </c>
    </row>
    <row r="17311" spans="1:5" x14ac:dyDescent="0.25">
      <c r="A17311" t="s">
        <v>17538</v>
      </c>
      <c r="B17311" t="s">
        <v>20</v>
      </c>
      <c r="C17311" t="s">
        <v>19</v>
      </c>
      <c r="D17311" t="s">
        <v>33</v>
      </c>
      <c r="E17311" t="s">
        <v>530</v>
      </c>
    </row>
    <row r="17312" spans="1:5" x14ac:dyDescent="0.25">
      <c r="A17312" t="s">
        <v>25002</v>
      </c>
      <c r="B17312" t="s">
        <v>20</v>
      </c>
      <c r="C17312" t="s">
        <v>19</v>
      </c>
      <c r="D17312" t="s">
        <v>33</v>
      </c>
      <c r="E17312" t="s">
        <v>553</v>
      </c>
    </row>
    <row r="17313" spans="1:5" x14ac:dyDescent="0.25">
      <c r="A17313" t="s">
        <v>17537</v>
      </c>
      <c r="B17313" t="s">
        <v>20</v>
      </c>
      <c r="C17313" t="s">
        <v>19</v>
      </c>
      <c r="D17313" t="s">
        <v>33</v>
      </c>
      <c r="E17313" t="s">
        <v>538</v>
      </c>
    </row>
    <row r="17314" spans="1:5" x14ac:dyDescent="0.25">
      <c r="A17314" t="s">
        <v>17539</v>
      </c>
      <c r="B17314" t="s">
        <v>16</v>
      </c>
      <c r="C17314" t="s">
        <v>17</v>
      </c>
      <c r="D17314" t="s">
        <v>33</v>
      </c>
      <c r="E17314" t="s">
        <v>650</v>
      </c>
    </row>
    <row r="17315" spans="1:5" x14ac:dyDescent="0.25">
      <c r="A17315" t="s">
        <v>27837</v>
      </c>
      <c r="B17315" t="s">
        <v>20</v>
      </c>
      <c r="C17315" t="s">
        <v>19</v>
      </c>
      <c r="D17315" t="s">
        <v>33</v>
      </c>
      <c r="E17315" t="s">
        <v>533</v>
      </c>
    </row>
    <row r="17316" spans="1:5" x14ac:dyDescent="0.25">
      <c r="A17316" t="s">
        <v>17541</v>
      </c>
      <c r="B17316" t="s">
        <v>20</v>
      </c>
      <c r="C17316" t="s">
        <v>19</v>
      </c>
      <c r="D17316" t="s">
        <v>33</v>
      </c>
      <c r="E17316" t="s">
        <v>562</v>
      </c>
    </row>
    <row r="17317" spans="1:5" x14ac:dyDescent="0.25">
      <c r="A17317" t="s">
        <v>17542</v>
      </c>
      <c r="B17317" t="s">
        <v>20</v>
      </c>
      <c r="C17317" t="s">
        <v>19</v>
      </c>
      <c r="D17317" t="s">
        <v>33</v>
      </c>
      <c r="E17317" t="s">
        <v>538</v>
      </c>
    </row>
    <row r="17318" spans="1:5" x14ac:dyDescent="0.25">
      <c r="A17318" t="s">
        <v>17543</v>
      </c>
      <c r="B17318" t="s">
        <v>20</v>
      </c>
      <c r="C17318" t="s">
        <v>19</v>
      </c>
      <c r="D17318" t="s">
        <v>33</v>
      </c>
      <c r="E17318" t="s">
        <v>530</v>
      </c>
    </row>
    <row r="17319" spans="1:5" x14ac:dyDescent="0.25">
      <c r="A17319" t="s">
        <v>17545</v>
      </c>
      <c r="B17319" t="s">
        <v>20</v>
      </c>
      <c r="C17319" t="s">
        <v>19</v>
      </c>
      <c r="D17319" t="s">
        <v>33</v>
      </c>
      <c r="E17319" t="s">
        <v>562</v>
      </c>
    </row>
    <row r="17320" spans="1:5" x14ac:dyDescent="0.25">
      <c r="A17320" t="s">
        <v>21664</v>
      </c>
      <c r="B17320" t="s">
        <v>20</v>
      </c>
      <c r="C17320" t="s">
        <v>19</v>
      </c>
      <c r="D17320" t="s">
        <v>33</v>
      </c>
      <c r="E17320" t="s">
        <v>533</v>
      </c>
    </row>
    <row r="17321" spans="1:5" x14ac:dyDescent="0.25">
      <c r="A17321" t="s">
        <v>17547</v>
      </c>
      <c r="B17321" t="s">
        <v>20</v>
      </c>
      <c r="C17321" t="s">
        <v>19</v>
      </c>
      <c r="D17321" t="s">
        <v>33</v>
      </c>
      <c r="E17321" t="s">
        <v>562</v>
      </c>
    </row>
    <row r="17322" spans="1:5" x14ac:dyDescent="0.25">
      <c r="A17322" t="s">
        <v>24994</v>
      </c>
      <c r="B17322" t="s">
        <v>20</v>
      </c>
      <c r="C17322" t="s">
        <v>19</v>
      </c>
      <c r="D17322" t="s">
        <v>33</v>
      </c>
      <c r="E17322" t="s">
        <v>553</v>
      </c>
    </row>
    <row r="17323" spans="1:5" x14ac:dyDescent="0.25">
      <c r="A17323" t="s">
        <v>24999</v>
      </c>
      <c r="B17323" t="s">
        <v>20</v>
      </c>
      <c r="C17323" t="s">
        <v>19</v>
      </c>
      <c r="D17323" t="s">
        <v>33</v>
      </c>
      <c r="E17323" t="s">
        <v>553</v>
      </c>
    </row>
    <row r="17324" spans="1:5" x14ac:dyDescent="0.25">
      <c r="A17324" t="s">
        <v>17549</v>
      </c>
      <c r="B17324" t="s">
        <v>20</v>
      </c>
      <c r="C17324" t="s">
        <v>19</v>
      </c>
      <c r="D17324" t="s">
        <v>33</v>
      </c>
      <c r="E17324" t="s">
        <v>562</v>
      </c>
    </row>
    <row r="17325" spans="1:5" x14ac:dyDescent="0.25">
      <c r="A17325" t="s">
        <v>19508</v>
      </c>
      <c r="B17325" t="s">
        <v>20</v>
      </c>
      <c r="C17325" t="s">
        <v>19</v>
      </c>
      <c r="D17325" t="s">
        <v>33</v>
      </c>
      <c r="E17325" t="s">
        <v>553</v>
      </c>
    </row>
    <row r="17326" spans="1:5" x14ac:dyDescent="0.25">
      <c r="A17326" t="s">
        <v>17551</v>
      </c>
      <c r="B17326" t="s">
        <v>20</v>
      </c>
      <c r="C17326" t="s">
        <v>19</v>
      </c>
      <c r="D17326" t="s">
        <v>33</v>
      </c>
      <c r="E17326" t="s">
        <v>562</v>
      </c>
    </row>
    <row r="17327" spans="1:5" x14ac:dyDescent="0.25">
      <c r="A17327" t="s">
        <v>11529</v>
      </c>
      <c r="B17327" t="s">
        <v>20</v>
      </c>
      <c r="C17327" t="s">
        <v>19</v>
      </c>
      <c r="D17327" t="s">
        <v>33</v>
      </c>
      <c r="E17327" t="s">
        <v>533</v>
      </c>
    </row>
    <row r="17328" spans="1:5" x14ac:dyDescent="0.25">
      <c r="A17328" t="s">
        <v>17553</v>
      </c>
      <c r="B17328" t="s">
        <v>20</v>
      </c>
      <c r="C17328" t="s">
        <v>19</v>
      </c>
      <c r="D17328" t="s">
        <v>33</v>
      </c>
      <c r="E17328" t="s">
        <v>562</v>
      </c>
    </row>
    <row r="17329" spans="1:5" x14ac:dyDescent="0.25">
      <c r="A17329" t="s">
        <v>17555</v>
      </c>
      <c r="B17329" t="s">
        <v>20</v>
      </c>
      <c r="C17329" t="s">
        <v>19</v>
      </c>
      <c r="D17329" t="s">
        <v>33</v>
      </c>
      <c r="E17329" t="s">
        <v>562</v>
      </c>
    </row>
    <row r="17330" spans="1:5" x14ac:dyDescent="0.25">
      <c r="A17330" t="s">
        <v>16519</v>
      </c>
      <c r="B17330" t="s">
        <v>20</v>
      </c>
      <c r="C17330" t="s">
        <v>19</v>
      </c>
      <c r="D17330" t="s">
        <v>33</v>
      </c>
      <c r="E17330" t="s">
        <v>533</v>
      </c>
    </row>
    <row r="17331" spans="1:5" x14ac:dyDescent="0.25">
      <c r="A17331" t="s">
        <v>24634</v>
      </c>
      <c r="B17331" t="s">
        <v>20</v>
      </c>
      <c r="C17331" t="s">
        <v>19</v>
      </c>
      <c r="D17331" t="s">
        <v>33</v>
      </c>
      <c r="E17331" t="s">
        <v>533</v>
      </c>
    </row>
    <row r="17332" spans="1:5" x14ac:dyDescent="0.25">
      <c r="A17332" t="s">
        <v>17557</v>
      </c>
      <c r="B17332" t="s">
        <v>20</v>
      </c>
      <c r="C17332" t="s">
        <v>23</v>
      </c>
      <c r="D17332" t="s">
        <v>33</v>
      </c>
      <c r="E17332" t="s">
        <v>734</v>
      </c>
    </row>
    <row r="17333" spans="1:5" x14ac:dyDescent="0.25">
      <c r="A17333" t="s">
        <v>17558</v>
      </c>
      <c r="B17333" t="s">
        <v>20</v>
      </c>
      <c r="C17333" t="s">
        <v>23</v>
      </c>
      <c r="D17333" t="s">
        <v>33</v>
      </c>
      <c r="E17333" t="s">
        <v>734</v>
      </c>
    </row>
    <row r="17334" spans="1:5" x14ac:dyDescent="0.25">
      <c r="A17334" t="s">
        <v>6539</v>
      </c>
      <c r="B17334" t="s">
        <v>20</v>
      </c>
      <c r="C17334" t="s">
        <v>19</v>
      </c>
      <c r="D17334" t="s">
        <v>33</v>
      </c>
      <c r="E17334" t="s">
        <v>533</v>
      </c>
    </row>
    <row r="17335" spans="1:5" x14ac:dyDescent="0.25">
      <c r="A17335" t="s">
        <v>17560</v>
      </c>
      <c r="B17335" t="s">
        <v>20</v>
      </c>
      <c r="C17335" t="s">
        <v>23</v>
      </c>
      <c r="D17335" t="s">
        <v>33</v>
      </c>
      <c r="E17335" t="s">
        <v>949</v>
      </c>
    </row>
    <row r="17336" spans="1:5" x14ac:dyDescent="0.25">
      <c r="A17336" t="s">
        <v>17561</v>
      </c>
      <c r="B17336" t="s">
        <v>20</v>
      </c>
      <c r="C17336" t="s">
        <v>23</v>
      </c>
      <c r="D17336" t="s">
        <v>33</v>
      </c>
      <c r="E17336" t="s">
        <v>734</v>
      </c>
    </row>
    <row r="17337" spans="1:5" x14ac:dyDescent="0.25">
      <c r="A17337" t="s">
        <v>24553</v>
      </c>
      <c r="B17337" t="s">
        <v>20</v>
      </c>
      <c r="C17337" t="s">
        <v>19</v>
      </c>
      <c r="D17337" t="s">
        <v>33</v>
      </c>
      <c r="E17337" t="s">
        <v>533</v>
      </c>
    </row>
    <row r="17338" spans="1:5" x14ac:dyDescent="0.25">
      <c r="A17338" t="s">
        <v>28603</v>
      </c>
      <c r="B17338" t="s">
        <v>20</v>
      </c>
      <c r="C17338" t="s">
        <v>19</v>
      </c>
      <c r="D17338" t="s">
        <v>33</v>
      </c>
      <c r="E17338" t="s">
        <v>533</v>
      </c>
    </row>
    <row r="17339" spans="1:5" x14ac:dyDescent="0.25">
      <c r="A17339" t="s">
        <v>24633</v>
      </c>
      <c r="B17339" t="s">
        <v>20</v>
      </c>
      <c r="C17339" t="s">
        <v>19</v>
      </c>
      <c r="D17339" t="s">
        <v>33</v>
      </c>
      <c r="E17339" t="s">
        <v>533</v>
      </c>
    </row>
    <row r="17340" spans="1:5" x14ac:dyDescent="0.25">
      <c r="A17340" t="s">
        <v>18905</v>
      </c>
      <c r="B17340" t="s">
        <v>20</v>
      </c>
      <c r="C17340" t="s">
        <v>19</v>
      </c>
      <c r="D17340" t="s">
        <v>33</v>
      </c>
      <c r="E17340" t="s">
        <v>533</v>
      </c>
    </row>
    <row r="17341" spans="1:5" x14ac:dyDescent="0.25">
      <c r="A17341" t="s">
        <v>18737</v>
      </c>
      <c r="B17341" t="s">
        <v>20</v>
      </c>
      <c r="C17341" t="s">
        <v>22</v>
      </c>
      <c r="D17341" t="s">
        <v>65</v>
      </c>
      <c r="E17341" t="s">
        <v>629</v>
      </c>
    </row>
    <row r="17342" spans="1:5" x14ac:dyDescent="0.25">
      <c r="A17342" t="s">
        <v>19460</v>
      </c>
      <c r="B17342" t="s">
        <v>20</v>
      </c>
      <c r="C17342" t="s">
        <v>19</v>
      </c>
      <c r="D17342" t="s">
        <v>33</v>
      </c>
      <c r="E17342" t="s">
        <v>533</v>
      </c>
    </row>
    <row r="17343" spans="1:5" x14ac:dyDescent="0.25">
      <c r="A17343" t="s">
        <v>17568</v>
      </c>
      <c r="B17343" t="s">
        <v>20</v>
      </c>
      <c r="C17343" t="s">
        <v>19</v>
      </c>
      <c r="D17343" t="s">
        <v>33</v>
      </c>
      <c r="E17343" t="s">
        <v>530</v>
      </c>
    </row>
    <row r="17344" spans="1:5" x14ac:dyDescent="0.25">
      <c r="A17344" t="s">
        <v>17569</v>
      </c>
      <c r="B17344" t="s">
        <v>20</v>
      </c>
      <c r="C17344" t="s">
        <v>19</v>
      </c>
      <c r="D17344" t="s">
        <v>33</v>
      </c>
      <c r="E17344" t="s">
        <v>530</v>
      </c>
    </row>
    <row r="17345" spans="1:5" x14ac:dyDescent="0.25">
      <c r="A17345" t="s">
        <v>20287</v>
      </c>
      <c r="B17345" t="s">
        <v>20</v>
      </c>
      <c r="C17345" t="s">
        <v>19</v>
      </c>
      <c r="D17345" t="s">
        <v>33</v>
      </c>
      <c r="E17345" t="s">
        <v>533</v>
      </c>
    </row>
    <row r="17346" spans="1:5" x14ac:dyDescent="0.25">
      <c r="A17346" t="s">
        <v>16054</v>
      </c>
      <c r="B17346" t="s">
        <v>20</v>
      </c>
      <c r="C17346" t="s">
        <v>19</v>
      </c>
      <c r="D17346" t="s">
        <v>33</v>
      </c>
      <c r="E17346" t="s">
        <v>533</v>
      </c>
    </row>
    <row r="17347" spans="1:5" x14ac:dyDescent="0.25">
      <c r="A17347" t="s">
        <v>17572</v>
      </c>
      <c r="B17347" t="s">
        <v>20</v>
      </c>
      <c r="C17347" t="s">
        <v>19</v>
      </c>
      <c r="D17347" t="s">
        <v>33</v>
      </c>
      <c r="E17347" t="s">
        <v>530</v>
      </c>
    </row>
    <row r="17348" spans="1:5" x14ac:dyDescent="0.25">
      <c r="A17348" t="s">
        <v>21259</v>
      </c>
      <c r="B17348" t="s">
        <v>20</v>
      </c>
      <c r="C17348" t="s">
        <v>19</v>
      </c>
      <c r="D17348" t="s">
        <v>33</v>
      </c>
      <c r="E17348" t="s">
        <v>533</v>
      </c>
    </row>
    <row r="17349" spans="1:5" x14ac:dyDescent="0.25">
      <c r="A17349" t="s">
        <v>16053</v>
      </c>
      <c r="B17349" t="s">
        <v>20</v>
      </c>
      <c r="C17349" t="s">
        <v>19</v>
      </c>
      <c r="D17349" t="s">
        <v>33</v>
      </c>
      <c r="E17349" t="s">
        <v>533</v>
      </c>
    </row>
    <row r="17350" spans="1:5" x14ac:dyDescent="0.25">
      <c r="A17350" t="s">
        <v>20665</v>
      </c>
      <c r="B17350" t="s">
        <v>20</v>
      </c>
      <c r="C17350" t="s">
        <v>19</v>
      </c>
      <c r="D17350" t="s">
        <v>33</v>
      </c>
      <c r="E17350" t="s">
        <v>533</v>
      </c>
    </row>
    <row r="17351" spans="1:5" x14ac:dyDescent="0.25">
      <c r="A17351" t="s">
        <v>17576</v>
      </c>
      <c r="B17351" t="s">
        <v>20</v>
      </c>
      <c r="C17351" t="s">
        <v>19</v>
      </c>
      <c r="D17351" t="s">
        <v>33</v>
      </c>
      <c r="E17351" t="s">
        <v>538</v>
      </c>
    </row>
    <row r="17352" spans="1:5" x14ac:dyDescent="0.25">
      <c r="A17352" t="s">
        <v>27765</v>
      </c>
      <c r="B17352" t="s">
        <v>20</v>
      </c>
      <c r="C17352" t="s">
        <v>19</v>
      </c>
      <c r="D17352" t="s">
        <v>33</v>
      </c>
      <c r="E17352" t="s">
        <v>533</v>
      </c>
    </row>
    <row r="17353" spans="1:5" x14ac:dyDescent="0.25">
      <c r="A17353" t="s">
        <v>17578</v>
      </c>
      <c r="B17353" t="s">
        <v>20</v>
      </c>
      <c r="C17353" t="s">
        <v>19</v>
      </c>
      <c r="D17353" t="s">
        <v>33</v>
      </c>
      <c r="E17353" t="s">
        <v>611</v>
      </c>
    </row>
    <row r="17354" spans="1:5" x14ac:dyDescent="0.25">
      <c r="A17354" t="s">
        <v>17579</v>
      </c>
      <c r="B17354" t="s">
        <v>20</v>
      </c>
      <c r="C17354" t="s">
        <v>19</v>
      </c>
      <c r="D17354" t="s">
        <v>33</v>
      </c>
      <c r="E17354" t="s">
        <v>530</v>
      </c>
    </row>
    <row r="17355" spans="1:5" x14ac:dyDescent="0.25">
      <c r="A17355" t="s">
        <v>17580</v>
      </c>
      <c r="B17355" t="s">
        <v>20</v>
      </c>
      <c r="C17355" t="s">
        <v>19</v>
      </c>
      <c r="D17355" t="s">
        <v>33</v>
      </c>
      <c r="E17355" t="s">
        <v>538</v>
      </c>
    </row>
    <row r="17356" spans="1:5" x14ac:dyDescent="0.25">
      <c r="A17356" t="s">
        <v>19355</v>
      </c>
      <c r="B17356" t="s">
        <v>20</v>
      </c>
      <c r="C17356" t="s">
        <v>19</v>
      </c>
      <c r="D17356" t="s">
        <v>33</v>
      </c>
      <c r="E17356" t="s">
        <v>533</v>
      </c>
    </row>
    <row r="17357" spans="1:5" x14ac:dyDescent="0.25">
      <c r="A17357" t="s">
        <v>17582</v>
      </c>
      <c r="B17357" t="s">
        <v>20</v>
      </c>
      <c r="C17357" t="s">
        <v>19</v>
      </c>
      <c r="D17357" t="s">
        <v>33</v>
      </c>
      <c r="E17357" t="s">
        <v>611</v>
      </c>
    </row>
    <row r="17358" spans="1:5" x14ac:dyDescent="0.25">
      <c r="A17358" t="s">
        <v>17583</v>
      </c>
      <c r="B17358" t="s">
        <v>20</v>
      </c>
      <c r="C17358" t="s">
        <v>19</v>
      </c>
      <c r="D17358" t="s">
        <v>33</v>
      </c>
      <c r="E17358" t="s">
        <v>530</v>
      </c>
    </row>
    <row r="17359" spans="1:5" x14ac:dyDescent="0.25">
      <c r="A17359" t="s">
        <v>17585</v>
      </c>
      <c r="B17359" t="s">
        <v>20</v>
      </c>
      <c r="C17359" t="s">
        <v>19</v>
      </c>
      <c r="D17359" t="s">
        <v>33</v>
      </c>
      <c r="E17359" t="s">
        <v>562</v>
      </c>
    </row>
    <row r="17360" spans="1:5" x14ac:dyDescent="0.25">
      <c r="A17360" t="s">
        <v>7281</v>
      </c>
      <c r="B17360" t="s">
        <v>20</v>
      </c>
      <c r="C17360" t="s">
        <v>19</v>
      </c>
      <c r="D17360" t="s">
        <v>33</v>
      </c>
      <c r="E17360" t="s">
        <v>533</v>
      </c>
    </row>
    <row r="17361" spans="1:5" x14ac:dyDescent="0.25">
      <c r="A17361" t="s">
        <v>17586</v>
      </c>
      <c r="B17361" t="s">
        <v>20</v>
      </c>
      <c r="C17361" t="s">
        <v>19</v>
      </c>
      <c r="D17361" t="s">
        <v>33</v>
      </c>
      <c r="E17361" t="s">
        <v>538</v>
      </c>
    </row>
    <row r="17362" spans="1:5" x14ac:dyDescent="0.25">
      <c r="A17362" t="s">
        <v>27773</v>
      </c>
      <c r="B17362" t="s">
        <v>20</v>
      </c>
      <c r="C17362" t="s">
        <v>19</v>
      </c>
      <c r="D17362" t="s">
        <v>33</v>
      </c>
      <c r="E17362" t="s">
        <v>533</v>
      </c>
    </row>
    <row r="17363" spans="1:5" x14ac:dyDescent="0.25">
      <c r="A17363" t="s">
        <v>17588</v>
      </c>
      <c r="B17363" t="s">
        <v>20</v>
      </c>
      <c r="C17363" t="s">
        <v>19</v>
      </c>
      <c r="D17363" t="s">
        <v>33</v>
      </c>
      <c r="E17363" t="s">
        <v>611</v>
      </c>
    </row>
    <row r="17364" spans="1:5" x14ac:dyDescent="0.25">
      <c r="A17364" t="s">
        <v>17589</v>
      </c>
      <c r="B17364" t="s">
        <v>20</v>
      </c>
      <c r="C17364" t="s">
        <v>19</v>
      </c>
      <c r="D17364" t="s">
        <v>33</v>
      </c>
      <c r="E17364" t="s">
        <v>530</v>
      </c>
    </row>
    <row r="17365" spans="1:5" x14ac:dyDescent="0.25">
      <c r="A17365" t="s">
        <v>17590</v>
      </c>
      <c r="B17365" t="s">
        <v>20</v>
      </c>
      <c r="C17365" t="s">
        <v>19</v>
      </c>
      <c r="D17365" t="s">
        <v>33</v>
      </c>
      <c r="E17365" t="s">
        <v>538</v>
      </c>
    </row>
    <row r="17366" spans="1:5" x14ac:dyDescent="0.25">
      <c r="A17366" t="s">
        <v>27775</v>
      </c>
      <c r="B17366" t="s">
        <v>20</v>
      </c>
      <c r="C17366" t="s">
        <v>19</v>
      </c>
      <c r="D17366" t="s">
        <v>33</v>
      </c>
      <c r="E17366" t="s">
        <v>533</v>
      </c>
    </row>
    <row r="17367" spans="1:5" x14ac:dyDescent="0.25">
      <c r="A17367" t="s">
        <v>17592</v>
      </c>
      <c r="B17367" t="s">
        <v>20</v>
      </c>
      <c r="C17367" t="s">
        <v>19</v>
      </c>
      <c r="D17367" t="s">
        <v>33</v>
      </c>
      <c r="E17367" t="s">
        <v>611</v>
      </c>
    </row>
    <row r="17368" spans="1:5" x14ac:dyDescent="0.25">
      <c r="A17368" t="s">
        <v>17593</v>
      </c>
      <c r="B17368" t="s">
        <v>20</v>
      </c>
      <c r="C17368" t="s">
        <v>19</v>
      </c>
      <c r="D17368" t="s">
        <v>33</v>
      </c>
      <c r="E17368" t="s">
        <v>530</v>
      </c>
    </row>
    <row r="17369" spans="1:5" x14ac:dyDescent="0.25">
      <c r="A17369" t="s">
        <v>9033</v>
      </c>
      <c r="B17369" t="s">
        <v>20</v>
      </c>
      <c r="C17369" t="s">
        <v>19</v>
      </c>
      <c r="D17369" t="s">
        <v>33</v>
      </c>
      <c r="E17369" t="s">
        <v>533</v>
      </c>
    </row>
    <row r="17370" spans="1:5" x14ac:dyDescent="0.25">
      <c r="A17370" t="s">
        <v>17594</v>
      </c>
      <c r="B17370" t="s">
        <v>20</v>
      </c>
      <c r="C17370" t="s">
        <v>19</v>
      </c>
      <c r="D17370" t="s">
        <v>33</v>
      </c>
      <c r="E17370" t="s">
        <v>538</v>
      </c>
    </row>
    <row r="17371" spans="1:5" x14ac:dyDescent="0.25">
      <c r="A17371" t="s">
        <v>17596</v>
      </c>
      <c r="B17371" t="s">
        <v>20</v>
      </c>
      <c r="C17371" t="s">
        <v>19</v>
      </c>
      <c r="D17371" t="s">
        <v>33</v>
      </c>
      <c r="E17371" t="s">
        <v>611</v>
      </c>
    </row>
    <row r="17372" spans="1:5" x14ac:dyDescent="0.25">
      <c r="A17372" t="s">
        <v>17597</v>
      </c>
      <c r="B17372" t="s">
        <v>20</v>
      </c>
      <c r="C17372" t="s">
        <v>19</v>
      </c>
      <c r="D17372" t="s">
        <v>33</v>
      </c>
      <c r="E17372" t="s">
        <v>530</v>
      </c>
    </row>
    <row r="17373" spans="1:5" x14ac:dyDescent="0.25">
      <c r="A17373" t="s">
        <v>17598</v>
      </c>
      <c r="B17373" t="s">
        <v>20</v>
      </c>
      <c r="C17373" t="s">
        <v>19</v>
      </c>
      <c r="D17373" t="s">
        <v>33</v>
      </c>
      <c r="E17373" t="s">
        <v>538</v>
      </c>
    </row>
    <row r="17374" spans="1:5" x14ac:dyDescent="0.25">
      <c r="A17374" t="s">
        <v>5342</v>
      </c>
      <c r="B17374" t="s">
        <v>20</v>
      </c>
      <c r="C17374" t="s">
        <v>19</v>
      </c>
      <c r="D17374" t="s">
        <v>33</v>
      </c>
      <c r="E17374" t="s">
        <v>533</v>
      </c>
    </row>
    <row r="17375" spans="1:5" x14ac:dyDescent="0.25">
      <c r="A17375" t="s">
        <v>17600</v>
      </c>
      <c r="B17375" t="s">
        <v>20</v>
      </c>
      <c r="C17375" t="s">
        <v>19</v>
      </c>
      <c r="D17375" t="s">
        <v>33</v>
      </c>
      <c r="E17375" t="s">
        <v>611</v>
      </c>
    </row>
    <row r="17376" spans="1:5" x14ac:dyDescent="0.25">
      <c r="A17376" t="s">
        <v>17601</v>
      </c>
      <c r="B17376" t="s">
        <v>20</v>
      </c>
      <c r="C17376" t="s">
        <v>19</v>
      </c>
      <c r="D17376" t="s">
        <v>33</v>
      </c>
      <c r="E17376" t="s">
        <v>530</v>
      </c>
    </row>
    <row r="17377" spans="1:5" x14ac:dyDescent="0.25">
      <c r="A17377" t="s">
        <v>7538</v>
      </c>
      <c r="B17377" t="s">
        <v>20</v>
      </c>
      <c r="C17377" t="s">
        <v>19</v>
      </c>
      <c r="D17377" t="s">
        <v>33</v>
      </c>
      <c r="E17377" t="s">
        <v>533</v>
      </c>
    </row>
    <row r="17378" spans="1:5" x14ac:dyDescent="0.25">
      <c r="A17378" t="s">
        <v>17603</v>
      </c>
      <c r="B17378" t="s">
        <v>20</v>
      </c>
      <c r="C17378" t="s">
        <v>24</v>
      </c>
      <c r="D17378" t="s">
        <v>33</v>
      </c>
      <c r="E17378" t="s">
        <v>735</v>
      </c>
    </row>
    <row r="17379" spans="1:5" x14ac:dyDescent="0.25">
      <c r="A17379" t="s">
        <v>17607</v>
      </c>
      <c r="B17379" t="s">
        <v>20</v>
      </c>
      <c r="C17379" t="s">
        <v>19</v>
      </c>
      <c r="D17379" t="s">
        <v>33</v>
      </c>
      <c r="E17379" t="s">
        <v>530</v>
      </c>
    </row>
    <row r="17380" spans="1:5" x14ac:dyDescent="0.25">
      <c r="A17380" t="s">
        <v>9039</v>
      </c>
      <c r="B17380" t="s">
        <v>20</v>
      </c>
      <c r="C17380" t="s">
        <v>19</v>
      </c>
      <c r="D17380" t="s">
        <v>33</v>
      </c>
      <c r="E17380" t="s">
        <v>533</v>
      </c>
    </row>
    <row r="17381" spans="1:5" x14ac:dyDescent="0.25">
      <c r="A17381" t="s">
        <v>17606</v>
      </c>
      <c r="B17381" t="s">
        <v>20</v>
      </c>
      <c r="C17381" t="s">
        <v>19</v>
      </c>
      <c r="D17381" t="s">
        <v>33</v>
      </c>
      <c r="E17381" t="s">
        <v>611</v>
      </c>
    </row>
    <row r="17382" spans="1:5" x14ac:dyDescent="0.25">
      <c r="A17382" t="s">
        <v>17605</v>
      </c>
      <c r="B17382" t="s">
        <v>20</v>
      </c>
      <c r="C17382" t="s">
        <v>19</v>
      </c>
      <c r="D17382" t="s">
        <v>33</v>
      </c>
      <c r="E17382" t="s">
        <v>538</v>
      </c>
    </row>
    <row r="17383" spans="1:5" x14ac:dyDescent="0.25">
      <c r="A17383" t="s">
        <v>17608</v>
      </c>
      <c r="B17383" t="s">
        <v>20</v>
      </c>
      <c r="C17383" t="s">
        <v>19</v>
      </c>
      <c r="D17383" t="s">
        <v>33</v>
      </c>
      <c r="E17383" t="s">
        <v>538</v>
      </c>
    </row>
    <row r="17384" spans="1:5" x14ac:dyDescent="0.25">
      <c r="A17384" t="s">
        <v>17610</v>
      </c>
      <c r="B17384" t="s">
        <v>20</v>
      </c>
      <c r="C17384" t="s">
        <v>19</v>
      </c>
      <c r="D17384" t="s">
        <v>33</v>
      </c>
      <c r="E17384" t="s">
        <v>611</v>
      </c>
    </row>
    <row r="17385" spans="1:5" x14ac:dyDescent="0.25">
      <c r="A17385" t="s">
        <v>17611</v>
      </c>
      <c r="B17385" t="s">
        <v>20</v>
      </c>
      <c r="C17385" t="s">
        <v>19</v>
      </c>
      <c r="D17385" t="s">
        <v>33</v>
      </c>
      <c r="E17385" t="s">
        <v>530</v>
      </c>
    </row>
    <row r="17386" spans="1:5" x14ac:dyDescent="0.25">
      <c r="A17386" t="s">
        <v>9035</v>
      </c>
      <c r="B17386" t="s">
        <v>20</v>
      </c>
      <c r="C17386" t="s">
        <v>19</v>
      </c>
      <c r="D17386" t="s">
        <v>33</v>
      </c>
      <c r="E17386" t="s">
        <v>533</v>
      </c>
    </row>
    <row r="17387" spans="1:5" x14ac:dyDescent="0.25">
      <c r="A17387" t="s">
        <v>17612</v>
      </c>
      <c r="B17387" t="s">
        <v>20</v>
      </c>
      <c r="C17387" t="s">
        <v>19</v>
      </c>
      <c r="D17387" t="s">
        <v>33</v>
      </c>
      <c r="E17387" t="s">
        <v>538</v>
      </c>
    </row>
    <row r="17388" spans="1:5" x14ac:dyDescent="0.25">
      <c r="A17388" t="s">
        <v>10123</v>
      </c>
      <c r="B17388" t="s">
        <v>20</v>
      </c>
      <c r="C17388" t="s">
        <v>19</v>
      </c>
      <c r="D17388" t="s">
        <v>33</v>
      </c>
      <c r="E17388" t="s">
        <v>533</v>
      </c>
    </row>
    <row r="17389" spans="1:5" x14ac:dyDescent="0.25">
      <c r="A17389" t="s">
        <v>17614</v>
      </c>
      <c r="B17389" t="s">
        <v>20</v>
      </c>
      <c r="C17389" t="s">
        <v>19</v>
      </c>
      <c r="D17389" t="s">
        <v>33</v>
      </c>
      <c r="E17389" t="s">
        <v>611</v>
      </c>
    </row>
    <row r="17390" spans="1:5" x14ac:dyDescent="0.25">
      <c r="A17390" t="s">
        <v>17615</v>
      </c>
      <c r="B17390" t="s">
        <v>20</v>
      </c>
      <c r="C17390" t="s">
        <v>19</v>
      </c>
      <c r="D17390" t="s">
        <v>33</v>
      </c>
      <c r="E17390" t="s">
        <v>530</v>
      </c>
    </row>
    <row r="17391" spans="1:5" x14ac:dyDescent="0.25">
      <c r="A17391" t="s">
        <v>12789</v>
      </c>
      <c r="B17391" t="s">
        <v>20</v>
      </c>
      <c r="C17391" t="s">
        <v>19</v>
      </c>
      <c r="D17391" t="s">
        <v>33</v>
      </c>
      <c r="E17391" t="s">
        <v>533</v>
      </c>
    </row>
    <row r="17392" spans="1:5" x14ac:dyDescent="0.25">
      <c r="A17392" t="s">
        <v>21569</v>
      </c>
      <c r="B17392" t="s">
        <v>20</v>
      </c>
      <c r="C17392" t="s">
        <v>19</v>
      </c>
      <c r="D17392" t="s">
        <v>33</v>
      </c>
      <c r="E17392" t="s">
        <v>533</v>
      </c>
    </row>
    <row r="17393" spans="1:5" x14ac:dyDescent="0.25">
      <c r="A17393" t="s">
        <v>21143</v>
      </c>
      <c r="B17393" t="s">
        <v>20</v>
      </c>
      <c r="C17393" t="s">
        <v>19</v>
      </c>
      <c r="D17393" t="s">
        <v>69</v>
      </c>
      <c r="E17393" t="s">
        <v>533</v>
      </c>
    </row>
    <row r="17394" spans="1:5" x14ac:dyDescent="0.25">
      <c r="A17394" t="s">
        <v>23774</v>
      </c>
      <c r="B17394" t="s">
        <v>20</v>
      </c>
      <c r="C17394" t="s">
        <v>22</v>
      </c>
      <c r="D17394" t="s">
        <v>33</v>
      </c>
      <c r="E17394" t="s">
        <v>629</v>
      </c>
    </row>
    <row r="17395" spans="1:5" x14ac:dyDescent="0.25">
      <c r="A17395" t="s">
        <v>17620</v>
      </c>
      <c r="B17395" t="s">
        <v>20</v>
      </c>
      <c r="C17395" t="s">
        <v>19</v>
      </c>
      <c r="D17395" t="s">
        <v>33</v>
      </c>
      <c r="E17395" t="s">
        <v>538</v>
      </c>
    </row>
    <row r="17396" spans="1:5" x14ac:dyDescent="0.25">
      <c r="A17396" t="s">
        <v>1581</v>
      </c>
      <c r="B17396" t="s">
        <v>20</v>
      </c>
      <c r="C17396" t="s">
        <v>19</v>
      </c>
      <c r="D17396" t="s">
        <v>65</v>
      </c>
      <c r="E17396" t="s">
        <v>533</v>
      </c>
    </row>
    <row r="17397" spans="1:5" x14ac:dyDescent="0.25">
      <c r="A17397" t="s">
        <v>17622</v>
      </c>
      <c r="B17397" t="s">
        <v>20</v>
      </c>
      <c r="C17397" t="s">
        <v>19</v>
      </c>
      <c r="D17397" t="s">
        <v>33</v>
      </c>
      <c r="E17397" t="s">
        <v>530</v>
      </c>
    </row>
    <row r="17398" spans="1:5" x14ac:dyDescent="0.25">
      <c r="A17398" t="s">
        <v>17621</v>
      </c>
      <c r="B17398" t="s">
        <v>20</v>
      </c>
      <c r="C17398" t="s">
        <v>19</v>
      </c>
      <c r="D17398" t="s">
        <v>33</v>
      </c>
      <c r="E17398" t="s">
        <v>611</v>
      </c>
    </row>
    <row r="17399" spans="1:5" x14ac:dyDescent="0.25">
      <c r="A17399" t="s">
        <v>17624</v>
      </c>
      <c r="B17399" t="s">
        <v>20</v>
      </c>
      <c r="C17399" t="s">
        <v>19</v>
      </c>
      <c r="D17399" t="s">
        <v>33</v>
      </c>
      <c r="E17399" t="s">
        <v>538</v>
      </c>
    </row>
    <row r="17400" spans="1:5" x14ac:dyDescent="0.25">
      <c r="A17400" t="s">
        <v>17625</v>
      </c>
      <c r="B17400" t="s">
        <v>20</v>
      </c>
      <c r="C17400" t="s">
        <v>19</v>
      </c>
      <c r="D17400" t="s">
        <v>33</v>
      </c>
      <c r="E17400" t="s">
        <v>611</v>
      </c>
    </row>
    <row r="17401" spans="1:5" x14ac:dyDescent="0.25">
      <c r="A17401" t="s">
        <v>17627</v>
      </c>
      <c r="B17401" t="s">
        <v>20</v>
      </c>
      <c r="C17401" t="s">
        <v>19</v>
      </c>
      <c r="D17401" t="s">
        <v>33</v>
      </c>
      <c r="E17401" t="s">
        <v>530</v>
      </c>
    </row>
    <row r="17402" spans="1:5" x14ac:dyDescent="0.25">
      <c r="A17402" t="s">
        <v>19331</v>
      </c>
      <c r="B17402" t="s">
        <v>20</v>
      </c>
      <c r="C17402" t="s">
        <v>19</v>
      </c>
      <c r="D17402" t="s">
        <v>65</v>
      </c>
      <c r="E17402" t="s">
        <v>533</v>
      </c>
    </row>
    <row r="17403" spans="1:5" x14ac:dyDescent="0.25">
      <c r="A17403" t="s">
        <v>19392</v>
      </c>
      <c r="B17403" t="s">
        <v>20</v>
      </c>
      <c r="C17403" t="s">
        <v>19</v>
      </c>
      <c r="D17403" t="s">
        <v>65</v>
      </c>
      <c r="E17403" t="s">
        <v>533</v>
      </c>
    </row>
    <row r="17404" spans="1:5" x14ac:dyDescent="0.25">
      <c r="A17404" t="s">
        <v>17629</v>
      </c>
      <c r="B17404" t="s">
        <v>20</v>
      </c>
      <c r="C17404" t="s">
        <v>19</v>
      </c>
      <c r="D17404" t="s">
        <v>33</v>
      </c>
      <c r="E17404" t="s">
        <v>538</v>
      </c>
    </row>
    <row r="17405" spans="1:5" x14ac:dyDescent="0.25">
      <c r="A17405" t="s">
        <v>2481</v>
      </c>
      <c r="B17405" t="s">
        <v>20</v>
      </c>
      <c r="C17405" t="s">
        <v>19</v>
      </c>
      <c r="D17405" t="s">
        <v>33</v>
      </c>
      <c r="E17405" t="s">
        <v>553</v>
      </c>
    </row>
    <row r="17406" spans="1:5" x14ac:dyDescent="0.25">
      <c r="A17406" t="s">
        <v>17632</v>
      </c>
      <c r="B17406" t="s">
        <v>20</v>
      </c>
      <c r="C17406" t="s">
        <v>19</v>
      </c>
      <c r="D17406" t="s">
        <v>33</v>
      </c>
      <c r="E17406" t="s">
        <v>530</v>
      </c>
    </row>
    <row r="17407" spans="1:5" x14ac:dyDescent="0.25">
      <c r="A17407" t="s">
        <v>17630</v>
      </c>
      <c r="B17407" t="s">
        <v>20</v>
      </c>
      <c r="C17407" t="s">
        <v>19</v>
      </c>
      <c r="D17407" t="s">
        <v>33</v>
      </c>
      <c r="E17407" t="s">
        <v>538</v>
      </c>
    </row>
    <row r="17408" spans="1:5" x14ac:dyDescent="0.25">
      <c r="A17408" t="s">
        <v>17631</v>
      </c>
      <c r="B17408" t="s">
        <v>20</v>
      </c>
      <c r="C17408" t="s">
        <v>19</v>
      </c>
      <c r="D17408" t="s">
        <v>33</v>
      </c>
      <c r="E17408" t="s">
        <v>611</v>
      </c>
    </row>
    <row r="17409" spans="1:5" x14ac:dyDescent="0.25">
      <c r="A17409" t="s">
        <v>17634</v>
      </c>
      <c r="B17409" t="s">
        <v>20</v>
      </c>
      <c r="C17409" t="s">
        <v>19</v>
      </c>
      <c r="D17409" t="s">
        <v>33</v>
      </c>
      <c r="E17409" t="s">
        <v>611</v>
      </c>
    </row>
    <row r="17410" spans="1:5" x14ac:dyDescent="0.25">
      <c r="A17410" t="s">
        <v>17635</v>
      </c>
      <c r="B17410" t="s">
        <v>20</v>
      </c>
      <c r="C17410" t="s">
        <v>19</v>
      </c>
      <c r="D17410" t="s">
        <v>33</v>
      </c>
      <c r="E17410" t="s">
        <v>538</v>
      </c>
    </row>
    <row r="17411" spans="1:5" x14ac:dyDescent="0.25">
      <c r="A17411" t="s">
        <v>2479</v>
      </c>
      <c r="B17411" t="s">
        <v>20</v>
      </c>
      <c r="C17411" t="s">
        <v>19</v>
      </c>
      <c r="D17411" t="s">
        <v>33</v>
      </c>
      <c r="E17411" t="s">
        <v>553</v>
      </c>
    </row>
    <row r="17412" spans="1:5" x14ac:dyDescent="0.25">
      <c r="A17412" t="s">
        <v>17637</v>
      </c>
      <c r="B17412" t="s">
        <v>20</v>
      </c>
      <c r="C17412" t="s">
        <v>19</v>
      </c>
      <c r="D17412" t="s">
        <v>33</v>
      </c>
      <c r="E17412" t="s">
        <v>530</v>
      </c>
    </row>
    <row r="17413" spans="1:5" x14ac:dyDescent="0.25">
      <c r="A17413" t="s">
        <v>17638</v>
      </c>
      <c r="B17413" t="s">
        <v>16</v>
      </c>
      <c r="C17413" t="s">
        <v>17</v>
      </c>
      <c r="D17413" t="s">
        <v>33</v>
      </c>
      <c r="E17413" t="s">
        <v>653</v>
      </c>
    </row>
    <row r="17414" spans="1:5" x14ac:dyDescent="0.25">
      <c r="A17414" t="s">
        <v>17640</v>
      </c>
      <c r="B17414" t="s">
        <v>20</v>
      </c>
      <c r="C17414" t="s">
        <v>19</v>
      </c>
      <c r="D17414" t="s">
        <v>33</v>
      </c>
      <c r="E17414" t="s">
        <v>538</v>
      </c>
    </row>
    <row r="17415" spans="1:5" x14ac:dyDescent="0.25">
      <c r="A17415" t="s">
        <v>17641</v>
      </c>
      <c r="B17415" t="s">
        <v>20</v>
      </c>
      <c r="C17415" t="s">
        <v>19</v>
      </c>
      <c r="D17415" t="s">
        <v>33</v>
      </c>
      <c r="E17415" t="s">
        <v>611</v>
      </c>
    </row>
    <row r="17416" spans="1:5" x14ac:dyDescent="0.25">
      <c r="A17416" t="s">
        <v>17639</v>
      </c>
      <c r="B17416" t="s">
        <v>20</v>
      </c>
      <c r="C17416" t="s">
        <v>19</v>
      </c>
      <c r="D17416" t="s">
        <v>33</v>
      </c>
      <c r="E17416" t="s">
        <v>530</v>
      </c>
    </row>
    <row r="17417" spans="1:5" x14ac:dyDescent="0.25">
      <c r="A17417" t="s">
        <v>1569</v>
      </c>
      <c r="B17417" t="s">
        <v>20</v>
      </c>
      <c r="C17417" t="s">
        <v>19</v>
      </c>
      <c r="D17417" t="s">
        <v>65</v>
      </c>
      <c r="E17417" t="s">
        <v>533</v>
      </c>
    </row>
    <row r="17418" spans="1:5" x14ac:dyDescent="0.25">
      <c r="A17418" t="s">
        <v>1585</v>
      </c>
      <c r="B17418" t="s">
        <v>20</v>
      </c>
      <c r="C17418" t="s">
        <v>19</v>
      </c>
      <c r="D17418" t="s">
        <v>65</v>
      </c>
      <c r="E17418" t="s">
        <v>533</v>
      </c>
    </row>
    <row r="17419" spans="1:5" x14ac:dyDescent="0.25">
      <c r="A17419" t="s">
        <v>17644</v>
      </c>
      <c r="B17419" t="s">
        <v>16</v>
      </c>
      <c r="C17419" t="s">
        <v>17</v>
      </c>
      <c r="D17419" t="s">
        <v>33</v>
      </c>
      <c r="E17419" t="s">
        <v>653</v>
      </c>
    </row>
    <row r="17420" spans="1:5" x14ac:dyDescent="0.25">
      <c r="A17420" t="s">
        <v>10560</v>
      </c>
      <c r="B17420" t="s">
        <v>20</v>
      </c>
      <c r="C17420" t="s">
        <v>19</v>
      </c>
      <c r="D17420" t="s">
        <v>65</v>
      </c>
      <c r="E17420" t="s">
        <v>533</v>
      </c>
    </row>
    <row r="17421" spans="1:5" x14ac:dyDescent="0.25">
      <c r="A17421" t="s">
        <v>17646</v>
      </c>
      <c r="B17421" t="s">
        <v>20</v>
      </c>
      <c r="C17421" t="s">
        <v>21</v>
      </c>
      <c r="D17421" t="s">
        <v>33</v>
      </c>
      <c r="E17421" t="s">
        <v>581</v>
      </c>
    </row>
    <row r="17422" spans="1:5" x14ac:dyDescent="0.25">
      <c r="A17422" t="s">
        <v>17647</v>
      </c>
      <c r="B17422" t="s">
        <v>20</v>
      </c>
      <c r="C17422" t="s">
        <v>19</v>
      </c>
      <c r="D17422" t="s">
        <v>33</v>
      </c>
      <c r="E17422" t="s">
        <v>523</v>
      </c>
    </row>
    <row r="17423" spans="1:5" x14ac:dyDescent="0.25">
      <c r="A17423" t="s">
        <v>17648</v>
      </c>
      <c r="B17423" t="s">
        <v>20</v>
      </c>
      <c r="C17423" t="s">
        <v>19</v>
      </c>
      <c r="D17423" t="s">
        <v>33</v>
      </c>
      <c r="E17423" t="s">
        <v>523</v>
      </c>
    </row>
    <row r="17424" spans="1:5" x14ac:dyDescent="0.25">
      <c r="A17424" t="s">
        <v>17649</v>
      </c>
      <c r="B17424" t="s">
        <v>16</v>
      </c>
      <c r="C17424" t="s">
        <v>15</v>
      </c>
      <c r="D17424" t="s">
        <v>33</v>
      </c>
      <c r="E17424" t="s">
        <v>659</v>
      </c>
    </row>
    <row r="17425" spans="1:5" x14ac:dyDescent="0.25">
      <c r="A17425" t="s">
        <v>19330</v>
      </c>
      <c r="B17425" t="s">
        <v>20</v>
      </c>
      <c r="C17425" t="s">
        <v>19</v>
      </c>
      <c r="D17425" t="s">
        <v>65</v>
      </c>
      <c r="E17425" t="s">
        <v>533</v>
      </c>
    </row>
    <row r="17426" spans="1:5" x14ac:dyDescent="0.25">
      <c r="A17426" t="s">
        <v>19391</v>
      </c>
      <c r="B17426" t="s">
        <v>20</v>
      </c>
      <c r="C17426" t="s">
        <v>19</v>
      </c>
      <c r="D17426" t="s">
        <v>65</v>
      </c>
      <c r="E17426" t="s">
        <v>533</v>
      </c>
    </row>
    <row r="17427" spans="1:5" x14ac:dyDescent="0.25">
      <c r="A17427" t="s">
        <v>17652</v>
      </c>
      <c r="B17427" t="s">
        <v>20</v>
      </c>
      <c r="C17427" t="s">
        <v>19</v>
      </c>
      <c r="D17427" t="s">
        <v>33</v>
      </c>
      <c r="E17427" t="s">
        <v>530</v>
      </c>
    </row>
    <row r="17428" spans="1:5" x14ac:dyDescent="0.25">
      <c r="A17428" t="s">
        <v>17653</v>
      </c>
      <c r="B17428" t="s">
        <v>20</v>
      </c>
      <c r="C17428" t="s">
        <v>19</v>
      </c>
      <c r="D17428" t="s">
        <v>33</v>
      </c>
      <c r="E17428" t="s">
        <v>538</v>
      </c>
    </row>
    <row r="17429" spans="1:5" x14ac:dyDescent="0.25">
      <c r="A17429" t="s">
        <v>14971</v>
      </c>
      <c r="B17429" t="s">
        <v>20</v>
      </c>
      <c r="C17429" t="s">
        <v>19</v>
      </c>
      <c r="D17429" t="s">
        <v>33</v>
      </c>
      <c r="E17429" t="s">
        <v>533</v>
      </c>
    </row>
    <row r="17430" spans="1:5" x14ac:dyDescent="0.25">
      <c r="A17430" t="s">
        <v>43763</v>
      </c>
      <c r="B17430" t="s">
        <v>20</v>
      </c>
      <c r="C17430" t="s">
        <v>19</v>
      </c>
      <c r="D17430" t="s">
        <v>33</v>
      </c>
      <c r="E17430" t="s">
        <v>533</v>
      </c>
    </row>
    <row r="17431" spans="1:5" x14ac:dyDescent="0.25">
      <c r="A17431" t="s">
        <v>20349</v>
      </c>
      <c r="B17431" t="s">
        <v>20</v>
      </c>
      <c r="C17431" t="s">
        <v>19</v>
      </c>
      <c r="D17431" t="s">
        <v>33</v>
      </c>
      <c r="E17431" t="s">
        <v>533</v>
      </c>
    </row>
    <row r="17432" spans="1:5" x14ac:dyDescent="0.25">
      <c r="A17432" t="s">
        <v>6378</v>
      </c>
      <c r="B17432" t="s">
        <v>20</v>
      </c>
      <c r="C17432" t="s">
        <v>19</v>
      </c>
      <c r="D17432" t="s">
        <v>33</v>
      </c>
      <c r="E17432" t="s">
        <v>533</v>
      </c>
    </row>
    <row r="17433" spans="1:5" x14ac:dyDescent="0.25">
      <c r="A17433" t="s">
        <v>25362</v>
      </c>
      <c r="B17433" t="s">
        <v>20</v>
      </c>
      <c r="C17433" t="s">
        <v>19</v>
      </c>
      <c r="D17433" t="s">
        <v>33</v>
      </c>
      <c r="E17433" t="s">
        <v>533</v>
      </c>
    </row>
    <row r="17434" spans="1:5" x14ac:dyDescent="0.25">
      <c r="A17434" t="s">
        <v>17658</v>
      </c>
      <c r="B17434" t="s">
        <v>20</v>
      </c>
      <c r="C17434" t="s">
        <v>19</v>
      </c>
      <c r="D17434" t="s">
        <v>33</v>
      </c>
      <c r="E17434" t="s">
        <v>530</v>
      </c>
    </row>
    <row r="17435" spans="1:5" x14ac:dyDescent="0.25">
      <c r="A17435" t="s">
        <v>22871</v>
      </c>
      <c r="B17435" t="s">
        <v>20</v>
      </c>
      <c r="C17435" t="s">
        <v>19</v>
      </c>
      <c r="D17435" t="s">
        <v>33</v>
      </c>
      <c r="E17435" t="s">
        <v>533</v>
      </c>
    </row>
    <row r="17436" spans="1:5" x14ac:dyDescent="0.25">
      <c r="A17436" t="s">
        <v>17661</v>
      </c>
      <c r="B17436" t="s">
        <v>20</v>
      </c>
      <c r="C17436" t="s">
        <v>19</v>
      </c>
      <c r="D17436" t="s">
        <v>33</v>
      </c>
      <c r="E17436" t="s">
        <v>530</v>
      </c>
    </row>
    <row r="17437" spans="1:5" x14ac:dyDescent="0.25">
      <c r="A17437" t="s">
        <v>23761</v>
      </c>
      <c r="B17437" t="s">
        <v>20</v>
      </c>
      <c r="C17437" t="s">
        <v>19</v>
      </c>
      <c r="D17437" t="s">
        <v>33</v>
      </c>
      <c r="E17437" t="s">
        <v>533</v>
      </c>
    </row>
    <row r="17438" spans="1:5" x14ac:dyDescent="0.25">
      <c r="A17438" t="s">
        <v>17662</v>
      </c>
      <c r="B17438" t="s">
        <v>20</v>
      </c>
      <c r="C17438" t="s">
        <v>19</v>
      </c>
      <c r="D17438" t="s">
        <v>33</v>
      </c>
      <c r="E17438" t="s">
        <v>538</v>
      </c>
    </row>
    <row r="17439" spans="1:5" x14ac:dyDescent="0.25">
      <c r="A17439" t="s">
        <v>18890</v>
      </c>
      <c r="B17439" t="s">
        <v>20</v>
      </c>
      <c r="C17439" t="s">
        <v>19</v>
      </c>
      <c r="D17439" t="s">
        <v>33</v>
      </c>
      <c r="E17439" t="s">
        <v>533</v>
      </c>
    </row>
    <row r="17440" spans="1:5" x14ac:dyDescent="0.25">
      <c r="A17440" t="s">
        <v>17665</v>
      </c>
      <c r="B17440" t="s">
        <v>20</v>
      </c>
      <c r="C17440" t="s">
        <v>19</v>
      </c>
      <c r="D17440" t="s">
        <v>33</v>
      </c>
      <c r="E17440" t="s">
        <v>538</v>
      </c>
    </row>
    <row r="17441" spans="1:5" x14ac:dyDescent="0.25">
      <c r="A17441" t="s">
        <v>17666</v>
      </c>
      <c r="B17441" t="s">
        <v>16</v>
      </c>
      <c r="C17441" t="s">
        <v>17</v>
      </c>
      <c r="D17441" t="s">
        <v>33</v>
      </c>
      <c r="E17441" t="s">
        <v>653</v>
      </c>
    </row>
    <row r="17442" spans="1:5" x14ac:dyDescent="0.25">
      <c r="A17442" t="s">
        <v>13443</v>
      </c>
      <c r="B17442" t="s">
        <v>20</v>
      </c>
      <c r="C17442" t="s">
        <v>19</v>
      </c>
      <c r="D17442" t="s">
        <v>33</v>
      </c>
      <c r="E17442" t="s">
        <v>533</v>
      </c>
    </row>
    <row r="17443" spans="1:5" x14ac:dyDescent="0.25">
      <c r="A17443" t="s">
        <v>17668</v>
      </c>
      <c r="B17443" t="s">
        <v>20</v>
      </c>
      <c r="C17443" t="s">
        <v>19</v>
      </c>
      <c r="D17443" t="s">
        <v>33</v>
      </c>
      <c r="E17443" t="s">
        <v>538</v>
      </c>
    </row>
    <row r="17444" spans="1:5" x14ac:dyDescent="0.25">
      <c r="A17444" t="s">
        <v>17670</v>
      </c>
      <c r="B17444" t="s">
        <v>16</v>
      </c>
      <c r="C17444" t="s">
        <v>15</v>
      </c>
      <c r="D17444" t="s">
        <v>33</v>
      </c>
      <c r="E17444" t="s">
        <v>659</v>
      </c>
    </row>
    <row r="17445" spans="1:5" x14ac:dyDescent="0.25">
      <c r="A17445" t="s">
        <v>17903</v>
      </c>
      <c r="B17445" t="s">
        <v>20</v>
      </c>
      <c r="C17445" t="s">
        <v>19</v>
      </c>
      <c r="D17445" t="s">
        <v>33</v>
      </c>
      <c r="E17445" t="s">
        <v>533</v>
      </c>
    </row>
    <row r="17446" spans="1:5" x14ac:dyDescent="0.25">
      <c r="A17446" t="s">
        <v>17671</v>
      </c>
      <c r="B17446" t="s">
        <v>20</v>
      </c>
      <c r="C17446" t="s">
        <v>21</v>
      </c>
      <c r="D17446" t="s">
        <v>33</v>
      </c>
      <c r="E17446" t="s">
        <v>582</v>
      </c>
    </row>
    <row r="17447" spans="1:5" x14ac:dyDescent="0.25">
      <c r="A17447" t="s">
        <v>17479</v>
      </c>
      <c r="B17447" t="s">
        <v>20</v>
      </c>
      <c r="C17447" t="s">
        <v>19</v>
      </c>
      <c r="D17447" t="s">
        <v>33</v>
      </c>
      <c r="E17447" t="s">
        <v>533</v>
      </c>
    </row>
    <row r="17448" spans="1:5" x14ac:dyDescent="0.25">
      <c r="A17448" t="s">
        <v>17673</v>
      </c>
      <c r="B17448" t="s">
        <v>20</v>
      </c>
      <c r="C17448" t="s">
        <v>19</v>
      </c>
      <c r="D17448" t="s">
        <v>33</v>
      </c>
      <c r="E17448" t="s">
        <v>562</v>
      </c>
    </row>
    <row r="17449" spans="1:5" x14ac:dyDescent="0.25">
      <c r="A17449" t="s">
        <v>17675</v>
      </c>
      <c r="B17449" t="s">
        <v>20</v>
      </c>
      <c r="C17449" t="s">
        <v>23</v>
      </c>
      <c r="D17449" t="s">
        <v>33</v>
      </c>
      <c r="E17449" t="s">
        <v>734</v>
      </c>
    </row>
    <row r="17450" spans="1:5" x14ac:dyDescent="0.25">
      <c r="A17450" t="s">
        <v>6414</v>
      </c>
      <c r="B17450" t="s">
        <v>20</v>
      </c>
      <c r="C17450" t="s">
        <v>19</v>
      </c>
      <c r="D17450" t="s">
        <v>33</v>
      </c>
      <c r="E17450" t="s">
        <v>533</v>
      </c>
    </row>
    <row r="17451" spans="1:5" x14ac:dyDescent="0.25">
      <c r="A17451" t="s">
        <v>22503</v>
      </c>
      <c r="B17451" t="s">
        <v>20</v>
      </c>
      <c r="C17451" t="s">
        <v>19</v>
      </c>
      <c r="D17451" t="s">
        <v>33</v>
      </c>
      <c r="E17451" t="s">
        <v>533</v>
      </c>
    </row>
    <row r="17452" spans="1:5" x14ac:dyDescent="0.25">
      <c r="A17452" t="s">
        <v>17677</v>
      </c>
      <c r="B17452" t="s">
        <v>20</v>
      </c>
      <c r="C17452" t="s">
        <v>21</v>
      </c>
      <c r="D17452" t="s">
        <v>33</v>
      </c>
      <c r="E17452" t="s">
        <v>581</v>
      </c>
    </row>
    <row r="17453" spans="1:5" x14ac:dyDescent="0.25">
      <c r="A17453" t="s">
        <v>17678</v>
      </c>
      <c r="B17453" t="s">
        <v>20</v>
      </c>
      <c r="C17453" t="s">
        <v>21</v>
      </c>
      <c r="D17453" t="s">
        <v>33</v>
      </c>
      <c r="E17453" t="s">
        <v>582</v>
      </c>
    </row>
    <row r="17454" spans="1:5" x14ac:dyDescent="0.25">
      <c r="A17454" t="s">
        <v>20698</v>
      </c>
      <c r="B17454" t="s">
        <v>20</v>
      </c>
      <c r="C17454" t="s">
        <v>19</v>
      </c>
      <c r="D17454" t="s">
        <v>33</v>
      </c>
      <c r="E17454" t="s">
        <v>533</v>
      </c>
    </row>
    <row r="17455" spans="1:5" x14ac:dyDescent="0.25">
      <c r="A17455" t="s">
        <v>17680</v>
      </c>
      <c r="B17455" t="s">
        <v>20</v>
      </c>
      <c r="C17455" t="s">
        <v>19</v>
      </c>
      <c r="D17455" t="s">
        <v>33</v>
      </c>
      <c r="E17455" t="s">
        <v>562</v>
      </c>
    </row>
    <row r="17456" spans="1:5" x14ac:dyDescent="0.25">
      <c r="A17456" t="s">
        <v>17681</v>
      </c>
      <c r="B17456" t="s">
        <v>20</v>
      </c>
      <c r="C17456" t="s">
        <v>19</v>
      </c>
      <c r="D17456" t="s">
        <v>33</v>
      </c>
      <c r="E17456" t="s">
        <v>562</v>
      </c>
    </row>
    <row r="17457" spans="1:5" x14ac:dyDescent="0.25">
      <c r="A17457" t="s">
        <v>10365</v>
      </c>
      <c r="B17457" t="s">
        <v>20</v>
      </c>
      <c r="C17457" t="s">
        <v>19</v>
      </c>
      <c r="D17457" t="s">
        <v>33</v>
      </c>
      <c r="E17457" t="s">
        <v>533</v>
      </c>
    </row>
    <row r="17458" spans="1:5" x14ac:dyDescent="0.25">
      <c r="A17458" t="s">
        <v>17683</v>
      </c>
      <c r="B17458" t="s">
        <v>20</v>
      </c>
      <c r="C17458" t="s">
        <v>19</v>
      </c>
      <c r="D17458" t="s">
        <v>33</v>
      </c>
      <c r="E17458" t="s">
        <v>562</v>
      </c>
    </row>
    <row r="17459" spans="1:5" x14ac:dyDescent="0.25">
      <c r="A17459" t="s">
        <v>19527</v>
      </c>
      <c r="B17459" t="s">
        <v>20</v>
      </c>
      <c r="C17459" t="s">
        <v>19</v>
      </c>
      <c r="D17459" t="s">
        <v>33</v>
      </c>
      <c r="E17459" t="s">
        <v>533</v>
      </c>
    </row>
    <row r="17460" spans="1:5" x14ac:dyDescent="0.25">
      <c r="A17460" t="s">
        <v>17684</v>
      </c>
      <c r="B17460" t="s">
        <v>20</v>
      </c>
      <c r="C17460" t="s">
        <v>23</v>
      </c>
      <c r="D17460" t="s">
        <v>33</v>
      </c>
      <c r="E17460" t="s">
        <v>734</v>
      </c>
    </row>
    <row r="17461" spans="1:5" x14ac:dyDescent="0.25">
      <c r="A17461" t="s">
        <v>17244</v>
      </c>
      <c r="B17461" t="s">
        <v>20</v>
      </c>
      <c r="C17461" t="s">
        <v>19</v>
      </c>
      <c r="D17461" t="s">
        <v>33</v>
      </c>
      <c r="E17461" t="s">
        <v>533</v>
      </c>
    </row>
    <row r="17462" spans="1:5" x14ac:dyDescent="0.25">
      <c r="A17462" t="s">
        <v>17686</v>
      </c>
      <c r="B17462" t="s">
        <v>20</v>
      </c>
      <c r="C17462" t="s">
        <v>23</v>
      </c>
      <c r="D17462" t="s">
        <v>33</v>
      </c>
      <c r="E17462" t="s">
        <v>734</v>
      </c>
    </row>
    <row r="17463" spans="1:5" x14ac:dyDescent="0.25">
      <c r="A17463" t="s">
        <v>10304</v>
      </c>
      <c r="B17463" t="s">
        <v>20</v>
      </c>
      <c r="C17463" t="s">
        <v>19</v>
      </c>
      <c r="D17463" t="s">
        <v>33</v>
      </c>
      <c r="E17463" t="s">
        <v>533</v>
      </c>
    </row>
    <row r="17464" spans="1:5" x14ac:dyDescent="0.25">
      <c r="A17464" t="s">
        <v>17689</v>
      </c>
      <c r="B17464" t="s">
        <v>20</v>
      </c>
      <c r="C17464" t="s">
        <v>23</v>
      </c>
      <c r="D17464" t="s">
        <v>33</v>
      </c>
      <c r="E17464" t="s">
        <v>734</v>
      </c>
    </row>
    <row r="17465" spans="1:5" x14ac:dyDescent="0.25">
      <c r="A17465" t="s">
        <v>17691</v>
      </c>
      <c r="B17465" t="s">
        <v>20</v>
      </c>
      <c r="C17465" t="s">
        <v>23</v>
      </c>
      <c r="D17465" t="s">
        <v>33</v>
      </c>
      <c r="E17465" t="s">
        <v>734</v>
      </c>
    </row>
    <row r="17466" spans="1:5" x14ac:dyDescent="0.25">
      <c r="A17466" t="s">
        <v>22400</v>
      </c>
      <c r="B17466" t="s">
        <v>20</v>
      </c>
      <c r="C17466" t="s">
        <v>19</v>
      </c>
      <c r="D17466" t="s">
        <v>33</v>
      </c>
      <c r="E17466" t="s">
        <v>533</v>
      </c>
    </row>
    <row r="17467" spans="1:5" x14ac:dyDescent="0.25">
      <c r="A17467" t="s">
        <v>43764</v>
      </c>
      <c r="B17467" t="s">
        <v>20</v>
      </c>
      <c r="C17467" t="s">
        <v>19</v>
      </c>
      <c r="D17467" t="s">
        <v>65</v>
      </c>
      <c r="E17467" t="s">
        <v>533</v>
      </c>
    </row>
    <row r="17468" spans="1:5" x14ac:dyDescent="0.25">
      <c r="A17468" t="s">
        <v>17693</v>
      </c>
      <c r="B17468" t="s">
        <v>20</v>
      </c>
      <c r="C17468" t="s">
        <v>23</v>
      </c>
      <c r="D17468" t="s">
        <v>33</v>
      </c>
      <c r="E17468" t="s">
        <v>734</v>
      </c>
    </row>
    <row r="17469" spans="1:5" x14ac:dyDescent="0.25">
      <c r="A17469" t="s">
        <v>17694</v>
      </c>
      <c r="B17469" t="s">
        <v>20</v>
      </c>
      <c r="C17469" t="s">
        <v>23</v>
      </c>
      <c r="D17469" t="s">
        <v>33</v>
      </c>
      <c r="E17469" t="s">
        <v>734</v>
      </c>
    </row>
    <row r="17470" spans="1:5" x14ac:dyDescent="0.25">
      <c r="A17470" t="s">
        <v>43765</v>
      </c>
      <c r="B17470" t="s">
        <v>20</v>
      </c>
      <c r="C17470" t="s">
        <v>19</v>
      </c>
      <c r="D17470" t="s">
        <v>65</v>
      </c>
      <c r="E17470" t="s">
        <v>533</v>
      </c>
    </row>
    <row r="17471" spans="1:5" x14ac:dyDescent="0.25">
      <c r="A17471" t="s">
        <v>17697</v>
      </c>
      <c r="B17471" t="s">
        <v>20</v>
      </c>
      <c r="C17471" t="s">
        <v>23</v>
      </c>
      <c r="D17471" t="s">
        <v>33</v>
      </c>
      <c r="E17471" t="s">
        <v>734</v>
      </c>
    </row>
    <row r="17472" spans="1:5" x14ac:dyDescent="0.25">
      <c r="A17472" t="s">
        <v>17696</v>
      </c>
      <c r="B17472" t="s">
        <v>20</v>
      </c>
      <c r="C17472" t="s">
        <v>23</v>
      </c>
      <c r="D17472" t="s">
        <v>33</v>
      </c>
      <c r="E17472" t="s">
        <v>734</v>
      </c>
    </row>
    <row r="17473" spans="1:5" x14ac:dyDescent="0.25">
      <c r="A17473" t="s">
        <v>43766</v>
      </c>
      <c r="B17473" t="s">
        <v>20</v>
      </c>
      <c r="C17473" t="s">
        <v>19</v>
      </c>
      <c r="D17473" t="s">
        <v>65</v>
      </c>
      <c r="E17473" t="s">
        <v>533</v>
      </c>
    </row>
    <row r="17474" spans="1:5" x14ac:dyDescent="0.25">
      <c r="A17474" t="s">
        <v>17700</v>
      </c>
      <c r="B17474" t="s">
        <v>20</v>
      </c>
      <c r="C17474" t="s">
        <v>19</v>
      </c>
      <c r="D17474" t="s">
        <v>33</v>
      </c>
      <c r="E17474" t="s">
        <v>611</v>
      </c>
    </row>
    <row r="17475" spans="1:5" x14ac:dyDescent="0.25">
      <c r="A17475" t="s">
        <v>17701</v>
      </c>
      <c r="B17475" t="s">
        <v>20</v>
      </c>
      <c r="C17475" t="s">
        <v>19</v>
      </c>
      <c r="D17475" t="s">
        <v>33</v>
      </c>
      <c r="E17475" t="s">
        <v>530</v>
      </c>
    </row>
    <row r="17476" spans="1:5" x14ac:dyDescent="0.25">
      <c r="A17476" t="s">
        <v>17698</v>
      </c>
      <c r="B17476" t="s">
        <v>20</v>
      </c>
      <c r="C17476" t="s">
        <v>19</v>
      </c>
      <c r="D17476" t="s">
        <v>33</v>
      </c>
      <c r="E17476" t="s">
        <v>538</v>
      </c>
    </row>
    <row r="17477" spans="1:5" x14ac:dyDescent="0.25">
      <c r="A17477" t="s">
        <v>17704</v>
      </c>
      <c r="B17477" t="s">
        <v>20</v>
      </c>
      <c r="C17477" t="s">
        <v>19</v>
      </c>
      <c r="D17477" t="s">
        <v>33</v>
      </c>
      <c r="E17477" t="s">
        <v>538</v>
      </c>
    </row>
    <row r="17478" spans="1:5" x14ac:dyDescent="0.25">
      <c r="A17478" t="s">
        <v>17703</v>
      </c>
      <c r="B17478" t="s">
        <v>20</v>
      </c>
      <c r="C17478" t="s">
        <v>19</v>
      </c>
      <c r="D17478" t="s">
        <v>33</v>
      </c>
      <c r="E17478" t="s">
        <v>530</v>
      </c>
    </row>
    <row r="17479" spans="1:5" x14ac:dyDescent="0.25">
      <c r="A17479" t="s">
        <v>17702</v>
      </c>
      <c r="B17479" t="s">
        <v>20</v>
      </c>
      <c r="C17479" t="s">
        <v>19</v>
      </c>
      <c r="D17479" t="s">
        <v>33</v>
      </c>
      <c r="E17479" t="s">
        <v>611</v>
      </c>
    </row>
    <row r="17480" spans="1:5" x14ac:dyDescent="0.25">
      <c r="A17480" t="s">
        <v>43767</v>
      </c>
      <c r="B17480" t="s">
        <v>20</v>
      </c>
      <c r="C17480" t="s">
        <v>19</v>
      </c>
      <c r="D17480" t="s">
        <v>65</v>
      </c>
      <c r="E17480" t="s">
        <v>533</v>
      </c>
    </row>
    <row r="17481" spans="1:5" x14ac:dyDescent="0.25">
      <c r="A17481" t="s">
        <v>22373</v>
      </c>
      <c r="B17481" t="s">
        <v>20</v>
      </c>
      <c r="C17481" t="s">
        <v>19</v>
      </c>
      <c r="D17481" t="s">
        <v>33</v>
      </c>
      <c r="E17481" t="s">
        <v>533</v>
      </c>
    </row>
    <row r="17482" spans="1:5" x14ac:dyDescent="0.25">
      <c r="A17482" t="s">
        <v>17707</v>
      </c>
      <c r="B17482" t="s">
        <v>16</v>
      </c>
      <c r="C17482" t="s">
        <v>17</v>
      </c>
      <c r="D17482" t="s">
        <v>33</v>
      </c>
      <c r="E17482" t="s">
        <v>653</v>
      </c>
    </row>
    <row r="17483" spans="1:5" x14ac:dyDescent="0.25">
      <c r="A17483" t="s">
        <v>17708</v>
      </c>
      <c r="B17483" t="s">
        <v>16</v>
      </c>
      <c r="C17483" t="s">
        <v>17</v>
      </c>
      <c r="D17483" t="s">
        <v>33</v>
      </c>
      <c r="E17483" t="s">
        <v>653</v>
      </c>
    </row>
    <row r="17484" spans="1:5" x14ac:dyDescent="0.25">
      <c r="A17484" t="s">
        <v>18239</v>
      </c>
      <c r="B17484" t="s">
        <v>20</v>
      </c>
      <c r="C17484" t="s">
        <v>19</v>
      </c>
      <c r="D17484" t="s">
        <v>33</v>
      </c>
      <c r="E17484" t="s">
        <v>533</v>
      </c>
    </row>
    <row r="17485" spans="1:5" x14ac:dyDescent="0.25">
      <c r="A17485" t="s">
        <v>17710</v>
      </c>
      <c r="B17485" t="s">
        <v>16</v>
      </c>
      <c r="C17485" t="s">
        <v>17</v>
      </c>
      <c r="D17485" t="s">
        <v>33</v>
      </c>
      <c r="E17485" t="s">
        <v>653</v>
      </c>
    </row>
    <row r="17486" spans="1:5" x14ac:dyDescent="0.25">
      <c r="A17486" t="s">
        <v>25156</v>
      </c>
      <c r="B17486" t="s">
        <v>20</v>
      </c>
      <c r="C17486" t="s">
        <v>19</v>
      </c>
      <c r="D17486" t="s">
        <v>33</v>
      </c>
      <c r="E17486" t="s">
        <v>533</v>
      </c>
    </row>
    <row r="17487" spans="1:5" x14ac:dyDescent="0.25">
      <c r="A17487" t="s">
        <v>17712</v>
      </c>
      <c r="B17487" t="s">
        <v>20</v>
      </c>
      <c r="C17487" t="s">
        <v>19</v>
      </c>
      <c r="D17487" t="s">
        <v>33</v>
      </c>
      <c r="E17487" t="s">
        <v>538</v>
      </c>
    </row>
    <row r="17488" spans="1:5" x14ac:dyDescent="0.25">
      <c r="A17488" t="s">
        <v>28398</v>
      </c>
      <c r="B17488" t="s">
        <v>20</v>
      </c>
      <c r="C17488" t="s">
        <v>19</v>
      </c>
      <c r="D17488" t="s">
        <v>33</v>
      </c>
      <c r="E17488" t="s">
        <v>533</v>
      </c>
    </row>
    <row r="17489" spans="1:5" x14ac:dyDescent="0.25">
      <c r="A17489" t="s">
        <v>17714</v>
      </c>
      <c r="B17489" t="s">
        <v>20</v>
      </c>
      <c r="C17489" t="s">
        <v>19</v>
      </c>
      <c r="D17489" t="s">
        <v>33</v>
      </c>
      <c r="E17489" t="s">
        <v>538</v>
      </c>
    </row>
    <row r="17490" spans="1:5" x14ac:dyDescent="0.25">
      <c r="A17490" t="s">
        <v>17715</v>
      </c>
      <c r="B17490" t="s">
        <v>20</v>
      </c>
      <c r="C17490" t="s">
        <v>19</v>
      </c>
      <c r="D17490" t="s">
        <v>33</v>
      </c>
      <c r="E17490" t="s">
        <v>530</v>
      </c>
    </row>
    <row r="17491" spans="1:5" x14ac:dyDescent="0.25">
      <c r="A17491" t="s">
        <v>17716</v>
      </c>
      <c r="B17491" t="s">
        <v>20</v>
      </c>
      <c r="C17491" t="s">
        <v>19</v>
      </c>
      <c r="D17491" t="s">
        <v>33</v>
      </c>
      <c r="E17491" t="s">
        <v>530</v>
      </c>
    </row>
    <row r="17492" spans="1:5" x14ac:dyDescent="0.25">
      <c r="A17492" t="s">
        <v>28282</v>
      </c>
      <c r="B17492" t="s">
        <v>20</v>
      </c>
      <c r="C17492" t="s">
        <v>19</v>
      </c>
      <c r="D17492" t="s">
        <v>33</v>
      </c>
      <c r="E17492" t="s">
        <v>533</v>
      </c>
    </row>
    <row r="17493" spans="1:5" x14ac:dyDescent="0.25">
      <c r="A17493" t="s">
        <v>22371</v>
      </c>
      <c r="B17493" t="s">
        <v>20</v>
      </c>
      <c r="C17493" t="s">
        <v>19</v>
      </c>
      <c r="D17493" t="s">
        <v>33</v>
      </c>
      <c r="E17493" t="s">
        <v>533</v>
      </c>
    </row>
    <row r="17494" spans="1:5" x14ac:dyDescent="0.25">
      <c r="A17494" t="s">
        <v>17719</v>
      </c>
      <c r="B17494" t="s">
        <v>20</v>
      </c>
      <c r="C17494" t="s">
        <v>19</v>
      </c>
      <c r="D17494" t="s">
        <v>33</v>
      </c>
      <c r="E17494" t="s">
        <v>538</v>
      </c>
    </row>
    <row r="17495" spans="1:5" x14ac:dyDescent="0.25">
      <c r="A17495" t="s">
        <v>28187</v>
      </c>
      <c r="B17495" t="s">
        <v>20</v>
      </c>
      <c r="C17495" t="s">
        <v>19</v>
      </c>
      <c r="D17495" t="s">
        <v>33</v>
      </c>
      <c r="E17495" t="s">
        <v>533</v>
      </c>
    </row>
    <row r="17496" spans="1:5" x14ac:dyDescent="0.25">
      <c r="A17496" t="s">
        <v>17721</v>
      </c>
      <c r="B17496" t="s">
        <v>20</v>
      </c>
      <c r="C17496" t="s">
        <v>19</v>
      </c>
      <c r="D17496" t="s">
        <v>33</v>
      </c>
      <c r="E17496" t="s">
        <v>538</v>
      </c>
    </row>
    <row r="17497" spans="1:5" x14ac:dyDescent="0.25">
      <c r="A17497" t="s">
        <v>28186</v>
      </c>
      <c r="B17497" t="s">
        <v>20</v>
      </c>
      <c r="C17497" t="s">
        <v>19</v>
      </c>
      <c r="D17497" t="s">
        <v>33</v>
      </c>
      <c r="E17497" t="s">
        <v>533</v>
      </c>
    </row>
    <row r="17498" spans="1:5" x14ac:dyDescent="0.25">
      <c r="A17498" t="s">
        <v>17723</v>
      </c>
      <c r="B17498" t="s">
        <v>20</v>
      </c>
      <c r="C17498" t="s">
        <v>19</v>
      </c>
      <c r="D17498" t="s">
        <v>33</v>
      </c>
      <c r="E17498" t="s">
        <v>538</v>
      </c>
    </row>
    <row r="17499" spans="1:5" x14ac:dyDescent="0.25">
      <c r="A17499" t="s">
        <v>5026</v>
      </c>
      <c r="B17499" t="s">
        <v>20</v>
      </c>
      <c r="C17499" t="s">
        <v>19</v>
      </c>
      <c r="D17499" t="s">
        <v>33</v>
      </c>
      <c r="E17499" t="s">
        <v>533</v>
      </c>
    </row>
    <row r="17500" spans="1:5" x14ac:dyDescent="0.25">
      <c r="A17500" t="s">
        <v>17725</v>
      </c>
      <c r="B17500" t="s">
        <v>20</v>
      </c>
      <c r="C17500" t="s">
        <v>25</v>
      </c>
      <c r="D17500" t="s">
        <v>33</v>
      </c>
      <c r="E17500" t="s">
        <v>814</v>
      </c>
    </row>
    <row r="17501" spans="1:5" x14ac:dyDescent="0.25">
      <c r="A17501" t="s">
        <v>20105</v>
      </c>
      <c r="B17501" t="s">
        <v>20</v>
      </c>
      <c r="C17501" t="s">
        <v>19</v>
      </c>
      <c r="D17501" t="s">
        <v>33</v>
      </c>
      <c r="E17501" t="s">
        <v>533</v>
      </c>
    </row>
    <row r="17502" spans="1:5" x14ac:dyDescent="0.25">
      <c r="A17502" t="s">
        <v>17727</v>
      </c>
      <c r="B17502" t="s">
        <v>20</v>
      </c>
      <c r="C17502" t="s">
        <v>19</v>
      </c>
      <c r="D17502" t="s">
        <v>33</v>
      </c>
      <c r="E17502" t="s">
        <v>538</v>
      </c>
    </row>
    <row r="17503" spans="1:5" x14ac:dyDescent="0.25">
      <c r="A17503" t="s">
        <v>12834</v>
      </c>
      <c r="B17503" t="s">
        <v>20</v>
      </c>
      <c r="C17503" t="s">
        <v>19</v>
      </c>
      <c r="D17503" t="s">
        <v>33</v>
      </c>
      <c r="E17503" t="s">
        <v>533</v>
      </c>
    </row>
    <row r="17504" spans="1:5" x14ac:dyDescent="0.25">
      <c r="A17504" t="s">
        <v>15971</v>
      </c>
      <c r="B17504" t="s">
        <v>20</v>
      </c>
      <c r="C17504" t="s">
        <v>19</v>
      </c>
      <c r="D17504" t="s">
        <v>33</v>
      </c>
      <c r="E17504" t="s">
        <v>533</v>
      </c>
    </row>
    <row r="17505" spans="1:5" x14ac:dyDescent="0.25">
      <c r="A17505" t="s">
        <v>17730</v>
      </c>
      <c r="B17505" t="s">
        <v>20</v>
      </c>
      <c r="C17505" t="s">
        <v>19</v>
      </c>
      <c r="D17505" t="s">
        <v>33</v>
      </c>
      <c r="E17505" t="s">
        <v>530</v>
      </c>
    </row>
    <row r="17506" spans="1:5" x14ac:dyDescent="0.25">
      <c r="A17506" t="s">
        <v>25753</v>
      </c>
      <c r="B17506" t="s">
        <v>20</v>
      </c>
      <c r="C17506" t="s">
        <v>19</v>
      </c>
      <c r="D17506" t="s">
        <v>33</v>
      </c>
      <c r="E17506" t="s">
        <v>533</v>
      </c>
    </row>
    <row r="17507" spans="1:5" x14ac:dyDescent="0.25">
      <c r="A17507" t="s">
        <v>26187</v>
      </c>
      <c r="B17507" t="s">
        <v>20</v>
      </c>
      <c r="C17507" t="s">
        <v>19</v>
      </c>
      <c r="D17507" t="s">
        <v>33</v>
      </c>
      <c r="E17507" t="s">
        <v>533</v>
      </c>
    </row>
    <row r="17508" spans="1:5" x14ac:dyDescent="0.25">
      <c r="A17508" t="s">
        <v>17733</v>
      </c>
      <c r="B17508" t="s">
        <v>20</v>
      </c>
      <c r="C17508" t="s">
        <v>19</v>
      </c>
      <c r="D17508" t="s">
        <v>33</v>
      </c>
      <c r="E17508" t="s">
        <v>530</v>
      </c>
    </row>
    <row r="17509" spans="1:5" x14ac:dyDescent="0.25">
      <c r="A17509" t="s">
        <v>17734</v>
      </c>
      <c r="B17509" t="s">
        <v>16</v>
      </c>
      <c r="C17509" t="s">
        <v>15</v>
      </c>
      <c r="D17509" t="s">
        <v>33</v>
      </c>
      <c r="E17509" t="s">
        <v>659</v>
      </c>
    </row>
    <row r="17510" spans="1:5" x14ac:dyDescent="0.25">
      <c r="A17510" t="s">
        <v>17735</v>
      </c>
      <c r="B17510" t="s">
        <v>16</v>
      </c>
      <c r="C17510" t="s">
        <v>15</v>
      </c>
      <c r="D17510" t="s">
        <v>33</v>
      </c>
      <c r="E17510" t="s">
        <v>696</v>
      </c>
    </row>
    <row r="17511" spans="1:5" x14ac:dyDescent="0.25">
      <c r="A17511" t="s">
        <v>25755</v>
      </c>
      <c r="B17511" t="s">
        <v>20</v>
      </c>
      <c r="C17511" t="s">
        <v>19</v>
      </c>
      <c r="D17511" t="s">
        <v>33</v>
      </c>
      <c r="E17511" t="s">
        <v>533</v>
      </c>
    </row>
    <row r="17512" spans="1:5" x14ac:dyDescent="0.25">
      <c r="A17512" t="s">
        <v>17737</v>
      </c>
      <c r="B17512" t="s">
        <v>20</v>
      </c>
      <c r="C17512" t="s">
        <v>19</v>
      </c>
      <c r="D17512" t="s">
        <v>33</v>
      </c>
      <c r="E17512" t="s">
        <v>530</v>
      </c>
    </row>
    <row r="17513" spans="1:5" x14ac:dyDescent="0.25">
      <c r="A17513" t="s">
        <v>25830</v>
      </c>
      <c r="B17513" t="s">
        <v>20</v>
      </c>
      <c r="C17513" t="s">
        <v>19</v>
      </c>
      <c r="D17513" t="s">
        <v>33</v>
      </c>
      <c r="E17513" t="s">
        <v>533</v>
      </c>
    </row>
    <row r="17514" spans="1:5" x14ac:dyDescent="0.25">
      <c r="A17514" t="s">
        <v>12833</v>
      </c>
      <c r="B17514" t="s">
        <v>20</v>
      </c>
      <c r="C17514" t="s">
        <v>19</v>
      </c>
      <c r="D17514" t="s">
        <v>33</v>
      </c>
      <c r="E17514" t="s">
        <v>533</v>
      </c>
    </row>
    <row r="17515" spans="1:5" x14ac:dyDescent="0.25">
      <c r="A17515" t="s">
        <v>15970</v>
      </c>
      <c r="B17515" t="s">
        <v>20</v>
      </c>
      <c r="C17515" t="s">
        <v>19</v>
      </c>
      <c r="D17515" t="s">
        <v>33</v>
      </c>
      <c r="E17515" t="s">
        <v>533</v>
      </c>
    </row>
    <row r="17516" spans="1:5" x14ac:dyDescent="0.25">
      <c r="A17516" t="s">
        <v>1123</v>
      </c>
      <c r="B17516" t="s">
        <v>20</v>
      </c>
      <c r="C17516" t="s">
        <v>19</v>
      </c>
      <c r="D17516" t="s">
        <v>33</v>
      </c>
      <c r="E17516" t="s">
        <v>533</v>
      </c>
    </row>
    <row r="17517" spans="1:5" x14ac:dyDescent="0.25">
      <c r="A17517" t="s">
        <v>1118</v>
      </c>
      <c r="B17517" t="s">
        <v>20</v>
      </c>
      <c r="C17517" t="s">
        <v>19</v>
      </c>
      <c r="D17517" t="s">
        <v>33</v>
      </c>
      <c r="E17517" t="s">
        <v>533</v>
      </c>
    </row>
    <row r="17518" spans="1:5" x14ac:dyDescent="0.25">
      <c r="A17518" t="s">
        <v>16335</v>
      </c>
      <c r="B17518" t="s">
        <v>20</v>
      </c>
      <c r="C17518" t="s">
        <v>19</v>
      </c>
      <c r="D17518" t="s">
        <v>33</v>
      </c>
      <c r="E17518" t="s">
        <v>533</v>
      </c>
    </row>
    <row r="17519" spans="1:5" x14ac:dyDescent="0.25">
      <c r="A17519" t="s">
        <v>12019</v>
      </c>
      <c r="B17519" t="s">
        <v>20</v>
      </c>
      <c r="C17519" t="s">
        <v>19</v>
      </c>
      <c r="D17519" t="s">
        <v>33</v>
      </c>
      <c r="E17519" t="s">
        <v>533</v>
      </c>
    </row>
    <row r="17520" spans="1:5" x14ac:dyDescent="0.25">
      <c r="A17520" t="s">
        <v>1125</v>
      </c>
      <c r="B17520" t="s">
        <v>20</v>
      </c>
      <c r="C17520" t="s">
        <v>19</v>
      </c>
      <c r="D17520" t="s">
        <v>33</v>
      </c>
      <c r="E17520" t="s">
        <v>533</v>
      </c>
    </row>
    <row r="17521" spans="1:5" x14ac:dyDescent="0.25">
      <c r="A17521" t="s">
        <v>12017</v>
      </c>
      <c r="B17521" t="s">
        <v>20</v>
      </c>
      <c r="C17521" t="s">
        <v>19</v>
      </c>
      <c r="D17521" t="s">
        <v>33</v>
      </c>
      <c r="E17521" t="s">
        <v>533</v>
      </c>
    </row>
    <row r="17522" spans="1:5" x14ac:dyDescent="0.25">
      <c r="A17522" t="s">
        <v>5025</v>
      </c>
      <c r="B17522" t="s">
        <v>20</v>
      </c>
      <c r="C17522" t="s">
        <v>19</v>
      </c>
      <c r="D17522" t="s">
        <v>33</v>
      </c>
      <c r="E17522" t="s">
        <v>533</v>
      </c>
    </row>
    <row r="17523" spans="1:5" x14ac:dyDescent="0.25">
      <c r="A17523" t="s">
        <v>9037</v>
      </c>
      <c r="B17523" t="s">
        <v>20</v>
      </c>
      <c r="C17523" t="s">
        <v>19</v>
      </c>
      <c r="D17523" t="s">
        <v>33</v>
      </c>
      <c r="E17523" t="s">
        <v>533</v>
      </c>
    </row>
    <row r="17524" spans="1:5" x14ac:dyDescent="0.25">
      <c r="A17524" t="s">
        <v>11715</v>
      </c>
      <c r="B17524" t="s">
        <v>20</v>
      </c>
      <c r="C17524" t="s">
        <v>19</v>
      </c>
      <c r="D17524" t="s">
        <v>33</v>
      </c>
      <c r="E17524" t="s">
        <v>533</v>
      </c>
    </row>
    <row r="17525" spans="1:5" x14ac:dyDescent="0.25">
      <c r="A17525" t="s">
        <v>11854</v>
      </c>
      <c r="B17525" t="s">
        <v>20</v>
      </c>
      <c r="C17525" t="s">
        <v>19</v>
      </c>
      <c r="D17525" t="s">
        <v>33</v>
      </c>
      <c r="E17525" t="s">
        <v>533</v>
      </c>
    </row>
    <row r="17526" spans="1:5" x14ac:dyDescent="0.25">
      <c r="A17526" t="s">
        <v>17751</v>
      </c>
      <c r="B17526" t="s">
        <v>20</v>
      </c>
      <c r="C17526" t="s">
        <v>19</v>
      </c>
      <c r="D17526" t="s">
        <v>33</v>
      </c>
      <c r="E17526" t="s">
        <v>530</v>
      </c>
    </row>
    <row r="17527" spans="1:5" x14ac:dyDescent="0.25">
      <c r="A17527" t="s">
        <v>22054</v>
      </c>
      <c r="B17527" t="s">
        <v>20</v>
      </c>
      <c r="C17527" t="s">
        <v>19</v>
      </c>
      <c r="D17527" t="s">
        <v>33</v>
      </c>
      <c r="E17527" t="s">
        <v>533</v>
      </c>
    </row>
    <row r="17528" spans="1:5" x14ac:dyDescent="0.25">
      <c r="A17528" t="s">
        <v>18861</v>
      </c>
      <c r="B17528" t="s">
        <v>20</v>
      </c>
      <c r="C17528" t="s">
        <v>19</v>
      </c>
      <c r="D17528" t="s">
        <v>33</v>
      </c>
      <c r="E17528" t="s">
        <v>533</v>
      </c>
    </row>
    <row r="17529" spans="1:5" x14ac:dyDescent="0.25">
      <c r="A17529" t="s">
        <v>17753</v>
      </c>
      <c r="B17529" t="s">
        <v>20</v>
      </c>
      <c r="C17529" t="s">
        <v>19</v>
      </c>
      <c r="D17529" t="s">
        <v>33</v>
      </c>
      <c r="E17529" t="s">
        <v>530</v>
      </c>
    </row>
    <row r="17530" spans="1:5" x14ac:dyDescent="0.25">
      <c r="A17530" t="s">
        <v>2659</v>
      </c>
      <c r="B17530" t="s">
        <v>20</v>
      </c>
      <c r="C17530" t="s">
        <v>19</v>
      </c>
      <c r="D17530" t="s">
        <v>33</v>
      </c>
      <c r="E17530" t="s">
        <v>533</v>
      </c>
    </row>
    <row r="17531" spans="1:5" x14ac:dyDescent="0.25">
      <c r="A17531" t="s">
        <v>17756</v>
      </c>
      <c r="B17531" t="s">
        <v>20</v>
      </c>
      <c r="C17531" t="s">
        <v>19</v>
      </c>
      <c r="D17531" t="s">
        <v>33</v>
      </c>
      <c r="E17531" t="s">
        <v>538</v>
      </c>
    </row>
    <row r="17532" spans="1:5" x14ac:dyDescent="0.25">
      <c r="A17532" t="s">
        <v>17757</v>
      </c>
      <c r="B17532" t="s">
        <v>20</v>
      </c>
      <c r="C17532" t="s">
        <v>19</v>
      </c>
      <c r="D17532" t="s">
        <v>33</v>
      </c>
      <c r="E17532" t="s">
        <v>547</v>
      </c>
    </row>
    <row r="17533" spans="1:5" x14ac:dyDescent="0.25">
      <c r="A17533" t="s">
        <v>2660</v>
      </c>
      <c r="B17533" t="s">
        <v>20</v>
      </c>
      <c r="C17533" t="s">
        <v>19</v>
      </c>
      <c r="D17533" t="s">
        <v>33</v>
      </c>
      <c r="E17533" t="s">
        <v>533</v>
      </c>
    </row>
    <row r="17534" spans="1:5" x14ac:dyDescent="0.25">
      <c r="A17534" t="s">
        <v>17759</v>
      </c>
      <c r="B17534" t="s">
        <v>20</v>
      </c>
      <c r="C17534" t="s">
        <v>19</v>
      </c>
      <c r="D17534" t="s">
        <v>33</v>
      </c>
      <c r="E17534" t="s">
        <v>530</v>
      </c>
    </row>
    <row r="17535" spans="1:5" x14ac:dyDescent="0.25">
      <c r="A17535" t="s">
        <v>23101</v>
      </c>
      <c r="B17535" t="s">
        <v>20</v>
      </c>
      <c r="C17535" t="s">
        <v>19</v>
      </c>
      <c r="D17535" t="s">
        <v>33</v>
      </c>
      <c r="E17535" t="s">
        <v>533</v>
      </c>
    </row>
    <row r="17536" spans="1:5" x14ac:dyDescent="0.25">
      <c r="A17536" t="s">
        <v>17761</v>
      </c>
      <c r="B17536" t="s">
        <v>20</v>
      </c>
      <c r="C17536" t="s">
        <v>19</v>
      </c>
      <c r="D17536" t="s">
        <v>33</v>
      </c>
      <c r="E17536" t="s">
        <v>538</v>
      </c>
    </row>
    <row r="17537" spans="1:5" x14ac:dyDescent="0.25">
      <c r="A17537" t="s">
        <v>17762</v>
      </c>
      <c r="B17537" t="s">
        <v>20</v>
      </c>
      <c r="C17537" t="s">
        <v>19</v>
      </c>
      <c r="D17537" t="s">
        <v>33</v>
      </c>
      <c r="E17537" t="s">
        <v>958</v>
      </c>
    </row>
    <row r="17538" spans="1:5" x14ac:dyDescent="0.25">
      <c r="A17538" t="s">
        <v>23104</v>
      </c>
      <c r="B17538" t="s">
        <v>20</v>
      </c>
      <c r="C17538" t="s">
        <v>19</v>
      </c>
      <c r="D17538" t="s">
        <v>33</v>
      </c>
      <c r="E17538" t="s">
        <v>533</v>
      </c>
    </row>
    <row r="17539" spans="1:5" x14ac:dyDescent="0.25">
      <c r="A17539" t="s">
        <v>26850</v>
      </c>
      <c r="B17539" t="s">
        <v>20</v>
      </c>
      <c r="C17539" t="s">
        <v>19</v>
      </c>
      <c r="D17539" t="s">
        <v>33</v>
      </c>
      <c r="E17539" t="s">
        <v>533</v>
      </c>
    </row>
    <row r="17540" spans="1:5" x14ac:dyDescent="0.25">
      <c r="A17540" t="s">
        <v>12013</v>
      </c>
      <c r="B17540" t="s">
        <v>20</v>
      </c>
      <c r="C17540" t="s">
        <v>19</v>
      </c>
      <c r="D17540" t="s">
        <v>33</v>
      </c>
      <c r="E17540" t="s">
        <v>533</v>
      </c>
    </row>
    <row r="17541" spans="1:5" x14ac:dyDescent="0.25">
      <c r="A17541" t="s">
        <v>17767</v>
      </c>
      <c r="B17541" t="s">
        <v>20</v>
      </c>
      <c r="C17541" t="s">
        <v>19</v>
      </c>
      <c r="D17541" t="s">
        <v>33</v>
      </c>
      <c r="E17541" t="s">
        <v>562</v>
      </c>
    </row>
    <row r="17542" spans="1:5" x14ac:dyDescent="0.25">
      <c r="A17542" t="s">
        <v>16299</v>
      </c>
      <c r="B17542" t="s">
        <v>20</v>
      </c>
      <c r="C17542" t="s">
        <v>19</v>
      </c>
      <c r="D17542" t="s">
        <v>33</v>
      </c>
      <c r="E17542" t="s">
        <v>533</v>
      </c>
    </row>
    <row r="17543" spans="1:5" x14ac:dyDescent="0.25">
      <c r="A17543" t="s">
        <v>2693</v>
      </c>
      <c r="B17543" t="s">
        <v>20</v>
      </c>
      <c r="C17543" t="s">
        <v>22</v>
      </c>
      <c r="D17543" t="s">
        <v>33</v>
      </c>
      <c r="E17543" t="s">
        <v>629</v>
      </c>
    </row>
    <row r="17544" spans="1:5" x14ac:dyDescent="0.25">
      <c r="A17544" t="s">
        <v>17769</v>
      </c>
      <c r="B17544" t="s">
        <v>20</v>
      </c>
      <c r="C17544" t="s">
        <v>19</v>
      </c>
      <c r="D17544" t="s">
        <v>33</v>
      </c>
      <c r="E17544" t="s">
        <v>562</v>
      </c>
    </row>
    <row r="17545" spans="1:5" x14ac:dyDescent="0.25">
      <c r="A17545" t="s">
        <v>17771</v>
      </c>
      <c r="B17545" t="s">
        <v>20</v>
      </c>
      <c r="C17545" t="s">
        <v>19</v>
      </c>
      <c r="D17545" t="s">
        <v>33</v>
      </c>
      <c r="E17545" t="s">
        <v>562</v>
      </c>
    </row>
    <row r="17546" spans="1:5" x14ac:dyDescent="0.25">
      <c r="A17546" t="s">
        <v>17772</v>
      </c>
      <c r="B17546" t="s">
        <v>20</v>
      </c>
      <c r="C17546" t="s">
        <v>19</v>
      </c>
      <c r="D17546" t="s">
        <v>33</v>
      </c>
      <c r="E17546" t="s">
        <v>562</v>
      </c>
    </row>
    <row r="17547" spans="1:5" x14ac:dyDescent="0.25">
      <c r="A17547" t="s">
        <v>24214</v>
      </c>
      <c r="B17547" t="s">
        <v>20</v>
      </c>
      <c r="C17547" t="s">
        <v>22</v>
      </c>
      <c r="D17547" t="s">
        <v>33</v>
      </c>
      <c r="E17547" t="s">
        <v>629</v>
      </c>
    </row>
    <row r="17548" spans="1:5" x14ac:dyDescent="0.25">
      <c r="A17548" t="s">
        <v>16937</v>
      </c>
      <c r="B17548" t="s">
        <v>20</v>
      </c>
      <c r="C17548" t="s">
        <v>19</v>
      </c>
      <c r="D17548" t="s">
        <v>33</v>
      </c>
      <c r="E17548" t="s">
        <v>533</v>
      </c>
    </row>
    <row r="17549" spans="1:5" x14ac:dyDescent="0.25">
      <c r="A17549" t="s">
        <v>17774</v>
      </c>
      <c r="B17549" t="s">
        <v>20</v>
      </c>
      <c r="C17549" t="s">
        <v>19</v>
      </c>
      <c r="D17549" t="s">
        <v>33</v>
      </c>
      <c r="E17549" t="s">
        <v>562</v>
      </c>
    </row>
    <row r="17550" spans="1:5" x14ac:dyDescent="0.25">
      <c r="A17550" t="s">
        <v>25843</v>
      </c>
      <c r="B17550" t="s">
        <v>20</v>
      </c>
      <c r="C17550" t="s">
        <v>19</v>
      </c>
      <c r="D17550" t="s">
        <v>33</v>
      </c>
      <c r="E17550" t="s">
        <v>533</v>
      </c>
    </row>
    <row r="17551" spans="1:5" x14ac:dyDescent="0.25">
      <c r="A17551" t="s">
        <v>17776</v>
      </c>
      <c r="B17551" t="s">
        <v>20</v>
      </c>
      <c r="C17551" t="s">
        <v>19</v>
      </c>
      <c r="D17551" t="s">
        <v>33</v>
      </c>
      <c r="E17551" t="s">
        <v>562</v>
      </c>
    </row>
    <row r="17552" spans="1:5" x14ac:dyDescent="0.25">
      <c r="A17552" t="s">
        <v>17778</v>
      </c>
      <c r="B17552" t="s">
        <v>20</v>
      </c>
      <c r="C17552" t="s">
        <v>19</v>
      </c>
      <c r="D17552" t="s">
        <v>33</v>
      </c>
      <c r="E17552" t="s">
        <v>562</v>
      </c>
    </row>
    <row r="17553" spans="1:5" x14ac:dyDescent="0.25">
      <c r="A17553" t="s">
        <v>17779</v>
      </c>
      <c r="B17553" t="s">
        <v>20</v>
      </c>
      <c r="C17553" t="s">
        <v>19</v>
      </c>
      <c r="D17553" t="s">
        <v>33</v>
      </c>
      <c r="E17553" t="s">
        <v>562</v>
      </c>
    </row>
    <row r="17554" spans="1:5" x14ac:dyDescent="0.25">
      <c r="A17554" t="s">
        <v>29014</v>
      </c>
      <c r="B17554" t="s">
        <v>20</v>
      </c>
      <c r="C17554" t="s">
        <v>19</v>
      </c>
      <c r="D17554" t="s">
        <v>33</v>
      </c>
      <c r="E17554" t="s">
        <v>533</v>
      </c>
    </row>
    <row r="17555" spans="1:5" x14ac:dyDescent="0.25">
      <c r="A17555" t="s">
        <v>22009</v>
      </c>
      <c r="B17555" t="s">
        <v>20</v>
      </c>
      <c r="C17555" t="s">
        <v>19</v>
      </c>
      <c r="D17555" t="s">
        <v>33</v>
      </c>
      <c r="E17555" t="s">
        <v>553</v>
      </c>
    </row>
    <row r="17556" spans="1:5" x14ac:dyDescent="0.25">
      <c r="A17556" t="s">
        <v>17781</v>
      </c>
      <c r="B17556" t="s">
        <v>20</v>
      </c>
      <c r="C17556" t="s">
        <v>19</v>
      </c>
      <c r="D17556" t="s">
        <v>33</v>
      </c>
      <c r="E17556" t="s">
        <v>562</v>
      </c>
    </row>
    <row r="17557" spans="1:5" x14ac:dyDescent="0.25">
      <c r="A17557" t="s">
        <v>21494</v>
      </c>
      <c r="B17557" t="s">
        <v>20</v>
      </c>
      <c r="C17557" t="s">
        <v>19</v>
      </c>
      <c r="D17557" t="s">
        <v>33</v>
      </c>
      <c r="E17557" t="s">
        <v>533</v>
      </c>
    </row>
    <row r="17558" spans="1:5" x14ac:dyDescent="0.25">
      <c r="A17558" t="s">
        <v>17785</v>
      </c>
      <c r="B17558" t="s">
        <v>20</v>
      </c>
      <c r="C17558" t="s">
        <v>19</v>
      </c>
      <c r="D17558" t="s">
        <v>33</v>
      </c>
      <c r="E17558" t="s">
        <v>562</v>
      </c>
    </row>
    <row r="17559" spans="1:5" x14ac:dyDescent="0.25">
      <c r="A17559" t="s">
        <v>19663</v>
      </c>
      <c r="B17559" t="s">
        <v>20</v>
      </c>
      <c r="C17559" t="s">
        <v>19</v>
      </c>
      <c r="D17559" t="s">
        <v>33</v>
      </c>
      <c r="E17559" t="s">
        <v>533</v>
      </c>
    </row>
    <row r="17560" spans="1:5" x14ac:dyDescent="0.25">
      <c r="A17560" t="s">
        <v>17784</v>
      </c>
      <c r="B17560" t="s">
        <v>20</v>
      </c>
      <c r="C17560" t="s">
        <v>19</v>
      </c>
      <c r="D17560" t="s">
        <v>33</v>
      </c>
      <c r="E17560" t="s">
        <v>562</v>
      </c>
    </row>
    <row r="17561" spans="1:5" x14ac:dyDescent="0.25">
      <c r="A17561" t="s">
        <v>17786</v>
      </c>
      <c r="B17561" t="s">
        <v>20</v>
      </c>
      <c r="C17561" t="s">
        <v>19</v>
      </c>
      <c r="D17561" t="s">
        <v>33</v>
      </c>
      <c r="E17561" t="s">
        <v>538</v>
      </c>
    </row>
    <row r="17562" spans="1:5" x14ac:dyDescent="0.25">
      <c r="A17562" t="s">
        <v>8360</v>
      </c>
      <c r="B17562" t="s">
        <v>20</v>
      </c>
      <c r="C17562" t="s">
        <v>19</v>
      </c>
      <c r="D17562" t="s">
        <v>33</v>
      </c>
      <c r="E17562" t="s">
        <v>533</v>
      </c>
    </row>
    <row r="17563" spans="1:5" x14ac:dyDescent="0.25">
      <c r="A17563" t="s">
        <v>17789</v>
      </c>
      <c r="B17563" t="s">
        <v>20</v>
      </c>
      <c r="C17563" t="s">
        <v>19</v>
      </c>
      <c r="D17563" t="s">
        <v>33</v>
      </c>
      <c r="E17563" t="s">
        <v>611</v>
      </c>
    </row>
    <row r="17564" spans="1:5" x14ac:dyDescent="0.25">
      <c r="A17564" t="s">
        <v>17788</v>
      </c>
      <c r="B17564" t="s">
        <v>20</v>
      </c>
      <c r="C17564" t="s">
        <v>19</v>
      </c>
      <c r="D17564" t="s">
        <v>33</v>
      </c>
      <c r="E17564" t="s">
        <v>530</v>
      </c>
    </row>
    <row r="17565" spans="1:5" x14ac:dyDescent="0.25">
      <c r="A17565" t="s">
        <v>17790</v>
      </c>
      <c r="B17565" t="s">
        <v>20</v>
      </c>
      <c r="C17565" t="s">
        <v>19</v>
      </c>
      <c r="D17565" t="s">
        <v>33</v>
      </c>
      <c r="E17565" t="s">
        <v>538</v>
      </c>
    </row>
    <row r="17566" spans="1:5" x14ac:dyDescent="0.25">
      <c r="A17566" t="s">
        <v>11546</v>
      </c>
      <c r="B17566" t="s">
        <v>20</v>
      </c>
      <c r="C17566" t="s">
        <v>19</v>
      </c>
      <c r="D17566" t="s">
        <v>33</v>
      </c>
      <c r="E17566" t="s">
        <v>533</v>
      </c>
    </row>
    <row r="17567" spans="1:5" x14ac:dyDescent="0.25">
      <c r="A17567" t="s">
        <v>17792</v>
      </c>
      <c r="B17567" t="s">
        <v>20</v>
      </c>
      <c r="C17567" t="s">
        <v>19</v>
      </c>
      <c r="D17567" t="s">
        <v>33</v>
      </c>
      <c r="E17567" t="s">
        <v>530</v>
      </c>
    </row>
    <row r="17568" spans="1:5" x14ac:dyDescent="0.25">
      <c r="A17568" t="s">
        <v>17791</v>
      </c>
      <c r="B17568" t="s">
        <v>20</v>
      </c>
      <c r="C17568" t="s">
        <v>19</v>
      </c>
      <c r="D17568" t="s">
        <v>33</v>
      </c>
      <c r="E17568" t="s">
        <v>611</v>
      </c>
    </row>
    <row r="17569" spans="1:5" x14ac:dyDescent="0.25">
      <c r="A17569" t="s">
        <v>17797</v>
      </c>
      <c r="B17569" t="s">
        <v>20</v>
      </c>
      <c r="C17569" t="s">
        <v>19</v>
      </c>
      <c r="D17569" t="s">
        <v>33</v>
      </c>
      <c r="E17569" t="s">
        <v>538</v>
      </c>
    </row>
    <row r="17570" spans="1:5" x14ac:dyDescent="0.25">
      <c r="A17570" t="s">
        <v>23010</v>
      </c>
      <c r="B17570" t="s">
        <v>20</v>
      </c>
      <c r="C17570" t="s">
        <v>19</v>
      </c>
      <c r="D17570" t="s">
        <v>33</v>
      </c>
      <c r="E17570" t="s">
        <v>533</v>
      </c>
    </row>
    <row r="17571" spans="1:5" x14ac:dyDescent="0.25">
      <c r="A17571" t="s">
        <v>17795</v>
      </c>
      <c r="B17571" t="s">
        <v>20</v>
      </c>
      <c r="C17571" t="s">
        <v>19</v>
      </c>
      <c r="D17571" t="s">
        <v>33</v>
      </c>
      <c r="E17571" t="s">
        <v>611</v>
      </c>
    </row>
    <row r="17572" spans="1:5" x14ac:dyDescent="0.25">
      <c r="A17572" t="s">
        <v>17796</v>
      </c>
      <c r="B17572" t="s">
        <v>20</v>
      </c>
      <c r="C17572" t="s">
        <v>19</v>
      </c>
      <c r="D17572" t="s">
        <v>33</v>
      </c>
      <c r="E17572" t="s">
        <v>530</v>
      </c>
    </row>
    <row r="17573" spans="1:5" x14ac:dyDescent="0.25">
      <c r="A17573" t="s">
        <v>20963</v>
      </c>
      <c r="B17573" t="s">
        <v>20</v>
      </c>
      <c r="C17573" t="s">
        <v>19</v>
      </c>
      <c r="D17573" t="s">
        <v>33</v>
      </c>
      <c r="E17573" t="s">
        <v>533</v>
      </c>
    </row>
    <row r="17574" spans="1:5" x14ac:dyDescent="0.25">
      <c r="A17574" t="s">
        <v>17801</v>
      </c>
      <c r="B17574" t="s">
        <v>20</v>
      </c>
      <c r="C17574" t="s">
        <v>19</v>
      </c>
      <c r="D17574" t="s">
        <v>33</v>
      </c>
      <c r="E17574" t="s">
        <v>611</v>
      </c>
    </row>
    <row r="17575" spans="1:5" x14ac:dyDescent="0.25">
      <c r="A17575" t="s">
        <v>17799</v>
      </c>
      <c r="B17575" t="s">
        <v>20</v>
      </c>
      <c r="C17575" t="s">
        <v>19</v>
      </c>
      <c r="D17575" t="s">
        <v>33</v>
      </c>
      <c r="E17575" t="s">
        <v>538</v>
      </c>
    </row>
    <row r="17576" spans="1:5" x14ac:dyDescent="0.25">
      <c r="A17576" t="s">
        <v>21492</v>
      </c>
      <c r="B17576" t="s">
        <v>20</v>
      </c>
      <c r="C17576" t="s">
        <v>19</v>
      </c>
      <c r="D17576" t="s">
        <v>33</v>
      </c>
      <c r="E17576" t="s">
        <v>533</v>
      </c>
    </row>
    <row r="17577" spans="1:5" x14ac:dyDescent="0.25">
      <c r="A17577" t="s">
        <v>17802</v>
      </c>
      <c r="B17577" t="s">
        <v>20</v>
      </c>
      <c r="C17577" t="s">
        <v>19</v>
      </c>
      <c r="D17577" t="s">
        <v>33</v>
      </c>
      <c r="E17577" t="s">
        <v>530</v>
      </c>
    </row>
    <row r="17578" spans="1:5" x14ac:dyDescent="0.25">
      <c r="A17578" t="s">
        <v>17803</v>
      </c>
      <c r="B17578" t="s">
        <v>20</v>
      </c>
      <c r="C17578" t="s">
        <v>19</v>
      </c>
      <c r="D17578" t="s">
        <v>33</v>
      </c>
      <c r="E17578" t="s">
        <v>538</v>
      </c>
    </row>
    <row r="17579" spans="1:5" x14ac:dyDescent="0.25">
      <c r="A17579" t="s">
        <v>15173</v>
      </c>
      <c r="B17579" t="s">
        <v>20</v>
      </c>
      <c r="C17579" t="s">
        <v>19</v>
      </c>
      <c r="D17579" t="s">
        <v>33</v>
      </c>
      <c r="E17579" t="s">
        <v>533</v>
      </c>
    </row>
    <row r="17580" spans="1:5" x14ac:dyDescent="0.25">
      <c r="A17580" t="s">
        <v>17805</v>
      </c>
      <c r="B17580" t="s">
        <v>20</v>
      </c>
      <c r="C17580" t="s">
        <v>19</v>
      </c>
      <c r="D17580" t="s">
        <v>33</v>
      </c>
      <c r="E17580" t="s">
        <v>611</v>
      </c>
    </row>
    <row r="17581" spans="1:5" x14ac:dyDescent="0.25">
      <c r="A17581" t="s">
        <v>17806</v>
      </c>
      <c r="B17581" t="s">
        <v>20</v>
      </c>
      <c r="C17581" t="s">
        <v>19</v>
      </c>
      <c r="D17581" t="s">
        <v>33</v>
      </c>
      <c r="E17581" t="s">
        <v>530</v>
      </c>
    </row>
    <row r="17582" spans="1:5" x14ac:dyDescent="0.25">
      <c r="A17582" t="s">
        <v>17807</v>
      </c>
      <c r="B17582" t="s">
        <v>20</v>
      </c>
      <c r="C17582" t="s">
        <v>19</v>
      </c>
      <c r="D17582" t="s">
        <v>33</v>
      </c>
      <c r="E17582" t="s">
        <v>530</v>
      </c>
    </row>
    <row r="17583" spans="1:5" x14ac:dyDescent="0.25">
      <c r="A17583" t="s">
        <v>17808</v>
      </c>
      <c r="B17583" t="s">
        <v>20</v>
      </c>
      <c r="C17583" t="s">
        <v>19</v>
      </c>
      <c r="D17583" t="s">
        <v>33</v>
      </c>
      <c r="E17583" t="s">
        <v>538</v>
      </c>
    </row>
    <row r="17584" spans="1:5" x14ac:dyDescent="0.25">
      <c r="A17584" t="s">
        <v>29566</v>
      </c>
      <c r="B17584" t="s">
        <v>20</v>
      </c>
      <c r="C17584" t="s">
        <v>19</v>
      </c>
      <c r="D17584" t="s">
        <v>65</v>
      </c>
      <c r="E17584" t="s">
        <v>533</v>
      </c>
    </row>
    <row r="17585" spans="1:5" x14ac:dyDescent="0.25">
      <c r="A17585" t="s">
        <v>17810</v>
      </c>
      <c r="B17585" t="s">
        <v>20</v>
      </c>
      <c r="C17585" t="s">
        <v>19</v>
      </c>
      <c r="D17585" t="s">
        <v>33</v>
      </c>
      <c r="E17585" t="s">
        <v>611</v>
      </c>
    </row>
    <row r="17586" spans="1:5" x14ac:dyDescent="0.25">
      <c r="A17586" t="s">
        <v>17811</v>
      </c>
      <c r="B17586" t="s">
        <v>20</v>
      </c>
      <c r="C17586" t="s">
        <v>19</v>
      </c>
      <c r="D17586" t="s">
        <v>33</v>
      </c>
      <c r="E17586" t="s">
        <v>538</v>
      </c>
    </row>
    <row r="17587" spans="1:5" x14ac:dyDescent="0.25">
      <c r="A17587" t="s">
        <v>6729</v>
      </c>
      <c r="B17587" t="s">
        <v>20</v>
      </c>
      <c r="C17587" t="s">
        <v>19</v>
      </c>
      <c r="D17587" t="s">
        <v>33</v>
      </c>
      <c r="E17587" t="s">
        <v>533</v>
      </c>
    </row>
    <row r="17588" spans="1:5" x14ac:dyDescent="0.25">
      <c r="A17588" t="s">
        <v>17813</v>
      </c>
      <c r="B17588" t="s">
        <v>20</v>
      </c>
      <c r="C17588" t="s">
        <v>19</v>
      </c>
      <c r="D17588" t="s">
        <v>33</v>
      </c>
      <c r="E17588" t="s">
        <v>611</v>
      </c>
    </row>
    <row r="17589" spans="1:5" x14ac:dyDescent="0.25">
      <c r="A17589" t="s">
        <v>17814</v>
      </c>
      <c r="B17589" t="s">
        <v>20</v>
      </c>
      <c r="C17589" t="s">
        <v>19</v>
      </c>
      <c r="D17589" t="s">
        <v>33</v>
      </c>
      <c r="E17589" t="s">
        <v>530</v>
      </c>
    </row>
    <row r="17590" spans="1:5" x14ac:dyDescent="0.25">
      <c r="A17590" t="s">
        <v>17815</v>
      </c>
      <c r="B17590" t="s">
        <v>20</v>
      </c>
      <c r="C17590" t="s">
        <v>19</v>
      </c>
      <c r="D17590" t="s">
        <v>33</v>
      </c>
      <c r="E17590" t="s">
        <v>538</v>
      </c>
    </row>
    <row r="17591" spans="1:5" x14ac:dyDescent="0.25">
      <c r="A17591" t="s">
        <v>29269</v>
      </c>
      <c r="B17591" t="s">
        <v>20</v>
      </c>
      <c r="C17591" t="s">
        <v>19</v>
      </c>
      <c r="D17591" t="s">
        <v>33</v>
      </c>
      <c r="E17591" t="s">
        <v>533</v>
      </c>
    </row>
    <row r="17592" spans="1:5" x14ac:dyDescent="0.25">
      <c r="A17592" t="s">
        <v>17817</v>
      </c>
      <c r="B17592" t="s">
        <v>20</v>
      </c>
      <c r="C17592" t="s">
        <v>19</v>
      </c>
      <c r="D17592" t="s">
        <v>33</v>
      </c>
      <c r="E17592" t="s">
        <v>611</v>
      </c>
    </row>
    <row r="17593" spans="1:5" x14ac:dyDescent="0.25">
      <c r="A17593" t="s">
        <v>17818</v>
      </c>
      <c r="B17593" t="s">
        <v>20</v>
      </c>
      <c r="C17593" t="s">
        <v>19</v>
      </c>
      <c r="D17593" t="s">
        <v>33</v>
      </c>
      <c r="E17593" t="s">
        <v>530</v>
      </c>
    </row>
    <row r="17594" spans="1:5" x14ac:dyDescent="0.25">
      <c r="A17594" t="s">
        <v>17819</v>
      </c>
      <c r="B17594" t="s">
        <v>20</v>
      </c>
      <c r="C17594" t="s">
        <v>19</v>
      </c>
      <c r="D17594" t="s">
        <v>33</v>
      </c>
      <c r="E17594" t="s">
        <v>538</v>
      </c>
    </row>
    <row r="17595" spans="1:5" x14ac:dyDescent="0.25">
      <c r="A17595" t="s">
        <v>17821</v>
      </c>
      <c r="B17595" t="s">
        <v>20</v>
      </c>
      <c r="C17595" t="s">
        <v>19</v>
      </c>
      <c r="D17595" t="s">
        <v>33</v>
      </c>
      <c r="E17595" t="s">
        <v>611</v>
      </c>
    </row>
    <row r="17596" spans="1:5" x14ac:dyDescent="0.25">
      <c r="A17596" t="s">
        <v>17822</v>
      </c>
      <c r="B17596" t="s">
        <v>20</v>
      </c>
      <c r="C17596" t="s">
        <v>19</v>
      </c>
      <c r="D17596" t="s">
        <v>33</v>
      </c>
      <c r="E17596" t="s">
        <v>530</v>
      </c>
    </row>
    <row r="17597" spans="1:5" x14ac:dyDescent="0.25">
      <c r="A17597" t="s">
        <v>27640</v>
      </c>
      <c r="B17597" t="s">
        <v>20</v>
      </c>
      <c r="C17597" t="s">
        <v>19</v>
      </c>
      <c r="D17597" t="s">
        <v>33</v>
      </c>
      <c r="E17597" t="s">
        <v>533</v>
      </c>
    </row>
    <row r="17598" spans="1:5" x14ac:dyDescent="0.25">
      <c r="A17598" t="s">
        <v>27678</v>
      </c>
      <c r="B17598" t="s">
        <v>20</v>
      </c>
      <c r="C17598" t="s">
        <v>19</v>
      </c>
      <c r="D17598" t="s">
        <v>33</v>
      </c>
      <c r="E17598" t="s">
        <v>533</v>
      </c>
    </row>
    <row r="17599" spans="1:5" x14ac:dyDescent="0.25">
      <c r="A17599" t="s">
        <v>17823</v>
      </c>
      <c r="B17599" t="s">
        <v>20</v>
      </c>
      <c r="C17599" t="s">
        <v>19</v>
      </c>
      <c r="D17599" t="s">
        <v>33</v>
      </c>
      <c r="E17599" t="s">
        <v>538</v>
      </c>
    </row>
    <row r="17600" spans="1:5" x14ac:dyDescent="0.25">
      <c r="A17600" t="s">
        <v>17824</v>
      </c>
      <c r="B17600" t="s">
        <v>20</v>
      </c>
      <c r="C17600" t="s">
        <v>19</v>
      </c>
      <c r="D17600" t="s">
        <v>33</v>
      </c>
      <c r="E17600" t="s">
        <v>611</v>
      </c>
    </row>
    <row r="17601" spans="1:5" x14ac:dyDescent="0.25">
      <c r="A17601" t="s">
        <v>17826</v>
      </c>
      <c r="B17601" t="s">
        <v>20</v>
      </c>
      <c r="C17601" t="s">
        <v>19</v>
      </c>
      <c r="D17601" t="s">
        <v>33</v>
      </c>
      <c r="E17601" t="s">
        <v>530</v>
      </c>
    </row>
    <row r="17602" spans="1:5" x14ac:dyDescent="0.25">
      <c r="A17602" t="s">
        <v>12054</v>
      </c>
      <c r="B17602" t="s">
        <v>20</v>
      </c>
      <c r="C17602" t="s">
        <v>19</v>
      </c>
      <c r="D17602" t="s">
        <v>69</v>
      </c>
      <c r="E17602" t="s">
        <v>533</v>
      </c>
    </row>
    <row r="17603" spans="1:5" x14ac:dyDescent="0.25">
      <c r="A17603" t="s">
        <v>17828</v>
      </c>
      <c r="B17603" t="s">
        <v>20</v>
      </c>
      <c r="C17603" t="s">
        <v>19</v>
      </c>
      <c r="D17603" t="s">
        <v>33</v>
      </c>
      <c r="E17603" t="s">
        <v>611</v>
      </c>
    </row>
    <row r="17604" spans="1:5" x14ac:dyDescent="0.25">
      <c r="A17604" t="s">
        <v>17829</v>
      </c>
      <c r="B17604" t="s">
        <v>20</v>
      </c>
      <c r="C17604" t="s">
        <v>19</v>
      </c>
      <c r="D17604" t="s">
        <v>33</v>
      </c>
      <c r="E17604" t="s">
        <v>530</v>
      </c>
    </row>
    <row r="17605" spans="1:5" x14ac:dyDescent="0.25">
      <c r="A17605" t="s">
        <v>17830</v>
      </c>
      <c r="B17605" t="s">
        <v>20</v>
      </c>
      <c r="C17605" t="s">
        <v>19</v>
      </c>
      <c r="D17605" t="s">
        <v>33</v>
      </c>
      <c r="E17605" t="s">
        <v>538</v>
      </c>
    </row>
    <row r="17606" spans="1:5" x14ac:dyDescent="0.25">
      <c r="A17606" t="s">
        <v>17831</v>
      </c>
      <c r="B17606" t="s">
        <v>20</v>
      </c>
      <c r="C17606" t="s">
        <v>19</v>
      </c>
      <c r="D17606" t="s">
        <v>33</v>
      </c>
      <c r="E17606" t="s">
        <v>538</v>
      </c>
    </row>
    <row r="17607" spans="1:5" x14ac:dyDescent="0.25">
      <c r="A17607" t="s">
        <v>17833</v>
      </c>
      <c r="B17607" t="s">
        <v>20</v>
      </c>
      <c r="C17607" t="s">
        <v>19</v>
      </c>
      <c r="D17607" t="s">
        <v>33</v>
      </c>
      <c r="E17607" t="s">
        <v>611</v>
      </c>
    </row>
    <row r="17608" spans="1:5" x14ac:dyDescent="0.25">
      <c r="A17608" t="s">
        <v>23797</v>
      </c>
      <c r="B17608" t="s">
        <v>20</v>
      </c>
      <c r="C17608" t="s">
        <v>19</v>
      </c>
      <c r="D17608" t="s">
        <v>69</v>
      </c>
      <c r="E17608" t="s">
        <v>533</v>
      </c>
    </row>
    <row r="17609" spans="1:5" x14ac:dyDescent="0.25">
      <c r="A17609" t="s">
        <v>17834</v>
      </c>
      <c r="B17609" t="s">
        <v>20</v>
      </c>
      <c r="C17609" t="s">
        <v>19</v>
      </c>
      <c r="D17609" t="s">
        <v>33</v>
      </c>
      <c r="E17609" t="s">
        <v>530</v>
      </c>
    </row>
    <row r="17610" spans="1:5" x14ac:dyDescent="0.25">
      <c r="A17610" t="s">
        <v>28691</v>
      </c>
      <c r="B17610" t="s">
        <v>20</v>
      </c>
      <c r="C17610" t="s">
        <v>19</v>
      </c>
      <c r="D17610" t="s">
        <v>69</v>
      </c>
      <c r="E17610" t="s">
        <v>533</v>
      </c>
    </row>
    <row r="17611" spans="1:5" x14ac:dyDescent="0.25">
      <c r="A17611" t="s">
        <v>17836</v>
      </c>
      <c r="B17611" t="s">
        <v>20</v>
      </c>
      <c r="C17611" t="s">
        <v>19</v>
      </c>
      <c r="D17611" t="s">
        <v>33</v>
      </c>
      <c r="E17611" t="s">
        <v>538</v>
      </c>
    </row>
    <row r="17612" spans="1:5" x14ac:dyDescent="0.25">
      <c r="A17612" t="s">
        <v>17837</v>
      </c>
      <c r="B17612" t="s">
        <v>20</v>
      </c>
      <c r="C17612" t="s">
        <v>19</v>
      </c>
      <c r="D17612" t="s">
        <v>33</v>
      </c>
      <c r="E17612" t="s">
        <v>530</v>
      </c>
    </row>
    <row r="17613" spans="1:5" x14ac:dyDescent="0.25">
      <c r="A17613" t="s">
        <v>17841</v>
      </c>
      <c r="B17613" t="s">
        <v>20</v>
      </c>
      <c r="C17613" t="s">
        <v>19</v>
      </c>
      <c r="D17613" t="s">
        <v>33</v>
      </c>
      <c r="E17613" t="s">
        <v>530</v>
      </c>
    </row>
    <row r="17614" spans="1:5" x14ac:dyDescent="0.25">
      <c r="A17614" t="s">
        <v>4890</v>
      </c>
      <c r="B17614" t="s">
        <v>20</v>
      </c>
      <c r="C17614" t="s">
        <v>19</v>
      </c>
      <c r="D17614" t="s">
        <v>33</v>
      </c>
      <c r="E17614" t="s">
        <v>533</v>
      </c>
    </row>
    <row r="17615" spans="1:5" x14ac:dyDescent="0.25">
      <c r="A17615" t="s">
        <v>17840</v>
      </c>
      <c r="B17615" t="s">
        <v>20</v>
      </c>
      <c r="C17615" t="s">
        <v>19</v>
      </c>
      <c r="D17615" t="s">
        <v>33</v>
      </c>
      <c r="E17615" t="s">
        <v>611</v>
      </c>
    </row>
    <row r="17616" spans="1:5" x14ac:dyDescent="0.25">
      <c r="A17616" t="s">
        <v>17838</v>
      </c>
      <c r="B17616" t="s">
        <v>20</v>
      </c>
      <c r="C17616" t="s">
        <v>19</v>
      </c>
      <c r="D17616" t="s">
        <v>33</v>
      </c>
      <c r="E17616" t="s">
        <v>538</v>
      </c>
    </row>
    <row r="17617" spans="1:5" x14ac:dyDescent="0.25">
      <c r="A17617" t="s">
        <v>17842</v>
      </c>
      <c r="B17617" t="s">
        <v>20</v>
      </c>
      <c r="C17617" t="s">
        <v>19</v>
      </c>
      <c r="D17617" t="s">
        <v>33</v>
      </c>
      <c r="E17617" t="s">
        <v>538</v>
      </c>
    </row>
    <row r="17618" spans="1:5" x14ac:dyDescent="0.25">
      <c r="A17618" t="s">
        <v>4889</v>
      </c>
      <c r="B17618" t="s">
        <v>20</v>
      </c>
      <c r="C17618" t="s">
        <v>19</v>
      </c>
      <c r="D17618" t="s">
        <v>33</v>
      </c>
      <c r="E17618" t="s">
        <v>533</v>
      </c>
    </row>
    <row r="17619" spans="1:5" x14ac:dyDescent="0.25">
      <c r="A17619" t="s">
        <v>17843</v>
      </c>
      <c r="B17619" t="s">
        <v>20</v>
      </c>
      <c r="C17619" t="s">
        <v>19</v>
      </c>
      <c r="D17619" t="s">
        <v>33</v>
      </c>
      <c r="E17619" t="s">
        <v>611</v>
      </c>
    </row>
    <row r="17620" spans="1:5" x14ac:dyDescent="0.25">
      <c r="A17620" t="s">
        <v>17844</v>
      </c>
      <c r="B17620" t="s">
        <v>20</v>
      </c>
      <c r="C17620" t="s">
        <v>19</v>
      </c>
      <c r="D17620" t="s">
        <v>33</v>
      </c>
      <c r="E17620" t="s">
        <v>530</v>
      </c>
    </row>
    <row r="17621" spans="1:5" x14ac:dyDescent="0.25">
      <c r="A17621" t="s">
        <v>17846</v>
      </c>
      <c r="B17621" t="s">
        <v>20</v>
      </c>
      <c r="C17621" t="s">
        <v>19</v>
      </c>
      <c r="D17621" t="s">
        <v>33</v>
      </c>
      <c r="E17621" t="s">
        <v>538</v>
      </c>
    </row>
    <row r="17622" spans="1:5" x14ac:dyDescent="0.25">
      <c r="A17622" t="s">
        <v>25374</v>
      </c>
      <c r="B17622" t="s">
        <v>20</v>
      </c>
      <c r="C17622" t="s">
        <v>19</v>
      </c>
      <c r="D17622" t="s">
        <v>33</v>
      </c>
      <c r="E17622" t="s">
        <v>533</v>
      </c>
    </row>
    <row r="17623" spans="1:5" x14ac:dyDescent="0.25">
      <c r="A17623" t="s">
        <v>17848</v>
      </c>
      <c r="B17623" t="s">
        <v>20</v>
      </c>
      <c r="C17623" t="s">
        <v>19</v>
      </c>
      <c r="D17623" t="s">
        <v>33</v>
      </c>
      <c r="E17623" t="s">
        <v>611</v>
      </c>
    </row>
    <row r="17624" spans="1:5" x14ac:dyDescent="0.25">
      <c r="A17624" t="s">
        <v>17849</v>
      </c>
      <c r="B17624" t="s">
        <v>20</v>
      </c>
      <c r="C17624" t="s">
        <v>19</v>
      </c>
      <c r="D17624" t="s">
        <v>33</v>
      </c>
      <c r="E17624" t="s">
        <v>530</v>
      </c>
    </row>
    <row r="17625" spans="1:5" x14ac:dyDescent="0.25">
      <c r="A17625" t="s">
        <v>17850</v>
      </c>
      <c r="B17625" t="s">
        <v>20</v>
      </c>
      <c r="C17625" t="s">
        <v>19</v>
      </c>
      <c r="D17625" t="s">
        <v>33</v>
      </c>
      <c r="E17625" t="s">
        <v>702</v>
      </c>
    </row>
    <row r="17626" spans="1:5" x14ac:dyDescent="0.25">
      <c r="A17626" t="s">
        <v>17851</v>
      </c>
      <c r="B17626" t="s">
        <v>20</v>
      </c>
      <c r="C17626" t="s">
        <v>19</v>
      </c>
      <c r="D17626" t="s">
        <v>33</v>
      </c>
      <c r="E17626" t="s">
        <v>702</v>
      </c>
    </row>
    <row r="17627" spans="1:5" x14ac:dyDescent="0.25">
      <c r="A17627" t="s">
        <v>17852</v>
      </c>
      <c r="B17627" t="s">
        <v>20</v>
      </c>
      <c r="C17627" t="s">
        <v>19</v>
      </c>
      <c r="D17627" t="s">
        <v>33</v>
      </c>
      <c r="E17627" t="s">
        <v>523</v>
      </c>
    </row>
    <row r="17628" spans="1:5" x14ac:dyDescent="0.25">
      <c r="A17628" t="s">
        <v>17853</v>
      </c>
      <c r="B17628" t="s">
        <v>16</v>
      </c>
      <c r="C17628" t="s">
        <v>17</v>
      </c>
      <c r="D17628" t="s">
        <v>33</v>
      </c>
      <c r="E17628" t="s">
        <v>653</v>
      </c>
    </row>
    <row r="17629" spans="1:5" x14ac:dyDescent="0.25">
      <c r="A17629" t="s">
        <v>12053</v>
      </c>
      <c r="B17629" t="s">
        <v>20</v>
      </c>
      <c r="C17629" t="s">
        <v>19</v>
      </c>
      <c r="D17629" t="s">
        <v>69</v>
      </c>
      <c r="E17629" t="s">
        <v>533</v>
      </c>
    </row>
    <row r="17630" spans="1:5" x14ac:dyDescent="0.25">
      <c r="A17630" t="s">
        <v>23796</v>
      </c>
      <c r="B17630" t="s">
        <v>20</v>
      </c>
      <c r="C17630" t="s">
        <v>19</v>
      </c>
      <c r="D17630" t="s">
        <v>69</v>
      </c>
      <c r="E17630" t="s">
        <v>533</v>
      </c>
    </row>
    <row r="17631" spans="1:5" x14ac:dyDescent="0.25">
      <c r="A17631" t="s">
        <v>17856</v>
      </c>
      <c r="B17631" t="s">
        <v>16</v>
      </c>
      <c r="C17631" t="s">
        <v>15</v>
      </c>
      <c r="D17631" t="s">
        <v>33</v>
      </c>
      <c r="E17631" t="s">
        <v>561</v>
      </c>
    </row>
    <row r="17632" spans="1:5" x14ac:dyDescent="0.25">
      <c r="A17632" t="s">
        <v>28690</v>
      </c>
      <c r="B17632" t="s">
        <v>20</v>
      </c>
      <c r="C17632" t="s">
        <v>19</v>
      </c>
      <c r="D17632" t="s">
        <v>69</v>
      </c>
      <c r="E17632" t="s">
        <v>533</v>
      </c>
    </row>
    <row r="17633" spans="1:5" x14ac:dyDescent="0.25">
      <c r="A17633" t="s">
        <v>17858</v>
      </c>
      <c r="B17633" t="s">
        <v>20</v>
      </c>
      <c r="C17633" t="s">
        <v>19</v>
      </c>
      <c r="D17633" t="s">
        <v>33</v>
      </c>
      <c r="E17633" t="s">
        <v>538</v>
      </c>
    </row>
    <row r="17634" spans="1:5" x14ac:dyDescent="0.25">
      <c r="A17634" t="s">
        <v>12052</v>
      </c>
      <c r="B17634" t="s">
        <v>20</v>
      </c>
      <c r="C17634" t="s">
        <v>19</v>
      </c>
      <c r="D17634" t="s">
        <v>69</v>
      </c>
      <c r="E17634" t="s">
        <v>533</v>
      </c>
    </row>
    <row r="17635" spans="1:5" x14ac:dyDescent="0.25">
      <c r="A17635" t="s">
        <v>23795</v>
      </c>
      <c r="B17635" t="s">
        <v>20</v>
      </c>
      <c r="C17635" t="s">
        <v>19</v>
      </c>
      <c r="D17635" t="s">
        <v>69</v>
      </c>
      <c r="E17635" t="s">
        <v>533</v>
      </c>
    </row>
    <row r="17636" spans="1:5" x14ac:dyDescent="0.25">
      <c r="A17636" t="s">
        <v>28689</v>
      </c>
      <c r="B17636" t="s">
        <v>20</v>
      </c>
      <c r="C17636" t="s">
        <v>19</v>
      </c>
      <c r="D17636" t="s">
        <v>69</v>
      </c>
      <c r="E17636" t="s">
        <v>533</v>
      </c>
    </row>
    <row r="17637" spans="1:5" x14ac:dyDescent="0.25">
      <c r="A17637" t="s">
        <v>25376</v>
      </c>
      <c r="B17637" t="s">
        <v>20</v>
      </c>
      <c r="C17637" t="s">
        <v>19</v>
      </c>
      <c r="D17637" t="s">
        <v>33</v>
      </c>
      <c r="E17637" t="s">
        <v>533</v>
      </c>
    </row>
    <row r="17638" spans="1:5" x14ac:dyDescent="0.25">
      <c r="A17638" t="s">
        <v>20234</v>
      </c>
      <c r="B17638" t="s">
        <v>20</v>
      </c>
      <c r="C17638" t="s">
        <v>19</v>
      </c>
      <c r="D17638" t="s">
        <v>33</v>
      </c>
      <c r="E17638" t="s">
        <v>533</v>
      </c>
    </row>
    <row r="17639" spans="1:5" x14ac:dyDescent="0.25">
      <c r="A17639" t="s">
        <v>22304</v>
      </c>
      <c r="B17639" t="s">
        <v>20</v>
      </c>
      <c r="C17639" t="s">
        <v>19</v>
      </c>
      <c r="D17639" t="s">
        <v>33</v>
      </c>
      <c r="E17639" t="s">
        <v>533</v>
      </c>
    </row>
    <row r="17640" spans="1:5" x14ac:dyDescent="0.25">
      <c r="A17640" t="s">
        <v>3421</v>
      </c>
      <c r="B17640" t="s">
        <v>20</v>
      </c>
      <c r="C17640" t="s">
        <v>19</v>
      </c>
      <c r="D17640" t="s">
        <v>33</v>
      </c>
      <c r="E17640" t="s">
        <v>533</v>
      </c>
    </row>
    <row r="17641" spans="1:5" x14ac:dyDescent="0.25">
      <c r="A17641" t="s">
        <v>28432</v>
      </c>
      <c r="B17641" t="s">
        <v>20</v>
      </c>
      <c r="C17641" t="s">
        <v>19</v>
      </c>
      <c r="D17641" t="s">
        <v>33</v>
      </c>
      <c r="E17641" t="s">
        <v>533</v>
      </c>
    </row>
    <row r="17642" spans="1:5" x14ac:dyDescent="0.25">
      <c r="A17642" t="s">
        <v>17866</v>
      </c>
      <c r="B17642" t="s">
        <v>20</v>
      </c>
      <c r="C17642" t="s">
        <v>22</v>
      </c>
      <c r="D17642" t="s">
        <v>33</v>
      </c>
      <c r="E17642" t="s">
        <v>693</v>
      </c>
    </row>
    <row r="17643" spans="1:5" x14ac:dyDescent="0.25">
      <c r="A17643" t="s">
        <v>25146</v>
      </c>
      <c r="B17643" t="s">
        <v>20</v>
      </c>
      <c r="C17643" t="s">
        <v>19</v>
      </c>
      <c r="D17643" t="s">
        <v>33</v>
      </c>
      <c r="E17643" t="s">
        <v>533</v>
      </c>
    </row>
    <row r="17644" spans="1:5" x14ac:dyDescent="0.25">
      <c r="A17644" t="s">
        <v>21343</v>
      </c>
      <c r="B17644" t="s">
        <v>20</v>
      </c>
      <c r="C17644" t="s">
        <v>19</v>
      </c>
      <c r="D17644" t="s">
        <v>33</v>
      </c>
      <c r="E17644" t="s">
        <v>533</v>
      </c>
    </row>
    <row r="17645" spans="1:5" x14ac:dyDescent="0.25">
      <c r="A17645" t="s">
        <v>23009</v>
      </c>
      <c r="B17645" t="s">
        <v>20</v>
      </c>
      <c r="C17645" t="s">
        <v>19</v>
      </c>
      <c r="D17645" t="s">
        <v>33</v>
      </c>
      <c r="E17645" t="s">
        <v>533</v>
      </c>
    </row>
    <row r="17646" spans="1:5" x14ac:dyDescent="0.25">
      <c r="A17646" t="s">
        <v>11503</v>
      </c>
      <c r="B17646" t="s">
        <v>20</v>
      </c>
      <c r="C17646" t="s">
        <v>19</v>
      </c>
      <c r="D17646" t="s">
        <v>33</v>
      </c>
      <c r="E17646" t="s">
        <v>533</v>
      </c>
    </row>
    <row r="17647" spans="1:5" x14ac:dyDescent="0.25">
      <c r="A17647" t="s">
        <v>19526</v>
      </c>
      <c r="B17647" t="s">
        <v>20</v>
      </c>
      <c r="C17647" t="s">
        <v>19</v>
      </c>
      <c r="D17647" t="s">
        <v>33</v>
      </c>
      <c r="E17647" t="s">
        <v>533</v>
      </c>
    </row>
    <row r="17648" spans="1:5" x14ac:dyDescent="0.25">
      <c r="A17648" t="s">
        <v>19525</v>
      </c>
      <c r="B17648" t="s">
        <v>20</v>
      </c>
      <c r="C17648" t="s">
        <v>19</v>
      </c>
      <c r="D17648" t="s">
        <v>33</v>
      </c>
      <c r="E17648" t="s">
        <v>533</v>
      </c>
    </row>
    <row r="17649" spans="1:5" x14ac:dyDescent="0.25">
      <c r="A17649" t="s">
        <v>28559</v>
      </c>
      <c r="B17649" t="s">
        <v>20</v>
      </c>
      <c r="C17649" t="s">
        <v>19</v>
      </c>
      <c r="D17649" t="s">
        <v>33</v>
      </c>
      <c r="E17649" t="s">
        <v>533</v>
      </c>
    </row>
    <row r="17650" spans="1:5" x14ac:dyDescent="0.25">
      <c r="A17650" t="s">
        <v>22296</v>
      </c>
      <c r="B17650" t="s">
        <v>20</v>
      </c>
      <c r="C17650" t="s">
        <v>19</v>
      </c>
      <c r="D17650" t="s">
        <v>33</v>
      </c>
      <c r="E17650" t="s">
        <v>533</v>
      </c>
    </row>
    <row r="17651" spans="1:5" x14ac:dyDescent="0.25">
      <c r="A17651" t="s">
        <v>17876</v>
      </c>
      <c r="B17651" t="s">
        <v>16</v>
      </c>
      <c r="C17651" t="s">
        <v>17</v>
      </c>
      <c r="D17651" t="s">
        <v>33</v>
      </c>
      <c r="E17651" t="s">
        <v>653</v>
      </c>
    </row>
    <row r="17652" spans="1:5" x14ac:dyDescent="0.25">
      <c r="A17652" t="s">
        <v>22193</v>
      </c>
      <c r="B17652" t="s">
        <v>20</v>
      </c>
      <c r="C17652" t="s">
        <v>19</v>
      </c>
      <c r="D17652" t="s">
        <v>33</v>
      </c>
      <c r="E17652" t="s">
        <v>533</v>
      </c>
    </row>
    <row r="17653" spans="1:5" x14ac:dyDescent="0.25">
      <c r="A17653" t="s">
        <v>17878</v>
      </c>
      <c r="B17653" t="s">
        <v>20</v>
      </c>
      <c r="C17653" t="s">
        <v>19</v>
      </c>
      <c r="D17653" t="s">
        <v>33</v>
      </c>
      <c r="E17653" t="s">
        <v>530</v>
      </c>
    </row>
    <row r="17654" spans="1:5" x14ac:dyDescent="0.25">
      <c r="A17654" t="s">
        <v>9615</v>
      </c>
      <c r="B17654" t="s">
        <v>20</v>
      </c>
      <c r="C17654" t="s">
        <v>19</v>
      </c>
      <c r="D17654" t="s">
        <v>33</v>
      </c>
      <c r="E17654" t="s">
        <v>533</v>
      </c>
    </row>
    <row r="17655" spans="1:5" x14ac:dyDescent="0.25">
      <c r="A17655" t="s">
        <v>6299</v>
      </c>
      <c r="B17655" t="s">
        <v>20</v>
      </c>
      <c r="C17655" t="s">
        <v>19</v>
      </c>
      <c r="D17655" t="s">
        <v>33</v>
      </c>
      <c r="E17655" t="s">
        <v>533</v>
      </c>
    </row>
    <row r="17656" spans="1:5" x14ac:dyDescent="0.25">
      <c r="A17656" t="s">
        <v>17881</v>
      </c>
      <c r="B17656" t="s">
        <v>20</v>
      </c>
      <c r="C17656" t="s">
        <v>21</v>
      </c>
      <c r="D17656" t="s">
        <v>33</v>
      </c>
      <c r="E17656" t="s">
        <v>581</v>
      </c>
    </row>
    <row r="17657" spans="1:5" x14ac:dyDescent="0.25">
      <c r="A17657" t="s">
        <v>7384</v>
      </c>
      <c r="B17657" t="s">
        <v>20</v>
      </c>
      <c r="C17657" t="s">
        <v>19</v>
      </c>
      <c r="D17657" t="s">
        <v>33</v>
      </c>
      <c r="E17657" t="s">
        <v>533</v>
      </c>
    </row>
    <row r="17658" spans="1:5" x14ac:dyDescent="0.25">
      <c r="A17658" t="s">
        <v>17883</v>
      </c>
      <c r="B17658" t="s">
        <v>20</v>
      </c>
      <c r="C17658" t="s">
        <v>19</v>
      </c>
      <c r="D17658" t="s">
        <v>33</v>
      </c>
      <c r="E17658" t="s">
        <v>530</v>
      </c>
    </row>
    <row r="17659" spans="1:5" x14ac:dyDescent="0.25">
      <c r="A17659" t="s">
        <v>26020</v>
      </c>
      <c r="B17659" t="s">
        <v>20</v>
      </c>
      <c r="C17659" t="s">
        <v>19</v>
      </c>
      <c r="D17659" t="s">
        <v>33</v>
      </c>
      <c r="E17659" t="s">
        <v>533</v>
      </c>
    </row>
    <row r="17660" spans="1:5" x14ac:dyDescent="0.25">
      <c r="A17660" t="s">
        <v>6301</v>
      </c>
      <c r="B17660" t="s">
        <v>20</v>
      </c>
      <c r="C17660" t="s">
        <v>19</v>
      </c>
      <c r="D17660" t="s">
        <v>33</v>
      </c>
      <c r="E17660" t="s">
        <v>533</v>
      </c>
    </row>
    <row r="17661" spans="1:5" x14ac:dyDescent="0.25">
      <c r="A17661" t="s">
        <v>7177</v>
      </c>
      <c r="B17661" t="s">
        <v>20</v>
      </c>
      <c r="C17661" t="s">
        <v>19</v>
      </c>
      <c r="D17661" t="s">
        <v>33</v>
      </c>
      <c r="E17661" t="s">
        <v>533</v>
      </c>
    </row>
    <row r="17662" spans="1:5" x14ac:dyDescent="0.25">
      <c r="A17662" t="s">
        <v>26019</v>
      </c>
      <c r="B17662" t="s">
        <v>20</v>
      </c>
      <c r="C17662" t="s">
        <v>19</v>
      </c>
      <c r="D17662" t="s">
        <v>33</v>
      </c>
      <c r="E17662" t="s">
        <v>533</v>
      </c>
    </row>
    <row r="17663" spans="1:5" x14ac:dyDescent="0.25">
      <c r="A17663" t="s">
        <v>15171</v>
      </c>
      <c r="B17663" t="s">
        <v>20</v>
      </c>
      <c r="C17663" t="s">
        <v>19</v>
      </c>
      <c r="D17663" t="s">
        <v>33</v>
      </c>
      <c r="E17663" t="s">
        <v>533</v>
      </c>
    </row>
    <row r="17664" spans="1:5" x14ac:dyDescent="0.25">
      <c r="A17664" t="s">
        <v>8149</v>
      </c>
      <c r="B17664" t="s">
        <v>20</v>
      </c>
      <c r="C17664" t="s">
        <v>19</v>
      </c>
      <c r="D17664" t="s">
        <v>33</v>
      </c>
      <c r="E17664" t="s">
        <v>533</v>
      </c>
    </row>
    <row r="17665" spans="1:5" x14ac:dyDescent="0.25">
      <c r="A17665" t="s">
        <v>7259</v>
      </c>
      <c r="B17665" t="s">
        <v>20</v>
      </c>
      <c r="C17665" t="s">
        <v>19</v>
      </c>
      <c r="D17665" t="s">
        <v>33</v>
      </c>
      <c r="E17665" t="s">
        <v>533</v>
      </c>
    </row>
    <row r="17666" spans="1:5" x14ac:dyDescent="0.25">
      <c r="A17666" t="s">
        <v>15169</v>
      </c>
      <c r="B17666" t="s">
        <v>20</v>
      </c>
      <c r="C17666" t="s">
        <v>19</v>
      </c>
      <c r="D17666" t="s">
        <v>33</v>
      </c>
      <c r="E17666" t="s">
        <v>533</v>
      </c>
    </row>
    <row r="17667" spans="1:5" x14ac:dyDescent="0.25">
      <c r="A17667" t="s">
        <v>17892</v>
      </c>
      <c r="B17667" t="s">
        <v>20</v>
      </c>
      <c r="C17667" t="s">
        <v>19</v>
      </c>
      <c r="D17667" t="s">
        <v>33</v>
      </c>
      <c r="E17667" t="s">
        <v>538</v>
      </c>
    </row>
    <row r="17668" spans="1:5" x14ac:dyDescent="0.25">
      <c r="A17668" t="s">
        <v>25112</v>
      </c>
      <c r="B17668" t="s">
        <v>20</v>
      </c>
      <c r="C17668" t="s">
        <v>19</v>
      </c>
      <c r="D17668" t="s">
        <v>33</v>
      </c>
      <c r="E17668" t="s">
        <v>533</v>
      </c>
    </row>
    <row r="17669" spans="1:5" x14ac:dyDescent="0.25">
      <c r="A17669" t="s">
        <v>17894</v>
      </c>
      <c r="B17669" t="s">
        <v>20</v>
      </c>
      <c r="C17669" t="s">
        <v>19</v>
      </c>
      <c r="D17669" t="s">
        <v>33</v>
      </c>
      <c r="E17669" t="s">
        <v>611</v>
      </c>
    </row>
    <row r="17670" spans="1:5" x14ac:dyDescent="0.25">
      <c r="A17670" t="s">
        <v>17895</v>
      </c>
      <c r="B17670" t="s">
        <v>20</v>
      </c>
      <c r="C17670" t="s">
        <v>19</v>
      </c>
      <c r="D17670" t="s">
        <v>33</v>
      </c>
      <c r="E17670" t="s">
        <v>530</v>
      </c>
    </row>
    <row r="17671" spans="1:5" x14ac:dyDescent="0.25">
      <c r="A17671" t="s">
        <v>7262</v>
      </c>
      <c r="B17671" t="s">
        <v>20</v>
      </c>
      <c r="C17671" t="s">
        <v>19</v>
      </c>
      <c r="D17671" t="s">
        <v>33</v>
      </c>
      <c r="E17671" t="s">
        <v>533</v>
      </c>
    </row>
    <row r="17672" spans="1:5" x14ac:dyDescent="0.25">
      <c r="A17672" t="s">
        <v>17899</v>
      </c>
      <c r="B17672" t="s">
        <v>20</v>
      </c>
      <c r="C17672" t="s">
        <v>19</v>
      </c>
      <c r="D17672" t="s">
        <v>33</v>
      </c>
      <c r="E17672" t="s">
        <v>611</v>
      </c>
    </row>
    <row r="17673" spans="1:5" x14ac:dyDescent="0.25">
      <c r="A17673" t="s">
        <v>17896</v>
      </c>
      <c r="B17673" t="s">
        <v>20</v>
      </c>
      <c r="C17673" t="s">
        <v>19</v>
      </c>
      <c r="D17673" t="s">
        <v>33</v>
      </c>
      <c r="E17673" t="s">
        <v>530</v>
      </c>
    </row>
    <row r="17674" spans="1:5" x14ac:dyDescent="0.25">
      <c r="A17674" t="s">
        <v>17897</v>
      </c>
      <c r="B17674" t="s">
        <v>20</v>
      </c>
      <c r="C17674" t="s">
        <v>19</v>
      </c>
      <c r="D17674" t="s">
        <v>33</v>
      </c>
      <c r="E17674" t="s">
        <v>538</v>
      </c>
    </row>
    <row r="17675" spans="1:5" x14ac:dyDescent="0.25">
      <c r="A17675" t="s">
        <v>17900</v>
      </c>
      <c r="B17675" t="s">
        <v>20</v>
      </c>
      <c r="C17675" t="s">
        <v>21</v>
      </c>
      <c r="D17675" t="s">
        <v>33</v>
      </c>
      <c r="E17675" t="s">
        <v>581</v>
      </c>
    </row>
    <row r="17676" spans="1:5" x14ac:dyDescent="0.25">
      <c r="A17676" t="s">
        <v>28947</v>
      </c>
      <c r="B17676" t="s">
        <v>20</v>
      </c>
      <c r="C17676" t="s">
        <v>19</v>
      </c>
      <c r="D17676" t="s">
        <v>33</v>
      </c>
      <c r="E17676" t="s">
        <v>533</v>
      </c>
    </row>
    <row r="17677" spans="1:5" x14ac:dyDescent="0.25">
      <c r="A17677" t="s">
        <v>19297</v>
      </c>
      <c r="B17677" t="s">
        <v>20</v>
      </c>
      <c r="C17677" t="s">
        <v>19</v>
      </c>
      <c r="D17677" t="s">
        <v>33</v>
      </c>
      <c r="E17677" t="s">
        <v>533</v>
      </c>
    </row>
    <row r="17678" spans="1:5" x14ac:dyDescent="0.25">
      <c r="A17678" t="s">
        <v>8154</v>
      </c>
      <c r="B17678" t="s">
        <v>20</v>
      </c>
      <c r="C17678" t="s">
        <v>19</v>
      </c>
      <c r="D17678" t="s">
        <v>33</v>
      </c>
      <c r="E17678" t="s">
        <v>533</v>
      </c>
    </row>
    <row r="17679" spans="1:5" x14ac:dyDescent="0.25">
      <c r="A17679" t="s">
        <v>23709</v>
      </c>
      <c r="B17679" t="s">
        <v>20</v>
      </c>
      <c r="C17679" t="s">
        <v>19</v>
      </c>
      <c r="D17679" t="s">
        <v>33</v>
      </c>
      <c r="E17679" t="s">
        <v>533</v>
      </c>
    </row>
    <row r="17680" spans="1:5" x14ac:dyDescent="0.25">
      <c r="A17680" t="s">
        <v>17904</v>
      </c>
      <c r="B17680" t="s">
        <v>20</v>
      </c>
      <c r="C17680" t="s">
        <v>19</v>
      </c>
      <c r="D17680" t="s">
        <v>33</v>
      </c>
      <c r="E17680" t="s">
        <v>530</v>
      </c>
    </row>
    <row r="17681" spans="1:5" x14ac:dyDescent="0.25">
      <c r="A17681" t="s">
        <v>18300</v>
      </c>
      <c r="B17681" t="s">
        <v>20</v>
      </c>
      <c r="C17681" t="s">
        <v>19</v>
      </c>
      <c r="D17681" t="s">
        <v>33</v>
      </c>
      <c r="E17681" t="s">
        <v>533</v>
      </c>
    </row>
    <row r="17682" spans="1:5" x14ac:dyDescent="0.25">
      <c r="A17682" t="s">
        <v>17907</v>
      </c>
      <c r="B17682" t="s">
        <v>20</v>
      </c>
      <c r="C17682" t="s">
        <v>19</v>
      </c>
      <c r="D17682" t="s">
        <v>33</v>
      </c>
      <c r="E17682" t="s">
        <v>530</v>
      </c>
    </row>
    <row r="17683" spans="1:5" x14ac:dyDescent="0.25">
      <c r="A17683" t="s">
        <v>26222</v>
      </c>
      <c r="B17683" t="s">
        <v>20</v>
      </c>
      <c r="C17683" t="s">
        <v>19</v>
      </c>
      <c r="D17683" t="s">
        <v>33</v>
      </c>
      <c r="E17683" t="s">
        <v>533</v>
      </c>
    </row>
    <row r="17684" spans="1:5" x14ac:dyDescent="0.25">
      <c r="A17684" t="s">
        <v>17909</v>
      </c>
      <c r="B17684" t="s">
        <v>20</v>
      </c>
      <c r="C17684" t="s">
        <v>19</v>
      </c>
      <c r="D17684" t="s">
        <v>33</v>
      </c>
      <c r="E17684" t="s">
        <v>530</v>
      </c>
    </row>
    <row r="17685" spans="1:5" x14ac:dyDescent="0.25">
      <c r="A17685" t="s">
        <v>26868</v>
      </c>
      <c r="B17685" t="s">
        <v>20</v>
      </c>
      <c r="C17685" t="s">
        <v>19</v>
      </c>
      <c r="D17685" t="s">
        <v>33</v>
      </c>
      <c r="E17685" t="s">
        <v>533</v>
      </c>
    </row>
    <row r="17686" spans="1:5" x14ac:dyDescent="0.25">
      <c r="A17686" t="s">
        <v>17911</v>
      </c>
      <c r="B17686" t="s">
        <v>20</v>
      </c>
      <c r="C17686" t="s">
        <v>19</v>
      </c>
      <c r="D17686" t="s">
        <v>33</v>
      </c>
      <c r="E17686" t="s">
        <v>530</v>
      </c>
    </row>
    <row r="17687" spans="1:5" x14ac:dyDescent="0.25">
      <c r="A17687" t="s">
        <v>24671</v>
      </c>
      <c r="B17687" t="s">
        <v>20</v>
      </c>
      <c r="C17687" t="s">
        <v>19</v>
      </c>
      <c r="D17687" t="s">
        <v>33</v>
      </c>
      <c r="E17687" t="s">
        <v>533</v>
      </c>
    </row>
    <row r="17688" spans="1:5" x14ac:dyDescent="0.25">
      <c r="A17688" t="s">
        <v>17912</v>
      </c>
      <c r="B17688" t="s">
        <v>20</v>
      </c>
      <c r="C17688" t="s">
        <v>19</v>
      </c>
      <c r="D17688" t="s">
        <v>33</v>
      </c>
      <c r="E17688" t="s">
        <v>530</v>
      </c>
    </row>
    <row r="17689" spans="1:5" x14ac:dyDescent="0.25">
      <c r="A17689" t="s">
        <v>22832</v>
      </c>
      <c r="B17689" t="s">
        <v>20</v>
      </c>
      <c r="C17689" t="s">
        <v>19</v>
      </c>
      <c r="D17689" t="s">
        <v>33</v>
      </c>
      <c r="E17689" t="s">
        <v>533</v>
      </c>
    </row>
    <row r="17690" spans="1:5" x14ac:dyDescent="0.25">
      <c r="A17690" t="s">
        <v>17915</v>
      </c>
      <c r="B17690" t="s">
        <v>20</v>
      </c>
      <c r="C17690" t="s">
        <v>19</v>
      </c>
      <c r="D17690" t="s">
        <v>33</v>
      </c>
      <c r="E17690" t="s">
        <v>538</v>
      </c>
    </row>
    <row r="17691" spans="1:5" x14ac:dyDescent="0.25">
      <c r="A17691" t="s">
        <v>17916</v>
      </c>
      <c r="B17691" t="s">
        <v>20</v>
      </c>
      <c r="C17691" t="s">
        <v>19</v>
      </c>
      <c r="D17691" t="s">
        <v>33</v>
      </c>
      <c r="E17691" t="s">
        <v>530</v>
      </c>
    </row>
    <row r="17692" spans="1:5" x14ac:dyDescent="0.25">
      <c r="A17692" t="s">
        <v>22120</v>
      </c>
      <c r="B17692" t="s">
        <v>20</v>
      </c>
      <c r="C17692" t="s">
        <v>19</v>
      </c>
      <c r="D17692" t="s">
        <v>33</v>
      </c>
      <c r="E17692" t="s">
        <v>533</v>
      </c>
    </row>
    <row r="17693" spans="1:5" x14ac:dyDescent="0.25">
      <c r="A17693" t="s">
        <v>17748</v>
      </c>
      <c r="B17693" t="s">
        <v>20</v>
      </c>
      <c r="C17693" t="s">
        <v>19</v>
      </c>
      <c r="D17693" t="s">
        <v>33</v>
      </c>
      <c r="E17693" t="s">
        <v>533</v>
      </c>
    </row>
    <row r="17694" spans="1:5" x14ac:dyDescent="0.25">
      <c r="A17694" t="s">
        <v>25216</v>
      </c>
      <c r="B17694" t="s">
        <v>20</v>
      </c>
      <c r="C17694" t="s">
        <v>19</v>
      </c>
      <c r="D17694" t="s">
        <v>33</v>
      </c>
      <c r="E17694" t="s">
        <v>533</v>
      </c>
    </row>
    <row r="17695" spans="1:5" x14ac:dyDescent="0.25">
      <c r="A17695" t="s">
        <v>27301</v>
      </c>
      <c r="B17695" t="s">
        <v>20</v>
      </c>
      <c r="C17695" t="s">
        <v>19</v>
      </c>
      <c r="D17695" t="s">
        <v>33</v>
      </c>
      <c r="E17695" t="s">
        <v>533</v>
      </c>
    </row>
    <row r="17696" spans="1:5" x14ac:dyDescent="0.25">
      <c r="A17696" t="s">
        <v>27928</v>
      </c>
      <c r="B17696" t="s">
        <v>20</v>
      </c>
      <c r="C17696" t="s">
        <v>19</v>
      </c>
      <c r="D17696" t="s">
        <v>33</v>
      </c>
      <c r="E17696" t="s">
        <v>533</v>
      </c>
    </row>
    <row r="17697" spans="1:5" x14ac:dyDescent="0.25">
      <c r="A17697" t="s">
        <v>28996</v>
      </c>
      <c r="B17697" t="s">
        <v>20</v>
      </c>
      <c r="C17697" t="s">
        <v>19</v>
      </c>
      <c r="D17697" t="s">
        <v>33</v>
      </c>
      <c r="E17697" t="s">
        <v>533</v>
      </c>
    </row>
    <row r="17698" spans="1:5" x14ac:dyDescent="0.25">
      <c r="A17698" t="s">
        <v>18089</v>
      </c>
      <c r="B17698" t="s">
        <v>20</v>
      </c>
      <c r="C17698" t="s">
        <v>19</v>
      </c>
      <c r="D17698" t="s">
        <v>33</v>
      </c>
      <c r="E17698" t="s">
        <v>533</v>
      </c>
    </row>
    <row r="17699" spans="1:5" x14ac:dyDescent="0.25">
      <c r="A17699" t="s">
        <v>25215</v>
      </c>
      <c r="B17699" t="s">
        <v>20</v>
      </c>
      <c r="C17699" t="s">
        <v>19</v>
      </c>
      <c r="D17699" t="s">
        <v>33</v>
      </c>
      <c r="E17699" t="s">
        <v>533</v>
      </c>
    </row>
    <row r="17700" spans="1:5" x14ac:dyDescent="0.25">
      <c r="A17700" t="s">
        <v>7477</v>
      </c>
      <c r="B17700" t="s">
        <v>20</v>
      </c>
      <c r="C17700" t="s">
        <v>19</v>
      </c>
      <c r="D17700" t="s">
        <v>33</v>
      </c>
      <c r="E17700" t="s">
        <v>533</v>
      </c>
    </row>
    <row r="17701" spans="1:5" x14ac:dyDescent="0.25">
      <c r="A17701" t="s">
        <v>17926</v>
      </c>
      <c r="B17701" t="s">
        <v>16</v>
      </c>
      <c r="C17701" t="s">
        <v>17</v>
      </c>
      <c r="D17701" t="s">
        <v>33</v>
      </c>
      <c r="E17701" t="s">
        <v>653</v>
      </c>
    </row>
    <row r="17702" spans="1:5" x14ac:dyDescent="0.25">
      <c r="A17702" t="s">
        <v>17927</v>
      </c>
      <c r="B17702" t="s">
        <v>20</v>
      </c>
      <c r="C17702" t="s">
        <v>19</v>
      </c>
      <c r="D17702" t="s">
        <v>33</v>
      </c>
      <c r="E17702" t="s">
        <v>538</v>
      </c>
    </row>
    <row r="17703" spans="1:5" x14ac:dyDescent="0.25">
      <c r="A17703" t="s">
        <v>7474</v>
      </c>
      <c r="B17703" t="s">
        <v>20</v>
      </c>
      <c r="C17703" t="s">
        <v>19</v>
      </c>
      <c r="D17703" t="s">
        <v>33</v>
      </c>
      <c r="E17703" t="s">
        <v>533</v>
      </c>
    </row>
    <row r="17704" spans="1:5" x14ac:dyDescent="0.25">
      <c r="A17704" t="s">
        <v>10185</v>
      </c>
      <c r="B17704" t="s">
        <v>20</v>
      </c>
      <c r="C17704" t="s">
        <v>19</v>
      </c>
      <c r="D17704" t="s">
        <v>33</v>
      </c>
      <c r="E17704" t="s">
        <v>533</v>
      </c>
    </row>
    <row r="17705" spans="1:5" x14ac:dyDescent="0.25">
      <c r="A17705" t="s">
        <v>17930</v>
      </c>
      <c r="B17705" t="s">
        <v>20</v>
      </c>
      <c r="C17705" t="s">
        <v>19</v>
      </c>
      <c r="D17705" t="s">
        <v>33</v>
      </c>
      <c r="E17705" t="s">
        <v>538</v>
      </c>
    </row>
    <row r="17706" spans="1:5" x14ac:dyDescent="0.25">
      <c r="A17706" t="s">
        <v>17931</v>
      </c>
      <c r="B17706" t="s">
        <v>20</v>
      </c>
      <c r="C17706" t="s">
        <v>19</v>
      </c>
      <c r="D17706" t="s">
        <v>33</v>
      </c>
      <c r="E17706" t="s">
        <v>538</v>
      </c>
    </row>
    <row r="17707" spans="1:5" x14ac:dyDescent="0.25">
      <c r="A17707" t="s">
        <v>23396</v>
      </c>
      <c r="B17707" t="s">
        <v>20</v>
      </c>
      <c r="C17707" t="s">
        <v>19</v>
      </c>
      <c r="D17707" t="s">
        <v>33</v>
      </c>
      <c r="E17707" t="s">
        <v>533</v>
      </c>
    </row>
    <row r="17708" spans="1:5" x14ac:dyDescent="0.25">
      <c r="A17708" t="s">
        <v>17933</v>
      </c>
      <c r="B17708" t="s">
        <v>20</v>
      </c>
      <c r="C17708" t="s">
        <v>19</v>
      </c>
      <c r="D17708" t="s">
        <v>33</v>
      </c>
      <c r="E17708" t="s">
        <v>530</v>
      </c>
    </row>
    <row r="17709" spans="1:5" x14ac:dyDescent="0.25">
      <c r="A17709" t="s">
        <v>18360</v>
      </c>
      <c r="B17709" t="s">
        <v>20</v>
      </c>
      <c r="C17709" t="s">
        <v>19</v>
      </c>
      <c r="D17709" t="s">
        <v>33</v>
      </c>
      <c r="E17709" t="s">
        <v>533</v>
      </c>
    </row>
    <row r="17710" spans="1:5" x14ac:dyDescent="0.25">
      <c r="A17710" t="s">
        <v>17936</v>
      </c>
      <c r="B17710" t="s">
        <v>20</v>
      </c>
      <c r="C17710" t="s">
        <v>19</v>
      </c>
      <c r="D17710" t="s">
        <v>33</v>
      </c>
      <c r="E17710" t="s">
        <v>530</v>
      </c>
    </row>
    <row r="17711" spans="1:5" x14ac:dyDescent="0.25">
      <c r="A17711" t="s">
        <v>17935</v>
      </c>
      <c r="B17711" t="s">
        <v>20</v>
      </c>
      <c r="C17711" t="s">
        <v>19</v>
      </c>
      <c r="D17711" t="s">
        <v>33</v>
      </c>
      <c r="E17711" t="s">
        <v>538</v>
      </c>
    </row>
    <row r="17712" spans="1:5" x14ac:dyDescent="0.25">
      <c r="A17712" t="s">
        <v>17937</v>
      </c>
      <c r="B17712" t="s">
        <v>20</v>
      </c>
      <c r="C17712" t="s">
        <v>19</v>
      </c>
      <c r="D17712" t="s">
        <v>33</v>
      </c>
      <c r="E17712" t="s">
        <v>538</v>
      </c>
    </row>
    <row r="17713" spans="1:5" x14ac:dyDescent="0.25">
      <c r="A17713" t="s">
        <v>10180</v>
      </c>
      <c r="B17713" t="s">
        <v>20</v>
      </c>
      <c r="C17713" t="s">
        <v>19</v>
      </c>
      <c r="D17713" t="s">
        <v>33</v>
      </c>
      <c r="E17713" t="s">
        <v>533</v>
      </c>
    </row>
    <row r="17714" spans="1:5" x14ac:dyDescent="0.25">
      <c r="A17714" t="s">
        <v>17939</v>
      </c>
      <c r="B17714" t="s">
        <v>20</v>
      </c>
      <c r="C17714" t="s">
        <v>19</v>
      </c>
      <c r="D17714" t="s">
        <v>33</v>
      </c>
      <c r="E17714" t="s">
        <v>530</v>
      </c>
    </row>
    <row r="17715" spans="1:5" x14ac:dyDescent="0.25">
      <c r="A17715" t="s">
        <v>17941</v>
      </c>
      <c r="B17715" t="s">
        <v>20</v>
      </c>
      <c r="C17715" t="s">
        <v>19</v>
      </c>
      <c r="D17715" t="s">
        <v>33</v>
      </c>
      <c r="E17715" t="s">
        <v>538</v>
      </c>
    </row>
    <row r="17716" spans="1:5" x14ac:dyDescent="0.25">
      <c r="A17716" t="s">
        <v>23394</v>
      </c>
      <c r="B17716" t="s">
        <v>20</v>
      </c>
      <c r="C17716" t="s">
        <v>19</v>
      </c>
      <c r="D17716" t="s">
        <v>33</v>
      </c>
      <c r="E17716" t="s">
        <v>533</v>
      </c>
    </row>
    <row r="17717" spans="1:5" x14ac:dyDescent="0.25">
      <c r="A17717" t="s">
        <v>17940</v>
      </c>
      <c r="B17717" t="s">
        <v>20</v>
      </c>
      <c r="C17717" t="s">
        <v>19</v>
      </c>
      <c r="D17717" t="s">
        <v>33</v>
      </c>
      <c r="E17717" t="s">
        <v>530</v>
      </c>
    </row>
    <row r="17718" spans="1:5" x14ac:dyDescent="0.25">
      <c r="A17718" t="s">
        <v>29519</v>
      </c>
      <c r="B17718" t="s">
        <v>20</v>
      </c>
      <c r="C17718" t="s">
        <v>19</v>
      </c>
      <c r="D17718" t="s">
        <v>33</v>
      </c>
      <c r="E17718" t="s">
        <v>533</v>
      </c>
    </row>
    <row r="17719" spans="1:5" x14ac:dyDescent="0.25">
      <c r="A17719" t="s">
        <v>17944</v>
      </c>
      <c r="B17719" t="s">
        <v>20</v>
      </c>
      <c r="C17719" t="s">
        <v>21</v>
      </c>
      <c r="D17719" t="s">
        <v>33</v>
      </c>
      <c r="E17719" t="s">
        <v>582</v>
      </c>
    </row>
    <row r="17720" spans="1:5" x14ac:dyDescent="0.25">
      <c r="A17720" t="s">
        <v>6527</v>
      </c>
      <c r="B17720" t="s">
        <v>20</v>
      </c>
      <c r="C17720" t="s">
        <v>19</v>
      </c>
      <c r="D17720" t="s">
        <v>33</v>
      </c>
      <c r="E17720" t="s">
        <v>533</v>
      </c>
    </row>
    <row r="17721" spans="1:5" x14ac:dyDescent="0.25">
      <c r="A17721" t="s">
        <v>17946</v>
      </c>
      <c r="B17721" t="s">
        <v>20</v>
      </c>
      <c r="C17721" t="s">
        <v>19</v>
      </c>
      <c r="D17721" t="s">
        <v>33</v>
      </c>
      <c r="E17721" t="s">
        <v>530</v>
      </c>
    </row>
    <row r="17722" spans="1:5" x14ac:dyDescent="0.25">
      <c r="A17722" t="s">
        <v>5024</v>
      </c>
      <c r="B17722" t="s">
        <v>20</v>
      </c>
      <c r="C17722" t="s">
        <v>19</v>
      </c>
      <c r="D17722" t="s">
        <v>33</v>
      </c>
      <c r="E17722" t="s">
        <v>553</v>
      </c>
    </row>
    <row r="17723" spans="1:5" x14ac:dyDescent="0.25">
      <c r="A17723" t="s">
        <v>17948</v>
      </c>
      <c r="B17723" t="s">
        <v>20</v>
      </c>
      <c r="C17723" t="s">
        <v>19</v>
      </c>
      <c r="D17723" t="s">
        <v>33</v>
      </c>
      <c r="E17723" t="s">
        <v>530</v>
      </c>
    </row>
    <row r="17724" spans="1:5" x14ac:dyDescent="0.25">
      <c r="A17724" t="s">
        <v>24472</v>
      </c>
      <c r="B17724" t="s">
        <v>20</v>
      </c>
      <c r="C17724" t="s">
        <v>19</v>
      </c>
      <c r="D17724" t="s">
        <v>33</v>
      </c>
      <c r="E17724" t="s">
        <v>533</v>
      </c>
    </row>
    <row r="17725" spans="1:5" x14ac:dyDescent="0.25">
      <c r="A17725" t="s">
        <v>17950</v>
      </c>
      <c r="B17725" t="s">
        <v>20</v>
      </c>
      <c r="C17725" t="s">
        <v>19</v>
      </c>
      <c r="D17725" t="s">
        <v>33</v>
      </c>
      <c r="E17725" t="s">
        <v>538</v>
      </c>
    </row>
    <row r="17726" spans="1:5" x14ac:dyDescent="0.25">
      <c r="A17726" t="s">
        <v>17951</v>
      </c>
      <c r="B17726" t="s">
        <v>20</v>
      </c>
      <c r="C17726" t="s">
        <v>19</v>
      </c>
      <c r="D17726" t="s">
        <v>33</v>
      </c>
      <c r="E17726" t="s">
        <v>530</v>
      </c>
    </row>
    <row r="17727" spans="1:5" x14ac:dyDescent="0.25">
      <c r="A17727" t="s">
        <v>23530</v>
      </c>
      <c r="B17727" t="s">
        <v>20</v>
      </c>
      <c r="C17727" t="s">
        <v>19</v>
      </c>
      <c r="D17727" t="s">
        <v>33</v>
      </c>
      <c r="E17727" t="s">
        <v>533</v>
      </c>
    </row>
    <row r="17728" spans="1:5" x14ac:dyDescent="0.25">
      <c r="A17728" t="s">
        <v>17953</v>
      </c>
      <c r="B17728" t="s">
        <v>20</v>
      </c>
      <c r="C17728" t="s">
        <v>19</v>
      </c>
      <c r="D17728" t="s">
        <v>33</v>
      </c>
      <c r="E17728" t="s">
        <v>538</v>
      </c>
    </row>
    <row r="17729" spans="1:5" x14ac:dyDescent="0.25">
      <c r="A17729" t="s">
        <v>17954</v>
      </c>
      <c r="B17729" t="s">
        <v>20</v>
      </c>
      <c r="C17729" t="s">
        <v>19</v>
      </c>
      <c r="D17729" t="s">
        <v>33</v>
      </c>
      <c r="E17729" t="s">
        <v>530</v>
      </c>
    </row>
    <row r="17730" spans="1:5" x14ac:dyDescent="0.25">
      <c r="A17730" t="s">
        <v>29517</v>
      </c>
      <c r="B17730" t="s">
        <v>20</v>
      </c>
      <c r="C17730" t="s">
        <v>19</v>
      </c>
      <c r="D17730" t="s">
        <v>33</v>
      </c>
      <c r="E17730" t="s">
        <v>533</v>
      </c>
    </row>
    <row r="17731" spans="1:5" x14ac:dyDescent="0.25">
      <c r="A17731" t="s">
        <v>17956</v>
      </c>
      <c r="B17731" t="s">
        <v>20</v>
      </c>
      <c r="C17731" t="s">
        <v>19</v>
      </c>
      <c r="D17731" t="s">
        <v>33</v>
      </c>
      <c r="E17731" t="s">
        <v>562</v>
      </c>
    </row>
    <row r="17732" spans="1:5" x14ac:dyDescent="0.25">
      <c r="A17732" t="s">
        <v>17957</v>
      </c>
      <c r="B17732" t="s">
        <v>16</v>
      </c>
      <c r="C17732" t="s">
        <v>15</v>
      </c>
      <c r="D17732" t="s">
        <v>33</v>
      </c>
      <c r="E17732" t="s">
        <v>659</v>
      </c>
    </row>
    <row r="17733" spans="1:5" x14ac:dyDescent="0.25">
      <c r="A17733" t="s">
        <v>43768</v>
      </c>
      <c r="B17733" t="s">
        <v>16</v>
      </c>
      <c r="C17733" t="s">
        <v>15</v>
      </c>
      <c r="D17733" t="s">
        <v>66</v>
      </c>
      <c r="E17733" t="s">
        <v>628</v>
      </c>
    </row>
    <row r="17734" spans="1:5" x14ac:dyDescent="0.25">
      <c r="A17734" t="s">
        <v>17902</v>
      </c>
      <c r="B17734" t="s">
        <v>20</v>
      </c>
      <c r="C17734" t="s">
        <v>19</v>
      </c>
      <c r="D17734" t="s">
        <v>33</v>
      </c>
      <c r="E17734" t="s">
        <v>533</v>
      </c>
    </row>
    <row r="17735" spans="1:5" x14ac:dyDescent="0.25">
      <c r="A17735" t="s">
        <v>17960</v>
      </c>
      <c r="B17735" t="s">
        <v>20</v>
      </c>
      <c r="C17735" t="s">
        <v>19</v>
      </c>
      <c r="D17735" t="s">
        <v>33</v>
      </c>
      <c r="E17735" t="s">
        <v>562</v>
      </c>
    </row>
    <row r="17736" spans="1:5" x14ac:dyDescent="0.25">
      <c r="A17736" t="s">
        <v>23436</v>
      </c>
      <c r="B17736" t="s">
        <v>20</v>
      </c>
      <c r="C17736" t="s">
        <v>19</v>
      </c>
      <c r="D17736" t="s">
        <v>33</v>
      </c>
      <c r="E17736" t="s">
        <v>533</v>
      </c>
    </row>
    <row r="17737" spans="1:5" x14ac:dyDescent="0.25">
      <c r="A17737" t="s">
        <v>17566</v>
      </c>
      <c r="B17737" t="s">
        <v>20</v>
      </c>
      <c r="C17737" t="s">
        <v>19</v>
      </c>
      <c r="D17737" t="s">
        <v>33</v>
      </c>
      <c r="E17737" t="s">
        <v>533</v>
      </c>
    </row>
    <row r="17738" spans="1:5" x14ac:dyDescent="0.25">
      <c r="A17738" t="s">
        <v>17963</v>
      </c>
      <c r="B17738" t="s">
        <v>20</v>
      </c>
      <c r="C17738" t="s">
        <v>24</v>
      </c>
      <c r="D17738" t="s">
        <v>33</v>
      </c>
      <c r="E17738" t="s">
        <v>699</v>
      </c>
    </row>
    <row r="17739" spans="1:5" x14ac:dyDescent="0.25">
      <c r="A17739" t="s">
        <v>26054</v>
      </c>
      <c r="B17739" t="s">
        <v>20</v>
      </c>
      <c r="C17739" t="s">
        <v>19</v>
      </c>
      <c r="D17739" t="s">
        <v>33</v>
      </c>
      <c r="E17739" t="s">
        <v>533</v>
      </c>
    </row>
    <row r="17740" spans="1:5" x14ac:dyDescent="0.25">
      <c r="A17740" t="s">
        <v>17965</v>
      </c>
      <c r="B17740" t="s">
        <v>20</v>
      </c>
      <c r="C17740" t="s">
        <v>19</v>
      </c>
      <c r="D17740" t="s">
        <v>33</v>
      </c>
      <c r="E17740" t="s">
        <v>562</v>
      </c>
    </row>
    <row r="17741" spans="1:5" x14ac:dyDescent="0.25">
      <c r="A17741" t="s">
        <v>3871</v>
      </c>
      <c r="B17741" t="s">
        <v>20</v>
      </c>
      <c r="C17741" t="s">
        <v>19</v>
      </c>
      <c r="D17741" t="s">
        <v>33</v>
      </c>
      <c r="E17741" t="s">
        <v>533</v>
      </c>
    </row>
    <row r="17742" spans="1:5" x14ac:dyDescent="0.25">
      <c r="A17742" t="s">
        <v>17967</v>
      </c>
      <c r="B17742" t="s">
        <v>20</v>
      </c>
      <c r="C17742" t="s">
        <v>19</v>
      </c>
      <c r="D17742" t="s">
        <v>33</v>
      </c>
      <c r="E17742" t="s">
        <v>562</v>
      </c>
    </row>
    <row r="17743" spans="1:5" x14ac:dyDescent="0.25">
      <c r="A17743" t="s">
        <v>17968</v>
      </c>
      <c r="B17743" t="s">
        <v>20</v>
      </c>
      <c r="C17743" t="s">
        <v>19</v>
      </c>
      <c r="D17743" t="s">
        <v>33</v>
      </c>
      <c r="E17743" t="s">
        <v>562</v>
      </c>
    </row>
    <row r="17744" spans="1:5" x14ac:dyDescent="0.25">
      <c r="A17744" t="s">
        <v>17565</v>
      </c>
      <c r="B17744" t="s">
        <v>20</v>
      </c>
      <c r="C17744" t="s">
        <v>19</v>
      </c>
      <c r="D17744" t="s">
        <v>33</v>
      </c>
      <c r="E17744" t="s">
        <v>533</v>
      </c>
    </row>
    <row r="17745" spans="1:5" x14ac:dyDescent="0.25">
      <c r="A17745" t="s">
        <v>17970</v>
      </c>
      <c r="B17745" t="s">
        <v>20</v>
      </c>
      <c r="C17745" t="s">
        <v>19</v>
      </c>
      <c r="D17745" t="s">
        <v>33</v>
      </c>
      <c r="E17745" t="s">
        <v>562</v>
      </c>
    </row>
    <row r="17746" spans="1:5" x14ac:dyDescent="0.25">
      <c r="A17746" t="s">
        <v>17971</v>
      </c>
      <c r="B17746" t="s">
        <v>20</v>
      </c>
      <c r="C17746" t="s">
        <v>19</v>
      </c>
      <c r="D17746" t="s">
        <v>33</v>
      </c>
      <c r="E17746" t="s">
        <v>771</v>
      </c>
    </row>
    <row r="17747" spans="1:5" x14ac:dyDescent="0.25">
      <c r="A17747" t="s">
        <v>17972</v>
      </c>
      <c r="B17747" t="s">
        <v>20</v>
      </c>
      <c r="C17747" t="s">
        <v>19</v>
      </c>
      <c r="D17747" t="s">
        <v>33</v>
      </c>
      <c r="E17747" t="s">
        <v>556</v>
      </c>
    </row>
    <row r="17748" spans="1:5" x14ac:dyDescent="0.25">
      <c r="A17748" t="s">
        <v>19234</v>
      </c>
      <c r="B17748" t="s">
        <v>20</v>
      </c>
      <c r="C17748" t="s">
        <v>19</v>
      </c>
      <c r="D17748" t="s">
        <v>33</v>
      </c>
      <c r="E17748" t="s">
        <v>533</v>
      </c>
    </row>
    <row r="17749" spans="1:5" x14ac:dyDescent="0.25">
      <c r="A17749" t="s">
        <v>17974</v>
      </c>
      <c r="B17749" t="s">
        <v>20</v>
      </c>
      <c r="C17749" t="s">
        <v>23</v>
      </c>
      <c r="D17749" t="s">
        <v>33</v>
      </c>
      <c r="E17749" t="s">
        <v>734</v>
      </c>
    </row>
    <row r="17750" spans="1:5" x14ac:dyDescent="0.25">
      <c r="A17750" t="s">
        <v>9613</v>
      </c>
      <c r="B17750" t="s">
        <v>20</v>
      </c>
      <c r="C17750" t="s">
        <v>19</v>
      </c>
      <c r="D17750" t="s">
        <v>33</v>
      </c>
      <c r="E17750" t="s">
        <v>533</v>
      </c>
    </row>
    <row r="17751" spans="1:5" x14ac:dyDescent="0.25">
      <c r="A17751" t="s">
        <v>17976</v>
      </c>
      <c r="B17751" t="s">
        <v>20</v>
      </c>
      <c r="C17751" t="s">
        <v>23</v>
      </c>
      <c r="D17751" t="s">
        <v>33</v>
      </c>
      <c r="E17751" t="s">
        <v>734</v>
      </c>
    </row>
    <row r="17752" spans="1:5" x14ac:dyDescent="0.25">
      <c r="A17752" t="s">
        <v>17978</v>
      </c>
      <c r="B17752" t="s">
        <v>20</v>
      </c>
      <c r="C17752" t="s">
        <v>23</v>
      </c>
      <c r="D17752" t="s">
        <v>33</v>
      </c>
      <c r="E17752" t="s">
        <v>734</v>
      </c>
    </row>
    <row r="17753" spans="1:5" x14ac:dyDescent="0.25">
      <c r="A17753" t="s">
        <v>21229</v>
      </c>
      <c r="B17753" t="s">
        <v>20</v>
      </c>
      <c r="C17753" t="s">
        <v>19</v>
      </c>
      <c r="D17753" t="s">
        <v>33</v>
      </c>
      <c r="E17753" t="s">
        <v>533</v>
      </c>
    </row>
    <row r="17754" spans="1:5" x14ac:dyDescent="0.25">
      <c r="A17754" t="s">
        <v>25247</v>
      </c>
      <c r="B17754" t="s">
        <v>20</v>
      </c>
      <c r="C17754" t="s">
        <v>19</v>
      </c>
      <c r="D17754" t="s">
        <v>33</v>
      </c>
      <c r="E17754" t="s">
        <v>533</v>
      </c>
    </row>
    <row r="17755" spans="1:5" x14ac:dyDescent="0.25">
      <c r="A17755" t="s">
        <v>17980</v>
      </c>
      <c r="B17755" t="s">
        <v>20</v>
      </c>
      <c r="C17755" t="s">
        <v>23</v>
      </c>
      <c r="D17755" t="s">
        <v>33</v>
      </c>
      <c r="E17755" t="s">
        <v>734</v>
      </c>
    </row>
    <row r="17756" spans="1:5" x14ac:dyDescent="0.25">
      <c r="A17756" t="s">
        <v>17983</v>
      </c>
      <c r="B17756" t="s">
        <v>20</v>
      </c>
      <c r="C17756" t="s">
        <v>23</v>
      </c>
      <c r="D17756" t="s">
        <v>33</v>
      </c>
      <c r="E17756" t="s">
        <v>734</v>
      </c>
    </row>
    <row r="17757" spans="1:5" x14ac:dyDescent="0.25">
      <c r="A17757" t="s">
        <v>27919</v>
      </c>
      <c r="B17757" t="s">
        <v>20</v>
      </c>
      <c r="C17757" t="s">
        <v>22</v>
      </c>
      <c r="D17757" t="s">
        <v>33</v>
      </c>
      <c r="E17757" t="s">
        <v>629</v>
      </c>
    </row>
    <row r="17758" spans="1:5" x14ac:dyDescent="0.25">
      <c r="A17758" t="s">
        <v>17982</v>
      </c>
      <c r="B17758" t="s">
        <v>20</v>
      </c>
      <c r="C17758" t="s">
        <v>23</v>
      </c>
      <c r="D17758" t="s">
        <v>33</v>
      </c>
      <c r="E17758" t="s">
        <v>734</v>
      </c>
    </row>
    <row r="17759" spans="1:5" x14ac:dyDescent="0.25">
      <c r="A17759" t="s">
        <v>18365</v>
      </c>
      <c r="B17759" t="s">
        <v>20</v>
      </c>
      <c r="C17759" t="s">
        <v>19</v>
      </c>
      <c r="D17759" t="s">
        <v>33</v>
      </c>
      <c r="E17759" t="s">
        <v>533</v>
      </c>
    </row>
    <row r="17760" spans="1:5" x14ac:dyDescent="0.25">
      <c r="A17760" t="s">
        <v>17985</v>
      </c>
      <c r="B17760" t="s">
        <v>20</v>
      </c>
      <c r="C17760" t="s">
        <v>23</v>
      </c>
      <c r="D17760" t="s">
        <v>33</v>
      </c>
      <c r="E17760" t="s">
        <v>734</v>
      </c>
    </row>
    <row r="17761" spans="1:5" x14ac:dyDescent="0.25">
      <c r="A17761" t="s">
        <v>17986</v>
      </c>
      <c r="B17761" t="s">
        <v>20</v>
      </c>
      <c r="C17761" t="s">
        <v>23</v>
      </c>
      <c r="D17761" t="s">
        <v>33</v>
      </c>
      <c r="E17761" t="s">
        <v>734</v>
      </c>
    </row>
    <row r="17762" spans="1:5" x14ac:dyDescent="0.25">
      <c r="A17762" t="s">
        <v>18364</v>
      </c>
      <c r="B17762" t="s">
        <v>20</v>
      </c>
      <c r="C17762" t="s">
        <v>19</v>
      </c>
      <c r="D17762" t="s">
        <v>33</v>
      </c>
      <c r="E17762" t="s">
        <v>533</v>
      </c>
    </row>
    <row r="17763" spans="1:5" x14ac:dyDescent="0.25">
      <c r="A17763" t="s">
        <v>17988</v>
      </c>
      <c r="B17763" t="s">
        <v>20</v>
      </c>
      <c r="C17763" t="s">
        <v>19</v>
      </c>
      <c r="D17763" t="s">
        <v>33</v>
      </c>
      <c r="E17763" t="s">
        <v>538</v>
      </c>
    </row>
    <row r="17764" spans="1:5" x14ac:dyDescent="0.25">
      <c r="A17764" t="s">
        <v>17993</v>
      </c>
      <c r="B17764" t="s">
        <v>20</v>
      </c>
      <c r="C17764" t="s">
        <v>19</v>
      </c>
      <c r="D17764" t="s">
        <v>33</v>
      </c>
      <c r="E17764" t="s">
        <v>538</v>
      </c>
    </row>
    <row r="17765" spans="1:5" x14ac:dyDescent="0.25">
      <c r="A17765" t="s">
        <v>17991</v>
      </c>
      <c r="B17765" t="s">
        <v>16</v>
      </c>
      <c r="C17765" t="s">
        <v>17</v>
      </c>
      <c r="D17765" t="s">
        <v>33</v>
      </c>
      <c r="E17765" t="s">
        <v>653</v>
      </c>
    </row>
    <row r="17766" spans="1:5" x14ac:dyDescent="0.25">
      <c r="A17766" t="s">
        <v>9614</v>
      </c>
      <c r="B17766" t="s">
        <v>20</v>
      </c>
      <c r="C17766" t="s">
        <v>19</v>
      </c>
      <c r="D17766" t="s">
        <v>33</v>
      </c>
      <c r="E17766" t="s">
        <v>533</v>
      </c>
    </row>
    <row r="17767" spans="1:5" x14ac:dyDescent="0.25">
      <c r="A17767" t="s">
        <v>17992</v>
      </c>
      <c r="B17767" t="s">
        <v>20</v>
      </c>
      <c r="C17767" t="s">
        <v>19</v>
      </c>
      <c r="D17767" t="s">
        <v>33</v>
      </c>
      <c r="E17767" t="s">
        <v>538</v>
      </c>
    </row>
    <row r="17768" spans="1:5" x14ac:dyDescent="0.25">
      <c r="A17768" t="s">
        <v>21228</v>
      </c>
      <c r="B17768" t="s">
        <v>20</v>
      </c>
      <c r="C17768" t="s">
        <v>19</v>
      </c>
      <c r="D17768" t="s">
        <v>33</v>
      </c>
      <c r="E17768" t="s">
        <v>533</v>
      </c>
    </row>
    <row r="17769" spans="1:5" x14ac:dyDescent="0.25">
      <c r="A17769" t="s">
        <v>18363</v>
      </c>
      <c r="B17769" t="s">
        <v>20</v>
      </c>
      <c r="C17769" t="s">
        <v>19</v>
      </c>
      <c r="D17769" t="s">
        <v>33</v>
      </c>
      <c r="E17769" t="s">
        <v>533</v>
      </c>
    </row>
    <row r="17770" spans="1:5" x14ac:dyDescent="0.25">
      <c r="A17770" t="s">
        <v>17990</v>
      </c>
      <c r="B17770" t="s">
        <v>20</v>
      </c>
      <c r="C17770" t="s">
        <v>19</v>
      </c>
      <c r="D17770" t="s">
        <v>33</v>
      </c>
      <c r="E17770" t="s">
        <v>538</v>
      </c>
    </row>
    <row r="17771" spans="1:5" x14ac:dyDescent="0.25">
      <c r="A17771" t="s">
        <v>17996</v>
      </c>
      <c r="B17771" t="s">
        <v>20</v>
      </c>
      <c r="C17771" t="s">
        <v>19</v>
      </c>
      <c r="D17771" t="s">
        <v>33</v>
      </c>
      <c r="E17771" t="s">
        <v>538</v>
      </c>
    </row>
    <row r="17772" spans="1:5" x14ac:dyDescent="0.25">
      <c r="A17772" t="s">
        <v>10403</v>
      </c>
      <c r="B17772" t="s">
        <v>20</v>
      </c>
      <c r="C17772" t="s">
        <v>19</v>
      </c>
      <c r="D17772" t="s">
        <v>33</v>
      </c>
      <c r="E17772" t="s">
        <v>533</v>
      </c>
    </row>
    <row r="17773" spans="1:5" x14ac:dyDescent="0.25">
      <c r="A17773" t="s">
        <v>10183</v>
      </c>
      <c r="B17773" t="s">
        <v>20</v>
      </c>
      <c r="C17773" t="s">
        <v>19</v>
      </c>
      <c r="D17773" t="s">
        <v>33</v>
      </c>
      <c r="E17773" t="s">
        <v>533</v>
      </c>
    </row>
    <row r="17774" spans="1:5" x14ac:dyDescent="0.25">
      <c r="A17774" t="s">
        <v>17999</v>
      </c>
      <c r="B17774" t="s">
        <v>16</v>
      </c>
      <c r="C17774" t="s">
        <v>17</v>
      </c>
      <c r="D17774" t="s">
        <v>33</v>
      </c>
      <c r="E17774" t="s">
        <v>653</v>
      </c>
    </row>
    <row r="17775" spans="1:5" x14ac:dyDescent="0.25">
      <c r="A17775" t="s">
        <v>19777</v>
      </c>
      <c r="B17775" t="s">
        <v>20</v>
      </c>
      <c r="C17775" t="s">
        <v>19</v>
      </c>
      <c r="D17775" t="s">
        <v>33</v>
      </c>
      <c r="E17775" t="s">
        <v>533</v>
      </c>
    </row>
    <row r="17776" spans="1:5" x14ac:dyDescent="0.25">
      <c r="A17776" t="s">
        <v>23391</v>
      </c>
      <c r="B17776" t="s">
        <v>20</v>
      </c>
      <c r="C17776" t="s">
        <v>19</v>
      </c>
      <c r="D17776" t="s">
        <v>33</v>
      </c>
      <c r="E17776" t="s">
        <v>533</v>
      </c>
    </row>
    <row r="17777" spans="1:5" x14ac:dyDescent="0.25">
      <c r="A17777" t="s">
        <v>21559</v>
      </c>
      <c r="B17777" t="s">
        <v>20</v>
      </c>
      <c r="C17777" t="s">
        <v>19</v>
      </c>
      <c r="D17777" t="s">
        <v>33</v>
      </c>
      <c r="E17777" t="s">
        <v>533</v>
      </c>
    </row>
    <row r="17778" spans="1:5" x14ac:dyDescent="0.25">
      <c r="A17778" t="s">
        <v>21737</v>
      </c>
      <c r="B17778" t="s">
        <v>20</v>
      </c>
      <c r="C17778" t="s">
        <v>19</v>
      </c>
      <c r="D17778" t="s">
        <v>33</v>
      </c>
      <c r="E17778" t="s">
        <v>533</v>
      </c>
    </row>
    <row r="17779" spans="1:5" x14ac:dyDescent="0.25">
      <c r="A17779" t="s">
        <v>27399</v>
      </c>
      <c r="B17779" t="s">
        <v>20</v>
      </c>
      <c r="C17779" t="s">
        <v>19</v>
      </c>
      <c r="D17779" t="s">
        <v>33</v>
      </c>
      <c r="E17779" t="s">
        <v>533</v>
      </c>
    </row>
    <row r="17780" spans="1:5" x14ac:dyDescent="0.25">
      <c r="A17780" t="s">
        <v>18005</v>
      </c>
      <c r="B17780" t="s">
        <v>20</v>
      </c>
      <c r="C17780" t="s">
        <v>19</v>
      </c>
      <c r="D17780" t="s">
        <v>33</v>
      </c>
      <c r="E17780" t="s">
        <v>538</v>
      </c>
    </row>
    <row r="17781" spans="1:5" x14ac:dyDescent="0.25">
      <c r="A17781" t="s">
        <v>18006</v>
      </c>
      <c r="B17781" t="s">
        <v>20</v>
      </c>
      <c r="C17781" t="s">
        <v>19</v>
      </c>
      <c r="D17781" t="s">
        <v>33</v>
      </c>
      <c r="E17781" t="s">
        <v>538</v>
      </c>
    </row>
    <row r="17782" spans="1:5" x14ac:dyDescent="0.25">
      <c r="A17782" t="s">
        <v>28104</v>
      </c>
      <c r="B17782" t="s">
        <v>20</v>
      </c>
      <c r="C17782" t="s">
        <v>19</v>
      </c>
      <c r="D17782" t="s">
        <v>33</v>
      </c>
      <c r="E17782" t="s">
        <v>533</v>
      </c>
    </row>
    <row r="17783" spans="1:5" x14ac:dyDescent="0.25">
      <c r="A17783" t="s">
        <v>18008</v>
      </c>
      <c r="B17783" t="s">
        <v>20</v>
      </c>
      <c r="C17783" t="s">
        <v>19</v>
      </c>
      <c r="D17783" t="s">
        <v>33</v>
      </c>
      <c r="E17783" t="s">
        <v>538</v>
      </c>
    </row>
    <row r="17784" spans="1:5" x14ac:dyDescent="0.25">
      <c r="A17784" t="s">
        <v>29430</v>
      </c>
      <c r="B17784" t="s">
        <v>20</v>
      </c>
      <c r="C17784" t="s">
        <v>19</v>
      </c>
      <c r="D17784" t="s">
        <v>65</v>
      </c>
      <c r="E17784" t="s">
        <v>533</v>
      </c>
    </row>
    <row r="17785" spans="1:5" x14ac:dyDescent="0.25">
      <c r="A17785" t="s">
        <v>26935</v>
      </c>
      <c r="B17785" t="s">
        <v>20</v>
      </c>
      <c r="C17785" t="s">
        <v>19</v>
      </c>
      <c r="D17785" t="s">
        <v>33</v>
      </c>
      <c r="E17785" t="s">
        <v>533</v>
      </c>
    </row>
    <row r="17786" spans="1:5" x14ac:dyDescent="0.25">
      <c r="A17786" t="s">
        <v>18011</v>
      </c>
      <c r="B17786" t="s">
        <v>20</v>
      </c>
      <c r="C17786" t="s">
        <v>19</v>
      </c>
      <c r="D17786" t="s">
        <v>33</v>
      </c>
      <c r="E17786" t="s">
        <v>538</v>
      </c>
    </row>
    <row r="17787" spans="1:5" x14ac:dyDescent="0.25">
      <c r="A17787" t="s">
        <v>19785</v>
      </c>
      <c r="B17787" t="s">
        <v>20</v>
      </c>
      <c r="C17787" t="s">
        <v>19</v>
      </c>
      <c r="D17787" t="s">
        <v>33</v>
      </c>
      <c r="E17787" t="s">
        <v>533</v>
      </c>
    </row>
    <row r="17788" spans="1:5" x14ac:dyDescent="0.25">
      <c r="A17788" t="s">
        <v>18012</v>
      </c>
      <c r="B17788" t="s">
        <v>20</v>
      </c>
      <c r="C17788" t="s">
        <v>19</v>
      </c>
      <c r="D17788" t="s">
        <v>33</v>
      </c>
      <c r="E17788" t="s">
        <v>538</v>
      </c>
    </row>
    <row r="17789" spans="1:5" x14ac:dyDescent="0.25">
      <c r="A17789" t="s">
        <v>18013</v>
      </c>
      <c r="B17789" t="s">
        <v>20</v>
      </c>
      <c r="C17789" t="s">
        <v>19</v>
      </c>
      <c r="D17789" t="s">
        <v>33</v>
      </c>
      <c r="E17789" t="s">
        <v>611</v>
      </c>
    </row>
    <row r="17790" spans="1:5" x14ac:dyDescent="0.25">
      <c r="A17790" t="s">
        <v>18014</v>
      </c>
      <c r="B17790" t="s">
        <v>20</v>
      </c>
      <c r="C17790" t="s">
        <v>19</v>
      </c>
      <c r="D17790" t="s">
        <v>33</v>
      </c>
      <c r="E17790" t="s">
        <v>530</v>
      </c>
    </row>
    <row r="17791" spans="1:5" x14ac:dyDescent="0.25">
      <c r="A17791" t="s">
        <v>18016</v>
      </c>
      <c r="B17791" t="s">
        <v>20</v>
      </c>
      <c r="C17791" t="s">
        <v>19</v>
      </c>
      <c r="D17791" t="s">
        <v>33</v>
      </c>
      <c r="E17791" t="s">
        <v>538</v>
      </c>
    </row>
    <row r="17792" spans="1:5" x14ac:dyDescent="0.25">
      <c r="A17792" t="s">
        <v>28112</v>
      </c>
      <c r="B17792" t="s">
        <v>20</v>
      </c>
      <c r="C17792" t="s">
        <v>19</v>
      </c>
      <c r="D17792" t="s">
        <v>33</v>
      </c>
      <c r="E17792" t="s">
        <v>533</v>
      </c>
    </row>
    <row r="17793" spans="1:5" x14ac:dyDescent="0.25">
      <c r="A17793" t="s">
        <v>18018</v>
      </c>
      <c r="B17793" t="s">
        <v>20</v>
      </c>
      <c r="C17793" t="s">
        <v>19</v>
      </c>
      <c r="D17793" t="s">
        <v>33</v>
      </c>
      <c r="E17793" t="s">
        <v>611</v>
      </c>
    </row>
    <row r="17794" spans="1:5" x14ac:dyDescent="0.25">
      <c r="A17794" t="s">
        <v>18019</v>
      </c>
      <c r="B17794" t="s">
        <v>20</v>
      </c>
      <c r="C17794" t="s">
        <v>19</v>
      </c>
      <c r="D17794" t="s">
        <v>33</v>
      </c>
      <c r="E17794" t="s">
        <v>530</v>
      </c>
    </row>
    <row r="17795" spans="1:5" x14ac:dyDescent="0.25">
      <c r="A17795" t="s">
        <v>18020</v>
      </c>
      <c r="B17795" t="s">
        <v>20</v>
      </c>
      <c r="C17795" t="s">
        <v>19</v>
      </c>
      <c r="D17795" t="s">
        <v>33</v>
      </c>
      <c r="E17795" t="s">
        <v>538</v>
      </c>
    </row>
    <row r="17796" spans="1:5" x14ac:dyDescent="0.25">
      <c r="A17796" t="s">
        <v>15180</v>
      </c>
      <c r="B17796" t="s">
        <v>20</v>
      </c>
      <c r="C17796" t="s">
        <v>19</v>
      </c>
      <c r="D17796" t="s">
        <v>33</v>
      </c>
      <c r="E17796" t="s">
        <v>533</v>
      </c>
    </row>
    <row r="17797" spans="1:5" x14ac:dyDescent="0.25">
      <c r="A17797" t="s">
        <v>18022</v>
      </c>
      <c r="B17797" t="s">
        <v>20</v>
      </c>
      <c r="C17797" t="s">
        <v>19</v>
      </c>
      <c r="D17797" t="s">
        <v>33</v>
      </c>
      <c r="E17797" t="s">
        <v>611</v>
      </c>
    </row>
    <row r="17798" spans="1:5" x14ac:dyDescent="0.25">
      <c r="A17798" t="s">
        <v>18023</v>
      </c>
      <c r="B17798" t="s">
        <v>20</v>
      </c>
      <c r="C17798" t="s">
        <v>19</v>
      </c>
      <c r="D17798" t="s">
        <v>33</v>
      </c>
      <c r="E17798" t="s">
        <v>530</v>
      </c>
    </row>
    <row r="17799" spans="1:5" x14ac:dyDescent="0.25">
      <c r="A17799" t="s">
        <v>18024</v>
      </c>
      <c r="B17799" t="s">
        <v>20</v>
      </c>
      <c r="C17799" t="s">
        <v>19</v>
      </c>
      <c r="D17799" t="s">
        <v>33</v>
      </c>
      <c r="E17799" t="s">
        <v>538</v>
      </c>
    </row>
    <row r="17800" spans="1:5" x14ac:dyDescent="0.25">
      <c r="A17800" t="s">
        <v>7196</v>
      </c>
      <c r="B17800" t="s">
        <v>20</v>
      </c>
      <c r="C17800" t="s">
        <v>19</v>
      </c>
      <c r="D17800" t="s">
        <v>33</v>
      </c>
      <c r="E17800" t="s">
        <v>533</v>
      </c>
    </row>
    <row r="17801" spans="1:5" x14ac:dyDescent="0.25">
      <c r="A17801" t="s">
        <v>18026</v>
      </c>
      <c r="B17801" t="s">
        <v>20</v>
      </c>
      <c r="C17801" t="s">
        <v>19</v>
      </c>
      <c r="D17801" t="s">
        <v>33</v>
      </c>
      <c r="E17801" t="s">
        <v>611</v>
      </c>
    </row>
    <row r="17802" spans="1:5" x14ac:dyDescent="0.25">
      <c r="A17802" t="s">
        <v>18027</v>
      </c>
      <c r="B17802" t="s">
        <v>20</v>
      </c>
      <c r="C17802" t="s">
        <v>19</v>
      </c>
      <c r="D17802" t="s">
        <v>33</v>
      </c>
      <c r="E17802" t="s">
        <v>530</v>
      </c>
    </row>
    <row r="17803" spans="1:5" x14ac:dyDescent="0.25">
      <c r="A17803" t="s">
        <v>18028</v>
      </c>
      <c r="B17803" t="s">
        <v>20</v>
      </c>
      <c r="C17803" t="s">
        <v>19</v>
      </c>
      <c r="D17803" t="s">
        <v>33</v>
      </c>
      <c r="E17803" t="s">
        <v>585</v>
      </c>
    </row>
    <row r="17804" spans="1:5" x14ac:dyDescent="0.25">
      <c r="A17804" t="s">
        <v>18029</v>
      </c>
      <c r="B17804" t="s">
        <v>20</v>
      </c>
      <c r="C17804" t="s">
        <v>19</v>
      </c>
      <c r="D17804" t="s">
        <v>33</v>
      </c>
      <c r="E17804" t="s">
        <v>538</v>
      </c>
    </row>
    <row r="17805" spans="1:5" x14ac:dyDescent="0.25">
      <c r="A17805" t="s">
        <v>19797</v>
      </c>
      <c r="B17805" t="s">
        <v>20</v>
      </c>
      <c r="C17805" t="s">
        <v>19</v>
      </c>
      <c r="D17805" t="s">
        <v>33</v>
      </c>
      <c r="E17805" t="s">
        <v>533</v>
      </c>
    </row>
    <row r="17806" spans="1:5" x14ac:dyDescent="0.25">
      <c r="A17806" t="s">
        <v>18031</v>
      </c>
      <c r="B17806" t="s">
        <v>20</v>
      </c>
      <c r="C17806" t="s">
        <v>19</v>
      </c>
      <c r="D17806" t="s">
        <v>33</v>
      </c>
      <c r="E17806" t="s">
        <v>611</v>
      </c>
    </row>
    <row r="17807" spans="1:5" x14ac:dyDescent="0.25">
      <c r="A17807" t="s">
        <v>18032</v>
      </c>
      <c r="B17807" t="s">
        <v>20</v>
      </c>
      <c r="C17807" t="s">
        <v>19</v>
      </c>
      <c r="D17807" t="s">
        <v>33</v>
      </c>
      <c r="E17807" t="s">
        <v>530</v>
      </c>
    </row>
    <row r="17808" spans="1:5" x14ac:dyDescent="0.25">
      <c r="A17808" t="s">
        <v>18252</v>
      </c>
      <c r="B17808" t="s">
        <v>20</v>
      </c>
      <c r="C17808" t="s">
        <v>19</v>
      </c>
      <c r="D17808" t="s">
        <v>33</v>
      </c>
      <c r="E17808" t="s">
        <v>533</v>
      </c>
    </row>
    <row r="17809" spans="1:5" x14ac:dyDescent="0.25">
      <c r="A17809" t="s">
        <v>18033</v>
      </c>
      <c r="B17809" t="s">
        <v>20</v>
      </c>
      <c r="C17809" t="s">
        <v>19</v>
      </c>
      <c r="D17809" t="s">
        <v>33</v>
      </c>
      <c r="E17809" t="s">
        <v>538</v>
      </c>
    </row>
    <row r="17810" spans="1:5" x14ac:dyDescent="0.25">
      <c r="A17810" t="s">
        <v>18035</v>
      </c>
      <c r="B17810" t="s">
        <v>20</v>
      </c>
      <c r="C17810" t="s">
        <v>19</v>
      </c>
      <c r="D17810" t="s">
        <v>33</v>
      </c>
      <c r="E17810" t="s">
        <v>611</v>
      </c>
    </row>
    <row r="17811" spans="1:5" x14ac:dyDescent="0.25">
      <c r="A17811" t="s">
        <v>18036</v>
      </c>
      <c r="B17811" t="s">
        <v>20</v>
      </c>
      <c r="C17811" t="s">
        <v>19</v>
      </c>
      <c r="D17811" t="s">
        <v>33</v>
      </c>
      <c r="E17811" t="s">
        <v>530</v>
      </c>
    </row>
    <row r="17812" spans="1:5" x14ac:dyDescent="0.25">
      <c r="A17812" t="s">
        <v>18037</v>
      </c>
      <c r="B17812" t="s">
        <v>20</v>
      </c>
      <c r="C17812" t="s">
        <v>19</v>
      </c>
      <c r="D17812" t="s">
        <v>33</v>
      </c>
      <c r="E17812" t="s">
        <v>538</v>
      </c>
    </row>
    <row r="17813" spans="1:5" x14ac:dyDescent="0.25">
      <c r="A17813" t="s">
        <v>23808</v>
      </c>
      <c r="B17813" t="s">
        <v>20</v>
      </c>
      <c r="C17813" t="s">
        <v>19</v>
      </c>
      <c r="D17813" t="s">
        <v>33</v>
      </c>
      <c r="E17813" t="s">
        <v>533</v>
      </c>
    </row>
    <row r="17814" spans="1:5" x14ac:dyDescent="0.25">
      <c r="A17814" t="s">
        <v>18039</v>
      </c>
      <c r="B17814" t="s">
        <v>20</v>
      </c>
      <c r="C17814" t="s">
        <v>19</v>
      </c>
      <c r="D17814" t="s">
        <v>33</v>
      </c>
      <c r="E17814" t="s">
        <v>611</v>
      </c>
    </row>
    <row r="17815" spans="1:5" x14ac:dyDescent="0.25">
      <c r="A17815" t="s">
        <v>18040</v>
      </c>
      <c r="B17815" t="s">
        <v>20</v>
      </c>
      <c r="C17815" t="s">
        <v>19</v>
      </c>
      <c r="D17815" t="s">
        <v>33</v>
      </c>
      <c r="E17815" t="s">
        <v>530</v>
      </c>
    </row>
    <row r="17816" spans="1:5" x14ac:dyDescent="0.25">
      <c r="A17816" t="s">
        <v>18044</v>
      </c>
      <c r="B17816" t="s">
        <v>20</v>
      </c>
      <c r="C17816" t="s">
        <v>19</v>
      </c>
      <c r="D17816" t="s">
        <v>33</v>
      </c>
      <c r="E17816" t="s">
        <v>538</v>
      </c>
    </row>
    <row r="17817" spans="1:5" x14ac:dyDescent="0.25">
      <c r="A17817" t="s">
        <v>15598</v>
      </c>
      <c r="B17817" t="s">
        <v>20</v>
      </c>
      <c r="C17817" t="s">
        <v>19</v>
      </c>
      <c r="D17817" t="s">
        <v>65</v>
      </c>
      <c r="E17817" t="s">
        <v>533</v>
      </c>
    </row>
    <row r="17818" spans="1:5" x14ac:dyDescent="0.25">
      <c r="A17818" t="s">
        <v>18042</v>
      </c>
      <c r="B17818" t="s">
        <v>20</v>
      </c>
      <c r="C17818" t="s">
        <v>19</v>
      </c>
      <c r="D17818" t="s">
        <v>33</v>
      </c>
      <c r="E17818" t="s">
        <v>611</v>
      </c>
    </row>
    <row r="17819" spans="1:5" x14ac:dyDescent="0.25">
      <c r="A17819" t="s">
        <v>18043</v>
      </c>
      <c r="B17819" t="s">
        <v>20</v>
      </c>
      <c r="C17819" t="s">
        <v>19</v>
      </c>
      <c r="D17819" t="s">
        <v>33</v>
      </c>
      <c r="E17819" t="s">
        <v>530</v>
      </c>
    </row>
    <row r="17820" spans="1:5" x14ac:dyDescent="0.25">
      <c r="A17820" t="s">
        <v>18045</v>
      </c>
      <c r="B17820" t="s">
        <v>20</v>
      </c>
      <c r="C17820" t="s">
        <v>19</v>
      </c>
      <c r="D17820" t="s">
        <v>33</v>
      </c>
      <c r="E17820" t="s">
        <v>538</v>
      </c>
    </row>
    <row r="17821" spans="1:5" x14ac:dyDescent="0.25">
      <c r="A17821" t="s">
        <v>21233</v>
      </c>
      <c r="B17821" t="s">
        <v>20</v>
      </c>
      <c r="C17821" t="s">
        <v>19</v>
      </c>
      <c r="D17821" t="s">
        <v>65</v>
      </c>
      <c r="E17821" t="s">
        <v>533</v>
      </c>
    </row>
    <row r="17822" spans="1:5" x14ac:dyDescent="0.25">
      <c r="A17822" t="s">
        <v>18047</v>
      </c>
      <c r="B17822" t="s">
        <v>20</v>
      </c>
      <c r="C17822" t="s">
        <v>19</v>
      </c>
      <c r="D17822" t="s">
        <v>33</v>
      </c>
      <c r="E17822" t="s">
        <v>611</v>
      </c>
    </row>
    <row r="17823" spans="1:5" x14ac:dyDescent="0.25">
      <c r="A17823" t="s">
        <v>18048</v>
      </c>
      <c r="B17823" t="s">
        <v>20</v>
      </c>
      <c r="C17823" t="s">
        <v>19</v>
      </c>
      <c r="D17823" t="s">
        <v>33</v>
      </c>
      <c r="E17823" t="s">
        <v>530</v>
      </c>
    </row>
    <row r="17824" spans="1:5" x14ac:dyDescent="0.25">
      <c r="A17824" t="s">
        <v>43769</v>
      </c>
      <c r="B17824" t="s">
        <v>20</v>
      </c>
      <c r="C17824" t="s">
        <v>19</v>
      </c>
      <c r="D17824" t="s">
        <v>33</v>
      </c>
      <c r="E17824" t="s">
        <v>533</v>
      </c>
    </row>
    <row r="17825" spans="1:5" x14ac:dyDescent="0.25">
      <c r="A17825" t="s">
        <v>18050</v>
      </c>
      <c r="B17825" t="s">
        <v>20</v>
      </c>
      <c r="C17825" t="s">
        <v>19</v>
      </c>
      <c r="D17825" t="s">
        <v>33</v>
      </c>
      <c r="E17825" t="s">
        <v>538</v>
      </c>
    </row>
    <row r="17826" spans="1:5" x14ac:dyDescent="0.25">
      <c r="A17826" t="s">
        <v>18052</v>
      </c>
      <c r="B17826" t="s">
        <v>20</v>
      </c>
      <c r="C17826" t="s">
        <v>19</v>
      </c>
      <c r="D17826" t="s">
        <v>33</v>
      </c>
      <c r="E17826" t="s">
        <v>530</v>
      </c>
    </row>
    <row r="17827" spans="1:5" x14ac:dyDescent="0.25">
      <c r="A17827" t="s">
        <v>24179</v>
      </c>
      <c r="B17827" t="s">
        <v>20</v>
      </c>
      <c r="C17827" t="s">
        <v>19</v>
      </c>
      <c r="D17827" t="s">
        <v>33</v>
      </c>
      <c r="E17827" t="s">
        <v>533</v>
      </c>
    </row>
    <row r="17828" spans="1:5" x14ac:dyDescent="0.25">
      <c r="A17828" t="s">
        <v>2597</v>
      </c>
      <c r="B17828" t="s">
        <v>20</v>
      </c>
      <c r="C17828" t="s">
        <v>19</v>
      </c>
      <c r="D17828" t="s">
        <v>33</v>
      </c>
      <c r="E17828" t="s">
        <v>533</v>
      </c>
    </row>
    <row r="17829" spans="1:5" x14ac:dyDescent="0.25">
      <c r="A17829" t="s">
        <v>18054</v>
      </c>
      <c r="B17829" t="s">
        <v>20</v>
      </c>
      <c r="C17829" t="s">
        <v>21</v>
      </c>
      <c r="D17829" t="s">
        <v>33</v>
      </c>
      <c r="E17829" t="s">
        <v>581</v>
      </c>
    </row>
    <row r="17830" spans="1:5" x14ac:dyDescent="0.25">
      <c r="A17830" t="s">
        <v>5389</v>
      </c>
      <c r="B17830" t="s">
        <v>20</v>
      </c>
      <c r="C17830" t="s">
        <v>19</v>
      </c>
      <c r="D17830" t="s">
        <v>33</v>
      </c>
      <c r="E17830" t="s">
        <v>533</v>
      </c>
    </row>
    <row r="17831" spans="1:5" x14ac:dyDescent="0.25">
      <c r="A17831" t="s">
        <v>5392</v>
      </c>
      <c r="B17831" t="s">
        <v>20</v>
      </c>
      <c r="C17831" t="s">
        <v>19</v>
      </c>
      <c r="D17831" t="s">
        <v>33</v>
      </c>
      <c r="E17831" t="s">
        <v>533</v>
      </c>
    </row>
    <row r="17832" spans="1:5" x14ac:dyDescent="0.25">
      <c r="A17832" t="s">
        <v>27432</v>
      </c>
      <c r="B17832" t="s">
        <v>20</v>
      </c>
      <c r="C17832" t="s">
        <v>19</v>
      </c>
      <c r="D17832" t="s">
        <v>33</v>
      </c>
      <c r="E17832" t="s">
        <v>533</v>
      </c>
    </row>
    <row r="17833" spans="1:5" x14ac:dyDescent="0.25">
      <c r="A17833" t="s">
        <v>22567</v>
      </c>
      <c r="B17833" t="s">
        <v>20</v>
      </c>
      <c r="C17833" t="s">
        <v>19</v>
      </c>
      <c r="D17833" t="s">
        <v>33</v>
      </c>
      <c r="E17833" t="s">
        <v>533</v>
      </c>
    </row>
    <row r="17834" spans="1:5" x14ac:dyDescent="0.25">
      <c r="A17834" t="s">
        <v>22565</v>
      </c>
      <c r="B17834" t="s">
        <v>20</v>
      </c>
      <c r="C17834" t="s">
        <v>19</v>
      </c>
      <c r="D17834" t="s">
        <v>33</v>
      </c>
      <c r="E17834" t="s">
        <v>533</v>
      </c>
    </row>
    <row r="17835" spans="1:5" x14ac:dyDescent="0.25">
      <c r="A17835" t="s">
        <v>18060</v>
      </c>
      <c r="B17835" t="s">
        <v>20</v>
      </c>
      <c r="C17835" t="s">
        <v>21</v>
      </c>
      <c r="D17835" t="s">
        <v>33</v>
      </c>
      <c r="E17835" t="s">
        <v>581</v>
      </c>
    </row>
    <row r="17836" spans="1:5" x14ac:dyDescent="0.25">
      <c r="A17836" t="s">
        <v>20137</v>
      </c>
      <c r="B17836" t="s">
        <v>20</v>
      </c>
      <c r="C17836" t="s">
        <v>19</v>
      </c>
      <c r="D17836" t="s">
        <v>33</v>
      </c>
      <c r="E17836" t="s">
        <v>533</v>
      </c>
    </row>
    <row r="17837" spans="1:5" x14ac:dyDescent="0.25">
      <c r="A17837" t="s">
        <v>18062</v>
      </c>
      <c r="B17837" t="s">
        <v>20</v>
      </c>
      <c r="C17837" t="s">
        <v>19</v>
      </c>
      <c r="D17837" t="s">
        <v>33</v>
      </c>
      <c r="E17837" t="s">
        <v>538</v>
      </c>
    </row>
    <row r="17838" spans="1:5" x14ac:dyDescent="0.25">
      <c r="A17838" t="s">
        <v>27426</v>
      </c>
      <c r="B17838" t="s">
        <v>20</v>
      </c>
      <c r="C17838" t="s">
        <v>19</v>
      </c>
      <c r="D17838" t="s">
        <v>33</v>
      </c>
      <c r="E17838" t="s">
        <v>533</v>
      </c>
    </row>
    <row r="17839" spans="1:5" x14ac:dyDescent="0.25">
      <c r="A17839" t="s">
        <v>27439</v>
      </c>
      <c r="B17839" t="s">
        <v>20</v>
      </c>
      <c r="C17839" t="s">
        <v>19</v>
      </c>
      <c r="D17839" t="s">
        <v>33</v>
      </c>
      <c r="E17839" t="s">
        <v>533</v>
      </c>
    </row>
    <row r="17840" spans="1:5" x14ac:dyDescent="0.25">
      <c r="A17840" t="s">
        <v>18065</v>
      </c>
      <c r="B17840" t="s">
        <v>20</v>
      </c>
      <c r="C17840" t="s">
        <v>19</v>
      </c>
      <c r="D17840" t="s">
        <v>33</v>
      </c>
      <c r="E17840" t="s">
        <v>538</v>
      </c>
    </row>
    <row r="17841" spans="1:5" x14ac:dyDescent="0.25">
      <c r="A17841" t="s">
        <v>18067</v>
      </c>
      <c r="B17841" t="s">
        <v>20</v>
      </c>
      <c r="C17841" t="s">
        <v>19</v>
      </c>
      <c r="D17841" t="s">
        <v>33</v>
      </c>
      <c r="E17841" t="s">
        <v>530</v>
      </c>
    </row>
    <row r="17842" spans="1:5" x14ac:dyDescent="0.25">
      <c r="A17842" t="s">
        <v>7301</v>
      </c>
      <c r="B17842" t="s">
        <v>20</v>
      </c>
      <c r="C17842" t="s">
        <v>22</v>
      </c>
      <c r="D17842" t="s">
        <v>33</v>
      </c>
      <c r="E17842" t="s">
        <v>629</v>
      </c>
    </row>
    <row r="17843" spans="1:5" x14ac:dyDescent="0.25">
      <c r="A17843" t="s">
        <v>2661</v>
      </c>
      <c r="B17843" t="s">
        <v>20</v>
      </c>
      <c r="C17843" t="s">
        <v>19</v>
      </c>
      <c r="D17843" t="s">
        <v>33</v>
      </c>
      <c r="E17843" t="s">
        <v>533</v>
      </c>
    </row>
    <row r="17844" spans="1:5" x14ac:dyDescent="0.25">
      <c r="A17844" t="s">
        <v>18069</v>
      </c>
      <c r="B17844" t="s">
        <v>20</v>
      </c>
      <c r="C17844" t="s">
        <v>19</v>
      </c>
      <c r="D17844" t="s">
        <v>33</v>
      </c>
      <c r="E17844" t="s">
        <v>538</v>
      </c>
    </row>
    <row r="17845" spans="1:5" x14ac:dyDescent="0.25">
      <c r="A17845" t="s">
        <v>8169</v>
      </c>
      <c r="B17845" t="s">
        <v>20</v>
      </c>
      <c r="C17845" t="s">
        <v>19</v>
      </c>
      <c r="D17845" t="s">
        <v>33</v>
      </c>
      <c r="E17845" t="s">
        <v>553</v>
      </c>
    </row>
    <row r="17846" spans="1:5" x14ac:dyDescent="0.25">
      <c r="A17846" t="s">
        <v>18071</v>
      </c>
      <c r="B17846" t="s">
        <v>20</v>
      </c>
      <c r="C17846" t="s">
        <v>19</v>
      </c>
      <c r="D17846" t="s">
        <v>33</v>
      </c>
      <c r="E17846" t="s">
        <v>530</v>
      </c>
    </row>
    <row r="17847" spans="1:5" x14ac:dyDescent="0.25">
      <c r="A17847" t="s">
        <v>16672</v>
      </c>
      <c r="B17847" t="s">
        <v>20</v>
      </c>
      <c r="C17847" t="s">
        <v>19</v>
      </c>
      <c r="D17847" t="s">
        <v>65</v>
      </c>
      <c r="E17847" t="s">
        <v>533</v>
      </c>
    </row>
    <row r="17848" spans="1:5" x14ac:dyDescent="0.25">
      <c r="A17848" t="s">
        <v>18073</v>
      </c>
      <c r="B17848" t="s">
        <v>20</v>
      </c>
      <c r="C17848" t="s">
        <v>19</v>
      </c>
      <c r="D17848" t="s">
        <v>33</v>
      </c>
      <c r="E17848" t="s">
        <v>530</v>
      </c>
    </row>
    <row r="17849" spans="1:5" x14ac:dyDescent="0.25">
      <c r="A17849" t="s">
        <v>18074</v>
      </c>
      <c r="B17849" t="s">
        <v>16</v>
      </c>
      <c r="C17849" t="s">
        <v>17</v>
      </c>
      <c r="D17849" t="s">
        <v>33</v>
      </c>
      <c r="E17849" t="s">
        <v>653</v>
      </c>
    </row>
    <row r="17850" spans="1:5" x14ac:dyDescent="0.25">
      <c r="A17850" t="s">
        <v>18352</v>
      </c>
      <c r="B17850" t="s">
        <v>20</v>
      </c>
      <c r="C17850" t="s">
        <v>19</v>
      </c>
      <c r="D17850" t="s">
        <v>65</v>
      </c>
      <c r="E17850" t="s">
        <v>533</v>
      </c>
    </row>
    <row r="17851" spans="1:5" x14ac:dyDescent="0.25">
      <c r="A17851" t="s">
        <v>18076</v>
      </c>
      <c r="B17851" t="s">
        <v>20</v>
      </c>
      <c r="C17851" t="s">
        <v>19</v>
      </c>
      <c r="D17851" t="s">
        <v>33</v>
      </c>
      <c r="E17851" t="s">
        <v>530</v>
      </c>
    </row>
    <row r="17852" spans="1:5" x14ac:dyDescent="0.25">
      <c r="A17852" t="s">
        <v>4942</v>
      </c>
      <c r="B17852" t="s">
        <v>20</v>
      </c>
      <c r="C17852" t="s">
        <v>19</v>
      </c>
      <c r="D17852" t="s">
        <v>33</v>
      </c>
      <c r="E17852" t="s">
        <v>533</v>
      </c>
    </row>
    <row r="17853" spans="1:5" x14ac:dyDescent="0.25">
      <c r="A17853" t="s">
        <v>18078</v>
      </c>
      <c r="B17853" t="s">
        <v>20</v>
      </c>
      <c r="C17853" t="s">
        <v>19</v>
      </c>
      <c r="D17853" t="s">
        <v>33</v>
      </c>
      <c r="E17853" t="s">
        <v>530</v>
      </c>
    </row>
    <row r="17854" spans="1:5" x14ac:dyDescent="0.25">
      <c r="A17854" t="s">
        <v>28154</v>
      </c>
      <c r="B17854" t="s">
        <v>20</v>
      </c>
      <c r="C17854" t="s">
        <v>19</v>
      </c>
      <c r="D17854" t="s">
        <v>33</v>
      </c>
      <c r="E17854" t="s">
        <v>533</v>
      </c>
    </row>
    <row r="17855" spans="1:5" x14ac:dyDescent="0.25">
      <c r="A17855" t="s">
        <v>18080</v>
      </c>
      <c r="B17855" t="s">
        <v>20</v>
      </c>
      <c r="C17855" t="s">
        <v>19</v>
      </c>
      <c r="D17855" t="s">
        <v>33</v>
      </c>
      <c r="E17855" t="s">
        <v>530</v>
      </c>
    </row>
    <row r="17856" spans="1:5" x14ac:dyDescent="0.25">
      <c r="A17856" t="s">
        <v>28891</v>
      </c>
      <c r="B17856" t="s">
        <v>20</v>
      </c>
      <c r="C17856" t="s">
        <v>19</v>
      </c>
      <c r="D17856" t="s">
        <v>33</v>
      </c>
      <c r="E17856" t="s">
        <v>553</v>
      </c>
    </row>
    <row r="17857" spans="1:5" x14ac:dyDescent="0.25">
      <c r="A17857" t="s">
        <v>18081</v>
      </c>
      <c r="B17857" t="s">
        <v>20</v>
      </c>
      <c r="C17857" t="s">
        <v>19</v>
      </c>
      <c r="D17857" t="s">
        <v>33</v>
      </c>
      <c r="E17857" t="s">
        <v>530</v>
      </c>
    </row>
    <row r="17858" spans="1:5" x14ac:dyDescent="0.25">
      <c r="A17858" t="s">
        <v>5267</v>
      </c>
      <c r="B17858" t="s">
        <v>20</v>
      </c>
      <c r="C17858" t="s">
        <v>19</v>
      </c>
      <c r="D17858" t="s">
        <v>33</v>
      </c>
      <c r="E17858" t="s">
        <v>533</v>
      </c>
    </row>
    <row r="17859" spans="1:5" x14ac:dyDescent="0.25">
      <c r="A17859" t="s">
        <v>18084</v>
      </c>
      <c r="B17859" t="s">
        <v>20</v>
      </c>
      <c r="C17859" t="s">
        <v>19</v>
      </c>
      <c r="D17859" t="s">
        <v>33</v>
      </c>
      <c r="E17859" t="s">
        <v>530</v>
      </c>
    </row>
    <row r="17860" spans="1:5" x14ac:dyDescent="0.25">
      <c r="A17860" t="s">
        <v>15637</v>
      </c>
      <c r="B17860" t="s">
        <v>20</v>
      </c>
      <c r="C17860" t="s">
        <v>19</v>
      </c>
      <c r="D17860" t="s">
        <v>33</v>
      </c>
      <c r="E17860" t="s">
        <v>533</v>
      </c>
    </row>
    <row r="17861" spans="1:5" x14ac:dyDescent="0.25">
      <c r="A17861" t="s">
        <v>9559</v>
      </c>
      <c r="B17861" t="s">
        <v>20</v>
      </c>
      <c r="C17861" t="s">
        <v>19</v>
      </c>
      <c r="D17861" t="s">
        <v>33</v>
      </c>
      <c r="E17861" t="s">
        <v>533</v>
      </c>
    </row>
    <row r="17862" spans="1:5" x14ac:dyDescent="0.25">
      <c r="A17862" t="s">
        <v>22116</v>
      </c>
      <c r="B17862" t="s">
        <v>20</v>
      </c>
      <c r="C17862" t="s">
        <v>19</v>
      </c>
      <c r="D17862" t="s">
        <v>33</v>
      </c>
      <c r="E17862" t="s">
        <v>533</v>
      </c>
    </row>
    <row r="17863" spans="1:5" x14ac:dyDescent="0.25">
      <c r="A17863" t="s">
        <v>22839</v>
      </c>
      <c r="B17863" t="s">
        <v>20</v>
      </c>
      <c r="C17863" t="s">
        <v>19</v>
      </c>
      <c r="D17863" t="s">
        <v>33</v>
      </c>
      <c r="E17863" t="s">
        <v>533</v>
      </c>
    </row>
    <row r="17864" spans="1:5" x14ac:dyDescent="0.25">
      <c r="A17864" t="s">
        <v>22838</v>
      </c>
      <c r="B17864" t="s">
        <v>20</v>
      </c>
      <c r="C17864" t="s">
        <v>19</v>
      </c>
      <c r="D17864" t="s">
        <v>33</v>
      </c>
      <c r="E17864" t="s">
        <v>533</v>
      </c>
    </row>
    <row r="17865" spans="1:5" x14ac:dyDescent="0.25">
      <c r="A17865" t="s">
        <v>43770</v>
      </c>
      <c r="B17865" t="s">
        <v>20</v>
      </c>
      <c r="C17865" t="s">
        <v>19</v>
      </c>
      <c r="D17865" t="s">
        <v>33</v>
      </c>
      <c r="E17865" t="s">
        <v>533</v>
      </c>
    </row>
    <row r="17866" spans="1:5" x14ac:dyDescent="0.25">
      <c r="A17866" t="s">
        <v>22837</v>
      </c>
      <c r="B17866" t="s">
        <v>20</v>
      </c>
      <c r="C17866" t="s">
        <v>19</v>
      </c>
      <c r="D17866" t="s">
        <v>33</v>
      </c>
      <c r="E17866" t="s">
        <v>533</v>
      </c>
    </row>
    <row r="17867" spans="1:5" x14ac:dyDescent="0.25">
      <c r="A17867" t="s">
        <v>25969</v>
      </c>
      <c r="B17867" t="s">
        <v>20</v>
      </c>
      <c r="C17867" t="s">
        <v>19</v>
      </c>
      <c r="D17867" t="s">
        <v>33</v>
      </c>
      <c r="E17867" t="s">
        <v>533</v>
      </c>
    </row>
    <row r="17868" spans="1:5" x14ac:dyDescent="0.25">
      <c r="A17868" t="s">
        <v>18093</v>
      </c>
      <c r="B17868" t="s">
        <v>20</v>
      </c>
      <c r="C17868" t="s">
        <v>19</v>
      </c>
      <c r="D17868" t="s">
        <v>33</v>
      </c>
      <c r="E17868" t="s">
        <v>530</v>
      </c>
    </row>
    <row r="17869" spans="1:5" x14ac:dyDescent="0.25">
      <c r="A17869" t="s">
        <v>15596</v>
      </c>
      <c r="B17869" t="s">
        <v>20</v>
      </c>
      <c r="C17869" t="s">
        <v>19</v>
      </c>
      <c r="D17869" t="s">
        <v>65</v>
      </c>
      <c r="E17869" t="s">
        <v>533</v>
      </c>
    </row>
    <row r="17870" spans="1:5" x14ac:dyDescent="0.25">
      <c r="A17870" t="s">
        <v>18095</v>
      </c>
      <c r="B17870" t="s">
        <v>20</v>
      </c>
      <c r="C17870" t="s">
        <v>23</v>
      </c>
      <c r="D17870" t="s">
        <v>33</v>
      </c>
      <c r="E17870" t="s">
        <v>739</v>
      </c>
    </row>
    <row r="17871" spans="1:5" x14ac:dyDescent="0.25">
      <c r="A17871" t="s">
        <v>18096</v>
      </c>
      <c r="B17871" t="s">
        <v>20</v>
      </c>
      <c r="C17871" t="s">
        <v>23</v>
      </c>
      <c r="D17871" t="s">
        <v>33</v>
      </c>
      <c r="E17871" t="s">
        <v>740</v>
      </c>
    </row>
    <row r="17872" spans="1:5" x14ac:dyDescent="0.25">
      <c r="A17872" t="s">
        <v>21232</v>
      </c>
      <c r="B17872" t="s">
        <v>20</v>
      </c>
      <c r="C17872" t="s">
        <v>19</v>
      </c>
      <c r="D17872" t="s">
        <v>65</v>
      </c>
      <c r="E17872" t="s">
        <v>533</v>
      </c>
    </row>
    <row r="17873" spans="1:5" x14ac:dyDescent="0.25">
      <c r="A17873" t="s">
        <v>18098</v>
      </c>
      <c r="B17873" t="s">
        <v>20</v>
      </c>
      <c r="C17873" t="s">
        <v>19</v>
      </c>
      <c r="D17873" t="s">
        <v>33</v>
      </c>
      <c r="E17873" t="s">
        <v>530</v>
      </c>
    </row>
    <row r="17874" spans="1:5" x14ac:dyDescent="0.25">
      <c r="A17874" t="s">
        <v>19600</v>
      </c>
      <c r="B17874" t="s">
        <v>20</v>
      </c>
      <c r="C17874" t="s">
        <v>19</v>
      </c>
      <c r="D17874" t="s">
        <v>33</v>
      </c>
      <c r="E17874" t="s">
        <v>533</v>
      </c>
    </row>
    <row r="17875" spans="1:5" x14ac:dyDescent="0.25">
      <c r="A17875" t="s">
        <v>18100</v>
      </c>
      <c r="B17875" t="s">
        <v>20</v>
      </c>
      <c r="C17875" t="s">
        <v>19</v>
      </c>
      <c r="D17875" t="s">
        <v>33</v>
      </c>
      <c r="E17875" t="s">
        <v>538</v>
      </c>
    </row>
    <row r="17876" spans="1:5" x14ac:dyDescent="0.25">
      <c r="A17876" t="s">
        <v>18101</v>
      </c>
      <c r="B17876" t="s">
        <v>20</v>
      </c>
      <c r="C17876" t="s">
        <v>19</v>
      </c>
      <c r="D17876" t="s">
        <v>33</v>
      </c>
      <c r="E17876" t="s">
        <v>530</v>
      </c>
    </row>
    <row r="17877" spans="1:5" x14ac:dyDescent="0.25">
      <c r="A17877" t="s">
        <v>18102</v>
      </c>
      <c r="B17877" t="s">
        <v>20</v>
      </c>
      <c r="C17877" t="s">
        <v>19</v>
      </c>
      <c r="D17877" t="s">
        <v>33</v>
      </c>
      <c r="E17877" t="s">
        <v>538</v>
      </c>
    </row>
    <row r="17878" spans="1:5" x14ac:dyDescent="0.25">
      <c r="A17878" t="s">
        <v>29429</v>
      </c>
      <c r="B17878" t="s">
        <v>20</v>
      </c>
      <c r="C17878" t="s">
        <v>19</v>
      </c>
      <c r="D17878" t="s">
        <v>65</v>
      </c>
      <c r="E17878" t="s">
        <v>533</v>
      </c>
    </row>
    <row r="17879" spans="1:5" x14ac:dyDescent="0.25">
      <c r="A17879" t="s">
        <v>18103</v>
      </c>
      <c r="B17879" t="s">
        <v>20</v>
      </c>
      <c r="C17879" t="s">
        <v>19</v>
      </c>
      <c r="D17879" t="s">
        <v>33</v>
      </c>
      <c r="E17879" t="s">
        <v>530</v>
      </c>
    </row>
    <row r="17880" spans="1:5" x14ac:dyDescent="0.25">
      <c r="A17880" t="s">
        <v>9410</v>
      </c>
      <c r="B17880" t="s">
        <v>20</v>
      </c>
      <c r="C17880" t="s">
        <v>19</v>
      </c>
      <c r="D17880" t="s">
        <v>33</v>
      </c>
      <c r="E17880" t="s">
        <v>533</v>
      </c>
    </row>
    <row r="17881" spans="1:5" x14ac:dyDescent="0.25">
      <c r="A17881" t="s">
        <v>18106</v>
      </c>
      <c r="B17881" t="s">
        <v>20</v>
      </c>
      <c r="C17881" t="s">
        <v>21</v>
      </c>
      <c r="D17881" t="s">
        <v>33</v>
      </c>
      <c r="E17881" t="s">
        <v>582</v>
      </c>
    </row>
    <row r="17882" spans="1:5" x14ac:dyDescent="0.25">
      <c r="A17882" t="s">
        <v>7243</v>
      </c>
      <c r="B17882" t="s">
        <v>20</v>
      </c>
      <c r="C17882" t="s">
        <v>19</v>
      </c>
      <c r="D17882" t="s">
        <v>33</v>
      </c>
      <c r="E17882" t="s">
        <v>533</v>
      </c>
    </row>
    <row r="17883" spans="1:5" x14ac:dyDescent="0.25">
      <c r="A17883" t="s">
        <v>12837</v>
      </c>
      <c r="B17883" t="s">
        <v>20</v>
      </c>
      <c r="C17883" t="s">
        <v>19</v>
      </c>
      <c r="D17883" t="s">
        <v>33</v>
      </c>
      <c r="E17883" t="s">
        <v>533</v>
      </c>
    </row>
    <row r="17884" spans="1:5" x14ac:dyDescent="0.25">
      <c r="A17884" t="s">
        <v>19936</v>
      </c>
      <c r="B17884" t="s">
        <v>20</v>
      </c>
      <c r="C17884" t="s">
        <v>19</v>
      </c>
      <c r="D17884" t="s">
        <v>33</v>
      </c>
      <c r="E17884" t="s">
        <v>533</v>
      </c>
    </row>
    <row r="17885" spans="1:5" x14ac:dyDescent="0.25">
      <c r="A17885" t="s">
        <v>27174</v>
      </c>
      <c r="B17885" t="s">
        <v>20</v>
      </c>
      <c r="C17885" t="s">
        <v>19</v>
      </c>
      <c r="D17885" t="s">
        <v>33</v>
      </c>
      <c r="E17885" t="s">
        <v>533</v>
      </c>
    </row>
    <row r="17886" spans="1:5" x14ac:dyDescent="0.25">
      <c r="A17886" t="s">
        <v>24993</v>
      </c>
      <c r="B17886" t="s">
        <v>20</v>
      </c>
      <c r="C17886" t="s">
        <v>19</v>
      </c>
      <c r="D17886" t="s">
        <v>33</v>
      </c>
      <c r="E17886" t="s">
        <v>533</v>
      </c>
    </row>
    <row r="17887" spans="1:5" x14ac:dyDescent="0.25">
      <c r="A17887" t="s">
        <v>24998</v>
      </c>
      <c r="B17887" t="s">
        <v>20</v>
      </c>
      <c r="C17887" t="s">
        <v>19</v>
      </c>
      <c r="D17887" t="s">
        <v>33</v>
      </c>
      <c r="E17887" t="s">
        <v>533</v>
      </c>
    </row>
    <row r="17888" spans="1:5" x14ac:dyDescent="0.25">
      <c r="A17888" t="s">
        <v>5343</v>
      </c>
      <c r="B17888" t="s">
        <v>20</v>
      </c>
      <c r="C17888" t="s">
        <v>22</v>
      </c>
      <c r="D17888" t="s">
        <v>33</v>
      </c>
      <c r="E17888" t="s">
        <v>629</v>
      </c>
    </row>
    <row r="17889" spans="1:5" x14ac:dyDescent="0.25">
      <c r="A17889" t="s">
        <v>28298</v>
      </c>
      <c r="B17889" t="s">
        <v>20</v>
      </c>
      <c r="C17889" t="s">
        <v>19</v>
      </c>
      <c r="D17889" t="s">
        <v>33</v>
      </c>
      <c r="E17889" t="s">
        <v>533</v>
      </c>
    </row>
    <row r="17890" spans="1:5" x14ac:dyDescent="0.25">
      <c r="A17890" t="s">
        <v>17134</v>
      </c>
      <c r="B17890" t="s">
        <v>20</v>
      </c>
      <c r="C17890" t="s">
        <v>19</v>
      </c>
      <c r="D17890" t="s">
        <v>33</v>
      </c>
      <c r="E17890" t="s">
        <v>533</v>
      </c>
    </row>
    <row r="17891" spans="1:5" x14ac:dyDescent="0.25">
      <c r="A17891" t="s">
        <v>23759</v>
      </c>
      <c r="B17891" t="s">
        <v>20</v>
      </c>
      <c r="C17891" t="s">
        <v>19</v>
      </c>
      <c r="D17891" t="s">
        <v>33</v>
      </c>
      <c r="E17891" t="s">
        <v>533</v>
      </c>
    </row>
    <row r="17892" spans="1:5" x14ac:dyDescent="0.25">
      <c r="A17892" t="s">
        <v>22280</v>
      </c>
      <c r="B17892" t="s">
        <v>20</v>
      </c>
      <c r="C17892" t="s">
        <v>19</v>
      </c>
      <c r="D17892" t="s">
        <v>33</v>
      </c>
      <c r="E17892" t="s">
        <v>533</v>
      </c>
    </row>
    <row r="17893" spans="1:5" x14ac:dyDescent="0.25">
      <c r="A17893" t="s">
        <v>19429</v>
      </c>
      <c r="B17893" t="s">
        <v>20</v>
      </c>
      <c r="C17893" t="s">
        <v>19</v>
      </c>
      <c r="D17893" t="s">
        <v>33</v>
      </c>
      <c r="E17893" t="s">
        <v>533</v>
      </c>
    </row>
    <row r="17894" spans="1:5" x14ac:dyDescent="0.25">
      <c r="A17894" t="s">
        <v>17133</v>
      </c>
      <c r="B17894" t="s">
        <v>20</v>
      </c>
      <c r="C17894" t="s">
        <v>19</v>
      </c>
      <c r="D17894" t="s">
        <v>33</v>
      </c>
      <c r="E17894" t="s">
        <v>533</v>
      </c>
    </row>
    <row r="17895" spans="1:5" x14ac:dyDescent="0.25">
      <c r="A17895" t="s">
        <v>18119</v>
      </c>
      <c r="B17895" t="s">
        <v>20</v>
      </c>
      <c r="C17895" t="s">
        <v>19</v>
      </c>
      <c r="D17895" t="s">
        <v>33</v>
      </c>
      <c r="E17895" t="s">
        <v>530</v>
      </c>
    </row>
    <row r="17896" spans="1:5" x14ac:dyDescent="0.25">
      <c r="A17896" t="s">
        <v>17564</v>
      </c>
      <c r="B17896" t="s">
        <v>20</v>
      </c>
      <c r="C17896" t="s">
        <v>19</v>
      </c>
      <c r="D17896" t="s">
        <v>33</v>
      </c>
      <c r="E17896" t="s">
        <v>533</v>
      </c>
    </row>
    <row r="17897" spans="1:5" x14ac:dyDescent="0.25">
      <c r="A17897" t="s">
        <v>18121</v>
      </c>
      <c r="B17897" t="s">
        <v>20</v>
      </c>
      <c r="C17897" t="s">
        <v>19</v>
      </c>
      <c r="D17897" t="s">
        <v>33</v>
      </c>
      <c r="E17897" t="s">
        <v>530</v>
      </c>
    </row>
    <row r="17898" spans="1:5" x14ac:dyDescent="0.25">
      <c r="A17898" t="s">
        <v>18123</v>
      </c>
      <c r="B17898" t="s">
        <v>20</v>
      </c>
      <c r="C17898" t="s">
        <v>19</v>
      </c>
      <c r="D17898" t="s">
        <v>33</v>
      </c>
      <c r="E17898" t="s">
        <v>530</v>
      </c>
    </row>
    <row r="17899" spans="1:5" x14ac:dyDescent="0.25">
      <c r="A17899" t="s">
        <v>26060</v>
      </c>
      <c r="B17899" t="s">
        <v>20</v>
      </c>
      <c r="C17899" t="s">
        <v>19</v>
      </c>
      <c r="D17899" t="s">
        <v>33</v>
      </c>
      <c r="E17899" t="s">
        <v>533</v>
      </c>
    </row>
    <row r="17900" spans="1:5" x14ac:dyDescent="0.25">
      <c r="A17900" t="s">
        <v>23733</v>
      </c>
      <c r="B17900" t="s">
        <v>20</v>
      </c>
      <c r="C17900" t="s">
        <v>19</v>
      </c>
      <c r="D17900" t="s">
        <v>33</v>
      </c>
      <c r="E17900" t="s">
        <v>533</v>
      </c>
    </row>
    <row r="17901" spans="1:5" x14ac:dyDescent="0.25">
      <c r="A17901" t="s">
        <v>18126</v>
      </c>
      <c r="B17901" t="s">
        <v>20</v>
      </c>
      <c r="C17901" t="s">
        <v>19</v>
      </c>
      <c r="D17901" t="s">
        <v>33</v>
      </c>
      <c r="E17901" t="s">
        <v>530</v>
      </c>
    </row>
    <row r="17902" spans="1:5" x14ac:dyDescent="0.25">
      <c r="A17902" t="s">
        <v>18153</v>
      </c>
      <c r="B17902" t="s">
        <v>20</v>
      </c>
      <c r="C17902" t="s">
        <v>19</v>
      </c>
      <c r="D17902" t="s">
        <v>33</v>
      </c>
      <c r="E17902" t="s">
        <v>533</v>
      </c>
    </row>
    <row r="17903" spans="1:5" x14ac:dyDescent="0.25">
      <c r="A17903" t="s">
        <v>17595</v>
      </c>
      <c r="B17903" t="s">
        <v>20</v>
      </c>
      <c r="C17903" t="s">
        <v>19</v>
      </c>
      <c r="D17903" t="s">
        <v>33</v>
      </c>
      <c r="E17903" t="s">
        <v>533</v>
      </c>
    </row>
    <row r="17904" spans="1:5" x14ac:dyDescent="0.25">
      <c r="A17904" t="s">
        <v>18129</v>
      </c>
      <c r="B17904" t="s">
        <v>20</v>
      </c>
      <c r="C17904" t="s">
        <v>19</v>
      </c>
      <c r="D17904" t="s">
        <v>33</v>
      </c>
      <c r="E17904" t="s">
        <v>538</v>
      </c>
    </row>
    <row r="17905" spans="1:5" x14ac:dyDescent="0.25">
      <c r="A17905" t="s">
        <v>22458</v>
      </c>
      <c r="B17905" t="s">
        <v>20</v>
      </c>
      <c r="C17905" t="s">
        <v>19</v>
      </c>
      <c r="D17905" t="s">
        <v>33</v>
      </c>
      <c r="E17905" t="s">
        <v>533</v>
      </c>
    </row>
    <row r="17906" spans="1:5" x14ac:dyDescent="0.25">
      <c r="A17906" t="s">
        <v>17599</v>
      </c>
      <c r="B17906" t="s">
        <v>20</v>
      </c>
      <c r="C17906" t="s">
        <v>19</v>
      </c>
      <c r="D17906" t="s">
        <v>33</v>
      </c>
      <c r="E17906" t="s">
        <v>533</v>
      </c>
    </row>
    <row r="17907" spans="1:5" x14ac:dyDescent="0.25">
      <c r="A17907" t="s">
        <v>18132</v>
      </c>
      <c r="B17907" t="s">
        <v>20</v>
      </c>
      <c r="C17907" t="s">
        <v>19</v>
      </c>
      <c r="D17907" t="s">
        <v>33</v>
      </c>
      <c r="E17907" t="s">
        <v>538</v>
      </c>
    </row>
    <row r="17908" spans="1:5" x14ac:dyDescent="0.25">
      <c r="A17908" t="s">
        <v>18133</v>
      </c>
      <c r="B17908" t="s">
        <v>16</v>
      </c>
      <c r="C17908" t="s">
        <v>17</v>
      </c>
      <c r="D17908" t="s">
        <v>33</v>
      </c>
      <c r="E17908" t="s">
        <v>653</v>
      </c>
    </row>
    <row r="17909" spans="1:5" x14ac:dyDescent="0.25">
      <c r="A17909" t="s">
        <v>18135</v>
      </c>
      <c r="B17909" t="s">
        <v>14</v>
      </c>
      <c r="C17909" t="s">
        <v>14</v>
      </c>
      <c r="D17909" t="s">
        <v>64</v>
      </c>
      <c r="E17909" t="s">
        <v>517</v>
      </c>
    </row>
    <row r="17910" spans="1:5" x14ac:dyDescent="0.25">
      <c r="A17910" t="s">
        <v>18134</v>
      </c>
      <c r="B17910" t="s">
        <v>14</v>
      </c>
      <c r="C17910" t="s">
        <v>14</v>
      </c>
      <c r="D17910" t="s">
        <v>64</v>
      </c>
      <c r="E17910" t="s">
        <v>635</v>
      </c>
    </row>
    <row r="17911" spans="1:5" x14ac:dyDescent="0.25">
      <c r="A17911" t="s">
        <v>3571</v>
      </c>
      <c r="B17911" t="s">
        <v>20</v>
      </c>
      <c r="C17911" t="s">
        <v>19</v>
      </c>
      <c r="D17911" t="s">
        <v>33</v>
      </c>
      <c r="E17911" t="s">
        <v>533</v>
      </c>
    </row>
    <row r="17912" spans="1:5" x14ac:dyDescent="0.25">
      <c r="A17912" t="s">
        <v>18137</v>
      </c>
      <c r="B17912" t="s">
        <v>14</v>
      </c>
      <c r="C17912" t="s">
        <v>14</v>
      </c>
      <c r="D17912" t="s">
        <v>64</v>
      </c>
      <c r="E17912" t="s">
        <v>517</v>
      </c>
    </row>
    <row r="17913" spans="1:5" x14ac:dyDescent="0.25">
      <c r="A17913" t="s">
        <v>18138</v>
      </c>
      <c r="B17913" t="s">
        <v>14</v>
      </c>
      <c r="C17913" t="s">
        <v>14</v>
      </c>
      <c r="D17913" t="s">
        <v>64</v>
      </c>
      <c r="E17913" t="s">
        <v>517</v>
      </c>
    </row>
    <row r="17914" spans="1:5" x14ac:dyDescent="0.25">
      <c r="A17914" t="s">
        <v>18139</v>
      </c>
      <c r="B17914" t="s">
        <v>14</v>
      </c>
      <c r="C17914" t="s">
        <v>14</v>
      </c>
      <c r="D17914" t="s">
        <v>64</v>
      </c>
      <c r="E17914" t="s">
        <v>517</v>
      </c>
    </row>
    <row r="17915" spans="1:5" x14ac:dyDescent="0.25">
      <c r="A17915" t="s">
        <v>18141</v>
      </c>
      <c r="B17915" t="s">
        <v>20</v>
      </c>
      <c r="C17915" t="s">
        <v>19</v>
      </c>
      <c r="D17915" t="s">
        <v>33</v>
      </c>
      <c r="E17915" t="s">
        <v>562</v>
      </c>
    </row>
    <row r="17916" spans="1:5" x14ac:dyDescent="0.25">
      <c r="A17916" t="s">
        <v>4944</v>
      </c>
      <c r="B17916" t="s">
        <v>20</v>
      </c>
      <c r="C17916" t="s">
        <v>19</v>
      </c>
      <c r="D17916" t="s">
        <v>33</v>
      </c>
      <c r="E17916" t="s">
        <v>533</v>
      </c>
    </row>
    <row r="17917" spans="1:5" x14ac:dyDescent="0.25">
      <c r="A17917" t="s">
        <v>18142</v>
      </c>
      <c r="B17917" t="s">
        <v>20</v>
      </c>
      <c r="C17917" t="s">
        <v>19</v>
      </c>
      <c r="D17917" t="s">
        <v>33</v>
      </c>
      <c r="E17917" t="s">
        <v>562</v>
      </c>
    </row>
    <row r="17918" spans="1:5" x14ac:dyDescent="0.25">
      <c r="A17918" t="s">
        <v>5246</v>
      </c>
      <c r="B17918" t="s">
        <v>20</v>
      </c>
      <c r="C17918" t="s">
        <v>19</v>
      </c>
      <c r="D17918" t="s">
        <v>33</v>
      </c>
      <c r="E17918" t="s">
        <v>533</v>
      </c>
    </row>
    <row r="17919" spans="1:5" x14ac:dyDescent="0.25">
      <c r="A17919" t="s">
        <v>22562</v>
      </c>
      <c r="B17919" t="s">
        <v>20</v>
      </c>
      <c r="C17919" t="s">
        <v>19</v>
      </c>
      <c r="D17919" t="s">
        <v>33</v>
      </c>
      <c r="E17919" t="s">
        <v>533</v>
      </c>
    </row>
    <row r="17920" spans="1:5" x14ac:dyDescent="0.25">
      <c r="A17920" t="s">
        <v>18144</v>
      </c>
      <c r="B17920" t="s">
        <v>16</v>
      </c>
      <c r="C17920" t="s">
        <v>15</v>
      </c>
      <c r="D17920" t="s">
        <v>33</v>
      </c>
      <c r="E17920" t="s">
        <v>659</v>
      </c>
    </row>
    <row r="17921" spans="1:5" x14ac:dyDescent="0.25">
      <c r="A17921" t="s">
        <v>17591</v>
      </c>
      <c r="B17921" t="s">
        <v>20</v>
      </c>
      <c r="C17921" t="s">
        <v>19</v>
      </c>
      <c r="D17921" t="s">
        <v>33</v>
      </c>
      <c r="E17921" t="s">
        <v>533</v>
      </c>
    </row>
    <row r="17922" spans="1:5" x14ac:dyDescent="0.25">
      <c r="A17922" t="s">
        <v>18147</v>
      </c>
      <c r="B17922" t="s">
        <v>20</v>
      </c>
      <c r="C17922" t="s">
        <v>19</v>
      </c>
      <c r="D17922" t="s">
        <v>33</v>
      </c>
      <c r="E17922" t="s">
        <v>562</v>
      </c>
    </row>
    <row r="17923" spans="1:5" x14ac:dyDescent="0.25">
      <c r="A17923" t="s">
        <v>43771</v>
      </c>
      <c r="B17923" t="s">
        <v>16</v>
      </c>
      <c r="C17923" t="s">
        <v>17</v>
      </c>
      <c r="D17923" t="s">
        <v>33</v>
      </c>
      <c r="E17923" t="s">
        <v>653</v>
      </c>
    </row>
    <row r="17924" spans="1:5" x14ac:dyDescent="0.25">
      <c r="A17924" t="s">
        <v>18150</v>
      </c>
      <c r="B17924" t="s">
        <v>14</v>
      </c>
      <c r="C17924" t="s">
        <v>14</v>
      </c>
      <c r="D17924" t="s">
        <v>64</v>
      </c>
      <c r="E17924" t="s">
        <v>896</v>
      </c>
    </row>
    <row r="17925" spans="1:5" x14ac:dyDescent="0.25">
      <c r="A17925" t="s">
        <v>18148</v>
      </c>
      <c r="B17925" t="s">
        <v>14</v>
      </c>
      <c r="C17925" t="s">
        <v>14</v>
      </c>
      <c r="D17925" t="s">
        <v>64</v>
      </c>
      <c r="E17925" t="s">
        <v>517</v>
      </c>
    </row>
    <row r="17926" spans="1:5" x14ac:dyDescent="0.25">
      <c r="A17926" t="s">
        <v>18149</v>
      </c>
      <c r="B17926" t="s">
        <v>14</v>
      </c>
      <c r="C17926" t="s">
        <v>14</v>
      </c>
      <c r="D17926" t="s">
        <v>64</v>
      </c>
      <c r="E17926" t="s">
        <v>635</v>
      </c>
    </row>
    <row r="17927" spans="1:5" x14ac:dyDescent="0.25">
      <c r="A17927" t="s">
        <v>18151</v>
      </c>
      <c r="B17927" t="s">
        <v>20</v>
      </c>
      <c r="C17927" t="s">
        <v>19</v>
      </c>
      <c r="D17927" t="s">
        <v>33</v>
      </c>
      <c r="E17927" t="s">
        <v>602</v>
      </c>
    </row>
    <row r="17928" spans="1:5" x14ac:dyDescent="0.25">
      <c r="A17928" t="s">
        <v>18152</v>
      </c>
      <c r="B17928" t="s">
        <v>20</v>
      </c>
      <c r="C17928" t="s">
        <v>19</v>
      </c>
      <c r="D17928" t="s">
        <v>33</v>
      </c>
      <c r="E17928" t="s">
        <v>538</v>
      </c>
    </row>
    <row r="17929" spans="1:5" x14ac:dyDescent="0.25">
      <c r="A17929" t="s">
        <v>2797</v>
      </c>
      <c r="B17929" t="s">
        <v>20</v>
      </c>
      <c r="C17929" t="s">
        <v>19</v>
      </c>
      <c r="D17929" t="s">
        <v>33</v>
      </c>
      <c r="E17929" t="s">
        <v>533</v>
      </c>
    </row>
    <row r="17930" spans="1:5" x14ac:dyDescent="0.25">
      <c r="A17930" t="s">
        <v>18154</v>
      </c>
      <c r="B17930" t="s">
        <v>20</v>
      </c>
      <c r="C17930" t="s">
        <v>19</v>
      </c>
      <c r="D17930" t="s">
        <v>33</v>
      </c>
      <c r="E17930" t="s">
        <v>611</v>
      </c>
    </row>
    <row r="17931" spans="1:5" x14ac:dyDescent="0.25">
      <c r="A17931" t="s">
        <v>18155</v>
      </c>
      <c r="B17931" t="s">
        <v>20</v>
      </c>
      <c r="C17931" t="s">
        <v>19</v>
      </c>
      <c r="D17931" t="s">
        <v>33</v>
      </c>
      <c r="E17931" t="s">
        <v>530</v>
      </c>
    </row>
    <row r="17932" spans="1:5" x14ac:dyDescent="0.25">
      <c r="A17932" t="s">
        <v>18156</v>
      </c>
      <c r="B17932" t="s">
        <v>20</v>
      </c>
      <c r="C17932" t="s">
        <v>19</v>
      </c>
      <c r="D17932" t="s">
        <v>33</v>
      </c>
      <c r="E17932" t="s">
        <v>538</v>
      </c>
    </row>
    <row r="17933" spans="1:5" x14ac:dyDescent="0.25">
      <c r="A17933" t="s">
        <v>17587</v>
      </c>
      <c r="B17933" t="s">
        <v>20</v>
      </c>
      <c r="C17933" t="s">
        <v>19</v>
      </c>
      <c r="D17933" t="s">
        <v>33</v>
      </c>
      <c r="E17933" t="s">
        <v>533</v>
      </c>
    </row>
    <row r="17934" spans="1:5" x14ac:dyDescent="0.25">
      <c r="A17934" t="s">
        <v>18158</v>
      </c>
      <c r="B17934" t="s">
        <v>20</v>
      </c>
      <c r="C17934" t="s">
        <v>19</v>
      </c>
      <c r="D17934" t="s">
        <v>33</v>
      </c>
      <c r="E17934" t="s">
        <v>611</v>
      </c>
    </row>
    <row r="17935" spans="1:5" x14ac:dyDescent="0.25">
      <c r="A17935" t="s">
        <v>18159</v>
      </c>
      <c r="B17935" t="s">
        <v>20</v>
      </c>
      <c r="C17935" t="s">
        <v>19</v>
      </c>
      <c r="D17935" t="s">
        <v>33</v>
      </c>
      <c r="E17935" t="s">
        <v>530</v>
      </c>
    </row>
    <row r="17936" spans="1:5" x14ac:dyDescent="0.25">
      <c r="A17936" t="s">
        <v>18160</v>
      </c>
      <c r="B17936" t="s">
        <v>20</v>
      </c>
      <c r="C17936" t="s">
        <v>19</v>
      </c>
      <c r="D17936" t="s">
        <v>33</v>
      </c>
      <c r="E17936" t="s">
        <v>538</v>
      </c>
    </row>
    <row r="17937" spans="1:5" x14ac:dyDescent="0.25">
      <c r="A17937" t="s">
        <v>18162</v>
      </c>
      <c r="B17937" t="s">
        <v>20</v>
      </c>
      <c r="C17937" t="s">
        <v>19</v>
      </c>
      <c r="D17937" t="s">
        <v>33</v>
      </c>
      <c r="E17937" t="s">
        <v>611</v>
      </c>
    </row>
    <row r="17938" spans="1:5" x14ac:dyDescent="0.25">
      <c r="A17938" t="s">
        <v>18163</v>
      </c>
      <c r="B17938" t="s">
        <v>20</v>
      </c>
      <c r="C17938" t="s">
        <v>19</v>
      </c>
      <c r="D17938" t="s">
        <v>33</v>
      </c>
      <c r="E17938" t="s">
        <v>530</v>
      </c>
    </row>
    <row r="17939" spans="1:5" x14ac:dyDescent="0.25">
      <c r="A17939" t="s">
        <v>17893</v>
      </c>
      <c r="B17939" t="s">
        <v>20</v>
      </c>
      <c r="C17939" t="s">
        <v>19</v>
      </c>
      <c r="D17939" t="s">
        <v>33</v>
      </c>
      <c r="E17939" t="s">
        <v>533</v>
      </c>
    </row>
    <row r="17940" spans="1:5" x14ac:dyDescent="0.25">
      <c r="A17940" t="s">
        <v>25887</v>
      </c>
      <c r="B17940" t="s">
        <v>20</v>
      </c>
      <c r="C17940" t="s">
        <v>19</v>
      </c>
      <c r="D17940" t="s">
        <v>33</v>
      </c>
      <c r="E17940" t="s">
        <v>533</v>
      </c>
    </row>
    <row r="17941" spans="1:5" x14ac:dyDescent="0.25">
      <c r="A17941" t="s">
        <v>18165</v>
      </c>
      <c r="B17941" t="s">
        <v>20</v>
      </c>
      <c r="C17941" t="s">
        <v>19</v>
      </c>
      <c r="D17941" t="s">
        <v>33</v>
      </c>
      <c r="E17941" t="s">
        <v>538</v>
      </c>
    </row>
    <row r="17942" spans="1:5" x14ac:dyDescent="0.25">
      <c r="A17942" t="s">
        <v>23364</v>
      </c>
      <c r="B17942" t="s">
        <v>20</v>
      </c>
      <c r="C17942" t="s">
        <v>19</v>
      </c>
      <c r="D17942" t="s">
        <v>33</v>
      </c>
      <c r="E17942" t="s">
        <v>533</v>
      </c>
    </row>
    <row r="17943" spans="1:5" x14ac:dyDescent="0.25">
      <c r="A17943" t="s">
        <v>18167</v>
      </c>
      <c r="B17943" t="s">
        <v>20</v>
      </c>
      <c r="C17943" t="s">
        <v>19</v>
      </c>
      <c r="D17943" t="s">
        <v>33</v>
      </c>
      <c r="E17943" t="s">
        <v>530</v>
      </c>
    </row>
    <row r="17944" spans="1:5" x14ac:dyDescent="0.25">
      <c r="A17944" t="s">
        <v>18166</v>
      </c>
      <c r="B17944" t="s">
        <v>20</v>
      </c>
      <c r="C17944" t="s">
        <v>19</v>
      </c>
      <c r="D17944" t="s">
        <v>33</v>
      </c>
      <c r="E17944" t="s">
        <v>611</v>
      </c>
    </row>
    <row r="17945" spans="1:5" x14ac:dyDescent="0.25">
      <c r="A17945" t="s">
        <v>18169</v>
      </c>
      <c r="B17945" t="s">
        <v>20</v>
      </c>
      <c r="C17945" t="s">
        <v>19</v>
      </c>
      <c r="D17945" t="s">
        <v>33</v>
      </c>
      <c r="E17945" t="s">
        <v>538</v>
      </c>
    </row>
    <row r="17946" spans="1:5" x14ac:dyDescent="0.25">
      <c r="A17946" t="s">
        <v>9367</v>
      </c>
      <c r="B17946" t="s">
        <v>20</v>
      </c>
      <c r="C17946" t="s">
        <v>19</v>
      </c>
      <c r="D17946" t="s">
        <v>33</v>
      </c>
      <c r="E17946" t="s">
        <v>533</v>
      </c>
    </row>
    <row r="17947" spans="1:5" x14ac:dyDescent="0.25">
      <c r="A17947" t="s">
        <v>18171</v>
      </c>
      <c r="B17947" t="s">
        <v>20</v>
      </c>
      <c r="C17947" t="s">
        <v>19</v>
      </c>
      <c r="D17947" t="s">
        <v>33</v>
      </c>
      <c r="E17947" t="s">
        <v>611</v>
      </c>
    </row>
    <row r="17948" spans="1:5" x14ac:dyDescent="0.25">
      <c r="A17948" t="s">
        <v>18172</v>
      </c>
      <c r="B17948" t="s">
        <v>20</v>
      </c>
      <c r="C17948" t="s">
        <v>19</v>
      </c>
      <c r="D17948" t="s">
        <v>33</v>
      </c>
      <c r="E17948" t="s">
        <v>530</v>
      </c>
    </row>
    <row r="17949" spans="1:5" x14ac:dyDescent="0.25">
      <c r="A17949" t="s">
        <v>19232</v>
      </c>
      <c r="B17949" t="s">
        <v>20</v>
      </c>
      <c r="C17949" t="s">
        <v>19</v>
      </c>
      <c r="D17949" t="s">
        <v>33</v>
      </c>
      <c r="E17949" t="s">
        <v>533</v>
      </c>
    </row>
    <row r="17950" spans="1:5" x14ac:dyDescent="0.25">
      <c r="A17950" t="s">
        <v>18174</v>
      </c>
      <c r="B17950" t="s">
        <v>20</v>
      </c>
      <c r="C17950" t="s">
        <v>19</v>
      </c>
      <c r="D17950" t="s">
        <v>33</v>
      </c>
      <c r="E17950" t="s">
        <v>538</v>
      </c>
    </row>
    <row r="17951" spans="1:5" x14ac:dyDescent="0.25">
      <c r="A17951" t="s">
        <v>18175</v>
      </c>
      <c r="B17951" t="s">
        <v>20</v>
      </c>
      <c r="C17951" t="s">
        <v>19</v>
      </c>
      <c r="D17951" t="s">
        <v>33</v>
      </c>
      <c r="E17951" t="s">
        <v>538</v>
      </c>
    </row>
    <row r="17952" spans="1:5" x14ac:dyDescent="0.25">
      <c r="A17952" t="s">
        <v>26708</v>
      </c>
      <c r="B17952" t="s">
        <v>20</v>
      </c>
      <c r="C17952" t="s">
        <v>19</v>
      </c>
      <c r="D17952" t="s">
        <v>33</v>
      </c>
      <c r="E17952" t="s">
        <v>533</v>
      </c>
    </row>
    <row r="17953" spans="1:5" x14ac:dyDescent="0.25">
      <c r="A17953" t="s">
        <v>18177</v>
      </c>
      <c r="B17953" t="s">
        <v>20</v>
      </c>
      <c r="C17953" t="s">
        <v>19</v>
      </c>
      <c r="D17953" t="s">
        <v>33</v>
      </c>
      <c r="E17953" t="s">
        <v>611</v>
      </c>
    </row>
    <row r="17954" spans="1:5" x14ac:dyDescent="0.25">
      <c r="A17954" t="s">
        <v>18178</v>
      </c>
      <c r="B17954" t="s">
        <v>20</v>
      </c>
      <c r="C17954" t="s">
        <v>19</v>
      </c>
      <c r="D17954" t="s">
        <v>33</v>
      </c>
      <c r="E17954" t="s">
        <v>530</v>
      </c>
    </row>
    <row r="17955" spans="1:5" x14ac:dyDescent="0.25">
      <c r="A17955" t="s">
        <v>18180</v>
      </c>
      <c r="B17955" t="s">
        <v>14</v>
      </c>
      <c r="C17955" t="s">
        <v>14</v>
      </c>
      <c r="D17955" t="s">
        <v>64</v>
      </c>
      <c r="E17955" t="s">
        <v>683</v>
      </c>
    </row>
    <row r="17956" spans="1:5" x14ac:dyDescent="0.25">
      <c r="A17956" t="s">
        <v>18179</v>
      </c>
      <c r="B17956" t="s">
        <v>14</v>
      </c>
      <c r="C17956" t="s">
        <v>14</v>
      </c>
      <c r="D17956" t="s">
        <v>64</v>
      </c>
      <c r="E17956" t="s">
        <v>518</v>
      </c>
    </row>
    <row r="17957" spans="1:5" x14ac:dyDescent="0.25">
      <c r="A17957" t="s">
        <v>18181</v>
      </c>
      <c r="B17957" t="s">
        <v>20</v>
      </c>
      <c r="C17957" t="s">
        <v>19</v>
      </c>
      <c r="D17957" t="s">
        <v>33</v>
      </c>
      <c r="E17957" t="s">
        <v>538</v>
      </c>
    </row>
    <row r="17958" spans="1:5" x14ac:dyDescent="0.25">
      <c r="A17958" t="s">
        <v>18182</v>
      </c>
      <c r="B17958" t="s">
        <v>20</v>
      </c>
      <c r="C17958" t="s">
        <v>19</v>
      </c>
      <c r="D17958" t="s">
        <v>33</v>
      </c>
      <c r="E17958" t="s">
        <v>530</v>
      </c>
    </row>
    <row r="17959" spans="1:5" x14ac:dyDescent="0.25">
      <c r="A17959" t="s">
        <v>3692</v>
      </c>
      <c r="B17959" t="s">
        <v>20</v>
      </c>
      <c r="C17959" t="s">
        <v>19</v>
      </c>
      <c r="D17959" t="s">
        <v>33</v>
      </c>
      <c r="E17959" t="s">
        <v>533</v>
      </c>
    </row>
    <row r="17960" spans="1:5" x14ac:dyDescent="0.25">
      <c r="A17960" t="s">
        <v>18184</v>
      </c>
      <c r="B17960" t="s">
        <v>20</v>
      </c>
      <c r="C17960" t="s">
        <v>19</v>
      </c>
      <c r="D17960" t="s">
        <v>33</v>
      </c>
      <c r="E17960" t="s">
        <v>538</v>
      </c>
    </row>
    <row r="17961" spans="1:5" x14ac:dyDescent="0.25">
      <c r="A17961" t="s">
        <v>7195</v>
      </c>
      <c r="B17961" t="s">
        <v>20</v>
      </c>
      <c r="C17961" t="s">
        <v>19</v>
      </c>
      <c r="D17961" t="s">
        <v>33</v>
      </c>
      <c r="E17961" t="s">
        <v>533</v>
      </c>
    </row>
    <row r="17962" spans="1:5" x14ac:dyDescent="0.25">
      <c r="A17962" t="s">
        <v>8261</v>
      </c>
      <c r="B17962" t="s">
        <v>20</v>
      </c>
      <c r="C17962" t="s">
        <v>19</v>
      </c>
      <c r="D17962" t="s">
        <v>33</v>
      </c>
      <c r="E17962" t="s">
        <v>533</v>
      </c>
    </row>
    <row r="17963" spans="1:5" x14ac:dyDescent="0.25">
      <c r="A17963" t="s">
        <v>28109</v>
      </c>
      <c r="B17963" t="s">
        <v>20</v>
      </c>
      <c r="C17963" t="s">
        <v>19</v>
      </c>
      <c r="D17963" t="s">
        <v>33</v>
      </c>
      <c r="E17963" t="s">
        <v>533</v>
      </c>
    </row>
    <row r="17964" spans="1:5" x14ac:dyDescent="0.25">
      <c r="A17964" t="s">
        <v>18188</v>
      </c>
      <c r="B17964" t="s">
        <v>20</v>
      </c>
      <c r="C17964" t="s">
        <v>21</v>
      </c>
      <c r="D17964" t="s">
        <v>33</v>
      </c>
      <c r="E17964" t="s">
        <v>559</v>
      </c>
    </row>
    <row r="17965" spans="1:5" x14ac:dyDescent="0.25">
      <c r="A17965" t="s">
        <v>26865</v>
      </c>
      <c r="B17965" t="s">
        <v>20</v>
      </c>
      <c r="C17965" t="s">
        <v>19</v>
      </c>
      <c r="D17965" t="s">
        <v>33</v>
      </c>
      <c r="E17965" t="s">
        <v>533</v>
      </c>
    </row>
    <row r="17966" spans="1:5" x14ac:dyDescent="0.25">
      <c r="A17966" t="s">
        <v>18189</v>
      </c>
      <c r="B17966" t="s">
        <v>20</v>
      </c>
      <c r="C17966" t="s">
        <v>19</v>
      </c>
      <c r="D17966" t="s">
        <v>33</v>
      </c>
      <c r="E17966" t="s">
        <v>530</v>
      </c>
    </row>
    <row r="17967" spans="1:5" x14ac:dyDescent="0.25">
      <c r="A17967" t="s">
        <v>18191</v>
      </c>
      <c r="B17967" t="s">
        <v>20</v>
      </c>
      <c r="C17967" t="s">
        <v>19</v>
      </c>
      <c r="D17967" t="s">
        <v>33</v>
      </c>
      <c r="E17967" t="s">
        <v>530</v>
      </c>
    </row>
    <row r="17968" spans="1:5" x14ac:dyDescent="0.25">
      <c r="A17968" t="s">
        <v>1119</v>
      </c>
      <c r="B17968" t="s">
        <v>20</v>
      </c>
      <c r="C17968" t="s">
        <v>19</v>
      </c>
      <c r="D17968" t="s">
        <v>33</v>
      </c>
      <c r="E17968" t="s">
        <v>533</v>
      </c>
    </row>
    <row r="17969" spans="1:5" x14ac:dyDescent="0.25">
      <c r="A17969" t="s">
        <v>18193</v>
      </c>
      <c r="B17969" t="s">
        <v>16</v>
      </c>
      <c r="C17969" t="s">
        <v>17</v>
      </c>
      <c r="D17969" t="s">
        <v>33</v>
      </c>
      <c r="E17969" t="s">
        <v>653</v>
      </c>
    </row>
    <row r="17970" spans="1:5" x14ac:dyDescent="0.25">
      <c r="A17970" t="s">
        <v>18194</v>
      </c>
      <c r="B17970" t="s">
        <v>16</v>
      </c>
      <c r="C17970" t="s">
        <v>17</v>
      </c>
      <c r="D17970" t="s">
        <v>33</v>
      </c>
      <c r="E17970" t="s">
        <v>653</v>
      </c>
    </row>
    <row r="17971" spans="1:5" x14ac:dyDescent="0.25">
      <c r="A17971" t="s">
        <v>24330</v>
      </c>
      <c r="B17971" t="s">
        <v>20</v>
      </c>
      <c r="C17971" t="s">
        <v>19</v>
      </c>
      <c r="D17971" t="s">
        <v>33</v>
      </c>
      <c r="E17971" t="s">
        <v>533</v>
      </c>
    </row>
    <row r="17972" spans="1:5" x14ac:dyDescent="0.25">
      <c r="A17972" t="s">
        <v>18196</v>
      </c>
      <c r="B17972" t="s">
        <v>20</v>
      </c>
      <c r="C17972" t="s">
        <v>19</v>
      </c>
      <c r="D17972" t="s">
        <v>33</v>
      </c>
      <c r="E17972" t="s">
        <v>530</v>
      </c>
    </row>
    <row r="17973" spans="1:5" x14ac:dyDescent="0.25">
      <c r="A17973" t="s">
        <v>23780</v>
      </c>
      <c r="B17973" t="s">
        <v>20</v>
      </c>
      <c r="C17973" t="s">
        <v>19</v>
      </c>
      <c r="D17973" t="s">
        <v>33</v>
      </c>
      <c r="E17973" t="s">
        <v>533</v>
      </c>
    </row>
    <row r="17974" spans="1:5" x14ac:dyDescent="0.25">
      <c r="A17974" t="s">
        <v>18198</v>
      </c>
      <c r="B17974" t="s">
        <v>20</v>
      </c>
      <c r="C17974" t="s">
        <v>19</v>
      </c>
      <c r="D17974" t="s">
        <v>33</v>
      </c>
      <c r="E17974" t="s">
        <v>530</v>
      </c>
    </row>
    <row r="17975" spans="1:5" x14ac:dyDescent="0.25">
      <c r="A17975" t="s">
        <v>18199</v>
      </c>
      <c r="B17975" t="s">
        <v>14</v>
      </c>
      <c r="C17975" t="s">
        <v>14</v>
      </c>
      <c r="D17975" t="s">
        <v>64</v>
      </c>
      <c r="E17975" t="s">
        <v>517</v>
      </c>
    </row>
    <row r="17976" spans="1:5" x14ac:dyDescent="0.25">
      <c r="A17976" t="s">
        <v>18200</v>
      </c>
      <c r="B17976" t="s">
        <v>14</v>
      </c>
      <c r="C17976" t="s">
        <v>14</v>
      </c>
      <c r="D17976" t="s">
        <v>64</v>
      </c>
      <c r="E17976" t="s">
        <v>517</v>
      </c>
    </row>
    <row r="17977" spans="1:5" x14ac:dyDescent="0.25">
      <c r="A17977" t="s">
        <v>18201</v>
      </c>
      <c r="B17977" t="s">
        <v>14</v>
      </c>
      <c r="C17977" t="s">
        <v>14</v>
      </c>
      <c r="D17977" t="s">
        <v>64</v>
      </c>
      <c r="E17977" t="s">
        <v>520</v>
      </c>
    </row>
    <row r="17978" spans="1:5" x14ac:dyDescent="0.25">
      <c r="A17978" t="s">
        <v>18202</v>
      </c>
      <c r="B17978" t="s">
        <v>14</v>
      </c>
      <c r="C17978" t="s">
        <v>14</v>
      </c>
      <c r="D17978" t="s">
        <v>64</v>
      </c>
      <c r="E17978" t="s">
        <v>517</v>
      </c>
    </row>
    <row r="17979" spans="1:5" x14ac:dyDescent="0.25">
      <c r="A17979" t="s">
        <v>18203</v>
      </c>
      <c r="B17979" t="s">
        <v>14</v>
      </c>
      <c r="C17979" t="s">
        <v>14</v>
      </c>
      <c r="D17979" t="s">
        <v>64</v>
      </c>
      <c r="E17979" t="s">
        <v>517</v>
      </c>
    </row>
    <row r="17980" spans="1:5" x14ac:dyDescent="0.25">
      <c r="A17980" t="s">
        <v>24252</v>
      </c>
      <c r="B17980" t="s">
        <v>20</v>
      </c>
      <c r="C17980" t="s">
        <v>19</v>
      </c>
      <c r="D17980" t="s">
        <v>33</v>
      </c>
      <c r="E17980" t="s">
        <v>533</v>
      </c>
    </row>
    <row r="17981" spans="1:5" x14ac:dyDescent="0.25">
      <c r="A17981" t="s">
        <v>18204</v>
      </c>
      <c r="B17981" t="s">
        <v>20</v>
      </c>
      <c r="C17981" t="s">
        <v>19</v>
      </c>
      <c r="D17981" t="s">
        <v>33</v>
      </c>
      <c r="E17981" t="s">
        <v>538</v>
      </c>
    </row>
    <row r="17982" spans="1:5" x14ac:dyDescent="0.25">
      <c r="A17982" t="s">
        <v>18206</v>
      </c>
      <c r="B17982" t="s">
        <v>14</v>
      </c>
      <c r="C17982" t="s">
        <v>14</v>
      </c>
      <c r="D17982" t="s">
        <v>69</v>
      </c>
      <c r="E17982" t="s">
        <v>520</v>
      </c>
    </row>
    <row r="17983" spans="1:5" x14ac:dyDescent="0.25">
      <c r="A17983" t="s">
        <v>18207</v>
      </c>
      <c r="B17983" t="s">
        <v>14</v>
      </c>
      <c r="C17983" t="s">
        <v>14</v>
      </c>
      <c r="D17983" t="s">
        <v>69</v>
      </c>
      <c r="E17983" t="s">
        <v>520</v>
      </c>
    </row>
    <row r="17984" spans="1:5" x14ac:dyDescent="0.25">
      <c r="A17984" t="s">
        <v>28519</v>
      </c>
      <c r="B17984" t="s">
        <v>20</v>
      </c>
      <c r="C17984" t="s">
        <v>19</v>
      </c>
      <c r="D17984" t="s">
        <v>33</v>
      </c>
      <c r="E17984" t="s">
        <v>533</v>
      </c>
    </row>
    <row r="17985" spans="1:5" x14ac:dyDescent="0.25">
      <c r="A17985" t="s">
        <v>18209</v>
      </c>
      <c r="B17985" t="s">
        <v>20</v>
      </c>
      <c r="C17985" t="s">
        <v>19</v>
      </c>
      <c r="D17985" t="s">
        <v>33</v>
      </c>
      <c r="E17985" t="s">
        <v>530</v>
      </c>
    </row>
    <row r="17986" spans="1:5" x14ac:dyDescent="0.25">
      <c r="A17986" t="s">
        <v>28517</v>
      </c>
      <c r="B17986" t="s">
        <v>20</v>
      </c>
      <c r="C17986" t="s">
        <v>19</v>
      </c>
      <c r="D17986" t="s">
        <v>33</v>
      </c>
      <c r="E17986" t="s">
        <v>533</v>
      </c>
    </row>
    <row r="17987" spans="1:5" x14ac:dyDescent="0.25">
      <c r="A17987" t="s">
        <v>18211</v>
      </c>
      <c r="B17987" t="s">
        <v>20</v>
      </c>
      <c r="C17987" t="s">
        <v>19</v>
      </c>
      <c r="D17987" t="s">
        <v>33</v>
      </c>
      <c r="E17987" t="s">
        <v>530</v>
      </c>
    </row>
    <row r="17988" spans="1:5" x14ac:dyDescent="0.25">
      <c r="A17988" t="s">
        <v>18212</v>
      </c>
      <c r="B17988" t="s">
        <v>16</v>
      </c>
      <c r="C17988" t="s">
        <v>17</v>
      </c>
      <c r="D17988" t="s">
        <v>33</v>
      </c>
      <c r="E17988" t="s">
        <v>653</v>
      </c>
    </row>
    <row r="17989" spans="1:5" x14ac:dyDescent="0.25">
      <c r="A17989" t="s">
        <v>9434</v>
      </c>
      <c r="B17989" t="s">
        <v>20</v>
      </c>
      <c r="C17989" t="s">
        <v>19</v>
      </c>
      <c r="D17989" t="s">
        <v>33</v>
      </c>
      <c r="E17989" t="s">
        <v>533</v>
      </c>
    </row>
    <row r="17990" spans="1:5" x14ac:dyDescent="0.25">
      <c r="A17990" t="s">
        <v>18213</v>
      </c>
      <c r="B17990" t="s">
        <v>20</v>
      </c>
      <c r="C17990" t="s">
        <v>19</v>
      </c>
      <c r="D17990" t="s">
        <v>33</v>
      </c>
      <c r="E17990" t="s">
        <v>538</v>
      </c>
    </row>
    <row r="17991" spans="1:5" x14ac:dyDescent="0.25">
      <c r="A17991" t="s">
        <v>18215</v>
      </c>
      <c r="B17991" t="s">
        <v>20</v>
      </c>
      <c r="C17991" t="s">
        <v>19</v>
      </c>
      <c r="D17991" t="s">
        <v>33</v>
      </c>
      <c r="E17991" t="s">
        <v>530</v>
      </c>
    </row>
    <row r="17992" spans="1:5" x14ac:dyDescent="0.25">
      <c r="A17992" t="s">
        <v>28860</v>
      </c>
      <c r="B17992" t="s">
        <v>20</v>
      </c>
      <c r="C17992" t="s">
        <v>19</v>
      </c>
      <c r="D17992" t="s">
        <v>33</v>
      </c>
      <c r="E17992" t="s">
        <v>533</v>
      </c>
    </row>
    <row r="17993" spans="1:5" x14ac:dyDescent="0.25">
      <c r="A17993" t="s">
        <v>18217</v>
      </c>
      <c r="B17993" t="s">
        <v>20</v>
      </c>
      <c r="C17993" t="s">
        <v>19</v>
      </c>
      <c r="D17993" t="s">
        <v>33</v>
      </c>
      <c r="E17993" t="s">
        <v>530</v>
      </c>
    </row>
    <row r="17994" spans="1:5" x14ac:dyDescent="0.25">
      <c r="A17994" t="s">
        <v>18218</v>
      </c>
      <c r="B17994" t="s">
        <v>14</v>
      </c>
      <c r="C17994" t="s">
        <v>14</v>
      </c>
      <c r="D17994" t="s">
        <v>64</v>
      </c>
      <c r="E17994" t="s">
        <v>683</v>
      </c>
    </row>
    <row r="17995" spans="1:5" x14ac:dyDescent="0.25">
      <c r="A17995" t="s">
        <v>18219</v>
      </c>
      <c r="B17995" t="s">
        <v>14</v>
      </c>
      <c r="C17995" t="s">
        <v>14</v>
      </c>
      <c r="D17995" t="s">
        <v>64</v>
      </c>
      <c r="E17995" t="s">
        <v>518</v>
      </c>
    </row>
    <row r="17996" spans="1:5" x14ac:dyDescent="0.25">
      <c r="A17996" t="s">
        <v>18220</v>
      </c>
      <c r="B17996" t="s">
        <v>14</v>
      </c>
      <c r="C17996" t="s">
        <v>14</v>
      </c>
      <c r="D17996" t="s">
        <v>64</v>
      </c>
      <c r="E17996" t="s">
        <v>683</v>
      </c>
    </row>
    <row r="17997" spans="1:5" x14ac:dyDescent="0.25">
      <c r="A17997" t="s">
        <v>18221</v>
      </c>
      <c r="B17997" t="s">
        <v>14</v>
      </c>
      <c r="C17997" t="s">
        <v>14</v>
      </c>
      <c r="D17997" t="s">
        <v>64</v>
      </c>
      <c r="E17997" t="s">
        <v>518</v>
      </c>
    </row>
    <row r="17998" spans="1:5" x14ac:dyDescent="0.25">
      <c r="A17998" t="s">
        <v>18222</v>
      </c>
      <c r="B17998" t="s">
        <v>14</v>
      </c>
      <c r="C17998" t="s">
        <v>14</v>
      </c>
      <c r="D17998" t="s">
        <v>64</v>
      </c>
      <c r="E17998" t="s">
        <v>517</v>
      </c>
    </row>
    <row r="17999" spans="1:5" x14ac:dyDescent="0.25">
      <c r="A17999" t="s">
        <v>43772</v>
      </c>
      <c r="B17999" t="s">
        <v>14</v>
      </c>
      <c r="C17999" t="s">
        <v>14</v>
      </c>
      <c r="D17999" t="s">
        <v>34</v>
      </c>
      <c r="E17999" t="s">
        <v>637</v>
      </c>
    </row>
    <row r="18000" spans="1:5" x14ac:dyDescent="0.25">
      <c r="A18000" t="s">
        <v>43773</v>
      </c>
      <c r="B18000" t="s">
        <v>14</v>
      </c>
      <c r="C18000" t="s">
        <v>14</v>
      </c>
      <c r="D18000" t="s">
        <v>34</v>
      </c>
      <c r="E18000" t="s">
        <v>637</v>
      </c>
    </row>
    <row r="18001" spans="1:5" x14ac:dyDescent="0.25">
      <c r="A18001" t="s">
        <v>18224</v>
      </c>
      <c r="B18001" t="s">
        <v>14</v>
      </c>
      <c r="C18001" t="s">
        <v>14</v>
      </c>
      <c r="D18001" t="s">
        <v>69</v>
      </c>
      <c r="E18001" t="s">
        <v>520</v>
      </c>
    </row>
    <row r="18002" spans="1:5" x14ac:dyDescent="0.25">
      <c r="A18002" t="s">
        <v>18225</v>
      </c>
      <c r="B18002" t="s">
        <v>14</v>
      </c>
      <c r="C18002" t="s">
        <v>14</v>
      </c>
      <c r="D18002" t="s">
        <v>69</v>
      </c>
      <c r="E18002" t="s">
        <v>520</v>
      </c>
    </row>
    <row r="18003" spans="1:5" x14ac:dyDescent="0.25">
      <c r="A18003" t="s">
        <v>18223</v>
      </c>
      <c r="B18003" t="s">
        <v>14</v>
      </c>
      <c r="C18003" t="s">
        <v>14</v>
      </c>
      <c r="D18003" t="s">
        <v>69</v>
      </c>
      <c r="E18003" t="s">
        <v>520</v>
      </c>
    </row>
    <row r="18004" spans="1:5" x14ac:dyDescent="0.25">
      <c r="A18004" t="s">
        <v>18227</v>
      </c>
      <c r="B18004" t="s">
        <v>14</v>
      </c>
      <c r="C18004" t="s">
        <v>14</v>
      </c>
      <c r="D18004" t="s">
        <v>64</v>
      </c>
      <c r="E18004" t="s">
        <v>517</v>
      </c>
    </row>
    <row r="18005" spans="1:5" x14ac:dyDescent="0.25">
      <c r="A18005" t="s">
        <v>18226</v>
      </c>
      <c r="B18005" t="s">
        <v>14</v>
      </c>
      <c r="C18005" t="s">
        <v>14</v>
      </c>
      <c r="D18005" t="s">
        <v>64</v>
      </c>
      <c r="E18005" t="s">
        <v>517</v>
      </c>
    </row>
    <row r="18006" spans="1:5" x14ac:dyDescent="0.25">
      <c r="A18006" t="s">
        <v>18228</v>
      </c>
      <c r="B18006" t="s">
        <v>14</v>
      </c>
      <c r="C18006" t="s">
        <v>14</v>
      </c>
      <c r="D18006" t="s">
        <v>69</v>
      </c>
      <c r="E18006" t="s">
        <v>520</v>
      </c>
    </row>
    <row r="18007" spans="1:5" x14ac:dyDescent="0.25">
      <c r="A18007" t="s">
        <v>18229</v>
      </c>
      <c r="B18007" t="s">
        <v>14</v>
      </c>
      <c r="C18007" t="s">
        <v>14</v>
      </c>
      <c r="D18007" t="s">
        <v>69</v>
      </c>
      <c r="E18007" t="s">
        <v>520</v>
      </c>
    </row>
    <row r="18008" spans="1:5" x14ac:dyDescent="0.25">
      <c r="A18008" t="s">
        <v>18230</v>
      </c>
      <c r="B18008" t="s">
        <v>20</v>
      </c>
      <c r="C18008" t="s">
        <v>19</v>
      </c>
      <c r="D18008" t="s">
        <v>33</v>
      </c>
      <c r="E18008" t="s">
        <v>539</v>
      </c>
    </row>
    <row r="18009" spans="1:5" x14ac:dyDescent="0.25">
      <c r="A18009" t="s">
        <v>18231</v>
      </c>
      <c r="B18009" t="s">
        <v>14</v>
      </c>
      <c r="C18009" t="s">
        <v>14</v>
      </c>
      <c r="D18009" t="s">
        <v>64</v>
      </c>
      <c r="E18009" t="s">
        <v>517</v>
      </c>
    </row>
    <row r="18010" spans="1:5" x14ac:dyDescent="0.25">
      <c r="A18010" t="s">
        <v>18232</v>
      </c>
      <c r="B18010" t="s">
        <v>14</v>
      </c>
      <c r="C18010" t="s">
        <v>14</v>
      </c>
      <c r="D18010" t="s">
        <v>64</v>
      </c>
      <c r="E18010" t="s">
        <v>517</v>
      </c>
    </row>
    <row r="18011" spans="1:5" x14ac:dyDescent="0.25">
      <c r="A18011" t="s">
        <v>18233</v>
      </c>
      <c r="B18011" t="s">
        <v>14</v>
      </c>
      <c r="C18011" t="s">
        <v>14</v>
      </c>
      <c r="D18011" t="s">
        <v>64</v>
      </c>
      <c r="E18011" t="s">
        <v>517</v>
      </c>
    </row>
    <row r="18012" spans="1:5" x14ac:dyDescent="0.25">
      <c r="A18012" t="s">
        <v>18234</v>
      </c>
      <c r="B18012" t="s">
        <v>14</v>
      </c>
      <c r="C18012" t="s">
        <v>14</v>
      </c>
      <c r="D18012" t="s">
        <v>64</v>
      </c>
      <c r="E18012" t="s">
        <v>517</v>
      </c>
    </row>
    <row r="18013" spans="1:5" x14ac:dyDescent="0.25">
      <c r="A18013" t="s">
        <v>18235</v>
      </c>
      <c r="B18013" t="s">
        <v>14</v>
      </c>
      <c r="C18013" t="s">
        <v>14</v>
      </c>
      <c r="D18013" t="s">
        <v>64</v>
      </c>
      <c r="E18013" t="s">
        <v>517</v>
      </c>
    </row>
    <row r="18014" spans="1:5" x14ac:dyDescent="0.25">
      <c r="A18014" t="s">
        <v>18236</v>
      </c>
      <c r="B18014" t="s">
        <v>14</v>
      </c>
      <c r="C18014" t="s">
        <v>14</v>
      </c>
      <c r="D18014" t="s">
        <v>64</v>
      </c>
      <c r="E18014" t="s">
        <v>517</v>
      </c>
    </row>
    <row r="18015" spans="1:5" x14ac:dyDescent="0.25">
      <c r="A18015" t="s">
        <v>9373</v>
      </c>
      <c r="B18015" t="s">
        <v>20</v>
      </c>
      <c r="C18015" t="s">
        <v>19</v>
      </c>
      <c r="D18015" t="s">
        <v>33</v>
      </c>
      <c r="E18015" t="s">
        <v>533</v>
      </c>
    </row>
    <row r="18016" spans="1:5" x14ac:dyDescent="0.25">
      <c r="A18016" t="s">
        <v>18238</v>
      </c>
      <c r="B18016" t="s">
        <v>16</v>
      </c>
      <c r="C18016" t="s">
        <v>17</v>
      </c>
      <c r="D18016" t="s">
        <v>33</v>
      </c>
      <c r="E18016" t="s">
        <v>653</v>
      </c>
    </row>
    <row r="18017" spans="1:5" x14ac:dyDescent="0.25">
      <c r="A18017" t="s">
        <v>12832</v>
      </c>
      <c r="B18017" t="s">
        <v>20</v>
      </c>
      <c r="C18017" t="s">
        <v>19</v>
      </c>
      <c r="D18017" t="s">
        <v>33</v>
      </c>
      <c r="E18017" t="s">
        <v>533</v>
      </c>
    </row>
    <row r="18018" spans="1:5" x14ac:dyDescent="0.25">
      <c r="A18018" t="s">
        <v>15969</v>
      </c>
      <c r="B18018" t="s">
        <v>20</v>
      </c>
      <c r="C18018" t="s">
        <v>19</v>
      </c>
      <c r="D18018" t="s">
        <v>33</v>
      </c>
      <c r="E18018" t="s">
        <v>533</v>
      </c>
    </row>
    <row r="18019" spans="1:5" x14ac:dyDescent="0.25">
      <c r="A18019" t="s">
        <v>43774</v>
      </c>
      <c r="B18019" t="s">
        <v>14</v>
      </c>
      <c r="C18019" t="s">
        <v>14</v>
      </c>
      <c r="D18019" t="s">
        <v>64</v>
      </c>
      <c r="E18019" t="s">
        <v>757</v>
      </c>
    </row>
    <row r="18020" spans="1:5" x14ac:dyDescent="0.25">
      <c r="A18020" t="s">
        <v>43775</v>
      </c>
      <c r="B18020" t="s">
        <v>14</v>
      </c>
      <c r="C18020" t="s">
        <v>14</v>
      </c>
      <c r="D18020" t="s">
        <v>64</v>
      </c>
      <c r="E18020" t="s">
        <v>757</v>
      </c>
    </row>
    <row r="18021" spans="1:5" x14ac:dyDescent="0.25">
      <c r="A18021" t="s">
        <v>43776</v>
      </c>
      <c r="B18021" t="s">
        <v>14</v>
      </c>
      <c r="C18021" t="s">
        <v>14</v>
      </c>
      <c r="D18021" t="s">
        <v>64</v>
      </c>
      <c r="E18021" t="s">
        <v>757</v>
      </c>
    </row>
    <row r="18022" spans="1:5" x14ac:dyDescent="0.25">
      <c r="A18022" t="s">
        <v>18241</v>
      </c>
      <c r="B18022" t="s">
        <v>14</v>
      </c>
      <c r="C18022" t="s">
        <v>14</v>
      </c>
      <c r="D18022" t="s">
        <v>64</v>
      </c>
      <c r="E18022" t="s">
        <v>517</v>
      </c>
    </row>
    <row r="18023" spans="1:5" x14ac:dyDescent="0.25">
      <c r="A18023" t="s">
        <v>18242</v>
      </c>
      <c r="B18023" t="s">
        <v>14</v>
      </c>
      <c r="C18023" t="s">
        <v>14</v>
      </c>
      <c r="D18023" t="s">
        <v>64</v>
      </c>
      <c r="E18023" t="s">
        <v>517</v>
      </c>
    </row>
    <row r="18024" spans="1:5" x14ac:dyDescent="0.25">
      <c r="A18024" t="s">
        <v>18243</v>
      </c>
      <c r="B18024" t="s">
        <v>14</v>
      </c>
      <c r="C18024" t="s">
        <v>14</v>
      </c>
      <c r="D18024" t="s">
        <v>64</v>
      </c>
      <c r="E18024" t="s">
        <v>520</v>
      </c>
    </row>
    <row r="18025" spans="1:5" x14ac:dyDescent="0.25">
      <c r="A18025" t="s">
        <v>18244</v>
      </c>
      <c r="B18025" t="s">
        <v>14</v>
      </c>
      <c r="C18025" t="s">
        <v>14</v>
      </c>
      <c r="D18025" t="s">
        <v>64</v>
      </c>
      <c r="E18025" t="s">
        <v>517</v>
      </c>
    </row>
    <row r="18026" spans="1:5" x14ac:dyDescent="0.25">
      <c r="A18026" t="s">
        <v>18245</v>
      </c>
      <c r="B18026" t="s">
        <v>14</v>
      </c>
      <c r="C18026" t="s">
        <v>14</v>
      </c>
      <c r="D18026" t="s">
        <v>64</v>
      </c>
      <c r="E18026" t="s">
        <v>517</v>
      </c>
    </row>
    <row r="18027" spans="1:5" x14ac:dyDescent="0.25">
      <c r="A18027" t="s">
        <v>18246</v>
      </c>
      <c r="B18027" t="s">
        <v>14</v>
      </c>
      <c r="C18027" t="s">
        <v>14</v>
      </c>
      <c r="D18027" t="s">
        <v>34</v>
      </c>
      <c r="E18027" t="s">
        <v>520</v>
      </c>
    </row>
    <row r="18028" spans="1:5" x14ac:dyDescent="0.25">
      <c r="A18028" t="s">
        <v>18247</v>
      </c>
      <c r="B18028" t="s">
        <v>14</v>
      </c>
      <c r="C18028" t="s">
        <v>14</v>
      </c>
      <c r="D18028" t="s">
        <v>34</v>
      </c>
      <c r="E18028" t="s">
        <v>520</v>
      </c>
    </row>
    <row r="18029" spans="1:5" x14ac:dyDescent="0.25">
      <c r="A18029" t="s">
        <v>18248</v>
      </c>
      <c r="B18029" t="s">
        <v>14</v>
      </c>
      <c r="C18029" t="s">
        <v>14</v>
      </c>
      <c r="D18029" t="s">
        <v>34</v>
      </c>
      <c r="E18029" t="s">
        <v>757</v>
      </c>
    </row>
    <row r="18030" spans="1:5" x14ac:dyDescent="0.25">
      <c r="A18030" t="s">
        <v>18249</v>
      </c>
      <c r="B18030" t="s">
        <v>14</v>
      </c>
      <c r="C18030" t="s">
        <v>14</v>
      </c>
      <c r="D18030" t="s">
        <v>34</v>
      </c>
      <c r="E18030" t="s">
        <v>518</v>
      </c>
    </row>
    <row r="18031" spans="1:5" x14ac:dyDescent="0.25">
      <c r="A18031" t="s">
        <v>4025</v>
      </c>
      <c r="B18031" t="s">
        <v>20</v>
      </c>
      <c r="C18031" t="s">
        <v>19</v>
      </c>
      <c r="D18031" t="s">
        <v>33</v>
      </c>
      <c r="E18031" t="s">
        <v>533</v>
      </c>
    </row>
    <row r="18032" spans="1:5" x14ac:dyDescent="0.25">
      <c r="A18032" t="s">
        <v>18251</v>
      </c>
      <c r="B18032" t="s">
        <v>16</v>
      </c>
      <c r="C18032" t="s">
        <v>17</v>
      </c>
      <c r="D18032" t="s">
        <v>33</v>
      </c>
      <c r="E18032" t="s">
        <v>653</v>
      </c>
    </row>
    <row r="18033" spans="1:5" x14ac:dyDescent="0.25">
      <c r="A18033" t="s">
        <v>25557</v>
      </c>
      <c r="B18033" t="s">
        <v>20</v>
      </c>
      <c r="C18033" t="s">
        <v>19</v>
      </c>
      <c r="D18033" t="s">
        <v>33</v>
      </c>
      <c r="E18033" t="s">
        <v>553</v>
      </c>
    </row>
    <row r="18034" spans="1:5" x14ac:dyDescent="0.25">
      <c r="A18034" t="s">
        <v>18253</v>
      </c>
      <c r="B18034" t="s">
        <v>20</v>
      </c>
      <c r="C18034" t="s">
        <v>19</v>
      </c>
      <c r="D18034" t="s">
        <v>33</v>
      </c>
      <c r="E18034" t="s">
        <v>523</v>
      </c>
    </row>
    <row r="18035" spans="1:5" x14ac:dyDescent="0.25">
      <c r="A18035" t="s">
        <v>18254</v>
      </c>
      <c r="B18035" t="s">
        <v>20</v>
      </c>
      <c r="C18035" t="s">
        <v>19</v>
      </c>
      <c r="D18035" t="s">
        <v>33</v>
      </c>
      <c r="E18035" t="s">
        <v>563</v>
      </c>
    </row>
    <row r="18036" spans="1:5" x14ac:dyDescent="0.25">
      <c r="A18036" t="s">
        <v>20418</v>
      </c>
      <c r="B18036" t="s">
        <v>20</v>
      </c>
      <c r="C18036" t="s">
        <v>19</v>
      </c>
      <c r="D18036" t="s">
        <v>33</v>
      </c>
      <c r="E18036" t="s">
        <v>533</v>
      </c>
    </row>
    <row r="18037" spans="1:5" x14ac:dyDescent="0.25">
      <c r="A18037" t="s">
        <v>24915</v>
      </c>
      <c r="B18037" t="s">
        <v>20</v>
      </c>
      <c r="C18037" t="s">
        <v>19</v>
      </c>
      <c r="D18037" t="s">
        <v>33</v>
      </c>
      <c r="E18037" t="s">
        <v>533</v>
      </c>
    </row>
    <row r="18038" spans="1:5" x14ac:dyDescent="0.25">
      <c r="A18038" t="s">
        <v>9187</v>
      </c>
      <c r="B18038" t="s">
        <v>20</v>
      </c>
      <c r="C18038" t="s">
        <v>19</v>
      </c>
      <c r="D18038" t="s">
        <v>33</v>
      </c>
      <c r="E18038" t="s">
        <v>533</v>
      </c>
    </row>
    <row r="18039" spans="1:5" x14ac:dyDescent="0.25">
      <c r="A18039" t="s">
        <v>13048</v>
      </c>
      <c r="B18039" t="s">
        <v>20</v>
      </c>
      <c r="C18039" t="s">
        <v>19</v>
      </c>
      <c r="D18039" t="s">
        <v>33</v>
      </c>
      <c r="E18039" t="s">
        <v>533</v>
      </c>
    </row>
    <row r="18040" spans="1:5" x14ac:dyDescent="0.25">
      <c r="A18040" t="s">
        <v>18259</v>
      </c>
      <c r="B18040" t="s">
        <v>16</v>
      </c>
      <c r="C18040" t="s">
        <v>17</v>
      </c>
      <c r="D18040" t="s">
        <v>33</v>
      </c>
      <c r="E18040" t="s">
        <v>653</v>
      </c>
    </row>
    <row r="18041" spans="1:5" x14ac:dyDescent="0.25">
      <c r="A18041" t="s">
        <v>9186</v>
      </c>
      <c r="B18041" t="s">
        <v>20</v>
      </c>
      <c r="C18041" t="s">
        <v>19</v>
      </c>
      <c r="D18041" t="s">
        <v>33</v>
      </c>
      <c r="E18041" t="s">
        <v>533</v>
      </c>
    </row>
    <row r="18042" spans="1:5" x14ac:dyDescent="0.25">
      <c r="A18042" t="s">
        <v>18261</v>
      </c>
      <c r="B18042" t="s">
        <v>20</v>
      </c>
      <c r="C18042" t="s">
        <v>19</v>
      </c>
      <c r="D18042" t="s">
        <v>33</v>
      </c>
      <c r="E18042" t="s">
        <v>530</v>
      </c>
    </row>
    <row r="18043" spans="1:5" x14ac:dyDescent="0.25">
      <c r="A18043" t="s">
        <v>24597</v>
      </c>
      <c r="B18043" t="s">
        <v>20</v>
      </c>
      <c r="C18043" t="s">
        <v>19</v>
      </c>
      <c r="D18043" t="s">
        <v>33</v>
      </c>
      <c r="E18043" t="s">
        <v>533</v>
      </c>
    </row>
    <row r="18044" spans="1:5" x14ac:dyDescent="0.25">
      <c r="A18044" t="s">
        <v>18263</v>
      </c>
      <c r="B18044" t="s">
        <v>20</v>
      </c>
      <c r="C18044" t="s">
        <v>21</v>
      </c>
      <c r="D18044" t="s">
        <v>33</v>
      </c>
      <c r="E18044" t="s">
        <v>582</v>
      </c>
    </row>
    <row r="18045" spans="1:5" x14ac:dyDescent="0.25">
      <c r="A18045" t="s">
        <v>8976</v>
      </c>
      <c r="B18045" t="s">
        <v>20</v>
      </c>
      <c r="C18045" t="s">
        <v>19</v>
      </c>
      <c r="D18045" t="s">
        <v>33</v>
      </c>
      <c r="E18045" t="s">
        <v>533</v>
      </c>
    </row>
    <row r="18046" spans="1:5" x14ac:dyDescent="0.25">
      <c r="A18046" t="s">
        <v>18265</v>
      </c>
      <c r="B18046" t="s">
        <v>20</v>
      </c>
      <c r="C18046" t="s">
        <v>19</v>
      </c>
      <c r="D18046" t="s">
        <v>33</v>
      </c>
      <c r="E18046" t="s">
        <v>530</v>
      </c>
    </row>
    <row r="18047" spans="1:5" x14ac:dyDescent="0.25">
      <c r="A18047" t="s">
        <v>24842</v>
      </c>
      <c r="B18047" t="s">
        <v>20</v>
      </c>
      <c r="C18047" t="s">
        <v>19</v>
      </c>
      <c r="D18047" t="s">
        <v>33</v>
      </c>
      <c r="E18047" t="s">
        <v>533</v>
      </c>
    </row>
    <row r="18048" spans="1:5" x14ac:dyDescent="0.25">
      <c r="A18048" t="s">
        <v>18267</v>
      </c>
      <c r="B18048" t="s">
        <v>20</v>
      </c>
      <c r="C18048" t="s">
        <v>19</v>
      </c>
      <c r="D18048" t="s">
        <v>33</v>
      </c>
      <c r="E18048" t="s">
        <v>530</v>
      </c>
    </row>
    <row r="18049" spans="1:5" x14ac:dyDescent="0.25">
      <c r="A18049" t="s">
        <v>23698</v>
      </c>
      <c r="B18049" t="s">
        <v>20</v>
      </c>
      <c r="C18049" t="s">
        <v>19</v>
      </c>
      <c r="D18049" t="s">
        <v>33</v>
      </c>
      <c r="E18049" t="s">
        <v>533</v>
      </c>
    </row>
    <row r="18050" spans="1:5" x14ac:dyDescent="0.25">
      <c r="A18050" t="s">
        <v>18269</v>
      </c>
      <c r="B18050" t="s">
        <v>20</v>
      </c>
      <c r="C18050" t="s">
        <v>19</v>
      </c>
      <c r="D18050" t="s">
        <v>33</v>
      </c>
      <c r="E18050" t="s">
        <v>530</v>
      </c>
    </row>
    <row r="18051" spans="1:5" x14ac:dyDescent="0.25">
      <c r="A18051" t="s">
        <v>6158</v>
      </c>
      <c r="B18051" t="s">
        <v>20</v>
      </c>
      <c r="C18051" t="s">
        <v>19</v>
      </c>
      <c r="D18051" t="s">
        <v>33</v>
      </c>
      <c r="E18051" t="s">
        <v>533</v>
      </c>
    </row>
    <row r="18052" spans="1:5" x14ac:dyDescent="0.25">
      <c r="A18052" t="s">
        <v>18271</v>
      </c>
      <c r="B18052" t="s">
        <v>20</v>
      </c>
      <c r="C18052" t="s">
        <v>19</v>
      </c>
      <c r="D18052" t="s">
        <v>33</v>
      </c>
      <c r="E18052" t="s">
        <v>530</v>
      </c>
    </row>
    <row r="18053" spans="1:5" x14ac:dyDescent="0.25">
      <c r="A18053" t="s">
        <v>20079</v>
      </c>
      <c r="B18053" t="s">
        <v>20</v>
      </c>
      <c r="C18053" t="s">
        <v>23</v>
      </c>
      <c r="D18053" t="s">
        <v>33</v>
      </c>
      <c r="E18053" t="s">
        <v>648</v>
      </c>
    </row>
    <row r="18054" spans="1:5" x14ac:dyDescent="0.25">
      <c r="A18054" t="s">
        <v>18273</v>
      </c>
      <c r="B18054" t="s">
        <v>20</v>
      </c>
      <c r="C18054" t="s">
        <v>19</v>
      </c>
      <c r="D18054" t="s">
        <v>33</v>
      </c>
      <c r="E18054" t="s">
        <v>538</v>
      </c>
    </row>
    <row r="18055" spans="1:5" x14ac:dyDescent="0.25">
      <c r="A18055" t="s">
        <v>18274</v>
      </c>
      <c r="B18055" t="s">
        <v>20</v>
      </c>
      <c r="C18055" t="s">
        <v>19</v>
      </c>
      <c r="D18055" t="s">
        <v>33</v>
      </c>
      <c r="E18055" t="s">
        <v>530</v>
      </c>
    </row>
    <row r="18056" spans="1:5" x14ac:dyDescent="0.25">
      <c r="A18056" t="s">
        <v>17197</v>
      </c>
      <c r="B18056" t="s">
        <v>20</v>
      </c>
      <c r="C18056" t="s">
        <v>19</v>
      </c>
      <c r="D18056" t="s">
        <v>33</v>
      </c>
      <c r="E18056" t="s">
        <v>533</v>
      </c>
    </row>
    <row r="18057" spans="1:5" x14ac:dyDescent="0.25">
      <c r="A18057" t="s">
        <v>18276</v>
      </c>
      <c r="B18057" t="s">
        <v>20</v>
      </c>
      <c r="C18057" t="s">
        <v>19</v>
      </c>
      <c r="D18057" t="s">
        <v>33</v>
      </c>
      <c r="E18057" t="s">
        <v>538</v>
      </c>
    </row>
    <row r="18058" spans="1:5" x14ac:dyDescent="0.25">
      <c r="A18058" t="s">
        <v>18277</v>
      </c>
      <c r="B18058" t="s">
        <v>20</v>
      </c>
      <c r="C18058" t="s">
        <v>19</v>
      </c>
      <c r="D18058" t="s">
        <v>33</v>
      </c>
      <c r="E18058" t="s">
        <v>530</v>
      </c>
    </row>
    <row r="18059" spans="1:5" x14ac:dyDescent="0.25">
      <c r="A18059" t="s">
        <v>26530</v>
      </c>
      <c r="B18059" t="s">
        <v>20</v>
      </c>
      <c r="C18059" t="s">
        <v>19</v>
      </c>
      <c r="D18059" t="s">
        <v>33</v>
      </c>
      <c r="E18059" t="s">
        <v>533</v>
      </c>
    </row>
    <row r="18060" spans="1:5" x14ac:dyDescent="0.25">
      <c r="A18060" t="s">
        <v>18279</v>
      </c>
      <c r="B18060" t="s">
        <v>20</v>
      </c>
      <c r="C18060" t="s">
        <v>19</v>
      </c>
      <c r="D18060" t="s">
        <v>33</v>
      </c>
      <c r="E18060" t="s">
        <v>562</v>
      </c>
    </row>
    <row r="18061" spans="1:5" x14ac:dyDescent="0.25">
      <c r="A18061" t="s">
        <v>27053</v>
      </c>
      <c r="B18061" t="s">
        <v>20</v>
      </c>
      <c r="C18061" t="s">
        <v>19</v>
      </c>
      <c r="D18061" t="s">
        <v>33</v>
      </c>
      <c r="E18061" t="s">
        <v>533</v>
      </c>
    </row>
    <row r="18062" spans="1:5" x14ac:dyDescent="0.25">
      <c r="A18062" t="s">
        <v>18281</v>
      </c>
      <c r="B18062" t="s">
        <v>20</v>
      </c>
      <c r="C18062" t="s">
        <v>19</v>
      </c>
      <c r="D18062" t="s">
        <v>33</v>
      </c>
      <c r="E18062" t="s">
        <v>538</v>
      </c>
    </row>
    <row r="18063" spans="1:5" x14ac:dyDescent="0.25">
      <c r="A18063" t="s">
        <v>18282</v>
      </c>
      <c r="B18063" t="s">
        <v>20</v>
      </c>
      <c r="C18063" t="s">
        <v>19</v>
      </c>
      <c r="D18063" t="s">
        <v>33</v>
      </c>
      <c r="E18063" t="s">
        <v>530</v>
      </c>
    </row>
    <row r="18064" spans="1:5" x14ac:dyDescent="0.25">
      <c r="A18064" t="s">
        <v>18283</v>
      </c>
      <c r="B18064" t="s">
        <v>16</v>
      </c>
      <c r="C18064" t="s">
        <v>15</v>
      </c>
      <c r="D18064" t="s">
        <v>33</v>
      </c>
      <c r="E18064" t="s">
        <v>659</v>
      </c>
    </row>
    <row r="18065" spans="1:5" x14ac:dyDescent="0.25">
      <c r="A18065" t="s">
        <v>25394</v>
      </c>
      <c r="B18065" t="s">
        <v>20</v>
      </c>
      <c r="C18065" t="s">
        <v>19</v>
      </c>
      <c r="D18065" t="s">
        <v>33</v>
      </c>
      <c r="E18065" t="s">
        <v>533</v>
      </c>
    </row>
    <row r="18066" spans="1:5" x14ac:dyDescent="0.25">
      <c r="A18066" t="s">
        <v>15531</v>
      </c>
      <c r="B18066" t="s">
        <v>20</v>
      </c>
      <c r="C18066" t="s">
        <v>19</v>
      </c>
      <c r="D18066" t="s">
        <v>33</v>
      </c>
      <c r="E18066" t="s">
        <v>553</v>
      </c>
    </row>
    <row r="18067" spans="1:5" x14ac:dyDescent="0.25">
      <c r="A18067" t="s">
        <v>18286</v>
      </c>
      <c r="B18067" t="s">
        <v>20</v>
      </c>
      <c r="C18067" t="s">
        <v>19</v>
      </c>
      <c r="D18067" t="s">
        <v>33</v>
      </c>
      <c r="E18067" t="s">
        <v>538</v>
      </c>
    </row>
    <row r="18068" spans="1:5" x14ac:dyDescent="0.25">
      <c r="A18068" t="s">
        <v>18287</v>
      </c>
      <c r="B18068" t="s">
        <v>20</v>
      </c>
      <c r="C18068" t="s">
        <v>19</v>
      </c>
      <c r="D18068" t="s">
        <v>33</v>
      </c>
      <c r="E18068" t="s">
        <v>530</v>
      </c>
    </row>
    <row r="18069" spans="1:5" x14ac:dyDescent="0.25">
      <c r="A18069" t="s">
        <v>3715</v>
      </c>
      <c r="B18069" t="s">
        <v>20</v>
      </c>
      <c r="C18069" t="s">
        <v>19</v>
      </c>
      <c r="D18069" t="s">
        <v>33</v>
      </c>
      <c r="E18069" t="s">
        <v>533</v>
      </c>
    </row>
    <row r="18070" spans="1:5" x14ac:dyDescent="0.25">
      <c r="A18070" t="s">
        <v>18289</v>
      </c>
      <c r="B18070" t="s">
        <v>20</v>
      </c>
      <c r="C18070" t="s">
        <v>19</v>
      </c>
      <c r="D18070" t="s">
        <v>33</v>
      </c>
      <c r="E18070" t="s">
        <v>538</v>
      </c>
    </row>
    <row r="18071" spans="1:5" x14ac:dyDescent="0.25">
      <c r="A18071" t="s">
        <v>18290</v>
      </c>
      <c r="B18071" t="s">
        <v>20</v>
      </c>
      <c r="C18071" t="s">
        <v>19</v>
      </c>
      <c r="D18071" t="s">
        <v>33</v>
      </c>
      <c r="E18071" t="s">
        <v>530</v>
      </c>
    </row>
    <row r="18072" spans="1:5" x14ac:dyDescent="0.25">
      <c r="A18072" t="s">
        <v>8178</v>
      </c>
      <c r="B18072" t="s">
        <v>20</v>
      </c>
      <c r="C18072" t="s">
        <v>19</v>
      </c>
      <c r="D18072" t="s">
        <v>33</v>
      </c>
      <c r="E18072" t="s">
        <v>533</v>
      </c>
    </row>
    <row r="18073" spans="1:5" x14ac:dyDescent="0.25">
      <c r="A18073" t="s">
        <v>18292</v>
      </c>
      <c r="B18073" t="s">
        <v>20</v>
      </c>
      <c r="C18073" t="s">
        <v>19</v>
      </c>
      <c r="D18073" t="s">
        <v>33</v>
      </c>
      <c r="E18073" t="s">
        <v>538</v>
      </c>
    </row>
    <row r="18074" spans="1:5" x14ac:dyDescent="0.25">
      <c r="A18074" t="s">
        <v>18293</v>
      </c>
      <c r="B18074" t="s">
        <v>20</v>
      </c>
      <c r="C18074" t="s">
        <v>19</v>
      </c>
      <c r="D18074" t="s">
        <v>33</v>
      </c>
      <c r="E18074" t="s">
        <v>530</v>
      </c>
    </row>
    <row r="18075" spans="1:5" x14ac:dyDescent="0.25">
      <c r="A18075" t="s">
        <v>8179</v>
      </c>
      <c r="B18075" t="s">
        <v>20</v>
      </c>
      <c r="C18075" t="s">
        <v>19</v>
      </c>
      <c r="D18075" t="s">
        <v>33</v>
      </c>
      <c r="E18075" t="s">
        <v>533</v>
      </c>
    </row>
    <row r="18076" spans="1:5" x14ac:dyDescent="0.25">
      <c r="A18076" t="s">
        <v>18296</v>
      </c>
      <c r="B18076" t="s">
        <v>20</v>
      </c>
      <c r="C18076" t="s">
        <v>21</v>
      </c>
      <c r="D18076" t="s">
        <v>33</v>
      </c>
      <c r="E18076" t="s">
        <v>581</v>
      </c>
    </row>
    <row r="18077" spans="1:5" x14ac:dyDescent="0.25">
      <c r="A18077" t="s">
        <v>18295</v>
      </c>
      <c r="B18077" t="s">
        <v>20</v>
      </c>
      <c r="C18077" t="s">
        <v>21</v>
      </c>
      <c r="D18077" t="s">
        <v>33</v>
      </c>
      <c r="E18077" t="s">
        <v>582</v>
      </c>
    </row>
    <row r="18078" spans="1:5" x14ac:dyDescent="0.25">
      <c r="A18078" t="s">
        <v>6160</v>
      </c>
      <c r="B18078" t="s">
        <v>20</v>
      </c>
      <c r="C18078" t="s">
        <v>19</v>
      </c>
      <c r="D18078" t="s">
        <v>33</v>
      </c>
      <c r="E18078" t="s">
        <v>533</v>
      </c>
    </row>
    <row r="18079" spans="1:5" x14ac:dyDescent="0.25">
      <c r="A18079" t="s">
        <v>18298</v>
      </c>
      <c r="B18079" t="s">
        <v>20</v>
      </c>
      <c r="C18079" t="s">
        <v>21</v>
      </c>
      <c r="D18079" t="s">
        <v>33</v>
      </c>
      <c r="E18079" t="s">
        <v>581</v>
      </c>
    </row>
    <row r="18080" spans="1:5" x14ac:dyDescent="0.25">
      <c r="A18080" t="s">
        <v>18299</v>
      </c>
      <c r="B18080" t="s">
        <v>20</v>
      </c>
      <c r="C18080" t="s">
        <v>21</v>
      </c>
      <c r="D18080" t="s">
        <v>33</v>
      </c>
      <c r="E18080" t="s">
        <v>582</v>
      </c>
    </row>
    <row r="18081" spans="1:5" x14ac:dyDescent="0.25">
      <c r="A18081" t="s">
        <v>20846</v>
      </c>
      <c r="B18081" t="s">
        <v>20</v>
      </c>
      <c r="C18081" t="s">
        <v>19</v>
      </c>
      <c r="D18081" t="s">
        <v>33</v>
      </c>
      <c r="E18081" t="s">
        <v>533</v>
      </c>
    </row>
    <row r="18082" spans="1:5" x14ac:dyDescent="0.25">
      <c r="A18082" t="s">
        <v>18301</v>
      </c>
      <c r="B18082" t="s">
        <v>20</v>
      </c>
      <c r="C18082" t="s">
        <v>19</v>
      </c>
      <c r="D18082" t="s">
        <v>33</v>
      </c>
      <c r="E18082" t="s">
        <v>538</v>
      </c>
    </row>
    <row r="18083" spans="1:5" x14ac:dyDescent="0.25">
      <c r="A18083" t="s">
        <v>18302</v>
      </c>
      <c r="B18083" t="s">
        <v>20</v>
      </c>
      <c r="C18083" t="s">
        <v>19</v>
      </c>
      <c r="D18083" t="s">
        <v>33</v>
      </c>
      <c r="E18083" t="s">
        <v>538</v>
      </c>
    </row>
    <row r="18084" spans="1:5" x14ac:dyDescent="0.25">
      <c r="A18084" t="s">
        <v>21399</v>
      </c>
      <c r="B18084" t="s">
        <v>20</v>
      </c>
      <c r="C18084" t="s">
        <v>19</v>
      </c>
      <c r="D18084" t="s">
        <v>33</v>
      </c>
      <c r="E18084" t="s">
        <v>533</v>
      </c>
    </row>
    <row r="18085" spans="1:5" x14ac:dyDescent="0.25">
      <c r="A18085" t="s">
        <v>29609</v>
      </c>
      <c r="B18085" t="s">
        <v>20</v>
      </c>
      <c r="C18085" t="s">
        <v>19</v>
      </c>
      <c r="D18085" t="s">
        <v>69</v>
      </c>
      <c r="E18085" t="s">
        <v>533</v>
      </c>
    </row>
    <row r="18086" spans="1:5" x14ac:dyDescent="0.25">
      <c r="A18086" t="s">
        <v>21401</v>
      </c>
      <c r="B18086" t="s">
        <v>20</v>
      </c>
      <c r="C18086" t="s">
        <v>19</v>
      </c>
      <c r="D18086" t="s">
        <v>33</v>
      </c>
      <c r="E18086" t="s">
        <v>533</v>
      </c>
    </row>
    <row r="18087" spans="1:5" x14ac:dyDescent="0.25">
      <c r="A18087" t="s">
        <v>18305</v>
      </c>
      <c r="B18087" t="s">
        <v>20</v>
      </c>
      <c r="C18087" t="s">
        <v>19</v>
      </c>
      <c r="D18087" t="s">
        <v>33</v>
      </c>
      <c r="E18087" t="s">
        <v>538</v>
      </c>
    </row>
    <row r="18088" spans="1:5" x14ac:dyDescent="0.25">
      <c r="A18088" t="s">
        <v>18307</v>
      </c>
      <c r="B18088" t="s">
        <v>20</v>
      </c>
      <c r="C18088" t="s">
        <v>19</v>
      </c>
      <c r="D18088" t="s">
        <v>33</v>
      </c>
      <c r="E18088" t="s">
        <v>563</v>
      </c>
    </row>
    <row r="18089" spans="1:5" x14ac:dyDescent="0.25">
      <c r="A18089" t="s">
        <v>20167</v>
      </c>
      <c r="B18089" t="s">
        <v>20</v>
      </c>
      <c r="C18089" t="s">
        <v>19</v>
      </c>
      <c r="D18089" t="s">
        <v>65</v>
      </c>
      <c r="E18089" t="s">
        <v>533</v>
      </c>
    </row>
    <row r="18090" spans="1:5" x14ac:dyDescent="0.25">
      <c r="A18090" t="s">
        <v>18309</v>
      </c>
      <c r="B18090" t="s">
        <v>20</v>
      </c>
      <c r="C18090" t="s">
        <v>19</v>
      </c>
      <c r="D18090" t="s">
        <v>33</v>
      </c>
      <c r="E18090" t="s">
        <v>562</v>
      </c>
    </row>
    <row r="18091" spans="1:5" x14ac:dyDescent="0.25">
      <c r="A18091" t="s">
        <v>18310</v>
      </c>
      <c r="B18091" t="s">
        <v>20</v>
      </c>
      <c r="C18091" t="s">
        <v>19</v>
      </c>
      <c r="D18091" t="s">
        <v>33</v>
      </c>
      <c r="E18091" t="s">
        <v>562</v>
      </c>
    </row>
    <row r="18092" spans="1:5" x14ac:dyDescent="0.25">
      <c r="A18092" t="s">
        <v>18569</v>
      </c>
      <c r="B18092" t="s">
        <v>20</v>
      </c>
      <c r="C18092" t="s">
        <v>19</v>
      </c>
      <c r="D18092" t="s">
        <v>33</v>
      </c>
      <c r="E18092" t="s">
        <v>533</v>
      </c>
    </row>
    <row r="18093" spans="1:5" x14ac:dyDescent="0.25">
      <c r="A18093" t="s">
        <v>18312</v>
      </c>
      <c r="B18093" t="s">
        <v>20</v>
      </c>
      <c r="C18093" t="s">
        <v>19</v>
      </c>
      <c r="D18093" t="s">
        <v>33</v>
      </c>
      <c r="E18093" t="s">
        <v>538</v>
      </c>
    </row>
    <row r="18094" spans="1:5" x14ac:dyDescent="0.25">
      <c r="A18094" t="s">
        <v>18314</v>
      </c>
      <c r="B18094" t="s">
        <v>20</v>
      </c>
      <c r="C18094" t="s">
        <v>19</v>
      </c>
      <c r="D18094" t="s">
        <v>33</v>
      </c>
      <c r="E18094" t="s">
        <v>562</v>
      </c>
    </row>
    <row r="18095" spans="1:5" x14ac:dyDescent="0.25">
      <c r="A18095" t="s">
        <v>3710</v>
      </c>
      <c r="B18095" t="s">
        <v>20</v>
      </c>
      <c r="C18095" t="s">
        <v>19</v>
      </c>
      <c r="D18095" t="s">
        <v>33</v>
      </c>
      <c r="E18095" t="s">
        <v>533</v>
      </c>
    </row>
    <row r="18096" spans="1:5" x14ac:dyDescent="0.25">
      <c r="A18096" t="s">
        <v>19678</v>
      </c>
      <c r="B18096" t="s">
        <v>20</v>
      </c>
      <c r="C18096" t="s">
        <v>19</v>
      </c>
      <c r="D18096" t="s">
        <v>33</v>
      </c>
      <c r="E18096" t="s">
        <v>533</v>
      </c>
    </row>
    <row r="18097" spans="1:5" x14ac:dyDescent="0.25">
      <c r="A18097" t="s">
        <v>18316</v>
      </c>
      <c r="B18097" t="s">
        <v>20</v>
      </c>
      <c r="C18097" t="s">
        <v>19</v>
      </c>
      <c r="D18097" t="s">
        <v>33</v>
      </c>
      <c r="E18097" t="s">
        <v>562</v>
      </c>
    </row>
    <row r="18098" spans="1:5" x14ac:dyDescent="0.25">
      <c r="A18098" t="s">
        <v>11447</v>
      </c>
      <c r="B18098" t="s">
        <v>20</v>
      </c>
      <c r="C18098" t="s">
        <v>19</v>
      </c>
      <c r="D18098" t="s">
        <v>33</v>
      </c>
      <c r="E18098" t="s">
        <v>533</v>
      </c>
    </row>
    <row r="18099" spans="1:5" x14ac:dyDescent="0.25">
      <c r="A18099" t="s">
        <v>18318</v>
      </c>
      <c r="B18099" t="s">
        <v>20</v>
      </c>
      <c r="C18099" t="s">
        <v>19</v>
      </c>
      <c r="D18099" t="s">
        <v>33</v>
      </c>
      <c r="E18099" t="s">
        <v>562</v>
      </c>
    </row>
    <row r="18100" spans="1:5" x14ac:dyDescent="0.25">
      <c r="A18100" t="s">
        <v>19675</v>
      </c>
      <c r="B18100" t="s">
        <v>20</v>
      </c>
      <c r="C18100" t="s">
        <v>19</v>
      </c>
      <c r="D18100" t="s">
        <v>33</v>
      </c>
      <c r="E18100" t="s">
        <v>533</v>
      </c>
    </row>
    <row r="18101" spans="1:5" x14ac:dyDescent="0.25">
      <c r="A18101" t="s">
        <v>18320</v>
      </c>
      <c r="B18101" t="s">
        <v>20</v>
      </c>
      <c r="C18101" t="s">
        <v>19</v>
      </c>
      <c r="D18101" t="s">
        <v>33</v>
      </c>
      <c r="E18101" t="s">
        <v>562</v>
      </c>
    </row>
    <row r="18102" spans="1:5" x14ac:dyDescent="0.25">
      <c r="A18102" t="s">
        <v>26035</v>
      </c>
      <c r="B18102" t="s">
        <v>20</v>
      </c>
      <c r="C18102" t="s">
        <v>19</v>
      </c>
      <c r="D18102" t="s">
        <v>33</v>
      </c>
      <c r="E18102" t="s">
        <v>533</v>
      </c>
    </row>
    <row r="18103" spans="1:5" x14ac:dyDescent="0.25">
      <c r="A18103" t="s">
        <v>18322</v>
      </c>
      <c r="B18103" t="s">
        <v>20</v>
      </c>
      <c r="C18103" t="s">
        <v>19</v>
      </c>
      <c r="D18103" t="s">
        <v>33</v>
      </c>
      <c r="E18103" t="s">
        <v>562</v>
      </c>
    </row>
    <row r="18104" spans="1:5" x14ac:dyDescent="0.25">
      <c r="A18104" t="s">
        <v>18323</v>
      </c>
      <c r="B18104" t="s">
        <v>20</v>
      </c>
      <c r="C18104" t="s">
        <v>19</v>
      </c>
      <c r="D18104" t="s">
        <v>33</v>
      </c>
      <c r="E18104" t="s">
        <v>562</v>
      </c>
    </row>
    <row r="18105" spans="1:5" x14ac:dyDescent="0.25">
      <c r="A18105" t="s">
        <v>23818</v>
      </c>
      <c r="B18105" t="s">
        <v>20</v>
      </c>
      <c r="C18105" t="s">
        <v>19</v>
      </c>
      <c r="D18105" t="s">
        <v>33</v>
      </c>
      <c r="E18105" t="s">
        <v>533</v>
      </c>
    </row>
    <row r="18106" spans="1:5" x14ac:dyDescent="0.25">
      <c r="A18106" t="s">
        <v>18325</v>
      </c>
      <c r="B18106" t="s">
        <v>20</v>
      </c>
      <c r="C18106" t="s">
        <v>19</v>
      </c>
      <c r="D18106" t="s">
        <v>33</v>
      </c>
      <c r="E18106" t="s">
        <v>562</v>
      </c>
    </row>
    <row r="18107" spans="1:5" x14ac:dyDescent="0.25">
      <c r="A18107" t="s">
        <v>24298</v>
      </c>
      <c r="B18107" t="s">
        <v>20</v>
      </c>
      <c r="C18107" t="s">
        <v>19</v>
      </c>
      <c r="D18107" t="s">
        <v>33</v>
      </c>
      <c r="E18107" t="s">
        <v>533</v>
      </c>
    </row>
    <row r="18108" spans="1:5" x14ac:dyDescent="0.25">
      <c r="A18108" t="s">
        <v>18327</v>
      </c>
      <c r="B18108" t="s">
        <v>20</v>
      </c>
      <c r="C18108" t="s">
        <v>23</v>
      </c>
      <c r="D18108" t="s">
        <v>33</v>
      </c>
      <c r="E18108" t="s">
        <v>734</v>
      </c>
    </row>
    <row r="18109" spans="1:5" x14ac:dyDescent="0.25">
      <c r="A18109" t="s">
        <v>24302</v>
      </c>
      <c r="B18109" t="s">
        <v>20</v>
      </c>
      <c r="C18109" t="s">
        <v>19</v>
      </c>
      <c r="D18109" t="s">
        <v>33</v>
      </c>
      <c r="E18109" t="s">
        <v>533</v>
      </c>
    </row>
    <row r="18110" spans="1:5" x14ac:dyDescent="0.25">
      <c r="A18110" t="s">
        <v>18331</v>
      </c>
      <c r="B18110" t="s">
        <v>20</v>
      </c>
      <c r="C18110" t="s">
        <v>19</v>
      </c>
      <c r="D18110" t="s">
        <v>33</v>
      </c>
      <c r="E18110" t="s">
        <v>530</v>
      </c>
    </row>
    <row r="18111" spans="1:5" x14ac:dyDescent="0.25">
      <c r="A18111" t="s">
        <v>18328</v>
      </c>
      <c r="B18111" t="s">
        <v>20</v>
      </c>
      <c r="C18111" t="s">
        <v>19</v>
      </c>
      <c r="D18111" t="s">
        <v>33</v>
      </c>
      <c r="E18111" t="s">
        <v>538</v>
      </c>
    </row>
    <row r="18112" spans="1:5" x14ac:dyDescent="0.25">
      <c r="A18112" t="s">
        <v>18330</v>
      </c>
      <c r="B18112" t="s">
        <v>20</v>
      </c>
      <c r="C18112" t="s">
        <v>19</v>
      </c>
      <c r="D18112" t="s">
        <v>33</v>
      </c>
      <c r="E18112" t="s">
        <v>611</v>
      </c>
    </row>
    <row r="18113" spans="1:5" x14ac:dyDescent="0.25">
      <c r="A18113" t="s">
        <v>23015</v>
      </c>
      <c r="B18113" t="s">
        <v>20</v>
      </c>
      <c r="C18113" t="s">
        <v>19</v>
      </c>
      <c r="D18113" t="s">
        <v>33</v>
      </c>
      <c r="E18113" t="s">
        <v>533</v>
      </c>
    </row>
    <row r="18114" spans="1:5" x14ac:dyDescent="0.25">
      <c r="A18114" t="s">
        <v>18333</v>
      </c>
      <c r="B18114" t="s">
        <v>20</v>
      </c>
      <c r="C18114" t="s">
        <v>19</v>
      </c>
      <c r="D18114" t="s">
        <v>33</v>
      </c>
      <c r="E18114" t="s">
        <v>538</v>
      </c>
    </row>
    <row r="18115" spans="1:5" x14ac:dyDescent="0.25">
      <c r="A18115" t="s">
        <v>23158</v>
      </c>
      <c r="B18115" t="s">
        <v>20</v>
      </c>
      <c r="C18115" t="s">
        <v>19</v>
      </c>
      <c r="D18115" t="s">
        <v>33</v>
      </c>
      <c r="E18115" t="s">
        <v>533</v>
      </c>
    </row>
    <row r="18116" spans="1:5" x14ac:dyDescent="0.25">
      <c r="A18116" t="s">
        <v>18335</v>
      </c>
      <c r="B18116" t="s">
        <v>20</v>
      </c>
      <c r="C18116" t="s">
        <v>19</v>
      </c>
      <c r="D18116" t="s">
        <v>33</v>
      </c>
      <c r="E18116" t="s">
        <v>611</v>
      </c>
    </row>
    <row r="18117" spans="1:5" x14ac:dyDescent="0.25">
      <c r="A18117" t="s">
        <v>18336</v>
      </c>
      <c r="B18117" t="s">
        <v>20</v>
      </c>
      <c r="C18117" t="s">
        <v>19</v>
      </c>
      <c r="D18117" t="s">
        <v>33</v>
      </c>
      <c r="E18117" t="s">
        <v>530</v>
      </c>
    </row>
    <row r="18118" spans="1:5" x14ac:dyDescent="0.25">
      <c r="A18118" t="s">
        <v>18337</v>
      </c>
      <c r="B18118" t="s">
        <v>20</v>
      </c>
      <c r="C18118" t="s">
        <v>19</v>
      </c>
      <c r="D18118" t="s">
        <v>33</v>
      </c>
      <c r="E18118" t="s">
        <v>538</v>
      </c>
    </row>
    <row r="18119" spans="1:5" x14ac:dyDescent="0.25">
      <c r="A18119" t="s">
        <v>22582</v>
      </c>
      <c r="B18119" t="s">
        <v>20</v>
      </c>
      <c r="C18119" t="s">
        <v>19</v>
      </c>
      <c r="D18119" t="s">
        <v>33</v>
      </c>
      <c r="E18119" t="s">
        <v>533</v>
      </c>
    </row>
    <row r="18120" spans="1:5" x14ac:dyDescent="0.25">
      <c r="A18120" t="s">
        <v>18339</v>
      </c>
      <c r="B18120" t="s">
        <v>20</v>
      </c>
      <c r="C18120" t="s">
        <v>19</v>
      </c>
      <c r="D18120" t="s">
        <v>33</v>
      </c>
      <c r="E18120" t="s">
        <v>611</v>
      </c>
    </row>
    <row r="18121" spans="1:5" x14ac:dyDescent="0.25">
      <c r="A18121" t="s">
        <v>18340</v>
      </c>
      <c r="B18121" t="s">
        <v>20</v>
      </c>
      <c r="C18121" t="s">
        <v>19</v>
      </c>
      <c r="D18121" t="s">
        <v>33</v>
      </c>
      <c r="E18121" t="s">
        <v>530</v>
      </c>
    </row>
    <row r="18122" spans="1:5" x14ac:dyDescent="0.25">
      <c r="A18122" t="s">
        <v>18341</v>
      </c>
      <c r="B18122" t="s">
        <v>20</v>
      </c>
      <c r="C18122" t="s">
        <v>22</v>
      </c>
      <c r="D18122" t="s">
        <v>33</v>
      </c>
      <c r="E18122" t="s">
        <v>964</v>
      </c>
    </row>
    <row r="18123" spans="1:5" x14ac:dyDescent="0.25">
      <c r="A18123" t="s">
        <v>20450</v>
      </c>
      <c r="B18123" t="s">
        <v>20</v>
      </c>
      <c r="C18123" t="s">
        <v>19</v>
      </c>
      <c r="D18123" t="s">
        <v>33</v>
      </c>
      <c r="E18123" t="s">
        <v>533</v>
      </c>
    </row>
    <row r="18124" spans="1:5" x14ac:dyDescent="0.25">
      <c r="A18124" t="s">
        <v>20447</v>
      </c>
      <c r="B18124" t="s">
        <v>20</v>
      </c>
      <c r="C18124" t="s">
        <v>19</v>
      </c>
      <c r="D18124" t="s">
        <v>33</v>
      </c>
      <c r="E18124" t="s">
        <v>533</v>
      </c>
    </row>
    <row r="18125" spans="1:5" x14ac:dyDescent="0.25">
      <c r="A18125" t="s">
        <v>20446</v>
      </c>
      <c r="B18125" t="s">
        <v>20</v>
      </c>
      <c r="C18125" t="s">
        <v>19</v>
      </c>
      <c r="D18125" t="s">
        <v>33</v>
      </c>
      <c r="E18125" t="s">
        <v>533</v>
      </c>
    </row>
    <row r="18126" spans="1:5" x14ac:dyDescent="0.25">
      <c r="A18126" t="s">
        <v>18345</v>
      </c>
      <c r="B18126" t="s">
        <v>20</v>
      </c>
      <c r="C18126" t="s">
        <v>19</v>
      </c>
      <c r="D18126" t="s">
        <v>33</v>
      </c>
      <c r="E18126" t="s">
        <v>530</v>
      </c>
    </row>
    <row r="18127" spans="1:5" x14ac:dyDescent="0.25">
      <c r="A18127" t="s">
        <v>14953</v>
      </c>
      <c r="B18127" t="s">
        <v>20</v>
      </c>
      <c r="C18127" t="s">
        <v>19</v>
      </c>
      <c r="D18127" t="s">
        <v>33</v>
      </c>
      <c r="E18127" t="s">
        <v>533</v>
      </c>
    </row>
    <row r="18128" spans="1:5" x14ac:dyDescent="0.25">
      <c r="A18128" t="s">
        <v>18347</v>
      </c>
      <c r="B18128" t="s">
        <v>20</v>
      </c>
      <c r="C18128" t="s">
        <v>19</v>
      </c>
      <c r="D18128" t="s">
        <v>33</v>
      </c>
      <c r="E18128" t="s">
        <v>530</v>
      </c>
    </row>
    <row r="18129" spans="1:5" x14ac:dyDescent="0.25">
      <c r="A18129" t="s">
        <v>18349</v>
      </c>
      <c r="B18129" t="s">
        <v>20</v>
      </c>
      <c r="C18129" t="s">
        <v>19</v>
      </c>
      <c r="D18129" t="s">
        <v>33</v>
      </c>
      <c r="E18129" t="s">
        <v>562</v>
      </c>
    </row>
    <row r="18130" spans="1:5" x14ac:dyDescent="0.25">
      <c r="A18130" t="s">
        <v>25366</v>
      </c>
      <c r="B18130" t="s">
        <v>20</v>
      </c>
      <c r="C18130" t="s">
        <v>19</v>
      </c>
      <c r="D18130" t="s">
        <v>33</v>
      </c>
      <c r="E18130" t="s">
        <v>533</v>
      </c>
    </row>
    <row r="18131" spans="1:5" x14ac:dyDescent="0.25">
      <c r="A18131" t="s">
        <v>28890</v>
      </c>
      <c r="B18131" t="s">
        <v>20</v>
      </c>
      <c r="C18131" t="s">
        <v>19</v>
      </c>
      <c r="D18131" t="s">
        <v>33</v>
      </c>
      <c r="E18131" t="s">
        <v>553</v>
      </c>
    </row>
    <row r="18132" spans="1:5" x14ac:dyDescent="0.25">
      <c r="A18132" t="s">
        <v>18351</v>
      </c>
      <c r="B18132" t="s">
        <v>20</v>
      </c>
      <c r="C18132" t="s">
        <v>19</v>
      </c>
      <c r="D18132" t="s">
        <v>33</v>
      </c>
      <c r="E18132" t="s">
        <v>530</v>
      </c>
    </row>
    <row r="18133" spans="1:5" x14ac:dyDescent="0.25">
      <c r="A18133" t="s">
        <v>23024</v>
      </c>
      <c r="B18133" t="s">
        <v>20</v>
      </c>
      <c r="C18133" t="s">
        <v>19</v>
      </c>
      <c r="D18133" t="s">
        <v>33</v>
      </c>
      <c r="E18133" t="s">
        <v>533</v>
      </c>
    </row>
    <row r="18134" spans="1:5" x14ac:dyDescent="0.25">
      <c r="A18134" t="s">
        <v>25470</v>
      </c>
      <c r="B18134" t="s">
        <v>20</v>
      </c>
      <c r="C18134" t="s">
        <v>19</v>
      </c>
      <c r="D18134" t="s">
        <v>33</v>
      </c>
      <c r="E18134" t="s">
        <v>533</v>
      </c>
    </row>
    <row r="18135" spans="1:5" x14ac:dyDescent="0.25">
      <c r="A18135" t="s">
        <v>29266</v>
      </c>
      <c r="B18135" t="s">
        <v>20</v>
      </c>
      <c r="C18135" t="s">
        <v>19</v>
      </c>
      <c r="D18135" t="s">
        <v>33</v>
      </c>
      <c r="E18135" t="s">
        <v>533</v>
      </c>
    </row>
    <row r="18136" spans="1:5" x14ac:dyDescent="0.25">
      <c r="A18136" t="s">
        <v>29020</v>
      </c>
      <c r="B18136" t="s">
        <v>20</v>
      </c>
      <c r="C18136" t="s">
        <v>19</v>
      </c>
      <c r="D18136" t="s">
        <v>33</v>
      </c>
      <c r="E18136" t="s">
        <v>553</v>
      </c>
    </row>
    <row r="18137" spans="1:5" x14ac:dyDescent="0.25">
      <c r="A18137" t="s">
        <v>21628</v>
      </c>
      <c r="B18137" t="s">
        <v>20</v>
      </c>
      <c r="C18137" t="s">
        <v>19</v>
      </c>
      <c r="D18137" t="s">
        <v>33</v>
      </c>
      <c r="E18137" t="s">
        <v>533</v>
      </c>
    </row>
    <row r="18138" spans="1:5" x14ac:dyDescent="0.25">
      <c r="A18138" t="s">
        <v>18357</v>
      </c>
      <c r="B18138" t="s">
        <v>20</v>
      </c>
      <c r="C18138" t="s">
        <v>21</v>
      </c>
      <c r="D18138" t="s">
        <v>33</v>
      </c>
      <c r="E18138" t="s">
        <v>582</v>
      </c>
    </row>
    <row r="18139" spans="1:5" x14ac:dyDescent="0.25">
      <c r="A18139" t="s">
        <v>43777</v>
      </c>
      <c r="B18139" t="s">
        <v>14</v>
      </c>
      <c r="C18139" t="s">
        <v>14</v>
      </c>
      <c r="D18139" t="s">
        <v>64</v>
      </c>
      <c r="E18139" t="s">
        <v>637</v>
      </c>
    </row>
    <row r="18140" spans="1:5" x14ac:dyDescent="0.25">
      <c r="A18140" t="s">
        <v>18358</v>
      </c>
      <c r="B18140" t="s">
        <v>14</v>
      </c>
      <c r="C18140" t="s">
        <v>14</v>
      </c>
      <c r="D18140" t="s">
        <v>64</v>
      </c>
      <c r="E18140" t="s">
        <v>517</v>
      </c>
    </row>
    <row r="18141" spans="1:5" x14ac:dyDescent="0.25">
      <c r="A18141" t="s">
        <v>10124</v>
      </c>
      <c r="B18141" t="s">
        <v>20</v>
      </c>
      <c r="C18141" t="s">
        <v>19</v>
      </c>
      <c r="D18141" t="s">
        <v>33</v>
      </c>
      <c r="E18141" t="s">
        <v>533</v>
      </c>
    </row>
    <row r="18142" spans="1:5" x14ac:dyDescent="0.25">
      <c r="A18142" t="s">
        <v>29016</v>
      </c>
      <c r="B18142" t="s">
        <v>20</v>
      </c>
      <c r="C18142" t="s">
        <v>19</v>
      </c>
      <c r="D18142" t="s">
        <v>33</v>
      </c>
      <c r="E18142" t="s">
        <v>553</v>
      </c>
    </row>
    <row r="18143" spans="1:5" x14ac:dyDescent="0.25">
      <c r="A18143" t="s">
        <v>18288</v>
      </c>
      <c r="B18143" t="s">
        <v>20</v>
      </c>
      <c r="C18143" t="s">
        <v>19</v>
      </c>
      <c r="D18143" t="s">
        <v>33</v>
      </c>
      <c r="E18143" t="s">
        <v>533</v>
      </c>
    </row>
    <row r="18144" spans="1:5" x14ac:dyDescent="0.25">
      <c r="A18144" t="s">
        <v>18362</v>
      </c>
      <c r="B18144" t="s">
        <v>16</v>
      </c>
      <c r="C18144" t="s">
        <v>17</v>
      </c>
      <c r="D18144" t="s">
        <v>33</v>
      </c>
      <c r="E18144" t="s">
        <v>653</v>
      </c>
    </row>
    <row r="18145" spans="1:5" x14ac:dyDescent="0.25">
      <c r="A18145" t="s">
        <v>26483</v>
      </c>
      <c r="B18145" t="s">
        <v>20</v>
      </c>
      <c r="C18145" t="s">
        <v>19</v>
      </c>
      <c r="D18145" t="s">
        <v>33</v>
      </c>
      <c r="E18145" t="s">
        <v>533</v>
      </c>
    </row>
    <row r="18146" spans="1:5" x14ac:dyDescent="0.25">
      <c r="A18146" t="s">
        <v>1519</v>
      </c>
      <c r="B18146" t="s">
        <v>20</v>
      </c>
      <c r="C18146" t="s">
        <v>19</v>
      </c>
      <c r="D18146" t="s">
        <v>33</v>
      </c>
      <c r="E18146" t="s">
        <v>533</v>
      </c>
    </row>
    <row r="18147" spans="1:5" x14ac:dyDescent="0.25">
      <c r="A18147" t="s">
        <v>20443</v>
      </c>
      <c r="B18147" t="s">
        <v>20</v>
      </c>
      <c r="C18147" t="s">
        <v>19</v>
      </c>
      <c r="D18147" t="s">
        <v>33</v>
      </c>
      <c r="E18147" t="s">
        <v>533</v>
      </c>
    </row>
    <row r="18148" spans="1:5" x14ac:dyDescent="0.25">
      <c r="A18148" t="s">
        <v>18366</v>
      </c>
      <c r="B18148" t="s">
        <v>16</v>
      </c>
      <c r="C18148" t="s">
        <v>17</v>
      </c>
      <c r="D18148" t="s">
        <v>33</v>
      </c>
      <c r="E18148" t="s">
        <v>653</v>
      </c>
    </row>
    <row r="18149" spans="1:5" x14ac:dyDescent="0.25">
      <c r="A18149" t="s">
        <v>22836</v>
      </c>
      <c r="B18149" t="s">
        <v>20</v>
      </c>
      <c r="C18149" t="s">
        <v>19</v>
      </c>
      <c r="D18149" t="s">
        <v>33</v>
      </c>
      <c r="E18149" t="s">
        <v>533</v>
      </c>
    </row>
    <row r="18150" spans="1:5" x14ac:dyDescent="0.25">
      <c r="A18150" t="s">
        <v>22835</v>
      </c>
      <c r="B18150" t="s">
        <v>20</v>
      </c>
      <c r="C18150" t="s">
        <v>19</v>
      </c>
      <c r="D18150" t="s">
        <v>33</v>
      </c>
      <c r="E18150" t="s">
        <v>533</v>
      </c>
    </row>
    <row r="18151" spans="1:5" x14ac:dyDescent="0.25">
      <c r="A18151" t="s">
        <v>18369</v>
      </c>
      <c r="B18151" t="s">
        <v>20</v>
      </c>
      <c r="C18151" t="s">
        <v>19</v>
      </c>
      <c r="D18151" t="s">
        <v>33</v>
      </c>
      <c r="E18151" t="s">
        <v>530</v>
      </c>
    </row>
    <row r="18152" spans="1:5" x14ac:dyDescent="0.25">
      <c r="A18152" t="s">
        <v>18370</v>
      </c>
      <c r="B18152" t="s">
        <v>20</v>
      </c>
      <c r="C18152" t="s">
        <v>21</v>
      </c>
      <c r="D18152" t="s">
        <v>33</v>
      </c>
      <c r="E18152" t="s">
        <v>581</v>
      </c>
    </row>
    <row r="18153" spans="1:5" x14ac:dyDescent="0.25">
      <c r="A18153" t="s">
        <v>18371</v>
      </c>
      <c r="B18153" t="s">
        <v>20</v>
      </c>
      <c r="C18153" t="s">
        <v>21</v>
      </c>
      <c r="D18153" t="s">
        <v>33</v>
      </c>
      <c r="E18153" t="s">
        <v>582</v>
      </c>
    </row>
    <row r="18154" spans="1:5" x14ac:dyDescent="0.25">
      <c r="A18154" t="s">
        <v>18372</v>
      </c>
      <c r="B18154" t="s">
        <v>16</v>
      </c>
      <c r="C18154" t="s">
        <v>17</v>
      </c>
      <c r="D18154" t="s">
        <v>33</v>
      </c>
      <c r="E18154" t="s">
        <v>653</v>
      </c>
    </row>
    <row r="18155" spans="1:5" x14ac:dyDescent="0.25">
      <c r="A18155" t="s">
        <v>18373</v>
      </c>
      <c r="B18155" t="s">
        <v>16</v>
      </c>
      <c r="C18155" t="s">
        <v>17</v>
      </c>
      <c r="D18155" t="s">
        <v>33</v>
      </c>
      <c r="E18155" t="s">
        <v>653</v>
      </c>
    </row>
    <row r="18156" spans="1:5" x14ac:dyDescent="0.25">
      <c r="A18156" t="s">
        <v>18386</v>
      </c>
      <c r="B18156" t="s">
        <v>20</v>
      </c>
      <c r="C18156" t="s">
        <v>19</v>
      </c>
      <c r="D18156" t="s">
        <v>33</v>
      </c>
      <c r="E18156" t="s">
        <v>533</v>
      </c>
    </row>
    <row r="18157" spans="1:5" x14ac:dyDescent="0.25">
      <c r="A18157" t="s">
        <v>18374</v>
      </c>
      <c r="B18157" t="s">
        <v>20</v>
      </c>
      <c r="C18157" t="s">
        <v>19</v>
      </c>
      <c r="D18157" t="s">
        <v>33</v>
      </c>
      <c r="E18157" t="s">
        <v>530</v>
      </c>
    </row>
    <row r="18158" spans="1:5" x14ac:dyDescent="0.25">
      <c r="A18158" t="s">
        <v>18092</v>
      </c>
      <c r="B18158" t="s">
        <v>20</v>
      </c>
      <c r="C18158" t="s">
        <v>19</v>
      </c>
      <c r="D18158" t="s">
        <v>33</v>
      </c>
      <c r="E18158" t="s">
        <v>533</v>
      </c>
    </row>
    <row r="18159" spans="1:5" x14ac:dyDescent="0.25">
      <c r="A18159" t="s">
        <v>18377</v>
      </c>
      <c r="B18159" t="s">
        <v>20</v>
      </c>
      <c r="C18159" t="s">
        <v>19</v>
      </c>
      <c r="D18159" t="s">
        <v>33</v>
      </c>
      <c r="E18159" t="s">
        <v>538</v>
      </c>
    </row>
    <row r="18160" spans="1:5" x14ac:dyDescent="0.25">
      <c r="A18160" t="s">
        <v>18378</v>
      </c>
      <c r="B18160" t="s">
        <v>20</v>
      </c>
      <c r="C18160" t="s">
        <v>19</v>
      </c>
      <c r="D18160" t="s">
        <v>33</v>
      </c>
      <c r="E18160" t="s">
        <v>530</v>
      </c>
    </row>
    <row r="18161" spans="1:5" x14ac:dyDescent="0.25">
      <c r="A18161" t="s">
        <v>18379</v>
      </c>
      <c r="B18161" t="s">
        <v>16</v>
      </c>
      <c r="C18161" t="s">
        <v>17</v>
      </c>
      <c r="D18161" t="s">
        <v>33</v>
      </c>
      <c r="E18161" t="s">
        <v>653</v>
      </c>
    </row>
    <row r="18162" spans="1:5" x14ac:dyDescent="0.25">
      <c r="A18162" t="s">
        <v>18380</v>
      </c>
      <c r="B18162" t="s">
        <v>16</v>
      </c>
      <c r="C18162" t="s">
        <v>17</v>
      </c>
      <c r="D18162" t="s">
        <v>33</v>
      </c>
      <c r="E18162" t="s">
        <v>653</v>
      </c>
    </row>
    <row r="18163" spans="1:5" x14ac:dyDescent="0.25">
      <c r="A18163" t="s">
        <v>18381</v>
      </c>
      <c r="B18163" t="s">
        <v>16</v>
      </c>
      <c r="C18163" t="s">
        <v>17</v>
      </c>
      <c r="D18163" t="s">
        <v>33</v>
      </c>
      <c r="E18163" t="s">
        <v>653</v>
      </c>
    </row>
    <row r="18164" spans="1:5" x14ac:dyDescent="0.25">
      <c r="A18164" t="s">
        <v>23975</v>
      </c>
      <c r="B18164" t="s">
        <v>20</v>
      </c>
      <c r="C18164" t="s">
        <v>19</v>
      </c>
      <c r="D18164" t="s">
        <v>33</v>
      </c>
      <c r="E18164" t="s">
        <v>533</v>
      </c>
    </row>
    <row r="18165" spans="1:5" x14ac:dyDescent="0.25">
      <c r="A18165" t="s">
        <v>18383</v>
      </c>
      <c r="B18165" t="s">
        <v>20</v>
      </c>
      <c r="C18165" t="s">
        <v>19</v>
      </c>
      <c r="D18165" t="s">
        <v>33</v>
      </c>
      <c r="E18165" t="s">
        <v>530</v>
      </c>
    </row>
    <row r="18166" spans="1:5" x14ac:dyDescent="0.25">
      <c r="A18166" t="s">
        <v>22430</v>
      </c>
      <c r="B18166" t="s">
        <v>20</v>
      </c>
      <c r="C18166" t="s">
        <v>19</v>
      </c>
      <c r="D18166" t="s">
        <v>33</v>
      </c>
      <c r="E18166" t="s">
        <v>553</v>
      </c>
    </row>
    <row r="18167" spans="1:5" x14ac:dyDescent="0.25">
      <c r="A18167" t="s">
        <v>18385</v>
      </c>
      <c r="B18167" t="s">
        <v>20</v>
      </c>
      <c r="C18167" t="s">
        <v>19</v>
      </c>
      <c r="D18167" t="s">
        <v>33</v>
      </c>
      <c r="E18167" t="s">
        <v>530</v>
      </c>
    </row>
    <row r="18168" spans="1:5" x14ac:dyDescent="0.25">
      <c r="A18168" t="s">
        <v>12734</v>
      </c>
      <c r="B18168" t="s">
        <v>20</v>
      </c>
      <c r="C18168" t="s">
        <v>19</v>
      </c>
      <c r="D18168" t="s">
        <v>33</v>
      </c>
      <c r="E18168" t="s">
        <v>533</v>
      </c>
    </row>
    <row r="18169" spans="1:5" x14ac:dyDescent="0.25">
      <c r="A18169" t="s">
        <v>18387</v>
      </c>
      <c r="B18169" t="s">
        <v>20</v>
      </c>
      <c r="C18169" t="s">
        <v>19</v>
      </c>
      <c r="D18169" t="s">
        <v>33</v>
      </c>
      <c r="E18169" t="s">
        <v>530</v>
      </c>
    </row>
    <row r="18170" spans="1:5" x14ac:dyDescent="0.25">
      <c r="A18170" t="s">
        <v>5009</v>
      </c>
      <c r="B18170" t="s">
        <v>20</v>
      </c>
      <c r="C18170" t="s">
        <v>19</v>
      </c>
      <c r="D18170" t="s">
        <v>33</v>
      </c>
      <c r="E18170" t="s">
        <v>533</v>
      </c>
    </row>
    <row r="18171" spans="1:5" x14ac:dyDescent="0.25">
      <c r="A18171" t="s">
        <v>18388</v>
      </c>
      <c r="B18171" t="s">
        <v>20</v>
      </c>
      <c r="C18171" t="s">
        <v>19</v>
      </c>
      <c r="D18171" t="s">
        <v>33</v>
      </c>
      <c r="E18171" t="s">
        <v>530</v>
      </c>
    </row>
    <row r="18172" spans="1:5" x14ac:dyDescent="0.25">
      <c r="A18172" t="s">
        <v>11874</v>
      </c>
      <c r="B18172" t="s">
        <v>20</v>
      </c>
      <c r="C18172" t="s">
        <v>19</v>
      </c>
      <c r="D18172" t="s">
        <v>33</v>
      </c>
      <c r="E18172" t="s">
        <v>533</v>
      </c>
    </row>
    <row r="18173" spans="1:5" x14ac:dyDescent="0.25">
      <c r="A18173" t="s">
        <v>18391</v>
      </c>
      <c r="B18173" t="s">
        <v>20</v>
      </c>
      <c r="C18173" t="s">
        <v>19</v>
      </c>
      <c r="D18173" t="s">
        <v>33</v>
      </c>
      <c r="E18173" t="s">
        <v>538</v>
      </c>
    </row>
    <row r="18174" spans="1:5" x14ac:dyDescent="0.25">
      <c r="A18174" t="s">
        <v>18392</v>
      </c>
      <c r="B18174" t="s">
        <v>16</v>
      </c>
      <c r="C18174" t="s">
        <v>17</v>
      </c>
      <c r="D18174" t="s">
        <v>33</v>
      </c>
      <c r="E18174" t="s">
        <v>653</v>
      </c>
    </row>
    <row r="18175" spans="1:5" x14ac:dyDescent="0.25">
      <c r="A18175" t="s">
        <v>18393</v>
      </c>
      <c r="B18175" t="s">
        <v>16</v>
      </c>
      <c r="C18175" t="s">
        <v>15</v>
      </c>
      <c r="D18175" t="s">
        <v>33</v>
      </c>
      <c r="E18175" t="s">
        <v>942</v>
      </c>
    </row>
    <row r="18176" spans="1:5" x14ac:dyDescent="0.25">
      <c r="A18176" t="s">
        <v>23831</v>
      </c>
      <c r="B18176" t="s">
        <v>20</v>
      </c>
      <c r="C18176" t="s">
        <v>19</v>
      </c>
      <c r="D18176" t="s">
        <v>33</v>
      </c>
      <c r="E18176" t="s">
        <v>533</v>
      </c>
    </row>
    <row r="18177" spans="1:5" x14ac:dyDescent="0.25">
      <c r="A18177" t="s">
        <v>12732</v>
      </c>
      <c r="B18177" t="s">
        <v>20</v>
      </c>
      <c r="C18177" t="s">
        <v>19</v>
      </c>
      <c r="D18177" t="s">
        <v>33</v>
      </c>
      <c r="E18177" t="s">
        <v>533</v>
      </c>
    </row>
    <row r="18178" spans="1:5" x14ac:dyDescent="0.25">
      <c r="A18178" t="s">
        <v>18395</v>
      </c>
      <c r="B18178" t="s">
        <v>16</v>
      </c>
      <c r="C18178" t="s">
        <v>15</v>
      </c>
      <c r="D18178" t="s">
        <v>33</v>
      </c>
      <c r="E18178" t="s">
        <v>659</v>
      </c>
    </row>
    <row r="18179" spans="1:5" x14ac:dyDescent="0.25">
      <c r="A18179" t="s">
        <v>18397</v>
      </c>
      <c r="B18179" t="s">
        <v>14</v>
      </c>
      <c r="C18179" t="s">
        <v>14</v>
      </c>
      <c r="D18179" t="s">
        <v>64</v>
      </c>
      <c r="E18179" t="s">
        <v>965</v>
      </c>
    </row>
    <row r="18180" spans="1:5" x14ac:dyDescent="0.25">
      <c r="A18180" t="s">
        <v>18398</v>
      </c>
      <c r="B18180" t="s">
        <v>14</v>
      </c>
      <c r="C18180" t="s">
        <v>14</v>
      </c>
      <c r="D18180" t="s">
        <v>64</v>
      </c>
      <c r="E18180" t="s">
        <v>517</v>
      </c>
    </row>
    <row r="18181" spans="1:5" x14ac:dyDescent="0.25">
      <c r="A18181" t="s">
        <v>18399</v>
      </c>
      <c r="B18181" t="s">
        <v>14</v>
      </c>
      <c r="C18181" t="s">
        <v>14</v>
      </c>
      <c r="D18181" t="s">
        <v>64</v>
      </c>
      <c r="E18181" t="s">
        <v>635</v>
      </c>
    </row>
    <row r="18182" spans="1:5" x14ac:dyDescent="0.25">
      <c r="A18182" t="s">
        <v>18400</v>
      </c>
      <c r="B18182" t="s">
        <v>14</v>
      </c>
      <c r="C18182" t="s">
        <v>14</v>
      </c>
      <c r="D18182" t="s">
        <v>64</v>
      </c>
      <c r="E18182" t="s">
        <v>520</v>
      </c>
    </row>
    <row r="18183" spans="1:5" x14ac:dyDescent="0.25">
      <c r="A18183" t="s">
        <v>18401</v>
      </c>
      <c r="B18183" t="s">
        <v>14</v>
      </c>
      <c r="C18183" t="s">
        <v>14</v>
      </c>
      <c r="D18183" t="s">
        <v>64</v>
      </c>
      <c r="E18183" t="s">
        <v>517</v>
      </c>
    </row>
    <row r="18184" spans="1:5" x14ac:dyDescent="0.25">
      <c r="A18184" t="s">
        <v>18402</v>
      </c>
      <c r="B18184" t="s">
        <v>14</v>
      </c>
      <c r="C18184" t="s">
        <v>14</v>
      </c>
      <c r="D18184" t="s">
        <v>34</v>
      </c>
      <c r="E18184" t="s">
        <v>520</v>
      </c>
    </row>
    <row r="18185" spans="1:5" x14ac:dyDescent="0.25">
      <c r="A18185" t="s">
        <v>18403</v>
      </c>
      <c r="B18185" t="s">
        <v>14</v>
      </c>
      <c r="C18185" t="s">
        <v>14</v>
      </c>
      <c r="D18185" t="s">
        <v>34</v>
      </c>
      <c r="E18185" t="s">
        <v>520</v>
      </c>
    </row>
    <row r="18186" spans="1:5" x14ac:dyDescent="0.25">
      <c r="A18186" t="s">
        <v>18404</v>
      </c>
      <c r="B18186" t="s">
        <v>14</v>
      </c>
      <c r="C18186" t="s">
        <v>14</v>
      </c>
      <c r="D18186" t="s">
        <v>64</v>
      </c>
      <c r="E18186" t="s">
        <v>517</v>
      </c>
    </row>
    <row r="18187" spans="1:5" x14ac:dyDescent="0.25">
      <c r="A18187" t="s">
        <v>18405</v>
      </c>
      <c r="B18187" t="s">
        <v>14</v>
      </c>
      <c r="C18187" t="s">
        <v>14</v>
      </c>
      <c r="D18187" t="s">
        <v>64</v>
      </c>
      <c r="E18187" t="s">
        <v>517</v>
      </c>
    </row>
    <row r="18188" spans="1:5" x14ac:dyDescent="0.25">
      <c r="A18188" t="s">
        <v>18406</v>
      </c>
      <c r="B18188" t="s">
        <v>14</v>
      </c>
      <c r="C18188" t="s">
        <v>14</v>
      </c>
      <c r="D18188" t="s">
        <v>64</v>
      </c>
      <c r="E18188" t="s">
        <v>517</v>
      </c>
    </row>
    <row r="18189" spans="1:5" x14ac:dyDescent="0.25">
      <c r="A18189" t="s">
        <v>18407</v>
      </c>
      <c r="B18189" t="s">
        <v>14</v>
      </c>
      <c r="C18189" t="s">
        <v>14</v>
      </c>
      <c r="D18189" t="s">
        <v>64</v>
      </c>
      <c r="E18189" t="s">
        <v>517</v>
      </c>
    </row>
    <row r="18190" spans="1:5" x14ac:dyDescent="0.25">
      <c r="A18190" t="s">
        <v>18408</v>
      </c>
      <c r="B18190" t="s">
        <v>14</v>
      </c>
      <c r="C18190" t="s">
        <v>14</v>
      </c>
      <c r="D18190" t="s">
        <v>64</v>
      </c>
      <c r="E18190" t="s">
        <v>517</v>
      </c>
    </row>
    <row r="18191" spans="1:5" x14ac:dyDescent="0.25">
      <c r="A18191" t="s">
        <v>18409</v>
      </c>
      <c r="B18191" t="s">
        <v>14</v>
      </c>
      <c r="C18191" t="s">
        <v>14</v>
      </c>
      <c r="D18191" t="s">
        <v>64</v>
      </c>
      <c r="E18191" t="s">
        <v>517</v>
      </c>
    </row>
    <row r="18192" spans="1:5" x14ac:dyDescent="0.25">
      <c r="A18192" t="s">
        <v>18410</v>
      </c>
      <c r="B18192" t="s">
        <v>14</v>
      </c>
      <c r="C18192" t="s">
        <v>14</v>
      </c>
      <c r="D18192" t="s">
        <v>69</v>
      </c>
      <c r="E18192" t="s">
        <v>520</v>
      </c>
    </row>
    <row r="18193" spans="1:5" x14ac:dyDescent="0.25">
      <c r="A18193" t="s">
        <v>18411</v>
      </c>
      <c r="B18193" t="s">
        <v>14</v>
      </c>
      <c r="C18193" t="s">
        <v>14</v>
      </c>
      <c r="D18193" t="s">
        <v>69</v>
      </c>
      <c r="E18193" t="s">
        <v>518</v>
      </c>
    </row>
    <row r="18194" spans="1:5" x14ac:dyDescent="0.25">
      <c r="A18194" t="s">
        <v>18412</v>
      </c>
      <c r="B18194" t="s">
        <v>14</v>
      </c>
      <c r="C18194" t="s">
        <v>14</v>
      </c>
      <c r="D18194" t="s">
        <v>34</v>
      </c>
      <c r="E18194" t="s">
        <v>637</v>
      </c>
    </row>
    <row r="18195" spans="1:5" x14ac:dyDescent="0.25">
      <c r="A18195" t="s">
        <v>18413</v>
      </c>
      <c r="B18195" t="s">
        <v>14</v>
      </c>
      <c r="C18195" t="s">
        <v>14</v>
      </c>
      <c r="D18195" t="s">
        <v>34</v>
      </c>
      <c r="E18195" t="s">
        <v>757</v>
      </c>
    </row>
    <row r="18196" spans="1:5" x14ac:dyDescent="0.25">
      <c r="A18196" t="s">
        <v>18414</v>
      </c>
      <c r="B18196" t="s">
        <v>14</v>
      </c>
      <c r="C18196" t="s">
        <v>14</v>
      </c>
      <c r="D18196" t="s">
        <v>34</v>
      </c>
      <c r="E18196" t="s">
        <v>800</v>
      </c>
    </row>
    <row r="18197" spans="1:5" x14ac:dyDescent="0.25">
      <c r="A18197" t="s">
        <v>43778</v>
      </c>
      <c r="B18197" t="s">
        <v>14</v>
      </c>
      <c r="C18197" t="s">
        <v>14</v>
      </c>
      <c r="D18197" t="s">
        <v>34</v>
      </c>
      <c r="E18197" t="s">
        <v>520</v>
      </c>
    </row>
    <row r="18198" spans="1:5" x14ac:dyDescent="0.25">
      <c r="A18198" t="s">
        <v>43779</v>
      </c>
      <c r="B18198" t="s">
        <v>14</v>
      </c>
      <c r="C18198" t="s">
        <v>14</v>
      </c>
      <c r="D18198" t="s">
        <v>34</v>
      </c>
      <c r="E18198" t="s">
        <v>520</v>
      </c>
    </row>
    <row r="18199" spans="1:5" x14ac:dyDescent="0.25">
      <c r="A18199" t="s">
        <v>18415</v>
      </c>
      <c r="B18199" t="s">
        <v>14</v>
      </c>
      <c r="C18199" t="s">
        <v>14</v>
      </c>
      <c r="D18199" t="s">
        <v>69</v>
      </c>
      <c r="E18199" t="s">
        <v>520</v>
      </c>
    </row>
    <row r="18200" spans="1:5" x14ac:dyDescent="0.25">
      <c r="A18200" t="s">
        <v>18416</v>
      </c>
      <c r="B18200" t="s">
        <v>14</v>
      </c>
      <c r="C18200" t="s">
        <v>14</v>
      </c>
      <c r="D18200" t="s">
        <v>69</v>
      </c>
      <c r="E18200" t="s">
        <v>520</v>
      </c>
    </row>
    <row r="18201" spans="1:5" x14ac:dyDescent="0.25">
      <c r="A18201" t="s">
        <v>18417</v>
      </c>
      <c r="B18201" t="s">
        <v>14</v>
      </c>
      <c r="C18201" t="s">
        <v>14</v>
      </c>
      <c r="D18201" t="s">
        <v>34</v>
      </c>
      <c r="E18201" t="s">
        <v>520</v>
      </c>
    </row>
    <row r="18202" spans="1:5" x14ac:dyDescent="0.25">
      <c r="A18202" t="s">
        <v>18418</v>
      </c>
      <c r="B18202" t="s">
        <v>14</v>
      </c>
      <c r="C18202" t="s">
        <v>14</v>
      </c>
      <c r="D18202" t="s">
        <v>34</v>
      </c>
      <c r="E18202" t="s">
        <v>967</v>
      </c>
    </row>
    <row r="18203" spans="1:5" x14ac:dyDescent="0.25">
      <c r="A18203" t="s">
        <v>18419</v>
      </c>
      <c r="B18203" t="s">
        <v>14</v>
      </c>
      <c r="C18203" t="s">
        <v>14</v>
      </c>
      <c r="D18203" t="s">
        <v>69</v>
      </c>
      <c r="E18203" t="s">
        <v>520</v>
      </c>
    </row>
    <row r="18204" spans="1:5" x14ac:dyDescent="0.25">
      <c r="A18204" t="s">
        <v>18420</v>
      </c>
      <c r="B18204" t="s">
        <v>14</v>
      </c>
      <c r="C18204" t="s">
        <v>14</v>
      </c>
      <c r="D18204" t="s">
        <v>69</v>
      </c>
      <c r="E18204" t="s">
        <v>520</v>
      </c>
    </row>
    <row r="18205" spans="1:5" x14ac:dyDescent="0.25">
      <c r="A18205" t="s">
        <v>18421</v>
      </c>
      <c r="B18205" t="s">
        <v>14</v>
      </c>
      <c r="C18205" t="s">
        <v>14</v>
      </c>
      <c r="D18205" t="s">
        <v>69</v>
      </c>
      <c r="E18205" t="s">
        <v>520</v>
      </c>
    </row>
    <row r="18206" spans="1:5" x14ac:dyDescent="0.25">
      <c r="A18206" t="s">
        <v>18422</v>
      </c>
      <c r="B18206" t="s">
        <v>14</v>
      </c>
      <c r="C18206" t="s">
        <v>14</v>
      </c>
      <c r="D18206" t="s">
        <v>64</v>
      </c>
      <c r="E18206" t="s">
        <v>517</v>
      </c>
    </row>
    <row r="18207" spans="1:5" x14ac:dyDescent="0.25">
      <c r="A18207" t="s">
        <v>18423</v>
      </c>
      <c r="B18207" t="s">
        <v>14</v>
      </c>
      <c r="C18207" t="s">
        <v>14</v>
      </c>
      <c r="D18207" t="s">
        <v>64</v>
      </c>
      <c r="E18207" t="s">
        <v>517</v>
      </c>
    </row>
    <row r="18208" spans="1:5" x14ac:dyDescent="0.25">
      <c r="A18208" t="s">
        <v>18424</v>
      </c>
      <c r="B18208" t="s">
        <v>14</v>
      </c>
      <c r="C18208" t="s">
        <v>14</v>
      </c>
      <c r="D18208" t="s">
        <v>64</v>
      </c>
      <c r="E18208" t="s">
        <v>517</v>
      </c>
    </row>
    <row r="18209" spans="1:5" x14ac:dyDescent="0.25">
      <c r="A18209" t="s">
        <v>18425</v>
      </c>
      <c r="B18209" t="s">
        <v>14</v>
      </c>
      <c r="C18209" t="s">
        <v>14</v>
      </c>
      <c r="D18209" t="s">
        <v>64</v>
      </c>
      <c r="E18209" t="s">
        <v>517</v>
      </c>
    </row>
    <row r="18210" spans="1:5" x14ac:dyDescent="0.25">
      <c r="A18210" t="s">
        <v>18426</v>
      </c>
      <c r="B18210" t="s">
        <v>14</v>
      </c>
      <c r="C18210" t="s">
        <v>14</v>
      </c>
      <c r="D18210" t="s">
        <v>64</v>
      </c>
      <c r="E18210" t="s">
        <v>517</v>
      </c>
    </row>
    <row r="18211" spans="1:5" x14ac:dyDescent="0.25">
      <c r="A18211" t="s">
        <v>18427</v>
      </c>
      <c r="B18211" t="s">
        <v>14</v>
      </c>
      <c r="C18211" t="s">
        <v>14</v>
      </c>
      <c r="D18211" t="s">
        <v>64</v>
      </c>
      <c r="E18211" t="s">
        <v>517</v>
      </c>
    </row>
    <row r="18212" spans="1:5" x14ac:dyDescent="0.25">
      <c r="A18212" t="s">
        <v>18429</v>
      </c>
      <c r="B18212" t="s">
        <v>14</v>
      </c>
      <c r="C18212" t="s">
        <v>14</v>
      </c>
      <c r="D18212" t="s">
        <v>64</v>
      </c>
      <c r="E18212" t="s">
        <v>683</v>
      </c>
    </row>
    <row r="18213" spans="1:5" x14ac:dyDescent="0.25">
      <c r="A18213" t="s">
        <v>18428</v>
      </c>
      <c r="B18213" t="s">
        <v>14</v>
      </c>
      <c r="C18213" t="s">
        <v>14</v>
      </c>
      <c r="D18213" t="s">
        <v>64</v>
      </c>
      <c r="E18213" t="s">
        <v>683</v>
      </c>
    </row>
    <row r="18214" spans="1:5" x14ac:dyDescent="0.25">
      <c r="A18214" t="s">
        <v>18431</v>
      </c>
      <c r="B18214" t="s">
        <v>14</v>
      </c>
      <c r="C18214" t="s">
        <v>14</v>
      </c>
      <c r="D18214" t="s">
        <v>64</v>
      </c>
      <c r="E18214" t="s">
        <v>761</v>
      </c>
    </row>
    <row r="18215" spans="1:5" x14ac:dyDescent="0.25">
      <c r="A18215" t="s">
        <v>18430</v>
      </c>
      <c r="B18215" t="s">
        <v>14</v>
      </c>
      <c r="C18215" t="s">
        <v>14</v>
      </c>
      <c r="D18215" t="s">
        <v>64</v>
      </c>
      <c r="E18215" t="s">
        <v>517</v>
      </c>
    </row>
    <row r="18216" spans="1:5" x14ac:dyDescent="0.25">
      <c r="A18216" t="s">
        <v>18432</v>
      </c>
      <c r="B18216" t="s">
        <v>14</v>
      </c>
      <c r="C18216" t="s">
        <v>14</v>
      </c>
      <c r="D18216" t="s">
        <v>64</v>
      </c>
      <c r="E18216" t="s">
        <v>757</v>
      </c>
    </row>
    <row r="18217" spans="1:5" x14ac:dyDescent="0.25">
      <c r="A18217" t="s">
        <v>18433</v>
      </c>
      <c r="B18217" t="s">
        <v>14</v>
      </c>
      <c r="C18217" t="s">
        <v>14</v>
      </c>
      <c r="D18217" t="s">
        <v>64</v>
      </c>
      <c r="E18217" t="s">
        <v>635</v>
      </c>
    </row>
    <row r="18218" spans="1:5" x14ac:dyDescent="0.25">
      <c r="A18218" t="s">
        <v>18434</v>
      </c>
      <c r="B18218" t="s">
        <v>14</v>
      </c>
      <c r="C18218" t="s">
        <v>14</v>
      </c>
      <c r="D18218" t="s">
        <v>64</v>
      </c>
      <c r="E18218" t="s">
        <v>757</v>
      </c>
    </row>
    <row r="18219" spans="1:5" x14ac:dyDescent="0.25">
      <c r="A18219" t="s">
        <v>18435</v>
      </c>
      <c r="B18219" t="s">
        <v>14</v>
      </c>
      <c r="C18219" t="s">
        <v>14</v>
      </c>
      <c r="D18219" t="s">
        <v>64</v>
      </c>
      <c r="E18219" t="s">
        <v>518</v>
      </c>
    </row>
    <row r="18220" spans="1:5" x14ac:dyDescent="0.25">
      <c r="A18220" t="s">
        <v>18436</v>
      </c>
      <c r="B18220" t="s">
        <v>14</v>
      </c>
      <c r="C18220" t="s">
        <v>14</v>
      </c>
      <c r="D18220" t="s">
        <v>64</v>
      </c>
      <c r="E18220" t="s">
        <v>763</v>
      </c>
    </row>
    <row r="18221" spans="1:5" x14ac:dyDescent="0.25">
      <c r="A18221" t="s">
        <v>18437</v>
      </c>
      <c r="B18221" t="s">
        <v>14</v>
      </c>
      <c r="C18221" t="s">
        <v>14</v>
      </c>
      <c r="D18221" t="s">
        <v>64</v>
      </c>
      <c r="E18221" t="s">
        <v>520</v>
      </c>
    </row>
    <row r="18222" spans="1:5" x14ac:dyDescent="0.25">
      <c r="A18222" t="s">
        <v>18438</v>
      </c>
      <c r="B18222" t="s">
        <v>14</v>
      </c>
      <c r="C18222" t="s">
        <v>14</v>
      </c>
      <c r="D18222" t="s">
        <v>64</v>
      </c>
      <c r="E18222" t="s">
        <v>763</v>
      </c>
    </row>
    <row r="18223" spans="1:5" x14ac:dyDescent="0.25">
      <c r="A18223" t="s">
        <v>18439</v>
      </c>
      <c r="B18223" t="s">
        <v>16</v>
      </c>
      <c r="C18223" t="s">
        <v>15</v>
      </c>
      <c r="D18223" t="s">
        <v>33</v>
      </c>
      <c r="E18223" t="s">
        <v>724</v>
      </c>
    </row>
    <row r="18224" spans="1:5" x14ac:dyDescent="0.25">
      <c r="A18224" t="s">
        <v>18440</v>
      </c>
      <c r="B18224" t="s">
        <v>14</v>
      </c>
      <c r="C18224" t="s">
        <v>14</v>
      </c>
      <c r="D18224" t="s">
        <v>64</v>
      </c>
      <c r="E18224" t="s">
        <v>520</v>
      </c>
    </row>
    <row r="18225" spans="1:5" x14ac:dyDescent="0.25">
      <c r="A18225" t="s">
        <v>18441</v>
      </c>
      <c r="B18225" t="s">
        <v>14</v>
      </c>
      <c r="C18225" t="s">
        <v>14</v>
      </c>
      <c r="D18225" t="s">
        <v>64</v>
      </c>
      <c r="E18225" t="s">
        <v>520</v>
      </c>
    </row>
    <row r="18226" spans="1:5" x14ac:dyDescent="0.25">
      <c r="A18226" t="s">
        <v>18442</v>
      </c>
      <c r="B18226" t="s">
        <v>14</v>
      </c>
      <c r="C18226" t="s">
        <v>14</v>
      </c>
      <c r="D18226" t="s">
        <v>64</v>
      </c>
      <c r="E18226" t="s">
        <v>520</v>
      </c>
    </row>
    <row r="18227" spans="1:5" x14ac:dyDescent="0.25">
      <c r="A18227" t="s">
        <v>18443</v>
      </c>
      <c r="B18227" t="s">
        <v>14</v>
      </c>
      <c r="C18227" t="s">
        <v>14</v>
      </c>
      <c r="D18227" t="s">
        <v>64</v>
      </c>
      <c r="E18227" t="s">
        <v>517</v>
      </c>
    </row>
    <row r="18228" spans="1:5" x14ac:dyDescent="0.25">
      <c r="A18228" t="s">
        <v>18445</v>
      </c>
      <c r="B18228" t="s">
        <v>14</v>
      </c>
      <c r="C18228" t="s">
        <v>14</v>
      </c>
      <c r="D18228" t="s">
        <v>64</v>
      </c>
      <c r="E18228" t="s">
        <v>517</v>
      </c>
    </row>
    <row r="18229" spans="1:5" x14ac:dyDescent="0.25">
      <c r="A18229" t="s">
        <v>18444</v>
      </c>
      <c r="B18229" t="s">
        <v>14</v>
      </c>
      <c r="C18229" t="s">
        <v>14</v>
      </c>
      <c r="D18229" t="s">
        <v>64</v>
      </c>
      <c r="E18229" t="s">
        <v>517</v>
      </c>
    </row>
    <row r="18230" spans="1:5" x14ac:dyDescent="0.25">
      <c r="A18230" t="s">
        <v>18446</v>
      </c>
      <c r="B18230" t="s">
        <v>20</v>
      </c>
      <c r="C18230" t="s">
        <v>19</v>
      </c>
      <c r="D18230" t="s">
        <v>33</v>
      </c>
      <c r="E18230" t="s">
        <v>556</v>
      </c>
    </row>
    <row r="18231" spans="1:5" x14ac:dyDescent="0.25">
      <c r="A18231" t="s">
        <v>23550</v>
      </c>
      <c r="B18231" t="s">
        <v>20</v>
      </c>
      <c r="C18231" t="s">
        <v>19</v>
      </c>
      <c r="D18231" t="s">
        <v>33</v>
      </c>
      <c r="E18231" t="s">
        <v>533</v>
      </c>
    </row>
    <row r="18232" spans="1:5" x14ac:dyDescent="0.25">
      <c r="A18232" t="s">
        <v>18448</v>
      </c>
      <c r="B18232" t="s">
        <v>14</v>
      </c>
      <c r="C18232" t="s">
        <v>14</v>
      </c>
      <c r="D18232" t="s">
        <v>64</v>
      </c>
      <c r="E18232" t="s">
        <v>517</v>
      </c>
    </row>
    <row r="18233" spans="1:5" x14ac:dyDescent="0.25">
      <c r="A18233" t="s">
        <v>18450</v>
      </c>
      <c r="B18233" t="s">
        <v>14</v>
      </c>
      <c r="C18233" t="s">
        <v>14</v>
      </c>
      <c r="D18233" t="s">
        <v>34</v>
      </c>
      <c r="E18233" t="s">
        <v>757</v>
      </c>
    </row>
    <row r="18234" spans="1:5" x14ac:dyDescent="0.25">
      <c r="A18234" t="s">
        <v>18449</v>
      </c>
      <c r="B18234" t="s">
        <v>14</v>
      </c>
      <c r="C18234" t="s">
        <v>14</v>
      </c>
      <c r="D18234" t="s">
        <v>34</v>
      </c>
      <c r="E18234" t="s">
        <v>757</v>
      </c>
    </row>
    <row r="18235" spans="1:5" x14ac:dyDescent="0.25">
      <c r="A18235" t="s">
        <v>18451</v>
      </c>
      <c r="B18235" t="s">
        <v>20</v>
      </c>
      <c r="C18235" t="s">
        <v>21</v>
      </c>
      <c r="D18235" t="s">
        <v>33</v>
      </c>
      <c r="E18235" t="s">
        <v>528</v>
      </c>
    </row>
    <row r="18236" spans="1:5" x14ac:dyDescent="0.25">
      <c r="A18236" t="s">
        <v>18452</v>
      </c>
      <c r="B18236" t="s">
        <v>14</v>
      </c>
      <c r="C18236" t="s">
        <v>14</v>
      </c>
      <c r="D18236" t="s">
        <v>64</v>
      </c>
      <c r="E18236" t="s">
        <v>517</v>
      </c>
    </row>
    <row r="18237" spans="1:5" x14ac:dyDescent="0.25">
      <c r="A18237" t="s">
        <v>18453</v>
      </c>
      <c r="B18237" t="s">
        <v>14</v>
      </c>
      <c r="C18237" t="s">
        <v>14</v>
      </c>
      <c r="D18237" t="s">
        <v>64</v>
      </c>
      <c r="E18237" t="s">
        <v>517</v>
      </c>
    </row>
    <row r="18238" spans="1:5" x14ac:dyDescent="0.25">
      <c r="A18238" t="s">
        <v>18454</v>
      </c>
      <c r="B18238" t="s">
        <v>14</v>
      </c>
      <c r="C18238" t="s">
        <v>14</v>
      </c>
      <c r="D18238" t="s">
        <v>69</v>
      </c>
      <c r="E18238" t="s">
        <v>520</v>
      </c>
    </row>
    <row r="18239" spans="1:5" x14ac:dyDescent="0.25">
      <c r="A18239" t="s">
        <v>18455</v>
      </c>
      <c r="B18239" t="s">
        <v>14</v>
      </c>
      <c r="C18239" t="s">
        <v>14</v>
      </c>
      <c r="D18239" t="s">
        <v>69</v>
      </c>
      <c r="E18239" t="s">
        <v>520</v>
      </c>
    </row>
    <row r="18240" spans="1:5" x14ac:dyDescent="0.25">
      <c r="A18240" t="s">
        <v>18456</v>
      </c>
      <c r="B18240" t="s">
        <v>14</v>
      </c>
      <c r="C18240" t="s">
        <v>14</v>
      </c>
      <c r="D18240" t="s">
        <v>34</v>
      </c>
      <c r="E18240" t="s">
        <v>520</v>
      </c>
    </row>
    <row r="18241" spans="1:5" x14ac:dyDescent="0.25">
      <c r="A18241" t="s">
        <v>18457</v>
      </c>
      <c r="B18241" t="s">
        <v>14</v>
      </c>
      <c r="C18241" t="s">
        <v>14</v>
      </c>
      <c r="D18241" t="s">
        <v>34</v>
      </c>
      <c r="E18241" t="s">
        <v>520</v>
      </c>
    </row>
    <row r="18242" spans="1:5" x14ac:dyDescent="0.25">
      <c r="A18242" t="s">
        <v>18458</v>
      </c>
      <c r="B18242" t="s">
        <v>14</v>
      </c>
      <c r="C18242" t="s">
        <v>14</v>
      </c>
      <c r="D18242" t="s">
        <v>34</v>
      </c>
      <c r="E18242" t="s">
        <v>757</v>
      </c>
    </row>
    <row r="18243" spans="1:5" x14ac:dyDescent="0.25">
      <c r="A18243" t="s">
        <v>18459</v>
      </c>
      <c r="B18243" t="s">
        <v>14</v>
      </c>
      <c r="C18243" t="s">
        <v>14</v>
      </c>
      <c r="D18243" t="s">
        <v>69</v>
      </c>
      <c r="E18243" t="s">
        <v>520</v>
      </c>
    </row>
    <row r="18244" spans="1:5" x14ac:dyDescent="0.25">
      <c r="A18244" t="s">
        <v>18460</v>
      </c>
      <c r="B18244" t="s">
        <v>14</v>
      </c>
      <c r="C18244" t="s">
        <v>14</v>
      </c>
      <c r="D18244" t="s">
        <v>69</v>
      </c>
      <c r="E18244" t="s">
        <v>520</v>
      </c>
    </row>
    <row r="18245" spans="1:5" x14ac:dyDescent="0.25">
      <c r="A18245" t="s">
        <v>18461</v>
      </c>
      <c r="B18245" t="s">
        <v>14</v>
      </c>
      <c r="C18245" t="s">
        <v>14</v>
      </c>
      <c r="D18245" t="s">
        <v>69</v>
      </c>
      <c r="E18245" t="s">
        <v>520</v>
      </c>
    </row>
    <row r="18246" spans="1:5" x14ac:dyDescent="0.25">
      <c r="A18246" t="s">
        <v>25601</v>
      </c>
      <c r="B18246" t="s">
        <v>20</v>
      </c>
      <c r="C18246" t="s">
        <v>19</v>
      </c>
      <c r="D18246" t="s">
        <v>33</v>
      </c>
      <c r="E18246" t="s">
        <v>533</v>
      </c>
    </row>
    <row r="18247" spans="1:5" x14ac:dyDescent="0.25">
      <c r="A18247" t="s">
        <v>18463</v>
      </c>
      <c r="B18247" t="s">
        <v>14</v>
      </c>
      <c r="C18247" t="s">
        <v>14</v>
      </c>
      <c r="D18247" t="s">
        <v>64</v>
      </c>
      <c r="E18247" t="s">
        <v>517</v>
      </c>
    </row>
    <row r="18248" spans="1:5" x14ac:dyDescent="0.25">
      <c r="A18248" t="s">
        <v>18464</v>
      </c>
      <c r="B18248" t="s">
        <v>14</v>
      </c>
      <c r="C18248" t="s">
        <v>14</v>
      </c>
      <c r="D18248" t="s">
        <v>64</v>
      </c>
      <c r="E18248" t="s">
        <v>517</v>
      </c>
    </row>
    <row r="18249" spans="1:5" x14ac:dyDescent="0.25">
      <c r="A18249" t="s">
        <v>43780</v>
      </c>
      <c r="B18249" t="s">
        <v>14</v>
      </c>
      <c r="C18249" t="s">
        <v>14</v>
      </c>
      <c r="D18249" t="s">
        <v>34</v>
      </c>
      <c r="E18249" t="s">
        <v>520</v>
      </c>
    </row>
    <row r="18250" spans="1:5" x14ac:dyDescent="0.25">
      <c r="A18250" t="s">
        <v>43781</v>
      </c>
      <c r="B18250" t="s">
        <v>14</v>
      </c>
      <c r="C18250" t="s">
        <v>14</v>
      </c>
      <c r="D18250" t="s">
        <v>34</v>
      </c>
      <c r="E18250" t="s">
        <v>520</v>
      </c>
    </row>
    <row r="18251" spans="1:5" x14ac:dyDescent="0.25">
      <c r="A18251" t="s">
        <v>43782</v>
      </c>
      <c r="B18251" t="s">
        <v>14</v>
      </c>
      <c r="C18251" t="s">
        <v>14</v>
      </c>
      <c r="D18251" t="s">
        <v>34</v>
      </c>
      <c r="E18251" t="s">
        <v>520</v>
      </c>
    </row>
    <row r="18252" spans="1:5" x14ac:dyDescent="0.25">
      <c r="A18252" t="s">
        <v>18465</v>
      </c>
      <c r="B18252" t="s">
        <v>16</v>
      </c>
      <c r="C18252" t="s">
        <v>15</v>
      </c>
      <c r="D18252" t="s">
        <v>65</v>
      </c>
      <c r="E18252" t="s">
        <v>660</v>
      </c>
    </row>
    <row r="18253" spans="1:5" x14ac:dyDescent="0.25">
      <c r="A18253" t="s">
        <v>18466</v>
      </c>
      <c r="B18253" t="s">
        <v>16</v>
      </c>
      <c r="C18253" t="s">
        <v>15</v>
      </c>
      <c r="D18253" t="s">
        <v>33</v>
      </c>
      <c r="E18253" t="s">
        <v>659</v>
      </c>
    </row>
    <row r="18254" spans="1:5" x14ac:dyDescent="0.25">
      <c r="A18254" t="s">
        <v>18382</v>
      </c>
      <c r="B18254" t="s">
        <v>20</v>
      </c>
      <c r="C18254" t="s">
        <v>19</v>
      </c>
      <c r="D18254" t="s">
        <v>33</v>
      </c>
      <c r="E18254" t="s">
        <v>533</v>
      </c>
    </row>
    <row r="18255" spans="1:5" x14ac:dyDescent="0.25">
      <c r="A18255" t="s">
        <v>18468</v>
      </c>
      <c r="B18255" t="s">
        <v>16</v>
      </c>
      <c r="C18255" t="s">
        <v>15</v>
      </c>
      <c r="D18255" t="s">
        <v>33</v>
      </c>
      <c r="E18255" t="s">
        <v>745</v>
      </c>
    </row>
    <row r="18256" spans="1:5" x14ac:dyDescent="0.25">
      <c r="A18256" t="s">
        <v>8220</v>
      </c>
      <c r="B18256" t="s">
        <v>20</v>
      </c>
      <c r="C18256" t="s">
        <v>19</v>
      </c>
      <c r="D18256" t="s">
        <v>65</v>
      </c>
      <c r="E18256" t="s">
        <v>533</v>
      </c>
    </row>
    <row r="18257" spans="1:5" x14ac:dyDescent="0.25">
      <c r="A18257" t="s">
        <v>12751</v>
      </c>
      <c r="B18257" t="s">
        <v>20</v>
      </c>
      <c r="C18257" t="s">
        <v>19</v>
      </c>
      <c r="D18257" t="s">
        <v>65</v>
      </c>
      <c r="E18257" t="s">
        <v>533</v>
      </c>
    </row>
    <row r="18258" spans="1:5" x14ac:dyDescent="0.25">
      <c r="A18258" t="s">
        <v>18471</v>
      </c>
      <c r="B18258" t="s">
        <v>16</v>
      </c>
      <c r="C18258" t="s">
        <v>15</v>
      </c>
      <c r="D18258" t="s">
        <v>33</v>
      </c>
      <c r="E18258" t="s">
        <v>659</v>
      </c>
    </row>
    <row r="18259" spans="1:5" x14ac:dyDescent="0.25">
      <c r="A18259" t="s">
        <v>25598</v>
      </c>
      <c r="B18259" t="s">
        <v>20</v>
      </c>
      <c r="C18259" t="s">
        <v>19</v>
      </c>
      <c r="D18259" t="s">
        <v>33</v>
      </c>
      <c r="E18259" t="s">
        <v>533</v>
      </c>
    </row>
    <row r="18260" spans="1:5" x14ac:dyDescent="0.25">
      <c r="A18260" t="s">
        <v>8221</v>
      </c>
      <c r="B18260" t="s">
        <v>20</v>
      </c>
      <c r="C18260" t="s">
        <v>19</v>
      </c>
      <c r="D18260" t="s">
        <v>65</v>
      </c>
      <c r="E18260" t="s">
        <v>533</v>
      </c>
    </row>
    <row r="18261" spans="1:5" x14ac:dyDescent="0.25">
      <c r="A18261" t="s">
        <v>12750</v>
      </c>
      <c r="B18261" t="s">
        <v>20</v>
      </c>
      <c r="C18261" t="s">
        <v>19</v>
      </c>
      <c r="D18261" t="s">
        <v>65</v>
      </c>
      <c r="E18261" t="s">
        <v>533</v>
      </c>
    </row>
    <row r="18262" spans="1:5" x14ac:dyDescent="0.25">
      <c r="A18262" t="s">
        <v>18475</v>
      </c>
      <c r="B18262" t="s">
        <v>16</v>
      </c>
      <c r="C18262" t="s">
        <v>15</v>
      </c>
      <c r="D18262" t="s">
        <v>33</v>
      </c>
      <c r="E18262" t="s">
        <v>659</v>
      </c>
    </row>
    <row r="18263" spans="1:5" x14ac:dyDescent="0.25">
      <c r="A18263" t="s">
        <v>29293</v>
      </c>
      <c r="B18263" t="s">
        <v>20</v>
      </c>
      <c r="C18263" t="s">
        <v>19</v>
      </c>
      <c r="D18263" t="s">
        <v>33</v>
      </c>
      <c r="E18263" t="s">
        <v>533</v>
      </c>
    </row>
    <row r="18264" spans="1:5" x14ac:dyDescent="0.25">
      <c r="A18264" t="s">
        <v>29292</v>
      </c>
      <c r="B18264" t="s">
        <v>20</v>
      </c>
      <c r="C18264" t="s">
        <v>19</v>
      </c>
      <c r="D18264" t="s">
        <v>33</v>
      </c>
      <c r="E18264" t="s">
        <v>533</v>
      </c>
    </row>
    <row r="18265" spans="1:5" x14ac:dyDescent="0.25">
      <c r="A18265" t="s">
        <v>18478</v>
      </c>
      <c r="B18265" t="s">
        <v>16</v>
      </c>
      <c r="C18265" t="s">
        <v>15</v>
      </c>
      <c r="D18265" t="s">
        <v>33</v>
      </c>
      <c r="E18265" t="s">
        <v>745</v>
      </c>
    </row>
    <row r="18266" spans="1:5" x14ac:dyDescent="0.25">
      <c r="A18266" t="s">
        <v>18479</v>
      </c>
      <c r="B18266" t="s">
        <v>16</v>
      </c>
      <c r="C18266" t="s">
        <v>17</v>
      </c>
      <c r="D18266" t="s">
        <v>33</v>
      </c>
      <c r="E18266" t="s">
        <v>909</v>
      </c>
    </row>
    <row r="18267" spans="1:5" x14ac:dyDescent="0.25">
      <c r="A18267" t="s">
        <v>18480</v>
      </c>
      <c r="B18267" t="s">
        <v>20</v>
      </c>
      <c r="C18267" t="s">
        <v>19</v>
      </c>
      <c r="D18267" t="s">
        <v>33</v>
      </c>
      <c r="E18267" t="s">
        <v>585</v>
      </c>
    </row>
    <row r="18268" spans="1:5" x14ac:dyDescent="0.25">
      <c r="A18268" t="s">
        <v>18481</v>
      </c>
      <c r="B18268" t="s">
        <v>20</v>
      </c>
      <c r="C18268" t="s">
        <v>19</v>
      </c>
      <c r="D18268" t="s">
        <v>33</v>
      </c>
      <c r="E18268" t="s">
        <v>563</v>
      </c>
    </row>
    <row r="18269" spans="1:5" x14ac:dyDescent="0.25">
      <c r="A18269" t="s">
        <v>18482</v>
      </c>
      <c r="B18269" t="s">
        <v>20</v>
      </c>
      <c r="C18269" t="s">
        <v>21</v>
      </c>
      <c r="D18269" t="s">
        <v>33</v>
      </c>
      <c r="E18269" t="s">
        <v>969</v>
      </c>
    </row>
    <row r="18270" spans="1:5" x14ac:dyDescent="0.25">
      <c r="A18270" t="s">
        <v>18483</v>
      </c>
      <c r="B18270" t="s">
        <v>20</v>
      </c>
      <c r="C18270" t="s">
        <v>19</v>
      </c>
      <c r="D18270" t="s">
        <v>33</v>
      </c>
      <c r="E18270" t="s">
        <v>502</v>
      </c>
    </row>
    <row r="18271" spans="1:5" x14ac:dyDescent="0.25">
      <c r="A18271" t="s">
        <v>18484</v>
      </c>
      <c r="B18271" t="s">
        <v>16</v>
      </c>
      <c r="C18271" t="s">
        <v>17</v>
      </c>
      <c r="D18271" t="s">
        <v>33</v>
      </c>
      <c r="E18271" t="s">
        <v>627</v>
      </c>
    </row>
    <row r="18272" spans="1:5" x14ac:dyDescent="0.25">
      <c r="A18272" t="s">
        <v>18487</v>
      </c>
      <c r="B18272" t="s">
        <v>14</v>
      </c>
      <c r="C18272" t="s">
        <v>14</v>
      </c>
      <c r="D18272" t="s">
        <v>69</v>
      </c>
      <c r="E18272" t="s">
        <v>681</v>
      </c>
    </row>
    <row r="18273" spans="1:5" x14ac:dyDescent="0.25">
      <c r="A18273" t="s">
        <v>18485</v>
      </c>
      <c r="B18273" t="s">
        <v>14</v>
      </c>
      <c r="C18273" t="s">
        <v>14</v>
      </c>
      <c r="D18273" t="s">
        <v>69</v>
      </c>
      <c r="E18273" t="s">
        <v>517</v>
      </c>
    </row>
    <row r="18274" spans="1:5" x14ac:dyDescent="0.25">
      <c r="A18274" t="s">
        <v>18486</v>
      </c>
      <c r="B18274" t="s">
        <v>14</v>
      </c>
      <c r="C18274" t="s">
        <v>14</v>
      </c>
      <c r="D18274" t="s">
        <v>69</v>
      </c>
      <c r="E18274" t="s">
        <v>681</v>
      </c>
    </row>
    <row r="18275" spans="1:5" x14ac:dyDescent="0.25">
      <c r="A18275" t="s">
        <v>18488</v>
      </c>
      <c r="B18275" t="s">
        <v>14</v>
      </c>
      <c r="C18275" t="s">
        <v>14</v>
      </c>
      <c r="D18275" t="s">
        <v>69</v>
      </c>
      <c r="E18275" t="s">
        <v>681</v>
      </c>
    </row>
    <row r="18276" spans="1:5" x14ac:dyDescent="0.25">
      <c r="A18276" t="s">
        <v>18489</v>
      </c>
      <c r="B18276" t="s">
        <v>14</v>
      </c>
      <c r="C18276" t="s">
        <v>14</v>
      </c>
      <c r="D18276" t="s">
        <v>35</v>
      </c>
      <c r="E18276" t="s">
        <v>517</v>
      </c>
    </row>
    <row r="18277" spans="1:5" x14ac:dyDescent="0.25">
      <c r="A18277" t="s">
        <v>18490</v>
      </c>
      <c r="B18277" t="s">
        <v>14</v>
      </c>
      <c r="C18277" t="s">
        <v>14</v>
      </c>
      <c r="D18277" t="s">
        <v>35</v>
      </c>
      <c r="E18277" t="s">
        <v>517</v>
      </c>
    </row>
    <row r="18278" spans="1:5" x14ac:dyDescent="0.25">
      <c r="A18278" t="s">
        <v>18491</v>
      </c>
      <c r="B18278" t="s">
        <v>14</v>
      </c>
      <c r="C18278" t="s">
        <v>14</v>
      </c>
      <c r="D18278" t="s">
        <v>35</v>
      </c>
      <c r="E18278" t="s">
        <v>681</v>
      </c>
    </row>
    <row r="18279" spans="1:5" x14ac:dyDescent="0.25">
      <c r="A18279" t="s">
        <v>18492</v>
      </c>
      <c r="B18279" t="s">
        <v>14</v>
      </c>
      <c r="C18279" t="s">
        <v>14</v>
      </c>
      <c r="D18279" t="s">
        <v>35</v>
      </c>
      <c r="E18279" t="s">
        <v>518</v>
      </c>
    </row>
    <row r="18280" spans="1:5" x14ac:dyDescent="0.25">
      <c r="A18280" t="s">
        <v>18493</v>
      </c>
      <c r="B18280" t="s">
        <v>14</v>
      </c>
      <c r="C18280" t="s">
        <v>14</v>
      </c>
      <c r="D18280" t="s">
        <v>69</v>
      </c>
      <c r="E18280" t="s">
        <v>517</v>
      </c>
    </row>
    <row r="18281" spans="1:5" x14ac:dyDescent="0.25">
      <c r="A18281" t="s">
        <v>18494</v>
      </c>
      <c r="B18281" t="s">
        <v>14</v>
      </c>
      <c r="C18281" t="s">
        <v>14</v>
      </c>
      <c r="D18281" t="s">
        <v>69</v>
      </c>
      <c r="E18281" t="s">
        <v>517</v>
      </c>
    </row>
    <row r="18282" spans="1:5" x14ac:dyDescent="0.25">
      <c r="A18282" t="s">
        <v>18495</v>
      </c>
      <c r="B18282" t="s">
        <v>14</v>
      </c>
      <c r="C18282" t="s">
        <v>14</v>
      </c>
      <c r="D18282" t="s">
        <v>69</v>
      </c>
      <c r="E18282" t="s">
        <v>517</v>
      </c>
    </row>
    <row r="18283" spans="1:5" x14ac:dyDescent="0.25">
      <c r="A18283" t="s">
        <v>18496</v>
      </c>
      <c r="B18283" t="s">
        <v>14</v>
      </c>
      <c r="C18283" t="s">
        <v>14</v>
      </c>
      <c r="D18283" t="s">
        <v>69</v>
      </c>
      <c r="E18283" t="s">
        <v>637</v>
      </c>
    </row>
    <row r="18284" spans="1:5" x14ac:dyDescent="0.25">
      <c r="A18284" t="s">
        <v>18497</v>
      </c>
      <c r="B18284" t="s">
        <v>14</v>
      </c>
      <c r="C18284" t="s">
        <v>14</v>
      </c>
      <c r="D18284" t="s">
        <v>69</v>
      </c>
      <c r="E18284" t="s">
        <v>517</v>
      </c>
    </row>
    <row r="18285" spans="1:5" x14ac:dyDescent="0.25">
      <c r="A18285" t="s">
        <v>18498</v>
      </c>
      <c r="B18285" t="s">
        <v>14</v>
      </c>
      <c r="C18285" t="s">
        <v>14</v>
      </c>
      <c r="D18285" t="s">
        <v>69</v>
      </c>
      <c r="E18285" t="s">
        <v>517</v>
      </c>
    </row>
    <row r="18286" spans="1:5" x14ac:dyDescent="0.25">
      <c r="A18286" t="s">
        <v>18500</v>
      </c>
      <c r="B18286" t="s">
        <v>14</v>
      </c>
      <c r="C18286" t="s">
        <v>14</v>
      </c>
      <c r="D18286" t="s">
        <v>69</v>
      </c>
      <c r="E18286" t="s">
        <v>517</v>
      </c>
    </row>
    <row r="18287" spans="1:5" x14ac:dyDescent="0.25">
      <c r="A18287" t="s">
        <v>18499</v>
      </c>
      <c r="B18287" t="s">
        <v>14</v>
      </c>
      <c r="C18287" t="s">
        <v>14</v>
      </c>
      <c r="D18287" t="s">
        <v>69</v>
      </c>
      <c r="E18287" t="s">
        <v>517</v>
      </c>
    </row>
    <row r="18288" spans="1:5" x14ac:dyDescent="0.25">
      <c r="A18288" t="s">
        <v>18501</v>
      </c>
      <c r="B18288" t="s">
        <v>14</v>
      </c>
      <c r="C18288" t="s">
        <v>14</v>
      </c>
      <c r="D18288" t="s">
        <v>34</v>
      </c>
      <c r="E18288" t="s">
        <v>520</v>
      </c>
    </row>
    <row r="18289" spans="1:5" x14ac:dyDescent="0.25">
      <c r="A18289" t="s">
        <v>18502</v>
      </c>
      <c r="B18289" t="s">
        <v>14</v>
      </c>
      <c r="C18289" t="s">
        <v>14</v>
      </c>
      <c r="D18289" t="s">
        <v>69</v>
      </c>
      <c r="E18289" t="s">
        <v>757</v>
      </c>
    </row>
    <row r="18290" spans="1:5" x14ac:dyDescent="0.25">
      <c r="A18290" t="s">
        <v>1136</v>
      </c>
      <c r="B18290" t="s">
        <v>20</v>
      </c>
      <c r="C18290" t="s">
        <v>19</v>
      </c>
      <c r="D18290" t="s">
        <v>33</v>
      </c>
      <c r="E18290" t="s">
        <v>533</v>
      </c>
    </row>
    <row r="18291" spans="1:5" x14ac:dyDescent="0.25">
      <c r="A18291" t="s">
        <v>20260</v>
      </c>
      <c r="B18291" t="s">
        <v>20</v>
      </c>
      <c r="C18291" t="s">
        <v>19</v>
      </c>
      <c r="D18291" t="s">
        <v>33</v>
      </c>
      <c r="E18291" t="s">
        <v>533</v>
      </c>
    </row>
    <row r="18292" spans="1:5" x14ac:dyDescent="0.25">
      <c r="A18292" t="s">
        <v>27111</v>
      </c>
      <c r="B18292" t="s">
        <v>20</v>
      </c>
      <c r="C18292" t="s">
        <v>19</v>
      </c>
      <c r="D18292" t="s">
        <v>33</v>
      </c>
      <c r="E18292" t="s">
        <v>533</v>
      </c>
    </row>
    <row r="18293" spans="1:5" x14ac:dyDescent="0.25">
      <c r="A18293" t="s">
        <v>20407</v>
      </c>
      <c r="B18293" t="s">
        <v>20</v>
      </c>
      <c r="C18293" t="s">
        <v>19</v>
      </c>
      <c r="D18293" t="s">
        <v>33</v>
      </c>
      <c r="E18293" t="s">
        <v>533</v>
      </c>
    </row>
    <row r="18294" spans="1:5" x14ac:dyDescent="0.25">
      <c r="A18294" t="s">
        <v>18507</v>
      </c>
      <c r="B18294" t="s">
        <v>20</v>
      </c>
      <c r="C18294" t="s">
        <v>21</v>
      </c>
      <c r="D18294" t="s">
        <v>33</v>
      </c>
      <c r="E18294" t="s">
        <v>581</v>
      </c>
    </row>
    <row r="18295" spans="1:5" x14ac:dyDescent="0.25">
      <c r="A18295" t="s">
        <v>9307</v>
      </c>
      <c r="B18295" t="s">
        <v>20</v>
      </c>
      <c r="C18295" t="s">
        <v>19</v>
      </c>
      <c r="D18295" t="s">
        <v>33</v>
      </c>
      <c r="E18295" t="s">
        <v>533</v>
      </c>
    </row>
    <row r="18296" spans="1:5" x14ac:dyDescent="0.25">
      <c r="A18296" t="s">
        <v>4750</v>
      </c>
      <c r="B18296" t="s">
        <v>20</v>
      </c>
      <c r="C18296" t="s">
        <v>19</v>
      </c>
      <c r="D18296" t="s">
        <v>33</v>
      </c>
      <c r="E18296" t="s">
        <v>533</v>
      </c>
    </row>
    <row r="18297" spans="1:5" x14ac:dyDescent="0.25">
      <c r="A18297" t="s">
        <v>18510</v>
      </c>
      <c r="B18297" t="s">
        <v>20</v>
      </c>
      <c r="C18297" t="s">
        <v>19</v>
      </c>
      <c r="D18297" t="s">
        <v>33</v>
      </c>
      <c r="E18297" t="s">
        <v>538</v>
      </c>
    </row>
    <row r="18298" spans="1:5" x14ac:dyDescent="0.25">
      <c r="A18298" t="s">
        <v>29291</v>
      </c>
      <c r="B18298" t="s">
        <v>20</v>
      </c>
      <c r="C18298" t="s">
        <v>19</v>
      </c>
      <c r="D18298" t="s">
        <v>33</v>
      </c>
      <c r="E18298" t="s">
        <v>533</v>
      </c>
    </row>
    <row r="18299" spans="1:5" x14ac:dyDescent="0.25">
      <c r="A18299" t="s">
        <v>25261</v>
      </c>
      <c r="B18299" t="s">
        <v>20</v>
      </c>
      <c r="C18299" t="s">
        <v>19</v>
      </c>
      <c r="D18299" t="s">
        <v>33</v>
      </c>
      <c r="E18299" t="s">
        <v>533</v>
      </c>
    </row>
    <row r="18300" spans="1:5" x14ac:dyDescent="0.25">
      <c r="A18300" t="s">
        <v>18513</v>
      </c>
      <c r="B18300" t="s">
        <v>20</v>
      </c>
      <c r="C18300" t="s">
        <v>19</v>
      </c>
      <c r="D18300" t="s">
        <v>33</v>
      </c>
      <c r="E18300" t="s">
        <v>523</v>
      </c>
    </row>
    <row r="18301" spans="1:5" x14ac:dyDescent="0.25">
      <c r="A18301" t="s">
        <v>18514</v>
      </c>
      <c r="B18301" t="s">
        <v>20</v>
      </c>
      <c r="C18301" t="s">
        <v>19</v>
      </c>
      <c r="D18301" t="s">
        <v>33</v>
      </c>
      <c r="E18301" t="s">
        <v>523</v>
      </c>
    </row>
    <row r="18302" spans="1:5" x14ac:dyDescent="0.25">
      <c r="A18302" t="s">
        <v>18515</v>
      </c>
      <c r="B18302" t="s">
        <v>20</v>
      </c>
      <c r="C18302" t="s">
        <v>19</v>
      </c>
      <c r="D18302" t="s">
        <v>33</v>
      </c>
      <c r="E18302" t="s">
        <v>523</v>
      </c>
    </row>
    <row r="18303" spans="1:5" x14ac:dyDescent="0.25">
      <c r="A18303" t="s">
        <v>18516</v>
      </c>
      <c r="B18303" t="s">
        <v>20</v>
      </c>
      <c r="C18303" t="s">
        <v>19</v>
      </c>
      <c r="D18303" t="s">
        <v>33</v>
      </c>
      <c r="E18303" t="s">
        <v>523</v>
      </c>
    </row>
    <row r="18304" spans="1:5" x14ac:dyDescent="0.25">
      <c r="A18304" t="s">
        <v>18517</v>
      </c>
      <c r="B18304" t="s">
        <v>20</v>
      </c>
      <c r="C18304" t="s">
        <v>19</v>
      </c>
      <c r="D18304" t="s">
        <v>33</v>
      </c>
      <c r="E18304" t="s">
        <v>523</v>
      </c>
    </row>
    <row r="18305" spans="1:5" x14ac:dyDescent="0.25">
      <c r="A18305" t="s">
        <v>18518</v>
      </c>
      <c r="B18305" t="s">
        <v>20</v>
      </c>
      <c r="C18305" t="s">
        <v>19</v>
      </c>
      <c r="D18305" t="s">
        <v>33</v>
      </c>
      <c r="E18305" t="s">
        <v>523</v>
      </c>
    </row>
    <row r="18306" spans="1:5" x14ac:dyDescent="0.25">
      <c r="A18306" t="s">
        <v>14455</v>
      </c>
      <c r="B18306" t="s">
        <v>20</v>
      </c>
      <c r="C18306" t="s">
        <v>19</v>
      </c>
      <c r="D18306" t="s">
        <v>33</v>
      </c>
      <c r="E18306" t="s">
        <v>533</v>
      </c>
    </row>
    <row r="18307" spans="1:5" x14ac:dyDescent="0.25">
      <c r="A18307" t="s">
        <v>19927</v>
      </c>
      <c r="B18307" t="s">
        <v>20</v>
      </c>
      <c r="C18307" t="s">
        <v>19</v>
      </c>
      <c r="D18307" t="s">
        <v>33</v>
      </c>
      <c r="E18307" t="s">
        <v>533</v>
      </c>
    </row>
    <row r="18308" spans="1:5" x14ac:dyDescent="0.25">
      <c r="A18308" t="s">
        <v>28808</v>
      </c>
      <c r="B18308" t="s">
        <v>20</v>
      </c>
      <c r="C18308" t="s">
        <v>19</v>
      </c>
      <c r="D18308" t="s">
        <v>33</v>
      </c>
      <c r="E18308" t="s">
        <v>533</v>
      </c>
    </row>
    <row r="18309" spans="1:5" x14ac:dyDescent="0.25">
      <c r="A18309" t="s">
        <v>18522</v>
      </c>
      <c r="B18309" t="s">
        <v>16</v>
      </c>
      <c r="C18309" t="s">
        <v>17</v>
      </c>
      <c r="D18309" t="s">
        <v>33</v>
      </c>
      <c r="E18309" t="s">
        <v>653</v>
      </c>
    </row>
    <row r="18310" spans="1:5" x14ac:dyDescent="0.25">
      <c r="A18310" t="s">
        <v>18523</v>
      </c>
      <c r="B18310" t="s">
        <v>16</v>
      </c>
      <c r="C18310" t="s">
        <v>17</v>
      </c>
      <c r="D18310" t="s">
        <v>33</v>
      </c>
      <c r="E18310" t="s">
        <v>652</v>
      </c>
    </row>
    <row r="18311" spans="1:5" x14ac:dyDescent="0.25">
      <c r="A18311" t="s">
        <v>18524</v>
      </c>
      <c r="B18311" t="s">
        <v>16</v>
      </c>
      <c r="C18311" t="s">
        <v>17</v>
      </c>
      <c r="D18311" t="s">
        <v>33</v>
      </c>
      <c r="E18311" t="s">
        <v>652</v>
      </c>
    </row>
    <row r="18312" spans="1:5" x14ac:dyDescent="0.25">
      <c r="A18312" t="s">
        <v>14454</v>
      </c>
      <c r="B18312" t="s">
        <v>20</v>
      </c>
      <c r="C18312" t="s">
        <v>19</v>
      </c>
      <c r="D18312" t="s">
        <v>33</v>
      </c>
      <c r="E18312" t="s">
        <v>533</v>
      </c>
    </row>
    <row r="18313" spans="1:5" x14ac:dyDescent="0.25">
      <c r="A18313" t="s">
        <v>18526</v>
      </c>
      <c r="B18313" t="s">
        <v>20</v>
      </c>
      <c r="C18313" t="s">
        <v>21</v>
      </c>
      <c r="D18313" t="s">
        <v>33</v>
      </c>
      <c r="E18313" t="s">
        <v>559</v>
      </c>
    </row>
    <row r="18314" spans="1:5" x14ac:dyDescent="0.25">
      <c r="A18314" t="s">
        <v>18527</v>
      </c>
      <c r="B18314" t="s">
        <v>16</v>
      </c>
      <c r="C18314" t="s">
        <v>15</v>
      </c>
      <c r="D18314" t="s">
        <v>33</v>
      </c>
      <c r="E18314" t="s">
        <v>874</v>
      </c>
    </row>
    <row r="18315" spans="1:5" x14ac:dyDescent="0.25">
      <c r="A18315" t="s">
        <v>18529</v>
      </c>
      <c r="B18315" t="s">
        <v>20</v>
      </c>
      <c r="C18315" t="s">
        <v>19</v>
      </c>
      <c r="D18315" t="s">
        <v>33</v>
      </c>
      <c r="E18315" t="s">
        <v>523</v>
      </c>
    </row>
    <row r="18316" spans="1:5" x14ac:dyDescent="0.25">
      <c r="A18316" t="s">
        <v>18528</v>
      </c>
      <c r="B18316" t="s">
        <v>20</v>
      </c>
      <c r="C18316" t="s">
        <v>19</v>
      </c>
      <c r="D18316" t="s">
        <v>33</v>
      </c>
      <c r="E18316" t="s">
        <v>809</v>
      </c>
    </row>
    <row r="18317" spans="1:5" x14ac:dyDescent="0.25">
      <c r="A18317" t="s">
        <v>18531</v>
      </c>
      <c r="B18317" t="s">
        <v>20</v>
      </c>
      <c r="C18317" t="s">
        <v>19</v>
      </c>
      <c r="D18317" t="s">
        <v>33</v>
      </c>
      <c r="E18317" t="s">
        <v>523</v>
      </c>
    </row>
    <row r="18318" spans="1:5" x14ac:dyDescent="0.25">
      <c r="A18318" t="s">
        <v>18530</v>
      </c>
      <c r="B18318" t="s">
        <v>20</v>
      </c>
      <c r="C18318" t="s">
        <v>19</v>
      </c>
      <c r="D18318" t="s">
        <v>33</v>
      </c>
      <c r="E18318" t="s">
        <v>809</v>
      </c>
    </row>
    <row r="18319" spans="1:5" x14ac:dyDescent="0.25">
      <c r="A18319" t="s">
        <v>18533</v>
      </c>
      <c r="B18319" t="s">
        <v>20</v>
      </c>
      <c r="C18319" t="s">
        <v>19</v>
      </c>
      <c r="D18319" t="s">
        <v>33</v>
      </c>
      <c r="E18319" t="s">
        <v>523</v>
      </c>
    </row>
    <row r="18320" spans="1:5" x14ac:dyDescent="0.25">
      <c r="A18320" t="s">
        <v>18532</v>
      </c>
      <c r="B18320" t="s">
        <v>20</v>
      </c>
      <c r="C18320" t="s">
        <v>19</v>
      </c>
      <c r="D18320" t="s">
        <v>33</v>
      </c>
      <c r="E18320" t="s">
        <v>809</v>
      </c>
    </row>
    <row r="18321" spans="1:5" x14ac:dyDescent="0.25">
      <c r="A18321" t="s">
        <v>18535</v>
      </c>
      <c r="B18321" t="s">
        <v>20</v>
      </c>
      <c r="C18321" t="s">
        <v>19</v>
      </c>
      <c r="D18321" t="s">
        <v>33</v>
      </c>
      <c r="E18321" t="s">
        <v>523</v>
      </c>
    </row>
    <row r="18322" spans="1:5" x14ac:dyDescent="0.25">
      <c r="A18322" t="s">
        <v>18534</v>
      </c>
      <c r="B18322" t="s">
        <v>20</v>
      </c>
      <c r="C18322" t="s">
        <v>19</v>
      </c>
      <c r="D18322" t="s">
        <v>33</v>
      </c>
      <c r="E18322" t="s">
        <v>809</v>
      </c>
    </row>
    <row r="18323" spans="1:5" x14ac:dyDescent="0.25">
      <c r="A18323" t="s">
        <v>18536</v>
      </c>
      <c r="B18323" t="s">
        <v>20</v>
      </c>
      <c r="C18323" t="s">
        <v>19</v>
      </c>
      <c r="D18323" t="s">
        <v>33</v>
      </c>
      <c r="E18323" t="s">
        <v>556</v>
      </c>
    </row>
    <row r="18324" spans="1:5" x14ac:dyDescent="0.25">
      <c r="A18324" t="s">
        <v>18538</v>
      </c>
      <c r="B18324" t="s">
        <v>20</v>
      </c>
      <c r="C18324" t="s">
        <v>19</v>
      </c>
      <c r="D18324" t="s">
        <v>33</v>
      </c>
      <c r="E18324" t="s">
        <v>809</v>
      </c>
    </row>
    <row r="18325" spans="1:5" x14ac:dyDescent="0.25">
      <c r="A18325" t="s">
        <v>18537</v>
      </c>
      <c r="B18325" t="s">
        <v>20</v>
      </c>
      <c r="C18325" t="s">
        <v>19</v>
      </c>
      <c r="D18325" t="s">
        <v>33</v>
      </c>
      <c r="E18325" t="s">
        <v>523</v>
      </c>
    </row>
    <row r="18326" spans="1:5" x14ac:dyDescent="0.25">
      <c r="A18326" t="s">
        <v>18541</v>
      </c>
      <c r="B18326" t="s">
        <v>20</v>
      </c>
      <c r="C18326" t="s">
        <v>19</v>
      </c>
      <c r="D18326" t="s">
        <v>33</v>
      </c>
      <c r="E18326" t="s">
        <v>556</v>
      </c>
    </row>
    <row r="18327" spans="1:5" x14ac:dyDescent="0.25">
      <c r="A18327" t="s">
        <v>18539</v>
      </c>
      <c r="B18327" t="s">
        <v>20</v>
      </c>
      <c r="C18327" t="s">
        <v>19</v>
      </c>
      <c r="D18327" t="s">
        <v>33</v>
      </c>
      <c r="E18327" t="s">
        <v>809</v>
      </c>
    </row>
    <row r="18328" spans="1:5" x14ac:dyDescent="0.25">
      <c r="A18328" t="s">
        <v>18540</v>
      </c>
      <c r="B18328" t="s">
        <v>20</v>
      </c>
      <c r="C18328" t="s">
        <v>19</v>
      </c>
      <c r="D18328" t="s">
        <v>33</v>
      </c>
      <c r="E18328" t="s">
        <v>523</v>
      </c>
    </row>
    <row r="18329" spans="1:5" x14ac:dyDescent="0.25">
      <c r="A18329" t="s">
        <v>8075</v>
      </c>
      <c r="B18329" t="s">
        <v>20</v>
      </c>
      <c r="C18329" t="s">
        <v>19</v>
      </c>
      <c r="D18329" t="s">
        <v>33</v>
      </c>
      <c r="E18329" t="s">
        <v>533</v>
      </c>
    </row>
    <row r="18330" spans="1:5" x14ac:dyDescent="0.25">
      <c r="A18330" t="s">
        <v>10279</v>
      </c>
      <c r="B18330" t="s">
        <v>20</v>
      </c>
      <c r="C18330" t="s">
        <v>19</v>
      </c>
      <c r="D18330" t="s">
        <v>33</v>
      </c>
      <c r="E18330" t="s">
        <v>533</v>
      </c>
    </row>
    <row r="18331" spans="1:5" x14ac:dyDescent="0.25">
      <c r="A18331" t="s">
        <v>16073</v>
      </c>
      <c r="B18331" t="s">
        <v>20</v>
      </c>
      <c r="C18331" t="s">
        <v>19</v>
      </c>
      <c r="D18331" t="s">
        <v>33</v>
      </c>
      <c r="E18331" t="s">
        <v>533</v>
      </c>
    </row>
    <row r="18332" spans="1:5" x14ac:dyDescent="0.25">
      <c r="A18332" t="s">
        <v>24781</v>
      </c>
      <c r="B18332" t="s">
        <v>20</v>
      </c>
      <c r="C18332" t="s">
        <v>19</v>
      </c>
      <c r="D18332" t="s">
        <v>33</v>
      </c>
      <c r="E18332" t="s">
        <v>533</v>
      </c>
    </row>
    <row r="18333" spans="1:5" x14ac:dyDescent="0.25">
      <c r="A18333" t="s">
        <v>24881</v>
      </c>
      <c r="B18333" t="s">
        <v>20</v>
      </c>
      <c r="C18333" t="s">
        <v>19</v>
      </c>
      <c r="D18333" t="s">
        <v>33</v>
      </c>
      <c r="E18333" t="s">
        <v>533</v>
      </c>
    </row>
    <row r="18334" spans="1:5" x14ac:dyDescent="0.25">
      <c r="A18334" t="s">
        <v>8078</v>
      </c>
      <c r="B18334" t="s">
        <v>20</v>
      </c>
      <c r="C18334" t="s">
        <v>19</v>
      </c>
      <c r="D18334" t="s">
        <v>33</v>
      </c>
      <c r="E18334" t="s">
        <v>533</v>
      </c>
    </row>
    <row r="18335" spans="1:5" x14ac:dyDescent="0.25">
      <c r="A18335" t="s">
        <v>14453</v>
      </c>
      <c r="B18335" t="s">
        <v>20</v>
      </c>
      <c r="C18335" t="s">
        <v>19</v>
      </c>
      <c r="D18335" t="s">
        <v>33</v>
      </c>
      <c r="E18335" t="s">
        <v>533</v>
      </c>
    </row>
    <row r="18336" spans="1:5" x14ac:dyDescent="0.25">
      <c r="A18336" t="s">
        <v>8080</v>
      </c>
      <c r="B18336" t="s">
        <v>20</v>
      </c>
      <c r="C18336" t="s">
        <v>19</v>
      </c>
      <c r="D18336" t="s">
        <v>33</v>
      </c>
      <c r="E18336" t="s">
        <v>533</v>
      </c>
    </row>
    <row r="18337" spans="1:5" x14ac:dyDescent="0.25">
      <c r="A18337" t="s">
        <v>26872</v>
      </c>
      <c r="B18337" t="s">
        <v>20</v>
      </c>
      <c r="C18337" t="s">
        <v>19</v>
      </c>
      <c r="D18337" t="s">
        <v>33</v>
      </c>
      <c r="E18337" t="s">
        <v>533</v>
      </c>
    </row>
    <row r="18338" spans="1:5" x14ac:dyDescent="0.25">
      <c r="A18338" t="s">
        <v>24992</v>
      </c>
      <c r="B18338" t="s">
        <v>20</v>
      </c>
      <c r="C18338" t="s">
        <v>19</v>
      </c>
      <c r="D18338" t="s">
        <v>33</v>
      </c>
      <c r="E18338" t="s">
        <v>553</v>
      </c>
    </row>
    <row r="18339" spans="1:5" x14ac:dyDescent="0.25">
      <c r="A18339" t="s">
        <v>24997</v>
      </c>
      <c r="B18339" t="s">
        <v>20</v>
      </c>
      <c r="C18339" t="s">
        <v>19</v>
      </c>
      <c r="D18339" t="s">
        <v>33</v>
      </c>
      <c r="E18339" t="s">
        <v>553</v>
      </c>
    </row>
    <row r="18340" spans="1:5" x14ac:dyDescent="0.25">
      <c r="A18340" t="s">
        <v>3723</v>
      </c>
      <c r="B18340" t="s">
        <v>20</v>
      </c>
      <c r="C18340" t="s">
        <v>19</v>
      </c>
      <c r="D18340" t="s">
        <v>33</v>
      </c>
      <c r="E18340" t="s">
        <v>533</v>
      </c>
    </row>
    <row r="18341" spans="1:5" x14ac:dyDescent="0.25">
      <c r="A18341" t="s">
        <v>22958</v>
      </c>
      <c r="B18341" t="s">
        <v>20</v>
      </c>
      <c r="C18341" t="s">
        <v>19</v>
      </c>
      <c r="D18341" t="s">
        <v>33</v>
      </c>
      <c r="E18341" t="s">
        <v>533</v>
      </c>
    </row>
    <row r="18342" spans="1:5" x14ac:dyDescent="0.25">
      <c r="A18342" t="s">
        <v>22219</v>
      </c>
      <c r="B18342" t="s">
        <v>20</v>
      </c>
      <c r="C18342" t="s">
        <v>19</v>
      </c>
      <c r="D18342" t="s">
        <v>33</v>
      </c>
      <c r="E18342" t="s">
        <v>533</v>
      </c>
    </row>
    <row r="18343" spans="1:5" x14ac:dyDescent="0.25">
      <c r="A18343" t="s">
        <v>20658</v>
      </c>
      <c r="B18343" t="s">
        <v>20</v>
      </c>
      <c r="C18343" t="s">
        <v>19</v>
      </c>
      <c r="D18343" t="s">
        <v>33</v>
      </c>
      <c r="E18343" t="s">
        <v>533</v>
      </c>
    </row>
    <row r="18344" spans="1:5" x14ac:dyDescent="0.25">
      <c r="A18344" t="s">
        <v>27352</v>
      </c>
      <c r="B18344" t="s">
        <v>20</v>
      </c>
      <c r="C18344" t="s">
        <v>19</v>
      </c>
      <c r="D18344" t="s">
        <v>33</v>
      </c>
      <c r="E18344" t="s">
        <v>533</v>
      </c>
    </row>
    <row r="18345" spans="1:5" x14ac:dyDescent="0.25">
      <c r="A18345" t="s">
        <v>22115</v>
      </c>
      <c r="B18345" t="s">
        <v>20</v>
      </c>
      <c r="C18345" t="s">
        <v>19</v>
      </c>
      <c r="D18345" t="s">
        <v>33</v>
      </c>
      <c r="E18345" t="s">
        <v>533</v>
      </c>
    </row>
    <row r="18346" spans="1:5" x14ac:dyDescent="0.25">
      <c r="A18346" t="s">
        <v>18559</v>
      </c>
      <c r="B18346" t="s">
        <v>20</v>
      </c>
      <c r="C18346" t="s">
        <v>24</v>
      </c>
      <c r="D18346" t="s">
        <v>33</v>
      </c>
      <c r="E18346" t="s">
        <v>735</v>
      </c>
    </row>
    <row r="18347" spans="1:5" x14ac:dyDescent="0.25">
      <c r="A18347" t="s">
        <v>24991</v>
      </c>
      <c r="B18347" t="s">
        <v>20</v>
      </c>
      <c r="C18347" t="s">
        <v>19</v>
      </c>
      <c r="D18347" t="s">
        <v>33</v>
      </c>
      <c r="E18347" t="s">
        <v>553</v>
      </c>
    </row>
    <row r="18348" spans="1:5" x14ac:dyDescent="0.25">
      <c r="A18348" t="s">
        <v>18561</v>
      </c>
      <c r="B18348" t="s">
        <v>20</v>
      </c>
      <c r="C18348" t="s">
        <v>19</v>
      </c>
      <c r="D18348" t="s">
        <v>33</v>
      </c>
      <c r="E18348" t="s">
        <v>562</v>
      </c>
    </row>
    <row r="18349" spans="1:5" x14ac:dyDescent="0.25">
      <c r="A18349" t="s">
        <v>24996</v>
      </c>
      <c r="B18349" t="s">
        <v>20</v>
      </c>
      <c r="C18349" t="s">
        <v>19</v>
      </c>
      <c r="D18349" t="s">
        <v>33</v>
      </c>
      <c r="E18349" t="s">
        <v>553</v>
      </c>
    </row>
    <row r="18350" spans="1:5" x14ac:dyDescent="0.25">
      <c r="A18350" t="s">
        <v>27178</v>
      </c>
      <c r="B18350" t="s">
        <v>20</v>
      </c>
      <c r="C18350" t="s">
        <v>19</v>
      </c>
      <c r="D18350" t="s">
        <v>33</v>
      </c>
      <c r="E18350" t="s">
        <v>533</v>
      </c>
    </row>
    <row r="18351" spans="1:5" x14ac:dyDescent="0.25">
      <c r="A18351" t="s">
        <v>24913</v>
      </c>
      <c r="B18351" t="s">
        <v>20</v>
      </c>
      <c r="C18351" t="s">
        <v>19</v>
      </c>
      <c r="D18351" t="s">
        <v>33</v>
      </c>
      <c r="E18351" t="s">
        <v>533</v>
      </c>
    </row>
    <row r="18352" spans="1:5" x14ac:dyDescent="0.25">
      <c r="A18352" t="s">
        <v>13084</v>
      </c>
      <c r="B18352" t="s">
        <v>20</v>
      </c>
      <c r="C18352" t="s">
        <v>22</v>
      </c>
      <c r="D18352" t="s">
        <v>33</v>
      </c>
      <c r="E18352" t="s">
        <v>629</v>
      </c>
    </row>
    <row r="18353" spans="1:5" x14ac:dyDescent="0.25">
      <c r="A18353" t="s">
        <v>26848</v>
      </c>
      <c r="B18353" t="s">
        <v>20</v>
      </c>
      <c r="C18353" t="s">
        <v>19</v>
      </c>
      <c r="D18353" t="s">
        <v>33</v>
      </c>
      <c r="E18353" t="s">
        <v>533</v>
      </c>
    </row>
    <row r="18354" spans="1:5" x14ac:dyDescent="0.25">
      <c r="A18354" t="s">
        <v>23562</v>
      </c>
      <c r="B18354" t="s">
        <v>20</v>
      </c>
      <c r="C18354" t="s">
        <v>19</v>
      </c>
      <c r="D18354" t="s">
        <v>33</v>
      </c>
      <c r="E18354" t="s">
        <v>533</v>
      </c>
    </row>
    <row r="18355" spans="1:5" x14ac:dyDescent="0.25">
      <c r="A18355" t="s">
        <v>18568</v>
      </c>
      <c r="B18355" t="s">
        <v>20</v>
      </c>
      <c r="C18355" t="s">
        <v>19</v>
      </c>
      <c r="D18355" t="s">
        <v>33</v>
      </c>
      <c r="E18355" t="s">
        <v>538</v>
      </c>
    </row>
    <row r="18356" spans="1:5" x14ac:dyDescent="0.25">
      <c r="A18356" t="s">
        <v>7201</v>
      </c>
      <c r="B18356" t="s">
        <v>20</v>
      </c>
      <c r="C18356" t="s">
        <v>19</v>
      </c>
      <c r="D18356" t="s">
        <v>33</v>
      </c>
      <c r="E18356" t="s">
        <v>533</v>
      </c>
    </row>
    <row r="18357" spans="1:5" x14ac:dyDescent="0.25">
      <c r="A18357" t="s">
        <v>18570</v>
      </c>
      <c r="B18357" t="s">
        <v>20</v>
      </c>
      <c r="C18357" t="s">
        <v>19</v>
      </c>
      <c r="D18357" t="s">
        <v>33</v>
      </c>
      <c r="E18357" t="s">
        <v>538</v>
      </c>
    </row>
    <row r="18358" spans="1:5" x14ac:dyDescent="0.25">
      <c r="A18358" t="s">
        <v>18571</v>
      </c>
      <c r="B18358" t="s">
        <v>20</v>
      </c>
      <c r="C18358" t="s">
        <v>19</v>
      </c>
      <c r="D18358" t="s">
        <v>33</v>
      </c>
      <c r="E18358" t="s">
        <v>704</v>
      </c>
    </row>
    <row r="18359" spans="1:5" x14ac:dyDescent="0.25">
      <c r="A18359" t="s">
        <v>19431</v>
      </c>
      <c r="B18359" t="s">
        <v>20</v>
      </c>
      <c r="C18359" t="s">
        <v>19</v>
      </c>
      <c r="D18359" t="s">
        <v>33</v>
      </c>
      <c r="E18359" t="s">
        <v>533</v>
      </c>
    </row>
    <row r="18360" spans="1:5" x14ac:dyDescent="0.25">
      <c r="A18360" t="s">
        <v>26846</v>
      </c>
      <c r="B18360" t="s">
        <v>20</v>
      </c>
      <c r="C18360" t="s">
        <v>19</v>
      </c>
      <c r="D18360" t="s">
        <v>33</v>
      </c>
      <c r="E18360" t="s">
        <v>533</v>
      </c>
    </row>
    <row r="18361" spans="1:5" x14ac:dyDescent="0.25">
      <c r="A18361" t="s">
        <v>21072</v>
      </c>
      <c r="B18361" t="s">
        <v>20</v>
      </c>
      <c r="C18361" t="s">
        <v>19</v>
      </c>
      <c r="D18361" t="s">
        <v>69</v>
      </c>
      <c r="E18361" t="s">
        <v>533</v>
      </c>
    </row>
    <row r="18362" spans="1:5" x14ac:dyDescent="0.25">
      <c r="A18362" t="s">
        <v>29448</v>
      </c>
      <c r="B18362" t="s">
        <v>20</v>
      </c>
      <c r="C18362" t="s">
        <v>19</v>
      </c>
      <c r="D18362" t="s">
        <v>69</v>
      </c>
      <c r="E18362" t="s">
        <v>533</v>
      </c>
    </row>
    <row r="18363" spans="1:5" x14ac:dyDescent="0.25">
      <c r="A18363" t="s">
        <v>12047</v>
      </c>
      <c r="B18363" t="s">
        <v>20</v>
      </c>
      <c r="C18363" t="s">
        <v>19</v>
      </c>
      <c r="D18363" t="s">
        <v>33</v>
      </c>
      <c r="E18363" t="s">
        <v>533</v>
      </c>
    </row>
    <row r="18364" spans="1:5" x14ac:dyDescent="0.25">
      <c r="A18364" t="s">
        <v>13052</v>
      </c>
      <c r="B18364" t="s">
        <v>20</v>
      </c>
      <c r="C18364" t="s">
        <v>19</v>
      </c>
      <c r="D18364" t="s">
        <v>33</v>
      </c>
      <c r="E18364" t="s">
        <v>533</v>
      </c>
    </row>
    <row r="18365" spans="1:5" x14ac:dyDescent="0.25">
      <c r="A18365" t="s">
        <v>27797</v>
      </c>
      <c r="B18365" t="s">
        <v>20</v>
      </c>
      <c r="C18365" t="s">
        <v>19</v>
      </c>
      <c r="D18365" t="s">
        <v>33</v>
      </c>
      <c r="E18365" t="s">
        <v>533</v>
      </c>
    </row>
    <row r="18366" spans="1:5" x14ac:dyDescent="0.25">
      <c r="A18366" t="s">
        <v>18578</v>
      </c>
      <c r="B18366" t="s">
        <v>20</v>
      </c>
      <c r="C18366" t="s">
        <v>19</v>
      </c>
      <c r="D18366" t="s">
        <v>33</v>
      </c>
      <c r="E18366" t="s">
        <v>538</v>
      </c>
    </row>
    <row r="18367" spans="1:5" x14ac:dyDescent="0.25">
      <c r="A18367" t="s">
        <v>18580</v>
      </c>
      <c r="B18367" t="s">
        <v>20</v>
      </c>
      <c r="C18367" t="s">
        <v>22</v>
      </c>
      <c r="D18367" t="s">
        <v>33</v>
      </c>
      <c r="E18367" t="s">
        <v>948</v>
      </c>
    </row>
    <row r="18368" spans="1:5" x14ac:dyDescent="0.25">
      <c r="A18368" t="s">
        <v>18581</v>
      </c>
      <c r="B18368" t="s">
        <v>20</v>
      </c>
      <c r="C18368" t="s">
        <v>19</v>
      </c>
      <c r="D18368" t="s">
        <v>33</v>
      </c>
      <c r="E18368" t="s">
        <v>971</v>
      </c>
    </row>
    <row r="18369" spans="1:5" x14ac:dyDescent="0.25">
      <c r="A18369" t="s">
        <v>18582</v>
      </c>
      <c r="B18369" t="s">
        <v>20</v>
      </c>
      <c r="C18369" t="s">
        <v>19</v>
      </c>
      <c r="D18369" t="s">
        <v>33</v>
      </c>
      <c r="E18369" t="s">
        <v>958</v>
      </c>
    </row>
    <row r="18370" spans="1:5" x14ac:dyDescent="0.25">
      <c r="A18370" t="s">
        <v>18586</v>
      </c>
      <c r="B18370" t="s">
        <v>20</v>
      </c>
      <c r="C18370" t="s">
        <v>19</v>
      </c>
      <c r="D18370" t="s">
        <v>33</v>
      </c>
      <c r="E18370" t="s">
        <v>538</v>
      </c>
    </row>
    <row r="18371" spans="1:5" x14ac:dyDescent="0.25">
      <c r="A18371" t="s">
        <v>18584</v>
      </c>
      <c r="B18371" t="s">
        <v>20</v>
      </c>
      <c r="C18371" t="s">
        <v>19</v>
      </c>
      <c r="D18371" t="s">
        <v>33</v>
      </c>
      <c r="E18371" t="s">
        <v>611</v>
      </c>
    </row>
    <row r="18372" spans="1:5" x14ac:dyDescent="0.25">
      <c r="A18372" t="s">
        <v>18585</v>
      </c>
      <c r="B18372" t="s">
        <v>20</v>
      </c>
      <c r="C18372" t="s">
        <v>19</v>
      </c>
      <c r="D18372" t="s">
        <v>33</v>
      </c>
      <c r="E18372" t="s">
        <v>530</v>
      </c>
    </row>
    <row r="18373" spans="1:5" x14ac:dyDescent="0.25">
      <c r="A18373" t="s">
        <v>19524</v>
      </c>
      <c r="B18373" t="s">
        <v>20</v>
      </c>
      <c r="C18373" t="s">
        <v>19</v>
      </c>
      <c r="D18373" t="s">
        <v>33</v>
      </c>
      <c r="E18373" t="s">
        <v>533</v>
      </c>
    </row>
    <row r="18374" spans="1:5" x14ac:dyDescent="0.25">
      <c r="A18374" t="s">
        <v>27799</v>
      </c>
      <c r="B18374" t="s">
        <v>20</v>
      </c>
      <c r="C18374" t="s">
        <v>19</v>
      </c>
      <c r="D18374" t="s">
        <v>33</v>
      </c>
      <c r="E18374" t="s">
        <v>533</v>
      </c>
    </row>
    <row r="18375" spans="1:5" x14ac:dyDescent="0.25">
      <c r="A18375" t="s">
        <v>6357</v>
      </c>
      <c r="B18375" t="s">
        <v>20</v>
      </c>
      <c r="C18375" t="s">
        <v>19</v>
      </c>
      <c r="D18375" t="s">
        <v>33</v>
      </c>
      <c r="E18375" t="s">
        <v>533</v>
      </c>
    </row>
    <row r="18376" spans="1:5" x14ac:dyDescent="0.25">
      <c r="A18376" t="s">
        <v>26888</v>
      </c>
      <c r="B18376" t="s">
        <v>20</v>
      </c>
      <c r="C18376" t="s">
        <v>19</v>
      </c>
      <c r="D18376" t="s">
        <v>33</v>
      </c>
      <c r="E18376" t="s">
        <v>533</v>
      </c>
    </row>
    <row r="18377" spans="1:5" x14ac:dyDescent="0.25">
      <c r="A18377" t="s">
        <v>6450</v>
      </c>
      <c r="B18377" t="s">
        <v>20</v>
      </c>
      <c r="C18377" t="s">
        <v>19</v>
      </c>
      <c r="D18377" t="s">
        <v>33</v>
      </c>
      <c r="E18377" t="s">
        <v>533</v>
      </c>
    </row>
    <row r="18378" spans="1:5" x14ac:dyDescent="0.25">
      <c r="A18378" t="s">
        <v>20548</v>
      </c>
      <c r="B18378" t="s">
        <v>16</v>
      </c>
      <c r="C18378" t="s">
        <v>15</v>
      </c>
      <c r="D18378" t="s">
        <v>33</v>
      </c>
      <c r="E18378" t="s">
        <v>628</v>
      </c>
    </row>
    <row r="18379" spans="1:5" x14ac:dyDescent="0.25">
      <c r="A18379" t="s">
        <v>18592</v>
      </c>
      <c r="B18379" t="s">
        <v>20</v>
      </c>
      <c r="C18379" t="s">
        <v>21</v>
      </c>
      <c r="D18379" t="s">
        <v>33</v>
      </c>
      <c r="E18379" t="s">
        <v>581</v>
      </c>
    </row>
    <row r="18380" spans="1:5" x14ac:dyDescent="0.25">
      <c r="A18380" t="s">
        <v>18593</v>
      </c>
      <c r="B18380" t="s">
        <v>16</v>
      </c>
      <c r="C18380" t="s">
        <v>17</v>
      </c>
      <c r="D18380" t="s">
        <v>33</v>
      </c>
      <c r="E18380" t="s">
        <v>653</v>
      </c>
    </row>
    <row r="18381" spans="1:5" x14ac:dyDescent="0.25">
      <c r="A18381" t="s">
        <v>2600</v>
      </c>
      <c r="B18381" t="s">
        <v>20</v>
      </c>
      <c r="C18381" t="s">
        <v>19</v>
      </c>
      <c r="D18381" t="s">
        <v>33</v>
      </c>
      <c r="E18381" t="s">
        <v>533</v>
      </c>
    </row>
    <row r="18382" spans="1:5" x14ac:dyDescent="0.25">
      <c r="A18382" t="s">
        <v>18595</v>
      </c>
      <c r="B18382" t="s">
        <v>20</v>
      </c>
      <c r="C18382" t="s">
        <v>19</v>
      </c>
      <c r="D18382" t="s">
        <v>33</v>
      </c>
      <c r="E18382" t="s">
        <v>538</v>
      </c>
    </row>
    <row r="18383" spans="1:5" x14ac:dyDescent="0.25">
      <c r="A18383" t="s">
        <v>18596</v>
      </c>
      <c r="B18383" t="s">
        <v>20</v>
      </c>
      <c r="C18383" t="s">
        <v>19</v>
      </c>
      <c r="D18383" t="s">
        <v>33</v>
      </c>
      <c r="E18383" t="s">
        <v>530</v>
      </c>
    </row>
    <row r="18384" spans="1:5" x14ac:dyDescent="0.25">
      <c r="A18384" t="s">
        <v>26950</v>
      </c>
      <c r="B18384" t="s">
        <v>20</v>
      </c>
      <c r="C18384" t="s">
        <v>19</v>
      </c>
      <c r="D18384" t="s">
        <v>33</v>
      </c>
      <c r="E18384" t="s">
        <v>533</v>
      </c>
    </row>
    <row r="18385" spans="1:5" x14ac:dyDescent="0.25">
      <c r="A18385" t="s">
        <v>18598</v>
      </c>
      <c r="B18385" t="s">
        <v>20</v>
      </c>
      <c r="C18385" t="s">
        <v>19</v>
      </c>
      <c r="D18385" t="s">
        <v>33</v>
      </c>
      <c r="E18385" t="s">
        <v>538</v>
      </c>
    </row>
    <row r="18386" spans="1:5" x14ac:dyDescent="0.25">
      <c r="A18386" t="s">
        <v>18599</v>
      </c>
      <c r="B18386" t="s">
        <v>20</v>
      </c>
      <c r="C18386" t="s">
        <v>19</v>
      </c>
      <c r="D18386" t="s">
        <v>33</v>
      </c>
      <c r="E18386" t="s">
        <v>530</v>
      </c>
    </row>
    <row r="18387" spans="1:5" x14ac:dyDescent="0.25">
      <c r="A18387" t="s">
        <v>15794</v>
      </c>
      <c r="B18387" t="s">
        <v>20</v>
      </c>
      <c r="C18387" t="s">
        <v>19</v>
      </c>
      <c r="D18387" t="s">
        <v>33</v>
      </c>
      <c r="E18387" t="s">
        <v>533</v>
      </c>
    </row>
    <row r="18388" spans="1:5" x14ac:dyDescent="0.25">
      <c r="A18388" t="s">
        <v>18601</v>
      </c>
      <c r="B18388" t="s">
        <v>20</v>
      </c>
      <c r="C18388" t="s">
        <v>19</v>
      </c>
      <c r="D18388" t="s">
        <v>33</v>
      </c>
      <c r="E18388" t="s">
        <v>538</v>
      </c>
    </row>
    <row r="18389" spans="1:5" x14ac:dyDescent="0.25">
      <c r="A18389" t="s">
        <v>18602</v>
      </c>
      <c r="B18389" t="s">
        <v>20</v>
      </c>
      <c r="C18389" t="s">
        <v>19</v>
      </c>
      <c r="D18389" t="s">
        <v>33</v>
      </c>
      <c r="E18389" t="s">
        <v>530</v>
      </c>
    </row>
    <row r="18390" spans="1:5" x14ac:dyDescent="0.25">
      <c r="A18390" t="s">
        <v>22796</v>
      </c>
      <c r="B18390" t="s">
        <v>20</v>
      </c>
      <c r="C18390" t="s">
        <v>19</v>
      </c>
      <c r="D18390" t="s">
        <v>33</v>
      </c>
      <c r="E18390" t="s">
        <v>533</v>
      </c>
    </row>
    <row r="18391" spans="1:5" x14ac:dyDescent="0.25">
      <c r="A18391" t="s">
        <v>18604</v>
      </c>
      <c r="B18391" t="s">
        <v>16</v>
      </c>
      <c r="C18391" t="s">
        <v>15</v>
      </c>
      <c r="D18391" t="s">
        <v>33</v>
      </c>
      <c r="E18391" t="s">
        <v>659</v>
      </c>
    </row>
    <row r="18392" spans="1:5" x14ac:dyDescent="0.25">
      <c r="A18392" t="s">
        <v>27197</v>
      </c>
      <c r="B18392" t="s">
        <v>20</v>
      </c>
      <c r="C18392" t="s">
        <v>19</v>
      </c>
      <c r="D18392" t="s">
        <v>33</v>
      </c>
      <c r="E18392" t="s">
        <v>533</v>
      </c>
    </row>
    <row r="18393" spans="1:5" x14ac:dyDescent="0.25">
      <c r="A18393" t="s">
        <v>18606</v>
      </c>
      <c r="B18393" t="s">
        <v>20</v>
      </c>
      <c r="C18393" t="s">
        <v>19</v>
      </c>
      <c r="D18393" t="s">
        <v>33</v>
      </c>
      <c r="E18393" t="s">
        <v>530</v>
      </c>
    </row>
    <row r="18394" spans="1:5" x14ac:dyDescent="0.25">
      <c r="A18394" t="s">
        <v>18607</v>
      </c>
      <c r="B18394" t="s">
        <v>20</v>
      </c>
      <c r="C18394" t="s">
        <v>19</v>
      </c>
      <c r="D18394" t="s">
        <v>33</v>
      </c>
      <c r="E18394" t="s">
        <v>903</v>
      </c>
    </row>
    <row r="18395" spans="1:5" x14ac:dyDescent="0.25">
      <c r="A18395" t="s">
        <v>25258</v>
      </c>
      <c r="B18395" t="s">
        <v>20</v>
      </c>
      <c r="C18395" t="s">
        <v>19</v>
      </c>
      <c r="D18395" t="s">
        <v>33</v>
      </c>
      <c r="E18395" t="s">
        <v>533</v>
      </c>
    </row>
    <row r="18396" spans="1:5" x14ac:dyDescent="0.25">
      <c r="A18396" t="s">
        <v>18608</v>
      </c>
      <c r="B18396" t="s">
        <v>20</v>
      </c>
      <c r="C18396" t="s">
        <v>19</v>
      </c>
      <c r="D18396" t="s">
        <v>33</v>
      </c>
      <c r="E18396" t="s">
        <v>538</v>
      </c>
    </row>
    <row r="18397" spans="1:5" x14ac:dyDescent="0.25">
      <c r="A18397" t="s">
        <v>18611</v>
      </c>
      <c r="B18397" t="s">
        <v>20</v>
      </c>
      <c r="C18397" t="s">
        <v>19</v>
      </c>
      <c r="D18397" t="s">
        <v>33</v>
      </c>
      <c r="E18397" t="s">
        <v>538</v>
      </c>
    </row>
    <row r="18398" spans="1:5" x14ac:dyDescent="0.25">
      <c r="A18398" t="s">
        <v>25257</v>
      </c>
      <c r="B18398" t="s">
        <v>20</v>
      </c>
      <c r="C18398" t="s">
        <v>19</v>
      </c>
      <c r="D18398" t="s">
        <v>33</v>
      </c>
      <c r="E18398" t="s">
        <v>533</v>
      </c>
    </row>
    <row r="18399" spans="1:5" x14ac:dyDescent="0.25">
      <c r="A18399" t="s">
        <v>25254</v>
      </c>
      <c r="B18399" t="s">
        <v>20</v>
      </c>
      <c r="C18399" t="s">
        <v>19</v>
      </c>
      <c r="D18399" t="s">
        <v>33</v>
      </c>
      <c r="E18399" t="s">
        <v>533</v>
      </c>
    </row>
    <row r="18400" spans="1:5" x14ac:dyDescent="0.25">
      <c r="A18400" t="s">
        <v>9466</v>
      </c>
      <c r="B18400" t="s">
        <v>20</v>
      </c>
      <c r="C18400" t="s">
        <v>19</v>
      </c>
      <c r="D18400" t="s">
        <v>33</v>
      </c>
      <c r="E18400" t="s">
        <v>533</v>
      </c>
    </row>
    <row r="18401" spans="1:5" x14ac:dyDescent="0.25">
      <c r="A18401" t="s">
        <v>18614</v>
      </c>
      <c r="B18401" t="s">
        <v>20</v>
      </c>
      <c r="C18401" t="s">
        <v>19</v>
      </c>
      <c r="D18401" t="s">
        <v>33</v>
      </c>
      <c r="E18401" t="s">
        <v>530</v>
      </c>
    </row>
    <row r="18402" spans="1:5" x14ac:dyDescent="0.25">
      <c r="A18402" t="s">
        <v>7986</v>
      </c>
      <c r="B18402" t="s">
        <v>20</v>
      </c>
      <c r="C18402" t="s">
        <v>19</v>
      </c>
      <c r="D18402" t="s">
        <v>33</v>
      </c>
      <c r="E18402" t="s">
        <v>533</v>
      </c>
    </row>
    <row r="18403" spans="1:5" x14ac:dyDescent="0.25">
      <c r="A18403" t="s">
        <v>20676</v>
      </c>
      <c r="B18403" t="s">
        <v>20</v>
      </c>
      <c r="C18403" t="s">
        <v>19</v>
      </c>
      <c r="D18403" t="s">
        <v>33</v>
      </c>
      <c r="E18403" t="s">
        <v>533</v>
      </c>
    </row>
    <row r="18404" spans="1:5" x14ac:dyDescent="0.25">
      <c r="A18404" t="s">
        <v>4788</v>
      </c>
      <c r="B18404" t="s">
        <v>20</v>
      </c>
      <c r="C18404" t="s">
        <v>19</v>
      </c>
      <c r="D18404" t="s">
        <v>65</v>
      </c>
      <c r="E18404" t="s">
        <v>533</v>
      </c>
    </row>
    <row r="18405" spans="1:5" x14ac:dyDescent="0.25">
      <c r="A18405" t="s">
        <v>17749</v>
      </c>
      <c r="B18405" t="s">
        <v>20</v>
      </c>
      <c r="C18405" t="s">
        <v>19</v>
      </c>
      <c r="D18405" t="s">
        <v>65</v>
      </c>
      <c r="E18405" t="s">
        <v>533</v>
      </c>
    </row>
    <row r="18406" spans="1:5" x14ac:dyDescent="0.25">
      <c r="A18406" t="s">
        <v>18619</v>
      </c>
      <c r="B18406" t="s">
        <v>20</v>
      </c>
      <c r="C18406" t="s">
        <v>19</v>
      </c>
      <c r="D18406" t="s">
        <v>33</v>
      </c>
      <c r="E18406" t="s">
        <v>530</v>
      </c>
    </row>
    <row r="18407" spans="1:5" x14ac:dyDescent="0.25">
      <c r="A18407" t="s">
        <v>14022</v>
      </c>
      <c r="B18407" t="s">
        <v>20</v>
      </c>
      <c r="C18407" t="s">
        <v>19</v>
      </c>
      <c r="D18407" t="s">
        <v>33</v>
      </c>
      <c r="E18407" t="s">
        <v>533</v>
      </c>
    </row>
    <row r="18408" spans="1:5" x14ac:dyDescent="0.25">
      <c r="A18408" t="s">
        <v>18621</v>
      </c>
      <c r="B18408" t="s">
        <v>20</v>
      </c>
      <c r="C18408" t="s">
        <v>19</v>
      </c>
      <c r="D18408" t="s">
        <v>33</v>
      </c>
      <c r="E18408" t="s">
        <v>530</v>
      </c>
    </row>
    <row r="18409" spans="1:5" x14ac:dyDescent="0.25">
      <c r="A18409" t="s">
        <v>22869</v>
      </c>
      <c r="B18409" t="s">
        <v>20</v>
      </c>
      <c r="C18409" t="s">
        <v>19</v>
      </c>
      <c r="D18409" t="s">
        <v>33</v>
      </c>
      <c r="E18409" t="s">
        <v>533</v>
      </c>
    </row>
    <row r="18410" spans="1:5" x14ac:dyDescent="0.25">
      <c r="A18410" t="s">
        <v>18623</v>
      </c>
      <c r="B18410" t="s">
        <v>20</v>
      </c>
      <c r="C18410" t="s">
        <v>19</v>
      </c>
      <c r="D18410" t="s">
        <v>33</v>
      </c>
      <c r="E18410" t="s">
        <v>530</v>
      </c>
    </row>
    <row r="18411" spans="1:5" x14ac:dyDescent="0.25">
      <c r="A18411" t="s">
        <v>26733</v>
      </c>
      <c r="B18411" t="s">
        <v>20</v>
      </c>
      <c r="C18411" t="s">
        <v>19</v>
      </c>
      <c r="D18411" t="s">
        <v>33</v>
      </c>
      <c r="E18411" t="s">
        <v>533</v>
      </c>
    </row>
    <row r="18412" spans="1:5" x14ac:dyDescent="0.25">
      <c r="A18412" t="s">
        <v>18625</v>
      </c>
      <c r="B18412" t="s">
        <v>20</v>
      </c>
      <c r="C18412" t="s">
        <v>19</v>
      </c>
      <c r="D18412" t="s">
        <v>33</v>
      </c>
      <c r="E18412" t="s">
        <v>530</v>
      </c>
    </row>
    <row r="18413" spans="1:5" x14ac:dyDescent="0.25">
      <c r="A18413" t="s">
        <v>3549</v>
      </c>
      <c r="B18413" t="s">
        <v>20</v>
      </c>
      <c r="C18413" t="s">
        <v>19</v>
      </c>
      <c r="D18413" t="s">
        <v>33</v>
      </c>
      <c r="E18413" t="s">
        <v>533</v>
      </c>
    </row>
    <row r="18414" spans="1:5" x14ac:dyDescent="0.25">
      <c r="A18414" t="s">
        <v>18626</v>
      </c>
      <c r="B18414" t="s">
        <v>20</v>
      </c>
      <c r="C18414" t="s">
        <v>19</v>
      </c>
      <c r="D18414" t="s">
        <v>33</v>
      </c>
      <c r="E18414" t="s">
        <v>538</v>
      </c>
    </row>
    <row r="18415" spans="1:5" x14ac:dyDescent="0.25">
      <c r="A18415" t="s">
        <v>18628</v>
      </c>
      <c r="B18415" t="s">
        <v>20</v>
      </c>
      <c r="C18415" t="s">
        <v>19</v>
      </c>
      <c r="D18415" t="s">
        <v>33</v>
      </c>
      <c r="E18415" t="s">
        <v>538</v>
      </c>
    </row>
    <row r="18416" spans="1:5" x14ac:dyDescent="0.25">
      <c r="A18416" t="s">
        <v>26948</v>
      </c>
      <c r="B18416" t="s">
        <v>20</v>
      </c>
      <c r="C18416" t="s">
        <v>19</v>
      </c>
      <c r="D18416" t="s">
        <v>33</v>
      </c>
      <c r="E18416" t="s">
        <v>533</v>
      </c>
    </row>
    <row r="18417" spans="1:5" x14ac:dyDescent="0.25">
      <c r="A18417" t="s">
        <v>26150</v>
      </c>
      <c r="B18417" t="s">
        <v>20</v>
      </c>
      <c r="C18417" t="s">
        <v>19</v>
      </c>
      <c r="D18417" t="s">
        <v>33</v>
      </c>
      <c r="E18417" t="s">
        <v>533</v>
      </c>
    </row>
    <row r="18418" spans="1:5" x14ac:dyDescent="0.25">
      <c r="A18418" t="s">
        <v>18631</v>
      </c>
      <c r="B18418" t="s">
        <v>20</v>
      </c>
      <c r="C18418" t="s">
        <v>19</v>
      </c>
      <c r="D18418" t="s">
        <v>33</v>
      </c>
      <c r="E18418" t="s">
        <v>538</v>
      </c>
    </row>
    <row r="18419" spans="1:5" x14ac:dyDescent="0.25">
      <c r="A18419" t="s">
        <v>9645</v>
      </c>
      <c r="B18419" t="s">
        <v>20</v>
      </c>
      <c r="C18419" t="s">
        <v>19</v>
      </c>
      <c r="D18419" t="s">
        <v>65</v>
      </c>
      <c r="E18419" t="s">
        <v>533</v>
      </c>
    </row>
    <row r="18420" spans="1:5" x14ac:dyDescent="0.25">
      <c r="A18420" t="s">
        <v>18785</v>
      </c>
      <c r="B18420" t="s">
        <v>20</v>
      </c>
      <c r="C18420" t="s">
        <v>19</v>
      </c>
      <c r="D18420" t="s">
        <v>65</v>
      </c>
      <c r="E18420" t="s">
        <v>533</v>
      </c>
    </row>
    <row r="18421" spans="1:5" x14ac:dyDescent="0.25">
      <c r="A18421" t="s">
        <v>22976</v>
      </c>
      <c r="B18421" t="s">
        <v>20</v>
      </c>
      <c r="C18421" t="s">
        <v>19</v>
      </c>
      <c r="D18421" t="s">
        <v>65</v>
      </c>
      <c r="E18421" t="s">
        <v>533</v>
      </c>
    </row>
    <row r="18422" spans="1:5" x14ac:dyDescent="0.25">
      <c r="A18422" t="s">
        <v>18635</v>
      </c>
      <c r="B18422" t="s">
        <v>20</v>
      </c>
      <c r="C18422" t="s">
        <v>21</v>
      </c>
      <c r="D18422" t="s">
        <v>33</v>
      </c>
      <c r="E18422" t="s">
        <v>777</v>
      </c>
    </row>
    <row r="18423" spans="1:5" x14ac:dyDescent="0.25">
      <c r="A18423" t="s">
        <v>9643</v>
      </c>
      <c r="B18423" t="s">
        <v>20</v>
      </c>
      <c r="C18423" t="s">
        <v>19</v>
      </c>
      <c r="D18423" t="s">
        <v>65</v>
      </c>
      <c r="E18423" t="s">
        <v>533</v>
      </c>
    </row>
    <row r="18424" spans="1:5" x14ac:dyDescent="0.25">
      <c r="A18424" t="s">
        <v>18784</v>
      </c>
      <c r="B18424" t="s">
        <v>20</v>
      </c>
      <c r="C18424" t="s">
        <v>19</v>
      </c>
      <c r="D18424" t="s">
        <v>65</v>
      </c>
      <c r="E18424" t="s">
        <v>533</v>
      </c>
    </row>
    <row r="18425" spans="1:5" x14ac:dyDescent="0.25">
      <c r="A18425" t="s">
        <v>18640</v>
      </c>
      <c r="B18425" t="s">
        <v>20</v>
      </c>
      <c r="C18425" t="s">
        <v>19</v>
      </c>
      <c r="D18425" t="s">
        <v>33</v>
      </c>
      <c r="E18425" t="s">
        <v>538</v>
      </c>
    </row>
    <row r="18426" spans="1:5" x14ac:dyDescent="0.25">
      <c r="A18426" t="s">
        <v>18638</v>
      </c>
      <c r="B18426" t="s">
        <v>20</v>
      </c>
      <c r="C18426" t="s">
        <v>19</v>
      </c>
      <c r="D18426" t="s">
        <v>33</v>
      </c>
      <c r="E18426" t="s">
        <v>530</v>
      </c>
    </row>
    <row r="18427" spans="1:5" x14ac:dyDescent="0.25">
      <c r="A18427" t="s">
        <v>18641</v>
      </c>
      <c r="B18427" t="s">
        <v>20</v>
      </c>
      <c r="C18427" t="s">
        <v>19</v>
      </c>
      <c r="D18427" t="s">
        <v>33</v>
      </c>
      <c r="E18427" t="s">
        <v>903</v>
      </c>
    </row>
    <row r="18428" spans="1:5" x14ac:dyDescent="0.25">
      <c r="A18428" t="s">
        <v>22975</v>
      </c>
      <c r="B18428" t="s">
        <v>20</v>
      </c>
      <c r="C18428" t="s">
        <v>19</v>
      </c>
      <c r="D18428" t="s">
        <v>65</v>
      </c>
      <c r="E18428" t="s">
        <v>533</v>
      </c>
    </row>
    <row r="18429" spans="1:5" x14ac:dyDescent="0.25">
      <c r="A18429" t="s">
        <v>18642</v>
      </c>
      <c r="B18429" t="s">
        <v>20</v>
      </c>
      <c r="C18429" t="s">
        <v>19</v>
      </c>
      <c r="D18429" t="s">
        <v>33</v>
      </c>
      <c r="E18429" t="s">
        <v>538</v>
      </c>
    </row>
    <row r="18430" spans="1:5" x14ac:dyDescent="0.25">
      <c r="A18430" t="s">
        <v>9644</v>
      </c>
      <c r="B18430" t="s">
        <v>20</v>
      </c>
      <c r="C18430" t="s">
        <v>19</v>
      </c>
      <c r="D18430" t="s">
        <v>65</v>
      </c>
      <c r="E18430" t="s">
        <v>533</v>
      </c>
    </row>
    <row r="18431" spans="1:5" x14ac:dyDescent="0.25">
      <c r="A18431" t="s">
        <v>18644</v>
      </c>
      <c r="B18431" t="s">
        <v>20</v>
      </c>
      <c r="C18431" t="s">
        <v>19</v>
      </c>
      <c r="D18431" t="s">
        <v>33</v>
      </c>
      <c r="E18431" t="s">
        <v>783</v>
      </c>
    </row>
    <row r="18432" spans="1:5" x14ac:dyDescent="0.25">
      <c r="A18432" t="s">
        <v>18645</v>
      </c>
      <c r="B18432" t="s">
        <v>20</v>
      </c>
      <c r="C18432" t="s">
        <v>19</v>
      </c>
      <c r="D18432" t="s">
        <v>33</v>
      </c>
      <c r="E18432" t="s">
        <v>530</v>
      </c>
    </row>
    <row r="18433" spans="1:5" x14ac:dyDescent="0.25">
      <c r="A18433" t="s">
        <v>18783</v>
      </c>
      <c r="B18433" t="s">
        <v>20</v>
      </c>
      <c r="C18433" t="s">
        <v>19</v>
      </c>
      <c r="D18433" t="s">
        <v>65</v>
      </c>
      <c r="E18433" t="s">
        <v>533</v>
      </c>
    </row>
    <row r="18434" spans="1:5" x14ac:dyDescent="0.25">
      <c r="A18434" t="s">
        <v>18647</v>
      </c>
      <c r="B18434" t="s">
        <v>20</v>
      </c>
      <c r="C18434" t="s">
        <v>19</v>
      </c>
      <c r="D18434" t="s">
        <v>33</v>
      </c>
      <c r="E18434" t="s">
        <v>538</v>
      </c>
    </row>
    <row r="18435" spans="1:5" x14ac:dyDescent="0.25">
      <c r="A18435" t="s">
        <v>18649</v>
      </c>
      <c r="B18435" t="s">
        <v>20</v>
      </c>
      <c r="C18435" t="s">
        <v>19</v>
      </c>
      <c r="D18435" t="s">
        <v>33</v>
      </c>
      <c r="E18435" t="s">
        <v>530</v>
      </c>
    </row>
    <row r="18436" spans="1:5" x14ac:dyDescent="0.25">
      <c r="A18436" t="s">
        <v>22974</v>
      </c>
      <c r="B18436" t="s">
        <v>20</v>
      </c>
      <c r="C18436" t="s">
        <v>19</v>
      </c>
      <c r="D18436" t="s">
        <v>65</v>
      </c>
      <c r="E18436" t="s">
        <v>533</v>
      </c>
    </row>
    <row r="18437" spans="1:5" x14ac:dyDescent="0.25">
      <c r="A18437" t="s">
        <v>18272</v>
      </c>
      <c r="B18437" t="s">
        <v>20</v>
      </c>
      <c r="C18437" t="s">
        <v>19</v>
      </c>
      <c r="D18437" t="s">
        <v>33</v>
      </c>
      <c r="E18437" t="s">
        <v>533</v>
      </c>
    </row>
    <row r="18438" spans="1:5" x14ac:dyDescent="0.25">
      <c r="A18438" t="s">
        <v>3717</v>
      </c>
      <c r="B18438" t="s">
        <v>20</v>
      </c>
      <c r="C18438" t="s">
        <v>19</v>
      </c>
      <c r="D18438" t="s">
        <v>33</v>
      </c>
      <c r="E18438" t="s">
        <v>533</v>
      </c>
    </row>
    <row r="18439" spans="1:5" x14ac:dyDescent="0.25">
      <c r="A18439" t="s">
        <v>18652</v>
      </c>
      <c r="B18439" t="s">
        <v>20</v>
      </c>
      <c r="C18439" t="s">
        <v>19</v>
      </c>
      <c r="D18439" t="s">
        <v>33</v>
      </c>
      <c r="E18439" t="s">
        <v>530</v>
      </c>
    </row>
    <row r="18440" spans="1:5" x14ac:dyDescent="0.25">
      <c r="A18440" t="s">
        <v>22751</v>
      </c>
      <c r="B18440" t="s">
        <v>20</v>
      </c>
      <c r="C18440" t="s">
        <v>19</v>
      </c>
      <c r="D18440" t="s">
        <v>33</v>
      </c>
      <c r="E18440" t="s">
        <v>533</v>
      </c>
    </row>
    <row r="18441" spans="1:5" x14ac:dyDescent="0.25">
      <c r="A18441" t="s">
        <v>18654</v>
      </c>
      <c r="B18441" t="s">
        <v>20</v>
      </c>
      <c r="C18441" t="s">
        <v>21</v>
      </c>
      <c r="D18441" t="s">
        <v>33</v>
      </c>
      <c r="E18441" t="s">
        <v>582</v>
      </c>
    </row>
    <row r="18442" spans="1:5" x14ac:dyDescent="0.25">
      <c r="A18442" t="s">
        <v>7095</v>
      </c>
      <c r="B18442" t="s">
        <v>20</v>
      </c>
      <c r="C18442" t="s">
        <v>19</v>
      </c>
      <c r="D18442" t="s">
        <v>33</v>
      </c>
      <c r="E18442" t="s">
        <v>533</v>
      </c>
    </row>
    <row r="18443" spans="1:5" x14ac:dyDescent="0.25">
      <c r="A18443" t="s">
        <v>18656</v>
      </c>
      <c r="B18443" t="s">
        <v>20</v>
      </c>
      <c r="C18443" t="s">
        <v>19</v>
      </c>
      <c r="D18443" t="s">
        <v>33</v>
      </c>
      <c r="E18443" t="s">
        <v>530</v>
      </c>
    </row>
    <row r="18444" spans="1:5" x14ac:dyDescent="0.25">
      <c r="A18444" t="s">
        <v>3527</v>
      </c>
      <c r="B18444" t="s">
        <v>20</v>
      </c>
      <c r="C18444" t="s">
        <v>19</v>
      </c>
      <c r="D18444" t="s">
        <v>33</v>
      </c>
      <c r="E18444" t="s">
        <v>533</v>
      </c>
    </row>
    <row r="18445" spans="1:5" x14ac:dyDescent="0.25">
      <c r="A18445" t="s">
        <v>18658</v>
      </c>
      <c r="B18445" t="s">
        <v>20</v>
      </c>
      <c r="C18445" t="s">
        <v>19</v>
      </c>
      <c r="D18445" t="s">
        <v>33</v>
      </c>
      <c r="E18445" t="s">
        <v>530</v>
      </c>
    </row>
    <row r="18446" spans="1:5" x14ac:dyDescent="0.25">
      <c r="A18446" t="s">
        <v>26089</v>
      </c>
      <c r="B18446" t="s">
        <v>20</v>
      </c>
      <c r="C18446" t="s">
        <v>19</v>
      </c>
      <c r="D18446" t="s">
        <v>33</v>
      </c>
      <c r="E18446" t="s">
        <v>533</v>
      </c>
    </row>
    <row r="18447" spans="1:5" x14ac:dyDescent="0.25">
      <c r="A18447" t="s">
        <v>18660</v>
      </c>
      <c r="B18447" t="s">
        <v>20</v>
      </c>
      <c r="C18447" t="s">
        <v>19</v>
      </c>
      <c r="D18447" t="s">
        <v>33</v>
      </c>
      <c r="E18447" t="s">
        <v>538</v>
      </c>
    </row>
    <row r="18448" spans="1:5" x14ac:dyDescent="0.25">
      <c r="A18448" t="s">
        <v>29122</v>
      </c>
      <c r="B18448" t="s">
        <v>20</v>
      </c>
      <c r="C18448" t="s">
        <v>19</v>
      </c>
      <c r="D18448" t="s">
        <v>33</v>
      </c>
      <c r="E18448" t="s">
        <v>533</v>
      </c>
    </row>
    <row r="18449" spans="1:5" x14ac:dyDescent="0.25">
      <c r="A18449" t="s">
        <v>18662</v>
      </c>
      <c r="B18449" t="s">
        <v>20</v>
      </c>
      <c r="C18449" t="s">
        <v>19</v>
      </c>
      <c r="D18449" t="s">
        <v>33</v>
      </c>
      <c r="E18449" t="s">
        <v>530</v>
      </c>
    </row>
    <row r="18450" spans="1:5" x14ac:dyDescent="0.25">
      <c r="A18450" t="s">
        <v>29126</v>
      </c>
      <c r="B18450" t="s">
        <v>20</v>
      </c>
      <c r="C18450" t="s">
        <v>19</v>
      </c>
      <c r="D18450" t="s">
        <v>33</v>
      </c>
      <c r="E18450" t="s">
        <v>533</v>
      </c>
    </row>
    <row r="18451" spans="1:5" x14ac:dyDescent="0.25">
      <c r="A18451" t="s">
        <v>18684</v>
      </c>
      <c r="B18451" t="s">
        <v>20</v>
      </c>
      <c r="C18451" t="s">
        <v>21</v>
      </c>
      <c r="D18451" t="s">
        <v>33</v>
      </c>
      <c r="E18451" t="s">
        <v>581</v>
      </c>
    </row>
    <row r="18452" spans="1:5" x14ac:dyDescent="0.25">
      <c r="A18452" t="s">
        <v>14024</v>
      </c>
      <c r="B18452" t="s">
        <v>20</v>
      </c>
      <c r="C18452" t="s">
        <v>19</v>
      </c>
      <c r="D18452" t="s">
        <v>33</v>
      </c>
      <c r="E18452" t="s">
        <v>533</v>
      </c>
    </row>
    <row r="18453" spans="1:5" x14ac:dyDescent="0.25">
      <c r="A18453" t="s">
        <v>18681</v>
      </c>
      <c r="B18453" t="s">
        <v>20</v>
      </c>
      <c r="C18453" t="s">
        <v>21</v>
      </c>
      <c r="D18453" t="s">
        <v>33</v>
      </c>
      <c r="E18453" t="s">
        <v>581</v>
      </c>
    </row>
    <row r="18454" spans="1:5" x14ac:dyDescent="0.25">
      <c r="A18454" t="s">
        <v>8173</v>
      </c>
      <c r="B18454" t="s">
        <v>20</v>
      </c>
      <c r="C18454" t="s">
        <v>19</v>
      </c>
      <c r="D18454" t="s">
        <v>33</v>
      </c>
      <c r="E18454" t="s">
        <v>533</v>
      </c>
    </row>
    <row r="18455" spans="1:5" x14ac:dyDescent="0.25">
      <c r="A18455" t="s">
        <v>18664</v>
      </c>
      <c r="B18455" t="s">
        <v>20</v>
      </c>
      <c r="C18455" t="s">
        <v>21</v>
      </c>
      <c r="D18455" t="s">
        <v>33</v>
      </c>
      <c r="E18455" t="s">
        <v>581</v>
      </c>
    </row>
    <row r="18456" spans="1:5" x14ac:dyDescent="0.25">
      <c r="A18456" t="s">
        <v>24585</v>
      </c>
      <c r="B18456" t="s">
        <v>20</v>
      </c>
      <c r="C18456" t="s">
        <v>19</v>
      </c>
      <c r="D18456" t="s">
        <v>33</v>
      </c>
      <c r="E18456" t="s">
        <v>533</v>
      </c>
    </row>
    <row r="18457" spans="1:5" x14ac:dyDescent="0.25">
      <c r="A18457" t="s">
        <v>18667</v>
      </c>
      <c r="B18457" t="s">
        <v>20</v>
      </c>
      <c r="C18457" t="s">
        <v>21</v>
      </c>
      <c r="D18457" t="s">
        <v>33</v>
      </c>
      <c r="E18457" t="s">
        <v>581</v>
      </c>
    </row>
    <row r="18458" spans="1:5" x14ac:dyDescent="0.25">
      <c r="A18458" t="s">
        <v>26452</v>
      </c>
      <c r="B18458" t="s">
        <v>20</v>
      </c>
      <c r="C18458" t="s">
        <v>19</v>
      </c>
      <c r="D18458" t="s">
        <v>33</v>
      </c>
      <c r="E18458" t="s">
        <v>533</v>
      </c>
    </row>
    <row r="18459" spans="1:5" x14ac:dyDescent="0.25">
      <c r="A18459" t="s">
        <v>2759</v>
      </c>
      <c r="B18459" t="s">
        <v>20</v>
      </c>
      <c r="C18459" t="s">
        <v>19</v>
      </c>
      <c r="D18459" t="s">
        <v>33</v>
      </c>
      <c r="E18459" t="s">
        <v>533</v>
      </c>
    </row>
    <row r="18460" spans="1:5" x14ac:dyDescent="0.25">
      <c r="A18460" t="s">
        <v>18670</v>
      </c>
      <c r="B18460" t="s">
        <v>20</v>
      </c>
      <c r="C18460" t="s">
        <v>19</v>
      </c>
      <c r="D18460" t="s">
        <v>33</v>
      </c>
      <c r="E18460" t="s">
        <v>538</v>
      </c>
    </row>
    <row r="18461" spans="1:5" x14ac:dyDescent="0.25">
      <c r="A18461" t="s">
        <v>2761</v>
      </c>
      <c r="B18461" t="s">
        <v>20</v>
      </c>
      <c r="C18461" t="s">
        <v>19</v>
      </c>
      <c r="D18461" t="s">
        <v>33</v>
      </c>
      <c r="E18461" t="s">
        <v>533</v>
      </c>
    </row>
    <row r="18462" spans="1:5" x14ac:dyDescent="0.25">
      <c r="A18462" t="s">
        <v>18672</v>
      </c>
      <c r="B18462" t="s">
        <v>20</v>
      </c>
      <c r="C18462" t="s">
        <v>19</v>
      </c>
      <c r="D18462" t="s">
        <v>33</v>
      </c>
      <c r="E18462" t="s">
        <v>538</v>
      </c>
    </row>
    <row r="18463" spans="1:5" x14ac:dyDescent="0.25">
      <c r="A18463" t="s">
        <v>2658</v>
      </c>
      <c r="B18463" t="s">
        <v>20</v>
      </c>
      <c r="C18463" t="s">
        <v>19</v>
      </c>
      <c r="D18463" t="s">
        <v>33</v>
      </c>
      <c r="E18463" t="s">
        <v>533</v>
      </c>
    </row>
    <row r="18464" spans="1:5" x14ac:dyDescent="0.25">
      <c r="A18464" t="s">
        <v>18674</v>
      </c>
      <c r="B18464" t="s">
        <v>20</v>
      </c>
      <c r="C18464" t="s">
        <v>19</v>
      </c>
      <c r="D18464" t="s">
        <v>33</v>
      </c>
      <c r="E18464" t="s">
        <v>538</v>
      </c>
    </row>
    <row r="18465" spans="1:5" x14ac:dyDescent="0.25">
      <c r="A18465" t="s">
        <v>23363</v>
      </c>
      <c r="B18465" t="s">
        <v>20</v>
      </c>
      <c r="C18465" t="s">
        <v>19</v>
      </c>
      <c r="D18465" t="s">
        <v>33</v>
      </c>
      <c r="E18465" t="s">
        <v>533</v>
      </c>
    </row>
    <row r="18466" spans="1:5" x14ac:dyDescent="0.25">
      <c r="A18466" t="s">
        <v>18666</v>
      </c>
      <c r="B18466" t="s">
        <v>20</v>
      </c>
      <c r="C18466" t="s">
        <v>19</v>
      </c>
      <c r="D18466" t="s">
        <v>33</v>
      </c>
      <c r="E18466" t="s">
        <v>538</v>
      </c>
    </row>
    <row r="18467" spans="1:5" x14ac:dyDescent="0.25">
      <c r="A18467" t="s">
        <v>18677</v>
      </c>
      <c r="B18467" t="s">
        <v>20</v>
      </c>
      <c r="C18467" t="s">
        <v>19</v>
      </c>
      <c r="D18467" t="s">
        <v>33</v>
      </c>
      <c r="E18467" t="s">
        <v>538</v>
      </c>
    </row>
    <row r="18468" spans="1:5" x14ac:dyDescent="0.25">
      <c r="A18468" t="s">
        <v>19521</v>
      </c>
      <c r="B18468" t="s">
        <v>20</v>
      </c>
      <c r="C18468" t="s">
        <v>19</v>
      </c>
      <c r="D18468" t="s">
        <v>33</v>
      </c>
      <c r="E18468" t="s">
        <v>533</v>
      </c>
    </row>
    <row r="18469" spans="1:5" x14ac:dyDescent="0.25">
      <c r="A18469" t="s">
        <v>17577</v>
      </c>
      <c r="B18469" t="s">
        <v>20</v>
      </c>
      <c r="C18469" t="s">
        <v>19</v>
      </c>
      <c r="D18469" t="s">
        <v>33</v>
      </c>
      <c r="E18469" t="s">
        <v>533</v>
      </c>
    </row>
    <row r="18470" spans="1:5" x14ac:dyDescent="0.25">
      <c r="A18470" t="s">
        <v>18680</v>
      </c>
      <c r="B18470" t="s">
        <v>20</v>
      </c>
      <c r="C18470" t="s">
        <v>19</v>
      </c>
      <c r="D18470" t="s">
        <v>33</v>
      </c>
      <c r="E18470" t="s">
        <v>562</v>
      </c>
    </row>
    <row r="18471" spans="1:5" x14ac:dyDescent="0.25">
      <c r="A18471" t="s">
        <v>17581</v>
      </c>
      <c r="B18471" t="s">
        <v>20</v>
      </c>
      <c r="C18471" t="s">
        <v>19</v>
      </c>
      <c r="D18471" t="s">
        <v>33</v>
      </c>
      <c r="E18471" t="s">
        <v>533</v>
      </c>
    </row>
    <row r="18472" spans="1:5" x14ac:dyDescent="0.25">
      <c r="A18472" t="s">
        <v>18683</v>
      </c>
      <c r="B18472" t="s">
        <v>20</v>
      </c>
      <c r="C18472" t="s">
        <v>21</v>
      </c>
      <c r="D18472" t="s">
        <v>33</v>
      </c>
      <c r="E18472" t="s">
        <v>581</v>
      </c>
    </row>
    <row r="18473" spans="1:5" x14ac:dyDescent="0.25">
      <c r="A18473" t="s">
        <v>13262</v>
      </c>
      <c r="B18473" t="s">
        <v>20</v>
      </c>
      <c r="C18473" t="s">
        <v>19</v>
      </c>
      <c r="D18473" t="s">
        <v>33</v>
      </c>
      <c r="E18473" t="s">
        <v>533</v>
      </c>
    </row>
    <row r="18474" spans="1:5" x14ac:dyDescent="0.25">
      <c r="A18474" t="s">
        <v>18687</v>
      </c>
      <c r="B18474" t="s">
        <v>20</v>
      </c>
      <c r="C18474" t="s">
        <v>22</v>
      </c>
      <c r="D18474" t="s">
        <v>33</v>
      </c>
      <c r="E18474" t="s">
        <v>536</v>
      </c>
    </row>
    <row r="18475" spans="1:5" x14ac:dyDescent="0.25">
      <c r="A18475" t="s">
        <v>25052</v>
      </c>
      <c r="B18475" t="s">
        <v>20</v>
      </c>
      <c r="C18475" t="s">
        <v>19</v>
      </c>
      <c r="D18475" t="s">
        <v>33</v>
      </c>
      <c r="E18475" t="s">
        <v>533</v>
      </c>
    </row>
    <row r="18476" spans="1:5" x14ac:dyDescent="0.25">
      <c r="A18476" t="s">
        <v>18689</v>
      </c>
      <c r="B18476" t="s">
        <v>20</v>
      </c>
      <c r="C18476" t="s">
        <v>19</v>
      </c>
      <c r="D18476" t="s">
        <v>33</v>
      </c>
      <c r="E18476" t="s">
        <v>530</v>
      </c>
    </row>
    <row r="18477" spans="1:5" x14ac:dyDescent="0.25">
      <c r="A18477" t="s">
        <v>13264</v>
      </c>
      <c r="B18477" t="s">
        <v>20</v>
      </c>
      <c r="C18477" t="s">
        <v>19</v>
      </c>
      <c r="D18477" t="s">
        <v>33</v>
      </c>
      <c r="E18477" t="s">
        <v>533</v>
      </c>
    </row>
    <row r="18478" spans="1:5" x14ac:dyDescent="0.25">
      <c r="A18478" t="s">
        <v>18690</v>
      </c>
      <c r="B18478" t="s">
        <v>20</v>
      </c>
      <c r="C18478" t="s">
        <v>19</v>
      </c>
      <c r="D18478" t="s">
        <v>33</v>
      </c>
      <c r="E18478" t="s">
        <v>538</v>
      </c>
    </row>
    <row r="18479" spans="1:5" x14ac:dyDescent="0.25">
      <c r="A18479" t="s">
        <v>22016</v>
      </c>
      <c r="B18479" t="s">
        <v>20</v>
      </c>
      <c r="C18479" t="s">
        <v>19</v>
      </c>
      <c r="D18479" t="s">
        <v>33</v>
      </c>
      <c r="E18479" t="s">
        <v>553</v>
      </c>
    </row>
    <row r="18480" spans="1:5" x14ac:dyDescent="0.25">
      <c r="A18480" t="s">
        <v>18693</v>
      </c>
      <c r="B18480" t="s">
        <v>20</v>
      </c>
      <c r="C18480" t="s">
        <v>22</v>
      </c>
      <c r="D18480" t="s">
        <v>33</v>
      </c>
      <c r="E18480" t="s">
        <v>536</v>
      </c>
    </row>
    <row r="18481" spans="1:5" x14ac:dyDescent="0.25">
      <c r="A18481" t="s">
        <v>25289</v>
      </c>
      <c r="B18481" t="s">
        <v>20</v>
      </c>
      <c r="C18481" t="s">
        <v>19</v>
      </c>
      <c r="D18481" t="s">
        <v>33</v>
      </c>
      <c r="E18481" t="s">
        <v>533</v>
      </c>
    </row>
    <row r="18482" spans="1:5" x14ac:dyDescent="0.25">
      <c r="A18482" t="s">
        <v>18695</v>
      </c>
      <c r="B18482" t="s">
        <v>16</v>
      </c>
      <c r="C18482" t="s">
        <v>15</v>
      </c>
      <c r="D18482" t="s">
        <v>33</v>
      </c>
      <c r="E18482" t="s">
        <v>659</v>
      </c>
    </row>
    <row r="18483" spans="1:5" x14ac:dyDescent="0.25">
      <c r="A18483" t="s">
        <v>26390</v>
      </c>
      <c r="B18483" t="s">
        <v>20</v>
      </c>
      <c r="C18483" t="s">
        <v>19</v>
      </c>
      <c r="D18483" t="s">
        <v>33</v>
      </c>
      <c r="E18483" t="s">
        <v>533</v>
      </c>
    </row>
    <row r="18484" spans="1:5" x14ac:dyDescent="0.25">
      <c r="A18484" t="s">
        <v>18697</v>
      </c>
      <c r="B18484" t="s">
        <v>20</v>
      </c>
      <c r="C18484" t="s">
        <v>19</v>
      </c>
      <c r="D18484" t="s">
        <v>33</v>
      </c>
      <c r="E18484" t="s">
        <v>538</v>
      </c>
    </row>
    <row r="18485" spans="1:5" x14ac:dyDescent="0.25">
      <c r="A18485" t="s">
        <v>18698</v>
      </c>
      <c r="B18485" t="s">
        <v>20</v>
      </c>
      <c r="C18485" t="s">
        <v>19</v>
      </c>
      <c r="D18485" t="s">
        <v>33</v>
      </c>
      <c r="E18485" t="s">
        <v>530</v>
      </c>
    </row>
    <row r="18486" spans="1:5" x14ac:dyDescent="0.25">
      <c r="A18486" t="s">
        <v>14888</v>
      </c>
      <c r="B18486" t="s">
        <v>20</v>
      </c>
      <c r="C18486" t="s">
        <v>19</v>
      </c>
      <c r="D18486" t="s">
        <v>33</v>
      </c>
      <c r="E18486" t="s">
        <v>533</v>
      </c>
    </row>
    <row r="18487" spans="1:5" x14ac:dyDescent="0.25">
      <c r="A18487" t="s">
        <v>25243</v>
      </c>
      <c r="B18487" t="s">
        <v>20</v>
      </c>
      <c r="C18487" t="s">
        <v>19</v>
      </c>
      <c r="D18487" t="s">
        <v>33</v>
      </c>
      <c r="E18487" t="s">
        <v>533</v>
      </c>
    </row>
    <row r="18488" spans="1:5" x14ac:dyDescent="0.25">
      <c r="A18488" t="s">
        <v>18701</v>
      </c>
      <c r="B18488" t="s">
        <v>20</v>
      </c>
      <c r="C18488" t="s">
        <v>23</v>
      </c>
      <c r="D18488" t="s">
        <v>33</v>
      </c>
      <c r="E18488" t="s">
        <v>739</v>
      </c>
    </row>
    <row r="18489" spans="1:5" x14ac:dyDescent="0.25">
      <c r="A18489" t="s">
        <v>18702</v>
      </c>
      <c r="B18489" t="s">
        <v>20</v>
      </c>
      <c r="C18489" t="s">
        <v>21</v>
      </c>
      <c r="D18489" t="s">
        <v>33</v>
      </c>
      <c r="E18489" t="s">
        <v>581</v>
      </c>
    </row>
    <row r="18490" spans="1:5" x14ac:dyDescent="0.25">
      <c r="A18490" t="s">
        <v>18794</v>
      </c>
      <c r="B18490" t="s">
        <v>20</v>
      </c>
      <c r="C18490" t="s">
        <v>19</v>
      </c>
      <c r="D18490" t="s">
        <v>33</v>
      </c>
      <c r="E18490" t="s">
        <v>533</v>
      </c>
    </row>
    <row r="18491" spans="1:5" x14ac:dyDescent="0.25">
      <c r="A18491" t="s">
        <v>19211</v>
      </c>
      <c r="B18491" t="s">
        <v>20</v>
      </c>
      <c r="C18491" t="s">
        <v>19</v>
      </c>
      <c r="D18491" t="s">
        <v>33</v>
      </c>
      <c r="E18491" t="s">
        <v>533</v>
      </c>
    </row>
    <row r="18492" spans="1:5" x14ac:dyDescent="0.25">
      <c r="A18492" t="s">
        <v>18705</v>
      </c>
      <c r="B18492" t="s">
        <v>20</v>
      </c>
      <c r="C18492" t="s">
        <v>19</v>
      </c>
      <c r="D18492" t="s">
        <v>33</v>
      </c>
      <c r="E18492" t="s">
        <v>530</v>
      </c>
    </row>
    <row r="18493" spans="1:5" x14ac:dyDescent="0.25">
      <c r="A18493" t="s">
        <v>4793</v>
      </c>
      <c r="B18493" t="s">
        <v>20</v>
      </c>
      <c r="C18493" t="s">
        <v>19</v>
      </c>
      <c r="D18493" t="s">
        <v>33</v>
      </c>
      <c r="E18493" t="s">
        <v>533</v>
      </c>
    </row>
    <row r="18494" spans="1:5" x14ac:dyDescent="0.25">
      <c r="A18494" t="s">
        <v>18707</v>
      </c>
      <c r="B18494" t="s">
        <v>20</v>
      </c>
      <c r="C18494" t="s">
        <v>19</v>
      </c>
      <c r="D18494" t="s">
        <v>33</v>
      </c>
      <c r="E18494" t="s">
        <v>538</v>
      </c>
    </row>
    <row r="18495" spans="1:5" x14ac:dyDescent="0.25">
      <c r="A18495" t="s">
        <v>4990</v>
      </c>
      <c r="B18495" t="s">
        <v>20</v>
      </c>
      <c r="C18495" t="s">
        <v>19</v>
      </c>
      <c r="D18495" t="s">
        <v>33</v>
      </c>
      <c r="E18495" t="s">
        <v>533</v>
      </c>
    </row>
    <row r="18496" spans="1:5" x14ac:dyDescent="0.25">
      <c r="A18496" t="s">
        <v>18709</v>
      </c>
      <c r="B18496" t="s">
        <v>20</v>
      </c>
      <c r="C18496" t="s">
        <v>19</v>
      </c>
      <c r="D18496" t="s">
        <v>33</v>
      </c>
      <c r="E18496" t="s">
        <v>530</v>
      </c>
    </row>
    <row r="18497" spans="1:5" x14ac:dyDescent="0.25">
      <c r="A18497" t="s">
        <v>28454</v>
      </c>
      <c r="B18497" t="s">
        <v>20</v>
      </c>
      <c r="C18497" t="s">
        <v>19</v>
      </c>
      <c r="D18497" t="s">
        <v>33</v>
      </c>
      <c r="E18497" t="s">
        <v>533</v>
      </c>
    </row>
    <row r="18498" spans="1:5" x14ac:dyDescent="0.25">
      <c r="A18498" t="s">
        <v>18711</v>
      </c>
      <c r="B18498" t="s">
        <v>20</v>
      </c>
      <c r="C18498" t="s">
        <v>19</v>
      </c>
      <c r="D18498" t="s">
        <v>33</v>
      </c>
      <c r="E18498" t="s">
        <v>538</v>
      </c>
    </row>
    <row r="18499" spans="1:5" x14ac:dyDescent="0.25">
      <c r="A18499" t="s">
        <v>28453</v>
      </c>
      <c r="B18499" t="s">
        <v>20</v>
      </c>
      <c r="C18499" t="s">
        <v>19</v>
      </c>
      <c r="D18499" t="s">
        <v>33</v>
      </c>
      <c r="E18499" t="s">
        <v>533</v>
      </c>
    </row>
    <row r="18500" spans="1:5" x14ac:dyDescent="0.25">
      <c r="A18500" t="s">
        <v>18712</v>
      </c>
      <c r="B18500" t="s">
        <v>20</v>
      </c>
      <c r="C18500" t="s">
        <v>19</v>
      </c>
      <c r="D18500" t="s">
        <v>33</v>
      </c>
      <c r="E18500" t="s">
        <v>538</v>
      </c>
    </row>
    <row r="18501" spans="1:5" x14ac:dyDescent="0.25">
      <c r="A18501" t="s">
        <v>28452</v>
      </c>
      <c r="B18501" t="s">
        <v>20</v>
      </c>
      <c r="C18501" t="s">
        <v>19</v>
      </c>
      <c r="D18501" t="s">
        <v>33</v>
      </c>
      <c r="E18501" t="s">
        <v>533</v>
      </c>
    </row>
    <row r="18502" spans="1:5" x14ac:dyDescent="0.25">
      <c r="A18502" t="s">
        <v>18715</v>
      </c>
      <c r="B18502" t="s">
        <v>20</v>
      </c>
      <c r="C18502" t="s">
        <v>21</v>
      </c>
      <c r="D18502" t="s">
        <v>33</v>
      </c>
      <c r="E18502" t="s">
        <v>582</v>
      </c>
    </row>
    <row r="18503" spans="1:5" x14ac:dyDescent="0.25">
      <c r="A18503" t="s">
        <v>2475</v>
      </c>
      <c r="B18503" t="s">
        <v>20</v>
      </c>
      <c r="C18503" t="s">
        <v>19</v>
      </c>
      <c r="D18503" t="s">
        <v>33</v>
      </c>
      <c r="E18503" t="s">
        <v>533</v>
      </c>
    </row>
    <row r="18504" spans="1:5" x14ac:dyDescent="0.25">
      <c r="A18504" t="s">
        <v>7619</v>
      </c>
      <c r="B18504" t="s">
        <v>20</v>
      </c>
      <c r="C18504" t="s">
        <v>19</v>
      </c>
      <c r="D18504" t="s">
        <v>33</v>
      </c>
      <c r="E18504" t="s">
        <v>533</v>
      </c>
    </row>
    <row r="18505" spans="1:5" x14ac:dyDescent="0.25">
      <c r="A18505" t="s">
        <v>18718</v>
      </c>
      <c r="B18505" t="s">
        <v>20</v>
      </c>
      <c r="C18505" t="s">
        <v>22</v>
      </c>
      <c r="D18505" t="s">
        <v>33</v>
      </c>
      <c r="E18505" t="s">
        <v>693</v>
      </c>
    </row>
    <row r="18506" spans="1:5" x14ac:dyDescent="0.25">
      <c r="A18506" t="s">
        <v>18719</v>
      </c>
      <c r="B18506" t="s">
        <v>16</v>
      </c>
      <c r="C18506" t="s">
        <v>17</v>
      </c>
      <c r="D18506" t="s">
        <v>33</v>
      </c>
      <c r="E18506" t="s">
        <v>653</v>
      </c>
    </row>
    <row r="18507" spans="1:5" x14ac:dyDescent="0.25">
      <c r="A18507" t="s">
        <v>7871</v>
      </c>
      <c r="B18507" t="s">
        <v>20</v>
      </c>
      <c r="C18507" t="s">
        <v>19</v>
      </c>
      <c r="D18507" t="s">
        <v>33</v>
      </c>
      <c r="E18507" t="s">
        <v>533</v>
      </c>
    </row>
    <row r="18508" spans="1:5" x14ac:dyDescent="0.25">
      <c r="A18508" t="s">
        <v>18721</v>
      </c>
      <c r="B18508" t="s">
        <v>20</v>
      </c>
      <c r="C18508" t="s">
        <v>19</v>
      </c>
      <c r="D18508" t="s">
        <v>33</v>
      </c>
      <c r="E18508" t="s">
        <v>562</v>
      </c>
    </row>
    <row r="18509" spans="1:5" x14ac:dyDescent="0.25">
      <c r="A18509" t="s">
        <v>17509</v>
      </c>
      <c r="B18509" t="s">
        <v>20</v>
      </c>
      <c r="C18509" t="s">
        <v>19</v>
      </c>
      <c r="D18509" t="s">
        <v>33</v>
      </c>
      <c r="E18509" t="s">
        <v>533</v>
      </c>
    </row>
    <row r="18510" spans="1:5" x14ac:dyDescent="0.25">
      <c r="A18510" t="s">
        <v>18723</v>
      </c>
      <c r="B18510" t="s">
        <v>20</v>
      </c>
      <c r="C18510" t="s">
        <v>19</v>
      </c>
      <c r="D18510" t="s">
        <v>33</v>
      </c>
      <c r="E18510" t="s">
        <v>538</v>
      </c>
    </row>
    <row r="18511" spans="1:5" x14ac:dyDescent="0.25">
      <c r="A18511" t="s">
        <v>24923</v>
      </c>
      <c r="B18511" t="s">
        <v>20</v>
      </c>
      <c r="C18511" t="s">
        <v>19</v>
      </c>
      <c r="D18511" t="s">
        <v>33</v>
      </c>
      <c r="E18511" t="s">
        <v>533</v>
      </c>
    </row>
    <row r="18512" spans="1:5" x14ac:dyDescent="0.25">
      <c r="A18512" t="s">
        <v>18725</v>
      </c>
      <c r="B18512" t="s">
        <v>20</v>
      </c>
      <c r="C18512" t="s">
        <v>19</v>
      </c>
      <c r="D18512" t="s">
        <v>33</v>
      </c>
      <c r="E18512" t="s">
        <v>538</v>
      </c>
    </row>
    <row r="18513" spans="1:5" x14ac:dyDescent="0.25">
      <c r="A18513" t="s">
        <v>7180</v>
      </c>
      <c r="B18513" t="s">
        <v>20</v>
      </c>
      <c r="C18513" t="s">
        <v>19</v>
      </c>
      <c r="D18513" t="s">
        <v>33</v>
      </c>
      <c r="E18513" t="s">
        <v>533</v>
      </c>
    </row>
    <row r="18514" spans="1:5" x14ac:dyDescent="0.25">
      <c r="A18514" t="s">
        <v>6542</v>
      </c>
      <c r="B18514" t="s">
        <v>20</v>
      </c>
      <c r="C18514" t="s">
        <v>19</v>
      </c>
      <c r="D18514" t="s">
        <v>33</v>
      </c>
      <c r="E18514" t="s">
        <v>533</v>
      </c>
    </row>
    <row r="18515" spans="1:5" x14ac:dyDescent="0.25">
      <c r="A18515" t="s">
        <v>19353</v>
      </c>
      <c r="B18515" t="s">
        <v>20</v>
      </c>
      <c r="C18515" t="s">
        <v>19</v>
      </c>
      <c r="D18515" t="s">
        <v>33</v>
      </c>
      <c r="E18515" t="s">
        <v>533</v>
      </c>
    </row>
    <row r="18516" spans="1:5" x14ac:dyDescent="0.25">
      <c r="A18516" t="s">
        <v>29597</v>
      </c>
      <c r="B18516" t="s">
        <v>20</v>
      </c>
      <c r="C18516" t="s">
        <v>19</v>
      </c>
      <c r="D18516" t="s">
        <v>69</v>
      </c>
      <c r="E18516" t="s">
        <v>533</v>
      </c>
    </row>
    <row r="18517" spans="1:5" x14ac:dyDescent="0.25">
      <c r="A18517" t="s">
        <v>29030</v>
      </c>
      <c r="B18517" t="s">
        <v>20</v>
      </c>
      <c r="C18517" t="s">
        <v>19</v>
      </c>
      <c r="D18517" t="s">
        <v>33</v>
      </c>
      <c r="E18517" t="s">
        <v>533</v>
      </c>
    </row>
    <row r="18518" spans="1:5" x14ac:dyDescent="0.25">
      <c r="A18518" t="s">
        <v>10513</v>
      </c>
      <c r="B18518" t="s">
        <v>16</v>
      </c>
      <c r="C18518" t="s">
        <v>15</v>
      </c>
      <c r="D18518" t="s">
        <v>33</v>
      </c>
      <c r="E18518" t="s">
        <v>628</v>
      </c>
    </row>
    <row r="18519" spans="1:5" x14ac:dyDescent="0.25">
      <c r="A18519" t="s">
        <v>18733</v>
      </c>
      <c r="B18519" t="s">
        <v>16</v>
      </c>
      <c r="C18519" t="s">
        <v>17</v>
      </c>
      <c r="D18519" t="s">
        <v>33</v>
      </c>
      <c r="E18519" t="s">
        <v>653</v>
      </c>
    </row>
    <row r="18520" spans="1:5" x14ac:dyDescent="0.25">
      <c r="A18520" t="s">
        <v>18732</v>
      </c>
      <c r="B18520" t="s">
        <v>16</v>
      </c>
      <c r="C18520" t="s">
        <v>17</v>
      </c>
      <c r="D18520" t="s">
        <v>33</v>
      </c>
      <c r="E18520" t="s">
        <v>653</v>
      </c>
    </row>
    <row r="18521" spans="1:5" x14ac:dyDescent="0.25">
      <c r="A18521" t="s">
        <v>16795</v>
      </c>
      <c r="B18521" t="s">
        <v>20</v>
      </c>
      <c r="C18521" t="s">
        <v>19</v>
      </c>
      <c r="D18521" t="s">
        <v>33</v>
      </c>
      <c r="E18521" t="s">
        <v>553</v>
      </c>
    </row>
    <row r="18522" spans="1:5" x14ac:dyDescent="0.25">
      <c r="A18522" t="s">
        <v>18735</v>
      </c>
      <c r="B18522" t="s">
        <v>20</v>
      </c>
      <c r="C18522" t="s">
        <v>19</v>
      </c>
      <c r="D18522" t="s">
        <v>33</v>
      </c>
      <c r="E18522" t="s">
        <v>538</v>
      </c>
    </row>
    <row r="18523" spans="1:5" x14ac:dyDescent="0.25">
      <c r="A18523" t="s">
        <v>20806</v>
      </c>
      <c r="B18523" t="s">
        <v>20</v>
      </c>
      <c r="C18523" t="s">
        <v>19</v>
      </c>
      <c r="D18523" t="s">
        <v>33</v>
      </c>
      <c r="E18523" t="s">
        <v>533</v>
      </c>
    </row>
    <row r="18524" spans="1:5" x14ac:dyDescent="0.25">
      <c r="A18524" t="s">
        <v>24503</v>
      </c>
      <c r="B18524" t="s">
        <v>20</v>
      </c>
      <c r="C18524" t="s">
        <v>19</v>
      </c>
      <c r="D18524" t="s">
        <v>33</v>
      </c>
      <c r="E18524" t="s">
        <v>553</v>
      </c>
    </row>
    <row r="18525" spans="1:5" x14ac:dyDescent="0.25">
      <c r="A18525" t="s">
        <v>18738</v>
      </c>
      <c r="B18525" t="s">
        <v>20</v>
      </c>
      <c r="C18525" t="s">
        <v>19</v>
      </c>
      <c r="D18525" t="s">
        <v>65</v>
      </c>
      <c r="E18525" t="s">
        <v>585</v>
      </c>
    </row>
    <row r="18526" spans="1:5" x14ac:dyDescent="0.25">
      <c r="A18526" t="s">
        <v>24338</v>
      </c>
      <c r="B18526" t="s">
        <v>20</v>
      </c>
      <c r="C18526" t="s">
        <v>19</v>
      </c>
      <c r="D18526" t="s">
        <v>33</v>
      </c>
      <c r="E18526" t="s">
        <v>533</v>
      </c>
    </row>
    <row r="18527" spans="1:5" x14ac:dyDescent="0.25">
      <c r="A18527" t="s">
        <v>21132</v>
      </c>
      <c r="B18527" t="s">
        <v>20</v>
      </c>
      <c r="C18527" t="s">
        <v>19</v>
      </c>
      <c r="D18527" t="s">
        <v>33</v>
      </c>
      <c r="E18527" t="s">
        <v>533</v>
      </c>
    </row>
    <row r="18528" spans="1:5" x14ac:dyDescent="0.25">
      <c r="A18528" t="s">
        <v>18742</v>
      </c>
      <c r="B18528" t="s">
        <v>20</v>
      </c>
      <c r="C18528" t="s">
        <v>19</v>
      </c>
      <c r="D18528" t="s">
        <v>33</v>
      </c>
      <c r="E18528" t="s">
        <v>530</v>
      </c>
    </row>
    <row r="18529" spans="1:5" x14ac:dyDescent="0.25">
      <c r="A18529" t="s">
        <v>6242</v>
      </c>
      <c r="B18529" t="s">
        <v>20</v>
      </c>
      <c r="C18529" t="s">
        <v>19</v>
      </c>
      <c r="D18529" t="s">
        <v>33</v>
      </c>
      <c r="E18529" t="s">
        <v>533</v>
      </c>
    </row>
    <row r="18530" spans="1:5" x14ac:dyDescent="0.25">
      <c r="A18530" t="s">
        <v>6718</v>
      </c>
      <c r="B18530" t="s">
        <v>20</v>
      </c>
      <c r="C18530" t="s">
        <v>19</v>
      </c>
      <c r="D18530" t="s">
        <v>33</v>
      </c>
      <c r="E18530" t="s">
        <v>533</v>
      </c>
    </row>
    <row r="18531" spans="1:5" x14ac:dyDescent="0.25">
      <c r="A18531" t="s">
        <v>18744</v>
      </c>
      <c r="B18531" t="s">
        <v>20</v>
      </c>
      <c r="C18531" t="s">
        <v>19</v>
      </c>
      <c r="D18531" t="s">
        <v>33</v>
      </c>
      <c r="E18531" t="s">
        <v>538</v>
      </c>
    </row>
    <row r="18532" spans="1:5" x14ac:dyDescent="0.25">
      <c r="A18532" t="s">
        <v>24264</v>
      </c>
      <c r="B18532" t="s">
        <v>20</v>
      </c>
      <c r="C18532" t="s">
        <v>19</v>
      </c>
      <c r="D18532" t="s">
        <v>33</v>
      </c>
      <c r="E18532" t="s">
        <v>533</v>
      </c>
    </row>
    <row r="18533" spans="1:5" x14ac:dyDescent="0.25">
      <c r="A18533" t="s">
        <v>18746</v>
      </c>
      <c r="B18533" t="s">
        <v>20</v>
      </c>
      <c r="C18533" t="s">
        <v>19</v>
      </c>
      <c r="D18533" t="s">
        <v>33</v>
      </c>
      <c r="E18533" t="s">
        <v>530</v>
      </c>
    </row>
    <row r="18534" spans="1:5" x14ac:dyDescent="0.25">
      <c r="A18534" t="s">
        <v>16793</v>
      </c>
      <c r="B18534" t="s">
        <v>20</v>
      </c>
      <c r="C18534" t="s">
        <v>19</v>
      </c>
      <c r="D18534" t="s">
        <v>33</v>
      </c>
      <c r="E18534" t="s">
        <v>533</v>
      </c>
    </row>
    <row r="18535" spans="1:5" x14ac:dyDescent="0.25">
      <c r="A18535" t="s">
        <v>18748</v>
      </c>
      <c r="B18535" t="s">
        <v>20</v>
      </c>
      <c r="C18535" t="s">
        <v>19</v>
      </c>
      <c r="D18535" t="s">
        <v>33</v>
      </c>
      <c r="E18535" t="s">
        <v>530</v>
      </c>
    </row>
    <row r="18536" spans="1:5" x14ac:dyDescent="0.25">
      <c r="A18536" t="s">
        <v>18749</v>
      </c>
      <c r="B18536" t="s">
        <v>16</v>
      </c>
      <c r="C18536" t="s">
        <v>17</v>
      </c>
      <c r="D18536" t="s">
        <v>33</v>
      </c>
      <c r="E18536" t="s">
        <v>653</v>
      </c>
    </row>
    <row r="18537" spans="1:5" x14ac:dyDescent="0.25">
      <c r="A18537" t="s">
        <v>22688</v>
      </c>
      <c r="B18537" t="s">
        <v>20</v>
      </c>
      <c r="C18537" t="s">
        <v>19</v>
      </c>
      <c r="D18537" t="s">
        <v>33</v>
      </c>
      <c r="E18537" t="s">
        <v>533</v>
      </c>
    </row>
    <row r="18538" spans="1:5" x14ac:dyDescent="0.25">
      <c r="A18538" t="s">
        <v>18751</v>
      </c>
      <c r="B18538" t="s">
        <v>20</v>
      </c>
      <c r="C18538" t="s">
        <v>19</v>
      </c>
      <c r="D18538" t="s">
        <v>33</v>
      </c>
      <c r="E18538" t="s">
        <v>526</v>
      </c>
    </row>
    <row r="18539" spans="1:5" x14ac:dyDescent="0.25">
      <c r="A18539" t="s">
        <v>28889</v>
      </c>
      <c r="B18539" t="s">
        <v>20</v>
      </c>
      <c r="C18539" t="s">
        <v>19</v>
      </c>
      <c r="D18539" t="s">
        <v>33</v>
      </c>
      <c r="E18539" t="s">
        <v>553</v>
      </c>
    </row>
    <row r="18540" spans="1:5" x14ac:dyDescent="0.25">
      <c r="A18540" t="s">
        <v>18753</v>
      </c>
      <c r="B18540" t="s">
        <v>20</v>
      </c>
      <c r="C18540" t="s">
        <v>19</v>
      </c>
      <c r="D18540" t="s">
        <v>33</v>
      </c>
      <c r="E18540" t="s">
        <v>526</v>
      </c>
    </row>
    <row r="18541" spans="1:5" x14ac:dyDescent="0.25">
      <c r="A18541" t="s">
        <v>21892</v>
      </c>
      <c r="B18541" t="s">
        <v>20</v>
      </c>
      <c r="C18541" t="s">
        <v>19</v>
      </c>
      <c r="D18541" t="s">
        <v>65</v>
      </c>
      <c r="E18541" t="s">
        <v>533</v>
      </c>
    </row>
    <row r="18542" spans="1:5" x14ac:dyDescent="0.25">
      <c r="A18542" t="s">
        <v>18755</v>
      </c>
      <c r="B18542" t="s">
        <v>20</v>
      </c>
      <c r="C18542" t="s">
        <v>19</v>
      </c>
      <c r="D18542" t="s">
        <v>33</v>
      </c>
      <c r="E18542" t="s">
        <v>526</v>
      </c>
    </row>
    <row r="18543" spans="1:5" x14ac:dyDescent="0.25">
      <c r="A18543" t="s">
        <v>20874</v>
      </c>
      <c r="B18543" t="s">
        <v>20</v>
      </c>
      <c r="C18543" t="s">
        <v>19</v>
      </c>
      <c r="D18543" t="s">
        <v>33</v>
      </c>
      <c r="E18543" t="s">
        <v>533</v>
      </c>
    </row>
    <row r="18544" spans="1:5" x14ac:dyDescent="0.25">
      <c r="A18544" t="s">
        <v>3707</v>
      </c>
      <c r="B18544" t="s">
        <v>20</v>
      </c>
      <c r="C18544" t="s">
        <v>19</v>
      </c>
      <c r="D18544" t="s">
        <v>33</v>
      </c>
      <c r="E18544" t="s">
        <v>533</v>
      </c>
    </row>
    <row r="18545" spans="1:5" x14ac:dyDescent="0.25">
      <c r="A18545" t="s">
        <v>18758</v>
      </c>
      <c r="B18545" t="s">
        <v>20</v>
      </c>
      <c r="C18545" t="s">
        <v>19</v>
      </c>
      <c r="D18545" t="s">
        <v>65</v>
      </c>
      <c r="E18545" t="s">
        <v>585</v>
      </c>
    </row>
    <row r="18546" spans="1:5" x14ac:dyDescent="0.25">
      <c r="A18546" t="s">
        <v>17286</v>
      </c>
      <c r="B18546" t="s">
        <v>20</v>
      </c>
      <c r="C18546" t="s">
        <v>19</v>
      </c>
      <c r="D18546" t="s">
        <v>33</v>
      </c>
      <c r="E18546" t="s">
        <v>533</v>
      </c>
    </row>
    <row r="18547" spans="1:5" x14ac:dyDescent="0.25">
      <c r="A18547" t="s">
        <v>24054</v>
      </c>
      <c r="B18547" t="s">
        <v>20</v>
      </c>
      <c r="C18547" t="s">
        <v>19</v>
      </c>
      <c r="D18547" t="s">
        <v>33</v>
      </c>
      <c r="E18547" t="s">
        <v>533</v>
      </c>
    </row>
    <row r="18548" spans="1:5" x14ac:dyDescent="0.25">
      <c r="A18548" t="s">
        <v>18761</v>
      </c>
      <c r="B18548" t="s">
        <v>20</v>
      </c>
      <c r="C18548" t="s">
        <v>19</v>
      </c>
      <c r="D18548" t="s">
        <v>33</v>
      </c>
      <c r="E18548" t="s">
        <v>821</v>
      </c>
    </row>
    <row r="18549" spans="1:5" x14ac:dyDescent="0.25">
      <c r="A18549" t="s">
        <v>6412</v>
      </c>
      <c r="B18549" t="s">
        <v>20</v>
      </c>
      <c r="C18549" t="s">
        <v>19</v>
      </c>
      <c r="D18549" t="s">
        <v>33</v>
      </c>
      <c r="E18549" t="s">
        <v>533</v>
      </c>
    </row>
    <row r="18550" spans="1:5" x14ac:dyDescent="0.25">
      <c r="A18550" t="s">
        <v>24052</v>
      </c>
      <c r="B18550" t="s">
        <v>20</v>
      </c>
      <c r="C18550" t="s">
        <v>19</v>
      </c>
      <c r="D18550" t="s">
        <v>33</v>
      </c>
      <c r="E18550" t="s">
        <v>533</v>
      </c>
    </row>
    <row r="18551" spans="1:5" x14ac:dyDescent="0.25">
      <c r="A18551" t="s">
        <v>18764</v>
      </c>
      <c r="B18551" t="s">
        <v>20</v>
      </c>
      <c r="C18551" t="s">
        <v>21</v>
      </c>
      <c r="D18551" t="s">
        <v>33</v>
      </c>
      <c r="E18551" t="s">
        <v>582</v>
      </c>
    </row>
    <row r="18552" spans="1:5" x14ac:dyDescent="0.25">
      <c r="A18552" t="s">
        <v>12936</v>
      </c>
      <c r="B18552" t="s">
        <v>20</v>
      </c>
      <c r="C18552" t="s">
        <v>22</v>
      </c>
      <c r="D18552" t="s">
        <v>33</v>
      </c>
      <c r="E18552" t="s">
        <v>629</v>
      </c>
    </row>
    <row r="18553" spans="1:5" x14ac:dyDescent="0.25">
      <c r="A18553" t="s">
        <v>18766</v>
      </c>
      <c r="B18553" t="s">
        <v>20</v>
      </c>
      <c r="C18553" t="s">
        <v>19</v>
      </c>
      <c r="D18553" t="s">
        <v>33</v>
      </c>
      <c r="E18553" t="s">
        <v>530</v>
      </c>
    </row>
    <row r="18554" spans="1:5" x14ac:dyDescent="0.25">
      <c r="A18554" t="s">
        <v>21012</v>
      </c>
      <c r="B18554" t="s">
        <v>20</v>
      </c>
      <c r="C18554" t="s">
        <v>19</v>
      </c>
      <c r="D18554" t="s">
        <v>33</v>
      </c>
      <c r="E18554" t="s">
        <v>533</v>
      </c>
    </row>
    <row r="18555" spans="1:5" x14ac:dyDescent="0.25">
      <c r="A18555" t="s">
        <v>18768</v>
      </c>
      <c r="B18555" t="s">
        <v>20</v>
      </c>
      <c r="C18555" t="s">
        <v>21</v>
      </c>
      <c r="D18555" t="s">
        <v>33</v>
      </c>
      <c r="E18555" t="s">
        <v>582</v>
      </c>
    </row>
    <row r="18556" spans="1:5" x14ac:dyDescent="0.25">
      <c r="A18556" t="s">
        <v>21100</v>
      </c>
      <c r="B18556" t="s">
        <v>20</v>
      </c>
      <c r="C18556" t="s">
        <v>19</v>
      </c>
      <c r="D18556" t="s">
        <v>33</v>
      </c>
      <c r="E18556" t="s">
        <v>533</v>
      </c>
    </row>
    <row r="18557" spans="1:5" x14ac:dyDescent="0.25">
      <c r="A18557" t="s">
        <v>18770</v>
      </c>
      <c r="B18557" t="s">
        <v>20</v>
      </c>
      <c r="C18557" t="s">
        <v>19</v>
      </c>
      <c r="D18557" t="s">
        <v>33</v>
      </c>
      <c r="E18557" t="s">
        <v>530</v>
      </c>
    </row>
    <row r="18558" spans="1:5" x14ac:dyDescent="0.25">
      <c r="A18558" t="s">
        <v>17091</v>
      </c>
      <c r="B18558" t="s">
        <v>20</v>
      </c>
      <c r="C18558" t="s">
        <v>19</v>
      </c>
      <c r="D18558" t="s">
        <v>33</v>
      </c>
      <c r="E18558" t="s">
        <v>533</v>
      </c>
    </row>
    <row r="18559" spans="1:5" x14ac:dyDescent="0.25">
      <c r="A18559" t="s">
        <v>19877</v>
      </c>
      <c r="B18559" t="s">
        <v>20</v>
      </c>
      <c r="C18559" t="s">
        <v>19</v>
      </c>
      <c r="D18559" t="s">
        <v>33</v>
      </c>
      <c r="E18559" t="s">
        <v>533</v>
      </c>
    </row>
    <row r="18560" spans="1:5" x14ac:dyDescent="0.25">
      <c r="A18560" t="s">
        <v>18773</v>
      </c>
      <c r="B18560" t="s">
        <v>20</v>
      </c>
      <c r="C18560" t="s">
        <v>19</v>
      </c>
      <c r="D18560" t="s">
        <v>33</v>
      </c>
      <c r="E18560" t="s">
        <v>530</v>
      </c>
    </row>
    <row r="18561" spans="1:5" x14ac:dyDescent="0.25">
      <c r="A18561" t="s">
        <v>16161</v>
      </c>
      <c r="B18561" t="s">
        <v>20</v>
      </c>
      <c r="C18561" t="s">
        <v>19</v>
      </c>
      <c r="D18561" t="s">
        <v>33</v>
      </c>
      <c r="E18561" t="s">
        <v>533</v>
      </c>
    </row>
    <row r="18562" spans="1:5" x14ac:dyDescent="0.25">
      <c r="A18562" t="s">
        <v>24217</v>
      </c>
      <c r="B18562" t="s">
        <v>20</v>
      </c>
      <c r="C18562" t="s">
        <v>19</v>
      </c>
      <c r="D18562" t="s">
        <v>33</v>
      </c>
      <c r="E18562" t="s">
        <v>533</v>
      </c>
    </row>
    <row r="18563" spans="1:5" x14ac:dyDescent="0.25">
      <c r="A18563" t="s">
        <v>10301</v>
      </c>
      <c r="B18563" t="s">
        <v>20</v>
      </c>
      <c r="C18563" t="s">
        <v>19</v>
      </c>
      <c r="D18563" t="s">
        <v>33</v>
      </c>
      <c r="E18563" t="s">
        <v>533</v>
      </c>
    </row>
    <row r="18564" spans="1:5" x14ac:dyDescent="0.25">
      <c r="A18564" t="s">
        <v>43783</v>
      </c>
      <c r="B18564" t="s">
        <v>16</v>
      </c>
      <c r="C18564" t="s">
        <v>17</v>
      </c>
      <c r="D18564" t="s">
        <v>33</v>
      </c>
      <c r="E18564" t="s">
        <v>653</v>
      </c>
    </row>
    <row r="18565" spans="1:5" x14ac:dyDescent="0.25">
      <c r="A18565" t="s">
        <v>28526</v>
      </c>
      <c r="B18565" t="s">
        <v>20</v>
      </c>
      <c r="C18565" t="s">
        <v>19</v>
      </c>
      <c r="D18565" t="s">
        <v>33</v>
      </c>
      <c r="E18565" t="s">
        <v>533</v>
      </c>
    </row>
    <row r="18566" spans="1:5" x14ac:dyDescent="0.25">
      <c r="A18566" t="s">
        <v>18778</v>
      </c>
      <c r="B18566" t="s">
        <v>20</v>
      </c>
      <c r="C18566" t="s">
        <v>21</v>
      </c>
      <c r="D18566" t="s">
        <v>33</v>
      </c>
      <c r="E18566" t="s">
        <v>582</v>
      </c>
    </row>
    <row r="18567" spans="1:5" x14ac:dyDescent="0.25">
      <c r="A18567" t="s">
        <v>23528</v>
      </c>
      <c r="B18567" t="s">
        <v>20</v>
      </c>
      <c r="C18567" t="s">
        <v>19</v>
      </c>
      <c r="D18567" t="s">
        <v>33</v>
      </c>
      <c r="E18567" t="s">
        <v>533</v>
      </c>
    </row>
    <row r="18568" spans="1:5" x14ac:dyDescent="0.25">
      <c r="A18568" t="s">
        <v>18780</v>
      </c>
      <c r="B18568" t="s">
        <v>20</v>
      </c>
      <c r="C18568" t="s">
        <v>21</v>
      </c>
      <c r="D18568" t="s">
        <v>33</v>
      </c>
      <c r="E18568" t="s">
        <v>581</v>
      </c>
    </row>
    <row r="18569" spans="1:5" x14ac:dyDescent="0.25">
      <c r="A18569" t="s">
        <v>26894</v>
      </c>
      <c r="B18569" t="s">
        <v>20</v>
      </c>
      <c r="C18569" t="s">
        <v>19</v>
      </c>
      <c r="D18569" t="s">
        <v>33</v>
      </c>
      <c r="E18569" t="s">
        <v>533</v>
      </c>
    </row>
    <row r="18570" spans="1:5" x14ac:dyDescent="0.25">
      <c r="A18570" t="s">
        <v>18782</v>
      </c>
      <c r="B18570" t="s">
        <v>20</v>
      </c>
      <c r="C18570" t="s">
        <v>25</v>
      </c>
      <c r="D18570" t="s">
        <v>33</v>
      </c>
      <c r="E18570" t="s">
        <v>973</v>
      </c>
    </row>
    <row r="18571" spans="1:5" x14ac:dyDescent="0.25">
      <c r="A18571" t="s">
        <v>28897</v>
      </c>
      <c r="B18571" t="s">
        <v>20</v>
      </c>
      <c r="C18571" t="s">
        <v>19</v>
      </c>
      <c r="D18571" t="s">
        <v>33</v>
      </c>
      <c r="E18571" t="s">
        <v>533</v>
      </c>
    </row>
    <row r="18572" spans="1:5" x14ac:dyDescent="0.25">
      <c r="A18572" t="s">
        <v>29286</v>
      </c>
      <c r="B18572" t="s">
        <v>20</v>
      </c>
      <c r="C18572" t="s">
        <v>19</v>
      </c>
      <c r="D18572" t="s">
        <v>33</v>
      </c>
      <c r="E18572" t="s">
        <v>533</v>
      </c>
    </row>
    <row r="18573" spans="1:5" x14ac:dyDescent="0.25">
      <c r="A18573" t="s">
        <v>22036</v>
      </c>
      <c r="B18573" t="s">
        <v>20</v>
      </c>
      <c r="C18573" t="s">
        <v>19</v>
      </c>
      <c r="D18573" t="s">
        <v>33</v>
      </c>
      <c r="E18573" t="s">
        <v>533</v>
      </c>
    </row>
    <row r="18574" spans="1:5" x14ac:dyDescent="0.25">
      <c r="A18574" t="s">
        <v>18787</v>
      </c>
      <c r="B18574" t="s">
        <v>20</v>
      </c>
      <c r="C18574" t="s">
        <v>19</v>
      </c>
      <c r="D18574" t="s">
        <v>33</v>
      </c>
      <c r="E18574" t="s">
        <v>530</v>
      </c>
    </row>
    <row r="18575" spans="1:5" x14ac:dyDescent="0.25">
      <c r="A18575" t="s">
        <v>25854</v>
      </c>
      <c r="B18575" t="s">
        <v>20</v>
      </c>
      <c r="C18575" t="s">
        <v>19</v>
      </c>
      <c r="D18575" t="s">
        <v>33</v>
      </c>
      <c r="E18575" t="s">
        <v>533</v>
      </c>
    </row>
    <row r="18576" spans="1:5" x14ac:dyDescent="0.25">
      <c r="A18576" t="s">
        <v>23128</v>
      </c>
      <c r="B18576" t="s">
        <v>20</v>
      </c>
      <c r="C18576" t="s">
        <v>19</v>
      </c>
      <c r="D18576" t="s">
        <v>33</v>
      </c>
      <c r="E18576" t="s">
        <v>533</v>
      </c>
    </row>
    <row r="18577" spans="1:5" x14ac:dyDescent="0.25">
      <c r="A18577" t="s">
        <v>18789</v>
      </c>
      <c r="B18577" t="s">
        <v>20</v>
      </c>
      <c r="C18577" t="s">
        <v>19</v>
      </c>
      <c r="D18577" t="s">
        <v>33</v>
      </c>
      <c r="E18577" t="s">
        <v>538</v>
      </c>
    </row>
    <row r="18578" spans="1:5" x14ac:dyDescent="0.25">
      <c r="A18578" t="s">
        <v>18791</v>
      </c>
      <c r="B18578" t="s">
        <v>20</v>
      </c>
      <c r="C18578" t="s">
        <v>19</v>
      </c>
      <c r="D18578" t="s">
        <v>33</v>
      </c>
      <c r="E18578" t="s">
        <v>530</v>
      </c>
    </row>
    <row r="18579" spans="1:5" x14ac:dyDescent="0.25">
      <c r="A18579" t="s">
        <v>25493</v>
      </c>
      <c r="B18579" t="s">
        <v>20</v>
      </c>
      <c r="C18579" t="s">
        <v>19</v>
      </c>
      <c r="D18579" t="s">
        <v>65</v>
      </c>
      <c r="E18579" t="s">
        <v>533</v>
      </c>
    </row>
    <row r="18580" spans="1:5" x14ac:dyDescent="0.25">
      <c r="A18580" t="s">
        <v>25660</v>
      </c>
      <c r="B18580" t="s">
        <v>20</v>
      </c>
      <c r="C18580" t="s">
        <v>19</v>
      </c>
      <c r="D18580" t="s">
        <v>65</v>
      </c>
      <c r="E18580" t="s">
        <v>533</v>
      </c>
    </row>
    <row r="18581" spans="1:5" x14ac:dyDescent="0.25">
      <c r="A18581" t="s">
        <v>18793</v>
      </c>
      <c r="B18581" t="s">
        <v>20</v>
      </c>
      <c r="C18581" t="s">
        <v>21</v>
      </c>
      <c r="D18581" t="s">
        <v>33</v>
      </c>
      <c r="E18581" t="s">
        <v>582</v>
      </c>
    </row>
    <row r="18582" spans="1:5" x14ac:dyDescent="0.25">
      <c r="A18582" t="s">
        <v>18884</v>
      </c>
      <c r="B18582" t="s">
        <v>20</v>
      </c>
      <c r="C18582" t="s">
        <v>19</v>
      </c>
      <c r="D18582" t="s">
        <v>33</v>
      </c>
      <c r="E18582" t="s">
        <v>533</v>
      </c>
    </row>
    <row r="18583" spans="1:5" x14ac:dyDescent="0.25">
      <c r="A18583" t="s">
        <v>18795</v>
      </c>
      <c r="B18583" t="s">
        <v>20</v>
      </c>
      <c r="C18583" t="s">
        <v>19</v>
      </c>
      <c r="D18583" t="s">
        <v>33</v>
      </c>
      <c r="E18583" t="s">
        <v>538</v>
      </c>
    </row>
    <row r="18584" spans="1:5" x14ac:dyDescent="0.25">
      <c r="A18584" t="s">
        <v>9063</v>
      </c>
      <c r="B18584" t="s">
        <v>20</v>
      </c>
      <c r="C18584" t="s">
        <v>19</v>
      </c>
      <c r="D18584" t="s">
        <v>33</v>
      </c>
      <c r="E18584" t="s">
        <v>553</v>
      </c>
    </row>
    <row r="18585" spans="1:5" x14ac:dyDescent="0.25">
      <c r="A18585" t="s">
        <v>18797</v>
      </c>
      <c r="B18585" t="s">
        <v>20</v>
      </c>
      <c r="C18585" t="s">
        <v>19</v>
      </c>
      <c r="D18585" t="s">
        <v>33</v>
      </c>
      <c r="E18585" t="s">
        <v>530</v>
      </c>
    </row>
    <row r="18586" spans="1:5" x14ac:dyDescent="0.25">
      <c r="A18586" t="s">
        <v>27935</v>
      </c>
      <c r="B18586" t="s">
        <v>20</v>
      </c>
      <c r="C18586" t="s">
        <v>19</v>
      </c>
      <c r="D18586" t="s">
        <v>33</v>
      </c>
      <c r="E18586" t="s">
        <v>553</v>
      </c>
    </row>
    <row r="18587" spans="1:5" x14ac:dyDescent="0.25">
      <c r="A18587" t="s">
        <v>18799</v>
      </c>
      <c r="B18587" t="s">
        <v>20</v>
      </c>
      <c r="C18587" t="s">
        <v>19</v>
      </c>
      <c r="D18587" t="s">
        <v>33</v>
      </c>
      <c r="E18587" t="s">
        <v>530</v>
      </c>
    </row>
    <row r="18588" spans="1:5" x14ac:dyDescent="0.25">
      <c r="A18588" t="s">
        <v>5424</v>
      </c>
      <c r="B18588" t="s">
        <v>20</v>
      </c>
      <c r="C18588" t="s">
        <v>19</v>
      </c>
      <c r="D18588" t="s">
        <v>33</v>
      </c>
      <c r="E18588" t="s">
        <v>533</v>
      </c>
    </row>
    <row r="18589" spans="1:5" x14ac:dyDescent="0.25">
      <c r="A18589" t="s">
        <v>18801</v>
      </c>
      <c r="B18589" t="s">
        <v>20</v>
      </c>
      <c r="C18589" t="s">
        <v>19</v>
      </c>
      <c r="D18589" t="s">
        <v>33</v>
      </c>
      <c r="E18589" t="s">
        <v>530</v>
      </c>
    </row>
    <row r="18590" spans="1:5" x14ac:dyDescent="0.25">
      <c r="A18590" t="s">
        <v>5426</v>
      </c>
      <c r="B18590" t="s">
        <v>20</v>
      </c>
      <c r="C18590" t="s">
        <v>19</v>
      </c>
      <c r="D18590" t="s">
        <v>33</v>
      </c>
      <c r="E18590" t="s">
        <v>533</v>
      </c>
    </row>
    <row r="18591" spans="1:5" x14ac:dyDescent="0.25">
      <c r="A18591" t="s">
        <v>18803</v>
      </c>
      <c r="B18591" t="s">
        <v>20</v>
      </c>
      <c r="C18591" t="s">
        <v>19</v>
      </c>
      <c r="D18591" t="s">
        <v>33</v>
      </c>
      <c r="E18591" t="s">
        <v>530</v>
      </c>
    </row>
    <row r="18592" spans="1:5" x14ac:dyDescent="0.25">
      <c r="A18592" t="s">
        <v>18804</v>
      </c>
      <c r="B18592" t="s">
        <v>16</v>
      </c>
      <c r="C18592" t="s">
        <v>17</v>
      </c>
      <c r="D18592" t="s">
        <v>33</v>
      </c>
      <c r="E18592" t="s">
        <v>653</v>
      </c>
    </row>
    <row r="18593" spans="1:5" x14ac:dyDescent="0.25">
      <c r="A18593" t="s">
        <v>13663</v>
      </c>
      <c r="B18593" t="s">
        <v>20</v>
      </c>
      <c r="C18593" t="s">
        <v>19</v>
      </c>
      <c r="D18593" t="s">
        <v>33</v>
      </c>
      <c r="E18593" t="s">
        <v>533</v>
      </c>
    </row>
    <row r="18594" spans="1:5" x14ac:dyDescent="0.25">
      <c r="A18594" t="s">
        <v>23737</v>
      </c>
      <c r="B18594" t="s">
        <v>20</v>
      </c>
      <c r="C18594" t="s">
        <v>19</v>
      </c>
      <c r="D18594" t="s">
        <v>33</v>
      </c>
      <c r="E18594" t="s">
        <v>533</v>
      </c>
    </row>
    <row r="18595" spans="1:5" x14ac:dyDescent="0.25">
      <c r="A18595" t="s">
        <v>19364</v>
      </c>
      <c r="B18595" t="s">
        <v>20</v>
      </c>
      <c r="C18595" t="s">
        <v>19</v>
      </c>
      <c r="D18595" t="s">
        <v>33</v>
      </c>
      <c r="E18595" t="s">
        <v>533</v>
      </c>
    </row>
    <row r="18596" spans="1:5" x14ac:dyDescent="0.25">
      <c r="A18596" t="s">
        <v>7890</v>
      </c>
      <c r="B18596" t="s">
        <v>20</v>
      </c>
      <c r="C18596" t="s">
        <v>19</v>
      </c>
      <c r="D18596" t="s">
        <v>33</v>
      </c>
      <c r="E18596" t="s">
        <v>533</v>
      </c>
    </row>
    <row r="18597" spans="1:5" x14ac:dyDescent="0.25">
      <c r="A18597" t="s">
        <v>18809</v>
      </c>
      <c r="B18597" t="s">
        <v>20</v>
      </c>
      <c r="C18597" t="s">
        <v>19</v>
      </c>
      <c r="D18597" t="s">
        <v>33</v>
      </c>
      <c r="E18597" t="s">
        <v>530</v>
      </c>
    </row>
    <row r="18598" spans="1:5" x14ac:dyDescent="0.25">
      <c r="A18598" t="s">
        <v>18813</v>
      </c>
      <c r="B18598" t="s">
        <v>20</v>
      </c>
      <c r="C18598" t="s">
        <v>19</v>
      </c>
      <c r="D18598" t="s">
        <v>33</v>
      </c>
      <c r="E18598" t="s">
        <v>562</v>
      </c>
    </row>
    <row r="18599" spans="1:5" x14ac:dyDescent="0.25">
      <c r="A18599" t="s">
        <v>18567</v>
      </c>
      <c r="B18599" t="s">
        <v>20</v>
      </c>
      <c r="C18599" t="s">
        <v>19</v>
      </c>
      <c r="D18599" t="s">
        <v>33</v>
      </c>
      <c r="E18599" t="s">
        <v>533</v>
      </c>
    </row>
    <row r="18600" spans="1:5" x14ac:dyDescent="0.25">
      <c r="A18600" t="s">
        <v>18812</v>
      </c>
      <c r="B18600" t="s">
        <v>20</v>
      </c>
      <c r="C18600" t="s">
        <v>19</v>
      </c>
      <c r="D18600" t="s">
        <v>33</v>
      </c>
      <c r="E18600" t="s">
        <v>562</v>
      </c>
    </row>
    <row r="18601" spans="1:5" x14ac:dyDescent="0.25">
      <c r="A18601" t="s">
        <v>11856</v>
      </c>
      <c r="B18601" t="s">
        <v>20</v>
      </c>
      <c r="C18601" t="s">
        <v>19</v>
      </c>
      <c r="D18601" t="s">
        <v>33</v>
      </c>
      <c r="E18601" t="s">
        <v>533</v>
      </c>
    </row>
    <row r="18602" spans="1:5" x14ac:dyDescent="0.25">
      <c r="A18602" t="s">
        <v>18814</v>
      </c>
      <c r="B18602" t="s">
        <v>20</v>
      </c>
      <c r="C18602" t="s">
        <v>19</v>
      </c>
      <c r="D18602" t="s">
        <v>33</v>
      </c>
      <c r="E18602" t="s">
        <v>562</v>
      </c>
    </row>
    <row r="18603" spans="1:5" x14ac:dyDescent="0.25">
      <c r="A18603" t="s">
        <v>11573</v>
      </c>
      <c r="B18603" t="s">
        <v>20</v>
      </c>
      <c r="C18603" t="s">
        <v>19</v>
      </c>
      <c r="D18603" t="s">
        <v>33</v>
      </c>
      <c r="E18603" t="s">
        <v>553</v>
      </c>
    </row>
    <row r="18604" spans="1:5" x14ac:dyDescent="0.25">
      <c r="A18604" t="s">
        <v>18817</v>
      </c>
      <c r="B18604" t="s">
        <v>20</v>
      </c>
      <c r="C18604" t="s">
        <v>19</v>
      </c>
      <c r="D18604" t="s">
        <v>33</v>
      </c>
      <c r="E18604" t="s">
        <v>523</v>
      </c>
    </row>
    <row r="18605" spans="1:5" x14ac:dyDescent="0.25">
      <c r="A18605" t="s">
        <v>18816</v>
      </c>
      <c r="B18605" t="s">
        <v>20</v>
      </c>
      <c r="C18605" t="s">
        <v>19</v>
      </c>
      <c r="D18605" t="s">
        <v>33</v>
      </c>
      <c r="E18605" t="s">
        <v>809</v>
      </c>
    </row>
    <row r="18606" spans="1:5" x14ac:dyDescent="0.25">
      <c r="A18606" t="s">
        <v>18818</v>
      </c>
      <c r="B18606" t="s">
        <v>20</v>
      </c>
      <c r="C18606" t="s">
        <v>19</v>
      </c>
      <c r="D18606" t="s">
        <v>33</v>
      </c>
      <c r="E18606" t="s">
        <v>809</v>
      </c>
    </row>
    <row r="18607" spans="1:5" x14ac:dyDescent="0.25">
      <c r="A18607" t="s">
        <v>18819</v>
      </c>
      <c r="B18607" t="s">
        <v>20</v>
      </c>
      <c r="C18607" t="s">
        <v>19</v>
      </c>
      <c r="D18607" t="s">
        <v>33</v>
      </c>
      <c r="E18607" t="s">
        <v>523</v>
      </c>
    </row>
    <row r="18608" spans="1:5" x14ac:dyDescent="0.25">
      <c r="A18608" t="s">
        <v>18821</v>
      </c>
      <c r="B18608" t="s">
        <v>20</v>
      </c>
      <c r="C18608" t="s">
        <v>19</v>
      </c>
      <c r="D18608" t="s">
        <v>33</v>
      </c>
      <c r="E18608" t="s">
        <v>809</v>
      </c>
    </row>
    <row r="18609" spans="1:5" x14ac:dyDescent="0.25">
      <c r="A18609" t="s">
        <v>18820</v>
      </c>
      <c r="B18609" t="s">
        <v>20</v>
      </c>
      <c r="C18609" t="s">
        <v>19</v>
      </c>
      <c r="D18609" t="s">
        <v>33</v>
      </c>
      <c r="E18609" t="s">
        <v>523</v>
      </c>
    </row>
    <row r="18610" spans="1:5" x14ac:dyDescent="0.25">
      <c r="A18610" t="s">
        <v>25205</v>
      </c>
      <c r="B18610" t="s">
        <v>20</v>
      </c>
      <c r="C18610" t="s">
        <v>19</v>
      </c>
      <c r="D18610" t="s">
        <v>33</v>
      </c>
      <c r="E18610" t="s">
        <v>533</v>
      </c>
    </row>
    <row r="18611" spans="1:5" x14ac:dyDescent="0.25">
      <c r="A18611" t="s">
        <v>18823</v>
      </c>
      <c r="B18611" t="s">
        <v>20</v>
      </c>
      <c r="C18611" t="s">
        <v>21</v>
      </c>
      <c r="D18611" t="s">
        <v>33</v>
      </c>
      <c r="E18611" t="s">
        <v>582</v>
      </c>
    </row>
    <row r="18612" spans="1:5" x14ac:dyDescent="0.25">
      <c r="A18612" t="s">
        <v>23775</v>
      </c>
      <c r="B18612" t="s">
        <v>20</v>
      </c>
      <c r="C18612" t="s">
        <v>19</v>
      </c>
      <c r="D18612" t="s">
        <v>33</v>
      </c>
      <c r="E18612" t="s">
        <v>533</v>
      </c>
    </row>
    <row r="18613" spans="1:5" x14ac:dyDescent="0.25">
      <c r="A18613" t="s">
        <v>16667</v>
      </c>
      <c r="B18613" t="s">
        <v>20</v>
      </c>
      <c r="C18613" t="s">
        <v>19</v>
      </c>
      <c r="D18613" t="s">
        <v>33</v>
      </c>
      <c r="E18613" t="s">
        <v>533</v>
      </c>
    </row>
    <row r="18614" spans="1:5" x14ac:dyDescent="0.25">
      <c r="A18614" t="s">
        <v>14768</v>
      </c>
      <c r="B18614" t="s">
        <v>20</v>
      </c>
      <c r="C18614" t="s">
        <v>19</v>
      </c>
      <c r="D18614" t="s">
        <v>33</v>
      </c>
      <c r="E18614" t="s">
        <v>533</v>
      </c>
    </row>
    <row r="18615" spans="1:5" x14ac:dyDescent="0.25">
      <c r="A18615" t="s">
        <v>20766</v>
      </c>
      <c r="B18615" t="s">
        <v>20</v>
      </c>
      <c r="C18615" t="s">
        <v>19</v>
      </c>
      <c r="D18615" t="s">
        <v>33</v>
      </c>
      <c r="E18615" t="s">
        <v>533</v>
      </c>
    </row>
    <row r="18616" spans="1:5" x14ac:dyDescent="0.25">
      <c r="A18616" t="s">
        <v>18828</v>
      </c>
      <c r="B18616" t="s">
        <v>20</v>
      </c>
      <c r="C18616" t="s">
        <v>19</v>
      </c>
      <c r="D18616" t="s">
        <v>33</v>
      </c>
      <c r="E18616" t="s">
        <v>530</v>
      </c>
    </row>
    <row r="18617" spans="1:5" x14ac:dyDescent="0.25">
      <c r="A18617" t="s">
        <v>27349</v>
      </c>
      <c r="B18617" t="s">
        <v>20</v>
      </c>
      <c r="C18617" t="s">
        <v>23</v>
      </c>
      <c r="D18617" t="s">
        <v>33</v>
      </c>
      <c r="E18617" t="s">
        <v>648</v>
      </c>
    </row>
    <row r="18618" spans="1:5" x14ac:dyDescent="0.25">
      <c r="A18618" t="s">
        <v>18830</v>
      </c>
      <c r="B18618" t="s">
        <v>20</v>
      </c>
      <c r="C18618" t="s">
        <v>21</v>
      </c>
      <c r="D18618" t="s">
        <v>33</v>
      </c>
      <c r="E18618" t="s">
        <v>582</v>
      </c>
    </row>
    <row r="18619" spans="1:5" x14ac:dyDescent="0.25">
      <c r="A18619" t="s">
        <v>3590</v>
      </c>
      <c r="B18619" t="s">
        <v>20</v>
      </c>
      <c r="C18619" t="s">
        <v>19</v>
      </c>
      <c r="D18619" t="s">
        <v>33</v>
      </c>
      <c r="E18619" t="s">
        <v>553</v>
      </c>
    </row>
    <row r="18620" spans="1:5" x14ac:dyDescent="0.25">
      <c r="A18620" t="s">
        <v>18832</v>
      </c>
      <c r="B18620" t="s">
        <v>20</v>
      </c>
      <c r="C18620" t="s">
        <v>19</v>
      </c>
      <c r="D18620" t="s">
        <v>33</v>
      </c>
      <c r="E18620" t="s">
        <v>530</v>
      </c>
    </row>
    <row r="18621" spans="1:5" x14ac:dyDescent="0.25">
      <c r="A18621" t="s">
        <v>22970</v>
      </c>
      <c r="B18621" t="s">
        <v>20</v>
      </c>
      <c r="C18621" t="s">
        <v>19</v>
      </c>
      <c r="D18621" t="s">
        <v>33</v>
      </c>
      <c r="E18621" t="s">
        <v>553</v>
      </c>
    </row>
    <row r="18622" spans="1:5" x14ac:dyDescent="0.25">
      <c r="A18622" t="s">
        <v>18834</v>
      </c>
      <c r="B18622" t="s">
        <v>20</v>
      </c>
      <c r="C18622" t="s">
        <v>19</v>
      </c>
      <c r="D18622" t="s">
        <v>33</v>
      </c>
      <c r="E18622" t="s">
        <v>538</v>
      </c>
    </row>
    <row r="18623" spans="1:5" x14ac:dyDescent="0.25">
      <c r="A18623" t="s">
        <v>43784</v>
      </c>
      <c r="B18623" t="s">
        <v>16</v>
      </c>
      <c r="C18623" t="s">
        <v>17</v>
      </c>
      <c r="D18623" t="s">
        <v>33</v>
      </c>
      <c r="E18623" t="s">
        <v>653</v>
      </c>
    </row>
    <row r="18624" spans="1:5" x14ac:dyDescent="0.25">
      <c r="A18624" t="s">
        <v>43785</v>
      </c>
      <c r="B18624" t="s">
        <v>16</v>
      </c>
      <c r="C18624" t="s">
        <v>17</v>
      </c>
      <c r="D18624" t="s">
        <v>33</v>
      </c>
      <c r="E18624" t="s">
        <v>653</v>
      </c>
    </row>
    <row r="18625" spans="1:5" x14ac:dyDescent="0.25">
      <c r="A18625" t="s">
        <v>19876</v>
      </c>
      <c r="B18625" t="s">
        <v>20</v>
      </c>
      <c r="C18625" t="s">
        <v>19</v>
      </c>
      <c r="D18625" t="s">
        <v>33</v>
      </c>
      <c r="E18625" t="s">
        <v>533</v>
      </c>
    </row>
    <row r="18626" spans="1:5" x14ac:dyDescent="0.25">
      <c r="A18626" t="s">
        <v>18836</v>
      </c>
      <c r="B18626" t="s">
        <v>16</v>
      </c>
      <c r="C18626" t="s">
        <v>15</v>
      </c>
      <c r="D18626" t="s">
        <v>33</v>
      </c>
      <c r="E18626" t="s">
        <v>659</v>
      </c>
    </row>
    <row r="18627" spans="1:5" x14ac:dyDescent="0.25">
      <c r="A18627" t="s">
        <v>19875</v>
      </c>
      <c r="B18627" t="s">
        <v>20</v>
      </c>
      <c r="C18627" t="s">
        <v>19</v>
      </c>
      <c r="D18627" t="s">
        <v>33</v>
      </c>
      <c r="E18627" t="s">
        <v>533</v>
      </c>
    </row>
    <row r="18628" spans="1:5" x14ac:dyDescent="0.25">
      <c r="A18628" t="s">
        <v>18838</v>
      </c>
      <c r="B18628" t="s">
        <v>20</v>
      </c>
      <c r="C18628" t="s">
        <v>19</v>
      </c>
      <c r="D18628" t="s">
        <v>33</v>
      </c>
      <c r="E18628" t="s">
        <v>523</v>
      </c>
    </row>
    <row r="18629" spans="1:5" x14ac:dyDescent="0.25">
      <c r="A18629" t="s">
        <v>18839</v>
      </c>
      <c r="B18629" t="s">
        <v>20</v>
      </c>
      <c r="C18629" t="s">
        <v>19</v>
      </c>
      <c r="D18629" t="s">
        <v>33</v>
      </c>
      <c r="E18629" t="s">
        <v>523</v>
      </c>
    </row>
    <row r="18630" spans="1:5" x14ac:dyDescent="0.25">
      <c r="A18630" t="s">
        <v>18840</v>
      </c>
      <c r="B18630" t="s">
        <v>20</v>
      </c>
      <c r="C18630" t="s">
        <v>19</v>
      </c>
      <c r="D18630" t="s">
        <v>33</v>
      </c>
      <c r="E18630" t="s">
        <v>523</v>
      </c>
    </row>
    <row r="18631" spans="1:5" x14ac:dyDescent="0.25">
      <c r="A18631" t="s">
        <v>18841</v>
      </c>
      <c r="B18631" t="s">
        <v>20</v>
      </c>
      <c r="C18631" t="s">
        <v>19</v>
      </c>
      <c r="D18631" t="s">
        <v>33</v>
      </c>
      <c r="E18631" t="s">
        <v>523</v>
      </c>
    </row>
    <row r="18632" spans="1:5" x14ac:dyDescent="0.25">
      <c r="A18632" t="s">
        <v>18842</v>
      </c>
      <c r="B18632" t="s">
        <v>20</v>
      </c>
      <c r="C18632" t="s">
        <v>19</v>
      </c>
      <c r="D18632" t="s">
        <v>33</v>
      </c>
      <c r="E18632" t="s">
        <v>538</v>
      </c>
    </row>
    <row r="18633" spans="1:5" x14ac:dyDescent="0.25">
      <c r="A18633" t="s">
        <v>28250</v>
      </c>
      <c r="B18633" t="s">
        <v>20</v>
      </c>
      <c r="C18633" t="s">
        <v>19</v>
      </c>
      <c r="D18633" t="s">
        <v>33</v>
      </c>
      <c r="E18633" t="s">
        <v>533</v>
      </c>
    </row>
    <row r="18634" spans="1:5" x14ac:dyDescent="0.25">
      <c r="A18634" t="s">
        <v>18844</v>
      </c>
      <c r="B18634" t="s">
        <v>20</v>
      </c>
      <c r="C18634" t="s">
        <v>19</v>
      </c>
      <c r="D18634" t="s">
        <v>33</v>
      </c>
      <c r="E18634" t="s">
        <v>538</v>
      </c>
    </row>
    <row r="18635" spans="1:5" x14ac:dyDescent="0.25">
      <c r="A18635" t="s">
        <v>28136</v>
      </c>
      <c r="B18635" t="s">
        <v>20</v>
      </c>
      <c r="C18635" t="s">
        <v>19</v>
      </c>
      <c r="D18635" t="s">
        <v>33</v>
      </c>
      <c r="E18635" t="s">
        <v>533</v>
      </c>
    </row>
    <row r="18636" spans="1:5" x14ac:dyDescent="0.25">
      <c r="A18636" t="s">
        <v>18846</v>
      </c>
      <c r="B18636" t="s">
        <v>20</v>
      </c>
      <c r="C18636" t="s">
        <v>19</v>
      </c>
      <c r="D18636" t="s">
        <v>33</v>
      </c>
      <c r="E18636" t="s">
        <v>538</v>
      </c>
    </row>
    <row r="18637" spans="1:5" x14ac:dyDescent="0.25">
      <c r="A18637" t="s">
        <v>19557</v>
      </c>
      <c r="B18637" t="s">
        <v>20</v>
      </c>
      <c r="C18637" t="s">
        <v>19</v>
      </c>
      <c r="D18637" t="s">
        <v>33</v>
      </c>
      <c r="E18637" t="s">
        <v>533</v>
      </c>
    </row>
    <row r="18638" spans="1:5" x14ac:dyDescent="0.25">
      <c r="A18638" t="s">
        <v>28351</v>
      </c>
      <c r="B18638" t="s">
        <v>20</v>
      </c>
      <c r="C18638" t="s">
        <v>19</v>
      </c>
      <c r="D18638" t="s">
        <v>33</v>
      </c>
      <c r="E18638" t="s">
        <v>533</v>
      </c>
    </row>
    <row r="18639" spans="1:5" x14ac:dyDescent="0.25">
      <c r="A18639" t="s">
        <v>18849</v>
      </c>
      <c r="B18639" t="s">
        <v>20</v>
      </c>
      <c r="C18639" t="s">
        <v>19</v>
      </c>
      <c r="D18639" t="s">
        <v>33</v>
      </c>
      <c r="E18639" t="s">
        <v>538</v>
      </c>
    </row>
    <row r="18640" spans="1:5" x14ac:dyDescent="0.25">
      <c r="A18640" t="s">
        <v>20938</v>
      </c>
      <c r="B18640" t="s">
        <v>20</v>
      </c>
      <c r="C18640" t="s">
        <v>19</v>
      </c>
      <c r="D18640" t="s">
        <v>33</v>
      </c>
      <c r="E18640" t="s">
        <v>533</v>
      </c>
    </row>
    <row r="18641" spans="1:5" x14ac:dyDescent="0.25">
      <c r="A18641" t="s">
        <v>18851</v>
      </c>
      <c r="B18641" t="s">
        <v>20</v>
      </c>
      <c r="C18641" t="s">
        <v>21</v>
      </c>
      <c r="D18641" t="s">
        <v>33</v>
      </c>
      <c r="E18641" t="s">
        <v>581</v>
      </c>
    </row>
    <row r="18642" spans="1:5" x14ac:dyDescent="0.25">
      <c r="A18642" t="s">
        <v>18853</v>
      </c>
      <c r="B18642" t="s">
        <v>20</v>
      </c>
      <c r="C18642" t="s">
        <v>24</v>
      </c>
      <c r="D18642" t="s">
        <v>33</v>
      </c>
      <c r="E18642" t="s">
        <v>699</v>
      </c>
    </row>
    <row r="18643" spans="1:5" x14ac:dyDescent="0.25">
      <c r="A18643" t="s">
        <v>9581</v>
      </c>
      <c r="B18643" t="s">
        <v>20</v>
      </c>
      <c r="C18643" t="s">
        <v>19</v>
      </c>
      <c r="D18643" t="s">
        <v>33</v>
      </c>
      <c r="E18643" t="s">
        <v>533</v>
      </c>
    </row>
    <row r="18644" spans="1:5" x14ac:dyDescent="0.25">
      <c r="A18644" t="s">
        <v>18854</v>
      </c>
      <c r="B18644" t="s">
        <v>20</v>
      </c>
      <c r="C18644" t="s">
        <v>24</v>
      </c>
      <c r="D18644" t="s">
        <v>33</v>
      </c>
      <c r="E18644" t="s">
        <v>700</v>
      </c>
    </row>
    <row r="18645" spans="1:5" x14ac:dyDescent="0.25">
      <c r="A18645" t="s">
        <v>19558</v>
      </c>
      <c r="B18645" t="s">
        <v>20</v>
      </c>
      <c r="C18645" t="s">
        <v>19</v>
      </c>
      <c r="D18645" t="s">
        <v>33</v>
      </c>
      <c r="E18645" t="s">
        <v>533</v>
      </c>
    </row>
    <row r="18646" spans="1:5" x14ac:dyDescent="0.25">
      <c r="A18646" t="s">
        <v>18856</v>
      </c>
      <c r="B18646" t="s">
        <v>16</v>
      </c>
      <c r="C18646" t="s">
        <v>17</v>
      </c>
      <c r="D18646" t="s">
        <v>33</v>
      </c>
      <c r="E18646" t="s">
        <v>653</v>
      </c>
    </row>
    <row r="18647" spans="1:5" x14ac:dyDescent="0.25">
      <c r="A18647" t="s">
        <v>28245</v>
      </c>
      <c r="B18647" t="s">
        <v>20</v>
      </c>
      <c r="C18647" t="s">
        <v>19</v>
      </c>
      <c r="D18647" t="s">
        <v>33</v>
      </c>
      <c r="E18647" t="s">
        <v>533</v>
      </c>
    </row>
    <row r="18648" spans="1:5" x14ac:dyDescent="0.25">
      <c r="A18648" t="s">
        <v>7591</v>
      </c>
      <c r="B18648" t="s">
        <v>20</v>
      </c>
      <c r="C18648" t="s">
        <v>19</v>
      </c>
      <c r="D18648" t="s">
        <v>33</v>
      </c>
      <c r="E18648" t="s">
        <v>533</v>
      </c>
    </row>
    <row r="18649" spans="1:5" x14ac:dyDescent="0.25">
      <c r="A18649" t="s">
        <v>10443</v>
      </c>
      <c r="B18649" t="s">
        <v>20</v>
      </c>
      <c r="C18649" t="s">
        <v>19</v>
      </c>
      <c r="D18649" t="s">
        <v>33</v>
      </c>
      <c r="E18649" t="s">
        <v>533</v>
      </c>
    </row>
    <row r="18650" spans="1:5" x14ac:dyDescent="0.25">
      <c r="A18650" t="s">
        <v>11692</v>
      </c>
      <c r="B18650" t="s">
        <v>20</v>
      </c>
      <c r="C18650" t="s">
        <v>19</v>
      </c>
      <c r="D18650" t="s">
        <v>33</v>
      </c>
      <c r="E18650" t="s">
        <v>533</v>
      </c>
    </row>
    <row r="18651" spans="1:5" x14ac:dyDescent="0.25">
      <c r="A18651" t="s">
        <v>14055</v>
      </c>
      <c r="B18651" t="s">
        <v>20</v>
      </c>
      <c r="C18651" t="s">
        <v>19</v>
      </c>
      <c r="D18651" t="s">
        <v>33</v>
      </c>
      <c r="E18651" t="s">
        <v>533</v>
      </c>
    </row>
    <row r="18652" spans="1:5" x14ac:dyDescent="0.25">
      <c r="A18652" t="s">
        <v>2515</v>
      </c>
      <c r="B18652" t="s">
        <v>20</v>
      </c>
      <c r="C18652" t="s">
        <v>19</v>
      </c>
      <c r="D18652" t="s">
        <v>33</v>
      </c>
      <c r="E18652" t="s">
        <v>533</v>
      </c>
    </row>
    <row r="18653" spans="1:5" x14ac:dyDescent="0.25">
      <c r="A18653" t="s">
        <v>16059</v>
      </c>
      <c r="B18653" t="s">
        <v>20</v>
      </c>
      <c r="C18653" t="s">
        <v>19</v>
      </c>
      <c r="D18653" t="s">
        <v>33</v>
      </c>
      <c r="E18653" t="s">
        <v>533</v>
      </c>
    </row>
    <row r="18654" spans="1:5" x14ac:dyDescent="0.25">
      <c r="A18654" t="s">
        <v>18865</v>
      </c>
      <c r="B18654" t="s">
        <v>20</v>
      </c>
      <c r="C18654" t="s">
        <v>19</v>
      </c>
      <c r="D18654" t="s">
        <v>33</v>
      </c>
      <c r="E18654" t="s">
        <v>538</v>
      </c>
    </row>
    <row r="18655" spans="1:5" x14ac:dyDescent="0.25">
      <c r="A18655" t="s">
        <v>25936</v>
      </c>
      <c r="B18655" t="s">
        <v>20</v>
      </c>
      <c r="C18655" t="s">
        <v>19</v>
      </c>
      <c r="D18655" t="s">
        <v>33</v>
      </c>
      <c r="E18655" t="s">
        <v>533</v>
      </c>
    </row>
    <row r="18656" spans="1:5" x14ac:dyDescent="0.25">
      <c r="A18656" t="s">
        <v>18866</v>
      </c>
      <c r="B18656" t="s">
        <v>20</v>
      </c>
      <c r="C18656" t="s">
        <v>19</v>
      </c>
      <c r="D18656" t="s">
        <v>33</v>
      </c>
      <c r="E18656" t="s">
        <v>530</v>
      </c>
    </row>
    <row r="18657" spans="1:5" x14ac:dyDescent="0.25">
      <c r="A18657" t="s">
        <v>19350</v>
      </c>
      <c r="B18657" t="s">
        <v>20</v>
      </c>
      <c r="C18657" t="s">
        <v>19</v>
      </c>
      <c r="D18657" t="s">
        <v>33</v>
      </c>
      <c r="E18657" t="s">
        <v>533</v>
      </c>
    </row>
    <row r="18658" spans="1:5" x14ac:dyDescent="0.25">
      <c r="A18658" t="s">
        <v>18868</v>
      </c>
      <c r="B18658" t="s">
        <v>20</v>
      </c>
      <c r="C18658" t="s">
        <v>19</v>
      </c>
      <c r="D18658" t="s">
        <v>33</v>
      </c>
      <c r="E18658" t="s">
        <v>530</v>
      </c>
    </row>
    <row r="18659" spans="1:5" x14ac:dyDescent="0.25">
      <c r="A18659" t="s">
        <v>17672</v>
      </c>
      <c r="B18659" t="s">
        <v>20</v>
      </c>
      <c r="C18659" t="s">
        <v>19</v>
      </c>
      <c r="D18659" t="s">
        <v>33</v>
      </c>
      <c r="E18659" t="s">
        <v>553</v>
      </c>
    </row>
    <row r="18660" spans="1:5" x14ac:dyDescent="0.25">
      <c r="A18660" t="s">
        <v>18870</v>
      </c>
      <c r="B18660" t="s">
        <v>20</v>
      </c>
      <c r="C18660" t="s">
        <v>19</v>
      </c>
      <c r="D18660" t="s">
        <v>33</v>
      </c>
      <c r="E18660" t="s">
        <v>530</v>
      </c>
    </row>
    <row r="18661" spans="1:5" x14ac:dyDescent="0.25">
      <c r="A18661" t="s">
        <v>17453</v>
      </c>
      <c r="B18661" t="s">
        <v>20</v>
      </c>
      <c r="C18661" t="s">
        <v>19</v>
      </c>
      <c r="D18661" t="s">
        <v>33</v>
      </c>
      <c r="E18661" t="s">
        <v>553</v>
      </c>
    </row>
    <row r="18662" spans="1:5" x14ac:dyDescent="0.25">
      <c r="A18662" t="s">
        <v>18872</v>
      </c>
      <c r="B18662" t="s">
        <v>20</v>
      </c>
      <c r="C18662" t="s">
        <v>21</v>
      </c>
      <c r="D18662" t="s">
        <v>33</v>
      </c>
      <c r="E18662" t="s">
        <v>582</v>
      </c>
    </row>
    <row r="18663" spans="1:5" x14ac:dyDescent="0.25">
      <c r="A18663" t="s">
        <v>9425</v>
      </c>
      <c r="B18663" t="s">
        <v>20</v>
      </c>
      <c r="C18663" t="s">
        <v>19</v>
      </c>
      <c r="D18663" t="s">
        <v>33</v>
      </c>
      <c r="E18663" t="s">
        <v>533</v>
      </c>
    </row>
    <row r="18664" spans="1:5" x14ac:dyDescent="0.25">
      <c r="A18664" t="s">
        <v>18874</v>
      </c>
      <c r="B18664" t="s">
        <v>20</v>
      </c>
      <c r="C18664" t="s">
        <v>19</v>
      </c>
      <c r="D18664" t="s">
        <v>33</v>
      </c>
      <c r="E18664" t="s">
        <v>530</v>
      </c>
    </row>
    <row r="18665" spans="1:5" x14ac:dyDescent="0.25">
      <c r="A18665" t="s">
        <v>14826</v>
      </c>
      <c r="B18665" t="s">
        <v>20</v>
      </c>
      <c r="C18665" t="s">
        <v>19</v>
      </c>
      <c r="D18665" t="s">
        <v>33</v>
      </c>
      <c r="E18665" t="s">
        <v>533</v>
      </c>
    </row>
    <row r="18666" spans="1:5" x14ac:dyDescent="0.25">
      <c r="A18666" t="s">
        <v>14819</v>
      </c>
      <c r="B18666" t="s">
        <v>20</v>
      </c>
      <c r="C18666" t="s">
        <v>19</v>
      </c>
      <c r="D18666" t="s">
        <v>33</v>
      </c>
      <c r="E18666" t="s">
        <v>533</v>
      </c>
    </row>
    <row r="18667" spans="1:5" x14ac:dyDescent="0.25">
      <c r="A18667" t="s">
        <v>15134</v>
      </c>
      <c r="B18667" t="s">
        <v>20</v>
      </c>
      <c r="C18667" t="s">
        <v>19</v>
      </c>
      <c r="D18667" t="s">
        <v>33</v>
      </c>
      <c r="E18667" t="s">
        <v>533</v>
      </c>
    </row>
    <row r="18668" spans="1:5" x14ac:dyDescent="0.25">
      <c r="A18668" t="s">
        <v>18878</v>
      </c>
      <c r="B18668" t="s">
        <v>20</v>
      </c>
      <c r="C18668" t="s">
        <v>19</v>
      </c>
      <c r="D18668" t="s">
        <v>33</v>
      </c>
      <c r="E18668" t="s">
        <v>538</v>
      </c>
    </row>
    <row r="18669" spans="1:5" x14ac:dyDescent="0.25">
      <c r="A18669" t="s">
        <v>24562</v>
      </c>
      <c r="B18669" t="s">
        <v>20</v>
      </c>
      <c r="C18669" t="s">
        <v>19</v>
      </c>
      <c r="D18669" t="s">
        <v>33</v>
      </c>
      <c r="E18669" t="s">
        <v>533</v>
      </c>
    </row>
    <row r="18670" spans="1:5" x14ac:dyDescent="0.25">
      <c r="A18670" t="s">
        <v>17461</v>
      </c>
      <c r="B18670" t="s">
        <v>20</v>
      </c>
      <c r="C18670" t="s">
        <v>19</v>
      </c>
      <c r="D18670" t="s">
        <v>33</v>
      </c>
      <c r="E18670" t="s">
        <v>553</v>
      </c>
    </row>
    <row r="18671" spans="1:5" x14ac:dyDescent="0.25">
      <c r="A18671" t="s">
        <v>18881</v>
      </c>
      <c r="B18671" t="s">
        <v>20</v>
      </c>
      <c r="C18671" t="s">
        <v>19</v>
      </c>
      <c r="D18671" t="s">
        <v>33</v>
      </c>
      <c r="E18671" t="s">
        <v>538</v>
      </c>
    </row>
    <row r="18672" spans="1:5" x14ac:dyDescent="0.25">
      <c r="A18672" t="s">
        <v>18882</v>
      </c>
      <c r="B18672" t="s">
        <v>16</v>
      </c>
      <c r="C18672" t="s">
        <v>17</v>
      </c>
      <c r="D18672" t="s">
        <v>33</v>
      </c>
      <c r="E18672" t="s">
        <v>653</v>
      </c>
    </row>
    <row r="18673" spans="1:5" x14ac:dyDescent="0.25">
      <c r="A18673" t="s">
        <v>18883</v>
      </c>
      <c r="B18673" t="s">
        <v>16</v>
      </c>
      <c r="C18673" t="s">
        <v>17</v>
      </c>
      <c r="D18673" t="s">
        <v>33</v>
      </c>
      <c r="E18673" t="s">
        <v>653</v>
      </c>
    </row>
    <row r="18674" spans="1:5" x14ac:dyDescent="0.25">
      <c r="A18674" t="s">
        <v>20185</v>
      </c>
      <c r="B18674" t="s">
        <v>20</v>
      </c>
      <c r="C18674" t="s">
        <v>19</v>
      </c>
      <c r="D18674" t="s">
        <v>33</v>
      </c>
      <c r="E18674" t="s">
        <v>533</v>
      </c>
    </row>
    <row r="18675" spans="1:5" x14ac:dyDescent="0.25">
      <c r="A18675" t="s">
        <v>18885</v>
      </c>
      <c r="B18675" t="s">
        <v>20</v>
      </c>
      <c r="C18675" t="s">
        <v>19</v>
      </c>
      <c r="D18675" t="s">
        <v>33</v>
      </c>
      <c r="E18675" t="s">
        <v>538</v>
      </c>
    </row>
    <row r="18676" spans="1:5" x14ac:dyDescent="0.25">
      <c r="A18676" t="s">
        <v>18886</v>
      </c>
      <c r="B18676" t="s">
        <v>20</v>
      </c>
      <c r="C18676" t="s">
        <v>19</v>
      </c>
      <c r="D18676" t="s">
        <v>33</v>
      </c>
      <c r="E18676" t="s">
        <v>530</v>
      </c>
    </row>
    <row r="18677" spans="1:5" x14ac:dyDescent="0.25">
      <c r="A18677" t="s">
        <v>3591</v>
      </c>
      <c r="B18677" t="s">
        <v>20</v>
      </c>
      <c r="C18677" t="s">
        <v>19</v>
      </c>
      <c r="D18677" t="s">
        <v>33</v>
      </c>
      <c r="E18677" t="s">
        <v>533</v>
      </c>
    </row>
    <row r="18678" spans="1:5" x14ac:dyDescent="0.25">
      <c r="A18678" t="s">
        <v>22969</v>
      </c>
      <c r="B18678" t="s">
        <v>20</v>
      </c>
      <c r="C18678" t="s">
        <v>19</v>
      </c>
      <c r="D18678" t="s">
        <v>33</v>
      </c>
      <c r="E18678" t="s">
        <v>533</v>
      </c>
    </row>
    <row r="18679" spans="1:5" x14ac:dyDescent="0.25">
      <c r="A18679" t="s">
        <v>18889</v>
      </c>
      <c r="B18679" t="s">
        <v>16</v>
      </c>
      <c r="C18679" t="s">
        <v>15</v>
      </c>
      <c r="D18679" t="s">
        <v>33</v>
      </c>
      <c r="E18679" t="s">
        <v>659</v>
      </c>
    </row>
    <row r="18680" spans="1:5" x14ac:dyDescent="0.25">
      <c r="A18680" t="s">
        <v>18030</v>
      </c>
      <c r="B18680" t="s">
        <v>20</v>
      </c>
      <c r="C18680" t="s">
        <v>19</v>
      </c>
      <c r="D18680" t="s">
        <v>33</v>
      </c>
      <c r="E18680" t="s">
        <v>533</v>
      </c>
    </row>
    <row r="18681" spans="1:5" x14ac:dyDescent="0.25">
      <c r="A18681" t="s">
        <v>18891</v>
      </c>
      <c r="B18681" t="s">
        <v>20</v>
      </c>
      <c r="C18681" t="s">
        <v>19</v>
      </c>
      <c r="D18681" t="s">
        <v>33</v>
      </c>
      <c r="E18681" t="s">
        <v>538</v>
      </c>
    </row>
    <row r="18682" spans="1:5" x14ac:dyDescent="0.25">
      <c r="A18682" t="s">
        <v>16279</v>
      </c>
      <c r="B18682" t="s">
        <v>20</v>
      </c>
      <c r="C18682" t="s">
        <v>19</v>
      </c>
      <c r="D18682" t="s">
        <v>33</v>
      </c>
      <c r="E18682" t="s">
        <v>533</v>
      </c>
    </row>
    <row r="18683" spans="1:5" x14ac:dyDescent="0.25">
      <c r="A18683" t="s">
        <v>3568</v>
      </c>
      <c r="B18683" t="s">
        <v>20</v>
      </c>
      <c r="C18683" t="s">
        <v>19</v>
      </c>
      <c r="D18683" t="s">
        <v>33</v>
      </c>
      <c r="E18683" t="s">
        <v>553</v>
      </c>
    </row>
    <row r="18684" spans="1:5" x14ac:dyDescent="0.25">
      <c r="A18684" t="s">
        <v>18894</v>
      </c>
      <c r="B18684" t="s">
        <v>20</v>
      </c>
      <c r="C18684" t="s">
        <v>19</v>
      </c>
      <c r="D18684" t="s">
        <v>33</v>
      </c>
      <c r="E18684" t="s">
        <v>530</v>
      </c>
    </row>
    <row r="18685" spans="1:5" x14ac:dyDescent="0.25">
      <c r="A18685" t="s">
        <v>4946</v>
      </c>
      <c r="B18685" t="s">
        <v>20</v>
      </c>
      <c r="C18685" t="s">
        <v>19</v>
      </c>
      <c r="D18685" t="s">
        <v>33</v>
      </c>
      <c r="E18685" t="s">
        <v>553</v>
      </c>
    </row>
    <row r="18686" spans="1:5" x14ac:dyDescent="0.25">
      <c r="A18686" t="s">
        <v>5245</v>
      </c>
      <c r="B18686" t="s">
        <v>20</v>
      </c>
      <c r="C18686" t="s">
        <v>19</v>
      </c>
      <c r="D18686" t="s">
        <v>33</v>
      </c>
      <c r="E18686" t="s">
        <v>553</v>
      </c>
    </row>
    <row r="18687" spans="1:5" x14ac:dyDescent="0.25">
      <c r="A18687" t="s">
        <v>17448</v>
      </c>
      <c r="B18687" t="s">
        <v>20</v>
      </c>
      <c r="C18687" t="s">
        <v>19</v>
      </c>
      <c r="D18687" t="s">
        <v>33</v>
      </c>
      <c r="E18687" t="s">
        <v>553</v>
      </c>
    </row>
    <row r="18688" spans="1:5" x14ac:dyDescent="0.25">
      <c r="A18688" t="s">
        <v>18898</v>
      </c>
      <c r="B18688" t="s">
        <v>20</v>
      </c>
      <c r="C18688" t="s">
        <v>19</v>
      </c>
      <c r="D18688" t="s">
        <v>33</v>
      </c>
      <c r="E18688" t="s">
        <v>538</v>
      </c>
    </row>
    <row r="18689" spans="1:5" x14ac:dyDescent="0.25">
      <c r="A18689" t="s">
        <v>17450</v>
      </c>
      <c r="B18689" t="s">
        <v>20</v>
      </c>
      <c r="C18689" t="s">
        <v>19</v>
      </c>
      <c r="D18689" t="s">
        <v>33</v>
      </c>
      <c r="E18689" t="s">
        <v>553</v>
      </c>
    </row>
    <row r="18690" spans="1:5" x14ac:dyDescent="0.25">
      <c r="A18690" t="s">
        <v>5166</v>
      </c>
      <c r="B18690" t="s">
        <v>20</v>
      </c>
      <c r="C18690" t="s">
        <v>19</v>
      </c>
      <c r="D18690" t="s">
        <v>33</v>
      </c>
      <c r="E18690" t="s">
        <v>533</v>
      </c>
    </row>
    <row r="18691" spans="1:5" x14ac:dyDescent="0.25">
      <c r="A18691" t="s">
        <v>25582</v>
      </c>
      <c r="B18691" t="s">
        <v>20</v>
      </c>
      <c r="C18691" t="s">
        <v>19</v>
      </c>
      <c r="D18691" t="s">
        <v>33</v>
      </c>
      <c r="E18691" t="s">
        <v>533</v>
      </c>
    </row>
    <row r="18692" spans="1:5" x14ac:dyDescent="0.25">
      <c r="A18692" t="s">
        <v>19422</v>
      </c>
      <c r="B18692" t="s">
        <v>20</v>
      </c>
      <c r="C18692" t="s">
        <v>19</v>
      </c>
      <c r="D18692" t="s">
        <v>65</v>
      </c>
      <c r="E18692" t="s">
        <v>553</v>
      </c>
    </row>
    <row r="18693" spans="1:5" x14ac:dyDescent="0.25">
      <c r="A18693" t="s">
        <v>21317</v>
      </c>
      <c r="B18693" t="s">
        <v>20</v>
      </c>
      <c r="C18693" t="s">
        <v>19</v>
      </c>
      <c r="D18693" t="s">
        <v>65</v>
      </c>
      <c r="E18693" t="s">
        <v>553</v>
      </c>
    </row>
    <row r="18694" spans="1:5" x14ac:dyDescent="0.25">
      <c r="A18694" t="s">
        <v>23362</v>
      </c>
      <c r="B18694" t="s">
        <v>20</v>
      </c>
      <c r="C18694" t="s">
        <v>19</v>
      </c>
      <c r="D18694" t="s">
        <v>33</v>
      </c>
      <c r="E18694" t="s">
        <v>533</v>
      </c>
    </row>
    <row r="18695" spans="1:5" x14ac:dyDescent="0.25">
      <c r="A18695" t="s">
        <v>14939</v>
      </c>
      <c r="B18695" t="s">
        <v>20</v>
      </c>
      <c r="C18695" t="s">
        <v>19</v>
      </c>
      <c r="D18695" t="s">
        <v>33</v>
      </c>
      <c r="E18695" t="s">
        <v>533</v>
      </c>
    </row>
    <row r="18696" spans="1:5" x14ac:dyDescent="0.25">
      <c r="A18696" t="s">
        <v>16072</v>
      </c>
      <c r="B18696" t="s">
        <v>20</v>
      </c>
      <c r="C18696" t="s">
        <v>19</v>
      </c>
      <c r="D18696" t="s">
        <v>65</v>
      </c>
      <c r="E18696" t="s">
        <v>533</v>
      </c>
    </row>
    <row r="18697" spans="1:5" x14ac:dyDescent="0.25">
      <c r="A18697" t="s">
        <v>18907</v>
      </c>
      <c r="B18697" t="s">
        <v>16</v>
      </c>
      <c r="C18697" t="s">
        <v>15</v>
      </c>
      <c r="D18697" t="s">
        <v>33</v>
      </c>
      <c r="E18697" t="s">
        <v>874</v>
      </c>
    </row>
    <row r="18698" spans="1:5" x14ac:dyDescent="0.25">
      <c r="A18698" t="s">
        <v>16436</v>
      </c>
      <c r="B18698" t="s">
        <v>20</v>
      </c>
      <c r="C18698" t="s">
        <v>19</v>
      </c>
      <c r="D18698" t="s">
        <v>65</v>
      </c>
      <c r="E18698" t="s">
        <v>533</v>
      </c>
    </row>
    <row r="18699" spans="1:5" x14ac:dyDescent="0.25">
      <c r="A18699" t="s">
        <v>18909</v>
      </c>
      <c r="B18699" t="s">
        <v>20</v>
      </c>
      <c r="C18699" t="s">
        <v>19</v>
      </c>
      <c r="D18699" t="s">
        <v>33</v>
      </c>
      <c r="E18699" t="s">
        <v>538</v>
      </c>
    </row>
    <row r="18700" spans="1:5" x14ac:dyDescent="0.25">
      <c r="A18700" t="s">
        <v>18910</v>
      </c>
      <c r="B18700" t="s">
        <v>16</v>
      </c>
      <c r="C18700" t="s">
        <v>17</v>
      </c>
      <c r="D18700" t="s">
        <v>33</v>
      </c>
      <c r="E18700" t="s">
        <v>653</v>
      </c>
    </row>
    <row r="18701" spans="1:5" x14ac:dyDescent="0.25">
      <c r="A18701" t="s">
        <v>17148</v>
      </c>
      <c r="B18701" t="s">
        <v>20</v>
      </c>
      <c r="C18701" t="s">
        <v>19</v>
      </c>
      <c r="D18701" t="s">
        <v>65</v>
      </c>
      <c r="E18701" t="s">
        <v>533</v>
      </c>
    </row>
    <row r="18702" spans="1:5" x14ac:dyDescent="0.25">
      <c r="A18702" t="s">
        <v>17147</v>
      </c>
      <c r="B18702" t="s">
        <v>20</v>
      </c>
      <c r="C18702" t="s">
        <v>19</v>
      </c>
      <c r="D18702" t="s">
        <v>33</v>
      </c>
      <c r="E18702" t="s">
        <v>533</v>
      </c>
    </row>
    <row r="18703" spans="1:5" x14ac:dyDescent="0.25">
      <c r="A18703" t="s">
        <v>20273</v>
      </c>
      <c r="B18703" t="s">
        <v>20</v>
      </c>
      <c r="C18703" t="s">
        <v>19</v>
      </c>
      <c r="D18703" t="s">
        <v>33</v>
      </c>
      <c r="E18703" t="s">
        <v>533</v>
      </c>
    </row>
    <row r="18704" spans="1:5" x14ac:dyDescent="0.25">
      <c r="A18704" t="s">
        <v>26541</v>
      </c>
      <c r="B18704" t="s">
        <v>20</v>
      </c>
      <c r="C18704" t="s">
        <v>19</v>
      </c>
      <c r="D18704" t="s">
        <v>33</v>
      </c>
      <c r="E18704" t="s">
        <v>533</v>
      </c>
    </row>
    <row r="18705" spans="1:5" x14ac:dyDescent="0.25">
      <c r="A18705" t="s">
        <v>18913</v>
      </c>
      <c r="B18705" t="s">
        <v>20</v>
      </c>
      <c r="C18705" t="s">
        <v>19</v>
      </c>
      <c r="D18705" t="s">
        <v>33</v>
      </c>
      <c r="E18705" t="s">
        <v>538</v>
      </c>
    </row>
    <row r="18706" spans="1:5" x14ac:dyDescent="0.25">
      <c r="A18706" t="s">
        <v>27993</v>
      </c>
      <c r="B18706" t="s">
        <v>20</v>
      </c>
      <c r="C18706" t="s">
        <v>19</v>
      </c>
      <c r="D18706" t="s">
        <v>33</v>
      </c>
      <c r="E18706" t="s">
        <v>533</v>
      </c>
    </row>
    <row r="18707" spans="1:5" x14ac:dyDescent="0.25">
      <c r="A18707" t="s">
        <v>18919</v>
      </c>
      <c r="B18707" t="s">
        <v>20</v>
      </c>
      <c r="C18707" t="s">
        <v>21</v>
      </c>
      <c r="D18707" t="s">
        <v>33</v>
      </c>
      <c r="E18707" t="s">
        <v>581</v>
      </c>
    </row>
    <row r="18708" spans="1:5" x14ac:dyDescent="0.25">
      <c r="A18708" t="s">
        <v>18915</v>
      </c>
      <c r="B18708" t="s">
        <v>20</v>
      </c>
      <c r="C18708" t="s">
        <v>19</v>
      </c>
      <c r="D18708" t="s">
        <v>33</v>
      </c>
      <c r="E18708" t="s">
        <v>538</v>
      </c>
    </row>
    <row r="18709" spans="1:5" x14ac:dyDescent="0.25">
      <c r="A18709" t="s">
        <v>18917</v>
      </c>
      <c r="B18709" t="s">
        <v>20</v>
      </c>
      <c r="C18709" t="s">
        <v>19</v>
      </c>
      <c r="D18709" t="s">
        <v>33</v>
      </c>
      <c r="E18709" t="s">
        <v>538</v>
      </c>
    </row>
    <row r="18710" spans="1:5" x14ac:dyDescent="0.25">
      <c r="A18710" t="s">
        <v>21131</v>
      </c>
      <c r="B18710" t="s">
        <v>20</v>
      </c>
      <c r="C18710" t="s">
        <v>19</v>
      </c>
      <c r="D18710" t="s">
        <v>33</v>
      </c>
      <c r="E18710" t="s">
        <v>533</v>
      </c>
    </row>
    <row r="18711" spans="1:5" x14ac:dyDescent="0.25">
      <c r="A18711" t="s">
        <v>18921</v>
      </c>
      <c r="B18711" t="s">
        <v>20</v>
      </c>
      <c r="C18711" t="s">
        <v>19</v>
      </c>
      <c r="D18711" t="s">
        <v>33</v>
      </c>
      <c r="E18711" t="s">
        <v>530</v>
      </c>
    </row>
    <row r="18712" spans="1:5" x14ac:dyDescent="0.25">
      <c r="A18712" t="s">
        <v>6579</v>
      </c>
      <c r="B18712" t="s">
        <v>20</v>
      </c>
      <c r="C18712" t="s">
        <v>19</v>
      </c>
      <c r="D18712" t="s">
        <v>33</v>
      </c>
      <c r="E18712" t="s">
        <v>533</v>
      </c>
    </row>
    <row r="18713" spans="1:5" x14ac:dyDescent="0.25">
      <c r="A18713" t="s">
        <v>18923</v>
      </c>
      <c r="B18713" t="s">
        <v>20</v>
      </c>
      <c r="C18713" t="s">
        <v>19</v>
      </c>
      <c r="D18713" t="s">
        <v>33</v>
      </c>
      <c r="E18713" t="s">
        <v>530</v>
      </c>
    </row>
    <row r="18714" spans="1:5" x14ac:dyDescent="0.25">
      <c r="A18714" t="s">
        <v>27989</v>
      </c>
      <c r="B18714" t="s">
        <v>20</v>
      </c>
      <c r="C18714" t="s">
        <v>19</v>
      </c>
      <c r="D18714" t="s">
        <v>33</v>
      </c>
      <c r="E18714" t="s">
        <v>533</v>
      </c>
    </row>
    <row r="18715" spans="1:5" x14ac:dyDescent="0.25">
      <c r="A18715" t="s">
        <v>18925</v>
      </c>
      <c r="B18715" t="s">
        <v>20</v>
      </c>
      <c r="C18715" t="s">
        <v>21</v>
      </c>
      <c r="D18715" t="s">
        <v>33</v>
      </c>
      <c r="E18715" t="s">
        <v>582</v>
      </c>
    </row>
    <row r="18716" spans="1:5" x14ac:dyDescent="0.25">
      <c r="A18716" t="s">
        <v>18927</v>
      </c>
      <c r="B18716" t="s">
        <v>20</v>
      </c>
      <c r="C18716" t="s">
        <v>19</v>
      </c>
      <c r="D18716" t="s">
        <v>33</v>
      </c>
      <c r="E18716" t="s">
        <v>530</v>
      </c>
    </row>
    <row r="18717" spans="1:5" x14ac:dyDescent="0.25">
      <c r="A18717" t="s">
        <v>14608</v>
      </c>
      <c r="B18717" t="s">
        <v>20</v>
      </c>
      <c r="C18717" t="s">
        <v>19</v>
      </c>
      <c r="D18717" t="s">
        <v>33</v>
      </c>
      <c r="E18717" t="s">
        <v>533</v>
      </c>
    </row>
    <row r="18718" spans="1:5" x14ac:dyDescent="0.25">
      <c r="A18718" t="s">
        <v>18928</v>
      </c>
      <c r="B18718" t="s">
        <v>20</v>
      </c>
      <c r="C18718" t="s">
        <v>19</v>
      </c>
      <c r="D18718" t="s">
        <v>33</v>
      </c>
      <c r="E18718" t="s">
        <v>538</v>
      </c>
    </row>
    <row r="18719" spans="1:5" x14ac:dyDescent="0.25">
      <c r="A18719" t="s">
        <v>18929</v>
      </c>
      <c r="B18719" t="s">
        <v>20</v>
      </c>
      <c r="C18719" t="s">
        <v>19</v>
      </c>
      <c r="D18719" t="s">
        <v>33</v>
      </c>
      <c r="E18719" t="s">
        <v>530</v>
      </c>
    </row>
    <row r="18720" spans="1:5" x14ac:dyDescent="0.25">
      <c r="A18720" t="s">
        <v>25348</v>
      </c>
      <c r="B18720" t="s">
        <v>20</v>
      </c>
      <c r="C18720" t="s">
        <v>19</v>
      </c>
      <c r="D18720" t="s">
        <v>33</v>
      </c>
      <c r="E18720" t="s">
        <v>533</v>
      </c>
    </row>
    <row r="18721" spans="1:5" x14ac:dyDescent="0.25">
      <c r="A18721" t="s">
        <v>25017</v>
      </c>
      <c r="B18721" t="s">
        <v>20</v>
      </c>
      <c r="C18721" t="s">
        <v>19</v>
      </c>
      <c r="D18721" t="s">
        <v>33</v>
      </c>
      <c r="E18721" t="s">
        <v>533</v>
      </c>
    </row>
    <row r="18722" spans="1:5" x14ac:dyDescent="0.25">
      <c r="A18722" t="s">
        <v>17964</v>
      </c>
      <c r="B18722" t="s">
        <v>20</v>
      </c>
      <c r="C18722" t="s">
        <v>19</v>
      </c>
      <c r="D18722" t="s">
        <v>33</v>
      </c>
      <c r="E18722" t="s">
        <v>553</v>
      </c>
    </row>
    <row r="18723" spans="1:5" x14ac:dyDescent="0.25">
      <c r="A18723" t="s">
        <v>20772</v>
      </c>
      <c r="B18723" t="s">
        <v>20</v>
      </c>
      <c r="C18723" t="s">
        <v>19</v>
      </c>
      <c r="D18723" t="s">
        <v>33</v>
      </c>
      <c r="E18723" t="s">
        <v>533</v>
      </c>
    </row>
    <row r="18724" spans="1:5" x14ac:dyDescent="0.25">
      <c r="A18724" t="s">
        <v>14683</v>
      </c>
      <c r="B18724" t="s">
        <v>20</v>
      </c>
      <c r="C18724" t="s">
        <v>19</v>
      </c>
      <c r="D18724" t="s">
        <v>33</v>
      </c>
      <c r="E18724" t="s">
        <v>533</v>
      </c>
    </row>
    <row r="18725" spans="1:5" x14ac:dyDescent="0.25">
      <c r="A18725" t="s">
        <v>7361</v>
      </c>
      <c r="B18725" t="s">
        <v>20</v>
      </c>
      <c r="C18725" t="s">
        <v>19</v>
      </c>
      <c r="D18725" t="s">
        <v>33</v>
      </c>
      <c r="E18725" t="s">
        <v>533</v>
      </c>
    </row>
    <row r="18726" spans="1:5" x14ac:dyDescent="0.25">
      <c r="A18726" t="s">
        <v>17997</v>
      </c>
      <c r="B18726" t="s">
        <v>20</v>
      </c>
      <c r="C18726" t="s">
        <v>19</v>
      </c>
      <c r="D18726" t="s">
        <v>33</v>
      </c>
      <c r="E18726" t="s">
        <v>533</v>
      </c>
    </row>
    <row r="18727" spans="1:5" x14ac:dyDescent="0.25">
      <c r="A18727" t="s">
        <v>18937</v>
      </c>
      <c r="B18727" t="s">
        <v>20</v>
      </c>
      <c r="C18727" t="s">
        <v>21</v>
      </c>
      <c r="D18727" t="s">
        <v>33</v>
      </c>
      <c r="E18727" t="s">
        <v>582</v>
      </c>
    </row>
    <row r="18728" spans="1:5" x14ac:dyDescent="0.25">
      <c r="A18728" t="s">
        <v>17998</v>
      </c>
      <c r="B18728" t="s">
        <v>20</v>
      </c>
      <c r="C18728" t="s">
        <v>19</v>
      </c>
      <c r="D18728" t="s">
        <v>33</v>
      </c>
      <c r="E18728" t="s">
        <v>533</v>
      </c>
    </row>
    <row r="18729" spans="1:5" x14ac:dyDescent="0.25">
      <c r="A18729" t="s">
        <v>18939</v>
      </c>
      <c r="B18729" t="s">
        <v>20</v>
      </c>
      <c r="C18729" t="s">
        <v>21</v>
      </c>
      <c r="D18729" t="s">
        <v>33</v>
      </c>
      <c r="E18729" t="s">
        <v>582</v>
      </c>
    </row>
    <row r="18730" spans="1:5" x14ac:dyDescent="0.25">
      <c r="A18730" t="s">
        <v>18003</v>
      </c>
      <c r="B18730" t="s">
        <v>20</v>
      </c>
      <c r="C18730" t="s">
        <v>19</v>
      </c>
      <c r="D18730" t="s">
        <v>33</v>
      </c>
      <c r="E18730" t="s">
        <v>533</v>
      </c>
    </row>
    <row r="18731" spans="1:5" x14ac:dyDescent="0.25">
      <c r="A18731" t="s">
        <v>18941</v>
      </c>
      <c r="B18731" t="s">
        <v>20</v>
      </c>
      <c r="C18731" t="s">
        <v>21</v>
      </c>
      <c r="D18731" t="s">
        <v>33</v>
      </c>
      <c r="E18731" t="s">
        <v>581</v>
      </c>
    </row>
    <row r="18732" spans="1:5" x14ac:dyDescent="0.25">
      <c r="A18732" t="s">
        <v>18942</v>
      </c>
      <c r="B18732" t="s">
        <v>20</v>
      </c>
      <c r="C18732" t="s">
        <v>19</v>
      </c>
      <c r="D18732" t="s">
        <v>33</v>
      </c>
      <c r="E18732" t="s">
        <v>538</v>
      </c>
    </row>
    <row r="18733" spans="1:5" x14ac:dyDescent="0.25">
      <c r="A18733" t="s">
        <v>18010</v>
      </c>
      <c r="B18733" t="s">
        <v>20</v>
      </c>
      <c r="C18733" t="s">
        <v>19</v>
      </c>
      <c r="D18733" t="s">
        <v>33</v>
      </c>
      <c r="E18733" t="s">
        <v>533</v>
      </c>
    </row>
    <row r="18734" spans="1:5" x14ac:dyDescent="0.25">
      <c r="A18734" t="s">
        <v>18944</v>
      </c>
      <c r="B18734" t="s">
        <v>20</v>
      </c>
      <c r="C18734" t="s">
        <v>19</v>
      </c>
      <c r="D18734" t="s">
        <v>33</v>
      </c>
      <c r="E18734" t="s">
        <v>538</v>
      </c>
    </row>
    <row r="18735" spans="1:5" x14ac:dyDescent="0.25">
      <c r="A18735" t="s">
        <v>16257</v>
      </c>
      <c r="B18735" t="s">
        <v>20</v>
      </c>
      <c r="C18735" t="s">
        <v>19</v>
      </c>
      <c r="D18735" t="s">
        <v>33</v>
      </c>
      <c r="E18735" t="s">
        <v>533</v>
      </c>
    </row>
    <row r="18736" spans="1:5" x14ac:dyDescent="0.25">
      <c r="A18736" t="s">
        <v>2812</v>
      </c>
      <c r="B18736" t="s">
        <v>20</v>
      </c>
      <c r="C18736" t="s">
        <v>19</v>
      </c>
      <c r="D18736" t="s">
        <v>33</v>
      </c>
      <c r="E18736" t="s">
        <v>533</v>
      </c>
    </row>
    <row r="18737" spans="1:5" x14ac:dyDescent="0.25">
      <c r="A18737" t="s">
        <v>18947</v>
      </c>
      <c r="B18737" t="s">
        <v>20</v>
      </c>
      <c r="C18737" t="s">
        <v>19</v>
      </c>
      <c r="D18737" t="s">
        <v>33</v>
      </c>
      <c r="E18737" t="s">
        <v>538</v>
      </c>
    </row>
    <row r="18738" spans="1:5" x14ac:dyDescent="0.25">
      <c r="A18738" t="s">
        <v>18948</v>
      </c>
      <c r="B18738" t="s">
        <v>20</v>
      </c>
      <c r="C18738" t="s">
        <v>19</v>
      </c>
      <c r="D18738" t="s">
        <v>33</v>
      </c>
      <c r="E18738" t="s">
        <v>530</v>
      </c>
    </row>
    <row r="18739" spans="1:5" x14ac:dyDescent="0.25">
      <c r="A18739" t="s">
        <v>17995</v>
      </c>
      <c r="B18739" t="s">
        <v>20</v>
      </c>
      <c r="C18739" t="s">
        <v>19</v>
      </c>
      <c r="D18739" t="s">
        <v>33</v>
      </c>
      <c r="E18739" t="s">
        <v>533</v>
      </c>
    </row>
    <row r="18740" spans="1:5" x14ac:dyDescent="0.25">
      <c r="A18740" t="s">
        <v>18002</v>
      </c>
      <c r="B18740" t="s">
        <v>20</v>
      </c>
      <c r="C18740" t="s">
        <v>19</v>
      </c>
      <c r="D18740" t="s">
        <v>33</v>
      </c>
      <c r="E18740" t="s">
        <v>533</v>
      </c>
    </row>
    <row r="18741" spans="1:5" x14ac:dyDescent="0.25">
      <c r="A18741" t="s">
        <v>18009</v>
      </c>
      <c r="B18741" t="s">
        <v>20</v>
      </c>
      <c r="C18741" t="s">
        <v>19</v>
      </c>
      <c r="D18741" t="s">
        <v>33</v>
      </c>
      <c r="E18741" t="s">
        <v>533</v>
      </c>
    </row>
    <row r="18742" spans="1:5" x14ac:dyDescent="0.25">
      <c r="A18742" t="s">
        <v>23699</v>
      </c>
      <c r="B18742" t="s">
        <v>20</v>
      </c>
      <c r="C18742" t="s">
        <v>19</v>
      </c>
      <c r="D18742" t="s">
        <v>33</v>
      </c>
      <c r="E18742" t="s">
        <v>533</v>
      </c>
    </row>
    <row r="18743" spans="1:5" x14ac:dyDescent="0.25">
      <c r="A18743" t="s">
        <v>2607</v>
      </c>
      <c r="B18743" t="s">
        <v>20</v>
      </c>
      <c r="C18743" t="s">
        <v>19</v>
      </c>
      <c r="D18743" t="s">
        <v>33</v>
      </c>
      <c r="E18743" t="s">
        <v>533</v>
      </c>
    </row>
    <row r="18744" spans="1:5" x14ac:dyDescent="0.25">
      <c r="A18744" t="s">
        <v>18954</v>
      </c>
      <c r="B18744" t="s">
        <v>20</v>
      </c>
      <c r="C18744" t="s">
        <v>19</v>
      </c>
      <c r="D18744" t="s">
        <v>33</v>
      </c>
      <c r="E18744" t="s">
        <v>729</v>
      </c>
    </row>
    <row r="18745" spans="1:5" x14ac:dyDescent="0.25">
      <c r="A18745" t="s">
        <v>15766</v>
      </c>
      <c r="B18745" t="s">
        <v>20</v>
      </c>
      <c r="C18745" t="s">
        <v>19</v>
      </c>
      <c r="D18745" t="s">
        <v>33</v>
      </c>
      <c r="E18745" t="s">
        <v>533</v>
      </c>
    </row>
    <row r="18746" spans="1:5" x14ac:dyDescent="0.25">
      <c r="A18746" t="s">
        <v>20316</v>
      </c>
      <c r="B18746" t="s">
        <v>20</v>
      </c>
      <c r="C18746" t="s">
        <v>19</v>
      </c>
      <c r="D18746" t="s">
        <v>33</v>
      </c>
      <c r="E18746" t="s">
        <v>533</v>
      </c>
    </row>
    <row r="18747" spans="1:5" x14ac:dyDescent="0.25">
      <c r="A18747" t="s">
        <v>8379</v>
      </c>
      <c r="B18747" t="s">
        <v>20</v>
      </c>
      <c r="C18747" t="s">
        <v>19</v>
      </c>
      <c r="D18747" t="s">
        <v>33</v>
      </c>
      <c r="E18747" t="s">
        <v>533</v>
      </c>
    </row>
    <row r="18748" spans="1:5" x14ac:dyDescent="0.25">
      <c r="A18748" t="s">
        <v>20001</v>
      </c>
      <c r="B18748" t="s">
        <v>20</v>
      </c>
      <c r="C18748" t="s">
        <v>19</v>
      </c>
      <c r="D18748" t="s">
        <v>33</v>
      </c>
      <c r="E18748" t="s">
        <v>533</v>
      </c>
    </row>
    <row r="18749" spans="1:5" x14ac:dyDescent="0.25">
      <c r="A18749" t="s">
        <v>16678</v>
      </c>
      <c r="B18749" t="s">
        <v>20</v>
      </c>
      <c r="C18749" t="s">
        <v>19</v>
      </c>
      <c r="D18749" t="s">
        <v>33</v>
      </c>
      <c r="E18749" t="s">
        <v>533</v>
      </c>
    </row>
    <row r="18750" spans="1:5" x14ac:dyDescent="0.25">
      <c r="A18750" t="s">
        <v>25212</v>
      </c>
      <c r="B18750" t="s">
        <v>20</v>
      </c>
      <c r="C18750" t="s">
        <v>19</v>
      </c>
      <c r="D18750" t="s">
        <v>33</v>
      </c>
      <c r="E18750" t="s">
        <v>533</v>
      </c>
    </row>
    <row r="18751" spans="1:5" x14ac:dyDescent="0.25">
      <c r="A18751" t="s">
        <v>20311</v>
      </c>
      <c r="B18751" t="s">
        <v>20</v>
      </c>
      <c r="C18751" t="s">
        <v>19</v>
      </c>
      <c r="D18751" t="s">
        <v>33</v>
      </c>
      <c r="E18751" t="s">
        <v>533</v>
      </c>
    </row>
    <row r="18752" spans="1:5" x14ac:dyDescent="0.25">
      <c r="A18752" t="s">
        <v>28023</v>
      </c>
      <c r="B18752" t="s">
        <v>20</v>
      </c>
      <c r="C18752" t="s">
        <v>19</v>
      </c>
      <c r="D18752" t="s">
        <v>33</v>
      </c>
      <c r="E18752" t="s">
        <v>533</v>
      </c>
    </row>
    <row r="18753" spans="1:5" x14ac:dyDescent="0.25">
      <c r="A18753" t="s">
        <v>13442</v>
      </c>
      <c r="B18753" t="s">
        <v>20</v>
      </c>
      <c r="C18753" t="s">
        <v>19</v>
      </c>
      <c r="D18753" t="s">
        <v>33</v>
      </c>
      <c r="E18753" t="s">
        <v>533</v>
      </c>
    </row>
    <row r="18754" spans="1:5" x14ac:dyDescent="0.25">
      <c r="A18754" t="s">
        <v>18963</v>
      </c>
      <c r="B18754" t="s">
        <v>20</v>
      </c>
      <c r="C18754" t="s">
        <v>19</v>
      </c>
      <c r="D18754" t="s">
        <v>33</v>
      </c>
      <c r="E18754" t="s">
        <v>562</v>
      </c>
    </row>
    <row r="18755" spans="1:5" x14ac:dyDescent="0.25">
      <c r="A18755" t="s">
        <v>12671</v>
      </c>
      <c r="B18755" t="s">
        <v>20</v>
      </c>
      <c r="C18755" t="s">
        <v>19</v>
      </c>
      <c r="D18755" t="s">
        <v>33</v>
      </c>
      <c r="E18755" t="s">
        <v>533</v>
      </c>
    </row>
    <row r="18756" spans="1:5" x14ac:dyDescent="0.25">
      <c r="A18756" t="s">
        <v>7980</v>
      </c>
      <c r="B18756" t="s">
        <v>20</v>
      </c>
      <c r="C18756" t="s">
        <v>19</v>
      </c>
      <c r="D18756" t="s">
        <v>33</v>
      </c>
      <c r="E18756" t="s">
        <v>553</v>
      </c>
    </row>
    <row r="18757" spans="1:5" x14ac:dyDescent="0.25">
      <c r="A18757" t="s">
        <v>18967</v>
      </c>
      <c r="B18757" t="s">
        <v>20</v>
      </c>
      <c r="C18757" t="s">
        <v>19</v>
      </c>
      <c r="D18757" t="s">
        <v>33</v>
      </c>
      <c r="E18757" t="s">
        <v>530</v>
      </c>
    </row>
    <row r="18758" spans="1:5" x14ac:dyDescent="0.25">
      <c r="A18758" t="s">
        <v>43786</v>
      </c>
      <c r="B18758" t="s">
        <v>20</v>
      </c>
      <c r="C18758" t="s">
        <v>19</v>
      </c>
      <c r="D18758" t="s">
        <v>66</v>
      </c>
      <c r="E18758" t="s">
        <v>533</v>
      </c>
    </row>
    <row r="18759" spans="1:5" x14ac:dyDescent="0.25">
      <c r="A18759" t="s">
        <v>18969</v>
      </c>
      <c r="B18759" t="s">
        <v>20</v>
      </c>
      <c r="C18759" t="s">
        <v>19</v>
      </c>
      <c r="D18759" t="s">
        <v>33</v>
      </c>
      <c r="E18759" t="s">
        <v>530</v>
      </c>
    </row>
    <row r="18760" spans="1:5" x14ac:dyDescent="0.25">
      <c r="A18760" t="s">
        <v>19302</v>
      </c>
      <c r="B18760" t="s">
        <v>20</v>
      </c>
      <c r="C18760" t="s">
        <v>19</v>
      </c>
      <c r="D18760" t="s">
        <v>33</v>
      </c>
      <c r="E18760" t="s">
        <v>533</v>
      </c>
    </row>
    <row r="18761" spans="1:5" x14ac:dyDescent="0.25">
      <c r="A18761" t="s">
        <v>18971</v>
      </c>
      <c r="B18761" t="s">
        <v>20</v>
      </c>
      <c r="C18761" t="s">
        <v>19</v>
      </c>
      <c r="D18761" t="s">
        <v>33</v>
      </c>
      <c r="E18761" t="s">
        <v>530</v>
      </c>
    </row>
    <row r="18762" spans="1:5" x14ac:dyDescent="0.25">
      <c r="A18762" t="s">
        <v>24840</v>
      </c>
      <c r="B18762" t="s">
        <v>20</v>
      </c>
      <c r="C18762" t="s">
        <v>19</v>
      </c>
      <c r="D18762" t="s">
        <v>33</v>
      </c>
      <c r="E18762" t="s">
        <v>533</v>
      </c>
    </row>
    <row r="18763" spans="1:5" x14ac:dyDescent="0.25">
      <c r="A18763" t="s">
        <v>18973</v>
      </c>
      <c r="B18763" t="s">
        <v>20</v>
      </c>
      <c r="C18763" t="s">
        <v>19</v>
      </c>
      <c r="D18763" t="s">
        <v>33</v>
      </c>
      <c r="E18763" t="s">
        <v>530</v>
      </c>
    </row>
    <row r="18764" spans="1:5" x14ac:dyDescent="0.25">
      <c r="A18764" t="s">
        <v>18974</v>
      </c>
      <c r="B18764" t="s">
        <v>16</v>
      </c>
      <c r="C18764" t="s">
        <v>17</v>
      </c>
      <c r="D18764" t="s">
        <v>33</v>
      </c>
      <c r="E18764" t="s">
        <v>653</v>
      </c>
    </row>
    <row r="18765" spans="1:5" x14ac:dyDescent="0.25">
      <c r="A18765" t="s">
        <v>18976</v>
      </c>
      <c r="B18765" t="s">
        <v>20</v>
      </c>
      <c r="C18765" t="s">
        <v>22</v>
      </c>
      <c r="D18765" t="s">
        <v>33</v>
      </c>
      <c r="E18765" t="s">
        <v>693</v>
      </c>
    </row>
    <row r="18766" spans="1:5" x14ac:dyDescent="0.25">
      <c r="A18766" t="s">
        <v>25282</v>
      </c>
      <c r="B18766" t="s">
        <v>20</v>
      </c>
      <c r="C18766" t="s">
        <v>19</v>
      </c>
      <c r="D18766" t="s">
        <v>33</v>
      </c>
      <c r="E18766" t="s">
        <v>533</v>
      </c>
    </row>
    <row r="18767" spans="1:5" x14ac:dyDescent="0.25">
      <c r="A18767" t="s">
        <v>28022</v>
      </c>
      <c r="B18767" t="s">
        <v>20</v>
      </c>
      <c r="C18767" t="s">
        <v>19</v>
      </c>
      <c r="D18767" t="s">
        <v>33</v>
      </c>
      <c r="E18767" t="s">
        <v>533</v>
      </c>
    </row>
    <row r="18768" spans="1:5" x14ac:dyDescent="0.25">
      <c r="A18768" t="s">
        <v>18978</v>
      </c>
      <c r="B18768" t="s">
        <v>20</v>
      </c>
      <c r="C18768" t="s">
        <v>19</v>
      </c>
      <c r="D18768" t="s">
        <v>33</v>
      </c>
      <c r="E18768" t="s">
        <v>530</v>
      </c>
    </row>
    <row r="18769" spans="1:5" x14ac:dyDescent="0.25">
      <c r="A18769" t="s">
        <v>18980</v>
      </c>
      <c r="B18769" t="s">
        <v>20</v>
      </c>
      <c r="C18769" t="s">
        <v>19</v>
      </c>
      <c r="D18769" t="s">
        <v>33</v>
      </c>
      <c r="E18769" t="s">
        <v>530</v>
      </c>
    </row>
    <row r="18770" spans="1:5" x14ac:dyDescent="0.25">
      <c r="A18770" t="s">
        <v>24838</v>
      </c>
      <c r="B18770" t="s">
        <v>20</v>
      </c>
      <c r="C18770" t="s">
        <v>19</v>
      </c>
      <c r="D18770" t="s">
        <v>33</v>
      </c>
      <c r="E18770" t="s">
        <v>533</v>
      </c>
    </row>
    <row r="18771" spans="1:5" x14ac:dyDescent="0.25">
      <c r="A18771" t="s">
        <v>18982</v>
      </c>
      <c r="B18771" t="s">
        <v>20</v>
      </c>
      <c r="C18771" t="s">
        <v>19</v>
      </c>
      <c r="D18771" t="s">
        <v>33</v>
      </c>
      <c r="E18771" t="s">
        <v>562</v>
      </c>
    </row>
    <row r="18772" spans="1:5" x14ac:dyDescent="0.25">
      <c r="A18772" t="s">
        <v>28127</v>
      </c>
      <c r="B18772" t="s">
        <v>20</v>
      </c>
      <c r="C18772" t="s">
        <v>19</v>
      </c>
      <c r="D18772" t="s">
        <v>33</v>
      </c>
      <c r="E18772" t="s">
        <v>553</v>
      </c>
    </row>
    <row r="18773" spans="1:5" x14ac:dyDescent="0.25">
      <c r="A18773" t="s">
        <v>3468</v>
      </c>
      <c r="B18773" t="s">
        <v>20</v>
      </c>
      <c r="C18773" t="s">
        <v>19</v>
      </c>
      <c r="D18773" t="s">
        <v>33</v>
      </c>
      <c r="E18773" t="s">
        <v>533</v>
      </c>
    </row>
    <row r="18774" spans="1:5" x14ac:dyDescent="0.25">
      <c r="A18774" t="s">
        <v>17820</v>
      </c>
      <c r="B18774" t="s">
        <v>20</v>
      </c>
      <c r="C18774" t="s">
        <v>19</v>
      </c>
      <c r="D18774" t="s">
        <v>33</v>
      </c>
      <c r="E18774" t="s">
        <v>533</v>
      </c>
    </row>
    <row r="18775" spans="1:5" x14ac:dyDescent="0.25">
      <c r="A18775" t="s">
        <v>11735</v>
      </c>
      <c r="B18775" t="s">
        <v>20</v>
      </c>
      <c r="C18775" t="s">
        <v>19</v>
      </c>
      <c r="D18775" t="s">
        <v>33</v>
      </c>
      <c r="E18775" t="s">
        <v>533</v>
      </c>
    </row>
    <row r="18776" spans="1:5" x14ac:dyDescent="0.25">
      <c r="A18776" t="s">
        <v>18986</v>
      </c>
      <c r="B18776" t="s">
        <v>16</v>
      </c>
      <c r="C18776" t="s">
        <v>17</v>
      </c>
      <c r="D18776" t="s">
        <v>33</v>
      </c>
      <c r="E18776" t="s">
        <v>653</v>
      </c>
    </row>
    <row r="18777" spans="1:5" x14ac:dyDescent="0.25">
      <c r="A18777" t="s">
        <v>18987</v>
      </c>
      <c r="B18777" t="s">
        <v>20</v>
      </c>
      <c r="C18777" t="s">
        <v>19</v>
      </c>
      <c r="D18777" t="s">
        <v>33</v>
      </c>
      <c r="E18777" t="s">
        <v>562</v>
      </c>
    </row>
    <row r="18778" spans="1:5" x14ac:dyDescent="0.25">
      <c r="A18778" t="s">
        <v>18988</v>
      </c>
      <c r="B18778" t="s">
        <v>20</v>
      </c>
      <c r="C18778" t="s">
        <v>19</v>
      </c>
      <c r="D18778" t="s">
        <v>33</v>
      </c>
      <c r="E18778" t="s">
        <v>556</v>
      </c>
    </row>
    <row r="18779" spans="1:5" x14ac:dyDescent="0.25">
      <c r="A18779" t="s">
        <v>18989</v>
      </c>
      <c r="B18779" t="s">
        <v>16</v>
      </c>
      <c r="C18779" t="s">
        <v>15</v>
      </c>
      <c r="D18779" t="s">
        <v>33</v>
      </c>
      <c r="E18779" t="s">
        <v>659</v>
      </c>
    </row>
    <row r="18780" spans="1:5" x14ac:dyDescent="0.25">
      <c r="A18780" t="s">
        <v>18772</v>
      </c>
      <c r="B18780" t="s">
        <v>20</v>
      </c>
      <c r="C18780" t="s">
        <v>19</v>
      </c>
      <c r="D18780" t="s">
        <v>33</v>
      </c>
      <c r="E18780" t="s">
        <v>533</v>
      </c>
    </row>
    <row r="18781" spans="1:5" x14ac:dyDescent="0.25">
      <c r="A18781" t="s">
        <v>18991</v>
      </c>
      <c r="B18781" t="s">
        <v>16</v>
      </c>
      <c r="C18781" t="s">
        <v>15</v>
      </c>
      <c r="D18781" t="s">
        <v>33</v>
      </c>
      <c r="E18781" t="s">
        <v>659</v>
      </c>
    </row>
    <row r="18782" spans="1:5" x14ac:dyDescent="0.25">
      <c r="A18782" t="s">
        <v>11920</v>
      </c>
      <c r="B18782" t="s">
        <v>20</v>
      </c>
      <c r="C18782" t="s">
        <v>19</v>
      </c>
      <c r="D18782" t="s">
        <v>33</v>
      </c>
      <c r="E18782" t="s">
        <v>533</v>
      </c>
    </row>
    <row r="18783" spans="1:5" x14ac:dyDescent="0.25">
      <c r="A18783" t="s">
        <v>18993</v>
      </c>
      <c r="B18783" t="s">
        <v>16</v>
      </c>
      <c r="C18783" t="s">
        <v>15</v>
      </c>
      <c r="D18783" t="s">
        <v>33</v>
      </c>
      <c r="E18783" t="s">
        <v>745</v>
      </c>
    </row>
    <row r="18784" spans="1:5" x14ac:dyDescent="0.25">
      <c r="A18784" t="s">
        <v>18994</v>
      </c>
      <c r="B18784" t="s">
        <v>16</v>
      </c>
      <c r="C18784" t="s">
        <v>15</v>
      </c>
      <c r="D18784" t="s">
        <v>33</v>
      </c>
      <c r="E18784" t="s">
        <v>659</v>
      </c>
    </row>
    <row r="18785" spans="1:5" x14ac:dyDescent="0.25">
      <c r="A18785" t="s">
        <v>25956</v>
      </c>
      <c r="B18785" t="s">
        <v>20</v>
      </c>
      <c r="C18785" t="s">
        <v>19</v>
      </c>
      <c r="D18785" t="s">
        <v>33</v>
      </c>
      <c r="E18785" t="s">
        <v>533</v>
      </c>
    </row>
    <row r="18786" spans="1:5" x14ac:dyDescent="0.25">
      <c r="A18786" t="s">
        <v>18996</v>
      </c>
      <c r="B18786" t="s">
        <v>20</v>
      </c>
      <c r="C18786" t="s">
        <v>19</v>
      </c>
      <c r="D18786" t="s">
        <v>33</v>
      </c>
      <c r="E18786" t="s">
        <v>611</v>
      </c>
    </row>
    <row r="18787" spans="1:5" x14ac:dyDescent="0.25">
      <c r="A18787" t="s">
        <v>18997</v>
      </c>
      <c r="B18787" t="s">
        <v>16</v>
      </c>
      <c r="C18787" t="s">
        <v>15</v>
      </c>
      <c r="D18787" t="s">
        <v>33</v>
      </c>
      <c r="E18787" t="s">
        <v>659</v>
      </c>
    </row>
    <row r="18788" spans="1:5" x14ac:dyDescent="0.25">
      <c r="A18788" t="s">
        <v>25441</v>
      </c>
      <c r="B18788" t="s">
        <v>20</v>
      </c>
      <c r="C18788" t="s">
        <v>22</v>
      </c>
      <c r="D18788" t="s">
        <v>33</v>
      </c>
      <c r="E18788" t="s">
        <v>629</v>
      </c>
    </row>
    <row r="18789" spans="1:5" x14ac:dyDescent="0.25">
      <c r="A18789" t="s">
        <v>25372</v>
      </c>
      <c r="B18789" t="s">
        <v>20</v>
      </c>
      <c r="C18789" t="s">
        <v>19</v>
      </c>
      <c r="D18789" t="s">
        <v>33</v>
      </c>
      <c r="E18789" t="s">
        <v>533</v>
      </c>
    </row>
    <row r="18790" spans="1:5" x14ac:dyDescent="0.25">
      <c r="A18790" t="s">
        <v>19000</v>
      </c>
      <c r="B18790" t="s">
        <v>20</v>
      </c>
      <c r="C18790" t="s">
        <v>19</v>
      </c>
      <c r="D18790" t="s">
        <v>69</v>
      </c>
      <c r="E18790" t="s">
        <v>585</v>
      </c>
    </row>
    <row r="18791" spans="1:5" x14ac:dyDescent="0.25">
      <c r="A18791" t="s">
        <v>19001</v>
      </c>
      <c r="B18791" t="s">
        <v>20</v>
      </c>
      <c r="C18791" t="s">
        <v>19</v>
      </c>
      <c r="D18791" t="s">
        <v>33</v>
      </c>
      <c r="E18791" t="s">
        <v>974</v>
      </c>
    </row>
    <row r="18792" spans="1:5" x14ac:dyDescent="0.25">
      <c r="A18792" t="s">
        <v>19002</v>
      </c>
      <c r="B18792" t="s">
        <v>16</v>
      </c>
      <c r="C18792" t="s">
        <v>15</v>
      </c>
      <c r="D18792" t="s">
        <v>33</v>
      </c>
      <c r="E18792" t="s">
        <v>659</v>
      </c>
    </row>
    <row r="18793" spans="1:5" x14ac:dyDescent="0.25">
      <c r="A18793" t="s">
        <v>22278</v>
      </c>
      <c r="B18793" t="s">
        <v>20</v>
      </c>
      <c r="C18793" t="s">
        <v>19</v>
      </c>
      <c r="D18793" t="s">
        <v>33</v>
      </c>
      <c r="E18793" t="s">
        <v>533</v>
      </c>
    </row>
    <row r="18794" spans="1:5" x14ac:dyDescent="0.25">
      <c r="A18794" t="s">
        <v>22275</v>
      </c>
      <c r="B18794" t="s">
        <v>20</v>
      </c>
      <c r="C18794" t="s">
        <v>19</v>
      </c>
      <c r="D18794" t="s">
        <v>33</v>
      </c>
      <c r="E18794" t="s">
        <v>533</v>
      </c>
    </row>
    <row r="18795" spans="1:5" x14ac:dyDescent="0.25">
      <c r="A18795" t="s">
        <v>18710</v>
      </c>
      <c r="B18795" t="s">
        <v>20</v>
      </c>
      <c r="C18795" t="s">
        <v>19</v>
      </c>
      <c r="D18795" t="s">
        <v>33</v>
      </c>
      <c r="E18795" t="s">
        <v>533</v>
      </c>
    </row>
    <row r="18796" spans="1:5" x14ac:dyDescent="0.25">
      <c r="A18796" t="s">
        <v>5007</v>
      </c>
      <c r="B18796" t="s">
        <v>20</v>
      </c>
      <c r="C18796" t="s">
        <v>19</v>
      </c>
      <c r="D18796" t="s">
        <v>33</v>
      </c>
      <c r="E18796" t="s">
        <v>533</v>
      </c>
    </row>
    <row r="18797" spans="1:5" x14ac:dyDescent="0.25">
      <c r="A18797" t="s">
        <v>25879</v>
      </c>
      <c r="B18797" t="s">
        <v>20</v>
      </c>
      <c r="C18797" t="s">
        <v>19</v>
      </c>
      <c r="D18797" t="s">
        <v>33</v>
      </c>
      <c r="E18797" t="s">
        <v>533</v>
      </c>
    </row>
    <row r="18798" spans="1:5" x14ac:dyDescent="0.25">
      <c r="A18798" t="s">
        <v>18025</v>
      </c>
      <c r="B18798" t="s">
        <v>20</v>
      </c>
      <c r="C18798" t="s">
        <v>19</v>
      </c>
      <c r="D18798" t="s">
        <v>33</v>
      </c>
      <c r="E18798" t="s">
        <v>533</v>
      </c>
    </row>
    <row r="18799" spans="1:5" x14ac:dyDescent="0.25">
      <c r="A18799" t="s">
        <v>22560</v>
      </c>
      <c r="B18799" t="s">
        <v>20</v>
      </c>
      <c r="C18799" t="s">
        <v>19</v>
      </c>
      <c r="D18799" t="s">
        <v>33</v>
      </c>
      <c r="E18799" t="s">
        <v>533</v>
      </c>
    </row>
    <row r="18800" spans="1:5" x14ac:dyDescent="0.25">
      <c r="A18800" t="s">
        <v>19012</v>
      </c>
      <c r="B18800" t="s">
        <v>20</v>
      </c>
      <c r="C18800" t="s">
        <v>21</v>
      </c>
      <c r="D18800" t="s">
        <v>33</v>
      </c>
      <c r="E18800" t="s">
        <v>581</v>
      </c>
    </row>
    <row r="18801" spans="1:5" x14ac:dyDescent="0.25">
      <c r="A18801" t="s">
        <v>18713</v>
      </c>
      <c r="B18801" t="s">
        <v>20</v>
      </c>
      <c r="C18801" t="s">
        <v>19</v>
      </c>
      <c r="D18801" t="s">
        <v>33</v>
      </c>
      <c r="E18801" t="s">
        <v>533</v>
      </c>
    </row>
    <row r="18802" spans="1:5" x14ac:dyDescent="0.25">
      <c r="A18802" t="s">
        <v>18798</v>
      </c>
      <c r="B18802" t="s">
        <v>20</v>
      </c>
      <c r="C18802" t="s">
        <v>19</v>
      </c>
      <c r="D18802" t="s">
        <v>33</v>
      </c>
      <c r="E18802" t="s">
        <v>533</v>
      </c>
    </row>
    <row r="18803" spans="1:5" x14ac:dyDescent="0.25">
      <c r="A18803" t="s">
        <v>19011</v>
      </c>
      <c r="B18803" t="s">
        <v>20</v>
      </c>
      <c r="C18803" t="s">
        <v>21</v>
      </c>
      <c r="D18803" t="s">
        <v>33</v>
      </c>
      <c r="E18803" t="s">
        <v>581</v>
      </c>
    </row>
    <row r="18804" spans="1:5" x14ac:dyDescent="0.25">
      <c r="A18804" t="s">
        <v>19014</v>
      </c>
      <c r="B18804" t="s">
        <v>20</v>
      </c>
      <c r="C18804" t="s">
        <v>19</v>
      </c>
      <c r="D18804" t="s">
        <v>33</v>
      </c>
      <c r="E18804" t="s">
        <v>538</v>
      </c>
    </row>
    <row r="18805" spans="1:5" x14ac:dyDescent="0.25">
      <c r="A18805" t="s">
        <v>18706</v>
      </c>
      <c r="B18805" t="s">
        <v>20</v>
      </c>
      <c r="C18805" t="s">
        <v>19</v>
      </c>
      <c r="D18805" t="s">
        <v>33</v>
      </c>
      <c r="E18805" t="s">
        <v>533</v>
      </c>
    </row>
    <row r="18806" spans="1:5" x14ac:dyDescent="0.25">
      <c r="A18806" t="s">
        <v>18796</v>
      </c>
      <c r="B18806" t="s">
        <v>20</v>
      </c>
      <c r="C18806" t="s">
        <v>19</v>
      </c>
      <c r="D18806" t="s">
        <v>33</v>
      </c>
      <c r="E18806" t="s">
        <v>533</v>
      </c>
    </row>
    <row r="18807" spans="1:5" x14ac:dyDescent="0.25">
      <c r="A18807" t="s">
        <v>4755</v>
      </c>
      <c r="B18807" t="s">
        <v>20</v>
      </c>
      <c r="C18807" t="s">
        <v>19</v>
      </c>
      <c r="D18807" t="s">
        <v>33</v>
      </c>
      <c r="E18807" t="s">
        <v>533</v>
      </c>
    </row>
    <row r="18808" spans="1:5" x14ac:dyDescent="0.25">
      <c r="A18808" t="s">
        <v>22808</v>
      </c>
      <c r="B18808" t="s">
        <v>20</v>
      </c>
      <c r="C18808" t="s">
        <v>19</v>
      </c>
      <c r="D18808" t="s">
        <v>33</v>
      </c>
      <c r="E18808" t="s">
        <v>533</v>
      </c>
    </row>
    <row r="18809" spans="1:5" x14ac:dyDescent="0.25">
      <c r="A18809" t="s">
        <v>18021</v>
      </c>
      <c r="B18809" t="s">
        <v>20</v>
      </c>
      <c r="C18809" t="s">
        <v>19</v>
      </c>
      <c r="D18809" t="s">
        <v>33</v>
      </c>
      <c r="E18809" t="s">
        <v>533</v>
      </c>
    </row>
    <row r="18810" spans="1:5" x14ac:dyDescent="0.25">
      <c r="A18810" t="s">
        <v>3892</v>
      </c>
      <c r="B18810" t="s">
        <v>20</v>
      </c>
      <c r="C18810" t="s">
        <v>19</v>
      </c>
      <c r="D18810" t="s">
        <v>33</v>
      </c>
      <c r="E18810" t="s">
        <v>533</v>
      </c>
    </row>
    <row r="18811" spans="1:5" x14ac:dyDescent="0.25">
      <c r="A18811" t="s">
        <v>19021</v>
      </c>
      <c r="B18811" t="s">
        <v>16</v>
      </c>
      <c r="C18811" t="s">
        <v>15</v>
      </c>
      <c r="D18811" t="s">
        <v>33</v>
      </c>
      <c r="E18811" t="s">
        <v>975</v>
      </c>
    </row>
    <row r="18812" spans="1:5" x14ac:dyDescent="0.25">
      <c r="A18812" t="s">
        <v>19022</v>
      </c>
      <c r="B18812" t="s">
        <v>16</v>
      </c>
      <c r="C18812" t="s">
        <v>15</v>
      </c>
      <c r="D18812" t="s">
        <v>33</v>
      </c>
      <c r="E18812" t="s">
        <v>659</v>
      </c>
    </row>
    <row r="18813" spans="1:5" x14ac:dyDescent="0.25">
      <c r="A18813" t="s">
        <v>3895</v>
      </c>
      <c r="B18813" t="s">
        <v>20</v>
      </c>
      <c r="C18813" t="s">
        <v>19</v>
      </c>
      <c r="D18813" t="s">
        <v>33</v>
      </c>
      <c r="E18813" t="s">
        <v>533</v>
      </c>
    </row>
    <row r="18814" spans="1:5" x14ac:dyDescent="0.25">
      <c r="A18814" t="s">
        <v>2673</v>
      </c>
      <c r="B18814" t="s">
        <v>20</v>
      </c>
      <c r="C18814" t="s">
        <v>19</v>
      </c>
      <c r="D18814" t="s">
        <v>33</v>
      </c>
      <c r="E18814" t="s">
        <v>533</v>
      </c>
    </row>
    <row r="18815" spans="1:5" x14ac:dyDescent="0.25">
      <c r="A18815" t="s">
        <v>19025</v>
      </c>
      <c r="B18815" t="s">
        <v>16</v>
      </c>
      <c r="C18815" t="s">
        <v>15</v>
      </c>
      <c r="D18815" t="s">
        <v>33</v>
      </c>
      <c r="E18815" t="s">
        <v>659</v>
      </c>
    </row>
    <row r="18816" spans="1:5" x14ac:dyDescent="0.25">
      <c r="A18816" t="s">
        <v>19026</v>
      </c>
      <c r="B18816" t="s">
        <v>16</v>
      </c>
      <c r="C18816" t="s">
        <v>15</v>
      </c>
      <c r="D18816" t="s">
        <v>33</v>
      </c>
      <c r="E18816" t="s">
        <v>659</v>
      </c>
    </row>
    <row r="18817" spans="1:5" x14ac:dyDescent="0.25">
      <c r="A18817" t="s">
        <v>2844</v>
      </c>
      <c r="B18817" t="s">
        <v>20</v>
      </c>
      <c r="C18817" t="s">
        <v>19</v>
      </c>
      <c r="D18817" t="s">
        <v>33</v>
      </c>
      <c r="E18817" t="s">
        <v>533</v>
      </c>
    </row>
    <row r="18818" spans="1:5" x14ac:dyDescent="0.25">
      <c r="A18818" t="s">
        <v>17413</v>
      </c>
      <c r="B18818" t="s">
        <v>20</v>
      </c>
      <c r="C18818" t="s">
        <v>19</v>
      </c>
      <c r="D18818" t="s">
        <v>65</v>
      </c>
      <c r="E18818" t="s">
        <v>533</v>
      </c>
    </row>
    <row r="18819" spans="1:5" x14ac:dyDescent="0.25">
      <c r="A18819" t="s">
        <v>19029</v>
      </c>
      <c r="B18819" t="s">
        <v>16</v>
      </c>
      <c r="C18819" t="s">
        <v>15</v>
      </c>
      <c r="D18819" t="s">
        <v>33</v>
      </c>
      <c r="E18819" t="s">
        <v>659</v>
      </c>
    </row>
    <row r="18820" spans="1:5" x14ac:dyDescent="0.25">
      <c r="A18820" t="s">
        <v>19030</v>
      </c>
      <c r="B18820" t="s">
        <v>16</v>
      </c>
      <c r="C18820" t="s">
        <v>15</v>
      </c>
      <c r="D18820" t="s">
        <v>33</v>
      </c>
      <c r="E18820" t="s">
        <v>659</v>
      </c>
    </row>
    <row r="18821" spans="1:5" x14ac:dyDescent="0.25">
      <c r="A18821" t="s">
        <v>24314</v>
      </c>
      <c r="B18821" t="s">
        <v>20</v>
      </c>
      <c r="C18821" t="s">
        <v>19</v>
      </c>
      <c r="D18821" t="s">
        <v>65</v>
      </c>
      <c r="E18821" t="s">
        <v>533</v>
      </c>
    </row>
    <row r="18822" spans="1:5" x14ac:dyDescent="0.25">
      <c r="A18822" t="s">
        <v>19032</v>
      </c>
      <c r="B18822" t="s">
        <v>16</v>
      </c>
      <c r="C18822" t="s">
        <v>15</v>
      </c>
      <c r="D18822" t="s">
        <v>33</v>
      </c>
      <c r="E18822" t="s">
        <v>659</v>
      </c>
    </row>
    <row r="18823" spans="1:5" x14ac:dyDescent="0.25">
      <c r="A18823" t="s">
        <v>27829</v>
      </c>
      <c r="B18823" t="s">
        <v>20</v>
      </c>
      <c r="C18823" t="s">
        <v>19</v>
      </c>
      <c r="D18823" t="s">
        <v>33</v>
      </c>
      <c r="E18823" t="s">
        <v>533</v>
      </c>
    </row>
    <row r="18824" spans="1:5" x14ac:dyDescent="0.25">
      <c r="A18824" t="s">
        <v>19034</v>
      </c>
      <c r="B18824" t="s">
        <v>16</v>
      </c>
      <c r="C18824" t="s">
        <v>15</v>
      </c>
      <c r="D18824" t="s">
        <v>33</v>
      </c>
      <c r="E18824" t="s">
        <v>745</v>
      </c>
    </row>
    <row r="18825" spans="1:5" x14ac:dyDescent="0.25">
      <c r="A18825" t="s">
        <v>19035</v>
      </c>
      <c r="B18825" t="s">
        <v>16</v>
      </c>
      <c r="C18825" t="s">
        <v>15</v>
      </c>
      <c r="D18825" t="s">
        <v>33</v>
      </c>
      <c r="E18825" t="s">
        <v>745</v>
      </c>
    </row>
    <row r="18826" spans="1:5" x14ac:dyDescent="0.25">
      <c r="A18826" t="s">
        <v>19036</v>
      </c>
      <c r="B18826" t="s">
        <v>16</v>
      </c>
      <c r="C18826" t="s">
        <v>15</v>
      </c>
      <c r="D18826" t="s">
        <v>33</v>
      </c>
      <c r="E18826" t="s">
        <v>745</v>
      </c>
    </row>
    <row r="18827" spans="1:5" x14ac:dyDescent="0.25">
      <c r="A18827" t="s">
        <v>19037</v>
      </c>
      <c r="B18827" t="s">
        <v>16</v>
      </c>
      <c r="C18827" t="s">
        <v>15</v>
      </c>
      <c r="D18827" t="s">
        <v>33</v>
      </c>
      <c r="E18827" t="s">
        <v>659</v>
      </c>
    </row>
    <row r="18828" spans="1:5" x14ac:dyDescent="0.25">
      <c r="A18828" t="s">
        <v>23778</v>
      </c>
      <c r="B18828" t="s">
        <v>20</v>
      </c>
      <c r="C18828" t="s">
        <v>19</v>
      </c>
      <c r="D18828" t="s">
        <v>33</v>
      </c>
      <c r="E18828" t="s">
        <v>533</v>
      </c>
    </row>
    <row r="18829" spans="1:5" x14ac:dyDescent="0.25">
      <c r="A18829" t="s">
        <v>19039</v>
      </c>
      <c r="B18829" t="s">
        <v>16</v>
      </c>
      <c r="C18829" t="s">
        <v>15</v>
      </c>
      <c r="D18829" t="s">
        <v>33</v>
      </c>
      <c r="E18829" t="s">
        <v>745</v>
      </c>
    </row>
    <row r="18830" spans="1:5" x14ac:dyDescent="0.25">
      <c r="A18830" t="s">
        <v>19040</v>
      </c>
      <c r="B18830" t="s">
        <v>16</v>
      </c>
      <c r="C18830" t="s">
        <v>15</v>
      </c>
      <c r="D18830" t="s">
        <v>33</v>
      </c>
      <c r="E18830" t="s">
        <v>915</v>
      </c>
    </row>
    <row r="18831" spans="1:5" x14ac:dyDescent="0.25">
      <c r="A18831" t="s">
        <v>10243</v>
      </c>
      <c r="B18831" t="s">
        <v>20</v>
      </c>
      <c r="C18831" t="s">
        <v>19</v>
      </c>
      <c r="D18831" t="s">
        <v>33</v>
      </c>
      <c r="E18831" t="s">
        <v>553</v>
      </c>
    </row>
    <row r="18832" spans="1:5" x14ac:dyDescent="0.25">
      <c r="A18832" t="s">
        <v>17412</v>
      </c>
      <c r="B18832" t="s">
        <v>20</v>
      </c>
      <c r="C18832" t="s">
        <v>19</v>
      </c>
      <c r="D18832" t="s">
        <v>65</v>
      </c>
      <c r="E18832" t="s">
        <v>533</v>
      </c>
    </row>
    <row r="18833" spans="1:5" x14ac:dyDescent="0.25">
      <c r="A18833" t="s">
        <v>24313</v>
      </c>
      <c r="B18833" t="s">
        <v>20</v>
      </c>
      <c r="C18833" t="s">
        <v>19</v>
      </c>
      <c r="D18833" t="s">
        <v>65</v>
      </c>
      <c r="E18833" t="s">
        <v>533</v>
      </c>
    </row>
    <row r="18834" spans="1:5" x14ac:dyDescent="0.25">
      <c r="A18834" t="s">
        <v>16722</v>
      </c>
      <c r="B18834" t="s">
        <v>20</v>
      </c>
      <c r="C18834" t="s">
        <v>19</v>
      </c>
      <c r="D18834" t="s">
        <v>33</v>
      </c>
      <c r="E18834" t="s">
        <v>553</v>
      </c>
    </row>
    <row r="18835" spans="1:5" x14ac:dyDescent="0.25">
      <c r="A18835" t="s">
        <v>19045</v>
      </c>
      <c r="B18835" t="s">
        <v>16</v>
      </c>
      <c r="C18835" t="s">
        <v>17</v>
      </c>
      <c r="D18835" t="s">
        <v>33</v>
      </c>
      <c r="E18835" t="s">
        <v>653</v>
      </c>
    </row>
    <row r="18836" spans="1:5" x14ac:dyDescent="0.25">
      <c r="A18836" t="s">
        <v>27109</v>
      </c>
      <c r="B18836" t="s">
        <v>20</v>
      </c>
      <c r="C18836" t="s">
        <v>19</v>
      </c>
      <c r="D18836" t="s">
        <v>33</v>
      </c>
      <c r="E18836" t="s">
        <v>533</v>
      </c>
    </row>
    <row r="18837" spans="1:5" x14ac:dyDescent="0.25">
      <c r="A18837" t="s">
        <v>26177</v>
      </c>
      <c r="B18837" t="s">
        <v>20</v>
      </c>
      <c r="C18837" t="s">
        <v>19</v>
      </c>
      <c r="D18837" t="s">
        <v>33</v>
      </c>
      <c r="E18837" t="s">
        <v>533</v>
      </c>
    </row>
    <row r="18838" spans="1:5" x14ac:dyDescent="0.25">
      <c r="A18838" t="s">
        <v>29167</v>
      </c>
      <c r="B18838" t="s">
        <v>16</v>
      </c>
      <c r="C18838" t="s">
        <v>15</v>
      </c>
      <c r="D18838" t="s">
        <v>33</v>
      </c>
      <c r="E18838" t="s">
        <v>628</v>
      </c>
    </row>
    <row r="18839" spans="1:5" x14ac:dyDescent="0.25">
      <c r="A18839" t="s">
        <v>2599</v>
      </c>
      <c r="B18839" t="s">
        <v>20</v>
      </c>
      <c r="C18839" t="s">
        <v>19</v>
      </c>
      <c r="D18839" t="s">
        <v>33</v>
      </c>
      <c r="E18839" t="s">
        <v>533</v>
      </c>
    </row>
    <row r="18840" spans="1:5" x14ac:dyDescent="0.25">
      <c r="A18840" t="s">
        <v>43787</v>
      </c>
      <c r="B18840" t="s">
        <v>16</v>
      </c>
      <c r="C18840" t="s">
        <v>17</v>
      </c>
      <c r="D18840" t="s">
        <v>33</v>
      </c>
      <c r="E18840" t="s">
        <v>653</v>
      </c>
    </row>
    <row r="18841" spans="1:5" x14ac:dyDescent="0.25">
      <c r="A18841" t="s">
        <v>19050</v>
      </c>
      <c r="B18841" t="s">
        <v>16</v>
      </c>
      <c r="C18841" t="s">
        <v>17</v>
      </c>
      <c r="D18841" t="s">
        <v>33</v>
      </c>
      <c r="E18841" t="s">
        <v>653</v>
      </c>
    </row>
    <row r="18842" spans="1:5" x14ac:dyDescent="0.25">
      <c r="A18842" t="s">
        <v>19052</v>
      </c>
      <c r="B18842" t="s">
        <v>20</v>
      </c>
      <c r="C18842" t="s">
        <v>19</v>
      </c>
      <c r="D18842" t="s">
        <v>69</v>
      </c>
      <c r="E18842" t="s">
        <v>562</v>
      </c>
    </row>
    <row r="18843" spans="1:5" x14ac:dyDescent="0.25">
      <c r="A18843" t="s">
        <v>29166</v>
      </c>
      <c r="B18843" t="s">
        <v>16</v>
      </c>
      <c r="C18843" t="s">
        <v>15</v>
      </c>
      <c r="D18843" t="s">
        <v>33</v>
      </c>
      <c r="E18843" t="s">
        <v>628</v>
      </c>
    </row>
    <row r="18844" spans="1:5" x14ac:dyDescent="0.25">
      <c r="A18844" t="s">
        <v>15037</v>
      </c>
      <c r="B18844" t="s">
        <v>20</v>
      </c>
      <c r="C18844" t="s">
        <v>19</v>
      </c>
      <c r="D18844" t="s">
        <v>33</v>
      </c>
      <c r="E18844" t="s">
        <v>533</v>
      </c>
    </row>
    <row r="18845" spans="1:5" x14ac:dyDescent="0.25">
      <c r="A18845" t="s">
        <v>19054</v>
      </c>
      <c r="B18845" t="s">
        <v>20</v>
      </c>
      <c r="C18845" t="s">
        <v>19</v>
      </c>
      <c r="D18845" t="s">
        <v>69</v>
      </c>
      <c r="E18845" t="s">
        <v>562</v>
      </c>
    </row>
    <row r="18846" spans="1:5" x14ac:dyDescent="0.25">
      <c r="A18846" t="s">
        <v>19056</v>
      </c>
      <c r="B18846" t="s">
        <v>20</v>
      </c>
      <c r="C18846" t="s">
        <v>25</v>
      </c>
      <c r="D18846" t="s">
        <v>33</v>
      </c>
      <c r="E18846" t="s">
        <v>815</v>
      </c>
    </row>
    <row r="18847" spans="1:5" x14ac:dyDescent="0.25">
      <c r="A18847" t="s">
        <v>2605</v>
      </c>
      <c r="B18847" t="s">
        <v>20</v>
      </c>
      <c r="C18847" t="s">
        <v>19</v>
      </c>
      <c r="D18847" t="s">
        <v>33</v>
      </c>
      <c r="E18847" t="s">
        <v>533</v>
      </c>
    </row>
    <row r="18848" spans="1:5" x14ac:dyDescent="0.25">
      <c r="A18848" t="s">
        <v>19058</v>
      </c>
      <c r="B18848" t="s">
        <v>20</v>
      </c>
      <c r="C18848" t="s">
        <v>19</v>
      </c>
      <c r="D18848" t="s">
        <v>33</v>
      </c>
      <c r="E18848" t="s">
        <v>530</v>
      </c>
    </row>
    <row r="18849" spans="1:5" x14ac:dyDescent="0.25">
      <c r="A18849" t="s">
        <v>27057</v>
      </c>
      <c r="B18849" t="s">
        <v>20</v>
      </c>
      <c r="C18849" t="s">
        <v>19</v>
      </c>
      <c r="D18849" t="s">
        <v>33</v>
      </c>
      <c r="E18849" t="s">
        <v>533</v>
      </c>
    </row>
    <row r="18850" spans="1:5" x14ac:dyDescent="0.25">
      <c r="A18850" t="s">
        <v>5015</v>
      </c>
      <c r="B18850" t="s">
        <v>20</v>
      </c>
      <c r="C18850" t="s">
        <v>19</v>
      </c>
      <c r="D18850" t="s">
        <v>33</v>
      </c>
      <c r="E18850" t="s">
        <v>533</v>
      </c>
    </row>
    <row r="18851" spans="1:5" x14ac:dyDescent="0.25">
      <c r="A18851" t="s">
        <v>19060</v>
      </c>
      <c r="B18851" t="s">
        <v>20</v>
      </c>
      <c r="C18851" t="s">
        <v>19</v>
      </c>
      <c r="D18851" t="s">
        <v>33</v>
      </c>
      <c r="E18851" t="s">
        <v>530</v>
      </c>
    </row>
    <row r="18852" spans="1:5" x14ac:dyDescent="0.25">
      <c r="A18852" t="s">
        <v>19061</v>
      </c>
      <c r="B18852" t="s">
        <v>16</v>
      </c>
      <c r="C18852" t="s">
        <v>17</v>
      </c>
      <c r="D18852" t="s">
        <v>33</v>
      </c>
      <c r="E18852" t="s">
        <v>653</v>
      </c>
    </row>
    <row r="18853" spans="1:5" x14ac:dyDescent="0.25">
      <c r="A18853" t="s">
        <v>19062</v>
      </c>
      <c r="B18853" t="s">
        <v>16</v>
      </c>
      <c r="C18853" t="s">
        <v>17</v>
      </c>
      <c r="D18853" t="s">
        <v>33</v>
      </c>
      <c r="E18853" t="s">
        <v>653</v>
      </c>
    </row>
    <row r="18854" spans="1:5" x14ac:dyDescent="0.25">
      <c r="A18854" t="s">
        <v>26977</v>
      </c>
      <c r="B18854" t="s">
        <v>20</v>
      </c>
      <c r="C18854" t="s">
        <v>19</v>
      </c>
      <c r="D18854" t="s">
        <v>33</v>
      </c>
      <c r="E18854" t="s">
        <v>533</v>
      </c>
    </row>
    <row r="18855" spans="1:5" x14ac:dyDescent="0.25">
      <c r="A18855" t="s">
        <v>2606</v>
      </c>
      <c r="B18855" t="s">
        <v>20</v>
      </c>
      <c r="C18855" t="s">
        <v>19</v>
      </c>
      <c r="D18855" t="s">
        <v>33</v>
      </c>
      <c r="E18855" t="s">
        <v>533</v>
      </c>
    </row>
    <row r="18856" spans="1:5" x14ac:dyDescent="0.25">
      <c r="A18856" t="s">
        <v>27055</v>
      </c>
      <c r="B18856" t="s">
        <v>20</v>
      </c>
      <c r="C18856" t="s">
        <v>19</v>
      </c>
      <c r="D18856" t="s">
        <v>33</v>
      </c>
      <c r="E18856" t="s">
        <v>533</v>
      </c>
    </row>
    <row r="18857" spans="1:5" x14ac:dyDescent="0.25">
      <c r="A18857" t="s">
        <v>10207</v>
      </c>
      <c r="B18857" t="s">
        <v>20</v>
      </c>
      <c r="C18857" t="s">
        <v>19</v>
      </c>
      <c r="D18857" t="s">
        <v>33</v>
      </c>
      <c r="E18857" t="s">
        <v>533</v>
      </c>
    </row>
    <row r="18858" spans="1:5" x14ac:dyDescent="0.25">
      <c r="A18858" t="s">
        <v>10209</v>
      </c>
      <c r="B18858" t="s">
        <v>20</v>
      </c>
      <c r="C18858" t="s">
        <v>19</v>
      </c>
      <c r="D18858" t="s">
        <v>33</v>
      </c>
      <c r="E18858" t="s">
        <v>533</v>
      </c>
    </row>
    <row r="18859" spans="1:5" x14ac:dyDescent="0.25">
      <c r="A18859" t="s">
        <v>19068</v>
      </c>
      <c r="B18859" t="s">
        <v>20</v>
      </c>
      <c r="C18859" t="s">
        <v>19</v>
      </c>
      <c r="D18859" t="s">
        <v>33</v>
      </c>
      <c r="E18859" t="s">
        <v>530</v>
      </c>
    </row>
    <row r="18860" spans="1:5" x14ac:dyDescent="0.25">
      <c r="A18860" t="s">
        <v>19069</v>
      </c>
      <c r="B18860" t="s">
        <v>20</v>
      </c>
      <c r="C18860" t="s">
        <v>19</v>
      </c>
      <c r="D18860" t="s">
        <v>33</v>
      </c>
      <c r="E18860" t="s">
        <v>538</v>
      </c>
    </row>
    <row r="18861" spans="1:5" x14ac:dyDescent="0.25">
      <c r="A18861" t="s">
        <v>20653</v>
      </c>
      <c r="B18861" t="s">
        <v>20</v>
      </c>
      <c r="C18861" t="s">
        <v>19</v>
      </c>
      <c r="D18861" t="s">
        <v>33</v>
      </c>
      <c r="E18861" t="s">
        <v>533</v>
      </c>
    </row>
    <row r="18862" spans="1:5" x14ac:dyDescent="0.25">
      <c r="A18862" t="s">
        <v>29435</v>
      </c>
      <c r="B18862" t="s">
        <v>20</v>
      </c>
      <c r="C18862" t="s">
        <v>19</v>
      </c>
      <c r="D18862" t="s">
        <v>65</v>
      </c>
      <c r="E18862" t="s">
        <v>533</v>
      </c>
    </row>
    <row r="18863" spans="1:5" x14ac:dyDescent="0.25">
      <c r="A18863" t="s">
        <v>19072</v>
      </c>
      <c r="B18863" t="s">
        <v>20</v>
      </c>
      <c r="C18863" t="s">
        <v>19</v>
      </c>
      <c r="D18863" t="s">
        <v>33</v>
      </c>
      <c r="E18863" t="s">
        <v>530</v>
      </c>
    </row>
    <row r="18864" spans="1:5" x14ac:dyDescent="0.25">
      <c r="A18864" t="s">
        <v>20878</v>
      </c>
      <c r="B18864" t="s">
        <v>20</v>
      </c>
      <c r="C18864" t="s">
        <v>19</v>
      </c>
      <c r="D18864" t="s">
        <v>33</v>
      </c>
      <c r="E18864" t="s">
        <v>533</v>
      </c>
    </row>
    <row r="18865" spans="1:5" x14ac:dyDescent="0.25">
      <c r="A18865" t="s">
        <v>19073</v>
      </c>
      <c r="B18865" t="s">
        <v>20</v>
      </c>
      <c r="C18865" t="s">
        <v>19</v>
      </c>
      <c r="D18865" t="s">
        <v>33</v>
      </c>
      <c r="E18865" t="s">
        <v>530</v>
      </c>
    </row>
    <row r="18866" spans="1:5" x14ac:dyDescent="0.25">
      <c r="A18866" t="s">
        <v>25622</v>
      </c>
      <c r="B18866" t="s">
        <v>20</v>
      </c>
      <c r="C18866" t="s">
        <v>19</v>
      </c>
      <c r="D18866" t="s">
        <v>33</v>
      </c>
      <c r="E18866" t="s">
        <v>533</v>
      </c>
    </row>
    <row r="18867" spans="1:5" x14ac:dyDescent="0.25">
      <c r="A18867" t="s">
        <v>19076</v>
      </c>
      <c r="B18867" t="s">
        <v>20</v>
      </c>
      <c r="C18867" t="s">
        <v>21</v>
      </c>
      <c r="D18867" t="s">
        <v>33</v>
      </c>
      <c r="E18867" t="s">
        <v>582</v>
      </c>
    </row>
    <row r="18868" spans="1:5" x14ac:dyDescent="0.25">
      <c r="A18868" t="s">
        <v>19143</v>
      </c>
      <c r="B18868" t="s">
        <v>20</v>
      </c>
      <c r="C18868" t="s">
        <v>19</v>
      </c>
      <c r="D18868" t="s">
        <v>33</v>
      </c>
      <c r="E18868" t="s">
        <v>533</v>
      </c>
    </row>
    <row r="18869" spans="1:5" x14ac:dyDescent="0.25">
      <c r="A18869" t="s">
        <v>19078</v>
      </c>
      <c r="B18869" t="s">
        <v>20</v>
      </c>
      <c r="C18869" t="s">
        <v>19</v>
      </c>
      <c r="D18869" t="s">
        <v>33</v>
      </c>
      <c r="E18869" t="s">
        <v>530</v>
      </c>
    </row>
    <row r="18870" spans="1:5" x14ac:dyDescent="0.25">
      <c r="A18870" t="s">
        <v>43788</v>
      </c>
      <c r="B18870" t="s">
        <v>16</v>
      </c>
      <c r="C18870" t="s">
        <v>17</v>
      </c>
      <c r="D18870" t="s">
        <v>33</v>
      </c>
      <c r="E18870" t="s">
        <v>653</v>
      </c>
    </row>
    <row r="18871" spans="1:5" x14ac:dyDescent="0.25">
      <c r="A18871" t="s">
        <v>20876</v>
      </c>
      <c r="B18871" t="s">
        <v>20</v>
      </c>
      <c r="C18871" t="s">
        <v>19</v>
      </c>
      <c r="D18871" t="s">
        <v>33</v>
      </c>
      <c r="E18871" t="s">
        <v>533</v>
      </c>
    </row>
    <row r="18872" spans="1:5" x14ac:dyDescent="0.25">
      <c r="A18872" t="s">
        <v>14861</v>
      </c>
      <c r="B18872" t="s">
        <v>20</v>
      </c>
      <c r="C18872" t="s">
        <v>19</v>
      </c>
      <c r="D18872" t="s">
        <v>33</v>
      </c>
      <c r="E18872" t="s">
        <v>533</v>
      </c>
    </row>
    <row r="18873" spans="1:5" x14ac:dyDescent="0.25">
      <c r="A18873" t="s">
        <v>7979</v>
      </c>
      <c r="B18873" t="s">
        <v>20</v>
      </c>
      <c r="C18873" t="s">
        <v>19</v>
      </c>
      <c r="D18873" t="s">
        <v>33</v>
      </c>
      <c r="E18873" t="s">
        <v>533</v>
      </c>
    </row>
    <row r="18874" spans="1:5" x14ac:dyDescent="0.25">
      <c r="A18874" t="s">
        <v>3600</v>
      </c>
      <c r="B18874" t="s">
        <v>20</v>
      </c>
      <c r="C18874" t="s">
        <v>19</v>
      </c>
      <c r="D18874" t="s">
        <v>33</v>
      </c>
      <c r="E18874" t="s">
        <v>533</v>
      </c>
    </row>
    <row r="18875" spans="1:5" x14ac:dyDescent="0.25">
      <c r="A18875" t="s">
        <v>3599</v>
      </c>
      <c r="B18875" t="s">
        <v>20</v>
      </c>
      <c r="C18875" t="s">
        <v>19</v>
      </c>
      <c r="D18875" t="s">
        <v>33</v>
      </c>
      <c r="E18875" t="s">
        <v>533</v>
      </c>
    </row>
    <row r="18876" spans="1:5" x14ac:dyDescent="0.25">
      <c r="A18876" t="s">
        <v>23671</v>
      </c>
      <c r="B18876" t="s">
        <v>20</v>
      </c>
      <c r="C18876" t="s">
        <v>19</v>
      </c>
      <c r="D18876" t="s">
        <v>33</v>
      </c>
      <c r="E18876" t="s">
        <v>533</v>
      </c>
    </row>
    <row r="18877" spans="1:5" x14ac:dyDescent="0.25">
      <c r="A18877" t="s">
        <v>19084</v>
      </c>
      <c r="B18877" t="s">
        <v>20</v>
      </c>
      <c r="C18877" t="s">
        <v>19</v>
      </c>
      <c r="D18877" t="s">
        <v>69</v>
      </c>
      <c r="E18877" t="s">
        <v>562</v>
      </c>
    </row>
    <row r="18878" spans="1:5" x14ac:dyDescent="0.25">
      <c r="A18878" t="s">
        <v>25765</v>
      </c>
      <c r="B18878" t="s">
        <v>20</v>
      </c>
      <c r="C18878" t="s">
        <v>19</v>
      </c>
      <c r="D18878" t="s">
        <v>33</v>
      </c>
      <c r="E18878" t="s">
        <v>533</v>
      </c>
    </row>
    <row r="18879" spans="1:5" x14ac:dyDescent="0.25">
      <c r="A18879" t="s">
        <v>19087</v>
      </c>
      <c r="B18879" t="s">
        <v>20</v>
      </c>
      <c r="C18879" t="s">
        <v>19</v>
      </c>
      <c r="D18879" t="s">
        <v>33</v>
      </c>
      <c r="E18879" t="s">
        <v>538</v>
      </c>
    </row>
    <row r="18880" spans="1:5" x14ac:dyDescent="0.25">
      <c r="A18880" t="s">
        <v>19088</v>
      </c>
      <c r="B18880" t="s">
        <v>20</v>
      </c>
      <c r="C18880" t="s">
        <v>19</v>
      </c>
      <c r="D18880" t="s">
        <v>33</v>
      </c>
      <c r="E18880" t="s">
        <v>530</v>
      </c>
    </row>
    <row r="18881" spans="1:5" x14ac:dyDescent="0.25">
      <c r="A18881" t="s">
        <v>9414</v>
      </c>
      <c r="B18881" t="s">
        <v>20</v>
      </c>
      <c r="C18881" t="s">
        <v>19</v>
      </c>
      <c r="D18881" t="s">
        <v>33</v>
      </c>
      <c r="E18881" t="s">
        <v>533</v>
      </c>
    </row>
    <row r="18882" spans="1:5" x14ac:dyDescent="0.25">
      <c r="A18882" t="s">
        <v>19089</v>
      </c>
      <c r="B18882" t="s">
        <v>20</v>
      </c>
      <c r="C18882" t="s">
        <v>19</v>
      </c>
      <c r="D18882" t="s">
        <v>33</v>
      </c>
      <c r="E18882" t="s">
        <v>538</v>
      </c>
    </row>
    <row r="18883" spans="1:5" x14ac:dyDescent="0.25">
      <c r="A18883" t="s">
        <v>19090</v>
      </c>
      <c r="B18883" t="s">
        <v>20</v>
      </c>
      <c r="C18883" t="s">
        <v>19</v>
      </c>
      <c r="D18883" t="s">
        <v>33</v>
      </c>
      <c r="E18883" t="s">
        <v>530</v>
      </c>
    </row>
    <row r="18884" spans="1:5" x14ac:dyDescent="0.25">
      <c r="A18884" t="s">
        <v>19092</v>
      </c>
      <c r="B18884" t="s">
        <v>16</v>
      </c>
      <c r="C18884" t="s">
        <v>17</v>
      </c>
      <c r="D18884" t="s">
        <v>33</v>
      </c>
      <c r="E18884" t="s">
        <v>653</v>
      </c>
    </row>
    <row r="18885" spans="1:5" x14ac:dyDescent="0.25">
      <c r="A18885" t="s">
        <v>18657</v>
      </c>
      <c r="B18885" t="s">
        <v>20</v>
      </c>
      <c r="C18885" t="s">
        <v>19</v>
      </c>
      <c r="D18885" t="s">
        <v>33</v>
      </c>
      <c r="E18885" t="s">
        <v>533</v>
      </c>
    </row>
    <row r="18886" spans="1:5" x14ac:dyDescent="0.25">
      <c r="A18886" t="s">
        <v>19094</v>
      </c>
      <c r="B18886" t="s">
        <v>20</v>
      </c>
      <c r="C18886" t="s">
        <v>19</v>
      </c>
      <c r="D18886" t="s">
        <v>33</v>
      </c>
      <c r="E18886" t="s">
        <v>530</v>
      </c>
    </row>
    <row r="18887" spans="1:5" x14ac:dyDescent="0.25">
      <c r="A18887" t="s">
        <v>19095</v>
      </c>
      <c r="B18887" t="s">
        <v>16</v>
      </c>
      <c r="C18887" t="s">
        <v>17</v>
      </c>
      <c r="D18887" t="s">
        <v>33</v>
      </c>
      <c r="E18887" t="s">
        <v>653</v>
      </c>
    </row>
    <row r="18888" spans="1:5" x14ac:dyDescent="0.25">
      <c r="A18888" t="s">
        <v>18655</v>
      </c>
      <c r="B18888" t="s">
        <v>20</v>
      </c>
      <c r="C18888" t="s">
        <v>19</v>
      </c>
      <c r="D18888" t="s">
        <v>33</v>
      </c>
      <c r="E18888" t="s">
        <v>533</v>
      </c>
    </row>
    <row r="18889" spans="1:5" x14ac:dyDescent="0.25">
      <c r="A18889" t="s">
        <v>19097</v>
      </c>
      <c r="B18889" t="s">
        <v>20</v>
      </c>
      <c r="C18889" t="s">
        <v>19</v>
      </c>
      <c r="D18889" t="s">
        <v>33</v>
      </c>
      <c r="E18889" t="s">
        <v>530</v>
      </c>
    </row>
    <row r="18890" spans="1:5" x14ac:dyDescent="0.25">
      <c r="A18890" t="s">
        <v>15712</v>
      </c>
      <c r="B18890" t="s">
        <v>20</v>
      </c>
      <c r="C18890" t="s">
        <v>19</v>
      </c>
      <c r="D18890" t="s">
        <v>33</v>
      </c>
      <c r="E18890" t="s">
        <v>533</v>
      </c>
    </row>
    <row r="18891" spans="1:5" x14ac:dyDescent="0.25">
      <c r="A18891" t="s">
        <v>19099</v>
      </c>
      <c r="B18891" t="s">
        <v>20</v>
      </c>
      <c r="C18891" t="s">
        <v>19</v>
      </c>
      <c r="D18891" t="s">
        <v>33</v>
      </c>
      <c r="E18891" t="s">
        <v>538</v>
      </c>
    </row>
    <row r="18892" spans="1:5" x14ac:dyDescent="0.25">
      <c r="A18892" t="s">
        <v>19100</v>
      </c>
      <c r="B18892" t="s">
        <v>16</v>
      </c>
      <c r="C18892" t="s">
        <v>17</v>
      </c>
      <c r="D18892" t="s">
        <v>33</v>
      </c>
      <c r="E18892" t="s">
        <v>653</v>
      </c>
    </row>
    <row r="18893" spans="1:5" x14ac:dyDescent="0.25">
      <c r="A18893" t="s">
        <v>19101</v>
      </c>
      <c r="B18893" t="s">
        <v>16</v>
      </c>
      <c r="C18893" t="s">
        <v>17</v>
      </c>
      <c r="D18893" t="s">
        <v>33</v>
      </c>
      <c r="E18893" t="s">
        <v>653</v>
      </c>
    </row>
    <row r="18894" spans="1:5" x14ac:dyDescent="0.25">
      <c r="A18894" t="s">
        <v>19102</v>
      </c>
      <c r="B18894" t="s">
        <v>20</v>
      </c>
      <c r="C18894" t="s">
        <v>21</v>
      </c>
      <c r="D18894" t="s">
        <v>33</v>
      </c>
      <c r="E18894" t="s">
        <v>582</v>
      </c>
    </row>
    <row r="18895" spans="1:5" x14ac:dyDescent="0.25">
      <c r="A18895" t="s">
        <v>2576</v>
      </c>
      <c r="B18895" t="s">
        <v>20</v>
      </c>
      <c r="C18895" t="s">
        <v>19</v>
      </c>
      <c r="D18895" t="s">
        <v>33</v>
      </c>
      <c r="E18895" t="s">
        <v>533</v>
      </c>
    </row>
    <row r="18896" spans="1:5" x14ac:dyDescent="0.25">
      <c r="A18896" t="s">
        <v>19104</v>
      </c>
      <c r="B18896" t="s">
        <v>16</v>
      </c>
      <c r="C18896" t="s">
        <v>17</v>
      </c>
      <c r="D18896" t="s">
        <v>33</v>
      </c>
      <c r="E18896" t="s">
        <v>653</v>
      </c>
    </row>
    <row r="18897" spans="1:5" x14ac:dyDescent="0.25">
      <c r="A18897" t="s">
        <v>19105</v>
      </c>
      <c r="B18897" t="s">
        <v>16</v>
      </c>
      <c r="C18897" t="s">
        <v>17</v>
      </c>
      <c r="D18897" t="s">
        <v>33</v>
      </c>
      <c r="E18897" t="s">
        <v>650</v>
      </c>
    </row>
    <row r="18898" spans="1:5" x14ac:dyDescent="0.25">
      <c r="A18898" t="s">
        <v>24649</v>
      </c>
      <c r="B18898" t="s">
        <v>20</v>
      </c>
      <c r="C18898" t="s">
        <v>19</v>
      </c>
      <c r="D18898" t="s">
        <v>33</v>
      </c>
      <c r="E18898" t="s">
        <v>533</v>
      </c>
    </row>
    <row r="18899" spans="1:5" x14ac:dyDescent="0.25">
      <c r="A18899" t="s">
        <v>26016</v>
      </c>
      <c r="B18899" t="s">
        <v>20</v>
      </c>
      <c r="C18899" t="s">
        <v>19</v>
      </c>
      <c r="D18899" t="s">
        <v>33</v>
      </c>
      <c r="E18899" t="s">
        <v>533</v>
      </c>
    </row>
    <row r="18900" spans="1:5" x14ac:dyDescent="0.25">
      <c r="A18900" t="s">
        <v>8971</v>
      </c>
      <c r="B18900" t="s">
        <v>20</v>
      </c>
      <c r="C18900" t="s">
        <v>19</v>
      </c>
      <c r="D18900" t="s">
        <v>33</v>
      </c>
      <c r="E18900" t="s">
        <v>553</v>
      </c>
    </row>
    <row r="18901" spans="1:5" x14ac:dyDescent="0.25">
      <c r="A18901" t="s">
        <v>22432</v>
      </c>
      <c r="B18901" t="s">
        <v>20</v>
      </c>
      <c r="C18901" t="s">
        <v>19</v>
      </c>
      <c r="D18901" t="s">
        <v>33</v>
      </c>
      <c r="E18901" t="s">
        <v>533</v>
      </c>
    </row>
    <row r="18902" spans="1:5" x14ac:dyDescent="0.25">
      <c r="A18902" t="s">
        <v>24720</v>
      </c>
      <c r="B18902" t="s">
        <v>20</v>
      </c>
      <c r="C18902" t="s">
        <v>19</v>
      </c>
      <c r="D18902" t="s">
        <v>33</v>
      </c>
      <c r="E18902" t="s">
        <v>533</v>
      </c>
    </row>
    <row r="18903" spans="1:5" x14ac:dyDescent="0.25">
      <c r="A18903" t="s">
        <v>5012</v>
      </c>
      <c r="B18903" t="s">
        <v>20</v>
      </c>
      <c r="C18903" t="s">
        <v>19</v>
      </c>
      <c r="D18903" t="s">
        <v>33</v>
      </c>
      <c r="E18903" t="s">
        <v>533</v>
      </c>
    </row>
    <row r="18904" spans="1:5" x14ac:dyDescent="0.25">
      <c r="A18904" t="s">
        <v>19112</v>
      </c>
      <c r="B18904" t="s">
        <v>16</v>
      </c>
      <c r="C18904" t="s">
        <v>17</v>
      </c>
      <c r="D18904" t="s">
        <v>33</v>
      </c>
      <c r="E18904" t="s">
        <v>653</v>
      </c>
    </row>
    <row r="18905" spans="1:5" x14ac:dyDescent="0.25">
      <c r="A18905" t="s">
        <v>5014</v>
      </c>
      <c r="B18905" t="s">
        <v>20</v>
      </c>
      <c r="C18905" t="s">
        <v>19</v>
      </c>
      <c r="D18905" t="s">
        <v>33</v>
      </c>
      <c r="E18905" t="s">
        <v>533</v>
      </c>
    </row>
    <row r="18906" spans="1:5" x14ac:dyDescent="0.25">
      <c r="A18906" t="s">
        <v>28139</v>
      </c>
      <c r="B18906" t="s">
        <v>20</v>
      </c>
      <c r="C18906" t="s">
        <v>19</v>
      </c>
      <c r="D18906" t="s">
        <v>33</v>
      </c>
      <c r="E18906" t="s">
        <v>553</v>
      </c>
    </row>
    <row r="18907" spans="1:5" x14ac:dyDescent="0.25">
      <c r="A18907" t="s">
        <v>19115</v>
      </c>
      <c r="B18907" t="s">
        <v>20</v>
      </c>
      <c r="C18907" t="s">
        <v>19</v>
      </c>
      <c r="D18907" t="s">
        <v>33</v>
      </c>
      <c r="E18907" t="s">
        <v>538</v>
      </c>
    </row>
    <row r="18908" spans="1:5" x14ac:dyDescent="0.25">
      <c r="A18908" t="s">
        <v>19116</v>
      </c>
      <c r="B18908" t="s">
        <v>20</v>
      </c>
      <c r="C18908" t="s">
        <v>19</v>
      </c>
      <c r="D18908" t="s">
        <v>33</v>
      </c>
      <c r="E18908" t="s">
        <v>530</v>
      </c>
    </row>
    <row r="18909" spans="1:5" x14ac:dyDescent="0.25">
      <c r="A18909" t="s">
        <v>23524</v>
      </c>
      <c r="B18909" t="s">
        <v>20</v>
      </c>
      <c r="C18909" t="s">
        <v>19</v>
      </c>
      <c r="D18909" t="s">
        <v>33</v>
      </c>
      <c r="E18909" t="s">
        <v>533</v>
      </c>
    </row>
    <row r="18910" spans="1:5" x14ac:dyDescent="0.25">
      <c r="A18910" t="s">
        <v>19118</v>
      </c>
      <c r="B18910" t="s">
        <v>20</v>
      </c>
      <c r="C18910" t="s">
        <v>21</v>
      </c>
      <c r="D18910" t="s">
        <v>33</v>
      </c>
      <c r="E18910" t="s">
        <v>581</v>
      </c>
    </row>
    <row r="18911" spans="1:5" x14ac:dyDescent="0.25">
      <c r="A18911" t="s">
        <v>19119</v>
      </c>
      <c r="B18911" t="s">
        <v>20</v>
      </c>
      <c r="C18911" t="s">
        <v>21</v>
      </c>
      <c r="D18911" t="s">
        <v>33</v>
      </c>
      <c r="E18911" t="s">
        <v>582</v>
      </c>
    </row>
    <row r="18912" spans="1:5" x14ac:dyDescent="0.25">
      <c r="A18912" t="s">
        <v>19120</v>
      </c>
      <c r="B18912" t="s">
        <v>16</v>
      </c>
      <c r="C18912" t="s">
        <v>17</v>
      </c>
      <c r="D18912" t="s">
        <v>33</v>
      </c>
      <c r="E18912" t="s">
        <v>653</v>
      </c>
    </row>
    <row r="18913" spans="1:5" x14ac:dyDescent="0.25">
      <c r="A18913" t="s">
        <v>6349</v>
      </c>
      <c r="B18913" t="s">
        <v>20</v>
      </c>
      <c r="C18913" t="s">
        <v>19</v>
      </c>
      <c r="D18913" t="s">
        <v>33</v>
      </c>
      <c r="E18913" t="s">
        <v>533</v>
      </c>
    </row>
    <row r="18914" spans="1:5" x14ac:dyDescent="0.25">
      <c r="A18914" t="s">
        <v>19122</v>
      </c>
      <c r="B18914" t="s">
        <v>20</v>
      </c>
      <c r="C18914" t="s">
        <v>19</v>
      </c>
      <c r="D18914" t="s">
        <v>33</v>
      </c>
      <c r="E18914" t="s">
        <v>538</v>
      </c>
    </row>
    <row r="18915" spans="1:5" x14ac:dyDescent="0.25">
      <c r="A18915" t="s">
        <v>19123</v>
      </c>
      <c r="B18915" t="s">
        <v>20</v>
      </c>
      <c r="C18915" t="s">
        <v>19</v>
      </c>
      <c r="D18915" t="s">
        <v>33</v>
      </c>
      <c r="E18915" t="s">
        <v>530</v>
      </c>
    </row>
    <row r="18916" spans="1:5" x14ac:dyDescent="0.25">
      <c r="A18916" t="s">
        <v>19124</v>
      </c>
      <c r="B18916" t="s">
        <v>16</v>
      </c>
      <c r="C18916" t="s">
        <v>17</v>
      </c>
      <c r="D18916" t="s">
        <v>33</v>
      </c>
      <c r="E18916" t="s">
        <v>653</v>
      </c>
    </row>
    <row r="18917" spans="1:5" x14ac:dyDescent="0.25">
      <c r="A18917" t="s">
        <v>4999</v>
      </c>
      <c r="B18917" t="s">
        <v>20</v>
      </c>
      <c r="C18917" t="s">
        <v>19</v>
      </c>
      <c r="D18917" t="s">
        <v>33</v>
      </c>
      <c r="E18917" t="s">
        <v>533</v>
      </c>
    </row>
    <row r="18918" spans="1:5" x14ac:dyDescent="0.25">
      <c r="A18918" t="s">
        <v>19126</v>
      </c>
      <c r="B18918" t="s">
        <v>20</v>
      </c>
      <c r="C18918" t="s">
        <v>21</v>
      </c>
      <c r="D18918" t="s">
        <v>33</v>
      </c>
      <c r="E18918" t="s">
        <v>581</v>
      </c>
    </row>
    <row r="18919" spans="1:5" x14ac:dyDescent="0.25">
      <c r="A18919" t="s">
        <v>4955</v>
      </c>
      <c r="B18919" t="s">
        <v>20</v>
      </c>
      <c r="C18919" t="s">
        <v>19</v>
      </c>
      <c r="D18919" t="s">
        <v>33</v>
      </c>
      <c r="E18919" t="s">
        <v>533</v>
      </c>
    </row>
    <row r="18920" spans="1:5" x14ac:dyDescent="0.25">
      <c r="A18920" t="s">
        <v>23790</v>
      </c>
      <c r="B18920" t="s">
        <v>20</v>
      </c>
      <c r="C18920" t="s">
        <v>19</v>
      </c>
      <c r="D18920" t="s">
        <v>33</v>
      </c>
      <c r="E18920" t="s">
        <v>533</v>
      </c>
    </row>
    <row r="18921" spans="1:5" x14ac:dyDescent="0.25">
      <c r="A18921" t="s">
        <v>23573</v>
      </c>
      <c r="B18921" t="s">
        <v>20</v>
      </c>
      <c r="C18921" t="s">
        <v>19</v>
      </c>
      <c r="D18921" t="s">
        <v>33</v>
      </c>
      <c r="E18921" t="s">
        <v>533</v>
      </c>
    </row>
    <row r="18922" spans="1:5" x14ac:dyDescent="0.25">
      <c r="A18922" t="s">
        <v>28471</v>
      </c>
      <c r="B18922" t="s">
        <v>16</v>
      </c>
      <c r="C18922" t="s">
        <v>15</v>
      </c>
      <c r="D18922" t="s">
        <v>33</v>
      </c>
      <c r="E18922" t="s">
        <v>628</v>
      </c>
    </row>
    <row r="18923" spans="1:5" x14ac:dyDescent="0.25">
      <c r="A18923" t="s">
        <v>15639</v>
      </c>
      <c r="B18923" t="s">
        <v>20</v>
      </c>
      <c r="C18923" t="s">
        <v>19</v>
      </c>
      <c r="D18923" t="s">
        <v>33</v>
      </c>
      <c r="E18923" t="s">
        <v>533</v>
      </c>
    </row>
    <row r="18924" spans="1:5" x14ac:dyDescent="0.25">
      <c r="A18924" t="s">
        <v>19132</v>
      </c>
      <c r="B18924" t="s">
        <v>16</v>
      </c>
      <c r="C18924" t="s">
        <v>17</v>
      </c>
      <c r="D18924" t="s">
        <v>33</v>
      </c>
      <c r="E18924" t="s">
        <v>653</v>
      </c>
    </row>
    <row r="18925" spans="1:5" x14ac:dyDescent="0.25">
      <c r="A18925" t="s">
        <v>19133</v>
      </c>
      <c r="B18925" t="s">
        <v>16</v>
      </c>
      <c r="C18925" t="s">
        <v>17</v>
      </c>
      <c r="D18925" t="s">
        <v>33</v>
      </c>
      <c r="E18925" t="s">
        <v>653</v>
      </c>
    </row>
    <row r="18926" spans="1:5" x14ac:dyDescent="0.25">
      <c r="A18926" t="s">
        <v>29263</v>
      </c>
      <c r="B18926" t="s">
        <v>20</v>
      </c>
      <c r="C18926" t="s">
        <v>19</v>
      </c>
      <c r="D18926" t="s">
        <v>69</v>
      </c>
      <c r="E18926" t="s">
        <v>533</v>
      </c>
    </row>
    <row r="18927" spans="1:5" x14ac:dyDescent="0.25">
      <c r="A18927" t="s">
        <v>19135</v>
      </c>
      <c r="B18927" t="s">
        <v>16</v>
      </c>
      <c r="C18927" t="s">
        <v>15</v>
      </c>
      <c r="D18927" t="s">
        <v>33</v>
      </c>
      <c r="E18927" t="s">
        <v>659</v>
      </c>
    </row>
    <row r="18928" spans="1:5" x14ac:dyDescent="0.25">
      <c r="A18928" t="s">
        <v>15641</v>
      </c>
      <c r="B18928" t="s">
        <v>20</v>
      </c>
      <c r="C18928" t="s">
        <v>19</v>
      </c>
      <c r="D18928" t="s">
        <v>33</v>
      </c>
      <c r="E18928" t="s">
        <v>533</v>
      </c>
    </row>
    <row r="18929" spans="1:5" x14ac:dyDescent="0.25">
      <c r="A18929" t="s">
        <v>19137</v>
      </c>
      <c r="B18929" t="s">
        <v>20</v>
      </c>
      <c r="C18929" t="s">
        <v>19</v>
      </c>
      <c r="D18929" t="s">
        <v>33</v>
      </c>
      <c r="E18929" t="s">
        <v>530</v>
      </c>
    </row>
    <row r="18930" spans="1:5" x14ac:dyDescent="0.25">
      <c r="A18930" t="s">
        <v>23556</v>
      </c>
      <c r="B18930" t="s">
        <v>20</v>
      </c>
      <c r="C18930" t="s">
        <v>19</v>
      </c>
      <c r="D18930" t="s">
        <v>33</v>
      </c>
      <c r="E18930" t="s">
        <v>533</v>
      </c>
    </row>
    <row r="18931" spans="1:5" x14ac:dyDescent="0.25">
      <c r="A18931" t="s">
        <v>19139</v>
      </c>
      <c r="B18931" t="s">
        <v>20</v>
      </c>
      <c r="C18931" t="s">
        <v>19</v>
      </c>
      <c r="D18931" t="s">
        <v>33</v>
      </c>
      <c r="E18931" t="s">
        <v>530</v>
      </c>
    </row>
    <row r="18932" spans="1:5" x14ac:dyDescent="0.25">
      <c r="A18932" t="s">
        <v>19140</v>
      </c>
      <c r="B18932" t="s">
        <v>16</v>
      </c>
      <c r="C18932" t="s">
        <v>17</v>
      </c>
      <c r="D18932" t="s">
        <v>33</v>
      </c>
      <c r="E18932" t="s">
        <v>976</v>
      </c>
    </row>
    <row r="18933" spans="1:5" x14ac:dyDescent="0.25">
      <c r="A18933" t="s">
        <v>19141</v>
      </c>
      <c r="B18933" t="s">
        <v>16</v>
      </c>
      <c r="C18933" t="s">
        <v>17</v>
      </c>
      <c r="D18933" t="s">
        <v>33</v>
      </c>
      <c r="E18933" t="s">
        <v>653</v>
      </c>
    </row>
    <row r="18934" spans="1:5" x14ac:dyDescent="0.25">
      <c r="A18934" t="s">
        <v>1907</v>
      </c>
      <c r="B18934" t="s">
        <v>20</v>
      </c>
      <c r="C18934" t="s">
        <v>19</v>
      </c>
      <c r="D18934" t="s">
        <v>33</v>
      </c>
      <c r="E18934" t="s">
        <v>533</v>
      </c>
    </row>
    <row r="18935" spans="1:5" x14ac:dyDescent="0.25">
      <c r="A18935" t="s">
        <v>17847</v>
      </c>
      <c r="B18935" t="s">
        <v>20</v>
      </c>
      <c r="C18935" t="s">
        <v>19</v>
      </c>
      <c r="D18935" t="s">
        <v>33</v>
      </c>
      <c r="E18935" t="s">
        <v>533</v>
      </c>
    </row>
    <row r="18936" spans="1:5" x14ac:dyDescent="0.25">
      <c r="A18936" t="s">
        <v>24273</v>
      </c>
      <c r="B18936" t="s">
        <v>20</v>
      </c>
      <c r="C18936" t="s">
        <v>19</v>
      </c>
      <c r="D18936" t="s">
        <v>33</v>
      </c>
      <c r="E18936" t="s">
        <v>533</v>
      </c>
    </row>
    <row r="18937" spans="1:5" x14ac:dyDescent="0.25">
      <c r="A18937" t="s">
        <v>21418</v>
      </c>
      <c r="B18937" t="s">
        <v>20</v>
      </c>
      <c r="C18937" t="s">
        <v>19</v>
      </c>
      <c r="D18937" t="s">
        <v>33</v>
      </c>
      <c r="E18937" t="s">
        <v>533</v>
      </c>
    </row>
    <row r="18938" spans="1:5" x14ac:dyDescent="0.25">
      <c r="A18938" t="s">
        <v>19146</v>
      </c>
      <c r="B18938" t="s">
        <v>20</v>
      </c>
      <c r="C18938" t="s">
        <v>21</v>
      </c>
      <c r="D18938" t="s">
        <v>33</v>
      </c>
      <c r="E18938" t="s">
        <v>582</v>
      </c>
    </row>
    <row r="18939" spans="1:5" x14ac:dyDescent="0.25">
      <c r="A18939" t="s">
        <v>7181</v>
      </c>
      <c r="B18939" t="s">
        <v>20</v>
      </c>
      <c r="C18939" t="s">
        <v>19</v>
      </c>
      <c r="D18939" t="s">
        <v>33</v>
      </c>
      <c r="E18939" t="s">
        <v>533</v>
      </c>
    </row>
    <row r="18940" spans="1:5" x14ac:dyDescent="0.25">
      <c r="A18940" t="s">
        <v>19147</v>
      </c>
      <c r="B18940" t="s">
        <v>16</v>
      </c>
      <c r="C18940" t="s">
        <v>15</v>
      </c>
      <c r="D18940" t="s">
        <v>33</v>
      </c>
      <c r="E18940" t="s">
        <v>659</v>
      </c>
    </row>
    <row r="18941" spans="1:5" x14ac:dyDescent="0.25">
      <c r="A18941" t="s">
        <v>24280</v>
      </c>
      <c r="B18941" t="s">
        <v>20</v>
      </c>
      <c r="C18941" t="s">
        <v>19</v>
      </c>
      <c r="D18941" t="s">
        <v>33</v>
      </c>
      <c r="E18941" t="s">
        <v>533</v>
      </c>
    </row>
    <row r="18942" spans="1:5" x14ac:dyDescent="0.25">
      <c r="A18942" t="s">
        <v>13404</v>
      </c>
      <c r="B18942" t="s">
        <v>20</v>
      </c>
      <c r="C18942" t="s">
        <v>19</v>
      </c>
      <c r="D18942" t="s">
        <v>33</v>
      </c>
      <c r="E18942" t="s">
        <v>533</v>
      </c>
    </row>
    <row r="18943" spans="1:5" x14ac:dyDescent="0.25">
      <c r="A18943" t="s">
        <v>19151</v>
      </c>
      <c r="B18943" t="s">
        <v>20</v>
      </c>
      <c r="C18943" t="s">
        <v>19</v>
      </c>
      <c r="D18943" t="s">
        <v>33</v>
      </c>
      <c r="E18943" t="s">
        <v>530</v>
      </c>
    </row>
    <row r="18944" spans="1:5" x14ac:dyDescent="0.25">
      <c r="A18944" t="s">
        <v>19153</v>
      </c>
      <c r="B18944" t="s">
        <v>20</v>
      </c>
      <c r="C18944" t="s">
        <v>19</v>
      </c>
      <c r="D18944" t="s">
        <v>33</v>
      </c>
      <c r="E18944" t="s">
        <v>530</v>
      </c>
    </row>
    <row r="18945" spans="1:5" x14ac:dyDescent="0.25">
      <c r="A18945" t="s">
        <v>1906</v>
      </c>
      <c r="B18945" t="s">
        <v>20</v>
      </c>
      <c r="C18945" t="s">
        <v>19</v>
      </c>
      <c r="D18945" t="s">
        <v>33</v>
      </c>
      <c r="E18945" t="s">
        <v>533</v>
      </c>
    </row>
    <row r="18946" spans="1:5" x14ac:dyDescent="0.25">
      <c r="A18946" t="s">
        <v>19154</v>
      </c>
      <c r="B18946" t="s">
        <v>16</v>
      </c>
      <c r="C18946" t="s">
        <v>17</v>
      </c>
      <c r="D18946" t="s">
        <v>33</v>
      </c>
      <c r="E18946" t="s">
        <v>650</v>
      </c>
    </row>
    <row r="18947" spans="1:5" x14ac:dyDescent="0.25">
      <c r="A18947" t="s">
        <v>19155</v>
      </c>
      <c r="B18947" t="s">
        <v>20</v>
      </c>
      <c r="C18947" t="s">
        <v>19</v>
      </c>
      <c r="D18947" t="s">
        <v>65</v>
      </c>
      <c r="E18947" t="s">
        <v>531</v>
      </c>
    </row>
    <row r="18948" spans="1:5" x14ac:dyDescent="0.25">
      <c r="A18948" t="s">
        <v>19156</v>
      </c>
      <c r="B18948" t="s">
        <v>14</v>
      </c>
      <c r="C18948" t="s">
        <v>14</v>
      </c>
      <c r="D18948" t="s">
        <v>69</v>
      </c>
      <c r="E18948" t="s">
        <v>520</v>
      </c>
    </row>
    <row r="18949" spans="1:5" x14ac:dyDescent="0.25">
      <c r="A18949" t="s">
        <v>19157</v>
      </c>
      <c r="B18949" t="s">
        <v>14</v>
      </c>
      <c r="C18949" t="s">
        <v>14</v>
      </c>
      <c r="D18949" t="s">
        <v>69</v>
      </c>
      <c r="E18949" t="s">
        <v>520</v>
      </c>
    </row>
    <row r="18950" spans="1:5" x14ac:dyDescent="0.25">
      <c r="A18950" t="s">
        <v>19158</v>
      </c>
      <c r="B18950" t="s">
        <v>14</v>
      </c>
      <c r="C18950" t="s">
        <v>14</v>
      </c>
      <c r="D18950" t="s">
        <v>69</v>
      </c>
      <c r="E18950" t="s">
        <v>520</v>
      </c>
    </row>
    <row r="18951" spans="1:5" x14ac:dyDescent="0.25">
      <c r="A18951" t="s">
        <v>19159</v>
      </c>
      <c r="B18951" t="s">
        <v>20</v>
      </c>
      <c r="C18951" t="s">
        <v>19</v>
      </c>
      <c r="D18951" t="s">
        <v>33</v>
      </c>
      <c r="E18951" t="s">
        <v>526</v>
      </c>
    </row>
    <row r="18952" spans="1:5" x14ac:dyDescent="0.25">
      <c r="A18952" t="s">
        <v>19160</v>
      </c>
      <c r="B18952" t="s">
        <v>20</v>
      </c>
      <c r="C18952" t="s">
        <v>19</v>
      </c>
      <c r="D18952" t="s">
        <v>33</v>
      </c>
      <c r="E18952" t="s">
        <v>538</v>
      </c>
    </row>
    <row r="18953" spans="1:5" x14ac:dyDescent="0.25">
      <c r="A18953" t="s">
        <v>19161</v>
      </c>
      <c r="B18953" t="s">
        <v>20</v>
      </c>
      <c r="C18953" t="s">
        <v>19</v>
      </c>
      <c r="D18953" t="s">
        <v>33</v>
      </c>
      <c r="E18953" t="s">
        <v>530</v>
      </c>
    </row>
    <row r="18954" spans="1:5" x14ac:dyDescent="0.25">
      <c r="A18954" t="s">
        <v>1908</v>
      </c>
      <c r="B18954" t="s">
        <v>20</v>
      </c>
      <c r="C18954" t="s">
        <v>19</v>
      </c>
      <c r="D18954" t="s">
        <v>33</v>
      </c>
      <c r="E18954" t="s">
        <v>533</v>
      </c>
    </row>
    <row r="18955" spans="1:5" x14ac:dyDescent="0.25">
      <c r="A18955" t="s">
        <v>19163</v>
      </c>
      <c r="B18955" t="s">
        <v>20</v>
      </c>
      <c r="C18955" t="s">
        <v>21</v>
      </c>
      <c r="D18955" t="s">
        <v>33</v>
      </c>
      <c r="E18955" t="s">
        <v>581</v>
      </c>
    </row>
    <row r="18956" spans="1:5" x14ac:dyDescent="0.25">
      <c r="A18956" t="s">
        <v>6207</v>
      </c>
      <c r="B18956" t="s">
        <v>20</v>
      </c>
      <c r="C18956" t="s">
        <v>19</v>
      </c>
      <c r="D18956" t="s">
        <v>33</v>
      </c>
      <c r="E18956" t="s">
        <v>533</v>
      </c>
    </row>
    <row r="18957" spans="1:5" x14ac:dyDescent="0.25">
      <c r="A18957" t="s">
        <v>19165</v>
      </c>
      <c r="B18957" t="s">
        <v>20</v>
      </c>
      <c r="C18957" t="s">
        <v>21</v>
      </c>
      <c r="D18957" t="s">
        <v>33</v>
      </c>
      <c r="E18957" t="s">
        <v>582</v>
      </c>
    </row>
    <row r="18958" spans="1:5" x14ac:dyDescent="0.25">
      <c r="A18958" t="s">
        <v>29089</v>
      </c>
      <c r="B18958" t="s">
        <v>20</v>
      </c>
      <c r="C18958" t="s">
        <v>19</v>
      </c>
      <c r="D18958" t="s">
        <v>33</v>
      </c>
      <c r="E18958" t="s">
        <v>533</v>
      </c>
    </row>
    <row r="18959" spans="1:5" x14ac:dyDescent="0.25">
      <c r="A18959" t="s">
        <v>19168</v>
      </c>
      <c r="B18959" t="s">
        <v>20</v>
      </c>
      <c r="C18959" t="s">
        <v>19</v>
      </c>
      <c r="D18959" t="s">
        <v>33</v>
      </c>
      <c r="E18959" t="s">
        <v>538</v>
      </c>
    </row>
    <row r="18960" spans="1:5" x14ac:dyDescent="0.25">
      <c r="A18960" t="s">
        <v>19779</v>
      </c>
      <c r="B18960" t="s">
        <v>20</v>
      </c>
      <c r="C18960" t="s">
        <v>19</v>
      </c>
      <c r="D18960" t="s">
        <v>33</v>
      </c>
      <c r="E18960" t="s">
        <v>533</v>
      </c>
    </row>
    <row r="18961" spans="1:5" x14ac:dyDescent="0.25">
      <c r="A18961" t="s">
        <v>19170</v>
      </c>
      <c r="B18961" t="s">
        <v>20</v>
      </c>
      <c r="C18961" t="s">
        <v>19</v>
      </c>
      <c r="D18961" t="s">
        <v>33</v>
      </c>
      <c r="E18961" t="s">
        <v>538</v>
      </c>
    </row>
    <row r="18962" spans="1:5" x14ac:dyDescent="0.25">
      <c r="A18962" t="s">
        <v>6206</v>
      </c>
      <c r="B18962" t="s">
        <v>20</v>
      </c>
      <c r="C18962" t="s">
        <v>19</v>
      </c>
      <c r="D18962" t="s">
        <v>33</v>
      </c>
      <c r="E18962" t="s">
        <v>533</v>
      </c>
    </row>
    <row r="18963" spans="1:5" x14ac:dyDescent="0.25">
      <c r="A18963" t="s">
        <v>19166</v>
      </c>
      <c r="B18963" t="s">
        <v>20</v>
      </c>
      <c r="C18963" t="s">
        <v>19</v>
      </c>
      <c r="D18963" t="s">
        <v>33</v>
      </c>
      <c r="E18963" t="s">
        <v>538</v>
      </c>
    </row>
    <row r="18964" spans="1:5" x14ac:dyDescent="0.25">
      <c r="A18964" t="s">
        <v>19172</v>
      </c>
      <c r="B18964" t="s">
        <v>20</v>
      </c>
      <c r="C18964" t="s">
        <v>19</v>
      </c>
      <c r="D18964" t="s">
        <v>33</v>
      </c>
      <c r="E18964" t="s">
        <v>538</v>
      </c>
    </row>
    <row r="18965" spans="1:5" x14ac:dyDescent="0.25">
      <c r="A18965" t="s">
        <v>13922</v>
      </c>
      <c r="B18965" t="s">
        <v>20</v>
      </c>
      <c r="C18965" t="s">
        <v>19</v>
      </c>
      <c r="D18965" t="s">
        <v>33</v>
      </c>
      <c r="E18965" t="s">
        <v>533</v>
      </c>
    </row>
    <row r="18966" spans="1:5" x14ac:dyDescent="0.25">
      <c r="A18966" t="s">
        <v>19174</v>
      </c>
      <c r="B18966" t="s">
        <v>20</v>
      </c>
      <c r="C18966" t="s">
        <v>19</v>
      </c>
      <c r="D18966" t="s">
        <v>33</v>
      </c>
      <c r="E18966" t="s">
        <v>530</v>
      </c>
    </row>
    <row r="18967" spans="1:5" x14ac:dyDescent="0.25">
      <c r="A18967" t="s">
        <v>19175</v>
      </c>
      <c r="B18967" t="s">
        <v>20</v>
      </c>
      <c r="C18967" t="s">
        <v>19</v>
      </c>
      <c r="D18967" t="s">
        <v>33</v>
      </c>
      <c r="E18967" t="s">
        <v>538</v>
      </c>
    </row>
    <row r="18968" spans="1:5" x14ac:dyDescent="0.25">
      <c r="A18968" t="s">
        <v>21243</v>
      </c>
      <c r="B18968" t="s">
        <v>20</v>
      </c>
      <c r="C18968" t="s">
        <v>19</v>
      </c>
      <c r="D18968" t="s">
        <v>33</v>
      </c>
      <c r="E18968" t="s">
        <v>533</v>
      </c>
    </row>
    <row r="18969" spans="1:5" x14ac:dyDescent="0.25">
      <c r="A18969" t="s">
        <v>19177</v>
      </c>
      <c r="B18969" t="s">
        <v>20</v>
      </c>
      <c r="C18969" t="s">
        <v>19</v>
      </c>
      <c r="D18969" t="s">
        <v>33</v>
      </c>
      <c r="E18969" t="s">
        <v>530</v>
      </c>
    </row>
    <row r="18970" spans="1:5" x14ac:dyDescent="0.25">
      <c r="A18970" t="s">
        <v>19178</v>
      </c>
      <c r="B18970" t="s">
        <v>16</v>
      </c>
      <c r="C18970" t="s">
        <v>17</v>
      </c>
      <c r="D18970" t="s">
        <v>33</v>
      </c>
      <c r="E18970" t="s">
        <v>653</v>
      </c>
    </row>
    <row r="18971" spans="1:5" x14ac:dyDescent="0.25">
      <c r="A18971" t="s">
        <v>19179</v>
      </c>
      <c r="B18971" t="s">
        <v>20</v>
      </c>
      <c r="C18971" t="s">
        <v>19</v>
      </c>
      <c r="D18971" t="s">
        <v>33</v>
      </c>
      <c r="E18971" t="s">
        <v>562</v>
      </c>
    </row>
    <row r="18972" spans="1:5" x14ac:dyDescent="0.25">
      <c r="A18972" t="s">
        <v>26164</v>
      </c>
      <c r="B18972" t="s">
        <v>20</v>
      </c>
      <c r="C18972" t="s">
        <v>19</v>
      </c>
      <c r="D18972" t="s">
        <v>65</v>
      </c>
      <c r="E18972" t="s">
        <v>533</v>
      </c>
    </row>
    <row r="18973" spans="1:5" x14ac:dyDescent="0.25">
      <c r="A18973" t="s">
        <v>12670</v>
      </c>
      <c r="B18973" t="s">
        <v>20</v>
      </c>
      <c r="C18973" t="s">
        <v>19</v>
      </c>
      <c r="D18973" t="s">
        <v>33</v>
      </c>
      <c r="E18973" t="s">
        <v>533</v>
      </c>
    </row>
    <row r="18974" spans="1:5" x14ac:dyDescent="0.25">
      <c r="A18974" t="s">
        <v>19182</v>
      </c>
      <c r="B18974" t="s">
        <v>20</v>
      </c>
      <c r="C18974" t="s">
        <v>19</v>
      </c>
      <c r="D18974" t="s">
        <v>33</v>
      </c>
      <c r="E18974" t="s">
        <v>530</v>
      </c>
    </row>
    <row r="18975" spans="1:5" x14ac:dyDescent="0.25">
      <c r="A18975" t="s">
        <v>17746</v>
      </c>
      <c r="B18975" t="s">
        <v>20</v>
      </c>
      <c r="C18975" t="s">
        <v>19</v>
      </c>
      <c r="D18975" t="s">
        <v>33</v>
      </c>
      <c r="E18975" t="s">
        <v>533</v>
      </c>
    </row>
    <row r="18976" spans="1:5" x14ac:dyDescent="0.25">
      <c r="A18976" t="s">
        <v>19184</v>
      </c>
      <c r="B18976" t="s">
        <v>20</v>
      </c>
      <c r="C18976" t="s">
        <v>21</v>
      </c>
      <c r="D18976" t="s">
        <v>33</v>
      </c>
      <c r="E18976" t="s">
        <v>582</v>
      </c>
    </row>
    <row r="18977" spans="1:5" x14ac:dyDescent="0.25">
      <c r="A18977" t="s">
        <v>11474</v>
      </c>
      <c r="B18977" t="s">
        <v>20</v>
      </c>
      <c r="C18977" t="s">
        <v>19</v>
      </c>
      <c r="D18977" t="s">
        <v>33</v>
      </c>
      <c r="E18977" t="s">
        <v>553</v>
      </c>
    </row>
    <row r="18978" spans="1:5" x14ac:dyDescent="0.25">
      <c r="A18978" t="s">
        <v>19186</v>
      </c>
      <c r="B18978" t="s">
        <v>20</v>
      </c>
      <c r="C18978" t="s">
        <v>21</v>
      </c>
      <c r="D18978" t="s">
        <v>33</v>
      </c>
      <c r="E18978" t="s">
        <v>582</v>
      </c>
    </row>
    <row r="18979" spans="1:5" x14ac:dyDescent="0.25">
      <c r="A18979" t="s">
        <v>17949</v>
      </c>
      <c r="B18979" t="s">
        <v>20</v>
      </c>
      <c r="C18979" t="s">
        <v>19</v>
      </c>
      <c r="D18979" t="s">
        <v>33</v>
      </c>
      <c r="E18979" t="s">
        <v>533</v>
      </c>
    </row>
    <row r="18980" spans="1:5" x14ac:dyDescent="0.25">
      <c r="A18980" t="s">
        <v>19188</v>
      </c>
      <c r="B18980" t="s">
        <v>20</v>
      </c>
      <c r="C18980" t="s">
        <v>21</v>
      </c>
      <c r="D18980" t="s">
        <v>33</v>
      </c>
      <c r="E18980" t="s">
        <v>582</v>
      </c>
    </row>
    <row r="18981" spans="1:5" x14ac:dyDescent="0.25">
      <c r="A18981" t="s">
        <v>19190</v>
      </c>
      <c r="B18981" t="s">
        <v>20</v>
      </c>
      <c r="C18981" t="s">
        <v>19</v>
      </c>
      <c r="D18981" t="s">
        <v>33</v>
      </c>
      <c r="E18981" t="s">
        <v>530</v>
      </c>
    </row>
    <row r="18982" spans="1:5" x14ac:dyDescent="0.25">
      <c r="A18982" t="s">
        <v>25159</v>
      </c>
      <c r="B18982" t="s">
        <v>20</v>
      </c>
      <c r="C18982" t="s">
        <v>19</v>
      </c>
      <c r="D18982" t="s">
        <v>33</v>
      </c>
      <c r="E18982" t="s">
        <v>533</v>
      </c>
    </row>
    <row r="18983" spans="1:5" x14ac:dyDescent="0.25">
      <c r="A18983" t="s">
        <v>16259</v>
      </c>
      <c r="B18983" t="s">
        <v>20</v>
      </c>
      <c r="C18983" t="s">
        <v>19</v>
      </c>
      <c r="D18983" t="s">
        <v>33</v>
      </c>
      <c r="E18983" t="s">
        <v>533</v>
      </c>
    </row>
    <row r="18984" spans="1:5" x14ac:dyDescent="0.25">
      <c r="A18984" t="s">
        <v>19192</v>
      </c>
      <c r="B18984" t="s">
        <v>20</v>
      </c>
      <c r="C18984" t="s">
        <v>19</v>
      </c>
      <c r="D18984" t="s">
        <v>33</v>
      </c>
      <c r="E18984" t="s">
        <v>530</v>
      </c>
    </row>
    <row r="18985" spans="1:5" x14ac:dyDescent="0.25">
      <c r="A18985" t="s">
        <v>16258</v>
      </c>
      <c r="B18985" t="s">
        <v>20</v>
      </c>
      <c r="C18985" t="s">
        <v>19</v>
      </c>
      <c r="D18985" t="s">
        <v>33</v>
      </c>
      <c r="E18985" t="s">
        <v>553</v>
      </c>
    </row>
    <row r="18986" spans="1:5" x14ac:dyDescent="0.25">
      <c r="A18986" t="s">
        <v>19194</v>
      </c>
      <c r="B18986" t="s">
        <v>20</v>
      </c>
      <c r="C18986" t="s">
        <v>19</v>
      </c>
      <c r="D18986" t="s">
        <v>33</v>
      </c>
      <c r="E18986" t="s">
        <v>530</v>
      </c>
    </row>
    <row r="18987" spans="1:5" x14ac:dyDescent="0.25">
      <c r="A18987" t="s">
        <v>19195</v>
      </c>
      <c r="B18987" t="s">
        <v>16</v>
      </c>
      <c r="C18987" t="s">
        <v>15</v>
      </c>
      <c r="D18987" t="s">
        <v>33</v>
      </c>
      <c r="E18987" t="s">
        <v>659</v>
      </c>
    </row>
    <row r="18988" spans="1:5" x14ac:dyDescent="0.25">
      <c r="A18988" t="s">
        <v>17882</v>
      </c>
      <c r="B18988" t="s">
        <v>20</v>
      </c>
      <c r="C18988" t="s">
        <v>19</v>
      </c>
      <c r="D18988" t="s">
        <v>33</v>
      </c>
      <c r="E18988" t="s">
        <v>533</v>
      </c>
    </row>
    <row r="18989" spans="1:5" x14ac:dyDescent="0.25">
      <c r="A18989" t="s">
        <v>12669</v>
      </c>
      <c r="B18989" t="s">
        <v>20</v>
      </c>
      <c r="C18989" t="s">
        <v>19</v>
      </c>
      <c r="D18989" t="s">
        <v>33</v>
      </c>
      <c r="E18989" t="s">
        <v>533</v>
      </c>
    </row>
    <row r="18990" spans="1:5" x14ac:dyDescent="0.25">
      <c r="A18990" t="s">
        <v>19198</v>
      </c>
      <c r="B18990" t="s">
        <v>20</v>
      </c>
      <c r="C18990" t="s">
        <v>19</v>
      </c>
      <c r="D18990" t="s">
        <v>33</v>
      </c>
      <c r="E18990" t="s">
        <v>530</v>
      </c>
    </row>
    <row r="18991" spans="1:5" x14ac:dyDescent="0.25">
      <c r="A18991" t="s">
        <v>25580</v>
      </c>
      <c r="B18991" t="s">
        <v>20</v>
      </c>
      <c r="C18991" t="s">
        <v>19</v>
      </c>
      <c r="D18991" t="s">
        <v>33</v>
      </c>
      <c r="E18991" t="s">
        <v>533</v>
      </c>
    </row>
    <row r="18992" spans="1:5" x14ac:dyDescent="0.25">
      <c r="A18992" t="s">
        <v>19200</v>
      </c>
      <c r="B18992" t="s">
        <v>20</v>
      </c>
      <c r="C18992" t="s">
        <v>19</v>
      </c>
      <c r="D18992" t="s">
        <v>33</v>
      </c>
      <c r="E18992" t="s">
        <v>530</v>
      </c>
    </row>
    <row r="18993" spans="1:5" x14ac:dyDescent="0.25">
      <c r="A18993" t="s">
        <v>17867</v>
      </c>
      <c r="B18993" t="s">
        <v>20</v>
      </c>
      <c r="C18993" t="s">
        <v>22</v>
      </c>
      <c r="D18993" t="s">
        <v>33</v>
      </c>
      <c r="E18993" t="s">
        <v>629</v>
      </c>
    </row>
    <row r="18994" spans="1:5" x14ac:dyDescent="0.25">
      <c r="A18994" t="s">
        <v>19201</v>
      </c>
      <c r="B18994" t="s">
        <v>20</v>
      </c>
      <c r="C18994" t="s">
        <v>19</v>
      </c>
      <c r="D18994" t="s">
        <v>33</v>
      </c>
      <c r="E18994" t="s">
        <v>562</v>
      </c>
    </row>
    <row r="18995" spans="1:5" x14ac:dyDescent="0.25">
      <c r="A18995" t="s">
        <v>25612</v>
      </c>
      <c r="B18995" t="s">
        <v>20</v>
      </c>
      <c r="C18995" t="s">
        <v>19</v>
      </c>
      <c r="D18995" t="s">
        <v>33</v>
      </c>
      <c r="E18995" t="s">
        <v>533</v>
      </c>
    </row>
    <row r="18996" spans="1:5" x14ac:dyDescent="0.25">
      <c r="A18996" t="s">
        <v>18111</v>
      </c>
      <c r="B18996" t="s">
        <v>20</v>
      </c>
      <c r="C18996" t="s">
        <v>19</v>
      </c>
      <c r="D18996" t="s">
        <v>33</v>
      </c>
      <c r="E18996" t="s">
        <v>533</v>
      </c>
    </row>
    <row r="18997" spans="1:5" x14ac:dyDescent="0.25">
      <c r="A18997" t="s">
        <v>11353</v>
      </c>
      <c r="B18997" t="s">
        <v>20</v>
      </c>
      <c r="C18997" t="s">
        <v>19</v>
      </c>
      <c r="D18997" t="s">
        <v>33</v>
      </c>
      <c r="E18997" t="s">
        <v>533</v>
      </c>
    </row>
    <row r="18998" spans="1:5" x14ac:dyDescent="0.25">
      <c r="A18998" t="s">
        <v>19206</v>
      </c>
      <c r="B18998" t="s">
        <v>20</v>
      </c>
      <c r="C18998" t="s">
        <v>19</v>
      </c>
      <c r="D18998" t="s">
        <v>33</v>
      </c>
      <c r="E18998" t="s">
        <v>538</v>
      </c>
    </row>
    <row r="18999" spans="1:5" x14ac:dyDescent="0.25">
      <c r="A18999" t="s">
        <v>25767</v>
      </c>
      <c r="B18999" t="s">
        <v>20</v>
      </c>
      <c r="C18999" t="s">
        <v>19</v>
      </c>
      <c r="D18999" t="s">
        <v>33</v>
      </c>
      <c r="E18999" t="s">
        <v>533</v>
      </c>
    </row>
    <row r="19000" spans="1:5" x14ac:dyDescent="0.25">
      <c r="A19000" t="s">
        <v>27611</v>
      </c>
      <c r="B19000" t="s">
        <v>20</v>
      </c>
      <c r="C19000" t="s">
        <v>19</v>
      </c>
      <c r="D19000" t="s">
        <v>33</v>
      </c>
      <c r="E19000" t="s">
        <v>533</v>
      </c>
    </row>
    <row r="19001" spans="1:5" x14ac:dyDescent="0.25">
      <c r="A19001" t="s">
        <v>19488</v>
      </c>
      <c r="B19001" t="s">
        <v>20</v>
      </c>
      <c r="C19001" t="s">
        <v>19</v>
      </c>
      <c r="D19001" t="s">
        <v>33</v>
      </c>
      <c r="E19001" t="s">
        <v>533</v>
      </c>
    </row>
    <row r="19002" spans="1:5" x14ac:dyDescent="0.25">
      <c r="A19002" t="s">
        <v>19210</v>
      </c>
      <c r="B19002" t="s">
        <v>20</v>
      </c>
      <c r="C19002" t="s">
        <v>19</v>
      </c>
      <c r="D19002" t="s">
        <v>33</v>
      </c>
      <c r="E19002" t="s">
        <v>530</v>
      </c>
    </row>
    <row r="19003" spans="1:5" x14ac:dyDescent="0.25">
      <c r="A19003" t="s">
        <v>19550</v>
      </c>
      <c r="B19003" t="s">
        <v>20</v>
      </c>
      <c r="C19003" t="s">
        <v>19</v>
      </c>
      <c r="D19003" t="s">
        <v>33</v>
      </c>
      <c r="E19003" t="s">
        <v>533</v>
      </c>
    </row>
    <row r="19004" spans="1:5" x14ac:dyDescent="0.25">
      <c r="A19004" t="s">
        <v>19212</v>
      </c>
      <c r="B19004" t="s">
        <v>20</v>
      </c>
      <c r="C19004" t="s">
        <v>19</v>
      </c>
      <c r="D19004" t="s">
        <v>33</v>
      </c>
      <c r="E19004" t="s">
        <v>530</v>
      </c>
    </row>
    <row r="19005" spans="1:5" x14ac:dyDescent="0.25">
      <c r="A19005" t="s">
        <v>18110</v>
      </c>
      <c r="B19005" t="s">
        <v>20</v>
      </c>
      <c r="C19005" t="s">
        <v>19</v>
      </c>
      <c r="D19005" t="s">
        <v>33</v>
      </c>
      <c r="E19005" t="s">
        <v>533</v>
      </c>
    </row>
    <row r="19006" spans="1:5" x14ac:dyDescent="0.25">
      <c r="A19006" t="s">
        <v>19214</v>
      </c>
      <c r="B19006" t="s">
        <v>20</v>
      </c>
      <c r="C19006" t="s">
        <v>21</v>
      </c>
      <c r="D19006" t="s">
        <v>33</v>
      </c>
      <c r="E19006" t="s">
        <v>582</v>
      </c>
    </row>
    <row r="19007" spans="1:5" x14ac:dyDescent="0.25">
      <c r="A19007" t="s">
        <v>19215</v>
      </c>
      <c r="B19007" t="s">
        <v>16</v>
      </c>
      <c r="C19007" t="s">
        <v>17</v>
      </c>
      <c r="D19007" t="s">
        <v>33</v>
      </c>
      <c r="E19007" t="s">
        <v>653</v>
      </c>
    </row>
    <row r="19008" spans="1:5" x14ac:dyDescent="0.25">
      <c r="A19008" t="s">
        <v>1554</v>
      </c>
      <c r="B19008" t="s">
        <v>20</v>
      </c>
      <c r="C19008" t="s">
        <v>19</v>
      </c>
      <c r="D19008" t="s">
        <v>33</v>
      </c>
      <c r="E19008" t="s">
        <v>533</v>
      </c>
    </row>
    <row r="19009" spans="1:5" x14ac:dyDescent="0.25">
      <c r="A19009" t="s">
        <v>19217</v>
      </c>
      <c r="B19009" t="s">
        <v>20</v>
      </c>
      <c r="C19009" t="s">
        <v>19</v>
      </c>
      <c r="D19009" t="s">
        <v>33</v>
      </c>
      <c r="E19009" t="s">
        <v>530</v>
      </c>
    </row>
    <row r="19010" spans="1:5" x14ac:dyDescent="0.25">
      <c r="A19010" t="s">
        <v>7928</v>
      </c>
      <c r="B19010" t="s">
        <v>20</v>
      </c>
      <c r="C19010" t="s">
        <v>19</v>
      </c>
      <c r="D19010" t="s">
        <v>33</v>
      </c>
      <c r="E19010" t="s">
        <v>533</v>
      </c>
    </row>
    <row r="19011" spans="1:5" x14ac:dyDescent="0.25">
      <c r="A19011" t="s">
        <v>19219</v>
      </c>
      <c r="B19011" t="s">
        <v>20</v>
      </c>
      <c r="C19011" t="s">
        <v>19</v>
      </c>
      <c r="D19011" t="s">
        <v>33</v>
      </c>
      <c r="E19011" t="s">
        <v>530</v>
      </c>
    </row>
    <row r="19012" spans="1:5" x14ac:dyDescent="0.25">
      <c r="A19012" t="s">
        <v>10262</v>
      </c>
      <c r="B19012" t="s">
        <v>20</v>
      </c>
      <c r="C19012" t="s">
        <v>19</v>
      </c>
      <c r="D19012" t="s">
        <v>33</v>
      </c>
      <c r="E19012" t="s">
        <v>533</v>
      </c>
    </row>
    <row r="19013" spans="1:5" x14ac:dyDescent="0.25">
      <c r="A19013" t="s">
        <v>19221</v>
      </c>
      <c r="B19013" t="s">
        <v>20</v>
      </c>
      <c r="C19013" t="s">
        <v>19</v>
      </c>
      <c r="D19013" t="s">
        <v>33</v>
      </c>
      <c r="E19013" t="s">
        <v>530</v>
      </c>
    </row>
    <row r="19014" spans="1:5" x14ac:dyDescent="0.25">
      <c r="A19014" t="s">
        <v>25769</v>
      </c>
      <c r="B19014" t="s">
        <v>20</v>
      </c>
      <c r="C19014" t="s">
        <v>19</v>
      </c>
      <c r="D19014" t="s">
        <v>33</v>
      </c>
      <c r="E19014" t="s">
        <v>533</v>
      </c>
    </row>
    <row r="19015" spans="1:5" x14ac:dyDescent="0.25">
      <c r="A19015" t="s">
        <v>19223</v>
      </c>
      <c r="B19015" t="s">
        <v>20</v>
      </c>
      <c r="C19015" t="s">
        <v>21</v>
      </c>
      <c r="D19015" t="s">
        <v>33</v>
      </c>
      <c r="E19015" t="s">
        <v>581</v>
      </c>
    </row>
    <row r="19016" spans="1:5" x14ac:dyDescent="0.25">
      <c r="A19016" t="s">
        <v>18724</v>
      </c>
      <c r="B19016" t="s">
        <v>20</v>
      </c>
      <c r="C19016" t="s">
        <v>19</v>
      </c>
      <c r="D19016" t="s">
        <v>33</v>
      </c>
      <c r="E19016" t="s">
        <v>533</v>
      </c>
    </row>
    <row r="19017" spans="1:5" x14ac:dyDescent="0.25">
      <c r="A19017" t="s">
        <v>19225</v>
      </c>
      <c r="B19017" t="s">
        <v>20</v>
      </c>
      <c r="C19017" t="s">
        <v>19</v>
      </c>
      <c r="D19017" t="s">
        <v>33</v>
      </c>
      <c r="E19017" t="s">
        <v>538</v>
      </c>
    </row>
    <row r="19018" spans="1:5" x14ac:dyDescent="0.25">
      <c r="A19018" t="s">
        <v>20887</v>
      </c>
      <c r="B19018" t="s">
        <v>20</v>
      </c>
      <c r="C19018" t="s">
        <v>19</v>
      </c>
      <c r="D19018" t="s">
        <v>33</v>
      </c>
      <c r="E19018" t="s">
        <v>533</v>
      </c>
    </row>
    <row r="19019" spans="1:5" x14ac:dyDescent="0.25">
      <c r="A19019" t="s">
        <v>19227</v>
      </c>
      <c r="B19019" t="s">
        <v>20</v>
      </c>
      <c r="C19019" t="s">
        <v>19</v>
      </c>
      <c r="D19019" t="s">
        <v>33</v>
      </c>
      <c r="E19019" t="s">
        <v>538</v>
      </c>
    </row>
    <row r="19020" spans="1:5" x14ac:dyDescent="0.25">
      <c r="A19020" t="s">
        <v>25868</v>
      </c>
      <c r="B19020" t="s">
        <v>20</v>
      </c>
      <c r="C19020" t="s">
        <v>19</v>
      </c>
      <c r="D19020" t="s">
        <v>33</v>
      </c>
      <c r="E19020" t="s">
        <v>533</v>
      </c>
    </row>
    <row r="19021" spans="1:5" x14ac:dyDescent="0.25">
      <c r="A19021" t="s">
        <v>19229</v>
      </c>
      <c r="B19021" t="s">
        <v>20</v>
      </c>
      <c r="C19021" t="s">
        <v>19</v>
      </c>
      <c r="D19021" t="s">
        <v>33</v>
      </c>
      <c r="E19021" t="s">
        <v>538</v>
      </c>
    </row>
    <row r="19022" spans="1:5" x14ac:dyDescent="0.25">
      <c r="A19022" t="s">
        <v>19230</v>
      </c>
      <c r="B19022" t="s">
        <v>20</v>
      </c>
      <c r="C19022" t="s">
        <v>21</v>
      </c>
      <c r="D19022" t="s">
        <v>33</v>
      </c>
      <c r="E19022" t="s">
        <v>581</v>
      </c>
    </row>
    <row r="19023" spans="1:5" x14ac:dyDescent="0.25">
      <c r="A19023" t="s">
        <v>21256</v>
      </c>
      <c r="B19023" t="s">
        <v>20</v>
      </c>
      <c r="C19023" t="s">
        <v>19</v>
      </c>
      <c r="D19023" t="s">
        <v>33</v>
      </c>
      <c r="E19023" t="s">
        <v>533</v>
      </c>
    </row>
    <row r="19024" spans="1:5" x14ac:dyDescent="0.25">
      <c r="A19024" t="s">
        <v>6251</v>
      </c>
      <c r="B19024" t="s">
        <v>20</v>
      </c>
      <c r="C19024" t="s">
        <v>19</v>
      </c>
      <c r="D19024" t="s">
        <v>33</v>
      </c>
      <c r="E19024" t="s">
        <v>533</v>
      </c>
    </row>
    <row r="19025" spans="1:5" x14ac:dyDescent="0.25">
      <c r="A19025" t="s">
        <v>19233</v>
      </c>
      <c r="B19025" t="s">
        <v>20</v>
      </c>
      <c r="C19025" t="s">
        <v>19</v>
      </c>
      <c r="D19025" t="s">
        <v>33</v>
      </c>
      <c r="E19025" t="s">
        <v>538</v>
      </c>
    </row>
    <row r="19026" spans="1:5" x14ac:dyDescent="0.25">
      <c r="A19026" t="s">
        <v>9501</v>
      </c>
      <c r="B19026" t="s">
        <v>20</v>
      </c>
      <c r="C19026" t="s">
        <v>19</v>
      </c>
      <c r="D19026" t="s">
        <v>33</v>
      </c>
      <c r="E19026" t="s">
        <v>533</v>
      </c>
    </row>
    <row r="19027" spans="1:5" x14ac:dyDescent="0.25">
      <c r="A19027" t="s">
        <v>19235</v>
      </c>
      <c r="B19027" t="s">
        <v>20</v>
      </c>
      <c r="C19027" t="s">
        <v>19</v>
      </c>
      <c r="D19027" t="s">
        <v>33</v>
      </c>
      <c r="E19027" t="s">
        <v>538</v>
      </c>
    </row>
    <row r="19028" spans="1:5" x14ac:dyDescent="0.25">
      <c r="A19028" t="s">
        <v>19237</v>
      </c>
      <c r="B19028" t="s">
        <v>20</v>
      </c>
      <c r="C19028" t="s">
        <v>19</v>
      </c>
      <c r="D19028" t="s">
        <v>33</v>
      </c>
      <c r="E19028" t="s">
        <v>538</v>
      </c>
    </row>
    <row r="19029" spans="1:5" x14ac:dyDescent="0.25">
      <c r="A19029" t="s">
        <v>19238</v>
      </c>
      <c r="B19029" t="s">
        <v>20</v>
      </c>
      <c r="C19029" t="s">
        <v>19</v>
      </c>
      <c r="D19029" t="s">
        <v>33</v>
      </c>
      <c r="E19029" t="s">
        <v>530</v>
      </c>
    </row>
    <row r="19030" spans="1:5" x14ac:dyDescent="0.25">
      <c r="A19030" t="s">
        <v>18827</v>
      </c>
      <c r="B19030" t="s">
        <v>20</v>
      </c>
      <c r="C19030" t="s">
        <v>19</v>
      </c>
      <c r="D19030" t="s">
        <v>33</v>
      </c>
      <c r="E19030" t="s">
        <v>533</v>
      </c>
    </row>
    <row r="19031" spans="1:5" x14ac:dyDescent="0.25">
      <c r="A19031" t="s">
        <v>19239</v>
      </c>
      <c r="B19031" t="s">
        <v>20</v>
      </c>
      <c r="C19031" t="s">
        <v>19</v>
      </c>
      <c r="D19031" t="s">
        <v>33</v>
      </c>
      <c r="E19031" t="s">
        <v>538</v>
      </c>
    </row>
    <row r="19032" spans="1:5" x14ac:dyDescent="0.25">
      <c r="A19032" t="s">
        <v>21902</v>
      </c>
      <c r="B19032" t="s">
        <v>20</v>
      </c>
      <c r="C19032" t="s">
        <v>19</v>
      </c>
      <c r="D19032" t="s">
        <v>33</v>
      </c>
      <c r="E19032" t="s">
        <v>533</v>
      </c>
    </row>
    <row r="19033" spans="1:5" x14ac:dyDescent="0.25">
      <c r="A19033" t="s">
        <v>19241</v>
      </c>
      <c r="B19033" t="s">
        <v>20</v>
      </c>
      <c r="C19033" t="s">
        <v>19</v>
      </c>
      <c r="D19033" t="s">
        <v>33</v>
      </c>
      <c r="E19033" t="s">
        <v>530</v>
      </c>
    </row>
    <row r="19034" spans="1:5" x14ac:dyDescent="0.25">
      <c r="A19034" t="s">
        <v>19243</v>
      </c>
      <c r="B19034" t="s">
        <v>20</v>
      </c>
      <c r="C19034" t="s">
        <v>19</v>
      </c>
      <c r="D19034" t="s">
        <v>33</v>
      </c>
      <c r="E19034" t="s">
        <v>538</v>
      </c>
    </row>
    <row r="19035" spans="1:5" x14ac:dyDescent="0.25">
      <c r="A19035" t="s">
        <v>19242</v>
      </c>
      <c r="B19035" t="s">
        <v>20</v>
      </c>
      <c r="C19035" t="s">
        <v>19</v>
      </c>
      <c r="D19035" t="s">
        <v>33</v>
      </c>
      <c r="E19035" t="s">
        <v>538</v>
      </c>
    </row>
    <row r="19036" spans="1:5" x14ac:dyDescent="0.25">
      <c r="A19036" t="s">
        <v>24541</v>
      </c>
      <c r="B19036" t="s">
        <v>20</v>
      </c>
      <c r="C19036" t="s">
        <v>19</v>
      </c>
      <c r="D19036" t="s">
        <v>33</v>
      </c>
      <c r="E19036" t="s">
        <v>533</v>
      </c>
    </row>
    <row r="19037" spans="1:5" x14ac:dyDescent="0.25">
      <c r="A19037" t="s">
        <v>11745</v>
      </c>
      <c r="B19037" t="s">
        <v>20</v>
      </c>
      <c r="C19037" t="s">
        <v>19</v>
      </c>
      <c r="D19037" t="s">
        <v>33</v>
      </c>
      <c r="E19037" t="s">
        <v>533</v>
      </c>
    </row>
    <row r="19038" spans="1:5" x14ac:dyDescent="0.25">
      <c r="A19038" t="s">
        <v>23361</v>
      </c>
      <c r="B19038" t="s">
        <v>20</v>
      </c>
      <c r="C19038" t="s">
        <v>19</v>
      </c>
      <c r="D19038" t="s">
        <v>33</v>
      </c>
      <c r="E19038" t="s">
        <v>533</v>
      </c>
    </row>
    <row r="19039" spans="1:5" x14ac:dyDescent="0.25">
      <c r="A19039" t="s">
        <v>20873</v>
      </c>
      <c r="B19039" t="s">
        <v>20</v>
      </c>
      <c r="C19039" t="s">
        <v>19</v>
      </c>
      <c r="D19039" t="s">
        <v>33</v>
      </c>
      <c r="E19039" t="s">
        <v>533</v>
      </c>
    </row>
    <row r="19040" spans="1:5" x14ac:dyDescent="0.25">
      <c r="A19040" t="s">
        <v>3820</v>
      </c>
      <c r="B19040" t="s">
        <v>20</v>
      </c>
      <c r="C19040" t="s">
        <v>19</v>
      </c>
      <c r="D19040" t="s">
        <v>33</v>
      </c>
      <c r="E19040" t="s">
        <v>533</v>
      </c>
    </row>
    <row r="19041" spans="1:5" x14ac:dyDescent="0.25">
      <c r="A19041" t="s">
        <v>20088</v>
      </c>
      <c r="B19041" t="s">
        <v>20</v>
      </c>
      <c r="C19041" t="s">
        <v>19</v>
      </c>
      <c r="D19041" t="s">
        <v>33</v>
      </c>
      <c r="E19041" t="s">
        <v>533</v>
      </c>
    </row>
    <row r="19042" spans="1:5" x14ac:dyDescent="0.25">
      <c r="A19042" t="s">
        <v>19250</v>
      </c>
      <c r="B19042" t="s">
        <v>16</v>
      </c>
      <c r="C19042" t="s">
        <v>17</v>
      </c>
      <c r="D19042" t="s">
        <v>33</v>
      </c>
      <c r="E19042" t="s">
        <v>653</v>
      </c>
    </row>
    <row r="19043" spans="1:5" x14ac:dyDescent="0.25">
      <c r="A19043" t="s">
        <v>20096</v>
      </c>
      <c r="B19043" t="s">
        <v>20</v>
      </c>
      <c r="C19043" t="s">
        <v>19</v>
      </c>
      <c r="D19043" t="s">
        <v>33</v>
      </c>
      <c r="E19043" t="s">
        <v>533</v>
      </c>
    </row>
    <row r="19044" spans="1:5" x14ac:dyDescent="0.25">
      <c r="A19044" t="s">
        <v>28888</v>
      </c>
      <c r="B19044" t="s">
        <v>20</v>
      </c>
      <c r="C19044" t="s">
        <v>19</v>
      </c>
      <c r="D19044" t="s">
        <v>33</v>
      </c>
      <c r="E19044" t="s">
        <v>553</v>
      </c>
    </row>
    <row r="19045" spans="1:5" x14ac:dyDescent="0.25">
      <c r="A19045" t="s">
        <v>8249</v>
      </c>
      <c r="B19045" t="s">
        <v>20</v>
      </c>
      <c r="C19045" t="s">
        <v>19</v>
      </c>
      <c r="D19045" t="s">
        <v>33</v>
      </c>
      <c r="E19045" t="s">
        <v>533</v>
      </c>
    </row>
    <row r="19046" spans="1:5" x14ac:dyDescent="0.25">
      <c r="A19046" t="s">
        <v>19254</v>
      </c>
      <c r="B19046" t="s">
        <v>16</v>
      </c>
      <c r="C19046" t="s">
        <v>15</v>
      </c>
      <c r="D19046" t="s">
        <v>33</v>
      </c>
      <c r="E19046" t="s">
        <v>659</v>
      </c>
    </row>
    <row r="19047" spans="1:5" x14ac:dyDescent="0.25">
      <c r="A19047" t="s">
        <v>19255</v>
      </c>
      <c r="B19047" t="s">
        <v>16</v>
      </c>
      <c r="C19047" t="s">
        <v>15</v>
      </c>
      <c r="D19047" t="s">
        <v>33</v>
      </c>
      <c r="E19047" t="s">
        <v>659</v>
      </c>
    </row>
    <row r="19048" spans="1:5" x14ac:dyDescent="0.25">
      <c r="A19048" t="s">
        <v>8247</v>
      </c>
      <c r="B19048" t="s">
        <v>20</v>
      </c>
      <c r="C19048" t="s">
        <v>19</v>
      </c>
      <c r="D19048" t="s">
        <v>33</v>
      </c>
      <c r="E19048" t="s">
        <v>533</v>
      </c>
    </row>
    <row r="19049" spans="1:5" x14ac:dyDescent="0.25">
      <c r="A19049" t="s">
        <v>7101</v>
      </c>
      <c r="B19049" t="s">
        <v>20</v>
      </c>
      <c r="C19049" t="s">
        <v>19</v>
      </c>
      <c r="D19049" t="s">
        <v>33</v>
      </c>
      <c r="E19049" t="s">
        <v>533</v>
      </c>
    </row>
    <row r="19050" spans="1:5" x14ac:dyDescent="0.25">
      <c r="A19050" t="s">
        <v>19258</v>
      </c>
      <c r="B19050" t="s">
        <v>20</v>
      </c>
      <c r="C19050" t="s">
        <v>19</v>
      </c>
      <c r="D19050" t="s">
        <v>33</v>
      </c>
      <c r="E19050" t="s">
        <v>538</v>
      </c>
    </row>
    <row r="19051" spans="1:5" x14ac:dyDescent="0.25">
      <c r="A19051" t="s">
        <v>19259</v>
      </c>
      <c r="B19051" t="s">
        <v>20</v>
      </c>
      <c r="C19051" t="s">
        <v>19</v>
      </c>
      <c r="D19051" t="s">
        <v>33</v>
      </c>
      <c r="E19051" t="s">
        <v>538</v>
      </c>
    </row>
    <row r="19052" spans="1:5" x14ac:dyDescent="0.25">
      <c r="A19052" t="s">
        <v>23277</v>
      </c>
      <c r="B19052" t="s">
        <v>20</v>
      </c>
      <c r="C19052" t="s">
        <v>19</v>
      </c>
      <c r="D19052" t="s">
        <v>33</v>
      </c>
      <c r="E19052" t="s">
        <v>533</v>
      </c>
    </row>
    <row r="19053" spans="1:5" x14ac:dyDescent="0.25">
      <c r="A19053" t="s">
        <v>7977</v>
      </c>
      <c r="B19053" t="s">
        <v>20</v>
      </c>
      <c r="C19053" t="s">
        <v>19</v>
      </c>
      <c r="D19053" t="s">
        <v>33</v>
      </c>
      <c r="E19053" t="s">
        <v>533</v>
      </c>
    </row>
    <row r="19054" spans="1:5" x14ac:dyDescent="0.25">
      <c r="A19054" t="s">
        <v>19261</v>
      </c>
      <c r="B19054" t="s">
        <v>20</v>
      </c>
      <c r="C19054" t="s">
        <v>19</v>
      </c>
      <c r="D19054" t="s">
        <v>33</v>
      </c>
      <c r="E19054" t="s">
        <v>530</v>
      </c>
    </row>
    <row r="19055" spans="1:5" x14ac:dyDescent="0.25">
      <c r="A19055" t="s">
        <v>7970</v>
      </c>
      <c r="B19055" t="s">
        <v>20</v>
      </c>
      <c r="C19055" t="s">
        <v>19</v>
      </c>
      <c r="D19055" t="s">
        <v>33</v>
      </c>
      <c r="E19055" t="s">
        <v>533</v>
      </c>
    </row>
    <row r="19056" spans="1:5" x14ac:dyDescent="0.25">
      <c r="A19056" t="s">
        <v>19264</v>
      </c>
      <c r="B19056" t="s">
        <v>20</v>
      </c>
      <c r="C19056" t="s">
        <v>19</v>
      </c>
      <c r="D19056" t="s">
        <v>33</v>
      </c>
      <c r="E19056" t="s">
        <v>530</v>
      </c>
    </row>
    <row r="19057" spans="1:5" x14ac:dyDescent="0.25">
      <c r="A19057" t="s">
        <v>24621</v>
      </c>
      <c r="B19057" t="s">
        <v>20</v>
      </c>
      <c r="C19057" t="s">
        <v>19</v>
      </c>
      <c r="D19057" t="s">
        <v>33</v>
      </c>
      <c r="E19057" t="s">
        <v>533</v>
      </c>
    </row>
    <row r="19058" spans="1:5" x14ac:dyDescent="0.25">
      <c r="A19058" t="s">
        <v>19266</v>
      </c>
      <c r="B19058" t="s">
        <v>16</v>
      </c>
      <c r="C19058" t="s">
        <v>15</v>
      </c>
      <c r="D19058" t="s">
        <v>33</v>
      </c>
      <c r="E19058" t="s">
        <v>724</v>
      </c>
    </row>
    <row r="19059" spans="1:5" x14ac:dyDescent="0.25">
      <c r="A19059" t="s">
        <v>11613</v>
      </c>
      <c r="B19059" t="s">
        <v>20</v>
      </c>
      <c r="C19059" t="s">
        <v>19</v>
      </c>
      <c r="D19059" t="s">
        <v>33</v>
      </c>
      <c r="E19059" t="s">
        <v>533</v>
      </c>
    </row>
    <row r="19060" spans="1:5" x14ac:dyDescent="0.25">
      <c r="A19060" t="s">
        <v>19268</v>
      </c>
      <c r="B19060" t="s">
        <v>16</v>
      </c>
      <c r="C19060" t="s">
        <v>15</v>
      </c>
      <c r="D19060" t="s">
        <v>33</v>
      </c>
      <c r="E19060" t="s">
        <v>660</v>
      </c>
    </row>
    <row r="19061" spans="1:5" x14ac:dyDescent="0.25">
      <c r="A19061" t="s">
        <v>17739</v>
      </c>
      <c r="B19061" t="s">
        <v>20</v>
      </c>
      <c r="C19061" t="s">
        <v>19</v>
      </c>
      <c r="D19061" t="s">
        <v>33</v>
      </c>
      <c r="E19061" t="s">
        <v>533</v>
      </c>
    </row>
    <row r="19062" spans="1:5" x14ac:dyDescent="0.25">
      <c r="A19062" t="s">
        <v>19270</v>
      </c>
      <c r="B19062" t="s">
        <v>20</v>
      </c>
      <c r="C19062" t="s">
        <v>19</v>
      </c>
      <c r="D19062" t="s">
        <v>33</v>
      </c>
      <c r="E19062" t="s">
        <v>530</v>
      </c>
    </row>
    <row r="19063" spans="1:5" x14ac:dyDescent="0.25">
      <c r="A19063" t="s">
        <v>25155</v>
      </c>
      <c r="B19063" t="s">
        <v>20</v>
      </c>
      <c r="C19063" t="s">
        <v>19</v>
      </c>
      <c r="D19063" t="s">
        <v>33</v>
      </c>
      <c r="E19063" t="s">
        <v>533</v>
      </c>
    </row>
    <row r="19064" spans="1:5" x14ac:dyDescent="0.25">
      <c r="A19064" t="s">
        <v>19272</v>
      </c>
      <c r="B19064" t="s">
        <v>20</v>
      </c>
      <c r="C19064" t="s">
        <v>19</v>
      </c>
      <c r="D19064" t="s">
        <v>33</v>
      </c>
      <c r="E19064" t="s">
        <v>530</v>
      </c>
    </row>
    <row r="19065" spans="1:5" x14ac:dyDescent="0.25">
      <c r="A19065" t="s">
        <v>19274</v>
      </c>
      <c r="B19065" t="s">
        <v>20</v>
      </c>
      <c r="C19065" t="s">
        <v>19</v>
      </c>
      <c r="D19065" t="s">
        <v>33</v>
      </c>
      <c r="E19065" t="s">
        <v>530</v>
      </c>
    </row>
    <row r="19066" spans="1:5" x14ac:dyDescent="0.25">
      <c r="A19066" t="s">
        <v>1546</v>
      </c>
      <c r="B19066" t="s">
        <v>20</v>
      </c>
      <c r="C19066" t="s">
        <v>19</v>
      </c>
      <c r="D19066" t="s">
        <v>33</v>
      </c>
      <c r="E19066" t="s">
        <v>533</v>
      </c>
    </row>
    <row r="19067" spans="1:5" x14ac:dyDescent="0.25">
      <c r="A19067" t="s">
        <v>13189</v>
      </c>
      <c r="B19067" t="s">
        <v>20</v>
      </c>
      <c r="C19067" t="s">
        <v>19</v>
      </c>
      <c r="D19067" t="s">
        <v>33</v>
      </c>
      <c r="E19067" t="s">
        <v>533</v>
      </c>
    </row>
    <row r="19068" spans="1:5" x14ac:dyDescent="0.25">
      <c r="A19068" t="s">
        <v>19276</v>
      </c>
      <c r="B19068" t="s">
        <v>20</v>
      </c>
      <c r="C19068" t="s">
        <v>19</v>
      </c>
      <c r="D19068" t="s">
        <v>33</v>
      </c>
      <c r="E19068" t="s">
        <v>530</v>
      </c>
    </row>
    <row r="19069" spans="1:5" x14ac:dyDescent="0.25">
      <c r="A19069" t="s">
        <v>19277</v>
      </c>
      <c r="B19069" t="s">
        <v>20</v>
      </c>
      <c r="C19069" t="s">
        <v>19</v>
      </c>
      <c r="D19069" t="s">
        <v>33</v>
      </c>
      <c r="E19069" t="s">
        <v>538</v>
      </c>
    </row>
    <row r="19070" spans="1:5" x14ac:dyDescent="0.25">
      <c r="A19070" t="s">
        <v>15609</v>
      </c>
      <c r="B19070" t="s">
        <v>20</v>
      </c>
      <c r="C19070" t="s">
        <v>19</v>
      </c>
      <c r="D19070" t="s">
        <v>33</v>
      </c>
      <c r="E19070" t="s">
        <v>553</v>
      </c>
    </row>
    <row r="19071" spans="1:5" x14ac:dyDescent="0.25">
      <c r="A19071" t="s">
        <v>19279</v>
      </c>
      <c r="B19071" t="s">
        <v>20</v>
      </c>
      <c r="C19071" t="s">
        <v>19</v>
      </c>
      <c r="D19071" t="s">
        <v>33</v>
      </c>
      <c r="E19071" t="s">
        <v>530</v>
      </c>
    </row>
    <row r="19072" spans="1:5" x14ac:dyDescent="0.25">
      <c r="A19072" t="s">
        <v>19280</v>
      </c>
      <c r="B19072" t="s">
        <v>20</v>
      </c>
      <c r="C19072" t="s">
        <v>19</v>
      </c>
      <c r="D19072" t="s">
        <v>33</v>
      </c>
      <c r="E19072" t="s">
        <v>538</v>
      </c>
    </row>
    <row r="19073" spans="1:5" x14ac:dyDescent="0.25">
      <c r="A19073" t="s">
        <v>19281</v>
      </c>
      <c r="B19073" t="s">
        <v>20</v>
      </c>
      <c r="C19073" t="s">
        <v>19</v>
      </c>
      <c r="D19073" t="s">
        <v>33</v>
      </c>
      <c r="E19073" t="s">
        <v>538</v>
      </c>
    </row>
    <row r="19074" spans="1:5" x14ac:dyDescent="0.25">
      <c r="A19074" t="s">
        <v>19282</v>
      </c>
      <c r="B19074" t="s">
        <v>20</v>
      </c>
      <c r="C19074" t="s">
        <v>19</v>
      </c>
      <c r="D19074" t="s">
        <v>33</v>
      </c>
      <c r="E19074" t="s">
        <v>538</v>
      </c>
    </row>
    <row r="19075" spans="1:5" x14ac:dyDescent="0.25">
      <c r="A19075" t="s">
        <v>19283</v>
      </c>
      <c r="B19075" t="s">
        <v>20</v>
      </c>
      <c r="C19075" t="s">
        <v>19</v>
      </c>
      <c r="D19075" t="s">
        <v>33</v>
      </c>
      <c r="E19075" t="s">
        <v>538</v>
      </c>
    </row>
    <row r="19076" spans="1:5" x14ac:dyDescent="0.25">
      <c r="A19076" t="s">
        <v>19996</v>
      </c>
      <c r="B19076" t="s">
        <v>20</v>
      </c>
      <c r="C19076" t="s">
        <v>19</v>
      </c>
      <c r="D19076" t="s">
        <v>65</v>
      </c>
      <c r="E19076" t="s">
        <v>533</v>
      </c>
    </row>
    <row r="19077" spans="1:5" x14ac:dyDescent="0.25">
      <c r="A19077" t="s">
        <v>19285</v>
      </c>
      <c r="B19077" t="s">
        <v>20</v>
      </c>
      <c r="C19077" t="s">
        <v>19</v>
      </c>
      <c r="D19077" t="s">
        <v>33</v>
      </c>
      <c r="E19077" t="s">
        <v>530</v>
      </c>
    </row>
    <row r="19078" spans="1:5" x14ac:dyDescent="0.25">
      <c r="A19078" t="s">
        <v>7318</v>
      </c>
      <c r="B19078" t="s">
        <v>20</v>
      </c>
      <c r="C19078" t="s">
        <v>19</v>
      </c>
      <c r="D19078" t="s">
        <v>33</v>
      </c>
      <c r="E19078" t="s">
        <v>533</v>
      </c>
    </row>
    <row r="19079" spans="1:5" x14ac:dyDescent="0.25">
      <c r="A19079" t="s">
        <v>43789</v>
      </c>
      <c r="B19079" t="s">
        <v>20</v>
      </c>
      <c r="C19079" t="s">
        <v>19</v>
      </c>
      <c r="D19079" t="s">
        <v>33</v>
      </c>
      <c r="E19079" t="s">
        <v>553</v>
      </c>
    </row>
    <row r="19080" spans="1:5" x14ac:dyDescent="0.25">
      <c r="A19080" t="s">
        <v>19288</v>
      </c>
      <c r="B19080" t="s">
        <v>20</v>
      </c>
      <c r="C19080" t="s">
        <v>19</v>
      </c>
      <c r="D19080" t="s">
        <v>33</v>
      </c>
      <c r="E19080" t="s">
        <v>530</v>
      </c>
    </row>
    <row r="19081" spans="1:5" x14ac:dyDescent="0.25">
      <c r="A19081" t="s">
        <v>19289</v>
      </c>
      <c r="B19081" t="s">
        <v>20</v>
      </c>
      <c r="C19081" t="s">
        <v>21</v>
      </c>
      <c r="D19081" t="s">
        <v>33</v>
      </c>
      <c r="E19081" t="s">
        <v>581</v>
      </c>
    </row>
    <row r="19082" spans="1:5" x14ac:dyDescent="0.25">
      <c r="A19082" t="s">
        <v>19290</v>
      </c>
      <c r="B19082" t="s">
        <v>20</v>
      </c>
      <c r="C19082" t="s">
        <v>19</v>
      </c>
      <c r="D19082" t="s">
        <v>69</v>
      </c>
      <c r="E19082" t="s">
        <v>538</v>
      </c>
    </row>
    <row r="19083" spans="1:5" x14ac:dyDescent="0.25">
      <c r="A19083" t="s">
        <v>11336</v>
      </c>
      <c r="B19083" t="s">
        <v>20</v>
      </c>
      <c r="C19083" t="s">
        <v>19</v>
      </c>
      <c r="D19083" t="s">
        <v>33</v>
      </c>
      <c r="E19083" t="s">
        <v>533</v>
      </c>
    </row>
    <row r="19084" spans="1:5" x14ac:dyDescent="0.25">
      <c r="A19084" t="s">
        <v>20148</v>
      </c>
      <c r="B19084" t="s">
        <v>20</v>
      </c>
      <c r="C19084" t="s">
        <v>19</v>
      </c>
      <c r="D19084" t="s">
        <v>33</v>
      </c>
      <c r="E19084" t="s">
        <v>533</v>
      </c>
    </row>
    <row r="19085" spans="1:5" x14ac:dyDescent="0.25">
      <c r="A19085" t="s">
        <v>16023</v>
      </c>
      <c r="B19085" t="s">
        <v>20</v>
      </c>
      <c r="C19085" t="s">
        <v>19</v>
      </c>
      <c r="D19085" t="s">
        <v>33</v>
      </c>
      <c r="E19085" t="s">
        <v>533</v>
      </c>
    </row>
    <row r="19086" spans="1:5" x14ac:dyDescent="0.25">
      <c r="A19086" t="s">
        <v>19294</v>
      </c>
      <c r="B19086" t="s">
        <v>20</v>
      </c>
      <c r="C19086" t="s">
        <v>19</v>
      </c>
      <c r="D19086" t="s">
        <v>33</v>
      </c>
      <c r="E19086" t="s">
        <v>530</v>
      </c>
    </row>
    <row r="19087" spans="1:5" x14ac:dyDescent="0.25">
      <c r="A19087" t="s">
        <v>20861</v>
      </c>
      <c r="B19087" t="s">
        <v>20</v>
      </c>
      <c r="C19087" t="s">
        <v>19</v>
      </c>
      <c r="D19087" t="s">
        <v>33</v>
      </c>
      <c r="E19087" t="s">
        <v>533</v>
      </c>
    </row>
    <row r="19088" spans="1:5" x14ac:dyDescent="0.25">
      <c r="A19088" t="s">
        <v>19296</v>
      </c>
      <c r="B19088" t="s">
        <v>20</v>
      </c>
      <c r="C19088" t="s">
        <v>19</v>
      </c>
      <c r="D19088" t="s">
        <v>33</v>
      </c>
      <c r="E19088" t="s">
        <v>530</v>
      </c>
    </row>
    <row r="19089" spans="1:5" x14ac:dyDescent="0.25">
      <c r="A19089" t="s">
        <v>9183</v>
      </c>
      <c r="B19089" t="s">
        <v>20</v>
      </c>
      <c r="C19089" t="s">
        <v>19</v>
      </c>
      <c r="D19089" t="s">
        <v>33</v>
      </c>
      <c r="E19089" t="s">
        <v>533</v>
      </c>
    </row>
    <row r="19090" spans="1:5" x14ac:dyDescent="0.25">
      <c r="A19090" t="s">
        <v>19298</v>
      </c>
      <c r="B19090" t="s">
        <v>20</v>
      </c>
      <c r="C19090" t="s">
        <v>19</v>
      </c>
      <c r="D19090" t="s">
        <v>33</v>
      </c>
      <c r="E19090" t="s">
        <v>530</v>
      </c>
    </row>
    <row r="19091" spans="1:5" x14ac:dyDescent="0.25">
      <c r="A19091" t="s">
        <v>4905</v>
      </c>
      <c r="B19091" t="s">
        <v>20</v>
      </c>
      <c r="C19091" t="s">
        <v>19</v>
      </c>
      <c r="D19091" t="s">
        <v>33</v>
      </c>
      <c r="E19091" t="s">
        <v>533</v>
      </c>
    </row>
    <row r="19092" spans="1:5" x14ac:dyDescent="0.25">
      <c r="A19092" t="s">
        <v>19304</v>
      </c>
      <c r="B19092" t="s">
        <v>20</v>
      </c>
      <c r="C19092" t="s">
        <v>19</v>
      </c>
      <c r="D19092" t="s">
        <v>33</v>
      </c>
      <c r="E19092" t="s">
        <v>538</v>
      </c>
    </row>
    <row r="19093" spans="1:5" x14ac:dyDescent="0.25">
      <c r="A19093" t="s">
        <v>20859</v>
      </c>
      <c r="B19093" t="s">
        <v>20</v>
      </c>
      <c r="C19093" t="s">
        <v>19</v>
      </c>
      <c r="D19093" t="s">
        <v>33</v>
      </c>
      <c r="E19093" t="s">
        <v>533</v>
      </c>
    </row>
    <row r="19094" spans="1:5" x14ac:dyDescent="0.25">
      <c r="A19094" t="s">
        <v>19300</v>
      </c>
      <c r="B19094" t="s">
        <v>20</v>
      </c>
      <c r="C19094" t="s">
        <v>19</v>
      </c>
      <c r="D19094" t="s">
        <v>33</v>
      </c>
      <c r="E19094" t="s">
        <v>538</v>
      </c>
    </row>
    <row r="19095" spans="1:5" x14ac:dyDescent="0.25">
      <c r="A19095" t="s">
        <v>19301</v>
      </c>
      <c r="B19095" t="s">
        <v>20</v>
      </c>
      <c r="C19095" t="s">
        <v>19</v>
      </c>
      <c r="D19095" t="s">
        <v>33</v>
      </c>
      <c r="E19095" t="s">
        <v>538</v>
      </c>
    </row>
    <row r="19096" spans="1:5" x14ac:dyDescent="0.25">
      <c r="A19096" t="s">
        <v>28932</v>
      </c>
      <c r="B19096" t="s">
        <v>20</v>
      </c>
      <c r="C19096" t="s">
        <v>19</v>
      </c>
      <c r="D19096" t="s">
        <v>33</v>
      </c>
      <c r="E19096" t="s">
        <v>533</v>
      </c>
    </row>
    <row r="19097" spans="1:5" x14ac:dyDescent="0.25">
      <c r="A19097" t="s">
        <v>19306</v>
      </c>
      <c r="B19097" t="s">
        <v>20</v>
      </c>
      <c r="C19097" t="s">
        <v>19</v>
      </c>
      <c r="D19097" t="s">
        <v>33</v>
      </c>
      <c r="E19097" t="s">
        <v>530</v>
      </c>
    </row>
    <row r="19098" spans="1:5" x14ac:dyDescent="0.25">
      <c r="A19098" t="s">
        <v>21186</v>
      </c>
      <c r="B19098" t="s">
        <v>20</v>
      </c>
      <c r="C19098" t="s">
        <v>19</v>
      </c>
      <c r="D19098" t="s">
        <v>33</v>
      </c>
      <c r="E19098" t="s">
        <v>533</v>
      </c>
    </row>
    <row r="19099" spans="1:5" x14ac:dyDescent="0.25">
      <c r="A19099" t="s">
        <v>21196</v>
      </c>
      <c r="B19099" t="s">
        <v>20</v>
      </c>
      <c r="C19099" t="s">
        <v>19</v>
      </c>
      <c r="D19099" t="s">
        <v>33</v>
      </c>
      <c r="E19099" t="s">
        <v>533</v>
      </c>
    </row>
    <row r="19100" spans="1:5" x14ac:dyDescent="0.25">
      <c r="A19100" t="s">
        <v>19308</v>
      </c>
      <c r="B19100" t="s">
        <v>20</v>
      </c>
      <c r="C19100" t="s">
        <v>21</v>
      </c>
      <c r="D19100" t="s">
        <v>33</v>
      </c>
      <c r="E19100" t="s">
        <v>582</v>
      </c>
    </row>
    <row r="19101" spans="1:5" x14ac:dyDescent="0.25">
      <c r="A19101" t="s">
        <v>28931</v>
      </c>
      <c r="B19101" t="s">
        <v>20</v>
      </c>
      <c r="C19101" t="s">
        <v>19</v>
      </c>
      <c r="D19101" t="s">
        <v>33</v>
      </c>
      <c r="E19101" t="s">
        <v>533</v>
      </c>
    </row>
    <row r="19102" spans="1:5" x14ac:dyDescent="0.25">
      <c r="A19102" t="s">
        <v>19309</v>
      </c>
      <c r="B19102" t="s">
        <v>20</v>
      </c>
      <c r="C19102" t="s">
        <v>19</v>
      </c>
      <c r="D19102" t="s">
        <v>33</v>
      </c>
      <c r="E19102" t="s">
        <v>538</v>
      </c>
    </row>
    <row r="19103" spans="1:5" x14ac:dyDescent="0.25">
      <c r="A19103" t="s">
        <v>15714</v>
      </c>
      <c r="B19103" t="s">
        <v>20</v>
      </c>
      <c r="C19103" t="s">
        <v>19</v>
      </c>
      <c r="D19103" t="s">
        <v>33</v>
      </c>
      <c r="E19103" t="s">
        <v>533</v>
      </c>
    </row>
    <row r="19104" spans="1:5" x14ac:dyDescent="0.25">
      <c r="A19104" t="s">
        <v>19312</v>
      </c>
      <c r="B19104" t="s">
        <v>20</v>
      </c>
      <c r="C19104" t="s">
        <v>19</v>
      </c>
      <c r="D19104" t="s">
        <v>33</v>
      </c>
      <c r="E19104" t="s">
        <v>530</v>
      </c>
    </row>
    <row r="19105" spans="1:5" x14ac:dyDescent="0.25">
      <c r="A19105" t="s">
        <v>28930</v>
      </c>
      <c r="B19105" t="s">
        <v>20</v>
      </c>
      <c r="C19105" t="s">
        <v>19</v>
      </c>
      <c r="D19105" t="s">
        <v>33</v>
      </c>
      <c r="E19105" t="s">
        <v>533</v>
      </c>
    </row>
    <row r="19106" spans="1:5" x14ac:dyDescent="0.25">
      <c r="A19106" t="s">
        <v>19314</v>
      </c>
      <c r="B19106" t="s">
        <v>20</v>
      </c>
      <c r="C19106" t="s">
        <v>19</v>
      </c>
      <c r="D19106" t="s">
        <v>33</v>
      </c>
      <c r="E19106" t="s">
        <v>530</v>
      </c>
    </row>
    <row r="19107" spans="1:5" x14ac:dyDescent="0.25">
      <c r="A19107" t="s">
        <v>19316</v>
      </c>
      <c r="B19107" t="s">
        <v>20</v>
      </c>
      <c r="C19107" t="s">
        <v>19</v>
      </c>
      <c r="D19107" t="s">
        <v>33</v>
      </c>
      <c r="E19107" t="s">
        <v>530</v>
      </c>
    </row>
    <row r="19108" spans="1:5" x14ac:dyDescent="0.25">
      <c r="A19108" t="s">
        <v>21026</v>
      </c>
      <c r="B19108" t="s">
        <v>20</v>
      </c>
      <c r="C19108" t="s">
        <v>19</v>
      </c>
      <c r="D19108" t="s">
        <v>33</v>
      </c>
      <c r="E19108" t="s">
        <v>533</v>
      </c>
    </row>
    <row r="19109" spans="1:5" x14ac:dyDescent="0.25">
      <c r="A19109" t="s">
        <v>19317</v>
      </c>
      <c r="B19109" t="s">
        <v>20</v>
      </c>
      <c r="C19109" t="s">
        <v>19</v>
      </c>
      <c r="D19109" t="s">
        <v>33</v>
      </c>
      <c r="E19109" t="s">
        <v>530</v>
      </c>
    </row>
    <row r="19110" spans="1:5" x14ac:dyDescent="0.25">
      <c r="A19110" t="s">
        <v>21024</v>
      </c>
      <c r="B19110" t="s">
        <v>20</v>
      </c>
      <c r="C19110" t="s">
        <v>19</v>
      </c>
      <c r="D19110" t="s">
        <v>33</v>
      </c>
      <c r="E19110" t="s">
        <v>533</v>
      </c>
    </row>
    <row r="19111" spans="1:5" x14ac:dyDescent="0.25">
      <c r="A19111" t="s">
        <v>43790</v>
      </c>
      <c r="B19111" t="s">
        <v>20</v>
      </c>
      <c r="C19111" t="s">
        <v>19</v>
      </c>
      <c r="D19111" t="s">
        <v>65</v>
      </c>
      <c r="E19111" t="s">
        <v>533</v>
      </c>
    </row>
    <row r="19112" spans="1:5" x14ac:dyDescent="0.25">
      <c r="A19112" t="s">
        <v>19320</v>
      </c>
      <c r="B19112" t="s">
        <v>20</v>
      </c>
      <c r="C19112" t="s">
        <v>19</v>
      </c>
      <c r="D19112" t="s">
        <v>33</v>
      </c>
      <c r="E19112" t="s">
        <v>530</v>
      </c>
    </row>
    <row r="19113" spans="1:5" x14ac:dyDescent="0.25">
      <c r="A19113" t="s">
        <v>19251</v>
      </c>
      <c r="B19113" t="s">
        <v>20</v>
      </c>
      <c r="C19113" t="s">
        <v>19</v>
      </c>
      <c r="D19113" t="s">
        <v>33</v>
      </c>
      <c r="E19113" t="s">
        <v>533</v>
      </c>
    </row>
    <row r="19114" spans="1:5" x14ac:dyDescent="0.25">
      <c r="A19114" t="s">
        <v>19322</v>
      </c>
      <c r="B19114" t="s">
        <v>20</v>
      </c>
      <c r="C19114" t="s">
        <v>19</v>
      </c>
      <c r="D19114" t="s">
        <v>33</v>
      </c>
      <c r="E19114" t="s">
        <v>530</v>
      </c>
    </row>
    <row r="19115" spans="1:5" x14ac:dyDescent="0.25">
      <c r="A19115" t="s">
        <v>19324</v>
      </c>
      <c r="B19115" t="s">
        <v>16</v>
      </c>
      <c r="C19115" t="s">
        <v>15</v>
      </c>
      <c r="D19115" t="s">
        <v>33</v>
      </c>
      <c r="E19115" t="s">
        <v>659</v>
      </c>
    </row>
    <row r="19116" spans="1:5" x14ac:dyDescent="0.25">
      <c r="A19116" t="s">
        <v>23743</v>
      </c>
      <c r="B19116" t="s">
        <v>20</v>
      </c>
      <c r="C19116" t="s">
        <v>19</v>
      </c>
      <c r="D19116" t="s">
        <v>33</v>
      </c>
      <c r="E19116" t="s">
        <v>533</v>
      </c>
    </row>
    <row r="19117" spans="1:5" x14ac:dyDescent="0.25">
      <c r="A19117" t="s">
        <v>25468</v>
      </c>
      <c r="B19117" t="s">
        <v>20</v>
      </c>
      <c r="C19117" t="s">
        <v>19</v>
      </c>
      <c r="D19117" t="s">
        <v>33</v>
      </c>
      <c r="E19117" t="s">
        <v>533</v>
      </c>
    </row>
    <row r="19118" spans="1:5" x14ac:dyDescent="0.25">
      <c r="A19118" t="s">
        <v>23745</v>
      </c>
      <c r="B19118" t="s">
        <v>20</v>
      </c>
      <c r="C19118" t="s">
        <v>19</v>
      </c>
      <c r="D19118" t="s">
        <v>33</v>
      </c>
      <c r="E19118" t="s">
        <v>533</v>
      </c>
    </row>
    <row r="19119" spans="1:5" x14ac:dyDescent="0.25">
      <c r="A19119" t="s">
        <v>19327</v>
      </c>
      <c r="B19119" t="s">
        <v>20</v>
      </c>
      <c r="C19119" t="s">
        <v>21</v>
      </c>
      <c r="D19119" t="s">
        <v>33</v>
      </c>
      <c r="E19119" t="s">
        <v>582</v>
      </c>
    </row>
    <row r="19120" spans="1:5" x14ac:dyDescent="0.25">
      <c r="A19120" t="s">
        <v>19328</v>
      </c>
      <c r="B19120" t="s">
        <v>20</v>
      </c>
      <c r="C19120" t="s">
        <v>21</v>
      </c>
      <c r="D19120" t="s">
        <v>33</v>
      </c>
      <c r="E19120" t="s">
        <v>581</v>
      </c>
    </row>
    <row r="19121" spans="1:5" x14ac:dyDescent="0.25">
      <c r="A19121" t="s">
        <v>25538</v>
      </c>
      <c r="B19121" t="s">
        <v>20</v>
      </c>
      <c r="C19121" t="s">
        <v>19</v>
      </c>
      <c r="D19121" t="s">
        <v>33</v>
      </c>
      <c r="E19121" t="s">
        <v>533</v>
      </c>
    </row>
    <row r="19122" spans="1:5" x14ac:dyDescent="0.25">
      <c r="A19122" t="s">
        <v>14910</v>
      </c>
      <c r="B19122" t="s">
        <v>20</v>
      </c>
      <c r="C19122" t="s">
        <v>19</v>
      </c>
      <c r="D19122" t="s">
        <v>33</v>
      </c>
      <c r="E19122" t="s">
        <v>533</v>
      </c>
    </row>
    <row r="19123" spans="1:5" x14ac:dyDescent="0.25">
      <c r="A19123" t="s">
        <v>3946</v>
      </c>
      <c r="B19123" t="s">
        <v>20</v>
      </c>
      <c r="C19123" t="s">
        <v>19</v>
      </c>
      <c r="D19123" t="s">
        <v>33</v>
      </c>
      <c r="E19123" t="s">
        <v>533</v>
      </c>
    </row>
    <row r="19124" spans="1:5" x14ac:dyDescent="0.25">
      <c r="A19124" t="s">
        <v>1538</v>
      </c>
      <c r="B19124" t="s">
        <v>20</v>
      </c>
      <c r="C19124" t="s">
        <v>19</v>
      </c>
      <c r="D19124" t="s">
        <v>33</v>
      </c>
      <c r="E19124" t="s">
        <v>533</v>
      </c>
    </row>
    <row r="19125" spans="1:5" x14ac:dyDescent="0.25">
      <c r="A19125" t="s">
        <v>28636</v>
      </c>
      <c r="B19125" t="s">
        <v>20</v>
      </c>
      <c r="C19125" t="s">
        <v>19</v>
      </c>
      <c r="D19125" t="s">
        <v>33</v>
      </c>
      <c r="E19125" t="s">
        <v>533</v>
      </c>
    </row>
    <row r="19126" spans="1:5" x14ac:dyDescent="0.25">
      <c r="A19126" t="s">
        <v>19334</v>
      </c>
      <c r="B19126" t="s">
        <v>20</v>
      </c>
      <c r="C19126" t="s">
        <v>19</v>
      </c>
      <c r="D19126" t="s">
        <v>33</v>
      </c>
      <c r="E19126" t="s">
        <v>526</v>
      </c>
    </row>
    <row r="19127" spans="1:5" x14ac:dyDescent="0.25">
      <c r="A19127" t="s">
        <v>19335</v>
      </c>
      <c r="B19127" t="s">
        <v>16</v>
      </c>
      <c r="C19127" t="s">
        <v>17</v>
      </c>
      <c r="D19127" t="s">
        <v>33</v>
      </c>
      <c r="E19127" t="s">
        <v>653</v>
      </c>
    </row>
    <row r="19128" spans="1:5" x14ac:dyDescent="0.25">
      <c r="A19128" t="s">
        <v>19337</v>
      </c>
      <c r="B19128" t="s">
        <v>20</v>
      </c>
      <c r="C19128" t="s">
        <v>19</v>
      </c>
      <c r="D19128" t="s">
        <v>33</v>
      </c>
      <c r="E19128" t="s">
        <v>530</v>
      </c>
    </row>
    <row r="19129" spans="1:5" x14ac:dyDescent="0.25">
      <c r="A19129" t="s">
        <v>20085</v>
      </c>
      <c r="B19129" t="s">
        <v>20</v>
      </c>
      <c r="C19129" t="s">
        <v>19</v>
      </c>
      <c r="D19129" t="s">
        <v>33</v>
      </c>
      <c r="E19129" t="s">
        <v>533</v>
      </c>
    </row>
    <row r="19130" spans="1:5" x14ac:dyDescent="0.25">
      <c r="A19130" t="s">
        <v>20094</v>
      </c>
      <c r="B19130" t="s">
        <v>20</v>
      </c>
      <c r="C19130" t="s">
        <v>19</v>
      </c>
      <c r="D19130" t="s">
        <v>33</v>
      </c>
      <c r="E19130" t="s">
        <v>533</v>
      </c>
    </row>
    <row r="19131" spans="1:5" x14ac:dyDescent="0.25">
      <c r="A19131" t="s">
        <v>19339</v>
      </c>
      <c r="B19131" t="s">
        <v>20</v>
      </c>
      <c r="C19131" t="s">
        <v>21</v>
      </c>
      <c r="D19131" t="s">
        <v>33</v>
      </c>
      <c r="E19131" t="s">
        <v>582</v>
      </c>
    </row>
    <row r="19132" spans="1:5" x14ac:dyDescent="0.25">
      <c r="A19132" t="s">
        <v>28319</v>
      </c>
      <c r="B19132" t="s">
        <v>20</v>
      </c>
      <c r="C19132" t="s">
        <v>19</v>
      </c>
      <c r="D19132" t="s">
        <v>33</v>
      </c>
      <c r="E19132" t="s">
        <v>533</v>
      </c>
    </row>
    <row r="19133" spans="1:5" x14ac:dyDescent="0.25">
      <c r="A19133" t="s">
        <v>19341</v>
      </c>
      <c r="B19133" t="s">
        <v>20</v>
      </c>
      <c r="C19133" t="s">
        <v>21</v>
      </c>
      <c r="D19133" t="s">
        <v>33</v>
      </c>
      <c r="E19133" t="s">
        <v>581</v>
      </c>
    </row>
    <row r="19134" spans="1:5" x14ac:dyDescent="0.25">
      <c r="A19134" t="s">
        <v>19342</v>
      </c>
      <c r="B19134" t="s">
        <v>20</v>
      </c>
      <c r="C19134" t="s">
        <v>19</v>
      </c>
      <c r="D19134" t="s">
        <v>33</v>
      </c>
      <c r="E19134" t="s">
        <v>538</v>
      </c>
    </row>
    <row r="19135" spans="1:5" x14ac:dyDescent="0.25">
      <c r="A19135" t="s">
        <v>15321</v>
      </c>
      <c r="B19135" t="s">
        <v>16</v>
      </c>
      <c r="C19135" t="s">
        <v>15</v>
      </c>
      <c r="D19135" t="s">
        <v>33</v>
      </c>
      <c r="E19135" t="s">
        <v>628</v>
      </c>
    </row>
    <row r="19136" spans="1:5" x14ac:dyDescent="0.25">
      <c r="A19136" t="s">
        <v>28524</v>
      </c>
      <c r="B19136" t="s">
        <v>20</v>
      </c>
      <c r="C19136" t="s">
        <v>19</v>
      </c>
      <c r="D19136" t="s">
        <v>33</v>
      </c>
      <c r="E19136" t="s">
        <v>533</v>
      </c>
    </row>
    <row r="19137" spans="1:5" x14ac:dyDescent="0.25">
      <c r="A19137" t="s">
        <v>19345</v>
      </c>
      <c r="B19137" t="s">
        <v>20</v>
      </c>
      <c r="C19137" t="s">
        <v>19</v>
      </c>
      <c r="D19137" t="s">
        <v>33</v>
      </c>
      <c r="E19137" t="s">
        <v>562</v>
      </c>
    </row>
    <row r="19138" spans="1:5" x14ac:dyDescent="0.25">
      <c r="A19138" t="s">
        <v>28382</v>
      </c>
      <c r="B19138" t="s">
        <v>20</v>
      </c>
      <c r="C19138" t="s">
        <v>19</v>
      </c>
      <c r="D19138" t="s">
        <v>33</v>
      </c>
      <c r="E19138" t="s">
        <v>533</v>
      </c>
    </row>
    <row r="19139" spans="1:5" x14ac:dyDescent="0.25">
      <c r="A19139" t="s">
        <v>19347</v>
      </c>
      <c r="B19139" t="s">
        <v>20</v>
      </c>
      <c r="C19139" t="s">
        <v>19</v>
      </c>
      <c r="D19139" t="s">
        <v>33</v>
      </c>
      <c r="E19139" t="s">
        <v>562</v>
      </c>
    </row>
    <row r="19140" spans="1:5" x14ac:dyDescent="0.25">
      <c r="A19140" t="s">
        <v>13343</v>
      </c>
      <c r="B19140" t="s">
        <v>20</v>
      </c>
      <c r="C19140" t="s">
        <v>19</v>
      </c>
      <c r="D19140" t="s">
        <v>33</v>
      </c>
      <c r="E19140" t="s">
        <v>533</v>
      </c>
    </row>
    <row r="19141" spans="1:5" x14ac:dyDescent="0.25">
      <c r="A19141" t="s">
        <v>19349</v>
      </c>
      <c r="B19141" t="s">
        <v>20</v>
      </c>
      <c r="C19141" t="s">
        <v>21</v>
      </c>
      <c r="D19141" t="s">
        <v>33</v>
      </c>
      <c r="E19141" t="s">
        <v>581</v>
      </c>
    </row>
    <row r="19142" spans="1:5" x14ac:dyDescent="0.25">
      <c r="A19142" t="s">
        <v>22906</v>
      </c>
      <c r="B19142" t="s">
        <v>16</v>
      </c>
      <c r="C19142" t="s">
        <v>15</v>
      </c>
      <c r="D19142" t="s">
        <v>33</v>
      </c>
      <c r="E19142" t="s">
        <v>628</v>
      </c>
    </row>
    <row r="19143" spans="1:5" x14ac:dyDescent="0.25">
      <c r="A19143" t="s">
        <v>19351</v>
      </c>
      <c r="B19143" t="s">
        <v>20</v>
      </c>
      <c r="C19143" t="s">
        <v>19</v>
      </c>
      <c r="D19143" t="s">
        <v>33</v>
      </c>
      <c r="E19143" t="s">
        <v>538</v>
      </c>
    </row>
    <row r="19144" spans="1:5" x14ac:dyDescent="0.25">
      <c r="A19144" t="s">
        <v>19352</v>
      </c>
      <c r="B19144" t="s">
        <v>20</v>
      </c>
      <c r="C19144" t="s">
        <v>19</v>
      </c>
      <c r="D19144" t="s">
        <v>33</v>
      </c>
      <c r="E19144" t="s">
        <v>538</v>
      </c>
    </row>
    <row r="19145" spans="1:5" x14ac:dyDescent="0.25">
      <c r="A19145" t="s">
        <v>28638</v>
      </c>
      <c r="B19145" t="s">
        <v>20</v>
      </c>
      <c r="C19145" t="s">
        <v>19</v>
      </c>
      <c r="D19145" t="s">
        <v>33</v>
      </c>
      <c r="E19145" t="s">
        <v>533</v>
      </c>
    </row>
    <row r="19146" spans="1:5" x14ac:dyDescent="0.25">
      <c r="A19146" t="s">
        <v>19354</v>
      </c>
      <c r="B19146" t="s">
        <v>20</v>
      </c>
      <c r="C19146" t="s">
        <v>19</v>
      </c>
      <c r="D19146" t="s">
        <v>33</v>
      </c>
      <c r="E19146" t="s">
        <v>538</v>
      </c>
    </row>
    <row r="19147" spans="1:5" x14ac:dyDescent="0.25">
      <c r="A19147" t="s">
        <v>17363</v>
      </c>
      <c r="B19147" t="s">
        <v>16</v>
      </c>
      <c r="C19147" t="s">
        <v>15</v>
      </c>
      <c r="D19147" t="s">
        <v>33</v>
      </c>
      <c r="E19147" t="s">
        <v>628</v>
      </c>
    </row>
    <row r="19148" spans="1:5" x14ac:dyDescent="0.25">
      <c r="A19148" t="s">
        <v>19356</v>
      </c>
      <c r="B19148" t="s">
        <v>20</v>
      </c>
      <c r="C19148" t="s">
        <v>19</v>
      </c>
      <c r="D19148" t="s">
        <v>33</v>
      </c>
      <c r="E19148" t="s">
        <v>530</v>
      </c>
    </row>
    <row r="19149" spans="1:5" x14ac:dyDescent="0.25">
      <c r="A19149" t="s">
        <v>17750</v>
      </c>
      <c r="B19149" t="s">
        <v>20</v>
      </c>
      <c r="C19149" t="s">
        <v>19</v>
      </c>
      <c r="D19149" t="s">
        <v>33</v>
      </c>
      <c r="E19149" t="s">
        <v>533</v>
      </c>
    </row>
    <row r="19150" spans="1:5" x14ac:dyDescent="0.25">
      <c r="A19150" t="s">
        <v>19358</v>
      </c>
      <c r="B19150" t="s">
        <v>20</v>
      </c>
      <c r="C19150" t="s">
        <v>21</v>
      </c>
      <c r="D19150" t="s">
        <v>33</v>
      </c>
      <c r="E19150" t="s">
        <v>581</v>
      </c>
    </row>
    <row r="19151" spans="1:5" x14ac:dyDescent="0.25">
      <c r="A19151" t="s">
        <v>21663</v>
      </c>
      <c r="B19151" t="s">
        <v>20</v>
      </c>
      <c r="C19151" t="s">
        <v>19</v>
      </c>
      <c r="D19151" t="s">
        <v>33</v>
      </c>
      <c r="E19151" t="s">
        <v>533</v>
      </c>
    </row>
    <row r="19152" spans="1:5" x14ac:dyDescent="0.25">
      <c r="A19152" t="s">
        <v>19360</v>
      </c>
      <c r="B19152" t="s">
        <v>20</v>
      </c>
      <c r="C19152" t="s">
        <v>21</v>
      </c>
      <c r="D19152" t="s">
        <v>33</v>
      </c>
      <c r="E19152" t="s">
        <v>581</v>
      </c>
    </row>
    <row r="19153" spans="1:5" x14ac:dyDescent="0.25">
      <c r="A19153" t="s">
        <v>4787</v>
      </c>
      <c r="B19153" t="s">
        <v>20</v>
      </c>
      <c r="C19153" t="s">
        <v>19</v>
      </c>
      <c r="D19153" t="s">
        <v>65</v>
      </c>
      <c r="E19153" t="s">
        <v>533</v>
      </c>
    </row>
    <row r="19154" spans="1:5" x14ac:dyDescent="0.25">
      <c r="A19154" t="s">
        <v>19362</v>
      </c>
      <c r="B19154" t="s">
        <v>20</v>
      </c>
      <c r="C19154" t="s">
        <v>19</v>
      </c>
      <c r="D19154" t="s">
        <v>33</v>
      </c>
      <c r="E19154" t="s">
        <v>538</v>
      </c>
    </row>
    <row r="19155" spans="1:5" x14ac:dyDescent="0.25">
      <c r="A19155" t="s">
        <v>19363</v>
      </c>
      <c r="B19155" t="s">
        <v>20</v>
      </c>
      <c r="C19155" t="s">
        <v>19</v>
      </c>
      <c r="D19155" t="s">
        <v>33</v>
      </c>
      <c r="E19155" t="s">
        <v>538</v>
      </c>
    </row>
    <row r="19156" spans="1:5" x14ac:dyDescent="0.25">
      <c r="A19156" t="s">
        <v>17744</v>
      </c>
      <c r="B19156" t="s">
        <v>20</v>
      </c>
      <c r="C19156" t="s">
        <v>19</v>
      </c>
      <c r="D19156" t="s">
        <v>65</v>
      </c>
      <c r="E19156" t="s">
        <v>533</v>
      </c>
    </row>
    <row r="19157" spans="1:5" x14ac:dyDescent="0.25">
      <c r="A19157" t="s">
        <v>19365</v>
      </c>
      <c r="B19157" t="s">
        <v>20</v>
      </c>
      <c r="C19157" t="s">
        <v>19</v>
      </c>
      <c r="D19157" t="s">
        <v>33</v>
      </c>
      <c r="E19157" t="s">
        <v>530</v>
      </c>
    </row>
    <row r="19158" spans="1:5" x14ac:dyDescent="0.25">
      <c r="A19158" t="s">
        <v>19366</v>
      </c>
      <c r="B19158" t="s">
        <v>20</v>
      </c>
      <c r="C19158" t="s">
        <v>19</v>
      </c>
      <c r="D19158" t="s">
        <v>33</v>
      </c>
      <c r="E19158" t="s">
        <v>538</v>
      </c>
    </row>
    <row r="19159" spans="1:5" x14ac:dyDescent="0.25">
      <c r="A19159" t="s">
        <v>28435</v>
      </c>
      <c r="B19159" t="s">
        <v>20</v>
      </c>
      <c r="C19159" t="s">
        <v>19</v>
      </c>
      <c r="D19159" t="s">
        <v>33</v>
      </c>
      <c r="E19159" t="s">
        <v>533</v>
      </c>
    </row>
    <row r="19160" spans="1:5" x14ac:dyDescent="0.25">
      <c r="A19160" t="s">
        <v>19368</v>
      </c>
      <c r="B19160" t="s">
        <v>20</v>
      </c>
      <c r="C19160" t="s">
        <v>19</v>
      </c>
      <c r="D19160" t="s">
        <v>33</v>
      </c>
      <c r="E19160" t="s">
        <v>530</v>
      </c>
    </row>
    <row r="19161" spans="1:5" x14ac:dyDescent="0.25">
      <c r="A19161" t="s">
        <v>19369</v>
      </c>
      <c r="B19161" t="s">
        <v>20</v>
      </c>
      <c r="C19161" t="s">
        <v>19</v>
      </c>
      <c r="D19161" t="s">
        <v>33</v>
      </c>
      <c r="E19161" t="s">
        <v>538</v>
      </c>
    </row>
    <row r="19162" spans="1:5" x14ac:dyDescent="0.25">
      <c r="A19162" t="s">
        <v>10296</v>
      </c>
      <c r="B19162" t="s">
        <v>20</v>
      </c>
      <c r="C19162" t="s">
        <v>19</v>
      </c>
      <c r="D19162" t="s">
        <v>33</v>
      </c>
      <c r="E19162" t="s">
        <v>533</v>
      </c>
    </row>
    <row r="19163" spans="1:5" x14ac:dyDescent="0.25">
      <c r="A19163" t="s">
        <v>19371</v>
      </c>
      <c r="B19163" t="s">
        <v>20</v>
      </c>
      <c r="C19163" t="s">
        <v>19</v>
      </c>
      <c r="D19163" t="s">
        <v>33</v>
      </c>
      <c r="E19163" t="s">
        <v>530</v>
      </c>
    </row>
    <row r="19164" spans="1:5" x14ac:dyDescent="0.25">
      <c r="A19164" t="s">
        <v>3315</v>
      </c>
      <c r="B19164" t="s">
        <v>20</v>
      </c>
      <c r="C19164" t="s">
        <v>19</v>
      </c>
      <c r="D19164" t="s">
        <v>33</v>
      </c>
      <c r="E19164" t="s">
        <v>533</v>
      </c>
    </row>
    <row r="19165" spans="1:5" x14ac:dyDescent="0.25">
      <c r="A19165" t="s">
        <v>19373</v>
      </c>
      <c r="B19165" t="s">
        <v>20</v>
      </c>
      <c r="C19165" t="s">
        <v>19</v>
      </c>
      <c r="D19165" t="s">
        <v>33</v>
      </c>
      <c r="E19165" t="s">
        <v>706</v>
      </c>
    </row>
    <row r="19166" spans="1:5" x14ac:dyDescent="0.25">
      <c r="A19166" t="s">
        <v>19374</v>
      </c>
      <c r="B19166" t="s">
        <v>20</v>
      </c>
      <c r="C19166" t="s">
        <v>19</v>
      </c>
      <c r="D19166" t="s">
        <v>33</v>
      </c>
      <c r="E19166" t="s">
        <v>538</v>
      </c>
    </row>
    <row r="19167" spans="1:5" x14ac:dyDescent="0.25">
      <c r="A19167" t="s">
        <v>19375</v>
      </c>
      <c r="B19167" t="s">
        <v>20</v>
      </c>
      <c r="C19167" t="s">
        <v>19</v>
      </c>
      <c r="D19167" t="s">
        <v>33</v>
      </c>
      <c r="E19167" t="s">
        <v>706</v>
      </c>
    </row>
    <row r="19168" spans="1:5" x14ac:dyDescent="0.25">
      <c r="A19168" t="s">
        <v>20687</v>
      </c>
      <c r="B19168" t="s">
        <v>20</v>
      </c>
      <c r="C19168" t="s">
        <v>19</v>
      </c>
      <c r="D19168" t="s">
        <v>33</v>
      </c>
      <c r="E19168" t="s">
        <v>533</v>
      </c>
    </row>
    <row r="19169" spans="1:5" x14ac:dyDescent="0.25">
      <c r="A19169" t="s">
        <v>19377</v>
      </c>
      <c r="B19169" t="s">
        <v>20</v>
      </c>
      <c r="C19169" t="s">
        <v>19</v>
      </c>
      <c r="D19169" t="s">
        <v>33</v>
      </c>
      <c r="E19169" t="s">
        <v>538</v>
      </c>
    </row>
    <row r="19170" spans="1:5" x14ac:dyDescent="0.25">
      <c r="A19170" t="s">
        <v>19378</v>
      </c>
      <c r="B19170" t="s">
        <v>20</v>
      </c>
      <c r="C19170" t="s">
        <v>19</v>
      </c>
      <c r="D19170" t="s">
        <v>33</v>
      </c>
      <c r="E19170" t="s">
        <v>706</v>
      </c>
    </row>
    <row r="19171" spans="1:5" x14ac:dyDescent="0.25">
      <c r="A19171" t="s">
        <v>19379</v>
      </c>
      <c r="B19171" t="s">
        <v>20</v>
      </c>
      <c r="C19171" t="s">
        <v>19</v>
      </c>
      <c r="D19171" t="s">
        <v>33</v>
      </c>
      <c r="E19171" t="s">
        <v>538</v>
      </c>
    </row>
    <row r="19172" spans="1:5" x14ac:dyDescent="0.25">
      <c r="A19172" t="s">
        <v>20667</v>
      </c>
      <c r="B19172" t="s">
        <v>20</v>
      </c>
      <c r="C19172" t="s">
        <v>19</v>
      </c>
      <c r="D19172" t="s">
        <v>33</v>
      </c>
      <c r="E19172" t="s">
        <v>533</v>
      </c>
    </row>
    <row r="19173" spans="1:5" x14ac:dyDescent="0.25">
      <c r="A19173" t="s">
        <v>21062</v>
      </c>
      <c r="B19173" t="s">
        <v>20</v>
      </c>
      <c r="C19173" t="s">
        <v>19</v>
      </c>
      <c r="D19173" t="s">
        <v>33</v>
      </c>
      <c r="E19173" t="s">
        <v>533</v>
      </c>
    </row>
    <row r="19174" spans="1:5" x14ac:dyDescent="0.25">
      <c r="A19174" t="s">
        <v>19382</v>
      </c>
      <c r="B19174" t="s">
        <v>20</v>
      </c>
      <c r="C19174" t="s">
        <v>19</v>
      </c>
      <c r="D19174" t="s">
        <v>33</v>
      </c>
      <c r="E19174" t="s">
        <v>706</v>
      </c>
    </row>
    <row r="19175" spans="1:5" x14ac:dyDescent="0.25">
      <c r="A19175" t="s">
        <v>19383</v>
      </c>
      <c r="B19175" t="s">
        <v>20</v>
      </c>
      <c r="C19175" t="s">
        <v>19</v>
      </c>
      <c r="D19175" t="s">
        <v>33</v>
      </c>
      <c r="E19175" t="s">
        <v>538</v>
      </c>
    </row>
    <row r="19176" spans="1:5" x14ac:dyDescent="0.25">
      <c r="A19176" t="s">
        <v>19386</v>
      </c>
      <c r="B19176" t="s">
        <v>20</v>
      </c>
      <c r="C19176" t="s">
        <v>19</v>
      </c>
      <c r="D19176" t="s">
        <v>33</v>
      </c>
      <c r="E19176" t="s">
        <v>538</v>
      </c>
    </row>
    <row r="19177" spans="1:5" x14ac:dyDescent="0.25">
      <c r="A19177" t="s">
        <v>6183</v>
      </c>
      <c r="B19177" t="s">
        <v>20</v>
      </c>
      <c r="C19177" t="s">
        <v>19</v>
      </c>
      <c r="D19177" t="s">
        <v>33</v>
      </c>
      <c r="E19177" t="s">
        <v>533</v>
      </c>
    </row>
    <row r="19178" spans="1:5" x14ac:dyDescent="0.25">
      <c r="A19178" t="s">
        <v>19385</v>
      </c>
      <c r="B19178" t="s">
        <v>20</v>
      </c>
      <c r="C19178" t="s">
        <v>19</v>
      </c>
      <c r="D19178" t="s">
        <v>33</v>
      </c>
      <c r="E19178" t="s">
        <v>530</v>
      </c>
    </row>
    <row r="19179" spans="1:5" x14ac:dyDescent="0.25">
      <c r="A19179" t="s">
        <v>22406</v>
      </c>
      <c r="B19179" t="s">
        <v>20</v>
      </c>
      <c r="C19179" t="s">
        <v>19</v>
      </c>
      <c r="D19179" t="s">
        <v>33</v>
      </c>
      <c r="E19179" t="s">
        <v>533</v>
      </c>
    </row>
    <row r="19180" spans="1:5" x14ac:dyDescent="0.25">
      <c r="A19180" t="s">
        <v>19388</v>
      </c>
      <c r="B19180" t="s">
        <v>20</v>
      </c>
      <c r="C19180" t="s">
        <v>19</v>
      </c>
      <c r="D19180" t="s">
        <v>33</v>
      </c>
      <c r="E19180" t="s">
        <v>530</v>
      </c>
    </row>
    <row r="19181" spans="1:5" x14ac:dyDescent="0.25">
      <c r="A19181" t="s">
        <v>19389</v>
      </c>
      <c r="B19181" t="s">
        <v>20</v>
      </c>
      <c r="C19181" t="s">
        <v>19</v>
      </c>
      <c r="D19181" t="s">
        <v>33</v>
      </c>
      <c r="E19181" t="s">
        <v>538</v>
      </c>
    </row>
    <row r="19182" spans="1:5" x14ac:dyDescent="0.25">
      <c r="A19182" t="s">
        <v>8211</v>
      </c>
      <c r="B19182" t="s">
        <v>20</v>
      </c>
      <c r="C19182" t="s">
        <v>19</v>
      </c>
      <c r="D19182" t="s">
        <v>33</v>
      </c>
      <c r="E19182" t="s">
        <v>533</v>
      </c>
    </row>
    <row r="19183" spans="1:5" x14ac:dyDescent="0.25">
      <c r="A19183" t="s">
        <v>21040</v>
      </c>
      <c r="B19183" t="s">
        <v>20</v>
      </c>
      <c r="C19183" t="s">
        <v>19</v>
      </c>
      <c r="D19183" t="s">
        <v>33</v>
      </c>
      <c r="E19183" t="s">
        <v>533</v>
      </c>
    </row>
    <row r="19184" spans="1:5" x14ac:dyDescent="0.25">
      <c r="A19184" t="s">
        <v>8208</v>
      </c>
      <c r="B19184" t="s">
        <v>20</v>
      </c>
      <c r="C19184" t="s">
        <v>19</v>
      </c>
      <c r="D19184" t="s">
        <v>33</v>
      </c>
      <c r="E19184" t="s">
        <v>533</v>
      </c>
    </row>
    <row r="19185" spans="1:5" x14ac:dyDescent="0.25">
      <c r="A19185" t="s">
        <v>18743</v>
      </c>
      <c r="B19185" t="s">
        <v>20</v>
      </c>
      <c r="C19185" t="s">
        <v>19</v>
      </c>
      <c r="D19185" t="s">
        <v>33</v>
      </c>
      <c r="E19185" t="s">
        <v>533</v>
      </c>
    </row>
    <row r="19186" spans="1:5" x14ac:dyDescent="0.25">
      <c r="A19186" t="s">
        <v>18800</v>
      </c>
      <c r="B19186" t="s">
        <v>20</v>
      </c>
      <c r="C19186" t="s">
        <v>19</v>
      </c>
      <c r="D19186" t="s">
        <v>33</v>
      </c>
      <c r="E19186" t="s">
        <v>533</v>
      </c>
    </row>
    <row r="19187" spans="1:5" x14ac:dyDescent="0.25">
      <c r="A19187" t="s">
        <v>19395</v>
      </c>
      <c r="B19187" t="s">
        <v>20</v>
      </c>
      <c r="C19187" t="s">
        <v>19</v>
      </c>
      <c r="D19187" t="s">
        <v>33</v>
      </c>
      <c r="E19187" t="s">
        <v>547</v>
      </c>
    </row>
    <row r="19188" spans="1:5" x14ac:dyDescent="0.25">
      <c r="A19188" t="s">
        <v>8210</v>
      </c>
      <c r="B19188" t="s">
        <v>20</v>
      </c>
      <c r="C19188" t="s">
        <v>19</v>
      </c>
      <c r="D19188" t="s">
        <v>33</v>
      </c>
      <c r="E19188" t="s">
        <v>533</v>
      </c>
    </row>
    <row r="19189" spans="1:5" x14ac:dyDescent="0.25">
      <c r="A19189" t="s">
        <v>19397</v>
      </c>
      <c r="B19189" t="s">
        <v>20</v>
      </c>
      <c r="C19189" t="s">
        <v>19</v>
      </c>
      <c r="D19189" t="s">
        <v>33</v>
      </c>
      <c r="E19189" t="s">
        <v>530</v>
      </c>
    </row>
    <row r="19190" spans="1:5" x14ac:dyDescent="0.25">
      <c r="A19190" t="s">
        <v>8213</v>
      </c>
      <c r="B19190" t="s">
        <v>20</v>
      </c>
      <c r="C19190" t="s">
        <v>19</v>
      </c>
      <c r="D19190" t="s">
        <v>33</v>
      </c>
      <c r="E19190" t="s">
        <v>533</v>
      </c>
    </row>
    <row r="19191" spans="1:5" x14ac:dyDescent="0.25">
      <c r="A19191" t="s">
        <v>19399</v>
      </c>
      <c r="B19191" t="s">
        <v>20</v>
      </c>
      <c r="C19191" t="s">
        <v>19</v>
      </c>
      <c r="D19191" t="s">
        <v>33</v>
      </c>
      <c r="E19191" t="s">
        <v>530</v>
      </c>
    </row>
    <row r="19192" spans="1:5" x14ac:dyDescent="0.25">
      <c r="A19192" t="s">
        <v>3910</v>
      </c>
      <c r="B19192" t="s">
        <v>20</v>
      </c>
      <c r="C19192" t="s">
        <v>19</v>
      </c>
      <c r="D19192" t="s">
        <v>33</v>
      </c>
      <c r="E19192" t="s">
        <v>533</v>
      </c>
    </row>
    <row r="19193" spans="1:5" x14ac:dyDescent="0.25">
      <c r="A19193" t="s">
        <v>19401</v>
      </c>
      <c r="B19193" t="s">
        <v>20</v>
      </c>
      <c r="C19193" t="s">
        <v>21</v>
      </c>
      <c r="D19193" t="s">
        <v>33</v>
      </c>
      <c r="E19193" t="s">
        <v>582</v>
      </c>
    </row>
    <row r="19194" spans="1:5" x14ac:dyDescent="0.25">
      <c r="A19194" t="s">
        <v>21096</v>
      </c>
      <c r="B19194" t="s">
        <v>16</v>
      </c>
      <c r="C19194" t="s">
        <v>15</v>
      </c>
      <c r="D19194" t="s">
        <v>33</v>
      </c>
      <c r="E19194" t="s">
        <v>628</v>
      </c>
    </row>
    <row r="19195" spans="1:5" x14ac:dyDescent="0.25">
      <c r="A19195" t="s">
        <v>21296</v>
      </c>
      <c r="B19195" t="s">
        <v>16</v>
      </c>
      <c r="C19195" t="s">
        <v>15</v>
      </c>
      <c r="D19195" t="s">
        <v>33</v>
      </c>
      <c r="E19195" t="s">
        <v>628</v>
      </c>
    </row>
    <row r="19196" spans="1:5" x14ac:dyDescent="0.25">
      <c r="A19196" t="s">
        <v>14758</v>
      </c>
      <c r="B19196" t="s">
        <v>20</v>
      </c>
      <c r="C19196" t="s">
        <v>19</v>
      </c>
      <c r="D19196" t="s">
        <v>33</v>
      </c>
      <c r="E19196" t="s">
        <v>533</v>
      </c>
    </row>
    <row r="19197" spans="1:5" x14ac:dyDescent="0.25">
      <c r="A19197" t="s">
        <v>19405</v>
      </c>
      <c r="B19197" t="s">
        <v>16</v>
      </c>
      <c r="C19197" t="s">
        <v>15</v>
      </c>
      <c r="D19197" t="s">
        <v>33</v>
      </c>
      <c r="E19197" t="s">
        <v>659</v>
      </c>
    </row>
    <row r="19198" spans="1:5" x14ac:dyDescent="0.25">
      <c r="A19198" t="s">
        <v>22398</v>
      </c>
      <c r="B19198" t="s">
        <v>20</v>
      </c>
      <c r="C19198" t="s">
        <v>19</v>
      </c>
      <c r="D19198" t="s">
        <v>33</v>
      </c>
      <c r="E19198" t="s">
        <v>533</v>
      </c>
    </row>
    <row r="19199" spans="1:5" x14ac:dyDescent="0.25">
      <c r="A19199" t="s">
        <v>19407</v>
      </c>
      <c r="B19199" t="s">
        <v>16</v>
      </c>
      <c r="C19199" t="s">
        <v>15</v>
      </c>
      <c r="D19199" t="s">
        <v>33</v>
      </c>
      <c r="E19199" t="s">
        <v>659</v>
      </c>
    </row>
    <row r="19200" spans="1:5" x14ac:dyDescent="0.25">
      <c r="A19200" t="s">
        <v>28355</v>
      </c>
      <c r="B19200" t="s">
        <v>20</v>
      </c>
      <c r="C19200" t="s">
        <v>19</v>
      </c>
      <c r="D19200" t="s">
        <v>33</v>
      </c>
      <c r="E19200" t="s">
        <v>533</v>
      </c>
    </row>
    <row r="19201" spans="1:5" x14ac:dyDescent="0.25">
      <c r="A19201" t="s">
        <v>19409</v>
      </c>
      <c r="B19201" t="s">
        <v>14</v>
      </c>
      <c r="C19201" t="s">
        <v>14</v>
      </c>
      <c r="D19201" t="s">
        <v>69</v>
      </c>
      <c r="E19201" t="s">
        <v>497</v>
      </c>
    </row>
    <row r="19202" spans="1:5" x14ac:dyDescent="0.25">
      <c r="A19202" t="s">
        <v>19410</v>
      </c>
      <c r="B19202" t="s">
        <v>16</v>
      </c>
      <c r="C19202" t="s">
        <v>15</v>
      </c>
      <c r="D19202" t="s">
        <v>33</v>
      </c>
      <c r="E19202" t="s">
        <v>499</v>
      </c>
    </row>
    <row r="19203" spans="1:5" x14ac:dyDescent="0.25">
      <c r="A19203" t="s">
        <v>19411</v>
      </c>
      <c r="B19203" t="s">
        <v>20</v>
      </c>
      <c r="C19203" t="s">
        <v>19</v>
      </c>
      <c r="D19203" t="s">
        <v>33</v>
      </c>
      <c r="E19203" t="s">
        <v>502</v>
      </c>
    </row>
    <row r="19204" spans="1:5" x14ac:dyDescent="0.25">
      <c r="A19204" t="s">
        <v>19412</v>
      </c>
      <c r="B19204" t="s">
        <v>16</v>
      </c>
      <c r="C19204" t="s">
        <v>18</v>
      </c>
      <c r="D19204" t="s">
        <v>33</v>
      </c>
      <c r="E19204" t="s">
        <v>978</v>
      </c>
    </row>
    <row r="19205" spans="1:5" x14ac:dyDescent="0.25">
      <c r="A19205" t="s">
        <v>19413</v>
      </c>
      <c r="B19205" t="s">
        <v>20</v>
      </c>
      <c r="C19205" t="s">
        <v>21</v>
      </c>
      <c r="D19205" t="s">
        <v>65</v>
      </c>
      <c r="E19205" t="s">
        <v>574</v>
      </c>
    </row>
    <row r="19206" spans="1:5" x14ac:dyDescent="0.25">
      <c r="A19206" t="s">
        <v>19414</v>
      </c>
      <c r="B19206" t="s">
        <v>20</v>
      </c>
      <c r="C19206" t="s">
        <v>19</v>
      </c>
      <c r="D19206" t="s">
        <v>33</v>
      </c>
      <c r="E19206" t="s">
        <v>952</v>
      </c>
    </row>
    <row r="19207" spans="1:5" x14ac:dyDescent="0.25">
      <c r="A19207" t="s">
        <v>19415</v>
      </c>
      <c r="B19207" t="s">
        <v>16</v>
      </c>
      <c r="C19207" t="s">
        <v>17</v>
      </c>
      <c r="D19207" t="s">
        <v>33</v>
      </c>
      <c r="E19207" t="s">
        <v>627</v>
      </c>
    </row>
    <row r="19208" spans="1:5" x14ac:dyDescent="0.25">
      <c r="A19208" t="s">
        <v>19416</v>
      </c>
      <c r="B19208" t="s">
        <v>20</v>
      </c>
      <c r="C19208" t="s">
        <v>19</v>
      </c>
      <c r="D19208" t="s">
        <v>33</v>
      </c>
      <c r="E19208" t="s">
        <v>511</v>
      </c>
    </row>
    <row r="19209" spans="1:5" x14ac:dyDescent="0.25">
      <c r="A19209" t="s">
        <v>19417</v>
      </c>
      <c r="B19209" t="s">
        <v>20</v>
      </c>
      <c r="C19209" t="s">
        <v>19</v>
      </c>
      <c r="D19209" t="s">
        <v>33</v>
      </c>
      <c r="E19209" t="s">
        <v>502</v>
      </c>
    </row>
    <row r="19210" spans="1:5" x14ac:dyDescent="0.25">
      <c r="A19210" t="s">
        <v>19418</v>
      </c>
      <c r="B19210" t="s">
        <v>14</v>
      </c>
      <c r="C19210" t="s">
        <v>14</v>
      </c>
      <c r="D19210" t="s">
        <v>69</v>
      </c>
      <c r="E19210" t="s">
        <v>520</v>
      </c>
    </row>
    <row r="19211" spans="1:5" x14ac:dyDescent="0.25">
      <c r="A19211" t="s">
        <v>19419</v>
      </c>
      <c r="B19211" t="s">
        <v>14</v>
      </c>
      <c r="C19211" t="s">
        <v>14</v>
      </c>
      <c r="D19211" t="s">
        <v>69</v>
      </c>
      <c r="E19211" t="s">
        <v>757</v>
      </c>
    </row>
    <row r="19212" spans="1:5" x14ac:dyDescent="0.25">
      <c r="A19212" t="s">
        <v>19420</v>
      </c>
      <c r="B19212" t="s">
        <v>14</v>
      </c>
      <c r="C19212" t="s">
        <v>14</v>
      </c>
      <c r="D19212" t="s">
        <v>69</v>
      </c>
      <c r="E19212" t="s">
        <v>757</v>
      </c>
    </row>
    <row r="19213" spans="1:5" x14ac:dyDescent="0.25">
      <c r="A19213" t="s">
        <v>26917</v>
      </c>
      <c r="B19213" t="s">
        <v>20</v>
      </c>
      <c r="C19213" t="s">
        <v>19</v>
      </c>
      <c r="D19213" t="s">
        <v>33</v>
      </c>
      <c r="E19213" t="s">
        <v>533</v>
      </c>
    </row>
    <row r="19214" spans="1:5" x14ac:dyDescent="0.25">
      <c r="A19214" t="s">
        <v>23972</v>
      </c>
      <c r="B19214" t="s">
        <v>20</v>
      </c>
      <c r="C19214" t="s">
        <v>19</v>
      </c>
      <c r="D19214" t="s">
        <v>33</v>
      </c>
      <c r="E19214" t="s">
        <v>553</v>
      </c>
    </row>
    <row r="19215" spans="1:5" x14ac:dyDescent="0.25">
      <c r="A19215" t="s">
        <v>14685</v>
      </c>
      <c r="B19215" t="s">
        <v>20</v>
      </c>
      <c r="C19215" t="s">
        <v>19</v>
      </c>
      <c r="D19215" t="s">
        <v>33</v>
      </c>
      <c r="E19215" t="s">
        <v>533</v>
      </c>
    </row>
    <row r="19216" spans="1:5" x14ac:dyDescent="0.25">
      <c r="A19216" t="s">
        <v>19424</v>
      </c>
      <c r="B19216" t="s">
        <v>20</v>
      </c>
      <c r="C19216" t="s">
        <v>19</v>
      </c>
      <c r="D19216" t="s">
        <v>33</v>
      </c>
      <c r="E19216" t="s">
        <v>980</v>
      </c>
    </row>
    <row r="19217" spans="1:5" x14ac:dyDescent="0.25">
      <c r="A19217" t="s">
        <v>19425</v>
      </c>
      <c r="B19217" t="s">
        <v>20</v>
      </c>
      <c r="C19217" t="s">
        <v>19</v>
      </c>
      <c r="D19217" t="s">
        <v>33</v>
      </c>
      <c r="E19217" t="s">
        <v>530</v>
      </c>
    </row>
    <row r="19218" spans="1:5" x14ac:dyDescent="0.25">
      <c r="A19218" t="s">
        <v>14956</v>
      </c>
      <c r="B19218" t="s">
        <v>20</v>
      </c>
      <c r="C19218" t="s">
        <v>19</v>
      </c>
      <c r="D19218" t="s">
        <v>33</v>
      </c>
      <c r="E19218" t="s">
        <v>533</v>
      </c>
    </row>
    <row r="19219" spans="1:5" x14ac:dyDescent="0.25">
      <c r="A19219" t="s">
        <v>13341</v>
      </c>
      <c r="B19219" t="s">
        <v>20</v>
      </c>
      <c r="C19219" t="s">
        <v>19</v>
      </c>
      <c r="D19219" t="s">
        <v>33</v>
      </c>
      <c r="E19219" t="s">
        <v>533</v>
      </c>
    </row>
    <row r="19220" spans="1:5" x14ac:dyDescent="0.25">
      <c r="A19220" t="s">
        <v>19428</v>
      </c>
      <c r="B19220" t="s">
        <v>20</v>
      </c>
      <c r="C19220" t="s">
        <v>22</v>
      </c>
      <c r="D19220" t="s">
        <v>33</v>
      </c>
      <c r="E19220" t="s">
        <v>693</v>
      </c>
    </row>
    <row r="19221" spans="1:5" x14ac:dyDescent="0.25">
      <c r="A19221" t="s">
        <v>13345</v>
      </c>
      <c r="B19221" t="s">
        <v>20</v>
      </c>
      <c r="C19221" t="s">
        <v>19</v>
      </c>
      <c r="D19221" t="s">
        <v>33</v>
      </c>
      <c r="E19221" t="s">
        <v>533</v>
      </c>
    </row>
    <row r="19222" spans="1:5" x14ac:dyDescent="0.25">
      <c r="A19222" t="s">
        <v>19430</v>
      </c>
      <c r="B19222" t="s">
        <v>20</v>
      </c>
      <c r="C19222" t="s">
        <v>19</v>
      </c>
      <c r="D19222" t="s">
        <v>33</v>
      </c>
      <c r="E19222" t="s">
        <v>530</v>
      </c>
    </row>
    <row r="19223" spans="1:5" x14ac:dyDescent="0.25">
      <c r="A19223" t="s">
        <v>23989</v>
      </c>
      <c r="B19223" t="s">
        <v>20</v>
      </c>
      <c r="C19223" t="s">
        <v>19</v>
      </c>
      <c r="D19223" t="s">
        <v>33</v>
      </c>
      <c r="E19223" t="s">
        <v>553</v>
      </c>
    </row>
    <row r="19224" spans="1:5" x14ac:dyDescent="0.25">
      <c r="A19224" t="s">
        <v>19432</v>
      </c>
      <c r="B19224" t="s">
        <v>20</v>
      </c>
      <c r="C19224" t="s">
        <v>19</v>
      </c>
      <c r="D19224" t="s">
        <v>33</v>
      </c>
      <c r="E19224" t="s">
        <v>530</v>
      </c>
    </row>
    <row r="19225" spans="1:5" x14ac:dyDescent="0.25">
      <c r="A19225" t="s">
        <v>19433</v>
      </c>
      <c r="B19225" t="s">
        <v>20</v>
      </c>
      <c r="C19225" t="s">
        <v>19</v>
      </c>
      <c r="D19225" t="s">
        <v>33</v>
      </c>
      <c r="E19225" t="s">
        <v>526</v>
      </c>
    </row>
    <row r="19226" spans="1:5" x14ac:dyDescent="0.25">
      <c r="A19226" t="s">
        <v>23991</v>
      </c>
      <c r="B19226" t="s">
        <v>20</v>
      </c>
      <c r="C19226" t="s">
        <v>19</v>
      </c>
      <c r="D19226" t="s">
        <v>33</v>
      </c>
      <c r="E19226" t="s">
        <v>553</v>
      </c>
    </row>
    <row r="19227" spans="1:5" x14ac:dyDescent="0.25">
      <c r="A19227" t="s">
        <v>19435</v>
      </c>
      <c r="B19227" t="s">
        <v>20</v>
      </c>
      <c r="C19227" t="s">
        <v>19</v>
      </c>
      <c r="D19227" t="s">
        <v>33</v>
      </c>
      <c r="E19227" t="s">
        <v>538</v>
      </c>
    </row>
    <row r="19228" spans="1:5" x14ac:dyDescent="0.25">
      <c r="A19228" t="s">
        <v>21679</v>
      </c>
      <c r="B19228" t="s">
        <v>20</v>
      </c>
      <c r="C19228" t="s">
        <v>19</v>
      </c>
      <c r="D19228" t="s">
        <v>33</v>
      </c>
      <c r="E19228" t="s">
        <v>553</v>
      </c>
    </row>
    <row r="19229" spans="1:5" x14ac:dyDescent="0.25">
      <c r="A19229" t="s">
        <v>19436</v>
      </c>
      <c r="B19229" t="s">
        <v>20</v>
      </c>
      <c r="C19229" t="s">
        <v>19</v>
      </c>
      <c r="D19229" t="s">
        <v>33</v>
      </c>
      <c r="E19229" t="s">
        <v>538</v>
      </c>
    </row>
    <row r="19230" spans="1:5" x14ac:dyDescent="0.25">
      <c r="A19230" t="s">
        <v>24027</v>
      </c>
      <c r="B19230" t="s">
        <v>20</v>
      </c>
      <c r="C19230" t="s">
        <v>19</v>
      </c>
      <c r="D19230" t="s">
        <v>33</v>
      </c>
      <c r="E19230" t="s">
        <v>553</v>
      </c>
    </row>
    <row r="19231" spans="1:5" x14ac:dyDescent="0.25">
      <c r="A19231" t="s">
        <v>19439</v>
      </c>
      <c r="B19231" t="s">
        <v>20</v>
      </c>
      <c r="C19231" t="s">
        <v>19</v>
      </c>
      <c r="D19231" t="s">
        <v>33</v>
      </c>
      <c r="E19231" t="s">
        <v>530</v>
      </c>
    </row>
    <row r="19232" spans="1:5" x14ac:dyDescent="0.25">
      <c r="A19232" t="s">
        <v>25093</v>
      </c>
      <c r="B19232" t="s">
        <v>20</v>
      </c>
      <c r="C19232" t="s">
        <v>19</v>
      </c>
      <c r="D19232" t="s">
        <v>33</v>
      </c>
      <c r="E19232" t="s">
        <v>553</v>
      </c>
    </row>
    <row r="19233" spans="1:5" x14ac:dyDescent="0.25">
      <c r="A19233" t="s">
        <v>2876</v>
      </c>
      <c r="B19233" t="s">
        <v>20</v>
      </c>
      <c r="C19233" t="s">
        <v>19</v>
      </c>
      <c r="D19233" t="s">
        <v>33</v>
      </c>
      <c r="E19233" t="s">
        <v>533</v>
      </c>
    </row>
    <row r="19234" spans="1:5" x14ac:dyDescent="0.25">
      <c r="A19234" t="s">
        <v>19442</v>
      </c>
      <c r="B19234" t="s">
        <v>20</v>
      </c>
      <c r="C19234" t="s">
        <v>19</v>
      </c>
      <c r="D19234" t="s">
        <v>33</v>
      </c>
      <c r="E19234" t="s">
        <v>538</v>
      </c>
    </row>
    <row r="19235" spans="1:5" x14ac:dyDescent="0.25">
      <c r="A19235" t="s">
        <v>19523</v>
      </c>
      <c r="B19235" t="s">
        <v>20</v>
      </c>
      <c r="C19235" t="s">
        <v>19</v>
      </c>
      <c r="D19235" t="s">
        <v>33</v>
      </c>
      <c r="E19235" t="s">
        <v>533</v>
      </c>
    </row>
    <row r="19236" spans="1:5" x14ac:dyDescent="0.25">
      <c r="A19236" t="s">
        <v>19444</v>
      </c>
      <c r="B19236" t="s">
        <v>20</v>
      </c>
      <c r="C19236" t="s">
        <v>19</v>
      </c>
      <c r="D19236" t="s">
        <v>33</v>
      </c>
      <c r="E19236" t="s">
        <v>538</v>
      </c>
    </row>
    <row r="19237" spans="1:5" x14ac:dyDescent="0.25">
      <c r="A19237" t="s">
        <v>19445</v>
      </c>
      <c r="B19237" t="s">
        <v>20</v>
      </c>
      <c r="C19237" t="s">
        <v>19</v>
      </c>
      <c r="D19237" t="s">
        <v>33</v>
      </c>
      <c r="E19237" t="s">
        <v>530</v>
      </c>
    </row>
    <row r="19238" spans="1:5" x14ac:dyDescent="0.25">
      <c r="A19238" t="s">
        <v>23228</v>
      </c>
      <c r="B19238" t="s">
        <v>20</v>
      </c>
      <c r="C19238" t="s">
        <v>19</v>
      </c>
      <c r="D19238" t="s">
        <v>33</v>
      </c>
      <c r="E19238" t="s">
        <v>533</v>
      </c>
    </row>
    <row r="19239" spans="1:5" x14ac:dyDescent="0.25">
      <c r="A19239" t="s">
        <v>19447</v>
      </c>
      <c r="B19239" t="s">
        <v>20</v>
      </c>
      <c r="C19239" t="s">
        <v>19</v>
      </c>
      <c r="D19239" t="s">
        <v>33</v>
      </c>
      <c r="E19239" t="s">
        <v>538</v>
      </c>
    </row>
    <row r="19240" spans="1:5" x14ac:dyDescent="0.25">
      <c r="A19240" t="s">
        <v>25049</v>
      </c>
      <c r="B19240" t="s">
        <v>20</v>
      </c>
      <c r="C19240" t="s">
        <v>19</v>
      </c>
      <c r="D19240" t="s">
        <v>33</v>
      </c>
      <c r="E19240" t="s">
        <v>533</v>
      </c>
    </row>
    <row r="19241" spans="1:5" x14ac:dyDescent="0.25">
      <c r="A19241" t="s">
        <v>19449</v>
      </c>
      <c r="B19241" t="s">
        <v>20</v>
      </c>
      <c r="C19241" t="s">
        <v>21</v>
      </c>
      <c r="D19241" t="s">
        <v>33</v>
      </c>
      <c r="E19241" t="s">
        <v>581</v>
      </c>
    </row>
    <row r="19242" spans="1:5" x14ac:dyDescent="0.25">
      <c r="A19242" t="s">
        <v>19450</v>
      </c>
      <c r="B19242" t="s">
        <v>20</v>
      </c>
      <c r="C19242" t="s">
        <v>21</v>
      </c>
      <c r="D19242" t="s">
        <v>33</v>
      </c>
      <c r="E19242" t="s">
        <v>582</v>
      </c>
    </row>
    <row r="19243" spans="1:5" x14ac:dyDescent="0.25">
      <c r="A19243" t="s">
        <v>16190</v>
      </c>
      <c r="B19243" t="s">
        <v>20</v>
      </c>
      <c r="C19243" t="s">
        <v>19</v>
      </c>
      <c r="D19243" t="s">
        <v>33</v>
      </c>
      <c r="E19243" t="s">
        <v>533</v>
      </c>
    </row>
    <row r="19244" spans="1:5" x14ac:dyDescent="0.25">
      <c r="A19244" t="s">
        <v>19452</v>
      </c>
      <c r="B19244" t="s">
        <v>20</v>
      </c>
      <c r="C19244" t="s">
        <v>19</v>
      </c>
      <c r="D19244" t="s">
        <v>33</v>
      </c>
      <c r="E19244" t="s">
        <v>538</v>
      </c>
    </row>
    <row r="19245" spans="1:5" x14ac:dyDescent="0.25">
      <c r="A19245" t="s">
        <v>10282</v>
      </c>
      <c r="B19245" t="s">
        <v>20</v>
      </c>
      <c r="C19245" t="s">
        <v>19</v>
      </c>
      <c r="D19245" t="s">
        <v>33</v>
      </c>
      <c r="E19245" t="s">
        <v>553</v>
      </c>
    </row>
    <row r="19246" spans="1:5" x14ac:dyDescent="0.25">
      <c r="A19246" t="s">
        <v>19454</v>
      </c>
      <c r="B19246" t="s">
        <v>20</v>
      </c>
      <c r="C19246" t="s">
        <v>19</v>
      </c>
      <c r="D19246" t="s">
        <v>33</v>
      </c>
      <c r="E19246" t="s">
        <v>530</v>
      </c>
    </row>
    <row r="19247" spans="1:5" x14ac:dyDescent="0.25">
      <c r="A19247" t="s">
        <v>19455</v>
      </c>
      <c r="B19247" t="s">
        <v>20</v>
      </c>
      <c r="C19247" t="s">
        <v>19</v>
      </c>
      <c r="D19247" t="s">
        <v>33</v>
      </c>
      <c r="E19247" t="s">
        <v>538</v>
      </c>
    </row>
    <row r="19248" spans="1:5" x14ac:dyDescent="0.25">
      <c r="A19248" t="s">
        <v>19456</v>
      </c>
      <c r="B19248" t="s">
        <v>20</v>
      </c>
      <c r="C19248" t="s">
        <v>21</v>
      </c>
      <c r="D19248" t="s">
        <v>33</v>
      </c>
      <c r="E19248" t="s">
        <v>581</v>
      </c>
    </row>
    <row r="19249" spans="1:5" x14ac:dyDescent="0.25">
      <c r="A19249" t="s">
        <v>15945</v>
      </c>
      <c r="B19249" t="s">
        <v>20</v>
      </c>
      <c r="C19249" t="s">
        <v>19</v>
      </c>
      <c r="D19249" t="s">
        <v>33</v>
      </c>
      <c r="E19249" t="s">
        <v>533</v>
      </c>
    </row>
    <row r="19250" spans="1:5" x14ac:dyDescent="0.25">
      <c r="A19250" t="s">
        <v>19458</v>
      </c>
      <c r="B19250" t="s">
        <v>20</v>
      </c>
      <c r="C19250" t="s">
        <v>21</v>
      </c>
      <c r="D19250" t="s">
        <v>33</v>
      </c>
      <c r="E19250" t="s">
        <v>605</v>
      </c>
    </row>
    <row r="19251" spans="1:5" x14ac:dyDescent="0.25">
      <c r="A19251" t="s">
        <v>19459</v>
      </c>
      <c r="B19251" t="s">
        <v>20</v>
      </c>
      <c r="C19251" t="s">
        <v>21</v>
      </c>
      <c r="D19251" t="s">
        <v>33</v>
      </c>
      <c r="E19251" t="s">
        <v>582</v>
      </c>
    </row>
    <row r="19252" spans="1:5" x14ac:dyDescent="0.25">
      <c r="A19252" t="s">
        <v>24221</v>
      </c>
      <c r="B19252" t="s">
        <v>20</v>
      </c>
      <c r="C19252" t="s">
        <v>19</v>
      </c>
      <c r="D19252" t="s">
        <v>33</v>
      </c>
      <c r="E19252" t="s">
        <v>533</v>
      </c>
    </row>
    <row r="19253" spans="1:5" x14ac:dyDescent="0.25">
      <c r="A19253" t="s">
        <v>19462</v>
      </c>
      <c r="B19253" t="s">
        <v>20</v>
      </c>
      <c r="C19253" t="s">
        <v>19</v>
      </c>
      <c r="D19253" t="s">
        <v>33</v>
      </c>
      <c r="E19253" t="s">
        <v>530</v>
      </c>
    </row>
    <row r="19254" spans="1:5" x14ac:dyDescent="0.25">
      <c r="A19254" t="s">
        <v>10242</v>
      </c>
      <c r="B19254" t="s">
        <v>20</v>
      </c>
      <c r="C19254" t="s">
        <v>19</v>
      </c>
      <c r="D19254" t="s">
        <v>33</v>
      </c>
      <c r="E19254" t="s">
        <v>533</v>
      </c>
    </row>
    <row r="19255" spans="1:5" x14ac:dyDescent="0.25">
      <c r="A19255" t="s">
        <v>10245</v>
      </c>
      <c r="B19255" t="s">
        <v>20</v>
      </c>
      <c r="C19255" t="s">
        <v>19</v>
      </c>
      <c r="D19255" t="s">
        <v>33</v>
      </c>
      <c r="E19255" t="s">
        <v>533</v>
      </c>
    </row>
    <row r="19256" spans="1:5" x14ac:dyDescent="0.25">
      <c r="A19256" t="s">
        <v>19464</v>
      </c>
      <c r="B19256" t="s">
        <v>20</v>
      </c>
      <c r="C19256" t="s">
        <v>19</v>
      </c>
      <c r="D19256" t="s">
        <v>33</v>
      </c>
      <c r="E19256" t="s">
        <v>538</v>
      </c>
    </row>
    <row r="19257" spans="1:5" x14ac:dyDescent="0.25">
      <c r="A19257" t="s">
        <v>25290</v>
      </c>
      <c r="B19257" t="s">
        <v>20</v>
      </c>
      <c r="C19257" t="s">
        <v>19</v>
      </c>
      <c r="D19257" t="s">
        <v>33</v>
      </c>
      <c r="E19257" t="s">
        <v>533</v>
      </c>
    </row>
    <row r="19258" spans="1:5" x14ac:dyDescent="0.25">
      <c r="A19258" t="s">
        <v>19466</v>
      </c>
      <c r="B19258" t="s">
        <v>20</v>
      </c>
      <c r="C19258" t="s">
        <v>19</v>
      </c>
      <c r="D19258" t="s">
        <v>33</v>
      </c>
      <c r="E19258" t="s">
        <v>530</v>
      </c>
    </row>
    <row r="19259" spans="1:5" x14ac:dyDescent="0.25">
      <c r="A19259" t="s">
        <v>18984</v>
      </c>
      <c r="B19259" t="s">
        <v>20</v>
      </c>
      <c r="C19259" t="s">
        <v>19</v>
      </c>
      <c r="D19259" t="s">
        <v>33</v>
      </c>
      <c r="E19259" t="s">
        <v>553</v>
      </c>
    </row>
    <row r="19260" spans="1:5" x14ac:dyDescent="0.25">
      <c r="A19260" t="s">
        <v>28499</v>
      </c>
      <c r="B19260" t="s">
        <v>20</v>
      </c>
      <c r="C19260" t="s">
        <v>19</v>
      </c>
      <c r="D19260" t="s">
        <v>33</v>
      </c>
      <c r="E19260" t="s">
        <v>553</v>
      </c>
    </row>
    <row r="19261" spans="1:5" x14ac:dyDescent="0.25">
      <c r="A19261" t="s">
        <v>19469</v>
      </c>
      <c r="B19261" t="s">
        <v>20</v>
      </c>
      <c r="C19261" t="s">
        <v>21</v>
      </c>
      <c r="D19261" t="s">
        <v>33</v>
      </c>
      <c r="E19261" t="s">
        <v>582</v>
      </c>
    </row>
    <row r="19262" spans="1:5" x14ac:dyDescent="0.25">
      <c r="A19262" t="s">
        <v>14932</v>
      </c>
      <c r="B19262" t="s">
        <v>20</v>
      </c>
      <c r="C19262" t="s">
        <v>19</v>
      </c>
      <c r="D19262" t="s">
        <v>33</v>
      </c>
      <c r="E19262" t="s">
        <v>533</v>
      </c>
    </row>
    <row r="19263" spans="1:5" x14ac:dyDescent="0.25">
      <c r="A19263" t="s">
        <v>19471</v>
      </c>
      <c r="B19263" t="s">
        <v>20</v>
      </c>
      <c r="C19263" t="s">
        <v>19</v>
      </c>
      <c r="D19263" t="s">
        <v>33</v>
      </c>
      <c r="E19263" t="s">
        <v>530</v>
      </c>
    </row>
    <row r="19264" spans="1:5" x14ac:dyDescent="0.25">
      <c r="A19264" t="s">
        <v>10399</v>
      </c>
      <c r="B19264" t="s">
        <v>20</v>
      </c>
      <c r="C19264" t="s">
        <v>19</v>
      </c>
      <c r="D19264" t="s">
        <v>33</v>
      </c>
      <c r="E19264" t="s">
        <v>533</v>
      </c>
    </row>
    <row r="19265" spans="1:5" x14ac:dyDescent="0.25">
      <c r="A19265" t="s">
        <v>19473</v>
      </c>
      <c r="B19265" t="s">
        <v>20</v>
      </c>
      <c r="C19265" t="s">
        <v>19</v>
      </c>
      <c r="D19265" t="s">
        <v>33</v>
      </c>
      <c r="E19265" t="s">
        <v>530</v>
      </c>
    </row>
    <row r="19266" spans="1:5" x14ac:dyDescent="0.25">
      <c r="A19266" t="s">
        <v>12008</v>
      </c>
      <c r="B19266" t="s">
        <v>20</v>
      </c>
      <c r="C19266" t="s">
        <v>19</v>
      </c>
      <c r="D19266" t="s">
        <v>33</v>
      </c>
      <c r="E19266" t="s">
        <v>533</v>
      </c>
    </row>
    <row r="19267" spans="1:5" x14ac:dyDescent="0.25">
      <c r="A19267" t="s">
        <v>19475</v>
      </c>
      <c r="B19267" t="s">
        <v>20</v>
      </c>
      <c r="C19267" t="s">
        <v>19</v>
      </c>
      <c r="D19267" t="s">
        <v>33</v>
      </c>
      <c r="E19267" t="s">
        <v>538</v>
      </c>
    </row>
    <row r="19268" spans="1:5" x14ac:dyDescent="0.25">
      <c r="A19268" t="s">
        <v>10397</v>
      </c>
      <c r="B19268" t="s">
        <v>20</v>
      </c>
      <c r="C19268" t="s">
        <v>19</v>
      </c>
      <c r="D19268" t="s">
        <v>33</v>
      </c>
      <c r="E19268" t="s">
        <v>533</v>
      </c>
    </row>
    <row r="19269" spans="1:5" x14ac:dyDescent="0.25">
      <c r="A19269" t="s">
        <v>19476</v>
      </c>
      <c r="B19269" t="s">
        <v>20</v>
      </c>
      <c r="C19269" t="s">
        <v>19</v>
      </c>
      <c r="D19269" t="s">
        <v>33</v>
      </c>
      <c r="E19269" t="s">
        <v>538</v>
      </c>
    </row>
    <row r="19270" spans="1:5" x14ac:dyDescent="0.25">
      <c r="A19270" t="s">
        <v>11923</v>
      </c>
      <c r="B19270" t="s">
        <v>20</v>
      </c>
      <c r="C19270" t="s">
        <v>19</v>
      </c>
      <c r="D19270" t="s">
        <v>33</v>
      </c>
      <c r="E19270" t="s">
        <v>533</v>
      </c>
    </row>
    <row r="19271" spans="1:5" x14ac:dyDescent="0.25">
      <c r="A19271" t="s">
        <v>19479</v>
      </c>
      <c r="B19271" t="s">
        <v>20</v>
      </c>
      <c r="C19271" t="s">
        <v>19</v>
      </c>
      <c r="D19271" t="s">
        <v>33</v>
      </c>
      <c r="E19271" t="s">
        <v>530</v>
      </c>
    </row>
    <row r="19272" spans="1:5" x14ac:dyDescent="0.25">
      <c r="A19272" t="s">
        <v>11924</v>
      </c>
      <c r="B19272" t="s">
        <v>20</v>
      </c>
      <c r="C19272" t="s">
        <v>19</v>
      </c>
      <c r="D19272" t="s">
        <v>33</v>
      </c>
      <c r="E19272" t="s">
        <v>533</v>
      </c>
    </row>
    <row r="19273" spans="1:5" x14ac:dyDescent="0.25">
      <c r="A19273" t="s">
        <v>14904</v>
      </c>
      <c r="B19273" t="s">
        <v>20</v>
      </c>
      <c r="C19273" t="s">
        <v>19</v>
      </c>
      <c r="D19273" t="s">
        <v>33</v>
      </c>
      <c r="E19273" t="s">
        <v>533</v>
      </c>
    </row>
    <row r="19274" spans="1:5" x14ac:dyDescent="0.25">
      <c r="A19274" t="s">
        <v>19482</v>
      </c>
      <c r="B19274" t="s">
        <v>20</v>
      </c>
      <c r="C19274" t="s">
        <v>19</v>
      </c>
      <c r="D19274" t="s">
        <v>33</v>
      </c>
      <c r="E19274" t="s">
        <v>530</v>
      </c>
    </row>
    <row r="19275" spans="1:5" x14ac:dyDescent="0.25">
      <c r="A19275" t="s">
        <v>28223</v>
      </c>
      <c r="B19275" t="s">
        <v>20</v>
      </c>
      <c r="C19275" t="s">
        <v>19</v>
      </c>
      <c r="D19275" t="s">
        <v>33</v>
      </c>
      <c r="E19275" t="s">
        <v>533</v>
      </c>
    </row>
    <row r="19276" spans="1:5" x14ac:dyDescent="0.25">
      <c r="A19276" t="s">
        <v>19486</v>
      </c>
      <c r="B19276" t="s">
        <v>20</v>
      </c>
      <c r="C19276" t="s">
        <v>19</v>
      </c>
      <c r="D19276" t="s">
        <v>33</v>
      </c>
      <c r="E19276" t="s">
        <v>889</v>
      </c>
    </row>
    <row r="19277" spans="1:5" x14ac:dyDescent="0.25">
      <c r="A19277" t="s">
        <v>28221</v>
      </c>
      <c r="B19277" t="s">
        <v>20</v>
      </c>
      <c r="C19277" t="s">
        <v>19</v>
      </c>
      <c r="D19277" t="s">
        <v>33</v>
      </c>
      <c r="E19277" t="s">
        <v>533</v>
      </c>
    </row>
    <row r="19278" spans="1:5" x14ac:dyDescent="0.25">
      <c r="A19278" t="s">
        <v>11922</v>
      </c>
      <c r="B19278" t="s">
        <v>20</v>
      </c>
      <c r="C19278" t="s">
        <v>19</v>
      </c>
      <c r="D19278" t="s">
        <v>33</v>
      </c>
      <c r="E19278" t="s">
        <v>533</v>
      </c>
    </row>
    <row r="19279" spans="1:5" x14ac:dyDescent="0.25">
      <c r="A19279" t="s">
        <v>12828</v>
      </c>
      <c r="B19279" t="s">
        <v>20</v>
      </c>
      <c r="C19279" t="s">
        <v>19</v>
      </c>
      <c r="D19279" t="s">
        <v>33</v>
      </c>
      <c r="E19279" t="s">
        <v>533</v>
      </c>
    </row>
    <row r="19280" spans="1:5" x14ac:dyDescent="0.25">
      <c r="A19280" t="s">
        <v>15966</v>
      </c>
      <c r="B19280" t="s">
        <v>20</v>
      </c>
      <c r="C19280" t="s">
        <v>19</v>
      </c>
      <c r="D19280" t="s">
        <v>33</v>
      </c>
      <c r="E19280" t="s">
        <v>533</v>
      </c>
    </row>
    <row r="19281" spans="1:5" x14ac:dyDescent="0.25">
      <c r="A19281" t="s">
        <v>29426</v>
      </c>
      <c r="B19281" t="s">
        <v>20</v>
      </c>
      <c r="C19281" t="s">
        <v>19</v>
      </c>
      <c r="D19281" t="s">
        <v>33</v>
      </c>
      <c r="E19281" t="s">
        <v>533</v>
      </c>
    </row>
    <row r="19282" spans="1:5" x14ac:dyDescent="0.25">
      <c r="A19282" t="s">
        <v>19490</v>
      </c>
      <c r="B19282" t="s">
        <v>20</v>
      </c>
      <c r="C19282" t="s">
        <v>19</v>
      </c>
      <c r="D19282" t="s">
        <v>33</v>
      </c>
      <c r="E19282" t="s">
        <v>530</v>
      </c>
    </row>
    <row r="19283" spans="1:5" x14ac:dyDescent="0.25">
      <c r="A19283" t="s">
        <v>19474</v>
      </c>
      <c r="B19283" t="s">
        <v>20</v>
      </c>
      <c r="C19283" t="s">
        <v>19</v>
      </c>
      <c r="D19283" t="s">
        <v>33</v>
      </c>
      <c r="E19283" t="s">
        <v>533</v>
      </c>
    </row>
    <row r="19284" spans="1:5" x14ac:dyDescent="0.25">
      <c r="A19284" t="s">
        <v>19492</v>
      </c>
      <c r="B19284" t="s">
        <v>20</v>
      </c>
      <c r="C19284" t="s">
        <v>19</v>
      </c>
      <c r="D19284" t="s">
        <v>33</v>
      </c>
      <c r="E19284" t="s">
        <v>530</v>
      </c>
    </row>
    <row r="19285" spans="1:5" x14ac:dyDescent="0.25">
      <c r="A19285" t="s">
        <v>11444</v>
      </c>
      <c r="B19285" t="s">
        <v>20</v>
      </c>
      <c r="C19285" t="s">
        <v>19</v>
      </c>
      <c r="D19285" t="s">
        <v>33</v>
      </c>
      <c r="E19285" t="s">
        <v>533</v>
      </c>
    </row>
    <row r="19286" spans="1:5" x14ac:dyDescent="0.25">
      <c r="A19286" t="s">
        <v>19494</v>
      </c>
      <c r="B19286" t="s">
        <v>20</v>
      </c>
      <c r="C19286" t="s">
        <v>21</v>
      </c>
      <c r="D19286" t="s">
        <v>33</v>
      </c>
      <c r="E19286" t="s">
        <v>582</v>
      </c>
    </row>
    <row r="19287" spans="1:5" x14ac:dyDescent="0.25">
      <c r="A19287" t="s">
        <v>11849</v>
      </c>
      <c r="B19287" t="s">
        <v>20</v>
      </c>
      <c r="C19287" t="s">
        <v>19</v>
      </c>
      <c r="D19287" t="s">
        <v>33</v>
      </c>
      <c r="E19287" t="s">
        <v>533</v>
      </c>
    </row>
    <row r="19288" spans="1:5" x14ac:dyDescent="0.25">
      <c r="A19288" t="s">
        <v>18116</v>
      </c>
      <c r="B19288" t="s">
        <v>20</v>
      </c>
      <c r="C19288" t="s">
        <v>19</v>
      </c>
      <c r="D19288" t="s">
        <v>33</v>
      </c>
      <c r="E19288" t="s">
        <v>533</v>
      </c>
    </row>
    <row r="19289" spans="1:5" x14ac:dyDescent="0.25">
      <c r="A19289" t="s">
        <v>19497</v>
      </c>
      <c r="B19289" t="s">
        <v>20</v>
      </c>
      <c r="C19289" t="s">
        <v>19</v>
      </c>
      <c r="D19289" t="s">
        <v>33</v>
      </c>
      <c r="E19289" t="s">
        <v>538</v>
      </c>
    </row>
    <row r="19290" spans="1:5" x14ac:dyDescent="0.25">
      <c r="A19290" t="s">
        <v>18258</v>
      </c>
      <c r="B19290" t="s">
        <v>20</v>
      </c>
      <c r="C19290" t="s">
        <v>19</v>
      </c>
      <c r="D19290" t="s">
        <v>33</v>
      </c>
      <c r="E19290" t="s">
        <v>533</v>
      </c>
    </row>
    <row r="19291" spans="1:5" x14ac:dyDescent="0.25">
      <c r="A19291" t="s">
        <v>18115</v>
      </c>
      <c r="B19291" t="s">
        <v>20</v>
      </c>
      <c r="C19291" t="s">
        <v>19</v>
      </c>
      <c r="D19291" t="s">
        <v>33</v>
      </c>
      <c r="E19291" t="s">
        <v>533</v>
      </c>
    </row>
    <row r="19292" spans="1:5" x14ac:dyDescent="0.25">
      <c r="A19292" t="s">
        <v>18257</v>
      </c>
      <c r="B19292" t="s">
        <v>20</v>
      </c>
      <c r="C19292" t="s">
        <v>19</v>
      </c>
      <c r="D19292" t="s">
        <v>33</v>
      </c>
      <c r="E19292" t="s">
        <v>533</v>
      </c>
    </row>
    <row r="19293" spans="1:5" x14ac:dyDescent="0.25">
      <c r="A19293" t="s">
        <v>19501</v>
      </c>
      <c r="B19293" t="s">
        <v>20</v>
      </c>
      <c r="C19293" t="s">
        <v>19</v>
      </c>
      <c r="D19293" t="s">
        <v>33</v>
      </c>
      <c r="E19293" t="s">
        <v>538</v>
      </c>
    </row>
    <row r="19294" spans="1:5" x14ac:dyDescent="0.25">
      <c r="A19294" t="s">
        <v>7289</v>
      </c>
      <c r="B19294" t="s">
        <v>20</v>
      </c>
      <c r="C19294" t="s">
        <v>19</v>
      </c>
      <c r="D19294" t="s">
        <v>33</v>
      </c>
      <c r="E19294" t="s">
        <v>533</v>
      </c>
    </row>
    <row r="19295" spans="1:5" x14ac:dyDescent="0.25">
      <c r="A19295" t="s">
        <v>19503</v>
      </c>
      <c r="B19295" t="s">
        <v>20</v>
      </c>
      <c r="C19295" t="s">
        <v>19</v>
      </c>
      <c r="D19295" t="s">
        <v>33</v>
      </c>
      <c r="E19295" t="s">
        <v>538</v>
      </c>
    </row>
    <row r="19296" spans="1:5" x14ac:dyDescent="0.25">
      <c r="A19296" t="s">
        <v>19504</v>
      </c>
      <c r="B19296" t="s">
        <v>20</v>
      </c>
      <c r="C19296" t="s">
        <v>21</v>
      </c>
      <c r="D19296" t="s">
        <v>33</v>
      </c>
      <c r="E19296" t="s">
        <v>564</v>
      </c>
    </row>
    <row r="19297" spans="1:5" x14ac:dyDescent="0.25">
      <c r="A19297" t="s">
        <v>18920</v>
      </c>
      <c r="B19297" t="s">
        <v>20</v>
      </c>
      <c r="C19297" t="s">
        <v>19</v>
      </c>
      <c r="D19297" t="s">
        <v>33</v>
      </c>
      <c r="E19297" t="s">
        <v>533</v>
      </c>
    </row>
    <row r="19298" spans="1:5" x14ac:dyDescent="0.25">
      <c r="A19298" t="s">
        <v>19506</v>
      </c>
      <c r="B19298" t="s">
        <v>20</v>
      </c>
      <c r="C19298" t="s">
        <v>19</v>
      </c>
      <c r="D19298" t="s">
        <v>33</v>
      </c>
      <c r="E19298" t="s">
        <v>538</v>
      </c>
    </row>
    <row r="19299" spans="1:5" x14ac:dyDescent="0.25">
      <c r="A19299" t="s">
        <v>19507</v>
      </c>
      <c r="B19299" t="s">
        <v>20</v>
      </c>
      <c r="C19299" t="s">
        <v>19</v>
      </c>
      <c r="D19299" t="s">
        <v>33</v>
      </c>
      <c r="E19299" t="s">
        <v>530</v>
      </c>
    </row>
    <row r="19300" spans="1:5" x14ac:dyDescent="0.25">
      <c r="A19300" t="s">
        <v>18114</v>
      </c>
      <c r="B19300" t="s">
        <v>20</v>
      </c>
      <c r="C19300" t="s">
        <v>19</v>
      </c>
      <c r="D19300" t="s">
        <v>33</v>
      </c>
      <c r="E19300" t="s">
        <v>533</v>
      </c>
    </row>
    <row r="19301" spans="1:5" x14ac:dyDescent="0.25">
      <c r="A19301" t="s">
        <v>19509</v>
      </c>
      <c r="B19301" t="s">
        <v>20</v>
      </c>
      <c r="C19301" t="s">
        <v>19</v>
      </c>
      <c r="D19301" t="s">
        <v>33</v>
      </c>
      <c r="E19301" t="s">
        <v>562</v>
      </c>
    </row>
    <row r="19302" spans="1:5" x14ac:dyDescent="0.25">
      <c r="A19302" t="s">
        <v>19511</v>
      </c>
      <c r="B19302" t="s">
        <v>20</v>
      </c>
      <c r="C19302" t="s">
        <v>19</v>
      </c>
      <c r="D19302" t="s">
        <v>33</v>
      </c>
      <c r="E19302" t="s">
        <v>530</v>
      </c>
    </row>
    <row r="19303" spans="1:5" x14ac:dyDescent="0.25">
      <c r="A19303" t="s">
        <v>19510</v>
      </c>
      <c r="B19303" t="s">
        <v>20</v>
      </c>
      <c r="C19303" t="s">
        <v>19</v>
      </c>
      <c r="D19303" t="s">
        <v>33</v>
      </c>
      <c r="E19303" t="s">
        <v>538</v>
      </c>
    </row>
    <row r="19304" spans="1:5" x14ac:dyDescent="0.25">
      <c r="A19304" t="s">
        <v>18256</v>
      </c>
      <c r="B19304" t="s">
        <v>20</v>
      </c>
      <c r="C19304" t="s">
        <v>19</v>
      </c>
      <c r="D19304" t="s">
        <v>33</v>
      </c>
      <c r="E19304" t="s">
        <v>533</v>
      </c>
    </row>
    <row r="19305" spans="1:5" x14ac:dyDescent="0.25">
      <c r="A19305" t="s">
        <v>26300</v>
      </c>
      <c r="B19305" t="s">
        <v>20</v>
      </c>
      <c r="C19305" t="s">
        <v>19</v>
      </c>
      <c r="D19305" t="s">
        <v>33</v>
      </c>
      <c r="E19305" t="s">
        <v>533</v>
      </c>
    </row>
    <row r="19306" spans="1:5" x14ac:dyDescent="0.25">
      <c r="A19306" t="s">
        <v>19514</v>
      </c>
      <c r="B19306" t="s">
        <v>20</v>
      </c>
      <c r="C19306" t="s">
        <v>19</v>
      </c>
      <c r="D19306" t="s">
        <v>33</v>
      </c>
      <c r="E19306" t="s">
        <v>538</v>
      </c>
    </row>
    <row r="19307" spans="1:5" x14ac:dyDescent="0.25">
      <c r="A19307" t="s">
        <v>13357</v>
      </c>
      <c r="B19307" t="s">
        <v>20</v>
      </c>
      <c r="C19307" t="s">
        <v>19</v>
      </c>
      <c r="D19307" t="s">
        <v>33</v>
      </c>
      <c r="E19307" t="s">
        <v>533</v>
      </c>
    </row>
    <row r="19308" spans="1:5" x14ac:dyDescent="0.25">
      <c r="A19308" t="s">
        <v>19517</v>
      </c>
      <c r="B19308" t="s">
        <v>20</v>
      </c>
      <c r="C19308" t="s">
        <v>19</v>
      </c>
      <c r="D19308" t="s">
        <v>33</v>
      </c>
      <c r="E19308" t="s">
        <v>538</v>
      </c>
    </row>
    <row r="19309" spans="1:5" x14ac:dyDescent="0.25">
      <c r="A19309" t="s">
        <v>19515</v>
      </c>
      <c r="B19309" t="s">
        <v>20</v>
      </c>
      <c r="C19309" t="s">
        <v>19</v>
      </c>
      <c r="D19309" t="s">
        <v>33</v>
      </c>
      <c r="E19309" t="s">
        <v>530</v>
      </c>
    </row>
    <row r="19310" spans="1:5" x14ac:dyDescent="0.25">
      <c r="A19310" t="s">
        <v>13403</v>
      </c>
      <c r="B19310" t="s">
        <v>20</v>
      </c>
      <c r="C19310" t="s">
        <v>19</v>
      </c>
      <c r="D19310" t="s">
        <v>33</v>
      </c>
      <c r="E19310" t="s">
        <v>533</v>
      </c>
    </row>
    <row r="19311" spans="1:5" x14ac:dyDescent="0.25">
      <c r="A19311" t="s">
        <v>19519</v>
      </c>
      <c r="B19311" t="s">
        <v>20</v>
      </c>
      <c r="C19311" t="s">
        <v>21</v>
      </c>
      <c r="D19311" t="s">
        <v>33</v>
      </c>
      <c r="E19311" t="s">
        <v>581</v>
      </c>
    </row>
    <row r="19312" spans="1:5" x14ac:dyDescent="0.25">
      <c r="A19312" t="s">
        <v>19520</v>
      </c>
      <c r="B19312" t="s">
        <v>20</v>
      </c>
      <c r="C19312" t="s">
        <v>21</v>
      </c>
      <c r="D19312" t="s">
        <v>33</v>
      </c>
      <c r="E19312" t="s">
        <v>582</v>
      </c>
    </row>
    <row r="19313" spans="1:5" x14ac:dyDescent="0.25">
      <c r="A19313" t="s">
        <v>16234</v>
      </c>
      <c r="B19313" t="s">
        <v>20</v>
      </c>
      <c r="C19313" t="s">
        <v>19</v>
      </c>
      <c r="D19313" t="s">
        <v>33</v>
      </c>
      <c r="E19313" t="s">
        <v>533</v>
      </c>
    </row>
    <row r="19314" spans="1:5" x14ac:dyDescent="0.25">
      <c r="A19314" t="s">
        <v>19522</v>
      </c>
      <c r="B19314" t="s">
        <v>20</v>
      </c>
      <c r="C19314" t="s">
        <v>19</v>
      </c>
      <c r="D19314" t="s">
        <v>33</v>
      </c>
      <c r="E19314" t="s">
        <v>530</v>
      </c>
    </row>
    <row r="19315" spans="1:5" x14ac:dyDescent="0.25">
      <c r="A19315" t="s">
        <v>23387</v>
      </c>
      <c r="B19315" t="s">
        <v>20</v>
      </c>
      <c r="C19315" t="s">
        <v>19</v>
      </c>
      <c r="D19315" t="s">
        <v>33</v>
      </c>
      <c r="E19315" t="s">
        <v>533</v>
      </c>
    </row>
    <row r="19316" spans="1:5" x14ac:dyDescent="0.25">
      <c r="A19316" t="s">
        <v>43791</v>
      </c>
      <c r="B19316" t="s">
        <v>20</v>
      </c>
      <c r="C19316" t="s">
        <v>19</v>
      </c>
      <c r="D19316" t="s">
        <v>69</v>
      </c>
      <c r="E19316" t="s">
        <v>530</v>
      </c>
    </row>
    <row r="19317" spans="1:5" x14ac:dyDescent="0.25">
      <c r="A19317" t="s">
        <v>43792</v>
      </c>
      <c r="B19317" t="s">
        <v>20</v>
      </c>
      <c r="C19317" t="s">
        <v>19</v>
      </c>
      <c r="D19317" t="s">
        <v>69</v>
      </c>
      <c r="E19317" t="s">
        <v>539</v>
      </c>
    </row>
    <row r="19318" spans="1:5" x14ac:dyDescent="0.25">
      <c r="A19318" t="s">
        <v>17012</v>
      </c>
      <c r="B19318" t="s">
        <v>20</v>
      </c>
      <c r="C19318" t="s">
        <v>19</v>
      </c>
      <c r="D19318" t="s">
        <v>33</v>
      </c>
      <c r="E19318" t="s">
        <v>533</v>
      </c>
    </row>
    <row r="19319" spans="1:5" x14ac:dyDescent="0.25">
      <c r="A19319" t="s">
        <v>28540</v>
      </c>
      <c r="B19319" t="s">
        <v>20</v>
      </c>
      <c r="C19319" t="s">
        <v>19</v>
      </c>
      <c r="D19319" t="s">
        <v>33</v>
      </c>
      <c r="E19319" t="s">
        <v>533</v>
      </c>
    </row>
    <row r="19320" spans="1:5" x14ac:dyDescent="0.25">
      <c r="A19320" t="s">
        <v>2794</v>
      </c>
      <c r="B19320" t="s">
        <v>20</v>
      </c>
      <c r="C19320" t="s">
        <v>19</v>
      </c>
      <c r="D19320" t="s">
        <v>33</v>
      </c>
      <c r="E19320" t="s">
        <v>533</v>
      </c>
    </row>
    <row r="19321" spans="1:5" x14ac:dyDescent="0.25">
      <c r="A19321" t="s">
        <v>11591</v>
      </c>
      <c r="B19321" t="s">
        <v>20</v>
      </c>
      <c r="C19321" t="s">
        <v>19</v>
      </c>
      <c r="D19321" t="s">
        <v>33</v>
      </c>
      <c r="E19321" t="s">
        <v>533</v>
      </c>
    </row>
    <row r="19322" spans="1:5" x14ac:dyDescent="0.25">
      <c r="A19322" t="s">
        <v>11590</v>
      </c>
      <c r="B19322" t="s">
        <v>20</v>
      </c>
      <c r="C19322" t="s">
        <v>19</v>
      </c>
      <c r="D19322" t="s">
        <v>33</v>
      </c>
      <c r="E19322" t="s">
        <v>533</v>
      </c>
    </row>
    <row r="19323" spans="1:5" x14ac:dyDescent="0.25">
      <c r="A19323" t="s">
        <v>19529</v>
      </c>
      <c r="B19323" t="s">
        <v>20</v>
      </c>
      <c r="C19323" t="s">
        <v>19</v>
      </c>
      <c r="D19323" t="s">
        <v>33</v>
      </c>
      <c r="E19323" t="s">
        <v>530</v>
      </c>
    </row>
    <row r="19324" spans="1:5" x14ac:dyDescent="0.25">
      <c r="A19324" t="s">
        <v>3781</v>
      </c>
      <c r="B19324" t="s">
        <v>20</v>
      </c>
      <c r="C19324" t="s">
        <v>19</v>
      </c>
      <c r="D19324" t="s">
        <v>33</v>
      </c>
      <c r="E19324" t="s">
        <v>533</v>
      </c>
    </row>
    <row r="19325" spans="1:5" x14ac:dyDescent="0.25">
      <c r="A19325" t="s">
        <v>19531</v>
      </c>
      <c r="B19325" t="s">
        <v>20</v>
      </c>
      <c r="C19325" t="s">
        <v>19</v>
      </c>
      <c r="D19325" t="s">
        <v>33</v>
      </c>
      <c r="E19325" t="s">
        <v>530</v>
      </c>
    </row>
    <row r="19326" spans="1:5" x14ac:dyDescent="0.25">
      <c r="A19326" t="s">
        <v>3431</v>
      </c>
      <c r="B19326" t="s">
        <v>20</v>
      </c>
      <c r="C19326" t="s">
        <v>19</v>
      </c>
      <c r="D19326" t="s">
        <v>33</v>
      </c>
      <c r="E19326" t="s">
        <v>533</v>
      </c>
    </row>
    <row r="19327" spans="1:5" x14ac:dyDescent="0.25">
      <c r="A19327" t="s">
        <v>19533</v>
      </c>
      <c r="B19327" t="s">
        <v>20</v>
      </c>
      <c r="C19327" t="s">
        <v>19</v>
      </c>
      <c r="D19327" t="s">
        <v>33</v>
      </c>
      <c r="E19327" t="s">
        <v>562</v>
      </c>
    </row>
    <row r="19328" spans="1:5" x14ac:dyDescent="0.25">
      <c r="A19328" t="s">
        <v>28556</v>
      </c>
      <c r="B19328" t="s">
        <v>20</v>
      </c>
      <c r="C19328" t="s">
        <v>19</v>
      </c>
      <c r="D19328" t="s">
        <v>33</v>
      </c>
      <c r="E19328" t="s">
        <v>533</v>
      </c>
    </row>
    <row r="19329" spans="1:5" x14ac:dyDescent="0.25">
      <c r="A19329" t="s">
        <v>27906</v>
      </c>
      <c r="B19329" t="s">
        <v>20</v>
      </c>
      <c r="C19329" t="s">
        <v>19</v>
      </c>
      <c r="D19329" t="s">
        <v>33</v>
      </c>
      <c r="E19329" t="s">
        <v>533</v>
      </c>
    </row>
    <row r="19330" spans="1:5" x14ac:dyDescent="0.25">
      <c r="A19330" t="s">
        <v>3935</v>
      </c>
      <c r="B19330" t="s">
        <v>20</v>
      </c>
      <c r="C19330" t="s">
        <v>19</v>
      </c>
      <c r="D19330" t="s">
        <v>33</v>
      </c>
      <c r="E19330" t="s">
        <v>533</v>
      </c>
    </row>
    <row r="19331" spans="1:5" x14ac:dyDescent="0.25">
      <c r="A19331" t="s">
        <v>19538</v>
      </c>
      <c r="B19331" t="s">
        <v>20</v>
      </c>
      <c r="C19331" t="s">
        <v>19</v>
      </c>
      <c r="D19331" t="s">
        <v>33</v>
      </c>
      <c r="E19331" t="s">
        <v>538</v>
      </c>
    </row>
    <row r="19332" spans="1:5" x14ac:dyDescent="0.25">
      <c r="A19332" t="s">
        <v>8986</v>
      </c>
      <c r="B19332" t="s">
        <v>20</v>
      </c>
      <c r="C19332" t="s">
        <v>19</v>
      </c>
      <c r="D19332" t="s">
        <v>33</v>
      </c>
      <c r="E19332" t="s">
        <v>533</v>
      </c>
    </row>
    <row r="19333" spans="1:5" x14ac:dyDescent="0.25">
      <c r="A19333" t="s">
        <v>15041</v>
      </c>
      <c r="B19333" t="s">
        <v>20</v>
      </c>
      <c r="C19333" t="s">
        <v>19</v>
      </c>
      <c r="D19333" t="s">
        <v>33</v>
      </c>
      <c r="E19333" t="s">
        <v>533</v>
      </c>
    </row>
    <row r="19334" spans="1:5" x14ac:dyDescent="0.25">
      <c r="A19334" t="s">
        <v>14922</v>
      </c>
      <c r="B19334" t="s">
        <v>20</v>
      </c>
      <c r="C19334" t="s">
        <v>19</v>
      </c>
      <c r="D19334" t="s">
        <v>33</v>
      </c>
      <c r="E19334" t="s">
        <v>533</v>
      </c>
    </row>
    <row r="19335" spans="1:5" x14ac:dyDescent="0.25">
      <c r="A19335" t="s">
        <v>19541</v>
      </c>
      <c r="B19335" t="s">
        <v>16</v>
      </c>
      <c r="C19335" t="s">
        <v>17</v>
      </c>
      <c r="D19335" t="s">
        <v>33</v>
      </c>
      <c r="E19335" t="s">
        <v>653</v>
      </c>
    </row>
    <row r="19336" spans="1:5" x14ac:dyDescent="0.25">
      <c r="A19336" t="s">
        <v>17209</v>
      </c>
      <c r="B19336" t="s">
        <v>20</v>
      </c>
      <c r="C19336" t="s">
        <v>19</v>
      </c>
      <c r="D19336" t="s">
        <v>33</v>
      </c>
      <c r="E19336" t="s">
        <v>533</v>
      </c>
    </row>
    <row r="19337" spans="1:5" x14ac:dyDescent="0.25">
      <c r="A19337" t="s">
        <v>16233</v>
      </c>
      <c r="B19337" t="s">
        <v>20</v>
      </c>
      <c r="C19337" t="s">
        <v>19</v>
      </c>
      <c r="D19337" t="s">
        <v>33</v>
      </c>
      <c r="E19337" t="s">
        <v>533</v>
      </c>
    </row>
    <row r="19338" spans="1:5" x14ac:dyDescent="0.25">
      <c r="A19338" t="s">
        <v>19544</v>
      </c>
      <c r="B19338" t="s">
        <v>20</v>
      </c>
      <c r="C19338" t="s">
        <v>19</v>
      </c>
      <c r="D19338" t="s">
        <v>33</v>
      </c>
      <c r="E19338" t="s">
        <v>530</v>
      </c>
    </row>
    <row r="19339" spans="1:5" x14ac:dyDescent="0.25">
      <c r="A19339" t="s">
        <v>3782</v>
      </c>
      <c r="B19339" t="s">
        <v>20</v>
      </c>
      <c r="C19339" t="s">
        <v>19</v>
      </c>
      <c r="D19339" t="s">
        <v>33</v>
      </c>
      <c r="E19339" t="s">
        <v>533</v>
      </c>
    </row>
    <row r="19340" spans="1:5" x14ac:dyDescent="0.25">
      <c r="A19340" t="s">
        <v>19546</v>
      </c>
      <c r="B19340" t="s">
        <v>20</v>
      </c>
      <c r="C19340" t="s">
        <v>19</v>
      </c>
      <c r="D19340" t="s">
        <v>33</v>
      </c>
      <c r="E19340" t="s">
        <v>530</v>
      </c>
    </row>
    <row r="19341" spans="1:5" x14ac:dyDescent="0.25">
      <c r="A19341" t="s">
        <v>3780</v>
      </c>
      <c r="B19341" t="s">
        <v>20</v>
      </c>
      <c r="C19341" t="s">
        <v>19</v>
      </c>
      <c r="D19341" t="s">
        <v>33</v>
      </c>
      <c r="E19341" t="s">
        <v>533</v>
      </c>
    </row>
    <row r="19342" spans="1:5" x14ac:dyDescent="0.25">
      <c r="A19342" t="s">
        <v>19548</v>
      </c>
      <c r="B19342" t="s">
        <v>16</v>
      </c>
      <c r="C19342" t="s">
        <v>17</v>
      </c>
      <c r="D19342" t="s">
        <v>33</v>
      </c>
      <c r="E19342" t="s">
        <v>653</v>
      </c>
    </row>
    <row r="19343" spans="1:5" x14ac:dyDescent="0.25">
      <c r="A19343" t="s">
        <v>15957</v>
      </c>
      <c r="B19343" t="s">
        <v>20</v>
      </c>
      <c r="C19343" t="s">
        <v>19</v>
      </c>
      <c r="D19343" t="s">
        <v>33</v>
      </c>
      <c r="E19343" t="s">
        <v>533</v>
      </c>
    </row>
    <row r="19344" spans="1:5" x14ac:dyDescent="0.25">
      <c r="A19344" t="s">
        <v>8989</v>
      </c>
      <c r="B19344" t="s">
        <v>20</v>
      </c>
      <c r="C19344" t="s">
        <v>19</v>
      </c>
      <c r="D19344" t="s">
        <v>33</v>
      </c>
      <c r="E19344" t="s">
        <v>533</v>
      </c>
    </row>
    <row r="19345" spans="1:5" x14ac:dyDescent="0.25">
      <c r="A19345" t="s">
        <v>27231</v>
      </c>
      <c r="B19345" t="s">
        <v>20</v>
      </c>
      <c r="C19345" t="s">
        <v>19</v>
      </c>
      <c r="D19345" t="s">
        <v>33</v>
      </c>
      <c r="E19345" t="s">
        <v>533</v>
      </c>
    </row>
    <row r="19346" spans="1:5" x14ac:dyDescent="0.25">
      <c r="A19346" t="s">
        <v>15956</v>
      </c>
      <c r="B19346" t="s">
        <v>20</v>
      </c>
      <c r="C19346" t="s">
        <v>19</v>
      </c>
      <c r="D19346" t="s">
        <v>33</v>
      </c>
      <c r="E19346" t="s">
        <v>533</v>
      </c>
    </row>
    <row r="19347" spans="1:5" x14ac:dyDescent="0.25">
      <c r="A19347" t="s">
        <v>19553</v>
      </c>
      <c r="B19347" t="s">
        <v>20</v>
      </c>
      <c r="C19347" t="s">
        <v>19</v>
      </c>
      <c r="D19347" t="s">
        <v>33</v>
      </c>
      <c r="E19347" t="s">
        <v>530</v>
      </c>
    </row>
    <row r="19348" spans="1:5" x14ac:dyDescent="0.25">
      <c r="A19348" t="s">
        <v>5094</v>
      </c>
      <c r="B19348" t="s">
        <v>20</v>
      </c>
      <c r="C19348" t="s">
        <v>19</v>
      </c>
      <c r="D19348" t="s">
        <v>65</v>
      </c>
      <c r="E19348" t="s">
        <v>533</v>
      </c>
    </row>
    <row r="19349" spans="1:5" x14ac:dyDescent="0.25">
      <c r="A19349" t="s">
        <v>19556</v>
      </c>
      <c r="B19349" t="s">
        <v>20</v>
      </c>
      <c r="C19349" t="s">
        <v>19</v>
      </c>
      <c r="D19349" t="s">
        <v>33</v>
      </c>
      <c r="E19349" t="s">
        <v>530</v>
      </c>
    </row>
    <row r="19350" spans="1:5" x14ac:dyDescent="0.25">
      <c r="A19350" t="s">
        <v>8185</v>
      </c>
      <c r="B19350" t="s">
        <v>20</v>
      </c>
      <c r="C19350" t="s">
        <v>19</v>
      </c>
      <c r="D19350" t="s">
        <v>65</v>
      </c>
      <c r="E19350" t="s">
        <v>533</v>
      </c>
    </row>
    <row r="19351" spans="1:5" x14ac:dyDescent="0.25">
      <c r="A19351" t="s">
        <v>18090</v>
      </c>
      <c r="B19351" t="s">
        <v>20</v>
      </c>
      <c r="C19351" t="s">
        <v>19</v>
      </c>
      <c r="D19351" t="s">
        <v>33</v>
      </c>
      <c r="E19351" t="s">
        <v>533</v>
      </c>
    </row>
    <row r="19352" spans="1:5" x14ac:dyDescent="0.25">
      <c r="A19352" t="s">
        <v>25157</v>
      </c>
      <c r="B19352" t="s">
        <v>20</v>
      </c>
      <c r="C19352" t="s">
        <v>19</v>
      </c>
      <c r="D19352" t="s">
        <v>33</v>
      </c>
      <c r="E19352" t="s">
        <v>533</v>
      </c>
    </row>
    <row r="19353" spans="1:5" x14ac:dyDescent="0.25">
      <c r="A19353" t="s">
        <v>19560</v>
      </c>
      <c r="B19353" t="s">
        <v>20</v>
      </c>
      <c r="C19353" t="s">
        <v>19</v>
      </c>
      <c r="D19353" t="s">
        <v>33</v>
      </c>
      <c r="E19353" t="s">
        <v>530</v>
      </c>
    </row>
    <row r="19354" spans="1:5" x14ac:dyDescent="0.25">
      <c r="A19354" t="s">
        <v>18736</v>
      </c>
      <c r="B19354" t="s">
        <v>20</v>
      </c>
      <c r="C19354" t="s">
        <v>19</v>
      </c>
      <c r="D19354" t="s">
        <v>33</v>
      </c>
      <c r="E19354" t="s">
        <v>533</v>
      </c>
    </row>
    <row r="19355" spans="1:5" x14ac:dyDescent="0.25">
      <c r="A19355" t="s">
        <v>2755</v>
      </c>
      <c r="B19355" t="s">
        <v>20</v>
      </c>
      <c r="C19355" t="s">
        <v>19</v>
      </c>
      <c r="D19355" t="s">
        <v>33</v>
      </c>
      <c r="E19355" t="s">
        <v>533</v>
      </c>
    </row>
    <row r="19356" spans="1:5" x14ac:dyDescent="0.25">
      <c r="A19356" t="s">
        <v>19562</v>
      </c>
      <c r="B19356" t="s">
        <v>20</v>
      </c>
      <c r="C19356" t="s">
        <v>21</v>
      </c>
      <c r="D19356" t="s">
        <v>33</v>
      </c>
      <c r="E19356" t="s">
        <v>582</v>
      </c>
    </row>
    <row r="19357" spans="1:5" x14ac:dyDescent="0.25">
      <c r="A19357" t="s">
        <v>19563</v>
      </c>
      <c r="B19357" t="s">
        <v>20</v>
      </c>
      <c r="C19357" t="s">
        <v>19</v>
      </c>
      <c r="D19357" t="s">
        <v>33</v>
      </c>
      <c r="E19357" t="s">
        <v>538</v>
      </c>
    </row>
    <row r="19358" spans="1:5" x14ac:dyDescent="0.25">
      <c r="A19358" t="s">
        <v>25787</v>
      </c>
      <c r="B19358" t="s">
        <v>20</v>
      </c>
      <c r="C19358" t="s">
        <v>19</v>
      </c>
      <c r="D19358" t="s">
        <v>33</v>
      </c>
      <c r="E19358" t="s">
        <v>553</v>
      </c>
    </row>
    <row r="19359" spans="1:5" x14ac:dyDescent="0.25">
      <c r="A19359" t="s">
        <v>23476</v>
      </c>
      <c r="B19359" t="s">
        <v>20</v>
      </c>
      <c r="C19359" t="s">
        <v>19</v>
      </c>
      <c r="D19359" t="s">
        <v>33</v>
      </c>
      <c r="E19359" t="s">
        <v>533</v>
      </c>
    </row>
    <row r="19360" spans="1:5" x14ac:dyDescent="0.25">
      <c r="A19360" t="s">
        <v>19566</v>
      </c>
      <c r="B19360" t="s">
        <v>20</v>
      </c>
      <c r="C19360" t="s">
        <v>19</v>
      </c>
      <c r="D19360" t="s">
        <v>33</v>
      </c>
      <c r="E19360" t="s">
        <v>538</v>
      </c>
    </row>
    <row r="19361" spans="1:5" x14ac:dyDescent="0.25">
      <c r="A19361" t="s">
        <v>19568</v>
      </c>
      <c r="B19361" t="s">
        <v>20</v>
      </c>
      <c r="C19361" t="s">
        <v>19</v>
      </c>
      <c r="D19361" t="s">
        <v>33</v>
      </c>
      <c r="E19361" t="s">
        <v>538</v>
      </c>
    </row>
    <row r="19362" spans="1:5" x14ac:dyDescent="0.25">
      <c r="A19362" t="s">
        <v>23648</v>
      </c>
      <c r="B19362" t="s">
        <v>20</v>
      </c>
      <c r="C19362" t="s">
        <v>19</v>
      </c>
      <c r="D19362" t="s">
        <v>33</v>
      </c>
      <c r="E19362" t="s">
        <v>533</v>
      </c>
    </row>
    <row r="19363" spans="1:5" x14ac:dyDescent="0.25">
      <c r="A19363" t="s">
        <v>19567</v>
      </c>
      <c r="B19363" t="s">
        <v>20</v>
      </c>
      <c r="C19363" t="s">
        <v>19</v>
      </c>
      <c r="D19363" t="s">
        <v>33</v>
      </c>
      <c r="E19363" t="s">
        <v>538</v>
      </c>
    </row>
    <row r="19364" spans="1:5" x14ac:dyDescent="0.25">
      <c r="A19364" t="s">
        <v>25941</v>
      </c>
      <c r="B19364" t="s">
        <v>20</v>
      </c>
      <c r="C19364" t="s">
        <v>19</v>
      </c>
      <c r="D19364" t="s">
        <v>33</v>
      </c>
      <c r="E19364" t="s">
        <v>533</v>
      </c>
    </row>
    <row r="19365" spans="1:5" x14ac:dyDescent="0.25">
      <c r="A19365" t="s">
        <v>19571</v>
      </c>
      <c r="B19365" t="s">
        <v>20</v>
      </c>
      <c r="C19365" t="s">
        <v>19</v>
      </c>
      <c r="D19365" t="s">
        <v>33</v>
      </c>
      <c r="E19365" t="s">
        <v>538</v>
      </c>
    </row>
    <row r="19366" spans="1:5" x14ac:dyDescent="0.25">
      <c r="A19366" t="s">
        <v>23647</v>
      </c>
      <c r="B19366" t="s">
        <v>20</v>
      </c>
      <c r="C19366" t="s">
        <v>19</v>
      </c>
      <c r="D19366" t="s">
        <v>33</v>
      </c>
      <c r="E19366" t="s">
        <v>533</v>
      </c>
    </row>
    <row r="19367" spans="1:5" x14ac:dyDescent="0.25">
      <c r="A19367" t="s">
        <v>19573</v>
      </c>
      <c r="B19367" t="s">
        <v>20</v>
      </c>
      <c r="C19367" t="s">
        <v>19</v>
      </c>
      <c r="D19367" t="s">
        <v>33</v>
      </c>
      <c r="E19367" t="s">
        <v>530</v>
      </c>
    </row>
    <row r="19368" spans="1:5" x14ac:dyDescent="0.25">
      <c r="A19368" t="s">
        <v>25820</v>
      </c>
      <c r="B19368" t="s">
        <v>20</v>
      </c>
      <c r="C19368" t="s">
        <v>19</v>
      </c>
      <c r="D19368" t="s">
        <v>33</v>
      </c>
      <c r="E19368" t="s">
        <v>533</v>
      </c>
    </row>
    <row r="19369" spans="1:5" x14ac:dyDescent="0.25">
      <c r="A19369" t="s">
        <v>19575</v>
      </c>
      <c r="B19369" t="s">
        <v>20</v>
      </c>
      <c r="C19369" t="s">
        <v>21</v>
      </c>
      <c r="D19369" t="s">
        <v>33</v>
      </c>
      <c r="E19369" t="s">
        <v>582</v>
      </c>
    </row>
    <row r="19370" spans="1:5" x14ac:dyDescent="0.25">
      <c r="A19370" t="s">
        <v>24206</v>
      </c>
      <c r="B19370" t="s">
        <v>20</v>
      </c>
      <c r="C19370" t="s">
        <v>22</v>
      </c>
      <c r="D19370" t="s">
        <v>33</v>
      </c>
      <c r="E19370" t="s">
        <v>629</v>
      </c>
    </row>
    <row r="19371" spans="1:5" x14ac:dyDescent="0.25">
      <c r="A19371" t="s">
        <v>19577</v>
      </c>
      <c r="B19371" t="s">
        <v>20</v>
      </c>
      <c r="C19371" t="s">
        <v>21</v>
      </c>
      <c r="D19371" t="s">
        <v>33</v>
      </c>
      <c r="E19371" t="s">
        <v>581</v>
      </c>
    </row>
    <row r="19372" spans="1:5" x14ac:dyDescent="0.25">
      <c r="A19372" t="s">
        <v>43793</v>
      </c>
      <c r="B19372" t="s">
        <v>20</v>
      </c>
      <c r="C19372" t="s">
        <v>19</v>
      </c>
      <c r="D19372" t="s">
        <v>66</v>
      </c>
      <c r="E19372" t="s">
        <v>533</v>
      </c>
    </row>
    <row r="19373" spans="1:5" x14ac:dyDescent="0.25">
      <c r="A19373" t="s">
        <v>19579</v>
      </c>
      <c r="B19373" t="s">
        <v>20</v>
      </c>
      <c r="C19373" t="s">
        <v>21</v>
      </c>
      <c r="D19373" t="s">
        <v>33</v>
      </c>
      <c r="E19373" t="s">
        <v>582</v>
      </c>
    </row>
    <row r="19374" spans="1:5" x14ac:dyDescent="0.25">
      <c r="A19374" t="s">
        <v>9519</v>
      </c>
      <c r="B19374" t="s">
        <v>20</v>
      </c>
      <c r="C19374" t="s">
        <v>19</v>
      </c>
      <c r="D19374" t="s">
        <v>33</v>
      </c>
      <c r="E19374" t="s">
        <v>533</v>
      </c>
    </row>
    <row r="19375" spans="1:5" x14ac:dyDescent="0.25">
      <c r="A19375" t="s">
        <v>19581</v>
      </c>
      <c r="B19375" t="s">
        <v>20</v>
      </c>
      <c r="C19375" t="s">
        <v>19</v>
      </c>
      <c r="D19375" t="s">
        <v>33</v>
      </c>
      <c r="E19375" t="s">
        <v>530</v>
      </c>
    </row>
    <row r="19376" spans="1:5" x14ac:dyDescent="0.25">
      <c r="A19376" t="s">
        <v>19582</v>
      </c>
      <c r="B19376" t="s">
        <v>20</v>
      </c>
      <c r="C19376" t="s">
        <v>19</v>
      </c>
      <c r="D19376" t="s">
        <v>33</v>
      </c>
      <c r="E19376" t="s">
        <v>538</v>
      </c>
    </row>
    <row r="19377" spans="1:5" x14ac:dyDescent="0.25">
      <c r="A19377" t="s">
        <v>21396</v>
      </c>
      <c r="B19377" t="s">
        <v>20</v>
      </c>
      <c r="C19377" t="s">
        <v>19</v>
      </c>
      <c r="D19377" t="s">
        <v>33</v>
      </c>
      <c r="E19377" t="s">
        <v>533</v>
      </c>
    </row>
    <row r="19378" spans="1:5" x14ac:dyDescent="0.25">
      <c r="A19378" t="s">
        <v>7439</v>
      </c>
      <c r="B19378" t="s">
        <v>20</v>
      </c>
      <c r="C19378" t="s">
        <v>19</v>
      </c>
      <c r="D19378" t="s">
        <v>33</v>
      </c>
      <c r="E19378" t="s">
        <v>533</v>
      </c>
    </row>
    <row r="19379" spans="1:5" x14ac:dyDescent="0.25">
      <c r="A19379" t="s">
        <v>19713</v>
      </c>
      <c r="B19379" t="s">
        <v>20</v>
      </c>
      <c r="C19379" t="s">
        <v>19</v>
      </c>
      <c r="D19379" t="s">
        <v>33</v>
      </c>
      <c r="E19379" t="s">
        <v>533</v>
      </c>
    </row>
    <row r="19380" spans="1:5" x14ac:dyDescent="0.25">
      <c r="A19380" t="s">
        <v>19583</v>
      </c>
      <c r="B19380" t="s">
        <v>20</v>
      </c>
      <c r="C19380" t="s">
        <v>19</v>
      </c>
      <c r="D19380" t="s">
        <v>33</v>
      </c>
      <c r="E19380" t="s">
        <v>538</v>
      </c>
    </row>
    <row r="19381" spans="1:5" x14ac:dyDescent="0.25">
      <c r="A19381" t="s">
        <v>11449</v>
      </c>
      <c r="B19381" t="s">
        <v>20</v>
      </c>
      <c r="C19381" t="s">
        <v>19</v>
      </c>
      <c r="D19381" t="s">
        <v>33</v>
      </c>
      <c r="E19381" t="s">
        <v>553</v>
      </c>
    </row>
    <row r="19382" spans="1:5" x14ac:dyDescent="0.25">
      <c r="A19382" t="s">
        <v>19586</v>
      </c>
      <c r="B19382" t="s">
        <v>20</v>
      </c>
      <c r="C19382" t="s">
        <v>19</v>
      </c>
      <c r="D19382" t="s">
        <v>33</v>
      </c>
      <c r="E19382" t="s">
        <v>562</v>
      </c>
    </row>
    <row r="19383" spans="1:5" x14ac:dyDescent="0.25">
      <c r="A19383" t="s">
        <v>20409</v>
      </c>
      <c r="B19383" t="s">
        <v>20</v>
      </c>
      <c r="C19383" t="s">
        <v>19</v>
      </c>
      <c r="D19383" t="s">
        <v>33</v>
      </c>
      <c r="E19383" t="s">
        <v>533</v>
      </c>
    </row>
    <row r="19384" spans="1:5" x14ac:dyDescent="0.25">
      <c r="A19384" t="s">
        <v>19588</v>
      </c>
      <c r="B19384" t="s">
        <v>20</v>
      </c>
      <c r="C19384" t="s">
        <v>21</v>
      </c>
      <c r="D19384" t="s">
        <v>33</v>
      </c>
      <c r="E19384" t="s">
        <v>581</v>
      </c>
    </row>
    <row r="19385" spans="1:5" x14ac:dyDescent="0.25">
      <c r="A19385" t="s">
        <v>22450</v>
      </c>
      <c r="B19385" t="s">
        <v>20</v>
      </c>
      <c r="C19385" t="s">
        <v>19</v>
      </c>
      <c r="D19385" t="s">
        <v>33</v>
      </c>
      <c r="E19385" t="s">
        <v>533</v>
      </c>
    </row>
    <row r="19386" spans="1:5" x14ac:dyDescent="0.25">
      <c r="A19386" t="s">
        <v>19590</v>
      </c>
      <c r="B19386" t="s">
        <v>20</v>
      </c>
      <c r="C19386" t="s">
        <v>19</v>
      </c>
      <c r="D19386" t="s">
        <v>33</v>
      </c>
      <c r="E19386" t="s">
        <v>538</v>
      </c>
    </row>
    <row r="19387" spans="1:5" x14ac:dyDescent="0.25">
      <c r="A19387" t="s">
        <v>19787</v>
      </c>
      <c r="B19387" t="s">
        <v>20</v>
      </c>
      <c r="C19387" t="s">
        <v>19</v>
      </c>
      <c r="D19387" t="s">
        <v>33</v>
      </c>
      <c r="E19387" t="s">
        <v>533</v>
      </c>
    </row>
    <row r="19388" spans="1:5" x14ac:dyDescent="0.25">
      <c r="A19388" t="s">
        <v>20032</v>
      </c>
      <c r="B19388" t="s">
        <v>20</v>
      </c>
      <c r="C19388" t="s">
        <v>19</v>
      </c>
      <c r="D19388" t="s">
        <v>33</v>
      </c>
      <c r="E19388" t="s">
        <v>533</v>
      </c>
    </row>
    <row r="19389" spans="1:5" x14ac:dyDescent="0.25">
      <c r="A19389" t="s">
        <v>19593</v>
      </c>
      <c r="B19389" t="s">
        <v>20</v>
      </c>
      <c r="C19389" t="s">
        <v>19</v>
      </c>
      <c r="D19389" t="s">
        <v>33</v>
      </c>
      <c r="E19389" t="s">
        <v>547</v>
      </c>
    </row>
    <row r="19390" spans="1:5" x14ac:dyDescent="0.25">
      <c r="A19390" t="s">
        <v>21639</v>
      </c>
      <c r="B19390" t="s">
        <v>20</v>
      </c>
      <c r="C19390" t="s">
        <v>19</v>
      </c>
      <c r="D19390" t="s">
        <v>33</v>
      </c>
      <c r="E19390" t="s">
        <v>533</v>
      </c>
    </row>
    <row r="19391" spans="1:5" x14ac:dyDescent="0.25">
      <c r="A19391" t="s">
        <v>9511</v>
      </c>
      <c r="B19391" t="s">
        <v>20</v>
      </c>
      <c r="C19391" t="s">
        <v>19</v>
      </c>
      <c r="D19391" t="s">
        <v>33</v>
      </c>
      <c r="E19391" t="s">
        <v>533</v>
      </c>
    </row>
    <row r="19392" spans="1:5" x14ac:dyDescent="0.25">
      <c r="A19392" t="s">
        <v>19596</v>
      </c>
      <c r="B19392" t="s">
        <v>20</v>
      </c>
      <c r="C19392" t="s">
        <v>23</v>
      </c>
      <c r="D19392" t="s">
        <v>33</v>
      </c>
      <c r="E19392" t="s">
        <v>739</v>
      </c>
    </row>
    <row r="19393" spans="1:5" x14ac:dyDescent="0.25">
      <c r="A19393" t="s">
        <v>20016</v>
      </c>
      <c r="B19393" t="s">
        <v>20</v>
      </c>
      <c r="C19393" t="s">
        <v>19</v>
      </c>
      <c r="D19393" t="s">
        <v>33</v>
      </c>
      <c r="E19393" t="s">
        <v>553</v>
      </c>
    </row>
    <row r="19394" spans="1:5" x14ac:dyDescent="0.25">
      <c r="A19394" t="s">
        <v>20076</v>
      </c>
      <c r="B19394" t="s">
        <v>20</v>
      </c>
      <c r="C19394" t="s">
        <v>19</v>
      </c>
      <c r="D19394" t="s">
        <v>33</v>
      </c>
      <c r="E19394" t="s">
        <v>553</v>
      </c>
    </row>
    <row r="19395" spans="1:5" x14ac:dyDescent="0.25">
      <c r="A19395" t="s">
        <v>17195</v>
      </c>
      <c r="B19395" t="s">
        <v>20</v>
      </c>
      <c r="C19395" t="s">
        <v>19</v>
      </c>
      <c r="D19395" t="s">
        <v>33</v>
      </c>
      <c r="E19395" t="s">
        <v>533</v>
      </c>
    </row>
    <row r="19396" spans="1:5" x14ac:dyDescent="0.25">
      <c r="A19396" t="s">
        <v>17193</v>
      </c>
      <c r="B19396" t="s">
        <v>20</v>
      </c>
      <c r="C19396" t="s">
        <v>19</v>
      </c>
      <c r="D19396" t="s">
        <v>33</v>
      </c>
      <c r="E19396" t="s">
        <v>533</v>
      </c>
    </row>
    <row r="19397" spans="1:5" x14ac:dyDescent="0.25">
      <c r="A19397" t="s">
        <v>9513</v>
      </c>
      <c r="B19397" t="s">
        <v>20</v>
      </c>
      <c r="C19397" t="s">
        <v>19</v>
      </c>
      <c r="D19397" t="s">
        <v>33</v>
      </c>
      <c r="E19397" t="s">
        <v>533</v>
      </c>
    </row>
    <row r="19398" spans="1:5" x14ac:dyDescent="0.25">
      <c r="A19398" t="s">
        <v>26964</v>
      </c>
      <c r="B19398" t="s">
        <v>20</v>
      </c>
      <c r="C19398" t="s">
        <v>19</v>
      </c>
      <c r="D19398" t="s">
        <v>33</v>
      </c>
      <c r="E19398" t="s">
        <v>533</v>
      </c>
    </row>
    <row r="19399" spans="1:5" x14ac:dyDescent="0.25">
      <c r="A19399" t="s">
        <v>6176</v>
      </c>
      <c r="B19399" t="s">
        <v>20</v>
      </c>
      <c r="C19399" t="s">
        <v>19</v>
      </c>
      <c r="D19399" t="s">
        <v>33</v>
      </c>
      <c r="E19399" t="s">
        <v>533</v>
      </c>
    </row>
    <row r="19400" spans="1:5" x14ac:dyDescent="0.25">
      <c r="A19400" t="s">
        <v>22960</v>
      </c>
      <c r="B19400" t="s">
        <v>16</v>
      </c>
      <c r="C19400" t="s">
        <v>15</v>
      </c>
      <c r="D19400" t="s">
        <v>33</v>
      </c>
      <c r="E19400" t="s">
        <v>628</v>
      </c>
    </row>
    <row r="19401" spans="1:5" x14ac:dyDescent="0.25">
      <c r="A19401" t="s">
        <v>19605</v>
      </c>
      <c r="B19401" t="s">
        <v>20</v>
      </c>
      <c r="C19401" t="s">
        <v>19</v>
      </c>
      <c r="D19401" t="s">
        <v>33</v>
      </c>
      <c r="E19401" t="s">
        <v>530</v>
      </c>
    </row>
    <row r="19402" spans="1:5" x14ac:dyDescent="0.25">
      <c r="A19402" t="s">
        <v>8013</v>
      </c>
      <c r="B19402" t="s">
        <v>20</v>
      </c>
      <c r="C19402" t="s">
        <v>19</v>
      </c>
      <c r="D19402" t="s">
        <v>33</v>
      </c>
      <c r="E19402" t="s">
        <v>533</v>
      </c>
    </row>
    <row r="19403" spans="1:5" x14ac:dyDescent="0.25">
      <c r="A19403" t="s">
        <v>3822</v>
      </c>
      <c r="B19403" t="s">
        <v>20</v>
      </c>
      <c r="C19403" t="s">
        <v>19</v>
      </c>
      <c r="D19403" t="s">
        <v>33</v>
      </c>
      <c r="E19403" t="s">
        <v>533</v>
      </c>
    </row>
    <row r="19404" spans="1:5" x14ac:dyDescent="0.25">
      <c r="A19404" t="s">
        <v>7879</v>
      </c>
      <c r="B19404" t="s">
        <v>20</v>
      </c>
      <c r="C19404" t="s">
        <v>19</v>
      </c>
      <c r="D19404" t="s">
        <v>33</v>
      </c>
      <c r="E19404" t="s">
        <v>533</v>
      </c>
    </row>
    <row r="19405" spans="1:5" x14ac:dyDescent="0.25">
      <c r="A19405" t="s">
        <v>19609</v>
      </c>
      <c r="B19405" t="s">
        <v>20</v>
      </c>
      <c r="C19405" t="s">
        <v>19</v>
      </c>
      <c r="D19405" t="s">
        <v>33</v>
      </c>
      <c r="E19405" t="s">
        <v>530</v>
      </c>
    </row>
    <row r="19406" spans="1:5" x14ac:dyDescent="0.25">
      <c r="A19406" t="s">
        <v>6210</v>
      </c>
      <c r="B19406" t="s">
        <v>20</v>
      </c>
      <c r="C19406" t="s">
        <v>19</v>
      </c>
      <c r="D19406" t="s">
        <v>33</v>
      </c>
      <c r="E19406" t="s">
        <v>533</v>
      </c>
    </row>
    <row r="19407" spans="1:5" x14ac:dyDescent="0.25">
      <c r="A19407" t="s">
        <v>2562</v>
      </c>
      <c r="B19407" t="s">
        <v>20</v>
      </c>
      <c r="C19407" t="s">
        <v>19</v>
      </c>
      <c r="D19407" t="s">
        <v>33</v>
      </c>
      <c r="E19407" t="s">
        <v>553</v>
      </c>
    </row>
    <row r="19408" spans="1:5" x14ac:dyDescent="0.25">
      <c r="A19408" t="s">
        <v>3994</v>
      </c>
      <c r="B19408" t="s">
        <v>20</v>
      </c>
      <c r="C19408" t="s">
        <v>19</v>
      </c>
      <c r="D19408" t="s">
        <v>33</v>
      </c>
      <c r="E19408" t="s">
        <v>553</v>
      </c>
    </row>
    <row r="19409" spans="1:5" x14ac:dyDescent="0.25">
      <c r="A19409" t="s">
        <v>7497</v>
      </c>
      <c r="B19409" t="s">
        <v>20</v>
      </c>
      <c r="C19409" t="s">
        <v>19</v>
      </c>
      <c r="D19409" t="s">
        <v>33</v>
      </c>
      <c r="E19409" t="s">
        <v>553</v>
      </c>
    </row>
    <row r="19410" spans="1:5" x14ac:dyDescent="0.25">
      <c r="A19410" t="s">
        <v>27962</v>
      </c>
      <c r="B19410" t="s">
        <v>16</v>
      </c>
      <c r="C19410" t="s">
        <v>15</v>
      </c>
      <c r="D19410" t="s">
        <v>33</v>
      </c>
      <c r="E19410" t="s">
        <v>628</v>
      </c>
    </row>
    <row r="19411" spans="1:5" x14ac:dyDescent="0.25">
      <c r="A19411" t="s">
        <v>21991</v>
      </c>
      <c r="B19411" t="s">
        <v>20</v>
      </c>
      <c r="C19411" t="s">
        <v>19</v>
      </c>
      <c r="D19411" t="s">
        <v>33</v>
      </c>
      <c r="E19411" t="s">
        <v>533</v>
      </c>
    </row>
    <row r="19412" spans="1:5" x14ac:dyDescent="0.25">
      <c r="A19412" t="s">
        <v>23156</v>
      </c>
      <c r="B19412" t="s">
        <v>20</v>
      </c>
      <c r="C19412" t="s">
        <v>19</v>
      </c>
      <c r="D19412" t="s">
        <v>33</v>
      </c>
      <c r="E19412" t="s">
        <v>533</v>
      </c>
    </row>
    <row r="19413" spans="1:5" x14ac:dyDescent="0.25">
      <c r="A19413" t="s">
        <v>19618</v>
      </c>
      <c r="B19413" t="s">
        <v>20</v>
      </c>
      <c r="C19413" t="s">
        <v>19</v>
      </c>
      <c r="D19413" t="s">
        <v>33</v>
      </c>
      <c r="E19413" t="s">
        <v>530</v>
      </c>
    </row>
    <row r="19414" spans="1:5" x14ac:dyDescent="0.25">
      <c r="A19414" t="s">
        <v>21990</v>
      </c>
      <c r="B19414" t="s">
        <v>20</v>
      </c>
      <c r="C19414" t="s">
        <v>19</v>
      </c>
      <c r="D19414" t="s">
        <v>33</v>
      </c>
      <c r="E19414" t="s">
        <v>533</v>
      </c>
    </row>
    <row r="19415" spans="1:5" x14ac:dyDescent="0.25">
      <c r="A19415" t="s">
        <v>18560</v>
      </c>
      <c r="B19415" t="s">
        <v>20</v>
      </c>
      <c r="C19415" t="s">
        <v>19</v>
      </c>
      <c r="D19415" t="s">
        <v>33</v>
      </c>
      <c r="E19415" t="s">
        <v>553</v>
      </c>
    </row>
    <row r="19416" spans="1:5" x14ac:dyDescent="0.25">
      <c r="A19416" t="s">
        <v>19620</v>
      </c>
      <c r="B19416" t="s">
        <v>20</v>
      </c>
      <c r="C19416" t="s">
        <v>21</v>
      </c>
      <c r="D19416" t="s">
        <v>33</v>
      </c>
      <c r="E19416" t="s">
        <v>582</v>
      </c>
    </row>
    <row r="19417" spans="1:5" x14ac:dyDescent="0.25">
      <c r="A19417" t="s">
        <v>22962</v>
      </c>
      <c r="B19417" t="s">
        <v>20</v>
      </c>
      <c r="C19417" t="s">
        <v>19</v>
      </c>
      <c r="D19417" t="s">
        <v>33</v>
      </c>
      <c r="E19417" t="s">
        <v>533</v>
      </c>
    </row>
    <row r="19418" spans="1:5" x14ac:dyDescent="0.25">
      <c r="A19418" t="s">
        <v>19622</v>
      </c>
      <c r="B19418" t="s">
        <v>20</v>
      </c>
      <c r="C19418" t="s">
        <v>19</v>
      </c>
      <c r="D19418" t="s">
        <v>33</v>
      </c>
      <c r="E19418" t="s">
        <v>530</v>
      </c>
    </row>
    <row r="19419" spans="1:5" x14ac:dyDescent="0.25">
      <c r="A19419" t="s">
        <v>21989</v>
      </c>
      <c r="B19419" t="s">
        <v>20</v>
      </c>
      <c r="C19419" t="s">
        <v>19</v>
      </c>
      <c r="D19419" t="s">
        <v>33</v>
      </c>
      <c r="E19419" t="s">
        <v>533</v>
      </c>
    </row>
    <row r="19420" spans="1:5" x14ac:dyDescent="0.25">
      <c r="A19420" t="s">
        <v>19624</v>
      </c>
      <c r="B19420" t="s">
        <v>20</v>
      </c>
      <c r="C19420" t="s">
        <v>21</v>
      </c>
      <c r="D19420" t="s">
        <v>33</v>
      </c>
      <c r="E19420" t="s">
        <v>582</v>
      </c>
    </row>
    <row r="19421" spans="1:5" x14ac:dyDescent="0.25">
      <c r="A19421" t="s">
        <v>19625</v>
      </c>
      <c r="B19421" t="s">
        <v>20</v>
      </c>
      <c r="C19421" t="s">
        <v>19</v>
      </c>
      <c r="D19421" t="s">
        <v>33</v>
      </c>
      <c r="E19421" t="s">
        <v>551</v>
      </c>
    </row>
    <row r="19422" spans="1:5" x14ac:dyDescent="0.25">
      <c r="A19422" t="s">
        <v>6209</v>
      </c>
      <c r="B19422" t="s">
        <v>20</v>
      </c>
      <c r="C19422" t="s">
        <v>19</v>
      </c>
      <c r="D19422" t="s">
        <v>33</v>
      </c>
      <c r="E19422" t="s">
        <v>533</v>
      </c>
    </row>
    <row r="19423" spans="1:5" x14ac:dyDescent="0.25">
      <c r="A19423" t="s">
        <v>19627</v>
      </c>
      <c r="B19423" t="s">
        <v>16</v>
      </c>
      <c r="C19423" t="s">
        <v>15</v>
      </c>
      <c r="D19423" t="s">
        <v>33</v>
      </c>
      <c r="E19423" t="s">
        <v>659</v>
      </c>
    </row>
    <row r="19424" spans="1:5" x14ac:dyDescent="0.25">
      <c r="A19424" t="s">
        <v>19874</v>
      </c>
      <c r="B19424" t="s">
        <v>20</v>
      </c>
      <c r="C19424" t="s">
        <v>19</v>
      </c>
      <c r="D19424" t="s">
        <v>33</v>
      </c>
      <c r="E19424" t="s">
        <v>533</v>
      </c>
    </row>
    <row r="19425" spans="1:5" x14ac:dyDescent="0.25">
      <c r="A19425" t="s">
        <v>19629</v>
      </c>
      <c r="B19425" t="s">
        <v>20</v>
      </c>
      <c r="C19425" t="s">
        <v>21</v>
      </c>
      <c r="D19425" t="s">
        <v>33</v>
      </c>
      <c r="E19425" t="s">
        <v>581</v>
      </c>
    </row>
    <row r="19426" spans="1:5" x14ac:dyDescent="0.25">
      <c r="A19426" t="s">
        <v>19630</v>
      </c>
      <c r="B19426" t="s">
        <v>20</v>
      </c>
      <c r="C19426" t="s">
        <v>21</v>
      </c>
      <c r="D19426" t="s">
        <v>33</v>
      </c>
      <c r="E19426" t="s">
        <v>582</v>
      </c>
    </row>
    <row r="19427" spans="1:5" x14ac:dyDescent="0.25">
      <c r="A19427" t="s">
        <v>14733</v>
      </c>
      <c r="B19427" t="s">
        <v>20</v>
      </c>
      <c r="C19427" t="s">
        <v>19</v>
      </c>
      <c r="D19427" t="s">
        <v>33</v>
      </c>
      <c r="E19427" t="s">
        <v>533</v>
      </c>
    </row>
    <row r="19428" spans="1:5" x14ac:dyDescent="0.25">
      <c r="A19428" t="s">
        <v>19632</v>
      </c>
      <c r="B19428" t="s">
        <v>16</v>
      </c>
      <c r="C19428" t="s">
        <v>17</v>
      </c>
      <c r="D19428" t="s">
        <v>33</v>
      </c>
      <c r="E19428" t="s">
        <v>653</v>
      </c>
    </row>
    <row r="19429" spans="1:5" x14ac:dyDescent="0.25">
      <c r="A19429" t="s">
        <v>21988</v>
      </c>
      <c r="B19429" t="s">
        <v>20</v>
      </c>
      <c r="C19429" t="s">
        <v>19</v>
      </c>
      <c r="D19429" t="s">
        <v>33</v>
      </c>
      <c r="E19429" t="s">
        <v>533</v>
      </c>
    </row>
    <row r="19430" spans="1:5" x14ac:dyDescent="0.25">
      <c r="A19430" t="s">
        <v>25739</v>
      </c>
      <c r="B19430" t="s">
        <v>20</v>
      </c>
      <c r="C19430" t="s">
        <v>19</v>
      </c>
      <c r="D19430" t="s">
        <v>33</v>
      </c>
      <c r="E19430" t="s">
        <v>533</v>
      </c>
    </row>
    <row r="19431" spans="1:5" x14ac:dyDescent="0.25">
      <c r="A19431" t="s">
        <v>19636</v>
      </c>
      <c r="B19431" t="s">
        <v>20</v>
      </c>
      <c r="C19431" t="s">
        <v>19</v>
      </c>
      <c r="D19431" t="s">
        <v>33</v>
      </c>
      <c r="E19431" t="s">
        <v>530</v>
      </c>
    </row>
    <row r="19432" spans="1:5" x14ac:dyDescent="0.25">
      <c r="A19432" t="s">
        <v>9179</v>
      </c>
      <c r="B19432" t="s">
        <v>20</v>
      </c>
      <c r="C19432" t="s">
        <v>19</v>
      </c>
      <c r="D19432" t="s">
        <v>33</v>
      </c>
      <c r="E19432" t="s">
        <v>533</v>
      </c>
    </row>
    <row r="19433" spans="1:5" x14ac:dyDescent="0.25">
      <c r="A19433" t="s">
        <v>19638</v>
      </c>
      <c r="B19433" t="s">
        <v>20</v>
      </c>
      <c r="C19433" t="s">
        <v>21</v>
      </c>
      <c r="D19433" t="s">
        <v>33</v>
      </c>
      <c r="E19433" t="s">
        <v>582</v>
      </c>
    </row>
    <row r="19434" spans="1:5" x14ac:dyDescent="0.25">
      <c r="A19434" t="s">
        <v>2753</v>
      </c>
      <c r="B19434" t="s">
        <v>20</v>
      </c>
      <c r="C19434" t="s">
        <v>23</v>
      </c>
      <c r="D19434" t="s">
        <v>33</v>
      </c>
      <c r="E19434" t="s">
        <v>648</v>
      </c>
    </row>
    <row r="19435" spans="1:5" x14ac:dyDescent="0.25">
      <c r="A19435" t="s">
        <v>15940</v>
      </c>
      <c r="B19435" t="s">
        <v>20</v>
      </c>
      <c r="C19435" t="s">
        <v>19</v>
      </c>
      <c r="D19435" t="s">
        <v>33</v>
      </c>
      <c r="E19435" t="s">
        <v>533</v>
      </c>
    </row>
    <row r="19436" spans="1:5" x14ac:dyDescent="0.25">
      <c r="A19436" t="s">
        <v>9272</v>
      </c>
      <c r="B19436" t="s">
        <v>20</v>
      </c>
      <c r="C19436" t="s">
        <v>19</v>
      </c>
      <c r="D19436" t="s">
        <v>33</v>
      </c>
      <c r="E19436" t="s">
        <v>533</v>
      </c>
    </row>
    <row r="19437" spans="1:5" x14ac:dyDescent="0.25">
      <c r="A19437" t="s">
        <v>19641</v>
      </c>
      <c r="B19437" t="s">
        <v>20</v>
      </c>
      <c r="C19437" t="s">
        <v>19</v>
      </c>
      <c r="D19437" t="s">
        <v>33</v>
      </c>
      <c r="E19437" t="s">
        <v>530</v>
      </c>
    </row>
    <row r="19438" spans="1:5" x14ac:dyDescent="0.25">
      <c r="A19438" t="s">
        <v>9273</v>
      </c>
      <c r="B19438" t="s">
        <v>20</v>
      </c>
      <c r="C19438" t="s">
        <v>19</v>
      </c>
      <c r="D19438" t="s">
        <v>33</v>
      </c>
      <c r="E19438" t="s">
        <v>533</v>
      </c>
    </row>
    <row r="19439" spans="1:5" x14ac:dyDescent="0.25">
      <c r="A19439" t="s">
        <v>19643</v>
      </c>
      <c r="B19439" t="s">
        <v>20</v>
      </c>
      <c r="C19439" t="s">
        <v>19</v>
      </c>
      <c r="D19439" t="s">
        <v>33</v>
      </c>
      <c r="E19439" t="s">
        <v>530</v>
      </c>
    </row>
    <row r="19440" spans="1:5" x14ac:dyDescent="0.25">
      <c r="A19440" t="s">
        <v>19644</v>
      </c>
      <c r="B19440" t="s">
        <v>20</v>
      </c>
      <c r="C19440" t="s">
        <v>21</v>
      </c>
      <c r="D19440" t="s">
        <v>33</v>
      </c>
      <c r="E19440" t="s">
        <v>581</v>
      </c>
    </row>
    <row r="19441" spans="1:5" x14ac:dyDescent="0.25">
      <c r="A19441" t="s">
        <v>1678</v>
      </c>
      <c r="B19441" t="s">
        <v>20</v>
      </c>
      <c r="C19441" t="s">
        <v>19</v>
      </c>
      <c r="D19441" t="s">
        <v>33</v>
      </c>
      <c r="E19441" t="s">
        <v>533</v>
      </c>
    </row>
    <row r="19442" spans="1:5" x14ac:dyDescent="0.25">
      <c r="A19442" t="s">
        <v>19646</v>
      </c>
      <c r="B19442" t="s">
        <v>20</v>
      </c>
      <c r="C19442" t="s">
        <v>21</v>
      </c>
      <c r="D19442" t="s">
        <v>33</v>
      </c>
      <c r="E19442" t="s">
        <v>582</v>
      </c>
    </row>
    <row r="19443" spans="1:5" x14ac:dyDescent="0.25">
      <c r="A19443" t="s">
        <v>28575</v>
      </c>
      <c r="B19443" t="s">
        <v>20</v>
      </c>
      <c r="C19443" t="s">
        <v>19</v>
      </c>
      <c r="D19443" t="s">
        <v>33</v>
      </c>
      <c r="E19443" t="s">
        <v>533</v>
      </c>
    </row>
    <row r="19444" spans="1:5" x14ac:dyDescent="0.25">
      <c r="A19444" t="s">
        <v>19648</v>
      </c>
      <c r="B19444" t="s">
        <v>20</v>
      </c>
      <c r="C19444" t="s">
        <v>19</v>
      </c>
      <c r="D19444" t="s">
        <v>33</v>
      </c>
      <c r="E19444" t="s">
        <v>530</v>
      </c>
    </row>
    <row r="19445" spans="1:5" x14ac:dyDescent="0.25">
      <c r="A19445" t="s">
        <v>10241</v>
      </c>
      <c r="B19445" t="s">
        <v>20</v>
      </c>
      <c r="C19445" t="s">
        <v>19</v>
      </c>
      <c r="D19445" t="s">
        <v>33</v>
      </c>
      <c r="E19445" t="s">
        <v>553</v>
      </c>
    </row>
    <row r="19446" spans="1:5" x14ac:dyDescent="0.25">
      <c r="A19446" t="s">
        <v>11557</v>
      </c>
      <c r="B19446" t="s">
        <v>20</v>
      </c>
      <c r="C19446" t="s">
        <v>19</v>
      </c>
      <c r="D19446" t="s">
        <v>33</v>
      </c>
      <c r="E19446" t="s">
        <v>533</v>
      </c>
    </row>
    <row r="19447" spans="1:5" x14ac:dyDescent="0.25">
      <c r="A19447" t="s">
        <v>16124</v>
      </c>
      <c r="B19447" t="s">
        <v>20</v>
      </c>
      <c r="C19447" t="s">
        <v>23</v>
      </c>
      <c r="D19447" t="s">
        <v>33</v>
      </c>
      <c r="E19447" t="s">
        <v>648</v>
      </c>
    </row>
    <row r="19448" spans="1:5" x14ac:dyDescent="0.25">
      <c r="A19448" t="s">
        <v>19651</v>
      </c>
      <c r="B19448" t="s">
        <v>20</v>
      </c>
      <c r="C19448" t="s">
        <v>19</v>
      </c>
      <c r="D19448" t="s">
        <v>33</v>
      </c>
      <c r="E19448" t="s">
        <v>530</v>
      </c>
    </row>
    <row r="19449" spans="1:5" x14ac:dyDescent="0.25">
      <c r="A19449" t="s">
        <v>2711</v>
      </c>
      <c r="B19449" t="s">
        <v>20</v>
      </c>
      <c r="C19449" t="s">
        <v>19</v>
      </c>
      <c r="D19449" t="s">
        <v>33</v>
      </c>
      <c r="E19449" t="s">
        <v>533</v>
      </c>
    </row>
    <row r="19450" spans="1:5" x14ac:dyDescent="0.25">
      <c r="A19450" t="s">
        <v>19654</v>
      </c>
      <c r="B19450" t="s">
        <v>20</v>
      </c>
      <c r="C19450" t="s">
        <v>22</v>
      </c>
      <c r="D19450" t="s">
        <v>33</v>
      </c>
      <c r="E19450" t="s">
        <v>693</v>
      </c>
    </row>
    <row r="19451" spans="1:5" x14ac:dyDescent="0.25">
      <c r="A19451" t="s">
        <v>2682</v>
      </c>
      <c r="B19451" t="s">
        <v>20</v>
      </c>
      <c r="C19451" t="s">
        <v>19</v>
      </c>
      <c r="D19451" t="s">
        <v>33</v>
      </c>
      <c r="E19451" t="s">
        <v>533</v>
      </c>
    </row>
    <row r="19452" spans="1:5" x14ac:dyDescent="0.25">
      <c r="A19452" t="s">
        <v>19656</v>
      </c>
      <c r="B19452" t="s">
        <v>20</v>
      </c>
      <c r="C19452" t="s">
        <v>21</v>
      </c>
      <c r="D19452" t="s">
        <v>33</v>
      </c>
      <c r="E19452" t="s">
        <v>582</v>
      </c>
    </row>
    <row r="19453" spans="1:5" x14ac:dyDescent="0.25">
      <c r="A19453" t="s">
        <v>15587</v>
      </c>
      <c r="B19453" t="s">
        <v>20</v>
      </c>
      <c r="C19453" t="s">
        <v>19</v>
      </c>
      <c r="D19453" t="s">
        <v>33</v>
      </c>
      <c r="E19453" t="s">
        <v>533</v>
      </c>
    </row>
    <row r="19454" spans="1:5" x14ac:dyDescent="0.25">
      <c r="A19454" t="s">
        <v>28723</v>
      </c>
      <c r="B19454" t="s">
        <v>20</v>
      </c>
      <c r="C19454" t="s">
        <v>19</v>
      </c>
      <c r="D19454" t="s">
        <v>33</v>
      </c>
      <c r="E19454" t="s">
        <v>533</v>
      </c>
    </row>
    <row r="19455" spans="1:5" x14ac:dyDescent="0.25">
      <c r="A19455" t="s">
        <v>20371</v>
      </c>
      <c r="B19455" t="s">
        <v>20</v>
      </c>
      <c r="C19455" t="s">
        <v>19</v>
      </c>
      <c r="D19455" t="s">
        <v>33</v>
      </c>
      <c r="E19455" t="s">
        <v>533</v>
      </c>
    </row>
    <row r="19456" spans="1:5" x14ac:dyDescent="0.25">
      <c r="A19456" t="s">
        <v>19660</v>
      </c>
      <c r="B19456" t="s">
        <v>20</v>
      </c>
      <c r="C19456" t="s">
        <v>19</v>
      </c>
      <c r="D19456" t="s">
        <v>33</v>
      </c>
      <c r="E19456" t="s">
        <v>530</v>
      </c>
    </row>
    <row r="19457" spans="1:5" x14ac:dyDescent="0.25">
      <c r="A19457" t="s">
        <v>2563</v>
      </c>
      <c r="B19457" t="s">
        <v>20</v>
      </c>
      <c r="C19457" t="s">
        <v>19</v>
      </c>
      <c r="D19457" t="s">
        <v>33</v>
      </c>
      <c r="E19457" t="s">
        <v>533</v>
      </c>
    </row>
    <row r="19458" spans="1:5" x14ac:dyDescent="0.25">
      <c r="A19458" t="s">
        <v>19662</v>
      </c>
      <c r="B19458" t="s">
        <v>20</v>
      </c>
      <c r="C19458" t="s">
        <v>19</v>
      </c>
      <c r="D19458" t="s">
        <v>33</v>
      </c>
      <c r="E19458" t="s">
        <v>538</v>
      </c>
    </row>
    <row r="19459" spans="1:5" x14ac:dyDescent="0.25">
      <c r="A19459" t="s">
        <v>3990</v>
      </c>
      <c r="B19459" t="s">
        <v>20</v>
      </c>
      <c r="C19459" t="s">
        <v>19</v>
      </c>
      <c r="D19459" t="s">
        <v>33</v>
      </c>
      <c r="E19459" t="s">
        <v>533</v>
      </c>
    </row>
    <row r="19460" spans="1:5" x14ac:dyDescent="0.25">
      <c r="A19460" t="s">
        <v>19664</v>
      </c>
      <c r="B19460" t="s">
        <v>20</v>
      </c>
      <c r="C19460" t="s">
        <v>19</v>
      </c>
      <c r="D19460" t="s">
        <v>33</v>
      </c>
      <c r="E19460" t="s">
        <v>530</v>
      </c>
    </row>
    <row r="19461" spans="1:5" x14ac:dyDescent="0.25">
      <c r="A19461" t="s">
        <v>7499</v>
      </c>
      <c r="B19461" t="s">
        <v>20</v>
      </c>
      <c r="C19461" t="s">
        <v>19</v>
      </c>
      <c r="D19461" t="s">
        <v>33</v>
      </c>
      <c r="E19461" t="s">
        <v>533</v>
      </c>
    </row>
    <row r="19462" spans="1:5" x14ac:dyDescent="0.25">
      <c r="A19462" t="s">
        <v>19666</v>
      </c>
      <c r="B19462" t="s">
        <v>20</v>
      </c>
      <c r="C19462" t="s">
        <v>22</v>
      </c>
      <c r="D19462" t="s">
        <v>33</v>
      </c>
      <c r="E19462" t="s">
        <v>536</v>
      </c>
    </row>
    <row r="19463" spans="1:5" x14ac:dyDescent="0.25">
      <c r="A19463" t="s">
        <v>19667</v>
      </c>
      <c r="B19463" t="s">
        <v>20</v>
      </c>
      <c r="C19463" t="s">
        <v>22</v>
      </c>
      <c r="D19463" t="s">
        <v>33</v>
      </c>
      <c r="E19463" t="s">
        <v>693</v>
      </c>
    </row>
    <row r="19464" spans="1:5" x14ac:dyDescent="0.25">
      <c r="A19464" t="s">
        <v>20522</v>
      </c>
      <c r="B19464" t="s">
        <v>20</v>
      </c>
      <c r="C19464" t="s">
        <v>19</v>
      </c>
      <c r="D19464" t="s">
        <v>33</v>
      </c>
      <c r="E19464" t="s">
        <v>533</v>
      </c>
    </row>
    <row r="19465" spans="1:5" x14ac:dyDescent="0.25">
      <c r="A19465" t="s">
        <v>19669</v>
      </c>
      <c r="B19465" t="s">
        <v>20</v>
      </c>
      <c r="C19465" t="s">
        <v>19</v>
      </c>
      <c r="D19465" t="s">
        <v>33</v>
      </c>
      <c r="E19465" t="s">
        <v>530</v>
      </c>
    </row>
    <row r="19466" spans="1:5" x14ac:dyDescent="0.25">
      <c r="A19466" t="s">
        <v>19670</v>
      </c>
      <c r="B19466" t="s">
        <v>20</v>
      </c>
      <c r="C19466" t="s">
        <v>21</v>
      </c>
      <c r="D19466" t="s">
        <v>33</v>
      </c>
      <c r="E19466" t="s">
        <v>581</v>
      </c>
    </row>
    <row r="19467" spans="1:5" x14ac:dyDescent="0.25">
      <c r="A19467" t="s">
        <v>20521</v>
      </c>
      <c r="B19467" t="s">
        <v>20</v>
      </c>
      <c r="C19467" t="s">
        <v>19</v>
      </c>
      <c r="D19467" t="s">
        <v>33</v>
      </c>
      <c r="E19467" t="s">
        <v>533</v>
      </c>
    </row>
    <row r="19468" spans="1:5" x14ac:dyDescent="0.25">
      <c r="A19468" t="s">
        <v>21017</v>
      </c>
      <c r="B19468" t="s">
        <v>20</v>
      </c>
      <c r="C19468" t="s">
        <v>19</v>
      </c>
      <c r="D19468" t="s">
        <v>33</v>
      </c>
      <c r="E19468" t="s">
        <v>533</v>
      </c>
    </row>
    <row r="19469" spans="1:5" x14ac:dyDescent="0.25">
      <c r="A19469" t="s">
        <v>19673</v>
      </c>
      <c r="B19469" t="s">
        <v>20</v>
      </c>
      <c r="C19469" t="s">
        <v>19</v>
      </c>
      <c r="D19469" t="s">
        <v>33</v>
      </c>
      <c r="E19469" t="s">
        <v>562</v>
      </c>
    </row>
    <row r="19470" spans="1:5" x14ac:dyDescent="0.25">
      <c r="A19470" t="s">
        <v>19674</v>
      </c>
      <c r="B19470" t="s">
        <v>20</v>
      </c>
      <c r="C19470" t="s">
        <v>19</v>
      </c>
      <c r="D19470" t="s">
        <v>33</v>
      </c>
      <c r="E19470" t="s">
        <v>539</v>
      </c>
    </row>
    <row r="19471" spans="1:5" x14ac:dyDescent="0.25">
      <c r="A19471" t="s">
        <v>21241</v>
      </c>
      <c r="B19471" t="s">
        <v>20</v>
      </c>
      <c r="C19471" t="s">
        <v>19</v>
      </c>
      <c r="D19471" t="s">
        <v>33</v>
      </c>
      <c r="E19471" t="s">
        <v>533</v>
      </c>
    </row>
    <row r="19472" spans="1:5" x14ac:dyDescent="0.25">
      <c r="A19472" t="s">
        <v>19676</v>
      </c>
      <c r="B19472" t="s">
        <v>20</v>
      </c>
      <c r="C19472" t="s">
        <v>19</v>
      </c>
      <c r="D19472" t="s">
        <v>33</v>
      </c>
      <c r="E19472" t="s">
        <v>538</v>
      </c>
    </row>
    <row r="19473" spans="1:5" x14ac:dyDescent="0.25">
      <c r="A19473" t="s">
        <v>19677</v>
      </c>
      <c r="B19473" t="s">
        <v>20</v>
      </c>
      <c r="C19473" t="s">
        <v>19</v>
      </c>
      <c r="D19473" t="s">
        <v>33</v>
      </c>
      <c r="E19473" t="s">
        <v>530</v>
      </c>
    </row>
    <row r="19474" spans="1:5" x14ac:dyDescent="0.25">
      <c r="A19474" t="s">
        <v>20103</v>
      </c>
      <c r="B19474" t="s">
        <v>20</v>
      </c>
      <c r="C19474" t="s">
        <v>19</v>
      </c>
      <c r="D19474" t="s">
        <v>33</v>
      </c>
      <c r="E19474" t="s">
        <v>533</v>
      </c>
    </row>
    <row r="19475" spans="1:5" x14ac:dyDescent="0.25">
      <c r="A19475" t="s">
        <v>19679</v>
      </c>
      <c r="B19475" t="s">
        <v>20</v>
      </c>
      <c r="C19475" t="s">
        <v>19</v>
      </c>
      <c r="D19475" t="s">
        <v>33</v>
      </c>
      <c r="E19475" t="s">
        <v>538</v>
      </c>
    </row>
    <row r="19476" spans="1:5" x14ac:dyDescent="0.25">
      <c r="A19476" t="s">
        <v>19680</v>
      </c>
      <c r="B19476" t="s">
        <v>20</v>
      </c>
      <c r="C19476" t="s">
        <v>19</v>
      </c>
      <c r="D19476" t="s">
        <v>33</v>
      </c>
      <c r="E19476" t="s">
        <v>530</v>
      </c>
    </row>
    <row r="19477" spans="1:5" x14ac:dyDescent="0.25">
      <c r="A19477" t="s">
        <v>14020</v>
      </c>
      <c r="B19477" t="s">
        <v>20</v>
      </c>
      <c r="C19477" t="s">
        <v>19</v>
      </c>
      <c r="D19477" t="s">
        <v>33</v>
      </c>
      <c r="E19477" t="s">
        <v>533</v>
      </c>
    </row>
    <row r="19478" spans="1:5" x14ac:dyDescent="0.25">
      <c r="A19478" t="s">
        <v>19683</v>
      </c>
      <c r="B19478" t="s">
        <v>20</v>
      </c>
      <c r="C19478" t="s">
        <v>19</v>
      </c>
      <c r="D19478" t="s">
        <v>33</v>
      </c>
      <c r="E19478" t="s">
        <v>530</v>
      </c>
    </row>
    <row r="19479" spans="1:5" x14ac:dyDescent="0.25">
      <c r="A19479" t="s">
        <v>19682</v>
      </c>
      <c r="B19479" t="s">
        <v>20</v>
      </c>
      <c r="C19479" t="s">
        <v>19</v>
      </c>
      <c r="D19479" t="s">
        <v>33</v>
      </c>
      <c r="E19479" t="s">
        <v>538</v>
      </c>
    </row>
    <row r="19480" spans="1:5" x14ac:dyDescent="0.25">
      <c r="A19480" t="s">
        <v>19685</v>
      </c>
      <c r="B19480" t="s">
        <v>20</v>
      </c>
      <c r="C19480" t="s">
        <v>19</v>
      </c>
      <c r="D19480" t="s">
        <v>33</v>
      </c>
      <c r="E19480" t="s">
        <v>530</v>
      </c>
    </row>
    <row r="19481" spans="1:5" x14ac:dyDescent="0.25">
      <c r="A19481" t="s">
        <v>20119</v>
      </c>
      <c r="B19481" t="s">
        <v>20</v>
      </c>
      <c r="C19481" t="s">
        <v>19</v>
      </c>
      <c r="D19481" t="s">
        <v>33</v>
      </c>
      <c r="E19481" t="s">
        <v>533</v>
      </c>
    </row>
    <row r="19482" spans="1:5" x14ac:dyDescent="0.25">
      <c r="A19482" t="s">
        <v>9254</v>
      </c>
      <c r="B19482" t="s">
        <v>20</v>
      </c>
      <c r="C19482" t="s">
        <v>19</v>
      </c>
      <c r="D19482" t="s">
        <v>33</v>
      </c>
      <c r="E19482" t="s">
        <v>553</v>
      </c>
    </row>
    <row r="19483" spans="1:5" x14ac:dyDescent="0.25">
      <c r="A19483" t="s">
        <v>26152</v>
      </c>
      <c r="B19483" t="s">
        <v>20</v>
      </c>
      <c r="C19483" t="s">
        <v>19</v>
      </c>
      <c r="D19483" t="s">
        <v>33</v>
      </c>
      <c r="E19483" t="s">
        <v>533</v>
      </c>
    </row>
    <row r="19484" spans="1:5" x14ac:dyDescent="0.25">
      <c r="A19484" t="s">
        <v>19688</v>
      </c>
      <c r="B19484" t="s">
        <v>20</v>
      </c>
      <c r="C19484" t="s">
        <v>19</v>
      </c>
      <c r="D19484" t="s">
        <v>33</v>
      </c>
      <c r="E19484" t="s">
        <v>530</v>
      </c>
    </row>
    <row r="19485" spans="1:5" x14ac:dyDescent="0.25">
      <c r="A19485" t="s">
        <v>27196</v>
      </c>
      <c r="B19485" t="s">
        <v>20</v>
      </c>
      <c r="C19485" t="s">
        <v>19</v>
      </c>
      <c r="D19485" t="s">
        <v>33</v>
      </c>
      <c r="E19485" t="s">
        <v>533</v>
      </c>
    </row>
    <row r="19486" spans="1:5" x14ac:dyDescent="0.25">
      <c r="A19486" t="s">
        <v>10303</v>
      </c>
      <c r="B19486" t="s">
        <v>20</v>
      </c>
      <c r="C19486" t="s">
        <v>19</v>
      </c>
      <c r="D19486" t="s">
        <v>33</v>
      </c>
      <c r="E19486" t="s">
        <v>533</v>
      </c>
    </row>
    <row r="19487" spans="1:5" x14ac:dyDescent="0.25">
      <c r="A19487" t="s">
        <v>19691</v>
      </c>
      <c r="B19487" t="s">
        <v>20</v>
      </c>
      <c r="C19487" t="s">
        <v>19</v>
      </c>
      <c r="D19487" t="s">
        <v>33</v>
      </c>
      <c r="E19487" t="s">
        <v>538</v>
      </c>
    </row>
    <row r="19488" spans="1:5" x14ac:dyDescent="0.25">
      <c r="A19488" t="s">
        <v>19692</v>
      </c>
      <c r="B19488" t="s">
        <v>20</v>
      </c>
      <c r="C19488" t="s">
        <v>19</v>
      </c>
      <c r="D19488" t="s">
        <v>33</v>
      </c>
      <c r="E19488" t="s">
        <v>530</v>
      </c>
    </row>
    <row r="19489" spans="1:5" x14ac:dyDescent="0.25">
      <c r="A19489" t="s">
        <v>8978</v>
      </c>
      <c r="B19489" t="s">
        <v>20</v>
      </c>
      <c r="C19489" t="s">
        <v>19</v>
      </c>
      <c r="D19489" t="s">
        <v>33</v>
      </c>
      <c r="E19489" t="s">
        <v>533</v>
      </c>
    </row>
    <row r="19490" spans="1:5" x14ac:dyDescent="0.25">
      <c r="A19490" t="s">
        <v>19694</v>
      </c>
      <c r="B19490" t="s">
        <v>20</v>
      </c>
      <c r="C19490" t="s">
        <v>19</v>
      </c>
      <c r="D19490" t="s">
        <v>33</v>
      </c>
      <c r="E19490" t="s">
        <v>538</v>
      </c>
    </row>
    <row r="19491" spans="1:5" x14ac:dyDescent="0.25">
      <c r="A19491" t="s">
        <v>19695</v>
      </c>
      <c r="B19491" t="s">
        <v>20</v>
      </c>
      <c r="C19491" t="s">
        <v>19</v>
      </c>
      <c r="D19491" t="s">
        <v>33</v>
      </c>
      <c r="E19491" t="s">
        <v>531</v>
      </c>
    </row>
    <row r="19492" spans="1:5" x14ac:dyDescent="0.25">
      <c r="A19492" t="s">
        <v>8977</v>
      </c>
      <c r="B19492" t="s">
        <v>20</v>
      </c>
      <c r="C19492" t="s">
        <v>19</v>
      </c>
      <c r="D19492" t="s">
        <v>33</v>
      </c>
      <c r="E19492" t="s">
        <v>533</v>
      </c>
    </row>
    <row r="19493" spans="1:5" x14ac:dyDescent="0.25">
      <c r="A19493" t="s">
        <v>19697</v>
      </c>
      <c r="B19493" t="s">
        <v>20</v>
      </c>
      <c r="C19493" t="s">
        <v>19</v>
      </c>
      <c r="D19493" t="s">
        <v>33</v>
      </c>
      <c r="E19493" t="s">
        <v>530</v>
      </c>
    </row>
    <row r="19494" spans="1:5" x14ac:dyDescent="0.25">
      <c r="A19494" t="s">
        <v>8102</v>
      </c>
      <c r="B19494" t="s">
        <v>20</v>
      </c>
      <c r="C19494" t="s">
        <v>19</v>
      </c>
      <c r="D19494" t="s">
        <v>33</v>
      </c>
      <c r="E19494" t="s">
        <v>533</v>
      </c>
    </row>
    <row r="19495" spans="1:5" x14ac:dyDescent="0.25">
      <c r="A19495" t="s">
        <v>19699</v>
      </c>
      <c r="B19495" t="s">
        <v>20</v>
      </c>
      <c r="C19495" t="s">
        <v>21</v>
      </c>
      <c r="D19495" t="s">
        <v>33</v>
      </c>
      <c r="E19495" t="s">
        <v>582</v>
      </c>
    </row>
    <row r="19496" spans="1:5" x14ac:dyDescent="0.25">
      <c r="A19496" t="s">
        <v>21391</v>
      </c>
      <c r="B19496" t="s">
        <v>20</v>
      </c>
      <c r="C19496" t="s">
        <v>19</v>
      </c>
      <c r="D19496" t="s">
        <v>33</v>
      </c>
      <c r="E19496" t="s">
        <v>533</v>
      </c>
    </row>
    <row r="19497" spans="1:5" x14ac:dyDescent="0.25">
      <c r="A19497" t="s">
        <v>19701</v>
      </c>
      <c r="B19497" t="s">
        <v>20</v>
      </c>
      <c r="C19497" t="s">
        <v>19</v>
      </c>
      <c r="D19497" t="s">
        <v>33</v>
      </c>
      <c r="E19497" t="s">
        <v>530</v>
      </c>
    </row>
    <row r="19498" spans="1:5" x14ac:dyDescent="0.25">
      <c r="A19498" t="s">
        <v>17619</v>
      </c>
      <c r="B19498" t="s">
        <v>20</v>
      </c>
      <c r="C19498" t="s">
        <v>19</v>
      </c>
      <c r="D19498" t="s">
        <v>33</v>
      </c>
      <c r="E19498" t="s">
        <v>533</v>
      </c>
    </row>
    <row r="19499" spans="1:5" x14ac:dyDescent="0.25">
      <c r="A19499" t="s">
        <v>19703</v>
      </c>
      <c r="B19499" t="s">
        <v>20</v>
      </c>
      <c r="C19499" t="s">
        <v>19</v>
      </c>
      <c r="D19499" t="s">
        <v>33</v>
      </c>
      <c r="E19499" t="s">
        <v>538</v>
      </c>
    </row>
    <row r="19500" spans="1:5" x14ac:dyDescent="0.25">
      <c r="A19500" t="s">
        <v>8099</v>
      </c>
      <c r="B19500" t="s">
        <v>20</v>
      </c>
      <c r="C19500" t="s">
        <v>19</v>
      </c>
      <c r="D19500" t="s">
        <v>33</v>
      </c>
      <c r="E19500" t="s">
        <v>533</v>
      </c>
    </row>
    <row r="19501" spans="1:5" x14ac:dyDescent="0.25">
      <c r="A19501" t="s">
        <v>11918</v>
      </c>
      <c r="B19501" t="s">
        <v>20</v>
      </c>
      <c r="C19501" t="s">
        <v>19</v>
      </c>
      <c r="D19501" t="s">
        <v>33</v>
      </c>
      <c r="E19501" t="s">
        <v>533</v>
      </c>
    </row>
    <row r="19502" spans="1:5" x14ac:dyDescent="0.25">
      <c r="A19502" t="s">
        <v>19706</v>
      </c>
      <c r="B19502" t="s">
        <v>20</v>
      </c>
      <c r="C19502" t="s">
        <v>19</v>
      </c>
      <c r="D19502" t="s">
        <v>33</v>
      </c>
      <c r="E19502" t="s">
        <v>611</v>
      </c>
    </row>
    <row r="19503" spans="1:5" x14ac:dyDescent="0.25">
      <c r="A19503" t="s">
        <v>8979</v>
      </c>
      <c r="B19503" t="s">
        <v>20</v>
      </c>
      <c r="C19503" t="s">
        <v>19</v>
      </c>
      <c r="D19503" t="s">
        <v>33</v>
      </c>
      <c r="E19503" t="s">
        <v>533</v>
      </c>
    </row>
    <row r="19504" spans="1:5" x14ac:dyDescent="0.25">
      <c r="A19504" t="s">
        <v>9125</v>
      </c>
      <c r="B19504" t="s">
        <v>20</v>
      </c>
      <c r="C19504" t="s">
        <v>19</v>
      </c>
      <c r="D19504" t="s">
        <v>33</v>
      </c>
      <c r="E19504" t="s">
        <v>533</v>
      </c>
    </row>
    <row r="19505" spans="1:5" x14ac:dyDescent="0.25">
      <c r="A19505" t="s">
        <v>19709</v>
      </c>
      <c r="B19505" t="s">
        <v>20</v>
      </c>
      <c r="C19505" t="s">
        <v>22</v>
      </c>
      <c r="D19505" t="s">
        <v>33</v>
      </c>
      <c r="E19505" t="s">
        <v>536</v>
      </c>
    </row>
    <row r="19506" spans="1:5" x14ac:dyDescent="0.25">
      <c r="A19506" t="s">
        <v>19710</v>
      </c>
      <c r="B19506" t="s">
        <v>20</v>
      </c>
      <c r="C19506" t="s">
        <v>19</v>
      </c>
      <c r="D19506" t="s">
        <v>33</v>
      </c>
      <c r="E19506" t="s">
        <v>538</v>
      </c>
    </row>
    <row r="19507" spans="1:5" x14ac:dyDescent="0.25">
      <c r="A19507" t="s">
        <v>9127</v>
      </c>
      <c r="B19507" t="s">
        <v>20</v>
      </c>
      <c r="C19507" t="s">
        <v>19</v>
      </c>
      <c r="D19507" t="s">
        <v>33</v>
      </c>
      <c r="E19507" t="s">
        <v>533</v>
      </c>
    </row>
    <row r="19508" spans="1:5" x14ac:dyDescent="0.25">
      <c r="A19508" t="s">
        <v>11848</v>
      </c>
      <c r="B19508" t="s">
        <v>20</v>
      </c>
      <c r="C19508" t="s">
        <v>19</v>
      </c>
      <c r="D19508" t="s">
        <v>33</v>
      </c>
      <c r="E19508" t="s">
        <v>533</v>
      </c>
    </row>
    <row r="19509" spans="1:5" x14ac:dyDescent="0.25">
      <c r="A19509" t="s">
        <v>22024</v>
      </c>
      <c r="B19509" t="s">
        <v>20</v>
      </c>
      <c r="C19509" t="s">
        <v>19</v>
      </c>
      <c r="D19509" t="s">
        <v>33</v>
      </c>
      <c r="E19509" t="s">
        <v>533</v>
      </c>
    </row>
    <row r="19510" spans="1:5" x14ac:dyDescent="0.25">
      <c r="A19510" t="s">
        <v>19714</v>
      </c>
      <c r="B19510" t="s">
        <v>20</v>
      </c>
      <c r="C19510" t="s">
        <v>19</v>
      </c>
      <c r="D19510" t="s">
        <v>33</v>
      </c>
      <c r="E19510" t="s">
        <v>530</v>
      </c>
    </row>
    <row r="19511" spans="1:5" x14ac:dyDescent="0.25">
      <c r="A19511" t="s">
        <v>7998</v>
      </c>
      <c r="B19511" t="s">
        <v>20</v>
      </c>
      <c r="C19511" t="s">
        <v>19</v>
      </c>
      <c r="D19511" t="s">
        <v>33</v>
      </c>
      <c r="E19511" t="s">
        <v>533</v>
      </c>
    </row>
    <row r="19512" spans="1:5" x14ac:dyDescent="0.25">
      <c r="A19512" t="s">
        <v>23757</v>
      </c>
      <c r="B19512" t="s">
        <v>20</v>
      </c>
      <c r="C19512" t="s">
        <v>19</v>
      </c>
      <c r="D19512" t="s">
        <v>33</v>
      </c>
      <c r="E19512" t="s">
        <v>533</v>
      </c>
    </row>
    <row r="19513" spans="1:5" x14ac:dyDescent="0.25">
      <c r="A19513" t="s">
        <v>19717</v>
      </c>
      <c r="B19513" t="s">
        <v>20</v>
      </c>
      <c r="C19513" t="s">
        <v>19</v>
      </c>
      <c r="D19513" t="s">
        <v>33</v>
      </c>
      <c r="E19513" t="s">
        <v>538</v>
      </c>
    </row>
    <row r="19514" spans="1:5" x14ac:dyDescent="0.25">
      <c r="A19514" t="s">
        <v>19718</v>
      </c>
      <c r="B19514" t="s">
        <v>20</v>
      </c>
      <c r="C19514" t="s">
        <v>19</v>
      </c>
      <c r="D19514" t="s">
        <v>33</v>
      </c>
      <c r="E19514" t="s">
        <v>530</v>
      </c>
    </row>
    <row r="19515" spans="1:5" x14ac:dyDescent="0.25">
      <c r="A19515" t="s">
        <v>17618</v>
      </c>
      <c r="B19515" t="s">
        <v>20</v>
      </c>
      <c r="C19515" t="s">
        <v>19</v>
      </c>
      <c r="D19515" t="s">
        <v>33</v>
      </c>
      <c r="E19515" t="s">
        <v>533</v>
      </c>
    </row>
    <row r="19516" spans="1:5" x14ac:dyDescent="0.25">
      <c r="A19516" t="s">
        <v>23767</v>
      </c>
      <c r="B19516" t="s">
        <v>20</v>
      </c>
      <c r="C19516" t="s">
        <v>19</v>
      </c>
      <c r="D19516" t="s">
        <v>33</v>
      </c>
      <c r="E19516" t="s">
        <v>533</v>
      </c>
    </row>
    <row r="19517" spans="1:5" x14ac:dyDescent="0.25">
      <c r="A19517" t="s">
        <v>23763</v>
      </c>
      <c r="B19517" t="s">
        <v>20</v>
      </c>
      <c r="C19517" t="s">
        <v>19</v>
      </c>
      <c r="D19517" t="s">
        <v>33</v>
      </c>
      <c r="E19517" t="s">
        <v>533</v>
      </c>
    </row>
    <row r="19518" spans="1:5" x14ac:dyDescent="0.25">
      <c r="A19518" t="s">
        <v>9274</v>
      </c>
      <c r="B19518" t="s">
        <v>20</v>
      </c>
      <c r="C19518" t="s">
        <v>19</v>
      </c>
      <c r="D19518" t="s">
        <v>33</v>
      </c>
      <c r="E19518" t="s">
        <v>533</v>
      </c>
    </row>
    <row r="19519" spans="1:5" x14ac:dyDescent="0.25">
      <c r="A19519" t="s">
        <v>19723</v>
      </c>
      <c r="B19519" t="s">
        <v>20</v>
      </c>
      <c r="C19519" t="s">
        <v>19</v>
      </c>
      <c r="D19519" t="s">
        <v>33</v>
      </c>
      <c r="E19519" t="s">
        <v>530</v>
      </c>
    </row>
    <row r="19520" spans="1:5" x14ac:dyDescent="0.25">
      <c r="A19520" t="s">
        <v>22197</v>
      </c>
      <c r="B19520" t="s">
        <v>20</v>
      </c>
      <c r="C19520" t="s">
        <v>19</v>
      </c>
      <c r="D19520" t="s">
        <v>33</v>
      </c>
      <c r="E19520" t="s">
        <v>533</v>
      </c>
    </row>
    <row r="19521" spans="1:5" x14ac:dyDescent="0.25">
      <c r="A19521" t="s">
        <v>19724</v>
      </c>
      <c r="B19521" t="s">
        <v>20</v>
      </c>
      <c r="C19521" t="s">
        <v>19</v>
      </c>
      <c r="D19521" t="s">
        <v>33</v>
      </c>
      <c r="E19521" t="s">
        <v>530</v>
      </c>
    </row>
    <row r="19522" spans="1:5" x14ac:dyDescent="0.25">
      <c r="A19522" t="s">
        <v>22040</v>
      </c>
      <c r="B19522" t="s">
        <v>20</v>
      </c>
      <c r="C19522" t="s">
        <v>19</v>
      </c>
      <c r="D19522" t="s">
        <v>33</v>
      </c>
      <c r="E19522" t="s">
        <v>533</v>
      </c>
    </row>
    <row r="19523" spans="1:5" x14ac:dyDescent="0.25">
      <c r="A19523" t="s">
        <v>19727</v>
      </c>
      <c r="B19523" t="s">
        <v>20</v>
      </c>
      <c r="C19523" t="s">
        <v>19</v>
      </c>
      <c r="D19523" t="s">
        <v>33</v>
      </c>
      <c r="E19523" t="s">
        <v>530</v>
      </c>
    </row>
    <row r="19524" spans="1:5" x14ac:dyDescent="0.25">
      <c r="A19524" t="s">
        <v>19729</v>
      </c>
      <c r="B19524" t="s">
        <v>20</v>
      </c>
      <c r="C19524" t="s">
        <v>19</v>
      </c>
      <c r="D19524" t="s">
        <v>33</v>
      </c>
      <c r="E19524" t="s">
        <v>530</v>
      </c>
    </row>
    <row r="19525" spans="1:5" x14ac:dyDescent="0.25">
      <c r="A19525" t="s">
        <v>16303</v>
      </c>
      <c r="B19525" t="s">
        <v>20</v>
      </c>
      <c r="C19525" t="s">
        <v>19</v>
      </c>
      <c r="D19525" t="s">
        <v>33</v>
      </c>
      <c r="E19525" t="s">
        <v>533</v>
      </c>
    </row>
    <row r="19526" spans="1:5" x14ac:dyDescent="0.25">
      <c r="A19526" t="s">
        <v>43794</v>
      </c>
      <c r="B19526" t="s">
        <v>16</v>
      </c>
      <c r="C19526" t="s">
        <v>17</v>
      </c>
      <c r="D19526" t="s">
        <v>33</v>
      </c>
      <c r="E19526" t="s">
        <v>653</v>
      </c>
    </row>
    <row r="19527" spans="1:5" x14ac:dyDescent="0.25">
      <c r="A19527" t="s">
        <v>9271</v>
      </c>
      <c r="B19527" t="s">
        <v>20</v>
      </c>
      <c r="C19527" t="s">
        <v>19</v>
      </c>
      <c r="D19527" t="s">
        <v>33</v>
      </c>
      <c r="E19527" t="s">
        <v>533</v>
      </c>
    </row>
    <row r="19528" spans="1:5" x14ac:dyDescent="0.25">
      <c r="A19528" t="s">
        <v>19731</v>
      </c>
      <c r="B19528" t="s">
        <v>20</v>
      </c>
      <c r="C19528" t="s">
        <v>19</v>
      </c>
      <c r="D19528" t="s">
        <v>33</v>
      </c>
      <c r="E19528" t="s">
        <v>538</v>
      </c>
    </row>
    <row r="19529" spans="1:5" x14ac:dyDescent="0.25">
      <c r="A19529" t="s">
        <v>19997</v>
      </c>
      <c r="B19529" t="s">
        <v>20</v>
      </c>
      <c r="C19529" t="s">
        <v>19</v>
      </c>
      <c r="D19529" t="s">
        <v>33</v>
      </c>
      <c r="E19529" t="s">
        <v>533</v>
      </c>
    </row>
    <row r="19530" spans="1:5" x14ac:dyDescent="0.25">
      <c r="A19530" t="s">
        <v>19733</v>
      </c>
      <c r="B19530" t="s">
        <v>20</v>
      </c>
      <c r="C19530" t="s">
        <v>21</v>
      </c>
      <c r="D19530" t="s">
        <v>33</v>
      </c>
      <c r="E19530" t="s">
        <v>581</v>
      </c>
    </row>
    <row r="19531" spans="1:5" x14ac:dyDescent="0.25">
      <c r="A19531" t="s">
        <v>9024</v>
      </c>
      <c r="B19531" t="s">
        <v>20</v>
      </c>
      <c r="C19531" t="s">
        <v>19</v>
      </c>
      <c r="D19531" t="s">
        <v>33</v>
      </c>
      <c r="E19531" t="s">
        <v>533</v>
      </c>
    </row>
    <row r="19532" spans="1:5" x14ac:dyDescent="0.25">
      <c r="A19532" t="s">
        <v>19735</v>
      </c>
      <c r="B19532" t="s">
        <v>20</v>
      </c>
      <c r="C19532" t="s">
        <v>19</v>
      </c>
      <c r="D19532" t="s">
        <v>33</v>
      </c>
      <c r="E19532" t="s">
        <v>538</v>
      </c>
    </row>
    <row r="19533" spans="1:5" x14ac:dyDescent="0.25">
      <c r="A19533" t="s">
        <v>19736</v>
      </c>
      <c r="B19533" t="s">
        <v>20</v>
      </c>
      <c r="C19533" t="s">
        <v>19</v>
      </c>
      <c r="D19533" t="s">
        <v>33</v>
      </c>
      <c r="E19533" t="s">
        <v>538</v>
      </c>
    </row>
    <row r="19534" spans="1:5" x14ac:dyDescent="0.25">
      <c r="A19534" t="s">
        <v>19737</v>
      </c>
      <c r="B19534" t="s">
        <v>20</v>
      </c>
      <c r="C19534" t="s">
        <v>19</v>
      </c>
      <c r="D19534" t="s">
        <v>33</v>
      </c>
      <c r="E19534" t="s">
        <v>530</v>
      </c>
    </row>
    <row r="19535" spans="1:5" x14ac:dyDescent="0.25">
      <c r="A19535" t="s">
        <v>9021</v>
      </c>
      <c r="B19535" t="s">
        <v>20</v>
      </c>
      <c r="C19535" t="s">
        <v>19</v>
      </c>
      <c r="D19535" t="s">
        <v>33</v>
      </c>
      <c r="E19535" t="s">
        <v>533</v>
      </c>
    </row>
    <row r="19536" spans="1:5" x14ac:dyDescent="0.25">
      <c r="A19536" t="s">
        <v>19739</v>
      </c>
      <c r="B19536" t="s">
        <v>20</v>
      </c>
      <c r="C19536" t="s">
        <v>19</v>
      </c>
      <c r="D19536" t="s">
        <v>33</v>
      </c>
      <c r="E19536" t="s">
        <v>538</v>
      </c>
    </row>
    <row r="19537" spans="1:5" x14ac:dyDescent="0.25">
      <c r="A19537" t="s">
        <v>19740</v>
      </c>
      <c r="B19537" t="s">
        <v>20</v>
      </c>
      <c r="C19537" t="s">
        <v>19</v>
      </c>
      <c r="D19537" t="s">
        <v>33</v>
      </c>
      <c r="E19537" t="s">
        <v>530</v>
      </c>
    </row>
    <row r="19538" spans="1:5" x14ac:dyDescent="0.25">
      <c r="A19538" t="s">
        <v>15922</v>
      </c>
      <c r="B19538" t="s">
        <v>20</v>
      </c>
      <c r="C19538" t="s">
        <v>19</v>
      </c>
      <c r="D19538" t="s">
        <v>33</v>
      </c>
      <c r="E19538" t="s">
        <v>553</v>
      </c>
    </row>
    <row r="19539" spans="1:5" x14ac:dyDescent="0.25">
      <c r="A19539" t="s">
        <v>19742</v>
      </c>
      <c r="B19539" t="s">
        <v>20</v>
      </c>
      <c r="C19539" t="s">
        <v>19</v>
      </c>
      <c r="D19539" t="s">
        <v>33</v>
      </c>
      <c r="E19539" t="s">
        <v>538</v>
      </c>
    </row>
    <row r="19540" spans="1:5" x14ac:dyDescent="0.25">
      <c r="A19540" t="s">
        <v>19743</v>
      </c>
      <c r="B19540" t="s">
        <v>20</v>
      </c>
      <c r="C19540" t="s">
        <v>19</v>
      </c>
      <c r="D19540" t="s">
        <v>33</v>
      </c>
      <c r="E19540" t="s">
        <v>530</v>
      </c>
    </row>
    <row r="19541" spans="1:5" x14ac:dyDescent="0.25">
      <c r="A19541" t="s">
        <v>3391</v>
      </c>
      <c r="B19541" t="s">
        <v>20</v>
      </c>
      <c r="C19541" t="s">
        <v>19</v>
      </c>
      <c r="D19541" t="s">
        <v>33</v>
      </c>
      <c r="E19541" t="s">
        <v>533</v>
      </c>
    </row>
    <row r="19542" spans="1:5" x14ac:dyDescent="0.25">
      <c r="A19542" t="s">
        <v>19745</v>
      </c>
      <c r="B19542" t="s">
        <v>20</v>
      </c>
      <c r="C19542" t="s">
        <v>19</v>
      </c>
      <c r="D19542" t="s">
        <v>33</v>
      </c>
      <c r="E19542" t="s">
        <v>611</v>
      </c>
    </row>
    <row r="19543" spans="1:5" x14ac:dyDescent="0.25">
      <c r="A19543" t="s">
        <v>20946</v>
      </c>
      <c r="B19543" t="s">
        <v>20</v>
      </c>
      <c r="C19543" t="s">
        <v>19</v>
      </c>
      <c r="D19543" t="s">
        <v>33</v>
      </c>
      <c r="E19543" t="s">
        <v>533</v>
      </c>
    </row>
    <row r="19544" spans="1:5" x14ac:dyDescent="0.25">
      <c r="A19544" t="s">
        <v>19747</v>
      </c>
      <c r="B19544" t="s">
        <v>20</v>
      </c>
      <c r="C19544" t="s">
        <v>19</v>
      </c>
      <c r="D19544" t="s">
        <v>33</v>
      </c>
      <c r="E19544" t="s">
        <v>530</v>
      </c>
    </row>
    <row r="19545" spans="1:5" x14ac:dyDescent="0.25">
      <c r="A19545" t="s">
        <v>19748</v>
      </c>
      <c r="B19545" t="s">
        <v>20</v>
      </c>
      <c r="C19545" t="s">
        <v>19</v>
      </c>
      <c r="D19545" t="s">
        <v>33</v>
      </c>
      <c r="E19545" t="s">
        <v>539</v>
      </c>
    </row>
    <row r="19546" spans="1:5" x14ac:dyDescent="0.25">
      <c r="A19546" t="s">
        <v>25991</v>
      </c>
      <c r="B19546" t="s">
        <v>20</v>
      </c>
      <c r="C19546" t="s">
        <v>19</v>
      </c>
      <c r="D19546" t="s">
        <v>33</v>
      </c>
      <c r="E19546" t="s">
        <v>533</v>
      </c>
    </row>
    <row r="19547" spans="1:5" x14ac:dyDescent="0.25">
      <c r="A19547" t="s">
        <v>19750</v>
      </c>
      <c r="B19547" t="s">
        <v>20</v>
      </c>
      <c r="C19547" t="s">
        <v>19</v>
      </c>
      <c r="D19547" t="s">
        <v>33</v>
      </c>
      <c r="E19547" t="s">
        <v>530</v>
      </c>
    </row>
    <row r="19548" spans="1:5" x14ac:dyDescent="0.25">
      <c r="A19548" t="s">
        <v>19751</v>
      </c>
      <c r="B19548" t="s">
        <v>20</v>
      </c>
      <c r="C19548" t="s">
        <v>19</v>
      </c>
      <c r="D19548" t="s">
        <v>33</v>
      </c>
      <c r="E19548" t="s">
        <v>562</v>
      </c>
    </row>
    <row r="19549" spans="1:5" x14ac:dyDescent="0.25">
      <c r="A19549" t="s">
        <v>19752</v>
      </c>
      <c r="B19549" t="s">
        <v>20</v>
      </c>
      <c r="C19549" t="s">
        <v>19</v>
      </c>
      <c r="D19549" t="s">
        <v>33</v>
      </c>
      <c r="E19549" t="s">
        <v>921</v>
      </c>
    </row>
    <row r="19550" spans="1:5" x14ac:dyDescent="0.25">
      <c r="A19550" t="s">
        <v>18848</v>
      </c>
      <c r="B19550" t="s">
        <v>20</v>
      </c>
      <c r="C19550" t="s">
        <v>19</v>
      </c>
      <c r="D19550" t="s">
        <v>33</v>
      </c>
      <c r="E19550" t="s">
        <v>533</v>
      </c>
    </row>
    <row r="19551" spans="1:5" x14ac:dyDescent="0.25">
      <c r="A19551" t="s">
        <v>19754</v>
      </c>
      <c r="B19551" t="s">
        <v>20</v>
      </c>
      <c r="C19551" t="s">
        <v>19</v>
      </c>
      <c r="D19551" t="s">
        <v>33</v>
      </c>
      <c r="E19551" t="s">
        <v>547</v>
      </c>
    </row>
    <row r="19552" spans="1:5" x14ac:dyDescent="0.25">
      <c r="A19552" t="s">
        <v>19755</v>
      </c>
      <c r="B19552" t="s">
        <v>20</v>
      </c>
      <c r="C19552" t="s">
        <v>19</v>
      </c>
      <c r="D19552" t="s">
        <v>69</v>
      </c>
      <c r="E19552" t="s">
        <v>538</v>
      </c>
    </row>
    <row r="19553" spans="1:5" x14ac:dyDescent="0.25">
      <c r="A19553" t="s">
        <v>10227</v>
      </c>
      <c r="B19553" t="s">
        <v>20</v>
      </c>
      <c r="C19553" t="s">
        <v>19</v>
      </c>
      <c r="D19553" t="s">
        <v>33</v>
      </c>
      <c r="E19553" t="s">
        <v>533</v>
      </c>
    </row>
    <row r="19554" spans="1:5" x14ac:dyDescent="0.25">
      <c r="A19554" t="s">
        <v>18847</v>
      </c>
      <c r="B19554" t="s">
        <v>20</v>
      </c>
      <c r="C19554" t="s">
        <v>19</v>
      </c>
      <c r="D19554" t="s">
        <v>33</v>
      </c>
      <c r="E19554" t="s">
        <v>533</v>
      </c>
    </row>
    <row r="19555" spans="1:5" x14ac:dyDescent="0.25">
      <c r="A19555" t="s">
        <v>15737</v>
      </c>
      <c r="B19555" t="s">
        <v>20</v>
      </c>
      <c r="C19555" t="s">
        <v>19</v>
      </c>
      <c r="D19555" t="s">
        <v>33</v>
      </c>
      <c r="E19555" t="s">
        <v>533</v>
      </c>
    </row>
    <row r="19556" spans="1:5" x14ac:dyDescent="0.25">
      <c r="A19556" t="s">
        <v>19759</v>
      </c>
      <c r="B19556" t="s">
        <v>20</v>
      </c>
      <c r="C19556" t="s">
        <v>19</v>
      </c>
      <c r="D19556" t="s">
        <v>33</v>
      </c>
      <c r="E19556" t="s">
        <v>530</v>
      </c>
    </row>
    <row r="19557" spans="1:5" x14ac:dyDescent="0.25">
      <c r="A19557" t="s">
        <v>19761</v>
      </c>
      <c r="B19557" t="s">
        <v>20</v>
      </c>
      <c r="C19557" t="s">
        <v>21</v>
      </c>
      <c r="D19557" t="s">
        <v>33</v>
      </c>
      <c r="E19557" t="s">
        <v>582</v>
      </c>
    </row>
    <row r="19558" spans="1:5" x14ac:dyDescent="0.25">
      <c r="A19558" t="s">
        <v>15736</v>
      </c>
      <c r="B19558" t="s">
        <v>20</v>
      </c>
      <c r="C19558" t="s">
        <v>19</v>
      </c>
      <c r="D19558" t="s">
        <v>33</v>
      </c>
      <c r="E19558" t="s">
        <v>553</v>
      </c>
    </row>
    <row r="19559" spans="1:5" x14ac:dyDescent="0.25">
      <c r="A19559" t="s">
        <v>4047</v>
      </c>
      <c r="B19559" t="s">
        <v>20</v>
      </c>
      <c r="C19559" t="s">
        <v>19</v>
      </c>
      <c r="D19559" t="s">
        <v>33</v>
      </c>
      <c r="E19559" t="s">
        <v>533</v>
      </c>
    </row>
    <row r="19560" spans="1:5" x14ac:dyDescent="0.25">
      <c r="A19560" t="s">
        <v>19763</v>
      </c>
      <c r="B19560" t="s">
        <v>20</v>
      </c>
      <c r="C19560" t="s">
        <v>19</v>
      </c>
      <c r="D19560" t="s">
        <v>33</v>
      </c>
      <c r="E19560" t="s">
        <v>530</v>
      </c>
    </row>
    <row r="19561" spans="1:5" x14ac:dyDescent="0.25">
      <c r="A19561" t="s">
        <v>18845</v>
      </c>
      <c r="B19561" t="s">
        <v>20</v>
      </c>
      <c r="C19561" t="s">
        <v>19</v>
      </c>
      <c r="D19561" t="s">
        <v>33</v>
      </c>
      <c r="E19561" t="s">
        <v>533</v>
      </c>
    </row>
    <row r="19562" spans="1:5" x14ac:dyDescent="0.25">
      <c r="A19562" t="s">
        <v>19764</v>
      </c>
      <c r="B19562" t="s">
        <v>20</v>
      </c>
      <c r="C19562" t="s">
        <v>25</v>
      </c>
      <c r="D19562" t="s">
        <v>33</v>
      </c>
      <c r="E19562" t="s">
        <v>815</v>
      </c>
    </row>
    <row r="19563" spans="1:5" x14ac:dyDescent="0.25">
      <c r="A19563" t="s">
        <v>17938</v>
      </c>
      <c r="B19563" t="s">
        <v>20</v>
      </c>
      <c r="C19563" t="s">
        <v>19</v>
      </c>
      <c r="D19563" t="s">
        <v>33</v>
      </c>
      <c r="E19563" t="s">
        <v>533</v>
      </c>
    </row>
    <row r="19564" spans="1:5" x14ac:dyDescent="0.25">
      <c r="A19564" t="s">
        <v>19767</v>
      </c>
      <c r="B19564" t="s">
        <v>20</v>
      </c>
      <c r="C19564" t="s">
        <v>21</v>
      </c>
      <c r="D19564" t="s">
        <v>33</v>
      </c>
      <c r="E19564" t="s">
        <v>582</v>
      </c>
    </row>
    <row r="19565" spans="1:5" x14ac:dyDescent="0.25">
      <c r="A19565" t="s">
        <v>17563</v>
      </c>
      <c r="B19565" t="s">
        <v>20</v>
      </c>
      <c r="C19565" t="s">
        <v>19</v>
      </c>
      <c r="D19565" t="s">
        <v>33</v>
      </c>
      <c r="E19565" t="s">
        <v>533</v>
      </c>
    </row>
    <row r="19566" spans="1:5" x14ac:dyDescent="0.25">
      <c r="A19566" t="s">
        <v>26056</v>
      </c>
      <c r="B19566" t="s">
        <v>20</v>
      </c>
      <c r="C19566" t="s">
        <v>19</v>
      </c>
      <c r="D19566" t="s">
        <v>33</v>
      </c>
      <c r="E19566" t="s">
        <v>533</v>
      </c>
    </row>
    <row r="19567" spans="1:5" x14ac:dyDescent="0.25">
      <c r="A19567" t="s">
        <v>10526</v>
      </c>
      <c r="B19567" t="s">
        <v>20</v>
      </c>
      <c r="C19567" t="s">
        <v>19</v>
      </c>
      <c r="D19567" t="s">
        <v>33</v>
      </c>
      <c r="E19567" t="s">
        <v>533</v>
      </c>
    </row>
    <row r="19568" spans="1:5" x14ac:dyDescent="0.25">
      <c r="A19568" t="s">
        <v>19367</v>
      </c>
      <c r="B19568" t="s">
        <v>20</v>
      </c>
      <c r="C19568" t="s">
        <v>19</v>
      </c>
      <c r="D19568" t="s">
        <v>33</v>
      </c>
      <c r="E19568" t="s">
        <v>533</v>
      </c>
    </row>
    <row r="19569" spans="1:5" x14ac:dyDescent="0.25">
      <c r="A19569" t="s">
        <v>27220</v>
      </c>
      <c r="B19569" t="s">
        <v>20</v>
      </c>
      <c r="C19569" t="s">
        <v>19</v>
      </c>
      <c r="D19569" t="s">
        <v>33</v>
      </c>
      <c r="E19569" t="s">
        <v>533</v>
      </c>
    </row>
    <row r="19570" spans="1:5" x14ac:dyDescent="0.25">
      <c r="A19570" t="s">
        <v>20502</v>
      </c>
      <c r="B19570" t="s">
        <v>20</v>
      </c>
      <c r="C19570" t="s">
        <v>19</v>
      </c>
      <c r="D19570" t="s">
        <v>33</v>
      </c>
      <c r="E19570" t="s">
        <v>533</v>
      </c>
    </row>
    <row r="19571" spans="1:5" x14ac:dyDescent="0.25">
      <c r="A19571" t="s">
        <v>13086</v>
      </c>
      <c r="B19571" t="s">
        <v>20</v>
      </c>
      <c r="C19571" t="s">
        <v>19</v>
      </c>
      <c r="D19571" t="s">
        <v>33</v>
      </c>
      <c r="E19571" t="s">
        <v>533</v>
      </c>
    </row>
    <row r="19572" spans="1:5" x14ac:dyDescent="0.25">
      <c r="A19572" t="s">
        <v>18361</v>
      </c>
      <c r="B19572" t="s">
        <v>20</v>
      </c>
      <c r="C19572" t="s">
        <v>19</v>
      </c>
      <c r="D19572" t="s">
        <v>33</v>
      </c>
      <c r="E19572" t="s">
        <v>533</v>
      </c>
    </row>
    <row r="19573" spans="1:5" x14ac:dyDescent="0.25">
      <c r="A19573" t="s">
        <v>2560</v>
      </c>
      <c r="B19573" t="s">
        <v>20</v>
      </c>
      <c r="C19573" t="s">
        <v>19</v>
      </c>
      <c r="D19573" t="s">
        <v>33</v>
      </c>
      <c r="E19573" t="s">
        <v>533</v>
      </c>
    </row>
    <row r="19574" spans="1:5" x14ac:dyDescent="0.25">
      <c r="A19574" t="s">
        <v>28521</v>
      </c>
      <c r="B19574" t="s">
        <v>20</v>
      </c>
      <c r="C19574" t="s">
        <v>19</v>
      </c>
      <c r="D19574" t="s">
        <v>33</v>
      </c>
      <c r="E19574" t="s">
        <v>533</v>
      </c>
    </row>
    <row r="19575" spans="1:5" x14ac:dyDescent="0.25">
      <c r="A19575" t="s">
        <v>19081</v>
      </c>
      <c r="B19575" t="s">
        <v>20</v>
      </c>
      <c r="C19575" t="s">
        <v>19</v>
      </c>
      <c r="D19575" t="s">
        <v>33</v>
      </c>
      <c r="E19575" t="s">
        <v>533</v>
      </c>
    </row>
    <row r="19576" spans="1:5" x14ac:dyDescent="0.25">
      <c r="A19576" t="s">
        <v>19949</v>
      </c>
      <c r="B19576" t="s">
        <v>20</v>
      </c>
      <c r="C19576" t="s">
        <v>19</v>
      </c>
      <c r="D19576" t="s">
        <v>33</v>
      </c>
      <c r="E19576" t="s">
        <v>533</v>
      </c>
    </row>
    <row r="19577" spans="1:5" x14ac:dyDescent="0.25">
      <c r="A19577" t="s">
        <v>19780</v>
      </c>
      <c r="B19577" t="s">
        <v>20</v>
      </c>
      <c r="C19577" t="s">
        <v>19</v>
      </c>
      <c r="D19577" t="s">
        <v>33</v>
      </c>
      <c r="E19577" t="s">
        <v>530</v>
      </c>
    </row>
    <row r="19578" spans="1:5" x14ac:dyDescent="0.25">
      <c r="A19578" t="s">
        <v>19781</v>
      </c>
      <c r="B19578" t="s">
        <v>20</v>
      </c>
      <c r="C19578" t="s">
        <v>19</v>
      </c>
      <c r="D19578" t="s">
        <v>33</v>
      </c>
      <c r="E19578" t="s">
        <v>889</v>
      </c>
    </row>
    <row r="19579" spans="1:5" x14ac:dyDescent="0.25">
      <c r="A19579" t="s">
        <v>19782</v>
      </c>
      <c r="B19579" t="s">
        <v>20</v>
      </c>
      <c r="C19579" t="s">
        <v>19</v>
      </c>
      <c r="D19579" t="s">
        <v>33</v>
      </c>
      <c r="E19579" t="s">
        <v>538</v>
      </c>
    </row>
    <row r="19580" spans="1:5" x14ac:dyDescent="0.25">
      <c r="A19580" t="s">
        <v>19041</v>
      </c>
      <c r="B19580" t="s">
        <v>20</v>
      </c>
      <c r="C19580" t="s">
        <v>19</v>
      </c>
      <c r="D19580" t="s">
        <v>33</v>
      </c>
      <c r="E19580" t="s">
        <v>533</v>
      </c>
    </row>
    <row r="19581" spans="1:5" x14ac:dyDescent="0.25">
      <c r="A19581" t="s">
        <v>19784</v>
      </c>
      <c r="B19581" t="s">
        <v>20</v>
      </c>
      <c r="C19581" t="s">
        <v>19</v>
      </c>
      <c r="D19581" t="s">
        <v>33</v>
      </c>
      <c r="E19581" t="s">
        <v>530</v>
      </c>
    </row>
    <row r="19582" spans="1:5" x14ac:dyDescent="0.25">
      <c r="A19582" t="s">
        <v>2881</v>
      </c>
      <c r="B19582" t="s">
        <v>20</v>
      </c>
      <c r="C19582" t="s">
        <v>19</v>
      </c>
      <c r="D19582" t="s">
        <v>33</v>
      </c>
      <c r="E19582" t="s">
        <v>553</v>
      </c>
    </row>
    <row r="19583" spans="1:5" x14ac:dyDescent="0.25">
      <c r="A19583" t="s">
        <v>19786</v>
      </c>
      <c r="B19583" t="s">
        <v>20</v>
      </c>
      <c r="C19583" t="s">
        <v>19</v>
      </c>
      <c r="D19583" t="s">
        <v>33</v>
      </c>
      <c r="E19583" t="s">
        <v>530</v>
      </c>
    </row>
    <row r="19584" spans="1:5" x14ac:dyDescent="0.25">
      <c r="A19584" t="s">
        <v>6451</v>
      </c>
      <c r="B19584" t="s">
        <v>20</v>
      </c>
      <c r="C19584" t="s">
        <v>19</v>
      </c>
      <c r="D19584" t="s">
        <v>33</v>
      </c>
      <c r="E19584" t="s">
        <v>533</v>
      </c>
    </row>
    <row r="19585" spans="1:5" x14ac:dyDescent="0.25">
      <c r="A19585" t="s">
        <v>19788</v>
      </c>
      <c r="B19585" t="s">
        <v>20</v>
      </c>
      <c r="C19585" t="s">
        <v>19</v>
      </c>
      <c r="D19585" t="s">
        <v>33</v>
      </c>
      <c r="E19585" t="s">
        <v>530</v>
      </c>
    </row>
    <row r="19586" spans="1:5" x14ac:dyDescent="0.25">
      <c r="A19586" t="s">
        <v>6453</v>
      </c>
      <c r="B19586" t="s">
        <v>20</v>
      </c>
      <c r="C19586" t="s">
        <v>19</v>
      </c>
      <c r="D19586" t="s">
        <v>33</v>
      </c>
      <c r="E19586" t="s">
        <v>533</v>
      </c>
    </row>
    <row r="19587" spans="1:5" x14ac:dyDescent="0.25">
      <c r="A19587" t="s">
        <v>19790</v>
      </c>
      <c r="B19587" t="s">
        <v>20</v>
      </c>
      <c r="C19587" t="s">
        <v>19</v>
      </c>
      <c r="D19587" t="s">
        <v>33</v>
      </c>
      <c r="E19587" t="s">
        <v>530</v>
      </c>
    </row>
    <row r="19588" spans="1:5" x14ac:dyDescent="0.25">
      <c r="A19588" t="s">
        <v>4727</v>
      </c>
      <c r="B19588" t="s">
        <v>20</v>
      </c>
      <c r="C19588" t="s">
        <v>19</v>
      </c>
      <c r="D19588" t="s">
        <v>33</v>
      </c>
      <c r="E19588" t="s">
        <v>533</v>
      </c>
    </row>
    <row r="19589" spans="1:5" x14ac:dyDescent="0.25">
      <c r="A19589" t="s">
        <v>19792</v>
      </c>
      <c r="B19589" t="s">
        <v>20</v>
      </c>
      <c r="C19589" t="s">
        <v>19</v>
      </c>
      <c r="D19589" t="s">
        <v>33</v>
      </c>
      <c r="E19589" t="s">
        <v>530</v>
      </c>
    </row>
    <row r="19590" spans="1:5" x14ac:dyDescent="0.25">
      <c r="A19590" t="s">
        <v>2540</v>
      </c>
      <c r="B19590" t="s">
        <v>20</v>
      </c>
      <c r="C19590" t="s">
        <v>19</v>
      </c>
      <c r="D19590" t="s">
        <v>33</v>
      </c>
      <c r="E19590" t="s">
        <v>533</v>
      </c>
    </row>
    <row r="19591" spans="1:5" x14ac:dyDescent="0.25">
      <c r="A19591" t="s">
        <v>19794</v>
      </c>
      <c r="B19591" t="s">
        <v>20</v>
      </c>
      <c r="C19591" t="s">
        <v>21</v>
      </c>
      <c r="D19591" t="s">
        <v>33</v>
      </c>
      <c r="E19591" t="s">
        <v>582</v>
      </c>
    </row>
    <row r="19592" spans="1:5" x14ac:dyDescent="0.25">
      <c r="A19592" t="s">
        <v>23415</v>
      </c>
      <c r="B19592" t="s">
        <v>20</v>
      </c>
      <c r="C19592" t="s">
        <v>19</v>
      </c>
      <c r="D19592" t="s">
        <v>33</v>
      </c>
      <c r="E19592" t="s">
        <v>533</v>
      </c>
    </row>
    <row r="19593" spans="1:5" x14ac:dyDescent="0.25">
      <c r="A19593" t="s">
        <v>19796</v>
      </c>
      <c r="B19593" t="s">
        <v>16</v>
      </c>
      <c r="C19593" t="s">
        <v>15</v>
      </c>
      <c r="D19593" t="s">
        <v>33</v>
      </c>
      <c r="E19593" t="s">
        <v>659</v>
      </c>
    </row>
    <row r="19594" spans="1:5" x14ac:dyDescent="0.25">
      <c r="A19594" t="s">
        <v>21048</v>
      </c>
      <c r="B19594" t="s">
        <v>20</v>
      </c>
      <c r="C19594" t="s">
        <v>19</v>
      </c>
      <c r="D19594" t="s">
        <v>33</v>
      </c>
      <c r="E19594" t="s">
        <v>533</v>
      </c>
    </row>
    <row r="19595" spans="1:5" x14ac:dyDescent="0.25">
      <c r="A19595" t="s">
        <v>19798</v>
      </c>
      <c r="B19595" t="s">
        <v>20</v>
      </c>
      <c r="C19595" t="s">
        <v>19</v>
      </c>
      <c r="D19595" t="s">
        <v>33</v>
      </c>
      <c r="E19595" t="s">
        <v>530</v>
      </c>
    </row>
    <row r="19596" spans="1:5" x14ac:dyDescent="0.25">
      <c r="A19596" t="s">
        <v>6452</v>
      </c>
      <c r="B19596" t="s">
        <v>20</v>
      </c>
      <c r="C19596" t="s">
        <v>19</v>
      </c>
      <c r="D19596" t="s">
        <v>33</v>
      </c>
      <c r="E19596" t="s">
        <v>533</v>
      </c>
    </row>
    <row r="19597" spans="1:5" x14ac:dyDescent="0.25">
      <c r="A19597" t="s">
        <v>19800</v>
      </c>
      <c r="B19597" t="s">
        <v>20</v>
      </c>
      <c r="C19597" t="s">
        <v>19</v>
      </c>
      <c r="D19597" t="s">
        <v>33</v>
      </c>
      <c r="E19597" t="s">
        <v>530</v>
      </c>
    </row>
    <row r="19598" spans="1:5" x14ac:dyDescent="0.25">
      <c r="A19598" t="s">
        <v>19343</v>
      </c>
      <c r="B19598" t="s">
        <v>20</v>
      </c>
      <c r="C19598" t="s">
        <v>19</v>
      </c>
      <c r="D19598" t="s">
        <v>33</v>
      </c>
      <c r="E19598" t="s">
        <v>533</v>
      </c>
    </row>
    <row r="19599" spans="1:5" x14ac:dyDescent="0.25">
      <c r="A19599" t="s">
        <v>19802</v>
      </c>
      <c r="B19599" t="s">
        <v>20</v>
      </c>
      <c r="C19599" t="s">
        <v>21</v>
      </c>
      <c r="D19599" t="s">
        <v>33</v>
      </c>
      <c r="E19599" t="s">
        <v>581</v>
      </c>
    </row>
    <row r="19600" spans="1:5" x14ac:dyDescent="0.25">
      <c r="A19600" t="s">
        <v>18176</v>
      </c>
      <c r="B19600" t="s">
        <v>20</v>
      </c>
      <c r="C19600" t="s">
        <v>19</v>
      </c>
      <c r="D19600" t="s">
        <v>33</v>
      </c>
      <c r="E19600" t="s">
        <v>533</v>
      </c>
    </row>
    <row r="19601" spans="1:5" x14ac:dyDescent="0.25">
      <c r="A19601" t="s">
        <v>23446</v>
      </c>
      <c r="B19601" t="s">
        <v>20</v>
      </c>
      <c r="C19601" t="s">
        <v>19</v>
      </c>
      <c r="D19601" t="s">
        <v>33</v>
      </c>
      <c r="E19601" t="s">
        <v>533</v>
      </c>
    </row>
    <row r="19602" spans="1:5" x14ac:dyDescent="0.25">
      <c r="A19602" t="s">
        <v>19173</v>
      </c>
      <c r="B19602" t="s">
        <v>20</v>
      </c>
      <c r="C19602" t="s">
        <v>19</v>
      </c>
      <c r="D19602" t="s">
        <v>33</v>
      </c>
      <c r="E19602" t="s">
        <v>533</v>
      </c>
    </row>
    <row r="19603" spans="1:5" x14ac:dyDescent="0.25">
      <c r="A19603" t="s">
        <v>24869</v>
      </c>
      <c r="B19603" t="s">
        <v>20</v>
      </c>
      <c r="C19603" t="s">
        <v>19</v>
      </c>
      <c r="D19603" t="s">
        <v>33</v>
      </c>
      <c r="E19603" t="s">
        <v>533</v>
      </c>
    </row>
    <row r="19604" spans="1:5" x14ac:dyDescent="0.25">
      <c r="A19604" t="s">
        <v>17550</v>
      </c>
      <c r="B19604" t="s">
        <v>20</v>
      </c>
      <c r="C19604" t="s">
        <v>19</v>
      </c>
      <c r="D19604" t="s">
        <v>33</v>
      </c>
      <c r="E19604" t="s">
        <v>553</v>
      </c>
    </row>
    <row r="19605" spans="1:5" x14ac:dyDescent="0.25">
      <c r="A19605" t="s">
        <v>19808</v>
      </c>
      <c r="B19605" t="s">
        <v>20</v>
      </c>
      <c r="C19605" t="s">
        <v>19</v>
      </c>
      <c r="D19605" t="s">
        <v>33</v>
      </c>
      <c r="E19605" t="s">
        <v>530</v>
      </c>
    </row>
    <row r="19606" spans="1:5" x14ac:dyDescent="0.25">
      <c r="A19606" t="s">
        <v>21887</v>
      </c>
      <c r="B19606" t="s">
        <v>20</v>
      </c>
      <c r="C19606" t="s">
        <v>19</v>
      </c>
      <c r="D19606" t="s">
        <v>33</v>
      </c>
      <c r="E19606" t="s">
        <v>533</v>
      </c>
    </row>
    <row r="19607" spans="1:5" x14ac:dyDescent="0.25">
      <c r="A19607" t="s">
        <v>28979</v>
      </c>
      <c r="B19607" t="s">
        <v>20</v>
      </c>
      <c r="C19607" t="s">
        <v>19</v>
      </c>
      <c r="D19607" t="s">
        <v>33</v>
      </c>
      <c r="E19607" t="s">
        <v>533</v>
      </c>
    </row>
    <row r="19608" spans="1:5" x14ac:dyDescent="0.25">
      <c r="A19608" t="s">
        <v>27119</v>
      </c>
      <c r="B19608" t="s">
        <v>20</v>
      </c>
      <c r="C19608" t="s">
        <v>19</v>
      </c>
      <c r="D19608" t="s">
        <v>33</v>
      </c>
      <c r="E19608" t="s">
        <v>553</v>
      </c>
    </row>
    <row r="19609" spans="1:5" x14ac:dyDescent="0.25">
      <c r="A19609" t="s">
        <v>27116</v>
      </c>
      <c r="B19609" t="s">
        <v>20</v>
      </c>
      <c r="C19609" t="s">
        <v>19</v>
      </c>
      <c r="D19609" t="s">
        <v>33</v>
      </c>
      <c r="E19609" t="s">
        <v>553</v>
      </c>
    </row>
    <row r="19610" spans="1:5" x14ac:dyDescent="0.25">
      <c r="A19610" t="s">
        <v>4881</v>
      </c>
      <c r="B19610" t="s">
        <v>20</v>
      </c>
      <c r="C19610" t="s">
        <v>19</v>
      </c>
      <c r="D19610" t="s">
        <v>33</v>
      </c>
      <c r="E19610" t="s">
        <v>533</v>
      </c>
    </row>
    <row r="19611" spans="1:5" x14ac:dyDescent="0.25">
      <c r="A19611" t="s">
        <v>15955</v>
      </c>
      <c r="B19611" t="s">
        <v>20</v>
      </c>
      <c r="C19611" t="s">
        <v>19</v>
      </c>
      <c r="D19611" t="s">
        <v>33</v>
      </c>
      <c r="E19611" t="s">
        <v>533</v>
      </c>
    </row>
    <row r="19612" spans="1:5" x14ac:dyDescent="0.25">
      <c r="A19612" t="s">
        <v>19815</v>
      </c>
      <c r="B19612" t="s">
        <v>20</v>
      </c>
      <c r="C19612" t="s">
        <v>21</v>
      </c>
      <c r="D19612" t="s">
        <v>33</v>
      </c>
      <c r="E19612" t="s">
        <v>581</v>
      </c>
    </row>
    <row r="19613" spans="1:5" x14ac:dyDescent="0.25">
      <c r="A19613" t="s">
        <v>23360</v>
      </c>
      <c r="B19613" t="s">
        <v>20</v>
      </c>
      <c r="C19613" t="s">
        <v>19</v>
      </c>
      <c r="D19613" t="s">
        <v>33</v>
      </c>
      <c r="E19613" t="s">
        <v>533</v>
      </c>
    </row>
    <row r="19614" spans="1:5" x14ac:dyDescent="0.25">
      <c r="A19614" t="s">
        <v>19817</v>
      </c>
      <c r="B19614" t="s">
        <v>20</v>
      </c>
      <c r="C19614" t="s">
        <v>19</v>
      </c>
      <c r="D19614" t="s">
        <v>33</v>
      </c>
      <c r="E19614" t="s">
        <v>530</v>
      </c>
    </row>
    <row r="19615" spans="1:5" x14ac:dyDescent="0.25">
      <c r="A19615" t="s">
        <v>19818</v>
      </c>
      <c r="B19615" t="s">
        <v>16</v>
      </c>
      <c r="C19615" t="s">
        <v>15</v>
      </c>
      <c r="D19615" t="s">
        <v>33</v>
      </c>
      <c r="E19615" t="s">
        <v>657</v>
      </c>
    </row>
    <row r="19616" spans="1:5" x14ac:dyDescent="0.25">
      <c r="A19616" t="s">
        <v>2602</v>
      </c>
      <c r="B19616" t="s">
        <v>20</v>
      </c>
      <c r="C19616" t="s">
        <v>19</v>
      </c>
      <c r="D19616" t="s">
        <v>33</v>
      </c>
      <c r="E19616" t="s">
        <v>533</v>
      </c>
    </row>
    <row r="19617" spans="1:5" x14ac:dyDescent="0.25">
      <c r="A19617" t="s">
        <v>19820</v>
      </c>
      <c r="B19617" t="s">
        <v>20</v>
      </c>
      <c r="C19617" t="s">
        <v>19</v>
      </c>
      <c r="D19617" t="s">
        <v>33</v>
      </c>
      <c r="E19617" t="s">
        <v>538</v>
      </c>
    </row>
    <row r="19618" spans="1:5" x14ac:dyDescent="0.25">
      <c r="A19618" t="s">
        <v>16115</v>
      </c>
      <c r="B19618" t="s">
        <v>20</v>
      </c>
      <c r="C19618" t="s">
        <v>19</v>
      </c>
      <c r="D19618" t="s">
        <v>33</v>
      </c>
      <c r="E19618" t="s">
        <v>533</v>
      </c>
    </row>
    <row r="19619" spans="1:5" x14ac:dyDescent="0.25">
      <c r="A19619" t="s">
        <v>19822</v>
      </c>
      <c r="B19619" t="s">
        <v>20</v>
      </c>
      <c r="C19619" t="s">
        <v>19</v>
      </c>
      <c r="D19619" t="s">
        <v>33</v>
      </c>
      <c r="E19619" t="s">
        <v>530</v>
      </c>
    </row>
    <row r="19620" spans="1:5" x14ac:dyDescent="0.25">
      <c r="A19620" t="s">
        <v>19824</v>
      </c>
      <c r="B19620" t="s">
        <v>20</v>
      </c>
      <c r="C19620" t="s">
        <v>19</v>
      </c>
      <c r="D19620" t="s">
        <v>33</v>
      </c>
      <c r="E19620" t="s">
        <v>531</v>
      </c>
    </row>
    <row r="19621" spans="1:5" x14ac:dyDescent="0.25">
      <c r="A19621" t="s">
        <v>6370</v>
      </c>
      <c r="B19621" t="s">
        <v>20</v>
      </c>
      <c r="C19621" t="s">
        <v>19</v>
      </c>
      <c r="D19621" t="s">
        <v>33</v>
      </c>
      <c r="E19621" t="s">
        <v>533</v>
      </c>
    </row>
    <row r="19622" spans="1:5" x14ac:dyDescent="0.25">
      <c r="A19622" t="s">
        <v>27647</v>
      </c>
      <c r="B19622" t="s">
        <v>20</v>
      </c>
      <c r="C19622" t="s">
        <v>19</v>
      </c>
      <c r="D19622" t="s">
        <v>33</v>
      </c>
      <c r="E19622" t="s">
        <v>533</v>
      </c>
    </row>
    <row r="19623" spans="1:5" x14ac:dyDescent="0.25">
      <c r="A19623" t="s">
        <v>19826</v>
      </c>
      <c r="B19623" t="s">
        <v>20</v>
      </c>
      <c r="C19623" t="s">
        <v>19</v>
      </c>
      <c r="D19623" t="s">
        <v>33</v>
      </c>
      <c r="E19623" t="s">
        <v>530</v>
      </c>
    </row>
    <row r="19624" spans="1:5" x14ac:dyDescent="0.25">
      <c r="A19624" t="s">
        <v>19827</v>
      </c>
      <c r="B19624" t="s">
        <v>20</v>
      </c>
      <c r="C19624" t="s">
        <v>21</v>
      </c>
      <c r="D19624" t="s">
        <v>33</v>
      </c>
      <c r="E19624" t="s">
        <v>581</v>
      </c>
    </row>
    <row r="19625" spans="1:5" x14ac:dyDescent="0.25">
      <c r="A19625" t="s">
        <v>11344</v>
      </c>
      <c r="B19625" t="s">
        <v>20</v>
      </c>
      <c r="C19625" t="s">
        <v>19</v>
      </c>
      <c r="D19625" t="s">
        <v>33</v>
      </c>
      <c r="E19625" t="s">
        <v>533</v>
      </c>
    </row>
    <row r="19626" spans="1:5" x14ac:dyDescent="0.25">
      <c r="A19626" t="s">
        <v>19829</v>
      </c>
      <c r="B19626" t="s">
        <v>20</v>
      </c>
      <c r="C19626" t="s">
        <v>21</v>
      </c>
      <c r="D19626" t="s">
        <v>33</v>
      </c>
      <c r="E19626" t="s">
        <v>581</v>
      </c>
    </row>
    <row r="19627" spans="1:5" x14ac:dyDescent="0.25">
      <c r="A19627" t="s">
        <v>15694</v>
      </c>
      <c r="B19627" t="s">
        <v>20</v>
      </c>
      <c r="C19627" t="s">
        <v>19</v>
      </c>
      <c r="D19627" t="s">
        <v>33</v>
      </c>
      <c r="E19627" t="s">
        <v>533</v>
      </c>
    </row>
    <row r="19628" spans="1:5" x14ac:dyDescent="0.25">
      <c r="A19628" t="s">
        <v>19831</v>
      </c>
      <c r="B19628" t="s">
        <v>20</v>
      </c>
      <c r="C19628" t="s">
        <v>21</v>
      </c>
      <c r="D19628" t="s">
        <v>33</v>
      </c>
      <c r="E19628" t="s">
        <v>581</v>
      </c>
    </row>
    <row r="19629" spans="1:5" x14ac:dyDescent="0.25">
      <c r="A19629" t="s">
        <v>18266</v>
      </c>
      <c r="B19629" t="s">
        <v>20</v>
      </c>
      <c r="C19629" t="s">
        <v>19</v>
      </c>
      <c r="D19629" t="s">
        <v>33</v>
      </c>
      <c r="E19629" t="s">
        <v>533</v>
      </c>
    </row>
    <row r="19630" spans="1:5" x14ac:dyDescent="0.25">
      <c r="A19630" t="s">
        <v>19833</v>
      </c>
      <c r="B19630" t="s">
        <v>20</v>
      </c>
      <c r="C19630" t="s">
        <v>21</v>
      </c>
      <c r="D19630" t="s">
        <v>33</v>
      </c>
      <c r="E19630" t="s">
        <v>581</v>
      </c>
    </row>
    <row r="19631" spans="1:5" x14ac:dyDescent="0.25">
      <c r="A19631" t="s">
        <v>22735</v>
      </c>
      <c r="B19631" t="s">
        <v>20</v>
      </c>
      <c r="C19631" t="s">
        <v>19</v>
      </c>
      <c r="D19631" t="s">
        <v>33</v>
      </c>
      <c r="E19631" t="s">
        <v>533</v>
      </c>
    </row>
    <row r="19632" spans="1:5" x14ac:dyDescent="0.25">
      <c r="A19632" t="s">
        <v>19835</v>
      </c>
      <c r="B19632" t="s">
        <v>20</v>
      </c>
      <c r="C19632" t="s">
        <v>21</v>
      </c>
      <c r="D19632" t="s">
        <v>33</v>
      </c>
      <c r="E19632" t="s">
        <v>581</v>
      </c>
    </row>
    <row r="19633" spans="1:5" x14ac:dyDescent="0.25">
      <c r="A19633" t="s">
        <v>18264</v>
      </c>
      <c r="B19633" t="s">
        <v>20</v>
      </c>
      <c r="C19633" t="s">
        <v>19</v>
      </c>
      <c r="D19633" t="s">
        <v>33</v>
      </c>
      <c r="E19633" t="s">
        <v>533</v>
      </c>
    </row>
    <row r="19634" spans="1:5" x14ac:dyDescent="0.25">
      <c r="A19634" t="s">
        <v>19837</v>
      </c>
      <c r="B19634" t="s">
        <v>20</v>
      </c>
      <c r="C19634" t="s">
        <v>21</v>
      </c>
      <c r="D19634" t="s">
        <v>33</v>
      </c>
      <c r="E19634" t="s">
        <v>581</v>
      </c>
    </row>
    <row r="19635" spans="1:5" x14ac:dyDescent="0.25">
      <c r="A19635" t="s">
        <v>6244</v>
      </c>
      <c r="B19635" t="s">
        <v>20</v>
      </c>
      <c r="C19635" t="s">
        <v>19</v>
      </c>
      <c r="D19635" t="s">
        <v>33</v>
      </c>
      <c r="E19635" t="s">
        <v>533</v>
      </c>
    </row>
    <row r="19636" spans="1:5" x14ac:dyDescent="0.25">
      <c r="A19636" t="s">
        <v>11752</v>
      </c>
      <c r="B19636" t="s">
        <v>20</v>
      </c>
      <c r="C19636" t="s">
        <v>19</v>
      </c>
      <c r="D19636" t="s">
        <v>33</v>
      </c>
      <c r="E19636" t="s">
        <v>533</v>
      </c>
    </row>
    <row r="19637" spans="1:5" x14ac:dyDescent="0.25">
      <c r="A19637" t="s">
        <v>13961</v>
      </c>
      <c r="B19637" t="s">
        <v>20</v>
      </c>
      <c r="C19637" t="s">
        <v>19</v>
      </c>
      <c r="D19637" t="s">
        <v>33</v>
      </c>
      <c r="E19637" t="s">
        <v>533</v>
      </c>
    </row>
    <row r="19638" spans="1:5" x14ac:dyDescent="0.25">
      <c r="A19638" t="s">
        <v>7895</v>
      </c>
      <c r="B19638" t="s">
        <v>20</v>
      </c>
      <c r="C19638" t="s">
        <v>19</v>
      </c>
      <c r="D19638" t="s">
        <v>33</v>
      </c>
      <c r="E19638" t="s">
        <v>533</v>
      </c>
    </row>
    <row r="19639" spans="1:5" x14ac:dyDescent="0.25">
      <c r="A19639" t="s">
        <v>7401</v>
      </c>
      <c r="B19639" t="s">
        <v>20</v>
      </c>
      <c r="C19639" t="s">
        <v>19</v>
      </c>
      <c r="D19639" t="s">
        <v>33</v>
      </c>
      <c r="E19639" t="s">
        <v>533</v>
      </c>
    </row>
    <row r="19640" spans="1:5" x14ac:dyDescent="0.25">
      <c r="A19640" t="s">
        <v>11457</v>
      </c>
      <c r="B19640" t="s">
        <v>20</v>
      </c>
      <c r="C19640" t="s">
        <v>19</v>
      </c>
      <c r="D19640" t="s">
        <v>33</v>
      </c>
      <c r="E19640" t="s">
        <v>533</v>
      </c>
    </row>
    <row r="19641" spans="1:5" x14ac:dyDescent="0.25">
      <c r="A19641" t="s">
        <v>13959</v>
      </c>
      <c r="B19641" t="s">
        <v>20</v>
      </c>
      <c r="C19641" t="s">
        <v>19</v>
      </c>
      <c r="D19641" t="s">
        <v>33</v>
      </c>
      <c r="E19641" t="s">
        <v>533</v>
      </c>
    </row>
    <row r="19642" spans="1:5" x14ac:dyDescent="0.25">
      <c r="A19642" t="s">
        <v>27228</v>
      </c>
      <c r="B19642" t="s">
        <v>20</v>
      </c>
      <c r="C19642" t="s">
        <v>19</v>
      </c>
      <c r="D19642" t="s">
        <v>33</v>
      </c>
      <c r="E19642" t="s">
        <v>533</v>
      </c>
    </row>
    <row r="19643" spans="1:5" x14ac:dyDescent="0.25">
      <c r="A19643" t="s">
        <v>4854</v>
      </c>
      <c r="B19643" t="s">
        <v>20</v>
      </c>
      <c r="C19643" t="s">
        <v>19</v>
      </c>
      <c r="D19643" t="s">
        <v>33</v>
      </c>
      <c r="E19643" t="s">
        <v>533</v>
      </c>
    </row>
    <row r="19644" spans="1:5" x14ac:dyDescent="0.25">
      <c r="A19644" t="s">
        <v>16344</v>
      </c>
      <c r="B19644" t="s">
        <v>20</v>
      </c>
      <c r="C19644" t="s">
        <v>19</v>
      </c>
      <c r="D19644" t="s">
        <v>33</v>
      </c>
      <c r="E19644" t="s">
        <v>533</v>
      </c>
    </row>
    <row r="19645" spans="1:5" x14ac:dyDescent="0.25">
      <c r="A19645" t="s">
        <v>22738</v>
      </c>
      <c r="B19645" t="s">
        <v>20</v>
      </c>
      <c r="C19645" t="s">
        <v>19</v>
      </c>
      <c r="D19645" t="s">
        <v>33</v>
      </c>
      <c r="E19645" t="s">
        <v>533</v>
      </c>
    </row>
    <row r="19646" spans="1:5" x14ac:dyDescent="0.25">
      <c r="A19646" t="s">
        <v>7402</v>
      </c>
      <c r="B19646" t="s">
        <v>20</v>
      </c>
      <c r="C19646" t="s">
        <v>19</v>
      </c>
      <c r="D19646" t="s">
        <v>33</v>
      </c>
      <c r="E19646" t="s">
        <v>533</v>
      </c>
    </row>
    <row r="19647" spans="1:5" x14ac:dyDescent="0.25">
      <c r="A19647" t="s">
        <v>19851</v>
      </c>
      <c r="B19647" t="s">
        <v>20</v>
      </c>
      <c r="C19647" t="s">
        <v>19</v>
      </c>
      <c r="D19647" t="s">
        <v>33</v>
      </c>
      <c r="E19647" t="s">
        <v>562</v>
      </c>
    </row>
    <row r="19648" spans="1:5" x14ac:dyDescent="0.25">
      <c r="A19648" t="s">
        <v>18722</v>
      </c>
      <c r="B19648" t="s">
        <v>20</v>
      </c>
      <c r="C19648" t="s">
        <v>19</v>
      </c>
      <c r="D19648" t="s">
        <v>33</v>
      </c>
      <c r="E19648" t="s">
        <v>533</v>
      </c>
    </row>
    <row r="19649" spans="1:5" x14ac:dyDescent="0.25">
      <c r="A19649" t="s">
        <v>24844</v>
      </c>
      <c r="B19649" t="s">
        <v>20</v>
      </c>
      <c r="C19649" t="s">
        <v>19</v>
      </c>
      <c r="D19649" t="s">
        <v>33</v>
      </c>
      <c r="E19649" t="s">
        <v>533</v>
      </c>
    </row>
    <row r="19650" spans="1:5" x14ac:dyDescent="0.25">
      <c r="A19650" t="s">
        <v>19853</v>
      </c>
      <c r="B19650" t="s">
        <v>20</v>
      </c>
      <c r="C19650" t="s">
        <v>23</v>
      </c>
      <c r="D19650" t="s">
        <v>33</v>
      </c>
      <c r="E19650" t="s">
        <v>740</v>
      </c>
    </row>
    <row r="19651" spans="1:5" x14ac:dyDescent="0.25">
      <c r="A19651" t="s">
        <v>24531</v>
      </c>
      <c r="B19651" t="s">
        <v>20</v>
      </c>
      <c r="C19651" t="s">
        <v>19</v>
      </c>
      <c r="D19651" t="s">
        <v>33</v>
      </c>
      <c r="E19651" t="s">
        <v>533</v>
      </c>
    </row>
    <row r="19652" spans="1:5" x14ac:dyDescent="0.25">
      <c r="A19652" t="s">
        <v>19855</v>
      </c>
      <c r="B19652" t="s">
        <v>20</v>
      </c>
      <c r="C19652" t="s">
        <v>19</v>
      </c>
      <c r="D19652" t="s">
        <v>33</v>
      </c>
      <c r="E19652" t="s">
        <v>530</v>
      </c>
    </row>
    <row r="19653" spans="1:5" x14ac:dyDescent="0.25">
      <c r="A19653" t="s">
        <v>24846</v>
      </c>
      <c r="B19653" t="s">
        <v>20</v>
      </c>
      <c r="C19653" t="s">
        <v>19</v>
      </c>
      <c r="D19653" t="s">
        <v>33</v>
      </c>
      <c r="E19653" t="s">
        <v>533</v>
      </c>
    </row>
    <row r="19654" spans="1:5" x14ac:dyDescent="0.25">
      <c r="A19654" t="s">
        <v>19857</v>
      </c>
      <c r="B19654" t="s">
        <v>20</v>
      </c>
      <c r="C19654" t="s">
        <v>19</v>
      </c>
      <c r="D19654" t="s">
        <v>33</v>
      </c>
      <c r="E19654" t="s">
        <v>530</v>
      </c>
    </row>
    <row r="19655" spans="1:5" x14ac:dyDescent="0.25">
      <c r="A19655" t="s">
        <v>19858</v>
      </c>
      <c r="B19655" t="s">
        <v>20</v>
      </c>
      <c r="C19655" t="s">
        <v>19</v>
      </c>
      <c r="D19655" t="s">
        <v>33</v>
      </c>
      <c r="E19655" t="s">
        <v>691</v>
      </c>
    </row>
    <row r="19656" spans="1:5" x14ac:dyDescent="0.25">
      <c r="A19656" t="s">
        <v>9514</v>
      </c>
      <c r="B19656" t="s">
        <v>20</v>
      </c>
      <c r="C19656" t="s">
        <v>19</v>
      </c>
      <c r="D19656" t="s">
        <v>33</v>
      </c>
      <c r="E19656" t="s">
        <v>533</v>
      </c>
    </row>
    <row r="19657" spans="1:5" x14ac:dyDescent="0.25">
      <c r="A19657" t="s">
        <v>17312</v>
      </c>
      <c r="B19657" t="s">
        <v>20</v>
      </c>
      <c r="C19657" t="s">
        <v>19</v>
      </c>
      <c r="D19657" t="s">
        <v>33</v>
      </c>
      <c r="E19657" t="s">
        <v>533</v>
      </c>
    </row>
    <row r="19658" spans="1:5" x14ac:dyDescent="0.25">
      <c r="A19658" t="s">
        <v>6640</v>
      </c>
      <c r="B19658" t="s">
        <v>20</v>
      </c>
      <c r="C19658" t="s">
        <v>19</v>
      </c>
      <c r="D19658" t="s">
        <v>33</v>
      </c>
      <c r="E19658" t="s">
        <v>533</v>
      </c>
    </row>
    <row r="19659" spans="1:5" x14ac:dyDescent="0.25">
      <c r="A19659" t="s">
        <v>14827</v>
      </c>
      <c r="B19659" t="s">
        <v>20</v>
      </c>
      <c r="C19659" t="s">
        <v>19</v>
      </c>
      <c r="D19659" t="s">
        <v>33</v>
      </c>
      <c r="E19659" t="s">
        <v>533</v>
      </c>
    </row>
    <row r="19660" spans="1:5" x14ac:dyDescent="0.25">
      <c r="A19660" t="s">
        <v>19863</v>
      </c>
      <c r="B19660" t="s">
        <v>20</v>
      </c>
      <c r="C19660" t="s">
        <v>22</v>
      </c>
      <c r="D19660" t="s">
        <v>33</v>
      </c>
      <c r="E19660" t="s">
        <v>693</v>
      </c>
    </row>
    <row r="19661" spans="1:5" x14ac:dyDescent="0.25">
      <c r="A19661" t="s">
        <v>19864</v>
      </c>
      <c r="B19661" t="s">
        <v>20</v>
      </c>
      <c r="C19661" t="s">
        <v>19</v>
      </c>
      <c r="D19661" t="s">
        <v>33</v>
      </c>
      <c r="E19661" t="s">
        <v>531</v>
      </c>
    </row>
    <row r="19662" spans="1:5" x14ac:dyDescent="0.25">
      <c r="A19662" t="s">
        <v>14606</v>
      </c>
      <c r="B19662" t="s">
        <v>20</v>
      </c>
      <c r="C19662" t="s">
        <v>19</v>
      </c>
      <c r="D19662" t="s">
        <v>33</v>
      </c>
      <c r="E19662" t="s">
        <v>533</v>
      </c>
    </row>
    <row r="19663" spans="1:5" x14ac:dyDescent="0.25">
      <c r="A19663" t="s">
        <v>17021</v>
      </c>
      <c r="B19663" t="s">
        <v>20</v>
      </c>
      <c r="C19663" t="s">
        <v>19</v>
      </c>
      <c r="D19663" t="s">
        <v>33</v>
      </c>
      <c r="E19663" t="s">
        <v>533</v>
      </c>
    </row>
    <row r="19664" spans="1:5" x14ac:dyDescent="0.25">
      <c r="A19664" t="s">
        <v>19867</v>
      </c>
      <c r="B19664" t="s">
        <v>16</v>
      </c>
      <c r="C19664" t="s">
        <v>17</v>
      </c>
      <c r="D19664" t="s">
        <v>33</v>
      </c>
      <c r="E19664" t="s">
        <v>653</v>
      </c>
    </row>
    <row r="19665" spans="1:5" x14ac:dyDescent="0.25">
      <c r="A19665" t="s">
        <v>29257</v>
      </c>
      <c r="B19665" t="s">
        <v>20</v>
      </c>
      <c r="C19665" t="s">
        <v>19</v>
      </c>
      <c r="D19665" t="s">
        <v>33</v>
      </c>
      <c r="E19665" t="s">
        <v>533</v>
      </c>
    </row>
    <row r="19666" spans="1:5" x14ac:dyDescent="0.25">
      <c r="A19666" t="s">
        <v>19869</v>
      </c>
      <c r="B19666" t="s">
        <v>20</v>
      </c>
      <c r="C19666" t="s">
        <v>19</v>
      </c>
      <c r="D19666" t="s">
        <v>33</v>
      </c>
      <c r="E19666" t="s">
        <v>530</v>
      </c>
    </row>
    <row r="19667" spans="1:5" x14ac:dyDescent="0.25">
      <c r="A19667" t="s">
        <v>19870</v>
      </c>
      <c r="B19667" t="s">
        <v>16</v>
      </c>
      <c r="C19667" t="s">
        <v>15</v>
      </c>
      <c r="D19667" t="s">
        <v>33</v>
      </c>
      <c r="E19667" t="s">
        <v>659</v>
      </c>
    </row>
    <row r="19668" spans="1:5" x14ac:dyDescent="0.25">
      <c r="A19668" t="s">
        <v>24770</v>
      </c>
      <c r="B19668" t="s">
        <v>20</v>
      </c>
      <c r="C19668" t="s">
        <v>19</v>
      </c>
      <c r="D19668" t="s">
        <v>33</v>
      </c>
      <c r="E19668" t="s">
        <v>533</v>
      </c>
    </row>
    <row r="19669" spans="1:5" x14ac:dyDescent="0.25">
      <c r="A19669" t="s">
        <v>17023</v>
      </c>
      <c r="B19669" t="s">
        <v>20</v>
      </c>
      <c r="C19669" t="s">
        <v>19</v>
      </c>
      <c r="D19669" t="s">
        <v>33</v>
      </c>
      <c r="E19669" t="s">
        <v>533</v>
      </c>
    </row>
    <row r="19670" spans="1:5" x14ac:dyDescent="0.25">
      <c r="A19670" t="s">
        <v>7166</v>
      </c>
      <c r="B19670" t="s">
        <v>20</v>
      </c>
      <c r="C19670" t="s">
        <v>19</v>
      </c>
      <c r="D19670" t="s">
        <v>33</v>
      </c>
      <c r="E19670" t="s">
        <v>533</v>
      </c>
    </row>
    <row r="19671" spans="1:5" x14ac:dyDescent="0.25">
      <c r="A19671" t="s">
        <v>6494</v>
      </c>
      <c r="B19671" t="s">
        <v>20</v>
      </c>
      <c r="C19671" t="s">
        <v>19</v>
      </c>
      <c r="D19671" t="s">
        <v>33</v>
      </c>
      <c r="E19671" t="s">
        <v>533</v>
      </c>
    </row>
    <row r="19672" spans="1:5" x14ac:dyDescent="0.25">
      <c r="A19672" t="s">
        <v>7293</v>
      </c>
      <c r="B19672" t="s">
        <v>20</v>
      </c>
      <c r="C19672" t="s">
        <v>19</v>
      </c>
      <c r="D19672" t="s">
        <v>33</v>
      </c>
      <c r="E19672" t="s">
        <v>533</v>
      </c>
    </row>
    <row r="19673" spans="1:5" x14ac:dyDescent="0.25">
      <c r="A19673" t="s">
        <v>26470</v>
      </c>
      <c r="B19673" t="s">
        <v>20</v>
      </c>
      <c r="C19673" t="s">
        <v>19</v>
      </c>
      <c r="D19673" t="s">
        <v>33</v>
      </c>
      <c r="E19673" t="s">
        <v>533</v>
      </c>
    </row>
    <row r="19674" spans="1:5" x14ac:dyDescent="0.25">
      <c r="A19674" t="s">
        <v>18618</v>
      </c>
      <c r="B19674" t="s">
        <v>20</v>
      </c>
      <c r="C19674" t="s">
        <v>19</v>
      </c>
      <c r="D19674" t="s">
        <v>33</v>
      </c>
      <c r="E19674" t="s">
        <v>533</v>
      </c>
    </row>
    <row r="19675" spans="1:5" x14ac:dyDescent="0.25">
      <c r="A19675" t="s">
        <v>19878</v>
      </c>
      <c r="B19675" t="s">
        <v>16</v>
      </c>
      <c r="C19675" t="s">
        <v>15</v>
      </c>
      <c r="D19675" t="s">
        <v>33</v>
      </c>
      <c r="E19675" t="s">
        <v>659</v>
      </c>
    </row>
    <row r="19676" spans="1:5" x14ac:dyDescent="0.25">
      <c r="A19676" t="s">
        <v>26793</v>
      </c>
      <c r="B19676" t="s">
        <v>20</v>
      </c>
      <c r="C19676" t="s">
        <v>19</v>
      </c>
      <c r="D19676" t="s">
        <v>69</v>
      </c>
      <c r="E19676" t="s">
        <v>553</v>
      </c>
    </row>
    <row r="19677" spans="1:5" x14ac:dyDescent="0.25">
      <c r="A19677" t="s">
        <v>19880</v>
      </c>
      <c r="B19677" t="s">
        <v>16</v>
      </c>
      <c r="C19677" t="s">
        <v>15</v>
      </c>
      <c r="D19677" t="s">
        <v>33</v>
      </c>
      <c r="E19677" t="s">
        <v>659</v>
      </c>
    </row>
    <row r="19678" spans="1:5" x14ac:dyDescent="0.25">
      <c r="A19678" t="s">
        <v>22141</v>
      </c>
      <c r="B19678" t="s">
        <v>20</v>
      </c>
      <c r="C19678" t="s">
        <v>19</v>
      </c>
      <c r="D19678" t="s">
        <v>33</v>
      </c>
      <c r="E19678" t="s">
        <v>533</v>
      </c>
    </row>
    <row r="19679" spans="1:5" x14ac:dyDescent="0.25">
      <c r="A19679" t="s">
        <v>22321</v>
      </c>
      <c r="B19679" t="s">
        <v>20</v>
      </c>
      <c r="C19679" t="s">
        <v>19</v>
      </c>
      <c r="D19679" t="s">
        <v>33</v>
      </c>
      <c r="E19679" t="s">
        <v>533</v>
      </c>
    </row>
    <row r="19680" spans="1:5" x14ac:dyDescent="0.25">
      <c r="A19680" t="s">
        <v>19883</v>
      </c>
      <c r="B19680" t="s">
        <v>20</v>
      </c>
      <c r="C19680" t="s">
        <v>19</v>
      </c>
      <c r="D19680" t="s">
        <v>33</v>
      </c>
      <c r="E19680" t="s">
        <v>903</v>
      </c>
    </row>
    <row r="19681" spans="1:5" x14ac:dyDescent="0.25">
      <c r="A19681" t="s">
        <v>19884</v>
      </c>
      <c r="B19681" t="s">
        <v>16</v>
      </c>
      <c r="C19681" t="s">
        <v>15</v>
      </c>
      <c r="D19681" t="s">
        <v>33</v>
      </c>
      <c r="E19681" t="s">
        <v>696</v>
      </c>
    </row>
    <row r="19682" spans="1:5" x14ac:dyDescent="0.25">
      <c r="A19682" t="s">
        <v>19885</v>
      </c>
      <c r="B19682" t="s">
        <v>16</v>
      </c>
      <c r="C19682" t="s">
        <v>15</v>
      </c>
      <c r="D19682" t="s">
        <v>33</v>
      </c>
      <c r="E19682" t="s">
        <v>659</v>
      </c>
    </row>
    <row r="19683" spans="1:5" x14ac:dyDescent="0.25">
      <c r="A19683" t="s">
        <v>22005</v>
      </c>
      <c r="B19683" t="s">
        <v>20</v>
      </c>
      <c r="C19683" t="s">
        <v>19</v>
      </c>
      <c r="D19683" t="s">
        <v>33</v>
      </c>
      <c r="E19683" t="s">
        <v>553</v>
      </c>
    </row>
    <row r="19684" spans="1:5" x14ac:dyDescent="0.25">
      <c r="A19684" t="s">
        <v>19887</v>
      </c>
      <c r="B19684" t="s">
        <v>16</v>
      </c>
      <c r="C19684" t="s">
        <v>15</v>
      </c>
      <c r="D19684" t="s">
        <v>33</v>
      </c>
      <c r="E19684" t="s">
        <v>659</v>
      </c>
    </row>
    <row r="19685" spans="1:5" x14ac:dyDescent="0.25">
      <c r="A19685" t="s">
        <v>18643</v>
      </c>
      <c r="B19685" t="s">
        <v>20</v>
      </c>
      <c r="C19685" t="s">
        <v>19</v>
      </c>
      <c r="D19685" t="s">
        <v>33</v>
      </c>
      <c r="E19685" t="s">
        <v>533</v>
      </c>
    </row>
    <row r="19686" spans="1:5" x14ac:dyDescent="0.25">
      <c r="A19686" t="s">
        <v>9073</v>
      </c>
      <c r="B19686" t="s">
        <v>20</v>
      </c>
      <c r="C19686" t="s">
        <v>19</v>
      </c>
      <c r="D19686" t="s">
        <v>33</v>
      </c>
      <c r="E19686" t="s">
        <v>533</v>
      </c>
    </row>
    <row r="19687" spans="1:5" x14ac:dyDescent="0.25">
      <c r="A19687" t="s">
        <v>19890</v>
      </c>
      <c r="B19687" t="s">
        <v>16</v>
      </c>
      <c r="C19687" t="s">
        <v>15</v>
      </c>
      <c r="D19687" t="s">
        <v>33</v>
      </c>
      <c r="E19687" t="s">
        <v>696</v>
      </c>
    </row>
    <row r="19688" spans="1:5" x14ac:dyDescent="0.25">
      <c r="A19688" t="s">
        <v>19891</v>
      </c>
      <c r="B19688" t="s">
        <v>16</v>
      </c>
      <c r="C19688" t="s">
        <v>15</v>
      </c>
      <c r="D19688" t="s">
        <v>33</v>
      </c>
      <c r="E19688" t="s">
        <v>696</v>
      </c>
    </row>
    <row r="19689" spans="1:5" x14ac:dyDescent="0.25">
      <c r="A19689" t="s">
        <v>19892</v>
      </c>
      <c r="B19689" t="s">
        <v>16</v>
      </c>
      <c r="C19689" t="s">
        <v>15</v>
      </c>
      <c r="D19689" t="s">
        <v>33</v>
      </c>
      <c r="E19689" t="s">
        <v>696</v>
      </c>
    </row>
    <row r="19690" spans="1:5" x14ac:dyDescent="0.25">
      <c r="A19690" t="s">
        <v>18547</v>
      </c>
      <c r="B19690" t="s">
        <v>20</v>
      </c>
      <c r="C19690" t="s">
        <v>19</v>
      </c>
      <c r="D19690" t="s">
        <v>33</v>
      </c>
      <c r="E19690" t="s">
        <v>533</v>
      </c>
    </row>
    <row r="19691" spans="1:5" x14ac:dyDescent="0.25">
      <c r="A19691" t="s">
        <v>22143</v>
      </c>
      <c r="B19691" t="s">
        <v>20</v>
      </c>
      <c r="C19691" t="s">
        <v>19</v>
      </c>
      <c r="D19691" t="s">
        <v>33</v>
      </c>
      <c r="E19691" t="s">
        <v>533</v>
      </c>
    </row>
    <row r="19692" spans="1:5" x14ac:dyDescent="0.25">
      <c r="A19692" t="s">
        <v>22003</v>
      </c>
      <c r="B19692" t="s">
        <v>20</v>
      </c>
      <c r="C19692" t="s">
        <v>19</v>
      </c>
      <c r="D19692" t="s">
        <v>33</v>
      </c>
      <c r="E19692" t="s">
        <v>553</v>
      </c>
    </row>
    <row r="19693" spans="1:5" x14ac:dyDescent="0.25">
      <c r="A19693" t="s">
        <v>19896</v>
      </c>
      <c r="B19693" t="s">
        <v>16</v>
      </c>
      <c r="C19693" t="s">
        <v>15</v>
      </c>
      <c r="D19693" t="s">
        <v>33</v>
      </c>
      <c r="E19693" t="s">
        <v>696</v>
      </c>
    </row>
    <row r="19694" spans="1:5" x14ac:dyDescent="0.25">
      <c r="A19694" t="s">
        <v>27568</v>
      </c>
      <c r="B19694" t="s">
        <v>20</v>
      </c>
      <c r="C19694" t="s">
        <v>19</v>
      </c>
      <c r="D19694" t="s">
        <v>33</v>
      </c>
      <c r="E19694" t="s">
        <v>533</v>
      </c>
    </row>
    <row r="19695" spans="1:5" x14ac:dyDescent="0.25">
      <c r="A19695" t="s">
        <v>19898</v>
      </c>
      <c r="B19695" t="s">
        <v>16</v>
      </c>
      <c r="C19695" t="s">
        <v>15</v>
      </c>
      <c r="D19695" t="s">
        <v>33</v>
      </c>
      <c r="E19695" t="s">
        <v>696</v>
      </c>
    </row>
    <row r="19696" spans="1:5" x14ac:dyDescent="0.25">
      <c r="A19696" t="s">
        <v>26196</v>
      </c>
      <c r="B19696" t="s">
        <v>20</v>
      </c>
      <c r="C19696" t="s">
        <v>19</v>
      </c>
      <c r="D19696" t="s">
        <v>33</v>
      </c>
      <c r="E19696" t="s">
        <v>533</v>
      </c>
    </row>
    <row r="19697" spans="1:5" x14ac:dyDescent="0.25">
      <c r="A19697" t="s">
        <v>27757</v>
      </c>
      <c r="B19697" t="s">
        <v>20</v>
      </c>
      <c r="C19697" t="s">
        <v>19</v>
      </c>
      <c r="D19697" t="s">
        <v>33</v>
      </c>
      <c r="E19697" t="s">
        <v>533</v>
      </c>
    </row>
    <row r="19698" spans="1:5" x14ac:dyDescent="0.25">
      <c r="A19698" t="s">
        <v>19901</v>
      </c>
      <c r="B19698" t="s">
        <v>16</v>
      </c>
      <c r="C19698" t="s">
        <v>15</v>
      </c>
      <c r="D19698" t="s">
        <v>33</v>
      </c>
      <c r="E19698" t="s">
        <v>696</v>
      </c>
    </row>
    <row r="19699" spans="1:5" x14ac:dyDescent="0.25">
      <c r="A19699" t="s">
        <v>18506</v>
      </c>
      <c r="B19699" t="s">
        <v>20</v>
      </c>
      <c r="C19699" t="s">
        <v>19</v>
      </c>
      <c r="D19699" t="s">
        <v>33</v>
      </c>
      <c r="E19699" t="s">
        <v>533</v>
      </c>
    </row>
    <row r="19700" spans="1:5" x14ac:dyDescent="0.25">
      <c r="A19700" t="s">
        <v>19903</v>
      </c>
      <c r="B19700" t="s">
        <v>16</v>
      </c>
      <c r="C19700" t="s">
        <v>15</v>
      </c>
      <c r="D19700" t="s">
        <v>33</v>
      </c>
      <c r="E19700" t="s">
        <v>659</v>
      </c>
    </row>
    <row r="19701" spans="1:5" x14ac:dyDescent="0.25">
      <c r="A19701" t="s">
        <v>19904</v>
      </c>
      <c r="B19701" t="s">
        <v>16</v>
      </c>
      <c r="C19701" t="s">
        <v>15</v>
      </c>
      <c r="D19701" t="s">
        <v>33</v>
      </c>
      <c r="E19701" t="s">
        <v>696</v>
      </c>
    </row>
    <row r="19702" spans="1:5" x14ac:dyDescent="0.25">
      <c r="A19702" t="s">
        <v>19905</v>
      </c>
      <c r="B19702" t="s">
        <v>16</v>
      </c>
      <c r="C19702" t="s">
        <v>15</v>
      </c>
      <c r="D19702" t="s">
        <v>33</v>
      </c>
      <c r="E19702" t="s">
        <v>659</v>
      </c>
    </row>
    <row r="19703" spans="1:5" x14ac:dyDescent="0.25">
      <c r="A19703" t="s">
        <v>27853</v>
      </c>
      <c r="B19703" t="s">
        <v>20</v>
      </c>
      <c r="C19703" t="s">
        <v>19</v>
      </c>
      <c r="D19703" t="s">
        <v>33</v>
      </c>
      <c r="E19703" t="s">
        <v>533</v>
      </c>
    </row>
    <row r="19704" spans="1:5" x14ac:dyDescent="0.25">
      <c r="A19704" t="s">
        <v>19907</v>
      </c>
      <c r="B19704" t="s">
        <v>16</v>
      </c>
      <c r="C19704" t="s">
        <v>15</v>
      </c>
      <c r="D19704" t="s">
        <v>33</v>
      </c>
      <c r="E19704" t="s">
        <v>659</v>
      </c>
    </row>
    <row r="19705" spans="1:5" x14ac:dyDescent="0.25">
      <c r="A19705" t="s">
        <v>18546</v>
      </c>
      <c r="B19705" t="s">
        <v>20</v>
      </c>
      <c r="C19705" t="s">
        <v>19</v>
      </c>
      <c r="D19705" t="s">
        <v>33</v>
      </c>
      <c r="E19705" t="s">
        <v>533</v>
      </c>
    </row>
    <row r="19706" spans="1:5" x14ac:dyDescent="0.25">
      <c r="A19706" t="s">
        <v>19909</v>
      </c>
      <c r="B19706" t="s">
        <v>20</v>
      </c>
      <c r="C19706" t="s">
        <v>19</v>
      </c>
      <c r="D19706" t="s">
        <v>65</v>
      </c>
      <c r="E19706" t="s">
        <v>502</v>
      </c>
    </row>
    <row r="19707" spans="1:5" x14ac:dyDescent="0.25">
      <c r="A19707" t="s">
        <v>19910</v>
      </c>
      <c r="B19707" t="s">
        <v>20</v>
      </c>
      <c r="C19707" t="s">
        <v>19</v>
      </c>
      <c r="D19707" t="s">
        <v>65</v>
      </c>
      <c r="E19707" t="s">
        <v>502</v>
      </c>
    </row>
    <row r="19708" spans="1:5" x14ac:dyDescent="0.25">
      <c r="A19708" t="s">
        <v>19911</v>
      </c>
      <c r="B19708" t="s">
        <v>20</v>
      </c>
      <c r="C19708" t="s">
        <v>19</v>
      </c>
      <c r="D19708" t="s">
        <v>65</v>
      </c>
      <c r="E19708" t="s">
        <v>502</v>
      </c>
    </row>
    <row r="19709" spans="1:5" x14ac:dyDescent="0.25">
      <c r="A19709" t="s">
        <v>19912</v>
      </c>
      <c r="B19709" t="s">
        <v>16</v>
      </c>
      <c r="C19709" t="s">
        <v>17</v>
      </c>
      <c r="D19709" t="s">
        <v>33</v>
      </c>
      <c r="E19709" t="s">
        <v>627</v>
      </c>
    </row>
    <row r="19710" spans="1:5" x14ac:dyDescent="0.25">
      <c r="A19710" t="s">
        <v>19913</v>
      </c>
      <c r="B19710" t="s">
        <v>16</v>
      </c>
      <c r="C19710" t="s">
        <v>17</v>
      </c>
      <c r="D19710" t="s">
        <v>33</v>
      </c>
      <c r="E19710" t="s">
        <v>627</v>
      </c>
    </row>
    <row r="19711" spans="1:5" x14ac:dyDescent="0.25">
      <c r="A19711" t="s">
        <v>19914</v>
      </c>
      <c r="B19711" t="s">
        <v>16</v>
      </c>
      <c r="C19711" t="s">
        <v>17</v>
      </c>
      <c r="D19711" t="s">
        <v>33</v>
      </c>
      <c r="E19711" t="s">
        <v>627</v>
      </c>
    </row>
    <row r="19712" spans="1:5" x14ac:dyDescent="0.25">
      <c r="A19712" t="s">
        <v>19915</v>
      </c>
      <c r="B19712" t="s">
        <v>20</v>
      </c>
      <c r="C19712" t="s">
        <v>19</v>
      </c>
      <c r="D19712" t="s">
        <v>33</v>
      </c>
      <c r="E19712" t="s">
        <v>671</v>
      </c>
    </row>
    <row r="19713" spans="1:5" x14ac:dyDescent="0.25">
      <c r="A19713" t="s">
        <v>19916</v>
      </c>
      <c r="B19713" t="s">
        <v>20</v>
      </c>
      <c r="C19713" t="s">
        <v>22</v>
      </c>
      <c r="D19713" t="s">
        <v>33</v>
      </c>
      <c r="E19713" t="s">
        <v>982</v>
      </c>
    </row>
    <row r="19714" spans="1:5" x14ac:dyDescent="0.25">
      <c r="A19714" t="s">
        <v>19917</v>
      </c>
      <c r="B19714" t="s">
        <v>20</v>
      </c>
      <c r="C19714" t="s">
        <v>19</v>
      </c>
      <c r="D19714" t="s">
        <v>69</v>
      </c>
      <c r="E19714" t="s">
        <v>563</v>
      </c>
    </row>
    <row r="19715" spans="1:5" x14ac:dyDescent="0.25">
      <c r="A19715" t="s">
        <v>19918</v>
      </c>
      <c r="B19715" t="s">
        <v>20</v>
      </c>
      <c r="C19715" t="s">
        <v>19</v>
      </c>
      <c r="D19715" t="s">
        <v>69</v>
      </c>
      <c r="E19715" t="s">
        <v>563</v>
      </c>
    </row>
    <row r="19716" spans="1:5" x14ac:dyDescent="0.25">
      <c r="A19716" t="s">
        <v>19919</v>
      </c>
      <c r="B19716" t="s">
        <v>20</v>
      </c>
      <c r="C19716" t="s">
        <v>19</v>
      </c>
      <c r="D19716" t="s">
        <v>69</v>
      </c>
      <c r="E19716" t="s">
        <v>563</v>
      </c>
    </row>
    <row r="19717" spans="1:5" x14ac:dyDescent="0.25">
      <c r="A19717" t="s">
        <v>19920</v>
      </c>
      <c r="B19717" t="s">
        <v>20</v>
      </c>
      <c r="C19717" t="s">
        <v>19</v>
      </c>
      <c r="D19717" t="s">
        <v>69</v>
      </c>
      <c r="E19717" t="s">
        <v>563</v>
      </c>
    </row>
    <row r="19718" spans="1:5" x14ac:dyDescent="0.25">
      <c r="A19718" t="s">
        <v>9070</v>
      </c>
      <c r="B19718" t="s">
        <v>20</v>
      </c>
      <c r="C19718" t="s">
        <v>19</v>
      </c>
      <c r="D19718" t="s">
        <v>33</v>
      </c>
      <c r="E19718" t="s">
        <v>533</v>
      </c>
    </row>
    <row r="19719" spans="1:5" x14ac:dyDescent="0.25">
      <c r="A19719" t="s">
        <v>9069</v>
      </c>
      <c r="B19719" t="s">
        <v>20</v>
      </c>
      <c r="C19719" t="s">
        <v>19</v>
      </c>
      <c r="D19719" t="s">
        <v>33</v>
      </c>
      <c r="E19719" t="s">
        <v>533</v>
      </c>
    </row>
    <row r="19720" spans="1:5" x14ac:dyDescent="0.25">
      <c r="A19720" t="s">
        <v>28216</v>
      </c>
      <c r="B19720" t="s">
        <v>20</v>
      </c>
      <c r="C19720" t="s">
        <v>19</v>
      </c>
      <c r="D19720" t="s">
        <v>33</v>
      </c>
      <c r="E19720" t="s">
        <v>533</v>
      </c>
    </row>
    <row r="19721" spans="1:5" x14ac:dyDescent="0.25">
      <c r="A19721" t="s">
        <v>19924</v>
      </c>
      <c r="B19721" t="s">
        <v>20</v>
      </c>
      <c r="C19721" t="s">
        <v>19</v>
      </c>
      <c r="D19721" t="s">
        <v>33</v>
      </c>
      <c r="E19721" t="s">
        <v>585</v>
      </c>
    </row>
    <row r="19722" spans="1:5" x14ac:dyDescent="0.25">
      <c r="A19722" t="s">
        <v>24411</v>
      </c>
      <c r="B19722" t="s">
        <v>20</v>
      </c>
      <c r="C19722" t="s">
        <v>19</v>
      </c>
      <c r="D19722" t="s">
        <v>69</v>
      </c>
      <c r="E19722" t="s">
        <v>533</v>
      </c>
    </row>
    <row r="19723" spans="1:5" x14ac:dyDescent="0.25">
      <c r="A19723" t="s">
        <v>19926</v>
      </c>
      <c r="B19723" t="s">
        <v>20</v>
      </c>
      <c r="C19723" t="s">
        <v>19</v>
      </c>
      <c r="D19723" t="s">
        <v>33</v>
      </c>
      <c r="E19723" t="s">
        <v>538</v>
      </c>
    </row>
    <row r="19724" spans="1:5" x14ac:dyDescent="0.25">
      <c r="A19724" t="s">
        <v>12886</v>
      </c>
      <c r="B19724" t="s">
        <v>20</v>
      </c>
      <c r="C19724" t="s">
        <v>19</v>
      </c>
      <c r="D19724" t="s">
        <v>33</v>
      </c>
      <c r="E19724" t="s">
        <v>533</v>
      </c>
    </row>
    <row r="19725" spans="1:5" x14ac:dyDescent="0.25">
      <c r="A19725" t="s">
        <v>28212</v>
      </c>
      <c r="B19725" t="s">
        <v>20</v>
      </c>
      <c r="C19725" t="s">
        <v>19</v>
      </c>
      <c r="D19725" t="s">
        <v>33</v>
      </c>
      <c r="E19725" t="s">
        <v>533</v>
      </c>
    </row>
    <row r="19726" spans="1:5" x14ac:dyDescent="0.25">
      <c r="A19726" t="s">
        <v>28210</v>
      </c>
      <c r="B19726" t="s">
        <v>20</v>
      </c>
      <c r="C19726" t="s">
        <v>19</v>
      </c>
      <c r="D19726" t="s">
        <v>33</v>
      </c>
      <c r="E19726" t="s">
        <v>533</v>
      </c>
    </row>
    <row r="19727" spans="1:5" x14ac:dyDescent="0.25">
      <c r="A19727" t="s">
        <v>20957</v>
      </c>
      <c r="B19727" t="s">
        <v>20</v>
      </c>
      <c r="C19727" t="s">
        <v>19</v>
      </c>
      <c r="D19727" t="s">
        <v>33</v>
      </c>
      <c r="E19727" t="s">
        <v>533</v>
      </c>
    </row>
    <row r="19728" spans="1:5" x14ac:dyDescent="0.25">
      <c r="A19728" t="s">
        <v>19931</v>
      </c>
      <c r="B19728" t="s">
        <v>20</v>
      </c>
      <c r="C19728" t="s">
        <v>19</v>
      </c>
      <c r="D19728" t="s">
        <v>33</v>
      </c>
      <c r="E19728" t="s">
        <v>562</v>
      </c>
    </row>
    <row r="19729" spans="1:5" x14ac:dyDescent="0.25">
      <c r="A19729" t="s">
        <v>20959</v>
      </c>
      <c r="B19729" t="s">
        <v>20</v>
      </c>
      <c r="C19729" t="s">
        <v>19</v>
      </c>
      <c r="D19729" t="s">
        <v>33</v>
      </c>
      <c r="E19729" t="s">
        <v>533</v>
      </c>
    </row>
    <row r="19730" spans="1:5" x14ac:dyDescent="0.25">
      <c r="A19730" t="s">
        <v>19933</v>
      </c>
      <c r="B19730" t="s">
        <v>20</v>
      </c>
      <c r="C19730" t="s">
        <v>19</v>
      </c>
      <c r="D19730" t="s">
        <v>33</v>
      </c>
      <c r="E19730" t="s">
        <v>562</v>
      </c>
    </row>
    <row r="19731" spans="1:5" x14ac:dyDescent="0.25">
      <c r="A19731" t="s">
        <v>19257</v>
      </c>
      <c r="B19731" t="s">
        <v>20</v>
      </c>
      <c r="C19731" t="s">
        <v>19</v>
      </c>
      <c r="D19731" t="s">
        <v>33</v>
      </c>
      <c r="E19731" t="s">
        <v>533</v>
      </c>
    </row>
    <row r="19732" spans="1:5" x14ac:dyDescent="0.25">
      <c r="A19732" t="s">
        <v>8113</v>
      </c>
      <c r="B19732" t="s">
        <v>20</v>
      </c>
      <c r="C19732" t="s">
        <v>19</v>
      </c>
      <c r="D19732" t="s">
        <v>33</v>
      </c>
      <c r="E19732" t="s">
        <v>533</v>
      </c>
    </row>
    <row r="19733" spans="1:5" x14ac:dyDescent="0.25">
      <c r="A19733" t="s">
        <v>19935</v>
      </c>
      <c r="B19733" t="s">
        <v>20</v>
      </c>
      <c r="C19733" t="s">
        <v>19</v>
      </c>
      <c r="D19733" t="s">
        <v>33</v>
      </c>
      <c r="E19733" t="s">
        <v>538</v>
      </c>
    </row>
    <row r="19734" spans="1:5" x14ac:dyDescent="0.25">
      <c r="A19734" t="s">
        <v>17874</v>
      </c>
      <c r="B19734" t="s">
        <v>20</v>
      </c>
      <c r="C19734" t="s">
        <v>19</v>
      </c>
      <c r="D19734" t="s">
        <v>33</v>
      </c>
      <c r="E19734" t="s">
        <v>533</v>
      </c>
    </row>
    <row r="19735" spans="1:5" x14ac:dyDescent="0.25">
      <c r="A19735" t="s">
        <v>25152</v>
      </c>
      <c r="B19735" t="s">
        <v>20</v>
      </c>
      <c r="C19735" t="s">
        <v>19</v>
      </c>
      <c r="D19735" t="s">
        <v>33</v>
      </c>
      <c r="E19735" t="s">
        <v>533</v>
      </c>
    </row>
    <row r="19736" spans="1:5" x14ac:dyDescent="0.25">
      <c r="A19736" t="s">
        <v>19938</v>
      </c>
      <c r="B19736" t="s">
        <v>20</v>
      </c>
      <c r="C19736" t="s">
        <v>19</v>
      </c>
      <c r="D19736" t="s">
        <v>33</v>
      </c>
      <c r="E19736" t="s">
        <v>538</v>
      </c>
    </row>
    <row r="19737" spans="1:5" x14ac:dyDescent="0.25">
      <c r="A19737" t="s">
        <v>24871</v>
      </c>
      <c r="B19737" t="s">
        <v>20</v>
      </c>
      <c r="C19737" t="s">
        <v>19</v>
      </c>
      <c r="D19737" t="s">
        <v>33</v>
      </c>
      <c r="E19737" t="s">
        <v>533</v>
      </c>
    </row>
    <row r="19738" spans="1:5" x14ac:dyDescent="0.25">
      <c r="A19738" t="s">
        <v>1661</v>
      </c>
      <c r="B19738" t="s">
        <v>20</v>
      </c>
      <c r="C19738" t="s">
        <v>19</v>
      </c>
      <c r="D19738" t="s">
        <v>33</v>
      </c>
      <c r="E19738" t="s">
        <v>533</v>
      </c>
    </row>
    <row r="19739" spans="1:5" x14ac:dyDescent="0.25">
      <c r="A19739" t="s">
        <v>11914</v>
      </c>
      <c r="B19739" t="s">
        <v>20</v>
      </c>
      <c r="C19739" t="s">
        <v>19</v>
      </c>
      <c r="D19739" t="s">
        <v>33</v>
      </c>
      <c r="E19739" t="s">
        <v>533</v>
      </c>
    </row>
    <row r="19740" spans="1:5" x14ac:dyDescent="0.25">
      <c r="A19740" t="s">
        <v>15209</v>
      </c>
      <c r="B19740" t="s">
        <v>20</v>
      </c>
      <c r="C19740" t="s">
        <v>19</v>
      </c>
      <c r="D19740" t="s">
        <v>33</v>
      </c>
      <c r="E19740" t="s">
        <v>533</v>
      </c>
    </row>
    <row r="19741" spans="1:5" x14ac:dyDescent="0.25">
      <c r="A19741" t="s">
        <v>19942</v>
      </c>
      <c r="B19741" t="s">
        <v>20</v>
      </c>
      <c r="C19741" t="s">
        <v>21</v>
      </c>
      <c r="D19741" t="s">
        <v>33</v>
      </c>
      <c r="E19741" t="s">
        <v>581</v>
      </c>
    </row>
    <row r="19742" spans="1:5" x14ac:dyDescent="0.25">
      <c r="A19742" t="s">
        <v>20953</v>
      </c>
      <c r="B19742" t="s">
        <v>20</v>
      </c>
      <c r="C19742" t="s">
        <v>19</v>
      </c>
      <c r="D19742" t="s">
        <v>33</v>
      </c>
      <c r="E19742" t="s">
        <v>533</v>
      </c>
    </row>
    <row r="19743" spans="1:5" x14ac:dyDescent="0.25">
      <c r="A19743" t="s">
        <v>19945</v>
      </c>
      <c r="B19743" t="s">
        <v>20</v>
      </c>
      <c r="C19743" t="s">
        <v>19</v>
      </c>
      <c r="D19743" t="s">
        <v>33</v>
      </c>
      <c r="E19743" t="s">
        <v>530</v>
      </c>
    </row>
    <row r="19744" spans="1:5" x14ac:dyDescent="0.25">
      <c r="A19744" t="s">
        <v>20955</v>
      </c>
      <c r="B19744" t="s">
        <v>20</v>
      </c>
      <c r="C19744" t="s">
        <v>19</v>
      </c>
      <c r="D19744" t="s">
        <v>33</v>
      </c>
      <c r="E19744" t="s">
        <v>533</v>
      </c>
    </row>
    <row r="19745" spans="1:5" x14ac:dyDescent="0.25">
      <c r="A19745" t="s">
        <v>9260</v>
      </c>
      <c r="B19745" t="s">
        <v>20</v>
      </c>
      <c r="C19745" t="s">
        <v>19</v>
      </c>
      <c r="D19745" t="s">
        <v>33</v>
      </c>
      <c r="E19745" t="s">
        <v>533</v>
      </c>
    </row>
    <row r="19746" spans="1:5" x14ac:dyDescent="0.25">
      <c r="A19746" t="s">
        <v>17987</v>
      </c>
      <c r="B19746" t="s">
        <v>20</v>
      </c>
      <c r="C19746" t="s">
        <v>19</v>
      </c>
      <c r="D19746" t="s">
        <v>33</v>
      </c>
      <c r="E19746" t="s">
        <v>533</v>
      </c>
    </row>
    <row r="19747" spans="1:5" x14ac:dyDescent="0.25">
      <c r="A19747" t="s">
        <v>4858</v>
      </c>
      <c r="B19747" t="s">
        <v>20</v>
      </c>
      <c r="C19747" t="s">
        <v>19</v>
      </c>
      <c r="D19747" t="s">
        <v>33</v>
      </c>
      <c r="E19747" t="s">
        <v>533</v>
      </c>
    </row>
    <row r="19748" spans="1:5" x14ac:dyDescent="0.25">
      <c r="A19748" t="s">
        <v>19950</v>
      </c>
      <c r="B19748" t="s">
        <v>20</v>
      </c>
      <c r="C19748" t="s">
        <v>19</v>
      </c>
      <c r="D19748" t="s">
        <v>33</v>
      </c>
      <c r="E19748" t="s">
        <v>538</v>
      </c>
    </row>
    <row r="19749" spans="1:5" x14ac:dyDescent="0.25">
      <c r="A19749" t="s">
        <v>19951</v>
      </c>
      <c r="B19749" t="s">
        <v>20</v>
      </c>
      <c r="C19749" t="s">
        <v>19</v>
      </c>
      <c r="D19749" t="s">
        <v>33</v>
      </c>
      <c r="E19749" t="s">
        <v>530</v>
      </c>
    </row>
    <row r="19750" spans="1:5" x14ac:dyDescent="0.25">
      <c r="A19750" t="s">
        <v>2565</v>
      </c>
      <c r="B19750" t="s">
        <v>20</v>
      </c>
      <c r="C19750" t="s">
        <v>19</v>
      </c>
      <c r="D19750" t="s">
        <v>33</v>
      </c>
      <c r="E19750" t="s">
        <v>533</v>
      </c>
    </row>
    <row r="19751" spans="1:5" x14ac:dyDescent="0.25">
      <c r="A19751" t="s">
        <v>19953</v>
      </c>
      <c r="B19751" t="s">
        <v>20</v>
      </c>
      <c r="C19751" t="s">
        <v>22</v>
      </c>
      <c r="D19751" t="s">
        <v>33</v>
      </c>
      <c r="E19751" t="s">
        <v>693</v>
      </c>
    </row>
    <row r="19752" spans="1:5" x14ac:dyDescent="0.25">
      <c r="A19752" t="s">
        <v>19955</v>
      </c>
      <c r="B19752" t="s">
        <v>20</v>
      </c>
      <c r="C19752" t="s">
        <v>19</v>
      </c>
      <c r="D19752" t="s">
        <v>33</v>
      </c>
      <c r="E19752" t="s">
        <v>530</v>
      </c>
    </row>
    <row r="19753" spans="1:5" x14ac:dyDescent="0.25">
      <c r="A19753" t="s">
        <v>3991</v>
      </c>
      <c r="B19753" t="s">
        <v>20</v>
      </c>
      <c r="C19753" t="s">
        <v>19</v>
      </c>
      <c r="D19753" t="s">
        <v>33</v>
      </c>
      <c r="E19753" t="s">
        <v>533</v>
      </c>
    </row>
    <row r="19754" spans="1:5" x14ac:dyDescent="0.25">
      <c r="A19754" t="s">
        <v>7501</v>
      </c>
      <c r="B19754" t="s">
        <v>20</v>
      </c>
      <c r="C19754" t="s">
        <v>19</v>
      </c>
      <c r="D19754" t="s">
        <v>33</v>
      </c>
      <c r="E19754" t="s">
        <v>533</v>
      </c>
    </row>
    <row r="19755" spans="1:5" x14ac:dyDescent="0.25">
      <c r="A19755" t="s">
        <v>19957</v>
      </c>
      <c r="B19755" t="s">
        <v>20</v>
      </c>
      <c r="C19755" t="s">
        <v>21</v>
      </c>
      <c r="D19755" t="s">
        <v>33</v>
      </c>
      <c r="E19755" t="s">
        <v>582</v>
      </c>
    </row>
    <row r="19756" spans="1:5" x14ac:dyDescent="0.25">
      <c r="A19756" t="s">
        <v>19958</v>
      </c>
      <c r="B19756" t="s">
        <v>16</v>
      </c>
      <c r="C19756" t="s">
        <v>15</v>
      </c>
      <c r="D19756" t="s">
        <v>33</v>
      </c>
      <c r="E19756" t="s">
        <v>586</v>
      </c>
    </row>
    <row r="19757" spans="1:5" x14ac:dyDescent="0.25">
      <c r="A19757" t="s">
        <v>43795</v>
      </c>
      <c r="B19757" t="s">
        <v>20</v>
      </c>
      <c r="C19757" t="s">
        <v>19</v>
      </c>
      <c r="D19757" t="s">
        <v>66</v>
      </c>
      <c r="E19757" t="s">
        <v>533</v>
      </c>
    </row>
    <row r="19758" spans="1:5" x14ac:dyDescent="0.25">
      <c r="A19758" t="s">
        <v>19585</v>
      </c>
      <c r="B19758" t="s">
        <v>20</v>
      </c>
      <c r="C19758" t="s">
        <v>19</v>
      </c>
      <c r="D19758" t="s">
        <v>33</v>
      </c>
      <c r="E19758" t="s">
        <v>553</v>
      </c>
    </row>
    <row r="19759" spans="1:5" x14ac:dyDescent="0.25">
      <c r="A19759" t="s">
        <v>6685</v>
      </c>
      <c r="B19759" t="s">
        <v>20</v>
      </c>
      <c r="C19759" t="s">
        <v>19</v>
      </c>
      <c r="D19759" t="s">
        <v>33</v>
      </c>
      <c r="E19759" t="s">
        <v>553</v>
      </c>
    </row>
    <row r="19760" spans="1:5" x14ac:dyDescent="0.25">
      <c r="A19760" t="s">
        <v>27887</v>
      </c>
      <c r="B19760" t="s">
        <v>20</v>
      </c>
      <c r="C19760" t="s">
        <v>19</v>
      </c>
      <c r="D19760" t="s">
        <v>33</v>
      </c>
      <c r="E19760" t="s">
        <v>553</v>
      </c>
    </row>
    <row r="19761" spans="1:5" x14ac:dyDescent="0.25">
      <c r="A19761" t="s">
        <v>19498</v>
      </c>
      <c r="B19761" t="s">
        <v>20</v>
      </c>
      <c r="C19761" t="s">
        <v>19</v>
      </c>
      <c r="D19761" t="s">
        <v>33</v>
      </c>
      <c r="E19761" t="s">
        <v>533</v>
      </c>
    </row>
    <row r="19762" spans="1:5" x14ac:dyDescent="0.25">
      <c r="A19762" t="s">
        <v>11925</v>
      </c>
      <c r="B19762" t="s">
        <v>20</v>
      </c>
      <c r="C19762" t="s">
        <v>19</v>
      </c>
      <c r="D19762" t="s">
        <v>33</v>
      </c>
      <c r="E19762" t="s">
        <v>533</v>
      </c>
    </row>
    <row r="19763" spans="1:5" x14ac:dyDescent="0.25">
      <c r="A19763" t="s">
        <v>7368</v>
      </c>
      <c r="B19763" t="s">
        <v>20</v>
      </c>
      <c r="C19763" t="s">
        <v>19</v>
      </c>
      <c r="D19763" t="s">
        <v>33</v>
      </c>
      <c r="E19763" t="s">
        <v>533</v>
      </c>
    </row>
    <row r="19764" spans="1:5" x14ac:dyDescent="0.25">
      <c r="A19764" t="s">
        <v>24335</v>
      </c>
      <c r="B19764" t="s">
        <v>20</v>
      </c>
      <c r="C19764" t="s">
        <v>19</v>
      </c>
      <c r="D19764" t="s">
        <v>33</v>
      </c>
      <c r="E19764" t="s">
        <v>533</v>
      </c>
    </row>
    <row r="19765" spans="1:5" x14ac:dyDescent="0.25">
      <c r="A19765" t="s">
        <v>19967</v>
      </c>
      <c r="B19765" t="s">
        <v>20</v>
      </c>
      <c r="C19765" t="s">
        <v>19</v>
      </c>
      <c r="D19765" t="s">
        <v>33</v>
      </c>
      <c r="E19765" t="s">
        <v>538</v>
      </c>
    </row>
    <row r="19766" spans="1:5" x14ac:dyDescent="0.25">
      <c r="A19766" t="s">
        <v>19968</v>
      </c>
      <c r="B19766" t="s">
        <v>20</v>
      </c>
      <c r="C19766" t="s">
        <v>19</v>
      </c>
      <c r="D19766" t="s">
        <v>33</v>
      </c>
      <c r="E19766" t="s">
        <v>530</v>
      </c>
    </row>
    <row r="19767" spans="1:5" x14ac:dyDescent="0.25">
      <c r="A19767" t="s">
        <v>24175</v>
      </c>
      <c r="B19767" t="s">
        <v>20</v>
      </c>
      <c r="C19767" t="s">
        <v>19</v>
      </c>
      <c r="D19767" t="s">
        <v>33</v>
      </c>
      <c r="E19767" t="s">
        <v>533</v>
      </c>
    </row>
    <row r="19768" spans="1:5" x14ac:dyDescent="0.25">
      <c r="A19768" t="s">
        <v>21236</v>
      </c>
      <c r="B19768" t="s">
        <v>20</v>
      </c>
      <c r="C19768" t="s">
        <v>19</v>
      </c>
      <c r="D19768" t="s">
        <v>33</v>
      </c>
      <c r="E19768" t="s">
        <v>533</v>
      </c>
    </row>
    <row r="19769" spans="1:5" x14ac:dyDescent="0.25">
      <c r="A19769" t="s">
        <v>19971</v>
      </c>
      <c r="B19769" t="s">
        <v>20</v>
      </c>
      <c r="C19769" t="s">
        <v>19</v>
      </c>
      <c r="D19769" t="s">
        <v>33</v>
      </c>
      <c r="E19769" t="s">
        <v>538</v>
      </c>
    </row>
    <row r="19770" spans="1:5" x14ac:dyDescent="0.25">
      <c r="A19770" t="s">
        <v>19972</v>
      </c>
      <c r="B19770" t="s">
        <v>16</v>
      </c>
      <c r="C19770" t="s">
        <v>17</v>
      </c>
      <c r="D19770" t="s">
        <v>33</v>
      </c>
      <c r="E19770" t="s">
        <v>653</v>
      </c>
    </row>
    <row r="19771" spans="1:5" x14ac:dyDescent="0.25">
      <c r="A19771" t="s">
        <v>19973</v>
      </c>
      <c r="B19771" t="s">
        <v>16</v>
      </c>
      <c r="C19771" t="s">
        <v>15</v>
      </c>
      <c r="D19771" t="s">
        <v>33</v>
      </c>
      <c r="E19771" t="s">
        <v>865</v>
      </c>
    </row>
    <row r="19772" spans="1:5" x14ac:dyDescent="0.25">
      <c r="A19772" t="s">
        <v>28067</v>
      </c>
      <c r="B19772" t="s">
        <v>20</v>
      </c>
      <c r="C19772" t="s">
        <v>19</v>
      </c>
      <c r="D19772" t="s">
        <v>33</v>
      </c>
      <c r="E19772" t="s">
        <v>533</v>
      </c>
    </row>
    <row r="19773" spans="1:5" x14ac:dyDescent="0.25">
      <c r="A19773" t="s">
        <v>22345</v>
      </c>
      <c r="B19773" t="s">
        <v>20</v>
      </c>
      <c r="C19773" t="s">
        <v>19</v>
      </c>
      <c r="D19773" t="s">
        <v>33</v>
      </c>
      <c r="E19773" t="s">
        <v>533</v>
      </c>
    </row>
    <row r="19774" spans="1:5" x14ac:dyDescent="0.25">
      <c r="A19774" t="s">
        <v>19976</v>
      </c>
      <c r="B19774" t="s">
        <v>20</v>
      </c>
      <c r="C19774" t="s">
        <v>19</v>
      </c>
      <c r="D19774" t="s">
        <v>33</v>
      </c>
      <c r="E19774" t="s">
        <v>562</v>
      </c>
    </row>
    <row r="19775" spans="1:5" x14ac:dyDescent="0.25">
      <c r="A19775" t="s">
        <v>14967</v>
      </c>
      <c r="B19775" t="s">
        <v>20</v>
      </c>
      <c r="C19775" t="s">
        <v>19</v>
      </c>
      <c r="D19775" t="s">
        <v>33</v>
      </c>
      <c r="E19775" t="s">
        <v>533</v>
      </c>
    </row>
    <row r="19776" spans="1:5" x14ac:dyDescent="0.25">
      <c r="A19776" t="s">
        <v>17738</v>
      </c>
      <c r="B19776" t="s">
        <v>20</v>
      </c>
      <c r="C19776" t="s">
        <v>19</v>
      </c>
      <c r="D19776" t="s">
        <v>33</v>
      </c>
      <c r="E19776" t="s">
        <v>533</v>
      </c>
    </row>
    <row r="19777" spans="1:5" x14ac:dyDescent="0.25">
      <c r="A19777" t="s">
        <v>25154</v>
      </c>
      <c r="B19777" t="s">
        <v>20</v>
      </c>
      <c r="C19777" t="s">
        <v>19</v>
      </c>
      <c r="D19777" t="s">
        <v>33</v>
      </c>
      <c r="E19777" t="s">
        <v>533</v>
      </c>
    </row>
    <row r="19778" spans="1:5" x14ac:dyDescent="0.25">
      <c r="A19778" t="s">
        <v>18350</v>
      </c>
      <c r="B19778" t="s">
        <v>20</v>
      </c>
      <c r="C19778" t="s">
        <v>19</v>
      </c>
      <c r="D19778" t="s">
        <v>33</v>
      </c>
      <c r="E19778" t="s">
        <v>533</v>
      </c>
    </row>
    <row r="19779" spans="1:5" x14ac:dyDescent="0.25">
      <c r="A19779" t="s">
        <v>9339</v>
      </c>
      <c r="B19779" t="s">
        <v>20</v>
      </c>
      <c r="C19779" t="s">
        <v>19</v>
      </c>
      <c r="D19779" t="s">
        <v>33</v>
      </c>
      <c r="E19779" t="s">
        <v>533</v>
      </c>
    </row>
    <row r="19780" spans="1:5" x14ac:dyDescent="0.25">
      <c r="A19780" t="s">
        <v>19983</v>
      </c>
      <c r="B19780" t="s">
        <v>20</v>
      </c>
      <c r="C19780" t="s">
        <v>19</v>
      </c>
      <c r="D19780" t="s">
        <v>33</v>
      </c>
      <c r="E19780" t="s">
        <v>530</v>
      </c>
    </row>
    <row r="19781" spans="1:5" x14ac:dyDescent="0.25">
      <c r="A19781" t="s">
        <v>19982</v>
      </c>
      <c r="B19781" t="s">
        <v>20</v>
      </c>
      <c r="C19781" t="s">
        <v>19</v>
      </c>
      <c r="D19781" t="s">
        <v>33</v>
      </c>
      <c r="E19781" t="s">
        <v>538</v>
      </c>
    </row>
    <row r="19782" spans="1:5" x14ac:dyDescent="0.25">
      <c r="A19782" t="s">
        <v>18250</v>
      </c>
      <c r="B19782" t="s">
        <v>20</v>
      </c>
      <c r="C19782" t="s">
        <v>19</v>
      </c>
      <c r="D19782" t="s">
        <v>33</v>
      </c>
      <c r="E19782" t="s">
        <v>533</v>
      </c>
    </row>
    <row r="19783" spans="1:5" x14ac:dyDescent="0.25">
      <c r="A19783" t="s">
        <v>19985</v>
      </c>
      <c r="B19783" t="s">
        <v>20</v>
      </c>
      <c r="C19783" t="s">
        <v>19</v>
      </c>
      <c r="D19783" t="s">
        <v>33</v>
      </c>
      <c r="E19783" t="s">
        <v>530</v>
      </c>
    </row>
    <row r="19784" spans="1:5" x14ac:dyDescent="0.25">
      <c r="A19784" t="s">
        <v>25153</v>
      </c>
      <c r="B19784" t="s">
        <v>20</v>
      </c>
      <c r="C19784" t="s">
        <v>19</v>
      </c>
      <c r="D19784" t="s">
        <v>33</v>
      </c>
      <c r="E19784" t="s">
        <v>533</v>
      </c>
    </row>
    <row r="19785" spans="1:5" x14ac:dyDescent="0.25">
      <c r="A19785" t="s">
        <v>8011</v>
      </c>
      <c r="B19785" t="s">
        <v>20</v>
      </c>
      <c r="C19785" t="s">
        <v>19</v>
      </c>
      <c r="D19785" t="s">
        <v>33</v>
      </c>
      <c r="E19785" t="s">
        <v>553</v>
      </c>
    </row>
    <row r="19786" spans="1:5" x14ac:dyDescent="0.25">
      <c r="A19786" t="s">
        <v>8017</v>
      </c>
      <c r="B19786" t="s">
        <v>20</v>
      </c>
      <c r="C19786" t="s">
        <v>19</v>
      </c>
      <c r="D19786" t="s">
        <v>33</v>
      </c>
      <c r="E19786" t="s">
        <v>553</v>
      </c>
    </row>
    <row r="19787" spans="1:5" x14ac:dyDescent="0.25">
      <c r="A19787" t="s">
        <v>19989</v>
      </c>
      <c r="B19787" t="s">
        <v>20</v>
      </c>
      <c r="C19787" t="s">
        <v>19</v>
      </c>
      <c r="D19787" t="s">
        <v>33</v>
      </c>
      <c r="E19787" t="s">
        <v>530</v>
      </c>
    </row>
    <row r="19788" spans="1:5" x14ac:dyDescent="0.25">
      <c r="A19788" t="s">
        <v>8112</v>
      </c>
      <c r="B19788" t="s">
        <v>20</v>
      </c>
      <c r="C19788" t="s">
        <v>19</v>
      </c>
      <c r="D19788" t="s">
        <v>33</v>
      </c>
      <c r="E19788" t="s">
        <v>553</v>
      </c>
    </row>
    <row r="19789" spans="1:5" x14ac:dyDescent="0.25">
      <c r="A19789" t="s">
        <v>19991</v>
      </c>
      <c r="B19789" t="s">
        <v>20</v>
      </c>
      <c r="C19789" t="s">
        <v>21</v>
      </c>
      <c r="D19789" t="s">
        <v>33</v>
      </c>
      <c r="E19789" t="s">
        <v>582</v>
      </c>
    </row>
    <row r="19790" spans="1:5" x14ac:dyDescent="0.25">
      <c r="A19790" t="s">
        <v>18091</v>
      </c>
      <c r="B19790" t="s">
        <v>20</v>
      </c>
      <c r="C19790" t="s">
        <v>19</v>
      </c>
      <c r="D19790" t="s">
        <v>33</v>
      </c>
      <c r="E19790" t="s">
        <v>533</v>
      </c>
    </row>
    <row r="19791" spans="1:5" x14ac:dyDescent="0.25">
      <c r="A19791" t="s">
        <v>19993</v>
      </c>
      <c r="B19791" t="s">
        <v>20</v>
      </c>
      <c r="C19791" t="s">
        <v>19</v>
      </c>
      <c r="D19791" t="s">
        <v>33</v>
      </c>
      <c r="E19791" t="s">
        <v>530</v>
      </c>
    </row>
    <row r="19792" spans="1:5" x14ac:dyDescent="0.25">
      <c r="A19792" t="s">
        <v>25160</v>
      </c>
      <c r="B19792" t="s">
        <v>20</v>
      </c>
      <c r="C19792" t="s">
        <v>19</v>
      </c>
      <c r="D19792" t="s">
        <v>33</v>
      </c>
      <c r="E19792" t="s">
        <v>533</v>
      </c>
    </row>
    <row r="19793" spans="1:5" x14ac:dyDescent="0.25">
      <c r="A19793" t="s">
        <v>19995</v>
      </c>
      <c r="B19793" t="s">
        <v>20</v>
      </c>
      <c r="C19793" t="s">
        <v>21</v>
      </c>
      <c r="D19793" t="s">
        <v>33</v>
      </c>
      <c r="E19793" t="s">
        <v>582</v>
      </c>
    </row>
    <row r="19794" spans="1:5" x14ac:dyDescent="0.25">
      <c r="A19794" t="s">
        <v>18696</v>
      </c>
      <c r="B19794" t="s">
        <v>20</v>
      </c>
      <c r="C19794" t="s">
        <v>19</v>
      </c>
      <c r="D19794" t="s">
        <v>33</v>
      </c>
      <c r="E19794" t="s">
        <v>533</v>
      </c>
    </row>
    <row r="19795" spans="1:5" x14ac:dyDescent="0.25">
      <c r="A19795" t="s">
        <v>11718</v>
      </c>
      <c r="B19795" t="s">
        <v>20</v>
      </c>
      <c r="C19795" t="s">
        <v>19</v>
      </c>
      <c r="D19795" t="s">
        <v>33</v>
      </c>
      <c r="E19795" t="s">
        <v>533</v>
      </c>
    </row>
    <row r="19796" spans="1:5" x14ac:dyDescent="0.25">
      <c r="A19796" t="s">
        <v>19998</v>
      </c>
      <c r="B19796" t="s">
        <v>20</v>
      </c>
      <c r="C19796" t="s">
        <v>19</v>
      </c>
      <c r="D19796" t="s">
        <v>33</v>
      </c>
      <c r="E19796" t="s">
        <v>530</v>
      </c>
    </row>
    <row r="19797" spans="1:5" x14ac:dyDescent="0.25">
      <c r="A19797" t="s">
        <v>25754</v>
      </c>
      <c r="B19797" t="s">
        <v>20</v>
      </c>
      <c r="C19797" t="s">
        <v>19</v>
      </c>
      <c r="D19797" t="s">
        <v>33</v>
      </c>
      <c r="E19797" t="s">
        <v>533</v>
      </c>
    </row>
    <row r="19798" spans="1:5" x14ac:dyDescent="0.25">
      <c r="A19798" t="s">
        <v>20000</v>
      </c>
      <c r="B19798" t="s">
        <v>20</v>
      </c>
      <c r="C19798" t="s">
        <v>19</v>
      </c>
      <c r="D19798" t="s">
        <v>33</v>
      </c>
      <c r="E19798" t="s">
        <v>530</v>
      </c>
    </row>
    <row r="19799" spans="1:5" x14ac:dyDescent="0.25">
      <c r="A19799" t="s">
        <v>25832</v>
      </c>
      <c r="B19799" t="s">
        <v>20</v>
      </c>
      <c r="C19799" t="s">
        <v>19</v>
      </c>
      <c r="D19799" t="s">
        <v>33</v>
      </c>
      <c r="E19799" t="s">
        <v>533</v>
      </c>
    </row>
    <row r="19800" spans="1:5" x14ac:dyDescent="0.25">
      <c r="A19800" t="s">
        <v>20002</v>
      </c>
      <c r="B19800" t="s">
        <v>20</v>
      </c>
      <c r="C19800" t="s">
        <v>19</v>
      </c>
      <c r="D19800" t="s">
        <v>33</v>
      </c>
      <c r="E19800" t="s">
        <v>530</v>
      </c>
    </row>
    <row r="19801" spans="1:5" x14ac:dyDescent="0.25">
      <c r="A19801" t="s">
        <v>25804</v>
      </c>
      <c r="B19801" t="s">
        <v>20</v>
      </c>
      <c r="C19801" t="s">
        <v>19</v>
      </c>
      <c r="D19801" t="s">
        <v>33</v>
      </c>
      <c r="E19801" t="s">
        <v>533</v>
      </c>
    </row>
    <row r="19802" spans="1:5" x14ac:dyDescent="0.25">
      <c r="A19802" t="s">
        <v>20004</v>
      </c>
      <c r="B19802" t="s">
        <v>20</v>
      </c>
      <c r="C19802" t="s">
        <v>19</v>
      </c>
      <c r="D19802" t="s">
        <v>33</v>
      </c>
      <c r="E19802" t="s">
        <v>530</v>
      </c>
    </row>
    <row r="19803" spans="1:5" x14ac:dyDescent="0.25">
      <c r="A19803" t="s">
        <v>18843</v>
      </c>
      <c r="B19803" t="s">
        <v>20</v>
      </c>
      <c r="C19803" t="s">
        <v>19</v>
      </c>
      <c r="D19803" t="s">
        <v>33</v>
      </c>
      <c r="E19803" t="s">
        <v>533</v>
      </c>
    </row>
    <row r="19804" spans="1:5" x14ac:dyDescent="0.25">
      <c r="A19804" t="s">
        <v>20005</v>
      </c>
      <c r="B19804" t="s">
        <v>20</v>
      </c>
      <c r="C19804" t="s">
        <v>19</v>
      </c>
      <c r="D19804" t="s">
        <v>33</v>
      </c>
      <c r="E19804" t="s">
        <v>530</v>
      </c>
    </row>
    <row r="19805" spans="1:5" x14ac:dyDescent="0.25">
      <c r="A19805" t="s">
        <v>9123</v>
      </c>
      <c r="B19805" t="s">
        <v>20</v>
      </c>
      <c r="C19805" t="s">
        <v>19</v>
      </c>
      <c r="D19805" t="s">
        <v>33</v>
      </c>
      <c r="E19805" t="s">
        <v>533</v>
      </c>
    </row>
    <row r="19806" spans="1:5" x14ac:dyDescent="0.25">
      <c r="A19806" t="s">
        <v>20008</v>
      </c>
      <c r="B19806" t="s">
        <v>20</v>
      </c>
      <c r="C19806" t="s">
        <v>19</v>
      </c>
      <c r="D19806" t="s">
        <v>33</v>
      </c>
      <c r="E19806" t="s">
        <v>531</v>
      </c>
    </row>
    <row r="19807" spans="1:5" x14ac:dyDescent="0.25">
      <c r="A19807" t="s">
        <v>20009</v>
      </c>
      <c r="B19807" t="s">
        <v>20</v>
      </c>
      <c r="C19807" t="s">
        <v>19</v>
      </c>
      <c r="D19807" t="s">
        <v>33</v>
      </c>
      <c r="E19807" t="s">
        <v>539</v>
      </c>
    </row>
    <row r="19808" spans="1:5" x14ac:dyDescent="0.25">
      <c r="A19808" t="s">
        <v>20010</v>
      </c>
      <c r="B19808" t="s">
        <v>20</v>
      </c>
      <c r="C19808" t="s">
        <v>19</v>
      </c>
      <c r="D19808" t="s">
        <v>33</v>
      </c>
      <c r="E19808" t="s">
        <v>531</v>
      </c>
    </row>
    <row r="19809" spans="1:5" x14ac:dyDescent="0.25">
      <c r="A19809" t="s">
        <v>20011</v>
      </c>
      <c r="B19809" t="s">
        <v>20</v>
      </c>
      <c r="C19809" t="s">
        <v>19</v>
      </c>
      <c r="D19809" t="s">
        <v>33</v>
      </c>
      <c r="E19809" t="s">
        <v>531</v>
      </c>
    </row>
    <row r="19810" spans="1:5" x14ac:dyDescent="0.25">
      <c r="A19810" t="s">
        <v>20012</v>
      </c>
      <c r="B19810" t="s">
        <v>20</v>
      </c>
      <c r="C19810" t="s">
        <v>19</v>
      </c>
      <c r="D19810" t="s">
        <v>33</v>
      </c>
      <c r="E19810" t="s">
        <v>539</v>
      </c>
    </row>
    <row r="19811" spans="1:5" x14ac:dyDescent="0.25">
      <c r="A19811" t="s">
        <v>20013</v>
      </c>
      <c r="B19811" t="s">
        <v>20</v>
      </c>
      <c r="C19811" t="s">
        <v>19</v>
      </c>
      <c r="D19811" t="s">
        <v>33</v>
      </c>
      <c r="E19811" t="s">
        <v>531</v>
      </c>
    </row>
    <row r="19812" spans="1:5" x14ac:dyDescent="0.25">
      <c r="A19812" t="s">
        <v>9284</v>
      </c>
      <c r="B19812" t="s">
        <v>20</v>
      </c>
      <c r="C19812" t="s">
        <v>19</v>
      </c>
      <c r="D19812" t="s">
        <v>33</v>
      </c>
      <c r="E19812" t="s">
        <v>533</v>
      </c>
    </row>
    <row r="19813" spans="1:5" x14ac:dyDescent="0.25">
      <c r="A19813" t="s">
        <v>20015</v>
      </c>
      <c r="B19813" t="s">
        <v>20</v>
      </c>
      <c r="C19813" t="s">
        <v>19</v>
      </c>
      <c r="D19813" t="s">
        <v>33</v>
      </c>
      <c r="E19813" t="s">
        <v>530</v>
      </c>
    </row>
    <row r="19814" spans="1:5" x14ac:dyDescent="0.25">
      <c r="A19814" t="s">
        <v>17682</v>
      </c>
      <c r="B19814" t="s">
        <v>20</v>
      </c>
      <c r="C19814" t="s">
        <v>19</v>
      </c>
      <c r="D19814" t="s">
        <v>33</v>
      </c>
      <c r="E19814" t="s">
        <v>553</v>
      </c>
    </row>
    <row r="19815" spans="1:5" x14ac:dyDescent="0.25">
      <c r="A19815" t="s">
        <v>20017</v>
      </c>
      <c r="B19815" t="s">
        <v>20</v>
      </c>
      <c r="C19815" t="s">
        <v>19</v>
      </c>
      <c r="D19815" t="s">
        <v>33</v>
      </c>
      <c r="E19815" t="s">
        <v>562</v>
      </c>
    </row>
    <row r="19816" spans="1:5" x14ac:dyDescent="0.25">
      <c r="A19816" t="s">
        <v>7610</v>
      </c>
      <c r="B19816" t="s">
        <v>20</v>
      </c>
      <c r="C19816" t="s">
        <v>19</v>
      </c>
      <c r="D19816" t="s">
        <v>33</v>
      </c>
      <c r="E19816" t="s">
        <v>533</v>
      </c>
    </row>
    <row r="19817" spans="1:5" x14ac:dyDescent="0.25">
      <c r="A19817" t="s">
        <v>7869</v>
      </c>
      <c r="B19817" t="s">
        <v>20</v>
      </c>
      <c r="C19817" t="s">
        <v>19</v>
      </c>
      <c r="D19817" t="s">
        <v>33</v>
      </c>
      <c r="E19817" t="s">
        <v>533</v>
      </c>
    </row>
    <row r="19818" spans="1:5" x14ac:dyDescent="0.25">
      <c r="A19818" t="s">
        <v>13399</v>
      </c>
      <c r="B19818" t="s">
        <v>20</v>
      </c>
      <c r="C19818" t="s">
        <v>19</v>
      </c>
      <c r="D19818" t="s">
        <v>33</v>
      </c>
      <c r="E19818" t="s">
        <v>533</v>
      </c>
    </row>
    <row r="19819" spans="1:5" x14ac:dyDescent="0.25">
      <c r="A19819" t="s">
        <v>11397</v>
      </c>
      <c r="B19819" t="s">
        <v>20</v>
      </c>
      <c r="C19819" t="s">
        <v>19</v>
      </c>
      <c r="D19819" t="s">
        <v>33</v>
      </c>
      <c r="E19819" t="s">
        <v>533</v>
      </c>
    </row>
    <row r="19820" spans="1:5" x14ac:dyDescent="0.25">
      <c r="A19820" t="s">
        <v>11719</v>
      </c>
      <c r="B19820" t="s">
        <v>20</v>
      </c>
      <c r="C19820" t="s">
        <v>19</v>
      </c>
      <c r="D19820" t="s">
        <v>33</v>
      </c>
      <c r="E19820" t="s">
        <v>533</v>
      </c>
    </row>
    <row r="19821" spans="1:5" x14ac:dyDescent="0.25">
      <c r="A19821" t="s">
        <v>13397</v>
      </c>
      <c r="B19821" t="s">
        <v>20</v>
      </c>
      <c r="C19821" t="s">
        <v>19</v>
      </c>
      <c r="D19821" t="s">
        <v>33</v>
      </c>
      <c r="E19821" t="s">
        <v>533</v>
      </c>
    </row>
    <row r="19822" spans="1:5" x14ac:dyDescent="0.25">
      <c r="A19822" t="s">
        <v>7889</v>
      </c>
      <c r="B19822" t="s">
        <v>20</v>
      </c>
      <c r="C19822" t="s">
        <v>19</v>
      </c>
      <c r="D19822" t="s">
        <v>33</v>
      </c>
      <c r="E19822" t="s">
        <v>533</v>
      </c>
    </row>
    <row r="19823" spans="1:5" x14ac:dyDescent="0.25">
      <c r="A19823" t="s">
        <v>20025</v>
      </c>
      <c r="B19823" t="s">
        <v>20</v>
      </c>
      <c r="C19823" t="s">
        <v>19</v>
      </c>
      <c r="D19823" t="s">
        <v>33</v>
      </c>
      <c r="E19823" t="s">
        <v>538</v>
      </c>
    </row>
    <row r="19824" spans="1:5" x14ac:dyDescent="0.25">
      <c r="A19824" t="s">
        <v>5287</v>
      </c>
      <c r="B19824" t="s">
        <v>20</v>
      </c>
      <c r="C19824" t="s">
        <v>19</v>
      </c>
      <c r="D19824" t="s">
        <v>33</v>
      </c>
      <c r="E19824" t="s">
        <v>533</v>
      </c>
    </row>
    <row r="19825" spans="1:5" x14ac:dyDescent="0.25">
      <c r="A19825" t="s">
        <v>5288</v>
      </c>
      <c r="B19825" t="s">
        <v>20</v>
      </c>
      <c r="C19825" t="s">
        <v>19</v>
      </c>
      <c r="D19825" t="s">
        <v>33</v>
      </c>
      <c r="E19825" t="s">
        <v>533</v>
      </c>
    </row>
    <row r="19826" spans="1:5" x14ac:dyDescent="0.25">
      <c r="A19826" t="s">
        <v>20029</v>
      </c>
      <c r="B19826" t="s">
        <v>20</v>
      </c>
      <c r="C19826" t="s">
        <v>19</v>
      </c>
      <c r="D19826" t="s">
        <v>33</v>
      </c>
      <c r="E19826" t="s">
        <v>538</v>
      </c>
    </row>
    <row r="19827" spans="1:5" x14ac:dyDescent="0.25">
      <c r="A19827" t="s">
        <v>20028</v>
      </c>
      <c r="B19827" t="s">
        <v>20</v>
      </c>
      <c r="C19827" t="s">
        <v>19</v>
      </c>
      <c r="D19827" t="s">
        <v>33</v>
      </c>
      <c r="E19827" t="s">
        <v>530</v>
      </c>
    </row>
    <row r="19828" spans="1:5" x14ac:dyDescent="0.25">
      <c r="A19828" t="s">
        <v>25186</v>
      </c>
      <c r="B19828" t="s">
        <v>20</v>
      </c>
      <c r="C19828" t="s">
        <v>19</v>
      </c>
      <c r="D19828" t="s">
        <v>33</v>
      </c>
      <c r="E19828" t="s">
        <v>533</v>
      </c>
    </row>
    <row r="19829" spans="1:5" x14ac:dyDescent="0.25">
      <c r="A19829" t="s">
        <v>20031</v>
      </c>
      <c r="B19829" t="s">
        <v>20</v>
      </c>
      <c r="C19829" t="s">
        <v>19</v>
      </c>
      <c r="D19829" t="s">
        <v>33</v>
      </c>
      <c r="E19829" t="s">
        <v>538</v>
      </c>
    </row>
    <row r="19830" spans="1:5" x14ac:dyDescent="0.25">
      <c r="A19830" t="s">
        <v>7617</v>
      </c>
      <c r="B19830" t="s">
        <v>20</v>
      </c>
      <c r="C19830" t="s">
        <v>19</v>
      </c>
      <c r="D19830" t="s">
        <v>33</v>
      </c>
      <c r="E19830" t="s">
        <v>533</v>
      </c>
    </row>
    <row r="19831" spans="1:5" x14ac:dyDescent="0.25">
      <c r="A19831" t="s">
        <v>43796</v>
      </c>
      <c r="B19831" t="s">
        <v>16</v>
      </c>
      <c r="C19831" t="s">
        <v>17</v>
      </c>
      <c r="D19831" t="s">
        <v>33</v>
      </c>
      <c r="E19831" t="s">
        <v>653</v>
      </c>
    </row>
    <row r="19832" spans="1:5" x14ac:dyDescent="0.25">
      <c r="A19832" t="s">
        <v>7867</v>
      </c>
      <c r="B19832" t="s">
        <v>20</v>
      </c>
      <c r="C19832" t="s">
        <v>19</v>
      </c>
      <c r="D19832" t="s">
        <v>33</v>
      </c>
      <c r="E19832" t="s">
        <v>533</v>
      </c>
    </row>
    <row r="19833" spans="1:5" x14ac:dyDescent="0.25">
      <c r="A19833" t="s">
        <v>20034</v>
      </c>
      <c r="B19833" t="s">
        <v>20</v>
      </c>
      <c r="C19833" t="s">
        <v>19</v>
      </c>
      <c r="D19833" t="s">
        <v>33</v>
      </c>
      <c r="E19833" t="s">
        <v>538</v>
      </c>
    </row>
    <row r="19834" spans="1:5" x14ac:dyDescent="0.25">
      <c r="A19834" t="s">
        <v>20035</v>
      </c>
      <c r="B19834" t="s">
        <v>16</v>
      </c>
      <c r="C19834" t="s">
        <v>17</v>
      </c>
      <c r="D19834" t="s">
        <v>33</v>
      </c>
      <c r="E19834" t="s">
        <v>653</v>
      </c>
    </row>
    <row r="19835" spans="1:5" x14ac:dyDescent="0.25">
      <c r="A19835" t="s">
        <v>17199</v>
      </c>
      <c r="B19835" t="s">
        <v>20</v>
      </c>
      <c r="C19835" t="s">
        <v>19</v>
      </c>
      <c r="D19835" t="s">
        <v>33</v>
      </c>
      <c r="E19835" t="s">
        <v>533</v>
      </c>
    </row>
    <row r="19836" spans="1:5" x14ac:dyDescent="0.25">
      <c r="A19836" t="s">
        <v>20037</v>
      </c>
      <c r="B19836" t="s">
        <v>20</v>
      </c>
      <c r="C19836" t="s">
        <v>19</v>
      </c>
      <c r="D19836" t="s">
        <v>33</v>
      </c>
      <c r="E19836" t="s">
        <v>530</v>
      </c>
    </row>
    <row r="19837" spans="1:5" x14ac:dyDescent="0.25">
      <c r="A19837" t="s">
        <v>20038</v>
      </c>
      <c r="B19837" t="s">
        <v>20</v>
      </c>
      <c r="C19837" t="s">
        <v>19</v>
      </c>
      <c r="D19837" t="s">
        <v>33</v>
      </c>
      <c r="E19837" t="s">
        <v>530</v>
      </c>
    </row>
    <row r="19838" spans="1:5" x14ac:dyDescent="0.25">
      <c r="A19838" t="s">
        <v>20863</v>
      </c>
      <c r="B19838" t="s">
        <v>20</v>
      </c>
      <c r="C19838" t="s">
        <v>19</v>
      </c>
      <c r="D19838" t="s">
        <v>33</v>
      </c>
      <c r="E19838" t="s">
        <v>533</v>
      </c>
    </row>
    <row r="19839" spans="1:5" x14ac:dyDescent="0.25">
      <c r="A19839" t="s">
        <v>20041</v>
      </c>
      <c r="B19839" t="s">
        <v>20</v>
      </c>
      <c r="C19839" t="s">
        <v>19</v>
      </c>
      <c r="D19839" t="s">
        <v>33</v>
      </c>
      <c r="E19839" t="s">
        <v>530</v>
      </c>
    </row>
    <row r="19840" spans="1:5" x14ac:dyDescent="0.25">
      <c r="A19840" t="s">
        <v>27404</v>
      </c>
      <c r="B19840" t="s">
        <v>20</v>
      </c>
      <c r="C19840" t="s">
        <v>19</v>
      </c>
      <c r="D19840" t="s">
        <v>33</v>
      </c>
      <c r="E19840" t="s">
        <v>533</v>
      </c>
    </row>
    <row r="19841" spans="1:5" x14ac:dyDescent="0.25">
      <c r="A19841" t="s">
        <v>27312</v>
      </c>
      <c r="B19841" t="s">
        <v>20</v>
      </c>
      <c r="C19841" t="s">
        <v>19</v>
      </c>
      <c r="D19841" t="s">
        <v>33</v>
      </c>
      <c r="E19841" t="s">
        <v>533</v>
      </c>
    </row>
    <row r="19842" spans="1:5" x14ac:dyDescent="0.25">
      <c r="A19842" t="s">
        <v>20042</v>
      </c>
      <c r="B19842" t="s">
        <v>20</v>
      </c>
      <c r="C19842" t="s">
        <v>19</v>
      </c>
      <c r="D19842" t="s">
        <v>33</v>
      </c>
      <c r="E19842" t="s">
        <v>538</v>
      </c>
    </row>
    <row r="19843" spans="1:5" x14ac:dyDescent="0.25">
      <c r="A19843" t="s">
        <v>21395</v>
      </c>
      <c r="B19843" t="s">
        <v>20</v>
      </c>
      <c r="C19843" t="s">
        <v>19</v>
      </c>
      <c r="D19843" t="s">
        <v>33</v>
      </c>
      <c r="E19843" t="s">
        <v>533</v>
      </c>
    </row>
    <row r="19844" spans="1:5" x14ac:dyDescent="0.25">
      <c r="A19844" t="s">
        <v>18317</v>
      </c>
      <c r="B19844" t="s">
        <v>20</v>
      </c>
      <c r="C19844" t="s">
        <v>19</v>
      </c>
      <c r="D19844" t="s">
        <v>33</v>
      </c>
      <c r="E19844" t="s">
        <v>553</v>
      </c>
    </row>
    <row r="19845" spans="1:5" x14ac:dyDescent="0.25">
      <c r="A19845" t="s">
        <v>18319</v>
      </c>
      <c r="B19845" t="s">
        <v>20</v>
      </c>
      <c r="C19845" t="s">
        <v>19</v>
      </c>
      <c r="D19845" t="s">
        <v>33</v>
      </c>
      <c r="E19845" t="s">
        <v>553</v>
      </c>
    </row>
    <row r="19846" spans="1:5" x14ac:dyDescent="0.25">
      <c r="A19846" t="s">
        <v>17955</v>
      </c>
      <c r="B19846" t="s">
        <v>20</v>
      </c>
      <c r="C19846" t="s">
        <v>19</v>
      </c>
      <c r="D19846" t="s">
        <v>33</v>
      </c>
      <c r="E19846" t="s">
        <v>553</v>
      </c>
    </row>
    <row r="19847" spans="1:5" x14ac:dyDescent="0.25">
      <c r="A19847" t="s">
        <v>11429</v>
      </c>
      <c r="B19847" t="s">
        <v>20</v>
      </c>
      <c r="C19847" t="s">
        <v>19</v>
      </c>
      <c r="D19847" t="s">
        <v>33</v>
      </c>
      <c r="E19847" t="s">
        <v>533</v>
      </c>
    </row>
    <row r="19848" spans="1:5" x14ac:dyDescent="0.25">
      <c r="A19848" t="s">
        <v>11430</v>
      </c>
      <c r="B19848" t="s">
        <v>20</v>
      </c>
      <c r="C19848" t="s">
        <v>19</v>
      </c>
      <c r="D19848" t="s">
        <v>33</v>
      </c>
      <c r="E19848" t="s">
        <v>533</v>
      </c>
    </row>
    <row r="19849" spans="1:5" x14ac:dyDescent="0.25">
      <c r="A19849" t="s">
        <v>11431</v>
      </c>
      <c r="B19849" t="s">
        <v>20</v>
      </c>
      <c r="C19849" t="s">
        <v>19</v>
      </c>
      <c r="D19849" t="s">
        <v>33</v>
      </c>
      <c r="E19849" t="s">
        <v>533</v>
      </c>
    </row>
    <row r="19850" spans="1:5" x14ac:dyDescent="0.25">
      <c r="A19850" t="s">
        <v>11436</v>
      </c>
      <c r="B19850" t="s">
        <v>20</v>
      </c>
      <c r="C19850" t="s">
        <v>19</v>
      </c>
      <c r="D19850" t="s">
        <v>33</v>
      </c>
      <c r="E19850" t="s">
        <v>533</v>
      </c>
    </row>
    <row r="19851" spans="1:5" x14ac:dyDescent="0.25">
      <c r="A19851" t="s">
        <v>11437</v>
      </c>
      <c r="B19851" t="s">
        <v>20</v>
      </c>
      <c r="C19851" t="s">
        <v>19</v>
      </c>
      <c r="D19851" t="s">
        <v>33</v>
      </c>
      <c r="E19851" t="s">
        <v>533</v>
      </c>
    </row>
    <row r="19852" spans="1:5" x14ac:dyDescent="0.25">
      <c r="A19852" t="s">
        <v>11439</v>
      </c>
      <c r="B19852" t="s">
        <v>20</v>
      </c>
      <c r="C19852" t="s">
        <v>19</v>
      </c>
      <c r="D19852" t="s">
        <v>33</v>
      </c>
      <c r="E19852" t="s">
        <v>533</v>
      </c>
    </row>
    <row r="19853" spans="1:5" x14ac:dyDescent="0.25">
      <c r="A19853" t="s">
        <v>19299</v>
      </c>
      <c r="B19853" t="s">
        <v>20</v>
      </c>
      <c r="C19853" t="s">
        <v>19</v>
      </c>
      <c r="D19853" t="s">
        <v>33</v>
      </c>
      <c r="E19853" t="s">
        <v>533</v>
      </c>
    </row>
    <row r="19854" spans="1:5" x14ac:dyDescent="0.25">
      <c r="A19854" t="s">
        <v>14003</v>
      </c>
      <c r="B19854" t="s">
        <v>20</v>
      </c>
      <c r="C19854" t="s">
        <v>19</v>
      </c>
      <c r="D19854" t="s">
        <v>33</v>
      </c>
      <c r="E19854" t="s">
        <v>533</v>
      </c>
    </row>
    <row r="19855" spans="1:5" x14ac:dyDescent="0.25">
      <c r="A19855" t="s">
        <v>29439</v>
      </c>
      <c r="B19855" t="s">
        <v>20</v>
      </c>
      <c r="C19855" t="s">
        <v>19</v>
      </c>
      <c r="D19855" t="s">
        <v>33</v>
      </c>
      <c r="E19855" t="s">
        <v>553</v>
      </c>
    </row>
    <row r="19856" spans="1:5" x14ac:dyDescent="0.25">
      <c r="A19856" t="s">
        <v>13465</v>
      </c>
      <c r="B19856" t="s">
        <v>20</v>
      </c>
      <c r="C19856" t="s">
        <v>19</v>
      </c>
      <c r="D19856" t="s">
        <v>33</v>
      </c>
      <c r="E19856" t="s">
        <v>533</v>
      </c>
    </row>
    <row r="19857" spans="1:5" x14ac:dyDescent="0.25">
      <c r="A19857" t="s">
        <v>20059</v>
      </c>
      <c r="B19857" t="s">
        <v>16</v>
      </c>
      <c r="C19857" t="s">
        <v>17</v>
      </c>
      <c r="D19857" t="s">
        <v>33</v>
      </c>
      <c r="E19857" t="s">
        <v>653</v>
      </c>
    </row>
    <row r="19858" spans="1:5" x14ac:dyDescent="0.25">
      <c r="A19858" t="s">
        <v>20060</v>
      </c>
      <c r="B19858" t="s">
        <v>16</v>
      </c>
      <c r="C19858" t="s">
        <v>17</v>
      </c>
      <c r="D19858" t="s">
        <v>33</v>
      </c>
      <c r="E19858" t="s">
        <v>653</v>
      </c>
    </row>
    <row r="19859" spans="1:5" x14ac:dyDescent="0.25">
      <c r="A19859" t="s">
        <v>29080</v>
      </c>
      <c r="B19859" t="s">
        <v>20</v>
      </c>
      <c r="C19859" t="s">
        <v>19</v>
      </c>
      <c r="D19859" t="s">
        <v>65</v>
      </c>
      <c r="E19859" t="s">
        <v>533</v>
      </c>
    </row>
    <row r="19860" spans="1:5" x14ac:dyDescent="0.25">
      <c r="A19860" t="s">
        <v>18624</v>
      </c>
      <c r="B19860" t="s">
        <v>20</v>
      </c>
      <c r="C19860" t="s">
        <v>19</v>
      </c>
      <c r="D19860" t="s">
        <v>33</v>
      </c>
      <c r="E19860" t="s">
        <v>533</v>
      </c>
    </row>
    <row r="19861" spans="1:5" x14ac:dyDescent="0.25">
      <c r="A19861" t="s">
        <v>18622</v>
      </c>
      <c r="B19861" t="s">
        <v>20</v>
      </c>
      <c r="C19861" t="s">
        <v>19</v>
      </c>
      <c r="D19861" t="s">
        <v>33</v>
      </c>
      <c r="E19861" t="s">
        <v>533</v>
      </c>
    </row>
    <row r="19862" spans="1:5" x14ac:dyDescent="0.25">
      <c r="A19862" t="s">
        <v>18140</v>
      </c>
      <c r="B19862" t="s">
        <v>20</v>
      </c>
      <c r="C19862" t="s">
        <v>19</v>
      </c>
      <c r="D19862" t="s">
        <v>33</v>
      </c>
      <c r="E19862" t="s">
        <v>553</v>
      </c>
    </row>
    <row r="19863" spans="1:5" x14ac:dyDescent="0.25">
      <c r="A19863" t="s">
        <v>28167</v>
      </c>
      <c r="B19863" t="s">
        <v>20</v>
      </c>
      <c r="C19863" t="s">
        <v>19</v>
      </c>
      <c r="D19863" t="s">
        <v>33</v>
      </c>
      <c r="E19863" t="s">
        <v>533</v>
      </c>
    </row>
    <row r="19864" spans="1:5" x14ac:dyDescent="0.25">
      <c r="A19864" t="s">
        <v>20066</v>
      </c>
      <c r="B19864" t="s">
        <v>20</v>
      </c>
      <c r="C19864" t="s">
        <v>19</v>
      </c>
      <c r="D19864" t="s">
        <v>33</v>
      </c>
      <c r="E19864" t="s">
        <v>538</v>
      </c>
    </row>
    <row r="19865" spans="1:5" x14ac:dyDescent="0.25">
      <c r="A19865" t="s">
        <v>18334</v>
      </c>
      <c r="B19865" t="s">
        <v>20</v>
      </c>
      <c r="C19865" t="s">
        <v>19</v>
      </c>
      <c r="D19865" t="s">
        <v>33</v>
      </c>
      <c r="E19865" t="s">
        <v>533</v>
      </c>
    </row>
    <row r="19866" spans="1:5" x14ac:dyDescent="0.25">
      <c r="A19866" t="s">
        <v>18015</v>
      </c>
      <c r="B19866" t="s">
        <v>20</v>
      </c>
      <c r="C19866" t="s">
        <v>19</v>
      </c>
      <c r="D19866" t="s">
        <v>33</v>
      </c>
      <c r="E19866" t="s">
        <v>533</v>
      </c>
    </row>
    <row r="19867" spans="1:5" x14ac:dyDescent="0.25">
      <c r="A19867" t="s">
        <v>20068</v>
      </c>
      <c r="B19867" t="s">
        <v>20</v>
      </c>
      <c r="C19867" t="s">
        <v>19</v>
      </c>
      <c r="D19867" t="s">
        <v>33</v>
      </c>
      <c r="E19867" t="s">
        <v>530</v>
      </c>
    </row>
    <row r="19868" spans="1:5" x14ac:dyDescent="0.25">
      <c r="A19868" t="s">
        <v>25361</v>
      </c>
      <c r="B19868" t="s">
        <v>20</v>
      </c>
      <c r="C19868" t="s">
        <v>19</v>
      </c>
      <c r="D19868" t="s">
        <v>33</v>
      </c>
      <c r="E19868" t="s">
        <v>533</v>
      </c>
    </row>
    <row r="19869" spans="1:5" x14ac:dyDescent="0.25">
      <c r="A19869" t="s">
        <v>20070</v>
      </c>
      <c r="B19869" t="s">
        <v>20</v>
      </c>
      <c r="C19869" t="s">
        <v>19</v>
      </c>
      <c r="D19869" t="s">
        <v>33</v>
      </c>
      <c r="E19869" t="s">
        <v>530</v>
      </c>
    </row>
    <row r="19870" spans="1:5" x14ac:dyDescent="0.25">
      <c r="A19870" t="s">
        <v>27843</v>
      </c>
      <c r="B19870" t="s">
        <v>20</v>
      </c>
      <c r="C19870" t="s">
        <v>19</v>
      </c>
      <c r="D19870" t="s">
        <v>33</v>
      </c>
      <c r="E19870" t="s">
        <v>533</v>
      </c>
    </row>
    <row r="19871" spans="1:5" x14ac:dyDescent="0.25">
      <c r="A19871" t="s">
        <v>20072</v>
      </c>
      <c r="B19871" t="s">
        <v>20</v>
      </c>
      <c r="C19871" t="s">
        <v>21</v>
      </c>
      <c r="D19871" t="s">
        <v>33</v>
      </c>
      <c r="E19871" t="s">
        <v>582</v>
      </c>
    </row>
    <row r="19872" spans="1:5" x14ac:dyDescent="0.25">
      <c r="A19872" t="s">
        <v>24354</v>
      </c>
      <c r="B19872" t="s">
        <v>20</v>
      </c>
      <c r="C19872" t="s">
        <v>19</v>
      </c>
      <c r="D19872" t="s">
        <v>33</v>
      </c>
      <c r="E19872" t="s">
        <v>533</v>
      </c>
    </row>
    <row r="19873" spans="1:5" x14ac:dyDescent="0.25">
      <c r="A19873" t="s">
        <v>21929</v>
      </c>
      <c r="B19873" t="s">
        <v>20</v>
      </c>
      <c r="C19873" t="s">
        <v>19</v>
      </c>
      <c r="D19873" t="s">
        <v>69</v>
      </c>
      <c r="E19873" t="s">
        <v>533</v>
      </c>
    </row>
    <row r="19874" spans="1:5" x14ac:dyDescent="0.25">
      <c r="A19874" t="s">
        <v>18017</v>
      </c>
      <c r="B19874" t="s">
        <v>20</v>
      </c>
      <c r="C19874" t="s">
        <v>19</v>
      </c>
      <c r="D19874" t="s">
        <v>33</v>
      </c>
      <c r="E19874" t="s">
        <v>533</v>
      </c>
    </row>
    <row r="19875" spans="1:5" x14ac:dyDescent="0.25">
      <c r="A19875" t="s">
        <v>23735</v>
      </c>
      <c r="B19875" t="s">
        <v>20</v>
      </c>
      <c r="C19875" t="s">
        <v>19</v>
      </c>
      <c r="D19875" t="s">
        <v>33</v>
      </c>
      <c r="E19875" t="s">
        <v>533</v>
      </c>
    </row>
    <row r="19876" spans="1:5" x14ac:dyDescent="0.25">
      <c r="A19876" t="s">
        <v>20077</v>
      </c>
      <c r="B19876" t="s">
        <v>20</v>
      </c>
      <c r="C19876" t="s">
        <v>19</v>
      </c>
      <c r="D19876" t="s">
        <v>33</v>
      </c>
      <c r="E19876" t="s">
        <v>562</v>
      </c>
    </row>
    <row r="19877" spans="1:5" x14ac:dyDescent="0.25">
      <c r="A19877" t="s">
        <v>18338</v>
      </c>
      <c r="B19877" t="s">
        <v>20</v>
      </c>
      <c r="C19877" t="s">
        <v>19</v>
      </c>
      <c r="D19877" t="s">
        <v>33</v>
      </c>
      <c r="E19877" t="s">
        <v>533</v>
      </c>
    </row>
    <row r="19878" spans="1:5" x14ac:dyDescent="0.25">
      <c r="A19878" t="s">
        <v>24353</v>
      </c>
      <c r="B19878" t="s">
        <v>20</v>
      </c>
      <c r="C19878" t="s">
        <v>19</v>
      </c>
      <c r="D19878" t="s">
        <v>33</v>
      </c>
      <c r="E19878" t="s">
        <v>533</v>
      </c>
    </row>
    <row r="19879" spans="1:5" x14ac:dyDescent="0.25">
      <c r="A19879" t="s">
        <v>26446</v>
      </c>
      <c r="B19879" t="s">
        <v>20</v>
      </c>
      <c r="C19879" t="s">
        <v>19</v>
      </c>
      <c r="D19879" t="s">
        <v>33</v>
      </c>
      <c r="E19879" t="s">
        <v>533</v>
      </c>
    </row>
    <row r="19880" spans="1:5" x14ac:dyDescent="0.25">
      <c r="A19880" t="s">
        <v>20081</v>
      </c>
      <c r="B19880" t="s">
        <v>20</v>
      </c>
      <c r="C19880" t="s">
        <v>19</v>
      </c>
      <c r="D19880" t="s">
        <v>33</v>
      </c>
      <c r="E19880" t="s">
        <v>538</v>
      </c>
    </row>
    <row r="19881" spans="1:5" x14ac:dyDescent="0.25">
      <c r="A19881" t="s">
        <v>7193</v>
      </c>
      <c r="B19881" t="s">
        <v>20</v>
      </c>
      <c r="C19881" t="s">
        <v>19</v>
      </c>
      <c r="D19881" t="s">
        <v>33</v>
      </c>
      <c r="E19881" t="s">
        <v>553</v>
      </c>
    </row>
    <row r="19882" spans="1:5" x14ac:dyDescent="0.25">
      <c r="A19882" t="s">
        <v>20083</v>
      </c>
      <c r="B19882" t="s">
        <v>20</v>
      </c>
      <c r="C19882" t="s">
        <v>19</v>
      </c>
      <c r="D19882" t="s">
        <v>33</v>
      </c>
      <c r="E19882" t="s">
        <v>538</v>
      </c>
    </row>
    <row r="19883" spans="1:5" x14ac:dyDescent="0.25">
      <c r="A19883" t="s">
        <v>8069</v>
      </c>
      <c r="B19883" t="s">
        <v>20</v>
      </c>
      <c r="C19883" t="s">
        <v>19</v>
      </c>
      <c r="D19883" t="s">
        <v>33</v>
      </c>
      <c r="E19883" t="s">
        <v>553</v>
      </c>
    </row>
    <row r="19884" spans="1:5" x14ac:dyDescent="0.25">
      <c r="A19884" t="s">
        <v>17800</v>
      </c>
      <c r="B19884" t="s">
        <v>20</v>
      </c>
      <c r="C19884" t="s">
        <v>19</v>
      </c>
      <c r="D19884" t="s">
        <v>33</v>
      </c>
      <c r="E19884" t="s">
        <v>533</v>
      </c>
    </row>
    <row r="19885" spans="1:5" x14ac:dyDescent="0.25">
      <c r="A19885" t="s">
        <v>20086</v>
      </c>
      <c r="B19885" t="s">
        <v>20</v>
      </c>
      <c r="C19885" t="s">
        <v>19</v>
      </c>
      <c r="D19885" t="s">
        <v>33</v>
      </c>
      <c r="E19885" t="s">
        <v>539</v>
      </c>
    </row>
    <row r="19886" spans="1:5" x14ac:dyDescent="0.25">
      <c r="A19886" t="s">
        <v>20087</v>
      </c>
      <c r="B19886" t="s">
        <v>20</v>
      </c>
      <c r="C19886" t="s">
        <v>19</v>
      </c>
      <c r="D19886" t="s">
        <v>33</v>
      </c>
      <c r="E19886" t="s">
        <v>539</v>
      </c>
    </row>
    <row r="19887" spans="1:5" x14ac:dyDescent="0.25">
      <c r="A19887" t="s">
        <v>19197</v>
      </c>
      <c r="B19887" t="s">
        <v>20</v>
      </c>
      <c r="C19887" t="s">
        <v>19</v>
      </c>
      <c r="D19887" t="s">
        <v>33</v>
      </c>
      <c r="E19887" t="s">
        <v>533</v>
      </c>
    </row>
    <row r="19888" spans="1:5" x14ac:dyDescent="0.25">
      <c r="A19888" t="s">
        <v>20089</v>
      </c>
      <c r="B19888" t="s">
        <v>20</v>
      </c>
      <c r="C19888" t="s">
        <v>19</v>
      </c>
      <c r="D19888" t="s">
        <v>33</v>
      </c>
      <c r="E19888" t="s">
        <v>538</v>
      </c>
    </row>
    <row r="19889" spans="1:5" x14ac:dyDescent="0.25">
      <c r="A19889" t="s">
        <v>19722</v>
      </c>
      <c r="B19889" t="s">
        <v>20</v>
      </c>
      <c r="C19889" t="s">
        <v>19</v>
      </c>
      <c r="D19889" t="s">
        <v>33</v>
      </c>
      <c r="E19889" t="s">
        <v>533</v>
      </c>
    </row>
    <row r="19890" spans="1:5" x14ac:dyDescent="0.25">
      <c r="A19890" t="s">
        <v>21886</v>
      </c>
      <c r="B19890" t="s">
        <v>20</v>
      </c>
      <c r="C19890" t="s">
        <v>19</v>
      </c>
      <c r="D19890" t="s">
        <v>33</v>
      </c>
      <c r="E19890" t="s">
        <v>533</v>
      </c>
    </row>
    <row r="19891" spans="1:5" x14ac:dyDescent="0.25">
      <c r="A19891" t="s">
        <v>20092</v>
      </c>
      <c r="B19891" t="s">
        <v>20</v>
      </c>
      <c r="C19891" t="s">
        <v>19</v>
      </c>
      <c r="D19891" t="s">
        <v>33</v>
      </c>
      <c r="E19891" t="s">
        <v>538</v>
      </c>
    </row>
    <row r="19892" spans="1:5" x14ac:dyDescent="0.25">
      <c r="A19892" t="s">
        <v>20093</v>
      </c>
      <c r="B19892" t="s">
        <v>20</v>
      </c>
      <c r="C19892" t="s">
        <v>19</v>
      </c>
      <c r="D19892" t="s">
        <v>33</v>
      </c>
      <c r="E19892" t="s">
        <v>539</v>
      </c>
    </row>
    <row r="19893" spans="1:5" x14ac:dyDescent="0.25">
      <c r="A19893" t="s">
        <v>10302</v>
      </c>
      <c r="B19893" t="s">
        <v>20</v>
      </c>
      <c r="C19893" t="s">
        <v>19</v>
      </c>
      <c r="D19893" t="s">
        <v>33</v>
      </c>
      <c r="E19893" t="s">
        <v>533</v>
      </c>
    </row>
    <row r="19894" spans="1:5" x14ac:dyDescent="0.25">
      <c r="A19894" t="s">
        <v>20095</v>
      </c>
      <c r="B19894" t="s">
        <v>20</v>
      </c>
      <c r="C19894" t="s">
        <v>19</v>
      </c>
      <c r="D19894" t="s">
        <v>33</v>
      </c>
      <c r="E19894" t="s">
        <v>538</v>
      </c>
    </row>
    <row r="19895" spans="1:5" x14ac:dyDescent="0.25">
      <c r="A19895" t="s">
        <v>23420</v>
      </c>
      <c r="B19895" t="s">
        <v>20</v>
      </c>
      <c r="C19895" t="s">
        <v>19</v>
      </c>
      <c r="D19895" t="s">
        <v>33</v>
      </c>
      <c r="E19895" t="s">
        <v>533</v>
      </c>
    </row>
    <row r="19896" spans="1:5" x14ac:dyDescent="0.25">
      <c r="A19896" t="s">
        <v>20097</v>
      </c>
      <c r="B19896" t="s">
        <v>20</v>
      </c>
      <c r="C19896" t="s">
        <v>19</v>
      </c>
      <c r="D19896" t="s">
        <v>33</v>
      </c>
      <c r="E19896" t="s">
        <v>539</v>
      </c>
    </row>
    <row r="19897" spans="1:5" x14ac:dyDescent="0.25">
      <c r="A19897" t="s">
        <v>20098</v>
      </c>
      <c r="B19897" t="s">
        <v>20</v>
      </c>
      <c r="C19897" t="s">
        <v>19</v>
      </c>
      <c r="D19897" t="s">
        <v>33</v>
      </c>
      <c r="E19897" t="s">
        <v>538</v>
      </c>
    </row>
    <row r="19898" spans="1:5" x14ac:dyDescent="0.25">
      <c r="A19898" t="s">
        <v>17816</v>
      </c>
      <c r="B19898" t="s">
        <v>20</v>
      </c>
      <c r="C19898" t="s">
        <v>19</v>
      </c>
      <c r="D19898" t="s">
        <v>33</v>
      </c>
      <c r="E19898" t="s">
        <v>533</v>
      </c>
    </row>
    <row r="19899" spans="1:5" x14ac:dyDescent="0.25">
      <c r="A19899" t="s">
        <v>20099</v>
      </c>
      <c r="B19899" t="s">
        <v>20</v>
      </c>
      <c r="C19899" t="s">
        <v>19</v>
      </c>
      <c r="D19899" t="s">
        <v>33</v>
      </c>
      <c r="E19899" t="s">
        <v>538</v>
      </c>
    </row>
    <row r="19900" spans="1:5" x14ac:dyDescent="0.25">
      <c r="A19900" t="s">
        <v>20102</v>
      </c>
      <c r="B19900" t="s">
        <v>20</v>
      </c>
      <c r="C19900" t="s">
        <v>21</v>
      </c>
      <c r="D19900" t="s">
        <v>33</v>
      </c>
      <c r="E19900" t="s">
        <v>581</v>
      </c>
    </row>
    <row r="19901" spans="1:5" x14ac:dyDescent="0.25">
      <c r="A19901" t="s">
        <v>16163</v>
      </c>
      <c r="B19901" t="s">
        <v>20</v>
      </c>
      <c r="C19901" t="s">
        <v>19</v>
      </c>
      <c r="D19901" t="s">
        <v>33</v>
      </c>
      <c r="E19901" t="s">
        <v>533</v>
      </c>
    </row>
    <row r="19902" spans="1:5" x14ac:dyDescent="0.25">
      <c r="A19902" t="s">
        <v>24223</v>
      </c>
      <c r="B19902" t="s">
        <v>20</v>
      </c>
      <c r="C19902" t="s">
        <v>19</v>
      </c>
      <c r="D19902" t="s">
        <v>33</v>
      </c>
      <c r="E19902" t="s">
        <v>533</v>
      </c>
    </row>
    <row r="19903" spans="1:5" x14ac:dyDescent="0.25">
      <c r="A19903" t="s">
        <v>20104</v>
      </c>
      <c r="B19903" t="s">
        <v>20</v>
      </c>
      <c r="C19903" t="s">
        <v>19</v>
      </c>
      <c r="D19903" t="s">
        <v>33</v>
      </c>
      <c r="E19903" t="s">
        <v>538</v>
      </c>
    </row>
    <row r="19904" spans="1:5" x14ac:dyDescent="0.25">
      <c r="A19904" t="s">
        <v>25005</v>
      </c>
      <c r="B19904" t="s">
        <v>20</v>
      </c>
      <c r="C19904" t="s">
        <v>19</v>
      </c>
      <c r="D19904" t="s">
        <v>33</v>
      </c>
      <c r="E19904" t="s">
        <v>533</v>
      </c>
    </row>
    <row r="19905" spans="1:5" x14ac:dyDescent="0.25">
      <c r="A19905" t="s">
        <v>20106</v>
      </c>
      <c r="B19905" t="s">
        <v>20</v>
      </c>
      <c r="C19905" t="s">
        <v>19</v>
      </c>
      <c r="D19905" t="s">
        <v>33</v>
      </c>
      <c r="E19905" t="s">
        <v>538</v>
      </c>
    </row>
    <row r="19906" spans="1:5" x14ac:dyDescent="0.25">
      <c r="A19906" t="s">
        <v>20107</v>
      </c>
      <c r="B19906" t="s">
        <v>16</v>
      </c>
      <c r="C19906" t="s">
        <v>17</v>
      </c>
      <c r="D19906" t="s">
        <v>33</v>
      </c>
      <c r="E19906" t="s">
        <v>653</v>
      </c>
    </row>
    <row r="19907" spans="1:5" x14ac:dyDescent="0.25">
      <c r="A19907" t="s">
        <v>10146</v>
      </c>
      <c r="B19907" t="s">
        <v>20</v>
      </c>
      <c r="C19907" t="s">
        <v>19</v>
      </c>
      <c r="D19907" t="s">
        <v>33</v>
      </c>
      <c r="E19907" t="s">
        <v>533</v>
      </c>
    </row>
    <row r="19908" spans="1:5" x14ac:dyDescent="0.25">
      <c r="A19908" t="s">
        <v>20109</v>
      </c>
      <c r="B19908" t="s">
        <v>20</v>
      </c>
      <c r="C19908" t="s">
        <v>19</v>
      </c>
      <c r="D19908" t="s">
        <v>33</v>
      </c>
      <c r="E19908" t="s">
        <v>530</v>
      </c>
    </row>
    <row r="19909" spans="1:5" x14ac:dyDescent="0.25">
      <c r="A19909" t="s">
        <v>20780</v>
      </c>
      <c r="B19909" t="s">
        <v>20</v>
      </c>
      <c r="C19909" t="s">
        <v>19</v>
      </c>
      <c r="D19909" t="s">
        <v>33</v>
      </c>
      <c r="E19909" t="s">
        <v>533</v>
      </c>
    </row>
    <row r="19910" spans="1:5" x14ac:dyDescent="0.25">
      <c r="A19910" t="s">
        <v>43797</v>
      </c>
      <c r="B19910" t="s">
        <v>20</v>
      </c>
      <c r="C19910" t="s">
        <v>19</v>
      </c>
      <c r="D19910" t="s">
        <v>65</v>
      </c>
      <c r="E19910" t="s">
        <v>538</v>
      </c>
    </row>
    <row r="19911" spans="1:5" x14ac:dyDescent="0.25">
      <c r="A19911" t="s">
        <v>21021</v>
      </c>
      <c r="B19911" t="s">
        <v>20</v>
      </c>
      <c r="C19911" t="s">
        <v>19</v>
      </c>
      <c r="D19911" t="s">
        <v>33</v>
      </c>
      <c r="E19911" t="s">
        <v>533</v>
      </c>
    </row>
    <row r="19912" spans="1:5" x14ac:dyDescent="0.25">
      <c r="A19912" t="s">
        <v>43798</v>
      </c>
      <c r="B19912" t="s">
        <v>20</v>
      </c>
      <c r="C19912" t="s">
        <v>19</v>
      </c>
      <c r="D19912" t="s">
        <v>65</v>
      </c>
      <c r="E19912" t="s">
        <v>538</v>
      </c>
    </row>
    <row r="19913" spans="1:5" x14ac:dyDescent="0.25">
      <c r="A19913" t="s">
        <v>21385</v>
      </c>
      <c r="B19913" t="s">
        <v>20</v>
      </c>
      <c r="C19913" t="s">
        <v>19</v>
      </c>
      <c r="D19913" t="s">
        <v>33</v>
      </c>
      <c r="E19913" t="s">
        <v>533</v>
      </c>
    </row>
    <row r="19914" spans="1:5" x14ac:dyDescent="0.25">
      <c r="A19914" t="s">
        <v>20111</v>
      </c>
      <c r="B19914" t="s">
        <v>20</v>
      </c>
      <c r="C19914" t="s">
        <v>19</v>
      </c>
      <c r="D19914" t="s">
        <v>33</v>
      </c>
      <c r="E19914" t="s">
        <v>530</v>
      </c>
    </row>
    <row r="19915" spans="1:5" x14ac:dyDescent="0.25">
      <c r="A19915" t="s">
        <v>17812</v>
      </c>
      <c r="B19915" t="s">
        <v>20</v>
      </c>
      <c r="C19915" t="s">
        <v>19</v>
      </c>
      <c r="D19915" t="s">
        <v>33</v>
      </c>
      <c r="E19915" t="s">
        <v>533</v>
      </c>
    </row>
    <row r="19916" spans="1:5" x14ac:dyDescent="0.25">
      <c r="A19916" t="s">
        <v>20113</v>
      </c>
      <c r="B19916" t="s">
        <v>20</v>
      </c>
      <c r="C19916" t="s">
        <v>19</v>
      </c>
      <c r="D19916" t="s">
        <v>33</v>
      </c>
      <c r="E19916" t="s">
        <v>538</v>
      </c>
    </row>
    <row r="19917" spans="1:5" x14ac:dyDescent="0.25">
      <c r="A19917" t="s">
        <v>17809</v>
      </c>
      <c r="B19917" t="s">
        <v>20</v>
      </c>
      <c r="C19917" t="s">
        <v>19</v>
      </c>
      <c r="D19917" t="s">
        <v>33</v>
      </c>
      <c r="E19917" t="s">
        <v>533</v>
      </c>
    </row>
    <row r="19918" spans="1:5" x14ac:dyDescent="0.25">
      <c r="A19918" t="s">
        <v>43799</v>
      </c>
      <c r="B19918" t="s">
        <v>20</v>
      </c>
      <c r="C19918" t="s">
        <v>19</v>
      </c>
      <c r="D19918" t="s">
        <v>65</v>
      </c>
      <c r="E19918" t="s">
        <v>538</v>
      </c>
    </row>
    <row r="19919" spans="1:5" x14ac:dyDescent="0.25">
      <c r="A19919" t="s">
        <v>20114</v>
      </c>
      <c r="B19919" t="s">
        <v>20</v>
      </c>
      <c r="C19919" t="s">
        <v>19</v>
      </c>
      <c r="D19919" t="s">
        <v>33</v>
      </c>
      <c r="E19919" t="s">
        <v>538</v>
      </c>
    </row>
    <row r="19920" spans="1:5" x14ac:dyDescent="0.25">
      <c r="A19920" t="s">
        <v>17804</v>
      </c>
      <c r="B19920" t="s">
        <v>20</v>
      </c>
      <c r="C19920" t="s">
        <v>19</v>
      </c>
      <c r="D19920" t="s">
        <v>33</v>
      </c>
      <c r="E19920" t="s">
        <v>533</v>
      </c>
    </row>
    <row r="19921" spans="1:5" x14ac:dyDescent="0.25">
      <c r="A19921" t="s">
        <v>20116</v>
      </c>
      <c r="B19921" t="s">
        <v>20</v>
      </c>
      <c r="C19921" t="s">
        <v>19</v>
      </c>
      <c r="D19921" t="s">
        <v>33</v>
      </c>
      <c r="E19921" t="s">
        <v>530</v>
      </c>
    </row>
    <row r="19922" spans="1:5" x14ac:dyDescent="0.25">
      <c r="A19922" t="s">
        <v>20117</v>
      </c>
      <c r="B19922" t="s">
        <v>16</v>
      </c>
      <c r="C19922" t="s">
        <v>17</v>
      </c>
      <c r="D19922" t="s">
        <v>33</v>
      </c>
      <c r="E19922" t="s">
        <v>653</v>
      </c>
    </row>
    <row r="19923" spans="1:5" x14ac:dyDescent="0.25">
      <c r="A19923" t="s">
        <v>20118</v>
      </c>
      <c r="B19923" t="s">
        <v>20</v>
      </c>
      <c r="C19923" t="s">
        <v>19</v>
      </c>
      <c r="D19923" t="s">
        <v>33</v>
      </c>
      <c r="E19923" t="s">
        <v>538</v>
      </c>
    </row>
    <row r="19924" spans="1:5" x14ac:dyDescent="0.25">
      <c r="A19924" t="s">
        <v>15946</v>
      </c>
      <c r="B19924" t="s">
        <v>20</v>
      </c>
      <c r="C19924" t="s">
        <v>19</v>
      </c>
      <c r="D19924" t="s">
        <v>33</v>
      </c>
      <c r="E19924" t="s">
        <v>533</v>
      </c>
    </row>
    <row r="19925" spans="1:5" x14ac:dyDescent="0.25">
      <c r="A19925" t="s">
        <v>20120</v>
      </c>
      <c r="B19925" t="s">
        <v>20</v>
      </c>
      <c r="C19925" t="s">
        <v>19</v>
      </c>
      <c r="D19925" t="s">
        <v>33</v>
      </c>
      <c r="E19925" t="s">
        <v>530</v>
      </c>
    </row>
    <row r="19926" spans="1:5" x14ac:dyDescent="0.25">
      <c r="A19926" t="s">
        <v>20121</v>
      </c>
      <c r="B19926" t="s">
        <v>20</v>
      </c>
      <c r="C19926" t="s">
        <v>19</v>
      </c>
      <c r="D19926" t="s">
        <v>33</v>
      </c>
      <c r="E19926" t="s">
        <v>538</v>
      </c>
    </row>
    <row r="19927" spans="1:5" x14ac:dyDescent="0.25">
      <c r="A19927" t="s">
        <v>24222</v>
      </c>
      <c r="B19927" t="s">
        <v>20</v>
      </c>
      <c r="C19927" t="s">
        <v>19</v>
      </c>
      <c r="D19927" t="s">
        <v>33</v>
      </c>
      <c r="E19927" t="s">
        <v>533</v>
      </c>
    </row>
    <row r="19928" spans="1:5" x14ac:dyDescent="0.25">
      <c r="A19928" t="s">
        <v>20123</v>
      </c>
      <c r="B19928" t="s">
        <v>20</v>
      </c>
      <c r="C19928" t="s">
        <v>19</v>
      </c>
      <c r="D19928" t="s">
        <v>33</v>
      </c>
      <c r="E19928" t="s">
        <v>530</v>
      </c>
    </row>
    <row r="19929" spans="1:5" x14ac:dyDescent="0.25">
      <c r="A19929" t="s">
        <v>20124</v>
      </c>
      <c r="B19929" t="s">
        <v>20</v>
      </c>
      <c r="C19929" t="s">
        <v>19</v>
      </c>
      <c r="D19929" t="s">
        <v>33</v>
      </c>
      <c r="E19929" t="s">
        <v>538</v>
      </c>
    </row>
    <row r="19930" spans="1:5" x14ac:dyDescent="0.25">
      <c r="A19930" t="s">
        <v>26476</v>
      </c>
      <c r="B19930" t="s">
        <v>20</v>
      </c>
      <c r="C19930" t="s">
        <v>19</v>
      </c>
      <c r="D19930" t="s">
        <v>33</v>
      </c>
      <c r="E19930" t="s">
        <v>533</v>
      </c>
    </row>
    <row r="19931" spans="1:5" x14ac:dyDescent="0.25">
      <c r="A19931" t="s">
        <v>20126</v>
      </c>
      <c r="B19931" t="s">
        <v>20</v>
      </c>
      <c r="C19931" t="s">
        <v>19</v>
      </c>
      <c r="D19931" t="s">
        <v>33</v>
      </c>
      <c r="E19931" t="s">
        <v>530</v>
      </c>
    </row>
    <row r="19932" spans="1:5" x14ac:dyDescent="0.25">
      <c r="A19932" t="s">
        <v>26745</v>
      </c>
      <c r="B19932" t="s">
        <v>20</v>
      </c>
      <c r="C19932" t="s">
        <v>19</v>
      </c>
      <c r="D19932" t="s">
        <v>33</v>
      </c>
      <c r="E19932" t="s">
        <v>533</v>
      </c>
    </row>
    <row r="19933" spans="1:5" x14ac:dyDescent="0.25">
      <c r="A19933" t="s">
        <v>20128</v>
      </c>
      <c r="B19933" t="s">
        <v>20</v>
      </c>
      <c r="C19933" t="s">
        <v>19</v>
      </c>
      <c r="D19933" t="s">
        <v>33</v>
      </c>
      <c r="E19933" t="s">
        <v>538</v>
      </c>
    </row>
    <row r="19934" spans="1:5" x14ac:dyDescent="0.25">
      <c r="A19934" t="s">
        <v>20129</v>
      </c>
      <c r="B19934" t="s">
        <v>20</v>
      </c>
      <c r="C19934" t="s">
        <v>24</v>
      </c>
      <c r="D19934" t="s">
        <v>33</v>
      </c>
      <c r="E19934" t="s">
        <v>699</v>
      </c>
    </row>
    <row r="19935" spans="1:5" x14ac:dyDescent="0.25">
      <c r="A19935" t="s">
        <v>8000</v>
      </c>
      <c r="B19935" t="s">
        <v>20</v>
      </c>
      <c r="C19935" t="s">
        <v>19</v>
      </c>
      <c r="D19935" t="s">
        <v>33</v>
      </c>
      <c r="E19935" t="s">
        <v>553</v>
      </c>
    </row>
    <row r="19936" spans="1:5" x14ac:dyDescent="0.25">
      <c r="A19936" t="s">
        <v>20131</v>
      </c>
      <c r="B19936" t="s">
        <v>20</v>
      </c>
      <c r="C19936" t="s">
        <v>25</v>
      </c>
      <c r="D19936" t="s">
        <v>33</v>
      </c>
      <c r="E19936" t="s">
        <v>814</v>
      </c>
    </row>
    <row r="19937" spans="1:5" x14ac:dyDescent="0.25">
      <c r="A19937" t="s">
        <v>10329</v>
      </c>
      <c r="B19937" t="s">
        <v>20</v>
      </c>
      <c r="C19937" t="s">
        <v>19</v>
      </c>
      <c r="D19937" t="s">
        <v>33</v>
      </c>
      <c r="E19937" t="s">
        <v>533</v>
      </c>
    </row>
    <row r="19938" spans="1:5" x14ac:dyDescent="0.25">
      <c r="A19938" t="s">
        <v>20133</v>
      </c>
      <c r="B19938" t="s">
        <v>20</v>
      </c>
      <c r="C19938" t="s">
        <v>25</v>
      </c>
      <c r="D19938" t="s">
        <v>33</v>
      </c>
      <c r="E19938" t="s">
        <v>815</v>
      </c>
    </row>
    <row r="19939" spans="1:5" x14ac:dyDescent="0.25">
      <c r="A19939" t="s">
        <v>20134</v>
      </c>
      <c r="B19939" t="s">
        <v>20</v>
      </c>
      <c r="C19939" t="s">
        <v>19</v>
      </c>
      <c r="D19939" t="s">
        <v>33</v>
      </c>
      <c r="E19939" t="s">
        <v>538</v>
      </c>
    </row>
    <row r="19940" spans="1:5" x14ac:dyDescent="0.25">
      <c r="A19940" t="s">
        <v>23599</v>
      </c>
      <c r="B19940" t="s">
        <v>20</v>
      </c>
      <c r="C19940" t="s">
        <v>19</v>
      </c>
      <c r="D19940" t="s">
        <v>33</v>
      </c>
      <c r="E19940" t="s">
        <v>533</v>
      </c>
    </row>
    <row r="19941" spans="1:5" x14ac:dyDescent="0.25">
      <c r="A19941" t="s">
        <v>20136</v>
      </c>
      <c r="B19941" t="s">
        <v>20</v>
      </c>
      <c r="C19941" t="s">
        <v>19</v>
      </c>
      <c r="D19941" t="s">
        <v>33</v>
      </c>
      <c r="E19941" t="s">
        <v>530</v>
      </c>
    </row>
    <row r="19942" spans="1:5" x14ac:dyDescent="0.25">
      <c r="A19942" t="s">
        <v>23849</v>
      </c>
      <c r="B19942" t="s">
        <v>20</v>
      </c>
      <c r="C19942" t="s">
        <v>19</v>
      </c>
      <c r="D19942" t="s">
        <v>33</v>
      </c>
      <c r="E19942" t="s">
        <v>533</v>
      </c>
    </row>
    <row r="19943" spans="1:5" x14ac:dyDescent="0.25">
      <c r="A19943" t="s">
        <v>20138</v>
      </c>
      <c r="B19943" t="s">
        <v>20</v>
      </c>
      <c r="C19943" t="s">
        <v>19</v>
      </c>
      <c r="D19943" t="s">
        <v>33</v>
      </c>
      <c r="E19943" t="s">
        <v>538</v>
      </c>
    </row>
    <row r="19944" spans="1:5" x14ac:dyDescent="0.25">
      <c r="A19944" t="s">
        <v>20139</v>
      </c>
      <c r="B19944" t="s">
        <v>20</v>
      </c>
      <c r="C19944" t="s">
        <v>19</v>
      </c>
      <c r="D19944" t="s">
        <v>33</v>
      </c>
      <c r="E19944" t="s">
        <v>530</v>
      </c>
    </row>
    <row r="19945" spans="1:5" x14ac:dyDescent="0.25">
      <c r="A19945" t="s">
        <v>26611</v>
      </c>
      <c r="B19945" t="s">
        <v>20</v>
      </c>
      <c r="C19945" t="s">
        <v>19</v>
      </c>
      <c r="D19945" t="s">
        <v>33</v>
      </c>
      <c r="E19945" t="s">
        <v>533</v>
      </c>
    </row>
    <row r="19946" spans="1:5" x14ac:dyDescent="0.25">
      <c r="A19946" t="s">
        <v>20141</v>
      </c>
      <c r="B19946" t="s">
        <v>20</v>
      </c>
      <c r="C19946" t="s">
        <v>19</v>
      </c>
      <c r="D19946" t="s">
        <v>33</v>
      </c>
      <c r="E19946" t="s">
        <v>530</v>
      </c>
    </row>
    <row r="19947" spans="1:5" x14ac:dyDescent="0.25">
      <c r="A19947" t="s">
        <v>20142</v>
      </c>
      <c r="B19947" t="s">
        <v>16</v>
      </c>
      <c r="C19947" t="s">
        <v>17</v>
      </c>
      <c r="D19947" t="s">
        <v>33</v>
      </c>
      <c r="E19947" t="s">
        <v>653</v>
      </c>
    </row>
    <row r="19948" spans="1:5" x14ac:dyDescent="0.25">
      <c r="A19948" t="s">
        <v>1160</v>
      </c>
      <c r="B19948" t="s">
        <v>20</v>
      </c>
      <c r="C19948" t="s">
        <v>19</v>
      </c>
      <c r="D19948" t="s">
        <v>33</v>
      </c>
      <c r="E19948" t="s">
        <v>533</v>
      </c>
    </row>
    <row r="19949" spans="1:5" x14ac:dyDescent="0.25">
      <c r="A19949" t="s">
        <v>20144</v>
      </c>
      <c r="B19949" t="s">
        <v>16</v>
      </c>
      <c r="C19949" t="s">
        <v>17</v>
      </c>
      <c r="D19949" t="s">
        <v>33</v>
      </c>
      <c r="E19949" t="s">
        <v>653</v>
      </c>
    </row>
    <row r="19950" spans="1:5" x14ac:dyDescent="0.25">
      <c r="A19950" t="s">
        <v>13331</v>
      </c>
      <c r="B19950" t="s">
        <v>20</v>
      </c>
      <c r="C19950" t="s">
        <v>19</v>
      </c>
      <c r="D19950" t="s">
        <v>33</v>
      </c>
      <c r="E19950" t="s">
        <v>533</v>
      </c>
    </row>
    <row r="19951" spans="1:5" x14ac:dyDescent="0.25">
      <c r="A19951" t="s">
        <v>24288</v>
      </c>
      <c r="B19951" t="s">
        <v>20</v>
      </c>
      <c r="C19951" t="s">
        <v>19</v>
      </c>
      <c r="D19951" t="s">
        <v>33</v>
      </c>
      <c r="E19951" t="s">
        <v>533</v>
      </c>
    </row>
    <row r="19952" spans="1:5" x14ac:dyDescent="0.25">
      <c r="A19952" t="s">
        <v>20147</v>
      </c>
      <c r="B19952" t="s">
        <v>20</v>
      </c>
      <c r="C19952" t="s">
        <v>19</v>
      </c>
      <c r="D19952" t="s">
        <v>33</v>
      </c>
      <c r="E19952" t="s">
        <v>530</v>
      </c>
    </row>
    <row r="19953" spans="1:5" x14ac:dyDescent="0.25">
      <c r="A19953" t="s">
        <v>27760</v>
      </c>
      <c r="B19953" t="s">
        <v>20</v>
      </c>
      <c r="C19953" t="s">
        <v>19</v>
      </c>
      <c r="D19953" t="s">
        <v>33</v>
      </c>
      <c r="E19953" t="s">
        <v>533</v>
      </c>
    </row>
    <row r="19954" spans="1:5" x14ac:dyDescent="0.25">
      <c r="A19954" t="s">
        <v>20149</v>
      </c>
      <c r="B19954" t="s">
        <v>20</v>
      </c>
      <c r="C19954" t="s">
        <v>19</v>
      </c>
      <c r="D19954" t="s">
        <v>33</v>
      </c>
      <c r="E19954" t="s">
        <v>538</v>
      </c>
    </row>
    <row r="19955" spans="1:5" x14ac:dyDescent="0.25">
      <c r="A19955" t="s">
        <v>20660</v>
      </c>
      <c r="B19955" t="s">
        <v>20</v>
      </c>
      <c r="C19955" t="s">
        <v>19</v>
      </c>
      <c r="D19955" t="s">
        <v>33</v>
      </c>
      <c r="E19955" t="s">
        <v>533</v>
      </c>
    </row>
    <row r="19956" spans="1:5" x14ac:dyDescent="0.25">
      <c r="A19956" t="s">
        <v>20151</v>
      </c>
      <c r="B19956" t="s">
        <v>20</v>
      </c>
      <c r="C19956" t="s">
        <v>19</v>
      </c>
      <c r="D19956" t="s">
        <v>33</v>
      </c>
      <c r="E19956" t="s">
        <v>538</v>
      </c>
    </row>
    <row r="19957" spans="1:5" x14ac:dyDescent="0.25">
      <c r="A19957" t="s">
        <v>11977</v>
      </c>
      <c r="B19957" t="s">
        <v>20</v>
      </c>
      <c r="C19957" t="s">
        <v>19</v>
      </c>
      <c r="D19957" t="s">
        <v>33</v>
      </c>
      <c r="E19957" t="s">
        <v>533</v>
      </c>
    </row>
    <row r="19958" spans="1:5" x14ac:dyDescent="0.25">
      <c r="A19958" t="s">
        <v>20153</v>
      </c>
      <c r="B19958" t="s">
        <v>20</v>
      </c>
      <c r="C19958" t="s">
        <v>19</v>
      </c>
      <c r="D19958" t="s">
        <v>33</v>
      </c>
      <c r="E19958" t="s">
        <v>531</v>
      </c>
    </row>
    <row r="19959" spans="1:5" x14ac:dyDescent="0.25">
      <c r="A19959" t="s">
        <v>25841</v>
      </c>
      <c r="B19959" t="s">
        <v>20</v>
      </c>
      <c r="C19959" t="s">
        <v>19</v>
      </c>
      <c r="D19959" t="s">
        <v>33</v>
      </c>
      <c r="E19959" t="s">
        <v>533</v>
      </c>
    </row>
    <row r="19960" spans="1:5" x14ac:dyDescent="0.25">
      <c r="A19960" t="s">
        <v>20155</v>
      </c>
      <c r="B19960" t="s">
        <v>20</v>
      </c>
      <c r="C19960" t="s">
        <v>22</v>
      </c>
      <c r="D19960" t="s">
        <v>33</v>
      </c>
      <c r="E19960" t="s">
        <v>693</v>
      </c>
    </row>
    <row r="19961" spans="1:5" x14ac:dyDescent="0.25">
      <c r="A19961" t="s">
        <v>26037</v>
      </c>
      <c r="B19961" t="s">
        <v>20</v>
      </c>
      <c r="C19961" t="s">
        <v>19</v>
      </c>
      <c r="D19961" t="s">
        <v>33</v>
      </c>
      <c r="E19961" t="s">
        <v>533</v>
      </c>
    </row>
    <row r="19962" spans="1:5" x14ac:dyDescent="0.25">
      <c r="A19962" t="s">
        <v>20158</v>
      </c>
      <c r="B19962" t="s">
        <v>20</v>
      </c>
      <c r="C19962" t="s">
        <v>19</v>
      </c>
      <c r="D19962" t="s">
        <v>33</v>
      </c>
      <c r="E19962" t="s">
        <v>530</v>
      </c>
    </row>
    <row r="19963" spans="1:5" x14ac:dyDescent="0.25">
      <c r="A19963" t="s">
        <v>20157</v>
      </c>
      <c r="B19963" t="s">
        <v>20</v>
      </c>
      <c r="C19963" t="s">
        <v>19</v>
      </c>
      <c r="D19963" t="s">
        <v>33</v>
      </c>
      <c r="E19963" t="s">
        <v>538</v>
      </c>
    </row>
    <row r="19964" spans="1:5" x14ac:dyDescent="0.25">
      <c r="A19964" t="s">
        <v>22834</v>
      </c>
      <c r="B19964" t="s">
        <v>20</v>
      </c>
      <c r="C19964" t="s">
        <v>19</v>
      </c>
      <c r="D19964" t="s">
        <v>33</v>
      </c>
      <c r="E19964" t="s">
        <v>533</v>
      </c>
    </row>
    <row r="19965" spans="1:5" x14ac:dyDescent="0.25">
      <c r="A19965" t="s">
        <v>20160</v>
      </c>
      <c r="B19965" t="s">
        <v>20</v>
      </c>
      <c r="C19965" t="s">
        <v>19</v>
      </c>
      <c r="D19965" t="s">
        <v>33</v>
      </c>
      <c r="E19965" t="s">
        <v>530</v>
      </c>
    </row>
    <row r="19966" spans="1:5" x14ac:dyDescent="0.25">
      <c r="A19966" t="s">
        <v>4076</v>
      </c>
      <c r="B19966" t="s">
        <v>20</v>
      </c>
      <c r="C19966" t="s">
        <v>19</v>
      </c>
      <c r="D19966" t="s">
        <v>33</v>
      </c>
      <c r="E19966" t="s">
        <v>533</v>
      </c>
    </row>
    <row r="19967" spans="1:5" x14ac:dyDescent="0.25">
      <c r="A19967" t="s">
        <v>18059</v>
      </c>
      <c r="B19967" t="s">
        <v>20</v>
      </c>
      <c r="C19967" t="s">
        <v>19</v>
      </c>
      <c r="D19967" t="s">
        <v>33</v>
      </c>
      <c r="E19967" t="s">
        <v>533</v>
      </c>
    </row>
    <row r="19968" spans="1:5" x14ac:dyDescent="0.25">
      <c r="A19968" t="s">
        <v>20162</v>
      </c>
      <c r="B19968" t="s">
        <v>20</v>
      </c>
      <c r="C19968" t="s">
        <v>19</v>
      </c>
      <c r="D19968" t="s">
        <v>33</v>
      </c>
      <c r="E19968" t="s">
        <v>530</v>
      </c>
    </row>
    <row r="19969" spans="1:5" x14ac:dyDescent="0.25">
      <c r="A19969" t="s">
        <v>20165</v>
      </c>
      <c r="B19969" t="s">
        <v>20</v>
      </c>
      <c r="C19969" t="s">
        <v>19</v>
      </c>
      <c r="D19969" t="s">
        <v>33</v>
      </c>
      <c r="E19969" t="s">
        <v>530</v>
      </c>
    </row>
    <row r="19970" spans="1:5" x14ac:dyDescent="0.25">
      <c r="A19970" t="s">
        <v>25291</v>
      </c>
      <c r="B19970" t="s">
        <v>20</v>
      </c>
      <c r="C19970" t="s">
        <v>19</v>
      </c>
      <c r="D19970" t="s">
        <v>33</v>
      </c>
      <c r="E19970" t="s">
        <v>533</v>
      </c>
    </row>
    <row r="19971" spans="1:5" x14ac:dyDescent="0.25">
      <c r="A19971" t="s">
        <v>26942</v>
      </c>
      <c r="B19971" t="s">
        <v>20</v>
      </c>
      <c r="C19971" t="s">
        <v>19</v>
      </c>
      <c r="D19971" t="s">
        <v>33</v>
      </c>
      <c r="E19971" t="s">
        <v>533</v>
      </c>
    </row>
    <row r="19972" spans="1:5" x14ac:dyDescent="0.25">
      <c r="A19972" t="s">
        <v>3635</v>
      </c>
      <c r="B19972" t="s">
        <v>20</v>
      </c>
      <c r="C19972" t="s">
        <v>19</v>
      </c>
      <c r="D19972" t="s">
        <v>33</v>
      </c>
      <c r="E19972" t="s">
        <v>533</v>
      </c>
    </row>
    <row r="19973" spans="1:5" x14ac:dyDescent="0.25">
      <c r="A19973" t="s">
        <v>20168</v>
      </c>
      <c r="B19973" t="s">
        <v>20</v>
      </c>
      <c r="C19973" t="s">
        <v>19</v>
      </c>
      <c r="D19973" t="s">
        <v>33</v>
      </c>
      <c r="E19973" t="s">
        <v>523</v>
      </c>
    </row>
    <row r="19974" spans="1:5" x14ac:dyDescent="0.25">
      <c r="A19974" t="s">
        <v>20169</v>
      </c>
      <c r="B19974" t="s">
        <v>20</v>
      </c>
      <c r="C19974" t="s">
        <v>19</v>
      </c>
      <c r="D19974" t="s">
        <v>33</v>
      </c>
      <c r="E19974" t="s">
        <v>523</v>
      </c>
    </row>
    <row r="19975" spans="1:5" x14ac:dyDescent="0.25">
      <c r="A19975" t="s">
        <v>20170</v>
      </c>
      <c r="B19975" t="s">
        <v>20</v>
      </c>
      <c r="C19975" t="s">
        <v>19</v>
      </c>
      <c r="D19975" t="s">
        <v>33</v>
      </c>
      <c r="E19975" t="s">
        <v>523</v>
      </c>
    </row>
    <row r="19976" spans="1:5" x14ac:dyDescent="0.25">
      <c r="A19976" t="s">
        <v>21273</v>
      </c>
      <c r="B19976" t="s">
        <v>20</v>
      </c>
      <c r="C19976" t="s">
        <v>19</v>
      </c>
      <c r="D19976" t="s">
        <v>33</v>
      </c>
      <c r="E19976" t="s">
        <v>533</v>
      </c>
    </row>
    <row r="19977" spans="1:5" x14ac:dyDescent="0.25">
      <c r="A19977" t="s">
        <v>20172</v>
      </c>
      <c r="B19977" t="s">
        <v>20</v>
      </c>
      <c r="C19977" t="s">
        <v>19</v>
      </c>
      <c r="D19977" t="s">
        <v>33</v>
      </c>
      <c r="E19977" t="s">
        <v>611</v>
      </c>
    </row>
    <row r="19978" spans="1:5" x14ac:dyDescent="0.25">
      <c r="A19978" t="s">
        <v>20173</v>
      </c>
      <c r="B19978" t="s">
        <v>20</v>
      </c>
      <c r="C19978" t="s">
        <v>19</v>
      </c>
      <c r="D19978" t="s">
        <v>33</v>
      </c>
      <c r="E19978" t="s">
        <v>611</v>
      </c>
    </row>
    <row r="19979" spans="1:5" x14ac:dyDescent="0.25">
      <c r="A19979" t="s">
        <v>20174</v>
      </c>
      <c r="B19979" t="s">
        <v>20</v>
      </c>
      <c r="C19979" t="s">
        <v>19</v>
      </c>
      <c r="D19979" t="s">
        <v>33</v>
      </c>
      <c r="E19979" t="s">
        <v>530</v>
      </c>
    </row>
    <row r="19980" spans="1:5" x14ac:dyDescent="0.25">
      <c r="A19980" t="s">
        <v>17782</v>
      </c>
      <c r="B19980" t="s">
        <v>20</v>
      </c>
      <c r="C19980" t="s">
        <v>19</v>
      </c>
      <c r="D19980" t="s">
        <v>33</v>
      </c>
      <c r="E19980" t="s">
        <v>533</v>
      </c>
    </row>
    <row r="19981" spans="1:5" x14ac:dyDescent="0.25">
      <c r="A19981" t="s">
        <v>17994</v>
      </c>
      <c r="B19981" t="s">
        <v>20</v>
      </c>
      <c r="C19981" t="s">
        <v>19</v>
      </c>
      <c r="D19981" t="s">
        <v>33</v>
      </c>
      <c r="E19981" t="s">
        <v>533</v>
      </c>
    </row>
    <row r="19982" spans="1:5" x14ac:dyDescent="0.25">
      <c r="A19982" t="s">
        <v>18001</v>
      </c>
      <c r="B19982" t="s">
        <v>20</v>
      </c>
      <c r="C19982" t="s">
        <v>19</v>
      </c>
      <c r="D19982" t="s">
        <v>33</v>
      </c>
      <c r="E19982" t="s">
        <v>533</v>
      </c>
    </row>
    <row r="19983" spans="1:5" x14ac:dyDescent="0.25">
      <c r="A19983" t="s">
        <v>18007</v>
      </c>
      <c r="B19983" t="s">
        <v>20</v>
      </c>
      <c r="C19983" t="s">
        <v>19</v>
      </c>
      <c r="D19983" t="s">
        <v>33</v>
      </c>
      <c r="E19983" t="s">
        <v>533</v>
      </c>
    </row>
    <row r="19984" spans="1:5" x14ac:dyDescent="0.25">
      <c r="A19984" t="s">
        <v>12037</v>
      </c>
      <c r="B19984" t="s">
        <v>20</v>
      </c>
      <c r="C19984" t="s">
        <v>19</v>
      </c>
      <c r="D19984" t="s">
        <v>33</v>
      </c>
      <c r="E19984" t="s">
        <v>533</v>
      </c>
    </row>
    <row r="19985" spans="1:5" x14ac:dyDescent="0.25">
      <c r="A19985" t="s">
        <v>21715</v>
      </c>
      <c r="B19985" t="s">
        <v>20</v>
      </c>
      <c r="C19985" t="s">
        <v>19</v>
      </c>
      <c r="D19985" t="s">
        <v>33</v>
      </c>
      <c r="E19985" t="s">
        <v>533</v>
      </c>
    </row>
    <row r="19986" spans="1:5" x14ac:dyDescent="0.25">
      <c r="A19986" t="s">
        <v>20181</v>
      </c>
      <c r="B19986" t="s">
        <v>20</v>
      </c>
      <c r="C19986" t="s">
        <v>19</v>
      </c>
      <c r="D19986" t="s">
        <v>33</v>
      </c>
      <c r="E19986" t="s">
        <v>611</v>
      </c>
    </row>
    <row r="19987" spans="1:5" x14ac:dyDescent="0.25">
      <c r="A19987" t="s">
        <v>20182</v>
      </c>
      <c r="B19987" t="s">
        <v>20</v>
      </c>
      <c r="C19987" t="s">
        <v>19</v>
      </c>
      <c r="D19987" t="s">
        <v>33</v>
      </c>
      <c r="E19987" t="s">
        <v>530</v>
      </c>
    </row>
    <row r="19988" spans="1:5" x14ac:dyDescent="0.25">
      <c r="A19988" t="s">
        <v>8224</v>
      </c>
      <c r="B19988" t="s">
        <v>20</v>
      </c>
      <c r="C19988" t="s">
        <v>19</v>
      </c>
      <c r="D19988" t="s">
        <v>33</v>
      </c>
      <c r="E19988" t="s">
        <v>533</v>
      </c>
    </row>
    <row r="19989" spans="1:5" x14ac:dyDescent="0.25">
      <c r="A19989" t="s">
        <v>20184</v>
      </c>
      <c r="B19989" t="s">
        <v>20</v>
      </c>
      <c r="C19989" t="s">
        <v>19</v>
      </c>
      <c r="D19989" t="s">
        <v>33</v>
      </c>
      <c r="E19989" t="s">
        <v>530</v>
      </c>
    </row>
    <row r="19990" spans="1:5" x14ac:dyDescent="0.25">
      <c r="A19990" t="s">
        <v>27972</v>
      </c>
      <c r="B19990" t="s">
        <v>20</v>
      </c>
      <c r="C19990" t="s">
        <v>19</v>
      </c>
      <c r="D19990" t="s">
        <v>33</v>
      </c>
      <c r="E19990" t="s">
        <v>533</v>
      </c>
    </row>
    <row r="19991" spans="1:5" x14ac:dyDescent="0.25">
      <c r="A19991" t="s">
        <v>20186</v>
      </c>
      <c r="B19991" t="s">
        <v>20</v>
      </c>
      <c r="C19991" t="s">
        <v>19</v>
      </c>
      <c r="D19991" t="s">
        <v>33</v>
      </c>
      <c r="E19991" t="s">
        <v>530</v>
      </c>
    </row>
    <row r="19992" spans="1:5" x14ac:dyDescent="0.25">
      <c r="A19992" t="s">
        <v>5038</v>
      </c>
      <c r="B19992" t="s">
        <v>20</v>
      </c>
      <c r="C19992" t="s">
        <v>19</v>
      </c>
      <c r="D19992" t="s">
        <v>33</v>
      </c>
      <c r="E19992" t="s">
        <v>533</v>
      </c>
    </row>
    <row r="19993" spans="1:5" x14ac:dyDescent="0.25">
      <c r="A19993" t="s">
        <v>20188</v>
      </c>
      <c r="B19993" t="s">
        <v>20</v>
      </c>
      <c r="C19993" t="s">
        <v>19</v>
      </c>
      <c r="D19993" t="s">
        <v>33</v>
      </c>
      <c r="E19993" t="s">
        <v>530</v>
      </c>
    </row>
    <row r="19994" spans="1:5" x14ac:dyDescent="0.25">
      <c r="A19994" t="s">
        <v>21712</v>
      </c>
      <c r="B19994" t="s">
        <v>20</v>
      </c>
      <c r="C19994" t="s">
        <v>19</v>
      </c>
      <c r="D19994" t="s">
        <v>33</v>
      </c>
      <c r="E19994" t="s">
        <v>533</v>
      </c>
    </row>
    <row r="19995" spans="1:5" x14ac:dyDescent="0.25">
      <c r="A19995" t="s">
        <v>20190</v>
      </c>
      <c r="B19995" t="s">
        <v>20</v>
      </c>
      <c r="C19995" t="s">
        <v>19</v>
      </c>
      <c r="D19995" t="s">
        <v>33</v>
      </c>
      <c r="E19995" t="s">
        <v>530</v>
      </c>
    </row>
    <row r="19996" spans="1:5" x14ac:dyDescent="0.25">
      <c r="A19996" t="s">
        <v>20192</v>
      </c>
      <c r="B19996" t="s">
        <v>20</v>
      </c>
      <c r="C19996" t="s">
        <v>21</v>
      </c>
      <c r="D19996" t="s">
        <v>33</v>
      </c>
      <c r="E19996" t="s">
        <v>582</v>
      </c>
    </row>
    <row r="19997" spans="1:5" x14ac:dyDescent="0.25">
      <c r="A19997" t="s">
        <v>3974</v>
      </c>
      <c r="B19997" t="s">
        <v>20</v>
      </c>
      <c r="C19997" t="s">
        <v>19</v>
      </c>
      <c r="D19997" t="s">
        <v>33</v>
      </c>
      <c r="E19997" t="s">
        <v>533</v>
      </c>
    </row>
    <row r="19998" spans="1:5" x14ac:dyDescent="0.25">
      <c r="A19998" t="s">
        <v>8339</v>
      </c>
      <c r="B19998" t="s">
        <v>20</v>
      </c>
      <c r="C19998" t="s">
        <v>19</v>
      </c>
      <c r="D19998" t="s">
        <v>33</v>
      </c>
      <c r="E19998" t="s">
        <v>533</v>
      </c>
    </row>
    <row r="19999" spans="1:5" x14ac:dyDescent="0.25">
      <c r="A19999" t="s">
        <v>20194</v>
      </c>
      <c r="B19999" t="s">
        <v>20</v>
      </c>
      <c r="C19999" t="s">
        <v>19</v>
      </c>
      <c r="D19999" t="s">
        <v>33</v>
      </c>
      <c r="E19999" t="s">
        <v>530</v>
      </c>
    </row>
    <row r="20000" spans="1:5" x14ac:dyDescent="0.25">
      <c r="A20000" t="s">
        <v>23673</v>
      </c>
      <c r="B20000" t="s">
        <v>20</v>
      </c>
      <c r="C20000" t="s">
        <v>19</v>
      </c>
      <c r="D20000" t="s">
        <v>33</v>
      </c>
      <c r="E20000" t="s">
        <v>533</v>
      </c>
    </row>
    <row r="20001" spans="1:5" x14ac:dyDescent="0.25">
      <c r="A20001" t="s">
        <v>20196</v>
      </c>
      <c r="B20001" t="s">
        <v>20</v>
      </c>
      <c r="C20001" t="s">
        <v>19</v>
      </c>
      <c r="D20001" t="s">
        <v>33</v>
      </c>
      <c r="E20001" t="s">
        <v>538</v>
      </c>
    </row>
    <row r="20002" spans="1:5" x14ac:dyDescent="0.25">
      <c r="A20002" t="s">
        <v>20197</v>
      </c>
      <c r="B20002" t="s">
        <v>20</v>
      </c>
      <c r="C20002" t="s">
        <v>19</v>
      </c>
      <c r="D20002" t="s">
        <v>33</v>
      </c>
      <c r="E20002" t="s">
        <v>538</v>
      </c>
    </row>
    <row r="20003" spans="1:5" x14ac:dyDescent="0.25">
      <c r="A20003" t="s">
        <v>25802</v>
      </c>
      <c r="B20003" t="s">
        <v>20</v>
      </c>
      <c r="C20003" t="s">
        <v>19</v>
      </c>
      <c r="D20003" t="s">
        <v>33</v>
      </c>
      <c r="E20003" t="s">
        <v>533</v>
      </c>
    </row>
    <row r="20004" spans="1:5" x14ac:dyDescent="0.25">
      <c r="A20004" t="s">
        <v>20199</v>
      </c>
      <c r="B20004" t="s">
        <v>20</v>
      </c>
      <c r="C20004" t="s">
        <v>19</v>
      </c>
      <c r="D20004" t="s">
        <v>33</v>
      </c>
      <c r="E20004" t="s">
        <v>530</v>
      </c>
    </row>
    <row r="20005" spans="1:5" x14ac:dyDescent="0.25">
      <c r="A20005" t="s">
        <v>3975</v>
      </c>
      <c r="B20005" t="s">
        <v>20</v>
      </c>
      <c r="C20005" t="s">
        <v>19</v>
      </c>
      <c r="D20005" t="s">
        <v>33</v>
      </c>
      <c r="E20005" t="s">
        <v>533</v>
      </c>
    </row>
    <row r="20006" spans="1:5" x14ac:dyDescent="0.25">
      <c r="A20006" t="s">
        <v>21707</v>
      </c>
      <c r="B20006" t="s">
        <v>20</v>
      </c>
      <c r="C20006" t="s">
        <v>19</v>
      </c>
      <c r="D20006" t="s">
        <v>33</v>
      </c>
      <c r="E20006" t="s">
        <v>533</v>
      </c>
    </row>
    <row r="20007" spans="1:5" x14ac:dyDescent="0.25">
      <c r="A20007" t="s">
        <v>20202</v>
      </c>
      <c r="B20007" t="s">
        <v>20</v>
      </c>
      <c r="C20007" t="s">
        <v>19</v>
      </c>
      <c r="D20007" t="s">
        <v>33</v>
      </c>
      <c r="E20007" t="s">
        <v>538</v>
      </c>
    </row>
    <row r="20008" spans="1:5" x14ac:dyDescent="0.25">
      <c r="A20008" t="s">
        <v>20203</v>
      </c>
      <c r="B20008" t="s">
        <v>20</v>
      </c>
      <c r="C20008" t="s">
        <v>19</v>
      </c>
      <c r="D20008" t="s">
        <v>33</v>
      </c>
      <c r="E20008" t="s">
        <v>538</v>
      </c>
    </row>
    <row r="20009" spans="1:5" x14ac:dyDescent="0.25">
      <c r="A20009" t="s">
        <v>12038</v>
      </c>
      <c r="B20009" t="s">
        <v>20</v>
      </c>
      <c r="C20009" t="s">
        <v>19</v>
      </c>
      <c r="D20009" t="s">
        <v>33</v>
      </c>
      <c r="E20009" t="s">
        <v>533</v>
      </c>
    </row>
    <row r="20010" spans="1:5" x14ac:dyDescent="0.25">
      <c r="A20010" t="s">
        <v>20205</v>
      </c>
      <c r="B20010" t="s">
        <v>20</v>
      </c>
      <c r="C20010" t="s">
        <v>21</v>
      </c>
      <c r="D20010" t="s">
        <v>33</v>
      </c>
      <c r="E20010" t="s">
        <v>581</v>
      </c>
    </row>
    <row r="20011" spans="1:5" x14ac:dyDescent="0.25">
      <c r="A20011" t="s">
        <v>20206</v>
      </c>
      <c r="B20011" t="s">
        <v>20</v>
      </c>
      <c r="C20011" t="s">
        <v>19</v>
      </c>
      <c r="D20011" t="s">
        <v>33</v>
      </c>
      <c r="E20011" t="s">
        <v>538</v>
      </c>
    </row>
    <row r="20012" spans="1:5" x14ac:dyDescent="0.25">
      <c r="A20012" t="s">
        <v>5057</v>
      </c>
      <c r="B20012" t="s">
        <v>20</v>
      </c>
      <c r="C20012" t="s">
        <v>19</v>
      </c>
      <c r="D20012" t="s">
        <v>33</v>
      </c>
      <c r="E20012" t="s">
        <v>533</v>
      </c>
    </row>
    <row r="20013" spans="1:5" x14ac:dyDescent="0.25">
      <c r="A20013" t="s">
        <v>20209</v>
      </c>
      <c r="B20013" t="s">
        <v>20</v>
      </c>
      <c r="C20013" t="s">
        <v>23</v>
      </c>
      <c r="D20013" t="s">
        <v>33</v>
      </c>
      <c r="E20013" t="s">
        <v>739</v>
      </c>
    </row>
    <row r="20014" spans="1:5" x14ac:dyDescent="0.25">
      <c r="A20014" t="s">
        <v>24088</v>
      </c>
      <c r="B20014" t="s">
        <v>20</v>
      </c>
      <c r="C20014" t="s">
        <v>19</v>
      </c>
      <c r="D20014" t="s">
        <v>33</v>
      </c>
      <c r="E20014" t="s">
        <v>533</v>
      </c>
    </row>
    <row r="20015" spans="1:5" x14ac:dyDescent="0.25">
      <c r="A20015" t="s">
        <v>25798</v>
      </c>
      <c r="B20015" t="s">
        <v>20</v>
      </c>
      <c r="C20015" t="s">
        <v>19</v>
      </c>
      <c r="D20015" t="s">
        <v>33</v>
      </c>
      <c r="E20015" t="s">
        <v>533</v>
      </c>
    </row>
    <row r="20016" spans="1:5" x14ac:dyDescent="0.25">
      <c r="A20016" t="s">
        <v>20211</v>
      </c>
      <c r="B20016" t="s">
        <v>20</v>
      </c>
      <c r="C20016" t="s">
        <v>21</v>
      </c>
      <c r="D20016" t="s">
        <v>33</v>
      </c>
      <c r="E20016" t="s">
        <v>581</v>
      </c>
    </row>
    <row r="20017" spans="1:5" x14ac:dyDescent="0.25">
      <c r="A20017" t="s">
        <v>21819</v>
      </c>
      <c r="B20017" t="s">
        <v>20</v>
      </c>
      <c r="C20017" t="s">
        <v>19</v>
      </c>
      <c r="D20017" t="s">
        <v>65</v>
      </c>
      <c r="E20017" t="s">
        <v>533</v>
      </c>
    </row>
    <row r="20018" spans="1:5" x14ac:dyDescent="0.25">
      <c r="A20018" t="s">
        <v>20213</v>
      </c>
      <c r="B20018" t="s">
        <v>20</v>
      </c>
      <c r="C20018" t="s">
        <v>19</v>
      </c>
      <c r="D20018" t="s">
        <v>33</v>
      </c>
      <c r="E20018" t="s">
        <v>538</v>
      </c>
    </row>
    <row r="20019" spans="1:5" x14ac:dyDescent="0.25">
      <c r="A20019" t="s">
        <v>8343</v>
      </c>
      <c r="B20019" t="s">
        <v>20</v>
      </c>
      <c r="C20019" t="s">
        <v>19</v>
      </c>
      <c r="D20019" t="s">
        <v>33</v>
      </c>
      <c r="E20019" t="s">
        <v>553</v>
      </c>
    </row>
    <row r="20020" spans="1:5" x14ac:dyDescent="0.25">
      <c r="A20020" t="s">
        <v>20214</v>
      </c>
      <c r="B20020" t="s">
        <v>20</v>
      </c>
      <c r="C20020" t="s">
        <v>19</v>
      </c>
      <c r="D20020" t="s">
        <v>33</v>
      </c>
      <c r="E20020" t="s">
        <v>538</v>
      </c>
    </row>
    <row r="20021" spans="1:5" x14ac:dyDescent="0.25">
      <c r="A20021" t="s">
        <v>10118</v>
      </c>
      <c r="B20021" t="s">
        <v>20</v>
      </c>
      <c r="C20021" t="s">
        <v>19</v>
      </c>
      <c r="D20021" t="s">
        <v>33</v>
      </c>
      <c r="E20021" t="s">
        <v>533</v>
      </c>
    </row>
    <row r="20022" spans="1:5" x14ac:dyDescent="0.25">
      <c r="A20022" t="s">
        <v>20218</v>
      </c>
      <c r="B20022" t="s">
        <v>20</v>
      </c>
      <c r="C20022" t="s">
        <v>19</v>
      </c>
      <c r="D20022" t="s">
        <v>33</v>
      </c>
      <c r="E20022" t="s">
        <v>538</v>
      </c>
    </row>
    <row r="20023" spans="1:5" x14ac:dyDescent="0.25">
      <c r="A20023" t="s">
        <v>20216</v>
      </c>
      <c r="B20023" t="s">
        <v>20</v>
      </c>
      <c r="C20023" t="s">
        <v>19</v>
      </c>
      <c r="D20023" t="s">
        <v>33</v>
      </c>
      <c r="E20023" t="s">
        <v>538</v>
      </c>
    </row>
    <row r="20024" spans="1:5" x14ac:dyDescent="0.25">
      <c r="A20024" t="s">
        <v>26944</v>
      </c>
      <c r="B20024" t="s">
        <v>20</v>
      </c>
      <c r="C20024" t="s">
        <v>19</v>
      </c>
      <c r="D20024" t="s">
        <v>33</v>
      </c>
      <c r="E20024" t="s">
        <v>533</v>
      </c>
    </row>
    <row r="20025" spans="1:5" x14ac:dyDescent="0.25">
      <c r="A20025" t="s">
        <v>1895</v>
      </c>
      <c r="B20025" t="s">
        <v>20</v>
      </c>
      <c r="C20025" t="s">
        <v>19</v>
      </c>
      <c r="D20025" t="s">
        <v>33</v>
      </c>
      <c r="E20025" t="s">
        <v>533</v>
      </c>
    </row>
    <row r="20026" spans="1:5" x14ac:dyDescent="0.25">
      <c r="A20026" t="s">
        <v>20221</v>
      </c>
      <c r="B20026" t="s">
        <v>20</v>
      </c>
      <c r="C20026" t="s">
        <v>19</v>
      </c>
      <c r="D20026" t="s">
        <v>33</v>
      </c>
      <c r="E20026" t="s">
        <v>538</v>
      </c>
    </row>
    <row r="20027" spans="1:5" x14ac:dyDescent="0.25">
      <c r="A20027" t="s">
        <v>16149</v>
      </c>
      <c r="B20027" t="s">
        <v>20</v>
      </c>
      <c r="C20027" t="s">
        <v>19</v>
      </c>
      <c r="D20027" t="s">
        <v>33</v>
      </c>
      <c r="E20027" t="s">
        <v>533</v>
      </c>
    </row>
    <row r="20028" spans="1:5" x14ac:dyDescent="0.25">
      <c r="A20028" t="s">
        <v>3722</v>
      </c>
      <c r="B20028" t="s">
        <v>20</v>
      </c>
      <c r="C20028" t="s">
        <v>19</v>
      </c>
      <c r="D20028" t="s">
        <v>33</v>
      </c>
      <c r="E20028" t="s">
        <v>533</v>
      </c>
    </row>
    <row r="20029" spans="1:5" x14ac:dyDescent="0.25">
      <c r="A20029" t="s">
        <v>20225</v>
      </c>
      <c r="B20029" t="s">
        <v>20</v>
      </c>
      <c r="C20029" t="s">
        <v>19</v>
      </c>
      <c r="D20029" t="s">
        <v>33</v>
      </c>
      <c r="E20029" t="s">
        <v>538</v>
      </c>
    </row>
    <row r="20030" spans="1:5" x14ac:dyDescent="0.25">
      <c r="A20030" t="s">
        <v>20226</v>
      </c>
      <c r="B20030" t="s">
        <v>20</v>
      </c>
      <c r="C20030" t="s">
        <v>19</v>
      </c>
      <c r="D20030" t="s">
        <v>33</v>
      </c>
      <c r="E20030" t="s">
        <v>538</v>
      </c>
    </row>
    <row r="20031" spans="1:5" x14ac:dyDescent="0.25">
      <c r="A20031" t="s">
        <v>22979</v>
      </c>
      <c r="B20031" t="s">
        <v>20</v>
      </c>
      <c r="C20031" t="s">
        <v>19</v>
      </c>
      <c r="D20031" t="s">
        <v>33</v>
      </c>
      <c r="E20031" t="s">
        <v>533</v>
      </c>
    </row>
    <row r="20032" spans="1:5" x14ac:dyDescent="0.25">
      <c r="A20032" t="s">
        <v>20222</v>
      </c>
      <c r="B20032" t="s">
        <v>20</v>
      </c>
      <c r="C20032" t="s">
        <v>19</v>
      </c>
      <c r="D20032" t="s">
        <v>33</v>
      </c>
      <c r="E20032" t="s">
        <v>538</v>
      </c>
    </row>
    <row r="20033" spans="1:5" x14ac:dyDescent="0.25">
      <c r="A20033" t="s">
        <v>20228</v>
      </c>
      <c r="B20033" t="s">
        <v>20</v>
      </c>
      <c r="C20033" t="s">
        <v>19</v>
      </c>
      <c r="D20033" t="s">
        <v>33</v>
      </c>
      <c r="E20033" t="s">
        <v>538</v>
      </c>
    </row>
    <row r="20034" spans="1:5" x14ac:dyDescent="0.25">
      <c r="A20034" t="s">
        <v>8363</v>
      </c>
      <c r="B20034" t="s">
        <v>20</v>
      </c>
      <c r="C20034" t="s">
        <v>19</v>
      </c>
      <c r="D20034" t="s">
        <v>33</v>
      </c>
      <c r="E20034" t="s">
        <v>533</v>
      </c>
    </row>
    <row r="20035" spans="1:5" x14ac:dyDescent="0.25">
      <c r="A20035" t="s">
        <v>20230</v>
      </c>
      <c r="B20035" t="s">
        <v>20</v>
      </c>
      <c r="C20035" t="s">
        <v>19</v>
      </c>
      <c r="D20035" t="s">
        <v>33</v>
      </c>
      <c r="E20035" t="s">
        <v>538</v>
      </c>
    </row>
    <row r="20036" spans="1:5" x14ac:dyDescent="0.25">
      <c r="A20036" t="s">
        <v>11543</v>
      </c>
      <c r="B20036" t="s">
        <v>20</v>
      </c>
      <c r="C20036" t="s">
        <v>19</v>
      </c>
      <c r="D20036" t="s">
        <v>33</v>
      </c>
      <c r="E20036" t="s">
        <v>533</v>
      </c>
    </row>
    <row r="20037" spans="1:5" x14ac:dyDescent="0.25">
      <c r="A20037" t="s">
        <v>20232</v>
      </c>
      <c r="B20037" t="s">
        <v>20</v>
      </c>
      <c r="C20037" t="s">
        <v>19</v>
      </c>
      <c r="D20037" t="s">
        <v>33</v>
      </c>
      <c r="E20037" t="s">
        <v>530</v>
      </c>
    </row>
    <row r="20038" spans="1:5" x14ac:dyDescent="0.25">
      <c r="A20038" t="s">
        <v>20233</v>
      </c>
      <c r="B20038" t="s">
        <v>20</v>
      </c>
      <c r="C20038" t="s">
        <v>19</v>
      </c>
      <c r="D20038" t="s">
        <v>33</v>
      </c>
      <c r="E20038" t="s">
        <v>538</v>
      </c>
    </row>
    <row r="20039" spans="1:5" x14ac:dyDescent="0.25">
      <c r="A20039" t="s">
        <v>17218</v>
      </c>
      <c r="B20039" t="s">
        <v>20</v>
      </c>
      <c r="C20039" t="s">
        <v>19</v>
      </c>
      <c r="D20039" t="s">
        <v>33</v>
      </c>
      <c r="E20039" t="s">
        <v>533</v>
      </c>
    </row>
    <row r="20040" spans="1:5" x14ac:dyDescent="0.25">
      <c r="A20040" t="s">
        <v>20235</v>
      </c>
      <c r="B20040" t="s">
        <v>20</v>
      </c>
      <c r="C20040" t="s">
        <v>19</v>
      </c>
      <c r="D20040" t="s">
        <v>33</v>
      </c>
      <c r="E20040" t="s">
        <v>530</v>
      </c>
    </row>
    <row r="20041" spans="1:5" x14ac:dyDescent="0.25">
      <c r="A20041" t="s">
        <v>20236</v>
      </c>
      <c r="B20041" t="s">
        <v>16</v>
      </c>
      <c r="C20041" t="s">
        <v>17</v>
      </c>
      <c r="D20041" t="s">
        <v>33</v>
      </c>
      <c r="E20041" t="s">
        <v>653</v>
      </c>
    </row>
    <row r="20042" spans="1:5" x14ac:dyDescent="0.25">
      <c r="A20042" t="s">
        <v>20237</v>
      </c>
      <c r="B20042" t="s">
        <v>16</v>
      </c>
      <c r="C20042" t="s">
        <v>17</v>
      </c>
      <c r="D20042" t="s">
        <v>33</v>
      </c>
      <c r="E20042" t="s">
        <v>653</v>
      </c>
    </row>
    <row r="20043" spans="1:5" x14ac:dyDescent="0.25">
      <c r="A20043" t="s">
        <v>17221</v>
      </c>
      <c r="B20043" t="s">
        <v>20</v>
      </c>
      <c r="C20043" t="s">
        <v>19</v>
      </c>
      <c r="D20043" t="s">
        <v>33</v>
      </c>
      <c r="E20043" t="s">
        <v>533</v>
      </c>
    </row>
    <row r="20044" spans="1:5" x14ac:dyDescent="0.25">
      <c r="A20044" t="s">
        <v>17224</v>
      </c>
      <c r="B20044" t="s">
        <v>20</v>
      </c>
      <c r="C20044" t="s">
        <v>19</v>
      </c>
      <c r="D20044" t="s">
        <v>33</v>
      </c>
      <c r="E20044" t="s">
        <v>533</v>
      </c>
    </row>
    <row r="20045" spans="1:5" x14ac:dyDescent="0.25">
      <c r="A20045" t="s">
        <v>20240</v>
      </c>
      <c r="B20045" t="s">
        <v>16</v>
      </c>
      <c r="C20045" t="s">
        <v>15</v>
      </c>
      <c r="D20045" t="s">
        <v>33</v>
      </c>
      <c r="E20045" t="s">
        <v>659</v>
      </c>
    </row>
    <row r="20046" spans="1:5" x14ac:dyDescent="0.25">
      <c r="A20046" t="s">
        <v>20241</v>
      </c>
      <c r="B20046" t="s">
        <v>16</v>
      </c>
      <c r="C20046" t="s">
        <v>17</v>
      </c>
      <c r="D20046" t="s">
        <v>33</v>
      </c>
      <c r="E20046" t="s">
        <v>653</v>
      </c>
    </row>
    <row r="20047" spans="1:5" x14ac:dyDescent="0.25">
      <c r="A20047" t="s">
        <v>25592</v>
      </c>
      <c r="B20047" t="s">
        <v>20</v>
      </c>
      <c r="C20047" t="s">
        <v>19</v>
      </c>
      <c r="D20047" t="s">
        <v>33</v>
      </c>
      <c r="E20047" t="s">
        <v>533</v>
      </c>
    </row>
    <row r="20048" spans="1:5" x14ac:dyDescent="0.25">
      <c r="A20048" t="s">
        <v>27873</v>
      </c>
      <c r="B20048" t="s">
        <v>20</v>
      </c>
      <c r="C20048" t="s">
        <v>19</v>
      </c>
      <c r="D20048" t="s">
        <v>33</v>
      </c>
      <c r="E20048" t="s">
        <v>533</v>
      </c>
    </row>
    <row r="20049" spans="1:5" x14ac:dyDescent="0.25">
      <c r="A20049" t="s">
        <v>20244</v>
      </c>
      <c r="B20049" t="s">
        <v>20</v>
      </c>
      <c r="C20049" t="s">
        <v>19</v>
      </c>
      <c r="D20049" t="s">
        <v>33</v>
      </c>
      <c r="E20049" t="s">
        <v>538</v>
      </c>
    </row>
    <row r="20050" spans="1:5" x14ac:dyDescent="0.25">
      <c r="A20050" t="s">
        <v>27877</v>
      </c>
      <c r="B20050" t="s">
        <v>20</v>
      </c>
      <c r="C20050" t="s">
        <v>19</v>
      </c>
      <c r="D20050" t="s">
        <v>33</v>
      </c>
      <c r="E20050" t="s">
        <v>533</v>
      </c>
    </row>
    <row r="20051" spans="1:5" x14ac:dyDescent="0.25">
      <c r="A20051" t="s">
        <v>27881</v>
      </c>
      <c r="B20051" t="s">
        <v>20</v>
      </c>
      <c r="C20051" t="s">
        <v>19</v>
      </c>
      <c r="D20051" t="s">
        <v>33</v>
      </c>
      <c r="E20051" t="s">
        <v>533</v>
      </c>
    </row>
    <row r="20052" spans="1:5" x14ac:dyDescent="0.25">
      <c r="A20052" t="s">
        <v>16646</v>
      </c>
      <c r="B20052" t="s">
        <v>20</v>
      </c>
      <c r="C20052" t="s">
        <v>19</v>
      </c>
      <c r="D20052" t="s">
        <v>33</v>
      </c>
      <c r="E20052" t="s">
        <v>533</v>
      </c>
    </row>
    <row r="20053" spans="1:5" x14ac:dyDescent="0.25">
      <c r="A20053" t="s">
        <v>25590</v>
      </c>
      <c r="B20053" t="s">
        <v>20</v>
      </c>
      <c r="C20053" t="s">
        <v>19</v>
      </c>
      <c r="D20053" t="s">
        <v>33</v>
      </c>
      <c r="E20053" t="s">
        <v>533</v>
      </c>
    </row>
    <row r="20054" spans="1:5" x14ac:dyDescent="0.25">
      <c r="A20054" t="s">
        <v>20249</v>
      </c>
      <c r="B20054" t="s">
        <v>20</v>
      </c>
      <c r="C20054" t="s">
        <v>19</v>
      </c>
      <c r="D20054" t="s">
        <v>33</v>
      </c>
      <c r="E20054" t="s">
        <v>523</v>
      </c>
    </row>
    <row r="20055" spans="1:5" x14ac:dyDescent="0.25">
      <c r="A20055" t="s">
        <v>20250</v>
      </c>
      <c r="B20055" t="s">
        <v>20</v>
      </c>
      <c r="C20055" t="s">
        <v>19</v>
      </c>
      <c r="D20055" t="s">
        <v>33</v>
      </c>
      <c r="E20055" t="s">
        <v>538</v>
      </c>
    </row>
    <row r="20056" spans="1:5" x14ac:dyDescent="0.25">
      <c r="A20056" t="s">
        <v>20251</v>
      </c>
      <c r="B20056" t="s">
        <v>20</v>
      </c>
      <c r="C20056" t="s">
        <v>19</v>
      </c>
      <c r="D20056" t="s">
        <v>33</v>
      </c>
      <c r="E20056" t="s">
        <v>530</v>
      </c>
    </row>
    <row r="20057" spans="1:5" x14ac:dyDescent="0.25">
      <c r="A20057" t="s">
        <v>20252</v>
      </c>
      <c r="B20057" t="s">
        <v>20</v>
      </c>
      <c r="C20057" t="s">
        <v>19</v>
      </c>
      <c r="D20057" t="s">
        <v>33</v>
      </c>
      <c r="E20057" t="s">
        <v>706</v>
      </c>
    </row>
    <row r="20058" spans="1:5" x14ac:dyDescent="0.25">
      <c r="A20058" t="s">
        <v>20253</v>
      </c>
      <c r="B20058" t="s">
        <v>20</v>
      </c>
      <c r="C20058" t="s">
        <v>19</v>
      </c>
      <c r="D20058" t="s">
        <v>33</v>
      </c>
      <c r="E20058" t="s">
        <v>538</v>
      </c>
    </row>
    <row r="20059" spans="1:5" x14ac:dyDescent="0.25">
      <c r="A20059" t="s">
        <v>20254</v>
      </c>
      <c r="B20059" t="s">
        <v>20</v>
      </c>
      <c r="C20059" t="s">
        <v>19</v>
      </c>
      <c r="D20059" t="s">
        <v>33</v>
      </c>
      <c r="E20059" t="s">
        <v>530</v>
      </c>
    </row>
    <row r="20060" spans="1:5" x14ac:dyDescent="0.25">
      <c r="A20060" t="s">
        <v>20255</v>
      </c>
      <c r="B20060" t="s">
        <v>20</v>
      </c>
      <c r="C20060" t="s">
        <v>19</v>
      </c>
      <c r="D20060" t="s">
        <v>33</v>
      </c>
      <c r="E20060" t="s">
        <v>530</v>
      </c>
    </row>
    <row r="20061" spans="1:5" x14ac:dyDescent="0.25">
      <c r="A20061" t="s">
        <v>19404</v>
      </c>
      <c r="B20061" t="s">
        <v>20</v>
      </c>
      <c r="C20061" t="s">
        <v>19</v>
      </c>
      <c r="D20061" t="s">
        <v>33</v>
      </c>
      <c r="E20061" t="s">
        <v>533</v>
      </c>
    </row>
    <row r="20062" spans="1:5" x14ac:dyDescent="0.25">
      <c r="A20062" t="s">
        <v>6274</v>
      </c>
      <c r="B20062" t="s">
        <v>20</v>
      </c>
      <c r="C20062" t="s">
        <v>19</v>
      </c>
      <c r="D20062" t="s">
        <v>33</v>
      </c>
      <c r="E20062" t="s">
        <v>533</v>
      </c>
    </row>
    <row r="20063" spans="1:5" x14ac:dyDescent="0.25">
      <c r="A20063" t="s">
        <v>20257</v>
      </c>
      <c r="B20063" t="s">
        <v>20</v>
      </c>
      <c r="C20063" t="s">
        <v>19</v>
      </c>
      <c r="D20063" t="s">
        <v>33</v>
      </c>
      <c r="E20063" t="s">
        <v>530</v>
      </c>
    </row>
    <row r="20064" spans="1:5" x14ac:dyDescent="0.25">
      <c r="A20064" t="s">
        <v>3565</v>
      </c>
      <c r="B20064" t="s">
        <v>20</v>
      </c>
      <c r="C20064" t="s">
        <v>19</v>
      </c>
      <c r="D20064" t="s">
        <v>33</v>
      </c>
      <c r="E20064" t="s">
        <v>553</v>
      </c>
    </row>
    <row r="20065" spans="1:5" x14ac:dyDescent="0.25">
      <c r="A20065" t="s">
        <v>24193</v>
      </c>
      <c r="B20065" t="s">
        <v>20</v>
      </c>
      <c r="C20065" t="s">
        <v>19</v>
      </c>
      <c r="D20065" t="s">
        <v>33</v>
      </c>
      <c r="E20065" t="s">
        <v>533</v>
      </c>
    </row>
    <row r="20066" spans="1:5" x14ac:dyDescent="0.25">
      <c r="A20066" t="s">
        <v>17459</v>
      </c>
      <c r="B20066" t="s">
        <v>20</v>
      </c>
      <c r="C20066" t="s">
        <v>19</v>
      </c>
      <c r="D20066" t="s">
        <v>33</v>
      </c>
      <c r="E20066" t="s">
        <v>553</v>
      </c>
    </row>
    <row r="20067" spans="1:5" x14ac:dyDescent="0.25">
      <c r="A20067" t="s">
        <v>24033</v>
      </c>
      <c r="B20067" t="s">
        <v>20</v>
      </c>
      <c r="C20067" t="s">
        <v>19</v>
      </c>
      <c r="D20067" t="s">
        <v>33</v>
      </c>
      <c r="E20067" t="s">
        <v>533</v>
      </c>
    </row>
    <row r="20068" spans="1:5" x14ac:dyDescent="0.25">
      <c r="A20068" t="s">
        <v>28565</v>
      </c>
      <c r="B20068" t="s">
        <v>20</v>
      </c>
      <c r="C20068" t="s">
        <v>19</v>
      </c>
      <c r="D20068" t="s">
        <v>33</v>
      </c>
      <c r="E20068" t="s">
        <v>533</v>
      </c>
    </row>
    <row r="20069" spans="1:5" x14ac:dyDescent="0.25">
      <c r="A20069" t="s">
        <v>28563</v>
      </c>
      <c r="B20069" t="s">
        <v>20</v>
      </c>
      <c r="C20069" t="s">
        <v>19</v>
      </c>
      <c r="D20069" t="s">
        <v>33</v>
      </c>
      <c r="E20069" t="s">
        <v>533</v>
      </c>
    </row>
    <row r="20070" spans="1:5" x14ac:dyDescent="0.25">
      <c r="A20070" t="s">
        <v>27871</v>
      </c>
      <c r="B20070" t="s">
        <v>20</v>
      </c>
      <c r="C20070" t="s">
        <v>19</v>
      </c>
      <c r="D20070" t="s">
        <v>33</v>
      </c>
      <c r="E20070" t="s">
        <v>533</v>
      </c>
    </row>
    <row r="20071" spans="1:5" x14ac:dyDescent="0.25">
      <c r="A20071" t="s">
        <v>27883</v>
      </c>
      <c r="B20071" t="s">
        <v>20</v>
      </c>
      <c r="C20071" t="s">
        <v>19</v>
      </c>
      <c r="D20071" t="s">
        <v>33</v>
      </c>
      <c r="E20071" t="s">
        <v>533</v>
      </c>
    </row>
    <row r="20072" spans="1:5" x14ac:dyDescent="0.25">
      <c r="A20072" t="s">
        <v>20267</v>
      </c>
      <c r="B20072" t="s">
        <v>20</v>
      </c>
      <c r="C20072" t="s">
        <v>19</v>
      </c>
      <c r="D20072" t="s">
        <v>33</v>
      </c>
      <c r="E20072" t="s">
        <v>530</v>
      </c>
    </row>
    <row r="20073" spans="1:5" x14ac:dyDescent="0.25">
      <c r="A20073" t="s">
        <v>5124</v>
      </c>
      <c r="B20073" t="s">
        <v>20</v>
      </c>
      <c r="C20073" t="s">
        <v>19</v>
      </c>
      <c r="D20073" t="s">
        <v>33</v>
      </c>
      <c r="E20073" t="s">
        <v>533</v>
      </c>
    </row>
    <row r="20074" spans="1:5" x14ac:dyDescent="0.25">
      <c r="A20074" t="s">
        <v>20269</v>
      </c>
      <c r="B20074" t="s">
        <v>20</v>
      </c>
      <c r="C20074" t="s">
        <v>19</v>
      </c>
      <c r="D20074" t="s">
        <v>33</v>
      </c>
      <c r="E20074" t="s">
        <v>771</v>
      </c>
    </row>
    <row r="20075" spans="1:5" x14ac:dyDescent="0.25">
      <c r="A20075" t="s">
        <v>24191</v>
      </c>
      <c r="B20075" t="s">
        <v>20</v>
      </c>
      <c r="C20075" t="s">
        <v>19</v>
      </c>
      <c r="D20075" t="s">
        <v>33</v>
      </c>
      <c r="E20075" t="s">
        <v>533</v>
      </c>
    </row>
    <row r="20076" spans="1:5" x14ac:dyDescent="0.25">
      <c r="A20076" t="s">
        <v>11915</v>
      </c>
      <c r="B20076" t="s">
        <v>20</v>
      </c>
      <c r="C20076" t="s">
        <v>19</v>
      </c>
      <c r="D20076" t="s">
        <v>33</v>
      </c>
      <c r="E20076" t="s">
        <v>533</v>
      </c>
    </row>
    <row r="20077" spans="1:5" x14ac:dyDescent="0.25">
      <c r="A20077" t="s">
        <v>20272</v>
      </c>
      <c r="B20077" t="s">
        <v>20</v>
      </c>
      <c r="C20077" t="s">
        <v>19</v>
      </c>
      <c r="D20077" t="s">
        <v>33</v>
      </c>
      <c r="E20077" t="s">
        <v>530</v>
      </c>
    </row>
    <row r="20078" spans="1:5" x14ac:dyDescent="0.25">
      <c r="A20078" t="s">
        <v>25960</v>
      </c>
      <c r="B20078" t="s">
        <v>20</v>
      </c>
      <c r="C20078" t="s">
        <v>19</v>
      </c>
      <c r="D20078" t="s">
        <v>33</v>
      </c>
      <c r="E20078" t="s">
        <v>533</v>
      </c>
    </row>
    <row r="20079" spans="1:5" x14ac:dyDescent="0.25">
      <c r="A20079" t="s">
        <v>20274</v>
      </c>
      <c r="B20079" t="s">
        <v>20</v>
      </c>
      <c r="C20079" t="s">
        <v>19</v>
      </c>
      <c r="D20079" t="s">
        <v>33</v>
      </c>
      <c r="E20079" t="s">
        <v>530</v>
      </c>
    </row>
    <row r="20080" spans="1:5" x14ac:dyDescent="0.25">
      <c r="A20080" t="s">
        <v>24189</v>
      </c>
      <c r="B20080" t="s">
        <v>20</v>
      </c>
      <c r="C20080" t="s">
        <v>19</v>
      </c>
      <c r="D20080" t="s">
        <v>33</v>
      </c>
      <c r="E20080" t="s">
        <v>533</v>
      </c>
    </row>
    <row r="20081" spans="1:5" x14ac:dyDescent="0.25">
      <c r="A20081" t="s">
        <v>20276</v>
      </c>
      <c r="B20081" t="s">
        <v>20</v>
      </c>
      <c r="C20081" t="s">
        <v>23</v>
      </c>
      <c r="D20081" t="s">
        <v>33</v>
      </c>
      <c r="E20081" t="s">
        <v>740</v>
      </c>
    </row>
    <row r="20082" spans="1:5" x14ac:dyDescent="0.25">
      <c r="A20082" t="s">
        <v>28561</v>
      </c>
      <c r="B20082" t="s">
        <v>20</v>
      </c>
      <c r="C20082" t="s">
        <v>19</v>
      </c>
      <c r="D20082" t="s">
        <v>33</v>
      </c>
      <c r="E20082" t="s">
        <v>533</v>
      </c>
    </row>
    <row r="20083" spans="1:5" x14ac:dyDescent="0.25">
      <c r="A20083" t="s">
        <v>20278</v>
      </c>
      <c r="B20083" t="s">
        <v>20</v>
      </c>
      <c r="C20083" t="s">
        <v>19</v>
      </c>
      <c r="D20083" t="s">
        <v>33</v>
      </c>
      <c r="E20083" t="s">
        <v>530</v>
      </c>
    </row>
    <row r="20084" spans="1:5" x14ac:dyDescent="0.25">
      <c r="A20084" t="s">
        <v>20279</v>
      </c>
      <c r="B20084" t="s">
        <v>16</v>
      </c>
      <c r="C20084" t="s">
        <v>17</v>
      </c>
      <c r="D20084" t="s">
        <v>33</v>
      </c>
      <c r="E20084" t="s">
        <v>653</v>
      </c>
    </row>
    <row r="20085" spans="1:5" x14ac:dyDescent="0.25">
      <c r="A20085" t="s">
        <v>20282</v>
      </c>
      <c r="B20085" t="s">
        <v>20</v>
      </c>
      <c r="C20085" t="s">
        <v>24</v>
      </c>
      <c r="D20085" t="s">
        <v>33</v>
      </c>
      <c r="E20085" t="s">
        <v>700</v>
      </c>
    </row>
    <row r="20086" spans="1:5" x14ac:dyDescent="0.25">
      <c r="A20086" t="s">
        <v>3634</v>
      </c>
      <c r="B20086" t="s">
        <v>20</v>
      </c>
      <c r="C20086" t="s">
        <v>19</v>
      </c>
      <c r="D20086" t="s">
        <v>33</v>
      </c>
      <c r="E20086" t="s">
        <v>533</v>
      </c>
    </row>
    <row r="20087" spans="1:5" x14ac:dyDescent="0.25">
      <c r="A20087" t="s">
        <v>20281</v>
      </c>
      <c r="B20087" t="s">
        <v>20</v>
      </c>
      <c r="C20087" t="s">
        <v>24</v>
      </c>
      <c r="D20087" t="s">
        <v>33</v>
      </c>
      <c r="E20087" t="s">
        <v>699</v>
      </c>
    </row>
    <row r="20088" spans="1:5" x14ac:dyDescent="0.25">
      <c r="A20088" t="s">
        <v>25492</v>
      </c>
      <c r="B20088" t="s">
        <v>20</v>
      </c>
      <c r="C20088" t="s">
        <v>19</v>
      </c>
      <c r="D20088" t="s">
        <v>65</v>
      </c>
      <c r="E20088" t="s">
        <v>533</v>
      </c>
    </row>
    <row r="20089" spans="1:5" x14ac:dyDescent="0.25">
      <c r="A20089" t="s">
        <v>20284</v>
      </c>
      <c r="B20089" t="s">
        <v>20</v>
      </c>
      <c r="C20089" t="s">
        <v>19</v>
      </c>
      <c r="D20089" t="s">
        <v>33</v>
      </c>
      <c r="E20089" t="s">
        <v>539</v>
      </c>
    </row>
    <row r="20090" spans="1:5" x14ac:dyDescent="0.25">
      <c r="A20090" t="s">
        <v>25661</v>
      </c>
      <c r="B20090" t="s">
        <v>20</v>
      </c>
      <c r="C20090" t="s">
        <v>19</v>
      </c>
      <c r="D20090" t="s">
        <v>65</v>
      </c>
      <c r="E20090" t="s">
        <v>533</v>
      </c>
    </row>
    <row r="20091" spans="1:5" x14ac:dyDescent="0.25">
      <c r="A20091" t="s">
        <v>20286</v>
      </c>
      <c r="B20091" t="s">
        <v>20</v>
      </c>
      <c r="C20091" t="s">
        <v>19</v>
      </c>
      <c r="D20091" t="s">
        <v>33</v>
      </c>
      <c r="E20091" t="s">
        <v>538</v>
      </c>
    </row>
    <row r="20092" spans="1:5" x14ac:dyDescent="0.25">
      <c r="A20092" t="s">
        <v>28731</v>
      </c>
      <c r="B20092" t="s">
        <v>20</v>
      </c>
      <c r="C20092" t="s">
        <v>19</v>
      </c>
      <c r="D20092" t="s">
        <v>33</v>
      </c>
      <c r="E20092" t="s">
        <v>533</v>
      </c>
    </row>
    <row r="20093" spans="1:5" x14ac:dyDescent="0.25">
      <c r="A20093" t="s">
        <v>26311</v>
      </c>
      <c r="B20093" t="s">
        <v>20</v>
      </c>
      <c r="C20093" t="s">
        <v>19</v>
      </c>
      <c r="D20093" t="s">
        <v>33</v>
      </c>
      <c r="E20093" t="s">
        <v>533</v>
      </c>
    </row>
    <row r="20094" spans="1:5" x14ac:dyDescent="0.25">
      <c r="A20094" t="s">
        <v>17825</v>
      </c>
      <c r="B20094" t="s">
        <v>20</v>
      </c>
      <c r="C20094" t="s">
        <v>19</v>
      </c>
      <c r="D20094" t="s">
        <v>33</v>
      </c>
      <c r="E20094" t="s">
        <v>533</v>
      </c>
    </row>
    <row r="20095" spans="1:5" x14ac:dyDescent="0.25">
      <c r="A20095" t="s">
        <v>20292</v>
      </c>
      <c r="B20095" t="s">
        <v>20</v>
      </c>
      <c r="C20095" t="s">
        <v>19</v>
      </c>
      <c r="D20095" t="s">
        <v>33</v>
      </c>
      <c r="E20095" t="s">
        <v>538</v>
      </c>
    </row>
    <row r="20096" spans="1:5" x14ac:dyDescent="0.25">
      <c r="A20096" t="s">
        <v>21050</v>
      </c>
      <c r="B20096" t="s">
        <v>20</v>
      </c>
      <c r="C20096" t="s">
        <v>19</v>
      </c>
      <c r="D20096" t="s">
        <v>33</v>
      </c>
      <c r="E20096" t="s">
        <v>533</v>
      </c>
    </row>
    <row r="20097" spans="1:5" x14ac:dyDescent="0.25">
      <c r="A20097" t="s">
        <v>20291</v>
      </c>
      <c r="B20097" t="s">
        <v>20</v>
      </c>
      <c r="C20097" t="s">
        <v>19</v>
      </c>
      <c r="D20097" t="s">
        <v>33</v>
      </c>
      <c r="E20097" t="s">
        <v>538</v>
      </c>
    </row>
    <row r="20098" spans="1:5" x14ac:dyDescent="0.25">
      <c r="A20098" t="s">
        <v>20293</v>
      </c>
      <c r="B20098" t="s">
        <v>20</v>
      </c>
      <c r="C20098" t="s">
        <v>19</v>
      </c>
      <c r="D20098" t="s">
        <v>33</v>
      </c>
      <c r="E20098" t="s">
        <v>538</v>
      </c>
    </row>
    <row r="20099" spans="1:5" x14ac:dyDescent="0.25">
      <c r="A20099" t="s">
        <v>21645</v>
      </c>
      <c r="B20099" t="s">
        <v>20</v>
      </c>
      <c r="C20099" t="s">
        <v>19</v>
      </c>
      <c r="D20099" t="s">
        <v>33</v>
      </c>
      <c r="E20099" t="s">
        <v>533</v>
      </c>
    </row>
    <row r="20100" spans="1:5" x14ac:dyDescent="0.25">
      <c r="A20100" t="s">
        <v>20295</v>
      </c>
      <c r="B20100" t="s">
        <v>20</v>
      </c>
      <c r="C20100" t="s">
        <v>19</v>
      </c>
      <c r="D20100" t="s">
        <v>33</v>
      </c>
      <c r="E20100" t="s">
        <v>530</v>
      </c>
    </row>
    <row r="20101" spans="1:5" x14ac:dyDescent="0.25">
      <c r="A20101" t="s">
        <v>7847</v>
      </c>
      <c r="B20101" t="s">
        <v>20</v>
      </c>
      <c r="C20101" t="s">
        <v>19</v>
      </c>
      <c r="D20101" t="s">
        <v>33</v>
      </c>
      <c r="E20101" t="s">
        <v>533</v>
      </c>
    </row>
    <row r="20102" spans="1:5" x14ac:dyDescent="0.25">
      <c r="A20102" t="s">
        <v>20296</v>
      </c>
      <c r="B20102" t="s">
        <v>20</v>
      </c>
      <c r="C20102" t="s">
        <v>19</v>
      </c>
      <c r="D20102" t="s">
        <v>33</v>
      </c>
      <c r="E20102" t="s">
        <v>530</v>
      </c>
    </row>
    <row r="20103" spans="1:5" x14ac:dyDescent="0.25">
      <c r="A20103" t="s">
        <v>20298</v>
      </c>
      <c r="B20103" t="s">
        <v>20</v>
      </c>
      <c r="C20103" t="s">
        <v>19</v>
      </c>
      <c r="D20103" t="s">
        <v>33</v>
      </c>
      <c r="E20103" t="s">
        <v>538</v>
      </c>
    </row>
    <row r="20104" spans="1:5" x14ac:dyDescent="0.25">
      <c r="A20104" t="s">
        <v>22897</v>
      </c>
      <c r="B20104" t="s">
        <v>20</v>
      </c>
      <c r="C20104" t="s">
        <v>19</v>
      </c>
      <c r="D20104" t="s">
        <v>33</v>
      </c>
      <c r="E20104" t="s">
        <v>533</v>
      </c>
    </row>
    <row r="20105" spans="1:5" x14ac:dyDescent="0.25">
      <c r="A20105" t="s">
        <v>21109</v>
      </c>
      <c r="B20105" t="s">
        <v>20</v>
      </c>
      <c r="C20105" t="s">
        <v>19</v>
      </c>
      <c r="D20105" t="s">
        <v>33</v>
      </c>
      <c r="E20105" t="s">
        <v>533</v>
      </c>
    </row>
    <row r="20106" spans="1:5" x14ac:dyDescent="0.25">
      <c r="A20106" t="s">
        <v>20301</v>
      </c>
      <c r="B20106" t="s">
        <v>20</v>
      </c>
      <c r="C20106" t="s">
        <v>19</v>
      </c>
      <c r="D20106" t="s">
        <v>33</v>
      </c>
      <c r="E20106" t="s">
        <v>538</v>
      </c>
    </row>
    <row r="20107" spans="1:5" x14ac:dyDescent="0.25">
      <c r="A20107" t="s">
        <v>20304</v>
      </c>
      <c r="B20107" t="s">
        <v>20</v>
      </c>
      <c r="C20107" t="s">
        <v>25</v>
      </c>
      <c r="D20107" t="s">
        <v>33</v>
      </c>
      <c r="E20107" t="s">
        <v>814</v>
      </c>
    </row>
    <row r="20108" spans="1:5" x14ac:dyDescent="0.25">
      <c r="A20108" t="s">
        <v>20303</v>
      </c>
      <c r="B20108" t="s">
        <v>20</v>
      </c>
      <c r="C20108" t="s">
        <v>25</v>
      </c>
      <c r="D20108" t="s">
        <v>33</v>
      </c>
      <c r="E20108" t="s">
        <v>815</v>
      </c>
    </row>
    <row r="20109" spans="1:5" x14ac:dyDescent="0.25">
      <c r="A20109" t="s">
        <v>19873</v>
      </c>
      <c r="B20109" t="s">
        <v>20</v>
      </c>
      <c r="C20109" t="s">
        <v>19</v>
      </c>
      <c r="D20109" t="s">
        <v>33</v>
      </c>
      <c r="E20109" t="s">
        <v>533</v>
      </c>
    </row>
    <row r="20110" spans="1:5" x14ac:dyDescent="0.25">
      <c r="A20110" t="s">
        <v>20305</v>
      </c>
      <c r="B20110" t="s">
        <v>20</v>
      </c>
      <c r="C20110" t="s">
        <v>19</v>
      </c>
      <c r="D20110" t="s">
        <v>33</v>
      </c>
      <c r="E20110" t="s">
        <v>538</v>
      </c>
    </row>
    <row r="20111" spans="1:5" x14ac:dyDescent="0.25">
      <c r="A20111" t="s">
        <v>13459</v>
      </c>
      <c r="B20111" t="s">
        <v>20</v>
      </c>
      <c r="C20111" t="s">
        <v>19</v>
      </c>
      <c r="D20111" t="s">
        <v>33</v>
      </c>
      <c r="E20111" t="s">
        <v>533</v>
      </c>
    </row>
    <row r="20112" spans="1:5" x14ac:dyDescent="0.25">
      <c r="A20112" t="s">
        <v>20307</v>
      </c>
      <c r="B20112" t="s">
        <v>20</v>
      </c>
      <c r="C20112" t="s">
        <v>19</v>
      </c>
      <c r="D20112" t="s">
        <v>33</v>
      </c>
      <c r="E20112" t="s">
        <v>530</v>
      </c>
    </row>
    <row r="20113" spans="1:5" x14ac:dyDescent="0.25">
      <c r="A20113" t="s">
        <v>7848</v>
      </c>
      <c r="B20113" t="s">
        <v>20</v>
      </c>
      <c r="C20113" t="s">
        <v>19</v>
      </c>
      <c r="D20113" t="s">
        <v>33</v>
      </c>
      <c r="E20113" t="s">
        <v>533</v>
      </c>
    </row>
    <row r="20114" spans="1:5" x14ac:dyDescent="0.25">
      <c r="A20114" t="s">
        <v>20309</v>
      </c>
      <c r="B20114" t="s">
        <v>20</v>
      </c>
      <c r="C20114" t="s">
        <v>19</v>
      </c>
      <c r="D20114" t="s">
        <v>33</v>
      </c>
      <c r="E20114" t="s">
        <v>538</v>
      </c>
    </row>
    <row r="20115" spans="1:5" x14ac:dyDescent="0.25">
      <c r="A20115" t="s">
        <v>20310</v>
      </c>
      <c r="B20115" t="s">
        <v>20</v>
      </c>
      <c r="C20115" t="s">
        <v>19</v>
      </c>
      <c r="D20115" t="s">
        <v>33</v>
      </c>
      <c r="E20115" t="s">
        <v>530</v>
      </c>
    </row>
    <row r="20116" spans="1:5" x14ac:dyDescent="0.25">
      <c r="A20116" t="s">
        <v>22896</v>
      </c>
      <c r="B20116" t="s">
        <v>20</v>
      </c>
      <c r="C20116" t="s">
        <v>19</v>
      </c>
      <c r="D20116" t="s">
        <v>33</v>
      </c>
      <c r="E20116" t="s">
        <v>533</v>
      </c>
    </row>
    <row r="20117" spans="1:5" x14ac:dyDescent="0.25">
      <c r="A20117" t="s">
        <v>20312</v>
      </c>
      <c r="B20117" t="s">
        <v>20</v>
      </c>
      <c r="C20117" t="s">
        <v>19</v>
      </c>
      <c r="D20117" t="s">
        <v>33</v>
      </c>
      <c r="E20117" t="s">
        <v>538</v>
      </c>
    </row>
    <row r="20118" spans="1:5" x14ac:dyDescent="0.25">
      <c r="A20118" t="s">
        <v>20313</v>
      </c>
      <c r="B20118" t="s">
        <v>20</v>
      </c>
      <c r="C20118" t="s">
        <v>19</v>
      </c>
      <c r="D20118" t="s">
        <v>33</v>
      </c>
      <c r="E20118" t="s">
        <v>530</v>
      </c>
    </row>
    <row r="20119" spans="1:5" x14ac:dyDescent="0.25">
      <c r="A20119" t="s">
        <v>20314</v>
      </c>
      <c r="B20119" t="s">
        <v>20</v>
      </c>
      <c r="C20119" t="s">
        <v>19</v>
      </c>
      <c r="D20119" t="s">
        <v>33</v>
      </c>
      <c r="E20119" t="s">
        <v>538</v>
      </c>
    </row>
    <row r="20120" spans="1:5" x14ac:dyDescent="0.25">
      <c r="A20120" t="s">
        <v>20315</v>
      </c>
      <c r="B20120" t="s">
        <v>20</v>
      </c>
      <c r="C20120" t="s">
        <v>19</v>
      </c>
      <c r="D20120" t="s">
        <v>33</v>
      </c>
      <c r="E20120" t="s">
        <v>530</v>
      </c>
    </row>
    <row r="20121" spans="1:5" x14ac:dyDescent="0.25">
      <c r="A20121" t="s">
        <v>18859</v>
      </c>
      <c r="B20121" t="s">
        <v>20</v>
      </c>
      <c r="C20121" t="s">
        <v>19</v>
      </c>
      <c r="D20121" t="s">
        <v>33</v>
      </c>
      <c r="E20121" t="s">
        <v>533</v>
      </c>
    </row>
    <row r="20122" spans="1:5" x14ac:dyDescent="0.25">
      <c r="A20122" t="s">
        <v>20808</v>
      </c>
      <c r="B20122" t="s">
        <v>20</v>
      </c>
      <c r="C20122" t="s">
        <v>19</v>
      </c>
      <c r="D20122" t="s">
        <v>33</v>
      </c>
      <c r="E20122" t="s">
        <v>533</v>
      </c>
    </row>
    <row r="20123" spans="1:5" x14ac:dyDescent="0.25">
      <c r="A20123" t="s">
        <v>20319</v>
      </c>
      <c r="B20123" t="s">
        <v>20</v>
      </c>
      <c r="C20123" t="s">
        <v>19</v>
      </c>
      <c r="D20123" t="s">
        <v>33</v>
      </c>
      <c r="E20123" t="s">
        <v>530</v>
      </c>
    </row>
    <row r="20124" spans="1:5" x14ac:dyDescent="0.25">
      <c r="A20124" t="s">
        <v>20318</v>
      </c>
      <c r="B20124" t="s">
        <v>20</v>
      </c>
      <c r="C20124" t="s">
        <v>19</v>
      </c>
      <c r="D20124" t="s">
        <v>33</v>
      </c>
      <c r="E20124" t="s">
        <v>538</v>
      </c>
    </row>
    <row r="20125" spans="1:5" x14ac:dyDescent="0.25">
      <c r="A20125" t="s">
        <v>20328</v>
      </c>
      <c r="B20125" t="s">
        <v>20</v>
      </c>
      <c r="C20125" t="s">
        <v>21</v>
      </c>
      <c r="D20125" t="s">
        <v>33</v>
      </c>
      <c r="E20125" t="s">
        <v>582</v>
      </c>
    </row>
    <row r="20126" spans="1:5" x14ac:dyDescent="0.25">
      <c r="A20126" t="s">
        <v>18858</v>
      </c>
      <c r="B20126" t="s">
        <v>20</v>
      </c>
      <c r="C20126" t="s">
        <v>19</v>
      </c>
      <c r="D20126" t="s">
        <v>33</v>
      </c>
      <c r="E20126" t="s">
        <v>533</v>
      </c>
    </row>
    <row r="20127" spans="1:5" x14ac:dyDescent="0.25">
      <c r="A20127" t="s">
        <v>20323</v>
      </c>
      <c r="B20127" t="s">
        <v>20</v>
      </c>
      <c r="C20127" t="s">
        <v>21</v>
      </c>
      <c r="D20127" t="s">
        <v>33</v>
      </c>
      <c r="E20127" t="s">
        <v>582</v>
      </c>
    </row>
    <row r="20128" spans="1:5" x14ac:dyDescent="0.25">
      <c r="A20128" t="s">
        <v>9349</v>
      </c>
      <c r="B20128" t="s">
        <v>20</v>
      </c>
      <c r="C20128" t="s">
        <v>19</v>
      </c>
      <c r="D20128" t="s">
        <v>33</v>
      </c>
      <c r="E20128" t="s">
        <v>533</v>
      </c>
    </row>
    <row r="20129" spans="1:5" x14ac:dyDescent="0.25">
      <c r="A20129" t="s">
        <v>20325</v>
      </c>
      <c r="B20129" t="s">
        <v>20</v>
      </c>
      <c r="C20129" t="s">
        <v>21</v>
      </c>
      <c r="D20129" t="s">
        <v>33</v>
      </c>
      <c r="E20129" t="s">
        <v>581</v>
      </c>
    </row>
    <row r="20130" spans="1:5" x14ac:dyDescent="0.25">
      <c r="A20130" t="s">
        <v>20326</v>
      </c>
      <c r="B20130" t="s">
        <v>20</v>
      </c>
      <c r="C20130" t="s">
        <v>21</v>
      </c>
      <c r="D20130" t="s">
        <v>33</v>
      </c>
      <c r="E20130" t="s">
        <v>582</v>
      </c>
    </row>
    <row r="20131" spans="1:5" x14ac:dyDescent="0.25">
      <c r="A20131" t="s">
        <v>20320</v>
      </c>
      <c r="B20131" t="s">
        <v>20</v>
      </c>
      <c r="C20131" t="s">
        <v>21</v>
      </c>
      <c r="D20131" t="s">
        <v>33</v>
      </c>
      <c r="E20131" t="s">
        <v>581</v>
      </c>
    </row>
    <row r="20132" spans="1:5" x14ac:dyDescent="0.25">
      <c r="A20132" t="s">
        <v>1117</v>
      </c>
      <c r="B20132" t="s">
        <v>20</v>
      </c>
      <c r="C20132" t="s">
        <v>19</v>
      </c>
      <c r="D20132" t="s">
        <v>33</v>
      </c>
      <c r="E20132" t="s">
        <v>533</v>
      </c>
    </row>
    <row r="20133" spans="1:5" x14ac:dyDescent="0.25">
      <c r="A20133" t="s">
        <v>20321</v>
      </c>
      <c r="B20133" t="s">
        <v>20</v>
      </c>
      <c r="C20133" t="s">
        <v>21</v>
      </c>
      <c r="D20133" t="s">
        <v>33</v>
      </c>
      <c r="E20133" t="s">
        <v>581</v>
      </c>
    </row>
    <row r="20134" spans="1:5" x14ac:dyDescent="0.25">
      <c r="A20134" t="s">
        <v>26874</v>
      </c>
      <c r="B20134" t="s">
        <v>20</v>
      </c>
      <c r="C20134" t="s">
        <v>19</v>
      </c>
      <c r="D20134" t="s">
        <v>33</v>
      </c>
      <c r="E20134" t="s">
        <v>533</v>
      </c>
    </row>
    <row r="20135" spans="1:5" x14ac:dyDescent="0.25">
      <c r="A20135" t="s">
        <v>20329</v>
      </c>
      <c r="B20135" t="s">
        <v>20</v>
      </c>
      <c r="C20135" t="s">
        <v>19</v>
      </c>
      <c r="D20135" t="s">
        <v>33</v>
      </c>
      <c r="E20135" t="s">
        <v>538</v>
      </c>
    </row>
    <row r="20136" spans="1:5" x14ac:dyDescent="0.25">
      <c r="A20136" t="s">
        <v>20331</v>
      </c>
      <c r="B20136" t="s">
        <v>20</v>
      </c>
      <c r="C20136" t="s">
        <v>19</v>
      </c>
      <c r="D20136" t="s">
        <v>33</v>
      </c>
      <c r="E20136" t="s">
        <v>530</v>
      </c>
    </row>
    <row r="20137" spans="1:5" x14ac:dyDescent="0.25">
      <c r="A20137" t="s">
        <v>20332</v>
      </c>
      <c r="B20137" t="s">
        <v>20</v>
      </c>
      <c r="C20137" t="s">
        <v>19</v>
      </c>
      <c r="D20137" t="s">
        <v>33</v>
      </c>
      <c r="E20137" t="s">
        <v>538</v>
      </c>
    </row>
    <row r="20138" spans="1:5" x14ac:dyDescent="0.25">
      <c r="A20138" t="s">
        <v>21549</v>
      </c>
      <c r="B20138" t="s">
        <v>20</v>
      </c>
      <c r="C20138" t="s">
        <v>19</v>
      </c>
      <c r="D20138" t="s">
        <v>33</v>
      </c>
      <c r="E20138" t="s">
        <v>533</v>
      </c>
    </row>
    <row r="20139" spans="1:5" x14ac:dyDescent="0.25">
      <c r="A20139" t="s">
        <v>20333</v>
      </c>
      <c r="B20139" t="s">
        <v>20</v>
      </c>
      <c r="C20139" t="s">
        <v>19</v>
      </c>
      <c r="D20139" t="s">
        <v>33</v>
      </c>
      <c r="E20139" t="s">
        <v>530</v>
      </c>
    </row>
    <row r="20140" spans="1:5" x14ac:dyDescent="0.25">
      <c r="A20140" t="s">
        <v>22944</v>
      </c>
      <c r="B20140" t="s">
        <v>20</v>
      </c>
      <c r="C20140" t="s">
        <v>19</v>
      </c>
      <c r="D20140" t="s">
        <v>33</v>
      </c>
      <c r="E20140" t="s">
        <v>533</v>
      </c>
    </row>
    <row r="20141" spans="1:5" x14ac:dyDescent="0.25">
      <c r="A20141" t="s">
        <v>23180</v>
      </c>
      <c r="B20141" t="s">
        <v>20</v>
      </c>
      <c r="C20141" t="s">
        <v>19</v>
      </c>
      <c r="D20141" t="s">
        <v>33</v>
      </c>
      <c r="E20141" t="s">
        <v>533</v>
      </c>
    </row>
    <row r="20142" spans="1:5" x14ac:dyDescent="0.25">
      <c r="A20142" t="s">
        <v>7429</v>
      </c>
      <c r="B20142" t="s">
        <v>20</v>
      </c>
      <c r="C20142" t="s">
        <v>19</v>
      </c>
      <c r="D20142" t="s">
        <v>33</v>
      </c>
      <c r="E20142" t="s">
        <v>533</v>
      </c>
    </row>
    <row r="20143" spans="1:5" x14ac:dyDescent="0.25">
      <c r="A20143" t="s">
        <v>10326</v>
      </c>
      <c r="B20143" t="s">
        <v>20</v>
      </c>
      <c r="C20143" t="s">
        <v>19</v>
      </c>
      <c r="D20143" t="s">
        <v>33</v>
      </c>
      <c r="E20143" t="s">
        <v>533</v>
      </c>
    </row>
    <row r="20144" spans="1:5" x14ac:dyDescent="0.25">
      <c r="A20144" t="s">
        <v>18620</v>
      </c>
      <c r="B20144" t="s">
        <v>20</v>
      </c>
      <c r="C20144" t="s">
        <v>19</v>
      </c>
      <c r="D20144" t="s">
        <v>33</v>
      </c>
      <c r="E20144" t="s">
        <v>533</v>
      </c>
    </row>
    <row r="20145" spans="1:5" x14ac:dyDescent="0.25">
      <c r="A20145" t="s">
        <v>28613</v>
      </c>
      <c r="B20145" t="s">
        <v>20</v>
      </c>
      <c r="C20145" t="s">
        <v>19</v>
      </c>
      <c r="D20145" t="s">
        <v>33</v>
      </c>
      <c r="E20145" t="s">
        <v>533</v>
      </c>
    </row>
    <row r="20146" spans="1:5" x14ac:dyDescent="0.25">
      <c r="A20146" t="s">
        <v>2580</v>
      </c>
      <c r="B20146" t="s">
        <v>20</v>
      </c>
      <c r="C20146" t="s">
        <v>19</v>
      </c>
      <c r="D20146" t="s">
        <v>33</v>
      </c>
      <c r="E20146" t="s">
        <v>533</v>
      </c>
    </row>
    <row r="20147" spans="1:5" x14ac:dyDescent="0.25">
      <c r="A20147" t="s">
        <v>28388</v>
      </c>
      <c r="B20147" t="s">
        <v>20</v>
      </c>
      <c r="C20147" t="s">
        <v>19</v>
      </c>
      <c r="D20147" t="s">
        <v>33</v>
      </c>
      <c r="E20147" t="s">
        <v>533</v>
      </c>
    </row>
    <row r="20148" spans="1:5" x14ac:dyDescent="0.25">
      <c r="A20148" t="s">
        <v>2665</v>
      </c>
      <c r="B20148" t="s">
        <v>20</v>
      </c>
      <c r="C20148" t="s">
        <v>19</v>
      </c>
      <c r="D20148" t="s">
        <v>33</v>
      </c>
      <c r="E20148" t="s">
        <v>533</v>
      </c>
    </row>
    <row r="20149" spans="1:5" x14ac:dyDescent="0.25">
      <c r="A20149" t="s">
        <v>20344</v>
      </c>
      <c r="B20149" t="s">
        <v>20</v>
      </c>
      <c r="C20149" t="s">
        <v>21</v>
      </c>
      <c r="D20149" t="s">
        <v>33</v>
      </c>
      <c r="E20149" t="s">
        <v>581</v>
      </c>
    </row>
    <row r="20150" spans="1:5" x14ac:dyDescent="0.25">
      <c r="A20150" t="s">
        <v>26428</v>
      </c>
      <c r="B20150" t="s">
        <v>20</v>
      </c>
      <c r="C20150" t="s">
        <v>19</v>
      </c>
      <c r="D20150" t="s">
        <v>33</v>
      </c>
      <c r="E20150" t="s">
        <v>533</v>
      </c>
    </row>
    <row r="20151" spans="1:5" x14ac:dyDescent="0.25">
      <c r="A20151" t="s">
        <v>20346</v>
      </c>
      <c r="B20151" t="s">
        <v>20</v>
      </c>
      <c r="C20151" t="s">
        <v>19</v>
      </c>
      <c r="D20151" t="s">
        <v>33</v>
      </c>
      <c r="E20151" t="s">
        <v>538</v>
      </c>
    </row>
    <row r="20152" spans="1:5" x14ac:dyDescent="0.25">
      <c r="A20152" t="s">
        <v>43800</v>
      </c>
      <c r="B20152" t="s">
        <v>20</v>
      </c>
      <c r="C20152" t="s">
        <v>19</v>
      </c>
      <c r="D20152" t="s">
        <v>65</v>
      </c>
      <c r="E20152" t="s">
        <v>533</v>
      </c>
    </row>
    <row r="20153" spans="1:5" x14ac:dyDescent="0.25">
      <c r="A20153" t="s">
        <v>20348</v>
      </c>
      <c r="B20153" t="s">
        <v>20</v>
      </c>
      <c r="C20153" t="s">
        <v>21</v>
      </c>
      <c r="D20153" t="s">
        <v>33</v>
      </c>
      <c r="E20153" t="s">
        <v>581</v>
      </c>
    </row>
    <row r="20154" spans="1:5" x14ac:dyDescent="0.25">
      <c r="A20154" t="s">
        <v>43801</v>
      </c>
      <c r="B20154" t="s">
        <v>20</v>
      </c>
      <c r="C20154" t="s">
        <v>19</v>
      </c>
      <c r="D20154" t="s">
        <v>65</v>
      </c>
      <c r="E20154" t="s">
        <v>533</v>
      </c>
    </row>
    <row r="20155" spans="1:5" x14ac:dyDescent="0.25">
      <c r="A20155" t="s">
        <v>20350</v>
      </c>
      <c r="B20155" t="s">
        <v>20</v>
      </c>
      <c r="C20155" t="s">
        <v>19</v>
      </c>
      <c r="D20155" t="s">
        <v>33</v>
      </c>
      <c r="E20155" t="s">
        <v>538</v>
      </c>
    </row>
    <row r="20156" spans="1:5" x14ac:dyDescent="0.25">
      <c r="A20156" t="s">
        <v>20352</v>
      </c>
      <c r="B20156" t="s">
        <v>20</v>
      </c>
      <c r="C20156" t="s">
        <v>21</v>
      </c>
      <c r="D20156" t="s">
        <v>33</v>
      </c>
      <c r="E20156" t="s">
        <v>581</v>
      </c>
    </row>
    <row r="20157" spans="1:5" x14ac:dyDescent="0.25">
      <c r="A20157" t="s">
        <v>16953</v>
      </c>
      <c r="B20157" t="s">
        <v>20</v>
      </c>
      <c r="C20157" t="s">
        <v>19</v>
      </c>
      <c r="D20157" t="s">
        <v>33</v>
      </c>
      <c r="E20157" t="s">
        <v>533</v>
      </c>
    </row>
    <row r="20158" spans="1:5" x14ac:dyDescent="0.25">
      <c r="A20158" t="s">
        <v>24905</v>
      </c>
      <c r="B20158" t="s">
        <v>20</v>
      </c>
      <c r="C20158" t="s">
        <v>19</v>
      </c>
      <c r="D20158" t="s">
        <v>33</v>
      </c>
      <c r="E20158" t="s">
        <v>533</v>
      </c>
    </row>
    <row r="20159" spans="1:5" x14ac:dyDescent="0.25">
      <c r="A20159" t="s">
        <v>20354</v>
      </c>
      <c r="B20159" t="s">
        <v>20</v>
      </c>
      <c r="C20159" t="s">
        <v>19</v>
      </c>
      <c r="D20159" t="s">
        <v>33</v>
      </c>
      <c r="E20159" t="s">
        <v>530</v>
      </c>
    </row>
    <row r="20160" spans="1:5" x14ac:dyDescent="0.25">
      <c r="A20160" t="s">
        <v>13480</v>
      </c>
      <c r="B20160" t="s">
        <v>20</v>
      </c>
      <c r="C20160" t="s">
        <v>19</v>
      </c>
      <c r="D20160" t="s">
        <v>33</v>
      </c>
      <c r="E20160" t="s">
        <v>533</v>
      </c>
    </row>
    <row r="20161" spans="1:5" x14ac:dyDescent="0.25">
      <c r="A20161" t="s">
        <v>20356</v>
      </c>
      <c r="B20161" t="s">
        <v>20</v>
      </c>
      <c r="C20161" t="s">
        <v>19</v>
      </c>
      <c r="D20161" t="s">
        <v>33</v>
      </c>
      <c r="E20161" t="s">
        <v>562</v>
      </c>
    </row>
    <row r="20162" spans="1:5" x14ac:dyDescent="0.25">
      <c r="A20162" t="s">
        <v>20617</v>
      </c>
      <c r="B20162" t="s">
        <v>20</v>
      </c>
      <c r="C20162" t="s">
        <v>19</v>
      </c>
      <c r="D20162" t="s">
        <v>33</v>
      </c>
      <c r="E20162" t="s">
        <v>533</v>
      </c>
    </row>
    <row r="20163" spans="1:5" x14ac:dyDescent="0.25">
      <c r="A20163" t="s">
        <v>20358</v>
      </c>
      <c r="B20163" t="s">
        <v>20</v>
      </c>
      <c r="C20163" t="s">
        <v>21</v>
      </c>
      <c r="D20163" t="s">
        <v>33</v>
      </c>
      <c r="E20163" t="s">
        <v>582</v>
      </c>
    </row>
    <row r="20164" spans="1:5" x14ac:dyDescent="0.25">
      <c r="A20164" t="s">
        <v>24471</v>
      </c>
      <c r="B20164" t="s">
        <v>20</v>
      </c>
      <c r="C20164" t="s">
        <v>19</v>
      </c>
      <c r="D20164" t="s">
        <v>33</v>
      </c>
      <c r="E20164" t="s">
        <v>533</v>
      </c>
    </row>
    <row r="20165" spans="1:5" x14ac:dyDescent="0.25">
      <c r="A20165" t="s">
        <v>20360</v>
      </c>
      <c r="B20165" t="s">
        <v>20</v>
      </c>
      <c r="C20165" t="s">
        <v>19</v>
      </c>
      <c r="D20165" t="s">
        <v>33</v>
      </c>
      <c r="E20165" t="s">
        <v>530</v>
      </c>
    </row>
    <row r="20166" spans="1:5" x14ac:dyDescent="0.25">
      <c r="A20166" t="s">
        <v>20616</v>
      </c>
      <c r="B20166" t="s">
        <v>20</v>
      </c>
      <c r="C20166" t="s">
        <v>19</v>
      </c>
      <c r="D20166" t="s">
        <v>33</v>
      </c>
      <c r="E20166" t="s">
        <v>533</v>
      </c>
    </row>
    <row r="20167" spans="1:5" x14ac:dyDescent="0.25">
      <c r="A20167" t="s">
        <v>20362</v>
      </c>
      <c r="B20167" t="s">
        <v>20</v>
      </c>
      <c r="C20167" t="s">
        <v>19</v>
      </c>
      <c r="D20167" t="s">
        <v>33</v>
      </c>
      <c r="E20167" t="s">
        <v>538</v>
      </c>
    </row>
    <row r="20168" spans="1:5" x14ac:dyDescent="0.25">
      <c r="A20168" t="s">
        <v>26809</v>
      </c>
      <c r="B20168" t="s">
        <v>20</v>
      </c>
      <c r="C20168" t="s">
        <v>19</v>
      </c>
      <c r="D20168" t="s">
        <v>33</v>
      </c>
      <c r="E20168" t="s">
        <v>533</v>
      </c>
    </row>
    <row r="20169" spans="1:5" x14ac:dyDescent="0.25">
      <c r="A20169" t="s">
        <v>20364</v>
      </c>
      <c r="B20169" t="s">
        <v>20</v>
      </c>
      <c r="C20169" t="s">
        <v>19</v>
      </c>
      <c r="D20169" t="s">
        <v>33</v>
      </c>
      <c r="E20169" t="s">
        <v>538</v>
      </c>
    </row>
    <row r="20170" spans="1:5" x14ac:dyDescent="0.25">
      <c r="A20170" t="s">
        <v>18315</v>
      </c>
      <c r="B20170" t="s">
        <v>20</v>
      </c>
      <c r="C20170" t="s">
        <v>19</v>
      </c>
      <c r="D20170" t="s">
        <v>33</v>
      </c>
      <c r="E20170" t="s">
        <v>553</v>
      </c>
    </row>
    <row r="20171" spans="1:5" x14ac:dyDescent="0.25">
      <c r="A20171" t="s">
        <v>20366</v>
      </c>
      <c r="B20171" t="s">
        <v>20</v>
      </c>
      <c r="C20171" t="s">
        <v>19</v>
      </c>
      <c r="D20171" t="s">
        <v>33</v>
      </c>
      <c r="E20171" t="s">
        <v>538</v>
      </c>
    </row>
    <row r="20172" spans="1:5" x14ac:dyDescent="0.25">
      <c r="A20172" t="s">
        <v>14860</v>
      </c>
      <c r="B20172" t="s">
        <v>20</v>
      </c>
      <c r="C20172" t="s">
        <v>19</v>
      </c>
      <c r="D20172" t="s">
        <v>33</v>
      </c>
      <c r="E20172" t="s">
        <v>533</v>
      </c>
    </row>
    <row r="20173" spans="1:5" x14ac:dyDescent="0.25">
      <c r="A20173" t="s">
        <v>20368</v>
      </c>
      <c r="B20173" t="s">
        <v>20</v>
      </c>
      <c r="C20173" t="s">
        <v>19</v>
      </c>
      <c r="D20173" t="s">
        <v>33</v>
      </c>
      <c r="E20173" t="s">
        <v>538</v>
      </c>
    </row>
    <row r="20174" spans="1:5" x14ac:dyDescent="0.25">
      <c r="A20174" t="s">
        <v>20369</v>
      </c>
      <c r="B20174" t="s">
        <v>20</v>
      </c>
      <c r="C20174" t="s">
        <v>19</v>
      </c>
      <c r="D20174" t="s">
        <v>65</v>
      </c>
      <c r="E20174" t="s">
        <v>538</v>
      </c>
    </row>
    <row r="20175" spans="1:5" x14ac:dyDescent="0.25">
      <c r="A20175" t="s">
        <v>20370</v>
      </c>
      <c r="B20175" t="s">
        <v>20</v>
      </c>
      <c r="C20175" t="s">
        <v>19</v>
      </c>
      <c r="D20175" t="s">
        <v>33</v>
      </c>
      <c r="E20175" t="s">
        <v>772</v>
      </c>
    </row>
    <row r="20176" spans="1:5" x14ac:dyDescent="0.25">
      <c r="A20176" t="s">
        <v>8031</v>
      </c>
      <c r="B20176" t="s">
        <v>20</v>
      </c>
      <c r="C20176" t="s">
        <v>19</v>
      </c>
      <c r="D20176" t="s">
        <v>33</v>
      </c>
      <c r="E20176" t="s">
        <v>533</v>
      </c>
    </row>
    <row r="20177" spans="1:5" x14ac:dyDescent="0.25">
      <c r="A20177" t="s">
        <v>20372</v>
      </c>
      <c r="B20177" t="s">
        <v>20</v>
      </c>
      <c r="C20177" t="s">
        <v>19</v>
      </c>
      <c r="D20177" t="s">
        <v>33</v>
      </c>
      <c r="E20177" t="s">
        <v>530</v>
      </c>
    </row>
    <row r="20178" spans="1:5" x14ac:dyDescent="0.25">
      <c r="A20178" t="s">
        <v>16749</v>
      </c>
      <c r="B20178" t="s">
        <v>20</v>
      </c>
      <c r="C20178" t="s">
        <v>19</v>
      </c>
      <c r="D20178" t="s">
        <v>33</v>
      </c>
      <c r="E20178" t="s">
        <v>533</v>
      </c>
    </row>
    <row r="20179" spans="1:5" x14ac:dyDescent="0.25">
      <c r="A20179" t="s">
        <v>8265</v>
      </c>
      <c r="B20179" t="s">
        <v>20</v>
      </c>
      <c r="C20179" t="s">
        <v>19</v>
      </c>
      <c r="D20179" t="s">
        <v>33</v>
      </c>
      <c r="E20179" t="s">
        <v>533</v>
      </c>
    </row>
    <row r="20180" spans="1:5" x14ac:dyDescent="0.25">
      <c r="A20180" t="s">
        <v>7937</v>
      </c>
      <c r="B20180" t="s">
        <v>20</v>
      </c>
      <c r="C20180" t="s">
        <v>19</v>
      </c>
      <c r="D20180" t="s">
        <v>33</v>
      </c>
      <c r="E20180" t="s">
        <v>533</v>
      </c>
    </row>
    <row r="20181" spans="1:5" x14ac:dyDescent="0.25">
      <c r="A20181" t="s">
        <v>20376</v>
      </c>
      <c r="B20181" t="s">
        <v>20</v>
      </c>
      <c r="C20181" t="s">
        <v>21</v>
      </c>
      <c r="D20181" t="s">
        <v>33</v>
      </c>
      <c r="E20181" t="s">
        <v>581</v>
      </c>
    </row>
    <row r="20182" spans="1:5" x14ac:dyDescent="0.25">
      <c r="A20182" t="s">
        <v>7934</v>
      </c>
      <c r="B20182" t="s">
        <v>20</v>
      </c>
      <c r="C20182" t="s">
        <v>19</v>
      </c>
      <c r="D20182" t="s">
        <v>33</v>
      </c>
      <c r="E20182" t="s">
        <v>533</v>
      </c>
    </row>
    <row r="20183" spans="1:5" x14ac:dyDescent="0.25">
      <c r="A20183" t="s">
        <v>20378</v>
      </c>
      <c r="B20183" t="s">
        <v>20</v>
      </c>
      <c r="C20183" t="s">
        <v>19</v>
      </c>
      <c r="D20183" t="s">
        <v>33</v>
      </c>
      <c r="E20183" t="s">
        <v>530</v>
      </c>
    </row>
    <row r="20184" spans="1:5" x14ac:dyDescent="0.25">
      <c r="A20184" t="s">
        <v>20379</v>
      </c>
      <c r="B20184" t="s">
        <v>20</v>
      </c>
      <c r="C20184" t="s">
        <v>19</v>
      </c>
      <c r="D20184" t="s">
        <v>33</v>
      </c>
      <c r="E20184" t="s">
        <v>530</v>
      </c>
    </row>
    <row r="20185" spans="1:5" x14ac:dyDescent="0.25">
      <c r="A20185" t="s">
        <v>20380</v>
      </c>
      <c r="B20185" t="s">
        <v>20</v>
      </c>
      <c r="C20185" t="s">
        <v>19</v>
      </c>
      <c r="D20185" t="s">
        <v>33</v>
      </c>
      <c r="E20185" t="s">
        <v>530</v>
      </c>
    </row>
    <row r="20186" spans="1:5" x14ac:dyDescent="0.25">
      <c r="A20186" t="s">
        <v>20381</v>
      </c>
      <c r="B20186" t="s">
        <v>20</v>
      </c>
      <c r="C20186" t="s">
        <v>19</v>
      </c>
      <c r="D20186" t="s">
        <v>33</v>
      </c>
      <c r="E20186" t="s">
        <v>530</v>
      </c>
    </row>
    <row r="20187" spans="1:5" x14ac:dyDescent="0.25">
      <c r="A20187" t="s">
        <v>7935</v>
      </c>
      <c r="B20187" t="s">
        <v>20</v>
      </c>
      <c r="C20187" t="s">
        <v>19</v>
      </c>
      <c r="D20187" t="s">
        <v>33</v>
      </c>
      <c r="E20187" t="s">
        <v>533</v>
      </c>
    </row>
    <row r="20188" spans="1:5" x14ac:dyDescent="0.25">
      <c r="A20188" t="s">
        <v>7936</v>
      </c>
      <c r="B20188" t="s">
        <v>20</v>
      </c>
      <c r="C20188" t="s">
        <v>19</v>
      </c>
      <c r="D20188" t="s">
        <v>33</v>
      </c>
      <c r="E20188" t="s">
        <v>533</v>
      </c>
    </row>
    <row r="20189" spans="1:5" x14ac:dyDescent="0.25">
      <c r="A20189" t="s">
        <v>18064</v>
      </c>
      <c r="B20189" t="s">
        <v>20</v>
      </c>
      <c r="C20189" t="s">
        <v>19</v>
      </c>
      <c r="D20189" t="s">
        <v>33</v>
      </c>
      <c r="E20189" t="s">
        <v>533</v>
      </c>
    </row>
    <row r="20190" spans="1:5" x14ac:dyDescent="0.25">
      <c r="A20190" t="s">
        <v>23095</v>
      </c>
      <c r="B20190" t="s">
        <v>20</v>
      </c>
      <c r="C20190" t="s">
        <v>19</v>
      </c>
      <c r="D20190" t="s">
        <v>33</v>
      </c>
      <c r="E20190" t="s">
        <v>533</v>
      </c>
    </row>
    <row r="20191" spans="1:5" x14ac:dyDescent="0.25">
      <c r="A20191" t="s">
        <v>6161</v>
      </c>
      <c r="B20191" t="s">
        <v>20</v>
      </c>
      <c r="C20191" t="s">
        <v>19</v>
      </c>
      <c r="D20191" t="s">
        <v>33</v>
      </c>
      <c r="E20191" t="s">
        <v>533</v>
      </c>
    </row>
    <row r="20192" spans="1:5" x14ac:dyDescent="0.25">
      <c r="A20192" t="s">
        <v>7938</v>
      </c>
      <c r="B20192" t="s">
        <v>20</v>
      </c>
      <c r="C20192" t="s">
        <v>19</v>
      </c>
      <c r="D20192" t="s">
        <v>33</v>
      </c>
      <c r="E20192" t="s">
        <v>533</v>
      </c>
    </row>
    <row r="20193" spans="1:5" x14ac:dyDescent="0.25">
      <c r="A20193" t="s">
        <v>14660</v>
      </c>
      <c r="B20193" t="s">
        <v>20</v>
      </c>
      <c r="C20193" t="s">
        <v>19</v>
      </c>
      <c r="D20193" t="s">
        <v>33</v>
      </c>
      <c r="E20193" t="s">
        <v>533</v>
      </c>
    </row>
    <row r="20194" spans="1:5" x14ac:dyDescent="0.25">
      <c r="A20194" t="s">
        <v>24804</v>
      </c>
      <c r="B20194" t="s">
        <v>20</v>
      </c>
      <c r="C20194" t="s">
        <v>19</v>
      </c>
      <c r="D20194" t="s">
        <v>33</v>
      </c>
      <c r="E20194" t="s">
        <v>533</v>
      </c>
    </row>
    <row r="20195" spans="1:5" x14ac:dyDescent="0.25">
      <c r="A20195" t="s">
        <v>2687</v>
      </c>
      <c r="B20195" t="s">
        <v>20</v>
      </c>
      <c r="C20195" t="s">
        <v>19</v>
      </c>
      <c r="D20195" t="s">
        <v>33</v>
      </c>
      <c r="E20195" t="s">
        <v>533</v>
      </c>
    </row>
    <row r="20196" spans="1:5" x14ac:dyDescent="0.25">
      <c r="A20196" t="s">
        <v>20389</v>
      </c>
      <c r="B20196" t="s">
        <v>20</v>
      </c>
      <c r="C20196" t="s">
        <v>19</v>
      </c>
      <c r="D20196" t="s">
        <v>33</v>
      </c>
      <c r="E20196" t="s">
        <v>984</v>
      </c>
    </row>
    <row r="20197" spans="1:5" x14ac:dyDescent="0.25">
      <c r="A20197" t="s">
        <v>24317</v>
      </c>
      <c r="B20197" t="s">
        <v>20</v>
      </c>
      <c r="C20197" t="s">
        <v>19</v>
      </c>
      <c r="D20197" t="s">
        <v>33</v>
      </c>
      <c r="E20197" t="s">
        <v>533</v>
      </c>
    </row>
    <row r="20198" spans="1:5" x14ac:dyDescent="0.25">
      <c r="A20198" t="s">
        <v>6326</v>
      </c>
      <c r="B20198" t="s">
        <v>20</v>
      </c>
      <c r="C20198" t="s">
        <v>19</v>
      </c>
      <c r="D20198" t="s">
        <v>33</v>
      </c>
      <c r="E20198" t="s">
        <v>533</v>
      </c>
    </row>
    <row r="20199" spans="1:5" x14ac:dyDescent="0.25">
      <c r="A20199" t="s">
        <v>25071</v>
      </c>
      <c r="B20199" t="s">
        <v>20</v>
      </c>
      <c r="C20199" t="s">
        <v>19</v>
      </c>
      <c r="D20199" t="s">
        <v>33</v>
      </c>
      <c r="E20199" t="s">
        <v>533</v>
      </c>
    </row>
    <row r="20200" spans="1:5" x14ac:dyDescent="0.25">
      <c r="A20200" t="s">
        <v>25321</v>
      </c>
      <c r="B20200" t="s">
        <v>20</v>
      </c>
      <c r="C20200" t="s">
        <v>19</v>
      </c>
      <c r="D20200" t="s">
        <v>33</v>
      </c>
      <c r="E20200" t="s">
        <v>533</v>
      </c>
    </row>
    <row r="20201" spans="1:5" x14ac:dyDescent="0.25">
      <c r="A20201" t="s">
        <v>27859</v>
      </c>
      <c r="B20201" t="s">
        <v>20</v>
      </c>
      <c r="C20201" t="s">
        <v>19</v>
      </c>
      <c r="D20201" t="s">
        <v>33</v>
      </c>
      <c r="E20201" t="s">
        <v>533</v>
      </c>
    </row>
    <row r="20202" spans="1:5" x14ac:dyDescent="0.25">
      <c r="A20202" t="s">
        <v>27867</v>
      </c>
      <c r="B20202" t="s">
        <v>20</v>
      </c>
      <c r="C20202" t="s">
        <v>19</v>
      </c>
      <c r="D20202" t="s">
        <v>33</v>
      </c>
      <c r="E20202" t="s">
        <v>533</v>
      </c>
    </row>
    <row r="20203" spans="1:5" x14ac:dyDescent="0.25">
      <c r="A20203" t="s">
        <v>2691</v>
      </c>
      <c r="B20203" t="s">
        <v>20</v>
      </c>
      <c r="C20203" t="s">
        <v>19</v>
      </c>
      <c r="D20203" t="s">
        <v>33</v>
      </c>
      <c r="E20203" t="s">
        <v>533</v>
      </c>
    </row>
    <row r="20204" spans="1:5" x14ac:dyDescent="0.25">
      <c r="A20204" t="s">
        <v>24394</v>
      </c>
      <c r="B20204" t="s">
        <v>20</v>
      </c>
      <c r="C20204" t="s">
        <v>19</v>
      </c>
      <c r="D20204" t="s">
        <v>33</v>
      </c>
      <c r="E20204" t="s">
        <v>533</v>
      </c>
    </row>
    <row r="20205" spans="1:5" x14ac:dyDescent="0.25">
      <c r="A20205" t="s">
        <v>2689</v>
      </c>
      <c r="B20205" t="s">
        <v>20</v>
      </c>
      <c r="C20205" t="s">
        <v>19</v>
      </c>
      <c r="D20205" t="s">
        <v>33</v>
      </c>
      <c r="E20205" t="s">
        <v>533</v>
      </c>
    </row>
    <row r="20206" spans="1:5" x14ac:dyDescent="0.25">
      <c r="A20206" t="s">
        <v>24147</v>
      </c>
      <c r="B20206" t="s">
        <v>20</v>
      </c>
      <c r="C20206" t="s">
        <v>19</v>
      </c>
      <c r="D20206" t="s">
        <v>33</v>
      </c>
      <c r="E20206" t="s">
        <v>533</v>
      </c>
    </row>
    <row r="20207" spans="1:5" x14ac:dyDescent="0.25">
      <c r="A20207" t="s">
        <v>20402</v>
      </c>
      <c r="B20207" t="s">
        <v>20</v>
      </c>
      <c r="C20207" t="s">
        <v>19</v>
      </c>
      <c r="D20207" t="s">
        <v>33</v>
      </c>
      <c r="E20207" t="s">
        <v>595</v>
      </c>
    </row>
    <row r="20208" spans="1:5" x14ac:dyDescent="0.25">
      <c r="A20208" t="s">
        <v>15943</v>
      </c>
      <c r="B20208" t="s">
        <v>20</v>
      </c>
      <c r="C20208" t="s">
        <v>19</v>
      </c>
      <c r="D20208" t="s">
        <v>33</v>
      </c>
      <c r="E20208" t="s">
        <v>533</v>
      </c>
    </row>
    <row r="20209" spans="1:5" x14ac:dyDescent="0.25">
      <c r="A20209" t="s">
        <v>27431</v>
      </c>
      <c r="B20209" t="s">
        <v>20</v>
      </c>
      <c r="C20209" t="s">
        <v>19</v>
      </c>
      <c r="D20209" t="s">
        <v>33</v>
      </c>
      <c r="E20209" t="s">
        <v>533</v>
      </c>
    </row>
    <row r="20210" spans="1:5" x14ac:dyDescent="0.25">
      <c r="A20210" t="s">
        <v>20405</v>
      </c>
      <c r="B20210" t="s">
        <v>20</v>
      </c>
      <c r="C20210" t="s">
        <v>21</v>
      </c>
      <c r="D20210" t="s">
        <v>33</v>
      </c>
      <c r="E20210" t="s">
        <v>582</v>
      </c>
    </row>
    <row r="20211" spans="1:5" x14ac:dyDescent="0.25">
      <c r="A20211" t="s">
        <v>16897</v>
      </c>
      <c r="B20211" t="s">
        <v>20</v>
      </c>
      <c r="C20211" t="s">
        <v>19</v>
      </c>
      <c r="D20211" t="s">
        <v>33</v>
      </c>
      <c r="E20211" t="s">
        <v>533</v>
      </c>
    </row>
    <row r="20212" spans="1:5" x14ac:dyDescent="0.25">
      <c r="A20212" t="s">
        <v>10455</v>
      </c>
      <c r="B20212" t="s">
        <v>20</v>
      </c>
      <c r="C20212" t="s">
        <v>19</v>
      </c>
      <c r="D20212" t="s">
        <v>33</v>
      </c>
      <c r="E20212" t="s">
        <v>533</v>
      </c>
    </row>
    <row r="20213" spans="1:5" x14ac:dyDescent="0.25">
      <c r="A20213" t="s">
        <v>20408</v>
      </c>
      <c r="B20213" t="s">
        <v>20</v>
      </c>
      <c r="C20213" t="s">
        <v>19</v>
      </c>
      <c r="D20213" t="s">
        <v>33</v>
      </c>
      <c r="E20213" t="s">
        <v>530</v>
      </c>
    </row>
    <row r="20214" spans="1:5" x14ac:dyDescent="0.25">
      <c r="A20214" t="s">
        <v>17928</v>
      </c>
      <c r="B20214" t="s">
        <v>20</v>
      </c>
      <c r="C20214" t="s">
        <v>19</v>
      </c>
      <c r="D20214" t="s">
        <v>33</v>
      </c>
      <c r="E20214" t="s">
        <v>533</v>
      </c>
    </row>
    <row r="20215" spans="1:5" x14ac:dyDescent="0.25">
      <c r="A20215" t="s">
        <v>20410</v>
      </c>
      <c r="B20215" t="s">
        <v>20</v>
      </c>
      <c r="C20215" t="s">
        <v>19</v>
      </c>
      <c r="D20215" t="s">
        <v>33</v>
      </c>
      <c r="E20215" t="s">
        <v>538</v>
      </c>
    </row>
    <row r="20216" spans="1:5" x14ac:dyDescent="0.25">
      <c r="A20216" t="s">
        <v>28607</v>
      </c>
      <c r="B20216" t="s">
        <v>20</v>
      </c>
      <c r="C20216" t="s">
        <v>19</v>
      </c>
      <c r="D20216" t="s">
        <v>33</v>
      </c>
      <c r="E20216" t="s">
        <v>533</v>
      </c>
    </row>
    <row r="20217" spans="1:5" x14ac:dyDescent="0.25">
      <c r="A20217" t="s">
        <v>24347</v>
      </c>
      <c r="B20217" t="s">
        <v>20</v>
      </c>
      <c r="C20217" t="s">
        <v>19</v>
      </c>
      <c r="D20217" t="s">
        <v>33</v>
      </c>
      <c r="E20217" t="s">
        <v>533</v>
      </c>
    </row>
    <row r="20218" spans="1:5" x14ac:dyDescent="0.25">
      <c r="A20218" t="s">
        <v>20413</v>
      </c>
      <c r="B20218" t="s">
        <v>20</v>
      </c>
      <c r="C20218" t="s">
        <v>19</v>
      </c>
      <c r="D20218" t="s">
        <v>33</v>
      </c>
      <c r="E20218" t="s">
        <v>530</v>
      </c>
    </row>
    <row r="20219" spans="1:5" x14ac:dyDescent="0.25">
      <c r="A20219" t="s">
        <v>43802</v>
      </c>
      <c r="B20219" t="s">
        <v>20</v>
      </c>
      <c r="C20219" t="s">
        <v>19</v>
      </c>
      <c r="D20219" t="s">
        <v>69</v>
      </c>
      <c r="E20219" t="s">
        <v>533</v>
      </c>
    </row>
    <row r="20220" spans="1:5" x14ac:dyDescent="0.25">
      <c r="A20220" t="s">
        <v>43803</v>
      </c>
      <c r="B20220" t="s">
        <v>20</v>
      </c>
      <c r="C20220" t="s">
        <v>19</v>
      </c>
      <c r="D20220" t="s">
        <v>69</v>
      </c>
      <c r="E20220" t="s">
        <v>533</v>
      </c>
    </row>
    <row r="20221" spans="1:5" x14ac:dyDescent="0.25">
      <c r="A20221" t="s">
        <v>20415</v>
      </c>
      <c r="B20221" t="s">
        <v>20</v>
      </c>
      <c r="C20221" t="s">
        <v>22</v>
      </c>
      <c r="D20221" t="s">
        <v>33</v>
      </c>
      <c r="E20221" t="s">
        <v>693</v>
      </c>
    </row>
    <row r="20222" spans="1:5" x14ac:dyDescent="0.25">
      <c r="A20222" t="s">
        <v>43804</v>
      </c>
      <c r="B20222" t="s">
        <v>20</v>
      </c>
      <c r="C20222" t="s">
        <v>19</v>
      </c>
      <c r="D20222" t="s">
        <v>69</v>
      </c>
      <c r="E20222" t="s">
        <v>533</v>
      </c>
    </row>
    <row r="20223" spans="1:5" x14ac:dyDescent="0.25">
      <c r="A20223" t="s">
        <v>20417</v>
      </c>
      <c r="B20223" t="s">
        <v>20</v>
      </c>
      <c r="C20223" t="s">
        <v>19</v>
      </c>
      <c r="D20223" t="s">
        <v>33</v>
      </c>
      <c r="E20223" t="s">
        <v>530</v>
      </c>
    </row>
    <row r="20224" spans="1:5" x14ac:dyDescent="0.25">
      <c r="A20224" t="s">
        <v>27129</v>
      </c>
      <c r="B20224" t="s">
        <v>20</v>
      </c>
      <c r="C20224" t="s">
        <v>19</v>
      </c>
      <c r="D20224" t="s">
        <v>33</v>
      </c>
      <c r="E20224" t="s">
        <v>533</v>
      </c>
    </row>
    <row r="20225" spans="1:5" x14ac:dyDescent="0.25">
      <c r="A20225" t="s">
        <v>20419</v>
      </c>
      <c r="B20225" t="s">
        <v>20</v>
      </c>
      <c r="C20225" t="s">
        <v>19</v>
      </c>
      <c r="D20225" t="s">
        <v>33</v>
      </c>
      <c r="E20225" t="s">
        <v>538</v>
      </c>
    </row>
    <row r="20226" spans="1:5" x14ac:dyDescent="0.25">
      <c r="A20226" t="s">
        <v>20420</v>
      </c>
      <c r="B20226" t="s">
        <v>20</v>
      </c>
      <c r="C20226" t="s">
        <v>19</v>
      </c>
      <c r="D20226" t="s">
        <v>33</v>
      </c>
      <c r="E20226" t="s">
        <v>530</v>
      </c>
    </row>
    <row r="20227" spans="1:5" x14ac:dyDescent="0.25">
      <c r="A20227" t="s">
        <v>21818</v>
      </c>
      <c r="B20227" t="s">
        <v>20</v>
      </c>
      <c r="C20227" t="s">
        <v>19</v>
      </c>
      <c r="D20227" t="s">
        <v>65</v>
      </c>
      <c r="E20227" t="s">
        <v>533</v>
      </c>
    </row>
    <row r="20228" spans="1:5" x14ac:dyDescent="0.25">
      <c r="A20228" t="s">
        <v>20422</v>
      </c>
      <c r="B20228" t="s">
        <v>20</v>
      </c>
      <c r="C20228" t="s">
        <v>19</v>
      </c>
      <c r="D20228" t="s">
        <v>33</v>
      </c>
      <c r="E20228" t="s">
        <v>538</v>
      </c>
    </row>
    <row r="20229" spans="1:5" x14ac:dyDescent="0.25">
      <c r="A20229" t="s">
        <v>20423</v>
      </c>
      <c r="B20229" t="s">
        <v>20</v>
      </c>
      <c r="C20229" t="s">
        <v>19</v>
      </c>
      <c r="D20229" t="s">
        <v>33</v>
      </c>
      <c r="E20229" t="s">
        <v>538</v>
      </c>
    </row>
    <row r="20230" spans="1:5" x14ac:dyDescent="0.25">
      <c r="A20230" t="s">
        <v>17410</v>
      </c>
      <c r="B20230" t="s">
        <v>20</v>
      </c>
      <c r="C20230" t="s">
        <v>19</v>
      </c>
      <c r="D20230" t="s">
        <v>65</v>
      </c>
      <c r="E20230" t="s">
        <v>533</v>
      </c>
    </row>
    <row r="20231" spans="1:5" x14ac:dyDescent="0.25">
      <c r="A20231" t="s">
        <v>20425</v>
      </c>
      <c r="B20231" t="s">
        <v>20</v>
      </c>
      <c r="C20231" t="s">
        <v>19</v>
      </c>
      <c r="D20231" t="s">
        <v>33</v>
      </c>
      <c r="E20231" t="s">
        <v>530</v>
      </c>
    </row>
    <row r="20232" spans="1:5" x14ac:dyDescent="0.25">
      <c r="A20232" t="s">
        <v>20426</v>
      </c>
      <c r="B20232" t="s">
        <v>20</v>
      </c>
      <c r="C20232" t="s">
        <v>19</v>
      </c>
      <c r="D20232" t="s">
        <v>33</v>
      </c>
      <c r="E20232" t="s">
        <v>538</v>
      </c>
    </row>
    <row r="20233" spans="1:5" x14ac:dyDescent="0.25">
      <c r="A20233" t="s">
        <v>24312</v>
      </c>
      <c r="B20233" t="s">
        <v>20</v>
      </c>
      <c r="C20233" t="s">
        <v>19</v>
      </c>
      <c r="D20233" t="s">
        <v>65</v>
      </c>
      <c r="E20233" t="s">
        <v>533</v>
      </c>
    </row>
    <row r="20234" spans="1:5" x14ac:dyDescent="0.25">
      <c r="A20234" t="s">
        <v>20428</v>
      </c>
      <c r="B20234" t="s">
        <v>20</v>
      </c>
      <c r="C20234" t="s">
        <v>19</v>
      </c>
      <c r="D20234" t="s">
        <v>33</v>
      </c>
      <c r="E20234" t="s">
        <v>538</v>
      </c>
    </row>
    <row r="20235" spans="1:5" x14ac:dyDescent="0.25">
      <c r="A20235" t="s">
        <v>24343</v>
      </c>
      <c r="B20235" t="s">
        <v>20</v>
      </c>
      <c r="C20235" t="s">
        <v>19</v>
      </c>
      <c r="D20235" t="s">
        <v>33</v>
      </c>
      <c r="E20235" t="s">
        <v>533</v>
      </c>
    </row>
    <row r="20236" spans="1:5" x14ac:dyDescent="0.25">
      <c r="A20236" t="s">
        <v>20432</v>
      </c>
      <c r="B20236" t="s">
        <v>20</v>
      </c>
      <c r="C20236" t="s">
        <v>19</v>
      </c>
      <c r="D20236" t="s">
        <v>33</v>
      </c>
      <c r="E20236" t="s">
        <v>538</v>
      </c>
    </row>
    <row r="20237" spans="1:5" x14ac:dyDescent="0.25">
      <c r="A20237" t="s">
        <v>26806</v>
      </c>
      <c r="B20237" t="s">
        <v>20</v>
      </c>
      <c r="C20237" t="s">
        <v>19</v>
      </c>
      <c r="D20237" t="s">
        <v>33</v>
      </c>
      <c r="E20237" t="s">
        <v>553</v>
      </c>
    </row>
    <row r="20238" spans="1:5" x14ac:dyDescent="0.25">
      <c r="A20238" t="s">
        <v>20431</v>
      </c>
      <c r="B20238" t="s">
        <v>20</v>
      </c>
      <c r="C20238" t="s">
        <v>19</v>
      </c>
      <c r="D20238" t="s">
        <v>33</v>
      </c>
      <c r="E20238" t="s">
        <v>530</v>
      </c>
    </row>
    <row r="20239" spans="1:5" x14ac:dyDescent="0.25">
      <c r="A20239" t="s">
        <v>21817</v>
      </c>
      <c r="B20239" t="s">
        <v>20</v>
      </c>
      <c r="C20239" t="s">
        <v>19</v>
      </c>
      <c r="D20239" t="s">
        <v>65</v>
      </c>
      <c r="E20239" t="s">
        <v>533</v>
      </c>
    </row>
    <row r="20240" spans="1:5" x14ac:dyDescent="0.25">
      <c r="A20240" t="s">
        <v>20434</v>
      </c>
      <c r="B20240" t="s">
        <v>16</v>
      </c>
      <c r="C20240" t="s">
        <v>15</v>
      </c>
      <c r="D20240" t="s">
        <v>33</v>
      </c>
      <c r="E20240" t="s">
        <v>659</v>
      </c>
    </row>
    <row r="20241" spans="1:5" x14ac:dyDescent="0.25">
      <c r="A20241" t="s">
        <v>26205</v>
      </c>
      <c r="B20241" t="s">
        <v>20</v>
      </c>
      <c r="C20241" t="s">
        <v>19</v>
      </c>
      <c r="D20241" t="s">
        <v>33</v>
      </c>
      <c r="E20241" t="s">
        <v>533</v>
      </c>
    </row>
    <row r="20242" spans="1:5" x14ac:dyDescent="0.25">
      <c r="A20242" t="s">
        <v>20436</v>
      </c>
      <c r="B20242" t="s">
        <v>20</v>
      </c>
      <c r="C20242" t="s">
        <v>22</v>
      </c>
      <c r="D20242" t="s">
        <v>33</v>
      </c>
      <c r="E20242" t="s">
        <v>693</v>
      </c>
    </row>
    <row r="20243" spans="1:5" x14ac:dyDescent="0.25">
      <c r="A20243" t="s">
        <v>24497</v>
      </c>
      <c r="B20243" t="s">
        <v>20</v>
      </c>
      <c r="C20243" t="s">
        <v>19</v>
      </c>
      <c r="D20243" t="s">
        <v>33</v>
      </c>
      <c r="E20243" t="s">
        <v>553</v>
      </c>
    </row>
    <row r="20244" spans="1:5" x14ac:dyDescent="0.25">
      <c r="A20244" t="s">
        <v>9239</v>
      </c>
      <c r="B20244" t="s">
        <v>16</v>
      </c>
      <c r="C20244" t="s">
        <v>15</v>
      </c>
      <c r="D20244" t="s">
        <v>33</v>
      </c>
      <c r="E20244" t="s">
        <v>628</v>
      </c>
    </row>
    <row r="20245" spans="1:5" x14ac:dyDescent="0.25">
      <c r="A20245" t="s">
        <v>5363</v>
      </c>
      <c r="B20245" t="s">
        <v>20</v>
      </c>
      <c r="C20245" t="s">
        <v>19</v>
      </c>
      <c r="D20245" t="s">
        <v>33</v>
      </c>
      <c r="E20245" t="s">
        <v>553</v>
      </c>
    </row>
    <row r="20246" spans="1:5" x14ac:dyDescent="0.25">
      <c r="A20246" t="s">
        <v>20440</v>
      </c>
      <c r="B20246" t="s">
        <v>20</v>
      </c>
      <c r="C20246" t="s">
        <v>19</v>
      </c>
      <c r="D20246" t="s">
        <v>33</v>
      </c>
      <c r="E20246" t="s">
        <v>538</v>
      </c>
    </row>
    <row r="20247" spans="1:5" x14ac:dyDescent="0.25">
      <c r="A20247" t="s">
        <v>20441</v>
      </c>
      <c r="B20247" t="s">
        <v>20</v>
      </c>
      <c r="C20247" t="s">
        <v>21</v>
      </c>
      <c r="D20247" t="s">
        <v>33</v>
      </c>
      <c r="E20247" t="s">
        <v>581</v>
      </c>
    </row>
    <row r="20248" spans="1:5" x14ac:dyDescent="0.25">
      <c r="A20248" t="s">
        <v>7364</v>
      </c>
      <c r="B20248" t="s">
        <v>20</v>
      </c>
      <c r="C20248" t="s">
        <v>19</v>
      </c>
      <c r="D20248" t="s">
        <v>33</v>
      </c>
      <c r="E20248" t="s">
        <v>533</v>
      </c>
    </row>
    <row r="20249" spans="1:5" x14ac:dyDescent="0.25">
      <c r="A20249" t="s">
        <v>11706</v>
      </c>
      <c r="B20249" t="s">
        <v>20</v>
      </c>
      <c r="C20249" t="s">
        <v>19</v>
      </c>
      <c r="D20249" t="s">
        <v>33</v>
      </c>
      <c r="E20249" t="s">
        <v>533</v>
      </c>
    </row>
    <row r="20250" spans="1:5" x14ac:dyDescent="0.25">
      <c r="A20250" t="s">
        <v>20444</v>
      </c>
      <c r="B20250" t="s">
        <v>20</v>
      </c>
      <c r="C20250" t="s">
        <v>19</v>
      </c>
      <c r="D20250" t="s">
        <v>33</v>
      </c>
      <c r="E20250" t="s">
        <v>538</v>
      </c>
    </row>
    <row r="20251" spans="1:5" x14ac:dyDescent="0.25">
      <c r="A20251" t="s">
        <v>20445</v>
      </c>
      <c r="B20251" t="s">
        <v>20</v>
      </c>
      <c r="C20251" t="s">
        <v>19</v>
      </c>
      <c r="D20251" t="s">
        <v>33</v>
      </c>
      <c r="E20251" t="s">
        <v>538</v>
      </c>
    </row>
    <row r="20252" spans="1:5" x14ac:dyDescent="0.25">
      <c r="A20252" t="s">
        <v>21816</v>
      </c>
      <c r="B20252" t="s">
        <v>20</v>
      </c>
      <c r="C20252" t="s">
        <v>19</v>
      </c>
      <c r="D20252" t="s">
        <v>65</v>
      </c>
      <c r="E20252" t="s">
        <v>533</v>
      </c>
    </row>
    <row r="20253" spans="1:5" x14ac:dyDescent="0.25">
      <c r="A20253" t="s">
        <v>23663</v>
      </c>
      <c r="B20253" t="s">
        <v>20</v>
      </c>
      <c r="C20253" t="s">
        <v>19</v>
      </c>
      <c r="D20253" t="s">
        <v>33</v>
      </c>
      <c r="E20253" t="s">
        <v>533</v>
      </c>
    </row>
    <row r="20254" spans="1:5" x14ac:dyDescent="0.25">
      <c r="A20254" t="s">
        <v>20448</v>
      </c>
      <c r="B20254" t="s">
        <v>20</v>
      </c>
      <c r="C20254" t="s">
        <v>19</v>
      </c>
      <c r="D20254" t="s">
        <v>33</v>
      </c>
      <c r="E20254" t="s">
        <v>538</v>
      </c>
    </row>
    <row r="20255" spans="1:5" x14ac:dyDescent="0.25">
      <c r="A20255" t="s">
        <v>20449</v>
      </c>
      <c r="B20255" t="s">
        <v>20</v>
      </c>
      <c r="C20255" t="s">
        <v>19</v>
      </c>
      <c r="D20255" t="s">
        <v>33</v>
      </c>
      <c r="E20255" t="s">
        <v>538</v>
      </c>
    </row>
    <row r="20256" spans="1:5" x14ac:dyDescent="0.25">
      <c r="A20256" t="s">
        <v>23669</v>
      </c>
      <c r="B20256" t="s">
        <v>20</v>
      </c>
      <c r="C20256" t="s">
        <v>19</v>
      </c>
      <c r="D20256" t="s">
        <v>33</v>
      </c>
      <c r="E20256" t="s">
        <v>533</v>
      </c>
    </row>
    <row r="20257" spans="1:5" x14ac:dyDescent="0.25">
      <c r="A20257" t="s">
        <v>20451</v>
      </c>
      <c r="B20257" t="s">
        <v>20</v>
      </c>
      <c r="C20257" t="s">
        <v>22</v>
      </c>
      <c r="D20257" t="s">
        <v>33</v>
      </c>
      <c r="E20257" t="s">
        <v>536</v>
      </c>
    </row>
    <row r="20258" spans="1:5" x14ac:dyDescent="0.25">
      <c r="A20258" t="s">
        <v>20452</v>
      </c>
      <c r="B20258" t="s">
        <v>20</v>
      </c>
      <c r="C20258" t="s">
        <v>22</v>
      </c>
      <c r="D20258" t="s">
        <v>33</v>
      </c>
      <c r="E20258" t="s">
        <v>693</v>
      </c>
    </row>
    <row r="20259" spans="1:5" x14ac:dyDescent="0.25">
      <c r="A20259" t="s">
        <v>20454</v>
      </c>
      <c r="B20259" t="s">
        <v>20</v>
      </c>
      <c r="C20259" t="s">
        <v>19</v>
      </c>
      <c r="D20259" t="s">
        <v>33</v>
      </c>
      <c r="E20259" t="s">
        <v>530</v>
      </c>
    </row>
    <row r="20260" spans="1:5" x14ac:dyDescent="0.25">
      <c r="A20260" t="s">
        <v>20453</v>
      </c>
      <c r="B20260" t="s">
        <v>20</v>
      </c>
      <c r="C20260" t="s">
        <v>19</v>
      </c>
      <c r="D20260" t="s">
        <v>33</v>
      </c>
      <c r="E20260" t="s">
        <v>538</v>
      </c>
    </row>
    <row r="20261" spans="1:5" x14ac:dyDescent="0.25">
      <c r="A20261" t="s">
        <v>20455</v>
      </c>
      <c r="B20261" t="s">
        <v>20</v>
      </c>
      <c r="C20261" t="s">
        <v>19</v>
      </c>
      <c r="D20261" t="s">
        <v>33</v>
      </c>
      <c r="E20261" t="s">
        <v>538</v>
      </c>
    </row>
    <row r="20262" spans="1:5" x14ac:dyDescent="0.25">
      <c r="A20262" t="s">
        <v>20456</v>
      </c>
      <c r="B20262" t="s">
        <v>20</v>
      </c>
      <c r="C20262" t="s">
        <v>19</v>
      </c>
      <c r="D20262" t="s">
        <v>33</v>
      </c>
      <c r="E20262" t="s">
        <v>530</v>
      </c>
    </row>
    <row r="20263" spans="1:5" x14ac:dyDescent="0.25">
      <c r="A20263" t="s">
        <v>20457</v>
      </c>
      <c r="B20263" t="s">
        <v>20</v>
      </c>
      <c r="C20263" t="s">
        <v>22</v>
      </c>
      <c r="D20263" t="s">
        <v>33</v>
      </c>
      <c r="E20263" t="s">
        <v>536</v>
      </c>
    </row>
    <row r="20264" spans="1:5" x14ac:dyDescent="0.25">
      <c r="A20264" t="s">
        <v>20458</v>
      </c>
      <c r="B20264" t="s">
        <v>20</v>
      </c>
      <c r="C20264" t="s">
        <v>22</v>
      </c>
      <c r="D20264" t="s">
        <v>33</v>
      </c>
      <c r="E20264" t="s">
        <v>693</v>
      </c>
    </row>
    <row r="20265" spans="1:5" x14ac:dyDescent="0.25">
      <c r="A20265" t="s">
        <v>20459</v>
      </c>
      <c r="B20265" t="s">
        <v>20</v>
      </c>
      <c r="C20265" t="s">
        <v>19</v>
      </c>
      <c r="D20265" t="s">
        <v>33</v>
      </c>
      <c r="E20265" t="s">
        <v>538</v>
      </c>
    </row>
    <row r="20266" spans="1:5" x14ac:dyDescent="0.25">
      <c r="A20266" t="s">
        <v>20460</v>
      </c>
      <c r="B20266" t="s">
        <v>20</v>
      </c>
      <c r="C20266" t="s">
        <v>19</v>
      </c>
      <c r="D20266" t="s">
        <v>33</v>
      </c>
      <c r="E20266" t="s">
        <v>530</v>
      </c>
    </row>
    <row r="20267" spans="1:5" x14ac:dyDescent="0.25">
      <c r="A20267" t="s">
        <v>20461</v>
      </c>
      <c r="B20267" t="s">
        <v>20</v>
      </c>
      <c r="C20267" t="s">
        <v>19</v>
      </c>
      <c r="D20267" t="s">
        <v>33</v>
      </c>
      <c r="E20267" t="s">
        <v>538</v>
      </c>
    </row>
    <row r="20268" spans="1:5" x14ac:dyDescent="0.25">
      <c r="A20268" t="s">
        <v>20462</v>
      </c>
      <c r="B20268" t="s">
        <v>20</v>
      </c>
      <c r="C20268" t="s">
        <v>19</v>
      </c>
      <c r="D20268" t="s">
        <v>33</v>
      </c>
      <c r="E20268" t="s">
        <v>530</v>
      </c>
    </row>
    <row r="20269" spans="1:5" x14ac:dyDescent="0.25">
      <c r="A20269" t="s">
        <v>20463</v>
      </c>
      <c r="B20269" t="s">
        <v>20</v>
      </c>
      <c r="C20269" t="s">
        <v>19</v>
      </c>
      <c r="D20269" t="s">
        <v>33</v>
      </c>
      <c r="E20269" t="s">
        <v>538</v>
      </c>
    </row>
    <row r="20270" spans="1:5" x14ac:dyDescent="0.25">
      <c r="A20270" t="s">
        <v>20464</v>
      </c>
      <c r="B20270" t="s">
        <v>16</v>
      </c>
      <c r="C20270" t="s">
        <v>17</v>
      </c>
      <c r="D20270" t="s">
        <v>33</v>
      </c>
      <c r="E20270" t="s">
        <v>653</v>
      </c>
    </row>
    <row r="20271" spans="1:5" x14ac:dyDescent="0.25">
      <c r="A20271" t="s">
        <v>23750</v>
      </c>
      <c r="B20271" t="s">
        <v>20</v>
      </c>
      <c r="C20271" t="s">
        <v>19</v>
      </c>
      <c r="D20271" t="s">
        <v>33</v>
      </c>
      <c r="E20271" t="s">
        <v>533</v>
      </c>
    </row>
    <row r="20272" spans="1:5" x14ac:dyDescent="0.25">
      <c r="A20272" t="s">
        <v>20466</v>
      </c>
      <c r="B20272" t="s">
        <v>20</v>
      </c>
      <c r="C20272" t="s">
        <v>19</v>
      </c>
      <c r="D20272" t="s">
        <v>33</v>
      </c>
      <c r="E20272" t="s">
        <v>562</v>
      </c>
    </row>
    <row r="20273" spans="1:5" x14ac:dyDescent="0.25">
      <c r="A20273" t="s">
        <v>20467</v>
      </c>
      <c r="B20273" t="s">
        <v>20</v>
      </c>
      <c r="C20273" t="s">
        <v>19</v>
      </c>
      <c r="D20273" t="s">
        <v>33</v>
      </c>
      <c r="E20273" t="s">
        <v>538</v>
      </c>
    </row>
    <row r="20274" spans="1:5" x14ac:dyDescent="0.25">
      <c r="A20274" t="s">
        <v>20468</v>
      </c>
      <c r="B20274" t="s">
        <v>20</v>
      </c>
      <c r="C20274" t="s">
        <v>19</v>
      </c>
      <c r="D20274" t="s">
        <v>33</v>
      </c>
      <c r="E20274" t="s">
        <v>538</v>
      </c>
    </row>
    <row r="20275" spans="1:5" x14ac:dyDescent="0.25">
      <c r="A20275" t="s">
        <v>20470</v>
      </c>
      <c r="B20275" t="s">
        <v>20</v>
      </c>
      <c r="C20275" t="s">
        <v>19</v>
      </c>
      <c r="D20275" t="s">
        <v>33</v>
      </c>
      <c r="E20275" t="s">
        <v>538</v>
      </c>
    </row>
    <row r="20276" spans="1:5" x14ac:dyDescent="0.25">
      <c r="A20276" t="s">
        <v>20469</v>
      </c>
      <c r="B20276" t="s">
        <v>20</v>
      </c>
      <c r="C20276" t="s">
        <v>19</v>
      </c>
      <c r="D20276" t="s">
        <v>33</v>
      </c>
      <c r="E20276" t="s">
        <v>538</v>
      </c>
    </row>
    <row r="20277" spans="1:5" x14ac:dyDescent="0.25">
      <c r="A20277" t="s">
        <v>23755</v>
      </c>
      <c r="B20277" t="s">
        <v>20</v>
      </c>
      <c r="C20277" t="s">
        <v>19</v>
      </c>
      <c r="D20277" t="s">
        <v>33</v>
      </c>
      <c r="E20277" t="s">
        <v>533</v>
      </c>
    </row>
    <row r="20278" spans="1:5" x14ac:dyDescent="0.25">
      <c r="A20278" t="s">
        <v>20471</v>
      </c>
      <c r="B20278" t="s">
        <v>20</v>
      </c>
      <c r="C20278" t="s">
        <v>19</v>
      </c>
      <c r="D20278" t="s">
        <v>33</v>
      </c>
      <c r="E20278" t="s">
        <v>538</v>
      </c>
    </row>
    <row r="20279" spans="1:5" x14ac:dyDescent="0.25">
      <c r="A20279" t="s">
        <v>20476</v>
      </c>
      <c r="B20279" t="s">
        <v>20</v>
      </c>
      <c r="C20279" t="s">
        <v>19</v>
      </c>
      <c r="D20279" t="s">
        <v>33</v>
      </c>
      <c r="E20279" t="s">
        <v>538</v>
      </c>
    </row>
    <row r="20280" spans="1:5" x14ac:dyDescent="0.25">
      <c r="A20280" t="s">
        <v>20473</v>
      </c>
      <c r="B20280" t="s">
        <v>20</v>
      </c>
      <c r="C20280" t="s">
        <v>19</v>
      </c>
      <c r="D20280" t="s">
        <v>33</v>
      </c>
      <c r="E20280" t="s">
        <v>538</v>
      </c>
    </row>
    <row r="20281" spans="1:5" x14ac:dyDescent="0.25">
      <c r="A20281" t="s">
        <v>20474</v>
      </c>
      <c r="B20281" t="s">
        <v>20</v>
      </c>
      <c r="C20281" t="s">
        <v>19</v>
      </c>
      <c r="D20281" t="s">
        <v>33</v>
      </c>
      <c r="E20281" t="s">
        <v>538</v>
      </c>
    </row>
    <row r="20282" spans="1:5" x14ac:dyDescent="0.25">
      <c r="A20282" t="s">
        <v>20475</v>
      </c>
      <c r="B20282" t="s">
        <v>20</v>
      </c>
      <c r="C20282" t="s">
        <v>19</v>
      </c>
      <c r="D20282" t="s">
        <v>33</v>
      </c>
      <c r="E20282" t="s">
        <v>538</v>
      </c>
    </row>
    <row r="20283" spans="1:5" x14ac:dyDescent="0.25">
      <c r="A20283" t="s">
        <v>23662</v>
      </c>
      <c r="B20283" t="s">
        <v>20</v>
      </c>
      <c r="C20283" t="s">
        <v>19</v>
      </c>
      <c r="D20283" t="s">
        <v>33</v>
      </c>
      <c r="E20283" t="s">
        <v>533</v>
      </c>
    </row>
    <row r="20284" spans="1:5" x14ac:dyDescent="0.25">
      <c r="A20284" t="s">
        <v>23668</v>
      </c>
      <c r="B20284" t="s">
        <v>20</v>
      </c>
      <c r="C20284" t="s">
        <v>19</v>
      </c>
      <c r="D20284" t="s">
        <v>33</v>
      </c>
      <c r="E20284" t="s">
        <v>533</v>
      </c>
    </row>
    <row r="20285" spans="1:5" x14ac:dyDescent="0.25">
      <c r="A20285" t="s">
        <v>20478</v>
      </c>
      <c r="B20285" t="s">
        <v>20</v>
      </c>
      <c r="C20285" t="s">
        <v>19</v>
      </c>
      <c r="D20285" t="s">
        <v>33</v>
      </c>
      <c r="E20285" t="s">
        <v>538</v>
      </c>
    </row>
    <row r="20286" spans="1:5" x14ac:dyDescent="0.25">
      <c r="A20286" t="s">
        <v>23749</v>
      </c>
      <c r="B20286" t="s">
        <v>20</v>
      </c>
      <c r="C20286" t="s">
        <v>19</v>
      </c>
      <c r="D20286" t="s">
        <v>33</v>
      </c>
      <c r="E20286" t="s">
        <v>533</v>
      </c>
    </row>
    <row r="20287" spans="1:5" x14ac:dyDescent="0.25">
      <c r="A20287" t="s">
        <v>20480</v>
      </c>
      <c r="B20287" t="s">
        <v>20</v>
      </c>
      <c r="C20287" t="s">
        <v>19</v>
      </c>
      <c r="D20287" t="s">
        <v>33</v>
      </c>
      <c r="E20287" t="s">
        <v>538</v>
      </c>
    </row>
    <row r="20288" spans="1:5" x14ac:dyDescent="0.25">
      <c r="A20288" t="s">
        <v>23754</v>
      </c>
      <c r="B20288" t="s">
        <v>20</v>
      </c>
      <c r="C20288" t="s">
        <v>19</v>
      </c>
      <c r="D20288" t="s">
        <v>33</v>
      </c>
      <c r="E20288" t="s">
        <v>533</v>
      </c>
    </row>
    <row r="20289" spans="1:5" x14ac:dyDescent="0.25">
      <c r="A20289" t="s">
        <v>20482</v>
      </c>
      <c r="B20289" t="s">
        <v>20</v>
      </c>
      <c r="C20289" t="s">
        <v>19</v>
      </c>
      <c r="D20289" t="s">
        <v>33</v>
      </c>
      <c r="E20289" t="s">
        <v>538</v>
      </c>
    </row>
    <row r="20290" spans="1:5" x14ac:dyDescent="0.25">
      <c r="A20290" t="s">
        <v>20484</v>
      </c>
      <c r="B20290" t="s">
        <v>20</v>
      </c>
      <c r="C20290" t="s">
        <v>19</v>
      </c>
      <c r="D20290" t="s">
        <v>33</v>
      </c>
      <c r="E20290" t="s">
        <v>538</v>
      </c>
    </row>
    <row r="20291" spans="1:5" x14ac:dyDescent="0.25">
      <c r="A20291" t="s">
        <v>20485</v>
      </c>
      <c r="B20291" t="s">
        <v>20</v>
      </c>
      <c r="C20291" t="s">
        <v>19</v>
      </c>
      <c r="D20291" t="s">
        <v>65</v>
      </c>
      <c r="E20291" t="s">
        <v>526</v>
      </c>
    </row>
    <row r="20292" spans="1:5" x14ac:dyDescent="0.25">
      <c r="A20292" t="s">
        <v>5432</v>
      </c>
      <c r="B20292" t="s">
        <v>16</v>
      </c>
      <c r="C20292" t="s">
        <v>15</v>
      </c>
      <c r="D20292" t="s">
        <v>33</v>
      </c>
      <c r="E20292" t="s">
        <v>628</v>
      </c>
    </row>
    <row r="20293" spans="1:5" x14ac:dyDescent="0.25">
      <c r="A20293" t="s">
        <v>20487</v>
      </c>
      <c r="B20293" t="s">
        <v>20</v>
      </c>
      <c r="C20293" t="s">
        <v>19</v>
      </c>
      <c r="D20293" t="s">
        <v>33</v>
      </c>
      <c r="E20293" t="s">
        <v>530</v>
      </c>
    </row>
    <row r="20294" spans="1:5" x14ac:dyDescent="0.25">
      <c r="A20294" t="s">
        <v>20489</v>
      </c>
      <c r="B20294" t="s">
        <v>20</v>
      </c>
      <c r="C20294" t="s">
        <v>19</v>
      </c>
      <c r="D20294" t="s">
        <v>33</v>
      </c>
      <c r="E20294" t="s">
        <v>530</v>
      </c>
    </row>
    <row r="20295" spans="1:5" x14ac:dyDescent="0.25">
      <c r="A20295" t="s">
        <v>3394</v>
      </c>
      <c r="B20295" t="s">
        <v>20</v>
      </c>
      <c r="C20295" t="s">
        <v>19</v>
      </c>
      <c r="D20295" t="s">
        <v>33</v>
      </c>
      <c r="E20295" t="s">
        <v>533</v>
      </c>
    </row>
    <row r="20296" spans="1:5" x14ac:dyDescent="0.25">
      <c r="A20296" t="s">
        <v>16108</v>
      </c>
      <c r="B20296" t="s">
        <v>20</v>
      </c>
      <c r="C20296" t="s">
        <v>19</v>
      </c>
      <c r="D20296" t="s">
        <v>33</v>
      </c>
      <c r="E20296" t="s">
        <v>533</v>
      </c>
    </row>
    <row r="20297" spans="1:5" x14ac:dyDescent="0.25">
      <c r="A20297" t="s">
        <v>20491</v>
      </c>
      <c r="B20297" t="s">
        <v>20</v>
      </c>
      <c r="C20297" t="s">
        <v>19</v>
      </c>
      <c r="D20297" t="s">
        <v>33</v>
      </c>
      <c r="E20297" t="s">
        <v>530</v>
      </c>
    </row>
    <row r="20298" spans="1:5" x14ac:dyDescent="0.25">
      <c r="A20298" t="s">
        <v>4061</v>
      </c>
      <c r="B20298" t="s">
        <v>20</v>
      </c>
      <c r="C20298" t="s">
        <v>19</v>
      </c>
      <c r="D20298" t="s">
        <v>33</v>
      </c>
      <c r="E20298" t="s">
        <v>533</v>
      </c>
    </row>
    <row r="20299" spans="1:5" x14ac:dyDescent="0.25">
      <c r="A20299" t="s">
        <v>20493</v>
      </c>
      <c r="B20299" t="s">
        <v>20</v>
      </c>
      <c r="C20299" t="s">
        <v>19</v>
      </c>
      <c r="D20299" t="s">
        <v>33</v>
      </c>
      <c r="E20299" t="s">
        <v>530</v>
      </c>
    </row>
    <row r="20300" spans="1:5" x14ac:dyDescent="0.25">
      <c r="A20300" t="s">
        <v>3475</v>
      </c>
      <c r="B20300" t="s">
        <v>20</v>
      </c>
      <c r="C20300" t="s">
        <v>19</v>
      </c>
      <c r="D20300" t="s">
        <v>33</v>
      </c>
      <c r="E20300" t="s">
        <v>533</v>
      </c>
    </row>
    <row r="20301" spans="1:5" x14ac:dyDescent="0.25">
      <c r="A20301" t="s">
        <v>20495</v>
      </c>
      <c r="B20301" t="s">
        <v>20</v>
      </c>
      <c r="C20301" t="s">
        <v>19</v>
      </c>
      <c r="D20301" t="s">
        <v>33</v>
      </c>
      <c r="E20301" t="s">
        <v>530</v>
      </c>
    </row>
    <row r="20302" spans="1:5" x14ac:dyDescent="0.25">
      <c r="A20302" t="s">
        <v>7988</v>
      </c>
      <c r="B20302" t="s">
        <v>20</v>
      </c>
      <c r="C20302" t="s">
        <v>19</v>
      </c>
      <c r="D20302" t="s">
        <v>33</v>
      </c>
      <c r="E20302" t="s">
        <v>533</v>
      </c>
    </row>
    <row r="20303" spans="1:5" x14ac:dyDescent="0.25">
      <c r="A20303" t="s">
        <v>20497</v>
      </c>
      <c r="B20303" t="s">
        <v>20</v>
      </c>
      <c r="C20303" t="s">
        <v>19</v>
      </c>
      <c r="D20303" t="s">
        <v>33</v>
      </c>
      <c r="E20303" t="s">
        <v>530</v>
      </c>
    </row>
    <row r="20304" spans="1:5" x14ac:dyDescent="0.25">
      <c r="A20304" t="s">
        <v>3699</v>
      </c>
      <c r="B20304" t="s">
        <v>20</v>
      </c>
      <c r="C20304" t="s">
        <v>19</v>
      </c>
      <c r="D20304" t="s">
        <v>33</v>
      </c>
      <c r="E20304" t="s">
        <v>533</v>
      </c>
    </row>
    <row r="20305" spans="1:5" x14ac:dyDescent="0.25">
      <c r="A20305" t="s">
        <v>15592</v>
      </c>
      <c r="B20305" t="s">
        <v>20</v>
      </c>
      <c r="C20305" t="s">
        <v>19</v>
      </c>
      <c r="D20305" t="s">
        <v>33</v>
      </c>
      <c r="E20305" t="s">
        <v>533</v>
      </c>
    </row>
    <row r="20306" spans="1:5" x14ac:dyDescent="0.25">
      <c r="A20306" t="s">
        <v>20500</v>
      </c>
      <c r="B20306" t="s">
        <v>20</v>
      </c>
      <c r="C20306" t="s">
        <v>19</v>
      </c>
      <c r="D20306" t="s">
        <v>33</v>
      </c>
      <c r="E20306" t="s">
        <v>530</v>
      </c>
    </row>
    <row r="20307" spans="1:5" x14ac:dyDescent="0.25">
      <c r="A20307" t="s">
        <v>20501</v>
      </c>
      <c r="B20307" t="s">
        <v>20</v>
      </c>
      <c r="C20307" t="s">
        <v>19</v>
      </c>
      <c r="D20307" t="s">
        <v>33</v>
      </c>
      <c r="E20307" t="s">
        <v>585</v>
      </c>
    </row>
    <row r="20308" spans="1:5" x14ac:dyDescent="0.25">
      <c r="A20308" t="s">
        <v>16107</v>
      </c>
      <c r="B20308" t="s">
        <v>20</v>
      </c>
      <c r="C20308" t="s">
        <v>19</v>
      </c>
      <c r="D20308" t="s">
        <v>33</v>
      </c>
      <c r="E20308" t="s">
        <v>533</v>
      </c>
    </row>
    <row r="20309" spans="1:5" x14ac:dyDescent="0.25">
      <c r="A20309" t="s">
        <v>20503</v>
      </c>
      <c r="B20309" t="s">
        <v>20</v>
      </c>
      <c r="C20309" t="s">
        <v>19</v>
      </c>
      <c r="D20309" t="s">
        <v>33</v>
      </c>
      <c r="E20309" t="s">
        <v>538</v>
      </c>
    </row>
    <row r="20310" spans="1:5" x14ac:dyDescent="0.25">
      <c r="A20310" t="s">
        <v>20504</v>
      </c>
      <c r="B20310" t="s">
        <v>20</v>
      </c>
      <c r="C20310" t="s">
        <v>21</v>
      </c>
      <c r="D20310" t="s">
        <v>33</v>
      </c>
      <c r="E20310" t="s">
        <v>559</v>
      </c>
    </row>
    <row r="20311" spans="1:5" x14ac:dyDescent="0.25">
      <c r="A20311" t="s">
        <v>3477</v>
      </c>
      <c r="B20311" t="s">
        <v>20</v>
      </c>
      <c r="C20311" t="s">
        <v>19</v>
      </c>
      <c r="D20311" t="s">
        <v>33</v>
      </c>
      <c r="E20311" t="s">
        <v>533</v>
      </c>
    </row>
    <row r="20312" spans="1:5" x14ac:dyDescent="0.25">
      <c r="A20312" t="s">
        <v>20506</v>
      </c>
      <c r="B20312" t="s">
        <v>20</v>
      </c>
      <c r="C20312" t="s">
        <v>19</v>
      </c>
      <c r="D20312" t="s">
        <v>33</v>
      </c>
      <c r="E20312" t="s">
        <v>538</v>
      </c>
    </row>
    <row r="20313" spans="1:5" x14ac:dyDescent="0.25">
      <c r="A20313" t="s">
        <v>20507</v>
      </c>
      <c r="B20313" t="s">
        <v>20</v>
      </c>
      <c r="C20313" t="s">
        <v>19</v>
      </c>
      <c r="D20313" t="s">
        <v>33</v>
      </c>
      <c r="E20313" t="s">
        <v>530</v>
      </c>
    </row>
    <row r="20314" spans="1:5" x14ac:dyDescent="0.25">
      <c r="A20314" t="s">
        <v>14742</v>
      </c>
      <c r="B20314" t="s">
        <v>20</v>
      </c>
      <c r="C20314" t="s">
        <v>19</v>
      </c>
      <c r="D20314" t="s">
        <v>33</v>
      </c>
      <c r="E20314" t="s">
        <v>533</v>
      </c>
    </row>
    <row r="20315" spans="1:5" x14ac:dyDescent="0.25">
      <c r="A20315" t="s">
        <v>20509</v>
      </c>
      <c r="B20315" t="s">
        <v>16</v>
      </c>
      <c r="C20315" t="s">
        <v>15</v>
      </c>
      <c r="D20315" t="s">
        <v>33</v>
      </c>
      <c r="E20315" t="s">
        <v>659</v>
      </c>
    </row>
    <row r="20316" spans="1:5" x14ac:dyDescent="0.25">
      <c r="A20316" t="s">
        <v>7989</v>
      </c>
      <c r="B20316" t="s">
        <v>20</v>
      </c>
      <c r="C20316" t="s">
        <v>19</v>
      </c>
      <c r="D20316" t="s">
        <v>33</v>
      </c>
      <c r="E20316" t="s">
        <v>533</v>
      </c>
    </row>
    <row r="20317" spans="1:5" x14ac:dyDescent="0.25">
      <c r="A20317" t="s">
        <v>20511</v>
      </c>
      <c r="B20317" t="s">
        <v>20</v>
      </c>
      <c r="C20317" t="s">
        <v>19</v>
      </c>
      <c r="D20317" t="s">
        <v>33</v>
      </c>
      <c r="E20317" t="s">
        <v>530</v>
      </c>
    </row>
    <row r="20318" spans="1:5" x14ac:dyDescent="0.25">
      <c r="A20318" t="s">
        <v>17745</v>
      </c>
      <c r="B20318" t="s">
        <v>20</v>
      </c>
      <c r="C20318" t="s">
        <v>19</v>
      </c>
      <c r="D20318" t="s">
        <v>33</v>
      </c>
      <c r="E20318" t="s">
        <v>533</v>
      </c>
    </row>
    <row r="20319" spans="1:5" x14ac:dyDescent="0.25">
      <c r="A20319" t="s">
        <v>20513</v>
      </c>
      <c r="B20319" t="s">
        <v>16</v>
      </c>
      <c r="C20319" t="s">
        <v>15</v>
      </c>
      <c r="D20319" t="s">
        <v>33</v>
      </c>
      <c r="E20319" t="s">
        <v>659</v>
      </c>
    </row>
    <row r="20320" spans="1:5" x14ac:dyDescent="0.25">
      <c r="A20320" t="s">
        <v>25158</v>
      </c>
      <c r="B20320" t="s">
        <v>20</v>
      </c>
      <c r="C20320" t="s">
        <v>19</v>
      </c>
      <c r="D20320" t="s">
        <v>33</v>
      </c>
      <c r="E20320" t="s">
        <v>533</v>
      </c>
    </row>
    <row r="20321" spans="1:5" x14ac:dyDescent="0.25">
      <c r="A20321" t="s">
        <v>3748</v>
      </c>
      <c r="B20321" t="s">
        <v>20</v>
      </c>
      <c r="C20321" t="s">
        <v>19</v>
      </c>
      <c r="D20321" t="s">
        <v>33</v>
      </c>
      <c r="E20321" t="s">
        <v>533</v>
      </c>
    </row>
    <row r="20322" spans="1:5" x14ac:dyDescent="0.25">
      <c r="A20322" t="s">
        <v>3392</v>
      </c>
      <c r="B20322" t="s">
        <v>20</v>
      </c>
      <c r="C20322" t="s">
        <v>19</v>
      </c>
      <c r="D20322" t="s">
        <v>33</v>
      </c>
      <c r="E20322" t="s">
        <v>533</v>
      </c>
    </row>
    <row r="20323" spans="1:5" x14ac:dyDescent="0.25">
      <c r="A20323" t="s">
        <v>16917</v>
      </c>
      <c r="B20323" t="s">
        <v>20</v>
      </c>
      <c r="C20323" t="s">
        <v>19</v>
      </c>
      <c r="D20323" t="s">
        <v>33</v>
      </c>
      <c r="E20323" t="s">
        <v>533</v>
      </c>
    </row>
    <row r="20324" spans="1:5" x14ac:dyDescent="0.25">
      <c r="A20324" t="s">
        <v>20518</v>
      </c>
      <c r="B20324" t="s">
        <v>20</v>
      </c>
      <c r="C20324" t="s">
        <v>19</v>
      </c>
      <c r="D20324" t="s">
        <v>33</v>
      </c>
      <c r="E20324" t="s">
        <v>530</v>
      </c>
    </row>
    <row r="20325" spans="1:5" x14ac:dyDescent="0.25">
      <c r="A20325" t="s">
        <v>20519</v>
      </c>
      <c r="B20325" t="s">
        <v>20</v>
      </c>
      <c r="C20325" t="s">
        <v>19</v>
      </c>
      <c r="D20325" t="s">
        <v>33</v>
      </c>
      <c r="E20325" t="s">
        <v>530</v>
      </c>
    </row>
    <row r="20326" spans="1:5" x14ac:dyDescent="0.25">
      <c r="A20326" t="s">
        <v>20520</v>
      </c>
      <c r="B20326" t="s">
        <v>20</v>
      </c>
      <c r="C20326" t="s">
        <v>19</v>
      </c>
      <c r="D20326" t="s">
        <v>33</v>
      </c>
      <c r="E20326" t="s">
        <v>538</v>
      </c>
    </row>
    <row r="20327" spans="1:5" x14ac:dyDescent="0.25">
      <c r="A20327" t="s">
        <v>25909</v>
      </c>
      <c r="B20327" t="s">
        <v>20</v>
      </c>
      <c r="C20327" t="s">
        <v>19</v>
      </c>
      <c r="D20327" t="s">
        <v>33</v>
      </c>
      <c r="E20327" t="s">
        <v>533</v>
      </c>
    </row>
    <row r="20328" spans="1:5" x14ac:dyDescent="0.25">
      <c r="A20328" t="s">
        <v>25916</v>
      </c>
      <c r="B20328" t="s">
        <v>20</v>
      </c>
      <c r="C20328" t="s">
        <v>19</v>
      </c>
      <c r="D20328" t="s">
        <v>33</v>
      </c>
      <c r="E20328" t="s">
        <v>533</v>
      </c>
    </row>
    <row r="20329" spans="1:5" x14ac:dyDescent="0.25">
      <c r="A20329" t="s">
        <v>20523</v>
      </c>
      <c r="B20329" t="s">
        <v>20</v>
      </c>
      <c r="C20329" t="s">
        <v>19</v>
      </c>
      <c r="D20329" t="s">
        <v>33</v>
      </c>
      <c r="E20329" t="s">
        <v>538</v>
      </c>
    </row>
    <row r="20330" spans="1:5" x14ac:dyDescent="0.25">
      <c r="A20330" t="s">
        <v>20524</v>
      </c>
      <c r="B20330" t="s">
        <v>20</v>
      </c>
      <c r="C20330" t="s">
        <v>21</v>
      </c>
      <c r="D20330" t="s">
        <v>33</v>
      </c>
      <c r="E20330" t="s">
        <v>581</v>
      </c>
    </row>
    <row r="20331" spans="1:5" x14ac:dyDescent="0.25">
      <c r="A20331" t="s">
        <v>26077</v>
      </c>
      <c r="B20331" t="s">
        <v>20</v>
      </c>
      <c r="C20331" t="s">
        <v>19</v>
      </c>
      <c r="D20331" t="s">
        <v>33</v>
      </c>
      <c r="E20331" t="s">
        <v>533</v>
      </c>
    </row>
    <row r="20332" spans="1:5" x14ac:dyDescent="0.25">
      <c r="A20332" t="s">
        <v>20526</v>
      </c>
      <c r="B20332" t="s">
        <v>20</v>
      </c>
      <c r="C20332" t="s">
        <v>21</v>
      </c>
      <c r="D20332" t="s">
        <v>33</v>
      </c>
      <c r="E20332" t="s">
        <v>582</v>
      </c>
    </row>
    <row r="20333" spans="1:5" x14ac:dyDescent="0.25">
      <c r="A20333" t="s">
        <v>20527</v>
      </c>
      <c r="B20333" t="s">
        <v>16</v>
      </c>
      <c r="C20333" t="s">
        <v>17</v>
      </c>
      <c r="D20333" t="s">
        <v>33</v>
      </c>
      <c r="E20333" t="s">
        <v>653</v>
      </c>
    </row>
    <row r="20334" spans="1:5" x14ac:dyDescent="0.25">
      <c r="A20334" t="s">
        <v>20528</v>
      </c>
      <c r="B20334" t="s">
        <v>20</v>
      </c>
      <c r="C20334" t="s">
        <v>19</v>
      </c>
      <c r="D20334" t="s">
        <v>33</v>
      </c>
      <c r="E20334" t="s">
        <v>538</v>
      </c>
    </row>
    <row r="20335" spans="1:5" x14ac:dyDescent="0.25">
      <c r="A20335" t="s">
        <v>20529</v>
      </c>
      <c r="B20335" t="s">
        <v>20</v>
      </c>
      <c r="C20335" t="s">
        <v>19</v>
      </c>
      <c r="D20335" t="s">
        <v>33</v>
      </c>
      <c r="E20335" t="s">
        <v>530</v>
      </c>
    </row>
    <row r="20336" spans="1:5" x14ac:dyDescent="0.25">
      <c r="A20336" t="s">
        <v>16757</v>
      </c>
      <c r="B20336" t="s">
        <v>20</v>
      </c>
      <c r="C20336" t="s">
        <v>19</v>
      </c>
      <c r="D20336" t="s">
        <v>33</v>
      </c>
      <c r="E20336" t="s">
        <v>533</v>
      </c>
    </row>
    <row r="20337" spans="1:5" x14ac:dyDescent="0.25">
      <c r="A20337" t="s">
        <v>20531</v>
      </c>
      <c r="B20337" t="s">
        <v>20</v>
      </c>
      <c r="C20337" t="s">
        <v>19</v>
      </c>
      <c r="D20337" t="s">
        <v>33</v>
      </c>
      <c r="E20337" t="s">
        <v>538</v>
      </c>
    </row>
    <row r="20338" spans="1:5" x14ac:dyDescent="0.25">
      <c r="A20338" t="s">
        <v>27894</v>
      </c>
      <c r="B20338" t="s">
        <v>20</v>
      </c>
      <c r="C20338" t="s">
        <v>19</v>
      </c>
      <c r="D20338" t="s">
        <v>33</v>
      </c>
      <c r="E20338" t="s">
        <v>533</v>
      </c>
    </row>
    <row r="20339" spans="1:5" x14ac:dyDescent="0.25">
      <c r="A20339" t="s">
        <v>20533</v>
      </c>
      <c r="B20339" t="s">
        <v>20</v>
      </c>
      <c r="C20339" t="s">
        <v>21</v>
      </c>
      <c r="D20339" t="s">
        <v>33</v>
      </c>
      <c r="E20339" t="s">
        <v>582</v>
      </c>
    </row>
    <row r="20340" spans="1:5" x14ac:dyDescent="0.25">
      <c r="A20340" t="s">
        <v>16494</v>
      </c>
      <c r="B20340" t="s">
        <v>20</v>
      </c>
      <c r="C20340" t="s">
        <v>19</v>
      </c>
      <c r="D20340" t="s">
        <v>33</v>
      </c>
      <c r="E20340" t="s">
        <v>533</v>
      </c>
    </row>
    <row r="20341" spans="1:5" x14ac:dyDescent="0.25">
      <c r="A20341" t="s">
        <v>20534</v>
      </c>
      <c r="B20341" t="s">
        <v>20</v>
      </c>
      <c r="C20341" t="s">
        <v>21</v>
      </c>
      <c r="D20341" t="s">
        <v>33</v>
      </c>
      <c r="E20341" t="s">
        <v>582</v>
      </c>
    </row>
    <row r="20342" spans="1:5" x14ac:dyDescent="0.25">
      <c r="A20342" t="s">
        <v>8317</v>
      </c>
      <c r="B20342" t="s">
        <v>20</v>
      </c>
      <c r="C20342" t="s">
        <v>19</v>
      </c>
      <c r="D20342" t="s">
        <v>33</v>
      </c>
      <c r="E20342" t="s">
        <v>533</v>
      </c>
    </row>
    <row r="20343" spans="1:5" x14ac:dyDescent="0.25">
      <c r="A20343" t="s">
        <v>20536</v>
      </c>
      <c r="B20343" t="s">
        <v>20</v>
      </c>
      <c r="C20343" t="s">
        <v>19</v>
      </c>
      <c r="D20343" t="s">
        <v>33</v>
      </c>
      <c r="E20343" t="s">
        <v>530</v>
      </c>
    </row>
    <row r="20344" spans="1:5" x14ac:dyDescent="0.25">
      <c r="A20344" t="s">
        <v>19866</v>
      </c>
      <c r="B20344" t="s">
        <v>20</v>
      </c>
      <c r="C20344" t="s">
        <v>19</v>
      </c>
      <c r="D20344" t="s">
        <v>33</v>
      </c>
      <c r="E20344" t="s">
        <v>533</v>
      </c>
    </row>
    <row r="20345" spans="1:5" x14ac:dyDescent="0.25">
      <c r="A20345" t="s">
        <v>20539</v>
      </c>
      <c r="B20345" t="s">
        <v>20</v>
      </c>
      <c r="C20345" t="s">
        <v>19</v>
      </c>
      <c r="D20345" t="s">
        <v>33</v>
      </c>
      <c r="E20345" t="s">
        <v>530</v>
      </c>
    </row>
    <row r="20346" spans="1:5" x14ac:dyDescent="0.25">
      <c r="A20346" t="s">
        <v>26258</v>
      </c>
      <c r="B20346" t="s">
        <v>20</v>
      </c>
      <c r="C20346" t="s">
        <v>19</v>
      </c>
      <c r="D20346" t="s">
        <v>33</v>
      </c>
      <c r="E20346" t="s">
        <v>533</v>
      </c>
    </row>
    <row r="20347" spans="1:5" x14ac:dyDescent="0.25">
      <c r="A20347" t="s">
        <v>20541</v>
      </c>
      <c r="B20347" t="s">
        <v>20</v>
      </c>
      <c r="C20347" t="s">
        <v>21</v>
      </c>
      <c r="D20347" t="s">
        <v>33</v>
      </c>
      <c r="E20347" t="s">
        <v>582</v>
      </c>
    </row>
    <row r="20348" spans="1:5" x14ac:dyDescent="0.25">
      <c r="A20348" t="s">
        <v>8316</v>
      </c>
      <c r="B20348" t="s">
        <v>20</v>
      </c>
      <c r="C20348" t="s">
        <v>19</v>
      </c>
      <c r="D20348" t="s">
        <v>33</v>
      </c>
      <c r="E20348" t="s">
        <v>533</v>
      </c>
    </row>
    <row r="20349" spans="1:5" x14ac:dyDescent="0.25">
      <c r="A20349" t="s">
        <v>20543</v>
      </c>
      <c r="B20349" t="s">
        <v>20</v>
      </c>
      <c r="C20349" t="s">
        <v>19</v>
      </c>
      <c r="D20349" t="s">
        <v>33</v>
      </c>
      <c r="E20349" t="s">
        <v>562</v>
      </c>
    </row>
    <row r="20350" spans="1:5" x14ac:dyDescent="0.25">
      <c r="A20350" t="s">
        <v>20544</v>
      </c>
      <c r="B20350" t="s">
        <v>16</v>
      </c>
      <c r="C20350" t="s">
        <v>15</v>
      </c>
      <c r="D20350" t="s">
        <v>33</v>
      </c>
      <c r="E20350" t="s">
        <v>659</v>
      </c>
    </row>
    <row r="20351" spans="1:5" x14ac:dyDescent="0.25">
      <c r="A20351" t="s">
        <v>19865</v>
      </c>
      <c r="B20351" t="s">
        <v>20</v>
      </c>
      <c r="C20351" t="s">
        <v>19</v>
      </c>
      <c r="D20351" t="s">
        <v>33</v>
      </c>
      <c r="E20351" t="s">
        <v>533</v>
      </c>
    </row>
    <row r="20352" spans="1:5" x14ac:dyDescent="0.25">
      <c r="A20352" t="s">
        <v>20546</v>
      </c>
      <c r="B20352" t="s">
        <v>16</v>
      </c>
      <c r="C20352" t="s">
        <v>17</v>
      </c>
      <c r="D20352" t="s">
        <v>33</v>
      </c>
      <c r="E20352" t="s">
        <v>986</v>
      </c>
    </row>
    <row r="20353" spans="1:5" x14ac:dyDescent="0.25">
      <c r="A20353" t="s">
        <v>20547</v>
      </c>
      <c r="B20353" t="s">
        <v>16</v>
      </c>
      <c r="C20353" t="s">
        <v>15</v>
      </c>
      <c r="D20353" t="s">
        <v>33</v>
      </c>
      <c r="E20353" t="s">
        <v>659</v>
      </c>
    </row>
    <row r="20354" spans="1:5" x14ac:dyDescent="0.25">
      <c r="A20354" t="s">
        <v>26466</v>
      </c>
      <c r="B20354" t="s">
        <v>20</v>
      </c>
      <c r="C20354" t="s">
        <v>19</v>
      </c>
      <c r="D20354" t="s">
        <v>33</v>
      </c>
      <c r="E20354" t="s">
        <v>533</v>
      </c>
    </row>
    <row r="20355" spans="1:5" x14ac:dyDescent="0.25">
      <c r="A20355" t="s">
        <v>20549</v>
      </c>
      <c r="B20355" t="s">
        <v>16</v>
      </c>
      <c r="C20355" t="s">
        <v>15</v>
      </c>
      <c r="D20355" t="s">
        <v>33</v>
      </c>
      <c r="E20355" t="s">
        <v>659</v>
      </c>
    </row>
    <row r="20356" spans="1:5" x14ac:dyDescent="0.25">
      <c r="A20356" t="s">
        <v>9439</v>
      </c>
      <c r="B20356" t="s">
        <v>20</v>
      </c>
      <c r="C20356" t="s">
        <v>19</v>
      </c>
      <c r="D20356" t="s">
        <v>33</v>
      </c>
      <c r="E20356" t="s">
        <v>553</v>
      </c>
    </row>
    <row r="20357" spans="1:5" x14ac:dyDescent="0.25">
      <c r="A20357" t="s">
        <v>20551</v>
      </c>
      <c r="B20357" t="s">
        <v>16</v>
      </c>
      <c r="C20357" t="s">
        <v>17</v>
      </c>
      <c r="D20357" t="s">
        <v>33</v>
      </c>
      <c r="E20357" t="s">
        <v>986</v>
      </c>
    </row>
    <row r="20358" spans="1:5" x14ac:dyDescent="0.25">
      <c r="A20358" t="s">
        <v>17966</v>
      </c>
      <c r="B20358" t="s">
        <v>20</v>
      </c>
      <c r="C20358" t="s">
        <v>19</v>
      </c>
      <c r="D20358" t="s">
        <v>33</v>
      </c>
      <c r="E20358" t="s">
        <v>553</v>
      </c>
    </row>
    <row r="20359" spans="1:5" x14ac:dyDescent="0.25">
      <c r="A20359" t="s">
        <v>25906</v>
      </c>
      <c r="B20359" t="s">
        <v>20</v>
      </c>
      <c r="C20359" t="s">
        <v>19</v>
      </c>
      <c r="D20359" t="s">
        <v>33</v>
      </c>
      <c r="E20359" t="s">
        <v>533</v>
      </c>
    </row>
    <row r="20360" spans="1:5" x14ac:dyDescent="0.25">
      <c r="A20360" t="s">
        <v>20554</v>
      </c>
      <c r="B20360" t="s">
        <v>16</v>
      </c>
      <c r="C20360" t="s">
        <v>15</v>
      </c>
      <c r="D20360" t="s">
        <v>33</v>
      </c>
      <c r="E20360" t="s">
        <v>659</v>
      </c>
    </row>
    <row r="20361" spans="1:5" x14ac:dyDescent="0.25">
      <c r="A20361" t="s">
        <v>25915</v>
      </c>
      <c r="B20361" t="s">
        <v>20</v>
      </c>
      <c r="C20361" t="s">
        <v>19</v>
      </c>
      <c r="D20361" t="s">
        <v>33</v>
      </c>
      <c r="E20361" t="s">
        <v>533</v>
      </c>
    </row>
    <row r="20362" spans="1:5" x14ac:dyDescent="0.25">
      <c r="A20362" t="s">
        <v>20556</v>
      </c>
      <c r="B20362" t="s">
        <v>16</v>
      </c>
      <c r="C20362" t="s">
        <v>15</v>
      </c>
      <c r="D20362" t="s">
        <v>33</v>
      </c>
      <c r="E20362" t="s">
        <v>659</v>
      </c>
    </row>
    <row r="20363" spans="1:5" x14ac:dyDescent="0.25">
      <c r="A20363" t="s">
        <v>26075</v>
      </c>
      <c r="B20363" t="s">
        <v>20</v>
      </c>
      <c r="C20363" t="s">
        <v>19</v>
      </c>
      <c r="D20363" t="s">
        <v>33</v>
      </c>
      <c r="E20363" t="s">
        <v>533</v>
      </c>
    </row>
    <row r="20364" spans="1:5" x14ac:dyDescent="0.25">
      <c r="A20364" t="s">
        <v>20558</v>
      </c>
      <c r="B20364" t="s">
        <v>20</v>
      </c>
      <c r="C20364" t="s">
        <v>19</v>
      </c>
      <c r="D20364" t="s">
        <v>65</v>
      </c>
      <c r="E20364" t="s">
        <v>771</v>
      </c>
    </row>
    <row r="20365" spans="1:5" x14ac:dyDescent="0.25">
      <c r="A20365" t="s">
        <v>11446</v>
      </c>
      <c r="B20365" t="s">
        <v>16</v>
      </c>
      <c r="C20365" t="s">
        <v>15</v>
      </c>
      <c r="D20365" t="s">
        <v>33</v>
      </c>
      <c r="E20365" t="s">
        <v>628</v>
      </c>
    </row>
    <row r="20366" spans="1:5" x14ac:dyDescent="0.25">
      <c r="A20366" t="s">
        <v>20560</v>
      </c>
      <c r="B20366" t="s">
        <v>20</v>
      </c>
      <c r="C20366" t="s">
        <v>19</v>
      </c>
      <c r="D20366" t="s">
        <v>65</v>
      </c>
      <c r="E20366" t="s">
        <v>771</v>
      </c>
    </row>
    <row r="20367" spans="1:5" x14ac:dyDescent="0.25">
      <c r="A20367" t="s">
        <v>27898</v>
      </c>
      <c r="B20367" t="s">
        <v>20</v>
      </c>
      <c r="C20367" t="s">
        <v>19</v>
      </c>
      <c r="D20367" t="s">
        <v>33</v>
      </c>
      <c r="E20367" t="s">
        <v>533</v>
      </c>
    </row>
    <row r="20368" spans="1:5" x14ac:dyDescent="0.25">
      <c r="A20368" t="s">
        <v>24687</v>
      </c>
      <c r="B20368" t="s">
        <v>20</v>
      </c>
      <c r="C20368" t="s">
        <v>19</v>
      </c>
      <c r="D20368" t="s">
        <v>33</v>
      </c>
      <c r="E20368" t="s">
        <v>533</v>
      </c>
    </row>
    <row r="20369" spans="1:5" x14ac:dyDescent="0.25">
      <c r="A20369" t="s">
        <v>20563</v>
      </c>
      <c r="B20369" t="s">
        <v>16</v>
      </c>
      <c r="C20369" t="s">
        <v>15</v>
      </c>
      <c r="D20369" t="s">
        <v>33</v>
      </c>
      <c r="E20369" t="s">
        <v>659</v>
      </c>
    </row>
    <row r="20370" spans="1:5" x14ac:dyDescent="0.25">
      <c r="A20370" t="s">
        <v>3860</v>
      </c>
      <c r="B20370" t="s">
        <v>20</v>
      </c>
      <c r="C20370" t="s">
        <v>19</v>
      </c>
      <c r="D20370" t="s">
        <v>33</v>
      </c>
      <c r="E20370" t="s">
        <v>533</v>
      </c>
    </row>
    <row r="20371" spans="1:5" x14ac:dyDescent="0.25">
      <c r="A20371" t="s">
        <v>20565</v>
      </c>
      <c r="B20371" t="s">
        <v>20</v>
      </c>
      <c r="C20371" t="s">
        <v>21</v>
      </c>
      <c r="D20371" t="s">
        <v>33</v>
      </c>
      <c r="E20371" t="s">
        <v>988</v>
      </c>
    </row>
    <row r="20372" spans="1:5" x14ac:dyDescent="0.25">
      <c r="A20372" t="s">
        <v>20566</v>
      </c>
      <c r="B20372" t="s">
        <v>20</v>
      </c>
      <c r="C20372" t="s">
        <v>19</v>
      </c>
      <c r="D20372" t="s">
        <v>65</v>
      </c>
      <c r="E20372" t="s">
        <v>589</v>
      </c>
    </row>
    <row r="20373" spans="1:5" x14ac:dyDescent="0.25">
      <c r="A20373" t="s">
        <v>20567</v>
      </c>
      <c r="B20373" t="s">
        <v>20</v>
      </c>
      <c r="C20373" t="s">
        <v>19</v>
      </c>
      <c r="D20373" t="s">
        <v>65</v>
      </c>
      <c r="E20373" t="s">
        <v>931</v>
      </c>
    </row>
    <row r="20374" spans="1:5" x14ac:dyDescent="0.25">
      <c r="A20374" t="s">
        <v>20568</v>
      </c>
      <c r="B20374" t="s">
        <v>20</v>
      </c>
      <c r="C20374" t="s">
        <v>19</v>
      </c>
      <c r="D20374" t="s">
        <v>65</v>
      </c>
      <c r="E20374" t="s">
        <v>589</v>
      </c>
    </row>
    <row r="20375" spans="1:5" x14ac:dyDescent="0.25">
      <c r="A20375" t="s">
        <v>24810</v>
      </c>
      <c r="B20375" t="s">
        <v>20</v>
      </c>
      <c r="C20375" t="s">
        <v>19</v>
      </c>
      <c r="D20375" t="s">
        <v>33</v>
      </c>
      <c r="E20375" t="s">
        <v>533</v>
      </c>
    </row>
    <row r="20376" spans="1:5" x14ac:dyDescent="0.25">
      <c r="A20376" t="s">
        <v>20570</v>
      </c>
      <c r="B20376" t="s">
        <v>16</v>
      </c>
      <c r="C20376" t="s">
        <v>15</v>
      </c>
      <c r="D20376" t="s">
        <v>33</v>
      </c>
      <c r="E20376" t="s">
        <v>656</v>
      </c>
    </row>
    <row r="20377" spans="1:5" x14ac:dyDescent="0.25">
      <c r="A20377" t="s">
        <v>20571</v>
      </c>
      <c r="B20377" t="s">
        <v>16</v>
      </c>
      <c r="C20377" t="s">
        <v>15</v>
      </c>
      <c r="D20377" t="s">
        <v>33</v>
      </c>
      <c r="E20377" t="s">
        <v>659</v>
      </c>
    </row>
    <row r="20378" spans="1:5" x14ac:dyDescent="0.25">
      <c r="A20378" t="s">
        <v>24889</v>
      </c>
      <c r="B20378" t="s">
        <v>20</v>
      </c>
      <c r="C20378" t="s">
        <v>19</v>
      </c>
      <c r="D20378" t="s">
        <v>33</v>
      </c>
      <c r="E20378" t="s">
        <v>533</v>
      </c>
    </row>
    <row r="20379" spans="1:5" x14ac:dyDescent="0.25">
      <c r="A20379" t="s">
        <v>20573</v>
      </c>
      <c r="B20379" t="s">
        <v>16</v>
      </c>
      <c r="C20379" t="s">
        <v>15</v>
      </c>
      <c r="D20379" t="s">
        <v>33</v>
      </c>
      <c r="E20379" t="s">
        <v>659</v>
      </c>
    </row>
    <row r="20380" spans="1:5" x14ac:dyDescent="0.25">
      <c r="A20380" t="s">
        <v>16916</v>
      </c>
      <c r="B20380" t="s">
        <v>20</v>
      </c>
      <c r="C20380" t="s">
        <v>19</v>
      </c>
      <c r="D20380" t="s">
        <v>33</v>
      </c>
      <c r="E20380" t="s">
        <v>533</v>
      </c>
    </row>
    <row r="20381" spans="1:5" x14ac:dyDescent="0.25">
      <c r="A20381" t="s">
        <v>20575</v>
      </c>
      <c r="B20381" t="s">
        <v>16</v>
      </c>
      <c r="C20381" t="s">
        <v>15</v>
      </c>
      <c r="D20381" t="s">
        <v>33</v>
      </c>
      <c r="E20381" t="s">
        <v>659</v>
      </c>
    </row>
    <row r="20382" spans="1:5" x14ac:dyDescent="0.25">
      <c r="A20382" t="s">
        <v>3473</v>
      </c>
      <c r="B20382" t="s">
        <v>20</v>
      </c>
      <c r="C20382" t="s">
        <v>19</v>
      </c>
      <c r="D20382" t="s">
        <v>33</v>
      </c>
      <c r="E20382" t="s">
        <v>533</v>
      </c>
    </row>
    <row r="20383" spans="1:5" x14ac:dyDescent="0.25">
      <c r="A20383" t="s">
        <v>20577</v>
      </c>
      <c r="B20383" t="s">
        <v>16</v>
      </c>
      <c r="C20383" t="s">
        <v>15</v>
      </c>
      <c r="D20383" t="s">
        <v>33</v>
      </c>
      <c r="E20383" t="s">
        <v>659</v>
      </c>
    </row>
    <row r="20384" spans="1:5" x14ac:dyDescent="0.25">
      <c r="A20384" t="s">
        <v>20345</v>
      </c>
      <c r="B20384" t="s">
        <v>20</v>
      </c>
      <c r="C20384" t="s">
        <v>19</v>
      </c>
      <c r="D20384" t="s">
        <v>33</v>
      </c>
      <c r="E20384" t="s">
        <v>533</v>
      </c>
    </row>
    <row r="20385" spans="1:5" x14ac:dyDescent="0.25">
      <c r="A20385" t="s">
        <v>20580</v>
      </c>
      <c r="B20385" t="s">
        <v>16</v>
      </c>
      <c r="C20385" t="s">
        <v>15</v>
      </c>
      <c r="D20385" t="s">
        <v>33</v>
      </c>
      <c r="E20385" t="s">
        <v>659</v>
      </c>
    </row>
    <row r="20386" spans="1:5" x14ac:dyDescent="0.25">
      <c r="A20386" t="s">
        <v>3756</v>
      </c>
      <c r="B20386" t="s">
        <v>20</v>
      </c>
      <c r="C20386" t="s">
        <v>19</v>
      </c>
      <c r="D20386" t="s">
        <v>33</v>
      </c>
      <c r="E20386" t="s">
        <v>533</v>
      </c>
    </row>
    <row r="20387" spans="1:5" x14ac:dyDescent="0.25">
      <c r="A20387" t="s">
        <v>20579</v>
      </c>
      <c r="B20387" t="s">
        <v>16</v>
      </c>
      <c r="C20387" t="s">
        <v>15</v>
      </c>
      <c r="D20387" t="s">
        <v>33</v>
      </c>
      <c r="E20387" t="s">
        <v>659</v>
      </c>
    </row>
    <row r="20388" spans="1:5" x14ac:dyDescent="0.25">
      <c r="A20388" t="s">
        <v>24808</v>
      </c>
      <c r="B20388" t="s">
        <v>20</v>
      </c>
      <c r="C20388" t="s">
        <v>19</v>
      </c>
      <c r="D20388" t="s">
        <v>33</v>
      </c>
      <c r="E20388" t="s">
        <v>533</v>
      </c>
    </row>
    <row r="20389" spans="1:5" x14ac:dyDescent="0.25">
      <c r="A20389" t="s">
        <v>20583</v>
      </c>
      <c r="B20389" t="s">
        <v>16</v>
      </c>
      <c r="C20389" t="s">
        <v>15</v>
      </c>
      <c r="D20389" t="s">
        <v>33</v>
      </c>
      <c r="E20389" t="s">
        <v>659</v>
      </c>
    </row>
    <row r="20390" spans="1:5" x14ac:dyDescent="0.25">
      <c r="A20390" t="s">
        <v>8189</v>
      </c>
      <c r="B20390" t="s">
        <v>20</v>
      </c>
      <c r="C20390" t="s">
        <v>19</v>
      </c>
      <c r="D20390" t="s">
        <v>33</v>
      </c>
      <c r="E20390" t="s">
        <v>533</v>
      </c>
    </row>
    <row r="20391" spans="1:5" x14ac:dyDescent="0.25">
      <c r="A20391" t="s">
        <v>20585</v>
      </c>
      <c r="B20391" t="s">
        <v>16</v>
      </c>
      <c r="C20391" t="s">
        <v>15</v>
      </c>
      <c r="D20391" t="s">
        <v>33</v>
      </c>
      <c r="E20391" t="s">
        <v>561</v>
      </c>
    </row>
    <row r="20392" spans="1:5" x14ac:dyDescent="0.25">
      <c r="A20392" t="s">
        <v>20586</v>
      </c>
      <c r="B20392" t="s">
        <v>16</v>
      </c>
      <c r="C20392" t="s">
        <v>15</v>
      </c>
      <c r="D20392" t="s">
        <v>33</v>
      </c>
      <c r="E20392" t="s">
        <v>659</v>
      </c>
    </row>
    <row r="20393" spans="1:5" x14ac:dyDescent="0.25">
      <c r="A20393" t="s">
        <v>13975</v>
      </c>
      <c r="B20393" t="s">
        <v>20</v>
      </c>
      <c r="C20393" t="s">
        <v>19</v>
      </c>
      <c r="D20393" t="s">
        <v>33</v>
      </c>
      <c r="E20393" t="s">
        <v>533</v>
      </c>
    </row>
    <row r="20394" spans="1:5" x14ac:dyDescent="0.25">
      <c r="A20394" t="s">
        <v>21180</v>
      </c>
      <c r="B20394" t="s">
        <v>20</v>
      </c>
      <c r="C20394" t="s">
        <v>19</v>
      </c>
      <c r="D20394" t="s">
        <v>33</v>
      </c>
      <c r="E20394" t="s">
        <v>533</v>
      </c>
    </row>
    <row r="20395" spans="1:5" x14ac:dyDescent="0.25">
      <c r="A20395" t="s">
        <v>20589</v>
      </c>
      <c r="B20395" t="s">
        <v>16</v>
      </c>
      <c r="C20395" t="s">
        <v>15</v>
      </c>
      <c r="D20395" t="s">
        <v>33</v>
      </c>
      <c r="E20395" t="s">
        <v>659</v>
      </c>
    </row>
    <row r="20396" spans="1:5" x14ac:dyDescent="0.25">
      <c r="A20396" t="s">
        <v>29135</v>
      </c>
      <c r="B20396" t="s">
        <v>16</v>
      </c>
      <c r="C20396" t="s">
        <v>15</v>
      </c>
      <c r="D20396" t="s">
        <v>33</v>
      </c>
      <c r="E20396" t="s">
        <v>628</v>
      </c>
    </row>
    <row r="20397" spans="1:5" x14ac:dyDescent="0.25">
      <c r="A20397" t="s">
        <v>20591</v>
      </c>
      <c r="B20397" t="s">
        <v>16</v>
      </c>
      <c r="C20397" t="s">
        <v>15</v>
      </c>
      <c r="D20397" t="s">
        <v>33</v>
      </c>
      <c r="E20397" t="s">
        <v>659</v>
      </c>
    </row>
    <row r="20398" spans="1:5" x14ac:dyDescent="0.25">
      <c r="A20398" t="s">
        <v>22756</v>
      </c>
      <c r="B20398" t="s">
        <v>20</v>
      </c>
      <c r="C20398" t="s">
        <v>19</v>
      </c>
      <c r="D20398" t="s">
        <v>33</v>
      </c>
      <c r="E20398" t="s">
        <v>533</v>
      </c>
    </row>
    <row r="20399" spans="1:5" x14ac:dyDescent="0.25">
      <c r="A20399" t="s">
        <v>23008</v>
      </c>
      <c r="B20399" t="s">
        <v>20</v>
      </c>
      <c r="C20399" t="s">
        <v>19</v>
      </c>
      <c r="D20399" t="s">
        <v>33</v>
      </c>
      <c r="E20399" t="s">
        <v>533</v>
      </c>
    </row>
    <row r="20400" spans="1:5" x14ac:dyDescent="0.25">
      <c r="A20400" t="s">
        <v>7589</v>
      </c>
      <c r="B20400" t="s">
        <v>20</v>
      </c>
      <c r="C20400" t="s">
        <v>19</v>
      </c>
      <c r="D20400" t="s">
        <v>33</v>
      </c>
      <c r="E20400" t="s">
        <v>533</v>
      </c>
    </row>
    <row r="20401" spans="1:5" x14ac:dyDescent="0.25">
      <c r="A20401" t="s">
        <v>20595</v>
      </c>
      <c r="B20401" t="s">
        <v>16</v>
      </c>
      <c r="C20401" t="s">
        <v>15</v>
      </c>
      <c r="D20401" t="s">
        <v>33</v>
      </c>
      <c r="E20401" t="s">
        <v>659</v>
      </c>
    </row>
    <row r="20402" spans="1:5" x14ac:dyDescent="0.25">
      <c r="A20402" t="s">
        <v>23371</v>
      </c>
      <c r="B20402" t="s">
        <v>20</v>
      </c>
      <c r="C20402" t="s">
        <v>19</v>
      </c>
      <c r="D20402" t="s">
        <v>33</v>
      </c>
      <c r="E20402" t="s">
        <v>533</v>
      </c>
    </row>
    <row r="20403" spans="1:5" x14ac:dyDescent="0.25">
      <c r="A20403" t="s">
        <v>20597</v>
      </c>
      <c r="B20403" t="s">
        <v>16</v>
      </c>
      <c r="C20403" t="s">
        <v>15</v>
      </c>
      <c r="D20403" t="s">
        <v>33</v>
      </c>
      <c r="E20403" t="s">
        <v>659</v>
      </c>
    </row>
    <row r="20404" spans="1:5" x14ac:dyDescent="0.25">
      <c r="A20404" t="s">
        <v>23386</v>
      </c>
      <c r="B20404" t="s">
        <v>20</v>
      </c>
      <c r="C20404" t="s">
        <v>19</v>
      </c>
      <c r="D20404" t="s">
        <v>33</v>
      </c>
      <c r="E20404" t="s">
        <v>533</v>
      </c>
    </row>
    <row r="20405" spans="1:5" x14ac:dyDescent="0.25">
      <c r="A20405" t="s">
        <v>20599</v>
      </c>
      <c r="B20405" t="s">
        <v>16</v>
      </c>
      <c r="C20405" t="s">
        <v>15</v>
      </c>
      <c r="D20405" t="s">
        <v>33</v>
      </c>
      <c r="E20405" t="s">
        <v>745</v>
      </c>
    </row>
    <row r="20406" spans="1:5" x14ac:dyDescent="0.25">
      <c r="A20406" t="s">
        <v>20600</v>
      </c>
      <c r="B20406" t="s">
        <v>16</v>
      </c>
      <c r="C20406" t="s">
        <v>15</v>
      </c>
      <c r="D20406" t="s">
        <v>33</v>
      </c>
      <c r="E20406" t="s">
        <v>659</v>
      </c>
    </row>
    <row r="20407" spans="1:5" x14ac:dyDescent="0.25">
      <c r="A20407" t="s">
        <v>27169</v>
      </c>
      <c r="B20407" t="s">
        <v>20</v>
      </c>
      <c r="C20407" t="s">
        <v>19</v>
      </c>
      <c r="D20407" t="s">
        <v>33</v>
      </c>
      <c r="E20407" t="s">
        <v>533</v>
      </c>
    </row>
    <row r="20408" spans="1:5" x14ac:dyDescent="0.25">
      <c r="A20408" t="s">
        <v>20602</v>
      </c>
      <c r="B20408" t="s">
        <v>16</v>
      </c>
      <c r="C20408" t="s">
        <v>15</v>
      </c>
      <c r="D20408" t="s">
        <v>33</v>
      </c>
      <c r="E20408" t="s">
        <v>659</v>
      </c>
    </row>
    <row r="20409" spans="1:5" x14ac:dyDescent="0.25">
      <c r="A20409" t="s">
        <v>18727</v>
      </c>
      <c r="B20409" t="s">
        <v>20</v>
      </c>
      <c r="C20409" t="s">
        <v>19</v>
      </c>
      <c r="D20409" t="s">
        <v>33</v>
      </c>
      <c r="E20409" t="s">
        <v>533</v>
      </c>
    </row>
    <row r="20410" spans="1:5" x14ac:dyDescent="0.25">
      <c r="A20410" t="s">
        <v>25763</v>
      </c>
      <c r="B20410" t="s">
        <v>20</v>
      </c>
      <c r="C20410" t="s">
        <v>19</v>
      </c>
      <c r="D20410" t="s">
        <v>33</v>
      </c>
      <c r="E20410" t="s">
        <v>533</v>
      </c>
    </row>
    <row r="20411" spans="1:5" x14ac:dyDescent="0.25">
      <c r="A20411" t="s">
        <v>20605</v>
      </c>
      <c r="B20411" t="s">
        <v>20</v>
      </c>
      <c r="C20411" t="s">
        <v>19</v>
      </c>
      <c r="D20411" t="s">
        <v>33</v>
      </c>
      <c r="E20411" t="s">
        <v>502</v>
      </c>
    </row>
    <row r="20412" spans="1:5" x14ac:dyDescent="0.25">
      <c r="A20412" t="s">
        <v>20606</v>
      </c>
      <c r="B20412" t="s">
        <v>20</v>
      </c>
      <c r="C20412" t="s">
        <v>21</v>
      </c>
      <c r="D20412" t="s">
        <v>33</v>
      </c>
      <c r="E20412" t="s">
        <v>574</v>
      </c>
    </row>
    <row r="20413" spans="1:5" x14ac:dyDescent="0.25">
      <c r="A20413" t="s">
        <v>20607</v>
      </c>
      <c r="B20413" t="s">
        <v>20</v>
      </c>
      <c r="C20413" t="s">
        <v>21</v>
      </c>
      <c r="D20413" t="s">
        <v>33</v>
      </c>
      <c r="E20413" t="s">
        <v>661</v>
      </c>
    </row>
    <row r="20414" spans="1:5" x14ac:dyDescent="0.25">
      <c r="A20414" t="s">
        <v>20608</v>
      </c>
      <c r="B20414" t="s">
        <v>20</v>
      </c>
      <c r="C20414" t="s">
        <v>21</v>
      </c>
      <c r="D20414" t="s">
        <v>33</v>
      </c>
      <c r="E20414" t="s">
        <v>792</v>
      </c>
    </row>
    <row r="20415" spans="1:5" x14ac:dyDescent="0.25">
      <c r="A20415" t="s">
        <v>20609</v>
      </c>
      <c r="B20415" t="s">
        <v>16</v>
      </c>
      <c r="C20415" t="s">
        <v>17</v>
      </c>
      <c r="D20415" t="s">
        <v>33</v>
      </c>
      <c r="E20415" t="s">
        <v>627</v>
      </c>
    </row>
    <row r="20416" spans="1:5" x14ac:dyDescent="0.25">
      <c r="A20416" t="s">
        <v>20610</v>
      </c>
      <c r="B20416" t="s">
        <v>16</v>
      </c>
      <c r="C20416" t="s">
        <v>17</v>
      </c>
      <c r="D20416" t="s">
        <v>33</v>
      </c>
      <c r="E20416" t="s">
        <v>632</v>
      </c>
    </row>
    <row r="20417" spans="1:5" x14ac:dyDescent="0.25">
      <c r="A20417" t="s">
        <v>20611</v>
      </c>
      <c r="B20417" t="s">
        <v>16</v>
      </c>
      <c r="C20417" t="s">
        <v>17</v>
      </c>
      <c r="D20417" t="s">
        <v>33</v>
      </c>
      <c r="E20417" t="s">
        <v>632</v>
      </c>
    </row>
    <row r="20418" spans="1:5" x14ac:dyDescent="0.25">
      <c r="A20418" t="s">
        <v>20612</v>
      </c>
      <c r="B20418" t="s">
        <v>16</v>
      </c>
      <c r="C20418" t="s">
        <v>17</v>
      </c>
      <c r="D20418" t="s">
        <v>33</v>
      </c>
      <c r="E20418" t="s">
        <v>632</v>
      </c>
    </row>
    <row r="20419" spans="1:5" x14ac:dyDescent="0.25">
      <c r="A20419" t="s">
        <v>20613</v>
      </c>
      <c r="B20419" t="s">
        <v>16</v>
      </c>
      <c r="C20419" t="s">
        <v>17</v>
      </c>
      <c r="D20419" t="s">
        <v>33</v>
      </c>
      <c r="E20419" t="s">
        <v>632</v>
      </c>
    </row>
    <row r="20420" spans="1:5" x14ac:dyDescent="0.25">
      <c r="A20420" t="s">
        <v>20614</v>
      </c>
      <c r="B20420" t="s">
        <v>20</v>
      </c>
      <c r="C20420" t="s">
        <v>19</v>
      </c>
      <c r="D20420" t="s">
        <v>69</v>
      </c>
      <c r="E20420" t="s">
        <v>765</v>
      </c>
    </row>
    <row r="20421" spans="1:5" x14ac:dyDescent="0.25">
      <c r="A20421" t="s">
        <v>20615</v>
      </c>
      <c r="B20421" t="s">
        <v>20</v>
      </c>
      <c r="C20421" t="s">
        <v>19</v>
      </c>
      <c r="D20421" t="s">
        <v>33</v>
      </c>
      <c r="E20421" t="s">
        <v>585</v>
      </c>
    </row>
    <row r="20422" spans="1:5" x14ac:dyDescent="0.25">
      <c r="A20422" t="s">
        <v>19319</v>
      </c>
      <c r="B20422" t="s">
        <v>20</v>
      </c>
      <c r="C20422" t="s">
        <v>19</v>
      </c>
      <c r="D20422" t="s">
        <v>33</v>
      </c>
      <c r="E20422" t="s">
        <v>533</v>
      </c>
    </row>
    <row r="20423" spans="1:5" x14ac:dyDescent="0.25">
      <c r="A20423" t="s">
        <v>13674</v>
      </c>
      <c r="B20423" t="s">
        <v>20</v>
      </c>
      <c r="C20423" t="s">
        <v>19</v>
      </c>
      <c r="D20423" t="s">
        <v>33</v>
      </c>
      <c r="E20423" t="s">
        <v>533</v>
      </c>
    </row>
    <row r="20424" spans="1:5" x14ac:dyDescent="0.25">
      <c r="A20424" t="s">
        <v>13678</v>
      </c>
      <c r="B20424" t="s">
        <v>20</v>
      </c>
      <c r="C20424" t="s">
        <v>19</v>
      </c>
      <c r="D20424" t="s">
        <v>33</v>
      </c>
      <c r="E20424" t="s">
        <v>533</v>
      </c>
    </row>
    <row r="20425" spans="1:5" x14ac:dyDescent="0.25">
      <c r="A20425" t="s">
        <v>20619</v>
      </c>
      <c r="B20425" t="s">
        <v>20</v>
      </c>
      <c r="C20425" t="s">
        <v>19</v>
      </c>
      <c r="D20425" t="s">
        <v>33</v>
      </c>
      <c r="E20425" t="s">
        <v>523</v>
      </c>
    </row>
    <row r="20426" spans="1:5" x14ac:dyDescent="0.25">
      <c r="A20426" t="s">
        <v>20620</v>
      </c>
      <c r="B20426" t="s">
        <v>20</v>
      </c>
      <c r="C20426" t="s">
        <v>19</v>
      </c>
      <c r="D20426" t="s">
        <v>33</v>
      </c>
      <c r="E20426" t="s">
        <v>523</v>
      </c>
    </row>
    <row r="20427" spans="1:5" x14ac:dyDescent="0.25">
      <c r="A20427" t="s">
        <v>13680</v>
      </c>
      <c r="B20427" t="s">
        <v>20</v>
      </c>
      <c r="C20427" t="s">
        <v>19</v>
      </c>
      <c r="D20427" t="s">
        <v>33</v>
      </c>
      <c r="E20427" t="s">
        <v>533</v>
      </c>
    </row>
    <row r="20428" spans="1:5" x14ac:dyDescent="0.25">
      <c r="A20428" t="s">
        <v>13684</v>
      </c>
      <c r="B20428" t="s">
        <v>20</v>
      </c>
      <c r="C20428" t="s">
        <v>19</v>
      </c>
      <c r="D20428" t="s">
        <v>33</v>
      </c>
      <c r="E20428" t="s">
        <v>533</v>
      </c>
    </row>
    <row r="20429" spans="1:5" x14ac:dyDescent="0.25">
      <c r="A20429" t="s">
        <v>22758</v>
      </c>
      <c r="B20429" t="s">
        <v>20</v>
      </c>
      <c r="C20429" t="s">
        <v>19</v>
      </c>
      <c r="D20429" t="s">
        <v>33</v>
      </c>
      <c r="E20429" t="s">
        <v>533</v>
      </c>
    </row>
    <row r="20430" spans="1:5" x14ac:dyDescent="0.25">
      <c r="A20430" t="s">
        <v>2582</v>
      </c>
      <c r="B20430" t="s">
        <v>20</v>
      </c>
      <c r="C20430" t="s">
        <v>19</v>
      </c>
      <c r="D20430" t="s">
        <v>33</v>
      </c>
      <c r="E20430" t="s">
        <v>533</v>
      </c>
    </row>
    <row r="20431" spans="1:5" x14ac:dyDescent="0.25">
      <c r="A20431" t="s">
        <v>27929</v>
      </c>
      <c r="B20431" t="s">
        <v>20</v>
      </c>
      <c r="C20431" t="s">
        <v>19</v>
      </c>
      <c r="D20431" t="s">
        <v>69</v>
      </c>
      <c r="E20431" t="s">
        <v>533</v>
      </c>
    </row>
    <row r="20432" spans="1:5" x14ac:dyDescent="0.25">
      <c r="A20432" t="s">
        <v>16005</v>
      </c>
      <c r="B20432" t="s">
        <v>20</v>
      </c>
      <c r="C20432" t="s">
        <v>19</v>
      </c>
      <c r="D20432" t="s">
        <v>33</v>
      </c>
      <c r="E20432" t="s">
        <v>553</v>
      </c>
    </row>
    <row r="20433" spans="1:5" x14ac:dyDescent="0.25">
      <c r="A20433" t="s">
        <v>22889</v>
      </c>
      <c r="B20433" t="s">
        <v>20</v>
      </c>
      <c r="C20433" t="s">
        <v>19</v>
      </c>
      <c r="D20433" t="s">
        <v>33</v>
      </c>
      <c r="E20433" t="s">
        <v>533</v>
      </c>
    </row>
    <row r="20434" spans="1:5" x14ac:dyDescent="0.25">
      <c r="A20434" t="s">
        <v>15292</v>
      </c>
      <c r="B20434" t="s">
        <v>20</v>
      </c>
      <c r="C20434" t="s">
        <v>19</v>
      </c>
      <c r="D20434" t="s">
        <v>33</v>
      </c>
      <c r="E20434" t="s">
        <v>533</v>
      </c>
    </row>
    <row r="20435" spans="1:5" x14ac:dyDescent="0.25">
      <c r="A20435" t="s">
        <v>20629</v>
      </c>
      <c r="B20435" t="s">
        <v>20</v>
      </c>
      <c r="C20435" t="s">
        <v>19</v>
      </c>
      <c r="D20435" t="s">
        <v>33</v>
      </c>
      <c r="E20435" t="s">
        <v>585</v>
      </c>
    </row>
    <row r="20436" spans="1:5" x14ac:dyDescent="0.25">
      <c r="A20436" t="s">
        <v>20630</v>
      </c>
      <c r="B20436" t="s">
        <v>16</v>
      </c>
      <c r="C20436" t="s">
        <v>17</v>
      </c>
      <c r="D20436" t="s">
        <v>33</v>
      </c>
      <c r="E20436" t="s">
        <v>847</v>
      </c>
    </row>
    <row r="20437" spans="1:5" x14ac:dyDescent="0.25">
      <c r="A20437" t="s">
        <v>20805</v>
      </c>
      <c r="B20437" t="s">
        <v>20</v>
      </c>
      <c r="C20437" t="s">
        <v>19</v>
      </c>
      <c r="D20437" t="s">
        <v>33</v>
      </c>
      <c r="E20437" t="s">
        <v>533</v>
      </c>
    </row>
    <row r="20438" spans="1:5" x14ac:dyDescent="0.25">
      <c r="A20438" t="s">
        <v>20632</v>
      </c>
      <c r="B20438" t="s">
        <v>20</v>
      </c>
      <c r="C20438" t="s">
        <v>19</v>
      </c>
      <c r="D20438" t="s">
        <v>33</v>
      </c>
      <c r="E20438" t="s">
        <v>562</v>
      </c>
    </row>
    <row r="20439" spans="1:5" x14ac:dyDescent="0.25">
      <c r="A20439" t="s">
        <v>13673</v>
      </c>
      <c r="B20439" t="s">
        <v>20</v>
      </c>
      <c r="C20439" t="s">
        <v>19</v>
      </c>
      <c r="D20439" t="s">
        <v>33</v>
      </c>
      <c r="E20439" t="s">
        <v>533</v>
      </c>
    </row>
    <row r="20440" spans="1:5" x14ac:dyDescent="0.25">
      <c r="A20440" t="s">
        <v>20634</v>
      </c>
      <c r="B20440" t="s">
        <v>20</v>
      </c>
      <c r="C20440" t="s">
        <v>19</v>
      </c>
      <c r="D20440" t="s">
        <v>33</v>
      </c>
      <c r="E20440" t="s">
        <v>538</v>
      </c>
    </row>
    <row r="20441" spans="1:5" x14ac:dyDescent="0.25">
      <c r="A20441" t="s">
        <v>13677</v>
      </c>
      <c r="B20441" t="s">
        <v>20</v>
      </c>
      <c r="C20441" t="s">
        <v>19</v>
      </c>
      <c r="D20441" t="s">
        <v>33</v>
      </c>
      <c r="E20441" t="s">
        <v>533</v>
      </c>
    </row>
    <row r="20442" spans="1:5" x14ac:dyDescent="0.25">
      <c r="A20442" t="s">
        <v>20636</v>
      </c>
      <c r="B20442" t="s">
        <v>20</v>
      </c>
      <c r="C20442" t="s">
        <v>19</v>
      </c>
      <c r="D20442" t="s">
        <v>33</v>
      </c>
      <c r="E20442" t="s">
        <v>562</v>
      </c>
    </row>
    <row r="20443" spans="1:5" x14ac:dyDescent="0.25">
      <c r="A20443" t="s">
        <v>13679</v>
      </c>
      <c r="B20443" t="s">
        <v>20</v>
      </c>
      <c r="C20443" t="s">
        <v>19</v>
      </c>
      <c r="D20443" t="s">
        <v>33</v>
      </c>
      <c r="E20443" t="s">
        <v>533</v>
      </c>
    </row>
    <row r="20444" spans="1:5" x14ac:dyDescent="0.25">
      <c r="A20444" t="s">
        <v>20638</v>
      </c>
      <c r="B20444" t="s">
        <v>20</v>
      </c>
      <c r="C20444" t="s">
        <v>19</v>
      </c>
      <c r="D20444" t="s">
        <v>33</v>
      </c>
      <c r="E20444" t="s">
        <v>562</v>
      </c>
    </row>
    <row r="20445" spans="1:5" x14ac:dyDescent="0.25">
      <c r="A20445" t="s">
        <v>13683</v>
      </c>
      <c r="B20445" t="s">
        <v>20</v>
      </c>
      <c r="C20445" t="s">
        <v>19</v>
      </c>
      <c r="D20445" t="s">
        <v>33</v>
      </c>
      <c r="E20445" t="s">
        <v>533</v>
      </c>
    </row>
    <row r="20446" spans="1:5" x14ac:dyDescent="0.25">
      <c r="A20446" t="s">
        <v>20640</v>
      </c>
      <c r="B20446" t="s">
        <v>20</v>
      </c>
      <c r="C20446" t="s">
        <v>19</v>
      </c>
      <c r="D20446" t="s">
        <v>33</v>
      </c>
      <c r="E20446" t="s">
        <v>538</v>
      </c>
    </row>
    <row r="20447" spans="1:5" x14ac:dyDescent="0.25">
      <c r="A20447" t="s">
        <v>20641</v>
      </c>
      <c r="B20447" t="s">
        <v>20</v>
      </c>
      <c r="C20447" t="s">
        <v>19</v>
      </c>
      <c r="D20447" t="s">
        <v>33</v>
      </c>
      <c r="E20447" t="s">
        <v>538</v>
      </c>
    </row>
    <row r="20448" spans="1:5" x14ac:dyDescent="0.25">
      <c r="A20448" t="s">
        <v>16754</v>
      </c>
      <c r="B20448" t="s">
        <v>20</v>
      </c>
      <c r="C20448" t="s">
        <v>19</v>
      </c>
      <c r="D20448" t="s">
        <v>33</v>
      </c>
      <c r="E20448" t="s">
        <v>533</v>
      </c>
    </row>
    <row r="20449" spans="1:5" x14ac:dyDescent="0.25">
      <c r="A20449" t="s">
        <v>20643</v>
      </c>
      <c r="B20449" t="s">
        <v>20</v>
      </c>
      <c r="C20449" t="s">
        <v>19</v>
      </c>
      <c r="D20449" t="s">
        <v>33</v>
      </c>
      <c r="E20449" t="s">
        <v>562</v>
      </c>
    </row>
    <row r="20450" spans="1:5" x14ac:dyDescent="0.25">
      <c r="A20450" t="s">
        <v>8968</v>
      </c>
      <c r="B20450" t="s">
        <v>16</v>
      </c>
      <c r="C20450" t="s">
        <v>15</v>
      </c>
      <c r="D20450" t="s">
        <v>33</v>
      </c>
      <c r="E20450" t="s">
        <v>628</v>
      </c>
    </row>
    <row r="20451" spans="1:5" x14ac:dyDescent="0.25">
      <c r="A20451" t="s">
        <v>20645</v>
      </c>
      <c r="B20451" t="s">
        <v>20</v>
      </c>
      <c r="C20451" t="s">
        <v>19</v>
      </c>
      <c r="D20451" t="s">
        <v>33</v>
      </c>
      <c r="E20451" t="s">
        <v>562</v>
      </c>
    </row>
    <row r="20452" spans="1:5" x14ac:dyDescent="0.25">
      <c r="A20452" t="s">
        <v>15739</v>
      </c>
      <c r="B20452" t="s">
        <v>20</v>
      </c>
      <c r="C20452" t="s">
        <v>19</v>
      </c>
      <c r="D20452" t="s">
        <v>33</v>
      </c>
      <c r="E20452" t="s">
        <v>533</v>
      </c>
    </row>
    <row r="20453" spans="1:5" x14ac:dyDescent="0.25">
      <c r="A20453" t="s">
        <v>20647</v>
      </c>
      <c r="B20453" t="s">
        <v>20</v>
      </c>
      <c r="C20453" t="s">
        <v>19</v>
      </c>
      <c r="D20453" t="s">
        <v>33</v>
      </c>
      <c r="E20453" t="s">
        <v>523</v>
      </c>
    </row>
    <row r="20454" spans="1:5" x14ac:dyDescent="0.25">
      <c r="A20454" t="s">
        <v>20648</v>
      </c>
      <c r="B20454" t="s">
        <v>20</v>
      </c>
      <c r="C20454" t="s">
        <v>19</v>
      </c>
      <c r="D20454" t="s">
        <v>33</v>
      </c>
      <c r="E20454" t="s">
        <v>523</v>
      </c>
    </row>
    <row r="20455" spans="1:5" x14ac:dyDescent="0.25">
      <c r="A20455" t="s">
        <v>20649</v>
      </c>
      <c r="B20455" t="s">
        <v>20</v>
      </c>
      <c r="C20455" t="s">
        <v>19</v>
      </c>
      <c r="D20455" t="s">
        <v>33</v>
      </c>
      <c r="E20455" t="s">
        <v>523</v>
      </c>
    </row>
    <row r="20456" spans="1:5" x14ac:dyDescent="0.25">
      <c r="A20456" t="s">
        <v>10542</v>
      </c>
      <c r="B20456" t="s">
        <v>16</v>
      </c>
      <c r="C20456" t="s">
        <v>15</v>
      </c>
      <c r="D20456" t="s">
        <v>69</v>
      </c>
      <c r="E20456" t="s">
        <v>628</v>
      </c>
    </row>
    <row r="20457" spans="1:5" x14ac:dyDescent="0.25">
      <c r="A20457" t="s">
        <v>20651</v>
      </c>
      <c r="B20457" t="s">
        <v>20</v>
      </c>
      <c r="C20457" t="s">
        <v>23</v>
      </c>
      <c r="D20457" t="s">
        <v>33</v>
      </c>
      <c r="E20457" t="s">
        <v>734</v>
      </c>
    </row>
    <row r="20458" spans="1:5" x14ac:dyDescent="0.25">
      <c r="A20458" t="s">
        <v>20652</v>
      </c>
      <c r="B20458" t="s">
        <v>16</v>
      </c>
      <c r="C20458" t="s">
        <v>17</v>
      </c>
      <c r="D20458" t="s">
        <v>33</v>
      </c>
      <c r="E20458" t="s">
        <v>990</v>
      </c>
    </row>
    <row r="20459" spans="1:5" x14ac:dyDescent="0.25">
      <c r="A20459" t="s">
        <v>28459</v>
      </c>
      <c r="B20459" t="s">
        <v>16</v>
      </c>
      <c r="C20459" t="s">
        <v>15</v>
      </c>
      <c r="D20459" t="s">
        <v>69</v>
      </c>
      <c r="E20459" t="s">
        <v>628</v>
      </c>
    </row>
    <row r="20460" spans="1:5" x14ac:dyDescent="0.25">
      <c r="A20460" t="s">
        <v>20654</v>
      </c>
      <c r="B20460" t="s">
        <v>20</v>
      </c>
      <c r="C20460" t="s">
        <v>19</v>
      </c>
      <c r="D20460" t="s">
        <v>33</v>
      </c>
      <c r="E20460" t="s">
        <v>530</v>
      </c>
    </row>
    <row r="20461" spans="1:5" x14ac:dyDescent="0.25">
      <c r="A20461" t="s">
        <v>7405</v>
      </c>
      <c r="B20461" t="s">
        <v>20</v>
      </c>
      <c r="C20461" t="s">
        <v>19</v>
      </c>
      <c r="D20461" t="s">
        <v>33</v>
      </c>
      <c r="E20461" t="s">
        <v>533</v>
      </c>
    </row>
    <row r="20462" spans="1:5" x14ac:dyDescent="0.25">
      <c r="A20462" t="s">
        <v>7408</v>
      </c>
      <c r="B20462" t="s">
        <v>20</v>
      </c>
      <c r="C20462" t="s">
        <v>19</v>
      </c>
      <c r="D20462" t="s">
        <v>33</v>
      </c>
      <c r="E20462" t="s">
        <v>533</v>
      </c>
    </row>
    <row r="20463" spans="1:5" x14ac:dyDescent="0.25">
      <c r="A20463" t="s">
        <v>11909</v>
      </c>
      <c r="B20463" t="s">
        <v>20</v>
      </c>
      <c r="C20463" t="s">
        <v>19</v>
      </c>
      <c r="D20463" t="s">
        <v>33</v>
      </c>
      <c r="E20463" t="s">
        <v>533</v>
      </c>
    </row>
    <row r="20464" spans="1:5" x14ac:dyDescent="0.25">
      <c r="A20464" t="s">
        <v>20243</v>
      </c>
      <c r="B20464" t="s">
        <v>20</v>
      </c>
      <c r="C20464" t="s">
        <v>19</v>
      </c>
      <c r="D20464" t="s">
        <v>33</v>
      </c>
      <c r="E20464" t="s">
        <v>533</v>
      </c>
    </row>
    <row r="20465" spans="1:5" x14ac:dyDescent="0.25">
      <c r="A20465" t="s">
        <v>20659</v>
      </c>
      <c r="B20465" t="s">
        <v>20</v>
      </c>
      <c r="C20465" t="s">
        <v>19</v>
      </c>
      <c r="D20465" t="s">
        <v>33</v>
      </c>
      <c r="E20465" t="s">
        <v>538</v>
      </c>
    </row>
    <row r="20466" spans="1:5" x14ac:dyDescent="0.25">
      <c r="A20466" t="s">
        <v>20725</v>
      </c>
      <c r="B20466" t="s">
        <v>20</v>
      </c>
      <c r="C20466" t="s">
        <v>19</v>
      </c>
      <c r="D20466" t="s">
        <v>33</v>
      </c>
      <c r="E20466" t="s">
        <v>533</v>
      </c>
    </row>
    <row r="20467" spans="1:5" x14ac:dyDescent="0.25">
      <c r="A20467" t="s">
        <v>20661</v>
      </c>
      <c r="B20467" t="s">
        <v>20</v>
      </c>
      <c r="C20467" t="s">
        <v>19</v>
      </c>
      <c r="D20467" t="s">
        <v>33</v>
      </c>
      <c r="E20467" t="s">
        <v>538</v>
      </c>
    </row>
    <row r="20468" spans="1:5" x14ac:dyDescent="0.25">
      <c r="A20468" t="s">
        <v>20850</v>
      </c>
      <c r="B20468" t="s">
        <v>20</v>
      </c>
      <c r="C20468" t="s">
        <v>19</v>
      </c>
      <c r="D20468" t="s">
        <v>33</v>
      </c>
      <c r="E20468" t="s">
        <v>533</v>
      </c>
    </row>
    <row r="20469" spans="1:5" x14ac:dyDescent="0.25">
      <c r="A20469" t="s">
        <v>20663</v>
      </c>
      <c r="B20469" t="s">
        <v>20</v>
      </c>
      <c r="C20469" t="s">
        <v>19</v>
      </c>
      <c r="D20469" t="s">
        <v>33</v>
      </c>
      <c r="E20469" t="s">
        <v>538</v>
      </c>
    </row>
    <row r="20470" spans="1:5" x14ac:dyDescent="0.25">
      <c r="A20470" t="s">
        <v>20664</v>
      </c>
      <c r="B20470" t="s">
        <v>20</v>
      </c>
      <c r="C20470" t="s">
        <v>19</v>
      </c>
      <c r="D20470" t="s">
        <v>33</v>
      </c>
      <c r="E20470" t="s">
        <v>530</v>
      </c>
    </row>
    <row r="20471" spans="1:5" x14ac:dyDescent="0.25">
      <c r="A20471" t="s">
        <v>21839</v>
      </c>
      <c r="B20471" t="s">
        <v>20</v>
      </c>
      <c r="C20471" t="s">
        <v>19</v>
      </c>
      <c r="D20471" t="s">
        <v>33</v>
      </c>
      <c r="E20471" t="s">
        <v>533</v>
      </c>
    </row>
    <row r="20472" spans="1:5" x14ac:dyDescent="0.25">
      <c r="A20472" t="s">
        <v>20666</v>
      </c>
      <c r="B20472" t="s">
        <v>20</v>
      </c>
      <c r="C20472" t="s">
        <v>19</v>
      </c>
      <c r="D20472" t="s">
        <v>33</v>
      </c>
      <c r="E20472" t="s">
        <v>530</v>
      </c>
    </row>
    <row r="20473" spans="1:5" x14ac:dyDescent="0.25">
      <c r="A20473" t="s">
        <v>22841</v>
      </c>
      <c r="B20473" t="s">
        <v>20</v>
      </c>
      <c r="C20473" t="s">
        <v>19</v>
      </c>
      <c r="D20473" t="s">
        <v>33</v>
      </c>
      <c r="E20473" t="s">
        <v>533</v>
      </c>
    </row>
    <row r="20474" spans="1:5" x14ac:dyDescent="0.25">
      <c r="A20474" t="s">
        <v>20668</v>
      </c>
      <c r="B20474" t="s">
        <v>20</v>
      </c>
      <c r="C20474" t="s">
        <v>19</v>
      </c>
      <c r="D20474" t="s">
        <v>33</v>
      </c>
      <c r="E20474" t="s">
        <v>530</v>
      </c>
    </row>
    <row r="20475" spans="1:5" x14ac:dyDescent="0.25">
      <c r="A20475" t="s">
        <v>20983</v>
      </c>
      <c r="B20475" t="s">
        <v>20</v>
      </c>
      <c r="C20475" t="s">
        <v>19</v>
      </c>
      <c r="D20475" t="s">
        <v>33</v>
      </c>
      <c r="E20475" t="s">
        <v>533</v>
      </c>
    </row>
    <row r="20476" spans="1:5" x14ac:dyDescent="0.25">
      <c r="A20476" t="s">
        <v>20670</v>
      </c>
      <c r="B20476" t="s">
        <v>20</v>
      </c>
      <c r="C20476" t="s">
        <v>21</v>
      </c>
      <c r="D20476" t="s">
        <v>33</v>
      </c>
      <c r="E20476" t="s">
        <v>581</v>
      </c>
    </row>
    <row r="20477" spans="1:5" x14ac:dyDescent="0.25">
      <c r="A20477" t="s">
        <v>22620</v>
      </c>
      <c r="B20477" t="s">
        <v>20</v>
      </c>
      <c r="C20477" t="s">
        <v>19</v>
      </c>
      <c r="D20477" t="s">
        <v>33</v>
      </c>
      <c r="E20477" t="s">
        <v>533</v>
      </c>
    </row>
    <row r="20478" spans="1:5" x14ac:dyDescent="0.25">
      <c r="A20478" t="s">
        <v>43805</v>
      </c>
      <c r="B20478" t="s">
        <v>20</v>
      </c>
      <c r="C20478" t="s">
        <v>19</v>
      </c>
      <c r="D20478" t="s">
        <v>65</v>
      </c>
      <c r="E20478" t="s">
        <v>538</v>
      </c>
    </row>
    <row r="20479" spans="1:5" x14ac:dyDescent="0.25">
      <c r="A20479" t="s">
        <v>6702</v>
      </c>
      <c r="B20479" t="s">
        <v>20</v>
      </c>
      <c r="C20479" t="s">
        <v>19</v>
      </c>
      <c r="D20479" t="s">
        <v>33</v>
      </c>
      <c r="E20479" t="s">
        <v>533</v>
      </c>
    </row>
    <row r="20480" spans="1:5" x14ac:dyDescent="0.25">
      <c r="A20480" t="s">
        <v>20672</v>
      </c>
      <c r="B20480" t="s">
        <v>16</v>
      </c>
      <c r="C20480" t="s">
        <v>17</v>
      </c>
      <c r="D20480" t="s">
        <v>33</v>
      </c>
      <c r="E20480" t="s">
        <v>653</v>
      </c>
    </row>
    <row r="20481" spans="1:5" x14ac:dyDescent="0.25">
      <c r="A20481" t="s">
        <v>9570</v>
      </c>
      <c r="B20481" t="s">
        <v>20</v>
      </c>
      <c r="C20481" t="s">
        <v>19</v>
      </c>
      <c r="D20481" t="s">
        <v>33</v>
      </c>
      <c r="E20481" t="s">
        <v>533</v>
      </c>
    </row>
    <row r="20482" spans="1:5" x14ac:dyDescent="0.25">
      <c r="A20482" t="s">
        <v>20673</v>
      </c>
      <c r="B20482" t="s">
        <v>20</v>
      </c>
      <c r="C20482" t="s">
        <v>19</v>
      </c>
      <c r="D20482" t="s">
        <v>33</v>
      </c>
      <c r="E20482" t="s">
        <v>562</v>
      </c>
    </row>
    <row r="20483" spans="1:5" x14ac:dyDescent="0.25">
      <c r="A20483" t="s">
        <v>20675</v>
      </c>
      <c r="B20483" t="s">
        <v>16</v>
      </c>
      <c r="C20483" t="s">
        <v>17</v>
      </c>
      <c r="D20483" t="s">
        <v>33</v>
      </c>
      <c r="E20483" t="s">
        <v>653</v>
      </c>
    </row>
    <row r="20484" spans="1:5" x14ac:dyDescent="0.25">
      <c r="A20484" t="s">
        <v>22543</v>
      </c>
      <c r="B20484" t="s">
        <v>20</v>
      </c>
      <c r="C20484" t="s">
        <v>19</v>
      </c>
      <c r="D20484" t="s">
        <v>33</v>
      </c>
      <c r="E20484" t="s">
        <v>533</v>
      </c>
    </row>
    <row r="20485" spans="1:5" x14ac:dyDescent="0.25">
      <c r="A20485" t="s">
        <v>20677</v>
      </c>
      <c r="B20485" t="s">
        <v>20</v>
      </c>
      <c r="C20485" t="s">
        <v>19</v>
      </c>
      <c r="D20485" t="s">
        <v>33</v>
      </c>
      <c r="E20485" t="s">
        <v>530</v>
      </c>
    </row>
    <row r="20486" spans="1:5" x14ac:dyDescent="0.25">
      <c r="A20486" t="s">
        <v>20678</v>
      </c>
      <c r="B20486" t="s">
        <v>20</v>
      </c>
      <c r="C20486" t="s">
        <v>21</v>
      </c>
      <c r="D20486" t="s">
        <v>33</v>
      </c>
      <c r="E20486" t="s">
        <v>581</v>
      </c>
    </row>
    <row r="20487" spans="1:5" x14ac:dyDescent="0.25">
      <c r="A20487" t="s">
        <v>9569</v>
      </c>
      <c r="B20487" t="s">
        <v>20</v>
      </c>
      <c r="C20487" t="s">
        <v>19</v>
      </c>
      <c r="D20487" t="s">
        <v>33</v>
      </c>
      <c r="E20487" t="s">
        <v>533</v>
      </c>
    </row>
    <row r="20488" spans="1:5" x14ac:dyDescent="0.25">
      <c r="A20488" t="s">
        <v>20680</v>
      </c>
      <c r="B20488" t="s">
        <v>20</v>
      </c>
      <c r="C20488" t="s">
        <v>21</v>
      </c>
      <c r="D20488" t="s">
        <v>33</v>
      </c>
      <c r="E20488" t="s">
        <v>582</v>
      </c>
    </row>
    <row r="20489" spans="1:5" x14ac:dyDescent="0.25">
      <c r="A20489" t="s">
        <v>20681</v>
      </c>
      <c r="B20489" t="s">
        <v>20</v>
      </c>
      <c r="C20489" t="s">
        <v>21</v>
      </c>
      <c r="D20489" t="s">
        <v>33</v>
      </c>
      <c r="E20489" t="s">
        <v>582</v>
      </c>
    </row>
    <row r="20490" spans="1:5" x14ac:dyDescent="0.25">
      <c r="A20490" t="s">
        <v>17332</v>
      </c>
      <c r="B20490" t="s">
        <v>20</v>
      </c>
      <c r="C20490" t="s">
        <v>19</v>
      </c>
      <c r="D20490" t="s">
        <v>33</v>
      </c>
      <c r="E20490" t="s">
        <v>533</v>
      </c>
    </row>
    <row r="20491" spans="1:5" x14ac:dyDescent="0.25">
      <c r="A20491" t="s">
        <v>20683</v>
      </c>
      <c r="B20491" t="s">
        <v>20</v>
      </c>
      <c r="C20491" t="s">
        <v>21</v>
      </c>
      <c r="D20491" t="s">
        <v>33</v>
      </c>
      <c r="E20491" t="s">
        <v>581</v>
      </c>
    </row>
    <row r="20492" spans="1:5" x14ac:dyDescent="0.25">
      <c r="A20492" t="s">
        <v>18615</v>
      </c>
      <c r="B20492" t="s">
        <v>20</v>
      </c>
      <c r="C20492" t="s">
        <v>19</v>
      </c>
      <c r="D20492" t="s">
        <v>33</v>
      </c>
      <c r="E20492" t="s">
        <v>533</v>
      </c>
    </row>
    <row r="20493" spans="1:5" x14ac:dyDescent="0.25">
      <c r="A20493" t="s">
        <v>20685</v>
      </c>
      <c r="B20493" t="s">
        <v>20</v>
      </c>
      <c r="C20493" t="s">
        <v>19</v>
      </c>
      <c r="D20493" t="s">
        <v>33</v>
      </c>
      <c r="E20493" t="s">
        <v>538</v>
      </c>
    </row>
    <row r="20494" spans="1:5" x14ac:dyDescent="0.25">
      <c r="A20494" t="s">
        <v>22125</v>
      </c>
      <c r="B20494" t="s">
        <v>20</v>
      </c>
      <c r="C20494" t="s">
        <v>19</v>
      </c>
      <c r="D20494" t="s">
        <v>33</v>
      </c>
      <c r="E20494" t="s">
        <v>533</v>
      </c>
    </row>
    <row r="20495" spans="1:5" x14ac:dyDescent="0.25">
      <c r="A20495" t="s">
        <v>15920</v>
      </c>
      <c r="B20495" t="s">
        <v>20</v>
      </c>
      <c r="C20495" t="s">
        <v>19</v>
      </c>
      <c r="D20495" t="s">
        <v>33</v>
      </c>
      <c r="E20495" t="s">
        <v>553</v>
      </c>
    </row>
    <row r="20496" spans="1:5" x14ac:dyDescent="0.25">
      <c r="A20496" t="s">
        <v>20688</v>
      </c>
      <c r="B20496" t="s">
        <v>20</v>
      </c>
      <c r="C20496" t="s">
        <v>19</v>
      </c>
      <c r="D20496" t="s">
        <v>33</v>
      </c>
      <c r="E20496" t="s">
        <v>530</v>
      </c>
    </row>
    <row r="20497" spans="1:5" x14ac:dyDescent="0.25">
      <c r="A20497" t="s">
        <v>7545</v>
      </c>
      <c r="B20497" t="s">
        <v>20</v>
      </c>
      <c r="C20497" t="s">
        <v>19</v>
      </c>
      <c r="D20497" t="s">
        <v>33</v>
      </c>
      <c r="E20497" t="s">
        <v>533</v>
      </c>
    </row>
    <row r="20498" spans="1:5" x14ac:dyDescent="0.25">
      <c r="A20498" t="s">
        <v>20690</v>
      </c>
      <c r="B20498" t="s">
        <v>20</v>
      </c>
      <c r="C20498" t="s">
        <v>19</v>
      </c>
      <c r="D20498" t="s">
        <v>33</v>
      </c>
      <c r="E20498" t="s">
        <v>530</v>
      </c>
    </row>
    <row r="20499" spans="1:5" x14ac:dyDescent="0.25">
      <c r="A20499" t="s">
        <v>7542</v>
      </c>
      <c r="B20499" t="s">
        <v>20</v>
      </c>
      <c r="C20499" t="s">
        <v>19</v>
      </c>
      <c r="D20499" t="s">
        <v>33</v>
      </c>
      <c r="E20499" t="s">
        <v>533</v>
      </c>
    </row>
    <row r="20500" spans="1:5" x14ac:dyDescent="0.25">
      <c r="A20500" t="s">
        <v>20692</v>
      </c>
      <c r="B20500" t="s">
        <v>20</v>
      </c>
      <c r="C20500" t="s">
        <v>19</v>
      </c>
      <c r="D20500" t="s">
        <v>33</v>
      </c>
      <c r="E20500" t="s">
        <v>538</v>
      </c>
    </row>
    <row r="20501" spans="1:5" x14ac:dyDescent="0.25">
      <c r="A20501" t="s">
        <v>20693</v>
      </c>
      <c r="B20501" t="s">
        <v>20</v>
      </c>
      <c r="C20501" t="s">
        <v>19</v>
      </c>
      <c r="D20501" t="s">
        <v>33</v>
      </c>
      <c r="E20501" t="s">
        <v>530</v>
      </c>
    </row>
    <row r="20502" spans="1:5" x14ac:dyDescent="0.25">
      <c r="A20502" t="s">
        <v>20696</v>
      </c>
      <c r="B20502" t="s">
        <v>20</v>
      </c>
      <c r="C20502" t="s">
        <v>19</v>
      </c>
      <c r="D20502" t="s">
        <v>33</v>
      </c>
      <c r="E20502" t="s">
        <v>530</v>
      </c>
    </row>
    <row r="20503" spans="1:5" x14ac:dyDescent="0.25">
      <c r="A20503" t="s">
        <v>7556</v>
      </c>
      <c r="B20503" t="s">
        <v>20</v>
      </c>
      <c r="C20503" t="s">
        <v>19</v>
      </c>
      <c r="D20503" t="s">
        <v>33</v>
      </c>
      <c r="E20503" t="s">
        <v>533</v>
      </c>
    </row>
    <row r="20504" spans="1:5" x14ac:dyDescent="0.25">
      <c r="A20504" t="s">
        <v>20695</v>
      </c>
      <c r="B20504" t="s">
        <v>20</v>
      </c>
      <c r="C20504" t="s">
        <v>19</v>
      </c>
      <c r="D20504" t="s">
        <v>33</v>
      </c>
      <c r="E20504" t="s">
        <v>538</v>
      </c>
    </row>
    <row r="20505" spans="1:5" x14ac:dyDescent="0.25">
      <c r="A20505" t="s">
        <v>20697</v>
      </c>
      <c r="B20505" t="s">
        <v>20</v>
      </c>
      <c r="C20505" t="s">
        <v>19</v>
      </c>
      <c r="D20505" t="s">
        <v>33</v>
      </c>
      <c r="E20505" t="s">
        <v>538</v>
      </c>
    </row>
    <row r="20506" spans="1:5" x14ac:dyDescent="0.25">
      <c r="A20506" t="s">
        <v>3530</v>
      </c>
      <c r="B20506" t="s">
        <v>20</v>
      </c>
      <c r="C20506" t="s">
        <v>19</v>
      </c>
      <c r="D20506" t="s">
        <v>33</v>
      </c>
      <c r="E20506" t="s">
        <v>533</v>
      </c>
    </row>
    <row r="20507" spans="1:5" x14ac:dyDescent="0.25">
      <c r="A20507" t="s">
        <v>20699</v>
      </c>
      <c r="B20507" t="s">
        <v>20</v>
      </c>
      <c r="C20507" t="s">
        <v>19</v>
      </c>
      <c r="D20507" t="s">
        <v>33</v>
      </c>
      <c r="E20507" t="s">
        <v>530</v>
      </c>
    </row>
    <row r="20508" spans="1:5" x14ac:dyDescent="0.25">
      <c r="A20508" t="s">
        <v>15615</v>
      </c>
      <c r="B20508" t="s">
        <v>20</v>
      </c>
      <c r="C20508" t="s">
        <v>19</v>
      </c>
      <c r="D20508" t="s">
        <v>33</v>
      </c>
      <c r="E20508" t="s">
        <v>533</v>
      </c>
    </row>
    <row r="20509" spans="1:5" x14ac:dyDescent="0.25">
      <c r="A20509" t="s">
        <v>20701</v>
      </c>
      <c r="B20509" t="s">
        <v>20</v>
      </c>
      <c r="C20509" t="s">
        <v>21</v>
      </c>
      <c r="D20509" t="s">
        <v>33</v>
      </c>
      <c r="E20509" t="s">
        <v>582</v>
      </c>
    </row>
    <row r="20510" spans="1:5" x14ac:dyDescent="0.25">
      <c r="A20510" t="s">
        <v>20702</v>
      </c>
      <c r="B20510" t="s">
        <v>20</v>
      </c>
      <c r="C20510" t="s">
        <v>19</v>
      </c>
      <c r="D20510" t="s">
        <v>33</v>
      </c>
      <c r="E20510" t="s">
        <v>538</v>
      </c>
    </row>
    <row r="20511" spans="1:5" x14ac:dyDescent="0.25">
      <c r="A20511" t="s">
        <v>20703</v>
      </c>
      <c r="B20511" t="s">
        <v>20</v>
      </c>
      <c r="C20511" t="s">
        <v>19</v>
      </c>
      <c r="D20511" t="s">
        <v>33</v>
      </c>
      <c r="E20511" t="s">
        <v>538</v>
      </c>
    </row>
    <row r="20512" spans="1:5" x14ac:dyDescent="0.25">
      <c r="A20512" t="s">
        <v>15918</v>
      </c>
      <c r="B20512" t="s">
        <v>20</v>
      </c>
      <c r="C20512" t="s">
        <v>19</v>
      </c>
      <c r="D20512" t="s">
        <v>33</v>
      </c>
      <c r="E20512" t="s">
        <v>533</v>
      </c>
    </row>
    <row r="20513" spans="1:5" x14ac:dyDescent="0.25">
      <c r="A20513" t="s">
        <v>20705</v>
      </c>
      <c r="B20513" t="s">
        <v>20</v>
      </c>
      <c r="C20513" t="s">
        <v>19</v>
      </c>
      <c r="D20513" t="s">
        <v>33</v>
      </c>
      <c r="E20513" t="s">
        <v>538</v>
      </c>
    </row>
    <row r="20514" spans="1:5" x14ac:dyDescent="0.25">
      <c r="A20514" t="s">
        <v>15798</v>
      </c>
      <c r="B20514" t="s">
        <v>20</v>
      </c>
      <c r="C20514" t="s">
        <v>19</v>
      </c>
      <c r="D20514" t="s">
        <v>33</v>
      </c>
      <c r="E20514" t="s">
        <v>533</v>
      </c>
    </row>
    <row r="20515" spans="1:5" x14ac:dyDescent="0.25">
      <c r="A20515" t="s">
        <v>20707</v>
      </c>
      <c r="B20515" t="s">
        <v>20</v>
      </c>
      <c r="C20515" t="s">
        <v>19</v>
      </c>
      <c r="D20515" t="s">
        <v>33</v>
      </c>
      <c r="E20515" t="s">
        <v>538</v>
      </c>
    </row>
    <row r="20516" spans="1:5" x14ac:dyDescent="0.25">
      <c r="A20516" t="s">
        <v>20708</v>
      </c>
      <c r="B20516" t="s">
        <v>16</v>
      </c>
      <c r="C20516" t="s">
        <v>17</v>
      </c>
      <c r="D20516" t="s">
        <v>33</v>
      </c>
      <c r="E20516" t="s">
        <v>653</v>
      </c>
    </row>
    <row r="20517" spans="1:5" x14ac:dyDescent="0.25">
      <c r="A20517" t="s">
        <v>20709</v>
      </c>
      <c r="B20517" t="s">
        <v>20</v>
      </c>
      <c r="C20517" t="s">
        <v>19</v>
      </c>
      <c r="D20517" t="s">
        <v>33</v>
      </c>
      <c r="E20517" t="s">
        <v>538</v>
      </c>
    </row>
    <row r="20518" spans="1:5" x14ac:dyDescent="0.25">
      <c r="A20518" t="s">
        <v>25037</v>
      </c>
      <c r="B20518" t="s">
        <v>20</v>
      </c>
      <c r="C20518" t="s">
        <v>19</v>
      </c>
      <c r="D20518" t="s">
        <v>33</v>
      </c>
      <c r="E20518" t="s">
        <v>533</v>
      </c>
    </row>
    <row r="20519" spans="1:5" x14ac:dyDescent="0.25">
      <c r="A20519" t="s">
        <v>20711</v>
      </c>
      <c r="B20519" t="s">
        <v>20</v>
      </c>
      <c r="C20519" t="s">
        <v>19</v>
      </c>
      <c r="D20519" t="s">
        <v>33</v>
      </c>
      <c r="E20519" t="s">
        <v>538</v>
      </c>
    </row>
    <row r="20520" spans="1:5" x14ac:dyDescent="0.25">
      <c r="A20520" t="s">
        <v>20712</v>
      </c>
      <c r="B20520" t="s">
        <v>20</v>
      </c>
      <c r="C20520" t="s">
        <v>19</v>
      </c>
      <c r="D20520" t="s">
        <v>33</v>
      </c>
      <c r="E20520" t="s">
        <v>538</v>
      </c>
    </row>
    <row r="20521" spans="1:5" x14ac:dyDescent="0.25">
      <c r="A20521" t="s">
        <v>22462</v>
      </c>
      <c r="B20521" t="s">
        <v>20</v>
      </c>
      <c r="C20521" t="s">
        <v>19</v>
      </c>
      <c r="D20521" t="s">
        <v>33</v>
      </c>
      <c r="E20521" t="s">
        <v>553</v>
      </c>
    </row>
    <row r="20522" spans="1:5" x14ac:dyDescent="0.25">
      <c r="A20522" t="s">
        <v>15932</v>
      </c>
      <c r="B20522" t="s">
        <v>20</v>
      </c>
      <c r="C20522" t="s">
        <v>19</v>
      </c>
      <c r="D20522" t="s">
        <v>33</v>
      </c>
      <c r="E20522" t="s">
        <v>533</v>
      </c>
    </row>
    <row r="20523" spans="1:5" x14ac:dyDescent="0.25">
      <c r="A20523" t="s">
        <v>20715</v>
      </c>
      <c r="B20523" t="s">
        <v>16</v>
      </c>
      <c r="C20523" t="s">
        <v>17</v>
      </c>
      <c r="D20523" t="s">
        <v>33</v>
      </c>
      <c r="E20523" t="s">
        <v>653</v>
      </c>
    </row>
    <row r="20524" spans="1:5" x14ac:dyDescent="0.25">
      <c r="A20524" t="s">
        <v>18063</v>
      </c>
      <c r="B20524" t="s">
        <v>20</v>
      </c>
      <c r="C20524" t="s">
        <v>19</v>
      </c>
      <c r="D20524" t="s">
        <v>33</v>
      </c>
      <c r="E20524" t="s">
        <v>533</v>
      </c>
    </row>
    <row r="20525" spans="1:5" x14ac:dyDescent="0.25">
      <c r="A20525" t="s">
        <v>20716</v>
      </c>
      <c r="B20525" t="s">
        <v>20</v>
      </c>
      <c r="C20525" t="s">
        <v>19</v>
      </c>
      <c r="D20525" t="s">
        <v>33</v>
      </c>
      <c r="E20525" t="s">
        <v>538</v>
      </c>
    </row>
    <row r="20526" spans="1:5" x14ac:dyDescent="0.25">
      <c r="A20526" t="s">
        <v>15613</v>
      </c>
      <c r="B20526" t="s">
        <v>20</v>
      </c>
      <c r="C20526" t="s">
        <v>19</v>
      </c>
      <c r="D20526" t="s">
        <v>33</v>
      </c>
      <c r="E20526" t="s">
        <v>533</v>
      </c>
    </row>
    <row r="20527" spans="1:5" x14ac:dyDescent="0.25">
      <c r="A20527" t="s">
        <v>14065</v>
      </c>
      <c r="B20527" t="s">
        <v>20</v>
      </c>
      <c r="C20527" t="s">
        <v>19</v>
      </c>
      <c r="D20527" t="s">
        <v>33</v>
      </c>
      <c r="E20527" t="s">
        <v>533</v>
      </c>
    </row>
    <row r="20528" spans="1:5" x14ac:dyDescent="0.25">
      <c r="A20528" t="s">
        <v>7350</v>
      </c>
      <c r="B20528" t="s">
        <v>20</v>
      </c>
      <c r="C20528" t="s">
        <v>19</v>
      </c>
      <c r="D20528" t="s">
        <v>33</v>
      </c>
      <c r="E20528" t="s">
        <v>533</v>
      </c>
    </row>
    <row r="20529" spans="1:5" x14ac:dyDescent="0.25">
      <c r="A20529" t="s">
        <v>20721</v>
      </c>
      <c r="B20529" t="s">
        <v>16</v>
      </c>
      <c r="C20529" t="s">
        <v>17</v>
      </c>
      <c r="D20529" t="s">
        <v>33</v>
      </c>
      <c r="E20529" t="s">
        <v>653</v>
      </c>
    </row>
    <row r="20530" spans="1:5" x14ac:dyDescent="0.25">
      <c r="A20530" t="s">
        <v>17165</v>
      </c>
      <c r="B20530" t="s">
        <v>20</v>
      </c>
      <c r="C20530" t="s">
        <v>19</v>
      </c>
      <c r="D20530" t="s">
        <v>33</v>
      </c>
      <c r="E20530" t="s">
        <v>533</v>
      </c>
    </row>
    <row r="20531" spans="1:5" x14ac:dyDescent="0.25">
      <c r="A20531" t="s">
        <v>20723</v>
      </c>
      <c r="B20531" t="s">
        <v>16</v>
      </c>
      <c r="C20531" t="s">
        <v>17</v>
      </c>
      <c r="D20531" t="s">
        <v>33</v>
      </c>
      <c r="E20531" t="s">
        <v>653</v>
      </c>
    </row>
    <row r="20532" spans="1:5" x14ac:dyDescent="0.25">
      <c r="A20532" t="s">
        <v>22367</v>
      </c>
      <c r="B20532" t="s">
        <v>20</v>
      </c>
      <c r="C20532" t="s">
        <v>19</v>
      </c>
      <c r="D20532" t="s">
        <v>33</v>
      </c>
      <c r="E20532" t="s">
        <v>553</v>
      </c>
    </row>
    <row r="20533" spans="1:5" x14ac:dyDescent="0.25">
      <c r="A20533" t="s">
        <v>29108</v>
      </c>
      <c r="B20533" t="s">
        <v>20</v>
      </c>
      <c r="C20533" t="s">
        <v>19</v>
      </c>
      <c r="D20533" t="s">
        <v>33</v>
      </c>
      <c r="E20533" t="s">
        <v>533</v>
      </c>
    </row>
    <row r="20534" spans="1:5" x14ac:dyDescent="0.25">
      <c r="A20534" t="s">
        <v>21038</v>
      </c>
      <c r="B20534" t="s">
        <v>20</v>
      </c>
      <c r="C20534" t="s">
        <v>19</v>
      </c>
      <c r="D20534" t="s">
        <v>33</v>
      </c>
      <c r="E20534" t="s">
        <v>533</v>
      </c>
    </row>
    <row r="20535" spans="1:5" x14ac:dyDescent="0.25">
      <c r="A20535" t="s">
        <v>20727</v>
      </c>
      <c r="B20535" t="s">
        <v>20</v>
      </c>
      <c r="C20535" t="s">
        <v>19</v>
      </c>
      <c r="D20535" t="s">
        <v>33</v>
      </c>
      <c r="E20535" t="s">
        <v>538</v>
      </c>
    </row>
    <row r="20536" spans="1:5" x14ac:dyDescent="0.25">
      <c r="A20536" t="s">
        <v>20728</v>
      </c>
      <c r="B20536" t="s">
        <v>20</v>
      </c>
      <c r="C20536" t="s">
        <v>19</v>
      </c>
      <c r="D20536" t="s">
        <v>33</v>
      </c>
      <c r="E20536" t="s">
        <v>530</v>
      </c>
    </row>
    <row r="20537" spans="1:5" x14ac:dyDescent="0.25">
      <c r="A20537" t="s">
        <v>17163</v>
      </c>
      <c r="B20537" t="s">
        <v>20</v>
      </c>
      <c r="C20537" t="s">
        <v>19</v>
      </c>
      <c r="D20537" t="s">
        <v>33</v>
      </c>
      <c r="E20537" t="s">
        <v>533</v>
      </c>
    </row>
    <row r="20538" spans="1:5" x14ac:dyDescent="0.25">
      <c r="A20538" t="s">
        <v>20730</v>
      </c>
      <c r="B20538" t="s">
        <v>20</v>
      </c>
      <c r="C20538" t="s">
        <v>19</v>
      </c>
      <c r="D20538" t="s">
        <v>33</v>
      </c>
      <c r="E20538" t="s">
        <v>538</v>
      </c>
    </row>
    <row r="20539" spans="1:5" x14ac:dyDescent="0.25">
      <c r="A20539" t="s">
        <v>20731</v>
      </c>
      <c r="B20539" t="s">
        <v>20</v>
      </c>
      <c r="C20539" t="s">
        <v>19</v>
      </c>
      <c r="D20539" t="s">
        <v>33</v>
      </c>
      <c r="E20539" t="s">
        <v>538</v>
      </c>
    </row>
    <row r="20540" spans="1:5" x14ac:dyDescent="0.25">
      <c r="A20540" t="s">
        <v>20732</v>
      </c>
      <c r="B20540" t="s">
        <v>20</v>
      </c>
      <c r="C20540" t="s">
        <v>19</v>
      </c>
      <c r="D20540" t="s">
        <v>33</v>
      </c>
      <c r="E20540" t="s">
        <v>538</v>
      </c>
    </row>
    <row r="20541" spans="1:5" x14ac:dyDescent="0.25">
      <c r="A20541" t="s">
        <v>11599</v>
      </c>
      <c r="B20541" t="s">
        <v>20</v>
      </c>
      <c r="C20541" t="s">
        <v>19</v>
      </c>
      <c r="D20541" t="s">
        <v>33</v>
      </c>
      <c r="E20541" t="s">
        <v>533</v>
      </c>
    </row>
    <row r="20542" spans="1:5" x14ac:dyDescent="0.25">
      <c r="A20542" t="s">
        <v>20734</v>
      </c>
      <c r="B20542" t="s">
        <v>20</v>
      </c>
      <c r="C20542" t="s">
        <v>19</v>
      </c>
      <c r="D20542" t="s">
        <v>33</v>
      </c>
      <c r="E20542" t="s">
        <v>538</v>
      </c>
    </row>
    <row r="20543" spans="1:5" x14ac:dyDescent="0.25">
      <c r="A20543" t="s">
        <v>20735</v>
      </c>
      <c r="B20543" t="s">
        <v>20</v>
      </c>
      <c r="C20543" t="s">
        <v>19</v>
      </c>
      <c r="D20543" t="s">
        <v>33</v>
      </c>
      <c r="E20543" t="s">
        <v>530</v>
      </c>
    </row>
    <row r="20544" spans="1:5" x14ac:dyDescent="0.25">
      <c r="A20544" t="s">
        <v>13161</v>
      </c>
      <c r="B20544" t="s">
        <v>20</v>
      </c>
      <c r="C20544" t="s">
        <v>19</v>
      </c>
      <c r="D20544" t="s">
        <v>33</v>
      </c>
      <c r="E20544" t="s">
        <v>533</v>
      </c>
    </row>
    <row r="20545" spans="1:5" x14ac:dyDescent="0.25">
      <c r="A20545" t="s">
        <v>20737</v>
      </c>
      <c r="B20545" t="s">
        <v>20</v>
      </c>
      <c r="C20545" t="s">
        <v>19</v>
      </c>
      <c r="D20545" t="s">
        <v>33</v>
      </c>
      <c r="E20545" t="s">
        <v>538</v>
      </c>
    </row>
    <row r="20546" spans="1:5" x14ac:dyDescent="0.25">
      <c r="A20546" t="s">
        <v>20738</v>
      </c>
      <c r="B20546" t="s">
        <v>20</v>
      </c>
      <c r="C20546" t="s">
        <v>19</v>
      </c>
      <c r="D20546" t="s">
        <v>33</v>
      </c>
      <c r="E20546" t="s">
        <v>530</v>
      </c>
    </row>
    <row r="20547" spans="1:5" x14ac:dyDescent="0.25">
      <c r="A20547" t="s">
        <v>18720</v>
      </c>
      <c r="B20547" t="s">
        <v>20</v>
      </c>
      <c r="C20547" t="s">
        <v>19</v>
      </c>
      <c r="D20547" t="s">
        <v>33</v>
      </c>
      <c r="E20547" t="s">
        <v>553</v>
      </c>
    </row>
    <row r="20548" spans="1:5" x14ac:dyDescent="0.25">
      <c r="A20548" t="s">
        <v>20740</v>
      </c>
      <c r="B20548" t="s">
        <v>20</v>
      </c>
      <c r="C20548" t="s">
        <v>19</v>
      </c>
      <c r="D20548" t="s">
        <v>33</v>
      </c>
      <c r="E20548" t="s">
        <v>562</v>
      </c>
    </row>
    <row r="20549" spans="1:5" x14ac:dyDescent="0.25">
      <c r="A20549" t="s">
        <v>8156</v>
      </c>
      <c r="B20549" t="s">
        <v>20</v>
      </c>
      <c r="C20549" t="s">
        <v>19</v>
      </c>
      <c r="D20549" t="s">
        <v>33</v>
      </c>
      <c r="E20549" t="s">
        <v>533</v>
      </c>
    </row>
    <row r="20550" spans="1:5" x14ac:dyDescent="0.25">
      <c r="A20550" t="s">
        <v>20742</v>
      </c>
      <c r="B20550" t="s">
        <v>20</v>
      </c>
      <c r="C20550" t="s">
        <v>19</v>
      </c>
      <c r="D20550" t="s">
        <v>33</v>
      </c>
      <c r="E20550" t="s">
        <v>530</v>
      </c>
    </row>
    <row r="20551" spans="1:5" x14ac:dyDescent="0.25">
      <c r="A20551" t="s">
        <v>8147</v>
      </c>
      <c r="B20551" t="s">
        <v>20</v>
      </c>
      <c r="C20551" t="s">
        <v>19</v>
      </c>
      <c r="D20551" t="s">
        <v>33</v>
      </c>
      <c r="E20551" t="s">
        <v>533</v>
      </c>
    </row>
    <row r="20552" spans="1:5" x14ac:dyDescent="0.25">
      <c r="A20552" t="s">
        <v>20744</v>
      </c>
      <c r="B20552" t="s">
        <v>20</v>
      </c>
      <c r="C20552" t="s">
        <v>19</v>
      </c>
      <c r="D20552" t="s">
        <v>33</v>
      </c>
      <c r="E20552" t="s">
        <v>530</v>
      </c>
    </row>
    <row r="20553" spans="1:5" x14ac:dyDescent="0.25">
      <c r="A20553" t="s">
        <v>13166</v>
      </c>
      <c r="B20553" t="s">
        <v>20</v>
      </c>
      <c r="C20553" t="s">
        <v>19</v>
      </c>
      <c r="D20553" t="s">
        <v>33</v>
      </c>
      <c r="E20553" t="s">
        <v>533</v>
      </c>
    </row>
    <row r="20554" spans="1:5" x14ac:dyDescent="0.25">
      <c r="A20554" t="s">
        <v>20746</v>
      </c>
      <c r="B20554" t="s">
        <v>20</v>
      </c>
      <c r="C20554" t="s">
        <v>19</v>
      </c>
      <c r="D20554" t="s">
        <v>33</v>
      </c>
      <c r="E20554" t="s">
        <v>530</v>
      </c>
    </row>
    <row r="20555" spans="1:5" x14ac:dyDescent="0.25">
      <c r="A20555" t="s">
        <v>20747</v>
      </c>
      <c r="B20555" t="s">
        <v>20</v>
      </c>
      <c r="C20555" t="s">
        <v>21</v>
      </c>
      <c r="D20555" t="s">
        <v>33</v>
      </c>
      <c r="E20555" t="s">
        <v>581</v>
      </c>
    </row>
    <row r="20556" spans="1:5" x14ac:dyDescent="0.25">
      <c r="A20556" t="s">
        <v>19925</v>
      </c>
      <c r="B20556" t="s">
        <v>20</v>
      </c>
      <c r="C20556" t="s">
        <v>19</v>
      </c>
      <c r="D20556" t="s">
        <v>33</v>
      </c>
      <c r="E20556" t="s">
        <v>533</v>
      </c>
    </row>
    <row r="20557" spans="1:5" x14ac:dyDescent="0.25">
      <c r="A20557" t="s">
        <v>20753</v>
      </c>
      <c r="B20557" t="s">
        <v>20</v>
      </c>
      <c r="C20557" t="s">
        <v>21</v>
      </c>
      <c r="D20557" t="s">
        <v>33</v>
      </c>
      <c r="E20557" t="s">
        <v>581</v>
      </c>
    </row>
    <row r="20558" spans="1:5" x14ac:dyDescent="0.25">
      <c r="A20558" t="s">
        <v>28814</v>
      </c>
      <c r="B20558" t="s">
        <v>20</v>
      </c>
      <c r="C20558" t="s">
        <v>19</v>
      </c>
      <c r="D20558" t="s">
        <v>33</v>
      </c>
      <c r="E20558" t="s">
        <v>533</v>
      </c>
    </row>
    <row r="20559" spans="1:5" x14ac:dyDescent="0.25">
      <c r="A20559" t="s">
        <v>23123</v>
      </c>
      <c r="B20559" t="s">
        <v>20</v>
      </c>
      <c r="C20559" t="s">
        <v>19</v>
      </c>
      <c r="D20559" t="s">
        <v>33</v>
      </c>
      <c r="E20559" t="s">
        <v>553</v>
      </c>
    </row>
    <row r="20560" spans="1:5" x14ac:dyDescent="0.25">
      <c r="A20560" t="s">
        <v>20752</v>
      </c>
      <c r="B20560" t="s">
        <v>20</v>
      </c>
      <c r="C20560" t="s">
        <v>21</v>
      </c>
      <c r="D20560" t="s">
        <v>33</v>
      </c>
      <c r="E20560" t="s">
        <v>581</v>
      </c>
    </row>
    <row r="20561" spans="1:5" x14ac:dyDescent="0.25">
      <c r="A20561" t="s">
        <v>20290</v>
      </c>
      <c r="B20561" t="s">
        <v>20</v>
      </c>
      <c r="C20561" t="s">
        <v>19</v>
      </c>
      <c r="D20561" t="s">
        <v>33</v>
      </c>
      <c r="E20561" t="s">
        <v>533</v>
      </c>
    </row>
    <row r="20562" spans="1:5" x14ac:dyDescent="0.25">
      <c r="A20562" t="s">
        <v>20749</v>
      </c>
      <c r="B20562" t="s">
        <v>20</v>
      </c>
      <c r="C20562" t="s">
        <v>21</v>
      </c>
      <c r="D20562" t="s">
        <v>33</v>
      </c>
      <c r="E20562" t="s">
        <v>581</v>
      </c>
    </row>
    <row r="20563" spans="1:5" x14ac:dyDescent="0.25">
      <c r="A20563" t="s">
        <v>20755</v>
      </c>
      <c r="B20563" t="s">
        <v>20</v>
      </c>
      <c r="C20563" t="s">
        <v>21</v>
      </c>
      <c r="D20563" t="s">
        <v>33</v>
      </c>
      <c r="E20563" t="s">
        <v>581</v>
      </c>
    </row>
    <row r="20564" spans="1:5" x14ac:dyDescent="0.25">
      <c r="A20564" t="s">
        <v>21567</v>
      </c>
      <c r="B20564" t="s">
        <v>20</v>
      </c>
      <c r="C20564" t="s">
        <v>19</v>
      </c>
      <c r="D20564" t="s">
        <v>33</v>
      </c>
      <c r="E20564" t="s">
        <v>533</v>
      </c>
    </row>
    <row r="20565" spans="1:5" x14ac:dyDescent="0.25">
      <c r="A20565" t="s">
        <v>20757</v>
      </c>
      <c r="B20565" t="s">
        <v>20</v>
      </c>
      <c r="C20565" t="s">
        <v>21</v>
      </c>
      <c r="D20565" t="s">
        <v>33</v>
      </c>
      <c r="E20565" t="s">
        <v>582</v>
      </c>
    </row>
    <row r="20566" spans="1:5" x14ac:dyDescent="0.25">
      <c r="A20566" t="s">
        <v>23721</v>
      </c>
      <c r="B20566" t="s">
        <v>20</v>
      </c>
      <c r="C20566" t="s">
        <v>19</v>
      </c>
      <c r="D20566" t="s">
        <v>33</v>
      </c>
      <c r="E20566" t="s">
        <v>533</v>
      </c>
    </row>
    <row r="20567" spans="1:5" x14ac:dyDescent="0.25">
      <c r="A20567" t="s">
        <v>20759</v>
      </c>
      <c r="B20567" t="s">
        <v>20</v>
      </c>
      <c r="C20567" t="s">
        <v>19</v>
      </c>
      <c r="D20567" t="s">
        <v>33</v>
      </c>
      <c r="E20567" t="s">
        <v>538</v>
      </c>
    </row>
    <row r="20568" spans="1:5" x14ac:dyDescent="0.25">
      <c r="A20568" t="s">
        <v>18049</v>
      </c>
      <c r="B20568" t="s">
        <v>20</v>
      </c>
      <c r="C20568" t="s">
        <v>19</v>
      </c>
      <c r="D20568" t="s">
        <v>33</v>
      </c>
      <c r="E20568" t="s">
        <v>533</v>
      </c>
    </row>
    <row r="20569" spans="1:5" x14ac:dyDescent="0.25">
      <c r="A20569" t="s">
        <v>18343</v>
      </c>
      <c r="B20569" t="s">
        <v>20</v>
      </c>
      <c r="C20569" t="s">
        <v>19</v>
      </c>
      <c r="D20569" t="s">
        <v>33</v>
      </c>
      <c r="E20569" t="s">
        <v>533</v>
      </c>
    </row>
    <row r="20570" spans="1:5" x14ac:dyDescent="0.25">
      <c r="A20570" t="s">
        <v>20762</v>
      </c>
      <c r="B20570" t="s">
        <v>20</v>
      </c>
      <c r="C20570" t="s">
        <v>19</v>
      </c>
      <c r="D20570" t="s">
        <v>33</v>
      </c>
      <c r="E20570" t="s">
        <v>530</v>
      </c>
    </row>
    <row r="20571" spans="1:5" x14ac:dyDescent="0.25">
      <c r="A20571" t="s">
        <v>27865</v>
      </c>
      <c r="B20571" t="s">
        <v>20</v>
      </c>
      <c r="C20571" t="s">
        <v>19</v>
      </c>
      <c r="D20571" t="s">
        <v>33</v>
      </c>
      <c r="E20571" t="s">
        <v>533</v>
      </c>
    </row>
    <row r="20572" spans="1:5" x14ac:dyDescent="0.25">
      <c r="A20572" t="s">
        <v>20764</v>
      </c>
      <c r="B20572" t="s">
        <v>20</v>
      </c>
      <c r="C20572" t="s">
        <v>21</v>
      </c>
      <c r="D20572" t="s">
        <v>33</v>
      </c>
      <c r="E20572" t="s">
        <v>581</v>
      </c>
    </row>
    <row r="20573" spans="1:5" x14ac:dyDescent="0.25">
      <c r="A20573" t="s">
        <v>43806</v>
      </c>
      <c r="B20573" t="s">
        <v>20</v>
      </c>
      <c r="C20573" t="s">
        <v>19</v>
      </c>
      <c r="D20573" t="s">
        <v>65</v>
      </c>
      <c r="E20573" t="s">
        <v>533</v>
      </c>
    </row>
    <row r="20574" spans="1:5" x14ac:dyDescent="0.25">
      <c r="A20574" t="s">
        <v>13461</v>
      </c>
      <c r="B20574" t="s">
        <v>20</v>
      </c>
      <c r="C20574" t="s">
        <v>19</v>
      </c>
      <c r="D20574" t="s">
        <v>33</v>
      </c>
      <c r="E20574" t="s">
        <v>533</v>
      </c>
    </row>
    <row r="20575" spans="1:5" x14ac:dyDescent="0.25">
      <c r="A20575" t="s">
        <v>24042</v>
      </c>
      <c r="B20575" t="s">
        <v>20</v>
      </c>
      <c r="C20575" t="s">
        <v>19</v>
      </c>
      <c r="D20575" t="s">
        <v>33</v>
      </c>
      <c r="E20575" t="s">
        <v>533</v>
      </c>
    </row>
    <row r="20576" spans="1:5" x14ac:dyDescent="0.25">
      <c r="A20576" t="s">
        <v>20768</v>
      </c>
      <c r="B20576" t="s">
        <v>20</v>
      </c>
      <c r="C20576" t="s">
        <v>19</v>
      </c>
      <c r="D20576" t="s">
        <v>33</v>
      </c>
      <c r="E20576" t="s">
        <v>538</v>
      </c>
    </row>
    <row r="20577" spans="1:5" x14ac:dyDescent="0.25">
      <c r="A20577" t="s">
        <v>20308</v>
      </c>
      <c r="B20577" t="s">
        <v>20</v>
      </c>
      <c r="C20577" t="s">
        <v>19</v>
      </c>
      <c r="D20577" t="s">
        <v>33</v>
      </c>
      <c r="E20577" t="s">
        <v>533</v>
      </c>
    </row>
    <row r="20578" spans="1:5" x14ac:dyDescent="0.25">
      <c r="A20578" t="s">
        <v>20770</v>
      </c>
      <c r="B20578" t="s">
        <v>20</v>
      </c>
      <c r="C20578" t="s">
        <v>19</v>
      </c>
      <c r="D20578" t="s">
        <v>33</v>
      </c>
      <c r="E20578" t="s">
        <v>538</v>
      </c>
    </row>
    <row r="20579" spans="1:5" x14ac:dyDescent="0.25">
      <c r="A20579" t="s">
        <v>20771</v>
      </c>
      <c r="B20579" t="s">
        <v>20</v>
      </c>
      <c r="C20579" t="s">
        <v>19</v>
      </c>
      <c r="D20579" t="s">
        <v>33</v>
      </c>
      <c r="E20579" t="s">
        <v>538</v>
      </c>
    </row>
    <row r="20580" spans="1:5" x14ac:dyDescent="0.25">
      <c r="A20580" t="s">
        <v>6236</v>
      </c>
      <c r="B20580" t="s">
        <v>20</v>
      </c>
      <c r="C20580" t="s">
        <v>19</v>
      </c>
      <c r="D20580" t="s">
        <v>33</v>
      </c>
      <c r="E20580" t="s">
        <v>533</v>
      </c>
    </row>
    <row r="20581" spans="1:5" x14ac:dyDescent="0.25">
      <c r="A20581" t="s">
        <v>20773</v>
      </c>
      <c r="B20581" t="s">
        <v>20</v>
      </c>
      <c r="C20581" t="s">
        <v>19</v>
      </c>
      <c r="D20581" t="s">
        <v>33</v>
      </c>
      <c r="E20581" t="s">
        <v>530</v>
      </c>
    </row>
    <row r="20582" spans="1:5" x14ac:dyDescent="0.25">
      <c r="A20582" t="s">
        <v>20774</v>
      </c>
      <c r="B20582" t="s">
        <v>20</v>
      </c>
      <c r="C20582" t="s">
        <v>19</v>
      </c>
      <c r="D20582" t="s">
        <v>33</v>
      </c>
      <c r="E20582" t="s">
        <v>523</v>
      </c>
    </row>
    <row r="20583" spans="1:5" x14ac:dyDescent="0.25">
      <c r="A20583" t="s">
        <v>15999</v>
      </c>
      <c r="B20583" t="s">
        <v>20</v>
      </c>
      <c r="C20583" t="s">
        <v>19</v>
      </c>
      <c r="D20583" t="s">
        <v>33</v>
      </c>
      <c r="E20583" t="s">
        <v>533</v>
      </c>
    </row>
    <row r="20584" spans="1:5" x14ac:dyDescent="0.25">
      <c r="A20584" t="s">
        <v>20775</v>
      </c>
      <c r="B20584" t="s">
        <v>20</v>
      </c>
      <c r="C20584" t="s">
        <v>19</v>
      </c>
      <c r="D20584" t="s">
        <v>33</v>
      </c>
      <c r="E20584" t="s">
        <v>538</v>
      </c>
    </row>
    <row r="20585" spans="1:5" x14ac:dyDescent="0.25">
      <c r="A20585" t="s">
        <v>20777</v>
      </c>
      <c r="B20585" t="s">
        <v>16</v>
      </c>
      <c r="C20585" t="s">
        <v>17</v>
      </c>
      <c r="D20585" t="s">
        <v>33</v>
      </c>
      <c r="E20585" t="s">
        <v>653</v>
      </c>
    </row>
    <row r="20586" spans="1:5" x14ac:dyDescent="0.25">
      <c r="A20586" t="s">
        <v>13928</v>
      </c>
      <c r="B20586" t="s">
        <v>20</v>
      </c>
      <c r="C20586" t="s">
        <v>19</v>
      </c>
      <c r="D20586" t="s">
        <v>33</v>
      </c>
      <c r="E20586" t="s">
        <v>533</v>
      </c>
    </row>
    <row r="20587" spans="1:5" x14ac:dyDescent="0.25">
      <c r="A20587" t="s">
        <v>20779</v>
      </c>
      <c r="B20587" t="s">
        <v>20</v>
      </c>
      <c r="C20587" t="s">
        <v>19</v>
      </c>
      <c r="D20587" t="s">
        <v>33</v>
      </c>
      <c r="E20587" t="s">
        <v>530</v>
      </c>
    </row>
    <row r="20588" spans="1:5" x14ac:dyDescent="0.25">
      <c r="A20588" t="s">
        <v>3977</v>
      </c>
      <c r="B20588" t="s">
        <v>20</v>
      </c>
      <c r="C20588" t="s">
        <v>19</v>
      </c>
      <c r="D20588" t="s">
        <v>33</v>
      </c>
      <c r="E20588" t="s">
        <v>533</v>
      </c>
    </row>
    <row r="20589" spans="1:5" x14ac:dyDescent="0.25">
      <c r="A20589" t="s">
        <v>16644</v>
      </c>
      <c r="B20589" t="s">
        <v>20</v>
      </c>
      <c r="C20589" t="s">
        <v>19</v>
      </c>
      <c r="D20589" t="s">
        <v>33</v>
      </c>
      <c r="E20589" t="s">
        <v>533</v>
      </c>
    </row>
    <row r="20590" spans="1:5" x14ac:dyDescent="0.25">
      <c r="A20590" t="s">
        <v>20782</v>
      </c>
      <c r="B20590" t="s">
        <v>20</v>
      </c>
      <c r="C20590" t="s">
        <v>19</v>
      </c>
      <c r="D20590" t="s">
        <v>33</v>
      </c>
      <c r="E20590" t="s">
        <v>530</v>
      </c>
    </row>
    <row r="20591" spans="1:5" x14ac:dyDescent="0.25">
      <c r="A20591" t="s">
        <v>20784</v>
      </c>
      <c r="B20591" t="s">
        <v>20</v>
      </c>
      <c r="C20591" t="s">
        <v>19</v>
      </c>
      <c r="D20591" t="s">
        <v>33</v>
      </c>
      <c r="E20591" t="s">
        <v>538</v>
      </c>
    </row>
    <row r="20592" spans="1:5" x14ac:dyDescent="0.25">
      <c r="A20592" t="s">
        <v>14648</v>
      </c>
      <c r="B20592" t="s">
        <v>20</v>
      </c>
      <c r="C20592" t="s">
        <v>19</v>
      </c>
      <c r="D20592" t="s">
        <v>33</v>
      </c>
      <c r="E20592" t="s">
        <v>533</v>
      </c>
    </row>
    <row r="20593" spans="1:5" x14ac:dyDescent="0.25">
      <c r="A20593" t="s">
        <v>20785</v>
      </c>
      <c r="B20593" t="s">
        <v>20</v>
      </c>
      <c r="C20593" t="s">
        <v>19</v>
      </c>
      <c r="D20593" t="s">
        <v>33</v>
      </c>
      <c r="E20593" t="s">
        <v>530</v>
      </c>
    </row>
    <row r="20594" spans="1:5" x14ac:dyDescent="0.25">
      <c r="A20594" t="s">
        <v>22155</v>
      </c>
      <c r="B20594" t="s">
        <v>20</v>
      </c>
      <c r="C20594" t="s">
        <v>19</v>
      </c>
      <c r="D20594" t="s">
        <v>33</v>
      </c>
      <c r="E20594" t="s">
        <v>533</v>
      </c>
    </row>
    <row r="20595" spans="1:5" x14ac:dyDescent="0.25">
      <c r="A20595" t="s">
        <v>20787</v>
      </c>
      <c r="B20595" t="s">
        <v>20</v>
      </c>
      <c r="C20595" t="s">
        <v>19</v>
      </c>
      <c r="D20595" t="s">
        <v>33</v>
      </c>
      <c r="E20595" t="s">
        <v>538</v>
      </c>
    </row>
    <row r="20596" spans="1:5" x14ac:dyDescent="0.25">
      <c r="A20596" t="s">
        <v>3976</v>
      </c>
      <c r="B20596" t="s">
        <v>20</v>
      </c>
      <c r="C20596" t="s">
        <v>19</v>
      </c>
      <c r="D20596" t="s">
        <v>33</v>
      </c>
      <c r="E20596" t="s">
        <v>533</v>
      </c>
    </row>
    <row r="20597" spans="1:5" x14ac:dyDescent="0.25">
      <c r="A20597" t="s">
        <v>20789</v>
      </c>
      <c r="B20597" t="s">
        <v>20</v>
      </c>
      <c r="C20597" t="s">
        <v>19</v>
      </c>
      <c r="D20597" t="s">
        <v>33</v>
      </c>
      <c r="E20597" t="s">
        <v>530</v>
      </c>
    </row>
    <row r="20598" spans="1:5" x14ac:dyDescent="0.25">
      <c r="A20598" t="s">
        <v>20790</v>
      </c>
      <c r="B20598" t="s">
        <v>20</v>
      </c>
      <c r="C20598" t="s">
        <v>19</v>
      </c>
      <c r="D20598" t="s">
        <v>33</v>
      </c>
      <c r="E20598" t="s">
        <v>889</v>
      </c>
    </row>
    <row r="20599" spans="1:5" x14ac:dyDescent="0.25">
      <c r="A20599" t="s">
        <v>16157</v>
      </c>
      <c r="B20599" t="s">
        <v>20</v>
      </c>
      <c r="C20599" t="s">
        <v>19</v>
      </c>
      <c r="D20599" t="s">
        <v>33</v>
      </c>
      <c r="E20599" t="s">
        <v>533</v>
      </c>
    </row>
    <row r="20600" spans="1:5" x14ac:dyDescent="0.25">
      <c r="A20600" t="s">
        <v>20792</v>
      </c>
      <c r="B20600" t="s">
        <v>20</v>
      </c>
      <c r="C20600" t="s">
        <v>19</v>
      </c>
      <c r="D20600" t="s">
        <v>33</v>
      </c>
      <c r="E20600" t="s">
        <v>530</v>
      </c>
    </row>
    <row r="20601" spans="1:5" x14ac:dyDescent="0.25">
      <c r="A20601" t="s">
        <v>26783</v>
      </c>
      <c r="B20601" t="s">
        <v>20</v>
      </c>
      <c r="C20601" t="s">
        <v>19</v>
      </c>
      <c r="D20601" t="s">
        <v>33</v>
      </c>
      <c r="E20601" t="s">
        <v>533</v>
      </c>
    </row>
    <row r="20602" spans="1:5" x14ac:dyDescent="0.25">
      <c r="A20602" t="s">
        <v>20794</v>
      </c>
      <c r="B20602" t="s">
        <v>20</v>
      </c>
      <c r="C20602" t="s">
        <v>22</v>
      </c>
      <c r="D20602" t="s">
        <v>33</v>
      </c>
      <c r="E20602" t="s">
        <v>693</v>
      </c>
    </row>
    <row r="20603" spans="1:5" x14ac:dyDescent="0.25">
      <c r="A20603" t="s">
        <v>20795</v>
      </c>
      <c r="B20603" t="s">
        <v>16</v>
      </c>
      <c r="C20603" t="s">
        <v>17</v>
      </c>
      <c r="D20603" t="s">
        <v>33</v>
      </c>
      <c r="E20603" t="s">
        <v>653</v>
      </c>
    </row>
    <row r="20604" spans="1:5" x14ac:dyDescent="0.25">
      <c r="A20604" t="s">
        <v>20796</v>
      </c>
      <c r="B20604" t="s">
        <v>16</v>
      </c>
      <c r="C20604" t="s">
        <v>17</v>
      </c>
      <c r="D20604" t="s">
        <v>33</v>
      </c>
      <c r="E20604" t="s">
        <v>653</v>
      </c>
    </row>
    <row r="20605" spans="1:5" x14ac:dyDescent="0.25">
      <c r="A20605" t="s">
        <v>20797</v>
      </c>
      <c r="B20605" t="s">
        <v>16</v>
      </c>
      <c r="C20605" t="s">
        <v>17</v>
      </c>
      <c r="D20605" t="s">
        <v>33</v>
      </c>
      <c r="E20605" t="s">
        <v>653</v>
      </c>
    </row>
    <row r="20606" spans="1:5" x14ac:dyDescent="0.25">
      <c r="A20606" t="s">
        <v>11770</v>
      </c>
      <c r="B20606" t="s">
        <v>20</v>
      </c>
      <c r="C20606" t="s">
        <v>19</v>
      </c>
      <c r="D20606" t="s">
        <v>33</v>
      </c>
      <c r="E20606" t="s">
        <v>553</v>
      </c>
    </row>
    <row r="20607" spans="1:5" x14ac:dyDescent="0.25">
      <c r="A20607" t="s">
        <v>11907</v>
      </c>
      <c r="B20607" t="s">
        <v>20</v>
      </c>
      <c r="C20607" t="s">
        <v>19</v>
      </c>
      <c r="D20607" t="s">
        <v>33</v>
      </c>
      <c r="E20607" t="s">
        <v>533</v>
      </c>
    </row>
    <row r="20608" spans="1:5" x14ac:dyDescent="0.25">
      <c r="A20608" t="s">
        <v>20800</v>
      </c>
      <c r="B20608" t="s">
        <v>20</v>
      </c>
      <c r="C20608" t="s">
        <v>19</v>
      </c>
      <c r="D20608" t="s">
        <v>33</v>
      </c>
      <c r="E20608" t="s">
        <v>538</v>
      </c>
    </row>
    <row r="20609" spans="1:5" x14ac:dyDescent="0.25">
      <c r="A20609" t="s">
        <v>20801</v>
      </c>
      <c r="B20609" t="s">
        <v>20</v>
      </c>
      <c r="C20609" t="s">
        <v>19</v>
      </c>
      <c r="D20609" t="s">
        <v>33</v>
      </c>
      <c r="E20609" t="s">
        <v>530</v>
      </c>
    </row>
    <row r="20610" spans="1:5" x14ac:dyDescent="0.25">
      <c r="A20610" t="s">
        <v>20802</v>
      </c>
      <c r="B20610" t="s">
        <v>16</v>
      </c>
      <c r="C20610" t="s">
        <v>17</v>
      </c>
      <c r="D20610" t="s">
        <v>33</v>
      </c>
      <c r="E20610" t="s">
        <v>653</v>
      </c>
    </row>
    <row r="20611" spans="1:5" x14ac:dyDescent="0.25">
      <c r="A20611" t="s">
        <v>20724</v>
      </c>
      <c r="B20611" t="s">
        <v>20</v>
      </c>
      <c r="C20611" t="s">
        <v>19</v>
      </c>
      <c r="D20611" t="s">
        <v>33</v>
      </c>
      <c r="E20611" t="s">
        <v>533</v>
      </c>
    </row>
    <row r="20612" spans="1:5" x14ac:dyDescent="0.25">
      <c r="A20612" t="s">
        <v>20804</v>
      </c>
      <c r="B20612" t="s">
        <v>20</v>
      </c>
      <c r="C20612" t="s">
        <v>19</v>
      </c>
      <c r="D20612" t="s">
        <v>33</v>
      </c>
      <c r="E20612" t="s">
        <v>530</v>
      </c>
    </row>
    <row r="20613" spans="1:5" x14ac:dyDescent="0.25">
      <c r="A20613" t="s">
        <v>20849</v>
      </c>
      <c r="B20613" t="s">
        <v>20</v>
      </c>
      <c r="C20613" t="s">
        <v>19</v>
      </c>
      <c r="D20613" t="s">
        <v>33</v>
      </c>
      <c r="E20613" t="s">
        <v>533</v>
      </c>
    </row>
    <row r="20614" spans="1:5" x14ac:dyDescent="0.25">
      <c r="A20614" t="s">
        <v>21838</v>
      </c>
      <c r="B20614" t="s">
        <v>20</v>
      </c>
      <c r="C20614" t="s">
        <v>19</v>
      </c>
      <c r="D20614" t="s">
        <v>33</v>
      </c>
      <c r="E20614" t="s">
        <v>533</v>
      </c>
    </row>
    <row r="20615" spans="1:5" x14ac:dyDescent="0.25">
      <c r="A20615" t="s">
        <v>22849</v>
      </c>
      <c r="B20615" t="s">
        <v>20</v>
      </c>
      <c r="C20615" t="s">
        <v>19</v>
      </c>
      <c r="D20615" t="s">
        <v>33</v>
      </c>
      <c r="E20615" t="s">
        <v>533</v>
      </c>
    </row>
    <row r="20616" spans="1:5" x14ac:dyDescent="0.25">
      <c r="A20616" t="s">
        <v>16004</v>
      </c>
      <c r="B20616" t="s">
        <v>20</v>
      </c>
      <c r="C20616" t="s">
        <v>19</v>
      </c>
      <c r="D20616" t="s">
        <v>33</v>
      </c>
      <c r="E20616" t="s">
        <v>553</v>
      </c>
    </row>
    <row r="20617" spans="1:5" x14ac:dyDescent="0.25">
      <c r="A20617" t="s">
        <v>28492</v>
      </c>
      <c r="B20617" t="s">
        <v>20</v>
      </c>
      <c r="C20617" t="s">
        <v>19</v>
      </c>
      <c r="D20617" t="s">
        <v>33</v>
      </c>
      <c r="E20617" t="s">
        <v>533</v>
      </c>
    </row>
    <row r="20618" spans="1:5" x14ac:dyDescent="0.25">
      <c r="A20618" t="s">
        <v>20810</v>
      </c>
      <c r="B20618" t="s">
        <v>20</v>
      </c>
      <c r="C20618" t="s">
        <v>24</v>
      </c>
      <c r="D20618" t="s">
        <v>33</v>
      </c>
      <c r="E20618" t="s">
        <v>700</v>
      </c>
    </row>
    <row r="20619" spans="1:5" x14ac:dyDescent="0.25">
      <c r="A20619" t="s">
        <v>26785</v>
      </c>
      <c r="B20619" t="s">
        <v>20</v>
      </c>
      <c r="C20619" t="s">
        <v>19</v>
      </c>
      <c r="D20619" t="s">
        <v>33</v>
      </c>
      <c r="E20619" t="s">
        <v>533</v>
      </c>
    </row>
    <row r="20620" spans="1:5" x14ac:dyDescent="0.25">
      <c r="A20620" t="s">
        <v>20812</v>
      </c>
      <c r="B20620" t="s">
        <v>20</v>
      </c>
      <c r="C20620" t="s">
        <v>19</v>
      </c>
      <c r="D20620" t="s">
        <v>33</v>
      </c>
      <c r="E20620" t="s">
        <v>562</v>
      </c>
    </row>
    <row r="20621" spans="1:5" x14ac:dyDescent="0.25">
      <c r="A20621" t="s">
        <v>15834</v>
      </c>
      <c r="B20621" t="s">
        <v>20</v>
      </c>
      <c r="C20621" t="s">
        <v>19</v>
      </c>
      <c r="D20621" t="s">
        <v>33</v>
      </c>
      <c r="E20621" t="s">
        <v>553</v>
      </c>
    </row>
    <row r="20622" spans="1:5" x14ac:dyDescent="0.25">
      <c r="A20622" t="s">
        <v>20813</v>
      </c>
      <c r="B20622" t="s">
        <v>20</v>
      </c>
      <c r="C20622" t="s">
        <v>24</v>
      </c>
      <c r="D20622" t="s">
        <v>33</v>
      </c>
      <c r="E20622" t="s">
        <v>700</v>
      </c>
    </row>
    <row r="20623" spans="1:5" x14ac:dyDescent="0.25">
      <c r="A20623" t="s">
        <v>20815</v>
      </c>
      <c r="B20623" t="s">
        <v>20</v>
      </c>
      <c r="C20623" t="s">
        <v>19</v>
      </c>
      <c r="D20623" t="s">
        <v>33</v>
      </c>
      <c r="E20623" t="s">
        <v>538</v>
      </c>
    </row>
    <row r="20624" spans="1:5" x14ac:dyDescent="0.25">
      <c r="A20624" t="s">
        <v>16155</v>
      </c>
      <c r="B20624" t="s">
        <v>20</v>
      </c>
      <c r="C20624" t="s">
        <v>19</v>
      </c>
      <c r="D20624" t="s">
        <v>33</v>
      </c>
      <c r="E20624" t="s">
        <v>533</v>
      </c>
    </row>
    <row r="20625" spans="1:5" x14ac:dyDescent="0.25">
      <c r="A20625" t="s">
        <v>20817</v>
      </c>
      <c r="B20625" t="s">
        <v>20</v>
      </c>
      <c r="C20625" t="s">
        <v>19</v>
      </c>
      <c r="D20625" t="s">
        <v>33</v>
      </c>
      <c r="E20625" t="s">
        <v>538</v>
      </c>
    </row>
    <row r="20626" spans="1:5" x14ac:dyDescent="0.25">
      <c r="A20626" t="s">
        <v>26781</v>
      </c>
      <c r="B20626" t="s">
        <v>20</v>
      </c>
      <c r="C20626" t="s">
        <v>19</v>
      </c>
      <c r="D20626" t="s">
        <v>33</v>
      </c>
      <c r="E20626" t="s">
        <v>533</v>
      </c>
    </row>
    <row r="20627" spans="1:5" x14ac:dyDescent="0.25">
      <c r="A20627" t="s">
        <v>20819</v>
      </c>
      <c r="B20627" t="s">
        <v>20</v>
      </c>
      <c r="C20627" t="s">
        <v>23</v>
      </c>
      <c r="D20627" t="s">
        <v>33</v>
      </c>
      <c r="E20627" t="s">
        <v>739</v>
      </c>
    </row>
    <row r="20628" spans="1:5" x14ac:dyDescent="0.25">
      <c r="A20628" t="s">
        <v>11321</v>
      </c>
      <c r="B20628" t="s">
        <v>20</v>
      </c>
      <c r="C20628" t="s">
        <v>19</v>
      </c>
      <c r="D20628" t="s">
        <v>33</v>
      </c>
      <c r="E20628" t="s">
        <v>533</v>
      </c>
    </row>
    <row r="20629" spans="1:5" x14ac:dyDescent="0.25">
      <c r="A20629" t="s">
        <v>11427</v>
      </c>
      <c r="B20629" t="s">
        <v>20</v>
      </c>
      <c r="C20629" t="s">
        <v>19</v>
      </c>
      <c r="D20629" t="s">
        <v>33</v>
      </c>
      <c r="E20629" t="s">
        <v>533</v>
      </c>
    </row>
    <row r="20630" spans="1:5" x14ac:dyDescent="0.25">
      <c r="A20630" t="s">
        <v>20822</v>
      </c>
      <c r="B20630" t="s">
        <v>20</v>
      </c>
      <c r="C20630" t="s">
        <v>21</v>
      </c>
      <c r="D20630" t="s">
        <v>33</v>
      </c>
      <c r="E20630" t="s">
        <v>581</v>
      </c>
    </row>
    <row r="20631" spans="1:5" x14ac:dyDescent="0.25">
      <c r="A20631" t="s">
        <v>24513</v>
      </c>
      <c r="B20631" t="s">
        <v>20</v>
      </c>
      <c r="C20631" t="s">
        <v>19</v>
      </c>
      <c r="D20631" t="s">
        <v>33</v>
      </c>
      <c r="E20631" t="s">
        <v>553</v>
      </c>
    </row>
    <row r="20632" spans="1:5" x14ac:dyDescent="0.25">
      <c r="A20632" t="s">
        <v>20824</v>
      </c>
      <c r="B20632" t="s">
        <v>20</v>
      </c>
      <c r="C20632" t="s">
        <v>19</v>
      </c>
      <c r="D20632" t="s">
        <v>33</v>
      </c>
      <c r="E20632" t="s">
        <v>538</v>
      </c>
    </row>
    <row r="20633" spans="1:5" x14ac:dyDescent="0.25">
      <c r="A20633" t="s">
        <v>20825</v>
      </c>
      <c r="B20633" t="s">
        <v>16</v>
      </c>
      <c r="C20633" t="s">
        <v>17</v>
      </c>
      <c r="D20633" t="s">
        <v>33</v>
      </c>
      <c r="E20633" t="s">
        <v>653</v>
      </c>
    </row>
    <row r="20634" spans="1:5" x14ac:dyDescent="0.25">
      <c r="A20634" t="s">
        <v>28009</v>
      </c>
      <c r="B20634" t="s">
        <v>20</v>
      </c>
      <c r="C20634" t="s">
        <v>19</v>
      </c>
      <c r="D20634" t="s">
        <v>33</v>
      </c>
      <c r="E20634" t="s">
        <v>533</v>
      </c>
    </row>
    <row r="20635" spans="1:5" x14ac:dyDescent="0.25">
      <c r="A20635" t="s">
        <v>2504</v>
      </c>
      <c r="B20635" t="s">
        <v>20</v>
      </c>
      <c r="C20635" t="s">
        <v>19</v>
      </c>
      <c r="D20635" t="s">
        <v>33</v>
      </c>
      <c r="E20635" t="s">
        <v>533</v>
      </c>
    </row>
    <row r="20636" spans="1:5" x14ac:dyDescent="0.25">
      <c r="A20636" t="s">
        <v>20828</v>
      </c>
      <c r="B20636" t="s">
        <v>20</v>
      </c>
      <c r="C20636" t="s">
        <v>19</v>
      </c>
      <c r="D20636" t="s">
        <v>33</v>
      </c>
      <c r="E20636" t="s">
        <v>530</v>
      </c>
    </row>
    <row r="20637" spans="1:5" x14ac:dyDescent="0.25">
      <c r="A20637" t="s">
        <v>5272</v>
      </c>
      <c r="B20637" t="s">
        <v>20</v>
      </c>
      <c r="C20637" t="s">
        <v>19</v>
      </c>
      <c r="D20637" t="s">
        <v>33</v>
      </c>
      <c r="E20637" t="s">
        <v>533</v>
      </c>
    </row>
    <row r="20638" spans="1:5" x14ac:dyDescent="0.25">
      <c r="A20638" t="s">
        <v>20829</v>
      </c>
      <c r="B20638" t="s">
        <v>20</v>
      </c>
      <c r="C20638" t="s">
        <v>19</v>
      </c>
      <c r="D20638" t="s">
        <v>33</v>
      </c>
      <c r="E20638" t="s">
        <v>530</v>
      </c>
    </row>
    <row r="20639" spans="1:5" x14ac:dyDescent="0.25">
      <c r="A20639" t="s">
        <v>7521</v>
      </c>
      <c r="B20639" t="s">
        <v>20</v>
      </c>
      <c r="C20639" t="s">
        <v>19</v>
      </c>
      <c r="D20639" t="s">
        <v>33</v>
      </c>
      <c r="E20639" t="s">
        <v>533</v>
      </c>
    </row>
    <row r="20640" spans="1:5" x14ac:dyDescent="0.25">
      <c r="A20640" t="s">
        <v>20832</v>
      </c>
      <c r="B20640" t="s">
        <v>20</v>
      </c>
      <c r="C20640" t="s">
        <v>19</v>
      </c>
      <c r="D20640" t="s">
        <v>33</v>
      </c>
      <c r="E20640" t="s">
        <v>530</v>
      </c>
    </row>
    <row r="20641" spans="1:5" x14ac:dyDescent="0.25">
      <c r="A20641" t="s">
        <v>11619</v>
      </c>
      <c r="B20641" t="s">
        <v>20</v>
      </c>
      <c r="C20641" t="s">
        <v>19</v>
      </c>
      <c r="D20641" t="s">
        <v>33</v>
      </c>
      <c r="E20641" t="s">
        <v>533</v>
      </c>
    </row>
    <row r="20642" spans="1:5" x14ac:dyDescent="0.25">
      <c r="A20642" t="s">
        <v>20834</v>
      </c>
      <c r="B20642" t="s">
        <v>20</v>
      </c>
      <c r="C20642" t="s">
        <v>19</v>
      </c>
      <c r="D20642" t="s">
        <v>33</v>
      </c>
      <c r="E20642" t="s">
        <v>530</v>
      </c>
    </row>
    <row r="20643" spans="1:5" x14ac:dyDescent="0.25">
      <c r="A20643" t="s">
        <v>11636</v>
      </c>
      <c r="B20643" t="s">
        <v>20</v>
      </c>
      <c r="C20643" t="s">
        <v>19</v>
      </c>
      <c r="D20643" t="s">
        <v>33</v>
      </c>
      <c r="E20643" t="s">
        <v>533</v>
      </c>
    </row>
    <row r="20644" spans="1:5" x14ac:dyDescent="0.25">
      <c r="A20644" t="s">
        <v>11637</v>
      </c>
      <c r="B20644" t="s">
        <v>20</v>
      </c>
      <c r="C20644" t="s">
        <v>19</v>
      </c>
      <c r="D20644" t="s">
        <v>33</v>
      </c>
      <c r="E20644" t="s">
        <v>533</v>
      </c>
    </row>
    <row r="20645" spans="1:5" x14ac:dyDescent="0.25">
      <c r="A20645" t="s">
        <v>20837</v>
      </c>
      <c r="B20645" t="s">
        <v>20</v>
      </c>
      <c r="C20645" t="s">
        <v>19</v>
      </c>
      <c r="D20645" t="s">
        <v>33</v>
      </c>
      <c r="E20645" t="s">
        <v>530</v>
      </c>
    </row>
    <row r="20646" spans="1:5" x14ac:dyDescent="0.25">
      <c r="A20646" t="s">
        <v>11644</v>
      </c>
      <c r="B20646" t="s">
        <v>20</v>
      </c>
      <c r="C20646" t="s">
        <v>19</v>
      </c>
      <c r="D20646" t="s">
        <v>33</v>
      </c>
      <c r="E20646" t="s">
        <v>533</v>
      </c>
    </row>
    <row r="20647" spans="1:5" x14ac:dyDescent="0.25">
      <c r="A20647" t="s">
        <v>20839</v>
      </c>
      <c r="B20647" t="s">
        <v>20</v>
      </c>
      <c r="C20647" t="s">
        <v>19</v>
      </c>
      <c r="D20647" t="s">
        <v>33</v>
      </c>
      <c r="E20647" t="s">
        <v>530</v>
      </c>
    </row>
    <row r="20648" spans="1:5" x14ac:dyDescent="0.25">
      <c r="A20648" t="s">
        <v>11649</v>
      </c>
      <c r="B20648" t="s">
        <v>20</v>
      </c>
      <c r="C20648" t="s">
        <v>19</v>
      </c>
      <c r="D20648" t="s">
        <v>33</v>
      </c>
      <c r="E20648" t="s">
        <v>533</v>
      </c>
    </row>
    <row r="20649" spans="1:5" x14ac:dyDescent="0.25">
      <c r="A20649" t="s">
        <v>20841</v>
      </c>
      <c r="B20649" t="s">
        <v>20</v>
      </c>
      <c r="C20649" t="s">
        <v>19</v>
      </c>
      <c r="D20649" t="s">
        <v>33</v>
      </c>
      <c r="E20649" t="s">
        <v>530</v>
      </c>
    </row>
    <row r="20650" spans="1:5" x14ac:dyDescent="0.25">
      <c r="A20650" t="s">
        <v>11889</v>
      </c>
      <c r="B20650" t="s">
        <v>20</v>
      </c>
      <c r="C20650" t="s">
        <v>19</v>
      </c>
      <c r="D20650" t="s">
        <v>33</v>
      </c>
      <c r="E20650" t="s">
        <v>533</v>
      </c>
    </row>
    <row r="20651" spans="1:5" x14ac:dyDescent="0.25">
      <c r="A20651" t="s">
        <v>20843</v>
      </c>
      <c r="B20651" t="s">
        <v>20</v>
      </c>
      <c r="C20651" t="s">
        <v>19</v>
      </c>
      <c r="D20651" t="s">
        <v>33</v>
      </c>
      <c r="E20651" t="s">
        <v>530</v>
      </c>
    </row>
    <row r="20652" spans="1:5" x14ac:dyDescent="0.25">
      <c r="A20652" t="s">
        <v>3973</v>
      </c>
      <c r="B20652" t="s">
        <v>20</v>
      </c>
      <c r="C20652" t="s">
        <v>19</v>
      </c>
      <c r="D20652" t="s">
        <v>33</v>
      </c>
      <c r="E20652" t="s">
        <v>533</v>
      </c>
    </row>
    <row r="20653" spans="1:5" x14ac:dyDescent="0.25">
      <c r="A20653" t="s">
        <v>20845</v>
      </c>
      <c r="B20653" t="s">
        <v>20</v>
      </c>
      <c r="C20653" t="s">
        <v>21</v>
      </c>
      <c r="D20653" t="s">
        <v>33</v>
      </c>
      <c r="E20653" t="s">
        <v>582</v>
      </c>
    </row>
    <row r="20654" spans="1:5" x14ac:dyDescent="0.25">
      <c r="A20654" t="s">
        <v>5359</v>
      </c>
      <c r="B20654" t="s">
        <v>20</v>
      </c>
      <c r="C20654" t="s">
        <v>19</v>
      </c>
      <c r="D20654" t="s">
        <v>33</v>
      </c>
      <c r="E20654" t="s">
        <v>533</v>
      </c>
    </row>
    <row r="20655" spans="1:5" x14ac:dyDescent="0.25">
      <c r="A20655" t="s">
        <v>20847</v>
      </c>
      <c r="B20655" t="s">
        <v>20</v>
      </c>
      <c r="C20655" t="s">
        <v>19</v>
      </c>
      <c r="D20655" t="s">
        <v>33</v>
      </c>
      <c r="E20655" t="s">
        <v>530</v>
      </c>
    </row>
    <row r="20656" spans="1:5" x14ac:dyDescent="0.25">
      <c r="A20656" t="s">
        <v>26824</v>
      </c>
      <c r="B20656" t="s">
        <v>20</v>
      </c>
      <c r="C20656" t="s">
        <v>19</v>
      </c>
      <c r="D20656" t="s">
        <v>33</v>
      </c>
      <c r="E20656" t="s">
        <v>533</v>
      </c>
    </row>
    <row r="20657" spans="1:5" x14ac:dyDescent="0.25">
      <c r="A20657" t="s">
        <v>5358</v>
      </c>
      <c r="B20657" t="s">
        <v>20</v>
      </c>
      <c r="C20657" t="s">
        <v>19</v>
      </c>
      <c r="D20657" t="s">
        <v>33</v>
      </c>
      <c r="E20657" t="s">
        <v>533</v>
      </c>
    </row>
    <row r="20658" spans="1:5" x14ac:dyDescent="0.25">
      <c r="A20658" t="s">
        <v>17146</v>
      </c>
      <c r="B20658" t="s">
        <v>20</v>
      </c>
      <c r="C20658" t="s">
        <v>19</v>
      </c>
      <c r="D20658" t="s">
        <v>33</v>
      </c>
      <c r="E20658" t="s">
        <v>533</v>
      </c>
    </row>
    <row r="20659" spans="1:5" x14ac:dyDescent="0.25">
      <c r="A20659" t="s">
        <v>20851</v>
      </c>
      <c r="B20659" t="s">
        <v>20</v>
      </c>
      <c r="C20659" t="s">
        <v>19</v>
      </c>
      <c r="D20659" t="s">
        <v>33</v>
      </c>
      <c r="E20659" t="s">
        <v>530</v>
      </c>
    </row>
    <row r="20660" spans="1:5" x14ac:dyDescent="0.25">
      <c r="A20660" t="s">
        <v>17145</v>
      </c>
      <c r="B20660" t="s">
        <v>20</v>
      </c>
      <c r="C20660" t="s">
        <v>19</v>
      </c>
      <c r="D20660" t="s">
        <v>33</v>
      </c>
      <c r="E20660" t="s">
        <v>533</v>
      </c>
    </row>
    <row r="20661" spans="1:5" x14ac:dyDescent="0.25">
      <c r="A20661" t="s">
        <v>20852</v>
      </c>
      <c r="B20661" t="s">
        <v>20</v>
      </c>
      <c r="C20661" t="s">
        <v>19</v>
      </c>
      <c r="D20661" t="s">
        <v>33</v>
      </c>
      <c r="E20661" t="s">
        <v>530</v>
      </c>
    </row>
    <row r="20662" spans="1:5" x14ac:dyDescent="0.25">
      <c r="A20662" t="s">
        <v>7520</v>
      </c>
      <c r="B20662" t="s">
        <v>20</v>
      </c>
      <c r="C20662" t="s">
        <v>19</v>
      </c>
      <c r="D20662" t="s">
        <v>33</v>
      </c>
      <c r="E20662" t="s">
        <v>533</v>
      </c>
    </row>
    <row r="20663" spans="1:5" x14ac:dyDescent="0.25">
      <c r="A20663" t="s">
        <v>20855</v>
      </c>
      <c r="B20663" t="s">
        <v>20</v>
      </c>
      <c r="C20663" t="s">
        <v>21</v>
      </c>
      <c r="D20663" t="s">
        <v>33</v>
      </c>
      <c r="E20663" t="s">
        <v>582</v>
      </c>
    </row>
    <row r="20664" spans="1:5" x14ac:dyDescent="0.25">
      <c r="A20664" t="s">
        <v>20984</v>
      </c>
      <c r="B20664" t="s">
        <v>20</v>
      </c>
      <c r="C20664" t="s">
        <v>19</v>
      </c>
      <c r="D20664" t="s">
        <v>33</v>
      </c>
      <c r="E20664" t="s">
        <v>533</v>
      </c>
    </row>
    <row r="20665" spans="1:5" x14ac:dyDescent="0.25">
      <c r="A20665" t="s">
        <v>22622</v>
      </c>
      <c r="B20665" t="s">
        <v>20</v>
      </c>
      <c r="C20665" t="s">
        <v>19</v>
      </c>
      <c r="D20665" t="s">
        <v>33</v>
      </c>
      <c r="E20665" t="s">
        <v>533</v>
      </c>
    </row>
    <row r="20666" spans="1:5" x14ac:dyDescent="0.25">
      <c r="A20666" t="s">
        <v>20858</v>
      </c>
      <c r="B20666" t="s">
        <v>20</v>
      </c>
      <c r="C20666" t="s">
        <v>19</v>
      </c>
      <c r="D20666" t="s">
        <v>33</v>
      </c>
      <c r="E20666" t="s">
        <v>530</v>
      </c>
    </row>
    <row r="20667" spans="1:5" x14ac:dyDescent="0.25">
      <c r="A20667" t="s">
        <v>22365</v>
      </c>
      <c r="B20667" t="s">
        <v>20</v>
      </c>
      <c r="C20667" t="s">
        <v>19</v>
      </c>
      <c r="D20667" t="s">
        <v>33</v>
      </c>
      <c r="E20667" t="s">
        <v>533</v>
      </c>
    </row>
    <row r="20668" spans="1:5" x14ac:dyDescent="0.25">
      <c r="A20668" t="s">
        <v>20860</v>
      </c>
      <c r="B20668" t="s">
        <v>20</v>
      </c>
      <c r="C20668" t="s">
        <v>19</v>
      </c>
      <c r="D20668" t="s">
        <v>33</v>
      </c>
      <c r="E20668" t="s">
        <v>530</v>
      </c>
    </row>
    <row r="20669" spans="1:5" x14ac:dyDescent="0.25">
      <c r="A20669" t="s">
        <v>17325</v>
      </c>
      <c r="B20669" t="s">
        <v>20</v>
      </c>
      <c r="C20669" t="s">
        <v>19</v>
      </c>
      <c r="D20669" t="s">
        <v>33</v>
      </c>
      <c r="E20669" t="s">
        <v>533</v>
      </c>
    </row>
    <row r="20670" spans="1:5" x14ac:dyDescent="0.25">
      <c r="A20670" t="s">
        <v>20862</v>
      </c>
      <c r="B20670" t="s">
        <v>20</v>
      </c>
      <c r="C20670" t="s">
        <v>19</v>
      </c>
      <c r="D20670" t="s">
        <v>33</v>
      </c>
      <c r="E20670" t="s">
        <v>530</v>
      </c>
    </row>
    <row r="20671" spans="1:5" x14ac:dyDescent="0.25">
      <c r="A20671" t="s">
        <v>4756</v>
      </c>
      <c r="B20671" t="s">
        <v>20</v>
      </c>
      <c r="C20671" t="s">
        <v>19</v>
      </c>
      <c r="D20671" t="s">
        <v>33</v>
      </c>
      <c r="E20671" t="s">
        <v>553</v>
      </c>
    </row>
    <row r="20672" spans="1:5" x14ac:dyDescent="0.25">
      <c r="A20672" t="s">
        <v>9259</v>
      </c>
      <c r="B20672" t="s">
        <v>20</v>
      </c>
      <c r="C20672" t="s">
        <v>19</v>
      </c>
      <c r="D20672" t="s">
        <v>33</v>
      </c>
      <c r="E20672" t="s">
        <v>533</v>
      </c>
    </row>
    <row r="20673" spans="1:5" x14ac:dyDescent="0.25">
      <c r="A20673" t="s">
        <v>20865</v>
      </c>
      <c r="B20673" t="s">
        <v>20</v>
      </c>
      <c r="C20673" t="s">
        <v>19</v>
      </c>
      <c r="D20673" t="s">
        <v>33</v>
      </c>
      <c r="E20673" t="s">
        <v>530</v>
      </c>
    </row>
    <row r="20674" spans="1:5" x14ac:dyDescent="0.25">
      <c r="A20674" t="s">
        <v>20866</v>
      </c>
      <c r="B20674" t="s">
        <v>20</v>
      </c>
      <c r="C20674" t="s">
        <v>19</v>
      </c>
      <c r="D20674" t="s">
        <v>33</v>
      </c>
      <c r="E20674" t="s">
        <v>538</v>
      </c>
    </row>
    <row r="20675" spans="1:5" x14ac:dyDescent="0.25">
      <c r="A20675" t="s">
        <v>20867</v>
      </c>
      <c r="B20675" t="s">
        <v>20</v>
      </c>
      <c r="C20675" t="s">
        <v>19</v>
      </c>
      <c r="D20675" t="s">
        <v>33</v>
      </c>
      <c r="E20675" t="s">
        <v>530</v>
      </c>
    </row>
    <row r="20676" spans="1:5" x14ac:dyDescent="0.25">
      <c r="A20676" t="s">
        <v>19849</v>
      </c>
      <c r="B20676" t="s">
        <v>20</v>
      </c>
      <c r="C20676" t="s">
        <v>19</v>
      </c>
      <c r="D20676" t="s">
        <v>33</v>
      </c>
      <c r="E20676" t="s">
        <v>533</v>
      </c>
    </row>
    <row r="20677" spans="1:5" x14ac:dyDescent="0.25">
      <c r="A20677" t="s">
        <v>20869</v>
      </c>
      <c r="B20677" t="s">
        <v>20</v>
      </c>
      <c r="C20677" t="s">
        <v>19</v>
      </c>
      <c r="D20677" t="s">
        <v>33</v>
      </c>
      <c r="E20677" t="s">
        <v>530</v>
      </c>
    </row>
    <row r="20678" spans="1:5" x14ac:dyDescent="0.25">
      <c r="A20678" t="s">
        <v>20870</v>
      </c>
      <c r="B20678" t="s">
        <v>20</v>
      </c>
      <c r="C20678" t="s">
        <v>19</v>
      </c>
      <c r="D20678" t="s">
        <v>33</v>
      </c>
      <c r="E20678" t="s">
        <v>611</v>
      </c>
    </row>
    <row r="20679" spans="1:5" x14ac:dyDescent="0.25">
      <c r="A20679" t="s">
        <v>29058</v>
      </c>
      <c r="B20679" t="s">
        <v>20</v>
      </c>
      <c r="C20679" t="s">
        <v>19</v>
      </c>
      <c r="D20679" t="s">
        <v>33</v>
      </c>
      <c r="E20679" t="s">
        <v>533</v>
      </c>
    </row>
    <row r="20680" spans="1:5" x14ac:dyDescent="0.25">
      <c r="A20680" t="s">
        <v>20872</v>
      </c>
      <c r="B20680" t="s">
        <v>20</v>
      </c>
      <c r="C20680" t="s">
        <v>19</v>
      </c>
      <c r="D20680" t="s">
        <v>33</v>
      </c>
      <c r="E20680" t="s">
        <v>538</v>
      </c>
    </row>
    <row r="20681" spans="1:5" x14ac:dyDescent="0.25">
      <c r="A20681" t="s">
        <v>21791</v>
      </c>
      <c r="B20681" t="s">
        <v>20</v>
      </c>
      <c r="C20681" t="s">
        <v>19</v>
      </c>
      <c r="D20681" t="s">
        <v>33</v>
      </c>
      <c r="E20681" t="s">
        <v>533</v>
      </c>
    </row>
    <row r="20682" spans="1:5" x14ac:dyDescent="0.25">
      <c r="A20682" t="s">
        <v>6545</v>
      </c>
      <c r="B20682" t="s">
        <v>20</v>
      </c>
      <c r="C20682" t="s">
        <v>19</v>
      </c>
      <c r="D20682" t="s">
        <v>33</v>
      </c>
      <c r="E20682" t="s">
        <v>533</v>
      </c>
    </row>
    <row r="20683" spans="1:5" x14ac:dyDescent="0.25">
      <c r="A20683" t="s">
        <v>20875</v>
      </c>
      <c r="B20683" t="s">
        <v>20</v>
      </c>
      <c r="C20683" t="s">
        <v>19</v>
      </c>
      <c r="D20683" t="s">
        <v>33</v>
      </c>
      <c r="E20683" t="s">
        <v>837</v>
      </c>
    </row>
    <row r="20684" spans="1:5" x14ac:dyDescent="0.25">
      <c r="A20684" t="s">
        <v>17317</v>
      </c>
      <c r="B20684" t="s">
        <v>20</v>
      </c>
      <c r="C20684" t="s">
        <v>19</v>
      </c>
      <c r="D20684" t="s">
        <v>33</v>
      </c>
      <c r="E20684" t="s">
        <v>533</v>
      </c>
    </row>
    <row r="20685" spans="1:5" x14ac:dyDescent="0.25">
      <c r="A20685" t="s">
        <v>20877</v>
      </c>
      <c r="B20685" t="s">
        <v>20</v>
      </c>
      <c r="C20685" t="s">
        <v>19</v>
      </c>
      <c r="D20685" t="s">
        <v>33</v>
      </c>
      <c r="E20685" t="s">
        <v>530</v>
      </c>
    </row>
    <row r="20686" spans="1:5" x14ac:dyDescent="0.25">
      <c r="A20686" t="s">
        <v>21958</v>
      </c>
      <c r="B20686" t="s">
        <v>20</v>
      </c>
      <c r="C20686" t="s">
        <v>19</v>
      </c>
      <c r="D20686" t="s">
        <v>33</v>
      </c>
      <c r="E20686" t="s">
        <v>533</v>
      </c>
    </row>
    <row r="20687" spans="1:5" x14ac:dyDescent="0.25">
      <c r="A20687" t="s">
        <v>20879</v>
      </c>
      <c r="B20687" t="s">
        <v>20</v>
      </c>
      <c r="C20687" t="s">
        <v>19</v>
      </c>
      <c r="D20687" t="s">
        <v>33</v>
      </c>
      <c r="E20687" t="s">
        <v>530</v>
      </c>
    </row>
    <row r="20688" spans="1:5" x14ac:dyDescent="0.25">
      <c r="A20688" t="s">
        <v>19042</v>
      </c>
      <c r="B20688" t="s">
        <v>20</v>
      </c>
      <c r="C20688" t="s">
        <v>19</v>
      </c>
      <c r="D20688" t="s">
        <v>33</v>
      </c>
      <c r="E20688" t="s">
        <v>533</v>
      </c>
    </row>
    <row r="20689" spans="1:5" x14ac:dyDescent="0.25">
      <c r="A20689" t="s">
        <v>20881</v>
      </c>
      <c r="B20689" t="s">
        <v>20</v>
      </c>
      <c r="C20689" t="s">
        <v>19</v>
      </c>
      <c r="D20689" t="s">
        <v>33</v>
      </c>
      <c r="E20689" t="s">
        <v>530</v>
      </c>
    </row>
    <row r="20690" spans="1:5" x14ac:dyDescent="0.25">
      <c r="A20690" t="s">
        <v>17323</v>
      </c>
      <c r="B20690" t="s">
        <v>20</v>
      </c>
      <c r="C20690" t="s">
        <v>19</v>
      </c>
      <c r="D20690" t="s">
        <v>33</v>
      </c>
      <c r="E20690" t="s">
        <v>533</v>
      </c>
    </row>
    <row r="20691" spans="1:5" x14ac:dyDescent="0.25">
      <c r="A20691" t="s">
        <v>20883</v>
      </c>
      <c r="B20691" t="s">
        <v>20</v>
      </c>
      <c r="C20691" t="s">
        <v>19</v>
      </c>
      <c r="D20691" t="s">
        <v>65</v>
      </c>
      <c r="E20691" t="s">
        <v>991</v>
      </c>
    </row>
    <row r="20692" spans="1:5" x14ac:dyDescent="0.25">
      <c r="A20692" t="s">
        <v>20884</v>
      </c>
      <c r="B20692" t="s">
        <v>20</v>
      </c>
      <c r="C20692" t="s">
        <v>19</v>
      </c>
      <c r="D20692" t="s">
        <v>65</v>
      </c>
      <c r="E20692" t="s">
        <v>991</v>
      </c>
    </row>
    <row r="20693" spans="1:5" x14ac:dyDescent="0.25">
      <c r="A20693" t="s">
        <v>20885</v>
      </c>
      <c r="B20693" t="s">
        <v>20</v>
      </c>
      <c r="C20693" t="s">
        <v>19</v>
      </c>
      <c r="D20693" t="s">
        <v>65</v>
      </c>
      <c r="E20693" t="s">
        <v>991</v>
      </c>
    </row>
    <row r="20694" spans="1:5" x14ac:dyDescent="0.25">
      <c r="A20694" t="s">
        <v>2774</v>
      </c>
      <c r="B20694" t="s">
        <v>20</v>
      </c>
      <c r="C20694" t="s">
        <v>19</v>
      </c>
      <c r="D20694" t="s">
        <v>33</v>
      </c>
      <c r="E20694" t="s">
        <v>533</v>
      </c>
    </row>
    <row r="20695" spans="1:5" x14ac:dyDescent="0.25">
      <c r="A20695" t="s">
        <v>27908</v>
      </c>
      <c r="B20695" t="s">
        <v>20</v>
      </c>
      <c r="C20695" t="s">
        <v>19</v>
      </c>
      <c r="D20695" t="s">
        <v>33</v>
      </c>
      <c r="E20695" t="s">
        <v>533</v>
      </c>
    </row>
    <row r="20696" spans="1:5" x14ac:dyDescent="0.25">
      <c r="A20696" t="s">
        <v>20888</v>
      </c>
      <c r="B20696" t="s">
        <v>20</v>
      </c>
      <c r="C20696" t="s">
        <v>19</v>
      </c>
      <c r="D20696" t="s">
        <v>33</v>
      </c>
      <c r="E20696" t="s">
        <v>538</v>
      </c>
    </row>
    <row r="20697" spans="1:5" x14ac:dyDescent="0.25">
      <c r="A20697" t="s">
        <v>20889</v>
      </c>
      <c r="B20697" t="s">
        <v>20</v>
      </c>
      <c r="C20697" t="s">
        <v>19</v>
      </c>
      <c r="D20697" t="s">
        <v>33</v>
      </c>
      <c r="E20697" t="s">
        <v>530</v>
      </c>
    </row>
    <row r="20698" spans="1:5" x14ac:dyDescent="0.25">
      <c r="A20698" t="s">
        <v>14942</v>
      </c>
      <c r="B20698" t="s">
        <v>20</v>
      </c>
      <c r="C20698" t="s">
        <v>19</v>
      </c>
      <c r="D20698" t="s">
        <v>33</v>
      </c>
      <c r="E20698" t="s">
        <v>533</v>
      </c>
    </row>
    <row r="20699" spans="1:5" x14ac:dyDescent="0.25">
      <c r="A20699" t="s">
        <v>2649</v>
      </c>
      <c r="B20699" t="s">
        <v>20</v>
      </c>
      <c r="C20699" t="s">
        <v>19</v>
      </c>
      <c r="D20699" t="s">
        <v>33</v>
      </c>
      <c r="E20699" t="s">
        <v>533</v>
      </c>
    </row>
    <row r="20700" spans="1:5" x14ac:dyDescent="0.25">
      <c r="A20700" t="s">
        <v>20892</v>
      </c>
      <c r="B20700" t="s">
        <v>20</v>
      </c>
      <c r="C20700" t="s">
        <v>19</v>
      </c>
      <c r="D20700" t="s">
        <v>33</v>
      </c>
      <c r="E20700" t="s">
        <v>530</v>
      </c>
    </row>
    <row r="20701" spans="1:5" x14ac:dyDescent="0.25">
      <c r="A20701" t="s">
        <v>14941</v>
      </c>
      <c r="B20701" t="s">
        <v>20</v>
      </c>
      <c r="C20701" t="s">
        <v>19</v>
      </c>
      <c r="D20701" t="s">
        <v>33</v>
      </c>
      <c r="E20701" t="s">
        <v>533</v>
      </c>
    </row>
    <row r="20702" spans="1:5" x14ac:dyDescent="0.25">
      <c r="A20702" t="s">
        <v>20894</v>
      </c>
      <c r="B20702" t="s">
        <v>20</v>
      </c>
      <c r="C20702" t="s">
        <v>19</v>
      </c>
      <c r="D20702" t="s">
        <v>33</v>
      </c>
      <c r="E20702" t="s">
        <v>530</v>
      </c>
    </row>
    <row r="20703" spans="1:5" x14ac:dyDescent="0.25">
      <c r="A20703" t="s">
        <v>20896</v>
      </c>
      <c r="B20703" t="s">
        <v>20</v>
      </c>
      <c r="C20703" t="s">
        <v>19</v>
      </c>
      <c r="D20703" t="s">
        <v>33</v>
      </c>
      <c r="E20703" t="s">
        <v>530</v>
      </c>
    </row>
    <row r="20704" spans="1:5" x14ac:dyDescent="0.25">
      <c r="A20704" t="s">
        <v>9222</v>
      </c>
      <c r="B20704" t="s">
        <v>20</v>
      </c>
      <c r="C20704" t="s">
        <v>19</v>
      </c>
      <c r="D20704" t="s">
        <v>33</v>
      </c>
      <c r="E20704" t="s">
        <v>533</v>
      </c>
    </row>
    <row r="20705" spans="1:5" x14ac:dyDescent="0.25">
      <c r="A20705" t="s">
        <v>19704</v>
      </c>
      <c r="B20705" t="s">
        <v>20</v>
      </c>
      <c r="C20705" t="s">
        <v>19</v>
      </c>
      <c r="D20705" t="s">
        <v>33</v>
      </c>
      <c r="E20705" t="s">
        <v>533</v>
      </c>
    </row>
    <row r="20706" spans="1:5" x14ac:dyDescent="0.25">
      <c r="A20706" t="s">
        <v>20898</v>
      </c>
      <c r="B20706" t="s">
        <v>20</v>
      </c>
      <c r="C20706" t="s">
        <v>21</v>
      </c>
      <c r="D20706" t="s">
        <v>33</v>
      </c>
      <c r="E20706" t="s">
        <v>581</v>
      </c>
    </row>
    <row r="20707" spans="1:5" x14ac:dyDescent="0.25">
      <c r="A20707" t="s">
        <v>17319</v>
      </c>
      <c r="B20707" t="s">
        <v>20</v>
      </c>
      <c r="C20707" t="s">
        <v>19</v>
      </c>
      <c r="D20707" t="s">
        <v>33</v>
      </c>
      <c r="E20707" t="s">
        <v>533</v>
      </c>
    </row>
    <row r="20708" spans="1:5" x14ac:dyDescent="0.25">
      <c r="A20708" t="s">
        <v>20900</v>
      </c>
      <c r="B20708" t="s">
        <v>20</v>
      </c>
      <c r="C20708" t="s">
        <v>19</v>
      </c>
      <c r="D20708" t="s">
        <v>33</v>
      </c>
      <c r="E20708" t="s">
        <v>538</v>
      </c>
    </row>
    <row r="20709" spans="1:5" x14ac:dyDescent="0.25">
      <c r="A20709" t="s">
        <v>20901</v>
      </c>
      <c r="B20709" t="s">
        <v>20</v>
      </c>
      <c r="C20709" t="s">
        <v>23</v>
      </c>
      <c r="D20709" t="s">
        <v>33</v>
      </c>
      <c r="E20709" t="s">
        <v>734</v>
      </c>
    </row>
    <row r="20710" spans="1:5" x14ac:dyDescent="0.25">
      <c r="A20710" t="s">
        <v>17321</v>
      </c>
      <c r="B20710" t="s">
        <v>20</v>
      </c>
      <c r="C20710" t="s">
        <v>19</v>
      </c>
      <c r="D20710" t="s">
        <v>33</v>
      </c>
      <c r="E20710" t="s">
        <v>533</v>
      </c>
    </row>
    <row r="20711" spans="1:5" x14ac:dyDescent="0.25">
      <c r="A20711" t="s">
        <v>13147</v>
      </c>
      <c r="B20711" t="s">
        <v>20</v>
      </c>
      <c r="C20711" t="s">
        <v>19</v>
      </c>
      <c r="D20711" t="s">
        <v>33</v>
      </c>
      <c r="E20711" t="s">
        <v>533</v>
      </c>
    </row>
    <row r="20712" spans="1:5" x14ac:dyDescent="0.25">
      <c r="A20712" t="s">
        <v>20904</v>
      </c>
      <c r="B20712" t="s">
        <v>20</v>
      </c>
      <c r="C20712" t="s">
        <v>23</v>
      </c>
      <c r="D20712" t="s">
        <v>33</v>
      </c>
      <c r="E20712" t="s">
        <v>734</v>
      </c>
    </row>
    <row r="20713" spans="1:5" x14ac:dyDescent="0.25">
      <c r="A20713" t="s">
        <v>13282</v>
      </c>
      <c r="B20713" t="s">
        <v>20</v>
      </c>
      <c r="C20713" t="s">
        <v>19</v>
      </c>
      <c r="D20713" t="s">
        <v>33</v>
      </c>
      <c r="E20713" t="s">
        <v>533</v>
      </c>
    </row>
    <row r="20714" spans="1:5" x14ac:dyDescent="0.25">
      <c r="A20714" t="s">
        <v>17437</v>
      </c>
      <c r="B20714" t="s">
        <v>20</v>
      </c>
      <c r="C20714" t="s">
        <v>19</v>
      </c>
      <c r="D20714" t="s">
        <v>33</v>
      </c>
      <c r="E20714" t="s">
        <v>533</v>
      </c>
    </row>
    <row r="20715" spans="1:5" x14ac:dyDescent="0.25">
      <c r="A20715" t="s">
        <v>20907</v>
      </c>
      <c r="B20715" t="s">
        <v>20</v>
      </c>
      <c r="C20715" t="s">
        <v>23</v>
      </c>
      <c r="D20715" t="s">
        <v>33</v>
      </c>
      <c r="E20715" t="s">
        <v>739</v>
      </c>
    </row>
    <row r="20716" spans="1:5" x14ac:dyDescent="0.25">
      <c r="A20716" t="s">
        <v>17440</v>
      </c>
      <c r="B20716" t="s">
        <v>20</v>
      </c>
      <c r="C20716" t="s">
        <v>19</v>
      </c>
      <c r="D20716" t="s">
        <v>33</v>
      </c>
      <c r="E20716" t="s">
        <v>533</v>
      </c>
    </row>
    <row r="20717" spans="1:5" x14ac:dyDescent="0.25">
      <c r="A20717" t="s">
        <v>20909</v>
      </c>
      <c r="B20717" t="s">
        <v>20</v>
      </c>
      <c r="C20717" t="s">
        <v>19</v>
      </c>
      <c r="D20717" t="s">
        <v>33</v>
      </c>
      <c r="E20717" t="s">
        <v>538</v>
      </c>
    </row>
    <row r="20718" spans="1:5" x14ac:dyDescent="0.25">
      <c r="A20718" t="s">
        <v>27832</v>
      </c>
      <c r="B20718" t="s">
        <v>20</v>
      </c>
      <c r="C20718" t="s">
        <v>19</v>
      </c>
      <c r="D20718" t="s">
        <v>33</v>
      </c>
      <c r="E20718" t="s">
        <v>553</v>
      </c>
    </row>
    <row r="20719" spans="1:5" x14ac:dyDescent="0.25">
      <c r="A20719" t="s">
        <v>20911</v>
      </c>
      <c r="B20719" t="s">
        <v>20</v>
      </c>
      <c r="C20719" t="s">
        <v>21</v>
      </c>
      <c r="D20719" t="s">
        <v>33</v>
      </c>
      <c r="E20719" t="s">
        <v>582</v>
      </c>
    </row>
    <row r="20720" spans="1:5" x14ac:dyDescent="0.25">
      <c r="A20720" t="s">
        <v>10446</v>
      </c>
      <c r="B20720" t="s">
        <v>20</v>
      </c>
      <c r="C20720" t="s">
        <v>19</v>
      </c>
      <c r="D20720" t="s">
        <v>33</v>
      </c>
      <c r="E20720" t="s">
        <v>533</v>
      </c>
    </row>
    <row r="20721" spans="1:5" x14ac:dyDescent="0.25">
      <c r="A20721" t="s">
        <v>20913</v>
      </c>
      <c r="B20721" t="s">
        <v>20</v>
      </c>
      <c r="C20721" t="s">
        <v>19</v>
      </c>
      <c r="D20721" t="s">
        <v>33</v>
      </c>
      <c r="E20721" t="s">
        <v>530</v>
      </c>
    </row>
    <row r="20722" spans="1:5" x14ac:dyDescent="0.25">
      <c r="A20722" t="s">
        <v>20948</v>
      </c>
      <c r="B20722" t="s">
        <v>20</v>
      </c>
      <c r="C20722" t="s">
        <v>19</v>
      </c>
      <c r="D20722" t="s">
        <v>33</v>
      </c>
      <c r="E20722" t="s">
        <v>533</v>
      </c>
    </row>
    <row r="20723" spans="1:5" x14ac:dyDescent="0.25">
      <c r="A20723" t="s">
        <v>20915</v>
      </c>
      <c r="B20723" t="s">
        <v>20</v>
      </c>
      <c r="C20723" t="s">
        <v>21</v>
      </c>
      <c r="D20723" t="s">
        <v>33</v>
      </c>
      <c r="E20723" t="s">
        <v>582</v>
      </c>
    </row>
    <row r="20724" spans="1:5" x14ac:dyDescent="0.25">
      <c r="A20724" t="s">
        <v>20014</v>
      </c>
      <c r="B20724" t="s">
        <v>20</v>
      </c>
      <c r="C20724" t="s">
        <v>19</v>
      </c>
      <c r="D20724" t="s">
        <v>33</v>
      </c>
      <c r="E20724" t="s">
        <v>533</v>
      </c>
    </row>
    <row r="20725" spans="1:5" x14ac:dyDescent="0.25">
      <c r="A20725" t="s">
        <v>20917</v>
      </c>
      <c r="B20725" t="s">
        <v>20</v>
      </c>
      <c r="C20725" t="s">
        <v>19</v>
      </c>
      <c r="D20725" t="s">
        <v>33</v>
      </c>
      <c r="E20725" t="s">
        <v>530</v>
      </c>
    </row>
    <row r="20726" spans="1:5" x14ac:dyDescent="0.25">
      <c r="A20726" t="s">
        <v>21957</v>
      </c>
      <c r="B20726" t="s">
        <v>20</v>
      </c>
      <c r="C20726" t="s">
        <v>19</v>
      </c>
      <c r="D20726" t="s">
        <v>33</v>
      </c>
      <c r="E20726" t="s">
        <v>533</v>
      </c>
    </row>
    <row r="20727" spans="1:5" x14ac:dyDescent="0.25">
      <c r="A20727" t="s">
        <v>20919</v>
      </c>
      <c r="B20727" t="s">
        <v>20</v>
      </c>
      <c r="C20727" t="s">
        <v>21</v>
      </c>
      <c r="D20727" t="s">
        <v>33</v>
      </c>
      <c r="E20727" t="s">
        <v>582</v>
      </c>
    </row>
    <row r="20728" spans="1:5" x14ac:dyDescent="0.25">
      <c r="A20728" t="s">
        <v>24010</v>
      </c>
      <c r="B20728" t="s">
        <v>20</v>
      </c>
      <c r="C20728" t="s">
        <v>19</v>
      </c>
      <c r="D20728" t="s">
        <v>33</v>
      </c>
      <c r="E20728" t="s">
        <v>533</v>
      </c>
    </row>
    <row r="20729" spans="1:5" x14ac:dyDescent="0.25">
      <c r="A20729" t="s">
        <v>20921</v>
      </c>
      <c r="B20729" t="s">
        <v>20</v>
      </c>
      <c r="C20729" t="s">
        <v>21</v>
      </c>
      <c r="D20729" t="s">
        <v>33</v>
      </c>
      <c r="E20729" t="s">
        <v>582</v>
      </c>
    </row>
    <row r="20730" spans="1:5" x14ac:dyDescent="0.25">
      <c r="A20730" t="s">
        <v>5175</v>
      </c>
      <c r="B20730" t="s">
        <v>20</v>
      </c>
      <c r="C20730" t="s">
        <v>19</v>
      </c>
      <c r="D20730" t="s">
        <v>33</v>
      </c>
      <c r="E20730" t="s">
        <v>533</v>
      </c>
    </row>
    <row r="20731" spans="1:5" x14ac:dyDescent="0.25">
      <c r="A20731" t="s">
        <v>20923</v>
      </c>
      <c r="B20731" t="s">
        <v>20</v>
      </c>
      <c r="C20731" t="s">
        <v>21</v>
      </c>
      <c r="D20731" t="s">
        <v>33</v>
      </c>
      <c r="E20731" t="s">
        <v>582</v>
      </c>
    </row>
    <row r="20732" spans="1:5" x14ac:dyDescent="0.25">
      <c r="A20732" t="s">
        <v>20924</v>
      </c>
      <c r="B20732" t="s">
        <v>16</v>
      </c>
      <c r="C20732" t="s">
        <v>17</v>
      </c>
      <c r="D20732" t="s">
        <v>33</v>
      </c>
      <c r="E20732" t="s">
        <v>653</v>
      </c>
    </row>
    <row r="20733" spans="1:5" x14ac:dyDescent="0.25">
      <c r="A20733" t="s">
        <v>12822</v>
      </c>
      <c r="B20733" t="s">
        <v>20</v>
      </c>
      <c r="C20733" t="s">
        <v>19</v>
      </c>
      <c r="D20733" t="s">
        <v>33</v>
      </c>
      <c r="E20733" t="s">
        <v>533</v>
      </c>
    </row>
    <row r="20734" spans="1:5" x14ac:dyDescent="0.25">
      <c r="A20734" t="s">
        <v>20926</v>
      </c>
      <c r="B20734" t="s">
        <v>16</v>
      </c>
      <c r="C20734" t="s">
        <v>17</v>
      </c>
      <c r="D20734" t="s">
        <v>33</v>
      </c>
      <c r="E20734" t="s">
        <v>653</v>
      </c>
    </row>
    <row r="20735" spans="1:5" x14ac:dyDescent="0.25">
      <c r="A20735" t="s">
        <v>23681</v>
      </c>
      <c r="B20735" t="s">
        <v>20</v>
      </c>
      <c r="C20735" t="s">
        <v>19</v>
      </c>
      <c r="D20735" t="s">
        <v>33</v>
      </c>
      <c r="E20735" t="s">
        <v>533</v>
      </c>
    </row>
    <row r="20736" spans="1:5" x14ac:dyDescent="0.25">
      <c r="A20736" t="s">
        <v>28554</v>
      </c>
      <c r="B20736" t="s">
        <v>20</v>
      </c>
      <c r="C20736" t="s">
        <v>19</v>
      </c>
      <c r="D20736" t="s">
        <v>33</v>
      </c>
      <c r="E20736" t="s">
        <v>533</v>
      </c>
    </row>
    <row r="20737" spans="1:5" x14ac:dyDescent="0.25">
      <c r="A20737" t="s">
        <v>20928</v>
      </c>
      <c r="B20737" t="s">
        <v>20</v>
      </c>
      <c r="C20737" t="s">
        <v>19</v>
      </c>
      <c r="D20737" t="s">
        <v>33</v>
      </c>
      <c r="E20737" t="s">
        <v>530</v>
      </c>
    </row>
    <row r="20738" spans="1:5" x14ac:dyDescent="0.25">
      <c r="A20738" t="s">
        <v>8274</v>
      </c>
      <c r="B20738" t="s">
        <v>20</v>
      </c>
      <c r="C20738" t="s">
        <v>19</v>
      </c>
      <c r="D20738" t="s">
        <v>33</v>
      </c>
      <c r="E20738" t="s">
        <v>533</v>
      </c>
    </row>
    <row r="20739" spans="1:5" x14ac:dyDescent="0.25">
      <c r="A20739" t="s">
        <v>20931</v>
      </c>
      <c r="B20739" t="s">
        <v>16</v>
      </c>
      <c r="C20739" t="s">
        <v>17</v>
      </c>
      <c r="D20739" t="s">
        <v>33</v>
      </c>
      <c r="E20739" t="s">
        <v>653</v>
      </c>
    </row>
    <row r="20740" spans="1:5" x14ac:dyDescent="0.25">
      <c r="A20740" t="s">
        <v>18087</v>
      </c>
      <c r="B20740" t="s">
        <v>20</v>
      </c>
      <c r="C20740" t="s">
        <v>19</v>
      </c>
      <c r="D20740" t="s">
        <v>33</v>
      </c>
      <c r="E20740" t="s">
        <v>533</v>
      </c>
    </row>
    <row r="20741" spans="1:5" x14ac:dyDescent="0.25">
      <c r="A20741" t="s">
        <v>20933</v>
      </c>
      <c r="B20741" t="s">
        <v>20</v>
      </c>
      <c r="C20741" t="s">
        <v>21</v>
      </c>
      <c r="D20741" t="s">
        <v>33</v>
      </c>
      <c r="E20741" t="s">
        <v>582</v>
      </c>
    </row>
    <row r="20742" spans="1:5" x14ac:dyDescent="0.25">
      <c r="A20742" t="s">
        <v>25161</v>
      </c>
      <c r="B20742" t="s">
        <v>20</v>
      </c>
      <c r="C20742" t="s">
        <v>19</v>
      </c>
      <c r="D20742" t="s">
        <v>33</v>
      </c>
      <c r="E20742" t="s">
        <v>533</v>
      </c>
    </row>
    <row r="20743" spans="1:5" x14ac:dyDescent="0.25">
      <c r="A20743" t="s">
        <v>1927</v>
      </c>
      <c r="B20743" t="s">
        <v>20</v>
      </c>
      <c r="C20743" t="s">
        <v>19</v>
      </c>
      <c r="D20743" t="s">
        <v>33</v>
      </c>
      <c r="E20743" t="s">
        <v>533</v>
      </c>
    </row>
    <row r="20744" spans="1:5" x14ac:dyDescent="0.25">
      <c r="A20744" t="s">
        <v>5177</v>
      </c>
      <c r="B20744" t="s">
        <v>20</v>
      </c>
      <c r="C20744" t="s">
        <v>19</v>
      </c>
      <c r="D20744" t="s">
        <v>33</v>
      </c>
      <c r="E20744" t="s">
        <v>533</v>
      </c>
    </row>
    <row r="20745" spans="1:5" x14ac:dyDescent="0.25">
      <c r="A20745" t="s">
        <v>22112</v>
      </c>
      <c r="B20745" t="s">
        <v>20</v>
      </c>
      <c r="C20745" t="s">
        <v>19</v>
      </c>
      <c r="D20745" t="s">
        <v>33</v>
      </c>
      <c r="E20745" t="s">
        <v>533</v>
      </c>
    </row>
    <row r="20746" spans="1:5" x14ac:dyDescent="0.25">
      <c r="A20746" t="s">
        <v>22329</v>
      </c>
      <c r="B20746" t="s">
        <v>20</v>
      </c>
      <c r="C20746" t="s">
        <v>19</v>
      </c>
      <c r="D20746" t="s">
        <v>33</v>
      </c>
      <c r="E20746" t="s">
        <v>533</v>
      </c>
    </row>
    <row r="20747" spans="1:5" x14ac:dyDescent="0.25">
      <c r="A20747" t="s">
        <v>23679</v>
      </c>
      <c r="B20747" t="s">
        <v>20</v>
      </c>
      <c r="C20747" t="s">
        <v>19</v>
      </c>
      <c r="D20747" t="s">
        <v>33</v>
      </c>
      <c r="E20747" t="s">
        <v>533</v>
      </c>
    </row>
    <row r="20748" spans="1:5" x14ac:dyDescent="0.25">
      <c r="A20748" t="s">
        <v>17464</v>
      </c>
      <c r="B20748" t="s">
        <v>20</v>
      </c>
      <c r="C20748" t="s">
        <v>19</v>
      </c>
      <c r="D20748" t="s">
        <v>33</v>
      </c>
      <c r="E20748" t="s">
        <v>533</v>
      </c>
    </row>
    <row r="20749" spans="1:5" x14ac:dyDescent="0.25">
      <c r="A20749" t="s">
        <v>5182</v>
      </c>
      <c r="B20749" t="s">
        <v>20</v>
      </c>
      <c r="C20749" t="s">
        <v>19</v>
      </c>
      <c r="D20749" t="s">
        <v>33</v>
      </c>
      <c r="E20749" t="s">
        <v>533</v>
      </c>
    </row>
    <row r="20750" spans="1:5" x14ac:dyDescent="0.25">
      <c r="A20750" t="s">
        <v>3958</v>
      </c>
      <c r="B20750" t="s">
        <v>20</v>
      </c>
      <c r="C20750" t="s">
        <v>19</v>
      </c>
      <c r="D20750" t="s">
        <v>33</v>
      </c>
      <c r="E20750" t="s">
        <v>533</v>
      </c>
    </row>
    <row r="20751" spans="1:5" x14ac:dyDescent="0.25">
      <c r="A20751" t="s">
        <v>17952</v>
      </c>
      <c r="B20751" t="s">
        <v>20</v>
      </c>
      <c r="C20751" t="s">
        <v>19</v>
      </c>
      <c r="D20751" t="s">
        <v>33</v>
      </c>
      <c r="E20751" t="s">
        <v>533</v>
      </c>
    </row>
    <row r="20752" spans="1:5" x14ac:dyDescent="0.25">
      <c r="A20752" t="s">
        <v>29120</v>
      </c>
      <c r="B20752" t="s">
        <v>20</v>
      </c>
      <c r="C20752" t="s">
        <v>19</v>
      </c>
      <c r="D20752" t="s">
        <v>33</v>
      </c>
      <c r="E20752" t="s">
        <v>553</v>
      </c>
    </row>
    <row r="20753" spans="1:5" x14ac:dyDescent="0.25">
      <c r="A20753" t="s">
        <v>20030</v>
      </c>
      <c r="B20753" t="s">
        <v>20</v>
      </c>
      <c r="C20753" t="s">
        <v>19</v>
      </c>
      <c r="D20753" t="s">
        <v>33</v>
      </c>
      <c r="E20753" t="s">
        <v>533</v>
      </c>
    </row>
    <row r="20754" spans="1:5" x14ac:dyDescent="0.25">
      <c r="A20754" t="s">
        <v>13631</v>
      </c>
      <c r="B20754" t="s">
        <v>20</v>
      </c>
      <c r="C20754" t="s">
        <v>19</v>
      </c>
      <c r="D20754" t="s">
        <v>33</v>
      </c>
      <c r="E20754" t="s">
        <v>533</v>
      </c>
    </row>
    <row r="20755" spans="1:5" x14ac:dyDescent="0.25">
      <c r="A20755" t="s">
        <v>20947</v>
      </c>
      <c r="B20755" t="s">
        <v>20</v>
      </c>
      <c r="C20755" t="s">
        <v>19</v>
      </c>
      <c r="D20755" t="s">
        <v>33</v>
      </c>
      <c r="E20755" t="s">
        <v>538</v>
      </c>
    </row>
    <row r="20756" spans="1:5" x14ac:dyDescent="0.25">
      <c r="A20756" t="s">
        <v>3786</v>
      </c>
      <c r="B20756" t="s">
        <v>20</v>
      </c>
      <c r="C20756" t="s">
        <v>19</v>
      </c>
      <c r="D20756" t="s">
        <v>33</v>
      </c>
      <c r="E20756" t="s">
        <v>533</v>
      </c>
    </row>
    <row r="20757" spans="1:5" x14ac:dyDescent="0.25">
      <c r="A20757" t="s">
        <v>20949</v>
      </c>
      <c r="B20757" t="s">
        <v>20</v>
      </c>
      <c r="C20757" t="s">
        <v>19</v>
      </c>
      <c r="D20757" t="s">
        <v>33</v>
      </c>
      <c r="E20757" t="s">
        <v>530</v>
      </c>
    </row>
    <row r="20758" spans="1:5" x14ac:dyDescent="0.25">
      <c r="A20758" t="s">
        <v>17536</v>
      </c>
      <c r="B20758" t="s">
        <v>20</v>
      </c>
      <c r="C20758" t="s">
        <v>19</v>
      </c>
      <c r="D20758" t="s">
        <v>33</v>
      </c>
      <c r="E20758" t="s">
        <v>533</v>
      </c>
    </row>
    <row r="20759" spans="1:5" x14ac:dyDescent="0.25">
      <c r="A20759" t="s">
        <v>20951</v>
      </c>
      <c r="B20759" t="s">
        <v>20</v>
      </c>
      <c r="C20759" t="s">
        <v>19</v>
      </c>
      <c r="D20759" t="s">
        <v>33</v>
      </c>
      <c r="E20759" t="s">
        <v>530</v>
      </c>
    </row>
    <row r="20760" spans="1:5" x14ac:dyDescent="0.25">
      <c r="A20760" t="s">
        <v>20952</v>
      </c>
      <c r="B20760" t="s">
        <v>20</v>
      </c>
      <c r="C20760" t="s">
        <v>19</v>
      </c>
      <c r="D20760" t="s">
        <v>33</v>
      </c>
      <c r="E20760" t="s">
        <v>538</v>
      </c>
    </row>
    <row r="20761" spans="1:5" x14ac:dyDescent="0.25">
      <c r="A20761" t="s">
        <v>13634</v>
      </c>
      <c r="B20761" t="s">
        <v>20</v>
      </c>
      <c r="C20761" t="s">
        <v>19</v>
      </c>
      <c r="D20761" t="s">
        <v>33</v>
      </c>
      <c r="E20761" t="s">
        <v>533</v>
      </c>
    </row>
    <row r="20762" spans="1:5" x14ac:dyDescent="0.25">
      <c r="A20762" t="s">
        <v>20954</v>
      </c>
      <c r="B20762" t="s">
        <v>20</v>
      </c>
      <c r="C20762" t="s">
        <v>19</v>
      </c>
      <c r="D20762" t="s">
        <v>33</v>
      </c>
      <c r="E20762" t="s">
        <v>538</v>
      </c>
    </row>
    <row r="20763" spans="1:5" x14ac:dyDescent="0.25">
      <c r="A20763" t="s">
        <v>2492</v>
      </c>
      <c r="B20763" t="s">
        <v>20</v>
      </c>
      <c r="C20763" t="s">
        <v>19</v>
      </c>
      <c r="D20763" t="s">
        <v>33</v>
      </c>
      <c r="E20763" t="s">
        <v>533</v>
      </c>
    </row>
    <row r="20764" spans="1:5" x14ac:dyDescent="0.25">
      <c r="A20764" t="s">
        <v>20956</v>
      </c>
      <c r="B20764" t="s">
        <v>20</v>
      </c>
      <c r="C20764" t="s">
        <v>19</v>
      </c>
      <c r="D20764" t="s">
        <v>33</v>
      </c>
      <c r="E20764" t="s">
        <v>530</v>
      </c>
    </row>
    <row r="20765" spans="1:5" x14ac:dyDescent="0.25">
      <c r="A20765" t="s">
        <v>3925</v>
      </c>
      <c r="B20765" t="s">
        <v>20</v>
      </c>
      <c r="C20765" t="s">
        <v>19</v>
      </c>
      <c r="D20765" t="s">
        <v>33</v>
      </c>
      <c r="E20765" t="s">
        <v>533</v>
      </c>
    </row>
    <row r="20766" spans="1:5" x14ac:dyDescent="0.25">
      <c r="A20766" t="s">
        <v>20958</v>
      </c>
      <c r="B20766" t="s">
        <v>20</v>
      </c>
      <c r="C20766" t="s">
        <v>19</v>
      </c>
      <c r="D20766" t="s">
        <v>33</v>
      </c>
      <c r="E20766" t="s">
        <v>530</v>
      </c>
    </row>
    <row r="20767" spans="1:5" x14ac:dyDescent="0.25">
      <c r="A20767" t="s">
        <v>23509</v>
      </c>
      <c r="B20767" t="s">
        <v>20</v>
      </c>
      <c r="C20767" t="s">
        <v>19</v>
      </c>
      <c r="D20767" t="s">
        <v>33</v>
      </c>
      <c r="E20767" t="s">
        <v>533</v>
      </c>
    </row>
    <row r="20768" spans="1:5" x14ac:dyDescent="0.25">
      <c r="A20768" t="s">
        <v>20960</v>
      </c>
      <c r="B20768" t="s">
        <v>20</v>
      </c>
      <c r="C20768" t="s">
        <v>19</v>
      </c>
      <c r="D20768" t="s">
        <v>33</v>
      </c>
      <c r="E20768" t="s">
        <v>530</v>
      </c>
    </row>
    <row r="20769" spans="1:5" x14ac:dyDescent="0.25">
      <c r="A20769" t="s">
        <v>8334</v>
      </c>
      <c r="B20769" t="s">
        <v>20</v>
      </c>
      <c r="C20769" t="s">
        <v>19</v>
      </c>
      <c r="D20769" t="s">
        <v>33</v>
      </c>
      <c r="E20769" t="s">
        <v>533</v>
      </c>
    </row>
    <row r="20770" spans="1:5" x14ac:dyDescent="0.25">
      <c r="A20770" t="s">
        <v>20517</v>
      </c>
      <c r="B20770" t="s">
        <v>20</v>
      </c>
      <c r="C20770" t="s">
        <v>19</v>
      </c>
      <c r="D20770" t="s">
        <v>33</v>
      </c>
      <c r="E20770" t="s">
        <v>553</v>
      </c>
    </row>
    <row r="20771" spans="1:5" x14ac:dyDescent="0.25">
      <c r="A20771" t="s">
        <v>12746</v>
      </c>
      <c r="B20771" t="s">
        <v>20</v>
      </c>
      <c r="C20771" t="s">
        <v>19</v>
      </c>
      <c r="D20771" t="s">
        <v>33</v>
      </c>
      <c r="E20771" t="s">
        <v>533</v>
      </c>
    </row>
    <row r="20772" spans="1:5" x14ac:dyDescent="0.25">
      <c r="A20772" t="s">
        <v>20964</v>
      </c>
      <c r="B20772" t="s">
        <v>20</v>
      </c>
      <c r="C20772" t="s">
        <v>19</v>
      </c>
      <c r="D20772" t="s">
        <v>33</v>
      </c>
      <c r="E20772" t="s">
        <v>538</v>
      </c>
    </row>
    <row r="20773" spans="1:5" x14ac:dyDescent="0.25">
      <c r="A20773" t="s">
        <v>8333</v>
      </c>
      <c r="B20773" t="s">
        <v>20</v>
      </c>
      <c r="C20773" t="s">
        <v>19</v>
      </c>
      <c r="D20773" t="s">
        <v>33</v>
      </c>
      <c r="E20773" t="s">
        <v>533</v>
      </c>
    </row>
    <row r="20774" spans="1:5" x14ac:dyDescent="0.25">
      <c r="A20774" t="s">
        <v>20965</v>
      </c>
      <c r="B20774" t="s">
        <v>20</v>
      </c>
      <c r="C20774" t="s">
        <v>19</v>
      </c>
      <c r="D20774" t="s">
        <v>33</v>
      </c>
      <c r="E20774" t="s">
        <v>530</v>
      </c>
    </row>
    <row r="20775" spans="1:5" x14ac:dyDescent="0.25">
      <c r="A20775" t="s">
        <v>8272</v>
      </c>
      <c r="B20775" t="s">
        <v>20</v>
      </c>
      <c r="C20775" t="s">
        <v>19</v>
      </c>
      <c r="D20775" t="s">
        <v>33</v>
      </c>
      <c r="E20775" t="s">
        <v>533</v>
      </c>
    </row>
    <row r="20776" spans="1:5" x14ac:dyDescent="0.25">
      <c r="A20776" t="s">
        <v>20968</v>
      </c>
      <c r="B20776" t="s">
        <v>20</v>
      </c>
      <c r="C20776" t="s">
        <v>19</v>
      </c>
      <c r="D20776" t="s">
        <v>33</v>
      </c>
      <c r="E20776" t="s">
        <v>538</v>
      </c>
    </row>
    <row r="20777" spans="1:5" x14ac:dyDescent="0.25">
      <c r="A20777" t="s">
        <v>8331</v>
      </c>
      <c r="B20777" t="s">
        <v>20</v>
      </c>
      <c r="C20777" t="s">
        <v>19</v>
      </c>
      <c r="D20777" t="s">
        <v>33</v>
      </c>
      <c r="E20777" t="s">
        <v>533</v>
      </c>
    </row>
    <row r="20778" spans="1:5" x14ac:dyDescent="0.25">
      <c r="A20778" t="s">
        <v>20970</v>
      </c>
      <c r="B20778" t="s">
        <v>20</v>
      </c>
      <c r="C20778" t="s">
        <v>19</v>
      </c>
      <c r="D20778" t="s">
        <v>33</v>
      </c>
      <c r="E20778" t="s">
        <v>538</v>
      </c>
    </row>
    <row r="20779" spans="1:5" x14ac:dyDescent="0.25">
      <c r="A20779" t="s">
        <v>25559</v>
      </c>
      <c r="B20779" t="s">
        <v>20</v>
      </c>
      <c r="C20779" t="s">
        <v>19</v>
      </c>
      <c r="D20779" t="s">
        <v>33</v>
      </c>
      <c r="E20779" t="s">
        <v>553</v>
      </c>
    </row>
    <row r="20780" spans="1:5" x14ac:dyDescent="0.25">
      <c r="A20780" t="s">
        <v>20972</v>
      </c>
      <c r="B20780" t="s">
        <v>20</v>
      </c>
      <c r="C20780" t="s">
        <v>19</v>
      </c>
      <c r="D20780" t="s">
        <v>33</v>
      </c>
      <c r="E20780" t="s">
        <v>538</v>
      </c>
    </row>
    <row r="20781" spans="1:5" x14ac:dyDescent="0.25">
      <c r="A20781" t="s">
        <v>26886</v>
      </c>
      <c r="B20781" t="s">
        <v>20</v>
      </c>
      <c r="C20781" t="s">
        <v>19</v>
      </c>
      <c r="D20781" t="s">
        <v>33</v>
      </c>
      <c r="E20781" t="s">
        <v>533</v>
      </c>
    </row>
    <row r="20782" spans="1:5" x14ac:dyDescent="0.25">
      <c r="A20782" t="s">
        <v>20974</v>
      </c>
      <c r="B20782" t="s">
        <v>20</v>
      </c>
      <c r="C20782" t="s">
        <v>19</v>
      </c>
      <c r="D20782" t="s">
        <v>33</v>
      </c>
      <c r="E20782" t="s">
        <v>538</v>
      </c>
    </row>
    <row r="20783" spans="1:5" x14ac:dyDescent="0.25">
      <c r="A20783" t="s">
        <v>20976</v>
      </c>
      <c r="B20783" t="s">
        <v>20</v>
      </c>
      <c r="C20783" t="s">
        <v>19</v>
      </c>
      <c r="D20783" t="s">
        <v>33</v>
      </c>
      <c r="E20783" t="s">
        <v>538</v>
      </c>
    </row>
    <row r="20784" spans="1:5" x14ac:dyDescent="0.25">
      <c r="A20784" t="s">
        <v>6478</v>
      </c>
      <c r="B20784" t="s">
        <v>20</v>
      </c>
      <c r="C20784" t="s">
        <v>19</v>
      </c>
      <c r="D20784" t="s">
        <v>33</v>
      </c>
      <c r="E20784" t="s">
        <v>533</v>
      </c>
    </row>
    <row r="20785" spans="1:5" x14ac:dyDescent="0.25">
      <c r="A20785" t="s">
        <v>6476</v>
      </c>
      <c r="B20785" t="s">
        <v>20</v>
      </c>
      <c r="C20785" t="s">
        <v>19</v>
      </c>
      <c r="D20785" t="s">
        <v>33</v>
      </c>
      <c r="E20785" t="s">
        <v>533</v>
      </c>
    </row>
    <row r="20786" spans="1:5" x14ac:dyDescent="0.25">
      <c r="A20786" t="s">
        <v>20978</v>
      </c>
      <c r="B20786" t="s">
        <v>20</v>
      </c>
      <c r="C20786" t="s">
        <v>19</v>
      </c>
      <c r="D20786" t="s">
        <v>33</v>
      </c>
      <c r="E20786" t="s">
        <v>538</v>
      </c>
    </row>
    <row r="20787" spans="1:5" x14ac:dyDescent="0.25">
      <c r="A20787" t="s">
        <v>20980</v>
      </c>
      <c r="B20787" t="s">
        <v>20</v>
      </c>
      <c r="C20787" t="s">
        <v>19</v>
      </c>
      <c r="D20787" t="s">
        <v>33</v>
      </c>
      <c r="E20787" t="s">
        <v>538</v>
      </c>
    </row>
    <row r="20788" spans="1:5" x14ac:dyDescent="0.25">
      <c r="A20788" t="s">
        <v>10372</v>
      </c>
      <c r="B20788" t="s">
        <v>20</v>
      </c>
      <c r="C20788" t="s">
        <v>19</v>
      </c>
      <c r="D20788" t="s">
        <v>33</v>
      </c>
      <c r="E20788" t="s">
        <v>533</v>
      </c>
    </row>
    <row r="20789" spans="1:5" x14ac:dyDescent="0.25">
      <c r="A20789" t="s">
        <v>25563</v>
      </c>
      <c r="B20789" t="s">
        <v>20</v>
      </c>
      <c r="C20789" t="s">
        <v>19</v>
      </c>
      <c r="D20789" t="s">
        <v>33</v>
      </c>
      <c r="E20789" t="s">
        <v>553</v>
      </c>
    </row>
    <row r="20790" spans="1:5" x14ac:dyDescent="0.25">
      <c r="A20790" t="s">
        <v>20982</v>
      </c>
      <c r="B20790" t="s">
        <v>20</v>
      </c>
      <c r="C20790" t="s">
        <v>21</v>
      </c>
      <c r="D20790" t="s">
        <v>33</v>
      </c>
      <c r="E20790" t="s">
        <v>581</v>
      </c>
    </row>
    <row r="20791" spans="1:5" x14ac:dyDescent="0.25">
      <c r="A20791" t="s">
        <v>10165</v>
      </c>
      <c r="B20791" t="s">
        <v>20</v>
      </c>
      <c r="C20791" t="s">
        <v>19</v>
      </c>
      <c r="D20791" t="s">
        <v>33</v>
      </c>
      <c r="E20791" t="s">
        <v>533</v>
      </c>
    </row>
    <row r="20792" spans="1:5" x14ac:dyDescent="0.25">
      <c r="A20792" t="s">
        <v>15765</v>
      </c>
      <c r="B20792" t="s">
        <v>20</v>
      </c>
      <c r="C20792" t="s">
        <v>19</v>
      </c>
      <c r="D20792" t="s">
        <v>33</v>
      </c>
      <c r="E20792" t="s">
        <v>553</v>
      </c>
    </row>
    <row r="20793" spans="1:5" x14ac:dyDescent="0.25">
      <c r="A20793" t="s">
        <v>20985</v>
      </c>
      <c r="B20793" t="s">
        <v>16</v>
      </c>
      <c r="C20793" t="s">
        <v>17</v>
      </c>
      <c r="D20793" t="s">
        <v>33</v>
      </c>
      <c r="E20793" t="s">
        <v>524</v>
      </c>
    </row>
    <row r="20794" spans="1:5" x14ac:dyDescent="0.25">
      <c r="A20794" t="s">
        <v>15833</v>
      </c>
      <c r="B20794" t="s">
        <v>20</v>
      </c>
      <c r="C20794" t="s">
        <v>19</v>
      </c>
      <c r="D20794" t="s">
        <v>33</v>
      </c>
      <c r="E20794" t="s">
        <v>533</v>
      </c>
    </row>
    <row r="20795" spans="1:5" x14ac:dyDescent="0.25">
      <c r="A20795" t="s">
        <v>16340</v>
      </c>
      <c r="B20795" t="s">
        <v>20</v>
      </c>
      <c r="C20795" t="s">
        <v>19</v>
      </c>
      <c r="D20795" t="s">
        <v>33</v>
      </c>
      <c r="E20795" t="s">
        <v>533</v>
      </c>
    </row>
    <row r="20796" spans="1:5" x14ac:dyDescent="0.25">
      <c r="A20796" t="s">
        <v>20989</v>
      </c>
      <c r="B20796" t="s">
        <v>20</v>
      </c>
      <c r="C20796" t="s">
        <v>19</v>
      </c>
      <c r="D20796" t="s">
        <v>33</v>
      </c>
      <c r="E20796" t="s">
        <v>562</v>
      </c>
    </row>
    <row r="20797" spans="1:5" x14ac:dyDescent="0.25">
      <c r="A20797" t="s">
        <v>6479</v>
      </c>
      <c r="B20797" t="s">
        <v>20</v>
      </c>
      <c r="C20797" t="s">
        <v>19</v>
      </c>
      <c r="D20797" t="s">
        <v>33</v>
      </c>
      <c r="E20797" t="s">
        <v>533</v>
      </c>
    </row>
    <row r="20798" spans="1:5" x14ac:dyDescent="0.25">
      <c r="A20798" t="s">
        <v>25482</v>
      </c>
      <c r="B20798" t="s">
        <v>20</v>
      </c>
      <c r="C20798" t="s">
        <v>19</v>
      </c>
      <c r="D20798" t="s">
        <v>33</v>
      </c>
      <c r="E20798" t="s">
        <v>533</v>
      </c>
    </row>
    <row r="20799" spans="1:5" x14ac:dyDescent="0.25">
      <c r="A20799" t="s">
        <v>20991</v>
      </c>
      <c r="B20799" t="s">
        <v>20</v>
      </c>
      <c r="C20799" t="s">
        <v>19</v>
      </c>
      <c r="D20799" t="s">
        <v>33</v>
      </c>
      <c r="E20799" t="s">
        <v>562</v>
      </c>
    </row>
    <row r="20800" spans="1:5" x14ac:dyDescent="0.25">
      <c r="A20800" t="s">
        <v>12987</v>
      </c>
      <c r="B20800" t="s">
        <v>20</v>
      </c>
      <c r="C20800" t="s">
        <v>19</v>
      </c>
      <c r="D20800" t="s">
        <v>33</v>
      </c>
      <c r="E20800" t="s">
        <v>533</v>
      </c>
    </row>
    <row r="20801" spans="1:5" x14ac:dyDescent="0.25">
      <c r="A20801" t="s">
        <v>20993</v>
      </c>
      <c r="B20801" t="s">
        <v>20</v>
      </c>
      <c r="C20801" t="s">
        <v>19</v>
      </c>
      <c r="D20801" t="s">
        <v>33</v>
      </c>
      <c r="E20801" t="s">
        <v>530</v>
      </c>
    </row>
    <row r="20802" spans="1:5" x14ac:dyDescent="0.25">
      <c r="A20802" t="s">
        <v>20994</v>
      </c>
      <c r="B20802" t="s">
        <v>20</v>
      </c>
      <c r="C20802" t="s">
        <v>19</v>
      </c>
      <c r="D20802" t="s">
        <v>33</v>
      </c>
      <c r="E20802" t="s">
        <v>526</v>
      </c>
    </row>
    <row r="20803" spans="1:5" x14ac:dyDescent="0.25">
      <c r="A20803" t="s">
        <v>13071</v>
      </c>
      <c r="B20803" t="s">
        <v>20</v>
      </c>
      <c r="C20803" t="s">
        <v>19</v>
      </c>
      <c r="D20803" t="s">
        <v>33</v>
      </c>
      <c r="E20803" t="s">
        <v>533</v>
      </c>
    </row>
    <row r="20804" spans="1:5" x14ac:dyDescent="0.25">
      <c r="A20804" t="s">
        <v>20996</v>
      </c>
      <c r="B20804" t="s">
        <v>20</v>
      </c>
      <c r="C20804" t="s">
        <v>24</v>
      </c>
      <c r="D20804" t="s">
        <v>33</v>
      </c>
      <c r="E20804" t="s">
        <v>700</v>
      </c>
    </row>
    <row r="20805" spans="1:5" x14ac:dyDescent="0.25">
      <c r="A20805" t="s">
        <v>20997</v>
      </c>
      <c r="B20805" t="s">
        <v>20</v>
      </c>
      <c r="C20805" t="s">
        <v>19</v>
      </c>
      <c r="D20805" t="s">
        <v>33</v>
      </c>
      <c r="E20805" t="s">
        <v>538</v>
      </c>
    </row>
    <row r="20806" spans="1:5" x14ac:dyDescent="0.25">
      <c r="A20806" t="s">
        <v>6477</v>
      </c>
      <c r="B20806" t="s">
        <v>20</v>
      </c>
      <c r="C20806" t="s">
        <v>19</v>
      </c>
      <c r="D20806" t="s">
        <v>33</v>
      </c>
      <c r="E20806" t="s">
        <v>533</v>
      </c>
    </row>
    <row r="20807" spans="1:5" x14ac:dyDescent="0.25">
      <c r="A20807" t="s">
        <v>20999</v>
      </c>
      <c r="B20807" t="s">
        <v>20</v>
      </c>
      <c r="C20807" t="s">
        <v>19</v>
      </c>
      <c r="D20807" t="s">
        <v>33</v>
      </c>
      <c r="E20807" t="s">
        <v>530</v>
      </c>
    </row>
    <row r="20808" spans="1:5" x14ac:dyDescent="0.25">
      <c r="A20808" t="s">
        <v>12980</v>
      </c>
      <c r="B20808" t="s">
        <v>20</v>
      </c>
      <c r="C20808" t="s">
        <v>19</v>
      </c>
      <c r="D20808" t="s">
        <v>33</v>
      </c>
      <c r="E20808" t="s">
        <v>533</v>
      </c>
    </row>
    <row r="20809" spans="1:5" x14ac:dyDescent="0.25">
      <c r="A20809" t="s">
        <v>21001</v>
      </c>
      <c r="B20809" t="s">
        <v>20</v>
      </c>
      <c r="C20809" t="s">
        <v>21</v>
      </c>
      <c r="D20809" t="s">
        <v>33</v>
      </c>
      <c r="E20809" t="s">
        <v>582</v>
      </c>
    </row>
    <row r="20810" spans="1:5" x14ac:dyDescent="0.25">
      <c r="A20810" t="s">
        <v>21002</v>
      </c>
      <c r="B20810" t="s">
        <v>20</v>
      </c>
      <c r="C20810" t="s">
        <v>21</v>
      </c>
      <c r="D20810" t="s">
        <v>33</v>
      </c>
      <c r="E20810" t="s">
        <v>773</v>
      </c>
    </row>
    <row r="20811" spans="1:5" x14ac:dyDescent="0.25">
      <c r="A20811" t="s">
        <v>12829</v>
      </c>
      <c r="B20811" t="s">
        <v>20</v>
      </c>
      <c r="C20811" t="s">
        <v>19</v>
      </c>
      <c r="D20811" t="s">
        <v>33</v>
      </c>
      <c r="E20811" t="s">
        <v>533</v>
      </c>
    </row>
    <row r="20812" spans="1:5" x14ac:dyDescent="0.25">
      <c r="A20812" t="s">
        <v>21004</v>
      </c>
      <c r="B20812" t="s">
        <v>20</v>
      </c>
      <c r="C20812" t="s">
        <v>19</v>
      </c>
      <c r="D20812" t="s">
        <v>33</v>
      </c>
      <c r="E20812" t="s">
        <v>611</v>
      </c>
    </row>
    <row r="20813" spans="1:5" x14ac:dyDescent="0.25">
      <c r="A20813" t="s">
        <v>15965</v>
      </c>
      <c r="B20813" t="s">
        <v>20</v>
      </c>
      <c r="C20813" t="s">
        <v>19</v>
      </c>
      <c r="D20813" t="s">
        <v>33</v>
      </c>
      <c r="E20813" t="s">
        <v>533</v>
      </c>
    </row>
    <row r="20814" spans="1:5" x14ac:dyDescent="0.25">
      <c r="A20814" t="s">
        <v>21006</v>
      </c>
      <c r="B20814" t="s">
        <v>16</v>
      </c>
      <c r="C20814" t="s">
        <v>15</v>
      </c>
      <c r="D20814" t="s">
        <v>33</v>
      </c>
      <c r="E20814" t="s">
        <v>659</v>
      </c>
    </row>
    <row r="20815" spans="1:5" x14ac:dyDescent="0.25">
      <c r="A20815" t="s">
        <v>12984</v>
      </c>
      <c r="B20815" t="s">
        <v>20</v>
      </c>
      <c r="C20815" t="s">
        <v>19</v>
      </c>
      <c r="D20815" t="s">
        <v>33</v>
      </c>
      <c r="E20815" t="s">
        <v>533</v>
      </c>
    </row>
    <row r="20816" spans="1:5" x14ac:dyDescent="0.25">
      <c r="A20816" t="s">
        <v>21009</v>
      </c>
      <c r="B20816" t="s">
        <v>20</v>
      </c>
      <c r="C20816" t="s">
        <v>19</v>
      </c>
      <c r="D20816" t="s">
        <v>33</v>
      </c>
      <c r="E20816" t="s">
        <v>530</v>
      </c>
    </row>
    <row r="20817" spans="1:5" x14ac:dyDescent="0.25">
      <c r="A20817" t="s">
        <v>21008</v>
      </c>
      <c r="B20817" t="s">
        <v>20</v>
      </c>
      <c r="C20817" t="s">
        <v>19</v>
      </c>
      <c r="D20817" t="s">
        <v>33</v>
      </c>
      <c r="E20817" t="s">
        <v>538</v>
      </c>
    </row>
    <row r="20818" spans="1:5" x14ac:dyDescent="0.25">
      <c r="A20818" t="s">
        <v>12988</v>
      </c>
      <c r="B20818" t="s">
        <v>20</v>
      </c>
      <c r="C20818" t="s">
        <v>19</v>
      </c>
      <c r="D20818" t="s">
        <v>33</v>
      </c>
      <c r="E20818" t="s">
        <v>533</v>
      </c>
    </row>
    <row r="20819" spans="1:5" x14ac:dyDescent="0.25">
      <c r="A20819" t="s">
        <v>21011</v>
      </c>
      <c r="B20819" t="s">
        <v>20</v>
      </c>
      <c r="C20819" t="s">
        <v>19</v>
      </c>
      <c r="D20819" t="s">
        <v>33</v>
      </c>
      <c r="E20819" t="s">
        <v>530</v>
      </c>
    </row>
    <row r="20820" spans="1:5" x14ac:dyDescent="0.25">
      <c r="A20820" t="s">
        <v>14713</v>
      </c>
      <c r="B20820" t="s">
        <v>20</v>
      </c>
      <c r="C20820" t="s">
        <v>19</v>
      </c>
      <c r="D20820" t="s">
        <v>33</v>
      </c>
      <c r="E20820" t="s">
        <v>533</v>
      </c>
    </row>
    <row r="20821" spans="1:5" x14ac:dyDescent="0.25">
      <c r="A20821" t="s">
        <v>21013</v>
      </c>
      <c r="B20821" t="s">
        <v>20</v>
      </c>
      <c r="C20821" t="s">
        <v>19</v>
      </c>
      <c r="D20821" t="s">
        <v>33</v>
      </c>
      <c r="E20821" t="s">
        <v>530</v>
      </c>
    </row>
    <row r="20822" spans="1:5" x14ac:dyDescent="0.25">
      <c r="A20822" t="s">
        <v>21014</v>
      </c>
      <c r="B20822" t="s">
        <v>16</v>
      </c>
      <c r="C20822" t="s">
        <v>17</v>
      </c>
      <c r="D20822" t="s">
        <v>33</v>
      </c>
      <c r="E20822" t="s">
        <v>653</v>
      </c>
    </row>
    <row r="20823" spans="1:5" x14ac:dyDescent="0.25">
      <c r="A20823" t="s">
        <v>3978</v>
      </c>
      <c r="B20823" t="s">
        <v>16</v>
      </c>
      <c r="C20823" t="s">
        <v>15</v>
      </c>
      <c r="D20823" t="s">
        <v>33</v>
      </c>
      <c r="E20823" t="s">
        <v>628</v>
      </c>
    </row>
    <row r="20824" spans="1:5" x14ac:dyDescent="0.25">
      <c r="A20824" t="s">
        <v>43807</v>
      </c>
      <c r="B20824" t="s">
        <v>20</v>
      </c>
      <c r="C20824" t="s">
        <v>19</v>
      </c>
      <c r="D20824" t="s">
        <v>66</v>
      </c>
      <c r="E20824" t="s">
        <v>553</v>
      </c>
    </row>
    <row r="20825" spans="1:5" x14ac:dyDescent="0.25">
      <c r="A20825" t="s">
        <v>4131</v>
      </c>
      <c r="B20825" t="s">
        <v>20</v>
      </c>
      <c r="C20825" t="s">
        <v>19</v>
      </c>
      <c r="D20825" t="s">
        <v>33</v>
      </c>
      <c r="E20825" t="s">
        <v>533</v>
      </c>
    </row>
    <row r="20826" spans="1:5" x14ac:dyDescent="0.25">
      <c r="A20826" t="s">
        <v>16642</v>
      </c>
      <c r="B20826" t="s">
        <v>20</v>
      </c>
      <c r="C20826" t="s">
        <v>19</v>
      </c>
      <c r="D20826" t="s">
        <v>33</v>
      </c>
      <c r="E20826" t="s">
        <v>533</v>
      </c>
    </row>
    <row r="20827" spans="1:5" x14ac:dyDescent="0.25">
      <c r="A20827" t="s">
        <v>18173</v>
      </c>
      <c r="B20827" t="s">
        <v>20</v>
      </c>
      <c r="C20827" t="s">
        <v>19</v>
      </c>
      <c r="D20827" t="s">
        <v>33</v>
      </c>
      <c r="E20827" t="s">
        <v>533</v>
      </c>
    </row>
    <row r="20828" spans="1:5" x14ac:dyDescent="0.25">
      <c r="A20828" t="s">
        <v>21020</v>
      </c>
      <c r="B20828" t="s">
        <v>20</v>
      </c>
      <c r="C20828" t="s">
        <v>19</v>
      </c>
      <c r="D20828" t="s">
        <v>33</v>
      </c>
      <c r="E20828" t="s">
        <v>530</v>
      </c>
    </row>
    <row r="20829" spans="1:5" x14ac:dyDescent="0.25">
      <c r="A20829" t="s">
        <v>12982</v>
      </c>
      <c r="B20829" t="s">
        <v>20</v>
      </c>
      <c r="C20829" t="s">
        <v>19</v>
      </c>
      <c r="D20829" t="s">
        <v>33</v>
      </c>
      <c r="E20829" t="s">
        <v>533</v>
      </c>
    </row>
    <row r="20830" spans="1:5" x14ac:dyDescent="0.25">
      <c r="A20830" t="s">
        <v>13068</v>
      </c>
      <c r="B20830" t="s">
        <v>20</v>
      </c>
      <c r="C20830" t="s">
        <v>19</v>
      </c>
      <c r="D20830" t="s">
        <v>33</v>
      </c>
      <c r="E20830" t="s">
        <v>533</v>
      </c>
    </row>
    <row r="20831" spans="1:5" x14ac:dyDescent="0.25">
      <c r="A20831" t="s">
        <v>21023</v>
      </c>
      <c r="B20831" t="s">
        <v>20</v>
      </c>
      <c r="C20831" t="s">
        <v>21</v>
      </c>
      <c r="D20831" t="s">
        <v>33</v>
      </c>
      <c r="E20831" t="s">
        <v>582</v>
      </c>
    </row>
    <row r="20832" spans="1:5" x14ac:dyDescent="0.25">
      <c r="A20832" t="s">
        <v>6475</v>
      </c>
      <c r="B20832" t="s">
        <v>20</v>
      </c>
      <c r="C20832" t="s">
        <v>19</v>
      </c>
      <c r="D20832" t="s">
        <v>33</v>
      </c>
      <c r="E20832" t="s">
        <v>533</v>
      </c>
    </row>
    <row r="20833" spans="1:5" x14ac:dyDescent="0.25">
      <c r="A20833" t="s">
        <v>21025</v>
      </c>
      <c r="B20833" t="s">
        <v>20</v>
      </c>
      <c r="C20833" t="s">
        <v>19</v>
      </c>
      <c r="D20833" t="s">
        <v>33</v>
      </c>
      <c r="E20833" t="s">
        <v>538</v>
      </c>
    </row>
    <row r="20834" spans="1:5" x14ac:dyDescent="0.25">
      <c r="A20834" t="s">
        <v>28792</v>
      </c>
      <c r="B20834" t="s">
        <v>20</v>
      </c>
      <c r="C20834" t="s">
        <v>19</v>
      </c>
      <c r="D20834" t="s">
        <v>65</v>
      </c>
      <c r="E20834" t="s">
        <v>533</v>
      </c>
    </row>
    <row r="20835" spans="1:5" x14ac:dyDescent="0.25">
      <c r="A20835" t="s">
        <v>21027</v>
      </c>
      <c r="B20835" t="s">
        <v>20</v>
      </c>
      <c r="C20835" t="s">
        <v>19</v>
      </c>
      <c r="D20835" t="s">
        <v>33</v>
      </c>
      <c r="E20835" t="s">
        <v>538</v>
      </c>
    </row>
    <row r="20836" spans="1:5" x14ac:dyDescent="0.25">
      <c r="A20836" t="s">
        <v>24550</v>
      </c>
      <c r="B20836" t="s">
        <v>20</v>
      </c>
      <c r="C20836" t="s">
        <v>19</v>
      </c>
      <c r="D20836" t="s">
        <v>33</v>
      </c>
      <c r="E20836" t="s">
        <v>533</v>
      </c>
    </row>
    <row r="20837" spans="1:5" x14ac:dyDescent="0.25">
      <c r="A20837" t="s">
        <v>8252</v>
      </c>
      <c r="B20837" t="s">
        <v>20</v>
      </c>
      <c r="C20837" t="s">
        <v>19</v>
      </c>
      <c r="D20837" t="s">
        <v>33</v>
      </c>
      <c r="E20837" t="s">
        <v>533</v>
      </c>
    </row>
    <row r="20838" spans="1:5" x14ac:dyDescent="0.25">
      <c r="A20838" t="s">
        <v>21030</v>
      </c>
      <c r="B20838" t="s">
        <v>20</v>
      </c>
      <c r="C20838" t="s">
        <v>19</v>
      </c>
      <c r="D20838" t="s">
        <v>33</v>
      </c>
      <c r="E20838" t="s">
        <v>530</v>
      </c>
    </row>
    <row r="20839" spans="1:5" x14ac:dyDescent="0.25">
      <c r="A20839" t="s">
        <v>1924</v>
      </c>
      <c r="B20839" t="s">
        <v>20</v>
      </c>
      <c r="C20839" t="s">
        <v>19</v>
      </c>
      <c r="D20839" t="s">
        <v>33</v>
      </c>
      <c r="E20839" t="s">
        <v>533</v>
      </c>
    </row>
    <row r="20840" spans="1:5" x14ac:dyDescent="0.25">
      <c r="A20840" t="s">
        <v>21032</v>
      </c>
      <c r="B20840" t="s">
        <v>20</v>
      </c>
      <c r="C20840" t="s">
        <v>21</v>
      </c>
      <c r="D20840" t="s">
        <v>33</v>
      </c>
      <c r="E20840" t="s">
        <v>582</v>
      </c>
    </row>
    <row r="20841" spans="1:5" x14ac:dyDescent="0.25">
      <c r="A20841" t="s">
        <v>21035</v>
      </c>
      <c r="B20841" t="s">
        <v>20</v>
      </c>
      <c r="C20841" t="s">
        <v>19</v>
      </c>
      <c r="D20841" t="s">
        <v>33</v>
      </c>
      <c r="E20841" t="s">
        <v>538</v>
      </c>
    </row>
    <row r="20842" spans="1:5" x14ac:dyDescent="0.25">
      <c r="A20842" t="s">
        <v>14715</v>
      </c>
      <c r="B20842" t="s">
        <v>20</v>
      </c>
      <c r="C20842" t="s">
        <v>19</v>
      </c>
      <c r="D20842" t="s">
        <v>33</v>
      </c>
      <c r="E20842" t="s">
        <v>533</v>
      </c>
    </row>
    <row r="20843" spans="1:5" x14ac:dyDescent="0.25">
      <c r="A20843" t="s">
        <v>21034</v>
      </c>
      <c r="B20843" t="s">
        <v>20</v>
      </c>
      <c r="C20843" t="s">
        <v>19</v>
      </c>
      <c r="D20843" t="s">
        <v>33</v>
      </c>
      <c r="E20843" t="s">
        <v>530</v>
      </c>
    </row>
    <row r="20844" spans="1:5" x14ac:dyDescent="0.25">
      <c r="A20844" t="s">
        <v>21036</v>
      </c>
      <c r="B20844" t="s">
        <v>20</v>
      </c>
      <c r="C20844" t="s">
        <v>19</v>
      </c>
      <c r="D20844" t="s">
        <v>33</v>
      </c>
      <c r="E20844" t="s">
        <v>538</v>
      </c>
    </row>
    <row r="20845" spans="1:5" x14ac:dyDescent="0.25">
      <c r="A20845" t="s">
        <v>21037</v>
      </c>
      <c r="B20845" t="s">
        <v>20</v>
      </c>
      <c r="C20845" t="s">
        <v>19</v>
      </c>
      <c r="D20845" t="s">
        <v>33</v>
      </c>
      <c r="E20845" t="s">
        <v>530</v>
      </c>
    </row>
    <row r="20846" spans="1:5" x14ac:dyDescent="0.25">
      <c r="A20846" t="s">
        <v>14708</v>
      </c>
      <c r="B20846" t="s">
        <v>20</v>
      </c>
      <c r="C20846" t="s">
        <v>19</v>
      </c>
      <c r="D20846" t="s">
        <v>33</v>
      </c>
      <c r="E20846" t="s">
        <v>533</v>
      </c>
    </row>
    <row r="20847" spans="1:5" x14ac:dyDescent="0.25">
      <c r="A20847" t="s">
        <v>21039</v>
      </c>
      <c r="B20847" t="s">
        <v>20</v>
      </c>
      <c r="C20847" t="s">
        <v>19</v>
      </c>
      <c r="D20847" t="s">
        <v>33</v>
      </c>
      <c r="E20847" t="s">
        <v>530</v>
      </c>
    </row>
    <row r="20848" spans="1:5" x14ac:dyDescent="0.25">
      <c r="A20848" t="s">
        <v>4133</v>
      </c>
      <c r="B20848" t="s">
        <v>20</v>
      </c>
      <c r="C20848" t="s">
        <v>19</v>
      </c>
      <c r="D20848" t="s">
        <v>33</v>
      </c>
      <c r="E20848" t="s">
        <v>533</v>
      </c>
    </row>
    <row r="20849" spans="1:5" x14ac:dyDescent="0.25">
      <c r="A20849" t="s">
        <v>21041</v>
      </c>
      <c r="B20849" t="s">
        <v>20</v>
      </c>
      <c r="C20849" t="s">
        <v>19</v>
      </c>
      <c r="D20849" t="s">
        <v>33</v>
      </c>
      <c r="E20849" t="s">
        <v>530</v>
      </c>
    </row>
    <row r="20850" spans="1:5" x14ac:dyDescent="0.25">
      <c r="A20850" t="s">
        <v>1923</v>
      </c>
      <c r="B20850" t="s">
        <v>20</v>
      </c>
      <c r="C20850" t="s">
        <v>19</v>
      </c>
      <c r="D20850" t="s">
        <v>33</v>
      </c>
      <c r="E20850" t="s">
        <v>533</v>
      </c>
    </row>
    <row r="20851" spans="1:5" x14ac:dyDescent="0.25">
      <c r="A20851" t="s">
        <v>21043</v>
      </c>
      <c r="B20851" t="s">
        <v>20</v>
      </c>
      <c r="C20851" t="s">
        <v>19</v>
      </c>
      <c r="D20851" t="s">
        <v>33</v>
      </c>
      <c r="E20851" t="s">
        <v>530</v>
      </c>
    </row>
    <row r="20852" spans="1:5" x14ac:dyDescent="0.25">
      <c r="A20852" t="s">
        <v>21044</v>
      </c>
      <c r="B20852" t="s">
        <v>20</v>
      </c>
      <c r="C20852" t="s">
        <v>19</v>
      </c>
      <c r="D20852" t="s">
        <v>33</v>
      </c>
      <c r="E20852" t="s">
        <v>562</v>
      </c>
    </row>
    <row r="20853" spans="1:5" x14ac:dyDescent="0.25">
      <c r="A20853" t="s">
        <v>21045</v>
      </c>
      <c r="B20853" t="s">
        <v>20</v>
      </c>
      <c r="C20853" t="s">
        <v>19</v>
      </c>
      <c r="D20853" t="s">
        <v>33</v>
      </c>
      <c r="E20853" t="s">
        <v>523</v>
      </c>
    </row>
    <row r="20854" spans="1:5" x14ac:dyDescent="0.25">
      <c r="A20854" t="s">
        <v>16338</v>
      </c>
      <c r="B20854" t="s">
        <v>20</v>
      </c>
      <c r="C20854" t="s">
        <v>19</v>
      </c>
      <c r="D20854" t="s">
        <v>33</v>
      </c>
      <c r="E20854" t="s">
        <v>533</v>
      </c>
    </row>
    <row r="20855" spans="1:5" x14ac:dyDescent="0.25">
      <c r="A20855" t="s">
        <v>21047</v>
      </c>
      <c r="B20855" t="s">
        <v>20</v>
      </c>
      <c r="C20855" t="s">
        <v>23</v>
      </c>
      <c r="D20855" t="s">
        <v>33</v>
      </c>
      <c r="E20855" t="s">
        <v>734</v>
      </c>
    </row>
    <row r="20856" spans="1:5" x14ac:dyDescent="0.25">
      <c r="A20856" t="s">
        <v>18903</v>
      </c>
      <c r="B20856" t="s">
        <v>20</v>
      </c>
      <c r="C20856" t="s">
        <v>19</v>
      </c>
      <c r="D20856" t="s">
        <v>33</v>
      </c>
      <c r="E20856" t="s">
        <v>533</v>
      </c>
    </row>
    <row r="20857" spans="1:5" x14ac:dyDescent="0.25">
      <c r="A20857" t="s">
        <v>29521</v>
      </c>
      <c r="B20857" t="s">
        <v>20</v>
      </c>
      <c r="C20857" t="s">
        <v>19</v>
      </c>
      <c r="D20857" t="s">
        <v>33</v>
      </c>
      <c r="E20857" t="s">
        <v>533</v>
      </c>
    </row>
    <row r="20858" spans="1:5" x14ac:dyDescent="0.25">
      <c r="A20858" t="s">
        <v>18136</v>
      </c>
      <c r="B20858" t="s">
        <v>20</v>
      </c>
      <c r="C20858" t="s">
        <v>19</v>
      </c>
      <c r="D20858" t="s">
        <v>33</v>
      </c>
      <c r="E20858" t="s">
        <v>533</v>
      </c>
    </row>
    <row r="20859" spans="1:5" x14ac:dyDescent="0.25">
      <c r="A20859" t="s">
        <v>24826</v>
      </c>
      <c r="B20859" t="s">
        <v>20</v>
      </c>
      <c r="C20859" t="s">
        <v>19</v>
      </c>
      <c r="D20859" t="s">
        <v>33</v>
      </c>
      <c r="E20859" t="s">
        <v>533</v>
      </c>
    </row>
    <row r="20860" spans="1:5" x14ac:dyDescent="0.25">
      <c r="A20860" t="s">
        <v>21052</v>
      </c>
      <c r="B20860" t="s">
        <v>20</v>
      </c>
      <c r="C20860" t="s">
        <v>19</v>
      </c>
      <c r="D20860" t="s">
        <v>33</v>
      </c>
      <c r="E20860" t="s">
        <v>530</v>
      </c>
    </row>
    <row r="20861" spans="1:5" x14ac:dyDescent="0.25">
      <c r="A20861" t="s">
        <v>21053</v>
      </c>
      <c r="B20861" t="s">
        <v>20</v>
      </c>
      <c r="C20861" t="s">
        <v>19</v>
      </c>
      <c r="D20861" t="s">
        <v>33</v>
      </c>
      <c r="E20861" t="s">
        <v>530</v>
      </c>
    </row>
    <row r="20862" spans="1:5" x14ac:dyDescent="0.25">
      <c r="A20862" t="s">
        <v>28791</v>
      </c>
      <c r="B20862" t="s">
        <v>20</v>
      </c>
      <c r="C20862" t="s">
        <v>19</v>
      </c>
      <c r="D20862" t="s">
        <v>65</v>
      </c>
      <c r="E20862" t="s">
        <v>533</v>
      </c>
    </row>
    <row r="20863" spans="1:5" x14ac:dyDescent="0.25">
      <c r="A20863" t="s">
        <v>4135</v>
      </c>
      <c r="B20863" t="s">
        <v>20</v>
      </c>
      <c r="C20863" t="s">
        <v>19</v>
      </c>
      <c r="D20863" t="s">
        <v>33</v>
      </c>
      <c r="E20863" t="s">
        <v>533</v>
      </c>
    </row>
    <row r="20864" spans="1:5" x14ac:dyDescent="0.25">
      <c r="A20864" t="s">
        <v>21056</v>
      </c>
      <c r="B20864" t="s">
        <v>20</v>
      </c>
      <c r="C20864" t="s">
        <v>19</v>
      </c>
      <c r="D20864" t="s">
        <v>33</v>
      </c>
      <c r="E20864" t="s">
        <v>530</v>
      </c>
    </row>
    <row r="20865" spans="1:5" x14ac:dyDescent="0.25">
      <c r="A20865" t="s">
        <v>8237</v>
      </c>
      <c r="B20865" t="s">
        <v>20</v>
      </c>
      <c r="C20865" t="s">
        <v>19</v>
      </c>
      <c r="D20865" t="s">
        <v>33</v>
      </c>
      <c r="E20865" t="s">
        <v>533</v>
      </c>
    </row>
    <row r="20866" spans="1:5" x14ac:dyDescent="0.25">
      <c r="A20866" t="s">
        <v>4816</v>
      </c>
      <c r="B20866" t="s">
        <v>20</v>
      </c>
      <c r="C20866" t="s">
        <v>19</v>
      </c>
      <c r="D20866" t="s">
        <v>33</v>
      </c>
      <c r="E20866" t="s">
        <v>533</v>
      </c>
    </row>
    <row r="20867" spans="1:5" x14ac:dyDescent="0.25">
      <c r="A20867" t="s">
        <v>21059</v>
      </c>
      <c r="B20867" t="s">
        <v>20</v>
      </c>
      <c r="C20867" t="s">
        <v>19</v>
      </c>
      <c r="D20867" t="s">
        <v>33</v>
      </c>
      <c r="E20867" t="s">
        <v>530</v>
      </c>
    </row>
    <row r="20868" spans="1:5" x14ac:dyDescent="0.25">
      <c r="A20868" t="s">
        <v>29048</v>
      </c>
      <c r="B20868" t="s">
        <v>20</v>
      </c>
      <c r="C20868" t="s">
        <v>19</v>
      </c>
      <c r="D20868" t="s">
        <v>33</v>
      </c>
      <c r="E20868" t="s">
        <v>533</v>
      </c>
    </row>
    <row r="20869" spans="1:5" x14ac:dyDescent="0.25">
      <c r="A20869" t="s">
        <v>21061</v>
      </c>
      <c r="B20869" t="s">
        <v>20</v>
      </c>
      <c r="C20869" t="s">
        <v>19</v>
      </c>
      <c r="D20869" t="s">
        <v>33</v>
      </c>
      <c r="E20869" t="s">
        <v>538</v>
      </c>
    </row>
    <row r="20870" spans="1:5" x14ac:dyDescent="0.25">
      <c r="A20870" t="s">
        <v>9473</v>
      </c>
      <c r="B20870" t="s">
        <v>20</v>
      </c>
      <c r="C20870" t="s">
        <v>19</v>
      </c>
      <c r="D20870" t="s">
        <v>33</v>
      </c>
      <c r="E20870" t="s">
        <v>533</v>
      </c>
    </row>
    <row r="20871" spans="1:5" x14ac:dyDescent="0.25">
      <c r="A20871" t="s">
        <v>21063</v>
      </c>
      <c r="B20871" t="s">
        <v>20</v>
      </c>
      <c r="C20871" t="s">
        <v>19</v>
      </c>
      <c r="D20871" t="s">
        <v>33</v>
      </c>
      <c r="E20871" t="s">
        <v>530</v>
      </c>
    </row>
    <row r="20872" spans="1:5" x14ac:dyDescent="0.25">
      <c r="A20872" t="s">
        <v>29327</v>
      </c>
      <c r="B20872" t="s">
        <v>20</v>
      </c>
      <c r="C20872" t="s">
        <v>19</v>
      </c>
      <c r="D20872" t="s">
        <v>33</v>
      </c>
      <c r="E20872" t="s">
        <v>533</v>
      </c>
    </row>
    <row r="20873" spans="1:5" x14ac:dyDescent="0.25">
      <c r="A20873" t="s">
        <v>21065</v>
      </c>
      <c r="B20873" t="s">
        <v>20</v>
      </c>
      <c r="C20873" t="s">
        <v>19</v>
      </c>
      <c r="D20873" t="s">
        <v>33</v>
      </c>
      <c r="E20873" t="s">
        <v>538</v>
      </c>
    </row>
    <row r="20874" spans="1:5" x14ac:dyDescent="0.25">
      <c r="A20874" t="s">
        <v>23661</v>
      </c>
      <c r="B20874" t="s">
        <v>20</v>
      </c>
      <c r="C20874" t="s">
        <v>19</v>
      </c>
      <c r="D20874" t="s">
        <v>33</v>
      </c>
      <c r="E20874" t="s">
        <v>533</v>
      </c>
    </row>
    <row r="20875" spans="1:5" x14ac:dyDescent="0.25">
      <c r="A20875" t="s">
        <v>23667</v>
      </c>
      <c r="B20875" t="s">
        <v>20</v>
      </c>
      <c r="C20875" t="s">
        <v>19</v>
      </c>
      <c r="D20875" t="s">
        <v>33</v>
      </c>
      <c r="E20875" t="s">
        <v>533</v>
      </c>
    </row>
    <row r="20876" spans="1:5" x14ac:dyDescent="0.25">
      <c r="A20876" t="s">
        <v>21068</v>
      </c>
      <c r="B20876" t="s">
        <v>20</v>
      </c>
      <c r="C20876" t="s">
        <v>21</v>
      </c>
      <c r="D20876" t="s">
        <v>33</v>
      </c>
      <c r="E20876" t="s">
        <v>582</v>
      </c>
    </row>
    <row r="20877" spans="1:5" x14ac:dyDescent="0.25">
      <c r="A20877" t="s">
        <v>23748</v>
      </c>
      <c r="B20877" t="s">
        <v>20</v>
      </c>
      <c r="C20877" t="s">
        <v>19</v>
      </c>
      <c r="D20877" t="s">
        <v>33</v>
      </c>
      <c r="E20877" t="s">
        <v>533</v>
      </c>
    </row>
    <row r="20878" spans="1:5" x14ac:dyDescent="0.25">
      <c r="A20878" t="s">
        <v>21070</v>
      </c>
      <c r="B20878" t="s">
        <v>20</v>
      </c>
      <c r="C20878" t="s">
        <v>19</v>
      </c>
      <c r="D20878" t="s">
        <v>33</v>
      </c>
      <c r="E20878" t="s">
        <v>530</v>
      </c>
    </row>
    <row r="20879" spans="1:5" x14ac:dyDescent="0.25">
      <c r="A20879" t="s">
        <v>21071</v>
      </c>
      <c r="B20879" t="s">
        <v>16</v>
      </c>
      <c r="C20879" t="s">
        <v>17</v>
      </c>
      <c r="D20879" t="s">
        <v>33</v>
      </c>
      <c r="E20879" t="s">
        <v>653</v>
      </c>
    </row>
    <row r="20880" spans="1:5" x14ac:dyDescent="0.25">
      <c r="A20880" t="s">
        <v>23753</v>
      </c>
      <c r="B20880" t="s">
        <v>20</v>
      </c>
      <c r="C20880" t="s">
        <v>19</v>
      </c>
      <c r="D20880" t="s">
        <v>33</v>
      </c>
      <c r="E20880" t="s">
        <v>533</v>
      </c>
    </row>
    <row r="20881" spans="1:5" x14ac:dyDescent="0.25">
      <c r="A20881" t="s">
        <v>17760</v>
      </c>
      <c r="B20881" t="s">
        <v>20</v>
      </c>
      <c r="C20881" t="s">
        <v>19</v>
      </c>
      <c r="D20881" t="s">
        <v>33</v>
      </c>
      <c r="E20881" t="s">
        <v>533</v>
      </c>
    </row>
    <row r="20882" spans="1:5" x14ac:dyDescent="0.25">
      <c r="A20882" t="s">
        <v>20159</v>
      </c>
      <c r="B20882" t="s">
        <v>20</v>
      </c>
      <c r="C20882" t="s">
        <v>19</v>
      </c>
      <c r="D20882" t="s">
        <v>33</v>
      </c>
      <c r="E20882" t="s">
        <v>533</v>
      </c>
    </row>
    <row r="20883" spans="1:5" x14ac:dyDescent="0.25">
      <c r="A20883" t="s">
        <v>24573</v>
      </c>
      <c r="B20883" t="s">
        <v>20</v>
      </c>
      <c r="C20883" t="s">
        <v>19</v>
      </c>
      <c r="D20883" t="s">
        <v>33</v>
      </c>
      <c r="E20883" t="s">
        <v>533</v>
      </c>
    </row>
    <row r="20884" spans="1:5" x14ac:dyDescent="0.25">
      <c r="A20884" t="s">
        <v>15710</v>
      </c>
      <c r="B20884" t="s">
        <v>20</v>
      </c>
      <c r="C20884" t="s">
        <v>19</v>
      </c>
      <c r="D20884" t="s">
        <v>33</v>
      </c>
      <c r="E20884" t="s">
        <v>533</v>
      </c>
    </row>
    <row r="20885" spans="1:5" x14ac:dyDescent="0.25">
      <c r="A20885" t="s">
        <v>20195</v>
      </c>
      <c r="B20885" t="s">
        <v>20</v>
      </c>
      <c r="C20885" t="s">
        <v>19</v>
      </c>
      <c r="D20885" t="s">
        <v>33</v>
      </c>
      <c r="E20885" t="s">
        <v>533</v>
      </c>
    </row>
    <row r="20886" spans="1:5" x14ac:dyDescent="0.25">
      <c r="A20886" t="s">
        <v>26189</v>
      </c>
      <c r="B20886" t="s">
        <v>20</v>
      </c>
      <c r="C20886" t="s">
        <v>19</v>
      </c>
      <c r="D20886" t="s">
        <v>33</v>
      </c>
      <c r="E20886" t="s">
        <v>533</v>
      </c>
    </row>
    <row r="20887" spans="1:5" x14ac:dyDescent="0.25">
      <c r="A20887" t="s">
        <v>26513</v>
      </c>
      <c r="B20887" t="s">
        <v>20</v>
      </c>
      <c r="C20887" t="s">
        <v>19</v>
      </c>
      <c r="D20887" t="s">
        <v>33</v>
      </c>
      <c r="E20887" t="s">
        <v>533</v>
      </c>
    </row>
    <row r="20888" spans="1:5" x14ac:dyDescent="0.25">
      <c r="A20888" t="s">
        <v>21080</v>
      </c>
      <c r="B20888" t="s">
        <v>16</v>
      </c>
      <c r="C20888" t="s">
        <v>17</v>
      </c>
      <c r="D20888" t="s">
        <v>33</v>
      </c>
      <c r="E20888" t="s">
        <v>653</v>
      </c>
    </row>
    <row r="20889" spans="1:5" x14ac:dyDescent="0.25">
      <c r="A20889" t="s">
        <v>21081</v>
      </c>
      <c r="B20889" t="s">
        <v>16</v>
      </c>
      <c r="C20889" t="s">
        <v>17</v>
      </c>
      <c r="D20889" t="s">
        <v>33</v>
      </c>
      <c r="E20889" t="s">
        <v>653</v>
      </c>
    </row>
    <row r="20890" spans="1:5" x14ac:dyDescent="0.25">
      <c r="A20890" t="s">
        <v>15998</v>
      </c>
      <c r="B20890" t="s">
        <v>20</v>
      </c>
      <c r="C20890" t="s">
        <v>19</v>
      </c>
      <c r="D20890" t="s">
        <v>33</v>
      </c>
      <c r="E20890" t="s">
        <v>533</v>
      </c>
    </row>
    <row r="20891" spans="1:5" x14ac:dyDescent="0.25">
      <c r="A20891" t="s">
        <v>18972</v>
      </c>
      <c r="B20891" t="s">
        <v>20</v>
      </c>
      <c r="C20891" t="s">
        <v>19</v>
      </c>
      <c r="D20891" t="s">
        <v>33</v>
      </c>
      <c r="E20891" t="s">
        <v>533</v>
      </c>
    </row>
    <row r="20892" spans="1:5" x14ac:dyDescent="0.25">
      <c r="A20892" t="s">
        <v>21084</v>
      </c>
      <c r="B20892" t="s">
        <v>20</v>
      </c>
      <c r="C20892" t="s">
        <v>21</v>
      </c>
      <c r="D20892" t="s">
        <v>33</v>
      </c>
      <c r="E20892" t="s">
        <v>582</v>
      </c>
    </row>
    <row r="20893" spans="1:5" x14ac:dyDescent="0.25">
      <c r="A20893" t="s">
        <v>21085</v>
      </c>
      <c r="B20893" t="s">
        <v>16</v>
      </c>
      <c r="C20893" t="s">
        <v>17</v>
      </c>
      <c r="D20893" t="s">
        <v>33</v>
      </c>
      <c r="E20893" t="s">
        <v>653</v>
      </c>
    </row>
    <row r="20894" spans="1:5" x14ac:dyDescent="0.25">
      <c r="A20894" t="s">
        <v>26193</v>
      </c>
      <c r="B20894" t="s">
        <v>20</v>
      </c>
      <c r="C20894" t="s">
        <v>19</v>
      </c>
      <c r="D20894" t="s">
        <v>33</v>
      </c>
      <c r="E20894" t="s">
        <v>533</v>
      </c>
    </row>
    <row r="20895" spans="1:5" x14ac:dyDescent="0.25">
      <c r="A20895" t="s">
        <v>21087</v>
      </c>
      <c r="B20895" t="s">
        <v>20</v>
      </c>
      <c r="C20895" t="s">
        <v>19</v>
      </c>
      <c r="D20895" t="s">
        <v>33</v>
      </c>
      <c r="E20895" t="s">
        <v>538</v>
      </c>
    </row>
    <row r="20896" spans="1:5" x14ac:dyDescent="0.25">
      <c r="A20896" t="s">
        <v>21088</v>
      </c>
      <c r="B20896" t="s">
        <v>20</v>
      </c>
      <c r="C20896" t="s">
        <v>19</v>
      </c>
      <c r="D20896" t="s">
        <v>33</v>
      </c>
      <c r="E20896" t="s">
        <v>530</v>
      </c>
    </row>
    <row r="20897" spans="1:5" x14ac:dyDescent="0.25">
      <c r="A20897" t="s">
        <v>21089</v>
      </c>
      <c r="B20897" t="s">
        <v>16</v>
      </c>
      <c r="C20897" t="s">
        <v>17</v>
      </c>
      <c r="D20897" t="s">
        <v>33</v>
      </c>
      <c r="E20897" t="s">
        <v>653</v>
      </c>
    </row>
    <row r="20898" spans="1:5" x14ac:dyDescent="0.25">
      <c r="A20898" t="s">
        <v>26511</v>
      </c>
      <c r="B20898" t="s">
        <v>20</v>
      </c>
      <c r="C20898" t="s">
        <v>19</v>
      </c>
      <c r="D20898" t="s">
        <v>33</v>
      </c>
      <c r="E20898" t="s">
        <v>533</v>
      </c>
    </row>
    <row r="20899" spans="1:5" x14ac:dyDescent="0.25">
      <c r="A20899" t="s">
        <v>21091</v>
      </c>
      <c r="B20899" t="s">
        <v>20</v>
      </c>
      <c r="C20899" t="s">
        <v>21</v>
      </c>
      <c r="D20899" t="s">
        <v>33</v>
      </c>
      <c r="E20899" t="s">
        <v>582</v>
      </c>
    </row>
    <row r="20900" spans="1:5" x14ac:dyDescent="0.25">
      <c r="A20900" t="s">
        <v>21092</v>
      </c>
      <c r="B20900" t="s">
        <v>20</v>
      </c>
      <c r="C20900" t="s">
        <v>21</v>
      </c>
      <c r="D20900" t="s">
        <v>33</v>
      </c>
      <c r="E20900" t="s">
        <v>773</v>
      </c>
    </row>
    <row r="20901" spans="1:5" x14ac:dyDescent="0.25">
      <c r="A20901" t="s">
        <v>21093</v>
      </c>
      <c r="B20901" t="s">
        <v>20</v>
      </c>
      <c r="C20901" t="s">
        <v>19</v>
      </c>
      <c r="D20901" t="s">
        <v>33</v>
      </c>
      <c r="E20901" t="s">
        <v>538</v>
      </c>
    </row>
    <row r="20902" spans="1:5" x14ac:dyDescent="0.25">
      <c r="A20902" t="s">
        <v>26191</v>
      </c>
      <c r="B20902" t="s">
        <v>20</v>
      </c>
      <c r="C20902" t="s">
        <v>19</v>
      </c>
      <c r="D20902" t="s">
        <v>33</v>
      </c>
      <c r="E20902" t="s">
        <v>533</v>
      </c>
    </row>
    <row r="20903" spans="1:5" x14ac:dyDescent="0.25">
      <c r="A20903" t="s">
        <v>21095</v>
      </c>
      <c r="B20903" t="s">
        <v>20</v>
      </c>
      <c r="C20903" t="s">
        <v>19</v>
      </c>
      <c r="D20903" t="s">
        <v>33</v>
      </c>
      <c r="E20903" t="s">
        <v>530</v>
      </c>
    </row>
    <row r="20904" spans="1:5" x14ac:dyDescent="0.25">
      <c r="A20904" t="s">
        <v>26509</v>
      </c>
      <c r="B20904" t="s">
        <v>20</v>
      </c>
      <c r="C20904" t="s">
        <v>19</v>
      </c>
      <c r="D20904" t="s">
        <v>33</v>
      </c>
      <c r="E20904" t="s">
        <v>533</v>
      </c>
    </row>
    <row r="20905" spans="1:5" x14ac:dyDescent="0.25">
      <c r="A20905" t="s">
        <v>21097</v>
      </c>
      <c r="B20905" t="s">
        <v>16</v>
      </c>
      <c r="C20905" t="s">
        <v>15</v>
      </c>
      <c r="D20905" t="s">
        <v>33</v>
      </c>
      <c r="E20905" t="s">
        <v>659</v>
      </c>
    </row>
    <row r="20906" spans="1:5" x14ac:dyDescent="0.25">
      <c r="A20906" t="s">
        <v>21098</v>
      </c>
      <c r="B20906" t="s">
        <v>16</v>
      </c>
      <c r="C20906" t="s">
        <v>17</v>
      </c>
      <c r="D20906" t="s">
        <v>33</v>
      </c>
      <c r="E20906" t="s">
        <v>653</v>
      </c>
    </row>
    <row r="20907" spans="1:5" x14ac:dyDescent="0.25">
      <c r="A20907" t="s">
        <v>21099</v>
      </c>
      <c r="B20907" t="s">
        <v>16</v>
      </c>
      <c r="C20907" t="s">
        <v>17</v>
      </c>
      <c r="D20907" t="s">
        <v>33</v>
      </c>
      <c r="E20907" t="s">
        <v>653</v>
      </c>
    </row>
    <row r="20908" spans="1:5" x14ac:dyDescent="0.25">
      <c r="A20908" t="s">
        <v>11903</v>
      </c>
      <c r="B20908" t="s">
        <v>20</v>
      </c>
      <c r="C20908" t="s">
        <v>19</v>
      </c>
      <c r="D20908" t="s">
        <v>33</v>
      </c>
      <c r="E20908" t="s">
        <v>533</v>
      </c>
    </row>
    <row r="20909" spans="1:5" x14ac:dyDescent="0.25">
      <c r="A20909" t="s">
        <v>21101</v>
      </c>
      <c r="B20909" t="s">
        <v>20</v>
      </c>
      <c r="C20909" t="s">
        <v>19</v>
      </c>
      <c r="D20909" t="s">
        <v>33</v>
      </c>
      <c r="E20909" t="s">
        <v>530</v>
      </c>
    </row>
    <row r="20910" spans="1:5" x14ac:dyDescent="0.25">
      <c r="A20910" t="s">
        <v>18952</v>
      </c>
      <c r="B20910" t="s">
        <v>20</v>
      </c>
      <c r="C20910" t="s">
        <v>19</v>
      </c>
      <c r="D20910" t="s">
        <v>33</v>
      </c>
      <c r="E20910" t="s">
        <v>533</v>
      </c>
    </row>
    <row r="20911" spans="1:5" x14ac:dyDescent="0.25">
      <c r="A20911" t="s">
        <v>23290</v>
      </c>
      <c r="B20911" t="s">
        <v>20</v>
      </c>
      <c r="C20911" t="s">
        <v>19</v>
      </c>
      <c r="D20911" t="s">
        <v>33</v>
      </c>
      <c r="E20911" t="s">
        <v>533</v>
      </c>
    </row>
    <row r="20912" spans="1:5" x14ac:dyDescent="0.25">
      <c r="A20912" t="s">
        <v>2879</v>
      </c>
      <c r="B20912" t="s">
        <v>20</v>
      </c>
      <c r="C20912" t="s">
        <v>19</v>
      </c>
      <c r="D20912" t="s">
        <v>69</v>
      </c>
      <c r="E20912" t="s">
        <v>533</v>
      </c>
    </row>
    <row r="20913" spans="1:5" x14ac:dyDescent="0.25">
      <c r="A20913" t="s">
        <v>21107</v>
      </c>
      <c r="B20913" t="s">
        <v>20</v>
      </c>
      <c r="C20913" t="s">
        <v>19</v>
      </c>
      <c r="D20913" t="s">
        <v>33</v>
      </c>
      <c r="E20913" t="s">
        <v>530</v>
      </c>
    </row>
    <row r="20914" spans="1:5" x14ac:dyDescent="0.25">
      <c r="A20914" t="s">
        <v>21106</v>
      </c>
      <c r="B20914" t="s">
        <v>20</v>
      </c>
      <c r="C20914" t="s">
        <v>19</v>
      </c>
      <c r="D20914" t="s">
        <v>33</v>
      </c>
      <c r="E20914" t="s">
        <v>538</v>
      </c>
    </row>
    <row r="20915" spans="1:5" x14ac:dyDescent="0.25">
      <c r="A20915" t="s">
        <v>25078</v>
      </c>
      <c r="B20915" t="s">
        <v>20</v>
      </c>
      <c r="C20915" t="s">
        <v>19</v>
      </c>
      <c r="D20915" t="s">
        <v>69</v>
      </c>
      <c r="E20915" t="s">
        <v>533</v>
      </c>
    </row>
    <row r="20916" spans="1:5" x14ac:dyDescent="0.25">
      <c r="A20916" t="s">
        <v>21108</v>
      </c>
      <c r="B20916" t="s">
        <v>20</v>
      </c>
      <c r="C20916" t="s">
        <v>19</v>
      </c>
      <c r="D20916" t="s">
        <v>33</v>
      </c>
      <c r="E20916" t="s">
        <v>538</v>
      </c>
    </row>
    <row r="20917" spans="1:5" x14ac:dyDescent="0.25">
      <c r="A20917" t="s">
        <v>2885</v>
      </c>
      <c r="B20917" t="s">
        <v>20</v>
      </c>
      <c r="C20917" t="s">
        <v>19</v>
      </c>
      <c r="D20917" t="s">
        <v>69</v>
      </c>
      <c r="E20917" t="s">
        <v>533</v>
      </c>
    </row>
    <row r="20918" spans="1:5" x14ac:dyDescent="0.25">
      <c r="A20918" t="s">
        <v>21110</v>
      </c>
      <c r="B20918" t="s">
        <v>20</v>
      </c>
      <c r="C20918" t="s">
        <v>19</v>
      </c>
      <c r="D20918" t="s">
        <v>33</v>
      </c>
      <c r="E20918" t="s">
        <v>530</v>
      </c>
    </row>
    <row r="20919" spans="1:5" x14ac:dyDescent="0.25">
      <c r="A20919" t="s">
        <v>21111</v>
      </c>
      <c r="B20919" t="s">
        <v>20</v>
      </c>
      <c r="C20919" t="s">
        <v>21</v>
      </c>
      <c r="D20919" t="s">
        <v>33</v>
      </c>
      <c r="E20919" t="s">
        <v>581</v>
      </c>
    </row>
    <row r="20920" spans="1:5" x14ac:dyDescent="0.25">
      <c r="A20920" t="s">
        <v>25077</v>
      </c>
      <c r="B20920" t="s">
        <v>20</v>
      </c>
      <c r="C20920" t="s">
        <v>19</v>
      </c>
      <c r="D20920" t="s">
        <v>69</v>
      </c>
      <c r="E20920" t="s">
        <v>533</v>
      </c>
    </row>
    <row r="20921" spans="1:5" x14ac:dyDescent="0.25">
      <c r="A20921" t="s">
        <v>21113</v>
      </c>
      <c r="B20921" t="s">
        <v>20</v>
      </c>
      <c r="C20921" t="s">
        <v>21</v>
      </c>
      <c r="D20921" t="s">
        <v>33</v>
      </c>
      <c r="E20921" t="s">
        <v>582</v>
      </c>
    </row>
    <row r="20922" spans="1:5" x14ac:dyDescent="0.25">
      <c r="A20922" t="s">
        <v>26124</v>
      </c>
      <c r="B20922" t="s">
        <v>20</v>
      </c>
      <c r="C20922" t="s">
        <v>19</v>
      </c>
      <c r="D20922" t="s">
        <v>33</v>
      </c>
      <c r="E20922" t="s">
        <v>533</v>
      </c>
    </row>
    <row r="20923" spans="1:5" x14ac:dyDescent="0.25">
      <c r="A20923" t="s">
        <v>21115</v>
      </c>
      <c r="B20923" t="s">
        <v>20</v>
      </c>
      <c r="C20923" t="s">
        <v>19</v>
      </c>
      <c r="D20923" t="s">
        <v>33</v>
      </c>
      <c r="E20923" t="s">
        <v>530</v>
      </c>
    </row>
    <row r="20924" spans="1:5" x14ac:dyDescent="0.25">
      <c r="A20924" t="s">
        <v>10520</v>
      </c>
      <c r="B20924" t="s">
        <v>20</v>
      </c>
      <c r="C20924" t="s">
        <v>19</v>
      </c>
      <c r="D20924" t="s">
        <v>33</v>
      </c>
      <c r="E20924" t="s">
        <v>533</v>
      </c>
    </row>
    <row r="20925" spans="1:5" x14ac:dyDescent="0.25">
      <c r="A20925" t="s">
        <v>21117</v>
      </c>
      <c r="B20925" t="s">
        <v>20</v>
      </c>
      <c r="C20925" t="s">
        <v>19</v>
      </c>
      <c r="D20925" t="s">
        <v>33</v>
      </c>
      <c r="E20925" t="s">
        <v>538</v>
      </c>
    </row>
    <row r="20926" spans="1:5" x14ac:dyDescent="0.25">
      <c r="A20926" t="s">
        <v>11468</v>
      </c>
      <c r="B20926" t="s">
        <v>20</v>
      </c>
      <c r="C20926" t="s">
        <v>19</v>
      </c>
      <c r="D20926" t="s">
        <v>33</v>
      </c>
      <c r="E20926" t="s">
        <v>533</v>
      </c>
    </row>
    <row r="20927" spans="1:5" x14ac:dyDescent="0.25">
      <c r="A20927" t="s">
        <v>24606</v>
      </c>
      <c r="B20927" t="s">
        <v>20</v>
      </c>
      <c r="C20927" t="s">
        <v>19</v>
      </c>
      <c r="D20927" t="s">
        <v>33</v>
      </c>
      <c r="E20927" t="s">
        <v>533</v>
      </c>
    </row>
    <row r="20928" spans="1:5" x14ac:dyDescent="0.25">
      <c r="A20928" t="s">
        <v>13685</v>
      </c>
      <c r="B20928" t="s">
        <v>20</v>
      </c>
      <c r="C20928" t="s">
        <v>19</v>
      </c>
      <c r="D20928" t="s">
        <v>33</v>
      </c>
      <c r="E20928" t="s">
        <v>533</v>
      </c>
    </row>
    <row r="20929" spans="1:5" x14ac:dyDescent="0.25">
      <c r="A20929" t="s">
        <v>7200</v>
      </c>
      <c r="B20929" t="s">
        <v>20</v>
      </c>
      <c r="C20929" t="s">
        <v>19</v>
      </c>
      <c r="D20929" t="s">
        <v>33</v>
      </c>
      <c r="E20929" t="s">
        <v>533</v>
      </c>
    </row>
    <row r="20930" spans="1:5" x14ac:dyDescent="0.25">
      <c r="A20930" t="s">
        <v>18951</v>
      </c>
      <c r="B20930" t="s">
        <v>20</v>
      </c>
      <c r="C20930" t="s">
        <v>19</v>
      </c>
      <c r="D20930" t="s">
        <v>33</v>
      </c>
      <c r="E20930" t="s">
        <v>533</v>
      </c>
    </row>
    <row r="20931" spans="1:5" x14ac:dyDescent="0.25">
      <c r="A20931" t="s">
        <v>27924</v>
      </c>
      <c r="B20931" t="s">
        <v>20</v>
      </c>
      <c r="C20931" t="s">
        <v>19</v>
      </c>
      <c r="D20931" t="s">
        <v>33</v>
      </c>
      <c r="E20931" t="s">
        <v>533</v>
      </c>
    </row>
    <row r="20932" spans="1:5" x14ac:dyDescent="0.25">
      <c r="A20932" t="s">
        <v>21123</v>
      </c>
      <c r="B20932" t="s">
        <v>20</v>
      </c>
      <c r="C20932" t="s">
        <v>23</v>
      </c>
      <c r="D20932" t="s">
        <v>33</v>
      </c>
      <c r="E20932" t="s">
        <v>734</v>
      </c>
    </row>
    <row r="20933" spans="1:5" x14ac:dyDescent="0.25">
      <c r="A20933" t="s">
        <v>16162</v>
      </c>
      <c r="B20933" t="s">
        <v>20</v>
      </c>
      <c r="C20933" t="s">
        <v>19</v>
      </c>
      <c r="D20933" t="s">
        <v>33</v>
      </c>
      <c r="E20933" t="s">
        <v>533</v>
      </c>
    </row>
    <row r="20934" spans="1:5" x14ac:dyDescent="0.25">
      <c r="A20934" t="s">
        <v>24219</v>
      </c>
      <c r="B20934" t="s">
        <v>20</v>
      </c>
      <c r="C20934" t="s">
        <v>19</v>
      </c>
      <c r="D20934" t="s">
        <v>33</v>
      </c>
      <c r="E20934" t="s">
        <v>533</v>
      </c>
    </row>
    <row r="20935" spans="1:5" x14ac:dyDescent="0.25">
      <c r="A20935" t="s">
        <v>24623</v>
      </c>
      <c r="B20935" t="s">
        <v>20</v>
      </c>
      <c r="C20935" t="s">
        <v>19</v>
      </c>
      <c r="D20935" t="s">
        <v>33</v>
      </c>
      <c r="E20935" t="s">
        <v>533</v>
      </c>
    </row>
    <row r="20936" spans="1:5" x14ac:dyDescent="0.25">
      <c r="A20936" t="s">
        <v>27926</v>
      </c>
      <c r="B20936" t="s">
        <v>20</v>
      </c>
      <c r="C20936" t="s">
        <v>19</v>
      </c>
      <c r="D20936" t="s">
        <v>33</v>
      </c>
      <c r="E20936" t="s">
        <v>533</v>
      </c>
    </row>
    <row r="20937" spans="1:5" x14ac:dyDescent="0.25">
      <c r="A20937" t="s">
        <v>8146</v>
      </c>
      <c r="B20937" t="s">
        <v>20</v>
      </c>
      <c r="C20937" t="s">
        <v>19</v>
      </c>
      <c r="D20937" t="s">
        <v>33</v>
      </c>
      <c r="E20937" t="s">
        <v>533</v>
      </c>
    </row>
    <row r="20938" spans="1:5" x14ac:dyDescent="0.25">
      <c r="A20938" t="s">
        <v>13140</v>
      </c>
      <c r="B20938" t="s">
        <v>20</v>
      </c>
      <c r="C20938" t="s">
        <v>19</v>
      </c>
      <c r="D20938" t="s">
        <v>33</v>
      </c>
      <c r="E20938" t="s">
        <v>533</v>
      </c>
    </row>
    <row r="20939" spans="1:5" x14ac:dyDescent="0.25">
      <c r="A20939" t="s">
        <v>2613</v>
      </c>
      <c r="B20939" t="s">
        <v>20</v>
      </c>
      <c r="C20939" t="s">
        <v>19</v>
      </c>
      <c r="D20939" t="s">
        <v>33</v>
      </c>
      <c r="E20939" t="s">
        <v>533</v>
      </c>
    </row>
    <row r="20940" spans="1:5" x14ac:dyDescent="0.25">
      <c r="A20940" t="s">
        <v>25047</v>
      </c>
      <c r="B20940" t="s">
        <v>20</v>
      </c>
      <c r="C20940" t="s">
        <v>19</v>
      </c>
      <c r="D20940" t="s">
        <v>33</v>
      </c>
      <c r="E20940" t="s">
        <v>533</v>
      </c>
    </row>
    <row r="20941" spans="1:5" x14ac:dyDescent="0.25">
      <c r="A20941" t="s">
        <v>15698</v>
      </c>
      <c r="B20941" t="s">
        <v>20</v>
      </c>
      <c r="C20941" t="s">
        <v>19</v>
      </c>
      <c r="D20941" t="s">
        <v>33</v>
      </c>
      <c r="E20941" t="s">
        <v>533</v>
      </c>
    </row>
    <row r="20942" spans="1:5" x14ac:dyDescent="0.25">
      <c r="A20942" t="s">
        <v>21134</v>
      </c>
      <c r="B20942" t="s">
        <v>16</v>
      </c>
      <c r="C20942" t="s">
        <v>17</v>
      </c>
      <c r="D20942" t="s">
        <v>69</v>
      </c>
      <c r="E20942" t="s">
        <v>653</v>
      </c>
    </row>
    <row r="20943" spans="1:5" x14ac:dyDescent="0.25">
      <c r="A20943" t="s">
        <v>26442</v>
      </c>
      <c r="B20943" t="s">
        <v>20</v>
      </c>
      <c r="C20943" t="s">
        <v>19</v>
      </c>
      <c r="D20943" t="s">
        <v>33</v>
      </c>
      <c r="E20943" t="s">
        <v>533</v>
      </c>
    </row>
    <row r="20944" spans="1:5" x14ac:dyDescent="0.25">
      <c r="A20944" t="s">
        <v>21136</v>
      </c>
      <c r="B20944" t="s">
        <v>20</v>
      </c>
      <c r="C20944" t="s">
        <v>24</v>
      </c>
      <c r="D20944" t="s">
        <v>33</v>
      </c>
      <c r="E20944" t="s">
        <v>700</v>
      </c>
    </row>
    <row r="20945" spans="1:5" x14ac:dyDescent="0.25">
      <c r="A20945" t="s">
        <v>21137</v>
      </c>
      <c r="B20945" t="s">
        <v>20</v>
      </c>
      <c r="C20945" t="s">
        <v>24</v>
      </c>
      <c r="D20945" t="s">
        <v>33</v>
      </c>
      <c r="E20945" t="s">
        <v>699</v>
      </c>
    </row>
    <row r="20946" spans="1:5" x14ac:dyDescent="0.25">
      <c r="A20946" t="s">
        <v>21138</v>
      </c>
      <c r="B20946" t="s">
        <v>20</v>
      </c>
      <c r="C20946" t="s">
        <v>19</v>
      </c>
      <c r="D20946" t="s">
        <v>33</v>
      </c>
      <c r="E20946" t="s">
        <v>530</v>
      </c>
    </row>
    <row r="20947" spans="1:5" x14ac:dyDescent="0.25">
      <c r="A20947" t="s">
        <v>22764</v>
      </c>
      <c r="B20947" t="s">
        <v>20</v>
      </c>
      <c r="C20947" t="s">
        <v>19</v>
      </c>
      <c r="D20947" t="s">
        <v>33</v>
      </c>
      <c r="E20947" t="s">
        <v>533</v>
      </c>
    </row>
    <row r="20948" spans="1:5" x14ac:dyDescent="0.25">
      <c r="A20948" t="s">
        <v>23181</v>
      </c>
      <c r="B20948" t="s">
        <v>20</v>
      </c>
      <c r="C20948" t="s">
        <v>19</v>
      </c>
      <c r="D20948" t="s">
        <v>33</v>
      </c>
      <c r="E20948" t="s">
        <v>533</v>
      </c>
    </row>
    <row r="20949" spans="1:5" x14ac:dyDescent="0.25">
      <c r="A20949" t="s">
        <v>21779</v>
      </c>
      <c r="B20949" t="s">
        <v>20</v>
      </c>
      <c r="C20949" t="s">
        <v>19</v>
      </c>
      <c r="D20949" t="s">
        <v>33</v>
      </c>
      <c r="E20949" t="s">
        <v>533</v>
      </c>
    </row>
    <row r="20950" spans="1:5" x14ac:dyDescent="0.25">
      <c r="A20950" t="s">
        <v>8145</v>
      </c>
      <c r="B20950" t="s">
        <v>20</v>
      </c>
      <c r="C20950" t="s">
        <v>19</v>
      </c>
      <c r="D20950" t="s">
        <v>33</v>
      </c>
      <c r="E20950" t="s">
        <v>533</v>
      </c>
    </row>
    <row r="20951" spans="1:5" x14ac:dyDescent="0.25">
      <c r="A20951" t="s">
        <v>8148</v>
      </c>
      <c r="B20951" t="s">
        <v>20</v>
      </c>
      <c r="C20951" t="s">
        <v>19</v>
      </c>
      <c r="D20951" t="s">
        <v>33</v>
      </c>
      <c r="E20951" t="s">
        <v>533</v>
      </c>
    </row>
    <row r="20952" spans="1:5" x14ac:dyDescent="0.25">
      <c r="A20952" t="s">
        <v>12841</v>
      </c>
      <c r="B20952" t="s">
        <v>20</v>
      </c>
      <c r="C20952" t="s">
        <v>19</v>
      </c>
      <c r="D20952" t="s">
        <v>33</v>
      </c>
      <c r="E20952" t="s">
        <v>533</v>
      </c>
    </row>
    <row r="20953" spans="1:5" x14ac:dyDescent="0.25">
      <c r="A20953" t="s">
        <v>12840</v>
      </c>
      <c r="B20953" t="s">
        <v>20</v>
      </c>
      <c r="C20953" t="s">
        <v>19</v>
      </c>
      <c r="D20953" t="s">
        <v>33</v>
      </c>
      <c r="E20953" t="s">
        <v>533</v>
      </c>
    </row>
    <row r="20954" spans="1:5" x14ac:dyDescent="0.25">
      <c r="A20954" t="s">
        <v>17989</v>
      </c>
      <c r="B20954" t="s">
        <v>20</v>
      </c>
      <c r="C20954" t="s">
        <v>19</v>
      </c>
      <c r="D20954" t="s">
        <v>33</v>
      </c>
      <c r="E20954" t="s">
        <v>533</v>
      </c>
    </row>
    <row r="20955" spans="1:5" x14ac:dyDescent="0.25">
      <c r="A20955" t="s">
        <v>21147</v>
      </c>
      <c r="B20955" t="s">
        <v>20</v>
      </c>
      <c r="C20955" t="s">
        <v>21</v>
      </c>
      <c r="D20955" t="s">
        <v>33</v>
      </c>
      <c r="E20955" t="s">
        <v>581</v>
      </c>
    </row>
    <row r="20956" spans="1:5" x14ac:dyDescent="0.25">
      <c r="A20956" t="s">
        <v>18000</v>
      </c>
      <c r="B20956" t="s">
        <v>20</v>
      </c>
      <c r="C20956" t="s">
        <v>19</v>
      </c>
      <c r="D20956" t="s">
        <v>33</v>
      </c>
      <c r="E20956" t="s">
        <v>533</v>
      </c>
    </row>
    <row r="20957" spans="1:5" x14ac:dyDescent="0.25">
      <c r="A20957" t="s">
        <v>21149</v>
      </c>
      <c r="B20957" t="s">
        <v>20</v>
      </c>
      <c r="C20957" t="s">
        <v>19</v>
      </c>
      <c r="D20957" t="s">
        <v>33</v>
      </c>
      <c r="E20957" t="s">
        <v>538</v>
      </c>
    </row>
    <row r="20958" spans="1:5" x14ac:dyDescent="0.25">
      <c r="A20958" t="s">
        <v>18004</v>
      </c>
      <c r="B20958" t="s">
        <v>20</v>
      </c>
      <c r="C20958" t="s">
        <v>19</v>
      </c>
      <c r="D20958" t="s">
        <v>33</v>
      </c>
      <c r="E20958" t="s">
        <v>533</v>
      </c>
    </row>
    <row r="20959" spans="1:5" x14ac:dyDescent="0.25">
      <c r="A20959" t="s">
        <v>21151</v>
      </c>
      <c r="B20959" t="s">
        <v>20</v>
      </c>
      <c r="C20959" t="s">
        <v>19</v>
      </c>
      <c r="D20959" t="s">
        <v>33</v>
      </c>
      <c r="E20959" t="s">
        <v>538</v>
      </c>
    </row>
    <row r="20960" spans="1:5" x14ac:dyDescent="0.25">
      <c r="A20960" t="s">
        <v>22766</v>
      </c>
      <c r="B20960" t="s">
        <v>20</v>
      </c>
      <c r="C20960" t="s">
        <v>19</v>
      </c>
      <c r="D20960" t="s">
        <v>33</v>
      </c>
      <c r="E20960" t="s">
        <v>533</v>
      </c>
    </row>
    <row r="20961" spans="1:5" x14ac:dyDescent="0.25">
      <c r="A20961" t="s">
        <v>21153</v>
      </c>
      <c r="B20961" t="s">
        <v>20</v>
      </c>
      <c r="C20961" t="s">
        <v>21</v>
      </c>
      <c r="D20961" t="s">
        <v>33</v>
      </c>
      <c r="E20961" t="s">
        <v>581</v>
      </c>
    </row>
    <row r="20962" spans="1:5" x14ac:dyDescent="0.25">
      <c r="A20962" t="s">
        <v>22762</v>
      </c>
      <c r="B20962" t="s">
        <v>20</v>
      </c>
      <c r="C20962" t="s">
        <v>19</v>
      </c>
      <c r="D20962" t="s">
        <v>33</v>
      </c>
      <c r="E20962" t="s">
        <v>533</v>
      </c>
    </row>
    <row r="20963" spans="1:5" x14ac:dyDescent="0.25">
      <c r="A20963" t="s">
        <v>21155</v>
      </c>
      <c r="B20963" t="s">
        <v>20</v>
      </c>
      <c r="C20963" t="s">
        <v>19</v>
      </c>
      <c r="D20963" t="s">
        <v>33</v>
      </c>
      <c r="E20963" t="s">
        <v>538</v>
      </c>
    </row>
    <row r="20964" spans="1:5" x14ac:dyDescent="0.25">
      <c r="A20964" t="s">
        <v>9067</v>
      </c>
      <c r="B20964" t="s">
        <v>20</v>
      </c>
      <c r="C20964" t="s">
        <v>19</v>
      </c>
      <c r="D20964" t="s">
        <v>33</v>
      </c>
      <c r="E20964" t="s">
        <v>533</v>
      </c>
    </row>
    <row r="20965" spans="1:5" x14ac:dyDescent="0.25">
      <c r="A20965" t="s">
        <v>21157</v>
      </c>
      <c r="B20965" t="s">
        <v>20</v>
      </c>
      <c r="C20965" t="s">
        <v>21</v>
      </c>
      <c r="D20965" t="s">
        <v>33</v>
      </c>
      <c r="E20965" t="s">
        <v>581</v>
      </c>
    </row>
    <row r="20966" spans="1:5" x14ac:dyDescent="0.25">
      <c r="A20966" t="s">
        <v>25370</v>
      </c>
      <c r="B20966" t="s">
        <v>20</v>
      </c>
      <c r="C20966" t="s">
        <v>19</v>
      </c>
      <c r="D20966" t="s">
        <v>33</v>
      </c>
      <c r="E20966" t="s">
        <v>533</v>
      </c>
    </row>
    <row r="20967" spans="1:5" x14ac:dyDescent="0.25">
      <c r="A20967" t="s">
        <v>21159</v>
      </c>
      <c r="B20967" t="s">
        <v>20</v>
      </c>
      <c r="C20967" t="s">
        <v>19</v>
      </c>
      <c r="D20967" t="s">
        <v>33</v>
      </c>
      <c r="E20967" t="s">
        <v>538</v>
      </c>
    </row>
    <row r="20968" spans="1:5" x14ac:dyDescent="0.25">
      <c r="A20968" t="s">
        <v>7366</v>
      </c>
      <c r="B20968" t="s">
        <v>20</v>
      </c>
      <c r="C20968" t="s">
        <v>19</v>
      </c>
      <c r="D20968" t="s">
        <v>33</v>
      </c>
      <c r="E20968" t="s">
        <v>533</v>
      </c>
    </row>
    <row r="20969" spans="1:5" x14ac:dyDescent="0.25">
      <c r="A20969" t="s">
        <v>21161</v>
      </c>
      <c r="B20969" t="s">
        <v>20</v>
      </c>
      <c r="C20969" t="s">
        <v>19</v>
      </c>
      <c r="D20969" t="s">
        <v>33</v>
      </c>
      <c r="E20969" t="s">
        <v>530</v>
      </c>
    </row>
    <row r="20970" spans="1:5" x14ac:dyDescent="0.25">
      <c r="A20970" t="s">
        <v>9168</v>
      </c>
      <c r="B20970" t="s">
        <v>20</v>
      </c>
      <c r="C20970" t="s">
        <v>19</v>
      </c>
      <c r="D20970" t="s">
        <v>33</v>
      </c>
      <c r="E20970" t="s">
        <v>533</v>
      </c>
    </row>
    <row r="20971" spans="1:5" x14ac:dyDescent="0.25">
      <c r="A20971" t="s">
        <v>21163</v>
      </c>
      <c r="B20971" t="s">
        <v>20</v>
      </c>
      <c r="C20971" t="s">
        <v>19</v>
      </c>
      <c r="D20971" t="s">
        <v>33</v>
      </c>
      <c r="E20971" t="s">
        <v>530</v>
      </c>
    </row>
    <row r="20972" spans="1:5" x14ac:dyDescent="0.25">
      <c r="A20972" t="s">
        <v>11469</v>
      </c>
      <c r="B20972" t="s">
        <v>20</v>
      </c>
      <c r="C20972" t="s">
        <v>19</v>
      </c>
      <c r="D20972" t="s">
        <v>33</v>
      </c>
      <c r="E20972" t="s">
        <v>533</v>
      </c>
    </row>
    <row r="20973" spans="1:5" x14ac:dyDescent="0.25">
      <c r="A20973" t="s">
        <v>21165</v>
      </c>
      <c r="B20973" t="s">
        <v>20</v>
      </c>
      <c r="C20973" t="s">
        <v>19</v>
      </c>
      <c r="D20973" t="s">
        <v>33</v>
      </c>
      <c r="E20973" t="s">
        <v>530</v>
      </c>
    </row>
    <row r="20974" spans="1:5" x14ac:dyDescent="0.25">
      <c r="A20974" t="s">
        <v>21167</v>
      </c>
      <c r="B20974" t="s">
        <v>20</v>
      </c>
      <c r="C20974" t="s">
        <v>19</v>
      </c>
      <c r="D20974" t="s">
        <v>33</v>
      </c>
      <c r="E20974" t="s">
        <v>530</v>
      </c>
    </row>
    <row r="20975" spans="1:5" x14ac:dyDescent="0.25">
      <c r="A20975" t="s">
        <v>25870</v>
      </c>
      <c r="B20975" t="s">
        <v>20</v>
      </c>
      <c r="C20975" t="s">
        <v>19</v>
      </c>
      <c r="D20975" t="s">
        <v>33</v>
      </c>
      <c r="E20975" t="s">
        <v>533</v>
      </c>
    </row>
    <row r="20976" spans="1:5" x14ac:dyDescent="0.25">
      <c r="A20976" t="s">
        <v>15114</v>
      </c>
      <c r="B20976" t="s">
        <v>20</v>
      </c>
      <c r="C20976" t="s">
        <v>19</v>
      </c>
      <c r="D20976" t="s">
        <v>33</v>
      </c>
      <c r="E20976" t="s">
        <v>533</v>
      </c>
    </row>
    <row r="20977" spans="1:5" x14ac:dyDescent="0.25">
      <c r="A20977" t="s">
        <v>22488</v>
      </c>
      <c r="B20977" t="s">
        <v>20</v>
      </c>
      <c r="C20977" t="s">
        <v>19</v>
      </c>
      <c r="D20977" t="s">
        <v>65</v>
      </c>
      <c r="E20977" t="s">
        <v>533</v>
      </c>
    </row>
    <row r="20978" spans="1:5" x14ac:dyDescent="0.25">
      <c r="A20978" t="s">
        <v>11467</v>
      </c>
      <c r="B20978" t="s">
        <v>20</v>
      </c>
      <c r="C20978" t="s">
        <v>19</v>
      </c>
      <c r="D20978" t="s">
        <v>33</v>
      </c>
      <c r="E20978" t="s">
        <v>533</v>
      </c>
    </row>
    <row r="20979" spans="1:5" x14ac:dyDescent="0.25">
      <c r="A20979" t="s">
        <v>24030</v>
      </c>
      <c r="B20979" t="s">
        <v>20</v>
      </c>
      <c r="C20979" t="s">
        <v>19</v>
      </c>
      <c r="D20979" t="s">
        <v>33</v>
      </c>
      <c r="E20979" t="s">
        <v>533</v>
      </c>
    </row>
    <row r="20980" spans="1:5" x14ac:dyDescent="0.25">
      <c r="A20980" t="s">
        <v>3615</v>
      </c>
      <c r="B20980" t="s">
        <v>20</v>
      </c>
      <c r="C20980" t="s">
        <v>19</v>
      </c>
      <c r="D20980" t="s">
        <v>33</v>
      </c>
      <c r="E20980" t="s">
        <v>533</v>
      </c>
    </row>
    <row r="20981" spans="1:5" x14ac:dyDescent="0.25">
      <c r="A20981" t="s">
        <v>22487</v>
      </c>
      <c r="B20981" t="s">
        <v>20</v>
      </c>
      <c r="C20981" t="s">
        <v>19</v>
      </c>
      <c r="D20981" t="s">
        <v>65</v>
      </c>
      <c r="E20981" t="s">
        <v>533</v>
      </c>
    </row>
    <row r="20982" spans="1:5" x14ac:dyDescent="0.25">
      <c r="A20982" t="s">
        <v>23121</v>
      </c>
      <c r="B20982" t="s">
        <v>20</v>
      </c>
      <c r="C20982" t="s">
        <v>19</v>
      </c>
      <c r="D20982" t="s">
        <v>33</v>
      </c>
      <c r="E20982" t="s">
        <v>533</v>
      </c>
    </row>
    <row r="20983" spans="1:5" x14ac:dyDescent="0.25">
      <c r="A20983" t="s">
        <v>11416</v>
      </c>
      <c r="B20983" t="s">
        <v>20</v>
      </c>
      <c r="C20983" t="s">
        <v>19</v>
      </c>
      <c r="D20983" t="s">
        <v>33</v>
      </c>
      <c r="E20983" t="s">
        <v>533</v>
      </c>
    </row>
    <row r="20984" spans="1:5" x14ac:dyDescent="0.25">
      <c r="A20984" t="s">
        <v>21758</v>
      </c>
      <c r="B20984" t="s">
        <v>20</v>
      </c>
      <c r="C20984" t="s">
        <v>19</v>
      </c>
      <c r="D20984" t="s">
        <v>33</v>
      </c>
      <c r="E20984" t="s">
        <v>533</v>
      </c>
    </row>
    <row r="20985" spans="1:5" x14ac:dyDescent="0.25">
      <c r="A20985" t="s">
        <v>27188</v>
      </c>
      <c r="B20985" t="s">
        <v>20</v>
      </c>
      <c r="C20985" t="s">
        <v>19</v>
      </c>
      <c r="D20985" t="s">
        <v>33</v>
      </c>
      <c r="E20985" t="s">
        <v>533</v>
      </c>
    </row>
    <row r="20986" spans="1:5" x14ac:dyDescent="0.25">
      <c r="A20986" t="s">
        <v>27115</v>
      </c>
      <c r="B20986" t="s">
        <v>20</v>
      </c>
      <c r="C20986" t="s">
        <v>19</v>
      </c>
      <c r="D20986" t="s">
        <v>33</v>
      </c>
      <c r="E20986" t="s">
        <v>533</v>
      </c>
    </row>
    <row r="20987" spans="1:5" x14ac:dyDescent="0.25">
      <c r="A20987" t="s">
        <v>8047</v>
      </c>
      <c r="B20987" t="s">
        <v>20</v>
      </c>
      <c r="C20987" t="s">
        <v>19</v>
      </c>
      <c r="D20987" t="s">
        <v>33</v>
      </c>
      <c r="E20987" t="s">
        <v>533</v>
      </c>
    </row>
    <row r="20988" spans="1:5" x14ac:dyDescent="0.25">
      <c r="A20988" t="s">
        <v>18739</v>
      </c>
      <c r="B20988" t="s">
        <v>20</v>
      </c>
      <c r="C20988" t="s">
        <v>19</v>
      </c>
      <c r="D20988" t="s">
        <v>33</v>
      </c>
      <c r="E20988" t="s">
        <v>533</v>
      </c>
    </row>
    <row r="20989" spans="1:5" x14ac:dyDescent="0.25">
      <c r="A20989" t="s">
        <v>27415</v>
      </c>
      <c r="B20989" t="s">
        <v>20</v>
      </c>
      <c r="C20989" t="s">
        <v>19</v>
      </c>
      <c r="D20989" t="s">
        <v>33</v>
      </c>
      <c r="E20989" t="s">
        <v>533</v>
      </c>
    </row>
    <row r="20990" spans="1:5" x14ac:dyDescent="0.25">
      <c r="A20990" t="s">
        <v>23149</v>
      </c>
      <c r="B20990" t="s">
        <v>20</v>
      </c>
      <c r="C20990" t="s">
        <v>19</v>
      </c>
      <c r="D20990" t="s">
        <v>33</v>
      </c>
      <c r="E20990" t="s">
        <v>533</v>
      </c>
    </row>
    <row r="20991" spans="1:5" x14ac:dyDescent="0.25">
      <c r="A20991" t="s">
        <v>25846</v>
      </c>
      <c r="B20991" t="s">
        <v>20</v>
      </c>
      <c r="C20991" t="s">
        <v>23</v>
      </c>
      <c r="D20991" t="s">
        <v>33</v>
      </c>
      <c r="E20991" t="s">
        <v>648</v>
      </c>
    </row>
    <row r="20992" spans="1:5" x14ac:dyDescent="0.25">
      <c r="A20992" t="s">
        <v>27186</v>
      </c>
      <c r="B20992" t="s">
        <v>20</v>
      </c>
      <c r="C20992" t="s">
        <v>19</v>
      </c>
      <c r="D20992" t="s">
        <v>33</v>
      </c>
      <c r="E20992" t="s">
        <v>533</v>
      </c>
    </row>
    <row r="20993" spans="1:5" x14ac:dyDescent="0.25">
      <c r="A20993" t="s">
        <v>21185</v>
      </c>
      <c r="B20993" t="s">
        <v>16</v>
      </c>
      <c r="C20993" t="s">
        <v>17</v>
      </c>
      <c r="D20993" t="s">
        <v>33</v>
      </c>
      <c r="E20993" t="s">
        <v>653</v>
      </c>
    </row>
    <row r="20994" spans="1:5" x14ac:dyDescent="0.25">
      <c r="A20994" t="s">
        <v>17656</v>
      </c>
      <c r="B20994" t="s">
        <v>20</v>
      </c>
      <c r="C20994" t="s">
        <v>19</v>
      </c>
      <c r="D20994" t="s">
        <v>33</v>
      </c>
      <c r="E20994" t="s">
        <v>533</v>
      </c>
    </row>
    <row r="20995" spans="1:5" x14ac:dyDescent="0.25">
      <c r="A20995" t="s">
        <v>21283</v>
      </c>
      <c r="B20995" t="s">
        <v>20</v>
      </c>
      <c r="C20995" t="s">
        <v>19</v>
      </c>
      <c r="D20995" t="s">
        <v>33</v>
      </c>
      <c r="E20995" t="s">
        <v>533</v>
      </c>
    </row>
    <row r="20996" spans="1:5" x14ac:dyDescent="0.25">
      <c r="A20996" t="s">
        <v>29117</v>
      </c>
      <c r="B20996" t="s">
        <v>20</v>
      </c>
      <c r="C20996" t="s">
        <v>19</v>
      </c>
      <c r="D20996" t="s">
        <v>33</v>
      </c>
      <c r="E20996" t="s">
        <v>553</v>
      </c>
    </row>
    <row r="20997" spans="1:5" x14ac:dyDescent="0.25">
      <c r="A20997" t="s">
        <v>20905</v>
      </c>
      <c r="B20997" t="s">
        <v>20</v>
      </c>
      <c r="C20997" t="s">
        <v>19</v>
      </c>
      <c r="D20997" t="s">
        <v>33</v>
      </c>
      <c r="E20997" t="s">
        <v>533</v>
      </c>
    </row>
    <row r="20998" spans="1:5" x14ac:dyDescent="0.25">
      <c r="A20998" t="s">
        <v>18679</v>
      </c>
      <c r="B20998" t="s">
        <v>20</v>
      </c>
      <c r="C20998" t="s">
        <v>19</v>
      </c>
      <c r="D20998" t="s">
        <v>33</v>
      </c>
      <c r="E20998" t="s">
        <v>553</v>
      </c>
    </row>
    <row r="20999" spans="1:5" x14ac:dyDescent="0.25">
      <c r="A20999" t="s">
        <v>21192</v>
      </c>
      <c r="B20999" t="s">
        <v>20</v>
      </c>
      <c r="C20999" t="s">
        <v>21</v>
      </c>
      <c r="D20999" t="s">
        <v>33</v>
      </c>
      <c r="E20999" t="s">
        <v>581</v>
      </c>
    </row>
    <row r="21000" spans="1:5" x14ac:dyDescent="0.25">
      <c r="A21000" t="s">
        <v>23839</v>
      </c>
      <c r="B21000" t="s">
        <v>20</v>
      </c>
      <c r="C21000" t="s">
        <v>19</v>
      </c>
      <c r="D21000" t="s">
        <v>33</v>
      </c>
      <c r="E21000" t="s">
        <v>533</v>
      </c>
    </row>
    <row r="21001" spans="1:5" x14ac:dyDescent="0.25">
      <c r="A21001" t="s">
        <v>21193</v>
      </c>
      <c r="B21001" t="s">
        <v>20</v>
      </c>
      <c r="C21001" t="s">
        <v>19</v>
      </c>
      <c r="D21001" t="s">
        <v>33</v>
      </c>
      <c r="E21001" t="s">
        <v>538</v>
      </c>
    </row>
    <row r="21002" spans="1:5" x14ac:dyDescent="0.25">
      <c r="A21002" t="s">
        <v>19603</v>
      </c>
      <c r="B21002" t="s">
        <v>20</v>
      </c>
      <c r="C21002" t="s">
        <v>19</v>
      </c>
      <c r="D21002" t="s">
        <v>33</v>
      </c>
      <c r="E21002" t="s">
        <v>533</v>
      </c>
    </row>
    <row r="21003" spans="1:5" x14ac:dyDescent="0.25">
      <c r="A21003" t="s">
        <v>21195</v>
      </c>
      <c r="B21003" t="s">
        <v>16</v>
      </c>
      <c r="C21003" t="s">
        <v>17</v>
      </c>
      <c r="D21003" t="s">
        <v>33</v>
      </c>
      <c r="E21003" t="s">
        <v>653</v>
      </c>
    </row>
    <row r="21004" spans="1:5" x14ac:dyDescent="0.25">
      <c r="A21004" t="s">
        <v>19602</v>
      </c>
      <c r="B21004" t="s">
        <v>20</v>
      </c>
      <c r="C21004" t="s">
        <v>19</v>
      </c>
      <c r="D21004" t="s">
        <v>33</v>
      </c>
      <c r="E21004" t="s">
        <v>533</v>
      </c>
    </row>
    <row r="21005" spans="1:5" x14ac:dyDescent="0.25">
      <c r="A21005" t="s">
        <v>21197</v>
      </c>
      <c r="B21005" t="s">
        <v>20</v>
      </c>
      <c r="C21005" t="s">
        <v>19</v>
      </c>
      <c r="D21005" t="s">
        <v>33</v>
      </c>
      <c r="E21005" t="s">
        <v>538</v>
      </c>
    </row>
    <row r="21006" spans="1:5" x14ac:dyDescent="0.25">
      <c r="A21006" t="s">
        <v>16247</v>
      </c>
      <c r="B21006" t="s">
        <v>20</v>
      </c>
      <c r="C21006" t="s">
        <v>19</v>
      </c>
      <c r="D21006" t="s">
        <v>33</v>
      </c>
      <c r="E21006" t="s">
        <v>533</v>
      </c>
    </row>
    <row r="21007" spans="1:5" x14ac:dyDescent="0.25">
      <c r="A21007" t="s">
        <v>21199</v>
      </c>
      <c r="B21007" t="s">
        <v>20</v>
      </c>
      <c r="C21007" t="s">
        <v>21</v>
      </c>
      <c r="D21007" t="s">
        <v>33</v>
      </c>
      <c r="E21007" t="s">
        <v>581</v>
      </c>
    </row>
    <row r="21008" spans="1:5" x14ac:dyDescent="0.25">
      <c r="A21008" t="s">
        <v>5187</v>
      </c>
      <c r="B21008" t="s">
        <v>20</v>
      </c>
      <c r="C21008" t="s">
        <v>19</v>
      </c>
      <c r="D21008" t="s">
        <v>33</v>
      </c>
      <c r="E21008" t="s">
        <v>533</v>
      </c>
    </row>
    <row r="21009" spans="1:5" x14ac:dyDescent="0.25">
      <c r="A21009" t="s">
        <v>21201</v>
      </c>
      <c r="B21009" t="s">
        <v>20</v>
      </c>
      <c r="C21009" t="s">
        <v>19</v>
      </c>
      <c r="D21009" t="s">
        <v>33</v>
      </c>
      <c r="E21009" t="s">
        <v>538</v>
      </c>
    </row>
    <row r="21010" spans="1:5" x14ac:dyDescent="0.25">
      <c r="A21010" t="s">
        <v>21202</v>
      </c>
      <c r="B21010" t="s">
        <v>20</v>
      </c>
      <c r="C21010" t="s">
        <v>19</v>
      </c>
      <c r="D21010" t="s">
        <v>33</v>
      </c>
      <c r="E21010" t="s">
        <v>538</v>
      </c>
    </row>
    <row r="21011" spans="1:5" x14ac:dyDescent="0.25">
      <c r="A21011" t="s">
        <v>5183</v>
      </c>
      <c r="B21011" t="s">
        <v>20</v>
      </c>
      <c r="C21011" t="s">
        <v>19</v>
      </c>
      <c r="D21011" t="s">
        <v>33</v>
      </c>
      <c r="E21011" t="s">
        <v>533</v>
      </c>
    </row>
    <row r="21012" spans="1:5" x14ac:dyDescent="0.25">
      <c r="A21012" t="s">
        <v>5184</v>
      </c>
      <c r="B21012" t="s">
        <v>20</v>
      </c>
      <c r="C21012" t="s">
        <v>19</v>
      </c>
      <c r="D21012" t="s">
        <v>33</v>
      </c>
      <c r="E21012" t="s">
        <v>533</v>
      </c>
    </row>
    <row r="21013" spans="1:5" x14ac:dyDescent="0.25">
      <c r="A21013" t="s">
        <v>21205</v>
      </c>
      <c r="B21013" t="s">
        <v>20</v>
      </c>
      <c r="C21013" t="s">
        <v>19</v>
      </c>
      <c r="D21013" t="s">
        <v>33</v>
      </c>
      <c r="E21013" t="s">
        <v>538</v>
      </c>
    </row>
    <row r="21014" spans="1:5" x14ac:dyDescent="0.25">
      <c r="A21014" t="s">
        <v>16164</v>
      </c>
      <c r="B21014" t="s">
        <v>20</v>
      </c>
      <c r="C21014" t="s">
        <v>19</v>
      </c>
      <c r="D21014" t="s">
        <v>33</v>
      </c>
      <c r="E21014" t="s">
        <v>533</v>
      </c>
    </row>
    <row r="21015" spans="1:5" x14ac:dyDescent="0.25">
      <c r="A21015" t="s">
        <v>24362</v>
      </c>
      <c r="B21015" t="s">
        <v>20</v>
      </c>
      <c r="C21015" t="s">
        <v>19</v>
      </c>
      <c r="D21015" t="s">
        <v>33</v>
      </c>
      <c r="E21015" t="s">
        <v>533</v>
      </c>
    </row>
    <row r="21016" spans="1:5" x14ac:dyDescent="0.25">
      <c r="A21016" t="s">
        <v>29434</v>
      </c>
      <c r="B21016" t="s">
        <v>20</v>
      </c>
      <c r="C21016" t="s">
        <v>19</v>
      </c>
      <c r="D21016" t="s">
        <v>33</v>
      </c>
      <c r="E21016" t="s">
        <v>553</v>
      </c>
    </row>
    <row r="21017" spans="1:5" x14ac:dyDescent="0.25">
      <c r="A21017" t="s">
        <v>11465</v>
      </c>
      <c r="B21017" t="s">
        <v>20</v>
      </c>
      <c r="C21017" t="s">
        <v>19</v>
      </c>
      <c r="D21017" t="s">
        <v>33</v>
      </c>
      <c r="E21017" t="s">
        <v>533</v>
      </c>
    </row>
    <row r="21018" spans="1:5" x14ac:dyDescent="0.25">
      <c r="A21018" t="s">
        <v>19601</v>
      </c>
      <c r="B21018" t="s">
        <v>20</v>
      </c>
      <c r="C21018" t="s">
        <v>19</v>
      </c>
      <c r="D21018" t="s">
        <v>33</v>
      </c>
      <c r="E21018" t="s">
        <v>533</v>
      </c>
    </row>
    <row r="21019" spans="1:5" x14ac:dyDescent="0.25">
      <c r="A21019" t="s">
        <v>21211</v>
      </c>
      <c r="B21019" t="s">
        <v>20</v>
      </c>
      <c r="C21019" t="s">
        <v>19</v>
      </c>
      <c r="D21019" t="s">
        <v>33</v>
      </c>
      <c r="E21019" t="s">
        <v>538</v>
      </c>
    </row>
    <row r="21020" spans="1:5" x14ac:dyDescent="0.25">
      <c r="A21020" t="s">
        <v>21504</v>
      </c>
      <c r="B21020" t="s">
        <v>20</v>
      </c>
      <c r="C21020" t="s">
        <v>19</v>
      </c>
      <c r="D21020" t="s">
        <v>33</v>
      </c>
      <c r="E21020" t="s">
        <v>533</v>
      </c>
    </row>
    <row r="21021" spans="1:5" x14ac:dyDescent="0.25">
      <c r="A21021" t="s">
        <v>21735</v>
      </c>
      <c r="B21021" t="s">
        <v>20</v>
      </c>
      <c r="C21021" t="s">
        <v>19</v>
      </c>
      <c r="D21021" t="s">
        <v>33</v>
      </c>
      <c r="E21021" t="s">
        <v>533</v>
      </c>
    </row>
    <row r="21022" spans="1:5" x14ac:dyDescent="0.25">
      <c r="A21022" t="s">
        <v>21750</v>
      </c>
      <c r="B21022" t="s">
        <v>20</v>
      </c>
      <c r="C21022" t="s">
        <v>19</v>
      </c>
      <c r="D21022" t="s">
        <v>33</v>
      </c>
      <c r="E21022" t="s">
        <v>533</v>
      </c>
    </row>
    <row r="21023" spans="1:5" x14ac:dyDescent="0.25">
      <c r="A21023" t="s">
        <v>21756</v>
      </c>
      <c r="B21023" t="s">
        <v>20</v>
      </c>
      <c r="C21023" t="s">
        <v>19</v>
      </c>
      <c r="D21023" t="s">
        <v>33</v>
      </c>
      <c r="E21023" t="s">
        <v>533</v>
      </c>
    </row>
    <row r="21024" spans="1:5" x14ac:dyDescent="0.25">
      <c r="A21024" t="s">
        <v>21216</v>
      </c>
      <c r="B21024" t="s">
        <v>20</v>
      </c>
      <c r="C21024" t="s">
        <v>19</v>
      </c>
      <c r="D21024" t="s">
        <v>33</v>
      </c>
      <c r="E21024" t="s">
        <v>523</v>
      </c>
    </row>
    <row r="21025" spans="1:5" x14ac:dyDescent="0.25">
      <c r="A21025" t="s">
        <v>16243</v>
      </c>
      <c r="B21025" t="s">
        <v>20</v>
      </c>
      <c r="C21025" t="s">
        <v>19</v>
      </c>
      <c r="D21025" t="s">
        <v>33</v>
      </c>
      <c r="E21025" t="s">
        <v>553</v>
      </c>
    </row>
    <row r="21026" spans="1:5" x14ac:dyDescent="0.25">
      <c r="A21026" t="s">
        <v>21218</v>
      </c>
      <c r="B21026" t="s">
        <v>20</v>
      </c>
      <c r="C21026" t="s">
        <v>19</v>
      </c>
      <c r="D21026" t="s">
        <v>33</v>
      </c>
      <c r="E21026" t="s">
        <v>538</v>
      </c>
    </row>
    <row r="21027" spans="1:5" x14ac:dyDescent="0.25">
      <c r="A21027" t="s">
        <v>21219</v>
      </c>
      <c r="B21027" t="s">
        <v>20</v>
      </c>
      <c r="C21027" t="s">
        <v>19</v>
      </c>
      <c r="D21027" t="s">
        <v>33</v>
      </c>
      <c r="E21027" t="s">
        <v>530</v>
      </c>
    </row>
    <row r="21028" spans="1:5" x14ac:dyDescent="0.25">
      <c r="A21028" t="s">
        <v>5355</v>
      </c>
      <c r="B21028" t="s">
        <v>20</v>
      </c>
      <c r="C21028" t="s">
        <v>19</v>
      </c>
      <c r="D21028" t="s">
        <v>33</v>
      </c>
      <c r="E21028" t="s">
        <v>533</v>
      </c>
    </row>
    <row r="21029" spans="1:5" x14ac:dyDescent="0.25">
      <c r="A21029" t="s">
        <v>21221</v>
      </c>
      <c r="B21029" t="s">
        <v>20</v>
      </c>
      <c r="C21029" t="s">
        <v>19</v>
      </c>
      <c r="D21029" t="s">
        <v>33</v>
      </c>
      <c r="E21029" t="s">
        <v>530</v>
      </c>
    </row>
    <row r="21030" spans="1:5" x14ac:dyDescent="0.25">
      <c r="A21030" t="s">
        <v>21508</v>
      </c>
      <c r="B21030" t="s">
        <v>20</v>
      </c>
      <c r="C21030" t="s">
        <v>19</v>
      </c>
      <c r="D21030" t="s">
        <v>33</v>
      </c>
      <c r="E21030" t="s">
        <v>533</v>
      </c>
    </row>
    <row r="21031" spans="1:5" x14ac:dyDescent="0.25">
      <c r="A21031" t="s">
        <v>21223</v>
      </c>
      <c r="B21031" t="s">
        <v>20</v>
      </c>
      <c r="C21031" t="s">
        <v>19</v>
      </c>
      <c r="D21031" t="s">
        <v>33</v>
      </c>
      <c r="E21031" t="s">
        <v>530</v>
      </c>
    </row>
    <row r="21032" spans="1:5" x14ac:dyDescent="0.25">
      <c r="A21032" t="s">
        <v>21225</v>
      </c>
      <c r="B21032" t="s">
        <v>20</v>
      </c>
      <c r="C21032" t="s">
        <v>19</v>
      </c>
      <c r="D21032" t="s">
        <v>33</v>
      </c>
      <c r="E21032" t="s">
        <v>530</v>
      </c>
    </row>
    <row r="21033" spans="1:5" x14ac:dyDescent="0.25">
      <c r="A21033" t="s">
        <v>1651</v>
      </c>
      <c r="B21033" t="s">
        <v>20</v>
      </c>
      <c r="C21033" t="s">
        <v>19</v>
      </c>
      <c r="D21033" t="s">
        <v>33</v>
      </c>
      <c r="E21033" t="s">
        <v>533</v>
      </c>
    </row>
    <row r="21034" spans="1:5" x14ac:dyDescent="0.25">
      <c r="A21034" t="s">
        <v>13271</v>
      </c>
      <c r="B21034" t="s">
        <v>20</v>
      </c>
      <c r="C21034" t="s">
        <v>19</v>
      </c>
      <c r="D21034" t="s">
        <v>33</v>
      </c>
      <c r="E21034" t="s">
        <v>533</v>
      </c>
    </row>
    <row r="21035" spans="1:5" x14ac:dyDescent="0.25">
      <c r="A21035" t="s">
        <v>21227</v>
      </c>
      <c r="B21035" t="s">
        <v>20</v>
      </c>
      <c r="C21035" t="s">
        <v>19</v>
      </c>
      <c r="D21035" t="s">
        <v>33</v>
      </c>
      <c r="E21035" t="s">
        <v>530</v>
      </c>
    </row>
    <row r="21036" spans="1:5" x14ac:dyDescent="0.25">
      <c r="A21036" t="s">
        <v>7395</v>
      </c>
      <c r="B21036" t="s">
        <v>20</v>
      </c>
      <c r="C21036" t="s">
        <v>19</v>
      </c>
      <c r="D21036" t="s">
        <v>33</v>
      </c>
      <c r="E21036" t="s">
        <v>533</v>
      </c>
    </row>
    <row r="21037" spans="1:5" x14ac:dyDescent="0.25">
      <c r="A21037" t="s">
        <v>11460</v>
      </c>
      <c r="B21037" t="s">
        <v>20</v>
      </c>
      <c r="C21037" t="s">
        <v>19</v>
      </c>
      <c r="D21037" t="s">
        <v>33</v>
      </c>
      <c r="E21037" t="s">
        <v>533</v>
      </c>
    </row>
    <row r="21038" spans="1:5" x14ac:dyDescent="0.25">
      <c r="A21038" t="s">
        <v>21230</v>
      </c>
      <c r="B21038" t="s">
        <v>16</v>
      </c>
      <c r="C21038" t="s">
        <v>15</v>
      </c>
      <c r="D21038" t="s">
        <v>33</v>
      </c>
      <c r="E21038" t="s">
        <v>708</v>
      </c>
    </row>
    <row r="21039" spans="1:5" x14ac:dyDescent="0.25">
      <c r="A21039" t="s">
        <v>16242</v>
      </c>
      <c r="B21039" t="s">
        <v>20</v>
      </c>
      <c r="C21039" t="s">
        <v>19</v>
      </c>
      <c r="D21039" t="s">
        <v>33</v>
      </c>
      <c r="E21039" t="s">
        <v>533</v>
      </c>
    </row>
    <row r="21040" spans="1:5" x14ac:dyDescent="0.25">
      <c r="A21040" t="s">
        <v>24512</v>
      </c>
      <c r="B21040" t="s">
        <v>20</v>
      </c>
      <c r="C21040" t="s">
        <v>19</v>
      </c>
      <c r="D21040" t="s">
        <v>33</v>
      </c>
      <c r="E21040" t="s">
        <v>533</v>
      </c>
    </row>
    <row r="21041" spans="1:5" x14ac:dyDescent="0.25">
      <c r="A21041" t="s">
        <v>24700</v>
      </c>
      <c r="B21041" t="s">
        <v>20</v>
      </c>
      <c r="C21041" t="s">
        <v>19</v>
      </c>
      <c r="D21041" t="s">
        <v>33</v>
      </c>
      <c r="E21041" t="s">
        <v>533</v>
      </c>
    </row>
    <row r="21042" spans="1:5" x14ac:dyDescent="0.25">
      <c r="A21042" t="s">
        <v>26294</v>
      </c>
      <c r="B21042" t="s">
        <v>20</v>
      </c>
      <c r="C21042" t="s">
        <v>19</v>
      </c>
      <c r="D21042" t="s">
        <v>33</v>
      </c>
      <c r="E21042" t="s">
        <v>533</v>
      </c>
    </row>
    <row r="21043" spans="1:5" x14ac:dyDescent="0.25">
      <c r="A21043" t="s">
        <v>21235</v>
      </c>
      <c r="B21043" t="s">
        <v>20</v>
      </c>
      <c r="C21043" t="s">
        <v>22</v>
      </c>
      <c r="D21043" t="s">
        <v>33</v>
      </c>
      <c r="E21043" t="s">
        <v>993</v>
      </c>
    </row>
    <row r="21044" spans="1:5" x14ac:dyDescent="0.25">
      <c r="A21044" t="s">
        <v>14467</v>
      </c>
      <c r="B21044" t="s">
        <v>20</v>
      </c>
      <c r="C21044" t="s">
        <v>19</v>
      </c>
      <c r="D21044" t="s">
        <v>33</v>
      </c>
      <c r="E21044" t="s">
        <v>533</v>
      </c>
    </row>
    <row r="21045" spans="1:5" x14ac:dyDescent="0.25">
      <c r="A21045" t="s">
        <v>21237</v>
      </c>
      <c r="B21045" t="s">
        <v>20</v>
      </c>
      <c r="C21045" t="s">
        <v>19</v>
      </c>
      <c r="D21045" t="s">
        <v>33</v>
      </c>
      <c r="E21045" t="s">
        <v>530</v>
      </c>
    </row>
    <row r="21046" spans="1:5" x14ac:dyDescent="0.25">
      <c r="A21046" t="s">
        <v>2841</v>
      </c>
      <c r="B21046" t="s">
        <v>20</v>
      </c>
      <c r="C21046" t="s">
        <v>19</v>
      </c>
      <c r="D21046" t="s">
        <v>33</v>
      </c>
      <c r="E21046" t="s">
        <v>533</v>
      </c>
    </row>
    <row r="21047" spans="1:5" x14ac:dyDescent="0.25">
      <c r="A21047" t="s">
        <v>21240</v>
      </c>
      <c r="B21047" t="s">
        <v>20</v>
      </c>
      <c r="C21047" t="s">
        <v>19</v>
      </c>
      <c r="D21047" t="s">
        <v>33</v>
      </c>
      <c r="E21047" t="s">
        <v>530</v>
      </c>
    </row>
    <row r="21048" spans="1:5" x14ac:dyDescent="0.25">
      <c r="A21048" t="s">
        <v>19480</v>
      </c>
      <c r="B21048" t="s">
        <v>20</v>
      </c>
      <c r="C21048" t="s">
        <v>19</v>
      </c>
      <c r="D21048" t="s">
        <v>33</v>
      </c>
      <c r="E21048" t="s">
        <v>533</v>
      </c>
    </row>
    <row r="21049" spans="1:5" x14ac:dyDescent="0.25">
      <c r="A21049" t="s">
        <v>23213</v>
      </c>
      <c r="B21049" t="s">
        <v>20</v>
      </c>
      <c r="C21049" t="s">
        <v>19</v>
      </c>
      <c r="D21049" t="s">
        <v>33</v>
      </c>
      <c r="E21049" t="s">
        <v>533</v>
      </c>
    </row>
    <row r="21050" spans="1:5" x14ac:dyDescent="0.25">
      <c r="A21050" t="s">
        <v>21242</v>
      </c>
      <c r="B21050" t="s">
        <v>20</v>
      </c>
      <c r="C21050" t="s">
        <v>19</v>
      </c>
      <c r="D21050" t="s">
        <v>33</v>
      </c>
      <c r="E21050" t="s">
        <v>530</v>
      </c>
    </row>
    <row r="21051" spans="1:5" x14ac:dyDescent="0.25">
      <c r="A21051" t="s">
        <v>15738</v>
      </c>
      <c r="B21051" t="s">
        <v>20</v>
      </c>
      <c r="C21051" t="s">
        <v>19</v>
      </c>
      <c r="D21051" t="s">
        <v>33</v>
      </c>
      <c r="E21051" t="s">
        <v>553</v>
      </c>
    </row>
    <row r="21052" spans="1:5" x14ac:dyDescent="0.25">
      <c r="A21052" t="s">
        <v>21244</v>
      </c>
      <c r="B21052" t="s">
        <v>20</v>
      </c>
      <c r="C21052" t="s">
        <v>19</v>
      </c>
      <c r="D21052" t="s">
        <v>33</v>
      </c>
      <c r="E21052" t="s">
        <v>530</v>
      </c>
    </row>
    <row r="21053" spans="1:5" x14ac:dyDescent="0.25">
      <c r="A21053" t="s">
        <v>29391</v>
      </c>
      <c r="B21053" t="s">
        <v>20</v>
      </c>
      <c r="C21053" t="s">
        <v>19</v>
      </c>
      <c r="D21053" t="s">
        <v>33</v>
      </c>
      <c r="E21053" t="s">
        <v>533</v>
      </c>
    </row>
    <row r="21054" spans="1:5" x14ac:dyDescent="0.25">
      <c r="A21054" t="s">
        <v>10375</v>
      </c>
      <c r="B21054" t="s">
        <v>20</v>
      </c>
      <c r="C21054" t="s">
        <v>19</v>
      </c>
      <c r="D21054" t="s">
        <v>33</v>
      </c>
      <c r="E21054" t="s">
        <v>533</v>
      </c>
    </row>
    <row r="21055" spans="1:5" x14ac:dyDescent="0.25">
      <c r="A21055" t="s">
        <v>21246</v>
      </c>
      <c r="B21055" t="s">
        <v>20</v>
      </c>
      <c r="C21055" t="s">
        <v>19</v>
      </c>
      <c r="D21055" t="s">
        <v>33</v>
      </c>
      <c r="E21055" t="s">
        <v>538</v>
      </c>
    </row>
    <row r="21056" spans="1:5" x14ac:dyDescent="0.25">
      <c r="A21056" t="s">
        <v>10378</v>
      </c>
      <c r="B21056" t="s">
        <v>20</v>
      </c>
      <c r="C21056" t="s">
        <v>19</v>
      </c>
      <c r="D21056" t="s">
        <v>33</v>
      </c>
      <c r="E21056" t="s">
        <v>533</v>
      </c>
    </row>
    <row r="21057" spans="1:5" x14ac:dyDescent="0.25">
      <c r="A21057" t="s">
        <v>21248</v>
      </c>
      <c r="B21057" t="s">
        <v>20</v>
      </c>
      <c r="C21057" t="s">
        <v>19</v>
      </c>
      <c r="D21057" t="s">
        <v>33</v>
      </c>
      <c r="E21057" t="s">
        <v>562</v>
      </c>
    </row>
    <row r="21058" spans="1:5" x14ac:dyDescent="0.25">
      <c r="A21058" t="s">
        <v>10376</v>
      </c>
      <c r="B21058" t="s">
        <v>20</v>
      </c>
      <c r="C21058" t="s">
        <v>19</v>
      </c>
      <c r="D21058" t="s">
        <v>33</v>
      </c>
      <c r="E21058" t="s">
        <v>533</v>
      </c>
    </row>
    <row r="21059" spans="1:5" x14ac:dyDescent="0.25">
      <c r="A21059" t="s">
        <v>10377</v>
      </c>
      <c r="B21059" t="s">
        <v>20</v>
      </c>
      <c r="C21059" t="s">
        <v>19</v>
      </c>
      <c r="D21059" t="s">
        <v>33</v>
      </c>
      <c r="E21059" t="s">
        <v>533</v>
      </c>
    </row>
    <row r="21060" spans="1:5" x14ac:dyDescent="0.25">
      <c r="A21060" t="s">
        <v>21252</v>
      </c>
      <c r="B21060" t="s">
        <v>20</v>
      </c>
      <c r="C21060" t="s">
        <v>19</v>
      </c>
      <c r="D21060" t="s">
        <v>33</v>
      </c>
      <c r="E21060" t="s">
        <v>530</v>
      </c>
    </row>
    <row r="21061" spans="1:5" x14ac:dyDescent="0.25">
      <c r="A21061" t="s">
        <v>21253</v>
      </c>
      <c r="B21061" t="s">
        <v>20</v>
      </c>
      <c r="C21061" t="s">
        <v>19</v>
      </c>
      <c r="D21061" t="s">
        <v>33</v>
      </c>
      <c r="E21061" t="s">
        <v>538</v>
      </c>
    </row>
    <row r="21062" spans="1:5" x14ac:dyDescent="0.25">
      <c r="A21062" t="s">
        <v>21254</v>
      </c>
      <c r="B21062" t="s">
        <v>20</v>
      </c>
      <c r="C21062" t="s">
        <v>19</v>
      </c>
      <c r="D21062" t="s">
        <v>33</v>
      </c>
      <c r="E21062" t="s">
        <v>538</v>
      </c>
    </row>
    <row r="21063" spans="1:5" x14ac:dyDescent="0.25">
      <c r="A21063" t="s">
        <v>21255</v>
      </c>
      <c r="B21063" t="s">
        <v>20</v>
      </c>
      <c r="C21063" t="s">
        <v>19</v>
      </c>
      <c r="D21063" t="s">
        <v>33</v>
      </c>
      <c r="E21063" t="s">
        <v>538</v>
      </c>
    </row>
    <row r="21064" spans="1:5" x14ac:dyDescent="0.25">
      <c r="A21064" t="s">
        <v>9428</v>
      </c>
      <c r="B21064" t="s">
        <v>20</v>
      </c>
      <c r="C21064" t="s">
        <v>19</v>
      </c>
      <c r="D21064" t="s">
        <v>33</v>
      </c>
      <c r="E21064" t="s">
        <v>533</v>
      </c>
    </row>
    <row r="21065" spans="1:5" x14ac:dyDescent="0.25">
      <c r="A21065" t="s">
        <v>21257</v>
      </c>
      <c r="B21065" t="s">
        <v>20</v>
      </c>
      <c r="C21065" t="s">
        <v>19</v>
      </c>
      <c r="D21065" t="s">
        <v>33</v>
      </c>
      <c r="E21065" t="s">
        <v>538</v>
      </c>
    </row>
    <row r="21066" spans="1:5" x14ac:dyDescent="0.25">
      <c r="A21066" t="s">
        <v>21258</v>
      </c>
      <c r="B21066" t="s">
        <v>20</v>
      </c>
      <c r="C21066" t="s">
        <v>19</v>
      </c>
      <c r="D21066" t="s">
        <v>33</v>
      </c>
      <c r="E21066" t="s">
        <v>530</v>
      </c>
    </row>
    <row r="21067" spans="1:5" x14ac:dyDescent="0.25">
      <c r="A21067" t="s">
        <v>26292</v>
      </c>
      <c r="B21067" t="s">
        <v>20</v>
      </c>
      <c r="C21067" t="s">
        <v>19</v>
      </c>
      <c r="D21067" t="s">
        <v>33</v>
      </c>
      <c r="E21067" t="s">
        <v>533</v>
      </c>
    </row>
    <row r="21068" spans="1:5" x14ac:dyDescent="0.25">
      <c r="A21068" t="s">
        <v>21260</v>
      </c>
      <c r="B21068" t="s">
        <v>20</v>
      </c>
      <c r="C21068" t="s">
        <v>19</v>
      </c>
      <c r="D21068" t="s">
        <v>33</v>
      </c>
      <c r="E21068" t="s">
        <v>538</v>
      </c>
    </row>
    <row r="21069" spans="1:5" x14ac:dyDescent="0.25">
      <c r="A21069" t="s">
        <v>14562</v>
      </c>
      <c r="B21069" t="s">
        <v>20</v>
      </c>
      <c r="C21069" t="s">
        <v>19</v>
      </c>
      <c r="D21069" t="s">
        <v>33</v>
      </c>
      <c r="E21069" t="s">
        <v>553</v>
      </c>
    </row>
    <row r="21070" spans="1:5" x14ac:dyDescent="0.25">
      <c r="A21070" t="s">
        <v>21262</v>
      </c>
      <c r="B21070" t="s">
        <v>20</v>
      </c>
      <c r="C21070" t="s">
        <v>19</v>
      </c>
      <c r="D21070" t="s">
        <v>33</v>
      </c>
      <c r="E21070" t="s">
        <v>538</v>
      </c>
    </row>
    <row r="21071" spans="1:5" x14ac:dyDescent="0.25">
      <c r="A21071" t="s">
        <v>6593</v>
      </c>
      <c r="B21071" t="s">
        <v>20</v>
      </c>
      <c r="C21071" t="s">
        <v>19</v>
      </c>
      <c r="D21071" t="s">
        <v>33</v>
      </c>
      <c r="E21071" t="s">
        <v>533</v>
      </c>
    </row>
    <row r="21072" spans="1:5" x14ac:dyDescent="0.25">
      <c r="A21072" t="s">
        <v>21264</v>
      </c>
      <c r="B21072" t="s">
        <v>20</v>
      </c>
      <c r="C21072" t="s">
        <v>19</v>
      </c>
      <c r="D21072" t="s">
        <v>33</v>
      </c>
      <c r="E21072" t="s">
        <v>530</v>
      </c>
    </row>
    <row r="21073" spans="1:5" x14ac:dyDescent="0.25">
      <c r="A21073" t="s">
        <v>26675</v>
      </c>
      <c r="B21073" t="s">
        <v>20</v>
      </c>
      <c r="C21073" t="s">
        <v>19</v>
      </c>
      <c r="D21073" t="s">
        <v>69</v>
      </c>
      <c r="E21073" t="s">
        <v>553</v>
      </c>
    </row>
    <row r="21074" spans="1:5" x14ac:dyDescent="0.25">
      <c r="A21074" t="s">
        <v>21266</v>
      </c>
      <c r="B21074" t="s">
        <v>20</v>
      </c>
      <c r="C21074" t="s">
        <v>19</v>
      </c>
      <c r="D21074" t="s">
        <v>33</v>
      </c>
      <c r="E21074" t="s">
        <v>530</v>
      </c>
    </row>
    <row r="21075" spans="1:5" x14ac:dyDescent="0.25">
      <c r="A21075" t="s">
        <v>7303</v>
      </c>
      <c r="B21075" t="s">
        <v>20</v>
      </c>
      <c r="C21075" t="s">
        <v>19</v>
      </c>
      <c r="D21075" t="s">
        <v>33</v>
      </c>
      <c r="E21075" t="s">
        <v>533</v>
      </c>
    </row>
    <row r="21076" spans="1:5" x14ac:dyDescent="0.25">
      <c r="A21076" t="s">
        <v>21268</v>
      </c>
      <c r="B21076" t="s">
        <v>20</v>
      </c>
      <c r="C21076" t="s">
        <v>19</v>
      </c>
      <c r="D21076" t="s">
        <v>33</v>
      </c>
      <c r="E21076" t="s">
        <v>538</v>
      </c>
    </row>
    <row r="21077" spans="1:5" x14ac:dyDescent="0.25">
      <c r="A21077" t="s">
        <v>23099</v>
      </c>
      <c r="B21077" t="s">
        <v>20</v>
      </c>
      <c r="C21077" t="s">
        <v>19</v>
      </c>
      <c r="D21077" t="s">
        <v>33</v>
      </c>
      <c r="E21077" t="s">
        <v>533</v>
      </c>
    </row>
    <row r="21078" spans="1:5" x14ac:dyDescent="0.25">
      <c r="A21078" t="s">
        <v>21270</v>
      </c>
      <c r="B21078" t="s">
        <v>20</v>
      </c>
      <c r="C21078" t="s">
        <v>19</v>
      </c>
      <c r="D21078" t="s">
        <v>33</v>
      </c>
      <c r="E21078" t="s">
        <v>530</v>
      </c>
    </row>
    <row r="21079" spans="1:5" x14ac:dyDescent="0.25">
      <c r="A21079" t="s">
        <v>16348</v>
      </c>
      <c r="B21079" t="s">
        <v>20</v>
      </c>
      <c r="C21079" t="s">
        <v>19</v>
      </c>
      <c r="D21079" t="s">
        <v>33</v>
      </c>
      <c r="E21079" t="s">
        <v>533</v>
      </c>
    </row>
    <row r="21080" spans="1:5" x14ac:dyDescent="0.25">
      <c r="A21080" t="s">
        <v>21272</v>
      </c>
      <c r="B21080" t="s">
        <v>20</v>
      </c>
      <c r="C21080" t="s">
        <v>21</v>
      </c>
      <c r="D21080" t="s">
        <v>33</v>
      </c>
      <c r="E21080" t="s">
        <v>582</v>
      </c>
    </row>
    <row r="21081" spans="1:5" x14ac:dyDescent="0.25">
      <c r="A21081" t="s">
        <v>19621</v>
      </c>
      <c r="B21081" t="s">
        <v>20</v>
      </c>
      <c r="C21081" t="s">
        <v>19</v>
      </c>
      <c r="D21081" t="s">
        <v>33</v>
      </c>
      <c r="E21081" t="s">
        <v>533</v>
      </c>
    </row>
    <row r="21082" spans="1:5" x14ac:dyDescent="0.25">
      <c r="A21082" t="s">
        <v>21274</v>
      </c>
      <c r="B21082" t="s">
        <v>20</v>
      </c>
      <c r="C21082" t="s">
        <v>19</v>
      </c>
      <c r="D21082" t="s">
        <v>33</v>
      </c>
      <c r="E21082" t="s">
        <v>538</v>
      </c>
    </row>
    <row r="21083" spans="1:5" x14ac:dyDescent="0.25">
      <c r="A21083" t="s">
        <v>8215</v>
      </c>
      <c r="B21083" t="s">
        <v>20</v>
      </c>
      <c r="C21083" t="s">
        <v>19</v>
      </c>
      <c r="D21083" t="s">
        <v>33</v>
      </c>
      <c r="E21083" t="s">
        <v>533</v>
      </c>
    </row>
    <row r="21084" spans="1:5" x14ac:dyDescent="0.25">
      <c r="A21084" t="s">
        <v>21276</v>
      </c>
      <c r="B21084" t="s">
        <v>20</v>
      </c>
      <c r="C21084" t="s">
        <v>19</v>
      </c>
      <c r="D21084" t="s">
        <v>33</v>
      </c>
      <c r="E21084" t="s">
        <v>530</v>
      </c>
    </row>
    <row r="21085" spans="1:5" x14ac:dyDescent="0.25">
      <c r="A21085" t="s">
        <v>18678</v>
      </c>
      <c r="B21085" t="s">
        <v>20</v>
      </c>
      <c r="C21085" t="s">
        <v>19</v>
      </c>
      <c r="D21085" t="s">
        <v>33</v>
      </c>
      <c r="E21085" t="s">
        <v>533</v>
      </c>
    </row>
    <row r="21086" spans="1:5" x14ac:dyDescent="0.25">
      <c r="A21086" t="s">
        <v>21278</v>
      </c>
      <c r="B21086" t="s">
        <v>20</v>
      </c>
      <c r="C21086" t="s">
        <v>19</v>
      </c>
      <c r="D21086" t="s">
        <v>33</v>
      </c>
      <c r="E21086" t="s">
        <v>530</v>
      </c>
    </row>
    <row r="21087" spans="1:5" x14ac:dyDescent="0.25">
      <c r="A21087" t="s">
        <v>18676</v>
      </c>
      <c r="B21087" t="s">
        <v>20</v>
      </c>
      <c r="C21087" t="s">
        <v>19</v>
      </c>
      <c r="D21087" t="s">
        <v>33</v>
      </c>
      <c r="E21087" t="s">
        <v>533</v>
      </c>
    </row>
    <row r="21088" spans="1:5" x14ac:dyDescent="0.25">
      <c r="A21088" t="s">
        <v>28403</v>
      </c>
      <c r="B21088" t="s">
        <v>20</v>
      </c>
      <c r="C21088" t="s">
        <v>19</v>
      </c>
      <c r="D21088" t="s">
        <v>33</v>
      </c>
      <c r="E21088" t="s">
        <v>533</v>
      </c>
    </row>
    <row r="21089" spans="1:5" x14ac:dyDescent="0.25">
      <c r="A21089" t="s">
        <v>19249</v>
      </c>
      <c r="B21089" t="s">
        <v>20</v>
      </c>
      <c r="C21089" t="s">
        <v>19</v>
      </c>
      <c r="D21089" t="s">
        <v>33</v>
      </c>
      <c r="E21089" t="s">
        <v>533</v>
      </c>
    </row>
    <row r="21090" spans="1:5" x14ac:dyDescent="0.25">
      <c r="A21090" t="s">
        <v>21282</v>
      </c>
      <c r="B21090" t="s">
        <v>20</v>
      </c>
      <c r="C21090" t="s">
        <v>19</v>
      </c>
      <c r="D21090" t="s">
        <v>33</v>
      </c>
      <c r="E21090" t="s">
        <v>530</v>
      </c>
    </row>
    <row r="21091" spans="1:5" x14ac:dyDescent="0.25">
      <c r="A21091" t="s">
        <v>24900</v>
      </c>
      <c r="B21091" t="s">
        <v>16</v>
      </c>
      <c r="C21091" t="s">
        <v>15</v>
      </c>
      <c r="D21091" t="s">
        <v>33</v>
      </c>
      <c r="E21091" t="s">
        <v>628</v>
      </c>
    </row>
    <row r="21092" spans="1:5" x14ac:dyDescent="0.25">
      <c r="A21092" t="s">
        <v>14901</v>
      </c>
      <c r="B21092" t="s">
        <v>20</v>
      </c>
      <c r="C21092" t="s">
        <v>19</v>
      </c>
      <c r="D21092" t="s">
        <v>33</v>
      </c>
      <c r="E21092" t="s">
        <v>533</v>
      </c>
    </row>
    <row r="21093" spans="1:5" x14ac:dyDescent="0.25">
      <c r="A21093" t="s">
        <v>21285</v>
      </c>
      <c r="B21093" t="s">
        <v>20</v>
      </c>
      <c r="C21093" t="s">
        <v>23</v>
      </c>
      <c r="D21093" t="s">
        <v>33</v>
      </c>
      <c r="E21093" t="s">
        <v>734</v>
      </c>
    </row>
    <row r="21094" spans="1:5" x14ac:dyDescent="0.25">
      <c r="A21094" t="s">
        <v>21286</v>
      </c>
      <c r="B21094" t="s">
        <v>20</v>
      </c>
      <c r="C21094" t="s">
        <v>24</v>
      </c>
      <c r="D21094" t="s">
        <v>33</v>
      </c>
      <c r="E21094" t="s">
        <v>699</v>
      </c>
    </row>
    <row r="21095" spans="1:5" x14ac:dyDescent="0.25">
      <c r="A21095" t="s">
        <v>24039</v>
      </c>
      <c r="B21095" t="s">
        <v>20</v>
      </c>
      <c r="C21095" t="s">
        <v>19</v>
      </c>
      <c r="D21095" t="s">
        <v>33</v>
      </c>
      <c r="E21095" t="s">
        <v>533</v>
      </c>
    </row>
    <row r="21096" spans="1:5" x14ac:dyDescent="0.25">
      <c r="A21096" t="s">
        <v>17787</v>
      </c>
      <c r="B21096" t="s">
        <v>20</v>
      </c>
      <c r="C21096" t="s">
        <v>19</v>
      </c>
      <c r="D21096" t="s">
        <v>33</v>
      </c>
      <c r="E21096" t="s">
        <v>533</v>
      </c>
    </row>
    <row r="21097" spans="1:5" x14ac:dyDescent="0.25">
      <c r="A21097" t="s">
        <v>21289</v>
      </c>
      <c r="B21097" t="s">
        <v>20</v>
      </c>
      <c r="C21097" t="s">
        <v>19</v>
      </c>
      <c r="D21097" t="s">
        <v>33</v>
      </c>
      <c r="E21097" t="s">
        <v>530</v>
      </c>
    </row>
    <row r="21098" spans="1:5" x14ac:dyDescent="0.25">
      <c r="A21098" t="s">
        <v>18311</v>
      </c>
      <c r="B21098" t="s">
        <v>20</v>
      </c>
      <c r="C21098" t="s">
        <v>19</v>
      </c>
      <c r="D21098" t="s">
        <v>33</v>
      </c>
      <c r="E21098" t="s">
        <v>533</v>
      </c>
    </row>
    <row r="21099" spans="1:5" x14ac:dyDescent="0.25">
      <c r="A21099" t="s">
        <v>21291</v>
      </c>
      <c r="B21099" t="s">
        <v>20</v>
      </c>
      <c r="C21099" t="s">
        <v>19</v>
      </c>
      <c r="D21099" t="s">
        <v>33</v>
      </c>
      <c r="E21099" t="s">
        <v>530</v>
      </c>
    </row>
    <row r="21100" spans="1:5" x14ac:dyDescent="0.25">
      <c r="A21100" t="s">
        <v>17575</v>
      </c>
      <c r="B21100" t="s">
        <v>20</v>
      </c>
      <c r="C21100" t="s">
        <v>19</v>
      </c>
      <c r="D21100" t="s">
        <v>33</v>
      </c>
      <c r="E21100" t="s">
        <v>533</v>
      </c>
    </row>
    <row r="21101" spans="1:5" x14ac:dyDescent="0.25">
      <c r="A21101" t="s">
        <v>16742</v>
      </c>
      <c r="B21101" t="s">
        <v>20</v>
      </c>
      <c r="C21101" t="s">
        <v>19</v>
      </c>
      <c r="D21101" t="s">
        <v>33</v>
      </c>
      <c r="E21101" t="s">
        <v>533</v>
      </c>
    </row>
    <row r="21102" spans="1:5" x14ac:dyDescent="0.25">
      <c r="A21102" t="s">
        <v>18675</v>
      </c>
      <c r="B21102" t="s">
        <v>20</v>
      </c>
      <c r="C21102" t="s">
        <v>19</v>
      </c>
      <c r="D21102" t="s">
        <v>33</v>
      </c>
      <c r="E21102" t="s">
        <v>533</v>
      </c>
    </row>
    <row r="21103" spans="1:5" x14ac:dyDescent="0.25">
      <c r="A21103" t="s">
        <v>24078</v>
      </c>
      <c r="B21103" t="s">
        <v>20</v>
      </c>
      <c r="C21103" t="s">
        <v>19</v>
      </c>
      <c r="D21103" t="s">
        <v>33</v>
      </c>
      <c r="E21103" t="s">
        <v>533</v>
      </c>
    </row>
    <row r="21104" spans="1:5" x14ac:dyDescent="0.25">
      <c r="A21104" t="s">
        <v>1660</v>
      </c>
      <c r="B21104" t="s">
        <v>20</v>
      </c>
      <c r="C21104" t="s">
        <v>19</v>
      </c>
      <c r="D21104" t="s">
        <v>33</v>
      </c>
      <c r="E21104" t="s">
        <v>533</v>
      </c>
    </row>
    <row r="21105" spans="1:5" x14ac:dyDescent="0.25">
      <c r="A21105" t="s">
        <v>16125</v>
      </c>
      <c r="B21105" t="s">
        <v>20</v>
      </c>
      <c r="C21105" t="s">
        <v>19</v>
      </c>
      <c r="D21105" t="s">
        <v>33</v>
      </c>
      <c r="E21105" t="s">
        <v>533</v>
      </c>
    </row>
    <row r="21106" spans="1:5" x14ac:dyDescent="0.25">
      <c r="A21106" t="s">
        <v>18673</v>
      </c>
      <c r="B21106" t="s">
        <v>20</v>
      </c>
      <c r="C21106" t="s">
        <v>19</v>
      </c>
      <c r="D21106" t="s">
        <v>33</v>
      </c>
      <c r="E21106" t="s">
        <v>533</v>
      </c>
    </row>
    <row r="21107" spans="1:5" x14ac:dyDescent="0.25">
      <c r="A21107" t="s">
        <v>43808</v>
      </c>
      <c r="B21107" t="s">
        <v>20</v>
      </c>
      <c r="C21107" t="s">
        <v>19</v>
      </c>
      <c r="D21107" t="s">
        <v>33</v>
      </c>
      <c r="E21107" t="s">
        <v>533</v>
      </c>
    </row>
    <row r="21108" spans="1:5" x14ac:dyDescent="0.25">
      <c r="A21108" t="s">
        <v>21300</v>
      </c>
      <c r="B21108" t="s">
        <v>20</v>
      </c>
      <c r="C21108" t="s">
        <v>24</v>
      </c>
      <c r="D21108" t="s">
        <v>33</v>
      </c>
      <c r="E21108" t="s">
        <v>700</v>
      </c>
    </row>
    <row r="21109" spans="1:5" x14ac:dyDescent="0.25">
      <c r="A21109" t="s">
        <v>21301</v>
      </c>
      <c r="B21109" t="s">
        <v>20</v>
      </c>
      <c r="C21109" t="s">
        <v>24</v>
      </c>
      <c r="D21109" t="s">
        <v>33</v>
      </c>
      <c r="E21109" t="s">
        <v>699</v>
      </c>
    </row>
    <row r="21110" spans="1:5" x14ac:dyDescent="0.25">
      <c r="A21110" t="s">
        <v>15233</v>
      </c>
      <c r="B21110" t="s">
        <v>20</v>
      </c>
      <c r="C21110" t="s">
        <v>19</v>
      </c>
      <c r="D21110" t="s">
        <v>33</v>
      </c>
      <c r="E21110" t="s">
        <v>533</v>
      </c>
    </row>
    <row r="21111" spans="1:5" x14ac:dyDescent="0.25">
      <c r="A21111" t="s">
        <v>21303</v>
      </c>
      <c r="B21111" t="s">
        <v>20</v>
      </c>
      <c r="C21111" t="s">
        <v>19</v>
      </c>
      <c r="D21111" t="s">
        <v>33</v>
      </c>
      <c r="E21111" t="s">
        <v>530</v>
      </c>
    </row>
    <row r="21112" spans="1:5" x14ac:dyDescent="0.25">
      <c r="A21112" t="s">
        <v>23630</v>
      </c>
      <c r="B21112" t="s">
        <v>20</v>
      </c>
      <c r="C21112" t="s">
        <v>19</v>
      </c>
      <c r="D21112" t="s">
        <v>33</v>
      </c>
      <c r="E21112" t="s">
        <v>533</v>
      </c>
    </row>
    <row r="21113" spans="1:5" x14ac:dyDescent="0.25">
      <c r="A21113" t="s">
        <v>4011</v>
      </c>
      <c r="B21113" t="s">
        <v>20</v>
      </c>
      <c r="C21113" t="s">
        <v>19</v>
      </c>
      <c r="D21113" t="s">
        <v>33</v>
      </c>
      <c r="E21113" t="s">
        <v>533</v>
      </c>
    </row>
    <row r="21114" spans="1:5" x14ac:dyDescent="0.25">
      <c r="A21114" t="s">
        <v>43809</v>
      </c>
      <c r="B21114" t="s">
        <v>20</v>
      </c>
      <c r="C21114" t="s">
        <v>19</v>
      </c>
      <c r="D21114" t="s">
        <v>65</v>
      </c>
      <c r="E21114" t="s">
        <v>538</v>
      </c>
    </row>
    <row r="21115" spans="1:5" x14ac:dyDescent="0.25">
      <c r="A21115" t="s">
        <v>19248</v>
      </c>
      <c r="B21115" t="s">
        <v>20</v>
      </c>
      <c r="C21115" t="s">
        <v>19</v>
      </c>
      <c r="D21115" t="s">
        <v>33</v>
      </c>
      <c r="E21115" t="s">
        <v>533</v>
      </c>
    </row>
    <row r="21116" spans="1:5" x14ac:dyDescent="0.25">
      <c r="A21116" t="s">
        <v>21306</v>
      </c>
      <c r="B21116" t="s">
        <v>20</v>
      </c>
      <c r="C21116" t="s">
        <v>21</v>
      </c>
      <c r="D21116" t="s">
        <v>33</v>
      </c>
      <c r="E21116" t="s">
        <v>582</v>
      </c>
    </row>
    <row r="21117" spans="1:5" x14ac:dyDescent="0.25">
      <c r="A21117" t="s">
        <v>26099</v>
      </c>
      <c r="B21117" t="s">
        <v>20</v>
      </c>
      <c r="C21117" t="s">
        <v>19</v>
      </c>
      <c r="D21117" t="s">
        <v>33</v>
      </c>
      <c r="E21117" t="s">
        <v>533</v>
      </c>
    </row>
    <row r="21118" spans="1:5" x14ac:dyDescent="0.25">
      <c r="A21118" t="s">
        <v>21308</v>
      </c>
      <c r="B21118" t="s">
        <v>20</v>
      </c>
      <c r="C21118" t="s">
        <v>21</v>
      </c>
      <c r="D21118" t="s">
        <v>33</v>
      </c>
      <c r="E21118" t="s">
        <v>582</v>
      </c>
    </row>
    <row r="21119" spans="1:5" x14ac:dyDescent="0.25">
      <c r="A21119" t="s">
        <v>21231</v>
      </c>
      <c r="B21119" t="s">
        <v>20</v>
      </c>
      <c r="C21119" t="s">
        <v>19</v>
      </c>
      <c r="D21119" t="s">
        <v>33</v>
      </c>
      <c r="E21119" t="s">
        <v>533</v>
      </c>
    </row>
    <row r="21120" spans="1:5" x14ac:dyDescent="0.25">
      <c r="A21120" t="s">
        <v>21310</v>
      </c>
      <c r="B21120" t="s">
        <v>20</v>
      </c>
      <c r="C21120" t="s">
        <v>19</v>
      </c>
      <c r="D21120" t="s">
        <v>33</v>
      </c>
      <c r="E21120" t="s">
        <v>530</v>
      </c>
    </row>
    <row r="21121" spans="1:5" x14ac:dyDescent="0.25">
      <c r="A21121" t="s">
        <v>21311</v>
      </c>
      <c r="B21121" t="s">
        <v>20</v>
      </c>
      <c r="C21121" t="s">
        <v>19</v>
      </c>
      <c r="D21121" t="s">
        <v>33</v>
      </c>
      <c r="E21121" t="s">
        <v>538</v>
      </c>
    </row>
    <row r="21122" spans="1:5" x14ac:dyDescent="0.25">
      <c r="A21122" t="s">
        <v>21312</v>
      </c>
      <c r="B21122" t="s">
        <v>20</v>
      </c>
      <c r="C21122" t="s">
        <v>19</v>
      </c>
      <c r="D21122" t="s">
        <v>33</v>
      </c>
      <c r="E21122" t="s">
        <v>530</v>
      </c>
    </row>
    <row r="21123" spans="1:5" x14ac:dyDescent="0.25">
      <c r="A21123" t="s">
        <v>26095</v>
      </c>
      <c r="B21123" t="s">
        <v>20</v>
      </c>
      <c r="C21123" t="s">
        <v>19</v>
      </c>
      <c r="D21123" t="s">
        <v>33</v>
      </c>
      <c r="E21123" t="s">
        <v>533</v>
      </c>
    </row>
    <row r="21124" spans="1:5" x14ac:dyDescent="0.25">
      <c r="A21124" t="s">
        <v>21314</v>
      </c>
      <c r="B21124" t="s">
        <v>20</v>
      </c>
      <c r="C21124" t="s">
        <v>19</v>
      </c>
      <c r="D21124" t="s">
        <v>33</v>
      </c>
      <c r="E21124" t="s">
        <v>538</v>
      </c>
    </row>
    <row r="21125" spans="1:5" x14ac:dyDescent="0.25">
      <c r="A21125" t="s">
        <v>23695</v>
      </c>
      <c r="B21125" t="s">
        <v>20</v>
      </c>
      <c r="C21125" t="s">
        <v>19</v>
      </c>
      <c r="D21125" t="s">
        <v>33</v>
      </c>
      <c r="E21125" t="s">
        <v>533</v>
      </c>
    </row>
    <row r="21126" spans="1:5" x14ac:dyDescent="0.25">
      <c r="A21126" t="s">
        <v>26093</v>
      </c>
      <c r="B21126" t="s">
        <v>20</v>
      </c>
      <c r="C21126" t="s">
        <v>19</v>
      </c>
      <c r="D21126" t="s">
        <v>33</v>
      </c>
      <c r="E21126" t="s">
        <v>533</v>
      </c>
    </row>
    <row r="21127" spans="1:5" x14ac:dyDescent="0.25">
      <c r="A21127" t="s">
        <v>11372</v>
      </c>
      <c r="B21127" t="s">
        <v>20</v>
      </c>
      <c r="C21127" t="s">
        <v>19</v>
      </c>
      <c r="D21127" t="s">
        <v>33</v>
      </c>
      <c r="E21127" t="s">
        <v>533</v>
      </c>
    </row>
    <row r="21128" spans="1:5" x14ac:dyDescent="0.25">
      <c r="A21128" t="s">
        <v>11844</v>
      </c>
      <c r="B21128" t="s">
        <v>20</v>
      </c>
      <c r="C21128" t="s">
        <v>19</v>
      </c>
      <c r="D21128" t="s">
        <v>33</v>
      </c>
      <c r="E21128" t="s">
        <v>533</v>
      </c>
    </row>
    <row r="21129" spans="1:5" x14ac:dyDescent="0.25">
      <c r="A21129" t="s">
        <v>21318</v>
      </c>
      <c r="B21129" t="s">
        <v>20</v>
      </c>
      <c r="C21129" t="s">
        <v>19</v>
      </c>
      <c r="D21129" t="s">
        <v>33</v>
      </c>
      <c r="E21129" t="s">
        <v>530</v>
      </c>
    </row>
    <row r="21130" spans="1:5" x14ac:dyDescent="0.25">
      <c r="A21130" t="s">
        <v>24096</v>
      </c>
      <c r="B21130" t="s">
        <v>20</v>
      </c>
      <c r="C21130" t="s">
        <v>19</v>
      </c>
      <c r="D21130" t="s">
        <v>33</v>
      </c>
      <c r="E21130" t="s">
        <v>533</v>
      </c>
    </row>
    <row r="21131" spans="1:5" x14ac:dyDescent="0.25">
      <c r="A21131" t="s">
        <v>21321</v>
      </c>
      <c r="B21131" t="s">
        <v>20</v>
      </c>
      <c r="C21131" t="s">
        <v>19</v>
      </c>
      <c r="D21131" t="s">
        <v>33</v>
      </c>
      <c r="E21131" t="s">
        <v>530</v>
      </c>
    </row>
    <row r="21132" spans="1:5" x14ac:dyDescent="0.25">
      <c r="A21132" t="s">
        <v>21322</v>
      </c>
      <c r="B21132" t="s">
        <v>16</v>
      </c>
      <c r="C21132" t="s">
        <v>17</v>
      </c>
      <c r="D21132" t="s">
        <v>33</v>
      </c>
      <c r="E21132" t="s">
        <v>653</v>
      </c>
    </row>
    <row r="21133" spans="1:5" x14ac:dyDescent="0.25">
      <c r="A21133" t="s">
        <v>3787</v>
      </c>
      <c r="B21133" t="s">
        <v>20</v>
      </c>
      <c r="C21133" t="s">
        <v>19</v>
      </c>
      <c r="D21133" t="s">
        <v>33</v>
      </c>
      <c r="E21133" t="s">
        <v>533</v>
      </c>
    </row>
    <row r="21134" spans="1:5" x14ac:dyDescent="0.25">
      <c r="A21134" t="s">
        <v>21324</v>
      </c>
      <c r="B21134" t="s">
        <v>20</v>
      </c>
      <c r="C21134" t="s">
        <v>19</v>
      </c>
      <c r="D21134" t="s">
        <v>33</v>
      </c>
      <c r="E21134" t="s">
        <v>538</v>
      </c>
    </row>
    <row r="21135" spans="1:5" x14ac:dyDescent="0.25">
      <c r="A21135" t="s">
        <v>29390</v>
      </c>
      <c r="B21135" t="s">
        <v>20</v>
      </c>
      <c r="C21135" t="s">
        <v>19</v>
      </c>
      <c r="D21135" t="s">
        <v>33</v>
      </c>
      <c r="E21135" t="s">
        <v>533</v>
      </c>
    </row>
    <row r="21136" spans="1:5" x14ac:dyDescent="0.25">
      <c r="A21136" t="s">
        <v>21326</v>
      </c>
      <c r="B21136" t="s">
        <v>20</v>
      </c>
      <c r="C21136" t="s">
        <v>19</v>
      </c>
      <c r="D21136" t="s">
        <v>33</v>
      </c>
      <c r="E21136" t="s">
        <v>538</v>
      </c>
    </row>
    <row r="21137" spans="1:5" x14ac:dyDescent="0.25">
      <c r="A21137" t="s">
        <v>21327</v>
      </c>
      <c r="B21137" t="s">
        <v>20</v>
      </c>
      <c r="C21137" t="s">
        <v>19</v>
      </c>
      <c r="D21137" t="s">
        <v>33</v>
      </c>
      <c r="E21137" t="s">
        <v>530</v>
      </c>
    </row>
    <row r="21138" spans="1:5" x14ac:dyDescent="0.25">
      <c r="A21138" t="s">
        <v>29389</v>
      </c>
      <c r="B21138" t="s">
        <v>20</v>
      </c>
      <c r="C21138" t="s">
        <v>19</v>
      </c>
      <c r="D21138" t="s">
        <v>33</v>
      </c>
      <c r="E21138" t="s">
        <v>533</v>
      </c>
    </row>
    <row r="21139" spans="1:5" x14ac:dyDescent="0.25">
      <c r="A21139" t="s">
        <v>21328</v>
      </c>
      <c r="B21139" t="s">
        <v>20</v>
      </c>
      <c r="C21139" t="s">
        <v>19</v>
      </c>
      <c r="D21139" t="s">
        <v>33</v>
      </c>
      <c r="E21139" t="s">
        <v>563</v>
      </c>
    </row>
    <row r="21140" spans="1:5" x14ac:dyDescent="0.25">
      <c r="A21140" t="s">
        <v>23359</v>
      </c>
      <c r="B21140" t="s">
        <v>20</v>
      </c>
      <c r="C21140" t="s">
        <v>19</v>
      </c>
      <c r="D21140" t="s">
        <v>33</v>
      </c>
      <c r="E21140" t="s">
        <v>533</v>
      </c>
    </row>
    <row r="21141" spans="1:5" x14ac:dyDescent="0.25">
      <c r="A21141" t="s">
        <v>21331</v>
      </c>
      <c r="B21141" t="s">
        <v>20</v>
      </c>
      <c r="C21141" t="s">
        <v>19</v>
      </c>
      <c r="D21141" t="s">
        <v>33</v>
      </c>
      <c r="E21141" t="s">
        <v>563</v>
      </c>
    </row>
    <row r="21142" spans="1:5" x14ac:dyDescent="0.25">
      <c r="A21142" t="s">
        <v>7888</v>
      </c>
      <c r="B21142" t="s">
        <v>20</v>
      </c>
      <c r="C21142" t="s">
        <v>19</v>
      </c>
      <c r="D21142" t="s">
        <v>33</v>
      </c>
      <c r="E21142" t="s">
        <v>533</v>
      </c>
    </row>
    <row r="21143" spans="1:5" x14ac:dyDescent="0.25">
      <c r="A21143" t="s">
        <v>6507</v>
      </c>
      <c r="B21143" t="s">
        <v>20</v>
      </c>
      <c r="C21143" t="s">
        <v>19</v>
      </c>
      <c r="D21143" t="s">
        <v>33</v>
      </c>
      <c r="E21143" t="s">
        <v>533</v>
      </c>
    </row>
    <row r="21144" spans="1:5" x14ac:dyDescent="0.25">
      <c r="A21144" t="s">
        <v>21334</v>
      </c>
      <c r="B21144" t="s">
        <v>20</v>
      </c>
      <c r="C21144" t="s">
        <v>19</v>
      </c>
      <c r="D21144" t="s">
        <v>33</v>
      </c>
      <c r="E21144" t="s">
        <v>530</v>
      </c>
    </row>
    <row r="21145" spans="1:5" x14ac:dyDescent="0.25">
      <c r="A21145" t="s">
        <v>5155</v>
      </c>
      <c r="B21145" t="s">
        <v>20</v>
      </c>
      <c r="C21145" t="s">
        <v>19</v>
      </c>
      <c r="D21145" t="s">
        <v>33</v>
      </c>
      <c r="E21145" t="s">
        <v>533</v>
      </c>
    </row>
    <row r="21146" spans="1:5" x14ac:dyDescent="0.25">
      <c r="A21146" t="s">
        <v>21336</v>
      </c>
      <c r="B21146" t="s">
        <v>20</v>
      </c>
      <c r="C21146" t="s">
        <v>19</v>
      </c>
      <c r="D21146" t="s">
        <v>33</v>
      </c>
      <c r="E21146" t="s">
        <v>530</v>
      </c>
    </row>
    <row r="21147" spans="1:5" x14ac:dyDescent="0.25">
      <c r="A21147" t="s">
        <v>4092</v>
      </c>
      <c r="B21147" t="s">
        <v>20</v>
      </c>
      <c r="C21147" t="s">
        <v>19</v>
      </c>
      <c r="D21147" t="s">
        <v>33</v>
      </c>
      <c r="E21147" t="s">
        <v>533</v>
      </c>
    </row>
    <row r="21148" spans="1:5" x14ac:dyDescent="0.25">
      <c r="A21148" t="s">
        <v>21338</v>
      </c>
      <c r="B21148" t="s">
        <v>20</v>
      </c>
      <c r="C21148" t="s">
        <v>19</v>
      </c>
      <c r="D21148" t="s">
        <v>33</v>
      </c>
      <c r="E21148" t="s">
        <v>783</v>
      </c>
    </row>
    <row r="21149" spans="1:5" x14ac:dyDescent="0.25">
      <c r="A21149" t="s">
        <v>4124</v>
      </c>
      <c r="B21149" t="s">
        <v>20</v>
      </c>
      <c r="C21149" t="s">
        <v>19</v>
      </c>
      <c r="D21149" t="s">
        <v>33</v>
      </c>
      <c r="E21149" t="s">
        <v>533</v>
      </c>
    </row>
    <row r="21150" spans="1:5" x14ac:dyDescent="0.25">
      <c r="A21150" t="s">
        <v>21340</v>
      </c>
      <c r="B21150" t="s">
        <v>20</v>
      </c>
      <c r="C21150" t="s">
        <v>19</v>
      </c>
      <c r="D21150" t="s">
        <v>33</v>
      </c>
      <c r="E21150" t="s">
        <v>530</v>
      </c>
    </row>
    <row r="21151" spans="1:5" x14ac:dyDescent="0.25">
      <c r="A21151" t="s">
        <v>25028</v>
      </c>
      <c r="B21151" t="s">
        <v>20</v>
      </c>
      <c r="C21151" t="s">
        <v>19</v>
      </c>
      <c r="D21151" t="s">
        <v>33</v>
      </c>
      <c r="E21151" t="s">
        <v>533</v>
      </c>
    </row>
    <row r="21152" spans="1:5" x14ac:dyDescent="0.25">
      <c r="A21152" t="s">
        <v>21342</v>
      </c>
      <c r="B21152" t="s">
        <v>20</v>
      </c>
      <c r="C21152" t="s">
        <v>19</v>
      </c>
      <c r="D21152" t="s">
        <v>33</v>
      </c>
      <c r="E21152" t="s">
        <v>530</v>
      </c>
    </row>
    <row r="21153" spans="1:5" x14ac:dyDescent="0.25">
      <c r="A21153" t="s">
        <v>18104</v>
      </c>
      <c r="B21153" t="s">
        <v>20</v>
      </c>
      <c r="C21153" t="s">
        <v>19</v>
      </c>
      <c r="D21153" t="s">
        <v>33</v>
      </c>
      <c r="E21153" t="s">
        <v>533</v>
      </c>
    </row>
    <row r="21154" spans="1:5" x14ac:dyDescent="0.25">
      <c r="A21154" t="s">
        <v>21872</v>
      </c>
      <c r="B21154" t="s">
        <v>20</v>
      </c>
      <c r="C21154" t="s">
        <v>19</v>
      </c>
      <c r="D21154" t="s">
        <v>33</v>
      </c>
      <c r="E21154" t="s">
        <v>533</v>
      </c>
    </row>
    <row r="21155" spans="1:5" x14ac:dyDescent="0.25">
      <c r="A21155" t="s">
        <v>21345</v>
      </c>
      <c r="B21155" t="s">
        <v>20</v>
      </c>
      <c r="C21155" t="s">
        <v>21</v>
      </c>
      <c r="D21155" t="s">
        <v>33</v>
      </c>
      <c r="E21155" t="s">
        <v>582</v>
      </c>
    </row>
    <row r="21156" spans="1:5" x14ac:dyDescent="0.25">
      <c r="A21156" t="s">
        <v>29495</v>
      </c>
      <c r="B21156" t="s">
        <v>20</v>
      </c>
      <c r="C21156" t="s">
        <v>19</v>
      </c>
      <c r="D21156" t="s">
        <v>33</v>
      </c>
      <c r="E21156" t="s">
        <v>533</v>
      </c>
    </row>
    <row r="21157" spans="1:5" x14ac:dyDescent="0.25">
      <c r="A21157" t="s">
        <v>21347</v>
      </c>
      <c r="B21157" t="s">
        <v>20</v>
      </c>
      <c r="C21157" t="s">
        <v>19</v>
      </c>
      <c r="D21157" t="s">
        <v>33</v>
      </c>
      <c r="E21157" t="s">
        <v>530</v>
      </c>
    </row>
    <row r="21158" spans="1:5" x14ac:dyDescent="0.25">
      <c r="A21158" t="s">
        <v>6580</v>
      </c>
      <c r="B21158" t="s">
        <v>20</v>
      </c>
      <c r="C21158" t="s">
        <v>19</v>
      </c>
      <c r="D21158" t="s">
        <v>33</v>
      </c>
      <c r="E21158" t="s">
        <v>533</v>
      </c>
    </row>
    <row r="21159" spans="1:5" x14ac:dyDescent="0.25">
      <c r="A21159" t="s">
        <v>21349</v>
      </c>
      <c r="B21159" t="s">
        <v>20</v>
      </c>
      <c r="C21159" t="s">
        <v>19</v>
      </c>
      <c r="D21159" t="s">
        <v>33</v>
      </c>
      <c r="E21159" t="s">
        <v>538</v>
      </c>
    </row>
    <row r="21160" spans="1:5" x14ac:dyDescent="0.25">
      <c r="A21160" t="s">
        <v>21350</v>
      </c>
      <c r="B21160" t="s">
        <v>20</v>
      </c>
      <c r="C21160" t="s">
        <v>19</v>
      </c>
      <c r="D21160" t="s">
        <v>33</v>
      </c>
      <c r="E21160" t="s">
        <v>530</v>
      </c>
    </row>
    <row r="21161" spans="1:5" x14ac:dyDescent="0.25">
      <c r="A21161" t="s">
        <v>15223</v>
      </c>
      <c r="B21161" t="s">
        <v>20</v>
      </c>
      <c r="C21161" t="s">
        <v>19</v>
      </c>
      <c r="D21161" t="s">
        <v>33</v>
      </c>
      <c r="E21161" t="s">
        <v>533</v>
      </c>
    </row>
    <row r="21162" spans="1:5" x14ac:dyDescent="0.25">
      <c r="A21162" t="s">
        <v>21352</v>
      </c>
      <c r="B21162" t="s">
        <v>20</v>
      </c>
      <c r="C21162" t="s">
        <v>21</v>
      </c>
      <c r="D21162" t="s">
        <v>33</v>
      </c>
      <c r="E21162" t="s">
        <v>582</v>
      </c>
    </row>
    <row r="21163" spans="1:5" x14ac:dyDescent="0.25">
      <c r="A21163" t="s">
        <v>27180</v>
      </c>
      <c r="B21163" t="s">
        <v>20</v>
      </c>
      <c r="C21163" t="s">
        <v>19</v>
      </c>
      <c r="D21163" t="s">
        <v>33</v>
      </c>
      <c r="E21163" t="s">
        <v>533</v>
      </c>
    </row>
    <row r="21164" spans="1:5" x14ac:dyDescent="0.25">
      <c r="A21164" t="s">
        <v>21354</v>
      </c>
      <c r="B21164" t="s">
        <v>20</v>
      </c>
      <c r="C21164" t="s">
        <v>19</v>
      </c>
      <c r="D21164" t="s">
        <v>33</v>
      </c>
      <c r="E21164" t="s">
        <v>530</v>
      </c>
    </row>
    <row r="21165" spans="1:5" x14ac:dyDescent="0.25">
      <c r="A21165" t="s">
        <v>4126</v>
      </c>
      <c r="B21165" t="s">
        <v>20</v>
      </c>
      <c r="C21165" t="s">
        <v>19</v>
      </c>
      <c r="D21165" t="s">
        <v>33</v>
      </c>
      <c r="E21165" t="s">
        <v>533</v>
      </c>
    </row>
    <row r="21166" spans="1:5" x14ac:dyDescent="0.25">
      <c r="A21166" t="s">
        <v>21356</v>
      </c>
      <c r="B21166" t="s">
        <v>20</v>
      </c>
      <c r="C21166" t="s">
        <v>19</v>
      </c>
      <c r="D21166" t="s">
        <v>33</v>
      </c>
      <c r="E21166" t="s">
        <v>562</v>
      </c>
    </row>
    <row r="21167" spans="1:5" x14ac:dyDescent="0.25">
      <c r="A21167" t="s">
        <v>25143</v>
      </c>
      <c r="B21167" t="s">
        <v>20</v>
      </c>
      <c r="C21167" t="s">
        <v>19</v>
      </c>
      <c r="D21167" t="s">
        <v>33</v>
      </c>
      <c r="E21167" t="s">
        <v>533</v>
      </c>
    </row>
    <row r="21168" spans="1:5" x14ac:dyDescent="0.25">
      <c r="A21168" t="s">
        <v>21358</v>
      </c>
      <c r="B21168" t="s">
        <v>20</v>
      </c>
      <c r="C21168" t="s">
        <v>19</v>
      </c>
      <c r="D21168" t="s">
        <v>33</v>
      </c>
      <c r="E21168" t="s">
        <v>530</v>
      </c>
    </row>
    <row r="21169" spans="1:5" x14ac:dyDescent="0.25">
      <c r="A21169" t="s">
        <v>15222</v>
      </c>
      <c r="B21169" t="s">
        <v>20</v>
      </c>
      <c r="C21169" t="s">
        <v>19</v>
      </c>
      <c r="D21169" t="s">
        <v>33</v>
      </c>
      <c r="E21169" t="s">
        <v>533</v>
      </c>
    </row>
    <row r="21170" spans="1:5" x14ac:dyDescent="0.25">
      <c r="A21170" t="s">
        <v>21360</v>
      </c>
      <c r="B21170" t="s">
        <v>20</v>
      </c>
      <c r="C21170" t="s">
        <v>19</v>
      </c>
      <c r="D21170" t="s">
        <v>33</v>
      </c>
      <c r="E21170" t="s">
        <v>538</v>
      </c>
    </row>
    <row r="21171" spans="1:5" x14ac:dyDescent="0.25">
      <c r="A21171" t="s">
        <v>13689</v>
      </c>
      <c r="B21171" t="s">
        <v>20</v>
      </c>
      <c r="C21171" t="s">
        <v>19</v>
      </c>
      <c r="D21171" t="s">
        <v>33</v>
      </c>
      <c r="E21171" t="s">
        <v>533</v>
      </c>
    </row>
    <row r="21172" spans="1:5" x14ac:dyDescent="0.25">
      <c r="A21172" t="s">
        <v>21362</v>
      </c>
      <c r="B21172" t="s">
        <v>20</v>
      </c>
      <c r="C21172" t="s">
        <v>19</v>
      </c>
      <c r="D21172" t="s">
        <v>33</v>
      </c>
      <c r="E21172" t="s">
        <v>562</v>
      </c>
    </row>
    <row r="21173" spans="1:5" x14ac:dyDescent="0.25">
      <c r="A21173" t="s">
        <v>21363</v>
      </c>
      <c r="B21173" t="s">
        <v>20</v>
      </c>
      <c r="C21173" t="s">
        <v>19</v>
      </c>
      <c r="D21173" t="s">
        <v>33</v>
      </c>
      <c r="E21173" t="s">
        <v>611</v>
      </c>
    </row>
    <row r="21174" spans="1:5" x14ac:dyDescent="0.25">
      <c r="A21174" t="s">
        <v>43810</v>
      </c>
      <c r="B21174" t="s">
        <v>16</v>
      </c>
      <c r="C21174" t="s">
        <v>15</v>
      </c>
      <c r="D21174" t="s">
        <v>67</v>
      </c>
      <c r="E21174" t="s">
        <v>628</v>
      </c>
    </row>
    <row r="21175" spans="1:5" x14ac:dyDescent="0.25">
      <c r="A21175" t="s">
        <v>14945</v>
      </c>
      <c r="B21175" t="s">
        <v>20</v>
      </c>
      <c r="C21175" t="s">
        <v>19</v>
      </c>
      <c r="D21175" t="s">
        <v>33</v>
      </c>
      <c r="E21175" t="s">
        <v>533</v>
      </c>
    </row>
    <row r="21176" spans="1:5" x14ac:dyDescent="0.25">
      <c r="A21176" t="s">
        <v>21365</v>
      </c>
      <c r="B21176" t="s">
        <v>20</v>
      </c>
      <c r="C21176" t="s">
        <v>19</v>
      </c>
      <c r="D21176" t="s">
        <v>33</v>
      </c>
      <c r="E21176" t="s">
        <v>538</v>
      </c>
    </row>
    <row r="21177" spans="1:5" x14ac:dyDescent="0.25">
      <c r="A21177" t="s">
        <v>21367</v>
      </c>
      <c r="B21177" t="s">
        <v>16</v>
      </c>
      <c r="C21177" t="s">
        <v>17</v>
      </c>
      <c r="D21177" t="s">
        <v>33</v>
      </c>
      <c r="E21177" t="s">
        <v>653</v>
      </c>
    </row>
    <row r="21178" spans="1:5" x14ac:dyDescent="0.25">
      <c r="A21178" t="s">
        <v>21368</v>
      </c>
      <c r="B21178" t="s">
        <v>16</v>
      </c>
      <c r="C21178" t="s">
        <v>17</v>
      </c>
      <c r="D21178" t="s">
        <v>33</v>
      </c>
      <c r="E21178" t="s">
        <v>653</v>
      </c>
    </row>
    <row r="21179" spans="1:5" x14ac:dyDescent="0.25">
      <c r="A21179" t="s">
        <v>21369</v>
      </c>
      <c r="B21179" t="s">
        <v>16</v>
      </c>
      <c r="C21179" t="s">
        <v>17</v>
      </c>
      <c r="D21179" t="s">
        <v>33</v>
      </c>
      <c r="E21179" t="s">
        <v>653</v>
      </c>
    </row>
    <row r="21180" spans="1:5" x14ac:dyDescent="0.25">
      <c r="A21180" t="s">
        <v>15221</v>
      </c>
      <c r="B21180" t="s">
        <v>20</v>
      </c>
      <c r="C21180" t="s">
        <v>19</v>
      </c>
      <c r="D21180" t="s">
        <v>33</v>
      </c>
      <c r="E21180" t="s">
        <v>533</v>
      </c>
    </row>
    <row r="21181" spans="1:5" x14ac:dyDescent="0.25">
      <c r="A21181" t="s">
        <v>21371</v>
      </c>
      <c r="B21181" t="s">
        <v>16</v>
      </c>
      <c r="C21181" t="s">
        <v>17</v>
      </c>
      <c r="D21181" t="s">
        <v>33</v>
      </c>
      <c r="E21181" t="s">
        <v>653</v>
      </c>
    </row>
    <row r="21182" spans="1:5" x14ac:dyDescent="0.25">
      <c r="A21182" t="s">
        <v>21373</v>
      </c>
      <c r="B21182" t="s">
        <v>20</v>
      </c>
      <c r="C21182" t="s">
        <v>19</v>
      </c>
      <c r="D21182" t="s">
        <v>33</v>
      </c>
      <c r="E21182" t="s">
        <v>530</v>
      </c>
    </row>
    <row r="21183" spans="1:5" x14ac:dyDescent="0.25">
      <c r="A21183" t="s">
        <v>24520</v>
      </c>
      <c r="B21183" t="s">
        <v>20</v>
      </c>
      <c r="C21183" t="s">
        <v>19</v>
      </c>
      <c r="D21183" t="s">
        <v>33</v>
      </c>
      <c r="E21183" t="s">
        <v>533</v>
      </c>
    </row>
    <row r="21184" spans="1:5" x14ac:dyDescent="0.25">
      <c r="A21184" t="s">
        <v>13687</v>
      </c>
      <c r="B21184" t="s">
        <v>20</v>
      </c>
      <c r="C21184" t="s">
        <v>19</v>
      </c>
      <c r="D21184" t="s">
        <v>33</v>
      </c>
      <c r="E21184" t="s">
        <v>533</v>
      </c>
    </row>
    <row r="21185" spans="1:5" x14ac:dyDescent="0.25">
      <c r="A21185" t="s">
        <v>21375</v>
      </c>
      <c r="B21185" t="s">
        <v>20</v>
      </c>
      <c r="C21185" t="s">
        <v>19</v>
      </c>
      <c r="D21185" t="s">
        <v>33</v>
      </c>
      <c r="E21185" t="s">
        <v>530</v>
      </c>
    </row>
    <row r="21186" spans="1:5" x14ac:dyDescent="0.25">
      <c r="A21186" t="s">
        <v>7378</v>
      </c>
      <c r="B21186" t="s">
        <v>20</v>
      </c>
      <c r="C21186" t="s">
        <v>19</v>
      </c>
      <c r="D21186" t="s">
        <v>33</v>
      </c>
      <c r="E21186" t="s">
        <v>533</v>
      </c>
    </row>
    <row r="21187" spans="1:5" x14ac:dyDescent="0.25">
      <c r="A21187" t="s">
        <v>21377</v>
      </c>
      <c r="B21187" t="s">
        <v>16</v>
      </c>
      <c r="C21187" t="s">
        <v>15</v>
      </c>
      <c r="D21187" t="s">
        <v>33</v>
      </c>
      <c r="E21187" t="s">
        <v>659</v>
      </c>
    </row>
    <row r="21188" spans="1:5" x14ac:dyDescent="0.25">
      <c r="A21188" t="s">
        <v>21378</v>
      </c>
      <c r="B21188" t="s">
        <v>20</v>
      </c>
      <c r="C21188" t="s">
        <v>19</v>
      </c>
      <c r="D21188" t="s">
        <v>33</v>
      </c>
      <c r="E21188" t="s">
        <v>538</v>
      </c>
    </row>
    <row r="21189" spans="1:5" x14ac:dyDescent="0.25">
      <c r="A21189" t="s">
        <v>5340</v>
      </c>
      <c r="B21189" t="s">
        <v>20</v>
      </c>
      <c r="C21189" t="s">
        <v>19</v>
      </c>
      <c r="D21189" t="s">
        <v>33</v>
      </c>
      <c r="E21189" t="s">
        <v>533</v>
      </c>
    </row>
    <row r="21190" spans="1:5" x14ac:dyDescent="0.25">
      <c r="A21190" t="s">
        <v>21380</v>
      </c>
      <c r="B21190" t="s">
        <v>16</v>
      </c>
      <c r="C21190" t="s">
        <v>17</v>
      </c>
      <c r="D21190" t="s">
        <v>33</v>
      </c>
      <c r="E21190" t="s">
        <v>653</v>
      </c>
    </row>
    <row r="21191" spans="1:5" x14ac:dyDescent="0.25">
      <c r="A21191" t="s">
        <v>21381</v>
      </c>
      <c r="B21191" t="s">
        <v>16</v>
      </c>
      <c r="C21191" t="s">
        <v>17</v>
      </c>
      <c r="D21191" t="s">
        <v>33</v>
      </c>
      <c r="E21191" t="s">
        <v>653</v>
      </c>
    </row>
    <row r="21192" spans="1:5" x14ac:dyDescent="0.25">
      <c r="A21192" t="s">
        <v>15721</v>
      </c>
      <c r="B21192" t="s">
        <v>20</v>
      </c>
      <c r="C21192" t="s">
        <v>25</v>
      </c>
      <c r="D21192" t="s">
        <v>33</v>
      </c>
      <c r="E21192" t="s">
        <v>707</v>
      </c>
    </row>
    <row r="21193" spans="1:5" x14ac:dyDescent="0.25">
      <c r="A21193" t="s">
        <v>24108</v>
      </c>
      <c r="B21193" t="s">
        <v>20</v>
      </c>
      <c r="C21193" t="s">
        <v>19</v>
      </c>
      <c r="D21193" t="s">
        <v>33</v>
      </c>
      <c r="E21193" t="s">
        <v>533</v>
      </c>
    </row>
    <row r="21194" spans="1:5" x14ac:dyDescent="0.25">
      <c r="A21194" t="s">
        <v>21384</v>
      </c>
      <c r="B21194" t="s">
        <v>20</v>
      </c>
      <c r="C21194" t="s">
        <v>19</v>
      </c>
      <c r="D21194" t="s">
        <v>33</v>
      </c>
      <c r="E21194" t="s">
        <v>530</v>
      </c>
    </row>
    <row r="21195" spans="1:5" x14ac:dyDescent="0.25">
      <c r="A21195" t="s">
        <v>24527</v>
      </c>
      <c r="B21195" t="s">
        <v>20</v>
      </c>
      <c r="C21195" t="s">
        <v>19</v>
      </c>
      <c r="D21195" t="s">
        <v>33</v>
      </c>
      <c r="E21195" t="s">
        <v>533</v>
      </c>
    </row>
    <row r="21196" spans="1:5" x14ac:dyDescent="0.25">
      <c r="A21196" t="s">
        <v>21386</v>
      </c>
      <c r="B21196" t="s">
        <v>20</v>
      </c>
      <c r="C21196" t="s">
        <v>19</v>
      </c>
      <c r="D21196" t="s">
        <v>33</v>
      </c>
      <c r="E21196" t="s">
        <v>530</v>
      </c>
    </row>
    <row r="21197" spans="1:5" x14ac:dyDescent="0.25">
      <c r="A21197" t="s">
        <v>24061</v>
      </c>
      <c r="B21197" t="s">
        <v>20</v>
      </c>
      <c r="C21197" t="s">
        <v>19</v>
      </c>
      <c r="D21197" t="s">
        <v>33</v>
      </c>
      <c r="E21197" t="s">
        <v>533</v>
      </c>
    </row>
    <row r="21198" spans="1:5" x14ac:dyDescent="0.25">
      <c r="A21198" t="s">
        <v>21388</v>
      </c>
      <c r="B21198" t="s">
        <v>20</v>
      </c>
      <c r="C21198" t="s">
        <v>19</v>
      </c>
      <c r="D21198" t="s">
        <v>33</v>
      </c>
      <c r="E21198" t="s">
        <v>530</v>
      </c>
    </row>
    <row r="21199" spans="1:5" x14ac:dyDescent="0.25">
      <c r="A21199" t="s">
        <v>15769</v>
      </c>
      <c r="B21199" t="s">
        <v>20</v>
      </c>
      <c r="C21199" t="s">
        <v>19</v>
      </c>
      <c r="D21199" t="s">
        <v>33</v>
      </c>
      <c r="E21199" t="s">
        <v>553</v>
      </c>
    </row>
    <row r="21200" spans="1:5" x14ac:dyDescent="0.25">
      <c r="A21200" t="s">
        <v>21390</v>
      </c>
      <c r="B21200" t="s">
        <v>20</v>
      </c>
      <c r="C21200" t="s">
        <v>19</v>
      </c>
      <c r="D21200" t="s">
        <v>33</v>
      </c>
      <c r="E21200" t="s">
        <v>530</v>
      </c>
    </row>
    <row r="21201" spans="1:5" x14ac:dyDescent="0.25">
      <c r="A21201" t="s">
        <v>9635</v>
      </c>
      <c r="B21201" t="s">
        <v>20</v>
      </c>
      <c r="C21201" t="s">
        <v>19</v>
      </c>
      <c r="D21201" t="s">
        <v>33</v>
      </c>
      <c r="E21201" t="s">
        <v>533</v>
      </c>
    </row>
    <row r="21202" spans="1:5" x14ac:dyDescent="0.25">
      <c r="A21202" t="s">
        <v>21392</v>
      </c>
      <c r="B21202" t="s">
        <v>20</v>
      </c>
      <c r="C21202" t="s">
        <v>19</v>
      </c>
      <c r="D21202" t="s">
        <v>33</v>
      </c>
      <c r="E21202" t="s">
        <v>530</v>
      </c>
    </row>
    <row r="21203" spans="1:5" x14ac:dyDescent="0.25">
      <c r="A21203" t="s">
        <v>26102</v>
      </c>
      <c r="B21203" t="s">
        <v>20</v>
      </c>
      <c r="C21203" t="s">
        <v>19</v>
      </c>
      <c r="D21203" t="s">
        <v>33</v>
      </c>
      <c r="E21203" t="s">
        <v>533</v>
      </c>
    </row>
    <row r="21204" spans="1:5" x14ac:dyDescent="0.25">
      <c r="A21204" t="s">
        <v>21394</v>
      </c>
      <c r="B21204" t="s">
        <v>20</v>
      </c>
      <c r="C21204" t="s">
        <v>19</v>
      </c>
      <c r="D21204" t="s">
        <v>33</v>
      </c>
      <c r="E21204" t="s">
        <v>530</v>
      </c>
    </row>
    <row r="21205" spans="1:5" x14ac:dyDescent="0.25">
      <c r="A21205" t="s">
        <v>18961</v>
      </c>
      <c r="B21205" t="s">
        <v>20</v>
      </c>
      <c r="C21205" t="s">
        <v>19</v>
      </c>
      <c r="D21205" t="s">
        <v>33</v>
      </c>
      <c r="E21205" t="s">
        <v>533</v>
      </c>
    </row>
    <row r="21206" spans="1:5" x14ac:dyDescent="0.25">
      <c r="A21206" t="s">
        <v>20494</v>
      </c>
      <c r="B21206" t="s">
        <v>20</v>
      </c>
      <c r="C21206" t="s">
        <v>19</v>
      </c>
      <c r="D21206" t="s">
        <v>33</v>
      </c>
      <c r="E21206" t="s">
        <v>533</v>
      </c>
    </row>
    <row r="21207" spans="1:5" x14ac:dyDescent="0.25">
      <c r="A21207" t="s">
        <v>5210</v>
      </c>
      <c r="B21207" t="s">
        <v>20</v>
      </c>
      <c r="C21207" t="s">
        <v>19</v>
      </c>
      <c r="D21207" t="s">
        <v>33</v>
      </c>
      <c r="E21207" t="s">
        <v>533</v>
      </c>
    </row>
    <row r="21208" spans="1:5" x14ac:dyDescent="0.25">
      <c r="A21208" t="s">
        <v>21398</v>
      </c>
      <c r="B21208" t="s">
        <v>20</v>
      </c>
      <c r="C21208" t="s">
        <v>19</v>
      </c>
      <c r="D21208" t="s">
        <v>33</v>
      </c>
      <c r="E21208" t="s">
        <v>530</v>
      </c>
    </row>
    <row r="21209" spans="1:5" x14ac:dyDescent="0.25">
      <c r="A21209" t="s">
        <v>24523</v>
      </c>
      <c r="B21209" t="s">
        <v>20</v>
      </c>
      <c r="C21209" t="s">
        <v>19</v>
      </c>
      <c r="D21209" t="s">
        <v>33</v>
      </c>
      <c r="E21209" t="s">
        <v>533</v>
      </c>
    </row>
    <row r="21210" spans="1:5" x14ac:dyDescent="0.25">
      <c r="A21210" t="s">
        <v>21400</v>
      </c>
      <c r="B21210" t="s">
        <v>20</v>
      </c>
      <c r="C21210" t="s">
        <v>19</v>
      </c>
      <c r="D21210" t="s">
        <v>33</v>
      </c>
      <c r="E21210" t="s">
        <v>530</v>
      </c>
    </row>
    <row r="21211" spans="1:5" x14ac:dyDescent="0.25">
      <c r="A21211" t="s">
        <v>43811</v>
      </c>
      <c r="B21211" t="s">
        <v>20</v>
      </c>
      <c r="C21211" t="s">
        <v>19</v>
      </c>
      <c r="D21211" t="s">
        <v>65</v>
      </c>
      <c r="E21211" t="s">
        <v>533</v>
      </c>
    </row>
    <row r="21212" spans="1:5" x14ac:dyDescent="0.25">
      <c r="A21212" t="s">
        <v>21402</v>
      </c>
      <c r="B21212" t="s">
        <v>20</v>
      </c>
      <c r="C21212" t="s">
        <v>19</v>
      </c>
      <c r="D21212" t="s">
        <v>33</v>
      </c>
      <c r="E21212" t="s">
        <v>530</v>
      </c>
    </row>
    <row r="21213" spans="1:5" x14ac:dyDescent="0.25">
      <c r="A21213" t="s">
        <v>43812</v>
      </c>
      <c r="B21213" t="s">
        <v>20</v>
      </c>
      <c r="C21213" t="s">
        <v>19</v>
      </c>
      <c r="D21213" t="s">
        <v>65</v>
      </c>
      <c r="E21213" t="s">
        <v>533</v>
      </c>
    </row>
    <row r="21214" spans="1:5" x14ac:dyDescent="0.25">
      <c r="A21214" t="s">
        <v>21404</v>
      </c>
      <c r="B21214" t="s">
        <v>20</v>
      </c>
      <c r="C21214" t="s">
        <v>19</v>
      </c>
      <c r="D21214" t="s">
        <v>33</v>
      </c>
      <c r="E21214" t="s">
        <v>538</v>
      </c>
    </row>
    <row r="21215" spans="1:5" x14ac:dyDescent="0.25">
      <c r="A21215" t="s">
        <v>21405</v>
      </c>
      <c r="B21215" t="s">
        <v>20</v>
      </c>
      <c r="C21215" t="s">
        <v>19</v>
      </c>
      <c r="D21215" t="s">
        <v>33</v>
      </c>
      <c r="E21215" t="s">
        <v>538</v>
      </c>
    </row>
    <row r="21216" spans="1:5" x14ac:dyDescent="0.25">
      <c r="A21216" t="s">
        <v>43813</v>
      </c>
      <c r="B21216" t="s">
        <v>20</v>
      </c>
      <c r="C21216" t="s">
        <v>19</v>
      </c>
      <c r="D21216" t="s">
        <v>65</v>
      </c>
      <c r="E21216" t="s">
        <v>533</v>
      </c>
    </row>
    <row r="21217" spans="1:5" x14ac:dyDescent="0.25">
      <c r="A21217" t="s">
        <v>25116</v>
      </c>
      <c r="B21217" t="s">
        <v>20</v>
      </c>
      <c r="C21217" t="s">
        <v>19</v>
      </c>
      <c r="D21217" t="s">
        <v>33</v>
      </c>
      <c r="E21217" t="s">
        <v>533</v>
      </c>
    </row>
    <row r="21218" spans="1:5" x14ac:dyDescent="0.25">
      <c r="A21218" t="s">
        <v>7543</v>
      </c>
      <c r="B21218" t="s">
        <v>20</v>
      </c>
      <c r="C21218" t="s">
        <v>19</v>
      </c>
      <c r="D21218" t="s">
        <v>33</v>
      </c>
      <c r="E21218" t="s">
        <v>533</v>
      </c>
    </row>
    <row r="21219" spans="1:5" x14ac:dyDescent="0.25">
      <c r="A21219" t="s">
        <v>15768</v>
      </c>
      <c r="B21219" t="s">
        <v>20</v>
      </c>
      <c r="C21219" t="s">
        <v>19</v>
      </c>
      <c r="D21219" t="s">
        <v>33</v>
      </c>
      <c r="E21219" t="s">
        <v>533</v>
      </c>
    </row>
    <row r="21220" spans="1:5" x14ac:dyDescent="0.25">
      <c r="A21220" t="s">
        <v>21410</v>
      </c>
      <c r="B21220" t="s">
        <v>20</v>
      </c>
      <c r="C21220" t="s">
        <v>19</v>
      </c>
      <c r="D21220" t="s">
        <v>33</v>
      </c>
      <c r="E21220" t="s">
        <v>538</v>
      </c>
    </row>
    <row r="21221" spans="1:5" x14ac:dyDescent="0.25">
      <c r="A21221" t="s">
        <v>29313</v>
      </c>
      <c r="B21221" t="s">
        <v>20</v>
      </c>
      <c r="C21221" t="s">
        <v>19</v>
      </c>
      <c r="D21221" t="s">
        <v>33</v>
      </c>
      <c r="E21221" t="s">
        <v>533</v>
      </c>
    </row>
    <row r="21222" spans="1:5" x14ac:dyDescent="0.25">
      <c r="A21222" t="s">
        <v>21412</v>
      </c>
      <c r="B21222" t="s">
        <v>16</v>
      </c>
      <c r="C21222" t="s">
        <v>15</v>
      </c>
      <c r="D21222" t="s">
        <v>33</v>
      </c>
      <c r="E21222" t="s">
        <v>659</v>
      </c>
    </row>
    <row r="21223" spans="1:5" x14ac:dyDescent="0.25">
      <c r="A21223" t="s">
        <v>8086</v>
      </c>
      <c r="B21223" t="s">
        <v>20</v>
      </c>
      <c r="C21223" t="s">
        <v>19</v>
      </c>
      <c r="D21223" t="s">
        <v>65</v>
      </c>
      <c r="E21223" t="s">
        <v>533</v>
      </c>
    </row>
    <row r="21224" spans="1:5" x14ac:dyDescent="0.25">
      <c r="A21224" t="s">
        <v>21414</v>
      </c>
      <c r="B21224" t="s">
        <v>16</v>
      </c>
      <c r="C21224" t="s">
        <v>15</v>
      </c>
      <c r="D21224" t="s">
        <v>33</v>
      </c>
      <c r="E21224" t="s">
        <v>659</v>
      </c>
    </row>
    <row r="21225" spans="1:5" x14ac:dyDescent="0.25">
      <c r="A21225" t="s">
        <v>10236</v>
      </c>
      <c r="B21225" t="s">
        <v>20</v>
      </c>
      <c r="C21225" t="s">
        <v>19</v>
      </c>
      <c r="D21225" t="s">
        <v>65</v>
      </c>
      <c r="E21225" t="s">
        <v>533</v>
      </c>
    </row>
    <row r="21226" spans="1:5" x14ac:dyDescent="0.25">
      <c r="A21226" t="s">
        <v>13529</v>
      </c>
      <c r="B21226" t="s">
        <v>20</v>
      </c>
      <c r="C21226" t="s">
        <v>19</v>
      </c>
      <c r="D21226" t="s">
        <v>65</v>
      </c>
      <c r="E21226" t="s">
        <v>533</v>
      </c>
    </row>
    <row r="21227" spans="1:5" x14ac:dyDescent="0.25">
      <c r="A21227" t="s">
        <v>15276</v>
      </c>
      <c r="B21227" t="s">
        <v>20</v>
      </c>
      <c r="C21227" t="s">
        <v>19</v>
      </c>
      <c r="D21227" t="s">
        <v>65</v>
      </c>
      <c r="E21227" t="s">
        <v>533</v>
      </c>
    </row>
    <row r="21228" spans="1:5" x14ac:dyDescent="0.25">
      <c r="A21228" t="s">
        <v>22251</v>
      </c>
      <c r="B21228" t="s">
        <v>20</v>
      </c>
      <c r="C21228" t="s">
        <v>19</v>
      </c>
      <c r="D21228" t="s">
        <v>65</v>
      </c>
      <c r="E21228" t="s">
        <v>533</v>
      </c>
    </row>
    <row r="21229" spans="1:5" x14ac:dyDescent="0.25">
      <c r="A21229" t="s">
        <v>9549</v>
      </c>
      <c r="B21229" t="s">
        <v>20</v>
      </c>
      <c r="C21229" t="s">
        <v>19</v>
      </c>
      <c r="D21229" t="s">
        <v>33</v>
      </c>
      <c r="E21229" t="s">
        <v>533</v>
      </c>
    </row>
    <row r="21230" spans="1:5" x14ac:dyDescent="0.25">
      <c r="A21230" t="s">
        <v>25141</v>
      </c>
      <c r="B21230" t="s">
        <v>20</v>
      </c>
      <c r="C21230" t="s">
        <v>19</v>
      </c>
      <c r="D21230" t="s">
        <v>33</v>
      </c>
      <c r="E21230" t="s">
        <v>533</v>
      </c>
    </row>
    <row r="21231" spans="1:5" x14ac:dyDescent="0.25">
      <c r="A21231" t="s">
        <v>24820</v>
      </c>
      <c r="B21231" t="s">
        <v>20</v>
      </c>
      <c r="C21231" t="s">
        <v>19</v>
      </c>
      <c r="D21231" t="s">
        <v>33</v>
      </c>
      <c r="E21231" t="s">
        <v>533</v>
      </c>
    </row>
    <row r="21232" spans="1:5" x14ac:dyDescent="0.25">
      <c r="A21232" t="s">
        <v>17865</v>
      </c>
      <c r="B21232" t="s">
        <v>20</v>
      </c>
      <c r="C21232" t="s">
        <v>19</v>
      </c>
      <c r="D21232" t="s">
        <v>33</v>
      </c>
      <c r="E21232" t="s">
        <v>533</v>
      </c>
    </row>
    <row r="21233" spans="1:5" x14ac:dyDescent="0.25">
      <c r="A21233" t="s">
        <v>27449</v>
      </c>
      <c r="B21233" t="s">
        <v>20</v>
      </c>
      <c r="C21233" t="s">
        <v>19</v>
      </c>
      <c r="D21233" t="s">
        <v>33</v>
      </c>
      <c r="E21233" t="s">
        <v>533</v>
      </c>
    </row>
    <row r="21234" spans="1:5" x14ac:dyDescent="0.25">
      <c r="A21234" t="s">
        <v>21424</v>
      </c>
      <c r="B21234" t="s">
        <v>16</v>
      </c>
      <c r="C21234" t="s">
        <v>15</v>
      </c>
      <c r="D21234" t="s">
        <v>33</v>
      </c>
      <c r="E21234" t="s">
        <v>659</v>
      </c>
    </row>
    <row r="21235" spans="1:5" x14ac:dyDescent="0.25">
      <c r="A21235" t="s">
        <v>21425</v>
      </c>
      <c r="B21235" t="s">
        <v>16</v>
      </c>
      <c r="C21235" t="s">
        <v>15</v>
      </c>
      <c r="D21235" t="s">
        <v>33</v>
      </c>
      <c r="E21235" t="s">
        <v>659</v>
      </c>
    </row>
    <row r="21236" spans="1:5" x14ac:dyDescent="0.25">
      <c r="A21236" t="s">
        <v>13978</v>
      </c>
      <c r="B21236" t="s">
        <v>20</v>
      </c>
      <c r="C21236" t="s">
        <v>19</v>
      </c>
      <c r="D21236" t="s">
        <v>33</v>
      </c>
      <c r="E21236" t="s">
        <v>533</v>
      </c>
    </row>
    <row r="21237" spans="1:5" x14ac:dyDescent="0.25">
      <c r="A21237" t="s">
        <v>21427</v>
      </c>
      <c r="B21237" t="s">
        <v>16</v>
      </c>
      <c r="C21237" t="s">
        <v>15</v>
      </c>
      <c r="D21237" t="s">
        <v>33</v>
      </c>
      <c r="E21237" t="s">
        <v>659</v>
      </c>
    </row>
    <row r="21238" spans="1:5" x14ac:dyDescent="0.25">
      <c r="A21238" t="s">
        <v>13976</v>
      </c>
      <c r="B21238" t="s">
        <v>20</v>
      </c>
      <c r="C21238" t="s">
        <v>19</v>
      </c>
      <c r="D21238" t="s">
        <v>33</v>
      </c>
      <c r="E21238" t="s">
        <v>533</v>
      </c>
    </row>
    <row r="21239" spans="1:5" x14ac:dyDescent="0.25">
      <c r="A21239" t="s">
        <v>21429</v>
      </c>
      <c r="B21239" t="s">
        <v>16</v>
      </c>
      <c r="C21239" t="s">
        <v>15</v>
      </c>
      <c r="D21239" t="s">
        <v>33</v>
      </c>
      <c r="E21239" t="s">
        <v>659</v>
      </c>
    </row>
    <row r="21240" spans="1:5" x14ac:dyDescent="0.25">
      <c r="A21240" t="s">
        <v>8234</v>
      </c>
      <c r="B21240" t="s">
        <v>20</v>
      </c>
      <c r="C21240" t="s">
        <v>19</v>
      </c>
      <c r="D21240" t="s">
        <v>33</v>
      </c>
      <c r="E21240" t="s">
        <v>533</v>
      </c>
    </row>
    <row r="21241" spans="1:5" x14ac:dyDescent="0.25">
      <c r="A21241" t="s">
        <v>21431</v>
      </c>
      <c r="B21241" t="s">
        <v>16</v>
      </c>
      <c r="C21241" t="s">
        <v>15</v>
      </c>
      <c r="D21241" t="s">
        <v>33</v>
      </c>
      <c r="E21241" t="s">
        <v>659</v>
      </c>
    </row>
    <row r="21242" spans="1:5" x14ac:dyDescent="0.25">
      <c r="A21242" t="s">
        <v>18324</v>
      </c>
      <c r="B21242" t="s">
        <v>20</v>
      </c>
      <c r="C21242" t="s">
        <v>19</v>
      </c>
      <c r="D21242" t="s">
        <v>33</v>
      </c>
      <c r="E21242" t="s">
        <v>553</v>
      </c>
    </row>
    <row r="21243" spans="1:5" x14ac:dyDescent="0.25">
      <c r="A21243" t="s">
        <v>21433</v>
      </c>
      <c r="B21243" t="s">
        <v>16</v>
      </c>
      <c r="C21243" t="s">
        <v>15</v>
      </c>
      <c r="D21243" t="s">
        <v>69</v>
      </c>
      <c r="E21243" t="s">
        <v>660</v>
      </c>
    </row>
    <row r="21244" spans="1:5" x14ac:dyDescent="0.25">
      <c r="A21244" t="s">
        <v>21434</v>
      </c>
      <c r="B21244" t="s">
        <v>16</v>
      </c>
      <c r="C21244" t="s">
        <v>15</v>
      </c>
      <c r="D21244" t="s">
        <v>33</v>
      </c>
      <c r="E21244" t="s">
        <v>712</v>
      </c>
    </row>
    <row r="21245" spans="1:5" x14ac:dyDescent="0.25">
      <c r="A21245" t="s">
        <v>21435</v>
      </c>
      <c r="B21245" t="s">
        <v>16</v>
      </c>
      <c r="C21245" t="s">
        <v>15</v>
      </c>
      <c r="D21245" t="s">
        <v>33</v>
      </c>
      <c r="E21245" t="s">
        <v>712</v>
      </c>
    </row>
    <row r="21246" spans="1:5" x14ac:dyDescent="0.25">
      <c r="A21246" t="s">
        <v>21436</v>
      </c>
      <c r="B21246" t="s">
        <v>16</v>
      </c>
      <c r="C21246" t="s">
        <v>15</v>
      </c>
      <c r="D21246" t="s">
        <v>33</v>
      </c>
      <c r="E21246" t="s">
        <v>712</v>
      </c>
    </row>
    <row r="21247" spans="1:5" x14ac:dyDescent="0.25">
      <c r="A21247" t="s">
        <v>21437</v>
      </c>
      <c r="B21247" t="s">
        <v>16</v>
      </c>
      <c r="C21247" t="s">
        <v>15</v>
      </c>
      <c r="D21247" t="s">
        <v>33</v>
      </c>
      <c r="E21247" t="s">
        <v>712</v>
      </c>
    </row>
    <row r="21248" spans="1:5" x14ac:dyDescent="0.25">
      <c r="A21248" t="s">
        <v>13971</v>
      </c>
      <c r="B21248" t="s">
        <v>20</v>
      </c>
      <c r="C21248" t="s">
        <v>19</v>
      </c>
      <c r="D21248" t="s">
        <v>33</v>
      </c>
      <c r="E21248" t="s">
        <v>533</v>
      </c>
    </row>
    <row r="21249" spans="1:5" x14ac:dyDescent="0.25">
      <c r="A21249" t="s">
        <v>21439</v>
      </c>
      <c r="B21249" t="s">
        <v>16</v>
      </c>
      <c r="C21249" t="s">
        <v>15</v>
      </c>
      <c r="D21249" t="s">
        <v>33</v>
      </c>
      <c r="E21249" t="s">
        <v>659</v>
      </c>
    </row>
    <row r="21250" spans="1:5" x14ac:dyDescent="0.25">
      <c r="A21250" t="s">
        <v>21440</v>
      </c>
      <c r="B21250" t="s">
        <v>20</v>
      </c>
      <c r="C21250" t="s">
        <v>19</v>
      </c>
      <c r="D21250" t="s">
        <v>33</v>
      </c>
      <c r="E21250" t="s">
        <v>602</v>
      </c>
    </row>
    <row r="21251" spans="1:5" x14ac:dyDescent="0.25">
      <c r="A21251" t="s">
        <v>21441</v>
      </c>
      <c r="B21251" t="s">
        <v>16</v>
      </c>
      <c r="C21251" t="s">
        <v>15</v>
      </c>
      <c r="D21251" t="s">
        <v>33</v>
      </c>
      <c r="E21251" t="s">
        <v>659</v>
      </c>
    </row>
    <row r="21252" spans="1:5" x14ac:dyDescent="0.25">
      <c r="A21252" t="s">
        <v>18390</v>
      </c>
      <c r="B21252" t="s">
        <v>20</v>
      </c>
      <c r="C21252" t="s">
        <v>19</v>
      </c>
      <c r="D21252" t="s">
        <v>33</v>
      </c>
      <c r="E21252" t="s">
        <v>533</v>
      </c>
    </row>
    <row r="21253" spans="1:5" x14ac:dyDescent="0.25">
      <c r="A21253" t="s">
        <v>21443</v>
      </c>
      <c r="B21253" t="s">
        <v>16</v>
      </c>
      <c r="C21253" t="s">
        <v>15</v>
      </c>
      <c r="D21253" t="s">
        <v>33</v>
      </c>
      <c r="E21253" t="s">
        <v>745</v>
      </c>
    </row>
    <row r="21254" spans="1:5" x14ac:dyDescent="0.25">
      <c r="A21254" t="s">
        <v>21444</v>
      </c>
      <c r="B21254" t="s">
        <v>16</v>
      </c>
      <c r="C21254" t="s">
        <v>15</v>
      </c>
      <c r="D21254" t="s">
        <v>33</v>
      </c>
      <c r="E21254" t="s">
        <v>712</v>
      </c>
    </row>
    <row r="21255" spans="1:5" x14ac:dyDescent="0.25">
      <c r="A21255" t="s">
        <v>17667</v>
      </c>
      <c r="B21255" t="s">
        <v>20</v>
      </c>
      <c r="C21255" t="s">
        <v>19</v>
      </c>
      <c r="D21255" t="s">
        <v>33</v>
      </c>
      <c r="E21255" t="s">
        <v>533</v>
      </c>
    </row>
    <row r="21256" spans="1:5" x14ac:dyDescent="0.25">
      <c r="A21256" t="s">
        <v>16096</v>
      </c>
      <c r="B21256" t="s">
        <v>20</v>
      </c>
      <c r="C21256" t="s">
        <v>19</v>
      </c>
      <c r="D21256" t="s">
        <v>33</v>
      </c>
      <c r="E21256" t="s">
        <v>533</v>
      </c>
    </row>
    <row r="21257" spans="1:5" x14ac:dyDescent="0.25">
      <c r="A21257" t="s">
        <v>17494</v>
      </c>
      <c r="B21257" t="s">
        <v>20</v>
      </c>
      <c r="C21257" t="s">
        <v>19</v>
      </c>
      <c r="D21257" t="s">
        <v>33</v>
      </c>
      <c r="E21257" t="s">
        <v>533</v>
      </c>
    </row>
    <row r="21258" spans="1:5" x14ac:dyDescent="0.25">
      <c r="A21258" t="s">
        <v>17794</v>
      </c>
      <c r="B21258" t="s">
        <v>20</v>
      </c>
      <c r="C21258" t="s">
        <v>19</v>
      </c>
      <c r="D21258" t="s">
        <v>33</v>
      </c>
      <c r="E21258" t="s">
        <v>533</v>
      </c>
    </row>
    <row r="21259" spans="1:5" x14ac:dyDescent="0.25">
      <c r="A21259" t="s">
        <v>27194</v>
      </c>
      <c r="B21259" t="s">
        <v>20</v>
      </c>
      <c r="C21259" t="s">
        <v>19</v>
      </c>
      <c r="D21259" t="s">
        <v>33</v>
      </c>
      <c r="E21259" t="s">
        <v>533</v>
      </c>
    </row>
    <row r="21260" spans="1:5" x14ac:dyDescent="0.25">
      <c r="A21260" t="s">
        <v>18815</v>
      </c>
      <c r="B21260" t="s">
        <v>20</v>
      </c>
      <c r="C21260" t="s">
        <v>19</v>
      </c>
      <c r="D21260" t="s">
        <v>33</v>
      </c>
      <c r="E21260" t="s">
        <v>553</v>
      </c>
    </row>
    <row r="21261" spans="1:5" x14ac:dyDescent="0.25">
      <c r="A21261" t="s">
        <v>21451</v>
      </c>
      <c r="B21261" t="s">
        <v>16</v>
      </c>
      <c r="C21261" t="s">
        <v>15</v>
      </c>
      <c r="D21261" t="s">
        <v>33</v>
      </c>
      <c r="E21261" t="s">
        <v>745</v>
      </c>
    </row>
    <row r="21262" spans="1:5" x14ac:dyDescent="0.25">
      <c r="A21262" t="s">
        <v>21452</v>
      </c>
      <c r="B21262" t="s">
        <v>16</v>
      </c>
      <c r="C21262" t="s">
        <v>15</v>
      </c>
      <c r="D21262" t="s">
        <v>33</v>
      </c>
      <c r="E21262" t="s">
        <v>745</v>
      </c>
    </row>
    <row r="21263" spans="1:5" x14ac:dyDescent="0.25">
      <c r="A21263" t="s">
        <v>21496</v>
      </c>
      <c r="B21263" t="s">
        <v>20</v>
      </c>
      <c r="C21263" t="s">
        <v>19</v>
      </c>
      <c r="D21263" t="s">
        <v>33</v>
      </c>
      <c r="E21263" t="s">
        <v>533</v>
      </c>
    </row>
    <row r="21264" spans="1:5" x14ac:dyDescent="0.25">
      <c r="A21264" t="s">
        <v>21454</v>
      </c>
      <c r="B21264" t="s">
        <v>16</v>
      </c>
      <c r="C21264" t="s">
        <v>15</v>
      </c>
      <c r="D21264" t="s">
        <v>33</v>
      </c>
      <c r="E21264" t="s">
        <v>659</v>
      </c>
    </row>
    <row r="21265" spans="1:5" x14ac:dyDescent="0.25">
      <c r="A21265" t="s">
        <v>27247</v>
      </c>
      <c r="B21265" t="s">
        <v>20</v>
      </c>
      <c r="C21265" t="s">
        <v>19</v>
      </c>
      <c r="D21265" t="s">
        <v>33</v>
      </c>
      <c r="E21265" t="s">
        <v>533</v>
      </c>
    </row>
    <row r="21266" spans="1:5" x14ac:dyDescent="0.25">
      <c r="A21266" t="s">
        <v>21456</v>
      </c>
      <c r="B21266" t="s">
        <v>16</v>
      </c>
      <c r="C21266" t="s">
        <v>15</v>
      </c>
      <c r="D21266" t="s">
        <v>33</v>
      </c>
      <c r="E21266" t="s">
        <v>659</v>
      </c>
    </row>
    <row r="21267" spans="1:5" x14ac:dyDescent="0.25">
      <c r="A21267" t="s">
        <v>4099</v>
      </c>
      <c r="B21267" t="s">
        <v>20</v>
      </c>
      <c r="C21267" t="s">
        <v>19</v>
      </c>
      <c r="D21267" t="s">
        <v>33</v>
      </c>
      <c r="E21267" t="s">
        <v>533</v>
      </c>
    </row>
    <row r="21268" spans="1:5" x14ac:dyDescent="0.25">
      <c r="A21268" t="s">
        <v>21458</v>
      </c>
      <c r="B21268" t="s">
        <v>16</v>
      </c>
      <c r="C21268" t="s">
        <v>15</v>
      </c>
      <c r="D21268" t="s">
        <v>33</v>
      </c>
      <c r="E21268" t="s">
        <v>745</v>
      </c>
    </row>
    <row r="21269" spans="1:5" x14ac:dyDescent="0.25">
      <c r="A21269" t="s">
        <v>21459</v>
      </c>
      <c r="B21269" t="s">
        <v>16</v>
      </c>
      <c r="C21269" t="s">
        <v>15</v>
      </c>
      <c r="D21269" t="s">
        <v>33</v>
      </c>
      <c r="E21269" t="s">
        <v>745</v>
      </c>
    </row>
    <row r="21270" spans="1:5" x14ac:dyDescent="0.25">
      <c r="A21270" t="s">
        <v>21460</v>
      </c>
      <c r="B21270" t="s">
        <v>16</v>
      </c>
      <c r="C21270" t="s">
        <v>15</v>
      </c>
      <c r="D21270" t="s">
        <v>33</v>
      </c>
      <c r="E21270" t="s">
        <v>745</v>
      </c>
    </row>
    <row r="21271" spans="1:5" x14ac:dyDescent="0.25">
      <c r="A21271" t="s">
        <v>21461</v>
      </c>
      <c r="B21271" t="s">
        <v>20</v>
      </c>
      <c r="C21271" t="s">
        <v>21</v>
      </c>
      <c r="D21271" t="s">
        <v>33</v>
      </c>
      <c r="E21271" t="s">
        <v>872</v>
      </c>
    </row>
    <row r="21272" spans="1:5" x14ac:dyDescent="0.25">
      <c r="A21272" t="s">
        <v>21462</v>
      </c>
      <c r="B21272" t="s">
        <v>16</v>
      </c>
      <c r="C21272" t="s">
        <v>15</v>
      </c>
      <c r="D21272" t="s">
        <v>33</v>
      </c>
      <c r="E21272" t="s">
        <v>659</v>
      </c>
    </row>
    <row r="21273" spans="1:5" x14ac:dyDescent="0.25">
      <c r="A21273" t="s">
        <v>4098</v>
      </c>
      <c r="B21273" t="s">
        <v>20</v>
      </c>
      <c r="C21273" t="s">
        <v>19</v>
      </c>
      <c r="D21273" t="s">
        <v>33</v>
      </c>
      <c r="E21273" t="s">
        <v>533</v>
      </c>
    </row>
    <row r="21274" spans="1:5" x14ac:dyDescent="0.25">
      <c r="A21274" t="s">
        <v>21464</v>
      </c>
      <c r="B21274" t="s">
        <v>16</v>
      </c>
      <c r="C21274" t="s">
        <v>15</v>
      </c>
      <c r="D21274" t="s">
        <v>33</v>
      </c>
      <c r="E21274" t="s">
        <v>659</v>
      </c>
    </row>
    <row r="21275" spans="1:5" x14ac:dyDescent="0.25">
      <c r="A21275" t="s">
        <v>12915</v>
      </c>
      <c r="B21275" t="s">
        <v>20</v>
      </c>
      <c r="C21275" t="s">
        <v>19</v>
      </c>
      <c r="D21275" t="s">
        <v>33</v>
      </c>
      <c r="E21275" t="s">
        <v>533</v>
      </c>
    </row>
    <row r="21276" spans="1:5" x14ac:dyDescent="0.25">
      <c r="A21276" t="s">
        <v>21466</v>
      </c>
      <c r="B21276" t="s">
        <v>16</v>
      </c>
      <c r="C21276" t="s">
        <v>15</v>
      </c>
      <c r="D21276" t="s">
        <v>33</v>
      </c>
      <c r="E21276" t="s">
        <v>659</v>
      </c>
    </row>
    <row r="21277" spans="1:5" x14ac:dyDescent="0.25">
      <c r="A21277" t="s">
        <v>13893</v>
      </c>
      <c r="B21277" t="s">
        <v>20</v>
      </c>
      <c r="C21277" t="s">
        <v>19</v>
      </c>
      <c r="D21277" t="s">
        <v>33</v>
      </c>
      <c r="E21277" t="s">
        <v>533</v>
      </c>
    </row>
    <row r="21278" spans="1:5" x14ac:dyDescent="0.25">
      <c r="A21278" t="s">
        <v>21468</v>
      </c>
      <c r="B21278" t="s">
        <v>16</v>
      </c>
      <c r="C21278" t="s">
        <v>15</v>
      </c>
      <c r="D21278" t="s">
        <v>33</v>
      </c>
      <c r="E21278" t="s">
        <v>994</v>
      </c>
    </row>
    <row r="21279" spans="1:5" x14ac:dyDescent="0.25">
      <c r="A21279" t="s">
        <v>21469</v>
      </c>
      <c r="B21279" t="s">
        <v>16</v>
      </c>
      <c r="C21279" t="s">
        <v>15</v>
      </c>
      <c r="D21279" t="s">
        <v>33</v>
      </c>
      <c r="E21279" t="s">
        <v>994</v>
      </c>
    </row>
    <row r="21280" spans="1:5" x14ac:dyDescent="0.25">
      <c r="A21280" t="s">
        <v>21470</v>
      </c>
      <c r="B21280" t="s">
        <v>20</v>
      </c>
      <c r="C21280" t="s">
        <v>19</v>
      </c>
      <c r="D21280" t="s">
        <v>69</v>
      </c>
      <c r="E21280" t="s">
        <v>502</v>
      </c>
    </row>
    <row r="21281" spans="1:5" x14ac:dyDescent="0.25">
      <c r="A21281" t="s">
        <v>21471</v>
      </c>
      <c r="B21281" t="s">
        <v>20</v>
      </c>
      <c r="C21281" t="s">
        <v>21</v>
      </c>
      <c r="D21281" t="s">
        <v>33</v>
      </c>
      <c r="E21281" t="s">
        <v>661</v>
      </c>
    </row>
    <row r="21282" spans="1:5" x14ac:dyDescent="0.25">
      <c r="A21282" t="s">
        <v>21472</v>
      </c>
      <c r="B21282" t="s">
        <v>20</v>
      </c>
      <c r="C21282" t="s">
        <v>21</v>
      </c>
      <c r="D21282" t="s">
        <v>69</v>
      </c>
      <c r="E21282" t="s">
        <v>996</v>
      </c>
    </row>
    <row r="21283" spans="1:5" x14ac:dyDescent="0.25">
      <c r="A21283" t="s">
        <v>21473</v>
      </c>
      <c r="B21283" t="s">
        <v>20</v>
      </c>
      <c r="C21283" t="s">
        <v>21</v>
      </c>
      <c r="D21283" t="s">
        <v>33</v>
      </c>
      <c r="E21283" t="s">
        <v>574</v>
      </c>
    </row>
    <row r="21284" spans="1:5" x14ac:dyDescent="0.25">
      <c r="A21284" t="s">
        <v>21474</v>
      </c>
      <c r="B21284" t="s">
        <v>20</v>
      </c>
      <c r="C21284" t="s">
        <v>19</v>
      </c>
      <c r="D21284" t="s">
        <v>33</v>
      </c>
      <c r="E21284" t="s">
        <v>502</v>
      </c>
    </row>
    <row r="21285" spans="1:5" x14ac:dyDescent="0.25">
      <c r="A21285" t="s">
        <v>21475</v>
      </c>
      <c r="B21285" t="s">
        <v>20</v>
      </c>
      <c r="C21285" t="s">
        <v>19</v>
      </c>
      <c r="D21285" t="s">
        <v>33</v>
      </c>
      <c r="E21285" t="s">
        <v>502</v>
      </c>
    </row>
    <row r="21286" spans="1:5" x14ac:dyDescent="0.25">
      <c r="A21286" t="s">
        <v>18321</v>
      </c>
      <c r="B21286" t="s">
        <v>20</v>
      </c>
      <c r="C21286" t="s">
        <v>19</v>
      </c>
      <c r="D21286" t="s">
        <v>33</v>
      </c>
      <c r="E21286" t="s">
        <v>553</v>
      </c>
    </row>
    <row r="21287" spans="1:5" x14ac:dyDescent="0.25">
      <c r="A21287" t="s">
        <v>17487</v>
      </c>
      <c r="B21287" t="s">
        <v>20</v>
      </c>
      <c r="C21287" t="s">
        <v>19</v>
      </c>
      <c r="D21287" t="s">
        <v>33</v>
      </c>
      <c r="E21287" t="s">
        <v>533</v>
      </c>
    </row>
    <row r="21288" spans="1:5" x14ac:dyDescent="0.25">
      <c r="A21288" t="s">
        <v>24529</v>
      </c>
      <c r="B21288" t="s">
        <v>20</v>
      </c>
      <c r="C21288" t="s">
        <v>19</v>
      </c>
      <c r="D21288" t="s">
        <v>33</v>
      </c>
      <c r="E21288" t="s">
        <v>533</v>
      </c>
    </row>
    <row r="21289" spans="1:5" x14ac:dyDescent="0.25">
      <c r="A21289" t="s">
        <v>12917</v>
      </c>
      <c r="B21289" t="s">
        <v>20</v>
      </c>
      <c r="C21289" t="s">
        <v>19</v>
      </c>
      <c r="D21289" t="s">
        <v>33</v>
      </c>
      <c r="E21289" t="s">
        <v>533</v>
      </c>
    </row>
    <row r="21290" spans="1:5" x14ac:dyDescent="0.25">
      <c r="A21290" t="s">
        <v>21480</v>
      </c>
      <c r="B21290" t="s">
        <v>20</v>
      </c>
      <c r="C21290" t="s">
        <v>19</v>
      </c>
      <c r="D21290" t="s">
        <v>33</v>
      </c>
      <c r="E21290" t="s">
        <v>585</v>
      </c>
    </row>
    <row r="21291" spans="1:5" x14ac:dyDescent="0.25">
      <c r="A21291" t="s">
        <v>21481</v>
      </c>
      <c r="B21291" t="s">
        <v>20</v>
      </c>
      <c r="C21291" t="s">
        <v>19</v>
      </c>
      <c r="D21291" t="s">
        <v>33</v>
      </c>
      <c r="E21291" t="s">
        <v>523</v>
      </c>
    </row>
    <row r="21292" spans="1:5" x14ac:dyDescent="0.25">
      <c r="A21292" t="s">
        <v>21482</v>
      </c>
      <c r="B21292" t="s">
        <v>20</v>
      </c>
      <c r="C21292" t="s">
        <v>19</v>
      </c>
      <c r="D21292" t="s">
        <v>33</v>
      </c>
      <c r="E21292" t="s">
        <v>691</v>
      </c>
    </row>
    <row r="21293" spans="1:5" x14ac:dyDescent="0.25">
      <c r="A21293" t="s">
        <v>21483</v>
      </c>
      <c r="B21293" t="s">
        <v>20</v>
      </c>
      <c r="C21293" t="s">
        <v>19</v>
      </c>
      <c r="D21293" t="s">
        <v>33</v>
      </c>
      <c r="E21293" t="s">
        <v>563</v>
      </c>
    </row>
    <row r="21294" spans="1:5" x14ac:dyDescent="0.25">
      <c r="A21294" t="s">
        <v>21484</v>
      </c>
      <c r="B21294" t="s">
        <v>20</v>
      </c>
      <c r="C21294" t="s">
        <v>19</v>
      </c>
      <c r="D21294" t="s">
        <v>33</v>
      </c>
      <c r="E21294" t="s">
        <v>859</v>
      </c>
    </row>
    <row r="21295" spans="1:5" x14ac:dyDescent="0.25">
      <c r="A21295" t="s">
        <v>2564</v>
      </c>
      <c r="B21295" t="s">
        <v>20</v>
      </c>
      <c r="C21295" t="s">
        <v>19</v>
      </c>
      <c r="D21295" t="s">
        <v>33</v>
      </c>
      <c r="E21295" t="s">
        <v>533</v>
      </c>
    </row>
    <row r="21296" spans="1:5" x14ac:dyDescent="0.25">
      <c r="A21296" t="s">
        <v>3992</v>
      </c>
      <c r="B21296" t="s">
        <v>20</v>
      </c>
      <c r="C21296" t="s">
        <v>19</v>
      </c>
      <c r="D21296" t="s">
        <v>33</v>
      </c>
      <c r="E21296" t="s">
        <v>533</v>
      </c>
    </row>
    <row r="21297" spans="1:5" x14ac:dyDescent="0.25">
      <c r="A21297" t="s">
        <v>21487</v>
      </c>
      <c r="B21297" t="s">
        <v>20</v>
      </c>
      <c r="C21297" t="s">
        <v>21</v>
      </c>
      <c r="D21297" t="s">
        <v>33</v>
      </c>
      <c r="E21297" t="s">
        <v>581</v>
      </c>
    </row>
    <row r="21298" spans="1:5" x14ac:dyDescent="0.25">
      <c r="A21298" t="s">
        <v>21488</v>
      </c>
      <c r="B21298" t="s">
        <v>20</v>
      </c>
      <c r="C21298" t="s">
        <v>23</v>
      </c>
      <c r="D21298" t="s">
        <v>33</v>
      </c>
      <c r="E21298" t="s">
        <v>734</v>
      </c>
    </row>
    <row r="21299" spans="1:5" x14ac:dyDescent="0.25">
      <c r="A21299" t="s">
        <v>43814</v>
      </c>
      <c r="B21299" t="s">
        <v>20</v>
      </c>
      <c r="C21299" t="s">
        <v>19</v>
      </c>
      <c r="D21299" t="s">
        <v>65</v>
      </c>
      <c r="E21299" t="s">
        <v>523</v>
      </c>
    </row>
    <row r="21300" spans="1:5" x14ac:dyDescent="0.25">
      <c r="A21300" t="s">
        <v>21489</v>
      </c>
      <c r="B21300" t="s">
        <v>16</v>
      </c>
      <c r="C21300" t="s">
        <v>17</v>
      </c>
      <c r="D21300" t="s">
        <v>33</v>
      </c>
      <c r="E21300" t="s">
        <v>653</v>
      </c>
    </row>
    <row r="21301" spans="1:5" x14ac:dyDescent="0.25">
      <c r="A21301" t="s">
        <v>21490</v>
      </c>
      <c r="B21301" t="s">
        <v>16</v>
      </c>
      <c r="C21301" t="s">
        <v>17</v>
      </c>
      <c r="D21301" t="s">
        <v>33</v>
      </c>
      <c r="E21301" t="s">
        <v>653</v>
      </c>
    </row>
    <row r="21302" spans="1:5" x14ac:dyDescent="0.25">
      <c r="A21302" t="s">
        <v>21491</v>
      </c>
      <c r="B21302" t="s">
        <v>20</v>
      </c>
      <c r="C21302" t="s">
        <v>19</v>
      </c>
      <c r="D21302" t="s">
        <v>33</v>
      </c>
      <c r="E21302" t="s">
        <v>538</v>
      </c>
    </row>
    <row r="21303" spans="1:5" x14ac:dyDescent="0.25">
      <c r="A21303" t="s">
        <v>7131</v>
      </c>
      <c r="B21303" t="s">
        <v>20</v>
      </c>
      <c r="C21303" t="s">
        <v>19</v>
      </c>
      <c r="D21303" t="s">
        <v>33</v>
      </c>
      <c r="E21303" t="s">
        <v>533</v>
      </c>
    </row>
    <row r="21304" spans="1:5" x14ac:dyDescent="0.25">
      <c r="A21304" t="s">
        <v>21493</v>
      </c>
      <c r="B21304" t="s">
        <v>20</v>
      </c>
      <c r="C21304" t="s">
        <v>19</v>
      </c>
      <c r="D21304" t="s">
        <v>33</v>
      </c>
      <c r="E21304" t="s">
        <v>539</v>
      </c>
    </row>
    <row r="21305" spans="1:5" x14ac:dyDescent="0.25">
      <c r="A21305" t="s">
        <v>25118</v>
      </c>
      <c r="B21305" t="s">
        <v>20</v>
      </c>
      <c r="C21305" t="s">
        <v>19</v>
      </c>
      <c r="D21305" t="s">
        <v>33</v>
      </c>
      <c r="E21305" t="s">
        <v>533</v>
      </c>
    </row>
    <row r="21306" spans="1:5" x14ac:dyDescent="0.25">
      <c r="A21306" t="s">
        <v>21495</v>
      </c>
      <c r="B21306" t="s">
        <v>20</v>
      </c>
      <c r="C21306" t="s">
        <v>19</v>
      </c>
      <c r="D21306" t="s">
        <v>33</v>
      </c>
      <c r="E21306" t="s">
        <v>538</v>
      </c>
    </row>
    <row r="21307" spans="1:5" x14ac:dyDescent="0.25">
      <c r="A21307" t="s">
        <v>17024</v>
      </c>
      <c r="B21307" t="s">
        <v>20</v>
      </c>
      <c r="C21307" t="s">
        <v>19</v>
      </c>
      <c r="D21307" t="s">
        <v>33</v>
      </c>
      <c r="E21307" t="s">
        <v>533</v>
      </c>
    </row>
    <row r="21308" spans="1:5" x14ac:dyDescent="0.25">
      <c r="A21308" t="s">
        <v>21497</v>
      </c>
      <c r="B21308" t="s">
        <v>20</v>
      </c>
      <c r="C21308" t="s">
        <v>19</v>
      </c>
      <c r="D21308" t="s">
        <v>33</v>
      </c>
      <c r="E21308" t="s">
        <v>538</v>
      </c>
    </row>
    <row r="21309" spans="1:5" x14ac:dyDescent="0.25">
      <c r="A21309" t="s">
        <v>21498</v>
      </c>
      <c r="B21309" t="s">
        <v>20</v>
      </c>
      <c r="C21309" t="s">
        <v>19</v>
      </c>
      <c r="D21309" t="s">
        <v>33</v>
      </c>
      <c r="E21309" t="s">
        <v>595</v>
      </c>
    </row>
    <row r="21310" spans="1:5" x14ac:dyDescent="0.25">
      <c r="A21310" t="s">
        <v>4949</v>
      </c>
      <c r="B21310" t="s">
        <v>20</v>
      </c>
      <c r="C21310" t="s">
        <v>19</v>
      </c>
      <c r="D21310" t="s">
        <v>33</v>
      </c>
      <c r="E21310" t="s">
        <v>533</v>
      </c>
    </row>
    <row r="21311" spans="1:5" x14ac:dyDescent="0.25">
      <c r="A21311" t="s">
        <v>21500</v>
      </c>
      <c r="B21311" t="s">
        <v>20</v>
      </c>
      <c r="C21311" t="s">
        <v>19</v>
      </c>
      <c r="D21311" t="s">
        <v>33</v>
      </c>
      <c r="E21311" t="s">
        <v>530</v>
      </c>
    </row>
    <row r="21312" spans="1:5" x14ac:dyDescent="0.25">
      <c r="A21312" t="s">
        <v>12916</v>
      </c>
      <c r="B21312" t="s">
        <v>20</v>
      </c>
      <c r="C21312" t="s">
        <v>19</v>
      </c>
      <c r="D21312" t="s">
        <v>33</v>
      </c>
      <c r="E21312" t="s">
        <v>533</v>
      </c>
    </row>
    <row r="21313" spans="1:5" x14ac:dyDescent="0.25">
      <c r="A21313" t="s">
        <v>21502</v>
      </c>
      <c r="B21313" t="s">
        <v>16</v>
      </c>
      <c r="C21313" t="s">
        <v>17</v>
      </c>
      <c r="D21313" t="s">
        <v>33</v>
      </c>
      <c r="E21313" t="s">
        <v>653</v>
      </c>
    </row>
    <row r="21314" spans="1:5" x14ac:dyDescent="0.25">
      <c r="A21314" t="s">
        <v>27043</v>
      </c>
      <c r="B21314" t="s">
        <v>20</v>
      </c>
      <c r="C21314" t="s">
        <v>19</v>
      </c>
      <c r="D21314" t="s">
        <v>33</v>
      </c>
      <c r="E21314" t="s">
        <v>533</v>
      </c>
    </row>
    <row r="21315" spans="1:5" x14ac:dyDescent="0.25">
      <c r="A21315" t="s">
        <v>13287</v>
      </c>
      <c r="B21315" t="s">
        <v>20</v>
      </c>
      <c r="C21315" t="s">
        <v>19</v>
      </c>
      <c r="D21315" t="s">
        <v>33</v>
      </c>
      <c r="E21315" t="s">
        <v>553</v>
      </c>
    </row>
    <row r="21316" spans="1:5" x14ac:dyDescent="0.25">
      <c r="A21316" t="s">
        <v>22724</v>
      </c>
      <c r="B21316" t="s">
        <v>20</v>
      </c>
      <c r="C21316" t="s">
        <v>19</v>
      </c>
      <c r="D21316" t="s">
        <v>33</v>
      </c>
      <c r="E21316" t="s">
        <v>533</v>
      </c>
    </row>
    <row r="21317" spans="1:5" x14ac:dyDescent="0.25">
      <c r="A21317" t="s">
        <v>17959</v>
      </c>
      <c r="B21317" t="s">
        <v>20</v>
      </c>
      <c r="C21317" t="s">
        <v>19</v>
      </c>
      <c r="D21317" t="s">
        <v>33</v>
      </c>
      <c r="E21317" t="s">
        <v>553</v>
      </c>
    </row>
    <row r="21318" spans="1:5" x14ac:dyDescent="0.25">
      <c r="A21318" t="s">
        <v>21507</v>
      </c>
      <c r="B21318" t="s">
        <v>20</v>
      </c>
      <c r="C21318" t="s">
        <v>21</v>
      </c>
      <c r="D21318" t="s">
        <v>33</v>
      </c>
      <c r="E21318" t="s">
        <v>582</v>
      </c>
    </row>
    <row r="21319" spans="1:5" x14ac:dyDescent="0.25">
      <c r="A21319" t="s">
        <v>18346</v>
      </c>
      <c r="B21319" t="s">
        <v>20</v>
      </c>
      <c r="C21319" t="s">
        <v>19</v>
      </c>
      <c r="D21319" t="s">
        <v>33</v>
      </c>
      <c r="E21319" t="s">
        <v>533</v>
      </c>
    </row>
    <row r="21320" spans="1:5" x14ac:dyDescent="0.25">
      <c r="A21320" t="s">
        <v>21509</v>
      </c>
      <c r="B21320" t="s">
        <v>20</v>
      </c>
      <c r="C21320" t="s">
        <v>19</v>
      </c>
      <c r="D21320" t="s">
        <v>33</v>
      </c>
      <c r="E21320" t="s">
        <v>523</v>
      </c>
    </row>
    <row r="21321" spans="1:5" x14ac:dyDescent="0.25">
      <c r="A21321" t="s">
        <v>28749</v>
      </c>
      <c r="B21321" t="s">
        <v>20</v>
      </c>
      <c r="C21321" t="s">
        <v>19</v>
      </c>
      <c r="D21321" t="s">
        <v>33</v>
      </c>
      <c r="E21321" t="s">
        <v>533</v>
      </c>
    </row>
    <row r="21322" spans="1:5" x14ac:dyDescent="0.25">
      <c r="A21322" t="s">
        <v>21511</v>
      </c>
      <c r="B21322" t="s">
        <v>20</v>
      </c>
      <c r="C21322" t="s">
        <v>19</v>
      </c>
      <c r="D21322" t="s">
        <v>33</v>
      </c>
      <c r="E21322" t="s">
        <v>538</v>
      </c>
    </row>
    <row r="21323" spans="1:5" x14ac:dyDescent="0.25">
      <c r="A21323" t="s">
        <v>21512</v>
      </c>
      <c r="B21323" t="s">
        <v>20</v>
      </c>
      <c r="C21323" t="s">
        <v>19</v>
      </c>
      <c r="D21323" t="s">
        <v>33</v>
      </c>
      <c r="E21323" t="s">
        <v>538</v>
      </c>
    </row>
    <row r="21324" spans="1:5" x14ac:dyDescent="0.25">
      <c r="A21324" t="s">
        <v>25120</v>
      </c>
      <c r="B21324" t="s">
        <v>20</v>
      </c>
      <c r="C21324" t="s">
        <v>19</v>
      </c>
      <c r="D21324" t="s">
        <v>33</v>
      </c>
      <c r="E21324" t="s">
        <v>533</v>
      </c>
    </row>
    <row r="21325" spans="1:5" x14ac:dyDescent="0.25">
      <c r="A21325" t="s">
        <v>21514</v>
      </c>
      <c r="B21325" t="s">
        <v>20</v>
      </c>
      <c r="C21325" t="s">
        <v>19</v>
      </c>
      <c r="D21325" t="s">
        <v>33</v>
      </c>
      <c r="E21325" t="s">
        <v>530</v>
      </c>
    </row>
    <row r="21326" spans="1:5" x14ac:dyDescent="0.25">
      <c r="A21326" t="s">
        <v>21515</v>
      </c>
      <c r="B21326" t="s">
        <v>20</v>
      </c>
      <c r="C21326" t="s">
        <v>21</v>
      </c>
      <c r="D21326" t="s">
        <v>33</v>
      </c>
      <c r="E21326" t="s">
        <v>582</v>
      </c>
    </row>
    <row r="21327" spans="1:5" x14ac:dyDescent="0.25">
      <c r="A21327" t="s">
        <v>18146</v>
      </c>
      <c r="B21327" t="s">
        <v>20</v>
      </c>
      <c r="C21327" t="s">
        <v>19</v>
      </c>
      <c r="D21327" t="s">
        <v>33</v>
      </c>
      <c r="E21327" t="s">
        <v>553</v>
      </c>
    </row>
    <row r="21328" spans="1:5" x14ac:dyDescent="0.25">
      <c r="A21328" t="s">
        <v>21517</v>
      </c>
      <c r="B21328" t="s">
        <v>20</v>
      </c>
      <c r="C21328" t="s">
        <v>21</v>
      </c>
      <c r="D21328" t="s">
        <v>33</v>
      </c>
      <c r="E21328" t="s">
        <v>581</v>
      </c>
    </row>
    <row r="21329" spans="1:5" x14ac:dyDescent="0.25">
      <c r="A21329" t="s">
        <v>21518</v>
      </c>
      <c r="B21329" t="s">
        <v>20</v>
      </c>
      <c r="C21329" t="s">
        <v>21</v>
      </c>
      <c r="D21329" t="s">
        <v>33</v>
      </c>
      <c r="E21329" t="s">
        <v>582</v>
      </c>
    </row>
    <row r="21330" spans="1:5" x14ac:dyDescent="0.25">
      <c r="A21330" t="s">
        <v>25988</v>
      </c>
      <c r="B21330" t="s">
        <v>20</v>
      </c>
      <c r="C21330" t="s">
        <v>19</v>
      </c>
      <c r="D21330" t="s">
        <v>33</v>
      </c>
      <c r="E21330" t="s">
        <v>533</v>
      </c>
    </row>
    <row r="21331" spans="1:5" x14ac:dyDescent="0.25">
      <c r="A21331" t="s">
        <v>21520</v>
      </c>
      <c r="B21331" t="s">
        <v>20</v>
      </c>
      <c r="C21331" t="s">
        <v>21</v>
      </c>
      <c r="D21331" t="s">
        <v>33</v>
      </c>
      <c r="E21331" t="s">
        <v>581</v>
      </c>
    </row>
    <row r="21332" spans="1:5" x14ac:dyDescent="0.25">
      <c r="A21332" t="s">
        <v>21521</v>
      </c>
      <c r="B21332" t="s">
        <v>20</v>
      </c>
      <c r="C21332" t="s">
        <v>21</v>
      </c>
      <c r="D21332" t="s">
        <v>33</v>
      </c>
      <c r="E21332" t="s">
        <v>582</v>
      </c>
    </row>
    <row r="21333" spans="1:5" x14ac:dyDescent="0.25">
      <c r="A21333" t="s">
        <v>28753</v>
      </c>
      <c r="B21333" t="s">
        <v>20</v>
      </c>
      <c r="C21333" t="s">
        <v>19</v>
      </c>
      <c r="D21333" t="s">
        <v>33</v>
      </c>
      <c r="E21333" t="s">
        <v>533</v>
      </c>
    </row>
    <row r="21334" spans="1:5" x14ac:dyDescent="0.25">
      <c r="A21334" t="s">
        <v>21523</v>
      </c>
      <c r="B21334" t="s">
        <v>20</v>
      </c>
      <c r="C21334" t="s">
        <v>21</v>
      </c>
      <c r="D21334" t="s">
        <v>33</v>
      </c>
      <c r="E21334" t="s">
        <v>581</v>
      </c>
    </row>
    <row r="21335" spans="1:5" x14ac:dyDescent="0.25">
      <c r="A21335" t="s">
        <v>2545</v>
      </c>
      <c r="B21335" t="s">
        <v>20</v>
      </c>
      <c r="C21335" t="s">
        <v>19</v>
      </c>
      <c r="D21335" t="s">
        <v>33</v>
      </c>
      <c r="E21335" t="s">
        <v>553</v>
      </c>
    </row>
    <row r="21336" spans="1:5" x14ac:dyDescent="0.25">
      <c r="A21336" t="s">
        <v>21525</v>
      </c>
      <c r="B21336" t="s">
        <v>20</v>
      </c>
      <c r="C21336" t="s">
        <v>19</v>
      </c>
      <c r="D21336" t="s">
        <v>33</v>
      </c>
      <c r="E21336" t="s">
        <v>538</v>
      </c>
    </row>
    <row r="21337" spans="1:5" x14ac:dyDescent="0.25">
      <c r="A21337" t="s">
        <v>23378</v>
      </c>
      <c r="B21337" t="s">
        <v>20</v>
      </c>
      <c r="C21337" t="s">
        <v>19</v>
      </c>
      <c r="D21337" t="s">
        <v>33</v>
      </c>
      <c r="E21337" t="s">
        <v>553</v>
      </c>
    </row>
    <row r="21338" spans="1:5" x14ac:dyDescent="0.25">
      <c r="A21338" t="s">
        <v>21527</v>
      </c>
      <c r="B21338" t="s">
        <v>20</v>
      </c>
      <c r="C21338" t="s">
        <v>19</v>
      </c>
      <c r="D21338" t="s">
        <v>33</v>
      </c>
      <c r="E21338" t="s">
        <v>530</v>
      </c>
    </row>
    <row r="21339" spans="1:5" x14ac:dyDescent="0.25">
      <c r="A21339" t="s">
        <v>13622</v>
      </c>
      <c r="B21339" t="s">
        <v>20</v>
      </c>
      <c r="C21339" t="s">
        <v>19</v>
      </c>
      <c r="D21339" t="s">
        <v>33</v>
      </c>
      <c r="E21339" t="s">
        <v>533</v>
      </c>
    </row>
    <row r="21340" spans="1:5" x14ac:dyDescent="0.25">
      <c r="A21340" t="s">
        <v>21529</v>
      </c>
      <c r="B21340" t="s">
        <v>20</v>
      </c>
      <c r="C21340" t="s">
        <v>21</v>
      </c>
      <c r="D21340" t="s">
        <v>33</v>
      </c>
      <c r="E21340" t="s">
        <v>582</v>
      </c>
    </row>
    <row r="21341" spans="1:5" x14ac:dyDescent="0.25">
      <c r="A21341" t="s">
        <v>3784</v>
      </c>
      <c r="B21341" t="s">
        <v>20</v>
      </c>
      <c r="C21341" t="s">
        <v>19</v>
      </c>
      <c r="D21341" t="s">
        <v>33</v>
      </c>
      <c r="E21341" t="s">
        <v>533</v>
      </c>
    </row>
    <row r="21342" spans="1:5" x14ac:dyDescent="0.25">
      <c r="A21342" t="s">
        <v>21531</v>
      </c>
      <c r="B21342" t="s">
        <v>20</v>
      </c>
      <c r="C21342" t="s">
        <v>21</v>
      </c>
      <c r="D21342" t="s">
        <v>33</v>
      </c>
      <c r="E21342" t="s">
        <v>581</v>
      </c>
    </row>
    <row r="21343" spans="1:5" x14ac:dyDescent="0.25">
      <c r="A21343" t="s">
        <v>21532</v>
      </c>
      <c r="B21343" t="s">
        <v>20</v>
      </c>
      <c r="C21343" t="s">
        <v>21</v>
      </c>
      <c r="D21343" t="s">
        <v>33</v>
      </c>
      <c r="E21343" t="s">
        <v>582</v>
      </c>
    </row>
    <row r="21344" spans="1:5" x14ac:dyDescent="0.25">
      <c r="A21344" t="s">
        <v>13320</v>
      </c>
      <c r="B21344" t="s">
        <v>20</v>
      </c>
      <c r="C21344" t="s">
        <v>19</v>
      </c>
      <c r="D21344" t="s">
        <v>33</v>
      </c>
      <c r="E21344" t="s">
        <v>533</v>
      </c>
    </row>
    <row r="21345" spans="1:5" x14ac:dyDescent="0.25">
      <c r="A21345" t="s">
        <v>21533</v>
      </c>
      <c r="B21345" t="s">
        <v>20</v>
      </c>
      <c r="C21345" t="s">
        <v>19</v>
      </c>
      <c r="D21345" t="s">
        <v>33</v>
      </c>
      <c r="E21345" t="s">
        <v>538</v>
      </c>
    </row>
    <row r="21346" spans="1:5" x14ac:dyDescent="0.25">
      <c r="A21346" t="s">
        <v>21535</v>
      </c>
      <c r="B21346" t="s">
        <v>20</v>
      </c>
      <c r="C21346" t="s">
        <v>19</v>
      </c>
      <c r="D21346" t="s">
        <v>33</v>
      </c>
      <c r="E21346" t="s">
        <v>538</v>
      </c>
    </row>
    <row r="21347" spans="1:5" x14ac:dyDescent="0.25">
      <c r="A21347" t="s">
        <v>15988</v>
      </c>
      <c r="B21347" t="s">
        <v>20</v>
      </c>
      <c r="C21347" t="s">
        <v>19</v>
      </c>
      <c r="D21347" t="s">
        <v>33</v>
      </c>
      <c r="E21347" t="s">
        <v>533</v>
      </c>
    </row>
    <row r="21348" spans="1:5" x14ac:dyDescent="0.25">
      <c r="A21348" t="s">
        <v>21537</v>
      </c>
      <c r="B21348" t="s">
        <v>20</v>
      </c>
      <c r="C21348" t="s">
        <v>19</v>
      </c>
      <c r="D21348" t="s">
        <v>33</v>
      </c>
      <c r="E21348" t="s">
        <v>538</v>
      </c>
    </row>
    <row r="21349" spans="1:5" x14ac:dyDescent="0.25">
      <c r="A21349" t="s">
        <v>24755</v>
      </c>
      <c r="B21349" t="s">
        <v>20</v>
      </c>
      <c r="C21349" t="s">
        <v>19</v>
      </c>
      <c r="D21349" t="s">
        <v>33</v>
      </c>
      <c r="E21349" t="s">
        <v>533</v>
      </c>
    </row>
    <row r="21350" spans="1:5" x14ac:dyDescent="0.25">
      <c r="A21350" t="s">
        <v>21539</v>
      </c>
      <c r="B21350" t="s">
        <v>20</v>
      </c>
      <c r="C21350" t="s">
        <v>21</v>
      </c>
      <c r="D21350" t="s">
        <v>33</v>
      </c>
      <c r="E21350" t="s">
        <v>559</v>
      </c>
    </row>
    <row r="21351" spans="1:5" x14ac:dyDescent="0.25">
      <c r="A21351" t="s">
        <v>21540</v>
      </c>
      <c r="B21351" t="s">
        <v>20</v>
      </c>
      <c r="C21351" t="s">
        <v>19</v>
      </c>
      <c r="D21351" t="s">
        <v>33</v>
      </c>
      <c r="E21351" t="s">
        <v>538</v>
      </c>
    </row>
    <row r="21352" spans="1:5" x14ac:dyDescent="0.25">
      <c r="A21352" t="s">
        <v>21541</v>
      </c>
      <c r="B21352" t="s">
        <v>20</v>
      </c>
      <c r="C21352" t="s">
        <v>19</v>
      </c>
      <c r="D21352" t="s">
        <v>33</v>
      </c>
      <c r="E21352" t="s">
        <v>530</v>
      </c>
    </row>
    <row r="21353" spans="1:5" x14ac:dyDescent="0.25">
      <c r="A21353" t="s">
        <v>15984</v>
      </c>
      <c r="B21353" t="s">
        <v>20</v>
      </c>
      <c r="C21353" t="s">
        <v>19</v>
      </c>
      <c r="D21353" t="s">
        <v>33</v>
      </c>
      <c r="E21353" t="s">
        <v>533</v>
      </c>
    </row>
    <row r="21354" spans="1:5" x14ac:dyDescent="0.25">
      <c r="A21354" t="s">
        <v>4172</v>
      </c>
      <c r="B21354" t="s">
        <v>16</v>
      </c>
      <c r="C21354" t="s">
        <v>15</v>
      </c>
      <c r="D21354" t="s">
        <v>33</v>
      </c>
      <c r="E21354" t="s">
        <v>628</v>
      </c>
    </row>
    <row r="21355" spans="1:5" x14ac:dyDescent="0.25">
      <c r="A21355" t="s">
        <v>21544</v>
      </c>
      <c r="B21355" t="s">
        <v>20</v>
      </c>
      <c r="C21355" t="s">
        <v>19</v>
      </c>
      <c r="D21355" t="s">
        <v>33</v>
      </c>
      <c r="E21355" t="s">
        <v>530</v>
      </c>
    </row>
    <row r="21356" spans="1:5" x14ac:dyDescent="0.25">
      <c r="A21356" t="s">
        <v>21545</v>
      </c>
      <c r="B21356" t="s">
        <v>16</v>
      </c>
      <c r="C21356" t="s">
        <v>17</v>
      </c>
      <c r="D21356" t="s">
        <v>33</v>
      </c>
      <c r="E21356" t="s">
        <v>653</v>
      </c>
    </row>
    <row r="21357" spans="1:5" x14ac:dyDescent="0.25">
      <c r="A21357" t="s">
        <v>21546</v>
      </c>
      <c r="B21357" t="s">
        <v>20</v>
      </c>
      <c r="C21357" t="s">
        <v>19</v>
      </c>
      <c r="D21357" t="s">
        <v>33</v>
      </c>
      <c r="E21357" t="s">
        <v>702</v>
      </c>
    </row>
    <row r="21358" spans="1:5" x14ac:dyDescent="0.25">
      <c r="A21358" t="s">
        <v>27531</v>
      </c>
      <c r="B21358" t="s">
        <v>20</v>
      </c>
      <c r="C21358" t="s">
        <v>19</v>
      </c>
      <c r="D21358" t="s">
        <v>33</v>
      </c>
      <c r="E21358" t="s">
        <v>533</v>
      </c>
    </row>
    <row r="21359" spans="1:5" x14ac:dyDescent="0.25">
      <c r="A21359" t="s">
        <v>21548</v>
      </c>
      <c r="B21359" t="s">
        <v>20</v>
      </c>
      <c r="C21359" t="s">
        <v>22</v>
      </c>
      <c r="D21359" t="s">
        <v>33</v>
      </c>
      <c r="E21359" t="s">
        <v>693</v>
      </c>
    </row>
    <row r="21360" spans="1:5" x14ac:dyDescent="0.25">
      <c r="A21360" t="s">
        <v>21148</v>
      </c>
      <c r="B21360" t="s">
        <v>20</v>
      </c>
      <c r="C21360" t="s">
        <v>19</v>
      </c>
      <c r="D21360" t="s">
        <v>33</v>
      </c>
      <c r="E21360" t="s">
        <v>533</v>
      </c>
    </row>
    <row r="21361" spans="1:5" x14ac:dyDescent="0.25">
      <c r="A21361" t="s">
        <v>21550</v>
      </c>
      <c r="B21361" t="s">
        <v>20</v>
      </c>
      <c r="C21361" t="s">
        <v>19</v>
      </c>
      <c r="D21361" t="s">
        <v>33</v>
      </c>
      <c r="E21361" t="s">
        <v>538</v>
      </c>
    </row>
    <row r="21362" spans="1:5" x14ac:dyDescent="0.25">
      <c r="A21362" t="s">
        <v>21154</v>
      </c>
      <c r="B21362" t="s">
        <v>20</v>
      </c>
      <c r="C21362" t="s">
        <v>19</v>
      </c>
      <c r="D21362" t="s">
        <v>33</v>
      </c>
      <c r="E21362" t="s">
        <v>533</v>
      </c>
    </row>
    <row r="21363" spans="1:5" x14ac:dyDescent="0.25">
      <c r="A21363" t="s">
        <v>21552</v>
      </c>
      <c r="B21363" t="s">
        <v>20</v>
      </c>
      <c r="C21363" t="s">
        <v>19</v>
      </c>
      <c r="D21363" t="s">
        <v>33</v>
      </c>
      <c r="E21363" t="s">
        <v>530</v>
      </c>
    </row>
    <row r="21364" spans="1:5" x14ac:dyDescent="0.25">
      <c r="A21364" t="s">
        <v>16030</v>
      </c>
      <c r="B21364" t="s">
        <v>20</v>
      </c>
      <c r="C21364" t="s">
        <v>19</v>
      </c>
      <c r="D21364" t="s">
        <v>33</v>
      </c>
      <c r="E21364" t="s">
        <v>533</v>
      </c>
    </row>
    <row r="21365" spans="1:5" x14ac:dyDescent="0.25">
      <c r="A21365" t="s">
        <v>21554</v>
      </c>
      <c r="B21365" t="s">
        <v>20</v>
      </c>
      <c r="C21365" t="s">
        <v>22</v>
      </c>
      <c r="D21365" t="s">
        <v>33</v>
      </c>
      <c r="E21365" t="s">
        <v>536</v>
      </c>
    </row>
    <row r="21366" spans="1:5" x14ac:dyDescent="0.25">
      <c r="A21366" t="s">
        <v>21555</v>
      </c>
      <c r="B21366" t="s">
        <v>20</v>
      </c>
      <c r="C21366" t="s">
        <v>22</v>
      </c>
      <c r="D21366" t="s">
        <v>33</v>
      </c>
      <c r="E21366" t="s">
        <v>693</v>
      </c>
    </row>
    <row r="21367" spans="1:5" x14ac:dyDescent="0.25">
      <c r="A21367" t="s">
        <v>13623</v>
      </c>
      <c r="B21367" t="s">
        <v>20</v>
      </c>
      <c r="C21367" t="s">
        <v>19</v>
      </c>
      <c r="D21367" t="s">
        <v>33</v>
      </c>
      <c r="E21367" t="s">
        <v>533</v>
      </c>
    </row>
    <row r="21368" spans="1:5" x14ac:dyDescent="0.25">
      <c r="A21368" t="s">
        <v>21557</v>
      </c>
      <c r="B21368" t="s">
        <v>20</v>
      </c>
      <c r="C21368" t="s">
        <v>19</v>
      </c>
      <c r="D21368" t="s">
        <v>33</v>
      </c>
      <c r="E21368" t="s">
        <v>538</v>
      </c>
    </row>
    <row r="21369" spans="1:5" x14ac:dyDescent="0.25">
      <c r="A21369" t="s">
        <v>21558</v>
      </c>
      <c r="B21369" t="s">
        <v>20</v>
      </c>
      <c r="C21369" t="s">
        <v>19</v>
      </c>
      <c r="D21369" t="s">
        <v>33</v>
      </c>
      <c r="E21369" t="s">
        <v>530</v>
      </c>
    </row>
    <row r="21370" spans="1:5" x14ac:dyDescent="0.25">
      <c r="A21370" t="s">
        <v>19690</v>
      </c>
      <c r="B21370" t="s">
        <v>20</v>
      </c>
      <c r="C21370" t="s">
        <v>19</v>
      </c>
      <c r="D21370" t="s">
        <v>33</v>
      </c>
      <c r="E21370" t="s">
        <v>533</v>
      </c>
    </row>
    <row r="21371" spans="1:5" x14ac:dyDescent="0.25">
      <c r="A21371" t="s">
        <v>21560</v>
      </c>
      <c r="B21371" t="s">
        <v>20</v>
      </c>
      <c r="C21371" t="s">
        <v>19</v>
      </c>
      <c r="D21371" t="s">
        <v>33</v>
      </c>
      <c r="E21371" t="s">
        <v>538</v>
      </c>
    </row>
    <row r="21372" spans="1:5" x14ac:dyDescent="0.25">
      <c r="A21372" t="s">
        <v>13618</v>
      </c>
      <c r="B21372" t="s">
        <v>20</v>
      </c>
      <c r="C21372" t="s">
        <v>19</v>
      </c>
      <c r="D21372" t="s">
        <v>33</v>
      </c>
      <c r="E21372" t="s">
        <v>533</v>
      </c>
    </row>
    <row r="21373" spans="1:5" x14ac:dyDescent="0.25">
      <c r="A21373" t="s">
        <v>21562</v>
      </c>
      <c r="B21373" t="s">
        <v>20</v>
      </c>
      <c r="C21373" t="s">
        <v>19</v>
      </c>
      <c r="D21373" t="s">
        <v>33</v>
      </c>
      <c r="E21373" t="s">
        <v>530</v>
      </c>
    </row>
    <row r="21374" spans="1:5" x14ac:dyDescent="0.25">
      <c r="A21374" t="s">
        <v>13621</v>
      </c>
      <c r="B21374" t="s">
        <v>20</v>
      </c>
      <c r="C21374" t="s">
        <v>19</v>
      </c>
      <c r="D21374" t="s">
        <v>33</v>
      </c>
      <c r="E21374" t="s">
        <v>533</v>
      </c>
    </row>
    <row r="21375" spans="1:5" x14ac:dyDescent="0.25">
      <c r="A21375" t="s">
        <v>21564</v>
      </c>
      <c r="B21375" t="s">
        <v>20</v>
      </c>
      <c r="C21375" t="s">
        <v>19</v>
      </c>
      <c r="D21375" t="s">
        <v>33</v>
      </c>
      <c r="E21375" t="s">
        <v>530</v>
      </c>
    </row>
    <row r="21376" spans="1:5" x14ac:dyDescent="0.25">
      <c r="A21376" t="s">
        <v>21565</v>
      </c>
      <c r="B21376" t="s">
        <v>20</v>
      </c>
      <c r="C21376" t="s">
        <v>19</v>
      </c>
      <c r="D21376" t="s">
        <v>33</v>
      </c>
      <c r="E21376" t="s">
        <v>538</v>
      </c>
    </row>
    <row r="21377" spans="1:5" x14ac:dyDescent="0.25">
      <c r="A21377" t="s">
        <v>16638</v>
      </c>
      <c r="B21377" t="s">
        <v>20</v>
      </c>
      <c r="C21377" t="s">
        <v>19</v>
      </c>
      <c r="D21377" t="s">
        <v>33</v>
      </c>
      <c r="E21377" t="s">
        <v>553</v>
      </c>
    </row>
    <row r="21378" spans="1:5" x14ac:dyDescent="0.25">
      <c r="A21378" t="s">
        <v>21158</v>
      </c>
      <c r="B21378" t="s">
        <v>20</v>
      </c>
      <c r="C21378" t="s">
        <v>19</v>
      </c>
      <c r="D21378" t="s">
        <v>33</v>
      </c>
      <c r="E21378" t="s">
        <v>533</v>
      </c>
    </row>
    <row r="21379" spans="1:5" x14ac:dyDescent="0.25">
      <c r="A21379" t="s">
        <v>21568</v>
      </c>
      <c r="B21379" t="s">
        <v>20</v>
      </c>
      <c r="C21379" t="s">
        <v>19</v>
      </c>
      <c r="D21379" t="s">
        <v>33</v>
      </c>
      <c r="E21379" t="s">
        <v>530</v>
      </c>
    </row>
    <row r="21380" spans="1:5" x14ac:dyDescent="0.25">
      <c r="A21380" t="s">
        <v>21150</v>
      </c>
      <c r="B21380" t="s">
        <v>20</v>
      </c>
      <c r="C21380" t="s">
        <v>19</v>
      </c>
      <c r="D21380" t="s">
        <v>33</v>
      </c>
      <c r="E21380" t="s">
        <v>533</v>
      </c>
    </row>
    <row r="21381" spans="1:5" x14ac:dyDescent="0.25">
      <c r="A21381" t="s">
        <v>29236</v>
      </c>
      <c r="B21381" t="s">
        <v>20</v>
      </c>
      <c r="C21381" t="s">
        <v>19</v>
      </c>
      <c r="D21381" t="s">
        <v>69</v>
      </c>
      <c r="E21381" t="s">
        <v>533</v>
      </c>
    </row>
    <row r="21382" spans="1:5" x14ac:dyDescent="0.25">
      <c r="A21382" t="s">
        <v>13619</v>
      </c>
      <c r="B21382" t="s">
        <v>20</v>
      </c>
      <c r="C21382" t="s">
        <v>19</v>
      </c>
      <c r="D21382" t="s">
        <v>33</v>
      </c>
      <c r="E21382" t="s">
        <v>533</v>
      </c>
    </row>
    <row r="21383" spans="1:5" x14ac:dyDescent="0.25">
      <c r="A21383" t="s">
        <v>21572</v>
      </c>
      <c r="B21383" t="s">
        <v>20</v>
      </c>
      <c r="C21383" t="s">
        <v>19</v>
      </c>
      <c r="D21383" t="s">
        <v>33</v>
      </c>
      <c r="E21383" t="s">
        <v>530</v>
      </c>
    </row>
    <row r="21384" spans="1:5" x14ac:dyDescent="0.25">
      <c r="A21384" t="s">
        <v>10449</v>
      </c>
      <c r="B21384" t="s">
        <v>20</v>
      </c>
      <c r="C21384" t="s">
        <v>19</v>
      </c>
      <c r="D21384" t="s">
        <v>33</v>
      </c>
      <c r="E21384" t="s">
        <v>533</v>
      </c>
    </row>
    <row r="21385" spans="1:5" x14ac:dyDescent="0.25">
      <c r="A21385" t="s">
        <v>21574</v>
      </c>
      <c r="B21385" t="s">
        <v>20</v>
      </c>
      <c r="C21385" t="s">
        <v>19</v>
      </c>
      <c r="D21385" t="s">
        <v>33</v>
      </c>
      <c r="E21385" t="s">
        <v>538</v>
      </c>
    </row>
    <row r="21386" spans="1:5" x14ac:dyDescent="0.25">
      <c r="A21386" t="s">
        <v>21575</v>
      </c>
      <c r="B21386" t="s">
        <v>16</v>
      </c>
      <c r="C21386" t="s">
        <v>17</v>
      </c>
      <c r="D21386" t="s">
        <v>33</v>
      </c>
      <c r="E21386" t="s">
        <v>653</v>
      </c>
    </row>
    <row r="21387" spans="1:5" x14ac:dyDescent="0.25">
      <c r="A21387" t="s">
        <v>22605</v>
      </c>
      <c r="B21387" t="s">
        <v>16</v>
      </c>
      <c r="C21387" t="s">
        <v>15</v>
      </c>
      <c r="D21387" t="s">
        <v>33</v>
      </c>
      <c r="E21387" t="s">
        <v>628</v>
      </c>
    </row>
    <row r="21388" spans="1:5" x14ac:dyDescent="0.25">
      <c r="A21388" t="s">
        <v>24375</v>
      </c>
      <c r="B21388" t="s">
        <v>20</v>
      </c>
      <c r="C21388" t="s">
        <v>19</v>
      </c>
      <c r="D21388" t="s">
        <v>33</v>
      </c>
      <c r="E21388" t="s">
        <v>533</v>
      </c>
    </row>
    <row r="21389" spans="1:5" x14ac:dyDescent="0.25">
      <c r="A21389" t="s">
        <v>18058</v>
      </c>
      <c r="B21389" t="s">
        <v>20</v>
      </c>
      <c r="C21389" t="s">
        <v>19</v>
      </c>
      <c r="D21389" t="s">
        <v>33</v>
      </c>
      <c r="E21389" t="s">
        <v>533</v>
      </c>
    </row>
    <row r="21390" spans="1:5" x14ac:dyDescent="0.25">
      <c r="A21390" t="s">
        <v>13164</v>
      </c>
      <c r="B21390" t="s">
        <v>20</v>
      </c>
      <c r="C21390" t="s">
        <v>19</v>
      </c>
      <c r="D21390" t="s">
        <v>33</v>
      </c>
      <c r="E21390" t="s">
        <v>533</v>
      </c>
    </row>
    <row r="21391" spans="1:5" x14ac:dyDescent="0.25">
      <c r="A21391" t="s">
        <v>21580</v>
      </c>
      <c r="B21391" t="s">
        <v>20</v>
      </c>
      <c r="C21391" t="s">
        <v>19</v>
      </c>
      <c r="D21391" t="s">
        <v>33</v>
      </c>
      <c r="E21391" t="s">
        <v>523</v>
      </c>
    </row>
    <row r="21392" spans="1:5" x14ac:dyDescent="0.25">
      <c r="A21392" t="s">
        <v>21513</v>
      </c>
      <c r="B21392" t="s">
        <v>20</v>
      </c>
      <c r="C21392" t="s">
        <v>19</v>
      </c>
      <c r="D21392" t="s">
        <v>33</v>
      </c>
      <c r="E21392" t="s">
        <v>533</v>
      </c>
    </row>
    <row r="21393" spans="1:5" x14ac:dyDescent="0.25">
      <c r="A21393" t="s">
        <v>21582</v>
      </c>
      <c r="B21393" t="s">
        <v>20</v>
      </c>
      <c r="C21393" t="s">
        <v>19</v>
      </c>
      <c r="D21393" t="s">
        <v>33</v>
      </c>
      <c r="E21393" t="s">
        <v>530</v>
      </c>
    </row>
    <row r="21394" spans="1:5" x14ac:dyDescent="0.25">
      <c r="A21394" t="s">
        <v>26021</v>
      </c>
      <c r="B21394" t="s">
        <v>20</v>
      </c>
      <c r="C21394" t="s">
        <v>19</v>
      </c>
      <c r="D21394" t="s">
        <v>33</v>
      </c>
      <c r="E21394" t="s">
        <v>533</v>
      </c>
    </row>
    <row r="21395" spans="1:5" x14ac:dyDescent="0.25">
      <c r="A21395" t="s">
        <v>21584</v>
      </c>
      <c r="B21395" t="s">
        <v>20</v>
      </c>
      <c r="C21395" t="s">
        <v>19</v>
      </c>
      <c r="D21395" t="s">
        <v>33</v>
      </c>
      <c r="E21395" t="s">
        <v>530</v>
      </c>
    </row>
    <row r="21396" spans="1:5" x14ac:dyDescent="0.25">
      <c r="A21396" t="s">
        <v>21585</v>
      </c>
      <c r="B21396" t="s">
        <v>20</v>
      </c>
      <c r="C21396" t="s">
        <v>19</v>
      </c>
      <c r="D21396" t="s">
        <v>33</v>
      </c>
      <c r="E21396" t="s">
        <v>538</v>
      </c>
    </row>
    <row r="21397" spans="1:5" x14ac:dyDescent="0.25">
      <c r="A21397" t="s">
        <v>9223</v>
      </c>
      <c r="B21397" t="s">
        <v>20</v>
      </c>
      <c r="C21397" t="s">
        <v>19</v>
      </c>
      <c r="D21397" t="s">
        <v>33</v>
      </c>
      <c r="E21397" t="s">
        <v>533</v>
      </c>
    </row>
    <row r="21398" spans="1:5" x14ac:dyDescent="0.25">
      <c r="A21398" t="s">
        <v>21587</v>
      </c>
      <c r="B21398" t="s">
        <v>20</v>
      </c>
      <c r="C21398" t="s">
        <v>19</v>
      </c>
      <c r="D21398" t="s">
        <v>33</v>
      </c>
      <c r="E21398" t="s">
        <v>530</v>
      </c>
    </row>
    <row r="21399" spans="1:5" x14ac:dyDescent="0.25">
      <c r="A21399" t="s">
        <v>21588</v>
      </c>
      <c r="B21399" t="s">
        <v>20</v>
      </c>
      <c r="C21399" t="s">
        <v>19</v>
      </c>
      <c r="D21399" t="s">
        <v>33</v>
      </c>
      <c r="E21399" t="s">
        <v>538</v>
      </c>
    </row>
    <row r="21400" spans="1:5" x14ac:dyDescent="0.25">
      <c r="A21400" t="s">
        <v>16002</v>
      </c>
      <c r="B21400" t="s">
        <v>20</v>
      </c>
      <c r="C21400" t="s">
        <v>19</v>
      </c>
      <c r="D21400" t="s">
        <v>33</v>
      </c>
      <c r="E21400" t="s">
        <v>533</v>
      </c>
    </row>
    <row r="21401" spans="1:5" x14ac:dyDescent="0.25">
      <c r="A21401" t="s">
        <v>21590</v>
      </c>
      <c r="B21401" t="s">
        <v>20</v>
      </c>
      <c r="C21401" t="s">
        <v>19</v>
      </c>
      <c r="D21401" t="s">
        <v>33</v>
      </c>
      <c r="E21401" t="s">
        <v>530</v>
      </c>
    </row>
    <row r="21402" spans="1:5" x14ac:dyDescent="0.25">
      <c r="A21402" t="s">
        <v>21591</v>
      </c>
      <c r="B21402" t="s">
        <v>16</v>
      </c>
      <c r="C21402" t="s">
        <v>17</v>
      </c>
      <c r="D21402" t="s">
        <v>33</v>
      </c>
      <c r="E21402" t="s">
        <v>653</v>
      </c>
    </row>
    <row r="21403" spans="1:5" x14ac:dyDescent="0.25">
      <c r="A21403" t="s">
        <v>21592</v>
      </c>
      <c r="B21403" t="s">
        <v>20</v>
      </c>
      <c r="C21403" t="s">
        <v>19</v>
      </c>
      <c r="D21403" t="s">
        <v>33</v>
      </c>
      <c r="E21403" t="s">
        <v>538</v>
      </c>
    </row>
    <row r="21404" spans="1:5" x14ac:dyDescent="0.25">
      <c r="A21404" t="s">
        <v>21593</v>
      </c>
      <c r="B21404" t="s">
        <v>20</v>
      </c>
      <c r="C21404" t="s">
        <v>19</v>
      </c>
      <c r="D21404" t="s">
        <v>33</v>
      </c>
      <c r="E21404" t="s">
        <v>530</v>
      </c>
    </row>
    <row r="21405" spans="1:5" x14ac:dyDescent="0.25">
      <c r="A21405" t="s">
        <v>21594</v>
      </c>
      <c r="B21405" t="s">
        <v>20</v>
      </c>
      <c r="C21405" t="s">
        <v>19</v>
      </c>
      <c r="D21405" t="s">
        <v>33</v>
      </c>
      <c r="E21405" t="s">
        <v>538</v>
      </c>
    </row>
    <row r="21406" spans="1:5" x14ac:dyDescent="0.25">
      <c r="A21406" t="s">
        <v>21596</v>
      </c>
      <c r="B21406" t="s">
        <v>20</v>
      </c>
      <c r="C21406" t="s">
        <v>19</v>
      </c>
      <c r="D21406" t="s">
        <v>33</v>
      </c>
      <c r="E21406" t="s">
        <v>530</v>
      </c>
    </row>
    <row r="21407" spans="1:5" x14ac:dyDescent="0.25">
      <c r="A21407" t="s">
        <v>21595</v>
      </c>
      <c r="B21407" t="s">
        <v>20</v>
      </c>
      <c r="C21407" t="s">
        <v>19</v>
      </c>
      <c r="D21407" t="s">
        <v>33</v>
      </c>
      <c r="E21407" t="s">
        <v>538</v>
      </c>
    </row>
    <row r="21408" spans="1:5" x14ac:dyDescent="0.25">
      <c r="A21408" t="s">
        <v>21597</v>
      </c>
      <c r="B21408" t="s">
        <v>20</v>
      </c>
      <c r="C21408" t="s">
        <v>19</v>
      </c>
      <c r="D21408" t="s">
        <v>33</v>
      </c>
      <c r="E21408" t="s">
        <v>538</v>
      </c>
    </row>
    <row r="21409" spans="1:5" x14ac:dyDescent="0.25">
      <c r="A21409" t="s">
        <v>21598</v>
      </c>
      <c r="B21409" t="s">
        <v>20</v>
      </c>
      <c r="C21409" t="s">
        <v>19</v>
      </c>
      <c r="D21409" t="s">
        <v>33</v>
      </c>
      <c r="E21409" t="s">
        <v>530</v>
      </c>
    </row>
    <row r="21410" spans="1:5" x14ac:dyDescent="0.25">
      <c r="A21410" t="s">
        <v>21599</v>
      </c>
      <c r="B21410" t="s">
        <v>20</v>
      </c>
      <c r="C21410" t="s">
        <v>19</v>
      </c>
      <c r="D21410" t="s">
        <v>33</v>
      </c>
      <c r="E21410" t="s">
        <v>538</v>
      </c>
    </row>
    <row r="21411" spans="1:5" x14ac:dyDescent="0.25">
      <c r="A21411" t="s">
        <v>21600</v>
      </c>
      <c r="B21411" t="s">
        <v>20</v>
      </c>
      <c r="C21411" t="s">
        <v>19</v>
      </c>
      <c r="D21411" t="s">
        <v>33</v>
      </c>
      <c r="E21411" t="s">
        <v>530</v>
      </c>
    </row>
    <row r="21412" spans="1:5" x14ac:dyDescent="0.25">
      <c r="A21412" t="s">
        <v>28442</v>
      </c>
      <c r="B21412" t="s">
        <v>20</v>
      </c>
      <c r="C21412" t="s">
        <v>19</v>
      </c>
      <c r="D21412" t="s">
        <v>33</v>
      </c>
      <c r="E21412" t="s">
        <v>533</v>
      </c>
    </row>
    <row r="21413" spans="1:5" x14ac:dyDescent="0.25">
      <c r="A21413" t="s">
        <v>21602</v>
      </c>
      <c r="B21413" t="s">
        <v>20</v>
      </c>
      <c r="C21413" t="s">
        <v>19</v>
      </c>
      <c r="D21413" t="s">
        <v>33</v>
      </c>
      <c r="E21413" t="s">
        <v>530</v>
      </c>
    </row>
    <row r="21414" spans="1:5" x14ac:dyDescent="0.25">
      <c r="A21414" t="s">
        <v>21604</v>
      </c>
      <c r="B21414" t="s">
        <v>20</v>
      </c>
      <c r="C21414" t="s">
        <v>19</v>
      </c>
      <c r="D21414" t="s">
        <v>33</v>
      </c>
      <c r="E21414" t="s">
        <v>530</v>
      </c>
    </row>
    <row r="21415" spans="1:5" x14ac:dyDescent="0.25">
      <c r="A21415" t="s">
        <v>21603</v>
      </c>
      <c r="B21415" t="s">
        <v>20</v>
      </c>
      <c r="C21415" t="s">
        <v>19</v>
      </c>
      <c r="D21415" t="s">
        <v>33</v>
      </c>
      <c r="E21415" t="s">
        <v>538</v>
      </c>
    </row>
    <row r="21416" spans="1:5" x14ac:dyDescent="0.25">
      <c r="A21416" t="s">
        <v>28300</v>
      </c>
      <c r="B21416" t="s">
        <v>20</v>
      </c>
      <c r="C21416" t="s">
        <v>19</v>
      </c>
      <c r="D21416" t="s">
        <v>33</v>
      </c>
      <c r="E21416" t="s">
        <v>533</v>
      </c>
    </row>
    <row r="21417" spans="1:5" x14ac:dyDescent="0.25">
      <c r="A21417" t="s">
        <v>21606</v>
      </c>
      <c r="B21417" t="s">
        <v>20</v>
      </c>
      <c r="C21417" t="s">
        <v>19</v>
      </c>
      <c r="D21417" t="s">
        <v>33</v>
      </c>
      <c r="E21417" t="s">
        <v>538</v>
      </c>
    </row>
    <row r="21418" spans="1:5" x14ac:dyDescent="0.25">
      <c r="A21418" t="s">
        <v>21607</v>
      </c>
      <c r="B21418" t="s">
        <v>20</v>
      </c>
      <c r="C21418" t="s">
        <v>19</v>
      </c>
      <c r="D21418" t="s">
        <v>33</v>
      </c>
      <c r="E21418" t="s">
        <v>530</v>
      </c>
    </row>
    <row r="21419" spans="1:5" x14ac:dyDescent="0.25">
      <c r="A21419" t="s">
        <v>19846</v>
      </c>
      <c r="B21419" t="s">
        <v>20</v>
      </c>
      <c r="C21419" t="s">
        <v>19</v>
      </c>
      <c r="D21419" t="s">
        <v>33</v>
      </c>
      <c r="E21419" t="s">
        <v>533</v>
      </c>
    </row>
    <row r="21420" spans="1:5" x14ac:dyDescent="0.25">
      <c r="A21420" t="s">
        <v>19845</v>
      </c>
      <c r="B21420" t="s">
        <v>20</v>
      </c>
      <c r="C21420" t="s">
        <v>19</v>
      </c>
      <c r="D21420" t="s">
        <v>33</v>
      </c>
      <c r="E21420" t="s">
        <v>533</v>
      </c>
    </row>
    <row r="21421" spans="1:5" x14ac:dyDescent="0.25">
      <c r="A21421" t="s">
        <v>7566</v>
      </c>
      <c r="B21421" t="s">
        <v>20</v>
      </c>
      <c r="C21421" t="s">
        <v>19</v>
      </c>
      <c r="D21421" t="s">
        <v>33</v>
      </c>
      <c r="E21421" t="s">
        <v>533</v>
      </c>
    </row>
    <row r="21422" spans="1:5" x14ac:dyDescent="0.25">
      <c r="A21422" t="s">
        <v>19844</v>
      </c>
      <c r="B21422" t="s">
        <v>20</v>
      </c>
      <c r="C21422" t="s">
        <v>19</v>
      </c>
      <c r="D21422" t="s">
        <v>33</v>
      </c>
      <c r="E21422" t="s">
        <v>533</v>
      </c>
    </row>
    <row r="21423" spans="1:5" x14ac:dyDescent="0.25">
      <c r="A21423" t="s">
        <v>11775</v>
      </c>
      <c r="B21423" t="s">
        <v>20</v>
      </c>
      <c r="C21423" t="s">
        <v>19</v>
      </c>
      <c r="D21423" t="s">
        <v>33</v>
      </c>
      <c r="E21423" t="s">
        <v>533</v>
      </c>
    </row>
    <row r="21424" spans="1:5" x14ac:dyDescent="0.25">
      <c r="A21424" t="s">
        <v>28284</v>
      </c>
      <c r="B21424" t="s">
        <v>20</v>
      </c>
      <c r="C21424" t="s">
        <v>19</v>
      </c>
      <c r="D21424" t="s">
        <v>33</v>
      </c>
      <c r="E21424" t="s">
        <v>533</v>
      </c>
    </row>
    <row r="21425" spans="1:5" x14ac:dyDescent="0.25">
      <c r="A21425" t="s">
        <v>19843</v>
      </c>
      <c r="B21425" t="s">
        <v>20</v>
      </c>
      <c r="C21425" t="s">
        <v>19</v>
      </c>
      <c r="D21425" t="s">
        <v>33</v>
      </c>
      <c r="E21425" t="s">
        <v>533</v>
      </c>
    </row>
    <row r="21426" spans="1:5" x14ac:dyDescent="0.25">
      <c r="A21426" t="s">
        <v>16091</v>
      </c>
      <c r="B21426" t="s">
        <v>20</v>
      </c>
      <c r="C21426" t="s">
        <v>19</v>
      </c>
      <c r="D21426" t="s">
        <v>33</v>
      </c>
      <c r="E21426" t="s">
        <v>533</v>
      </c>
    </row>
    <row r="21427" spans="1:5" x14ac:dyDescent="0.25">
      <c r="A21427" t="s">
        <v>21616</v>
      </c>
      <c r="B21427" t="s">
        <v>20</v>
      </c>
      <c r="C21427" t="s">
        <v>19</v>
      </c>
      <c r="D21427" t="s">
        <v>33</v>
      </c>
      <c r="E21427" t="s">
        <v>585</v>
      </c>
    </row>
    <row r="21428" spans="1:5" x14ac:dyDescent="0.25">
      <c r="A21428" t="s">
        <v>19762</v>
      </c>
      <c r="B21428" t="s">
        <v>20</v>
      </c>
      <c r="C21428" t="s">
        <v>19</v>
      </c>
      <c r="D21428" t="s">
        <v>33</v>
      </c>
      <c r="E21428" t="s">
        <v>533</v>
      </c>
    </row>
    <row r="21429" spans="1:5" x14ac:dyDescent="0.25">
      <c r="A21429" t="s">
        <v>21618</v>
      </c>
      <c r="B21429" t="s">
        <v>20</v>
      </c>
      <c r="C21429" t="s">
        <v>22</v>
      </c>
      <c r="D21429" t="s">
        <v>33</v>
      </c>
      <c r="E21429" t="s">
        <v>693</v>
      </c>
    </row>
    <row r="21430" spans="1:5" x14ac:dyDescent="0.25">
      <c r="A21430" t="s">
        <v>21619</v>
      </c>
      <c r="B21430" t="s">
        <v>16</v>
      </c>
      <c r="C21430" t="s">
        <v>17</v>
      </c>
      <c r="D21430" t="s">
        <v>33</v>
      </c>
      <c r="E21430" t="s">
        <v>653</v>
      </c>
    </row>
    <row r="21431" spans="1:5" x14ac:dyDescent="0.25">
      <c r="A21431" t="s">
        <v>17924</v>
      </c>
      <c r="B21431" t="s">
        <v>20</v>
      </c>
      <c r="C21431" t="s">
        <v>19</v>
      </c>
      <c r="D21431" t="s">
        <v>33</v>
      </c>
      <c r="E21431" t="s">
        <v>533</v>
      </c>
    </row>
    <row r="21432" spans="1:5" x14ac:dyDescent="0.25">
      <c r="A21432" t="s">
        <v>21621</v>
      </c>
      <c r="B21432" t="s">
        <v>20</v>
      </c>
      <c r="C21432" t="s">
        <v>19</v>
      </c>
      <c r="D21432" t="s">
        <v>33</v>
      </c>
      <c r="E21432" t="s">
        <v>530</v>
      </c>
    </row>
    <row r="21433" spans="1:5" x14ac:dyDescent="0.25">
      <c r="A21433" t="s">
        <v>20538</v>
      </c>
      <c r="B21433" t="s">
        <v>20</v>
      </c>
      <c r="C21433" t="s">
        <v>19</v>
      </c>
      <c r="D21433" t="s">
        <v>33</v>
      </c>
      <c r="E21433" t="s">
        <v>533</v>
      </c>
    </row>
    <row r="21434" spans="1:5" x14ac:dyDescent="0.25">
      <c r="A21434" t="s">
        <v>21623</v>
      </c>
      <c r="B21434" t="s">
        <v>20</v>
      </c>
      <c r="C21434" t="s">
        <v>19</v>
      </c>
      <c r="D21434" t="s">
        <v>33</v>
      </c>
      <c r="E21434" t="s">
        <v>530</v>
      </c>
    </row>
    <row r="21435" spans="1:5" x14ac:dyDescent="0.25">
      <c r="A21435" t="s">
        <v>21563</v>
      </c>
      <c r="B21435" t="s">
        <v>20</v>
      </c>
      <c r="C21435" t="s">
        <v>19</v>
      </c>
      <c r="D21435" t="s">
        <v>33</v>
      </c>
      <c r="E21435" t="s">
        <v>533</v>
      </c>
    </row>
    <row r="21436" spans="1:5" x14ac:dyDescent="0.25">
      <c r="A21436" t="s">
        <v>21624</v>
      </c>
      <c r="B21436" t="s">
        <v>20</v>
      </c>
      <c r="C21436" t="s">
        <v>19</v>
      </c>
      <c r="D21436" t="s">
        <v>33</v>
      </c>
      <c r="E21436" t="s">
        <v>530</v>
      </c>
    </row>
    <row r="21437" spans="1:5" x14ac:dyDescent="0.25">
      <c r="A21437" t="s">
        <v>15843</v>
      </c>
      <c r="B21437" t="s">
        <v>20</v>
      </c>
      <c r="C21437" t="s">
        <v>19</v>
      </c>
      <c r="D21437" t="s">
        <v>33</v>
      </c>
      <c r="E21437" t="s">
        <v>533</v>
      </c>
    </row>
    <row r="21438" spans="1:5" x14ac:dyDescent="0.25">
      <c r="A21438" t="s">
        <v>21627</v>
      </c>
      <c r="B21438" t="s">
        <v>20</v>
      </c>
      <c r="C21438" t="s">
        <v>22</v>
      </c>
      <c r="D21438" t="s">
        <v>33</v>
      </c>
      <c r="E21438" t="s">
        <v>536</v>
      </c>
    </row>
    <row r="21439" spans="1:5" x14ac:dyDescent="0.25">
      <c r="A21439" t="s">
        <v>16092</v>
      </c>
      <c r="B21439" t="s">
        <v>20</v>
      </c>
      <c r="C21439" t="s">
        <v>19</v>
      </c>
      <c r="D21439" t="s">
        <v>33</v>
      </c>
      <c r="E21439" t="s">
        <v>533</v>
      </c>
    </row>
    <row r="21440" spans="1:5" x14ac:dyDescent="0.25">
      <c r="A21440" t="s">
        <v>21629</v>
      </c>
      <c r="B21440" t="s">
        <v>20</v>
      </c>
      <c r="C21440" t="s">
        <v>19</v>
      </c>
      <c r="D21440" t="s">
        <v>33</v>
      </c>
      <c r="E21440" t="s">
        <v>538</v>
      </c>
    </row>
    <row r="21441" spans="1:5" x14ac:dyDescent="0.25">
      <c r="A21441" t="s">
        <v>19758</v>
      </c>
      <c r="B21441" t="s">
        <v>20</v>
      </c>
      <c r="C21441" t="s">
        <v>19</v>
      </c>
      <c r="D21441" t="s">
        <v>33</v>
      </c>
      <c r="E21441" t="s">
        <v>533</v>
      </c>
    </row>
    <row r="21442" spans="1:5" x14ac:dyDescent="0.25">
      <c r="A21442" t="s">
        <v>21631</v>
      </c>
      <c r="B21442" t="s">
        <v>20</v>
      </c>
      <c r="C21442" t="s">
        <v>19</v>
      </c>
      <c r="D21442" t="s">
        <v>33</v>
      </c>
      <c r="E21442" t="s">
        <v>837</v>
      </c>
    </row>
    <row r="21443" spans="1:5" x14ac:dyDescent="0.25">
      <c r="A21443" t="s">
        <v>9542</v>
      </c>
      <c r="B21443" t="s">
        <v>20</v>
      </c>
      <c r="C21443" t="s">
        <v>19</v>
      </c>
      <c r="D21443" t="s">
        <v>33</v>
      </c>
      <c r="E21443" t="s">
        <v>533</v>
      </c>
    </row>
    <row r="21444" spans="1:5" x14ac:dyDescent="0.25">
      <c r="A21444" t="s">
        <v>21633</v>
      </c>
      <c r="B21444" t="s">
        <v>20</v>
      </c>
      <c r="C21444" t="s">
        <v>19</v>
      </c>
      <c r="D21444" t="s">
        <v>33</v>
      </c>
      <c r="E21444" t="s">
        <v>538</v>
      </c>
    </row>
    <row r="21445" spans="1:5" x14ac:dyDescent="0.25">
      <c r="A21445" t="s">
        <v>21634</v>
      </c>
      <c r="B21445" t="s">
        <v>20</v>
      </c>
      <c r="C21445" t="s">
        <v>19</v>
      </c>
      <c r="D21445" t="s">
        <v>33</v>
      </c>
      <c r="E21445" t="s">
        <v>530</v>
      </c>
    </row>
    <row r="21446" spans="1:5" x14ac:dyDescent="0.25">
      <c r="A21446" t="s">
        <v>28441</v>
      </c>
      <c r="B21446" t="s">
        <v>20</v>
      </c>
      <c r="C21446" t="s">
        <v>19</v>
      </c>
      <c r="D21446" t="s">
        <v>33</v>
      </c>
      <c r="E21446" t="s">
        <v>533</v>
      </c>
    </row>
    <row r="21447" spans="1:5" x14ac:dyDescent="0.25">
      <c r="A21447" t="s">
        <v>21636</v>
      </c>
      <c r="B21447" t="s">
        <v>20</v>
      </c>
      <c r="C21447" t="s">
        <v>19</v>
      </c>
      <c r="D21447" t="s">
        <v>33</v>
      </c>
      <c r="E21447" t="s">
        <v>538</v>
      </c>
    </row>
    <row r="21448" spans="1:5" x14ac:dyDescent="0.25">
      <c r="A21448" t="s">
        <v>8264</v>
      </c>
      <c r="B21448" t="s">
        <v>20</v>
      </c>
      <c r="C21448" t="s">
        <v>19</v>
      </c>
      <c r="D21448" t="s">
        <v>33</v>
      </c>
      <c r="E21448" t="s">
        <v>533</v>
      </c>
    </row>
    <row r="21449" spans="1:5" x14ac:dyDescent="0.25">
      <c r="A21449" t="s">
        <v>9221</v>
      </c>
      <c r="B21449" t="s">
        <v>20</v>
      </c>
      <c r="C21449" t="s">
        <v>19</v>
      </c>
      <c r="D21449" t="s">
        <v>33</v>
      </c>
      <c r="E21449" t="s">
        <v>533</v>
      </c>
    </row>
    <row r="21450" spans="1:5" x14ac:dyDescent="0.25">
      <c r="A21450" t="s">
        <v>20026</v>
      </c>
      <c r="B21450" t="s">
        <v>20</v>
      </c>
      <c r="C21450" t="s">
        <v>19</v>
      </c>
      <c r="D21450" t="s">
        <v>33</v>
      </c>
      <c r="E21450" t="s">
        <v>533</v>
      </c>
    </row>
    <row r="21451" spans="1:5" x14ac:dyDescent="0.25">
      <c r="A21451" t="s">
        <v>21640</v>
      </c>
      <c r="B21451" t="s">
        <v>16</v>
      </c>
      <c r="C21451" t="s">
        <v>17</v>
      </c>
      <c r="D21451" t="s">
        <v>33</v>
      </c>
      <c r="E21451" t="s">
        <v>653</v>
      </c>
    </row>
    <row r="21452" spans="1:5" x14ac:dyDescent="0.25">
      <c r="A21452" t="s">
        <v>21641</v>
      </c>
      <c r="B21452" t="s">
        <v>20</v>
      </c>
      <c r="C21452" t="s">
        <v>21</v>
      </c>
      <c r="D21452" t="s">
        <v>69</v>
      </c>
      <c r="E21452" t="s">
        <v>570</v>
      </c>
    </row>
    <row r="21453" spans="1:5" x14ac:dyDescent="0.25">
      <c r="A21453" t="s">
        <v>6551</v>
      </c>
      <c r="B21453" t="s">
        <v>20</v>
      </c>
      <c r="C21453" t="s">
        <v>19</v>
      </c>
      <c r="D21453" t="s">
        <v>33</v>
      </c>
      <c r="E21453" t="s">
        <v>533</v>
      </c>
    </row>
    <row r="21454" spans="1:5" x14ac:dyDescent="0.25">
      <c r="A21454" t="s">
        <v>20736</v>
      </c>
      <c r="B21454" t="s">
        <v>20</v>
      </c>
      <c r="C21454" t="s">
        <v>19</v>
      </c>
      <c r="D21454" t="s">
        <v>33</v>
      </c>
      <c r="E21454" t="s">
        <v>533</v>
      </c>
    </row>
    <row r="21455" spans="1:5" x14ac:dyDescent="0.25">
      <c r="A21455" t="s">
        <v>18659</v>
      </c>
      <c r="B21455" t="s">
        <v>20</v>
      </c>
      <c r="C21455" t="s">
        <v>19</v>
      </c>
      <c r="D21455" t="s">
        <v>33</v>
      </c>
      <c r="E21455" t="s">
        <v>533</v>
      </c>
    </row>
    <row r="21456" spans="1:5" x14ac:dyDescent="0.25">
      <c r="A21456" t="s">
        <v>21644</v>
      </c>
      <c r="B21456" t="s">
        <v>20</v>
      </c>
      <c r="C21456" t="s">
        <v>21</v>
      </c>
      <c r="D21456" t="s">
        <v>33</v>
      </c>
      <c r="E21456" t="s">
        <v>582</v>
      </c>
    </row>
    <row r="21457" spans="1:5" x14ac:dyDescent="0.25">
      <c r="A21457" t="s">
        <v>16138</v>
      </c>
      <c r="B21457" t="s">
        <v>20</v>
      </c>
      <c r="C21457" t="s">
        <v>19</v>
      </c>
      <c r="D21457" t="s">
        <v>33</v>
      </c>
      <c r="E21457" t="s">
        <v>533</v>
      </c>
    </row>
    <row r="21458" spans="1:5" x14ac:dyDescent="0.25">
      <c r="A21458" t="s">
        <v>21646</v>
      </c>
      <c r="B21458" t="s">
        <v>20</v>
      </c>
      <c r="C21458" t="s">
        <v>19</v>
      </c>
      <c r="D21458" t="s">
        <v>33</v>
      </c>
      <c r="E21458" t="s">
        <v>530</v>
      </c>
    </row>
    <row r="21459" spans="1:5" x14ac:dyDescent="0.25">
      <c r="A21459" t="s">
        <v>16136</v>
      </c>
      <c r="B21459" t="s">
        <v>20</v>
      </c>
      <c r="C21459" t="s">
        <v>19</v>
      </c>
      <c r="D21459" t="s">
        <v>33</v>
      </c>
      <c r="E21459" t="s">
        <v>533</v>
      </c>
    </row>
    <row r="21460" spans="1:5" x14ac:dyDescent="0.25">
      <c r="A21460" t="s">
        <v>29193</v>
      </c>
      <c r="B21460" t="s">
        <v>20</v>
      </c>
      <c r="C21460" t="s">
        <v>19</v>
      </c>
      <c r="D21460" t="s">
        <v>33</v>
      </c>
      <c r="E21460" t="s">
        <v>553</v>
      </c>
    </row>
    <row r="21461" spans="1:5" x14ac:dyDescent="0.25">
      <c r="A21461" t="s">
        <v>21649</v>
      </c>
      <c r="B21461" t="s">
        <v>16</v>
      </c>
      <c r="C21461" t="s">
        <v>15</v>
      </c>
      <c r="D21461" t="s">
        <v>33</v>
      </c>
      <c r="E21461" t="s">
        <v>659</v>
      </c>
    </row>
    <row r="21462" spans="1:5" x14ac:dyDescent="0.25">
      <c r="A21462" t="s">
        <v>10502</v>
      </c>
      <c r="B21462" t="s">
        <v>20</v>
      </c>
      <c r="C21462" t="s">
        <v>19</v>
      </c>
      <c r="D21462" t="s">
        <v>33</v>
      </c>
      <c r="E21462" t="s">
        <v>533</v>
      </c>
    </row>
    <row r="21463" spans="1:5" x14ac:dyDescent="0.25">
      <c r="A21463" t="s">
        <v>16817</v>
      </c>
      <c r="B21463" t="s">
        <v>20</v>
      </c>
      <c r="C21463" t="s">
        <v>19</v>
      </c>
      <c r="D21463" t="s">
        <v>33</v>
      </c>
      <c r="E21463" t="s">
        <v>533</v>
      </c>
    </row>
    <row r="21464" spans="1:5" x14ac:dyDescent="0.25">
      <c r="A21464" t="s">
        <v>29195</v>
      </c>
      <c r="B21464" t="s">
        <v>20</v>
      </c>
      <c r="C21464" t="s">
        <v>19</v>
      </c>
      <c r="D21464" t="s">
        <v>33</v>
      </c>
      <c r="E21464" t="s">
        <v>553</v>
      </c>
    </row>
    <row r="21465" spans="1:5" x14ac:dyDescent="0.25">
      <c r="A21465" t="s">
        <v>21653</v>
      </c>
      <c r="B21465" t="s">
        <v>20</v>
      </c>
      <c r="C21465" t="s">
        <v>19</v>
      </c>
      <c r="D21465" t="s">
        <v>33</v>
      </c>
      <c r="E21465" t="s">
        <v>530</v>
      </c>
    </row>
    <row r="21466" spans="1:5" x14ac:dyDescent="0.25">
      <c r="A21466" t="s">
        <v>27024</v>
      </c>
      <c r="B21466" t="s">
        <v>20</v>
      </c>
      <c r="C21466" t="s">
        <v>19</v>
      </c>
      <c r="D21466" t="s">
        <v>69</v>
      </c>
      <c r="E21466" t="s">
        <v>533</v>
      </c>
    </row>
    <row r="21467" spans="1:5" x14ac:dyDescent="0.25">
      <c r="A21467" t="s">
        <v>21655</v>
      </c>
      <c r="B21467" t="s">
        <v>20</v>
      </c>
      <c r="C21467" t="s">
        <v>22</v>
      </c>
      <c r="D21467" t="s">
        <v>33</v>
      </c>
      <c r="E21467" t="s">
        <v>693</v>
      </c>
    </row>
    <row r="21468" spans="1:5" x14ac:dyDescent="0.25">
      <c r="A21468" t="s">
        <v>6626</v>
      </c>
      <c r="B21468" t="s">
        <v>20</v>
      </c>
      <c r="C21468" t="s">
        <v>19</v>
      </c>
      <c r="D21468" t="s">
        <v>33</v>
      </c>
      <c r="E21468" t="s">
        <v>533</v>
      </c>
    </row>
    <row r="21469" spans="1:5" x14ac:dyDescent="0.25">
      <c r="A21469" t="s">
        <v>21657</v>
      </c>
      <c r="B21469" t="s">
        <v>20</v>
      </c>
      <c r="C21469" t="s">
        <v>19</v>
      </c>
      <c r="D21469" t="s">
        <v>33</v>
      </c>
      <c r="E21469" t="s">
        <v>562</v>
      </c>
    </row>
    <row r="21470" spans="1:5" x14ac:dyDescent="0.25">
      <c r="A21470" t="s">
        <v>11655</v>
      </c>
      <c r="B21470" t="s">
        <v>20</v>
      </c>
      <c r="C21470" t="s">
        <v>19</v>
      </c>
      <c r="D21470" t="s">
        <v>33</v>
      </c>
      <c r="E21470" t="s">
        <v>553</v>
      </c>
    </row>
    <row r="21471" spans="1:5" x14ac:dyDescent="0.25">
      <c r="A21471" t="s">
        <v>18509</v>
      </c>
      <c r="B21471" t="s">
        <v>20</v>
      </c>
      <c r="C21471" t="s">
        <v>19</v>
      </c>
      <c r="D21471" t="s">
        <v>33</v>
      </c>
      <c r="E21471" t="s">
        <v>533</v>
      </c>
    </row>
    <row r="21472" spans="1:5" x14ac:dyDescent="0.25">
      <c r="A21472" t="s">
        <v>21660</v>
      </c>
      <c r="B21472" t="s">
        <v>20</v>
      </c>
      <c r="C21472" t="s">
        <v>19</v>
      </c>
      <c r="D21472" t="s">
        <v>33</v>
      </c>
      <c r="E21472" t="s">
        <v>702</v>
      </c>
    </row>
    <row r="21473" spans="1:5" x14ac:dyDescent="0.25">
      <c r="A21473" t="s">
        <v>21661</v>
      </c>
      <c r="B21473" t="s">
        <v>20</v>
      </c>
      <c r="C21473" t="s">
        <v>19</v>
      </c>
      <c r="D21473" t="s">
        <v>33</v>
      </c>
      <c r="E21473" t="s">
        <v>876</v>
      </c>
    </row>
    <row r="21474" spans="1:5" x14ac:dyDescent="0.25">
      <c r="A21474" t="s">
        <v>27506</v>
      </c>
      <c r="B21474" t="s">
        <v>20</v>
      </c>
      <c r="C21474" t="s">
        <v>19</v>
      </c>
      <c r="D21474" t="s">
        <v>33</v>
      </c>
      <c r="E21474" t="s">
        <v>553</v>
      </c>
    </row>
    <row r="21475" spans="1:5" x14ac:dyDescent="0.25">
      <c r="A21475" t="s">
        <v>29191</v>
      </c>
      <c r="B21475" t="s">
        <v>20</v>
      </c>
      <c r="C21475" t="s">
        <v>19</v>
      </c>
      <c r="D21475" t="s">
        <v>33</v>
      </c>
      <c r="E21475" t="s">
        <v>553</v>
      </c>
    </row>
    <row r="21476" spans="1:5" x14ac:dyDescent="0.25">
      <c r="A21476" t="s">
        <v>17408</v>
      </c>
      <c r="B21476" t="s">
        <v>20</v>
      </c>
      <c r="C21476" t="s">
        <v>19</v>
      </c>
      <c r="D21476" t="s">
        <v>65</v>
      </c>
      <c r="E21476" t="s">
        <v>533</v>
      </c>
    </row>
    <row r="21477" spans="1:5" x14ac:dyDescent="0.25">
      <c r="A21477" t="s">
        <v>24311</v>
      </c>
      <c r="B21477" t="s">
        <v>20</v>
      </c>
      <c r="C21477" t="s">
        <v>19</v>
      </c>
      <c r="D21477" t="s">
        <v>65</v>
      </c>
      <c r="E21477" t="s">
        <v>533</v>
      </c>
    </row>
    <row r="21478" spans="1:5" x14ac:dyDescent="0.25">
      <c r="A21478" t="s">
        <v>29272</v>
      </c>
      <c r="B21478" t="s">
        <v>20</v>
      </c>
      <c r="C21478" t="s">
        <v>19</v>
      </c>
      <c r="D21478" t="s">
        <v>33</v>
      </c>
      <c r="E21478" t="s">
        <v>533</v>
      </c>
    </row>
    <row r="21479" spans="1:5" x14ac:dyDescent="0.25">
      <c r="A21479" t="s">
        <v>16143</v>
      </c>
      <c r="B21479" t="s">
        <v>20</v>
      </c>
      <c r="C21479" t="s">
        <v>19</v>
      </c>
      <c r="D21479" t="s">
        <v>65</v>
      </c>
      <c r="E21479" t="s">
        <v>533</v>
      </c>
    </row>
    <row r="21480" spans="1:5" x14ac:dyDescent="0.25">
      <c r="A21480" t="s">
        <v>21668</v>
      </c>
      <c r="B21480" t="s">
        <v>20</v>
      </c>
      <c r="C21480" t="s">
        <v>19</v>
      </c>
      <c r="D21480" t="s">
        <v>33</v>
      </c>
      <c r="E21480" t="s">
        <v>702</v>
      </c>
    </row>
    <row r="21481" spans="1:5" x14ac:dyDescent="0.25">
      <c r="A21481" t="s">
        <v>16141</v>
      </c>
      <c r="B21481" t="s">
        <v>20</v>
      </c>
      <c r="C21481" t="s">
        <v>19</v>
      </c>
      <c r="D21481" t="s">
        <v>65</v>
      </c>
      <c r="E21481" t="s">
        <v>533</v>
      </c>
    </row>
    <row r="21482" spans="1:5" x14ac:dyDescent="0.25">
      <c r="A21482" t="s">
        <v>9026</v>
      </c>
      <c r="B21482" t="s">
        <v>20</v>
      </c>
      <c r="C21482" t="s">
        <v>19</v>
      </c>
      <c r="D21482" t="s">
        <v>33</v>
      </c>
      <c r="E21482" t="s">
        <v>533</v>
      </c>
    </row>
    <row r="21483" spans="1:5" x14ac:dyDescent="0.25">
      <c r="A21483" t="s">
        <v>21671</v>
      </c>
      <c r="B21483" t="s">
        <v>20</v>
      </c>
      <c r="C21483" t="s">
        <v>19</v>
      </c>
      <c r="D21483" t="s">
        <v>33</v>
      </c>
      <c r="E21483" t="s">
        <v>530</v>
      </c>
    </row>
    <row r="21484" spans="1:5" x14ac:dyDescent="0.25">
      <c r="A21484" t="s">
        <v>10503</v>
      </c>
      <c r="B21484" t="s">
        <v>20</v>
      </c>
      <c r="C21484" t="s">
        <v>19</v>
      </c>
      <c r="D21484" t="s">
        <v>33</v>
      </c>
      <c r="E21484" t="s">
        <v>533</v>
      </c>
    </row>
    <row r="21485" spans="1:5" x14ac:dyDescent="0.25">
      <c r="A21485" t="s">
        <v>21673</v>
      </c>
      <c r="B21485" t="s">
        <v>20</v>
      </c>
      <c r="C21485" t="s">
        <v>19</v>
      </c>
      <c r="D21485" t="s">
        <v>33</v>
      </c>
      <c r="E21485" t="s">
        <v>530</v>
      </c>
    </row>
    <row r="21486" spans="1:5" x14ac:dyDescent="0.25">
      <c r="A21486" t="s">
        <v>21674</v>
      </c>
      <c r="B21486" t="s">
        <v>20</v>
      </c>
      <c r="C21486" t="s">
        <v>24</v>
      </c>
      <c r="D21486" t="s">
        <v>33</v>
      </c>
      <c r="E21486" t="s">
        <v>699</v>
      </c>
    </row>
    <row r="21487" spans="1:5" x14ac:dyDescent="0.25">
      <c r="A21487" t="s">
        <v>16814</v>
      </c>
      <c r="B21487" t="s">
        <v>20</v>
      </c>
      <c r="C21487" t="s">
        <v>19</v>
      </c>
      <c r="D21487" t="s">
        <v>33</v>
      </c>
      <c r="E21487" t="s">
        <v>533</v>
      </c>
    </row>
    <row r="21488" spans="1:5" x14ac:dyDescent="0.25">
      <c r="A21488" t="s">
        <v>21676</v>
      </c>
      <c r="B21488" t="s">
        <v>20</v>
      </c>
      <c r="C21488" t="s">
        <v>23</v>
      </c>
      <c r="D21488" t="s">
        <v>33</v>
      </c>
      <c r="E21488" t="s">
        <v>734</v>
      </c>
    </row>
    <row r="21489" spans="1:5" x14ac:dyDescent="0.25">
      <c r="A21489" t="s">
        <v>16982</v>
      </c>
      <c r="B21489" t="s">
        <v>20</v>
      </c>
      <c r="C21489" t="s">
        <v>19</v>
      </c>
      <c r="D21489" t="s">
        <v>33</v>
      </c>
      <c r="E21489" t="s">
        <v>533</v>
      </c>
    </row>
    <row r="21490" spans="1:5" x14ac:dyDescent="0.25">
      <c r="A21490" t="s">
        <v>21678</v>
      </c>
      <c r="B21490" t="s">
        <v>20</v>
      </c>
      <c r="C21490" t="s">
        <v>19</v>
      </c>
      <c r="D21490" t="s">
        <v>33</v>
      </c>
      <c r="E21490" t="s">
        <v>562</v>
      </c>
    </row>
    <row r="21491" spans="1:5" x14ac:dyDescent="0.25">
      <c r="A21491" t="s">
        <v>22217</v>
      </c>
      <c r="B21491" t="s">
        <v>20</v>
      </c>
      <c r="C21491" t="s">
        <v>19</v>
      </c>
      <c r="D21491" t="s">
        <v>33</v>
      </c>
      <c r="E21491" t="s">
        <v>533</v>
      </c>
    </row>
    <row r="21492" spans="1:5" x14ac:dyDescent="0.25">
      <c r="A21492" t="s">
        <v>19633</v>
      </c>
      <c r="B21492" t="s">
        <v>20</v>
      </c>
      <c r="C21492" t="s">
        <v>19</v>
      </c>
      <c r="D21492" t="s">
        <v>69</v>
      </c>
      <c r="E21492" t="s">
        <v>533</v>
      </c>
    </row>
    <row r="21493" spans="1:5" x14ac:dyDescent="0.25">
      <c r="A21493" t="s">
        <v>21681</v>
      </c>
      <c r="B21493" t="s">
        <v>20</v>
      </c>
      <c r="C21493" t="s">
        <v>19</v>
      </c>
      <c r="D21493" t="s">
        <v>33</v>
      </c>
      <c r="E21493" t="s">
        <v>530</v>
      </c>
    </row>
    <row r="21494" spans="1:5" x14ac:dyDescent="0.25">
      <c r="A21494" t="s">
        <v>19934</v>
      </c>
      <c r="B21494" t="s">
        <v>20</v>
      </c>
      <c r="C21494" t="s">
        <v>19</v>
      </c>
      <c r="D21494" t="s">
        <v>69</v>
      </c>
      <c r="E21494" t="s">
        <v>533</v>
      </c>
    </row>
    <row r="21495" spans="1:5" x14ac:dyDescent="0.25">
      <c r="A21495" t="s">
        <v>21683</v>
      </c>
      <c r="B21495" t="s">
        <v>20</v>
      </c>
      <c r="C21495" t="s">
        <v>19</v>
      </c>
      <c r="D21495" t="s">
        <v>33</v>
      </c>
      <c r="E21495" t="s">
        <v>562</v>
      </c>
    </row>
    <row r="21496" spans="1:5" x14ac:dyDescent="0.25">
      <c r="A21496" t="s">
        <v>22203</v>
      </c>
      <c r="B21496" t="s">
        <v>20</v>
      </c>
      <c r="C21496" t="s">
        <v>19</v>
      </c>
      <c r="D21496" t="s">
        <v>33</v>
      </c>
      <c r="E21496" t="s">
        <v>533</v>
      </c>
    </row>
    <row r="21497" spans="1:5" x14ac:dyDescent="0.25">
      <c r="A21497" t="s">
        <v>21685</v>
      </c>
      <c r="B21497" t="s">
        <v>20</v>
      </c>
      <c r="C21497" t="s">
        <v>19</v>
      </c>
      <c r="D21497" t="s">
        <v>33</v>
      </c>
      <c r="E21497" t="s">
        <v>530</v>
      </c>
    </row>
    <row r="21498" spans="1:5" x14ac:dyDescent="0.25">
      <c r="A21498" t="s">
        <v>21687</v>
      </c>
      <c r="B21498" t="s">
        <v>20</v>
      </c>
      <c r="C21498" t="s">
        <v>19</v>
      </c>
      <c r="D21498" t="s">
        <v>33</v>
      </c>
      <c r="E21498" t="s">
        <v>530</v>
      </c>
    </row>
    <row r="21499" spans="1:5" x14ac:dyDescent="0.25">
      <c r="A21499" t="s">
        <v>2860</v>
      </c>
      <c r="B21499" t="s">
        <v>20</v>
      </c>
      <c r="C21499" t="s">
        <v>19</v>
      </c>
      <c r="D21499" t="s">
        <v>33</v>
      </c>
      <c r="E21499" t="s">
        <v>533</v>
      </c>
    </row>
    <row r="21500" spans="1:5" x14ac:dyDescent="0.25">
      <c r="A21500" t="s">
        <v>22301</v>
      </c>
      <c r="B21500" t="s">
        <v>20</v>
      </c>
      <c r="C21500" t="s">
        <v>19</v>
      </c>
      <c r="D21500" t="s">
        <v>33</v>
      </c>
      <c r="E21500" t="s">
        <v>533</v>
      </c>
    </row>
    <row r="21501" spans="1:5" x14ac:dyDescent="0.25">
      <c r="A21501" t="s">
        <v>21689</v>
      </c>
      <c r="B21501" t="s">
        <v>20</v>
      </c>
      <c r="C21501" t="s">
        <v>23</v>
      </c>
      <c r="D21501" t="s">
        <v>33</v>
      </c>
      <c r="E21501" t="s">
        <v>740</v>
      </c>
    </row>
    <row r="21502" spans="1:5" x14ac:dyDescent="0.25">
      <c r="A21502" t="s">
        <v>28347</v>
      </c>
      <c r="B21502" t="s">
        <v>20</v>
      </c>
      <c r="C21502" t="s">
        <v>19</v>
      </c>
      <c r="D21502" t="s">
        <v>33</v>
      </c>
      <c r="E21502" t="s">
        <v>533</v>
      </c>
    </row>
    <row r="21503" spans="1:5" x14ac:dyDescent="0.25">
      <c r="A21503" t="s">
        <v>21691</v>
      </c>
      <c r="B21503" t="s">
        <v>20</v>
      </c>
      <c r="C21503" t="s">
        <v>19</v>
      </c>
      <c r="D21503" t="s">
        <v>33</v>
      </c>
      <c r="E21503" t="s">
        <v>530</v>
      </c>
    </row>
    <row r="21504" spans="1:5" x14ac:dyDescent="0.25">
      <c r="A21504" t="s">
        <v>1936</v>
      </c>
      <c r="B21504" t="s">
        <v>20</v>
      </c>
      <c r="C21504" t="s">
        <v>19</v>
      </c>
      <c r="D21504" t="s">
        <v>33</v>
      </c>
      <c r="E21504" t="s">
        <v>533</v>
      </c>
    </row>
    <row r="21505" spans="1:5" x14ac:dyDescent="0.25">
      <c r="A21505" t="s">
        <v>21693</v>
      </c>
      <c r="B21505" t="s">
        <v>20</v>
      </c>
      <c r="C21505" t="s">
        <v>23</v>
      </c>
      <c r="D21505" t="s">
        <v>33</v>
      </c>
      <c r="E21505" t="s">
        <v>740</v>
      </c>
    </row>
    <row r="21506" spans="1:5" x14ac:dyDescent="0.25">
      <c r="A21506" t="s">
        <v>21694</v>
      </c>
      <c r="B21506" t="s">
        <v>20</v>
      </c>
      <c r="C21506" t="s">
        <v>22</v>
      </c>
      <c r="D21506" t="s">
        <v>69</v>
      </c>
      <c r="E21506" t="s">
        <v>536</v>
      </c>
    </row>
    <row r="21507" spans="1:5" x14ac:dyDescent="0.25">
      <c r="A21507" t="s">
        <v>21695</v>
      </c>
      <c r="B21507" t="s">
        <v>20</v>
      </c>
      <c r="C21507" t="s">
        <v>22</v>
      </c>
      <c r="D21507" t="s">
        <v>69</v>
      </c>
      <c r="E21507" t="s">
        <v>693</v>
      </c>
    </row>
    <row r="21508" spans="1:5" x14ac:dyDescent="0.25">
      <c r="A21508" t="s">
        <v>21696</v>
      </c>
      <c r="B21508" t="s">
        <v>16</v>
      </c>
      <c r="C21508" t="s">
        <v>17</v>
      </c>
      <c r="D21508" t="s">
        <v>33</v>
      </c>
      <c r="E21508" t="s">
        <v>653</v>
      </c>
    </row>
    <row r="21509" spans="1:5" x14ac:dyDescent="0.25">
      <c r="A21509" t="s">
        <v>21422</v>
      </c>
      <c r="B21509" t="s">
        <v>20</v>
      </c>
      <c r="C21509" t="s">
        <v>19</v>
      </c>
      <c r="D21509" t="s">
        <v>33</v>
      </c>
      <c r="E21509" t="s">
        <v>533</v>
      </c>
    </row>
    <row r="21510" spans="1:5" x14ac:dyDescent="0.25">
      <c r="A21510" t="s">
        <v>1933</v>
      </c>
      <c r="B21510" t="s">
        <v>20</v>
      </c>
      <c r="C21510" t="s">
        <v>19</v>
      </c>
      <c r="D21510" t="s">
        <v>33</v>
      </c>
      <c r="E21510" t="s">
        <v>533</v>
      </c>
    </row>
    <row r="21511" spans="1:5" x14ac:dyDescent="0.25">
      <c r="A21511" t="s">
        <v>21698</v>
      </c>
      <c r="B21511" t="s">
        <v>20</v>
      </c>
      <c r="C21511" t="s">
        <v>19</v>
      </c>
      <c r="D21511" t="s">
        <v>33</v>
      </c>
      <c r="E21511" t="s">
        <v>530</v>
      </c>
    </row>
    <row r="21512" spans="1:5" x14ac:dyDescent="0.25">
      <c r="A21512" t="s">
        <v>21700</v>
      </c>
      <c r="B21512" t="s">
        <v>16</v>
      </c>
      <c r="C21512" t="s">
        <v>17</v>
      </c>
      <c r="D21512" t="s">
        <v>65</v>
      </c>
      <c r="E21512" t="s">
        <v>847</v>
      </c>
    </row>
    <row r="21513" spans="1:5" x14ac:dyDescent="0.25">
      <c r="A21513" t="s">
        <v>21701</v>
      </c>
      <c r="B21513" t="s">
        <v>20</v>
      </c>
      <c r="C21513" t="s">
        <v>19</v>
      </c>
      <c r="D21513" t="s">
        <v>33</v>
      </c>
      <c r="E21513" t="s">
        <v>538</v>
      </c>
    </row>
    <row r="21514" spans="1:5" x14ac:dyDescent="0.25">
      <c r="A21514" t="s">
        <v>21856</v>
      </c>
      <c r="B21514" t="s">
        <v>20</v>
      </c>
      <c r="C21514" t="s">
        <v>19</v>
      </c>
      <c r="D21514" t="s">
        <v>33</v>
      </c>
      <c r="E21514" t="s">
        <v>533</v>
      </c>
    </row>
    <row r="21515" spans="1:5" x14ac:dyDescent="0.25">
      <c r="A21515" t="s">
        <v>21704</v>
      </c>
      <c r="B21515" t="s">
        <v>20</v>
      </c>
      <c r="C21515" t="s">
        <v>21</v>
      </c>
      <c r="D21515" t="s">
        <v>33</v>
      </c>
      <c r="E21515" t="s">
        <v>581</v>
      </c>
    </row>
    <row r="21516" spans="1:5" x14ac:dyDescent="0.25">
      <c r="A21516" t="s">
        <v>26181</v>
      </c>
      <c r="B21516" t="s">
        <v>20</v>
      </c>
      <c r="C21516" t="s">
        <v>19</v>
      </c>
      <c r="D21516" t="s">
        <v>33</v>
      </c>
      <c r="E21516" t="s">
        <v>533</v>
      </c>
    </row>
    <row r="21517" spans="1:5" x14ac:dyDescent="0.25">
      <c r="A21517" t="s">
        <v>21705</v>
      </c>
      <c r="B21517" t="s">
        <v>20</v>
      </c>
      <c r="C21517" t="s">
        <v>21</v>
      </c>
      <c r="D21517" t="s">
        <v>33</v>
      </c>
      <c r="E21517" t="s">
        <v>582</v>
      </c>
    </row>
    <row r="21518" spans="1:5" x14ac:dyDescent="0.25">
      <c r="A21518" t="s">
        <v>21706</v>
      </c>
      <c r="B21518" t="s">
        <v>20</v>
      </c>
      <c r="C21518" t="s">
        <v>19</v>
      </c>
      <c r="D21518" t="s">
        <v>33</v>
      </c>
      <c r="E21518" t="s">
        <v>538</v>
      </c>
    </row>
    <row r="21519" spans="1:5" x14ac:dyDescent="0.25">
      <c r="A21519" t="s">
        <v>26501</v>
      </c>
      <c r="B21519" t="s">
        <v>20</v>
      </c>
      <c r="C21519" t="s">
        <v>19</v>
      </c>
      <c r="D21519" t="s">
        <v>33</v>
      </c>
      <c r="E21519" t="s">
        <v>533</v>
      </c>
    </row>
    <row r="21520" spans="1:5" x14ac:dyDescent="0.25">
      <c r="A21520" t="s">
        <v>21708</v>
      </c>
      <c r="B21520" t="s">
        <v>20</v>
      </c>
      <c r="C21520" t="s">
        <v>19</v>
      </c>
      <c r="D21520" t="s">
        <v>33</v>
      </c>
      <c r="E21520" t="s">
        <v>530</v>
      </c>
    </row>
    <row r="21521" spans="1:5" x14ac:dyDescent="0.25">
      <c r="A21521" t="s">
        <v>21709</v>
      </c>
      <c r="B21521" t="s">
        <v>20</v>
      </c>
      <c r="C21521" t="s">
        <v>21</v>
      </c>
      <c r="D21521" t="s">
        <v>33</v>
      </c>
      <c r="E21521" t="s">
        <v>581</v>
      </c>
    </row>
    <row r="21522" spans="1:5" x14ac:dyDescent="0.25">
      <c r="A21522" t="s">
        <v>21710</v>
      </c>
      <c r="B21522" t="s">
        <v>20</v>
      </c>
      <c r="C21522" t="s">
        <v>21</v>
      </c>
      <c r="D21522" t="s">
        <v>33</v>
      </c>
      <c r="E21522" t="s">
        <v>582</v>
      </c>
    </row>
    <row r="21523" spans="1:5" x14ac:dyDescent="0.25">
      <c r="A21523" t="s">
        <v>16493</v>
      </c>
      <c r="B21523" t="s">
        <v>20</v>
      </c>
      <c r="C21523" t="s">
        <v>19</v>
      </c>
      <c r="D21523" t="s">
        <v>33</v>
      </c>
      <c r="E21523" t="s">
        <v>533</v>
      </c>
    </row>
    <row r="21524" spans="1:5" x14ac:dyDescent="0.25">
      <c r="A21524" t="s">
        <v>8052</v>
      </c>
      <c r="B21524" t="s">
        <v>20</v>
      </c>
      <c r="C21524" t="s">
        <v>19</v>
      </c>
      <c r="D21524" t="s">
        <v>33</v>
      </c>
      <c r="E21524" t="s">
        <v>553</v>
      </c>
    </row>
    <row r="21525" spans="1:5" x14ac:dyDescent="0.25">
      <c r="A21525" t="s">
        <v>21713</v>
      </c>
      <c r="B21525" t="s">
        <v>20</v>
      </c>
      <c r="C21525" t="s">
        <v>19</v>
      </c>
      <c r="D21525" t="s">
        <v>33</v>
      </c>
      <c r="E21525" t="s">
        <v>530</v>
      </c>
    </row>
    <row r="21526" spans="1:5" x14ac:dyDescent="0.25">
      <c r="A21526" t="s">
        <v>21714</v>
      </c>
      <c r="B21526" t="s">
        <v>20</v>
      </c>
      <c r="C21526" t="s">
        <v>19</v>
      </c>
      <c r="D21526" t="s">
        <v>33</v>
      </c>
      <c r="E21526" t="s">
        <v>538</v>
      </c>
    </row>
    <row r="21527" spans="1:5" x14ac:dyDescent="0.25">
      <c r="A21527" t="s">
        <v>22201</v>
      </c>
      <c r="B21527" t="s">
        <v>20</v>
      </c>
      <c r="C21527" t="s">
        <v>19</v>
      </c>
      <c r="D21527" t="s">
        <v>33</v>
      </c>
      <c r="E21527" t="s">
        <v>533</v>
      </c>
    </row>
    <row r="21528" spans="1:5" x14ac:dyDescent="0.25">
      <c r="A21528" t="s">
        <v>21716</v>
      </c>
      <c r="B21528" t="s">
        <v>20</v>
      </c>
      <c r="C21528" t="s">
        <v>19</v>
      </c>
      <c r="D21528" t="s">
        <v>33</v>
      </c>
      <c r="E21528" t="s">
        <v>538</v>
      </c>
    </row>
    <row r="21529" spans="1:5" x14ac:dyDescent="0.25">
      <c r="A21529" t="s">
        <v>21717</v>
      </c>
      <c r="B21529" t="s">
        <v>20</v>
      </c>
      <c r="C21529" t="s">
        <v>19</v>
      </c>
      <c r="D21529" t="s">
        <v>33</v>
      </c>
      <c r="E21529" t="s">
        <v>530</v>
      </c>
    </row>
    <row r="21530" spans="1:5" x14ac:dyDescent="0.25">
      <c r="A21530" t="s">
        <v>24372</v>
      </c>
      <c r="B21530" t="s">
        <v>20</v>
      </c>
      <c r="C21530" t="s">
        <v>19</v>
      </c>
      <c r="D21530" t="s">
        <v>33</v>
      </c>
      <c r="E21530" t="s">
        <v>553</v>
      </c>
    </row>
    <row r="21531" spans="1:5" x14ac:dyDescent="0.25">
      <c r="A21531" t="s">
        <v>21719</v>
      </c>
      <c r="B21531" t="s">
        <v>20</v>
      </c>
      <c r="C21531" t="s">
        <v>19</v>
      </c>
      <c r="D21531" t="s">
        <v>33</v>
      </c>
      <c r="E21531" t="s">
        <v>530</v>
      </c>
    </row>
    <row r="21532" spans="1:5" x14ac:dyDescent="0.25">
      <c r="A21532" t="s">
        <v>11326</v>
      </c>
      <c r="B21532" t="s">
        <v>20</v>
      </c>
      <c r="C21532" t="s">
        <v>19</v>
      </c>
      <c r="D21532" t="s">
        <v>33</v>
      </c>
      <c r="E21532" t="s">
        <v>533</v>
      </c>
    </row>
    <row r="21533" spans="1:5" x14ac:dyDescent="0.25">
      <c r="A21533" t="s">
        <v>21721</v>
      </c>
      <c r="B21533" t="s">
        <v>20</v>
      </c>
      <c r="C21533" t="s">
        <v>21</v>
      </c>
      <c r="D21533" t="s">
        <v>33</v>
      </c>
      <c r="E21533" t="s">
        <v>582</v>
      </c>
    </row>
    <row r="21534" spans="1:5" x14ac:dyDescent="0.25">
      <c r="A21534" t="s">
        <v>21722</v>
      </c>
      <c r="B21534" t="s">
        <v>20</v>
      </c>
      <c r="C21534" t="s">
        <v>19</v>
      </c>
      <c r="D21534" t="s">
        <v>33</v>
      </c>
      <c r="E21534" t="s">
        <v>702</v>
      </c>
    </row>
    <row r="21535" spans="1:5" x14ac:dyDescent="0.25">
      <c r="A21535" t="s">
        <v>21723</v>
      </c>
      <c r="B21535" t="s">
        <v>20</v>
      </c>
      <c r="C21535" t="s">
        <v>19</v>
      </c>
      <c r="D21535" t="s">
        <v>33</v>
      </c>
      <c r="E21535" t="s">
        <v>702</v>
      </c>
    </row>
    <row r="21536" spans="1:5" x14ac:dyDescent="0.25">
      <c r="A21536" t="s">
        <v>21724</v>
      </c>
      <c r="B21536" t="s">
        <v>20</v>
      </c>
      <c r="C21536" t="s">
        <v>22</v>
      </c>
      <c r="D21536" t="s">
        <v>33</v>
      </c>
      <c r="E21536" t="s">
        <v>536</v>
      </c>
    </row>
    <row r="21537" spans="1:5" x14ac:dyDescent="0.25">
      <c r="A21537" t="s">
        <v>17048</v>
      </c>
      <c r="B21537" t="s">
        <v>20</v>
      </c>
      <c r="C21537" t="s">
        <v>19</v>
      </c>
      <c r="D21537" t="s">
        <v>69</v>
      </c>
      <c r="E21537" t="s">
        <v>533</v>
      </c>
    </row>
    <row r="21538" spans="1:5" x14ac:dyDescent="0.25">
      <c r="A21538" t="s">
        <v>29595</v>
      </c>
      <c r="B21538" t="s">
        <v>20</v>
      </c>
      <c r="C21538" t="s">
        <v>19</v>
      </c>
      <c r="D21538" t="s">
        <v>69</v>
      </c>
      <c r="E21538" t="s">
        <v>533</v>
      </c>
    </row>
    <row r="21539" spans="1:5" x14ac:dyDescent="0.25">
      <c r="A21539" t="s">
        <v>21727</v>
      </c>
      <c r="B21539" t="s">
        <v>20</v>
      </c>
      <c r="C21539" t="s">
        <v>19</v>
      </c>
      <c r="D21539" t="s">
        <v>33</v>
      </c>
      <c r="E21539" t="s">
        <v>530</v>
      </c>
    </row>
    <row r="21540" spans="1:5" x14ac:dyDescent="0.25">
      <c r="A21540" t="s">
        <v>1666</v>
      </c>
      <c r="B21540" t="s">
        <v>20</v>
      </c>
      <c r="C21540" t="s">
        <v>19</v>
      </c>
      <c r="D21540" t="s">
        <v>33</v>
      </c>
      <c r="E21540" t="s">
        <v>553</v>
      </c>
    </row>
    <row r="21541" spans="1:5" x14ac:dyDescent="0.25">
      <c r="A21541" t="s">
        <v>11456</v>
      </c>
      <c r="B21541" t="s">
        <v>20</v>
      </c>
      <c r="C21541" t="s">
        <v>19</v>
      </c>
      <c r="D21541" t="s">
        <v>33</v>
      </c>
      <c r="E21541" t="s">
        <v>533</v>
      </c>
    </row>
    <row r="21542" spans="1:5" x14ac:dyDescent="0.25">
      <c r="A21542" t="s">
        <v>1934</v>
      </c>
      <c r="B21542" t="s">
        <v>20</v>
      </c>
      <c r="C21542" t="s">
        <v>19</v>
      </c>
      <c r="D21542" t="s">
        <v>33</v>
      </c>
      <c r="E21542" t="s">
        <v>533</v>
      </c>
    </row>
    <row r="21543" spans="1:5" x14ac:dyDescent="0.25">
      <c r="A21543" t="s">
        <v>25308</v>
      </c>
      <c r="B21543" t="s">
        <v>20</v>
      </c>
      <c r="C21543" t="s">
        <v>19</v>
      </c>
      <c r="D21543" t="s">
        <v>33</v>
      </c>
      <c r="E21543" t="s">
        <v>533</v>
      </c>
    </row>
    <row r="21544" spans="1:5" x14ac:dyDescent="0.25">
      <c r="A21544" t="s">
        <v>18260</v>
      </c>
      <c r="B21544" t="s">
        <v>20</v>
      </c>
      <c r="C21544" t="s">
        <v>19</v>
      </c>
      <c r="D21544" t="s">
        <v>33</v>
      </c>
      <c r="E21544" t="s">
        <v>533</v>
      </c>
    </row>
    <row r="21545" spans="1:5" x14ac:dyDescent="0.25">
      <c r="A21545" t="s">
        <v>23465</v>
      </c>
      <c r="B21545" t="s">
        <v>20</v>
      </c>
      <c r="C21545" t="s">
        <v>19</v>
      </c>
      <c r="D21545" t="s">
        <v>33</v>
      </c>
      <c r="E21545" t="s">
        <v>533</v>
      </c>
    </row>
    <row r="21546" spans="1:5" x14ac:dyDescent="0.25">
      <c r="A21546" t="s">
        <v>25310</v>
      </c>
      <c r="B21546" t="s">
        <v>20</v>
      </c>
      <c r="C21546" t="s">
        <v>19</v>
      </c>
      <c r="D21546" t="s">
        <v>33</v>
      </c>
      <c r="E21546" t="s">
        <v>533</v>
      </c>
    </row>
    <row r="21547" spans="1:5" x14ac:dyDescent="0.25">
      <c r="A21547" t="s">
        <v>16174</v>
      </c>
      <c r="B21547" t="s">
        <v>20</v>
      </c>
      <c r="C21547" t="s">
        <v>19</v>
      </c>
      <c r="D21547" t="s">
        <v>33</v>
      </c>
      <c r="E21547" t="s">
        <v>533</v>
      </c>
    </row>
    <row r="21548" spans="1:5" x14ac:dyDescent="0.25">
      <c r="A21548" t="s">
        <v>16173</v>
      </c>
      <c r="B21548" t="s">
        <v>20</v>
      </c>
      <c r="C21548" t="s">
        <v>19</v>
      </c>
      <c r="D21548" t="s">
        <v>33</v>
      </c>
      <c r="E21548" t="s">
        <v>533</v>
      </c>
    </row>
    <row r="21549" spans="1:5" x14ac:dyDescent="0.25">
      <c r="A21549" t="s">
        <v>1662</v>
      </c>
      <c r="B21549" t="s">
        <v>20</v>
      </c>
      <c r="C21549" t="s">
        <v>19</v>
      </c>
      <c r="D21549" t="s">
        <v>33</v>
      </c>
      <c r="E21549" t="s">
        <v>553</v>
      </c>
    </row>
    <row r="21550" spans="1:5" x14ac:dyDescent="0.25">
      <c r="A21550" t="s">
        <v>21738</v>
      </c>
      <c r="B21550" t="s">
        <v>20</v>
      </c>
      <c r="C21550" t="s">
        <v>19</v>
      </c>
      <c r="D21550" t="s">
        <v>33</v>
      </c>
      <c r="E21550" t="s">
        <v>530</v>
      </c>
    </row>
    <row r="21551" spans="1:5" x14ac:dyDescent="0.25">
      <c r="A21551" t="s">
        <v>21739</v>
      </c>
      <c r="B21551" t="s">
        <v>16</v>
      </c>
      <c r="C21551" t="s">
        <v>18</v>
      </c>
      <c r="D21551" t="s">
        <v>33</v>
      </c>
      <c r="E21551" t="s">
        <v>998</v>
      </c>
    </row>
    <row r="21552" spans="1:5" x14ac:dyDescent="0.25">
      <c r="A21552" t="s">
        <v>17047</v>
      </c>
      <c r="B21552" t="s">
        <v>20</v>
      </c>
      <c r="C21552" t="s">
        <v>19</v>
      </c>
      <c r="D21552" t="s">
        <v>69</v>
      </c>
      <c r="E21552" t="s">
        <v>533</v>
      </c>
    </row>
    <row r="21553" spans="1:5" x14ac:dyDescent="0.25">
      <c r="A21553" t="s">
        <v>21741</v>
      </c>
      <c r="B21553" t="s">
        <v>20</v>
      </c>
      <c r="C21553" t="s">
        <v>19</v>
      </c>
      <c r="D21553" t="s">
        <v>33</v>
      </c>
      <c r="E21553" t="s">
        <v>538</v>
      </c>
    </row>
    <row r="21554" spans="1:5" x14ac:dyDescent="0.25">
      <c r="A21554" t="s">
        <v>29594</v>
      </c>
      <c r="B21554" t="s">
        <v>20</v>
      </c>
      <c r="C21554" t="s">
        <v>19</v>
      </c>
      <c r="D21554" t="s">
        <v>69</v>
      </c>
      <c r="E21554" t="s">
        <v>533</v>
      </c>
    </row>
    <row r="21555" spans="1:5" x14ac:dyDescent="0.25">
      <c r="A21555" t="s">
        <v>21743</v>
      </c>
      <c r="B21555" t="s">
        <v>20</v>
      </c>
      <c r="C21555" t="s">
        <v>19</v>
      </c>
      <c r="D21555" t="s">
        <v>33</v>
      </c>
      <c r="E21555" t="s">
        <v>538</v>
      </c>
    </row>
    <row r="21556" spans="1:5" x14ac:dyDescent="0.25">
      <c r="A21556" t="s">
        <v>24848</v>
      </c>
      <c r="B21556" t="s">
        <v>20</v>
      </c>
      <c r="C21556" t="s">
        <v>19</v>
      </c>
      <c r="D21556" t="s">
        <v>33</v>
      </c>
      <c r="E21556" t="s">
        <v>533</v>
      </c>
    </row>
    <row r="21557" spans="1:5" x14ac:dyDescent="0.25">
      <c r="A21557" t="s">
        <v>21745</v>
      </c>
      <c r="B21557" t="s">
        <v>20</v>
      </c>
      <c r="C21557" t="s">
        <v>21</v>
      </c>
      <c r="D21557" t="s">
        <v>33</v>
      </c>
      <c r="E21557" t="s">
        <v>581</v>
      </c>
    </row>
    <row r="21558" spans="1:5" x14ac:dyDescent="0.25">
      <c r="A21558" t="s">
        <v>17045</v>
      </c>
      <c r="B21558" t="s">
        <v>20</v>
      </c>
      <c r="C21558" t="s">
        <v>19</v>
      </c>
      <c r="D21558" t="s">
        <v>69</v>
      </c>
      <c r="E21558" t="s">
        <v>533</v>
      </c>
    </row>
    <row r="21559" spans="1:5" x14ac:dyDescent="0.25">
      <c r="A21559" t="s">
        <v>29593</v>
      </c>
      <c r="B21559" t="s">
        <v>20</v>
      </c>
      <c r="C21559" t="s">
        <v>19</v>
      </c>
      <c r="D21559" t="s">
        <v>69</v>
      </c>
      <c r="E21559" t="s">
        <v>533</v>
      </c>
    </row>
    <row r="21560" spans="1:5" x14ac:dyDescent="0.25">
      <c r="A21560" t="s">
        <v>17203</v>
      </c>
      <c r="B21560" t="s">
        <v>20</v>
      </c>
      <c r="C21560" t="s">
        <v>19</v>
      </c>
      <c r="D21560" t="s">
        <v>33</v>
      </c>
      <c r="E21560" t="s">
        <v>533</v>
      </c>
    </row>
    <row r="21561" spans="1:5" x14ac:dyDescent="0.25">
      <c r="A21561" t="s">
        <v>8305</v>
      </c>
      <c r="B21561" t="s">
        <v>20</v>
      </c>
      <c r="C21561" t="s">
        <v>19</v>
      </c>
      <c r="D21561" t="s">
        <v>33</v>
      </c>
      <c r="E21561" t="s">
        <v>533</v>
      </c>
    </row>
    <row r="21562" spans="1:5" x14ac:dyDescent="0.25">
      <c r="A21562" t="s">
        <v>8395</v>
      </c>
      <c r="B21562" t="s">
        <v>20</v>
      </c>
      <c r="C21562" t="s">
        <v>19</v>
      </c>
      <c r="D21562" t="s">
        <v>33</v>
      </c>
      <c r="E21562" t="s">
        <v>533</v>
      </c>
    </row>
    <row r="21563" spans="1:5" x14ac:dyDescent="0.25">
      <c r="A21563" t="s">
        <v>9003</v>
      </c>
      <c r="B21563" t="s">
        <v>20</v>
      </c>
      <c r="C21563" t="s">
        <v>19</v>
      </c>
      <c r="D21563" t="s">
        <v>33</v>
      </c>
      <c r="E21563" t="s">
        <v>533</v>
      </c>
    </row>
    <row r="21564" spans="1:5" x14ac:dyDescent="0.25">
      <c r="A21564" t="s">
        <v>9005</v>
      </c>
      <c r="B21564" t="s">
        <v>20</v>
      </c>
      <c r="C21564" t="s">
        <v>19</v>
      </c>
      <c r="D21564" t="s">
        <v>33</v>
      </c>
      <c r="E21564" t="s">
        <v>533</v>
      </c>
    </row>
    <row r="21565" spans="1:5" x14ac:dyDescent="0.25">
      <c r="A21565" t="s">
        <v>18557</v>
      </c>
      <c r="B21565" t="s">
        <v>20</v>
      </c>
      <c r="C21565" t="s">
        <v>19</v>
      </c>
      <c r="D21565" t="s">
        <v>33</v>
      </c>
      <c r="E21565" t="s">
        <v>533</v>
      </c>
    </row>
    <row r="21566" spans="1:5" x14ac:dyDescent="0.25">
      <c r="A21566" t="s">
        <v>2716</v>
      </c>
      <c r="B21566" t="s">
        <v>20</v>
      </c>
      <c r="C21566" t="s">
        <v>19</v>
      </c>
      <c r="D21566" t="s">
        <v>33</v>
      </c>
      <c r="E21566" t="s">
        <v>533</v>
      </c>
    </row>
    <row r="21567" spans="1:5" x14ac:dyDescent="0.25">
      <c r="A21567" t="s">
        <v>5122</v>
      </c>
      <c r="B21567" t="s">
        <v>20</v>
      </c>
      <c r="C21567" t="s">
        <v>19</v>
      </c>
      <c r="D21567" t="s">
        <v>33</v>
      </c>
      <c r="E21567" t="s">
        <v>533</v>
      </c>
    </row>
    <row r="21568" spans="1:5" x14ac:dyDescent="0.25">
      <c r="A21568" t="s">
        <v>15837</v>
      </c>
      <c r="B21568" t="s">
        <v>20</v>
      </c>
      <c r="C21568" t="s">
        <v>19</v>
      </c>
      <c r="D21568" t="s">
        <v>33</v>
      </c>
      <c r="E21568" t="s">
        <v>553</v>
      </c>
    </row>
    <row r="21569" spans="1:5" x14ac:dyDescent="0.25">
      <c r="A21569" t="s">
        <v>5233</v>
      </c>
      <c r="B21569" t="s">
        <v>20</v>
      </c>
      <c r="C21569" t="s">
        <v>19</v>
      </c>
      <c r="D21569" t="s">
        <v>33</v>
      </c>
      <c r="E21569" t="s">
        <v>533</v>
      </c>
    </row>
    <row r="21570" spans="1:5" x14ac:dyDescent="0.25">
      <c r="A21570" t="s">
        <v>17046</v>
      </c>
      <c r="B21570" t="s">
        <v>20</v>
      </c>
      <c r="C21570" t="s">
        <v>19</v>
      </c>
      <c r="D21570" t="s">
        <v>69</v>
      </c>
      <c r="E21570" t="s">
        <v>533</v>
      </c>
    </row>
    <row r="21571" spans="1:5" x14ac:dyDescent="0.25">
      <c r="A21571" t="s">
        <v>21759</v>
      </c>
      <c r="B21571" t="s">
        <v>20</v>
      </c>
      <c r="C21571" t="s">
        <v>19</v>
      </c>
      <c r="D21571" t="s">
        <v>33</v>
      </c>
      <c r="E21571" t="s">
        <v>530</v>
      </c>
    </row>
    <row r="21572" spans="1:5" x14ac:dyDescent="0.25">
      <c r="A21572" t="s">
        <v>29592</v>
      </c>
      <c r="B21572" t="s">
        <v>20</v>
      </c>
      <c r="C21572" t="s">
        <v>19</v>
      </c>
      <c r="D21572" t="s">
        <v>69</v>
      </c>
      <c r="E21572" t="s">
        <v>533</v>
      </c>
    </row>
    <row r="21573" spans="1:5" x14ac:dyDescent="0.25">
      <c r="A21573" t="s">
        <v>21761</v>
      </c>
      <c r="B21573" t="s">
        <v>20</v>
      </c>
      <c r="C21573" t="s">
        <v>19</v>
      </c>
      <c r="D21573" t="s">
        <v>33</v>
      </c>
      <c r="E21573" t="s">
        <v>530</v>
      </c>
    </row>
    <row r="21574" spans="1:5" x14ac:dyDescent="0.25">
      <c r="A21574" t="s">
        <v>7351</v>
      </c>
      <c r="B21574" t="s">
        <v>20</v>
      </c>
      <c r="C21574" t="s">
        <v>19</v>
      </c>
      <c r="D21574" t="s">
        <v>33</v>
      </c>
      <c r="E21574" t="s">
        <v>533</v>
      </c>
    </row>
    <row r="21575" spans="1:5" x14ac:dyDescent="0.25">
      <c r="A21575" t="s">
        <v>21763</v>
      </c>
      <c r="B21575" t="s">
        <v>20</v>
      </c>
      <c r="C21575" t="s">
        <v>19</v>
      </c>
      <c r="D21575" t="s">
        <v>33</v>
      </c>
      <c r="E21575" t="s">
        <v>530</v>
      </c>
    </row>
    <row r="21576" spans="1:5" x14ac:dyDescent="0.25">
      <c r="A21576" t="s">
        <v>21764</v>
      </c>
      <c r="B21576" t="s">
        <v>20</v>
      </c>
      <c r="C21576" t="s">
        <v>19</v>
      </c>
      <c r="D21576" t="s">
        <v>33</v>
      </c>
      <c r="E21576" t="s">
        <v>563</v>
      </c>
    </row>
    <row r="21577" spans="1:5" x14ac:dyDescent="0.25">
      <c r="A21577" t="s">
        <v>19472</v>
      </c>
      <c r="B21577" t="s">
        <v>20</v>
      </c>
      <c r="C21577" t="s">
        <v>19</v>
      </c>
      <c r="D21577" t="s">
        <v>33</v>
      </c>
      <c r="E21577" t="s">
        <v>533</v>
      </c>
    </row>
    <row r="21578" spans="1:5" x14ac:dyDescent="0.25">
      <c r="A21578" t="s">
        <v>21766</v>
      </c>
      <c r="B21578" t="s">
        <v>20</v>
      </c>
      <c r="C21578" t="s">
        <v>19</v>
      </c>
      <c r="D21578" t="s">
        <v>33</v>
      </c>
      <c r="E21578" t="s">
        <v>530</v>
      </c>
    </row>
    <row r="21579" spans="1:5" x14ac:dyDescent="0.25">
      <c r="A21579" t="s">
        <v>21767</v>
      </c>
      <c r="B21579" t="s">
        <v>20</v>
      </c>
      <c r="C21579" t="s">
        <v>19</v>
      </c>
      <c r="D21579" t="s">
        <v>33</v>
      </c>
      <c r="E21579" t="s">
        <v>523</v>
      </c>
    </row>
    <row r="21580" spans="1:5" x14ac:dyDescent="0.25">
      <c r="A21580" t="s">
        <v>24734</v>
      </c>
      <c r="B21580" t="s">
        <v>20</v>
      </c>
      <c r="C21580" t="s">
        <v>19</v>
      </c>
      <c r="D21580" t="s">
        <v>33</v>
      </c>
      <c r="E21580" t="s">
        <v>533</v>
      </c>
    </row>
    <row r="21581" spans="1:5" x14ac:dyDescent="0.25">
      <c r="A21581" t="s">
        <v>21769</v>
      </c>
      <c r="B21581" t="s">
        <v>20</v>
      </c>
      <c r="C21581" t="s">
        <v>19</v>
      </c>
      <c r="D21581" t="s">
        <v>33</v>
      </c>
      <c r="E21581" t="s">
        <v>530</v>
      </c>
    </row>
    <row r="21582" spans="1:5" x14ac:dyDescent="0.25">
      <c r="A21582" t="s">
        <v>8151</v>
      </c>
      <c r="B21582" t="s">
        <v>20</v>
      </c>
      <c r="C21582" t="s">
        <v>19</v>
      </c>
      <c r="D21582" t="s">
        <v>33</v>
      </c>
      <c r="E21582" t="s">
        <v>533</v>
      </c>
    </row>
    <row r="21583" spans="1:5" x14ac:dyDescent="0.25">
      <c r="A21583" t="s">
        <v>21771</v>
      </c>
      <c r="B21583" t="s">
        <v>20</v>
      </c>
      <c r="C21583" t="s">
        <v>21</v>
      </c>
      <c r="D21583" t="s">
        <v>33</v>
      </c>
      <c r="E21583" t="s">
        <v>581</v>
      </c>
    </row>
    <row r="21584" spans="1:5" x14ac:dyDescent="0.25">
      <c r="A21584" t="s">
        <v>21772</v>
      </c>
      <c r="B21584" t="s">
        <v>20</v>
      </c>
      <c r="C21584" t="s">
        <v>21</v>
      </c>
      <c r="D21584" t="s">
        <v>33</v>
      </c>
      <c r="E21584" t="s">
        <v>582</v>
      </c>
    </row>
    <row r="21585" spans="1:5" x14ac:dyDescent="0.25">
      <c r="A21585" t="s">
        <v>24049</v>
      </c>
      <c r="B21585" t="s">
        <v>20</v>
      </c>
      <c r="C21585" t="s">
        <v>19</v>
      </c>
      <c r="D21585" t="s">
        <v>33</v>
      </c>
      <c r="E21585" t="s">
        <v>533</v>
      </c>
    </row>
    <row r="21586" spans="1:5" x14ac:dyDescent="0.25">
      <c r="A21586" t="s">
        <v>22351</v>
      </c>
      <c r="B21586" t="s">
        <v>20</v>
      </c>
      <c r="C21586" t="s">
        <v>19</v>
      </c>
      <c r="D21586" t="s">
        <v>33</v>
      </c>
      <c r="E21586" t="s">
        <v>533</v>
      </c>
    </row>
    <row r="21587" spans="1:5" x14ac:dyDescent="0.25">
      <c r="A21587" t="s">
        <v>21775</v>
      </c>
      <c r="B21587" t="s">
        <v>20</v>
      </c>
      <c r="C21587" t="s">
        <v>19</v>
      </c>
      <c r="D21587" t="s">
        <v>65</v>
      </c>
      <c r="E21587" t="s">
        <v>530</v>
      </c>
    </row>
    <row r="21588" spans="1:5" x14ac:dyDescent="0.25">
      <c r="A21588" t="s">
        <v>20516</v>
      </c>
      <c r="B21588" t="s">
        <v>20</v>
      </c>
      <c r="C21588" t="s">
        <v>19</v>
      </c>
      <c r="D21588" t="s">
        <v>33</v>
      </c>
      <c r="E21588" t="s">
        <v>553</v>
      </c>
    </row>
    <row r="21589" spans="1:5" x14ac:dyDescent="0.25">
      <c r="A21589" t="s">
        <v>21777</v>
      </c>
      <c r="B21589" t="s">
        <v>20</v>
      </c>
      <c r="C21589" t="s">
        <v>22</v>
      </c>
      <c r="D21589" t="s">
        <v>33</v>
      </c>
      <c r="E21589" t="s">
        <v>536</v>
      </c>
    </row>
    <row r="21590" spans="1:5" x14ac:dyDescent="0.25">
      <c r="A21590" t="s">
        <v>21778</v>
      </c>
      <c r="B21590" t="s">
        <v>20</v>
      </c>
      <c r="C21590" t="s">
        <v>22</v>
      </c>
      <c r="D21590" t="s">
        <v>33</v>
      </c>
      <c r="E21590" t="s">
        <v>693</v>
      </c>
    </row>
    <row r="21591" spans="1:5" x14ac:dyDescent="0.25">
      <c r="A21591" t="s">
        <v>15073</v>
      </c>
      <c r="B21591" t="s">
        <v>20</v>
      </c>
      <c r="C21591" t="s">
        <v>19</v>
      </c>
      <c r="D21591" t="s">
        <v>33</v>
      </c>
      <c r="E21591" t="s">
        <v>553</v>
      </c>
    </row>
    <row r="21592" spans="1:5" x14ac:dyDescent="0.25">
      <c r="A21592" t="s">
        <v>21780</v>
      </c>
      <c r="B21592" t="s">
        <v>20</v>
      </c>
      <c r="C21592" t="s">
        <v>19</v>
      </c>
      <c r="D21592" t="s">
        <v>33</v>
      </c>
      <c r="E21592" t="s">
        <v>530</v>
      </c>
    </row>
    <row r="21593" spans="1:5" x14ac:dyDescent="0.25">
      <c r="A21593" t="s">
        <v>21781</v>
      </c>
      <c r="B21593" t="s">
        <v>16</v>
      </c>
      <c r="C21593" t="s">
        <v>17</v>
      </c>
      <c r="D21593" t="s">
        <v>33</v>
      </c>
      <c r="E21593" t="s">
        <v>653</v>
      </c>
    </row>
    <row r="21594" spans="1:5" x14ac:dyDescent="0.25">
      <c r="A21594" t="s">
        <v>21782</v>
      </c>
      <c r="B21594" t="s">
        <v>20</v>
      </c>
      <c r="C21594" t="s">
        <v>19</v>
      </c>
      <c r="D21594" t="s">
        <v>33</v>
      </c>
      <c r="E21594" t="s">
        <v>539</v>
      </c>
    </row>
    <row r="21595" spans="1:5" x14ac:dyDescent="0.25">
      <c r="A21595" t="s">
        <v>26742</v>
      </c>
      <c r="B21595" t="s">
        <v>20</v>
      </c>
      <c r="C21595" t="s">
        <v>19</v>
      </c>
      <c r="D21595" t="s">
        <v>33</v>
      </c>
      <c r="E21595" t="s">
        <v>533</v>
      </c>
    </row>
    <row r="21596" spans="1:5" x14ac:dyDescent="0.25">
      <c r="A21596" t="s">
        <v>21784</v>
      </c>
      <c r="B21596" t="s">
        <v>20</v>
      </c>
      <c r="C21596" t="s">
        <v>19</v>
      </c>
      <c r="D21596" t="s">
        <v>33</v>
      </c>
      <c r="E21596" t="s">
        <v>562</v>
      </c>
    </row>
    <row r="21597" spans="1:5" x14ac:dyDescent="0.25">
      <c r="A21597" t="s">
        <v>21785</v>
      </c>
      <c r="B21597" t="s">
        <v>20</v>
      </c>
      <c r="C21597" t="s">
        <v>19</v>
      </c>
      <c r="D21597" t="s">
        <v>33</v>
      </c>
      <c r="E21597" t="s">
        <v>702</v>
      </c>
    </row>
    <row r="21598" spans="1:5" x14ac:dyDescent="0.25">
      <c r="A21598" t="s">
        <v>3649</v>
      </c>
      <c r="B21598" t="s">
        <v>20</v>
      </c>
      <c r="C21598" t="s">
        <v>19</v>
      </c>
      <c r="D21598" t="s">
        <v>33</v>
      </c>
      <c r="E21598" t="s">
        <v>533</v>
      </c>
    </row>
    <row r="21599" spans="1:5" x14ac:dyDescent="0.25">
      <c r="A21599" t="s">
        <v>21787</v>
      </c>
      <c r="B21599" t="s">
        <v>20</v>
      </c>
      <c r="C21599" t="s">
        <v>19</v>
      </c>
      <c r="D21599" t="s">
        <v>33</v>
      </c>
      <c r="E21599" t="s">
        <v>530</v>
      </c>
    </row>
    <row r="21600" spans="1:5" x14ac:dyDescent="0.25">
      <c r="A21600" t="s">
        <v>29155</v>
      </c>
      <c r="B21600" t="s">
        <v>20</v>
      </c>
      <c r="C21600" t="s">
        <v>19</v>
      </c>
      <c r="D21600" t="s">
        <v>33</v>
      </c>
      <c r="E21600" t="s">
        <v>533</v>
      </c>
    </row>
    <row r="21601" spans="1:5" x14ac:dyDescent="0.25">
      <c r="A21601" t="s">
        <v>21789</v>
      </c>
      <c r="B21601" t="s">
        <v>20</v>
      </c>
      <c r="C21601" t="s">
        <v>19</v>
      </c>
      <c r="D21601" t="s">
        <v>33</v>
      </c>
      <c r="E21601" t="s">
        <v>538</v>
      </c>
    </row>
    <row r="21602" spans="1:5" x14ac:dyDescent="0.25">
      <c r="A21602" t="s">
        <v>13359</v>
      </c>
      <c r="B21602" t="s">
        <v>20</v>
      </c>
      <c r="C21602" t="s">
        <v>19</v>
      </c>
      <c r="D21602" t="s">
        <v>33</v>
      </c>
      <c r="E21602" t="s">
        <v>533</v>
      </c>
    </row>
    <row r="21603" spans="1:5" x14ac:dyDescent="0.25">
      <c r="A21603" t="s">
        <v>9404</v>
      </c>
      <c r="B21603" t="s">
        <v>20</v>
      </c>
      <c r="C21603" t="s">
        <v>19</v>
      </c>
      <c r="D21603" t="s">
        <v>33</v>
      </c>
      <c r="E21603" t="s">
        <v>533</v>
      </c>
    </row>
    <row r="21604" spans="1:5" x14ac:dyDescent="0.25">
      <c r="A21604" t="s">
        <v>1592</v>
      </c>
      <c r="B21604" t="s">
        <v>20</v>
      </c>
      <c r="C21604" t="s">
        <v>19</v>
      </c>
      <c r="D21604" t="s">
        <v>33</v>
      </c>
      <c r="E21604" t="s">
        <v>533</v>
      </c>
    </row>
    <row r="21605" spans="1:5" x14ac:dyDescent="0.25">
      <c r="A21605" t="s">
        <v>13222</v>
      </c>
      <c r="B21605" t="s">
        <v>20</v>
      </c>
      <c r="C21605" t="s">
        <v>19</v>
      </c>
      <c r="D21605" t="s">
        <v>33</v>
      </c>
      <c r="E21605" t="s">
        <v>533</v>
      </c>
    </row>
    <row r="21606" spans="1:5" x14ac:dyDescent="0.25">
      <c r="A21606" t="s">
        <v>2717</v>
      </c>
      <c r="B21606" t="s">
        <v>20</v>
      </c>
      <c r="C21606" t="s">
        <v>19</v>
      </c>
      <c r="D21606" t="s">
        <v>33</v>
      </c>
      <c r="E21606" t="s">
        <v>533</v>
      </c>
    </row>
    <row r="21607" spans="1:5" x14ac:dyDescent="0.25">
      <c r="A21607" t="s">
        <v>21795</v>
      </c>
      <c r="B21607" t="s">
        <v>20</v>
      </c>
      <c r="C21607" t="s">
        <v>19</v>
      </c>
      <c r="D21607" t="s">
        <v>33</v>
      </c>
      <c r="E21607" t="s">
        <v>562</v>
      </c>
    </row>
    <row r="21608" spans="1:5" x14ac:dyDescent="0.25">
      <c r="A21608" t="s">
        <v>21796</v>
      </c>
      <c r="B21608" t="s">
        <v>16</v>
      </c>
      <c r="C21608" t="s">
        <v>17</v>
      </c>
      <c r="D21608" t="s">
        <v>33</v>
      </c>
      <c r="E21608" t="s">
        <v>653</v>
      </c>
    </row>
    <row r="21609" spans="1:5" x14ac:dyDescent="0.25">
      <c r="A21609" t="s">
        <v>5082</v>
      </c>
      <c r="B21609" t="s">
        <v>20</v>
      </c>
      <c r="C21609" t="s">
        <v>19</v>
      </c>
      <c r="D21609" t="s">
        <v>33</v>
      </c>
      <c r="E21609" t="s">
        <v>533</v>
      </c>
    </row>
    <row r="21610" spans="1:5" x14ac:dyDescent="0.25">
      <c r="A21610" t="s">
        <v>21798</v>
      </c>
      <c r="B21610" t="s">
        <v>20</v>
      </c>
      <c r="C21610" t="s">
        <v>19</v>
      </c>
      <c r="D21610" t="s">
        <v>33</v>
      </c>
      <c r="E21610" t="s">
        <v>530</v>
      </c>
    </row>
    <row r="21611" spans="1:5" x14ac:dyDescent="0.25">
      <c r="A21611" t="s">
        <v>6694</v>
      </c>
      <c r="B21611" t="s">
        <v>20</v>
      </c>
      <c r="C21611" t="s">
        <v>19</v>
      </c>
      <c r="D21611" t="s">
        <v>33</v>
      </c>
      <c r="E21611" t="s">
        <v>533</v>
      </c>
    </row>
    <row r="21612" spans="1:5" x14ac:dyDescent="0.25">
      <c r="A21612" t="s">
        <v>21800</v>
      </c>
      <c r="B21612" t="s">
        <v>20</v>
      </c>
      <c r="C21612" t="s">
        <v>19</v>
      </c>
      <c r="D21612" t="s">
        <v>33</v>
      </c>
      <c r="E21612" t="s">
        <v>538</v>
      </c>
    </row>
    <row r="21613" spans="1:5" x14ac:dyDescent="0.25">
      <c r="A21613" t="s">
        <v>26805</v>
      </c>
      <c r="B21613" t="s">
        <v>20</v>
      </c>
      <c r="C21613" t="s">
        <v>19</v>
      </c>
      <c r="D21613" t="s">
        <v>33</v>
      </c>
      <c r="E21613" t="s">
        <v>533</v>
      </c>
    </row>
    <row r="21614" spans="1:5" x14ac:dyDescent="0.25">
      <c r="A21614" t="s">
        <v>21802</v>
      </c>
      <c r="B21614" t="s">
        <v>20</v>
      </c>
      <c r="C21614" t="s">
        <v>21</v>
      </c>
      <c r="D21614" t="s">
        <v>33</v>
      </c>
      <c r="E21614" t="s">
        <v>582</v>
      </c>
    </row>
    <row r="21615" spans="1:5" x14ac:dyDescent="0.25">
      <c r="A21615" t="s">
        <v>11616</v>
      </c>
      <c r="B21615" t="s">
        <v>20</v>
      </c>
      <c r="C21615" t="s">
        <v>19</v>
      </c>
      <c r="D21615" t="s">
        <v>33</v>
      </c>
      <c r="E21615" t="s">
        <v>533</v>
      </c>
    </row>
    <row r="21616" spans="1:5" x14ac:dyDescent="0.25">
      <c r="A21616" t="s">
        <v>21804</v>
      </c>
      <c r="B21616" t="s">
        <v>20</v>
      </c>
      <c r="C21616" t="s">
        <v>19</v>
      </c>
      <c r="D21616" t="s">
        <v>33</v>
      </c>
      <c r="E21616" t="s">
        <v>530</v>
      </c>
    </row>
    <row r="21617" spans="1:5" x14ac:dyDescent="0.25">
      <c r="A21617" t="s">
        <v>17879</v>
      </c>
      <c r="B21617" t="s">
        <v>20</v>
      </c>
      <c r="C21617" t="s">
        <v>19</v>
      </c>
      <c r="D21617" t="s">
        <v>33</v>
      </c>
      <c r="E21617" t="s">
        <v>533</v>
      </c>
    </row>
    <row r="21618" spans="1:5" x14ac:dyDescent="0.25">
      <c r="A21618" t="s">
        <v>18389</v>
      </c>
      <c r="B21618" t="s">
        <v>20</v>
      </c>
      <c r="C21618" t="s">
        <v>19</v>
      </c>
      <c r="D21618" t="s">
        <v>33</v>
      </c>
      <c r="E21618" t="s">
        <v>533</v>
      </c>
    </row>
    <row r="21619" spans="1:5" x14ac:dyDescent="0.25">
      <c r="A21619" t="s">
        <v>19130</v>
      </c>
      <c r="B21619" t="s">
        <v>20</v>
      </c>
      <c r="C21619" t="s">
        <v>19</v>
      </c>
      <c r="D21619" t="s">
        <v>33</v>
      </c>
      <c r="E21619" t="s">
        <v>533</v>
      </c>
    </row>
    <row r="21620" spans="1:5" x14ac:dyDescent="0.25">
      <c r="A21620" t="s">
        <v>19131</v>
      </c>
      <c r="B21620" t="s">
        <v>20</v>
      </c>
      <c r="C21620" t="s">
        <v>19</v>
      </c>
      <c r="D21620" t="s">
        <v>33</v>
      </c>
      <c r="E21620" t="s">
        <v>533</v>
      </c>
    </row>
    <row r="21621" spans="1:5" x14ac:dyDescent="0.25">
      <c r="A21621" t="s">
        <v>18556</v>
      </c>
      <c r="B21621" t="s">
        <v>20</v>
      </c>
      <c r="C21621" t="s">
        <v>19</v>
      </c>
      <c r="D21621" t="s">
        <v>33</v>
      </c>
      <c r="E21621" t="s">
        <v>533</v>
      </c>
    </row>
    <row r="21622" spans="1:5" x14ac:dyDescent="0.25">
      <c r="A21622" t="s">
        <v>9403</v>
      </c>
      <c r="B21622" t="s">
        <v>20</v>
      </c>
      <c r="C21622" t="s">
        <v>19</v>
      </c>
      <c r="D21622" t="s">
        <v>33</v>
      </c>
      <c r="E21622" t="s">
        <v>533</v>
      </c>
    </row>
    <row r="21623" spans="1:5" x14ac:dyDescent="0.25">
      <c r="A21623" t="s">
        <v>11325</v>
      </c>
      <c r="B21623" t="s">
        <v>20</v>
      </c>
      <c r="C21623" t="s">
        <v>19</v>
      </c>
      <c r="D21623" t="s">
        <v>33</v>
      </c>
      <c r="E21623" t="s">
        <v>533</v>
      </c>
    </row>
    <row r="21624" spans="1:5" x14ac:dyDescent="0.25">
      <c r="A21624" t="s">
        <v>21812</v>
      </c>
      <c r="B21624" t="s">
        <v>20</v>
      </c>
      <c r="C21624" t="s">
        <v>19</v>
      </c>
      <c r="D21624" t="s">
        <v>33</v>
      </c>
      <c r="E21624" t="s">
        <v>530</v>
      </c>
    </row>
    <row r="21625" spans="1:5" x14ac:dyDescent="0.25">
      <c r="A21625" t="s">
        <v>21813</v>
      </c>
      <c r="B21625" t="s">
        <v>20</v>
      </c>
      <c r="C21625" t="s">
        <v>19</v>
      </c>
      <c r="D21625" t="s">
        <v>33</v>
      </c>
      <c r="E21625" t="s">
        <v>771</v>
      </c>
    </row>
    <row r="21626" spans="1:5" x14ac:dyDescent="0.25">
      <c r="A21626" t="s">
        <v>18097</v>
      </c>
      <c r="B21626" t="s">
        <v>20</v>
      </c>
      <c r="C21626" t="s">
        <v>19</v>
      </c>
      <c r="D21626" t="s">
        <v>33</v>
      </c>
      <c r="E21626" t="s">
        <v>533</v>
      </c>
    </row>
    <row r="21627" spans="1:5" x14ac:dyDescent="0.25">
      <c r="A21627" t="s">
        <v>21815</v>
      </c>
      <c r="B21627" t="s">
        <v>20</v>
      </c>
      <c r="C21627" t="s">
        <v>19</v>
      </c>
      <c r="D21627" t="s">
        <v>33</v>
      </c>
      <c r="E21627" t="s">
        <v>530</v>
      </c>
    </row>
    <row r="21628" spans="1:5" x14ac:dyDescent="0.25">
      <c r="A21628" t="s">
        <v>19128</v>
      </c>
      <c r="B21628" t="s">
        <v>20</v>
      </c>
      <c r="C21628" t="s">
        <v>19</v>
      </c>
      <c r="D21628" t="s">
        <v>33</v>
      </c>
      <c r="E21628" t="s">
        <v>533</v>
      </c>
    </row>
    <row r="21629" spans="1:5" x14ac:dyDescent="0.25">
      <c r="A21629" t="s">
        <v>18717</v>
      </c>
      <c r="B21629" t="s">
        <v>20</v>
      </c>
      <c r="C21629" t="s">
        <v>22</v>
      </c>
      <c r="D21629" t="s">
        <v>33</v>
      </c>
      <c r="E21629" t="s">
        <v>629</v>
      </c>
    </row>
    <row r="21630" spans="1:5" x14ac:dyDescent="0.25">
      <c r="A21630" t="s">
        <v>28490</v>
      </c>
      <c r="B21630" t="s">
        <v>20</v>
      </c>
      <c r="C21630" t="s">
        <v>19</v>
      </c>
      <c r="D21630" t="s">
        <v>33</v>
      </c>
      <c r="E21630" t="s">
        <v>533</v>
      </c>
    </row>
    <row r="21631" spans="1:5" x14ac:dyDescent="0.25">
      <c r="A21631" t="s">
        <v>24643</v>
      </c>
      <c r="B21631" t="s">
        <v>20</v>
      </c>
      <c r="C21631" t="s">
        <v>19</v>
      </c>
      <c r="D21631" t="s">
        <v>33</v>
      </c>
      <c r="E21631" t="s">
        <v>533</v>
      </c>
    </row>
    <row r="21632" spans="1:5" x14ac:dyDescent="0.25">
      <c r="A21632" t="s">
        <v>24207</v>
      </c>
      <c r="B21632" t="s">
        <v>20</v>
      </c>
      <c r="C21632" t="s">
        <v>19</v>
      </c>
      <c r="D21632" t="s">
        <v>33</v>
      </c>
      <c r="E21632" t="s">
        <v>533</v>
      </c>
    </row>
    <row r="21633" spans="1:5" x14ac:dyDescent="0.25">
      <c r="A21633" t="s">
        <v>25775</v>
      </c>
      <c r="B21633" t="s">
        <v>20</v>
      </c>
      <c r="C21633" t="s">
        <v>19</v>
      </c>
      <c r="D21633" t="s">
        <v>33</v>
      </c>
      <c r="E21633" t="s">
        <v>533</v>
      </c>
    </row>
    <row r="21634" spans="1:5" x14ac:dyDescent="0.25">
      <c r="A21634" t="s">
        <v>13969</v>
      </c>
      <c r="B21634" t="s">
        <v>20</v>
      </c>
      <c r="C21634" t="s">
        <v>19</v>
      </c>
      <c r="D21634" t="s">
        <v>33</v>
      </c>
      <c r="E21634" t="s">
        <v>533</v>
      </c>
    </row>
    <row r="21635" spans="1:5" x14ac:dyDescent="0.25">
      <c r="A21635" t="s">
        <v>21823</v>
      </c>
      <c r="B21635" t="s">
        <v>20</v>
      </c>
      <c r="C21635" t="s">
        <v>24</v>
      </c>
      <c r="D21635" t="s">
        <v>33</v>
      </c>
      <c r="E21635" t="s">
        <v>699</v>
      </c>
    </row>
    <row r="21636" spans="1:5" x14ac:dyDescent="0.25">
      <c r="A21636" t="s">
        <v>21824</v>
      </c>
      <c r="B21636" t="s">
        <v>20</v>
      </c>
      <c r="C21636" t="s">
        <v>19</v>
      </c>
      <c r="D21636" t="s">
        <v>33</v>
      </c>
      <c r="E21636" t="s">
        <v>551</v>
      </c>
    </row>
    <row r="21637" spans="1:5" x14ac:dyDescent="0.25">
      <c r="A21637" t="s">
        <v>8366</v>
      </c>
      <c r="B21637" t="s">
        <v>20</v>
      </c>
      <c r="C21637" t="s">
        <v>19</v>
      </c>
      <c r="D21637" t="s">
        <v>33</v>
      </c>
      <c r="E21637" t="s">
        <v>533</v>
      </c>
    </row>
    <row r="21638" spans="1:5" x14ac:dyDescent="0.25">
      <c r="A21638" t="s">
        <v>21826</v>
      </c>
      <c r="B21638" t="s">
        <v>20</v>
      </c>
      <c r="C21638" t="s">
        <v>19</v>
      </c>
      <c r="D21638" t="s">
        <v>33</v>
      </c>
      <c r="E21638" t="s">
        <v>530</v>
      </c>
    </row>
    <row r="21639" spans="1:5" x14ac:dyDescent="0.25">
      <c r="A21639" t="s">
        <v>14659</v>
      </c>
      <c r="B21639" t="s">
        <v>20</v>
      </c>
      <c r="C21639" t="s">
        <v>19</v>
      </c>
      <c r="D21639" t="s">
        <v>33</v>
      </c>
      <c r="E21639" t="s">
        <v>533</v>
      </c>
    </row>
    <row r="21640" spans="1:5" x14ac:dyDescent="0.25">
      <c r="A21640" t="s">
        <v>21828</v>
      </c>
      <c r="B21640" t="s">
        <v>20</v>
      </c>
      <c r="C21640" t="s">
        <v>19</v>
      </c>
      <c r="D21640" t="s">
        <v>33</v>
      </c>
      <c r="E21640" t="s">
        <v>530</v>
      </c>
    </row>
    <row r="21641" spans="1:5" x14ac:dyDescent="0.25">
      <c r="A21641" t="s">
        <v>21829</v>
      </c>
      <c r="B21641" t="s">
        <v>20</v>
      </c>
      <c r="C21641" t="s">
        <v>22</v>
      </c>
      <c r="D21641" t="s">
        <v>33</v>
      </c>
      <c r="E21641" t="s">
        <v>536</v>
      </c>
    </row>
    <row r="21642" spans="1:5" x14ac:dyDescent="0.25">
      <c r="A21642" t="s">
        <v>20486</v>
      </c>
      <c r="B21642" t="s">
        <v>20</v>
      </c>
      <c r="C21642" t="s">
        <v>19</v>
      </c>
      <c r="D21642" t="s">
        <v>33</v>
      </c>
      <c r="E21642" t="s">
        <v>533</v>
      </c>
    </row>
    <row r="21643" spans="1:5" x14ac:dyDescent="0.25">
      <c r="A21643" t="s">
        <v>21831</v>
      </c>
      <c r="B21643" t="s">
        <v>20</v>
      </c>
      <c r="C21643" t="s">
        <v>22</v>
      </c>
      <c r="D21643" t="s">
        <v>33</v>
      </c>
      <c r="E21643" t="s">
        <v>693</v>
      </c>
    </row>
    <row r="21644" spans="1:5" x14ac:dyDescent="0.25">
      <c r="A21644" t="s">
        <v>18943</v>
      </c>
      <c r="B21644" t="s">
        <v>20</v>
      </c>
      <c r="C21644" t="s">
        <v>19</v>
      </c>
      <c r="D21644" t="s">
        <v>33</v>
      </c>
      <c r="E21644" t="s">
        <v>533</v>
      </c>
    </row>
    <row r="21645" spans="1:5" x14ac:dyDescent="0.25">
      <c r="A21645" t="s">
        <v>21833</v>
      </c>
      <c r="B21645" t="s">
        <v>20</v>
      </c>
      <c r="C21645" t="s">
        <v>19</v>
      </c>
      <c r="D21645" t="s">
        <v>33</v>
      </c>
      <c r="E21645" t="s">
        <v>530</v>
      </c>
    </row>
    <row r="21646" spans="1:5" x14ac:dyDescent="0.25">
      <c r="A21646" t="s">
        <v>21836</v>
      </c>
      <c r="B21646" t="s">
        <v>20</v>
      </c>
      <c r="C21646" t="s">
        <v>19</v>
      </c>
      <c r="D21646" t="s">
        <v>33</v>
      </c>
      <c r="E21646" t="s">
        <v>530</v>
      </c>
    </row>
    <row r="21647" spans="1:5" x14ac:dyDescent="0.25">
      <c r="A21647" t="s">
        <v>21835</v>
      </c>
      <c r="B21647" t="s">
        <v>20</v>
      </c>
      <c r="C21647" t="s">
        <v>19</v>
      </c>
      <c r="D21647" t="s">
        <v>33</v>
      </c>
      <c r="E21647" t="s">
        <v>538</v>
      </c>
    </row>
    <row r="21648" spans="1:5" x14ac:dyDescent="0.25">
      <c r="A21648" t="s">
        <v>6604</v>
      </c>
      <c r="B21648" t="s">
        <v>20</v>
      </c>
      <c r="C21648" t="s">
        <v>19</v>
      </c>
      <c r="D21648" t="s">
        <v>33</v>
      </c>
      <c r="E21648" t="s">
        <v>533</v>
      </c>
    </row>
    <row r="21649" spans="1:5" x14ac:dyDescent="0.25">
      <c r="A21649" t="s">
        <v>2474</v>
      </c>
      <c r="B21649" t="s">
        <v>20</v>
      </c>
      <c r="C21649" t="s">
        <v>19</v>
      </c>
      <c r="D21649" t="s">
        <v>33</v>
      </c>
      <c r="E21649" t="s">
        <v>533</v>
      </c>
    </row>
    <row r="21650" spans="1:5" x14ac:dyDescent="0.25">
      <c r="A21650" t="s">
        <v>19313</v>
      </c>
      <c r="B21650" t="s">
        <v>20</v>
      </c>
      <c r="C21650" t="s">
        <v>19</v>
      </c>
      <c r="D21650" t="s">
        <v>33</v>
      </c>
      <c r="E21650" t="s">
        <v>533</v>
      </c>
    </row>
    <row r="21651" spans="1:5" x14ac:dyDescent="0.25">
      <c r="A21651" t="s">
        <v>27004</v>
      </c>
      <c r="B21651" t="s">
        <v>20</v>
      </c>
      <c r="C21651" t="s">
        <v>19</v>
      </c>
      <c r="D21651" t="s">
        <v>33</v>
      </c>
      <c r="E21651" t="s">
        <v>533</v>
      </c>
    </row>
    <row r="21652" spans="1:5" x14ac:dyDescent="0.25">
      <c r="A21652" t="s">
        <v>5206</v>
      </c>
      <c r="B21652" t="s">
        <v>20</v>
      </c>
      <c r="C21652" t="s">
        <v>19</v>
      </c>
      <c r="D21652" t="s">
        <v>33</v>
      </c>
      <c r="E21652" t="s">
        <v>533</v>
      </c>
    </row>
    <row r="21653" spans="1:5" x14ac:dyDescent="0.25">
      <c r="A21653" t="s">
        <v>21841</v>
      </c>
      <c r="B21653" t="s">
        <v>20</v>
      </c>
      <c r="C21653" t="s">
        <v>21</v>
      </c>
      <c r="D21653" t="s">
        <v>33</v>
      </c>
      <c r="E21653" t="s">
        <v>582</v>
      </c>
    </row>
    <row r="21654" spans="1:5" x14ac:dyDescent="0.25">
      <c r="A21654" t="s">
        <v>21844</v>
      </c>
      <c r="B21654" t="s">
        <v>20</v>
      </c>
      <c r="C21654" t="s">
        <v>19</v>
      </c>
      <c r="D21654" t="s">
        <v>33</v>
      </c>
      <c r="E21654" t="s">
        <v>702</v>
      </c>
    </row>
    <row r="21655" spans="1:5" x14ac:dyDescent="0.25">
      <c r="A21655" t="s">
        <v>21845</v>
      </c>
      <c r="B21655" t="s">
        <v>20</v>
      </c>
      <c r="C21655" t="s">
        <v>19</v>
      </c>
      <c r="D21655" t="s">
        <v>33</v>
      </c>
      <c r="E21655" t="s">
        <v>876</v>
      </c>
    </row>
    <row r="21656" spans="1:5" x14ac:dyDescent="0.25">
      <c r="A21656" t="s">
        <v>21846</v>
      </c>
      <c r="B21656" t="s">
        <v>20</v>
      </c>
      <c r="C21656" t="s">
        <v>19</v>
      </c>
      <c r="D21656" t="s">
        <v>33</v>
      </c>
      <c r="E21656" t="s">
        <v>702</v>
      </c>
    </row>
    <row r="21657" spans="1:5" x14ac:dyDescent="0.25">
      <c r="A21657" t="s">
        <v>21842</v>
      </c>
      <c r="B21657" t="s">
        <v>20</v>
      </c>
      <c r="C21657" t="s">
        <v>19</v>
      </c>
      <c r="D21657" t="s">
        <v>33</v>
      </c>
      <c r="E21657" t="s">
        <v>702</v>
      </c>
    </row>
    <row r="21658" spans="1:5" x14ac:dyDescent="0.25">
      <c r="A21658" t="s">
        <v>21843</v>
      </c>
      <c r="B21658" t="s">
        <v>20</v>
      </c>
      <c r="C21658" t="s">
        <v>19</v>
      </c>
      <c r="D21658" t="s">
        <v>33</v>
      </c>
      <c r="E21658" t="s">
        <v>702</v>
      </c>
    </row>
    <row r="21659" spans="1:5" x14ac:dyDescent="0.25">
      <c r="A21659" t="s">
        <v>21849</v>
      </c>
      <c r="B21659" t="s">
        <v>20</v>
      </c>
      <c r="C21659" t="s">
        <v>19</v>
      </c>
      <c r="D21659" t="s">
        <v>33</v>
      </c>
      <c r="E21659" t="s">
        <v>702</v>
      </c>
    </row>
    <row r="21660" spans="1:5" x14ac:dyDescent="0.25">
      <c r="A21660" t="s">
        <v>21850</v>
      </c>
      <c r="B21660" t="s">
        <v>20</v>
      </c>
      <c r="C21660" t="s">
        <v>19</v>
      </c>
      <c r="D21660" t="s">
        <v>33</v>
      </c>
      <c r="E21660" t="s">
        <v>702</v>
      </c>
    </row>
    <row r="21661" spans="1:5" x14ac:dyDescent="0.25">
      <c r="A21661" t="s">
        <v>21847</v>
      </c>
      <c r="B21661" t="s">
        <v>20</v>
      </c>
      <c r="C21661" t="s">
        <v>19</v>
      </c>
      <c r="D21661" t="s">
        <v>33</v>
      </c>
      <c r="E21661" t="s">
        <v>702</v>
      </c>
    </row>
    <row r="21662" spans="1:5" x14ac:dyDescent="0.25">
      <c r="A21662" t="s">
        <v>21848</v>
      </c>
      <c r="B21662" t="s">
        <v>20</v>
      </c>
      <c r="C21662" t="s">
        <v>19</v>
      </c>
      <c r="D21662" t="s">
        <v>33</v>
      </c>
      <c r="E21662" t="s">
        <v>702</v>
      </c>
    </row>
    <row r="21663" spans="1:5" x14ac:dyDescent="0.25">
      <c r="A21663" t="s">
        <v>28001</v>
      </c>
      <c r="B21663" t="s">
        <v>20</v>
      </c>
      <c r="C21663" t="s">
        <v>19</v>
      </c>
      <c r="D21663" t="s">
        <v>33</v>
      </c>
      <c r="E21663" t="s">
        <v>533</v>
      </c>
    </row>
    <row r="21664" spans="1:5" x14ac:dyDescent="0.25">
      <c r="A21664" t="s">
        <v>23162</v>
      </c>
      <c r="B21664" t="s">
        <v>20</v>
      </c>
      <c r="C21664" t="s">
        <v>19</v>
      </c>
      <c r="D21664" t="s">
        <v>33</v>
      </c>
      <c r="E21664" t="s">
        <v>533</v>
      </c>
    </row>
    <row r="21665" spans="1:5" x14ac:dyDescent="0.25">
      <c r="A21665" t="s">
        <v>21853</v>
      </c>
      <c r="B21665" t="s">
        <v>20</v>
      </c>
      <c r="C21665" t="s">
        <v>19</v>
      </c>
      <c r="D21665" t="s">
        <v>33</v>
      </c>
      <c r="E21665" t="s">
        <v>530</v>
      </c>
    </row>
    <row r="21666" spans="1:5" x14ac:dyDescent="0.25">
      <c r="A21666" t="s">
        <v>13994</v>
      </c>
      <c r="B21666" t="s">
        <v>20</v>
      </c>
      <c r="C21666" t="s">
        <v>19</v>
      </c>
      <c r="D21666" t="s">
        <v>33</v>
      </c>
      <c r="E21666" t="s">
        <v>533</v>
      </c>
    </row>
    <row r="21667" spans="1:5" x14ac:dyDescent="0.25">
      <c r="A21667" t="s">
        <v>21855</v>
      </c>
      <c r="B21667" t="s">
        <v>20</v>
      </c>
      <c r="C21667" t="s">
        <v>21</v>
      </c>
      <c r="D21667" t="s">
        <v>33</v>
      </c>
      <c r="E21667" t="s">
        <v>582</v>
      </c>
    </row>
    <row r="21668" spans="1:5" x14ac:dyDescent="0.25">
      <c r="A21668" t="s">
        <v>15836</v>
      </c>
      <c r="B21668" t="s">
        <v>20</v>
      </c>
      <c r="C21668" t="s">
        <v>19</v>
      </c>
      <c r="D21668" t="s">
        <v>33</v>
      </c>
      <c r="E21668" t="s">
        <v>533</v>
      </c>
    </row>
    <row r="21669" spans="1:5" x14ac:dyDescent="0.25">
      <c r="A21669" t="s">
        <v>3617</v>
      </c>
      <c r="B21669" t="s">
        <v>20</v>
      </c>
      <c r="C21669" t="s">
        <v>19</v>
      </c>
      <c r="D21669" t="s">
        <v>33</v>
      </c>
      <c r="E21669" t="s">
        <v>533</v>
      </c>
    </row>
    <row r="21670" spans="1:5" x14ac:dyDescent="0.25">
      <c r="A21670" t="s">
        <v>6465</v>
      </c>
      <c r="B21670" t="s">
        <v>20</v>
      </c>
      <c r="C21670" t="s">
        <v>19</v>
      </c>
      <c r="D21670" t="s">
        <v>33</v>
      </c>
      <c r="E21670" t="s">
        <v>553</v>
      </c>
    </row>
    <row r="21671" spans="1:5" x14ac:dyDescent="0.25">
      <c r="A21671" t="s">
        <v>20542</v>
      </c>
      <c r="B21671" t="s">
        <v>20</v>
      </c>
      <c r="C21671" t="s">
        <v>19</v>
      </c>
      <c r="D21671" t="s">
        <v>33</v>
      </c>
      <c r="E21671" t="s">
        <v>553</v>
      </c>
    </row>
    <row r="21672" spans="1:5" x14ac:dyDescent="0.25">
      <c r="A21672" t="s">
        <v>25807</v>
      </c>
      <c r="B21672" t="s">
        <v>20</v>
      </c>
      <c r="C21672" t="s">
        <v>19</v>
      </c>
      <c r="D21672" t="s">
        <v>33</v>
      </c>
      <c r="E21672" t="s">
        <v>533</v>
      </c>
    </row>
    <row r="21673" spans="1:5" x14ac:dyDescent="0.25">
      <c r="A21673" t="s">
        <v>10238</v>
      </c>
      <c r="B21673" t="s">
        <v>20</v>
      </c>
      <c r="C21673" t="s">
        <v>19</v>
      </c>
      <c r="D21673" t="s">
        <v>33</v>
      </c>
      <c r="E21673" t="s">
        <v>533</v>
      </c>
    </row>
    <row r="21674" spans="1:5" x14ac:dyDescent="0.25">
      <c r="A21674" t="s">
        <v>5220</v>
      </c>
      <c r="B21674" t="s">
        <v>20</v>
      </c>
      <c r="C21674" t="s">
        <v>19</v>
      </c>
      <c r="D21674" t="s">
        <v>33</v>
      </c>
      <c r="E21674" t="s">
        <v>533</v>
      </c>
    </row>
    <row r="21675" spans="1:5" x14ac:dyDescent="0.25">
      <c r="A21675" t="s">
        <v>19746</v>
      </c>
      <c r="B21675" t="s">
        <v>20</v>
      </c>
      <c r="C21675" t="s">
        <v>19</v>
      </c>
      <c r="D21675" t="s">
        <v>33</v>
      </c>
      <c r="E21675" t="s">
        <v>533</v>
      </c>
    </row>
    <row r="21676" spans="1:5" x14ac:dyDescent="0.25">
      <c r="A21676" t="s">
        <v>21864</v>
      </c>
      <c r="B21676" t="s">
        <v>20</v>
      </c>
      <c r="C21676" t="s">
        <v>24</v>
      </c>
      <c r="D21676" t="s">
        <v>33</v>
      </c>
      <c r="E21676" t="s">
        <v>610</v>
      </c>
    </row>
    <row r="21677" spans="1:5" x14ac:dyDescent="0.25">
      <c r="A21677" t="s">
        <v>6204</v>
      </c>
      <c r="B21677" t="s">
        <v>20</v>
      </c>
      <c r="C21677" t="s">
        <v>19</v>
      </c>
      <c r="D21677" t="s">
        <v>33</v>
      </c>
      <c r="E21677" t="s">
        <v>533</v>
      </c>
    </row>
    <row r="21678" spans="1:5" x14ac:dyDescent="0.25">
      <c r="A21678" t="s">
        <v>21866</v>
      </c>
      <c r="B21678" t="s">
        <v>20</v>
      </c>
      <c r="C21678" t="s">
        <v>19</v>
      </c>
      <c r="D21678" t="s">
        <v>33</v>
      </c>
      <c r="E21678" t="s">
        <v>538</v>
      </c>
    </row>
    <row r="21679" spans="1:5" x14ac:dyDescent="0.25">
      <c r="A21679" t="s">
        <v>21867</v>
      </c>
      <c r="B21679" t="s">
        <v>20</v>
      </c>
      <c r="C21679" t="s">
        <v>19</v>
      </c>
      <c r="D21679" t="s">
        <v>33</v>
      </c>
      <c r="E21679" t="s">
        <v>530</v>
      </c>
    </row>
    <row r="21680" spans="1:5" x14ac:dyDescent="0.25">
      <c r="A21680" t="s">
        <v>20198</v>
      </c>
      <c r="B21680" t="s">
        <v>20</v>
      </c>
      <c r="C21680" t="s">
        <v>19</v>
      </c>
      <c r="D21680" t="s">
        <v>33</v>
      </c>
      <c r="E21680" t="s">
        <v>533</v>
      </c>
    </row>
    <row r="21681" spans="1:5" x14ac:dyDescent="0.25">
      <c r="A21681" t="s">
        <v>21869</v>
      </c>
      <c r="B21681" t="s">
        <v>20</v>
      </c>
      <c r="C21681" t="s">
        <v>22</v>
      </c>
      <c r="D21681" t="s">
        <v>33</v>
      </c>
      <c r="E21681" t="s">
        <v>693</v>
      </c>
    </row>
    <row r="21682" spans="1:5" x14ac:dyDescent="0.25">
      <c r="A21682" t="s">
        <v>1917</v>
      </c>
      <c r="B21682" t="s">
        <v>20</v>
      </c>
      <c r="C21682" t="s">
        <v>19</v>
      </c>
      <c r="D21682" t="s">
        <v>33</v>
      </c>
      <c r="E21682" t="s">
        <v>533</v>
      </c>
    </row>
    <row r="21683" spans="1:5" x14ac:dyDescent="0.25">
      <c r="A21683" t="s">
        <v>21871</v>
      </c>
      <c r="B21683" t="s">
        <v>20</v>
      </c>
      <c r="C21683" t="s">
        <v>19</v>
      </c>
      <c r="D21683" t="s">
        <v>33</v>
      </c>
      <c r="E21683" t="s">
        <v>530</v>
      </c>
    </row>
    <row r="21684" spans="1:5" x14ac:dyDescent="0.25">
      <c r="A21684" t="s">
        <v>26407</v>
      </c>
      <c r="B21684" t="s">
        <v>20</v>
      </c>
      <c r="C21684" t="s">
        <v>19</v>
      </c>
      <c r="D21684" t="s">
        <v>33</v>
      </c>
      <c r="E21684" t="s">
        <v>533</v>
      </c>
    </row>
    <row r="21685" spans="1:5" x14ac:dyDescent="0.25">
      <c r="A21685" t="s">
        <v>21873</v>
      </c>
      <c r="B21685" t="s">
        <v>20</v>
      </c>
      <c r="C21685" t="s">
        <v>19</v>
      </c>
      <c r="D21685" t="s">
        <v>33</v>
      </c>
      <c r="E21685" t="s">
        <v>538</v>
      </c>
    </row>
    <row r="21686" spans="1:5" x14ac:dyDescent="0.25">
      <c r="A21686" t="s">
        <v>21874</v>
      </c>
      <c r="B21686" t="s">
        <v>20</v>
      </c>
      <c r="C21686" t="s">
        <v>19</v>
      </c>
      <c r="D21686" t="s">
        <v>33</v>
      </c>
      <c r="E21686" t="s">
        <v>530</v>
      </c>
    </row>
    <row r="21687" spans="1:5" x14ac:dyDescent="0.25">
      <c r="A21687" t="s">
        <v>10195</v>
      </c>
      <c r="B21687" t="s">
        <v>20</v>
      </c>
      <c r="C21687" t="s">
        <v>19</v>
      </c>
      <c r="D21687" t="s">
        <v>33</v>
      </c>
      <c r="E21687" t="s">
        <v>533</v>
      </c>
    </row>
    <row r="21688" spans="1:5" x14ac:dyDescent="0.25">
      <c r="A21688" t="s">
        <v>21876</v>
      </c>
      <c r="B21688" t="s">
        <v>20</v>
      </c>
      <c r="C21688" t="s">
        <v>21</v>
      </c>
      <c r="D21688" t="s">
        <v>33</v>
      </c>
      <c r="E21688" t="s">
        <v>582</v>
      </c>
    </row>
    <row r="21689" spans="1:5" x14ac:dyDescent="0.25">
      <c r="A21689" t="s">
        <v>8304</v>
      </c>
      <c r="B21689" t="s">
        <v>20</v>
      </c>
      <c r="C21689" t="s">
        <v>19</v>
      </c>
      <c r="D21689" t="s">
        <v>33</v>
      </c>
      <c r="E21689" t="s">
        <v>533</v>
      </c>
    </row>
    <row r="21690" spans="1:5" x14ac:dyDescent="0.25">
      <c r="A21690" t="s">
        <v>21878</v>
      </c>
      <c r="B21690" t="s">
        <v>20</v>
      </c>
      <c r="C21690" t="s">
        <v>19</v>
      </c>
      <c r="D21690" t="s">
        <v>33</v>
      </c>
      <c r="E21690" t="s">
        <v>530</v>
      </c>
    </row>
    <row r="21691" spans="1:5" x14ac:dyDescent="0.25">
      <c r="A21691" t="s">
        <v>8396</v>
      </c>
      <c r="B21691" t="s">
        <v>20</v>
      </c>
      <c r="C21691" t="s">
        <v>19</v>
      </c>
      <c r="D21691" t="s">
        <v>33</v>
      </c>
      <c r="E21691" t="s">
        <v>533</v>
      </c>
    </row>
    <row r="21692" spans="1:5" x14ac:dyDescent="0.25">
      <c r="A21692" t="s">
        <v>9002</v>
      </c>
      <c r="B21692" t="s">
        <v>20</v>
      </c>
      <c r="C21692" t="s">
        <v>19</v>
      </c>
      <c r="D21692" t="s">
        <v>33</v>
      </c>
      <c r="E21692" t="s">
        <v>533</v>
      </c>
    </row>
    <row r="21693" spans="1:5" x14ac:dyDescent="0.25">
      <c r="A21693" t="s">
        <v>21881</v>
      </c>
      <c r="B21693" t="s">
        <v>20</v>
      </c>
      <c r="C21693" t="s">
        <v>19</v>
      </c>
      <c r="D21693" t="s">
        <v>33</v>
      </c>
      <c r="E21693" t="s">
        <v>530</v>
      </c>
    </row>
    <row r="21694" spans="1:5" x14ac:dyDescent="0.25">
      <c r="A21694" t="s">
        <v>21882</v>
      </c>
      <c r="B21694" t="s">
        <v>16</v>
      </c>
      <c r="C21694" t="s">
        <v>17</v>
      </c>
      <c r="D21694" t="s">
        <v>33</v>
      </c>
      <c r="E21694" t="s">
        <v>653</v>
      </c>
    </row>
    <row r="21695" spans="1:5" x14ac:dyDescent="0.25">
      <c r="A21695" t="s">
        <v>9004</v>
      </c>
      <c r="B21695" t="s">
        <v>20</v>
      </c>
      <c r="C21695" t="s">
        <v>19</v>
      </c>
      <c r="D21695" t="s">
        <v>33</v>
      </c>
      <c r="E21695" t="s">
        <v>533</v>
      </c>
    </row>
    <row r="21696" spans="1:5" x14ac:dyDescent="0.25">
      <c r="A21696" t="s">
        <v>21884</v>
      </c>
      <c r="B21696" t="s">
        <v>20</v>
      </c>
      <c r="C21696" t="s">
        <v>19</v>
      </c>
      <c r="D21696" t="s">
        <v>33</v>
      </c>
      <c r="E21696" t="s">
        <v>538</v>
      </c>
    </row>
    <row r="21697" spans="1:5" x14ac:dyDescent="0.25">
      <c r="A21697" t="s">
        <v>21885</v>
      </c>
      <c r="B21697" t="s">
        <v>20</v>
      </c>
      <c r="C21697" t="s">
        <v>19</v>
      </c>
      <c r="D21697" t="s">
        <v>33</v>
      </c>
      <c r="E21697" t="s">
        <v>530</v>
      </c>
    </row>
    <row r="21698" spans="1:5" x14ac:dyDescent="0.25">
      <c r="A21698" t="s">
        <v>26954</v>
      </c>
      <c r="B21698" t="s">
        <v>20</v>
      </c>
      <c r="C21698" t="s">
        <v>19</v>
      </c>
      <c r="D21698" t="s">
        <v>33</v>
      </c>
      <c r="E21698" t="s">
        <v>533</v>
      </c>
    </row>
    <row r="21699" spans="1:5" x14ac:dyDescent="0.25">
      <c r="A21699" t="s">
        <v>4779</v>
      </c>
      <c r="B21699" t="s">
        <v>20</v>
      </c>
      <c r="C21699" t="s">
        <v>19</v>
      </c>
      <c r="D21699" t="s">
        <v>33</v>
      </c>
      <c r="E21699" t="s">
        <v>533</v>
      </c>
    </row>
    <row r="21700" spans="1:5" x14ac:dyDescent="0.25">
      <c r="A21700" t="s">
        <v>21888</v>
      </c>
      <c r="B21700" t="s">
        <v>20</v>
      </c>
      <c r="C21700" t="s">
        <v>19</v>
      </c>
      <c r="D21700" t="s">
        <v>33</v>
      </c>
      <c r="E21700" t="s">
        <v>538</v>
      </c>
    </row>
    <row r="21701" spans="1:5" x14ac:dyDescent="0.25">
      <c r="A21701" t="s">
        <v>21889</v>
      </c>
      <c r="B21701" t="s">
        <v>20</v>
      </c>
      <c r="C21701" t="s">
        <v>19</v>
      </c>
      <c r="D21701" t="s">
        <v>33</v>
      </c>
      <c r="E21701" t="s">
        <v>530</v>
      </c>
    </row>
    <row r="21702" spans="1:5" x14ac:dyDescent="0.25">
      <c r="A21702" t="s">
        <v>4933</v>
      </c>
      <c r="B21702" t="s">
        <v>20</v>
      </c>
      <c r="C21702" t="s">
        <v>19</v>
      </c>
      <c r="D21702" t="s">
        <v>33</v>
      </c>
      <c r="E21702" t="s">
        <v>533</v>
      </c>
    </row>
    <row r="21703" spans="1:5" x14ac:dyDescent="0.25">
      <c r="A21703" t="s">
        <v>9264</v>
      </c>
      <c r="B21703" t="s">
        <v>20</v>
      </c>
      <c r="C21703" t="s">
        <v>19</v>
      </c>
      <c r="D21703" t="s">
        <v>33</v>
      </c>
      <c r="E21703" t="s">
        <v>533</v>
      </c>
    </row>
    <row r="21704" spans="1:5" x14ac:dyDescent="0.25">
      <c r="A21704" t="s">
        <v>8306</v>
      </c>
      <c r="B21704" t="s">
        <v>20</v>
      </c>
      <c r="C21704" t="s">
        <v>19</v>
      </c>
      <c r="D21704" t="s">
        <v>33</v>
      </c>
      <c r="E21704" t="s">
        <v>533</v>
      </c>
    </row>
    <row r="21705" spans="1:5" x14ac:dyDescent="0.25">
      <c r="A21705" t="s">
        <v>8393</v>
      </c>
      <c r="B21705" t="s">
        <v>20</v>
      </c>
      <c r="C21705" t="s">
        <v>19</v>
      </c>
      <c r="D21705" t="s">
        <v>33</v>
      </c>
      <c r="E21705" t="s">
        <v>533</v>
      </c>
    </row>
    <row r="21706" spans="1:5" x14ac:dyDescent="0.25">
      <c r="A21706" t="s">
        <v>21894</v>
      </c>
      <c r="B21706" t="s">
        <v>20</v>
      </c>
      <c r="C21706" t="s">
        <v>19</v>
      </c>
      <c r="D21706" t="s">
        <v>33</v>
      </c>
      <c r="E21706" t="s">
        <v>530</v>
      </c>
    </row>
    <row r="21707" spans="1:5" x14ac:dyDescent="0.25">
      <c r="A21707" t="s">
        <v>9006</v>
      </c>
      <c r="B21707" t="s">
        <v>20</v>
      </c>
      <c r="C21707" t="s">
        <v>19</v>
      </c>
      <c r="D21707" t="s">
        <v>33</v>
      </c>
      <c r="E21707" t="s">
        <v>533</v>
      </c>
    </row>
    <row r="21708" spans="1:5" x14ac:dyDescent="0.25">
      <c r="A21708" t="s">
        <v>21896</v>
      </c>
      <c r="B21708" t="s">
        <v>20</v>
      </c>
      <c r="C21708" t="s">
        <v>19</v>
      </c>
      <c r="D21708" t="s">
        <v>33</v>
      </c>
      <c r="E21708" t="s">
        <v>538</v>
      </c>
    </row>
    <row r="21709" spans="1:5" x14ac:dyDescent="0.25">
      <c r="A21709" t="s">
        <v>8037</v>
      </c>
      <c r="B21709" t="s">
        <v>20</v>
      </c>
      <c r="C21709" t="s">
        <v>19</v>
      </c>
      <c r="D21709" t="s">
        <v>33</v>
      </c>
      <c r="E21709" t="s">
        <v>533</v>
      </c>
    </row>
    <row r="21710" spans="1:5" x14ac:dyDescent="0.25">
      <c r="A21710" t="s">
        <v>10362</v>
      </c>
      <c r="B21710" t="s">
        <v>20</v>
      </c>
      <c r="C21710" t="s">
        <v>19</v>
      </c>
      <c r="D21710" t="s">
        <v>33</v>
      </c>
      <c r="E21710" t="s">
        <v>533</v>
      </c>
    </row>
    <row r="21711" spans="1:5" x14ac:dyDescent="0.25">
      <c r="A21711" t="s">
        <v>21899</v>
      </c>
      <c r="B21711" t="s">
        <v>16</v>
      </c>
      <c r="C21711" t="s">
        <v>17</v>
      </c>
      <c r="D21711" t="s">
        <v>33</v>
      </c>
      <c r="E21711" t="s">
        <v>653</v>
      </c>
    </row>
    <row r="21712" spans="1:5" x14ac:dyDescent="0.25">
      <c r="A21712" t="s">
        <v>4782</v>
      </c>
      <c r="B21712" t="s">
        <v>20</v>
      </c>
      <c r="C21712" t="s">
        <v>19</v>
      </c>
      <c r="D21712" t="s">
        <v>33</v>
      </c>
      <c r="E21712" t="s">
        <v>533</v>
      </c>
    </row>
    <row r="21713" spans="1:5" x14ac:dyDescent="0.25">
      <c r="A21713" t="s">
        <v>21901</v>
      </c>
      <c r="B21713" t="s">
        <v>20</v>
      </c>
      <c r="C21713" t="s">
        <v>19</v>
      </c>
      <c r="D21713" t="s">
        <v>33</v>
      </c>
      <c r="E21713" t="s">
        <v>530</v>
      </c>
    </row>
    <row r="21714" spans="1:5" x14ac:dyDescent="0.25">
      <c r="A21714" t="s">
        <v>26919</v>
      </c>
      <c r="B21714" t="s">
        <v>20</v>
      </c>
      <c r="C21714" t="s">
        <v>19</v>
      </c>
      <c r="D21714" t="s">
        <v>33</v>
      </c>
      <c r="E21714" t="s">
        <v>533</v>
      </c>
    </row>
    <row r="21715" spans="1:5" x14ac:dyDescent="0.25">
      <c r="A21715" t="s">
        <v>21903</v>
      </c>
      <c r="B21715" t="s">
        <v>20</v>
      </c>
      <c r="C21715" t="s">
        <v>19</v>
      </c>
      <c r="D21715" t="s">
        <v>33</v>
      </c>
      <c r="E21715" t="s">
        <v>530</v>
      </c>
    </row>
    <row r="21716" spans="1:5" x14ac:dyDescent="0.25">
      <c r="A21716" t="s">
        <v>21904</v>
      </c>
      <c r="B21716" t="s">
        <v>16</v>
      </c>
      <c r="C21716" t="s">
        <v>17</v>
      </c>
      <c r="D21716" t="s">
        <v>33</v>
      </c>
      <c r="E21716" t="s">
        <v>909</v>
      </c>
    </row>
    <row r="21717" spans="1:5" x14ac:dyDescent="0.25">
      <c r="A21717" t="s">
        <v>20424</v>
      </c>
      <c r="B21717" t="s">
        <v>20</v>
      </c>
      <c r="C21717" t="s">
        <v>19</v>
      </c>
      <c r="D21717" t="s">
        <v>33</v>
      </c>
      <c r="E21717" t="s">
        <v>533</v>
      </c>
    </row>
    <row r="21718" spans="1:5" x14ac:dyDescent="0.25">
      <c r="A21718" t="s">
        <v>21906</v>
      </c>
      <c r="B21718" t="s">
        <v>16</v>
      </c>
      <c r="C21718" t="s">
        <v>15</v>
      </c>
      <c r="D21718" t="s">
        <v>33</v>
      </c>
      <c r="E21718" t="s">
        <v>659</v>
      </c>
    </row>
    <row r="21719" spans="1:5" x14ac:dyDescent="0.25">
      <c r="A21719" t="s">
        <v>20429</v>
      </c>
      <c r="B21719" t="s">
        <v>20</v>
      </c>
      <c r="C21719" t="s">
        <v>19</v>
      </c>
      <c r="D21719" t="s">
        <v>33</v>
      </c>
      <c r="E21719" t="s">
        <v>533</v>
      </c>
    </row>
    <row r="21720" spans="1:5" x14ac:dyDescent="0.25">
      <c r="A21720" t="s">
        <v>10391</v>
      </c>
      <c r="B21720" t="s">
        <v>20</v>
      </c>
      <c r="C21720" t="s">
        <v>19</v>
      </c>
      <c r="D21720" t="s">
        <v>33</v>
      </c>
      <c r="E21720" t="s">
        <v>553</v>
      </c>
    </row>
    <row r="21721" spans="1:5" x14ac:dyDescent="0.25">
      <c r="A21721" t="s">
        <v>21909</v>
      </c>
      <c r="B21721" t="s">
        <v>20</v>
      </c>
      <c r="C21721" t="s">
        <v>19</v>
      </c>
      <c r="D21721" t="s">
        <v>33</v>
      </c>
      <c r="E21721" t="s">
        <v>531</v>
      </c>
    </row>
    <row r="21722" spans="1:5" x14ac:dyDescent="0.25">
      <c r="A21722" t="s">
        <v>21910</v>
      </c>
      <c r="B21722" t="s">
        <v>16</v>
      </c>
      <c r="C21722" t="s">
        <v>17</v>
      </c>
      <c r="D21722" t="s">
        <v>33</v>
      </c>
      <c r="E21722" t="s">
        <v>653</v>
      </c>
    </row>
    <row r="21723" spans="1:5" x14ac:dyDescent="0.25">
      <c r="A21723" t="s">
        <v>21911</v>
      </c>
      <c r="B21723" t="s">
        <v>16</v>
      </c>
      <c r="C21723" t="s">
        <v>17</v>
      </c>
      <c r="D21723" t="s">
        <v>33</v>
      </c>
      <c r="E21723" t="s">
        <v>653</v>
      </c>
    </row>
    <row r="21724" spans="1:5" x14ac:dyDescent="0.25">
      <c r="A21724" t="s">
        <v>21912</v>
      </c>
      <c r="B21724" t="s">
        <v>20</v>
      </c>
      <c r="C21724" t="s">
        <v>19</v>
      </c>
      <c r="D21724" t="s">
        <v>33</v>
      </c>
      <c r="E21724" t="s">
        <v>589</v>
      </c>
    </row>
    <row r="21725" spans="1:5" x14ac:dyDescent="0.25">
      <c r="A21725" t="s">
        <v>21913</v>
      </c>
      <c r="B21725" t="s">
        <v>20</v>
      </c>
      <c r="C21725" t="s">
        <v>21</v>
      </c>
      <c r="D21725" t="s">
        <v>33</v>
      </c>
      <c r="E21725" t="s">
        <v>614</v>
      </c>
    </row>
    <row r="21726" spans="1:5" x14ac:dyDescent="0.25">
      <c r="A21726" t="s">
        <v>21914</v>
      </c>
      <c r="B21726" t="s">
        <v>16</v>
      </c>
      <c r="C21726" t="s">
        <v>15</v>
      </c>
      <c r="D21726" t="s">
        <v>33</v>
      </c>
      <c r="E21726" t="s">
        <v>745</v>
      </c>
    </row>
    <row r="21727" spans="1:5" x14ac:dyDescent="0.25">
      <c r="A21727" t="s">
        <v>21915</v>
      </c>
      <c r="B21727" t="s">
        <v>16</v>
      </c>
      <c r="C21727" t="s">
        <v>15</v>
      </c>
      <c r="D21727" t="s">
        <v>33</v>
      </c>
      <c r="E21727" t="s">
        <v>745</v>
      </c>
    </row>
    <row r="21728" spans="1:5" x14ac:dyDescent="0.25">
      <c r="A21728" t="s">
        <v>21916</v>
      </c>
      <c r="B21728" t="s">
        <v>16</v>
      </c>
      <c r="C21728" t="s">
        <v>15</v>
      </c>
      <c r="D21728" t="s">
        <v>33</v>
      </c>
      <c r="E21728" t="s">
        <v>712</v>
      </c>
    </row>
    <row r="21729" spans="1:5" x14ac:dyDescent="0.25">
      <c r="A21729" t="s">
        <v>21917</v>
      </c>
      <c r="B21729" t="s">
        <v>20</v>
      </c>
      <c r="C21729" t="s">
        <v>19</v>
      </c>
      <c r="D21729" t="s">
        <v>33</v>
      </c>
      <c r="E21729" t="s">
        <v>1000</v>
      </c>
    </row>
    <row r="21730" spans="1:5" x14ac:dyDescent="0.25">
      <c r="A21730" t="s">
        <v>21918</v>
      </c>
      <c r="B21730" t="s">
        <v>20</v>
      </c>
      <c r="C21730" t="s">
        <v>19</v>
      </c>
      <c r="D21730" t="s">
        <v>33</v>
      </c>
      <c r="E21730" t="s">
        <v>853</v>
      </c>
    </row>
    <row r="21731" spans="1:5" x14ac:dyDescent="0.25">
      <c r="A21731" t="s">
        <v>21919</v>
      </c>
      <c r="B21731" t="s">
        <v>16</v>
      </c>
      <c r="C21731" t="s">
        <v>15</v>
      </c>
      <c r="D21731" t="s">
        <v>33</v>
      </c>
      <c r="E21731" t="s">
        <v>712</v>
      </c>
    </row>
    <row r="21732" spans="1:5" x14ac:dyDescent="0.25">
      <c r="A21732" t="s">
        <v>21920</v>
      </c>
      <c r="B21732" t="s">
        <v>16</v>
      </c>
      <c r="C21732" t="s">
        <v>15</v>
      </c>
      <c r="D21732" t="s">
        <v>33</v>
      </c>
      <c r="E21732" t="s">
        <v>745</v>
      </c>
    </row>
    <row r="21733" spans="1:5" x14ac:dyDescent="0.25">
      <c r="A21733" t="s">
        <v>21921</v>
      </c>
      <c r="B21733" t="s">
        <v>16</v>
      </c>
      <c r="C21733" t="s">
        <v>15</v>
      </c>
      <c r="D21733" t="s">
        <v>33</v>
      </c>
      <c r="E21733" t="s">
        <v>745</v>
      </c>
    </row>
    <row r="21734" spans="1:5" x14ac:dyDescent="0.25">
      <c r="A21734" t="s">
        <v>21922</v>
      </c>
      <c r="B21734" t="s">
        <v>16</v>
      </c>
      <c r="C21734" t="s">
        <v>15</v>
      </c>
      <c r="D21734" t="s">
        <v>33</v>
      </c>
      <c r="E21734" t="s">
        <v>659</v>
      </c>
    </row>
    <row r="21735" spans="1:5" x14ac:dyDescent="0.25">
      <c r="A21735" t="s">
        <v>10415</v>
      </c>
      <c r="B21735" t="s">
        <v>20</v>
      </c>
      <c r="C21735" t="s">
        <v>19</v>
      </c>
      <c r="D21735" t="s">
        <v>33</v>
      </c>
      <c r="E21735" t="s">
        <v>553</v>
      </c>
    </row>
    <row r="21736" spans="1:5" x14ac:dyDescent="0.25">
      <c r="A21736" t="s">
        <v>20427</v>
      </c>
      <c r="B21736" t="s">
        <v>20</v>
      </c>
      <c r="C21736" t="s">
        <v>19</v>
      </c>
      <c r="D21736" t="s">
        <v>33</v>
      </c>
      <c r="E21736" t="s">
        <v>533</v>
      </c>
    </row>
    <row r="21737" spans="1:5" x14ac:dyDescent="0.25">
      <c r="A21737" t="s">
        <v>21925</v>
      </c>
      <c r="B21737" t="s">
        <v>20</v>
      </c>
      <c r="C21737" t="s">
        <v>19</v>
      </c>
      <c r="D21737" t="s">
        <v>33</v>
      </c>
      <c r="E21737" t="s">
        <v>1000</v>
      </c>
    </row>
    <row r="21738" spans="1:5" x14ac:dyDescent="0.25">
      <c r="A21738" t="s">
        <v>6249</v>
      </c>
      <c r="B21738" t="s">
        <v>20</v>
      </c>
      <c r="C21738" t="s">
        <v>19</v>
      </c>
      <c r="D21738" t="s">
        <v>33</v>
      </c>
      <c r="E21738" t="s">
        <v>533</v>
      </c>
    </row>
    <row r="21739" spans="1:5" x14ac:dyDescent="0.25">
      <c r="A21739" t="s">
        <v>4780</v>
      </c>
      <c r="B21739" t="s">
        <v>20</v>
      </c>
      <c r="C21739" t="s">
        <v>19</v>
      </c>
      <c r="D21739" t="s">
        <v>33</v>
      </c>
      <c r="E21739" t="s">
        <v>533</v>
      </c>
    </row>
    <row r="21740" spans="1:5" x14ac:dyDescent="0.25">
      <c r="A21740" t="s">
        <v>9567</v>
      </c>
      <c r="B21740" t="s">
        <v>20</v>
      </c>
      <c r="C21740" t="s">
        <v>19</v>
      </c>
      <c r="D21740" t="s">
        <v>33</v>
      </c>
      <c r="E21740" t="s">
        <v>533</v>
      </c>
    </row>
    <row r="21741" spans="1:5" x14ac:dyDescent="0.25">
      <c r="A21741" t="s">
        <v>43815</v>
      </c>
      <c r="B21741" t="s">
        <v>16</v>
      </c>
      <c r="C21741" t="s">
        <v>15</v>
      </c>
      <c r="D21741" t="s">
        <v>33</v>
      </c>
      <c r="E21741" t="s">
        <v>659</v>
      </c>
    </row>
    <row r="21742" spans="1:5" x14ac:dyDescent="0.25">
      <c r="A21742" t="s">
        <v>43816</v>
      </c>
      <c r="B21742" t="s">
        <v>16</v>
      </c>
      <c r="C21742" t="s">
        <v>15</v>
      </c>
      <c r="D21742" t="s">
        <v>33</v>
      </c>
      <c r="E21742" t="s">
        <v>708</v>
      </c>
    </row>
    <row r="21743" spans="1:5" x14ac:dyDescent="0.25">
      <c r="A21743" t="s">
        <v>24661</v>
      </c>
      <c r="B21743" t="s">
        <v>20</v>
      </c>
      <c r="C21743" t="s">
        <v>19</v>
      </c>
      <c r="D21743" t="s">
        <v>33</v>
      </c>
      <c r="E21743" t="s">
        <v>533</v>
      </c>
    </row>
    <row r="21744" spans="1:5" x14ac:dyDescent="0.25">
      <c r="A21744" t="s">
        <v>25108</v>
      </c>
      <c r="B21744" t="s">
        <v>20</v>
      </c>
      <c r="C21744" t="s">
        <v>19</v>
      </c>
      <c r="D21744" t="s">
        <v>33</v>
      </c>
      <c r="E21744" t="s">
        <v>533</v>
      </c>
    </row>
    <row r="21745" spans="1:5" x14ac:dyDescent="0.25">
      <c r="A21745" t="s">
        <v>21930</v>
      </c>
      <c r="B21745" t="s">
        <v>20</v>
      </c>
      <c r="C21745" t="s">
        <v>21</v>
      </c>
      <c r="D21745" t="s">
        <v>33</v>
      </c>
      <c r="E21745" t="s">
        <v>570</v>
      </c>
    </row>
    <row r="21746" spans="1:5" x14ac:dyDescent="0.25">
      <c r="A21746" t="s">
        <v>21931</v>
      </c>
      <c r="B21746" t="s">
        <v>20</v>
      </c>
      <c r="C21746" t="s">
        <v>21</v>
      </c>
      <c r="D21746" t="s">
        <v>33</v>
      </c>
      <c r="E21746" t="s">
        <v>570</v>
      </c>
    </row>
    <row r="21747" spans="1:5" x14ac:dyDescent="0.25">
      <c r="A21747" t="s">
        <v>21932</v>
      </c>
      <c r="B21747" t="s">
        <v>16</v>
      </c>
      <c r="C21747" t="s">
        <v>15</v>
      </c>
      <c r="D21747" t="s">
        <v>33</v>
      </c>
      <c r="E21747" t="s">
        <v>659</v>
      </c>
    </row>
    <row r="21748" spans="1:5" x14ac:dyDescent="0.25">
      <c r="A21748" t="s">
        <v>7903</v>
      </c>
      <c r="B21748" t="s">
        <v>20</v>
      </c>
      <c r="C21748" t="s">
        <v>19</v>
      </c>
      <c r="D21748" t="s">
        <v>33</v>
      </c>
      <c r="E21748" t="s">
        <v>533</v>
      </c>
    </row>
    <row r="21749" spans="1:5" x14ac:dyDescent="0.25">
      <c r="A21749" t="s">
        <v>20075</v>
      </c>
      <c r="B21749" t="s">
        <v>20</v>
      </c>
      <c r="C21749" t="s">
        <v>19</v>
      </c>
      <c r="D21749" t="s">
        <v>33</v>
      </c>
      <c r="E21749" t="s">
        <v>533</v>
      </c>
    </row>
    <row r="21750" spans="1:5" x14ac:dyDescent="0.25">
      <c r="A21750" t="s">
        <v>21935</v>
      </c>
      <c r="B21750" t="s">
        <v>16</v>
      </c>
      <c r="C21750" t="s">
        <v>15</v>
      </c>
      <c r="D21750" t="s">
        <v>33</v>
      </c>
      <c r="E21750" t="s">
        <v>659</v>
      </c>
    </row>
    <row r="21751" spans="1:5" x14ac:dyDescent="0.25">
      <c r="A21751" t="s">
        <v>2766</v>
      </c>
      <c r="B21751" t="s">
        <v>20</v>
      </c>
      <c r="C21751" t="s">
        <v>19</v>
      </c>
      <c r="D21751" t="s">
        <v>33</v>
      </c>
      <c r="E21751" t="s">
        <v>533</v>
      </c>
    </row>
    <row r="21752" spans="1:5" x14ac:dyDescent="0.25">
      <c r="A21752" t="s">
        <v>21937</v>
      </c>
      <c r="B21752" t="s">
        <v>16</v>
      </c>
      <c r="C21752" t="s">
        <v>15</v>
      </c>
      <c r="D21752" t="s">
        <v>33</v>
      </c>
      <c r="E21752" t="s">
        <v>708</v>
      </c>
    </row>
    <row r="21753" spans="1:5" x14ac:dyDescent="0.25">
      <c r="A21753" t="s">
        <v>10360</v>
      </c>
      <c r="B21753" t="s">
        <v>20</v>
      </c>
      <c r="C21753" t="s">
        <v>19</v>
      </c>
      <c r="D21753" t="s">
        <v>33</v>
      </c>
      <c r="E21753" t="s">
        <v>533</v>
      </c>
    </row>
    <row r="21754" spans="1:5" x14ac:dyDescent="0.25">
      <c r="A21754" t="s">
        <v>21939</v>
      </c>
      <c r="B21754" t="s">
        <v>16</v>
      </c>
      <c r="C21754" t="s">
        <v>15</v>
      </c>
      <c r="D21754" t="s">
        <v>33</v>
      </c>
      <c r="E21754" t="s">
        <v>810</v>
      </c>
    </row>
    <row r="21755" spans="1:5" x14ac:dyDescent="0.25">
      <c r="A21755" t="s">
        <v>21940</v>
      </c>
      <c r="B21755" t="s">
        <v>16</v>
      </c>
      <c r="C21755" t="s">
        <v>15</v>
      </c>
      <c r="D21755" t="s">
        <v>33</v>
      </c>
      <c r="E21755" t="s">
        <v>659</v>
      </c>
    </row>
    <row r="21756" spans="1:5" x14ac:dyDescent="0.25">
      <c r="A21756" t="s">
        <v>13361</v>
      </c>
      <c r="B21756" t="s">
        <v>20</v>
      </c>
      <c r="C21756" t="s">
        <v>19</v>
      </c>
      <c r="D21756" t="s">
        <v>33</v>
      </c>
      <c r="E21756" t="s">
        <v>533</v>
      </c>
    </row>
    <row r="21757" spans="1:5" x14ac:dyDescent="0.25">
      <c r="A21757" t="s">
        <v>25350</v>
      </c>
      <c r="B21757" t="s">
        <v>20</v>
      </c>
      <c r="C21757" t="s">
        <v>19</v>
      </c>
      <c r="D21757" t="s">
        <v>33</v>
      </c>
      <c r="E21757" t="s">
        <v>533</v>
      </c>
    </row>
    <row r="21758" spans="1:5" x14ac:dyDescent="0.25">
      <c r="A21758" t="s">
        <v>24659</v>
      </c>
      <c r="B21758" t="s">
        <v>20</v>
      </c>
      <c r="C21758" t="s">
        <v>19</v>
      </c>
      <c r="D21758" t="s">
        <v>33</v>
      </c>
      <c r="E21758" t="s">
        <v>533</v>
      </c>
    </row>
    <row r="21759" spans="1:5" x14ac:dyDescent="0.25">
      <c r="A21759" t="s">
        <v>28929</v>
      </c>
      <c r="B21759" t="s">
        <v>20</v>
      </c>
      <c r="C21759" t="s">
        <v>19</v>
      </c>
      <c r="D21759" t="s">
        <v>33</v>
      </c>
      <c r="E21759" t="s">
        <v>533</v>
      </c>
    </row>
    <row r="21760" spans="1:5" x14ac:dyDescent="0.25">
      <c r="A21760" t="s">
        <v>20492</v>
      </c>
      <c r="B21760" t="s">
        <v>20</v>
      </c>
      <c r="C21760" t="s">
        <v>19</v>
      </c>
      <c r="D21760" t="s">
        <v>33</v>
      </c>
      <c r="E21760" t="s">
        <v>533</v>
      </c>
    </row>
    <row r="21761" spans="1:5" x14ac:dyDescent="0.25">
      <c r="A21761" t="s">
        <v>43817</v>
      </c>
      <c r="B21761" t="s">
        <v>20</v>
      </c>
      <c r="C21761" t="s">
        <v>19</v>
      </c>
      <c r="D21761" t="s">
        <v>33</v>
      </c>
      <c r="E21761" t="s">
        <v>533</v>
      </c>
    </row>
    <row r="21762" spans="1:5" x14ac:dyDescent="0.25">
      <c r="A21762" t="s">
        <v>25877</v>
      </c>
      <c r="B21762" t="s">
        <v>20</v>
      </c>
      <c r="C21762" t="s">
        <v>19</v>
      </c>
      <c r="D21762" t="s">
        <v>33</v>
      </c>
      <c r="E21762" t="s">
        <v>533</v>
      </c>
    </row>
    <row r="21763" spans="1:5" x14ac:dyDescent="0.25">
      <c r="A21763" t="s">
        <v>23676</v>
      </c>
      <c r="B21763" t="s">
        <v>20</v>
      </c>
      <c r="C21763" t="s">
        <v>19</v>
      </c>
      <c r="D21763" t="s">
        <v>33</v>
      </c>
      <c r="E21763" t="s">
        <v>533</v>
      </c>
    </row>
    <row r="21764" spans="1:5" x14ac:dyDescent="0.25">
      <c r="A21764" t="s">
        <v>25319</v>
      </c>
      <c r="B21764" t="s">
        <v>20</v>
      </c>
      <c r="C21764" t="s">
        <v>19</v>
      </c>
      <c r="D21764" t="s">
        <v>33</v>
      </c>
      <c r="E21764" t="s">
        <v>533</v>
      </c>
    </row>
    <row r="21765" spans="1:5" x14ac:dyDescent="0.25">
      <c r="A21765" t="s">
        <v>28928</v>
      </c>
      <c r="B21765" t="s">
        <v>20</v>
      </c>
      <c r="C21765" t="s">
        <v>19</v>
      </c>
      <c r="D21765" t="s">
        <v>33</v>
      </c>
      <c r="E21765" t="s">
        <v>533</v>
      </c>
    </row>
    <row r="21766" spans="1:5" x14ac:dyDescent="0.25">
      <c r="A21766" t="s">
        <v>18966</v>
      </c>
      <c r="B21766" t="s">
        <v>20</v>
      </c>
      <c r="C21766" t="s">
        <v>19</v>
      </c>
      <c r="D21766" t="s">
        <v>33</v>
      </c>
      <c r="E21766" t="s">
        <v>533</v>
      </c>
    </row>
    <row r="21767" spans="1:5" x14ac:dyDescent="0.25">
      <c r="A21767" t="s">
        <v>23675</v>
      </c>
      <c r="B21767" t="s">
        <v>20</v>
      </c>
      <c r="C21767" t="s">
        <v>19</v>
      </c>
      <c r="D21767" t="s">
        <v>33</v>
      </c>
      <c r="E21767" t="s">
        <v>533</v>
      </c>
    </row>
    <row r="21768" spans="1:5" x14ac:dyDescent="0.25">
      <c r="A21768" t="s">
        <v>14805</v>
      </c>
      <c r="B21768" t="s">
        <v>20</v>
      </c>
      <c r="C21768" t="s">
        <v>19</v>
      </c>
      <c r="D21768" t="s">
        <v>33</v>
      </c>
      <c r="E21768" t="s">
        <v>533</v>
      </c>
    </row>
    <row r="21769" spans="1:5" x14ac:dyDescent="0.25">
      <c r="A21769" t="s">
        <v>15108</v>
      </c>
      <c r="B21769" t="s">
        <v>20</v>
      </c>
      <c r="C21769" t="s">
        <v>19</v>
      </c>
      <c r="D21769" t="s">
        <v>33</v>
      </c>
      <c r="E21769" t="s">
        <v>533</v>
      </c>
    </row>
    <row r="21770" spans="1:5" x14ac:dyDescent="0.25">
      <c r="A21770" t="s">
        <v>27637</v>
      </c>
      <c r="B21770" t="s">
        <v>20</v>
      </c>
      <c r="C21770" t="s">
        <v>19</v>
      </c>
      <c r="D21770" t="s">
        <v>33</v>
      </c>
      <c r="E21770" t="s">
        <v>533</v>
      </c>
    </row>
    <row r="21771" spans="1:5" x14ac:dyDescent="0.25">
      <c r="A21771" t="s">
        <v>21956</v>
      </c>
      <c r="B21771" t="s">
        <v>20</v>
      </c>
      <c r="C21771" t="s">
        <v>21</v>
      </c>
      <c r="D21771" t="s">
        <v>33</v>
      </c>
      <c r="E21771" t="s">
        <v>687</v>
      </c>
    </row>
    <row r="21772" spans="1:5" x14ac:dyDescent="0.25">
      <c r="A21772" t="s">
        <v>27690</v>
      </c>
      <c r="B21772" t="s">
        <v>20</v>
      </c>
      <c r="C21772" t="s">
        <v>19</v>
      </c>
      <c r="D21772" t="s">
        <v>33</v>
      </c>
      <c r="E21772" t="s">
        <v>533</v>
      </c>
    </row>
    <row r="21773" spans="1:5" x14ac:dyDescent="0.25">
      <c r="A21773" t="s">
        <v>43818</v>
      </c>
      <c r="B21773" t="s">
        <v>20</v>
      </c>
      <c r="C21773" t="s">
        <v>19</v>
      </c>
      <c r="D21773" t="s">
        <v>66</v>
      </c>
      <c r="E21773" t="s">
        <v>533</v>
      </c>
    </row>
    <row r="21774" spans="1:5" x14ac:dyDescent="0.25">
      <c r="A21774" t="s">
        <v>21959</v>
      </c>
      <c r="B21774" t="s">
        <v>20</v>
      </c>
      <c r="C21774" t="s">
        <v>19</v>
      </c>
      <c r="D21774" t="s">
        <v>33</v>
      </c>
      <c r="E21774" t="s">
        <v>889</v>
      </c>
    </row>
    <row r="21775" spans="1:5" x14ac:dyDescent="0.25">
      <c r="A21775" t="s">
        <v>11458</v>
      </c>
      <c r="B21775" t="s">
        <v>20</v>
      </c>
      <c r="C21775" t="s">
        <v>19</v>
      </c>
      <c r="D21775" t="s">
        <v>33</v>
      </c>
      <c r="E21775" t="s">
        <v>533</v>
      </c>
    </row>
    <row r="21776" spans="1:5" x14ac:dyDescent="0.25">
      <c r="A21776" t="s">
        <v>21961</v>
      </c>
      <c r="B21776" t="s">
        <v>16</v>
      </c>
      <c r="C21776" t="s">
        <v>17</v>
      </c>
      <c r="D21776" t="s">
        <v>33</v>
      </c>
      <c r="E21776" t="s">
        <v>653</v>
      </c>
    </row>
    <row r="21777" spans="1:5" x14ac:dyDescent="0.25">
      <c r="A21777" t="s">
        <v>21082</v>
      </c>
      <c r="B21777" t="s">
        <v>20</v>
      </c>
      <c r="C21777" t="s">
        <v>19</v>
      </c>
      <c r="D21777" t="s">
        <v>33</v>
      </c>
      <c r="E21777" t="s">
        <v>533</v>
      </c>
    </row>
    <row r="21778" spans="1:5" x14ac:dyDescent="0.25">
      <c r="A21778" t="s">
        <v>23369</v>
      </c>
      <c r="B21778" t="s">
        <v>20</v>
      </c>
      <c r="C21778" t="s">
        <v>19</v>
      </c>
      <c r="D21778" t="s">
        <v>33</v>
      </c>
      <c r="E21778" t="s">
        <v>533</v>
      </c>
    </row>
    <row r="21779" spans="1:5" x14ac:dyDescent="0.25">
      <c r="A21779" t="s">
        <v>7205</v>
      </c>
      <c r="B21779" t="s">
        <v>20</v>
      </c>
      <c r="C21779" t="s">
        <v>19</v>
      </c>
      <c r="D21779" t="s">
        <v>33</v>
      </c>
      <c r="E21779" t="s">
        <v>553</v>
      </c>
    </row>
    <row r="21780" spans="1:5" x14ac:dyDescent="0.25">
      <c r="A21780" t="s">
        <v>21965</v>
      </c>
      <c r="B21780" t="s">
        <v>20</v>
      </c>
      <c r="C21780" t="s">
        <v>21</v>
      </c>
      <c r="D21780" t="s">
        <v>33</v>
      </c>
      <c r="E21780" t="s">
        <v>581</v>
      </c>
    </row>
    <row r="21781" spans="1:5" x14ac:dyDescent="0.25">
      <c r="A21781" t="s">
        <v>23211</v>
      </c>
      <c r="B21781" t="s">
        <v>20</v>
      </c>
      <c r="C21781" t="s">
        <v>19</v>
      </c>
      <c r="D21781" t="s">
        <v>33</v>
      </c>
      <c r="E21781" t="s">
        <v>533</v>
      </c>
    </row>
    <row r="21782" spans="1:5" x14ac:dyDescent="0.25">
      <c r="A21782" t="s">
        <v>21967</v>
      </c>
      <c r="B21782" t="s">
        <v>16</v>
      </c>
      <c r="C21782" t="s">
        <v>15</v>
      </c>
      <c r="D21782" t="s">
        <v>33</v>
      </c>
      <c r="E21782" t="s">
        <v>696</v>
      </c>
    </row>
    <row r="21783" spans="1:5" x14ac:dyDescent="0.25">
      <c r="A21783" t="s">
        <v>21968</v>
      </c>
      <c r="B21783" t="s">
        <v>16</v>
      </c>
      <c r="C21783" t="s">
        <v>15</v>
      </c>
      <c r="D21783" t="s">
        <v>33</v>
      </c>
      <c r="E21783" t="s">
        <v>659</v>
      </c>
    </row>
    <row r="21784" spans="1:5" x14ac:dyDescent="0.25">
      <c r="A21784" t="s">
        <v>21969</v>
      </c>
      <c r="B21784" t="s">
        <v>16</v>
      </c>
      <c r="C21784" t="s">
        <v>15</v>
      </c>
      <c r="D21784" t="s">
        <v>33</v>
      </c>
      <c r="E21784" t="s">
        <v>708</v>
      </c>
    </row>
    <row r="21785" spans="1:5" x14ac:dyDescent="0.25">
      <c r="A21785" t="s">
        <v>8019</v>
      </c>
      <c r="B21785" t="s">
        <v>20</v>
      </c>
      <c r="C21785" t="s">
        <v>19</v>
      </c>
      <c r="D21785" t="s">
        <v>33</v>
      </c>
      <c r="E21785" t="s">
        <v>533</v>
      </c>
    </row>
    <row r="21786" spans="1:5" x14ac:dyDescent="0.25">
      <c r="A21786" t="s">
        <v>21971</v>
      </c>
      <c r="B21786" t="s">
        <v>20</v>
      </c>
      <c r="C21786" t="s">
        <v>19</v>
      </c>
      <c r="D21786" t="s">
        <v>33</v>
      </c>
      <c r="E21786" t="s">
        <v>786</v>
      </c>
    </row>
    <row r="21787" spans="1:5" x14ac:dyDescent="0.25">
      <c r="A21787" t="s">
        <v>21972</v>
      </c>
      <c r="B21787" t="s">
        <v>16</v>
      </c>
      <c r="C21787" t="s">
        <v>15</v>
      </c>
      <c r="D21787" t="s">
        <v>33</v>
      </c>
      <c r="E21787" t="s">
        <v>745</v>
      </c>
    </row>
    <row r="21788" spans="1:5" x14ac:dyDescent="0.25">
      <c r="A21788" t="s">
        <v>21973</v>
      </c>
      <c r="B21788" t="s">
        <v>16</v>
      </c>
      <c r="C21788" t="s">
        <v>15</v>
      </c>
      <c r="D21788" t="s">
        <v>33</v>
      </c>
      <c r="E21788" t="s">
        <v>745</v>
      </c>
    </row>
    <row r="21789" spans="1:5" x14ac:dyDescent="0.25">
      <c r="A21789" t="s">
        <v>21974</v>
      </c>
      <c r="B21789" t="s">
        <v>20</v>
      </c>
      <c r="C21789" t="s">
        <v>19</v>
      </c>
      <c r="D21789" t="s">
        <v>33</v>
      </c>
      <c r="E21789" t="s">
        <v>511</v>
      </c>
    </row>
    <row r="21790" spans="1:5" x14ac:dyDescent="0.25">
      <c r="A21790" t="s">
        <v>21975</v>
      </c>
      <c r="B21790" t="s">
        <v>20</v>
      </c>
      <c r="C21790" t="s">
        <v>19</v>
      </c>
      <c r="D21790" t="s">
        <v>33</v>
      </c>
      <c r="E21790" t="s">
        <v>511</v>
      </c>
    </row>
    <row r="21791" spans="1:5" x14ac:dyDescent="0.25">
      <c r="A21791" t="s">
        <v>21976</v>
      </c>
      <c r="B21791" t="s">
        <v>20</v>
      </c>
      <c r="C21791" t="s">
        <v>19</v>
      </c>
      <c r="D21791" t="s">
        <v>33</v>
      </c>
      <c r="E21791" t="s">
        <v>513</v>
      </c>
    </row>
    <row r="21792" spans="1:5" x14ac:dyDescent="0.25">
      <c r="A21792" t="s">
        <v>21977</v>
      </c>
      <c r="B21792" t="s">
        <v>16</v>
      </c>
      <c r="C21792" t="s">
        <v>17</v>
      </c>
      <c r="D21792" t="s">
        <v>33</v>
      </c>
      <c r="E21792" t="s">
        <v>627</v>
      </c>
    </row>
    <row r="21793" spans="1:5" x14ac:dyDescent="0.25">
      <c r="A21793" t="s">
        <v>21978</v>
      </c>
      <c r="B21793" t="s">
        <v>20</v>
      </c>
      <c r="C21793" t="s">
        <v>19</v>
      </c>
      <c r="D21793" t="s">
        <v>33</v>
      </c>
      <c r="E21793" t="s">
        <v>756</v>
      </c>
    </row>
    <row r="21794" spans="1:5" x14ac:dyDescent="0.25">
      <c r="A21794" t="s">
        <v>21979</v>
      </c>
      <c r="B21794" t="s">
        <v>14</v>
      </c>
      <c r="C21794" t="s">
        <v>14</v>
      </c>
      <c r="D21794" t="s">
        <v>69</v>
      </c>
      <c r="E21794" t="s">
        <v>520</v>
      </c>
    </row>
    <row r="21795" spans="1:5" x14ac:dyDescent="0.25">
      <c r="A21795" t="s">
        <v>21980</v>
      </c>
      <c r="B21795" t="s">
        <v>14</v>
      </c>
      <c r="C21795" t="s">
        <v>14</v>
      </c>
      <c r="D21795" t="s">
        <v>69</v>
      </c>
      <c r="E21795" t="s">
        <v>520</v>
      </c>
    </row>
    <row r="21796" spans="1:5" x14ac:dyDescent="0.25">
      <c r="A21796" t="s">
        <v>21981</v>
      </c>
      <c r="B21796" t="s">
        <v>14</v>
      </c>
      <c r="C21796" t="s">
        <v>14</v>
      </c>
      <c r="D21796" t="s">
        <v>69</v>
      </c>
      <c r="E21796" t="s">
        <v>518</v>
      </c>
    </row>
    <row r="21797" spans="1:5" x14ac:dyDescent="0.25">
      <c r="A21797" t="s">
        <v>21982</v>
      </c>
      <c r="B21797" t="s">
        <v>14</v>
      </c>
      <c r="C21797" t="s">
        <v>14</v>
      </c>
      <c r="D21797" t="s">
        <v>69</v>
      </c>
      <c r="E21797" t="s">
        <v>518</v>
      </c>
    </row>
    <row r="21798" spans="1:5" x14ac:dyDescent="0.25">
      <c r="A21798" t="s">
        <v>21983</v>
      </c>
      <c r="B21798" t="s">
        <v>14</v>
      </c>
      <c r="C21798" t="s">
        <v>14</v>
      </c>
      <c r="D21798" t="s">
        <v>69</v>
      </c>
      <c r="E21798" t="s">
        <v>518</v>
      </c>
    </row>
    <row r="21799" spans="1:5" x14ac:dyDescent="0.25">
      <c r="A21799" t="s">
        <v>21984</v>
      </c>
      <c r="B21799" t="s">
        <v>14</v>
      </c>
      <c r="C21799" t="s">
        <v>14</v>
      </c>
      <c r="D21799" t="s">
        <v>69</v>
      </c>
      <c r="E21799" t="s">
        <v>518</v>
      </c>
    </row>
    <row r="21800" spans="1:5" x14ac:dyDescent="0.25">
      <c r="A21800" t="s">
        <v>11434</v>
      </c>
      <c r="B21800" t="s">
        <v>20</v>
      </c>
      <c r="C21800" t="s">
        <v>19</v>
      </c>
      <c r="D21800" t="s">
        <v>33</v>
      </c>
      <c r="E21800" t="s">
        <v>533</v>
      </c>
    </row>
    <row r="21801" spans="1:5" x14ac:dyDescent="0.25">
      <c r="A21801" t="s">
        <v>11983</v>
      </c>
      <c r="B21801" t="s">
        <v>20</v>
      </c>
      <c r="C21801" t="s">
        <v>19</v>
      </c>
      <c r="D21801" t="s">
        <v>33</v>
      </c>
      <c r="E21801" t="s">
        <v>533</v>
      </c>
    </row>
    <row r="21802" spans="1:5" x14ac:dyDescent="0.25">
      <c r="A21802" t="s">
        <v>8039</v>
      </c>
      <c r="B21802" t="s">
        <v>20</v>
      </c>
      <c r="C21802" t="s">
        <v>19</v>
      </c>
      <c r="D21802" t="s">
        <v>33</v>
      </c>
      <c r="E21802" t="s">
        <v>533</v>
      </c>
    </row>
    <row r="21803" spans="1:5" x14ac:dyDescent="0.25">
      <c r="A21803" t="s">
        <v>9576</v>
      </c>
      <c r="B21803" t="s">
        <v>20</v>
      </c>
      <c r="C21803" t="s">
        <v>19</v>
      </c>
      <c r="D21803" t="s">
        <v>65</v>
      </c>
      <c r="E21803" t="s">
        <v>533</v>
      </c>
    </row>
    <row r="21804" spans="1:5" x14ac:dyDescent="0.25">
      <c r="A21804" t="s">
        <v>8015</v>
      </c>
      <c r="B21804" t="s">
        <v>20</v>
      </c>
      <c r="C21804" t="s">
        <v>19</v>
      </c>
      <c r="D21804" t="s">
        <v>33</v>
      </c>
      <c r="E21804" t="s">
        <v>533</v>
      </c>
    </row>
    <row r="21805" spans="1:5" x14ac:dyDescent="0.25">
      <c r="A21805" t="s">
        <v>13992</v>
      </c>
      <c r="B21805" t="s">
        <v>20</v>
      </c>
      <c r="C21805" t="s">
        <v>19</v>
      </c>
      <c r="D21805" t="s">
        <v>33</v>
      </c>
      <c r="E21805" t="s">
        <v>533</v>
      </c>
    </row>
    <row r="21806" spans="1:5" x14ac:dyDescent="0.25">
      <c r="A21806" t="s">
        <v>11383</v>
      </c>
      <c r="B21806" t="s">
        <v>20</v>
      </c>
      <c r="C21806" t="s">
        <v>19</v>
      </c>
      <c r="D21806" t="s">
        <v>33</v>
      </c>
      <c r="E21806" t="s">
        <v>533</v>
      </c>
    </row>
    <row r="21807" spans="1:5" x14ac:dyDescent="0.25">
      <c r="A21807" t="s">
        <v>21992</v>
      </c>
      <c r="B21807" t="s">
        <v>20</v>
      </c>
      <c r="C21807" t="s">
        <v>19</v>
      </c>
      <c r="D21807" t="s">
        <v>33</v>
      </c>
      <c r="E21807" t="s">
        <v>720</v>
      </c>
    </row>
    <row r="21808" spans="1:5" x14ac:dyDescent="0.25">
      <c r="A21808" t="s">
        <v>11386</v>
      </c>
      <c r="B21808" t="s">
        <v>20</v>
      </c>
      <c r="C21808" t="s">
        <v>19</v>
      </c>
      <c r="D21808" t="s">
        <v>33</v>
      </c>
      <c r="E21808" t="s">
        <v>533</v>
      </c>
    </row>
    <row r="21809" spans="1:5" x14ac:dyDescent="0.25">
      <c r="A21809" t="s">
        <v>21994</v>
      </c>
      <c r="B21809" t="s">
        <v>20</v>
      </c>
      <c r="C21809" t="s">
        <v>19</v>
      </c>
      <c r="D21809" t="s">
        <v>33</v>
      </c>
      <c r="E21809" t="s">
        <v>562</v>
      </c>
    </row>
    <row r="21810" spans="1:5" x14ac:dyDescent="0.25">
      <c r="A21810" t="s">
        <v>11980</v>
      </c>
      <c r="B21810" t="s">
        <v>20</v>
      </c>
      <c r="C21810" t="s">
        <v>19</v>
      </c>
      <c r="D21810" t="s">
        <v>33</v>
      </c>
      <c r="E21810" t="s">
        <v>533</v>
      </c>
    </row>
    <row r="21811" spans="1:5" x14ac:dyDescent="0.25">
      <c r="A21811" t="s">
        <v>8041</v>
      </c>
      <c r="B21811" t="s">
        <v>20</v>
      </c>
      <c r="C21811" t="s">
        <v>19</v>
      </c>
      <c r="D21811" t="s">
        <v>33</v>
      </c>
      <c r="E21811" t="s">
        <v>533</v>
      </c>
    </row>
    <row r="21812" spans="1:5" x14ac:dyDescent="0.25">
      <c r="A21812" t="s">
        <v>21997</v>
      </c>
      <c r="B21812" t="s">
        <v>20</v>
      </c>
      <c r="C21812" t="s">
        <v>23</v>
      </c>
      <c r="D21812" t="s">
        <v>33</v>
      </c>
      <c r="E21812" t="s">
        <v>734</v>
      </c>
    </row>
    <row r="21813" spans="1:5" x14ac:dyDescent="0.25">
      <c r="A21813" t="s">
        <v>21538</v>
      </c>
      <c r="B21813" t="s">
        <v>20</v>
      </c>
      <c r="C21813" t="s">
        <v>19</v>
      </c>
      <c r="D21813" t="s">
        <v>33</v>
      </c>
      <c r="E21813" t="s">
        <v>533</v>
      </c>
    </row>
    <row r="21814" spans="1:5" x14ac:dyDescent="0.25">
      <c r="A21814" t="s">
        <v>24699</v>
      </c>
      <c r="B21814" t="s">
        <v>20</v>
      </c>
      <c r="C21814" t="s">
        <v>19</v>
      </c>
      <c r="D21814" t="s">
        <v>33</v>
      </c>
      <c r="E21814" t="s">
        <v>533</v>
      </c>
    </row>
    <row r="21815" spans="1:5" x14ac:dyDescent="0.25">
      <c r="A21815" t="s">
        <v>22000</v>
      </c>
      <c r="B21815" t="s">
        <v>20</v>
      </c>
      <c r="C21815" t="s">
        <v>24</v>
      </c>
      <c r="D21815" t="s">
        <v>33</v>
      </c>
      <c r="E21815" t="s">
        <v>735</v>
      </c>
    </row>
    <row r="21816" spans="1:5" x14ac:dyDescent="0.25">
      <c r="A21816" t="s">
        <v>28020</v>
      </c>
      <c r="B21816" t="s">
        <v>20</v>
      </c>
      <c r="C21816" t="s">
        <v>19</v>
      </c>
      <c r="D21816" t="s">
        <v>33</v>
      </c>
      <c r="E21816" t="s">
        <v>533</v>
      </c>
    </row>
    <row r="21817" spans="1:5" x14ac:dyDescent="0.25">
      <c r="A21817" t="s">
        <v>22001</v>
      </c>
      <c r="B21817" t="s">
        <v>20</v>
      </c>
      <c r="C21817" t="s">
        <v>19</v>
      </c>
      <c r="D21817" t="s">
        <v>33</v>
      </c>
      <c r="E21817" t="s">
        <v>974</v>
      </c>
    </row>
    <row r="21818" spans="1:5" x14ac:dyDescent="0.25">
      <c r="A21818" t="s">
        <v>22427</v>
      </c>
      <c r="B21818" t="s">
        <v>20</v>
      </c>
      <c r="C21818" t="s">
        <v>19</v>
      </c>
      <c r="D21818" t="s">
        <v>33</v>
      </c>
      <c r="E21818" t="s">
        <v>533</v>
      </c>
    </row>
    <row r="21819" spans="1:5" x14ac:dyDescent="0.25">
      <c r="A21819" t="s">
        <v>22004</v>
      </c>
      <c r="B21819" t="s">
        <v>20</v>
      </c>
      <c r="C21819" t="s">
        <v>19</v>
      </c>
      <c r="D21819" t="s">
        <v>33</v>
      </c>
      <c r="E21819" t="s">
        <v>562</v>
      </c>
    </row>
    <row r="21820" spans="1:5" x14ac:dyDescent="0.25">
      <c r="A21820" t="s">
        <v>23804</v>
      </c>
      <c r="B21820" t="s">
        <v>20</v>
      </c>
      <c r="C21820" t="s">
        <v>19</v>
      </c>
      <c r="D21820" t="s">
        <v>33</v>
      </c>
      <c r="E21820" t="s">
        <v>533</v>
      </c>
    </row>
    <row r="21821" spans="1:5" x14ac:dyDescent="0.25">
      <c r="A21821" t="s">
        <v>22006</v>
      </c>
      <c r="B21821" t="s">
        <v>20</v>
      </c>
      <c r="C21821" t="s">
        <v>19</v>
      </c>
      <c r="D21821" t="s">
        <v>33</v>
      </c>
      <c r="E21821" t="s">
        <v>562</v>
      </c>
    </row>
    <row r="21822" spans="1:5" x14ac:dyDescent="0.25">
      <c r="A21822" t="s">
        <v>43819</v>
      </c>
      <c r="B21822" t="s">
        <v>16</v>
      </c>
      <c r="C21822" t="s">
        <v>17</v>
      </c>
      <c r="D21822" t="s">
        <v>33</v>
      </c>
      <c r="E21822" t="s">
        <v>653</v>
      </c>
    </row>
    <row r="21823" spans="1:5" x14ac:dyDescent="0.25">
      <c r="A21823" t="s">
        <v>22008</v>
      </c>
      <c r="B21823" t="s">
        <v>20</v>
      </c>
      <c r="C21823" t="s">
        <v>19</v>
      </c>
      <c r="D21823" t="s">
        <v>33</v>
      </c>
      <c r="E21823" t="s">
        <v>562</v>
      </c>
    </row>
    <row r="21824" spans="1:5" x14ac:dyDescent="0.25">
      <c r="A21824" t="s">
        <v>21536</v>
      </c>
      <c r="B21824" t="s">
        <v>20</v>
      </c>
      <c r="C21824" t="s">
        <v>19</v>
      </c>
      <c r="D21824" t="s">
        <v>33</v>
      </c>
      <c r="E21824" t="s">
        <v>533</v>
      </c>
    </row>
    <row r="21825" spans="1:5" x14ac:dyDescent="0.25">
      <c r="A21825" t="s">
        <v>22357</v>
      </c>
      <c r="B21825" t="s">
        <v>20</v>
      </c>
      <c r="C21825" t="s">
        <v>19</v>
      </c>
      <c r="D21825" t="s">
        <v>33</v>
      </c>
      <c r="E21825" t="s">
        <v>533</v>
      </c>
    </row>
    <row r="21826" spans="1:5" x14ac:dyDescent="0.25">
      <c r="A21826" t="s">
        <v>22010</v>
      </c>
      <c r="B21826" t="s">
        <v>20</v>
      </c>
      <c r="C21826" t="s">
        <v>19</v>
      </c>
      <c r="D21826" t="s">
        <v>33</v>
      </c>
      <c r="E21826" t="s">
        <v>562</v>
      </c>
    </row>
    <row r="21827" spans="1:5" x14ac:dyDescent="0.25">
      <c r="A21827" t="s">
        <v>22011</v>
      </c>
      <c r="B21827" t="s">
        <v>20</v>
      </c>
      <c r="C21827" t="s">
        <v>19</v>
      </c>
      <c r="D21827" t="s">
        <v>33</v>
      </c>
      <c r="E21827" t="s">
        <v>849</v>
      </c>
    </row>
    <row r="21828" spans="1:5" x14ac:dyDescent="0.25">
      <c r="A21828" t="s">
        <v>22012</v>
      </c>
      <c r="B21828" t="s">
        <v>20</v>
      </c>
      <c r="C21828" t="s">
        <v>19</v>
      </c>
      <c r="D21828" t="s">
        <v>33</v>
      </c>
      <c r="E21828" t="s">
        <v>903</v>
      </c>
    </row>
    <row r="21829" spans="1:5" x14ac:dyDescent="0.25">
      <c r="A21829" t="s">
        <v>10141</v>
      </c>
      <c r="B21829" t="s">
        <v>20</v>
      </c>
      <c r="C21829" t="s">
        <v>19</v>
      </c>
      <c r="D21829" t="s">
        <v>33</v>
      </c>
      <c r="E21829" t="s">
        <v>533</v>
      </c>
    </row>
    <row r="21830" spans="1:5" x14ac:dyDescent="0.25">
      <c r="A21830" t="s">
        <v>22536</v>
      </c>
      <c r="B21830" t="s">
        <v>20</v>
      </c>
      <c r="C21830" t="s">
        <v>19</v>
      </c>
      <c r="D21830" t="s">
        <v>33</v>
      </c>
      <c r="E21830" t="s">
        <v>533</v>
      </c>
    </row>
    <row r="21831" spans="1:5" x14ac:dyDescent="0.25">
      <c r="A21831" t="s">
        <v>20048</v>
      </c>
      <c r="B21831" t="s">
        <v>20</v>
      </c>
      <c r="C21831" t="s">
        <v>19</v>
      </c>
      <c r="D21831" t="s">
        <v>65</v>
      </c>
      <c r="E21831" t="s">
        <v>533</v>
      </c>
    </row>
    <row r="21832" spans="1:5" x14ac:dyDescent="0.25">
      <c r="A21832" t="s">
        <v>20047</v>
      </c>
      <c r="B21832" t="s">
        <v>20</v>
      </c>
      <c r="C21832" t="s">
        <v>19</v>
      </c>
      <c r="D21832" t="s">
        <v>65</v>
      </c>
      <c r="E21832" t="s">
        <v>533</v>
      </c>
    </row>
    <row r="21833" spans="1:5" x14ac:dyDescent="0.25">
      <c r="A21833" t="s">
        <v>22017</v>
      </c>
      <c r="B21833" t="s">
        <v>16</v>
      </c>
      <c r="C21833" t="s">
        <v>17</v>
      </c>
      <c r="D21833" t="s">
        <v>33</v>
      </c>
      <c r="E21833" t="s">
        <v>653</v>
      </c>
    </row>
    <row r="21834" spans="1:5" x14ac:dyDescent="0.25">
      <c r="A21834" t="s">
        <v>20046</v>
      </c>
      <c r="B21834" t="s">
        <v>20</v>
      </c>
      <c r="C21834" t="s">
        <v>19</v>
      </c>
      <c r="D21834" t="s">
        <v>65</v>
      </c>
      <c r="E21834" t="s">
        <v>533</v>
      </c>
    </row>
    <row r="21835" spans="1:5" x14ac:dyDescent="0.25">
      <c r="A21835" t="s">
        <v>22019</v>
      </c>
      <c r="B21835" t="s">
        <v>20</v>
      </c>
      <c r="C21835" t="s">
        <v>19</v>
      </c>
      <c r="D21835" t="s">
        <v>33</v>
      </c>
      <c r="E21835" t="s">
        <v>530</v>
      </c>
    </row>
    <row r="21836" spans="1:5" x14ac:dyDescent="0.25">
      <c r="A21836" t="s">
        <v>18082</v>
      </c>
      <c r="B21836" t="s">
        <v>20</v>
      </c>
      <c r="C21836" t="s">
        <v>19</v>
      </c>
      <c r="D21836" t="s">
        <v>33</v>
      </c>
      <c r="E21836" t="s">
        <v>533</v>
      </c>
    </row>
    <row r="21837" spans="1:5" x14ac:dyDescent="0.25">
      <c r="A21837" t="s">
        <v>22021</v>
      </c>
      <c r="B21837" t="s">
        <v>20</v>
      </c>
      <c r="C21837" t="s">
        <v>19</v>
      </c>
      <c r="D21837" t="s">
        <v>33</v>
      </c>
      <c r="E21837" t="s">
        <v>530</v>
      </c>
    </row>
    <row r="21838" spans="1:5" x14ac:dyDescent="0.25">
      <c r="A21838" t="s">
        <v>15693</v>
      </c>
      <c r="B21838" t="s">
        <v>20</v>
      </c>
      <c r="C21838" t="s">
        <v>19</v>
      </c>
      <c r="D21838" t="s">
        <v>69</v>
      </c>
      <c r="E21838" t="s">
        <v>553</v>
      </c>
    </row>
    <row r="21839" spans="1:5" x14ac:dyDescent="0.25">
      <c r="A21839" t="s">
        <v>22023</v>
      </c>
      <c r="B21839" t="s">
        <v>20</v>
      </c>
      <c r="C21839" t="s">
        <v>19</v>
      </c>
      <c r="D21839" t="s">
        <v>33</v>
      </c>
      <c r="E21839" t="s">
        <v>530</v>
      </c>
    </row>
    <row r="21840" spans="1:5" x14ac:dyDescent="0.25">
      <c r="A21840" t="s">
        <v>24000</v>
      </c>
      <c r="B21840" t="s">
        <v>20</v>
      </c>
      <c r="C21840" t="s">
        <v>19</v>
      </c>
      <c r="D21840" t="s">
        <v>69</v>
      </c>
      <c r="E21840" t="s">
        <v>553</v>
      </c>
    </row>
    <row r="21841" spans="1:5" x14ac:dyDescent="0.25">
      <c r="A21841" t="s">
        <v>27505</v>
      </c>
      <c r="B21841" t="s">
        <v>20</v>
      </c>
      <c r="C21841" t="s">
        <v>19</v>
      </c>
      <c r="D21841" t="s">
        <v>69</v>
      </c>
      <c r="E21841" t="s">
        <v>553</v>
      </c>
    </row>
    <row r="21842" spans="1:5" x14ac:dyDescent="0.25">
      <c r="A21842" t="s">
        <v>22025</v>
      </c>
      <c r="B21842" t="s">
        <v>20</v>
      </c>
      <c r="C21842" t="s">
        <v>19</v>
      </c>
      <c r="D21842" t="s">
        <v>33</v>
      </c>
      <c r="E21842" t="s">
        <v>530</v>
      </c>
    </row>
    <row r="21843" spans="1:5" x14ac:dyDescent="0.25">
      <c r="A21843" t="s">
        <v>22028</v>
      </c>
      <c r="B21843" t="s">
        <v>20</v>
      </c>
      <c r="C21843" t="s">
        <v>19</v>
      </c>
      <c r="D21843" t="s">
        <v>33</v>
      </c>
      <c r="E21843" t="s">
        <v>538</v>
      </c>
    </row>
    <row r="21844" spans="1:5" x14ac:dyDescent="0.25">
      <c r="A21844" t="s">
        <v>16296</v>
      </c>
      <c r="B21844" t="s">
        <v>20</v>
      </c>
      <c r="C21844" t="s">
        <v>19</v>
      </c>
      <c r="D21844" t="s">
        <v>33</v>
      </c>
      <c r="E21844" t="s">
        <v>533</v>
      </c>
    </row>
    <row r="21845" spans="1:5" x14ac:dyDescent="0.25">
      <c r="A21845" t="s">
        <v>21601</v>
      </c>
      <c r="B21845" t="s">
        <v>20</v>
      </c>
      <c r="C21845" t="s">
        <v>19</v>
      </c>
      <c r="D21845" t="s">
        <v>33</v>
      </c>
      <c r="E21845" t="s">
        <v>533</v>
      </c>
    </row>
    <row r="21846" spans="1:5" x14ac:dyDescent="0.25">
      <c r="A21846" t="s">
        <v>22030</v>
      </c>
      <c r="B21846" t="s">
        <v>20</v>
      </c>
      <c r="C21846" t="s">
        <v>19</v>
      </c>
      <c r="D21846" t="s">
        <v>33</v>
      </c>
      <c r="E21846" t="s">
        <v>530</v>
      </c>
    </row>
    <row r="21847" spans="1:5" x14ac:dyDescent="0.25">
      <c r="A21847" t="s">
        <v>18810</v>
      </c>
      <c r="B21847" t="s">
        <v>20</v>
      </c>
      <c r="C21847" t="s">
        <v>19</v>
      </c>
      <c r="D21847" t="s">
        <v>33</v>
      </c>
      <c r="E21847" t="s">
        <v>553</v>
      </c>
    </row>
    <row r="21848" spans="1:5" x14ac:dyDescent="0.25">
      <c r="A21848" t="s">
        <v>22032</v>
      </c>
      <c r="B21848" t="s">
        <v>20</v>
      </c>
      <c r="C21848" t="s">
        <v>19</v>
      </c>
      <c r="D21848" t="s">
        <v>33</v>
      </c>
      <c r="E21848" t="s">
        <v>530</v>
      </c>
    </row>
    <row r="21849" spans="1:5" x14ac:dyDescent="0.25">
      <c r="A21849" t="s">
        <v>22033</v>
      </c>
      <c r="B21849" t="s">
        <v>20</v>
      </c>
      <c r="C21849" t="s">
        <v>19</v>
      </c>
      <c r="D21849" t="s">
        <v>33</v>
      </c>
      <c r="E21849" t="s">
        <v>538</v>
      </c>
    </row>
    <row r="21850" spans="1:5" x14ac:dyDescent="0.25">
      <c r="A21850" t="s">
        <v>22034</v>
      </c>
      <c r="B21850" t="s">
        <v>20</v>
      </c>
      <c r="C21850" t="s">
        <v>19</v>
      </c>
      <c r="D21850" t="s">
        <v>33</v>
      </c>
      <c r="E21850" t="s">
        <v>538</v>
      </c>
    </row>
    <row r="21851" spans="1:5" x14ac:dyDescent="0.25">
      <c r="A21851" t="s">
        <v>6348</v>
      </c>
      <c r="B21851" t="s">
        <v>20</v>
      </c>
      <c r="C21851" t="s">
        <v>19</v>
      </c>
      <c r="D21851" t="s">
        <v>33</v>
      </c>
      <c r="E21851" t="s">
        <v>533</v>
      </c>
    </row>
    <row r="21852" spans="1:5" x14ac:dyDescent="0.25">
      <c r="A21852" t="s">
        <v>23198</v>
      </c>
      <c r="B21852" t="s">
        <v>20</v>
      </c>
      <c r="C21852" t="s">
        <v>19</v>
      </c>
      <c r="D21852" t="s">
        <v>33</v>
      </c>
      <c r="E21852" t="s">
        <v>533</v>
      </c>
    </row>
    <row r="21853" spans="1:5" x14ac:dyDescent="0.25">
      <c r="A21853" t="s">
        <v>22037</v>
      </c>
      <c r="B21853" t="s">
        <v>20</v>
      </c>
      <c r="C21853" t="s">
        <v>19</v>
      </c>
      <c r="D21853" t="s">
        <v>33</v>
      </c>
      <c r="E21853" t="s">
        <v>595</v>
      </c>
    </row>
    <row r="21854" spans="1:5" x14ac:dyDescent="0.25">
      <c r="A21854" t="s">
        <v>22038</v>
      </c>
      <c r="B21854" t="s">
        <v>20</v>
      </c>
      <c r="C21854" t="s">
        <v>19</v>
      </c>
      <c r="D21854" t="s">
        <v>33</v>
      </c>
      <c r="E21854" t="s">
        <v>595</v>
      </c>
    </row>
    <row r="21855" spans="1:5" x14ac:dyDescent="0.25">
      <c r="A21855" t="s">
        <v>22039</v>
      </c>
      <c r="B21855" t="s">
        <v>16</v>
      </c>
      <c r="C21855" t="s">
        <v>17</v>
      </c>
      <c r="D21855" t="s">
        <v>33</v>
      </c>
      <c r="E21855" t="s">
        <v>653</v>
      </c>
    </row>
    <row r="21856" spans="1:5" x14ac:dyDescent="0.25">
      <c r="A21856" t="s">
        <v>17660</v>
      </c>
      <c r="B21856" t="s">
        <v>20</v>
      </c>
      <c r="C21856" t="s">
        <v>19</v>
      </c>
      <c r="D21856" t="s">
        <v>33</v>
      </c>
      <c r="E21856" t="s">
        <v>533</v>
      </c>
    </row>
    <row r="21857" spans="1:5" x14ac:dyDescent="0.25">
      <c r="A21857" t="s">
        <v>22041</v>
      </c>
      <c r="B21857" t="s">
        <v>20</v>
      </c>
      <c r="C21857" t="s">
        <v>19</v>
      </c>
      <c r="D21857" t="s">
        <v>33</v>
      </c>
      <c r="E21857" t="s">
        <v>530</v>
      </c>
    </row>
    <row r="21858" spans="1:5" x14ac:dyDescent="0.25">
      <c r="A21858" t="s">
        <v>22043</v>
      </c>
      <c r="B21858" t="s">
        <v>20</v>
      </c>
      <c r="C21858" t="s">
        <v>19</v>
      </c>
      <c r="D21858" t="s">
        <v>33</v>
      </c>
      <c r="E21858" t="s">
        <v>530</v>
      </c>
    </row>
    <row r="21859" spans="1:5" x14ac:dyDescent="0.25">
      <c r="A21859" t="s">
        <v>22358</v>
      </c>
      <c r="B21859" t="s">
        <v>20</v>
      </c>
      <c r="C21859" t="s">
        <v>19</v>
      </c>
      <c r="D21859" t="s">
        <v>33</v>
      </c>
      <c r="E21859" t="s">
        <v>533</v>
      </c>
    </row>
    <row r="21860" spans="1:5" x14ac:dyDescent="0.25">
      <c r="A21860" t="s">
        <v>24139</v>
      </c>
      <c r="B21860" t="s">
        <v>20</v>
      </c>
      <c r="C21860" t="s">
        <v>19</v>
      </c>
      <c r="D21860" t="s">
        <v>33</v>
      </c>
      <c r="E21860" t="s">
        <v>533</v>
      </c>
    </row>
    <row r="21861" spans="1:5" x14ac:dyDescent="0.25">
      <c r="A21861" t="s">
        <v>22045</v>
      </c>
      <c r="B21861" t="s">
        <v>20</v>
      </c>
      <c r="C21861" t="s">
        <v>19</v>
      </c>
      <c r="D21861" t="s">
        <v>33</v>
      </c>
      <c r="E21861" t="s">
        <v>530</v>
      </c>
    </row>
    <row r="21862" spans="1:5" x14ac:dyDescent="0.25">
      <c r="A21862" t="s">
        <v>24485</v>
      </c>
      <c r="B21862" t="s">
        <v>20</v>
      </c>
      <c r="C21862" t="s">
        <v>19</v>
      </c>
      <c r="D21862" t="s">
        <v>69</v>
      </c>
      <c r="E21862" t="s">
        <v>533</v>
      </c>
    </row>
    <row r="21863" spans="1:5" x14ac:dyDescent="0.25">
      <c r="A21863" t="s">
        <v>22047</v>
      </c>
      <c r="B21863" t="s">
        <v>20</v>
      </c>
      <c r="C21863" t="s">
        <v>21</v>
      </c>
      <c r="D21863" t="s">
        <v>33</v>
      </c>
      <c r="E21863" t="s">
        <v>582</v>
      </c>
    </row>
    <row r="21864" spans="1:5" x14ac:dyDescent="0.25">
      <c r="A21864" t="s">
        <v>16205</v>
      </c>
      <c r="B21864" t="s">
        <v>20</v>
      </c>
      <c r="C21864" t="s">
        <v>19</v>
      </c>
      <c r="D21864" t="s">
        <v>33</v>
      </c>
      <c r="E21864" t="s">
        <v>533</v>
      </c>
    </row>
    <row r="21865" spans="1:5" x14ac:dyDescent="0.25">
      <c r="A21865" t="s">
        <v>22049</v>
      </c>
      <c r="B21865" t="s">
        <v>20</v>
      </c>
      <c r="C21865" t="s">
        <v>19</v>
      </c>
      <c r="D21865" t="s">
        <v>33</v>
      </c>
      <c r="E21865" t="s">
        <v>530</v>
      </c>
    </row>
    <row r="21866" spans="1:5" x14ac:dyDescent="0.25">
      <c r="A21866" t="s">
        <v>12677</v>
      </c>
      <c r="B21866" t="s">
        <v>20</v>
      </c>
      <c r="C21866" t="s">
        <v>19</v>
      </c>
      <c r="D21866" t="s">
        <v>69</v>
      </c>
      <c r="E21866" t="s">
        <v>533</v>
      </c>
    </row>
    <row r="21867" spans="1:5" x14ac:dyDescent="0.25">
      <c r="A21867" t="s">
        <v>22051</v>
      </c>
      <c r="B21867" t="s">
        <v>20</v>
      </c>
      <c r="C21867" t="s">
        <v>21</v>
      </c>
      <c r="D21867" t="s">
        <v>33</v>
      </c>
      <c r="E21867" t="s">
        <v>582</v>
      </c>
    </row>
    <row r="21868" spans="1:5" x14ac:dyDescent="0.25">
      <c r="A21868" t="s">
        <v>22052</v>
      </c>
      <c r="B21868" t="s">
        <v>20</v>
      </c>
      <c r="C21868" t="s">
        <v>21</v>
      </c>
      <c r="D21868" t="s">
        <v>33</v>
      </c>
      <c r="E21868" t="s">
        <v>687</v>
      </c>
    </row>
    <row r="21869" spans="1:5" x14ac:dyDescent="0.25">
      <c r="A21869" t="s">
        <v>22053</v>
      </c>
      <c r="B21869" t="s">
        <v>20</v>
      </c>
      <c r="C21869" t="s">
        <v>21</v>
      </c>
      <c r="D21869" t="s">
        <v>33</v>
      </c>
      <c r="E21869" t="s">
        <v>581</v>
      </c>
    </row>
    <row r="21870" spans="1:5" x14ac:dyDescent="0.25">
      <c r="A21870" t="s">
        <v>27500</v>
      </c>
      <c r="B21870" t="s">
        <v>20</v>
      </c>
      <c r="C21870" t="s">
        <v>19</v>
      </c>
      <c r="D21870" t="s">
        <v>69</v>
      </c>
      <c r="E21870" t="s">
        <v>533</v>
      </c>
    </row>
    <row r="21871" spans="1:5" x14ac:dyDescent="0.25">
      <c r="A21871" t="s">
        <v>22055</v>
      </c>
      <c r="B21871" t="s">
        <v>20</v>
      </c>
      <c r="C21871" t="s">
        <v>19</v>
      </c>
      <c r="D21871" t="s">
        <v>33</v>
      </c>
      <c r="E21871" t="s">
        <v>530</v>
      </c>
    </row>
    <row r="21872" spans="1:5" x14ac:dyDescent="0.25">
      <c r="A21872" t="s">
        <v>25683</v>
      </c>
      <c r="B21872" t="s">
        <v>20</v>
      </c>
      <c r="C21872" t="s">
        <v>19</v>
      </c>
      <c r="D21872" t="s">
        <v>33</v>
      </c>
      <c r="E21872" t="s">
        <v>533</v>
      </c>
    </row>
    <row r="21873" spans="1:5" x14ac:dyDescent="0.25">
      <c r="A21873" t="s">
        <v>22057</v>
      </c>
      <c r="B21873" t="s">
        <v>20</v>
      </c>
      <c r="C21873" t="s">
        <v>19</v>
      </c>
      <c r="D21873" t="s">
        <v>33</v>
      </c>
      <c r="E21873" t="s">
        <v>530</v>
      </c>
    </row>
    <row r="21874" spans="1:5" x14ac:dyDescent="0.25">
      <c r="A21874" t="s">
        <v>9116</v>
      </c>
      <c r="B21874" t="s">
        <v>20</v>
      </c>
      <c r="C21874" t="s">
        <v>19</v>
      </c>
      <c r="D21874" t="s">
        <v>33</v>
      </c>
      <c r="E21874" t="s">
        <v>533</v>
      </c>
    </row>
    <row r="21875" spans="1:5" x14ac:dyDescent="0.25">
      <c r="A21875" t="s">
        <v>22059</v>
      </c>
      <c r="B21875" t="s">
        <v>20</v>
      </c>
      <c r="C21875" t="s">
        <v>23</v>
      </c>
      <c r="D21875" t="s">
        <v>33</v>
      </c>
      <c r="E21875" t="s">
        <v>740</v>
      </c>
    </row>
    <row r="21876" spans="1:5" x14ac:dyDescent="0.25">
      <c r="A21876" t="s">
        <v>9121</v>
      </c>
      <c r="B21876" t="s">
        <v>20</v>
      </c>
      <c r="C21876" t="s">
        <v>19</v>
      </c>
      <c r="D21876" t="s">
        <v>33</v>
      </c>
      <c r="E21876" t="s">
        <v>533</v>
      </c>
    </row>
    <row r="21877" spans="1:5" x14ac:dyDescent="0.25">
      <c r="A21877" t="s">
        <v>22061</v>
      </c>
      <c r="B21877" t="s">
        <v>20</v>
      </c>
      <c r="C21877" t="s">
        <v>21</v>
      </c>
      <c r="D21877" t="s">
        <v>33</v>
      </c>
      <c r="E21877" t="s">
        <v>582</v>
      </c>
    </row>
    <row r="21878" spans="1:5" x14ac:dyDescent="0.25">
      <c r="A21878" t="s">
        <v>25685</v>
      </c>
      <c r="B21878" t="s">
        <v>20</v>
      </c>
      <c r="C21878" t="s">
        <v>19</v>
      </c>
      <c r="D21878" t="s">
        <v>33</v>
      </c>
      <c r="E21878" t="s">
        <v>533</v>
      </c>
    </row>
    <row r="21879" spans="1:5" x14ac:dyDescent="0.25">
      <c r="A21879" t="s">
        <v>22063</v>
      </c>
      <c r="B21879" t="s">
        <v>20</v>
      </c>
      <c r="C21879" t="s">
        <v>21</v>
      </c>
      <c r="D21879" t="s">
        <v>33</v>
      </c>
      <c r="E21879" t="s">
        <v>582</v>
      </c>
    </row>
    <row r="21880" spans="1:5" x14ac:dyDescent="0.25">
      <c r="A21880" t="s">
        <v>18083</v>
      </c>
      <c r="B21880" t="s">
        <v>20</v>
      </c>
      <c r="C21880" t="s">
        <v>19</v>
      </c>
      <c r="D21880" t="s">
        <v>33</v>
      </c>
      <c r="E21880" t="s">
        <v>533</v>
      </c>
    </row>
    <row r="21881" spans="1:5" x14ac:dyDescent="0.25">
      <c r="A21881" t="s">
        <v>22065</v>
      </c>
      <c r="B21881" t="s">
        <v>20</v>
      </c>
      <c r="C21881" t="s">
        <v>21</v>
      </c>
      <c r="D21881" t="s">
        <v>33</v>
      </c>
      <c r="E21881" t="s">
        <v>582</v>
      </c>
    </row>
    <row r="21882" spans="1:5" x14ac:dyDescent="0.25">
      <c r="A21882" t="s">
        <v>20890</v>
      </c>
      <c r="B21882" t="s">
        <v>20</v>
      </c>
      <c r="C21882" t="s">
        <v>19</v>
      </c>
      <c r="D21882" t="s">
        <v>33</v>
      </c>
      <c r="E21882" t="s">
        <v>533</v>
      </c>
    </row>
    <row r="21883" spans="1:5" x14ac:dyDescent="0.25">
      <c r="A21883" t="s">
        <v>22067</v>
      </c>
      <c r="B21883" t="s">
        <v>20</v>
      </c>
      <c r="C21883" t="s">
        <v>21</v>
      </c>
      <c r="D21883" t="s">
        <v>33</v>
      </c>
      <c r="E21883" t="s">
        <v>582</v>
      </c>
    </row>
    <row r="21884" spans="1:5" x14ac:dyDescent="0.25">
      <c r="A21884" t="s">
        <v>20227</v>
      </c>
      <c r="B21884" t="s">
        <v>20</v>
      </c>
      <c r="C21884" t="s">
        <v>19</v>
      </c>
      <c r="D21884" t="s">
        <v>33</v>
      </c>
      <c r="E21884" t="s">
        <v>533</v>
      </c>
    </row>
    <row r="21885" spans="1:5" x14ac:dyDescent="0.25">
      <c r="A21885" t="s">
        <v>22069</v>
      </c>
      <c r="B21885" t="s">
        <v>20</v>
      </c>
      <c r="C21885" t="s">
        <v>21</v>
      </c>
      <c r="D21885" t="s">
        <v>33</v>
      </c>
      <c r="E21885" t="s">
        <v>582</v>
      </c>
    </row>
    <row r="21886" spans="1:5" x14ac:dyDescent="0.25">
      <c r="A21886" t="s">
        <v>9065</v>
      </c>
      <c r="B21886" t="s">
        <v>20</v>
      </c>
      <c r="C21886" t="s">
        <v>19</v>
      </c>
      <c r="D21886" t="s">
        <v>33</v>
      </c>
      <c r="E21886" t="s">
        <v>553</v>
      </c>
    </row>
    <row r="21887" spans="1:5" x14ac:dyDescent="0.25">
      <c r="A21887" t="s">
        <v>22071</v>
      </c>
      <c r="B21887" t="s">
        <v>20</v>
      </c>
      <c r="C21887" t="s">
        <v>19</v>
      </c>
      <c r="D21887" t="s">
        <v>33</v>
      </c>
      <c r="E21887" t="s">
        <v>562</v>
      </c>
    </row>
    <row r="21888" spans="1:5" x14ac:dyDescent="0.25">
      <c r="A21888" t="s">
        <v>9604</v>
      </c>
      <c r="B21888" t="s">
        <v>20</v>
      </c>
      <c r="C21888" t="s">
        <v>19</v>
      </c>
      <c r="D21888" t="s">
        <v>33</v>
      </c>
      <c r="E21888" t="s">
        <v>533</v>
      </c>
    </row>
    <row r="21889" spans="1:5" x14ac:dyDescent="0.25">
      <c r="A21889" t="s">
        <v>22073</v>
      </c>
      <c r="B21889" t="s">
        <v>20</v>
      </c>
      <c r="C21889" t="s">
        <v>19</v>
      </c>
      <c r="D21889" t="s">
        <v>33</v>
      </c>
      <c r="E21889" t="s">
        <v>530</v>
      </c>
    </row>
    <row r="21890" spans="1:5" x14ac:dyDescent="0.25">
      <c r="A21890" t="s">
        <v>19668</v>
      </c>
      <c r="B21890" t="s">
        <v>20</v>
      </c>
      <c r="C21890" t="s">
        <v>19</v>
      </c>
      <c r="D21890" t="s">
        <v>33</v>
      </c>
      <c r="E21890" t="s">
        <v>533</v>
      </c>
    </row>
    <row r="21891" spans="1:5" x14ac:dyDescent="0.25">
      <c r="A21891" t="s">
        <v>22075</v>
      </c>
      <c r="B21891" t="s">
        <v>20</v>
      </c>
      <c r="C21891" t="s">
        <v>19</v>
      </c>
      <c r="D21891" t="s">
        <v>33</v>
      </c>
      <c r="E21891" t="s">
        <v>530</v>
      </c>
    </row>
    <row r="21892" spans="1:5" x14ac:dyDescent="0.25">
      <c r="A21892" t="s">
        <v>9249</v>
      </c>
      <c r="B21892" t="s">
        <v>20</v>
      </c>
      <c r="C21892" t="s">
        <v>19</v>
      </c>
      <c r="D21892" t="s">
        <v>33</v>
      </c>
      <c r="E21892" t="s">
        <v>533</v>
      </c>
    </row>
    <row r="21893" spans="1:5" x14ac:dyDescent="0.25">
      <c r="A21893" t="s">
        <v>22077</v>
      </c>
      <c r="B21893" t="s">
        <v>20</v>
      </c>
      <c r="C21893" t="s">
        <v>21</v>
      </c>
      <c r="D21893" t="s">
        <v>33</v>
      </c>
      <c r="E21893" t="s">
        <v>582</v>
      </c>
    </row>
    <row r="21894" spans="1:5" x14ac:dyDescent="0.25">
      <c r="A21894" t="s">
        <v>27834</v>
      </c>
      <c r="B21894" t="s">
        <v>20</v>
      </c>
      <c r="C21894" t="s">
        <v>19</v>
      </c>
      <c r="D21894" t="s">
        <v>65</v>
      </c>
      <c r="E21894" t="s">
        <v>533</v>
      </c>
    </row>
    <row r="21895" spans="1:5" x14ac:dyDescent="0.25">
      <c r="A21895" t="s">
        <v>22079</v>
      </c>
      <c r="B21895" t="s">
        <v>20</v>
      </c>
      <c r="C21895" t="s">
        <v>19</v>
      </c>
      <c r="D21895" t="s">
        <v>33</v>
      </c>
      <c r="E21895" t="s">
        <v>530</v>
      </c>
    </row>
    <row r="21896" spans="1:5" x14ac:dyDescent="0.25">
      <c r="A21896" t="s">
        <v>23565</v>
      </c>
      <c r="B21896" t="s">
        <v>20</v>
      </c>
      <c r="C21896" t="s">
        <v>19</v>
      </c>
      <c r="D21896" t="s">
        <v>33</v>
      </c>
      <c r="E21896" t="s">
        <v>533</v>
      </c>
    </row>
    <row r="21897" spans="1:5" x14ac:dyDescent="0.25">
      <c r="A21897" t="s">
        <v>22081</v>
      </c>
      <c r="B21897" t="s">
        <v>16</v>
      </c>
      <c r="C21897" t="s">
        <v>17</v>
      </c>
      <c r="D21897" t="s">
        <v>33</v>
      </c>
      <c r="E21897" t="s">
        <v>653</v>
      </c>
    </row>
    <row r="21898" spans="1:5" x14ac:dyDescent="0.25">
      <c r="A21898" t="s">
        <v>2514</v>
      </c>
      <c r="B21898" t="s">
        <v>20</v>
      </c>
      <c r="C21898" t="s">
        <v>19</v>
      </c>
      <c r="D21898" t="s">
        <v>33</v>
      </c>
      <c r="E21898" t="s">
        <v>533</v>
      </c>
    </row>
    <row r="21899" spans="1:5" x14ac:dyDescent="0.25">
      <c r="A21899" t="s">
        <v>22083</v>
      </c>
      <c r="B21899" t="s">
        <v>20</v>
      </c>
      <c r="C21899" t="s">
        <v>19</v>
      </c>
      <c r="D21899" t="s">
        <v>33</v>
      </c>
      <c r="E21899" t="s">
        <v>530</v>
      </c>
    </row>
    <row r="21900" spans="1:5" x14ac:dyDescent="0.25">
      <c r="A21900" t="s">
        <v>2511</v>
      </c>
      <c r="B21900" t="s">
        <v>20</v>
      </c>
      <c r="C21900" t="s">
        <v>19</v>
      </c>
      <c r="D21900" t="s">
        <v>33</v>
      </c>
      <c r="E21900" t="s">
        <v>533</v>
      </c>
    </row>
    <row r="21901" spans="1:5" x14ac:dyDescent="0.25">
      <c r="A21901" t="s">
        <v>22085</v>
      </c>
      <c r="B21901" t="s">
        <v>20</v>
      </c>
      <c r="C21901" t="s">
        <v>21</v>
      </c>
      <c r="D21901" t="s">
        <v>33</v>
      </c>
      <c r="E21901" t="s">
        <v>582</v>
      </c>
    </row>
    <row r="21902" spans="1:5" x14ac:dyDescent="0.25">
      <c r="A21902" t="s">
        <v>27795</v>
      </c>
      <c r="B21902" t="s">
        <v>20</v>
      </c>
      <c r="C21902" t="s">
        <v>19</v>
      </c>
      <c r="D21902" t="s">
        <v>33</v>
      </c>
      <c r="E21902" t="s">
        <v>533</v>
      </c>
    </row>
    <row r="21903" spans="1:5" x14ac:dyDescent="0.25">
      <c r="A21903" t="s">
        <v>22087</v>
      </c>
      <c r="B21903" t="s">
        <v>20</v>
      </c>
      <c r="C21903" t="s">
        <v>19</v>
      </c>
      <c r="D21903" t="s">
        <v>33</v>
      </c>
      <c r="E21903" t="s">
        <v>530</v>
      </c>
    </row>
    <row r="21904" spans="1:5" x14ac:dyDescent="0.25">
      <c r="A21904" t="s">
        <v>3734</v>
      </c>
      <c r="B21904" t="s">
        <v>20</v>
      </c>
      <c r="C21904" t="s">
        <v>19</v>
      </c>
      <c r="D21904" t="s">
        <v>33</v>
      </c>
      <c r="E21904" t="s">
        <v>533</v>
      </c>
    </row>
    <row r="21905" spans="1:5" x14ac:dyDescent="0.25">
      <c r="A21905" t="s">
        <v>22089</v>
      </c>
      <c r="B21905" t="s">
        <v>20</v>
      </c>
      <c r="C21905" t="s">
        <v>19</v>
      </c>
      <c r="D21905" t="s">
        <v>33</v>
      </c>
      <c r="E21905" t="s">
        <v>538</v>
      </c>
    </row>
    <row r="21906" spans="1:5" x14ac:dyDescent="0.25">
      <c r="A21906" t="s">
        <v>21250</v>
      </c>
      <c r="B21906" t="s">
        <v>20</v>
      </c>
      <c r="C21906" t="s">
        <v>19</v>
      </c>
      <c r="D21906" t="s">
        <v>33</v>
      </c>
      <c r="E21906" t="s">
        <v>553</v>
      </c>
    </row>
    <row r="21907" spans="1:5" x14ac:dyDescent="0.25">
      <c r="A21907" t="s">
        <v>26475</v>
      </c>
      <c r="B21907" t="s">
        <v>20</v>
      </c>
      <c r="C21907" t="s">
        <v>19</v>
      </c>
      <c r="D21907" t="s">
        <v>33</v>
      </c>
      <c r="E21907" t="s">
        <v>533</v>
      </c>
    </row>
    <row r="21908" spans="1:5" x14ac:dyDescent="0.25">
      <c r="A21908" t="s">
        <v>26753</v>
      </c>
      <c r="B21908" t="s">
        <v>20</v>
      </c>
      <c r="C21908" t="s">
        <v>19</v>
      </c>
      <c r="D21908" t="s">
        <v>33</v>
      </c>
      <c r="E21908" t="s">
        <v>533</v>
      </c>
    </row>
    <row r="21909" spans="1:5" x14ac:dyDescent="0.25">
      <c r="A21909" t="s">
        <v>26759</v>
      </c>
      <c r="B21909" t="s">
        <v>20</v>
      </c>
      <c r="C21909" t="s">
        <v>19</v>
      </c>
      <c r="D21909" t="s">
        <v>33</v>
      </c>
      <c r="E21909" t="s">
        <v>533</v>
      </c>
    </row>
    <row r="21910" spans="1:5" x14ac:dyDescent="0.25">
      <c r="A21910" t="s">
        <v>22095</v>
      </c>
      <c r="B21910" t="s">
        <v>20</v>
      </c>
      <c r="C21910" t="s">
        <v>19</v>
      </c>
      <c r="D21910" t="s">
        <v>33</v>
      </c>
      <c r="E21910" t="s">
        <v>530</v>
      </c>
    </row>
    <row r="21911" spans="1:5" x14ac:dyDescent="0.25">
      <c r="A21911" t="s">
        <v>20224</v>
      </c>
      <c r="B21911" t="s">
        <v>20</v>
      </c>
      <c r="C21911" t="s">
        <v>19</v>
      </c>
      <c r="D21911" t="s">
        <v>33</v>
      </c>
      <c r="E21911" t="s">
        <v>533</v>
      </c>
    </row>
    <row r="21912" spans="1:5" x14ac:dyDescent="0.25">
      <c r="A21912" t="s">
        <v>22097</v>
      </c>
      <c r="B21912" t="s">
        <v>20</v>
      </c>
      <c r="C21912" t="s">
        <v>21</v>
      </c>
      <c r="D21912" t="s">
        <v>33</v>
      </c>
      <c r="E21912" t="s">
        <v>582</v>
      </c>
    </row>
    <row r="21913" spans="1:5" x14ac:dyDescent="0.25">
      <c r="A21913" t="s">
        <v>20223</v>
      </c>
      <c r="B21913" t="s">
        <v>20</v>
      </c>
      <c r="C21913" t="s">
        <v>19</v>
      </c>
      <c r="D21913" t="s">
        <v>33</v>
      </c>
      <c r="E21913" t="s">
        <v>533</v>
      </c>
    </row>
    <row r="21914" spans="1:5" x14ac:dyDescent="0.25">
      <c r="A21914" t="s">
        <v>9245</v>
      </c>
      <c r="B21914" t="s">
        <v>20</v>
      </c>
      <c r="C21914" t="s">
        <v>19</v>
      </c>
      <c r="D21914" t="s">
        <v>33</v>
      </c>
      <c r="E21914" t="s">
        <v>533</v>
      </c>
    </row>
    <row r="21915" spans="1:5" x14ac:dyDescent="0.25">
      <c r="A21915" t="s">
        <v>22099</v>
      </c>
      <c r="B21915" t="s">
        <v>20</v>
      </c>
      <c r="C21915" t="s">
        <v>21</v>
      </c>
      <c r="D21915" t="s">
        <v>33</v>
      </c>
      <c r="E21915" t="s">
        <v>582</v>
      </c>
    </row>
    <row r="21916" spans="1:5" x14ac:dyDescent="0.25">
      <c r="A21916" t="s">
        <v>27791</v>
      </c>
      <c r="B21916" t="s">
        <v>20</v>
      </c>
      <c r="C21916" t="s">
        <v>19</v>
      </c>
      <c r="D21916" t="s">
        <v>33</v>
      </c>
      <c r="E21916" t="s">
        <v>533</v>
      </c>
    </row>
    <row r="21917" spans="1:5" x14ac:dyDescent="0.25">
      <c r="A21917" t="s">
        <v>22100</v>
      </c>
      <c r="B21917" t="s">
        <v>20</v>
      </c>
      <c r="C21917" t="s">
        <v>27</v>
      </c>
      <c r="D21917" t="s">
        <v>33</v>
      </c>
      <c r="E21917" t="s">
        <v>1001</v>
      </c>
    </row>
    <row r="21918" spans="1:5" x14ac:dyDescent="0.25">
      <c r="A21918" t="s">
        <v>13620</v>
      </c>
      <c r="B21918" t="s">
        <v>20</v>
      </c>
      <c r="C21918" t="s">
        <v>19</v>
      </c>
      <c r="D21918" t="s">
        <v>33</v>
      </c>
      <c r="E21918" t="s">
        <v>533</v>
      </c>
    </row>
    <row r="21919" spans="1:5" x14ac:dyDescent="0.25">
      <c r="A21919" t="s">
        <v>22103</v>
      </c>
      <c r="B21919" t="s">
        <v>20</v>
      </c>
      <c r="C21919" t="s">
        <v>21</v>
      </c>
      <c r="D21919" t="s">
        <v>33</v>
      </c>
      <c r="E21919" t="s">
        <v>582</v>
      </c>
    </row>
    <row r="21920" spans="1:5" x14ac:dyDescent="0.25">
      <c r="A21920" t="s">
        <v>27793</v>
      </c>
      <c r="B21920" t="s">
        <v>20</v>
      </c>
      <c r="C21920" t="s">
        <v>19</v>
      </c>
      <c r="D21920" t="s">
        <v>33</v>
      </c>
      <c r="E21920" t="s">
        <v>533</v>
      </c>
    </row>
    <row r="21921" spans="1:5" x14ac:dyDescent="0.25">
      <c r="A21921" t="s">
        <v>22105</v>
      </c>
      <c r="B21921" t="s">
        <v>20</v>
      </c>
      <c r="C21921" t="s">
        <v>22</v>
      </c>
      <c r="D21921" t="s">
        <v>33</v>
      </c>
      <c r="E21921" t="s">
        <v>693</v>
      </c>
    </row>
    <row r="21922" spans="1:5" x14ac:dyDescent="0.25">
      <c r="A21922" t="s">
        <v>11738</v>
      </c>
      <c r="B21922" t="s">
        <v>20</v>
      </c>
      <c r="C21922" t="s">
        <v>19</v>
      </c>
      <c r="D21922" t="s">
        <v>33</v>
      </c>
      <c r="E21922" t="s">
        <v>533</v>
      </c>
    </row>
    <row r="21923" spans="1:5" x14ac:dyDescent="0.25">
      <c r="A21923" t="s">
        <v>22107</v>
      </c>
      <c r="B21923" t="s">
        <v>20</v>
      </c>
      <c r="C21923" t="s">
        <v>19</v>
      </c>
      <c r="D21923" t="s">
        <v>33</v>
      </c>
      <c r="E21923" t="s">
        <v>530</v>
      </c>
    </row>
    <row r="21924" spans="1:5" x14ac:dyDescent="0.25">
      <c r="A21924" t="s">
        <v>22108</v>
      </c>
      <c r="B21924" t="s">
        <v>20</v>
      </c>
      <c r="C21924" t="s">
        <v>19</v>
      </c>
      <c r="D21924" t="s">
        <v>33</v>
      </c>
      <c r="E21924" t="s">
        <v>585</v>
      </c>
    </row>
    <row r="21925" spans="1:5" x14ac:dyDescent="0.25">
      <c r="A21925" t="s">
        <v>22109</v>
      </c>
      <c r="B21925" t="s">
        <v>20</v>
      </c>
      <c r="C21925" t="s">
        <v>19</v>
      </c>
      <c r="D21925" t="s">
        <v>33</v>
      </c>
      <c r="E21925" t="s">
        <v>562</v>
      </c>
    </row>
    <row r="21926" spans="1:5" x14ac:dyDescent="0.25">
      <c r="A21926" t="s">
        <v>22110</v>
      </c>
      <c r="B21926" t="s">
        <v>20</v>
      </c>
      <c r="C21926" t="s">
        <v>19</v>
      </c>
      <c r="D21926" t="s">
        <v>33</v>
      </c>
      <c r="E21926" t="s">
        <v>538</v>
      </c>
    </row>
    <row r="21927" spans="1:5" x14ac:dyDescent="0.25">
      <c r="A21927" t="s">
        <v>22111</v>
      </c>
      <c r="B21927" t="s">
        <v>20</v>
      </c>
      <c r="C21927" t="s">
        <v>19</v>
      </c>
      <c r="D21927" t="s">
        <v>33</v>
      </c>
      <c r="E21927" t="s">
        <v>530</v>
      </c>
    </row>
    <row r="21928" spans="1:5" x14ac:dyDescent="0.25">
      <c r="A21928" t="s">
        <v>22082</v>
      </c>
      <c r="B21928" t="s">
        <v>20</v>
      </c>
      <c r="C21928" t="s">
        <v>19</v>
      </c>
      <c r="D21928" t="s">
        <v>33</v>
      </c>
      <c r="E21928" t="s">
        <v>533</v>
      </c>
    </row>
    <row r="21929" spans="1:5" x14ac:dyDescent="0.25">
      <c r="A21929" t="s">
        <v>22113</v>
      </c>
      <c r="B21929" t="s">
        <v>20</v>
      </c>
      <c r="C21929" t="s">
        <v>21</v>
      </c>
      <c r="D21929" t="s">
        <v>33</v>
      </c>
      <c r="E21929" t="s">
        <v>581</v>
      </c>
    </row>
    <row r="21930" spans="1:5" x14ac:dyDescent="0.25">
      <c r="A21930" t="s">
        <v>22114</v>
      </c>
      <c r="B21930" t="s">
        <v>20</v>
      </c>
      <c r="C21930" t="s">
        <v>21</v>
      </c>
      <c r="D21930" t="s">
        <v>33</v>
      </c>
      <c r="E21930" t="s">
        <v>582</v>
      </c>
    </row>
    <row r="21931" spans="1:5" x14ac:dyDescent="0.25">
      <c r="A21931" t="s">
        <v>2526</v>
      </c>
      <c r="B21931" t="s">
        <v>20</v>
      </c>
      <c r="C21931" t="s">
        <v>19</v>
      </c>
      <c r="D21931" t="s">
        <v>33</v>
      </c>
      <c r="E21931" t="s">
        <v>533</v>
      </c>
    </row>
    <row r="21932" spans="1:5" x14ac:dyDescent="0.25">
      <c r="A21932" t="s">
        <v>15129</v>
      </c>
      <c r="B21932" t="s">
        <v>20</v>
      </c>
      <c r="C21932" t="s">
        <v>19</v>
      </c>
      <c r="D21932" t="s">
        <v>33</v>
      </c>
      <c r="E21932" t="s">
        <v>533</v>
      </c>
    </row>
    <row r="21933" spans="1:5" x14ac:dyDescent="0.25">
      <c r="A21933" t="s">
        <v>13672</v>
      </c>
      <c r="B21933" t="s">
        <v>20</v>
      </c>
      <c r="C21933" t="s">
        <v>19</v>
      </c>
      <c r="D21933" t="s">
        <v>33</v>
      </c>
      <c r="E21933" t="s">
        <v>533</v>
      </c>
    </row>
    <row r="21934" spans="1:5" x14ac:dyDescent="0.25">
      <c r="A21934" t="s">
        <v>22118</v>
      </c>
      <c r="B21934" t="s">
        <v>20</v>
      </c>
      <c r="C21934" t="s">
        <v>22</v>
      </c>
      <c r="D21934" t="s">
        <v>33</v>
      </c>
      <c r="E21934" t="s">
        <v>693</v>
      </c>
    </row>
    <row r="21935" spans="1:5" x14ac:dyDescent="0.25">
      <c r="A21935" t="s">
        <v>22119</v>
      </c>
      <c r="B21935" t="s">
        <v>20</v>
      </c>
      <c r="C21935" t="s">
        <v>19</v>
      </c>
      <c r="D21935" t="s">
        <v>33</v>
      </c>
      <c r="E21935" t="s">
        <v>595</v>
      </c>
    </row>
    <row r="21936" spans="1:5" x14ac:dyDescent="0.25">
      <c r="A21936" t="s">
        <v>26014</v>
      </c>
      <c r="B21936" t="s">
        <v>20</v>
      </c>
      <c r="C21936" t="s">
        <v>19</v>
      </c>
      <c r="D21936" t="s">
        <v>33</v>
      </c>
      <c r="E21936" t="s">
        <v>533</v>
      </c>
    </row>
    <row r="21937" spans="1:5" x14ac:dyDescent="0.25">
      <c r="A21937" t="s">
        <v>22121</v>
      </c>
      <c r="B21937" t="s">
        <v>20</v>
      </c>
      <c r="C21937" t="s">
        <v>19</v>
      </c>
      <c r="D21937" t="s">
        <v>33</v>
      </c>
      <c r="E21937" t="s">
        <v>530</v>
      </c>
    </row>
    <row r="21938" spans="1:5" x14ac:dyDescent="0.25">
      <c r="A21938" t="s">
        <v>22122</v>
      </c>
      <c r="B21938" t="s">
        <v>20</v>
      </c>
      <c r="C21938" t="s">
        <v>19</v>
      </c>
      <c r="D21938" t="s">
        <v>33</v>
      </c>
      <c r="E21938" t="s">
        <v>538</v>
      </c>
    </row>
    <row r="21939" spans="1:5" x14ac:dyDescent="0.25">
      <c r="A21939" t="s">
        <v>22123</v>
      </c>
      <c r="B21939" t="s">
        <v>20</v>
      </c>
      <c r="C21939" t="s">
        <v>19</v>
      </c>
      <c r="D21939" t="s">
        <v>33</v>
      </c>
      <c r="E21939" t="s">
        <v>611</v>
      </c>
    </row>
    <row r="21940" spans="1:5" x14ac:dyDescent="0.25">
      <c r="A21940" t="s">
        <v>22124</v>
      </c>
      <c r="B21940" t="s">
        <v>20</v>
      </c>
      <c r="C21940" t="s">
        <v>19</v>
      </c>
      <c r="D21940" t="s">
        <v>33</v>
      </c>
      <c r="E21940" t="s">
        <v>530</v>
      </c>
    </row>
    <row r="21941" spans="1:5" x14ac:dyDescent="0.25">
      <c r="A21941" t="s">
        <v>23126</v>
      </c>
      <c r="B21941" t="s">
        <v>20</v>
      </c>
      <c r="C21941" t="s">
        <v>19</v>
      </c>
      <c r="D21941" t="s">
        <v>33</v>
      </c>
      <c r="E21941" t="s">
        <v>533</v>
      </c>
    </row>
    <row r="21942" spans="1:5" x14ac:dyDescent="0.25">
      <c r="A21942" t="s">
        <v>22126</v>
      </c>
      <c r="B21942" t="s">
        <v>20</v>
      </c>
      <c r="C21942" t="s">
        <v>19</v>
      </c>
      <c r="D21942" t="s">
        <v>33</v>
      </c>
      <c r="E21942" t="s">
        <v>530</v>
      </c>
    </row>
    <row r="21943" spans="1:5" x14ac:dyDescent="0.25">
      <c r="A21943" t="s">
        <v>5231</v>
      </c>
      <c r="B21943" t="s">
        <v>20</v>
      </c>
      <c r="C21943" t="s">
        <v>19</v>
      </c>
      <c r="D21943" t="s">
        <v>33</v>
      </c>
      <c r="E21943" t="s">
        <v>533</v>
      </c>
    </row>
    <row r="21944" spans="1:5" x14ac:dyDescent="0.25">
      <c r="A21944" t="s">
        <v>22128</v>
      </c>
      <c r="B21944" t="s">
        <v>20</v>
      </c>
      <c r="C21944" t="s">
        <v>21</v>
      </c>
      <c r="D21944" t="s">
        <v>33</v>
      </c>
      <c r="E21944" t="s">
        <v>582</v>
      </c>
    </row>
    <row r="21945" spans="1:5" x14ac:dyDescent="0.25">
      <c r="A21945" t="s">
        <v>5350</v>
      </c>
      <c r="B21945" t="s">
        <v>20</v>
      </c>
      <c r="C21945" t="s">
        <v>19</v>
      </c>
      <c r="D21945" t="s">
        <v>33</v>
      </c>
      <c r="E21945" t="s">
        <v>533</v>
      </c>
    </row>
    <row r="21946" spans="1:5" x14ac:dyDescent="0.25">
      <c r="A21946" t="s">
        <v>18740</v>
      </c>
      <c r="B21946" t="s">
        <v>20</v>
      </c>
      <c r="C21946" t="s">
        <v>19</v>
      </c>
      <c r="D21946" t="s">
        <v>65</v>
      </c>
      <c r="E21946" t="s">
        <v>533</v>
      </c>
    </row>
    <row r="21947" spans="1:5" x14ac:dyDescent="0.25">
      <c r="A21947" t="s">
        <v>22131</v>
      </c>
      <c r="B21947" t="s">
        <v>20</v>
      </c>
      <c r="C21947" t="s">
        <v>24</v>
      </c>
      <c r="D21947" t="s">
        <v>33</v>
      </c>
      <c r="E21947" t="s">
        <v>700</v>
      </c>
    </row>
    <row r="21948" spans="1:5" x14ac:dyDescent="0.25">
      <c r="A21948" t="s">
        <v>26491</v>
      </c>
      <c r="B21948" t="s">
        <v>20</v>
      </c>
      <c r="C21948" t="s">
        <v>19</v>
      </c>
      <c r="D21948" t="s">
        <v>65</v>
      </c>
      <c r="E21948" t="s">
        <v>533</v>
      </c>
    </row>
    <row r="21949" spans="1:5" x14ac:dyDescent="0.25">
      <c r="A21949" t="s">
        <v>22133</v>
      </c>
      <c r="B21949" t="s">
        <v>20</v>
      </c>
      <c r="C21949" t="s">
        <v>24</v>
      </c>
      <c r="D21949" t="s">
        <v>33</v>
      </c>
      <c r="E21949" t="s">
        <v>700</v>
      </c>
    </row>
    <row r="21950" spans="1:5" x14ac:dyDescent="0.25">
      <c r="A21950" t="s">
        <v>13281</v>
      </c>
      <c r="B21950" t="s">
        <v>20</v>
      </c>
      <c r="C21950" t="s">
        <v>19</v>
      </c>
      <c r="D21950" t="s">
        <v>33</v>
      </c>
      <c r="E21950" t="s">
        <v>533</v>
      </c>
    </row>
    <row r="21951" spans="1:5" x14ac:dyDescent="0.25">
      <c r="A21951" t="s">
        <v>22135</v>
      </c>
      <c r="B21951" t="s">
        <v>20</v>
      </c>
      <c r="C21951" t="s">
        <v>19</v>
      </c>
      <c r="D21951" t="s">
        <v>33</v>
      </c>
      <c r="E21951" t="s">
        <v>530</v>
      </c>
    </row>
    <row r="21952" spans="1:5" x14ac:dyDescent="0.25">
      <c r="A21952" t="s">
        <v>17431</v>
      </c>
      <c r="B21952" t="s">
        <v>20</v>
      </c>
      <c r="C21952" t="s">
        <v>19</v>
      </c>
      <c r="D21952" t="s">
        <v>33</v>
      </c>
      <c r="E21952" t="s">
        <v>533</v>
      </c>
    </row>
    <row r="21953" spans="1:5" x14ac:dyDescent="0.25">
      <c r="A21953" t="s">
        <v>22137</v>
      </c>
      <c r="B21953" t="s">
        <v>20</v>
      </c>
      <c r="C21953" t="s">
        <v>22</v>
      </c>
      <c r="D21953" t="s">
        <v>33</v>
      </c>
      <c r="E21953" t="s">
        <v>536</v>
      </c>
    </row>
    <row r="21954" spans="1:5" x14ac:dyDescent="0.25">
      <c r="A21954" t="s">
        <v>22138</v>
      </c>
      <c r="B21954" t="s">
        <v>20</v>
      </c>
      <c r="C21954" t="s">
        <v>22</v>
      </c>
      <c r="D21954" t="s">
        <v>33</v>
      </c>
      <c r="E21954" t="s">
        <v>693</v>
      </c>
    </row>
    <row r="21955" spans="1:5" x14ac:dyDescent="0.25">
      <c r="A21955" t="s">
        <v>17436</v>
      </c>
      <c r="B21955" t="s">
        <v>20</v>
      </c>
      <c r="C21955" t="s">
        <v>19</v>
      </c>
      <c r="D21955" t="s">
        <v>33</v>
      </c>
      <c r="E21955" t="s">
        <v>533</v>
      </c>
    </row>
    <row r="21956" spans="1:5" x14ac:dyDescent="0.25">
      <c r="A21956" t="s">
        <v>22140</v>
      </c>
      <c r="B21956" t="s">
        <v>20</v>
      </c>
      <c r="C21956" t="s">
        <v>19</v>
      </c>
      <c r="D21956" t="s">
        <v>33</v>
      </c>
      <c r="E21956" t="s">
        <v>530</v>
      </c>
    </row>
    <row r="21957" spans="1:5" x14ac:dyDescent="0.25">
      <c r="A21957" t="s">
        <v>17439</v>
      </c>
      <c r="B21957" t="s">
        <v>20</v>
      </c>
      <c r="C21957" t="s">
        <v>19</v>
      </c>
      <c r="D21957" t="s">
        <v>33</v>
      </c>
      <c r="E21957" t="s">
        <v>533</v>
      </c>
    </row>
    <row r="21958" spans="1:5" x14ac:dyDescent="0.25">
      <c r="A21958" t="s">
        <v>22142</v>
      </c>
      <c r="B21958" t="s">
        <v>20</v>
      </c>
      <c r="C21958" t="s">
        <v>19</v>
      </c>
      <c r="D21958" t="s">
        <v>33</v>
      </c>
      <c r="E21958" t="s">
        <v>530</v>
      </c>
    </row>
    <row r="21959" spans="1:5" x14ac:dyDescent="0.25">
      <c r="A21959" t="s">
        <v>14000</v>
      </c>
      <c r="B21959" t="s">
        <v>20</v>
      </c>
      <c r="C21959" t="s">
        <v>19</v>
      </c>
      <c r="D21959" t="s">
        <v>33</v>
      </c>
      <c r="E21959" t="s">
        <v>533</v>
      </c>
    </row>
    <row r="21960" spans="1:5" x14ac:dyDescent="0.25">
      <c r="A21960" t="s">
        <v>22144</v>
      </c>
      <c r="B21960" t="s">
        <v>20</v>
      </c>
      <c r="C21960" t="s">
        <v>19</v>
      </c>
      <c r="D21960" t="s">
        <v>33</v>
      </c>
      <c r="E21960" t="s">
        <v>530</v>
      </c>
    </row>
    <row r="21961" spans="1:5" x14ac:dyDescent="0.25">
      <c r="A21961" t="s">
        <v>22145</v>
      </c>
      <c r="B21961" t="s">
        <v>20</v>
      </c>
      <c r="C21961" t="s">
        <v>22</v>
      </c>
      <c r="D21961" t="s">
        <v>33</v>
      </c>
      <c r="E21961" t="s">
        <v>948</v>
      </c>
    </row>
    <row r="21962" spans="1:5" x14ac:dyDescent="0.25">
      <c r="A21962" t="s">
        <v>17752</v>
      </c>
      <c r="B21962" t="s">
        <v>20</v>
      </c>
      <c r="C21962" t="s">
        <v>19</v>
      </c>
      <c r="D21962" t="s">
        <v>65</v>
      </c>
      <c r="E21962" t="s">
        <v>533</v>
      </c>
    </row>
    <row r="21963" spans="1:5" x14ac:dyDescent="0.25">
      <c r="A21963" t="s">
        <v>22147</v>
      </c>
      <c r="B21963" t="s">
        <v>20</v>
      </c>
      <c r="C21963" t="s">
        <v>22</v>
      </c>
      <c r="D21963" t="s">
        <v>33</v>
      </c>
      <c r="E21963" t="s">
        <v>536</v>
      </c>
    </row>
    <row r="21964" spans="1:5" x14ac:dyDescent="0.25">
      <c r="A21964" t="s">
        <v>18589</v>
      </c>
      <c r="B21964" t="s">
        <v>20</v>
      </c>
      <c r="C21964" t="s">
        <v>19</v>
      </c>
      <c r="D21964" t="s">
        <v>65</v>
      </c>
      <c r="E21964" t="s">
        <v>533</v>
      </c>
    </row>
    <row r="21965" spans="1:5" x14ac:dyDescent="0.25">
      <c r="A21965" t="s">
        <v>22149</v>
      </c>
      <c r="B21965" t="s">
        <v>20</v>
      </c>
      <c r="C21965" t="s">
        <v>19</v>
      </c>
      <c r="D21965" t="s">
        <v>33</v>
      </c>
      <c r="E21965" t="s">
        <v>530</v>
      </c>
    </row>
    <row r="21966" spans="1:5" x14ac:dyDescent="0.25">
      <c r="A21966" t="s">
        <v>22150</v>
      </c>
      <c r="B21966" t="s">
        <v>16</v>
      </c>
      <c r="C21966" t="s">
        <v>17</v>
      </c>
      <c r="D21966" t="s">
        <v>33</v>
      </c>
      <c r="E21966" t="s">
        <v>653</v>
      </c>
    </row>
    <row r="21967" spans="1:5" x14ac:dyDescent="0.25">
      <c r="A21967" t="s">
        <v>21220</v>
      </c>
      <c r="B21967" t="s">
        <v>20</v>
      </c>
      <c r="C21967" t="s">
        <v>19</v>
      </c>
      <c r="D21967" t="s">
        <v>33</v>
      </c>
      <c r="E21967" t="s">
        <v>533</v>
      </c>
    </row>
    <row r="21968" spans="1:5" x14ac:dyDescent="0.25">
      <c r="A21968" t="s">
        <v>22152</v>
      </c>
      <c r="B21968" t="s">
        <v>20</v>
      </c>
      <c r="C21968" t="s">
        <v>19</v>
      </c>
      <c r="D21968" t="s">
        <v>33</v>
      </c>
      <c r="E21968" t="s">
        <v>530</v>
      </c>
    </row>
    <row r="21969" spans="1:5" x14ac:dyDescent="0.25">
      <c r="A21969" t="s">
        <v>13903</v>
      </c>
      <c r="B21969" t="s">
        <v>20</v>
      </c>
      <c r="C21969" t="s">
        <v>19</v>
      </c>
      <c r="D21969" t="s">
        <v>33</v>
      </c>
      <c r="E21969" t="s">
        <v>533</v>
      </c>
    </row>
    <row r="21970" spans="1:5" x14ac:dyDescent="0.25">
      <c r="A21970" t="s">
        <v>22154</v>
      </c>
      <c r="B21970" t="s">
        <v>20</v>
      </c>
      <c r="C21970" t="s">
        <v>21</v>
      </c>
      <c r="D21970" t="s">
        <v>33</v>
      </c>
      <c r="E21970" t="s">
        <v>582</v>
      </c>
    </row>
    <row r="21971" spans="1:5" x14ac:dyDescent="0.25">
      <c r="A21971" t="s">
        <v>13669</v>
      </c>
      <c r="B21971" t="s">
        <v>20</v>
      </c>
      <c r="C21971" t="s">
        <v>19</v>
      </c>
      <c r="D21971" t="s">
        <v>33</v>
      </c>
      <c r="E21971" t="s">
        <v>533</v>
      </c>
    </row>
    <row r="21972" spans="1:5" x14ac:dyDescent="0.25">
      <c r="A21972" t="s">
        <v>20125</v>
      </c>
      <c r="B21972" t="s">
        <v>20</v>
      </c>
      <c r="C21972" t="s">
        <v>19</v>
      </c>
      <c r="D21972" t="s">
        <v>33</v>
      </c>
      <c r="E21972" t="s">
        <v>533</v>
      </c>
    </row>
    <row r="21973" spans="1:5" x14ac:dyDescent="0.25">
      <c r="A21973" t="s">
        <v>22157</v>
      </c>
      <c r="B21973" t="s">
        <v>20</v>
      </c>
      <c r="C21973" t="s">
        <v>19</v>
      </c>
      <c r="D21973" t="s">
        <v>33</v>
      </c>
      <c r="E21973" t="s">
        <v>562</v>
      </c>
    </row>
    <row r="21974" spans="1:5" x14ac:dyDescent="0.25">
      <c r="A21974" t="s">
        <v>5142</v>
      </c>
      <c r="B21974" t="s">
        <v>20</v>
      </c>
      <c r="C21974" t="s">
        <v>19</v>
      </c>
      <c r="D21974" t="s">
        <v>33</v>
      </c>
      <c r="E21974" t="s">
        <v>533</v>
      </c>
    </row>
    <row r="21975" spans="1:5" x14ac:dyDescent="0.25">
      <c r="A21975" t="s">
        <v>22159</v>
      </c>
      <c r="B21975" t="s">
        <v>20</v>
      </c>
      <c r="C21975" t="s">
        <v>19</v>
      </c>
      <c r="D21975" t="s">
        <v>33</v>
      </c>
      <c r="E21975" t="s">
        <v>538</v>
      </c>
    </row>
    <row r="21976" spans="1:5" x14ac:dyDescent="0.25">
      <c r="A21976" t="s">
        <v>11808</v>
      </c>
      <c r="B21976" t="s">
        <v>20</v>
      </c>
      <c r="C21976" t="s">
        <v>19</v>
      </c>
      <c r="D21976" t="s">
        <v>33</v>
      </c>
      <c r="E21976" t="s">
        <v>533</v>
      </c>
    </row>
    <row r="21977" spans="1:5" x14ac:dyDescent="0.25">
      <c r="A21977" t="s">
        <v>20912</v>
      </c>
      <c r="B21977" t="s">
        <v>20</v>
      </c>
      <c r="C21977" t="s">
        <v>19</v>
      </c>
      <c r="D21977" t="s">
        <v>33</v>
      </c>
      <c r="E21977" t="s">
        <v>533</v>
      </c>
    </row>
    <row r="21978" spans="1:5" x14ac:dyDescent="0.25">
      <c r="A21978" t="s">
        <v>22162</v>
      </c>
      <c r="B21978" t="s">
        <v>20</v>
      </c>
      <c r="C21978" t="s">
        <v>19</v>
      </c>
      <c r="D21978" t="s">
        <v>33</v>
      </c>
      <c r="E21978" t="s">
        <v>530</v>
      </c>
    </row>
    <row r="21979" spans="1:5" x14ac:dyDescent="0.25">
      <c r="A21979" t="s">
        <v>15278</v>
      </c>
      <c r="B21979" t="s">
        <v>20</v>
      </c>
      <c r="C21979" t="s">
        <v>19</v>
      </c>
      <c r="D21979" t="s">
        <v>33</v>
      </c>
      <c r="E21979" t="s">
        <v>533</v>
      </c>
    </row>
    <row r="21980" spans="1:5" x14ac:dyDescent="0.25">
      <c r="A21980" t="s">
        <v>24132</v>
      </c>
      <c r="B21980" t="s">
        <v>20</v>
      </c>
      <c r="C21980" t="s">
        <v>19</v>
      </c>
      <c r="D21980" t="s">
        <v>33</v>
      </c>
      <c r="E21980" t="s">
        <v>533</v>
      </c>
    </row>
    <row r="21981" spans="1:5" x14ac:dyDescent="0.25">
      <c r="A21981" t="s">
        <v>22165</v>
      </c>
      <c r="B21981" t="s">
        <v>20</v>
      </c>
      <c r="C21981" t="s">
        <v>21</v>
      </c>
      <c r="D21981" t="s">
        <v>33</v>
      </c>
      <c r="E21981" t="s">
        <v>582</v>
      </c>
    </row>
    <row r="21982" spans="1:5" x14ac:dyDescent="0.25">
      <c r="A21982" t="s">
        <v>23483</v>
      </c>
      <c r="B21982" t="s">
        <v>20</v>
      </c>
      <c r="C21982" t="s">
        <v>19</v>
      </c>
      <c r="D21982" t="s">
        <v>33</v>
      </c>
      <c r="E21982" t="s">
        <v>553</v>
      </c>
    </row>
    <row r="21983" spans="1:5" x14ac:dyDescent="0.25">
      <c r="A21983" t="s">
        <v>22167</v>
      </c>
      <c r="B21983" t="s">
        <v>20</v>
      </c>
      <c r="C21983" t="s">
        <v>21</v>
      </c>
      <c r="D21983" t="s">
        <v>33</v>
      </c>
      <c r="E21983" t="s">
        <v>581</v>
      </c>
    </row>
    <row r="21984" spans="1:5" x14ac:dyDescent="0.25">
      <c r="A21984" t="s">
        <v>22168</v>
      </c>
      <c r="B21984" t="s">
        <v>20</v>
      </c>
      <c r="C21984" t="s">
        <v>22</v>
      </c>
      <c r="D21984" t="s">
        <v>33</v>
      </c>
      <c r="E21984" t="s">
        <v>947</v>
      </c>
    </row>
    <row r="21985" spans="1:5" x14ac:dyDescent="0.25">
      <c r="A21985" t="s">
        <v>12905</v>
      </c>
      <c r="B21985" t="s">
        <v>20</v>
      </c>
      <c r="C21985" t="s">
        <v>19</v>
      </c>
      <c r="D21985" t="s">
        <v>33</v>
      </c>
      <c r="E21985" t="s">
        <v>533</v>
      </c>
    </row>
    <row r="21986" spans="1:5" x14ac:dyDescent="0.25">
      <c r="A21986" t="s">
        <v>22170</v>
      </c>
      <c r="B21986" t="s">
        <v>20</v>
      </c>
      <c r="C21986" t="s">
        <v>21</v>
      </c>
      <c r="D21986" t="s">
        <v>33</v>
      </c>
      <c r="E21986" t="s">
        <v>582</v>
      </c>
    </row>
    <row r="21987" spans="1:5" x14ac:dyDescent="0.25">
      <c r="A21987" t="s">
        <v>13280</v>
      </c>
      <c r="B21987" t="s">
        <v>20</v>
      </c>
      <c r="C21987" t="s">
        <v>19</v>
      </c>
      <c r="D21987" t="s">
        <v>33</v>
      </c>
      <c r="E21987" t="s">
        <v>533</v>
      </c>
    </row>
    <row r="21988" spans="1:5" x14ac:dyDescent="0.25">
      <c r="A21988" t="s">
        <v>22172</v>
      </c>
      <c r="B21988" t="s">
        <v>20</v>
      </c>
      <c r="C21988" t="s">
        <v>22</v>
      </c>
      <c r="D21988" t="s">
        <v>33</v>
      </c>
      <c r="E21988" t="s">
        <v>993</v>
      </c>
    </row>
    <row r="21989" spans="1:5" x14ac:dyDescent="0.25">
      <c r="A21989" t="s">
        <v>17435</v>
      </c>
      <c r="B21989" t="s">
        <v>20</v>
      </c>
      <c r="C21989" t="s">
        <v>19</v>
      </c>
      <c r="D21989" t="s">
        <v>33</v>
      </c>
      <c r="E21989" t="s">
        <v>533</v>
      </c>
    </row>
    <row r="21990" spans="1:5" x14ac:dyDescent="0.25">
      <c r="A21990" t="s">
        <v>17438</v>
      </c>
      <c r="B21990" t="s">
        <v>20</v>
      </c>
      <c r="C21990" t="s">
        <v>19</v>
      </c>
      <c r="D21990" t="s">
        <v>33</v>
      </c>
      <c r="E21990" t="s">
        <v>533</v>
      </c>
    </row>
    <row r="21991" spans="1:5" x14ac:dyDescent="0.25">
      <c r="A21991" t="s">
        <v>14997</v>
      </c>
      <c r="B21991" t="s">
        <v>20</v>
      </c>
      <c r="C21991" t="s">
        <v>19</v>
      </c>
      <c r="D21991" t="s">
        <v>33</v>
      </c>
      <c r="E21991" t="s">
        <v>533</v>
      </c>
    </row>
    <row r="21992" spans="1:5" x14ac:dyDescent="0.25">
      <c r="A21992" t="s">
        <v>22176</v>
      </c>
      <c r="B21992" t="s">
        <v>20</v>
      </c>
      <c r="C21992" t="s">
        <v>19</v>
      </c>
      <c r="D21992" t="s">
        <v>33</v>
      </c>
      <c r="E21992" t="s">
        <v>538</v>
      </c>
    </row>
    <row r="21993" spans="1:5" x14ac:dyDescent="0.25">
      <c r="A21993" t="s">
        <v>13667</v>
      </c>
      <c r="B21993" t="s">
        <v>20</v>
      </c>
      <c r="C21993" t="s">
        <v>19</v>
      </c>
      <c r="D21993" t="s">
        <v>33</v>
      </c>
      <c r="E21993" t="s">
        <v>533</v>
      </c>
    </row>
    <row r="21994" spans="1:5" x14ac:dyDescent="0.25">
      <c r="A21994" t="s">
        <v>22178</v>
      </c>
      <c r="B21994" t="s">
        <v>16</v>
      </c>
      <c r="C21994" t="s">
        <v>15</v>
      </c>
      <c r="D21994" t="s">
        <v>33</v>
      </c>
      <c r="E21994" t="s">
        <v>659</v>
      </c>
    </row>
    <row r="21995" spans="1:5" x14ac:dyDescent="0.25">
      <c r="A21995" t="s">
        <v>43820</v>
      </c>
      <c r="B21995" t="s">
        <v>20</v>
      </c>
      <c r="C21995" t="s">
        <v>19</v>
      </c>
      <c r="D21995" t="s">
        <v>66</v>
      </c>
      <c r="E21995" t="s">
        <v>533</v>
      </c>
    </row>
    <row r="21996" spans="1:5" x14ac:dyDescent="0.25">
      <c r="A21996" t="s">
        <v>22180</v>
      </c>
      <c r="B21996" t="s">
        <v>20</v>
      </c>
      <c r="C21996" t="s">
        <v>19</v>
      </c>
      <c r="D21996" t="s">
        <v>33</v>
      </c>
      <c r="E21996" t="s">
        <v>530</v>
      </c>
    </row>
    <row r="21997" spans="1:5" x14ac:dyDescent="0.25">
      <c r="A21997" t="s">
        <v>23493</v>
      </c>
      <c r="B21997" t="s">
        <v>20</v>
      </c>
      <c r="C21997" t="s">
        <v>19</v>
      </c>
      <c r="D21997" t="s">
        <v>33</v>
      </c>
      <c r="E21997" t="s">
        <v>553</v>
      </c>
    </row>
    <row r="21998" spans="1:5" x14ac:dyDescent="0.25">
      <c r="A21998" t="s">
        <v>22181</v>
      </c>
      <c r="B21998" t="s">
        <v>20</v>
      </c>
      <c r="C21998" t="s">
        <v>19</v>
      </c>
      <c r="D21998" t="s">
        <v>33</v>
      </c>
      <c r="E21998" t="s">
        <v>530</v>
      </c>
    </row>
    <row r="21999" spans="1:5" x14ac:dyDescent="0.25">
      <c r="A21999" t="s">
        <v>26454</v>
      </c>
      <c r="B21999" t="s">
        <v>16</v>
      </c>
      <c r="C21999" t="s">
        <v>15</v>
      </c>
      <c r="D21999" t="s">
        <v>33</v>
      </c>
      <c r="E21999" t="s">
        <v>628</v>
      </c>
    </row>
    <row r="22000" spans="1:5" x14ac:dyDescent="0.25">
      <c r="A22000" t="s">
        <v>22184</v>
      </c>
      <c r="B22000" t="s">
        <v>20</v>
      </c>
      <c r="C22000" t="s">
        <v>19</v>
      </c>
      <c r="D22000" t="s">
        <v>33</v>
      </c>
      <c r="E22000" t="s">
        <v>530</v>
      </c>
    </row>
    <row r="22001" spans="1:5" x14ac:dyDescent="0.25">
      <c r="A22001" t="s">
        <v>26987</v>
      </c>
      <c r="B22001" t="s">
        <v>20</v>
      </c>
      <c r="C22001" t="s">
        <v>19</v>
      </c>
      <c r="D22001" t="s">
        <v>33</v>
      </c>
      <c r="E22001" t="s">
        <v>533</v>
      </c>
    </row>
    <row r="22002" spans="1:5" x14ac:dyDescent="0.25">
      <c r="A22002" t="s">
        <v>22186</v>
      </c>
      <c r="B22002" t="s">
        <v>20</v>
      </c>
      <c r="C22002" t="s">
        <v>19</v>
      </c>
      <c r="D22002" t="s">
        <v>33</v>
      </c>
      <c r="E22002" t="s">
        <v>562</v>
      </c>
    </row>
    <row r="22003" spans="1:5" x14ac:dyDescent="0.25">
      <c r="A22003" t="s">
        <v>23617</v>
      </c>
      <c r="B22003" t="s">
        <v>20</v>
      </c>
      <c r="C22003" t="s">
        <v>19</v>
      </c>
      <c r="D22003" t="s">
        <v>33</v>
      </c>
      <c r="E22003" t="s">
        <v>553</v>
      </c>
    </row>
    <row r="22004" spans="1:5" x14ac:dyDescent="0.25">
      <c r="A22004" t="s">
        <v>22188</v>
      </c>
      <c r="B22004" t="s">
        <v>20</v>
      </c>
      <c r="C22004" t="s">
        <v>21</v>
      </c>
      <c r="D22004" t="s">
        <v>33</v>
      </c>
      <c r="E22004" t="s">
        <v>582</v>
      </c>
    </row>
    <row r="22005" spans="1:5" x14ac:dyDescent="0.25">
      <c r="A22005" t="s">
        <v>23863</v>
      </c>
      <c r="B22005" t="s">
        <v>20</v>
      </c>
      <c r="C22005" t="s">
        <v>19</v>
      </c>
      <c r="D22005" t="s">
        <v>33</v>
      </c>
      <c r="E22005" t="s">
        <v>553</v>
      </c>
    </row>
    <row r="22006" spans="1:5" x14ac:dyDescent="0.25">
      <c r="A22006" t="s">
        <v>22190</v>
      </c>
      <c r="B22006" t="s">
        <v>20</v>
      </c>
      <c r="C22006" t="s">
        <v>21</v>
      </c>
      <c r="D22006" t="s">
        <v>33</v>
      </c>
      <c r="E22006" t="s">
        <v>582</v>
      </c>
    </row>
    <row r="22007" spans="1:5" x14ac:dyDescent="0.25">
      <c r="A22007" t="s">
        <v>21647</v>
      </c>
      <c r="B22007" t="s">
        <v>20</v>
      </c>
      <c r="C22007" t="s">
        <v>19</v>
      </c>
      <c r="D22007" t="s">
        <v>33</v>
      </c>
      <c r="E22007" t="s">
        <v>553</v>
      </c>
    </row>
    <row r="22008" spans="1:5" x14ac:dyDescent="0.25">
      <c r="A22008" t="s">
        <v>22192</v>
      </c>
      <c r="B22008" t="s">
        <v>20</v>
      </c>
      <c r="C22008" t="s">
        <v>19</v>
      </c>
      <c r="D22008" t="s">
        <v>33</v>
      </c>
      <c r="E22008" t="s">
        <v>530</v>
      </c>
    </row>
    <row r="22009" spans="1:5" x14ac:dyDescent="0.25">
      <c r="A22009" t="s">
        <v>23002</v>
      </c>
      <c r="B22009" t="s">
        <v>20</v>
      </c>
      <c r="C22009" t="s">
        <v>19</v>
      </c>
      <c r="D22009" t="s">
        <v>33</v>
      </c>
      <c r="E22009" t="s">
        <v>533</v>
      </c>
    </row>
    <row r="22010" spans="1:5" x14ac:dyDescent="0.25">
      <c r="A22010" t="s">
        <v>22194</v>
      </c>
      <c r="B22010" t="s">
        <v>20</v>
      </c>
      <c r="C22010" t="s">
        <v>19</v>
      </c>
      <c r="D22010" t="s">
        <v>33</v>
      </c>
      <c r="E22010" t="s">
        <v>530</v>
      </c>
    </row>
    <row r="22011" spans="1:5" x14ac:dyDescent="0.25">
      <c r="A22011" t="s">
        <v>23620</v>
      </c>
      <c r="B22011" t="s">
        <v>20</v>
      </c>
      <c r="C22011" t="s">
        <v>19</v>
      </c>
      <c r="D22011" t="s">
        <v>33</v>
      </c>
      <c r="E22011" t="s">
        <v>553</v>
      </c>
    </row>
    <row r="22012" spans="1:5" x14ac:dyDescent="0.25">
      <c r="A22012" t="s">
        <v>22196</v>
      </c>
      <c r="B22012" t="s">
        <v>20</v>
      </c>
      <c r="C22012" t="s">
        <v>19</v>
      </c>
      <c r="D22012" t="s">
        <v>33</v>
      </c>
      <c r="E22012" t="s">
        <v>530</v>
      </c>
    </row>
    <row r="22013" spans="1:5" x14ac:dyDescent="0.25">
      <c r="A22013" t="s">
        <v>23481</v>
      </c>
      <c r="B22013" t="s">
        <v>20</v>
      </c>
      <c r="C22013" t="s">
        <v>19</v>
      </c>
      <c r="D22013" t="s">
        <v>33</v>
      </c>
      <c r="E22013" t="s">
        <v>553</v>
      </c>
    </row>
    <row r="22014" spans="1:5" x14ac:dyDescent="0.25">
      <c r="A22014" t="s">
        <v>22198</v>
      </c>
      <c r="B22014" t="s">
        <v>20</v>
      </c>
      <c r="C22014" t="s">
        <v>19</v>
      </c>
      <c r="D22014" t="s">
        <v>33</v>
      </c>
      <c r="E22014" t="s">
        <v>530</v>
      </c>
    </row>
    <row r="22015" spans="1:5" x14ac:dyDescent="0.25">
      <c r="A22015" t="s">
        <v>23544</v>
      </c>
      <c r="B22015" t="s">
        <v>20</v>
      </c>
      <c r="C22015" t="s">
        <v>19</v>
      </c>
      <c r="D22015" t="s">
        <v>33</v>
      </c>
      <c r="E22015" t="s">
        <v>553</v>
      </c>
    </row>
    <row r="22016" spans="1:5" x14ac:dyDescent="0.25">
      <c r="A22016" t="s">
        <v>22200</v>
      </c>
      <c r="B22016" t="s">
        <v>20</v>
      </c>
      <c r="C22016" t="s">
        <v>21</v>
      </c>
      <c r="D22016" t="s">
        <v>33</v>
      </c>
      <c r="E22016" t="s">
        <v>582</v>
      </c>
    </row>
    <row r="22017" spans="1:5" x14ac:dyDescent="0.25">
      <c r="A22017" t="s">
        <v>23613</v>
      </c>
      <c r="B22017" t="s">
        <v>20</v>
      </c>
      <c r="C22017" t="s">
        <v>19</v>
      </c>
      <c r="D22017" t="s">
        <v>33</v>
      </c>
      <c r="E22017" t="s">
        <v>553</v>
      </c>
    </row>
    <row r="22018" spans="1:5" x14ac:dyDescent="0.25">
      <c r="A22018" t="s">
        <v>22202</v>
      </c>
      <c r="B22018" t="s">
        <v>20</v>
      </c>
      <c r="C22018" t="s">
        <v>19</v>
      </c>
      <c r="D22018" t="s">
        <v>33</v>
      </c>
      <c r="E22018" t="s">
        <v>530</v>
      </c>
    </row>
    <row r="22019" spans="1:5" x14ac:dyDescent="0.25">
      <c r="A22019" t="s">
        <v>23485</v>
      </c>
      <c r="B22019" t="s">
        <v>20</v>
      </c>
      <c r="C22019" t="s">
        <v>19</v>
      </c>
      <c r="D22019" t="s">
        <v>33</v>
      </c>
      <c r="E22019" t="s">
        <v>553</v>
      </c>
    </row>
    <row r="22020" spans="1:5" x14ac:dyDescent="0.25">
      <c r="A22020" t="s">
        <v>22204</v>
      </c>
      <c r="B22020" t="s">
        <v>20</v>
      </c>
      <c r="C22020" t="s">
        <v>19</v>
      </c>
      <c r="D22020" t="s">
        <v>33</v>
      </c>
      <c r="E22020" t="s">
        <v>530</v>
      </c>
    </row>
    <row r="22021" spans="1:5" x14ac:dyDescent="0.25">
      <c r="A22021" t="s">
        <v>1667</v>
      </c>
      <c r="B22021" t="s">
        <v>20</v>
      </c>
      <c r="C22021" t="s">
        <v>19</v>
      </c>
      <c r="D22021" t="s">
        <v>33</v>
      </c>
      <c r="E22021" t="s">
        <v>533</v>
      </c>
    </row>
    <row r="22022" spans="1:5" x14ac:dyDescent="0.25">
      <c r="A22022" t="s">
        <v>22206</v>
      </c>
      <c r="B22022" t="s">
        <v>20</v>
      </c>
      <c r="C22022" t="s">
        <v>21</v>
      </c>
      <c r="D22022" t="s">
        <v>33</v>
      </c>
      <c r="E22022" t="s">
        <v>582</v>
      </c>
    </row>
    <row r="22023" spans="1:5" x14ac:dyDescent="0.25">
      <c r="A22023" t="s">
        <v>22208</v>
      </c>
      <c r="B22023" t="s">
        <v>20</v>
      </c>
      <c r="C22023" t="s">
        <v>23</v>
      </c>
      <c r="D22023" t="s">
        <v>33</v>
      </c>
      <c r="E22023" t="s">
        <v>740</v>
      </c>
    </row>
    <row r="22024" spans="1:5" x14ac:dyDescent="0.25">
      <c r="A22024" t="s">
        <v>23487</v>
      </c>
      <c r="B22024" t="s">
        <v>20</v>
      </c>
      <c r="C22024" t="s">
        <v>19</v>
      </c>
      <c r="D22024" t="s">
        <v>33</v>
      </c>
      <c r="E22024" t="s">
        <v>553</v>
      </c>
    </row>
    <row r="22025" spans="1:5" x14ac:dyDescent="0.25">
      <c r="A22025" t="s">
        <v>43821</v>
      </c>
      <c r="B22025" t="s">
        <v>16</v>
      </c>
      <c r="C22025" t="s">
        <v>17</v>
      </c>
      <c r="D22025" t="s">
        <v>33</v>
      </c>
      <c r="E22025" t="s">
        <v>653</v>
      </c>
    </row>
    <row r="22026" spans="1:5" x14ac:dyDescent="0.25">
      <c r="A22026" t="s">
        <v>22209</v>
      </c>
      <c r="B22026" t="s">
        <v>20</v>
      </c>
      <c r="C22026" t="s">
        <v>19</v>
      </c>
      <c r="D22026" t="s">
        <v>33</v>
      </c>
      <c r="E22026" t="s">
        <v>974</v>
      </c>
    </row>
    <row r="22027" spans="1:5" x14ac:dyDescent="0.25">
      <c r="A22027" t="s">
        <v>22210</v>
      </c>
      <c r="B22027" t="s">
        <v>16</v>
      </c>
      <c r="C22027" t="s">
        <v>17</v>
      </c>
      <c r="D22027" t="s">
        <v>33</v>
      </c>
      <c r="E22027" t="s">
        <v>653</v>
      </c>
    </row>
    <row r="22028" spans="1:5" x14ac:dyDescent="0.25">
      <c r="A22028" t="s">
        <v>10379</v>
      </c>
      <c r="B22028" t="s">
        <v>20</v>
      </c>
      <c r="C22028" t="s">
        <v>19</v>
      </c>
      <c r="D22028" t="s">
        <v>33</v>
      </c>
      <c r="E22028" t="s">
        <v>533</v>
      </c>
    </row>
    <row r="22029" spans="1:5" x14ac:dyDescent="0.25">
      <c r="A22029" t="s">
        <v>22212</v>
      </c>
      <c r="B22029" t="s">
        <v>20</v>
      </c>
      <c r="C22029" t="s">
        <v>19</v>
      </c>
      <c r="D22029" t="s">
        <v>33</v>
      </c>
      <c r="E22029" t="s">
        <v>538</v>
      </c>
    </row>
    <row r="22030" spans="1:5" x14ac:dyDescent="0.25">
      <c r="A22030" t="s">
        <v>10382</v>
      </c>
      <c r="B22030" t="s">
        <v>20</v>
      </c>
      <c r="C22030" t="s">
        <v>19</v>
      </c>
      <c r="D22030" t="s">
        <v>33</v>
      </c>
      <c r="E22030" t="s">
        <v>533</v>
      </c>
    </row>
    <row r="22031" spans="1:5" x14ac:dyDescent="0.25">
      <c r="A22031" t="s">
        <v>22214</v>
      </c>
      <c r="B22031" t="s">
        <v>20</v>
      </c>
      <c r="C22031" t="s">
        <v>19</v>
      </c>
      <c r="D22031" t="s">
        <v>33</v>
      </c>
      <c r="E22031" t="s">
        <v>530</v>
      </c>
    </row>
    <row r="22032" spans="1:5" x14ac:dyDescent="0.25">
      <c r="A22032" t="s">
        <v>13914</v>
      </c>
      <c r="B22032" t="s">
        <v>20</v>
      </c>
      <c r="C22032" t="s">
        <v>19</v>
      </c>
      <c r="D22032" t="s">
        <v>33</v>
      </c>
      <c r="E22032" t="s">
        <v>533</v>
      </c>
    </row>
    <row r="22033" spans="1:5" x14ac:dyDescent="0.25">
      <c r="A22033" t="s">
        <v>22216</v>
      </c>
      <c r="B22033" t="s">
        <v>20</v>
      </c>
      <c r="C22033" t="s">
        <v>21</v>
      </c>
      <c r="D22033" t="s">
        <v>33</v>
      </c>
      <c r="E22033" t="s">
        <v>582</v>
      </c>
    </row>
    <row r="22034" spans="1:5" x14ac:dyDescent="0.25">
      <c r="A22034" t="s">
        <v>10380</v>
      </c>
      <c r="B22034" t="s">
        <v>20</v>
      </c>
      <c r="C22034" t="s">
        <v>19</v>
      </c>
      <c r="D22034" t="s">
        <v>33</v>
      </c>
      <c r="E22034" t="s">
        <v>533</v>
      </c>
    </row>
    <row r="22035" spans="1:5" x14ac:dyDescent="0.25">
      <c r="A22035" t="s">
        <v>22218</v>
      </c>
      <c r="B22035" t="s">
        <v>20</v>
      </c>
      <c r="C22035" t="s">
        <v>19</v>
      </c>
      <c r="D22035" t="s">
        <v>33</v>
      </c>
      <c r="E22035" t="s">
        <v>530</v>
      </c>
    </row>
    <row r="22036" spans="1:5" x14ac:dyDescent="0.25">
      <c r="A22036" t="s">
        <v>10381</v>
      </c>
      <c r="B22036" t="s">
        <v>20</v>
      </c>
      <c r="C22036" t="s">
        <v>19</v>
      </c>
      <c r="D22036" t="s">
        <v>33</v>
      </c>
      <c r="E22036" t="s">
        <v>533</v>
      </c>
    </row>
    <row r="22037" spans="1:5" x14ac:dyDescent="0.25">
      <c r="A22037" t="s">
        <v>22220</v>
      </c>
      <c r="B22037" t="s">
        <v>20</v>
      </c>
      <c r="C22037" t="s">
        <v>19</v>
      </c>
      <c r="D22037" t="s">
        <v>33</v>
      </c>
      <c r="E22037" t="s">
        <v>530</v>
      </c>
    </row>
    <row r="22038" spans="1:5" x14ac:dyDescent="0.25">
      <c r="A22038" t="s">
        <v>12089</v>
      </c>
      <c r="B22038" t="s">
        <v>20</v>
      </c>
      <c r="C22038" t="s">
        <v>19</v>
      </c>
      <c r="D22038" t="s">
        <v>33</v>
      </c>
      <c r="E22038" t="s">
        <v>533</v>
      </c>
    </row>
    <row r="22039" spans="1:5" x14ac:dyDescent="0.25">
      <c r="A22039" t="s">
        <v>22222</v>
      </c>
      <c r="B22039" t="s">
        <v>20</v>
      </c>
      <c r="C22039" t="s">
        <v>19</v>
      </c>
      <c r="D22039" t="s">
        <v>33</v>
      </c>
      <c r="E22039" t="s">
        <v>530</v>
      </c>
    </row>
    <row r="22040" spans="1:5" x14ac:dyDescent="0.25">
      <c r="A22040" t="s">
        <v>15151</v>
      </c>
      <c r="B22040" t="s">
        <v>20</v>
      </c>
      <c r="C22040" t="s">
        <v>19</v>
      </c>
      <c r="D22040" t="s">
        <v>33</v>
      </c>
      <c r="E22040" t="s">
        <v>533</v>
      </c>
    </row>
    <row r="22041" spans="1:5" x14ac:dyDescent="0.25">
      <c r="A22041" t="s">
        <v>21669</v>
      </c>
      <c r="B22041" t="s">
        <v>20</v>
      </c>
      <c r="C22041" t="s">
        <v>19</v>
      </c>
      <c r="D22041" t="s">
        <v>33</v>
      </c>
      <c r="E22041" t="s">
        <v>533</v>
      </c>
    </row>
    <row r="22042" spans="1:5" x14ac:dyDescent="0.25">
      <c r="A22042" t="s">
        <v>22225</v>
      </c>
      <c r="B22042" t="s">
        <v>20</v>
      </c>
      <c r="C22042" t="s">
        <v>21</v>
      </c>
      <c r="D22042" t="s">
        <v>33</v>
      </c>
      <c r="E22042" t="s">
        <v>564</v>
      </c>
    </row>
    <row r="22043" spans="1:5" x14ac:dyDescent="0.25">
      <c r="A22043" t="s">
        <v>11443</v>
      </c>
      <c r="B22043" t="s">
        <v>20</v>
      </c>
      <c r="C22043" t="s">
        <v>19</v>
      </c>
      <c r="D22043" t="s">
        <v>33</v>
      </c>
      <c r="E22043" t="s">
        <v>553</v>
      </c>
    </row>
    <row r="22044" spans="1:5" x14ac:dyDescent="0.25">
      <c r="A22044" t="s">
        <v>22227</v>
      </c>
      <c r="B22044" t="s">
        <v>16</v>
      </c>
      <c r="C22044" t="s">
        <v>17</v>
      </c>
      <c r="D22044" t="s">
        <v>33</v>
      </c>
      <c r="E22044" t="s">
        <v>653</v>
      </c>
    </row>
    <row r="22045" spans="1:5" x14ac:dyDescent="0.25">
      <c r="A22045" t="s">
        <v>22228</v>
      </c>
      <c r="B22045" t="s">
        <v>16</v>
      </c>
      <c r="C22045" t="s">
        <v>17</v>
      </c>
      <c r="D22045" t="s">
        <v>33</v>
      </c>
      <c r="E22045" t="s">
        <v>653</v>
      </c>
    </row>
    <row r="22046" spans="1:5" x14ac:dyDescent="0.25">
      <c r="A22046" t="s">
        <v>22229</v>
      </c>
      <c r="B22046" t="s">
        <v>16</v>
      </c>
      <c r="C22046" t="s">
        <v>17</v>
      </c>
      <c r="D22046" t="s">
        <v>33</v>
      </c>
      <c r="E22046" t="s">
        <v>653</v>
      </c>
    </row>
    <row r="22047" spans="1:5" x14ac:dyDescent="0.25">
      <c r="A22047" t="s">
        <v>22230</v>
      </c>
      <c r="B22047" t="s">
        <v>16</v>
      </c>
      <c r="C22047" t="s">
        <v>17</v>
      </c>
      <c r="D22047" t="s">
        <v>33</v>
      </c>
      <c r="E22047" t="s">
        <v>653</v>
      </c>
    </row>
    <row r="22048" spans="1:5" x14ac:dyDescent="0.25">
      <c r="A22048" t="s">
        <v>11441</v>
      </c>
      <c r="B22048" t="s">
        <v>20</v>
      </c>
      <c r="C22048" t="s">
        <v>19</v>
      </c>
      <c r="D22048" t="s">
        <v>33</v>
      </c>
      <c r="E22048" t="s">
        <v>533</v>
      </c>
    </row>
    <row r="22049" spans="1:5" x14ac:dyDescent="0.25">
      <c r="A22049" t="s">
        <v>16621</v>
      </c>
      <c r="B22049" t="s">
        <v>20</v>
      </c>
      <c r="C22049" t="s">
        <v>19</v>
      </c>
      <c r="D22049" t="s">
        <v>33</v>
      </c>
      <c r="E22049" t="s">
        <v>533</v>
      </c>
    </row>
    <row r="22050" spans="1:5" x14ac:dyDescent="0.25">
      <c r="A22050" t="s">
        <v>22233</v>
      </c>
      <c r="B22050" t="s">
        <v>20</v>
      </c>
      <c r="C22050" t="s">
        <v>21</v>
      </c>
      <c r="D22050" t="s">
        <v>33</v>
      </c>
      <c r="E22050" t="s">
        <v>582</v>
      </c>
    </row>
    <row r="22051" spans="1:5" x14ac:dyDescent="0.25">
      <c r="A22051" t="s">
        <v>16620</v>
      </c>
      <c r="B22051" t="s">
        <v>20</v>
      </c>
      <c r="C22051" t="s">
        <v>19</v>
      </c>
      <c r="D22051" t="s">
        <v>33</v>
      </c>
      <c r="E22051" t="s">
        <v>533</v>
      </c>
    </row>
    <row r="22052" spans="1:5" x14ac:dyDescent="0.25">
      <c r="A22052" t="s">
        <v>22235</v>
      </c>
      <c r="B22052" t="s">
        <v>20</v>
      </c>
      <c r="C22052" t="s">
        <v>19</v>
      </c>
      <c r="D22052" t="s">
        <v>33</v>
      </c>
      <c r="E22052" t="s">
        <v>538</v>
      </c>
    </row>
    <row r="22053" spans="1:5" x14ac:dyDescent="0.25">
      <c r="A22053" t="s">
        <v>10122</v>
      </c>
      <c r="B22053" t="s">
        <v>20</v>
      </c>
      <c r="C22053" t="s">
        <v>19</v>
      </c>
      <c r="D22053" t="s">
        <v>33</v>
      </c>
      <c r="E22053" t="s">
        <v>533</v>
      </c>
    </row>
    <row r="22054" spans="1:5" x14ac:dyDescent="0.25">
      <c r="A22054" t="s">
        <v>22237</v>
      </c>
      <c r="B22054" t="s">
        <v>20</v>
      </c>
      <c r="C22054" t="s">
        <v>19</v>
      </c>
      <c r="D22054" t="s">
        <v>33</v>
      </c>
      <c r="E22054" t="s">
        <v>530</v>
      </c>
    </row>
    <row r="22055" spans="1:5" x14ac:dyDescent="0.25">
      <c r="A22055" t="s">
        <v>23254</v>
      </c>
      <c r="B22055" t="s">
        <v>20</v>
      </c>
      <c r="C22055" t="s">
        <v>19</v>
      </c>
      <c r="D22055" t="s">
        <v>33</v>
      </c>
      <c r="E22055" t="s">
        <v>533</v>
      </c>
    </row>
    <row r="22056" spans="1:5" x14ac:dyDescent="0.25">
      <c r="A22056" t="s">
        <v>22239</v>
      </c>
      <c r="B22056" t="s">
        <v>20</v>
      </c>
      <c r="C22056" t="s">
        <v>19</v>
      </c>
      <c r="D22056" t="s">
        <v>33</v>
      </c>
      <c r="E22056" t="s">
        <v>530</v>
      </c>
    </row>
    <row r="22057" spans="1:5" x14ac:dyDescent="0.25">
      <c r="A22057" t="s">
        <v>27310</v>
      </c>
      <c r="B22057" t="s">
        <v>20</v>
      </c>
      <c r="C22057" t="s">
        <v>19</v>
      </c>
      <c r="D22057" t="s">
        <v>33</v>
      </c>
      <c r="E22057" t="s">
        <v>533</v>
      </c>
    </row>
    <row r="22058" spans="1:5" x14ac:dyDescent="0.25">
      <c r="A22058" t="s">
        <v>22241</v>
      </c>
      <c r="B22058" t="s">
        <v>20</v>
      </c>
      <c r="C22058" t="s">
        <v>19</v>
      </c>
      <c r="D22058" t="s">
        <v>33</v>
      </c>
      <c r="E22058" t="s">
        <v>530</v>
      </c>
    </row>
    <row r="22059" spans="1:5" x14ac:dyDescent="0.25">
      <c r="A22059" t="s">
        <v>16619</v>
      </c>
      <c r="B22059" t="s">
        <v>20</v>
      </c>
      <c r="C22059" t="s">
        <v>19</v>
      </c>
      <c r="D22059" t="s">
        <v>33</v>
      </c>
      <c r="E22059" t="s">
        <v>533</v>
      </c>
    </row>
    <row r="22060" spans="1:5" x14ac:dyDescent="0.25">
      <c r="A22060" t="s">
        <v>22243</v>
      </c>
      <c r="B22060" t="s">
        <v>20</v>
      </c>
      <c r="C22060" t="s">
        <v>19</v>
      </c>
      <c r="D22060" t="s">
        <v>33</v>
      </c>
      <c r="E22060" t="s">
        <v>530</v>
      </c>
    </row>
    <row r="22061" spans="1:5" x14ac:dyDescent="0.25">
      <c r="A22061" t="s">
        <v>25188</v>
      </c>
      <c r="B22061" t="s">
        <v>20</v>
      </c>
      <c r="C22061" t="s">
        <v>19</v>
      </c>
      <c r="D22061" t="s">
        <v>33</v>
      </c>
      <c r="E22061" t="s">
        <v>533</v>
      </c>
    </row>
    <row r="22062" spans="1:5" x14ac:dyDescent="0.25">
      <c r="A22062" t="s">
        <v>22245</v>
      </c>
      <c r="B22062" t="s">
        <v>20</v>
      </c>
      <c r="C22062" t="s">
        <v>19</v>
      </c>
      <c r="D22062" t="s">
        <v>33</v>
      </c>
      <c r="E22062" t="s">
        <v>530</v>
      </c>
    </row>
    <row r="22063" spans="1:5" x14ac:dyDescent="0.25">
      <c r="A22063" t="s">
        <v>15009</v>
      </c>
      <c r="B22063" t="s">
        <v>20</v>
      </c>
      <c r="C22063" t="s">
        <v>19</v>
      </c>
      <c r="D22063" t="s">
        <v>33</v>
      </c>
      <c r="E22063" t="s">
        <v>533</v>
      </c>
    </row>
    <row r="22064" spans="1:5" x14ac:dyDescent="0.25">
      <c r="A22064" t="s">
        <v>22247</v>
      </c>
      <c r="B22064" t="s">
        <v>20</v>
      </c>
      <c r="C22064" t="s">
        <v>21</v>
      </c>
      <c r="D22064" t="s">
        <v>33</v>
      </c>
      <c r="E22064" t="s">
        <v>582</v>
      </c>
    </row>
    <row r="22065" spans="1:5" x14ac:dyDescent="0.25">
      <c r="A22065" t="s">
        <v>43822</v>
      </c>
      <c r="B22065" t="s">
        <v>16</v>
      </c>
      <c r="C22065" t="s">
        <v>17</v>
      </c>
      <c r="D22065" t="s">
        <v>33</v>
      </c>
      <c r="E22065" t="s">
        <v>653</v>
      </c>
    </row>
    <row r="22066" spans="1:5" x14ac:dyDescent="0.25">
      <c r="A22066" t="s">
        <v>18811</v>
      </c>
      <c r="B22066" t="s">
        <v>20</v>
      </c>
      <c r="C22066" t="s">
        <v>19</v>
      </c>
      <c r="D22066" t="s">
        <v>33</v>
      </c>
      <c r="E22066" t="s">
        <v>553</v>
      </c>
    </row>
    <row r="22067" spans="1:5" x14ac:dyDescent="0.25">
      <c r="A22067" t="s">
        <v>24405</v>
      </c>
      <c r="B22067" t="s">
        <v>20</v>
      </c>
      <c r="C22067" t="s">
        <v>19</v>
      </c>
      <c r="D22067" t="s">
        <v>33</v>
      </c>
      <c r="E22067" t="s">
        <v>533</v>
      </c>
    </row>
    <row r="22068" spans="1:5" x14ac:dyDescent="0.25">
      <c r="A22068" t="s">
        <v>18970</v>
      </c>
      <c r="B22068" t="s">
        <v>20</v>
      </c>
      <c r="C22068" t="s">
        <v>19</v>
      </c>
      <c r="D22068" t="s">
        <v>33</v>
      </c>
      <c r="E22068" t="s">
        <v>533</v>
      </c>
    </row>
    <row r="22069" spans="1:5" x14ac:dyDescent="0.25">
      <c r="A22069" t="s">
        <v>21335</v>
      </c>
      <c r="B22069" t="s">
        <v>20</v>
      </c>
      <c r="C22069" t="s">
        <v>19</v>
      </c>
      <c r="D22069" t="s">
        <v>33</v>
      </c>
      <c r="E22069" t="s">
        <v>533</v>
      </c>
    </row>
    <row r="22070" spans="1:5" x14ac:dyDescent="0.25">
      <c r="A22070" t="s">
        <v>22252</v>
      </c>
      <c r="B22070" t="s">
        <v>20</v>
      </c>
      <c r="C22070" t="s">
        <v>19</v>
      </c>
      <c r="D22070" t="s">
        <v>33</v>
      </c>
      <c r="E22070" t="s">
        <v>538</v>
      </c>
    </row>
    <row r="22071" spans="1:5" x14ac:dyDescent="0.25">
      <c r="A22071" t="s">
        <v>22253</v>
      </c>
      <c r="B22071" t="s">
        <v>20</v>
      </c>
      <c r="C22071" t="s">
        <v>19</v>
      </c>
      <c r="D22071" t="s">
        <v>33</v>
      </c>
      <c r="E22071" t="s">
        <v>530</v>
      </c>
    </row>
    <row r="22072" spans="1:5" x14ac:dyDescent="0.25">
      <c r="A22072" t="s">
        <v>22254</v>
      </c>
      <c r="B22072" t="s">
        <v>20</v>
      </c>
      <c r="C22072" t="s">
        <v>19</v>
      </c>
      <c r="D22072" t="s">
        <v>33</v>
      </c>
      <c r="E22072" t="s">
        <v>530</v>
      </c>
    </row>
    <row r="22073" spans="1:5" x14ac:dyDescent="0.25">
      <c r="A22073" t="s">
        <v>22256</v>
      </c>
      <c r="B22073" t="s">
        <v>20</v>
      </c>
      <c r="C22073" t="s">
        <v>19</v>
      </c>
      <c r="D22073" t="s">
        <v>33</v>
      </c>
      <c r="E22073" t="s">
        <v>538</v>
      </c>
    </row>
    <row r="22074" spans="1:5" x14ac:dyDescent="0.25">
      <c r="A22074" t="s">
        <v>22255</v>
      </c>
      <c r="B22074" t="s">
        <v>20</v>
      </c>
      <c r="C22074" t="s">
        <v>19</v>
      </c>
      <c r="D22074" t="s">
        <v>33</v>
      </c>
      <c r="E22074" t="s">
        <v>530</v>
      </c>
    </row>
    <row r="22075" spans="1:5" x14ac:dyDescent="0.25">
      <c r="A22075" t="s">
        <v>22257</v>
      </c>
      <c r="B22075" t="s">
        <v>20</v>
      </c>
      <c r="C22075" t="s">
        <v>19</v>
      </c>
      <c r="D22075" t="s">
        <v>33</v>
      </c>
      <c r="E22075" t="s">
        <v>538</v>
      </c>
    </row>
    <row r="22076" spans="1:5" x14ac:dyDescent="0.25">
      <c r="A22076" t="s">
        <v>22258</v>
      </c>
      <c r="B22076" t="s">
        <v>20</v>
      </c>
      <c r="C22076" t="s">
        <v>19</v>
      </c>
      <c r="D22076" t="s">
        <v>33</v>
      </c>
      <c r="E22076" t="s">
        <v>530</v>
      </c>
    </row>
    <row r="22077" spans="1:5" x14ac:dyDescent="0.25">
      <c r="A22077" t="s">
        <v>22259</v>
      </c>
      <c r="B22077" t="s">
        <v>20</v>
      </c>
      <c r="C22077" t="s">
        <v>19</v>
      </c>
      <c r="D22077" t="s">
        <v>33</v>
      </c>
      <c r="E22077" t="s">
        <v>538</v>
      </c>
    </row>
    <row r="22078" spans="1:5" x14ac:dyDescent="0.25">
      <c r="A22078" t="s">
        <v>22260</v>
      </c>
      <c r="B22078" t="s">
        <v>20</v>
      </c>
      <c r="C22078" t="s">
        <v>19</v>
      </c>
      <c r="D22078" t="s">
        <v>33</v>
      </c>
      <c r="E22078" t="s">
        <v>530</v>
      </c>
    </row>
    <row r="22079" spans="1:5" x14ac:dyDescent="0.25">
      <c r="A22079" t="s">
        <v>22261</v>
      </c>
      <c r="B22079" t="s">
        <v>20</v>
      </c>
      <c r="C22079" t="s">
        <v>19</v>
      </c>
      <c r="D22079" t="s">
        <v>33</v>
      </c>
      <c r="E22079" t="s">
        <v>538</v>
      </c>
    </row>
    <row r="22080" spans="1:5" x14ac:dyDescent="0.25">
      <c r="A22080" t="s">
        <v>22262</v>
      </c>
      <c r="B22080" t="s">
        <v>20</v>
      </c>
      <c r="C22080" t="s">
        <v>19</v>
      </c>
      <c r="D22080" t="s">
        <v>33</v>
      </c>
      <c r="E22080" t="s">
        <v>530</v>
      </c>
    </row>
    <row r="22081" spans="1:5" x14ac:dyDescent="0.25">
      <c r="A22081" t="s">
        <v>22263</v>
      </c>
      <c r="B22081" t="s">
        <v>20</v>
      </c>
      <c r="C22081" t="s">
        <v>19</v>
      </c>
      <c r="D22081" t="s">
        <v>33</v>
      </c>
      <c r="E22081" t="s">
        <v>538</v>
      </c>
    </row>
    <row r="22082" spans="1:5" x14ac:dyDescent="0.25">
      <c r="A22082" t="s">
        <v>22264</v>
      </c>
      <c r="B22082" t="s">
        <v>20</v>
      </c>
      <c r="C22082" t="s">
        <v>19</v>
      </c>
      <c r="D22082" t="s">
        <v>33</v>
      </c>
      <c r="E22082" t="s">
        <v>530</v>
      </c>
    </row>
    <row r="22083" spans="1:5" x14ac:dyDescent="0.25">
      <c r="A22083" t="s">
        <v>18968</v>
      </c>
      <c r="B22083" t="s">
        <v>20</v>
      </c>
      <c r="C22083" t="s">
        <v>19</v>
      </c>
      <c r="D22083" t="s">
        <v>33</v>
      </c>
      <c r="E22083" t="s">
        <v>533</v>
      </c>
    </row>
    <row r="22084" spans="1:5" x14ac:dyDescent="0.25">
      <c r="A22084" t="s">
        <v>22266</v>
      </c>
      <c r="B22084" t="s">
        <v>20</v>
      </c>
      <c r="C22084" t="s">
        <v>19</v>
      </c>
      <c r="D22084" t="s">
        <v>33</v>
      </c>
      <c r="E22084" t="s">
        <v>530</v>
      </c>
    </row>
    <row r="22085" spans="1:5" x14ac:dyDescent="0.25">
      <c r="A22085" t="s">
        <v>22267</v>
      </c>
      <c r="B22085" t="s">
        <v>16</v>
      </c>
      <c r="C22085" t="s">
        <v>17</v>
      </c>
      <c r="D22085" t="s">
        <v>33</v>
      </c>
      <c r="E22085" t="s">
        <v>653</v>
      </c>
    </row>
    <row r="22086" spans="1:5" x14ac:dyDescent="0.25">
      <c r="A22086" t="s">
        <v>22268</v>
      </c>
      <c r="B22086" t="s">
        <v>20</v>
      </c>
      <c r="C22086" t="s">
        <v>21</v>
      </c>
      <c r="D22086" t="s">
        <v>33</v>
      </c>
      <c r="E22086" t="s">
        <v>581</v>
      </c>
    </row>
    <row r="22087" spans="1:5" x14ac:dyDescent="0.25">
      <c r="A22087" t="s">
        <v>16618</v>
      </c>
      <c r="B22087" t="s">
        <v>20</v>
      </c>
      <c r="C22087" t="s">
        <v>19</v>
      </c>
      <c r="D22087" t="s">
        <v>33</v>
      </c>
      <c r="E22087" t="s">
        <v>533</v>
      </c>
    </row>
    <row r="22088" spans="1:5" x14ac:dyDescent="0.25">
      <c r="A22088" t="s">
        <v>28077</v>
      </c>
      <c r="B22088" t="s">
        <v>16</v>
      </c>
      <c r="C22088" t="s">
        <v>15</v>
      </c>
      <c r="D22088" t="s">
        <v>33</v>
      </c>
      <c r="E22088" t="s">
        <v>628</v>
      </c>
    </row>
    <row r="22089" spans="1:5" x14ac:dyDescent="0.25">
      <c r="A22089" t="s">
        <v>22271</v>
      </c>
      <c r="B22089" t="s">
        <v>20</v>
      </c>
      <c r="C22089" t="s">
        <v>21</v>
      </c>
      <c r="D22089" t="s">
        <v>33</v>
      </c>
      <c r="E22089" t="s">
        <v>581</v>
      </c>
    </row>
    <row r="22090" spans="1:5" x14ac:dyDescent="0.25">
      <c r="A22090" t="s">
        <v>22272</v>
      </c>
      <c r="B22090" t="s">
        <v>20</v>
      </c>
      <c r="C22090" t="s">
        <v>19</v>
      </c>
      <c r="D22090" t="s">
        <v>33</v>
      </c>
      <c r="E22090" t="s">
        <v>523</v>
      </c>
    </row>
    <row r="22091" spans="1:5" x14ac:dyDescent="0.25">
      <c r="A22091" t="s">
        <v>21333</v>
      </c>
      <c r="B22091" t="s">
        <v>20</v>
      </c>
      <c r="C22091" t="s">
        <v>19</v>
      </c>
      <c r="D22091" t="s">
        <v>33</v>
      </c>
      <c r="E22091" t="s">
        <v>533</v>
      </c>
    </row>
    <row r="22092" spans="1:5" x14ac:dyDescent="0.25">
      <c r="A22092" t="s">
        <v>22274</v>
      </c>
      <c r="B22092" t="s">
        <v>20</v>
      </c>
      <c r="C22092" t="s">
        <v>19</v>
      </c>
      <c r="D22092" t="s">
        <v>33</v>
      </c>
      <c r="E22092" t="s">
        <v>538</v>
      </c>
    </row>
    <row r="22093" spans="1:5" x14ac:dyDescent="0.25">
      <c r="A22093" t="s">
        <v>23257</v>
      </c>
      <c r="B22093" t="s">
        <v>20</v>
      </c>
      <c r="C22093" t="s">
        <v>19</v>
      </c>
      <c r="D22093" t="s">
        <v>33</v>
      </c>
      <c r="E22093" t="s">
        <v>533</v>
      </c>
    </row>
    <row r="22094" spans="1:5" x14ac:dyDescent="0.25">
      <c r="A22094" t="s">
        <v>26981</v>
      </c>
      <c r="B22094" t="s">
        <v>20</v>
      </c>
      <c r="C22094" t="s">
        <v>19</v>
      </c>
      <c r="D22094" t="s">
        <v>33</v>
      </c>
      <c r="E22094" t="s">
        <v>533</v>
      </c>
    </row>
    <row r="22095" spans="1:5" x14ac:dyDescent="0.25">
      <c r="A22095" t="s">
        <v>22277</v>
      </c>
      <c r="B22095" t="s">
        <v>20</v>
      </c>
      <c r="C22095" t="s">
        <v>19</v>
      </c>
      <c r="D22095" t="s">
        <v>33</v>
      </c>
      <c r="E22095" t="s">
        <v>611</v>
      </c>
    </row>
    <row r="22096" spans="1:5" x14ac:dyDescent="0.25">
      <c r="A22096" t="s">
        <v>23646</v>
      </c>
      <c r="B22096" t="s">
        <v>20</v>
      </c>
      <c r="C22096" t="s">
        <v>19</v>
      </c>
      <c r="D22096" t="s">
        <v>33</v>
      </c>
      <c r="E22096" t="s">
        <v>533</v>
      </c>
    </row>
    <row r="22097" spans="1:5" x14ac:dyDescent="0.25">
      <c r="A22097" t="s">
        <v>22279</v>
      </c>
      <c r="B22097" t="s">
        <v>20</v>
      </c>
      <c r="C22097" t="s">
        <v>19</v>
      </c>
      <c r="D22097" t="s">
        <v>33</v>
      </c>
      <c r="E22097" t="s">
        <v>538</v>
      </c>
    </row>
    <row r="22098" spans="1:5" x14ac:dyDescent="0.25">
      <c r="A22098" t="s">
        <v>25824</v>
      </c>
      <c r="B22098" t="s">
        <v>20</v>
      </c>
      <c r="C22098" t="s">
        <v>19</v>
      </c>
      <c r="D22098" t="s">
        <v>33</v>
      </c>
      <c r="E22098" t="s">
        <v>533</v>
      </c>
    </row>
    <row r="22099" spans="1:5" x14ac:dyDescent="0.25">
      <c r="A22099" t="s">
        <v>22281</v>
      </c>
      <c r="B22099" t="s">
        <v>20</v>
      </c>
      <c r="C22099" t="s">
        <v>19</v>
      </c>
      <c r="D22099" t="s">
        <v>33</v>
      </c>
      <c r="E22099" t="s">
        <v>530</v>
      </c>
    </row>
    <row r="22100" spans="1:5" x14ac:dyDescent="0.25">
      <c r="A22100" t="s">
        <v>14999</v>
      </c>
      <c r="B22100" t="s">
        <v>20</v>
      </c>
      <c r="C22100" t="s">
        <v>19</v>
      </c>
      <c r="D22100" t="s">
        <v>33</v>
      </c>
      <c r="E22100" t="s">
        <v>533</v>
      </c>
    </row>
    <row r="22101" spans="1:5" x14ac:dyDescent="0.25">
      <c r="A22101" t="s">
        <v>22283</v>
      </c>
      <c r="B22101" t="s">
        <v>16</v>
      </c>
      <c r="C22101" t="s">
        <v>15</v>
      </c>
      <c r="D22101" t="s">
        <v>33</v>
      </c>
      <c r="E22101" t="s">
        <v>659</v>
      </c>
    </row>
    <row r="22102" spans="1:5" x14ac:dyDescent="0.25">
      <c r="A22102" t="s">
        <v>22284</v>
      </c>
      <c r="B22102" t="s">
        <v>20</v>
      </c>
      <c r="C22102" t="s">
        <v>19</v>
      </c>
      <c r="D22102" t="s">
        <v>33</v>
      </c>
      <c r="E22102" t="s">
        <v>538</v>
      </c>
    </row>
    <row r="22103" spans="1:5" x14ac:dyDescent="0.25">
      <c r="A22103" t="s">
        <v>15165</v>
      </c>
      <c r="B22103" t="s">
        <v>20</v>
      </c>
      <c r="C22103" t="s">
        <v>19</v>
      </c>
      <c r="D22103" t="s">
        <v>33</v>
      </c>
      <c r="E22103" t="s">
        <v>553</v>
      </c>
    </row>
    <row r="22104" spans="1:5" x14ac:dyDescent="0.25">
      <c r="A22104" t="s">
        <v>22286</v>
      </c>
      <c r="B22104" t="s">
        <v>20</v>
      </c>
      <c r="C22104" t="s">
        <v>19</v>
      </c>
      <c r="D22104" t="s">
        <v>33</v>
      </c>
      <c r="E22104" t="s">
        <v>530</v>
      </c>
    </row>
    <row r="22105" spans="1:5" x14ac:dyDescent="0.25">
      <c r="A22105" t="s">
        <v>23252</v>
      </c>
      <c r="B22105" t="s">
        <v>20</v>
      </c>
      <c r="C22105" t="s">
        <v>19</v>
      </c>
      <c r="D22105" t="s">
        <v>33</v>
      </c>
      <c r="E22105" t="s">
        <v>533</v>
      </c>
    </row>
    <row r="22106" spans="1:5" x14ac:dyDescent="0.25">
      <c r="A22106" t="s">
        <v>22288</v>
      </c>
      <c r="B22106" t="s">
        <v>20</v>
      </c>
      <c r="C22106" t="s">
        <v>19</v>
      </c>
      <c r="D22106" t="s">
        <v>33</v>
      </c>
      <c r="E22106" t="s">
        <v>530</v>
      </c>
    </row>
    <row r="22107" spans="1:5" x14ac:dyDescent="0.25">
      <c r="A22107" t="s">
        <v>22289</v>
      </c>
      <c r="B22107" t="s">
        <v>20</v>
      </c>
      <c r="C22107" t="s">
        <v>19</v>
      </c>
      <c r="D22107" t="s">
        <v>33</v>
      </c>
      <c r="E22107" t="s">
        <v>595</v>
      </c>
    </row>
    <row r="22108" spans="1:5" x14ac:dyDescent="0.25">
      <c r="A22108" t="s">
        <v>15131</v>
      </c>
      <c r="B22108" t="s">
        <v>20</v>
      </c>
      <c r="C22108" t="s">
        <v>19</v>
      </c>
      <c r="D22108" t="s">
        <v>33</v>
      </c>
      <c r="E22108" t="s">
        <v>533</v>
      </c>
    </row>
    <row r="22109" spans="1:5" x14ac:dyDescent="0.25">
      <c r="A22109" t="s">
        <v>22291</v>
      </c>
      <c r="B22109" t="s">
        <v>20</v>
      </c>
      <c r="C22109" t="s">
        <v>19</v>
      </c>
      <c r="D22109" t="s">
        <v>33</v>
      </c>
      <c r="E22109" t="s">
        <v>538</v>
      </c>
    </row>
    <row r="22110" spans="1:5" x14ac:dyDescent="0.25">
      <c r="A22110" t="s">
        <v>22293</v>
      </c>
      <c r="B22110" t="s">
        <v>20</v>
      </c>
      <c r="C22110" t="s">
        <v>19</v>
      </c>
      <c r="D22110" t="s">
        <v>33</v>
      </c>
      <c r="E22110" t="s">
        <v>530</v>
      </c>
    </row>
    <row r="22111" spans="1:5" x14ac:dyDescent="0.25">
      <c r="A22111" t="s">
        <v>18034</v>
      </c>
      <c r="B22111" t="s">
        <v>20</v>
      </c>
      <c r="C22111" t="s">
        <v>19</v>
      </c>
      <c r="D22111" t="s">
        <v>33</v>
      </c>
      <c r="E22111" t="s">
        <v>533</v>
      </c>
    </row>
    <row r="22112" spans="1:5" x14ac:dyDescent="0.25">
      <c r="A22112" t="s">
        <v>5243</v>
      </c>
      <c r="B22112" t="s">
        <v>20</v>
      </c>
      <c r="C22112" t="s">
        <v>19</v>
      </c>
      <c r="D22112" t="s">
        <v>33</v>
      </c>
      <c r="E22112" t="s">
        <v>533</v>
      </c>
    </row>
    <row r="22113" spans="1:5" x14ac:dyDescent="0.25">
      <c r="A22113" t="s">
        <v>22295</v>
      </c>
      <c r="B22113" t="s">
        <v>20</v>
      </c>
      <c r="C22113" t="s">
        <v>22</v>
      </c>
      <c r="D22113" t="s">
        <v>33</v>
      </c>
      <c r="E22113" t="s">
        <v>693</v>
      </c>
    </row>
    <row r="22114" spans="1:5" x14ac:dyDescent="0.25">
      <c r="A22114" t="s">
        <v>6419</v>
      </c>
      <c r="B22114" t="s">
        <v>20</v>
      </c>
      <c r="C22114" t="s">
        <v>19</v>
      </c>
      <c r="D22114" t="s">
        <v>33</v>
      </c>
      <c r="E22114" t="s">
        <v>533</v>
      </c>
    </row>
    <row r="22115" spans="1:5" x14ac:dyDescent="0.25">
      <c r="A22115" t="s">
        <v>22297</v>
      </c>
      <c r="B22115" t="s">
        <v>20</v>
      </c>
      <c r="C22115" t="s">
        <v>19</v>
      </c>
      <c r="D22115" t="s">
        <v>33</v>
      </c>
      <c r="E22115" t="s">
        <v>530</v>
      </c>
    </row>
    <row r="22116" spans="1:5" x14ac:dyDescent="0.25">
      <c r="A22116" t="s">
        <v>24246</v>
      </c>
      <c r="B22116" t="s">
        <v>20</v>
      </c>
      <c r="C22116" t="s">
        <v>19</v>
      </c>
      <c r="D22116" t="s">
        <v>33</v>
      </c>
      <c r="E22116" t="s">
        <v>533</v>
      </c>
    </row>
    <row r="22117" spans="1:5" x14ac:dyDescent="0.25">
      <c r="A22117" t="s">
        <v>22299</v>
      </c>
      <c r="B22117" t="s">
        <v>20</v>
      </c>
      <c r="C22117" t="s">
        <v>21</v>
      </c>
      <c r="D22117" t="s">
        <v>33</v>
      </c>
      <c r="E22117" t="s">
        <v>581</v>
      </c>
    </row>
    <row r="22118" spans="1:5" x14ac:dyDescent="0.25">
      <c r="A22118" t="s">
        <v>22300</v>
      </c>
      <c r="B22118" t="s">
        <v>20</v>
      </c>
      <c r="C22118" t="s">
        <v>21</v>
      </c>
      <c r="D22118" t="s">
        <v>33</v>
      </c>
      <c r="E22118" t="s">
        <v>582</v>
      </c>
    </row>
    <row r="22119" spans="1:5" x14ac:dyDescent="0.25">
      <c r="A22119" t="s">
        <v>43823</v>
      </c>
      <c r="B22119" t="s">
        <v>20</v>
      </c>
      <c r="C22119" t="s">
        <v>19</v>
      </c>
      <c r="D22119" t="s">
        <v>33</v>
      </c>
      <c r="E22119" t="s">
        <v>533</v>
      </c>
    </row>
    <row r="22120" spans="1:5" x14ac:dyDescent="0.25">
      <c r="A22120" t="s">
        <v>22302</v>
      </c>
      <c r="B22120" t="s">
        <v>20</v>
      </c>
      <c r="C22120" t="s">
        <v>19</v>
      </c>
      <c r="D22120" t="s">
        <v>33</v>
      </c>
      <c r="E22120" t="s">
        <v>530</v>
      </c>
    </row>
    <row r="22121" spans="1:5" x14ac:dyDescent="0.25">
      <c r="A22121" t="s">
        <v>20285</v>
      </c>
      <c r="B22121" t="s">
        <v>20</v>
      </c>
      <c r="C22121" t="s">
        <v>19</v>
      </c>
      <c r="D22121" t="s">
        <v>33</v>
      </c>
      <c r="E22121" t="s">
        <v>533</v>
      </c>
    </row>
    <row r="22122" spans="1:5" x14ac:dyDescent="0.25">
      <c r="A22122" t="s">
        <v>23618</v>
      </c>
      <c r="B22122" t="s">
        <v>20</v>
      </c>
      <c r="C22122" t="s">
        <v>19</v>
      </c>
      <c r="D22122" t="s">
        <v>33</v>
      </c>
      <c r="E22122" t="s">
        <v>553</v>
      </c>
    </row>
    <row r="22123" spans="1:5" x14ac:dyDescent="0.25">
      <c r="A22123" t="s">
        <v>22305</v>
      </c>
      <c r="B22123" t="s">
        <v>20</v>
      </c>
      <c r="C22123" t="s">
        <v>19</v>
      </c>
      <c r="D22123" t="s">
        <v>33</v>
      </c>
      <c r="E22123" t="s">
        <v>530</v>
      </c>
    </row>
    <row r="22124" spans="1:5" x14ac:dyDescent="0.25">
      <c r="A22124" t="s">
        <v>19478</v>
      </c>
      <c r="B22124" t="s">
        <v>20</v>
      </c>
      <c r="C22124" t="s">
        <v>19</v>
      </c>
      <c r="D22124" t="s">
        <v>33</v>
      </c>
      <c r="E22124" t="s">
        <v>533</v>
      </c>
    </row>
    <row r="22125" spans="1:5" x14ac:dyDescent="0.25">
      <c r="A22125" t="s">
        <v>22307</v>
      </c>
      <c r="B22125" t="s">
        <v>20</v>
      </c>
      <c r="C22125" t="s">
        <v>19</v>
      </c>
      <c r="D22125" t="s">
        <v>33</v>
      </c>
      <c r="E22125" t="s">
        <v>530</v>
      </c>
    </row>
    <row r="22126" spans="1:5" x14ac:dyDescent="0.25">
      <c r="A22126" t="s">
        <v>22308</v>
      </c>
      <c r="B22126" t="s">
        <v>20</v>
      </c>
      <c r="C22126" t="s">
        <v>19</v>
      </c>
      <c r="D22126" t="s">
        <v>33</v>
      </c>
      <c r="E22126" t="s">
        <v>538</v>
      </c>
    </row>
    <row r="22127" spans="1:5" x14ac:dyDescent="0.25">
      <c r="A22127" t="s">
        <v>22309</v>
      </c>
      <c r="B22127" t="s">
        <v>20</v>
      </c>
      <c r="C22127" t="s">
        <v>19</v>
      </c>
      <c r="D22127" t="s">
        <v>33</v>
      </c>
      <c r="E22127" t="s">
        <v>530</v>
      </c>
    </row>
    <row r="22128" spans="1:5" x14ac:dyDescent="0.25">
      <c r="A22128" t="s">
        <v>22311</v>
      </c>
      <c r="B22128" t="s">
        <v>20</v>
      </c>
      <c r="C22128" t="s">
        <v>19</v>
      </c>
      <c r="D22128" t="s">
        <v>33</v>
      </c>
      <c r="E22128" t="s">
        <v>538</v>
      </c>
    </row>
    <row r="22129" spans="1:5" x14ac:dyDescent="0.25">
      <c r="A22129" t="s">
        <v>22310</v>
      </c>
      <c r="B22129" t="s">
        <v>20</v>
      </c>
      <c r="C22129" t="s">
        <v>19</v>
      </c>
      <c r="D22129" t="s">
        <v>33</v>
      </c>
      <c r="E22129" t="s">
        <v>530</v>
      </c>
    </row>
    <row r="22130" spans="1:5" x14ac:dyDescent="0.25">
      <c r="A22130" t="s">
        <v>22312</v>
      </c>
      <c r="B22130" t="s">
        <v>20</v>
      </c>
      <c r="C22130" t="s">
        <v>19</v>
      </c>
      <c r="D22130" t="s">
        <v>33</v>
      </c>
      <c r="E22130" t="s">
        <v>538</v>
      </c>
    </row>
    <row r="22131" spans="1:5" x14ac:dyDescent="0.25">
      <c r="A22131" t="s">
        <v>22313</v>
      </c>
      <c r="B22131" t="s">
        <v>20</v>
      </c>
      <c r="C22131" t="s">
        <v>19</v>
      </c>
      <c r="D22131" t="s">
        <v>33</v>
      </c>
      <c r="E22131" t="s">
        <v>530</v>
      </c>
    </row>
    <row r="22132" spans="1:5" x14ac:dyDescent="0.25">
      <c r="A22132" t="s">
        <v>22314</v>
      </c>
      <c r="B22132" t="s">
        <v>20</v>
      </c>
      <c r="C22132" t="s">
        <v>19</v>
      </c>
      <c r="D22132" t="s">
        <v>33</v>
      </c>
      <c r="E22132" t="s">
        <v>538</v>
      </c>
    </row>
    <row r="22133" spans="1:5" x14ac:dyDescent="0.25">
      <c r="A22133" t="s">
        <v>22315</v>
      </c>
      <c r="B22133" t="s">
        <v>20</v>
      </c>
      <c r="C22133" t="s">
        <v>19</v>
      </c>
      <c r="D22133" t="s">
        <v>33</v>
      </c>
      <c r="E22133" t="s">
        <v>538</v>
      </c>
    </row>
    <row r="22134" spans="1:5" x14ac:dyDescent="0.25">
      <c r="A22134" t="s">
        <v>22316</v>
      </c>
      <c r="B22134" t="s">
        <v>20</v>
      </c>
      <c r="C22134" t="s">
        <v>19</v>
      </c>
      <c r="D22134" t="s">
        <v>33</v>
      </c>
      <c r="E22134" t="s">
        <v>530</v>
      </c>
    </row>
    <row r="22135" spans="1:5" x14ac:dyDescent="0.25">
      <c r="A22135" t="s">
        <v>22317</v>
      </c>
      <c r="B22135" t="s">
        <v>20</v>
      </c>
      <c r="C22135" t="s">
        <v>19</v>
      </c>
      <c r="D22135" t="s">
        <v>33</v>
      </c>
      <c r="E22135" t="s">
        <v>538</v>
      </c>
    </row>
    <row r="22136" spans="1:5" x14ac:dyDescent="0.25">
      <c r="A22136" t="s">
        <v>22318</v>
      </c>
      <c r="B22136" t="s">
        <v>20</v>
      </c>
      <c r="C22136" t="s">
        <v>19</v>
      </c>
      <c r="D22136" t="s">
        <v>33</v>
      </c>
      <c r="E22136" t="s">
        <v>530</v>
      </c>
    </row>
    <row r="22137" spans="1:5" x14ac:dyDescent="0.25">
      <c r="A22137" t="s">
        <v>8302</v>
      </c>
      <c r="B22137" t="s">
        <v>20</v>
      </c>
      <c r="C22137" t="s">
        <v>19</v>
      </c>
      <c r="D22137" t="s">
        <v>33</v>
      </c>
      <c r="E22137" t="s">
        <v>533</v>
      </c>
    </row>
    <row r="22138" spans="1:5" x14ac:dyDescent="0.25">
      <c r="A22138" t="s">
        <v>22320</v>
      </c>
      <c r="B22138" t="s">
        <v>20</v>
      </c>
      <c r="C22138" t="s">
        <v>19</v>
      </c>
      <c r="D22138" t="s">
        <v>33</v>
      </c>
      <c r="E22138" t="s">
        <v>530</v>
      </c>
    </row>
    <row r="22139" spans="1:5" x14ac:dyDescent="0.25">
      <c r="A22139" t="s">
        <v>16304</v>
      </c>
      <c r="B22139" t="s">
        <v>20</v>
      </c>
      <c r="C22139" t="s">
        <v>19</v>
      </c>
      <c r="D22139" t="s">
        <v>33</v>
      </c>
      <c r="E22139" t="s">
        <v>533</v>
      </c>
    </row>
    <row r="22140" spans="1:5" x14ac:dyDescent="0.25">
      <c r="A22140" t="s">
        <v>22322</v>
      </c>
      <c r="B22140" t="s">
        <v>20</v>
      </c>
      <c r="C22140" t="s">
        <v>19</v>
      </c>
      <c r="D22140" t="s">
        <v>33</v>
      </c>
      <c r="E22140" t="s">
        <v>530</v>
      </c>
    </row>
    <row r="22141" spans="1:5" x14ac:dyDescent="0.25">
      <c r="A22141" t="s">
        <v>17773</v>
      </c>
      <c r="B22141" t="s">
        <v>20</v>
      </c>
      <c r="C22141" t="s">
        <v>19</v>
      </c>
      <c r="D22141" t="s">
        <v>33</v>
      </c>
      <c r="E22141" t="s">
        <v>553</v>
      </c>
    </row>
    <row r="22142" spans="1:5" x14ac:dyDescent="0.25">
      <c r="A22142" t="s">
        <v>22324</v>
      </c>
      <c r="B22142" t="s">
        <v>20</v>
      </c>
      <c r="C22142" t="s">
        <v>19</v>
      </c>
      <c r="D22142" t="s">
        <v>33</v>
      </c>
      <c r="E22142" t="s">
        <v>530</v>
      </c>
    </row>
    <row r="22143" spans="1:5" x14ac:dyDescent="0.25">
      <c r="A22143" t="s">
        <v>22325</v>
      </c>
      <c r="B22143" t="s">
        <v>16</v>
      </c>
      <c r="C22143" t="s">
        <v>17</v>
      </c>
      <c r="D22143" t="s">
        <v>33</v>
      </c>
      <c r="E22143" t="s">
        <v>653</v>
      </c>
    </row>
    <row r="22144" spans="1:5" x14ac:dyDescent="0.25">
      <c r="A22144" t="s">
        <v>24244</v>
      </c>
      <c r="B22144" t="s">
        <v>20</v>
      </c>
      <c r="C22144" t="s">
        <v>19</v>
      </c>
      <c r="D22144" t="s">
        <v>33</v>
      </c>
      <c r="E22144" t="s">
        <v>533</v>
      </c>
    </row>
    <row r="22145" spans="1:5" x14ac:dyDescent="0.25">
      <c r="A22145" t="s">
        <v>22327</v>
      </c>
      <c r="B22145" t="s">
        <v>20</v>
      </c>
      <c r="C22145" t="s">
        <v>21</v>
      </c>
      <c r="D22145" t="s">
        <v>33</v>
      </c>
      <c r="E22145" t="s">
        <v>582</v>
      </c>
    </row>
    <row r="22146" spans="1:5" x14ac:dyDescent="0.25">
      <c r="A22146" t="s">
        <v>22328</v>
      </c>
      <c r="B22146" t="s">
        <v>16</v>
      </c>
      <c r="C22146" t="s">
        <v>17</v>
      </c>
      <c r="D22146" t="s">
        <v>33</v>
      </c>
      <c r="E22146" t="s">
        <v>653</v>
      </c>
    </row>
    <row r="22147" spans="1:5" x14ac:dyDescent="0.25">
      <c r="A22147" t="s">
        <v>20069</v>
      </c>
      <c r="B22147" t="s">
        <v>20</v>
      </c>
      <c r="C22147" t="s">
        <v>19</v>
      </c>
      <c r="D22147" t="s">
        <v>33</v>
      </c>
      <c r="E22147" t="s">
        <v>533</v>
      </c>
    </row>
    <row r="22148" spans="1:5" x14ac:dyDescent="0.25">
      <c r="A22148" t="s">
        <v>22330</v>
      </c>
      <c r="B22148" t="s">
        <v>20</v>
      </c>
      <c r="C22148" t="s">
        <v>19</v>
      </c>
      <c r="D22148" t="s">
        <v>33</v>
      </c>
      <c r="E22148" t="s">
        <v>538</v>
      </c>
    </row>
    <row r="22149" spans="1:5" x14ac:dyDescent="0.25">
      <c r="A22149" t="s">
        <v>26411</v>
      </c>
      <c r="B22149" t="s">
        <v>20</v>
      </c>
      <c r="C22149" t="s">
        <v>19</v>
      </c>
      <c r="D22149" t="s">
        <v>33</v>
      </c>
      <c r="E22149" t="s">
        <v>533</v>
      </c>
    </row>
    <row r="22150" spans="1:5" x14ac:dyDescent="0.25">
      <c r="A22150" t="s">
        <v>22332</v>
      </c>
      <c r="B22150" t="s">
        <v>20</v>
      </c>
      <c r="C22150" t="s">
        <v>21</v>
      </c>
      <c r="D22150" t="s">
        <v>33</v>
      </c>
      <c r="E22150" t="s">
        <v>582</v>
      </c>
    </row>
    <row r="22151" spans="1:5" x14ac:dyDescent="0.25">
      <c r="A22151" t="s">
        <v>28573</v>
      </c>
      <c r="B22151" t="s">
        <v>20</v>
      </c>
      <c r="C22151" t="s">
        <v>19</v>
      </c>
      <c r="D22151" t="s">
        <v>33</v>
      </c>
      <c r="E22151" t="s">
        <v>533</v>
      </c>
    </row>
    <row r="22152" spans="1:5" x14ac:dyDescent="0.25">
      <c r="A22152" t="s">
        <v>22334</v>
      </c>
      <c r="B22152" t="s">
        <v>20</v>
      </c>
      <c r="C22152" t="s">
        <v>21</v>
      </c>
      <c r="D22152" t="s">
        <v>33</v>
      </c>
      <c r="E22152" t="s">
        <v>582</v>
      </c>
    </row>
    <row r="22153" spans="1:5" x14ac:dyDescent="0.25">
      <c r="A22153" t="s">
        <v>24242</v>
      </c>
      <c r="B22153" t="s">
        <v>20</v>
      </c>
      <c r="C22153" t="s">
        <v>19</v>
      </c>
      <c r="D22153" t="s">
        <v>33</v>
      </c>
      <c r="E22153" t="s">
        <v>533</v>
      </c>
    </row>
    <row r="22154" spans="1:5" x14ac:dyDescent="0.25">
      <c r="A22154" t="s">
        <v>22336</v>
      </c>
      <c r="B22154" t="s">
        <v>20</v>
      </c>
      <c r="C22154" t="s">
        <v>21</v>
      </c>
      <c r="D22154" t="s">
        <v>33</v>
      </c>
      <c r="E22154" t="s">
        <v>582</v>
      </c>
    </row>
    <row r="22155" spans="1:5" x14ac:dyDescent="0.25">
      <c r="A22155" t="s">
        <v>2858</v>
      </c>
      <c r="B22155" t="s">
        <v>20</v>
      </c>
      <c r="C22155" t="s">
        <v>19</v>
      </c>
      <c r="D22155" t="s">
        <v>33</v>
      </c>
      <c r="E22155" t="s">
        <v>533</v>
      </c>
    </row>
    <row r="22156" spans="1:5" x14ac:dyDescent="0.25">
      <c r="A22156" t="s">
        <v>22338</v>
      </c>
      <c r="B22156" t="s">
        <v>20</v>
      </c>
      <c r="C22156" t="s">
        <v>21</v>
      </c>
      <c r="D22156" t="s">
        <v>33</v>
      </c>
      <c r="E22156" t="s">
        <v>582</v>
      </c>
    </row>
    <row r="22157" spans="1:5" x14ac:dyDescent="0.25">
      <c r="A22157" t="s">
        <v>16435</v>
      </c>
      <c r="B22157" t="s">
        <v>20</v>
      </c>
      <c r="C22157" t="s">
        <v>19</v>
      </c>
      <c r="D22157" t="s">
        <v>33</v>
      </c>
      <c r="E22157" t="s">
        <v>533</v>
      </c>
    </row>
    <row r="22158" spans="1:5" x14ac:dyDescent="0.25">
      <c r="A22158" t="s">
        <v>22340</v>
      </c>
      <c r="B22158" t="s">
        <v>20</v>
      </c>
      <c r="C22158" t="s">
        <v>19</v>
      </c>
      <c r="D22158" t="s">
        <v>33</v>
      </c>
      <c r="E22158" t="s">
        <v>530</v>
      </c>
    </row>
    <row r="22159" spans="1:5" x14ac:dyDescent="0.25">
      <c r="A22159" t="s">
        <v>19077</v>
      </c>
      <c r="B22159" t="s">
        <v>20</v>
      </c>
      <c r="C22159" t="s">
        <v>19</v>
      </c>
      <c r="D22159" t="s">
        <v>33</v>
      </c>
      <c r="E22159" t="s">
        <v>533</v>
      </c>
    </row>
    <row r="22160" spans="1:5" x14ac:dyDescent="0.25">
      <c r="A22160" t="s">
        <v>22342</v>
      </c>
      <c r="B22160" t="s">
        <v>20</v>
      </c>
      <c r="C22160" t="s">
        <v>19</v>
      </c>
      <c r="D22160" t="s">
        <v>33</v>
      </c>
      <c r="E22160" t="s">
        <v>530</v>
      </c>
    </row>
    <row r="22161" spans="1:5" x14ac:dyDescent="0.25">
      <c r="A22161" t="s">
        <v>22343</v>
      </c>
      <c r="B22161" t="s">
        <v>16</v>
      </c>
      <c r="C22161" t="s">
        <v>17</v>
      </c>
      <c r="D22161" t="s">
        <v>33</v>
      </c>
      <c r="E22161" t="s">
        <v>653</v>
      </c>
    </row>
    <row r="22162" spans="1:5" x14ac:dyDescent="0.25">
      <c r="A22162" t="s">
        <v>16001</v>
      </c>
      <c r="B22162" t="s">
        <v>20</v>
      </c>
      <c r="C22162" t="s">
        <v>19</v>
      </c>
      <c r="D22162" t="s">
        <v>33</v>
      </c>
      <c r="E22162" t="s">
        <v>553</v>
      </c>
    </row>
    <row r="22163" spans="1:5" x14ac:dyDescent="0.25">
      <c r="A22163" t="s">
        <v>26121</v>
      </c>
      <c r="B22163" t="s">
        <v>20</v>
      </c>
      <c r="C22163" t="s">
        <v>19</v>
      </c>
      <c r="D22163" t="s">
        <v>33</v>
      </c>
      <c r="E22163" t="s">
        <v>533</v>
      </c>
    </row>
    <row r="22164" spans="1:5" x14ac:dyDescent="0.25">
      <c r="A22164" t="s">
        <v>22346</v>
      </c>
      <c r="B22164" t="s">
        <v>20</v>
      </c>
      <c r="C22164" t="s">
        <v>19</v>
      </c>
      <c r="D22164" t="s">
        <v>33</v>
      </c>
      <c r="E22164" t="s">
        <v>530</v>
      </c>
    </row>
    <row r="22165" spans="1:5" x14ac:dyDescent="0.25">
      <c r="A22165" t="s">
        <v>13353</v>
      </c>
      <c r="B22165" t="s">
        <v>20</v>
      </c>
      <c r="C22165" t="s">
        <v>19</v>
      </c>
      <c r="D22165" t="s">
        <v>33</v>
      </c>
      <c r="E22165" t="s">
        <v>533</v>
      </c>
    </row>
    <row r="22166" spans="1:5" x14ac:dyDescent="0.25">
      <c r="A22166" t="s">
        <v>22348</v>
      </c>
      <c r="B22166" t="s">
        <v>20</v>
      </c>
      <c r="C22166" t="s">
        <v>19</v>
      </c>
      <c r="D22166" t="s">
        <v>33</v>
      </c>
      <c r="E22166" t="s">
        <v>642</v>
      </c>
    </row>
    <row r="22167" spans="1:5" x14ac:dyDescent="0.25">
      <c r="A22167" t="s">
        <v>3869</v>
      </c>
      <c r="B22167" t="s">
        <v>20</v>
      </c>
      <c r="C22167" t="s">
        <v>19</v>
      </c>
      <c r="D22167" t="s">
        <v>33</v>
      </c>
      <c r="E22167" t="s">
        <v>533</v>
      </c>
    </row>
    <row r="22168" spans="1:5" x14ac:dyDescent="0.25">
      <c r="A22168" t="s">
        <v>22350</v>
      </c>
      <c r="B22168" t="s">
        <v>20</v>
      </c>
      <c r="C22168" t="s">
        <v>23</v>
      </c>
      <c r="D22168" t="s">
        <v>33</v>
      </c>
      <c r="E22168" t="s">
        <v>740</v>
      </c>
    </row>
    <row r="22169" spans="1:5" x14ac:dyDescent="0.25">
      <c r="A22169" t="s">
        <v>11772</v>
      </c>
      <c r="B22169" t="s">
        <v>20</v>
      </c>
      <c r="C22169" t="s">
        <v>19</v>
      </c>
      <c r="D22169" t="s">
        <v>33</v>
      </c>
      <c r="E22169" t="s">
        <v>533</v>
      </c>
    </row>
    <row r="22170" spans="1:5" x14ac:dyDescent="0.25">
      <c r="A22170" t="s">
        <v>22352</v>
      </c>
      <c r="B22170" t="s">
        <v>20</v>
      </c>
      <c r="C22170" t="s">
        <v>19</v>
      </c>
      <c r="D22170" t="s">
        <v>33</v>
      </c>
      <c r="E22170" t="s">
        <v>530</v>
      </c>
    </row>
    <row r="22171" spans="1:5" x14ac:dyDescent="0.25">
      <c r="A22171" t="s">
        <v>28315</v>
      </c>
      <c r="B22171" t="s">
        <v>20</v>
      </c>
      <c r="C22171" t="s">
        <v>19</v>
      </c>
      <c r="D22171" t="s">
        <v>33</v>
      </c>
      <c r="E22171" t="s">
        <v>533</v>
      </c>
    </row>
    <row r="22172" spans="1:5" x14ac:dyDescent="0.25">
      <c r="A22172" t="s">
        <v>22354</v>
      </c>
      <c r="B22172" t="s">
        <v>20</v>
      </c>
      <c r="C22172" t="s">
        <v>21</v>
      </c>
      <c r="D22172" t="s">
        <v>33</v>
      </c>
      <c r="E22172" t="s">
        <v>582</v>
      </c>
    </row>
    <row r="22173" spans="1:5" x14ac:dyDescent="0.25">
      <c r="A22173" t="s">
        <v>22356</v>
      </c>
      <c r="B22173" t="s">
        <v>20</v>
      </c>
      <c r="C22173" t="s">
        <v>25</v>
      </c>
      <c r="D22173" t="s">
        <v>33</v>
      </c>
      <c r="E22173" t="s">
        <v>815</v>
      </c>
    </row>
    <row r="22174" spans="1:5" x14ac:dyDescent="0.25">
      <c r="A22174" t="s">
        <v>29498</v>
      </c>
      <c r="B22174" t="s">
        <v>20</v>
      </c>
      <c r="C22174" t="s">
        <v>19</v>
      </c>
      <c r="D22174" t="s">
        <v>33</v>
      </c>
      <c r="E22174" t="s">
        <v>533</v>
      </c>
    </row>
    <row r="22175" spans="1:5" x14ac:dyDescent="0.25">
      <c r="A22175" t="s">
        <v>16401</v>
      </c>
      <c r="B22175" t="s">
        <v>20</v>
      </c>
      <c r="C22175" t="s">
        <v>19</v>
      </c>
      <c r="D22175" t="s">
        <v>33</v>
      </c>
      <c r="E22175" t="s">
        <v>533</v>
      </c>
    </row>
    <row r="22176" spans="1:5" x14ac:dyDescent="0.25">
      <c r="A22176" t="s">
        <v>9130</v>
      </c>
      <c r="B22176" t="s">
        <v>20</v>
      </c>
      <c r="C22176" t="s">
        <v>22</v>
      </c>
      <c r="D22176" t="s">
        <v>33</v>
      </c>
      <c r="E22176" t="s">
        <v>629</v>
      </c>
    </row>
    <row r="22177" spans="1:5" x14ac:dyDescent="0.25">
      <c r="A22177" t="s">
        <v>27806</v>
      </c>
      <c r="B22177" t="s">
        <v>20</v>
      </c>
      <c r="C22177" t="s">
        <v>19</v>
      </c>
      <c r="D22177" t="s">
        <v>33</v>
      </c>
      <c r="E22177" t="s">
        <v>533</v>
      </c>
    </row>
    <row r="22178" spans="1:5" x14ac:dyDescent="0.25">
      <c r="A22178" t="s">
        <v>22360</v>
      </c>
      <c r="B22178" t="s">
        <v>20</v>
      </c>
      <c r="C22178" t="s">
        <v>19</v>
      </c>
      <c r="D22178" t="s">
        <v>33</v>
      </c>
      <c r="E22178" t="s">
        <v>530</v>
      </c>
    </row>
    <row r="22179" spans="1:5" x14ac:dyDescent="0.25">
      <c r="A22179" t="s">
        <v>19067</v>
      </c>
      <c r="B22179" t="s">
        <v>20</v>
      </c>
      <c r="C22179" t="s">
        <v>19</v>
      </c>
      <c r="D22179" t="s">
        <v>33</v>
      </c>
      <c r="E22179" t="s">
        <v>533</v>
      </c>
    </row>
    <row r="22180" spans="1:5" x14ac:dyDescent="0.25">
      <c r="A22180" t="s">
        <v>22362</v>
      </c>
      <c r="B22180" t="s">
        <v>20</v>
      </c>
      <c r="C22180" t="s">
        <v>19</v>
      </c>
      <c r="D22180" t="s">
        <v>33</v>
      </c>
      <c r="E22180" t="s">
        <v>538</v>
      </c>
    </row>
    <row r="22181" spans="1:5" x14ac:dyDescent="0.25">
      <c r="A22181" t="s">
        <v>8263</v>
      </c>
      <c r="B22181" t="s">
        <v>20</v>
      </c>
      <c r="C22181" t="s">
        <v>19</v>
      </c>
      <c r="D22181" t="s">
        <v>33</v>
      </c>
      <c r="E22181" t="s">
        <v>533</v>
      </c>
    </row>
    <row r="22182" spans="1:5" x14ac:dyDescent="0.25">
      <c r="A22182" t="s">
        <v>22364</v>
      </c>
      <c r="B22182" t="s">
        <v>20</v>
      </c>
      <c r="C22182" t="s">
        <v>19</v>
      </c>
      <c r="D22182" t="s">
        <v>33</v>
      </c>
      <c r="E22182" t="s">
        <v>530</v>
      </c>
    </row>
    <row r="22183" spans="1:5" x14ac:dyDescent="0.25">
      <c r="A22183" t="s">
        <v>9129</v>
      </c>
      <c r="B22183" t="s">
        <v>20</v>
      </c>
      <c r="C22183" t="s">
        <v>19</v>
      </c>
      <c r="D22183" t="s">
        <v>33</v>
      </c>
      <c r="E22183" t="s">
        <v>533</v>
      </c>
    </row>
    <row r="22184" spans="1:5" x14ac:dyDescent="0.25">
      <c r="A22184" t="s">
        <v>22366</v>
      </c>
      <c r="B22184" t="s">
        <v>20</v>
      </c>
      <c r="C22184" t="s">
        <v>19</v>
      </c>
      <c r="D22184" t="s">
        <v>33</v>
      </c>
      <c r="E22184" t="s">
        <v>530</v>
      </c>
    </row>
    <row r="22185" spans="1:5" x14ac:dyDescent="0.25">
      <c r="A22185" t="s">
        <v>9442</v>
      </c>
      <c r="B22185" t="s">
        <v>20</v>
      </c>
      <c r="C22185" t="s">
        <v>19</v>
      </c>
      <c r="D22185" t="s">
        <v>33</v>
      </c>
      <c r="E22185" t="s">
        <v>533</v>
      </c>
    </row>
    <row r="22186" spans="1:5" x14ac:dyDescent="0.25">
      <c r="A22186" t="s">
        <v>22368</v>
      </c>
      <c r="B22186" t="s">
        <v>20</v>
      </c>
      <c r="C22186" t="s">
        <v>19</v>
      </c>
      <c r="D22186" t="s">
        <v>33</v>
      </c>
      <c r="E22186" t="s">
        <v>562</v>
      </c>
    </row>
    <row r="22187" spans="1:5" x14ac:dyDescent="0.25">
      <c r="A22187" t="s">
        <v>18869</v>
      </c>
      <c r="B22187" t="s">
        <v>20</v>
      </c>
      <c r="C22187" t="s">
        <v>19</v>
      </c>
      <c r="D22187" t="s">
        <v>33</v>
      </c>
      <c r="E22187" t="s">
        <v>533</v>
      </c>
    </row>
    <row r="22188" spans="1:5" x14ac:dyDescent="0.25">
      <c r="A22188" t="s">
        <v>22370</v>
      </c>
      <c r="B22188" t="s">
        <v>20</v>
      </c>
      <c r="C22188" t="s">
        <v>19</v>
      </c>
      <c r="D22188" t="s">
        <v>33</v>
      </c>
      <c r="E22188" t="s">
        <v>530</v>
      </c>
    </row>
    <row r="22189" spans="1:5" x14ac:dyDescent="0.25">
      <c r="A22189" t="s">
        <v>27308</v>
      </c>
      <c r="B22189" t="s">
        <v>20</v>
      </c>
      <c r="C22189" t="s">
        <v>19</v>
      </c>
      <c r="D22189" t="s">
        <v>33</v>
      </c>
      <c r="E22189" t="s">
        <v>533</v>
      </c>
    </row>
    <row r="22190" spans="1:5" x14ac:dyDescent="0.25">
      <c r="A22190" t="s">
        <v>22372</v>
      </c>
      <c r="B22190" t="s">
        <v>20</v>
      </c>
      <c r="C22190" t="s">
        <v>19</v>
      </c>
      <c r="D22190" t="s">
        <v>33</v>
      </c>
      <c r="E22190" t="s">
        <v>530</v>
      </c>
    </row>
    <row r="22191" spans="1:5" x14ac:dyDescent="0.25">
      <c r="A22191" t="s">
        <v>21417</v>
      </c>
      <c r="B22191" t="s">
        <v>20</v>
      </c>
      <c r="C22191" t="s">
        <v>19</v>
      </c>
      <c r="D22191" t="s">
        <v>33</v>
      </c>
      <c r="E22191" t="s">
        <v>533</v>
      </c>
    </row>
    <row r="22192" spans="1:5" x14ac:dyDescent="0.25">
      <c r="A22192" t="s">
        <v>3627</v>
      </c>
      <c r="B22192" t="s">
        <v>20</v>
      </c>
      <c r="C22192" t="s">
        <v>19</v>
      </c>
      <c r="D22192" t="s">
        <v>33</v>
      </c>
      <c r="E22192" t="s">
        <v>533</v>
      </c>
    </row>
    <row r="22193" spans="1:5" x14ac:dyDescent="0.25">
      <c r="A22193" t="s">
        <v>22375</v>
      </c>
      <c r="B22193" t="s">
        <v>20</v>
      </c>
      <c r="C22193" t="s">
        <v>19</v>
      </c>
      <c r="D22193" t="s">
        <v>33</v>
      </c>
      <c r="E22193" t="s">
        <v>538</v>
      </c>
    </row>
    <row r="22194" spans="1:5" x14ac:dyDescent="0.25">
      <c r="A22194" t="s">
        <v>11537</v>
      </c>
      <c r="B22194" t="s">
        <v>20</v>
      </c>
      <c r="C22194" t="s">
        <v>19</v>
      </c>
      <c r="D22194" t="s">
        <v>33</v>
      </c>
      <c r="E22194" t="s">
        <v>533</v>
      </c>
    </row>
    <row r="22195" spans="1:5" x14ac:dyDescent="0.25">
      <c r="A22195" t="s">
        <v>22377</v>
      </c>
      <c r="B22195" t="s">
        <v>20</v>
      </c>
      <c r="C22195" t="s">
        <v>19</v>
      </c>
      <c r="D22195" t="s">
        <v>33</v>
      </c>
      <c r="E22195" t="s">
        <v>538</v>
      </c>
    </row>
    <row r="22196" spans="1:5" x14ac:dyDescent="0.25">
      <c r="A22196" t="s">
        <v>27804</v>
      </c>
      <c r="B22196" t="s">
        <v>20</v>
      </c>
      <c r="C22196" t="s">
        <v>19</v>
      </c>
      <c r="D22196" t="s">
        <v>33</v>
      </c>
      <c r="E22196" t="s">
        <v>533</v>
      </c>
    </row>
    <row r="22197" spans="1:5" x14ac:dyDescent="0.25">
      <c r="A22197" t="s">
        <v>22379</v>
      </c>
      <c r="B22197" t="s">
        <v>20</v>
      </c>
      <c r="C22197" t="s">
        <v>21</v>
      </c>
      <c r="D22197" t="s">
        <v>33</v>
      </c>
      <c r="E22197" t="s">
        <v>581</v>
      </c>
    </row>
    <row r="22198" spans="1:5" x14ac:dyDescent="0.25">
      <c r="A22198" t="s">
        <v>11535</v>
      </c>
      <c r="B22198" t="s">
        <v>20</v>
      </c>
      <c r="C22198" t="s">
        <v>19</v>
      </c>
      <c r="D22198" t="s">
        <v>33</v>
      </c>
      <c r="E22198" t="s">
        <v>533</v>
      </c>
    </row>
    <row r="22199" spans="1:5" x14ac:dyDescent="0.25">
      <c r="A22199" t="s">
        <v>11540</v>
      </c>
      <c r="B22199" t="s">
        <v>20</v>
      </c>
      <c r="C22199" t="s">
        <v>19</v>
      </c>
      <c r="D22199" t="s">
        <v>33</v>
      </c>
      <c r="E22199" t="s">
        <v>533</v>
      </c>
    </row>
    <row r="22200" spans="1:5" x14ac:dyDescent="0.25">
      <c r="A22200" t="s">
        <v>22382</v>
      </c>
      <c r="B22200" t="s">
        <v>20</v>
      </c>
      <c r="C22200" t="s">
        <v>19</v>
      </c>
      <c r="D22200" t="s">
        <v>33</v>
      </c>
      <c r="E22200" t="s">
        <v>585</v>
      </c>
    </row>
    <row r="22201" spans="1:5" x14ac:dyDescent="0.25">
      <c r="A22201" t="s">
        <v>22383</v>
      </c>
      <c r="B22201" t="s">
        <v>20</v>
      </c>
      <c r="C22201" t="s">
        <v>19</v>
      </c>
      <c r="D22201" t="s">
        <v>33</v>
      </c>
      <c r="E22201" t="s">
        <v>585</v>
      </c>
    </row>
    <row r="22202" spans="1:5" x14ac:dyDescent="0.25">
      <c r="A22202" t="s">
        <v>23124</v>
      </c>
      <c r="B22202" t="s">
        <v>20</v>
      </c>
      <c r="C22202" t="s">
        <v>19</v>
      </c>
      <c r="D22202" t="s">
        <v>33</v>
      </c>
      <c r="E22202" t="s">
        <v>533</v>
      </c>
    </row>
    <row r="22203" spans="1:5" x14ac:dyDescent="0.25">
      <c r="A22203" t="s">
        <v>21551</v>
      </c>
      <c r="B22203" t="s">
        <v>20</v>
      </c>
      <c r="C22203" t="s">
        <v>19</v>
      </c>
      <c r="D22203" t="s">
        <v>33</v>
      </c>
      <c r="E22203" t="s">
        <v>533</v>
      </c>
    </row>
    <row r="22204" spans="1:5" x14ac:dyDescent="0.25">
      <c r="A22204" t="s">
        <v>22386</v>
      </c>
      <c r="B22204" t="s">
        <v>20</v>
      </c>
      <c r="C22204" t="s">
        <v>19</v>
      </c>
      <c r="D22204" t="s">
        <v>33</v>
      </c>
      <c r="E22204" t="s">
        <v>530</v>
      </c>
    </row>
    <row r="22205" spans="1:5" x14ac:dyDescent="0.25">
      <c r="A22205" t="s">
        <v>28324</v>
      </c>
      <c r="B22205" t="s">
        <v>20</v>
      </c>
      <c r="C22205" t="s">
        <v>19</v>
      </c>
      <c r="D22205" t="s">
        <v>33</v>
      </c>
      <c r="E22205" t="s">
        <v>533</v>
      </c>
    </row>
    <row r="22206" spans="1:5" x14ac:dyDescent="0.25">
      <c r="A22206" t="s">
        <v>22388</v>
      </c>
      <c r="B22206" t="s">
        <v>20</v>
      </c>
      <c r="C22206" t="s">
        <v>19</v>
      </c>
      <c r="D22206" t="s">
        <v>33</v>
      </c>
      <c r="E22206" t="s">
        <v>530</v>
      </c>
    </row>
    <row r="22207" spans="1:5" x14ac:dyDescent="0.25">
      <c r="A22207" t="s">
        <v>29489</v>
      </c>
      <c r="B22207" t="s">
        <v>20</v>
      </c>
      <c r="C22207" t="s">
        <v>19</v>
      </c>
      <c r="D22207" t="s">
        <v>69</v>
      </c>
      <c r="E22207" t="s">
        <v>533</v>
      </c>
    </row>
    <row r="22208" spans="1:5" x14ac:dyDescent="0.25">
      <c r="A22208" t="s">
        <v>22390</v>
      </c>
      <c r="B22208" t="s">
        <v>20</v>
      </c>
      <c r="C22208" t="s">
        <v>19</v>
      </c>
      <c r="D22208" t="s">
        <v>33</v>
      </c>
      <c r="E22208" t="s">
        <v>530</v>
      </c>
    </row>
    <row r="22209" spans="1:5" x14ac:dyDescent="0.25">
      <c r="A22209" t="s">
        <v>27185</v>
      </c>
      <c r="B22209" t="s">
        <v>20</v>
      </c>
      <c r="C22209" t="s">
        <v>19</v>
      </c>
      <c r="D22209" t="s">
        <v>33</v>
      </c>
      <c r="E22209" t="s">
        <v>533</v>
      </c>
    </row>
    <row r="22210" spans="1:5" x14ac:dyDescent="0.25">
      <c r="A22210" t="s">
        <v>20220</v>
      </c>
      <c r="B22210" t="s">
        <v>20</v>
      </c>
      <c r="C22210" t="s">
        <v>19</v>
      </c>
      <c r="D22210" t="s">
        <v>33</v>
      </c>
      <c r="E22210" t="s">
        <v>533</v>
      </c>
    </row>
    <row r="22211" spans="1:5" x14ac:dyDescent="0.25">
      <c r="A22211" t="s">
        <v>22393</v>
      </c>
      <c r="B22211" t="s">
        <v>20</v>
      </c>
      <c r="C22211" t="s">
        <v>19</v>
      </c>
      <c r="D22211" t="s">
        <v>33</v>
      </c>
      <c r="E22211" t="s">
        <v>562</v>
      </c>
    </row>
    <row r="22212" spans="1:5" x14ac:dyDescent="0.25">
      <c r="A22212" t="s">
        <v>16239</v>
      </c>
      <c r="B22212" t="s">
        <v>20</v>
      </c>
      <c r="C22212" t="s">
        <v>19</v>
      </c>
      <c r="D22212" t="s">
        <v>33</v>
      </c>
      <c r="E22212" t="s">
        <v>553</v>
      </c>
    </row>
    <row r="22213" spans="1:5" x14ac:dyDescent="0.25">
      <c r="A22213" t="s">
        <v>22395</v>
      </c>
      <c r="B22213" t="s">
        <v>20</v>
      </c>
      <c r="C22213" t="s">
        <v>21</v>
      </c>
      <c r="D22213" t="s">
        <v>33</v>
      </c>
      <c r="E22213" t="s">
        <v>582</v>
      </c>
    </row>
    <row r="22214" spans="1:5" x14ac:dyDescent="0.25">
      <c r="A22214" t="s">
        <v>9459</v>
      </c>
      <c r="B22214" t="s">
        <v>20</v>
      </c>
      <c r="C22214" t="s">
        <v>19</v>
      </c>
      <c r="D22214" t="s">
        <v>33</v>
      </c>
      <c r="E22214" t="s">
        <v>533</v>
      </c>
    </row>
    <row r="22215" spans="1:5" x14ac:dyDescent="0.25">
      <c r="A22215" t="s">
        <v>22397</v>
      </c>
      <c r="B22215" t="s">
        <v>20</v>
      </c>
      <c r="C22215" t="s">
        <v>19</v>
      </c>
      <c r="D22215" t="s">
        <v>33</v>
      </c>
      <c r="E22215" t="s">
        <v>562</v>
      </c>
    </row>
    <row r="22216" spans="1:5" x14ac:dyDescent="0.25">
      <c r="A22216" t="s">
        <v>28317</v>
      </c>
      <c r="B22216" t="s">
        <v>20</v>
      </c>
      <c r="C22216" t="s">
        <v>19</v>
      </c>
      <c r="D22216" t="s">
        <v>33</v>
      </c>
      <c r="E22216" t="s">
        <v>533</v>
      </c>
    </row>
    <row r="22217" spans="1:5" x14ac:dyDescent="0.25">
      <c r="A22217" t="s">
        <v>22399</v>
      </c>
      <c r="B22217" t="s">
        <v>20</v>
      </c>
      <c r="C22217" t="s">
        <v>19</v>
      </c>
      <c r="D22217" t="s">
        <v>33</v>
      </c>
      <c r="E22217" t="s">
        <v>530</v>
      </c>
    </row>
    <row r="22218" spans="1:5" x14ac:dyDescent="0.25">
      <c r="A22218" t="s">
        <v>3639</v>
      </c>
      <c r="B22218" t="s">
        <v>20</v>
      </c>
      <c r="C22218" t="s">
        <v>19</v>
      </c>
      <c r="D22218" t="s">
        <v>33</v>
      </c>
      <c r="E22218" t="s">
        <v>533</v>
      </c>
    </row>
    <row r="22219" spans="1:5" x14ac:dyDescent="0.25">
      <c r="A22219" t="s">
        <v>22401</v>
      </c>
      <c r="B22219" t="s">
        <v>20</v>
      </c>
      <c r="C22219" t="s">
        <v>19</v>
      </c>
      <c r="D22219" t="s">
        <v>33</v>
      </c>
      <c r="E22219" t="s">
        <v>530</v>
      </c>
    </row>
    <row r="22220" spans="1:5" x14ac:dyDescent="0.25">
      <c r="A22220" t="s">
        <v>16043</v>
      </c>
      <c r="B22220" t="s">
        <v>20</v>
      </c>
      <c r="C22220" t="s">
        <v>19</v>
      </c>
      <c r="D22220" t="s">
        <v>33</v>
      </c>
      <c r="E22220" t="s">
        <v>533</v>
      </c>
    </row>
    <row r="22221" spans="1:5" x14ac:dyDescent="0.25">
      <c r="A22221" t="s">
        <v>22403</v>
      </c>
      <c r="B22221" t="s">
        <v>20</v>
      </c>
      <c r="C22221" t="s">
        <v>19</v>
      </c>
      <c r="D22221" t="s">
        <v>33</v>
      </c>
      <c r="E22221" t="s">
        <v>530</v>
      </c>
    </row>
    <row r="22222" spans="1:5" x14ac:dyDescent="0.25">
      <c r="A22222" t="s">
        <v>1115</v>
      </c>
      <c r="B22222" t="s">
        <v>20</v>
      </c>
      <c r="C22222" t="s">
        <v>19</v>
      </c>
      <c r="D22222" t="s">
        <v>33</v>
      </c>
      <c r="E22222" t="s">
        <v>533</v>
      </c>
    </row>
    <row r="22223" spans="1:5" x14ac:dyDescent="0.25">
      <c r="A22223" t="s">
        <v>22405</v>
      </c>
      <c r="B22223" t="s">
        <v>20</v>
      </c>
      <c r="C22223" t="s">
        <v>19</v>
      </c>
      <c r="D22223" t="s">
        <v>33</v>
      </c>
      <c r="E22223" t="s">
        <v>530</v>
      </c>
    </row>
    <row r="22224" spans="1:5" x14ac:dyDescent="0.25">
      <c r="A22224" t="s">
        <v>1134</v>
      </c>
      <c r="B22224" t="s">
        <v>20</v>
      </c>
      <c r="C22224" t="s">
        <v>19</v>
      </c>
      <c r="D22224" t="s">
        <v>33</v>
      </c>
      <c r="E22224" t="s">
        <v>533</v>
      </c>
    </row>
    <row r="22225" spans="1:5" x14ac:dyDescent="0.25">
      <c r="A22225" t="s">
        <v>22387</v>
      </c>
      <c r="B22225" t="s">
        <v>20</v>
      </c>
      <c r="C22225" t="s">
        <v>19</v>
      </c>
      <c r="D22225" t="s">
        <v>33</v>
      </c>
      <c r="E22225" t="s">
        <v>533</v>
      </c>
    </row>
    <row r="22226" spans="1:5" x14ac:dyDescent="0.25">
      <c r="A22226" t="s">
        <v>22408</v>
      </c>
      <c r="B22226" t="s">
        <v>20</v>
      </c>
      <c r="C22226" t="s">
        <v>19</v>
      </c>
      <c r="D22226" t="s">
        <v>33</v>
      </c>
      <c r="E22226" t="s">
        <v>538</v>
      </c>
    </row>
    <row r="22227" spans="1:5" x14ac:dyDescent="0.25">
      <c r="A22227" t="s">
        <v>22380</v>
      </c>
      <c r="B22227" t="s">
        <v>20</v>
      </c>
      <c r="C22227" t="s">
        <v>19</v>
      </c>
      <c r="D22227" t="s">
        <v>33</v>
      </c>
      <c r="E22227" t="s">
        <v>533</v>
      </c>
    </row>
    <row r="22228" spans="1:5" x14ac:dyDescent="0.25">
      <c r="A22228" t="s">
        <v>22416</v>
      </c>
      <c r="B22228" t="s">
        <v>20</v>
      </c>
      <c r="C22228" t="s">
        <v>19</v>
      </c>
      <c r="D22228" t="s">
        <v>33</v>
      </c>
      <c r="E22228" t="s">
        <v>538</v>
      </c>
    </row>
    <row r="22229" spans="1:5" x14ac:dyDescent="0.25">
      <c r="A22229" t="s">
        <v>29260</v>
      </c>
      <c r="B22229" t="s">
        <v>20</v>
      </c>
      <c r="C22229" t="s">
        <v>19</v>
      </c>
      <c r="D22229" t="s">
        <v>33</v>
      </c>
      <c r="E22229" t="s">
        <v>533</v>
      </c>
    </row>
    <row r="22230" spans="1:5" x14ac:dyDescent="0.25">
      <c r="A22230" t="s">
        <v>22411</v>
      </c>
      <c r="B22230" t="s">
        <v>20</v>
      </c>
      <c r="C22230" t="s">
        <v>19</v>
      </c>
      <c r="D22230" t="s">
        <v>33</v>
      </c>
      <c r="E22230" t="s">
        <v>538</v>
      </c>
    </row>
    <row r="22231" spans="1:5" x14ac:dyDescent="0.25">
      <c r="A22231" t="s">
        <v>9115</v>
      </c>
      <c r="B22231" t="s">
        <v>20</v>
      </c>
      <c r="C22231" t="s">
        <v>19</v>
      </c>
      <c r="D22231" t="s">
        <v>33</v>
      </c>
      <c r="E22231" t="s">
        <v>533</v>
      </c>
    </row>
    <row r="22232" spans="1:5" x14ac:dyDescent="0.25">
      <c r="A22232" t="s">
        <v>22413</v>
      </c>
      <c r="B22232" t="s">
        <v>20</v>
      </c>
      <c r="C22232" t="s">
        <v>19</v>
      </c>
      <c r="D22232" t="s">
        <v>33</v>
      </c>
      <c r="E22232" t="s">
        <v>538</v>
      </c>
    </row>
    <row r="22233" spans="1:5" x14ac:dyDescent="0.25">
      <c r="A22233" t="s">
        <v>9120</v>
      </c>
      <c r="B22233" t="s">
        <v>20</v>
      </c>
      <c r="C22233" t="s">
        <v>19</v>
      </c>
      <c r="D22233" t="s">
        <v>33</v>
      </c>
      <c r="E22233" t="s">
        <v>533</v>
      </c>
    </row>
    <row r="22234" spans="1:5" x14ac:dyDescent="0.25">
      <c r="A22234" t="s">
        <v>22415</v>
      </c>
      <c r="B22234" t="s">
        <v>20</v>
      </c>
      <c r="C22234" t="s">
        <v>19</v>
      </c>
      <c r="D22234" t="s">
        <v>33</v>
      </c>
      <c r="E22234" t="s">
        <v>562</v>
      </c>
    </row>
    <row r="22235" spans="1:5" x14ac:dyDescent="0.25">
      <c r="A22235" t="s">
        <v>6482</v>
      </c>
      <c r="B22235" t="s">
        <v>20</v>
      </c>
      <c r="C22235" t="s">
        <v>19</v>
      </c>
      <c r="D22235" t="s">
        <v>33</v>
      </c>
      <c r="E22235" t="s">
        <v>553</v>
      </c>
    </row>
    <row r="22236" spans="1:5" x14ac:dyDescent="0.25">
      <c r="A22236" t="s">
        <v>22418</v>
      </c>
      <c r="B22236" t="s">
        <v>20</v>
      </c>
      <c r="C22236" t="s">
        <v>21</v>
      </c>
      <c r="D22236" t="s">
        <v>33</v>
      </c>
      <c r="E22236" t="s">
        <v>581</v>
      </c>
    </row>
    <row r="22237" spans="1:5" x14ac:dyDescent="0.25">
      <c r="A22237" t="s">
        <v>25882</v>
      </c>
      <c r="B22237" t="s">
        <v>20</v>
      </c>
      <c r="C22237" t="s">
        <v>19</v>
      </c>
      <c r="D22237" t="s">
        <v>33</v>
      </c>
      <c r="E22237" t="s">
        <v>553</v>
      </c>
    </row>
    <row r="22238" spans="1:5" x14ac:dyDescent="0.25">
      <c r="A22238" t="s">
        <v>22420</v>
      </c>
      <c r="B22238" t="s">
        <v>20</v>
      </c>
      <c r="C22238" t="s">
        <v>21</v>
      </c>
      <c r="D22238" t="s">
        <v>33</v>
      </c>
      <c r="E22238" t="s">
        <v>581</v>
      </c>
    </row>
    <row r="22239" spans="1:5" x14ac:dyDescent="0.25">
      <c r="A22239" t="s">
        <v>7315</v>
      </c>
      <c r="B22239" t="s">
        <v>20</v>
      </c>
      <c r="C22239" t="s">
        <v>19</v>
      </c>
      <c r="D22239" t="s">
        <v>33</v>
      </c>
      <c r="E22239" t="s">
        <v>533</v>
      </c>
    </row>
    <row r="22240" spans="1:5" x14ac:dyDescent="0.25">
      <c r="A22240" t="s">
        <v>22422</v>
      </c>
      <c r="B22240" t="s">
        <v>20</v>
      </c>
      <c r="C22240" t="s">
        <v>21</v>
      </c>
      <c r="D22240" t="s">
        <v>33</v>
      </c>
      <c r="E22240" t="s">
        <v>581</v>
      </c>
    </row>
    <row r="22241" spans="1:5" x14ac:dyDescent="0.25">
      <c r="A22241" t="s">
        <v>7316</v>
      </c>
      <c r="B22241" t="s">
        <v>20</v>
      </c>
      <c r="C22241" t="s">
        <v>19</v>
      </c>
      <c r="D22241" t="s">
        <v>33</v>
      </c>
      <c r="E22241" t="s">
        <v>533</v>
      </c>
    </row>
    <row r="22242" spans="1:5" x14ac:dyDescent="0.25">
      <c r="A22242" t="s">
        <v>22424</v>
      </c>
      <c r="B22242" t="s">
        <v>20</v>
      </c>
      <c r="C22242" t="s">
        <v>21</v>
      </c>
      <c r="D22242" t="s">
        <v>33</v>
      </c>
      <c r="E22242" t="s">
        <v>581</v>
      </c>
    </row>
    <row r="22243" spans="1:5" x14ac:dyDescent="0.25">
      <c r="A22243" t="s">
        <v>14064</v>
      </c>
      <c r="B22243" t="s">
        <v>20</v>
      </c>
      <c r="C22243" t="s">
        <v>19</v>
      </c>
      <c r="D22243" t="s">
        <v>33</v>
      </c>
      <c r="E22243" t="s">
        <v>533</v>
      </c>
    </row>
    <row r="22244" spans="1:5" x14ac:dyDescent="0.25">
      <c r="A22244" t="s">
        <v>22426</v>
      </c>
      <c r="B22244" t="s">
        <v>20</v>
      </c>
      <c r="C22244" t="s">
        <v>21</v>
      </c>
      <c r="D22244" t="s">
        <v>33</v>
      </c>
      <c r="E22244" t="s">
        <v>581</v>
      </c>
    </row>
    <row r="22245" spans="1:5" x14ac:dyDescent="0.25">
      <c r="A22245" t="s">
        <v>22385</v>
      </c>
      <c r="B22245" t="s">
        <v>20</v>
      </c>
      <c r="C22245" t="s">
        <v>19</v>
      </c>
      <c r="D22245" t="s">
        <v>33</v>
      </c>
      <c r="E22245" t="s">
        <v>533</v>
      </c>
    </row>
    <row r="22246" spans="1:5" x14ac:dyDescent="0.25">
      <c r="A22246" t="s">
        <v>19811</v>
      </c>
      <c r="B22246" t="s">
        <v>20</v>
      </c>
      <c r="C22246" t="s">
        <v>19</v>
      </c>
      <c r="D22246" t="s">
        <v>33</v>
      </c>
      <c r="E22246" t="s">
        <v>533</v>
      </c>
    </row>
    <row r="22247" spans="1:5" x14ac:dyDescent="0.25">
      <c r="A22247" t="s">
        <v>22429</v>
      </c>
      <c r="B22247" t="s">
        <v>20</v>
      </c>
      <c r="C22247" t="s">
        <v>19</v>
      </c>
      <c r="D22247" t="s">
        <v>33</v>
      </c>
      <c r="E22247" t="s">
        <v>530</v>
      </c>
    </row>
    <row r="22248" spans="1:5" x14ac:dyDescent="0.25">
      <c r="A22248" t="s">
        <v>11309</v>
      </c>
      <c r="B22248" t="s">
        <v>20</v>
      </c>
      <c r="C22248" t="s">
        <v>19</v>
      </c>
      <c r="D22248" t="s">
        <v>33</v>
      </c>
      <c r="E22248" t="s">
        <v>553</v>
      </c>
    </row>
    <row r="22249" spans="1:5" x14ac:dyDescent="0.25">
      <c r="A22249" t="s">
        <v>22431</v>
      </c>
      <c r="B22249" t="s">
        <v>20</v>
      </c>
      <c r="C22249" t="s">
        <v>19</v>
      </c>
      <c r="D22249" t="s">
        <v>33</v>
      </c>
      <c r="E22249" t="s">
        <v>562</v>
      </c>
    </row>
    <row r="22250" spans="1:5" x14ac:dyDescent="0.25">
      <c r="A22250" t="s">
        <v>11333</v>
      </c>
      <c r="B22250" t="s">
        <v>20</v>
      </c>
      <c r="C22250" t="s">
        <v>19</v>
      </c>
      <c r="D22250" t="s">
        <v>33</v>
      </c>
      <c r="E22250" t="s">
        <v>533</v>
      </c>
    </row>
    <row r="22251" spans="1:5" x14ac:dyDescent="0.25">
      <c r="A22251" t="s">
        <v>22433</v>
      </c>
      <c r="B22251" t="s">
        <v>20</v>
      </c>
      <c r="C22251" t="s">
        <v>19</v>
      </c>
      <c r="D22251" t="s">
        <v>33</v>
      </c>
      <c r="E22251" t="s">
        <v>530</v>
      </c>
    </row>
    <row r="22252" spans="1:5" x14ac:dyDescent="0.25">
      <c r="A22252" t="s">
        <v>20403</v>
      </c>
      <c r="B22252" t="s">
        <v>20</v>
      </c>
      <c r="C22252" t="s">
        <v>19</v>
      </c>
      <c r="D22252" t="s">
        <v>33</v>
      </c>
      <c r="E22252" t="s">
        <v>533</v>
      </c>
    </row>
    <row r="22253" spans="1:5" x14ac:dyDescent="0.25">
      <c r="A22253" t="s">
        <v>22434</v>
      </c>
      <c r="B22253" t="s">
        <v>20</v>
      </c>
      <c r="C22253" t="s">
        <v>19</v>
      </c>
      <c r="D22253" t="s">
        <v>33</v>
      </c>
      <c r="E22253" t="s">
        <v>530</v>
      </c>
    </row>
    <row r="22254" spans="1:5" x14ac:dyDescent="0.25">
      <c r="A22254" t="s">
        <v>43824</v>
      </c>
      <c r="B22254" t="s">
        <v>16</v>
      </c>
      <c r="C22254" t="s">
        <v>17</v>
      </c>
      <c r="D22254" t="s">
        <v>33</v>
      </c>
      <c r="E22254" t="s">
        <v>653</v>
      </c>
    </row>
    <row r="22255" spans="1:5" x14ac:dyDescent="0.25">
      <c r="A22255" t="s">
        <v>11917</v>
      </c>
      <c r="B22255" t="s">
        <v>20</v>
      </c>
      <c r="C22255" t="s">
        <v>19</v>
      </c>
      <c r="D22255" t="s">
        <v>33</v>
      </c>
      <c r="E22255" t="s">
        <v>533</v>
      </c>
    </row>
    <row r="22256" spans="1:5" x14ac:dyDescent="0.25">
      <c r="A22256" t="s">
        <v>22437</v>
      </c>
      <c r="B22256" t="s">
        <v>20</v>
      </c>
      <c r="C22256" t="s">
        <v>19</v>
      </c>
      <c r="D22256" t="s">
        <v>33</v>
      </c>
      <c r="E22256" t="s">
        <v>530</v>
      </c>
    </row>
    <row r="22257" spans="1:5" x14ac:dyDescent="0.25">
      <c r="A22257" t="s">
        <v>25954</v>
      </c>
      <c r="B22257" t="s">
        <v>20</v>
      </c>
      <c r="C22257" t="s">
        <v>19</v>
      </c>
      <c r="D22257" t="s">
        <v>33</v>
      </c>
      <c r="E22257" t="s">
        <v>533</v>
      </c>
    </row>
    <row r="22258" spans="1:5" x14ac:dyDescent="0.25">
      <c r="A22258" t="s">
        <v>22439</v>
      </c>
      <c r="B22258" t="s">
        <v>20</v>
      </c>
      <c r="C22258" t="s">
        <v>21</v>
      </c>
      <c r="D22258" t="s">
        <v>33</v>
      </c>
      <c r="E22258" t="s">
        <v>582</v>
      </c>
    </row>
    <row r="22259" spans="1:5" x14ac:dyDescent="0.25">
      <c r="A22259" t="s">
        <v>18908</v>
      </c>
      <c r="B22259" t="s">
        <v>20</v>
      </c>
      <c r="C22259" t="s">
        <v>19</v>
      </c>
      <c r="D22259" t="s">
        <v>33</v>
      </c>
      <c r="E22259" t="s">
        <v>533</v>
      </c>
    </row>
    <row r="22260" spans="1:5" x14ac:dyDescent="0.25">
      <c r="A22260" t="s">
        <v>22441</v>
      </c>
      <c r="B22260" t="s">
        <v>20</v>
      </c>
      <c r="C22260" t="s">
        <v>21</v>
      </c>
      <c r="D22260" t="s">
        <v>33</v>
      </c>
      <c r="E22260" t="s">
        <v>582</v>
      </c>
    </row>
    <row r="22261" spans="1:5" x14ac:dyDescent="0.25">
      <c r="A22261" t="s">
        <v>22442</v>
      </c>
      <c r="B22261" t="s">
        <v>16</v>
      </c>
      <c r="C22261" t="s">
        <v>17</v>
      </c>
      <c r="D22261" t="s">
        <v>33</v>
      </c>
      <c r="E22261" t="s">
        <v>653</v>
      </c>
    </row>
    <row r="22262" spans="1:5" x14ac:dyDescent="0.25">
      <c r="A22262" t="s">
        <v>16238</v>
      </c>
      <c r="B22262" t="s">
        <v>20</v>
      </c>
      <c r="C22262" t="s">
        <v>19</v>
      </c>
      <c r="D22262" t="s">
        <v>33</v>
      </c>
      <c r="E22262" t="s">
        <v>533</v>
      </c>
    </row>
    <row r="22263" spans="1:5" x14ac:dyDescent="0.25">
      <c r="A22263" t="s">
        <v>22444</v>
      </c>
      <c r="B22263" t="s">
        <v>20</v>
      </c>
      <c r="C22263" t="s">
        <v>21</v>
      </c>
      <c r="D22263" t="s">
        <v>33</v>
      </c>
      <c r="E22263" t="s">
        <v>582</v>
      </c>
    </row>
    <row r="22264" spans="1:5" x14ac:dyDescent="0.25">
      <c r="A22264" t="s">
        <v>43825</v>
      </c>
      <c r="B22264" t="s">
        <v>20</v>
      </c>
      <c r="C22264" t="s">
        <v>19</v>
      </c>
      <c r="D22264" t="s">
        <v>33</v>
      </c>
      <c r="E22264" t="s">
        <v>533</v>
      </c>
    </row>
    <row r="22265" spans="1:5" x14ac:dyDescent="0.25">
      <c r="A22265" t="s">
        <v>22446</v>
      </c>
      <c r="B22265" t="s">
        <v>20</v>
      </c>
      <c r="C22265" t="s">
        <v>19</v>
      </c>
      <c r="D22265" t="s">
        <v>33</v>
      </c>
      <c r="E22265" t="s">
        <v>530</v>
      </c>
    </row>
    <row r="22266" spans="1:5" x14ac:dyDescent="0.25">
      <c r="A22266" t="s">
        <v>26585</v>
      </c>
      <c r="B22266" t="s">
        <v>16</v>
      </c>
      <c r="C22266" t="s">
        <v>15</v>
      </c>
      <c r="D22266" t="s">
        <v>33</v>
      </c>
      <c r="E22266" t="s">
        <v>628</v>
      </c>
    </row>
    <row r="22267" spans="1:5" x14ac:dyDescent="0.25">
      <c r="A22267" t="s">
        <v>22448</v>
      </c>
      <c r="B22267" t="s">
        <v>20</v>
      </c>
      <c r="C22267" t="s">
        <v>19</v>
      </c>
      <c r="D22267" t="s">
        <v>33</v>
      </c>
      <c r="E22267" t="s">
        <v>530</v>
      </c>
    </row>
    <row r="22268" spans="1:5" x14ac:dyDescent="0.25">
      <c r="A22268" t="s">
        <v>22449</v>
      </c>
      <c r="B22268" t="s">
        <v>16</v>
      </c>
      <c r="C22268" t="s">
        <v>17</v>
      </c>
      <c r="D22268" t="s">
        <v>33</v>
      </c>
      <c r="E22268" t="s">
        <v>653</v>
      </c>
    </row>
    <row r="22269" spans="1:5" x14ac:dyDescent="0.25">
      <c r="A22269" t="s">
        <v>5412</v>
      </c>
      <c r="B22269" t="s">
        <v>20</v>
      </c>
      <c r="C22269" t="s">
        <v>19</v>
      </c>
      <c r="D22269" t="s">
        <v>33</v>
      </c>
      <c r="E22269" t="s">
        <v>533</v>
      </c>
    </row>
    <row r="22270" spans="1:5" x14ac:dyDescent="0.25">
      <c r="A22270" t="s">
        <v>22451</v>
      </c>
      <c r="B22270" t="s">
        <v>20</v>
      </c>
      <c r="C22270" t="s">
        <v>19</v>
      </c>
      <c r="D22270" t="s">
        <v>33</v>
      </c>
      <c r="E22270" t="s">
        <v>530</v>
      </c>
    </row>
    <row r="22271" spans="1:5" x14ac:dyDescent="0.25">
      <c r="A22271" t="s">
        <v>1535</v>
      </c>
      <c r="B22271" t="s">
        <v>20</v>
      </c>
      <c r="C22271" t="s">
        <v>19</v>
      </c>
      <c r="D22271" t="s">
        <v>33</v>
      </c>
      <c r="E22271" t="s">
        <v>533</v>
      </c>
    </row>
    <row r="22272" spans="1:5" x14ac:dyDescent="0.25">
      <c r="A22272" t="s">
        <v>22453</v>
      </c>
      <c r="B22272" t="s">
        <v>20</v>
      </c>
      <c r="C22272" t="s">
        <v>19</v>
      </c>
      <c r="D22272" t="s">
        <v>33</v>
      </c>
      <c r="E22272" t="s">
        <v>530</v>
      </c>
    </row>
    <row r="22273" spans="1:5" x14ac:dyDescent="0.25">
      <c r="A22273" t="s">
        <v>22454</v>
      </c>
      <c r="B22273" t="s">
        <v>20</v>
      </c>
      <c r="C22273" t="s">
        <v>19</v>
      </c>
      <c r="D22273" t="s">
        <v>33</v>
      </c>
      <c r="E22273" t="s">
        <v>771</v>
      </c>
    </row>
    <row r="22274" spans="1:5" x14ac:dyDescent="0.25">
      <c r="A22274" t="s">
        <v>22455</v>
      </c>
      <c r="B22274" t="s">
        <v>20</v>
      </c>
      <c r="C22274" t="s">
        <v>19</v>
      </c>
      <c r="D22274" t="s">
        <v>33</v>
      </c>
      <c r="E22274" t="s">
        <v>611</v>
      </c>
    </row>
    <row r="22275" spans="1:5" x14ac:dyDescent="0.25">
      <c r="A22275" t="s">
        <v>17144</v>
      </c>
      <c r="B22275" t="s">
        <v>20</v>
      </c>
      <c r="C22275" t="s">
        <v>19</v>
      </c>
      <c r="D22275" t="s">
        <v>33</v>
      </c>
      <c r="E22275" t="s">
        <v>533</v>
      </c>
    </row>
    <row r="22276" spans="1:5" x14ac:dyDescent="0.25">
      <c r="A22276" t="s">
        <v>22457</v>
      </c>
      <c r="B22276" t="s">
        <v>20</v>
      </c>
      <c r="C22276" t="s">
        <v>19</v>
      </c>
      <c r="D22276" t="s">
        <v>33</v>
      </c>
      <c r="E22276" t="s">
        <v>530</v>
      </c>
    </row>
    <row r="22277" spans="1:5" x14ac:dyDescent="0.25">
      <c r="A22277" t="s">
        <v>1919</v>
      </c>
      <c r="B22277" t="s">
        <v>20</v>
      </c>
      <c r="C22277" t="s">
        <v>19</v>
      </c>
      <c r="D22277" t="s">
        <v>33</v>
      </c>
      <c r="E22277" t="s">
        <v>533</v>
      </c>
    </row>
    <row r="22278" spans="1:5" x14ac:dyDescent="0.25">
      <c r="A22278" t="s">
        <v>22459</v>
      </c>
      <c r="B22278" t="s">
        <v>20</v>
      </c>
      <c r="C22278" t="s">
        <v>19</v>
      </c>
      <c r="D22278" t="s">
        <v>33</v>
      </c>
      <c r="E22278" t="s">
        <v>530</v>
      </c>
    </row>
    <row r="22279" spans="1:5" x14ac:dyDescent="0.25">
      <c r="A22279" t="s">
        <v>26409</v>
      </c>
      <c r="B22279" t="s">
        <v>20</v>
      </c>
      <c r="C22279" t="s">
        <v>19</v>
      </c>
      <c r="D22279" t="s">
        <v>33</v>
      </c>
      <c r="E22279" t="s">
        <v>533</v>
      </c>
    </row>
    <row r="22280" spans="1:5" x14ac:dyDescent="0.25">
      <c r="A22280" t="s">
        <v>22461</v>
      </c>
      <c r="B22280" t="s">
        <v>16</v>
      </c>
      <c r="C22280" t="s">
        <v>15</v>
      </c>
      <c r="D22280" t="s">
        <v>33</v>
      </c>
      <c r="E22280" t="s">
        <v>659</v>
      </c>
    </row>
    <row r="22281" spans="1:5" x14ac:dyDescent="0.25">
      <c r="A22281" t="s">
        <v>6510</v>
      </c>
      <c r="B22281" t="s">
        <v>20</v>
      </c>
      <c r="C22281" t="s">
        <v>19</v>
      </c>
      <c r="D22281" t="s">
        <v>33</v>
      </c>
      <c r="E22281" t="s">
        <v>533</v>
      </c>
    </row>
    <row r="22282" spans="1:5" x14ac:dyDescent="0.25">
      <c r="A22282" t="s">
        <v>22463</v>
      </c>
      <c r="B22282" t="s">
        <v>20</v>
      </c>
      <c r="C22282" t="s">
        <v>19</v>
      </c>
      <c r="D22282" t="s">
        <v>33</v>
      </c>
      <c r="E22282" t="s">
        <v>562</v>
      </c>
    </row>
    <row r="22283" spans="1:5" x14ac:dyDescent="0.25">
      <c r="A22283" t="s">
        <v>11801</v>
      </c>
      <c r="B22283" t="s">
        <v>20</v>
      </c>
      <c r="C22283" t="s">
        <v>19</v>
      </c>
      <c r="D22283" t="s">
        <v>33</v>
      </c>
      <c r="E22283" t="s">
        <v>533</v>
      </c>
    </row>
    <row r="22284" spans="1:5" x14ac:dyDescent="0.25">
      <c r="A22284" t="s">
        <v>15982</v>
      </c>
      <c r="B22284" t="s">
        <v>20</v>
      </c>
      <c r="C22284" t="s">
        <v>19</v>
      </c>
      <c r="D22284" t="s">
        <v>33</v>
      </c>
      <c r="E22284" t="s">
        <v>533</v>
      </c>
    </row>
    <row r="22285" spans="1:5" x14ac:dyDescent="0.25">
      <c r="A22285" t="s">
        <v>22466</v>
      </c>
      <c r="B22285" t="s">
        <v>20</v>
      </c>
      <c r="C22285" t="s">
        <v>19</v>
      </c>
      <c r="D22285" t="s">
        <v>69</v>
      </c>
      <c r="E22285" t="s">
        <v>530</v>
      </c>
    </row>
    <row r="22286" spans="1:5" x14ac:dyDescent="0.25">
      <c r="A22286" t="s">
        <v>25764</v>
      </c>
      <c r="B22286" t="s">
        <v>20</v>
      </c>
      <c r="C22286" t="s">
        <v>19</v>
      </c>
      <c r="D22286" t="s">
        <v>33</v>
      </c>
      <c r="E22286" t="s">
        <v>533</v>
      </c>
    </row>
    <row r="22287" spans="1:5" x14ac:dyDescent="0.25">
      <c r="A22287" t="s">
        <v>22468</v>
      </c>
      <c r="B22287" t="s">
        <v>20</v>
      </c>
      <c r="C22287" t="s">
        <v>19</v>
      </c>
      <c r="D22287" t="s">
        <v>69</v>
      </c>
      <c r="E22287" t="s">
        <v>530</v>
      </c>
    </row>
    <row r="22288" spans="1:5" x14ac:dyDescent="0.25">
      <c r="A22288" t="s">
        <v>22470</v>
      </c>
      <c r="B22288" t="s">
        <v>20</v>
      </c>
      <c r="C22288" t="s">
        <v>19</v>
      </c>
      <c r="D22288" t="s">
        <v>33</v>
      </c>
      <c r="E22288" t="s">
        <v>538</v>
      </c>
    </row>
    <row r="22289" spans="1:5" x14ac:dyDescent="0.25">
      <c r="A22289" t="s">
        <v>11803</v>
      </c>
      <c r="B22289" t="s">
        <v>20</v>
      </c>
      <c r="C22289" t="s">
        <v>19</v>
      </c>
      <c r="D22289" t="s">
        <v>33</v>
      </c>
      <c r="E22289" t="s">
        <v>533</v>
      </c>
    </row>
    <row r="22290" spans="1:5" x14ac:dyDescent="0.25">
      <c r="A22290" t="s">
        <v>20073</v>
      </c>
      <c r="B22290" t="s">
        <v>20</v>
      </c>
      <c r="C22290" t="s">
        <v>19</v>
      </c>
      <c r="D22290" t="s">
        <v>33</v>
      </c>
      <c r="E22290" t="s">
        <v>533</v>
      </c>
    </row>
    <row r="22291" spans="1:5" x14ac:dyDescent="0.25">
      <c r="A22291" t="s">
        <v>22471</v>
      </c>
      <c r="B22291" t="s">
        <v>20</v>
      </c>
      <c r="C22291" t="s">
        <v>19</v>
      </c>
      <c r="D22291" t="s">
        <v>33</v>
      </c>
      <c r="E22291" t="s">
        <v>538</v>
      </c>
    </row>
    <row r="22292" spans="1:5" x14ac:dyDescent="0.25">
      <c r="A22292" t="s">
        <v>19749</v>
      </c>
      <c r="B22292" t="s">
        <v>20</v>
      </c>
      <c r="C22292" t="s">
        <v>19</v>
      </c>
      <c r="D22292" t="s">
        <v>33</v>
      </c>
      <c r="E22292" t="s">
        <v>533</v>
      </c>
    </row>
    <row r="22293" spans="1:5" x14ac:dyDescent="0.25">
      <c r="A22293" t="s">
        <v>22474</v>
      </c>
      <c r="B22293" t="s">
        <v>20</v>
      </c>
      <c r="C22293" t="s">
        <v>19</v>
      </c>
      <c r="D22293" t="s">
        <v>33</v>
      </c>
      <c r="E22293" t="s">
        <v>538</v>
      </c>
    </row>
    <row r="22294" spans="1:5" x14ac:dyDescent="0.25">
      <c r="A22294" t="s">
        <v>22475</v>
      </c>
      <c r="B22294" t="s">
        <v>16</v>
      </c>
      <c r="C22294" t="s">
        <v>17</v>
      </c>
      <c r="D22294" t="s">
        <v>33</v>
      </c>
      <c r="E22294" t="s">
        <v>653</v>
      </c>
    </row>
    <row r="22295" spans="1:5" x14ac:dyDescent="0.25">
      <c r="A22295" t="s">
        <v>8382</v>
      </c>
      <c r="B22295" t="s">
        <v>20</v>
      </c>
      <c r="C22295" t="s">
        <v>19</v>
      </c>
      <c r="D22295" t="s">
        <v>33</v>
      </c>
      <c r="E22295" t="s">
        <v>533</v>
      </c>
    </row>
    <row r="22296" spans="1:5" x14ac:dyDescent="0.25">
      <c r="A22296" t="s">
        <v>22477</v>
      </c>
      <c r="B22296" t="s">
        <v>20</v>
      </c>
      <c r="C22296" t="s">
        <v>19</v>
      </c>
      <c r="D22296" t="s">
        <v>33</v>
      </c>
      <c r="E22296" t="s">
        <v>538</v>
      </c>
    </row>
    <row r="22297" spans="1:5" x14ac:dyDescent="0.25">
      <c r="A22297" t="s">
        <v>22478</v>
      </c>
      <c r="B22297" t="s">
        <v>20</v>
      </c>
      <c r="C22297" t="s">
        <v>19</v>
      </c>
      <c r="D22297" t="s">
        <v>33</v>
      </c>
      <c r="E22297" t="s">
        <v>538</v>
      </c>
    </row>
    <row r="22298" spans="1:5" x14ac:dyDescent="0.25">
      <c r="A22298" t="s">
        <v>11805</v>
      </c>
      <c r="B22298" t="s">
        <v>20</v>
      </c>
      <c r="C22298" t="s">
        <v>19</v>
      </c>
      <c r="D22298" t="s">
        <v>33</v>
      </c>
      <c r="E22298" t="s">
        <v>533</v>
      </c>
    </row>
    <row r="22299" spans="1:5" x14ac:dyDescent="0.25">
      <c r="A22299" t="s">
        <v>19216</v>
      </c>
      <c r="B22299" t="s">
        <v>20</v>
      </c>
      <c r="C22299" t="s">
        <v>19</v>
      </c>
      <c r="D22299" t="s">
        <v>33</v>
      </c>
      <c r="E22299" t="s">
        <v>533</v>
      </c>
    </row>
    <row r="22300" spans="1:5" x14ac:dyDescent="0.25">
      <c r="A22300" t="s">
        <v>22481</v>
      </c>
      <c r="B22300" t="s">
        <v>20</v>
      </c>
      <c r="C22300" t="s">
        <v>19</v>
      </c>
      <c r="D22300" t="s">
        <v>33</v>
      </c>
      <c r="E22300" t="s">
        <v>538</v>
      </c>
    </row>
    <row r="22301" spans="1:5" x14ac:dyDescent="0.25">
      <c r="A22301" t="s">
        <v>5028</v>
      </c>
      <c r="B22301" t="s">
        <v>20</v>
      </c>
      <c r="C22301" t="s">
        <v>19</v>
      </c>
      <c r="D22301" t="s">
        <v>33</v>
      </c>
      <c r="E22301" t="s">
        <v>553</v>
      </c>
    </row>
    <row r="22302" spans="1:5" x14ac:dyDescent="0.25">
      <c r="A22302" t="s">
        <v>22483</v>
      </c>
      <c r="B22302" t="s">
        <v>20</v>
      </c>
      <c r="C22302" t="s">
        <v>19</v>
      </c>
      <c r="D22302" t="s">
        <v>33</v>
      </c>
      <c r="E22302" t="s">
        <v>530</v>
      </c>
    </row>
    <row r="22303" spans="1:5" x14ac:dyDescent="0.25">
      <c r="A22303" t="s">
        <v>6509</v>
      </c>
      <c r="B22303" t="s">
        <v>20</v>
      </c>
      <c r="C22303" t="s">
        <v>19</v>
      </c>
      <c r="D22303" t="s">
        <v>33</v>
      </c>
      <c r="E22303" t="s">
        <v>533</v>
      </c>
    </row>
    <row r="22304" spans="1:5" x14ac:dyDescent="0.25">
      <c r="A22304" t="s">
        <v>22485</v>
      </c>
      <c r="B22304" t="s">
        <v>20</v>
      </c>
      <c r="C22304" t="s">
        <v>19</v>
      </c>
      <c r="D22304" t="s">
        <v>33</v>
      </c>
      <c r="E22304" t="s">
        <v>530</v>
      </c>
    </row>
    <row r="22305" spans="1:5" x14ac:dyDescent="0.25">
      <c r="A22305" t="s">
        <v>22486</v>
      </c>
      <c r="B22305" t="s">
        <v>16</v>
      </c>
      <c r="C22305" t="s">
        <v>15</v>
      </c>
      <c r="D22305" t="s">
        <v>33</v>
      </c>
      <c r="E22305" t="s">
        <v>586</v>
      </c>
    </row>
    <row r="22306" spans="1:5" x14ac:dyDescent="0.25">
      <c r="A22306" t="s">
        <v>18671</v>
      </c>
      <c r="B22306" t="s">
        <v>20</v>
      </c>
      <c r="C22306" t="s">
        <v>19</v>
      </c>
      <c r="D22306" t="s">
        <v>33</v>
      </c>
      <c r="E22306" t="s">
        <v>533</v>
      </c>
    </row>
    <row r="22307" spans="1:5" x14ac:dyDescent="0.25">
      <c r="A22307" t="s">
        <v>12912</v>
      </c>
      <c r="B22307" t="s">
        <v>20</v>
      </c>
      <c r="C22307" t="s">
        <v>19</v>
      </c>
      <c r="D22307" t="s">
        <v>33</v>
      </c>
      <c r="E22307" t="s">
        <v>533</v>
      </c>
    </row>
    <row r="22308" spans="1:5" x14ac:dyDescent="0.25">
      <c r="A22308" t="s">
        <v>13930</v>
      </c>
      <c r="B22308" t="s">
        <v>20</v>
      </c>
      <c r="C22308" t="s">
        <v>19</v>
      </c>
      <c r="D22308" t="s">
        <v>33</v>
      </c>
      <c r="E22308" t="s">
        <v>533</v>
      </c>
    </row>
    <row r="22309" spans="1:5" x14ac:dyDescent="0.25">
      <c r="A22309" t="s">
        <v>7380</v>
      </c>
      <c r="B22309" t="s">
        <v>20</v>
      </c>
      <c r="C22309" t="s">
        <v>19</v>
      </c>
      <c r="D22309" t="s">
        <v>33</v>
      </c>
      <c r="E22309" t="s">
        <v>533</v>
      </c>
    </row>
    <row r="22310" spans="1:5" x14ac:dyDescent="0.25">
      <c r="A22310" t="s">
        <v>22491</v>
      </c>
      <c r="B22310" t="s">
        <v>20</v>
      </c>
      <c r="C22310" t="s">
        <v>19</v>
      </c>
      <c r="D22310" t="s">
        <v>33</v>
      </c>
      <c r="E22310" t="s">
        <v>530</v>
      </c>
    </row>
    <row r="22311" spans="1:5" x14ac:dyDescent="0.25">
      <c r="A22311" t="s">
        <v>9449</v>
      </c>
      <c r="B22311" t="s">
        <v>20</v>
      </c>
      <c r="C22311" t="s">
        <v>19</v>
      </c>
      <c r="D22311" t="s">
        <v>33</v>
      </c>
      <c r="E22311" t="s">
        <v>533</v>
      </c>
    </row>
    <row r="22312" spans="1:5" x14ac:dyDescent="0.25">
      <c r="A22312" t="s">
        <v>19940</v>
      </c>
      <c r="B22312" t="s">
        <v>20</v>
      </c>
      <c r="C22312" t="s">
        <v>19</v>
      </c>
      <c r="D22312" t="s">
        <v>33</v>
      </c>
      <c r="E22312" t="s">
        <v>533</v>
      </c>
    </row>
    <row r="22313" spans="1:5" x14ac:dyDescent="0.25">
      <c r="A22313" t="s">
        <v>20498</v>
      </c>
      <c r="B22313" t="s">
        <v>20</v>
      </c>
      <c r="C22313" t="s">
        <v>19</v>
      </c>
      <c r="D22313" t="s">
        <v>33</v>
      </c>
      <c r="E22313" t="s">
        <v>533</v>
      </c>
    </row>
    <row r="22314" spans="1:5" x14ac:dyDescent="0.25">
      <c r="A22314" t="s">
        <v>6361</v>
      </c>
      <c r="B22314" t="s">
        <v>20</v>
      </c>
      <c r="C22314" t="s">
        <v>19</v>
      </c>
      <c r="D22314" t="s">
        <v>33</v>
      </c>
      <c r="E22314" t="s">
        <v>533</v>
      </c>
    </row>
    <row r="22315" spans="1:5" x14ac:dyDescent="0.25">
      <c r="A22315" t="s">
        <v>29250</v>
      </c>
      <c r="B22315" t="s">
        <v>20</v>
      </c>
      <c r="C22315" t="s">
        <v>19</v>
      </c>
      <c r="D22315" t="s">
        <v>33</v>
      </c>
      <c r="E22315" t="s">
        <v>533</v>
      </c>
    </row>
    <row r="22316" spans="1:5" x14ac:dyDescent="0.25">
      <c r="A22316" t="s">
        <v>26789</v>
      </c>
      <c r="B22316" t="s">
        <v>20</v>
      </c>
      <c r="C22316" t="s">
        <v>19</v>
      </c>
      <c r="D22316" t="s">
        <v>33</v>
      </c>
      <c r="E22316" t="s">
        <v>533</v>
      </c>
    </row>
    <row r="22317" spans="1:5" x14ac:dyDescent="0.25">
      <c r="A22317" t="s">
        <v>22498</v>
      </c>
      <c r="B22317" t="s">
        <v>20</v>
      </c>
      <c r="C22317" t="s">
        <v>19</v>
      </c>
      <c r="D22317" t="s">
        <v>33</v>
      </c>
      <c r="E22317" t="s">
        <v>530</v>
      </c>
    </row>
    <row r="22318" spans="1:5" x14ac:dyDescent="0.25">
      <c r="A22318" t="s">
        <v>23286</v>
      </c>
      <c r="B22318" t="s">
        <v>20</v>
      </c>
      <c r="C22318" t="s">
        <v>19</v>
      </c>
      <c r="D22318" t="s">
        <v>33</v>
      </c>
      <c r="E22318" t="s">
        <v>533</v>
      </c>
    </row>
    <row r="22319" spans="1:5" x14ac:dyDescent="0.25">
      <c r="A22319" t="s">
        <v>18197</v>
      </c>
      <c r="B22319" t="s">
        <v>20</v>
      </c>
      <c r="C22319" t="s">
        <v>19</v>
      </c>
      <c r="D22319" t="s">
        <v>33</v>
      </c>
      <c r="E22319" t="s">
        <v>533</v>
      </c>
    </row>
    <row r="22320" spans="1:5" x14ac:dyDescent="0.25">
      <c r="A22320" t="s">
        <v>9075</v>
      </c>
      <c r="B22320" t="s">
        <v>20</v>
      </c>
      <c r="C22320" t="s">
        <v>19</v>
      </c>
      <c r="D22320" t="s">
        <v>33</v>
      </c>
      <c r="E22320" t="s">
        <v>533</v>
      </c>
    </row>
    <row r="22321" spans="1:5" x14ac:dyDescent="0.25">
      <c r="A22321" t="s">
        <v>9392</v>
      </c>
      <c r="B22321" t="s">
        <v>20</v>
      </c>
      <c r="C22321" t="s">
        <v>19</v>
      </c>
      <c r="D22321" t="s">
        <v>33</v>
      </c>
      <c r="E22321" t="s">
        <v>533</v>
      </c>
    </row>
    <row r="22322" spans="1:5" x14ac:dyDescent="0.25">
      <c r="A22322" t="s">
        <v>25016</v>
      </c>
      <c r="B22322" t="s">
        <v>20</v>
      </c>
      <c r="C22322" t="s">
        <v>19</v>
      </c>
      <c r="D22322" t="s">
        <v>33</v>
      </c>
      <c r="E22322" t="s">
        <v>533</v>
      </c>
    </row>
    <row r="22323" spans="1:5" x14ac:dyDescent="0.25">
      <c r="A22323" t="s">
        <v>22504</v>
      </c>
      <c r="B22323" t="s">
        <v>20</v>
      </c>
      <c r="C22323" t="s">
        <v>19</v>
      </c>
      <c r="D22323" t="s">
        <v>33</v>
      </c>
      <c r="E22323" t="s">
        <v>530</v>
      </c>
    </row>
    <row r="22324" spans="1:5" x14ac:dyDescent="0.25">
      <c r="A22324" t="s">
        <v>3831</v>
      </c>
      <c r="B22324" t="s">
        <v>20</v>
      </c>
      <c r="C22324" t="s">
        <v>19</v>
      </c>
      <c r="D22324" t="s">
        <v>33</v>
      </c>
      <c r="E22324" t="s">
        <v>533</v>
      </c>
    </row>
    <row r="22325" spans="1:5" x14ac:dyDescent="0.25">
      <c r="A22325" t="s">
        <v>22506</v>
      </c>
      <c r="B22325" t="s">
        <v>20</v>
      </c>
      <c r="C22325" t="s">
        <v>19</v>
      </c>
      <c r="D22325" t="s">
        <v>33</v>
      </c>
      <c r="E22325" t="s">
        <v>530</v>
      </c>
    </row>
    <row r="22326" spans="1:5" x14ac:dyDescent="0.25">
      <c r="A22326" t="s">
        <v>22507</v>
      </c>
      <c r="B22326" t="s">
        <v>20</v>
      </c>
      <c r="C22326" t="s">
        <v>19</v>
      </c>
      <c r="D22326" t="s">
        <v>33</v>
      </c>
      <c r="E22326" t="s">
        <v>538</v>
      </c>
    </row>
    <row r="22327" spans="1:5" x14ac:dyDescent="0.25">
      <c r="A22327" t="s">
        <v>9077</v>
      </c>
      <c r="B22327" t="s">
        <v>20</v>
      </c>
      <c r="C22327" t="s">
        <v>19</v>
      </c>
      <c r="D22327" t="s">
        <v>33</v>
      </c>
      <c r="E22327" t="s">
        <v>533</v>
      </c>
    </row>
    <row r="22328" spans="1:5" x14ac:dyDescent="0.25">
      <c r="A22328" t="s">
        <v>22509</v>
      </c>
      <c r="B22328" t="s">
        <v>20</v>
      </c>
      <c r="C22328" t="s">
        <v>19</v>
      </c>
      <c r="D22328" t="s">
        <v>33</v>
      </c>
      <c r="E22328" t="s">
        <v>562</v>
      </c>
    </row>
    <row r="22329" spans="1:5" x14ac:dyDescent="0.25">
      <c r="A22329" t="s">
        <v>4123</v>
      </c>
      <c r="B22329" t="s">
        <v>20</v>
      </c>
      <c r="C22329" t="s">
        <v>19</v>
      </c>
      <c r="D22329" t="s">
        <v>33</v>
      </c>
      <c r="E22329" t="s">
        <v>533</v>
      </c>
    </row>
    <row r="22330" spans="1:5" x14ac:dyDescent="0.25">
      <c r="A22330" t="s">
        <v>22511</v>
      </c>
      <c r="B22330" t="s">
        <v>20</v>
      </c>
      <c r="C22330" t="s">
        <v>19</v>
      </c>
      <c r="D22330" t="s">
        <v>33</v>
      </c>
      <c r="E22330" t="s">
        <v>562</v>
      </c>
    </row>
    <row r="22331" spans="1:5" x14ac:dyDescent="0.25">
      <c r="A22331" t="s">
        <v>25089</v>
      </c>
      <c r="B22331" t="s">
        <v>20</v>
      </c>
      <c r="C22331" t="s">
        <v>19</v>
      </c>
      <c r="D22331" t="s">
        <v>33</v>
      </c>
      <c r="E22331" t="s">
        <v>533</v>
      </c>
    </row>
    <row r="22332" spans="1:5" x14ac:dyDescent="0.25">
      <c r="A22332" t="s">
        <v>23604</v>
      </c>
      <c r="B22332" t="s">
        <v>20</v>
      </c>
      <c r="C22332" t="s">
        <v>19</v>
      </c>
      <c r="D22332" t="s">
        <v>33</v>
      </c>
      <c r="E22332" t="s">
        <v>553</v>
      </c>
    </row>
    <row r="22333" spans="1:5" x14ac:dyDescent="0.25">
      <c r="A22333" t="s">
        <v>22514</v>
      </c>
      <c r="B22333" t="s">
        <v>20</v>
      </c>
      <c r="C22333" t="s">
        <v>21</v>
      </c>
      <c r="D22333" t="s">
        <v>33</v>
      </c>
      <c r="E22333" t="s">
        <v>581</v>
      </c>
    </row>
    <row r="22334" spans="1:5" x14ac:dyDescent="0.25">
      <c r="A22334" t="s">
        <v>22515</v>
      </c>
      <c r="B22334" t="s">
        <v>16</v>
      </c>
      <c r="C22334" t="s">
        <v>17</v>
      </c>
      <c r="D22334" t="s">
        <v>33</v>
      </c>
      <c r="E22334" t="s">
        <v>653</v>
      </c>
    </row>
    <row r="22335" spans="1:5" x14ac:dyDescent="0.25">
      <c r="A22335" t="s">
        <v>23605</v>
      </c>
      <c r="B22335" t="s">
        <v>20</v>
      </c>
      <c r="C22335" t="s">
        <v>19</v>
      </c>
      <c r="D22335" t="s">
        <v>33</v>
      </c>
      <c r="E22335" t="s">
        <v>553</v>
      </c>
    </row>
    <row r="22336" spans="1:5" x14ac:dyDescent="0.25">
      <c r="A22336" t="s">
        <v>22517</v>
      </c>
      <c r="B22336" t="s">
        <v>20</v>
      </c>
      <c r="C22336" t="s">
        <v>19</v>
      </c>
      <c r="D22336" t="s">
        <v>33</v>
      </c>
      <c r="E22336" t="s">
        <v>530</v>
      </c>
    </row>
    <row r="22337" spans="1:5" x14ac:dyDescent="0.25">
      <c r="A22337" t="s">
        <v>9394</v>
      </c>
      <c r="B22337" t="s">
        <v>20</v>
      </c>
      <c r="C22337" t="s">
        <v>19</v>
      </c>
      <c r="D22337" t="s">
        <v>33</v>
      </c>
      <c r="E22337" t="s">
        <v>533</v>
      </c>
    </row>
    <row r="22338" spans="1:5" x14ac:dyDescent="0.25">
      <c r="A22338" t="s">
        <v>22519</v>
      </c>
      <c r="B22338" t="s">
        <v>20</v>
      </c>
      <c r="C22338" t="s">
        <v>19</v>
      </c>
      <c r="D22338" t="s">
        <v>33</v>
      </c>
      <c r="E22338" t="s">
        <v>530</v>
      </c>
    </row>
    <row r="22339" spans="1:5" x14ac:dyDescent="0.25">
      <c r="A22339" t="s">
        <v>19992</v>
      </c>
      <c r="B22339" t="s">
        <v>20</v>
      </c>
      <c r="C22339" t="s">
        <v>19</v>
      </c>
      <c r="D22339" t="s">
        <v>33</v>
      </c>
      <c r="E22339" t="s">
        <v>533</v>
      </c>
    </row>
    <row r="22340" spans="1:5" x14ac:dyDescent="0.25">
      <c r="A22340" t="s">
        <v>22521</v>
      </c>
      <c r="B22340" t="s">
        <v>20</v>
      </c>
      <c r="C22340" t="s">
        <v>19</v>
      </c>
      <c r="D22340" t="s">
        <v>33</v>
      </c>
      <c r="E22340" t="s">
        <v>530</v>
      </c>
    </row>
    <row r="22341" spans="1:5" x14ac:dyDescent="0.25">
      <c r="A22341" t="s">
        <v>17758</v>
      </c>
      <c r="B22341" t="s">
        <v>20</v>
      </c>
      <c r="C22341" t="s">
        <v>19</v>
      </c>
      <c r="D22341" t="s">
        <v>33</v>
      </c>
      <c r="E22341" t="s">
        <v>533</v>
      </c>
    </row>
    <row r="22342" spans="1:5" x14ac:dyDescent="0.25">
      <c r="A22342" t="s">
        <v>22523</v>
      </c>
      <c r="B22342" t="s">
        <v>20</v>
      </c>
      <c r="C22342" t="s">
        <v>22</v>
      </c>
      <c r="D22342" t="s">
        <v>33</v>
      </c>
      <c r="E22342" t="s">
        <v>693</v>
      </c>
    </row>
    <row r="22343" spans="1:5" x14ac:dyDescent="0.25">
      <c r="A22343" t="s">
        <v>11373</v>
      </c>
      <c r="B22343" t="s">
        <v>20</v>
      </c>
      <c r="C22343" t="s">
        <v>19</v>
      </c>
      <c r="D22343" t="s">
        <v>33</v>
      </c>
      <c r="E22343" t="s">
        <v>533</v>
      </c>
    </row>
    <row r="22344" spans="1:5" x14ac:dyDescent="0.25">
      <c r="A22344" t="s">
        <v>22525</v>
      </c>
      <c r="B22344" t="s">
        <v>20</v>
      </c>
      <c r="C22344" t="s">
        <v>19</v>
      </c>
      <c r="D22344" t="s">
        <v>33</v>
      </c>
      <c r="E22344" t="s">
        <v>530</v>
      </c>
    </row>
    <row r="22345" spans="1:5" x14ac:dyDescent="0.25">
      <c r="A22345" t="s">
        <v>22527</v>
      </c>
      <c r="B22345" t="s">
        <v>20</v>
      </c>
      <c r="C22345" t="s">
        <v>19</v>
      </c>
      <c r="D22345" t="s">
        <v>33</v>
      </c>
      <c r="E22345" t="s">
        <v>530</v>
      </c>
    </row>
    <row r="22346" spans="1:5" x14ac:dyDescent="0.25">
      <c r="A22346" t="s">
        <v>11843</v>
      </c>
      <c r="B22346" t="s">
        <v>20</v>
      </c>
      <c r="C22346" t="s">
        <v>19</v>
      </c>
      <c r="D22346" t="s">
        <v>33</v>
      </c>
      <c r="E22346" t="s">
        <v>533</v>
      </c>
    </row>
    <row r="22347" spans="1:5" x14ac:dyDescent="0.25">
      <c r="A22347" t="s">
        <v>5130</v>
      </c>
      <c r="B22347" t="s">
        <v>20</v>
      </c>
      <c r="C22347" t="s">
        <v>19</v>
      </c>
      <c r="D22347" t="s">
        <v>33</v>
      </c>
      <c r="E22347" t="s">
        <v>533</v>
      </c>
    </row>
    <row r="22348" spans="1:5" x14ac:dyDescent="0.25">
      <c r="A22348" t="s">
        <v>22529</v>
      </c>
      <c r="B22348" t="s">
        <v>20</v>
      </c>
      <c r="C22348" t="s">
        <v>21</v>
      </c>
      <c r="D22348" t="s">
        <v>33</v>
      </c>
      <c r="E22348" t="s">
        <v>582</v>
      </c>
    </row>
    <row r="22349" spans="1:5" x14ac:dyDescent="0.25">
      <c r="A22349" t="s">
        <v>6515</v>
      </c>
      <c r="B22349" t="s">
        <v>20</v>
      </c>
      <c r="C22349" t="s">
        <v>19</v>
      </c>
      <c r="D22349" t="s">
        <v>33</v>
      </c>
      <c r="E22349" t="s">
        <v>533</v>
      </c>
    </row>
    <row r="22350" spans="1:5" x14ac:dyDescent="0.25">
      <c r="A22350" t="s">
        <v>22531</v>
      </c>
      <c r="B22350" t="s">
        <v>20</v>
      </c>
      <c r="C22350" t="s">
        <v>19</v>
      </c>
      <c r="D22350" t="s">
        <v>33</v>
      </c>
      <c r="E22350" t="s">
        <v>530</v>
      </c>
    </row>
    <row r="22351" spans="1:5" x14ac:dyDescent="0.25">
      <c r="A22351" t="s">
        <v>16356</v>
      </c>
      <c r="B22351" t="s">
        <v>20</v>
      </c>
      <c r="C22351" t="s">
        <v>19</v>
      </c>
      <c r="D22351" t="s">
        <v>33</v>
      </c>
      <c r="E22351" t="s">
        <v>533</v>
      </c>
    </row>
    <row r="22352" spans="1:5" x14ac:dyDescent="0.25">
      <c r="A22352" t="s">
        <v>22533</v>
      </c>
      <c r="B22352" t="s">
        <v>20</v>
      </c>
      <c r="C22352" t="s">
        <v>21</v>
      </c>
      <c r="D22352" t="s">
        <v>33</v>
      </c>
      <c r="E22352" t="s">
        <v>582</v>
      </c>
    </row>
    <row r="22353" spans="1:5" x14ac:dyDescent="0.25">
      <c r="A22353" t="s">
        <v>9161</v>
      </c>
      <c r="B22353" t="s">
        <v>20</v>
      </c>
      <c r="C22353" t="s">
        <v>19</v>
      </c>
      <c r="D22353" t="s">
        <v>33</v>
      </c>
      <c r="E22353" t="s">
        <v>533</v>
      </c>
    </row>
    <row r="22354" spans="1:5" x14ac:dyDescent="0.25">
      <c r="A22354" t="s">
        <v>22535</v>
      </c>
      <c r="B22354" t="s">
        <v>20</v>
      </c>
      <c r="C22354" t="s">
        <v>21</v>
      </c>
      <c r="D22354" t="s">
        <v>33</v>
      </c>
      <c r="E22354" t="s">
        <v>582</v>
      </c>
    </row>
    <row r="22355" spans="1:5" x14ac:dyDescent="0.25">
      <c r="A22355" t="s">
        <v>6472</v>
      </c>
      <c r="B22355" t="s">
        <v>20</v>
      </c>
      <c r="C22355" t="s">
        <v>19</v>
      </c>
      <c r="D22355" t="s">
        <v>33</v>
      </c>
      <c r="E22355" t="s">
        <v>533</v>
      </c>
    </row>
    <row r="22356" spans="1:5" x14ac:dyDescent="0.25">
      <c r="A22356" t="s">
        <v>4719</v>
      </c>
      <c r="B22356" t="s">
        <v>20</v>
      </c>
      <c r="C22356" t="s">
        <v>19</v>
      </c>
      <c r="D22356" t="s">
        <v>33</v>
      </c>
      <c r="E22356" t="s">
        <v>533</v>
      </c>
    </row>
    <row r="22357" spans="1:5" x14ac:dyDescent="0.25">
      <c r="A22357" t="s">
        <v>22538</v>
      </c>
      <c r="B22357" t="s">
        <v>20</v>
      </c>
      <c r="C22357" t="s">
        <v>19</v>
      </c>
      <c r="D22357" t="s">
        <v>33</v>
      </c>
      <c r="E22357" t="s">
        <v>530</v>
      </c>
    </row>
    <row r="22358" spans="1:5" x14ac:dyDescent="0.25">
      <c r="A22358" t="s">
        <v>5019</v>
      </c>
      <c r="B22358" t="s">
        <v>20</v>
      </c>
      <c r="C22358" t="s">
        <v>19</v>
      </c>
      <c r="D22358" t="s">
        <v>33</v>
      </c>
      <c r="E22358" t="s">
        <v>533</v>
      </c>
    </row>
    <row r="22359" spans="1:5" x14ac:dyDescent="0.25">
      <c r="A22359" t="s">
        <v>22540</v>
      </c>
      <c r="B22359" t="s">
        <v>20</v>
      </c>
      <c r="C22359" t="s">
        <v>19</v>
      </c>
      <c r="D22359" t="s">
        <v>33</v>
      </c>
      <c r="E22359" t="s">
        <v>530</v>
      </c>
    </row>
    <row r="22360" spans="1:5" x14ac:dyDescent="0.25">
      <c r="A22360" t="s">
        <v>22541</v>
      </c>
      <c r="B22360" t="s">
        <v>20</v>
      </c>
      <c r="C22360" t="s">
        <v>19</v>
      </c>
      <c r="D22360" t="s">
        <v>33</v>
      </c>
      <c r="E22360" t="s">
        <v>538</v>
      </c>
    </row>
    <row r="22361" spans="1:5" x14ac:dyDescent="0.25">
      <c r="A22361" t="s">
        <v>22542</v>
      </c>
      <c r="B22361" t="s">
        <v>20</v>
      </c>
      <c r="C22361" t="s">
        <v>19</v>
      </c>
      <c r="D22361" t="s">
        <v>33</v>
      </c>
      <c r="E22361" t="s">
        <v>530</v>
      </c>
    </row>
    <row r="22362" spans="1:5" x14ac:dyDescent="0.25">
      <c r="A22362" t="s">
        <v>5021</v>
      </c>
      <c r="B22362" t="s">
        <v>20</v>
      </c>
      <c r="C22362" t="s">
        <v>19</v>
      </c>
      <c r="D22362" t="s">
        <v>33</v>
      </c>
      <c r="E22362" t="s">
        <v>533</v>
      </c>
    </row>
    <row r="22363" spans="1:5" x14ac:dyDescent="0.25">
      <c r="A22363" t="s">
        <v>22544</v>
      </c>
      <c r="B22363" t="s">
        <v>20</v>
      </c>
      <c r="C22363" t="s">
        <v>19</v>
      </c>
      <c r="D22363" t="s">
        <v>33</v>
      </c>
      <c r="E22363" t="s">
        <v>530</v>
      </c>
    </row>
    <row r="22364" spans="1:5" x14ac:dyDescent="0.25">
      <c r="A22364" t="s">
        <v>27257</v>
      </c>
      <c r="B22364" t="s">
        <v>20</v>
      </c>
      <c r="C22364" t="s">
        <v>19</v>
      </c>
      <c r="D22364" t="s">
        <v>33</v>
      </c>
      <c r="E22364" t="s">
        <v>533</v>
      </c>
    </row>
    <row r="22365" spans="1:5" x14ac:dyDescent="0.25">
      <c r="A22365" t="s">
        <v>22546</v>
      </c>
      <c r="B22365" t="s">
        <v>20</v>
      </c>
      <c r="C22365" t="s">
        <v>19</v>
      </c>
      <c r="D22365" t="s">
        <v>33</v>
      </c>
      <c r="E22365" t="s">
        <v>538</v>
      </c>
    </row>
    <row r="22366" spans="1:5" x14ac:dyDescent="0.25">
      <c r="A22366" t="s">
        <v>22547</v>
      </c>
      <c r="B22366" t="s">
        <v>16</v>
      </c>
      <c r="C22366" t="s">
        <v>17</v>
      </c>
      <c r="D22366" t="s">
        <v>33</v>
      </c>
      <c r="E22366" t="s">
        <v>653</v>
      </c>
    </row>
    <row r="22367" spans="1:5" x14ac:dyDescent="0.25">
      <c r="A22367" t="s">
        <v>22548</v>
      </c>
      <c r="B22367" t="s">
        <v>16</v>
      </c>
      <c r="C22367" t="s">
        <v>17</v>
      </c>
      <c r="D22367" t="s">
        <v>33</v>
      </c>
      <c r="E22367" t="s">
        <v>653</v>
      </c>
    </row>
    <row r="22368" spans="1:5" x14ac:dyDescent="0.25">
      <c r="A22368" t="s">
        <v>28777</v>
      </c>
      <c r="B22368" t="s">
        <v>20</v>
      </c>
      <c r="C22368" t="s">
        <v>19</v>
      </c>
      <c r="D22368" t="s">
        <v>33</v>
      </c>
      <c r="E22368" t="s">
        <v>533</v>
      </c>
    </row>
    <row r="22369" spans="1:5" x14ac:dyDescent="0.25">
      <c r="A22369" t="s">
        <v>22550</v>
      </c>
      <c r="B22369" t="s">
        <v>20</v>
      </c>
      <c r="C22369" t="s">
        <v>19</v>
      </c>
      <c r="D22369" t="s">
        <v>33</v>
      </c>
      <c r="E22369" t="s">
        <v>530</v>
      </c>
    </row>
    <row r="22370" spans="1:5" x14ac:dyDescent="0.25">
      <c r="A22370" t="s">
        <v>28780</v>
      </c>
      <c r="B22370" t="s">
        <v>20</v>
      </c>
      <c r="C22370" t="s">
        <v>19</v>
      </c>
      <c r="D22370" t="s">
        <v>33</v>
      </c>
      <c r="E22370" t="s">
        <v>533</v>
      </c>
    </row>
    <row r="22371" spans="1:5" x14ac:dyDescent="0.25">
      <c r="A22371" t="s">
        <v>22552</v>
      </c>
      <c r="B22371" t="s">
        <v>20</v>
      </c>
      <c r="C22371" t="s">
        <v>19</v>
      </c>
      <c r="D22371" t="s">
        <v>33</v>
      </c>
      <c r="E22371" t="s">
        <v>530</v>
      </c>
    </row>
    <row r="22372" spans="1:5" x14ac:dyDescent="0.25">
      <c r="A22372" t="s">
        <v>28783</v>
      </c>
      <c r="B22372" t="s">
        <v>20</v>
      </c>
      <c r="C22372" t="s">
        <v>19</v>
      </c>
      <c r="D22372" t="s">
        <v>33</v>
      </c>
      <c r="E22372" t="s">
        <v>533</v>
      </c>
    </row>
    <row r="22373" spans="1:5" x14ac:dyDescent="0.25">
      <c r="A22373" t="s">
        <v>22554</v>
      </c>
      <c r="B22373" t="s">
        <v>20</v>
      </c>
      <c r="C22373" t="s">
        <v>19</v>
      </c>
      <c r="D22373" t="s">
        <v>33</v>
      </c>
      <c r="E22373" t="s">
        <v>530</v>
      </c>
    </row>
    <row r="22374" spans="1:5" x14ac:dyDescent="0.25">
      <c r="A22374" t="s">
        <v>2926</v>
      </c>
      <c r="B22374" t="s">
        <v>16</v>
      </c>
      <c r="C22374" t="s">
        <v>15</v>
      </c>
      <c r="D22374" t="s">
        <v>33</v>
      </c>
      <c r="E22374" t="s">
        <v>628</v>
      </c>
    </row>
    <row r="22375" spans="1:5" x14ac:dyDescent="0.25">
      <c r="A22375" t="s">
        <v>22556</v>
      </c>
      <c r="B22375" t="s">
        <v>20</v>
      </c>
      <c r="C22375" t="s">
        <v>19</v>
      </c>
      <c r="D22375" t="s">
        <v>33</v>
      </c>
      <c r="E22375" t="s">
        <v>530</v>
      </c>
    </row>
    <row r="22376" spans="1:5" x14ac:dyDescent="0.25">
      <c r="A22376" t="s">
        <v>22557</v>
      </c>
      <c r="B22376" t="s">
        <v>20</v>
      </c>
      <c r="C22376" t="s">
        <v>19</v>
      </c>
      <c r="D22376" t="s">
        <v>33</v>
      </c>
      <c r="E22376" t="s">
        <v>593</v>
      </c>
    </row>
    <row r="22377" spans="1:5" x14ac:dyDescent="0.25">
      <c r="A22377" t="s">
        <v>12849</v>
      </c>
      <c r="B22377" t="s">
        <v>20</v>
      </c>
      <c r="C22377" t="s">
        <v>19</v>
      </c>
      <c r="D22377" t="s">
        <v>33</v>
      </c>
      <c r="E22377" t="s">
        <v>533</v>
      </c>
    </row>
    <row r="22378" spans="1:5" x14ac:dyDescent="0.25">
      <c r="A22378" t="s">
        <v>22559</v>
      </c>
      <c r="B22378" t="s">
        <v>20</v>
      </c>
      <c r="C22378" t="s">
        <v>19</v>
      </c>
      <c r="D22378" t="s">
        <v>33</v>
      </c>
      <c r="E22378" t="s">
        <v>530</v>
      </c>
    </row>
    <row r="22379" spans="1:5" x14ac:dyDescent="0.25">
      <c r="A22379" t="s">
        <v>28776</v>
      </c>
      <c r="B22379" t="s">
        <v>20</v>
      </c>
      <c r="C22379" t="s">
        <v>19</v>
      </c>
      <c r="D22379" t="s">
        <v>33</v>
      </c>
      <c r="E22379" t="s">
        <v>533</v>
      </c>
    </row>
    <row r="22380" spans="1:5" x14ac:dyDescent="0.25">
      <c r="A22380" t="s">
        <v>22561</v>
      </c>
      <c r="B22380" t="s">
        <v>20</v>
      </c>
      <c r="C22380" t="s">
        <v>19</v>
      </c>
      <c r="D22380" t="s">
        <v>33</v>
      </c>
      <c r="E22380" t="s">
        <v>530</v>
      </c>
    </row>
    <row r="22381" spans="1:5" x14ac:dyDescent="0.25">
      <c r="A22381" t="s">
        <v>28779</v>
      </c>
      <c r="B22381" t="s">
        <v>20</v>
      </c>
      <c r="C22381" t="s">
        <v>19</v>
      </c>
      <c r="D22381" t="s">
        <v>33</v>
      </c>
      <c r="E22381" t="s">
        <v>533</v>
      </c>
    </row>
    <row r="22382" spans="1:5" x14ac:dyDescent="0.25">
      <c r="A22382" t="s">
        <v>22563</v>
      </c>
      <c r="B22382" t="s">
        <v>20</v>
      </c>
      <c r="C22382" t="s">
        <v>19</v>
      </c>
      <c r="D22382" t="s">
        <v>33</v>
      </c>
      <c r="E22382" t="s">
        <v>530</v>
      </c>
    </row>
    <row r="22383" spans="1:5" x14ac:dyDescent="0.25">
      <c r="A22383" t="s">
        <v>22564</v>
      </c>
      <c r="B22383" t="s">
        <v>16</v>
      </c>
      <c r="C22383" t="s">
        <v>17</v>
      </c>
      <c r="D22383" t="s">
        <v>33</v>
      </c>
      <c r="E22383" t="s">
        <v>653</v>
      </c>
    </row>
    <row r="22384" spans="1:5" x14ac:dyDescent="0.25">
      <c r="A22384" t="s">
        <v>28782</v>
      </c>
      <c r="B22384" t="s">
        <v>20</v>
      </c>
      <c r="C22384" t="s">
        <v>19</v>
      </c>
      <c r="D22384" t="s">
        <v>33</v>
      </c>
      <c r="E22384" t="s">
        <v>533</v>
      </c>
    </row>
    <row r="22385" spans="1:5" x14ac:dyDescent="0.25">
      <c r="A22385" t="s">
        <v>22566</v>
      </c>
      <c r="B22385" t="s">
        <v>20</v>
      </c>
      <c r="C22385" t="s">
        <v>19</v>
      </c>
      <c r="D22385" t="s">
        <v>33</v>
      </c>
      <c r="E22385" t="s">
        <v>530</v>
      </c>
    </row>
    <row r="22386" spans="1:5" x14ac:dyDescent="0.25">
      <c r="A22386" t="s">
        <v>28775</v>
      </c>
      <c r="B22386" t="s">
        <v>20</v>
      </c>
      <c r="C22386" t="s">
        <v>19</v>
      </c>
      <c r="D22386" t="s">
        <v>33</v>
      </c>
      <c r="E22386" t="s">
        <v>533</v>
      </c>
    </row>
    <row r="22387" spans="1:5" x14ac:dyDescent="0.25">
      <c r="A22387" t="s">
        <v>22568</v>
      </c>
      <c r="B22387" t="s">
        <v>20</v>
      </c>
      <c r="C22387" t="s">
        <v>19</v>
      </c>
      <c r="D22387" t="s">
        <v>33</v>
      </c>
      <c r="E22387" t="s">
        <v>530</v>
      </c>
    </row>
    <row r="22388" spans="1:5" x14ac:dyDescent="0.25">
      <c r="A22388" t="s">
        <v>28778</v>
      </c>
      <c r="B22388" t="s">
        <v>20</v>
      </c>
      <c r="C22388" t="s">
        <v>19</v>
      </c>
      <c r="D22388" t="s">
        <v>33</v>
      </c>
      <c r="E22388" t="s">
        <v>533</v>
      </c>
    </row>
    <row r="22389" spans="1:5" x14ac:dyDescent="0.25">
      <c r="A22389" t="s">
        <v>22570</v>
      </c>
      <c r="B22389" t="s">
        <v>20</v>
      </c>
      <c r="C22389" t="s">
        <v>19</v>
      </c>
      <c r="D22389" t="s">
        <v>33</v>
      </c>
      <c r="E22389" t="s">
        <v>530</v>
      </c>
    </row>
    <row r="22390" spans="1:5" x14ac:dyDescent="0.25">
      <c r="A22390" t="s">
        <v>28781</v>
      </c>
      <c r="B22390" t="s">
        <v>20</v>
      </c>
      <c r="C22390" t="s">
        <v>19</v>
      </c>
      <c r="D22390" t="s">
        <v>33</v>
      </c>
      <c r="E22390" t="s">
        <v>533</v>
      </c>
    </row>
    <row r="22391" spans="1:5" x14ac:dyDescent="0.25">
      <c r="A22391" t="s">
        <v>22572</v>
      </c>
      <c r="B22391" t="s">
        <v>20</v>
      </c>
      <c r="C22391" t="s">
        <v>19</v>
      </c>
      <c r="D22391" t="s">
        <v>33</v>
      </c>
      <c r="E22391" t="s">
        <v>530</v>
      </c>
    </row>
    <row r="22392" spans="1:5" x14ac:dyDescent="0.25">
      <c r="A22392" t="s">
        <v>22573</v>
      </c>
      <c r="B22392" t="s">
        <v>16</v>
      </c>
      <c r="C22392" t="s">
        <v>15</v>
      </c>
      <c r="D22392" t="s">
        <v>69</v>
      </c>
      <c r="E22392" t="s">
        <v>656</v>
      </c>
    </row>
    <row r="22393" spans="1:5" x14ac:dyDescent="0.25">
      <c r="A22393" t="s">
        <v>22574</v>
      </c>
      <c r="B22393" t="s">
        <v>20</v>
      </c>
      <c r="C22393" t="s">
        <v>19</v>
      </c>
      <c r="D22393" t="s">
        <v>33</v>
      </c>
      <c r="E22393" t="s">
        <v>562</v>
      </c>
    </row>
    <row r="22394" spans="1:5" x14ac:dyDescent="0.25">
      <c r="A22394" t="s">
        <v>4720</v>
      </c>
      <c r="B22394" t="s">
        <v>20</v>
      </c>
      <c r="C22394" t="s">
        <v>19</v>
      </c>
      <c r="D22394" t="s">
        <v>33</v>
      </c>
      <c r="E22394" t="s">
        <v>533</v>
      </c>
    </row>
    <row r="22395" spans="1:5" x14ac:dyDescent="0.25">
      <c r="A22395" t="s">
        <v>22576</v>
      </c>
      <c r="B22395" t="s">
        <v>20</v>
      </c>
      <c r="C22395" t="s">
        <v>19</v>
      </c>
      <c r="D22395" t="s">
        <v>33</v>
      </c>
      <c r="E22395" t="s">
        <v>538</v>
      </c>
    </row>
    <row r="22396" spans="1:5" x14ac:dyDescent="0.25">
      <c r="A22396" t="s">
        <v>22577</v>
      </c>
      <c r="B22396" t="s">
        <v>16</v>
      </c>
      <c r="C22396" t="s">
        <v>15</v>
      </c>
      <c r="D22396" t="s">
        <v>33</v>
      </c>
      <c r="E22396" t="s">
        <v>696</v>
      </c>
    </row>
    <row r="22397" spans="1:5" x14ac:dyDescent="0.25">
      <c r="A22397" t="s">
        <v>22578</v>
      </c>
      <c r="B22397" t="s">
        <v>16</v>
      </c>
      <c r="C22397" t="s">
        <v>15</v>
      </c>
      <c r="D22397" t="s">
        <v>33</v>
      </c>
      <c r="E22397" t="s">
        <v>745</v>
      </c>
    </row>
    <row r="22398" spans="1:5" x14ac:dyDescent="0.25">
      <c r="A22398" t="s">
        <v>22579</v>
      </c>
      <c r="B22398" t="s">
        <v>20</v>
      </c>
      <c r="C22398" t="s">
        <v>19</v>
      </c>
      <c r="D22398" t="s">
        <v>33</v>
      </c>
      <c r="E22398" t="s">
        <v>531</v>
      </c>
    </row>
    <row r="22399" spans="1:5" x14ac:dyDescent="0.25">
      <c r="A22399" t="s">
        <v>22580</v>
      </c>
      <c r="B22399" t="s">
        <v>20</v>
      </c>
      <c r="C22399" t="s">
        <v>19</v>
      </c>
      <c r="D22399" t="s">
        <v>33</v>
      </c>
      <c r="E22399" t="s">
        <v>531</v>
      </c>
    </row>
    <row r="22400" spans="1:5" x14ac:dyDescent="0.25">
      <c r="A22400" t="s">
        <v>22581</v>
      </c>
      <c r="B22400" t="s">
        <v>20</v>
      </c>
      <c r="C22400" t="s">
        <v>19</v>
      </c>
      <c r="D22400" t="s">
        <v>33</v>
      </c>
      <c r="E22400" t="s">
        <v>556</v>
      </c>
    </row>
    <row r="22401" spans="1:5" x14ac:dyDescent="0.25">
      <c r="A22401" t="s">
        <v>22072</v>
      </c>
      <c r="B22401" t="s">
        <v>20</v>
      </c>
      <c r="C22401" t="s">
        <v>19</v>
      </c>
      <c r="D22401" t="s">
        <v>33</v>
      </c>
      <c r="E22401" t="s">
        <v>533</v>
      </c>
    </row>
    <row r="22402" spans="1:5" x14ac:dyDescent="0.25">
      <c r="A22402" t="s">
        <v>19046</v>
      </c>
      <c r="B22402" t="s">
        <v>20</v>
      </c>
      <c r="C22402" t="s">
        <v>19</v>
      </c>
      <c r="D22402" t="s">
        <v>33</v>
      </c>
      <c r="E22402" t="s">
        <v>533</v>
      </c>
    </row>
    <row r="22403" spans="1:5" x14ac:dyDescent="0.25">
      <c r="A22403" t="s">
        <v>3757</v>
      </c>
      <c r="B22403" t="s">
        <v>20</v>
      </c>
      <c r="C22403" t="s">
        <v>19</v>
      </c>
      <c r="D22403" t="s">
        <v>33</v>
      </c>
      <c r="E22403" t="s">
        <v>533</v>
      </c>
    </row>
    <row r="22404" spans="1:5" x14ac:dyDescent="0.25">
      <c r="A22404" t="s">
        <v>9128</v>
      </c>
      <c r="B22404" t="s">
        <v>20</v>
      </c>
      <c r="C22404" t="s">
        <v>19</v>
      </c>
      <c r="D22404" t="s">
        <v>33</v>
      </c>
      <c r="E22404" t="s">
        <v>533</v>
      </c>
    </row>
    <row r="22405" spans="1:5" x14ac:dyDescent="0.25">
      <c r="A22405" t="s">
        <v>22586</v>
      </c>
      <c r="B22405" t="s">
        <v>16</v>
      </c>
      <c r="C22405" t="s">
        <v>15</v>
      </c>
      <c r="D22405" t="s">
        <v>33</v>
      </c>
      <c r="E22405" t="s">
        <v>708</v>
      </c>
    </row>
    <row r="22406" spans="1:5" x14ac:dyDescent="0.25">
      <c r="A22406" t="s">
        <v>22587</v>
      </c>
      <c r="B22406" t="s">
        <v>16</v>
      </c>
      <c r="C22406" t="s">
        <v>15</v>
      </c>
      <c r="D22406" t="s">
        <v>33</v>
      </c>
      <c r="E22406" t="s">
        <v>712</v>
      </c>
    </row>
    <row r="22407" spans="1:5" x14ac:dyDescent="0.25">
      <c r="A22407" t="s">
        <v>22588</v>
      </c>
      <c r="B22407" t="s">
        <v>16</v>
      </c>
      <c r="C22407" t="s">
        <v>15</v>
      </c>
      <c r="D22407" t="s">
        <v>33</v>
      </c>
      <c r="E22407" t="s">
        <v>745</v>
      </c>
    </row>
    <row r="22408" spans="1:5" x14ac:dyDescent="0.25">
      <c r="A22408" t="s">
        <v>22589</v>
      </c>
      <c r="B22408" t="s">
        <v>20</v>
      </c>
      <c r="C22408" t="s">
        <v>19</v>
      </c>
      <c r="D22408" t="s">
        <v>33</v>
      </c>
      <c r="E22408" t="s">
        <v>539</v>
      </c>
    </row>
    <row r="22409" spans="1:5" x14ac:dyDescent="0.25">
      <c r="A22409" t="s">
        <v>22590</v>
      </c>
      <c r="B22409" t="s">
        <v>16</v>
      </c>
      <c r="C22409" t="s">
        <v>15</v>
      </c>
      <c r="D22409" t="s">
        <v>33</v>
      </c>
      <c r="E22409" t="s">
        <v>659</v>
      </c>
    </row>
    <row r="22410" spans="1:5" x14ac:dyDescent="0.25">
      <c r="A22410" t="s">
        <v>18765</v>
      </c>
      <c r="B22410" t="s">
        <v>20</v>
      </c>
      <c r="C22410" t="s">
        <v>19</v>
      </c>
      <c r="D22410" t="s">
        <v>33</v>
      </c>
      <c r="E22410" t="s">
        <v>533</v>
      </c>
    </row>
    <row r="22411" spans="1:5" x14ac:dyDescent="0.25">
      <c r="A22411" t="s">
        <v>22592</v>
      </c>
      <c r="B22411" t="s">
        <v>16</v>
      </c>
      <c r="C22411" t="s">
        <v>15</v>
      </c>
      <c r="D22411" t="s">
        <v>33</v>
      </c>
      <c r="E22411" t="s">
        <v>696</v>
      </c>
    </row>
    <row r="22412" spans="1:5" x14ac:dyDescent="0.25">
      <c r="A22412" t="s">
        <v>22593</v>
      </c>
      <c r="B22412" t="s">
        <v>20</v>
      </c>
      <c r="C22412" t="s">
        <v>19</v>
      </c>
      <c r="D22412" t="s">
        <v>33</v>
      </c>
      <c r="E22412" t="s">
        <v>589</v>
      </c>
    </row>
    <row r="22413" spans="1:5" x14ac:dyDescent="0.25">
      <c r="A22413" t="s">
        <v>22594</v>
      </c>
      <c r="B22413" t="s">
        <v>16</v>
      </c>
      <c r="C22413" t="s">
        <v>15</v>
      </c>
      <c r="D22413" t="s">
        <v>33</v>
      </c>
      <c r="E22413" t="s">
        <v>659</v>
      </c>
    </row>
    <row r="22414" spans="1:5" x14ac:dyDescent="0.25">
      <c r="A22414" t="s">
        <v>29275</v>
      </c>
      <c r="B22414" t="s">
        <v>20</v>
      </c>
      <c r="C22414" t="s">
        <v>19</v>
      </c>
      <c r="D22414" t="s">
        <v>33</v>
      </c>
      <c r="E22414" t="s">
        <v>533</v>
      </c>
    </row>
    <row r="22415" spans="1:5" x14ac:dyDescent="0.25">
      <c r="A22415" t="s">
        <v>22596</v>
      </c>
      <c r="B22415" t="s">
        <v>16</v>
      </c>
      <c r="C22415" t="s">
        <v>15</v>
      </c>
      <c r="D22415" t="s">
        <v>33</v>
      </c>
      <c r="E22415" t="s">
        <v>660</v>
      </c>
    </row>
    <row r="22416" spans="1:5" x14ac:dyDescent="0.25">
      <c r="A22416" t="s">
        <v>22597</v>
      </c>
      <c r="B22416" t="s">
        <v>16</v>
      </c>
      <c r="C22416" t="s">
        <v>15</v>
      </c>
      <c r="D22416" t="s">
        <v>33</v>
      </c>
      <c r="E22416" t="s">
        <v>659</v>
      </c>
    </row>
    <row r="22417" spans="1:5" x14ac:dyDescent="0.25">
      <c r="A22417" t="s">
        <v>22598</v>
      </c>
      <c r="B22417" t="s">
        <v>16</v>
      </c>
      <c r="C22417" t="s">
        <v>15</v>
      </c>
      <c r="D22417" t="s">
        <v>33</v>
      </c>
      <c r="E22417" t="s">
        <v>708</v>
      </c>
    </row>
    <row r="22418" spans="1:5" x14ac:dyDescent="0.25">
      <c r="A22418" t="s">
        <v>22599</v>
      </c>
      <c r="B22418" t="s">
        <v>16</v>
      </c>
      <c r="C22418" t="s">
        <v>15</v>
      </c>
      <c r="D22418" t="s">
        <v>33</v>
      </c>
      <c r="E22418" t="s">
        <v>659</v>
      </c>
    </row>
    <row r="22419" spans="1:5" x14ac:dyDescent="0.25">
      <c r="A22419" t="s">
        <v>12933</v>
      </c>
      <c r="B22419" t="s">
        <v>20</v>
      </c>
      <c r="C22419" t="s">
        <v>19</v>
      </c>
      <c r="D22419" t="s">
        <v>33</v>
      </c>
      <c r="E22419" t="s">
        <v>533</v>
      </c>
    </row>
    <row r="22420" spans="1:5" x14ac:dyDescent="0.25">
      <c r="A22420" t="s">
        <v>22601</v>
      </c>
      <c r="B22420" t="s">
        <v>16</v>
      </c>
      <c r="C22420" t="s">
        <v>15</v>
      </c>
      <c r="D22420" t="s">
        <v>33</v>
      </c>
      <c r="E22420" t="s">
        <v>659</v>
      </c>
    </row>
    <row r="22421" spans="1:5" x14ac:dyDescent="0.25">
      <c r="A22421" t="s">
        <v>22602</v>
      </c>
      <c r="B22421" t="s">
        <v>16</v>
      </c>
      <c r="C22421" t="s">
        <v>15</v>
      </c>
      <c r="D22421" t="s">
        <v>33</v>
      </c>
      <c r="E22421" t="s">
        <v>659</v>
      </c>
    </row>
    <row r="22422" spans="1:5" x14ac:dyDescent="0.25">
      <c r="A22422" t="s">
        <v>5000</v>
      </c>
      <c r="B22422" t="s">
        <v>20</v>
      </c>
      <c r="C22422" t="s">
        <v>19</v>
      </c>
      <c r="D22422" t="s">
        <v>33</v>
      </c>
      <c r="E22422" t="s">
        <v>533</v>
      </c>
    </row>
    <row r="22423" spans="1:5" x14ac:dyDescent="0.25">
      <c r="A22423" t="s">
        <v>22604</v>
      </c>
      <c r="B22423" t="s">
        <v>16</v>
      </c>
      <c r="C22423" t="s">
        <v>15</v>
      </c>
      <c r="D22423" t="s">
        <v>33</v>
      </c>
      <c r="E22423" t="s">
        <v>659</v>
      </c>
    </row>
    <row r="22424" spans="1:5" x14ac:dyDescent="0.25">
      <c r="A22424" t="s">
        <v>5251</v>
      </c>
      <c r="B22424" t="s">
        <v>20</v>
      </c>
      <c r="C22424" t="s">
        <v>19</v>
      </c>
      <c r="D22424" t="s">
        <v>33</v>
      </c>
      <c r="E22424" t="s">
        <v>533</v>
      </c>
    </row>
    <row r="22425" spans="1:5" x14ac:dyDescent="0.25">
      <c r="A22425" t="s">
        <v>5034</v>
      </c>
      <c r="B22425" t="s">
        <v>20</v>
      </c>
      <c r="C22425" t="s">
        <v>19</v>
      </c>
      <c r="D22425" t="s">
        <v>33</v>
      </c>
      <c r="E22425" t="s">
        <v>533</v>
      </c>
    </row>
    <row r="22426" spans="1:5" x14ac:dyDescent="0.25">
      <c r="A22426" t="s">
        <v>22607</v>
      </c>
      <c r="B22426" t="s">
        <v>20</v>
      </c>
      <c r="C22426" t="s">
        <v>19</v>
      </c>
      <c r="D22426" t="s">
        <v>33</v>
      </c>
      <c r="E22426" t="s">
        <v>538</v>
      </c>
    </row>
    <row r="22427" spans="1:5" x14ac:dyDescent="0.25">
      <c r="A22427" t="s">
        <v>20122</v>
      </c>
      <c r="B22427" t="s">
        <v>20</v>
      </c>
      <c r="C22427" t="s">
        <v>19</v>
      </c>
      <c r="D22427" t="s">
        <v>33</v>
      </c>
      <c r="E22427" t="s">
        <v>533</v>
      </c>
    </row>
    <row r="22428" spans="1:5" x14ac:dyDescent="0.25">
      <c r="A22428" t="s">
        <v>22609</v>
      </c>
      <c r="B22428" t="s">
        <v>16</v>
      </c>
      <c r="C22428" t="s">
        <v>15</v>
      </c>
      <c r="D22428" t="s">
        <v>33</v>
      </c>
      <c r="E22428" t="s">
        <v>915</v>
      </c>
    </row>
    <row r="22429" spans="1:5" x14ac:dyDescent="0.25">
      <c r="A22429" t="s">
        <v>43826</v>
      </c>
      <c r="B22429" t="s">
        <v>16</v>
      </c>
      <c r="C22429" t="s">
        <v>17</v>
      </c>
      <c r="D22429" t="s">
        <v>33</v>
      </c>
      <c r="E22429" t="s">
        <v>653</v>
      </c>
    </row>
    <row r="22430" spans="1:5" x14ac:dyDescent="0.25">
      <c r="A22430" t="s">
        <v>12883</v>
      </c>
      <c r="B22430" t="s">
        <v>20</v>
      </c>
      <c r="C22430" t="s">
        <v>19</v>
      </c>
      <c r="D22430" t="s">
        <v>33</v>
      </c>
      <c r="E22430" t="s">
        <v>533</v>
      </c>
    </row>
    <row r="22431" spans="1:5" x14ac:dyDescent="0.25">
      <c r="A22431" t="s">
        <v>22611</v>
      </c>
      <c r="B22431" t="s">
        <v>20</v>
      </c>
      <c r="C22431" t="s">
        <v>19</v>
      </c>
      <c r="D22431" t="s">
        <v>33</v>
      </c>
      <c r="E22431" t="s">
        <v>530</v>
      </c>
    </row>
    <row r="22432" spans="1:5" x14ac:dyDescent="0.25">
      <c r="A22432" t="s">
        <v>12885</v>
      </c>
      <c r="B22432" t="s">
        <v>20</v>
      </c>
      <c r="C22432" t="s">
        <v>19</v>
      </c>
      <c r="D22432" t="s">
        <v>33</v>
      </c>
      <c r="E22432" t="s">
        <v>533</v>
      </c>
    </row>
    <row r="22433" spans="1:5" x14ac:dyDescent="0.25">
      <c r="A22433" t="s">
        <v>22613</v>
      </c>
      <c r="B22433" t="s">
        <v>20</v>
      </c>
      <c r="C22433" t="s">
        <v>21</v>
      </c>
      <c r="D22433" t="s">
        <v>33</v>
      </c>
      <c r="E22433" t="s">
        <v>581</v>
      </c>
    </row>
    <row r="22434" spans="1:5" x14ac:dyDescent="0.25">
      <c r="A22434" t="s">
        <v>3808</v>
      </c>
      <c r="B22434" t="s">
        <v>20</v>
      </c>
      <c r="C22434" t="s">
        <v>19</v>
      </c>
      <c r="D22434" t="s">
        <v>33</v>
      </c>
      <c r="E22434" t="s">
        <v>533</v>
      </c>
    </row>
    <row r="22435" spans="1:5" x14ac:dyDescent="0.25">
      <c r="A22435" t="s">
        <v>22615</v>
      </c>
      <c r="B22435" t="s">
        <v>20</v>
      </c>
      <c r="C22435" t="s">
        <v>19</v>
      </c>
      <c r="D22435" t="s">
        <v>33</v>
      </c>
      <c r="E22435" t="s">
        <v>530</v>
      </c>
    </row>
    <row r="22436" spans="1:5" x14ac:dyDescent="0.25">
      <c r="A22436" t="s">
        <v>9189</v>
      </c>
      <c r="B22436" t="s">
        <v>20</v>
      </c>
      <c r="C22436" t="s">
        <v>19</v>
      </c>
      <c r="D22436" t="s">
        <v>33</v>
      </c>
      <c r="E22436" t="s">
        <v>533</v>
      </c>
    </row>
    <row r="22437" spans="1:5" x14ac:dyDescent="0.25">
      <c r="A22437" t="s">
        <v>22618</v>
      </c>
      <c r="B22437" t="s">
        <v>20</v>
      </c>
      <c r="C22437" t="s">
        <v>19</v>
      </c>
      <c r="D22437" t="s">
        <v>33</v>
      </c>
      <c r="E22437" t="s">
        <v>538</v>
      </c>
    </row>
    <row r="22438" spans="1:5" x14ac:dyDescent="0.25">
      <c r="A22438" t="s">
        <v>18867</v>
      </c>
      <c r="B22438" t="s">
        <v>20</v>
      </c>
      <c r="C22438" t="s">
        <v>19</v>
      </c>
      <c r="D22438" t="s">
        <v>33</v>
      </c>
      <c r="E22438" t="s">
        <v>533</v>
      </c>
    </row>
    <row r="22439" spans="1:5" x14ac:dyDescent="0.25">
      <c r="A22439" t="s">
        <v>22619</v>
      </c>
      <c r="B22439" t="s">
        <v>16</v>
      </c>
      <c r="C22439" t="s">
        <v>17</v>
      </c>
      <c r="D22439" t="s">
        <v>33</v>
      </c>
      <c r="E22439" t="s">
        <v>652</v>
      </c>
    </row>
    <row r="22440" spans="1:5" x14ac:dyDescent="0.25">
      <c r="A22440" t="s">
        <v>26858</v>
      </c>
      <c r="B22440" t="s">
        <v>20</v>
      </c>
      <c r="C22440" t="s">
        <v>19</v>
      </c>
      <c r="D22440" t="s">
        <v>33</v>
      </c>
      <c r="E22440" t="s">
        <v>533</v>
      </c>
    </row>
    <row r="22441" spans="1:5" x14ac:dyDescent="0.25">
      <c r="A22441" t="s">
        <v>22621</v>
      </c>
      <c r="B22441" t="s">
        <v>20</v>
      </c>
      <c r="C22441" t="s">
        <v>19</v>
      </c>
      <c r="D22441" t="s">
        <v>33</v>
      </c>
      <c r="E22441" t="s">
        <v>530</v>
      </c>
    </row>
    <row r="22442" spans="1:5" x14ac:dyDescent="0.25">
      <c r="A22442" t="s">
        <v>5202</v>
      </c>
      <c r="B22442" t="s">
        <v>20</v>
      </c>
      <c r="C22442" t="s">
        <v>19</v>
      </c>
      <c r="D22442" t="s">
        <v>33</v>
      </c>
      <c r="E22442" t="s">
        <v>533</v>
      </c>
    </row>
    <row r="22443" spans="1:5" x14ac:dyDescent="0.25">
      <c r="A22443" t="s">
        <v>22623</v>
      </c>
      <c r="B22443" t="s">
        <v>20</v>
      </c>
      <c r="C22443" t="s">
        <v>19</v>
      </c>
      <c r="D22443" t="s">
        <v>33</v>
      </c>
      <c r="E22443" t="s">
        <v>530</v>
      </c>
    </row>
    <row r="22444" spans="1:5" x14ac:dyDescent="0.25">
      <c r="A22444" t="s">
        <v>17445</v>
      </c>
      <c r="B22444" t="s">
        <v>20</v>
      </c>
      <c r="C22444" t="s">
        <v>19</v>
      </c>
      <c r="D22444" t="s">
        <v>33</v>
      </c>
      <c r="E22444" t="s">
        <v>533</v>
      </c>
    </row>
    <row r="22445" spans="1:5" x14ac:dyDescent="0.25">
      <c r="A22445" t="s">
        <v>9400</v>
      </c>
      <c r="B22445" t="s">
        <v>20</v>
      </c>
      <c r="C22445" t="s">
        <v>19</v>
      </c>
      <c r="D22445" t="s">
        <v>33</v>
      </c>
      <c r="E22445" t="s">
        <v>533</v>
      </c>
    </row>
    <row r="22446" spans="1:5" x14ac:dyDescent="0.25">
      <c r="A22446" t="s">
        <v>22626</v>
      </c>
      <c r="B22446" t="s">
        <v>20</v>
      </c>
      <c r="C22446" t="s">
        <v>19</v>
      </c>
      <c r="D22446" t="s">
        <v>33</v>
      </c>
      <c r="E22446" t="s">
        <v>530</v>
      </c>
    </row>
    <row r="22447" spans="1:5" x14ac:dyDescent="0.25">
      <c r="A22447" t="s">
        <v>27248</v>
      </c>
      <c r="B22447" t="s">
        <v>20</v>
      </c>
      <c r="C22447" t="s">
        <v>19</v>
      </c>
      <c r="D22447" t="s">
        <v>33</v>
      </c>
      <c r="E22447" t="s">
        <v>533</v>
      </c>
    </row>
    <row r="22448" spans="1:5" x14ac:dyDescent="0.25">
      <c r="A22448" t="s">
        <v>22628</v>
      </c>
      <c r="B22448" t="s">
        <v>20</v>
      </c>
      <c r="C22448" t="s">
        <v>19</v>
      </c>
      <c r="D22448" t="s">
        <v>33</v>
      </c>
      <c r="E22448" t="s">
        <v>530</v>
      </c>
    </row>
    <row r="22449" spans="1:5" x14ac:dyDescent="0.25">
      <c r="A22449" t="s">
        <v>11864</v>
      </c>
      <c r="B22449" t="s">
        <v>20</v>
      </c>
      <c r="C22449" t="s">
        <v>19</v>
      </c>
      <c r="D22449" t="s">
        <v>33</v>
      </c>
      <c r="E22449" t="s">
        <v>533</v>
      </c>
    </row>
    <row r="22450" spans="1:5" x14ac:dyDescent="0.25">
      <c r="A22450" t="s">
        <v>22630</v>
      </c>
      <c r="B22450" t="s">
        <v>20</v>
      </c>
      <c r="C22450" t="s">
        <v>19</v>
      </c>
      <c r="D22450" t="s">
        <v>33</v>
      </c>
      <c r="E22450" t="s">
        <v>530</v>
      </c>
    </row>
    <row r="22451" spans="1:5" x14ac:dyDescent="0.25">
      <c r="A22451" t="s">
        <v>9190</v>
      </c>
      <c r="B22451" t="s">
        <v>20</v>
      </c>
      <c r="C22451" t="s">
        <v>19</v>
      </c>
      <c r="D22451" t="s">
        <v>33</v>
      </c>
      <c r="E22451" t="s">
        <v>533</v>
      </c>
    </row>
    <row r="22452" spans="1:5" x14ac:dyDescent="0.25">
      <c r="A22452" t="s">
        <v>22632</v>
      </c>
      <c r="B22452" t="s">
        <v>20</v>
      </c>
      <c r="C22452" t="s">
        <v>19</v>
      </c>
      <c r="D22452" t="s">
        <v>33</v>
      </c>
      <c r="E22452" t="s">
        <v>530</v>
      </c>
    </row>
    <row r="22453" spans="1:5" x14ac:dyDescent="0.25">
      <c r="A22453" t="s">
        <v>22633</v>
      </c>
      <c r="B22453" t="s">
        <v>20</v>
      </c>
      <c r="C22453" t="s">
        <v>19</v>
      </c>
      <c r="D22453" t="s">
        <v>33</v>
      </c>
      <c r="E22453" t="s">
        <v>547</v>
      </c>
    </row>
    <row r="22454" spans="1:5" x14ac:dyDescent="0.25">
      <c r="A22454" t="s">
        <v>22634</v>
      </c>
      <c r="B22454" t="s">
        <v>20</v>
      </c>
      <c r="C22454" t="s">
        <v>19</v>
      </c>
      <c r="D22454" t="s">
        <v>33</v>
      </c>
      <c r="E22454" t="s">
        <v>547</v>
      </c>
    </row>
    <row r="22455" spans="1:5" x14ac:dyDescent="0.25">
      <c r="A22455" t="s">
        <v>22635</v>
      </c>
      <c r="B22455" t="s">
        <v>20</v>
      </c>
      <c r="C22455" t="s">
        <v>19</v>
      </c>
      <c r="D22455" t="s">
        <v>33</v>
      </c>
      <c r="E22455" t="s">
        <v>547</v>
      </c>
    </row>
    <row r="22456" spans="1:5" x14ac:dyDescent="0.25">
      <c r="A22456" t="s">
        <v>22636</v>
      </c>
      <c r="B22456" t="s">
        <v>20</v>
      </c>
      <c r="C22456" t="s">
        <v>19</v>
      </c>
      <c r="D22456" t="s">
        <v>33</v>
      </c>
      <c r="E22456" t="s">
        <v>547</v>
      </c>
    </row>
    <row r="22457" spans="1:5" x14ac:dyDescent="0.25">
      <c r="A22457" t="s">
        <v>18769</v>
      </c>
      <c r="B22457" t="s">
        <v>20</v>
      </c>
      <c r="C22457" t="s">
        <v>19</v>
      </c>
      <c r="D22457" t="s">
        <v>33</v>
      </c>
      <c r="E22457" t="s">
        <v>533</v>
      </c>
    </row>
    <row r="22458" spans="1:5" x14ac:dyDescent="0.25">
      <c r="A22458" t="s">
        <v>22637</v>
      </c>
      <c r="B22458" t="s">
        <v>20</v>
      </c>
      <c r="C22458" t="s">
        <v>19</v>
      </c>
      <c r="D22458" t="s">
        <v>33</v>
      </c>
      <c r="E22458" t="s">
        <v>530</v>
      </c>
    </row>
    <row r="22459" spans="1:5" x14ac:dyDescent="0.25">
      <c r="A22459" t="s">
        <v>17514</v>
      </c>
      <c r="B22459" t="s">
        <v>20</v>
      </c>
      <c r="C22459" t="s">
        <v>19</v>
      </c>
      <c r="D22459" t="s">
        <v>33</v>
      </c>
      <c r="E22459" t="s">
        <v>533</v>
      </c>
    </row>
    <row r="22460" spans="1:5" x14ac:dyDescent="0.25">
      <c r="A22460" t="s">
        <v>22640</v>
      </c>
      <c r="B22460" t="s">
        <v>20</v>
      </c>
      <c r="C22460" t="s">
        <v>19</v>
      </c>
      <c r="D22460" t="s">
        <v>33</v>
      </c>
      <c r="E22460" t="s">
        <v>530</v>
      </c>
    </row>
    <row r="22461" spans="1:5" x14ac:dyDescent="0.25">
      <c r="A22461" t="s">
        <v>17268</v>
      </c>
      <c r="B22461" t="s">
        <v>20</v>
      </c>
      <c r="C22461" t="s">
        <v>19</v>
      </c>
      <c r="D22461" t="s">
        <v>33</v>
      </c>
      <c r="E22461" t="s">
        <v>533</v>
      </c>
    </row>
    <row r="22462" spans="1:5" x14ac:dyDescent="0.25">
      <c r="A22462" t="s">
        <v>22642</v>
      </c>
      <c r="B22462" t="s">
        <v>20</v>
      </c>
      <c r="C22462" t="s">
        <v>19</v>
      </c>
      <c r="D22462" t="s">
        <v>33</v>
      </c>
      <c r="E22462" t="s">
        <v>530</v>
      </c>
    </row>
    <row r="22463" spans="1:5" x14ac:dyDescent="0.25">
      <c r="A22463" t="s">
        <v>11835</v>
      </c>
      <c r="B22463" t="s">
        <v>20</v>
      </c>
      <c r="C22463" t="s">
        <v>19</v>
      </c>
      <c r="D22463" t="s">
        <v>33</v>
      </c>
      <c r="E22463" t="s">
        <v>533</v>
      </c>
    </row>
    <row r="22464" spans="1:5" x14ac:dyDescent="0.25">
      <c r="A22464" t="s">
        <v>22644</v>
      </c>
      <c r="B22464" t="s">
        <v>20</v>
      </c>
      <c r="C22464" t="s">
        <v>19</v>
      </c>
      <c r="D22464" t="s">
        <v>33</v>
      </c>
      <c r="E22464" t="s">
        <v>530</v>
      </c>
    </row>
    <row r="22465" spans="1:5" x14ac:dyDescent="0.25">
      <c r="A22465" t="s">
        <v>25464</v>
      </c>
      <c r="B22465" t="s">
        <v>20</v>
      </c>
      <c r="C22465" t="s">
        <v>19</v>
      </c>
      <c r="D22465" t="s">
        <v>33</v>
      </c>
      <c r="E22465" t="s">
        <v>533</v>
      </c>
    </row>
    <row r="22466" spans="1:5" x14ac:dyDescent="0.25">
      <c r="A22466" t="s">
        <v>22646</v>
      </c>
      <c r="B22466" t="s">
        <v>20</v>
      </c>
      <c r="C22466" t="s">
        <v>19</v>
      </c>
      <c r="D22466" t="s">
        <v>33</v>
      </c>
      <c r="E22466" t="s">
        <v>530</v>
      </c>
    </row>
    <row r="22467" spans="1:5" x14ac:dyDescent="0.25">
      <c r="A22467" t="s">
        <v>3811</v>
      </c>
      <c r="B22467" t="s">
        <v>20</v>
      </c>
      <c r="C22467" t="s">
        <v>19</v>
      </c>
      <c r="D22467" t="s">
        <v>33</v>
      </c>
      <c r="E22467" t="s">
        <v>533</v>
      </c>
    </row>
    <row r="22468" spans="1:5" x14ac:dyDescent="0.25">
      <c r="A22468" t="s">
        <v>22648</v>
      </c>
      <c r="B22468" t="s">
        <v>20</v>
      </c>
      <c r="C22468" t="s">
        <v>19</v>
      </c>
      <c r="D22468" t="s">
        <v>33</v>
      </c>
      <c r="E22468" t="s">
        <v>530</v>
      </c>
    </row>
    <row r="22469" spans="1:5" x14ac:dyDescent="0.25">
      <c r="A22469" t="s">
        <v>22649</v>
      </c>
      <c r="B22469" t="s">
        <v>16</v>
      </c>
      <c r="C22469" t="s">
        <v>15</v>
      </c>
      <c r="D22469" t="s">
        <v>33</v>
      </c>
      <c r="E22469" t="s">
        <v>659</v>
      </c>
    </row>
    <row r="22470" spans="1:5" x14ac:dyDescent="0.25">
      <c r="A22470" t="s">
        <v>24917</v>
      </c>
      <c r="B22470" t="s">
        <v>20</v>
      </c>
      <c r="C22470" t="s">
        <v>19</v>
      </c>
      <c r="D22470" t="s">
        <v>33</v>
      </c>
      <c r="E22470" t="s">
        <v>533</v>
      </c>
    </row>
    <row r="22471" spans="1:5" x14ac:dyDescent="0.25">
      <c r="A22471" t="s">
        <v>22651</v>
      </c>
      <c r="B22471" t="s">
        <v>16</v>
      </c>
      <c r="C22471" t="s">
        <v>17</v>
      </c>
      <c r="D22471" t="s">
        <v>33</v>
      </c>
      <c r="E22471" t="s">
        <v>653</v>
      </c>
    </row>
    <row r="22472" spans="1:5" x14ac:dyDescent="0.25">
      <c r="A22472" t="s">
        <v>22652</v>
      </c>
      <c r="B22472" t="s">
        <v>16</v>
      </c>
      <c r="C22472" t="s">
        <v>17</v>
      </c>
      <c r="D22472" t="s">
        <v>33</v>
      </c>
      <c r="E22472" t="s">
        <v>653</v>
      </c>
    </row>
    <row r="22473" spans="1:5" x14ac:dyDescent="0.25">
      <c r="A22473" t="s">
        <v>2656</v>
      </c>
      <c r="B22473" t="s">
        <v>20</v>
      </c>
      <c r="C22473" t="s">
        <v>19</v>
      </c>
      <c r="D22473" t="s">
        <v>33</v>
      </c>
      <c r="E22473" t="s">
        <v>533</v>
      </c>
    </row>
    <row r="22474" spans="1:5" x14ac:dyDescent="0.25">
      <c r="A22474" t="s">
        <v>22654</v>
      </c>
      <c r="B22474" t="s">
        <v>20</v>
      </c>
      <c r="C22474" t="s">
        <v>19</v>
      </c>
      <c r="D22474" t="s">
        <v>33</v>
      </c>
      <c r="E22474" t="s">
        <v>530</v>
      </c>
    </row>
    <row r="22475" spans="1:5" x14ac:dyDescent="0.25">
      <c r="A22475" t="s">
        <v>2654</v>
      </c>
      <c r="B22475" t="s">
        <v>20</v>
      </c>
      <c r="C22475" t="s">
        <v>19</v>
      </c>
      <c r="D22475" t="s">
        <v>33</v>
      </c>
      <c r="E22475" t="s">
        <v>533</v>
      </c>
    </row>
    <row r="22476" spans="1:5" x14ac:dyDescent="0.25">
      <c r="A22476" t="s">
        <v>22656</v>
      </c>
      <c r="B22476" t="s">
        <v>20</v>
      </c>
      <c r="C22476" t="s">
        <v>19</v>
      </c>
      <c r="D22476" t="s">
        <v>33</v>
      </c>
      <c r="E22476" t="s">
        <v>530</v>
      </c>
    </row>
    <row r="22477" spans="1:5" x14ac:dyDescent="0.25">
      <c r="A22477" t="s">
        <v>4012</v>
      </c>
      <c r="B22477" t="s">
        <v>20</v>
      </c>
      <c r="C22477" t="s">
        <v>19</v>
      </c>
      <c r="D22477" t="s">
        <v>33</v>
      </c>
      <c r="E22477" t="s">
        <v>533</v>
      </c>
    </row>
    <row r="22478" spans="1:5" x14ac:dyDescent="0.25">
      <c r="A22478" t="s">
        <v>22658</v>
      </c>
      <c r="B22478" t="s">
        <v>20</v>
      </c>
      <c r="C22478" t="s">
        <v>19</v>
      </c>
      <c r="D22478" t="s">
        <v>33</v>
      </c>
      <c r="E22478" t="s">
        <v>530</v>
      </c>
    </row>
    <row r="22479" spans="1:5" x14ac:dyDescent="0.25">
      <c r="A22479" t="s">
        <v>17266</v>
      </c>
      <c r="B22479" t="s">
        <v>20</v>
      </c>
      <c r="C22479" t="s">
        <v>19</v>
      </c>
      <c r="D22479" t="s">
        <v>33</v>
      </c>
      <c r="E22479" t="s">
        <v>533</v>
      </c>
    </row>
    <row r="22480" spans="1:5" x14ac:dyDescent="0.25">
      <c r="A22480" t="s">
        <v>22660</v>
      </c>
      <c r="B22480" t="s">
        <v>16</v>
      </c>
      <c r="C22480" t="s">
        <v>17</v>
      </c>
      <c r="D22480" t="s">
        <v>33</v>
      </c>
      <c r="E22480" t="s">
        <v>653</v>
      </c>
    </row>
    <row r="22481" spans="1:5" x14ac:dyDescent="0.25">
      <c r="A22481" t="s">
        <v>22661</v>
      </c>
      <c r="B22481" t="s">
        <v>16</v>
      </c>
      <c r="C22481" t="s">
        <v>17</v>
      </c>
      <c r="D22481" t="s">
        <v>33</v>
      </c>
      <c r="E22481" t="s">
        <v>653</v>
      </c>
    </row>
    <row r="22482" spans="1:5" x14ac:dyDescent="0.25">
      <c r="A22482" t="s">
        <v>11866</v>
      </c>
      <c r="B22482" t="s">
        <v>20</v>
      </c>
      <c r="C22482" t="s">
        <v>19</v>
      </c>
      <c r="D22482" t="s">
        <v>33</v>
      </c>
      <c r="E22482" t="s">
        <v>533</v>
      </c>
    </row>
    <row r="22483" spans="1:5" x14ac:dyDescent="0.25">
      <c r="A22483" t="s">
        <v>20127</v>
      </c>
      <c r="B22483" t="s">
        <v>20</v>
      </c>
      <c r="C22483" t="s">
        <v>19</v>
      </c>
      <c r="D22483" t="s">
        <v>33</v>
      </c>
      <c r="E22483" t="s">
        <v>533</v>
      </c>
    </row>
    <row r="22484" spans="1:5" x14ac:dyDescent="0.25">
      <c r="A22484" t="s">
        <v>17260</v>
      </c>
      <c r="B22484" t="s">
        <v>20</v>
      </c>
      <c r="C22484" t="s">
        <v>19</v>
      </c>
      <c r="D22484" t="s">
        <v>33</v>
      </c>
      <c r="E22484" t="s">
        <v>533</v>
      </c>
    </row>
    <row r="22485" spans="1:5" x14ac:dyDescent="0.25">
      <c r="A22485" t="s">
        <v>2655</v>
      </c>
      <c r="B22485" t="s">
        <v>20</v>
      </c>
      <c r="C22485" t="s">
        <v>19</v>
      </c>
      <c r="D22485" t="s">
        <v>33</v>
      </c>
      <c r="E22485" t="s">
        <v>533</v>
      </c>
    </row>
    <row r="22486" spans="1:5" x14ac:dyDescent="0.25">
      <c r="A22486" t="s">
        <v>20353</v>
      </c>
      <c r="B22486" t="s">
        <v>20</v>
      </c>
      <c r="C22486" t="s">
        <v>19</v>
      </c>
      <c r="D22486" t="s">
        <v>33</v>
      </c>
      <c r="E22486" t="s">
        <v>533</v>
      </c>
    </row>
    <row r="22487" spans="1:5" x14ac:dyDescent="0.25">
      <c r="A22487" t="s">
        <v>22667</v>
      </c>
      <c r="B22487" t="s">
        <v>20</v>
      </c>
      <c r="C22487" t="s">
        <v>19</v>
      </c>
      <c r="D22487" t="s">
        <v>33</v>
      </c>
      <c r="E22487" t="s">
        <v>530</v>
      </c>
    </row>
    <row r="22488" spans="1:5" x14ac:dyDescent="0.25">
      <c r="A22488" t="s">
        <v>27869</v>
      </c>
      <c r="B22488" t="s">
        <v>20</v>
      </c>
      <c r="C22488" t="s">
        <v>19</v>
      </c>
      <c r="D22488" t="s">
        <v>33</v>
      </c>
      <c r="E22488" t="s">
        <v>533</v>
      </c>
    </row>
    <row r="22489" spans="1:5" x14ac:dyDescent="0.25">
      <c r="A22489" t="s">
        <v>22669</v>
      </c>
      <c r="B22489" t="s">
        <v>20</v>
      </c>
      <c r="C22489" t="s">
        <v>19</v>
      </c>
      <c r="D22489" t="s">
        <v>33</v>
      </c>
      <c r="E22489" t="s">
        <v>530</v>
      </c>
    </row>
    <row r="22490" spans="1:5" x14ac:dyDescent="0.25">
      <c r="A22490" t="s">
        <v>27875</v>
      </c>
      <c r="B22490" t="s">
        <v>20</v>
      </c>
      <c r="C22490" t="s">
        <v>19</v>
      </c>
      <c r="D22490" t="s">
        <v>33</v>
      </c>
      <c r="E22490" t="s">
        <v>533</v>
      </c>
    </row>
    <row r="22491" spans="1:5" x14ac:dyDescent="0.25">
      <c r="A22491" t="s">
        <v>22671</v>
      </c>
      <c r="B22491" t="s">
        <v>20</v>
      </c>
      <c r="C22491" t="s">
        <v>19</v>
      </c>
      <c r="D22491" t="s">
        <v>33</v>
      </c>
      <c r="E22491" t="s">
        <v>530</v>
      </c>
    </row>
    <row r="22492" spans="1:5" x14ac:dyDescent="0.25">
      <c r="A22492" t="s">
        <v>27879</v>
      </c>
      <c r="B22492" t="s">
        <v>20</v>
      </c>
      <c r="C22492" t="s">
        <v>19</v>
      </c>
      <c r="D22492" t="s">
        <v>33</v>
      </c>
      <c r="E22492" t="s">
        <v>533</v>
      </c>
    </row>
    <row r="22493" spans="1:5" x14ac:dyDescent="0.25">
      <c r="A22493" t="s">
        <v>22673</v>
      </c>
      <c r="B22493" t="s">
        <v>20</v>
      </c>
      <c r="C22493" t="s">
        <v>19</v>
      </c>
      <c r="D22493" t="s">
        <v>33</v>
      </c>
      <c r="E22493" t="s">
        <v>530</v>
      </c>
    </row>
    <row r="22494" spans="1:5" x14ac:dyDescent="0.25">
      <c r="A22494" t="s">
        <v>17264</v>
      </c>
      <c r="B22494" t="s">
        <v>20</v>
      </c>
      <c r="C22494" t="s">
        <v>19</v>
      </c>
      <c r="D22494" t="s">
        <v>33</v>
      </c>
      <c r="E22494" t="s">
        <v>533</v>
      </c>
    </row>
    <row r="22495" spans="1:5" x14ac:dyDescent="0.25">
      <c r="A22495" t="s">
        <v>22675</v>
      </c>
      <c r="B22495" t="s">
        <v>20</v>
      </c>
      <c r="C22495" t="s">
        <v>19</v>
      </c>
      <c r="D22495" t="s">
        <v>33</v>
      </c>
      <c r="E22495" t="s">
        <v>530</v>
      </c>
    </row>
    <row r="22496" spans="1:5" x14ac:dyDescent="0.25">
      <c r="A22496" t="s">
        <v>22676</v>
      </c>
      <c r="B22496" t="s">
        <v>16</v>
      </c>
      <c r="C22496" t="s">
        <v>17</v>
      </c>
      <c r="D22496" t="s">
        <v>33</v>
      </c>
      <c r="E22496" t="s">
        <v>653</v>
      </c>
    </row>
    <row r="22497" spans="1:5" x14ac:dyDescent="0.25">
      <c r="A22497" t="s">
        <v>19136</v>
      </c>
      <c r="B22497" t="s">
        <v>20</v>
      </c>
      <c r="C22497" t="s">
        <v>19</v>
      </c>
      <c r="D22497" t="s">
        <v>33</v>
      </c>
      <c r="E22497" t="s">
        <v>533</v>
      </c>
    </row>
    <row r="22498" spans="1:5" x14ac:dyDescent="0.25">
      <c r="A22498" t="s">
        <v>22678</v>
      </c>
      <c r="B22498" t="s">
        <v>20</v>
      </c>
      <c r="C22498" t="s">
        <v>19</v>
      </c>
      <c r="D22498" t="s">
        <v>33</v>
      </c>
      <c r="E22498" t="s">
        <v>530</v>
      </c>
    </row>
    <row r="22499" spans="1:5" x14ac:dyDescent="0.25">
      <c r="A22499" t="s">
        <v>6306</v>
      </c>
      <c r="B22499" t="s">
        <v>20</v>
      </c>
      <c r="C22499" t="s">
        <v>19</v>
      </c>
      <c r="D22499" t="s">
        <v>33</v>
      </c>
      <c r="E22499" t="s">
        <v>533</v>
      </c>
    </row>
    <row r="22500" spans="1:5" x14ac:dyDescent="0.25">
      <c r="A22500" t="s">
        <v>22680</v>
      </c>
      <c r="B22500" t="s">
        <v>20</v>
      </c>
      <c r="C22500" t="s">
        <v>19</v>
      </c>
      <c r="D22500" t="s">
        <v>33</v>
      </c>
      <c r="E22500" t="s">
        <v>530</v>
      </c>
    </row>
    <row r="22501" spans="1:5" x14ac:dyDescent="0.25">
      <c r="A22501" t="s">
        <v>19948</v>
      </c>
      <c r="B22501" t="s">
        <v>20</v>
      </c>
      <c r="C22501" t="s">
        <v>19</v>
      </c>
      <c r="D22501" t="s">
        <v>33</v>
      </c>
      <c r="E22501" t="s">
        <v>553</v>
      </c>
    </row>
    <row r="22502" spans="1:5" x14ac:dyDescent="0.25">
      <c r="A22502" t="s">
        <v>22682</v>
      </c>
      <c r="B22502" t="s">
        <v>20</v>
      </c>
      <c r="C22502" t="s">
        <v>19</v>
      </c>
      <c r="D22502" t="s">
        <v>33</v>
      </c>
      <c r="E22502" t="s">
        <v>530</v>
      </c>
    </row>
    <row r="22503" spans="1:5" x14ac:dyDescent="0.25">
      <c r="A22503" t="s">
        <v>16047</v>
      </c>
      <c r="B22503" t="s">
        <v>20</v>
      </c>
      <c r="C22503" t="s">
        <v>19</v>
      </c>
      <c r="D22503" t="s">
        <v>33</v>
      </c>
      <c r="E22503" t="s">
        <v>533</v>
      </c>
    </row>
    <row r="22504" spans="1:5" x14ac:dyDescent="0.25">
      <c r="A22504" t="s">
        <v>22684</v>
      </c>
      <c r="B22504" t="s">
        <v>20</v>
      </c>
      <c r="C22504" t="s">
        <v>21</v>
      </c>
      <c r="D22504" t="s">
        <v>33</v>
      </c>
      <c r="E22504" t="s">
        <v>582</v>
      </c>
    </row>
    <row r="22505" spans="1:5" x14ac:dyDescent="0.25">
      <c r="A22505" t="s">
        <v>22685</v>
      </c>
      <c r="B22505" t="s">
        <v>16</v>
      </c>
      <c r="C22505" t="s">
        <v>17</v>
      </c>
      <c r="D22505" t="s">
        <v>33</v>
      </c>
      <c r="E22505" t="s">
        <v>653</v>
      </c>
    </row>
    <row r="22506" spans="1:5" x14ac:dyDescent="0.25">
      <c r="A22506" t="s">
        <v>22686</v>
      </c>
      <c r="B22506" t="s">
        <v>20</v>
      </c>
      <c r="C22506" t="s">
        <v>19</v>
      </c>
      <c r="D22506" t="s">
        <v>33</v>
      </c>
      <c r="E22506" t="s">
        <v>530</v>
      </c>
    </row>
    <row r="22507" spans="1:5" x14ac:dyDescent="0.25">
      <c r="A22507" t="s">
        <v>22687</v>
      </c>
      <c r="B22507" t="s">
        <v>20</v>
      </c>
      <c r="C22507" t="s">
        <v>19</v>
      </c>
      <c r="D22507" t="s">
        <v>33</v>
      </c>
      <c r="E22507" t="s">
        <v>530</v>
      </c>
    </row>
    <row r="22508" spans="1:5" x14ac:dyDescent="0.25">
      <c r="A22508" t="s">
        <v>16922</v>
      </c>
      <c r="B22508" t="s">
        <v>20</v>
      </c>
      <c r="C22508" t="s">
        <v>19</v>
      </c>
      <c r="D22508" t="s">
        <v>33</v>
      </c>
      <c r="E22508" t="s">
        <v>533</v>
      </c>
    </row>
    <row r="22509" spans="1:5" x14ac:dyDescent="0.25">
      <c r="A22509" t="s">
        <v>22689</v>
      </c>
      <c r="B22509" t="s">
        <v>20</v>
      </c>
      <c r="C22509" t="s">
        <v>19</v>
      </c>
      <c r="D22509" t="s">
        <v>33</v>
      </c>
      <c r="E22509" t="s">
        <v>538</v>
      </c>
    </row>
    <row r="22510" spans="1:5" x14ac:dyDescent="0.25">
      <c r="A22510" t="s">
        <v>18505</v>
      </c>
      <c r="B22510" t="s">
        <v>20</v>
      </c>
      <c r="C22510" t="s">
        <v>19</v>
      </c>
      <c r="D22510" t="s">
        <v>33</v>
      </c>
      <c r="E22510" t="s">
        <v>533</v>
      </c>
    </row>
    <row r="22511" spans="1:5" x14ac:dyDescent="0.25">
      <c r="A22511" t="s">
        <v>22691</v>
      </c>
      <c r="B22511" t="s">
        <v>20</v>
      </c>
      <c r="C22511" t="s">
        <v>22</v>
      </c>
      <c r="D22511" t="s">
        <v>33</v>
      </c>
      <c r="E22511" t="s">
        <v>693</v>
      </c>
    </row>
    <row r="22512" spans="1:5" x14ac:dyDescent="0.25">
      <c r="A22512" t="s">
        <v>22693</v>
      </c>
      <c r="B22512" t="s">
        <v>20</v>
      </c>
      <c r="C22512" t="s">
        <v>19</v>
      </c>
      <c r="D22512" t="s">
        <v>33</v>
      </c>
      <c r="E22512" t="s">
        <v>530</v>
      </c>
    </row>
    <row r="22513" spans="1:5" x14ac:dyDescent="0.25">
      <c r="A22513" t="s">
        <v>17262</v>
      </c>
      <c r="B22513" t="s">
        <v>20</v>
      </c>
      <c r="C22513" t="s">
        <v>19</v>
      </c>
      <c r="D22513" t="s">
        <v>33</v>
      </c>
      <c r="E22513" t="s">
        <v>533</v>
      </c>
    </row>
    <row r="22514" spans="1:5" x14ac:dyDescent="0.25">
      <c r="A22514" t="s">
        <v>12820</v>
      </c>
      <c r="B22514" t="s">
        <v>20</v>
      </c>
      <c r="C22514" t="s">
        <v>19</v>
      </c>
      <c r="D22514" t="s">
        <v>33</v>
      </c>
      <c r="E22514" t="s">
        <v>533</v>
      </c>
    </row>
    <row r="22515" spans="1:5" x14ac:dyDescent="0.25">
      <c r="A22515" t="s">
        <v>22695</v>
      </c>
      <c r="B22515" t="s">
        <v>20</v>
      </c>
      <c r="C22515" t="s">
        <v>19</v>
      </c>
      <c r="D22515" t="s">
        <v>33</v>
      </c>
      <c r="E22515" t="s">
        <v>530</v>
      </c>
    </row>
    <row r="22516" spans="1:5" x14ac:dyDescent="0.25">
      <c r="A22516" t="s">
        <v>13290</v>
      </c>
      <c r="B22516" t="s">
        <v>20</v>
      </c>
      <c r="C22516" t="s">
        <v>19</v>
      </c>
      <c r="D22516" t="s">
        <v>33</v>
      </c>
      <c r="E22516" t="s">
        <v>533</v>
      </c>
    </row>
    <row r="22517" spans="1:5" x14ac:dyDescent="0.25">
      <c r="A22517" t="s">
        <v>22697</v>
      </c>
      <c r="B22517" t="s">
        <v>20</v>
      </c>
      <c r="C22517" t="s">
        <v>19</v>
      </c>
      <c r="D22517" t="s">
        <v>33</v>
      </c>
      <c r="E22517" t="s">
        <v>530</v>
      </c>
    </row>
    <row r="22518" spans="1:5" x14ac:dyDescent="0.25">
      <c r="A22518" t="s">
        <v>22698</v>
      </c>
      <c r="B22518" t="s">
        <v>20</v>
      </c>
      <c r="C22518" t="s">
        <v>19</v>
      </c>
      <c r="D22518" t="s">
        <v>33</v>
      </c>
      <c r="E22518" t="s">
        <v>538</v>
      </c>
    </row>
    <row r="22519" spans="1:5" x14ac:dyDescent="0.25">
      <c r="A22519" t="s">
        <v>13298</v>
      </c>
      <c r="B22519" t="s">
        <v>20</v>
      </c>
      <c r="C22519" t="s">
        <v>19</v>
      </c>
      <c r="D22519" t="s">
        <v>33</v>
      </c>
      <c r="E22519" t="s">
        <v>533</v>
      </c>
    </row>
    <row r="22520" spans="1:5" x14ac:dyDescent="0.25">
      <c r="A22520" t="s">
        <v>22700</v>
      </c>
      <c r="B22520" t="s">
        <v>20</v>
      </c>
      <c r="C22520" t="s">
        <v>19</v>
      </c>
      <c r="D22520" t="s">
        <v>33</v>
      </c>
      <c r="E22520" t="s">
        <v>530</v>
      </c>
    </row>
    <row r="22521" spans="1:5" x14ac:dyDescent="0.25">
      <c r="A22521" t="s">
        <v>22701</v>
      </c>
      <c r="B22521" t="s">
        <v>20</v>
      </c>
      <c r="C22521" t="s">
        <v>19</v>
      </c>
      <c r="D22521" t="s">
        <v>33</v>
      </c>
      <c r="E22521" t="s">
        <v>538</v>
      </c>
    </row>
    <row r="22522" spans="1:5" x14ac:dyDescent="0.25">
      <c r="A22522" t="s">
        <v>17206</v>
      </c>
      <c r="B22522" t="s">
        <v>20</v>
      </c>
      <c r="C22522" t="s">
        <v>19</v>
      </c>
      <c r="D22522" t="s">
        <v>33</v>
      </c>
      <c r="E22522" t="s">
        <v>533</v>
      </c>
    </row>
    <row r="22523" spans="1:5" x14ac:dyDescent="0.25">
      <c r="A22523" t="s">
        <v>22703</v>
      </c>
      <c r="B22523" t="s">
        <v>20</v>
      </c>
      <c r="C22523" t="s">
        <v>19</v>
      </c>
      <c r="D22523" t="s">
        <v>33</v>
      </c>
      <c r="E22523" t="s">
        <v>530</v>
      </c>
    </row>
    <row r="22524" spans="1:5" x14ac:dyDescent="0.25">
      <c r="A22524" t="s">
        <v>23063</v>
      </c>
      <c r="B22524" t="s">
        <v>20</v>
      </c>
      <c r="C22524" t="s">
        <v>19</v>
      </c>
      <c r="D22524" t="s">
        <v>33</v>
      </c>
      <c r="E22524" t="s">
        <v>533</v>
      </c>
    </row>
    <row r="22525" spans="1:5" x14ac:dyDescent="0.25">
      <c r="A22525" t="s">
        <v>22705</v>
      </c>
      <c r="B22525" t="s">
        <v>20</v>
      </c>
      <c r="C22525" t="s">
        <v>19</v>
      </c>
      <c r="D22525" t="s">
        <v>33</v>
      </c>
      <c r="E22525" t="s">
        <v>562</v>
      </c>
    </row>
    <row r="22526" spans="1:5" x14ac:dyDescent="0.25">
      <c r="A22526" t="s">
        <v>22706</v>
      </c>
      <c r="B22526" t="s">
        <v>20</v>
      </c>
      <c r="C22526" t="s">
        <v>19</v>
      </c>
      <c r="D22526" t="s">
        <v>33</v>
      </c>
      <c r="E22526" t="s">
        <v>562</v>
      </c>
    </row>
    <row r="22527" spans="1:5" x14ac:dyDescent="0.25">
      <c r="A22527" t="s">
        <v>22707</v>
      </c>
      <c r="B22527" t="s">
        <v>20</v>
      </c>
      <c r="C22527" t="s">
        <v>21</v>
      </c>
      <c r="D22527" t="s">
        <v>33</v>
      </c>
      <c r="E22527" t="s">
        <v>581</v>
      </c>
    </row>
    <row r="22528" spans="1:5" x14ac:dyDescent="0.25">
      <c r="A22528" t="s">
        <v>18551</v>
      </c>
      <c r="B22528" t="s">
        <v>20</v>
      </c>
      <c r="C22528" t="s">
        <v>19</v>
      </c>
      <c r="D22528" t="s">
        <v>33</v>
      </c>
      <c r="E22528" t="s">
        <v>533</v>
      </c>
    </row>
    <row r="22529" spans="1:5" x14ac:dyDescent="0.25">
      <c r="A22529" t="s">
        <v>22709</v>
      </c>
      <c r="B22529" t="s">
        <v>20</v>
      </c>
      <c r="C22529" t="s">
        <v>21</v>
      </c>
      <c r="D22529" t="s">
        <v>33</v>
      </c>
      <c r="E22529" t="s">
        <v>582</v>
      </c>
    </row>
    <row r="22530" spans="1:5" x14ac:dyDescent="0.25">
      <c r="A22530" t="s">
        <v>22710</v>
      </c>
      <c r="B22530" t="s">
        <v>20</v>
      </c>
      <c r="C22530" t="s">
        <v>21</v>
      </c>
      <c r="D22530" t="s">
        <v>33</v>
      </c>
      <c r="E22530" t="s">
        <v>581</v>
      </c>
    </row>
    <row r="22531" spans="1:5" x14ac:dyDescent="0.25">
      <c r="A22531" t="s">
        <v>18958</v>
      </c>
      <c r="B22531" t="s">
        <v>20</v>
      </c>
      <c r="C22531" t="s">
        <v>19</v>
      </c>
      <c r="D22531" t="s">
        <v>33</v>
      </c>
      <c r="E22531" t="s">
        <v>533</v>
      </c>
    </row>
    <row r="22532" spans="1:5" x14ac:dyDescent="0.25">
      <c r="A22532" t="s">
        <v>22712</v>
      </c>
      <c r="B22532" t="s">
        <v>20</v>
      </c>
      <c r="C22532" t="s">
        <v>21</v>
      </c>
      <c r="D22532" t="s">
        <v>33</v>
      </c>
      <c r="E22532" t="s">
        <v>582</v>
      </c>
    </row>
    <row r="22533" spans="1:5" x14ac:dyDescent="0.25">
      <c r="A22533" t="s">
        <v>22713</v>
      </c>
      <c r="B22533" t="s">
        <v>20</v>
      </c>
      <c r="C22533" t="s">
        <v>19</v>
      </c>
      <c r="D22533" t="s">
        <v>33</v>
      </c>
      <c r="E22533" t="s">
        <v>538</v>
      </c>
    </row>
    <row r="22534" spans="1:5" x14ac:dyDescent="0.25">
      <c r="A22534" t="s">
        <v>18960</v>
      </c>
      <c r="B22534" t="s">
        <v>20</v>
      </c>
      <c r="C22534" t="s">
        <v>19</v>
      </c>
      <c r="D22534" t="s">
        <v>33</v>
      </c>
      <c r="E22534" t="s">
        <v>533</v>
      </c>
    </row>
    <row r="22535" spans="1:5" x14ac:dyDescent="0.25">
      <c r="A22535" t="s">
        <v>11368</v>
      </c>
      <c r="B22535" t="s">
        <v>20</v>
      </c>
      <c r="C22535" t="s">
        <v>19</v>
      </c>
      <c r="D22535" t="s">
        <v>33</v>
      </c>
      <c r="E22535" t="s">
        <v>533</v>
      </c>
    </row>
    <row r="22536" spans="1:5" x14ac:dyDescent="0.25">
      <c r="A22536" t="s">
        <v>22716</v>
      </c>
      <c r="B22536" t="s">
        <v>20</v>
      </c>
      <c r="C22536" t="s">
        <v>19</v>
      </c>
      <c r="D22536" t="s">
        <v>33</v>
      </c>
      <c r="E22536" t="s">
        <v>538</v>
      </c>
    </row>
    <row r="22537" spans="1:5" x14ac:dyDescent="0.25">
      <c r="A22537" t="s">
        <v>22717</v>
      </c>
      <c r="B22537" t="s">
        <v>20</v>
      </c>
      <c r="C22537" t="s">
        <v>19</v>
      </c>
      <c r="D22537" t="s">
        <v>33</v>
      </c>
      <c r="E22537" t="s">
        <v>538</v>
      </c>
    </row>
    <row r="22538" spans="1:5" x14ac:dyDescent="0.25">
      <c r="A22538" t="s">
        <v>22464</v>
      </c>
      <c r="B22538" t="s">
        <v>20</v>
      </c>
      <c r="C22538" t="s">
        <v>19</v>
      </c>
      <c r="D22538" t="s">
        <v>33</v>
      </c>
      <c r="E22538" t="s">
        <v>533</v>
      </c>
    </row>
    <row r="22539" spans="1:5" x14ac:dyDescent="0.25">
      <c r="A22539" t="s">
        <v>22719</v>
      </c>
      <c r="B22539" t="s">
        <v>20</v>
      </c>
      <c r="C22539" t="s">
        <v>19</v>
      </c>
      <c r="D22539" t="s">
        <v>33</v>
      </c>
      <c r="E22539" t="s">
        <v>530</v>
      </c>
    </row>
    <row r="22540" spans="1:5" x14ac:dyDescent="0.25">
      <c r="A22540" t="s">
        <v>23731</v>
      </c>
      <c r="B22540" t="s">
        <v>20</v>
      </c>
      <c r="C22540" t="s">
        <v>19</v>
      </c>
      <c r="D22540" t="s">
        <v>33</v>
      </c>
      <c r="E22540" t="s">
        <v>533</v>
      </c>
    </row>
    <row r="22541" spans="1:5" x14ac:dyDescent="0.25">
      <c r="A22541" t="s">
        <v>22721</v>
      </c>
      <c r="B22541" t="s">
        <v>20</v>
      </c>
      <c r="C22541" t="s">
        <v>19</v>
      </c>
      <c r="D22541" t="s">
        <v>33</v>
      </c>
      <c r="E22541" t="s">
        <v>562</v>
      </c>
    </row>
    <row r="22542" spans="1:5" x14ac:dyDescent="0.25">
      <c r="A22542" t="s">
        <v>22722</v>
      </c>
      <c r="B22542" t="s">
        <v>20</v>
      </c>
      <c r="C22542" t="s">
        <v>19</v>
      </c>
      <c r="D22542" t="s">
        <v>33</v>
      </c>
      <c r="E22542" t="s">
        <v>562</v>
      </c>
    </row>
    <row r="22543" spans="1:5" x14ac:dyDescent="0.25">
      <c r="A22543" t="s">
        <v>22723</v>
      </c>
      <c r="B22543" t="s">
        <v>20</v>
      </c>
      <c r="C22543" t="s">
        <v>19</v>
      </c>
      <c r="D22543" t="s">
        <v>33</v>
      </c>
      <c r="E22543" t="s">
        <v>538</v>
      </c>
    </row>
    <row r="22544" spans="1:5" x14ac:dyDescent="0.25">
      <c r="A22544" t="s">
        <v>19138</v>
      </c>
      <c r="B22544" t="s">
        <v>20</v>
      </c>
      <c r="C22544" t="s">
        <v>19</v>
      </c>
      <c r="D22544" t="s">
        <v>33</v>
      </c>
      <c r="E22544" t="s">
        <v>533</v>
      </c>
    </row>
    <row r="22545" spans="1:5" x14ac:dyDescent="0.25">
      <c r="A22545" t="s">
        <v>22725</v>
      </c>
      <c r="B22545" t="s">
        <v>20</v>
      </c>
      <c r="C22545" t="s">
        <v>19</v>
      </c>
      <c r="D22545" t="s">
        <v>33</v>
      </c>
      <c r="E22545" t="s">
        <v>530</v>
      </c>
    </row>
    <row r="22546" spans="1:5" x14ac:dyDescent="0.25">
      <c r="A22546" t="s">
        <v>22726</v>
      </c>
      <c r="B22546" t="s">
        <v>20</v>
      </c>
      <c r="C22546" t="s">
        <v>19</v>
      </c>
      <c r="D22546" t="s">
        <v>33</v>
      </c>
      <c r="E22546" t="s">
        <v>538</v>
      </c>
    </row>
    <row r="22547" spans="1:5" x14ac:dyDescent="0.25">
      <c r="A22547" t="s">
        <v>29008</v>
      </c>
      <c r="B22547" t="s">
        <v>20</v>
      </c>
      <c r="C22547" t="s">
        <v>19</v>
      </c>
      <c r="D22547" t="s">
        <v>33</v>
      </c>
      <c r="E22547" t="s">
        <v>533</v>
      </c>
    </row>
    <row r="22548" spans="1:5" x14ac:dyDescent="0.25">
      <c r="A22548" t="s">
        <v>22728</v>
      </c>
      <c r="B22548" t="s">
        <v>20</v>
      </c>
      <c r="C22548" t="s">
        <v>19</v>
      </c>
      <c r="D22548" t="s">
        <v>33</v>
      </c>
      <c r="E22548" t="s">
        <v>530</v>
      </c>
    </row>
    <row r="22549" spans="1:5" x14ac:dyDescent="0.25">
      <c r="A22549" t="s">
        <v>5385</v>
      </c>
      <c r="B22549" t="s">
        <v>20</v>
      </c>
      <c r="C22549" t="s">
        <v>19</v>
      </c>
      <c r="D22549" t="s">
        <v>33</v>
      </c>
      <c r="E22549" t="s">
        <v>533</v>
      </c>
    </row>
    <row r="22550" spans="1:5" x14ac:dyDescent="0.25">
      <c r="A22550" t="s">
        <v>22730</v>
      </c>
      <c r="B22550" t="s">
        <v>20</v>
      </c>
      <c r="C22550" t="s">
        <v>19</v>
      </c>
      <c r="D22550" t="s">
        <v>33</v>
      </c>
      <c r="E22550" t="s">
        <v>530</v>
      </c>
    </row>
    <row r="22551" spans="1:5" x14ac:dyDescent="0.25">
      <c r="A22551" t="s">
        <v>27089</v>
      </c>
      <c r="B22551" t="s">
        <v>20</v>
      </c>
      <c r="C22551" t="s">
        <v>19</v>
      </c>
      <c r="D22551" t="s">
        <v>33</v>
      </c>
      <c r="E22551" t="s">
        <v>533</v>
      </c>
    </row>
    <row r="22552" spans="1:5" x14ac:dyDescent="0.25">
      <c r="A22552" t="s">
        <v>19532</v>
      </c>
      <c r="B22552" t="s">
        <v>20</v>
      </c>
      <c r="C22552" t="s">
        <v>19</v>
      </c>
      <c r="D22552" t="s">
        <v>33</v>
      </c>
      <c r="E22552" t="s">
        <v>553</v>
      </c>
    </row>
    <row r="22553" spans="1:5" x14ac:dyDescent="0.25">
      <c r="A22553" t="s">
        <v>13226</v>
      </c>
      <c r="B22553" t="s">
        <v>20</v>
      </c>
      <c r="C22553" t="s">
        <v>19</v>
      </c>
      <c r="D22553" t="s">
        <v>33</v>
      </c>
      <c r="E22553" t="s">
        <v>533</v>
      </c>
    </row>
    <row r="22554" spans="1:5" x14ac:dyDescent="0.25">
      <c r="A22554" t="s">
        <v>22734</v>
      </c>
      <c r="B22554" t="s">
        <v>20</v>
      </c>
      <c r="C22554" t="s">
        <v>21</v>
      </c>
      <c r="D22554" t="s">
        <v>33</v>
      </c>
      <c r="E22554" t="s">
        <v>582</v>
      </c>
    </row>
    <row r="22555" spans="1:5" x14ac:dyDescent="0.25">
      <c r="A22555" t="s">
        <v>4902</v>
      </c>
      <c r="B22555" t="s">
        <v>20</v>
      </c>
      <c r="C22555" t="s">
        <v>19</v>
      </c>
      <c r="D22555" t="s">
        <v>33</v>
      </c>
      <c r="E22555" t="s">
        <v>533</v>
      </c>
    </row>
    <row r="22556" spans="1:5" x14ac:dyDescent="0.25">
      <c r="A22556" t="s">
        <v>22736</v>
      </c>
      <c r="B22556" t="s">
        <v>20</v>
      </c>
      <c r="C22556" t="s">
        <v>19</v>
      </c>
      <c r="D22556" t="s">
        <v>33</v>
      </c>
      <c r="E22556" t="s">
        <v>530</v>
      </c>
    </row>
    <row r="22557" spans="1:5" x14ac:dyDescent="0.25">
      <c r="A22557" t="s">
        <v>22737</v>
      </c>
      <c r="B22557" t="s">
        <v>16</v>
      </c>
      <c r="C22557" t="s">
        <v>17</v>
      </c>
      <c r="D22557" t="s">
        <v>33</v>
      </c>
      <c r="E22557" t="s">
        <v>653</v>
      </c>
    </row>
    <row r="22558" spans="1:5" x14ac:dyDescent="0.25">
      <c r="A22558" t="s">
        <v>24020</v>
      </c>
      <c r="B22558" t="s">
        <v>20</v>
      </c>
      <c r="C22558" t="s">
        <v>19</v>
      </c>
      <c r="D22558" t="s">
        <v>33</v>
      </c>
      <c r="E22558" t="s">
        <v>533</v>
      </c>
    </row>
    <row r="22559" spans="1:5" x14ac:dyDescent="0.25">
      <c r="A22559" t="s">
        <v>22739</v>
      </c>
      <c r="B22559" t="s">
        <v>20</v>
      </c>
      <c r="C22559" t="s">
        <v>19</v>
      </c>
      <c r="D22559" t="s">
        <v>33</v>
      </c>
      <c r="E22559" t="s">
        <v>530</v>
      </c>
    </row>
    <row r="22560" spans="1:5" x14ac:dyDescent="0.25">
      <c r="A22560" t="s">
        <v>26695</v>
      </c>
      <c r="B22560" t="s">
        <v>20</v>
      </c>
      <c r="C22560" t="s">
        <v>19</v>
      </c>
      <c r="D22560" t="s">
        <v>33</v>
      </c>
      <c r="E22560" t="s">
        <v>533</v>
      </c>
    </row>
    <row r="22561" spans="1:5" x14ac:dyDescent="0.25">
      <c r="A22561" t="s">
        <v>22741</v>
      </c>
      <c r="B22561" t="s">
        <v>20</v>
      </c>
      <c r="C22561" t="s">
        <v>19</v>
      </c>
      <c r="D22561" t="s">
        <v>33</v>
      </c>
      <c r="E22561" t="s">
        <v>530</v>
      </c>
    </row>
    <row r="22562" spans="1:5" x14ac:dyDescent="0.25">
      <c r="A22562" t="s">
        <v>22078</v>
      </c>
      <c r="B22562" t="s">
        <v>20</v>
      </c>
      <c r="C22562" t="s">
        <v>19</v>
      </c>
      <c r="D22562" t="s">
        <v>33</v>
      </c>
      <c r="E22562" t="s">
        <v>533</v>
      </c>
    </row>
    <row r="22563" spans="1:5" x14ac:dyDescent="0.25">
      <c r="A22563" t="s">
        <v>22743</v>
      </c>
      <c r="B22563" t="s">
        <v>20</v>
      </c>
      <c r="C22563" t="s">
        <v>19</v>
      </c>
      <c r="D22563" t="s">
        <v>33</v>
      </c>
      <c r="E22563" t="s">
        <v>530</v>
      </c>
    </row>
    <row r="22564" spans="1:5" x14ac:dyDescent="0.25">
      <c r="A22564" t="s">
        <v>18550</v>
      </c>
      <c r="B22564" t="s">
        <v>20</v>
      </c>
      <c r="C22564" t="s">
        <v>19</v>
      </c>
      <c r="D22564" t="s">
        <v>33</v>
      </c>
      <c r="E22564" t="s">
        <v>533</v>
      </c>
    </row>
    <row r="22565" spans="1:5" x14ac:dyDescent="0.25">
      <c r="A22565" t="s">
        <v>18957</v>
      </c>
      <c r="B22565" t="s">
        <v>20</v>
      </c>
      <c r="C22565" t="s">
        <v>19</v>
      </c>
      <c r="D22565" t="s">
        <v>33</v>
      </c>
      <c r="E22565" t="s">
        <v>533</v>
      </c>
    </row>
    <row r="22566" spans="1:5" x14ac:dyDescent="0.25">
      <c r="A22566" t="s">
        <v>18959</v>
      </c>
      <c r="B22566" t="s">
        <v>20</v>
      </c>
      <c r="C22566" t="s">
        <v>19</v>
      </c>
      <c r="D22566" t="s">
        <v>33</v>
      </c>
      <c r="E22566" t="s">
        <v>533</v>
      </c>
    </row>
    <row r="22567" spans="1:5" x14ac:dyDescent="0.25">
      <c r="A22567" t="s">
        <v>14988</v>
      </c>
      <c r="B22567" t="s">
        <v>20</v>
      </c>
      <c r="C22567" t="s">
        <v>19</v>
      </c>
      <c r="D22567" t="s">
        <v>33</v>
      </c>
      <c r="E22567" t="s">
        <v>533</v>
      </c>
    </row>
    <row r="22568" spans="1:5" x14ac:dyDescent="0.25">
      <c r="A22568" t="s">
        <v>22748</v>
      </c>
      <c r="B22568" t="s">
        <v>20</v>
      </c>
      <c r="C22568" t="s">
        <v>19</v>
      </c>
      <c r="D22568" t="s">
        <v>33</v>
      </c>
      <c r="E22568" t="s">
        <v>530</v>
      </c>
    </row>
    <row r="22569" spans="1:5" x14ac:dyDescent="0.25">
      <c r="A22569" t="s">
        <v>3567</v>
      </c>
      <c r="B22569" t="s">
        <v>20</v>
      </c>
      <c r="C22569" t="s">
        <v>19</v>
      </c>
      <c r="D22569" t="s">
        <v>33</v>
      </c>
      <c r="E22569" t="s">
        <v>533</v>
      </c>
    </row>
    <row r="22570" spans="1:5" x14ac:dyDescent="0.25">
      <c r="A22570" t="s">
        <v>22750</v>
      </c>
      <c r="B22570" t="s">
        <v>20</v>
      </c>
      <c r="C22570" t="s">
        <v>21</v>
      </c>
      <c r="D22570" t="s">
        <v>33</v>
      </c>
      <c r="E22570" t="s">
        <v>582</v>
      </c>
    </row>
    <row r="22571" spans="1:5" x14ac:dyDescent="0.25">
      <c r="A22571" t="s">
        <v>14986</v>
      </c>
      <c r="B22571" t="s">
        <v>20</v>
      </c>
      <c r="C22571" t="s">
        <v>19</v>
      </c>
      <c r="D22571" t="s">
        <v>33</v>
      </c>
      <c r="E22571" t="s">
        <v>533</v>
      </c>
    </row>
    <row r="22572" spans="1:5" x14ac:dyDescent="0.25">
      <c r="A22572" t="s">
        <v>22752</v>
      </c>
      <c r="B22572" t="s">
        <v>20</v>
      </c>
      <c r="C22572" t="s">
        <v>19</v>
      </c>
      <c r="D22572" t="s">
        <v>33</v>
      </c>
      <c r="E22572" t="s">
        <v>530</v>
      </c>
    </row>
    <row r="22573" spans="1:5" x14ac:dyDescent="0.25">
      <c r="A22573" t="s">
        <v>12835</v>
      </c>
      <c r="B22573" t="s">
        <v>20</v>
      </c>
      <c r="C22573" t="s">
        <v>19</v>
      </c>
      <c r="D22573" t="s">
        <v>33</v>
      </c>
      <c r="E22573" t="s">
        <v>533</v>
      </c>
    </row>
    <row r="22574" spans="1:5" x14ac:dyDescent="0.25">
      <c r="A22574" t="s">
        <v>22754</v>
      </c>
      <c r="B22574" t="s">
        <v>20</v>
      </c>
      <c r="C22574" t="s">
        <v>19</v>
      </c>
      <c r="D22574" t="s">
        <v>33</v>
      </c>
      <c r="E22574" t="s">
        <v>538</v>
      </c>
    </row>
    <row r="22575" spans="1:5" x14ac:dyDescent="0.25">
      <c r="A22575" t="s">
        <v>22755</v>
      </c>
      <c r="B22575" t="s">
        <v>20</v>
      </c>
      <c r="C22575" t="s">
        <v>19</v>
      </c>
      <c r="D22575" t="s">
        <v>33</v>
      </c>
      <c r="E22575" t="s">
        <v>530</v>
      </c>
    </row>
    <row r="22576" spans="1:5" x14ac:dyDescent="0.25">
      <c r="A22576" t="s">
        <v>4748</v>
      </c>
      <c r="B22576" t="s">
        <v>20</v>
      </c>
      <c r="C22576" t="s">
        <v>19</v>
      </c>
      <c r="D22576" t="s">
        <v>33</v>
      </c>
      <c r="E22576" t="s">
        <v>533</v>
      </c>
    </row>
    <row r="22577" spans="1:5" x14ac:dyDescent="0.25">
      <c r="A22577" t="s">
        <v>22757</v>
      </c>
      <c r="B22577" t="s">
        <v>20</v>
      </c>
      <c r="C22577" t="s">
        <v>19</v>
      </c>
      <c r="D22577" t="s">
        <v>33</v>
      </c>
      <c r="E22577" t="s">
        <v>530</v>
      </c>
    </row>
    <row r="22578" spans="1:5" x14ac:dyDescent="0.25">
      <c r="A22578" t="s">
        <v>6696</v>
      </c>
      <c r="B22578" t="s">
        <v>20</v>
      </c>
      <c r="C22578" t="s">
        <v>19</v>
      </c>
      <c r="D22578" t="s">
        <v>33</v>
      </c>
      <c r="E22578" t="s">
        <v>533</v>
      </c>
    </row>
    <row r="22579" spans="1:5" x14ac:dyDescent="0.25">
      <c r="A22579" t="s">
        <v>22759</v>
      </c>
      <c r="B22579" t="s">
        <v>20</v>
      </c>
      <c r="C22579" t="s">
        <v>19</v>
      </c>
      <c r="D22579" t="s">
        <v>33</v>
      </c>
      <c r="E22579" t="s">
        <v>530</v>
      </c>
    </row>
    <row r="22580" spans="1:5" x14ac:dyDescent="0.25">
      <c r="A22580" t="s">
        <v>22760</v>
      </c>
      <c r="B22580" t="s">
        <v>16</v>
      </c>
      <c r="C22580" t="s">
        <v>17</v>
      </c>
      <c r="D22580" t="s">
        <v>33</v>
      </c>
      <c r="E22580" t="s">
        <v>653</v>
      </c>
    </row>
    <row r="22581" spans="1:5" x14ac:dyDescent="0.25">
      <c r="A22581" t="s">
        <v>22761</v>
      </c>
      <c r="B22581" t="s">
        <v>16</v>
      </c>
      <c r="C22581" t="s">
        <v>17</v>
      </c>
      <c r="D22581" t="s">
        <v>33</v>
      </c>
      <c r="E22581" t="s">
        <v>653</v>
      </c>
    </row>
    <row r="22582" spans="1:5" x14ac:dyDescent="0.25">
      <c r="A22582" t="s">
        <v>23266</v>
      </c>
      <c r="B22582" t="s">
        <v>20</v>
      </c>
      <c r="C22582" t="s">
        <v>19</v>
      </c>
      <c r="D22582" t="s">
        <v>33</v>
      </c>
      <c r="E22582" t="s">
        <v>533</v>
      </c>
    </row>
    <row r="22583" spans="1:5" x14ac:dyDescent="0.25">
      <c r="A22583" t="s">
        <v>22763</v>
      </c>
      <c r="B22583" t="s">
        <v>20</v>
      </c>
      <c r="C22583" t="s">
        <v>19</v>
      </c>
      <c r="D22583" t="s">
        <v>33</v>
      </c>
      <c r="E22583" t="s">
        <v>530</v>
      </c>
    </row>
    <row r="22584" spans="1:5" x14ac:dyDescent="0.25">
      <c r="A22584" t="s">
        <v>24018</v>
      </c>
      <c r="B22584" t="s">
        <v>20</v>
      </c>
      <c r="C22584" t="s">
        <v>19</v>
      </c>
      <c r="D22584" t="s">
        <v>33</v>
      </c>
      <c r="E22584" t="s">
        <v>533</v>
      </c>
    </row>
    <row r="22585" spans="1:5" x14ac:dyDescent="0.25">
      <c r="A22585" t="s">
        <v>22765</v>
      </c>
      <c r="B22585" t="s">
        <v>20</v>
      </c>
      <c r="C22585" t="s">
        <v>19</v>
      </c>
      <c r="D22585" t="s">
        <v>33</v>
      </c>
      <c r="E22585" t="s">
        <v>530</v>
      </c>
    </row>
    <row r="22586" spans="1:5" x14ac:dyDescent="0.25">
      <c r="A22586" t="s">
        <v>26195</v>
      </c>
      <c r="B22586" t="s">
        <v>20</v>
      </c>
      <c r="C22586" t="s">
        <v>19</v>
      </c>
      <c r="D22586" t="s">
        <v>33</v>
      </c>
      <c r="E22586" t="s">
        <v>533</v>
      </c>
    </row>
    <row r="22587" spans="1:5" x14ac:dyDescent="0.25">
      <c r="A22587" t="s">
        <v>22767</v>
      </c>
      <c r="B22587" t="s">
        <v>20</v>
      </c>
      <c r="C22587" t="s">
        <v>19</v>
      </c>
      <c r="D22587" t="s">
        <v>33</v>
      </c>
      <c r="E22587" t="s">
        <v>530</v>
      </c>
    </row>
    <row r="22588" spans="1:5" x14ac:dyDescent="0.25">
      <c r="A22588" t="s">
        <v>16133</v>
      </c>
      <c r="B22588" t="s">
        <v>20</v>
      </c>
      <c r="C22588" t="s">
        <v>19</v>
      </c>
      <c r="D22588" t="s">
        <v>33</v>
      </c>
      <c r="E22588" t="s">
        <v>533</v>
      </c>
    </row>
    <row r="22589" spans="1:5" x14ac:dyDescent="0.25">
      <c r="A22589" t="s">
        <v>22769</v>
      </c>
      <c r="B22589" t="s">
        <v>20</v>
      </c>
      <c r="C22589" t="s">
        <v>19</v>
      </c>
      <c r="D22589" t="s">
        <v>69</v>
      </c>
      <c r="E22589" t="s">
        <v>530</v>
      </c>
    </row>
    <row r="22590" spans="1:5" x14ac:dyDescent="0.25">
      <c r="A22590" t="s">
        <v>22770</v>
      </c>
      <c r="B22590" t="s">
        <v>16</v>
      </c>
      <c r="C22590" t="s">
        <v>17</v>
      </c>
      <c r="D22590" t="s">
        <v>33</v>
      </c>
      <c r="E22590" t="s">
        <v>653</v>
      </c>
    </row>
    <row r="22591" spans="1:5" x14ac:dyDescent="0.25">
      <c r="A22591" t="s">
        <v>22771</v>
      </c>
      <c r="B22591" t="s">
        <v>20</v>
      </c>
      <c r="C22591" t="s">
        <v>19</v>
      </c>
      <c r="D22591" t="s">
        <v>33</v>
      </c>
      <c r="E22591" t="s">
        <v>538</v>
      </c>
    </row>
    <row r="22592" spans="1:5" x14ac:dyDescent="0.25">
      <c r="A22592" t="s">
        <v>25364</v>
      </c>
      <c r="B22592" t="s">
        <v>20</v>
      </c>
      <c r="C22592" t="s">
        <v>19</v>
      </c>
      <c r="D22592" t="s">
        <v>33</v>
      </c>
      <c r="E22592" t="s">
        <v>533</v>
      </c>
    </row>
    <row r="22593" spans="1:5" x14ac:dyDescent="0.25">
      <c r="A22593" t="s">
        <v>4744</v>
      </c>
      <c r="B22593" t="s">
        <v>20</v>
      </c>
      <c r="C22593" t="s">
        <v>19</v>
      </c>
      <c r="D22593" t="s">
        <v>33</v>
      </c>
      <c r="E22593" t="s">
        <v>533</v>
      </c>
    </row>
    <row r="22594" spans="1:5" x14ac:dyDescent="0.25">
      <c r="A22594" t="s">
        <v>22774</v>
      </c>
      <c r="B22594" t="s">
        <v>20</v>
      </c>
      <c r="C22594" t="s">
        <v>21</v>
      </c>
      <c r="D22594" t="s">
        <v>33</v>
      </c>
      <c r="E22594" t="s">
        <v>581</v>
      </c>
    </row>
    <row r="22595" spans="1:5" x14ac:dyDescent="0.25">
      <c r="A22595" t="s">
        <v>22775</v>
      </c>
      <c r="B22595" t="s">
        <v>16</v>
      </c>
      <c r="C22595" t="s">
        <v>17</v>
      </c>
      <c r="D22595" t="s">
        <v>33</v>
      </c>
      <c r="E22595" t="s">
        <v>653</v>
      </c>
    </row>
    <row r="22596" spans="1:5" x14ac:dyDescent="0.25">
      <c r="A22596" t="s">
        <v>22776</v>
      </c>
      <c r="B22596" t="s">
        <v>16</v>
      </c>
      <c r="C22596" t="s">
        <v>17</v>
      </c>
      <c r="D22596" t="s">
        <v>33</v>
      </c>
      <c r="E22596" t="s">
        <v>653</v>
      </c>
    </row>
    <row r="22597" spans="1:5" x14ac:dyDescent="0.25">
      <c r="A22597" t="s">
        <v>22777</v>
      </c>
      <c r="B22597" t="s">
        <v>20</v>
      </c>
      <c r="C22597" t="s">
        <v>19</v>
      </c>
      <c r="D22597" t="s">
        <v>33</v>
      </c>
      <c r="E22597" t="s">
        <v>538</v>
      </c>
    </row>
    <row r="22598" spans="1:5" x14ac:dyDescent="0.25">
      <c r="A22598" t="s">
        <v>4743</v>
      </c>
      <c r="B22598" t="s">
        <v>20</v>
      </c>
      <c r="C22598" t="s">
        <v>19</v>
      </c>
      <c r="D22598" t="s">
        <v>33</v>
      </c>
      <c r="E22598" t="s">
        <v>533</v>
      </c>
    </row>
    <row r="22599" spans="1:5" x14ac:dyDescent="0.25">
      <c r="A22599" t="s">
        <v>22779</v>
      </c>
      <c r="B22599" t="s">
        <v>20</v>
      </c>
      <c r="C22599" t="s">
        <v>19</v>
      </c>
      <c r="D22599" t="s">
        <v>33</v>
      </c>
      <c r="E22599" t="s">
        <v>530</v>
      </c>
    </row>
    <row r="22600" spans="1:5" x14ac:dyDescent="0.25">
      <c r="A22600" t="s">
        <v>2782</v>
      </c>
      <c r="B22600" t="s">
        <v>20</v>
      </c>
      <c r="C22600" t="s">
        <v>19</v>
      </c>
      <c r="D22600" t="s">
        <v>33</v>
      </c>
      <c r="E22600" t="s">
        <v>533</v>
      </c>
    </row>
    <row r="22601" spans="1:5" x14ac:dyDescent="0.25">
      <c r="A22601" t="s">
        <v>22782</v>
      </c>
      <c r="B22601" t="s">
        <v>20</v>
      </c>
      <c r="C22601" t="s">
        <v>19</v>
      </c>
      <c r="D22601" t="s">
        <v>33</v>
      </c>
      <c r="E22601" t="s">
        <v>538</v>
      </c>
    </row>
    <row r="22602" spans="1:5" x14ac:dyDescent="0.25">
      <c r="A22602" t="s">
        <v>22781</v>
      </c>
      <c r="B22602" t="s">
        <v>20</v>
      </c>
      <c r="C22602" t="s">
        <v>19</v>
      </c>
      <c r="D22602" t="s">
        <v>33</v>
      </c>
      <c r="E22602" t="s">
        <v>530</v>
      </c>
    </row>
    <row r="22603" spans="1:5" x14ac:dyDescent="0.25">
      <c r="A22603" t="s">
        <v>22783</v>
      </c>
      <c r="B22603" t="s">
        <v>20</v>
      </c>
      <c r="C22603" t="s">
        <v>21</v>
      </c>
      <c r="D22603" t="s">
        <v>33</v>
      </c>
      <c r="E22603" t="s">
        <v>581</v>
      </c>
    </row>
    <row r="22604" spans="1:5" x14ac:dyDescent="0.25">
      <c r="A22604" t="s">
        <v>8314</v>
      </c>
      <c r="B22604" t="s">
        <v>20</v>
      </c>
      <c r="C22604" t="s">
        <v>19</v>
      </c>
      <c r="D22604" t="s">
        <v>33</v>
      </c>
      <c r="E22604" t="s">
        <v>533</v>
      </c>
    </row>
    <row r="22605" spans="1:5" x14ac:dyDescent="0.25">
      <c r="A22605" t="s">
        <v>22785</v>
      </c>
      <c r="B22605" t="s">
        <v>20</v>
      </c>
      <c r="C22605" t="s">
        <v>21</v>
      </c>
      <c r="D22605" t="s">
        <v>33</v>
      </c>
      <c r="E22605" t="s">
        <v>582</v>
      </c>
    </row>
    <row r="22606" spans="1:5" x14ac:dyDescent="0.25">
      <c r="A22606" t="s">
        <v>22786</v>
      </c>
      <c r="B22606" t="s">
        <v>20</v>
      </c>
      <c r="C22606" t="s">
        <v>19</v>
      </c>
      <c r="D22606" t="s">
        <v>33</v>
      </c>
      <c r="E22606" t="s">
        <v>538</v>
      </c>
    </row>
    <row r="22607" spans="1:5" x14ac:dyDescent="0.25">
      <c r="A22607" t="s">
        <v>4747</v>
      </c>
      <c r="B22607" t="s">
        <v>20</v>
      </c>
      <c r="C22607" t="s">
        <v>19</v>
      </c>
      <c r="D22607" t="s">
        <v>33</v>
      </c>
      <c r="E22607" t="s">
        <v>533</v>
      </c>
    </row>
    <row r="22608" spans="1:5" x14ac:dyDescent="0.25">
      <c r="A22608" t="s">
        <v>22788</v>
      </c>
      <c r="B22608" t="s">
        <v>20</v>
      </c>
      <c r="C22608" t="s">
        <v>19</v>
      </c>
      <c r="D22608" t="s">
        <v>33</v>
      </c>
      <c r="E22608" t="s">
        <v>530</v>
      </c>
    </row>
    <row r="22609" spans="1:5" x14ac:dyDescent="0.25">
      <c r="A22609" t="s">
        <v>22789</v>
      </c>
      <c r="B22609" t="s">
        <v>20</v>
      </c>
      <c r="C22609" t="s">
        <v>19</v>
      </c>
      <c r="D22609" t="s">
        <v>33</v>
      </c>
      <c r="E22609" t="s">
        <v>538</v>
      </c>
    </row>
    <row r="22610" spans="1:5" x14ac:dyDescent="0.25">
      <c r="A22610" t="s">
        <v>22791</v>
      </c>
      <c r="B22610" t="s">
        <v>20</v>
      </c>
      <c r="C22610" t="s">
        <v>19</v>
      </c>
      <c r="D22610" t="s">
        <v>33</v>
      </c>
      <c r="E22610" t="s">
        <v>530</v>
      </c>
    </row>
    <row r="22611" spans="1:5" x14ac:dyDescent="0.25">
      <c r="A22611" t="s">
        <v>4741</v>
      </c>
      <c r="B22611" t="s">
        <v>20</v>
      </c>
      <c r="C22611" t="s">
        <v>19</v>
      </c>
      <c r="D22611" t="s">
        <v>33</v>
      </c>
      <c r="E22611" t="s">
        <v>533</v>
      </c>
    </row>
    <row r="22612" spans="1:5" x14ac:dyDescent="0.25">
      <c r="A22612" t="s">
        <v>22792</v>
      </c>
      <c r="B22612" t="s">
        <v>20</v>
      </c>
      <c r="C22612" t="s">
        <v>19</v>
      </c>
      <c r="D22612" t="s">
        <v>33</v>
      </c>
      <c r="E22612" t="s">
        <v>538</v>
      </c>
    </row>
    <row r="22613" spans="1:5" x14ac:dyDescent="0.25">
      <c r="A22613" t="s">
        <v>25636</v>
      </c>
      <c r="B22613" t="s">
        <v>20</v>
      </c>
      <c r="C22613" t="s">
        <v>19</v>
      </c>
      <c r="D22613" t="s">
        <v>33</v>
      </c>
      <c r="E22613" t="s">
        <v>533</v>
      </c>
    </row>
    <row r="22614" spans="1:5" x14ac:dyDescent="0.25">
      <c r="A22614" t="s">
        <v>22794</v>
      </c>
      <c r="B22614" t="s">
        <v>20</v>
      </c>
      <c r="C22614" t="s">
        <v>19</v>
      </c>
      <c r="D22614" t="s">
        <v>33</v>
      </c>
      <c r="E22614" t="s">
        <v>530</v>
      </c>
    </row>
    <row r="22615" spans="1:5" x14ac:dyDescent="0.25">
      <c r="A22615" t="s">
        <v>22795</v>
      </c>
      <c r="B22615" t="s">
        <v>20</v>
      </c>
      <c r="C22615" t="s">
        <v>19</v>
      </c>
      <c r="D22615" t="s">
        <v>33</v>
      </c>
      <c r="E22615" t="s">
        <v>538</v>
      </c>
    </row>
    <row r="22616" spans="1:5" x14ac:dyDescent="0.25">
      <c r="A22616" t="s">
        <v>25651</v>
      </c>
      <c r="B22616" t="s">
        <v>20</v>
      </c>
      <c r="C22616" t="s">
        <v>19</v>
      </c>
      <c r="D22616" t="s">
        <v>33</v>
      </c>
      <c r="E22616" t="s">
        <v>533</v>
      </c>
    </row>
    <row r="22617" spans="1:5" x14ac:dyDescent="0.25">
      <c r="A22617" t="s">
        <v>22797</v>
      </c>
      <c r="B22617" t="s">
        <v>20</v>
      </c>
      <c r="C22617" t="s">
        <v>19</v>
      </c>
      <c r="D22617" t="s">
        <v>33</v>
      </c>
      <c r="E22617" t="s">
        <v>530</v>
      </c>
    </row>
    <row r="22618" spans="1:5" x14ac:dyDescent="0.25">
      <c r="A22618" t="s">
        <v>22799</v>
      </c>
      <c r="B22618" t="s">
        <v>20</v>
      </c>
      <c r="C22618" t="s">
        <v>19</v>
      </c>
      <c r="D22618" t="s">
        <v>33</v>
      </c>
      <c r="E22618" t="s">
        <v>538</v>
      </c>
    </row>
    <row r="22619" spans="1:5" x14ac:dyDescent="0.25">
      <c r="A22619" t="s">
        <v>4900</v>
      </c>
      <c r="B22619" t="s">
        <v>20</v>
      </c>
      <c r="C22619" t="s">
        <v>19</v>
      </c>
      <c r="D22619" t="s">
        <v>33</v>
      </c>
      <c r="E22619" t="s">
        <v>533</v>
      </c>
    </row>
    <row r="22620" spans="1:5" x14ac:dyDescent="0.25">
      <c r="A22620" t="s">
        <v>22800</v>
      </c>
      <c r="B22620" t="s">
        <v>20</v>
      </c>
      <c r="C22620" t="s">
        <v>19</v>
      </c>
      <c r="D22620" t="s">
        <v>33</v>
      </c>
      <c r="E22620" t="s">
        <v>563</v>
      </c>
    </row>
    <row r="22621" spans="1:5" x14ac:dyDescent="0.25">
      <c r="A22621" t="s">
        <v>22801</v>
      </c>
      <c r="B22621" t="s">
        <v>16</v>
      </c>
      <c r="C22621" t="s">
        <v>17</v>
      </c>
      <c r="D22621" t="s">
        <v>33</v>
      </c>
      <c r="E22621" t="s">
        <v>653</v>
      </c>
    </row>
    <row r="22622" spans="1:5" x14ac:dyDescent="0.25">
      <c r="A22622" t="s">
        <v>24402</v>
      </c>
      <c r="B22622" t="s">
        <v>20</v>
      </c>
      <c r="C22622" t="s">
        <v>19</v>
      </c>
      <c r="D22622" t="s">
        <v>33</v>
      </c>
      <c r="E22622" t="s">
        <v>533</v>
      </c>
    </row>
    <row r="22623" spans="1:5" x14ac:dyDescent="0.25">
      <c r="A22623" t="s">
        <v>22803</v>
      </c>
      <c r="B22623" t="s">
        <v>20</v>
      </c>
      <c r="C22623" t="s">
        <v>19</v>
      </c>
      <c r="D22623" t="s">
        <v>33</v>
      </c>
      <c r="E22623" t="s">
        <v>530</v>
      </c>
    </row>
    <row r="22624" spans="1:5" x14ac:dyDescent="0.25">
      <c r="A22624" t="s">
        <v>20945</v>
      </c>
      <c r="B22624" t="s">
        <v>20</v>
      </c>
      <c r="C22624" t="s">
        <v>19</v>
      </c>
      <c r="D22624" t="s">
        <v>33</v>
      </c>
      <c r="E22624" t="s">
        <v>533</v>
      </c>
    </row>
    <row r="22625" spans="1:5" x14ac:dyDescent="0.25">
      <c r="A22625" t="s">
        <v>22805</v>
      </c>
      <c r="B22625" t="s">
        <v>20</v>
      </c>
      <c r="C22625" t="s">
        <v>19</v>
      </c>
      <c r="D22625" t="s">
        <v>33</v>
      </c>
      <c r="E22625" t="s">
        <v>530</v>
      </c>
    </row>
    <row r="22626" spans="1:5" x14ac:dyDescent="0.25">
      <c r="A22626" t="s">
        <v>19321</v>
      </c>
      <c r="B22626" t="s">
        <v>20</v>
      </c>
      <c r="C22626" t="s">
        <v>19</v>
      </c>
      <c r="D22626" t="s">
        <v>33</v>
      </c>
      <c r="E22626" t="s">
        <v>533</v>
      </c>
    </row>
    <row r="22627" spans="1:5" x14ac:dyDescent="0.25">
      <c r="A22627" t="s">
        <v>22807</v>
      </c>
      <c r="B22627" t="s">
        <v>20</v>
      </c>
      <c r="C22627" t="s">
        <v>19</v>
      </c>
      <c r="D22627" t="s">
        <v>33</v>
      </c>
      <c r="E22627" t="s">
        <v>530</v>
      </c>
    </row>
    <row r="22628" spans="1:5" x14ac:dyDescent="0.25">
      <c r="A22628" t="s">
        <v>4738</v>
      </c>
      <c r="B22628" t="s">
        <v>20</v>
      </c>
      <c r="C22628" t="s">
        <v>19</v>
      </c>
      <c r="D22628" t="s">
        <v>33</v>
      </c>
      <c r="E22628" t="s">
        <v>533</v>
      </c>
    </row>
    <row r="22629" spans="1:5" x14ac:dyDescent="0.25">
      <c r="A22629" t="s">
        <v>22809</v>
      </c>
      <c r="B22629" t="s">
        <v>20</v>
      </c>
      <c r="C22629" t="s">
        <v>19</v>
      </c>
      <c r="D22629" t="s">
        <v>33</v>
      </c>
      <c r="E22629" t="s">
        <v>530</v>
      </c>
    </row>
    <row r="22630" spans="1:5" x14ac:dyDescent="0.25">
      <c r="A22630" t="s">
        <v>5126</v>
      </c>
      <c r="B22630" t="s">
        <v>20</v>
      </c>
      <c r="C22630" t="s">
        <v>19</v>
      </c>
      <c r="D22630" t="s">
        <v>33</v>
      </c>
      <c r="E22630" t="s">
        <v>533</v>
      </c>
    </row>
    <row r="22631" spans="1:5" x14ac:dyDescent="0.25">
      <c r="A22631" t="s">
        <v>22811</v>
      </c>
      <c r="B22631" t="s">
        <v>20</v>
      </c>
      <c r="C22631" t="s">
        <v>19</v>
      </c>
      <c r="D22631" t="s">
        <v>33</v>
      </c>
      <c r="E22631" t="s">
        <v>530</v>
      </c>
    </row>
    <row r="22632" spans="1:5" x14ac:dyDescent="0.25">
      <c r="A22632" t="s">
        <v>22812</v>
      </c>
      <c r="B22632" t="s">
        <v>20</v>
      </c>
      <c r="C22632" t="s">
        <v>21</v>
      </c>
      <c r="D22632" t="s">
        <v>33</v>
      </c>
      <c r="E22632" t="s">
        <v>581</v>
      </c>
    </row>
    <row r="22633" spans="1:5" x14ac:dyDescent="0.25">
      <c r="A22633" t="s">
        <v>22813</v>
      </c>
      <c r="B22633" t="s">
        <v>16</v>
      </c>
      <c r="C22633" t="s">
        <v>17</v>
      </c>
      <c r="D22633" t="s">
        <v>33</v>
      </c>
      <c r="E22633" t="s">
        <v>653</v>
      </c>
    </row>
    <row r="22634" spans="1:5" x14ac:dyDescent="0.25">
      <c r="A22634" t="s">
        <v>22814</v>
      </c>
      <c r="B22634" t="s">
        <v>16</v>
      </c>
      <c r="C22634" t="s">
        <v>17</v>
      </c>
      <c r="D22634" t="s">
        <v>33</v>
      </c>
      <c r="E22634" t="s">
        <v>653</v>
      </c>
    </row>
    <row r="22635" spans="1:5" x14ac:dyDescent="0.25">
      <c r="A22635" t="s">
        <v>22815</v>
      </c>
      <c r="B22635" t="s">
        <v>16</v>
      </c>
      <c r="C22635" t="s">
        <v>15</v>
      </c>
      <c r="D22635" t="s">
        <v>33</v>
      </c>
      <c r="E22635" t="s">
        <v>696</v>
      </c>
    </row>
    <row r="22636" spans="1:5" x14ac:dyDescent="0.25">
      <c r="A22636" t="s">
        <v>22816</v>
      </c>
      <c r="B22636" t="s">
        <v>16</v>
      </c>
      <c r="C22636" t="s">
        <v>15</v>
      </c>
      <c r="D22636" t="s">
        <v>33</v>
      </c>
      <c r="E22636" t="s">
        <v>659</v>
      </c>
    </row>
    <row r="22637" spans="1:5" x14ac:dyDescent="0.25">
      <c r="A22637" t="s">
        <v>23261</v>
      </c>
      <c r="B22637" t="s">
        <v>20</v>
      </c>
      <c r="C22637" t="s">
        <v>19</v>
      </c>
      <c r="D22637" t="s">
        <v>33</v>
      </c>
      <c r="E22637" t="s">
        <v>533</v>
      </c>
    </row>
    <row r="22638" spans="1:5" x14ac:dyDescent="0.25">
      <c r="A22638" t="s">
        <v>22818</v>
      </c>
      <c r="B22638" t="s">
        <v>16</v>
      </c>
      <c r="C22638" t="s">
        <v>15</v>
      </c>
      <c r="D22638" t="s">
        <v>33</v>
      </c>
      <c r="E22638" t="s">
        <v>659</v>
      </c>
    </row>
    <row r="22639" spans="1:5" x14ac:dyDescent="0.25">
      <c r="A22639" t="s">
        <v>23259</v>
      </c>
      <c r="B22639" t="s">
        <v>20</v>
      </c>
      <c r="C22639" t="s">
        <v>19</v>
      </c>
      <c r="D22639" t="s">
        <v>33</v>
      </c>
      <c r="E22639" t="s">
        <v>533</v>
      </c>
    </row>
    <row r="22640" spans="1:5" x14ac:dyDescent="0.25">
      <c r="A22640" t="s">
        <v>22484</v>
      </c>
      <c r="B22640" t="s">
        <v>20</v>
      </c>
      <c r="C22640" t="s">
        <v>19</v>
      </c>
      <c r="D22640" t="s">
        <v>33</v>
      </c>
      <c r="E22640" t="s">
        <v>533</v>
      </c>
    </row>
    <row r="22641" spans="1:5" x14ac:dyDescent="0.25">
      <c r="A22641" t="s">
        <v>12044</v>
      </c>
      <c r="B22641" t="s">
        <v>20</v>
      </c>
      <c r="C22641" t="s">
        <v>19</v>
      </c>
      <c r="D22641" t="s">
        <v>33</v>
      </c>
      <c r="E22641" t="s">
        <v>533</v>
      </c>
    </row>
    <row r="22642" spans="1:5" x14ac:dyDescent="0.25">
      <c r="A22642" t="s">
        <v>22822</v>
      </c>
      <c r="B22642" t="s">
        <v>16</v>
      </c>
      <c r="C22642" t="s">
        <v>17</v>
      </c>
      <c r="D22642" t="s">
        <v>33</v>
      </c>
      <c r="E22642" t="s">
        <v>653</v>
      </c>
    </row>
    <row r="22643" spans="1:5" x14ac:dyDescent="0.25">
      <c r="A22643" t="s">
        <v>22823</v>
      </c>
      <c r="B22643" t="s">
        <v>16</v>
      </c>
      <c r="C22643" t="s">
        <v>15</v>
      </c>
      <c r="D22643" t="s">
        <v>33</v>
      </c>
      <c r="E22643" t="s">
        <v>571</v>
      </c>
    </row>
    <row r="22644" spans="1:5" x14ac:dyDescent="0.25">
      <c r="A22644" t="s">
        <v>22824</v>
      </c>
      <c r="B22644" t="s">
        <v>16</v>
      </c>
      <c r="C22644" t="s">
        <v>15</v>
      </c>
      <c r="D22644" t="s">
        <v>33</v>
      </c>
      <c r="E22644" t="s">
        <v>499</v>
      </c>
    </row>
    <row r="22645" spans="1:5" x14ac:dyDescent="0.25">
      <c r="A22645" t="s">
        <v>22825</v>
      </c>
      <c r="B22645" t="s">
        <v>16</v>
      </c>
      <c r="C22645" t="s">
        <v>17</v>
      </c>
      <c r="D22645" t="s">
        <v>33</v>
      </c>
      <c r="E22645" t="s">
        <v>627</v>
      </c>
    </row>
    <row r="22646" spans="1:5" x14ac:dyDescent="0.25">
      <c r="A22646" t="s">
        <v>22826</v>
      </c>
      <c r="B22646" t="s">
        <v>16</v>
      </c>
      <c r="C22646" t="s">
        <v>17</v>
      </c>
      <c r="D22646" t="s">
        <v>33</v>
      </c>
      <c r="E22646" t="s">
        <v>627</v>
      </c>
    </row>
    <row r="22647" spans="1:5" x14ac:dyDescent="0.25">
      <c r="A22647" t="s">
        <v>22827</v>
      </c>
      <c r="B22647" t="s">
        <v>16</v>
      </c>
      <c r="C22647" t="s">
        <v>17</v>
      </c>
      <c r="D22647" t="s">
        <v>33</v>
      </c>
      <c r="E22647" t="s">
        <v>627</v>
      </c>
    </row>
    <row r="22648" spans="1:5" x14ac:dyDescent="0.25">
      <c r="A22648" t="s">
        <v>22828</v>
      </c>
      <c r="B22648" t="s">
        <v>16</v>
      </c>
      <c r="C22648" t="s">
        <v>17</v>
      </c>
      <c r="D22648" t="s">
        <v>33</v>
      </c>
      <c r="E22648" t="s">
        <v>627</v>
      </c>
    </row>
    <row r="22649" spans="1:5" x14ac:dyDescent="0.25">
      <c r="A22649" t="s">
        <v>22829</v>
      </c>
      <c r="B22649" t="s">
        <v>16</v>
      </c>
      <c r="C22649" t="s">
        <v>17</v>
      </c>
      <c r="D22649" t="s">
        <v>33</v>
      </c>
      <c r="E22649" t="s">
        <v>627</v>
      </c>
    </row>
    <row r="22650" spans="1:5" x14ac:dyDescent="0.25">
      <c r="A22650" t="s">
        <v>22830</v>
      </c>
      <c r="B22650" t="s">
        <v>16</v>
      </c>
      <c r="C22650" t="s">
        <v>17</v>
      </c>
      <c r="D22650" t="s">
        <v>33</v>
      </c>
      <c r="E22650" t="s">
        <v>627</v>
      </c>
    </row>
    <row r="22651" spans="1:5" x14ac:dyDescent="0.25">
      <c r="A22651" t="s">
        <v>22831</v>
      </c>
      <c r="B22651" t="s">
        <v>20</v>
      </c>
      <c r="C22651" t="s">
        <v>19</v>
      </c>
      <c r="D22651" t="s">
        <v>33</v>
      </c>
      <c r="E22651" t="s">
        <v>585</v>
      </c>
    </row>
    <row r="22652" spans="1:5" x14ac:dyDescent="0.25">
      <c r="A22652" t="s">
        <v>28674</v>
      </c>
      <c r="B22652" t="s">
        <v>20</v>
      </c>
      <c r="C22652" t="s">
        <v>19</v>
      </c>
      <c r="D22652" t="s">
        <v>33</v>
      </c>
      <c r="E22652" t="s">
        <v>533</v>
      </c>
    </row>
    <row r="22653" spans="1:5" x14ac:dyDescent="0.25">
      <c r="A22653" t="s">
        <v>22833</v>
      </c>
      <c r="B22653" t="s">
        <v>20</v>
      </c>
      <c r="C22653" t="s">
        <v>19</v>
      </c>
      <c r="D22653" t="s">
        <v>33</v>
      </c>
      <c r="E22653" t="s">
        <v>585</v>
      </c>
    </row>
    <row r="22654" spans="1:5" x14ac:dyDescent="0.25">
      <c r="A22654" t="s">
        <v>24604</v>
      </c>
      <c r="B22654" t="s">
        <v>20</v>
      </c>
      <c r="C22654" t="s">
        <v>19</v>
      </c>
      <c r="D22654" t="s">
        <v>33</v>
      </c>
      <c r="E22654" t="s">
        <v>533</v>
      </c>
    </row>
    <row r="22655" spans="1:5" x14ac:dyDescent="0.25">
      <c r="A22655" t="s">
        <v>20944</v>
      </c>
      <c r="B22655" t="s">
        <v>20</v>
      </c>
      <c r="C22655" t="s">
        <v>19</v>
      </c>
      <c r="D22655" t="s">
        <v>33</v>
      </c>
      <c r="E22655" t="s">
        <v>533</v>
      </c>
    </row>
    <row r="22656" spans="1:5" x14ac:dyDescent="0.25">
      <c r="A22656" t="s">
        <v>28057</v>
      </c>
      <c r="B22656" t="s">
        <v>20</v>
      </c>
      <c r="C22656" t="s">
        <v>19</v>
      </c>
      <c r="D22656" t="s">
        <v>33</v>
      </c>
      <c r="E22656" t="s">
        <v>533</v>
      </c>
    </row>
    <row r="22657" spans="1:5" x14ac:dyDescent="0.25">
      <c r="A22657" t="s">
        <v>25195</v>
      </c>
      <c r="B22657" t="s">
        <v>20</v>
      </c>
      <c r="C22657" t="s">
        <v>19</v>
      </c>
      <c r="D22657" t="s">
        <v>33</v>
      </c>
      <c r="E22657" t="s">
        <v>533</v>
      </c>
    </row>
    <row r="22658" spans="1:5" x14ac:dyDescent="0.25">
      <c r="A22658" t="s">
        <v>25196</v>
      </c>
      <c r="B22658" t="s">
        <v>20</v>
      </c>
      <c r="C22658" t="s">
        <v>19</v>
      </c>
      <c r="D22658" t="s">
        <v>33</v>
      </c>
      <c r="E22658" t="s">
        <v>533</v>
      </c>
    </row>
    <row r="22659" spans="1:5" x14ac:dyDescent="0.25">
      <c r="A22659" t="s">
        <v>28063</v>
      </c>
      <c r="B22659" t="s">
        <v>20</v>
      </c>
      <c r="C22659" t="s">
        <v>19</v>
      </c>
      <c r="D22659" t="s">
        <v>33</v>
      </c>
      <c r="E22659" t="s">
        <v>533</v>
      </c>
    </row>
    <row r="22660" spans="1:5" x14ac:dyDescent="0.25">
      <c r="A22660" t="s">
        <v>22840</v>
      </c>
      <c r="B22660" t="s">
        <v>16</v>
      </c>
      <c r="C22660" t="s">
        <v>15</v>
      </c>
      <c r="D22660" t="s">
        <v>33</v>
      </c>
      <c r="E22660" t="s">
        <v>807</v>
      </c>
    </row>
    <row r="22661" spans="1:5" x14ac:dyDescent="0.25">
      <c r="A22661" t="s">
        <v>20943</v>
      </c>
      <c r="B22661" t="s">
        <v>20</v>
      </c>
      <c r="C22661" t="s">
        <v>19</v>
      </c>
      <c r="D22661" t="s">
        <v>33</v>
      </c>
      <c r="E22661" t="s">
        <v>533</v>
      </c>
    </row>
    <row r="22662" spans="1:5" x14ac:dyDescent="0.25">
      <c r="A22662" t="s">
        <v>22842</v>
      </c>
      <c r="B22662" t="s">
        <v>20</v>
      </c>
      <c r="C22662" t="s">
        <v>19</v>
      </c>
      <c r="D22662" t="s">
        <v>33</v>
      </c>
      <c r="E22662" t="s">
        <v>538</v>
      </c>
    </row>
    <row r="22663" spans="1:5" x14ac:dyDescent="0.25">
      <c r="A22663" t="s">
        <v>22843</v>
      </c>
      <c r="B22663" t="s">
        <v>16</v>
      </c>
      <c r="C22663" t="s">
        <v>17</v>
      </c>
      <c r="D22663" t="s">
        <v>69</v>
      </c>
      <c r="E22663" t="s">
        <v>650</v>
      </c>
    </row>
    <row r="22664" spans="1:5" x14ac:dyDescent="0.25">
      <c r="A22664" t="s">
        <v>22844</v>
      </c>
      <c r="B22664" t="s">
        <v>20</v>
      </c>
      <c r="C22664" t="s">
        <v>19</v>
      </c>
      <c r="D22664" t="s">
        <v>33</v>
      </c>
      <c r="E22664" t="s">
        <v>531</v>
      </c>
    </row>
    <row r="22665" spans="1:5" x14ac:dyDescent="0.25">
      <c r="A22665" t="s">
        <v>1926</v>
      </c>
      <c r="B22665" t="s">
        <v>20</v>
      </c>
      <c r="C22665" t="s">
        <v>19</v>
      </c>
      <c r="D22665" t="s">
        <v>33</v>
      </c>
      <c r="E22665" t="s">
        <v>533</v>
      </c>
    </row>
    <row r="22666" spans="1:5" x14ac:dyDescent="0.25">
      <c r="A22666" t="s">
        <v>22846</v>
      </c>
      <c r="B22666" t="s">
        <v>20</v>
      </c>
      <c r="C22666" t="s">
        <v>19</v>
      </c>
      <c r="D22666" t="s">
        <v>33</v>
      </c>
      <c r="E22666" t="s">
        <v>562</v>
      </c>
    </row>
    <row r="22667" spans="1:5" x14ac:dyDescent="0.25">
      <c r="A22667" t="s">
        <v>5341</v>
      </c>
      <c r="B22667" t="s">
        <v>20</v>
      </c>
      <c r="C22667" t="s">
        <v>19</v>
      </c>
      <c r="D22667" t="s">
        <v>33</v>
      </c>
      <c r="E22667" t="s">
        <v>533</v>
      </c>
    </row>
    <row r="22668" spans="1:5" x14ac:dyDescent="0.25">
      <c r="A22668" t="s">
        <v>22848</v>
      </c>
      <c r="B22668" t="s">
        <v>20</v>
      </c>
      <c r="C22668" t="s">
        <v>19</v>
      </c>
      <c r="D22668" t="s">
        <v>33</v>
      </c>
      <c r="E22668" t="s">
        <v>562</v>
      </c>
    </row>
    <row r="22669" spans="1:5" x14ac:dyDescent="0.25">
      <c r="A22669" t="s">
        <v>11595</v>
      </c>
      <c r="B22669" t="s">
        <v>20</v>
      </c>
      <c r="C22669" t="s">
        <v>19</v>
      </c>
      <c r="D22669" t="s">
        <v>33</v>
      </c>
      <c r="E22669" t="s">
        <v>533</v>
      </c>
    </row>
    <row r="22670" spans="1:5" x14ac:dyDescent="0.25">
      <c r="A22670" t="s">
        <v>22850</v>
      </c>
      <c r="B22670" t="s">
        <v>20</v>
      </c>
      <c r="C22670" t="s">
        <v>19</v>
      </c>
      <c r="D22670" t="s">
        <v>33</v>
      </c>
      <c r="E22670" t="s">
        <v>538</v>
      </c>
    </row>
    <row r="22671" spans="1:5" x14ac:dyDescent="0.25">
      <c r="A22671" t="s">
        <v>9047</v>
      </c>
      <c r="B22671" t="s">
        <v>20</v>
      </c>
      <c r="C22671" t="s">
        <v>19</v>
      </c>
      <c r="D22671" t="s">
        <v>33</v>
      </c>
      <c r="E22671" t="s">
        <v>533</v>
      </c>
    </row>
    <row r="22672" spans="1:5" x14ac:dyDescent="0.25">
      <c r="A22672" t="s">
        <v>15054</v>
      </c>
      <c r="B22672" t="s">
        <v>20</v>
      </c>
      <c r="C22672" t="s">
        <v>19</v>
      </c>
      <c r="D22672" t="s">
        <v>33</v>
      </c>
      <c r="E22672" t="s">
        <v>533</v>
      </c>
    </row>
    <row r="22673" spans="1:5" x14ac:dyDescent="0.25">
      <c r="A22673" t="s">
        <v>22853</v>
      </c>
      <c r="B22673" t="s">
        <v>16</v>
      </c>
      <c r="C22673" t="s">
        <v>17</v>
      </c>
      <c r="D22673" t="s">
        <v>33</v>
      </c>
      <c r="E22673" t="s">
        <v>653</v>
      </c>
    </row>
    <row r="22674" spans="1:5" x14ac:dyDescent="0.25">
      <c r="A22674" t="s">
        <v>19008</v>
      </c>
      <c r="B22674" t="s">
        <v>20</v>
      </c>
      <c r="C22674" t="s">
        <v>19</v>
      </c>
      <c r="D22674" t="s">
        <v>33</v>
      </c>
      <c r="E22674" t="s">
        <v>533</v>
      </c>
    </row>
    <row r="22675" spans="1:5" x14ac:dyDescent="0.25">
      <c r="A22675" t="s">
        <v>22855</v>
      </c>
      <c r="B22675" t="s">
        <v>20</v>
      </c>
      <c r="C22675" t="s">
        <v>19</v>
      </c>
      <c r="D22675" t="s">
        <v>33</v>
      </c>
      <c r="E22675" t="s">
        <v>562</v>
      </c>
    </row>
    <row r="22676" spans="1:5" x14ac:dyDescent="0.25">
      <c r="A22676" t="s">
        <v>16779</v>
      </c>
      <c r="B22676" t="s">
        <v>20</v>
      </c>
      <c r="C22676" t="s">
        <v>19</v>
      </c>
      <c r="D22676" t="s">
        <v>33</v>
      </c>
      <c r="E22676" t="s">
        <v>533</v>
      </c>
    </row>
    <row r="22677" spans="1:5" x14ac:dyDescent="0.25">
      <c r="A22677" t="s">
        <v>22857</v>
      </c>
      <c r="B22677" t="s">
        <v>20</v>
      </c>
      <c r="C22677" t="s">
        <v>19</v>
      </c>
      <c r="D22677" t="s">
        <v>33</v>
      </c>
      <c r="E22677" t="s">
        <v>530</v>
      </c>
    </row>
    <row r="22678" spans="1:5" x14ac:dyDescent="0.25">
      <c r="A22678" t="s">
        <v>23250</v>
      </c>
      <c r="B22678" t="s">
        <v>20</v>
      </c>
      <c r="C22678" t="s">
        <v>19</v>
      </c>
      <c r="D22678" t="s">
        <v>33</v>
      </c>
      <c r="E22678" t="s">
        <v>533</v>
      </c>
    </row>
    <row r="22679" spans="1:5" x14ac:dyDescent="0.25">
      <c r="A22679" t="s">
        <v>22858</v>
      </c>
      <c r="B22679" t="s">
        <v>20</v>
      </c>
      <c r="C22679" t="s">
        <v>19</v>
      </c>
      <c r="D22679" t="s">
        <v>33</v>
      </c>
      <c r="E22679" t="s">
        <v>530</v>
      </c>
    </row>
    <row r="22680" spans="1:5" x14ac:dyDescent="0.25">
      <c r="A22680" t="s">
        <v>23238</v>
      </c>
      <c r="B22680" t="s">
        <v>20</v>
      </c>
      <c r="C22680" t="s">
        <v>19</v>
      </c>
      <c r="D22680" t="s">
        <v>33</v>
      </c>
      <c r="E22680" t="s">
        <v>533</v>
      </c>
    </row>
    <row r="22681" spans="1:5" x14ac:dyDescent="0.25">
      <c r="A22681" t="s">
        <v>22861</v>
      </c>
      <c r="B22681" t="s">
        <v>20</v>
      </c>
      <c r="C22681" t="s">
        <v>19</v>
      </c>
      <c r="D22681" t="s">
        <v>33</v>
      </c>
      <c r="E22681" t="s">
        <v>530</v>
      </c>
    </row>
    <row r="22682" spans="1:5" x14ac:dyDescent="0.25">
      <c r="A22682" t="s">
        <v>2808</v>
      </c>
      <c r="B22682" t="s">
        <v>20</v>
      </c>
      <c r="C22682" t="s">
        <v>19</v>
      </c>
      <c r="D22682" t="s">
        <v>33</v>
      </c>
      <c r="E22682" t="s">
        <v>533</v>
      </c>
    </row>
    <row r="22683" spans="1:5" x14ac:dyDescent="0.25">
      <c r="A22683" t="s">
        <v>22863</v>
      </c>
      <c r="B22683" t="s">
        <v>20</v>
      </c>
      <c r="C22683" t="s">
        <v>21</v>
      </c>
      <c r="D22683" t="s">
        <v>33</v>
      </c>
      <c r="E22683" t="s">
        <v>582</v>
      </c>
    </row>
    <row r="22684" spans="1:5" x14ac:dyDescent="0.25">
      <c r="A22684" t="s">
        <v>19007</v>
      </c>
      <c r="B22684" t="s">
        <v>20</v>
      </c>
      <c r="C22684" t="s">
        <v>19</v>
      </c>
      <c r="D22684" t="s">
        <v>33</v>
      </c>
      <c r="E22684" t="s">
        <v>533</v>
      </c>
    </row>
    <row r="22685" spans="1:5" x14ac:dyDescent="0.25">
      <c r="A22685" t="s">
        <v>22865</v>
      </c>
      <c r="B22685" t="s">
        <v>20</v>
      </c>
      <c r="C22685" t="s">
        <v>21</v>
      </c>
      <c r="D22685" t="s">
        <v>33</v>
      </c>
      <c r="E22685" t="s">
        <v>582</v>
      </c>
    </row>
    <row r="22686" spans="1:5" x14ac:dyDescent="0.25">
      <c r="A22686" t="s">
        <v>22249</v>
      </c>
      <c r="B22686" t="s">
        <v>20</v>
      </c>
      <c r="C22686" t="s">
        <v>19</v>
      </c>
      <c r="D22686" t="s">
        <v>33</v>
      </c>
      <c r="E22686" t="s">
        <v>533</v>
      </c>
    </row>
    <row r="22687" spans="1:5" x14ac:dyDescent="0.25">
      <c r="A22687" t="s">
        <v>22867</v>
      </c>
      <c r="B22687" t="s">
        <v>20</v>
      </c>
      <c r="C22687" t="s">
        <v>21</v>
      </c>
      <c r="D22687" t="s">
        <v>33</v>
      </c>
      <c r="E22687" t="s">
        <v>582</v>
      </c>
    </row>
    <row r="22688" spans="1:5" x14ac:dyDescent="0.25">
      <c r="A22688" t="s">
        <v>22868</v>
      </c>
      <c r="B22688" t="s">
        <v>20</v>
      </c>
      <c r="C22688" t="s">
        <v>19</v>
      </c>
      <c r="D22688" t="s">
        <v>33</v>
      </c>
      <c r="E22688" t="s">
        <v>523</v>
      </c>
    </row>
    <row r="22689" spans="1:5" x14ac:dyDescent="0.25">
      <c r="A22689" t="s">
        <v>19006</v>
      </c>
      <c r="B22689" t="s">
        <v>20</v>
      </c>
      <c r="C22689" t="s">
        <v>19</v>
      </c>
      <c r="D22689" t="s">
        <v>33</v>
      </c>
      <c r="E22689" t="s">
        <v>533</v>
      </c>
    </row>
    <row r="22690" spans="1:5" x14ac:dyDescent="0.25">
      <c r="A22690" t="s">
        <v>16798</v>
      </c>
      <c r="B22690" t="s">
        <v>20</v>
      </c>
      <c r="C22690" t="s">
        <v>19</v>
      </c>
      <c r="D22690" t="s">
        <v>33</v>
      </c>
      <c r="E22690" t="s">
        <v>533</v>
      </c>
    </row>
    <row r="22691" spans="1:5" x14ac:dyDescent="0.25">
      <c r="A22691" t="s">
        <v>9048</v>
      </c>
      <c r="B22691" t="s">
        <v>20</v>
      </c>
      <c r="C22691" t="s">
        <v>19</v>
      </c>
      <c r="D22691" t="s">
        <v>33</v>
      </c>
      <c r="E22691" t="s">
        <v>533</v>
      </c>
    </row>
    <row r="22692" spans="1:5" x14ac:dyDescent="0.25">
      <c r="A22692" t="s">
        <v>22872</v>
      </c>
      <c r="B22692" t="s">
        <v>20</v>
      </c>
      <c r="C22692" t="s">
        <v>21</v>
      </c>
      <c r="D22692" t="s">
        <v>33</v>
      </c>
      <c r="E22692" t="s">
        <v>1003</v>
      </c>
    </row>
    <row r="22693" spans="1:5" x14ac:dyDescent="0.25">
      <c r="A22693" t="s">
        <v>22873</v>
      </c>
      <c r="B22693" t="s">
        <v>20</v>
      </c>
      <c r="C22693" t="s">
        <v>21</v>
      </c>
      <c r="D22693" t="s">
        <v>33</v>
      </c>
      <c r="E22693" t="s">
        <v>1003</v>
      </c>
    </row>
    <row r="22694" spans="1:5" x14ac:dyDescent="0.25">
      <c r="A22694" t="s">
        <v>22874</v>
      </c>
      <c r="B22694" t="s">
        <v>20</v>
      </c>
      <c r="C22694" t="s">
        <v>21</v>
      </c>
      <c r="D22694" t="s">
        <v>33</v>
      </c>
      <c r="E22694" t="s">
        <v>1003</v>
      </c>
    </row>
    <row r="22695" spans="1:5" x14ac:dyDescent="0.25">
      <c r="A22695" t="s">
        <v>22875</v>
      </c>
      <c r="B22695" t="s">
        <v>20</v>
      </c>
      <c r="C22695" t="s">
        <v>21</v>
      </c>
      <c r="D22695" t="s">
        <v>33</v>
      </c>
      <c r="E22695" t="s">
        <v>1003</v>
      </c>
    </row>
    <row r="22696" spans="1:5" x14ac:dyDescent="0.25">
      <c r="A22696" t="s">
        <v>22876</v>
      </c>
      <c r="B22696" t="s">
        <v>20</v>
      </c>
      <c r="C22696" t="s">
        <v>21</v>
      </c>
      <c r="D22696" t="s">
        <v>33</v>
      </c>
      <c r="E22696" t="s">
        <v>1003</v>
      </c>
    </row>
    <row r="22697" spans="1:5" x14ac:dyDescent="0.25">
      <c r="A22697" t="s">
        <v>22877</v>
      </c>
      <c r="B22697" t="s">
        <v>20</v>
      </c>
      <c r="C22697" t="s">
        <v>21</v>
      </c>
      <c r="D22697" t="s">
        <v>33</v>
      </c>
      <c r="E22697" t="s">
        <v>1003</v>
      </c>
    </row>
    <row r="22698" spans="1:5" x14ac:dyDescent="0.25">
      <c r="A22698" t="s">
        <v>22878</v>
      </c>
      <c r="B22698" t="s">
        <v>20</v>
      </c>
      <c r="C22698" t="s">
        <v>21</v>
      </c>
      <c r="D22698" t="s">
        <v>33</v>
      </c>
      <c r="E22698" t="s">
        <v>779</v>
      </c>
    </row>
    <row r="22699" spans="1:5" x14ac:dyDescent="0.25">
      <c r="A22699" t="s">
        <v>14725</v>
      </c>
      <c r="B22699" t="s">
        <v>20</v>
      </c>
      <c r="C22699" t="s">
        <v>19</v>
      </c>
      <c r="D22699" t="s">
        <v>33</v>
      </c>
      <c r="E22699" t="s">
        <v>533</v>
      </c>
    </row>
    <row r="22700" spans="1:5" x14ac:dyDescent="0.25">
      <c r="A22700" t="s">
        <v>22880</v>
      </c>
      <c r="B22700" t="s">
        <v>20</v>
      </c>
      <c r="C22700" t="s">
        <v>21</v>
      </c>
      <c r="D22700" t="s">
        <v>33</v>
      </c>
      <c r="E22700" t="s">
        <v>1003</v>
      </c>
    </row>
    <row r="22701" spans="1:5" x14ac:dyDescent="0.25">
      <c r="A22701" t="s">
        <v>7108</v>
      </c>
      <c r="B22701" t="s">
        <v>20</v>
      </c>
      <c r="C22701" t="s">
        <v>19</v>
      </c>
      <c r="D22701" t="s">
        <v>33</v>
      </c>
      <c r="E22701" t="s">
        <v>533</v>
      </c>
    </row>
    <row r="22702" spans="1:5" x14ac:dyDescent="0.25">
      <c r="A22702" t="s">
        <v>22882</v>
      </c>
      <c r="B22702" t="s">
        <v>20</v>
      </c>
      <c r="C22702" t="s">
        <v>21</v>
      </c>
      <c r="D22702" t="s">
        <v>33</v>
      </c>
      <c r="E22702" t="s">
        <v>779</v>
      </c>
    </row>
    <row r="22703" spans="1:5" x14ac:dyDescent="0.25">
      <c r="A22703" t="s">
        <v>19005</v>
      </c>
      <c r="B22703" t="s">
        <v>20</v>
      </c>
      <c r="C22703" t="s">
        <v>19</v>
      </c>
      <c r="D22703" t="s">
        <v>33</v>
      </c>
      <c r="E22703" t="s">
        <v>533</v>
      </c>
    </row>
    <row r="22704" spans="1:5" x14ac:dyDescent="0.25">
      <c r="A22704" t="s">
        <v>22884</v>
      </c>
      <c r="B22704" t="s">
        <v>20</v>
      </c>
      <c r="C22704" t="s">
        <v>19</v>
      </c>
      <c r="D22704" t="s">
        <v>33</v>
      </c>
      <c r="E22704" t="s">
        <v>538</v>
      </c>
    </row>
    <row r="22705" spans="1:5" x14ac:dyDescent="0.25">
      <c r="A22705" t="s">
        <v>21635</v>
      </c>
      <c r="B22705" t="s">
        <v>20</v>
      </c>
      <c r="C22705" t="s">
        <v>19</v>
      </c>
      <c r="D22705" t="s">
        <v>33</v>
      </c>
      <c r="E22705" t="s">
        <v>533</v>
      </c>
    </row>
    <row r="22706" spans="1:5" x14ac:dyDescent="0.25">
      <c r="A22706" t="s">
        <v>22886</v>
      </c>
      <c r="B22706" t="s">
        <v>20</v>
      </c>
      <c r="C22706" t="s">
        <v>19</v>
      </c>
      <c r="D22706" t="s">
        <v>33</v>
      </c>
      <c r="E22706" t="s">
        <v>530</v>
      </c>
    </row>
    <row r="22707" spans="1:5" x14ac:dyDescent="0.25">
      <c r="A22707" t="s">
        <v>28831</v>
      </c>
      <c r="B22707" t="s">
        <v>20</v>
      </c>
      <c r="C22707" t="s">
        <v>19</v>
      </c>
      <c r="D22707" t="s">
        <v>33</v>
      </c>
      <c r="E22707" t="s">
        <v>533</v>
      </c>
    </row>
    <row r="22708" spans="1:5" x14ac:dyDescent="0.25">
      <c r="A22708" t="s">
        <v>22888</v>
      </c>
      <c r="B22708" t="s">
        <v>20</v>
      </c>
      <c r="C22708" t="s">
        <v>24</v>
      </c>
      <c r="D22708" t="s">
        <v>33</v>
      </c>
      <c r="E22708" t="s">
        <v>700</v>
      </c>
    </row>
    <row r="22709" spans="1:5" x14ac:dyDescent="0.25">
      <c r="A22709" t="s">
        <v>2856</v>
      </c>
      <c r="B22709" t="s">
        <v>20</v>
      </c>
      <c r="C22709" t="s">
        <v>19</v>
      </c>
      <c r="D22709" t="s">
        <v>33</v>
      </c>
      <c r="E22709" t="s">
        <v>533</v>
      </c>
    </row>
    <row r="22710" spans="1:5" x14ac:dyDescent="0.25">
      <c r="A22710" t="s">
        <v>22890</v>
      </c>
      <c r="B22710" t="s">
        <v>20</v>
      </c>
      <c r="C22710" t="s">
        <v>19</v>
      </c>
      <c r="D22710" t="s">
        <v>33</v>
      </c>
      <c r="E22710" t="s">
        <v>530</v>
      </c>
    </row>
    <row r="22711" spans="1:5" x14ac:dyDescent="0.25">
      <c r="A22711" t="s">
        <v>13954</v>
      </c>
      <c r="B22711" t="s">
        <v>20</v>
      </c>
      <c r="C22711" t="s">
        <v>19</v>
      </c>
      <c r="D22711" t="s">
        <v>33</v>
      </c>
      <c r="E22711" t="s">
        <v>533</v>
      </c>
    </row>
    <row r="22712" spans="1:5" x14ac:dyDescent="0.25">
      <c r="A22712" t="s">
        <v>22892</v>
      </c>
      <c r="B22712" t="s">
        <v>20</v>
      </c>
      <c r="C22712" t="s">
        <v>21</v>
      </c>
      <c r="D22712" t="s">
        <v>33</v>
      </c>
      <c r="E22712" t="s">
        <v>582</v>
      </c>
    </row>
    <row r="22713" spans="1:5" x14ac:dyDescent="0.25">
      <c r="A22713" t="s">
        <v>21094</v>
      </c>
      <c r="B22713" t="s">
        <v>20</v>
      </c>
      <c r="C22713" t="s">
        <v>19</v>
      </c>
      <c r="D22713" t="s">
        <v>33</v>
      </c>
      <c r="E22713" t="s">
        <v>533</v>
      </c>
    </row>
    <row r="22714" spans="1:5" x14ac:dyDescent="0.25">
      <c r="A22714" t="s">
        <v>22894</v>
      </c>
      <c r="B22714" t="s">
        <v>20</v>
      </c>
      <c r="C22714" t="s">
        <v>19</v>
      </c>
      <c r="D22714" t="s">
        <v>33</v>
      </c>
      <c r="E22714" t="s">
        <v>530</v>
      </c>
    </row>
    <row r="22715" spans="1:5" x14ac:dyDescent="0.25">
      <c r="A22715" t="s">
        <v>20998</v>
      </c>
      <c r="B22715" t="s">
        <v>20</v>
      </c>
      <c r="C22715" t="s">
        <v>19</v>
      </c>
      <c r="D22715" t="s">
        <v>33</v>
      </c>
      <c r="E22715" t="s">
        <v>533</v>
      </c>
    </row>
    <row r="22716" spans="1:5" x14ac:dyDescent="0.25">
      <c r="A22716" t="s">
        <v>28088</v>
      </c>
      <c r="B22716" t="s">
        <v>20</v>
      </c>
      <c r="C22716" t="s">
        <v>19</v>
      </c>
      <c r="D22716" t="s">
        <v>33</v>
      </c>
      <c r="E22716" t="s">
        <v>533</v>
      </c>
    </row>
    <row r="22717" spans="1:5" x14ac:dyDescent="0.25">
      <c r="A22717" t="s">
        <v>22404</v>
      </c>
      <c r="B22717" t="s">
        <v>20</v>
      </c>
      <c r="C22717" t="s">
        <v>19</v>
      </c>
      <c r="D22717" t="s">
        <v>33</v>
      </c>
      <c r="E22717" t="s">
        <v>533</v>
      </c>
    </row>
    <row r="22718" spans="1:5" x14ac:dyDescent="0.25">
      <c r="A22718" t="s">
        <v>27706</v>
      </c>
      <c r="B22718" t="s">
        <v>20</v>
      </c>
      <c r="C22718" t="s">
        <v>19</v>
      </c>
      <c r="D22718" t="s">
        <v>33</v>
      </c>
      <c r="E22718" t="s">
        <v>533</v>
      </c>
    </row>
    <row r="22719" spans="1:5" x14ac:dyDescent="0.25">
      <c r="A22719" t="s">
        <v>22899</v>
      </c>
      <c r="B22719" t="s">
        <v>20</v>
      </c>
      <c r="C22719" t="s">
        <v>19</v>
      </c>
      <c r="D22719" t="s">
        <v>33</v>
      </c>
      <c r="E22719" t="s">
        <v>538</v>
      </c>
    </row>
    <row r="22720" spans="1:5" x14ac:dyDescent="0.25">
      <c r="A22720" t="s">
        <v>22900</v>
      </c>
      <c r="B22720" t="s">
        <v>20</v>
      </c>
      <c r="C22720" t="s">
        <v>19</v>
      </c>
      <c r="D22720" t="s">
        <v>33</v>
      </c>
      <c r="E22720" t="s">
        <v>530</v>
      </c>
    </row>
    <row r="22721" spans="1:5" x14ac:dyDescent="0.25">
      <c r="A22721" t="s">
        <v>22901</v>
      </c>
      <c r="B22721" t="s">
        <v>16</v>
      </c>
      <c r="C22721" t="s">
        <v>17</v>
      </c>
      <c r="D22721" t="s">
        <v>33</v>
      </c>
      <c r="E22721" t="s">
        <v>653</v>
      </c>
    </row>
    <row r="22722" spans="1:5" x14ac:dyDescent="0.25">
      <c r="A22722" t="s">
        <v>22502</v>
      </c>
      <c r="B22722" t="s">
        <v>20</v>
      </c>
      <c r="C22722" t="s">
        <v>19</v>
      </c>
      <c r="D22722" t="s">
        <v>65</v>
      </c>
      <c r="E22722" t="s">
        <v>533</v>
      </c>
    </row>
    <row r="22723" spans="1:5" x14ac:dyDescent="0.25">
      <c r="A22723" t="s">
        <v>22903</v>
      </c>
      <c r="B22723" t="s">
        <v>20</v>
      </c>
      <c r="C22723" t="s">
        <v>19</v>
      </c>
      <c r="D22723" t="s">
        <v>33</v>
      </c>
      <c r="E22723" t="s">
        <v>530</v>
      </c>
    </row>
    <row r="22724" spans="1:5" x14ac:dyDescent="0.25">
      <c r="A22724" t="s">
        <v>25221</v>
      </c>
      <c r="B22724" t="s">
        <v>20</v>
      </c>
      <c r="C22724" t="s">
        <v>19</v>
      </c>
      <c r="D22724" t="s">
        <v>65</v>
      </c>
      <c r="E22724" t="s">
        <v>533</v>
      </c>
    </row>
    <row r="22725" spans="1:5" x14ac:dyDescent="0.25">
      <c r="A22725" t="s">
        <v>22905</v>
      </c>
      <c r="B22725" t="s">
        <v>20</v>
      </c>
      <c r="C22725" t="s">
        <v>19</v>
      </c>
      <c r="D22725" t="s">
        <v>33</v>
      </c>
      <c r="E22725" t="s">
        <v>530</v>
      </c>
    </row>
    <row r="22726" spans="1:5" x14ac:dyDescent="0.25">
      <c r="A22726" t="s">
        <v>25461</v>
      </c>
      <c r="B22726" t="s">
        <v>20</v>
      </c>
      <c r="C22726" t="s">
        <v>19</v>
      </c>
      <c r="D22726" t="s">
        <v>33</v>
      </c>
      <c r="E22726" t="s">
        <v>533</v>
      </c>
    </row>
    <row r="22727" spans="1:5" x14ac:dyDescent="0.25">
      <c r="A22727" t="s">
        <v>3364</v>
      </c>
      <c r="B22727" t="s">
        <v>20</v>
      </c>
      <c r="C22727" t="s">
        <v>19</v>
      </c>
      <c r="D22727" t="s">
        <v>33</v>
      </c>
      <c r="E22727" t="s">
        <v>533</v>
      </c>
    </row>
    <row r="22728" spans="1:5" x14ac:dyDescent="0.25">
      <c r="A22728" t="s">
        <v>16240</v>
      </c>
      <c r="B22728" t="s">
        <v>20</v>
      </c>
      <c r="C22728" t="s">
        <v>19</v>
      </c>
      <c r="D22728" t="s">
        <v>33</v>
      </c>
      <c r="E22728" t="s">
        <v>553</v>
      </c>
    </row>
    <row r="22729" spans="1:5" x14ac:dyDescent="0.25">
      <c r="A22729" t="s">
        <v>25556</v>
      </c>
      <c r="B22729" t="s">
        <v>20</v>
      </c>
      <c r="C22729" t="s">
        <v>19</v>
      </c>
      <c r="D22729" t="s">
        <v>33</v>
      </c>
      <c r="E22729" t="s">
        <v>533</v>
      </c>
    </row>
    <row r="22730" spans="1:5" x14ac:dyDescent="0.25">
      <c r="A22730" t="s">
        <v>16711</v>
      </c>
      <c r="B22730" t="s">
        <v>20</v>
      </c>
      <c r="C22730" t="s">
        <v>19</v>
      </c>
      <c r="D22730" t="s">
        <v>33</v>
      </c>
      <c r="E22730" t="s">
        <v>533</v>
      </c>
    </row>
    <row r="22731" spans="1:5" x14ac:dyDescent="0.25">
      <c r="A22731" t="s">
        <v>22911</v>
      </c>
      <c r="B22731" t="s">
        <v>20</v>
      </c>
      <c r="C22731" t="s">
        <v>21</v>
      </c>
      <c r="D22731" t="s">
        <v>33</v>
      </c>
      <c r="E22731" t="s">
        <v>582</v>
      </c>
    </row>
    <row r="22732" spans="1:5" x14ac:dyDescent="0.25">
      <c r="A22732" t="s">
        <v>22912</v>
      </c>
      <c r="B22732" t="s">
        <v>20</v>
      </c>
      <c r="C22732" t="s">
        <v>19</v>
      </c>
      <c r="D22732" t="s">
        <v>33</v>
      </c>
      <c r="E22732" t="s">
        <v>538</v>
      </c>
    </row>
    <row r="22733" spans="1:5" x14ac:dyDescent="0.25">
      <c r="A22733" t="s">
        <v>22913</v>
      </c>
      <c r="B22733" t="s">
        <v>20</v>
      </c>
      <c r="C22733" t="s">
        <v>19</v>
      </c>
      <c r="D22733" t="s">
        <v>33</v>
      </c>
      <c r="E22733" t="s">
        <v>530</v>
      </c>
    </row>
    <row r="22734" spans="1:5" x14ac:dyDescent="0.25">
      <c r="A22734" t="s">
        <v>22914</v>
      </c>
      <c r="B22734" t="s">
        <v>20</v>
      </c>
      <c r="C22734" t="s">
        <v>19</v>
      </c>
      <c r="D22734" t="s">
        <v>33</v>
      </c>
      <c r="E22734" t="s">
        <v>538</v>
      </c>
    </row>
    <row r="22735" spans="1:5" x14ac:dyDescent="0.25">
      <c r="A22735" t="s">
        <v>22915</v>
      </c>
      <c r="B22735" t="s">
        <v>20</v>
      </c>
      <c r="C22735" t="s">
        <v>19</v>
      </c>
      <c r="D22735" t="s">
        <v>33</v>
      </c>
      <c r="E22735" t="s">
        <v>530</v>
      </c>
    </row>
    <row r="22736" spans="1:5" x14ac:dyDescent="0.25">
      <c r="A22736" t="s">
        <v>22916</v>
      </c>
      <c r="B22736" t="s">
        <v>16</v>
      </c>
      <c r="C22736" t="s">
        <v>17</v>
      </c>
      <c r="D22736" t="s">
        <v>33</v>
      </c>
      <c r="E22736" t="s">
        <v>653</v>
      </c>
    </row>
    <row r="22737" spans="1:5" x14ac:dyDescent="0.25">
      <c r="A22737" t="s">
        <v>7449</v>
      </c>
      <c r="B22737" t="s">
        <v>20</v>
      </c>
      <c r="C22737" t="s">
        <v>19</v>
      </c>
      <c r="D22737" t="s">
        <v>33</v>
      </c>
      <c r="E22737" t="s">
        <v>533</v>
      </c>
    </row>
    <row r="22738" spans="1:5" x14ac:dyDescent="0.25">
      <c r="A22738" t="s">
        <v>22918</v>
      </c>
      <c r="B22738" t="s">
        <v>16</v>
      </c>
      <c r="C22738" t="s">
        <v>15</v>
      </c>
      <c r="D22738" t="s">
        <v>33</v>
      </c>
      <c r="E22738" t="s">
        <v>659</v>
      </c>
    </row>
    <row r="22739" spans="1:5" x14ac:dyDescent="0.25">
      <c r="A22739" t="s">
        <v>22919</v>
      </c>
      <c r="B22739" t="s">
        <v>16</v>
      </c>
      <c r="C22739" t="s">
        <v>17</v>
      </c>
      <c r="D22739" t="s">
        <v>33</v>
      </c>
      <c r="E22739" t="s">
        <v>653</v>
      </c>
    </row>
    <row r="22740" spans="1:5" x14ac:dyDescent="0.25">
      <c r="A22740" t="s">
        <v>22920</v>
      </c>
      <c r="B22740" t="s">
        <v>16</v>
      </c>
      <c r="C22740" t="s">
        <v>17</v>
      </c>
      <c r="D22740" t="s">
        <v>33</v>
      </c>
      <c r="E22740" t="s">
        <v>653</v>
      </c>
    </row>
    <row r="22741" spans="1:5" x14ac:dyDescent="0.25">
      <c r="A22741" t="s">
        <v>22921</v>
      </c>
      <c r="B22741" t="s">
        <v>16</v>
      </c>
      <c r="C22741" t="s">
        <v>17</v>
      </c>
      <c r="D22741" t="s">
        <v>33</v>
      </c>
      <c r="E22741" t="s">
        <v>653</v>
      </c>
    </row>
    <row r="22742" spans="1:5" x14ac:dyDescent="0.25">
      <c r="A22742" t="s">
        <v>17548</v>
      </c>
      <c r="B22742" t="s">
        <v>20</v>
      </c>
      <c r="C22742" t="s">
        <v>19</v>
      </c>
      <c r="D22742" t="s">
        <v>33</v>
      </c>
      <c r="E22742" t="s">
        <v>553</v>
      </c>
    </row>
    <row r="22743" spans="1:5" x14ac:dyDescent="0.25">
      <c r="A22743" t="s">
        <v>22923</v>
      </c>
      <c r="B22743" t="s">
        <v>20</v>
      </c>
      <c r="C22743" t="s">
        <v>21</v>
      </c>
      <c r="D22743" t="s">
        <v>33</v>
      </c>
      <c r="E22743" t="s">
        <v>582</v>
      </c>
    </row>
    <row r="22744" spans="1:5" x14ac:dyDescent="0.25">
      <c r="A22744" t="s">
        <v>22973</v>
      </c>
      <c r="B22744" t="s">
        <v>20</v>
      </c>
      <c r="C22744" t="s">
        <v>19</v>
      </c>
      <c r="D22744" t="s">
        <v>69</v>
      </c>
      <c r="E22744" t="s">
        <v>533</v>
      </c>
    </row>
    <row r="22745" spans="1:5" x14ac:dyDescent="0.25">
      <c r="A22745" t="s">
        <v>22925</v>
      </c>
      <c r="B22745" t="s">
        <v>20</v>
      </c>
      <c r="C22745" t="s">
        <v>21</v>
      </c>
      <c r="D22745" t="s">
        <v>33</v>
      </c>
      <c r="E22745" t="s">
        <v>582</v>
      </c>
    </row>
    <row r="22746" spans="1:5" x14ac:dyDescent="0.25">
      <c r="A22746" t="s">
        <v>29578</v>
      </c>
      <c r="B22746" t="s">
        <v>20</v>
      </c>
      <c r="C22746" t="s">
        <v>19</v>
      </c>
      <c r="D22746" t="s">
        <v>69</v>
      </c>
      <c r="E22746" t="s">
        <v>533</v>
      </c>
    </row>
    <row r="22747" spans="1:5" x14ac:dyDescent="0.25">
      <c r="A22747" t="s">
        <v>22927</v>
      </c>
      <c r="B22747" t="s">
        <v>20</v>
      </c>
      <c r="C22747" t="s">
        <v>19</v>
      </c>
      <c r="D22747" t="s">
        <v>33</v>
      </c>
      <c r="E22747" t="s">
        <v>530</v>
      </c>
    </row>
    <row r="22748" spans="1:5" x14ac:dyDescent="0.25">
      <c r="A22748" t="s">
        <v>7109</v>
      </c>
      <c r="B22748" t="s">
        <v>20</v>
      </c>
      <c r="C22748" t="s">
        <v>19</v>
      </c>
      <c r="D22748" t="s">
        <v>33</v>
      </c>
      <c r="E22748" t="s">
        <v>533</v>
      </c>
    </row>
    <row r="22749" spans="1:5" x14ac:dyDescent="0.25">
      <c r="A22749" t="s">
        <v>22929</v>
      </c>
      <c r="B22749" t="s">
        <v>20</v>
      </c>
      <c r="C22749" t="s">
        <v>21</v>
      </c>
      <c r="D22749" t="s">
        <v>33</v>
      </c>
      <c r="E22749" t="s">
        <v>582</v>
      </c>
    </row>
    <row r="22750" spans="1:5" x14ac:dyDescent="0.25">
      <c r="A22750" t="s">
        <v>25905</v>
      </c>
      <c r="B22750" t="s">
        <v>20</v>
      </c>
      <c r="C22750" t="s">
        <v>19</v>
      </c>
      <c r="D22750" t="s">
        <v>33</v>
      </c>
      <c r="E22750" t="s">
        <v>533</v>
      </c>
    </row>
    <row r="22751" spans="1:5" x14ac:dyDescent="0.25">
      <c r="A22751" t="s">
        <v>22931</v>
      </c>
      <c r="B22751" t="s">
        <v>20</v>
      </c>
      <c r="C22751" t="s">
        <v>19</v>
      </c>
      <c r="D22751" t="s">
        <v>33</v>
      </c>
      <c r="E22751" t="s">
        <v>523</v>
      </c>
    </row>
    <row r="22752" spans="1:5" x14ac:dyDescent="0.25">
      <c r="A22752" t="s">
        <v>22932</v>
      </c>
      <c r="B22752" t="s">
        <v>20</v>
      </c>
      <c r="C22752" t="s">
        <v>19</v>
      </c>
      <c r="D22752" t="s">
        <v>33</v>
      </c>
      <c r="E22752" t="s">
        <v>585</v>
      </c>
    </row>
    <row r="22753" spans="1:5" x14ac:dyDescent="0.25">
      <c r="A22753" t="s">
        <v>25914</v>
      </c>
      <c r="B22753" t="s">
        <v>20</v>
      </c>
      <c r="C22753" t="s">
        <v>19</v>
      </c>
      <c r="D22753" t="s">
        <v>33</v>
      </c>
      <c r="E22753" t="s">
        <v>533</v>
      </c>
    </row>
    <row r="22754" spans="1:5" x14ac:dyDescent="0.25">
      <c r="A22754" t="s">
        <v>22934</v>
      </c>
      <c r="B22754" t="s">
        <v>20</v>
      </c>
      <c r="C22754" t="s">
        <v>19</v>
      </c>
      <c r="D22754" t="s">
        <v>33</v>
      </c>
      <c r="E22754" t="s">
        <v>530</v>
      </c>
    </row>
    <row r="22755" spans="1:5" x14ac:dyDescent="0.25">
      <c r="A22755" t="s">
        <v>26073</v>
      </c>
      <c r="B22755" t="s">
        <v>20</v>
      </c>
      <c r="C22755" t="s">
        <v>19</v>
      </c>
      <c r="D22755" t="s">
        <v>33</v>
      </c>
      <c r="E22755" t="s">
        <v>533</v>
      </c>
    </row>
    <row r="22756" spans="1:5" x14ac:dyDescent="0.25">
      <c r="A22756" t="s">
        <v>22936</v>
      </c>
      <c r="B22756" t="s">
        <v>20</v>
      </c>
      <c r="C22756" t="s">
        <v>19</v>
      </c>
      <c r="D22756" t="s">
        <v>33</v>
      </c>
      <c r="E22756" t="s">
        <v>530</v>
      </c>
    </row>
    <row r="22757" spans="1:5" x14ac:dyDescent="0.25">
      <c r="A22757" t="s">
        <v>7306</v>
      </c>
      <c r="B22757" t="s">
        <v>20</v>
      </c>
      <c r="C22757" t="s">
        <v>19</v>
      </c>
      <c r="D22757" t="s">
        <v>33</v>
      </c>
      <c r="E22757" t="s">
        <v>533</v>
      </c>
    </row>
    <row r="22758" spans="1:5" x14ac:dyDescent="0.25">
      <c r="A22758" t="s">
        <v>22938</v>
      </c>
      <c r="B22758" t="s">
        <v>20</v>
      </c>
      <c r="C22758" t="s">
        <v>19</v>
      </c>
      <c r="D22758" t="s">
        <v>33</v>
      </c>
      <c r="E22758" t="s">
        <v>530</v>
      </c>
    </row>
    <row r="22759" spans="1:5" x14ac:dyDescent="0.25">
      <c r="A22759" t="s">
        <v>11952</v>
      </c>
      <c r="B22759" t="s">
        <v>20</v>
      </c>
      <c r="C22759" t="s">
        <v>19</v>
      </c>
      <c r="D22759" t="s">
        <v>33</v>
      </c>
      <c r="E22759" t="s">
        <v>533</v>
      </c>
    </row>
    <row r="22760" spans="1:5" x14ac:dyDescent="0.25">
      <c r="A22760" t="s">
        <v>22940</v>
      </c>
      <c r="B22760" t="s">
        <v>20</v>
      </c>
      <c r="C22760" t="s">
        <v>19</v>
      </c>
      <c r="D22760" t="s">
        <v>33</v>
      </c>
      <c r="E22760" t="s">
        <v>538</v>
      </c>
    </row>
    <row r="22761" spans="1:5" x14ac:dyDescent="0.25">
      <c r="A22761" t="s">
        <v>22941</v>
      </c>
      <c r="B22761" t="s">
        <v>20</v>
      </c>
      <c r="C22761" t="s">
        <v>19</v>
      </c>
      <c r="D22761" t="s">
        <v>33</v>
      </c>
      <c r="E22761" t="s">
        <v>530</v>
      </c>
    </row>
    <row r="22762" spans="1:5" x14ac:dyDescent="0.25">
      <c r="A22762" t="s">
        <v>20377</v>
      </c>
      <c r="B22762" t="s">
        <v>20</v>
      </c>
      <c r="C22762" t="s">
        <v>19</v>
      </c>
      <c r="D22762" t="s">
        <v>33</v>
      </c>
      <c r="E22762" t="s">
        <v>533</v>
      </c>
    </row>
    <row r="22763" spans="1:5" x14ac:dyDescent="0.25">
      <c r="A22763" t="s">
        <v>22943</v>
      </c>
      <c r="B22763" t="s">
        <v>20</v>
      </c>
      <c r="C22763" t="s">
        <v>23</v>
      </c>
      <c r="D22763" t="s">
        <v>33</v>
      </c>
      <c r="E22763" t="s">
        <v>739</v>
      </c>
    </row>
    <row r="22764" spans="1:5" x14ac:dyDescent="0.25">
      <c r="A22764" t="s">
        <v>7459</v>
      </c>
      <c r="B22764" t="s">
        <v>20</v>
      </c>
      <c r="C22764" t="s">
        <v>19</v>
      </c>
      <c r="D22764" t="s">
        <v>33</v>
      </c>
      <c r="E22764" t="s">
        <v>533</v>
      </c>
    </row>
    <row r="22765" spans="1:5" x14ac:dyDescent="0.25">
      <c r="A22765" t="s">
        <v>4983</v>
      </c>
      <c r="B22765" t="s">
        <v>20</v>
      </c>
      <c r="C22765" t="s">
        <v>19</v>
      </c>
      <c r="D22765" t="s">
        <v>33</v>
      </c>
      <c r="E22765" t="s">
        <v>533</v>
      </c>
    </row>
    <row r="22766" spans="1:5" x14ac:dyDescent="0.25">
      <c r="A22766" t="s">
        <v>22946</v>
      </c>
      <c r="B22766" t="s">
        <v>20</v>
      </c>
      <c r="C22766" t="s">
        <v>19</v>
      </c>
      <c r="D22766" t="s">
        <v>33</v>
      </c>
      <c r="E22766" t="s">
        <v>538</v>
      </c>
    </row>
    <row r="22767" spans="1:5" x14ac:dyDescent="0.25">
      <c r="A22767" t="s">
        <v>4980</v>
      </c>
      <c r="B22767" t="s">
        <v>20</v>
      </c>
      <c r="C22767" t="s">
        <v>19</v>
      </c>
      <c r="D22767" t="s">
        <v>33</v>
      </c>
      <c r="E22767" t="s">
        <v>533</v>
      </c>
    </row>
    <row r="22768" spans="1:5" x14ac:dyDescent="0.25">
      <c r="A22768" t="s">
        <v>22948</v>
      </c>
      <c r="B22768" t="s">
        <v>20</v>
      </c>
      <c r="C22768" t="s">
        <v>19</v>
      </c>
      <c r="D22768" t="s">
        <v>33</v>
      </c>
      <c r="E22768" t="s">
        <v>530</v>
      </c>
    </row>
    <row r="22769" spans="1:5" x14ac:dyDescent="0.25">
      <c r="A22769" t="s">
        <v>26118</v>
      </c>
      <c r="B22769" t="s">
        <v>20</v>
      </c>
      <c r="C22769" t="s">
        <v>19</v>
      </c>
      <c r="D22769" t="s">
        <v>33</v>
      </c>
      <c r="E22769" t="s">
        <v>533</v>
      </c>
    </row>
    <row r="22770" spans="1:5" x14ac:dyDescent="0.25">
      <c r="A22770" t="s">
        <v>22950</v>
      </c>
      <c r="B22770" t="s">
        <v>20</v>
      </c>
      <c r="C22770" t="s">
        <v>19</v>
      </c>
      <c r="D22770" t="s">
        <v>33</v>
      </c>
      <c r="E22770" t="s">
        <v>530</v>
      </c>
    </row>
    <row r="22771" spans="1:5" x14ac:dyDescent="0.25">
      <c r="A22771" t="s">
        <v>29159</v>
      </c>
      <c r="B22771" t="s">
        <v>20</v>
      </c>
      <c r="C22771" t="s">
        <v>19</v>
      </c>
      <c r="D22771" t="s">
        <v>33</v>
      </c>
      <c r="E22771" t="s">
        <v>533</v>
      </c>
    </row>
    <row r="22772" spans="1:5" x14ac:dyDescent="0.25">
      <c r="A22772" t="s">
        <v>22952</v>
      </c>
      <c r="B22772" t="s">
        <v>20</v>
      </c>
      <c r="C22772" t="s">
        <v>19</v>
      </c>
      <c r="D22772" t="s">
        <v>33</v>
      </c>
      <c r="E22772" t="s">
        <v>538</v>
      </c>
    </row>
    <row r="22773" spans="1:5" x14ac:dyDescent="0.25">
      <c r="A22773" t="s">
        <v>16424</v>
      </c>
      <c r="B22773" t="s">
        <v>20</v>
      </c>
      <c r="C22773" t="s">
        <v>19</v>
      </c>
      <c r="D22773" t="s">
        <v>33</v>
      </c>
      <c r="E22773" t="s">
        <v>553</v>
      </c>
    </row>
    <row r="22774" spans="1:5" x14ac:dyDescent="0.25">
      <c r="A22774" t="s">
        <v>22954</v>
      </c>
      <c r="B22774" t="s">
        <v>20</v>
      </c>
      <c r="C22774" t="s">
        <v>19</v>
      </c>
      <c r="D22774" t="s">
        <v>33</v>
      </c>
      <c r="E22774" t="s">
        <v>538</v>
      </c>
    </row>
    <row r="22775" spans="1:5" x14ac:dyDescent="0.25">
      <c r="A22775" t="s">
        <v>22955</v>
      </c>
      <c r="B22775" t="s">
        <v>20</v>
      </c>
      <c r="C22775" t="s">
        <v>19</v>
      </c>
      <c r="D22775" t="s">
        <v>33</v>
      </c>
      <c r="E22775" t="s">
        <v>538</v>
      </c>
    </row>
    <row r="22776" spans="1:5" x14ac:dyDescent="0.25">
      <c r="A22776" t="s">
        <v>20393</v>
      </c>
      <c r="B22776" t="s">
        <v>20</v>
      </c>
      <c r="C22776" t="s">
        <v>19</v>
      </c>
      <c r="D22776" t="s">
        <v>33</v>
      </c>
      <c r="E22776" t="s">
        <v>533</v>
      </c>
    </row>
    <row r="22777" spans="1:5" x14ac:dyDescent="0.25">
      <c r="A22777" t="s">
        <v>4984</v>
      </c>
      <c r="B22777" t="s">
        <v>20</v>
      </c>
      <c r="C22777" t="s">
        <v>19</v>
      </c>
      <c r="D22777" t="s">
        <v>33</v>
      </c>
      <c r="E22777" t="s">
        <v>533</v>
      </c>
    </row>
    <row r="22778" spans="1:5" x14ac:dyDescent="0.25">
      <c r="A22778" t="s">
        <v>19263</v>
      </c>
      <c r="B22778" t="s">
        <v>20</v>
      </c>
      <c r="C22778" t="s">
        <v>19</v>
      </c>
      <c r="D22778" t="s">
        <v>33</v>
      </c>
      <c r="E22778" t="s">
        <v>533</v>
      </c>
    </row>
    <row r="22779" spans="1:5" x14ac:dyDescent="0.25">
      <c r="A22779" t="s">
        <v>22959</v>
      </c>
      <c r="B22779" t="s">
        <v>16</v>
      </c>
      <c r="C22779" t="s">
        <v>15</v>
      </c>
      <c r="D22779" t="s">
        <v>33</v>
      </c>
      <c r="E22779" t="s">
        <v>659</v>
      </c>
    </row>
    <row r="22780" spans="1:5" x14ac:dyDescent="0.25">
      <c r="A22780" t="s">
        <v>15107</v>
      </c>
      <c r="B22780" t="s">
        <v>20</v>
      </c>
      <c r="C22780" t="s">
        <v>19</v>
      </c>
      <c r="D22780" t="s">
        <v>33</v>
      </c>
      <c r="E22780" t="s">
        <v>533</v>
      </c>
    </row>
    <row r="22781" spans="1:5" x14ac:dyDescent="0.25">
      <c r="A22781" t="s">
        <v>22961</v>
      </c>
      <c r="B22781" t="s">
        <v>16</v>
      </c>
      <c r="C22781" t="s">
        <v>17</v>
      </c>
      <c r="D22781" t="s">
        <v>33</v>
      </c>
      <c r="E22781" t="s">
        <v>653</v>
      </c>
    </row>
    <row r="22782" spans="1:5" x14ac:dyDescent="0.25">
      <c r="A22782" t="s">
        <v>27638</v>
      </c>
      <c r="B22782" t="s">
        <v>20</v>
      </c>
      <c r="C22782" t="s">
        <v>19</v>
      </c>
      <c r="D22782" t="s">
        <v>33</v>
      </c>
      <c r="E22782" t="s">
        <v>533</v>
      </c>
    </row>
    <row r="22783" spans="1:5" x14ac:dyDescent="0.25">
      <c r="A22783" t="s">
        <v>22963</v>
      </c>
      <c r="B22783" t="s">
        <v>20</v>
      </c>
      <c r="C22783" t="s">
        <v>19</v>
      </c>
      <c r="D22783" t="s">
        <v>33</v>
      </c>
      <c r="E22783" t="s">
        <v>530</v>
      </c>
    </row>
    <row r="22784" spans="1:5" x14ac:dyDescent="0.25">
      <c r="A22784" t="s">
        <v>11778</v>
      </c>
      <c r="B22784" t="s">
        <v>20</v>
      </c>
      <c r="C22784" t="s">
        <v>19</v>
      </c>
      <c r="D22784" t="s">
        <v>33</v>
      </c>
      <c r="E22784" t="s">
        <v>533</v>
      </c>
    </row>
    <row r="22785" spans="1:5" x14ac:dyDescent="0.25">
      <c r="A22785" t="s">
        <v>22964</v>
      </c>
      <c r="B22785" t="s">
        <v>20</v>
      </c>
      <c r="C22785" t="s">
        <v>19</v>
      </c>
      <c r="D22785" t="s">
        <v>33</v>
      </c>
      <c r="E22785" t="s">
        <v>530</v>
      </c>
    </row>
    <row r="22786" spans="1:5" x14ac:dyDescent="0.25">
      <c r="A22786" t="s">
        <v>22966</v>
      </c>
      <c r="B22786" t="s">
        <v>20</v>
      </c>
      <c r="C22786" t="s">
        <v>19</v>
      </c>
      <c r="D22786" t="s">
        <v>33</v>
      </c>
      <c r="E22786" t="s">
        <v>530</v>
      </c>
    </row>
    <row r="22787" spans="1:5" x14ac:dyDescent="0.25">
      <c r="A22787" t="s">
        <v>27342</v>
      </c>
      <c r="B22787" t="s">
        <v>20</v>
      </c>
      <c r="C22787" t="s">
        <v>19</v>
      </c>
      <c r="D22787" t="s">
        <v>33</v>
      </c>
      <c r="E22787" t="s">
        <v>533</v>
      </c>
    </row>
    <row r="22788" spans="1:5" x14ac:dyDescent="0.25">
      <c r="A22788" t="s">
        <v>22968</v>
      </c>
      <c r="B22788" t="s">
        <v>16</v>
      </c>
      <c r="C22788" t="s">
        <v>17</v>
      </c>
      <c r="D22788" t="s">
        <v>33</v>
      </c>
      <c r="E22788" t="s">
        <v>653</v>
      </c>
    </row>
    <row r="22789" spans="1:5" x14ac:dyDescent="0.25">
      <c r="A22789" t="s">
        <v>20003</v>
      </c>
      <c r="B22789" t="s">
        <v>20</v>
      </c>
      <c r="C22789" t="s">
        <v>19</v>
      </c>
      <c r="D22789" t="s">
        <v>33</v>
      </c>
      <c r="E22789" t="s">
        <v>533</v>
      </c>
    </row>
    <row r="22790" spans="1:5" x14ac:dyDescent="0.25">
      <c r="A22790" t="s">
        <v>7454</v>
      </c>
      <c r="B22790" t="s">
        <v>20</v>
      </c>
      <c r="C22790" t="s">
        <v>19</v>
      </c>
      <c r="D22790" t="s">
        <v>33</v>
      </c>
      <c r="E22790" t="s">
        <v>533</v>
      </c>
    </row>
    <row r="22791" spans="1:5" x14ac:dyDescent="0.25">
      <c r="A22791" t="s">
        <v>22971</v>
      </c>
      <c r="B22791" t="s">
        <v>20</v>
      </c>
      <c r="C22791" t="s">
        <v>19</v>
      </c>
      <c r="D22791" t="s">
        <v>33</v>
      </c>
      <c r="E22791" t="s">
        <v>562</v>
      </c>
    </row>
    <row r="22792" spans="1:5" x14ac:dyDescent="0.25">
      <c r="A22792" t="s">
        <v>1925</v>
      </c>
      <c r="B22792" t="s">
        <v>20</v>
      </c>
      <c r="C22792" t="s">
        <v>19</v>
      </c>
      <c r="D22792" t="s">
        <v>33</v>
      </c>
      <c r="E22792" t="s">
        <v>533</v>
      </c>
    </row>
    <row r="22793" spans="1:5" x14ac:dyDescent="0.25">
      <c r="A22793" t="s">
        <v>16129</v>
      </c>
      <c r="B22793" t="s">
        <v>20</v>
      </c>
      <c r="C22793" t="s">
        <v>19</v>
      </c>
      <c r="D22793" t="s">
        <v>33</v>
      </c>
      <c r="E22793" t="s">
        <v>533</v>
      </c>
    </row>
    <row r="22794" spans="1:5" x14ac:dyDescent="0.25">
      <c r="A22794" t="s">
        <v>14650</v>
      </c>
      <c r="B22794" t="s">
        <v>20</v>
      </c>
      <c r="C22794" t="s">
        <v>19</v>
      </c>
      <c r="D22794" t="s">
        <v>33</v>
      </c>
      <c r="E22794" t="s">
        <v>553</v>
      </c>
    </row>
    <row r="22795" spans="1:5" x14ac:dyDescent="0.25">
      <c r="A22795" t="s">
        <v>29161</v>
      </c>
      <c r="B22795" t="s">
        <v>20</v>
      </c>
      <c r="C22795" t="s">
        <v>19</v>
      </c>
      <c r="D22795" t="s">
        <v>33</v>
      </c>
      <c r="E22795" t="s">
        <v>533</v>
      </c>
    </row>
    <row r="22796" spans="1:5" x14ac:dyDescent="0.25">
      <c r="A22796" t="s">
        <v>26703</v>
      </c>
      <c r="B22796" t="s">
        <v>20</v>
      </c>
      <c r="C22796" t="s">
        <v>19</v>
      </c>
      <c r="D22796" t="s">
        <v>33</v>
      </c>
      <c r="E22796" t="s">
        <v>533</v>
      </c>
    </row>
    <row r="22797" spans="1:5" x14ac:dyDescent="0.25">
      <c r="A22797" t="s">
        <v>21086</v>
      </c>
      <c r="B22797" t="s">
        <v>20</v>
      </c>
      <c r="C22797" t="s">
        <v>19</v>
      </c>
      <c r="D22797" t="s">
        <v>33</v>
      </c>
      <c r="E22797" t="s">
        <v>533</v>
      </c>
    </row>
    <row r="22798" spans="1:5" x14ac:dyDescent="0.25">
      <c r="A22798" t="s">
        <v>22978</v>
      </c>
      <c r="B22798" t="s">
        <v>20</v>
      </c>
      <c r="C22798" t="s">
        <v>19</v>
      </c>
      <c r="D22798" t="s">
        <v>33</v>
      </c>
      <c r="E22798" t="s">
        <v>562</v>
      </c>
    </row>
    <row r="22799" spans="1:5" x14ac:dyDescent="0.25">
      <c r="A22799" t="s">
        <v>27704</v>
      </c>
      <c r="B22799" t="s">
        <v>20</v>
      </c>
      <c r="C22799" t="s">
        <v>19</v>
      </c>
      <c r="D22799" t="s">
        <v>33</v>
      </c>
      <c r="E22799" t="s">
        <v>533</v>
      </c>
    </row>
    <row r="22800" spans="1:5" x14ac:dyDescent="0.25">
      <c r="A22800" t="s">
        <v>23609</v>
      </c>
      <c r="B22800" t="s">
        <v>20</v>
      </c>
      <c r="C22800" t="s">
        <v>19</v>
      </c>
      <c r="D22800" t="s">
        <v>33</v>
      </c>
      <c r="E22800" t="s">
        <v>553</v>
      </c>
    </row>
    <row r="22801" spans="1:5" x14ac:dyDescent="0.25">
      <c r="A22801" t="s">
        <v>22982</v>
      </c>
      <c r="B22801" t="s">
        <v>20</v>
      </c>
      <c r="C22801" t="s">
        <v>19</v>
      </c>
      <c r="D22801" t="s">
        <v>33</v>
      </c>
      <c r="E22801" t="s">
        <v>530</v>
      </c>
    </row>
    <row r="22802" spans="1:5" x14ac:dyDescent="0.25">
      <c r="A22802" t="s">
        <v>22980</v>
      </c>
      <c r="B22802" t="s">
        <v>20</v>
      </c>
      <c r="C22802" t="s">
        <v>19</v>
      </c>
      <c r="D22802" t="s">
        <v>33</v>
      </c>
      <c r="E22802" t="s">
        <v>538</v>
      </c>
    </row>
    <row r="22803" spans="1:5" x14ac:dyDescent="0.25">
      <c r="A22803" t="s">
        <v>26873</v>
      </c>
      <c r="B22803" t="s">
        <v>20</v>
      </c>
      <c r="C22803" t="s">
        <v>19</v>
      </c>
      <c r="D22803" t="s">
        <v>33</v>
      </c>
      <c r="E22803" t="s">
        <v>533</v>
      </c>
    </row>
    <row r="22804" spans="1:5" x14ac:dyDescent="0.25">
      <c r="A22804" t="s">
        <v>22984</v>
      </c>
      <c r="B22804" t="s">
        <v>20</v>
      </c>
      <c r="C22804" t="s">
        <v>19</v>
      </c>
      <c r="D22804" t="s">
        <v>33</v>
      </c>
      <c r="E22804" t="s">
        <v>530</v>
      </c>
    </row>
    <row r="22805" spans="1:5" x14ac:dyDescent="0.25">
      <c r="A22805" t="s">
        <v>22985</v>
      </c>
      <c r="B22805" t="s">
        <v>20</v>
      </c>
      <c r="C22805" t="s">
        <v>19</v>
      </c>
      <c r="D22805" t="s">
        <v>33</v>
      </c>
      <c r="E22805" t="s">
        <v>538</v>
      </c>
    </row>
    <row r="22806" spans="1:5" x14ac:dyDescent="0.25">
      <c r="A22806" t="s">
        <v>22987</v>
      </c>
      <c r="B22806" t="s">
        <v>20</v>
      </c>
      <c r="C22806" t="s">
        <v>19</v>
      </c>
      <c r="D22806" t="s">
        <v>33</v>
      </c>
      <c r="E22806" t="s">
        <v>530</v>
      </c>
    </row>
    <row r="22807" spans="1:5" x14ac:dyDescent="0.25">
      <c r="A22807" t="s">
        <v>22376</v>
      </c>
      <c r="B22807" t="s">
        <v>20</v>
      </c>
      <c r="C22807" t="s">
        <v>19</v>
      </c>
      <c r="D22807" t="s">
        <v>33</v>
      </c>
      <c r="E22807" t="s">
        <v>533</v>
      </c>
    </row>
    <row r="22808" spans="1:5" x14ac:dyDescent="0.25">
      <c r="A22808" t="s">
        <v>22986</v>
      </c>
      <c r="B22808" t="s">
        <v>20</v>
      </c>
      <c r="C22808" t="s">
        <v>19</v>
      </c>
      <c r="D22808" t="s">
        <v>33</v>
      </c>
      <c r="E22808" t="s">
        <v>538</v>
      </c>
    </row>
    <row r="22809" spans="1:5" x14ac:dyDescent="0.25">
      <c r="A22809" t="s">
        <v>3760</v>
      </c>
      <c r="B22809" t="s">
        <v>20</v>
      </c>
      <c r="C22809" t="s">
        <v>19</v>
      </c>
      <c r="D22809" t="s">
        <v>33</v>
      </c>
      <c r="E22809" t="s">
        <v>533</v>
      </c>
    </row>
    <row r="22810" spans="1:5" x14ac:dyDescent="0.25">
      <c r="A22810" t="s">
        <v>22991</v>
      </c>
      <c r="B22810" t="s">
        <v>20</v>
      </c>
      <c r="C22810" t="s">
        <v>19</v>
      </c>
      <c r="D22810" t="s">
        <v>33</v>
      </c>
      <c r="E22810" t="s">
        <v>538</v>
      </c>
    </row>
    <row r="22811" spans="1:5" x14ac:dyDescent="0.25">
      <c r="A22811" t="s">
        <v>7586</v>
      </c>
      <c r="B22811" t="s">
        <v>20</v>
      </c>
      <c r="C22811" t="s">
        <v>19</v>
      </c>
      <c r="D22811" t="s">
        <v>33</v>
      </c>
      <c r="E22811" t="s">
        <v>533</v>
      </c>
    </row>
    <row r="22812" spans="1:5" x14ac:dyDescent="0.25">
      <c r="A22812" t="s">
        <v>22994</v>
      </c>
      <c r="B22812" t="s">
        <v>20</v>
      </c>
      <c r="C22812" t="s">
        <v>19</v>
      </c>
      <c r="D22812" t="s">
        <v>33</v>
      </c>
      <c r="E22812" t="s">
        <v>538</v>
      </c>
    </row>
    <row r="22813" spans="1:5" x14ac:dyDescent="0.25">
      <c r="A22813" t="s">
        <v>22989</v>
      </c>
      <c r="B22813" t="s">
        <v>20</v>
      </c>
      <c r="C22813" t="s">
        <v>19</v>
      </c>
      <c r="D22813" t="s">
        <v>33</v>
      </c>
      <c r="E22813" t="s">
        <v>530</v>
      </c>
    </row>
    <row r="22814" spans="1:5" x14ac:dyDescent="0.25">
      <c r="A22814" t="s">
        <v>22995</v>
      </c>
      <c r="B22814" t="s">
        <v>20</v>
      </c>
      <c r="C22814" t="s">
        <v>21</v>
      </c>
      <c r="D22814" t="s">
        <v>33</v>
      </c>
      <c r="E22814" t="s">
        <v>582</v>
      </c>
    </row>
    <row r="22815" spans="1:5" x14ac:dyDescent="0.25">
      <c r="A22815" t="s">
        <v>20935</v>
      </c>
      <c r="B22815" t="s">
        <v>20</v>
      </c>
      <c r="C22815" t="s">
        <v>19</v>
      </c>
      <c r="D22815" t="s">
        <v>33</v>
      </c>
      <c r="E22815" t="s">
        <v>533</v>
      </c>
    </row>
    <row r="22816" spans="1:5" x14ac:dyDescent="0.25">
      <c r="A22816" t="s">
        <v>22997</v>
      </c>
      <c r="B22816" t="s">
        <v>20</v>
      </c>
      <c r="C22816" t="s">
        <v>21</v>
      </c>
      <c r="D22816" t="s">
        <v>33</v>
      </c>
      <c r="E22816" t="s">
        <v>581</v>
      </c>
    </row>
    <row r="22817" spans="1:5" x14ac:dyDescent="0.25">
      <c r="A22817" t="s">
        <v>22992</v>
      </c>
      <c r="B22817" t="s">
        <v>20</v>
      </c>
      <c r="C22817" t="s">
        <v>19</v>
      </c>
      <c r="D22817" t="s">
        <v>33</v>
      </c>
      <c r="E22817" t="s">
        <v>530</v>
      </c>
    </row>
    <row r="22818" spans="1:5" x14ac:dyDescent="0.25">
      <c r="A22818" t="s">
        <v>22998</v>
      </c>
      <c r="B22818" t="s">
        <v>16</v>
      </c>
      <c r="C22818" t="s">
        <v>17</v>
      </c>
      <c r="D22818" t="s">
        <v>33</v>
      </c>
      <c r="E22818" t="s">
        <v>653</v>
      </c>
    </row>
    <row r="22819" spans="1:5" x14ac:dyDescent="0.25">
      <c r="A22819" t="s">
        <v>28181</v>
      </c>
      <c r="B22819" t="s">
        <v>20</v>
      </c>
      <c r="C22819" t="s">
        <v>19</v>
      </c>
      <c r="D22819" t="s">
        <v>33</v>
      </c>
      <c r="E22819" t="s">
        <v>533</v>
      </c>
    </row>
    <row r="22820" spans="1:5" x14ac:dyDescent="0.25">
      <c r="A22820" t="s">
        <v>23000</v>
      </c>
      <c r="B22820" t="s">
        <v>20</v>
      </c>
      <c r="C22820" t="s">
        <v>19</v>
      </c>
      <c r="D22820" t="s">
        <v>33</v>
      </c>
      <c r="E22820" t="s">
        <v>538</v>
      </c>
    </row>
    <row r="22821" spans="1:5" x14ac:dyDescent="0.25">
      <c r="A22821" t="s">
        <v>23001</v>
      </c>
      <c r="B22821" t="s">
        <v>20</v>
      </c>
      <c r="C22821" t="s">
        <v>19</v>
      </c>
      <c r="D22821" t="s">
        <v>33</v>
      </c>
      <c r="E22821" t="s">
        <v>530</v>
      </c>
    </row>
    <row r="22822" spans="1:5" x14ac:dyDescent="0.25">
      <c r="A22822" t="s">
        <v>3759</v>
      </c>
      <c r="B22822" t="s">
        <v>20</v>
      </c>
      <c r="C22822" t="s">
        <v>19</v>
      </c>
      <c r="D22822" t="s">
        <v>33</v>
      </c>
      <c r="E22822" t="s">
        <v>533</v>
      </c>
    </row>
    <row r="22823" spans="1:5" x14ac:dyDescent="0.25">
      <c r="A22823" t="s">
        <v>23003</v>
      </c>
      <c r="B22823" t="s">
        <v>20</v>
      </c>
      <c r="C22823" t="s">
        <v>19</v>
      </c>
      <c r="D22823" t="s">
        <v>33</v>
      </c>
      <c r="E22823" t="s">
        <v>530</v>
      </c>
    </row>
    <row r="22824" spans="1:5" x14ac:dyDescent="0.25">
      <c r="A22824" t="s">
        <v>6570</v>
      </c>
      <c r="B22824" t="s">
        <v>20</v>
      </c>
      <c r="C22824" t="s">
        <v>19</v>
      </c>
      <c r="D22824" t="s">
        <v>33</v>
      </c>
      <c r="E22824" t="s">
        <v>533</v>
      </c>
    </row>
    <row r="22825" spans="1:5" x14ac:dyDescent="0.25">
      <c r="A22825" t="s">
        <v>9455</v>
      </c>
      <c r="B22825" t="s">
        <v>20</v>
      </c>
      <c r="C22825" t="s">
        <v>22</v>
      </c>
      <c r="D22825" t="s">
        <v>33</v>
      </c>
      <c r="E22825" t="s">
        <v>629</v>
      </c>
    </row>
    <row r="22826" spans="1:5" x14ac:dyDescent="0.25">
      <c r="A22826" t="s">
        <v>3758</v>
      </c>
      <c r="B22826" t="s">
        <v>20</v>
      </c>
      <c r="C22826" t="s">
        <v>19</v>
      </c>
      <c r="D22826" t="s">
        <v>33</v>
      </c>
      <c r="E22826" t="s">
        <v>533</v>
      </c>
    </row>
    <row r="22827" spans="1:5" x14ac:dyDescent="0.25">
      <c r="A22827" t="s">
        <v>4157</v>
      </c>
      <c r="B22827" t="s">
        <v>16</v>
      </c>
      <c r="C22827" t="s">
        <v>15</v>
      </c>
      <c r="D22827" t="s">
        <v>33</v>
      </c>
      <c r="E22827" t="s">
        <v>628</v>
      </c>
    </row>
    <row r="22828" spans="1:5" x14ac:dyDescent="0.25">
      <c r="A22828" t="s">
        <v>12859</v>
      </c>
      <c r="B22828" t="s">
        <v>20</v>
      </c>
      <c r="C22828" t="s">
        <v>19</v>
      </c>
      <c r="D22828" t="s">
        <v>33</v>
      </c>
      <c r="E22828" t="s">
        <v>533</v>
      </c>
    </row>
    <row r="22829" spans="1:5" x14ac:dyDescent="0.25">
      <c r="A22829" t="s">
        <v>6568</v>
      </c>
      <c r="B22829" t="s">
        <v>20</v>
      </c>
      <c r="C22829" t="s">
        <v>19</v>
      </c>
      <c r="D22829" t="s">
        <v>33</v>
      </c>
      <c r="E22829" t="s">
        <v>533</v>
      </c>
    </row>
    <row r="22830" spans="1:5" x14ac:dyDescent="0.25">
      <c r="A22830" t="s">
        <v>18359</v>
      </c>
      <c r="B22830" t="s">
        <v>20</v>
      </c>
      <c r="C22830" t="s">
        <v>19</v>
      </c>
      <c r="D22830" t="s">
        <v>33</v>
      </c>
      <c r="E22830" t="s">
        <v>533</v>
      </c>
    </row>
    <row r="22831" spans="1:5" x14ac:dyDescent="0.25">
      <c r="A22831" t="s">
        <v>23011</v>
      </c>
      <c r="B22831" t="s">
        <v>16</v>
      </c>
      <c r="C22831" t="s">
        <v>17</v>
      </c>
      <c r="D22831" t="s">
        <v>33</v>
      </c>
      <c r="E22831" t="s">
        <v>653</v>
      </c>
    </row>
    <row r="22832" spans="1:5" x14ac:dyDescent="0.25">
      <c r="A22832" t="s">
        <v>23012</v>
      </c>
      <c r="B22832" t="s">
        <v>16</v>
      </c>
      <c r="C22832" t="s">
        <v>17</v>
      </c>
      <c r="D22832" t="s">
        <v>33</v>
      </c>
      <c r="E22832" t="s">
        <v>653</v>
      </c>
    </row>
    <row r="22833" spans="1:5" x14ac:dyDescent="0.25">
      <c r="A22833" t="s">
        <v>9266</v>
      </c>
      <c r="B22833" t="s">
        <v>20</v>
      </c>
      <c r="C22833" t="s">
        <v>19</v>
      </c>
      <c r="D22833" t="s">
        <v>33</v>
      </c>
      <c r="E22833" t="s">
        <v>533</v>
      </c>
    </row>
    <row r="22834" spans="1:5" x14ac:dyDescent="0.25">
      <c r="A22834" t="s">
        <v>23014</v>
      </c>
      <c r="B22834" t="s">
        <v>20</v>
      </c>
      <c r="C22834" t="s">
        <v>19</v>
      </c>
      <c r="D22834" t="s">
        <v>33</v>
      </c>
      <c r="E22834" t="s">
        <v>530</v>
      </c>
    </row>
    <row r="22835" spans="1:5" x14ac:dyDescent="0.25">
      <c r="A22835" t="s">
        <v>6569</v>
      </c>
      <c r="B22835" t="s">
        <v>20</v>
      </c>
      <c r="C22835" t="s">
        <v>19</v>
      </c>
      <c r="D22835" t="s">
        <v>33</v>
      </c>
      <c r="E22835" t="s">
        <v>533</v>
      </c>
    </row>
    <row r="22836" spans="1:5" x14ac:dyDescent="0.25">
      <c r="A22836" t="s">
        <v>28798</v>
      </c>
      <c r="B22836" t="s">
        <v>20</v>
      </c>
      <c r="C22836" t="s">
        <v>19</v>
      </c>
      <c r="D22836" t="s">
        <v>33</v>
      </c>
      <c r="E22836" t="s">
        <v>533</v>
      </c>
    </row>
    <row r="22837" spans="1:5" x14ac:dyDescent="0.25">
      <c r="A22837" t="s">
        <v>23017</v>
      </c>
      <c r="B22837" t="s">
        <v>20</v>
      </c>
      <c r="C22837" t="s">
        <v>19</v>
      </c>
      <c r="D22837" t="s">
        <v>33</v>
      </c>
      <c r="E22837" t="s">
        <v>530</v>
      </c>
    </row>
    <row r="22838" spans="1:5" x14ac:dyDescent="0.25">
      <c r="A22838" t="s">
        <v>4927</v>
      </c>
      <c r="B22838" t="s">
        <v>20</v>
      </c>
      <c r="C22838" t="s">
        <v>19</v>
      </c>
      <c r="D22838" t="s">
        <v>33</v>
      </c>
      <c r="E22838" t="s">
        <v>533</v>
      </c>
    </row>
    <row r="22839" spans="1:5" x14ac:dyDescent="0.25">
      <c r="A22839" t="s">
        <v>23019</v>
      </c>
      <c r="B22839" t="s">
        <v>20</v>
      </c>
      <c r="C22839" t="s">
        <v>19</v>
      </c>
      <c r="D22839" t="s">
        <v>33</v>
      </c>
      <c r="E22839" t="s">
        <v>530</v>
      </c>
    </row>
    <row r="22840" spans="1:5" x14ac:dyDescent="0.25">
      <c r="A22840" t="s">
        <v>4929</v>
      </c>
      <c r="B22840" t="s">
        <v>20</v>
      </c>
      <c r="C22840" t="s">
        <v>19</v>
      </c>
      <c r="D22840" t="s">
        <v>33</v>
      </c>
      <c r="E22840" t="s">
        <v>533</v>
      </c>
    </row>
    <row r="22841" spans="1:5" x14ac:dyDescent="0.25">
      <c r="A22841" t="s">
        <v>23021</v>
      </c>
      <c r="B22841" t="s">
        <v>20</v>
      </c>
      <c r="C22841" t="s">
        <v>19</v>
      </c>
      <c r="D22841" t="s">
        <v>33</v>
      </c>
      <c r="E22841" t="s">
        <v>530</v>
      </c>
    </row>
    <row r="22842" spans="1:5" x14ac:dyDescent="0.25">
      <c r="A22842" t="s">
        <v>23022</v>
      </c>
      <c r="B22842" t="s">
        <v>16</v>
      </c>
      <c r="C22842" t="s">
        <v>17</v>
      </c>
      <c r="D22842" t="s">
        <v>33</v>
      </c>
      <c r="E22842" t="s">
        <v>653</v>
      </c>
    </row>
    <row r="22843" spans="1:5" x14ac:dyDescent="0.25">
      <c r="A22843" t="s">
        <v>19275</v>
      </c>
      <c r="B22843" t="s">
        <v>20</v>
      </c>
      <c r="C22843" t="s">
        <v>19</v>
      </c>
      <c r="D22843" t="s">
        <v>33</v>
      </c>
      <c r="E22843" t="s">
        <v>533</v>
      </c>
    </row>
    <row r="22844" spans="1:5" x14ac:dyDescent="0.25">
      <c r="A22844" t="s">
        <v>19273</v>
      </c>
      <c r="B22844" t="s">
        <v>20</v>
      </c>
      <c r="C22844" t="s">
        <v>19</v>
      </c>
      <c r="D22844" t="s">
        <v>33</v>
      </c>
      <c r="E22844" t="s">
        <v>533</v>
      </c>
    </row>
    <row r="22845" spans="1:5" x14ac:dyDescent="0.25">
      <c r="A22845" t="s">
        <v>11324</v>
      </c>
      <c r="B22845" t="s">
        <v>20</v>
      </c>
      <c r="C22845" t="s">
        <v>19</v>
      </c>
      <c r="D22845" t="s">
        <v>33</v>
      </c>
      <c r="E22845" t="s">
        <v>533</v>
      </c>
    </row>
    <row r="22846" spans="1:5" x14ac:dyDescent="0.25">
      <c r="A22846" t="s">
        <v>11602</v>
      </c>
      <c r="B22846" t="s">
        <v>20</v>
      </c>
      <c r="C22846" t="s">
        <v>19</v>
      </c>
      <c r="D22846" t="s">
        <v>33</v>
      </c>
      <c r="E22846" t="s">
        <v>533</v>
      </c>
    </row>
    <row r="22847" spans="1:5" x14ac:dyDescent="0.25">
      <c r="A22847" t="s">
        <v>18634</v>
      </c>
      <c r="B22847" t="s">
        <v>20</v>
      </c>
      <c r="C22847" t="s">
        <v>19</v>
      </c>
      <c r="D22847" t="s">
        <v>33</v>
      </c>
      <c r="E22847" t="s">
        <v>533</v>
      </c>
    </row>
    <row r="22848" spans="1:5" x14ac:dyDescent="0.25">
      <c r="A22848" t="s">
        <v>17276</v>
      </c>
      <c r="B22848" t="s">
        <v>20</v>
      </c>
      <c r="C22848" t="s">
        <v>19</v>
      </c>
      <c r="D22848" t="s">
        <v>33</v>
      </c>
      <c r="E22848" t="s">
        <v>533</v>
      </c>
    </row>
    <row r="22849" spans="1:5" x14ac:dyDescent="0.25">
      <c r="A22849" t="s">
        <v>23301</v>
      </c>
      <c r="B22849" t="s">
        <v>20</v>
      </c>
      <c r="C22849" t="s">
        <v>19</v>
      </c>
      <c r="D22849" t="s">
        <v>33</v>
      </c>
      <c r="E22849" t="s">
        <v>533</v>
      </c>
    </row>
    <row r="22850" spans="1:5" x14ac:dyDescent="0.25">
      <c r="A22850" t="s">
        <v>26774</v>
      </c>
      <c r="B22850" t="s">
        <v>20</v>
      </c>
      <c r="C22850" t="s">
        <v>19</v>
      </c>
      <c r="D22850" t="s">
        <v>33</v>
      </c>
      <c r="E22850" t="s">
        <v>533</v>
      </c>
    </row>
    <row r="22851" spans="1:5" x14ac:dyDescent="0.25">
      <c r="A22851" t="s">
        <v>27126</v>
      </c>
      <c r="B22851" t="s">
        <v>20</v>
      </c>
      <c r="C22851" t="s">
        <v>19</v>
      </c>
      <c r="D22851" t="s">
        <v>33</v>
      </c>
      <c r="E22851" t="s">
        <v>533</v>
      </c>
    </row>
    <row r="22852" spans="1:5" x14ac:dyDescent="0.25">
      <c r="A22852" t="s">
        <v>20691</v>
      </c>
      <c r="B22852" t="s">
        <v>20</v>
      </c>
      <c r="C22852" t="s">
        <v>19</v>
      </c>
      <c r="D22852" t="s">
        <v>33</v>
      </c>
      <c r="E22852" t="s">
        <v>533</v>
      </c>
    </row>
    <row r="22853" spans="1:5" x14ac:dyDescent="0.25">
      <c r="A22853" t="s">
        <v>25952</v>
      </c>
      <c r="B22853" t="s">
        <v>20</v>
      </c>
      <c r="C22853" t="s">
        <v>19</v>
      </c>
      <c r="D22853" t="s">
        <v>33</v>
      </c>
      <c r="E22853" t="s">
        <v>533</v>
      </c>
    </row>
    <row r="22854" spans="1:5" x14ac:dyDescent="0.25">
      <c r="A22854" t="s">
        <v>23034</v>
      </c>
      <c r="B22854" t="s">
        <v>20</v>
      </c>
      <c r="C22854" t="s">
        <v>19</v>
      </c>
      <c r="D22854" t="s">
        <v>33</v>
      </c>
      <c r="E22854" t="s">
        <v>562</v>
      </c>
    </row>
    <row r="22855" spans="1:5" x14ac:dyDescent="0.25">
      <c r="A22855" t="s">
        <v>18633</v>
      </c>
      <c r="B22855" t="s">
        <v>20</v>
      </c>
      <c r="C22855" t="s">
        <v>19</v>
      </c>
      <c r="D22855" t="s">
        <v>33</v>
      </c>
      <c r="E22855" t="s">
        <v>533</v>
      </c>
    </row>
    <row r="22856" spans="1:5" x14ac:dyDescent="0.25">
      <c r="A22856" t="s">
        <v>23036</v>
      </c>
      <c r="B22856" t="s">
        <v>20</v>
      </c>
      <c r="C22856" t="s">
        <v>19</v>
      </c>
      <c r="D22856" t="s">
        <v>33</v>
      </c>
      <c r="E22856" t="s">
        <v>530</v>
      </c>
    </row>
    <row r="22857" spans="1:5" x14ac:dyDescent="0.25">
      <c r="A22857" t="s">
        <v>9117</v>
      </c>
      <c r="B22857" t="s">
        <v>20</v>
      </c>
      <c r="C22857" t="s">
        <v>19</v>
      </c>
      <c r="D22857" t="s">
        <v>33</v>
      </c>
      <c r="E22857" t="s">
        <v>533</v>
      </c>
    </row>
    <row r="22858" spans="1:5" x14ac:dyDescent="0.25">
      <c r="A22858" t="s">
        <v>23038</v>
      </c>
      <c r="B22858" t="s">
        <v>20</v>
      </c>
      <c r="C22858" t="s">
        <v>21</v>
      </c>
      <c r="D22858" t="s">
        <v>33</v>
      </c>
      <c r="E22858" t="s">
        <v>582</v>
      </c>
    </row>
    <row r="22859" spans="1:5" x14ac:dyDescent="0.25">
      <c r="A22859" t="s">
        <v>9118</v>
      </c>
      <c r="B22859" t="s">
        <v>20</v>
      </c>
      <c r="C22859" t="s">
        <v>19</v>
      </c>
      <c r="D22859" t="s">
        <v>33</v>
      </c>
      <c r="E22859" t="s">
        <v>533</v>
      </c>
    </row>
    <row r="22860" spans="1:5" x14ac:dyDescent="0.25">
      <c r="A22860" t="s">
        <v>23040</v>
      </c>
      <c r="B22860" t="s">
        <v>20</v>
      </c>
      <c r="C22860" t="s">
        <v>19</v>
      </c>
      <c r="D22860" t="s">
        <v>33</v>
      </c>
      <c r="E22860" t="s">
        <v>530</v>
      </c>
    </row>
    <row r="22861" spans="1:5" x14ac:dyDescent="0.25">
      <c r="A22861" t="s">
        <v>23041</v>
      </c>
      <c r="B22861" t="s">
        <v>20</v>
      </c>
      <c r="C22861" t="s">
        <v>19</v>
      </c>
      <c r="D22861" t="s">
        <v>33</v>
      </c>
      <c r="E22861" t="s">
        <v>538</v>
      </c>
    </row>
    <row r="22862" spans="1:5" x14ac:dyDescent="0.25">
      <c r="A22862" t="s">
        <v>9119</v>
      </c>
      <c r="B22862" t="s">
        <v>20</v>
      </c>
      <c r="C22862" t="s">
        <v>19</v>
      </c>
      <c r="D22862" t="s">
        <v>33</v>
      </c>
      <c r="E22862" t="s">
        <v>533</v>
      </c>
    </row>
    <row r="22863" spans="1:5" x14ac:dyDescent="0.25">
      <c r="A22863" t="s">
        <v>23043</v>
      </c>
      <c r="B22863" t="s">
        <v>20</v>
      </c>
      <c r="C22863" t="s">
        <v>19</v>
      </c>
      <c r="D22863" t="s">
        <v>33</v>
      </c>
      <c r="E22863" t="s">
        <v>538</v>
      </c>
    </row>
    <row r="22864" spans="1:5" x14ac:dyDescent="0.25">
      <c r="A22864" t="s">
        <v>17855</v>
      </c>
      <c r="B22864" t="s">
        <v>20</v>
      </c>
      <c r="C22864" t="s">
        <v>19</v>
      </c>
      <c r="D22864" t="s">
        <v>33</v>
      </c>
      <c r="E22864" t="s">
        <v>533</v>
      </c>
    </row>
    <row r="22865" spans="1:5" x14ac:dyDescent="0.25">
      <c r="A22865" t="s">
        <v>23045</v>
      </c>
      <c r="B22865" t="s">
        <v>20</v>
      </c>
      <c r="C22865" t="s">
        <v>19</v>
      </c>
      <c r="D22865" t="s">
        <v>33</v>
      </c>
      <c r="E22865" t="s">
        <v>538</v>
      </c>
    </row>
    <row r="22866" spans="1:5" x14ac:dyDescent="0.25">
      <c r="A22866" t="s">
        <v>20277</v>
      </c>
      <c r="B22866" t="s">
        <v>20</v>
      </c>
      <c r="C22866" t="s">
        <v>19</v>
      </c>
      <c r="D22866" t="s">
        <v>33</v>
      </c>
      <c r="E22866" t="s">
        <v>533</v>
      </c>
    </row>
    <row r="22867" spans="1:5" x14ac:dyDescent="0.25">
      <c r="A22867" t="s">
        <v>23047</v>
      </c>
      <c r="B22867" t="s">
        <v>20</v>
      </c>
      <c r="C22867" t="s">
        <v>19</v>
      </c>
      <c r="D22867" t="s">
        <v>33</v>
      </c>
      <c r="E22867" t="s">
        <v>538</v>
      </c>
    </row>
    <row r="22868" spans="1:5" x14ac:dyDescent="0.25">
      <c r="A22868" t="s">
        <v>21927</v>
      </c>
      <c r="B22868" t="s">
        <v>20</v>
      </c>
      <c r="C22868" t="s">
        <v>19</v>
      </c>
      <c r="D22868" t="s">
        <v>33</v>
      </c>
      <c r="E22868" t="s">
        <v>533</v>
      </c>
    </row>
    <row r="22869" spans="1:5" x14ac:dyDescent="0.25">
      <c r="A22869" t="s">
        <v>23049</v>
      </c>
      <c r="B22869" t="s">
        <v>20</v>
      </c>
      <c r="C22869" t="s">
        <v>19</v>
      </c>
      <c r="D22869" t="s">
        <v>33</v>
      </c>
      <c r="E22869" t="s">
        <v>538</v>
      </c>
    </row>
    <row r="22870" spans="1:5" x14ac:dyDescent="0.25">
      <c r="A22870" t="s">
        <v>13348</v>
      </c>
      <c r="B22870" t="s">
        <v>20</v>
      </c>
      <c r="C22870" t="s">
        <v>19</v>
      </c>
      <c r="D22870" t="s">
        <v>33</v>
      </c>
      <c r="E22870" t="s">
        <v>533</v>
      </c>
    </row>
    <row r="22871" spans="1:5" x14ac:dyDescent="0.25">
      <c r="A22871" t="s">
        <v>23051</v>
      </c>
      <c r="B22871" t="s">
        <v>20</v>
      </c>
      <c r="C22871" t="s">
        <v>21</v>
      </c>
      <c r="D22871" t="s">
        <v>33</v>
      </c>
      <c r="E22871" t="s">
        <v>570</v>
      </c>
    </row>
    <row r="22872" spans="1:5" x14ac:dyDescent="0.25">
      <c r="A22872" t="s">
        <v>19999</v>
      </c>
      <c r="B22872" t="s">
        <v>20</v>
      </c>
      <c r="C22872" t="s">
        <v>19</v>
      </c>
      <c r="D22872" t="s">
        <v>33</v>
      </c>
      <c r="E22872" t="s">
        <v>533</v>
      </c>
    </row>
    <row r="22873" spans="1:5" x14ac:dyDescent="0.25">
      <c r="A22873" t="s">
        <v>23053</v>
      </c>
      <c r="B22873" t="s">
        <v>20</v>
      </c>
      <c r="C22873" t="s">
        <v>19</v>
      </c>
      <c r="D22873" t="s">
        <v>33</v>
      </c>
      <c r="E22873" t="s">
        <v>530</v>
      </c>
    </row>
    <row r="22874" spans="1:5" x14ac:dyDescent="0.25">
      <c r="A22874" t="s">
        <v>29468</v>
      </c>
      <c r="B22874" t="s">
        <v>20</v>
      </c>
      <c r="C22874" t="s">
        <v>19</v>
      </c>
      <c r="D22874" t="s">
        <v>65</v>
      </c>
      <c r="E22874" t="s">
        <v>533</v>
      </c>
    </row>
    <row r="22875" spans="1:5" x14ac:dyDescent="0.25">
      <c r="A22875" t="s">
        <v>23055</v>
      </c>
      <c r="B22875" t="s">
        <v>20</v>
      </c>
      <c r="C22875" t="s">
        <v>21</v>
      </c>
      <c r="D22875" t="s">
        <v>33</v>
      </c>
      <c r="E22875" t="s">
        <v>777</v>
      </c>
    </row>
    <row r="22876" spans="1:5" x14ac:dyDescent="0.25">
      <c r="A22876" t="s">
        <v>6584</v>
      </c>
      <c r="B22876" t="s">
        <v>20</v>
      </c>
      <c r="C22876" t="s">
        <v>19</v>
      </c>
      <c r="D22876" t="s">
        <v>33</v>
      </c>
      <c r="E22876" t="s">
        <v>533</v>
      </c>
    </row>
    <row r="22877" spans="1:5" x14ac:dyDescent="0.25">
      <c r="A22877" t="s">
        <v>23057</v>
      </c>
      <c r="B22877" t="s">
        <v>16</v>
      </c>
      <c r="C22877" t="s">
        <v>17</v>
      </c>
      <c r="D22877" t="s">
        <v>33</v>
      </c>
      <c r="E22877" t="s">
        <v>653</v>
      </c>
    </row>
    <row r="22878" spans="1:5" x14ac:dyDescent="0.25">
      <c r="A22878" t="s">
        <v>7466</v>
      </c>
      <c r="B22878" t="s">
        <v>20</v>
      </c>
      <c r="C22878" t="s">
        <v>19</v>
      </c>
      <c r="D22878" t="s">
        <v>33</v>
      </c>
      <c r="E22878" t="s">
        <v>533</v>
      </c>
    </row>
    <row r="22879" spans="1:5" x14ac:dyDescent="0.25">
      <c r="A22879" t="s">
        <v>23059</v>
      </c>
      <c r="B22879" t="s">
        <v>20</v>
      </c>
      <c r="C22879" t="s">
        <v>21</v>
      </c>
      <c r="D22879" t="s">
        <v>33</v>
      </c>
      <c r="E22879" t="s">
        <v>582</v>
      </c>
    </row>
    <row r="22880" spans="1:5" x14ac:dyDescent="0.25">
      <c r="A22880" t="s">
        <v>17861</v>
      </c>
      <c r="B22880" t="s">
        <v>20</v>
      </c>
      <c r="C22880" t="s">
        <v>19</v>
      </c>
      <c r="D22880" t="s">
        <v>33</v>
      </c>
      <c r="E22880" t="s">
        <v>533</v>
      </c>
    </row>
    <row r="22881" spans="1:5" x14ac:dyDescent="0.25">
      <c r="A22881" t="s">
        <v>23061</v>
      </c>
      <c r="B22881" t="s">
        <v>20</v>
      </c>
      <c r="C22881" t="s">
        <v>19</v>
      </c>
      <c r="D22881" t="s">
        <v>33</v>
      </c>
      <c r="E22881" t="s">
        <v>538</v>
      </c>
    </row>
    <row r="22882" spans="1:5" x14ac:dyDescent="0.25">
      <c r="A22882" t="s">
        <v>23062</v>
      </c>
      <c r="B22882" t="s">
        <v>16</v>
      </c>
      <c r="C22882" t="s">
        <v>17</v>
      </c>
      <c r="D22882" t="s">
        <v>33</v>
      </c>
      <c r="E22882" t="s">
        <v>653</v>
      </c>
    </row>
    <row r="22883" spans="1:5" x14ac:dyDescent="0.25">
      <c r="A22883" t="s">
        <v>22092</v>
      </c>
      <c r="B22883" t="s">
        <v>20</v>
      </c>
      <c r="C22883" t="s">
        <v>19</v>
      </c>
      <c r="D22883" t="s">
        <v>33</v>
      </c>
      <c r="E22883" t="s">
        <v>533</v>
      </c>
    </row>
    <row r="22884" spans="1:5" x14ac:dyDescent="0.25">
      <c r="A22884" t="s">
        <v>23064</v>
      </c>
      <c r="B22884" t="s">
        <v>20</v>
      </c>
      <c r="C22884" t="s">
        <v>19</v>
      </c>
      <c r="D22884" t="s">
        <v>33</v>
      </c>
      <c r="E22884" t="s">
        <v>538</v>
      </c>
    </row>
    <row r="22885" spans="1:5" x14ac:dyDescent="0.25">
      <c r="A22885" t="s">
        <v>7600</v>
      </c>
      <c r="B22885" t="s">
        <v>16</v>
      </c>
      <c r="C22885" t="s">
        <v>15</v>
      </c>
      <c r="D22885" t="s">
        <v>33</v>
      </c>
      <c r="E22885" t="s">
        <v>628</v>
      </c>
    </row>
    <row r="22886" spans="1:5" x14ac:dyDescent="0.25">
      <c r="A22886" t="s">
        <v>23066</v>
      </c>
      <c r="B22886" t="s">
        <v>20</v>
      </c>
      <c r="C22886" t="s">
        <v>21</v>
      </c>
      <c r="D22886" t="s">
        <v>33</v>
      </c>
      <c r="E22886" t="s">
        <v>581</v>
      </c>
    </row>
    <row r="22887" spans="1:5" x14ac:dyDescent="0.25">
      <c r="A22887" t="s">
        <v>23068</v>
      </c>
      <c r="B22887" t="s">
        <v>20</v>
      </c>
      <c r="C22887" t="s">
        <v>19</v>
      </c>
      <c r="D22887" t="s">
        <v>33</v>
      </c>
      <c r="E22887" t="s">
        <v>538</v>
      </c>
    </row>
    <row r="22888" spans="1:5" x14ac:dyDescent="0.25">
      <c r="A22888" t="s">
        <v>11953</v>
      </c>
      <c r="B22888" t="s">
        <v>20</v>
      </c>
      <c r="C22888" t="s">
        <v>19</v>
      </c>
      <c r="D22888" t="s">
        <v>33</v>
      </c>
      <c r="E22888" t="s">
        <v>533</v>
      </c>
    </row>
    <row r="22889" spans="1:5" x14ac:dyDescent="0.25">
      <c r="A22889" t="s">
        <v>24886</v>
      </c>
      <c r="B22889" t="s">
        <v>20</v>
      </c>
      <c r="C22889" t="s">
        <v>19</v>
      </c>
      <c r="D22889" t="s">
        <v>33</v>
      </c>
      <c r="E22889" t="s">
        <v>533</v>
      </c>
    </row>
    <row r="22890" spans="1:5" x14ac:dyDescent="0.25">
      <c r="A22890" t="s">
        <v>23070</v>
      </c>
      <c r="B22890" t="s">
        <v>20</v>
      </c>
      <c r="C22890" t="s">
        <v>19</v>
      </c>
      <c r="D22890" t="s">
        <v>33</v>
      </c>
      <c r="E22890" t="s">
        <v>538</v>
      </c>
    </row>
    <row r="22891" spans="1:5" x14ac:dyDescent="0.25">
      <c r="A22891" t="s">
        <v>23072</v>
      </c>
      <c r="B22891" t="s">
        <v>20</v>
      </c>
      <c r="C22891" t="s">
        <v>19</v>
      </c>
      <c r="D22891" t="s">
        <v>33</v>
      </c>
      <c r="E22891" t="s">
        <v>538</v>
      </c>
    </row>
    <row r="22892" spans="1:5" x14ac:dyDescent="0.25">
      <c r="A22892" t="s">
        <v>15861</v>
      </c>
      <c r="B22892" t="s">
        <v>20</v>
      </c>
      <c r="C22892" t="s">
        <v>19</v>
      </c>
      <c r="D22892" t="s">
        <v>33</v>
      </c>
      <c r="E22892" t="s">
        <v>533</v>
      </c>
    </row>
    <row r="22893" spans="1:5" x14ac:dyDescent="0.25">
      <c r="A22893" t="s">
        <v>6581</v>
      </c>
      <c r="B22893" t="s">
        <v>20</v>
      </c>
      <c r="C22893" t="s">
        <v>19</v>
      </c>
      <c r="D22893" t="s">
        <v>33</v>
      </c>
      <c r="E22893" t="s">
        <v>533</v>
      </c>
    </row>
    <row r="22894" spans="1:5" x14ac:dyDescent="0.25">
      <c r="A22894" t="s">
        <v>23074</v>
      </c>
      <c r="B22894" t="s">
        <v>20</v>
      </c>
      <c r="C22894" t="s">
        <v>19</v>
      </c>
      <c r="D22894" t="s">
        <v>33</v>
      </c>
      <c r="E22894" t="s">
        <v>538</v>
      </c>
    </row>
    <row r="22895" spans="1:5" x14ac:dyDescent="0.25">
      <c r="A22895" t="s">
        <v>6583</v>
      </c>
      <c r="B22895" t="s">
        <v>20</v>
      </c>
      <c r="C22895" t="s">
        <v>19</v>
      </c>
      <c r="D22895" t="s">
        <v>33</v>
      </c>
      <c r="E22895" t="s">
        <v>533</v>
      </c>
    </row>
    <row r="22896" spans="1:5" x14ac:dyDescent="0.25">
      <c r="A22896" t="s">
        <v>23076</v>
      </c>
      <c r="B22896" t="s">
        <v>20</v>
      </c>
      <c r="C22896" t="s">
        <v>19</v>
      </c>
      <c r="D22896" t="s">
        <v>69</v>
      </c>
      <c r="E22896" t="s">
        <v>562</v>
      </c>
    </row>
    <row r="22897" spans="1:5" x14ac:dyDescent="0.25">
      <c r="A22897" t="s">
        <v>23077</v>
      </c>
      <c r="B22897" t="s">
        <v>20</v>
      </c>
      <c r="C22897" t="s">
        <v>19</v>
      </c>
      <c r="D22897" t="s">
        <v>33</v>
      </c>
      <c r="E22897" t="s">
        <v>538</v>
      </c>
    </row>
    <row r="22898" spans="1:5" x14ac:dyDescent="0.25">
      <c r="A22898" t="s">
        <v>17860</v>
      </c>
      <c r="B22898" t="s">
        <v>20</v>
      </c>
      <c r="C22898" t="s">
        <v>19</v>
      </c>
      <c r="D22898" t="s">
        <v>33</v>
      </c>
      <c r="E22898" t="s">
        <v>533</v>
      </c>
    </row>
    <row r="22899" spans="1:5" x14ac:dyDescent="0.25">
      <c r="A22899" t="s">
        <v>22091</v>
      </c>
      <c r="B22899" t="s">
        <v>20</v>
      </c>
      <c r="C22899" t="s">
        <v>19</v>
      </c>
      <c r="D22899" t="s">
        <v>33</v>
      </c>
      <c r="E22899" t="s">
        <v>533</v>
      </c>
    </row>
    <row r="22900" spans="1:5" x14ac:dyDescent="0.25">
      <c r="A22900" t="s">
        <v>23080</v>
      </c>
      <c r="B22900" t="s">
        <v>20</v>
      </c>
      <c r="C22900" t="s">
        <v>19</v>
      </c>
      <c r="D22900" t="s">
        <v>33</v>
      </c>
      <c r="E22900" t="s">
        <v>530</v>
      </c>
    </row>
    <row r="22901" spans="1:5" x14ac:dyDescent="0.25">
      <c r="A22901" t="s">
        <v>28286</v>
      </c>
      <c r="B22901" t="s">
        <v>20</v>
      </c>
      <c r="C22901" t="s">
        <v>19</v>
      </c>
      <c r="D22901" t="s">
        <v>33</v>
      </c>
      <c r="E22901" t="s">
        <v>533</v>
      </c>
    </row>
    <row r="22902" spans="1:5" x14ac:dyDescent="0.25">
      <c r="A22902" t="s">
        <v>15860</v>
      </c>
      <c r="B22902" t="s">
        <v>20</v>
      </c>
      <c r="C22902" t="s">
        <v>19</v>
      </c>
      <c r="D22902" t="s">
        <v>33</v>
      </c>
      <c r="E22902" t="s">
        <v>533</v>
      </c>
    </row>
    <row r="22903" spans="1:5" x14ac:dyDescent="0.25">
      <c r="A22903" t="s">
        <v>23083</v>
      </c>
      <c r="B22903" t="s">
        <v>20</v>
      </c>
      <c r="C22903" t="s">
        <v>19</v>
      </c>
      <c r="D22903" t="s">
        <v>33</v>
      </c>
      <c r="E22903" t="s">
        <v>530</v>
      </c>
    </row>
    <row r="22904" spans="1:5" x14ac:dyDescent="0.25">
      <c r="A22904" t="s">
        <v>26357</v>
      </c>
      <c r="B22904" t="s">
        <v>20</v>
      </c>
      <c r="C22904" t="s">
        <v>19</v>
      </c>
      <c r="D22904" t="s">
        <v>33</v>
      </c>
      <c r="E22904" t="s">
        <v>533</v>
      </c>
    </row>
    <row r="22905" spans="1:5" x14ac:dyDescent="0.25">
      <c r="A22905" t="s">
        <v>18955</v>
      </c>
      <c r="B22905" t="s">
        <v>20</v>
      </c>
      <c r="C22905" t="s">
        <v>19</v>
      </c>
      <c r="D22905" t="s">
        <v>33</v>
      </c>
      <c r="E22905" t="s">
        <v>533</v>
      </c>
    </row>
    <row r="22906" spans="1:5" x14ac:dyDescent="0.25">
      <c r="A22906" t="s">
        <v>18734</v>
      </c>
      <c r="B22906" t="s">
        <v>20</v>
      </c>
      <c r="C22906" t="s">
        <v>19</v>
      </c>
      <c r="D22906" t="s">
        <v>33</v>
      </c>
      <c r="E22906" t="s">
        <v>533</v>
      </c>
    </row>
    <row r="22907" spans="1:5" x14ac:dyDescent="0.25">
      <c r="A22907" t="s">
        <v>23087</v>
      </c>
      <c r="B22907" t="s">
        <v>20</v>
      </c>
      <c r="C22907" t="s">
        <v>19</v>
      </c>
      <c r="D22907" t="s">
        <v>33</v>
      </c>
      <c r="E22907" t="s">
        <v>530</v>
      </c>
    </row>
    <row r="22908" spans="1:5" x14ac:dyDescent="0.25">
      <c r="A22908" t="s">
        <v>1586</v>
      </c>
      <c r="B22908" t="s">
        <v>20</v>
      </c>
      <c r="C22908" t="s">
        <v>19</v>
      </c>
      <c r="D22908" t="s">
        <v>33</v>
      </c>
      <c r="E22908" t="s">
        <v>533</v>
      </c>
    </row>
    <row r="22909" spans="1:5" x14ac:dyDescent="0.25">
      <c r="A22909" t="s">
        <v>23089</v>
      </c>
      <c r="B22909" t="s">
        <v>20</v>
      </c>
      <c r="C22909" t="s">
        <v>19</v>
      </c>
      <c r="D22909" t="s">
        <v>33</v>
      </c>
      <c r="E22909" t="s">
        <v>530</v>
      </c>
    </row>
    <row r="22910" spans="1:5" x14ac:dyDescent="0.25">
      <c r="A22910" t="s">
        <v>27088</v>
      </c>
      <c r="B22910" t="s">
        <v>20</v>
      </c>
      <c r="C22910" t="s">
        <v>19</v>
      </c>
      <c r="D22910" t="s">
        <v>33</v>
      </c>
      <c r="E22910" t="s">
        <v>533</v>
      </c>
    </row>
    <row r="22911" spans="1:5" x14ac:dyDescent="0.25">
      <c r="A22911" t="s">
        <v>23091</v>
      </c>
      <c r="B22911" t="s">
        <v>20</v>
      </c>
      <c r="C22911" t="s">
        <v>19</v>
      </c>
      <c r="D22911" t="s">
        <v>33</v>
      </c>
      <c r="E22911" t="s">
        <v>530</v>
      </c>
    </row>
    <row r="22912" spans="1:5" x14ac:dyDescent="0.25">
      <c r="A22912" t="s">
        <v>23093</v>
      </c>
      <c r="B22912" t="s">
        <v>20</v>
      </c>
      <c r="C22912" t="s">
        <v>19</v>
      </c>
      <c r="D22912" t="s">
        <v>33</v>
      </c>
      <c r="E22912" t="s">
        <v>530</v>
      </c>
    </row>
    <row r="22913" spans="1:5" x14ac:dyDescent="0.25">
      <c r="A22913" t="s">
        <v>6547</v>
      </c>
      <c r="B22913" t="s">
        <v>20</v>
      </c>
      <c r="C22913" t="s">
        <v>19</v>
      </c>
      <c r="D22913" t="s">
        <v>33</v>
      </c>
      <c r="E22913" t="s">
        <v>533</v>
      </c>
    </row>
    <row r="22914" spans="1:5" x14ac:dyDescent="0.25">
      <c r="A22914" t="s">
        <v>23094</v>
      </c>
      <c r="B22914" t="s">
        <v>16</v>
      </c>
      <c r="C22914" t="s">
        <v>17</v>
      </c>
      <c r="D22914" t="s">
        <v>33</v>
      </c>
      <c r="E22914" t="s">
        <v>653</v>
      </c>
    </row>
    <row r="22915" spans="1:5" x14ac:dyDescent="0.25">
      <c r="A22915" t="s">
        <v>19181</v>
      </c>
      <c r="B22915" t="s">
        <v>20</v>
      </c>
      <c r="C22915" t="s">
        <v>19</v>
      </c>
      <c r="D22915" t="s">
        <v>33</v>
      </c>
      <c r="E22915" t="s">
        <v>533</v>
      </c>
    </row>
    <row r="22916" spans="1:5" x14ac:dyDescent="0.25">
      <c r="A22916" t="s">
        <v>23096</v>
      </c>
      <c r="B22916" t="s">
        <v>20</v>
      </c>
      <c r="C22916" t="s">
        <v>19</v>
      </c>
      <c r="D22916" t="s">
        <v>33</v>
      </c>
      <c r="E22916" t="s">
        <v>530</v>
      </c>
    </row>
    <row r="22917" spans="1:5" x14ac:dyDescent="0.25">
      <c r="A22917" t="s">
        <v>13702</v>
      </c>
      <c r="B22917" t="s">
        <v>20</v>
      </c>
      <c r="C22917" t="s">
        <v>19</v>
      </c>
      <c r="D22917" t="s">
        <v>33</v>
      </c>
      <c r="E22917" t="s">
        <v>533</v>
      </c>
    </row>
    <row r="22918" spans="1:5" x14ac:dyDescent="0.25">
      <c r="A22918" t="s">
        <v>22610</v>
      </c>
      <c r="B22918" t="s">
        <v>20</v>
      </c>
      <c r="C22918" t="s">
        <v>19</v>
      </c>
      <c r="D22918" t="s">
        <v>33</v>
      </c>
      <c r="E22918" t="s">
        <v>533</v>
      </c>
    </row>
    <row r="22919" spans="1:5" x14ac:dyDescent="0.25">
      <c r="A22919" t="s">
        <v>27085</v>
      </c>
      <c r="B22919" t="s">
        <v>20</v>
      </c>
      <c r="C22919" t="s">
        <v>19</v>
      </c>
      <c r="D22919" t="s">
        <v>33</v>
      </c>
      <c r="E22919" t="s">
        <v>553</v>
      </c>
    </row>
    <row r="22920" spans="1:5" x14ac:dyDescent="0.25">
      <c r="A22920" t="s">
        <v>23100</v>
      </c>
      <c r="B22920" t="s">
        <v>20</v>
      </c>
      <c r="C22920" t="s">
        <v>19</v>
      </c>
      <c r="D22920" t="s">
        <v>33</v>
      </c>
      <c r="E22920" t="s">
        <v>585</v>
      </c>
    </row>
    <row r="22921" spans="1:5" x14ac:dyDescent="0.25">
      <c r="A22921" t="s">
        <v>28055</v>
      </c>
      <c r="B22921" t="s">
        <v>20</v>
      </c>
      <c r="C22921" t="s">
        <v>19</v>
      </c>
      <c r="D22921" t="s">
        <v>33</v>
      </c>
      <c r="E22921" t="s">
        <v>533</v>
      </c>
    </row>
    <row r="22922" spans="1:5" x14ac:dyDescent="0.25">
      <c r="A22922" t="s">
        <v>3817</v>
      </c>
      <c r="B22922" t="s">
        <v>20</v>
      </c>
      <c r="C22922" t="s">
        <v>19</v>
      </c>
      <c r="D22922" t="s">
        <v>33</v>
      </c>
      <c r="E22922" t="s">
        <v>533</v>
      </c>
    </row>
    <row r="22923" spans="1:5" x14ac:dyDescent="0.25">
      <c r="A22923" t="s">
        <v>18776</v>
      </c>
      <c r="B22923" t="s">
        <v>20</v>
      </c>
      <c r="C22923" t="s">
        <v>19</v>
      </c>
      <c r="D22923" t="s">
        <v>69</v>
      </c>
      <c r="E22923" t="s">
        <v>533</v>
      </c>
    </row>
    <row r="22924" spans="1:5" x14ac:dyDescent="0.25">
      <c r="A22924" t="s">
        <v>18826</v>
      </c>
      <c r="B22924" t="s">
        <v>20</v>
      </c>
      <c r="C22924" t="s">
        <v>19</v>
      </c>
      <c r="D22924" t="s">
        <v>69</v>
      </c>
      <c r="E22924" t="s">
        <v>533</v>
      </c>
    </row>
    <row r="22925" spans="1:5" x14ac:dyDescent="0.25">
      <c r="A22925" t="s">
        <v>22465</v>
      </c>
      <c r="B22925" t="s">
        <v>20</v>
      </c>
      <c r="C22925" t="s">
        <v>19</v>
      </c>
      <c r="D22925" t="s">
        <v>69</v>
      </c>
      <c r="E22925" t="s">
        <v>533</v>
      </c>
    </row>
    <row r="22926" spans="1:5" x14ac:dyDescent="0.25">
      <c r="A22926" t="s">
        <v>24667</v>
      </c>
      <c r="B22926" t="s">
        <v>20</v>
      </c>
      <c r="C22926" t="s">
        <v>19</v>
      </c>
      <c r="D22926" t="s">
        <v>33</v>
      </c>
      <c r="E22926" t="s">
        <v>533</v>
      </c>
    </row>
    <row r="22927" spans="1:5" x14ac:dyDescent="0.25">
      <c r="A22927" t="s">
        <v>23107</v>
      </c>
      <c r="B22927" t="s">
        <v>20</v>
      </c>
      <c r="C22927" t="s">
        <v>19</v>
      </c>
      <c r="D22927" t="s">
        <v>33</v>
      </c>
      <c r="E22927" t="s">
        <v>585</v>
      </c>
    </row>
    <row r="22928" spans="1:5" x14ac:dyDescent="0.25">
      <c r="A22928" t="s">
        <v>25757</v>
      </c>
      <c r="B22928" t="s">
        <v>20</v>
      </c>
      <c r="C22928" t="s">
        <v>19</v>
      </c>
      <c r="D22928" t="s">
        <v>33</v>
      </c>
      <c r="E22928" t="s">
        <v>533</v>
      </c>
    </row>
    <row r="22929" spans="1:5" x14ac:dyDescent="0.25">
      <c r="A22929" t="s">
        <v>23109</v>
      </c>
      <c r="B22929" t="s">
        <v>20</v>
      </c>
      <c r="C22929" t="s">
        <v>19</v>
      </c>
      <c r="D22929" t="s">
        <v>33</v>
      </c>
      <c r="E22929" t="s">
        <v>530</v>
      </c>
    </row>
    <row r="22930" spans="1:5" x14ac:dyDescent="0.25">
      <c r="A22930" t="s">
        <v>19768</v>
      </c>
      <c r="B22930" t="s">
        <v>20</v>
      </c>
      <c r="C22930" t="s">
        <v>19</v>
      </c>
      <c r="D22930" t="s">
        <v>33</v>
      </c>
      <c r="E22930" t="s">
        <v>533</v>
      </c>
    </row>
    <row r="22931" spans="1:5" x14ac:dyDescent="0.25">
      <c r="A22931" t="s">
        <v>23111</v>
      </c>
      <c r="B22931" t="s">
        <v>20</v>
      </c>
      <c r="C22931" t="s">
        <v>21</v>
      </c>
      <c r="D22931" t="s">
        <v>33</v>
      </c>
      <c r="E22931" t="s">
        <v>581</v>
      </c>
    </row>
    <row r="22932" spans="1:5" x14ac:dyDescent="0.25">
      <c r="A22932" t="s">
        <v>23112</v>
      </c>
      <c r="B22932" t="s">
        <v>20</v>
      </c>
      <c r="C22932" t="s">
        <v>21</v>
      </c>
      <c r="D22932" t="s">
        <v>33</v>
      </c>
      <c r="E22932" t="s">
        <v>564</v>
      </c>
    </row>
    <row r="22933" spans="1:5" x14ac:dyDescent="0.25">
      <c r="A22933" t="s">
        <v>23113</v>
      </c>
      <c r="B22933" t="s">
        <v>16</v>
      </c>
      <c r="C22933" t="s">
        <v>17</v>
      </c>
      <c r="D22933" t="s">
        <v>33</v>
      </c>
      <c r="E22933" t="s">
        <v>653</v>
      </c>
    </row>
    <row r="22934" spans="1:5" x14ac:dyDescent="0.25">
      <c r="A22934" t="s">
        <v>7267</v>
      </c>
      <c r="B22934" t="s">
        <v>20</v>
      </c>
      <c r="C22934" t="s">
        <v>19</v>
      </c>
      <c r="D22934" t="s">
        <v>33</v>
      </c>
      <c r="E22934" t="s">
        <v>533</v>
      </c>
    </row>
    <row r="22935" spans="1:5" x14ac:dyDescent="0.25">
      <c r="A22935" t="s">
        <v>23115</v>
      </c>
      <c r="B22935" t="s">
        <v>20</v>
      </c>
      <c r="C22935" t="s">
        <v>19</v>
      </c>
      <c r="D22935" t="s">
        <v>33</v>
      </c>
      <c r="E22935" t="s">
        <v>562</v>
      </c>
    </row>
    <row r="22936" spans="1:5" x14ac:dyDescent="0.25">
      <c r="A22936" t="s">
        <v>23116</v>
      </c>
      <c r="B22936" t="s">
        <v>20</v>
      </c>
      <c r="C22936" t="s">
        <v>21</v>
      </c>
      <c r="D22936" t="s">
        <v>33</v>
      </c>
      <c r="E22936" t="s">
        <v>581</v>
      </c>
    </row>
    <row r="22937" spans="1:5" x14ac:dyDescent="0.25">
      <c r="A22937" t="s">
        <v>23117</v>
      </c>
      <c r="B22937" t="s">
        <v>20</v>
      </c>
      <c r="C22937" t="s">
        <v>21</v>
      </c>
      <c r="D22937" t="s">
        <v>33</v>
      </c>
      <c r="E22937" t="s">
        <v>582</v>
      </c>
    </row>
    <row r="22938" spans="1:5" x14ac:dyDescent="0.25">
      <c r="A22938" t="s">
        <v>7268</v>
      </c>
      <c r="B22938" t="s">
        <v>20</v>
      </c>
      <c r="C22938" t="s">
        <v>19</v>
      </c>
      <c r="D22938" t="s">
        <v>33</v>
      </c>
      <c r="E22938" t="s">
        <v>533</v>
      </c>
    </row>
    <row r="22939" spans="1:5" x14ac:dyDescent="0.25">
      <c r="A22939" t="s">
        <v>16423</v>
      </c>
      <c r="B22939" t="s">
        <v>20</v>
      </c>
      <c r="C22939" t="s">
        <v>19</v>
      </c>
      <c r="D22939" t="s">
        <v>33</v>
      </c>
      <c r="E22939" t="s">
        <v>533</v>
      </c>
    </row>
    <row r="22940" spans="1:5" x14ac:dyDescent="0.25">
      <c r="A22940" t="s">
        <v>23120</v>
      </c>
      <c r="B22940" t="s">
        <v>20</v>
      </c>
      <c r="C22940" t="s">
        <v>19</v>
      </c>
      <c r="D22940" t="s">
        <v>33</v>
      </c>
      <c r="E22940" t="s">
        <v>538</v>
      </c>
    </row>
    <row r="22941" spans="1:5" x14ac:dyDescent="0.25">
      <c r="A22941" t="s">
        <v>16325</v>
      </c>
      <c r="B22941" t="s">
        <v>20</v>
      </c>
      <c r="C22941" t="s">
        <v>19</v>
      </c>
      <c r="D22941" t="s">
        <v>33</v>
      </c>
      <c r="E22941" t="s">
        <v>533</v>
      </c>
    </row>
    <row r="22942" spans="1:5" x14ac:dyDescent="0.25">
      <c r="A22942" t="s">
        <v>23122</v>
      </c>
      <c r="B22942" t="s">
        <v>20</v>
      </c>
      <c r="C22942" t="s">
        <v>19</v>
      </c>
      <c r="D22942" t="s">
        <v>33</v>
      </c>
      <c r="E22942" t="s">
        <v>530</v>
      </c>
    </row>
    <row r="22943" spans="1:5" x14ac:dyDescent="0.25">
      <c r="A22943" t="s">
        <v>23079</v>
      </c>
      <c r="B22943" t="s">
        <v>20</v>
      </c>
      <c r="C22943" t="s">
        <v>19</v>
      </c>
      <c r="D22943" t="s">
        <v>33</v>
      </c>
      <c r="E22943" t="s">
        <v>533</v>
      </c>
    </row>
    <row r="22944" spans="1:5" x14ac:dyDescent="0.25">
      <c r="A22944" t="s">
        <v>14549</v>
      </c>
      <c r="B22944" t="s">
        <v>20</v>
      </c>
      <c r="C22944" t="s">
        <v>19</v>
      </c>
      <c r="D22944" t="s">
        <v>33</v>
      </c>
      <c r="E22944" t="s">
        <v>553</v>
      </c>
    </row>
    <row r="22945" spans="1:5" x14ac:dyDescent="0.25">
      <c r="A22945" t="s">
        <v>23125</v>
      </c>
      <c r="B22945" t="s">
        <v>20</v>
      </c>
      <c r="C22945" t="s">
        <v>19</v>
      </c>
      <c r="D22945" t="s">
        <v>33</v>
      </c>
      <c r="E22945" t="s">
        <v>530</v>
      </c>
    </row>
    <row r="22946" spans="1:5" x14ac:dyDescent="0.25">
      <c r="A22946" t="s">
        <v>23725</v>
      </c>
      <c r="B22946" t="s">
        <v>20</v>
      </c>
      <c r="C22946" t="s">
        <v>19</v>
      </c>
      <c r="D22946" t="s">
        <v>33</v>
      </c>
      <c r="E22946" t="s">
        <v>553</v>
      </c>
    </row>
    <row r="22947" spans="1:5" x14ac:dyDescent="0.25">
      <c r="A22947" t="s">
        <v>23127</v>
      </c>
      <c r="B22947" t="s">
        <v>20</v>
      </c>
      <c r="C22947" t="s">
        <v>19</v>
      </c>
      <c r="D22947" t="s">
        <v>33</v>
      </c>
      <c r="E22947" t="s">
        <v>530</v>
      </c>
    </row>
    <row r="22948" spans="1:5" x14ac:dyDescent="0.25">
      <c r="A22948" t="s">
        <v>28394</v>
      </c>
      <c r="B22948" t="s">
        <v>20</v>
      </c>
      <c r="C22948" t="s">
        <v>19</v>
      </c>
      <c r="D22948" t="s">
        <v>65</v>
      </c>
      <c r="E22948" t="s">
        <v>533</v>
      </c>
    </row>
    <row r="22949" spans="1:5" x14ac:dyDescent="0.25">
      <c r="A22949" t="s">
        <v>23129</v>
      </c>
      <c r="B22949" t="s">
        <v>20</v>
      </c>
      <c r="C22949" t="s">
        <v>19</v>
      </c>
      <c r="D22949" t="s">
        <v>33</v>
      </c>
      <c r="E22949" t="s">
        <v>530</v>
      </c>
    </row>
    <row r="22950" spans="1:5" x14ac:dyDescent="0.25">
      <c r="A22950" t="s">
        <v>14924</v>
      </c>
      <c r="B22950" t="s">
        <v>20</v>
      </c>
      <c r="C22950" t="s">
        <v>19</v>
      </c>
      <c r="D22950" t="s">
        <v>33</v>
      </c>
      <c r="E22950" t="s">
        <v>533</v>
      </c>
    </row>
    <row r="22951" spans="1:5" x14ac:dyDescent="0.25">
      <c r="A22951" t="s">
        <v>23131</v>
      </c>
      <c r="B22951" t="s">
        <v>20</v>
      </c>
      <c r="C22951" t="s">
        <v>19</v>
      </c>
      <c r="D22951" t="s">
        <v>33</v>
      </c>
      <c r="E22951" t="s">
        <v>538</v>
      </c>
    </row>
    <row r="22952" spans="1:5" x14ac:dyDescent="0.25">
      <c r="A22952" t="s">
        <v>19671</v>
      </c>
      <c r="B22952" t="s">
        <v>20</v>
      </c>
      <c r="C22952" t="s">
        <v>19</v>
      </c>
      <c r="D22952" t="s">
        <v>33</v>
      </c>
      <c r="E22952" t="s">
        <v>533</v>
      </c>
    </row>
    <row r="22953" spans="1:5" x14ac:dyDescent="0.25">
      <c r="A22953" t="s">
        <v>23133</v>
      </c>
      <c r="B22953" t="s">
        <v>20</v>
      </c>
      <c r="C22953" t="s">
        <v>21</v>
      </c>
      <c r="D22953" t="s">
        <v>33</v>
      </c>
      <c r="E22953" t="s">
        <v>582</v>
      </c>
    </row>
    <row r="22954" spans="1:5" x14ac:dyDescent="0.25">
      <c r="A22954" t="s">
        <v>10569</v>
      </c>
      <c r="B22954" t="s">
        <v>16</v>
      </c>
      <c r="C22954" t="s">
        <v>15</v>
      </c>
      <c r="D22954" t="s">
        <v>33</v>
      </c>
      <c r="E22954" t="s">
        <v>628</v>
      </c>
    </row>
    <row r="22955" spans="1:5" x14ac:dyDescent="0.25">
      <c r="A22955" t="s">
        <v>23134</v>
      </c>
      <c r="B22955" t="s">
        <v>20</v>
      </c>
      <c r="C22955" t="s">
        <v>19</v>
      </c>
      <c r="D22955" t="s">
        <v>33</v>
      </c>
      <c r="E22955" t="s">
        <v>538</v>
      </c>
    </row>
    <row r="22956" spans="1:5" x14ac:dyDescent="0.25">
      <c r="A22956" t="s">
        <v>23288</v>
      </c>
      <c r="B22956" t="s">
        <v>20</v>
      </c>
      <c r="C22956" t="s">
        <v>19</v>
      </c>
      <c r="D22956" t="s">
        <v>33</v>
      </c>
      <c r="E22956" t="s">
        <v>533</v>
      </c>
    </row>
    <row r="22957" spans="1:5" x14ac:dyDescent="0.25">
      <c r="A22957" t="s">
        <v>23137</v>
      </c>
      <c r="B22957" t="s">
        <v>20</v>
      </c>
      <c r="C22957" t="s">
        <v>23</v>
      </c>
      <c r="D22957" t="s">
        <v>33</v>
      </c>
      <c r="E22957" t="s">
        <v>739</v>
      </c>
    </row>
    <row r="22958" spans="1:5" x14ac:dyDescent="0.25">
      <c r="A22958" t="s">
        <v>26662</v>
      </c>
      <c r="B22958" t="s">
        <v>20</v>
      </c>
      <c r="C22958" t="s">
        <v>19</v>
      </c>
      <c r="D22958" t="s">
        <v>33</v>
      </c>
      <c r="E22958" t="s">
        <v>533</v>
      </c>
    </row>
    <row r="22959" spans="1:5" x14ac:dyDescent="0.25">
      <c r="A22959" t="s">
        <v>12041</v>
      </c>
      <c r="B22959" t="s">
        <v>20</v>
      </c>
      <c r="C22959" t="s">
        <v>19</v>
      </c>
      <c r="D22959" t="s">
        <v>33</v>
      </c>
      <c r="E22959" t="s">
        <v>533</v>
      </c>
    </row>
    <row r="22960" spans="1:5" x14ac:dyDescent="0.25">
      <c r="A22960" t="s">
        <v>23140</v>
      </c>
      <c r="B22960" t="s">
        <v>20</v>
      </c>
      <c r="C22960" t="s">
        <v>19</v>
      </c>
      <c r="D22960" t="s">
        <v>33</v>
      </c>
      <c r="E22960" t="s">
        <v>538</v>
      </c>
    </row>
    <row r="22961" spans="1:5" x14ac:dyDescent="0.25">
      <c r="A22961" t="s">
        <v>27078</v>
      </c>
      <c r="B22961" t="s">
        <v>20</v>
      </c>
      <c r="C22961" t="s">
        <v>19</v>
      </c>
      <c r="D22961" t="s">
        <v>33</v>
      </c>
      <c r="E22961" t="s">
        <v>533</v>
      </c>
    </row>
    <row r="22962" spans="1:5" x14ac:dyDescent="0.25">
      <c r="A22962" t="s">
        <v>23142</v>
      </c>
      <c r="B22962" t="s">
        <v>20</v>
      </c>
      <c r="C22962" t="s">
        <v>19</v>
      </c>
      <c r="D22962" t="s">
        <v>33</v>
      </c>
      <c r="E22962" t="s">
        <v>562</v>
      </c>
    </row>
    <row r="22963" spans="1:5" x14ac:dyDescent="0.25">
      <c r="A22963" t="s">
        <v>23143</v>
      </c>
      <c r="B22963" t="s">
        <v>16</v>
      </c>
      <c r="C22963" t="s">
        <v>17</v>
      </c>
      <c r="D22963" t="s">
        <v>33</v>
      </c>
      <c r="E22963" t="s">
        <v>653</v>
      </c>
    </row>
    <row r="22964" spans="1:5" x14ac:dyDescent="0.25">
      <c r="A22964" t="s">
        <v>13303</v>
      </c>
      <c r="B22964" t="s">
        <v>20</v>
      </c>
      <c r="C22964" t="s">
        <v>19</v>
      </c>
      <c r="D22964" t="s">
        <v>33</v>
      </c>
      <c r="E22964" t="s">
        <v>533</v>
      </c>
    </row>
    <row r="22965" spans="1:5" x14ac:dyDescent="0.25">
      <c r="A22965" t="s">
        <v>23145</v>
      </c>
      <c r="B22965" t="s">
        <v>20</v>
      </c>
      <c r="C22965" t="s">
        <v>21</v>
      </c>
      <c r="D22965" t="s">
        <v>33</v>
      </c>
      <c r="E22965" t="s">
        <v>581</v>
      </c>
    </row>
    <row r="22966" spans="1:5" x14ac:dyDescent="0.25">
      <c r="A22966" t="s">
        <v>28393</v>
      </c>
      <c r="B22966" t="s">
        <v>20</v>
      </c>
      <c r="C22966" t="s">
        <v>19</v>
      </c>
      <c r="D22966" t="s">
        <v>65</v>
      </c>
      <c r="E22966" t="s">
        <v>533</v>
      </c>
    </row>
    <row r="22967" spans="1:5" x14ac:dyDescent="0.25">
      <c r="A22967" t="s">
        <v>23147</v>
      </c>
      <c r="B22967" t="s">
        <v>20</v>
      </c>
      <c r="C22967" t="s">
        <v>19</v>
      </c>
      <c r="D22967" t="s">
        <v>33</v>
      </c>
      <c r="E22967" t="s">
        <v>538</v>
      </c>
    </row>
    <row r="22968" spans="1:5" x14ac:dyDescent="0.25">
      <c r="A22968" t="s">
        <v>23148</v>
      </c>
      <c r="B22968" t="s">
        <v>20</v>
      </c>
      <c r="C22968" t="s">
        <v>19</v>
      </c>
      <c r="D22968" t="s">
        <v>33</v>
      </c>
      <c r="E22968" t="s">
        <v>771</v>
      </c>
    </row>
    <row r="22969" spans="1:5" x14ac:dyDescent="0.25">
      <c r="A22969" t="s">
        <v>13302</v>
      </c>
      <c r="B22969" t="s">
        <v>20</v>
      </c>
      <c r="C22969" t="s">
        <v>19</v>
      </c>
      <c r="D22969" t="s">
        <v>33</v>
      </c>
      <c r="E22969" t="s">
        <v>533</v>
      </c>
    </row>
    <row r="22970" spans="1:5" x14ac:dyDescent="0.25">
      <c r="A22970" t="s">
        <v>23150</v>
      </c>
      <c r="B22970" t="s">
        <v>16</v>
      </c>
      <c r="C22970" t="s">
        <v>17</v>
      </c>
      <c r="D22970" t="s">
        <v>33</v>
      </c>
      <c r="E22970" t="s">
        <v>653</v>
      </c>
    </row>
    <row r="22971" spans="1:5" x14ac:dyDescent="0.25">
      <c r="A22971" t="s">
        <v>23151</v>
      </c>
      <c r="B22971" t="s">
        <v>16</v>
      </c>
      <c r="C22971" t="s">
        <v>17</v>
      </c>
      <c r="D22971" t="s">
        <v>33</v>
      </c>
      <c r="E22971" t="s">
        <v>653</v>
      </c>
    </row>
    <row r="22972" spans="1:5" x14ac:dyDescent="0.25">
      <c r="A22972" t="s">
        <v>24144</v>
      </c>
      <c r="B22972" t="s">
        <v>20</v>
      </c>
      <c r="C22972" t="s">
        <v>19</v>
      </c>
      <c r="D22972" t="s">
        <v>33</v>
      </c>
      <c r="E22972" t="s">
        <v>533</v>
      </c>
    </row>
    <row r="22973" spans="1:5" x14ac:dyDescent="0.25">
      <c r="A22973" t="s">
        <v>23153</v>
      </c>
      <c r="B22973" t="s">
        <v>20</v>
      </c>
      <c r="C22973" t="s">
        <v>22</v>
      </c>
      <c r="D22973" t="s">
        <v>33</v>
      </c>
      <c r="E22973" t="s">
        <v>693</v>
      </c>
    </row>
    <row r="22974" spans="1:5" x14ac:dyDescent="0.25">
      <c r="A22974" t="s">
        <v>2528</v>
      </c>
      <c r="B22974" t="s">
        <v>20</v>
      </c>
      <c r="C22974" t="s">
        <v>19</v>
      </c>
      <c r="D22974" t="s">
        <v>33</v>
      </c>
      <c r="E22974" t="s">
        <v>553</v>
      </c>
    </row>
    <row r="22975" spans="1:5" x14ac:dyDescent="0.25">
      <c r="A22975" t="s">
        <v>23155</v>
      </c>
      <c r="B22975" t="s">
        <v>20</v>
      </c>
      <c r="C22975" t="s">
        <v>19</v>
      </c>
      <c r="D22975" t="s">
        <v>33</v>
      </c>
      <c r="E22975" t="s">
        <v>530</v>
      </c>
    </row>
    <row r="22976" spans="1:5" x14ac:dyDescent="0.25">
      <c r="A22976" t="s">
        <v>13088</v>
      </c>
      <c r="B22976" t="s">
        <v>20</v>
      </c>
      <c r="C22976" t="s">
        <v>19</v>
      </c>
      <c r="D22976" t="s">
        <v>33</v>
      </c>
      <c r="E22976" t="s">
        <v>533</v>
      </c>
    </row>
    <row r="22977" spans="1:5" x14ac:dyDescent="0.25">
      <c r="A22977" t="s">
        <v>23157</v>
      </c>
      <c r="B22977" t="s">
        <v>20</v>
      </c>
      <c r="C22977" t="s">
        <v>19</v>
      </c>
      <c r="D22977" t="s">
        <v>33</v>
      </c>
      <c r="E22977" t="s">
        <v>530</v>
      </c>
    </row>
    <row r="22978" spans="1:5" x14ac:dyDescent="0.25">
      <c r="A22978" t="s">
        <v>13301</v>
      </c>
      <c r="B22978" t="s">
        <v>20</v>
      </c>
      <c r="C22978" t="s">
        <v>19</v>
      </c>
      <c r="D22978" t="s">
        <v>33</v>
      </c>
      <c r="E22978" t="s">
        <v>533</v>
      </c>
    </row>
    <row r="22979" spans="1:5" x14ac:dyDescent="0.25">
      <c r="A22979" t="s">
        <v>23159</v>
      </c>
      <c r="B22979" t="s">
        <v>20</v>
      </c>
      <c r="C22979" t="s">
        <v>19</v>
      </c>
      <c r="D22979" t="s">
        <v>33</v>
      </c>
      <c r="E22979" t="s">
        <v>538</v>
      </c>
    </row>
    <row r="22980" spans="1:5" x14ac:dyDescent="0.25">
      <c r="A22980" t="s">
        <v>24393</v>
      </c>
      <c r="B22980" t="s">
        <v>20</v>
      </c>
      <c r="C22980" t="s">
        <v>19</v>
      </c>
      <c r="D22980" t="s">
        <v>33</v>
      </c>
      <c r="E22980" t="s">
        <v>533</v>
      </c>
    </row>
    <row r="22981" spans="1:5" x14ac:dyDescent="0.25">
      <c r="A22981" t="s">
        <v>23161</v>
      </c>
      <c r="B22981" t="s">
        <v>20</v>
      </c>
      <c r="C22981" t="s">
        <v>19</v>
      </c>
      <c r="D22981" t="s">
        <v>33</v>
      </c>
      <c r="E22981" t="s">
        <v>530</v>
      </c>
    </row>
    <row r="22982" spans="1:5" x14ac:dyDescent="0.25">
      <c r="A22982" t="s">
        <v>11916</v>
      </c>
      <c r="B22982" t="s">
        <v>20</v>
      </c>
      <c r="C22982" t="s">
        <v>19</v>
      </c>
      <c r="D22982" t="s">
        <v>33</v>
      </c>
      <c r="E22982" t="s">
        <v>533</v>
      </c>
    </row>
    <row r="22983" spans="1:5" x14ac:dyDescent="0.25">
      <c r="A22983" t="s">
        <v>23163</v>
      </c>
      <c r="B22983" t="s">
        <v>20</v>
      </c>
      <c r="C22983" t="s">
        <v>19</v>
      </c>
      <c r="D22983" t="s">
        <v>33</v>
      </c>
      <c r="E22983" t="s">
        <v>530</v>
      </c>
    </row>
    <row r="22984" spans="1:5" x14ac:dyDescent="0.25">
      <c r="A22984" t="s">
        <v>26169</v>
      </c>
      <c r="B22984" t="s">
        <v>20</v>
      </c>
      <c r="C22984" t="s">
        <v>19</v>
      </c>
      <c r="D22984" t="s">
        <v>33</v>
      </c>
      <c r="E22984" t="s">
        <v>533</v>
      </c>
    </row>
    <row r="22985" spans="1:5" x14ac:dyDescent="0.25">
      <c r="A22985" t="s">
        <v>23165</v>
      </c>
      <c r="B22985" t="s">
        <v>20</v>
      </c>
      <c r="C22985" t="s">
        <v>21</v>
      </c>
      <c r="D22985" t="s">
        <v>33</v>
      </c>
      <c r="E22985" t="s">
        <v>582</v>
      </c>
    </row>
    <row r="22986" spans="1:5" x14ac:dyDescent="0.25">
      <c r="A22986" t="s">
        <v>23166</v>
      </c>
      <c r="B22986" t="s">
        <v>16</v>
      </c>
      <c r="C22986" t="s">
        <v>17</v>
      </c>
      <c r="D22986" t="s">
        <v>33</v>
      </c>
      <c r="E22986" t="s">
        <v>653</v>
      </c>
    </row>
    <row r="22987" spans="1:5" x14ac:dyDescent="0.25">
      <c r="A22987" t="s">
        <v>26265</v>
      </c>
      <c r="B22987" t="s">
        <v>20</v>
      </c>
      <c r="C22987" t="s">
        <v>19</v>
      </c>
      <c r="D22987" t="s">
        <v>33</v>
      </c>
      <c r="E22987" t="s">
        <v>553</v>
      </c>
    </row>
    <row r="22988" spans="1:5" x14ac:dyDescent="0.25">
      <c r="A22988" t="s">
        <v>23168</v>
      </c>
      <c r="B22988" t="s">
        <v>20</v>
      </c>
      <c r="C22988" t="s">
        <v>19</v>
      </c>
      <c r="D22988" t="s">
        <v>33</v>
      </c>
      <c r="E22988" t="s">
        <v>530</v>
      </c>
    </row>
    <row r="22989" spans="1:5" x14ac:dyDescent="0.25">
      <c r="A22989" t="s">
        <v>26436</v>
      </c>
      <c r="B22989" t="s">
        <v>20</v>
      </c>
      <c r="C22989" t="s">
        <v>19</v>
      </c>
      <c r="D22989" t="s">
        <v>33</v>
      </c>
      <c r="E22989" t="s">
        <v>553</v>
      </c>
    </row>
    <row r="22990" spans="1:5" x14ac:dyDescent="0.25">
      <c r="A22990" t="s">
        <v>23170</v>
      </c>
      <c r="B22990" t="s">
        <v>20</v>
      </c>
      <c r="C22990" t="s">
        <v>19</v>
      </c>
      <c r="D22990" t="s">
        <v>33</v>
      </c>
      <c r="E22990" t="s">
        <v>593</v>
      </c>
    </row>
    <row r="22991" spans="1:5" x14ac:dyDescent="0.25">
      <c r="A22991" t="s">
        <v>29218</v>
      </c>
      <c r="B22991" t="s">
        <v>20</v>
      </c>
      <c r="C22991" t="s">
        <v>19</v>
      </c>
      <c r="D22991" t="s">
        <v>33</v>
      </c>
      <c r="E22991" t="s">
        <v>553</v>
      </c>
    </row>
    <row r="22992" spans="1:5" x14ac:dyDescent="0.25">
      <c r="A22992" t="s">
        <v>23172</v>
      </c>
      <c r="B22992" t="s">
        <v>20</v>
      </c>
      <c r="C22992" t="s">
        <v>19</v>
      </c>
      <c r="D22992" t="s">
        <v>33</v>
      </c>
      <c r="E22992" t="s">
        <v>530</v>
      </c>
    </row>
    <row r="22993" spans="1:5" x14ac:dyDescent="0.25">
      <c r="A22993" t="s">
        <v>24315</v>
      </c>
      <c r="B22993" t="s">
        <v>20</v>
      </c>
      <c r="C22993" t="s">
        <v>19</v>
      </c>
      <c r="D22993" t="s">
        <v>33</v>
      </c>
      <c r="E22993" t="s">
        <v>553</v>
      </c>
    </row>
    <row r="22994" spans="1:5" x14ac:dyDescent="0.25">
      <c r="A22994" t="s">
        <v>23174</v>
      </c>
      <c r="B22994" t="s">
        <v>20</v>
      </c>
      <c r="C22994" t="s">
        <v>19</v>
      </c>
      <c r="D22994" t="s">
        <v>33</v>
      </c>
      <c r="E22994" t="s">
        <v>530</v>
      </c>
    </row>
    <row r="22995" spans="1:5" x14ac:dyDescent="0.25">
      <c r="A22995" t="s">
        <v>20074</v>
      </c>
      <c r="B22995" t="s">
        <v>20</v>
      </c>
      <c r="C22995" t="s">
        <v>19</v>
      </c>
      <c r="D22995" t="s">
        <v>33</v>
      </c>
      <c r="E22995" t="s">
        <v>533</v>
      </c>
    </row>
    <row r="22996" spans="1:5" x14ac:dyDescent="0.25">
      <c r="A22996" t="s">
        <v>23176</v>
      </c>
      <c r="B22996" t="s">
        <v>20</v>
      </c>
      <c r="C22996" t="s">
        <v>19</v>
      </c>
      <c r="D22996" t="s">
        <v>33</v>
      </c>
      <c r="E22996" t="s">
        <v>585</v>
      </c>
    </row>
    <row r="22997" spans="1:5" x14ac:dyDescent="0.25">
      <c r="A22997" t="s">
        <v>20183</v>
      </c>
      <c r="B22997" t="s">
        <v>20</v>
      </c>
      <c r="C22997" t="s">
        <v>19</v>
      </c>
      <c r="D22997" t="s">
        <v>33</v>
      </c>
      <c r="E22997" t="s">
        <v>533</v>
      </c>
    </row>
    <row r="22998" spans="1:5" x14ac:dyDescent="0.25">
      <c r="A22998" t="s">
        <v>26262</v>
      </c>
      <c r="B22998" t="s">
        <v>20</v>
      </c>
      <c r="C22998" t="s">
        <v>19</v>
      </c>
      <c r="D22998" t="s">
        <v>33</v>
      </c>
      <c r="E22998" t="s">
        <v>553</v>
      </c>
    </row>
    <row r="22999" spans="1:5" x14ac:dyDescent="0.25">
      <c r="A22999" t="s">
        <v>23179</v>
      </c>
      <c r="B22999" t="s">
        <v>20</v>
      </c>
      <c r="C22999" t="s">
        <v>19</v>
      </c>
      <c r="D22999" t="s">
        <v>33</v>
      </c>
      <c r="E22999" t="s">
        <v>538</v>
      </c>
    </row>
    <row r="23000" spans="1:5" x14ac:dyDescent="0.25">
      <c r="A23000" t="s">
        <v>29224</v>
      </c>
      <c r="B23000" t="s">
        <v>20</v>
      </c>
      <c r="C23000" t="s">
        <v>19</v>
      </c>
      <c r="D23000" t="s">
        <v>33</v>
      </c>
      <c r="E23000" t="s">
        <v>553</v>
      </c>
    </row>
    <row r="23001" spans="1:5" x14ac:dyDescent="0.25">
      <c r="A23001" t="s">
        <v>26287</v>
      </c>
      <c r="B23001" t="s">
        <v>20</v>
      </c>
      <c r="C23001" t="s">
        <v>19</v>
      </c>
      <c r="D23001" t="s">
        <v>33</v>
      </c>
      <c r="E23001" t="s">
        <v>533</v>
      </c>
    </row>
    <row r="23002" spans="1:5" x14ac:dyDescent="0.25">
      <c r="A23002" t="s">
        <v>23182</v>
      </c>
      <c r="B23002" t="s">
        <v>20</v>
      </c>
      <c r="C23002" t="s">
        <v>19</v>
      </c>
      <c r="D23002" t="s">
        <v>33</v>
      </c>
      <c r="E23002" t="s">
        <v>530</v>
      </c>
    </row>
    <row r="23003" spans="1:5" x14ac:dyDescent="0.25">
      <c r="A23003" t="s">
        <v>26435</v>
      </c>
      <c r="B23003" t="s">
        <v>20</v>
      </c>
      <c r="C23003" t="s">
        <v>19</v>
      </c>
      <c r="D23003" t="s">
        <v>33</v>
      </c>
      <c r="E23003" t="s">
        <v>533</v>
      </c>
    </row>
    <row r="23004" spans="1:5" x14ac:dyDescent="0.25">
      <c r="A23004" t="s">
        <v>23184</v>
      </c>
      <c r="B23004" t="s">
        <v>20</v>
      </c>
      <c r="C23004" t="s">
        <v>19</v>
      </c>
      <c r="D23004" t="s">
        <v>33</v>
      </c>
      <c r="E23004" t="s">
        <v>530</v>
      </c>
    </row>
    <row r="23005" spans="1:5" x14ac:dyDescent="0.25">
      <c r="A23005" t="s">
        <v>23185</v>
      </c>
      <c r="B23005" t="s">
        <v>20</v>
      </c>
      <c r="C23005" t="s">
        <v>21</v>
      </c>
      <c r="D23005" t="s">
        <v>33</v>
      </c>
      <c r="E23005" t="s">
        <v>581</v>
      </c>
    </row>
    <row r="23006" spans="1:5" x14ac:dyDescent="0.25">
      <c r="A23006" t="s">
        <v>29358</v>
      </c>
      <c r="B23006" t="s">
        <v>20</v>
      </c>
      <c r="C23006" t="s">
        <v>19</v>
      </c>
      <c r="D23006" t="s">
        <v>33</v>
      </c>
      <c r="E23006" t="s">
        <v>533</v>
      </c>
    </row>
    <row r="23007" spans="1:5" x14ac:dyDescent="0.25">
      <c r="A23007" t="s">
        <v>23187</v>
      </c>
      <c r="B23007" t="s">
        <v>20</v>
      </c>
      <c r="C23007" t="s">
        <v>21</v>
      </c>
      <c r="D23007" t="s">
        <v>33</v>
      </c>
      <c r="E23007" t="s">
        <v>582</v>
      </c>
    </row>
    <row r="23008" spans="1:5" x14ac:dyDescent="0.25">
      <c r="A23008" t="s">
        <v>23188</v>
      </c>
      <c r="B23008" t="s">
        <v>20</v>
      </c>
      <c r="C23008" t="s">
        <v>19</v>
      </c>
      <c r="D23008" t="s">
        <v>33</v>
      </c>
      <c r="E23008" t="s">
        <v>538</v>
      </c>
    </row>
    <row r="23009" spans="1:5" x14ac:dyDescent="0.25">
      <c r="A23009" t="s">
        <v>24855</v>
      </c>
      <c r="B23009" t="s">
        <v>20</v>
      </c>
      <c r="C23009" t="s">
        <v>19</v>
      </c>
      <c r="D23009" t="s">
        <v>33</v>
      </c>
      <c r="E23009" t="s">
        <v>533</v>
      </c>
    </row>
    <row r="23010" spans="1:5" x14ac:dyDescent="0.25">
      <c r="A23010" t="s">
        <v>23190</v>
      </c>
      <c r="B23010" t="s">
        <v>20</v>
      </c>
      <c r="C23010" t="s">
        <v>19</v>
      </c>
      <c r="D23010" t="s">
        <v>33</v>
      </c>
      <c r="E23010" t="s">
        <v>530</v>
      </c>
    </row>
    <row r="23011" spans="1:5" x14ac:dyDescent="0.25">
      <c r="A23011" t="s">
        <v>23191</v>
      </c>
      <c r="B23011" t="s">
        <v>20</v>
      </c>
      <c r="C23011" t="s">
        <v>19</v>
      </c>
      <c r="D23011" t="s">
        <v>33</v>
      </c>
      <c r="E23011" t="s">
        <v>530</v>
      </c>
    </row>
    <row r="23012" spans="1:5" x14ac:dyDescent="0.25">
      <c r="A23012" t="s">
        <v>13304</v>
      </c>
      <c r="B23012" t="s">
        <v>20</v>
      </c>
      <c r="C23012" t="s">
        <v>19</v>
      </c>
      <c r="D23012" t="s">
        <v>33</v>
      </c>
      <c r="E23012" t="s">
        <v>533</v>
      </c>
    </row>
    <row r="23013" spans="1:5" x14ac:dyDescent="0.25">
      <c r="A23013" t="s">
        <v>23193</v>
      </c>
      <c r="B23013" t="s">
        <v>20</v>
      </c>
      <c r="C23013" t="s">
        <v>19</v>
      </c>
      <c r="D23013" t="s">
        <v>33</v>
      </c>
      <c r="E23013" t="s">
        <v>538</v>
      </c>
    </row>
    <row r="23014" spans="1:5" x14ac:dyDescent="0.25">
      <c r="A23014" t="s">
        <v>23194</v>
      </c>
      <c r="B23014" t="s">
        <v>20</v>
      </c>
      <c r="C23014" t="s">
        <v>21</v>
      </c>
      <c r="D23014" t="s">
        <v>33</v>
      </c>
      <c r="E23014" t="s">
        <v>582</v>
      </c>
    </row>
    <row r="23015" spans="1:5" x14ac:dyDescent="0.25">
      <c r="A23015" t="s">
        <v>17775</v>
      </c>
      <c r="B23015" t="s">
        <v>20</v>
      </c>
      <c r="C23015" t="s">
        <v>19</v>
      </c>
      <c r="D23015" t="s">
        <v>33</v>
      </c>
      <c r="E23015" t="s">
        <v>553</v>
      </c>
    </row>
    <row r="23016" spans="1:5" x14ac:dyDescent="0.25">
      <c r="A23016" t="s">
        <v>23196</v>
      </c>
      <c r="B23016" t="s">
        <v>20</v>
      </c>
      <c r="C23016" t="s">
        <v>21</v>
      </c>
      <c r="D23016" t="s">
        <v>33</v>
      </c>
      <c r="E23016" t="s">
        <v>581</v>
      </c>
    </row>
    <row r="23017" spans="1:5" x14ac:dyDescent="0.25">
      <c r="A23017" t="s">
        <v>23197</v>
      </c>
      <c r="B23017" t="s">
        <v>20</v>
      </c>
      <c r="C23017" t="s">
        <v>19</v>
      </c>
      <c r="D23017" t="s">
        <v>33</v>
      </c>
      <c r="E23017" t="s">
        <v>538</v>
      </c>
    </row>
    <row r="23018" spans="1:5" x14ac:dyDescent="0.25">
      <c r="A23018" t="s">
        <v>24072</v>
      </c>
      <c r="B23018" t="s">
        <v>20</v>
      </c>
      <c r="C23018" t="s">
        <v>19</v>
      </c>
      <c r="D23018" t="s">
        <v>33</v>
      </c>
      <c r="E23018" t="s">
        <v>533</v>
      </c>
    </row>
    <row r="23019" spans="1:5" x14ac:dyDescent="0.25">
      <c r="A23019" t="s">
        <v>23199</v>
      </c>
      <c r="B23019" t="s">
        <v>20</v>
      </c>
      <c r="C23019" t="s">
        <v>19</v>
      </c>
      <c r="D23019" t="s">
        <v>33</v>
      </c>
      <c r="E23019" t="s">
        <v>611</v>
      </c>
    </row>
    <row r="23020" spans="1:5" x14ac:dyDescent="0.25">
      <c r="A23020" t="s">
        <v>23200</v>
      </c>
      <c r="B23020" t="s">
        <v>20</v>
      </c>
      <c r="C23020" t="s">
        <v>19</v>
      </c>
      <c r="D23020" t="s">
        <v>33</v>
      </c>
      <c r="E23020" t="s">
        <v>530</v>
      </c>
    </row>
    <row r="23021" spans="1:5" x14ac:dyDescent="0.25">
      <c r="A23021" t="s">
        <v>23201</v>
      </c>
      <c r="B23021" t="s">
        <v>20</v>
      </c>
      <c r="C23021" t="s">
        <v>19</v>
      </c>
      <c r="D23021" t="s">
        <v>33</v>
      </c>
      <c r="E23021" t="s">
        <v>859</v>
      </c>
    </row>
    <row r="23022" spans="1:5" x14ac:dyDescent="0.25">
      <c r="A23022" t="s">
        <v>10348</v>
      </c>
      <c r="B23022" t="s">
        <v>20</v>
      </c>
      <c r="C23022" t="s">
        <v>19</v>
      </c>
      <c r="D23022" t="s">
        <v>33</v>
      </c>
      <c r="E23022" t="s">
        <v>533</v>
      </c>
    </row>
    <row r="23023" spans="1:5" x14ac:dyDescent="0.25">
      <c r="A23023" t="s">
        <v>23203</v>
      </c>
      <c r="B23023" t="s">
        <v>20</v>
      </c>
      <c r="C23023" t="s">
        <v>19</v>
      </c>
      <c r="D23023" t="s">
        <v>33</v>
      </c>
      <c r="E23023" t="s">
        <v>530</v>
      </c>
    </row>
    <row r="23024" spans="1:5" x14ac:dyDescent="0.25">
      <c r="A23024" t="s">
        <v>43827</v>
      </c>
      <c r="B23024" t="s">
        <v>20</v>
      </c>
      <c r="C23024" t="s">
        <v>19</v>
      </c>
      <c r="D23024" t="s">
        <v>33</v>
      </c>
      <c r="E23024" t="s">
        <v>533</v>
      </c>
    </row>
    <row r="23025" spans="1:5" x14ac:dyDescent="0.25">
      <c r="A23025" t="s">
        <v>23205</v>
      </c>
      <c r="B23025" t="s">
        <v>20</v>
      </c>
      <c r="C23025" t="s">
        <v>19</v>
      </c>
      <c r="D23025" t="s">
        <v>33</v>
      </c>
      <c r="E23025" t="s">
        <v>530</v>
      </c>
    </row>
    <row r="23026" spans="1:5" x14ac:dyDescent="0.25">
      <c r="A23026" t="s">
        <v>23206</v>
      </c>
      <c r="B23026" t="s">
        <v>16</v>
      </c>
      <c r="C23026" t="s">
        <v>15</v>
      </c>
      <c r="D23026" t="s">
        <v>33</v>
      </c>
      <c r="E23026" t="s">
        <v>588</v>
      </c>
    </row>
    <row r="23027" spans="1:5" x14ac:dyDescent="0.25">
      <c r="A23027" t="s">
        <v>23207</v>
      </c>
      <c r="B23027" t="s">
        <v>16</v>
      </c>
      <c r="C23027" t="s">
        <v>17</v>
      </c>
      <c r="D23027" t="s">
        <v>33</v>
      </c>
      <c r="E23027" t="s">
        <v>653</v>
      </c>
    </row>
    <row r="23028" spans="1:5" x14ac:dyDescent="0.25">
      <c r="A23028" t="s">
        <v>23208</v>
      </c>
      <c r="B23028" t="s">
        <v>16</v>
      </c>
      <c r="C23028" t="s">
        <v>17</v>
      </c>
      <c r="D23028" t="s">
        <v>33</v>
      </c>
      <c r="E23028" t="s">
        <v>653</v>
      </c>
    </row>
    <row r="23029" spans="1:5" x14ac:dyDescent="0.25">
      <c r="A23029" t="s">
        <v>24853</v>
      </c>
      <c r="B23029" t="s">
        <v>20</v>
      </c>
      <c r="C23029" t="s">
        <v>19</v>
      </c>
      <c r="D23029" t="s">
        <v>33</v>
      </c>
      <c r="E23029" t="s">
        <v>533</v>
      </c>
    </row>
    <row r="23030" spans="1:5" x14ac:dyDescent="0.25">
      <c r="A23030" t="s">
        <v>23210</v>
      </c>
      <c r="B23030" t="s">
        <v>16</v>
      </c>
      <c r="C23030" t="s">
        <v>17</v>
      </c>
      <c r="D23030" t="s">
        <v>33</v>
      </c>
      <c r="E23030" t="s">
        <v>653</v>
      </c>
    </row>
    <row r="23031" spans="1:5" x14ac:dyDescent="0.25">
      <c r="A23031" t="s">
        <v>24071</v>
      </c>
      <c r="B23031" t="s">
        <v>20</v>
      </c>
      <c r="C23031" t="s">
        <v>19</v>
      </c>
      <c r="D23031" t="s">
        <v>33</v>
      </c>
      <c r="E23031" t="s">
        <v>533</v>
      </c>
    </row>
    <row r="23032" spans="1:5" x14ac:dyDescent="0.25">
      <c r="A23032" t="s">
        <v>23212</v>
      </c>
      <c r="B23032" t="s">
        <v>20</v>
      </c>
      <c r="C23032" t="s">
        <v>19</v>
      </c>
      <c r="D23032" t="s">
        <v>33</v>
      </c>
      <c r="E23032" t="s">
        <v>530</v>
      </c>
    </row>
    <row r="23033" spans="1:5" x14ac:dyDescent="0.25">
      <c r="A23033" t="s">
        <v>21605</v>
      </c>
      <c r="B23033" t="s">
        <v>20</v>
      </c>
      <c r="C23033" t="s">
        <v>19</v>
      </c>
      <c r="D23033" t="s">
        <v>33</v>
      </c>
      <c r="E23033" t="s">
        <v>533</v>
      </c>
    </row>
    <row r="23034" spans="1:5" x14ac:dyDescent="0.25">
      <c r="A23034" t="s">
        <v>23214</v>
      </c>
      <c r="B23034" t="s">
        <v>20</v>
      </c>
      <c r="C23034" t="s">
        <v>19</v>
      </c>
      <c r="D23034" t="s">
        <v>33</v>
      </c>
      <c r="E23034" t="s">
        <v>530</v>
      </c>
    </row>
    <row r="23035" spans="1:5" x14ac:dyDescent="0.25">
      <c r="A23035" t="s">
        <v>6491</v>
      </c>
      <c r="B23035" t="s">
        <v>20</v>
      </c>
      <c r="C23035" t="s">
        <v>19</v>
      </c>
      <c r="D23035" t="s">
        <v>33</v>
      </c>
      <c r="E23035" t="s">
        <v>533</v>
      </c>
    </row>
    <row r="23036" spans="1:5" x14ac:dyDescent="0.25">
      <c r="A23036" t="s">
        <v>23216</v>
      </c>
      <c r="B23036" t="s">
        <v>20</v>
      </c>
      <c r="C23036" t="s">
        <v>21</v>
      </c>
      <c r="D23036" t="s">
        <v>33</v>
      </c>
      <c r="E23036" t="s">
        <v>582</v>
      </c>
    </row>
    <row r="23037" spans="1:5" x14ac:dyDescent="0.25">
      <c r="A23037" t="s">
        <v>23217</v>
      </c>
      <c r="B23037" t="s">
        <v>16</v>
      </c>
      <c r="C23037" t="s">
        <v>17</v>
      </c>
      <c r="D23037" t="s">
        <v>33</v>
      </c>
      <c r="E23037" t="s">
        <v>653</v>
      </c>
    </row>
    <row r="23038" spans="1:5" x14ac:dyDescent="0.25">
      <c r="A23038" t="s">
        <v>7237</v>
      </c>
      <c r="B23038" t="s">
        <v>20</v>
      </c>
      <c r="C23038" t="s">
        <v>19</v>
      </c>
      <c r="D23038" t="s">
        <v>33</v>
      </c>
      <c r="E23038" t="s">
        <v>533</v>
      </c>
    </row>
    <row r="23039" spans="1:5" x14ac:dyDescent="0.25">
      <c r="A23039" t="s">
        <v>23219</v>
      </c>
      <c r="B23039" t="s">
        <v>20</v>
      </c>
      <c r="C23039" t="s">
        <v>21</v>
      </c>
      <c r="D23039" t="s">
        <v>33</v>
      </c>
      <c r="E23039" t="s">
        <v>581</v>
      </c>
    </row>
    <row r="23040" spans="1:5" x14ac:dyDescent="0.25">
      <c r="A23040" t="s">
        <v>29337</v>
      </c>
      <c r="B23040" t="s">
        <v>20</v>
      </c>
      <c r="C23040" t="s">
        <v>19</v>
      </c>
      <c r="D23040" t="s">
        <v>33</v>
      </c>
      <c r="E23040" t="s">
        <v>533</v>
      </c>
    </row>
    <row r="23041" spans="1:5" x14ac:dyDescent="0.25">
      <c r="A23041" t="s">
        <v>23221</v>
      </c>
      <c r="B23041" t="s">
        <v>20</v>
      </c>
      <c r="C23041" t="s">
        <v>19</v>
      </c>
      <c r="D23041" t="s">
        <v>33</v>
      </c>
      <c r="E23041" t="s">
        <v>562</v>
      </c>
    </row>
    <row r="23042" spans="1:5" x14ac:dyDescent="0.25">
      <c r="A23042" t="s">
        <v>27818</v>
      </c>
      <c r="B23042" t="s">
        <v>20</v>
      </c>
      <c r="C23042" t="s">
        <v>19</v>
      </c>
      <c r="D23042" t="s">
        <v>33</v>
      </c>
      <c r="E23042" t="s">
        <v>533</v>
      </c>
    </row>
    <row r="23043" spans="1:5" x14ac:dyDescent="0.25">
      <c r="A23043" t="s">
        <v>23223</v>
      </c>
      <c r="B23043" t="s">
        <v>20</v>
      </c>
      <c r="C23043" t="s">
        <v>19</v>
      </c>
      <c r="D23043" t="s">
        <v>33</v>
      </c>
      <c r="E23043" t="s">
        <v>538</v>
      </c>
    </row>
    <row r="23044" spans="1:5" x14ac:dyDescent="0.25">
      <c r="A23044" t="s">
        <v>19886</v>
      </c>
      <c r="B23044" t="s">
        <v>16</v>
      </c>
      <c r="C23044" t="s">
        <v>15</v>
      </c>
      <c r="D23044" t="s">
        <v>33</v>
      </c>
      <c r="E23044" t="s">
        <v>628</v>
      </c>
    </row>
    <row r="23045" spans="1:5" x14ac:dyDescent="0.25">
      <c r="A23045" t="s">
        <v>23225</v>
      </c>
      <c r="B23045" t="s">
        <v>20</v>
      </c>
      <c r="C23045" t="s">
        <v>19</v>
      </c>
      <c r="D23045" t="s">
        <v>33</v>
      </c>
      <c r="E23045" t="s">
        <v>538</v>
      </c>
    </row>
    <row r="23046" spans="1:5" x14ac:dyDescent="0.25">
      <c r="A23046" t="s">
        <v>18038</v>
      </c>
      <c r="B23046" t="s">
        <v>20</v>
      </c>
      <c r="C23046" t="s">
        <v>19</v>
      </c>
      <c r="D23046" t="s">
        <v>33</v>
      </c>
      <c r="E23046" t="s">
        <v>533</v>
      </c>
    </row>
    <row r="23047" spans="1:5" x14ac:dyDescent="0.25">
      <c r="A23047" t="s">
        <v>23227</v>
      </c>
      <c r="B23047" t="s">
        <v>20</v>
      </c>
      <c r="C23047" t="s">
        <v>21</v>
      </c>
      <c r="D23047" t="s">
        <v>33</v>
      </c>
      <c r="E23047" t="s">
        <v>582</v>
      </c>
    </row>
    <row r="23048" spans="1:5" x14ac:dyDescent="0.25">
      <c r="A23048" t="s">
        <v>26267</v>
      </c>
      <c r="B23048" t="s">
        <v>20</v>
      </c>
      <c r="C23048" t="s">
        <v>19</v>
      </c>
      <c r="D23048" t="s">
        <v>33</v>
      </c>
      <c r="E23048" t="s">
        <v>533</v>
      </c>
    </row>
    <row r="23049" spans="1:5" x14ac:dyDescent="0.25">
      <c r="A23049" t="s">
        <v>23229</v>
      </c>
      <c r="B23049" t="s">
        <v>20</v>
      </c>
      <c r="C23049" t="s">
        <v>19</v>
      </c>
      <c r="D23049" t="s">
        <v>33</v>
      </c>
      <c r="E23049" t="s">
        <v>530</v>
      </c>
    </row>
    <row r="23050" spans="1:5" x14ac:dyDescent="0.25">
      <c r="A23050" t="s">
        <v>23230</v>
      </c>
      <c r="B23050" t="s">
        <v>16</v>
      </c>
      <c r="C23050" t="s">
        <v>17</v>
      </c>
      <c r="D23050" t="s">
        <v>33</v>
      </c>
      <c r="E23050" t="s">
        <v>653</v>
      </c>
    </row>
    <row r="23051" spans="1:5" x14ac:dyDescent="0.25">
      <c r="A23051" t="s">
        <v>26434</v>
      </c>
      <c r="B23051" t="s">
        <v>20</v>
      </c>
      <c r="C23051" t="s">
        <v>19</v>
      </c>
      <c r="D23051" t="s">
        <v>33</v>
      </c>
      <c r="E23051" t="s">
        <v>533</v>
      </c>
    </row>
    <row r="23052" spans="1:5" x14ac:dyDescent="0.25">
      <c r="A23052" t="s">
        <v>23232</v>
      </c>
      <c r="B23052" t="s">
        <v>20</v>
      </c>
      <c r="C23052" t="s">
        <v>19</v>
      </c>
      <c r="D23052" t="s">
        <v>33</v>
      </c>
      <c r="E23052" t="s">
        <v>530</v>
      </c>
    </row>
    <row r="23053" spans="1:5" x14ac:dyDescent="0.25">
      <c r="A23053" t="s">
        <v>29350</v>
      </c>
      <c r="B23053" t="s">
        <v>20</v>
      </c>
      <c r="C23053" t="s">
        <v>19</v>
      </c>
      <c r="D23053" t="s">
        <v>33</v>
      </c>
      <c r="E23053" t="s">
        <v>533</v>
      </c>
    </row>
    <row r="23054" spans="1:5" x14ac:dyDescent="0.25">
      <c r="A23054" t="s">
        <v>23234</v>
      </c>
      <c r="B23054" t="s">
        <v>20</v>
      </c>
      <c r="C23054" t="s">
        <v>21</v>
      </c>
      <c r="D23054" t="s">
        <v>33</v>
      </c>
      <c r="E23054" t="s">
        <v>581</v>
      </c>
    </row>
    <row r="23055" spans="1:5" x14ac:dyDescent="0.25">
      <c r="A23055" t="s">
        <v>23235</v>
      </c>
      <c r="B23055" t="s">
        <v>16</v>
      </c>
      <c r="C23055" t="s">
        <v>17</v>
      </c>
      <c r="D23055" t="s">
        <v>33</v>
      </c>
      <c r="E23055" t="s">
        <v>653</v>
      </c>
    </row>
    <row r="23056" spans="1:5" x14ac:dyDescent="0.25">
      <c r="A23056" t="s">
        <v>23237</v>
      </c>
      <c r="B23056" t="s">
        <v>20</v>
      </c>
      <c r="C23056" t="s">
        <v>19</v>
      </c>
      <c r="D23056" t="s">
        <v>33</v>
      </c>
      <c r="E23056" t="s">
        <v>538</v>
      </c>
    </row>
    <row r="23057" spans="1:5" x14ac:dyDescent="0.25">
      <c r="A23057" t="s">
        <v>26286</v>
      </c>
      <c r="B23057" t="s">
        <v>20</v>
      </c>
      <c r="C23057" t="s">
        <v>19</v>
      </c>
      <c r="D23057" t="s">
        <v>33</v>
      </c>
      <c r="E23057" t="s">
        <v>533</v>
      </c>
    </row>
    <row r="23058" spans="1:5" x14ac:dyDescent="0.25">
      <c r="A23058" t="s">
        <v>26433</v>
      </c>
      <c r="B23058" t="s">
        <v>20</v>
      </c>
      <c r="C23058" t="s">
        <v>19</v>
      </c>
      <c r="D23058" t="s">
        <v>33</v>
      </c>
      <c r="E23058" t="s">
        <v>533</v>
      </c>
    </row>
    <row r="23059" spans="1:5" x14ac:dyDescent="0.25">
      <c r="A23059" t="s">
        <v>23239</v>
      </c>
      <c r="B23059" t="s">
        <v>20</v>
      </c>
      <c r="C23059" t="s">
        <v>19</v>
      </c>
      <c r="D23059" t="s">
        <v>33</v>
      </c>
      <c r="E23059" t="s">
        <v>538</v>
      </c>
    </row>
    <row r="23060" spans="1:5" x14ac:dyDescent="0.25">
      <c r="A23060" t="s">
        <v>29232</v>
      </c>
      <c r="B23060" t="s">
        <v>20</v>
      </c>
      <c r="C23060" t="s">
        <v>19</v>
      </c>
      <c r="D23060" t="s">
        <v>33</v>
      </c>
      <c r="E23060" t="s">
        <v>533</v>
      </c>
    </row>
    <row r="23061" spans="1:5" x14ac:dyDescent="0.25">
      <c r="A23061" t="s">
        <v>23241</v>
      </c>
      <c r="B23061" t="s">
        <v>20</v>
      </c>
      <c r="C23061" t="s">
        <v>19</v>
      </c>
      <c r="D23061" t="s">
        <v>33</v>
      </c>
      <c r="E23061" t="s">
        <v>538</v>
      </c>
    </row>
    <row r="23062" spans="1:5" x14ac:dyDescent="0.25">
      <c r="A23062" t="s">
        <v>21811</v>
      </c>
      <c r="B23062" t="s">
        <v>20</v>
      </c>
      <c r="C23062" t="s">
        <v>19</v>
      </c>
      <c r="D23062" t="s">
        <v>33</v>
      </c>
      <c r="E23062" t="s">
        <v>533</v>
      </c>
    </row>
    <row r="23063" spans="1:5" x14ac:dyDescent="0.25">
      <c r="A23063" t="s">
        <v>23243</v>
      </c>
      <c r="B23063" t="s">
        <v>20</v>
      </c>
      <c r="C23063" t="s">
        <v>19</v>
      </c>
      <c r="D23063" t="s">
        <v>33</v>
      </c>
      <c r="E23063" t="s">
        <v>538</v>
      </c>
    </row>
    <row r="23064" spans="1:5" x14ac:dyDescent="0.25">
      <c r="A23064" t="s">
        <v>18041</v>
      </c>
      <c r="B23064" t="s">
        <v>20</v>
      </c>
      <c r="C23064" t="s">
        <v>19</v>
      </c>
      <c r="D23064" t="s">
        <v>33</v>
      </c>
      <c r="E23064" t="s">
        <v>533</v>
      </c>
    </row>
    <row r="23065" spans="1:5" x14ac:dyDescent="0.25">
      <c r="A23065" t="s">
        <v>23245</v>
      </c>
      <c r="B23065" t="s">
        <v>20</v>
      </c>
      <c r="C23065" t="s">
        <v>19</v>
      </c>
      <c r="D23065" t="s">
        <v>33</v>
      </c>
      <c r="E23065" t="s">
        <v>538</v>
      </c>
    </row>
    <row r="23066" spans="1:5" x14ac:dyDescent="0.25">
      <c r="A23066" t="s">
        <v>15771</v>
      </c>
      <c r="B23066" t="s">
        <v>20</v>
      </c>
      <c r="C23066" t="s">
        <v>19</v>
      </c>
      <c r="D23066" t="s">
        <v>33</v>
      </c>
      <c r="E23066" t="s">
        <v>533</v>
      </c>
    </row>
    <row r="23067" spans="1:5" x14ac:dyDescent="0.25">
      <c r="A23067" t="s">
        <v>23247</v>
      </c>
      <c r="B23067" t="s">
        <v>20</v>
      </c>
      <c r="C23067" t="s">
        <v>19</v>
      </c>
      <c r="D23067" t="s">
        <v>33</v>
      </c>
      <c r="E23067" t="s">
        <v>538</v>
      </c>
    </row>
    <row r="23068" spans="1:5" x14ac:dyDescent="0.25">
      <c r="A23068" t="s">
        <v>6252</v>
      </c>
      <c r="B23068" t="s">
        <v>20</v>
      </c>
      <c r="C23068" t="s">
        <v>19</v>
      </c>
      <c r="D23068" t="s">
        <v>33</v>
      </c>
      <c r="E23068" t="s">
        <v>533</v>
      </c>
    </row>
    <row r="23069" spans="1:5" x14ac:dyDescent="0.25">
      <c r="A23069" t="s">
        <v>23249</v>
      </c>
      <c r="B23069" t="s">
        <v>20</v>
      </c>
      <c r="C23069" t="s">
        <v>21</v>
      </c>
      <c r="D23069" t="s">
        <v>33</v>
      </c>
      <c r="E23069" t="s">
        <v>581</v>
      </c>
    </row>
    <row r="23070" spans="1:5" x14ac:dyDescent="0.25">
      <c r="A23070" t="s">
        <v>9500</v>
      </c>
      <c r="B23070" t="s">
        <v>20</v>
      </c>
      <c r="C23070" t="s">
        <v>19</v>
      </c>
      <c r="D23070" t="s">
        <v>33</v>
      </c>
      <c r="E23070" t="s">
        <v>533</v>
      </c>
    </row>
    <row r="23071" spans="1:5" x14ac:dyDescent="0.25">
      <c r="A23071" t="s">
        <v>23251</v>
      </c>
      <c r="B23071" t="s">
        <v>20</v>
      </c>
      <c r="C23071" t="s">
        <v>19</v>
      </c>
      <c r="D23071" t="s">
        <v>33</v>
      </c>
      <c r="E23071" t="s">
        <v>538</v>
      </c>
    </row>
    <row r="23072" spans="1:5" x14ac:dyDescent="0.25">
      <c r="A23072" t="s">
        <v>18831</v>
      </c>
      <c r="B23072" t="s">
        <v>20</v>
      </c>
      <c r="C23072" t="s">
        <v>19</v>
      </c>
      <c r="D23072" t="s">
        <v>33</v>
      </c>
      <c r="E23072" t="s">
        <v>533</v>
      </c>
    </row>
    <row r="23073" spans="1:5" x14ac:dyDescent="0.25">
      <c r="A23073" t="s">
        <v>23253</v>
      </c>
      <c r="B23073" t="s">
        <v>20</v>
      </c>
      <c r="C23073" t="s">
        <v>19</v>
      </c>
      <c r="D23073" t="s">
        <v>33</v>
      </c>
      <c r="E23073" t="s">
        <v>538</v>
      </c>
    </row>
    <row r="23074" spans="1:5" x14ac:dyDescent="0.25">
      <c r="A23074" t="s">
        <v>26156</v>
      </c>
      <c r="B23074" t="s">
        <v>20</v>
      </c>
      <c r="C23074" t="s">
        <v>19</v>
      </c>
      <c r="D23074" t="s">
        <v>33</v>
      </c>
      <c r="E23074" t="s">
        <v>533</v>
      </c>
    </row>
    <row r="23075" spans="1:5" x14ac:dyDescent="0.25">
      <c r="A23075" t="s">
        <v>23255</v>
      </c>
      <c r="B23075" t="s">
        <v>20</v>
      </c>
      <c r="C23075" t="s">
        <v>19</v>
      </c>
      <c r="D23075" t="s">
        <v>33</v>
      </c>
      <c r="E23075" t="s">
        <v>538</v>
      </c>
    </row>
    <row r="23076" spans="1:5" x14ac:dyDescent="0.25">
      <c r="A23076" t="s">
        <v>23256</v>
      </c>
      <c r="B23076" t="s">
        <v>16</v>
      </c>
      <c r="C23076" t="s">
        <v>17</v>
      </c>
      <c r="D23076" t="s">
        <v>33</v>
      </c>
      <c r="E23076" t="s">
        <v>653</v>
      </c>
    </row>
    <row r="23077" spans="1:5" x14ac:dyDescent="0.25">
      <c r="A23077" t="s">
        <v>43828</v>
      </c>
      <c r="B23077" t="s">
        <v>20</v>
      </c>
      <c r="C23077" t="s">
        <v>19</v>
      </c>
      <c r="D23077" t="s">
        <v>33</v>
      </c>
      <c r="E23077" t="s">
        <v>533</v>
      </c>
    </row>
    <row r="23078" spans="1:5" x14ac:dyDescent="0.25">
      <c r="A23078" t="s">
        <v>23258</v>
      </c>
      <c r="B23078" t="s">
        <v>20</v>
      </c>
      <c r="C23078" t="s">
        <v>19</v>
      </c>
      <c r="D23078" t="s">
        <v>33</v>
      </c>
      <c r="E23078" t="s">
        <v>538</v>
      </c>
    </row>
    <row r="23079" spans="1:5" x14ac:dyDescent="0.25">
      <c r="A23079" t="s">
        <v>43829</v>
      </c>
      <c r="B23079" t="s">
        <v>20</v>
      </c>
      <c r="C23079" t="s">
        <v>19</v>
      </c>
      <c r="D23079" t="s">
        <v>33</v>
      </c>
      <c r="E23079" t="s">
        <v>533</v>
      </c>
    </row>
    <row r="23080" spans="1:5" x14ac:dyDescent="0.25">
      <c r="A23080" t="s">
        <v>23260</v>
      </c>
      <c r="B23080" t="s">
        <v>20</v>
      </c>
      <c r="C23080" t="s">
        <v>19</v>
      </c>
      <c r="D23080" t="s">
        <v>33</v>
      </c>
      <c r="E23080" t="s">
        <v>538</v>
      </c>
    </row>
    <row r="23081" spans="1:5" x14ac:dyDescent="0.25">
      <c r="A23081" t="s">
        <v>7974</v>
      </c>
      <c r="B23081" t="s">
        <v>20</v>
      </c>
      <c r="C23081" t="s">
        <v>19</v>
      </c>
      <c r="D23081" t="s">
        <v>33</v>
      </c>
      <c r="E23081" t="s">
        <v>533</v>
      </c>
    </row>
    <row r="23082" spans="1:5" x14ac:dyDescent="0.25">
      <c r="A23082" t="s">
        <v>23262</v>
      </c>
      <c r="B23082" t="s">
        <v>20</v>
      </c>
      <c r="C23082" t="s">
        <v>19</v>
      </c>
      <c r="D23082" t="s">
        <v>33</v>
      </c>
      <c r="E23082" t="s">
        <v>538</v>
      </c>
    </row>
    <row r="23083" spans="1:5" x14ac:dyDescent="0.25">
      <c r="A23083" t="s">
        <v>22497</v>
      </c>
      <c r="B23083" t="s">
        <v>20</v>
      </c>
      <c r="C23083" t="s">
        <v>19</v>
      </c>
      <c r="D23083" t="s">
        <v>33</v>
      </c>
      <c r="E23083" t="s">
        <v>533</v>
      </c>
    </row>
    <row r="23084" spans="1:5" x14ac:dyDescent="0.25">
      <c r="A23084" t="s">
        <v>6202</v>
      </c>
      <c r="B23084" t="s">
        <v>20</v>
      </c>
      <c r="C23084" t="s">
        <v>19</v>
      </c>
      <c r="D23084" t="s">
        <v>33</v>
      </c>
      <c r="E23084" t="s">
        <v>553</v>
      </c>
    </row>
    <row r="23085" spans="1:5" x14ac:dyDescent="0.25">
      <c r="A23085" t="s">
        <v>25756</v>
      </c>
      <c r="B23085" t="s">
        <v>20</v>
      </c>
      <c r="C23085" t="s">
        <v>19</v>
      </c>
      <c r="D23085" t="s">
        <v>33</v>
      </c>
      <c r="E23085" t="s">
        <v>553</v>
      </c>
    </row>
    <row r="23086" spans="1:5" x14ac:dyDescent="0.25">
      <c r="A23086" t="s">
        <v>29150</v>
      </c>
      <c r="B23086" t="s">
        <v>20</v>
      </c>
      <c r="C23086" t="s">
        <v>19</v>
      </c>
      <c r="D23086" t="s">
        <v>33</v>
      </c>
      <c r="E23086" t="s">
        <v>553</v>
      </c>
    </row>
    <row r="23087" spans="1:5" x14ac:dyDescent="0.25">
      <c r="A23087" t="s">
        <v>23267</v>
      </c>
      <c r="B23087" t="s">
        <v>20</v>
      </c>
      <c r="C23087" t="s">
        <v>19</v>
      </c>
      <c r="D23087" t="s">
        <v>33</v>
      </c>
      <c r="E23087" t="s">
        <v>530</v>
      </c>
    </row>
    <row r="23088" spans="1:5" x14ac:dyDescent="0.25">
      <c r="A23088" t="s">
        <v>27943</v>
      </c>
      <c r="B23088" t="s">
        <v>20</v>
      </c>
      <c r="C23088" t="s">
        <v>19</v>
      </c>
      <c r="D23088" t="s">
        <v>33</v>
      </c>
      <c r="E23088" t="s">
        <v>533</v>
      </c>
    </row>
    <row r="23089" spans="1:5" x14ac:dyDescent="0.25">
      <c r="A23089" t="s">
        <v>23269</v>
      </c>
      <c r="B23089" t="s">
        <v>20</v>
      </c>
      <c r="C23089" t="s">
        <v>19</v>
      </c>
      <c r="D23089" t="s">
        <v>69</v>
      </c>
      <c r="E23089" t="s">
        <v>562</v>
      </c>
    </row>
    <row r="23090" spans="1:5" x14ac:dyDescent="0.25">
      <c r="A23090" t="s">
        <v>23270</v>
      </c>
      <c r="B23090" t="s">
        <v>20</v>
      </c>
      <c r="C23090" t="s">
        <v>19</v>
      </c>
      <c r="D23090" t="s">
        <v>33</v>
      </c>
      <c r="E23090" t="s">
        <v>889</v>
      </c>
    </row>
    <row r="23091" spans="1:5" x14ac:dyDescent="0.25">
      <c r="A23091" t="s">
        <v>26040</v>
      </c>
      <c r="B23091" t="s">
        <v>20</v>
      </c>
      <c r="C23091" t="s">
        <v>19</v>
      </c>
      <c r="D23091" t="s">
        <v>33</v>
      </c>
      <c r="E23091" t="s">
        <v>533</v>
      </c>
    </row>
    <row r="23092" spans="1:5" x14ac:dyDescent="0.25">
      <c r="A23092" t="s">
        <v>23272</v>
      </c>
      <c r="B23092" t="s">
        <v>20</v>
      </c>
      <c r="C23092" t="s">
        <v>19</v>
      </c>
      <c r="D23092" t="s">
        <v>33</v>
      </c>
      <c r="E23092" t="s">
        <v>538</v>
      </c>
    </row>
    <row r="23093" spans="1:5" x14ac:dyDescent="0.25">
      <c r="A23093" t="s">
        <v>23273</v>
      </c>
      <c r="B23093" t="s">
        <v>20</v>
      </c>
      <c r="C23093" t="s">
        <v>19</v>
      </c>
      <c r="D23093" t="s">
        <v>33</v>
      </c>
      <c r="E23093" t="s">
        <v>523</v>
      </c>
    </row>
    <row r="23094" spans="1:5" x14ac:dyDescent="0.25">
      <c r="A23094" t="s">
        <v>23274</v>
      </c>
      <c r="B23094" t="s">
        <v>16</v>
      </c>
      <c r="C23094" t="s">
        <v>17</v>
      </c>
      <c r="D23094" t="s">
        <v>33</v>
      </c>
      <c r="E23094" t="s">
        <v>653</v>
      </c>
    </row>
    <row r="23095" spans="1:5" x14ac:dyDescent="0.25">
      <c r="A23095" t="s">
        <v>16430</v>
      </c>
      <c r="B23095" t="s">
        <v>20</v>
      </c>
      <c r="C23095" t="s">
        <v>19</v>
      </c>
      <c r="D23095" t="s">
        <v>33</v>
      </c>
      <c r="E23095" t="s">
        <v>533</v>
      </c>
    </row>
    <row r="23096" spans="1:5" x14ac:dyDescent="0.25">
      <c r="A23096" t="s">
        <v>23276</v>
      </c>
      <c r="B23096" t="s">
        <v>20</v>
      </c>
      <c r="C23096" t="s">
        <v>19</v>
      </c>
      <c r="D23096" t="s">
        <v>33</v>
      </c>
      <c r="E23096" t="s">
        <v>538</v>
      </c>
    </row>
    <row r="23097" spans="1:5" x14ac:dyDescent="0.25">
      <c r="A23097" t="s">
        <v>7975</v>
      </c>
      <c r="B23097" t="s">
        <v>20</v>
      </c>
      <c r="C23097" t="s">
        <v>19</v>
      </c>
      <c r="D23097" t="s">
        <v>33</v>
      </c>
      <c r="E23097" t="s">
        <v>533</v>
      </c>
    </row>
    <row r="23098" spans="1:5" x14ac:dyDescent="0.25">
      <c r="A23098" t="s">
        <v>23278</v>
      </c>
      <c r="B23098" t="s">
        <v>20</v>
      </c>
      <c r="C23098" t="s">
        <v>19</v>
      </c>
      <c r="D23098" t="s">
        <v>33</v>
      </c>
      <c r="E23098" t="s">
        <v>702</v>
      </c>
    </row>
    <row r="23099" spans="1:5" x14ac:dyDescent="0.25">
      <c r="A23099" t="s">
        <v>19611</v>
      </c>
      <c r="B23099" t="s">
        <v>20</v>
      </c>
      <c r="C23099" t="s">
        <v>19</v>
      </c>
      <c r="D23099" t="s">
        <v>33</v>
      </c>
      <c r="E23099" t="s">
        <v>533</v>
      </c>
    </row>
    <row r="23100" spans="1:5" x14ac:dyDescent="0.25">
      <c r="A23100" t="s">
        <v>23280</v>
      </c>
      <c r="B23100" t="s">
        <v>20</v>
      </c>
      <c r="C23100" t="s">
        <v>19</v>
      </c>
      <c r="D23100" t="s">
        <v>33</v>
      </c>
      <c r="E23100" t="s">
        <v>530</v>
      </c>
    </row>
    <row r="23101" spans="1:5" x14ac:dyDescent="0.25">
      <c r="A23101" t="s">
        <v>17777</v>
      </c>
      <c r="B23101" t="s">
        <v>20</v>
      </c>
      <c r="C23101" t="s">
        <v>19</v>
      </c>
      <c r="D23101" t="s">
        <v>33</v>
      </c>
      <c r="E23101" t="s">
        <v>553</v>
      </c>
    </row>
    <row r="23102" spans="1:5" x14ac:dyDescent="0.25">
      <c r="A23102" t="s">
        <v>23282</v>
      </c>
      <c r="B23102" t="s">
        <v>20</v>
      </c>
      <c r="C23102" t="s">
        <v>19</v>
      </c>
      <c r="D23102" t="s">
        <v>33</v>
      </c>
      <c r="E23102" t="s">
        <v>530</v>
      </c>
    </row>
    <row r="23103" spans="1:5" x14ac:dyDescent="0.25">
      <c r="A23103" t="s">
        <v>18170</v>
      </c>
      <c r="B23103" t="s">
        <v>20</v>
      </c>
      <c r="C23103" t="s">
        <v>19</v>
      </c>
      <c r="D23103" t="s">
        <v>33</v>
      </c>
      <c r="E23103" t="s">
        <v>533</v>
      </c>
    </row>
    <row r="23104" spans="1:5" x14ac:dyDescent="0.25">
      <c r="A23104" t="s">
        <v>23283</v>
      </c>
      <c r="B23104" t="s">
        <v>20</v>
      </c>
      <c r="C23104" t="s">
        <v>19</v>
      </c>
      <c r="D23104" t="s">
        <v>33</v>
      </c>
      <c r="E23104" t="s">
        <v>530</v>
      </c>
    </row>
    <row r="23105" spans="1:5" x14ac:dyDescent="0.25">
      <c r="A23105" t="s">
        <v>11358</v>
      </c>
      <c r="B23105" t="s">
        <v>20</v>
      </c>
      <c r="C23105" t="s">
        <v>19</v>
      </c>
      <c r="D23105" t="s">
        <v>33</v>
      </c>
      <c r="E23105" t="s">
        <v>533</v>
      </c>
    </row>
    <row r="23106" spans="1:5" x14ac:dyDescent="0.25">
      <c r="A23106" t="s">
        <v>11351</v>
      </c>
      <c r="B23106" t="s">
        <v>20</v>
      </c>
      <c r="C23106" t="s">
        <v>19</v>
      </c>
      <c r="D23106" t="s">
        <v>33</v>
      </c>
      <c r="E23106" t="s">
        <v>533</v>
      </c>
    </row>
    <row r="23107" spans="1:5" x14ac:dyDescent="0.25">
      <c r="A23107" t="s">
        <v>23287</v>
      </c>
      <c r="B23107" t="s">
        <v>20</v>
      </c>
      <c r="C23107" t="s">
        <v>19</v>
      </c>
      <c r="D23107" t="s">
        <v>33</v>
      </c>
      <c r="E23107" t="s">
        <v>530</v>
      </c>
    </row>
    <row r="23108" spans="1:5" x14ac:dyDescent="0.25">
      <c r="A23108" t="s">
        <v>10161</v>
      </c>
      <c r="B23108" t="s">
        <v>20</v>
      </c>
      <c r="C23108" t="s">
        <v>19</v>
      </c>
      <c r="D23108" t="s">
        <v>33</v>
      </c>
      <c r="E23108" t="s">
        <v>533</v>
      </c>
    </row>
    <row r="23109" spans="1:5" x14ac:dyDescent="0.25">
      <c r="A23109" t="s">
        <v>23289</v>
      </c>
      <c r="B23109" t="s">
        <v>20</v>
      </c>
      <c r="C23109" t="s">
        <v>19</v>
      </c>
      <c r="D23109" t="s">
        <v>33</v>
      </c>
      <c r="E23109" t="s">
        <v>530</v>
      </c>
    </row>
    <row r="23110" spans="1:5" x14ac:dyDescent="0.25">
      <c r="A23110" t="s">
        <v>28445</v>
      </c>
      <c r="B23110" t="s">
        <v>20</v>
      </c>
      <c r="C23110" t="s">
        <v>19</v>
      </c>
      <c r="D23110" t="s">
        <v>33</v>
      </c>
      <c r="E23110" t="s">
        <v>533</v>
      </c>
    </row>
    <row r="23111" spans="1:5" x14ac:dyDescent="0.25">
      <c r="A23111" t="s">
        <v>23291</v>
      </c>
      <c r="B23111" t="s">
        <v>20</v>
      </c>
      <c r="C23111" t="s">
        <v>19</v>
      </c>
      <c r="D23111" t="s">
        <v>33</v>
      </c>
      <c r="E23111" t="s">
        <v>530</v>
      </c>
    </row>
    <row r="23112" spans="1:5" x14ac:dyDescent="0.25">
      <c r="A23112" t="s">
        <v>17072</v>
      </c>
      <c r="B23112" t="s">
        <v>20</v>
      </c>
      <c r="C23112" t="s">
        <v>19</v>
      </c>
      <c r="D23112" t="s">
        <v>33</v>
      </c>
      <c r="E23112" t="s">
        <v>533</v>
      </c>
    </row>
    <row r="23113" spans="1:5" x14ac:dyDescent="0.25">
      <c r="A23113" t="s">
        <v>23293</v>
      </c>
      <c r="B23113" t="s">
        <v>20</v>
      </c>
      <c r="C23113" t="s">
        <v>19</v>
      </c>
      <c r="D23113" t="s">
        <v>33</v>
      </c>
      <c r="E23113" t="s">
        <v>538</v>
      </c>
    </row>
    <row r="23114" spans="1:5" x14ac:dyDescent="0.25">
      <c r="A23114" t="s">
        <v>23294</v>
      </c>
      <c r="B23114" t="s">
        <v>20</v>
      </c>
      <c r="C23114" t="s">
        <v>19</v>
      </c>
      <c r="D23114" t="s">
        <v>33</v>
      </c>
      <c r="E23114" t="s">
        <v>530</v>
      </c>
    </row>
    <row r="23115" spans="1:5" x14ac:dyDescent="0.25">
      <c r="A23115" t="s">
        <v>23296</v>
      </c>
      <c r="B23115" t="s">
        <v>20</v>
      </c>
      <c r="C23115" t="s">
        <v>19</v>
      </c>
      <c r="D23115" t="s">
        <v>33</v>
      </c>
      <c r="E23115" t="s">
        <v>538</v>
      </c>
    </row>
    <row r="23116" spans="1:5" x14ac:dyDescent="0.25">
      <c r="A23116" t="s">
        <v>20644</v>
      </c>
      <c r="B23116" t="s">
        <v>20</v>
      </c>
      <c r="C23116" t="s">
        <v>19</v>
      </c>
      <c r="D23116" t="s">
        <v>33</v>
      </c>
      <c r="E23116" t="s">
        <v>553</v>
      </c>
    </row>
    <row r="23117" spans="1:5" x14ac:dyDescent="0.25">
      <c r="A23117" t="s">
        <v>11356</v>
      </c>
      <c r="B23117" t="s">
        <v>20</v>
      </c>
      <c r="C23117" t="s">
        <v>19</v>
      </c>
      <c r="D23117" t="s">
        <v>33</v>
      </c>
      <c r="E23117" t="s">
        <v>533</v>
      </c>
    </row>
    <row r="23118" spans="1:5" x14ac:dyDescent="0.25">
      <c r="A23118" t="s">
        <v>23298</v>
      </c>
      <c r="B23118" t="s">
        <v>20</v>
      </c>
      <c r="C23118" t="s">
        <v>19</v>
      </c>
      <c r="D23118" t="s">
        <v>33</v>
      </c>
      <c r="E23118" t="s">
        <v>530</v>
      </c>
    </row>
    <row r="23119" spans="1:5" x14ac:dyDescent="0.25">
      <c r="A23119" t="s">
        <v>13723</v>
      </c>
      <c r="B23119" t="s">
        <v>20</v>
      </c>
      <c r="C23119" t="s">
        <v>19</v>
      </c>
      <c r="D23119" t="s">
        <v>33</v>
      </c>
      <c r="E23119" t="s">
        <v>533</v>
      </c>
    </row>
    <row r="23120" spans="1:5" x14ac:dyDescent="0.25">
      <c r="A23120" t="s">
        <v>23300</v>
      </c>
      <c r="B23120" t="s">
        <v>20</v>
      </c>
      <c r="C23120" t="s">
        <v>21</v>
      </c>
      <c r="D23120" t="s">
        <v>33</v>
      </c>
      <c r="E23120" t="s">
        <v>582</v>
      </c>
    </row>
    <row r="23121" spans="1:5" x14ac:dyDescent="0.25">
      <c r="A23121" t="s">
        <v>2752</v>
      </c>
      <c r="B23121" t="s">
        <v>20</v>
      </c>
      <c r="C23121" t="s">
        <v>19</v>
      </c>
      <c r="D23121" t="s">
        <v>65</v>
      </c>
      <c r="E23121" t="s">
        <v>533</v>
      </c>
    </row>
    <row r="23122" spans="1:5" x14ac:dyDescent="0.25">
      <c r="A23122" t="s">
        <v>23302</v>
      </c>
      <c r="B23122" t="s">
        <v>20</v>
      </c>
      <c r="C23122" t="s">
        <v>19</v>
      </c>
      <c r="D23122" t="s">
        <v>33</v>
      </c>
      <c r="E23122" t="s">
        <v>530</v>
      </c>
    </row>
    <row r="23123" spans="1:5" x14ac:dyDescent="0.25">
      <c r="A23123" t="s">
        <v>29311</v>
      </c>
      <c r="B23123" t="s">
        <v>20</v>
      </c>
      <c r="C23123" t="s">
        <v>19</v>
      </c>
      <c r="D23123" t="s">
        <v>33</v>
      </c>
      <c r="E23123" t="s">
        <v>533</v>
      </c>
    </row>
    <row r="23124" spans="1:5" x14ac:dyDescent="0.25">
      <c r="A23124" t="s">
        <v>23304</v>
      </c>
      <c r="B23124" t="s">
        <v>16</v>
      </c>
      <c r="C23124" t="s">
        <v>15</v>
      </c>
      <c r="D23124" t="s">
        <v>65</v>
      </c>
      <c r="E23124" t="s">
        <v>561</v>
      </c>
    </row>
    <row r="23125" spans="1:5" x14ac:dyDescent="0.25">
      <c r="A23125" t="s">
        <v>23305</v>
      </c>
      <c r="B23125" t="s">
        <v>16</v>
      </c>
      <c r="C23125" t="s">
        <v>15</v>
      </c>
      <c r="D23125" t="s">
        <v>33</v>
      </c>
      <c r="E23125" t="s">
        <v>561</v>
      </c>
    </row>
    <row r="23126" spans="1:5" x14ac:dyDescent="0.25">
      <c r="A23126" t="s">
        <v>26146</v>
      </c>
      <c r="B23126" t="s">
        <v>20</v>
      </c>
      <c r="C23126" t="s">
        <v>19</v>
      </c>
      <c r="D23126" t="s">
        <v>33</v>
      </c>
      <c r="E23126" t="s">
        <v>533</v>
      </c>
    </row>
    <row r="23127" spans="1:5" x14ac:dyDescent="0.25">
      <c r="A23127" t="s">
        <v>23307</v>
      </c>
      <c r="B23127" t="s">
        <v>20</v>
      </c>
      <c r="C23127" t="s">
        <v>19</v>
      </c>
      <c r="D23127" t="s">
        <v>33</v>
      </c>
      <c r="E23127" t="s">
        <v>538</v>
      </c>
    </row>
    <row r="23128" spans="1:5" x14ac:dyDescent="0.25">
      <c r="A23128" t="s">
        <v>26148</v>
      </c>
      <c r="B23128" t="s">
        <v>20</v>
      </c>
      <c r="C23128" t="s">
        <v>19</v>
      </c>
      <c r="D23128" t="s">
        <v>33</v>
      </c>
      <c r="E23128" t="s">
        <v>533</v>
      </c>
    </row>
    <row r="23129" spans="1:5" x14ac:dyDescent="0.25">
      <c r="A23129" t="s">
        <v>3444</v>
      </c>
      <c r="B23129" t="s">
        <v>20</v>
      </c>
      <c r="C23129" t="s">
        <v>19</v>
      </c>
      <c r="D23129" t="s">
        <v>33</v>
      </c>
      <c r="E23129" t="s">
        <v>533</v>
      </c>
    </row>
    <row r="23130" spans="1:5" x14ac:dyDescent="0.25">
      <c r="A23130" t="s">
        <v>27380</v>
      </c>
      <c r="B23130" t="s">
        <v>20</v>
      </c>
      <c r="C23130" t="s">
        <v>19</v>
      </c>
      <c r="D23130" t="s">
        <v>33</v>
      </c>
      <c r="E23130" t="s">
        <v>533</v>
      </c>
    </row>
    <row r="23131" spans="1:5" x14ac:dyDescent="0.25">
      <c r="A23131" t="s">
        <v>27321</v>
      </c>
      <c r="B23131" t="s">
        <v>20</v>
      </c>
      <c r="C23131" t="s">
        <v>19</v>
      </c>
      <c r="D23131" t="s">
        <v>33</v>
      </c>
      <c r="E23131" t="s">
        <v>533</v>
      </c>
    </row>
    <row r="23132" spans="1:5" x14ac:dyDescent="0.25">
      <c r="A23132" t="s">
        <v>23312</v>
      </c>
      <c r="B23132" t="s">
        <v>16</v>
      </c>
      <c r="C23132" t="s">
        <v>15</v>
      </c>
      <c r="D23132" t="s">
        <v>65</v>
      </c>
      <c r="E23132" t="s">
        <v>561</v>
      </c>
    </row>
    <row r="23133" spans="1:5" x14ac:dyDescent="0.25">
      <c r="A23133" t="s">
        <v>23313</v>
      </c>
      <c r="B23133" t="s">
        <v>16</v>
      </c>
      <c r="C23133" t="s">
        <v>15</v>
      </c>
      <c r="D23133" t="s">
        <v>65</v>
      </c>
      <c r="E23133" t="s">
        <v>660</v>
      </c>
    </row>
    <row r="23134" spans="1:5" x14ac:dyDescent="0.25">
      <c r="A23134" t="s">
        <v>23314</v>
      </c>
      <c r="B23134" t="s">
        <v>16</v>
      </c>
      <c r="C23134" t="s">
        <v>15</v>
      </c>
      <c r="D23134" t="s">
        <v>33</v>
      </c>
      <c r="E23134" t="s">
        <v>745</v>
      </c>
    </row>
    <row r="23135" spans="1:5" x14ac:dyDescent="0.25">
      <c r="A23135" t="s">
        <v>23315</v>
      </c>
      <c r="B23135" t="s">
        <v>16</v>
      </c>
      <c r="C23135" t="s">
        <v>15</v>
      </c>
      <c r="D23135" t="s">
        <v>33</v>
      </c>
      <c r="E23135" t="s">
        <v>745</v>
      </c>
    </row>
    <row r="23136" spans="1:5" x14ac:dyDescent="0.25">
      <c r="A23136" t="s">
        <v>23316</v>
      </c>
      <c r="B23136" t="s">
        <v>16</v>
      </c>
      <c r="C23136" t="s">
        <v>15</v>
      </c>
      <c r="D23136" t="s">
        <v>33</v>
      </c>
      <c r="E23136" t="s">
        <v>659</v>
      </c>
    </row>
    <row r="23137" spans="1:5" x14ac:dyDescent="0.25">
      <c r="A23137" t="s">
        <v>4111</v>
      </c>
      <c r="B23137" t="s">
        <v>20</v>
      </c>
      <c r="C23137" t="s">
        <v>19</v>
      </c>
      <c r="D23137" t="s">
        <v>33</v>
      </c>
      <c r="E23137" t="s">
        <v>533</v>
      </c>
    </row>
    <row r="23138" spans="1:5" x14ac:dyDescent="0.25">
      <c r="A23138" t="s">
        <v>23318</v>
      </c>
      <c r="B23138" t="s">
        <v>20</v>
      </c>
      <c r="C23138" t="s">
        <v>19</v>
      </c>
      <c r="D23138" t="s">
        <v>33</v>
      </c>
      <c r="E23138" t="s">
        <v>786</v>
      </c>
    </row>
    <row r="23139" spans="1:5" x14ac:dyDescent="0.25">
      <c r="A23139" t="s">
        <v>23319</v>
      </c>
      <c r="B23139" t="s">
        <v>20</v>
      </c>
      <c r="C23139" t="s">
        <v>19</v>
      </c>
      <c r="D23139" t="s">
        <v>33</v>
      </c>
      <c r="E23139" t="s">
        <v>886</v>
      </c>
    </row>
    <row r="23140" spans="1:5" x14ac:dyDescent="0.25">
      <c r="A23140" t="s">
        <v>23320</v>
      </c>
      <c r="B23140" t="s">
        <v>16</v>
      </c>
      <c r="C23140" t="s">
        <v>15</v>
      </c>
      <c r="D23140" t="s">
        <v>33</v>
      </c>
      <c r="E23140" t="s">
        <v>712</v>
      </c>
    </row>
    <row r="23141" spans="1:5" x14ac:dyDescent="0.25">
      <c r="A23141" t="s">
        <v>23321</v>
      </c>
      <c r="B23141" t="s">
        <v>16</v>
      </c>
      <c r="C23141" t="s">
        <v>15</v>
      </c>
      <c r="D23141" t="s">
        <v>33</v>
      </c>
      <c r="E23141" t="s">
        <v>712</v>
      </c>
    </row>
    <row r="23142" spans="1:5" x14ac:dyDescent="0.25">
      <c r="A23142" t="s">
        <v>23322</v>
      </c>
      <c r="B23142" t="s">
        <v>16</v>
      </c>
      <c r="C23142" t="s">
        <v>15</v>
      </c>
      <c r="D23142" t="s">
        <v>33</v>
      </c>
      <c r="E23142" t="s">
        <v>745</v>
      </c>
    </row>
    <row r="23143" spans="1:5" x14ac:dyDescent="0.25">
      <c r="A23143" t="s">
        <v>23026</v>
      </c>
      <c r="B23143" t="s">
        <v>20</v>
      </c>
      <c r="C23143" t="s">
        <v>19</v>
      </c>
      <c r="D23143" t="s">
        <v>33</v>
      </c>
      <c r="E23143" t="s">
        <v>553</v>
      </c>
    </row>
    <row r="23144" spans="1:5" x14ac:dyDescent="0.25">
      <c r="A23144" t="s">
        <v>23927</v>
      </c>
      <c r="B23144" t="s">
        <v>20</v>
      </c>
      <c r="C23144" t="s">
        <v>19</v>
      </c>
      <c r="D23144" t="s">
        <v>33</v>
      </c>
      <c r="E23144" t="s">
        <v>533</v>
      </c>
    </row>
    <row r="23145" spans="1:5" x14ac:dyDescent="0.25">
      <c r="A23145" t="s">
        <v>23325</v>
      </c>
      <c r="B23145" t="s">
        <v>16</v>
      </c>
      <c r="C23145" t="s">
        <v>15</v>
      </c>
      <c r="D23145" t="s">
        <v>33</v>
      </c>
      <c r="E23145" t="s">
        <v>745</v>
      </c>
    </row>
    <row r="23146" spans="1:5" x14ac:dyDescent="0.25">
      <c r="A23146" t="s">
        <v>23326</v>
      </c>
      <c r="B23146" t="s">
        <v>16</v>
      </c>
      <c r="C23146" t="s">
        <v>15</v>
      </c>
      <c r="D23146" t="s">
        <v>33</v>
      </c>
      <c r="E23146" t="s">
        <v>745</v>
      </c>
    </row>
    <row r="23147" spans="1:5" x14ac:dyDescent="0.25">
      <c r="A23147" t="s">
        <v>23327</v>
      </c>
      <c r="B23147" t="s">
        <v>16</v>
      </c>
      <c r="C23147" t="s">
        <v>15</v>
      </c>
      <c r="D23147" t="s">
        <v>33</v>
      </c>
      <c r="E23147" t="s">
        <v>745</v>
      </c>
    </row>
    <row r="23148" spans="1:5" x14ac:dyDescent="0.25">
      <c r="A23148" t="s">
        <v>23328</v>
      </c>
      <c r="B23148" t="s">
        <v>16</v>
      </c>
      <c r="C23148" t="s">
        <v>15</v>
      </c>
      <c r="D23148" t="s">
        <v>33</v>
      </c>
      <c r="E23148" t="s">
        <v>745</v>
      </c>
    </row>
    <row r="23149" spans="1:5" x14ac:dyDescent="0.25">
      <c r="A23149" t="s">
        <v>23329</v>
      </c>
      <c r="B23149" t="s">
        <v>16</v>
      </c>
      <c r="C23149" t="s">
        <v>15</v>
      </c>
      <c r="D23149" t="s">
        <v>33</v>
      </c>
      <c r="E23149" t="s">
        <v>712</v>
      </c>
    </row>
    <row r="23150" spans="1:5" x14ac:dyDescent="0.25">
      <c r="A23150" t="s">
        <v>24319</v>
      </c>
      <c r="B23150" t="s">
        <v>20</v>
      </c>
      <c r="C23150" t="s">
        <v>19</v>
      </c>
      <c r="D23150" t="s">
        <v>33</v>
      </c>
      <c r="E23150" t="s">
        <v>553</v>
      </c>
    </row>
    <row r="23151" spans="1:5" x14ac:dyDescent="0.25">
      <c r="A23151" t="s">
        <v>2884</v>
      </c>
      <c r="B23151" t="s">
        <v>20</v>
      </c>
      <c r="C23151" t="s">
        <v>19</v>
      </c>
      <c r="D23151" t="s">
        <v>33</v>
      </c>
      <c r="E23151" t="s">
        <v>553</v>
      </c>
    </row>
    <row r="23152" spans="1:5" x14ac:dyDescent="0.25">
      <c r="A23152" t="s">
        <v>19552</v>
      </c>
      <c r="B23152" t="s">
        <v>20</v>
      </c>
      <c r="C23152" t="s">
        <v>19</v>
      </c>
      <c r="D23152" t="s">
        <v>33</v>
      </c>
      <c r="E23152" t="s">
        <v>533</v>
      </c>
    </row>
    <row r="23153" spans="1:5" x14ac:dyDescent="0.25">
      <c r="A23153" t="s">
        <v>23333</v>
      </c>
      <c r="B23153" t="s">
        <v>20</v>
      </c>
      <c r="C23153" t="s">
        <v>19</v>
      </c>
      <c r="D23153" t="s">
        <v>33</v>
      </c>
      <c r="E23153" t="s">
        <v>786</v>
      </c>
    </row>
    <row r="23154" spans="1:5" x14ac:dyDescent="0.25">
      <c r="A23154" t="s">
        <v>23334</v>
      </c>
      <c r="B23154" t="s">
        <v>20</v>
      </c>
      <c r="C23154" t="s">
        <v>19</v>
      </c>
      <c r="D23154" t="s">
        <v>33</v>
      </c>
      <c r="E23154" t="s">
        <v>538</v>
      </c>
    </row>
    <row r="23155" spans="1:5" x14ac:dyDescent="0.25">
      <c r="A23155" t="s">
        <v>19594</v>
      </c>
      <c r="B23155" t="s">
        <v>20</v>
      </c>
      <c r="C23155" t="s">
        <v>19</v>
      </c>
      <c r="D23155" t="s">
        <v>33</v>
      </c>
      <c r="E23155" t="s">
        <v>533</v>
      </c>
    </row>
    <row r="23156" spans="1:5" x14ac:dyDescent="0.25">
      <c r="A23156" t="s">
        <v>23336</v>
      </c>
      <c r="B23156" t="s">
        <v>20</v>
      </c>
      <c r="C23156" t="s">
        <v>19</v>
      </c>
      <c r="D23156" t="s">
        <v>33</v>
      </c>
      <c r="E23156" t="s">
        <v>538</v>
      </c>
    </row>
    <row r="23157" spans="1:5" x14ac:dyDescent="0.25">
      <c r="A23157" t="s">
        <v>17910</v>
      </c>
      <c r="B23157" t="s">
        <v>20</v>
      </c>
      <c r="C23157" t="s">
        <v>19</v>
      </c>
      <c r="D23157" t="s">
        <v>33</v>
      </c>
      <c r="E23157" t="s">
        <v>533</v>
      </c>
    </row>
    <row r="23158" spans="1:5" x14ac:dyDescent="0.25">
      <c r="A23158" t="s">
        <v>23338</v>
      </c>
      <c r="B23158" t="s">
        <v>16</v>
      </c>
      <c r="C23158" t="s">
        <v>15</v>
      </c>
      <c r="D23158" t="s">
        <v>33</v>
      </c>
      <c r="E23158" t="s">
        <v>1005</v>
      </c>
    </row>
    <row r="23159" spans="1:5" x14ac:dyDescent="0.25">
      <c r="A23159" t="s">
        <v>23339</v>
      </c>
      <c r="B23159" t="s">
        <v>16</v>
      </c>
      <c r="C23159" t="s">
        <v>15</v>
      </c>
      <c r="D23159" t="s">
        <v>33</v>
      </c>
      <c r="E23159" t="s">
        <v>499</v>
      </c>
    </row>
    <row r="23160" spans="1:5" x14ac:dyDescent="0.25">
      <c r="A23160" t="s">
        <v>23340</v>
      </c>
      <c r="B23160" t="s">
        <v>20</v>
      </c>
      <c r="C23160" t="s">
        <v>19</v>
      </c>
      <c r="D23160" t="s">
        <v>33</v>
      </c>
      <c r="E23160" t="s">
        <v>511</v>
      </c>
    </row>
    <row r="23161" spans="1:5" x14ac:dyDescent="0.25">
      <c r="A23161" t="s">
        <v>23341</v>
      </c>
      <c r="B23161" t="s">
        <v>20</v>
      </c>
      <c r="C23161" t="s">
        <v>21</v>
      </c>
      <c r="D23161" t="s">
        <v>33</v>
      </c>
      <c r="E23161" t="s">
        <v>716</v>
      </c>
    </row>
    <row r="23162" spans="1:5" x14ac:dyDescent="0.25">
      <c r="A23162" t="s">
        <v>23342</v>
      </c>
      <c r="B23162" t="s">
        <v>20</v>
      </c>
      <c r="C23162" t="s">
        <v>21</v>
      </c>
      <c r="D23162" t="s">
        <v>33</v>
      </c>
      <c r="E23162" t="s">
        <v>663</v>
      </c>
    </row>
    <row r="23163" spans="1:5" x14ac:dyDescent="0.25">
      <c r="A23163" t="s">
        <v>23343</v>
      </c>
      <c r="B23163" t="s">
        <v>20</v>
      </c>
      <c r="C23163" t="s">
        <v>21</v>
      </c>
      <c r="D23163" t="s">
        <v>33</v>
      </c>
      <c r="E23163" t="s">
        <v>665</v>
      </c>
    </row>
    <row r="23164" spans="1:5" x14ac:dyDescent="0.25">
      <c r="A23164" t="s">
        <v>23344</v>
      </c>
      <c r="B23164" t="s">
        <v>20</v>
      </c>
      <c r="C23164" t="s">
        <v>21</v>
      </c>
      <c r="D23164" t="s">
        <v>33</v>
      </c>
      <c r="E23164" t="s">
        <v>506</v>
      </c>
    </row>
    <row r="23165" spans="1:5" x14ac:dyDescent="0.25">
      <c r="A23165" t="s">
        <v>23345</v>
      </c>
      <c r="B23165" t="s">
        <v>16</v>
      </c>
      <c r="C23165" t="s">
        <v>17</v>
      </c>
      <c r="D23165" t="s">
        <v>33</v>
      </c>
      <c r="E23165" t="s">
        <v>627</v>
      </c>
    </row>
    <row r="23166" spans="1:5" x14ac:dyDescent="0.25">
      <c r="A23166" t="s">
        <v>23346</v>
      </c>
      <c r="B23166" t="s">
        <v>16</v>
      </c>
      <c r="C23166" t="s">
        <v>17</v>
      </c>
      <c r="D23166" t="s">
        <v>33</v>
      </c>
      <c r="E23166" t="s">
        <v>627</v>
      </c>
    </row>
    <row r="23167" spans="1:5" x14ac:dyDescent="0.25">
      <c r="A23167" t="s">
        <v>23347</v>
      </c>
      <c r="B23167" t="s">
        <v>16</v>
      </c>
      <c r="C23167" t="s">
        <v>17</v>
      </c>
      <c r="D23167" t="s">
        <v>33</v>
      </c>
      <c r="E23167" t="s">
        <v>627</v>
      </c>
    </row>
    <row r="23168" spans="1:5" x14ac:dyDescent="0.25">
      <c r="A23168" t="s">
        <v>23348</v>
      </c>
      <c r="B23168" t="s">
        <v>16</v>
      </c>
      <c r="C23168" t="s">
        <v>17</v>
      </c>
      <c r="D23168" t="s">
        <v>33</v>
      </c>
      <c r="E23168" t="s">
        <v>632</v>
      </c>
    </row>
    <row r="23169" spans="1:5" x14ac:dyDescent="0.25">
      <c r="A23169" t="s">
        <v>23349</v>
      </c>
      <c r="B23169" t="s">
        <v>16</v>
      </c>
      <c r="C23169" t="s">
        <v>17</v>
      </c>
      <c r="D23169" t="s">
        <v>33</v>
      </c>
      <c r="E23169" t="s">
        <v>632</v>
      </c>
    </row>
    <row r="23170" spans="1:5" x14ac:dyDescent="0.25">
      <c r="A23170" t="s">
        <v>23350</v>
      </c>
      <c r="B23170" t="s">
        <v>16</v>
      </c>
      <c r="C23170" t="s">
        <v>17</v>
      </c>
      <c r="D23170" t="s">
        <v>33</v>
      </c>
      <c r="E23170" t="s">
        <v>632</v>
      </c>
    </row>
    <row r="23171" spans="1:5" x14ac:dyDescent="0.25">
      <c r="A23171" t="s">
        <v>23351</v>
      </c>
      <c r="B23171" t="s">
        <v>16</v>
      </c>
      <c r="C23171" t="s">
        <v>17</v>
      </c>
      <c r="D23171" t="s">
        <v>33</v>
      </c>
      <c r="E23171" t="s">
        <v>632</v>
      </c>
    </row>
    <row r="23172" spans="1:5" x14ac:dyDescent="0.25">
      <c r="A23172" t="s">
        <v>23352</v>
      </c>
      <c r="B23172" t="s">
        <v>20</v>
      </c>
      <c r="C23172" t="s">
        <v>19</v>
      </c>
      <c r="D23172" t="s">
        <v>33</v>
      </c>
      <c r="E23172" t="s">
        <v>500</v>
      </c>
    </row>
    <row r="23173" spans="1:5" x14ac:dyDescent="0.25">
      <c r="A23173" t="s">
        <v>23353</v>
      </c>
      <c r="B23173" t="s">
        <v>20</v>
      </c>
      <c r="C23173" t="s">
        <v>19</v>
      </c>
      <c r="D23173" t="s">
        <v>33</v>
      </c>
      <c r="E23173" t="s">
        <v>974</v>
      </c>
    </row>
    <row r="23174" spans="1:5" x14ac:dyDescent="0.25">
      <c r="A23174" t="s">
        <v>24919</v>
      </c>
      <c r="B23174" t="s">
        <v>20</v>
      </c>
      <c r="C23174" t="s">
        <v>19</v>
      </c>
      <c r="D23174" t="s">
        <v>33</v>
      </c>
      <c r="E23174" t="s">
        <v>533</v>
      </c>
    </row>
    <row r="23175" spans="1:5" x14ac:dyDescent="0.25">
      <c r="A23175" t="s">
        <v>28214</v>
      </c>
      <c r="B23175" t="s">
        <v>20</v>
      </c>
      <c r="C23175" t="s">
        <v>19</v>
      </c>
      <c r="D23175" t="s">
        <v>33</v>
      </c>
      <c r="E23175" t="s">
        <v>533</v>
      </c>
    </row>
    <row r="23176" spans="1:5" x14ac:dyDescent="0.25">
      <c r="A23176" t="s">
        <v>22177</v>
      </c>
      <c r="B23176" t="s">
        <v>16</v>
      </c>
      <c r="C23176" t="s">
        <v>15</v>
      </c>
      <c r="D23176" t="s">
        <v>33</v>
      </c>
      <c r="E23176" t="s">
        <v>628</v>
      </c>
    </row>
    <row r="23177" spans="1:5" x14ac:dyDescent="0.25">
      <c r="A23177" t="s">
        <v>7443</v>
      </c>
      <c r="B23177" t="s">
        <v>20</v>
      </c>
      <c r="C23177" t="s">
        <v>19</v>
      </c>
      <c r="D23177" t="s">
        <v>33</v>
      </c>
      <c r="E23177" t="s">
        <v>533</v>
      </c>
    </row>
    <row r="23178" spans="1:5" x14ac:dyDescent="0.25">
      <c r="A23178" t="s">
        <v>17908</v>
      </c>
      <c r="B23178" t="s">
        <v>20</v>
      </c>
      <c r="C23178" t="s">
        <v>19</v>
      </c>
      <c r="D23178" t="s">
        <v>33</v>
      </c>
      <c r="E23178" t="s">
        <v>533</v>
      </c>
    </row>
    <row r="23179" spans="1:5" x14ac:dyDescent="0.25">
      <c r="A23179" t="s">
        <v>6607</v>
      </c>
      <c r="B23179" t="s">
        <v>20</v>
      </c>
      <c r="C23179" t="s">
        <v>19</v>
      </c>
      <c r="D23179" t="s">
        <v>33</v>
      </c>
      <c r="E23179" t="s">
        <v>533</v>
      </c>
    </row>
    <row r="23180" spans="1:5" x14ac:dyDescent="0.25">
      <c r="A23180" t="s">
        <v>13494</v>
      </c>
      <c r="B23180" t="s">
        <v>20</v>
      </c>
      <c r="C23180" t="s">
        <v>19</v>
      </c>
      <c r="D23180" t="s">
        <v>33</v>
      </c>
      <c r="E23180" t="s">
        <v>533</v>
      </c>
    </row>
    <row r="23181" spans="1:5" x14ac:dyDescent="0.25">
      <c r="A23181" t="s">
        <v>14640</v>
      </c>
      <c r="B23181" t="s">
        <v>20</v>
      </c>
      <c r="C23181" t="s">
        <v>19</v>
      </c>
      <c r="D23181" t="s">
        <v>33</v>
      </c>
      <c r="E23181" t="s">
        <v>533</v>
      </c>
    </row>
    <row r="23182" spans="1:5" x14ac:dyDescent="0.25">
      <c r="A23182" t="s">
        <v>14643</v>
      </c>
      <c r="B23182" t="s">
        <v>20</v>
      </c>
      <c r="C23182" t="s">
        <v>19</v>
      </c>
      <c r="D23182" t="s">
        <v>33</v>
      </c>
      <c r="E23182" t="s">
        <v>533</v>
      </c>
    </row>
    <row r="23183" spans="1:5" x14ac:dyDescent="0.25">
      <c r="A23183" t="s">
        <v>8106</v>
      </c>
      <c r="B23183" t="s">
        <v>20</v>
      </c>
      <c r="C23183" t="s">
        <v>19</v>
      </c>
      <c r="D23183" t="s">
        <v>33</v>
      </c>
      <c r="E23183" t="s">
        <v>533</v>
      </c>
    </row>
    <row r="23184" spans="1:5" x14ac:dyDescent="0.25">
      <c r="A23184" t="s">
        <v>22236</v>
      </c>
      <c r="B23184" t="s">
        <v>20</v>
      </c>
      <c r="C23184" t="s">
        <v>19</v>
      </c>
      <c r="D23184" t="s">
        <v>33</v>
      </c>
      <c r="E23184" t="s">
        <v>533</v>
      </c>
    </row>
    <row r="23185" spans="1:5" x14ac:dyDescent="0.25">
      <c r="A23185" t="s">
        <v>23365</v>
      </c>
      <c r="B23185" t="s">
        <v>20</v>
      </c>
      <c r="C23185" t="s">
        <v>19</v>
      </c>
      <c r="D23185" t="s">
        <v>33</v>
      </c>
      <c r="E23185" t="s">
        <v>771</v>
      </c>
    </row>
    <row r="23186" spans="1:5" x14ac:dyDescent="0.25">
      <c r="A23186" t="s">
        <v>23366</v>
      </c>
      <c r="B23186" t="s">
        <v>20</v>
      </c>
      <c r="C23186" t="s">
        <v>19</v>
      </c>
      <c r="D23186" t="s">
        <v>33</v>
      </c>
      <c r="E23186" t="s">
        <v>771</v>
      </c>
    </row>
    <row r="23187" spans="1:5" x14ac:dyDescent="0.25">
      <c r="A23187" t="s">
        <v>23367</v>
      </c>
      <c r="B23187" t="s">
        <v>20</v>
      </c>
      <c r="C23187" t="s">
        <v>19</v>
      </c>
      <c r="D23187" t="s">
        <v>33</v>
      </c>
      <c r="E23187" t="s">
        <v>771</v>
      </c>
    </row>
    <row r="23188" spans="1:5" x14ac:dyDescent="0.25">
      <c r="A23188" t="s">
        <v>23368</v>
      </c>
      <c r="B23188" t="s">
        <v>16</v>
      </c>
      <c r="C23188" t="s">
        <v>17</v>
      </c>
      <c r="D23188" t="s">
        <v>33</v>
      </c>
      <c r="E23188" t="s">
        <v>847</v>
      </c>
    </row>
    <row r="23189" spans="1:5" x14ac:dyDescent="0.25">
      <c r="A23189" t="s">
        <v>22926</v>
      </c>
      <c r="B23189" t="s">
        <v>20</v>
      </c>
      <c r="C23189" t="s">
        <v>19</v>
      </c>
      <c r="D23189" t="s">
        <v>33</v>
      </c>
      <c r="E23189" t="s">
        <v>533</v>
      </c>
    </row>
    <row r="23190" spans="1:5" x14ac:dyDescent="0.25">
      <c r="A23190" t="s">
        <v>23370</v>
      </c>
      <c r="B23190" t="s">
        <v>20</v>
      </c>
      <c r="C23190" t="s">
        <v>19</v>
      </c>
      <c r="D23190" t="s">
        <v>33</v>
      </c>
      <c r="E23190" t="s">
        <v>538</v>
      </c>
    </row>
    <row r="23191" spans="1:5" x14ac:dyDescent="0.25">
      <c r="A23191" t="s">
        <v>16029</v>
      </c>
      <c r="B23191" t="s">
        <v>20</v>
      </c>
      <c r="C23191" t="s">
        <v>19</v>
      </c>
      <c r="D23191" t="s">
        <v>33</v>
      </c>
      <c r="E23191" t="s">
        <v>553</v>
      </c>
    </row>
    <row r="23192" spans="1:5" x14ac:dyDescent="0.25">
      <c r="A23192" t="s">
        <v>23372</v>
      </c>
      <c r="B23192" t="s">
        <v>20</v>
      </c>
      <c r="C23192" t="s">
        <v>19</v>
      </c>
      <c r="D23192" t="s">
        <v>33</v>
      </c>
      <c r="E23192" t="s">
        <v>691</v>
      </c>
    </row>
    <row r="23193" spans="1:5" x14ac:dyDescent="0.25">
      <c r="A23193" t="s">
        <v>23373</v>
      </c>
      <c r="B23193" t="s">
        <v>20</v>
      </c>
      <c r="C23193" t="s">
        <v>19</v>
      </c>
      <c r="D23193" t="s">
        <v>33</v>
      </c>
      <c r="E23193" t="s">
        <v>538</v>
      </c>
    </row>
    <row r="23194" spans="1:5" x14ac:dyDescent="0.25">
      <c r="A23194" t="s">
        <v>23374</v>
      </c>
      <c r="B23194" t="s">
        <v>16</v>
      </c>
      <c r="C23194" t="s">
        <v>17</v>
      </c>
      <c r="D23194" t="s">
        <v>33</v>
      </c>
      <c r="E23194" t="s">
        <v>653</v>
      </c>
    </row>
    <row r="23195" spans="1:5" x14ac:dyDescent="0.25">
      <c r="A23195" t="s">
        <v>23375</v>
      </c>
      <c r="B23195" t="s">
        <v>16</v>
      </c>
      <c r="C23195" t="s">
        <v>17</v>
      </c>
      <c r="D23195" t="s">
        <v>33</v>
      </c>
      <c r="E23195" t="s">
        <v>653</v>
      </c>
    </row>
    <row r="23196" spans="1:5" x14ac:dyDescent="0.25">
      <c r="A23196" t="s">
        <v>25331</v>
      </c>
      <c r="B23196" t="s">
        <v>20</v>
      </c>
      <c r="C23196" t="s">
        <v>19</v>
      </c>
      <c r="D23196" t="s">
        <v>33</v>
      </c>
      <c r="E23196" t="s">
        <v>553</v>
      </c>
    </row>
    <row r="23197" spans="1:5" x14ac:dyDescent="0.25">
      <c r="A23197" t="s">
        <v>23377</v>
      </c>
      <c r="B23197" t="s">
        <v>20</v>
      </c>
      <c r="C23197" t="s">
        <v>19</v>
      </c>
      <c r="D23197" t="s">
        <v>33</v>
      </c>
      <c r="E23197" t="s">
        <v>562</v>
      </c>
    </row>
    <row r="23198" spans="1:5" x14ac:dyDescent="0.25">
      <c r="A23198" t="s">
        <v>29333</v>
      </c>
      <c r="B23198" t="s">
        <v>20</v>
      </c>
      <c r="C23198" t="s">
        <v>19</v>
      </c>
      <c r="D23198" t="s">
        <v>33</v>
      </c>
      <c r="E23198" t="s">
        <v>533</v>
      </c>
    </row>
    <row r="23199" spans="1:5" x14ac:dyDescent="0.25">
      <c r="A23199" t="s">
        <v>23379</v>
      </c>
      <c r="B23199" t="s">
        <v>20</v>
      </c>
      <c r="C23199" t="s">
        <v>19</v>
      </c>
      <c r="D23199" t="s">
        <v>33</v>
      </c>
      <c r="E23199" t="s">
        <v>531</v>
      </c>
    </row>
    <row r="23200" spans="1:5" x14ac:dyDescent="0.25">
      <c r="A23200" t="s">
        <v>23380</v>
      </c>
      <c r="B23200" t="s">
        <v>20</v>
      </c>
      <c r="C23200" t="s">
        <v>21</v>
      </c>
      <c r="D23200" t="s">
        <v>33</v>
      </c>
      <c r="E23200" t="s">
        <v>882</v>
      </c>
    </row>
    <row r="23201" spans="1:5" x14ac:dyDescent="0.25">
      <c r="A23201" t="s">
        <v>19387</v>
      </c>
      <c r="B23201" t="s">
        <v>20</v>
      </c>
      <c r="C23201" t="s">
        <v>19</v>
      </c>
      <c r="D23201" t="s">
        <v>33</v>
      </c>
      <c r="E23201" t="s">
        <v>533</v>
      </c>
    </row>
    <row r="23202" spans="1:5" x14ac:dyDescent="0.25">
      <c r="A23202" t="s">
        <v>23382</v>
      </c>
      <c r="B23202" t="s">
        <v>20</v>
      </c>
      <c r="C23202" t="s">
        <v>19</v>
      </c>
      <c r="D23202" t="s">
        <v>33</v>
      </c>
      <c r="E23202" t="s">
        <v>538</v>
      </c>
    </row>
    <row r="23203" spans="1:5" x14ac:dyDescent="0.25">
      <c r="A23203" t="s">
        <v>3856</v>
      </c>
      <c r="B23203" t="s">
        <v>20</v>
      </c>
      <c r="C23203" t="s">
        <v>19</v>
      </c>
      <c r="D23203" t="s">
        <v>33</v>
      </c>
      <c r="E23203" t="s">
        <v>533</v>
      </c>
    </row>
    <row r="23204" spans="1:5" x14ac:dyDescent="0.25">
      <c r="A23204" t="s">
        <v>23384</v>
      </c>
      <c r="B23204" t="s">
        <v>20</v>
      </c>
      <c r="C23204" t="s">
        <v>19</v>
      </c>
      <c r="D23204" t="s">
        <v>33</v>
      </c>
      <c r="E23204" t="s">
        <v>562</v>
      </c>
    </row>
    <row r="23205" spans="1:5" x14ac:dyDescent="0.25">
      <c r="A23205" t="s">
        <v>23385</v>
      </c>
      <c r="B23205" t="s">
        <v>20</v>
      </c>
      <c r="C23205" t="s">
        <v>19</v>
      </c>
      <c r="D23205" t="s">
        <v>33</v>
      </c>
      <c r="E23205" t="s">
        <v>691</v>
      </c>
    </row>
    <row r="23206" spans="1:5" x14ac:dyDescent="0.25">
      <c r="A23206" t="s">
        <v>28506</v>
      </c>
      <c r="B23206" t="s">
        <v>20</v>
      </c>
      <c r="C23206" t="s">
        <v>19</v>
      </c>
      <c r="D23206" t="s">
        <v>33</v>
      </c>
      <c r="E23206" t="s">
        <v>533</v>
      </c>
    </row>
    <row r="23207" spans="1:5" x14ac:dyDescent="0.25">
      <c r="A23207" t="s">
        <v>6606</v>
      </c>
      <c r="B23207" t="s">
        <v>20</v>
      </c>
      <c r="C23207" t="s">
        <v>19</v>
      </c>
      <c r="D23207" t="s">
        <v>33</v>
      </c>
      <c r="E23207" t="s">
        <v>533</v>
      </c>
    </row>
    <row r="23208" spans="1:5" x14ac:dyDescent="0.25">
      <c r="A23208" t="s">
        <v>23388</v>
      </c>
      <c r="B23208" t="s">
        <v>20</v>
      </c>
      <c r="C23208" t="s">
        <v>19</v>
      </c>
      <c r="D23208" t="s">
        <v>33</v>
      </c>
      <c r="E23208" t="s">
        <v>530</v>
      </c>
    </row>
    <row r="23209" spans="1:5" x14ac:dyDescent="0.25">
      <c r="A23209" t="s">
        <v>13495</v>
      </c>
      <c r="B23209" t="s">
        <v>20</v>
      </c>
      <c r="C23209" t="s">
        <v>19</v>
      </c>
      <c r="D23209" t="s">
        <v>33</v>
      </c>
      <c r="E23209" t="s">
        <v>533</v>
      </c>
    </row>
    <row r="23210" spans="1:5" x14ac:dyDescent="0.25">
      <c r="A23210" t="s">
        <v>23390</v>
      </c>
      <c r="B23210" t="s">
        <v>20</v>
      </c>
      <c r="C23210" t="s">
        <v>19</v>
      </c>
      <c r="D23210" t="s">
        <v>33</v>
      </c>
      <c r="E23210" t="s">
        <v>523</v>
      </c>
    </row>
    <row r="23211" spans="1:5" x14ac:dyDescent="0.25">
      <c r="A23211" t="s">
        <v>14638</v>
      </c>
      <c r="B23211" t="s">
        <v>20</v>
      </c>
      <c r="C23211" t="s">
        <v>19</v>
      </c>
      <c r="D23211" t="s">
        <v>33</v>
      </c>
      <c r="E23211" t="s">
        <v>533</v>
      </c>
    </row>
    <row r="23212" spans="1:5" x14ac:dyDescent="0.25">
      <c r="A23212" t="s">
        <v>23392</v>
      </c>
      <c r="B23212" t="s">
        <v>20</v>
      </c>
      <c r="C23212" t="s">
        <v>19</v>
      </c>
      <c r="D23212" t="s">
        <v>33</v>
      </c>
      <c r="E23212" t="s">
        <v>538</v>
      </c>
    </row>
    <row r="23213" spans="1:5" x14ac:dyDescent="0.25">
      <c r="A23213" t="s">
        <v>23393</v>
      </c>
      <c r="B23213" t="s">
        <v>20</v>
      </c>
      <c r="C23213" t="s">
        <v>19</v>
      </c>
      <c r="D23213" t="s">
        <v>33</v>
      </c>
      <c r="E23213" t="s">
        <v>538</v>
      </c>
    </row>
    <row r="23214" spans="1:5" x14ac:dyDescent="0.25">
      <c r="A23214" t="s">
        <v>14645</v>
      </c>
      <c r="B23214" t="s">
        <v>20</v>
      </c>
      <c r="C23214" t="s">
        <v>19</v>
      </c>
      <c r="D23214" t="s">
        <v>33</v>
      </c>
      <c r="E23214" t="s">
        <v>533</v>
      </c>
    </row>
    <row r="23215" spans="1:5" x14ac:dyDescent="0.25">
      <c r="A23215" t="s">
        <v>23395</v>
      </c>
      <c r="B23215" t="s">
        <v>20</v>
      </c>
      <c r="C23215" t="s">
        <v>19</v>
      </c>
      <c r="D23215" t="s">
        <v>33</v>
      </c>
      <c r="E23215" t="s">
        <v>538</v>
      </c>
    </row>
    <row r="23216" spans="1:5" x14ac:dyDescent="0.25">
      <c r="A23216" t="s">
        <v>17217</v>
      </c>
      <c r="B23216" t="s">
        <v>20</v>
      </c>
      <c r="C23216" t="s">
        <v>19</v>
      </c>
      <c r="D23216" t="s">
        <v>33</v>
      </c>
      <c r="E23216" t="s">
        <v>533</v>
      </c>
    </row>
    <row r="23217" spans="1:5" x14ac:dyDescent="0.25">
      <c r="A23217" t="s">
        <v>17220</v>
      </c>
      <c r="B23217" t="s">
        <v>20</v>
      </c>
      <c r="C23217" t="s">
        <v>19</v>
      </c>
      <c r="D23217" t="s">
        <v>33</v>
      </c>
      <c r="E23217" t="s">
        <v>533</v>
      </c>
    </row>
    <row r="23218" spans="1:5" x14ac:dyDescent="0.25">
      <c r="A23218" t="s">
        <v>23398</v>
      </c>
      <c r="B23218" t="s">
        <v>20</v>
      </c>
      <c r="C23218" t="s">
        <v>19</v>
      </c>
      <c r="D23218" t="s">
        <v>33</v>
      </c>
      <c r="E23218" t="s">
        <v>538</v>
      </c>
    </row>
    <row r="23219" spans="1:5" x14ac:dyDescent="0.25">
      <c r="A23219" t="s">
        <v>23399</v>
      </c>
      <c r="B23219" t="s">
        <v>20</v>
      </c>
      <c r="C23219" t="s">
        <v>19</v>
      </c>
      <c r="D23219" t="s">
        <v>33</v>
      </c>
      <c r="E23219" t="s">
        <v>538</v>
      </c>
    </row>
    <row r="23220" spans="1:5" x14ac:dyDescent="0.25">
      <c r="A23220" t="s">
        <v>17223</v>
      </c>
      <c r="B23220" t="s">
        <v>20</v>
      </c>
      <c r="C23220" t="s">
        <v>19</v>
      </c>
      <c r="D23220" t="s">
        <v>33</v>
      </c>
      <c r="E23220" t="s">
        <v>533</v>
      </c>
    </row>
    <row r="23221" spans="1:5" x14ac:dyDescent="0.25">
      <c r="A23221" t="s">
        <v>23401</v>
      </c>
      <c r="B23221" t="s">
        <v>20</v>
      </c>
      <c r="C23221" t="s">
        <v>19</v>
      </c>
      <c r="D23221" t="s">
        <v>33</v>
      </c>
      <c r="E23221" t="s">
        <v>538</v>
      </c>
    </row>
    <row r="23222" spans="1:5" x14ac:dyDescent="0.25">
      <c r="A23222" t="s">
        <v>7406</v>
      </c>
      <c r="B23222" t="s">
        <v>20</v>
      </c>
      <c r="C23222" t="s">
        <v>19</v>
      </c>
      <c r="D23222" t="s">
        <v>33</v>
      </c>
      <c r="E23222" t="s">
        <v>533</v>
      </c>
    </row>
    <row r="23223" spans="1:5" x14ac:dyDescent="0.25">
      <c r="A23223" t="s">
        <v>23403</v>
      </c>
      <c r="B23223" t="s">
        <v>20</v>
      </c>
      <c r="C23223" t="s">
        <v>19</v>
      </c>
      <c r="D23223" t="s">
        <v>33</v>
      </c>
      <c r="E23223" t="s">
        <v>538</v>
      </c>
    </row>
    <row r="23224" spans="1:5" x14ac:dyDescent="0.25">
      <c r="A23224" t="s">
        <v>18726</v>
      </c>
      <c r="B23224" t="s">
        <v>20</v>
      </c>
      <c r="C23224" t="s">
        <v>19</v>
      </c>
      <c r="D23224" t="s">
        <v>33</v>
      </c>
      <c r="E23224" t="s">
        <v>533</v>
      </c>
    </row>
    <row r="23225" spans="1:5" x14ac:dyDescent="0.25">
      <c r="A23225" t="s">
        <v>23405</v>
      </c>
      <c r="B23225" t="s">
        <v>20</v>
      </c>
      <c r="C23225" t="s">
        <v>19</v>
      </c>
      <c r="D23225" t="s">
        <v>33</v>
      </c>
      <c r="E23225" t="s">
        <v>562</v>
      </c>
    </row>
    <row r="23226" spans="1:5" x14ac:dyDescent="0.25">
      <c r="A23226" t="s">
        <v>23406</v>
      </c>
      <c r="B23226" t="s">
        <v>20</v>
      </c>
      <c r="C23226" t="s">
        <v>19</v>
      </c>
      <c r="D23226" t="s">
        <v>33</v>
      </c>
      <c r="E23226" t="s">
        <v>563</v>
      </c>
    </row>
    <row r="23227" spans="1:5" x14ac:dyDescent="0.25">
      <c r="A23227" t="s">
        <v>17663</v>
      </c>
      <c r="B23227" t="s">
        <v>20</v>
      </c>
      <c r="C23227" t="s">
        <v>19</v>
      </c>
      <c r="D23227" t="s">
        <v>33</v>
      </c>
      <c r="E23227" t="s">
        <v>533</v>
      </c>
    </row>
    <row r="23228" spans="1:5" x14ac:dyDescent="0.25">
      <c r="A23228" t="s">
        <v>23408</v>
      </c>
      <c r="B23228" t="s">
        <v>20</v>
      </c>
      <c r="C23228" t="s">
        <v>19</v>
      </c>
      <c r="D23228" t="s">
        <v>33</v>
      </c>
      <c r="E23228" t="s">
        <v>530</v>
      </c>
    </row>
    <row r="23229" spans="1:5" x14ac:dyDescent="0.25">
      <c r="A23229" t="s">
        <v>9293</v>
      </c>
      <c r="B23229" t="s">
        <v>20</v>
      </c>
      <c r="C23229" t="s">
        <v>19</v>
      </c>
      <c r="D23229" t="s">
        <v>33</v>
      </c>
      <c r="E23229" t="s">
        <v>533</v>
      </c>
    </row>
    <row r="23230" spans="1:5" x14ac:dyDescent="0.25">
      <c r="A23230" t="s">
        <v>23410</v>
      </c>
      <c r="B23230" t="s">
        <v>20</v>
      </c>
      <c r="C23230" t="s">
        <v>21</v>
      </c>
      <c r="D23230" t="s">
        <v>33</v>
      </c>
      <c r="E23230" t="s">
        <v>581</v>
      </c>
    </row>
    <row r="23231" spans="1:5" x14ac:dyDescent="0.25">
      <c r="A23231" t="s">
        <v>23411</v>
      </c>
      <c r="B23231" t="s">
        <v>20</v>
      </c>
      <c r="C23231" t="s">
        <v>21</v>
      </c>
      <c r="D23231" t="s">
        <v>33</v>
      </c>
      <c r="E23231" t="s">
        <v>582</v>
      </c>
    </row>
    <row r="23232" spans="1:5" x14ac:dyDescent="0.25">
      <c r="A23232" t="s">
        <v>23412</v>
      </c>
      <c r="B23232" t="s">
        <v>20</v>
      </c>
      <c r="C23232" t="s">
        <v>19</v>
      </c>
      <c r="D23232" t="s">
        <v>33</v>
      </c>
      <c r="E23232" t="s">
        <v>530</v>
      </c>
    </row>
    <row r="23233" spans="1:5" x14ac:dyDescent="0.25">
      <c r="A23233" t="s">
        <v>15986</v>
      </c>
      <c r="B23233" t="s">
        <v>20</v>
      </c>
      <c r="C23233" t="s">
        <v>19</v>
      </c>
      <c r="D23233" t="s">
        <v>33</v>
      </c>
      <c r="E23233" t="s">
        <v>533</v>
      </c>
    </row>
    <row r="23234" spans="1:5" x14ac:dyDescent="0.25">
      <c r="A23234" t="s">
        <v>29599</v>
      </c>
      <c r="B23234" t="s">
        <v>20</v>
      </c>
      <c r="C23234" t="s">
        <v>19</v>
      </c>
      <c r="D23234" t="s">
        <v>33</v>
      </c>
      <c r="E23234" t="s">
        <v>533</v>
      </c>
    </row>
    <row r="23235" spans="1:5" x14ac:dyDescent="0.25">
      <c r="A23235" t="s">
        <v>22355</v>
      </c>
      <c r="B23235" t="s">
        <v>20</v>
      </c>
      <c r="C23235" t="s">
        <v>25</v>
      </c>
      <c r="D23235" t="s">
        <v>33</v>
      </c>
      <c r="E23235" t="s">
        <v>707</v>
      </c>
    </row>
    <row r="23236" spans="1:5" x14ac:dyDescent="0.25">
      <c r="A23236" t="s">
        <v>23416</v>
      </c>
      <c r="B23236" t="s">
        <v>20</v>
      </c>
      <c r="C23236" t="s">
        <v>19</v>
      </c>
      <c r="D23236" t="s">
        <v>33</v>
      </c>
      <c r="E23236" t="s">
        <v>538</v>
      </c>
    </row>
    <row r="23237" spans="1:5" x14ac:dyDescent="0.25">
      <c r="A23237" t="s">
        <v>23417</v>
      </c>
      <c r="B23237" t="s">
        <v>20</v>
      </c>
      <c r="C23237" t="s">
        <v>19</v>
      </c>
      <c r="D23237" t="s">
        <v>33</v>
      </c>
      <c r="E23237" t="s">
        <v>530</v>
      </c>
    </row>
    <row r="23238" spans="1:5" x14ac:dyDescent="0.25">
      <c r="A23238" t="s">
        <v>20838</v>
      </c>
      <c r="B23238" t="s">
        <v>20</v>
      </c>
      <c r="C23238" t="s">
        <v>19</v>
      </c>
      <c r="D23238" t="s">
        <v>33</v>
      </c>
      <c r="E23238" t="s">
        <v>533</v>
      </c>
    </row>
    <row r="23239" spans="1:5" x14ac:dyDescent="0.25">
      <c r="A23239" t="s">
        <v>23419</v>
      </c>
      <c r="B23239" t="s">
        <v>20</v>
      </c>
      <c r="C23239" t="s">
        <v>22</v>
      </c>
      <c r="D23239" t="s">
        <v>33</v>
      </c>
      <c r="E23239" t="s">
        <v>536</v>
      </c>
    </row>
    <row r="23240" spans="1:5" x14ac:dyDescent="0.25">
      <c r="A23240" t="s">
        <v>9436</v>
      </c>
      <c r="B23240" t="s">
        <v>20</v>
      </c>
      <c r="C23240" t="s">
        <v>19</v>
      </c>
      <c r="D23240" t="s">
        <v>33</v>
      </c>
      <c r="E23240" t="s">
        <v>533</v>
      </c>
    </row>
    <row r="23241" spans="1:5" x14ac:dyDescent="0.25">
      <c r="A23241" t="s">
        <v>23421</v>
      </c>
      <c r="B23241" t="s">
        <v>20</v>
      </c>
      <c r="C23241" t="s">
        <v>19</v>
      </c>
      <c r="D23241" t="s">
        <v>33</v>
      </c>
      <c r="E23241" t="s">
        <v>530</v>
      </c>
    </row>
    <row r="23242" spans="1:5" x14ac:dyDescent="0.25">
      <c r="A23242" t="s">
        <v>23422</v>
      </c>
      <c r="B23242" t="s">
        <v>20</v>
      </c>
      <c r="C23242" t="s">
        <v>21</v>
      </c>
      <c r="D23242" t="s">
        <v>33</v>
      </c>
      <c r="E23242" t="s">
        <v>581</v>
      </c>
    </row>
    <row r="23243" spans="1:5" x14ac:dyDescent="0.25">
      <c r="A23243" t="s">
        <v>13200</v>
      </c>
      <c r="B23243" t="s">
        <v>20</v>
      </c>
      <c r="C23243" t="s">
        <v>19</v>
      </c>
      <c r="D23243" t="s">
        <v>33</v>
      </c>
      <c r="E23243" t="s">
        <v>533</v>
      </c>
    </row>
    <row r="23244" spans="1:5" x14ac:dyDescent="0.25">
      <c r="A23244" t="s">
        <v>13649</v>
      </c>
      <c r="B23244" t="s">
        <v>20</v>
      </c>
      <c r="C23244" t="s">
        <v>19</v>
      </c>
      <c r="D23244" t="s">
        <v>33</v>
      </c>
      <c r="E23244" t="s">
        <v>533</v>
      </c>
    </row>
    <row r="23245" spans="1:5" x14ac:dyDescent="0.25">
      <c r="A23245" t="s">
        <v>23425</v>
      </c>
      <c r="B23245" t="s">
        <v>20</v>
      </c>
      <c r="C23245" t="s">
        <v>19</v>
      </c>
      <c r="D23245" t="s">
        <v>33</v>
      </c>
      <c r="E23245" t="s">
        <v>538</v>
      </c>
    </row>
    <row r="23246" spans="1:5" x14ac:dyDescent="0.25">
      <c r="A23246" t="s">
        <v>23608</v>
      </c>
      <c r="B23246" t="s">
        <v>20</v>
      </c>
      <c r="C23246" t="s">
        <v>19</v>
      </c>
      <c r="D23246" t="s">
        <v>33</v>
      </c>
      <c r="E23246" t="s">
        <v>553</v>
      </c>
    </row>
    <row r="23247" spans="1:5" x14ac:dyDescent="0.25">
      <c r="A23247" t="s">
        <v>23427</v>
      </c>
      <c r="B23247" t="s">
        <v>20</v>
      </c>
      <c r="C23247" t="s">
        <v>21</v>
      </c>
      <c r="D23247" t="s">
        <v>33</v>
      </c>
      <c r="E23247" t="s">
        <v>581</v>
      </c>
    </row>
    <row r="23248" spans="1:5" x14ac:dyDescent="0.25">
      <c r="A23248" t="s">
        <v>23429</v>
      </c>
      <c r="B23248" t="s">
        <v>20</v>
      </c>
      <c r="C23248" t="s">
        <v>21</v>
      </c>
      <c r="D23248" t="s">
        <v>33</v>
      </c>
      <c r="E23248" t="s">
        <v>581</v>
      </c>
    </row>
    <row r="23249" spans="1:5" x14ac:dyDescent="0.25">
      <c r="A23249" t="s">
        <v>16034</v>
      </c>
      <c r="B23249" t="s">
        <v>20</v>
      </c>
      <c r="C23249" t="s">
        <v>19</v>
      </c>
      <c r="D23249" t="s">
        <v>33</v>
      </c>
      <c r="E23249" t="s">
        <v>533</v>
      </c>
    </row>
    <row r="23250" spans="1:5" x14ac:dyDescent="0.25">
      <c r="A23250" t="s">
        <v>23430</v>
      </c>
      <c r="B23250" t="s">
        <v>20</v>
      </c>
      <c r="C23250" t="s">
        <v>19</v>
      </c>
      <c r="D23250" t="s">
        <v>33</v>
      </c>
      <c r="E23250" t="s">
        <v>702</v>
      </c>
    </row>
    <row r="23251" spans="1:5" x14ac:dyDescent="0.25">
      <c r="A23251" t="s">
        <v>23431</v>
      </c>
      <c r="B23251" t="s">
        <v>20</v>
      </c>
      <c r="C23251" t="s">
        <v>19</v>
      </c>
      <c r="D23251" t="s">
        <v>33</v>
      </c>
      <c r="E23251" t="s">
        <v>702</v>
      </c>
    </row>
    <row r="23252" spans="1:5" x14ac:dyDescent="0.25">
      <c r="A23252" t="s">
        <v>27309</v>
      </c>
      <c r="B23252" t="s">
        <v>20</v>
      </c>
      <c r="C23252" t="s">
        <v>19</v>
      </c>
      <c r="D23252" t="s">
        <v>33</v>
      </c>
      <c r="E23252" t="s">
        <v>533</v>
      </c>
    </row>
    <row r="23253" spans="1:5" x14ac:dyDescent="0.25">
      <c r="A23253" t="s">
        <v>23433</v>
      </c>
      <c r="B23253" t="s">
        <v>20</v>
      </c>
      <c r="C23253" t="s">
        <v>19</v>
      </c>
      <c r="D23253" t="s">
        <v>33</v>
      </c>
      <c r="E23253" t="s">
        <v>538</v>
      </c>
    </row>
    <row r="23254" spans="1:5" x14ac:dyDescent="0.25">
      <c r="A23254" t="s">
        <v>14483</v>
      </c>
      <c r="B23254" t="s">
        <v>20</v>
      </c>
      <c r="C23254" t="s">
        <v>19</v>
      </c>
      <c r="D23254" t="s">
        <v>33</v>
      </c>
      <c r="E23254" t="s">
        <v>553</v>
      </c>
    </row>
    <row r="23255" spans="1:5" x14ac:dyDescent="0.25">
      <c r="A23255" t="s">
        <v>23435</v>
      </c>
      <c r="B23255" t="s">
        <v>20</v>
      </c>
      <c r="C23255" t="s">
        <v>19</v>
      </c>
      <c r="D23255" t="s">
        <v>33</v>
      </c>
      <c r="E23255" t="s">
        <v>530</v>
      </c>
    </row>
    <row r="23256" spans="1:5" x14ac:dyDescent="0.25">
      <c r="A23256" t="s">
        <v>14902</v>
      </c>
      <c r="B23256" t="s">
        <v>20</v>
      </c>
      <c r="C23256" t="s">
        <v>19</v>
      </c>
      <c r="D23256" t="s">
        <v>33</v>
      </c>
      <c r="E23256" t="s">
        <v>553</v>
      </c>
    </row>
    <row r="23257" spans="1:5" x14ac:dyDescent="0.25">
      <c r="A23257" t="s">
        <v>23437</v>
      </c>
      <c r="B23257" t="s">
        <v>20</v>
      </c>
      <c r="C23257" t="s">
        <v>19</v>
      </c>
      <c r="D23257" t="s">
        <v>33</v>
      </c>
      <c r="E23257" t="s">
        <v>538</v>
      </c>
    </row>
    <row r="23258" spans="1:5" x14ac:dyDescent="0.25">
      <c r="A23258" t="s">
        <v>26387</v>
      </c>
      <c r="B23258" t="s">
        <v>20</v>
      </c>
      <c r="C23258" t="s">
        <v>19</v>
      </c>
      <c r="D23258" t="s">
        <v>33</v>
      </c>
      <c r="E23258" t="s">
        <v>533</v>
      </c>
    </row>
    <row r="23259" spans="1:5" x14ac:dyDescent="0.25">
      <c r="A23259" t="s">
        <v>23439</v>
      </c>
      <c r="B23259" t="s">
        <v>20</v>
      </c>
      <c r="C23259" t="s">
        <v>19</v>
      </c>
      <c r="D23259" t="s">
        <v>33</v>
      </c>
      <c r="E23259" t="s">
        <v>530</v>
      </c>
    </row>
    <row r="23260" spans="1:5" x14ac:dyDescent="0.25">
      <c r="A23260" t="s">
        <v>23440</v>
      </c>
      <c r="B23260" t="s">
        <v>16</v>
      </c>
      <c r="C23260" t="s">
        <v>15</v>
      </c>
      <c r="D23260" t="s">
        <v>33</v>
      </c>
      <c r="E23260" t="s">
        <v>561</v>
      </c>
    </row>
    <row r="23261" spans="1:5" x14ac:dyDescent="0.25">
      <c r="A23261" t="s">
        <v>23441</v>
      </c>
      <c r="B23261" t="s">
        <v>20</v>
      </c>
      <c r="C23261" t="s">
        <v>19</v>
      </c>
      <c r="D23261" t="s">
        <v>33</v>
      </c>
      <c r="E23261" t="s">
        <v>593</v>
      </c>
    </row>
    <row r="23262" spans="1:5" x14ac:dyDescent="0.25">
      <c r="A23262" t="s">
        <v>5380</v>
      </c>
      <c r="B23262" t="s">
        <v>20</v>
      </c>
      <c r="C23262" t="s">
        <v>19</v>
      </c>
      <c r="D23262" t="s">
        <v>33</v>
      </c>
      <c r="E23262" t="s">
        <v>533</v>
      </c>
    </row>
    <row r="23263" spans="1:5" x14ac:dyDescent="0.25">
      <c r="A23263" t="s">
        <v>7880</v>
      </c>
      <c r="B23263" t="s">
        <v>20</v>
      </c>
      <c r="C23263" t="s">
        <v>19</v>
      </c>
      <c r="D23263" t="s">
        <v>33</v>
      </c>
      <c r="E23263" t="s">
        <v>533</v>
      </c>
    </row>
    <row r="23264" spans="1:5" x14ac:dyDescent="0.25">
      <c r="A23264" t="s">
        <v>23444</v>
      </c>
      <c r="B23264" t="s">
        <v>20</v>
      </c>
      <c r="C23264" t="s">
        <v>19</v>
      </c>
      <c r="D23264" t="s">
        <v>33</v>
      </c>
      <c r="E23264" t="s">
        <v>530</v>
      </c>
    </row>
    <row r="23265" spans="1:5" x14ac:dyDescent="0.25">
      <c r="A23265" t="s">
        <v>23445</v>
      </c>
      <c r="B23265" t="s">
        <v>16</v>
      </c>
      <c r="C23265" t="s">
        <v>17</v>
      </c>
      <c r="D23265" t="s">
        <v>33</v>
      </c>
      <c r="E23265" t="s">
        <v>653</v>
      </c>
    </row>
    <row r="23266" spans="1:5" x14ac:dyDescent="0.25">
      <c r="A23266" t="s">
        <v>7885</v>
      </c>
      <c r="B23266" t="s">
        <v>20</v>
      </c>
      <c r="C23266" t="s">
        <v>19</v>
      </c>
      <c r="D23266" t="s">
        <v>33</v>
      </c>
      <c r="E23266" t="s">
        <v>533</v>
      </c>
    </row>
    <row r="23267" spans="1:5" x14ac:dyDescent="0.25">
      <c r="A23267" t="s">
        <v>23447</v>
      </c>
      <c r="B23267" t="s">
        <v>20</v>
      </c>
      <c r="C23267" t="s">
        <v>19</v>
      </c>
      <c r="D23267" t="s">
        <v>33</v>
      </c>
      <c r="E23267" t="s">
        <v>530</v>
      </c>
    </row>
    <row r="23268" spans="1:5" x14ac:dyDescent="0.25">
      <c r="A23268" t="s">
        <v>23448</v>
      </c>
      <c r="B23268" t="s">
        <v>20</v>
      </c>
      <c r="C23268" t="s">
        <v>19</v>
      </c>
      <c r="D23268" t="s">
        <v>69</v>
      </c>
      <c r="E23268" t="s">
        <v>531</v>
      </c>
    </row>
    <row r="23269" spans="1:5" x14ac:dyDescent="0.25">
      <c r="A23269" t="s">
        <v>10250</v>
      </c>
      <c r="B23269" t="s">
        <v>16</v>
      </c>
      <c r="C23269" t="s">
        <v>15</v>
      </c>
      <c r="D23269" t="s">
        <v>33</v>
      </c>
      <c r="E23269" t="s">
        <v>628</v>
      </c>
    </row>
    <row r="23270" spans="1:5" x14ac:dyDescent="0.25">
      <c r="A23270" t="s">
        <v>23450</v>
      </c>
      <c r="B23270" t="s">
        <v>20</v>
      </c>
      <c r="C23270" t="s">
        <v>24</v>
      </c>
      <c r="D23270" t="s">
        <v>33</v>
      </c>
      <c r="E23270" t="s">
        <v>699</v>
      </c>
    </row>
    <row r="23271" spans="1:5" x14ac:dyDescent="0.25">
      <c r="A23271" t="s">
        <v>7881</v>
      </c>
      <c r="B23271" t="s">
        <v>20</v>
      </c>
      <c r="C23271" t="s">
        <v>19</v>
      </c>
      <c r="D23271" t="s">
        <v>33</v>
      </c>
      <c r="E23271" t="s">
        <v>533</v>
      </c>
    </row>
    <row r="23272" spans="1:5" x14ac:dyDescent="0.25">
      <c r="A23272" t="s">
        <v>23452</v>
      </c>
      <c r="B23272" t="s">
        <v>20</v>
      </c>
      <c r="C23272" t="s">
        <v>19</v>
      </c>
      <c r="D23272" t="s">
        <v>33</v>
      </c>
      <c r="E23272" t="s">
        <v>538</v>
      </c>
    </row>
    <row r="23273" spans="1:5" x14ac:dyDescent="0.25">
      <c r="A23273" t="s">
        <v>11479</v>
      </c>
      <c r="B23273" t="s">
        <v>20</v>
      </c>
      <c r="C23273" t="s">
        <v>19</v>
      </c>
      <c r="D23273" t="s">
        <v>33</v>
      </c>
      <c r="E23273" t="s">
        <v>533</v>
      </c>
    </row>
    <row r="23274" spans="1:5" x14ac:dyDescent="0.25">
      <c r="A23274" t="s">
        <v>23454</v>
      </c>
      <c r="B23274" t="s">
        <v>20</v>
      </c>
      <c r="C23274" t="s">
        <v>19</v>
      </c>
      <c r="D23274" t="s">
        <v>33</v>
      </c>
      <c r="E23274" t="s">
        <v>530</v>
      </c>
    </row>
    <row r="23275" spans="1:5" x14ac:dyDescent="0.25">
      <c r="A23275" t="s">
        <v>23460</v>
      </c>
      <c r="B23275" t="s">
        <v>20</v>
      </c>
      <c r="C23275" t="s">
        <v>19</v>
      </c>
      <c r="D23275" t="s">
        <v>33</v>
      </c>
      <c r="E23275" t="s">
        <v>562</v>
      </c>
    </row>
    <row r="23276" spans="1:5" x14ac:dyDescent="0.25">
      <c r="A23276" t="s">
        <v>11669</v>
      </c>
      <c r="B23276" t="s">
        <v>20</v>
      </c>
      <c r="C23276" t="s">
        <v>19</v>
      </c>
      <c r="D23276" t="s">
        <v>33</v>
      </c>
      <c r="E23276" t="s">
        <v>533</v>
      </c>
    </row>
    <row r="23277" spans="1:5" x14ac:dyDescent="0.25">
      <c r="A23277" t="s">
        <v>23457</v>
      </c>
      <c r="B23277" t="s">
        <v>20</v>
      </c>
      <c r="C23277" t="s">
        <v>19</v>
      </c>
      <c r="D23277" t="s">
        <v>33</v>
      </c>
      <c r="E23277" t="s">
        <v>538</v>
      </c>
    </row>
    <row r="23278" spans="1:5" x14ac:dyDescent="0.25">
      <c r="A23278" t="s">
        <v>28631</v>
      </c>
      <c r="B23278" t="s">
        <v>20</v>
      </c>
      <c r="C23278" t="s">
        <v>19</v>
      </c>
      <c r="D23278" t="s">
        <v>33</v>
      </c>
      <c r="E23278" t="s">
        <v>533</v>
      </c>
    </row>
    <row r="23279" spans="1:5" x14ac:dyDescent="0.25">
      <c r="A23279" t="s">
        <v>23459</v>
      </c>
      <c r="B23279" t="s">
        <v>20</v>
      </c>
      <c r="C23279" t="s">
        <v>19</v>
      </c>
      <c r="D23279" t="s">
        <v>33</v>
      </c>
      <c r="E23279" t="s">
        <v>538</v>
      </c>
    </row>
    <row r="23280" spans="1:5" x14ac:dyDescent="0.25">
      <c r="A23280" t="s">
        <v>14543</v>
      </c>
      <c r="B23280" t="s">
        <v>20</v>
      </c>
      <c r="C23280" t="s">
        <v>19</v>
      </c>
      <c r="D23280" t="s">
        <v>33</v>
      </c>
      <c r="E23280" t="s">
        <v>553</v>
      </c>
    </row>
    <row r="23281" spans="1:5" x14ac:dyDescent="0.25">
      <c r="A23281" t="s">
        <v>23462</v>
      </c>
      <c r="B23281" t="s">
        <v>20</v>
      </c>
      <c r="C23281" t="s">
        <v>21</v>
      </c>
      <c r="D23281" t="s">
        <v>33</v>
      </c>
      <c r="E23281" t="s">
        <v>581</v>
      </c>
    </row>
    <row r="23282" spans="1:5" x14ac:dyDescent="0.25">
      <c r="A23282" t="s">
        <v>16784</v>
      </c>
      <c r="B23282" t="s">
        <v>20</v>
      </c>
      <c r="C23282" t="s">
        <v>19</v>
      </c>
      <c r="D23282" t="s">
        <v>33</v>
      </c>
      <c r="E23282" t="s">
        <v>533</v>
      </c>
    </row>
    <row r="23283" spans="1:5" x14ac:dyDescent="0.25">
      <c r="A23283" t="s">
        <v>23463</v>
      </c>
      <c r="B23283" t="s">
        <v>16</v>
      </c>
      <c r="C23283" t="s">
        <v>17</v>
      </c>
      <c r="D23283" t="s">
        <v>33</v>
      </c>
      <c r="E23283" t="s">
        <v>653</v>
      </c>
    </row>
    <row r="23284" spans="1:5" x14ac:dyDescent="0.25">
      <c r="A23284" t="s">
        <v>23464</v>
      </c>
      <c r="B23284" t="s">
        <v>20</v>
      </c>
      <c r="C23284" t="s">
        <v>19</v>
      </c>
      <c r="D23284" t="s">
        <v>33</v>
      </c>
      <c r="E23284" t="s">
        <v>538</v>
      </c>
    </row>
    <row r="23285" spans="1:5" x14ac:dyDescent="0.25">
      <c r="A23285" t="s">
        <v>3729</v>
      </c>
      <c r="B23285" t="s">
        <v>20</v>
      </c>
      <c r="C23285" t="s">
        <v>19</v>
      </c>
      <c r="D23285" t="s">
        <v>33</v>
      </c>
      <c r="E23285" t="s">
        <v>533</v>
      </c>
    </row>
    <row r="23286" spans="1:5" x14ac:dyDescent="0.25">
      <c r="A23286" t="s">
        <v>23466</v>
      </c>
      <c r="B23286" t="s">
        <v>20</v>
      </c>
      <c r="C23286" t="s">
        <v>19</v>
      </c>
      <c r="D23286" t="s">
        <v>33</v>
      </c>
      <c r="E23286" t="s">
        <v>530</v>
      </c>
    </row>
    <row r="23287" spans="1:5" x14ac:dyDescent="0.25">
      <c r="A23287" t="s">
        <v>23467</v>
      </c>
      <c r="B23287" t="s">
        <v>20</v>
      </c>
      <c r="C23287" t="s">
        <v>19</v>
      </c>
      <c r="D23287" t="s">
        <v>33</v>
      </c>
      <c r="E23287" t="s">
        <v>538</v>
      </c>
    </row>
    <row r="23288" spans="1:5" x14ac:dyDescent="0.25">
      <c r="A23288" t="s">
        <v>13350</v>
      </c>
      <c r="B23288" t="s">
        <v>20</v>
      </c>
      <c r="C23288" t="s">
        <v>19</v>
      </c>
      <c r="D23288" t="s">
        <v>33</v>
      </c>
      <c r="E23288" t="s">
        <v>533</v>
      </c>
    </row>
    <row r="23289" spans="1:5" x14ac:dyDescent="0.25">
      <c r="A23289" t="s">
        <v>23469</v>
      </c>
      <c r="B23289" t="s">
        <v>20</v>
      </c>
      <c r="C23289" t="s">
        <v>19</v>
      </c>
      <c r="D23289" t="s">
        <v>33</v>
      </c>
      <c r="E23289" t="s">
        <v>530</v>
      </c>
    </row>
    <row r="23290" spans="1:5" x14ac:dyDescent="0.25">
      <c r="A23290" t="s">
        <v>23470</v>
      </c>
      <c r="B23290" t="s">
        <v>20</v>
      </c>
      <c r="C23290" t="s">
        <v>19</v>
      </c>
      <c r="D23290" t="s">
        <v>33</v>
      </c>
      <c r="E23290" t="s">
        <v>611</v>
      </c>
    </row>
    <row r="23291" spans="1:5" x14ac:dyDescent="0.25">
      <c r="A23291" t="s">
        <v>16227</v>
      </c>
      <c r="B23291" t="s">
        <v>20</v>
      </c>
      <c r="C23291" t="s">
        <v>19</v>
      </c>
      <c r="D23291" t="s">
        <v>33</v>
      </c>
      <c r="E23291" t="s">
        <v>533</v>
      </c>
    </row>
    <row r="23292" spans="1:5" x14ac:dyDescent="0.25">
      <c r="A23292" t="s">
        <v>23472</v>
      </c>
      <c r="B23292" t="s">
        <v>20</v>
      </c>
      <c r="C23292" t="s">
        <v>19</v>
      </c>
      <c r="D23292" t="s">
        <v>33</v>
      </c>
      <c r="E23292" t="s">
        <v>538</v>
      </c>
    </row>
    <row r="23293" spans="1:5" x14ac:dyDescent="0.25">
      <c r="A23293" t="s">
        <v>23473</v>
      </c>
      <c r="B23293" t="s">
        <v>20</v>
      </c>
      <c r="C23293" t="s">
        <v>24</v>
      </c>
      <c r="D23293" t="s">
        <v>33</v>
      </c>
      <c r="E23293" t="s">
        <v>1006</v>
      </c>
    </row>
    <row r="23294" spans="1:5" x14ac:dyDescent="0.25">
      <c r="A23294" t="s">
        <v>13406</v>
      </c>
      <c r="B23294" t="s">
        <v>20</v>
      </c>
      <c r="C23294" t="s">
        <v>23</v>
      </c>
      <c r="D23294" t="s">
        <v>33</v>
      </c>
      <c r="E23294" t="s">
        <v>648</v>
      </c>
    </row>
    <row r="23295" spans="1:5" x14ac:dyDescent="0.25">
      <c r="A23295" t="s">
        <v>23475</v>
      </c>
      <c r="B23295" t="s">
        <v>20</v>
      </c>
      <c r="C23295" t="s">
        <v>19</v>
      </c>
      <c r="D23295" t="s">
        <v>33</v>
      </c>
      <c r="E23295" t="s">
        <v>530</v>
      </c>
    </row>
    <row r="23296" spans="1:5" x14ac:dyDescent="0.25">
      <c r="A23296" t="s">
        <v>27083</v>
      </c>
      <c r="B23296" t="s">
        <v>20</v>
      </c>
      <c r="C23296" t="s">
        <v>19</v>
      </c>
      <c r="D23296" t="s">
        <v>33</v>
      </c>
      <c r="E23296" t="s">
        <v>533</v>
      </c>
    </row>
    <row r="23297" spans="1:5" x14ac:dyDescent="0.25">
      <c r="A23297" t="s">
        <v>23477</v>
      </c>
      <c r="B23297" t="s">
        <v>20</v>
      </c>
      <c r="C23297" t="s">
        <v>19</v>
      </c>
      <c r="D23297" t="s">
        <v>33</v>
      </c>
      <c r="E23297" t="s">
        <v>530</v>
      </c>
    </row>
    <row r="23298" spans="1:5" x14ac:dyDescent="0.25">
      <c r="A23298" t="s">
        <v>23478</v>
      </c>
      <c r="B23298" t="s">
        <v>16</v>
      </c>
      <c r="C23298" t="s">
        <v>17</v>
      </c>
      <c r="D23298" t="s">
        <v>33</v>
      </c>
      <c r="E23298" t="s">
        <v>653</v>
      </c>
    </row>
    <row r="23299" spans="1:5" x14ac:dyDescent="0.25">
      <c r="A23299" t="s">
        <v>2775</v>
      </c>
      <c r="B23299" t="s">
        <v>20</v>
      </c>
      <c r="C23299" t="s">
        <v>19</v>
      </c>
      <c r="D23299" t="s">
        <v>33</v>
      </c>
      <c r="E23299" t="s">
        <v>533</v>
      </c>
    </row>
    <row r="23300" spans="1:5" x14ac:dyDescent="0.25">
      <c r="A23300" t="s">
        <v>23480</v>
      </c>
      <c r="B23300" t="s">
        <v>20</v>
      </c>
      <c r="C23300" t="s">
        <v>19</v>
      </c>
      <c r="D23300" t="s">
        <v>33</v>
      </c>
      <c r="E23300" t="s">
        <v>530</v>
      </c>
    </row>
    <row r="23301" spans="1:5" x14ac:dyDescent="0.25">
      <c r="A23301" t="s">
        <v>11794</v>
      </c>
      <c r="B23301" t="s">
        <v>20</v>
      </c>
      <c r="C23301" t="s">
        <v>19</v>
      </c>
      <c r="D23301" t="s">
        <v>33</v>
      </c>
      <c r="E23301" t="s">
        <v>533</v>
      </c>
    </row>
    <row r="23302" spans="1:5" x14ac:dyDescent="0.25">
      <c r="A23302" t="s">
        <v>23482</v>
      </c>
      <c r="B23302" t="s">
        <v>20</v>
      </c>
      <c r="C23302" t="s">
        <v>19</v>
      </c>
      <c r="D23302" t="s">
        <v>33</v>
      </c>
      <c r="E23302" t="s">
        <v>562</v>
      </c>
    </row>
    <row r="23303" spans="1:5" x14ac:dyDescent="0.25">
      <c r="A23303" t="s">
        <v>13650</v>
      </c>
      <c r="B23303" t="s">
        <v>20</v>
      </c>
      <c r="C23303" t="s">
        <v>19</v>
      </c>
      <c r="D23303" t="s">
        <v>33</v>
      </c>
      <c r="E23303" t="s">
        <v>533</v>
      </c>
    </row>
    <row r="23304" spans="1:5" x14ac:dyDescent="0.25">
      <c r="A23304" t="s">
        <v>23484</v>
      </c>
      <c r="B23304" t="s">
        <v>20</v>
      </c>
      <c r="C23304" t="s">
        <v>19</v>
      </c>
      <c r="D23304" t="s">
        <v>33</v>
      </c>
      <c r="E23304" t="s">
        <v>562</v>
      </c>
    </row>
    <row r="23305" spans="1:5" x14ac:dyDescent="0.25">
      <c r="A23305" t="s">
        <v>16774</v>
      </c>
      <c r="B23305" t="s">
        <v>20</v>
      </c>
      <c r="C23305" t="s">
        <v>19</v>
      </c>
      <c r="D23305" t="s">
        <v>33</v>
      </c>
      <c r="E23305" t="s">
        <v>533</v>
      </c>
    </row>
    <row r="23306" spans="1:5" x14ac:dyDescent="0.25">
      <c r="A23306" t="s">
        <v>23486</v>
      </c>
      <c r="B23306" t="s">
        <v>20</v>
      </c>
      <c r="C23306" t="s">
        <v>19</v>
      </c>
      <c r="D23306" t="s">
        <v>33</v>
      </c>
      <c r="E23306" t="s">
        <v>562</v>
      </c>
    </row>
    <row r="23307" spans="1:5" x14ac:dyDescent="0.25">
      <c r="A23307" t="s">
        <v>19799</v>
      </c>
      <c r="B23307" t="s">
        <v>20</v>
      </c>
      <c r="C23307" t="s">
        <v>19</v>
      </c>
      <c r="D23307" t="s">
        <v>33</v>
      </c>
      <c r="E23307" t="s">
        <v>533</v>
      </c>
    </row>
    <row r="23308" spans="1:5" x14ac:dyDescent="0.25">
      <c r="A23308" t="s">
        <v>23488</v>
      </c>
      <c r="B23308" t="s">
        <v>20</v>
      </c>
      <c r="C23308" t="s">
        <v>19</v>
      </c>
      <c r="D23308" t="s">
        <v>33</v>
      </c>
      <c r="E23308" t="s">
        <v>562</v>
      </c>
    </row>
    <row r="23309" spans="1:5" x14ac:dyDescent="0.25">
      <c r="A23309" t="s">
        <v>23489</v>
      </c>
      <c r="B23309" t="s">
        <v>20</v>
      </c>
      <c r="C23309" t="s">
        <v>19</v>
      </c>
      <c r="D23309" t="s">
        <v>33</v>
      </c>
      <c r="E23309" t="s">
        <v>531</v>
      </c>
    </row>
    <row r="23310" spans="1:5" x14ac:dyDescent="0.25">
      <c r="A23310" t="s">
        <v>12035</v>
      </c>
      <c r="B23310" t="s">
        <v>20</v>
      </c>
      <c r="C23310" t="s">
        <v>19</v>
      </c>
      <c r="D23310" t="s">
        <v>33</v>
      </c>
      <c r="E23310" t="s">
        <v>533</v>
      </c>
    </row>
    <row r="23311" spans="1:5" x14ac:dyDescent="0.25">
      <c r="A23311" t="s">
        <v>23491</v>
      </c>
      <c r="B23311" t="s">
        <v>20</v>
      </c>
      <c r="C23311" t="s">
        <v>19</v>
      </c>
      <c r="D23311" t="s">
        <v>33</v>
      </c>
      <c r="E23311" t="s">
        <v>562</v>
      </c>
    </row>
    <row r="23312" spans="1:5" x14ac:dyDescent="0.25">
      <c r="A23312" t="s">
        <v>23492</v>
      </c>
      <c r="B23312" t="s">
        <v>20</v>
      </c>
      <c r="C23312" t="s">
        <v>19</v>
      </c>
      <c r="D23312" t="s">
        <v>33</v>
      </c>
      <c r="E23312" t="s">
        <v>562</v>
      </c>
    </row>
    <row r="23313" spans="1:5" x14ac:dyDescent="0.25">
      <c r="A23313" t="s">
        <v>16786</v>
      </c>
      <c r="B23313" t="s">
        <v>20</v>
      </c>
      <c r="C23313" t="s">
        <v>19</v>
      </c>
      <c r="D23313" t="s">
        <v>33</v>
      </c>
      <c r="E23313" t="s">
        <v>533</v>
      </c>
    </row>
    <row r="23314" spans="1:5" x14ac:dyDescent="0.25">
      <c r="A23314" t="s">
        <v>23494</v>
      </c>
      <c r="B23314" t="s">
        <v>16</v>
      </c>
      <c r="C23314" t="s">
        <v>17</v>
      </c>
      <c r="D23314" t="s">
        <v>33</v>
      </c>
      <c r="E23314" t="s">
        <v>653</v>
      </c>
    </row>
    <row r="23315" spans="1:5" x14ac:dyDescent="0.25">
      <c r="A23315" t="s">
        <v>21895</v>
      </c>
      <c r="B23315" t="s">
        <v>20</v>
      </c>
      <c r="C23315" t="s">
        <v>19</v>
      </c>
      <c r="D23315" t="s">
        <v>33</v>
      </c>
      <c r="E23315" t="s">
        <v>533</v>
      </c>
    </row>
    <row r="23316" spans="1:5" x14ac:dyDescent="0.25">
      <c r="A23316" t="s">
        <v>18661</v>
      </c>
      <c r="B23316" t="s">
        <v>20</v>
      </c>
      <c r="C23316" t="s">
        <v>19</v>
      </c>
      <c r="D23316" t="s">
        <v>33</v>
      </c>
      <c r="E23316" t="s">
        <v>533</v>
      </c>
    </row>
    <row r="23317" spans="1:5" x14ac:dyDescent="0.25">
      <c r="A23317" t="s">
        <v>23497</v>
      </c>
      <c r="B23317" t="s">
        <v>20</v>
      </c>
      <c r="C23317" t="s">
        <v>19</v>
      </c>
      <c r="D23317" t="s">
        <v>33</v>
      </c>
      <c r="E23317" t="s">
        <v>531</v>
      </c>
    </row>
    <row r="23318" spans="1:5" x14ac:dyDescent="0.25">
      <c r="A23318" t="s">
        <v>7245</v>
      </c>
      <c r="B23318" t="s">
        <v>20</v>
      </c>
      <c r="C23318" t="s">
        <v>19</v>
      </c>
      <c r="D23318" t="s">
        <v>33</v>
      </c>
      <c r="E23318" t="s">
        <v>533</v>
      </c>
    </row>
    <row r="23319" spans="1:5" x14ac:dyDescent="0.25">
      <c r="A23319" t="s">
        <v>23499</v>
      </c>
      <c r="B23319" t="s">
        <v>20</v>
      </c>
      <c r="C23319" t="s">
        <v>19</v>
      </c>
      <c r="D23319" t="s">
        <v>33</v>
      </c>
      <c r="E23319" t="s">
        <v>530</v>
      </c>
    </row>
    <row r="23320" spans="1:5" x14ac:dyDescent="0.25">
      <c r="A23320" t="s">
        <v>13236</v>
      </c>
      <c r="B23320" t="s">
        <v>20</v>
      </c>
      <c r="C23320" t="s">
        <v>19</v>
      </c>
      <c r="D23320" t="s">
        <v>33</v>
      </c>
      <c r="E23320" t="s">
        <v>553</v>
      </c>
    </row>
    <row r="23321" spans="1:5" x14ac:dyDescent="0.25">
      <c r="A23321" t="s">
        <v>23501</v>
      </c>
      <c r="B23321" t="s">
        <v>20</v>
      </c>
      <c r="C23321" t="s">
        <v>19</v>
      </c>
      <c r="D23321" t="s">
        <v>33</v>
      </c>
      <c r="E23321" t="s">
        <v>538</v>
      </c>
    </row>
    <row r="23322" spans="1:5" x14ac:dyDescent="0.25">
      <c r="A23322" t="s">
        <v>28967</v>
      </c>
      <c r="B23322" t="s">
        <v>20</v>
      </c>
      <c r="C23322" t="s">
        <v>19</v>
      </c>
      <c r="D23322" t="s">
        <v>33</v>
      </c>
      <c r="E23322" t="s">
        <v>533</v>
      </c>
    </row>
    <row r="23323" spans="1:5" x14ac:dyDescent="0.25">
      <c r="A23323" t="s">
        <v>23503</v>
      </c>
      <c r="B23323" t="s">
        <v>20</v>
      </c>
      <c r="C23323" t="s">
        <v>19</v>
      </c>
      <c r="D23323" t="s">
        <v>33</v>
      </c>
      <c r="E23323" t="s">
        <v>538</v>
      </c>
    </row>
    <row r="23324" spans="1:5" x14ac:dyDescent="0.25">
      <c r="A23324" t="s">
        <v>23504</v>
      </c>
      <c r="B23324" t="s">
        <v>20</v>
      </c>
      <c r="C23324" t="s">
        <v>19</v>
      </c>
      <c r="D23324" t="s">
        <v>33</v>
      </c>
      <c r="E23324" t="s">
        <v>530</v>
      </c>
    </row>
    <row r="23325" spans="1:5" x14ac:dyDescent="0.25">
      <c r="A23325" t="s">
        <v>24768</v>
      </c>
      <c r="B23325" t="s">
        <v>20</v>
      </c>
      <c r="C23325" t="s">
        <v>19</v>
      </c>
      <c r="D23325" t="s">
        <v>33</v>
      </c>
      <c r="E23325" t="s">
        <v>533</v>
      </c>
    </row>
    <row r="23326" spans="1:5" x14ac:dyDescent="0.25">
      <c r="A23326" t="s">
        <v>23506</v>
      </c>
      <c r="B23326" t="s">
        <v>20</v>
      </c>
      <c r="C23326" t="s">
        <v>19</v>
      </c>
      <c r="D23326" t="s">
        <v>33</v>
      </c>
      <c r="E23326" t="s">
        <v>530</v>
      </c>
    </row>
    <row r="23327" spans="1:5" x14ac:dyDescent="0.25">
      <c r="A23327" t="s">
        <v>27954</v>
      </c>
      <c r="B23327" t="s">
        <v>16</v>
      </c>
      <c r="C23327" t="s">
        <v>15</v>
      </c>
      <c r="D23327" t="s">
        <v>33</v>
      </c>
      <c r="E23327" t="s">
        <v>628</v>
      </c>
    </row>
    <row r="23328" spans="1:5" x14ac:dyDescent="0.25">
      <c r="A23328" t="s">
        <v>23508</v>
      </c>
      <c r="B23328" t="s">
        <v>20</v>
      </c>
      <c r="C23328" t="s">
        <v>19</v>
      </c>
      <c r="D23328" t="s">
        <v>33</v>
      </c>
      <c r="E23328" t="s">
        <v>530</v>
      </c>
    </row>
    <row r="23329" spans="1:5" x14ac:dyDescent="0.25">
      <c r="A23329" t="s">
        <v>13233</v>
      </c>
      <c r="B23329" t="s">
        <v>20</v>
      </c>
      <c r="C23329" t="s">
        <v>19</v>
      </c>
      <c r="D23329" t="s">
        <v>33</v>
      </c>
      <c r="E23329" t="s">
        <v>553</v>
      </c>
    </row>
    <row r="23330" spans="1:5" x14ac:dyDescent="0.25">
      <c r="A23330" t="s">
        <v>23510</v>
      </c>
      <c r="B23330" t="s">
        <v>20</v>
      </c>
      <c r="C23330" t="s">
        <v>19</v>
      </c>
      <c r="D23330" t="s">
        <v>33</v>
      </c>
      <c r="E23330" t="s">
        <v>538</v>
      </c>
    </row>
    <row r="23331" spans="1:5" x14ac:dyDescent="0.25">
      <c r="A23331" t="s">
        <v>23511</v>
      </c>
      <c r="B23331" t="s">
        <v>20</v>
      </c>
      <c r="C23331" t="s">
        <v>19</v>
      </c>
      <c r="D23331" t="s">
        <v>33</v>
      </c>
      <c r="E23331" t="s">
        <v>530</v>
      </c>
    </row>
    <row r="23332" spans="1:5" x14ac:dyDescent="0.25">
      <c r="A23332" t="s">
        <v>23512</v>
      </c>
      <c r="B23332" t="s">
        <v>20</v>
      </c>
      <c r="C23332" t="s">
        <v>21</v>
      </c>
      <c r="D23332" t="s">
        <v>33</v>
      </c>
      <c r="E23332" t="s">
        <v>581</v>
      </c>
    </row>
    <row r="23333" spans="1:5" x14ac:dyDescent="0.25">
      <c r="A23333" t="s">
        <v>4725</v>
      </c>
      <c r="B23333" t="s">
        <v>20</v>
      </c>
      <c r="C23333" t="s">
        <v>19</v>
      </c>
      <c r="D23333" t="s">
        <v>33</v>
      </c>
      <c r="E23333" t="s">
        <v>533</v>
      </c>
    </row>
    <row r="23334" spans="1:5" x14ac:dyDescent="0.25">
      <c r="A23334" t="s">
        <v>23514</v>
      </c>
      <c r="B23334" t="s">
        <v>20</v>
      </c>
      <c r="C23334" t="s">
        <v>21</v>
      </c>
      <c r="D23334" t="s">
        <v>33</v>
      </c>
      <c r="E23334" t="s">
        <v>582</v>
      </c>
    </row>
    <row r="23335" spans="1:5" x14ac:dyDescent="0.25">
      <c r="A23335" t="s">
        <v>3406</v>
      </c>
      <c r="B23335" t="s">
        <v>20</v>
      </c>
      <c r="C23335" t="s">
        <v>19</v>
      </c>
      <c r="D23335" t="s">
        <v>33</v>
      </c>
      <c r="E23335" t="s">
        <v>533</v>
      </c>
    </row>
    <row r="23336" spans="1:5" x14ac:dyDescent="0.25">
      <c r="A23336" t="s">
        <v>23516</v>
      </c>
      <c r="B23336" t="s">
        <v>20</v>
      </c>
      <c r="C23336" t="s">
        <v>19</v>
      </c>
      <c r="D23336" t="s">
        <v>33</v>
      </c>
      <c r="E23336" t="s">
        <v>538</v>
      </c>
    </row>
    <row r="23337" spans="1:5" x14ac:dyDescent="0.25">
      <c r="A23337" t="s">
        <v>23517</v>
      </c>
      <c r="B23337" t="s">
        <v>20</v>
      </c>
      <c r="C23337" t="s">
        <v>19</v>
      </c>
      <c r="D23337" t="s">
        <v>33</v>
      </c>
      <c r="E23337" t="s">
        <v>530</v>
      </c>
    </row>
    <row r="23338" spans="1:5" x14ac:dyDescent="0.25">
      <c r="A23338" t="s">
        <v>26952</v>
      </c>
      <c r="B23338" t="s">
        <v>20</v>
      </c>
      <c r="C23338" t="s">
        <v>19</v>
      </c>
      <c r="D23338" t="s">
        <v>33</v>
      </c>
      <c r="E23338" t="s">
        <v>533</v>
      </c>
    </row>
    <row r="23339" spans="1:5" x14ac:dyDescent="0.25">
      <c r="A23339" t="s">
        <v>23519</v>
      </c>
      <c r="B23339" t="s">
        <v>20</v>
      </c>
      <c r="C23339" t="s">
        <v>21</v>
      </c>
      <c r="D23339" t="s">
        <v>33</v>
      </c>
      <c r="E23339" t="s">
        <v>581</v>
      </c>
    </row>
    <row r="23340" spans="1:5" x14ac:dyDescent="0.25">
      <c r="A23340" t="s">
        <v>23520</v>
      </c>
      <c r="B23340" t="s">
        <v>20</v>
      </c>
      <c r="C23340" t="s">
        <v>21</v>
      </c>
      <c r="D23340" t="s">
        <v>33</v>
      </c>
      <c r="E23340" t="s">
        <v>582</v>
      </c>
    </row>
    <row r="23341" spans="1:5" x14ac:dyDescent="0.25">
      <c r="A23341" t="s">
        <v>6133</v>
      </c>
      <c r="B23341" t="s">
        <v>20</v>
      </c>
      <c r="C23341" t="s">
        <v>19</v>
      </c>
      <c r="D23341" t="s">
        <v>33</v>
      </c>
      <c r="E23341" t="s">
        <v>533</v>
      </c>
    </row>
    <row r="23342" spans="1:5" x14ac:dyDescent="0.25">
      <c r="A23342" t="s">
        <v>23522</v>
      </c>
      <c r="B23342" t="s">
        <v>20</v>
      </c>
      <c r="C23342" t="s">
        <v>21</v>
      </c>
      <c r="D23342" t="s">
        <v>33</v>
      </c>
      <c r="E23342" t="s">
        <v>581</v>
      </c>
    </row>
    <row r="23343" spans="1:5" x14ac:dyDescent="0.25">
      <c r="A23343" t="s">
        <v>23523</v>
      </c>
      <c r="B23343" t="s">
        <v>20</v>
      </c>
      <c r="C23343" t="s">
        <v>21</v>
      </c>
      <c r="D23343" t="s">
        <v>33</v>
      </c>
      <c r="E23343" t="s">
        <v>582</v>
      </c>
    </row>
    <row r="23344" spans="1:5" x14ac:dyDescent="0.25">
      <c r="A23344" t="s">
        <v>6138</v>
      </c>
      <c r="B23344" t="s">
        <v>20</v>
      </c>
      <c r="C23344" t="s">
        <v>19</v>
      </c>
      <c r="D23344" t="s">
        <v>33</v>
      </c>
      <c r="E23344" t="s">
        <v>533</v>
      </c>
    </row>
    <row r="23345" spans="1:5" x14ac:dyDescent="0.25">
      <c r="A23345" t="s">
        <v>23525</v>
      </c>
      <c r="B23345" t="s">
        <v>20</v>
      </c>
      <c r="C23345" t="s">
        <v>19</v>
      </c>
      <c r="D23345" t="s">
        <v>33</v>
      </c>
      <c r="E23345" t="s">
        <v>538</v>
      </c>
    </row>
    <row r="23346" spans="1:5" x14ac:dyDescent="0.25">
      <c r="A23346" t="s">
        <v>23526</v>
      </c>
      <c r="B23346" t="s">
        <v>20</v>
      </c>
      <c r="C23346" t="s">
        <v>19</v>
      </c>
      <c r="D23346" t="s">
        <v>33</v>
      </c>
      <c r="E23346" t="s">
        <v>530</v>
      </c>
    </row>
    <row r="23347" spans="1:5" x14ac:dyDescent="0.25">
      <c r="A23347" t="s">
        <v>23498</v>
      </c>
      <c r="B23347" t="s">
        <v>20</v>
      </c>
      <c r="C23347" t="s">
        <v>19</v>
      </c>
      <c r="D23347" t="s">
        <v>33</v>
      </c>
      <c r="E23347" t="s">
        <v>533</v>
      </c>
    </row>
    <row r="23348" spans="1:5" x14ac:dyDescent="0.25">
      <c r="A23348" t="s">
        <v>23683</v>
      </c>
      <c r="B23348" t="s">
        <v>20</v>
      </c>
      <c r="C23348" t="s">
        <v>19</v>
      </c>
      <c r="D23348" t="s">
        <v>33</v>
      </c>
      <c r="E23348" t="s">
        <v>533</v>
      </c>
    </row>
    <row r="23349" spans="1:5" x14ac:dyDescent="0.25">
      <c r="A23349" t="s">
        <v>23529</v>
      </c>
      <c r="B23349" t="s">
        <v>20</v>
      </c>
      <c r="C23349" t="s">
        <v>19</v>
      </c>
      <c r="D23349" t="s">
        <v>33</v>
      </c>
      <c r="E23349" t="s">
        <v>530</v>
      </c>
    </row>
    <row r="23350" spans="1:5" x14ac:dyDescent="0.25">
      <c r="A23350" t="s">
        <v>5259</v>
      </c>
      <c r="B23350" t="s">
        <v>20</v>
      </c>
      <c r="C23350" t="s">
        <v>19</v>
      </c>
      <c r="D23350" t="s">
        <v>33</v>
      </c>
      <c r="E23350" t="s">
        <v>533</v>
      </c>
    </row>
    <row r="23351" spans="1:5" x14ac:dyDescent="0.25">
      <c r="A23351" t="s">
        <v>23531</v>
      </c>
      <c r="B23351" t="s">
        <v>20</v>
      </c>
      <c r="C23351" t="s">
        <v>19</v>
      </c>
      <c r="D23351" t="s">
        <v>33</v>
      </c>
      <c r="E23351" t="s">
        <v>530</v>
      </c>
    </row>
    <row r="23352" spans="1:5" x14ac:dyDescent="0.25">
      <c r="A23352" t="s">
        <v>11332</v>
      </c>
      <c r="B23352" t="s">
        <v>20</v>
      </c>
      <c r="C23352" t="s">
        <v>19</v>
      </c>
      <c r="D23352" t="s">
        <v>33</v>
      </c>
      <c r="E23352" t="s">
        <v>533</v>
      </c>
    </row>
    <row r="23353" spans="1:5" x14ac:dyDescent="0.25">
      <c r="A23353" t="s">
        <v>23533</v>
      </c>
      <c r="B23353" t="s">
        <v>20</v>
      </c>
      <c r="C23353" t="s">
        <v>19</v>
      </c>
      <c r="D23353" t="s">
        <v>33</v>
      </c>
      <c r="E23353" t="s">
        <v>530</v>
      </c>
    </row>
    <row r="23354" spans="1:5" x14ac:dyDescent="0.25">
      <c r="A23354" t="s">
        <v>23534</v>
      </c>
      <c r="B23354" t="s">
        <v>20</v>
      </c>
      <c r="C23354" t="s">
        <v>19</v>
      </c>
      <c r="D23354" t="s">
        <v>33</v>
      </c>
      <c r="E23354" t="s">
        <v>611</v>
      </c>
    </row>
    <row r="23355" spans="1:5" x14ac:dyDescent="0.25">
      <c r="A23355" t="s">
        <v>9601</v>
      </c>
      <c r="B23355" t="s">
        <v>20</v>
      </c>
      <c r="C23355" t="s">
        <v>19</v>
      </c>
      <c r="D23355" t="s">
        <v>33</v>
      </c>
      <c r="E23355" t="s">
        <v>533</v>
      </c>
    </row>
    <row r="23356" spans="1:5" x14ac:dyDescent="0.25">
      <c r="A23356" t="s">
        <v>23536</v>
      </c>
      <c r="B23356" t="s">
        <v>20</v>
      </c>
      <c r="C23356" t="s">
        <v>21</v>
      </c>
      <c r="D23356" t="s">
        <v>33</v>
      </c>
      <c r="E23356" t="s">
        <v>581</v>
      </c>
    </row>
    <row r="23357" spans="1:5" x14ac:dyDescent="0.25">
      <c r="A23357" t="s">
        <v>9609</v>
      </c>
      <c r="B23357" t="s">
        <v>20</v>
      </c>
      <c r="C23357" t="s">
        <v>19</v>
      </c>
      <c r="D23357" t="s">
        <v>33</v>
      </c>
      <c r="E23357" t="s">
        <v>533</v>
      </c>
    </row>
    <row r="23358" spans="1:5" x14ac:dyDescent="0.25">
      <c r="A23358" t="s">
        <v>23538</v>
      </c>
      <c r="B23358" t="s">
        <v>20</v>
      </c>
      <c r="C23358" t="s">
        <v>21</v>
      </c>
      <c r="D23358" t="s">
        <v>33</v>
      </c>
      <c r="E23358" t="s">
        <v>581</v>
      </c>
    </row>
    <row r="23359" spans="1:5" x14ac:dyDescent="0.25">
      <c r="A23359" t="s">
        <v>7241</v>
      </c>
      <c r="B23359" t="s">
        <v>20</v>
      </c>
      <c r="C23359" t="s">
        <v>19</v>
      </c>
      <c r="D23359" t="s">
        <v>33</v>
      </c>
      <c r="E23359" t="s">
        <v>533</v>
      </c>
    </row>
    <row r="23360" spans="1:5" x14ac:dyDescent="0.25">
      <c r="A23360" t="s">
        <v>6136</v>
      </c>
      <c r="B23360" t="s">
        <v>20</v>
      </c>
      <c r="C23360" t="s">
        <v>19</v>
      </c>
      <c r="D23360" t="s">
        <v>33</v>
      </c>
      <c r="E23360" t="s">
        <v>533</v>
      </c>
    </row>
    <row r="23361" spans="1:5" x14ac:dyDescent="0.25">
      <c r="A23361" t="s">
        <v>23541</v>
      </c>
      <c r="B23361" t="s">
        <v>20</v>
      </c>
      <c r="C23361" t="s">
        <v>19</v>
      </c>
      <c r="D23361" t="s">
        <v>33</v>
      </c>
      <c r="E23361" t="s">
        <v>530</v>
      </c>
    </row>
    <row r="23362" spans="1:5" x14ac:dyDescent="0.25">
      <c r="A23362" t="s">
        <v>16241</v>
      </c>
      <c r="B23362" t="s">
        <v>20</v>
      </c>
      <c r="C23362" t="s">
        <v>19</v>
      </c>
      <c r="D23362" t="s">
        <v>33</v>
      </c>
      <c r="E23362" t="s">
        <v>533</v>
      </c>
    </row>
    <row r="23363" spans="1:5" x14ac:dyDescent="0.25">
      <c r="A23363" t="s">
        <v>23543</v>
      </c>
      <c r="B23363" t="s">
        <v>20</v>
      </c>
      <c r="C23363" t="s">
        <v>21</v>
      </c>
      <c r="D23363" t="s">
        <v>33</v>
      </c>
      <c r="E23363" t="s">
        <v>581</v>
      </c>
    </row>
    <row r="23364" spans="1:5" x14ac:dyDescent="0.25">
      <c r="A23364" t="s">
        <v>10130</v>
      </c>
      <c r="B23364" t="s">
        <v>20</v>
      </c>
      <c r="C23364" t="s">
        <v>19</v>
      </c>
      <c r="D23364" t="s">
        <v>33</v>
      </c>
      <c r="E23364" t="s">
        <v>553</v>
      </c>
    </row>
    <row r="23365" spans="1:5" x14ac:dyDescent="0.25">
      <c r="A23365" t="s">
        <v>23545</v>
      </c>
      <c r="B23365" t="s">
        <v>20</v>
      </c>
      <c r="C23365" t="s">
        <v>19</v>
      </c>
      <c r="D23365" t="s">
        <v>33</v>
      </c>
      <c r="E23365" t="s">
        <v>562</v>
      </c>
    </row>
    <row r="23366" spans="1:5" x14ac:dyDescent="0.25">
      <c r="A23366" t="s">
        <v>28208</v>
      </c>
      <c r="B23366" t="s">
        <v>20</v>
      </c>
      <c r="C23366" t="s">
        <v>19</v>
      </c>
      <c r="D23366" t="s">
        <v>33</v>
      </c>
      <c r="E23366" t="s">
        <v>533</v>
      </c>
    </row>
    <row r="23367" spans="1:5" x14ac:dyDescent="0.25">
      <c r="A23367" t="s">
        <v>23547</v>
      </c>
      <c r="B23367" t="s">
        <v>20</v>
      </c>
      <c r="C23367" t="s">
        <v>19</v>
      </c>
      <c r="D23367" t="s">
        <v>33</v>
      </c>
      <c r="E23367" t="s">
        <v>538</v>
      </c>
    </row>
    <row r="23368" spans="1:5" x14ac:dyDescent="0.25">
      <c r="A23368" t="s">
        <v>23548</v>
      </c>
      <c r="B23368" t="s">
        <v>20</v>
      </c>
      <c r="C23368" t="s">
        <v>19</v>
      </c>
      <c r="D23368" t="s">
        <v>33</v>
      </c>
      <c r="E23368" t="s">
        <v>530</v>
      </c>
    </row>
    <row r="23369" spans="1:5" x14ac:dyDescent="0.25">
      <c r="A23369" t="s">
        <v>23549</v>
      </c>
      <c r="B23369" t="s">
        <v>20</v>
      </c>
      <c r="C23369" t="s">
        <v>21</v>
      </c>
      <c r="D23369" t="s">
        <v>33</v>
      </c>
      <c r="E23369" t="s">
        <v>582</v>
      </c>
    </row>
    <row r="23370" spans="1:5" x14ac:dyDescent="0.25">
      <c r="A23370" t="s">
        <v>28191</v>
      </c>
      <c r="B23370" t="s">
        <v>20</v>
      </c>
      <c r="C23370" t="s">
        <v>19</v>
      </c>
      <c r="D23370" t="s">
        <v>33</v>
      </c>
      <c r="E23370" t="s">
        <v>533</v>
      </c>
    </row>
    <row r="23371" spans="1:5" x14ac:dyDescent="0.25">
      <c r="A23371" t="s">
        <v>23551</v>
      </c>
      <c r="B23371" t="s">
        <v>20</v>
      </c>
      <c r="C23371" t="s">
        <v>19</v>
      </c>
      <c r="D23371" t="s">
        <v>33</v>
      </c>
      <c r="E23371" t="s">
        <v>531</v>
      </c>
    </row>
    <row r="23372" spans="1:5" x14ac:dyDescent="0.25">
      <c r="A23372" t="s">
        <v>14964</v>
      </c>
      <c r="B23372" t="s">
        <v>20</v>
      </c>
      <c r="C23372" t="s">
        <v>19</v>
      </c>
      <c r="D23372" t="s">
        <v>33</v>
      </c>
      <c r="E23372" t="s">
        <v>533</v>
      </c>
    </row>
    <row r="23373" spans="1:5" x14ac:dyDescent="0.25">
      <c r="A23373" t="s">
        <v>23553</v>
      </c>
      <c r="B23373" t="s">
        <v>20</v>
      </c>
      <c r="C23373" t="s">
        <v>19</v>
      </c>
      <c r="D23373" t="s">
        <v>33</v>
      </c>
      <c r="E23373" t="s">
        <v>530</v>
      </c>
    </row>
    <row r="23374" spans="1:5" x14ac:dyDescent="0.25">
      <c r="A23374" t="s">
        <v>16085</v>
      </c>
      <c r="B23374" t="s">
        <v>20</v>
      </c>
      <c r="C23374" t="s">
        <v>19</v>
      </c>
      <c r="D23374" t="s">
        <v>33</v>
      </c>
      <c r="E23374" t="s">
        <v>533</v>
      </c>
    </row>
    <row r="23375" spans="1:5" x14ac:dyDescent="0.25">
      <c r="A23375" t="s">
        <v>23554</v>
      </c>
      <c r="B23375" t="s">
        <v>20</v>
      </c>
      <c r="C23375" t="s">
        <v>19</v>
      </c>
      <c r="D23375" t="s">
        <v>33</v>
      </c>
      <c r="E23375" t="s">
        <v>538</v>
      </c>
    </row>
    <row r="23376" spans="1:5" x14ac:dyDescent="0.25">
      <c r="A23376" t="s">
        <v>15109</v>
      </c>
      <c r="B23376" t="s">
        <v>20</v>
      </c>
      <c r="C23376" t="s">
        <v>19</v>
      </c>
      <c r="D23376" t="s">
        <v>33</v>
      </c>
      <c r="E23376" t="s">
        <v>533</v>
      </c>
    </row>
    <row r="23377" spans="1:5" x14ac:dyDescent="0.25">
      <c r="A23377" t="s">
        <v>23557</v>
      </c>
      <c r="B23377" t="s">
        <v>20</v>
      </c>
      <c r="C23377" t="s">
        <v>19</v>
      </c>
      <c r="D23377" t="s">
        <v>33</v>
      </c>
      <c r="E23377" t="s">
        <v>523</v>
      </c>
    </row>
    <row r="23378" spans="1:5" x14ac:dyDescent="0.25">
      <c r="A23378" t="s">
        <v>23558</v>
      </c>
      <c r="B23378" t="s">
        <v>20</v>
      </c>
      <c r="C23378" t="s">
        <v>19</v>
      </c>
      <c r="D23378" t="s">
        <v>33</v>
      </c>
      <c r="E23378" t="s">
        <v>523</v>
      </c>
    </row>
    <row r="23379" spans="1:5" x14ac:dyDescent="0.25">
      <c r="A23379" t="s">
        <v>23560</v>
      </c>
      <c r="B23379" t="s">
        <v>20</v>
      </c>
      <c r="C23379" t="s">
        <v>19</v>
      </c>
      <c r="D23379" t="s">
        <v>33</v>
      </c>
      <c r="E23379" t="s">
        <v>523</v>
      </c>
    </row>
    <row r="23380" spans="1:5" x14ac:dyDescent="0.25">
      <c r="A23380" t="s">
        <v>23559</v>
      </c>
      <c r="B23380" t="s">
        <v>20</v>
      </c>
      <c r="C23380" t="s">
        <v>19</v>
      </c>
      <c r="D23380" t="s">
        <v>33</v>
      </c>
      <c r="E23380" t="s">
        <v>523</v>
      </c>
    </row>
    <row r="23381" spans="1:5" x14ac:dyDescent="0.25">
      <c r="A23381" t="s">
        <v>23561</v>
      </c>
      <c r="B23381" t="s">
        <v>20</v>
      </c>
      <c r="C23381" t="s">
        <v>19</v>
      </c>
      <c r="D23381" t="s">
        <v>33</v>
      </c>
      <c r="E23381" t="s">
        <v>538</v>
      </c>
    </row>
    <row r="23382" spans="1:5" x14ac:dyDescent="0.25">
      <c r="A23382" t="s">
        <v>18270</v>
      </c>
      <c r="B23382" t="s">
        <v>20</v>
      </c>
      <c r="C23382" t="s">
        <v>19</v>
      </c>
      <c r="D23382" t="s">
        <v>33</v>
      </c>
      <c r="E23382" t="s">
        <v>533</v>
      </c>
    </row>
    <row r="23383" spans="1:5" x14ac:dyDescent="0.25">
      <c r="A23383" t="s">
        <v>23563</v>
      </c>
      <c r="B23383" t="s">
        <v>20</v>
      </c>
      <c r="C23383" t="s">
        <v>19</v>
      </c>
      <c r="D23383" t="s">
        <v>33</v>
      </c>
      <c r="E23383" t="s">
        <v>538</v>
      </c>
    </row>
    <row r="23384" spans="1:5" x14ac:dyDescent="0.25">
      <c r="A23384" t="s">
        <v>24469</v>
      </c>
      <c r="B23384" t="s">
        <v>20</v>
      </c>
      <c r="C23384" t="s">
        <v>19</v>
      </c>
      <c r="D23384" t="s">
        <v>33</v>
      </c>
      <c r="E23384" t="s">
        <v>533</v>
      </c>
    </row>
    <row r="23385" spans="1:5" x14ac:dyDescent="0.25">
      <c r="A23385" t="s">
        <v>28201</v>
      </c>
      <c r="B23385" t="s">
        <v>20</v>
      </c>
      <c r="C23385" t="s">
        <v>19</v>
      </c>
      <c r="D23385" t="s">
        <v>33</v>
      </c>
      <c r="E23385" t="s">
        <v>533</v>
      </c>
    </row>
    <row r="23386" spans="1:5" x14ac:dyDescent="0.25">
      <c r="A23386" t="s">
        <v>23566</v>
      </c>
      <c r="B23386" t="s">
        <v>20</v>
      </c>
      <c r="C23386" t="s">
        <v>19</v>
      </c>
      <c r="D23386" t="s">
        <v>33</v>
      </c>
      <c r="E23386" t="s">
        <v>538</v>
      </c>
    </row>
    <row r="23387" spans="1:5" x14ac:dyDescent="0.25">
      <c r="A23387" t="s">
        <v>23567</v>
      </c>
      <c r="B23387" t="s">
        <v>16</v>
      </c>
      <c r="C23387" t="s">
        <v>17</v>
      </c>
      <c r="D23387" t="s">
        <v>33</v>
      </c>
      <c r="E23387" t="s">
        <v>653</v>
      </c>
    </row>
    <row r="23388" spans="1:5" x14ac:dyDescent="0.25">
      <c r="A23388" t="s">
        <v>23568</v>
      </c>
      <c r="B23388" t="s">
        <v>20</v>
      </c>
      <c r="C23388" t="s">
        <v>19</v>
      </c>
      <c r="D23388" t="s">
        <v>33</v>
      </c>
      <c r="E23388" t="s">
        <v>538</v>
      </c>
    </row>
    <row r="23389" spans="1:5" x14ac:dyDescent="0.25">
      <c r="A23389" t="s">
        <v>21613</v>
      </c>
      <c r="B23389" t="s">
        <v>20</v>
      </c>
      <c r="C23389" t="s">
        <v>19</v>
      </c>
      <c r="D23389" t="s">
        <v>65</v>
      </c>
      <c r="E23389" t="s">
        <v>533</v>
      </c>
    </row>
    <row r="23390" spans="1:5" x14ac:dyDescent="0.25">
      <c r="A23390" t="s">
        <v>23570</v>
      </c>
      <c r="B23390" t="s">
        <v>20</v>
      </c>
      <c r="C23390" t="s">
        <v>19</v>
      </c>
      <c r="D23390" t="s">
        <v>33</v>
      </c>
      <c r="E23390" t="s">
        <v>530</v>
      </c>
    </row>
    <row r="23391" spans="1:5" x14ac:dyDescent="0.25">
      <c r="A23391" t="s">
        <v>23571</v>
      </c>
      <c r="B23391" t="s">
        <v>16</v>
      </c>
      <c r="C23391" t="s">
        <v>17</v>
      </c>
      <c r="D23391" t="s">
        <v>33</v>
      </c>
      <c r="E23391" t="s">
        <v>653</v>
      </c>
    </row>
    <row r="23392" spans="1:5" x14ac:dyDescent="0.25">
      <c r="A23392" t="s">
        <v>23572</v>
      </c>
      <c r="B23392" t="s">
        <v>16</v>
      </c>
      <c r="C23392" t="s">
        <v>17</v>
      </c>
      <c r="D23392" t="s">
        <v>33</v>
      </c>
      <c r="E23392" t="s">
        <v>653</v>
      </c>
    </row>
    <row r="23393" spans="1:5" x14ac:dyDescent="0.25">
      <c r="A23393" t="s">
        <v>17754</v>
      </c>
      <c r="B23393" t="s">
        <v>20</v>
      </c>
      <c r="C23393" t="s">
        <v>19</v>
      </c>
      <c r="D23393" t="s">
        <v>33</v>
      </c>
      <c r="E23393" t="s">
        <v>533</v>
      </c>
    </row>
    <row r="23394" spans="1:5" x14ac:dyDescent="0.25">
      <c r="A23394" t="s">
        <v>23574</v>
      </c>
      <c r="B23394" t="s">
        <v>20</v>
      </c>
      <c r="C23394" t="s">
        <v>19</v>
      </c>
      <c r="D23394" t="s">
        <v>33</v>
      </c>
      <c r="E23394" t="s">
        <v>538</v>
      </c>
    </row>
    <row r="23395" spans="1:5" x14ac:dyDescent="0.25">
      <c r="A23395" t="s">
        <v>23575</v>
      </c>
      <c r="B23395" t="s">
        <v>20</v>
      </c>
      <c r="C23395" t="s">
        <v>19</v>
      </c>
      <c r="D23395" t="s">
        <v>33</v>
      </c>
      <c r="E23395" t="s">
        <v>530</v>
      </c>
    </row>
    <row r="23396" spans="1:5" x14ac:dyDescent="0.25">
      <c r="A23396" t="s">
        <v>11477</v>
      </c>
      <c r="B23396" t="s">
        <v>20</v>
      </c>
      <c r="C23396" t="s">
        <v>19</v>
      </c>
      <c r="D23396" t="s">
        <v>33</v>
      </c>
      <c r="E23396" t="s">
        <v>533</v>
      </c>
    </row>
    <row r="23397" spans="1:5" x14ac:dyDescent="0.25">
      <c r="A23397" t="s">
        <v>23577</v>
      </c>
      <c r="B23397" t="s">
        <v>20</v>
      </c>
      <c r="C23397" t="s">
        <v>21</v>
      </c>
      <c r="D23397" t="s">
        <v>33</v>
      </c>
      <c r="E23397" t="s">
        <v>581</v>
      </c>
    </row>
    <row r="23398" spans="1:5" x14ac:dyDescent="0.25">
      <c r="A23398" t="s">
        <v>23578</v>
      </c>
      <c r="B23398" t="s">
        <v>20</v>
      </c>
      <c r="C23398" t="s">
        <v>21</v>
      </c>
      <c r="D23398" t="s">
        <v>33</v>
      </c>
      <c r="E23398" t="s">
        <v>582</v>
      </c>
    </row>
    <row r="23399" spans="1:5" x14ac:dyDescent="0.25">
      <c r="A23399" t="s">
        <v>23580</v>
      </c>
      <c r="B23399" t="s">
        <v>20</v>
      </c>
      <c r="C23399" t="s">
        <v>21</v>
      </c>
      <c r="D23399" t="s">
        <v>33</v>
      </c>
      <c r="E23399" t="s">
        <v>581</v>
      </c>
    </row>
    <row r="23400" spans="1:5" x14ac:dyDescent="0.25">
      <c r="A23400" t="s">
        <v>23020</v>
      </c>
      <c r="B23400" t="s">
        <v>20</v>
      </c>
      <c r="C23400" t="s">
        <v>19</v>
      </c>
      <c r="D23400" t="s">
        <v>33</v>
      </c>
      <c r="E23400" t="s">
        <v>533</v>
      </c>
    </row>
    <row r="23401" spans="1:5" x14ac:dyDescent="0.25">
      <c r="A23401" t="s">
        <v>28843</v>
      </c>
      <c r="B23401" t="s">
        <v>20</v>
      </c>
      <c r="C23401" t="s">
        <v>19</v>
      </c>
      <c r="D23401" t="s">
        <v>33</v>
      </c>
      <c r="E23401" t="s">
        <v>533</v>
      </c>
    </row>
    <row r="23402" spans="1:5" x14ac:dyDescent="0.25">
      <c r="A23402" t="s">
        <v>23582</v>
      </c>
      <c r="B23402" t="s">
        <v>20</v>
      </c>
      <c r="C23402" t="s">
        <v>21</v>
      </c>
      <c r="D23402" t="s">
        <v>33</v>
      </c>
      <c r="E23402" t="s">
        <v>581</v>
      </c>
    </row>
    <row r="23403" spans="1:5" x14ac:dyDescent="0.25">
      <c r="A23403" t="s">
        <v>11482</v>
      </c>
      <c r="B23403" t="s">
        <v>20</v>
      </c>
      <c r="C23403" t="s">
        <v>19</v>
      </c>
      <c r="D23403" t="s">
        <v>33</v>
      </c>
      <c r="E23403" t="s">
        <v>533</v>
      </c>
    </row>
    <row r="23404" spans="1:5" x14ac:dyDescent="0.25">
      <c r="A23404" t="s">
        <v>23584</v>
      </c>
      <c r="B23404" t="s">
        <v>20</v>
      </c>
      <c r="C23404" t="s">
        <v>21</v>
      </c>
      <c r="D23404" t="s">
        <v>33</v>
      </c>
      <c r="E23404" t="s">
        <v>581</v>
      </c>
    </row>
    <row r="23405" spans="1:5" x14ac:dyDescent="0.25">
      <c r="A23405" t="s">
        <v>23585</v>
      </c>
      <c r="B23405" t="s">
        <v>20</v>
      </c>
      <c r="C23405" t="s">
        <v>21</v>
      </c>
      <c r="D23405" t="s">
        <v>33</v>
      </c>
      <c r="E23405" t="s">
        <v>582</v>
      </c>
    </row>
    <row r="23406" spans="1:5" x14ac:dyDescent="0.25">
      <c r="A23406" t="s">
        <v>8043</v>
      </c>
      <c r="B23406" t="s">
        <v>20</v>
      </c>
      <c r="C23406" t="s">
        <v>19</v>
      </c>
      <c r="D23406" t="s">
        <v>33</v>
      </c>
      <c r="E23406" t="s">
        <v>533</v>
      </c>
    </row>
    <row r="23407" spans="1:5" x14ac:dyDescent="0.25">
      <c r="A23407" t="s">
        <v>23587</v>
      </c>
      <c r="B23407" t="s">
        <v>20</v>
      </c>
      <c r="C23407" t="s">
        <v>21</v>
      </c>
      <c r="D23407" t="s">
        <v>33</v>
      </c>
      <c r="E23407" t="s">
        <v>581</v>
      </c>
    </row>
    <row r="23408" spans="1:5" x14ac:dyDescent="0.25">
      <c r="A23408" t="s">
        <v>23588</v>
      </c>
      <c r="B23408" t="s">
        <v>20</v>
      </c>
      <c r="C23408" t="s">
        <v>21</v>
      </c>
      <c r="D23408" t="s">
        <v>33</v>
      </c>
      <c r="E23408" t="s">
        <v>582</v>
      </c>
    </row>
    <row r="23409" spans="1:5" x14ac:dyDescent="0.25">
      <c r="A23409" t="s">
        <v>28790</v>
      </c>
      <c r="B23409" t="s">
        <v>20</v>
      </c>
      <c r="C23409" t="s">
        <v>19</v>
      </c>
      <c r="D23409" t="s">
        <v>33</v>
      </c>
      <c r="E23409" t="s">
        <v>553</v>
      </c>
    </row>
    <row r="23410" spans="1:5" x14ac:dyDescent="0.25">
      <c r="A23410" t="s">
        <v>23590</v>
      </c>
      <c r="B23410" t="s">
        <v>20</v>
      </c>
      <c r="C23410" t="s">
        <v>21</v>
      </c>
      <c r="D23410" t="s">
        <v>33</v>
      </c>
      <c r="E23410" t="s">
        <v>582</v>
      </c>
    </row>
    <row r="23411" spans="1:5" x14ac:dyDescent="0.25">
      <c r="A23411" t="s">
        <v>23592</v>
      </c>
      <c r="B23411" t="s">
        <v>20</v>
      </c>
      <c r="C23411" t="s">
        <v>19</v>
      </c>
      <c r="D23411" t="s">
        <v>33</v>
      </c>
      <c r="E23411" t="s">
        <v>530</v>
      </c>
    </row>
    <row r="23412" spans="1:5" x14ac:dyDescent="0.25">
      <c r="A23412" t="s">
        <v>28820</v>
      </c>
      <c r="B23412" t="s">
        <v>20</v>
      </c>
      <c r="C23412" t="s">
        <v>19</v>
      </c>
      <c r="D23412" t="s">
        <v>33</v>
      </c>
      <c r="E23412" t="s">
        <v>533</v>
      </c>
    </row>
    <row r="23413" spans="1:5" x14ac:dyDescent="0.25">
      <c r="A23413" t="s">
        <v>23593</v>
      </c>
      <c r="B23413" t="s">
        <v>20</v>
      </c>
      <c r="C23413" t="s">
        <v>19</v>
      </c>
      <c r="D23413" t="s">
        <v>33</v>
      </c>
      <c r="E23413" t="s">
        <v>523</v>
      </c>
    </row>
    <row r="23414" spans="1:5" x14ac:dyDescent="0.25">
      <c r="A23414" t="s">
        <v>23594</v>
      </c>
      <c r="B23414" t="s">
        <v>20</v>
      </c>
      <c r="C23414" t="s">
        <v>19</v>
      </c>
      <c r="D23414" t="s">
        <v>33</v>
      </c>
      <c r="E23414" t="s">
        <v>523</v>
      </c>
    </row>
    <row r="23415" spans="1:5" x14ac:dyDescent="0.25">
      <c r="A23415" t="s">
        <v>24944</v>
      </c>
      <c r="B23415" t="s">
        <v>16</v>
      </c>
      <c r="C23415" t="s">
        <v>15</v>
      </c>
      <c r="D23415" t="s">
        <v>33</v>
      </c>
      <c r="E23415" t="s">
        <v>628</v>
      </c>
    </row>
    <row r="23416" spans="1:5" x14ac:dyDescent="0.25">
      <c r="A23416" t="s">
        <v>23596</v>
      </c>
      <c r="B23416" t="s">
        <v>20</v>
      </c>
      <c r="C23416" t="s">
        <v>19</v>
      </c>
      <c r="D23416" t="s">
        <v>33</v>
      </c>
      <c r="E23416" t="s">
        <v>531</v>
      </c>
    </row>
    <row r="23417" spans="1:5" x14ac:dyDescent="0.25">
      <c r="A23417" t="s">
        <v>21680</v>
      </c>
      <c r="B23417" t="s">
        <v>20</v>
      </c>
      <c r="C23417" t="s">
        <v>19</v>
      </c>
      <c r="D23417" t="s">
        <v>33</v>
      </c>
      <c r="E23417" t="s">
        <v>533</v>
      </c>
    </row>
    <row r="23418" spans="1:5" x14ac:dyDescent="0.25">
      <c r="A23418" t="s">
        <v>23598</v>
      </c>
      <c r="B23418" t="s">
        <v>20</v>
      </c>
      <c r="C23418" t="s">
        <v>19</v>
      </c>
      <c r="D23418" t="s">
        <v>33</v>
      </c>
      <c r="E23418" t="s">
        <v>531</v>
      </c>
    </row>
    <row r="23419" spans="1:5" x14ac:dyDescent="0.25">
      <c r="A23419" t="s">
        <v>3557</v>
      </c>
      <c r="B23419" t="s">
        <v>20</v>
      </c>
      <c r="C23419" t="s">
        <v>19</v>
      </c>
      <c r="D23419" t="s">
        <v>33</v>
      </c>
      <c r="E23419" t="s">
        <v>533</v>
      </c>
    </row>
    <row r="23420" spans="1:5" x14ac:dyDescent="0.25">
      <c r="A23420" t="s">
        <v>23600</v>
      </c>
      <c r="B23420" t="s">
        <v>20</v>
      </c>
      <c r="C23420" t="s">
        <v>19</v>
      </c>
      <c r="D23420" t="s">
        <v>33</v>
      </c>
      <c r="E23420" t="s">
        <v>691</v>
      </c>
    </row>
    <row r="23421" spans="1:5" x14ac:dyDescent="0.25">
      <c r="A23421" t="s">
        <v>3449</v>
      </c>
      <c r="B23421" t="s">
        <v>20</v>
      </c>
      <c r="C23421" t="s">
        <v>19</v>
      </c>
      <c r="D23421" t="s">
        <v>33</v>
      </c>
      <c r="E23421" t="s">
        <v>533</v>
      </c>
    </row>
    <row r="23422" spans="1:5" x14ac:dyDescent="0.25">
      <c r="A23422" t="s">
        <v>23602</v>
      </c>
      <c r="B23422" t="s">
        <v>20</v>
      </c>
      <c r="C23422" t="s">
        <v>19</v>
      </c>
      <c r="D23422" t="s">
        <v>33</v>
      </c>
      <c r="E23422" t="s">
        <v>530</v>
      </c>
    </row>
    <row r="23423" spans="1:5" x14ac:dyDescent="0.25">
      <c r="A23423" t="s">
        <v>11481</v>
      </c>
      <c r="B23423" t="s">
        <v>20</v>
      </c>
      <c r="C23423" t="s">
        <v>19</v>
      </c>
      <c r="D23423" t="s">
        <v>33</v>
      </c>
      <c r="E23423" t="s">
        <v>533</v>
      </c>
    </row>
    <row r="23424" spans="1:5" x14ac:dyDescent="0.25">
      <c r="A23424" t="s">
        <v>28290</v>
      </c>
      <c r="B23424" t="s">
        <v>20</v>
      </c>
      <c r="C23424" t="s">
        <v>19</v>
      </c>
      <c r="D23424" t="s">
        <v>33</v>
      </c>
      <c r="E23424" t="s">
        <v>533</v>
      </c>
    </row>
    <row r="23425" spans="1:5" x14ac:dyDescent="0.25">
      <c r="A23425" t="s">
        <v>8188</v>
      </c>
      <c r="B23425" t="s">
        <v>20</v>
      </c>
      <c r="C23425" t="s">
        <v>19</v>
      </c>
      <c r="D23425" t="s">
        <v>33</v>
      </c>
      <c r="E23425" t="s">
        <v>533</v>
      </c>
    </row>
    <row r="23426" spans="1:5" x14ac:dyDescent="0.25">
      <c r="A23426" t="s">
        <v>23606</v>
      </c>
      <c r="B23426" t="s">
        <v>20</v>
      </c>
      <c r="C23426" t="s">
        <v>19</v>
      </c>
      <c r="D23426" t="s">
        <v>33</v>
      </c>
      <c r="E23426" t="s">
        <v>562</v>
      </c>
    </row>
    <row r="23427" spans="1:5" x14ac:dyDescent="0.25">
      <c r="A23427" t="s">
        <v>21239</v>
      </c>
      <c r="B23427" t="s">
        <v>20</v>
      </c>
      <c r="C23427" t="s">
        <v>19</v>
      </c>
      <c r="D23427" t="s">
        <v>33</v>
      </c>
      <c r="E23427" t="s">
        <v>533</v>
      </c>
    </row>
    <row r="23428" spans="1:5" x14ac:dyDescent="0.25">
      <c r="A23428" t="s">
        <v>24205</v>
      </c>
      <c r="B23428" t="s">
        <v>20</v>
      </c>
      <c r="C23428" t="s">
        <v>19</v>
      </c>
      <c r="D23428" t="s">
        <v>33</v>
      </c>
      <c r="E23428" t="s">
        <v>533</v>
      </c>
    </row>
    <row r="23429" spans="1:5" x14ac:dyDescent="0.25">
      <c r="A23429" t="s">
        <v>21612</v>
      </c>
      <c r="B23429" t="s">
        <v>20</v>
      </c>
      <c r="C23429" t="s">
        <v>19</v>
      </c>
      <c r="D23429" t="s">
        <v>65</v>
      </c>
      <c r="E23429" t="s">
        <v>533</v>
      </c>
    </row>
    <row r="23430" spans="1:5" x14ac:dyDescent="0.25">
      <c r="A23430" t="s">
        <v>23610</v>
      </c>
      <c r="B23430" t="s">
        <v>20</v>
      </c>
      <c r="C23430" t="s">
        <v>19</v>
      </c>
      <c r="D23430" t="s">
        <v>33</v>
      </c>
      <c r="E23430" t="s">
        <v>562</v>
      </c>
    </row>
    <row r="23431" spans="1:5" x14ac:dyDescent="0.25">
      <c r="A23431" t="s">
        <v>21611</v>
      </c>
      <c r="B23431" t="s">
        <v>20</v>
      </c>
      <c r="C23431" t="s">
        <v>19</v>
      </c>
      <c r="D23431" t="s">
        <v>65</v>
      </c>
      <c r="E23431" t="s">
        <v>533</v>
      </c>
    </row>
    <row r="23432" spans="1:5" x14ac:dyDescent="0.25">
      <c r="A23432" t="s">
        <v>23612</v>
      </c>
      <c r="B23432" t="s">
        <v>20</v>
      </c>
      <c r="C23432" t="s">
        <v>19</v>
      </c>
      <c r="D23432" t="s">
        <v>33</v>
      </c>
      <c r="E23432" t="s">
        <v>562</v>
      </c>
    </row>
    <row r="23433" spans="1:5" x14ac:dyDescent="0.25">
      <c r="A23433" t="s">
        <v>22956</v>
      </c>
      <c r="B23433" t="s">
        <v>20</v>
      </c>
      <c r="C23433" t="s">
        <v>19</v>
      </c>
      <c r="D23433" t="s">
        <v>33</v>
      </c>
      <c r="E23433" t="s">
        <v>533</v>
      </c>
    </row>
    <row r="23434" spans="1:5" x14ac:dyDescent="0.25">
      <c r="A23434" t="s">
        <v>23614</v>
      </c>
      <c r="B23434" t="s">
        <v>20</v>
      </c>
      <c r="C23434" t="s">
        <v>19</v>
      </c>
      <c r="D23434" t="s">
        <v>33</v>
      </c>
      <c r="E23434" t="s">
        <v>562</v>
      </c>
    </row>
    <row r="23435" spans="1:5" x14ac:dyDescent="0.25">
      <c r="A23435" t="s">
        <v>23615</v>
      </c>
      <c r="B23435" t="s">
        <v>20</v>
      </c>
      <c r="C23435" t="s">
        <v>19</v>
      </c>
      <c r="D23435" t="s">
        <v>33</v>
      </c>
      <c r="E23435" t="s">
        <v>562</v>
      </c>
    </row>
    <row r="23436" spans="1:5" x14ac:dyDescent="0.25">
      <c r="A23436" t="s">
        <v>23616</v>
      </c>
      <c r="B23436" t="s">
        <v>20</v>
      </c>
      <c r="C23436" t="s">
        <v>19</v>
      </c>
      <c r="D23436" t="s">
        <v>33</v>
      </c>
      <c r="E23436" t="s">
        <v>562</v>
      </c>
    </row>
    <row r="23437" spans="1:5" x14ac:dyDescent="0.25">
      <c r="A23437" t="s">
        <v>23204</v>
      </c>
      <c r="B23437" t="s">
        <v>20</v>
      </c>
      <c r="C23437" t="s">
        <v>19</v>
      </c>
      <c r="D23437" t="s">
        <v>33</v>
      </c>
      <c r="E23437" t="s">
        <v>533</v>
      </c>
    </row>
    <row r="23438" spans="1:5" x14ac:dyDescent="0.25">
      <c r="A23438" t="s">
        <v>2651</v>
      </c>
      <c r="B23438" t="s">
        <v>20</v>
      </c>
      <c r="C23438" t="s">
        <v>19</v>
      </c>
      <c r="D23438" t="s">
        <v>33</v>
      </c>
      <c r="E23438" t="s">
        <v>553</v>
      </c>
    </row>
    <row r="23439" spans="1:5" x14ac:dyDescent="0.25">
      <c r="A23439" t="s">
        <v>23619</v>
      </c>
      <c r="B23439" t="s">
        <v>20</v>
      </c>
      <c r="C23439" t="s">
        <v>19</v>
      </c>
      <c r="D23439" t="s">
        <v>33</v>
      </c>
      <c r="E23439" t="s">
        <v>562</v>
      </c>
    </row>
    <row r="23440" spans="1:5" x14ac:dyDescent="0.25">
      <c r="A23440" t="s">
        <v>13159</v>
      </c>
      <c r="B23440" t="s">
        <v>20</v>
      </c>
      <c r="C23440" t="s">
        <v>19</v>
      </c>
      <c r="D23440" t="s">
        <v>33</v>
      </c>
      <c r="E23440" t="s">
        <v>533</v>
      </c>
    </row>
    <row r="23441" spans="1:5" x14ac:dyDescent="0.25">
      <c r="A23441" t="s">
        <v>23621</v>
      </c>
      <c r="B23441" t="s">
        <v>20</v>
      </c>
      <c r="C23441" t="s">
        <v>19</v>
      </c>
      <c r="D23441" t="s">
        <v>33</v>
      </c>
      <c r="E23441" t="s">
        <v>562</v>
      </c>
    </row>
    <row r="23442" spans="1:5" x14ac:dyDescent="0.25">
      <c r="A23442" t="s">
        <v>11964</v>
      </c>
      <c r="B23442" t="s">
        <v>20</v>
      </c>
      <c r="C23442" t="s">
        <v>19</v>
      </c>
      <c r="D23442" t="s">
        <v>33</v>
      </c>
      <c r="E23442" t="s">
        <v>533</v>
      </c>
    </row>
    <row r="23443" spans="1:5" x14ac:dyDescent="0.25">
      <c r="A23443" t="s">
        <v>23623</v>
      </c>
      <c r="B23443" t="s">
        <v>20</v>
      </c>
      <c r="C23443" t="s">
        <v>19</v>
      </c>
      <c r="D23443" t="s">
        <v>33</v>
      </c>
      <c r="E23443" t="s">
        <v>530</v>
      </c>
    </row>
    <row r="23444" spans="1:5" x14ac:dyDescent="0.25">
      <c r="A23444" t="s">
        <v>23624</v>
      </c>
      <c r="B23444" t="s">
        <v>16</v>
      </c>
      <c r="C23444" t="s">
        <v>17</v>
      </c>
      <c r="D23444" t="s">
        <v>33</v>
      </c>
      <c r="E23444" t="s">
        <v>653</v>
      </c>
    </row>
    <row r="23445" spans="1:5" x14ac:dyDescent="0.25">
      <c r="A23445" t="s">
        <v>23625</v>
      </c>
      <c r="B23445" t="s">
        <v>20</v>
      </c>
      <c r="C23445" t="s">
        <v>19</v>
      </c>
      <c r="D23445" t="s">
        <v>33</v>
      </c>
      <c r="E23445" t="s">
        <v>523</v>
      </c>
    </row>
    <row r="23446" spans="1:5" x14ac:dyDescent="0.25">
      <c r="A23446" t="s">
        <v>23626</v>
      </c>
      <c r="B23446" t="s">
        <v>20</v>
      </c>
      <c r="C23446" t="s">
        <v>19</v>
      </c>
      <c r="D23446" t="s">
        <v>33</v>
      </c>
      <c r="E23446" t="s">
        <v>562</v>
      </c>
    </row>
    <row r="23447" spans="1:5" x14ac:dyDescent="0.25">
      <c r="A23447" t="s">
        <v>23627</v>
      </c>
      <c r="B23447" t="s">
        <v>20</v>
      </c>
      <c r="C23447" t="s">
        <v>19</v>
      </c>
      <c r="D23447" t="s">
        <v>33</v>
      </c>
      <c r="E23447" t="s">
        <v>562</v>
      </c>
    </row>
    <row r="23448" spans="1:5" x14ac:dyDescent="0.25">
      <c r="A23448" t="s">
        <v>14824</v>
      </c>
      <c r="B23448" t="s">
        <v>20</v>
      </c>
      <c r="C23448" t="s">
        <v>19</v>
      </c>
      <c r="D23448" t="s">
        <v>33</v>
      </c>
      <c r="E23448" t="s">
        <v>533</v>
      </c>
    </row>
    <row r="23449" spans="1:5" x14ac:dyDescent="0.25">
      <c r="A23449" t="s">
        <v>23629</v>
      </c>
      <c r="B23449" t="s">
        <v>20</v>
      </c>
      <c r="C23449" t="s">
        <v>19</v>
      </c>
      <c r="D23449" t="s">
        <v>33</v>
      </c>
      <c r="E23449" t="s">
        <v>530</v>
      </c>
    </row>
    <row r="23450" spans="1:5" x14ac:dyDescent="0.25">
      <c r="A23450" t="s">
        <v>14823</v>
      </c>
      <c r="B23450" t="s">
        <v>20</v>
      </c>
      <c r="C23450" t="s">
        <v>19</v>
      </c>
      <c r="D23450" t="s">
        <v>33</v>
      </c>
      <c r="E23450" t="s">
        <v>533</v>
      </c>
    </row>
    <row r="23451" spans="1:5" x14ac:dyDescent="0.25">
      <c r="A23451" t="s">
        <v>23631</v>
      </c>
      <c r="B23451" t="s">
        <v>20</v>
      </c>
      <c r="C23451" t="s">
        <v>19</v>
      </c>
      <c r="D23451" t="s">
        <v>33</v>
      </c>
      <c r="E23451" t="s">
        <v>530</v>
      </c>
    </row>
    <row r="23452" spans="1:5" x14ac:dyDescent="0.25">
      <c r="A23452" t="s">
        <v>43830</v>
      </c>
      <c r="B23452" t="s">
        <v>20</v>
      </c>
      <c r="C23452" t="s">
        <v>19</v>
      </c>
      <c r="D23452" t="s">
        <v>33</v>
      </c>
      <c r="E23452" t="s">
        <v>533</v>
      </c>
    </row>
    <row r="23453" spans="1:5" x14ac:dyDescent="0.25">
      <c r="A23453" t="s">
        <v>23633</v>
      </c>
      <c r="B23453" t="s">
        <v>20</v>
      </c>
      <c r="C23453" t="s">
        <v>19</v>
      </c>
      <c r="D23453" t="s">
        <v>33</v>
      </c>
      <c r="E23453" t="s">
        <v>530</v>
      </c>
    </row>
    <row r="23454" spans="1:5" x14ac:dyDescent="0.25">
      <c r="A23454" t="s">
        <v>23634</v>
      </c>
      <c r="B23454" t="s">
        <v>16</v>
      </c>
      <c r="C23454" t="s">
        <v>17</v>
      </c>
      <c r="D23454" t="s">
        <v>33</v>
      </c>
      <c r="E23454" t="s">
        <v>653</v>
      </c>
    </row>
    <row r="23455" spans="1:5" x14ac:dyDescent="0.25">
      <c r="A23455" t="s">
        <v>23635</v>
      </c>
      <c r="B23455" t="s">
        <v>16</v>
      </c>
      <c r="C23455" t="s">
        <v>17</v>
      </c>
      <c r="D23455" t="s">
        <v>33</v>
      </c>
      <c r="E23455" t="s">
        <v>653</v>
      </c>
    </row>
    <row r="23456" spans="1:5" x14ac:dyDescent="0.25">
      <c r="A23456" t="s">
        <v>11911</v>
      </c>
      <c r="B23456" t="s">
        <v>20</v>
      </c>
      <c r="C23456" t="s">
        <v>19</v>
      </c>
      <c r="D23456" t="s">
        <v>33</v>
      </c>
      <c r="E23456" t="s">
        <v>533</v>
      </c>
    </row>
    <row r="23457" spans="1:5" x14ac:dyDescent="0.25">
      <c r="A23457" t="s">
        <v>25336</v>
      </c>
      <c r="B23457" t="s">
        <v>20</v>
      </c>
      <c r="C23457" t="s">
        <v>19</v>
      </c>
      <c r="D23457" t="s">
        <v>33</v>
      </c>
      <c r="E23457" t="s">
        <v>533</v>
      </c>
    </row>
    <row r="23458" spans="1:5" x14ac:dyDescent="0.25">
      <c r="A23458" t="s">
        <v>23638</v>
      </c>
      <c r="B23458" t="s">
        <v>20</v>
      </c>
      <c r="C23458" t="s">
        <v>19</v>
      </c>
      <c r="D23458" t="s">
        <v>33</v>
      </c>
      <c r="E23458" t="s">
        <v>563</v>
      </c>
    </row>
    <row r="23459" spans="1:5" x14ac:dyDescent="0.25">
      <c r="A23459" t="s">
        <v>23639</v>
      </c>
      <c r="B23459" t="s">
        <v>20</v>
      </c>
      <c r="C23459" t="s">
        <v>21</v>
      </c>
      <c r="D23459" t="s">
        <v>33</v>
      </c>
      <c r="E23459" t="s">
        <v>777</v>
      </c>
    </row>
    <row r="23460" spans="1:5" x14ac:dyDescent="0.25">
      <c r="A23460" t="s">
        <v>23640</v>
      </c>
      <c r="B23460" t="s">
        <v>20</v>
      </c>
      <c r="C23460" t="s">
        <v>19</v>
      </c>
      <c r="D23460" t="s">
        <v>33</v>
      </c>
      <c r="E23460" t="s">
        <v>595</v>
      </c>
    </row>
    <row r="23461" spans="1:5" x14ac:dyDescent="0.25">
      <c r="A23461" t="s">
        <v>2877</v>
      </c>
      <c r="B23461" t="s">
        <v>20</v>
      </c>
      <c r="C23461" t="s">
        <v>19</v>
      </c>
      <c r="D23461" t="s">
        <v>69</v>
      </c>
      <c r="E23461" t="s">
        <v>533</v>
      </c>
    </row>
    <row r="23462" spans="1:5" x14ac:dyDescent="0.25">
      <c r="A23462" t="s">
        <v>23642</v>
      </c>
      <c r="B23462" t="s">
        <v>20</v>
      </c>
      <c r="C23462" t="s">
        <v>23</v>
      </c>
      <c r="D23462" t="s">
        <v>33</v>
      </c>
      <c r="E23462" t="s">
        <v>734</v>
      </c>
    </row>
    <row r="23463" spans="1:5" x14ac:dyDescent="0.25">
      <c r="A23463" t="s">
        <v>25076</v>
      </c>
      <c r="B23463" t="s">
        <v>20</v>
      </c>
      <c r="C23463" t="s">
        <v>19</v>
      </c>
      <c r="D23463" t="s">
        <v>69</v>
      </c>
      <c r="E23463" t="s">
        <v>533</v>
      </c>
    </row>
    <row r="23464" spans="1:5" x14ac:dyDescent="0.25">
      <c r="A23464" t="s">
        <v>5050</v>
      </c>
      <c r="B23464" t="s">
        <v>20</v>
      </c>
      <c r="C23464" t="s">
        <v>19</v>
      </c>
      <c r="D23464" t="s">
        <v>33</v>
      </c>
      <c r="E23464" t="s">
        <v>533</v>
      </c>
    </row>
    <row r="23465" spans="1:5" x14ac:dyDescent="0.25">
      <c r="A23465" t="s">
        <v>10172</v>
      </c>
      <c r="B23465" t="s">
        <v>20</v>
      </c>
      <c r="C23465" t="s">
        <v>19</v>
      </c>
      <c r="D23465" t="s">
        <v>33</v>
      </c>
      <c r="E23465" t="s">
        <v>533</v>
      </c>
    </row>
    <row r="23466" spans="1:5" x14ac:dyDescent="0.25">
      <c r="A23466" t="s">
        <v>12007</v>
      </c>
      <c r="B23466" t="s">
        <v>20</v>
      </c>
      <c r="C23466" t="s">
        <v>19</v>
      </c>
      <c r="D23466" t="s">
        <v>33</v>
      </c>
      <c r="E23466" t="s">
        <v>533</v>
      </c>
    </row>
    <row r="23467" spans="1:5" x14ac:dyDescent="0.25">
      <c r="A23467" t="s">
        <v>15140</v>
      </c>
      <c r="B23467" t="s">
        <v>20</v>
      </c>
      <c r="C23467" t="s">
        <v>19</v>
      </c>
      <c r="D23467" t="s">
        <v>33</v>
      </c>
      <c r="E23467" t="s">
        <v>533</v>
      </c>
    </row>
    <row r="23468" spans="1:5" x14ac:dyDescent="0.25">
      <c r="A23468" t="s">
        <v>26116</v>
      </c>
      <c r="B23468" t="s">
        <v>20</v>
      </c>
      <c r="C23468" t="s">
        <v>19</v>
      </c>
      <c r="D23468" t="s">
        <v>33</v>
      </c>
      <c r="E23468" t="s">
        <v>533</v>
      </c>
    </row>
    <row r="23469" spans="1:5" x14ac:dyDescent="0.25">
      <c r="A23469" t="s">
        <v>23649</v>
      </c>
      <c r="B23469" t="s">
        <v>20</v>
      </c>
      <c r="C23469" t="s">
        <v>19</v>
      </c>
      <c r="D23469" t="s">
        <v>33</v>
      </c>
      <c r="E23469" t="s">
        <v>562</v>
      </c>
    </row>
    <row r="23470" spans="1:5" x14ac:dyDescent="0.25">
      <c r="A23470" t="s">
        <v>23650</v>
      </c>
      <c r="B23470" t="s">
        <v>20</v>
      </c>
      <c r="C23470" t="s">
        <v>19</v>
      </c>
      <c r="D23470" t="s">
        <v>33</v>
      </c>
      <c r="E23470" t="s">
        <v>562</v>
      </c>
    </row>
    <row r="23471" spans="1:5" x14ac:dyDescent="0.25">
      <c r="A23471" t="s">
        <v>22778</v>
      </c>
      <c r="B23471" t="s">
        <v>20</v>
      </c>
      <c r="C23471" t="s">
        <v>19</v>
      </c>
      <c r="D23471" t="s">
        <v>33</v>
      </c>
      <c r="E23471" t="s">
        <v>533</v>
      </c>
    </row>
    <row r="23472" spans="1:5" x14ac:dyDescent="0.25">
      <c r="A23472" t="s">
        <v>23652</v>
      </c>
      <c r="B23472" t="s">
        <v>20</v>
      </c>
      <c r="C23472" t="s">
        <v>19</v>
      </c>
      <c r="D23472" t="s">
        <v>33</v>
      </c>
      <c r="E23472" t="s">
        <v>530</v>
      </c>
    </row>
    <row r="23473" spans="1:5" x14ac:dyDescent="0.25">
      <c r="A23473" t="s">
        <v>14013</v>
      </c>
      <c r="B23473" t="s">
        <v>20</v>
      </c>
      <c r="C23473" t="s">
        <v>19</v>
      </c>
      <c r="D23473" t="s">
        <v>33</v>
      </c>
      <c r="E23473" t="s">
        <v>533</v>
      </c>
    </row>
    <row r="23474" spans="1:5" x14ac:dyDescent="0.25">
      <c r="A23474" t="s">
        <v>23438</v>
      </c>
      <c r="B23474" t="s">
        <v>20</v>
      </c>
      <c r="C23474" t="s">
        <v>19</v>
      </c>
      <c r="D23474" t="s">
        <v>33</v>
      </c>
      <c r="E23474" t="s">
        <v>533</v>
      </c>
    </row>
    <row r="23475" spans="1:5" x14ac:dyDescent="0.25">
      <c r="A23475" t="s">
        <v>11894</v>
      </c>
      <c r="B23475" t="s">
        <v>20</v>
      </c>
      <c r="C23475" t="s">
        <v>19</v>
      </c>
      <c r="D23475" t="s">
        <v>33</v>
      </c>
      <c r="E23475" t="s">
        <v>533</v>
      </c>
    </row>
    <row r="23476" spans="1:5" x14ac:dyDescent="0.25">
      <c r="A23476" t="s">
        <v>3773</v>
      </c>
      <c r="B23476" t="s">
        <v>20</v>
      </c>
      <c r="C23476" t="s">
        <v>19</v>
      </c>
      <c r="D23476" t="s">
        <v>33</v>
      </c>
      <c r="E23476" t="s">
        <v>533</v>
      </c>
    </row>
    <row r="23477" spans="1:5" x14ac:dyDescent="0.25">
      <c r="A23477" t="s">
        <v>17525</v>
      </c>
      <c r="B23477" t="s">
        <v>20</v>
      </c>
      <c r="C23477" t="s">
        <v>19</v>
      </c>
      <c r="D23477" t="s">
        <v>33</v>
      </c>
      <c r="E23477" t="s">
        <v>533</v>
      </c>
    </row>
    <row r="23478" spans="1:5" x14ac:dyDescent="0.25">
      <c r="A23478" t="s">
        <v>23657</v>
      </c>
      <c r="B23478" t="s">
        <v>20</v>
      </c>
      <c r="C23478" t="s">
        <v>19</v>
      </c>
      <c r="D23478" t="s">
        <v>33</v>
      </c>
      <c r="E23478" t="s">
        <v>538</v>
      </c>
    </row>
    <row r="23479" spans="1:5" x14ac:dyDescent="0.25">
      <c r="A23479" t="s">
        <v>5396</v>
      </c>
      <c r="B23479" t="s">
        <v>20</v>
      </c>
      <c r="C23479" t="s">
        <v>19</v>
      </c>
      <c r="D23479" t="s">
        <v>33</v>
      </c>
      <c r="E23479" t="s">
        <v>533</v>
      </c>
    </row>
    <row r="23480" spans="1:5" x14ac:dyDescent="0.25">
      <c r="A23480" t="s">
        <v>26264</v>
      </c>
      <c r="B23480" t="s">
        <v>20</v>
      </c>
      <c r="C23480" t="s">
        <v>19</v>
      </c>
      <c r="D23480" t="s">
        <v>33</v>
      </c>
      <c r="E23480" t="s">
        <v>533</v>
      </c>
    </row>
    <row r="23481" spans="1:5" x14ac:dyDescent="0.25">
      <c r="A23481" t="s">
        <v>29234</v>
      </c>
      <c r="B23481" t="s">
        <v>20</v>
      </c>
      <c r="C23481" t="s">
        <v>19</v>
      </c>
      <c r="D23481" t="s">
        <v>33</v>
      </c>
      <c r="E23481" t="s">
        <v>533</v>
      </c>
    </row>
    <row r="23482" spans="1:5" x14ac:dyDescent="0.25">
      <c r="A23482" t="s">
        <v>7321</v>
      </c>
      <c r="B23482" t="s">
        <v>16</v>
      </c>
      <c r="C23482" t="s">
        <v>15</v>
      </c>
      <c r="D23482" t="s">
        <v>33</v>
      </c>
      <c r="E23482" t="s">
        <v>628</v>
      </c>
    </row>
    <row r="23483" spans="1:5" x14ac:dyDescent="0.25">
      <c r="A23483" t="s">
        <v>28193</v>
      </c>
      <c r="B23483" t="s">
        <v>20</v>
      </c>
      <c r="C23483" t="s">
        <v>19</v>
      </c>
      <c r="D23483" t="s">
        <v>33</v>
      </c>
      <c r="E23483" t="s">
        <v>533</v>
      </c>
    </row>
    <row r="23484" spans="1:5" x14ac:dyDescent="0.25">
      <c r="A23484" t="s">
        <v>26285</v>
      </c>
      <c r="B23484" t="s">
        <v>20</v>
      </c>
      <c r="C23484" t="s">
        <v>19</v>
      </c>
      <c r="D23484" t="s">
        <v>33</v>
      </c>
      <c r="E23484" t="s">
        <v>533</v>
      </c>
    </row>
    <row r="23485" spans="1:5" x14ac:dyDescent="0.25">
      <c r="A23485" t="s">
        <v>29222</v>
      </c>
      <c r="B23485" t="s">
        <v>20</v>
      </c>
      <c r="C23485" t="s">
        <v>19</v>
      </c>
      <c r="D23485" t="s">
        <v>33</v>
      </c>
      <c r="E23485" t="s">
        <v>533</v>
      </c>
    </row>
    <row r="23486" spans="1:5" x14ac:dyDescent="0.25">
      <c r="A23486" t="s">
        <v>5398</v>
      </c>
      <c r="B23486" t="s">
        <v>20</v>
      </c>
      <c r="C23486" t="s">
        <v>19</v>
      </c>
      <c r="D23486" t="s">
        <v>33</v>
      </c>
      <c r="E23486" t="s">
        <v>533</v>
      </c>
    </row>
    <row r="23487" spans="1:5" x14ac:dyDescent="0.25">
      <c r="A23487" t="s">
        <v>6550</v>
      </c>
      <c r="B23487" t="s">
        <v>20</v>
      </c>
      <c r="C23487" t="s">
        <v>19</v>
      </c>
      <c r="D23487" t="s">
        <v>33</v>
      </c>
      <c r="E23487" t="s">
        <v>533</v>
      </c>
    </row>
    <row r="23488" spans="1:5" x14ac:dyDescent="0.25">
      <c r="A23488" t="s">
        <v>26291</v>
      </c>
      <c r="B23488" t="s">
        <v>20</v>
      </c>
      <c r="C23488" t="s">
        <v>19</v>
      </c>
      <c r="D23488" t="s">
        <v>33</v>
      </c>
      <c r="E23488" t="s">
        <v>533</v>
      </c>
    </row>
    <row r="23489" spans="1:5" x14ac:dyDescent="0.25">
      <c r="A23489" t="s">
        <v>26432</v>
      </c>
      <c r="B23489" t="s">
        <v>20</v>
      </c>
      <c r="C23489" t="s">
        <v>19</v>
      </c>
      <c r="D23489" t="s">
        <v>33</v>
      </c>
      <c r="E23489" t="s">
        <v>533</v>
      </c>
    </row>
    <row r="23490" spans="1:5" x14ac:dyDescent="0.25">
      <c r="A23490" t="s">
        <v>29356</v>
      </c>
      <c r="B23490" t="s">
        <v>20</v>
      </c>
      <c r="C23490" t="s">
        <v>19</v>
      </c>
      <c r="D23490" t="s">
        <v>33</v>
      </c>
      <c r="E23490" t="s">
        <v>533</v>
      </c>
    </row>
    <row r="23491" spans="1:5" x14ac:dyDescent="0.25">
      <c r="A23491" t="s">
        <v>5001</v>
      </c>
      <c r="B23491" t="s">
        <v>20</v>
      </c>
      <c r="C23491" t="s">
        <v>19</v>
      </c>
      <c r="D23491" t="s">
        <v>33</v>
      </c>
      <c r="E23491" t="s">
        <v>533</v>
      </c>
    </row>
    <row r="23492" spans="1:5" x14ac:dyDescent="0.25">
      <c r="A23492" t="s">
        <v>23672</v>
      </c>
      <c r="B23492" t="s">
        <v>20</v>
      </c>
      <c r="C23492" t="s">
        <v>19</v>
      </c>
      <c r="D23492" t="s">
        <v>33</v>
      </c>
      <c r="E23492" t="s">
        <v>538</v>
      </c>
    </row>
    <row r="23493" spans="1:5" x14ac:dyDescent="0.25">
      <c r="A23493" t="s">
        <v>26288</v>
      </c>
      <c r="B23493" t="s">
        <v>20</v>
      </c>
      <c r="C23493" t="s">
        <v>19</v>
      </c>
      <c r="D23493" t="s">
        <v>33</v>
      </c>
      <c r="E23493" t="s">
        <v>533</v>
      </c>
    </row>
    <row r="23494" spans="1:5" x14ac:dyDescent="0.25">
      <c r="A23494" t="s">
        <v>29352</v>
      </c>
      <c r="B23494" t="s">
        <v>20</v>
      </c>
      <c r="C23494" t="s">
        <v>19</v>
      </c>
      <c r="D23494" t="s">
        <v>33</v>
      </c>
      <c r="E23494" t="s">
        <v>533</v>
      </c>
    </row>
    <row r="23495" spans="1:5" x14ac:dyDescent="0.25">
      <c r="A23495" t="s">
        <v>15139</v>
      </c>
      <c r="B23495" t="s">
        <v>20</v>
      </c>
      <c r="C23495" t="s">
        <v>19</v>
      </c>
      <c r="D23495" t="s">
        <v>33</v>
      </c>
      <c r="E23495" t="s">
        <v>533</v>
      </c>
    </row>
    <row r="23496" spans="1:5" x14ac:dyDescent="0.25">
      <c r="A23496" t="s">
        <v>19496</v>
      </c>
      <c r="B23496" t="s">
        <v>20</v>
      </c>
      <c r="C23496" t="s">
        <v>19</v>
      </c>
      <c r="D23496" t="s">
        <v>33</v>
      </c>
      <c r="E23496" t="s">
        <v>533</v>
      </c>
    </row>
    <row r="23497" spans="1:5" x14ac:dyDescent="0.25">
      <c r="A23497" t="s">
        <v>9235</v>
      </c>
      <c r="B23497" t="s">
        <v>20</v>
      </c>
      <c r="C23497" t="s">
        <v>19</v>
      </c>
      <c r="D23497" t="s">
        <v>33</v>
      </c>
      <c r="E23497" t="s">
        <v>533</v>
      </c>
    </row>
    <row r="23498" spans="1:5" x14ac:dyDescent="0.25">
      <c r="A23498" t="s">
        <v>23678</v>
      </c>
      <c r="B23498" t="s">
        <v>20</v>
      </c>
      <c r="C23498" t="s">
        <v>19</v>
      </c>
      <c r="D23498" t="s">
        <v>33</v>
      </c>
      <c r="E23498" t="s">
        <v>562</v>
      </c>
    </row>
    <row r="23499" spans="1:5" x14ac:dyDescent="0.25">
      <c r="A23499" t="s">
        <v>4048</v>
      </c>
      <c r="B23499" t="s">
        <v>20</v>
      </c>
      <c r="C23499" t="s">
        <v>19</v>
      </c>
      <c r="D23499" t="s">
        <v>33</v>
      </c>
      <c r="E23499" t="s">
        <v>533</v>
      </c>
    </row>
    <row r="23500" spans="1:5" x14ac:dyDescent="0.25">
      <c r="A23500" t="s">
        <v>23680</v>
      </c>
      <c r="B23500" t="s">
        <v>20</v>
      </c>
      <c r="C23500" t="s">
        <v>19</v>
      </c>
      <c r="D23500" t="s">
        <v>33</v>
      </c>
      <c r="E23500" t="s">
        <v>530</v>
      </c>
    </row>
    <row r="23501" spans="1:5" x14ac:dyDescent="0.25">
      <c r="A23501" t="s">
        <v>21164</v>
      </c>
      <c r="B23501" t="s">
        <v>20</v>
      </c>
      <c r="C23501" t="s">
        <v>19</v>
      </c>
      <c r="D23501" t="s">
        <v>33</v>
      </c>
      <c r="E23501" t="s">
        <v>533</v>
      </c>
    </row>
    <row r="23502" spans="1:5" x14ac:dyDescent="0.25">
      <c r="A23502" t="s">
        <v>23682</v>
      </c>
      <c r="B23502" t="s">
        <v>20</v>
      </c>
      <c r="C23502" t="s">
        <v>19</v>
      </c>
      <c r="D23502" t="s">
        <v>33</v>
      </c>
      <c r="E23502" t="s">
        <v>530</v>
      </c>
    </row>
    <row r="23503" spans="1:5" x14ac:dyDescent="0.25">
      <c r="A23503" t="s">
        <v>21162</v>
      </c>
      <c r="B23503" t="s">
        <v>20</v>
      </c>
      <c r="C23503" t="s">
        <v>19</v>
      </c>
      <c r="D23503" t="s">
        <v>33</v>
      </c>
      <c r="E23503" t="s">
        <v>533</v>
      </c>
    </row>
    <row r="23504" spans="1:5" x14ac:dyDescent="0.25">
      <c r="A23504" t="s">
        <v>23684</v>
      </c>
      <c r="B23504" t="s">
        <v>20</v>
      </c>
      <c r="C23504" t="s">
        <v>19</v>
      </c>
      <c r="D23504" t="s">
        <v>33</v>
      </c>
      <c r="E23504" t="s">
        <v>530</v>
      </c>
    </row>
    <row r="23505" spans="1:5" x14ac:dyDescent="0.25">
      <c r="A23505" t="s">
        <v>11668</v>
      </c>
      <c r="B23505" t="s">
        <v>20</v>
      </c>
      <c r="C23505" t="s">
        <v>19</v>
      </c>
      <c r="D23505" t="s">
        <v>33</v>
      </c>
      <c r="E23505" t="s">
        <v>533</v>
      </c>
    </row>
    <row r="23506" spans="1:5" x14ac:dyDescent="0.25">
      <c r="A23506" t="s">
        <v>23686</v>
      </c>
      <c r="B23506" t="s">
        <v>20</v>
      </c>
      <c r="C23506" t="s">
        <v>19</v>
      </c>
      <c r="D23506" t="s">
        <v>33</v>
      </c>
      <c r="E23506" t="s">
        <v>538</v>
      </c>
    </row>
    <row r="23507" spans="1:5" x14ac:dyDescent="0.25">
      <c r="A23507" t="s">
        <v>3769</v>
      </c>
      <c r="B23507" t="s">
        <v>20</v>
      </c>
      <c r="C23507" t="s">
        <v>19</v>
      </c>
      <c r="D23507" t="s">
        <v>33</v>
      </c>
      <c r="E23507" t="s">
        <v>533</v>
      </c>
    </row>
    <row r="23508" spans="1:5" x14ac:dyDescent="0.25">
      <c r="A23508" t="s">
        <v>23688</v>
      </c>
      <c r="B23508" t="s">
        <v>20</v>
      </c>
      <c r="C23508" t="s">
        <v>19</v>
      </c>
      <c r="D23508" t="s">
        <v>33</v>
      </c>
      <c r="E23508" t="s">
        <v>530</v>
      </c>
    </row>
    <row r="23509" spans="1:5" x14ac:dyDescent="0.25">
      <c r="A23509" t="s">
        <v>26440</v>
      </c>
      <c r="B23509" t="s">
        <v>20</v>
      </c>
      <c r="C23509" t="s">
        <v>19</v>
      </c>
      <c r="D23509" t="s">
        <v>33</v>
      </c>
      <c r="E23509" t="s">
        <v>533</v>
      </c>
    </row>
    <row r="23510" spans="1:5" x14ac:dyDescent="0.25">
      <c r="A23510" t="s">
        <v>23690</v>
      </c>
      <c r="B23510" t="s">
        <v>20</v>
      </c>
      <c r="C23510" t="s">
        <v>19</v>
      </c>
      <c r="D23510" t="s">
        <v>33</v>
      </c>
      <c r="E23510" t="s">
        <v>530</v>
      </c>
    </row>
    <row r="23511" spans="1:5" x14ac:dyDescent="0.25">
      <c r="A23511" t="s">
        <v>26273</v>
      </c>
      <c r="B23511" t="s">
        <v>20</v>
      </c>
      <c r="C23511" t="s">
        <v>19</v>
      </c>
      <c r="D23511" t="s">
        <v>33</v>
      </c>
      <c r="E23511" t="s">
        <v>533</v>
      </c>
    </row>
    <row r="23512" spans="1:5" x14ac:dyDescent="0.25">
      <c r="A23512" t="s">
        <v>23692</v>
      </c>
      <c r="B23512" t="s">
        <v>20</v>
      </c>
      <c r="C23512" t="s">
        <v>19</v>
      </c>
      <c r="D23512" t="s">
        <v>33</v>
      </c>
      <c r="E23512" t="s">
        <v>530</v>
      </c>
    </row>
    <row r="23513" spans="1:5" x14ac:dyDescent="0.25">
      <c r="A23513" t="s">
        <v>26256</v>
      </c>
      <c r="B23513" t="s">
        <v>20</v>
      </c>
      <c r="C23513" t="s">
        <v>19</v>
      </c>
      <c r="D23513" t="s">
        <v>69</v>
      </c>
      <c r="E23513" t="s">
        <v>533</v>
      </c>
    </row>
    <row r="23514" spans="1:5" x14ac:dyDescent="0.25">
      <c r="A23514" t="s">
        <v>23694</v>
      </c>
      <c r="B23514" t="s">
        <v>20</v>
      </c>
      <c r="C23514" t="s">
        <v>19</v>
      </c>
      <c r="D23514" t="s">
        <v>33</v>
      </c>
      <c r="E23514" t="s">
        <v>530</v>
      </c>
    </row>
    <row r="23515" spans="1:5" x14ac:dyDescent="0.25">
      <c r="A23515" t="s">
        <v>28069</v>
      </c>
      <c r="B23515" t="s">
        <v>20</v>
      </c>
      <c r="C23515" t="s">
        <v>19</v>
      </c>
      <c r="D23515" t="s">
        <v>33</v>
      </c>
      <c r="E23515" t="s">
        <v>533</v>
      </c>
    </row>
    <row r="23516" spans="1:5" x14ac:dyDescent="0.25">
      <c r="A23516" t="s">
        <v>23696</v>
      </c>
      <c r="B23516" t="s">
        <v>16</v>
      </c>
      <c r="C23516" t="s">
        <v>15</v>
      </c>
      <c r="D23516" t="s">
        <v>33</v>
      </c>
      <c r="E23516" t="s">
        <v>659</v>
      </c>
    </row>
    <row r="23517" spans="1:5" x14ac:dyDescent="0.25">
      <c r="A23517" t="s">
        <v>23697</v>
      </c>
      <c r="B23517" t="s">
        <v>16</v>
      </c>
      <c r="C23517" t="s">
        <v>15</v>
      </c>
      <c r="D23517" t="s">
        <v>33</v>
      </c>
      <c r="E23517" t="s">
        <v>696</v>
      </c>
    </row>
    <row r="23518" spans="1:5" x14ac:dyDescent="0.25">
      <c r="A23518" t="s">
        <v>28071</v>
      </c>
      <c r="B23518" t="s">
        <v>20</v>
      </c>
      <c r="C23518" t="s">
        <v>19</v>
      </c>
      <c r="D23518" t="s">
        <v>33</v>
      </c>
      <c r="E23518" t="s">
        <v>533</v>
      </c>
    </row>
    <row r="23519" spans="1:5" x14ac:dyDescent="0.25">
      <c r="A23519" t="s">
        <v>26263</v>
      </c>
      <c r="B23519" t="s">
        <v>20</v>
      </c>
      <c r="C23519" t="s">
        <v>19</v>
      </c>
      <c r="D23519" t="s">
        <v>33</v>
      </c>
      <c r="E23519" t="s">
        <v>533</v>
      </c>
    </row>
    <row r="23520" spans="1:5" x14ac:dyDescent="0.25">
      <c r="A23520" t="s">
        <v>29228</v>
      </c>
      <c r="B23520" t="s">
        <v>20</v>
      </c>
      <c r="C23520" t="s">
        <v>19</v>
      </c>
      <c r="D23520" t="s">
        <v>33</v>
      </c>
      <c r="E23520" t="s">
        <v>533</v>
      </c>
    </row>
    <row r="23521" spans="1:5" x14ac:dyDescent="0.25">
      <c r="A23521" t="s">
        <v>23701</v>
      </c>
      <c r="B23521" t="s">
        <v>20</v>
      </c>
      <c r="C23521" t="s">
        <v>21</v>
      </c>
      <c r="D23521" t="s">
        <v>33</v>
      </c>
      <c r="E23521" t="s">
        <v>581</v>
      </c>
    </row>
    <row r="23522" spans="1:5" x14ac:dyDescent="0.25">
      <c r="A23522" t="s">
        <v>28440</v>
      </c>
      <c r="B23522" t="s">
        <v>20</v>
      </c>
      <c r="C23522" t="s">
        <v>19</v>
      </c>
      <c r="D23522" t="s">
        <v>33</v>
      </c>
      <c r="E23522" t="s">
        <v>533</v>
      </c>
    </row>
    <row r="23523" spans="1:5" x14ac:dyDescent="0.25">
      <c r="A23523" t="s">
        <v>23703</v>
      </c>
      <c r="B23523" t="s">
        <v>20</v>
      </c>
      <c r="C23523" t="s">
        <v>19</v>
      </c>
      <c r="D23523" t="s">
        <v>33</v>
      </c>
      <c r="E23523" t="s">
        <v>538</v>
      </c>
    </row>
    <row r="23524" spans="1:5" x14ac:dyDescent="0.25">
      <c r="A23524" t="s">
        <v>28073</v>
      </c>
      <c r="B23524" t="s">
        <v>20</v>
      </c>
      <c r="C23524" t="s">
        <v>19</v>
      </c>
      <c r="D23524" t="s">
        <v>33</v>
      </c>
      <c r="E23524" t="s">
        <v>533</v>
      </c>
    </row>
    <row r="23525" spans="1:5" x14ac:dyDescent="0.25">
      <c r="A23525" t="s">
        <v>23705</v>
      </c>
      <c r="B23525" t="s">
        <v>20</v>
      </c>
      <c r="C23525" t="s">
        <v>19</v>
      </c>
      <c r="D23525" t="s">
        <v>33</v>
      </c>
      <c r="E23525" t="s">
        <v>538</v>
      </c>
    </row>
    <row r="23526" spans="1:5" x14ac:dyDescent="0.25">
      <c r="A23526" t="s">
        <v>26268</v>
      </c>
      <c r="B23526" t="s">
        <v>20</v>
      </c>
      <c r="C23526" t="s">
        <v>19</v>
      </c>
      <c r="D23526" t="s">
        <v>33</v>
      </c>
      <c r="E23526" t="s">
        <v>533</v>
      </c>
    </row>
    <row r="23527" spans="1:5" x14ac:dyDescent="0.25">
      <c r="A23527" t="s">
        <v>23707</v>
      </c>
      <c r="B23527" t="s">
        <v>20</v>
      </c>
      <c r="C23527" t="s">
        <v>19</v>
      </c>
      <c r="D23527" t="s">
        <v>33</v>
      </c>
      <c r="E23527" t="s">
        <v>538</v>
      </c>
    </row>
    <row r="23528" spans="1:5" x14ac:dyDescent="0.25">
      <c r="A23528" t="s">
        <v>23154</v>
      </c>
      <c r="B23528" t="s">
        <v>20</v>
      </c>
      <c r="C23528" t="s">
        <v>19</v>
      </c>
      <c r="D23528" t="s">
        <v>33</v>
      </c>
      <c r="E23528" t="s">
        <v>533</v>
      </c>
    </row>
    <row r="23529" spans="1:5" x14ac:dyDescent="0.25">
      <c r="A23529" t="s">
        <v>11470</v>
      </c>
      <c r="B23529" t="s">
        <v>20</v>
      </c>
      <c r="C23529" t="s">
        <v>19</v>
      </c>
      <c r="D23529" t="s">
        <v>33</v>
      </c>
      <c r="E23529" t="s">
        <v>533</v>
      </c>
    </row>
    <row r="23530" spans="1:5" x14ac:dyDescent="0.25">
      <c r="A23530" t="s">
        <v>23710</v>
      </c>
      <c r="B23530" t="s">
        <v>20</v>
      </c>
      <c r="C23530" t="s">
        <v>19</v>
      </c>
      <c r="D23530" t="s">
        <v>33</v>
      </c>
      <c r="E23530" t="s">
        <v>538</v>
      </c>
    </row>
    <row r="23531" spans="1:5" x14ac:dyDescent="0.25">
      <c r="A23531" t="s">
        <v>23711</v>
      </c>
      <c r="B23531" t="s">
        <v>20</v>
      </c>
      <c r="C23531" t="s">
        <v>19</v>
      </c>
      <c r="D23531" t="s">
        <v>33</v>
      </c>
      <c r="E23531" t="s">
        <v>530</v>
      </c>
    </row>
    <row r="23532" spans="1:5" x14ac:dyDescent="0.25">
      <c r="A23532" t="s">
        <v>23712</v>
      </c>
      <c r="B23532" t="s">
        <v>16</v>
      </c>
      <c r="C23532" t="s">
        <v>17</v>
      </c>
      <c r="D23532" t="s">
        <v>33</v>
      </c>
      <c r="E23532" t="s">
        <v>653</v>
      </c>
    </row>
    <row r="23533" spans="1:5" x14ac:dyDescent="0.25">
      <c r="A23533" t="s">
        <v>20006</v>
      </c>
      <c r="B23533" t="s">
        <v>20</v>
      </c>
      <c r="C23533" t="s">
        <v>19</v>
      </c>
      <c r="D23533" t="s">
        <v>33</v>
      </c>
      <c r="E23533" t="s">
        <v>533</v>
      </c>
    </row>
    <row r="23534" spans="1:5" x14ac:dyDescent="0.25">
      <c r="A23534" t="s">
        <v>22213</v>
      </c>
      <c r="B23534" t="s">
        <v>20</v>
      </c>
      <c r="C23534" t="s">
        <v>19</v>
      </c>
      <c r="D23534" t="s">
        <v>33</v>
      </c>
      <c r="E23534" t="s">
        <v>533</v>
      </c>
    </row>
    <row r="23535" spans="1:5" x14ac:dyDescent="0.25">
      <c r="A23535" t="s">
        <v>2652</v>
      </c>
      <c r="B23535" t="s">
        <v>20</v>
      </c>
      <c r="C23535" t="s">
        <v>19</v>
      </c>
      <c r="D23535" t="s">
        <v>33</v>
      </c>
      <c r="E23535" t="s">
        <v>533</v>
      </c>
    </row>
    <row r="23536" spans="1:5" x14ac:dyDescent="0.25">
      <c r="A23536" t="s">
        <v>19384</v>
      </c>
      <c r="B23536" t="s">
        <v>20</v>
      </c>
      <c r="C23536" t="s">
        <v>19</v>
      </c>
      <c r="D23536" t="s">
        <v>33</v>
      </c>
      <c r="E23536" t="s">
        <v>533</v>
      </c>
    </row>
    <row r="23537" spans="1:5" x14ac:dyDescent="0.25">
      <c r="A23537" t="s">
        <v>21995</v>
      </c>
      <c r="B23537" t="s">
        <v>20</v>
      </c>
      <c r="C23537" t="s">
        <v>19</v>
      </c>
      <c r="D23537" t="s">
        <v>65</v>
      </c>
      <c r="E23537" t="s">
        <v>533</v>
      </c>
    </row>
    <row r="23538" spans="1:5" x14ac:dyDescent="0.25">
      <c r="A23538" t="s">
        <v>22014</v>
      </c>
      <c r="B23538" t="s">
        <v>20</v>
      </c>
      <c r="C23538" t="s">
        <v>19</v>
      </c>
      <c r="D23538" t="s">
        <v>65</v>
      </c>
      <c r="E23538" t="s">
        <v>533</v>
      </c>
    </row>
    <row r="23539" spans="1:5" x14ac:dyDescent="0.25">
      <c r="A23539" t="s">
        <v>21341</v>
      </c>
      <c r="B23539" t="s">
        <v>20</v>
      </c>
      <c r="C23539" t="s">
        <v>19</v>
      </c>
      <c r="D23539" t="s">
        <v>33</v>
      </c>
      <c r="E23539" t="s">
        <v>533</v>
      </c>
    </row>
    <row r="23540" spans="1:5" x14ac:dyDescent="0.25">
      <c r="A23540" t="s">
        <v>23720</v>
      </c>
      <c r="B23540" t="s">
        <v>20</v>
      </c>
      <c r="C23540" t="s">
        <v>19</v>
      </c>
      <c r="D23540" t="s">
        <v>33</v>
      </c>
      <c r="E23540" t="s">
        <v>538</v>
      </c>
    </row>
    <row r="23541" spans="1:5" x14ac:dyDescent="0.25">
      <c r="A23541" t="s">
        <v>22549</v>
      </c>
      <c r="B23541" t="s">
        <v>20</v>
      </c>
      <c r="C23541" t="s">
        <v>19</v>
      </c>
      <c r="D23541" t="s">
        <v>33</v>
      </c>
      <c r="E23541" t="s">
        <v>533</v>
      </c>
    </row>
    <row r="23542" spans="1:5" x14ac:dyDescent="0.25">
      <c r="A23542" t="s">
        <v>23722</v>
      </c>
      <c r="B23542" t="s">
        <v>20</v>
      </c>
      <c r="C23542" t="s">
        <v>19</v>
      </c>
      <c r="D23542" t="s">
        <v>33</v>
      </c>
      <c r="E23542" t="s">
        <v>538</v>
      </c>
    </row>
    <row r="23543" spans="1:5" x14ac:dyDescent="0.25">
      <c r="A23543" t="s">
        <v>2640</v>
      </c>
      <c r="B23543" t="s">
        <v>20</v>
      </c>
      <c r="C23543" t="s">
        <v>19</v>
      </c>
      <c r="D23543" t="s">
        <v>33</v>
      </c>
      <c r="E23543" t="s">
        <v>533</v>
      </c>
    </row>
    <row r="23544" spans="1:5" x14ac:dyDescent="0.25">
      <c r="A23544" t="s">
        <v>23724</v>
      </c>
      <c r="B23544" t="s">
        <v>20</v>
      </c>
      <c r="C23544" t="s">
        <v>19</v>
      </c>
      <c r="D23544" t="s">
        <v>33</v>
      </c>
      <c r="E23544" t="s">
        <v>538</v>
      </c>
    </row>
    <row r="23545" spans="1:5" x14ac:dyDescent="0.25">
      <c r="A23545" t="s">
        <v>24802</v>
      </c>
      <c r="B23545" t="s">
        <v>20</v>
      </c>
      <c r="C23545" t="s">
        <v>19</v>
      </c>
      <c r="D23545" t="s">
        <v>33</v>
      </c>
      <c r="E23545" t="s">
        <v>533</v>
      </c>
    </row>
    <row r="23546" spans="1:5" x14ac:dyDescent="0.25">
      <c r="A23546" t="s">
        <v>2806</v>
      </c>
      <c r="B23546" t="s">
        <v>20</v>
      </c>
      <c r="C23546" t="s">
        <v>19</v>
      </c>
      <c r="D23546" t="s">
        <v>33</v>
      </c>
      <c r="E23546" t="s">
        <v>533</v>
      </c>
    </row>
    <row r="23547" spans="1:5" x14ac:dyDescent="0.25">
      <c r="A23547" t="s">
        <v>23727</v>
      </c>
      <c r="B23547" t="s">
        <v>20</v>
      </c>
      <c r="C23547" t="s">
        <v>19</v>
      </c>
      <c r="D23547" t="s">
        <v>65</v>
      </c>
      <c r="E23547" t="s">
        <v>538</v>
      </c>
    </row>
    <row r="23548" spans="1:5" x14ac:dyDescent="0.25">
      <c r="A23548" t="s">
        <v>21963</v>
      </c>
      <c r="B23548" t="s">
        <v>20</v>
      </c>
      <c r="C23548" t="s">
        <v>19</v>
      </c>
      <c r="D23548" t="s">
        <v>33</v>
      </c>
      <c r="E23548" t="s">
        <v>553</v>
      </c>
    </row>
    <row r="23549" spans="1:5" x14ac:dyDescent="0.25">
      <c r="A23549" t="s">
        <v>28824</v>
      </c>
      <c r="B23549" t="s">
        <v>20</v>
      </c>
      <c r="C23549" t="s">
        <v>19</v>
      </c>
      <c r="D23549" t="s">
        <v>33</v>
      </c>
      <c r="E23549" t="s">
        <v>533</v>
      </c>
    </row>
    <row r="23550" spans="1:5" x14ac:dyDescent="0.25">
      <c r="A23550" t="s">
        <v>23730</v>
      </c>
      <c r="B23550" t="s">
        <v>20</v>
      </c>
      <c r="C23550" t="s">
        <v>19</v>
      </c>
      <c r="D23550" t="s">
        <v>65</v>
      </c>
      <c r="E23550" t="s">
        <v>556</v>
      </c>
    </row>
    <row r="23551" spans="1:5" x14ac:dyDescent="0.25">
      <c r="A23551" t="s">
        <v>28033</v>
      </c>
      <c r="B23551" t="s">
        <v>20</v>
      </c>
      <c r="C23551" t="s">
        <v>19</v>
      </c>
      <c r="D23551" t="s">
        <v>33</v>
      </c>
      <c r="E23551" t="s">
        <v>533</v>
      </c>
    </row>
    <row r="23552" spans="1:5" x14ac:dyDescent="0.25">
      <c r="A23552" t="s">
        <v>23732</v>
      </c>
      <c r="B23552" t="s">
        <v>20</v>
      </c>
      <c r="C23552" t="s">
        <v>19</v>
      </c>
      <c r="D23552" t="s">
        <v>33</v>
      </c>
      <c r="E23552" t="s">
        <v>538</v>
      </c>
    </row>
    <row r="23553" spans="1:5" x14ac:dyDescent="0.25">
      <c r="A23553" t="s">
        <v>2645</v>
      </c>
      <c r="B23553" t="s">
        <v>20</v>
      </c>
      <c r="C23553" t="s">
        <v>19</v>
      </c>
      <c r="D23553" t="s">
        <v>33</v>
      </c>
      <c r="E23553" t="s">
        <v>533</v>
      </c>
    </row>
    <row r="23554" spans="1:5" x14ac:dyDescent="0.25">
      <c r="A23554" t="s">
        <v>23734</v>
      </c>
      <c r="B23554" t="s">
        <v>20</v>
      </c>
      <c r="C23554" t="s">
        <v>19</v>
      </c>
      <c r="D23554" t="s">
        <v>33</v>
      </c>
      <c r="E23554" t="s">
        <v>530</v>
      </c>
    </row>
    <row r="23555" spans="1:5" x14ac:dyDescent="0.25">
      <c r="A23555" t="s">
        <v>23039</v>
      </c>
      <c r="B23555" t="s">
        <v>20</v>
      </c>
      <c r="C23555" t="s">
        <v>19</v>
      </c>
      <c r="D23555" t="s">
        <v>33</v>
      </c>
      <c r="E23555" t="s">
        <v>533</v>
      </c>
    </row>
    <row r="23556" spans="1:5" x14ac:dyDescent="0.25">
      <c r="A23556" t="s">
        <v>23736</v>
      </c>
      <c r="B23556" t="s">
        <v>20</v>
      </c>
      <c r="C23556" t="s">
        <v>19</v>
      </c>
      <c r="D23556" t="s">
        <v>33</v>
      </c>
      <c r="E23556" t="s">
        <v>530</v>
      </c>
    </row>
    <row r="23557" spans="1:5" x14ac:dyDescent="0.25">
      <c r="A23557" t="s">
        <v>26270</v>
      </c>
      <c r="B23557" t="s">
        <v>20</v>
      </c>
      <c r="C23557" t="s">
        <v>19</v>
      </c>
      <c r="D23557" t="s">
        <v>33</v>
      </c>
      <c r="E23557" t="s">
        <v>533</v>
      </c>
    </row>
    <row r="23558" spans="1:5" x14ac:dyDescent="0.25">
      <c r="A23558" t="s">
        <v>23738</v>
      </c>
      <c r="B23558" t="s">
        <v>20</v>
      </c>
      <c r="C23558" t="s">
        <v>19</v>
      </c>
      <c r="D23558" t="s">
        <v>33</v>
      </c>
      <c r="E23558" t="s">
        <v>530</v>
      </c>
    </row>
    <row r="23559" spans="1:5" x14ac:dyDescent="0.25">
      <c r="A23559" t="s">
        <v>23674</v>
      </c>
      <c r="B23559" t="s">
        <v>20</v>
      </c>
      <c r="C23559" t="s">
        <v>19</v>
      </c>
      <c r="D23559" t="s">
        <v>33</v>
      </c>
      <c r="E23559" t="s">
        <v>533</v>
      </c>
    </row>
    <row r="23560" spans="1:5" x14ac:dyDescent="0.25">
      <c r="A23560" t="s">
        <v>23740</v>
      </c>
      <c r="B23560" t="s">
        <v>20</v>
      </c>
      <c r="C23560" t="s">
        <v>19</v>
      </c>
      <c r="D23560" t="s">
        <v>33</v>
      </c>
      <c r="E23560" t="s">
        <v>538</v>
      </c>
    </row>
    <row r="23561" spans="1:5" x14ac:dyDescent="0.25">
      <c r="A23561" t="s">
        <v>2647</v>
      </c>
      <c r="B23561" t="s">
        <v>20</v>
      </c>
      <c r="C23561" t="s">
        <v>19</v>
      </c>
      <c r="D23561" t="s">
        <v>33</v>
      </c>
      <c r="E23561" t="s">
        <v>533</v>
      </c>
    </row>
    <row r="23562" spans="1:5" x14ac:dyDescent="0.25">
      <c r="A23562" t="s">
        <v>23742</v>
      </c>
      <c r="B23562" t="s">
        <v>20</v>
      </c>
      <c r="C23562" t="s">
        <v>19</v>
      </c>
      <c r="D23562" t="s">
        <v>33</v>
      </c>
      <c r="E23562" t="s">
        <v>530</v>
      </c>
    </row>
    <row r="23563" spans="1:5" x14ac:dyDescent="0.25">
      <c r="A23563" t="s">
        <v>28676</v>
      </c>
      <c r="B23563" t="s">
        <v>20</v>
      </c>
      <c r="C23563" t="s">
        <v>19</v>
      </c>
      <c r="D23563" t="s">
        <v>33</v>
      </c>
      <c r="E23563" t="s">
        <v>533</v>
      </c>
    </row>
    <row r="23564" spans="1:5" x14ac:dyDescent="0.25">
      <c r="A23564" t="s">
        <v>12799</v>
      </c>
      <c r="B23564" t="s">
        <v>20</v>
      </c>
      <c r="C23564" t="s">
        <v>19</v>
      </c>
      <c r="D23564" t="s">
        <v>33</v>
      </c>
      <c r="E23564" t="s">
        <v>533</v>
      </c>
    </row>
    <row r="23565" spans="1:5" x14ac:dyDescent="0.25">
      <c r="A23565" t="s">
        <v>21122</v>
      </c>
      <c r="B23565" t="s">
        <v>20</v>
      </c>
      <c r="C23565" t="s">
        <v>19</v>
      </c>
      <c r="D23565" t="s">
        <v>33</v>
      </c>
      <c r="E23565" t="s">
        <v>533</v>
      </c>
    </row>
    <row r="23566" spans="1:5" x14ac:dyDescent="0.25">
      <c r="A23566" t="s">
        <v>19284</v>
      </c>
      <c r="B23566" t="s">
        <v>20</v>
      </c>
      <c r="C23566" t="s">
        <v>19</v>
      </c>
      <c r="D23566" t="s">
        <v>33</v>
      </c>
      <c r="E23566" t="s">
        <v>533</v>
      </c>
    </row>
    <row r="23567" spans="1:5" x14ac:dyDescent="0.25">
      <c r="A23567" t="s">
        <v>28823</v>
      </c>
      <c r="B23567" t="s">
        <v>20</v>
      </c>
      <c r="C23567" t="s">
        <v>19</v>
      </c>
      <c r="D23567" t="s">
        <v>33</v>
      </c>
      <c r="E23567" t="s">
        <v>533</v>
      </c>
    </row>
    <row r="23568" spans="1:5" x14ac:dyDescent="0.25">
      <c r="A23568" t="s">
        <v>29491</v>
      </c>
      <c r="B23568" t="s">
        <v>20</v>
      </c>
      <c r="C23568" t="s">
        <v>19</v>
      </c>
      <c r="D23568" t="s">
        <v>69</v>
      </c>
      <c r="E23568" t="s">
        <v>533</v>
      </c>
    </row>
    <row r="23569" spans="1:5" x14ac:dyDescent="0.25">
      <c r="A23569" t="s">
        <v>15863</v>
      </c>
      <c r="B23569" t="s">
        <v>16</v>
      </c>
      <c r="C23569" t="s">
        <v>15</v>
      </c>
      <c r="D23569" t="s">
        <v>33</v>
      </c>
      <c r="E23569" t="s">
        <v>628</v>
      </c>
    </row>
    <row r="23570" spans="1:5" x14ac:dyDescent="0.25">
      <c r="A23570" t="s">
        <v>4015</v>
      </c>
      <c r="B23570" t="s">
        <v>20</v>
      </c>
      <c r="C23570" t="s">
        <v>19</v>
      </c>
      <c r="D23570" t="s">
        <v>33</v>
      </c>
      <c r="E23570" t="s">
        <v>533</v>
      </c>
    </row>
    <row r="23571" spans="1:5" x14ac:dyDescent="0.25">
      <c r="A23571" t="s">
        <v>24143</v>
      </c>
      <c r="B23571" t="s">
        <v>20</v>
      </c>
      <c r="C23571" t="s">
        <v>19</v>
      </c>
      <c r="D23571" t="s">
        <v>33</v>
      </c>
      <c r="E23571" t="s">
        <v>533</v>
      </c>
    </row>
    <row r="23572" spans="1:5" x14ac:dyDescent="0.25">
      <c r="A23572" t="s">
        <v>26167</v>
      </c>
      <c r="B23572" t="s">
        <v>20</v>
      </c>
      <c r="C23572" t="s">
        <v>19</v>
      </c>
      <c r="D23572" t="s">
        <v>33</v>
      </c>
      <c r="E23572" t="s">
        <v>533</v>
      </c>
    </row>
    <row r="23573" spans="1:5" x14ac:dyDescent="0.25">
      <c r="A23573" t="s">
        <v>21499</v>
      </c>
      <c r="B23573" t="s">
        <v>20</v>
      </c>
      <c r="C23573" t="s">
        <v>19</v>
      </c>
      <c r="D23573" t="s">
        <v>33</v>
      </c>
      <c r="E23573" t="s">
        <v>533</v>
      </c>
    </row>
    <row r="23574" spans="1:5" x14ac:dyDescent="0.25">
      <c r="A23574" t="s">
        <v>21814</v>
      </c>
      <c r="B23574" t="s">
        <v>20</v>
      </c>
      <c r="C23574" t="s">
        <v>19</v>
      </c>
      <c r="D23574" t="s">
        <v>33</v>
      </c>
      <c r="E23574" t="s">
        <v>533</v>
      </c>
    </row>
    <row r="23575" spans="1:5" x14ac:dyDescent="0.25">
      <c r="A23575" t="s">
        <v>5362</v>
      </c>
      <c r="B23575" t="s">
        <v>20</v>
      </c>
      <c r="C23575" t="s">
        <v>19</v>
      </c>
      <c r="D23575" t="s">
        <v>33</v>
      </c>
      <c r="E23575" t="s">
        <v>533</v>
      </c>
    </row>
    <row r="23576" spans="1:5" x14ac:dyDescent="0.25">
      <c r="A23576" t="s">
        <v>13167</v>
      </c>
      <c r="B23576" t="s">
        <v>20</v>
      </c>
      <c r="C23576" t="s">
        <v>19</v>
      </c>
      <c r="D23576" t="s">
        <v>69</v>
      </c>
      <c r="E23576" t="s">
        <v>533</v>
      </c>
    </row>
    <row r="23577" spans="1:5" x14ac:dyDescent="0.25">
      <c r="A23577" t="s">
        <v>29480</v>
      </c>
      <c r="B23577" t="s">
        <v>20</v>
      </c>
      <c r="C23577" t="s">
        <v>19</v>
      </c>
      <c r="D23577" t="s">
        <v>69</v>
      </c>
      <c r="E23577" t="s">
        <v>533</v>
      </c>
    </row>
    <row r="23578" spans="1:5" x14ac:dyDescent="0.25">
      <c r="A23578" t="s">
        <v>23758</v>
      </c>
      <c r="B23578" t="s">
        <v>20</v>
      </c>
      <c r="C23578" t="s">
        <v>19</v>
      </c>
      <c r="D23578" t="s">
        <v>33</v>
      </c>
      <c r="E23578" t="s">
        <v>530</v>
      </c>
    </row>
    <row r="23579" spans="1:5" x14ac:dyDescent="0.25">
      <c r="A23579" t="s">
        <v>26671</v>
      </c>
      <c r="B23579" t="s">
        <v>20</v>
      </c>
      <c r="C23579" t="s">
        <v>19</v>
      </c>
      <c r="D23579" t="s">
        <v>33</v>
      </c>
      <c r="E23579" t="s">
        <v>533</v>
      </c>
    </row>
    <row r="23580" spans="1:5" x14ac:dyDescent="0.25">
      <c r="A23580" t="s">
        <v>23760</v>
      </c>
      <c r="B23580" t="s">
        <v>20</v>
      </c>
      <c r="C23580" t="s">
        <v>19</v>
      </c>
      <c r="D23580" t="s">
        <v>33</v>
      </c>
      <c r="E23580" t="s">
        <v>530</v>
      </c>
    </row>
    <row r="23581" spans="1:5" x14ac:dyDescent="0.25">
      <c r="A23581" t="s">
        <v>13324</v>
      </c>
      <c r="B23581" t="s">
        <v>20</v>
      </c>
      <c r="C23581" t="s">
        <v>19</v>
      </c>
      <c r="D23581" t="s">
        <v>69</v>
      </c>
      <c r="E23581" t="s">
        <v>533</v>
      </c>
    </row>
    <row r="23582" spans="1:5" x14ac:dyDescent="0.25">
      <c r="A23582" t="s">
        <v>23762</v>
      </c>
      <c r="B23582" t="s">
        <v>20</v>
      </c>
      <c r="C23582" t="s">
        <v>19</v>
      </c>
      <c r="D23582" t="s">
        <v>33</v>
      </c>
      <c r="E23582" t="s">
        <v>530</v>
      </c>
    </row>
    <row r="23583" spans="1:5" x14ac:dyDescent="0.25">
      <c r="A23583" t="s">
        <v>29525</v>
      </c>
      <c r="B23583" t="s">
        <v>20</v>
      </c>
      <c r="C23583" t="s">
        <v>19</v>
      </c>
      <c r="D23583" t="s">
        <v>69</v>
      </c>
      <c r="E23583" t="s">
        <v>533</v>
      </c>
    </row>
    <row r="23584" spans="1:5" x14ac:dyDescent="0.25">
      <c r="A23584" t="s">
        <v>23764</v>
      </c>
      <c r="B23584" t="s">
        <v>20</v>
      </c>
      <c r="C23584" t="s">
        <v>19</v>
      </c>
      <c r="D23584" t="s">
        <v>33</v>
      </c>
      <c r="E23584" t="s">
        <v>530</v>
      </c>
    </row>
    <row r="23585" spans="1:5" x14ac:dyDescent="0.25">
      <c r="A23585" t="s">
        <v>29005</v>
      </c>
      <c r="B23585" t="s">
        <v>16</v>
      </c>
      <c r="C23585" t="s">
        <v>15</v>
      </c>
      <c r="D23585" t="s">
        <v>33</v>
      </c>
      <c r="E23585" t="s">
        <v>628</v>
      </c>
    </row>
    <row r="23586" spans="1:5" x14ac:dyDescent="0.25">
      <c r="A23586" t="s">
        <v>23766</v>
      </c>
      <c r="B23586" t="s">
        <v>20</v>
      </c>
      <c r="C23586" t="s">
        <v>19</v>
      </c>
      <c r="D23586" t="s">
        <v>33</v>
      </c>
      <c r="E23586" t="s">
        <v>530</v>
      </c>
    </row>
    <row r="23587" spans="1:5" x14ac:dyDescent="0.25">
      <c r="A23587" t="s">
        <v>21659</v>
      </c>
      <c r="B23587" t="s">
        <v>20</v>
      </c>
      <c r="C23587" t="s">
        <v>19</v>
      </c>
      <c r="D23587" t="s">
        <v>33</v>
      </c>
      <c r="E23587" t="s">
        <v>553</v>
      </c>
    </row>
    <row r="23588" spans="1:5" x14ac:dyDescent="0.25">
      <c r="A23588" t="s">
        <v>23768</v>
      </c>
      <c r="B23588" t="s">
        <v>20</v>
      </c>
      <c r="C23588" t="s">
        <v>19</v>
      </c>
      <c r="D23588" t="s">
        <v>33</v>
      </c>
      <c r="E23588" t="s">
        <v>530</v>
      </c>
    </row>
    <row r="23589" spans="1:5" x14ac:dyDescent="0.25">
      <c r="A23589" t="s">
        <v>21118</v>
      </c>
      <c r="B23589" t="s">
        <v>20</v>
      </c>
      <c r="C23589" t="s">
        <v>19</v>
      </c>
      <c r="D23589" t="s">
        <v>33</v>
      </c>
      <c r="E23589" t="s">
        <v>533</v>
      </c>
    </row>
    <row r="23590" spans="1:5" x14ac:dyDescent="0.25">
      <c r="A23590" t="s">
        <v>23770</v>
      </c>
      <c r="B23590" t="s">
        <v>20</v>
      </c>
      <c r="C23590" t="s">
        <v>19</v>
      </c>
      <c r="D23590" t="s">
        <v>33</v>
      </c>
      <c r="E23590" t="s">
        <v>530</v>
      </c>
    </row>
    <row r="23591" spans="1:5" x14ac:dyDescent="0.25">
      <c r="A23591" t="s">
        <v>21760</v>
      </c>
      <c r="B23591" t="s">
        <v>20</v>
      </c>
      <c r="C23591" t="s">
        <v>19</v>
      </c>
      <c r="D23591" t="s">
        <v>33</v>
      </c>
      <c r="E23591" t="s">
        <v>533</v>
      </c>
    </row>
    <row r="23592" spans="1:5" x14ac:dyDescent="0.25">
      <c r="A23592" t="s">
        <v>23771</v>
      </c>
      <c r="B23592" t="s">
        <v>20</v>
      </c>
      <c r="C23592" t="s">
        <v>19</v>
      </c>
      <c r="D23592" t="s">
        <v>33</v>
      </c>
      <c r="E23592" t="s">
        <v>562</v>
      </c>
    </row>
    <row r="23593" spans="1:5" x14ac:dyDescent="0.25">
      <c r="A23593" t="s">
        <v>23773</v>
      </c>
      <c r="B23593" t="s">
        <v>20</v>
      </c>
      <c r="C23593" t="s">
        <v>22</v>
      </c>
      <c r="D23593" t="s">
        <v>33</v>
      </c>
      <c r="E23593" t="s">
        <v>693</v>
      </c>
    </row>
    <row r="23594" spans="1:5" x14ac:dyDescent="0.25">
      <c r="A23594" t="s">
        <v>25267</v>
      </c>
      <c r="B23594" t="s">
        <v>20</v>
      </c>
      <c r="C23594" t="s">
        <v>19</v>
      </c>
      <c r="D23594" t="s">
        <v>33</v>
      </c>
      <c r="E23594" t="s">
        <v>533</v>
      </c>
    </row>
    <row r="23595" spans="1:5" x14ac:dyDescent="0.25">
      <c r="A23595" t="s">
        <v>20289</v>
      </c>
      <c r="B23595" t="s">
        <v>20</v>
      </c>
      <c r="C23595" t="s">
        <v>19</v>
      </c>
      <c r="D23595" t="s">
        <v>33</v>
      </c>
      <c r="E23595" t="s">
        <v>533</v>
      </c>
    </row>
    <row r="23596" spans="1:5" x14ac:dyDescent="0.25">
      <c r="A23596" t="s">
        <v>23776</v>
      </c>
      <c r="B23596" t="s">
        <v>20</v>
      </c>
      <c r="C23596" t="s">
        <v>19</v>
      </c>
      <c r="D23596" t="s">
        <v>33</v>
      </c>
      <c r="E23596" t="s">
        <v>530</v>
      </c>
    </row>
    <row r="23597" spans="1:5" x14ac:dyDescent="0.25">
      <c r="A23597" t="s">
        <v>23777</v>
      </c>
      <c r="B23597" t="s">
        <v>20</v>
      </c>
      <c r="C23597" t="s">
        <v>19</v>
      </c>
      <c r="D23597" t="s">
        <v>33</v>
      </c>
      <c r="E23597" t="s">
        <v>538</v>
      </c>
    </row>
    <row r="23598" spans="1:5" x14ac:dyDescent="0.25">
      <c r="A23598" t="s">
        <v>6531</v>
      </c>
      <c r="B23598" t="s">
        <v>16</v>
      </c>
      <c r="C23598" t="s">
        <v>15</v>
      </c>
      <c r="D23598" t="s">
        <v>33</v>
      </c>
      <c r="E23598" t="s">
        <v>628</v>
      </c>
    </row>
    <row r="23599" spans="1:5" x14ac:dyDescent="0.25">
      <c r="A23599" t="s">
        <v>23779</v>
      </c>
      <c r="B23599" t="s">
        <v>20</v>
      </c>
      <c r="C23599" t="s">
        <v>19</v>
      </c>
      <c r="D23599" t="s">
        <v>33</v>
      </c>
      <c r="E23599" t="s">
        <v>538</v>
      </c>
    </row>
    <row r="23600" spans="1:5" x14ac:dyDescent="0.25">
      <c r="A23600" t="s">
        <v>21119</v>
      </c>
      <c r="B23600" t="s">
        <v>20</v>
      </c>
      <c r="C23600" t="s">
        <v>19</v>
      </c>
      <c r="D23600" t="s">
        <v>33</v>
      </c>
      <c r="E23600" t="s">
        <v>533</v>
      </c>
    </row>
    <row r="23601" spans="1:5" x14ac:dyDescent="0.25">
      <c r="A23601" t="s">
        <v>23781</v>
      </c>
      <c r="B23601" t="s">
        <v>20</v>
      </c>
      <c r="C23601" t="s">
        <v>21</v>
      </c>
      <c r="D23601" t="s">
        <v>33</v>
      </c>
      <c r="E23601" t="s">
        <v>581</v>
      </c>
    </row>
    <row r="23602" spans="1:5" x14ac:dyDescent="0.25">
      <c r="A23602" t="s">
        <v>28827</v>
      </c>
      <c r="B23602" t="s">
        <v>20</v>
      </c>
      <c r="C23602" t="s">
        <v>19</v>
      </c>
      <c r="D23602" t="s">
        <v>33</v>
      </c>
      <c r="E23602" t="s">
        <v>533</v>
      </c>
    </row>
    <row r="23603" spans="1:5" x14ac:dyDescent="0.25">
      <c r="A23603" t="s">
        <v>9049</v>
      </c>
      <c r="B23603" t="s">
        <v>20</v>
      </c>
      <c r="C23603" t="s">
        <v>19</v>
      </c>
      <c r="D23603" t="s">
        <v>33</v>
      </c>
      <c r="E23603" t="s">
        <v>533</v>
      </c>
    </row>
    <row r="23604" spans="1:5" x14ac:dyDescent="0.25">
      <c r="A23604" t="s">
        <v>23784</v>
      </c>
      <c r="B23604" t="s">
        <v>20</v>
      </c>
      <c r="C23604" t="s">
        <v>21</v>
      </c>
      <c r="D23604" t="s">
        <v>33</v>
      </c>
      <c r="E23604" t="s">
        <v>581</v>
      </c>
    </row>
    <row r="23605" spans="1:5" x14ac:dyDescent="0.25">
      <c r="A23605" t="s">
        <v>23785</v>
      </c>
      <c r="B23605" t="s">
        <v>20</v>
      </c>
      <c r="C23605" t="s">
        <v>19</v>
      </c>
      <c r="D23605" t="s">
        <v>33</v>
      </c>
      <c r="E23605" t="s">
        <v>538</v>
      </c>
    </row>
    <row r="23606" spans="1:5" x14ac:dyDescent="0.25">
      <c r="A23606" t="s">
        <v>23786</v>
      </c>
      <c r="B23606" t="s">
        <v>20</v>
      </c>
      <c r="C23606" t="s">
        <v>19</v>
      </c>
      <c r="D23606" t="s">
        <v>33</v>
      </c>
      <c r="E23606" t="s">
        <v>530</v>
      </c>
    </row>
    <row r="23607" spans="1:5" x14ac:dyDescent="0.25">
      <c r="A23607" t="s">
        <v>25648</v>
      </c>
      <c r="B23607" t="s">
        <v>20</v>
      </c>
      <c r="C23607" t="s">
        <v>19</v>
      </c>
      <c r="D23607" t="s">
        <v>33</v>
      </c>
      <c r="E23607" t="s">
        <v>533</v>
      </c>
    </row>
    <row r="23608" spans="1:5" x14ac:dyDescent="0.25">
      <c r="A23608" t="s">
        <v>23788</v>
      </c>
      <c r="B23608" t="s">
        <v>20</v>
      </c>
      <c r="C23608" t="s">
        <v>19</v>
      </c>
      <c r="D23608" t="s">
        <v>33</v>
      </c>
      <c r="E23608" t="s">
        <v>538</v>
      </c>
    </row>
    <row r="23609" spans="1:5" x14ac:dyDescent="0.25">
      <c r="A23609" t="s">
        <v>9577</v>
      </c>
      <c r="B23609" t="s">
        <v>20</v>
      </c>
      <c r="C23609" t="s">
        <v>19</v>
      </c>
      <c r="D23609" t="s">
        <v>33</v>
      </c>
      <c r="E23609" t="s">
        <v>533</v>
      </c>
    </row>
    <row r="23610" spans="1:5" x14ac:dyDescent="0.25">
      <c r="A23610" t="s">
        <v>9386</v>
      </c>
      <c r="B23610" t="s">
        <v>20</v>
      </c>
      <c r="C23610" t="s">
        <v>19</v>
      </c>
      <c r="D23610" t="s">
        <v>33</v>
      </c>
      <c r="E23610" t="s">
        <v>533</v>
      </c>
    </row>
    <row r="23611" spans="1:5" x14ac:dyDescent="0.25">
      <c r="A23611" t="s">
        <v>23802</v>
      </c>
      <c r="B23611" t="s">
        <v>20</v>
      </c>
      <c r="C23611" t="s">
        <v>19</v>
      </c>
      <c r="D23611" t="s">
        <v>33</v>
      </c>
      <c r="E23611" t="s">
        <v>533</v>
      </c>
    </row>
    <row r="23612" spans="1:5" x14ac:dyDescent="0.25">
      <c r="A23612" t="s">
        <v>23792</v>
      </c>
      <c r="B23612" t="s">
        <v>20</v>
      </c>
      <c r="C23612" t="s">
        <v>19</v>
      </c>
      <c r="D23612" t="s">
        <v>33</v>
      </c>
      <c r="E23612" t="s">
        <v>538</v>
      </c>
    </row>
    <row r="23613" spans="1:5" x14ac:dyDescent="0.25">
      <c r="A23613" t="s">
        <v>23793</v>
      </c>
      <c r="B23613" t="s">
        <v>20</v>
      </c>
      <c r="C23613" t="s">
        <v>19</v>
      </c>
      <c r="D23613" t="s">
        <v>33</v>
      </c>
      <c r="E23613" t="s">
        <v>530</v>
      </c>
    </row>
    <row r="23614" spans="1:5" x14ac:dyDescent="0.25">
      <c r="A23614" t="s">
        <v>23432</v>
      </c>
      <c r="B23614" t="s">
        <v>20</v>
      </c>
      <c r="C23614" t="s">
        <v>19</v>
      </c>
      <c r="D23614" t="s">
        <v>33</v>
      </c>
      <c r="E23614" t="s">
        <v>553</v>
      </c>
    </row>
    <row r="23615" spans="1:5" x14ac:dyDescent="0.25">
      <c r="A23615" t="s">
        <v>9432</v>
      </c>
      <c r="B23615" t="s">
        <v>20</v>
      </c>
      <c r="C23615" t="s">
        <v>19</v>
      </c>
      <c r="D23615" t="s">
        <v>33</v>
      </c>
      <c r="E23615" t="s">
        <v>533</v>
      </c>
    </row>
    <row r="23616" spans="1:5" x14ac:dyDescent="0.25">
      <c r="A23616" t="s">
        <v>21357</v>
      </c>
      <c r="B23616" t="s">
        <v>20</v>
      </c>
      <c r="C23616" t="s">
        <v>19</v>
      </c>
      <c r="D23616" t="s">
        <v>33</v>
      </c>
      <c r="E23616" t="s">
        <v>533</v>
      </c>
    </row>
    <row r="23617" spans="1:5" x14ac:dyDescent="0.25">
      <c r="A23617" t="s">
        <v>19500</v>
      </c>
      <c r="B23617" t="s">
        <v>20</v>
      </c>
      <c r="C23617" t="s">
        <v>19</v>
      </c>
      <c r="D23617" t="s">
        <v>33</v>
      </c>
      <c r="E23617" t="s">
        <v>533</v>
      </c>
    </row>
    <row r="23618" spans="1:5" x14ac:dyDescent="0.25">
      <c r="A23618" t="s">
        <v>18873</v>
      </c>
      <c r="B23618" t="s">
        <v>20</v>
      </c>
      <c r="C23618" t="s">
        <v>19</v>
      </c>
      <c r="D23618" t="s">
        <v>33</v>
      </c>
      <c r="E23618" t="s">
        <v>533</v>
      </c>
    </row>
    <row r="23619" spans="1:5" x14ac:dyDescent="0.25">
      <c r="A23619" t="s">
        <v>1916</v>
      </c>
      <c r="B23619" t="s">
        <v>20</v>
      </c>
      <c r="C23619" t="s">
        <v>19</v>
      </c>
      <c r="D23619" t="s">
        <v>33</v>
      </c>
      <c r="E23619" t="s">
        <v>533</v>
      </c>
    </row>
    <row r="23620" spans="1:5" x14ac:dyDescent="0.25">
      <c r="A23620" t="s">
        <v>26363</v>
      </c>
      <c r="B23620" t="s">
        <v>20</v>
      </c>
      <c r="C23620" t="s">
        <v>19</v>
      </c>
      <c r="D23620" t="s">
        <v>33</v>
      </c>
      <c r="E23620" t="s">
        <v>533</v>
      </c>
    </row>
    <row r="23621" spans="1:5" x14ac:dyDescent="0.25">
      <c r="A23621" t="s">
        <v>13918</v>
      </c>
      <c r="B23621" t="s">
        <v>20</v>
      </c>
      <c r="C23621" t="s">
        <v>19</v>
      </c>
      <c r="D23621" t="s">
        <v>33</v>
      </c>
      <c r="E23621" t="s">
        <v>533</v>
      </c>
    </row>
    <row r="23622" spans="1:5" x14ac:dyDescent="0.25">
      <c r="A23622" t="s">
        <v>22624</v>
      </c>
      <c r="B23622" t="s">
        <v>20</v>
      </c>
      <c r="C23622" t="s">
        <v>19</v>
      </c>
      <c r="D23622" t="s">
        <v>33</v>
      </c>
      <c r="E23622" t="s">
        <v>533</v>
      </c>
    </row>
    <row r="23623" spans="1:5" x14ac:dyDescent="0.25">
      <c r="A23623" t="s">
        <v>23803</v>
      </c>
      <c r="B23623" t="s">
        <v>20</v>
      </c>
      <c r="C23623" t="s">
        <v>19</v>
      </c>
      <c r="D23623" t="s">
        <v>33</v>
      </c>
      <c r="E23623" t="s">
        <v>530</v>
      </c>
    </row>
    <row r="23624" spans="1:5" x14ac:dyDescent="0.25">
      <c r="A23624" t="s">
        <v>4086</v>
      </c>
      <c r="B23624" t="s">
        <v>20</v>
      </c>
      <c r="C23624" t="s">
        <v>19</v>
      </c>
      <c r="D23624" t="s">
        <v>33</v>
      </c>
      <c r="E23624" t="s">
        <v>533</v>
      </c>
    </row>
    <row r="23625" spans="1:5" x14ac:dyDescent="0.25">
      <c r="A23625" t="s">
        <v>19502</v>
      </c>
      <c r="B23625" t="s">
        <v>20</v>
      </c>
      <c r="C23625" t="s">
        <v>19</v>
      </c>
      <c r="D23625" t="s">
        <v>33</v>
      </c>
      <c r="E23625" t="s">
        <v>533</v>
      </c>
    </row>
    <row r="23626" spans="1:5" x14ac:dyDescent="0.25">
      <c r="A23626" t="s">
        <v>23806</v>
      </c>
      <c r="B23626" t="s">
        <v>20</v>
      </c>
      <c r="C23626" t="s">
        <v>19</v>
      </c>
      <c r="D23626" t="s">
        <v>33</v>
      </c>
      <c r="E23626" t="s">
        <v>538</v>
      </c>
    </row>
    <row r="23627" spans="1:5" x14ac:dyDescent="0.25">
      <c r="A23627" t="s">
        <v>23807</v>
      </c>
      <c r="B23627" t="s">
        <v>20</v>
      </c>
      <c r="C23627" t="s">
        <v>19</v>
      </c>
      <c r="D23627" t="s">
        <v>33</v>
      </c>
      <c r="E23627" t="s">
        <v>538</v>
      </c>
    </row>
    <row r="23628" spans="1:5" x14ac:dyDescent="0.25">
      <c r="A23628" t="s">
        <v>19589</v>
      </c>
      <c r="B23628" t="s">
        <v>20</v>
      </c>
      <c r="C23628" t="s">
        <v>19</v>
      </c>
      <c r="D23628" t="s">
        <v>33</v>
      </c>
      <c r="E23628" t="s">
        <v>533</v>
      </c>
    </row>
    <row r="23629" spans="1:5" x14ac:dyDescent="0.25">
      <c r="A23629" t="s">
        <v>23809</v>
      </c>
      <c r="B23629" t="s">
        <v>20</v>
      </c>
      <c r="C23629" t="s">
        <v>19</v>
      </c>
      <c r="D23629" t="s">
        <v>33</v>
      </c>
      <c r="E23629" t="s">
        <v>556</v>
      </c>
    </row>
    <row r="23630" spans="1:5" x14ac:dyDescent="0.25">
      <c r="A23630" t="s">
        <v>18131</v>
      </c>
      <c r="B23630" t="s">
        <v>20</v>
      </c>
      <c r="C23630" t="s">
        <v>19</v>
      </c>
      <c r="D23630" t="s">
        <v>33</v>
      </c>
      <c r="E23630" t="s">
        <v>533</v>
      </c>
    </row>
    <row r="23631" spans="1:5" x14ac:dyDescent="0.25">
      <c r="A23631" t="s">
        <v>23811</v>
      </c>
      <c r="B23631" t="s">
        <v>20</v>
      </c>
      <c r="C23631" t="s">
        <v>21</v>
      </c>
      <c r="D23631" t="s">
        <v>33</v>
      </c>
      <c r="E23631" t="s">
        <v>581</v>
      </c>
    </row>
    <row r="23632" spans="1:5" x14ac:dyDescent="0.25">
      <c r="A23632" t="s">
        <v>23812</v>
      </c>
      <c r="B23632" t="s">
        <v>20</v>
      </c>
      <c r="C23632" t="s">
        <v>21</v>
      </c>
      <c r="D23632" t="s">
        <v>33</v>
      </c>
      <c r="E23632" t="s">
        <v>582</v>
      </c>
    </row>
    <row r="23633" spans="1:5" x14ac:dyDescent="0.25">
      <c r="A23633" t="s">
        <v>6294</v>
      </c>
      <c r="B23633" t="s">
        <v>20</v>
      </c>
      <c r="C23633" t="s">
        <v>19</v>
      </c>
      <c r="D23633" t="s">
        <v>33</v>
      </c>
      <c r="E23633" t="s">
        <v>533</v>
      </c>
    </row>
    <row r="23634" spans="1:5" x14ac:dyDescent="0.25">
      <c r="A23634" t="s">
        <v>23814</v>
      </c>
      <c r="B23634" t="s">
        <v>20</v>
      </c>
      <c r="C23634" t="s">
        <v>21</v>
      </c>
      <c r="D23634" t="s">
        <v>33</v>
      </c>
      <c r="E23634" t="s">
        <v>581</v>
      </c>
    </row>
    <row r="23635" spans="1:5" x14ac:dyDescent="0.25">
      <c r="A23635" t="s">
        <v>13912</v>
      </c>
      <c r="B23635" t="s">
        <v>20</v>
      </c>
      <c r="C23635" t="s">
        <v>19</v>
      </c>
      <c r="D23635" t="s">
        <v>33</v>
      </c>
      <c r="E23635" t="s">
        <v>533</v>
      </c>
    </row>
    <row r="23636" spans="1:5" x14ac:dyDescent="0.25">
      <c r="A23636" t="s">
        <v>7494</v>
      </c>
      <c r="B23636" t="s">
        <v>20</v>
      </c>
      <c r="C23636" t="s">
        <v>19</v>
      </c>
      <c r="D23636" t="s">
        <v>33</v>
      </c>
      <c r="E23636" t="s">
        <v>533</v>
      </c>
    </row>
    <row r="23637" spans="1:5" x14ac:dyDescent="0.25">
      <c r="A23637" t="s">
        <v>23817</v>
      </c>
      <c r="B23637" t="s">
        <v>16</v>
      </c>
      <c r="C23637" t="s">
        <v>17</v>
      </c>
      <c r="D23637" t="s">
        <v>33</v>
      </c>
      <c r="E23637" t="s">
        <v>653</v>
      </c>
    </row>
    <row r="23638" spans="1:5" x14ac:dyDescent="0.25">
      <c r="A23638" t="s">
        <v>25315</v>
      </c>
      <c r="B23638" t="s">
        <v>20</v>
      </c>
      <c r="C23638" t="s">
        <v>19</v>
      </c>
      <c r="D23638" t="s">
        <v>33</v>
      </c>
      <c r="E23638" t="s">
        <v>533</v>
      </c>
    </row>
    <row r="23639" spans="1:5" x14ac:dyDescent="0.25">
      <c r="A23639" t="s">
        <v>14803</v>
      </c>
      <c r="B23639" t="s">
        <v>20</v>
      </c>
      <c r="C23639" t="s">
        <v>19</v>
      </c>
      <c r="D23639" t="s">
        <v>33</v>
      </c>
      <c r="E23639" t="s">
        <v>533</v>
      </c>
    </row>
    <row r="23640" spans="1:5" x14ac:dyDescent="0.25">
      <c r="A23640" t="s">
        <v>6490</v>
      </c>
      <c r="B23640" t="s">
        <v>20</v>
      </c>
      <c r="C23640" t="s">
        <v>19</v>
      </c>
      <c r="D23640" t="s">
        <v>33</v>
      </c>
      <c r="E23640" t="s">
        <v>533</v>
      </c>
    </row>
    <row r="23641" spans="1:5" x14ac:dyDescent="0.25">
      <c r="A23641" t="s">
        <v>7232</v>
      </c>
      <c r="B23641" t="s">
        <v>20</v>
      </c>
      <c r="C23641" t="s">
        <v>19</v>
      </c>
      <c r="D23641" t="s">
        <v>33</v>
      </c>
      <c r="E23641" t="s">
        <v>533</v>
      </c>
    </row>
    <row r="23642" spans="1:5" x14ac:dyDescent="0.25">
      <c r="A23642" t="s">
        <v>23822</v>
      </c>
      <c r="B23642" t="s">
        <v>20</v>
      </c>
      <c r="C23642" t="s">
        <v>19</v>
      </c>
      <c r="D23642" t="s">
        <v>33</v>
      </c>
      <c r="E23642" t="s">
        <v>562</v>
      </c>
    </row>
    <row r="23643" spans="1:5" x14ac:dyDescent="0.25">
      <c r="A23643" t="s">
        <v>3771</v>
      </c>
      <c r="B23643" t="s">
        <v>20</v>
      </c>
      <c r="C23643" t="s">
        <v>19</v>
      </c>
      <c r="D23643" t="s">
        <v>33</v>
      </c>
      <c r="E23643" t="s">
        <v>533</v>
      </c>
    </row>
    <row r="23644" spans="1:5" x14ac:dyDescent="0.25">
      <c r="A23644" t="s">
        <v>23824</v>
      </c>
      <c r="B23644" t="s">
        <v>20</v>
      </c>
      <c r="C23644" t="s">
        <v>19</v>
      </c>
      <c r="D23644" t="s">
        <v>33</v>
      </c>
      <c r="E23644" t="s">
        <v>530</v>
      </c>
    </row>
    <row r="23645" spans="1:5" x14ac:dyDescent="0.25">
      <c r="A23645" t="s">
        <v>28376</v>
      </c>
      <c r="B23645" t="s">
        <v>20</v>
      </c>
      <c r="C23645" t="s">
        <v>19</v>
      </c>
      <c r="D23645" t="s">
        <v>33</v>
      </c>
      <c r="E23645" t="s">
        <v>533</v>
      </c>
    </row>
    <row r="23646" spans="1:5" x14ac:dyDescent="0.25">
      <c r="A23646" t="s">
        <v>23826</v>
      </c>
      <c r="B23646" t="s">
        <v>20</v>
      </c>
      <c r="C23646" t="s">
        <v>21</v>
      </c>
      <c r="D23646" t="s">
        <v>33</v>
      </c>
      <c r="E23646" t="s">
        <v>582</v>
      </c>
    </row>
    <row r="23647" spans="1:5" x14ac:dyDescent="0.25">
      <c r="A23647" t="s">
        <v>24110</v>
      </c>
      <c r="B23647" t="s">
        <v>20</v>
      </c>
      <c r="C23647" t="s">
        <v>19</v>
      </c>
      <c r="D23647" t="s">
        <v>33</v>
      </c>
      <c r="E23647" t="s">
        <v>533</v>
      </c>
    </row>
    <row r="23648" spans="1:5" x14ac:dyDescent="0.25">
      <c r="A23648" t="s">
        <v>23828</v>
      </c>
      <c r="B23648" t="s">
        <v>20</v>
      </c>
      <c r="C23648" t="s">
        <v>19</v>
      </c>
      <c r="D23648" t="s">
        <v>33</v>
      </c>
      <c r="E23648" t="s">
        <v>530</v>
      </c>
    </row>
    <row r="23649" spans="1:5" x14ac:dyDescent="0.25">
      <c r="A23649" t="s">
        <v>13907</v>
      </c>
      <c r="B23649" t="s">
        <v>20</v>
      </c>
      <c r="C23649" t="s">
        <v>19</v>
      </c>
      <c r="D23649" t="s">
        <v>33</v>
      </c>
      <c r="E23649" t="s">
        <v>533</v>
      </c>
    </row>
    <row r="23650" spans="1:5" x14ac:dyDescent="0.25">
      <c r="A23650" t="s">
        <v>23830</v>
      </c>
      <c r="B23650" t="s">
        <v>20</v>
      </c>
      <c r="C23650" t="s">
        <v>19</v>
      </c>
      <c r="D23650" t="s">
        <v>33</v>
      </c>
      <c r="E23650" t="s">
        <v>538</v>
      </c>
    </row>
    <row r="23651" spans="1:5" x14ac:dyDescent="0.25">
      <c r="A23651" t="s">
        <v>14995</v>
      </c>
      <c r="B23651" t="s">
        <v>20</v>
      </c>
      <c r="C23651" t="s">
        <v>19</v>
      </c>
      <c r="D23651" t="s">
        <v>33</v>
      </c>
      <c r="E23651" t="s">
        <v>533</v>
      </c>
    </row>
    <row r="23652" spans="1:5" x14ac:dyDescent="0.25">
      <c r="A23652" t="s">
        <v>21313</v>
      </c>
      <c r="B23652" t="s">
        <v>20</v>
      </c>
      <c r="C23652" t="s">
        <v>19</v>
      </c>
      <c r="D23652" t="s">
        <v>33</v>
      </c>
      <c r="E23652" t="s">
        <v>533</v>
      </c>
    </row>
    <row r="23653" spans="1:5" x14ac:dyDescent="0.25">
      <c r="A23653" t="s">
        <v>23833</v>
      </c>
      <c r="B23653" t="s">
        <v>20</v>
      </c>
      <c r="C23653" t="s">
        <v>22</v>
      </c>
      <c r="D23653" t="s">
        <v>33</v>
      </c>
      <c r="E23653" t="s">
        <v>536</v>
      </c>
    </row>
    <row r="23654" spans="1:5" x14ac:dyDescent="0.25">
      <c r="A23654" t="s">
        <v>23834</v>
      </c>
      <c r="B23654" t="s">
        <v>20</v>
      </c>
      <c r="C23654" t="s">
        <v>22</v>
      </c>
      <c r="D23654" t="s">
        <v>33</v>
      </c>
      <c r="E23654" t="s">
        <v>693</v>
      </c>
    </row>
    <row r="23655" spans="1:5" x14ac:dyDescent="0.25">
      <c r="A23655" t="s">
        <v>6484</v>
      </c>
      <c r="B23655" t="s">
        <v>20</v>
      </c>
      <c r="C23655" t="s">
        <v>19</v>
      </c>
      <c r="D23655" t="s">
        <v>33</v>
      </c>
      <c r="E23655" t="s">
        <v>533</v>
      </c>
    </row>
    <row r="23656" spans="1:5" x14ac:dyDescent="0.25">
      <c r="A23656" t="s">
        <v>23836</v>
      </c>
      <c r="B23656" t="s">
        <v>20</v>
      </c>
      <c r="C23656" t="s">
        <v>21</v>
      </c>
      <c r="D23656" t="s">
        <v>33</v>
      </c>
      <c r="E23656" t="s">
        <v>582</v>
      </c>
    </row>
    <row r="23657" spans="1:5" x14ac:dyDescent="0.25">
      <c r="A23657" t="s">
        <v>23837</v>
      </c>
      <c r="B23657" t="s">
        <v>16</v>
      </c>
      <c r="C23657" t="s">
        <v>17</v>
      </c>
      <c r="D23657" t="s">
        <v>33</v>
      </c>
      <c r="E23657" t="s">
        <v>653</v>
      </c>
    </row>
    <row r="23658" spans="1:5" x14ac:dyDescent="0.25">
      <c r="A23658" t="s">
        <v>23838</v>
      </c>
      <c r="B23658" t="s">
        <v>16</v>
      </c>
      <c r="C23658" t="s">
        <v>17</v>
      </c>
      <c r="D23658" t="s">
        <v>33</v>
      </c>
      <c r="E23658" t="s">
        <v>653</v>
      </c>
    </row>
    <row r="23659" spans="1:5" x14ac:dyDescent="0.25">
      <c r="A23659" t="s">
        <v>7235</v>
      </c>
      <c r="B23659" t="s">
        <v>20</v>
      </c>
      <c r="C23659" t="s">
        <v>19</v>
      </c>
      <c r="D23659" t="s">
        <v>33</v>
      </c>
      <c r="E23659" t="s">
        <v>533</v>
      </c>
    </row>
    <row r="23660" spans="1:5" x14ac:dyDescent="0.25">
      <c r="A23660" t="s">
        <v>23840</v>
      </c>
      <c r="B23660" t="s">
        <v>20</v>
      </c>
      <c r="C23660" t="s">
        <v>19</v>
      </c>
      <c r="D23660" t="s">
        <v>33</v>
      </c>
      <c r="E23660" t="s">
        <v>530</v>
      </c>
    </row>
    <row r="23661" spans="1:5" x14ac:dyDescent="0.25">
      <c r="A23661" t="s">
        <v>24942</v>
      </c>
      <c r="B23661" t="s">
        <v>16</v>
      </c>
      <c r="C23661" t="s">
        <v>15</v>
      </c>
      <c r="D23661" t="s">
        <v>33</v>
      </c>
      <c r="E23661" t="s">
        <v>628</v>
      </c>
    </row>
    <row r="23662" spans="1:5" x14ac:dyDescent="0.25">
      <c r="A23662" t="s">
        <v>23842</v>
      </c>
      <c r="B23662" t="s">
        <v>20</v>
      </c>
      <c r="C23662" t="s">
        <v>19</v>
      </c>
      <c r="D23662" t="s">
        <v>33</v>
      </c>
      <c r="E23662" t="s">
        <v>530</v>
      </c>
    </row>
    <row r="23663" spans="1:5" x14ac:dyDescent="0.25">
      <c r="A23663" t="s">
        <v>23844</v>
      </c>
      <c r="B23663" t="s">
        <v>20</v>
      </c>
      <c r="C23663" t="s">
        <v>19</v>
      </c>
      <c r="D23663" t="s">
        <v>33</v>
      </c>
      <c r="E23663" t="s">
        <v>530</v>
      </c>
    </row>
    <row r="23664" spans="1:5" x14ac:dyDescent="0.25">
      <c r="A23664" t="s">
        <v>24112</v>
      </c>
      <c r="B23664" t="s">
        <v>20</v>
      </c>
      <c r="C23664" t="s">
        <v>19</v>
      </c>
      <c r="D23664" t="s">
        <v>33</v>
      </c>
      <c r="E23664" t="s">
        <v>533</v>
      </c>
    </row>
    <row r="23665" spans="1:5" x14ac:dyDescent="0.25">
      <c r="A23665" t="s">
        <v>24414</v>
      </c>
      <c r="B23665" t="s">
        <v>20</v>
      </c>
      <c r="C23665" t="s">
        <v>19</v>
      </c>
      <c r="D23665" t="s">
        <v>33</v>
      </c>
      <c r="E23665" t="s">
        <v>533</v>
      </c>
    </row>
    <row r="23666" spans="1:5" x14ac:dyDescent="0.25">
      <c r="A23666" t="s">
        <v>23846</v>
      </c>
      <c r="B23666" t="s">
        <v>20</v>
      </c>
      <c r="C23666" t="s">
        <v>19</v>
      </c>
      <c r="D23666" t="s">
        <v>33</v>
      </c>
      <c r="E23666" t="s">
        <v>531</v>
      </c>
    </row>
    <row r="23667" spans="1:5" x14ac:dyDescent="0.25">
      <c r="A23667" t="s">
        <v>24753</v>
      </c>
      <c r="B23667" t="s">
        <v>20</v>
      </c>
      <c r="C23667" t="s">
        <v>19</v>
      </c>
      <c r="D23667" t="s">
        <v>33</v>
      </c>
      <c r="E23667" t="s">
        <v>533</v>
      </c>
    </row>
    <row r="23668" spans="1:5" x14ac:dyDescent="0.25">
      <c r="A23668" t="s">
        <v>23848</v>
      </c>
      <c r="B23668" t="s">
        <v>20</v>
      </c>
      <c r="C23668" t="s">
        <v>19</v>
      </c>
      <c r="D23668" t="s">
        <v>33</v>
      </c>
      <c r="E23668" t="s">
        <v>531</v>
      </c>
    </row>
    <row r="23669" spans="1:5" x14ac:dyDescent="0.25">
      <c r="A23669" t="s">
        <v>43831</v>
      </c>
      <c r="B23669" t="s">
        <v>20</v>
      </c>
      <c r="C23669" t="s">
        <v>19</v>
      </c>
      <c r="D23669" t="s">
        <v>33</v>
      </c>
      <c r="E23669" t="s">
        <v>533</v>
      </c>
    </row>
    <row r="23670" spans="1:5" x14ac:dyDescent="0.25">
      <c r="A23670" t="s">
        <v>23850</v>
      </c>
      <c r="B23670" t="s">
        <v>20</v>
      </c>
      <c r="C23670" t="s">
        <v>19</v>
      </c>
      <c r="D23670" t="s">
        <v>33</v>
      </c>
      <c r="E23670" t="s">
        <v>691</v>
      </c>
    </row>
    <row r="23671" spans="1:5" x14ac:dyDescent="0.25">
      <c r="A23671" t="s">
        <v>13908</v>
      </c>
      <c r="B23671" t="s">
        <v>20</v>
      </c>
      <c r="C23671" t="s">
        <v>19</v>
      </c>
      <c r="D23671" t="s">
        <v>33</v>
      </c>
      <c r="E23671" t="s">
        <v>533</v>
      </c>
    </row>
    <row r="23672" spans="1:5" x14ac:dyDescent="0.25">
      <c r="A23672" t="s">
        <v>23852</v>
      </c>
      <c r="B23672" t="s">
        <v>20</v>
      </c>
      <c r="C23672" t="s">
        <v>21</v>
      </c>
      <c r="D23672" t="s">
        <v>33</v>
      </c>
      <c r="E23672" t="s">
        <v>581</v>
      </c>
    </row>
    <row r="23673" spans="1:5" x14ac:dyDescent="0.25">
      <c r="A23673" t="s">
        <v>23853</v>
      </c>
      <c r="B23673" t="s">
        <v>20</v>
      </c>
      <c r="C23673" t="s">
        <v>21</v>
      </c>
      <c r="D23673" t="s">
        <v>33</v>
      </c>
      <c r="E23673" t="s">
        <v>582</v>
      </c>
    </row>
    <row r="23674" spans="1:5" x14ac:dyDescent="0.25">
      <c r="A23674" t="s">
        <v>13376</v>
      </c>
      <c r="B23674" t="s">
        <v>20</v>
      </c>
      <c r="C23674" t="s">
        <v>19</v>
      </c>
      <c r="D23674" t="s">
        <v>33</v>
      </c>
      <c r="E23674" t="s">
        <v>533</v>
      </c>
    </row>
    <row r="23675" spans="1:5" x14ac:dyDescent="0.25">
      <c r="A23675" t="s">
        <v>27717</v>
      </c>
      <c r="B23675" t="s">
        <v>20</v>
      </c>
      <c r="C23675" t="s">
        <v>19</v>
      </c>
      <c r="D23675" t="s">
        <v>33</v>
      </c>
      <c r="E23675" t="s">
        <v>533</v>
      </c>
    </row>
    <row r="23676" spans="1:5" x14ac:dyDescent="0.25">
      <c r="A23676" t="s">
        <v>2476</v>
      </c>
      <c r="B23676" t="s">
        <v>20</v>
      </c>
      <c r="C23676" t="s">
        <v>19</v>
      </c>
      <c r="D23676" t="s">
        <v>33</v>
      </c>
      <c r="E23676" t="s">
        <v>533</v>
      </c>
    </row>
    <row r="23677" spans="1:5" x14ac:dyDescent="0.25">
      <c r="A23677" t="s">
        <v>11698</v>
      </c>
      <c r="B23677" t="s">
        <v>20</v>
      </c>
      <c r="C23677" t="s">
        <v>19</v>
      </c>
      <c r="D23677" t="s">
        <v>33</v>
      </c>
      <c r="E23677" t="s">
        <v>533</v>
      </c>
    </row>
    <row r="23678" spans="1:5" x14ac:dyDescent="0.25">
      <c r="A23678" t="s">
        <v>23858</v>
      </c>
      <c r="B23678" t="s">
        <v>20</v>
      </c>
      <c r="C23678" t="s">
        <v>19</v>
      </c>
      <c r="D23678" t="s">
        <v>33</v>
      </c>
      <c r="E23678" t="s">
        <v>538</v>
      </c>
    </row>
    <row r="23679" spans="1:5" x14ac:dyDescent="0.25">
      <c r="A23679" t="s">
        <v>29087</v>
      </c>
      <c r="B23679" t="s">
        <v>20</v>
      </c>
      <c r="C23679" t="s">
        <v>19</v>
      </c>
      <c r="D23679" t="s">
        <v>33</v>
      </c>
      <c r="E23679" t="s">
        <v>533</v>
      </c>
    </row>
    <row r="23680" spans="1:5" x14ac:dyDescent="0.25">
      <c r="A23680" t="s">
        <v>23860</v>
      </c>
      <c r="B23680" t="s">
        <v>20</v>
      </c>
      <c r="C23680" t="s">
        <v>19</v>
      </c>
      <c r="D23680" t="s">
        <v>33</v>
      </c>
      <c r="E23680" t="s">
        <v>530</v>
      </c>
    </row>
    <row r="23681" spans="1:5" x14ac:dyDescent="0.25">
      <c r="A23681" t="s">
        <v>11700</v>
      </c>
      <c r="B23681" t="s">
        <v>20</v>
      </c>
      <c r="C23681" t="s">
        <v>19</v>
      </c>
      <c r="D23681" t="s">
        <v>33</v>
      </c>
      <c r="E23681" t="s">
        <v>533</v>
      </c>
    </row>
    <row r="23682" spans="1:5" x14ac:dyDescent="0.25">
      <c r="A23682" t="s">
        <v>23862</v>
      </c>
      <c r="B23682" t="s">
        <v>20</v>
      </c>
      <c r="C23682" t="s">
        <v>19</v>
      </c>
      <c r="D23682" t="s">
        <v>33</v>
      </c>
      <c r="E23682" t="s">
        <v>562</v>
      </c>
    </row>
    <row r="23683" spans="1:5" x14ac:dyDescent="0.25">
      <c r="A23683" t="s">
        <v>21010</v>
      </c>
      <c r="B23683" t="s">
        <v>20</v>
      </c>
      <c r="C23683" t="s">
        <v>19</v>
      </c>
      <c r="D23683" t="s">
        <v>33</v>
      </c>
      <c r="E23683" t="s">
        <v>533</v>
      </c>
    </row>
    <row r="23684" spans="1:5" x14ac:dyDescent="0.25">
      <c r="A23684" t="s">
        <v>23864</v>
      </c>
      <c r="B23684" t="s">
        <v>20</v>
      </c>
      <c r="C23684" t="s">
        <v>19</v>
      </c>
      <c r="D23684" t="s">
        <v>33</v>
      </c>
      <c r="E23684" t="s">
        <v>562</v>
      </c>
    </row>
    <row r="23685" spans="1:5" x14ac:dyDescent="0.25">
      <c r="A23685" t="s">
        <v>23865</v>
      </c>
      <c r="B23685" t="s">
        <v>20</v>
      </c>
      <c r="C23685" t="s">
        <v>19</v>
      </c>
      <c r="D23685" t="s">
        <v>33</v>
      </c>
      <c r="E23685" t="s">
        <v>531</v>
      </c>
    </row>
    <row r="23686" spans="1:5" x14ac:dyDescent="0.25">
      <c r="A23686" t="s">
        <v>19477</v>
      </c>
      <c r="B23686" t="s">
        <v>20</v>
      </c>
      <c r="C23686" t="s">
        <v>19</v>
      </c>
      <c r="D23686" t="s">
        <v>33</v>
      </c>
      <c r="E23686" t="s">
        <v>533</v>
      </c>
    </row>
    <row r="23687" spans="1:5" x14ac:dyDescent="0.25">
      <c r="A23687" t="s">
        <v>23867</v>
      </c>
      <c r="B23687" t="s">
        <v>20</v>
      </c>
      <c r="C23687" t="s">
        <v>19</v>
      </c>
      <c r="D23687" t="s">
        <v>33</v>
      </c>
      <c r="E23687" t="s">
        <v>562</v>
      </c>
    </row>
    <row r="23688" spans="1:5" x14ac:dyDescent="0.25">
      <c r="A23688" t="s">
        <v>23868</v>
      </c>
      <c r="B23688" t="s">
        <v>20</v>
      </c>
      <c r="C23688" t="s">
        <v>19</v>
      </c>
      <c r="D23688" t="s">
        <v>33</v>
      </c>
      <c r="E23688" t="s">
        <v>593</v>
      </c>
    </row>
    <row r="23689" spans="1:5" x14ac:dyDescent="0.25">
      <c r="A23689" t="s">
        <v>15282</v>
      </c>
      <c r="B23689" t="s">
        <v>20</v>
      </c>
      <c r="C23689" t="s">
        <v>19</v>
      </c>
      <c r="D23689" t="s">
        <v>33</v>
      </c>
      <c r="E23689" t="s">
        <v>533</v>
      </c>
    </row>
    <row r="23690" spans="1:5" x14ac:dyDescent="0.25">
      <c r="A23690" t="s">
        <v>23870</v>
      </c>
      <c r="B23690" t="s">
        <v>16</v>
      </c>
      <c r="C23690" t="s">
        <v>17</v>
      </c>
      <c r="D23690" t="s">
        <v>33</v>
      </c>
      <c r="E23690" t="s">
        <v>653</v>
      </c>
    </row>
    <row r="23691" spans="1:5" x14ac:dyDescent="0.25">
      <c r="A23691" t="s">
        <v>13374</v>
      </c>
      <c r="B23691" t="s">
        <v>20</v>
      </c>
      <c r="C23691" t="s">
        <v>19</v>
      </c>
      <c r="D23691" t="s">
        <v>33</v>
      </c>
      <c r="E23691" t="s">
        <v>533</v>
      </c>
    </row>
    <row r="23692" spans="1:5" x14ac:dyDescent="0.25">
      <c r="A23692" t="s">
        <v>23872</v>
      </c>
      <c r="B23692" t="s">
        <v>20</v>
      </c>
      <c r="C23692" t="s">
        <v>19</v>
      </c>
      <c r="D23692" t="s">
        <v>33</v>
      </c>
      <c r="E23692" t="s">
        <v>538</v>
      </c>
    </row>
    <row r="23693" spans="1:5" x14ac:dyDescent="0.25">
      <c r="A23693" t="s">
        <v>9333</v>
      </c>
      <c r="B23693" t="s">
        <v>20</v>
      </c>
      <c r="C23693" t="s">
        <v>19</v>
      </c>
      <c r="D23693" t="s">
        <v>33</v>
      </c>
      <c r="E23693" t="s">
        <v>533</v>
      </c>
    </row>
    <row r="23694" spans="1:5" x14ac:dyDescent="0.25">
      <c r="A23694" t="s">
        <v>27716</v>
      </c>
      <c r="B23694" t="s">
        <v>20</v>
      </c>
      <c r="C23694" t="s">
        <v>19</v>
      </c>
      <c r="D23694" t="s">
        <v>33</v>
      </c>
      <c r="E23694" t="s">
        <v>533</v>
      </c>
    </row>
    <row r="23695" spans="1:5" x14ac:dyDescent="0.25">
      <c r="A23695" t="s">
        <v>23875</v>
      </c>
      <c r="B23695" t="s">
        <v>20</v>
      </c>
      <c r="C23695" t="s">
        <v>19</v>
      </c>
      <c r="D23695" t="s">
        <v>33</v>
      </c>
      <c r="E23695" t="s">
        <v>530</v>
      </c>
    </row>
    <row r="23696" spans="1:5" x14ac:dyDescent="0.25">
      <c r="A23696" t="s">
        <v>11486</v>
      </c>
      <c r="B23696" t="s">
        <v>20</v>
      </c>
      <c r="C23696" t="s">
        <v>19</v>
      </c>
      <c r="D23696" t="s">
        <v>33</v>
      </c>
      <c r="E23696" t="s">
        <v>533</v>
      </c>
    </row>
    <row r="23697" spans="1:5" x14ac:dyDescent="0.25">
      <c r="A23697" t="s">
        <v>23877</v>
      </c>
      <c r="B23697" t="s">
        <v>20</v>
      </c>
      <c r="C23697" t="s">
        <v>21</v>
      </c>
      <c r="D23697" t="s">
        <v>33</v>
      </c>
      <c r="E23697" t="s">
        <v>582</v>
      </c>
    </row>
    <row r="23698" spans="1:5" x14ac:dyDescent="0.25">
      <c r="A23698" t="s">
        <v>15924</v>
      </c>
      <c r="B23698" t="s">
        <v>20</v>
      </c>
      <c r="C23698" t="s">
        <v>19</v>
      </c>
      <c r="D23698" t="s">
        <v>33</v>
      </c>
      <c r="E23698" t="s">
        <v>533</v>
      </c>
    </row>
    <row r="23699" spans="1:5" x14ac:dyDescent="0.25">
      <c r="A23699" t="s">
        <v>23879</v>
      </c>
      <c r="B23699" t="s">
        <v>20</v>
      </c>
      <c r="C23699" t="s">
        <v>21</v>
      </c>
      <c r="D23699" t="s">
        <v>33</v>
      </c>
      <c r="E23699" t="s">
        <v>582</v>
      </c>
    </row>
    <row r="23700" spans="1:5" x14ac:dyDescent="0.25">
      <c r="A23700" t="s">
        <v>27715</v>
      </c>
      <c r="B23700" t="s">
        <v>20</v>
      </c>
      <c r="C23700" t="s">
        <v>19</v>
      </c>
      <c r="D23700" t="s">
        <v>33</v>
      </c>
      <c r="E23700" t="s">
        <v>533</v>
      </c>
    </row>
    <row r="23701" spans="1:5" x14ac:dyDescent="0.25">
      <c r="A23701" t="s">
        <v>23881</v>
      </c>
      <c r="B23701" t="s">
        <v>20</v>
      </c>
      <c r="C23701" t="s">
        <v>19</v>
      </c>
      <c r="D23701" t="s">
        <v>33</v>
      </c>
      <c r="E23701" t="s">
        <v>530</v>
      </c>
    </row>
    <row r="23702" spans="1:5" x14ac:dyDescent="0.25">
      <c r="A23702" t="s">
        <v>27714</v>
      </c>
      <c r="B23702" t="s">
        <v>20</v>
      </c>
      <c r="C23702" t="s">
        <v>19</v>
      </c>
      <c r="D23702" t="s">
        <v>33</v>
      </c>
      <c r="E23702" t="s">
        <v>533</v>
      </c>
    </row>
    <row r="23703" spans="1:5" x14ac:dyDescent="0.25">
      <c r="A23703" t="s">
        <v>23883</v>
      </c>
      <c r="B23703" t="s">
        <v>20</v>
      </c>
      <c r="C23703" t="s">
        <v>19</v>
      </c>
      <c r="D23703" t="s">
        <v>33</v>
      </c>
      <c r="E23703" t="s">
        <v>530</v>
      </c>
    </row>
    <row r="23704" spans="1:5" x14ac:dyDescent="0.25">
      <c r="A23704" t="s">
        <v>23884</v>
      </c>
      <c r="B23704" t="s">
        <v>16</v>
      </c>
      <c r="C23704" t="s">
        <v>17</v>
      </c>
      <c r="D23704" t="s">
        <v>33</v>
      </c>
      <c r="E23704" t="s">
        <v>653</v>
      </c>
    </row>
    <row r="23705" spans="1:5" x14ac:dyDescent="0.25">
      <c r="A23705" t="s">
        <v>23885</v>
      </c>
      <c r="B23705" t="s">
        <v>20</v>
      </c>
      <c r="C23705" t="s">
        <v>19</v>
      </c>
      <c r="D23705" t="s">
        <v>65</v>
      </c>
      <c r="E23705" t="s">
        <v>538</v>
      </c>
    </row>
    <row r="23706" spans="1:5" x14ac:dyDescent="0.25">
      <c r="A23706" t="s">
        <v>24949</v>
      </c>
      <c r="B23706" t="s">
        <v>20</v>
      </c>
      <c r="C23706" t="s">
        <v>19</v>
      </c>
      <c r="D23706" t="s">
        <v>33</v>
      </c>
      <c r="E23706" t="s">
        <v>533</v>
      </c>
    </row>
    <row r="23707" spans="1:5" x14ac:dyDescent="0.25">
      <c r="A23707" t="s">
        <v>15281</v>
      </c>
      <c r="B23707" t="s">
        <v>20</v>
      </c>
      <c r="C23707" t="s">
        <v>19</v>
      </c>
      <c r="D23707" t="s">
        <v>33</v>
      </c>
      <c r="E23707" t="s">
        <v>533</v>
      </c>
    </row>
    <row r="23708" spans="1:5" x14ac:dyDescent="0.25">
      <c r="A23708" t="s">
        <v>19286</v>
      </c>
      <c r="B23708" t="s">
        <v>20</v>
      </c>
      <c r="C23708" t="s">
        <v>19</v>
      </c>
      <c r="D23708" t="s">
        <v>33</v>
      </c>
      <c r="E23708" t="s">
        <v>553</v>
      </c>
    </row>
    <row r="23709" spans="1:5" x14ac:dyDescent="0.25">
      <c r="A23709" t="s">
        <v>23889</v>
      </c>
      <c r="B23709" t="s">
        <v>20</v>
      </c>
      <c r="C23709" t="s">
        <v>19</v>
      </c>
      <c r="D23709" t="s">
        <v>33</v>
      </c>
      <c r="E23709" t="s">
        <v>706</v>
      </c>
    </row>
    <row r="23710" spans="1:5" x14ac:dyDescent="0.25">
      <c r="A23710" t="s">
        <v>23890</v>
      </c>
      <c r="B23710" t="s">
        <v>20</v>
      </c>
      <c r="C23710" t="s">
        <v>19</v>
      </c>
      <c r="D23710" t="s">
        <v>33</v>
      </c>
      <c r="E23710" t="s">
        <v>538</v>
      </c>
    </row>
    <row r="23711" spans="1:5" x14ac:dyDescent="0.25">
      <c r="A23711" t="s">
        <v>23891</v>
      </c>
      <c r="B23711" t="s">
        <v>20</v>
      </c>
      <c r="C23711" t="s">
        <v>19</v>
      </c>
      <c r="D23711" t="s">
        <v>33</v>
      </c>
      <c r="E23711" t="s">
        <v>530</v>
      </c>
    </row>
    <row r="23712" spans="1:5" x14ac:dyDescent="0.25">
      <c r="A23712" t="s">
        <v>20704</v>
      </c>
      <c r="B23712" t="s">
        <v>20</v>
      </c>
      <c r="C23712" t="s">
        <v>19</v>
      </c>
      <c r="D23712" t="s">
        <v>33</v>
      </c>
      <c r="E23712" t="s">
        <v>533</v>
      </c>
    </row>
    <row r="23713" spans="1:5" x14ac:dyDescent="0.25">
      <c r="A23713" t="s">
        <v>23893</v>
      </c>
      <c r="B23713" t="s">
        <v>20</v>
      </c>
      <c r="C23713" t="s">
        <v>23</v>
      </c>
      <c r="D23713" t="s">
        <v>33</v>
      </c>
      <c r="E23713" t="s">
        <v>740</v>
      </c>
    </row>
    <row r="23714" spans="1:5" x14ac:dyDescent="0.25">
      <c r="A23714" t="s">
        <v>8081</v>
      </c>
      <c r="B23714" t="s">
        <v>20</v>
      </c>
      <c r="C23714" t="s">
        <v>19</v>
      </c>
      <c r="D23714" t="s">
        <v>33</v>
      </c>
      <c r="E23714" t="s">
        <v>533</v>
      </c>
    </row>
    <row r="23715" spans="1:5" x14ac:dyDescent="0.25">
      <c r="A23715" t="s">
        <v>23895</v>
      </c>
      <c r="B23715" t="s">
        <v>20</v>
      </c>
      <c r="C23715" t="s">
        <v>19</v>
      </c>
      <c r="D23715" t="s">
        <v>33</v>
      </c>
      <c r="E23715" t="s">
        <v>538</v>
      </c>
    </row>
    <row r="23716" spans="1:5" x14ac:dyDescent="0.25">
      <c r="A23716" t="s">
        <v>27649</v>
      </c>
      <c r="B23716" t="s">
        <v>20</v>
      </c>
      <c r="C23716" t="s">
        <v>19</v>
      </c>
      <c r="D23716" t="s">
        <v>65</v>
      </c>
      <c r="E23716" t="s">
        <v>533</v>
      </c>
    </row>
    <row r="23717" spans="1:5" x14ac:dyDescent="0.25">
      <c r="A23717" t="s">
        <v>23897</v>
      </c>
      <c r="B23717" t="s">
        <v>20</v>
      </c>
      <c r="C23717" t="s">
        <v>19</v>
      </c>
      <c r="D23717" t="s">
        <v>33</v>
      </c>
      <c r="E23717" t="s">
        <v>530</v>
      </c>
    </row>
    <row r="23718" spans="1:5" x14ac:dyDescent="0.25">
      <c r="A23718" t="s">
        <v>5051</v>
      </c>
      <c r="B23718" t="s">
        <v>20</v>
      </c>
      <c r="C23718" t="s">
        <v>19</v>
      </c>
      <c r="D23718" t="s">
        <v>33</v>
      </c>
      <c r="E23718" t="s">
        <v>553</v>
      </c>
    </row>
    <row r="23719" spans="1:5" x14ac:dyDescent="0.25">
      <c r="A23719" t="s">
        <v>23899</v>
      </c>
      <c r="B23719" t="s">
        <v>20</v>
      </c>
      <c r="C23719" t="s">
        <v>19</v>
      </c>
      <c r="D23719" t="s">
        <v>33</v>
      </c>
      <c r="E23719" t="s">
        <v>530</v>
      </c>
    </row>
    <row r="23720" spans="1:5" x14ac:dyDescent="0.25">
      <c r="A23720" t="s">
        <v>27713</v>
      </c>
      <c r="B23720" t="s">
        <v>20</v>
      </c>
      <c r="C23720" t="s">
        <v>19</v>
      </c>
      <c r="D23720" t="s">
        <v>33</v>
      </c>
      <c r="E23720" t="s">
        <v>533</v>
      </c>
    </row>
    <row r="23721" spans="1:5" x14ac:dyDescent="0.25">
      <c r="A23721" t="s">
        <v>23901</v>
      </c>
      <c r="B23721" t="s">
        <v>20</v>
      </c>
      <c r="C23721" t="s">
        <v>19</v>
      </c>
      <c r="D23721" t="s">
        <v>33</v>
      </c>
      <c r="E23721" t="s">
        <v>562</v>
      </c>
    </row>
    <row r="23722" spans="1:5" x14ac:dyDescent="0.25">
      <c r="A23722" t="s">
        <v>23902</v>
      </c>
      <c r="B23722" t="s">
        <v>20</v>
      </c>
      <c r="C23722" t="s">
        <v>23</v>
      </c>
      <c r="D23722" t="s">
        <v>33</v>
      </c>
      <c r="E23722" t="s">
        <v>1007</v>
      </c>
    </row>
    <row r="23723" spans="1:5" x14ac:dyDescent="0.25">
      <c r="A23723" t="s">
        <v>23903</v>
      </c>
      <c r="B23723" t="s">
        <v>20</v>
      </c>
      <c r="C23723" t="s">
        <v>21</v>
      </c>
      <c r="D23723" t="s">
        <v>33</v>
      </c>
      <c r="E23723" t="s">
        <v>1009</v>
      </c>
    </row>
    <row r="23724" spans="1:5" x14ac:dyDescent="0.25">
      <c r="A23724" t="s">
        <v>23904</v>
      </c>
      <c r="B23724" t="s">
        <v>20</v>
      </c>
      <c r="C23724" t="s">
        <v>19</v>
      </c>
      <c r="D23724" t="s">
        <v>33</v>
      </c>
      <c r="E23724" t="s">
        <v>562</v>
      </c>
    </row>
    <row r="23725" spans="1:5" x14ac:dyDescent="0.25">
      <c r="A23725" t="s">
        <v>25459</v>
      </c>
      <c r="B23725" t="s">
        <v>20</v>
      </c>
      <c r="C23725" t="s">
        <v>19</v>
      </c>
      <c r="D23725" t="s">
        <v>33</v>
      </c>
      <c r="E23725" t="s">
        <v>553</v>
      </c>
    </row>
    <row r="23726" spans="1:5" x14ac:dyDescent="0.25">
      <c r="A23726" t="s">
        <v>23906</v>
      </c>
      <c r="B23726" t="s">
        <v>16</v>
      </c>
      <c r="C23726" t="s">
        <v>15</v>
      </c>
      <c r="D23726" t="s">
        <v>33</v>
      </c>
      <c r="E23726" t="s">
        <v>712</v>
      </c>
    </row>
    <row r="23727" spans="1:5" x14ac:dyDescent="0.25">
      <c r="A23727" t="s">
        <v>16617</v>
      </c>
      <c r="B23727" t="s">
        <v>20</v>
      </c>
      <c r="C23727" t="s">
        <v>19</v>
      </c>
      <c r="D23727" t="s">
        <v>33</v>
      </c>
      <c r="E23727" t="s">
        <v>533</v>
      </c>
    </row>
    <row r="23728" spans="1:5" x14ac:dyDescent="0.25">
      <c r="A23728" t="s">
        <v>23908</v>
      </c>
      <c r="B23728" t="s">
        <v>16</v>
      </c>
      <c r="C23728" t="s">
        <v>15</v>
      </c>
      <c r="D23728" t="s">
        <v>33</v>
      </c>
      <c r="E23728" t="s">
        <v>745</v>
      </c>
    </row>
    <row r="23729" spans="1:5" x14ac:dyDescent="0.25">
      <c r="A23729" t="s">
        <v>23909</v>
      </c>
      <c r="B23729" t="s">
        <v>20</v>
      </c>
      <c r="C23729" t="s">
        <v>19</v>
      </c>
      <c r="D23729" t="s">
        <v>33</v>
      </c>
      <c r="E23729" t="s">
        <v>886</v>
      </c>
    </row>
    <row r="23730" spans="1:5" x14ac:dyDescent="0.25">
      <c r="A23730" t="s">
        <v>23910</v>
      </c>
      <c r="B23730" t="s">
        <v>16</v>
      </c>
      <c r="C23730" t="s">
        <v>15</v>
      </c>
      <c r="D23730" t="s">
        <v>33</v>
      </c>
      <c r="E23730" t="s">
        <v>659</v>
      </c>
    </row>
    <row r="23731" spans="1:5" x14ac:dyDescent="0.25">
      <c r="A23731" t="s">
        <v>20024</v>
      </c>
      <c r="B23731" t="s">
        <v>20</v>
      </c>
      <c r="C23731" t="s">
        <v>19</v>
      </c>
      <c r="D23731" t="s">
        <v>33</v>
      </c>
      <c r="E23731" t="s">
        <v>533</v>
      </c>
    </row>
    <row r="23732" spans="1:5" x14ac:dyDescent="0.25">
      <c r="A23732" t="s">
        <v>23912</v>
      </c>
      <c r="B23732" t="s">
        <v>16</v>
      </c>
      <c r="C23732" t="s">
        <v>17</v>
      </c>
      <c r="D23732" t="s">
        <v>33</v>
      </c>
      <c r="E23732" t="s">
        <v>653</v>
      </c>
    </row>
    <row r="23733" spans="1:5" x14ac:dyDescent="0.25">
      <c r="A23733" t="s">
        <v>23913</v>
      </c>
      <c r="B23733" t="s">
        <v>16</v>
      </c>
      <c r="C23733" t="s">
        <v>17</v>
      </c>
      <c r="D23733" t="s">
        <v>33</v>
      </c>
      <c r="E23733" t="s">
        <v>653</v>
      </c>
    </row>
    <row r="23734" spans="1:5" x14ac:dyDescent="0.25">
      <c r="A23734" t="s">
        <v>23914</v>
      </c>
      <c r="B23734" t="s">
        <v>16</v>
      </c>
      <c r="C23734" t="s">
        <v>17</v>
      </c>
      <c r="D23734" t="s">
        <v>33</v>
      </c>
      <c r="E23734" t="s">
        <v>653</v>
      </c>
    </row>
    <row r="23735" spans="1:5" x14ac:dyDescent="0.25">
      <c r="A23735" t="s">
        <v>23915</v>
      </c>
      <c r="B23735" t="s">
        <v>16</v>
      </c>
      <c r="C23735" t="s">
        <v>17</v>
      </c>
      <c r="D23735" t="s">
        <v>33</v>
      </c>
      <c r="E23735" t="s">
        <v>653</v>
      </c>
    </row>
    <row r="23736" spans="1:5" x14ac:dyDescent="0.25">
      <c r="A23736" t="s">
        <v>23916</v>
      </c>
      <c r="B23736" t="s">
        <v>16</v>
      </c>
      <c r="C23736" t="s">
        <v>17</v>
      </c>
      <c r="D23736" t="s">
        <v>33</v>
      </c>
      <c r="E23736" t="s">
        <v>653</v>
      </c>
    </row>
    <row r="23737" spans="1:5" x14ac:dyDescent="0.25">
      <c r="A23737" t="s">
        <v>23917</v>
      </c>
      <c r="B23737" t="s">
        <v>16</v>
      </c>
      <c r="C23737" t="s">
        <v>17</v>
      </c>
      <c r="D23737" t="s">
        <v>33</v>
      </c>
      <c r="E23737" t="s">
        <v>653</v>
      </c>
    </row>
    <row r="23738" spans="1:5" x14ac:dyDescent="0.25">
      <c r="A23738" t="s">
        <v>23918</v>
      </c>
      <c r="B23738" t="s">
        <v>16</v>
      </c>
      <c r="C23738" t="s">
        <v>17</v>
      </c>
      <c r="D23738" t="s">
        <v>33</v>
      </c>
      <c r="E23738" t="s">
        <v>653</v>
      </c>
    </row>
    <row r="23739" spans="1:5" x14ac:dyDescent="0.25">
      <c r="A23739" t="s">
        <v>23919</v>
      </c>
      <c r="B23739" t="s">
        <v>16</v>
      </c>
      <c r="C23739" t="s">
        <v>17</v>
      </c>
      <c r="D23739" t="s">
        <v>33</v>
      </c>
      <c r="E23739" t="s">
        <v>653</v>
      </c>
    </row>
    <row r="23740" spans="1:5" x14ac:dyDescent="0.25">
      <c r="A23740" t="s">
        <v>23920</v>
      </c>
      <c r="B23740" t="s">
        <v>16</v>
      </c>
      <c r="C23740" t="s">
        <v>17</v>
      </c>
      <c r="D23740" t="s">
        <v>33</v>
      </c>
      <c r="E23740" t="s">
        <v>653</v>
      </c>
    </row>
    <row r="23741" spans="1:5" x14ac:dyDescent="0.25">
      <c r="A23741" t="s">
        <v>23921</v>
      </c>
      <c r="B23741" t="s">
        <v>16</v>
      </c>
      <c r="C23741" t="s">
        <v>17</v>
      </c>
      <c r="D23741" t="s">
        <v>33</v>
      </c>
      <c r="E23741" t="s">
        <v>653</v>
      </c>
    </row>
    <row r="23742" spans="1:5" x14ac:dyDescent="0.25">
      <c r="A23742" t="s">
        <v>23922</v>
      </c>
      <c r="B23742" t="s">
        <v>16</v>
      </c>
      <c r="C23742" t="s">
        <v>17</v>
      </c>
      <c r="D23742" t="s">
        <v>33</v>
      </c>
      <c r="E23742" t="s">
        <v>653</v>
      </c>
    </row>
    <row r="23743" spans="1:5" x14ac:dyDescent="0.25">
      <c r="A23743" t="s">
        <v>23923</v>
      </c>
      <c r="B23743" t="s">
        <v>16</v>
      </c>
      <c r="C23743" t="s">
        <v>17</v>
      </c>
      <c r="D23743" t="s">
        <v>33</v>
      </c>
      <c r="E23743" t="s">
        <v>653</v>
      </c>
    </row>
    <row r="23744" spans="1:5" x14ac:dyDescent="0.25">
      <c r="A23744" t="s">
        <v>23924</v>
      </c>
      <c r="B23744" t="s">
        <v>16</v>
      </c>
      <c r="C23744" t="s">
        <v>15</v>
      </c>
      <c r="D23744" t="s">
        <v>33</v>
      </c>
      <c r="E23744" t="s">
        <v>659</v>
      </c>
    </row>
    <row r="23745" spans="1:5" x14ac:dyDescent="0.25">
      <c r="A23745" t="s">
        <v>7957</v>
      </c>
      <c r="B23745" t="s">
        <v>20</v>
      </c>
      <c r="C23745" t="s">
        <v>19</v>
      </c>
      <c r="D23745" t="s">
        <v>33</v>
      </c>
      <c r="E23745" t="s">
        <v>533</v>
      </c>
    </row>
    <row r="23746" spans="1:5" x14ac:dyDescent="0.25">
      <c r="A23746" t="s">
        <v>23926</v>
      </c>
      <c r="B23746" t="s">
        <v>16</v>
      </c>
      <c r="C23746" t="s">
        <v>15</v>
      </c>
      <c r="D23746" t="s">
        <v>33</v>
      </c>
      <c r="E23746" t="s">
        <v>745</v>
      </c>
    </row>
    <row r="23747" spans="1:5" x14ac:dyDescent="0.25">
      <c r="A23747" t="s">
        <v>22191</v>
      </c>
      <c r="B23747" t="s">
        <v>20</v>
      </c>
      <c r="C23747" t="s">
        <v>19</v>
      </c>
      <c r="D23747" t="s">
        <v>33</v>
      </c>
      <c r="E23747" t="s">
        <v>533</v>
      </c>
    </row>
    <row r="23748" spans="1:5" x14ac:dyDescent="0.25">
      <c r="A23748" t="s">
        <v>23928</v>
      </c>
      <c r="B23748" t="s">
        <v>16</v>
      </c>
      <c r="C23748" t="s">
        <v>15</v>
      </c>
      <c r="D23748" t="s">
        <v>33</v>
      </c>
      <c r="E23748" t="s">
        <v>659</v>
      </c>
    </row>
    <row r="23749" spans="1:5" x14ac:dyDescent="0.25">
      <c r="A23749" t="s">
        <v>22731</v>
      </c>
      <c r="B23749" t="s">
        <v>20</v>
      </c>
      <c r="C23749" t="s">
        <v>19</v>
      </c>
      <c r="D23749" t="s">
        <v>33</v>
      </c>
      <c r="E23749" t="s">
        <v>533</v>
      </c>
    </row>
    <row r="23750" spans="1:5" x14ac:dyDescent="0.25">
      <c r="A23750" t="s">
        <v>23930</v>
      </c>
      <c r="B23750" t="s">
        <v>16</v>
      </c>
      <c r="C23750" t="s">
        <v>17</v>
      </c>
      <c r="D23750" t="s">
        <v>33</v>
      </c>
      <c r="E23750" t="s">
        <v>653</v>
      </c>
    </row>
    <row r="23751" spans="1:5" x14ac:dyDescent="0.25">
      <c r="A23751" t="s">
        <v>23931</v>
      </c>
      <c r="B23751" t="s">
        <v>16</v>
      </c>
      <c r="C23751" t="s">
        <v>17</v>
      </c>
      <c r="D23751" t="s">
        <v>33</v>
      </c>
      <c r="E23751" t="s">
        <v>653</v>
      </c>
    </row>
    <row r="23752" spans="1:5" x14ac:dyDescent="0.25">
      <c r="A23752" t="s">
        <v>23932</v>
      </c>
      <c r="B23752" t="s">
        <v>16</v>
      </c>
      <c r="C23752" t="s">
        <v>17</v>
      </c>
      <c r="D23752" t="s">
        <v>33</v>
      </c>
      <c r="E23752" t="s">
        <v>653</v>
      </c>
    </row>
    <row r="23753" spans="1:5" x14ac:dyDescent="0.25">
      <c r="A23753" t="s">
        <v>23933</v>
      </c>
      <c r="B23753" t="s">
        <v>16</v>
      </c>
      <c r="C23753" t="s">
        <v>15</v>
      </c>
      <c r="D23753" t="s">
        <v>33</v>
      </c>
      <c r="E23753" t="s">
        <v>659</v>
      </c>
    </row>
    <row r="23754" spans="1:5" x14ac:dyDescent="0.25">
      <c r="A23754" t="s">
        <v>6353</v>
      </c>
      <c r="B23754" t="s">
        <v>20</v>
      </c>
      <c r="C23754" t="s">
        <v>19</v>
      </c>
      <c r="D23754" t="s">
        <v>33</v>
      </c>
      <c r="E23754" t="s">
        <v>533</v>
      </c>
    </row>
    <row r="23755" spans="1:5" x14ac:dyDescent="0.25">
      <c r="A23755" t="s">
        <v>24947</v>
      </c>
      <c r="B23755" t="s">
        <v>20</v>
      </c>
      <c r="C23755" t="s">
        <v>19</v>
      </c>
      <c r="D23755" t="s">
        <v>33</v>
      </c>
      <c r="E23755" t="s">
        <v>533</v>
      </c>
    </row>
    <row r="23756" spans="1:5" x14ac:dyDescent="0.25">
      <c r="A23756" t="s">
        <v>19278</v>
      </c>
      <c r="B23756" t="s">
        <v>20</v>
      </c>
      <c r="C23756" t="s">
        <v>19</v>
      </c>
      <c r="D23756" t="s">
        <v>33</v>
      </c>
      <c r="E23756" t="s">
        <v>533</v>
      </c>
    </row>
    <row r="23757" spans="1:5" x14ac:dyDescent="0.25">
      <c r="A23757" t="s">
        <v>23937</v>
      </c>
      <c r="B23757" t="s">
        <v>16</v>
      </c>
      <c r="C23757" t="s">
        <v>15</v>
      </c>
      <c r="D23757" t="s">
        <v>33</v>
      </c>
      <c r="E23757" t="s">
        <v>745</v>
      </c>
    </row>
    <row r="23758" spans="1:5" x14ac:dyDescent="0.25">
      <c r="A23758" t="s">
        <v>23938</v>
      </c>
      <c r="B23758" t="s">
        <v>16</v>
      </c>
      <c r="C23758" t="s">
        <v>15</v>
      </c>
      <c r="D23758" t="s">
        <v>33</v>
      </c>
      <c r="E23758" t="s">
        <v>561</v>
      </c>
    </row>
    <row r="23759" spans="1:5" x14ac:dyDescent="0.25">
      <c r="A23759" t="s">
        <v>23939</v>
      </c>
      <c r="B23759" t="s">
        <v>20</v>
      </c>
      <c r="C23759" t="s">
        <v>19</v>
      </c>
      <c r="D23759" t="s">
        <v>33</v>
      </c>
      <c r="E23759" t="s">
        <v>931</v>
      </c>
    </row>
    <row r="23760" spans="1:5" x14ac:dyDescent="0.25">
      <c r="A23760" t="s">
        <v>23940</v>
      </c>
      <c r="B23760" t="s">
        <v>20</v>
      </c>
      <c r="C23760" t="s">
        <v>19</v>
      </c>
      <c r="D23760" t="s">
        <v>33</v>
      </c>
      <c r="E23760" t="s">
        <v>702</v>
      </c>
    </row>
    <row r="23761" spans="1:5" x14ac:dyDescent="0.25">
      <c r="A23761" t="s">
        <v>18757</v>
      </c>
      <c r="B23761" t="s">
        <v>20</v>
      </c>
      <c r="C23761" t="s">
        <v>19</v>
      </c>
      <c r="D23761" t="s">
        <v>65</v>
      </c>
      <c r="E23761" t="s">
        <v>533</v>
      </c>
    </row>
    <row r="23762" spans="1:5" x14ac:dyDescent="0.25">
      <c r="A23762" t="s">
        <v>23942</v>
      </c>
      <c r="B23762" t="s">
        <v>16</v>
      </c>
      <c r="C23762" t="s">
        <v>15</v>
      </c>
      <c r="D23762" t="s">
        <v>33</v>
      </c>
      <c r="E23762" t="s">
        <v>659</v>
      </c>
    </row>
    <row r="23763" spans="1:5" x14ac:dyDescent="0.25">
      <c r="A23763" t="s">
        <v>6467</v>
      </c>
      <c r="B23763" t="s">
        <v>20</v>
      </c>
      <c r="C23763" t="s">
        <v>19</v>
      </c>
      <c r="D23763" t="s">
        <v>33</v>
      </c>
      <c r="E23763" t="s">
        <v>533</v>
      </c>
    </row>
    <row r="23764" spans="1:5" x14ac:dyDescent="0.25">
      <c r="A23764" t="s">
        <v>23944</v>
      </c>
      <c r="B23764" t="s">
        <v>16</v>
      </c>
      <c r="C23764" t="s">
        <v>15</v>
      </c>
      <c r="D23764" t="s">
        <v>33</v>
      </c>
      <c r="E23764" t="s">
        <v>712</v>
      </c>
    </row>
    <row r="23765" spans="1:5" x14ac:dyDescent="0.25">
      <c r="A23765" t="s">
        <v>23945</v>
      </c>
      <c r="B23765" t="s">
        <v>16</v>
      </c>
      <c r="C23765" t="s">
        <v>15</v>
      </c>
      <c r="D23765" t="s">
        <v>33</v>
      </c>
      <c r="E23765" t="s">
        <v>712</v>
      </c>
    </row>
    <row r="23766" spans="1:5" x14ac:dyDescent="0.25">
      <c r="A23766" t="s">
        <v>23946</v>
      </c>
      <c r="B23766" t="s">
        <v>16</v>
      </c>
      <c r="C23766" t="s">
        <v>15</v>
      </c>
      <c r="D23766" t="s">
        <v>33</v>
      </c>
      <c r="E23766" t="s">
        <v>712</v>
      </c>
    </row>
    <row r="23767" spans="1:5" x14ac:dyDescent="0.25">
      <c r="A23767" t="s">
        <v>18555</v>
      </c>
      <c r="B23767" t="s">
        <v>20</v>
      </c>
      <c r="C23767" t="s">
        <v>19</v>
      </c>
      <c r="D23767" t="s">
        <v>33</v>
      </c>
      <c r="E23767" t="s">
        <v>533</v>
      </c>
    </row>
    <row r="23768" spans="1:5" x14ac:dyDescent="0.25">
      <c r="A23768" t="s">
        <v>25496</v>
      </c>
      <c r="B23768" t="s">
        <v>20</v>
      </c>
      <c r="C23768" t="s">
        <v>19</v>
      </c>
      <c r="D23768" t="s">
        <v>33</v>
      </c>
      <c r="E23768" t="s">
        <v>533</v>
      </c>
    </row>
    <row r="23769" spans="1:5" x14ac:dyDescent="0.25">
      <c r="A23769" t="s">
        <v>15617</v>
      </c>
      <c r="B23769" t="s">
        <v>20</v>
      </c>
      <c r="C23769" t="s">
        <v>19</v>
      </c>
      <c r="D23769" t="s">
        <v>33</v>
      </c>
      <c r="E23769" t="s">
        <v>553</v>
      </c>
    </row>
    <row r="23770" spans="1:5" x14ac:dyDescent="0.25">
      <c r="A23770" t="s">
        <v>6354</v>
      </c>
      <c r="B23770" t="s">
        <v>20</v>
      </c>
      <c r="C23770" t="s">
        <v>19</v>
      </c>
      <c r="D23770" t="s">
        <v>33</v>
      </c>
      <c r="E23770" t="s">
        <v>533</v>
      </c>
    </row>
    <row r="23771" spans="1:5" x14ac:dyDescent="0.25">
      <c r="A23771" t="s">
        <v>18756</v>
      </c>
      <c r="B23771" t="s">
        <v>20</v>
      </c>
      <c r="C23771" t="s">
        <v>19</v>
      </c>
      <c r="D23771" t="s">
        <v>65</v>
      </c>
      <c r="E23771" t="s">
        <v>533</v>
      </c>
    </row>
    <row r="23772" spans="1:5" x14ac:dyDescent="0.25">
      <c r="A23772" t="s">
        <v>23952</v>
      </c>
      <c r="B23772" t="s">
        <v>20</v>
      </c>
      <c r="C23772" t="s">
        <v>19</v>
      </c>
      <c r="D23772" t="s">
        <v>33</v>
      </c>
      <c r="E23772" t="s">
        <v>886</v>
      </c>
    </row>
    <row r="23773" spans="1:5" x14ac:dyDescent="0.25">
      <c r="A23773" t="s">
        <v>23953</v>
      </c>
      <c r="B23773" t="s">
        <v>20</v>
      </c>
      <c r="C23773" t="s">
        <v>19</v>
      </c>
      <c r="D23773" t="s">
        <v>33</v>
      </c>
      <c r="E23773" t="s">
        <v>786</v>
      </c>
    </row>
    <row r="23774" spans="1:5" x14ac:dyDescent="0.25">
      <c r="A23774" t="s">
        <v>23954</v>
      </c>
      <c r="B23774" t="s">
        <v>16</v>
      </c>
      <c r="C23774" t="s">
        <v>15</v>
      </c>
      <c r="D23774" t="s">
        <v>33</v>
      </c>
      <c r="E23774" t="s">
        <v>712</v>
      </c>
    </row>
    <row r="23775" spans="1:5" x14ac:dyDescent="0.25">
      <c r="A23775" t="s">
        <v>23955</v>
      </c>
      <c r="B23775" t="s">
        <v>16</v>
      </c>
      <c r="C23775" t="s">
        <v>15</v>
      </c>
      <c r="D23775" t="s">
        <v>33</v>
      </c>
      <c r="E23775" t="s">
        <v>745</v>
      </c>
    </row>
    <row r="23776" spans="1:5" x14ac:dyDescent="0.25">
      <c r="A23776" t="s">
        <v>23956</v>
      </c>
      <c r="B23776" t="s">
        <v>16</v>
      </c>
      <c r="C23776" t="s">
        <v>15</v>
      </c>
      <c r="D23776" t="s">
        <v>33</v>
      </c>
      <c r="E23776" t="s">
        <v>712</v>
      </c>
    </row>
    <row r="23777" spans="1:5" x14ac:dyDescent="0.25">
      <c r="A23777" t="s">
        <v>23957</v>
      </c>
      <c r="B23777" t="s">
        <v>16</v>
      </c>
      <c r="C23777" t="s">
        <v>17</v>
      </c>
      <c r="D23777" t="s">
        <v>33</v>
      </c>
      <c r="E23777" t="s">
        <v>627</v>
      </c>
    </row>
    <row r="23778" spans="1:5" x14ac:dyDescent="0.25">
      <c r="A23778" t="s">
        <v>23958</v>
      </c>
      <c r="B23778" t="s">
        <v>16</v>
      </c>
      <c r="C23778" t="s">
        <v>17</v>
      </c>
      <c r="D23778" t="s">
        <v>33</v>
      </c>
      <c r="E23778" t="s">
        <v>627</v>
      </c>
    </row>
    <row r="23779" spans="1:5" x14ac:dyDescent="0.25">
      <c r="A23779" t="s">
        <v>23959</v>
      </c>
      <c r="B23779" t="s">
        <v>20</v>
      </c>
      <c r="C23779" t="s">
        <v>19</v>
      </c>
      <c r="D23779" t="s">
        <v>33</v>
      </c>
      <c r="E23779" t="s">
        <v>502</v>
      </c>
    </row>
    <row r="23780" spans="1:5" x14ac:dyDescent="0.25">
      <c r="A23780" t="s">
        <v>23960</v>
      </c>
      <c r="B23780" t="s">
        <v>16</v>
      </c>
      <c r="C23780" t="s">
        <v>17</v>
      </c>
      <c r="D23780" t="s">
        <v>65</v>
      </c>
      <c r="E23780" t="s">
        <v>627</v>
      </c>
    </row>
    <row r="23781" spans="1:5" x14ac:dyDescent="0.25">
      <c r="A23781" t="s">
        <v>23961</v>
      </c>
      <c r="B23781" t="s">
        <v>20</v>
      </c>
      <c r="C23781" t="s">
        <v>19</v>
      </c>
      <c r="D23781" t="s">
        <v>33</v>
      </c>
      <c r="E23781" t="s">
        <v>502</v>
      </c>
    </row>
    <row r="23782" spans="1:5" x14ac:dyDescent="0.25">
      <c r="A23782" t="s">
        <v>23962</v>
      </c>
      <c r="B23782" t="s">
        <v>20</v>
      </c>
      <c r="C23782" t="s">
        <v>19</v>
      </c>
      <c r="D23782" t="s">
        <v>33</v>
      </c>
      <c r="E23782" t="s">
        <v>502</v>
      </c>
    </row>
    <row r="23783" spans="1:5" x14ac:dyDescent="0.25">
      <c r="A23783" t="s">
        <v>23963</v>
      </c>
      <c r="B23783" t="s">
        <v>16</v>
      </c>
      <c r="C23783" t="s">
        <v>15</v>
      </c>
      <c r="D23783" t="s">
        <v>65</v>
      </c>
      <c r="E23783" t="s">
        <v>499</v>
      </c>
    </row>
    <row r="23784" spans="1:5" x14ac:dyDescent="0.25">
      <c r="A23784" t="s">
        <v>23964</v>
      </c>
      <c r="B23784" t="s">
        <v>16</v>
      </c>
      <c r="C23784" t="s">
        <v>15</v>
      </c>
      <c r="D23784" t="s">
        <v>33</v>
      </c>
      <c r="E23784" t="s">
        <v>499</v>
      </c>
    </row>
    <row r="23785" spans="1:5" x14ac:dyDescent="0.25">
      <c r="A23785" t="s">
        <v>25494</v>
      </c>
      <c r="B23785" t="s">
        <v>20</v>
      </c>
      <c r="C23785" t="s">
        <v>19</v>
      </c>
      <c r="D23785" t="s">
        <v>33</v>
      </c>
      <c r="E23785" t="s">
        <v>533</v>
      </c>
    </row>
    <row r="23786" spans="1:5" x14ac:dyDescent="0.25">
      <c r="A23786" t="s">
        <v>28363</v>
      </c>
      <c r="B23786" t="s">
        <v>20</v>
      </c>
      <c r="C23786" t="s">
        <v>19</v>
      </c>
      <c r="D23786" t="s">
        <v>33</v>
      </c>
      <c r="E23786" t="s">
        <v>533</v>
      </c>
    </row>
    <row r="23787" spans="1:5" x14ac:dyDescent="0.25">
      <c r="A23787" t="s">
        <v>23967</v>
      </c>
      <c r="B23787" t="s">
        <v>20</v>
      </c>
      <c r="C23787" t="s">
        <v>21</v>
      </c>
      <c r="D23787" t="s">
        <v>33</v>
      </c>
      <c r="E23787" t="s">
        <v>1013</v>
      </c>
    </row>
    <row r="23788" spans="1:5" x14ac:dyDescent="0.25">
      <c r="A23788" t="s">
        <v>27280</v>
      </c>
      <c r="B23788" t="s">
        <v>20</v>
      </c>
      <c r="C23788" t="s">
        <v>19</v>
      </c>
      <c r="D23788" t="s">
        <v>33</v>
      </c>
      <c r="E23788" t="s">
        <v>533</v>
      </c>
    </row>
    <row r="23789" spans="1:5" x14ac:dyDescent="0.25">
      <c r="A23789" t="s">
        <v>23969</v>
      </c>
      <c r="B23789" t="s">
        <v>20</v>
      </c>
      <c r="C23789" t="s">
        <v>19</v>
      </c>
      <c r="D23789" t="s">
        <v>33</v>
      </c>
      <c r="E23789" t="s">
        <v>538</v>
      </c>
    </row>
    <row r="23790" spans="1:5" x14ac:dyDescent="0.25">
      <c r="A23790" t="s">
        <v>23970</v>
      </c>
      <c r="B23790" t="s">
        <v>20</v>
      </c>
      <c r="C23790" t="s">
        <v>19</v>
      </c>
      <c r="D23790" t="s">
        <v>33</v>
      </c>
      <c r="E23790" t="s">
        <v>772</v>
      </c>
    </row>
    <row r="23791" spans="1:5" x14ac:dyDescent="0.25">
      <c r="A23791" t="s">
        <v>19616</v>
      </c>
      <c r="B23791" t="s">
        <v>20</v>
      </c>
      <c r="C23791" t="s">
        <v>19</v>
      </c>
      <c r="D23791" t="s">
        <v>33</v>
      </c>
      <c r="E23791" t="s">
        <v>533</v>
      </c>
    </row>
    <row r="23792" spans="1:5" x14ac:dyDescent="0.25">
      <c r="A23792" t="s">
        <v>19615</v>
      </c>
      <c r="B23792" t="s">
        <v>20</v>
      </c>
      <c r="C23792" t="s">
        <v>19</v>
      </c>
      <c r="D23792" t="s">
        <v>33</v>
      </c>
      <c r="E23792" t="s">
        <v>533</v>
      </c>
    </row>
    <row r="23793" spans="1:5" x14ac:dyDescent="0.25">
      <c r="A23793" t="s">
        <v>23973</v>
      </c>
      <c r="B23793" t="s">
        <v>20</v>
      </c>
      <c r="C23793" t="s">
        <v>19</v>
      </c>
      <c r="D23793" t="s">
        <v>33</v>
      </c>
      <c r="E23793" t="s">
        <v>562</v>
      </c>
    </row>
    <row r="23794" spans="1:5" x14ac:dyDescent="0.25">
      <c r="A23794" t="s">
        <v>7173</v>
      </c>
      <c r="B23794" t="s">
        <v>20</v>
      </c>
      <c r="C23794" t="s">
        <v>19</v>
      </c>
      <c r="D23794" t="s">
        <v>33</v>
      </c>
      <c r="E23794" t="s">
        <v>533</v>
      </c>
    </row>
    <row r="23795" spans="1:5" x14ac:dyDescent="0.25">
      <c r="A23795" t="s">
        <v>7176</v>
      </c>
      <c r="B23795" t="s">
        <v>20</v>
      </c>
      <c r="C23795" t="s">
        <v>19</v>
      </c>
      <c r="D23795" t="s">
        <v>33</v>
      </c>
      <c r="E23795" t="s">
        <v>533</v>
      </c>
    </row>
    <row r="23796" spans="1:5" x14ac:dyDescent="0.25">
      <c r="A23796" t="s">
        <v>23976</v>
      </c>
      <c r="B23796" t="s">
        <v>20</v>
      </c>
      <c r="C23796" t="s">
        <v>19</v>
      </c>
      <c r="D23796" t="s">
        <v>33</v>
      </c>
      <c r="E23796" t="s">
        <v>538</v>
      </c>
    </row>
    <row r="23797" spans="1:5" x14ac:dyDescent="0.25">
      <c r="A23797" t="s">
        <v>11950</v>
      </c>
      <c r="B23797" t="s">
        <v>20</v>
      </c>
      <c r="C23797" t="s">
        <v>19</v>
      </c>
      <c r="D23797" t="s">
        <v>33</v>
      </c>
      <c r="E23797" t="s">
        <v>533</v>
      </c>
    </row>
    <row r="23798" spans="1:5" x14ac:dyDescent="0.25">
      <c r="A23798" t="s">
        <v>2718</v>
      </c>
      <c r="B23798" t="s">
        <v>20</v>
      </c>
      <c r="C23798" t="s">
        <v>19</v>
      </c>
      <c r="D23798" t="s">
        <v>33</v>
      </c>
      <c r="E23798" t="s">
        <v>533</v>
      </c>
    </row>
    <row r="23799" spans="1:5" x14ac:dyDescent="0.25">
      <c r="A23799" t="s">
        <v>23979</v>
      </c>
      <c r="B23799" t="s">
        <v>20</v>
      </c>
      <c r="C23799" t="s">
        <v>24</v>
      </c>
      <c r="D23799" t="s">
        <v>33</v>
      </c>
      <c r="E23799" t="s">
        <v>735</v>
      </c>
    </row>
    <row r="23800" spans="1:5" x14ac:dyDescent="0.25">
      <c r="A23800" t="s">
        <v>14907</v>
      </c>
      <c r="B23800" t="s">
        <v>20</v>
      </c>
      <c r="C23800" t="s">
        <v>19</v>
      </c>
      <c r="D23800" t="s">
        <v>33</v>
      </c>
      <c r="E23800" t="s">
        <v>533</v>
      </c>
    </row>
    <row r="23801" spans="1:5" x14ac:dyDescent="0.25">
      <c r="A23801" t="s">
        <v>23981</v>
      </c>
      <c r="B23801" t="s">
        <v>20</v>
      </c>
      <c r="C23801" t="s">
        <v>23</v>
      </c>
      <c r="D23801" t="s">
        <v>33</v>
      </c>
      <c r="E23801" t="s">
        <v>734</v>
      </c>
    </row>
    <row r="23802" spans="1:5" x14ac:dyDescent="0.25">
      <c r="A23802" t="s">
        <v>23982</v>
      </c>
      <c r="B23802" t="s">
        <v>20</v>
      </c>
      <c r="C23802" t="s">
        <v>19</v>
      </c>
      <c r="D23802" t="s">
        <v>33</v>
      </c>
      <c r="E23802" t="s">
        <v>562</v>
      </c>
    </row>
    <row r="23803" spans="1:5" x14ac:dyDescent="0.25">
      <c r="A23803" t="s">
        <v>28330</v>
      </c>
      <c r="B23803" t="s">
        <v>20</v>
      </c>
      <c r="C23803" t="s">
        <v>19</v>
      </c>
      <c r="D23803" t="s">
        <v>33</v>
      </c>
      <c r="E23803" t="s">
        <v>533</v>
      </c>
    </row>
    <row r="23804" spans="1:5" x14ac:dyDescent="0.25">
      <c r="A23804" t="s">
        <v>11948</v>
      </c>
      <c r="B23804" t="s">
        <v>20</v>
      </c>
      <c r="C23804" t="s">
        <v>19</v>
      </c>
      <c r="D23804" t="s">
        <v>33</v>
      </c>
      <c r="E23804" t="s">
        <v>533</v>
      </c>
    </row>
    <row r="23805" spans="1:5" x14ac:dyDescent="0.25">
      <c r="A23805" t="s">
        <v>23985</v>
      </c>
      <c r="B23805" t="s">
        <v>20</v>
      </c>
      <c r="C23805" t="s">
        <v>19</v>
      </c>
      <c r="D23805" t="s">
        <v>33</v>
      </c>
      <c r="E23805" t="s">
        <v>771</v>
      </c>
    </row>
    <row r="23806" spans="1:5" x14ac:dyDescent="0.25">
      <c r="A23806" t="s">
        <v>3922</v>
      </c>
      <c r="B23806" t="s">
        <v>20</v>
      </c>
      <c r="C23806" t="s">
        <v>19</v>
      </c>
      <c r="D23806" t="s">
        <v>33</v>
      </c>
      <c r="E23806" t="s">
        <v>533</v>
      </c>
    </row>
    <row r="23807" spans="1:5" x14ac:dyDescent="0.25">
      <c r="A23807" t="s">
        <v>29045</v>
      </c>
      <c r="B23807" t="s">
        <v>20</v>
      </c>
      <c r="C23807" t="s">
        <v>19</v>
      </c>
      <c r="D23807" t="s">
        <v>33</v>
      </c>
      <c r="E23807" t="s">
        <v>533</v>
      </c>
    </row>
    <row r="23808" spans="1:5" x14ac:dyDescent="0.25">
      <c r="A23808" t="s">
        <v>23988</v>
      </c>
      <c r="B23808" t="s">
        <v>20</v>
      </c>
      <c r="C23808" t="s">
        <v>19</v>
      </c>
      <c r="D23808" t="s">
        <v>33</v>
      </c>
      <c r="E23808" t="s">
        <v>562</v>
      </c>
    </row>
    <row r="23809" spans="1:5" x14ac:dyDescent="0.25">
      <c r="A23809" t="s">
        <v>8259</v>
      </c>
      <c r="B23809" t="s">
        <v>20</v>
      </c>
      <c r="C23809" t="s">
        <v>19</v>
      </c>
      <c r="D23809" t="s">
        <v>33</v>
      </c>
      <c r="E23809" t="s">
        <v>533</v>
      </c>
    </row>
    <row r="23810" spans="1:5" x14ac:dyDescent="0.25">
      <c r="A23810" t="s">
        <v>23990</v>
      </c>
      <c r="B23810" t="s">
        <v>20</v>
      </c>
      <c r="C23810" t="s">
        <v>19</v>
      </c>
      <c r="D23810" t="s">
        <v>33</v>
      </c>
      <c r="E23810" t="s">
        <v>562</v>
      </c>
    </row>
    <row r="23811" spans="1:5" x14ac:dyDescent="0.25">
      <c r="A23811" t="s">
        <v>3736</v>
      </c>
      <c r="B23811" t="s">
        <v>20</v>
      </c>
      <c r="C23811" t="s">
        <v>19</v>
      </c>
      <c r="D23811" t="s">
        <v>33</v>
      </c>
      <c r="E23811" t="s">
        <v>533</v>
      </c>
    </row>
    <row r="23812" spans="1:5" x14ac:dyDescent="0.25">
      <c r="A23812" t="s">
        <v>23992</v>
      </c>
      <c r="B23812" t="s">
        <v>20</v>
      </c>
      <c r="C23812" t="s">
        <v>19</v>
      </c>
      <c r="D23812" t="s">
        <v>33</v>
      </c>
      <c r="E23812" t="s">
        <v>562</v>
      </c>
    </row>
    <row r="23813" spans="1:5" x14ac:dyDescent="0.25">
      <c r="A23813" t="s">
        <v>3834</v>
      </c>
      <c r="B23813" t="s">
        <v>20</v>
      </c>
      <c r="C23813" t="s">
        <v>19</v>
      </c>
      <c r="D23813" t="s">
        <v>33</v>
      </c>
      <c r="E23813" t="s">
        <v>533</v>
      </c>
    </row>
    <row r="23814" spans="1:5" x14ac:dyDescent="0.25">
      <c r="A23814" t="s">
        <v>23994</v>
      </c>
      <c r="B23814" t="s">
        <v>20</v>
      </c>
      <c r="C23814" t="s">
        <v>19</v>
      </c>
      <c r="D23814" t="s">
        <v>33</v>
      </c>
      <c r="E23814" t="s">
        <v>538</v>
      </c>
    </row>
    <row r="23815" spans="1:5" x14ac:dyDescent="0.25">
      <c r="A23815" t="s">
        <v>16882</v>
      </c>
      <c r="B23815" t="s">
        <v>20</v>
      </c>
      <c r="C23815" t="s">
        <v>19</v>
      </c>
      <c r="D23815" t="s">
        <v>33</v>
      </c>
      <c r="E23815" t="s">
        <v>533</v>
      </c>
    </row>
    <row r="23816" spans="1:5" x14ac:dyDescent="0.25">
      <c r="A23816" t="s">
        <v>29006</v>
      </c>
      <c r="B23816" t="s">
        <v>20</v>
      </c>
      <c r="C23816" t="s">
        <v>19</v>
      </c>
      <c r="D23816" t="s">
        <v>33</v>
      </c>
      <c r="E23816" t="s">
        <v>533</v>
      </c>
    </row>
    <row r="23817" spans="1:5" x14ac:dyDescent="0.25">
      <c r="A23817" t="s">
        <v>23999</v>
      </c>
      <c r="B23817" t="s">
        <v>20</v>
      </c>
      <c r="C23817" t="s">
        <v>19</v>
      </c>
      <c r="D23817" t="s">
        <v>33</v>
      </c>
      <c r="E23817" t="s">
        <v>562</v>
      </c>
    </row>
    <row r="23818" spans="1:5" x14ac:dyDescent="0.25">
      <c r="A23818" t="s">
        <v>23997</v>
      </c>
      <c r="B23818" t="s">
        <v>20</v>
      </c>
      <c r="C23818" t="s">
        <v>19</v>
      </c>
      <c r="D23818" t="s">
        <v>33</v>
      </c>
      <c r="E23818" t="s">
        <v>562</v>
      </c>
    </row>
    <row r="23819" spans="1:5" x14ac:dyDescent="0.25">
      <c r="A23819" t="s">
        <v>29144</v>
      </c>
      <c r="B23819" t="s">
        <v>20</v>
      </c>
      <c r="C23819" t="s">
        <v>19</v>
      </c>
      <c r="D23819" t="s">
        <v>33</v>
      </c>
      <c r="E23819" t="s">
        <v>533</v>
      </c>
    </row>
    <row r="23820" spans="1:5" x14ac:dyDescent="0.25">
      <c r="A23820" t="s">
        <v>23016</v>
      </c>
      <c r="B23820" t="s">
        <v>20</v>
      </c>
      <c r="C23820" t="s">
        <v>19</v>
      </c>
      <c r="D23820" t="s">
        <v>33</v>
      </c>
      <c r="E23820" t="s">
        <v>533</v>
      </c>
    </row>
    <row r="23821" spans="1:5" x14ac:dyDescent="0.25">
      <c r="A23821" t="s">
        <v>16623</v>
      </c>
      <c r="B23821" t="s">
        <v>20</v>
      </c>
      <c r="C23821" t="s">
        <v>19</v>
      </c>
      <c r="D23821" t="s">
        <v>33</v>
      </c>
      <c r="E23821" t="s">
        <v>553</v>
      </c>
    </row>
    <row r="23822" spans="1:5" x14ac:dyDescent="0.25">
      <c r="A23822" t="s">
        <v>24635</v>
      </c>
      <c r="B23822" t="s">
        <v>20</v>
      </c>
      <c r="C23822" t="s">
        <v>19</v>
      </c>
      <c r="D23822" t="s">
        <v>33</v>
      </c>
      <c r="E23822" t="s">
        <v>533</v>
      </c>
    </row>
    <row r="23823" spans="1:5" x14ac:dyDescent="0.25">
      <c r="A23823" t="s">
        <v>24003</v>
      </c>
      <c r="B23823" t="s">
        <v>20</v>
      </c>
      <c r="C23823" t="s">
        <v>19</v>
      </c>
      <c r="D23823" t="s">
        <v>33</v>
      </c>
      <c r="E23823" t="s">
        <v>538</v>
      </c>
    </row>
    <row r="23824" spans="1:5" x14ac:dyDescent="0.25">
      <c r="A23824" t="s">
        <v>24234</v>
      </c>
      <c r="B23824" t="s">
        <v>20</v>
      </c>
      <c r="C23824" t="s">
        <v>19</v>
      </c>
      <c r="D23824" t="s">
        <v>33</v>
      </c>
      <c r="E23824" t="s">
        <v>533</v>
      </c>
    </row>
    <row r="23825" spans="1:5" x14ac:dyDescent="0.25">
      <c r="A23825" t="s">
        <v>24005</v>
      </c>
      <c r="B23825" t="s">
        <v>20</v>
      </c>
      <c r="C23825" t="s">
        <v>21</v>
      </c>
      <c r="D23825" t="s">
        <v>33</v>
      </c>
      <c r="E23825" t="s">
        <v>582</v>
      </c>
    </row>
    <row r="23826" spans="1:5" x14ac:dyDescent="0.25">
      <c r="A23826" t="s">
        <v>11817</v>
      </c>
      <c r="B23826" t="s">
        <v>20</v>
      </c>
      <c r="C23826" t="s">
        <v>19</v>
      </c>
      <c r="D23826" t="s">
        <v>33</v>
      </c>
      <c r="E23826" t="s">
        <v>533</v>
      </c>
    </row>
    <row r="23827" spans="1:5" x14ac:dyDescent="0.25">
      <c r="A23827" t="s">
        <v>24007</v>
      </c>
      <c r="B23827" t="s">
        <v>16</v>
      </c>
      <c r="C23827" t="s">
        <v>17</v>
      </c>
      <c r="D23827" t="s">
        <v>33</v>
      </c>
      <c r="E23827" t="s">
        <v>653</v>
      </c>
    </row>
    <row r="23828" spans="1:5" x14ac:dyDescent="0.25">
      <c r="A23828" t="s">
        <v>28333</v>
      </c>
      <c r="B23828" t="s">
        <v>20</v>
      </c>
      <c r="C23828" t="s">
        <v>19</v>
      </c>
      <c r="D23828" t="s">
        <v>33</v>
      </c>
      <c r="E23828" t="s">
        <v>533</v>
      </c>
    </row>
    <row r="23829" spans="1:5" x14ac:dyDescent="0.25">
      <c r="A23829" t="s">
        <v>24009</v>
      </c>
      <c r="B23829" t="s">
        <v>20</v>
      </c>
      <c r="C23829" t="s">
        <v>19</v>
      </c>
      <c r="D23829" t="s">
        <v>33</v>
      </c>
      <c r="E23829" t="s">
        <v>562</v>
      </c>
    </row>
    <row r="23830" spans="1:5" x14ac:dyDescent="0.25">
      <c r="A23830" t="s">
        <v>43832</v>
      </c>
      <c r="B23830" t="s">
        <v>20</v>
      </c>
      <c r="C23830" t="s">
        <v>19</v>
      </c>
      <c r="D23830" t="s">
        <v>66</v>
      </c>
      <c r="E23830" t="s">
        <v>533</v>
      </c>
    </row>
    <row r="23831" spans="1:5" x14ac:dyDescent="0.25">
      <c r="A23831" t="s">
        <v>17025</v>
      </c>
      <c r="B23831" t="s">
        <v>20</v>
      </c>
      <c r="C23831" t="s">
        <v>19</v>
      </c>
      <c r="D23831" t="s">
        <v>33</v>
      </c>
      <c r="E23831" t="s">
        <v>533</v>
      </c>
    </row>
    <row r="23832" spans="1:5" x14ac:dyDescent="0.25">
      <c r="A23832" t="s">
        <v>24012</v>
      </c>
      <c r="B23832" t="s">
        <v>16</v>
      </c>
      <c r="C23832" t="s">
        <v>15</v>
      </c>
      <c r="D23832" t="s">
        <v>33</v>
      </c>
      <c r="E23832" t="s">
        <v>659</v>
      </c>
    </row>
    <row r="23833" spans="1:5" x14ac:dyDescent="0.25">
      <c r="A23833" t="s">
        <v>3840</v>
      </c>
      <c r="B23833" t="s">
        <v>20</v>
      </c>
      <c r="C23833" t="s">
        <v>19</v>
      </c>
      <c r="D23833" t="s">
        <v>33</v>
      </c>
      <c r="E23833" t="s">
        <v>533</v>
      </c>
    </row>
    <row r="23834" spans="1:5" x14ac:dyDescent="0.25">
      <c r="A23834" t="s">
        <v>24014</v>
      </c>
      <c r="B23834" t="s">
        <v>20</v>
      </c>
      <c r="C23834" t="s">
        <v>19</v>
      </c>
      <c r="D23834" t="s">
        <v>33</v>
      </c>
      <c r="E23834" t="s">
        <v>530</v>
      </c>
    </row>
    <row r="23835" spans="1:5" x14ac:dyDescent="0.25">
      <c r="A23835" t="s">
        <v>24015</v>
      </c>
      <c r="B23835" t="s">
        <v>20</v>
      </c>
      <c r="C23835" t="s">
        <v>19</v>
      </c>
      <c r="D23835" t="s">
        <v>33</v>
      </c>
      <c r="E23835" t="s">
        <v>611</v>
      </c>
    </row>
    <row r="23836" spans="1:5" x14ac:dyDescent="0.25">
      <c r="A23836" t="s">
        <v>3719</v>
      </c>
      <c r="B23836" t="s">
        <v>20</v>
      </c>
      <c r="C23836" t="s">
        <v>19</v>
      </c>
      <c r="D23836" t="s">
        <v>33</v>
      </c>
      <c r="E23836" t="s">
        <v>553</v>
      </c>
    </row>
    <row r="23837" spans="1:5" x14ac:dyDescent="0.25">
      <c r="A23837" t="s">
        <v>24017</v>
      </c>
      <c r="B23837" t="s">
        <v>20</v>
      </c>
      <c r="C23837" t="s">
        <v>21</v>
      </c>
      <c r="D23837" t="s">
        <v>33</v>
      </c>
      <c r="E23837" t="s">
        <v>582</v>
      </c>
    </row>
    <row r="23838" spans="1:5" x14ac:dyDescent="0.25">
      <c r="A23838" t="s">
        <v>20743</v>
      </c>
      <c r="B23838" t="s">
        <v>20</v>
      </c>
      <c r="C23838" t="s">
        <v>19</v>
      </c>
      <c r="D23838" t="s">
        <v>33</v>
      </c>
      <c r="E23838" t="s">
        <v>533</v>
      </c>
    </row>
    <row r="23839" spans="1:5" x14ac:dyDescent="0.25">
      <c r="A23839" t="s">
        <v>24019</v>
      </c>
      <c r="B23839" t="s">
        <v>20</v>
      </c>
      <c r="C23839" t="s">
        <v>19</v>
      </c>
      <c r="D23839" t="s">
        <v>33</v>
      </c>
      <c r="E23839" t="s">
        <v>530</v>
      </c>
    </row>
    <row r="23840" spans="1:5" x14ac:dyDescent="0.25">
      <c r="A23840" t="s">
        <v>2834</v>
      </c>
      <c r="B23840" t="s">
        <v>20</v>
      </c>
      <c r="C23840" t="s">
        <v>19</v>
      </c>
      <c r="D23840" t="s">
        <v>33</v>
      </c>
      <c r="E23840" t="s">
        <v>533</v>
      </c>
    </row>
    <row r="23841" spans="1:5" x14ac:dyDescent="0.25">
      <c r="A23841" t="s">
        <v>24021</v>
      </c>
      <c r="B23841" t="s">
        <v>20</v>
      </c>
      <c r="C23841" t="s">
        <v>19</v>
      </c>
      <c r="D23841" t="s">
        <v>33</v>
      </c>
      <c r="E23841" t="s">
        <v>530</v>
      </c>
    </row>
    <row r="23842" spans="1:5" x14ac:dyDescent="0.25">
      <c r="A23842" t="s">
        <v>6658</v>
      </c>
      <c r="B23842" t="s">
        <v>20</v>
      </c>
      <c r="C23842" t="s">
        <v>19</v>
      </c>
      <c r="D23842" t="s">
        <v>33</v>
      </c>
      <c r="E23842" t="s">
        <v>533</v>
      </c>
    </row>
    <row r="23843" spans="1:5" x14ac:dyDescent="0.25">
      <c r="A23843" t="s">
        <v>24023</v>
      </c>
      <c r="B23843" t="s">
        <v>20</v>
      </c>
      <c r="C23843" t="s">
        <v>19</v>
      </c>
      <c r="D23843" t="s">
        <v>33</v>
      </c>
      <c r="E23843" t="s">
        <v>530</v>
      </c>
    </row>
    <row r="23844" spans="1:5" x14ac:dyDescent="0.25">
      <c r="A23844" t="s">
        <v>9173</v>
      </c>
      <c r="B23844" t="s">
        <v>20</v>
      </c>
      <c r="C23844" t="s">
        <v>19</v>
      </c>
      <c r="D23844" t="s">
        <v>33</v>
      </c>
      <c r="E23844" t="s">
        <v>533</v>
      </c>
    </row>
    <row r="23845" spans="1:5" x14ac:dyDescent="0.25">
      <c r="A23845" t="s">
        <v>24025</v>
      </c>
      <c r="B23845" t="s">
        <v>20</v>
      </c>
      <c r="C23845" t="s">
        <v>19</v>
      </c>
      <c r="D23845" t="s">
        <v>33</v>
      </c>
      <c r="E23845" t="s">
        <v>530</v>
      </c>
    </row>
    <row r="23846" spans="1:5" x14ac:dyDescent="0.25">
      <c r="A23846" t="s">
        <v>9412</v>
      </c>
      <c r="B23846" t="s">
        <v>20</v>
      </c>
      <c r="C23846" t="s">
        <v>19</v>
      </c>
      <c r="D23846" t="s">
        <v>33</v>
      </c>
      <c r="E23846" t="s">
        <v>533</v>
      </c>
    </row>
    <row r="23847" spans="1:5" x14ac:dyDescent="0.25">
      <c r="A23847" t="s">
        <v>13394</v>
      </c>
      <c r="B23847" t="s">
        <v>20</v>
      </c>
      <c r="C23847" t="s">
        <v>19</v>
      </c>
      <c r="D23847" t="s">
        <v>33</v>
      </c>
      <c r="E23847" t="s">
        <v>533</v>
      </c>
    </row>
    <row r="23848" spans="1:5" x14ac:dyDescent="0.25">
      <c r="A23848" t="s">
        <v>13395</v>
      </c>
      <c r="B23848" t="s">
        <v>20</v>
      </c>
      <c r="C23848" t="s">
        <v>19</v>
      </c>
      <c r="D23848" t="s">
        <v>33</v>
      </c>
      <c r="E23848" t="s">
        <v>533</v>
      </c>
    </row>
    <row r="23849" spans="1:5" x14ac:dyDescent="0.25">
      <c r="A23849" t="s">
        <v>24029</v>
      </c>
      <c r="B23849" t="s">
        <v>20</v>
      </c>
      <c r="C23849" t="s">
        <v>19</v>
      </c>
      <c r="D23849" t="s">
        <v>33</v>
      </c>
      <c r="E23849" t="s">
        <v>530</v>
      </c>
    </row>
    <row r="23850" spans="1:5" x14ac:dyDescent="0.25">
      <c r="A23850" t="s">
        <v>16003</v>
      </c>
      <c r="B23850" t="s">
        <v>20</v>
      </c>
      <c r="C23850" t="s">
        <v>19</v>
      </c>
      <c r="D23850" t="s">
        <v>33</v>
      </c>
      <c r="E23850" t="s">
        <v>533</v>
      </c>
    </row>
    <row r="23851" spans="1:5" x14ac:dyDescent="0.25">
      <c r="A23851" t="s">
        <v>24031</v>
      </c>
      <c r="B23851" t="s">
        <v>20</v>
      </c>
      <c r="C23851" t="s">
        <v>19</v>
      </c>
      <c r="D23851" t="s">
        <v>33</v>
      </c>
      <c r="E23851" t="s">
        <v>530</v>
      </c>
    </row>
    <row r="23852" spans="1:5" x14ac:dyDescent="0.25">
      <c r="A23852" t="s">
        <v>24032</v>
      </c>
      <c r="B23852" t="s">
        <v>20</v>
      </c>
      <c r="C23852" t="s">
        <v>19</v>
      </c>
      <c r="D23852" t="s">
        <v>33</v>
      </c>
      <c r="E23852" t="s">
        <v>538</v>
      </c>
    </row>
    <row r="23853" spans="1:5" x14ac:dyDescent="0.25">
      <c r="A23853" t="s">
        <v>20045</v>
      </c>
      <c r="B23853" t="s">
        <v>20</v>
      </c>
      <c r="C23853" t="s">
        <v>19</v>
      </c>
      <c r="D23853" t="s">
        <v>33</v>
      </c>
      <c r="E23853" t="s">
        <v>533</v>
      </c>
    </row>
    <row r="23854" spans="1:5" x14ac:dyDescent="0.25">
      <c r="A23854" t="s">
        <v>24034</v>
      </c>
      <c r="B23854" t="s">
        <v>20</v>
      </c>
      <c r="C23854" t="s">
        <v>19</v>
      </c>
      <c r="D23854" t="s">
        <v>33</v>
      </c>
      <c r="E23854" t="s">
        <v>530</v>
      </c>
    </row>
    <row r="23855" spans="1:5" x14ac:dyDescent="0.25">
      <c r="A23855" t="s">
        <v>23637</v>
      </c>
      <c r="B23855" t="s">
        <v>20</v>
      </c>
      <c r="C23855" t="s">
        <v>19</v>
      </c>
      <c r="D23855" t="s">
        <v>33</v>
      </c>
      <c r="E23855" t="s">
        <v>533</v>
      </c>
    </row>
    <row r="23856" spans="1:5" x14ac:dyDescent="0.25">
      <c r="A23856" t="s">
        <v>24038</v>
      </c>
      <c r="B23856" t="s">
        <v>20</v>
      </c>
      <c r="C23856" t="s">
        <v>21</v>
      </c>
      <c r="D23856" t="s">
        <v>33</v>
      </c>
      <c r="E23856" t="s">
        <v>581</v>
      </c>
    </row>
    <row r="23857" spans="1:5" x14ac:dyDescent="0.25">
      <c r="A23857" t="s">
        <v>28258</v>
      </c>
      <c r="B23857" t="s">
        <v>20</v>
      </c>
      <c r="C23857" t="s">
        <v>19</v>
      </c>
      <c r="D23857" t="s">
        <v>33</v>
      </c>
      <c r="E23857" t="s">
        <v>533</v>
      </c>
    </row>
    <row r="23858" spans="1:5" x14ac:dyDescent="0.25">
      <c r="A23858" t="s">
        <v>24037</v>
      </c>
      <c r="B23858" t="s">
        <v>20</v>
      </c>
      <c r="C23858" t="s">
        <v>19</v>
      </c>
      <c r="D23858" t="s">
        <v>33</v>
      </c>
      <c r="E23858" t="s">
        <v>538</v>
      </c>
    </row>
    <row r="23859" spans="1:5" x14ac:dyDescent="0.25">
      <c r="A23859" t="s">
        <v>28041</v>
      </c>
      <c r="B23859" t="s">
        <v>20</v>
      </c>
      <c r="C23859" t="s">
        <v>19</v>
      </c>
      <c r="D23859" t="s">
        <v>33</v>
      </c>
      <c r="E23859" t="s">
        <v>533</v>
      </c>
    </row>
    <row r="23860" spans="1:5" x14ac:dyDescent="0.25">
      <c r="A23860" t="s">
        <v>24040</v>
      </c>
      <c r="B23860" t="s">
        <v>20</v>
      </c>
      <c r="C23860" t="s">
        <v>19</v>
      </c>
      <c r="D23860" t="s">
        <v>33</v>
      </c>
      <c r="E23860" t="s">
        <v>538</v>
      </c>
    </row>
    <row r="23861" spans="1:5" x14ac:dyDescent="0.25">
      <c r="A23861" t="s">
        <v>24041</v>
      </c>
      <c r="B23861" t="s">
        <v>20</v>
      </c>
      <c r="C23861" t="s">
        <v>19</v>
      </c>
      <c r="D23861" t="s">
        <v>33</v>
      </c>
      <c r="E23861" t="s">
        <v>538</v>
      </c>
    </row>
    <row r="23862" spans="1:5" x14ac:dyDescent="0.25">
      <c r="A23862" t="s">
        <v>28256</v>
      </c>
      <c r="B23862" t="s">
        <v>20</v>
      </c>
      <c r="C23862" t="s">
        <v>19</v>
      </c>
      <c r="D23862" t="s">
        <v>33</v>
      </c>
      <c r="E23862" t="s">
        <v>533</v>
      </c>
    </row>
    <row r="23863" spans="1:5" x14ac:dyDescent="0.25">
      <c r="A23863" t="s">
        <v>24043</v>
      </c>
      <c r="B23863" t="s">
        <v>20</v>
      </c>
      <c r="C23863" t="s">
        <v>19</v>
      </c>
      <c r="D23863" t="s">
        <v>33</v>
      </c>
      <c r="E23863" t="s">
        <v>530</v>
      </c>
    </row>
    <row r="23864" spans="1:5" x14ac:dyDescent="0.25">
      <c r="A23864" t="s">
        <v>24044</v>
      </c>
      <c r="B23864" t="s">
        <v>20</v>
      </c>
      <c r="C23864" t="s">
        <v>21</v>
      </c>
      <c r="D23864" t="s">
        <v>33</v>
      </c>
      <c r="E23864" t="s">
        <v>581</v>
      </c>
    </row>
    <row r="23865" spans="1:5" x14ac:dyDescent="0.25">
      <c r="A23865" t="s">
        <v>25498</v>
      </c>
      <c r="B23865" t="s">
        <v>20</v>
      </c>
      <c r="C23865" t="s">
        <v>19</v>
      </c>
      <c r="D23865" t="s">
        <v>33</v>
      </c>
      <c r="E23865" t="s">
        <v>533</v>
      </c>
    </row>
    <row r="23866" spans="1:5" x14ac:dyDescent="0.25">
      <c r="A23866" t="s">
        <v>24046</v>
      </c>
      <c r="B23866" t="s">
        <v>20</v>
      </c>
      <c r="C23866" t="s">
        <v>21</v>
      </c>
      <c r="D23866" t="s">
        <v>33</v>
      </c>
      <c r="E23866" t="s">
        <v>582</v>
      </c>
    </row>
    <row r="23867" spans="1:5" x14ac:dyDescent="0.25">
      <c r="A23867" t="s">
        <v>24047</v>
      </c>
      <c r="B23867" t="s">
        <v>16</v>
      </c>
      <c r="C23867" t="s">
        <v>17</v>
      </c>
      <c r="D23867" t="s">
        <v>33</v>
      </c>
      <c r="E23867" t="s">
        <v>653</v>
      </c>
    </row>
    <row r="23868" spans="1:5" x14ac:dyDescent="0.25">
      <c r="A23868" t="s">
        <v>19987</v>
      </c>
      <c r="B23868" t="s">
        <v>20</v>
      </c>
      <c r="C23868" t="s">
        <v>19</v>
      </c>
      <c r="D23868" t="s">
        <v>33</v>
      </c>
      <c r="E23868" t="s">
        <v>533</v>
      </c>
    </row>
    <row r="23869" spans="1:5" x14ac:dyDescent="0.25">
      <c r="A23869" t="s">
        <v>19540</v>
      </c>
      <c r="B23869" t="s">
        <v>20</v>
      </c>
      <c r="C23869" t="s">
        <v>19</v>
      </c>
      <c r="D23869" t="s">
        <v>33</v>
      </c>
      <c r="E23869" t="s">
        <v>533</v>
      </c>
    </row>
    <row r="23870" spans="1:5" x14ac:dyDescent="0.25">
      <c r="A23870" t="s">
        <v>24050</v>
      </c>
      <c r="B23870" t="s">
        <v>20</v>
      </c>
      <c r="C23870" t="s">
        <v>19</v>
      </c>
      <c r="D23870" t="s">
        <v>33</v>
      </c>
      <c r="E23870" t="s">
        <v>538</v>
      </c>
    </row>
    <row r="23871" spans="1:5" x14ac:dyDescent="0.25">
      <c r="A23871" t="s">
        <v>2635</v>
      </c>
      <c r="B23871" t="s">
        <v>20</v>
      </c>
      <c r="C23871" t="s">
        <v>19</v>
      </c>
      <c r="D23871" t="s">
        <v>33</v>
      </c>
      <c r="E23871" t="s">
        <v>533</v>
      </c>
    </row>
    <row r="23872" spans="1:5" x14ac:dyDescent="0.25">
      <c r="A23872" t="s">
        <v>17304</v>
      </c>
      <c r="B23872" t="s">
        <v>20</v>
      </c>
      <c r="C23872" t="s">
        <v>19</v>
      </c>
      <c r="D23872" t="s">
        <v>33</v>
      </c>
      <c r="E23872" t="s">
        <v>533</v>
      </c>
    </row>
    <row r="23873" spans="1:5" x14ac:dyDescent="0.25">
      <c r="A23873" t="s">
        <v>24053</v>
      </c>
      <c r="B23873" t="s">
        <v>20</v>
      </c>
      <c r="C23873" t="s">
        <v>19</v>
      </c>
      <c r="D23873" t="s">
        <v>33</v>
      </c>
      <c r="E23873" t="s">
        <v>538</v>
      </c>
    </row>
    <row r="23874" spans="1:5" x14ac:dyDescent="0.25">
      <c r="A23874" t="s">
        <v>17793</v>
      </c>
      <c r="B23874" t="s">
        <v>20</v>
      </c>
      <c r="C23874" t="s">
        <v>19</v>
      </c>
      <c r="D23874" t="s">
        <v>33</v>
      </c>
      <c r="E23874" t="s">
        <v>533</v>
      </c>
    </row>
    <row r="23875" spans="1:5" x14ac:dyDescent="0.25">
      <c r="A23875" t="s">
        <v>24055</v>
      </c>
      <c r="B23875" t="s">
        <v>20</v>
      </c>
      <c r="C23875" t="s">
        <v>19</v>
      </c>
      <c r="D23875" t="s">
        <v>33</v>
      </c>
      <c r="E23875" t="s">
        <v>538</v>
      </c>
    </row>
    <row r="23876" spans="1:5" x14ac:dyDescent="0.25">
      <c r="A23876" t="s">
        <v>24056</v>
      </c>
      <c r="B23876" t="s">
        <v>20</v>
      </c>
      <c r="C23876" t="s">
        <v>22</v>
      </c>
      <c r="D23876" t="s">
        <v>33</v>
      </c>
      <c r="E23876" t="s">
        <v>536</v>
      </c>
    </row>
    <row r="23877" spans="1:5" x14ac:dyDescent="0.25">
      <c r="A23877" t="s">
        <v>24058</v>
      </c>
      <c r="B23877" t="s">
        <v>20</v>
      </c>
      <c r="C23877" t="s">
        <v>25</v>
      </c>
      <c r="D23877" t="s">
        <v>33</v>
      </c>
      <c r="E23877" t="s">
        <v>815</v>
      </c>
    </row>
    <row r="23878" spans="1:5" x14ac:dyDescent="0.25">
      <c r="A23878" t="s">
        <v>14546</v>
      </c>
      <c r="B23878" t="s">
        <v>20</v>
      </c>
      <c r="C23878" t="s">
        <v>19</v>
      </c>
      <c r="D23878" t="s">
        <v>33</v>
      </c>
      <c r="E23878" t="s">
        <v>533</v>
      </c>
    </row>
    <row r="23879" spans="1:5" x14ac:dyDescent="0.25">
      <c r="A23879" t="s">
        <v>11489</v>
      </c>
      <c r="B23879" t="s">
        <v>20</v>
      </c>
      <c r="C23879" t="s">
        <v>19</v>
      </c>
      <c r="D23879" t="s">
        <v>33</v>
      </c>
      <c r="E23879" t="s">
        <v>533</v>
      </c>
    </row>
    <row r="23880" spans="1:5" x14ac:dyDescent="0.25">
      <c r="A23880" t="s">
        <v>24060</v>
      </c>
      <c r="B23880" t="s">
        <v>20</v>
      </c>
      <c r="C23880" t="s">
        <v>25</v>
      </c>
      <c r="D23880" t="s">
        <v>33</v>
      </c>
      <c r="E23880" t="s">
        <v>815</v>
      </c>
    </row>
    <row r="23881" spans="1:5" x14ac:dyDescent="0.25">
      <c r="A23881" t="s">
        <v>11788</v>
      </c>
      <c r="B23881" t="s">
        <v>20</v>
      </c>
      <c r="C23881" t="s">
        <v>19</v>
      </c>
      <c r="D23881" t="s">
        <v>33</v>
      </c>
      <c r="E23881" t="s">
        <v>533</v>
      </c>
    </row>
    <row r="23882" spans="1:5" x14ac:dyDescent="0.25">
      <c r="A23882" t="s">
        <v>24062</v>
      </c>
      <c r="B23882" t="s">
        <v>20</v>
      </c>
      <c r="C23882" t="s">
        <v>19</v>
      </c>
      <c r="D23882" t="s">
        <v>33</v>
      </c>
      <c r="E23882" t="s">
        <v>530</v>
      </c>
    </row>
    <row r="23883" spans="1:5" x14ac:dyDescent="0.25">
      <c r="A23883" t="s">
        <v>24186</v>
      </c>
      <c r="B23883" t="s">
        <v>20</v>
      </c>
      <c r="C23883" t="s">
        <v>19</v>
      </c>
      <c r="D23883" t="s">
        <v>33</v>
      </c>
      <c r="E23883" t="s">
        <v>533</v>
      </c>
    </row>
    <row r="23884" spans="1:5" x14ac:dyDescent="0.25">
      <c r="A23884" t="s">
        <v>24064</v>
      </c>
      <c r="B23884" t="s">
        <v>20</v>
      </c>
      <c r="C23884" t="s">
        <v>19</v>
      </c>
      <c r="D23884" t="s">
        <v>33</v>
      </c>
      <c r="E23884" t="s">
        <v>538</v>
      </c>
    </row>
    <row r="23885" spans="1:5" x14ac:dyDescent="0.25">
      <c r="A23885" t="s">
        <v>24065</v>
      </c>
      <c r="B23885" t="s">
        <v>20</v>
      </c>
      <c r="C23885" t="s">
        <v>19</v>
      </c>
      <c r="D23885" t="s">
        <v>33</v>
      </c>
      <c r="E23885" t="s">
        <v>530</v>
      </c>
    </row>
    <row r="23886" spans="1:5" x14ac:dyDescent="0.25">
      <c r="A23886" t="s">
        <v>22670</v>
      </c>
      <c r="B23886" t="s">
        <v>20</v>
      </c>
      <c r="C23886" t="s">
        <v>19</v>
      </c>
      <c r="D23886" t="s">
        <v>33</v>
      </c>
      <c r="E23886" t="s">
        <v>533</v>
      </c>
    </row>
    <row r="23887" spans="1:5" x14ac:dyDescent="0.25">
      <c r="A23887" t="s">
        <v>24067</v>
      </c>
      <c r="B23887" t="s">
        <v>20</v>
      </c>
      <c r="C23887" t="s">
        <v>19</v>
      </c>
      <c r="D23887" t="s">
        <v>33</v>
      </c>
      <c r="E23887" t="s">
        <v>538</v>
      </c>
    </row>
    <row r="23888" spans="1:5" x14ac:dyDescent="0.25">
      <c r="A23888" t="s">
        <v>24068</v>
      </c>
      <c r="B23888" t="s">
        <v>20</v>
      </c>
      <c r="C23888" t="s">
        <v>19</v>
      </c>
      <c r="D23888" t="s">
        <v>33</v>
      </c>
      <c r="E23888" t="s">
        <v>530</v>
      </c>
    </row>
    <row r="23889" spans="1:5" x14ac:dyDescent="0.25">
      <c r="A23889" t="s">
        <v>11790</v>
      </c>
      <c r="B23889" t="s">
        <v>20</v>
      </c>
      <c r="C23889" t="s">
        <v>19</v>
      </c>
      <c r="D23889" t="s">
        <v>33</v>
      </c>
      <c r="E23889" t="s">
        <v>533</v>
      </c>
    </row>
    <row r="23890" spans="1:5" x14ac:dyDescent="0.25">
      <c r="A23890" t="s">
        <v>24070</v>
      </c>
      <c r="B23890" t="s">
        <v>20</v>
      </c>
      <c r="C23890" t="s">
        <v>19</v>
      </c>
      <c r="D23890" t="s">
        <v>33</v>
      </c>
      <c r="E23890" t="s">
        <v>538</v>
      </c>
    </row>
    <row r="23891" spans="1:5" x14ac:dyDescent="0.25">
      <c r="A23891" t="s">
        <v>18554</v>
      </c>
      <c r="B23891" t="s">
        <v>20</v>
      </c>
      <c r="C23891" t="s">
        <v>19</v>
      </c>
      <c r="D23891" t="s">
        <v>33</v>
      </c>
      <c r="E23891" t="s">
        <v>533</v>
      </c>
    </row>
    <row r="23892" spans="1:5" x14ac:dyDescent="0.25">
      <c r="A23892" t="s">
        <v>2831</v>
      </c>
      <c r="B23892" t="s">
        <v>20</v>
      </c>
      <c r="C23892" t="s">
        <v>19</v>
      </c>
      <c r="D23892" t="s">
        <v>33</v>
      </c>
      <c r="E23892" t="s">
        <v>533</v>
      </c>
    </row>
    <row r="23893" spans="1:5" x14ac:dyDescent="0.25">
      <c r="A23893" t="s">
        <v>24073</v>
      </c>
      <c r="B23893" t="s">
        <v>20</v>
      </c>
      <c r="C23893" t="s">
        <v>19</v>
      </c>
      <c r="D23893" t="s">
        <v>33</v>
      </c>
      <c r="E23893" t="s">
        <v>538</v>
      </c>
    </row>
    <row r="23894" spans="1:5" x14ac:dyDescent="0.25">
      <c r="A23894" t="s">
        <v>24074</v>
      </c>
      <c r="B23894" t="s">
        <v>20</v>
      </c>
      <c r="C23894" t="s">
        <v>21</v>
      </c>
      <c r="D23894" t="s">
        <v>33</v>
      </c>
      <c r="E23894" t="s">
        <v>581</v>
      </c>
    </row>
    <row r="23895" spans="1:5" x14ac:dyDescent="0.25">
      <c r="A23895" t="s">
        <v>11785</v>
      </c>
      <c r="B23895" t="s">
        <v>20</v>
      </c>
      <c r="C23895" t="s">
        <v>19</v>
      </c>
      <c r="D23895" t="s">
        <v>33</v>
      </c>
      <c r="E23895" t="s">
        <v>533</v>
      </c>
    </row>
    <row r="23896" spans="1:5" x14ac:dyDescent="0.25">
      <c r="A23896" t="s">
        <v>24076</v>
      </c>
      <c r="B23896" t="s">
        <v>20</v>
      </c>
      <c r="C23896" t="s">
        <v>21</v>
      </c>
      <c r="D23896" t="s">
        <v>33</v>
      </c>
      <c r="E23896" t="s">
        <v>582</v>
      </c>
    </row>
    <row r="23897" spans="1:5" x14ac:dyDescent="0.25">
      <c r="A23897" t="s">
        <v>24077</v>
      </c>
      <c r="B23897" t="s">
        <v>20</v>
      </c>
      <c r="C23897" t="s">
        <v>19</v>
      </c>
      <c r="D23897" t="s">
        <v>33</v>
      </c>
      <c r="E23897" t="s">
        <v>538</v>
      </c>
    </row>
    <row r="23898" spans="1:5" x14ac:dyDescent="0.25">
      <c r="A23898" t="s">
        <v>18313</v>
      </c>
      <c r="B23898" t="s">
        <v>20</v>
      </c>
      <c r="C23898" t="s">
        <v>19</v>
      </c>
      <c r="D23898" t="s">
        <v>33</v>
      </c>
      <c r="E23898" t="s">
        <v>553</v>
      </c>
    </row>
    <row r="23899" spans="1:5" x14ac:dyDescent="0.25">
      <c r="A23899" t="s">
        <v>24079</v>
      </c>
      <c r="B23899" t="s">
        <v>20</v>
      </c>
      <c r="C23899" t="s">
        <v>19</v>
      </c>
      <c r="D23899" t="s">
        <v>33</v>
      </c>
      <c r="E23899" t="s">
        <v>530</v>
      </c>
    </row>
    <row r="23900" spans="1:5" x14ac:dyDescent="0.25">
      <c r="A23900" t="s">
        <v>22414</v>
      </c>
      <c r="B23900" t="s">
        <v>20</v>
      </c>
      <c r="C23900" t="s">
        <v>19</v>
      </c>
      <c r="D23900" t="s">
        <v>33</v>
      </c>
      <c r="E23900" t="s">
        <v>553</v>
      </c>
    </row>
    <row r="23901" spans="1:5" x14ac:dyDescent="0.25">
      <c r="A23901" t="s">
        <v>24081</v>
      </c>
      <c r="B23901" t="s">
        <v>20</v>
      </c>
      <c r="C23901" t="s">
        <v>19</v>
      </c>
      <c r="D23901" t="s">
        <v>33</v>
      </c>
      <c r="E23901" t="s">
        <v>530</v>
      </c>
    </row>
    <row r="23902" spans="1:5" x14ac:dyDescent="0.25">
      <c r="A23902" t="s">
        <v>24082</v>
      </c>
      <c r="B23902" t="s">
        <v>20</v>
      </c>
      <c r="C23902" t="s">
        <v>19</v>
      </c>
      <c r="D23902" t="s">
        <v>33</v>
      </c>
      <c r="E23902" t="s">
        <v>1014</v>
      </c>
    </row>
    <row r="23903" spans="1:5" x14ac:dyDescent="0.25">
      <c r="A23903" t="s">
        <v>24083</v>
      </c>
      <c r="B23903" t="s">
        <v>16</v>
      </c>
      <c r="C23903" t="s">
        <v>17</v>
      </c>
      <c r="D23903" t="s">
        <v>33</v>
      </c>
      <c r="E23903" t="s">
        <v>653</v>
      </c>
    </row>
    <row r="23904" spans="1:5" x14ac:dyDescent="0.25">
      <c r="A23904" t="s">
        <v>24084</v>
      </c>
      <c r="B23904" t="s">
        <v>20</v>
      </c>
      <c r="C23904" t="s">
        <v>21</v>
      </c>
      <c r="D23904" t="s">
        <v>33</v>
      </c>
      <c r="E23904" t="s">
        <v>581</v>
      </c>
    </row>
    <row r="23905" spans="1:5" x14ac:dyDescent="0.25">
      <c r="A23905" t="s">
        <v>3845</v>
      </c>
      <c r="B23905" t="s">
        <v>20</v>
      </c>
      <c r="C23905" t="s">
        <v>19</v>
      </c>
      <c r="D23905" t="s">
        <v>33</v>
      </c>
      <c r="E23905" t="s">
        <v>533</v>
      </c>
    </row>
    <row r="23906" spans="1:5" x14ac:dyDescent="0.25">
      <c r="A23906" t="s">
        <v>24086</v>
      </c>
      <c r="B23906" t="s">
        <v>20</v>
      </c>
      <c r="C23906" t="s">
        <v>21</v>
      </c>
      <c r="D23906" t="s">
        <v>33</v>
      </c>
      <c r="E23906" t="s">
        <v>582</v>
      </c>
    </row>
    <row r="23907" spans="1:5" x14ac:dyDescent="0.25">
      <c r="A23907" t="s">
        <v>24087</v>
      </c>
      <c r="B23907" t="s">
        <v>20</v>
      </c>
      <c r="C23907" t="s">
        <v>19</v>
      </c>
      <c r="D23907" t="s">
        <v>33</v>
      </c>
      <c r="E23907" t="s">
        <v>889</v>
      </c>
    </row>
    <row r="23908" spans="1:5" x14ac:dyDescent="0.25">
      <c r="A23908" t="s">
        <v>2500</v>
      </c>
      <c r="B23908" t="s">
        <v>20</v>
      </c>
      <c r="C23908" t="s">
        <v>19</v>
      </c>
      <c r="D23908" t="s">
        <v>33</v>
      </c>
      <c r="E23908" t="s">
        <v>533</v>
      </c>
    </row>
    <row r="23909" spans="1:5" x14ac:dyDescent="0.25">
      <c r="A23909" t="s">
        <v>24089</v>
      </c>
      <c r="B23909" t="s">
        <v>20</v>
      </c>
      <c r="C23909" t="s">
        <v>19</v>
      </c>
      <c r="D23909" t="s">
        <v>33</v>
      </c>
      <c r="E23909" t="s">
        <v>538</v>
      </c>
    </row>
    <row r="23910" spans="1:5" x14ac:dyDescent="0.25">
      <c r="A23910" t="s">
        <v>24090</v>
      </c>
      <c r="B23910" t="s">
        <v>20</v>
      </c>
      <c r="C23910" t="s">
        <v>21</v>
      </c>
      <c r="D23910" t="s">
        <v>33</v>
      </c>
      <c r="E23910" t="s">
        <v>581</v>
      </c>
    </row>
    <row r="23911" spans="1:5" x14ac:dyDescent="0.25">
      <c r="A23911" t="s">
        <v>27891</v>
      </c>
      <c r="B23911" t="s">
        <v>20</v>
      </c>
      <c r="C23911" t="s">
        <v>19</v>
      </c>
      <c r="D23911" t="s">
        <v>33</v>
      </c>
      <c r="E23911" t="s">
        <v>533</v>
      </c>
    </row>
    <row r="23912" spans="1:5" x14ac:dyDescent="0.25">
      <c r="A23912" t="s">
        <v>24092</v>
      </c>
      <c r="B23912" t="s">
        <v>20</v>
      </c>
      <c r="C23912" t="s">
        <v>21</v>
      </c>
      <c r="D23912" t="s">
        <v>33</v>
      </c>
      <c r="E23912" t="s">
        <v>582</v>
      </c>
    </row>
    <row r="23913" spans="1:5" x14ac:dyDescent="0.25">
      <c r="A23913" t="s">
        <v>24095</v>
      </c>
      <c r="B23913" t="s">
        <v>20</v>
      </c>
      <c r="C23913" t="s">
        <v>19</v>
      </c>
      <c r="D23913" t="s">
        <v>33</v>
      </c>
      <c r="E23913" t="s">
        <v>530</v>
      </c>
    </row>
    <row r="23914" spans="1:5" x14ac:dyDescent="0.25">
      <c r="A23914" t="s">
        <v>22740</v>
      </c>
      <c r="B23914" t="s">
        <v>20</v>
      </c>
      <c r="C23914" t="s">
        <v>19</v>
      </c>
      <c r="D23914" t="s">
        <v>33</v>
      </c>
      <c r="E23914" t="s">
        <v>533</v>
      </c>
    </row>
    <row r="23915" spans="1:5" x14ac:dyDescent="0.25">
      <c r="A23915" t="s">
        <v>24093</v>
      </c>
      <c r="B23915" t="s">
        <v>20</v>
      </c>
      <c r="C23915" t="s">
        <v>19</v>
      </c>
      <c r="D23915" t="s">
        <v>33</v>
      </c>
      <c r="E23915" t="s">
        <v>538</v>
      </c>
    </row>
    <row r="23916" spans="1:5" x14ac:dyDescent="0.25">
      <c r="A23916" t="s">
        <v>2503</v>
      </c>
      <c r="B23916" t="s">
        <v>20</v>
      </c>
      <c r="C23916" t="s">
        <v>19</v>
      </c>
      <c r="D23916" t="s">
        <v>33</v>
      </c>
      <c r="E23916" t="s">
        <v>533</v>
      </c>
    </row>
    <row r="23917" spans="1:5" x14ac:dyDescent="0.25">
      <c r="A23917" t="s">
        <v>24097</v>
      </c>
      <c r="B23917" t="s">
        <v>20</v>
      </c>
      <c r="C23917" t="s">
        <v>21</v>
      </c>
      <c r="D23917" t="s">
        <v>33</v>
      </c>
      <c r="E23917" t="s">
        <v>779</v>
      </c>
    </row>
    <row r="23918" spans="1:5" x14ac:dyDescent="0.25">
      <c r="A23918" t="s">
        <v>43833</v>
      </c>
      <c r="B23918" t="s">
        <v>20</v>
      </c>
      <c r="C23918" t="s">
        <v>19</v>
      </c>
      <c r="D23918" t="s">
        <v>33</v>
      </c>
      <c r="E23918" t="s">
        <v>563</v>
      </c>
    </row>
    <row r="23919" spans="1:5" x14ac:dyDescent="0.25">
      <c r="A23919" t="s">
        <v>15926</v>
      </c>
      <c r="B23919" t="s">
        <v>20</v>
      </c>
      <c r="C23919" t="s">
        <v>19</v>
      </c>
      <c r="D23919" t="s">
        <v>33</v>
      </c>
      <c r="E23919" t="s">
        <v>533</v>
      </c>
    </row>
    <row r="23920" spans="1:5" x14ac:dyDescent="0.25">
      <c r="A23920" t="s">
        <v>28039</v>
      </c>
      <c r="B23920" t="s">
        <v>20</v>
      </c>
      <c r="C23920" t="s">
        <v>19</v>
      </c>
      <c r="D23920" t="s">
        <v>33</v>
      </c>
      <c r="E23920" t="s">
        <v>533</v>
      </c>
    </row>
    <row r="23921" spans="1:5" x14ac:dyDescent="0.25">
      <c r="A23921" t="s">
        <v>28037</v>
      </c>
      <c r="B23921" t="s">
        <v>20</v>
      </c>
      <c r="C23921" t="s">
        <v>19</v>
      </c>
      <c r="D23921" t="s">
        <v>33</v>
      </c>
      <c r="E23921" t="s">
        <v>533</v>
      </c>
    </row>
    <row r="23922" spans="1:5" x14ac:dyDescent="0.25">
      <c r="A23922" t="s">
        <v>3842</v>
      </c>
      <c r="B23922" t="s">
        <v>20</v>
      </c>
      <c r="C23922" t="s">
        <v>19</v>
      </c>
      <c r="D23922" t="s">
        <v>33</v>
      </c>
      <c r="E23922" t="s">
        <v>533</v>
      </c>
    </row>
    <row r="23923" spans="1:5" x14ac:dyDescent="0.25">
      <c r="A23923" t="s">
        <v>24102</v>
      </c>
      <c r="B23923" t="s">
        <v>20</v>
      </c>
      <c r="C23923" t="s">
        <v>19</v>
      </c>
      <c r="D23923" t="s">
        <v>33</v>
      </c>
      <c r="E23923" t="s">
        <v>538</v>
      </c>
    </row>
    <row r="23924" spans="1:5" x14ac:dyDescent="0.25">
      <c r="A23924" t="s">
        <v>24103</v>
      </c>
      <c r="B23924" t="s">
        <v>20</v>
      </c>
      <c r="C23924" t="s">
        <v>19</v>
      </c>
      <c r="D23924" t="s">
        <v>33</v>
      </c>
      <c r="E23924" t="s">
        <v>530</v>
      </c>
    </row>
    <row r="23925" spans="1:5" x14ac:dyDescent="0.25">
      <c r="A23925" t="s">
        <v>22677</v>
      </c>
      <c r="B23925" t="s">
        <v>20</v>
      </c>
      <c r="C23925" t="s">
        <v>19</v>
      </c>
      <c r="D23925" t="s">
        <v>33</v>
      </c>
      <c r="E23925" t="s">
        <v>533</v>
      </c>
    </row>
    <row r="23926" spans="1:5" x14ac:dyDescent="0.25">
      <c r="A23926" t="s">
        <v>24105</v>
      </c>
      <c r="B23926" t="s">
        <v>20</v>
      </c>
      <c r="C23926" t="s">
        <v>19</v>
      </c>
      <c r="D23926" t="s">
        <v>33</v>
      </c>
      <c r="E23926" t="s">
        <v>538</v>
      </c>
    </row>
    <row r="23927" spans="1:5" x14ac:dyDescent="0.25">
      <c r="A23927" t="s">
        <v>24106</v>
      </c>
      <c r="B23927" t="s">
        <v>20</v>
      </c>
      <c r="C23927" t="s">
        <v>19</v>
      </c>
      <c r="D23927" t="s">
        <v>33</v>
      </c>
      <c r="E23927" t="s">
        <v>530</v>
      </c>
    </row>
    <row r="23928" spans="1:5" x14ac:dyDescent="0.25">
      <c r="A23928" t="s">
        <v>25866</v>
      </c>
      <c r="B23928" t="s">
        <v>20</v>
      </c>
      <c r="C23928" t="s">
        <v>19</v>
      </c>
      <c r="D23928" t="s">
        <v>33</v>
      </c>
      <c r="E23928" t="s">
        <v>533</v>
      </c>
    </row>
    <row r="23929" spans="1:5" x14ac:dyDescent="0.25">
      <c r="A23929" t="s">
        <v>19613</v>
      </c>
      <c r="B23929" t="s">
        <v>20</v>
      </c>
      <c r="C23929" t="s">
        <v>19</v>
      </c>
      <c r="D23929" t="s">
        <v>33</v>
      </c>
      <c r="E23929" t="s">
        <v>533</v>
      </c>
    </row>
    <row r="23930" spans="1:5" x14ac:dyDescent="0.25">
      <c r="A23930" t="s">
        <v>24109</v>
      </c>
      <c r="B23930" t="s">
        <v>20</v>
      </c>
      <c r="C23930" t="s">
        <v>19</v>
      </c>
      <c r="D23930" t="s">
        <v>33</v>
      </c>
      <c r="E23930" t="s">
        <v>530</v>
      </c>
    </row>
    <row r="23931" spans="1:5" x14ac:dyDescent="0.25">
      <c r="A23931" t="s">
        <v>10316</v>
      </c>
      <c r="B23931" t="s">
        <v>20</v>
      </c>
      <c r="C23931" t="s">
        <v>19</v>
      </c>
      <c r="D23931" t="s">
        <v>33</v>
      </c>
      <c r="E23931" t="s">
        <v>533</v>
      </c>
    </row>
    <row r="23932" spans="1:5" x14ac:dyDescent="0.25">
      <c r="A23932" t="s">
        <v>24111</v>
      </c>
      <c r="B23932" t="s">
        <v>20</v>
      </c>
      <c r="C23932" t="s">
        <v>19</v>
      </c>
      <c r="D23932" t="s">
        <v>33</v>
      </c>
      <c r="E23932" t="s">
        <v>530</v>
      </c>
    </row>
    <row r="23933" spans="1:5" x14ac:dyDescent="0.25">
      <c r="A23933" t="s">
        <v>21222</v>
      </c>
      <c r="B23933" t="s">
        <v>20</v>
      </c>
      <c r="C23933" t="s">
        <v>19</v>
      </c>
      <c r="D23933" t="s">
        <v>33</v>
      </c>
      <c r="E23933" t="s">
        <v>533</v>
      </c>
    </row>
    <row r="23934" spans="1:5" x14ac:dyDescent="0.25">
      <c r="A23934" t="s">
        <v>24113</v>
      </c>
      <c r="B23934" t="s">
        <v>20</v>
      </c>
      <c r="C23934" t="s">
        <v>19</v>
      </c>
      <c r="D23934" t="s">
        <v>33</v>
      </c>
      <c r="E23934" t="s">
        <v>530</v>
      </c>
    </row>
    <row r="23935" spans="1:5" x14ac:dyDescent="0.25">
      <c r="A23935" t="s">
        <v>9352</v>
      </c>
      <c r="B23935" t="s">
        <v>20</v>
      </c>
      <c r="C23935" t="s">
        <v>19</v>
      </c>
      <c r="D23935" t="s">
        <v>33</v>
      </c>
      <c r="E23935" t="s">
        <v>533</v>
      </c>
    </row>
    <row r="23936" spans="1:5" x14ac:dyDescent="0.25">
      <c r="A23936" t="s">
        <v>24115</v>
      </c>
      <c r="B23936" t="s">
        <v>20</v>
      </c>
      <c r="C23936" t="s">
        <v>23</v>
      </c>
      <c r="D23936" t="s">
        <v>33</v>
      </c>
      <c r="E23936" t="s">
        <v>740</v>
      </c>
    </row>
    <row r="23937" spans="1:5" x14ac:dyDescent="0.25">
      <c r="A23937" t="s">
        <v>22412</v>
      </c>
      <c r="B23937" t="s">
        <v>20</v>
      </c>
      <c r="C23937" t="s">
        <v>19</v>
      </c>
      <c r="D23937" t="s">
        <v>33</v>
      </c>
      <c r="E23937" t="s">
        <v>533</v>
      </c>
    </row>
    <row r="23938" spans="1:5" x14ac:dyDescent="0.25">
      <c r="A23938" t="s">
        <v>24117</v>
      </c>
      <c r="B23938" t="s">
        <v>20</v>
      </c>
      <c r="C23938" t="s">
        <v>19</v>
      </c>
      <c r="D23938" t="s">
        <v>33</v>
      </c>
      <c r="E23938" t="s">
        <v>530</v>
      </c>
    </row>
    <row r="23939" spans="1:5" x14ac:dyDescent="0.25">
      <c r="A23939" t="s">
        <v>22679</v>
      </c>
      <c r="B23939" t="s">
        <v>20</v>
      </c>
      <c r="C23939" t="s">
        <v>19</v>
      </c>
      <c r="D23939" t="s">
        <v>33</v>
      </c>
      <c r="E23939" t="s">
        <v>533</v>
      </c>
    </row>
    <row r="23940" spans="1:5" x14ac:dyDescent="0.25">
      <c r="A23940" t="s">
        <v>24119</v>
      </c>
      <c r="B23940" t="s">
        <v>20</v>
      </c>
      <c r="C23940" t="s">
        <v>19</v>
      </c>
      <c r="D23940" t="s">
        <v>33</v>
      </c>
      <c r="E23940" t="s">
        <v>530</v>
      </c>
    </row>
    <row r="23941" spans="1:5" x14ac:dyDescent="0.25">
      <c r="A23941" t="s">
        <v>9357</v>
      </c>
      <c r="B23941" t="s">
        <v>20</v>
      </c>
      <c r="C23941" t="s">
        <v>19</v>
      </c>
      <c r="D23941" t="s">
        <v>33</v>
      </c>
      <c r="E23941" t="s">
        <v>533</v>
      </c>
    </row>
    <row r="23942" spans="1:5" x14ac:dyDescent="0.25">
      <c r="A23942" t="s">
        <v>24121</v>
      </c>
      <c r="B23942" t="s">
        <v>20</v>
      </c>
      <c r="C23942" t="s">
        <v>19</v>
      </c>
      <c r="D23942" t="s">
        <v>33</v>
      </c>
      <c r="E23942" t="s">
        <v>530</v>
      </c>
    </row>
    <row r="23943" spans="1:5" x14ac:dyDescent="0.25">
      <c r="A23943" t="s">
        <v>24122</v>
      </c>
      <c r="B23943" t="s">
        <v>20</v>
      </c>
      <c r="C23943" t="s">
        <v>19</v>
      </c>
      <c r="D23943" t="s">
        <v>33</v>
      </c>
      <c r="E23943" t="s">
        <v>1014</v>
      </c>
    </row>
    <row r="23944" spans="1:5" x14ac:dyDescent="0.25">
      <c r="A23944" t="s">
        <v>2826</v>
      </c>
      <c r="B23944" t="s">
        <v>20</v>
      </c>
      <c r="C23944" t="s">
        <v>19</v>
      </c>
      <c r="D23944" t="s">
        <v>33</v>
      </c>
      <c r="E23944" t="s">
        <v>533</v>
      </c>
    </row>
    <row r="23945" spans="1:5" x14ac:dyDescent="0.25">
      <c r="A23945" t="s">
        <v>24124</v>
      </c>
      <c r="B23945" t="s">
        <v>20</v>
      </c>
      <c r="C23945" t="s">
        <v>21</v>
      </c>
      <c r="D23945" t="s">
        <v>33</v>
      </c>
      <c r="E23945" t="s">
        <v>582</v>
      </c>
    </row>
    <row r="23946" spans="1:5" x14ac:dyDescent="0.25">
      <c r="A23946" t="s">
        <v>24125</v>
      </c>
      <c r="B23946" t="s">
        <v>16</v>
      </c>
      <c r="C23946" t="s">
        <v>17</v>
      </c>
      <c r="D23946" t="s">
        <v>33</v>
      </c>
      <c r="E23946" t="s">
        <v>653</v>
      </c>
    </row>
    <row r="23947" spans="1:5" x14ac:dyDescent="0.25">
      <c r="A23947" t="s">
        <v>10317</v>
      </c>
      <c r="B23947" t="s">
        <v>20</v>
      </c>
      <c r="C23947" t="s">
        <v>19</v>
      </c>
      <c r="D23947" t="s">
        <v>33</v>
      </c>
      <c r="E23947" t="s">
        <v>533</v>
      </c>
    </row>
    <row r="23948" spans="1:5" x14ac:dyDescent="0.25">
      <c r="A23948" t="s">
        <v>24127</v>
      </c>
      <c r="B23948" t="s">
        <v>20</v>
      </c>
      <c r="C23948" t="s">
        <v>21</v>
      </c>
      <c r="D23948" t="s">
        <v>33</v>
      </c>
      <c r="E23948" t="s">
        <v>582</v>
      </c>
    </row>
    <row r="23949" spans="1:5" x14ac:dyDescent="0.25">
      <c r="A23949" t="s">
        <v>24128</v>
      </c>
      <c r="B23949" t="s">
        <v>16</v>
      </c>
      <c r="C23949" t="s">
        <v>17</v>
      </c>
      <c r="D23949" t="s">
        <v>33</v>
      </c>
      <c r="E23949" t="s">
        <v>653</v>
      </c>
    </row>
    <row r="23950" spans="1:5" x14ac:dyDescent="0.25">
      <c r="A23950" t="s">
        <v>24129</v>
      </c>
      <c r="B23950" t="s">
        <v>16</v>
      </c>
      <c r="C23950" t="s">
        <v>17</v>
      </c>
      <c r="D23950" t="s">
        <v>33</v>
      </c>
      <c r="E23950" t="s">
        <v>653</v>
      </c>
    </row>
    <row r="23951" spans="1:5" x14ac:dyDescent="0.25">
      <c r="A23951" t="s">
        <v>24130</v>
      </c>
      <c r="B23951" t="s">
        <v>16</v>
      </c>
      <c r="C23951" t="s">
        <v>17</v>
      </c>
      <c r="D23951" t="s">
        <v>33</v>
      </c>
      <c r="E23951" t="s">
        <v>653</v>
      </c>
    </row>
    <row r="23952" spans="1:5" x14ac:dyDescent="0.25">
      <c r="A23952" t="s">
        <v>24131</v>
      </c>
      <c r="B23952" t="s">
        <v>20</v>
      </c>
      <c r="C23952" t="s">
        <v>19</v>
      </c>
      <c r="D23952" t="s">
        <v>33</v>
      </c>
      <c r="E23952" t="s">
        <v>538</v>
      </c>
    </row>
    <row r="23953" spans="1:5" x14ac:dyDescent="0.25">
      <c r="A23953" t="s">
        <v>2820</v>
      </c>
      <c r="B23953" t="s">
        <v>20</v>
      </c>
      <c r="C23953" t="s">
        <v>19</v>
      </c>
      <c r="D23953" t="s">
        <v>33</v>
      </c>
      <c r="E23953" t="s">
        <v>533</v>
      </c>
    </row>
    <row r="23954" spans="1:5" x14ac:dyDescent="0.25">
      <c r="A23954" t="s">
        <v>24133</v>
      </c>
      <c r="B23954" t="s">
        <v>20</v>
      </c>
      <c r="C23954" t="s">
        <v>19</v>
      </c>
      <c r="D23954" t="s">
        <v>33</v>
      </c>
      <c r="E23954" t="s">
        <v>530</v>
      </c>
    </row>
    <row r="23955" spans="1:5" x14ac:dyDescent="0.25">
      <c r="A23955" t="s">
        <v>24134</v>
      </c>
      <c r="B23955" t="s">
        <v>16</v>
      </c>
      <c r="C23955" t="s">
        <v>17</v>
      </c>
      <c r="D23955" t="s">
        <v>33</v>
      </c>
      <c r="E23955" t="s">
        <v>653</v>
      </c>
    </row>
    <row r="23956" spans="1:5" x14ac:dyDescent="0.25">
      <c r="A23956" t="s">
        <v>24135</v>
      </c>
      <c r="B23956" t="s">
        <v>16</v>
      </c>
      <c r="C23956" t="s">
        <v>17</v>
      </c>
      <c r="D23956" t="s">
        <v>33</v>
      </c>
      <c r="E23956" t="s">
        <v>653</v>
      </c>
    </row>
    <row r="23957" spans="1:5" x14ac:dyDescent="0.25">
      <c r="A23957" t="s">
        <v>24136</v>
      </c>
      <c r="B23957" t="s">
        <v>16</v>
      </c>
      <c r="C23957" t="s">
        <v>17</v>
      </c>
      <c r="D23957" t="s">
        <v>33</v>
      </c>
      <c r="E23957" t="s">
        <v>653</v>
      </c>
    </row>
    <row r="23958" spans="1:5" x14ac:dyDescent="0.25">
      <c r="A23958" t="s">
        <v>24137</v>
      </c>
      <c r="B23958" t="s">
        <v>16</v>
      </c>
      <c r="C23958" t="s">
        <v>17</v>
      </c>
      <c r="D23958" t="s">
        <v>33</v>
      </c>
      <c r="E23958" t="s">
        <v>653</v>
      </c>
    </row>
    <row r="23959" spans="1:5" x14ac:dyDescent="0.25">
      <c r="A23959" t="s">
        <v>24138</v>
      </c>
      <c r="B23959" t="s">
        <v>16</v>
      </c>
      <c r="C23959" t="s">
        <v>17</v>
      </c>
      <c r="D23959" t="s">
        <v>33</v>
      </c>
      <c r="E23959" t="s">
        <v>653</v>
      </c>
    </row>
    <row r="23960" spans="1:5" x14ac:dyDescent="0.25">
      <c r="A23960" t="s">
        <v>22410</v>
      </c>
      <c r="B23960" t="s">
        <v>20</v>
      </c>
      <c r="C23960" t="s">
        <v>19</v>
      </c>
      <c r="D23960" t="s">
        <v>33</v>
      </c>
      <c r="E23960" t="s">
        <v>533</v>
      </c>
    </row>
    <row r="23961" spans="1:5" x14ac:dyDescent="0.25">
      <c r="A23961" t="s">
        <v>24140</v>
      </c>
      <c r="B23961" t="s">
        <v>20</v>
      </c>
      <c r="C23961" t="s">
        <v>19</v>
      </c>
      <c r="D23961" t="s">
        <v>33</v>
      </c>
      <c r="E23961" t="s">
        <v>538</v>
      </c>
    </row>
    <row r="23962" spans="1:5" x14ac:dyDescent="0.25">
      <c r="A23962" t="s">
        <v>22409</v>
      </c>
      <c r="B23962" t="s">
        <v>20</v>
      </c>
      <c r="C23962" t="s">
        <v>19</v>
      </c>
      <c r="D23962" t="s">
        <v>33</v>
      </c>
      <c r="E23962" t="s">
        <v>533</v>
      </c>
    </row>
    <row r="23963" spans="1:5" x14ac:dyDescent="0.25">
      <c r="A23963" t="s">
        <v>28695</v>
      </c>
      <c r="B23963" t="s">
        <v>20</v>
      </c>
      <c r="C23963" t="s">
        <v>19</v>
      </c>
      <c r="D23963" t="s">
        <v>33</v>
      </c>
      <c r="E23963" t="s">
        <v>533</v>
      </c>
    </row>
    <row r="23964" spans="1:5" x14ac:dyDescent="0.25">
      <c r="A23964" t="s">
        <v>28693</v>
      </c>
      <c r="B23964" t="s">
        <v>20</v>
      </c>
      <c r="C23964" t="s">
        <v>19</v>
      </c>
      <c r="D23964" t="s">
        <v>33</v>
      </c>
      <c r="E23964" t="s">
        <v>533</v>
      </c>
    </row>
    <row r="23965" spans="1:5" x14ac:dyDescent="0.25">
      <c r="A23965" t="s">
        <v>15927</v>
      </c>
      <c r="B23965" t="s">
        <v>20</v>
      </c>
      <c r="C23965" t="s">
        <v>19</v>
      </c>
      <c r="D23965" t="s">
        <v>33</v>
      </c>
      <c r="E23965" t="s">
        <v>533</v>
      </c>
    </row>
    <row r="23966" spans="1:5" x14ac:dyDescent="0.25">
      <c r="A23966" t="s">
        <v>24145</v>
      </c>
      <c r="B23966" t="s">
        <v>20</v>
      </c>
      <c r="C23966" t="s">
        <v>19</v>
      </c>
      <c r="D23966" t="s">
        <v>33</v>
      </c>
      <c r="E23966" t="s">
        <v>538</v>
      </c>
    </row>
    <row r="23967" spans="1:5" x14ac:dyDescent="0.25">
      <c r="A23967" t="s">
        <v>24146</v>
      </c>
      <c r="B23967" t="s">
        <v>20</v>
      </c>
      <c r="C23967" t="s">
        <v>19</v>
      </c>
      <c r="D23967" t="s">
        <v>33</v>
      </c>
      <c r="E23967" t="s">
        <v>530</v>
      </c>
    </row>
    <row r="23968" spans="1:5" x14ac:dyDescent="0.25">
      <c r="A23968" t="s">
        <v>26911</v>
      </c>
      <c r="B23968" t="s">
        <v>20</v>
      </c>
      <c r="C23968" t="s">
        <v>19</v>
      </c>
      <c r="D23968" t="s">
        <v>33</v>
      </c>
      <c r="E23968" t="s">
        <v>533</v>
      </c>
    </row>
    <row r="23969" spans="1:5" x14ac:dyDescent="0.25">
      <c r="A23969" t="s">
        <v>24148</v>
      </c>
      <c r="B23969" t="s">
        <v>20</v>
      </c>
      <c r="C23969" t="s">
        <v>19</v>
      </c>
      <c r="D23969" t="s">
        <v>33</v>
      </c>
      <c r="E23969" t="s">
        <v>530</v>
      </c>
    </row>
    <row r="23970" spans="1:5" x14ac:dyDescent="0.25">
      <c r="A23970" t="s">
        <v>2859</v>
      </c>
      <c r="B23970" t="s">
        <v>20</v>
      </c>
      <c r="C23970" t="s">
        <v>19</v>
      </c>
      <c r="D23970" t="s">
        <v>33</v>
      </c>
      <c r="E23970" t="s">
        <v>533</v>
      </c>
    </row>
    <row r="23971" spans="1:5" x14ac:dyDescent="0.25">
      <c r="A23971" t="s">
        <v>24150</v>
      </c>
      <c r="B23971" t="s">
        <v>20</v>
      </c>
      <c r="C23971" t="s">
        <v>19</v>
      </c>
      <c r="D23971" t="s">
        <v>33</v>
      </c>
      <c r="E23971" t="s">
        <v>538</v>
      </c>
    </row>
    <row r="23972" spans="1:5" x14ac:dyDescent="0.25">
      <c r="A23972" t="s">
        <v>16440</v>
      </c>
      <c r="B23972" t="s">
        <v>20</v>
      </c>
      <c r="C23972" t="s">
        <v>19</v>
      </c>
      <c r="D23972" t="s">
        <v>33</v>
      </c>
      <c r="E23972" t="s">
        <v>533</v>
      </c>
    </row>
    <row r="23973" spans="1:5" x14ac:dyDescent="0.25">
      <c r="A23973" t="s">
        <v>24152</v>
      </c>
      <c r="B23973" t="s">
        <v>20</v>
      </c>
      <c r="C23973" t="s">
        <v>19</v>
      </c>
      <c r="D23973" t="s">
        <v>33</v>
      </c>
      <c r="E23973" t="s">
        <v>538</v>
      </c>
    </row>
    <row r="23974" spans="1:5" x14ac:dyDescent="0.25">
      <c r="A23974" t="s">
        <v>24153</v>
      </c>
      <c r="B23974" t="s">
        <v>20</v>
      </c>
      <c r="C23974" t="s">
        <v>19</v>
      </c>
      <c r="D23974" t="s">
        <v>33</v>
      </c>
      <c r="E23974" t="s">
        <v>531</v>
      </c>
    </row>
    <row r="23975" spans="1:5" x14ac:dyDescent="0.25">
      <c r="A23975" t="s">
        <v>23791</v>
      </c>
      <c r="B23975" t="s">
        <v>20</v>
      </c>
      <c r="C23975" t="s">
        <v>19</v>
      </c>
      <c r="D23975" t="s">
        <v>33</v>
      </c>
      <c r="E23975" t="s">
        <v>533</v>
      </c>
    </row>
    <row r="23976" spans="1:5" x14ac:dyDescent="0.25">
      <c r="A23976" t="s">
        <v>16909</v>
      </c>
      <c r="B23976" t="s">
        <v>20</v>
      </c>
      <c r="C23976" t="s">
        <v>19</v>
      </c>
      <c r="D23976" t="s">
        <v>33</v>
      </c>
      <c r="E23976" t="s">
        <v>533</v>
      </c>
    </row>
    <row r="23977" spans="1:5" x14ac:dyDescent="0.25">
      <c r="A23977" t="s">
        <v>24156</v>
      </c>
      <c r="B23977" t="s">
        <v>20</v>
      </c>
      <c r="C23977" t="s">
        <v>22</v>
      </c>
      <c r="D23977" t="s">
        <v>33</v>
      </c>
      <c r="E23977" t="s">
        <v>536</v>
      </c>
    </row>
    <row r="23978" spans="1:5" x14ac:dyDescent="0.25">
      <c r="A23978" t="s">
        <v>24157</v>
      </c>
      <c r="B23978" t="s">
        <v>20</v>
      </c>
      <c r="C23978" t="s">
        <v>22</v>
      </c>
      <c r="D23978" t="s">
        <v>33</v>
      </c>
      <c r="E23978" t="s">
        <v>536</v>
      </c>
    </row>
    <row r="23979" spans="1:5" x14ac:dyDescent="0.25">
      <c r="A23979" t="s">
        <v>28671</v>
      </c>
      <c r="B23979" t="s">
        <v>20</v>
      </c>
      <c r="C23979" t="s">
        <v>19</v>
      </c>
      <c r="D23979" t="s">
        <v>33</v>
      </c>
      <c r="E23979" t="s">
        <v>533</v>
      </c>
    </row>
    <row r="23980" spans="1:5" x14ac:dyDescent="0.25">
      <c r="A23980" t="s">
        <v>21267</v>
      </c>
      <c r="B23980" t="s">
        <v>20</v>
      </c>
      <c r="C23980" t="s">
        <v>19</v>
      </c>
      <c r="D23980" t="s">
        <v>33</v>
      </c>
      <c r="E23980" t="s">
        <v>533</v>
      </c>
    </row>
    <row r="23981" spans="1:5" x14ac:dyDescent="0.25">
      <c r="A23981" t="s">
        <v>24160</v>
      </c>
      <c r="B23981" t="s">
        <v>20</v>
      </c>
      <c r="C23981" t="s">
        <v>22</v>
      </c>
      <c r="D23981" t="s">
        <v>33</v>
      </c>
      <c r="E23981" t="s">
        <v>536</v>
      </c>
    </row>
    <row r="23982" spans="1:5" x14ac:dyDescent="0.25">
      <c r="A23982" t="s">
        <v>24161</v>
      </c>
      <c r="B23982" t="s">
        <v>20</v>
      </c>
      <c r="C23982" t="s">
        <v>22</v>
      </c>
      <c r="D23982" t="s">
        <v>33</v>
      </c>
      <c r="E23982" t="s">
        <v>693</v>
      </c>
    </row>
    <row r="23983" spans="1:5" x14ac:dyDescent="0.25">
      <c r="A23983" t="s">
        <v>21281</v>
      </c>
      <c r="B23983" t="s">
        <v>20</v>
      </c>
      <c r="C23983" t="s">
        <v>19</v>
      </c>
      <c r="D23983" t="s">
        <v>33</v>
      </c>
      <c r="E23983" t="s">
        <v>533</v>
      </c>
    </row>
    <row r="23984" spans="1:5" x14ac:dyDescent="0.25">
      <c r="A23984" t="s">
        <v>21265</v>
      </c>
      <c r="B23984" t="s">
        <v>20</v>
      </c>
      <c r="C23984" t="s">
        <v>19</v>
      </c>
      <c r="D23984" t="s">
        <v>33</v>
      </c>
      <c r="E23984" t="s">
        <v>533</v>
      </c>
    </row>
    <row r="23985" spans="1:5" x14ac:dyDescent="0.25">
      <c r="A23985" t="s">
        <v>24164</v>
      </c>
      <c r="B23985" t="s">
        <v>20</v>
      </c>
      <c r="C23985" t="s">
        <v>23</v>
      </c>
      <c r="D23985" t="s">
        <v>33</v>
      </c>
      <c r="E23985" t="s">
        <v>739</v>
      </c>
    </row>
    <row r="23986" spans="1:5" x14ac:dyDescent="0.25">
      <c r="A23986" t="s">
        <v>24165</v>
      </c>
      <c r="B23986" t="s">
        <v>20</v>
      </c>
      <c r="C23986" t="s">
        <v>23</v>
      </c>
      <c r="D23986" t="s">
        <v>33</v>
      </c>
      <c r="E23986" t="s">
        <v>740</v>
      </c>
    </row>
    <row r="23987" spans="1:5" x14ac:dyDescent="0.25">
      <c r="A23987" t="s">
        <v>21224</v>
      </c>
      <c r="B23987" t="s">
        <v>20</v>
      </c>
      <c r="C23987" t="s">
        <v>19</v>
      </c>
      <c r="D23987" t="s">
        <v>33</v>
      </c>
      <c r="E23987" t="s">
        <v>533</v>
      </c>
    </row>
    <row r="23988" spans="1:5" x14ac:dyDescent="0.25">
      <c r="A23988" t="s">
        <v>24167</v>
      </c>
      <c r="B23988" t="s">
        <v>20</v>
      </c>
      <c r="C23988" t="s">
        <v>19</v>
      </c>
      <c r="D23988" t="s">
        <v>33</v>
      </c>
      <c r="E23988" t="s">
        <v>538</v>
      </c>
    </row>
    <row r="23989" spans="1:5" x14ac:dyDescent="0.25">
      <c r="A23989" t="s">
        <v>24203</v>
      </c>
      <c r="B23989" t="s">
        <v>20</v>
      </c>
      <c r="C23989" t="s">
        <v>19</v>
      </c>
      <c r="D23989" t="s">
        <v>33</v>
      </c>
      <c r="E23989" t="s">
        <v>533</v>
      </c>
    </row>
    <row r="23990" spans="1:5" x14ac:dyDescent="0.25">
      <c r="A23990" t="s">
        <v>24169</v>
      </c>
      <c r="B23990" t="s">
        <v>20</v>
      </c>
      <c r="C23990" t="s">
        <v>23</v>
      </c>
      <c r="D23990" t="s">
        <v>33</v>
      </c>
      <c r="E23990" t="s">
        <v>739</v>
      </c>
    </row>
    <row r="23991" spans="1:5" x14ac:dyDescent="0.25">
      <c r="A23991" t="s">
        <v>17633</v>
      </c>
      <c r="B23991" t="s">
        <v>20</v>
      </c>
      <c r="C23991" t="s">
        <v>19</v>
      </c>
      <c r="D23991" t="s">
        <v>33</v>
      </c>
      <c r="E23991" t="s">
        <v>533</v>
      </c>
    </row>
    <row r="23992" spans="1:5" x14ac:dyDescent="0.25">
      <c r="A23992" t="s">
        <v>24171</v>
      </c>
      <c r="B23992" t="s">
        <v>20</v>
      </c>
      <c r="C23992" t="s">
        <v>21</v>
      </c>
      <c r="D23992" t="s">
        <v>33</v>
      </c>
      <c r="E23992" t="s">
        <v>582</v>
      </c>
    </row>
    <row r="23993" spans="1:5" x14ac:dyDescent="0.25">
      <c r="A23993" t="s">
        <v>16907</v>
      </c>
      <c r="B23993" t="s">
        <v>20</v>
      </c>
      <c r="C23993" t="s">
        <v>19</v>
      </c>
      <c r="D23993" t="s">
        <v>33</v>
      </c>
      <c r="E23993" t="s">
        <v>553</v>
      </c>
    </row>
    <row r="23994" spans="1:5" x14ac:dyDescent="0.25">
      <c r="A23994" t="s">
        <v>24173</v>
      </c>
      <c r="B23994" t="s">
        <v>20</v>
      </c>
      <c r="C23994" t="s">
        <v>19</v>
      </c>
      <c r="D23994" t="s">
        <v>33</v>
      </c>
      <c r="E23994" t="s">
        <v>530</v>
      </c>
    </row>
    <row r="23995" spans="1:5" x14ac:dyDescent="0.25">
      <c r="A23995" t="s">
        <v>22407</v>
      </c>
      <c r="B23995" t="s">
        <v>20</v>
      </c>
      <c r="C23995" t="s">
        <v>19</v>
      </c>
      <c r="D23995" t="s">
        <v>33</v>
      </c>
      <c r="E23995" t="s">
        <v>533</v>
      </c>
    </row>
    <row r="23996" spans="1:5" x14ac:dyDescent="0.25">
      <c r="A23996" t="s">
        <v>24177</v>
      </c>
      <c r="B23996" t="s">
        <v>20</v>
      </c>
      <c r="C23996" t="s">
        <v>21</v>
      </c>
      <c r="D23996" t="s">
        <v>33</v>
      </c>
      <c r="E23996" t="s">
        <v>581</v>
      </c>
    </row>
    <row r="23997" spans="1:5" x14ac:dyDescent="0.25">
      <c r="A23997" t="s">
        <v>24174</v>
      </c>
      <c r="B23997" t="s">
        <v>20</v>
      </c>
      <c r="C23997" t="s">
        <v>19</v>
      </c>
      <c r="D23997" t="s">
        <v>33</v>
      </c>
      <c r="E23997" t="s">
        <v>538</v>
      </c>
    </row>
    <row r="23998" spans="1:5" x14ac:dyDescent="0.25">
      <c r="A23998" t="s">
        <v>9354</v>
      </c>
      <c r="B23998" t="s">
        <v>20</v>
      </c>
      <c r="C23998" t="s">
        <v>19</v>
      </c>
      <c r="D23998" t="s">
        <v>33</v>
      </c>
      <c r="E23998" t="s">
        <v>533</v>
      </c>
    </row>
    <row r="23999" spans="1:5" x14ac:dyDescent="0.25">
      <c r="A23999" t="s">
        <v>24178</v>
      </c>
      <c r="B23999" t="s">
        <v>20</v>
      </c>
      <c r="C23999" t="s">
        <v>19</v>
      </c>
      <c r="D23999" t="s">
        <v>33</v>
      </c>
      <c r="E23999" t="s">
        <v>538</v>
      </c>
    </row>
    <row r="24000" spans="1:5" x14ac:dyDescent="0.25">
      <c r="A24000" t="s">
        <v>24198</v>
      </c>
      <c r="B24000" t="s">
        <v>20</v>
      </c>
      <c r="C24000" t="s">
        <v>19</v>
      </c>
      <c r="D24000" t="s">
        <v>33</v>
      </c>
      <c r="E24000" t="s">
        <v>533</v>
      </c>
    </row>
    <row r="24001" spans="1:5" x14ac:dyDescent="0.25">
      <c r="A24001" t="s">
        <v>24180</v>
      </c>
      <c r="B24001" t="s">
        <v>20</v>
      </c>
      <c r="C24001" t="s">
        <v>19</v>
      </c>
      <c r="D24001" t="s">
        <v>33</v>
      </c>
      <c r="E24001" t="s">
        <v>530</v>
      </c>
    </row>
    <row r="24002" spans="1:5" x14ac:dyDescent="0.25">
      <c r="A24002" t="s">
        <v>24181</v>
      </c>
      <c r="B24002" t="s">
        <v>16</v>
      </c>
      <c r="C24002" t="s">
        <v>17</v>
      </c>
      <c r="D24002" t="s">
        <v>33</v>
      </c>
      <c r="E24002" t="s">
        <v>653</v>
      </c>
    </row>
    <row r="24003" spans="1:5" x14ac:dyDescent="0.25">
      <c r="A24003" t="s">
        <v>24182</v>
      </c>
      <c r="B24003" t="s">
        <v>16</v>
      </c>
      <c r="C24003" t="s">
        <v>17</v>
      </c>
      <c r="D24003" t="s">
        <v>33</v>
      </c>
      <c r="E24003" t="s">
        <v>653</v>
      </c>
    </row>
    <row r="24004" spans="1:5" x14ac:dyDescent="0.25">
      <c r="A24004" t="s">
        <v>24183</v>
      </c>
      <c r="B24004" t="s">
        <v>16</v>
      </c>
      <c r="C24004" t="s">
        <v>17</v>
      </c>
      <c r="D24004" t="s">
        <v>33</v>
      </c>
      <c r="E24004" t="s">
        <v>653</v>
      </c>
    </row>
    <row r="24005" spans="1:5" x14ac:dyDescent="0.25">
      <c r="A24005" t="s">
        <v>17765</v>
      </c>
      <c r="B24005" t="s">
        <v>20</v>
      </c>
      <c r="C24005" t="s">
        <v>19</v>
      </c>
      <c r="D24005" t="s">
        <v>33</v>
      </c>
      <c r="E24005" t="s">
        <v>533</v>
      </c>
    </row>
    <row r="24006" spans="1:5" x14ac:dyDescent="0.25">
      <c r="A24006" t="s">
        <v>24185</v>
      </c>
      <c r="B24006" t="s">
        <v>20</v>
      </c>
      <c r="C24006" t="s">
        <v>19</v>
      </c>
      <c r="D24006" t="s">
        <v>33</v>
      </c>
      <c r="E24006" t="s">
        <v>530</v>
      </c>
    </row>
    <row r="24007" spans="1:5" x14ac:dyDescent="0.25">
      <c r="A24007" t="s">
        <v>13379</v>
      </c>
      <c r="B24007" t="s">
        <v>20</v>
      </c>
      <c r="C24007" t="s">
        <v>19</v>
      </c>
      <c r="D24007" t="s">
        <v>33</v>
      </c>
      <c r="E24007" t="s">
        <v>533</v>
      </c>
    </row>
    <row r="24008" spans="1:5" x14ac:dyDescent="0.25">
      <c r="A24008" t="s">
        <v>24187</v>
      </c>
      <c r="B24008" t="s">
        <v>20</v>
      </c>
      <c r="C24008" t="s">
        <v>19</v>
      </c>
      <c r="D24008" t="s">
        <v>33</v>
      </c>
      <c r="E24008" t="s">
        <v>530</v>
      </c>
    </row>
    <row r="24009" spans="1:5" x14ac:dyDescent="0.25">
      <c r="A24009" t="s">
        <v>24188</v>
      </c>
      <c r="B24009" t="s">
        <v>20</v>
      </c>
      <c r="C24009" t="s">
        <v>19</v>
      </c>
      <c r="D24009" t="s">
        <v>33</v>
      </c>
      <c r="E24009" t="s">
        <v>538</v>
      </c>
    </row>
    <row r="24010" spans="1:5" x14ac:dyDescent="0.25">
      <c r="A24010" t="s">
        <v>25958</v>
      </c>
      <c r="B24010" t="s">
        <v>20</v>
      </c>
      <c r="C24010" t="s">
        <v>19</v>
      </c>
      <c r="D24010" t="s">
        <v>33</v>
      </c>
      <c r="E24010" t="s">
        <v>533</v>
      </c>
    </row>
    <row r="24011" spans="1:5" x14ac:dyDescent="0.25">
      <c r="A24011" t="s">
        <v>24190</v>
      </c>
      <c r="B24011" t="s">
        <v>20</v>
      </c>
      <c r="C24011" t="s">
        <v>19</v>
      </c>
      <c r="D24011" t="s">
        <v>33</v>
      </c>
      <c r="E24011" t="s">
        <v>538</v>
      </c>
    </row>
    <row r="24012" spans="1:5" x14ac:dyDescent="0.25">
      <c r="A24012" t="s">
        <v>10525</v>
      </c>
      <c r="B24012" t="s">
        <v>20</v>
      </c>
      <c r="C24012" t="s">
        <v>19</v>
      </c>
      <c r="D24012" t="s">
        <v>33</v>
      </c>
      <c r="E24012" t="s">
        <v>533</v>
      </c>
    </row>
    <row r="24013" spans="1:5" x14ac:dyDescent="0.25">
      <c r="A24013" t="s">
        <v>24192</v>
      </c>
      <c r="B24013" t="s">
        <v>20</v>
      </c>
      <c r="C24013" t="s">
        <v>19</v>
      </c>
      <c r="D24013" t="s">
        <v>33</v>
      </c>
      <c r="E24013" t="s">
        <v>538</v>
      </c>
    </row>
    <row r="24014" spans="1:5" x14ac:dyDescent="0.25">
      <c r="A24014" t="s">
        <v>1542</v>
      </c>
      <c r="B24014" t="s">
        <v>20</v>
      </c>
      <c r="C24014" t="s">
        <v>19</v>
      </c>
      <c r="D24014" t="s">
        <v>33</v>
      </c>
      <c r="E24014" t="s">
        <v>553</v>
      </c>
    </row>
    <row r="24015" spans="1:5" x14ac:dyDescent="0.25">
      <c r="A24015" t="s">
        <v>13473</v>
      </c>
      <c r="B24015" t="s">
        <v>20</v>
      </c>
      <c r="C24015" t="s">
        <v>19</v>
      </c>
      <c r="D24015" t="s">
        <v>33</v>
      </c>
      <c r="E24015" t="s">
        <v>553</v>
      </c>
    </row>
    <row r="24016" spans="1:5" x14ac:dyDescent="0.25">
      <c r="A24016" t="s">
        <v>24194</v>
      </c>
      <c r="B24016" t="s">
        <v>20</v>
      </c>
      <c r="C24016" t="s">
        <v>19</v>
      </c>
      <c r="D24016" t="s">
        <v>33</v>
      </c>
      <c r="E24016" t="s">
        <v>538</v>
      </c>
    </row>
    <row r="24017" spans="1:5" x14ac:dyDescent="0.25">
      <c r="A24017" t="s">
        <v>19705</v>
      </c>
      <c r="B24017" t="s">
        <v>20</v>
      </c>
      <c r="C24017" t="s">
        <v>19</v>
      </c>
      <c r="D24017" t="s">
        <v>33</v>
      </c>
      <c r="E24017" t="s">
        <v>533</v>
      </c>
    </row>
    <row r="24018" spans="1:5" x14ac:dyDescent="0.25">
      <c r="A24018" t="s">
        <v>24197</v>
      </c>
      <c r="B24018" t="s">
        <v>20</v>
      </c>
      <c r="C24018" t="s">
        <v>19</v>
      </c>
      <c r="D24018" t="s">
        <v>33</v>
      </c>
      <c r="E24018" t="s">
        <v>530</v>
      </c>
    </row>
    <row r="24019" spans="1:5" x14ac:dyDescent="0.25">
      <c r="A24019" t="s">
        <v>24823</v>
      </c>
      <c r="B24019" t="s">
        <v>20</v>
      </c>
      <c r="C24019" t="s">
        <v>19</v>
      </c>
      <c r="D24019" t="s">
        <v>33</v>
      </c>
      <c r="E24019" t="s">
        <v>533</v>
      </c>
    </row>
    <row r="24020" spans="1:5" x14ac:dyDescent="0.25">
      <c r="A24020" t="s">
        <v>24199</v>
      </c>
      <c r="B24020" t="s">
        <v>20</v>
      </c>
      <c r="C24020" t="s">
        <v>19</v>
      </c>
      <c r="D24020" t="s">
        <v>33</v>
      </c>
      <c r="E24020" t="s">
        <v>530</v>
      </c>
    </row>
    <row r="24021" spans="1:5" x14ac:dyDescent="0.25">
      <c r="A24021" t="s">
        <v>24200</v>
      </c>
      <c r="B24021" t="s">
        <v>16</v>
      </c>
      <c r="C24021" t="s">
        <v>17</v>
      </c>
      <c r="D24021" t="s">
        <v>33</v>
      </c>
      <c r="E24021" t="s">
        <v>653</v>
      </c>
    </row>
    <row r="24022" spans="1:5" x14ac:dyDescent="0.25">
      <c r="A24022" t="s">
        <v>28321</v>
      </c>
      <c r="B24022" t="s">
        <v>20</v>
      </c>
      <c r="C24022" t="s">
        <v>19</v>
      </c>
      <c r="D24022" t="s">
        <v>33</v>
      </c>
      <c r="E24022" t="s">
        <v>533</v>
      </c>
    </row>
    <row r="24023" spans="1:5" x14ac:dyDescent="0.25">
      <c r="A24023" t="s">
        <v>24202</v>
      </c>
      <c r="B24023" t="s">
        <v>20</v>
      </c>
      <c r="C24023" t="s">
        <v>21</v>
      </c>
      <c r="D24023" t="s">
        <v>33</v>
      </c>
      <c r="E24023" t="s">
        <v>582</v>
      </c>
    </row>
    <row r="24024" spans="1:5" x14ac:dyDescent="0.25">
      <c r="A24024" t="s">
        <v>12774</v>
      </c>
      <c r="B24024" t="s">
        <v>20</v>
      </c>
      <c r="C24024" t="s">
        <v>19</v>
      </c>
      <c r="D24024" t="s">
        <v>33</v>
      </c>
      <c r="E24024" t="s">
        <v>533</v>
      </c>
    </row>
    <row r="24025" spans="1:5" x14ac:dyDescent="0.25">
      <c r="A24025" t="s">
        <v>24204</v>
      </c>
      <c r="B24025" t="s">
        <v>20</v>
      </c>
      <c r="C24025" t="s">
        <v>19</v>
      </c>
      <c r="D24025" t="s">
        <v>33</v>
      </c>
      <c r="E24025" t="s">
        <v>530</v>
      </c>
    </row>
    <row r="24026" spans="1:5" x14ac:dyDescent="0.25">
      <c r="A24026" t="s">
        <v>12775</v>
      </c>
      <c r="B24026" t="s">
        <v>20</v>
      </c>
      <c r="C24026" t="s">
        <v>19</v>
      </c>
      <c r="D24026" t="s">
        <v>33</v>
      </c>
      <c r="E24026" t="s">
        <v>533</v>
      </c>
    </row>
    <row r="24027" spans="1:5" x14ac:dyDescent="0.25">
      <c r="A24027" t="s">
        <v>22389</v>
      </c>
      <c r="B24027" t="s">
        <v>20</v>
      </c>
      <c r="C24027" t="s">
        <v>19</v>
      </c>
      <c r="D24027" t="s">
        <v>33</v>
      </c>
      <c r="E24027" t="s">
        <v>533</v>
      </c>
    </row>
    <row r="24028" spans="1:5" x14ac:dyDescent="0.25">
      <c r="A24028" t="s">
        <v>8021</v>
      </c>
      <c r="B24028" t="s">
        <v>20</v>
      </c>
      <c r="C24028" t="s">
        <v>19</v>
      </c>
      <c r="D24028" t="s">
        <v>33</v>
      </c>
      <c r="E24028" t="s">
        <v>533</v>
      </c>
    </row>
    <row r="24029" spans="1:5" x14ac:dyDescent="0.25">
      <c r="A24029" t="s">
        <v>22402</v>
      </c>
      <c r="B24029" t="s">
        <v>20</v>
      </c>
      <c r="C24029" t="s">
        <v>19</v>
      </c>
      <c r="D24029" t="s">
        <v>33</v>
      </c>
      <c r="E24029" t="s">
        <v>533</v>
      </c>
    </row>
    <row r="24030" spans="1:5" x14ac:dyDescent="0.25">
      <c r="A24030" t="s">
        <v>24208</v>
      </c>
      <c r="B24030" t="s">
        <v>20</v>
      </c>
      <c r="C24030" t="s">
        <v>19</v>
      </c>
      <c r="D24030" t="s">
        <v>33</v>
      </c>
      <c r="E24030" t="s">
        <v>530</v>
      </c>
    </row>
    <row r="24031" spans="1:5" x14ac:dyDescent="0.25">
      <c r="A24031" t="s">
        <v>24210</v>
      </c>
      <c r="B24031" t="s">
        <v>16</v>
      </c>
      <c r="C24031" t="s">
        <v>17</v>
      </c>
      <c r="D24031" t="s">
        <v>33</v>
      </c>
      <c r="E24031" t="s">
        <v>653</v>
      </c>
    </row>
    <row r="24032" spans="1:5" x14ac:dyDescent="0.25">
      <c r="A24032" t="s">
        <v>43834</v>
      </c>
      <c r="B24032" t="s">
        <v>20</v>
      </c>
      <c r="C24032" t="s">
        <v>19</v>
      </c>
      <c r="D24032" t="s">
        <v>33</v>
      </c>
      <c r="E24032" t="s">
        <v>533</v>
      </c>
    </row>
    <row r="24033" spans="1:5" x14ac:dyDescent="0.25">
      <c r="A24033" t="s">
        <v>24212</v>
      </c>
      <c r="B24033" t="s">
        <v>20</v>
      </c>
      <c r="C24033" t="s">
        <v>19</v>
      </c>
      <c r="D24033" t="s">
        <v>33</v>
      </c>
      <c r="E24033" t="s">
        <v>530</v>
      </c>
    </row>
    <row r="24034" spans="1:5" x14ac:dyDescent="0.25">
      <c r="A24034" t="s">
        <v>24213</v>
      </c>
      <c r="B24034" t="s">
        <v>16</v>
      </c>
      <c r="C24034" t="s">
        <v>17</v>
      </c>
      <c r="D24034" t="s">
        <v>33</v>
      </c>
      <c r="E24034" t="s">
        <v>653</v>
      </c>
    </row>
    <row r="24035" spans="1:5" x14ac:dyDescent="0.25">
      <c r="A24035" t="s">
        <v>21263</v>
      </c>
      <c r="B24035" t="s">
        <v>20</v>
      </c>
      <c r="C24035" t="s">
        <v>19</v>
      </c>
      <c r="D24035" t="s">
        <v>33</v>
      </c>
      <c r="E24035" t="s">
        <v>533</v>
      </c>
    </row>
    <row r="24036" spans="1:5" x14ac:dyDescent="0.25">
      <c r="A24036" t="s">
        <v>24215</v>
      </c>
      <c r="B24036" t="s">
        <v>20</v>
      </c>
      <c r="C24036" t="s">
        <v>22</v>
      </c>
      <c r="D24036" t="s">
        <v>33</v>
      </c>
      <c r="E24036" t="s">
        <v>536</v>
      </c>
    </row>
    <row r="24037" spans="1:5" x14ac:dyDescent="0.25">
      <c r="A24037" t="s">
        <v>24216</v>
      </c>
      <c r="B24037" t="s">
        <v>16</v>
      </c>
      <c r="C24037" t="s">
        <v>17</v>
      </c>
      <c r="D24037" t="s">
        <v>33</v>
      </c>
      <c r="E24037" t="s">
        <v>524</v>
      </c>
    </row>
    <row r="24038" spans="1:5" x14ac:dyDescent="0.25">
      <c r="A24038" t="s">
        <v>8984</v>
      </c>
      <c r="B24038" t="s">
        <v>20</v>
      </c>
      <c r="C24038" t="s">
        <v>19</v>
      </c>
      <c r="D24038" t="s">
        <v>33</v>
      </c>
      <c r="E24038" t="s">
        <v>533</v>
      </c>
    </row>
    <row r="24039" spans="1:5" x14ac:dyDescent="0.25">
      <c r="A24039" t="s">
        <v>24218</v>
      </c>
      <c r="B24039" t="s">
        <v>20</v>
      </c>
      <c r="C24039" t="s">
        <v>19</v>
      </c>
      <c r="D24039" t="s">
        <v>33</v>
      </c>
      <c r="E24039" t="s">
        <v>538</v>
      </c>
    </row>
    <row r="24040" spans="1:5" x14ac:dyDescent="0.25">
      <c r="A24040" t="s">
        <v>5005</v>
      </c>
      <c r="B24040" t="s">
        <v>20</v>
      </c>
      <c r="C24040" t="s">
        <v>19</v>
      </c>
      <c r="D24040" t="s">
        <v>33</v>
      </c>
      <c r="E24040" t="s">
        <v>533</v>
      </c>
    </row>
    <row r="24041" spans="1:5" x14ac:dyDescent="0.25">
      <c r="A24041" t="s">
        <v>3511</v>
      </c>
      <c r="B24041" t="s">
        <v>20</v>
      </c>
      <c r="C24041" t="s">
        <v>19</v>
      </c>
      <c r="D24041" t="s">
        <v>33</v>
      </c>
      <c r="E24041" t="s">
        <v>533</v>
      </c>
    </row>
    <row r="24042" spans="1:5" x14ac:dyDescent="0.25">
      <c r="A24042" t="s">
        <v>8022</v>
      </c>
      <c r="B24042" t="s">
        <v>20</v>
      </c>
      <c r="C24042" t="s">
        <v>19</v>
      </c>
      <c r="D24042" t="s">
        <v>33</v>
      </c>
      <c r="E24042" t="s">
        <v>533</v>
      </c>
    </row>
    <row r="24043" spans="1:5" x14ac:dyDescent="0.25">
      <c r="A24043" t="s">
        <v>22672</v>
      </c>
      <c r="B24043" t="s">
        <v>20</v>
      </c>
      <c r="C24043" t="s">
        <v>19</v>
      </c>
      <c r="D24043" t="s">
        <v>33</v>
      </c>
      <c r="E24043" t="s">
        <v>533</v>
      </c>
    </row>
    <row r="24044" spans="1:5" x14ac:dyDescent="0.25">
      <c r="A24044" t="s">
        <v>13329</v>
      </c>
      <c r="B24044" t="s">
        <v>20</v>
      </c>
      <c r="C24044" t="s">
        <v>19</v>
      </c>
      <c r="D24044" t="s">
        <v>33</v>
      </c>
      <c r="E24044" t="s">
        <v>533</v>
      </c>
    </row>
    <row r="24045" spans="1:5" x14ac:dyDescent="0.25">
      <c r="A24045" t="s">
        <v>24224</v>
      </c>
      <c r="B24045" t="s">
        <v>20</v>
      </c>
      <c r="C24045" t="s">
        <v>19</v>
      </c>
      <c r="D24045" t="s">
        <v>33</v>
      </c>
      <c r="E24045" t="s">
        <v>706</v>
      </c>
    </row>
    <row r="24046" spans="1:5" x14ac:dyDescent="0.25">
      <c r="A24046" t="s">
        <v>24225</v>
      </c>
      <c r="B24046" t="s">
        <v>20</v>
      </c>
      <c r="C24046" t="s">
        <v>19</v>
      </c>
      <c r="D24046" t="s">
        <v>33</v>
      </c>
      <c r="E24046" t="s">
        <v>538</v>
      </c>
    </row>
    <row r="24047" spans="1:5" x14ac:dyDescent="0.25">
      <c r="A24047" t="s">
        <v>24226</v>
      </c>
      <c r="B24047" t="s">
        <v>20</v>
      </c>
      <c r="C24047" t="s">
        <v>19</v>
      </c>
      <c r="D24047" t="s">
        <v>33</v>
      </c>
      <c r="E24047" t="s">
        <v>530</v>
      </c>
    </row>
    <row r="24048" spans="1:5" x14ac:dyDescent="0.25">
      <c r="A24048" t="s">
        <v>24227</v>
      </c>
      <c r="B24048" t="s">
        <v>16</v>
      </c>
      <c r="C24048" t="s">
        <v>17</v>
      </c>
      <c r="D24048" t="s">
        <v>33</v>
      </c>
      <c r="E24048" t="s">
        <v>653</v>
      </c>
    </row>
    <row r="24049" spans="1:5" x14ac:dyDescent="0.25">
      <c r="A24049" t="s">
        <v>25926</v>
      </c>
      <c r="B24049" t="s">
        <v>20</v>
      </c>
      <c r="C24049" t="s">
        <v>19</v>
      </c>
      <c r="D24049" t="s">
        <v>33</v>
      </c>
      <c r="E24049" t="s">
        <v>533</v>
      </c>
    </row>
    <row r="24050" spans="1:5" x14ac:dyDescent="0.25">
      <c r="A24050" t="s">
        <v>24229</v>
      </c>
      <c r="B24050" t="s">
        <v>20</v>
      </c>
      <c r="C24050" t="s">
        <v>19</v>
      </c>
      <c r="D24050" t="s">
        <v>33</v>
      </c>
      <c r="E24050" t="s">
        <v>538</v>
      </c>
    </row>
    <row r="24051" spans="1:5" x14ac:dyDescent="0.25">
      <c r="A24051" t="s">
        <v>24230</v>
      </c>
      <c r="B24051" t="s">
        <v>20</v>
      </c>
      <c r="C24051" t="s">
        <v>19</v>
      </c>
      <c r="D24051" t="s">
        <v>33</v>
      </c>
      <c r="E24051" t="s">
        <v>530</v>
      </c>
    </row>
    <row r="24052" spans="1:5" x14ac:dyDescent="0.25">
      <c r="A24052" t="s">
        <v>25930</v>
      </c>
      <c r="B24052" t="s">
        <v>20</v>
      </c>
      <c r="C24052" t="s">
        <v>19</v>
      </c>
      <c r="D24052" t="s">
        <v>33</v>
      </c>
      <c r="E24052" t="s">
        <v>533</v>
      </c>
    </row>
    <row r="24053" spans="1:5" x14ac:dyDescent="0.25">
      <c r="A24053" t="s">
        <v>24232</v>
      </c>
      <c r="B24053" t="s">
        <v>20</v>
      </c>
      <c r="C24053" t="s">
        <v>19</v>
      </c>
      <c r="D24053" t="s">
        <v>33</v>
      </c>
      <c r="E24053" t="s">
        <v>538</v>
      </c>
    </row>
    <row r="24054" spans="1:5" x14ac:dyDescent="0.25">
      <c r="A24054" t="s">
        <v>24233</v>
      </c>
      <c r="B24054" t="s">
        <v>20</v>
      </c>
      <c r="C24054" t="s">
        <v>19</v>
      </c>
      <c r="D24054" t="s">
        <v>33</v>
      </c>
      <c r="E24054" t="s">
        <v>530</v>
      </c>
    </row>
    <row r="24055" spans="1:5" x14ac:dyDescent="0.25">
      <c r="A24055" t="s">
        <v>25928</v>
      </c>
      <c r="B24055" t="s">
        <v>20</v>
      </c>
      <c r="C24055" t="s">
        <v>19</v>
      </c>
      <c r="D24055" t="s">
        <v>33</v>
      </c>
      <c r="E24055" t="s">
        <v>533</v>
      </c>
    </row>
    <row r="24056" spans="1:5" x14ac:dyDescent="0.25">
      <c r="A24056" t="s">
        <v>24235</v>
      </c>
      <c r="B24056" t="s">
        <v>20</v>
      </c>
      <c r="C24056" t="s">
        <v>19</v>
      </c>
      <c r="D24056" t="s">
        <v>33</v>
      </c>
      <c r="E24056" t="s">
        <v>538</v>
      </c>
    </row>
    <row r="24057" spans="1:5" x14ac:dyDescent="0.25">
      <c r="A24057" t="s">
        <v>24236</v>
      </c>
      <c r="B24057" t="s">
        <v>20</v>
      </c>
      <c r="C24057" t="s">
        <v>19</v>
      </c>
      <c r="D24057" t="s">
        <v>33</v>
      </c>
      <c r="E24057" t="s">
        <v>530</v>
      </c>
    </row>
    <row r="24058" spans="1:5" x14ac:dyDescent="0.25">
      <c r="A24058" t="s">
        <v>25235</v>
      </c>
      <c r="B24058" t="s">
        <v>20</v>
      </c>
      <c r="C24058" t="s">
        <v>19</v>
      </c>
      <c r="D24058" t="s">
        <v>33</v>
      </c>
      <c r="E24058" t="s">
        <v>533</v>
      </c>
    </row>
    <row r="24059" spans="1:5" x14ac:dyDescent="0.25">
      <c r="A24059" t="s">
        <v>24238</v>
      </c>
      <c r="B24059" t="s">
        <v>20</v>
      </c>
      <c r="C24059" t="s">
        <v>19</v>
      </c>
      <c r="D24059" t="s">
        <v>33</v>
      </c>
      <c r="E24059" t="s">
        <v>538</v>
      </c>
    </row>
    <row r="24060" spans="1:5" x14ac:dyDescent="0.25">
      <c r="A24060" t="s">
        <v>24715</v>
      </c>
      <c r="B24060" t="s">
        <v>20</v>
      </c>
      <c r="C24060" t="s">
        <v>19</v>
      </c>
      <c r="D24060" t="s">
        <v>33</v>
      </c>
      <c r="E24060" t="s">
        <v>533</v>
      </c>
    </row>
    <row r="24061" spans="1:5" x14ac:dyDescent="0.25">
      <c r="A24061" t="s">
        <v>24240</v>
      </c>
      <c r="B24061" t="s">
        <v>20</v>
      </c>
      <c r="C24061" t="s">
        <v>19</v>
      </c>
      <c r="D24061" t="s">
        <v>33</v>
      </c>
      <c r="E24061" t="s">
        <v>538</v>
      </c>
    </row>
    <row r="24062" spans="1:5" x14ac:dyDescent="0.25">
      <c r="A24062" t="s">
        <v>24241</v>
      </c>
      <c r="B24062" t="s">
        <v>16</v>
      </c>
      <c r="C24062" t="s">
        <v>17</v>
      </c>
      <c r="D24062" t="s">
        <v>33</v>
      </c>
      <c r="E24062" t="s">
        <v>653</v>
      </c>
    </row>
    <row r="24063" spans="1:5" x14ac:dyDescent="0.25">
      <c r="A24063" t="s">
        <v>24717</v>
      </c>
      <c r="B24063" t="s">
        <v>20</v>
      </c>
      <c r="C24063" t="s">
        <v>19</v>
      </c>
      <c r="D24063" t="s">
        <v>33</v>
      </c>
      <c r="E24063" t="s">
        <v>533</v>
      </c>
    </row>
    <row r="24064" spans="1:5" x14ac:dyDescent="0.25">
      <c r="A24064" t="s">
        <v>24243</v>
      </c>
      <c r="B24064" t="s">
        <v>20</v>
      </c>
      <c r="C24064" t="s">
        <v>19</v>
      </c>
      <c r="D24064" t="s">
        <v>33</v>
      </c>
      <c r="E24064" t="s">
        <v>530</v>
      </c>
    </row>
    <row r="24065" spans="1:5" x14ac:dyDescent="0.25">
      <c r="A24065" t="s">
        <v>24714</v>
      </c>
      <c r="B24065" t="s">
        <v>20</v>
      </c>
      <c r="C24065" t="s">
        <v>19</v>
      </c>
      <c r="D24065" t="s">
        <v>33</v>
      </c>
      <c r="E24065" t="s">
        <v>533</v>
      </c>
    </row>
    <row r="24066" spans="1:5" x14ac:dyDescent="0.25">
      <c r="A24066" t="s">
        <v>24245</v>
      </c>
      <c r="B24066" t="s">
        <v>20</v>
      </c>
      <c r="C24066" t="s">
        <v>19</v>
      </c>
      <c r="D24066" t="s">
        <v>33</v>
      </c>
      <c r="E24066" t="s">
        <v>530</v>
      </c>
    </row>
    <row r="24067" spans="1:5" x14ac:dyDescent="0.25">
      <c r="A24067" t="s">
        <v>24716</v>
      </c>
      <c r="B24067" t="s">
        <v>20</v>
      </c>
      <c r="C24067" t="s">
        <v>19</v>
      </c>
      <c r="D24067" t="s">
        <v>33</v>
      </c>
      <c r="E24067" t="s">
        <v>533</v>
      </c>
    </row>
    <row r="24068" spans="1:5" x14ac:dyDescent="0.25">
      <c r="A24068" t="s">
        <v>24247</v>
      </c>
      <c r="B24068" t="s">
        <v>20</v>
      </c>
      <c r="C24068" t="s">
        <v>19</v>
      </c>
      <c r="D24068" t="s">
        <v>33</v>
      </c>
      <c r="E24068" t="s">
        <v>530</v>
      </c>
    </row>
    <row r="24069" spans="1:5" x14ac:dyDescent="0.25">
      <c r="A24069" t="s">
        <v>24248</v>
      </c>
      <c r="B24069" t="s">
        <v>16</v>
      </c>
      <c r="C24069" t="s">
        <v>17</v>
      </c>
      <c r="D24069" t="s">
        <v>33</v>
      </c>
      <c r="E24069" t="s">
        <v>653</v>
      </c>
    </row>
    <row r="24070" spans="1:5" x14ac:dyDescent="0.25">
      <c r="A24070" t="s">
        <v>21407</v>
      </c>
      <c r="B24070" t="s">
        <v>20</v>
      </c>
      <c r="C24070" t="s">
        <v>19</v>
      </c>
      <c r="D24070" t="s">
        <v>65</v>
      </c>
      <c r="E24070" t="s">
        <v>533</v>
      </c>
    </row>
    <row r="24071" spans="1:5" x14ac:dyDescent="0.25">
      <c r="A24071" t="s">
        <v>24250</v>
      </c>
      <c r="B24071" t="s">
        <v>20</v>
      </c>
      <c r="C24071" t="s">
        <v>19</v>
      </c>
      <c r="D24071" t="s">
        <v>33</v>
      </c>
      <c r="E24071" t="s">
        <v>538</v>
      </c>
    </row>
    <row r="24072" spans="1:5" x14ac:dyDescent="0.25">
      <c r="A24072" t="s">
        <v>24251</v>
      </c>
      <c r="B24072" t="s">
        <v>20</v>
      </c>
      <c r="C24072" t="s">
        <v>19</v>
      </c>
      <c r="D24072" t="s">
        <v>33</v>
      </c>
      <c r="E24072" t="s">
        <v>530</v>
      </c>
    </row>
    <row r="24073" spans="1:5" x14ac:dyDescent="0.25">
      <c r="A24073" t="s">
        <v>25053</v>
      </c>
      <c r="B24073" t="s">
        <v>20</v>
      </c>
      <c r="C24073" t="s">
        <v>19</v>
      </c>
      <c r="D24073" t="s">
        <v>65</v>
      </c>
      <c r="E24073" t="s">
        <v>533</v>
      </c>
    </row>
    <row r="24074" spans="1:5" x14ac:dyDescent="0.25">
      <c r="A24074" t="s">
        <v>24253</v>
      </c>
      <c r="B24074" t="s">
        <v>20</v>
      </c>
      <c r="C24074" t="s">
        <v>19</v>
      </c>
      <c r="D24074" t="s">
        <v>33</v>
      </c>
      <c r="E24074" t="s">
        <v>538</v>
      </c>
    </row>
    <row r="24075" spans="1:5" x14ac:dyDescent="0.25">
      <c r="A24075" t="s">
        <v>24254</v>
      </c>
      <c r="B24075" t="s">
        <v>20</v>
      </c>
      <c r="C24075" t="s">
        <v>19</v>
      </c>
      <c r="D24075" t="s">
        <v>33</v>
      </c>
      <c r="E24075" t="s">
        <v>530</v>
      </c>
    </row>
    <row r="24076" spans="1:5" x14ac:dyDescent="0.25">
      <c r="A24076" t="s">
        <v>24255</v>
      </c>
      <c r="B24076" t="s">
        <v>16</v>
      </c>
      <c r="C24076" t="s">
        <v>17</v>
      </c>
      <c r="D24076" t="s">
        <v>33</v>
      </c>
      <c r="E24076" t="s">
        <v>653</v>
      </c>
    </row>
    <row r="24077" spans="1:5" x14ac:dyDescent="0.25">
      <c r="A24077" t="s">
        <v>28421</v>
      </c>
      <c r="B24077" t="s">
        <v>20</v>
      </c>
      <c r="C24077" t="s">
        <v>19</v>
      </c>
      <c r="D24077" t="s">
        <v>33</v>
      </c>
      <c r="E24077" t="s">
        <v>533</v>
      </c>
    </row>
    <row r="24078" spans="1:5" x14ac:dyDescent="0.25">
      <c r="A24078" t="s">
        <v>24257</v>
      </c>
      <c r="B24078" t="s">
        <v>20</v>
      </c>
      <c r="C24078" t="s">
        <v>19</v>
      </c>
      <c r="D24078" t="s">
        <v>33</v>
      </c>
      <c r="E24078" t="s">
        <v>530</v>
      </c>
    </row>
    <row r="24079" spans="1:5" x14ac:dyDescent="0.25">
      <c r="A24079" t="s">
        <v>28704</v>
      </c>
      <c r="B24079" t="s">
        <v>20</v>
      </c>
      <c r="C24079" t="s">
        <v>19</v>
      </c>
      <c r="D24079" t="s">
        <v>33</v>
      </c>
      <c r="E24079" t="s">
        <v>533</v>
      </c>
    </row>
    <row r="24080" spans="1:5" x14ac:dyDescent="0.25">
      <c r="A24080" t="s">
        <v>24259</v>
      </c>
      <c r="B24080" t="s">
        <v>20</v>
      </c>
      <c r="C24080" t="s">
        <v>22</v>
      </c>
      <c r="D24080" t="s">
        <v>33</v>
      </c>
      <c r="E24080" t="s">
        <v>693</v>
      </c>
    </row>
    <row r="24081" spans="1:5" x14ac:dyDescent="0.25">
      <c r="A24081" t="s">
        <v>24260</v>
      </c>
      <c r="B24081" t="s">
        <v>20</v>
      </c>
      <c r="C24081" t="s">
        <v>19</v>
      </c>
      <c r="D24081" t="s">
        <v>33</v>
      </c>
      <c r="E24081" t="s">
        <v>538</v>
      </c>
    </row>
    <row r="24082" spans="1:5" x14ac:dyDescent="0.25">
      <c r="A24082" t="s">
        <v>25932</v>
      </c>
      <c r="B24082" t="s">
        <v>20</v>
      </c>
      <c r="C24082" t="s">
        <v>19</v>
      </c>
      <c r="D24082" t="s">
        <v>33</v>
      </c>
      <c r="E24082" t="s">
        <v>533</v>
      </c>
    </row>
    <row r="24083" spans="1:5" x14ac:dyDescent="0.25">
      <c r="A24083" t="s">
        <v>24262</v>
      </c>
      <c r="B24083" t="s">
        <v>20</v>
      </c>
      <c r="C24083" t="s">
        <v>19</v>
      </c>
      <c r="D24083" t="s">
        <v>33</v>
      </c>
      <c r="E24083" t="s">
        <v>530</v>
      </c>
    </row>
    <row r="24084" spans="1:5" x14ac:dyDescent="0.25">
      <c r="A24084" t="s">
        <v>24263</v>
      </c>
      <c r="B24084" t="s">
        <v>20</v>
      </c>
      <c r="C24084" t="s">
        <v>19</v>
      </c>
      <c r="D24084" t="s">
        <v>33</v>
      </c>
      <c r="E24084" t="s">
        <v>538</v>
      </c>
    </row>
    <row r="24085" spans="1:5" x14ac:dyDescent="0.25">
      <c r="A24085" t="s">
        <v>17142</v>
      </c>
      <c r="B24085" t="s">
        <v>20</v>
      </c>
      <c r="C24085" t="s">
        <v>19</v>
      </c>
      <c r="D24085" t="s">
        <v>33</v>
      </c>
      <c r="E24085" t="s">
        <v>533</v>
      </c>
    </row>
    <row r="24086" spans="1:5" x14ac:dyDescent="0.25">
      <c r="A24086" t="s">
        <v>24265</v>
      </c>
      <c r="B24086" t="s">
        <v>20</v>
      </c>
      <c r="C24086" t="s">
        <v>19</v>
      </c>
      <c r="D24086" t="s">
        <v>33</v>
      </c>
      <c r="E24086" t="s">
        <v>530</v>
      </c>
    </row>
    <row r="24087" spans="1:5" x14ac:dyDescent="0.25">
      <c r="A24087" t="s">
        <v>24266</v>
      </c>
      <c r="B24087" t="s">
        <v>20</v>
      </c>
      <c r="C24087" t="s">
        <v>24</v>
      </c>
      <c r="D24087" t="s">
        <v>33</v>
      </c>
      <c r="E24087" t="s">
        <v>700</v>
      </c>
    </row>
    <row r="24088" spans="1:5" x14ac:dyDescent="0.25">
      <c r="A24088" t="s">
        <v>24268</v>
      </c>
      <c r="B24088" t="s">
        <v>20</v>
      </c>
      <c r="C24088" t="s">
        <v>24</v>
      </c>
      <c r="D24088" t="s">
        <v>33</v>
      </c>
      <c r="E24088" t="s">
        <v>699</v>
      </c>
    </row>
    <row r="24089" spans="1:5" x14ac:dyDescent="0.25">
      <c r="A24089" t="s">
        <v>13419</v>
      </c>
      <c r="B24089" t="s">
        <v>20</v>
      </c>
      <c r="C24089" t="s">
        <v>19</v>
      </c>
      <c r="D24089" t="s">
        <v>33</v>
      </c>
      <c r="E24089" t="s">
        <v>533</v>
      </c>
    </row>
    <row r="24090" spans="1:5" x14ac:dyDescent="0.25">
      <c r="A24090" t="s">
        <v>24269</v>
      </c>
      <c r="B24090" t="s">
        <v>20</v>
      </c>
      <c r="C24090" t="s">
        <v>23</v>
      </c>
      <c r="D24090" t="s">
        <v>33</v>
      </c>
      <c r="E24090" t="s">
        <v>740</v>
      </c>
    </row>
    <row r="24091" spans="1:5" x14ac:dyDescent="0.25">
      <c r="A24091" t="s">
        <v>28142</v>
      </c>
      <c r="B24091" t="s">
        <v>20</v>
      </c>
      <c r="C24091" t="s">
        <v>19</v>
      </c>
      <c r="D24091" t="s">
        <v>33</v>
      </c>
      <c r="E24091" t="s">
        <v>533</v>
      </c>
    </row>
    <row r="24092" spans="1:5" x14ac:dyDescent="0.25">
      <c r="A24092" t="s">
        <v>24271</v>
      </c>
      <c r="B24092" t="s">
        <v>20</v>
      </c>
      <c r="C24092" t="s">
        <v>23</v>
      </c>
      <c r="D24092" t="s">
        <v>33</v>
      </c>
      <c r="E24092" t="s">
        <v>739</v>
      </c>
    </row>
    <row r="24093" spans="1:5" x14ac:dyDescent="0.25">
      <c r="A24093" t="s">
        <v>24272</v>
      </c>
      <c r="B24093" t="s">
        <v>20</v>
      </c>
      <c r="C24093" t="s">
        <v>19</v>
      </c>
      <c r="D24093" t="s">
        <v>33</v>
      </c>
      <c r="E24093" t="s">
        <v>530</v>
      </c>
    </row>
    <row r="24094" spans="1:5" x14ac:dyDescent="0.25">
      <c r="A24094" t="s">
        <v>10524</v>
      </c>
      <c r="B24094" t="s">
        <v>20</v>
      </c>
      <c r="C24094" t="s">
        <v>19</v>
      </c>
      <c r="D24094" t="s">
        <v>33</v>
      </c>
      <c r="E24094" t="s">
        <v>533</v>
      </c>
    </row>
    <row r="24095" spans="1:5" x14ac:dyDescent="0.25">
      <c r="A24095" t="s">
        <v>24274</v>
      </c>
      <c r="B24095" t="s">
        <v>20</v>
      </c>
      <c r="C24095" t="s">
        <v>19</v>
      </c>
      <c r="D24095" t="s">
        <v>33</v>
      </c>
      <c r="E24095" t="s">
        <v>538</v>
      </c>
    </row>
    <row r="24096" spans="1:5" x14ac:dyDescent="0.25">
      <c r="A24096" t="s">
        <v>19614</v>
      </c>
      <c r="B24096" t="s">
        <v>20</v>
      </c>
      <c r="C24096" t="s">
        <v>19</v>
      </c>
      <c r="D24096" t="s">
        <v>33</v>
      </c>
      <c r="E24096" t="s">
        <v>533</v>
      </c>
    </row>
    <row r="24097" spans="1:5" x14ac:dyDescent="0.25">
      <c r="A24097" t="s">
        <v>24276</v>
      </c>
      <c r="B24097" t="s">
        <v>20</v>
      </c>
      <c r="C24097" t="s">
        <v>21</v>
      </c>
      <c r="D24097" t="s">
        <v>33</v>
      </c>
      <c r="E24097" t="s">
        <v>582</v>
      </c>
    </row>
    <row r="24098" spans="1:5" x14ac:dyDescent="0.25">
      <c r="A24098" t="s">
        <v>24277</v>
      </c>
      <c r="B24098" t="s">
        <v>20</v>
      </c>
      <c r="C24098" t="s">
        <v>21</v>
      </c>
      <c r="D24098" t="s">
        <v>33</v>
      </c>
      <c r="E24098" t="s">
        <v>581</v>
      </c>
    </row>
    <row r="24099" spans="1:5" x14ac:dyDescent="0.25">
      <c r="A24099" t="s">
        <v>24278</v>
      </c>
      <c r="B24099" t="s">
        <v>16</v>
      </c>
      <c r="C24099" t="s">
        <v>17</v>
      </c>
      <c r="D24099" t="s">
        <v>33</v>
      </c>
      <c r="E24099" t="s">
        <v>653</v>
      </c>
    </row>
    <row r="24100" spans="1:5" x14ac:dyDescent="0.25">
      <c r="A24100" t="s">
        <v>24279</v>
      </c>
      <c r="B24100" t="s">
        <v>20</v>
      </c>
      <c r="C24100" t="s">
        <v>19</v>
      </c>
      <c r="D24100" t="s">
        <v>33</v>
      </c>
      <c r="E24100" t="s">
        <v>538</v>
      </c>
    </row>
    <row r="24101" spans="1:5" x14ac:dyDescent="0.25">
      <c r="A24101" t="s">
        <v>3559</v>
      </c>
      <c r="B24101" t="s">
        <v>20</v>
      </c>
      <c r="C24101" t="s">
        <v>19</v>
      </c>
      <c r="D24101" t="s">
        <v>33</v>
      </c>
      <c r="E24101" t="s">
        <v>533</v>
      </c>
    </row>
    <row r="24102" spans="1:5" x14ac:dyDescent="0.25">
      <c r="A24102" t="s">
        <v>24281</v>
      </c>
      <c r="B24102" t="s">
        <v>20</v>
      </c>
      <c r="C24102" t="s">
        <v>19</v>
      </c>
      <c r="D24102" t="s">
        <v>33</v>
      </c>
      <c r="E24102" t="s">
        <v>530</v>
      </c>
    </row>
    <row r="24103" spans="1:5" x14ac:dyDescent="0.25">
      <c r="A24103" t="s">
        <v>24282</v>
      </c>
      <c r="B24103" t="s">
        <v>20</v>
      </c>
      <c r="C24103" t="s">
        <v>21</v>
      </c>
      <c r="D24103" t="s">
        <v>33</v>
      </c>
      <c r="E24103" t="s">
        <v>581</v>
      </c>
    </row>
    <row r="24104" spans="1:5" x14ac:dyDescent="0.25">
      <c r="A24104" t="s">
        <v>3763</v>
      </c>
      <c r="B24104" t="s">
        <v>20</v>
      </c>
      <c r="C24104" t="s">
        <v>19</v>
      </c>
      <c r="D24104" t="s">
        <v>33</v>
      </c>
      <c r="E24104" t="s">
        <v>533</v>
      </c>
    </row>
    <row r="24105" spans="1:5" x14ac:dyDescent="0.25">
      <c r="A24105" t="s">
        <v>24284</v>
      </c>
      <c r="B24105" t="s">
        <v>20</v>
      </c>
      <c r="C24105" t="s">
        <v>21</v>
      </c>
      <c r="D24105" t="s">
        <v>33</v>
      </c>
      <c r="E24105" t="s">
        <v>582</v>
      </c>
    </row>
    <row r="24106" spans="1:5" x14ac:dyDescent="0.25">
      <c r="A24106" t="s">
        <v>24285</v>
      </c>
      <c r="B24106" t="s">
        <v>20</v>
      </c>
      <c r="C24106" t="s">
        <v>22</v>
      </c>
      <c r="D24106" t="s">
        <v>33</v>
      </c>
      <c r="E24106" t="s">
        <v>536</v>
      </c>
    </row>
    <row r="24107" spans="1:5" x14ac:dyDescent="0.25">
      <c r="A24107" t="s">
        <v>2838</v>
      </c>
      <c r="B24107" t="s">
        <v>20</v>
      </c>
      <c r="C24107" t="s">
        <v>19</v>
      </c>
      <c r="D24107" t="s">
        <v>33</v>
      </c>
      <c r="E24107" t="s">
        <v>533</v>
      </c>
    </row>
    <row r="24108" spans="1:5" x14ac:dyDescent="0.25">
      <c r="A24108" t="s">
        <v>24287</v>
      </c>
      <c r="B24108" t="s">
        <v>20</v>
      </c>
      <c r="C24108" t="s">
        <v>22</v>
      </c>
      <c r="D24108" t="s">
        <v>33</v>
      </c>
      <c r="E24108" t="s">
        <v>693</v>
      </c>
    </row>
    <row r="24109" spans="1:5" x14ac:dyDescent="0.25">
      <c r="A24109" t="s">
        <v>16202</v>
      </c>
      <c r="B24109" t="s">
        <v>20</v>
      </c>
      <c r="C24109" t="s">
        <v>19</v>
      </c>
      <c r="D24109" t="s">
        <v>33</v>
      </c>
      <c r="E24109" t="s">
        <v>533</v>
      </c>
    </row>
    <row r="24110" spans="1:5" x14ac:dyDescent="0.25">
      <c r="A24110" t="s">
        <v>24289</v>
      </c>
      <c r="B24110" t="s">
        <v>20</v>
      </c>
      <c r="C24110" t="s">
        <v>19</v>
      </c>
      <c r="D24110" t="s">
        <v>33</v>
      </c>
      <c r="E24110" t="s">
        <v>538</v>
      </c>
    </row>
    <row r="24111" spans="1:5" x14ac:dyDescent="0.25">
      <c r="A24111" t="s">
        <v>24290</v>
      </c>
      <c r="B24111" t="s">
        <v>20</v>
      </c>
      <c r="C24111" t="s">
        <v>19</v>
      </c>
      <c r="D24111" t="s">
        <v>33</v>
      </c>
      <c r="E24111" t="s">
        <v>530</v>
      </c>
    </row>
    <row r="24112" spans="1:5" x14ac:dyDescent="0.25">
      <c r="A24112" t="s">
        <v>3738</v>
      </c>
      <c r="B24112" t="s">
        <v>20</v>
      </c>
      <c r="C24112" t="s">
        <v>19</v>
      </c>
      <c r="D24112" t="s">
        <v>33</v>
      </c>
      <c r="E24112" t="s">
        <v>533</v>
      </c>
    </row>
    <row r="24113" spans="1:5" x14ac:dyDescent="0.25">
      <c r="A24113" t="s">
        <v>18575</v>
      </c>
      <c r="B24113" t="s">
        <v>20</v>
      </c>
      <c r="C24113" t="s">
        <v>19</v>
      </c>
      <c r="D24113" t="s">
        <v>33</v>
      </c>
      <c r="E24113" t="s">
        <v>533</v>
      </c>
    </row>
    <row r="24114" spans="1:5" x14ac:dyDescent="0.25">
      <c r="A24114" t="s">
        <v>24293</v>
      </c>
      <c r="B24114" t="s">
        <v>16</v>
      </c>
      <c r="C24114" t="s">
        <v>17</v>
      </c>
      <c r="D24114" t="s">
        <v>33</v>
      </c>
      <c r="E24114" t="s">
        <v>653</v>
      </c>
    </row>
    <row r="24115" spans="1:5" x14ac:dyDescent="0.25">
      <c r="A24115" t="s">
        <v>24294</v>
      </c>
      <c r="B24115" t="s">
        <v>16</v>
      </c>
      <c r="C24115" t="s">
        <v>17</v>
      </c>
      <c r="D24115" t="s">
        <v>33</v>
      </c>
      <c r="E24115" t="s">
        <v>653</v>
      </c>
    </row>
    <row r="24116" spans="1:5" x14ac:dyDescent="0.25">
      <c r="A24116" t="s">
        <v>24295</v>
      </c>
      <c r="B24116" t="s">
        <v>16</v>
      </c>
      <c r="C24116" t="s">
        <v>17</v>
      </c>
      <c r="D24116" t="s">
        <v>33</v>
      </c>
      <c r="E24116" t="s">
        <v>653</v>
      </c>
    </row>
    <row r="24117" spans="1:5" x14ac:dyDescent="0.25">
      <c r="A24117" t="s">
        <v>3407</v>
      </c>
      <c r="B24117" t="s">
        <v>20</v>
      </c>
      <c r="C24117" t="s">
        <v>19</v>
      </c>
      <c r="D24117" t="s">
        <v>33</v>
      </c>
      <c r="E24117" t="s">
        <v>553</v>
      </c>
    </row>
    <row r="24118" spans="1:5" x14ac:dyDescent="0.25">
      <c r="A24118" t="s">
        <v>24297</v>
      </c>
      <c r="B24118" t="s">
        <v>16</v>
      </c>
      <c r="C24118" t="s">
        <v>17</v>
      </c>
      <c r="D24118" t="s">
        <v>33</v>
      </c>
      <c r="E24118" t="s">
        <v>653</v>
      </c>
    </row>
    <row r="24119" spans="1:5" x14ac:dyDescent="0.25">
      <c r="A24119" t="s">
        <v>19220</v>
      </c>
      <c r="B24119" t="s">
        <v>20</v>
      </c>
      <c r="C24119" t="s">
        <v>19</v>
      </c>
      <c r="D24119" t="s">
        <v>33</v>
      </c>
      <c r="E24119" t="s">
        <v>533</v>
      </c>
    </row>
    <row r="24120" spans="1:5" x14ac:dyDescent="0.25">
      <c r="A24120" t="s">
        <v>3555</v>
      </c>
      <c r="B24120" t="s">
        <v>20</v>
      </c>
      <c r="C24120" t="s">
        <v>19</v>
      </c>
      <c r="D24120" t="s">
        <v>33</v>
      </c>
      <c r="E24120" t="s">
        <v>533</v>
      </c>
    </row>
    <row r="24121" spans="1:5" x14ac:dyDescent="0.25">
      <c r="A24121" t="s">
        <v>3554</v>
      </c>
      <c r="B24121" t="s">
        <v>20</v>
      </c>
      <c r="C24121" t="s">
        <v>19</v>
      </c>
      <c r="D24121" t="s">
        <v>33</v>
      </c>
      <c r="E24121" t="s">
        <v>533</v>
      </c>
    </row>
    <row r="24122" spans="1:5" x14ac:dyDescent="0.25">
      <c r="A24122" t="s">
        <v>3824</v>
      </c>
      <c r="B24122" t="s">
        <v>20</v>
      </c>
      <c r="C24122" t="s">
        <v>19</v>
      </c>
      <c r="D24122" t="s">
        <v>33</v>
      </c>
      <c r="E24122" t="s">
        <v>533</v>
      </c>
    </row>
    <row r="24123" spans="1:5" x14ac:dyDescent="0.25">
      <c r="A24123" t="s">
        <v>22655</v>
      </c>
      <c r="B24123" t="s">
        <v>20</v>
      </c>
      <c r="C24123" t="s">
        <v>19</v>
      </c>
      <c r="D24123" t="s">
        <v>33</v>
      </c>
      <c r="E24123" t="s">
        <v>533</v>
      </c>
    </row>
    <row r="24124" spans="1:5" x14ac:dyDescent="0.25">
      <c r="A24124" t="s">
        <v>24303</v>
      </c>
      <c r="B24124" t="s">
        <v>16</v>
      </c>
      <c r="C24124" t="s">
        <v>17</v>
      </c>
      <c r="D24124" t="s">
        <v>33</v>
      </c>
      <c r="E24124" t="s">
        <v>653</v>
      </c>
    </row>
    <row r="24125" spans="1:5" x14ac:dyDescent="0.25">
      <c r="A24125" t="s">
        <v>21406</v>
      </c>
      <c r="B24125" t="s">
        <v>20</v>
      </c>
      <c r="C24125" t="s">
        <v>19</v>
      </c>
      <c r="D24125" t="s">
        <v>65</v>
      </c>
      <c r="E24125" t="s">
        <v>533</v>
      </c>
    </row>
    <row r="24126" spans="1:5" x14ac:dyDescent="0.25">
      <c r="A24126" t="s">
        <v>25054</v>
      </c>
      <c r="B24126" t="s">
        <v>20</v>
      </c>
      <c r="C24126" t="s">
        <v>19</v>
      </c>
      <c r="D24126" t="s">
        <v>65</v>
      </c>
      <c r="E24126" t="s">
        <v>533</v>
      </c>
    </row>
    <row r="24127" spans="1:5" x14ac:dyDescent="0.25">
      <c r="A24127" t="s">
        <v>24306</v>
      </c>
      <c r="B24127" t="s">
        <v>20</v>
      </c>
      <c r="C24127" t="s">
        <v>19</v>
      </c>
      <c r="D24127" t="s">
        <v>33</v>
      </c>
      <c r="E24127" t="s">
        <v>538</v>
      </c>
    </row>
    <row r="24128" spans="1:5" x14ac:dyDescent="0.25">
      <c r="A24128" t="s">
        <v>21226</v>
      </c>
      <c r="B24128" t="s">
        <v>20</v>
      </c>
      <c r="C24128" t="s">
        <v>19</v>
      </c>
      <c r="D24128" t="s">
        <v>33</v>
      </c>
      <c r="E24128" t="s">
        <v>533</v>
      </c>
    </row>
    <row r="24129" spans="1:5" x14ac:dyDescent="0.25">
      <c r="A24129" t="s">
        <v>24309</v>
      </c>
      <c r="B24129" t="s">
        <v>20</v>
      </c>
      <c r="C24129" t="s">
        <v>19</v>
      </c>
      <c r="D24129" t="s">
        <v>33</v>
      </c>
      <c r="E24129" t="s">
        <v>530</v>
      </c>
    </row>
    <row r="24130" spans="1:5" x14ac:dyDescent="0.25">
      <c r="A24130" t="s">
        <v>7584</v>
      </c>
      <c r="B24130" t="s">
        <v>20</v>
      </c>
      <c r="C24130" t="s">
        <v>19</v>
      </c>
      <c r="D24130" t="s">
        <v>33</v>
      </c>
      <c r="E24130" t="s">
        <v>533</v>
      </c>
    </row>
    <row r="24131" spans="1:5" x14ac:dyDescent="0.25">
      <c r="A24131" t="s">
        <v>24310</v>
      </c>
      <c r="B24131" t="s">
        <v>16</v>
      </c>
      <c r="C24131" t="s">
        <v>17</v>
      </c>
      <c r="D24131" t="s">
        <v>33</v>
      </c>
      <c r="E24131" t="s">
        <v>653</v>
      </c>
    </row>
    <row r="24132" spans="1:5" x14ac:dyDescent="0.25">
      <c r="A24132" t="s">
        <v>11968</v>
      </c>
      <c r="B24132" t="s">
        <v>20</v>
      </c>
      <c r="C24132" t="s">
        <v>19</v>
      </c>
      <c r="D24132" t="s">
        <v>33</v>
      </c>
      <c r="E24132" t="s">
        <v>533</v>
      </c>
    </row>
    <row r="24133" spans="1:5" x14ac:dyDescent="0.25">
      <c r="A24133" t="s">
        <v>16204</v>
      </c>
      <c r="B24133" t="s">
        <v>20</v>
      </c>
      <c r="C24133" t="s">
        <v>19</v>
      </c>
      <c r="D24133" t="s">
        <v>33</v>
      </c>
      <c r="E24133" t="s">
        <v>533</v>
      </c>
    </row>
    <row r="24134" spans="1:5" x14ac:dyDescent="0.25">
      <c r="A24134" t="s">
        <v>19981</v>
      </c>
      <c r="B24134" t="s">
        <v>20</v>
      </c>
      <c r="C24134" t="s">
        <v>19</v>
      </c>
      <c r="D24134" t="s">
        <v>33</v>
      </c>
      <c r="E24134" t="s">
        <v>533</v>
      </c>
    </row>
    <row r="24135" spans="1:5" x14ac:dyDescent="0.25">
      <c r="A24135" t="s">
        <v>10406</v>
      </c>
      <c r="B24135" t="s">
        <v>20</v>
      </c>
      <c r="C24135" t="s">
        <v>19</v>
      </c>
      <c r="D24135" t="s">
        <v>33</v>
      </c>
      <c r="E24135" t="s">
        <v>533</v>
      </c>
    </row>
    <row r="24136" spans="1:5" x14ac:dyDescent="0.25">
      <c r="A24136" t="s">
        <v>6375</v>
      </c>
      <c r="B24136" t="s">
        <v>20</v>
      </c>
      <c r="C24136" t="s">
        <v>19</v>
      </c>
      <c r="D24136" t="s">
        <v>33</v>
      </c>
      <c r="E24136" t="s">
        <v>533</v>
      </c>
    </row>
    <row r="24137" spans="1:5" x14ac:dyDescent="0.25">
      <c r="A24137" t="s">
        <v>24316</v>
      </c>
      <c r="B24137" t="s">
        <v>20</v>
      </c>
      <c r="C24137" t="s">
        <v>19</v>
      </c>
      <c r="D24137" t="s">
        <v>33</v>
      </c>
      <c r="E24137" t="s">
        <v>562</v>
      </c>
    </row>
    <row r="24138" spans="1:5" x14ac:dyDescent="0.25">
      <c r="A24138" t="s">
        <v>28703</v>
      </c>
      <c r="B24138" t="s">
        <v>20</v>
      </c>
      <c r="C24138" t="s">
        <v>19</v>
      </c>
      <c r="D24138" t="s">
        <v>33</v>
      </c>
      <c r="E24138" t="s">
        <v>533</v>
      </c>
    </row>
    <row r="24139" spans="1:5" x14ac:dyDescent="0.25">
      <c r="A24139" t="s">
        <v>24318</v>
      </c>
      <c r="B24139" t="s">
        <v>20</v>
      </c>
      <c r="C24139" t="s">
        <v>19</v>
      </c>
      <c r="D24139" t="s">
        <v>33</v>
      </c>
      <c r="E24139" t="s">
        <v>530</v>
      </c>
    </row>
    <row r="24140" spans="1:5" x14ac:dyDescent="0.25">
      <c r="A24140" t="s">
        <v>17554</v>
      </c>
      <c r="B24140" t="s">
        <v>20</v>
      </c>
      <c r="C24140" t="s">
        <v>19</v>
      </c>
      <c r="D24140" t="s">
        <v>33</v>
      </c>
      <c r="E24140" t="s">
        <v>553</v>
      </c>
    </row>
    <row r="24141" spans="1:5" x14ac:dyDescent="0.25">
      <c r="A24141" t="s">
        <v>24320</v>
      </c>
      <c r="B24141" t="s">
        <v>20</v>
      </c>
      <c r="C24141" t="s">
        <v>19</v>
      </c>
      <c r="D24141" t="s">
        <v>33</v>
      </c>
      <c r="E24141" t="s">
        <v>849</v>
      </c>
    </row>
    <row r="24142" spans="1:5" x14ac:dyDescent="0.25">
      <c r="A24142" t="s">
        <v>20022</v>
      </c>
      <c r="B24142" t="s">
        <v>20</v>
      </c>
      <c r="C24142" t="s">
        <v>22</v>
      </c>
      <c r="D24142" t="s">
        <v>65</v>
      </c>
      <c r="E24142" t="s">
        <v>629</v>
      </c>
    </row>
    <row r="24143" spans="1:5" x14ac:dyDescent="0.25">
      <c r="A24143" t="s">
        <v>24322</v>
      </c>
      <c r="B24143" t="s">
        <v>20</v>
      </c>
      <c r="C24143" t="s">
        <v>19</v>
      </c>
      <c r="D24143" t="s">
        <v>33</v>
      </c>
      <c r="E24143" t="s">
        <v>538</v>
      </c>
    </row>
    <row r="24144" spans="1:5" x14ac:dyDescent="0.25">
      <c r="A24144" t="s">
        <v>24323</v>
      </c>
      <c r="B24144" t="s">
        <v>20</v>
      </c>
      <c r="C24144" t="s">
        <v>19</v>
      </c>
      <c r="D24144" t="s">
        <v>33</v>
      </c>
      <c r="E24144" t="s">
        <v>530</v>
      </c>
    </row>
    <row r="24145" spans="1:5" x14ac:dyDescent="0.25">
      <c r="A24145" t="s">
        <v>14977</v>
      </c>
      <c r="B24145" t="s">
        <v>20</v>
      </c>
      <c r="C24145" t="s">
        <v>19</v>
      </c>
      <c r="D24145" t="s">
        <v>33</v>
      </c>
      <c r="E24145" t="s">
        <v>533</v>
      </c>
    </row>
    <row r="24146" spans="1:5" x14ac:dyDescent="0.25">
      <c r="A24146" t="s">
        <v>24325</v>
      </c>
      <c r="B24146" t="s">
        <v>20</v>
      </c>
      <c r="C24146" t="s">
        <v>19</v>
      </c>
      <c r="D24146" t="s">
        <v>33</v>
      </c>
      <c r="E24146" t="s">
        <v>530</v>
      </c>
    </row>
    <row r="24147" spans="1:5" x14ac:dyDescent="0.25">
      <c r="A24147" t="s">
        <v>24326</v>
      </c>
      <c r="B24147" t="s">
        <v>20</v>
      </c>
      <c r="C24147" t="s">
        <v>19</v>
      </c>
      <c r="D24147" t="s">
        <v>33</v>
      </c>
      <c r="E24147" t="s">
        <v>538</v>
      </c>
    </row>
    <row r="24148" spans="1:5" x14ac:dyDescent="0.25">
      <c r="A24148" t="s">
        <v>21320</v>
      </c>
      <c r="B24148" t="s">
        <v>20</v>
      </c>
      <c r="C24148" t="s">
        <v>19</v>
      </c>
      <c r="D24148" t="s">
        <v>33</v>
      </c>
      <c r="E24148" t="s">
        <v>533</v>
      </c>
    </row>
    <row r="24149" spans="1:5" x14ac:dyDescent="0.25">
      <c r="A24149" t="s">
        <v>21319</v>
      </c>
      <c r="B24149" t="s">
        <v>20</v>
      </c>
      <c r="C24149" t="s">
        <v>19</v>
      </c>
      <c r="D24149" t="s">
        <v>33</v>
      </c>
      <c r="E24149" t="s">
        <v>533</v>
      </c>
    </row>
    <row r="24150" spans="1:5" x14ac:dyDescent="0.25">
      <c r="A24150" t="s">
        <v>24329</v>
      </c>
      <c r="B24150" t="s">
        <v>16</v>
      </c>
      <c r="C24150" t="s">
        <v>17</v>
      </c>
      <c r="D24150" t="s">
        <v>33</v>
      </c>
      <c r="E24150" t="s">
        <v>653</v>
      </c>
    </row>
    <row r="24151" spans="1:5" x14ac:dyDescent="0.25">
      <c r="A24151" t="s">
        <v>14552</v>
      </c>
      <c r="B24151" t="s">
        <v>20</v>
      </c>
      <c r="C24151" t="s">
        <v>19</v>
      </c>
      <c r="D24151" t="s">
        <v>33</v>
      </c>
      <c r="E24151" t="s">
        <v>533</v>
      </c>
    </row>
    <row r="24152" spans="1:5" x14ac:dyDescent="0.25">
      <c r="A24152" t="s">
        <v>24331</v>
      </c>
      <c r="B24152" t="s">
        <v>20</v>
      </c>
      <c r="C24152" t="s">
        <v>19</v>
      </c>
      <c r="D24152" t="s">
        <v>33</v>
      </c>
      <c r="E24152" t="s">
        <v>538</v>
      </c>
    </row>
    <row r="24153" spans="1:5" x14ac:dyDescent="0.25">
      <c r="A24153" t="s">
        <v>24332</v>
      </c>
      <c r="B24153" t="s">
        <v>20</v>
      </c>
      <c r="C24153" t="s">
        <v>19</v>
      </c>
      <c r="D24153" t="s">
        <v>33</v>
      </c>
      <c r="E24153" t="s">
        <v>530</v>
      </c>
    </row>
    <row r="24154" spans="1:5" x14ac:dyDescent="0.25">
      <c r="A24154" t="s">
        <v>24333</v>
      </c>
      <c r="B24154" t="s">
        <v>16</v>
      </c>
      <c r="C24154" t="s">
        <v>17</v>
      </c>
      <c r="D24154" t="s">
        <v>33</v>
      </c>
      <c r="E24154" t="s">
        <v>653</v>
      </c>
    </row>
    <row r="24155" spans="1:5" x14ac:dyDescent="0.25">
      <c r="A24155" t="s">
        <v>24334</v>
      </c>
      <c r="B24155" t="s">
        <v>20</v>
      </c>
      <c r="C24155" t="s">
        <v>19</v>
      </c>
      <c r="D24155" t="s">
        <v>33</v>
      </c>
      <c r="E24155" t="s">
        <v>538</v>
      </c>
    </row>
    <row r="24156" spans="1:5" x14ac:dyDescent="0.25">
      <c r="A24156" t="s">
        <v>9090</v>
      </c>
      <c r="B24156" t="s">
        <v>20</v>
      </c>
      <c r="C24156" t="s">
        <v>19</v>
      </c>
      <c r="D24156" t="s">
        <v>33</v>
      </c>
      <c r="E24156" t="s">
        <v>533</v>
      </c>
    </row>
    <row r="24157" spans="1:5" x14ac:dyDescent="0.25">
      <c r="A24157" t="s">
        <v>24336</v>
      </c>
      <c r="B24157" t="s">
        <v>20</v>
      </c>
      <c r="C24157" t="s">
        <v>19</v>
      </c>
      <c r="D24157" t="s">
        <v>33</v>
      </c>
      <c r="E24157" t="s">
        <v>530</v>
      </c>
    </row>
    <row r="24158" spans="1:5" x14ac:dyDescent="0.25">
      <c r="A24158" t="s">
        <v>24337</v>
      </c>
      <c r="B24158" t="s">
        <v>20</v>
      </c>
      <c r="C24158" t="s">
        <v>19</v>
      </c>
      <c r="D24158" t="s">
        <v>33</v>
      </c>
      <c r="E24158" t="s">
        <v>538</v>
      </c>
    </row>
    <row r="24159" spans="1:5" x14ac:dyDescent="0.25">
      <c r="A24159" t="s">
        <v>3844</v>
      </c>
      <c r="B24159" t="s">
        <v>20</v>
      </c>
      <c r="C24159" t="s">
        <v>19</v>
      </c>
      <c r="D24159" t="s">
        <v>33</v>
      </c>
      <c r="E24159" t="s">
        <v>553</v>
      </c>
    </row>
    <row r="24160" spans="1:5" x14ac:dyDescent="0.25">
      <c r="A24160" t="s">
        <v>24339</v>
      </c>
      <c r="B24160" t="s">
        <v>20</v>
      </c>
      <c r="C24160" t="s">
        <v>19</v>
      </c>
      <c r="D24160" t="s">
        <v>33</v>
      </c>
      <c r="E24160" t="s">
        <v>530</v>
      </c>
    </row>
    <row r="24161" spans="1:5" x14ac:dyDescent="0.25">
      <c r="A24161" t="s">
        <v>22715</v>
      </c>
      <c r="B24161" t="s">
        <v>20</v>
      </c>
      <c r="C24161" t="s">
        <v>19</v>
      </c>
      <c r="D24161" t="s">
        <v>33</v>
      </c>
      <c r="E24161" t="s">
        <v>533</v>
      </c>
    </row>
    <row r="24162" spans="1:5" x14ac:dyDescent="0.25">
      <c r="A24162" t="s">
        <v>24342</v>
      </c>
      <c r="B24162" t="s">
        <v>20</v>
      </c>
      <c r="C24162" t="s">
        <v>19</v>
      </c>
      <c r="D24162" t="s">
        <v>33</v>
      </c>
      <c r="E24162" t="s">
        <v>530</v>
      </c>
    </row>
    <row r="24163" spans="1:5" x14ac:dyDescent="0.25">
      <c r="A24163" t="s">
        <v>23739</v>
      </c>
      <c r="B24163" t="s">
        <v>20</v>
      </c>
      <c r="C24163" t="s">
        <v>19</v>
      </c>
      <c r="D24163" t="s">
        <v>33</v>
      </c>
      <c r="E24163" t="s">
        <v>533</v>
      </c>
    </row>
    <row r="24164" spans="1:5" x14ac:dyDescent="0.25">
      <c r="A24164" t="s">
        <v>24344</v>
      </c>
      <c r="B24164" t="s">
        <v>20</v>
      </c>
      <c r="C24164" t="s">
        <v>19</v>
      </c>
      <c r="D24164" t="s">
        <v>33</v>
      </c>
      <c r="E24164" t="s">
        <v>530</v>
      </c>
    </row>
    <row r="24165" spans="1:5" x14ac:dyDescent="0.25">
      <c r="A24165" t="s">
        <v>24345</v>
      </c>
      <c r="B24165" t="s">
        <v>20</v>
      </c>
      <c r="C24165" t="s">
        <v>19</v>
      </c>
      <c r="D24165" t="s">
        <v>33</v>
      </c>
      <c r="E24165" t="s">
        <v>538</v>
      </c>
    </row>
    <row r="24166" spans="1:5" x14ac:dyDescent="0.25">
      <c r="A24166" t="s">
        <v>24346</v>
      </c>
      <c r="B24166" t="s">
        <v>20</v>
      </c>
      <c r="C24166" t="s">
        <v>19</v>
      </c>
      <c r="D24166" t="s">
        <v>33</v>
      </c>
      <c r="E24166" t="s">
        <v>538</v>
      </c>
    </row>
    <row r="24167" spans="1:5" x14ac:dyDescent="0.25">
      <c r="A24167" t="s">
        <v>22158</v>
      </c>
      <c r="B24167" t="s">
        <v>20</v>
      </c>
      <c r="C24167" t="s">
        <v>19</v>
      </c>
      <c r="D24167" t="s">
        <v>33</v>
      </c>
      <c r="E24167" t="s">
        <v>533</v>
      </c>
    </row>
    <row r="24168" spans="1:5" x14ac:dyDescent="0.25">
      <c r="A24168" t="s">
        <v>24348</v>
      </c>
      <c r="B24168" t="s">
        <v>20</v>
      </c>
      <c r="C24168" t="s">
        <v>19</v>
      </c>
      <c r="D24168" t="s">
        <v>33</v>
      </c>
      <c r="E24168" t="s">
        <v>530</v>
      </c>
    </row>
    <row r="24169" spans="1:5" x14ac:dyDescent="0.25">
      <c r="A24169" t="s">
        <v>24341</v>
      </c>
      <c r="B24169" t="s">
        <v>20</v>
      </c>
      <c r="C24169" t="s">
        <v>19</v>
      </c>
      <c r="D24169" t="s">
        <v>33</v>
      </c>
      <c r="E24169" t="s">
        <v>538</v>
      </c>
    </row>
    <row r="24170" spans="1:5" x14ac:dyDescent="0.25">
      <c r="A24170" t="s">
        <v>24349</v>
      </c>
      <c r="B24170" t="s">
        <v>20</v>
      </c>
      <c r="C24170" t="s">
        <v>19</v>
      </c>
      <c r="D24170" t="s">
        <v>33</v>
      </c>
      <c r="E24170" t="s">
        <v>538</v>
      </c>
    </row>
    <row r="24171" spans="1:5" x14ac:dyDescent="0.25">
      <c r="A24171" t="s">
        <v>19189</v>
      </c>
      <c r="B24171" t="s">
        <v>20</v>
      </c>
      <c r="C24171" t="s">
        <v>19</v>
      </c>
      <c r="D24171" t="s">
        <v>33</v>
      </c>
      <c r="E24171" t="s">
        <v>533</v>
      </c>
    </row>
    <row r="24172" spans="1:5" x14ac:dyDescent="0.25">
      <c r="A24172" t="s">
        <v>24351</v>
      </c>
      <c r="B24172" t="s">
        <v>20</v>
      </c>
      <c r="C24172" t="s">
        <v>19</v>
      </c>
      <c r="D24172" t="s">
        <v>33</v>
      </c>
      <c r="E24172" t="s">
        <v>530</v>
      </c>
    </row>
    <row r="24173" spans="1:5" x14ac:dyDescent="0.25">
      <c r="A24173" t="s">
        <v>7246</v>
      </c>
      <c r="B24173" t="s">
        <v>20</v>
      </c>
      <c r="C24173" t="s">
        <v>19</v>
      </c>
      <c r="D24173" t="s">
        <v>33</v>
      </c>
      <c r="E24173" t="s">
        <v>533</v>
      </c>
    </row>
    <row r="24174" spans="1:5" x14ac:dyDescent="0.25">
      <c r="A24174" t="s">
        <v>10433</v>
      </c>
      <c r="B24174" t="s">
        <v>20</v>
      </c>
      <c r="C24174" t="s">
        <v>19</v>
      </c>
      <c r="D24174" t="s">
        <v>33</v>
      </c>
      <c r="E24174" t="s">
        <v>533</v>
      </c>
    </row>
    <row r="24175" spans="1:5" x14ac:dyDescent="0.25">
      <c r="A24175" t="s">
        <v>17482</v>
      </c>
      <c r="B24175" t="s">
        <v>20</v>
      </c>
      <c r="C24175" t="s">
        <v>19</v>
      </c>
      <c r="D24175" t="s">
        <v>33</v>
      </c>
      <c r="E24175" t="s">
        <v>533</v>
      </c>
    </row>
    <row r="24176" spans="1:5" x14ac:dyDescent="0.25">
      <c r="A24176" t="s">
        <v>26717</v>
      </c>
      <c r="B24176" t="s">
        <v>20</v>
      </c>
      <c r="C24176" t="s">
        <v>19</v>
      </c>
      <c r="D24176" t="s">
        <v>33</v>
      </c>
      <c r="E24176" t="s">
        <v>533</v>
      </c>
    </row>
    <row r="24177" spans="1:5" x14ac:dyDescent="0.25">
      <c r="A24177" t="s">
        <v>26852</v>
      </c>
      <c r="B24177" t="s">
        <v>20</v>
      </c>
      <c r="C24177" t="s">
        <v>19</v>
      </c>
      <c r="D24177" t="s">
        <v>33</v>
      </c>
      <c r="E24177" t="s">
        <v>533</v>
      </c>
    </row>
    <row r="24178" spans="1:5" x14ac:dyDescent="0.25">
      <c r="A24178" t="s">
        <v>24357</v>
      </c>
      <c r="B24178" t="s">
        <v>20</v>
      </c>
      <c r="C24178" t="s">
        <v>19</v>
      </c>
      <c r="D24178" t="s">
        <v>33</v>
      </c>
      <c r="E24178" t="s">
        <v>538</v>
      </c>
    </row>
    <row r="24179" spans="1:5" x14ac:dyDescent="0.25">
      <c r="A24179" t="s">
        <v>24358</v>
      </c>
      <c r="B24179" t="s">
        <v>16</v>
      </c>
      <c r="C24179" t="s">
        <v>15</v>
      </c>
      <c r="D24179" t="s">
        <v>33</v>
      </c>
      <c r="E24179" t="s">
        <v>745</v>
      </c>
    </row>
    <row r="24180" spans="1:5" x14ac:dyDescent="0.25">
      <c r="A24180" t="s">
        <v>24359</v>
      </c>
      <c r="B24180" t="s">
        <v>16</v>
      </c>
      <c r="C24180" t="s">
        <v>15</v>
      </c>
      <c r="D24180" t="s">
        <v>33</v>
      </c>
      <c r="E24180" t="s">
        <v>745</v>
      </c>
    </row>
    <row r="24181" spans="1:5" x14ac:dyDescent="0.25">
      <c r="A24181" t="s">
        <v>24360</v>
      </c>
      <c r="B24181" t="s">
        <v>16</v>
      </c>
      <c r="C24181" t="s">
        <v>15</v>
      </c>
      <c r="D24181" t="s">
        <v>33</v>
      </c>
      <c r="E24181" t="s">
        <v>745</v>
      </c>
    </row>
    <row r="24182" spans="1:5" x14ac:dyDescent="0.25">
      <c r="A24182" t="s">
        <v>24361</v>
      </c>
      <c r="B24182" t="s">
        <v>16</v>
      </c>
      <c r="C24182" t="s">
        <v>15</v>
      </c>
      <c r="D24182" t="s">
        <v>33</v>
      </c>
      <c r="E24182" t="s">
        <v>745</v>
      </c>
    </row>
    <row r="24183" spans="1:5" x14ac:dyDescent="0.25">
      <c r="A24183" t="s">
        <v>19809</v>
      </c>
      <c r="B24183" t="s">
        <v>20</v>
      </c>
      <c r="C24183" t="s">
        <v>19</v>
      </c>
      <c r="D24183" t="s">
        <v>33</v>
      </c>
      <c r="E24183" t="s">
        <v>533</v>
      </c>
    </row>
    <row r="24184" spans="1:5" x14ac:dyDescent="0.25">
      <c r="A24184" t="s">
        <v>21477</v>
      </c>
      <c r="B24184" t="s">
        <v>20</v>
      </c>
      <c r="C24184" t="s">
        <v>19</v>
      </c>
      <c r="D24184" t="s">
        <v>33</v>
      </c>
      <c r="E24184" t="s">
        <v>533</v>
      </c>
    </row>
    <row r="24185" spans="1:5" x14ac:dyDescent="0.25">
      <c r="A24185" t="s">
        <v>24364</v>
      </c>
      <c r="B24185" t="s">
        <v>20</v>
      </c>
      <c r="C24185" t="s">
        <v>19</v>
      </c>
      <c r="D24185" t="s">
        <v>33</v>
      </c>
      <c r="E24185" t="s">
        <v>562</v>
      </c>
    </row>
    <row r="24186" spans="1:5" x14ac:dyDescent="0.25">
      <c r="A24186" t="s">
        <v>22744</v>
      </c>
      <c r="B24186" t="s">
        <v>20</v>
      </c>
      <c r="C24186" t="s">
        <v>19</v>
      </c>
      <c r="D24186" t="s">
        <v>33</v>
      </c>
      <c r="E24186" t="s">
        <v>533</v>
      </c>
    </row>
    <row r="24187" spans="1:5" x14ac:dyDescent="0.25">
      <c r="A24187" t="s">
        <v>24366</v>
      </c>
      <c r="B24187" t="s">
        <v>20</v>
      </c>
      <c r="C24187" t="s">
        <v>19</v>
      </c>
      <c r="D24187" t="s">
        <v>33</v>
      </c>
      <c r="E24187" t="s">
        <v>562</v>
      </c>
    </row>
    <row r="24188" spans="1:5" x14ac:dyDescent="0.25">
      <c r="A24188" t="s">
        <v>26228</v>
      </c>
      <c r="B24188" t="s">
        <v>20</v>
      </c>
      <c r="C24188" t="s">
        <v>19</v>
      </c>
      <c r="D24188" t="s">
        <v>33</v>
      </c>
      <c r="E24188" t="s">
        <v>533</v>
      </c>
    </row>
    <row r="24189" spans="1:5" x14ac:dyDescent="0.25">
      <c r="A24189" t="s">
        <v>24368</v>
      </c>
      <c r="B24189" t="s">
        <v>20</v>
      </c>
      <c r="C24189" t="s">
        <v>21</v>
      </c>
      <c r="D24189" t="s">
        <v>33</v>
      </c>
      <c r="E24189" t="s">
        <v>581</v>
      </c>
    </row>
    <row r="24190" spans="1:5" x14ac:dyDescent="0.25">
      <c r="A24190" t="s">
        <v>14989</v>
      </c>
      <c r="B24190" t="s">
        <v>20</v>
      </c>
      <c r="C24190" t="s">
        <v>19</v>
      </c>
      <c r="D24190" t="s">
        <v>33</v>
      </c>
      <c r="E24190" t="s">
        <v>533</v>
      </c>
    </row>
    <row r="24191" spans="1:5" x14ac:dyDescent="0.25">
      <c r="A24191" t="s">
        <v>24370</v>
      </c>
      <c r="B24191" t="s">
        <v>20</v>
      </c>
      <c r="C24191" t="s">
        <v>19</v>
      </c>
      <c r="D24191" t="s">
        <v>33</v>
      </c>
      <c r="E24191" t="s">
        <v>562</v>
      </c>
    </row>
    <row r="24192" spans="1:5" x14ac:dyDescent="0.25">
      <c r="A24192" t="s">
        <v>7250</v>
      </c>
      <c r="B24192" t="s">
        <v>20</v>
      </c>
      <c r="C24192" t="s">
        <v>19</v>
      </c>
      <c r="D24192" t="s">
        <v>33</v>
      </c>
      <c r="E24192" t="s">
        <v>533</v>
      </c>
    </row>
    <row r="24193" spans="1:5" x14ac:dyDescent="0.25">
      <c r="A24193" t="s">
        <v>14973</v>
      </c>
      <c r="B24193" t="s">
        <v>20</v>
      </c>
      <c r="C24193" t="s">
        <v>19</v>
      </c>
      <c r="D24193" t="s">
        <v>33</v>
      </c>
      <c r="E24193" t="s">
        <v>533</v>
      </c>
    </row>
    <row r="24194" spans="1:5" x14ac:dyDescent="0.25">
      <c r="A24194" t="s">
        <v>24373</v>
      </c>
      <c r="B24194" t="s">
        <v>20</v>
      </c>
      <c r="C24194" t="s">
        <v>19</v>
      </c>
      <c r="D24194" t="s">
        <v>33</v>
      </c>
      <c r="E24194" t="s">
        <v>562</v>
      </c>
    </row>
    <row r="24195" spans="1:5" x14ac:dyDescent="0.25">
      <c r="A24195" t="s">
        <v>24374</v>
      </c>
      <c r="B24195" t="s">
        <v>20</v>
      </c>
      <c r="C24195" t="s">
        <v>19</v>
      </c>
      <c r="D24195" t="s">
        <v>33</v>
      </c>
      <c r="E24195" t="s">
        <v>538</v>
      </c>
    </row>
    <row r="24196" spans="1:5" x14ac:dyDescent="0.25">
      <c r="A24196" t="s">
        <v>14979</v>
      </c>
      <c r="B24196" t="s">
        <v>20</v>
      </c>
      <c r="C24196" t="s">
        <v>19</v>
      </c>
      <c r="D24196" t="s">
        <v>33</v>
      </c>
      <c r="E24196" t="s">
        <v>533</v>
      </c>
    </row>
    <row r="24197" spans="1:5" x14ac:dyDescent="0.25">
      <c r="A24197" t="s">
        <v>16719</v>
      </c>
      <c r="B24197" t="s">
        <v>20</v>
      </c>
      <c r="C24197" t="s">
        <v>19</v>
      </c>
      <c r="D24197" t="s">
        <v>33</v>
      </c>
      <c r="E24197" t="s">
        <v>533</v>
      </c>
    </row>
    <row r="24198" spans="1:5" x14ac:dyDescent="0.25">
      <c r="A24198" t="s">
        <v>24377</v>
      </c>
      <c r="B24198" t="s">
        <v>20</v>
      </c>
      <c r="C24198" t="s">
        <v>21</v>
      </c>
      <c r="D24198" t="s">
        <v>33</v>
      </c>
      <c r="E24198" t="s">
        <v>581</v>
      </c>
    </row>
    <row r="24199" spans="1:5" x14ac:dyDescent="0.25">
      <c r="A24199" t="s">
        <v>24378</v>
      </c>
      <c r="B24199" t="s">
        <v>20</v>
      </c>
      <c r="C24199" t="s">
        <v>21</v>
      </c>
      <c r="D24199" t="s">
        <v>33</v>
      </c>
      <c r="E24199" t="s">
        <v>581</v>
      </c>
    </row>
    <row r="24200" spans="1:5" x14ac:dyDescent="0.25">
      <c r="A24200" t="s">
        <v>21786</v>
      </c>
      <c r="B24200" t="s">
        <v>20</v>
      </c>
      <c r="C24200" t="s">
        <v>19</v>
      </c>
      <c r="D24200" t="s">
        <v>33</v>
      </c>
      <c r="E24200" t="s">
        <v>533</v>
      </c>
    </row>
    <row r="24201" spans="1:5" x14ac:dyDescent="0.25">
      <c r="A24201" t="s">
        <v>14810</v>
      </c>
      <c r="B24201" t="s">
        <v>20</v>
      </c>
      <c r="C24201" t="s">
        <v>19</v>
      </c>
      <c r="D24201" t="s">
        <v>33</v>
      </c>
      <c r="E24201" t="s">
        <v>533</v>
      </c>
    </row>
    <row r="24202" spans="1:5" x14ac:dyDescent="0.25">
      <c r="A24202" t="s">
        <v>19114</v>
      </c>
      <c r="B24202" t="s">
        <v>20</v>
      </c>
      <c r="C24202" t="s">
        <v>19</v>
      </c>
      <c r="D24202" t="s">
        <v>33</v>
      </c>
      <c r="E24202" t="s">
        <v>533</v>
      </c>
    </row>
    <row r="24203" spans="1:5" x14ac:dyDescent="0.25">
      <c r="A24203" t="s">
        <v>19396</v>
      </c>
      <c r="B24203" t="s">
        <v>20</v>
      </c>
      <c r="C24203" t="s">
        <v>19</v>
      </c>
      <c r="D24203" t="s">
        <v>33</v>
      </c>
      <c r="E24203" t="s">
        <v>533</v>
      </c>
    </row>
    <row r="24204" spans="1:5" x14ac:dyDescent="0.25">
      <c r="A24204" t="s">
        <v>7248</v>
      </c>
      <c r="B24204" t="s">
        <v>20</v>
      </c>
      <c r="C24204" t="s">
        <v>19</v>
      </c>
      <c r="D24204" t="s">
        <v>33</v>
      </c>
      <c r="E24204" t="s">
        <v>533</v>
      </c>
    </row>
    <row r="24205" spans="1:5" x14ac:dyDescent="0.25">
      <c r="A24205" t="s">
        <v>24384</v>
      </c>
      <c r="B24205" t="s">
        <v>20</v>
      </c>
      <c r="C24205" t="s">
        <v>19</v>
      </c>
      <c r="D24205" t="s">
        <v>33</v>
      </c>
      <c r="E24205" t="s">
        <v>538</v>
      </c>
    </row>
    <row r="24206" spans="1:5" x14ac:dyDescent="0.25">
      <c r="A24206" t="s">
        <v>25578</v>
      </c>
      <c r="B24206" t="s">
        <v>20</v>
      </c>
      <c r="C24206" t="s">
        <v>19</v>
      </c>
      <c r="D24206" t="s">
        <v>33</v>
      </c>
      <c r="E24206" t="s">
        <v>533</v>
      </c>
    </row>
    <row r="24207" spans="1:5" x14ac:dyDescent="0.25">
      <c r="A24207" t="s">
        <v>24386</v>
      </c>
      <c r="B24207" t="s">
        <v>20</v>
      </c>
      <c r="C24207" t="s">
        <v>19</v>
      </c>
      <c r="D24207" t="s">
        <v>33</v>
      </c>
      <c r="E24207" t="s">
        <v>538</v>
      </c>
    </row>
    <row r="24208" spans="1:5" x14ac:dyDescent="0.25">
      <c r="A24208" t="s">
        <v>4912</v>
      </c>
      <c r="B24208" t="s">
        <v>20</v>
      </c>
      <c r="C24208" t="s">
        <v>19</v>
      </c>
      <c r="D24208" t="s">
        <v>33</v>
      </c>
      <c r="E24208" t="s">
        <v>533</v>
      </c>
    </row>
    <row r="24209" spans="1:5" x14ac:dyDescent="0.25">
      <c r="A24209" t="s">
        <v>24388</v>
      </c>
      <c r="B24209" t="s">
        <v>20</v>
      </c>
      <c r="C24209" t="s">
        <v>19</v>
      </c>
      <c r="D24209" t="s">
        <v>33</v>
      </c>
      <c r="E24209" t="s">
        <v>538</v>
      </c>
    </row>
    <row r="24210" spans="1:5" x14ac:dyDescent="0.25">
      <c r="A24210" t="s">
        <v>24389</v>
      </c>
      <c r="B24210" t="s">
        <v>16</v>
      </c>
      <c r="C24210" t="s">
        <v>17</v>
      </c>
      <c r="D24210" t="s">
        <v>33</v>
      </c>
      <c r="E24210" t="s">
        <v>653</v>
      </c>
    </row>
    <row r="24211" spans="1:5" x14ac:dyDescent="0.25">
      <c r="A24211" t="s">
        <v>24390</v>
      </c>
      <c r="B24211" t="s">
        <v>16</v>
      </c>
      <c r="C24211" t="s">
        <v>17</v>
      </c>
      <c r="D24211" t="s">
        <v>33</v>
      </c>
      <c r="E24211" t="s">
        <v>653</v>
      </c>
    </row>
    <row r="24212" spans="1:5" x14ac:dyDescent="0.25">
      <c r="A24212" t="s">
        <v>22714</v>
      </c>
      <c r="B24212" t="s">
        <v>20</v>
      </c>
      <c r="C24212" t="s">
        <v>19</v>
      </c>
      <c r="D24212" t="s">
        <v>33</v>
      </c>
      <c r="E24212" t="s">
        <v>533</v>
      </c>
    </row>
    <row r="24213" spans="1:5" x14ac:dyDescent="0.25">
      <c r="A24213" t="s">
        <v>24391</v>
      </c>
      <c r="B24213" t="s">
        <v>20</v>
      </c>
      <c r="C24213" t="s">
        <v>19</v>
      </c>
      <c r="D24213" t="s">
        <v>33</v>
      </c>
      <c r="E24213" t="s">
        <v>530</v>
      </c>
    </row>
    <row r="24214" spans="1:5" x14ac:dyDescent="0.25">
      <c r="A24214" t="s">
        <v>20207</v>
      </c>
      <c r="B24214" t="s">
        <v>20</v>
      </c>
      <c r="C24214" t="s">
        <v>19</v>
      </c>
      <c r="D24214" t="s">
        <v>33</v>
      </c>
      <c r="E24214" t="s">
        <v>533</v>
      </c>
    </row>
    <row r="24215" spans="1:5" x14ac:dyDescent="0.25">
      <c r="A24215" t="s">
        <v>21670</v>
      </c>
      <c r="B24215" t="s">
        <v>20</v>
      </c>
      <c r="C24215" t="s">
        <v>19</v>
      </c>
      <c r="D24215" t="s">
        <v>33</v>
      </c>
      <c r="E24215" t="s">
        <v>533</v>
      </c>
    </row>
    <row r="24216" spans="1:5" x14ac:dyDescent="0.25">
      <c r="A24216" t="s">
        <v>24395</v>
      </c>
      <c r="B24216" t="s">
        <v>20</v>
      </c>
      <c r="C24216" t="s">
        <v>19</v>
      </c>
      <c r="D24216" t="s">
        <v>33</v>
      </c>
      <c r="E24216" t="s">
        <v>530</v>
      </c>
    </row>
    <row r="24217" spans="1:5" x14ac:dyDescent="0.25">
      <c r="A24217" t="s">
        <v>7568</v>
      </c>
      <c r="B24217" t="s">
        <v>20</v>
      </c>
      <c r="C24217" t="s">
        <v>19</v>
      </c>
      <c r="D24217" t="s">
        <v>33</v>
      </c>
      <c r="E24217" t="s">
        <v>533</v>
      </c>
    </row>
    <row r="24218" spans="1:5" x14ac:dyDescent="0.25">
      <c r="A24218" t="s">
        <v>24707</v>
      </c>
      <c r="B24218" t="s">
        <v>20</v>
      </c>
      <c r="C24218" t="s">
        <v>19</v>
      </c>
      <c r="D24218" t="s">
        <v>33</v>
      </c>
      <c r="E24218" t="s">
        <v>533</v>
      </c>
    </row>
    <row r="24219" spans="1:5" x14ac:dyDescent="0.25">
      <c r="A24219" t="s">
        <v>24398</v>
      </c>
      <c r="B24219" t="s">
        <v>20</v>
      </c>
      <c r="C24219" t="s">
        <v>19</v>
      </c>
      <c r="D24219" t="s">
        <v>33</v>
      </c>
      <c r="E24219" t="s">
        <v>538</v>
      </c>
    </row>
    <row r="24220" spans="1:5" x14ac:dyDescent="0.25">
      <c r="A24220" t="s">
        <v>24399</v>
      </c>
      <c r="B24220" t="s">
        <v>20</v>
      </c>
      <c r="C24220" t="s">
        <v>19</v>
      </c>
      <c r="D24220" t="s">
        <v>33</v>
      </c>
      <c r="E24220" t="s">
        <v>530</v>
      </c>
    </row>
    <row r="24221" spans="1:5" x14ac:dyDescent="0.25">
      <c r="A24221" t="s">
        <v>19121</v>
      </c>
      <c r="B24221" t="s">
        <v>20</v>
      </c>
      <c r="C24221" t="s">
        <v>19</v>
      </c>
      <c r="D24221" t="s">
        <v>33</v>
      </c>
      <c r="E24221" t="s">
        <v>533</v>
      </c>
    </row>
    <row r="24222" spans="1:5" x14ac:dyDescent="0.25">
      <c r="A24222" t="s">
        <v>24401</v>
      </c>
      <c r="B24222" t="s">
        <v>20</v>
      </c>
      <c r="C24222" t="s">
        <v>19</v>
      </c>
      <c r="D24222" t="s">
        <v>33</v>
      </c>
      <c r="E24222" t="s">
        <v>530</v>
      </c>
    </row>
    <row r="24223" spans="1:5" x14ac:dyDescent="0.25">
      <c r="A24223" t="s">
        <v>4904</v>
      </c>
      <c r="B24223" t="s">
        <v>20</v>
      </c>
      <c r="C24223" t="s">
        <v>19</v>
      </c>
      <c r="D24223" t="s">
        <v>33</v>
      </c>
      <c r="E24223" t="s">
        <v>533</v>
      </c>
    </row>
    <row r="24224" spans="1:5" x14ac:dyDescent="0.25">
      <c r="A24224" t="s">
        <v>12921</v>
      </c>
      <c r="B24224" t="s">
        <v>20</v>
      </c>
      <c r="C24224" t="s">
        <v>19</v>
      </c>
      <c r="D24224" t="s">
        <v>33</v>
      </c>
      <c r="E24224" t="s">
        <v>533</v>
      </c>
    </row>
    <row r="24225" spans="1:5" x14ac:dyDescent="0.25">
      <c r="A24225" t="s">
        <v>24404</v>
      </c>
      <c r="B24225" t="s">
        <v>16</v>
      </c>
      <c r="C24225" t="s">
        <v>17</v>
      </c>
      <c r="D24225" t="s">
        <v>33</v>
      </c>
      <c r="E24225" t="s">
        <v>653</v>
      </c>
    </row>
    <row r="24226" spans="1:5" x14ac:dyDescent="0.25">
      <c r="A24226" t="s">
        <v>1528</v>
      </c>
      <c r="B24226" t="s">
        <v>20</v>
      </c>
      <c r="C24226" t="s">
        <v>19</v>
      </c>
      <c r="D24226" t="s">
        <v>33</v>
      </c>
      <c r="E24226" t="s">
        <v>533</v>
      </c>
    </row>
    <row r="24227" spans="1:5" x14ac:dyDescent="0.25">
      <c r="A24227" t="s">
        <v>24406</v>
      </c>
      <c r="B24227" t="s">
        <v>20</v>
      </c>
      <c r="C24227" t="s">
        <v>19</v>
      </c>
      <c r="D24227" t="s">
        <v>33</v>
      </c>
      <c r="E24227" t="s">
        <v>530</v>
      </c>
    </row>
    <row r="24228" spans="1:5" x14ac:dyDescent="0.25">
      <c r="A24228" t="s">
        <v>24407</v>
      </c>
      <c r="B24228" t="s">
        <v>16</v>
      </c>
      <c r="C24228" t="s">
        <v>17</v>
      </c>
      <c r="D24228" t="s">
        <v>33</v>
      </c>
      <c r="E24228" t="s">
        <v>653</v>
      </c>
    </row>
    <row r="24229" spans="1:5" x14ac:dyDescent="0.25">
      <c r="A24229" t="s">
        <v>24408</v>
      </c>
      <c r="B24229" t="s">
        <v>16</v>
      </c>
      <c r="C24229" t="s">
        <v>17</v>
      </c>
      <c r="D24229" t="s">
        <v>33</v>
      </c>
      <c r="E24229" t="s">
        <v>653</v>
      </c>
    </row>
    <row r="24230" spans="1:5" x14ac:dyDescent="0.25">
      <c r="A24230" t="s">
        <v>13338</v>
      </c>
      <c r="B24230" t="s">
        <v>20</v>
      </c>
      <c r="C24230" t="s">
        <v>19</v>
      </c>
      <c r="D24230" t="s">
        <v>33</v>
      </c>
      <c r="E24230" t="s">
        <v>533</v>
      </c>
    </row>
    <row r="24231" spans="1:5" x14ac:dyDescent="0.25">
      <c r="A24231" t="s">
        <v>24410</v>
      </c>
      <c r="B24231" t="s">
        <v>20</v>
      </c>
      <c r="C24231" t="s">
        <v>19</v>
      </c>
      <c r="D24231" t="s">
        <v>33</v>
      </c>
      <c r="E24231" t="s">
        <v>530</v>
      </c>
    </row>
    <row r="24232" spans="1:5" x14ac:dyDescent="0.25">
      <c r="A24232" t="s">
        <v>13407</v>
      </c>
      <c r="B24232" t="s">
        <v>20</v>
      </c>
      <c r="C24232" t="s">
        <v>19</v>
      </c>
      <c r="D24232" t="s">
        <v>33</v>
      </c>
      <c r="E24232" t="s">
        <v>533</v>
      </c>
    </row>
    <row r="24233" spans="1:5" x14ac:dyDescent="0.25">
      <c r="A24233" t="s">
        <v>24412</v>
      </c>
      <c r="B24233" t="s">
        <v>20</v>
      </c>
      <c r="C24233" t="s">
        <v>19</v>
      </c>
      <c r="D24233" t="s">
        <v>69</v>
      </c>
      <c r="E24233" t="s">
        <v>530</v>
      </c>
    </row>
    <row r="24234" spans="1:5" x14ac:dyDescent="0.25">
      <c r="A24234" t="s">
        <v>16764</v>
      </c>
      <c r="B24234" t="s">
        <v>20</v>
      </c>
      <c r="C24234" t="s">
        <v>19</v>
      </c>
      <c r="D24234" t="s">
        <v>33</v>
      </c>
      <c r="E24234" t="s">
        <v>533</v>
      </c>
    </row>
    <row r="24235" spans="1:5" x14ac:dyDescent="0.25">
      <c r="A24235" t="s">
        <v>13057</v>
      </c>
      <c r="B24235" t="s">
        <v>20</v>
      </c>
      <c r="C24235" t="s">
        <v>19</v>
      </c>
      <c r="D24235" t="s">
        <v>33</v>
      </c>
      <c r="E24235" t="s">
        <v>533</v>
      </c>
    </row>
    <row r="24236" spans="1:5" x14ac:dyDescent="0.25">
      <c r="A24236" t="s">
        <v>24415</v>
      </c>
      <c r="B24236" t="s">
        <v>20</v>
      </c>
      <c r="C24236" t="s">
        <v>19</v>
      </c>
      <c r="D24236" t="s">
        <v>33</v>
      </c>
      <c r="E24236" t="s">
        <v>538</v>
      </c>
    </row>
    <row r="24237" spans="1:5" x14ac:dyDescent="0.25">
      <c r="A24237" t="s">
        <v>24416</v>
      </c>
      <c r="B24237" t="s">
        <v>20</v>
      </c>
      <c r="C24237" t="s">
        <v>19</v>
      </c>
      <c r="D24237" t="s">
        <v>33</v>
      </c>
      <c r="E24237" t="s">
        <v>530</v>
      </c>
    </row>
    <row r="24238" spans="1:5" x14ac:dyDescent="0.25">
      <c r="A24238" t="s">
        <v>24417</v>
      </c>
      <c r="B24238" t="s">
        <v>20</v>
      </c>
      <c r="C24238" t="s">
        <v>22</v>
      </c>
      <c r="D24238" t="s">
        <v>33</v>
      </c>
      <c r="E24238" t="s">
        <v>536</v>
      </c>
    </row>
    <row r="24239" spans="1:5" x14ac:dyDescent="0.25">
      <c r="A24239" t="s">
        <v>24418</v>
      </c>
      <c r="B24239" t="s">
        <v>20</v>
      </c>
      <c r="C24239" t="s">
        <v>22</v>
      </c>
      <c r="D24239" t="s">
        <v>33</v>
      </c>
      <c r="E24239" t="s">
        <v>693</v>
      </c>
    </row>
    <row r="24240" spans="1:5" x14ac:dyDescent="0.25">
      <c r="A24240" t="s">
        <v>13255</v>
      </c>
      <c r="B24240" t="s">
        <v>20</v>
      </c>
      <c r="C24240" t="s">
        <v>19</v>
      </c>
      <c r="D24240" t="s">
        <v>33</v>
      </c>
      <c r="E24240" t="s">
        <v>533</v>
      </c>
    </row>
    <row r="24241" spans="1:5" x14ac:dyDescent="0.25">
      <c r="A24241" t="s">
        <v>24420</v>
      </c>
      <c r="B24241" t="s">
        <v>20</v>
      </c>
      <c r="C24241" t="s">
        <v>19</v>
      </c>
      <c r="D24241" t="s">
        <v>33</v>
      </c>
      <c r="E24241" t="s">
        <v>538</v>
      </c>
    </row>
    <row r="24242" spans="1:5" x14ac:dyDescent="0.25">
      <c r="A24242" t="s">
        <v>24421</v>
      </c>
      <c r="B24242" t="s">
        <v>16</v>
      </c>
      <c r="C24242" t="s">
        <v>15</v>
      </c>
      <c r="D24242" t="s">
        <v>33</v>
      </c>
      <c r="E24242" t="s">
        <v>659</v>
      </c>
    </row>
    <row r="24243" spans="1:5" x14ac:dyDescent="0.25">
      <c r="A24243" t="s">
        <v>13040</v>
      </c>
      <c r="B24243" t="s">
        <v>20</v>
      </c>
      <c r="C24243" t="s">
        <v>19</v>
      </c>
      <c r="D24243" t="s">
        <v>33</v>
      </c>
      <c r="E24243" t="s">
        <v>533</v>
      </c>
    </row>
    <row r="24244" spans="1:5" x14ac:dyDescent="0.25">
      <c r="A24244" t="s">
        <v>7457</v>
      </c>
      <c r="B24244" t="s">
        <v>20</v>
      </c>
      <c r="C24244" t="s">
        <v>19</v>
      </c>
      <c r="D24244" t="s">
        <v>33</v>
      </c>
      <c r="E24244" t="s">
        <v>533</v>
      </c>
    </row>
    <row r="24245" spans="1:5" x14ac:dyDescent="0.25">
      <c r="A24245" t="s">
        <v>24424</v>
      </c>
      <c r="B24245" t="s">
        <v>20</v>
      </c>
      <c r="C24245" t="s">
        <v>19</v>
      </c>
      <c r="D24245" t="s">
        <v>33</v>
      </c>
      <c r="E24245" t="s">
        <v>538</v>
      </c>
    </row>
    <row r="24246" spans="1:5" x14ac:dyDescent="0.25">
      <c r="A24246" t="s">
        <v>24425</v>
      </c>
      <c r="B24246" t="s">
        <v>16</v>
      </c>
      <c r="C24246" t="s">
        <v>15</v>
      </c>
      <c r="D24246" t="s">
        <v>33</v>
      </c>
      <c r="E24246" t="s">
        <v>659</v>
      </c>
    </row>
    <row r="24247" spans="1:5" x14ac:dyDescent="0.25">
      <c r="A24247" t="s">
        <v>11593</v>
      </c>
      <c r="B24247" t="s">
        <v>20</v>
      </c>
      <c r="C24247" t="s">
        <v>19</v>
      </c>
      <c r="D24247" t="s">
        <v>33</v>
      </c>
      <c r="E24247" t="s">
        <v>533</v>
      </c>
    </row>
    <row r="24248" spans="1:5" x14ac:dyDescent="0.25">
      <c r="A24248" t="s">
        <v>10414</v>
      </c>
      <c r="B24248" t="s">
        <v>20</v>
      </c>
      <c r="C24248" t="s">
        <v>19</v>
      </c>
      <c r="D24248" t="s">
        <v>33</v>
      </c>
      <c r="E24248" t="s">
        <v>533</v>
      </c>
    </row>
    <row r="24249" spans="1:5" x14ac:dyDescent="0.25">
      <c r="A24249" t="s">
        <v>24428</v>
      </c>
      <c r="B24249" t="s">
        <v>20</v>
      </c>
      <c r="C24249" t="s">
        <v>19</v>
      </c>
      <c r="D24249" t="s">
        <v>33</v>
      </c>
      <c r="E24249" t="s">
        <v>538</v>
      </c>
    </row>
    <row r="24250" spans="1:5" x14ac:dyDescent="0.25">
      <c r="A24250" t="s">
        <v>10413</v>
      </c>
      <c r="B24250" t="s">
        <v>20</v>
      </c>
      <c r="C24250" t="s">
        <v>19</v>
      </c>
      <c r="D24250" t="s">
        <v>33</v>
      </c>
      <c r="E24250" t="s">
        <v>533</v>
      </c>
    </row>
    <row r="24251" spans="1:5" x14ac:dyDescent="0.25">
      <c r="A24251" t="s">
        <v>24430</v>
      </c>
      <c r="B24251" t="s">
        <v>16</v>
      </c>
      <c r="C24251" t="s">
        <v>15</v>
      </c>
      <c r="D24251" t="s">
        <v>33</v>
      </c>
      <c r="E24251" t="s">
        <v>745</v>
      </c>
    </row>
    <row r="24252" spans="1:5" x14ac:dyDescent="0.25">
      <c r="A24252" t="s">
        <v>24431</v>
      </c>
      <c r="B24252" t="s">
        <v>16</v>
      </c>
      <c r="C24252" t="s">
        <v>15</v>
      </c>
      <c r="D24252" t="s">
        <v>33</v>
      </c>
      <c r="E24252" t="s">
        <v>745</v>
      </c>
    </row>
    <row r="24253" spans="1:5" x14ac:dyDescent="0.25">
      <c r="A24253" t="s">
        <v>24432</v>
      </c>
      <c r="B24253" t="s">
        <v>20</v>
      </c>
      <c r="C24253" t="s">
        <v>19</v>
      </c>
      <c r="D24253" t="s">
        <v>33</v>
      </c>
      <c r="E24253" t="s">
        <v>911</v>
      </c>
    </row>
    <row r="24254" spans="1:5" x14ac:dyDescent="0.25">
      <c r="A24254" t="s">
        <v>24433</v>
      </c>
      <c r="B24254" t="s">
        <v>20</v>
      </c>
      <c r="C24254" t="s">
        <v>21</v>
      </c>
      <c r="D24254" t="s">
        <v>33</v>
      </c>
      <c r="E24254" t="s">
        <v>545</v>
      </c>
    </row>
    <row r="24255" spans="1:5" x14ac:dyDescent="0.25">
      <c r="A24255" t="s">
        <v>24434</v>
      </c>
      <c r="B24255" t="s">
        <v>16</v>
      </c>
      <c r="C24255" t="s">
        <v>17</v>
      </c>
      <c r="D24255" t="s">
        <v>33</v>
      </c>
      <c r="E24255" t="s">
        <v>524</v>
      </c>
    </row>
    <row r="24256" spans="1:5" x14ac:dyDescent="0.25">
      <c r="A24256" t="s">
        <v>16662</v>
      </c>
      <c r="B24256" t="s">
        <v>20</v>
      </c>
      <c r="C24256" t="s">
        <v>19</v>
      </c>
      <c r="D24256" t="s">
        <v>33</v>
      </c>
      <c r="E24256" t="s">
        <v>533</v>
      </c>
    </row>
    <row r="24257" spans="1:5" x14ac:dyDescent="0.25">
      <c r="A24257" t="s">
        <v>24436</v>
      </c>
      <c r="B24257" t="s">
        <v>20</v>
      </c>
      <c r="C24257" t="s">
        <v>19</v>
      </c>
      <c r="D24257" t="s">
        <v>33</v>
      </c>
      <c r="E24257" t="s">
        <v>602</v>
      </c>
    </row>
    <row r="24258" spans="1:5" x14ac:dyDescent="0.25">
      <c r="A24258" t="s">
        <v>24437</v>
      </c>
      <c r="B24258" t="s">
        <v>20</v>
      </c>
      <c r="C24258" t="s">
        <v>19</v>
      </c>
      <c r="D24258" t="s">
        <v>33</v>
      </c>
      <c r="E24258" t="s">
        <v>602</v>
      </c>
    </row>
    <row r="24259" spans="1:5" x14ac:dyDescent="0.25">
      <c r="A24259" t="s">
        <v>24438</v>
      </c>
      <c r="B24259" t="s">
        <v>16</v>
      </c>
      <c r="C24259" t="s">
        <v>15</v>
      </c>
      <c r="D24259" t="s">
        <v>33</v>
      </c>
      <c r="E24259" t="s">
        <v>659</v>
      </c>
    </row>
    <row r="24260" spans="1:5" x14ac:dyDescent="0.25">
      <c r="A24260" t="s">
        <v>13210</v>
      </c>
      <c r="B24260" t="s">
        <v>20</v>
      </c>
      <c r="C24260" t="s">
        <v>19</v>
      </c>
      <c r="D24260" t="s">
        <v>33</v>
      </c>
      <c r="E24260" t="s">
        <v>533</v>
      </c>
    </row>
    <row r="24261" spans="1:5" x14ac:dyDescent="0.25">
      <c r="A24261" t="s">
        <v>24440</v>
      </c>
      <c r="B24261" t="s">
        <v>16</v>
      </c>
      <c r="C24261" t="s">
        <v>15</v>
      </c>
      <c r="D24261" t="s">
        <v>33</v>
      </c>
      <c r="E24261" t="s">
        <v>659</v>
      </c>
    </row>
    <row r="24262" spans="1:5" x14ac:dyDescent="0.25">
      <c r="A24262" t="s">
        <v>19398</v>
      </c>
      <c r="B24262" t="s">
        <v>20</v>
      </c>
      <c r="C24262" t="s">
        <v>19</v>
      </c>
      <c r="D24262" t="s">
        <v>33</v>
      </c>
      <c r="E24262" t="s">
        <v>533</v>
      </c>
    </row>
    <row r="24263" spans="1:5" x14ac:dyDescent="0.25">
      <c r="A24263" t="s">
        <v>24442</v>
      </c>
      <c r="B24263" t="s">
        <v>16</v>
      </c>
      <c r="C24263" t="s">
        <v>15</v>
      </c>
      <c r="D24263" t="s">
        <v>33</v>
      </c>
      <c r="E24263" t="s">
        <v>659</v>
      </c>
    </row>
    <row r="24264" spans="1:5" x14ac:dyDescent="0.25">
      <c r="A24264" t="s">
        <v>13493</v>
      </c>
      <c r="B24264" t="s">
        <v>20</v>
      </c>
      <c r="C24264" t="s">
        <v>19</v>
      </c>
      <c r="D24264" t="s">
        <v>33</v>
      </c>
      <c r="E24264" t="s">
        <v>533</v>
      </c>
    </row>
    <row r="24265" spans="1:5" x14ac:dyDescent="0.25">
      <c r="A24265" t="s">
        <v>24444</v>
      </c>
      <c r="B24265" t="s">
        <v>20</v>
      </c>
      <c r="C24265" t="s">
        <v>19</v>
      </c>
      <c r="D24265" t="s">
        <v>33</v>
      </c>
      <c r="E24265" t="s">
        <v>786</v>
      </c>
    </row>
    <row r="24266" spans="1:5" x14ac:dyDescent="0.25">
      <c r="A24266" t="s">
        <v>13097</v>
      </c>
      <c r="B24266" t="s">
        <v>20</v>
      </c>
      <c r="C24266" t="s">
        <v>19</v>
      </c>
      <c r="D24266" t="s">
        <v>33</v>
      </c>
      <c r="E24266" t="s">
        <v>533</v>
      </c>
    </row>
    <row r="24267" spans="1:5" x14ac:dyDescent="0.25">
      <c r="A24267" t="s">
        <v>13205</v>
      </c>
      <c r="B24267" t="s">
        <v>20</v>
      </c>
      <c r="C24267" t="s">
        <v>19</v>
      </c>
      <c r="D24267" t="s">
        <v>33</v>
      </c>
      <c r="E24267" t="s">
        <v>533</v>
      </c>
    </row>
    <row r="24268" spans="1:5" x14ac:dyDescent="0.25">
      <c r="A24268" t="s">
        <v>24447</v>
      </c>
      <c r="B24268" t="s">
        <v>16</v>
      </c>
      <c r="C24268" t="s">
        <v>15</v>
      </c>
      <c r="D24268" t="s">
        <v>33</v>
      </c>
      <c r="E24268" t="s">
        <v>745</v>
      </c>
    </row>
    <row r="24269" spans="1:5" x14ac:dyDescent="0.25">
      <c r="A24269" t="s">
        <v>24448</v>
      </c>
      <c r="B24269" t="s">
        <v>16</v>
      </c>
      <c r="C24269" t="s">
        <v>15</v>
      </c>
      <c r="D24269" t="s">
        <v>33</v>
      </c>
      <c r="E24269" t="s">
        <v>561</v>
      </c>
    </row>
    <row r="24270" spans="1:5" x14ac:dyDescent="0.25">
      <c r="A24270" t="s">
        <v>24449</v>
      </c>
      <c r="B24270" t="s">
        <v>16</v>
      </c>
      <c r="C24270" t="s">
        <v>15</v>
      </c>
      <c r="D24270" t="s">
        <v>33</v>
      </c>
      <c r="E24270" t="s">
        <v>745</v>
      </c>
    </row>
    <row r="24271" spans="1:5" x14ac:dyDescent="0.25">
      <c r="A24271" t="s">
        <v>24450</v>
      </c>
      <c r="B24271" t="s">
        <v>16</v>
      </c>
      <c r="C24271" t="s">
        <v>15</v>
      </c>
      <c r="D24271" t="s">
        <v>33</v>
      </c>
      <c r="E24271" t="s">
        <v>745</v>
      </c>
    </row>
    <row r="24272" spans="1:5" x14ac:dyDescent="0.25">
      <c r="A24272" t="s">
        <v>24451</v>
      </c>
      <c r="B24272" t="s">
        <v>20</v>
      </c>
      <c r="C24272" t="s">
        <v>21</v>
      </c>
      <c r="D24272" t="s">
        <v>33</v>
      </c>
      <c r="E24272" t="s">
        <v>581</v>
      </c>
    </row>
    <row r="24273" spans="1:5" x14ac:dyDescent="0.25">
      <c r="A24273" t="s">
        <v>13253</v>
      </c>
      <c r="B24273" t="s">
        <v>20</v>
      </c>
      <c r="C24273" t="s">
        <v>19</v>
      </c>
      <c r="D24273" t="s">
        <v>33</v>
      </c>
      <c r="E24273" t="s">
        <v>533</v>
      </c>
    </row>
    <row r="24274" spans="1:5" x14ac:dyDescent="0.25">
      <c r="A24274" t="s">
        <v>13332</v>
      </c>
      <c r="B24274" t="s">
        <v>20</v>
      </c>
      <c r="C24274" t="s">
        <v>19</v>
      </c>
      <c r="D24274" t="s">
        <v>33</v>
      </c>
      <c r="E24274" t="s">
        <v>533</v>
      </c>
    </row>
    <row r="24275" spans="1:5" x14ac:dyDescent="0.25">
      <c r="A24275" t="s">
        <v>24454</v>
      </c>
      <c r="B24275" t="s">
        <v>20</v>
      </c>
      <c r="C24275" t="s">
        <v>21</v>
      </c>
      <c r="D24275" t="s">
        <v>33</v>
      </c>
      <c r="E24275" t="s">
        <v>581</v>
      </c>
    </row>
    <row r="24276" spans="1:5" x14ac:dyDescent="0.25">
      <c r="A24276" t="s">
        <v>1576</v>
      </c>
      <c r="B24276" t="s">
        <v>20</v>
      </c>
      <c r="C24276" t="s">
        <v>19</v>
      </c>
      <c r="D24276" t="s">
        <v>33</v>
      </c>
      <c r="E24276" t="s">
        <v>533</v>
      </c>
    </row>
    <row r="24277" spans="1:5" x14ac:dyDescent="0.25">
      <c r="A24277" t="s">
        <v>24456</v>
      </c>
      <c r="B24277" t="s">
        <v>16</v>
      </c>
      <c r="C24277" t="s">
        <v>15</v>
      </c>
      <c r="D24277" t="s">
        <v>33</v>
      </c>
      <c r="E24277" t="s">
        <v>659</v>
      </c>
    </row>
    <row r="24278" spans="1:5" x14ac:dyDescent="0.25">
      <c r="A24278" t="s">
        <v>24457</v>
      </c>
      <c r="B24278" t="s">
        <v>16</v>
      </c>
      <c r="C24278" t="s">
        <v>15</v>
      </c>
      <c r="D24278" t="s">
        <v>33</v>
      </c>
      <c r="E24278" t="s">
        <v>659</v>
      </c>
    </row>
    <row r="24279" spans="1:5" x14ac:dyDescent="0.25">
      <c r="A24279" t="s">
        <v>13317</v>
      </c>
      <c r="B24279" t="s">
        <v>20</v>
      </c>
      <c r="C24279" t="s">
        <v>19</v>
      </c>
      <c r="D24279" t="s">
        <v>33</v>
      </c>
      <c r="E24279" t="s">
        <v>533</v>
      </c>
    </row>
    <row r="24280" spans="1:5" x14ac:dyDescent="0.25">
      <c r="A24280" t="s">
        <v>24459</v>
      </c>
      <c r="B24280" t="s">
        <v>20</v>
      </c>
      <c r="C24280" t="s">
        <v>21</v>
      </c>
      <c r="D24280" t="s">
        <v>33</v>
      </c>
      <c r="E24280" t="s">
        <v>669</v>
      </c>
    </row>
    <row r="24281" spans="1:5" x14ac:dyDescent="0.25">
      <c r="A24281" t="s">
        <v>24460</v>
      </c>
      <c r="B24281" t="s">
        <v>16</v>
      </c>
      <c r="C24281" t="s">
        <v>17</v>
      </c>
      <c r="D24281" t="s">
        <v>33</v>
      </c>
      <c r="E24281" t="s">
        <v>627</v>
      </c>
    </row>
    <row r="24282" spans="1:5" x14ac:dyDescent="0.25">
      <c r="A24282" t="s">
        <v>24461</v>
      </c>
      <c r="B24282" t="s">
        <v>20</v>
      </c>
      <c r="C24282" t="s">
        <v>19</v>
      </c>
      <c r="D24282" t="s">
        <v>33</v>
      </c>
      <c r="E24282" t="s">
        <v>502</v>
      </c>
    </row>
    <row r="24283" spans="1:5" x14ac:dyDescent="0.25">
      <c r="A24283" t="s">
        <v>12908</v>
      </c>
      <c r="B24283" t="s">
        <v>20</v>
      </c>
      <c r="C24283" t="s">
        <v>19</v>
      </c>
      <c r="D24283" t="s">
        <v>33</v>
      </c>
      <c r="E24283" t="s">
        <v>533</v>
      </c>
    </row>
    <row r="24284" spans="1:5" x14ac:dyDescent="0.25">
      <c r="A24284" t="s">
        <v>16097</v>
      </c>
      <c r="B24284" t="s">
        <v>20</v>
      </c>
      <c r="C24284" t="s">
        <v>19</v>
      </c>
      <c r="D24284" t="s">
        <v>33</v>
      </c>
      <c r="E24284" t="s">
        <v>533</v>
      </c>
    </row>
    <row r="24285" spans="1:5" x14ac:dyDescent="0.25">
      <c r="A24285" t="s">
        <v>29466</v>
      </c>
      <c r="B24285" t="s">
        <v>20</v>
      </c>
      <c r="C24285" t="s">
        <v>19</v>
      </c>
      <c r="D24285" t="s">
        <v>33</v>
      </c>
      <c r="E24285" t="s">
        <v>533</v>
      </c>
    </row>
    <row r="24286" spans="1:5" x14ac:dyDescent="0.25">
      <c r="A24286" t="s">
        <v>29465</v>
      </c>
      <c r="B24286" t="s">
        <v>20</v>
      </c>
      <c r="C24286" t="s">
        <v>19</v>
      </c>
      <c r="D24286" t="s">
        <v>33</v>
      </c>
      <c r="E24286" t="s">
        <v>533</v>
      </c>
    </row>
    <row r="24287" spans="1:5" x14ac:dyDescent="0.25">
      <c r="A24287" t="s">
        <v>9238</v>
      </c>
      <c r="B24287" t="s">
        <v>20</v>
      </c>
      <c r="C24287" t="s">
        <v>19</v>
      </c>
      <c r="D24287" t="s">
        <v>33</v>
      </c>
      <c r="E24287" t="s">
        <v>533</v>
      </c>
    </row>
    <row r="24288" spans="1:5" x14ac:dyDescent="0.25">
      <c r="A24288" t="s">
        <v>15049</v>
      </c>
      <c r="B24288" t="s">
        <v>20</v>
      </c>
      <c r="C24288" t="s">
        <v>19</v>
      </c>
      <c r="D24288" t="s">
        <v>33</v>
      </c>
      <c r="E24288" t="s">
        <v>533</v>
      </c>
    </row>
    <row r="24289" spans="1:5" x14ac:dyDescent="0.25">
      <c r="A24289" t="s">
        <v>24468</v>
      </c>
      <c r="B24289" t="s">
        <v>20</v>
      </c>
      <c r="C24289" t="s">
        <v>19</v>
      </c>
      <c r="D24289" t="s">
        <v>33</v>
      </c>
      <c r="E24289" t="s">
        <v>530</v>
      </c>
    </row>
    <row r="24290" spans="1:5" x14ac:dyDescent="0.25">
      <c r="A24290" t="s">
        <v>26043</v>
      </c>
      <c r="B24290" t="s">
        <v>20</v>
      </c>
      <c r="C24290" t="s">
        <v>19</v>
      </c>
      <c r="D24290" t="s">
        <v>33</v>
      </c>
      <c r="E24290" t="s">
        <v>533</v>
      </c>
    </row>
    <row r="24291" spans="1:5" x14ac:dyDescent="0.25">
      <c r="A24291" t="s">
        <v>23018</v>
      </c>
      <c r="B24291" t="s">
        <v>20</v>
      </c>
      <c r="C24291" t="s">
        <v>19</v>
      </c>
      <c r="D24291" t="s">
        <v>33</v>
      </c>
      <c r="E24291" t="s">
        <v>533</v>
      </c>
    </row>
    <row r="24292" spans="1:5" x14ac:dyDescent="0.25">
      <c r="A24292" t="s">
        <v>10412</v>
      </c>
      <c r="B24292" t="s">
        <v>20</v>
      </c>
      <c r="C24292" t="s">
        <v>19</v>
      </c>
      <c r="D24292" t="s">
        <v>33</v>
      </c>
      <c r="E24292" t="s">
        <v>533</v>
      </c>
    </row>
    <row r="24293" spans="1:5" x14ac:dyDescent="0.25">
      <c r="A24293" t="s">
        <v>16942</v>
      </c>
      <c r="B24293" t="s">
        <v>20</v>
      </c>
      <c r="C24293" t="s">
        <v>19</v>
      </c>
      <c r="D24293" t="s">
        <v>33</v>
      </c>
      <c r="E24293" t="s">
        <v>533</v>
      </c>
    </row>
    <row r="24294" spans="1:5" x14ac:dyDescent="0.25">
      <c r="A24294" t="s">
        <v>21651</v>
      </c>
      <c r="B24294" t="s">
        <v>20</v>
      </c>
      <c r="C24294" t="s">
        <v>19</v>
      </c>
      <c r="D24294" t="s">
        <v>65</v>
      </c>
      <c r="E24294" t="s">
        <v>553</v>
      </c>
    </row>
    <row r="24295" spans="1:5" x14ac:dyDescent="0.25">
      <c r="A24295" t="s">
        <v>12864</v>
      </c>
      <c r="B24295" t="s">
        <v>20</v>
      </c>
      <c r="C24295" t="s">
        <v>19</v>
      </c>
      <c r="D24295" t="s">
        <v>33</v>
      </c>
      <c r="E24295" t="s">
        <v>533</v>
      </c>
    </row>
    <row r="24296" spans="1:5" x14ac:dyDescent="0.25">
      <c r="A24296" t="s">
        <v>24474</v>
      </c>
      <c r="B24296" t="s">
        <v>20</v>
      </c>
      <c r="C24296" t="s">
        <v>19</v>
      </c>
      <c r="D24296" t="s">
        <v>33</v>
      </c>
      <c r="E24296" t="s">
        <v>595</v>
      </c>
    </row>
    <row r="24297" spans="1:5" x14ac:dyDescent="0.25">
      <c r="A24297" t="s">
        <v>13490</v>
      </c>
      <c r="B24297" t="s">
        <v>20</v>
      </c>
      <c r="C24297" t="s">
        <v>19</v>
      </c>
      <c r="D24297" t="s">
        <v>33</v>
      </c>
      <c r="E24297" t="s">
        <v>533</v>
      </c>
    </row>
    <row r="24298" spans="1:5" x14ac:dyDescent="0.25">
      <c r="A24298" t="s">
        <v>13174</v>
      </c>
      <c r="B24298" t="s">
        <v>20</v>
      </c>
      <c r="C24298" t="s">
        <v>19</v>
      </c>
      <c r="D24298" t="s">
        <v>33</v>
      </c>
      <c r="E24298" t="s">
        <v>533</v>
      </c>
    </row>
    <row r="24299" spans="1:5" x14ac:dyDescent="0.25">
      <c r="A24299" t="s">
        <v>24477</v>
      </c>
      <c r="B24299" t="s">
        <v>20</v>
      </c>
      <c r="C24299" t="s">
        <v>19</v>
      </c>
      <c r="D24299" t="s">
        <v>33</v>
      </c>
      <c r="E24299" t="s">
        <v>538</v>
      </c>
    </row>
    <row r="24300" spans="1:5" x14ac:dyDescent="0.25">
      <c r="A24300" t="s">
        <v>13005</v>
      </c>
      <c r="B24300" t="s">
        <v>20</v>
      </c>
      <c r="C24300" t="s">
        <v>19</v>
      </c>
      <c r="D24300" t="s">
        <v>33</v>
      </c>
      <c r="E24300" t="s">
        <v>533</v>
      </c>
    </row>
    <row r="24301" spans="1:5" x14ac:dyDescent="0.25">
      <c r="A24301" t="s">
        <v>24479</v>
      </c>
      <c r="B24301" t="s">
        <v>20</v>
      </c>
      <c r="C24301" t="s">
        <v>19</v>
      </c>
      <c r="D24301" t="s">
        <v>33</v>
      </c>
      <c r="E24301" t="s">
        <v>530</v>
      </c>
    </row>
    <row r="24302" spans="1:5" x14ac:dyDescent="0.25">
      <c r="A24302" t="s">
        <v>24480</v>
      </c>
      <c r="B24302" t="s">
        <v>20</v>
      </c>
      <c r="C24302" t="s">
        <v>21</v>
      </c>
      <c r="D24302" t="s">
        <v>33</v>
      </c>
      <c r="E24302" t="s">
        <v>581</v>
      </c>
    </row>
    <row r="24303" spans="1:5" x14ac:dyDescent="0.25">
      <c r="A24303" t="s">
        <v>13439</v>
      </c>
      <c r="B24303" t="s">
        <v>20</v>
      </c>
      <c r="C24303" t="s">
        <v>19</v>
      </c>
      <c r="D24303" t="s">
        <v>33</v>
      </c>
      <c r="E24303" t="s">
        <v>533</v>
      </c>
    </row>
    <row r="24304" spans="1:5" x14ac:dyDescent="0.25">
      <c r="A24304" t="s">
        <v>24482</v>
      </c>
      <c r="B24304" t="s">
        <v>20</v>
      </c>
      <c r="C24304" t="s">
        <v>21</v>
      </c>
      <c r="D24304" t="s">
        <v>33</v>
      </c>
      <c r="E24304" t="s">
        <v>581</v>
      </c>
    </row>
    <row r="24305" spans="1:5" x14ac:dyDescent="0.25">
      <c r="A24305" t="s">
        <v>13001</v>
      </c>
      <c r="B24305" t="s">
        <v>20</v>
      </c>
      <c r="C24305" t="s">
        <v>19</v>
      </c>
      <c r="D24305" t="s">
        <v>33</v>
      </c>
      <c r="E24305" t="s">
        <v>533</v>
      </c>
    </row>
    <row r="24306" spans="1:5" x14ac:dyDescent="0.25">
      <c r="A24306" t="s">
        <v>24484</v>
      </c>
      <c r="B24306" t="s">
        <v>20</v>
      </c>
      <c r="C24306" t="s">
        <v>19</v>
      </c>
      <c r="D24306" t="s">
        <v>33</v>
      </c>
      <c r="E24306" t="s">
        <v>624</v>
      </c>
    </row>
    <row r="24307" spans="1:5" x14ac:dyDescent="0.25">
      <c r="A24307" t="s">
        <v>15249</v>
      </c>
      <c r="B24307" t="s">
        <v>20</v>
      </c>
      <c r="C24307" t="s">
        <v>19</v>
      </c>
      <c r="D24307" t="s">
        <v>33</v>
      </c>
      <c r="E24307" t="s">
        <v>533</v>
      </c>
    </row>
    <row r="24308" spans="1:5" x14ac:dyDescent="0.25">
      <c r="A24308" t="s">
        <v>13079</v>
      </c>
      <c r="B24308" t="s">
        <v>20</v>
      </c>
      <c r="C24308" t="s">
        <v>19</v>
      </c>
      <c r="D24308" t="s">
        <v>33</v>
      </c>
      <c r="E24308" t="s">
        <v>533</v>
      </c>
    </row>
    <row r="24309" spans="1:5" x14ac:dyDescent="0.25">
      <c r="A24309" t="s">
        <v>14892</v>
      </c>
      <c r="B24309" t="s">
        <v>20</v>
      </c>
      <c r="C24309" t="s">
        <v>19</v>
      </c>
      <c r="D24309" t="s">
        <v>33</v>
      </c>
      <c r="E24309" t="s">
        <v>533</v>
      </c>
    </row>
    <row r="24310" spans="1:5" x14ac:dyDescent="0.25">
      <c r="A24310" t="s">
        <v>24488</v>
      </c>
      <c r="B24310" t="s">
        <v>20</v>
      </c>
      <c r="C24310" t="s">
        <v>19</v>
      </c>
      <c r="D24310" t="s">
        <v>33</v>
      </c>
      <c r="E24310" t="s">
        <v>538</v>
      </c>
    </row>
    <row r="24311" spans="1:5" x14ac:dyDescent="0.25">
      <c r="A24311" t="s">
        <v>15158</v>
      </c>
      <c r="B24311" t="s">
        <v>20</v>
      </c>
      <c r="C24311" t="s">
        <v>19</v>
      </c>
      <c r="D24311" t="s">
        <v>33</v>
      </c>
      <c r="E24311" t="s">
        <v>533</v>
      </c>
    </row>
    <row r="24312" spans="1:5" x14ac:dyDescent="0.25">
      <c r="A24312" t="s">
        <v>24490</v>
      </c>
      <c r="B24312" t="s">
        <v>20</v>
      </c>
      <c r="C24312" t="s">
        <v>19</v>
      </c>
      <c r="D24312" t="s">
        <v>33</v>
      </c>
      <c r="E24312" t="s">
        <v>538</v>
      </c>
    </row>
    <row r="24313" spans="1:5" x14ac:dyDescent="0.25">
      <c r="A24313" t="s">
        <v>15005</v>
      </c>
      <c r="B24313" t="s">
        <v>20</v>
      </c>
      <c r="C24313" t="s">
        <v>19</v>
      </c>
      <c r="D24313" t="s">
        <v>33</v>
      </c>
      <c r="E24313" t="s">
        <v>533</v>
      </c>
    </row>
    <row r="24314" spans="1:5" x14ac:dyDescent="0.25">
      <c r="A24314" t="s">
        <v>24492</v>
      </c>
      <c r="B24314" t="s">
        <v>20</v>
      </c>
      <c r="C24314" t="s">
        <v>19</v>
      </c>
      <c r="D24314" t="s">
        <v>33</v>
      </c>
      <c r="E24314" t="s">
        <v>539</v>
      </c>
    </row>
    <row r="24315" spans="1:5" x14ac:dyDescent="0.25">
      <c r="A24315" t="s">
        <v>16946</v>
      </c>
      <c r="B24315" t="s">
        <v>20</v>
      </c>
      <c r="C24315" t="s">
        <v>19</v>
      </c>
      <c r="D24315" t="s">
        <v>33</v>
      </c>
      <c r="E24315" t="s">
        <v>533</v>
      </c>
    </row>
    <row r="24316" spans="1:5" x14ac:dyDescent="0.25">
      <c r="A24316" t="s">
        <v>24494</v>
      </c>
      <c r="B24316" t="s">
        <v>20</v>
      </c>
      <c r="C24316" t="s">
        <v>19</v>
      </c>
      <c r="D24316" t="s">
        <v>33</v>
      </c>
      <c r="E24316" t="s">
        <v>538</v>
      </c>
    </row>
    <row r="24317" spans="1:5" x14ac:dyDescent="0.25">
      <c r="A24317" t="s">
        <v>13485</v>
      </c>
      <c r="B24317" t="s">
        <v>20</v>
      </c>
      <c r="C24317" t="s">
        <v>19</v>
      </c>
      <c r="D24317" t="s">
        <v>33</v>
      </c>
      <c r="E24317" t="s">
        <v>533</v>
      </c>
    </row>
    <row r="24318" spans="1:5" x14ac:dyDescent="0.25">
      <c r="A24318" t="s">
        <v>13202</v>
      </c>
      <c r="B24318" t="s">
        <v>20</v>
      </c>
      <c r="C24318" t="s">
        <v>19</v>
      </c>
      <c r="D24318" t="s">
        <v>33</v>
      </c>
      <c r="E24318" t="s">
        <v>533</v>
      </c>
    </row>
    <row r="24319" spans="1:5" x14ac:dyDescent="0.25">
      <c r="A24319" t="s">
        <v>15148</v>
      </c>
      <c r="B24319" t="s">
        <v>20</v>
      </c>
      <c r="C24319" t="s">
        <v>19</v>
      </c>
      <c r="D24319" t="s">
        <v>33</v>
      </c>
      <c r="E24319" t="s">
        <v>533</v>
      </c>
    </row>
    <row r="24320" spans="1:5" x14ac:dyDescent="0.25">
      <c r="A24320" t="s">
        <v>24498</v>
      </c>
      <c r="B24320" t="s">
        <v>20</v>
      </c>
      <c r="C24320" t="s">
        <v>19</v>
      </c>
      <c r="D24320" t="s">
        <v>33</v>
      </c>
      <c r="E24320" t="s">
        <v>562</v>
      </c>
    </row>
    <row r="24321" spans="1:5" x14ac:dyDescent="0.25">
      <c r="A24321" t="s">
        <v>12955</v>
      </c>
      <c r="B24321" t="s">
        <v>20</v>
      </c>
      <c r="C24321" t="s">
        <v>19</v>
      </c>
      <c r="D24321" t="s">
        <v>33</v>
      </c>
      <c r="E24321" t="s">
        <v>533</v>
      </c>
    </row>
    <row r="24322" spans="1:5" x14ac:dyDescent="0.25">
      <c r="A24322" t="s">
        <v>24500</v>
      </c>
      <c r="B24322" t="s">
        <v>20</v>
      </c>
      <c r="C24322" t="s">
        <v>19</v>
      </c>
      <c r="D24322" t="s">
        <v>33</v>
      </c>
      <c r="E24322" t="s">
        <v>539</v>
      </c>
    </row>
    <row r="24323" spans="1:5" x14ac:dyDescent="0.25">
      <c r="A24323" t="s">
        <v>16889</v>
      </c>
      <c r="B24323" t="s">
        <v>20</v>
      </c>
      <c r="C24323" t="s">
        <v>19</v>
      </c>
      <c r="D24323" t="s">
        <v>33</v>
      </c>
      <c r="E24323" t="s">
        <v>533</v>
      </c>
    </row>
    <row r="24324" spans="1:5" x14ac:dyDescent="0.25">
      <c r="A24324" t="s">
        <v>24502</v>
      </c>
      <c r="B24324" t="s">
        <v>20</v>
      </c>
      <c r="C24324" t="s">
        <v>19</v>
      </c>
      <c r="D24324" t="s">
        <v>33</v>
      </c>
      <c r="E24324" t="s">
        <v>562</v>
      </c>
    </row>
    <row r="24325" spans="1:5" x14ac:dyDescent="0.25">
      <c r="A24325" t="s">
        <v>12951</v>
      </c>
      <c r="B24325" t="s">
        <v>20</v>
      </c>
      <c r="C24325" t="s">
        <v>19</v>
      </c>
      <c r="D24325" t="s">
        <v>33</v>
      </c>
      <c r="E24325" t="s">
        <v>533</v>
      </c>
    </row>
    <row r="24326" spans="1:5" x14ac:dyDescent="0.25">
      <c r="A24326" t="s">
        <v>13283</v>
      </c>
      <c r="B24326" t="s">
        <v>20</v>
      </c>
      <c r="C24326" t="s">
        <v>19</v>
      </c>
      <c r="D24326" t="s">
        <v>33</v>
      </c>
      <c r="E24326" t="s">
        <v>533</v>
      </c>
    </row>
    <row r="24327" spans="1:5" x14ac:dyDescent="0.25">
      <c r="A24327" t="s">
        <v>24504</v>
      </c>
      <c r="B24327" t="s">
        <v>20</v>
      </c>
      <c r="C24327" t="s">
        <v>19</v>
      </c>
      <c r="D24327" t="s">
        <v>33</v>
      </c>
      <c r="E24327" t="s">
        <v>538</v>
      </c>
    </row>
    <row r="24328" spans="1:5" x14ac:dyDescent="0.25">
      <c r="A24328" t="s">
        <v>12852</v>
      </c>
      <c r="B24328" t="s">
        <v>20</v>
      </c>
      <c r="C24328" t="s">
        <v>19</v>
      </c>
      <c r="D24328" t="s">
        <v>33</v>
      </c>
      <c r="E24328" t="s">
        <v>533</v>
      </c>
    </row>
    <row r="24329" spans="1:5" x14ac:dyDescent="0.25">
      <c r="A24329" t="s">
        <v>24507</v>
      </c>
      <c r="B24329" t="s">
        <v>20</v>
      </c>
      <c r="C24329" t="s">
        <v>19</v>
      </c>
      <c r="D24329" t="s">
        <v>33</v>
      </c>
      <c r="E24329" t="s">
        <v>531</v>
      </c>
    </row>
    <row r="24330" spans="1:5" x14ac:dyDescent="0.25">
      <c r="A24330" t="s">
        <v>15870</v>
      </c>
      <c r="B24330" t="s">
        <v>20</v>
      </c>
      <c r="C24330" t="s">
        <v>19</v>
      </c>
      <c r="D24330" t="s">
        <v>33</v>
      </c>
      <c r="E24330" t="s">
        <v>533</v>
      </c>
    </row>
    <row r="24331" spans="1:5" x14ac:dyDescent="0.25">
      <c r="A24331" t="s">
        <v>24509</v>
      </c>
      <c r="B24331" t="s">
        <v>20</v>
      </c>
      <c r="C24331" t="s">
        <v>19</v>
      </c>
      <c r="D24331" t="s">
        <v>33</v>
      </c>
      <c r="E24331" t="s">
        <v>702</v>
      </c>
    </row>
    <row r="24332" spans="1:5" x14ac:dyDescent="0.25">
      <c r="A24332" t="s">
        <v>24510</v>
      </c>
      <c r="B24332" t="s">
        <v>16</v>
      </c>
      <c r="C24332" t="s">
        <v>17</v>
      </c>
      <c r="D24332" t="s">
        <v>33</v>
      </c>
      <c r="E24332" t="s">
        <v>653</v>
      </c>
    </row>
    <row r="24333" spans="1:5" x14ac:dyDescent="0.25">
      <c r="A24333" t="s">
        <v>12918</v>
      </c>
      <c r="B24333" t="s">
        <v>20</v>
      </c>
      <c r="C24333" t="s">
        <v>19</v>
      </c>
      <c r="D24333" t="s">
        <v>33</v>
      </c>
      <c r="E24333" t="s">
        <v>533</v>
      </c>
    </row>
    <row r="24334" spans="1:5" x14ac:dyDescent="0.25">
      <c r="A24334" t="s">
        <v>13152</v>
      </c>
      <c r="B24334" t="s">
        <v>20</v>
      </c>
      <c r="C24334" t="s">
        <v>19</v>
      </c>
      <c r="D24334" t="s">
        <v>33</v>
      </c>
      <c r="E24334" t="s">
        <v>533</v>
      </c>
    </row>
    <row r="24335" spans="1:5" x14ac:dyDescent="0.25">
      <c r="A24335" t="s">
        <v>13117</v>
      </c>
      <c r="B24335" t="s">
        <v>20</v>
      </c>
      <c r="C24335" t="s">
        <v>19</v>
      </c>
      <c r="D24335" t="s">
        <v>33</v>
      </c>
      <c r="E24335" t="s">
        <v>533</v>
      </c>
    </row>
    <row r="24336" spans="1:5" x14ac:dyDescent="0.25">
      <c r="A24336" t="s">
        <v>24514</v>
      </c>
      <c r="B24336" t="s">
        <v>20</v>
      </c>
      <c r="C24336" t="s">
        <v>19</v>
      </c>
      <c r="D24336" t="s">
        <v>33</v>
      </c>
      <c r="E24336" t="s">
        <v>562</v>
      </c>
    </row>
    <row r="24337" spans="1:5" x14ac:dyDescent="0.25">
      <c r="A24337" t="s">
        <v>1552</v>
      </c>
      <c r="B24337" t="s">
        <v>20</v>
      </c>
      <c r="C24337" t="s">
        <v>19</v>
      </c>
      <c r="D24337" t="s">
        <v>33</v>
      </c>
      <c r="E24337" t="s">
        <v>533</v>
      </c>
    </row>
    <row r="24338" spans="1:5" x14ac:dyDescent="0.25">
      <c r="A24338" t="s">
        <v>24516</v>
      </c>
      <c r="B24338" t="s">
        <v>20</v>
      </c>
      <c r="C24338" t="s">
        <v>21</v>
      </c>
      <c r="D24338" t="s">
        <v>33</v>
      </c>
      <c r="E24338" t="s">
        <v>581</v>
      </c>
    </row>
    <row r="24339" spans="1:5" x14ac:dyDescent="0.25">
      <c r="A24339" t="s">
        <v>24517</v>
      </c>
      <c r="B24339" t="s">
        <v>20</v>
      </c>
      <c r="C24339" t="s">
        <v>19</v>
      </c>
      <c r="D24339" t="s">
        <v>33</v>
      </c>
      <c r="E24339" t="s">
        <v>530</v>
      </c>
    </row>
    <row r="24340" spans="1:5" x14ac:dyDescent="0.25">
      <c r="A24340" t="s">
        <v>13483</v>
      </c>
      <c r="B24340" t="s">
        <v>20</v>
      </c>
      <c r="C24340" t="s">
        <v>19</v>
      </c>
      <c r="D24340" t="s">
        <v>33</v>
      </c>
      <c r="E24340" t="s">
        <v>533</v>
      </c>
    </row>
    <row r="24341" spans="1:5" x14ac:dyDescent="0.25">
      <c r="A24341" t="s">
        <v>24519</v>
      </c>
      <c r="B24341" t="s">
        <v>20</v>
      </c>
      <c r="C24341" t="s">
        <v>22</v>
      </c>
      <c r="D24341" t="s">
        <v>33</v>
      </c>
      <c r="E24341" t="s">
        <v>693</v>
      </c>
    </row>
    <row r="24342" spans="1:5" x14ac:dyDescent="0.25">
      <c r="A24342" t="s">
        <v>15022</v>
      </c>
      <c r="B24342" t="s">
        <v>20</v>
      </c>
      <c r="C24342" t="s">
        <v>19</v>
      </c>
      <c r="D24342" t="s">
        <v>33</v>
      </c>
      <c r="E24342" t="s">
        <v>533</v>
      </c>
    </row>
    <row r="24343" spans="1:5" x14ac:dyDescent="0.25">
      <c r="A24343" t="s">
        <v>24521</v>
      </c>
      <c r="B24343" t="s">
        <v>20</v>
      </c>
      <c r="C24343" t="s">
        <v>19</v>
      </c>
      <c r="D24343" t="s">
        <v>33</v>
      </c>
      <c r="E24343" t="s">
        <v>538</v>
      </c>
    </row>
    <row r="24344" spans="1:5" x14ac:dyDescent="0.25">
      <c r="A24344" t="s">
        <v>24522</v>
      </c>
      <c r="B24344" t="s">
        <v>20</v>
      </c>
      <c r="C24344" t="s">
        <v>19</v>
      </c>
      <c r="D24344" t="s">
        <v>33</v>
      </c>
      <c r="E24344" t="s">
        <v>530</v>
      </c>
    </row>
    <row r="24345" spans="1:5" x14ac:dyDescent="0.25">
      <c r="A24345" t="s">
        <v>13476</v>
      </c>
      <c r="B24345" t="s">
        <v>20</v>
      </c>
      <c r="C24345" t="s">
        <v>19</v>
      </c>
      <c r="D24345" t="s">
        <v>33</v>
      </c>
      <c r="E24345" t="s">
        <v>533</v>
      </c>
    </row>
    <row r="24346" spans="1:5" x14ac:dyDescent="0.25">
      <c r="A24346" t="s">
        <v>24524</v>
      </c>
      <c r="B24346" t="s">
        <v>20</v>
      </c>
      <c r="C24346" t="s">
        <v>19</v>
      </c>
      <c r="D24346" t="s">
        <v>33</v>
      </c>
      <c r="E24346" t="s">
        <v>538</v>
      </c>
    </row>
    <row r="24347" spans="1:5" x14ac:dyDescent="0.25">
      <c r="A24347" t="s">
        <v>24525</v>
      </c>
      <c r="B24347" t="s">
        <v>20</v>
      </c>
      <c r="C24347" t="s">
        <v>19</v>
      </c>
      <c r="D24347" t="s">
        <v>33</v>
      </c>
      <c r="E24347" t="s">
        <v>530</v>
      </c>
    </row>
    <row r="24348" spans="1:5" x14ac:dyDescent="0.25">
      <c r="A24348" t="s">
        <v>13412</v>
      </c>
      <c r="B24348" t="s">
        <v>20</v>
      </c>
      <c r="C24348" t="s">
        <v>19</v>
      </c>
      <c r="D24348" t="s">
        <v>33</v>
      </c>
      <c r="E24348" t="s">
        <v>533</v>
      </c>
    </row>
    <row r="24349" spans="1:5" x14ac:dyDescent="0.25">
      <c r="A24349" t="s">
        <v>13418</v>
      </c>
      <c r="B24349" t="s">
        <v>20</v>
      </c>
      <c r="C24349" t="s">
        <v>19</v>
      </c>
      <c r="D24349" t="s">
        <v>33</v>
      </c>
      <c r="E24349" t="s">
        <v>533</v>
      </c>
    </row>
    <row r="24350" spans="1:5" x14ac:dyDescent="0.25">
      <c r="A24350" t="s">
        <v>24528</v>
      </c>
      <c r="B24350" t="s">
        <v>20</v>
      </c>
      <c r="C24350" t="s">
        <v>19</v>
      </c>
      <c r="D24350" t="s">
        <v>33</v>
      </c>
      <c r="E24350" t="s">
        <v>530</v>
      </c>
    </row>
    <row r="24351" spans="1:5" x14ac:dyDescent="0.25">
      <c r="A24351" t="s">
        <v>2732</v>
      </c>
      <c r="B24351" t="s">
        <v>20</v>
      </c>
      <c r="C24351" t="s">
        <v>19</v>
      </c>
      <c r="D24351" t="s">
        <v>33</v>
      </c>
      <c r="E24351" t="s">
        <v>533</v>
      </c>
    </row>
    <row r="24352" spans="1:5" x14ac:dyDescent="0.25">
      <c r="A24352" t="s">
        <v>24530</v>
      </c>
      <c r="B24352" t="s">
        <v>20</v>
      </c>
      <c r="C24352" t="s">
        <v>19</v>
      </c>
      <c r="D24352" t="s">
        <v>33</v>
      </c>
      <c r="E24352" t="s">
        <v>530</v>
      </c>
    </row>
    <row r="24353" spans="1:5" x14ac:dyDescent="0.25">
      <c r="A24353" t="s">
        <v>15227</v>
      </c>
      <c r="B24353" t="s">
        <v>20</v>
      </c>
      <c r="C24353" t="s">
        <v>19</v>
      </c>
      <c r="D24353" t="s">
        <v>33</v>
      </c>
      <c r="E24353" t="s">
        <v>533</v>
      </c>
    </row>
    <row r="24354" spans="1:5" x14ac:dyDescent="0.25">
      <c r="A24354" t="s">
        <v>24532</v>
      </c>
      <c r="B24354" t="s">
        <v>20</v>
      </c>
      <c r="C24354" t="s">
        <v>19</v>
      </c>
      <c r="D24354" t="s">
        <v>33</v>
      </c>
      <c r="E24354" t="s">
        <v>530</v>
      </c>
    </row>
    <row r="24355" spans="1:5" x14ac:dyDescent="0.25">
      <c r="A24355" t="s">
        <v>26042</v>
      </c>
      <c r="B24355" t="s">
        <v>20</v>
      </c>
      <c r="C24355" t="s">
        <v>19</v>
      </c>
      <c r="D24355" t="s">
        <v>33</v>
      </c>
      <c r="E24355" t="s">
        <v>533</v>
      </c>
    </row>
    <row r="24356" spans="1:5" x14ac:dyDescent="0.25">
      <c r="A24356" t="s">
        <v>12914</v>
      </c>
      <c r="B24356" t="s">
        <v>20</v>
      </c>
      <c r="C24356" t="s">
        <v>19</v>
      </c>
      <c r="D24356" t="s">
        <v>33</v>
      </c>
      <c r="E24356" t="s">
        <v>533</v>
      </c>
    </row>
    <row r="24357" spans="1:5" x14ac:dyDescent="0.25">
      <c r="A24357" t="s">
        <v>8268</v>
      </c>
      <c r="B24357" t="s">
        <v>20</v>
      </c>
      <c r="C24357" t="s">
        <v>19</v>
      </c>
      <c r="D24357" t="s">
        <v>33</v>
      </c>
      <c r="E24357" t="s">
        <v>533</v>
      </c>
    </row>
    <row r="24358" spans="1:5" x14ac:dyDescent="0.25">
      <c r="A24358" t="s">
        <v>21650</v>
      </c>
      <c r="B24358" t="s">
        <v>20</v>
      </c>
      <c r="C24358" t="s">
        <v>19</v>
      </c>
      <c r="D24358" t="s">
        <v>65</v>
      </c>
      <c r="E24358" t="s">
        <v>553</v>
      </c>
    </row>
    <row r="24359" spans="1:5" x14ac:dyDescent="0.25">
      <c r="A24359" t="s">
        <v>14841</v>
      </c>
      <c r="B24359" t="s">
        <v>20</v>
      </c>
      <c r="C24359" t="s">
        <v>19</v>
      </c>
      <c r="D24359" t="s">
        <v>33</v>
      </c>
      <c r="E24359" t="s">
        <v>533</v>
      </c>
    </row>
    <row r="24360" spans="1:5" x14ac:dyDescent="0.25">
      <c r="A24360" t="s">
        <v>14846</v>
      </c>
      <c r="B24360" t="s">
        <v>20</v>
      </c>
      <c r="C24360" t="s">
        <v>19</v>
      </c>
      <c r="D24360" t="s">
        <v>33</v>
      </c>
      <c r="E24360" t="s">
        <v>533</v>
      </c>
    </row>
    <row r="24361" spans="1:5" x14ac:dyDescent="0.25">
      <c r="A24361" t="s">
        <v>24540</v>
      </c>
      <c r="B24361" t="s">
        <v>20</v>
      </c>
      <c r="C24361" t="s">
        <v>19</v>
      </c>
      <c r="D24361" t="s">
        <v>33</v>
      </c>
      <c r="E24361" t="s">
        <v>530</v>
      </c>
    </row>
    <row r="24362" spans="1:5" x14ac:dyDescent="0.25">
      <c r="A24362" t="s">
        <v>14666</v>
      </c>
      <c r="B24362" t="s">
        <v>20</v>
      </c>
      <c r="C24362" t="s">
        <v>19</v>
      </c>
      <c r="D24362" t="s">
        <v>33</v>
      </c>
      <c r="E24362" t="s">
        <v>533</v>
      </c>
    </row>
    <row r="24363" spans="1:5" x14ac:dyDescent="0.25">
      <c r="A24363" t="s">
        <v>15146</v>
      </c>
      <c r="B24363" t="s">
        <v>20</v>
      </c>
      <c r="C24363" t="s">
        <v>19</v>
      </c>
      <c r="D24363" t="s">
        <v>33</v>
      </c>
      <c r="E24363" t="s">
        <v>533</v>
      </c>
    </row>
    <row r="24364" spans="1:5" x14ac:dyDescent="0.25">
      <c r="A24364" t="s">
        <v>24542</v>
      </c>
      <c r="B24364" t="s">
        <v>20</v>
      </c>
      <c r="C24364" t="s">
        <v>19</v>
      </c>
      <c r="D24364" t="s">
        <v>33</v>
      </c>
      <c r="E24364" t="s">
        <v>530</v>
      </c>
    </row>
    <row r="24365" spans="1:5" x14ac:dyDescent="0.25">
      <c r="A24365" t="s">
        <v>19642</v>
      </c>
      <c r="B24365" t="s">
        <v>20</v>
      </c>
      <c r="C24365" t="s">
        <v>19</v>
      </c>
      <c r="D24365" t="s">
        <v>33</v>
      </c>
      <c r="E24365" t="s">
        <v>533</v>
      </c>
    </row>
    <row r="24366" spans="1:5" x14ac:dyDescent="0.25">
      <c r="A24366" t="s">
        <v>24544</v>
      </c>
      <c r="B24366" t="s">
        <v>20</v>
      </c>
      <c r="C24366" t="s">
        <v>19</v>
      </c>
      <c r="D24366" t="s">
        <v>33</v>
      </c>
      <c r="E24366" t="s">
        <v>530</v>
      </c>
    </row>
    <row r="24367" spans="1:5" x14ac:dyDescent="0.25">
      <c r="A24367" t="s">
        <v>16941</v>
      </c>
      <c r="B24367" t="s">
        <v>20</v>
      </c>
      <c r="C24367" t="s">
        <v>19</v>
      </c>
      <c r="D24367" t="s">
        <v>33</v>
      </c>
      <c r="E24367" t="s">
        <v>533</v>
      </c>
    </row>
    <row r="24368" spans="1:5" x14ac:dyDescent="0.25">
      <c r="A24368" t="s">
        <v>24546</v>
      </c>
      <c r="B24368" t="s">
        <v>20</v>
      </c>
      <c r="C24368" t="s">
        <v>19</v>
      </c>
      <c r="D24368" t="s">
        <v>33</v>
      </c>
      <c r="E24368" t="s">
        <v>530</v>
      </c>
    </row>
    <row r="24369" spans="1:5" x14ac:dyDescent="0.25">
      <c r="A24369" t="s">
        <v>12978</v>
      </c>
      <c r="B24369" t="s">
        <v>20</v>
      </c>
      <c r="C24369" t="s">
        <v>19</v>
      </c>
      <c r="D24369" t="s">
        <v>33</v>
      </c>
      <c r="E24369" t="s">
        <v>533</v>
      </c>
    </row>
    <row r="24370" spans="1:5" x14ac:dyDescent="0.25">
      <c r="A24370" t="s">
        <v>24548</v>
      </c>
      <c r="B24370" t="s">
        <v>20</v>
      </c>
      <c r="C24370" t="s">
        <v>19</v>
      </c>
      <c r="D24370" t="s">
        <v>33</v>
      </c>
      <c r="E24370" t="s">
        <v>530</v>
      </c>
    </row>
    <row r="24371" spans="1:5" x14ac:dyDescent="0.25">
      <c r="A24371" t="s">
        <v>24549</v>
      </c>
      <c r="B24371" t="s">
        <v>20</v>
      </c>
      <c r="C24371" t="s">
        <v>19</v>
      </c>
      <c r="D24371" t="s">
        <v>33</v>
      </c>
      <c r="E24371" t="s">
        <v>538</v>
      </c>
    </row>
    <row r="24372" spans="1:5" x14ac:dyDescent="0.25">
      <c r="A24372" t="s">
        <v>17239</v>
      </c>
      <c r="B24372" t="s">
        <v>20</v>
      </c>
      <c r="C24372" t="s">
        <v>19</v>
      </c>
      <c r="D24372" t="s">
        <v>33</v>
      </c>
      <c r="E24372" t="s">
        <v>533</v>
      </c>
    </row>
    <row r="24373" spans="1:5" x14ac:dyDescent="0.25">
      <c r="A24373" t="s">
        <v>12811</v>
      </c>
      <c r="B24373" t="s">
        <v>20</v>
      </c>
      <c r="C24373" t="s">
        <v>19</v>
      </c>
      <c r="D24373" t="s">
        <v>33</v>
      </c>
      <c r="E24373" t="s">
        <v>533</v>
      </c>
    </row>
    <row r="24374" spans="1:5" x14ac:dyDescent="0.25">
      <c r="A24374" t="s">
        <v>24552</v>
      </c>
      <c r="B24374" t="s">
        <v>20</v>
      </c>
      <c r="C24374" t="s">
        <v>23</v>
      </c>
      <c r="D24374" t="s">
        <v>33</v>
      </c>
      <c r="E24374" t="s">
        <v>739</v>
      </c>
    </row>
    <row r="24375" spans="1:5" x14ac:dyDescent="0.25">
      <c r="A24375" t="s">
        <v>12954</v>
      </c>
      <c r="B24375" t="s">
        <v>20</v>
      </c>
      <c r="C24375" t="s">
        <v>19</v>
      </c>
      <c r="D24375" t="s">
        <v>33</v>
      </c>
      <c r="E24375" t="s">
        <v>533</v>
      </c>
    </row>
    <row r="24376" spans="1:5" x14ac:dyDescent="0.25">
      <c r="A24376" t="s">
        <v>24554</v>
      </c>
      <c r="B24376" t="s">
        <v>20</v>
      </c>
      <c r="C24376" t="s">
        <v>19</v>
      </c>
      <c r="D24376" t="s">
        <v>33</v>
      </c>
      <c r="E24376" t="s">
        <v>530</v>
      </c>
    </row>
    <row r="24377" spans="1:5" x14ac:dyDescent="0.25">
      <c r="A24377" t="s">
        <v>16655</v>
      </c>
      <c r="B24377" t="s">
        <v>20</v>
      </c>
      <c r="C24377" t="s">
        <v>19</v>
      </c>
      <c r="D24377" t="s">
        <v>33</v>
      </c>
      <c r="E24377" t="s">
        <v>533</v>
      </c>
    </row>
    <row r="24378" spans="1:5" x14ac:dyDescent="0.25">
      <c r="A24378" t="s">
        <v>24556</v>
      </c>
      <c r="B24378" t="s">
        <v>20</v>
      </c>
      <c r="C24378" t="s">
        <v>22</v>
      </c>
      <c r="D24378" t="s">
        <v>33</v>
      </c>
      <c r="E24378" t="s">
        <v>693</v>
      </c>
    </row>
    <row r="24379" spans="1:5" x14ac:dyDescent="0.25">
      <c r="A24379" t="s">
        <v>13006</v>
      </c>
      <c r="B24379" t="s">
        <v>20</v>
      </c>
      <c r="C24379" t="s">
        <v>19</v>
      </c>
      <c r="D24379" t="s">
        <v>33</v>
      </c>
      <c r="E24379" t="s">
        <v>533</v>
      </c>
    </row>
    <row r="24380" spans="1:5" x14ac:dyDescent="0.25">
      <c r="A24380" t="s">
        <v>24558</v>
      </c>
      <c r="B24380" t="s">
        <v>20</v>
      </c>
      <c r="C24380" t="s">
        <v>21</v>
      </c>
      <c r="D24380" t="s">
        <v>33</v>
      </c>
      <c r="E24380" t="s">
        <v>582</v>
      </c>
    </row>
    <row r="24381" spans="1:5" x14ac:dyDescent="0.25">
      <c r="A24381" t="s">
        <v>15032</v>
      </c>
      <c r="B24381" t="s">
        <v>20</v>
      </c>
      <c r="C24381" t="s">
        <v>19</v>
      </c>
      <c r="D24381" t="s">
        <v>33</v>
      </c>
      <c r="E24381" t="s">
        <v>533</v>
      </c>
    </row>
    <row r="24382" spans="1:5" x14ac:dyDescent="0.25">
      <c r="A24382" t="s">
        <v>24560</v>
      </c>
      <c r="B24382" t="s">
        <v>20</v>
      </c>
      <c r="C24382" t="s">
        <v>19</v>
      </c>
      <c r="D24382" t="s">
        <v>33</v>
      </c>
      <c r="E24382" t="s">
        <v>530</v>
      </c>
    </row>
    <row r="24383" spans="1:5" x14ac:dyDescent="0.25">
      <c r="A24383" t="s">
        <v>24561</v>
      </c>
      <c r="B24383" t="s">
        <v>20</v>
      </c>
      <c r="C24383" t="s">
        <v>19</v>
      </c>
      <c r="D24383" t="s">
        <v>33</v>
      </c>
      <c r="E24383" t="s">
        <v>538</v>
      </c>
    </row>
    <row r="24384" spans="1:5" x14ac:dyDescent="0.25">
      <c r="A24384" t="s">
        <v>16262</v>
      </c>
      <c r="B24384" t="s">
        <v>20</v>
      </c>
      <c r="C24384" t="s">
        <v>19</v>
      </c>
      <c r="D24384" t="s">
        <v>33</v>
      </c>
      <c r="E24384" t="s">
        <v>533</v>
      </c>
    </row>
    <row r="24385" spans="1:5" x14ac:dyDescent="0.25">
      <c r="A24385" t="s">
        <v>24563</v>
      </c>
      <c r="B24385" t="s">
        <v>20</v>
      </c>
      <c r="C24385" t="s">
        <v>19</v>
      </c>
      <c r="D24385" t="s">
        <v>33</v>
      </c>
      <c r="E24385" t="s">
        <v>530</v>
      </c>
    </row>
    <row r="24386" spans="1:5" x14ac:dyDescent="0.25">
      <c r="A24386" t="s">
        <v>24564</v>
      </c>
      <c r="B24386" t="s">
        <v>20</v>
      </c>
      <c r="C24386" t="s">
        <v>21</v>
      </c>
      <c r="D24386" t="s">
        <v>33</v>
      </c>
      <c r="E24386" t="s">
        <v>581</v>
      </c>
    </row>
    <row r="24387" spans="1:5" x14ac:dyDescent="0.25">
      <c r="A24387" t="s">
        <v>17120</v>
      </c>
      <c r="B24387" t="s">
        <v>20</v>
      </c>
      <c r="C24387" t="s">
        <v>19</v>
      </c>
      <c r="D24387" t="s">
        <v>33</v>
      </c>
      <c r="E24387" t="s">
        <v>533</v>
      </c>
    </row>
    <row r="24388" spans="1:5" x14ac:dyDescent="0.25">
      <c r="A24388" t="s">
        <v>24566</v>
      </c>
      <c r="B24388" t="s">
        <v>20</v>
      </c>
      <c r="C24388" t="s">
        <v>21</v>
      </c>
      <c r="D24388" t="s">
        <v>33</v>
      </c>
      <c r="E24388" t="s">
        <v>582</v>
      </c>
    </row>
    <row r="24389" spans="1:5" x14ac:dyDescent="0.25">
      <c r="A24389" t="s">
        <v>24567</v>
      </c>
      <c r="B24389" t="s">
        <v>16</v>
      </c>
      <c r="C24389" t="s">
        <v>17</v>
      </c>
      <c r="D24389" t="s">
        <v>33</v>
      </c>
      <c r="E24389" t="s">
        <v>653</v>
      </c>
    </row>
    <row r="24390" spans="1:5" x14ac:dyDescent="0.25">
      <c r="A24390" t="s">
        <v>24568</v>
      </c>
      <c r="B24390" t="s">
        <v>20</v>
      </c>
      <c r="C24390" t="s">
        <v>19</v>
      </c>
      <c r="D24390" t="s">
        <v>33</v>
      </c>
      <c r="E24390" t="s">
        <v>530</v>
      </c>
    </row>
    <row r="24391" spans="1:5" x14ac:dyDescent="0.25">
      <c r="A24391" t="s">
        <v>23857</v>
      </c>
      <c r="B24391" t="s">
        <v>20</v>
      </c>
      <c r="C24391" t="s">
        <v>19</v>
      </c>
      <c r="D24391" t="s">
        <v>33</v>
      </c>
      <c r="E24391" t="s">
        <v>533</v>
      </c>
    </row>
    <row r="24392" spans="1:5" x14ac:dyDescent="0.25">
      <c r="A24392" t="s">
        <v>24570</v>
      </c>
      <c r="B24392" t="s">
        <v>20</v>
      </c>
      <c r="C24392" t="s">
        <v>19</v>
      </c>
      <c r="D24392" t="s">
        <v>33</v>
      </c>
      <c r="E24392" t="s">
        <v>547</v>
      </c>
    </row>
    <row r="24393" spans="1:5" x14ac:dyDescent="0.25">
      <c r="A24393" t="s">
        <v>14701</v>
      </c>
      <c r="B24393" t="s">
        <v>20</v>
      </c>
      <c r="C24393" t="s">
        <v>19</v>
      </c>
      <c r="D24393" t="s">
        <v>33</v>
      </c>
      <c r="E24393" t="s">
        <v>533</v>
      </c>
    </row>
    <row r="24394" spans="1:5" x14ac:dyDescent="0.25">
      <c r="A24394" t="s">
        <v>1540</v>
      </c>
      <c r="B24394" t="s">
        <v>20</v>
      </c>
      <c r="C24394" t="s">
        <v>19</v>
      </c>
      <c r="D24394" t="s">
        <v>33</v>
      </c>
      <c r="E24394" t="s">
        <v>533</v>
      </c>
    </row>
    <row r="24395" spans="1:5" x14ac:dyDescent="0.25">
      <c r="A24395" t="s">
        <v>13019</v>
      </c>
      <c r="B24395" t="s">
        <v>20</v>
      </c>
      <c r="C24395" t="s">
        <v>19</v>
      </c>
      <c r="D24395" t="s">
        <v>33</v>
      </c>
      <c r="E24395" t="s">
        <v>533</v>
      </c>
    </row>
    <row r="24396" spans="1:5" x14ac:dyDescent="0.25">
      <c r="A24396" t="s">
        <v>24574</v>
      </c>
      <c r="B24396" t="s">
        <v>20</v>
      </c>
      <c r="C24396" t="s">
        <v>19</v>
      </c>
      <c r="D24396" t="s">
        <v>33</v>
      </c>
      <c r="E24396" t="s">
        <v>530</v>
      </c>
    </row>
    <row r="24397" spans="1:5" x14ac:dyDescent="0.25">
      <c r="A24397" t="s">
        <v>16391</v>
      </c>
      <c r="B24397" t="s">
        <v>20</v>
      </c>
      <c r="C24397" t="s">
        <v>19</v>
      </c>
      <c r="D24397" t="s">
        <v>33</v>
      </c>
      <c r="E24397" t="s">
        <v>533</v>
      </c>
    </row>
    <row r="24398" spans="1:5" x14ac:dyDescent="0.25">
      <c r="A24398" t="s">
        <v>24576</v>
      </c>
      <c r="B24398" t="s">
        <v>20</v>
      </c>
      <c r="C24398" t="s">
        <v>21</v>
      </c>
      <c r="D24398" t="s">
        <v>33</v>
      </c>
      <c r="E24398" t="s">
        <v>582</v>
      </c>
    </row>
    <row r="24399" spans="1:5" x14ac:dyDescent="0.25">
      <c r="A24399" t="s">
        <v>17157</v>
      </c>
      <c r="B24399" t="s">
        <v>20</v>
      </c>
      <c r="C24399" t="s">
        <v>19</v>
      </c>
      <c r="D24399" t="s">
        <v>33</v>
      </c>
      <c r="E24399" t="s">
        <v>533</v>
      </c>
    </row>
    <row r="24400" spans="1:5" x14ac:dyDescent="0.25">
      <c r="A24400" t="s">
        <v>24578</v>
      </c>
      <c r="B24400" t="s">
        <v>20</v>
      </c>
      <c r="C24400" t="s">
        <v>19</v>
      </c>
      <c r="D24400" t="s">
        <v>33</v>
      </c>
      <c r="E24400" t="s">
        <v>530</v>
      </c>
    </row>
    <row r="24401" spans="1:5" x14ac:dyDescent="0.25">
      <c r="A24401" t="s">
        <v>16873</v>
      </c>
      <c r="B24401" t="s">
        <v>20</v>
      </c>
      <c r="C24401" t="s">
        <v>19</v>
      </c>
      <c r="D24401" t="s">
        <v>33</v>
      </c>
      <c r="E24401" t="s">
        <v>533</v>
      </c>
    </row>
    <row r="24402" spans="1:5" x14ac:dyDescent="0.25">
      <c r="A24402" t="s">
        <v>24580</v>
      </c>
      <c r="B24402" t="s">
        <v>20</v>
      </c>
      <c r="C24402" t="s">
        <v>19</v>
      </c>
      <c r="D24402" t="s">
        <v>33</v>
      </c>
      <c r="E24402" t="s">
        <v>530</v>
      </c>
    </row>
    <row r="24403" spans="1:5" x14ac:dyDescent="0.25">
      <c r="A24403" t="s">
        <v>16686</v>
      </c>
      <c r="B24403" t="s">
        <v>20</v>
      </c>
      <c r="C24403" t="s">
        <v>19</v>
      </c>
      <c r="D24403" t="s">
        <v>33</v>
      </c>
      <c r="E24403" t="s">
        <v>533</v>
      </c>
    </row>
    <row r="24404" spans="1:5" x14ac:dyDescent="0.25">
      <c r="A24404" t="s">
        <v>24582</v>
      </c>
      <c r="B24404" t="s">
        <v>20</v>
      </c>
      <c r="C24404" t="s">
        <v>19</v>
      </c>
      <c r="D24404" t="s">
        <v>33</v>
      </c>
      <c r="E24404" t="s">
        <v>530</v>
      </c>
    </row>
    <row r="24405" spans="1:5" x14ac:dyDescent="0.25">
      <c r="A24405" t="s">
        <v>26319</v>
      </c>
      <c r="B24405" t="s">
        <v>20</v>
      </c>
      <c r="C24405" t="s">
        <v>19</v>
      </c>
      <c r="D24405" t="s">
        <v>33</v>
      </c>
      <c r="E24405" t="s">
        <v>533</v>
      </c>
    </row>
    <row r="24406" spans="1:5" x14ac:dyDescent="0.25">
      <c r="A24406" t="s">
        <v>24584</v>
      </c>
      <c r="B24406" t="s">
        <v>20</v>
      </c>
      <c r="C24406" t="s">
        <v>19</v>
      </c>
      <c r="D24406" t="s">
        <v>33</v>
      </c>
      <c r="E24406" t="s">
        <v>530</v>
      </c>
    </row>
    <row r="24407" spans="1:5" x14ac:dyDescent="0.25">
      <c r="A24407" t="s">
        <v>26556</v>
      </c>
      <c r="B24407" t="s">
        <v>20</v>
      </c>
      <c r="C24407" t="s">
        <v>19</v>
      </c>
      <c r="D24407" t="s">
        <v>33</v>
      </c>
      <c r="E24407" t="s">
        <v>533</v>
      </c>
    </row>
    <row r="24408" spans="1:5" x14ac:dyDescent="0.25">
      <c r="A24408" t="s">
        <v>43835</v>
      </c>
      <c r="B24408" t="s">
        <v>20</v>
      </c>
      <c r="C24408" t="s">
        <v>19</v>
      </c>
      <c r="D24408" t="s">
        <v>33</v>
      </c>
      <c r="E24408" t="s">
        <v>530</v>
      </c>
    </row>
    <row r="24409" spans="1:5" x14ac:dyDescent="0.25">
      <c r="A24409" t="s">
        <v>17109</v>
      </c>
      <c r="B24409" t="s">
        <v>20</v>
      </c>
      <c r="C24409" t="s">
        <v>19</v>
      </c>
      <c r="D24409" t="s">
        <v>33</v>
      </c>
      <c r="E24409" t="s">
        <v>533</v>
      </c>
    </row>
    <row r="24410" spans="1:5" x14ac:dyDescent="0.25">
      <c r="A24410" t="s">
        <v>10543</v>
      </c>
      <c r="B24410" t="s">
        <v>16</v>
      </c>
      <c r="C24410" t="s">
        <v>15</v>
      </c>
      <c r="D24410" t="s">
        <v>33</v>
      </c>
      <c r="E24410" t="s">
        <v>628</v>
      </c>
    </row>
    <row r="24411" spans="1:5" x14ac:dyDescent="0.25">
      <c r="A24411" t="s">
        <v>24587</v>
      </c>
      <c r="B24411" t="s">
        <v>20</v>
      </c>
      <c r="C24411" t="s">
        <v>19</v>
      </c>
      <c r="D24411" t="s">
        <v>33</v>
      </c>
      <c r="E24411" t="s">
        <v>538</v>
      </c>
    </row>
    <row r="24412" spans="1:5" x14ac:dyDescent="0.25">
      <c r="A24412" t="s">
        <v>24588</v>
      </c>
      <c r="B24412" t="s">
        <v>20</v>
      </c>
      <c r="C24412" t="s">
        <v>19</v>
      </c>
      <c r="D24412" t="s">
        <v>33</v>
      </c>
      <c r="E24412" t="s">
        <v>530</v>
      </c>
    </row>
    <row r="24413" spans="1:5" x14ac:dyDescent="0.25">
      <c r="A24413" t="s">
        <v>24589</v>
      </c>
      <c r="B24413" t="s">
        <v>16</v>
      </c>
      <c r="C24413" t="s">
        <v>17</v>
      </c>
      <c r="D24413" t="s">
        <v>33</v>
      </c>
      <c r="E24413" t="s">
        <v>653</v>
      </c>
    </row>
    <row r="24414" spans="1:5" x14ac:dyDescent="0.25">
      <c r="A24414" t="s">
        <v>12070</v>
      </c>
      <c r="B24414" t="s">
        <v>16</v>
      </c>
      <c r="C24414" t="s">
        <v>15</v>
      </c>
      <c r="D24414" t="s">
        <v>33</v>
      </c>
      <c r="E24414" t="s">
        <v>628</v>
      </c>
    </row>
    <row r="24415" spans="1:5" x14ac:dyDescent="0.25">
      <c r="A24415" t="s">
        <v>28380</v>
      </c>
      <c r="B24415" t="s">
        <v>20</v>
      </c>
      <c r="C24415" t="s">
        <v>19</v>
      </c>
      <c r="D24415" t="s">
        <v>33</v>
      </c>
      <c r="E24415" t="s">
        <v>533</v>
      </c>
    </row>
    <row r="24416" spans="1:5" x14ac:dyDescent="0.25">
      <c r="A24416" t="s">
        <v>3561</v>
      </c>
      <c r="B24416" t="s">
        <v>20</v>
      </c>
      <c r="C24416" t="s">
        <v>19</v>
      </c>
      <c r="D24416" t="s">
        <v>33</v>
      </c>
      <c r="E24416" t="s">
        <v>533</v>
      </c>
    </row>
    <row r="24417" spans="1:5" x14ac:dyDescent="0.25">
      <c r="A24417" t="s">
        <v>17085</v>
      </c>
      <c r="B24417" t="s">
        <v>20</v>
      </c>
      <c r="C24417" t="s">
        <v>19</v>
      </c>
      <c r="D24417" t="s">
        <v>33</v>
      </c>
      <c r="E24417" t="s">
        <v>533</v>
      </c>
    </row>
    <row r="24418" spans="1:5" x14ac:dyDescent="0.25">
      <c r="A24418" t="s">
        <v>14795</v>
      </c>
      <c r="B24418" t="s">
        <v>20</v>
      </c>
      <c r="C24418" t="s">
        <v>19</v>
      </c>
      <c r="D24418" t="s">
        <v>33</v>
      </c>
      <c r="E24418" t="s">
        <v>533</v>
      </c>
    </row>
    <row r="24419" spans="1:5" x14ac:dyDescent="0.25">
      <c r="A24419" t="s">
        <v>15873</v>
      </c>
      <c r="B24419" t="s">
        <v>20</v>
      </c>
      <c r="C24419" t="s">
        <v>19</v>
      </c>
      <c r="D24419" t="s">
        <v>33</v>
      </c>
      <c r="E24419" t="s">
        <v>533</v>
      </c>
    </row>
    <row r="24420" spans="1:5" x14ac:dyDescent="0.25">
      <c r="A24420" t="s">
        <v>16665</v>
      </c>
      <c r="B24420" t="s">
        <v>20</v>
      </c>
      <c r="C24420" t="s">
        <v>19</v>
      </c>
      <c r="D24420" t="s">
        <v>33</v>
      </c>
      <c r="E24420" t="s">
        <v>533</v>
      </c>
    </row>
    <row r="24421" spans="1:5" x14ac:dyDescent="0.25">
      <c r="A24421" t="s">
        <v>16269</v>
      </c>
      <c r="B24421" t="s">
        <v>20</v>
      </c>
      <c r="C24421" t="s">
        <v>19</v>
      </c>
      <c r="D24421" t="s">
        <v>33</v>
      </c>
      <c r="E24421" t="s">
        <v>533</v>
      </c>
    </row>
    <row r="24422" spans="1:5" x14ac:dyDescent="0.25">
      <c r="A24422" t="s">
        <v>24598</v>
      </c>
      <c r="B24422" t="s">
        <v>20</v>
      </c>
      <c r="C24422" t="s">
        <v>19</v>
      </c>
      <c r="D24422" t="s">
        <v>33</v>
      </c>
      <c r="E24422" t="s">
        <v>530</v>
      </c>
    </row>
    <row r="24423" spans="1:5" x14ac:dyDescent="0.25">
      <c r="A24423" t="s">
        <v>29317</v>
      </c>
      <c r="B24423" t="s">
        <v>20</v>
      </c>
      <c r="C24423" t="s">
        <v>19</v>
      </c>
      <c r="D24423" t="s">
        <v>33</v>
      </c>
      <c r="E24423" t="s">
        <v>533</v>
      </c>
    </row>
    <row r="24424" spans="1:5" x14ac:dyDescent="0.25">
      <c r="A24424" t="s">
        <v>24600</v>
      </c>
      <c r="B24424" t="s">
        <v>20</v>
      </c>
      <c r="C24424" t="s">
        <v>19</v>
      </c>
      <c r="D24424" t="s">
        <v>33</v>
      </c>
      <c r="E24424" t="s">
        <v>530</v>
      </c>
    </row>
    <row r="24425" spans="1:5" x14ac:dyDescent="0.25">
      <c r="A24425" t="s">
        <v>24601</v>
      </c>
      <c r="B24425" t="s">
        <v>16</v>
      </c>
      <c r="C24425" t="s">
        <v>17</v>
      </c>
      <c r="D24425" t="s">
        <v>33</v>
      </c>
      <c r="E24425" t="s">
        <v>653</v>
      </c>
    </row>
    <row r="24426" spans="1:5" x14ac:dyDescent="0.25">
      <c r="A24426" t="s">
        <v>5332</v>
      </c>
      <c r="B24426" t="s">
        <v>20</v>
      </c>
      <c r="C24426" t="s">
        <v>19</v>
      </c>
      <c r="D24426" t="s">
        <v>33</v>
      </c>
      <c r="E24426" t="s">
        <v>533</v>
      </c>
    </row>
    <row r="24427" spans="1:5" x14ac:dyDescent="0.25">
      <c r="A24427" t="s">
        <v>24603</v>
      </c>
      <c r="B24427" t="s">
        <v>20</v>
      </c>
      <c r="C24427" t="s">
        <v>19</v>
      </c>
      <c r="D24427" t="s">
        <v>33</v>
      </c>
      <c r="E24427" t="s">
        <v>538</v>
      </c>
    </row>
    <row r="24428" spans="1:5" x14ac:dyDescent="0.25">
      <c r="A24428" t="s">
        <v>5335</v>
      </c>
      <c r="B24428" t="s">
        <v>20</v>
      </c>
      <c r="C24428" t="s">
        <v>19</v>
      </c>
      <c r="D24428" t="s">
        <v>33</v>
      </c>
      <c r="E24428" t="s">
        <v>533</v>
      </c>
    </row>
    <row r="24429" spans="1:5" x14ac:dyDescent="0.25">
      <c r="A24429" t="s">
        <v>24605</v>
      </c>
      <c r="B24429" t="s">
        <v>20</v>
      </c>
      <c r="C24429" t="s">
        <v>19</v>
      </c>
      <c r="D24429" t="s">
        <v>33</v>
      </c>
      <c r="E24429" t="s">
        <v>530</v>
      </c>
    </row>
    <row r="24430" spans="1:5" x14ac:dyDescent="0.25">
      <c r="A24430" t="s">
        <v>13519</v>
      </c>
      <c r="B24430" t="s">
        <v>16</v>
      </c>
      <c r="C24430" t="s">
        <v>15</v>
      </c>
      <c r="D24430" t="s">
        <v>33</v>
      </c>
      <c r="E24430" t="s">
        <v>628</v>
      </c>
    </row>
    <row r="24431" spans="1:5" x14ac:dyDescent="0.25">
      <c r="A24431" t="s">
        <v>24607</v>
      </c>
      <c r="B24431" t="s">
        <v>20</v>
      </c>
      <c r="C24431" t="s">
        <v>19</v>
      </c>
      <c r="D24431" t="s">
        <v>33</v>
      </c>
      <c r="E24431" t="s">
        <v>538</v>
      </c>
    </row>
    <row r="24432" spans="1:5" x14ac:dyDescent="0.25">
      <c r="A24432" t="s">
        <v>43836</v>
      </c>
      <c r="B24432" t="s">
        <v>20</v>
      </c>
      <c r="C24432" t="s">
        <v>19</v>
      </c>
      <c r="D24432" t="s">
        <v>33</v>
      </c>
      <c r="E24432" t="s">
        <v>611</v>
      </c>
    </row>
    <row r="24433" spans="1:5" x14ac:dyDescent="0.25">
      <c r="A24433" t="s">
        <v>43837</v>
      </c>
      <c r="B24433" t="s">
        <v>20</v>
      </c>
      <c r="C24433" t="s">
        <v>19</v>
      </c>
      <c r="D24433" t="s">
        <v>33</v>
      </c>
      <c r="E24433" t="s">
        <v>585</v>
      </c>
    </row>
    <row r="24434" spans="1:5" x14ac:dyDescent="0.25">
      <c r="A24434" t="s">
        <v>24608</v>
      </c>
      <c r="B24434" t="s">
        <v>20</v>
      </c>
      <c r="C24434" t="s">
        <v>19</v>
      </c>
      <c r="D24434" t="s">
        <v>33</v>
      </c>
      <c r="E24434" t="s">
        <v>530</v>
      </c>
    </row>
    <row r="24435" spans="1:5" x14ac:dyDescent="0.25">
      <c r="A24435" t="s">
        <v>2874</v>
      </c>
      <c r="B24435" t="s">
        <v>20</v>
      </c>
      <c r="C24435" t="s">
        <v>19</v>
      </c>
      <c r="D24435" t="s">
        <v>33</v>
      </c>
      <c r="E24435" t="s">
        <v>533</v>
      </c>
    </row>
    <row r="24436" spans="1:5" x14ac:dyDescent="0.25">
      <c r="A24436" t="s">
        <v>24610</v>
      </c>
      <c r="B24436" t="s">
        <v>20</v>
      </c>
      <c r="C24436" t="s">
        <v>21</v>
      </c>
      <c r="D24436" t="s">
        <v>33</v>
      </c>
      <c r="E24436" t="s">
        <v>581</v>
      </c>
    </row>
    <row r="24437" spans="1:5" x14ac:dyDescent="0.25">
      <c r="A24437" t="s">
        <v>16432</v>
      </c>
      <c r="B24437" t="s">
        <v>20</v>
      </c>
      <c r="C24437" t="s">
        <v>19</v>
      </c>
      <c r="D24437" t="s">
        <v>33</v>
      </c>
      <c r="E24437" t="s">
        <v>533</v>
      </c>
    </row>
    <row r="24438" spans="1:5" x14ac:dyDescent="0.25">
      <c r="A24438" t="s">
        <v>24612</v>
      </c>
      <c r="B24438" t="s">
        <v>20</v>
      </c>
      <c r="C24438" t="s">
        <v>21</v>
      </c>
      <c r="D24438" t="s">
        <v>33</v>
      </c>
      <c r="E24438" t="s">
        <v>581</v>
      </c>
    </row>
    <row r="24439" spans="1:5" x14ac:dyDescent="0.25">
      <c r="A24439" t="s">
        <v>24613</v>
      </c>
      <c r="B24439" t="s">
        <v>20</v>
      </c>
      <c r="C24439" t="s">
        <v>21</v>
      </c>
      <c r="D24439" t="s">
        <v>33</v>
      </c>
      <c r="E24439" t="s">
        <v>581</v>
      </c>
    </row>
    <row r="24440" spans="1:5" x14ac:dyDescent="0.25">
      <c r="A24440" t="s">
        <v>26297</v>
      </c>
      <c r="B24440" t="s">
        <v>20</v>
      </c>
      <c r="C24440" t="s">
        <v>19</v>
      </c>
      <c r="D24440" t="s">
        <v>33</v>
      </c>
      <c r="E24440" t="s">
        <v>533</v>
      </c>
    </row>
    <row r="24441" spans="1:5" x14ac:dyDescent="0.25">
      <c r="A24441" t="s">
        <v>13508</v>
      </c>
      <c r="B24441" t="s">
        <v>16</v>
      </c>
      <c r="C24441" t="s">
        <v>15</v>
      </c>
      <c r="D24441" t="s">
        <v>33</v>
      </c>
      <c r="E24441" t="s">
        <v>628</v>
      </c>
    </row>
    <row r="24442" spans="1:5" x14ac:dyDescent="0.25">
      <c r="A24442" t="s">
        <v>24616</v>
      </c>
      <c r="B24442" t="s">
        <v>20</v>
      </c>
      <c r="C24442" t="s">
        <v>19</v>
      </c>
      <c r="D24442" t="s">
        <v>33</v>
      </c>
      <c r="E24442" t="s">
        <v>530</v>
      </c>
    </row>
    <row r="24443" spans="1:5" x14ac:dyDescent="0.25">
      <c r="A24443" t="s">
        <v>24617</v>
      </c>
      <c r="B24443" t="s">
        <v>20</v>
      </c>
      <c r="C24443" t="s">
        <v>21</v>
      </c>
      <c r="D24443" t="s">
        <v>33</v>
      </c>
      <c r="E24443" t="s">
        <v>581</v>
      </c>
    </row>
    <row r="24444" spans="1:5" x14ac:dyDescent="0.25">
      <c r="A24444" t="s">
        <v>16069</v>
      </c>
      <c r="B24444" t="s">
        <v>20</v>
      </c>
      <c r="C24444" t="s">
        <v>19</v>
      </c>
      <c r="D24444" t="s">
        <v>33</v>
      </c>
      <c r="E24444" t="s">
        <v>533</v>
      </c>
    </row>
    <row r="24445" spans="1:5" x14ac:dyDescent="0.25">
      <c r="A24445" t="s">
        <v>24619</v>
      </c>
      <c r="B24445" t="s">
        <v>20</v>
      </c>
      <c r="C24445" t="s">
        <v>21</v>
      </c>
      <c r="D24445" t="s">
        <v>33</v>
      </c>
      <c r="E24445" t="s">
        <v>582</v>
      </c>
    </row>
    <row r="24446" spans="1:5" x14ac:dyDescent="0.25">
      <c r="A24446" t="s">
        <v>24620</v>
      </c>
      <c r="B24446" t="s">
        <v>20</v>
      </c>
      <c r="C24446" t="s">
        <v>19</v>
      </c>
      <c r="D24446" t="s">
        <v>33</v>
      </c>
      <c r="E24446" t="s">
        <v>538</v>
      </c>
    </row>
    <row r="24447" spans="1:5" x14ac:dyDescent="0.25">
      <c r="A24447" t="s">
        <v>23983</v>
      </c>
      <c r="B24447" t="s">
        <v>20</v>
      </c>
      <c r="C24447" t="s">
        <v>19</v>
      </c>
      <c r="D24447" t="s">
        <v>33</v>
      </c>
      <c r="E24447" t="s">
        <v>553</v>
      </c>
    </row>
    <row r="24448" spans="1:5" x14ac:dyDescent="0.25">
      <c r="A24448" t="s">
        <v>24622</v>
      </c>
      <c r="B24448" t="s">
        <v>20</v>
      </c>
      <c r="C24448" t="s">
        <v>19</v>
      </c>
      <c r="D24448" t="s">
        <v>33</v>
      </c>
      <c r="E24448" t="s">
        <v>530</v>
      </c>
    </row>
    <row r="24449" spans="1:5" x14ac:dyDescent="0.25">
      <c r="A24449" t="s">
        <v>15748</v>
      </c>
      <c r="B24449" t="s">
        <v>20</v>
      </c>
      <c r="C24449" t="s">
        <v>19</v>
      </c>
      <c r="D24449" t="s">
        <v>33</v>
      </c>
      <c r="E24449" t="s">
        <v>533</v>
      </c>
    </row>
    <row r="24450" spans="1:5" x14ac:dyDescent="0.25">
      <c r="A24450" t="s">
        <v>24624</v>
      </c>
      <c r="B24450" t="s">
        <v>20</v>
      </c>
      <c r="C24450" t="s">
        <v>19</v>
      </c>
      <c r="D24450" t="s">
        <v>33</v>
      </c>
      <c r="E24450" t="s">
        <v>530</v>
      </c>
    </row>
    <row r="24451" spans="1:5" x14ac:dyDescent="0.25">
      <c r="A24451" t="s">
        <v>24625</v>
      </c>
      <c r="B24451" t="s">
        <v>20</v>
      </c>
      <c r="C24451" t="s">
        <v>19</v>
      </c>
      <c r="D24451" t="s">
        <v>33</v>
      </c>
      <c r="E24451" t="s">
        <v>538</v>
      </c>
    </row>
    <row r="24452" spans="1:5" x14ac:dyDescent="0.25">
      <c r="A24452" t="s">
        <v>15243</v>
      </c>
      <c r="B24452" t="s">
        <v>20</v>
      </c>
      <c r="C24452" t="s">
        <v>19</v>
      </c>
      <c r="D24452" t="s">
        <v>33</v>
      </c>
      <c r="E24452" t="s">
        <v>533</v>
      </c>
    </row>
    <row r="24453" spans="1:5" x14ac:dyDescent="0.25">
      <c r="A24453" t="s">
        <v>24627</v>
      </c>
      <c r="B24453" t="s">
        <v>20</v>
      </c>
      <c r="C24453" t="s">
        <v>19</v>
      </c>
      <c r="D24453" t="s">
        <v>33</v>
      </c>
      <c r="E24453" t="s">
        <v>530</v>
      </c>
    </row>
    <row r="24454" spans="1:5" x14ac:dyDescent="0.25">
      <c r="A24454" t="s">
        <v>24628</v>
      </c>
      <c r="B24454" t="s">
        <v>20</v>
      </c>
      <c r="C24454" t="s">
        <v>19</v>
      </c>
      <c r="D24454" t="s">
        <v>33</v>
      </c>
      <c r="E24454" t="s">
        <v>538</v>
      </c>
    </row>
    <row r="24455" spans="1:5" x14ac:dyDescent="0.25">
      <c r="A24455" t="s">
        <v>24629</v>
      </c>
      <c r="B24455" t="s">
        <v>20</v>
      </c>
      <c r="C24455" t="s">
        <v>19</v>
      </c>
      <c r="D24455" t="s">
        <v>33</v>
      </c>
      <c r="E24455" t="s">
        <v>530</v>
      </c>
    </row>
    <row r="24456" spans="1:5" x14ac:dyDescent="0.25">
      <c r="A24456" t="s">
        <v>14738</v>
      </c>
      <c r="B24456" t="s">
        <v>20</v>
      </c>
      <c r="C24456" t="s">
        <v>19</v>
      </c>
      <c r="D24456" t="s">
        <v>33</v>
      </c>
      <c r="E24456" t="s">
        <v>533</v>
      </c>
    </row>
    <row r="24457" spans="1:5" x14ac:dyDescent="0.25">
      <c r="A24457" t="s">
        <v>24631</v>
      </c>
      <c r="B24457" t="s">
        <v>20</v>
      </c>
      <c r="C24457" t="s">
        <v>21</v>
      </c>
      <c r="D24457" t="s">
        <v>33</v>
      </c>
      <c r="E24457" t="s">
        <v>570</v>
      </c>
    </row>
    <row r="24458" spans="1:5" x14ac:dyDescent="0.25">
      <c r="A24458" t="s">
        <v>24632</v>
      </c>
      <c r="B24458" t="s">
        <v>20</v>
      </c>
      <c r="C24458" t="s">
        <v>21</v>
      </c>
      <c r="D24458" t="s">
        <v>33</v>
      </c>
      <c r="E24458" t="s">
        <v>570</v>
      </c>
    </row>
    <row r="24459" spans="1:5" x14ac:dyDescent="0.25">
      <c r="A24459" t="s">
        <v>19059</v>
      </c>
      <c r="B24459" t="s">
        <v>20</v>
      </c>
      <c r="C24459" t="s">
        <v>19</v>
      </c>
      <c r="D24459" t="s">
        <v>33</v>
      </c>
      <c r="E24459" t="s">
        <v>533</v>
      </c>
    </row>
    <row r="24460" spans="1:5" x14ac:dyDescent="0.25">
      <c r="A24460" t="s">
        <v>17087</v>
      </c>
      <c r="B24460" t="s">
        <v>20</v>
      </c>
      <c r="C24460" t="s">
        <v>19</v>
      </c>
      <c r="D24460" t="s">
        <v>33</v>
      </c>
      <c r="E24460" t="s">
        <v>533</v>
      </c>
    </row>
    <row r="24461" spans="1:5" x14ac:dyDescent="0.25">
      <c r="A24461" t="s">
        <v>28488</v>
      </c>
      <c r="B24461" t="s">
        <v>20</v>
      </c>
      <c r="C24461" t="s">
        <v>19</v>
      </c>
      <c r="D24461" t="s">
        <v>33</v>
      </c>
      <c r="E24461" t="s">
        <v>533</v>
      </c>
    </row>
    <row r="24462" spans="1:5" x14ac:dyDescent="0.25">
      <c r="A24462" t="s">
        <v>24636</v>
      </c>
      <c r="B24462" t="s">
        <v>20</v>
      </c>
      <c r="C24462" t="s">
        <v>19</v>
      </c>
      <c r="D24462" t="s">
        <v>33</v>
      </c>
      <c r="E24462" t="s">
        <v>530</v>
      </c>
    </row>
    <row r="24463" spans="1:5" x14ac:dyDescent="0.25">
      <c r="A24463" t="s">
        <v>16940</v>
      </c>
      <c r="B24463" t="s">
        <v>20</v>
      </c>
      <c r="C24463" t="s">
        <v>19</v>
      </c>
      <c r="D24463" t="s">
        <v>33</v>
      </c>
      <c r="E24463" t="s">
        <v>533</v>
      </c>
    </row>
    <row r="24464" spans="1:5" x14ac:dyDescent="0.25">
      <c r="A24464" t="s">
        <v>24637</v>
      </c>
      <c r="B24464" t="s">
        <v>20</v>
      </c>
      <c r="C24464" t="s">
        <v>19</v>
      </c>
      <c r="D24464" t="s">
        <v>33</v>
      </c>
      <c r="E24464" t="s">
        <v>530</v>
      </c>
    </row>
    <row r="24465" spans="1:5" x14ac:dyDescent="0.25">
      <c r="A24465" t="s">
        <v>29248</v>
      </c>
      <c r="B24465" t="s">
        <v>20</v>
      </c>
      <c r="C24465" t="s">
        <v>19</v>
      </c>
      <c r="D24465" t="s">
        <v>33</v>
      </c>
      <c r="E24465" t="s">
        <v>533</v>
      </c>
    </row>
    <row r="24466" spans="1:5" x14ac:dyDescent="0.25">
      <c r="A24466" t="s">
        <v>24640</v>
      </c>
      <c r="B24466" t="s">
        <v>20</v>
      </c>
      <c r="C24466" t="s">
        <v>21</v>
      </c>
      <c r="D24466" t="s">
        <v>33</v>
      </c>
      <c r="E24466" t="s">
        <v>581</v>
      </c>
    </row>
    <row r="24467" spans="1:5" x14ac:dyDescent="0.25">
      <c r="A24467" t="s">
        <v>24382</v>
      </c>
      <c r="B24467" t="s">
        <v>20</v>
      </c>
      <c r="C24467" t="s">
        <v>19</v>
      </c>
      <c r="D24467" t="s">
        <v>33</v>
      </c>
      <c r="E24467" t="s">
        <v>533</v>
      </c>
    </row>
    <row r="24468" spans="1:5" x14ac:dyDescent="0.25">
      <c r="A24468" t="s">
        <v>24642</v>
      </c>
      <c r="B24468" t="s">
        <v>20</v>
      </c>
      <c r="C24468" t="s">
        <v>19</v>
      </c>
      <c r="D24468" t="s">
        <v>33</v>
      </c>
      <c r="E24468" t="s">
        <v>538</v>
      </c>
    </row>
    <row r="24469" spans="1:5" x14ac:dyDescent="0.25">
      <c r="A24469" t="s">
        <v>10465</v>
      </c>
      <c r="B24469" t="s">
        <v>20</v>
      </c>
      <c r="C24469" t="s">
        <v>19</v>
      </c>
      <c r="D24469" t="s">
        <v>33</v>
      </c>
      <c r="E24469" t="s">
        <v>533</v>
      </c>
    </row>
    <row r="24470" spans="1:5" x14ac:dyDescent="0.25">
      <c r="A24470" t="s">
        <v>24644</v>
      </c>
      <c r="B24470" t="s">
        <v>20</v>
      </c>
      <c r="C24470" t="s">
        <v>19</v>
      </c>
      <c r="D24470" t="s">
        <v>33</v>
      </c>
      <c r="E24470" t="s">
        <v>538</v>
      </c>
    </row>
    <row r="24471" spans="1:5" x14ac:dyDescent="0.25">
      <c r="A24471" t="s">
        <v>24381</v>
      </c>
      <c r="B24471" t="s">
        <v>20</v>
      </c>
      <c r="C24471" t="s">
        <v>19</v>
      </c>
      <c r="D24471" t="s">
        <v>33</v>
      </c>
      <c r="E24471" t="s">
        <v>533</v>
      </c>
    </row>
    <row r="24472" spans="1:5" x14ac:dyDescent="0.25">
      <c r="A24472" t="s">
        <v>24646</v>
      </c>
      <c r="B24472" t="s">
        <v>20</v>
      </c>
      <c r="C24472" t="s">
        <v>19</v>
      </c>
      <c r="D24472" t="s">
        <v>33</v>
      </c>
      <c r="E24472" t="s">
        <v>538</v>
      </c>
    </row>
    <row r="24473" spans="1:5" x14ac:dyDescent="0.25">
      <c r="A24473" t="s">
        <v>2871</v>
      </c>
      <c r="B24473" t="s">
        <v>20</v>
      </c>
      <c r="C24473" t="s">
        <v>19</v>
      </c>
      <c r="D24473" t="s">
        <v>33</v>
      </c>
      <c r="E24473" t="s">
        <v>533</v>
      </c>
    </row>
    <row r="24474" spans="1:5" x14ac:dyDescent="0.25">
      <c r="A24474" t="s">
        <v>24648</v>
      </c>
      <c r="B24474" t="s">
        <v>20</v>
      </c>
      <c r="C24474" t="s">
        <v>21</v>
      </c>
      <c r="D24474" t="s">
        <v>33</v>
      </c>
      <c r="E24474" t="s">
        <v>581</v>
      </c>
    </row>
    <row r="24475" spans="1:5" x14ac:dyDescent="0.25">
      <c r="A24475" t="s">
        <v>15002</v>
      </c>
      <c r="B24475" t="s">
        <v>20</v>
      </c>
      <c r="C24475" t="s">
        <v>19</v>
      </c>
      <c r="D24475" t="s">
        <v>33</v>
      </c>
      <c r="E24475" t="s">
        <v>533</v>
      </c>
    </row>
    <row r="24476" spans="1:5" x14ac:dyDescent="0.25">
      <c r="A24476" t="s">
        <v>24650</v>
      </c>
      <c r="B24476" t="s">
        <v>20</v>
      </c>
      <c r="C24476" t="s">
        <v>19</v>
      </c>
      <c r="D24476" t="s">
        <v>33</v>
      </c>
      <c r="E24476" t="s">
        <v>538</v>
      </c>
    </row>
    <row r="24477" spans="1:5" x14ac:dyDescent="0.25">
      <c r="A24477" t="s">
        <v>15014</v>
      </c>
      <c r="B24477" t="s">
        <v>20</v>
      </c>
      <c r="C24477" t="s">
        <v>19</v>
      </c>
      <c r="D24477" t="s">
        <v>33</v>
      </c>
      <c r="E24477" t="s">
        <v>533</v>
      </c>
    </row>
    <row r="24478" spans="1:5" x14ac:dyDescent="0.25">
      <c r="A24478" t="s">
        <v>24652</v>
      </c>
      <c r="B24478" t="s">
        <v>20</v>
      </c>
      <c r="C24478" t="s">
        <v>19</v>
      </c>
      <c r="D24478" t="s">
        <v>33</v>
      </c>
      <c r="E24478" t="s">
        <v>538</v>
      </c>
    </row>
    <row r="24479" spans="1:5" x14ac:dyDescent="0.25">
      <c r="A24479" t="s">
        <v>15143</v>
      </c>
      <c r="B24479" t="s">
        <v>20</v>
      </c>
      <c r="C24479" t="s">
        <v>19</v>
      </c>
      <c r="D24479" t="s">
        <v>33</v>
      </c>
      <c r="E24479" t="s">
        <v>533</v>
      </c>
    </row>
    <row r="24480" spans="1:5" x14ac:dyDescent="0.25">
      <c r="A24480" t="s">
        <v>24654</v>
      </c>
      <c r="B24480" t="s">
        <v>20</v>
      </c>
      <c r="C24480" t="s">
        <v>19</v>
      </c>
      <c r="D24480" t="s">
        <v>33</v>
      </c>
      <c r="E24480" t="s">
        <v>538</v>
      </c>
    </row>
    <row r="24481" spans="1:5" x14ac:dyDescent="0.25">
      <c r="A24481" t="s">
        <v>13336</v>
      </c>
      <c r="B24481" t="s">
        <v>20</v>
      </c>
      <c r="C24481" t="s">
        <v>19</v>
      </c>
      <c r="D24481" t="s">
        <v>33</v>
      </c>
      <c r="E24481" t="s">
        <v>533</v>
      </c>
    </row>
    <row r="24482" spans="1:5" x14ac:dyDescent="0.25">
      <c r="A24482" t="s">
        <v>24656</v>
      </c>
      <c r="B24482" t="s">
        <v>20</v>
      </c>
      <c r="C24482" t="s">
        <v>21</v>
      </c>
      <c r="D24482" t="s">
        <v>33</v>
      </c>
      <c r="E24482" t="s">
        <v>582</v>
      </c>
    </row>
    <row r="24483" spans="1:5" x14ac:dyDescent="0.25">
      <c r="A24483" t="s">
        <v>16683</v>
      </c>
      <c r="B24483" t="s">
        <v>20</v>
      </c>
      <c r="C24483" t="s">
        <v>19</v>
      </c>
      <c r="D24483" t="s">
        <v>33</v>
      </c>
      <c r="E24483" t="s">
        <v>533</v>
      </c>
    </row>
    <row r="24484" spans="1:5" x14ac:dyDescent="0.25">
      <c r="A24484" t="s">
        <v>24658</v>
      </c>
      <c r="B24484" t="s">
        <v>20</v>
      </c>
      <c r="C24484" t="s">
        <v>19</v>
      </c>
      <c r="D24484" t="s">
        <v>33</v>
      </c>
      <c r="E24484" t="s">
        <v>530</v>
      </c>
    </row>
    <row r="24485" spans="1:5" x14ac:dyDescent="0.25">
      <c r="A24485" t="s">
        <v>13176</v>
      </c>
      <c r="B24485" t="s">
        <v>20</v>
      </c>
      <c r="C24485" t="s">
        <v>19</v>
      </c>
      <c r="D24485" t="s">
        <v>33</v>
      </c>
      <c r="E24485" t="s">
        <v>533</v>
      </c>
    </row>
    <row r="24486" spans="1:5" x14ac:dyDescent="0.25">
      <c r="A24486" t="s">
        <v>24660</v>
      </c>
      <c r="B24486" t="s">
        <v>20</v>
      </c>
      <c r="C24486" t="s">
        <v>19</v>
      </c>
      <c r="D24486" t="s">
        <v>33</v>
      </c>
      <c r="E24486" t="s">
        <v>530</v>
      </c>
    </row>
    <row r="24487" spans="1:5" x14ac:dyDescent="0.25">
      <c r="A24487" t="s">
        <v>13093</v>
      </c>
      <c r="B24487" t="s">
        <v>20</v>
      </c>
      <c r="C24487" t="s">
        <v>19</v>
      </c>
      <c r="D24487" t="s">
        <v>33</v>
      </c>
      <c r="E24487" t="s">
        <v>533</v>
      </c>
    </row>
    <row r="24488" spans="1:5" x14ac:dyDescent="0.25">
      <c r="A24488" t="s">
        <v>24662</v>
      </c>
      <c r="B24488" t="s">
        <v>20</v>
      </c>
      <c r="C24488" t="s">
        <v>19</v>
      </c>
      <c r="D24488" t="s">
        <v>33</v>
      </c>
      <c r="E24488" t="s">
        <v>530</v>
      </c>
    </row>
    <row r="24489" spans="1:5" x14ac:dyDescent="0.25">
      <c r="A24489" t="s">
        <v>16943</v>
      </c>
      <c r="B24489" t="s">
        <v>20</v>
      </c>
      <c r="C24489" t="s">
        <v>19</v>
      </c>
      <c r="D24489" t="s">
        <v>33</v>
      </c>
      <c r="E24489" t="s">
        <v>533</v>
      </c>
    </row>
    <row r="24490" spans="1:5" x14ac:dyDescent="0.25">
      <c r="A24490" t="s">
        <v>24664</v>
      </c>
      <c r="B24490" t="s">
        <v>20</v>
      </c>
      <c r="C24490" t="s">
        <v>21</v>
      </c>
      <c r="D24490" t="s">
        <v>33</v>
      </c>
      <c r="E24490" t="s">
        <v>582</v>
      </c>
    </row>
    <row r="24491" spans="1:5" x14ac:dyDescent="0.25">
      <c r="A24491" t="s">
        <v>16768</v>
      </c>
      <c r="B24491" t="s">
        <v>20</v>
      </c>
      <c r="C24491" t="s">
        <v>19</v>
      </c>
      <c r="D24491" t="s">
        <v>33</v>
      </c>
      <c r="E24491" t="s">
        <v>533</v>
      </c>
    </row>
    <row r="24492" spans="1:5" x14ac:dyDescent="0.25">
      <c r="A24492" t="s">
        <v>24666</v>
      </c>
      <c r="B24492" t="s">
        <v>20</v>
      </c>
      <c r="C24492" t="s">
        <v>22</v>
      </c>
      <c r="D24492" t="s">
        <v>33</v>
      </c>
      <c r="E24492" t="s">
        <v>693</v>
      </c>
    </row>
    <row r="24493" spans="1:5" x14ac:dyDescent="0.25">
      <c r="A24493" t="s">
        <v>15248</v>
      </c>
      <c r="B24493" t="s">
        <v>20</v>
      </c>
      <c r="C24493" t="s">
        <v>19</v>
      </c>
      <c r="D24493" t="s">
        <v>33</v>
      </c>
      <c r="E24493" t="s">
        <v>533</v>
      </c>
    </row>
    <row r="24494" spans="1:5" x14ac:dyDescent="0.25">
      <c r="A24494" t="s">
        <v>24668</v>
      </c>
      <c r="B24494" t="s">
        <v>20</v>
      </c>
      <c r="C24494" t="s">
        <v>19</v>
      </c>
      <c r="D24494" t="s">
        <v>33</v>
      </c>
      <c r="E24494" t="s">
        <v>538</v>
      </c>
    </row>
    <row r="24495" spans="1:5" x14ac:dyDescent="0.25">
      <c r="A24495" t="s">
        <v>23502</v>
      </c>
      <c r="B24495" t="s">
        <v>20</v>
      </c>
      <c r="C24495" t="s">
        <v>19</v>
      </c>
      <c r="D24495" t="s">
        <v>33</v>
      </c>
      <c r="E24495" t="s">
        <v>533</v>
      </c>
    </row>
    <row r="24496" spans="1:5" x14ac:dyDescent="0.25">
      <c r="A24496" t="s">
        <v>24670</v>
      </c>
      <c r="B24496" t="s">
        <v>20</v>
      </c>
      <c r="C24496" t="s">
        <v>19</v>
      </c>
      <c r="D24496" t="s">
        <v>33</v>
      </c>
      <c r="E24496" t="s">
        <v>530</v>
      </c>
    </row>
    <row r="24497" spans="1:5" x14ac:dyDescent="0.25">
      <c r="A24497" t="s">
        <v>27081</v>
      </c>
      <c r="B24497" t="s">
        <v>20</v>
      </c>
      <c r="C24497" t="s">
        <v>19</v>
      </c>
      <c r="D24497" t="s">
        <v>33</v>
      </c>
      <c r="E24497" t="s">
        <v>533</v>
      </c>
    </row>
    <row r="24498" spans="1:5" x14ac:dyDescent="0.25">
      <c r="A24498" t="s">
        <v>24672</v>
      </c>
      <c r="B24498" t="s">
        <v>20</v>
      </c>
      <c r="C24498" t="s">
        <v>19</v>
      </c>
      <c r="D24498" t="s">
        <v>33</v>
      </c>
      <c r="E24498" t="s">
        <v>562</v>
      </c>
    </row>
    <row r="24499" spans="1:5" x14ac:dyDescent="0.25">
      <c r="A24499" t="s">
        <v>15240</v>
      </c>
      <c r="B24499" t="s">
        <v>20</v>
      </c>
      <c r="C24499" t="s">
        <v>19</v>
      </c>
      <c r="D24499" t="s">
        <v>33</v>
      </c>
      <c r="E24499" t="s">
        <v>533</v>
      </c>
    </row>
    <row r="24500" spans="1:5" x14ac:dyDescent="0.25">
      <c r="A24500" t="s">
        <v>16093</v>
      </c>
      <c r="B24500" t="s">
        <v>20</v>
      </c>
      <c r="C24500" t="s">
        <v>19</v>
      </c>
      <c r="D24500" t="s">
        <v>33</v>
      </c>
      <c r="E24500" t="s">
        <v>533</v>
      </c>
    </row>
    <row r="24501" spans="1:5" x14ac:dyDescent="0.25">
      <c r="A24501" t="s">
        <v>24675</v>
      </c>
      <c r="B24501" t="s">
        <v>20</v>
      </c>
      <c r="C24501" t="s">
        <v>19</v>
      </c>
      <c r="D24501" t="s">
        <v>33</v>
      </c>
      <c r="E24501" t="s">
        <v>530</v>
      </c>
    </row>
    <row r="24502" spans="1:5" x14ac:dyDescent="0.25">
      <c r="A24502" t="s">
        <v>21672</v>
      </c>
      <c r="B24502" t="s">
        <v>20</v>
      </c>
      <c r="C24502" t="s">
        <v>19</v>
      </c>
      <c r="D24502" t="s">
        <v>33</v>
      </c>
      <c r="E24502" t="s">
        <v>533</v>
      </c>
    </row>
    <row r="24503" spans="1:5" x14ac:dyDescent="0.25">
      <c r="A24503" t="s">
        <v>24677</v>
      </c>
      <c r="B24503" t="s">
        <v>20</v>
      </c>
      <c r="C24503" t="s">
        <v>21</v>
      </c>
      <c r="D24503" t="s">
        <v>33</v>
      </c>
      <c r="E24503" t="s">
        <v>582</v>
      </c>
    </row>
    <row r="24504" spans="1:5" x14ac:dyDescent="0.25">
      <c r="A24504" t="s">
        <v>18945</v>
      </c>
      <c r="B24504" t="s">
        <v>20</v>
      </c>
      <c r="C24504" t="s">
        <v>19</v>
      </c>
      <c r="D24504" t="s">
        <v>33</v>
      </c>
      <c r="E24504" t="s">
        <v>533</v>
      </c>
    </row>
    <row r="24505" spans="1:5" x14ac:dyDescent="0.25">
      <c r="A24505" t="s">
        <v>2878</v>
      </c>
      <c r="B24505" t="s">
        <v>20</v>
      </c>
      <c r="C24505" t="s">
        <v>19</v>
      </c>
      <c r="D24505" t="s">
        <v>69</v>
      </c>
      <c r="E24505" t="s">
        <v>533</v>
      </c>
    </row>
    <row r="24506" spans="1:5" x14ac:dyDescent="0.25">
      <c r="A24506" t="s">
        <v>24679</v>
      </c>
      <c r="B24506" t="s">
        <v>20</v>
      </c>
      <c r="C24506" t="s">
        <v>19</v>
      </c>
      <c r="D24506" t="s">
        <v>33</v>
      </c>
      <c r="E24506" t="s">
        <v>530</v>
      </c>
    </row>
    <row r="24507" spans="1:5" x14ac:dyDescent="0.25">
      <c r="A24507" t="s">
        <v>25075</v>
      </c>
      <c r="B24507" t="s">
        <v>20</v>
      </c>
      <c r="C24507" t="s">
        <v>19</v>
      </c>
      <c r="D24507" t="s">
        <v>69</v>
      </c>
      <c r="E24507" t="s">
        <v>533</v>
      </c>
    </row>
    <row r="24508" spans="1:5" x14ac:dyDescent="0.25">
      <c r="A24508" t="s">
        <v>21339</v>
      </c>
      <c r="B24508" t="s">
        <v>20</v>
      </c>
      <c r="C24508" t="s">
        <v>19</v>
      </c>
      <c r="D24508" t="s">
        <v>33</v>
      </c>
      <c r="E24508" t="s">
        <v>533</v>
      </c>
    </row>
    <row r="24509" spans="1:5" x14ac:dyDescent="0.25">
      <c r="A24509" t="s">
        <v>24683</v>
      </c>
      <c r="B24509" t="s">
        <v>20</v>
      </c>
      <c r="C24509" t="s">
        <v>25</v>
      </c>
      <c r="D24509" t="s">
        <v>33</v>
      </c>
      <c r="E24509" t="s">
        <v>815</v>
      </c>
    </row>
    <row r="24510" spans="1:5" x14ac:dyDescent="0.25">
      <c r="A24510" t="s">
        <v>24172</v>
      </c>
      <c r="B24510" t="s">
        <v>20</v>
      </c>
      <c r="C24510" t="s">
        <v>19</v>
      </c>
      <c r="D24510" t="s">
        <v>33</v>
      </c>
      <c r="E24510" t="s">
        <v>533</v>
      </c>
    </row>
    <row r="24511" spans="1:5" x14ac:dyDescent="0.25">
      <c r="A24511" t="s">
        <v>24685</v>
      </c>
      <c r="B24511" t="s">
        <v>20</v>
      </c>
      <c r="C24511" t="s">
        <v>19</v>
      </c>
      <c r="D24511" t="s">
        <v>33</v>
      </c>
      <c r="E24511" t="s">
        <v>538</v>
      </c>
    </row>
    <row r="24512" spans="1:5" x14ac:dyDescent="0.25">
      <c r="A24512" t="s">
        <v>24686</v>
      </c>
      <c r="B24512" t="s">
        <v>20</v>
      </c>
      <c r="C24512" t="s">
        <v>19</v>
      </c>
      <c r="D24512" t="s">
        <v>33</v>
      </c>
      <c r="E24512" t="s">
        <v>530</v>
      </c>
    </row>
    <row r="24513" spans="1:5" x14ac:dyDescent="0.25">
      <c r="A24513" t="s">
        <v>27323</v>
      </c>
      <c r="B24513" t="s">
        <v>20</v>
      </c>
      <c r="C24513" t="s">
        <v>19</v>
      </c>
      <c r="D24513" t="s">
        <v>33</v>
      </c>
      <c r="E24513" t="s">
        <v>533</v>
      </c>
    </row>
    <row r="24514" spans="1:5" x14ac:dyDescent="0.25">
      <c r="A24514" t="s">
        <v>24688</v>
      </c>
      <c r="B24514" t="s">
        <v>16</v>
      </c>
      <c r="C24514" t="s">
        <v>17</v>
      </c>
      <c r="D24514" t="s">
        <v>33</v>
      </c>
      <c r="E24514" t="s">
        <v>653</v>
      </c>
    </row>
    <row r="24515" spans="1:5" x14ac:dyDescent="0.25">
      <c r="A24515" t="s">
        <v>16840</v>
      </c>
      <c r="B24515" t="s">
        <v>20</v>
      </c>
      <c r="C24515" t="s">
        <v>19</v>
      </c>
      <c r="D24515" t="s">
        <v>65</v>
      </c>
      <c r="E24515" t="s">
        <v>533</v>
      </c>
    </row>
    <row r="24516" spans="1:5" x14ac:dyDescent="0.25">
      <c r="A24516" t="s">
        <v>24690</v>
      </c>
      <c r="B24516" t="s">
        <v>20</v>
      </c>
      <c r="C24516" t="s">
        <v>21</v>
      </c>
      <c r="D24516" t="s">
        <v>33</v>
      </c>
      <c r="E24516" t="s">
        <v>582</v>
      </c>
    </row>
    <row r="24517" spans="1:5" x14ac:dyDescent="0.25">
      <c r="A24517" t="s">
        <v>24028</v>
      </c>
      <c r="B24517" t="s">
        <v>20</v>
      </c>
      <c r="C24517" t="s">
        <v>19</v>
      </c>
      <c r="D24517" t="s">
        <v>33</v>
      </c>
      <c r="E24517" t="s">
        <v>533</v>
      </c>
    </row>
    <row r="24518" spans="1:5" x14ac:dyDescent="0.25">
      <c r="A24518" t="s">
        <v>24692</v>
      </c>
      <c r="B24518" t="s">
        <v>20</v>
      </c>
      <c r="C24518" t="s">
        <v>19</v>
      </c>
      <c r="D24518" t="s">
        <v>33</v>
      </c>
      <c r="E24518" t="s">
        <v>538</v>
      </c>
    </row>
    <row r="24519" spans="1:5" x14ac:dyDescent="0.25">
      <c r="A24519" t="s">
        <v>29237</v>
      </c>
      <c r="B24519" t="s">
        <v>20</v>
      </c>
      <c r="C24519" t="s">
        <v>19</v>
      </c>
      <c r="D24519" t="s">
        <v>33</v>
      </c>
      <c r="E24519" t="s">
        <v>533</v>
      </c>
    </row>
    <row r="24520" spans="1:5" x14ac:dyDescent="0.25">
      <c r="A24520" t="s">
        <v>24694</v>
      </c>
      <c r="B24520" t="s">
        <v>20</v>
      </c>
      <c r="C24520" t="s">
        <v>21</v>
      </c>
      <c r="D24520" t="s">
        <v>33</v>
      </c>
      <c r="E24520" t="s">
        <v>581</v>
      </c>
    </row>
    <row r="24521" spans="1:5" x14ac:dyDescent="0.25">
      <c r="A24521" t="s">
        <v>24695</v>
      </c>
      <c r="B24521" t="s">
        <v>20</v>
      </c>
      <c r="C24521" t="s">
        <v>21</v>
      </c>
      <c r="D24521" t="s">
        <v>33</v>
      </c>
      <c r="E24521" t="s">
        <v>582</v>
      </c>
    </row>
    <row r="24522" spans="1:5" x14ac:dyDescent="0.25">
      <c r="A24522" t="s">
        <v>3886</v>
      </c>
      <c r="B24522" t="s">
        <v>20</v>
      </c>
      <c r="C24522" t="s">
        <v>19</v>
      </c>
      <c r="D24522" t="s">
        <v>33</v>
      </c>
      <c r="E24522" t="s">
        <v>533</v>
      </c>
    </row>
    <row r="24523" spans="1:5" x14ac:dyDescent="0.25">
      <c r="A24523" t="s">
        <v>24697</v>
      </c>
      <c r="B24523" t="s">
        <v>20</v>
      </c>
      <c r="C24523" t="s">
        <v>21</v>
      </c>
      <c r="D24523" t="s">
        <v>33</v>
      </c>
      <c r="E24523" t="s">
        <v>581</v>
      </c>
    </row>
    <row r="24524" spans="1:5" x14ac:dyDescent="0.25">
      <c r="A24524" t="s">
        <v>24698</v>
      </c>
      <c r="B24524" t="s">
        <v>20</v>
      </c>
      <c r="C24524" t="s">
        <v>21</v>
      </c>
      <c r="D24524" t="s">
        <v>33</v>
      </c>
      <c r="E24524" t="s">
        <v>582</v>
      </c>
    </row>
    <row r="24525" spans="1:5" x14ac:dyDescent="0.25">
      <c r="A24525" t="s">
        <v>43838</v>
      </c>
      <c r="B24525" t="s">
        <v>20</v>
      </c>
      <c r="C24525" t="s">
        <v>19</v>
      </c>
      <c r="D24525" t="s">
        <v>65</v>
      </c>
      <c r="E24525" t="s">
        <v>533</v>
      </c>
    </row>
    <row r="24526" spans="1:5" x14ac:dyDescent="0.25">
      <c r="A24526" t="s">
        <v>43839</v>
      </c>
      <c r="B24526" t="s">
        <v>20</v>
      </c>
      <c r="C24526" t="s">
        <v>19</v>
      </c>
      <c r="D24526" t="s">
        <v>65</v>
      </c>
      <c r="E24526" t="s">
        <v>533</v>
      </c>
    </row>
    <row r="24527" spans="1:5" x14ac:dyDescent="0.25">
      <c r="A24527" t="s">
        <v>43840</v>
      </c>
      <c r="B24527" t="s">
        <v>20</v>
      </c>
      <c r="C24527" t="s">
        <v>19</v>
      </c>
      <c r="D24527" t="s">
        <v>65</v>
      </c>
      <c r="E24527" t="s">
        <v>533</v>
      </c>
    </row>
    <row r="24528" spans="1:5" x14ac:dyDescent="0.25">
      <c r="A24528" t="s">
        <v>43841</v>
      </c>
      <c r="B24528" t="s">
        <v>20</v>
      </c>
      <c r="C24528" t="s">
        <v>19</v>
      </c>
      <c r="D24528" t="s">
        <v>65</v>
      </c>
      <c r="E24528" t="s">
        <v>533</v>
      </c>
    </row>
    <row r="24529" spans="1:5" x14ac:dyDescent="0.25">
      <c r="A24529" t="s">
        <v>43842</v>
      </c>
      <c r="B24529" t="s">
        <v>20</v>
      </c>
      <c r="C24529" t="s">
        <v>19</v>
      </c>
      <c r="D24529" t="s">
        <v>65</v>
      </c>
      <c r="E24529" t="s">
        <v>533</v>
      </c>
    </row>
    <row r="24530" spans="1:5" x14ac:dyDescent="0.25">
      <c r="A24530" t="s">
        <v>43843</v>
      </c>
      <c r="B24530" t="s">
        <v>20</v>
      </c>
      <c r="C24530" t="s">
        <v>19</v>
      </c>
      <c r="D24530" t="s">
        <v>65</v>
      </c>
      <c r="E24530" t="s">
        <v>533</v>
      </c>
    </row>
    <row r="24531" spans="1:5" x14ac:dyDescent="0.25">
      <c r="A24531" t="s">
        <v>43844</v>
      </c>
      <c r="B24531" t="s">
        <v>20</v>
      </c>
      <c r="C24531" t="s">
        <v>19</v>
      </c>
      <c r="D24531" t="s">
        <v>65</v>
      </c>
      <c r="E24531" t="s">
        <v>533</v>
      </c>
    </row>
    <row r="24532" spans="1:5" x14ac:dyDescent="0.25">
      <c r="A24532" t="s">
        <v>24706</v>
      </c>
      <c r="B24532" t="s">
        <v>20</v>
      </c>
      <c r="C24532" t="s">
        <v>19</v>
      </c>
      <c r="D24532" t="s">
        <v>33</v>
      </c>
      <c r="E24532" t="s">
        <v>530</v>
      </c>
    </row>
    <row r="24533" spans="1:5" x14ac:dyDescent="0.25">
      <c r="A24533" t="s">
        <v>43845</v>
      </c>
      <c r="B24533" t="s">
        <v>20</v>
      </c>
      <c r="C24533" t="s">
        <v>19</v>
      </c>
      <c r="D24533" t="s">
        <v>65</v>
      </c>
      <c r="E24533" t="s">
        <v>533</v>
      </c>
    </row>
    <row r="24534" spans="1:5" x14ac:dyDescent="0.25">
      <c r="A24534" t="s">
        <v>24708</v>
      </c>
      <c r="B24534" t="s">
        <v>20</v>
      </c>
      <c r="C24534" t="s">
        <v>19</v>
      </c>
      <c r="D24534" t="s">
        <v>33</v>
      </c>
      <c r="E24534" t="s">
        <v>530</v>
      </c>
    </row>
    <row r="24535" spans="1:5" x14ac:dyDescent="0.25">
      <c r="A24535" t="s">
        <v>24709</v>
      </c>
      <c r="B24535" t="s">
        <v>20</v>
      </c>
      <c r="C24535" t="s">
        <v>21</v>
      </c>
      <c r="D24535" t="s">
        <v>33</v>
      </c>
      <c r="E24535" t="s">
        <v>581</v>
      </c>
    </row>
    <row r="24536" spans="1:5" x14ac:dyDescent="0.25">
      <c r="A24536" t="s">
        <v>43846</v>
      </c>
      <c r="B24536" t="s">
        <v>20</v>
      </c>
      <c r="C24536" t="s">
        <v>19</v>
      </c>
      <c r="D24536" t="s">
        <v>65</v>
      </c>
      <c r="E24536" t="s">
        <v>533</v>
      </c>
    </row>
    <row r="24537" spans="1:5" x14ac:dyDescent="0.25">
      <c r="A24537" t="s">
        <v>24711</v>
      </c>
      <c r="B24537" t="s">
        <v>20</v>
      </c>
      <c r="C24537" t="s">
        <v>21</v>
      </c>
      <c r="D24537" t="s">
        <v>33</v>
      </c>
      <c r="E24537" t="s">
        <v>582</v>
      </c>
    </row>
    <row r="24538" spans="1:5" x14ac:dyDescent="0.25">
      <c r="A24538" t="s">
        <v>24712</v>
      </c>
      <c r="B24538" t="s">
        <v>20</v>
      </c>
      <c r="C24538" t="s">
        <v>19</v>
      </c>
      <c r="D24538" t="s">
        <v>33</v>
      </c>
      <c r="E24538" t="s">
        <v>563</v>
      </c>
    </row>
    <row r="24539" spans="1:5" x14ac:dyDescent="0.25">
      <c r="A24539" t="s">
        <v>43847</v>
      </c>
      <c r="B24539" t="s">
        <v>20</v>
      </c>
      <c r="C24539" t="s">
        <v>19</v>
      </c>
      <c r="D24539" t="s">
        <v>65</v>
      </c>
      <c r="E24539" t="s">
        <v>533</v>
      </c>
    </row>
    <row r="24540" spans="1:5" x14ac:dyDescent="0.25">
      <c r="A24540" t="s">
        <v>43848</v>
      </c>
      <c r="B24540" t="s">
        <v>20</v>
      </c>
      <c r="C24540" t="s">
        <v>19</v>
      </c>
      <c r="D24540" t="s">
        <v>65</v>
      </c>
      <c r="E24540" t="s">
        <v>533</v>
      </c>
    </row>
    <row r="24541" spans="1:5" x14ac:dyDescent="0.25">
      <c r="A24541" t="s">
        <v>15035</v>
      </c>
      <c r="B24541" t="s">
        <v>20</v>
      </c>
      <c r="C24541" t="s">
        <v>19</v>
      </c>
      <c r="D24541" t="s">
        <v>33</v>
      </c>
      <c r="E24541" t="s">
        <v>533</v>
      </c>
    </row>
    <row r="24542" spans="1:5" x14ac:dyDescent="0.25">
      <c r="A24542" t="s">
        <v>9360</v>
      </c>
      <c r="B24542" t="s">
        <v>20</v>
      </c>
      <c r="C24542" t="s">
        <v>19</v>
      </c>
      <c r="D24542" t="s">
        <v>33</v>
      </c>
      <c r="E24542" t="s">
        <v>533</v>
      </c>
    </row>
    <row r="24543" spans="1:5" x14ac:dyDescent="0.25">
      <c r="A24543" t="s">
        <v>21900</v>
      </c>
      <c r="B24543" t="s">
        <v>20</v>
      </c>
      <c r="C24543" t="s">
        <v>19</v>
      </c>
      <c r="D24543" t="s">
        <v>33</v>
      </c>
      <c r="E24543" t="s">
        <v>533</v>
      </c>
    </row>
    <row r="24544" spans="1:5" x14ac:dyDescent="0.25">
      <c r="A24544" t="s">
        <v>3884</v>
      </c>
      <c r="B24544" t="s">
        <v>20</v>
      </c>
      <c r="C24544" t="s">
        <v>19</v>
      </c>
      <c r="D24544" t="s">
        <v>33</v>
      </c>
      <c r="E24544" t="s">
        <v>533</v>
      </c>
    </row>
    <row r="24545" spans="1:5" x14ac:dyDescent="0.25">
      <c r="A24545" t="s">
        <v>24719</v>
      </c>
      <c r="B24545" t="s">
        <v>20</v>
      </c>
      <c r="C24545" t="s">
        <v>19</v>
      </c>
      <c r="D24545" t="s">
        <v>33</v>
      </c>
      <c r="E24545" t="s">
        <v>530</v>
      </c>
    </row>
    <row r="24546" spans="1:5" x14ac:dyDescent="0.25">
      <c r="A24546" t="s">
        <v>24572</v>
      </c>
      <c r="B24546" t="s">
        <v>20</v>
      </c>
      <c r="C24546" t="s">
        <v>19</v>
      </c>
      <c r="D24546" t="s">
        <v>65</v>
      </c>
      <c r="E24546" t="s">
        <v>533</v>
      </c>
    </row>
    <row r="24547" spans="1:5" x14ac:dyDescent="0.25">
      <c r="A24547" t="s">
        <v>24721</v>
      </c>
      <c r="B24547" t="s">
        <v>20</v>
      </c>
      <c r="C24547" t="s">
        <v>19</v>
      </c>
      <c r="D24547" t="s">
        <v>33</v>
      </c>
      <c r="E24547" t="s">
        <v>538</v>
      </c>
    </row>
    <row r="24548" spans="1:5" x14ac:dyDescent="0.25">
      <c r="A24548" t="s">
        <v>24722</v>
      </c>
      <c r="B24548" t="s">
        <v>20</v>
      </c>
      <c r="C24548" t="s">
        <v>19</v>
      </c>
      <c r="D24548" t="s">
        <v>33</v>
      </c>
      <c r="E24548" t="s">
        <v>530</v>
      </c>
    </row>
    <row r="24549" spans="1:5" x14ac:dyDescent="0.25">
      <c r="A24549" t="s">
        <v>24970</v>
      </c>
      <c r="B24549" t="s">
        <v>20</v>
      </c>
      <c r="C24549" t="s">
        <v>19</v>
      </c>
      <c r="D24549" t="s">
        <v>65</v>
      </c>
      <c r="E24549" t="s">
        <v>533</v>
      </c>
    </row>
    <row r="24550" spans="1:5" x14ac:dyDescent="0.25">
      <c r="A24550" t="s">
        <v>25786</v>
      </c>
      <c r="B24550" t="s">
        <v>20</v>
      </c>
      <c r="C24550" t="s">
        <v>19</v>
      </c>
      <c r="D24550" t="s">
        <v>65</v>
      </c>
      <c r="E24550" t="s">
        <v>533</v>
      </c>
    </row>
    <row r="24551" spans="1:5" x14ac:dyDescent="0.25">
      <c r="A24551" t="s">
        <v>24725</v>
      </c>
      <c r="B24551" t="s">
        <v>20</v>
      </c>
      <c r="C24551" t="s">
        <v>19</v>
      </c>
      <c r="D24551" t="s">
        <v>33</v>
      </c>
      <c r="E24551" t="s">
        <v>530</v>
      </c>
    </row>
    <row r="24552" spans="1:5" x14ac:dyDescent="0.25">
      <c r="A24552" t="s">
        <v>16146</v>
      </c>
      <c r="B24552" t="s">
        <v>20</v>
      </c>
      <c r="C24552" t="s">
        <v>19</v>
      </c>
      <c r="D24552" t="s">
        <v>33</v>
      </c>
      <c r="E24552" t="s">
        <v>533</v>
      </c>
    </row>
    <row r="24553" spans="1:5" x14ac:dyDescent="0.25">
      <c r="A24553" t="s">
        <v>24727</v>
      </c>
      <c r="B24553" t="s">
        <v>20</v>
      </c>
      <c r="C24553" t="s">
        <v>19</v>
      </c>
      <c r="D24553" t="s">
        <v>33</v>
      </c>
      <c r="E24553" t="s">
        <v>611</v>
      </c>
    </row>
    <row r="24554" spans="1:5" x14ac:dyDescent="0.25">
      <c r="A24554" t="s">
        <v>18086</v>
      </c>
      <c r="B24554" t="s">
        <v>20</v>
      </c>
      <c r="C24554" t="s">
        <v>19</v>
      </c>
      <c r="D24554" t="s">
        <v>33</v>
      </c>
      <c r="E24554" t="s">
        <v>533</v>
      </c>
    </row>
    <row r="24555" spans="1:5" x14ac:dyDescent="0.25">
      <c r="A24555" t="s">
        <v>24729</v>
      </c>
      <c r="B24555" t="s">
        <v>20</v>
      </c>
      <c r="C24555" t="s">
        <v>19</v>
      </c>
      <c r="D24555" t="s">
        <v>33</v>
      </c>
      <c r="E24555" t="s">
        <v>538</v>
      </c>
    </row>
    <row r="24556" spans="1:5" x14ac:dyDescent="0.25">
      <c r="A24556" t="s">
        <v>24730</v>
      </c>
      <c r="B24556" t="s">
        <v>20</v>
      </c>
      <c r="C24556" t="s">
        <v>19</v>
      </c>
      <c r="D24556" t="s">
        <v>33</v>
      </c>
      <c r="E24556" t="s">
        <v>530</v>
      </c>
    </row>
    <row r="24557" spans="1:5" x14ac:dyDescent="0.25">
      <c r="A24557" t="s">
        <v>25298</v>
      </c>
      <c r="B24557" t="s">
        <v>20</v>
      </c>
      <c r="C24557" t="s">
        <v>19</v>
      </c>
      <c r="D24557" t="s">
        <v>33</v>
      </c>
      <c r="E24557" t="s">
        <v>533</v>
      </c>
    </row>
    <row r="24558" spans="1:5" x14ac:dyDescent="0.25">
      <c r="A24558" t="s">
        <v>24732</v>
      </c>
      <c r="B24558" t="s">
        <v>20</v>
      </c>
      <c r="C24558" t="s">
        <v>21</v>
      </c>
      <c r="D24558" t="s">
        <v>33</v>
      </c>
      <c r="E24558" t="s">
        <v>582</v>
      </c>
    </row>
    <row r="24559" spans="1:5" x14ac:dyDescent="0.25">
      <c r="A24559" t="s">
        <v>24733</v>
      </c>
      <c r="B24559" t="s">
        <v>20</v>
      </c>
      <c r="C24559" t="s">
        <v>19</v>
      </c>
      <c r="D24559" t="s">
        <v>33</v>
      </c>
      <c r="E24559" t="s">
        <v>702</v>
      </c>
    </row>
    <row r="24560" spans="1:5" x14ac:dyDescent="0.25">
      <c r="A24560" t="s">
        <v>26259</v>
      </c>
      <c r="B24560" t="s">
        <v>20</v>
      </c>
      <c r="C24560" t="s">
        <v>19</v>
      </c>
      <c r="D24560" t="s">
        <v>33</v>
      </c>
      <c r="E24560" t="s">
        <v>533</v>
      </c>
    </row>
    <row r="24561" spans="1:5" x14ac:dyDescent="0.25">
      <c r="A24561" t="s">
        <v>24735</v>
      </c>
      <c r="B24561" t="s">
        <v>20</v>
      </c>
      <c r="C24561" t="s">
        <v>19</v>
      </c>
      <c r="D24561" t="s">
        <v>33</v>
      </c>
      <c r="E24561" t="s">
        <v>585</v>
      </c>
    </row>
    <row r="24562" spans="1:5" x14ac:dyDescent="0.25">
      <c r="A24562" t="s">
        <v>22953</v>
      </c>
      <c r="B24562" t="s">
        <v>20</v>
      </c>
      <c r="C24562" t="s">
        <v>19</v>
      </c>
      <c r="D24562" t="s">
        <v>33</v>
      </c>
      <c r="E24562" t="s">
        <v>533</v>
      </c>
    </row>
    <row r="24563" spans="1:5" x14ac:dyDescent="0.25">
      <c r="A24563" t="s">
        <v>24737</v>
      </c>
      <c r="B24563" t="s">
        <v>20</v>
      </c>
      <c r="C24563" t="s">
        <v>19</v>
      </c>
      <c r="D24563" t="s">
        <v>33</v>
      </c>
      <c r="E24563" t="s">
        <v>530</v>
      </c>
    </row>
    <row r="24564" spans="1:5" x14ac:dyDescent="0.25">
      <c r="A24564" t="s">
        <v>23202</v>
      </c>
      <c r="B24564" t="s">
        <v>20</v>
      </c>
      <c r="C24564" t="s">
        <v>19</v>
      </c>
      <c r="D24564" t="s">
        <v>33</v>
      </c>
      <c r="E24564" t="s">
        <v>533</v>
      </c>
    </row>
    <row r="24565" spans="1:5" x14ac:dyDescent="0.25">
      <c r="A24565" t="s">
        <v>24739</v>
      </c>
      <c r="B24565" t="s">
        <v>20</v>
      </c>
      <c r="C24565" t="s">
        <v>21</v>
      </c>
      <c r="D24565" t="s">
        <v>33</v>
      </c>
      <c r="E24565" t="s">
        <v>581</v>
      </c>
    </row>
    <row r="24566" spans="1:5" x14ac:dyDescent="0.25">
      <c r="A24566" t="s">
        <v>9088</v>
      </c>
      <c r="B24566" t="s">
        <v>20</v>
      </c>
      <c r="C24566" t="s">
        <v>19</v>
      </c>
      <c r="D24566" t="s">
        <v>33</v>
      </c>
      <c r="E24566" t="s">
        <v>533</v>
      </c>
    </row>
    <row r="24567" spans="1:5" x14ac:dyDescent="0.25">
      <c r="A24567" t="s">
        <v>24741</v>
      </c>
      <c r="B24567" t="s">
        <v>20</v>
      </c>
      <c r="C24567" t="s">
        <v>19</v>
      </c>
      <c r="D24567" t="s">
        <v>33</v>
      </c>
      <c r="E24567" t="s">
        <v>538</v>
      </c>
    </row>
    <row r="24568" spans="1:5" x14ac:dyDescent="0.25">
      <c r="A24568" t="s">
        <v>2743</v>
      </c>
      <c r="B24568" t="s">
        <v>20</v>
      </c>
      <c r="C24568" t="s">
        <v>19</v>
      </c>
      <c r="D24568" t="s">
        <v>33</v>
      </c>
      <c r="E24568" t="s">
        <v>533</v>
      </c>
    </row>
    <row r="24569" spans="1:5" x14ac:dyDescent="0.25">
      <c r="A24569" t="s">
        <v>24743</v>
      </c>
      <c r="B24569" t="s">
        <v>20</v>
      </c>
      <c r="C24569" t="s">
        <v>19</v>
      </c>
      <c r="D24569" t="s">
        <v>33</v>
      </c>
      <c r="E24569" t="s">
        <v>538</v>
      </c>
    </row>
    <row r="24570" spans="1:5" x14ac:dyDescent="0.25">
      <c r="A24570" t="s">
        <v>25045</v>
      </c>
      <c r="B24570" t="s">
        <v>20</v>
      </c>
      <c r="C24570" t="s">
        <v>19</v>
      </c>
      <c r="D24570" t="s">
        <v>33</v>
      </c>
      <c r="E24570" t="s">
        <v>533</v>
      </c>
    </row>
    <row r="24571" spans="1:5" x14ac:dyDescent="0.25">
      <c r="A24571" t="s">
        <v>24745</v>
      </c>
      <c r="B24571" t="s">
        <v>20</v>
      </c>
      <c r="C24571" t="s">
        <v>21</v>
      </c>
      <c r="D24571" t="s">
        <v>33</v>
      </c>
      <c r="E24571" t="s">
        <v>581</v>
      </c>
    </row>
    <row r="24572" spans="1:5" x14ac:dyDescent="0.25">
      <c r="A24572" t="s">
        <v>1896</v>
      </c>
      <c r="B24572" t="s">
        <v>20</v>
      </c>
      <c r="C24572" t="s">
        <v>19</v>
      </c>
      <c r="D24572" t="s">
        <v>33</v>
      </c>
      <c r="E24572" t="s">
        <v>533</v>
      </c>
    </row>
    <row r="24573" spans="1:5" x14ac:dyDescent="0.25">
      <c r="A24573" t="s">
        <v>24747</v>
      </c>
      <c r="B24573" t="s">
        <v>20</v>
      </c>
      <c r="C24573" t="s">
        <v>21</v>
      </c>
      <c r="D24573" t="s">
        <v>33</v>
      </c>
      <c r="E24573" t="s">
        <v>581</v>
      </c>
    </row>
    <row r="24574" spans="1:5" x14ac:dyDescent="0.25">
      <c r="A24574" t="s">
        <v>1897</v>
      </c>
      <c r="B24574" t="s">
        <v>20</v>
      </c>
      <c r="C24574" t="s">
        <v>19</v>
      </c>
      <c r="D24574" t="s">
        <v>33</v>
      </c>
      <c r="E24574" t="s">
        <v>533</v>
      </c>
    </row>
    <row r="24575" spans="1:5" x14ac:dyDescent="0.25">
      <c r="A24575" t="s">
        <v>24749</v>
      </c>
      <c r="B24575" t="s">
        <v>20</v>
      </c>
      <c r="C24575" t="s">
        <v>21</v>
      </c>
      <c r="D24575" t="s">
        <v>33</v>
      </c>
      <c r="E24575" t="s">
        <v>581</v>
      </c>
    </row>
    <row r="24576" spans="1:5" x14ac:dyDescent="0.25">
      <c r="A24576" t="s">
        <v>16150</v>
      </c>
      <c r="B24576" t="s">
        <v>20</v>
      </c>
      <c r="C24576" t="s">
        <v>19</v>
      </c>
      <c r="D24576" t="s">
        <v>33</v>
      </c>
      <c r="E24576" t="s">
        <v>533</v>
      </c>
    </row>
    <row r="24577" spans="1:5" x14ac:dyDescent="0.25">
      <c r="A24577" t="s">
        <v>24751</v>
      </c>
      <c r="B24577" t="s">
        <v>20</v>
      </c>
      <c r="C24577" t="s">
        <v>19</v>
      </c>
      <c r="D24577" t="s">
        <v>33</v>
      </c>
      <c r="E24577" t="s">
        <v>538</v>
      </c>
    </row>
    <row r="24578" spans="1:5" x14ac:dyDescent="0.25">
      <c r="A24578" t="s">
        <v>24752</v>
      </c>
      <c r="B24578" t="s">
        <v>20</v>
      </c>
      <c r="C24578" t="s">
        <v>19</v>
      </c>
      <c r="D24578" t="s">
        <v>33</v>
      </c>
      <c r="E24578" t="s">
        <v>523</v>
      </c>
    </row>
    <row r="24579" spans="1:5" x14ac:dyDescent="0.25">
      <c r="A24579" t="s">
        <v>16267</v>
      </c>
      <c r="B24579" t="s">
        <v>20</v>
      </c>
      <c r="C24579" t="s">
        <v>19</v>
      </c>
      <c r="D24579" t="s">
        <v>33</v>
      </c>
      <c r="E24579" t="s">
        <v>533</v>
      </c>
    </row>
    <row r="24580" spans="1:5" x14ac:dyDescent="0.25">
      <c r="A24580" t="s">
        <v>24754</v>
      </c>
      <c r="B24580" t="s">
        <v>20</v>
      </c>
      <c r="C24580" t="s">
        <v>19</v>
      </c>
      <c r="D24580" t="s">
        <v>33</v>
      </c>
      <c r="E24580" t="s">
        <v>538</v>
      </c>
    </row>
    <row r="24581" spans="1:5" x14ac:dyDescent="0.25">
      <c r="A24581" t="s">
        <v>3880</v>
      </c>
      <c r="B24581" t="s">
        <v>20</v>
      </c>
      <c r="C24581" t="s">
        <v>19</v>
      </c>
      <c r="D24581" t="s">
        <v>33</v>
      </c>
      <c r="E24581" t="s">
        <v>533</v>
      </c>
    </row>
    <row r="24582" spans="1:5" x14ac:dyDescent="0.25">
      <c r="A24582" t="s">
        <v>24756</v>
      </c>
      <c r="B24582" t="s">
        <v>20</v>
      </c>
      <c r="C24582" t="s">
        <v>19</v>
      </c>
      <c r="D24582" t="s">
        <v>33</v>
      </c>
      <c r="E24582" t="s">
        <v>538</v>
      </c>
    </row>
    <row r="24583" spans="1:5" x14ac:dyDescent="0.25">
      <c r="A24583" t="s">
        <v>4926</v>
      </c>
      <c r="B24583" t="s">
        <v>20</v>
      </c>
      <c r="C24583" t="s">
        <v>19</v>
      </c>
      <c r="D24583" t="s">
        <v>33</v>
      </c>
      <c r="E24583" t="s">
        <v>533</v>
      </c>
    </row>
    <row r="24584" spans="1:5" x14ac:dyDescent="0.25">
      <c r="A24584" t="s">
        <v>24758</v>
      </c>
      <c r="B24584" t="s">
        <v>20</v>
      </c>
      <c r="C24584" t="s">
        <v>19</v>
      </c>
      <c r="D24584" t="s">
        <v>33</v>
      </c>
      <c r="E24584" t="s">
        <v>538</v>
      </c>
    </row>
    <row r="24585" spans="1:5" x14ac:dyDescent="0.25">
      <c r="A24585" t="s">
        <v>2747</v>
      </c>
      <c r="B24585" t="s">
        <v>20</v>
      </c>
      <c r="C24585" t="s">
        <v>19</v>
      </c>
      <c r="D24585" t="s">
        <v>33</v>
      </c>
      <c r="E24585" t="s">
        <v>533</v>
      </c>
    </row>
    <row r="24586" spans="1:5" x14ac:dyDescent="0.25">
      <c r="A24586" t="s">
        <v>24760</v>
      </c>
      <c r="B24586" t="s">
        <v>20</v>
      </c>
      <c r="C24586" t="s">
        <v>19</v>
      </c>
      <c r="D24586" t="s">
        <v>33</v>
      </c>
      <c r="E24586" t="s">
        <v>538</v>
      </c>
    </row>
    <row r="24587" spans="1:5" x14ac:dyDescent="0.25">
      <c r="A24587" t="s">
        <v>9097</v>
      </c>
      <c r="B24587" t="s">
        <v>20</v>
      </c>
      <c r="C24587" t="s">
        <v>19</v>
      </c>
      <c r="D24587" t="s">
        <v>33</v>
      </c>
      <c r="E24587" t="s">
        <v>533</v>
      </c>
    </row>
    <row r="24588" spans="1:5" x14ac:dyDescent="0.25">
      <c r="A24588" t="s">
        <v>24762</v>
      </c>
      <c r="B24588" t="s">
        <v>20</v>
      </c>
      <c r="C24588" t="s">
        <v>19</v>
      </c>
      <c r="D24588" t="s">
        <v>33</v>
      </c>
      <c r="E24588" t="s">
        <v>538</v>
      </c>
    </row>
    <row r="24589" spans="1:5" x14ac:dyDescent="0.25">
      <c r="A24589" t="s">
        <v>18663</v>
      </c>
      <c r="B24589" t="s">
        <v>20</v>
      </c>
      <c r="C24589" t="s">
        <v>19</v>
      </c>
      <c r="D24589" t="s">
        <v>65</v>
      </c>
      <c r="E24589" t="s">
        <v>533</v>
      </c>
    </row>
    <row r="24590" spans="1:5" x14ac:dyDescent="0.25">
      <c r="A24590" t="s">
        <v>24764</v>
      </c>
      <c r="B24590" t="s">
        <v>20</v>
      </c>
      <c r="C24590" t="s">
        <v>19</v>
      </c>
      <c r="D24590" t="s">
        <v>33</v>
      </c>
      <c r="E24590" t="s">
        <v>538</v>
      </c>
    </row>
    <row r="24591" spans="1:5" x14ac:dyDescent="0.25">
      <c r="A24591" t="s">
        <v>19551</v>
      </c>
      <c r="B24591" t="s">
        <v>20</v>
      </c>
      <c r="C24591" t="s">
        <v>19</v>
      </c>
      <c r="D24591" t="s">
        <v>65</v>
      </c>
      <c r="E24591" t="s">
        <v>533</v>
      </c>
    </row>
    <row r="24592" spans="1:5" x14ac:dyDescent="0.25">
      <c r="A24592" t="s">
        <v>24766</v>
      </c>
      <c r="B24592" t="s">
        <v>20</v>
      </c>
      <c r="C24592" t="s">
        <v>19</v>
      </c>
      <c r="D24592" t="s">
        <v>33</v>
      </c>
      <c r="E24592" t="s">
        <v>538</v>
      </c>
    </row>
    <row r="24593" spans="1:5" x14ac:dyDescent="0.25">
      <c r="A24593" t="s">
        <v>24767</v>
      </c>
      <c r="B24593" t="s">
        <v>20</v>
      </c>
      <c r="C24593" t="s">
        <v>19</v>
      </c>
      <c r="D24593" t="s">
        <v>33</v>
      </c>
      <c r="E24593" t="s">
        <v>538</v>
      </c>
    </row>
    <row r="24594" spans="1:5" x14ac:dyDescent="0.25">
      <c r="A24594" t="s">
        <v>23787</v>
      </c>
      <c r="B24594" t="s">
        <v>20</v>
      </c>
      <c r="C24594" t="s">
        <v>19</v>
      </c>
      <c r="D24594" t="s">
        <v>33</v>
      </c>
      <c r="E24594" t="s">
        <v>533</v>
      </c>
    </row>
    <row r="24595" spans="1:5" x14ac:dyDescent="0.25">
      <c r="A24595" t="s">
        <v>24769</v>
      </c>
      <c r="B24595" t="s">
        <v>20</v>
      </c>
      <c r="C24595" t="s">
        <v>19</v>
      </c>
      <c r="D24595" t="s">
        <v>33</v>
      </c>
      <c r="E24595" t="s">
        <v>538</v>
      </c>
    </row>
    <row r="24596" spans="1:5" x14ac:dyDescent="0.25">
      <c r="A24596" t="s">
        <v>2749</v>
      </c>
      <c r="B24596" t="s">
        <v>20</v>
      </c>
      <c r="C24596" t="s">
        <v>19</v>
      </c>
      <c r="D24596" t="s">
        <v>33</v>
      </c>
      <c r="E24596" t="s">
        <v>533</v>
      </c>
    </row>
    <row r="24597" spans="1:5" x14ac:dyDescent="0.25">
      <c r="A24597" t="s">
        <v>14544</v>
      </c>
      <c r="B24597" t="s">
        <v>20</v>
      </c>
      <c r="C24597" t="s">
        <v>19</v>
      </c>
      <c r="D24597" t="s">
        <v>33</v>
      </c>
      <c r="E24597" t="s">
        <v>533</v>
      </c>
    </row>
    <row r="24598" spans="1:5" x14ac:dyDescent="0.25">
      <c r="A24598" t="s">
        <v>24772</v>
      </c>
      <c r="B24598" t="s">
        <v>20</v>
      </c>
      <c r="C24598" t="s">
        <v>19</v>
      </c>
      <c r="D24598" t="s">
        <v>33</v>
      </c>
      <c r="E24598" t="s">
        <v>538</v>
      </c>
    </row>
    <row r="24599" spans="1:5" x14ac:dyDescent="0.25">
      <c r="A24599" t="s">
        <v>1149</v>
      </c>
      <c r="B24599" t="s">
        <v>20</v>
      </c>
      <c r="C24599" t="s">
        <v>19</v>
      </c>
      <c r="D24599" t="s">
        <v>33</v>
      </c>
      <c r="E24599" t="s">
        <v>533</v>
      </c>
    </row>
    <row r="24600" spans="1:5" x14ac:dyDescent="0.25">
      <c r="A24600" t="s">
        <v>24774</v>
      </c>
      <c r="B24600" t="s">
        <v>20</v>
      </c>
      <c r="C24600" t="s">
        <v>19</v>
      </c>
      <c r="D24600" t="s">
        <v>33</v>
      </c>
      <c r="E24600" t="s">
        <v>530</v>
      </c>
    </row>
    <row r="24601" spans="1:5" x14ac:dyDescent="0.25">
      <c r="A24601" t="s">
        <v>24775</v>
      </c>
      <c r="B24601" t="s">
        <v>20</v>
      </c>
      <c r="C24601" t="s">
        <v>19</v>
      </c>
      <c r="D24601" t="s">
        <v>33</v>
      </c>
      <c r="E24601" t="s">
        <v>903</v>
      </c>
    </row>
    <row r="24602" spans="1:5" x14ac:dyDescent="0.25">
      <c r="A24602" t="s">
        <v>11943</v>
      </c>
      <c r="B24602" t="s">
        <v>20</v>
      </c>
      <c r="C24602" t="s">
        <v>19</v>
      </c>
      <c r="D24602" t="s">
        <v>33</v>
      </c>
      <c r="E24602" t="s">
        <v>533</v>
      </c>
    </row>
    <row r="24603" spans="1:5" x14ac:dyDescent="0.25">
      <c r="A24603" t="s">
        <v>24777</v>
      </c>
      <c r="B24603" t="s">
        <v>20</v>
      </c>
      <c r="C24603" t="s">
        <v>19</v>
      </c>
      <c r="D24603" t="s">
        <v>33</v>
      </c>
      <c r="E24603" t="s">
        <v>538</v>
      </c>
    </row>
    <row r="24604" spans="1:5" x14ac:dyDescent="0.25">
      <c r="A24604" t="s">
        <v>24778</v>
      </c>
      <c r="B24604" t="s">
        <v>20</v>
      </c>
      <c r="C24604" t="s">
        <v>19</v>
      </c>
      <c r="D24604" t="s">
        <v>33</v>
      </c>
      <c r="E24604" t="s">
        <v>530</v>
      </c>
    </row>
    <row r="24605" spans="1:5" x14ac:dyDescent="0.25">
      <c r="A24605" t="s">
        <v>22303</v>
      </c>
      <c r="B24605" t="s">
        <v>20</v>
      </c>
      <c r="C24605" t="s">
        <v>19</v>
      </c>
      <c r="D24605" t="s">
        <v>33</v>
      </c>
      <c r="E24605" t="s">
        <v>533</v>
      </c>
    </row>
    <row r="24606" spans="1:5" x14ac:dyDescent="0.25">
      <c r="A24606" t="s">
        <v>24780</v>
      </c>
      <c r="B24606" t="s">
        <v>20</v>
      </c>
      <c r="C24606" t="s">
        <v>19</v>
      </c>
      <c r="D24606" t="s">
        <v>33</v>
      </c>
      <c r="E24606" t="s">
        <v>530</v>
      </c>
    </row>
    <row r="24607" spans="1:5" x14ac:dyDescent="0.25">
      <c r="A24607" t="s">
        <v>15900</v>
      </c>
      <c r="B24607" t="s">
        <v>20</v>
      </c>
      <c r="C24607" t="s">
        <v>19</v>
      </c>
      <c r="D24607" t="s">
        <v>33</v>
      </c>
      <c r="E24607" t="s">
        <v>533</v>
      </c>
    </row>
    <row r="24608" spans="1:5" x14ac:dyDescent="0.25">
      <c r="A24608" t="s">
        <v>24782</v>
      </c>
      <c r="B24608" t="s">
        <v>20</v>
      </c>
      <c r="C24608" t="s">
        <v>19</v>
      </c>
      <c r="D24608" t="s">
        <v>33</v>
      </c>
      <c r="E24608" t="s">
        <v>538</v>
      </c>
    </row>
    <row r="24609" spans="1:5" x14ac:dyDescent="0.25">
      <c r="A24609" t="s">
        <v>24783</v>
      </c>
      <c r="B24609" t="s">
        <v>20</v>
      </c>
      <c r="C24609" t="s">
        <v>19</v>
      </c>
      <c r="D24609" t="s">
        <v>33</v>
      </c>
      <c r="E24609" t="s">
        <v>530</v>
      </c>
    </row>
    <row r="24610" spans="1:5" x14ac:dyDescent="0.25">
      <c r="A24610" t="s">
        <v>24784</v>
      </c>
      <c r="B24610" t="s">
        <v>20</v>
      </c>
      <c r="C24610" t="s">
        <v>19</v>
      </c>
      <c r="D24610" t="s">
        <v>33</v>
      </c>
      <c r="E24610" t="s">
        <v>539</v>
      </c>
    </row>
    <row r="24611" spans="1:5" x14ac:dyDescent="0.25">
      <c r="A24611" t="s">
        <v>2639</v>
      </c>
      <c r="B24611" t="s">
        <v>20</v>
      </c>
      <c r="C24611" t="s">
        <v>19</v>
      </c>
      <c r="D24611" t="s">
        <v>33</v>
      </c>
      <c r="E24611" t="s">
        <v>533</v>
      </c>
    </row>
    <row r="24612" spans="1:5" x14ac:dyDescent="0.25">
      <c r="A24612" t="s">
        <v>24786</v>
      </c>
      <c r="B24612" t="s">
        <v>20</v>
      </c>
      <c r="C24612" t="s">
        <v>19</v>
      </c>
      <c r="D24612" t="s">
        <v>33</v>
      </c>
      <c r="E24612" t="s">
        <v>538</v>
      </c>
    </row>
    <row r="24613" spans="1:5" x14ac:dyDescent="0.25">
      <c r="A24613" t="s">
        <v>24787</v>
      </c>
      <c r="B24613" t="s">
        <v>20</v>
      </c>
      <c r="C24613" t="s">
        <v>19</v>
      </c>
      <c r="D24613" t="s">
        <v>33</v>
      </c>
      <c r="E24613" t="s">
        <v>538</v>
      </c>
    </row>
    <row r="24614" spans="1:5" x14ac:dyDescent="0.25">
      <c r="A24614" t="s">
        <v>25368</v>
      </c>
      <c r="B24614" t="s">
        <v>20</v>
      </c>
      <c r="C24614" t="s">
        <v>19</v>
      </c>
      <c r="D24614" t="s">
        <v>33</v>
      </c>
      <c r="E24614" t="s">
        <v>533</v>
      </c>
    </row>
    <row r="24615" spans="1:5" x14ac:dyDescent="0.25">
      <c r="A24615" t="s">
        <v>24789</v>
      </c>
      <c r="B24615" t="s">
        <v>20</v>
      </c>
      <c r="C24615" t="s">
        <v>19</v>
      </c>
      <c r="D24615" t="s">
        <v>33</v>
      </c>
      <c r="E24615" t="s">
        <v>539</v>
      </c>
    </row>
    <row r="24616" spans="1:5" x14ac:dyDescent="0.25">
      <c r="A24616" t="s">
        <v>24790</v>
      </c>
      <c r="B24616" t="s">
        <v>20</v>
      </c>
      <c r="C24616" t="s">
        <v>19</v>
      </c>
      <c r="D24616" t="s">
        <v>33</v>
      </c>
      <c r="E24616" t="s">
        <v>538</v>
      </c>
    </row>
    <row r="24617" spans="1:5" x14ac:dyDescent="0.25">
      <c r="A24617" t="s">
        <v>6635</v>
      </c>
      <c r="B24617" t="s">
        <v>20</v>
      </c>
      <c r="C24617" t="s">
        <v>19</v>
      </c>
      <c r="D24617" t="s">
        <v>33</v>
      </c>
      <c r="E24617" t="s">
        <v>533</v>
      </c>
    </row>
    <row r="24618" spans="1:5" x14ac:dyDescent="0.25">
      <c r="A24618" t="s">
        <v>23146</v>
      </c>
      <c r="B24618" t="s">
        <v>20</v>
      </c>
      <c r="C24618" t="s">
        <v>19</v>
      </c>
      <c r="D24618" t="s">
        <v>33</v>
      </c>
      <c r="E24618" t="s">
        <v>533</v>
      </c>
    </row>
    <row r="24619" spans="1:5" x14ac:dyDescent="0.25">
      <c r="A24619" t="s">
        <v>24793</v>
      </c>
      <c r="B24619" t="s">
        <v>20</v>
      </c>
      <c r="C24619" t="s">
        <v>19</v>
      </c>
      <c r="D24619" t="s">
        <v>33</v>
      </c>
      <c r="E24619" t="s">
        <v>538</v>
      </c>
    </row>
    <row r="24620" spans="1:5" x14ac:dyDescent="0.25">
      <c r="A24620" t="s">
        <v>24794</v>
      </c>
      <c r="B24620" t="s">
        <v>20</v>
      </c>
      <c r="C24620" t="s">
        <v>19</v>
      </c>
      <c r="D24620" t="s">
        <v>33</v>
      </c>
      <c r="E24620" t="s">
        <v>530</v>
      </c>
    </row>
    <row r="24621" spans="1:5" x14ac:dyDescent="0.25">
      <c r="A24621" t="s">
        <v>13423</v>
      </c>
      <c r="B24621" t="s">
        <v>20</v>
      </c>
      <c r="C24621" t="s">
        <v>19</v>
      </c>
      <c r="D24621" t="s">
        <v>33</v>
      </c>
      <c r="E24621" t="s">
        <v>533</v>
      </c>
    </row>
    <row r="24622" spans="1:5" x14ac:dyDescent="0.25">
      <c r="A24622" t="s">
        <v>24796</v>
      </c>
      <c r="B24622" t="s">
        <v>20</v>
      </c>
      <c r="C24622" t="s">
        <v>22</v>
      </c>
      <c r="D24622" t="s">
        <v>33</v>
      </c>
      <c r="E24622" t="s">
        <v>536</v>
      </c>
    </row>
    <row r="24623" spans="1:5" x14ac:dyDescent="0.25">
      <c r="A24623" t="s">
        <v>9479</v>
      </c>
      <c r="B24623" t="s">
        <v>20</v>
      </c>
      <c r="C24623" t="s">
        <v>19</v>
      </c>
      <c r="D24623" t="s">
        <v>33</v>
      </c>
      <c r="E24623" t="s">
        <v>533</v>
      </c>
    </row>
    <row r="24624" spans="1:5" x14ac:dyDescent="0.25">
      <c r="A24624" t="s">
        <v>28745</v>
      </c>
      <c r="B24624" t="s">
        <v>20</v>
      </c>
      <c r="C24624" t="s">
        <v>19</v>
      </c>
      <c r="D24624" t="s">
        <v>33</v>
      </c>
      <c r="E24624" t="s">
        <v>533</v>
      </c>
    </row>
    <row r="24625" spans="1:5" x14ac:dyDescent="0.25">
      <c r="A24625" t="s">
        <v>24799</v>
      </c>
      <c r="B24625" t="s">
        <v>20</v>
      </c>
      <c r="C24625" t="s">
        <v>19</v>
      </c>
      <c r="D24625" t="s">
        <v>33</v>
      </c>
      <c r="E24625" t="s">
        <v>538</v>
      </c>
    </row>
    <row r="24626" spans="1:5" x14ac:dyDescent="0.25">
      <c r="A24626" t="s">
        <v>24801</v>
      </c>
      <c r="B24626" t="s">
        <v>20</v>
      </c>
      <c r="C24626" t="s">
        <v>19</v>
      </c>
      <c r="D24626" t="s">
        <v>33</v>
      </c>
      <c r="E24626" t="s">
        <v>562</v>
      </c>
    </row>
    <row r="24627" spans="1:5" x14ac:dyDescent="0.25">
      <c r="A24627" t="s">
        <v>28735</v>
      </c>
      <c r="B24627" t="s">
        <v>20</v>
      </c>
      <c r="C24627" t="s">
        <v>19</v>
      </c>
      <c r="D24627" t="s">
        <v>33</v>
      </c>
      <c r="E24627" t="s">
        <v>533</v>
      </c>
    </row>
    <row r="24628" spans="1:5" x14ac:dyDescent="0.25">
      <c r="A24628" t="s">
        <v>28737</v>
      </c>
      <c r="B24628" t="s">
        <v>20</v>
      </c>
      <c r="C24628" t="s">
        <v>19</v>
      </c>
      <c r="D24628" t="s">
        <v>33</v>
      </c>
      <c r="E24628" t="s">
        <v>533</v>
      </c>
    </row>
    <row r="24629" spans="1:5" x14ac:dyDescent="0.25">
      <c r="A24629" t="s">
        <v>24803</v>
      </c>
      <c r="B24629" t="s">
        <v>20</v>
      </c>
      <c r="C24629" t="s">
        <v>19</v>
      </c>
      <c r="D24629" t="s">
        <v>33</v>
      </c>
      <c r="E24629" t="s">
        <v>530</v>
      </c>
    </row>
    <row r="24630" spans="1:5" x14ac:dyDescent="0.25">
      <c r="A24630" t="s">
        <v>6712</v>
      </c>
      <c r="B24630" t="s">
        <v>20</v>
      </c>
      <c r="C24630" t="s">
        <v>19</v>
      </c>
      <c r="D24630" t="s">
        <v>33</v>
      </c>
      <c r="E24630" t="s">
        <v>533</v>
      </c>
    </row>
    <row r="24631" spans="1:5" x14ac:dyDescent="0.25">
      <c r="A24631" t="s">
        <v>19085</v>
      </c>
      <c r="B24631" t="s">
        <v>20</v>
      </c>
      <c r="C24631" t="s">
        <v>19</v>
      </c>
      <c r="D24631" t="s">
        <v>69</v>
      </c>
      <c r="E24631" t="s">
        <v>553</v>
      </c>
    </row>
    <row r="24632" spans="1:5" x14ac:dyDescent="0.25">
      <c r="A24632" t="s">
        <v>24807</v>
      </c>
      <c r="B24632" t="s">
        <v>20</v>
      </c>
      <c r="C24632" t="s">
        <v>19</v>
      </c>
      <c r="D24632" t="s">
        <v>33</v>
      </c>
      <c r="E24632" t="s">
        <v>530</v>
      </c>
    </row>
    <row r="24633" spans="1:5" x14ac:dyDescent="0.25">
      <c r="A24633" t="s">
        <v>4872</v>
      </c>
      <c r="B24633" t="s">
        <v>20</v>
      </c>
      <c r="C24633" t="s">
        <v>19</v>
      </c>
      <c r="D24633" t="s">
        <v>33</v>
      </c>
      <c r="E24633" t="s">
        <v>533</v>
      </c>
    </row>
    <row r="24634" spans="1:5" x14ac:dyDescent="0.25">
      <c r="A24634" t="s">
        <v>16000</v>
      </c>
      <c r="B24634" t="s">
        <v>20</v>
      </c>
      <c r="C24634" t="s">
        <v>19</v>
      </c>
      <c r="D24634" t="s">
        <v>33</v>
      </c>
      <c r="E24634" t="s">
        <v>553</v>
      </c>
    </row>
    <row r="24635" spans="1:5" x14ac:dyDescent="0.25">
      <c r="A24635" t="s">
        <v>24809</v>
      </c>
      <c r="B24635" t="s">
        <v>20</v>
      </c>
      <c r="C24635" t="s">
        <v>19</v>
      </c>
      <c r="D24635" t="s">
        <v>33</v>
      </c>
      <c r="E24635" t="s">
        <v>538</v>
      </c>
    </row>
    <row r="24636" spans="1:5" x14ac:dyDescent="0.25">
      <c r="A24636" t="s">
        <v>2636</v>
      </c>
      <c r="B24636" t="s">
        <v>20</v>
      </c>
      <c r="C24636" t="s">
        <v>19</v>
      </c>
      <c r="D24636" t="s">
        <v>33</v>
      </c>
      <c r="E24636" t="s">
        <v>533</v>
      </c>
    </row>
    <row r="24637" spans="1:5" x14ac:dyDescent="0.25">
      <c r="A24637" t="s">
        <v>15204</v>
      </c>
      <c r="B24637" t="s">
        <v>20</v>
      </c>
      <c r="C24637" t="s">
        <v>19</v>
      </c>
      <c r="D24637" t="s">
        <v>33</v>
      </c>
      <c r="E24637" t="s">
        <v>553</v>
      </c>
    </row>
    <row r="24638" spans="1:5" x14ac:dyDescent="0.25">
      <c r="A24638" t="s">
        <v>24812</v>
      </c>
      <c r="B24638" t="s">
        <v>20</v>
      </c>
      <c r="C24638" t="s">
        <v>21</v>
      </c>
      <c r="D24638" t="s">
        <v>33</v>
      </c>
      <c r="E24638" t="s">
        <v>582</v>
      </c>
    </row>
    <row r="24639" spans="1:5" x14ac:dyDescent="0.25">
      <c r="A24639" t="s">
        <v>24813</v>
      </c>
      <c r="B24639" t="s">
        <v>20</v>
      </c>
      <c r="C24639" t="s">
        <v>19</v>
      </c>
      <c r="D24639" t="s">
        <v>33</v>
      </c>
      <c r="E24639" t="s">
        <v>523</v>
      </c>
    </row>
    <row r="24640" spans="1:5" x14ac:dyDescent="0.25">
      <c r="A24640" t="s">
        <v>24814</v>
      </c>
      <c r="B24640" t="s">
        <v>20</v>
      </c>
      <c r="C24640" t="s">
        <v>19</v>
      </c>
      <c r="D24640" t="s">
        <v>33</v>
      </c>
      <c r="E24640" t="s">
        <v>523</v>
      </c>
    </row>
    <row r="24641" spans="1:5" x14ac:dyDescent="0.25">
      <c r="A24641" t="s">
        <v>24815</v>
      </c>
      <c r="B24641" t="s">
        <v>20</v>
      </c>
      <c r="C24641" t="s">
        <v>19</v>
      </c>
      <c r="D24641" t="s">
        <v>33</v>
      </c>
      <c r="E24641" t="s">
        <v>523</v>
      </c>
    </row>
    <row r="24642" spans="1:5" x14ac:dyDescent="0.25">
      <c r="A24642" t="s">
        <v>6711</v>
      </c>
      <c r="B24642" t="s">
        <v>20</v>
      </c>
      <c r="C24642" t="s">
        <v>19</v>
      </c>
      <c r="D24642" t="s">
        <v>33</v>
      </c>
      <c r="E24642" t="s">
        <v>533</v>
      </c>
    </row>
    <row r="24643" spans="1:5" x14ac:dyDescent="0.25">
      <c r="A24643" t="s">
        <v>19093</v>
      </c>
      <c r="B24643" t="s">
        <v>20</v>
      </c>
      <c r="C24643" t="s">
        <v>19</v>
      </c>
      <c r="D24643" t="s">
        <v>33</v>
      </c>
      <c r="E24643" t="s">
        <v>533</v>
      </c>
    </row>
    <row r="24644" spans="1:5" x14ac:dyDescent="0.25">
      <c r="A24644" t="s">
        <v>26663</v>
      </c>
      <c r="B24644" t="s">
        <v>20</v>
      </c>
      <c r="C24644" t="s">
        <v>19</v>
      </c>
      <c r="D24644" t="s">
        <v>33</v>
      </c>
      <c r="E24644" t="s">
        <v>533</v>
      </c>
    </row>
    <row r="24645" spans="1:5" x14ac:dyDescent="0.25">
      <c r="A24645" t="s">
        <v>24819</v>
      </c>
      <c r="B24645" t="s">
        <v>20</v>
      </c>
      <c r="C24645" t="s">
        <v>19</v>
      </c>
      <c r="D24645" t="s">
        <v>33</v>
      </c>
      <c r="E24645" t="s">
        <v>530</v>
      </c>
    </row>
    <row r="24646" spans="1:5" x14ac:dyDescent="0.25">
      <c r="A24646" t="s">
        <v>28656</v>
      </c>
      <c r="B24646" t="s">
        <v>20</v>
      </c>
      <c r="C24646" t="s">
        <v>19</v>
      </c>
      <c r="D24646" t="s">
        <v>33</v>
      </c>
      <c r="E24646" t="s">
        <v>533</v>
      </c>
    </row>
    <row r="24647" spans="1:5" x14ac:dyDescent="0.25">
      <c r="A24647" t="s">
        <v>24821</v>
      </c>
      <c r="B24647" t="s">
        <v>20</v>
      </c>
      <c r="C24647" t="s">
        <v>19</v>
      </c>
      <c r="D24647" t="s">
        <v>33</v>
      </c>
      <c r="E24647" t="s">
        <v>530</v>
      </c>
    </row>
    <row r="24648" spans="1:5" x14ac:dyDescent="0.25">
      <c r="A24648" t="s">
        <v>24822</v>
      </c>
      <c r="B24648" t="s">
        <v>20</v>
      </c>
      <c r="C24648" t="s">
        <v>21</v>
      </c>
      <c r="D24648" t="s">
        <v>33</v>
      </c>
      <c r="E24648" t="s">
        <v>777</v>
      </c>
    </row>
    <row r="24649" spans="1:5" x14ac:dyDescent="0.25">
      <c r="A24649" t="s">
        <v>27049</v>
      </c>
      <c r="B24649" t="s">
        <v>20</v>
      </c>
      <c r="C24649" t="s">
        <v>19</v>
      </c>
      <c r="D24649" t="s">
        <v>33</v>
      </c>
      <c r="E24649" t="s">
        <v>533</v>
      </c>
    </row>
    <row r="24650" spans="1:5" x14ac:dyDescent="0.25">
      <c r="A24650" t="s">
        <v>18553</v>
      </c>
      <c r="B24650" t="s">
        <v>20</v>
      </c>
      <c r="C24650" t="s">
        <v>19</v>
      </c>
      <c r="D24650" t="s">
        <v>33</v>
      </c>
      <c r="E24650" t="s">
        <v>533</v>
      </c>
    </row>
    <row r="24651" spans="1:5" x14ac:dyDescent="0.25">
      <c r="A24651" t="s">
        <v>24825</v>
      </c>
      <c r="B24651" t="s">
        <v>20</v>
      </c>
      <c r="C24651" t="s">
        <v>21</v>
      </c>
      <c r="D24651" t="s">
        <v>33</v>
      </c>
      <c r="E24651" t="s">
        <v>582</v>
      </c>
    </row>
    <row r="24652" spans="1:5" x14ac:dyDescent="0.25">
      <c r="A24652" t="s">
        <v>4870</v>
      </c>
      <c r="B24652" t="s">
        <v>20</v>
      </c>
      <c r="C24652" t="s">
        <v>19</v>
      </c>
      <c r="D24652" t="s">
        <v>33</v>
      </c>
      <c r="E24652" t="s">
        <v>533</v>
      </c>
    </row>
    <row r="24653" spans="1:5" x14ac:dyDescent="0.25">
      <c r="A24653" t="s">
        <v>24827</v>
      </c>
      <c r="B24653" t="s">
        <v>20</v>
      </c>
      <c r="C24653" t="s">
        <v>19</v>
      </c>
      <c r="D24653" t="s">
        <v>33</v>
      </c>
      <c r="E24653" t="s">
        <v>530</v>
      </c>
    </row>
    <row r="24654" spans="1:5" x14ac:dyDescent="0.25">
      <c r="A24654" t="s">
        <v>26313</v>
      </c>
      <c r="B24654" t="s">
        <v>20</v>
      </c>
      <c r="C24654" t="s">
        <v>19</v>
      </c>
      <c r="D24654" t="s">
        <v>33</v>
      </c>
      <c r="E24654" t="s">
        <v>533</v>
      </c>
    </row>
    <row r="24655" spans="1:5" x14ac:dyDescent="0.25">
      <c r="A24655" t="s">
        <v>24829</v>
      </c>
      <c r="B24655" t="s">
        <v>20</v>
      </c>
      <c r="C24655" t="s">
        <v>24</v>
      </c>
      <c r="D24655" t="s">
        <v>33</v>
      </c>
      <c r="E24655" t="s">
        <v>699</v>
      </c>
    </row>
    <row r="24656" spans="1:5" x14ac:dyDescent="0.25">
      <c r="A24656" t="s">
        <v>43849</v>
      </c>
      <c r="B24656" t="s">
        <v>20</v>
      </c>
      <c r="C24656" t="s">
        <v>19</v>
      </c>
      <c r="D24656" t="s">
        <v>65</v>
      </c>
      <c r="E24656" t="s">
        <v>533</v>
      </c>
    </row>
    <row r="24657" spans="1:5" x14ac:dyDescent="0.25">
      <c r="A24657" t="s">
        <v>24831</v>
      </c>
      <c r="B24657" t="s">
        <v>20</v>
      </c>
      <c r="C24657" t="s">
        <v>19</v>
      </c>
      <c r="D24657" t="s">
        <v>33</v>
      </c>
      <c r="E24657" t="s">
        <v>538</v>
      </c>
    </row>
    <row r="24658" spans="1:5" x14ac:dyDescent="0.25">
      <c r="A24658" t="s">
        <v>43850</v>
      </c>
      <c r="B24658" t="s">
        <v>20</v>
      </c>
      <c r="C24658" t="s">
        <v>19</v>
      </c>
      <c r="D24658" t="s">
        <v>65</v>
      </c>
      <c r="E24658" t="s">
        <v>533</v>
      </c>
    </row>
    <row r="24659" spans="1:5" x14ac:dyDescent="0.25">
      <c r="A24659" t="s">
        <v>17489</v>
      </c>
      <c r="B24659" t="s">
        <v>20</v>
      </c>
      <c r="C24659" t="s">
        <v>19</v>
      </c>
      <c r="D24659" t="s">
        <v>33</v>
      </c>
      <c r="E24659" t="s">
        <v>533</v>
      </c>
    </row>
    <row r="24660" spans="1:5" x14ac:dyDescent="0.25">
      <c r="A24660" t="s">
        <v>15121</v>
      </c>
      <c r="B24660" t="s">
        <v>20</v>
      </c>
      <c r="C24660" t="s">
        <v>19</v>
      </c>
      <c r="D24660" t="s">
        <v>33</v>
      </c>
      <c r="E24660" t="s">
        <v>533</v>
      </c>
    </row>
    <row r="24661" spans="1:5" x14ac:dyDescent="0.25">
      <c r="A24661" t="s">
        <v>28338</v>
      </c>
      <c r="B24661" t="s">
        <v>20</v>
      </c>
      <c r="C24661" t="s">
        <v>19</v>
      </c>
      <c r="D24661" t="s">
        <v>33</v>
      </c>
      <c r="E24661" t="s">
        <v>533</v>
      </c>
    </row>
    <row r="24662" spans="1:5" x14ac:dyDescent="0.25">
      <c r="A24662" t="s">
        <v>6130</v>
      </c>
      <c r="B24662" t="s">
        <v>20</v>
      </c>
      <c r="C24662" t="s">
        <v>19</v>
      </c>
      <c r="D24662" t="s">
        <v>33</v>
      </c>
      <c r="E24662" t="s">
        <v>533</v>
      </c>
    </row>
    <row r="24663" spans="1:5" x14ac:dyDescent="0.25">
      <c r="A24663" t="s">
        <v>27626</v>
      </c>
      <c r="B24663" t="s">
        <v>20</v>
      </c>
      <c r="C24663" t="s">
        <v>19</v>
      </c>
      <c r="D24663" t="s">
        <v>33</v>
      </c>
      <c r="E24663" t="s">
        <v>533</v>
      </c>
    </row>
    <row r="24664" spans="1:5" x14ac:dyDescent="0.25">
      <c r="A24664" t="s">
        <v>1940</v>
      </c>
      <c r="B24664" t="s">
        <v>20</v>
      </c>
      <c r="C24664" t="s">
        <v>19</v>
      </c>
      <c r="D24664" t="s">
        <v>33</v>
      </c>
      <c r="E24664" t="s">
        <v>533</v>
      </c>
    </row>
    <row r="24665" spans="1:5" x14ac:dyDescent="0.25">
      <c r="A24665" t="s">
        <v>24839</v>
      </c>
      <c r="B24665" t="s">
        <v>20</v>
      </c>
      <c r="C24665" t="s">
        <v>19</v>
      </c>
      <c r="D24665" t="s">
        <v>33</v>
      </c>
      <c r="E24665" t="s">
        <v>538</v>
      </c>
    </row>
    <row r="24666" spans="1:5" x14ac:dyDescent="0.25">
      <c r="A24666" t="s">
        <v>23224</v>
      </c>
      <c r="B24666" t="s">
        <v>20</v>
      </c>
      <c r="C24666" t="s">
        <v>19</v>
      </c>
      <c r="D24666" t="s">
        <v>33</v>
      </c>
      <c r="E24666" t="s">
        <v>533</v>
      </c>
    </row>
    <row r="24667" spans="1:5" x14ac:dyDescent="0.25">
      <c r="A24667" t="s">
        <v>24841</v>
      </c>
      <c r="B24667" t="s">
        <v>20</v>
      </c>
      <c r="C24667" t="s">
        <v>19</v>
      </c>
      <c r="D24667" t="s">
        <v>33</v>
      </c>
      <c r="E24667" t="s">
        <v>538</v>
      </c>
    </row>
    <row r="24668" spans="1:5" x14ac:dyDescent="0.25">
      <c r="A24668" t="s">
        <v>18692</v>
      </c>
      <c r="B24668" t="s">
        <v>20</v>
      </c>
      <c r="C24668" t="s">
        <v>19</v>
      </c>
      <c r="D24668" t="s">
        <v>65</v>
      </c>
      <c r="E24668" t="s">
        <v>533</v>
      </c>
    </row>
    <row r="24669" spans="1:5" x14ac:dyDescent="0.25">
      <c r="A24669" t="s">
        <v>24843</v>
      </c>
      <c r="B24669" t="s">
        <v>20</v>
      </c>
      <c r="C24669" t="s">
        <v>19</v>
      </c>
      <c r="D24669" t="s">
        <v>33</v>
      </c>
      <c r="E24669" t="s">
        <v>530</v>
      </c>
    </row>
    <row r="24670" spans="1:5" x14ac:dyDescent="0.25">
      <c r="A24670" t="s">
        <v>19499</v>
      </c>
      <c r="B24670" t="s">
        <v>20</v>
      </c>
      <c r="C24670" t="s">
        <v>19</v>
      </c>
      <c r="D24670" t="s">
        <v>65</v>
      </c>
      <c r="E24670" t="s">
        <v>533</v>
      </c>
    </row>
    <row r="24671" spans="1:5" x14ac:dyDescent="0.25">
      <c r="A24671" t="s">
        <v>24845</v>
      </c>
      <c r="B24671" t="s">
        <v>20</v>
      </c>
      <c r="C24671" t="s">
        <v>19</v>
      </c>
      <c r="D24671" t="s">
        <v>33</v>
      </c>
      <c r="E24671" t="s">
        <v>530</v>
      </c>
    </row>
    <row r="24672" spans="1:5" x14ac:dyDescent="0.25">
      <c r="A24672" t="s">
        <v>12026</v>
      </c>
      <c r="B24672" t="s">
        <v>20</v>
      </c>
      <c r="C24672" t="s">
        <v>19</v>
      </c>
      <c r="D24672" t="s">
        <v>33</v>
      </c>
      <c r="E24672" t="s">
        <v>533</v>
      </c>
    </row>
    <row r="24673" spans="1:5" x14ac:dyDescent="0.25">
      <c r="A24673" t="s">
        <v>24847</v>
      </c>
      <c r="B24673" t="s">
        <v>20</v>
      </c>
      <c r="C24673" t="s">
        <v>19</v>
      </c>
      <c r="D24673" t="s">
        <v>33</v>
      </c>
      <c r="E24673" t="s">
        <v>530</v>
      </c>
    </row>
    <row r="24674" spans="1:5" x14ac:dyDescent="0.25">
      <c r="A24674" t="s">
        <v>11757</v>
      </c>
      <c r="B24674" t="s">
        <v>20</v>
      </c>
      <c r="C24674" t="s">
        <v>19</v>
      </c>
      <c r="D24674" t="s">
        <v>33</v>
      </c>
      <c r="E24674" t="s">
        <v>533</v>
      </c>
    </row>
    <row r="24675" spans="1:5" x14ac:dyDescent="0.25">
      <c r="A24675" t="s">
        <v>24849</v>
      </c>
      <c r="B24675" t="s">
        <v>20</v>
      </c>
      <c r="C24675" t="s">
        <v>19</v>
      </c>
      <c r="D24675" t="s">
        <v>33</v>
      </c>
      <c r="E24675" t="s">
        <v>530</v>
      </c>
    </row>
    <row r="24676" spans="1:5" x14ac:dyDescent="0.25">
      <c r="A24676" t="s">
        <v>24850</v>
      </c>
      <c r="B24676" t="s">
        <v>20</v>
      </c>
      <c r="C24676" t="s">
        <v>19</v>
      </c>
      <c r="D24676" t="s">
        <v>33</v>
      </c>
      <c r="E24676" t="s">
        <v>538</v>
      </c>
    </row>
    <row r="24677" spans="1:5" x14ac:dyDescent="0.25">
      <c r="A24677" t="s">
        <v>29471</v>
      </c>
      <c r="B24677" t="s">
        <v>20</v>
      </c>
      <c r="C24677" t="s">
        <v>19</v>
      </c>
      <c r="D24677" t="s">
        <v>33</v>
      </c>
      <c r="E24677" t="s">
        <v>533</v>
      </c>
    </row>
    <row r="24678" spans="1:5" x14ac:dyDescent="0.25">
      <c r="A24678" t="s">
        <v>24852</v>
      </c>
      <c r="B24678" t="s">
        <v>20</v>
      </c>
      <c r="C24678" t="s">
        <v>21</v>
      </c>
      <c r="D24678" t="s">
        <v>33</v>
      </c>
      <c r="E24678" t="s">
        <v>582</v>
      </c>
    </row>
    <row r="24679" spans="1:5" x14ac:dyDescent="0.25">
      <c r="A24679" t="s">
        <v>18308</v>
      </c>
      <c r="B24679" t="s">
        <v>20</v>
      </c>
      <c r="C24679" t="s">
        <v>19</v>
      </c>
      <c r="D24679" t="s">
        <v>33</v>
      </c>
      <c r="E24679" t="s">
        <v>553</v>
      </c>
    </row>
    <row r="24680" spans="1:5" x14ac:dyDescent="0.25">
      <c r="A24680" t="s">
        <v>24854</v>
      </c>
      <c r="B24680" t="s">
        <v>20</v>
      </c>
      <c r="C24680" t="s">
        <v>19</v>
      </c>
      <c r="D24680" t="s">
        <v>33</v>
      </c>
      <c r="E24680" t="s">
        <v>538</v>
      </c>
    </row>
    <row r="24681" spans="1:5" x14ac:dyDescent="0.25">
      <c r="A24681" t="s">
        <v>1939</v>
      </c>
      <c r="B24681" t="s">
        <v>20</v>
      </c>
      <c r="C24681" t="s">
        <v>19</v>
      </c>
      <c r="D24681" t="s">
        <v>33</v>
      </c>
      <c r="E24681" t="s">
        <v>533</v>
      </c>
    </row>
    <row r="24682" spans="1:5" x14ac:dyDescent="0.25">
      <c r="A24682" t="s">
        <v>24856</v>
      </c>
      <c r="B24682" t="s">
        <v>20</v>
      </c>
      <c r="C24682" t="s">
        <v>19</v>
      </c>
      <c r="D24682" t="s">
        <v>33</v>
      </c>
      <c r="E24682" t="s">
        <v>538</v>
      </c>
    </row>
    <row r="24683" spans="1:5" x14ac:dyDescent="0.25">
      <c r="A24683" t="s">
        <v>1672</v>
      </c>
      <c r="B24683" t="s">
        <v>20</v>
      </c>
      <c r="C24683" t="s">
        <v>19</v>
      </c>
      <c r="D24683" t="s">
        <v>33</v>
      </c>
      <c r="E24683" t="s">
        <v>533</v>
      </c>
    </row>
    <row r="24684" spans="1:5" x14ac:dyDescent="0.25">
      <c r="A24684" t="s">
        <v>24858</v>
      </c>
      <c r="B24684" t="s">
        <v>20</v>
      </c>
      <c r="C24684" t="s">
        <v>21</v>
      </c>
      <c r="D24684" t="s">
        <v>33</v>
      </c>
      <c r="E24684" t="s">
        <v>581</v>
      </c>
    </row>
    <row r="24685" spans="1:5" x14ac:dyDescent="0.25">
      <c r="A24685" t="s">
        <v>8369</v>
      </c>
      <c r="B24685" t="s">
        <v>20</v>
      </c>
      <c r="C24685" t="s">
        <v>19</v>
      </c>
      <c r="D24685" t="s">
        <v>33</v>
      </c>
      <c r="E24685" t="s">
        <v>533</v>
      </c>
    </row>
    <row r="24686" spans="1:5" x14ac:dyDescent="0.25">
      <c r="A24686" t="s">
        <v>24860</v>
      </c>
      <c r="B24686" t="s">
        <v>20</v>
      </c>
      <c r="C24686" t="s">
        <v>21</v>
      </c>
      <c r="D24686" t="s">
        <v>33</v>
      </c>
      <c r="E24686" t="s">
        <v>581</v>
      </c>
    </row>
    <row r="24687" spans="1:5" x14ac:dyDescent="0.25">
      <c r="A24687" t="s">
        <v>8371</v>
      </c>
      <c r="B24687" t="s">
        <v>20</v>
      </c>
      <c r="C24687" t="s">
        <v>19</v>
      </c>
      <c r="D24687" t="s">
        <v>33</v>
      </c>
      <c r="E24687" t="s">
        <v>533</v>
      </c>
    </row>
    <row r="24688" spans="1:5" x14ac:dyDescent="0.25">
      <c r="A24688" t="s">
        <v>24862</v>
      </c>
      <c r="B24688" t="s">
        <v>20</v>
      </c>
      <c r="C24688" t="s">
        <v>19</v>
      </c>
      <c r="D24688" t="s">
        <v>33</v>
      </c>
      <c r="E24688" t="s">
        <v>538</v>
      </c>
    </row>
    <row r="24689" spans="1:5" x14ac:dyDescent="0.25">
      <c r="A24689" t="s">
        <v>19470</v>
      </c>
      <c r="B24689" t="s">
        <v>20</v>
      </c>
      <c r="C24689" t="s">
        <v>19</v>
      </c>
      <c r="D24689" t="s">
        <v>33</v>
      </c>
      <c r="E24689" t="s">
        <v>533</v>
      </c>
    </row>
    <row r="24690" spans="1:5" x14ac:dyDescent="0.25">
      <c r="A24690" t="s">
        <v>24864</v>
      </c>
      <c r="B24690" t="s">
        <v>20</v>
      </c>
      <c r="C24690" t="s">
        <v>21</v>
      </c>
      <c r="D24690" t="s">
        <v>33</v>
      </c>
      <c r="E24690" t="s">
        <v>581</v>
      </c>
    </row>
    <row r="24691" spans="1:5" x14ac:dyDescent="0.25">
      <c r="A24691" t="s">
        <v>20745</v>
      </c>
      <c r="B24691" t="s">
        <v>20</v>
      </c>
      <c r="C24691" t="s">
        <v>19</v>
      </c>
      <c r="D24691" t="s">
        <v>33</v>
      </c>
      <c r="E24691" t="s">
        <v>533</v>
      </c>
    </row>
    <row r="24692" spans="1:5" x14ac:dyDescent="0.25">
      <c r="A24692" t="s">
        <v>24866</v>
      </c>
      <c r="B24692" t="s">
        <v>20</v>
      </c>
      <c r="C24692" t="s">
        <v>21</v>
      </c>
      <c r="D24692" t="s">
        <v>33</v>
      </c>
      <c r="E24692" t="s">
        <v>581</v>
      </c>
    </row>
    <row r="24693" spans="1:5" x14ac:dyDescent="0.25">
      <c r="A24693" t="s">
        <v>2458</v>
      </c>
      <c r="B24693" t="s">
        <v>20</v>
      </c>
      <c r="C24693" t="s">
        <v>19</v>
      </c>
      <c r="D24693" t="s">
        <v>33</v>
      </c>
      <c r="E24693" t="s">
        <v>533</v>
      </c>
    </row>
    <row r="24694" spans="1:5" x14ac:dyDescent="0.25">
      <c r="A24694" t="s">
        <v>24868</v>
      </c>
      <c r="B24694" t="s">
        <v>20</v>
      </c>
      <c r="C24694" t="s">
        <v>19</v>
      </c>
      <c r="D24694" t="s">
        <v>33</v>
      </c>
      <c r="E24694" t="s">
        <v>538</v>
      </c>
    </row>
    <row r="24695" spans="1:5" x14ac:dyDescent="0.25">
      <c r="A24695" t="s">
        <v>21907</v>
      </c>
      <c r="B24695" t="s">
        <v>16</v>
      </c>
      <c r="C24695" t="s">
        <v>15</v>
      </c>
      <c r="D24695" t="s">
        <v>33</v>
      </c>
      <c r="E24695" t="s">
        <v>628</v>
      </c>
    </row>
    <row r="24696" spans="1:5" x14ac:dyDescent="0.25">
      <c r="A24696" t="s">
        <v>24870</v>
      </c>
      <c r="B24696" t="s">
        <v>20</v>
      </c>
      <c r="C24696" t="s">
        <v>19</v>
      </c>
      <c r="D24696" t="s">
        <v>33</v>
      </c>
      <c r="E24696" t="s">
        <v>538</v>
      </c>
    </row>
    <row r="24697" spans="1:5" x14ac:dyDescent="0.25">
      <c r="A24697" t="s">
        <v>24256</v>
      </c>
      <c r="B24697" t="s">
        <v>20</v>
      </c>
      <c r="C24697" t="s">
        <v>19</v>
      </c>
      <c r="D24697" t="s">
        <v>33</v>
      </c>
      <c r="E24697" t="s">
        <v>533</v>
      </c>
    </row>
    <row r="24698" spans="1:5" x14ac:dyDescent="0.25">
      <c r="A24698" t="s">
        <v>24872</v>
      </c>
      <c r="B24698" t="s">
        <v>20</v>
      </c>
      <c r="C24698" t="s">
        <v>19</v>
      </c>
      <c r="D24698" t="s">
        <v>33</v>
      </c>
      <c r="E24698" t="s">
        <v>538</v>
      </c>
    </row>
    <row r="24699" spans="1:5" x14ac:dyDescent="0.25">
      <c r="A24699" t="s">
        <v>7286</v>
      </c>
      <c r="B24699" t="s">
        <v>20</v>
      </c>
      <c r="C24699" t="s">
        <v>19</v>
      </c>
      <c r="D24699" t="s">
        <v>33</v>
      </c>
      <c r="E24699" t="s">
        <v>533</v>
      </c>
    </row>
    <row r="24700" spans="1:5" x14ac:dyDescent="0.25">
      <c r="A24700" t="s">
        <v>43851</v>
      </c>
      <c r="B24700" t="s">
        <v>20</v>
      </c>
      <c r="C24700" t="s">
        <v>25</v>
      </c>
      <c r="D24700" t="s">
        <v>66</v>
      </c>
      <c r="E24700" t="s">
        <v>815</v>
      </c>
    </row>
    <row r="24701" spans="1:5" x14ac:dyDescent="0.25">
      <c r="A24701" t="s">
        <v>24873</v>
      </c>
      <c r="B24701" t="s">
        <v>20</v>
      </c>
      <c r="C24701" t="s">
        <v>19</v>
      </c>
      <c r="D24701" t="s">
        <v>33</v>
      </c>
      <c r="E24701" t="s">
        <v>523</v>
      </c>
    </row>
    <row r="24702" spans="1:5" x14ac:dyDescent="0.25">
      <c r="A24702" t="s">
        <v>7578</v>
      </c>
      <c r="B24702" t="s">
        <v>20</v>
      </c>
      <c r="C24702" t="s">
        <v>19</v>
      </c>
      <c r="D24702" t="s">
        <v>33</v>
      </c>
      <c r="E24702" t="s">
        <v>533</v>
      </c>
    </row>
    <row r="24703" spans="1:5" x14ac:dyDescent="0.25">
      <c r="A24703" t="s">
        <v>24875</v>
      </c>
      <c r="B24703" t="s">
        <v>20</v>
      </c>
      <c r="C24703" t="s">
        <v>19</v>
      </c>
      <c r="D24703" t="s">
        <v>33</v>
      </c>
      <c r="E24703" t="s">
        <v>538</v>
      </c>
    </row>
    <row r="24704" spans="1:5" x14ac:dyDescent="0.25">
      <c r="A24704" t="s">
        <v>6631</v>
      </c>
      <c r="B24704" t="s">
        <v>20</v>
      </c>
      <c r="C24704" t="s">
        <v>19</v>
      </c>
      <c r="D24704" t="s">
        <v>33</v>
      </c>
      <c r="E24704" t="s">
        <v>533</v>
      </c>
    </row>
    <row r="24705" spans="1:5" x14ac:dyDescent="0.25">
      <c r="A24705" t="s">
        <v>6625</v>
      </c>
      <c r="B24705" t="s">
        <v>20</v>
      </c>
      <c r="C24705" t="s">
        <v>19</v>
      </c>
      <c r="D24705" t="s">
        <v>33</v>
      </c>
      <c r="E24705" t="s">
        <v>533</v>
      </c>
    </row>
    <row r="24706" spans="1:5" x14ac:dyDescent="0.25">
      <c r="A24706" t="s">
        <v>6622</v>
      </c>
      <c r="B24706" t="s">
        <v>20</v>
      </c>
      <c r="C24706" t="s">
        <v>19</v>
      </c>
      <c r="D24706" t="s">
        <v>33</v>
      </c>
      <c r="E24706" t="s">
        <v>533</v>
      </c>
    </row>
    <row r="24707" spans="1:5" x14ac:dyDescent="0.25">
      <c r="A24707" t="s">
        <v>26810</v>
      </c>
      <c r="B24707" t="s">
        <v>20</v>
      </c>
      <c r="C24707" t="s">
        <v>19</v>
      </c>
      <c r="D24707" t="s">
        <v>33</v>
      </c>
      <c r="E24707" t="s">
        <v>533</v>
      </c>
    </row>
    <row r="24708" spans="1:5" x14ac:dyDescent="0.25">
      <c r="A24708" t="s">
        <v>1965</v>
      </c>
      <c r="B24708" t="s">
        <v>20</v>
      </c>
      <c r="C24708" t="s">
        <v>19</v>
      </c>
      <c r="D24708" t="s">
        <v>33</v>
      </c>
      <c r="E24708" t="s">
        <v>533</v>
      </c>
    </row>
    <row r="24709" spans="1:5" x14ac:dyDescent="0.25">
      <c r="A24709" t="s">
        <v>22772</v>
      </c>
      <c r="B24709" t="s">
        <v>20</v>
      </c>
      <c r="C24709" t="s">
        <v>19</v>
      </c>
      <c r="D24709" t="s">
        <v>33</v>
      </c>
      <c r="E24709" t="s">
        <v>533</v>
      </c>
    </row>
    <row r="24710" spans="1:5" x14ac:dyDescent="0.25">
      <c r="A24710" t="s">
        <v>24882</v>
      </c>
      <c r="B24710" t="s">
        <v>20</v>
      </c>
      <c r="C24710" t="s">
        <v>19</v>
      </c>
      <c r="D24710" t="s">
        <v>33</v>
      </c>
      <c r="E24710" t="s">
        <v>538</v>
      </c>
    </row>
    <row r="24711" spans="1:5" x14ac:dyDescent="0.25">
      <c r="A24711" t="s">
        <v>24883</v>
      </c>
      <c r="B24711" t="s">
        <v>20</v>
      </c>
      <c r="C24711" t="s">
        <v>19</v>
      </c>
      <c r="D24711" t="s">
        <v>33</v>
      </c>
      <c r="E24711" t="s">
        <v>530</v>
      </c>
    </row>
    <row r="24712" spans="1:5" x14ac:dyDescent="0.25">
      <c r="A24712" t="s">
        <v>24884</v>
      </c>
      <c r="B24712" t="s">
        <v>20</v>
      </c>
      <c r="C24712" t="s">
        <v>19</v>
      </c>
      <c r="D24712" t="s">
        <v>33</v>
      </c>
      <c r="E24712" t="s">
        <v>530</v>
      </c>
    </row>
    <row r="24713" spans="1:5" x14ac:dyDescent="0.25">
      <c r="A24713" t="s">
        <v>6248</v>
      </c>
      <c r="B24713" t="s">
        <v>20</v>
      </c>
      <c r="C24713" t="s">
        <v>19</v>
      </c>
      <c r="D24713" t="s">
        <v>33</v>
      </c>
      <c r="E24713" t="s">
        <v>533</v>
      </c>
    </row>
    <row r="24714" spans="1:5" x14ac:dyDescent="0.25">
      <c r="A24714" t="s">
        <v>8310</v>
      </c>
      <c r="B24714" t="s">
        <v>20</v>
      </c>
      <c r="C24714" t="s">
        <v>19</v>
      </c>
      <c r="D24714" t="s">
        <v>33</v>
      </c>
      <c r="E24714" t="s">
        <v>533</v>
      </c>
    </row>
    <row r="24715" spans="1:5" x14ac:dyDescent="0.25">
      <c r="A24715" t="s">
        <v>24887</v>
      </c>
      <c r="B24715" t="s">
        <v>20</v>
      </c>
      <c r="C24715" t="s">
        <v>19</v>
      </c>
      <c r="D24715" t="s">
        <v>33</v>
      </c>
      <c r="E24715" t="s">
        <v>538</v>
      </c>
    </row>
    <row r="24716" spans="1:5" x14ac:dyDescent="0.25">
      <c r="A24716" t="s">
        <v>24888</v>
      </c>
      <c r="B24716" t="s">
        <v>20</v>
      </c>
      <c r="C24716" t="s">
        <v>19</v>
      </c>
      <c r="D24716" t="s">
        <v>33</v>
      </c>
      <c r="E24716" t="s">
        <v>611</v>
      </c>
    </row>
    <row r="24717" spans="1:5" x14ac:dyDescent="0.25">
      <c r="A24717" t="s">
        <v>13044</v>
      </c>
      <c r="B24717" t="s">
        <v>20</v>
      </c>
      <c r="C24717" t="s">
        <v>19</v>
      </c>
      <c r="D24717" t="s">
        <v>33</v>
      </c>
      <c r="E24717" t="s">
        <v>533</v>
      </c>
    </row>
    <row r="24718" spans="1:5" x14ac:dyDescent="0.25">
      <c r="A24718" t="s">
        <v>24890</v>
      </c>
      <c r="B24718" t="s">
        <v>20</v>
      </c>
      <c r="C24718" t="s">
        <v>19</v>
      </c>
      <c r="D24718" t="s">
        <v>33</v>
      </c>
      <c r="E24718" t="s">
        <v>538</v>
      </c>
    </row>
    <row r="24719" spans="1:5" x14ac:dyDescent="0.25">
      <c r="A24719" t="s">
        <v>27503</v>
      </c>
      <c r="B24719" t="s">
        <v>20</v>
      </c>
      <c r="C24719" t="s">
        <v>19</v>
      </c>
      <c r="D24719" t="s">
        <v>33</v>
      </c>
      <c r="E24719" t="s">
        <v>533</v>
      </c>
    </row>
    <row r="24720" spans="1:5" x14ac:dyDescent="0.25">
      <c r="A24720" t="s">
        <v>24892</v>
      </c>
      <c r="B24720" t="s">
        <v>20</v>
      </c>
      <c r="C24720" t="s">
        <v>22</v>
      </c>
      <c r="D24720" t="s">
        <v>33</v>
      </c>
      <c r="E24720" t="s">
        <v>908</v>
      </c>
    </row>
    <row r="24721" spans="1:5" x14ac:dyDescent="0.25">
      <c r="A24721" t="s">
        <v>28131</v>
      </c>
      <c r="B24721" t="s">
        <v>20</v>
      </c>
      <c r="C24721" t="s">
        <v>19</v>
      </c>
      <c r="D24721" t="s">
        <v>33</v>
      </c>
      <c r="E24721" t="s">
        <v>533</v>
      </c>
    </row>
    <row r="24722" spans="1:5" x14ac:dyDescent="0.25">
      <c r="A24722" t="s">
        <v>24894</v>
      </c>
      <c r="B24722" t="s">
        <v>20</v>
      </c>
      <c r="C24722" t="s">
        <v>21</v>
      </c>
      <c r="D24722" t="s">
        <v>33</v>
      </c>
      <c r="E24722" t="s">
        <v>581</v>
      </c>
    </row>
    <row r="24723" spans="1:5" x14ac:dyDescent="0.25">
      <c r="A24723" t="s">
        <v>24895</v>
      </c>
      <c r="B24723" t="s">
        <v>20</v>
      </c>
      <c r="C24723" t="s">
        <v>21</v>
      </c>
      <c r="D24723" t="s">
        <v>33</v>
      </c>
      <c r="E24723" t="s">
        <v>582</v>
      </c>
    </row>
    <row r="24724" spans="1:5" x14ac:dyDescent="0.25">
      <c r="A24724" t="s">
        <v>21029</v>
      </c>
      <c r="B24724" t="s">
        <v>20</v>
      </c>
      <c r="C24724" t="s">
        <v>19</v>
      </c>
      <c r="D24724" t="s">
        <v>33</v>
      </c>
      <c r="E24724" t="s">
        <v>533</v>
      </c>
    </row>
    <row r="24725" spans="1:5" x14ac:dyDescent="0.25">
      <c r="A24725" t="s">
        <v>24897</v>
      </c>
      <c r="B24725" t="s">
        <v>20</v>
      </c>
      <c r="C24725" t="s">
        <v>21</v>
      </c>
      <c r="D24725" t="s">
        <v>33</v>
      </c>
      <c r="E24725" t="s">
        <v>581</v>
      </c>
    </row>
    <row r="24726" spans="1:5" x14ac:dyDescent="0.25">
      <c r="A24726" t="s">
        <v>24898</v>
      </c>
      <c r="B24726" t="s">
        <v>20</v>
      </c>
      <c r="C24726" t="s">
        <v>21</v>
      </c>
      <c r="D24726" t="s">
        <v>33</v>
      </c>
      <c r="E24726" t="s">
        <v>582</v>
      </c>
    </row>
    <row r="24727" spans="1:5" x14ac:dyDescent="0.25">
      <c r="A24727" t="s">
        <v>29242</v>
      </c>
      <c r="B24727" t="s">
        <v>20</v>
      </c>
      <c r="C24727" t="s">
        <v>19</v>
      </c>
      <c r="D24727" t="s">
        <v>33</v>
      </c>
      <c r="E24727" t="s">
        <v>533</v>
      </c>
    </row>
    <row r="24728" spans="1:5" x14ac:dyDescent="0.25">
      <c r="A24728" t="s">
        <v>22545</v>
      </c>
      <c r="B24728" t="s">
        <v>20</v>
      </c>
      <c r="C24728" t="s">
        <v>19</v>
      </c>
      <c r="D24728" t="s">
        <v>33</v>
      </c>
      <c r="E24728" t="s">
        <v>533</v>
      </c>
    </row>
    <row r="24729" spans="1:5" x14ac:dyDescent="0.25">
      <c r="A24729" t="s">
        <v>24901</v>
      </c>
      <c r="B24729" t="s">
        <v>16</v>
      </c>
      <c r="C24729" t="s">
        <v>15</v>
      </c>
      <c r="D24729" t="s">
        <v>33</v>
      </c>
      <c r="E24729" t="s">
        <v>561</v>
      </c>
    </row>
    <row r="24730" spans="1:5" x14ac:dyDescent="0.25">
      <c r="A24730" t="s">
        <v>24902</v>
      </c>
      <c r="B24730" t="s">
        <v>16</v>
      </c>
      <c r="C24730" t="s">
        <v>17</v>
      </c>
      <c r="D24730" t="s">
        <v>33</v>
      </c>
      <c r="E24730" t="s">
        <v>653</v>
      </c>
    </row>
    <row r="24731" spans="1:5" x14ac:dyDescent="0.25">
      <c r="A24731" t="s">
        <v>9332</v>
      </c>
      <c r="B24731" t="s">
        <v>20</v>
      </c>
      <c r="C24731" t="s">
        <v>19</v>
      </c>
      <c r="D24731" t="s">
        <v>33</v>
      </c>
      <c r="E24731" t="s">
        <v>533</v>
      </c>
    </row>
    <row r="24732" spans="1:5" x14ac:dyDescent="0.25">
      <c r="A24732" t="s">
        <v>24904</v>
      </c>
      <c r="B24732" t="s">
        <v>20</v>
      </c>
      <c r="C24732" t="s">
        <v>19</v>
      </c>
      <c r="D24732" t="s">
        <v>33</v>
      </c>
      <c r="E24732" t="s">
        <v>530</v>
      </c>
    </row>
    <row r="24733" spans="1:5" x14ac:dyDescent="0.25">
      <c r="A24733" t="s">
        <v>9329</v>
      </c>
      <c r="B24733" t="s">
        <v>20</v>
      </c>
      <c r="C24733" t="s">
        <v>19</v>
      </c>
      <c r="D24733" t="s">
        <v>33</v>
      </c>
      <c r="E24733" t="s">
        <v>533</v>
      </c>
    </row>
    <row r="24734" spans="1:5" x14ac:dyDescent="0.25">
      <c r="A24734" t="s">
        <v>24906</v>
      </c>
      <c r="B24734" t="s">
        <v>20</v>
      </c>
      <c r="C24734" t="s">
        <v>19</v>
      </c>
      <c r="D24734" t="s">
        <v>33</v>
      </c>
      <c r="E24734" t="s">
        <v>530</v>
      </c>
    </row>
    <row r="24735" spans="1:5" x14ac:dyDescent="0.25">
      <c r="A24735" t="s">
        <v>24409</v>
      </c>
      <c r="B24735" t="s">
        <v>20</v>
      </c>
      <c r="C24735" t="s">
        <v>19</v>
      </c>
      <c r="D24735" t="s">
        <v>33</v>
      </c>
      <c r="E24735" t="s">
        <v>533</v>
      </c>
    </row>
    <row r="24736" spans="1:5" x14ac:dyDescent="0.25">
      <c r="A24736" t="s">
        <v>24907</v>
      </c>
      <c r="B24736" t="s">
        <v>20</v>
      </c>
      <c r="C24736" t="s">
        <v>19</v>
      </c>
      <c r="D24736" t="s">
        <v>33</v>
      </c>
      <c r="E24736" t="s">
        <v>530</v>
      </c>
    </row>
    <row r="24737" spans="1:5" x14ac:dyDescent="0.25">
      <c r="A24737" t="s">
        <v>17891</v>
      </c>
      <c r="B24737" t="s">
        <v>20</v>
      </c>
      <c r="C24737" t="s">
        <v>19</v>
      </c>
      <c r="D24737" t="s">
        <v>65</v>
      </c>
      <c r="E24737" t="s">
        <v>533</v>
      </c>
    </row>
    <row r="24738" spans="1:5" x14ac:dyDescent="0.25">
      <c r="A24738" t="s">
        <v>24910</v>
      </c>
      <c r="B24738" t="s">
        <v>20</v>
      </c>
      <c r="C24738" t="s">
        <v>19</v>
      </c>
      <c r="D24738" t="s">
        <v>33</v>
      </c>
      <c r="E24738" t="s">
        <v>530</v>
      </c>
    </row>
    <row r="24739" spans="1:5" x14ac:dyDescent="0.25">
      <c r="A24739" t="s">
        <v>7128</v>
      </c>
      <c r="B24739" t="s">
        <v>20</v>
      </c>
      <c r="C24739" t="s">
        <v>19</v>
      </c>
      <c r="D24739" t="s">
        <v>33</v>
      </c>
      <c r="E24739" t="s">
        <v>533</v>
      </c>
    </row>
    <row r="24740" spans="1:5" x14ac:dyDescent="0.25">
      <c r="A24740" t="s">
        <v>24912</v>
      </c>
      <c r="B24740" t="s">
        <v>20</v>
      </c>
      <c r="C24740" t="s">
        <v>19</v>
      </c>
      <c r="D24740" t="s">
        <v>33</v>
      </c>
      <c r="E24740" t="s">
        <v>530</v>
      </c>
    </row>
    <row r="24741" spans="1:5" x14ac:dyDescent="0.25">
      <c r="A24741" t="s">
        <v>25338</v>
      </c>
      <c r="B24741" t="s">
        <v>20</v>
      </c>
      <c r="C24741" t="s">
        <v>19</v>
      </c>
      <c r="D24741" t="s">
        <v>33</v>
      </c>
      <c r="E24741" t="s">
        <v>533</v>
      </c>
    </row>
    <row r="24742" spans="1:5" x14ac:dyDescent="0.25">
      <c r="A24742" t="s">
        <v>24914</v>
      </c>
      <c r="B24742" t="s">
        <v>20</v>
      </c>
      <c r="C24742" t="s">
        <v>19</v>
      </c>
      <c r="D24742" t="s">
        <v>33</v>
      </c>
      <c r="E24742" t="s">
        <v>530</v>
      </c>
    </row>
    <row r="24743" spans="1:5" x14ac:dyDescent="0.25">
      <c r="A24743" t="s">
        <v>13201</v>
      </c>
      <c r="B24743" t="s">
        <v>20</v>
      </c>
      <c r="C24743" t="s">
        <v>19</v>
      </c>
      <c r="D24743" t="s">
        <v>65</v>
      </c>
      <c r="E24743" t="s">
        <v>533</v>
      </c>
    </row>
    <row r="24744" spans="1:5" x14ac:dyDescent="0.25">
      <c r="A24744" t="s">
        <v>24916</v>
      </c>
      <c r="B24744" t="s">
        <v>20</v>
      </c>
      <c r="C24744" t="s">
        <v>19</v>
      </c>
      <c r="D24744" t="s">
        <v>33</v>
      </c>
      <c r="E24744" t="s">
        <v>530</v>
      </c>
    </row>
    <row r="24745" spans="1:5" x14ac:dyDescent="0.25">
      <c r="A24745" t="s">
        <v>17920</v>
      </c>
      <c r="B24745" t="s">
        <v>20</v>
      </c>
      <c r="C24745" t="s">
        <v>19</v>
      </c>
      <c r="D24745" t="s">
        <v>33</v>
      </c>
      <c r="E24745" t="s">
        <v>533</v>
      </c>
    </row>
    <row r="24746" spans="1:5" x14ac:dyDescent="0.25">
      <c r="A24746" t="s">
        <v>24918</v>
      </c>
      <c r="B24746" t="s">
        <v>20</v>
      </c>
      <c r="C24746" t="s">
        <v>19</v>
      </c>
      <c r="D24746" t="s">
        <v>33</v>
      </c>
      <c r="E24746" t="s">
        <v>530</v>
      </c>
    </row>
    <row r="24747" spans="1:5" x14ac:dyDescent="0.25">
      <c r="A24747" t="s">
        <v>25467</v>
      </c>
      <c r="B24747" t="s">
        <v>20</v>
      </c>
      <c r="C24747" t="s">
        <v>19</v>
      </c>
      <c r="D24747" t="s">
        <v>33</v>
      </c>
      <c r="E24747" t="s">
        <v>533</v>
      </c>
    </row>
    <row r="24748" spans="1:5" x14ac:dyDescent="0.25">
      <c r="A24748" t="s">
        <v>24920</v>
      </c>
      <c r="B24748" t="s">
        <v>20</v>
      </c>
      <c r="C24748" t="s">
        <v>19</v>
      </c>
      <c r="D24748" t="s">
        <v>33</v>
      </c>
      <c r="E24748" t="s">
        <v>530</v>
      </c>
    </row>
    <row r="24749" spans="1:5" x14ac:dyDescent="0.25">
      <c r="A24749" t="s">
        <v>17919</v>
      </c>
      <c r="B24749" t="s">
        <v>20</v>
      </c>
      <c r="C24749" t="s">
        <v>19</v>
      </c>
      <c r="D24749" t="s">
        <v>33</v>
      </c>
      <c r="E24749" t="s">
        <v>533</v>
      </c>
    </row>
    <row r="24750" spans="1:5" x14ac:dyDescent="0.25">
      <c r="A24750" t="s">
        <v>24922</v>
      </c>
      <c r="B24750" t="s">
        <v>20</v>
      </c>
      <c r="C24750" t="s">
        <v>22</v>
      </c>
      <c r="D24750" t="s">
        <v>33</v>
      </c>
      <c r="E24750" t="s">
        <v>693</v>
      </c>
    </row>
    <row r="24751" spans="1:5" x14ac:dyDescent="0.25">
      <c r="A24751" t="s">
        <v>25548</v>
      </c>
      <c r="B24751" t="s">
        <v>20</v>
      </c>
      <c r="C24751" t="s">
        <v>19</v>
      </c>
      <c r="D24751" t="s">
        <v>33</v>
      </c>
      <c r="E24751" t="s">
        <v>533</v>
      </c>
    </row>
    <row r="24752" spans="1:5" x14ac:dyDescent="0.25">
      <c r="A24752" t="s">
        <v>24924</v>
      </c>
      <c r="B24752" t="s">
        <v>20</v>
      </c>
      <c r="C24752" t="s">
        <v>19</v>
      </c>
      <c r="D24752" t="s">
        <v>33</v>
      </c>
      <c r="E24752" t="s">
        <v>530</v>
      </c>
    </row>
    <row r="24753" spans="1:5" x14ac:dyDescent="0.25">
      <c r="A24753" t="s">
        <v>24925</v>
      </c>
      <c r="B24753" t="s">
        <v>20</v>
      </c>
      <c r="C24753" t="s">
        <v>19</v>
      </c>
      <c r="D24753" t="s">
        <v>33</v>
      </c>
      <c r="E24753" t="s">
        <v>562</v>
      </c>
    </row>
    <row r="24754" spans="1:5" x14ac:dyDescent="0.25">
      <c r="A24754" t="s">
        <v>24926</v>
      </c>
      <c r="B24754" t="s">
        <v>20</v>
      </c>
      <c r="C24754" t="s">
        <v>19</v>
      </c>
      <c r="D24754" t="s">
        <v>33</v>
      </c>
      <c r="E24754" t="s">
        <v>562</v>
      </c>
    </row>
    <row r="24755" spans="1:5" x14ac:dyDescent="0.25">
      <c r="A24755" t="s">
        <v>24927</v>
      </c>
      <c r="B24755" t="s">
        <v>16</v>
      </c>
      <c r="C24755" t="s">
        <v>15</v>
      </c>
      <c r="D24755" t="s">
        <v>33</v>
      </c>
      <c r="E24755" t="s">
        <v>696</v>
      </c>
    </row>
    <row r="24756" spans="1:5" x14ac:dyDescent="0.25">
      <c r="A24756" t="s">
        <v>13114</v>
      </c>
      <c r="B24756" t="s">
        <v>20</v>
      </c>
      <c r="C24756" t="s">
        <v>19</v>
      </c>
      <c r="D24756" t="s">
        <v>33</v>
      </c>
      <c r="E24756" t="s">
        <v>533</v>
      </c>
    </row>
    <row r="24757" spans="1:5" x14ac:dyDescent="0.25">
      <c r="A24757" t="s">
        <v>23468</v>
      </c>
      <c r="B24757" t="s">
        <v>20</v>
      </c>
      <c r="C24757" t="s">
        <v>19</v>
      </c>
      <c r="D24757" t="s">
        <v>33</v>
      </c>
      <c r="E24757" t="s">
        <v>533</v>
      </c>
    </row>
    <row r="24758" spans="1:5" x14ac:dyDescent="0.25">
      <c r="A24758" t="s">
        <v>7119</v>
      </c>
      <c r="B24758" t="s">
        <v>20</v>
      </c>
      <c r="C24758" t="s">
        <v>19</v>
      </c>
      <c r="D24758" t="s">
        <v>33</v>
      </c>
      <c r="E24758" t="s">
        <v>533</v>
      </c>
    </row>
    <row r="24759" spans="1:5" x14ac:dyDescent="0.25">
      <c r="A24759" t="s">
        <v>23453</v>
      </c>
      <c r="B24759" t="s">
        <v>20</v>
      </c>
      <c r="C24759" t="s">
        <v>19</v>
      </c>
      <c r="D24759" t="s">
        <v>33</v>
      </c>
      <c r="E24759" t="s">
        <v>533</v>
      </c>
    </row>
    <row r="24760" spans="1:5" x14ac:dyDescent="0.25">
      <c r="A24760" t="s">
        <v>23601</v>
      </c>
      <c r="B24760" t="s">
        <v>20</v>
      </c>
      <c r="C24760" t="s">
        <v>19</v>
      </c>
      <c r="D24760" t="s">
        <v>33</v>
      </c>
      <c r="E24760" t="s">
        <v>533</v>
      </c>
    </row>
    <row r="24761" spans="1:5" x14ac:dyDescent="0.25">
      <c r="A24761" t="s">
        <v>29452</v>
      </c>
      <c r="B24761" t="s">
        <v>20</v>
      </c>
      <c r="C24761" t="s">
        <v>19</v>
      </c>
      <c r="D24761" t="s">
        <v>33</v>
      </c>
      <c r="E24761" t="s">
        <v>533</v>
      </c>
    </row>
    <row r="24762" spans="1:5" x14ac:dyDescent="0.25">
      <c r="A24762" t="s">
        <v>24934</v>
      </c>
      <c r="B24762" t="s">
        <v>20</v>
      </c>
      <c r="C24762" t="s">
        <v>21</v>
      </c>
      <c r="D24762" t="s">
        <v>33</v>
      </c>
      <c r="E24762" t="s">
        <v>528</v>
      </c>
    </row>
    <row r="24763" spans="1:5" x14ac:dyDescent="0.25">
      <c r="A24763" t="s">
        <v>24935</v>
      </c>
      <c r="B24763" t="s">
        <v>16</v>
      </c>
      <c r="C24763" t="s">
        <v>15</v>
      </c>
      <c r="D24763" t="s">
        <v>33</v>
      </c>
      <c r="E24763" t="s">
        <v>708</v>
      </c>
    </row>
    <row r="24764" spans="1:5" x14ac:dyDescent="0.25">
      <c r="A24764" t="s">
        <v>24936</v>
      </c>
      <c r="B24764" t="s">
        <v>16</v>
      </c>
      <c r="C24764" t="s">
        <v>15</v>
      </c>
      <c r="D24764" t="s">
        <v>33</v>
      </c>
      <c r="E24764" t="s">
        <v>745</v>
      </c>
    </row>
    <row r="24765" spans="1:5" x14ac:dyDescent="0.25">
      <c r="A24765" t="s">
        <v>24937</v>
      </c>
      <c r="B24765" t="s">
        <v>20</v>
      </c>
      <c r="C24765" t="s">
        <v>19</v>
      </c>
      <c r="D24765" t="s">
        <v>33</v>
      </c>
      <c r="E24765" t="s">
        <v>1017</v>
      </c>
    </row>
    <row r="24766" spans="1:5" x14ac:dyDescent="0.25">
      <c r="A24766" t="s">
        <v>24938</v>
      </c>
      <c r="B24766" t="s">
        <v>16</v>
      </c>
      <c r="C24766" t="s">
        <v>15</v>
      </c>
      <c r="D24766" t="s">
        <v>33</v>
      </c>
      <c r="E24766" t="s">
        <v>696</v>
      </c>
    </row>
    <row r="24767" spans="1:5" x14ac:dyDescent="0.25">
      <c r="A24767" t="s">
        <v>24939</v>
      </c>
      <c r="B24767" t="s">
        <v>16</v>
      </c>
      <c r="C24767" t="s">
        <v>15</v>
      </c>
      <c r="D24767" t="s">
        <v>33</v>
      </c>
      <c r="E24767" t="s">
        <v>659</v>
      </c>
    </row>
    <row r="24768" spans="1:5" x14ac:dyDescent="0.25">
      <c r="A24768" t="s">
        <v>23458</v>
      </c>
      <c r="B24768" t="s">
        <v>20</v>
      </c>
      <c r="C24768" t="s">
        <v>19</v>
      </c>
      <c r="D24768" t="s">
        <v>33</v>
      </c>
      <c r="E24768" t="s">
        <v>533</v>
      </c>
    </row>
    <row r="24769" spans="1:5" x14ac:dyDescent="0.25">
      <c r="A24769" t="s">
        <v>24941</v>
      </c>
      <c r="B24769" t="s">
        <v>16</v>
      </c>
      <c r="C24769" t="s">
        <v>15</v>
      </c>
      <c r="D24769" t="s">
        <v>33</v>
      </c>
      <c r="E24769" t="s">
        <v>659</v>
      </c>
    </row>
    <row r="24770" spans="1:5" x14ac:dyDescent="0.25">
      <c r="A24770" t="s">
        <v>26687</v>
      </c>
      <c r="B24770" t="s">
        <v>20</v>
      </c>
      <c r="C24770" t="s">
        <v>19</v>
      </c>
      <c r="D24770" t="s">
        <v>33</v>
      </c>
      <c r="E24770" t="s">
        <v>533</v>
      </c>
    </row>
    <row r="24771" spans="1:5" x14ac:dyDescent="0.25">
      <c r="A24771" t="s">
        <v>24943</v>
      </c>
      <c r="B24771" t="s">
        <v>16</v>
      </c>
      <c r="C24771" t="s">
        <v>15</v>
      </c>
      <c r="D24771" t="s">
        <v>33</v>
      </c>
      <c r="E24771" t="s">
        <v>659</v>
      </c>
    </row>
    <row r="24772" spans="1:5" x14ac:dyDescent="0.25">
      <c r="A24772" t="s">
        <v>6203</v>
      </c>
      <c r="B24772" t="s">
        <v>20</v>
      </c>
      <c r="C24772" t="s">
        <v>19</v>
      </c>
      <c r="D24772" t="s">
        <v>33</v>
      </c>
      <c r="E24772" t="s">
        <v>533</v>
      </c>
    </row>
    <row r="24773" spans="1:5" x14ac:dyDescent="0.25">
      <c r="A24773" t="s">
        <v>24945</v>
      </c>
      <c r="B24773" t="s">
        <v>16</v>
      </c>
      <c r="C24773" t="s">
        <v>15</v>
      </c>
      <c r="D24773" t="s">
        <v>33</v>
      </c>
      <c r="E24773" t="s">
        <v>712</v>
      </c>
    </row>
    <row r="24774" spans="1:5" x14ac:dyDescent="0.25">
      <c r="A24774" t="s">
        <v>24946</v>
      </c>
      <c r="B24774" t="s">
        <v>20</v>
      </c>
      <c r="C24774" t="s">
        <v>19</v>
      </c>
      <c r="D24774" t="s">
        <v>33</v>
      </c>
      <c r="E24774" t="s">
        <v>538</v>
      </c>
    </row>
    <row r="24775" spans="1:5" x14ac:dyDescent="0.25">
      <c r="A24775" t="s">
        <v>23189</v>
      </c>
      <c r="B24775" t="s">
        <v>20</v>
      </c>
      <c r="C24775" t="s">
        <v>19</v>
      </c>
      <c r="D24775" t="s">
        <v>33</v>
      </c>
      <c r="E24775" t="s">
        <v>533</v>
      </c>
    </row>
    <row r="24776" spans="1:5" x14ac:dyDescent="0.25">
      <c r="A24776" t="s">
        <v>24948</v>
      </c>
      <c r="B24776" t="s">
        <v>20</v>
      </c>
      <c r="C24776" t="s">
        <v>19</v>
      </c>
      <c r="D24776" t="s">
        <v>33</v>
      </c>
      <c r="E24776" t="s">
        <v>538</v>
      </c>
    </row>
    <row r="24777" spans="1:5" x14ac:dyDescent="0.25">
      <c r="A24777" t="s">
        <v>23456</v>
      </c>
      <c r="B24777" t="s">
        <v>20</v>
      </c>
      <c r="C24777" t="s">
        <v>19</v>
      </c>
      <c r="D24777" t="s">
        <v>33</v>
      </c>
      <c r="E24777" t="s">
        <v>533</v>
      </c>
    </row>
    <row r="24778" spans="1:5" x14ac:dyDescent="0.25">
      <c r="A24778" t="s">
        <v>24950</v>
      </c>
      <c r="B24778" t="s">
        <v>16</v>
      </c>
      <c r="C24778" t="s">
        <v>15</v>
      </c>
      <c r="D24778" t="s">
        <v>33</v>
      </c>
      <c r="E24778" t="s">
        <v>659</v>
      </c>
    </row>
    <row r="24779" spans="1:5" x14ac:dyDescent="0.25">
      <c r="A24779" t="s">
        <v>17654</v>
      </c>
      <c r="B24779" t="s">
        <v>20</v>
      </c>
      <c r="C24779" t="s">
        <v>19</v>
      </c>
      <c r="D24779" t="s">
        <v>33</v>
      </c>
      <c r="E24779" t="s">
        <v>533</v>
      </c>
    </row>
    <row r="24780" spans="1:5" x14ac:dyDescent="0.25">
      <c r="A24780" t="s">
        <v>6383</v>
      </c>
      <c r="B24780" t="s">
        <v>20</v>
      </c>
      <c r="C24780" t="s">
        <v>19</v>
      </c>
      <c r="D24780" t="s">
        <v>33</v>
      </c>
      <c r="E24780" t="s">
        <v>533</v>
      </c>
    </row>
    <row r="24781" spans="1:5" x14ac:dyDescent="0.25">
      <c r="A24781" t="s">
        <v>24953</v>
      </c>
      <c r="B24781" t="s">
        <v>16</v>
      </c>
      <c r="C24781" t="s">
        <v>15</v>
      </c>
      <c r="D24781" t="s">
        <v>33</v>
      </c>
      <c r="E24781" t="s">
        <v>659</v>
      </c>
    </row>
    <row r="24782" spans="1:5" x14ac:dyDescent="0.25">
      <c r="A24782" t="s">
        <v>24954</v>
      </c>
      <c r="B24782" t="s">
        <v>16</v>
      </c>
      <c r="C24782" t="s">
        <v>17</v>
      </c>
      <c r="D24782" t="s">
        <v>33</v>
      </c>
      <c r="E24782" t="s">
        <v>653</v>
      </c>
    </row>
    <row r="24783" spans="1:5" x14ac:dyDescent="0.25">
      <c r="A24783" t="s">
        <v>24955</v>
      </c>
      <c r="B24783" t="s">
        <v>16</v>
      </c>
      <c r="C24783" t="s">
        <v>15</v>
      </c>
      <c r="D24783" t="s">
        <v>33</v>
      </c>
      <c r="E24783" t="s">
        <v>659</v>
      </c>
    </row>
    <row r="24784" spans="1:5" x14ac:dyDescent="0.25">
      <c r="A24784" t="s">
        <v>24956</v>
      </c>
      <c r="B24784" t="s">
        <v>16</v>
      </c>
      <c r="C24784" t="s">
        <v>15</v>
      </c>
      <c r="D24784" t="s">
        <v>33</v>
      </c>
      <c r="E24784" t="s">
        <v>659</v>
      </c>
    </row>
    <row r="24785" spans="1:5" x14ac:dyDescent="0.25">
      <c r="A24785" t="s">
        <v>24957</v>
      </c>
      <c r="B24785" t="s">
        <v>20</v>
      </c>
      <c r="C24785" t="s">
        <v>19</v>
      </c>
      <c r="D24785" t="s">
        <v>33</v>
      </c>
      <c r="E24785" t="s">
        <v>786</v>
      </c>
    </row>
    <row r="24786" spans="1:5" x14ac:dyDescent="0.25">
      <c r="A24786" t="s">
        <v>7172</v>
      </c>
      <c r="B24786" t="s">
        <v>20</v>
      </c>
      <c r="C24786" t="s">
        <v>19</v>
      </c>
      <c r="D24786" t="s">
        <v>33</v>
      </c>
      <c r="E24786" t="s">
        <v>533</v>
      </c>
    </row>
    <row r="24787" spans="1:5" x14ac:dyDescent="0.25">
      <c r="A24787" t="s">
        <v>13890</v>
      </c>
      <c r="B24787" t="s">
        <v>20</v>
      </c>
      <c r="C24787" t="s">
        <v>19</v>
      </c>
      <c r="D24787" t="s">
        <v>33</v>
      </c>
      <c r="E24787" t="s">
        <v>553</v>
      </c>
    </row>
    <row r="24788" spans="1:5" x14ac:dyDescent="0.25">
      <c r="A24788" t="s">
        <v>24960</v>
      </c>
      <c r="B24788" t="s">
        <v>16</v>
      </c>
      <c r="C24788" t="s">
        <v>15</v>
      </c>
      <c r="D24788" t="s">
        <v>33</v>
      </c>
      <c r="E24788" t="s">
        <v>659</v>
      </c>
    </row>
    <row r="24789" spans="1:5" x14ac:dyDescent="0.25">
      <c r="A24789" t="s">
        <v>14011</v>
      </c>
      <c r="B24789" t="s">
        <v>20</v>
      </c>
      <c r="C24789" t="s">
        <v>19</v>
      </c>
      <c r="D24789" t="s">
        <v>33</v>
      </c>
      <c r="E24789" t="s">
        <v>533</v>
      </c>
    </row>
    <row r="24790" spans="1:5" x14ac:dyDescent="0.25">
      <c r="A24790" t="s">
        <v>24962</v>
      </c>
      <c r="B24790" t="s">
        <v>20</v>
      </c>
      <c r="C24790" t="s">
        <v>19</v>
      </c>
      <c r="D24790" t="s">
        <v>33</v>
      </c>
      <c r="E24790" t="s">
        <v>511</v>
      </c>
    </row>
    <row r="24791" spans="1:5" x14ac:dyDescent="0.25">
      <c r="A24791" t="s">
        <v>24963</v>
      </c>
      <c r="B24791" t="s">
        <v>20</v>
      </c>
      <c r="C24791" t="s">
        <v>21</v>
      </c>
      <c r="D24791" t="s">
        <v>33</v>
      </c>
      <c r="E24791" t="s">
        <v>669</v>
      </c>
    </row>
    <row r="24792" spans="1:5" x14ac:dyDescent="0.25">
      <c r="A24792" t="s">
        <v>24964</v>
      </c>
      <c r="B24792" t="s">
        <v>20</v>
      </c>
      <c r="C24792" t="s">
        <v>19</v>
      </c>
      <c r="D24792" t="s">
        <v>33</v>
      </c>
      <c r="E24792" t="s">
        <v>523</v>
      </c>
    </row>
    <row r="24793" spans="1:5" x14ac:dyDescent="0.25">
      <c r="A24793" t="s">
        <v>24965</v>
      </c>
      <c r="B24793" t="s">
        <v>20</v>
      </c>
      <c r="C24793" t="s">
        <v>19</v>
      </c>
      <c r="D24793" t="s">
        <v>33</v>
      </c>
      <c r="E24793" t="s">
        <v>841</v>
      </c>
    </row>
    <row r="24794" spans="1:5" x14ac:dyDescent="0.25">
      <c r="A24794" t="s">
        <v>18187</v>
      </c>
      <c r="B24794" t="s">
        <v>20</v>
      </c>
      <c r="C24794" t="s">
        <v>19</v>
      </c>
      <c r="D24794" t="s">
        <v>69</v>
      </c>
      <c r="E24794" t="s">
        <v>533</v>
      </c>
    </row>
    <row r="24795" spans="1:5" x14ac:dyDescent="0.25">
      <c r="A24795" t="s">
        <v>15938</v>
      </c>
      <c r="B24795" t="s">
        <v>20</v>
      </c>
      <c r="C24795" t="s">
        <v>19</v>
      </c>
      <c r="D24795" t="s">
        <v>33</v>
      </c>
      <c r="E24795" t="s">
        <v>553</v>
      </c>
    </row>
    <row r="24796" spans="1:5" x14ac:dyDescent="0.25">
      <c r="A24796" t="s">
        <v>24968</v>
      </c>
      <c r="B24796" t="s">
        <v>20</v>
      </c>
      <c r="C24796" t="s">
        <v>19</v>
      </c>
      <c r="D24796" t="s">
        <v>33</v>
      </c>
      <c r="E24796" t="s">
        <v>562</v>
      </c>
    </row>
    <row r="24797" spans="1:5" x14ac:dyDescent="0.25">
      <c r="A24797" t="s">
        <v>15939</v>
      </c>
      <c r="B24797" t="s">
        <v>20</v>
      </c>
      <c r="C24797" t="s">
        <v>19</v>
      </c>
      <c r="D24797" t="s">
        <v>33</v>
      </c>
      <c r="E24797" t="s">
        <v>533</v>
      </c>
    </row>
    <row r="24798" spans="1:5" x14ac:dyDescent="0.25">
      <c r="A24798" t="s">
        <v>18935</v>
      </c>
      <c r="B24798" t="s">
        <v>20</v>
      </c>
      <c r="C24798" t="s">
        <v>19</v>
      </c>
      <c r="D24798" t="s">
        <v>33</v>
      </c>
      <c r="E24798" t="s">
        <v>533</v>
      </c>
    </row>
    <row r="24799" spans="1:5" x14ac:dyDescent="0.25">
      <c r="A24799" t="s">
        <v>23414</v>
      </c>
      <c r="B24799" t="s">
        <v>20</v>
      </c>
      <c r="C24799" t="s">
        <v>19</v>
      </c>
      <c r="D24799" t="s">
        <v>33</v>
      </c>
      <c r="E24799" t="s">
        <v>533</v>
      </c>
    </row>
    <row r="24800" spans="1:5" x14ac:dyDescent="0.25">
      <c r="A24800" t="s">
        <v>28332</v>
      </c>
      <c r="B24800" t="s">
        <v>20</v>
      </c>
      <c r="C24800" t="s">
        <v>19</v>
      </c>
      <c r="D24800" t="s">
        <v>33</v>
      </c>
      <c r="E24800" t="s">
        <v>533</v>
      </c>
    </row>
    <row r="24801" spans="1:5" x14ac:dyDescent="0.25">
      <c r="A24801" t="s">
        <v>29241</v>
      </c>
      <c r="B24801" t="s">
        <v>20</v>
      </c>
      <c r="C24801" t="s">
        <v>19</v>
      </c>
      <c r="D24801" t="s">
        <v>33</v>
      </c>
      <c r="E24801" t="s">
        <v>533</v>
      </c>
    </row>
    <row r="24802" spans="1:5" x14ac:dyDescent="0.25">
      <c r="A24802" t="s">
        <v>18186</v>
      </c>
      <c r="B24802" t="s">
        <v>20</v>
      </c>
      <c r="C24802" t="s">
        <v>19</v>
      </c>
      <c r="D24802" t="s">
        <v>69</v>
      </c>
      <c r="E24802" t="s">
        <v>533</v>
      </c>
    </row>
    <row r="24803" spans="1:5" x14ac:dyDescent="0.25">
      <c r="A24803" t="s">
        <v>24975</v>
      </c>
      <c r="B24803" t="s">
        <v>20</v>
      </c>
      <c r="C24803" t="s">
        <v>19</v>
      </c>
      <c r="D24803" t="s">
        <v>33</v>
      </c>
      <c r="E24803" t="s">
        <v>563</v>
      </c>
    </row>
    <row r="24804" spans="1:5" x14ac:dyDescent="0.25">
      <c r="A24804" t="s">
        <v>26347</v>
      </c>
      <c r="B24804" t="s">
        <v>20</v>
      </c>
      <c r="C24804" t="s">
        <v>19</v>
      </c>
      <c r="D24804" t="s">
        <v>33</v>
      </c>
      <c r="E24804" t="s">
        <v>533</v>
      </c>
    </row>
    <row r="24805" spans="1:5" x14ac:dyDescent="0.25">
      <c r="A24805" t="s">
        <v>24977</v>
      </c>
      <c r="B24805" t="s">
        <v>20</v>
      </c>
      <c r="C24805" t="s">
        <v>19</v>
      </c>
      <c r="D24805" t="s">
        <v>33</v>
      </c>
      <c r="E24805" t="s">
        <v>531</v>
      </c>
    </row>
    <row r="24806" spans="1:5" x14ac:dyDescent="0.25">
      <c r="A24806" t="s">
        <v>24978</v>
      </c>
      <c r="B24806" t="s">
        <v>20</v>
      </c>
      <c r="C24806" t="s">
        <v>19</v>
      </c>
      <c r="D24806" t="s">
        <v>33</v>
      </c>
      <c r="E24806" t="s">
        <v>562</v>
      </c>
    </row>
    <row r="24807" spans="1:5" x14ac:dyDescent="0.25">
      <c r="A24807" t="s">
        <v>26705</v>
      </c>
      <c r="B24807" t="s">
        <v>20</v>
      </c>
      <c r="C24807" t="s">
        <v>19</v>
      </c>
      <c r="D24807" t="s">
        <v>33</v>
      </c>
      <c r="E24807" t="s">
        <v>533</v>
      </c>
    </row>
    <row r="24808" spans="1:5" x14ac:dyDescent="0.25">
      <c r="A24808" t="s">
        <v>19726</v>
      </c>
      <c r="B24808" t="s">
        <v>20</v>
      </c>
      <c r="C24808" t="s">
        <v>19</v>
      </c>
      <c r="D24808" t="s">
        <v>33</v>
      </c>
      <c r="E24808" t="s">
        <v>533</v>
      </c>
    </row>
    <row r="24809" spans="1:5" x14ac:dyDescent="0.25">
      <c r="A24809" t="s">
        <v>3603</v>
      </c>
      <c r="B24809" t="s">
        <v>20</v>
      </c>
      <c r="C24809" t="s">
        <v>19</v>
      </c>
      <c r="D24809" t="s">
        <v>33</v>
      </c>
      <c r="E24809" t="s">
        <v>533</v>
      </c>
    </row>
    <row r="24810" spans="1:5" x14ac:dyDescent="0.25">
      <c r="A24810" t="s">
        <v>28346</v>
      </c>
      <c r="B24810" t="s">
        <v>20</v>
      </c>
      <c r="C24810" t="s">
        <v>19</v>
      </c>
      <c r="D24810" t="s">
        <v>33</v>
      </c>
      <c r="E24810" t="s">
        <v>533</v>
      </c>
    </row>
    <row r="24811" spans="1:5" x14ac:dyDescent="0.25">
      <c r="A24811" t="s">
        <v>24983</v>
      </c>
      <c r="B24811" t="s">
        <v>20</v>
      </c>
      <c r="C24811" t="s">
        <v>19</v>
      </c>
      <c r="D24811" t="s">
        <v>33</v>
      </c>
      <c r="E24811" t="s">
        <v>562</v>
      </c>
    </row>
    <row r="24812" spans="1:5" x14ac:dyDescent="0.25">
      <c r="A24812" t="s">
        <v>24984</v>
      </c>
      <c r="B24812" t="s">
        <v>20</v>
      </c>
      <c r="C24812" t="s">
        <v>21</v>
      </c>
      <c r="D24812" t="s">
        <v>65</v>
      </c>
      <c r="E24812" t="s">
        <v>1019</v>
      </c>
    </row>
    <row r="24813" spans="1:5" x14ac:dyDescent="0.25">
      <c r="A24813" t="s">
        <v>5461</v>
      </c>
      <c r="B24813" t="s">
        <v>20</v>
      </c>
      <c r="C24813" t="s">
        <v>19</v>
      </c>
      <c r="D24813" t="s">
        <v>33</v>
      </c>
      <c r="E24813" t="s">
        <v>533</v>
      </c>
    </row>
    <row r="24814" spans="1:5" x14ac:dyDescent="0.25">
      <c r="A24814" t="s">
        <v>23358</v>
      </c>
      <c r="B24814" t="s">
        <v>20</v>
      </c>
      <c r="C24814" t="s">
        <v>19</v>
      </c>
      <c r="D24814" t="s">
        <v>33</v>
      </c>
      <c r="E24814" t="s">
        <v>533</v>
      </c>
    </row>
    <row r="24815" spans="1:5" x14ac:dyDescent="0.25">
      <c r="A24815" t="s">
        <v>18205</v>
      </c>
      <c r="B24815" t="s">
        <v>20</v>
      </c>
      <c r="C24815" t="s">
        <v>19</v>
      </c>
      <c r="D24815" t="s">
        <v>33</v>
      </c>
      <c r="E24815" t="s">
        <v>533</v>
      </c>
    </row>
    <row r="24816" spans="1:5" x14ac:dyDescent="0.25">
      <c r="A24816" t="s">
        <v>27537</v>
      </c>
      <c r="B24816" t="s">
        <v>20</v>
      </c>
      <c r="C24816" t="s">
        <v>19</v>
      </c>
      <c r="D24816" t="s">
        <v>33</v>
      </c>
      <c r="E24816" t="s">
        <v>533</v>
      </c>
    </row>
    <row r="24817" spans="1:5" x14ac:dyDescent="0.25">
      <c r="A24817" t="s">
        <v>24989</v>
      </c>
      <c r="B24817" t="s">
        <v>20</v>
      </c>
      <c r="C24817" t="s">
        <v>19</v>
      </c>
      <c r="D24817" t="s">
        <v>33</v>
      </c>
      <c r="E24817" t="s">
        <v>556</v>
      </c>
    </row>
    <row r="24818" spans="1:5" x14ac:dyDescent="0.25">
      <c r="A24818" t="s">
        <v>27541</v>
      </c>
      <c r="B24818" t="s">
        <v>20</v>
      </c>
      <c r="C24818" t="s">
        <v>19</v>
      </c>
      <c r="D24818" t="s">
        <v>33</v>
      </c>
      <c r="E24818" t="s">
        <v>533</v>
      </c>
    </row>
    <row r="24819" spans="1:5" x14ac:dyDescent="0.25">
      <c r="A24819" t="s">
        <v>6186</v>
      </c>
      <c r="B24819" t="s">
        <v>20</v>
      </c>
      <c r="C24819" t="s">
        <v>19</v>
      </c>
      <c r="D24819" t="s">
        <v>33</v>
      </c>
      <c r="E24819" t="s">
        <v>533</v>
      </c>
    </row>
    <row r="24820" spans="1:5" x14ac:dyDescent="0.25">
      <c r="A24820" t="s">
        <v>5226</v>
      </c>
      <c r="B24820" t="s">
        <v>20</v>
      </c>
      <c r="C24820" t="s">
        <v>19</v>
      </c>
      <c r="D24820" t="s">
        <v>33</v>
      </c>
      <c r="E24820" t="s">
        <v>533</v>
      </c>
    </row>
    <row r="24821" spans="1:5" x14ac:dyDescent="0.25">
      <c r="A24821" t="s">
        <v>16425</v>
      </c>
      <c r="B24821" t="s">
        <v>20</v>
      </c>
      <c r="C24821" t="s">
        <v>19</v>
      </c>
      <c r="D24821" t="s">
        <v>33</v>
      </c>
      <c r="E24821" t="s">
        <v>533</v>
      </c>
    </row>
    <row r="24822" spans="1:5" x14ac:dyDescent="0.25">
      <c r="A24822" t="s">
        <v>17906</v>
      </c>
      <c r="B24822" t="s">
        <v>20</v>
      </c>
      <c r="C24822" t="s">
        <v>19</v>
      </c>
      <c r="D24822" t="s">
        <v>33</v>
      </c>
      <c r="E24822" t="s">
        <v>533</v>
      </c>
    </row>
    <row r="24823" spans="1:5" x14ac:dyDescent="0.25">
      <c r="A24823" t="s">
        <v>6184</v>
      </c>
      <c r="B24823" t="s">
        <v>20</v>
      </c>
      <c r="C24823" t="s">
        <v>19</v>
      </c>
      <c r="D24823" t="s">
        <v>33</v>
      </c>
      <c r="E24823" t="s">
        <v>533</v>
      </c>
    </row>
    <row r="24824" spans="1:5" x14ac:dyDescent="0.25">
      <c r="A24824" t="s">
        <v>23859</v>
      </c>
      <c r="B24824" t="s">
        <v>20</v>
      </c>
      <c r="C24824" t="s">
        <v>19</v>
      </c>
      <c r="D24824" t="s">
        <v>33</v>
      </c>
      <c r="E24824" t="s">
        <v>533</v>
      </c>
    </row>
    <row r="24825" spans="1:5" x14ac:dyDescent="0.25">
      <c r="A24825" t="s">
        <v>5173</v>
      </c>
      <c r="B24825" t="s">
        <v>20</v>
      </c>
      <c r="C24825" t="s">
        <v>19</v>
      </c>
      <c r="D24825" t="s">
        <v>33</v>
      </c>
      <c r="E24825" t="s">
        <v>533</v>
      </c>
    </row>
    <row r="24826" spans="1:5" x14ac:dyDescent="0.25">
      <c r="A24826" t="s">
        <v>5169</v>
      </c>
      <c r="B24826" t="s">
        <v>20</v>
      </c>
      <c r="C24826" t="s">
        <v>19</v>
      </c>
      <c r="D24826" t="s">
        <v>33</v>
      </c>
      <c r="E24826" t="s">
        <v>533</v>
      </c>
    </row>
    <row r="24827" spans="1:5" x14ac:dyDescent="0.25">
      <c r="A24827" t="s">
        <v>26693</v>
      </c>
      <c r="B24827" t="s">
        <v>20</v>
      </c>
      <c r="C24827" t="s">
        <v>19</v>
      </c>
      <c r="D24827" t="s">
        <v>33</v>
      </c>
      <c r="E24827" t="s">
        <v>533</v>
      </c>
    </row>
    <row r="24828" spans="1:5" x14ac:dyDescent="0.25">
      <c r="A24828" t="s">
        <v>25000</v>
      </c>
      <c r="B24828" t="s">
        <v>20</v>
      </c>
      <c r="C24828" t="s">
        <v>19</v>
      </c>
      <c r="D24828" t="s">
        <v>33</v>
      </c>
      <c r="E24828" t="s">
        <v>531</v>
      </c>
    </row>
    <row r="24829" spans="1:5" x14ac:dyDescent="0.25">
      <c r="A24829" t="s">
        <v>25001</v>
      </c>
      <c r="B24829" t="s">
        <v>20</v>
      </c>
      <c r="C24829" t="s">
        <v>19</v>
      </c>
      <c r="D24829" t="s">
        <v>33</v>
      </c>
      <c r="E24829" t="s">
        <v>531</v>
      </c>
    </row>
    <row r="24830" spans="1:5" x14ac:dyDescent="0.25">
      <c r="A24830" t="s">
        <v>29240</v>
      </c>
      <c r="B24830" t="s">
        <v>20</v>
      </c>
      <c r="C24830" t="s">
        <v>19</v>
      </c>
      <c r="D24830" t="s">
        <v>33</v>
      </c>
      <c r="E24830" t="s">
        <v>533</v>
      </c>
    </row>
    <row r="24831" spans="1:5" x14ac:dyDescent="0.25">
      <c r="A24831" t="s">
        <v>25003</v>
      </c>
      <c r="B24831" t="s">
        <v>20</v>
      </c>
      <c r="C24831" t="s">
        <v>21</v>
      </c>
      <c r="D24831" t="s">
        <v>65</v>
      </c>
      <c r="E24831" t="s">
        <v>1013</v>
      </c>
    </row>
    <row r="24832" spans="1:5" x14ac:dyDescent="0.25">
      <c r="A24832" t="s">
        <v>13430</v>
      </c>
      <c r="B24832" t="s">
        <v>20</v>
      </c>
      <c r="C24832" t="s">
        <v>19</v>
      </c>
      <c r="D24832" t="s">
        <v>33</v>
      </c>
      <c r="E24832" t="s">
        <v>533</v>
      </c>
    </row>
    <row r="24833" spans="1:5" x14ac:dyDescent="0.25">
      <c r="A24833" t="s">
        <v>18864</v>
      </c>
      <c r="B24833" t="s">
        <v>20</v>
      </c>
      <c r="C24833" t="s">
        <v>19</v>
      </c>
      <c r="D24833" t="s">
        <v>33</v>
      </c>
      <c r="E24833" t="s">
        <v>533</v>
      </c>
    </row>
    <row r="24834" spans="1:5" x14ac:dyDescent="0.25">
      <c r="A24834" t="s">
        <v>8051</v>
      </c>
      <c r="B24834" t="s">
        <v>20</v>
      </c>
      <c r="C24834" t="s">
        <v>19</v>
      </c>
      <c r="D24834" t="s">
        <v>33</v>
      </c>
      <c r="E24834" t="s">
        <v>553</v>
      </c>
    </row>
    <row r="24835" spans="1:5" x14ac:dyDescent="0.25">
      <c r="A24835" t="s">
        <v>28702</v>
      </c>
      <c r="B24835" t="s">
        <v>20</v>
      </c>
      <c r="C24835" t="s">
        <v>19</v>
      </c>
      <c r="D24835" t="s">
        <v>33</v>
      </c>
      <c r="E24835" t="s">
        <v>533</v>
      </c>
    </row>
    <row r="24836" spans="1:5" x14ac:dyDescent="0.25">
      <c r="A24836" t="s">
        <v>17905</v>
      </c>
      <c r="B24836" t="s">
        <v>20</v>
      </c>
      <c r="C24836" t="s">
        <v>19</v>
      </c>
      <c r="D24836" t="s">
        <v>33</v>
      </c>
      <c r="E24836" t="s">
        <v>533</v>
      </c>
    </row>
    <row r="24837" spans="1:5" x14ac:dyDescent="0.25">
      <c r="A24837" t="s">
        <v>9545</v>
      </c>
      <c r="B24837" t="s">
        <v>20</v>
      </c>
      <c r="C24837" t="s">
        <v>19</v>
      </c>
      <c r="D24837" t="s">
        <v>33</v>
      </c>
      <c r="E24837" t="s">
        <v>533</v>
      </c>
    </row>
    <row r="24838" spans="1:5" x14ac:dyDescent="0.25">
      <c r="A24838" t="s">
        <v>25010</v>
      </c>
      <c r="B24838" t="s">
        <v>20</v>
      </c>
      <c r="C24838" t="s">
        <v>19</v>
      </c>
      <c r="D24838" t="s">
        <v>33</v>
      </c>
      <c r="E24838" t="s">
        <v>538</v>
      </c>
    </row>
    <row r="24839" spans="1:5" x14ac:dyDescent="0.25">
      <c r="A24839" t="s">
        <v>27539</v>
      </c>
      <c r="B24839" t="s">
        <v>20</v>
      </c>
      <c r="C24839" t="s">
        <v>19</v>
      </c>
      <c r="D24839" t="s">
        <v>33</v>
      </c>
      <c r="E24839" t="s">
        <v>533</v>
      </c>
    </row>
    <row r="24840" spans="1:5" x14ac:dyDescent="0.25">
      <c r="A24840" t="s">
        <v>25012</v>
      </c>
      <c r="B24840" t="s">
        <v>20</v>
      </c>
      <c r="C24840" t="s">
        <v>21</v>
      </c>
      <c r="D24840" t="s">
        <v>33</v>
      </c>
      <c r="E24840" t="s">
        <v>581</v>
      </c>
    </row>
    <row r="24841" spans="1:5" x14ac:dyDescent="0.25">
      <c r="A24841" t="s">
        <v>25013</v>
      </c>
      <c r="B24841" t="s">
        <v>20</v>
      </c>
      <c r="C24841" t="s">
        <v>19</v>
      </c>
      <c r="D24841" t="s">
        <v>33</v>
      </c>
      <c r="E24841" t="s">
        <v>538</v>
      </c>
    </row>
    <row r="24842" spans="1:5" x14ac:dyDescent="0.25">
      <c r="A24842" t="s">
        <v>25014</v>
      </c>
      <c r="B24842" t="s">
        <v>20</v>
      </c>
      <c r="C24842" t="s">
        <v>19</v>
      </c>
      <c r="D24842" t="s">
        <v>33</v>
      </c>
      <c r="E24842" t="s">
        <v>530</v>
      </c>
    </row>
    <row r="24843" spans="1:5" x14ac:dyDescent="0.25">
      <c r="A24843" t="s">
        <v>27159</v>
      </c>
      <c r="B24843" t="s">
        <v>20</v>
      </c>
      <c r="C24843" t="s">
        <v>19</v>
      </c>
      <c r="D24843" t="s">
        <v>33</v>
      </c>
      <c r="E24843" t="s">
        <v>533</v>
      </c>
    </row>
    <row r="24844" spans="1:5" x14ac:dyDescent="0.25">
      <c r="A24844" t="s">
        <v>28701</v>
      </c>
      <c r="B24844" t="s">
        <v>20</v>
      </c>
      <c r="C24844" t="s">
        <v>19</v>
      </c>
      <c r="D24844" t="s">
        <v>33</v>
      </c>
      <c r="E24844" t="s">
        <v>533</v>
      </c>
    </row>
    <row r="24845" spans="1:5" x14ac:dyDescent="0.25">
      <c r="A24845" t="s">
        <v>19096</v>
      </c>
      <c r="B24845" t="s">
        <v>20</v>
      </c>
      <c r="C24845" t="s">
        <v>19</v>
      </c>
      <c r="D24845" t="s">
        <v>33</v>
      </c>
      <c r="E24845" t="s">
        <v>533</v>
      </c>
    </row>
    <row r="24846" spans="1:5" x14ac:dyDescent="0.25">
      <c r="A24846" t="s">
        <v>25018</v>
      </c>
      <c r="B24846" t="s">
        <v>20</v>
      </c>
      <c r="C24846" t="s">
        <v>19</v>
      </c>
      <c r="D24846" t="s">
        <v>33</v>
      </c>
      <c r="E24846" t="s">
        <v>530</v>
      </c>
    </row>
    <row r="24847" spans="1:5" x14ac:dyDescent="0.25">
      <c r="A24847" t="s">
        <v>25019</v>
      </c>
      <c r="B24847" t="s">
        <v>16</v>
      </c>
      <c r="C24847" t="s">
        <v>17</v>
      </c>
      <c r="D24847" t="s">
        <v>33</v>
      </c>
      <c r="E24847" t="s">
        <v>653</v>
      </c>
    </row>
    <row r="24848" spans="1:5" x14ac:dyDescent="0.25">
      <c r="A24848" t="s">
        <v>25020</v>
      </c>
      <c r="B24848" t="s">
        <v>20</v>
      </c>
      <c r="C24848" t="s">
        <v>19</v>
      </c>
      <c r="D24848" t="s">
        <v>33</v>
      </c>
      <c r="E24848" t="s">
        <v>523</v>
      </c>
    </row>
    <row r="24849" spans="1:5" x14ac:dyDescent="0.25">
      <c r="A24849" t="s">
        <v>8053</v>
      </c>
      <c r="B24849" t="s">
        <v>20</v>
      </c>
      <c r="C24849" t="s">
        <v>19</v>
      </c>
      <c r="D24849" t="s">
        <v>33</v>
      </c>
      <c r="E24849" t="s">
        <v>533</v>
      </c>
    </row>
    <row r="24850" spans="1:5" x14ac:dyDescent="0.25">
      <c r="A24850" t="s">
        <v>25022</v>
      </c>
      <c r="B24850" t="s">
        <v>20</v>
      </c>
      <c r="C24850" t="s">
        <v>19</v>
      </c>
      <c r="D24850" t="s">
        <v>33</v>
      </c>
      <c r="E24850" t="s">
        <v>530</v>
      </c>
    </row>
    <row r="24851" spans="1:5" x14ac:dyDescent="0.25">
      <c r="A24851" t="s">
        <v>11930</v>
      </c>
      <c r="B24851" t="s">
        <v>20</v>
      </c>
      <c r="C24851" t="s">
        <v>19</v>
      </c>
      <c r="D24851" t="s">
        <v>33</v>
      </c>
      <c r="E24851" t="s">
        <v>553</v>
      </c>
    </row>
    <row r="24852" spans="1:5" x14ac:dyDescent="0.25">
      <c r="A24852" t="s">
        <v>25024</v>
      </c>
      <c r="B24852" t="s">
        <v>20</v>
      </c>
      <c r="C24852" t="s">
        <v>19</v>
      </c>
      <c r="D24852" t="s">
        <v>33</v>
      </c>
      <c r="E24852" t="s">
        <v>538</v>
      </c>
    </row>
    <row r="24853" spans="1:5" x14ac:dyDescent="0.25">
      <c r="A24853" t="s">
        <v>25025</v>
      </c>
      <c r="B24853" t="s">
        <v>20</v>
      </c>
      <c r="C24853" t="s">
        <v>19</v>
      </c>
      <c r="D24853" t="s">
        <v>33</v>
      </c>
      <c r="E24853" t="s">
        <v>530</v>
      </c>
    </row>
    <row r="24854" spans="1:5" x14ac:dyDescent="0.25">
      <c r="A24854" t="s">
        <v>25026</v>
      </c>
      <c r="B24854" t="s">
        <v>20</v>
      </c>
      <c r="C24854" t="s">
        <v>19</v>
      </c>
      <c r="D24854" t="s">
        <v>33</v>
      </c>
      <c r="E24854" t="s">
        <v>538</v>
      </c>
    </row>
    <row r="24855" spans="1:5" x14ac:dyDescent="0.25">
      <c r="A24855" t="s">
        <v>25027</v>
      </c>
      <c r="B24855" t="s">
        <v>20</v>
      </c>
      <c r="C24855" t="s">
        <v>19</v>
      </c>
      <c r="D24855" t="s">
        <v>33</v>
      </c>
      <c r="E24855" t="s">
        <v>530</v>
      </c>
    </row>
    <row r="24856" spans="1:5" x14ac:dyDescent="0.25">
      <c r="A24856" t="s">
        <v>20416</v>
      </c>
      <c r="B24856" t="s">
        <v>20</v>
      </c>
      <c r="C24856" t="s">
        <v>19</v>
      </c>
      <c r="D24856" t="s">
        <v>33</v>
      </c>
      <c r="E24856" t="s">
        <v>533</v>
      </c>
    </row>
    <row r="24857" spans="1:5" x14ac:dyDescent="0.25">
      <c r="A24857" t="s">
        <v>25029</v>
      </c>
      <c r="B24857" t="s">
        <v>20</v>
      </c>
      <c r="C24857" t="s">
        <v>19</v>
      </c>
      <c r="D24857" t="s">
        <v>33</v>
      </c>
      <c r="E24857" t="s">
        <v>530</v>
      </c>
    </row>
    <row r="24858" spans="1:5" x14ac:dyDescent="0.25">
      <c r="A24858" t="s">
        <v>25030</v>
      </c>
      <c r="B24858" t="s">
        <v>16</v>
      </c>
      <c r="C24858" t="s">
        <v>17</v>
      </c>
      <c r="D24858" t="s">
        <v>33</v>
      </c>
      <c r="E24858" t="s">
        <v>653</v>
      </c>
    </row>
    <row r="24859" spans="1:5" x14ac:dyDescent="0.25">
      <c r="A24859" t="s">
        <v>25031</v>
      </c>
      <c r="B24859" t="s">
        <v>20</v>
      </c>
      <c r="C24859" t="s">
        <v>22</v>
      </c>
      <c r="D24859" t="s">
        <v>33</v>
      </c>
      <c r="E24859" t="s">
        <v>536</v>
      </c>
    </row>
    <row r="24860" spans="1:5" x14ac:dyDescent="0.25">
      <c r="A24860" t="s">
        <v>25032</v>
      </c>
      <c r="B24860" t="s">
        <v>20</v>
      </c>
      <c r="C24860" t="s">
        <v>22</v>
      </c>
      <c r="D24860" t="s">
        <v>33</v>
      </c>
      <c r="E24860" t="s">
        <v>693</v>
      </c>
    </row>
    <row r="24861" spans="1:5" x14ac:dyDescent="0.25">
      <c r="A24861" t="s">
        <v>25033</v>
      </c>
      <c r="B24861" t="s">
        <v>20</v>
      </c>
      <c r="C24861" t="s">
        <v>19</v>
      </c>
      <c r="D24861" t="s">
        <v>33</v>
      </c>
      <c r="E24861" t="s">
        <v>538</v>
      </c>
    </row>
    <row r="24862" spans="1:5" x14ac:dyDescent="0.25">
      <c r="A24862" t="s">
        <v>25034</v>
      </c>
      <c r="B24862" t="s">
        <v>20</v>
      </c>
      <c r="C24862" t="s">
        <v>19</v>
      </c>
      <c r="D24862" t="s">
        <v>33</v>
      </c>
      <c r="E24862" t="s">
        <v>530</v>
      </c>
    </row>
    <row r="24863" spans="1:5" x14ac:dyDescent="0.25">
      <c r="A24863" t="s">
        <v>25035</v>
      </c>
      <c r="B24863" t="s">
        <v>20</v>
      </c>
      <c r="C24863" t="s">
        <v>19</v>
      </c>
      <c r="D24863" t="s">
        <v>33</v>
      </c>
      <c r="E24863" t="s">
        <v>538</v>
      </c>
    </row>
    <row r="24864" spans="1:5" x14ac:dyDescent="0.25">
      <c r="A24864" t="s">
        <v>25036</v>
      </c>
      <c r="B24864" t="s">
        <v>20</v>
      </c>
      <c r="C24864" t="s">
        <v>19</v>
      </c>
      <c r="D24864" t="s">
        <v>33</v>
      </c>
      <c r="E24864" t="s">
        <v>530</v>
      </c>
    </row>
    <row r="24865" spans="1:5" x14ac:dyDescent="0.25">
      <c r="A24865" t="s">
        <v>5399</v>
      </c>
      <c r="B24865" t="s">
        <v>20</v>
      </c>
      <c r="C24865" t="s">
        <v>19</v>
      </c>
      <c r="D24865" t="s">
        <v>33</v>
      </c>
      <c r="E24865" t="s">
        <v>533</v>
      </c>
    </row>
    <row r="24866" spans="1:5" x14ac:dyDescent="0.25">
      <c r="A24866" t="s">
        <v>25038</v>
      </c>
      <c r="B24866" t="s">
        <v>20</v>
      </c>
      <c r="C24866" t="s">
        <v>19</v>
      </c>
      <c r="D24866" t="s">
        <v>33</v>
      </c>
      <c r="E24866" t="s">
        <v>530</v>
      </c>
    </row>
    <row r="24867" spans="1:5" x14ac:dyDescent="0.25">
      <c r="A24867" t="s">
        <v>25039</v>
      </c>
      <c r="B24867" t="s">
        <v>16</v>
      </c>
      <c r="C24867" t="s">
        <v>17</v>
      </c>
      <c r="D24867" t="s">
        <v>33</v>
      </c>
      <c r="E24867" t="s">
        <v>653</v>
      </c>
    </row>
    <row r="24868" spans="1:5" x14ac:dyDescent="0.25">
      <c r="A24868" t="s">
        <v>25040</v>
      </c>
      <c r="B24868" t="s">
        <v>20</v>
      </c>
      <c r="C24868" t="s">
        <v>19</v>
      </c>
      <c r="D24868" t="s">
        <v>33</v>
      </c>
      <c r="E24868" t="s">
        <v>538</v>
      </c>
    </row>
    <row r="24869" spans="1:5" x14ac:dyDescent="0.25">
      <c r="A24869" t="s">
        <v>25041</v>
      </c>
      <c r="B24869" t="s">
        <v>20</v>
      </c>
      <c r="C24869" t="s">
        <v>19</v>
      </c>
      <c r="D24869" t="s">
        <v>33</v>
      </c>
      <c r="E24869" t="s">
        <v>530</v>
      </c>
    </row>
    <row r="24870" spans="1:5" x14ac:dyDescent="0.25">
      <c r="A24870" t="s">
        <v>18808</v>
      </c>
      <c r="B24870" t="s">
        <v>20</v>
      </c>
      <c r="C24870" t="s">
        <v>19</v>
      </c>
      <c r="D24870" t="s">
        <v>33</v>
      </c>
      <c r="E24870" t="s">
        <v>533</v>
      </c>
    </row>
    <row r="24871" spans="1:5" x14ac:dyDescent="0.25">
      <c r="A24871" t="s">
        <v>25043</v>
      </c>
      <c r="B24871" t="s">
        <v>16</v>
      </c>
      <c r="C24871" t="s">
        <v>17</v>
      </c>
      <c r="D24871" t="s">
        <v>33</v>
      </c>
      <c r="E24871" t="s">
        <v>653</v>
      </c>
    </row>
    <row r="24872" spans="1:5" x14ac:dyDescent="0.25">
      <c r="A24872" t="s">
        <v>25044</v>
      </c>
      <c r="B24872" t="s">
        <v>16</v>
      </c>
      <c r="C24872" t="s">
        <v>17</v>
      </c>
      <c r="D24872" t="s">
        <v>33</v>
      </c>
      <c r="E24872" t="s">
        <v>653</v>
      </c>
    </row>
    <row r="24873" spans="1:5" x14ac:dyDescent="0.25">
      <c r="A24873" t="s">
        <v>13891</v>
      </c>
      <c r="B24873" t="s">
        <v>20</v>
      </c>
      <c r="C24873" t="s">
        <v>19</v>
      </c>
      <c r="D24873" t="s">
        <v>33</v>
      </c>
      <c r="E24873" t="s">
        <v>553</v>
      </c>
    </row>
    <row r="24874" spans="1:5" x14ac:dyDescent="0.25">
      <c r="A24874" t="s">
        <v>25046</v>
      </c>
      <c r="B24874" t="s">
        <v>20</v>
      </c>
      <c r="C24874" t="s">
        <v>19</v>
      </c>
      <c r="D24874" t="s">
        <v>33</v>
      </c>
      <c r="E24874" t="s">
        <v>530</v>
      </c>
    </row>
    <row r="24875" spans="1:5" x14ac:dyDescent="0.25">
      <c r="A24875" t="s">
        <v>15601</v>
      </c>
      <c r="B24875" t="s">
        <v>20</v>
      </c>
      <c r="C24875" t="s">
        <v>19</v>
      </c>
      <c r="D24875" t="s">
        <v>33</v>
      </c>
      <c r="E24875" t="s">
        <v>553</v>
      </c>
    </row>
    <row r="24876" spans="1:5" x14ac:dyDescent="0.25">
      <c r="A24876" t="s">
        <v>25048</v>
      </c>
      <c r="B24876" t="s">
        <v>20</v>
      </c>
      <c r="C24876" t="s">
        <v>19</v>
      </c>
      <c r="D24876" t="s">
        <v>33</v>
      </c>
      <c r="E24876" t="s">
        <v>530</v>
      </c>
    </row>
    <row r="24877" spans="1:5" x14ac:dyDescent="0.25">
      <c r="A24877" t="s">
        <v>5464</v>
      </c>
      <c r="B24877" t="s">
        <v>20</v>
      </c>
      <c r="C24877" t="s">
        <v>19</v>
      </c>
      <c r="D24877" t="s">
        <v>33</v>
      </c>
      <c r="E24877" t="s">
        <v>533</v>
      </c>
    </row>
    <row r="24878" spans="1:5" x14ac:dyDescent="0.25">
      <c r="A24878" t="s">
        <v>25050</v>
      </c>
      <c r="B24878" t="s">
        <v>20</v>
      </c>
      <c r="C24878" t="s">
        <v>19</v>
      </c>
      <c r="D24878" t="s">
        <v>33</v>
      </c>
      <c r="E24878" t="s">
        <v>530</v>
      </c>
    </row>
    <row r="24879" spans="1:5" x14ac:dyDescent="0.25">
      <c r="A24879" t="s">
        <v>24899</v>
      </c>
      <c r="B24879" t="s">
        <v>16</v>
      </c>
      <c r="C24879" t="s">
        <v>15</v>
      </c>
      <c r="D24879" t="s">
        <v>33</v>
      </c>
      <c r="E24879" t="s">
        <v>628</v>
      </c>
    </row>
    <row r="24880" spans="1:5" x14ac:dyDescent="0.25">
      <c r="A24880" t="s">
        <v>16426</v>
      </c>
      <c r="B24880" t="s">
        <v>20</v>
      </c>
      <c r="C24880" t="s">
        <v>19</v>
      </c>
      <c r="D24880" t="s">
        <v>33</v>
      </c>
      <c r="E24880" t="s">
        <v>553</v>
      </c>
    </row>
    <row r="24881" spans="1:5" x14ac:dyDescent="0.25">
      <c r="A24881" t="s">
        <v>21656</v>
      </c>
      <c r="B24881" t="s">
        <v>20</v>
      </c>
      <c r="C24881" t="s">
        <v>19</v>
      </c>
      <c r="D24881" t="s">
        <v>33</v>
      </c>
      <c r="E24881" t="s">
        <v>553</v>
      </c>
    </row>
    <row r="24882" spans="1:5" x14ac:dyDescent="0.25">
      <c r="A24882" t="s">
        <v>5463</v>
      </c>
      <c r="B24882" t="s">
        <v>20</v>
      </c>
      <c r="C24882" t="s">
        <v>19</v>
      </c>
      <c r="D24882" t="s">
        <v>33</v>
      </c>
      <c r="E24882" t="s">
        <v>533</v>
      </c>
    </row>
    <row r="24883" spans="1:5" x14ac:dyDescent="0.25">
      <c r="A24883" t="s">
        <v>13458</v>
      </c>
      <c r="B24883" t="s">
        <v>20</v>
      </c>
      <c r="C24883" t="s">
        <v>19</v>
      </c>
      <c r="D24883" t="s">
        <v>33</v>
      </c>
      <c r="E24883" t="s">
        <v>533</v>
      </c>
    </row>
    <row r="24884" spans="1:5" x14ac:dyDescent="0.25">
      <c r="A24884" t="s">
        <v>25056</v>
      </c>
      <c r="B24884" t="s">
        <v>20</v>
      </c>
      <c r="C24884" t="s">
        <v>19</v>
      </c>
      <c r="D24884" t="s">
        <v>33</v>
      </c>
      <c r="E24884" t="s">
        <v>530</v>
      </c>
    </row>
    <row r="24885" spans="1:5" x14ac:dyDescent="0.25">
      <c r="A24885" t="s">
        <v>12801</v>
      </c>
      <c r="B24885" t="s">
        <v>20</v>
      </c>
      <c r="C24885" t="s">
        <v>19</v>
      </c>
      <c r="D24885" t="s">
        <v>33</v>
      </c>
      <c r="E24885" t="s">
        <v>533</v>
      </c>
    </row>
    <row r="24886" spans="1:5" x14ac:dyDescent="0.25">
      <c r="A24886" t="s">
        <v>25058</v>
      </c>
      <c r="B24886" t="s">
        <v>20</v>
      </c>
      <c r="C24886" t="s">
        <v>22</v>
      </c>
      <c r="D24886" t="s">
        <v>33</v>
      </c>
      <c r="E24886" t="s">
        <v>693</v>
      </c>
    </row>
    <row r="24887" spans="1:5" x14ac:dyDescent="0.25">
      <c r="A24887" t="s">
        <v>18781</v>
      </c>
      <c r="B24887" t="s">
        <v>20</v>
      </c>
      <c r="C24887" t="s">
        <v>19</v>
      </c>
      <c r="D24887" t="s">
        <v>33</v>
      </c>
      <c r="E24887" t="s">
        <v>533</v>
      </c>
    </row>
    <row r="24888" spans="1:5" x14ac:dyDescent="0.25">
      <c r="A24888" t="s">
        <v>25060</v>
      </c>
      <c r="B24888" t="s">
        <v>20</v>
      </c>
      <c r="C24888" t="s">
        <v>19</v>
      </c>
      <c r="D24888" t="s">
        <v>33</v>
      </c>
      <c r="E24888" t="s">
        <v>538</v>
      </c>
    </row>
    <row r="24889" spans="1:5" x14ac:dyDescent="0.25">
      <c r="A24889" t="s">
        <v>25061</v>
      </c>
      <c r="B24889" t="s">
        <v>20</v>
      </c>
      <c r="C24889" t="s">
        <v>19</v>
      </c>
      <c r="D24889" t="s">
        <v>33</v>
      </c>
      <c r="E24889" t="s">
        <v>530</v>
      </c>
    </row>
    <row r="24890" spans="1:5" x14ac:dyDescent="0.25">
      <c r="A24890" t="s">
        <v>11811</v>
      </c>
      <c r="B24890" t="s">
        <v>20</v>
      </c>
      <c r="C24890" t="s">
        <v>19</v>
      </c>
      <c r="D24890" t="s">
        <v>33</v>
      </c>
      <c r="E24890" t="s">
        <v>533</v>
      </c>
    </row>
    <row r="24891" spans="1:5" x14ac:dyDescent="0.25">
      <c r="A24891" t="s">
        <v>25063</v>
      </c>
      <c r="B24891" t="s">
        <v>20</v>
      </c>
      <c r="C24891" t="s">
        <v>19</v>
      </c>
      <c r="D24891" t="s">
        <v>33</v>
      </c>
      <c r="E24891" t="s">
        <v>538</v>
      </c>
    </row>
    <row r="24892" spans="1:5" x14ac:dyDescent="0.25">
      <c r="A24892" t="s">
        <v>25064</v>
      </c>
      <c r="B24892" t="s">
        <v>20</v>
      </c>
      <c r="C24892" t="s">
        <v>19</v>
      </c>
      <c r="D24892" t="s">
        <v>33</v>
      </c>
      <c r="E24892" t="s">
        <v>530</v>
      </c>
    </row>
    <row r="24893" spans="1:5" x14ac:dyDescent="0.25">
      <c r="A24893" t="s">
        <v>5095</v>
      </c>
      <c r="B24893" t="s">
        <v>20</v>
      </c>
      <c r="C24893" t="s">
        <v>19</v>
      </c>
      <c r="D24893" t="s">
        <v>65</v>
      </c>
      <c r="E24893" t="s">
        <v>533</v>
      </c>
    </row>
    <row r="24894" spans="1:5" x14ac:dyDescent="0.25">
      <c r="A24894" t="s">
        <v>25066</v>
      </c>
      <c r="B24894" t="s">
        <v>20</v>
      </c>
      <c r="C24894" t="s">
        <v>19</v>
      </c>
      <c r="D24894" t="s">
        <v>33</v>
      </c>
      <c r="E24894" t="s">
        <v>538</v>
      </c>
    </row>
    <row r="24895" spans="1:5" x14ac:dyDescent="0.25">
      <c r="A24895" t="s">
        <v>25067</v>
      </c>
      <c r="B24895" t="s">
        <v>20</v>
      </c>
      <c r="C24895" t="s">
        <v>19</v>
      </c>
      <c r="D24895" t="s">
        <v>33</v>
      </c>
      <c r="E24895" t="s">
        <v>530</v>
      </c>
    </row>
    <row r="24896" spans="1:5" x14ac:dyDescent="0.25">
      <c r="A24896" t="s">
        <v>8182</v>
      </c>
      <c r="B24896" t="s">
        <v>20</v>
      </c>
      <c r="C24896" t="s">
        <v>19</v>
      </c>
      <c r="D24896" t="s">
        <v>65</v>
      </c>
      <c r="E24896" t="s">
        <v>533</v>
      </c>
    </row>
    <row r="24897" spans="1:5" x14ac:dyDescent="0.25">
      <c r="A24897" t="s">
        <v>25069</v>
      </c>
      <c r="B24897" t="s">
        <v>20</v>
      </c>
      <c r="C24897" t="s">
        <v>19</v>
      </c>
      <c r="D24897" t="s">
        <v>33</v>
      </c>
      <c r="E24897" t="s">
        <v>538</v>
      </c>
    </row>
    <row r="24898" spans="1:5" x14ac:dyDescent="0.25">
      <c r="A24898" t="s">
        <v>25070</v>
      </c>
      <c r="B24898" t="s">
        <v>20</v>
      </c>
      <c r="C24898" t="s">
        <v>19</v>
      </c>
      <c r="D24898" t="s">
        <v>33</v>
      </c>
      <c r="E24898" t="s">
        <v>530</v>
      </c>
    </row>
    <row r="24899" spans="1:5" x14ac:dyDescent="0.25">
      <c r="A24899" t="s">
        <v>8049</v>
      </c>
      <c r="B24899" t="s">
        <v>20</v>
      </c>
      <c r="C24899" t="s">
        <v>19</v>
      </c>
      <c r="D24899" t="s">
        <v>33</v>
      </c>
      <c r="E24899" t="s">
        <v>533</v>
      </c>
    </row>
    <row r="24900" spans="1:5" x14ac:dyDescent="0.25">
      <c r="A24900" t="s">
        <v>25072</v>
      </c>
      <c r="B24900" t="s">
        <v>20</v>
      </c>
      <c r="C24900" t="s">
        <v>19</v>
      </c>
      <c r="D24900" t="s">
        <v>33</v>
      </c>
      <c r="E24900" t="s">
        <v>530</v>
      </c>
    </row>
    <row r="24901" spans="1:5" x14ac:dyDescent="0.25">
      <c r="A24901" t="s">
        <v>25999</v>
      </c>
      <c r="B24901" t="s">
        <v>20</v>
      </c>
      <c r="C24901" t="s">
        <v>19</v>
      </c>
      <c r="D24901" t="s">
        <v>33</v>
      </c>
      <c r="E24901" t="s">
        <v>533</v>
      </c>
    </row>
    <row r="24902" spans="1:5" x14ac:dyDescent="0.25">
      <c r="A24902" t="s">
        <v>8050</v>
      </c>
      <c r="B24902" t="s">
        <v>20</v>
      </c>
      <c r="C24902" t="s">
        <v>19</v>
      </c>
      <c r="D24902" t="s">
        <v>33</v>
      </c>
      <c r="E24902" t="s">
        <v>533</v>
      </c>
    </row>
    <row r="24903" spans="1:5" x14ac:dyDescent="0.25">
      <c r="A24903" t="s">
        <v>25876</v>
      </c>
      <c r="B24903" t="s">
        <v>20</v>
      </c>
      <c r="C24903" t="s">
        <v>19</v>
      </c>
      <c r="D24903" t="s">
        <v>33</v>
      </c>
      <c r="E24903" t="s">
        <v>533</v>
      </c>
    </row>
    <row r="24904" spans="1:5" x14ac:dyDescent="0.25">
      <c r="A24904" t="s">
        <v>7452</v>
      </c>
      <c r="B24904" t="s">
        <v>20</v>
      </c>
      <c r="C24904" t="s">
        <v>19</v>
      </c>
      <c r="D24904" t="s">
        <v>33</v>
      </c>
      <c r="E24904" t="s">
        <v>533</v>
      </c>
    </row>
    <row r="24905" spans="1:5" x14ac:dyDescent="0.25">
      <c r="A24905" t="s">
        <v>11946</v>
      </c>
      <c r="B24905" t="s">
        <v>20</v>
      </c>
      <c r="C24905" t="s">
        <v>19</v>
      </c>
      <c r="D24905" t="s">
        <v>33</v>
      </c>
      <c r="E24905" t="s">
        <v>533</v>
      </c>
    </row>
    <row r="24906" spans="1:5" x14ac:dyDescent="0.25">
      <c r="A24906" t="s">
        <v>6185</v>
      </c>
      <c r="B24906" t="s">
        <v>20</v>
      </c>
      <c r="C24906" t="s">
        <v>19</v>
      </c>
      <c r="D24906" t="s">
        <v>33</v>
      </c>
      <c r="E24906" t="s">
        <v>533</v>
      </c>
    </row>
    <row r="24907" spans="1:5" x14ac:dyDescent="0.25">
      <c r="A24907" t="s">
        <v>5349</v>
      </c>
      <c r="B24907" t="s">
        <v>20</v>
      </c>
      <c r="C24907" t="s">
        <v>19</v>
      </c>
      <c r="D24907" t="s">
        <v>33</v>
      </c>
      <c r="E24907" t="s">
        <v>553</v>
      </c>
    </row>
    <row r="24908" spans="1:5" x14ac:dyDescent="0.25">
      <c r="A24908" t="s">
        <v>28006</v>
      </c>
      <c r="B24908" t="s">
        <v>20</v>
      </c>
      <c r="C24908" t="s">
        <v>19</v>
      </c>
      <c r="D24908" t="s">
        <v>33</v>
      </c>
      <c r="E24908" t="s">
        <v>533</v>
      </c>
    </row>
    <row r="24909" spans="1:5" x14ac:dyDescent="0.25">
      <c r="A24909" t="s">
        <v>15176</v>
      </c>
      <c r="B24909" t="s">
        <v>20</v>
      </c>
      <c r="C24909" t="s">
        <v>19</v>
      </c>
      <c r="D24909" t="s">
        <v>33</v>
      </c>
      <c r="E24909" t="s">
        <v>533</v>
      </c>
    </row>
    <row r="24910" spans="1:5" x14ac:dyDescent="0.25">
      <c r="A24910" t="s">
        <v>20246</v>
      </c>
      <c r="B24910" t="s">
        <v>20</v>
      </c>
      <c r="C24910" t="s">
        <v>19</v>
      </c>
      <c r="D24910" t="s">
        <v>33</v>
      </c>
      <c r="E24910" t="s">
        <v>533</v>
      </c>
    </row>
    <row r="24911" spans="1:5" x14ac:dyDescent="0.25">
      <c r="A24911" t="s">
        <v>20248</v>
      </c>
      <c r="B24911" t="s">
        <v>20</v>
      </c>
      <c r="C24911" t="s">
        <v>19</v>
      </c>
      <c r="D24911" t="s">
        <v>33</v>
      </c>
      <c r="E24911" t="s">
        <v>533</v>
      </c>
    </row>
    <row r="24912" spans="1:5" x14ac:dyDescent="0.25">
      <c r="A24912" t="s">
        <v>19127</v>
      </c>
      <c r="B24912" t="s">
        <v>20</v>
      </c>
      <c r="C24912" t="s">
        <v>19</v>
      </c>
      <c r="D24912" t="s">
        <v>33</v>
      </c>
      <c r="E24912" t="s">
        <v>533</v>
      </c>
    </row>
    <row r="24913" spans="1:5" x14ac:dyDescent="0.25">
      <c r="A24913" t="s">
        <v>24657</v>
      </c>
      <c r="B24913" t="s">
        <v>20</v>
      </c>
      <c r="C24913" t="s">
        <v>19</v>
      </c>
      <c r="D24913" t="s">
        <v>33</v>
      </c>
      <c r="E24913" t="s">
        <v>533</v>
      </c>
    </row>
    <row r="24914" spans="1:5" x14ac:dyDescent="0.25">
      <c r="A24914" t="s">
        <v>5003</v>
      </c>
      <c r="B24914" t="s">
        <v>20</v>
      </c>
      <c r="C24914" t="s">
        <v>19</v>
      </c>
      <c r="D24914" t="s">
        <v>33</v>
      </c>
      <c r="E24914" t="s">
        <v>533</v>
      </c>
    </row>
    <row r="24915" spans="1:5" x14ac:dyDescent="0.25">
      <c r="A24915" t="s">
        <v>25087</v>
      </c>
      <c r="B24915" t="s">
        <v>20</v>
      </c>
      <c r="C24915" t="s">
        <v>19</v>
      </c>
      <c r="D24915" t="s">
        <v>33</v>
      </c>
      <c r="E24915" t="s">
        <v>538</v>
      </c>
    </row>
    <row r="24916" spans="1:5" x14ac:dyDescent="0.25">
      <c r="A24916" t="s">
        <v>25088</v>
      </c>
      <c r="B24916" t="s">
        <v>20</v>
      </c>
      <c r="C24916" t="s">
        <v>19</v>
      </c>
      <c r="D24916" t="s">
        <v>33</v>
      </c>
      <c r="E24916" t="s">
        <v>595</v>
      </c>
    </row>
    <row r="24917" spans="1:5" x14ac:dyDescent="0.25">
      <c r="A24917" t="s">
        <v>5292</v>
      </c>
      <c r="B24917" t="s">
        <v>20</v>
      </c>
      <c r="C24917" t="s">
        <v>19</v>
      </c>
      <c r="D24917" t="s">
        <v>33</v>
      </c>
      <c r="E24917" t="s">
        <v>533</v>
      </c>
    </row>
    <row r="24918" spans="1:5" x14ac:dyDescent="0.25">
      <c r="A24918" t="s">
        <v>25090</v>
      </c>
      <c r="B24918" t="s">
        <v>20</v>
      </c>
      <c r="C24918" t="s">
        <v>19</v>
      </c>
      <c r="D24918" t="s">
        <v>33</v>
      </c>
      <c r="E24918" t="s">
        <v>538</v>
      </c>
    </row>
    <row r="24919" spans="1:5" x14ac:dyDescent="0.25">
      <c r="A24919" t="s">
        <v>25091</v>
      </c>
      <c r="B24919" t="s">
        <v>20</v>
      </c>
      <c r="C24919" t="s">
        <v>19</v>
      </c>
      <c r="D24919" t="s">
        <v>33</v>
      </c>
      <c r="E24919" t="s">
        <v>530</v>
      </c>
    </row>
    <row r="24920" spans="1:5" x14ac:dyDescent="0.25">
      <c r="A24920" t="s">
        <v>8296</v>
      </c>
      <c r="B24920" t="s">
        <v>20</v>
      </c>
      <c r="C24920" t="s">
        <v>19</v>
      </c>
      <c r="D24920" t="s">
        <v>33</v>
      </c>
      <c r="E24920" t="s">
        <v>533</v>
      </c>
    </row>
    <row r="24921" spans="1:5" x14ac:dyDescent="0.25">
      <c r="A24921" t="s">
        <v>14034</v>
      </c>
      <c r="B24921" t="s">
        <v>20</v>
      </c>
      <c r="C24921" t="s">
        <v>19</v>
      </c>
      <c r="D24921" t="s">
        <v>33</v>
      </c>
      <c r="E24921" t="s">
        <v>533</v>
      </c>
    </row>
    <row r="24922" spans="1:5" x14ac:dyDescent="0.25">
      <c r="A24922" t="s">
        <v>25094</v>
      </c>
      <c r="B24922" t="s">
        <v>20</v>
      </c>
      <c r="C24922" t="s">
        <v>19</v>
      </c>
      <c r="D24922" t="s">
        <v>33</v>
      </c>
      <c r="E24922" t="s">
        <v>562</v>
      </c>
    </row>
    <row r="24923" spans="1:5" x14ac:dyDescent="0.25">
      <c r="A24923" t="s">
        <v>19789</v>
      </c>
      <c r="B24923" t="s">
        <v>20</v>
      </c>
      <c r="C24923" t="s">
        <v>19</v>
      </c>
      <c r="D24923" t="s">
        <v>33</v>
      </c>
      <c r="E24923" t="s">
        <v>533</v>
      </c>
    </row>
    <row r="24924" spans="1:5" x14ac:dyDescent="0.25">
      <c r="A24924" t="s">
        <v>25096</v>
      </c>
      <c r="B24924" t="s">
        <v>20</v>
      </c>
      <c r="C24924" t="s">
        <v>22</v>
      </c>
      <c r="D24924" t="s">
        <v>33</v>
      </c>
      <c r="E24924" t="s">
        <v>693</v>
      </c>
    </row>
    <row r="24925" spans="1:5" x14ac:dyDescent="0.25">
      <c r="A24925" t="s">
        <v>25097</v>
      </c>
      <c r="B24925" t="s">
        <v>20</v>
      </c>
      <c r="C24925" t="s">
        <v>19</v>
      </c>
      <c r="D24925" t="s">
        <v>33</v>
      </c>
      <c r="E24925" t="s">
        <v>538</v>
      </c>
    </row>
    <row r="24926" spans="1:5" x14ac:dyDescent="0.25">
      <c r="A24926" t="s">
        <v>25098</v>
      </c>
      <c r="B24926" t="s">
        <v>20</v>
      </c>
      <c r="C24926" t="s">
        <v>19</v>
      </c>
      <c r="D24926" t="s">
        <v>33</v>
      </c>
      <c r="E24926" t="s">
        <v>530</v>
      </c>
    </row>
    <row r="24927" spans="1:5" x14ac:dyDescent="0.25">
      <c r="A24927" t="s">
        <v>8354</v>
      </c>
      <c r="B24927" t="s">
        <v>20</v>
      </c>
      <c r="C24927" t="s">
        <v>19</v>
      </c>
      <c r="D24927" t="s">
        <v>33</v>
      </c>
      <c r="E24927" t="s">
        <v>533</v>
      </c>
    </row>
    <row r="24928" spans="1:5" x14ac:dyDescent="0.25">
      <c r="A24928" t="s">
        <v>25100</v>
      </c>
      <c r="B24928" t="s">
        <v>20</v>
      </c>
      <c r="C24928" t="s">
        <v>19</v>
      </c>
      <c r="D24928" t="s">
        <v>33</v>
      </c>
      <c r="E24928" t="s">
        <v>530</v>
      </c>
    </row>
    <row r="24929" spans="1:5" x14ac:dyDescent="0.25">
      <c r="A24929" t="s">
        <v>25101</v>
      </c>
      <c r="B24929" t="s">
        <v>20</v>
      </c>
      <c r="C24929" t="s">
        <v>19</v>
      </c>
      <c r="D24929" t="s">
        <v>33</v>
      </c>
      <c r="E24929" t="s">
        <v>538</v>
      </c>
    </row>
    <row r="24930" spans="1:5" x14ac:dyDescent="0.25">
      <c r="A24930" t="s">
        <v>25102</v>
      </c>
      <c r="B24930" t="s">
        <v>20</v>
      </c>
      <c r="C24930" t="s">
        <v>19</v>
      </c>
      <c r="D24930" t="s">
        <v>33</v>
      </c>
      <c r="E24930" t="s">
        <v>530</v>
      </c>
    </row>
    <row r="24931" spans="1:5" x14ac:dyDescent="0.25">
      <c r="A24931" t="s">
        <v>25103</v>
      </c>
      <c r="B24931" t="s">
        <v>20</v>
      </c>
      <c r="C24931" t="s">
        <v>19</v>
      </c>
      <c r="D24931" t="s">
        <v>33</v>
      </c>
      <c r="E24931" t="s">
        <v>538</v>
      </c>
    </row>
    <row r="24932" spans="1:5" x14ac:dyDescent="0.25">
      <c r="A24932" t="s">
        <v>25104</v>
      </c>
      <c r="B24932" t="s">
        <v>20</v>
      </c>
      <c r="C24932" t="s">
        <v>19</v>
      </c>
      <c r="D24932" t="s">
        <v>33</v>
      </c>
      <c r="E24932" t="s">
        <v>530</v>
      </c>
    </row>
    <row r="24933" spans="1:5" x14ac:dyDescent="0.25">
      <c r="A24933" t="s">
        <v>25105</v>
      </c>
      <c r="B24933" t="s">
        <v>20</v>
      </c>
      <c r="C24933" t="s">
        <v>22</v>
      </c>
      <c r="D24933" t="s">
        <v>33</v>
      </c>
      <c r="E24933" t="s">
        <v>536</v>
      </c>
    </row>
    <row r="24934" spans="1:5" x14ac:dyDescent="0.25">
      <c r="A24934" t="s">
        <v>25106</v>
      </c>
      <c r="B24934" t="s">
        <v>20</v>
      </c>
      <c r="C24934" t="s">
        <v>22</v>
      </c>
      <c r="D24934" t="s">
        <v>33</v>
      </c>
      <c r="E24934" t="s">
        <v>693</v>
      </c>
    </row>
    <row r="24935" spans="1:5" x14ac:dyDescent="0.25">
      <c r="A24935" t="s">
        <v>18877</v>
      </c>
      <c r="B24935" t="s">
        <v>20</v>
      </c>
      <c r="C24935" t="s">
        <v>19</v>
      </c>
      <c r="D24935" t="s">
        <v>33</v>
      </c>
      <c r="E24935" t="s">
        <v>533</v>
      </c>
    </row>
    <row r="24936" spans="1:5" x14ac:dyDescent="0.25">
      <c r="A24936" t="s">
        <v>27052</v>
      </c>
      <c r="B24936" t="s">
        <v>20</v>
      </c>
      <c r="C24936" t="s">
        <v>19</v>
      </c>
      <c r="D24936" t="s">
        <v>33</v>
      </c>
      <c r="E24936" t="s">
        <v>533</v>
      </c>
    </row>
    <row r="24937" spans="1:5" x14ac:dyDescent="0.25">
      <c r="A24937" t="s">
        <v>25109</v>
      </c>
      <c r="B24937" t="s">
        <v>20</v>
      </c>
      <c r="C24937" t="s">
        <v>19</v>
      </c>
      <c r="D24937" t="s">
        <v>33</v>
      </c>
      <c r="E24937" t="s">
        <v>530</v>
      </c>
    </row>
    <row r="24938" spans="1:5" x14ac:dyDescent="0.25">
      <c r="A24938" t="s">
        <v>7579</v>
      </c>
      <c r="B24938" t="s">
        <v>20</v>
      </c>
      <c r="C24938" t="s">
        <v>19</v>
      </c>
      <c r="D24938" t="s">
        <v>33</v>
      </c>
      <c r="E24938" t="s">
        <v>533</v>
      </c>
    </row>
    <row r="24939" spans="1:5" x14ac:dyDescent="0.25">
      <c r="A24939" t="s">
        <v>25111</v>
      </c>
      <c r="B24939" t="s">
        <v>20</v>
      </c>
      <c r="C24939" t="s">
        <v>19</v>
      </c>
      <c r="D24939" t="s">
        <v>33</v>
      </c>
      <c r="E24939" t="s">
        <v>530</v>
      </c>
    </row>
    <row r="24940" spans="1:5" x14ac:dyDescent="0.25">
      <c r="A24940" t="s">
        <v>11828</v>
      </c>
      <c r="B24940" t="s">
        <v>20</v>
      </c>
      <c r="C24940" t="s">
        <v>19</v>
      </c>
      <c r="D24940" t="s">
        <v>33</v>
      </c>
      <c r="E24940" t="s">
        <v>533</v>
      </c>
    </row>
    <row r="24941" spans="1:5" x14ac:dyDescent="0.25">
      <c r="A24941" t="s">
        <v>25113</v>
      </c>
      <c r="B24941" t="s">
        <v>20</v>
      </c>
      <c r="C24941" t="s">
        <v>19</v>
      </c>
      <c r="D24941" t="s">
        <v>33</v>
      </c>
      <c r="E24941" t="s">
        <v>538</v>
      </c>
    </row>
    <row r="24942" spans="1:5" x14ac:dyDescent="0.25">
      <c r="A24942" t="s">
        <v>7548</v>
      </c>
      <c r="B24942" t="s">
        <v>20</v>
      </c>
      <c r="C24942" t="s">
        <v>19</v>
      </c>
      <c r="D24942" t="s">
        <v>33</v>
      </c>
      <c r="E24942" t="s">
        <v>533</v>
      </c>
    </row>
    <row r="24943" spans="1:5" x14ac:dyDescent="0.25">
      <c r="A24943" t="s">
        <v>25115</v>
      </c>
      <c r="B24943" t="s">
        <v>20</v>
      </c>
      <c r="C24943" t="s">
        <v>19</v>
      </c>
      <c r="D24943" t="s">
        <v>33</v>
      </c>
      <c r="E24943" t="s">
        <v>538</v>
      </c>
    </row>
    <row r="24944" spans="1:5" x14ac:dyDescent="0.25">
      <c r="A24944" t="s">
        <v>25484</v>
      </c>
      <c r="B24944" t="s">
        <v>20</v>
      </c>
      <c r="C24944" t="s">
        <v>19</v>
      </c>
      <c r="D24944" t="s">
        <v>33</v>
      </c>
      <c r="E24944" t="s">
        <v>533</v>
      </c>
    </row>
    <row r="24945" spans="1:5" x14ac:dyDescent="0.25">
      <c r="A24945" t="s">
        <v>25117</v>
      </c>
      <c r="B24945" t="s">
        <v>20</v>
      </c>
      <c r="C24945" t="s">
        <v>19</v>
      </c>
      <c r="D24945" t="s">
        <v>33</v>
      </c>
      <c r="E24945" t="s">
        <v>538</v>
      </c>
    </row>
    <row r="24946" spans="1:5" x14ac:dyDescent="0.25">
      <c r="A24946" t="s">
        <v>25486</v>
      </c>
      <c r="B24946" t="s">
        <v>20</v>
      </c>
      <c r="C24946" t="s">
        <v>19</v>
      </c>
      <c r="D24946" t="s">
        <v>33</v>
      </c>
      <c r="E24946" t="s">
        <v>533</v>
      </c>
    </row>
    <row r="24947" spans="1:5" x14ac:dyDescent="0.25">
      <c r="A24947" t="s">
        <v>25119</v>
      </c>
      <c r="B24947" t="s">
        <v>20</v>
      </c>
      <c r="C24947" t="s">
        <v>19</v>
      </c>
      <c r="D24947" t="s">
        <v>33</v>
      </c>
      <c r="E24947" t="s">
        <v>538</v>
      </c>
    </row>
    <row r="24948" spans="1:5" x14ac:dyDescent="0.25">
      <c r="A24948" t="s">
        <v>25488</v>
      </c>
      <c r="B24948" t="s">
        <v>20</v>
      </c>
      <c r="C24948" t="s">
        <v>19</v>
      </c>
      <c r="D24948" t="s">
        <v>33</v>
      </c>
      <c r="E24948" t="s">
        <v>533</v>
      </c>
    </row>
    <row r="24949" spans="1:5" x14ac:dyDescent="0.25">
      <c r="A24949" t="s">
        <v>25121</v>
      </c>
      <c r="B24949" t="s">
        <v>20</v>
      </c>
      <c r="C24949" t="s">
        <v>19</v>
      </c>
      <c r="D24949" t="s">
        <v>33</v>
      </c>
      <c r="E24949" t="s">
        <v>538</v>
      </c>
    </row>
    <row r="24950" spans="1:5" x14ac:dyDescent="0.25">
      <c r="A24950" t="s">
        <v>7346</v>
      </c>
      <c r="B24950" t="s">
        <v>20</v>
      </c>
      <c r="C24950" t="s">
        <v>19</v>
      </c>
      <c r="D24950" t="s">
        <v>33</v>
      </c>
      <c r="E24950" t="s">
        <v>533</v>
      </c>
    </row>
    <row r="24951" spans="1:5" x14ac:dyDescent="0.25">
      <c r="A24951" t="s">
        <v>25123</v>
      </c>
      <c r="B24951" t="s">
        <v>20</v>
      </c>
      <c r="C24951" t="s">
        <v>19</v>
      </c>
      <c r="D24951" t="s">
        <v>33</v>
      </c>
      <c r="E24951" t="s">
        <v>530</v>
      </c>
    </row>
    <row r="24952" spans="1:5" x14ac:dyDescent="0.25">
      <c r="A24952" t="s">
        <v>25125</v>
      </c>
      <c r="B24952" t="s">
        <v>20</v>
      </c>
      <c r="C24952" t="s">
        <v>19</v>
      </c>
      <c r="D24952" t="s">
        <v>33</v>
      </c>
      <c r="E24952" t="s">
        <v>530</v>
      </c>
    </row>
    <row r="24953" spans="1:5" x14ac:dyDescent="0.25">
      <c r="A24953" t="s">
        <v>7207</v>
      </c>
      <c r="B24953" t="s">
        <v>20</v>
      </c>
      <c r="C24953" t="s">
        <v>19</v>
      </c>
      <c r="D24953" t="s">
        <v>33</v>
      </c>
      <c r="E24953" t="s">
        <v>553</v>
      </c>
    </row>
    <row r="24954" spans="1:5" x14ac:dyDescent="0.25">
      <c r="A24954" t="s">
        <v>17617</v>
      </c>
      <c r="B24954" t="s">
        <v>20</v>
      </c>
      <c r="C24954" t="s">
        <v>19</v>
      </c>
      <c r="D24954" t="s">
        <v>33</v>
      </c>
      <c r="E24954" t="s">
        <v>533</v>
      </c>
    </row>
    <row r="24955" spans="1:5" x14ac:dyDescent="0.25">
      <c r="A24955" t="s">
        <v>25127</v>
      </c>
      <c r="B24955" t="s">
        <v>20</v>
      </c>
      <c r="C24955" t="s">
        <v>19</v>
      </c>
      <c r="D24955" t="s">
        <v>33</v>
      </c>
      <c r="E24955" t="s">
        <v>538</v>
      </c>
    </row>
    <row r="24956" spans="1:5" x14ac:dyDescent="0.25">
      <c r="A24956" t="s">
        <v>25128</v>
      </c>
      <c r="B24956" t="s">
        <v>20</v>
      </c>
      <c r="C24956" t="s">
        <v>19</v>
      </c>
      <c r="D24956" t="s">
        <v>33</v>
      </c>
      <c r="E24956" t="s">
        <v>530</v>
      </c>
    </row>
    <row r="24957" spans="1:5" x14ac:dyDescent="0.25">
      <c r="A24957" t="s">
        <v>7347</v>
      </c>
      <c r="B24957" t="s">
        <v>20</v>
      </c>
      <c r="C24957" t="s">
        <v>19</v>
      </c>
      <c r="D24957" t="s">
        <v>33</v>
      </c>
      <c r="E24957" t="s">
        <v>533</v>
      </c>
    </row>
    <row r="24958" spans="1:5" x14ac:dyDescent="0.25">
      <c r="A24958" t="s">
        <v>25130</v>
      </c>
      <c r="B24958" t="s">
        <v>20</v>
      </c>
      <c r="C24958" t="s">
        <v>19</v>
      </c>
      <c r="D24958" t="s">
        <v>33</v>
      </c>
      <c r="E24958" t="s">
        <v>530</v>
      </c>
    </row>
    <row r="24959" spans="1:5" x14ac:dyDescent="0.25">
      <c r="A24959" t="s">
        <v>7450</v>
      </c>
      <c r="B24959" t="s">
        <v>20</v>
      </c>
      <c r="C24959" t="s">
        <v>19</v>
      </c>
      <c r="D24959" t="s">
        <v>33</v>
      </c>
      <c r="E24959" t="s">
        <v>533</v>
      </c>
    </row>
    <row r="24960" spans="1:5" x14ac:dyDescent="0.25">
      <c r="A24960" t="s">
        <v>25132</v>
      </c>
      <c r="B24960" t="s">
        <v>20</v>
      </c>
      <c r="C24960" t="s">
        <v>19</v>
      </c>
      <c r="D24960" t="s">
        <v>33</v>
      </c>
      <c r="E24960" t="s">
        <v>530</v>
      </c>
    </row>
    <row r="24961" spans="1:5" x14ac:dyDescent="0.25">
      <c r="A24961" t="s">
        <v>21141</v>
      </c>
      <c r="B24961" t="s">
        <v>20</v>
      </c>
      <c r="C24961" t="s">
        <v>19</v>
      </c>
      <c r="D24961" t="s">
        <v>69</v>
      </c>
      <c r="E24961" t="s">
        <v>533</v>
      </c>
    </row>
    <row r="24962" spans="1:5" x14ac:dyDescent="0.25">
      <c r="A24962" t="s">
        <v>28054</v>
      </c>
      <c r="B24962" t="s">
        <v>20</v>
      </c>
      <c r="C24962" t="s">
        <v>19</v>
      </c>
      <c r="D24962" t="s">
        <v>33</v>
      </c>
      <c r="E24962" t="s">
        <v>533</v>
      </c>
    </row>
    <row r="24963" spans="1:5" x14ac:dyDescent="0.25">
      <c r="A24963" t="s">
        <v>5093</v>
      </c>
      <c r="B24963" t="s">
        <v>20</v>
      </c>
      <c r="C24963" t="s">
        <v>19</v>
      </c>
      <c r="D24963" t="s">
        <v>65</v>
      </c>
      <c r="E24963" t="s">
        <v>533</v>
      </c>
    </row>
    <row r="24964" spans="1:5" x14ac:dyDescent="0.25">
      <c r="A24964" t="s">
        <v>8184</v>
      </c>
      <c r="B24964" t="s">
        <v>20</v>
      </c>
      <c r="C24964" t="s">
        <v>19</v>
      </c>
      <c r="D24964" t="s">
        <v>65</v>
      </c>
      <c r="E24964" t="s">
        <v>533</v>
      </c>
    </row>
    <row r="24965" spans="1:5" x14ac:dyDescent="0.25">
      <c r="A24965" t="s">
        <v>24645</v>
      </c>
      <c r="B24965" t="s">
        <v>20</v>
      </c>
      <c r="C24965" t="s">
        <v>19</v>
      </c>
      <c r="D24965" t="s">
        <v>33</v>
      </c>
      <c r="E24965" t="s">
        <v>533</v>
      </c>
    </row>
    <row r="24966" spans="1:5" x14ac:dyDescent="0.25">
      <c r="A24966" t="s">
        <v>23998</v>
      </c>
      <c r="B24966" t="s">
        <v>20</v>
      </c>
      <c r="C24966" t="s">
        <v>19</v>
      </c>
      <c r="D24966" t="s">
        <v>33</v>
      </c>
      <c r="E24966" t="s">
        <v>553</v>
      </c>
    </row>
    <row r="24967" spans="1:5" x14ac:dyDescent="0.25">
      <c r="A24967" t="s">
        <v>20200</v>
      </c>
      <c r="B24967" t="s">
        <v>20</v>
      </c>
      <c r="C24967" t="s">
        <v>19</v>
      </c>
      <c r="D24967" t="s">
        <v>33</v>
      </c>
      <c r="E24967" t="s">
        <v>533</v>
      </c>
    </row>
    <row r="24968" spans="1:5" x14ac:dyDescent="0.25">
      <c r="A24968" t="s">
        <v>25140</v>
      </c>
      <c r="B24968" t="s">
        <v>20</v>
      </c>
      <c r="C24968" t="s">
        <v>19</v>
      </c>
      <c r="D24968" t="s">
        <v>33</v>
      </c>
      <c r="E24968" t="s">
        <v>530</v>
      </c>
    </row>
    <row r="24969" spans="1:5" x14ac:dyDescent="0.25">
      <c r="A24969" t="s">
        <v>25568</v>
      </c>
      <c r="B24969" t="s">
        <v>20</v>
      </c>
      <c r="C24969" t="s">
        <v>19</v>
      </c>
      <c r="D24969" t="s">
        <v>33</v>
      </c>
      <c r="E24969" t="s">
        <v>533</v>
      </c>
    </row>
    <row r="24970" spans="1:5" x14ac:dyDescent="0.25">
      <c r="A24970" t="s">
        <v>25142</v>
      </c>
      <c r="B24970" t="s">
        <v>20</v>
      </c>
      <c r="C24970" t="s">
        <v>19</v>
      </c>
      <c r="D24970" t="s">
        <v>33</v>
      </c>
      <c r="E24970" t="s">
        <v>538</v>
      </c>
    </row>
    <row r="24971" spans="1:5" x14ac:dyDescent="0.25">
      <c r="A24971" t="s">
        <v>25646</v>
      </c>
      <c r="B24971" t="s">
        <v>20</v>
      </c>
      <c r="C24971" t="s">
        <v>19</v>
      </c>
      <c r="D24971" t="s">
        <v>33</v>
      </c>
      <c r="E24971" t="s">
        <v>533</v>
      </c>
    </row>
    <row r="24972" spans="1:5" x14ac:dyDescent="0.25">
      <c r="A24972" t="s">
        <v>25144</v>
      </c>
      <c r="B24972" t="s">
        <v>20</v>
      </c>
      <c r="C24972" t="s">
        <v>19</v>
      </c>
      <c r="D24972" t="s">
        <v>33</v>
      </c>
      <c r="E24972" t="s">
        <v>530</v>
      </c>
    </row>
    <row r="24973" spans="1:5" x14ac:dyDescent="0.25">
      <c r="A24973" t="s">
        <v>25145</v>
      </c>
      <c r="B24973" t="s">
        <v>16</v>
      </c>
      <c r="C24973" t="s">
        <v>17</v>
      </c>
      <c r="D24973" t="s">
        <v>33</v>
      </c>
      <c r="E24973" t="s">
        <v>653</v>
      </c>
    </row>
    <row r="24974" spans="1:5" x14ac:dyDescent="0.25">
      <c r="A24974" t="s">
        <v>23246</v>
      </c>
      <c r="B24974" t="s">
        <v>20</v>
      </c>
      <c r="C24974" t="s">
        <v>19</v>
      </c>
      <c r="D24974" t="s">
        <v>33</v>
      </c>
      <c r="E24974" t="s">
        <v>533</v>
      </c>
    </row>
    <row r="24975" spans="1:5" x14ac:dyDescent="0.25">
      <c r="A24975" t="s">
        <v>25147</v>
      </c>
      <c r="B24975" t="s">
        <v>16</v>
      </c>
      <c r="C24975" t="s">
        <v>17</v>
      </c>
      <c r="D24975" t="s">
        <v>33</v>
      </c>
      <c r="E24975" t="s">
        <v>653</v>
      </c>
    </row>
    <row r="24976" spans="1:5" x14ac:dyDescent="0.25">
      <c r="A24976" t="s">
        <v>4862</v>
      </c>
      <c r="B24976" t="s">
        <v>20</v>
      </c>
      <c r="C24976" t="s">
        <v>19</v>
      </c>
      <c r="D24976" t="s">
        <v>33</v>
      </c>
      <c r="E24976" t="s">
        <v>533</v>
      </c>
    </row>
    <row r="24977" spans="1:5" x14ac:dyDescent="0.25">
      <c r="A24977" t="s">
        <v>25149</v>
      </c>
      <c r="B24977" t="s">
        <v>20</v>
      </c>
      <c r="C24977" t="s">
        <v>19</v>
      </c>
      <c r="D24977" t="s">
        <v>33</v>
      </c>
      <c r="E24977" t="s">
        <v>530</v>
      </c>
    </row>
    <row r="24978" spans="1:5" x14ac:dyDescent="0.25">
      <c r="A24978" t="s">
        <v>5291</v>
      </c>
      <c r="B24978" t="s">
        <v>20</v>
      </c>
      <c r="C24978" t="s">
        <v>19</v>
      </c>
      <c r="D24978" t="s">
        <v>33</v>
      </c>
      <c r="E24978" t="s">
        <v>533</v>
      </c>
    </row>
    <row r="24979" spans="1:5" x14ac:dyDescent="0.25">
      <c r="A24979" t="s">
        <v>25151</v>
      </c>
      <c r="B24979" t="s">
        <v>20</v>
      </c>
      <c r="C24979" t="s">
        <v>19</v>
      </c>
      <c r="D24979" t="s">
        <v>33</v>
      </c>
      <c r="E24979" t="s">
        <v>530</v>
      </c>
    </row>
    <row r="24980" spans="1:5" x14ac:dyDescent="0.25">
      <c r="A24980" t="s">
        <v>23693</v>
      </c>
      <c r="B24980" t="s">
        <v>20</v>
      </c>
      <c r="C24980" t="s">
        <v>19</v>
      </c>
      <c r="D24980" t="s">
        <v>33</v>
      </c>
      <c r="E24980" t="s">
        <v>533</v>
      </c>
    </row>
    <row r="24981" spans="1:5" x14ac:dyDescent="0.25">
      <c r="A24981" t="s">
        <v>7206</v>
      </c>
      <c r="B24981" t="s">
        <v>20</v>
      </c>
      <c r="C24981" t="s">
        <v>19</v>
      </c>
      <c r="D24981" t="s">
        <v>33</v>
      </c>
      <c r="E24981" t="s">
        <v>553</v>
      </c>
    </row>
    <row r="24982" spans="1:5" x14ac:dyDescent="0.25">
      <c r="A24982" t="s">
        <v>6429</v>
      </c>
      <c r="B24982" t="s">
        <v>20</v>
      </c>
      <c r="C24982" t="s">
        <v>19</v>
      </c>
      <c r="D24982" t="s">
        <v>33</v>
      </c>
      <c r="E24982" t="s">
        <v>533</v>
      </c>
    </row>
    <row r="24983" spans="1:5" x14ac:dyDescent="0.25">
      <c r="A24983" t="s">
        <v>7581</v>
      </c>
      <c r="B24983" t="s">
        <v>20</v>
      </c>
      <c r="C24983" t="s">
        <v>19</v>
      </c>
      <c r="D24983" t="s">
        <v>33</v>
      </c>
      <c r="E24983" t="s">
        <v>533</v>
      </c>
    </row>
    <row r="24984" spans="1:5" x14ac:dyDescent="0.25">
      <c r="A24984" t="s">
        <v>11824</v>
      </c>
      <c r="B24984" t="s">
        <v>20</v>
      </c>
      <c r="C24984" t="s">
        <v>19</v>
      </c>
      <c r="D24984" t="s">
        <v>33</v>
      </c>
      <c r="E24984" t="s">
        <v>533</v>
      </c>
    </row>
    <row r="24985" spans="1:5" x14ac:dyDescent="0.25">
      <c r="A24985" t="s">
        <v>23413</v>
      </c>
      <c r="B24985" t="s">
        <v>20</v>
      </c>
      <c r="C24985" t="s">
        <v>19</v>
      </c>
      <c r="D24985" t="s">
        <v>33</v>
      </c>
      <c r="E24985" t="s">
        <v>533</v>
      </c>
    </row>
    <row r="24986" spans="1:5" x14ac:dyDescent="0.25">
      <c r="A24986" t="s">
        <v>23996</v>
      </c>
      <c r="B24986" t="s">
        <v>20</v>
      </c>
      <c r="C24986" t="s">
        <v>19</v>
      </c>
      <c r="D24986" t="s">
        <v>33</v>
      </c>
      <c r="E24986" t="s">
        <v>553</v>
      </c>
    </row>
    <row r="24987" spans="1:5" x14ac:dyDescent="0.25">
      <c r="A24987" t="s">
        <v>16226</v>
      </c>
      <c r="B24987" t="s">
        <v>20</v>
      </c>
      <c r="C24987" t="s">
        <v>19</v>
      </c>
      <c r="D24987" t="s">
        <v>65</v>
      </c>
      <c r="E24987" t="s">
        <v>533</v>
      </c>
    </row>
    <row r="24988" spans="1:5" x14ac:dyDescent="0.25">
      <c r="A24988" t="s">
        <v>16236</v>
      </c>
      <c r="B24988" t="s">
        <v>20</v>
      </c>
      <c r="C24988" t="s">
        <v>19</v>
      </c>
      <c r="D24988" t="s">
        <v>65</v>
      </c>
      <c r="E24988" t="s">
        <v>533</v>
      </c>
    </row>
    <row r="24989" spans="1:5" x14ac:dyDescent="0.25">
      <c r="A24989" t="s">
        <v>24478</v>
      </c>
      <c r="B24989" t="s">
        <v>20</v>
      </c>
      <c r="C24989" t="s">
        <v>19</v>
      </c>
      <c r="D24989" t="s">
        <v>65</v>
      </c>
      <c r="E24989" t="s">
        <v>533</v>
      </c>
    </row>
    <row r="24990" spans="1:5" x14ac:dyDescent="0.25">
      <c r="A24990" t="s">
        <v>11508</v>
      </c>
      <c r="B24990" t="s">
        <v>20</v>
      </c>
      <c r="C24990" t="s">
        <v>19</v>
      </c>
      <c r="D24990" t="s">
        <v>33</v>
      </c>
      <c r="E24990" t="s">
        <v>533</v>
      </c>
    </row>
    <row r="24991" spans="1:5" x14ac:dyDescent="0.25">
      <c r="A24991" t="s">
        <v>25165</v>
      </c>
      <c r="B24991" t="s">
        <v>20</v>
      </c>
      <c r="C24991" t="s">
        <v>19</v>
      </c>
      <c r="D24991" t="s">
        <v>33</v>
      </c>
      <c r="E24991" t="s">
        <v>538</v>
      </c>
    </row>
    <row r="24992" spans="1:5" x14ac:dyDescent="0.25">
      <c r="A24992" t="s">
        <v>25166</v>
      </c>
      <c r="B24992" t="s">
        <v>20</v>
      </c>
      <c r="C24992" t="s">
        <v>19</v>
      </c>
      <c r="D24992" t="s">
        <v>33</v>
      </c>
      <c r="E24992" t="s">
        <v>538</v>
      </c>
    </row>
    <row r="24993" spans="1:5" x14ac:dyDescent="0.25">
      <c r="A24993" t="s">
        <v>29206</v>
      </c>
      <c r="B24993" t="s">
        <v>20</v>
      </c>
      <c r="C24993" t="s">
        <v>19</v>
      </c>
      <c r="D24993" t="s">
        <v>33</v>
      </c>
      <c r="E24993" t="s">
        <v>533</v>
      </c>
    </row>
    <row r="24994" spans="1:5" x14ac:dyDescent="0.25">
      <c r="A24994" t="s">
        <v>28052</v>
      </c>
      <c r="B24994" t="s">
        <v>20</v>
      </c>
      <c r="C24994" t="s">
        <v>19</v>
      </c>
      <c r="D24994" t="s">
        <v>33</v>
      </c>
      <c r="E24994" t="s">
        <v>533</v>
      </c>
    </row>
    <row r="24995" spans="1:5" x14ac:dyDescent="0.25">
      <c r="A24995" t="s">
        <v>25162</v>
      </c>
      <c r="B24995" t="s">
        <v>20</v>
      </c>
      <c r="C24995" t="s">
        <v>19</v>
      </c>
      <c r="D24995" t="s">
        <v>33</v>
      </c>
      <c r="E24995" t="s">
        <v>562</v>
      </c>
    </row>
    <row r="24996" spans="1:5" x14ac:dyDescent="0.25">
      <c r="A24996" t="s">
        <v>1158</v>
      </c>
      <c r="B24996" t="s">
        <v>20</v>
      </c>
      <c r="C24996" t="s">
        <v>19</v>
      </c>
      <c r="D24996" t="s">
        <v>33</v>
      </c>
      <c r="E24996" t="s">
        <v>533</v>
      </c>
    </row>
    <row r="24997" spans="1:5" x14ac:dyDescent="0.25">
      <c r="A24997" t="s">
        <v>25168</v>
      </c>
      <c r="B24997" t="s">
        <v>20</v>
      </c>
      <c r="C24997" t="s">
        <v>19</v>
      </c>
      <c r="D24997" t="s">
        <v>33</v>
      </c>
      <c r="E24997" t="s">
        <v>562</v>
      </c>
    </row>
    <row r="24998" spans="1:5" x14ac:dyDescent="0.25">
      <c r="A24998" t="s">
        <v>4917</v>
      </c>
      <c r="B24998" t="s">
        <v>20</v>
      </c>
      <c r="C24998" t="s">
        <v>19</v>
      </c>
      <c r="D24998" t="s">
        <v>33</v>
      </c>
      <c r="E24998" t="s">
        <v>533</v>
      </c>
    </row>
    <row r="24999" spans="1:5" x14ac:dyDescent="0.25">
      <c r="A24999" t="s">
        <v>25169</v>
      </c>
      <c r="B24999" t="s">
        <v>20</v>
      </c>
      <c r="C24999" t="s">
        <v>19</v>
      </c>
      <c r="D24999" t="s">
        <v>33</v>
      </c>
      <c r="E24999" t="s">
        <v>562</v>
      </c>
    </row>
    <row r="25000" spans="1:5" x14ac:dyDescent="0.25">
      <c r="A25000" t="s">
        <v>20803</v>
      </c>
      <c r="B25000" t="s">
        <v>20</v>
      </c>
      <c r="C25000" t="s">
        <v>19</v>
      </c>
      <c r="D25000" t="s">
        <v>33</v>
      </c>
      <c r="E25000" t="s">
        <v>533</v>
      </c>
    </row>
    <row r="25001" spans="1:5" x14ac:dyDescent="0.25">
      <c r="A25001" t="s">
        <v>7464</v>
      </c>
      <c r="B25001" t="s">
        <v>20</v>
      </c>
      <c r="C25001" t="s">
        <v>19</v>
      </c>
      <c r="D25001" t="s">
        <v>33</v>
      </c>
      <c r="E25001" t="s">
        <v>533</v>
      </c>
    </row>
    <row r="25002" spans="1:5" x14ac:dyDescent="0.25">
      <c r="A25002" t="s">
        <v>25174</v>
      </c>
      <c r="B25002" t="s">
        <v>20</v>
      </c>
      <c r="C25002" t="s">
        <v>19</v>
      </c>
      <c r="D25002" t="s">
        <v>33</v>
      </c>
      <c r="E25002" t="s">
        <v>562</v>
      </c>
    </row>
    <row r="25003" spans="1:5" x14ac:dyDescent="0.25">
      <c r="A25003" t="s">
        <v>1930</v>
      </c>
      <c r="B25003" t="s">
        <v>20</v>
      </c>
      <c r="C25003" t="s">
        <v>19</v>
      </c>
      <c r="D25003" t="s">
        <v>33</v>
      </c>
      <c r="E25003" t="s">
        <v>533</v>
      </c>
    </row>
    <row r="25004" spans="1:5" x14ac:dyDescent="0.25">
      <c r="A25004" t="s">
        <v>23242</v>
      </c>
      <c r="B25004" t="s">
        <v>20</v>
      </c>
      <c r="C25004" t="s">
        <v>19</v>
      </c>
      <c r="D25004" t="s">
        <v>33</v>
      </c>
      <c r="E25004" t="s">
        <v>533</v>
      </c>
    </row>
    <row r="25005" spans="1:5" x14ac:dyDescent="0.25">
      <c r="A25005" t="s">
        <v>25177</v>
      </c>
      <c r="B25005" t="s">
        <v>20</v>
      </c>
      <c r="C25005" t="s">
        <v>19</v>
      </c>
      <c r="D25005" t="s">
        <v>33</v>
      </c>
      <c r="E25005" t="s">
        <v>538</v>
      </c>
    </row>
    <row r="25006" spans="1:5" x14ac:dyDescent="0.25">
      <c r="A25006" t="s">
        <v>25178</v>
      </c>
      <c r="B25006" t="s">
        <v>20</v>
      </c>
      <c r="C25006" t="s">
        <v>19</v>
      </c>
      <c r="D25006" t="s">
        <v>33</v>
      </c>
      <c r="E25006" t="s">
        <v>538</v>
      </c>
    </row>
    <row r="25007" spans="1:5" x14ac:dyDescent="0.25">
      <c r="A25007" t="s">
        <v>20201</v>
      </c>
      <c r="B25007" t="s">
        <v>20</v>
      </c>
      <c r="C25007" t="s">
        <v>19</v>
      </c>
      <c r="D25007" t="s">
        <v>33</v>
      </c>
      <c r="E25007" t="s">
        <v>533</v>
      </c>
    </row>
    <row r="25008" spans="1:5" x14ac:dyDescent="0.25">
      <c r="A25008" t="s">
        <v>25180</v>
      </c>
      <c r="B25008" t="s">
        <v>20</v>
      </c>
      <c r="C25008" t="s">
        <v>19</v>
      </c>
      <c r="D25008" t="s">
        <v>33</v>
      </c>
      <c r="E25008" t="s">
        <v>562</v>
      </c>
    </row>
    <row r="25009" spans="1:5" x14ac:dyDescent="0.25">
      <c r="A25009" t="s">
        <v>1929</v>
      </c>
      <c r="B25009" t="s">
        <v>20</v>
      </c>
      <c r="C25009" t="s">
        <v>19</v>
      </c>
      <c r="D25009" t="s">
        <v>33</v>
      </c>
      <c r="E25009" t="s">
        <v>533</v>
      </c>
    </row>
    <row r="25010" spans="1:5" x14ac:dyDescent="0.25">
      <c r="A25010" t="s">
        <v>25182</v>
      </c>
      <c r="B25010" t="s">
        <v>20</v>
      </c>
      <c r="C25010" t="s">
        <v>19</v>
      </c>
      <c r="D25010" t="s">
        <v>33</v>
      </c>
      <c r="E25010" t="s">
        <v>562</v>
      </c>
    </row>
    <row r="25011" spans="1:5" x14ac:dyDescent="0.25">
      <c r="A25011" t="s">
        <v>15744</v>
      </c>
      <c r="B25011" t="s">
        <v>20</v>
      </c>
      <c r="C25011" t="s">
        <v>19</v>
      </c>
      <c r="D25011" t="s">
        <v>33</v>
      </c>
      <c r="E25011" t="s">
        <v>553</v>
      </c>
    </row>
    <row r="25012" spans="1:5" x14ac:dyDescent="0.25">
      <c r="A25012" t="s">
        <v>25184</v>
      </c>
      <c r="B25012" t="s">
        <v>20</v>
      </c>
      <c r="C25012" t="s">
        <v>21</v>
      </c>
      <c r="D25012" t="s">
        <v>33</v>
      </c>
      <c r="E25012" t="s">
        <v>581</v>
      </c>
    </row>
    <row r="25013" spans="1:5" x14ac:dyDescent="0.25">
      <c r="A25013" t="s">
        <v>27143</v>
      </c>
      <c r="B25013" t="s">
        <v>20</v>
      </c>
      <c r="C25013" t="s">
        <v>19</v>
      </c>
      <c r="D25013" t="s">
        <v>33</v>
      </c>
      <c r="E25013" t="s">
        <v>533</v>
      </c>
    </row>
    <row r="25014" spans="1:5" x14ac:dyDescent="0.25">
      <c r="A25014" t="s">
        <v>15743</v>
      </c>
      <c r="B25014" t="s">
        <v>20</v>
      </c>
      <c r="C25014" t="s">
        <v>19</v>
      </c>
      <c r="D25014" t="s">
        <v>33</v>
      </c>
      <c r="E25014" t="s">
        <v>533</v>
      </c>
    </row>
    <row r="25015" spans="1:5" x14ac:dyDescent="0.25">
      <c r="A25015" t="s">
        <v>16776</v>
      </c>
      <c r="B25015" t="s">
        <v>20</v>
      </c>
      <c r="C25015" t="s">
        <v>19</v>
      </c>
      <c r="D25015" t="s">
        <v>33</v>
      </c>
      <c r="E25015" t="s">
        <v>533</v>
      </c>
    </row>
    <row r="25016" spans="1:5" x14ac:dyDescent="0.25">
      <c r="A25016" t="s">
        <v>7341</v>
      </c>
      <c r="B25016" t="s">
        <v>20</v>
      </c>
      <c r="C25016" t="s">
        <v>19</v>
      </c>
      <c r="D25016" t="s">
        <v>33</v>
      </c>
      <c r="E25016" t="s">
        <v>533</v>
      </c>
    </row>
    <row r="25017" spans="1:5" x14ac:dyDescent="0.25">
      <c r="A25017" t="s">
        <v>13275</v>
      </c>
      <c r="B25017" t="s">
        <v>20</v>
      </c>
      <c r="C25017" t="s">
        <v>19</v>
      </c>
      <c r="D25017" t="s">
        <v>33</v>
      </c>
      <c r="E25017" t="s">
        <v>533</v>
      </c>
    </row>
    <row r="25018" spans="1:5" x14ac:dyDescent="0.25">
      <c r="A25018" t="s">
        <v>25190</v>
      </c>
      <c r="B25018" t="s">
        <v>20</v>
      </c>
      <c r="C25018" t="s">
        <v>19</v>
      </c>
      <c r="D25018" t="s">
        <v>33</v>
      </c>
      <c r="E25018" t="s">
        <v>530</v>
      </c>
    </row>
    <row r="25019" spans="1:5" x14ac:dyDescent="0.25">
      <c r="A25019" t="s">
        <v>25191</v>
      </c>
      <c r="B25019" t="s">
        <v>16</v>
      </c>
      <c r="C25019" t="s">
        <v>17</v>
      </c>
      <c r="D25019" t="s">
        <v>33</v>
      </c>
      <c r="E25019" t="s">
        <v>653</v>
      </c>
    </row>
    <row r="25020" spans="1:5" x14ac:dyDescent="0.25">
      <c r="A25020" t="s">
        <v>25193</v>
      </c>
      <c r="B25020" t="s">
        <v>20</v>
      </c>
      <c r="C25020" t="s">
        <v>19</v>
      </c>
      <c r="D25020" t="s">
        <v>33</v>
      </c>
      <c r="E25020" t="s">
        <v>538</v>
      </c>
    </row>
    <row r="25021" spans="1:5" x14ac:dyDescent="0.25">
      <c r="A25021" t="s">
        <v>25194</v>
      </c>
      <c r="B25021" t="s">
        <v>20</v>
      </c>
      <c r="C25021" t="s">
        <v>19</v>
      </c>
      <c r="D25021" t="s">
        <v>33</v>
      </c>
      <c r="E25021" t="s">
        <v>530</v>
      </c>
    </row>
    <row r="25022" spans="1:5" x14ac:dyDescent="0.25">
      <c r="A25022" t="s">
        <v>13249</v>
      </c>
      <c r="B25022" t="s">
        <v>20</v>
      </c>
      <c r="C25022" t="s">
        <v>19</v>
      </c>
      <c r="D25022" t="s">
        <v>33</v>
      </c>
      <c r="E25022" t="s">
        <v>533</v>
      </c>
    </row>
    <row r="25023" spans="1:5" x14ac:dyDescent="0.25">
      <c r="A25023" t="s">
        <v>7325</v>
      </c>
      <c r="B25023" t="s">
        <v>20</v>
      </c>
      <c r="C25023" t="s">
        <v>19</v>
      </c>
      <c r="D25023" t="s">
        <v>33</v>
      </c>
      <c r="E25023" t="s">
        <v>533</v>
      </c>
    </row>
    <row r="25024" spans="1:5" x14ac:dyDescent="0.25">
      <c r="A25024" t="s">
        <v>19640</v>
      </c>
      <c r="B25024" t="s">
        <v>20</v>
      </c>
      <c r="C25024" t="s">
        <v>19</v>
      </c>
      <c r="D25024" t="s">
        <v>33</v>
      </c>
      <c r="E25024" t="s">
        <v>533</v>
      </c>
    </row>
    <row r="25025" spans="1:5" x14ac:dyDescent="0.25">
      <c r="A25025" t="s">
        <v>24538</v>
      </c>
      <c r="B25025" t="s">
        <v>20</v>
      </c>
      <c r="C25025" t="s">
        <v>19</v>
      </c>
      <c r="D25025" t="s">
        <v>33</v>
      </c>
      <c r="E25025" t="s">
        <v>533</v>
      </c>
    </row>
    <row r="25026" spans="1:5" x14ac:dyDescent="0.25">
      <c r="A25026" t="s">
        <v>25198</v>
      </c>
      <c r="B25026" t="s">
        <v>20</v>
      </c>
      <c r="C25026" t="s">
        <v>19</v>
      </c>
      <c r="D25026" t="s">
        <v>33</v>
      </c>
      <c r="E25026" t="s">
        <v>538</v>
      </c>
    </row>
    <row r="25027" spans="1:5" x14ac:dyDescent="0.25">
      <c r="A25027" t="s">
        <v>4752</v>
      </c>
      <c r="B25027" t="s">
        <v>20</v>
      </c>
      <c r="C25027" t="s">
        <v>19</v>
      </c>
      <c r="D25027" t="s">
        <v>33</v>
      </c>
      <c r="E25027" t="s">
        <v>533</v>
      </c>
    </row>
    <row r="25028" spans="1:5" x14ac:dyDescent="0.25">
      <c r="A25028" t="s">
        <v>16856</v>
      </c>
      <c r="B25028" t="s">
        <v>20</v>
      </c>
      <c r="C25028" t="s">
        <v>19</v>
      </c>
      <c r="D25028" t="s">
        <v>33</v>
      </c>
      <c r="E25028" t="s">
        <v>533</v>
      </c>
    </row>
    <row r="25029" spans="1:5" x14ac:dyDescent="0.25">
      <c r="A25029" t="s">
        <v>16852</v>
      </c>
      <c r="B25029" t="s">
        <v>20</v>
      </c>
      <c r="C25029" t="s">
        <v>19</v>
      </c>
      <c r="D25029" t="s">
        <v>33</v>
      </c>
      <c r="E25029" t="s">
        <v>533</v>
      </c>
    </row>
    <row r="25030" spans="1:5" x14ac:dyDescent="0.25">
      <c r="A25030" t="s">
        <v>25202</v>
      </c>
      <c r="B25030" t="s">
        <v>20</v>
      </c>
      <c r="C25030" t="s">
        <v>21</v>
      </c>
      <c r="D25030" t="s">
        <v>33</v>
      </c>
      <c r="E25030" t="s">
        <v>582</v>
      </c>
    </row>
    <row r="25031" spans="1:5" x14ac:dyDescent="0.25">
      <c r="A25031" t="s">
        <v>16855</v>
      </c>
      <c r="B25031" t="s">
        <v>20</v>
      </c>
      <c r="C25031" t="s">
        <v>19</v>
      </c>
      <c r="D25031" t="s">
        <v>33</v>
      </c>
      <c r="E25031" t="s">
        <v>553</v>
      </c>
    </row>
    <row r="25032" spans="1:5" x14ac:dyDescent="0.25">
      <c r="A25032" t="s">
        <v>25204</v>
      </c>
      <c r="B25032" t="s">
        <v>20</v>
      </c>
      <c r="C25032" t="s">
        <v>19</v>
      </c>
      <c r="D25032" t="s">
        <v>33</v>
      </c>
      <c r="E25032" t="s">
        <v>530</v>
      </c>
    </row>
    <row r="25033" spans="1:5" x14ac:dyDescent="0.25">
      <c r="A25033" t="s">
        <v>23240</v>
      </c>
      <c r="B25033" t="s">
        <v>20</v>
      </c>
      <c r="C25033" t="s">
        <v>19</v>
      </c>
      <c r="D25033" t="s">
        <v>33</v>
      </c>
      <c r="E25033" t="s">
        <v>533</v>
      </c>
    </row>
    <row r="25034" spans="1:5" x14ac:dyDescent="0.25">
      <c r="A25034" t="s">
        <v>25206</v>
      </c>
      <c r="B25034" t="s">
        <v>20</v>
      </c>
      <c r="C25034" t="s">
        <v>19</v>
      </c>
      <c r="D25034" t="s">
        <v>33</v>
      </c>
      <c r="E25034" t="s">
        <v>530</v>
      </c>
    </row>
    <row r="25035" spans="1:5" x14ac:dyDescent="0.25">
      <c r="A25035" t="s">
        <v>28203</v>
      </c>
      <c r="B25035" t="s">
        <v>20</v>
      </c>
      <c r="C25035" t="s">
        <v>19</v>
      </c>
      <c r="D25035" t="s">
        <v>33</v>
      </c>
      <c r="E25035" t="s">
        <v>533</v>
      </c>
    </row>
    <row r="25036" spans="1:5" x14ac:dyDescent="0.25">
      <c r="A25036" t="s">
        <v>25208</v>
      </c>
      <c r="B25036" t="s">
        <v>20</v>
      </c>
      <c r="C25036" t="s">
        <v>19</v>
      </c>
      <c r="D25036" t="s">
        <v>33</v>
      </c>
      <c r="E25036" t="s">
        <v>530</v>
      </c>
    </row>
    <row r="25037" spans="1:5" x14ac:dyDescent="0.25">
      <c r="A25037" t="s">
        <v>29442</v>
      </c>
      <c r="B25037" t="s">
        <v>20</v>
      </c>
      <c r="C25037" t="s">
        <v>19</v>
      </c>
      <c r="D25037" t="s">
        <v>33</v>
      </c>
      <c r="E25037" t="s">
        <v>533</v>
      </c>
    </row>
    <row r="25038" spans="1:5" x14ac:dyDescent="0.25">
      <c r="A25038" t="s">
        <v>25210</v>
      </c>
      <c r="B25038" t="s">
        <v>20</v>
      </c>
      <c r="C25038" t="s">
        <v>19</v>
      </c>
      <c r="D25038" t="s">
        <v>33</v>
      </c>
      <c r="E25038" t="s">
        <v>538</v>
      </c>
    </row>
    <row r="25039" spans="1:5" x14ac:dyDescent="0.25">
      <c r="A25039" t="s">
        <v>25211</v>
      </c>
      <c r="B25039" t="s">
        <v>20</v>
      </c>
      <c r="C25039" t="s">
        <v>19</v>
      </c>
      <c r="D25039" t="s">
        <v>33</v>
      </c>
      <c r="E25039" t="s">
        <v>530</v>
      </c>
    </row>
    <row r="25040" spans="1:5" x14ac:dyDescent="0.25">
      <c r="A25040" t="s">
        <v>7328</v>
      </c>
      <c r="B25040" t="s">
        <v>20</v>
      </c>
      <c r="C25040" t="s">
        <v>19</v>
      </c>
      <c r="D25040" t="s">
        <v>33</v>
      </c>
      <c r="E25040" t="s">
        <v>533</v>
      </c>
    </row>
    <row r="25041" spans="1:5" x14ac:dyDescent="0.25">
      <c r="A25041" t="s">
        <v>25213</v>
      </c>
      <c r="B25041" t="s">
        <v>20</v>
      </c>
      <c r="C25041" t="s">
        <v>19</v>
      </c>
      <c r="D25041" t="s">
        <v>33</v>
      </c>
      <c r="E25041" t="s">
        <v>538</v>
      </c>
    </row>
    <row r="25042" spans="1:5" x14ac:dyDescent="0.25">
      <c r="A25042" t="s">
        <v>25214</v>
      </c>
      <c r="B25042" t="s">
        <v>20</v>
      </c>
      <c r="C25042" t="s">
        <v>19</v>
      </c>
      <c r="D25042" t="s">
        <v>33</v>
      </c>
      <c r="E25042" t="s">
        <v>530</v>
      </c>
    </row>
    <row r="25043" spans="1:5" x14ac:dyDescent="0.25">
      <c r="A25043" t="s">
        <v>24307</v>
      </c>
      <c r="B25043" t="s">
        <v>20</v>
      </c>
      <c r="C25043" t="s">
        <v>19</v>
      </c>
      <c r="D25043" t="s">
        <v>33</v>
      </c>
      <c r="E25043" t="s">
        <v>533</v>
      </c>
    </row>
    <row r="25044" spans="1:5" x14ac:dyDescent="0.25">
      <c r="A25044" t="s">
        <v>27047</v>
      </c>
      <c r="B25044" t="s">
        <v>20</v>
      </c>
      <c r="C25044" t="s">
        <v>19</v>
      </c>
      <c r="D25044" t="s">
        <v>33</v>
      </c>
      <c r="E25044" t="s">
        <v>533</v>
      </c>
    </row>
    <row r="25045" spans="1:5" x14ac:dyDescent="0.25">
      <c r="A25045" t="s">
        <v>11833</v>
      </c>
      <c r="B25045" t="s">
        <v>20</v>
      </c>
      <c r="C25045" t="s">
        <v>19</v>
      </c>
      <c r="D25045" t="s">
        <v>33</v>
      </c>
      <c r="E25045" t="s">
        <v>533</v>
      </c>
    </row>
    <row r="25046" spans="1:5" x14ac:dyDescent="0.25">
      <c r="A25046" t="s">
        <v>25218</v>
      </c>
      <c r="B25046" t="s">
        <v>20</v>
      </c>
      <c r="C25046" t="s">
        <v>19</v>
      </c>
      <c r="D25046" t="s">
        <v>33</v>
      </c>
      <c r="E25046" t="s">
        <v>611</v>
      </c>
    </row>
    <row r="25047" spans="1:5" x14ac:dyDescent="0.25">
      <c r="A25047" t="s">
        <v>25219</v>
      </c>
      <c r="B25047" t="s">
        <v>16</v>
      </c>
      <c r="C25047" t="s">
        <v>17</v>
      </c>
      <c r="D25047" t="s">
        <v>33</v>
      </c>
      <c r="E25047" t="s">
        <v>653</v>
      </c>
    </row>
    <row r="25048" spans="1:5" x14ac:dyDescent="0.25">
      <c r="A25048" t="s">
        <v>16998</v>
      </c>
      <c r="B25048" t="s">
        <v>20</v>
      </c>
      <c r="C25048" t="s">
        <v>19</v>
      </c>
      <c r="D25048" t="s">
        <v>33</v>
      </c>
      <c r="E25048" t="s">
        <v>533</v>
      </c>
    </row>
    <row r="25049" spans="1:5" x14ac:dyDescent="0.25">
      <c r="A25049" t="s">
        <v>20710</v>
      </c>
      <c r="B25049" t="s">
        <v>20</v>
      </c>
      <c r="C25049" t="s">
        <v>19</v>
      </c>
      <c r="D25049" t="s">
        <v>33</v>
      </c>
      <c r="E25049" t="s">
        <v>533</v>
      </c>
    </row>
    <row r="25050" spans="1:5" x14ac:dyDescent="0.25">
      <c r="A25050" t="s">
        <v>16397</v>
      </c>
      <c r="B25050" t="s">
        <v>20</v>
      </c>
      <c r="C25050" t="s">
        <v>19</v>
      </c>
      <c r="D25050" t="s">
        <v>33</v>
      </c>
      <c r="E25050" t="s">
        <v>533</v>
      </c>
    </row>
    <row r="25051" spans="1:5" x14ac:dyDescent="0.25">
      <c r="A25051" t="s">
        <v>25223</v>
      </c>
      <c r="B25051" t="s">
        <v>20</v>
      </c>
      <c r="C25051" t="s">
        <v>19</v>
      </c>
      <c r="D25051" t="s">
        <v>33</v>
      </c>
      <c r="E25051" t="s">
        <v>530</v>
      </c>
    </row>
    <row r="25052" spans="1:5" x14ac:dyDescent="0.25">
      <c r="A25052" t="s">
        <v>25187</v>
      </c>
      <c r="B25052" t="s">
        <v>20</v>
      </c>
      <c r="C25052" t="s">
        <v>19</v>
      </c>
      <c r="D25052" t="s">
        <v>33</v>
      </c>
      <c r="E25052" t="s">
        <v>533</v>
      </c>
    </row>
    <row r="25053" spans="1:5" x14ac:dyDescent="0.25">
      <c r="A25053" t="s">
        <v>25225</v>
      </c>
      <c r="B25053" t="s">
        <v>20</v>
      </c>
      <c r="C25053" t="s">
        <v>19</v>
      </c>
      <c r="D25053" t="s">
        <v>33</v>
      </c>
      <c r="E25053" t="s">
        <v>530</v>
      </c>
    </row>
    <row r="25054" spans="1:5" x14ac:dyDescent="0.25">
      <c r="A25054" t="s">
        <v>16025</v>
      </c>
      <c r="B25054" t="s">
        <v>20</v>
      </c>
      <c r="C25054" t="s">
        <v>19</v>
      </c>
      <c r="D25054" t="s">
        <v>33</v>
      </c>
      <c r="E25054" t="s">
        <v>533</v>
      </c>
    </row>
    <row r="25055" spans="1:5" x14ac:dyDescent="0.25">
      <c r="A25055" t="s">
        <v>25227</v>
      </c>
      <c r="B25055" t="s">
        <v>20</v>
      </c>
      <c r="C25055" t="s">
        <v>19</v>
      </c>
      <c r="D25055" t="s">
        <v>33</v>
      </c>
      <c r="E25055" t="s">
        <v>530</v>
      </c>
    </row>
    <row r="25056" spans="1:5" x14ac:dyDescent="0.25">
      <c r="A25056" t="s">
        <v>16024</v>
      </c>
      <c r="B25056" t="s">
        <v>20</v>
      </c>
      <c r="C25056" t="s">
        <v>19</v>
      </c>
      <c r="D25056" t="s">
        <v>33</v>
      </c>
      <c r="E25056" t="s">
        <v>553</v>
      </c>
    </row>
    <row r="25057" spans="1:5" x14ac:dyDescent="0.25">
      <c r="A25057" t="s">
        <v>25229</v>
      </c>
      <c r="B25057" t="s">
        <v>20</v>
      </c>
      <c r="C25057" t="s">
        <v>21</v>
      </c>
      <c r="D25057" t="s">
        <v>33</v>
      </c>
      <c r="E25057" t="s">
        <v>581</v>
      </c>
    </row>
    <row r="25058" spans="1:5" x14ac:dyDescent="0.25">
      <c r="A25058" t="s">
        <v>16850</v>
      </c>
      <c r="B25058" t="s">
        <v>20</v>
      </c>
      <c r="C25058" t="s">
        <v>19</v>
      </c>
      <c r="D25058" t="s">
        <v>33</v>
      </c>
      <c r="E25058" t="s">
        <v>533</v>
      </c>
    </row>
    <row r="25059" spans="1:5" x14ac:dyDescent="0.25">
      <c r="A25059" t="s">
        <v>25231</v>
      </c>
      <c r="B25059" t="s">
        <v>20</v>
      </c>
      <c r="C25059" t="s">
        <v>21</v>
      </c>
      <c r="D25059" t="s">
        <v>33</v>
      </c>
      <c r="E25059" t="s">
        <v>581</v>
      </c>
    </row>
    <row r="25060" spans="1:5" x14ac:dyDescent="0.25">
      <c r="A25060" t="s">
        <v>12681</v>
      </c>
      <c r="B25060" t="s">
        <v>20</v>
      </c>
      <c r="C25060" t="s">
        <v>19</v>
      </c>
      <c r="D25060" t="s">
        <v>33</v>
      </c>
      <c r="E25060" t="s">
        <v>553</v>
      </c>
    </row>
    <row r="25061" spans="1:5" x14ac:dyDescent="0.25">
      <c r="A25061" t="s">
        <v>27106</v>
      </c>
      <c r="B25061" t="s">
        <v>20</v>
      </c>
      <c r="C25061" t="s">
        <v>19</v>
      </c>
      <c r="D25061" t="s">
        <v>33</v>
      </c>
      <c r="E25061" t="s">
        <v>533</v>
      </c>
    </row>
    <row r="25062" spans="1:5" x14ac:dyDescent="0.25">
      <c r="A25062" t="s">
        <v>25234</v>
      </c>
      <c r="B25062" t="s">
        <v>20</v>
      </c>
      <c r="C25062" t="s">
        <v>22</v>
      </c>
      <c r="D25062" t="s">
        <v>33</v>
      </c>
      <c r="E25062" t="s">
        <v>536</v>
      </c>
    </row>
    <row r="25063" spans="1:5" x14ac:dyDescent="0.25">
      <c r="A25063" t="s">
        <v>27045</v>
      </c>
      <c r="B25063" t="s">
        <v>20</v>
      </c>
      <c r="C25063" t="s">
        <v>19</v>
      </c>
      <c r="D25063" t="s">
        <v>33</v>
      </c>
      <c r="E25063" t="s">
        <v>533</v>
      </c>
    </row>
    <row r="25064" spans="1:5" x14ac:dyDescent="0.25">
      <c r="A25064" t="s">
        <v>25236</v>
      </c>
      <c r="B25064" t="s">
        <v>20</v>
      </c>
      <c r="C25064" t="s">
        <v>19</v>
      </c>
      <c r="D25064" t="s">
        <v>33</v>
      </c>
      <c r="E25064" t="s">
        <v>538</v>
      </c>
    </row>
    <row r="25065" spans="1:5" x14ac:dyDescent="0.25">
      <c r="A25065" t="s">
        <v>19246</v>
      </c>
      <c r="B25065" t="s">
        <v>20</v>
      </c>
      <c r="C25065" t="s">
        <v>19</v>
      </c>
      <c r="D25065" t="s">
        <v>33</v>
      </c>
      <c r="E25065" t="s">
        <v>533</v>
      </c>
    </row>
    <row r="25066" spans="1:5" x14ac:dyDescent="0.25">
      <c r="A25066" t="s">
        <v>25238</v>
      </c>
      <c r="B25066" t="s">
        <v>20</v>
      </c>
      <c r="C25066" t="s">
        <v>21</v>
      </c>
      <c r="D25066" t="s">
        <v>33</v>
      </c>
      <c r="E25066" t="s">
        <v>581</v>
      </c>
    </row>
    <row r="25067" spans="1:5" x14ac:dyDescent="0.25">
      <c r="A25067" t="s">
        <v>19402</v>
      </c>
      <c r="B25067" t="s">
        <v>20</v>
      </c>
      <c r="C25067" t="s">
        <v>19</v>
      </c>
      <c r="D25067" t="s">
        <v>33</v>
      </c>
      <c r="E25067" t="s">
        <v>533</v>
      </c>
    </row>
    <row r="25068" spans="1:5" x14ac:dyDescent="0.25">
      <c r="A25068" t="s">
        <v>25240</v>
      </c>
      <c r="B25068" t="s">
        <v>20</v>
      </c>
      <c r="C25068" t="s">
        <v>19</v>
      </c>
      <c r="D25068" t="s">
        <v>33</v>
      </c>
      <c r="E25068" t="s">
        <v>538</v>
      </c>
    </row>
    <row r="25069" spans="1:5" x14ac:dyDescent="0.25">
      <c r="A25069" t="s">
        <v>25242</v>
      </c>
      <c r="B25069" t="s">
        <v>20</v>
      </c>
      <c r="C25069" t="s">
        <v>19</v>
      </c>
      <c r="D25069" t="s">
        <v>33</v>
      </c>
      <c r="E25069" t="s">
        <v>538</v>
      </c>
    </row>
    <row r="25070" spans="1:5" x14ac:dyDescent="0.25">
      <c r="A25070" t="s">
        <v>13246</v>
      </c>
      <c r="B25070" t="s">
        <v>20</v>
      </c>
      <c r="C25070" t="s">
        <v>19</v>
      </c>
      <c r="D25070" t="s">
        <v>33</v>
      </c>
      <c r="E25070" t="s">
        <v>533</v>
      </c>
    </row>
    <row r="25071" spans="1:5" x14ac:dyDescent="0.25">
      <c r="A25071" t="s">
        <v>2521</v>
      </c>
      <c r="B25071" t="s">
        <v>20</v>
      </c>
      <c r="C25071" t="s">
        <v>19</v>
      </c>
      <c r="D25071" t="s">
        <v>33</v>
      </c>
      <c r="E25071" t="s">
        <v>533</v>
      </c>
    </row>
    <row r="25072" spans="1:5" x14ac:dyDescent="0.25">
      <c r="A25072" t="s">
        <v>25244</v>
      </c>
      <c r="B25072" t="s">
        <v>20</v>
      </c>
      <c r="C25072" t="s">
        <v>19</v>
      </c>
      <c r="D25072" t="s">
        <v>33</v>
      </c>
      <c r="E25072" t="s">
        <v>538</v>
      </c>
    </row>
    <row r="25073" spans="1:5" x14ac:dyDescent="0.25">
      <c r="A25073" t="s">
        <v>20430</v>
      </c>
      <c r="B25073" t="s">
        <v>20</v>
      </c>
      <c r="C25073" t="s">
        <v>19</v>
      </c>
      <c r="D25073" t="s">
        <v>33</v>
      </c>
      <c r="E25073" t="s">
        <v>533</v>
      </c>
    </row>
    <row r="25074" spans="1:5" x14ac:dyDescent="0.25">
      <c r="A25074" t="s">
        <v>25246</v>
      </c>
      <c r="B25074" t="s">
        <v>20</v>
      </c>
      <c r="C25074" t="s">
        <v>19</v>
      </c>
      <c r="D25074" t="s">
        <v>33</v>
      </c>
      <c r="E25074" t="s">
        <v>538</v>
      </c>
    </row>
    <row r="25075" spans="1:5" x14ac:dyDescent="0.25">
      <c r="A25075" t="s">
        <v>26337</v>
      </c>
      <c r="B25075" t="s">
        <v>20</v>
      </c>
      <c r="C25075" t="s">
        <v>19</v>
      </c>
      <c r="D25075" t="s">
        <v>33</v>
      </c>
      <c r="E25075" t="s">
        <v>533</v>
      </c>
    </row>
    <row r="25076" spans="1:5" x14ac:dyDescent="0.25">
      <c r="A25076" t="s">
        <v>25248</v>
      </c>
      <c r="B25076" t="s">
        <v>20</v>
      </c>
      <c r="C25076" t="s">
        <v>19</v>
      </c>
      <c r="D25076" t="s">
        <v>33</v>
      </c>
      <c r="E25076" t="s">
        <v>538</v>
      </c>
    </row>
    <row r="25077" spans="1:5" x14ac:dyDescent="0.25">
      <c r="A25077" t="s">
        <v>25249</v>
      </c>
      <c r="B25077" t="s">
        <v>16</v>
      </c>
      <c r="C25077" t="s">
        <v>17</v>
      </c>
      <c r="D25077" t="s">
        <v>33</v>
      </c>
      <c r="E25077" t="s">
        <v>653</v>
      </c>
    </row>
    <row r="25078" spans="1:5" x14ac:dyDescent="0.25">
      <c r="A25078" t="s">
        <v>26340</v>
      </c>
      <c r="B25078" t="s">
        <v>20</v>
      </c>
      <c r="C25078" t="s">
        <v>19</v>
      </c>
      <c r="D25078" t="s">
        <v>33</v>
      </c>
      <c r="E25078" t="s">
        <v>533</v>
      </c>
    </row>
    <row r="25079" spans="1:5" x14ac:dyDescent="0.25">
      <c r="A25079" t="s">
        <v>25251</v>
      </c>
      <c r="B25079" t="s">
        <v>20</v>
      </c>
      <c r="C25079" t="s">
        <v>19</v>
      </c>
      <c r="D25079" t="s">
        <v>33</v>
      </c>
      <c r="E25079" t="s">
        <v>538</v>
      </c>
    </row>
    <row r="25080" spans="1:5" x14ac:dyDescent="0.25">
      <c r="A25080" t="s">
        <v>25252</v>
      </c>
      <c r="B25080" t="s">
        <v>20</v>
      </c>
      <c r="C25080" t="s">
        <v>19</v>
      </c>
      <c r="D25080" t="s">
        <v>33</v>
      </c>
      <c r="E25080" t="s">
        <v>538</v>
      </c>
    </row>
    <row r="25081" spans="1:5" x14ac:dyDescent="0.25">
      <c r="A25081" t="s">
        <v>11758</v>
      </c>
      <c r="B25081" t="s">
        <v>20</v>
      </c>
      <c r="C25081" t="s">
        <v>19</v>
      </c>
      <c r="D25081" t="s">
        <v>33</v>
      </c>
      <c r="E25081" t="s">
        <v>553</v>
      </c>
    </row>
    <row r="25082" spans="1:5" x14ac:dyDescent="0.25">
      <c r="A25082" t="s">
        <v>29470</v>
      </c>
      <c r="B25082" t="s">
        <v>20</v>
      </c>
      <c r="C25082" t="s">
        <v>19</v>
      </c>
      <c r="D25082" t="s">
        <v>33</v>
      </c>
      <c r="E25082" t="s">
        <v>553</v>
      </c>
    </row>
    <row r="25083" spans="1:5" x14ac:dyDescent="0.25">
      <c r="A25083" t="s">
        <v>25255</v>
      </c>
      <c r="B25083" t="s">
        <v>20</v>
      </c>
      <c r="C25083" t="s">
        <v>19</v>
      </c>
      <c r="D25083" t="s">
        <v>33</v>
      </c>
      <c r="E25083" t="s">
        <v>538</v>
      </c>
    </row>
    <row r="25084" spans="1:5" x14ac:dyDescent="0.25">
      <c r="A25084" t="s">
        <v>25256</v>
      </c>
      <c r="B25084" t="s">
        <v>20</v>
      </c>
      <c r="C25084" t="s">
        <v>19</v>
      </c>
      <c r="D25084" t="s">
        <v>33</v>
      </c>
      <c r="E25084" t="s">
        <v>538</v>
      </c>
    </row>
    <row r="25085" spans="1:5" x14ac:dyDescent="0.25">
      <c r="A25085" t="s">
        <v>4736</v>
      </c>
      <c r="B25085" t="s">
        <v>20</v>
      </c>
      <c r="C25085" t="s">
        <v>19</v>
      </c>
      <c r="D25085" t="s">
        <v>33</v>
      </c>
      <c r="E25085" t="s">
        <v>533</v>
      </c>
    </row>
    <row r="25086" spans="1:5" x14ac:dyDescent="0.25">
      <c r="A25086" t="s">
        <v>16660</v>
      </c>
      <c r="B25086" t="s">
        <v>20</v>
      </c>
      <c r="C25086" t="s">
        <v>19</v>
      </c>
      <c r="D25086" t="s">
        <v>33</v>
      </c>
      <c r="E25086" t="s">
        <v>533</v>
      </c>
    </row>
    <row r="25087" spans="1:5" x14ac:dyDescent="0.25">
      <c r="A25087" t="s">
        <v>25259</v>
      </c>
      <c r="B25087" t="s">
        <v>20</v>
      </c>
      <c r="C25087" t="s">
        <v>19</v>
      </c>
      <c r="D25087" t="s">
        <v>33</v>
      </c>
      <c r="E25087" t="s">
        <v>538</v>
      </c>
    </row>
    <row r="25088" spans="1:5" x14ac:dyDescent="0.25">
      <c r="A25088" t="s">
        <v>25260</v>
      </c>
      <c r="B25088" t="s">
        <v>20</v>
      </c>
      <c r="C25088" t="s">
        <v>19</v>
      </c>
      <c r="D25088" t="s">
        <v>33</v>
      </c>
      <c r="E25088" t="s">
        <v>538</v>
      </c>
    </row>
    <row r="25089" spans="1:5" x14ac:dyDescent="0.25">
      <c r="A25089" t="s">
        <v>8126</v>
      </c>
      <c r="B25089" t="s">
        <v>20</v>
      </c>
      <c r="C25089" t="s">
        <v>19</v>
      </c>
      <c r="D25089" t="s">
        <v>33</v>
      </c>
      <c r="E25089" t="s">
        <v>533</v>
      </c>
    </row>
    <row r="25090" spans="1:5" x14ac:dyDescent="0.25">
      <c r="A25090" t="s">
        <v>24211</v>
      </c>
      <c r="B25090" t="s">
        <v>20</v>
      </c>
      <c r="C25090" t="s">
        <v>19</v>
      </c>
      <c r="D25090" t="s">
        <v>33</v>
      </c>
      <c r="E25090" t="s">
        <v>533</v>
      </c>
    </row>
    <row r="25091" spans="1:5" x14ac:dyDescent="0.25">
      <c r="A25091" t="s">
        <v>26334</v>
      </c>
      <c r="B25091" t="s">
        <v>20</v>
      </c>
      <c r="C25091" t="s">
        <v>19</v>
      </c>
      <c r="D25091" t="s">
        <v>33</v>
      </c>
      <c r="E25091" t="s">
        <v>533</v>
      </c>
    </row>
    <row r="25092" spans="1:5" x14ac:dyDescent="0.25">
      <c r="A25092" t="s">
        <v>23527</v>
      </c>
      <c r="B25092" t="s">
        <v>20</v>
      </c>
      <c r="C25092" t="s">
        <v>19</v>
      </c>
      <c r="D25092" t="s">
        <v>33</v>
      </c>
      <c r="E25092" t="s">
        <v>533</v>
      </c>
    </row>
    <row r="25093" spans="1:5" x14ac:dyDescent="0.25">
      <c r="A25093" t="s">
        <v>28968</v>
      </c>
      <c r="B25093" t="s">
        <v>20</v>
      </c>
      <c r="C25093" t="s">
        <v>19</v>
      </c>
      <c r="D25093" t="s">
        <v>33</v>
      </c>
      <c r="E25093" t="s">
        <v>533</v>
      </c>
    </row>
    <row r="25094" spans="1:5" x14ac:dyDescent="0.25">
      <c r="A25094" t="s">
        <v>20950</v>
      </c>
      <c r="B25094" t="s">
        <v>20</v>
      </c>
      <c r="C25094" t="s">
        <v>19</v>
      </c>
      <c r="D25094" t="s">
        <v>33</v>
      </c>
      <c r="E25094" t="s">
        <v>533</v>
      </c>
    </row>
    <row r="25095" spans="1:5" x14ac:dyDescent="0.25">
      <c r="A25095" t="s">
        <v>13247</v>
      </c>
      <c r="B25095" t="s">
        <v>20</v>
      </c>
      <c r="C25095" t="s">
        <v>19</v>
      </c>
      <c r="D25095" t="s">
        <v>33</v>
      </c>
      <c r="E25095" t="s">
        <v>533</v>
      </c>
    </row>
    <row r="25096" spans="1:5" x14ac:dyDescent="0.25">
      <c r="A25096" t="s">
        <v>26253</v>
      </c>
      <c r="B25096" t="s">
        <v>20</v>
      </c>
      <c r="C25096" t="s">
        <v>19</v>
      </c>
      <c r="D25096" t="s">
        <v>33</v>
      </c>
      <c r="E25096" t="s">
        <v>533</v>
      </c>
    </row>
    <row r="25097" spans="1:5" x14ac:dyDescent="0.25">
      <c r="A25097" t="s">
        <v>25269</v>
      </c>
      <c r="B25097" t="s">
        <v>20</v>
      </c>
      <c r="C25097" t="s">
        <v>19</v>
      </c>
      <c r="D25097" t="s">
        <v>33</v>
      </c>
      <c r="E25097" t="s">
        <v>538</v>
      </c>
    </row>
    <row r="25098" spans="1:5" x14ac:dyDescent="0.25">
      <c r="A25098" t="s">
        <v>25270</v>
      </c>
      <c r="B25098" t="s">
        <v>20</v>
      </c>
      <c r="C25098" t="s">
        <v>19</v>
      </c>
      <c r="D25098" t="s">
        <v>33</v>
      </c>
      <c r="E25098" t="s">
        <v>530</v>
      </c>
    </row>
    <row r="25099" spans="1:5" x14ac:dyDescent="0.25">
      <c r="A25099" t="s">
        <v>13709</v>
      </c>
      <c r="B25099" t="s">
        <v>20</v>
      </c>
      <c r="C25099" t="s">
        <v>19</v>
      </c>
      <c r="D25099" t="s">
        <v>33</v>
      </c>
      <c r="E25099" t="s">
        <v>533</v>
      </c>
    </row>
    <row r="25100" spans="1:5" x14ac:dyDescent="0.25">
      <c r="A25100" t="s">
        <v>22663</v>
      </c>
      <c r="B25100" t="s">
        <v>20</v>
      </c>
      <c r="C25100" t="s">
        <v>19</v>
      </c>
      <c r="D25100" t="s">
        <v>33</v>
      </c>
      <c r="E25100" t="s">
        <v>533</v>
      </c>
    </row>
    <row r="25101" spans="1:5" x14ac:dyDescent="0.25">
      <c r="A25101" t="s">
        <v>8054</v>
      </c>
      <c r="B25101" t="s">
        <v>20</v>
      </c>
      <c r="C25101" t="s">
        <v>19</v>
      </c>
      <c r="D25101" t="s">
        <v>33</v>
      </c>
      <c r="E25101" t="s">
        <v>553</v>
      </c>
    </row>
    <row r="25102" spans="1:5" x14ac:dyDescent="0.25">
      <c r="A25102" t="s">
        <v>22062</v>
      </c>
      <c r="B25102" t="s">
        <v>20</v>
      </c>
      <c r="C25102" t="s">
        <v>21</v>
      </c>
      <c r="D25102" t="s">
        <v>33</v>
      </c>
      <c r="E25102" t="s">
        <v>537</v>
      </c>
    </row>
    <row r="25103" spans="1:5" x14ac:dyDescent="0.25">
      <c r="A25103" t="s">
        <v>20971</v>
      </c>
      <c r="B25103" t="s">
        <v>20</v>
      </c>
      <c r="C25103" t="s">
        <v>19</v>
      </c>
      <c r="D25103" t="s">
        <v>33</v>
      </c>
      <c r="E25103" t="s">
        <v>533</v>
      </c>
    </row>
    <row r="25104" spans="1:5" x14ac:dyDescent="0.25">
      <c r="A25104" t="s">
        <v>25276</v>
      </c>
      <c r="B25104" t="s">
        <v>20</v>
      </c>
      <c r="C25104" t="s">
        <v>19</v>
      </c>
      <c r="D25104" t="s">
        <v>33</v>
      </c>
      <c r="E25104" t="s">
        <v>530</v>
      </c>
    </row>
    <row r="25105" spans="1:5" x14ac:dyDescent="0.25">
      <c r="A25105" t="s">
        <v>13731</v>
      </c>
      <c r="B25105" t="s">
        <v>20</v>
      </c>
      <c r="C25105" t="s">
        <v>19</v>
      </c>
      <c r="D25105" t="s">
        <v>33</v>
      </c>
      <c r="E25105" t="s">
        <v>533</v>
      </c>
    </row>
    <row r="25106" spans="1:5" x14ac:dyDescent="0.25">
      <c r="A25106" t="s">
        <v>22664</v>
      </c>
      <c r="B25106" t="s">
        <v>20</v>
      </c>
      <c r="C25106" t="s">
        <v>19</v>
      </c>
      <c r="D25106" t="s">
        <v>33</v>
      </c>
      <c r="E25106" t="s">
        <v>533</v>
      </c>
    </row>
    <row r="25107" spans="1:5" x14ac:dyDescent="0.25">
      <c r="A25107" t="s">
        <v>2911</v>
      </c>
      <c r="B25107" t="s">
        <v>20</v>
      </c>
      <c r="C25107" t="s">
        <v>19</v>
      </c>
      <c r="D25107" t="s">
        <v>65</v>
      </c>
      <c r="E25107" t="s">
        <v>533</v>
      </c>
    </row>
    <row r="25108" spans="1:5" x14ac:dyDescent="0.25">
      <c r="A25108" t="s">
        <v>3397</v>
      </c>
      <c r="B25108" t="s">
        <v>20</v>
      </c>
      <c r="C25108" t="s">
        <v>19</v>
      </c>
      <c r="D25108" t="s">
        <v>65</v>
      </c>
      <c r="E25108" t="s">
        <v>533</v>
      </c>
    </row>
    <row r="25109" spans="1:5" x14ac:dyDescent="0.25">
      <c r="A25109" t="s">
        <v>25281</v>
      </c>
      <c r="B25109" t="s">
        <v>20</v>
      </c>
      <c r="C25109" t="s">
        <v>19</v>
      </c>
      <c r="D25109" t="s">
        <v>33</v>
      </c>
      <c r="E25109" t="s">
        <v>530</v>
      </c>
    </row>
    <row r="25110" spans="1:5" x14ac:dyDescent="0.25">
      <c r="A25110" t="s">
        <v>6689</v>
      </c>
      <c r="B25110" t="s">
        <v>20</v>
      </c>
      <c r="C25110" t="s">
        <v>19</v>
      </c>
      <c r="D25110" t="s">
        <v>65</v>
      </c>
      <c r="E25110" t="s">
        <v>533</v>
      </c>
    </row>
    <row r="25111" spans="1:5" x14ac:dyDescent="0.25">
      <c r="A25111" t="s">
        <v>25283</v>
      </c>
      <c r="B25111" t="s">
        <v>20</v>
      </c>
      <c r="C25111" t="s">
        <v>19</v>
      </c>
      <c r="D25111" t="s">
        <v>33</v>
      </c>
      <c r="E25111" t="s">
        <v>538</v>
      </c>
    </row>
    <row r="25112" spans="1:5" x14ac:dyDescent="0.25">
      <c r="A25112" t="s">
        <v>27394</v>
      </c>
      <c r="B25112" t="s">
        <v>20</v>
      </c>
      <c r="C25112" t="s">
        <v>19</v>
      </c>
      <c r="D25112" t="s">
        <v>65</v>
      </c>
      <c r="E25112" t="s">
        <v>533</v>
      </c>
    </row>
    <row r="25113" spans="1:5" x14ac:dyDescent="0.25">
      <c r="A25113" t="s">
        <v>19205</v>
      </c>
      <c r="B25113" t="s">
        <v>20</v>
      </c>
      <c r="C25113" t="s">
        <v>19</v>
      </c>
      <c r="D25113" t="s">
        <v>33</v>
      </c>
      <c r="E25113" t="s">
        <v>533</v>
      </c>
    </row>
    <row r="25114" spans="1:5" x14ac:dyDescent="0.25">
      <c r="A25114" t="s">
        <v>25286</v>
      </c>
      <c r="B25114" t="s">
        <v>20</v>
      </c>
      <c r="C25114" t="s">
        <v>19</v>
      </c>
      <c r="D25114" t="s">
        <v>33</v>
      </c>
      <c r="E25114" t="s">
        <v>538</v>
      </c>
    </row>
    <row r="25115" spans="1:5" x14ac:dyDescent="0.25">
      <c r="A25115" t="s">
        <v>25287</v>
      </c>
      <c r="B25115" t="s">
        <v>20</v>
      </c>
      <c r="C25115" t="s">
        <v>19</v>
      </c>
      <c r="D25115" t="s">
        <v>33</v>
      </c>
      <c r="E25115" t="s">
        <v>530</v>
      </c>
    </row>
    <row r="25116" spans="1:5" x14ac:dyDescent="0.25">
      <c r="A25116" t="s">
        <v>29111</v>
      </c>
      <c r="B25116" t="s">
        <v>20</v>
      </c>
      <c r="C25116" t="s">
        <v>19</v>
      </c>
      <c r="D25116" t="s">
        <v>33</v>
      </c>
      <c r="E25116" t="s">
        <v>533</v>
      </c>
    </row>
    <row r="25117" spans="1:5" x14ac:dyDescent="0.25">
      <c r="A25117" t="s">
        <v>3495</v>
      </c>
      <c r="B25117" t="s">
        <v>20</v>
      </c>
      <c r="C25117" t="s">
        <v>19</v>
      </c>
      <c r="D25117" t="s">
        <v>33</v>
      </c>
      <c r="E25117" t="s">
        <v>533</v>
      </c>
    </row>
    <row r="25118" spans="1:5" x14ac:dyDescent="0.25">
      <c r="A25118" t="s">
        <v>3491</v>
      </c>
      <c r="B25118" t="s">
        <v>20</v>
      </c>
      <c r="C25118" t="s">
        <v>19</v>
      </c>
      <c r="D25118" t="s">
        <v>33</v>
      </c>
      <c r="E25118" t="s">
        <v>533</v>
      </c>
    </row>
    <row r="25119" spans="1:5" x14ac:dyDescent="0.25">
      <c r="A25119" t="s">
        <v>9612</v>
      </c>
      <c r="B25119" t="s">
        <v>20</v>
      </c>
      <c r="C25119" t="s">
        <v>19</v>
      </c>
      <c r="D25119" t="s">
        <v>33</v>
      </c>
      <c r="E25119" t="s">
        <v>533</v>
      </c>
    </row>
    <row r="25120" spans="1:5" x14ac:dyDescent="0.25">
      <c r="A25120" t="s">
        <v>25292</v>
      </c>
      <c r="B25120" t="s">
        <v>16</v>
      </c>
      <c r="C25120" t="s">
        <v>15</v>
      </c>
      <c r="D25120" t="s">
        <v>33</v>
      </c>
      <c r="E25120" t="s">
        <v>659</v>
      </c>
    </row>
    <row r="25121" spans="1:5" x14ac:dyDescent="0.25">
      <c r="A25121" t="s">
        <v>43852</v>
      </c>
      <c r="B25121" t="s">
        <v>20</v>
      </c>
      <c r="C25121" t="s">
        <v>19</v>
      </c>
      <c r="D25121" t="s">
        <v>33</v>
      </c>
      <c r="E25121" t="s">
        <v>533</v>
      </c>
    </row>
    <row r="25122" spans="1:5" x14ac:dyDescent="0.25">
      <c r="A25122" t="s">
        <v>25294</v>
      </c>
      <c r="B25122" t="s">
        <v>16</v>
      </c>
      <c r="C25122" t="s">
        <v>15</v>
      </c>
      <c r="D25122" t="s">
        <v>33</v>
      </c>
      <c r="E25122" t="s">
        <v>659</v>
      </c>
    </row>
    <row r="25123" spans="1:5" x14ac:dyDescent="0.25">
      <c r="A25123" t="s">
        <v>21768</v>
      </c>
      <c r="B25123" t="s">
        <v>20</v>
      </c>
      <c r="C25123" t="s">
        <v>19</v>
      </c>
      <c r="D25123" t="s">
        <v>33</v>
      </c>
      <c r="E25123" t="s">
        <v>533</v>
      </c>
    </row>
    <row r="25124" spans="1:5" x14ac:dyDescent="0.25">
      <c r="A25124" t="s">
        <v>23160</v>
      </c>
      <c r="B25124" t="s">
        <v>20</v>
      </c>
      <c r="C25124" t="s">
        <v>19</v>
      </c>
      <c r="D25124" t="s">
        <v>33</v>
      </c>
      <c r="E25124" t="s">
        <v>533</v>
      </c>
    </row>
    <row r="25125" spans="1:5" x14ac:dyDescent="0.25">
      <c r="A25125" t="s">
        <v>25297</v>
      </c>
      <c r="B25125" t="s">
        <v>20</v>
      </c>
      <c r="C25125" t="s">
        <v>19</v>
      </c>
      <c r="D25125" t="s">
        <v>33</v>
      </c>
      <c r="E25125" t="s">
        <v>530</v>
      </c>
    </row>
    <row r="25126" spans="1:5" x14ac:dyDescent="0.25">
      <c r="A25126" t="s">
        <v>13617</v>
      </c>
      <c r="B25126" t="s">
        <v>20</v>
      </c>
      <c r="C25126" t="s">
        <v>19</v>
      </c>
      <c r="D25126" t="s">
        <v>33</v>
      </c>
      <c r="E25126" t="s">
        <v>533</v>
      </c>
    </row>
    <row r="25127" spans="1:5" x14ac:dyDescent="0.25">
      <c r="A25127" t="s">
        <v>25299</v>
      </c>
      <c r="B25127" t="s">
        <v>20</v>
      </c>
      <c r="C25127" t="s">
        <v>19</v>
      </c>
      <c r="D25127" t="s">
        <v>33</v>
      </c>
      <c r="E25127" t="s">
        <v>530</v>
      </c>
    </row>
    <row r="25128" spans="1:5" x14ac:dyDescent="0.25">
      <c r="A25128" t="s">
        <v>23995</v>
      </c>
      <c r="B25128" t="s">
        <v>20</v>
      </c>
      <c r="C25128" t="s">
        <v>19</v>
      </c>
      <c r="D25128" t="s">
        <v>33</v>
      </c>
      <c r="E25128" t="s">
        <v>533</v>
      </c>
    </row>
    <row r="25129" spans="1:5" x14ac:dyDescent="0.25">
      <c r="A25129" t="s">
        <v>25301</v>
      </c>
      <c r="B25129" t="s">
        <v>20</v>
      </c>
      <c r="C25129" t="s">
        <v>19</v>
      </c>
      <c r="D25129" t="s">
        <v>33</v>
      </c>
      <c r="E25129" t="s">
        <v>538</v>
      </c>
    </row>
    <row r="25130" spans="1:5" x14ac:dyDescent="0.25">
      <c r="A25130" t="s">
        <v>17616</v>
      </c>
      <c r="B25130" t="s">
        <v>20</v>
      </c>
      <c r="C25130" t="s">
        <v>19</v>
      </c>
      <c r="D25130" t="s">
        <v>33</v>
      </c>
      <c r="E25130" t="s">
        <v>533</v>
      </c>
    </row>
    <row r="25131" spans="1:5" x14ac:dyDescent="0.25">
      <c r="A25131" t="s">
        <v>25303</v>
      </c>
      <c r="B25131" t="s">
        <v>20</v>
      </c>
      <c r="C25131" t="s">
        <v>19</v>
      </c>
      <c r="D25131" t="s">
        <v>33</v>
      </c>
      <c r="E25131" t="s">
        <v>538</v>
      </c>
    </row>
    <row r="25132" spans="1:5" x14ac:dyDescent="0.25">
      <c r="A25132" t="s">
        <v>21581</v>
      </c>
      <c r="B25132" t="s">
        <v>20</v>
      </c>
      <c r="C25132" t="s">
        <v>19</v>
      </c>
      <c r="D25132" t="s">
        <v>33</v>
      </c>
      <c r="E25132" t="s">
        <v>533</v>
      </c>
    </row>
    <row r="25133" spans="1:5" x14ac:dyDescent="0.25">
      <c r="A25133" t="s">
        <v>25305</v>
      </c>
      <c r="B25133" t="s">
        <v>20</v>
      </c>
      <c r="C25133" t="s">
        <v>19</v>
      </c>
      <c r="D25133" t="s">
        <v>33</v>
      </c>
      <c r="E25133" t="s">
        <v>538</v>
      </c>
    </row>
    <row r="25134" spans="1:5" x14ac:dyDescent="0.25">
      <c r="A25134" t="s">
        <v>18120</v>
      </c>
      <c r="B25134" t="s">
        <v>20</v>
      </c>
      <c r="C25134" t="s">
        <v>19</v>
      </c>
      <c r="D25134" t="s">
        <v>33</v>
      </c>
      <c r="E25134" t="s">
        <v>533</v>
      </c>
    </row>
    <row r="25135" spans="1:5" x14ac:dyDescent="0.25">
      <c r="A25135" t="s">
        <v>25307</v>
      </c>
      <c r="B25135" t="s">
        <v>20</v>
      </c>
      <c r="C25135" t="s">
        <v>19</v>
      </c>
      <c r="D25135" t="s">
        <v>33</v>
      </c>
      <c r="E25135" t="s">
        <v>538</v>
      </c>
    </row>
    <row r="25136" spans="1:5" x14ac:dyDescent="0.25">
      <c r="A25136" t="s">
        <v>19702</v>
      </c>
      <c r="B25136" t="s">
        <v>20</v>
      </c>
      <c r="C25136" t="s">
        <v>19</v>
      </c>
      <c r="D25136" t="s">
        <v>33</v>
      </c>
      <c r="E25136" t="s">
        <v>533</v>
      </c>
    </row>
    <row r="25137" spans="1:5" x14ac:dyDescent="0.25">
      <c r="A25137" t="s">
        <v>25309</v>
      </c>
      <c r="B25137" t="s">
        <v>20</v>
      </c>
      <c r="C25137" t="s">
        <v>19</v>
      </c>
      <c r="D25137" t="s">
        <v>33</v>
      </c>
      <c r="E25137" t="s">
        <v>538</v>
      </c>
    </row>
    <row r="25138" spans="1:5" x14ac:dyDescent="0.25">
      <c r="A25138" t="s">
        <v>4796</v>
      </c>
      <c r="B25138" t="s">
        <v>20</v>
      </c>
      <c r="C25138" t="s">
        <v>19</v>
      </c>
      <c r="D25138" t="s">
        <v>33</v>
      </c>
      <c r="E25138" t="s">
        <v>533</v>
      </c>
    </row>
    <row r="25139" spans="1:5" x14ac:dyDescent="0.25">
      <c r="A25139" t="s">
        <v>25311</v>
      </c>
      <c r="B25139" t="s">
        <v>20</v>
      </c>
      <c r="C25139" t="s">
        <v>19</v>
      </c>
      <c r="D25139" t="s">
        <v>33</v>
      </c>
      <c r="E25139" t="s">
        <v>538</v>
      </c>
    </row>
    <row r="25140" spans="1:5" x14ac:dyDescent="0.25">
      <c r="A25140" t="s">
        <v>26114</v>
      </c>
      <c r="B25140" t="s">
        <v>20</v>
      </c>
      <c r="C25140" t="s">
        <v>19</v>
      </c>
      <c r="D25140" t="s">
        <v>33</v>
      </c>
      <c r="E25140" t="s">
        <v>533</v>
      </c>
    </row>
    <row r="25141" spans="1:5" x14ac:dyDescent="0.25">
      <c r="A25141" t="s">
        <v>25313</v>
      </c>
      <c r="B25141" t="s">
        <v>20</v>
      </c>
      <c r="C25141" t="s">
        <v>19</v>
      </c>
      <c r="D25141" t="s">
        <v>33</v>
      </c>
      <c r="E25141" t="s">
        <v>533</v>
      </c>
    </row>
    <row r="25142" spans="1:5" x14ac:dyDescent="0.25">
      <c r="A25142" t="s">
        <v>25314</v>
      </c>
      <c r="B25142" t="s">
        <v>20</v>
      </c>
      <c r="C25142" t="s">
        <v>19</v>
      </c>
      <c r="D25142" t="s">
        <v>33</v>
      </c>
      <c r="E25142" t="s">
        <v>538</v>
      </c>
    </row>
    <row r="25143" spans="1:5" x14ac:dyDescent="0.25">
      <c r="A25143" t="s">
        <v>3502</v>
      </c>
      <c r="B25143" t="s">
        <v>20</v>
      </c>
      <c r="C25143" t="s">
        <v>19</v>
      </c>
      <c r="D25143" t="s">
        <v>33</v>
      </c>
      <c r="E25143" t="s">
        <v>533</v>
      </c>
    </row>
    <row r="25144" spans="1:5" x14ac:dyDescent="0.25">
      <c r="A25144" t="s">
        <v>25316</v>
      </c>
      <c r="B25144" t="s">
        <v>20</v>
      </c>
      <c r="C25144" t="s">
        <v>19</v>
      </c>
      <c r="D25144" t="s">
        <v>33</v>
      </c>
      <c r="E25144" t="s">
        <v>530</v>
      </c>
    </row>
    <row r="25145" spans="1:5" x14ac:dyDescent="0.25">
      <c r="A25145" t="s">
        <v>25317</v>
      </c>
      <c r="B25145" t="s">
        <v>16</v>
      </c>
      <c r="C25145" t="s">
        <v>17</v>
      </c>
      <c r="D25145" t="s">
        <v>33</v>
      </c>
      <c r="E25145" t="s">
        <v>653</v>
      </c>
    </row>
    <row r="25146" spans="1:5" x14ac:dyDescent="0.25">
      <c r="A25146" t="s">
        <v>25318</v>
      </c>
      <c r="B25146" t="s">
        <v>16</v>
      </c>
      <c r="C25146" t="s">
        <v>17</v>
      </c>
      <c r="D25146" t="s">
        <v>33</v>
      </c>
      <c r="E25146" t="s">
        <v>653</v>
      </c>
    </row>
    <row r="25147" spans="1:5" x14ac:dyDescent="0.25">
      <c r="A25147" t="s">
        <v>3516</v>
      </c>
      <c r="B25147" t="s">
        <v>20</v>
      </c>
      <c r="C25147" t="s">
        <v>19</v>
      </c>
      <c r="D25147" t="s">
        <v>33</v>
      </c>
      <c r="E25147" t="s">
        <v>533</v>
      </c>
    </row>
    <row r="25148" spans="1:5" x14ac:dyDescent="0.25">
      <c r="A25148" t="s">
        <v>25320</v>
      </c>
      <c r="B25148" t="s">
        <v>20</v>
      </c>
      <c r="C25148" t="s">
        <v>19</v>
      </c>
      <c r="D25148" t="s">
        <v>33</v>
      </c>
      <c r="E25148" t="s">
        <v>530</v>
      </c>
    </row>
    <row r="25149" spans="1:5" x14ac:dyDescent="0.25">
      <c r="A25149" t="s">
        <v>7118</v>
      </c>
      <c r="B25149" t="s">
        <v>20</v>
      </c>
      <c r="C25149" t="s">
        <v>19</v>
      </c>
      <c r="D25149" t="s">
        <v>33</v>
      </c>
      <c r="E25149" t="s">
        <v>533</v>
      </c>
    </row>
    <row r="25150" spans="1:5" x14ac:dyDescent="0.25">
      <c r="A25150" t="s">
        <v>25322</v>
      </c>
      <c r="B25150" t="s">
        <v>20</v>
      </c>
      <c r="C25150" t="s">
        <v>19</v>
      </c>
      <c r="D25150" t="s">
        <v>33</v>
      </c>
      <c r="E25150" t="s">
        <v>530</v>
      </c>
    </row>
    <row r="25151" spans="1:5" x14ac:dyDescent="0.25">
      <c r="A25151" t="s">
        <v>25323</v>
      </c>
      <c r="B25151" t="s">
        <v>16</v>
      </c>
      <c r="C25151" t="s">
        <v>17</v>
      </c>
      <c r="D25151" t="s">
        <v>33</v>
      </c>
      <c r="E25151" t="s">
        <v>653</v>
      </c>
    </row>
    <row r="25152" spans="1:5" x14ac:dyDescent="0.25">
      <c r="A25152" t="s">
        <v>25324</v>
      </c>
      <c r="B25152" t="s">
        <v>16</v>
      </c>
      <c r="C25152" t="s">
        <v>17</v>
      </c>
      <c r="D25152" t="s">
        <v>33</v>
      </c>
      <c r="E25152" t="s">
        <v>653</v>
      </c>
    </row>
    <row r="25153" spans="1:5" x14ac:dyDescent="0.25">
      <c r="A25153" t="s">
        <v>43853</v>
      </c>
      <c r="B25153" t="s">
        <v>16</v>
      </c>
      <c r="C25153" t="s">
        <v>17</v>
      </c>
      <c r="D25153" t="s">
        <v>33</v>
      </c>
      <c r="E25153" t="s">
        <v>653</v>
      </c>
    </row>
    <row r="25154" spans="1:5" x14ac:dyDescent="0.25">
      <c r="A25154" t="s">
        <v>25325</v>
      </c>
      <c r="B25154" t="s">
        <v>20</v>
      </c>
      <c r="C25154" t="s">
        <v>19</v>
      </c>
      <c r="D25154" t="s">
        <v>33</v>
      </c>
      <c r="E25154" t="s">
        <v>538</v>
      </c>
    </row>
    <row r="25155" spans="1:5" x14ac:dyDescent="0.25">
      <c r="A25155" t="s">
        <v>5134</v>
      </c>
      <c r="B25155" t="s">
        <v>20</v>
      </c>
      <c r="C25155" t="s">
        <v>19</v>
      </c>
      <c r="D25155" t="s">
        <v>33</v>
      </c>
      <c r="E25155" t="s">
        <v>533</v>
      </c>
    </row>
    <row r="25156" spans="1:5" x14ac:dyDescent="0.25">
      <c r="A25156" t="s">
        <v>25327</v>
      </c>
      <c r="B25156" t="s">
        <v>20</v>
      </c>
      <c r="C25156" t="s">
        <v>19</v>
      </c>
      <c r="D25156" t="s">
        <v>33</v>
      </c>
      <c r="E25156" t="s">
        <v>538</v>
      </c>
    </row>
    <row r="25157" spans="1:5" x14ac:dyDescent="0.25">
      <c r="A25157" t="s">
        <v>9042</v>
      </c>
      <c r="B25157" t="s">
        <v>20</v>
      </c>
      <c r="C25157" t="s">
        <v>19</v>
      </c>
      <c r="D25157" t="s">
        <v>33</v>
      </c>
      <c r="E25157" t="s">
        <v>533</v>
      </c>
    </row>
    <row r="25158" spans="1:5" x14ac:dyDescent="0.25">
      <c r="A25158" t="s">
        <v>25329</v>
      </c>
      <c r="B25158" t="s">
        <v>20</v>
      </c>
      <c r="C25158" t="s">
        <v>19</v>
      </c>
      <c r="D25158" t="s">
        <v>33</v>
      </c>
      <c r="E25158" t="s">
        <v>538</v>
      </c>
    </row>
    <row r="25159" spans="1:5" x14ac:dyDescent="0.25">
      <c r="A25159" t="s">
        <v>26278</v>
      </c>
      <c r="B25159" t="s">
        <v>20</v>
      </c>
      <c r="C25159" t="s">
        <v>19</v>
      </c>
      <c r="D25159" t="s">
        <v>33</v>
      </c>
      <c r="E25159" t="s">
        <v>533</v>
      </c>
    </row>
    <row r="25160" spans="1:5" x14ac:dyDescent="0.25">
      <c r="A25160" t="s">
        <v>10355</v>
      </c>
      <c r="B25160" t="s">
        <v>20</v>
      </c>
      <c r="C25160" t="s">
        <v>19</v>
      </c>
      <c r="D25160" t="s">
        <v>33</v>
      </c>
      <c r="E25160" t="s">
        <v>533</v>
      </c>
    </row>
    <row r="25161" spans="1:5" x14ac:dyDescent="0.25">
      <c r="A25161" t="s">
        <v>25332</v>
      </c>
      <c r="B25161" t="s">
        <v>20</v>
      </c>
      <c r="C25161" t="s">
        <v>19</v>
      </c>
      <c r="D25161" t="s">
        <v>33</v>
      </c>
      <c r="E25161" t="s">
        <v>531</v>
      </c>
    </row>
    <row r="25162" spans="1:5" x14ac:dyDescent="0.25">
      <c r="A25162" t="s">
        <v>3514</v>
      </c>
      <c r="B25162" t="s">
        <v>20</v>
      </c>
      <c r="C25162" t="s">
        <v>19</v>
      </c>
      <c r="D25162" t="s">
        <v>33</v>
      </c>
      <c r="E25162" t="s">
        <v>533</v>
      </c>
    </row>
    <row r="25163" spans="1:5" x14ac:dyDescent="0.25">
      <c r="A25163" t="s">
        <v>25334</v>
      </c>
      <c r="B25163" t="s">
        <v>20</v>
      </c>
      <c r="C25163" t="s">
        <v>19</v>
      </c>
      <c r="D25163" t="s">
        <v>33</v>
      </c>
      <c r="E25163" t="s">
        <v>538</v>
      </c>
    </row>
    <row r="25164" spans="1:5" x14ac:dyDescent="0.25">
      <c r="A25164" t="s">
        <v>25335</v>
      </c>
      <c r="B25164" t="s">
        <v>20</v>
      </c>
      <c r="C25164" t="s">
        <v>19</v>
      </c>
      <c r="D25164" t="s">
        <v>33</v>
      </c>
      <c r="E25164" t="s">
        <v>530</v>
      </c>
    </row>
    <row r="25165" spans="1:5" x14ac:dyDescent="0.25">
      <c r="A25165" t="s">
        <v>25296</v>
      </c>
      <c r="B25165" t="s">
        <v>20</v>
      </c>
      <c r="C25165" t="s">
        <v>19</v>
      </c>
      <c r="D25165" t="s">
        <v>33</v>
      </c>
      <c r="E25165" t="s">
        <v>533</v>
      </c>
    </row>
    <row r="25166" spans="1:5" x14ac:dyDescent="0.25">
      <c r="A25166" t="s">
        <v>25337</v>
      </c>
      <c r="B25166" t="s">
        <v>20</v>
      </c>
      <c r="C25166" t="s">
        <v>19</v>
      </c>
      <c r="D25166" t="s">
        <v>33</v>
      </c>
      <c r="E25166" t="s">
        <v>530</v>
      </c>
    </row>
    <row r="25167" spans="1:5" x14ac:dyDescent="0.25">
      <c r="A25167" t="s">
        <v>3509</v>
      </c>
      <c r="B25167" t="s">
        <v>20</v>
      </c>
      <c r="C25167" t="s">
        <v>19</v>
      </c>
      <c r="D25167" t="s">
        <v>33</v>
      </c>
      <c r="E25167" t="s">
        <v>533</v>
      </c>
    </row>
    <row r="25168" spans="1:5" x14ac:dyDescent="0.25">
      <c r="A25168" t="s">
        <v>25339</v>
      </c>
      <c r="B25168" t="s">
        <v>20</v>
      </c>
      <c r="C25168" t="s">
        <v>19</v>
      </c>
      <c r="D25168" t="s">
        <v>33</v>
      </c>
      <c r="E25168" t="s">
        <v>530</v>
      </c>
    </row>
    <row r="25169" spans="1:5" x14ac:dyDescent="0.25">
      <c r="A25169" t="s">
        <v>3665</v>
      </c>
      <c r="B25169" t="s">
        <v>20</v>
      </c>
      <c r="C25169" t="s">
        <v>19</v>
      </c>
      <c r="D25169" t="s">
        <v>33</v>
      </c>
      <c r="E25169" t="s">
        <v>533</v>
      </c>
    </row>
    <row r="25170" spans="1:5" x14ac:dyDescent="0.25">
      <c r="A25170" t="s">
        <v>3506</v>
      </c>
      <c r="B25170" t="s">
        <v>20</v>
      </c>
      <c r="C25170" t="s">
        <v>19</v>
      </c>
      <c r="D25170" t="s">
        <v>33</v>
      </c>
      <c r="E25170" t="s">
        <v>533</v>
      </c>
    </row>
    <row r="25171" spans="1:5" x14ac:dyDescent="0.25">
      <c r="A25171" t="s">
        <v>25342</v>
      </c>
      <c r="B25171" t="s">
        <v>20</v>
      </c>
      <c r="C25171" t="s">
        <v>19</v>
      </c>
      <c r="D25171" t="s">
        <v>33</v>
      </c>
      <c r="E25171" t="s">
        <v>530</v>
      </c>
    </row>
    <row r="25172" spans="1:5" x14ac:dyDescent="0.25">
      <c r="A25172" t="s">
        <v>3803</v>
      </c>
      <c r="B25172" t="s">
        <v>20</v>
      </c>
      <c r="C25172" t="s">
        <v>19</v>
      </c>
      <c r="D25172" t="s">
        <v>33</v>
      </c>
      <c r="E25172" t="s">
        <v>533</v>
      </c>
    </row>
    <row r="25173" spans="1:5" x14ac:dyDescent="0.25">
      <c r="A25173" t="s">
        <v>25344</v>
      </c>
      <c r="B25173" t="s">
        <v>20</v>
      </c>
      <c r="C25173" t="s">
        <v>19</v>
      </c>
      <c r="D25173" t="s">
        <v>33</v>
      </c>
      <c r="E25173" t="s">
        <v>530</v>
      </c>
    </row>
    <row r="25174" spans="1:5" x14ac:dyDescent="0.25">
      <c r="A25174" t="s">
        <v>22093</v>
      </c>
      <c r="B25174" t="s">
        <v>20</v>
      </c>
      <c r="C25174" t="s">
        <v>19</v>
      </c>
      <c r="D25174" t="s">
        <v>33</v>
      </c>
      <c r="E25174" t="s">
        <v>553</v>
      </c>
    </row>
    <row r="25175" spans="1:5" x14ac:dyDescent="0.25">
      <c r="A25175" t="s">
        <v>25346</v>
      </c>
      <c r="B25175" t="s">
        <v>20</v>
      </c>
      <c r="C25175" t="s">
        <v>19</v>
      </c>
      <c r="D25175" t="s">
        <v>33</v>
      </c>
      <c r="E25175" t="s">
        <v>530</v>
      </c>
    </row>
    <row r="25176" spans="1:5" x14ac:dyDescent="0.25">
      <c r="A25176" t="s">
        <v>6156</v>
      </c>
      <c r="B25176" t="s">
        <v>20</v>
      </c>
      <c r="C25176" t="s">
        <v>19</v>
      </c>
      <c r="D25176" t="s">
        <v>33</v>
      </c>
      <c r="E25176" t="s">
        <v>533</v>
      </c>
    </row>
    <row r="25177" spans="1:5" x14ac:dyDescent="0.25">
      <c r="A25177" t="s">
        <v>2868</v>
      </c>
      <c r="B25177" t="s">
        <v>20</v>
      </c>
      <c r="C25177" t="s">
        <v>19</v>
      </c>
      <c r="D25177" t="s">
        <v>33</v>
      </c>
      <c r="E25177" t="s">
        <v>533</v>
      </c>
    </row>
    <row r="25178" spans="1:5" x14ac:dyDescent="0.25">
      <c r="A25178" t="s">
        <v>3513</v>
      </c>
      <c r="B25178" t="s">
        <v>20</v>
      </c>
      <c r="C25178" t="s">
        <v>19</v>
      </c>
      <c r="D25178" t="s">
        <v>33</v>
      </c>
      <c r="E25178" t="s">
        <v>533</v>
      </c>
    </row>
    <row r="25179" spans="1:5" x14ac:dyDescent="0.25">
      <c r="A25179" t="s">
        <v>19696</v>
      </c>
      <c r="B25179" t="s">
        <v>20</v>
      </c>
      <c r="C25179" t="s">
        <v>19</v>
      </c>
      <c r="D25179" t="s">
        <v>33</v>
      </c>
      <c r="E25179" t="s">
        <v>533</v>
      </c>
    </row>
    <row r="25180" spans="1:5" x14ac:dyDescent="0.25">
      <c r="A25180" t="s">
        <v>19700</v>
      </c>
      <c r="B25180" t="s">
        <v>20</v>
      </c>
      <c r="C25180" t="s">
        <v>19</v>
      </c>
      <c r="D25180" t="s">
        <v>33</v>
      </c>
      <c r="E25180" t="s">
        <v>533</v>
      </c>
    </row>
    <row r="25181" spans="1:5" x14ac:dyDescent="0.25">
      <c r="A25181" t="s">
        <v>3492</v>
      </c>
      <c r="B25181" t="s">
        <v>20</v>
      </c>
      <c r="C25181" t="s">
        <v>19</v>
      </c>
      <c r="D25181" t="s">
        <v>33</v>
      </c>
      <c r="E25181" t="s">
        <v>533</v>
      </c>
    </row>
    <row r="25182" spans="1:5" x14ac:dyDescent="0.25">
      <c r="A25182" t="s">
        <v>7485</v>
      </c>
      <c r="B25182" t="s">
        <v>20</v>
      </c>
      <c r="C25182" t="s">
        <v>19</v>
      </c>
      <c r="D25182" t="s">
        <v>33</v>
      </c>
      <c r="E25182" t="s">
        <v>533</v>
      </c>
    </row>
    <row r="25183" spans="1:5" x14ac:dyDescent="0.25">
      <c r="A25183" t="s">
        <v>7512</v>
      </c>
      <c r="B25183" t="s">
        <v>20</v>
      </c>
      <c r="C25183" t="s">
        <v>19</v>
      </c>
      <c r="D25183" t="s">
        <v>33</v>
      </c>
      <c r="E25183" t="s">
        <v>533</v>
      </c>
    </row>
    <row r="25184" spans="1:5" x14ac:dyDescent="0.25">
      <c r="A25184" t="s">
        <v>25074</v>
      </c>
      <c r="B25184" t="s">
        <v>20</v>
      </c>
      <c r="C25184" t="s">
        <v>19</v>
      </c>
      <c r="D25184" t="s">
        <v>69</v>
      </c>
      <c r="E25184" t="s">
        <v>533</v>
      </c>
    </row>
    <row r="25185" spans="1:5" x14ac:dyDescent="0.25">
      <c r="A25185" t="s">
        <v>22537</v>
      </c>
      <c r="B25185" t="s">
        <v>20</v>
      </c>
      <c r="C25185" t="s">
        <v>19</v>
      </c>
      <c r="D25185" t="s">
        <v>33</v>
      </c>
      <c r="E25185" t="s">
        <v>533</v>
      </c>
    </row>
    <row r="25186" spans="1:5" x14ac:dyDescent="0.25">
      <c r="A25186" t="s">
        <v>25357</v>
      </c>
      <c r="B25186" t="s">
        <v>20</v>
      </c>
      <c r="C25186" t="s">
        <v>19</v>
      </c>
      <c r="D25186" t="s">
        <v>33</v>
      </c>
      <c r="E25186" t="s">
        <v>538</v>
      </c>
    </row>
    <row r="25187" spans="1:5" x14ac:dyDescent="0.25">
      <c r="A25187" t="s">
        <v>25358</v>
      </c>
      <c r="B25187" t="s">
        <v>20</v>
      </c>
      <c r="C25187" t="s">
        <v>19</v>
      </c>
      <c r="D25187" t="s">
        <v>33</v>
      </c>
      <c r="E25187" t="s">
        <v>530</v>
      </c>
    </row>
    <row r="25188" spans="1:5" x14ac:dyDescent="0.25">
      <c r="A25188" t="s">
        <v>27709</v>
      </c>
      <c r="B25188" t="s">
        <v>20</v>
      </c>
      <c r="C25188" t="s">
        <v>19</v>
      </c>
      <c r="D25188" t="s">
        <v>33</v>
      </c>
      <c r="E25188" t="s">
        <v>533</v>
      </c>
    </row>
    <row r="25189" spans="1:5" x14ac:dyDescent="0.25">
      <c r="A25189" t="s">
        <v>25360</v>
      </c>
      <c r="B25189" t="s">
        <v>20</v>
      </c>
      <c r="C25189" t="s">
        <v>19</v>
      </c>
      <c r="D25189" t="s">
        <v>33</v>
      </c>
      <c r="E25189" t="s">
        <v>530</v>
      </c>
    </row>
    <row r="25190" spans="1:5" x14ac:dyDescent="0.25">
      <c r="A25190" t="s">
        <v>12895</v>
      </c>
      <c r="B25190" t="s">
        <v>20</v>
      </c>
      <c r="C25190" t="s">
        <v>19</v>
      </c>
      <c r="D25190" t="s">
        <v>33</v>
      </c>
      <c r="E25190" t="s">
        <v>533</v>
      </c>
    </row>
    <row r="25191" spans="1:5" x14ac:dyDescent="0.25">
      <c r="A25191" t="s">
        <v>2623</v>
      </c>
      <c r="B25191" t="s">
        <v>20</v>
      </c>
      <c r="C25191" t="s">
        <v>19</v>
      </c>
      <c r="D25191" t="s">
        <v>33</v>
      </c>
      <c r="E25191" t="s">
        <v>533</v>
      </c>
    </row>
    <row r="25192" spans="1:5" x14ac:dyDescent="0.25">
      <c r="A25192" t="s">
        <v>25363</v>
      </c>
      <c r="B25192" t="s">
        <v>20</v>
      </c>
      <c r="C25192" t="s">
        <v>19</v>
      </c>
      <c r="D25192" t="s">
        <v>33</v>
      </c>
      <c r="E25192" t="s">
        <v>530</v>
      </c>
    </row>
    <row r="25193" spans="1:5" x14ac:dyDescent="0.25">
      <c r="A25193" t="s">
        <v>23651</v>
      </c>
      <c r="B25193" t="s">
        <v>20</v>
      </c>
      <c r="C25193" t="s">
        <v>19</v>
      </c>
      <c r="D25193" t="s">
        <v>33</v>
      </c>
      <c r="E25193" t="s">
        <v>533</v>
      </c>
    </row>
    <row r="25194" spans="1:5" x14ac:dyDescent="0.25">
      <c r="A25194" t="s">
        <v>25365</v>
      </c>
      <c r="B25194" t="s">
        <v>20</v>
      </c>
      <c r="C25194" t="s">
        <v>19</v>
      </c>
      <c r="D25194" t="s">
        <v>33</v>
      </c>
      <c r="E25194" t="s">
        <v>530</v>
      </c>
    </row>
    <row r="25195" spans="1:5" x14ac:dyDescent="0.25">
      <c r="A25195" t="s">
        <v>6661</v>
      </c>
      <c r="B25195" t="s">
        <v>20</v>
      </c>
      <c r="C25195" t="s">
        <v>19</v>
      </c>
      <c r="D25195" t="s">
        <v>33</v>
      </c>
      <c r="E25195" t="s">
        <v>533</v>
      </c>
    </row>
    <row r="25196" spans="1:5" x14ac:dyDescent="0.25">
      <c r="A25196" t="s">
        <v>25367</v>
      </c>
      <c r="B25196" t="s">
        <v>20</v>
      </c>
      <c r="C25196" t="s">
        <v>19</v>
      </c>
      <c r="D25196" t="s">
        <v>33</v>
      </c>
      <c r="E25196" t="s">
        <v>530</v>
      </c>
    </row>
    <row r="25197" spans="1:5" x14ac:dyDescent="0.25">
      <c r="A25197" t="s">
        <v>6660</v>
      </c>
      <c r="B25197" t="s">
        <v>20</v>
      </c>
      <c r="C25197" t="s">
        <v>19</v>
      </c>
      <c r="D25197" t="s">
        <v>33</v>
      </c>
      <c r="E25197" t="s">
        <v>533</v>
      </c>
    </row>
    <row r="25198" spans="1:5" x14ac:dyDescent="0.25">
      <c r="A25198" t="s">
        <v>25369</v>
      </c>
      <c r="B25198" t="s">
        <v>20</v>
      </c>
      <c r="C25198" t="s">
        <v>19</v>
      </c>
      <c r="D25198" t="s">
        <v>33</v>
      </c>
      <c r="E25198" t="s">
        <v>538</v>
      </c>
    </row>
    <row r="25199" spans="1:5" x14ac:dyDescent="0.25">
      <c r="A25199" t="s">
        <v>13382</v>
      </c>
      <c r="B25199" t="s">
        <v>20</v>
      </c>
      <c r="C25199" t="s">
        <v>19</v>
      </c>
      <c r="D25199" t="s">
        <v>33</v>
      </c>
      <c r="E25199" t="s">
        <v>533</v>
      </c>
    </row>
    <row r="25200" spans="1:5" x14ac:dyDescent="0.25">
      <c r="A25200" t="s">
        <v>25371</v>
      </c>
      <c r="B25200" t="s">
        <v>20</v>
      </c>
      <c r="C25200" t="s">
        <v>19</v>
      </c>
      <c r="D25200" t="s">
        <v>33</v>
      </c>
      <c r="E25200" t="s">
        <v>530</v>
      </c>
    </row>
    <row r="25201" spans="1:5" x14ac:dyDescent="0.25">
      <c r="A25201" t="s">
        <v>28965</v>
      </c>
      <c r="B25201" t="s">
        <v>20</v>
      </c>
      <c r="C25201" t="s">
        <v>19</v>
      </c>
      <c r="D25201" t="s">
        <v>33</v>
      </c>
      <c r="E25201" t="s">
        <v>533</v>
      </c>
    </row>
    <row r="25202" spans="1:5" x14ac:dyDescent="0.25">
      <c r="A25202" t="s">
        <v>25373</v>
      </c>
      <c r="B25202" t="s">
        <v>20</v>
      </c>
      <c r="C25202" t="s">
        <v>19</v>
      </c>
      <c r="D25202" t="s">
        <v>33</v>
      </c>
      <c r="E25202" t="s">
        <v>538</v>
      </c>
    </row>
    <row r="25203" spans="1:5" x14ac:dyDescent="0.25">
      <c r="A25203" t="s">
        <v>7486</v>
      </c>
      <c r="B25203" t="s">
        <v>20</v>
      </c>
      <c r="C25203" t="s">
        <v>19</v>
      </c>
      <c r="D25203" t="s">
        <v>33</v>
      </c>
      <c r="E25203" t="s">
        <v>533</v>
      </c>
    </row>
    <row r="25204" spans="1:5" x14ac:dyDescent="0.25">
      <c r="A25204" t="s">
        <v>25375</v>
      </c>
      <c r="B25204" t="s">
        <v>20</v>
      </c>
      <c r="C25204" t="s">
        <v>19</v>
      </c>
      <c r="D25204" t="s">
        <v>33</v>
      </c>
      <c r="E25204" t="s">
        <v>538</v>
      </c>
    </row>
    <row r="25205" spans="1:5" x14ac:dyDescent="0.25">
      <c r="A25205" t="s">
        <v>20530</v>
      </c>
      <c r="B25205" t="s">
        <v>20</v>
      </c>
      <c r="C25205" t="s">
        <v>19</v>
      </c>
      <c r="D25205" t="s">
        <v>33</v>
      </c>
      <c r="E25205" t="s">
        <v>533</v>
      </c>
    </row>
    <row r="25206" spans="1:5" x14ac:dyDescent="0.25">
      <c r="A25206" t="s">
        <v>25377</v>
      </c>
      <c r="B25206" t="s">
        <v>20</v>
      </c>
      <c r="C25206" t="s">
        <v>19</v>
      </c>
      <c r="D25206" t="s">
        <v>33</v>
      </c>
      <c r="E25206" t="s">
        <v>538</v>
      </c>
    </row>
    <row r="25207" spans="1:5" x14ac:dyDescent="0.25">
      <c r="A25207" t="s">
        <v>13385</v>
      </c>
      <c r="B25207" t="s">
        <v>20</v>
      </c>
      <c r="C25207" t="s">
        <v>19</v>
      </c>
      <c r="D25207" t="s">
        <v>33</v>
      </c>
      <c r="E25207" t="s">
        <v>533</v>
      </c>
    </row>
    <row r="25208" spans="1:5" x14ac:dyDescent="0.25">
      <c r="A25208" t="s">
        <v>25379</v>
      </c>
      <c r="B25208" t="s">
        <v>20</v>
      </c>
      <c r="C25208" t="s">
        <v>19</v>
      </c>
      <c r="D25208" t="s">
        <v>33</v>
      </c>
      <c r="E25208" t="s">
        <v>538</v>
      </c>
    </row>
    <row r="25209" spans="1:5" x14ac:dyDescent="0.25">
      <c r="A25209" t="s">
        <v>7106</v>
      </c>
      <c r="B25209" t="s">
        <v>20</v>
      </c>
      <c r="C25209" t="s">
        <v>19</v>
      </c>
      <c r="D25209" t="s">
        <v>33</v>
      </c>
      <c r="E25209" t="s">
        <v>533</v>
      </c>
    </row>
    <row r="25210" spans="1:5" x14ac:dyDescent="0.25">
      <c r="A25210" t="s">
        <v>25381</v>
      </c>
      <c r="B25210" t="s">
        <v>20</v>
      </c>
      <c r="C25210" t="s">
        <v>19</v>
      </c>
      <c r="D25210" t="s">
        <v>33</v>
      </c>
      <c r="E25210" t="s">
        <v>538</v>
      </c>
    </row>
    <row r="25211" spans="1:5" x14ac:dyDescent="0.25">
      <c r="A25211" t="s">
        <v>13142</v>
      </c>
      <c r="B25211" t="s">
        <v>20</v>
      </c>
      <c r="C25211" t="s">
        <v>19</v>
      </c>
      <c r="D25211" t="s">
        <v>33</v>
      </c>
      <c r="E25211" t="s">
        <v>533</v>
      </c>
    </row>
    <row r="25212" spans="1:5" x14ac:dyDescent="0.25">
      <c r="A25212" t="s">
        <v>25383</v>
      </c>
      <c r="B25212" t="s">
        <v>20</v>
      </c>
      <c r="C25212" t="s">
        <v>19</v>
      </c>
      <c r="D25212" t="s">
        <v>33</v>
      </c>
      <c r="E25212" t="s">
        <v>538</v>
      </c>
    </row>
    <row r="25213" spans="1:5" x14ac:dyDescent="0.25">
      <c r="A25213" t="s">
        <v>17859</v>
      </c>
      <c r="B25213" t="s">
        <v>20</v>
      </c>
      <c r="C25213" t="s">
        <v>19</v>
      </c>
      <c r="D25213" t="s">
        <v>33</v>
      </c>
      <c r="E25213" t="s">
        <v>533</v>
      </c>
    </row>
    <row r="25214" spans="1:5" x14ac:dyDescent="0.25">
      <c r="A25214" t="s">
        <v>25385</v>
      </c>
      <c r="B25214" t="s">
        <v>20</v>
      </c>
      <c r="C25214" t="s">
        <v>19</v>
      </c>
      <c r="D25214" t="s">
        <v>33</v>
      </c>
      <c r="E25214" t="s">
        <v>538</v>
      </c>
    </row>
    <row r="25215" spans="1:5" x14ac:dyDescent="0.25">
      <c r="A25215" t="s">
        <v>22090</v>
      </c>
      <c r="B25215" t="s">
        <v>20</v>
      </c>
      <c r="C25215" t="s">
        <v>19</v>
      </c>
      <c r="D25215" t="s">
        <v>33</v>
      </c>
      <c r="E25215" t="s">
        <v>533</v>
      </c>
    </row>
    <row r="25216" spans="1:5" x14ac:dyDescent="0.25">
      <c r="A25216" t="s">
        <v>25387</v>
      </c>
      <c r="B25216" t="s">
        <v>20</v>
      </c>
      <c r="C25216" t="s">
        <v>19</v>
      </c>
      <c r="D25216" t="s">
        <v>33</v>
      </c>
      <c r="E25216" t="s">
        <v>538</v>
      </c>
    </row>
    <row r="25217" spans="1:5" x14ac:dyDescent="0.25">
      <c r="A25217" t="s">
        <v>25388</v>
      </c>
      <c r="B25217" t="s">
        <v>16</v>
      </c>
      <c r="C25217" t="s">
        <v>17</v>
      </c>
      <c r="D25217" t="s">
        <v>33</v>
      </c>
      <c r="E25217" t="s">
        <v>653</v>
      </c>
    </row>
    <row r="25218" spans="1:5" x14ac:dyDescent="0.25">
      <c r="A25218" t="s">
        <v>28235</v>
      </c>
      <c r="B25218" t="s">
        <v>20</v>
      </c>
      <c r="C25218" t="s">
        <v>19</v>
      </c>
      <c r="D25218" t="s">
        <v>33</v>
      </c>
      <c r="E25218" t="s">
        <v>533</v>
      </c>
    </row>
    <row r="25219" spans="1:5" x14ac:dyDescent="0.25">
      <c r="A25219" t="s">
        <v>25390</v>
      </c>
      <c r="B25219" t="s">
        <v>20</v>
      </c>
      <c r="C25219" t="s">
        <v>19</v>
      </c>
      <c r="D25219" t="s">
        <v>33</v>
      </c>
      <c r="E25219" t="s">
        <v>538</v>
      </c>
    </row>
    <row r="25220" spans="1:5" x14ac:dyDescent="0.25">
      <c r="A25220" t="s">
        <v>22539</v>
      </c>
      <c r="B25220" t="s">
        <v>20</v>
      </c>
      <c r="C25220" t="s">
        <v>19</v>
      </c>
      <c r="D25220" t="s">
        <v>33</v>
      </c>
      <c r="E25220" t="s">
        <v>533</v>
      </c>
    </row>
    <row r="25221" spans="1:5" x14ac:dyDescent="0.25">
      <c r="A25221" t="s">
        <v>25392</v>
      </c>
      <c r="B25221" t="s">
        <v>20</v>
      </c>
      <c r="C25221" t="s">
        <v>19</v>
      </c>
      <c r="D25221" t="s">
        <v>33</v>
      </c>
      <c r="E25221" t="s">
        <v>538</v>
      </c>
    </row>
    <row r="25222" spans="1:5" x14ac:dyDescent="0.25">
      <c r="A25222" t="s">
        <v>18691</v>
      </c>
      <c r="B25222" t="s">
        <v>20</v>
      </c>
      <c r="C25222" t="s">
        <v>19</v>
      </c>
      <c r="D25222" t="s">
        <v>33</v>
      </c>
      <c r="E25222" t="s">
        <v>533</v>
      </c>
    </row>
    <row r="25223" spans="1:5" x14ac:dyDescent="0.25">
      <c r="A25223" t="s">
        <v>19265</v>
      </c>
      <c r="B25223" t="s">
        <v>20</v>
      </c>
      <c r="C25223" t="s">
        <v>19</v>
      </c>
      <c r="D25223" t="s">
        <v>33</v>
      </c>
      <c r="E25223" t="s">
        <v>533</v>
      </c>
    </row>
    <row r="25224" spans="1:5" x14ac:dyDescent="0.25">
      <c r="A25224" t="s">
        <v>25395</v>
      </c>
      <c r="B25224" t="s">
        <v>20</v>
      </c>
      <c r="C25224" t="s">
        <v>19</v>
      </c>
      <c r="D25224" t="s">
        <v>33</v>
      </c>
      <c r="E25224" t="s">
        <v>538</v>
      </c>
    </row>
    <row r="25225" spans="1:5" x14ac:dyDescent="0.25">
      <c r="A25225" t="s">
        <v>28049</v>
      </c>
      <c r="B25225" t="s">
        <v>20</v>
      </c>
      <c r="C25225" t="s">
        <v>19</v>
      </c>
      <c r="D25225" t="s">
        <v>33</v>
      </c>
      <c r="E25225" t="s">
        <v>533</v>
      </c>
    </row>
    <row r="25226" spans="1:5" x14ac:dyDescent="0.25">
      <c r="A25226" t="s">
        <v>25397</v>
      </c>
      <c r="B25226" t="s">
        <v>20</v>
      </c>
      <c r="C25226" t="s">
        <v>21</v>
      </c>
      <c r="D25226" t="s">
        <v>33</v>
      </c>
      <c r="E25226" t="s">
        <v>581</v>
      </c>
    </row>
    <row r="25227" spans="1:5" x14ac:dyDescent="0.25">
      <c r="A25227" t="s">
        <v>25398</v>
      </c>
      <c r="B25227" t="s">
        <v>20</v>
      </c>
      <c r="C25227" t="s">
        <v>21</v>
      </c>
      <c r="D25227" t="s">
        <v>33</v>
      </c>
      <c r="E25227" t="s">
        <v>582</v>
      </c>
    </row>
    <row r="25228" spans="1:5" x14ac:dyDescent="0.25">
      <c r="A25228" t="s">
        <v>29003</v>
      </c>
      <c r="B25228" t="s">
        <v>20</v>
      </c>
      <c r="C25228" t="s">
        <v>19</v>
      </c>
      <c r="D25228" t="s">
        <v>33</v>
      </c>
      <c r="E25228" t="s">
        <v>533</v>
      </c>
    </row>
    <row r="25229" spans="1:5" x14ac:dyDescent="0.25">
      <c r="A25229" t="s">
        <v>25400</v>
      </c>
      <c r="B25229" t="s">
        <v>20</v>
      </c>
      <c r="C25229" t="s">
        <v>19</v>
      </c>
      <c r="D25229" t="s">
        <v>33</v>
      </c>
      <c r="E25229" t="s">
        <v>538</v>
      </c>
    </row>
    <row r="25230" spans="1:5" x14ac:dyDescent="0.25">
      <c r="A25230" t="s">
        <v>25401</v>
      </c>
      <c r="B25230" t="s">
        <v>20</v>
      </c>
      <c r="C25230" t="s">
        <v>19</v>
      </c>
      <c r="D25230" t="s">
        <v>33</v>
      </c>
      <c r="E25230" t="s">
        <v>530</v>
      </c>
    </row>
    <row r="25231" spans="1:5" x14ac:dyDescent="0.25">
      <c r="A25231" t="s">
        <v>6406</v>
      </c>
      <c r="B25231" t="s">
        <v>20</v>
      </c>
      <c r="C25231" t="s">
        <v>19</v>
      </c>
      <c r="D25231" t="s">
        <v>33</v>
      </c>
      <c r="E25231" t="s">
        <v>533</v>
      </c>
    </row>
    <row r="25232" spans="1:5" x14ac:dyDescent="0.25">
      <c r="A25232" t="s">
        <v>25403</v>
      </c>
      <c r="B25232" t="s">
        <v>20</v>
      </c>
      <c r="C25232" t="s">
        <v>19</v>
      </c>
      <c r="D25232" t="s">
        <v>33</v>
      </c>
      <c r="E25232" t="s">
        <v>538</v>
      </c>
    </row>
    <row r="25233" spans="1:5" x14ac:dyDescent="0.25">
      <c r="A25233" t="s">
        <v>25404</v>
      </c>
      <c r="B25233" t="s">
        <v>20</v>
      </c>
      <c r="C25233" t="s">
        <v>19</v>
      </c>
      <c r="D25233" t="s">
        <v>33</v>
      </c>
      <c r="E25233" t="s">
        <v>530</v>
      </c>
    </row>
    <row r="25234" spans="1:5" x14ac:dyDescent="0.25">
      <c r="A25234" t="s">
        <v>28003</v>
      </c>
      <c r="B25234" t="s">
        <v>20</v>
      </c>
      <c r="C25234" t="s">
        <v>19</v>
      </c>
      <c r="D25234" t="s">
        <v>33</v>
      </c>
      <c r="E25234" t="s">
        <v>533</v>
      </c>
    </row>
    <row r="25235" spans="1:5" x14ac:dyDescent="0.25">
      <c r="A25235" t="s">
        <v>25406</v>
      </c>
      <c r="B25235" t="s">
        <v>20</v>
      </c>
      <c r="C25235" t="s">
        <v>19</v>
      </c>
      <c r="D25235" t="s">
        <v>33</v>
      </c>
      <c r="E25235" t="s">
        <v>530</v>
      </c>
    </row>
    <row r="25236" spans="1:5" x14ac:dyDescent="0.25">
      <c r="A25236" t="s">
        <v>25407</v>
      </c>
      <c r="B25236" t="s">
        <v>20</v>
      </c>
      <c r="C25236" t="s">
        <v>19</v>
      </c>
      <c r="D25236" t="s">
        <v>33</v>
      </c>
      <c r="E25236" t="s">
        <v>589</v>
      </c>
    </row>
    <row r="25237" spans="1:5" x14ac:dyDescent="0.25">
      <c r="A25237" t="s">
        <v>12894</v>
      </c>
      <c r="B25237" t="s">
        <v>20</v>
      </c>
      <c r="C25237" t="s">
        <v>19</v>
      </c>
      <c r="D25237" t="s">
        <v>33</v>
      </c>
      <c r="E25237" t="s">
        <v>533</v>
      </c>
    </row>
    <row r="25238" spans="1:5" x14ac:dyDescent="0.25">
      <c r="A25238" t="s">
        <v>25410</v>
      </c>
      <c r="B25238" t="s">
        <v>20</v>
      </c>
      <c r="C25238" t="s">
        <v>19</v>
      </c>
      <c r="D25238" t="s">
        <v>33</v>
      </c>
      <c r="E25238" t="s">
        <v>538</v>
      </c>
    </row>
    <row r="25239" spans="1:5" x14ac:dyDescent="0.25">
      <c r="A25239" t="s">
        <v>43854</v>
      </c>
      <c r="B25239" t="s">
        <v>20</v>
      </c>
      <c r="C25239" t="s">
        <v>19</v>
      </c>
      <c r="D25239" t="s">
        <v>33</v>
      </c>
      <c r="E25239" t="s">
        <v>533</v>
      </c>
    </row>
    <row r="25240" spans="1:5" x14ac:dyDescent="0.25">
      <c r="A25240" t="s">
        <v>25411</v>
      </c>
      <c r="B25240" t="s">
        <v>20</v>
      </c>
      <c r="C25240" t="s">
        <v>19</v>
      </c>
      <c r="D25240" t="s">
        <v>33</v>
      </c>
      <c r="E25240" t="s">
        <v>530</v>
      </c>
    </row>
    <row r="25241" spans="1:5" x14ac:dyDescent="0.25">
      <c r="A25241" t="s">
        <v>25409</v>
      </c>
      <c r="B25241" t="s">
        <v>20</v>
      </c>
      <c r="C25241" t="s">
        <v>19</v>
      </c>
      <c r="D25241" t="s">
        <v>33</v>
      </c>
      <c r="E25241" t="s">
        <v>530</v>
      </c>
    </row>
    <row r="25242" spans="1:5" x14ac:dyDescent="0.25">
      <c r="A25242" t="s">
        <v>6469</v>
      </c>
      <c r="B25242" t="s">
        <v>20</v>
      </c>
      <c r="C25242" t="s">
        <v>19</v>
      </c>
      <c r="D25242" t="s">
        <v>33</v>
      </c>
      <c r="E25242" t="s">
        <v>533</v>
      </c>
    </row>
    <row r="25243" spans="1:5" x14ac:dyDescent="0.25">
      <c r="A25243" t="s">
        <v>25414</v>
      </c>
      <c r="B25243" t="s">
        <v>20</v>
      </c>
      <c r="C25243" t="s">
        <v>19</v>
      </c>
      <c r="D25243" t="s">
        <v>33</v>
      </c>
      <c r="E25243" t="s">
        <v>530</v>
      </c>
    </row>
    <row r="25244" spans="1:5" x14ac:dyDescent="0.25">
      <c r="A25244" t="s">
        <v>13388</v>
      </c>
      <c r="B25244" t="s">
        <v>20</v>
      </c>
      <c r="C25244" t="s">
        <v>19</v>
      </c>
      <c r="D25244" t="s">
        <v>33</v>
      </c>
      <c r="E25244" t="s">
        <v>533</v>
      </c>
    </row>
    <row r="25245" spans="1:5" x14ac:dyDescent="0.25">
      <c r="A25245" t="s">
        <v>25416</v>
      </c>
      <c r="B25245" t="s">
        <v>20</v>
      </c>
      <c r="C25245" t="s">
        <v>19</v>
      </c>
      <c r="D25245" t="s">
        <v>33</v>
      </c>
      <c r="E25245" t="s">
        <v>530</v>
      </c>
    </row>
    <row r="25246" spans="1:5" x14ac:dyDescent="0.25">
      <c r="A25246" t="s">
        <v>14804</v>
      </c>
      <c r="B25246" t="s">
        <v>20</v>
      </c>
      <c r="C25246" t="s">
        <v>19</v>
      </c>
      <c r="D25246" t="s">
        <v>33</v>
      </c>
      <c r="E25246" t="s">
        <v>553</v>
      </c>
    </row>
    <row r="25247" spans="1:5" x14ac:dyDescent="0.25">
      <c r="A25247" t="s">
        <v>25418</v>
      </c>
      <c r="B25247" t="s">
        <v>20</v>
      </c>
      <c r="C25247" t="s">
        <v>21</v>
      </c>
      <c r="D25247" t="s">
        <v>33</v>
      </c>
      <c r="E25247" t="s">
        <v>582</v>
      </c>
    </row>
    <row r="25248" spans="1:5" x14ac:dyDescent="0.25">
      <c r="A25248" t="s">
        <v>25419</v>
      </c>
      <c r="B25248" t="s">
        <v>16</v>
      </c>
      <c r="C25248" t="s">
        <v>17</v>
      </c>
      <c r="D25248" t="s">
        <v>33</v>
      </c>
      <c r="E25248" t="s">
        <v>1020</v>
      </c>
    </row>
    <row r="25249" spans="1:5" x14ac:dyDescent="0.25">
      <c r="A25249" t="s">
        <v>25420</v>
      </c>
      <c r="B25249" t="s">
        <v>16</v>
      </c>
      <c r="C25249" t="s">
        <v>15</v>
      </c>
      <c r="D25249" t="s">
        <v>33</v>
      </c>
      <c r="E25249" t="s">
        <v>659</v>
      </c>
    </row>
    <row r="25250" spans="1:5" x14ac:dyDescent="0.25">
      <c r="A25250" t="s">
        <v>27691</v>
      </c>
      <c r="B25250" t="s">
        <v>20</v>
      </c>
      <c r="C25250" t="s">
        <v>19</v>
      </c>
      <c r="D25250" t="s">
        <v>33</v>
      </c>
      <c r="E25250" t="s">
        <v>553</v>
      </c>
    </row>
    <row r="25251" spans="1:5" x14ac:dyDescent="0.25">
      <c r="A25251" t="s">
        <v>25422</v>
      </c>
      <c r="B25251" t="s">
        <v>16</v>
      </c>
      <c r="C25251" t="s">
        <v>15</v>
      </c>
      <c r="D25251" t="s">
        <v>33</v>
      </c>
      <c r="E25251" t="s">
        <v>659</v>
      </c>
    </row>
    <row r="25252" spans="1:5" x14ac:dyDescent="0.25">
      <c r="A25252" t="s">
        <v>2869</v>
      </c>
      <c r="B25252" t="s">
        <v>20</v>
      </c>
      <c r="C25252" t="s">
        <v>19</v>
      </c>
      <c r="D25252" t="s">
        <v>33</v>
      </c>
      <c r="E25252" t="s">
        <v>533</v>
      </c>
    </row>
    <row r="25253" spans="1:5" x14ac:dyDescent="0.25">
      <c r="A25253" t="s">
        <v>25424</v>
      </c>
      <c r="B25253" t="s">
        <v>16</v>
      </c>
      <c r="C25253" t="s">
        <v>15</v>
      </c>
      <c r="D25253" t="s">
        <v>33</v>
      </c>
      <c r="E25253" t="s">
        <v>659</v>
      </c>
    </row>
    <row r="25254" spans="1:5" x14ac:dyDescent="0.25">
      <c r="A25254" t="s">
        <v>25425</v>
      </c>
      <c r="B25254" t="s">
        <v>16</v>
      </c>
      <c r="C25254" t="s">
        <v>15</v>
      </c>
      <c r="D25254" t="s">
        <v>33</v>
      </c>
      <c r="E25254" t="s">
        <v>696</v>
      </c>
    </row>
    <row r="25255" spans="1:5" x14ac:dyDescent="0.25">
      <c r="A25255" t="s">
        <v>27730</v>
      </c>
      <c r="B25255" t="s">
        <v>20</v>
      </c>
      <c r="C25255" t="s">
        <v>19</v>
      </c>
      <c r="D25255" t="s">
        <v>33</v>
      </c>
      <c r="E25255" t="s">
        <v>533</v>
      </c>
    </row>
    <row r="25256" spans="1:5" x14ac:dyDescent="0.25">
      <c r="A25256" t="s">
        <v>43855</v>
      </c>
      <c r="B25256" t="s">
        <v>20</v>
      </c>
      <c r="C25256" t="s">
        <v>19</v>
      </c>
      <c r="D25256" t="s">
        <v>33</v>
      </c>
      <c r="E25256" t="s">
        <v>533</v>
      </c>
    </row>
    <row r="25257" spans="1:5" x14ac:dyDescent="0.25">
      <c r="A25257" t="s">
        <v>9087</v>
      </c>
      <c r="B25257" t="s">
        <v>20</v>
      </c>
      <c r="C25257" t="s">
        <v>19</v>
      </c>
      <c r="D25257" t="s">
        <v>33</v>
      </c>
      <c r="E25257" t="s">
        <v>533</v>
      </c>
    </row>
    <row r="25258" spans="1:5" x14ac:dyDescent="0.25">
      <c r="A25258" t="s">
        <v>23389</v>
      </c>
      <c r="B25258" t="s">
        <v>20</v>
      </c>
      <c r="C25258" t="s">
        <v>19</v>
      </c>
      <c r="D25258" t="s">
        <v>33</v>
      </c>
      <c r="E25258" t="s">
        <v>533</v>
      </c>
    </row>
    <row r="25259" spans="1:5" x14ac:dyDescent="0.25">
      <c r="A25259" t="s">
        <v>5132</v>
      </c>
      <c r="B25259" t="s">
        <v>20</v>
      </c>
      <c r="C25259" t="s">
        <v>19</v>
      </c>
      <c r="D25259" t="s">
        <v>33</v>
      </c>
      <c r="E25259" t="s">
        <v>533</v>
      </c>
    </row>
    <row r="25260" spans="1:5" x14ac:dyDescent="0.25">
      <c r="A25260" t="s">
        <v>22551</v>
      </c>
      <c r="B25260" t="s">
        <v>20</v>
      </c>
      <c r="C25260" t="s">
        <v>19</v>
      </c>
      <c r="D25260" t="s">
        <v>33</v>
      </c>
      <c r="E25260" t="s">
        <v>533</v>
      </c>
    </row>
    <row r="25261" spans="1:5" x14ac:dyDescent="0.25">
      <c r="A25261" t="s">
        <v>3547</v>
      </c>
      <c r="B25261" t="s">
        <v>20</v>
      </c>
      <c r="C25261" t="s">
        <v>19</v>
      </c>
      <c r="D25261" t="s">
        <v>33</v>
      </c>
      <c r="E25261" t="s">
        <v>533</v>
      </c>
    </row>
    <row r="25262" spans="1:5" x14ac:dyDescent="0.25">
      <c r="A25262" t="s">
        <v>25864</v>
      </c>
      <c r="B25262" t="s">
        <v>20</v>
      </c>
      <c r="C25262" t="s">
        <v>19</v>
      </c>
      <c r="D25262" t="s">
        <v>33</v>
      </c>
      <c r="E25262" t="s">
        <v>533</v>
      </c>
    </row>
    <row r="25263" spans="1:5" x14ac:dyDescent="0.25">
      <c r="A25263" t="s">
        <v>25431</v>
      </c>
      <c r="B25263" t="s">
        <v>16</v>
      </c>
      <c r="C25263" t="s">
        <v>15</v>
      </c>
      <c r="D25263" t="s">
        <v>33</v>
      </c>
      <c r="E25263" t="s">
        <v>659</v>
      </c>
    </row>
    <row r="25264" spans="1:5" x14ac:dyDescent="0.25">
      <c r="A25264" t="s">
        <v>22852</v>
      </c>
      <c r="B25264" t="s">
        <v>20</v>
      </c>
      <c r="C25264" t="s">
        <v>19</v>
      </c>
      <c r="D25264" t="s">
        <v>33</v>
      </c>
      <c r="E25264" t="s">
        <v>533</v>
      </c>
    </row>
    <row r="25265" spans="1:5" x14ac:dyDescent="0.25">
      <c r="A25265" t="s">
        <v>25656</v>
      </c>
      <c r="B25265" t="s">
        <v>20</v>
      </c>
      <c r="C25265" t="s">
        <v>19</v>
      </c>
      <c r="D25265" t="s">
        <v>33</v>
      </c>
      <c r="E25265" t="s">
        <v>533</v>
      </c>
    </row>
    <row r="25266" spans="1:5" x14ac:dyDescent="0.25">
      <c r="A25266" t="s">
        <v>25434</v>
      </c>
      <c r="B25266" t="s">
        <v>16</v>
      </c>
      <c r="C25266" t="s">
        <v>15</v>
      </c>
      <c r="D25266" t="s">
        <v>33</v>
      </c>
      <c r="E25266" t="s">
        <v>659</v>
      </c>
    </row>
    <row r="25267" spans="1:5" x14ac:dyDescent="0.25">
      <c r="A25267" t="s">
        <v>25435</v>
      </c>
      <c r="B25267" t="s">
        <v>20</v>
      </c>
      <c r="C25267" t="s">
        <v>19</v>
      </c>
      <c r="D25267" t="s">
        <v>33</v>
      </c>
      <c r="E25267" t="s">
        <v>1021</v>
      </c>
    </row>
    <row r="25268" spans="1:5" x14ac:dyDescent="0.25">
      <c r="A25268" t="s">
        <v>25436</v>
      </c>
      <c r="B25268" t="s">
        <v>16</v>
      </c>
      <c r="C25268" t="s">
        <v>15</v>
      </c>
      <c r="D25268" t="s">
        <v>33</v>
      </c>
      <c r="E25268" t="s">
        <v>745</v>
      </c>
    </row>
    <row r="25269" spans="1:5" x14ac:dyDescent="0.25">
      <c r="A25269" t="s">
        <v>25437</v>
      </c>
      <c r="B25269" t="s">
        <v>16</v>
      </c>
      <c r="C25269" t="s">
        <v>15</v>
      </c>
      <c r="D25269" t="s">
        <v>33</v>
      </c>
      <c r="E25269" t="s">
        <v>935</v>
      </c>
    </row>
    <row r="25270" spans="1:5" x14ac:dyDescent="0.25">
      <c r="A25270" t="s">
        <v>6381</v>
      </c>
      <c r="B25270" t="s">
        <v>20</v>
      </c>
      <c r="C25270" t="s">
        <v>19</v>
      </c>
      <c r="D25270" t="s">
        <v>33</v>
      </c>
      <c r="E25270" t="s">
        <v>533</v>
      </c>
    </row>
    <row r="25271" spans="1:5" x14ac:dyDescent="0.25">
      <c r="A25271" t="s">
        <v>25439</v>
      </c>
      <c r="B25271" t="s">
        <v>20</v>
      </c>
      <c r="C25271" t="s">
        <v>19</v>
      </c>
      <c r="D25271" t="s">
        <v>33</v>
      </c>
      <c r="E25271" t="s">
        <v>886</v>
      </c>
    </row>
    <row r="25272" spans="1:5" x14ac:dyDescent="0.25">
      <c r="A25272" t="s">
        <v>25440</v>
      </c>
      <c r="B25272" t="s">
        <v>16</v>
      </c>
      <c r="C25272" t="s">
        <v>15</v>
      </c>
      <c r="D25272" t="s">
        <v>33</v>
      </c>
      <c r="E25272" t="s">
        <v>1023</v>
      </c>
    </row>
    <row r="25273" spans="1:5" x14ac:dyDescent="0.25">
      <c r="A25273" t="s">
        <v>27543</v>
      </c>
      <c r="B25273" t="s">
        <v>20</v>
      </c>
      <c r="C25273" t="s">
        <v>19</v>
      </c>
      <c r="D25273" t="s">
        <v>33</v>
      </c>
      <c r="E25273" t="s">
        <v>533</v>
      </c>
    </row>
    <row r="25274" spans="1:5" x14ac:dyDescent="0.25">
      <c r="A25274" t="s">
        <v>25442</v>
      </c>
      <c r="B25274" t="s">
        <v>16</v>
      </c>
      <c r="C25274" t="s">
        <v>15</v>
      </c>
      <c r="D25274" t="s">
        <v>33</v>
      </c>
      <c r="E25274" t="s">
        <v>659</v>
      </c>
    </row>
    <row r="25275" spans="1:5" x14ac:dyDescent="0.25">
      <c r="A25275" t="s">
        <v>7432</v>
      </c>
      <c r="B25275" t="s">
        <v>20</v>
      </c>
      <c r="C25275" t="s">
        <v>19</v>
      </c>
      <c r="D25275" t="s">
        <v>33</v>
      </c>
      <c r="E25275" t="s">
        <v>533</v>
      </c>
    </row>
    <row r="25276" spans="1:5" x14ac:dyDescent="0.25">
      <c r="A25276" t="s">
        <v>18590</v>
      </c>
      <c r="B25276" t="s">
        <v>20</v>
      </c>
      <c r="C25276" t="s">
        <v>19</v>
      </c>
      <c r="D25276" t="s">
        <v>69</v>
      </c>
      <c r="E25276" t="s">
        <v>533</v>
      </c>
    </row>
    <row r="25277" spans="1:5" x14ac:dyDescent="0.25">
      <c r="A25277" t="s">
        <v>6404</v>
      </c>
      <c r="B25277" t="s">
        <v>20</v>
      </c>
      <c r="C25277" t="s">
        <v>19</v>
      </c>
      <c r="D25277" t="s">
        <v>33</v>
      </c>
      <c r="E25277" t="s">
        <v>533</v>
      </c>
    </row>
    <row r="25278" spans="1:5" x14ac:dyDescent="0.25">
      <c r="A25278" t="s">
        <v>25446</v>
      </c>
      <c r="B25278" t="s">
        <v>16</v>
      </c>
      <c r="C25278" t="s">
        <v>17</v>
      </c>
      <c r="D25278" t="s">
        <v>33</v>
      </c>
      <c r="E25278" t="s">
        <v>818</v>
      </c>
    </row>
    <row r="25279" spans="1:5" x14ac:dyDescent="0.25">
      <c r="A25279" t="s">
        <v>25447</v>
      </c>
      <c r="B25279" t="s">
        <v>16</v>
      </c>
      <c r="C25279" t="s">
        <v>15</v>
      </c>
      <c r="D25279" t="s">
        <v>33</v>
      </c>
      <c r="E25279" t="s">
        <v>659</v>
      </c>
    </row>
    <row r="25280" spans="1:5" x14ac:dyDescent="0.25">
      <c r="A25280" t="s">
        <v>23244</v>
      </c>
      <c r="B25280" t="s">
        <v>20</v>
      </c>
      <c r="C25280" t="s">
        <v>19</v>
      </c>
      <c r="D25280" t="s">
        <v>33</v>
      </c>
      <c r="E25280" t="s">
        <v>533</v>
      </c>
    </row>
    <row r="25281" spans="1:5" x14ac:dyDescent="0.25">
      <c r="A25281" t="s">
        <v>25449</v>
      </c>
      <c r="B25281" t="s">
        <v>16</v>
      </c>
      <c r="C25281" t="s">
        <v>15</v>
      </c>
      <c r="D25281" t="s">
        <v>33</v>
      </c>
      <c r="E25281" t="s">
        <v>659</v>
      </c>
    </row>
    <row r="25282" spans="1:5" x14ac:dyDescent="0.25">
      <c r="A25282" t="s">
        <v>13392</v>
      </c>
      <c r="B25282" t="s">
        <v>20</v>
      </c>
      <c r="C25282" t="s">
        <v>19</v>
      </c>
      <c r="D25282" t="s">
        <v>33</v>
      </c>
      <c r="E25282" t="s">
        <v>533</v>
      </c>
    </row>
    <row r="25283" spans="1:5" x14ac:dyDescent="0.25">
      <c r="A25283" t="s">
        <v>25451</v>
      </c>
      <c r="B25283" t="s">
        <v>16</v>
      </c>
      <c r="C25283" t="s">
        <v>15</v>
      </c>
      <c r="D25283" t="s">
        <v>33</v>
      </c>
      <c r="E25283" t="s">
        <v>659</v>
      </c>
    </row>
    <row r="25284" spans="1:5" x14ac:dyDescent="0.25">
      <c r="A25284" t="s">
        <v>25813</v>
      </c>
      <c r="B25284" t="s">
        <v>20</v>
      </c>
      <c r="C25284" t="s">
        <v>19</v>
      </c>
      <c r="D25284" t="s">
        <v>33</v>
      </c>
      <c r="E25284" t="s">
        <v>533</v>
      </c>
    </row>
    <row r="25285" spans="1:5" x14ac:dyDescent="0.25">
      <c r="A25285" t="s">
        <v>25453</v>
      </c>
      <c r="B25285" t="s">
        <v>16</v>
      </c>
      <c r="C25285" t="s">
        <v>15</v>
      </c>
      <c r="D25285" t="s">
        <v>33</v>
      </c>
      <c r="E25285" t="s">
        <v>659</v>
      </c>
    </row>
    <row r="25286" spans="1:5" x14ac:dyDescent="0.25">
      <c r="A25286" t="s">
        <v>14968</v>
      </c>
      <c r="B25286" t="s">
        <v>20</v>
      </c>
      <c r="C25286" t="s">
        <v>19</v>
      </c>
      <c r="D25286" t="s">
        <v>65</v>
      </c>
      <c r="E25286" t="s">
        <v>533</v>
      </c>
    </row>
    <row r="25287" spans="1:5" x14ac:dyDescent="0.25">
      <c r="A25287" t="s">
        <v>23655</v>
      </c>
      <c r="B25287" t="s">
        <v>20</v>
      </c>
      <c r="C25287" t="s">
        <v>19</v>
      </c>
      <c r="D25287" t="s">
        <v>65</v>
      </c>
      <c r="E25287" t="s">
        <v>533</v>
      </c>
    </row>
    <row r="25288" spans="1:5" x14ac:dyDescent="0.25">
      <c r="A25288" t="s">
        <v>25455</v>
      </c>
      <c r="B25288" t="s">
        <v>20</v>
      </c>
      <c r="C25288" t="s">
        <v>19</v>
      </c>
      <c r="D25288" t="s">
        <v>33</v>
      </c>
      <c r="E25288" t="s">
        <v>530</v>
      </c>
    </row>
    <row r="25289" spans="1:5" x14ac:dyDescent="0.25">
      <c r="A25289" t="s">
        <v>25457</v>
      </c>
      <c r="B25289" t="s">
        <v>20</v>
      </c>
      <c r="C25289" t="s">
        <v>19</v>
      </c>
      <c r="D25289" t="s">
        <v>33</v>
      </c>
      <c r="E25289" t="s">
        <v>541</v>
      </c>
    </row>
    <row r="25290" spans="1:5" x14ac:dyDescent="0.25">
      <c r="A25290" t="s">
        <v>25458</v>
      </c>
      <c r="B25290" t="s">
        <v>20</v>
      </c>
      <c r="C25290" t="s">
        <v>19</v>
      </c>
      <c r="D25290" t="s">
        <v>33</v>
      </c>
      <c r="E25290" t="s">
        <v>618</v>
      </c>
    </row>
    <row r="25291" spans="1:5" x14ac:dyDescent="0.25">
      <c r="A25291" t="s">
        <v>23729</v>
      </c>
      <c r="B25291" t="s">
        <v>20</v>
      </c>
      <c r="C25291" t="s">
        <v>19</v>
      </c>
      <c r="D25291" t="s">
        <v>65</v>
      </c>
      <c r="E25291" t="s">
        <v>533</v>
      </c>
    </row>
    <row r="25292" spans="1:5" x14ac:dyDescent="0.25">
      <c r="A25292" t="s">
        <v>25460</v>
      </c>
      <c r="B25292" t="s">
        <v>20</v>
      </c>
      <c r="C25292" t="s">
        <v>19</v>
      </c>
      <c r="D25292" t="s">
        <v>33</v>
      </c>
      <c r="E25292" t="s">
        <v>562</v>
      </c>
    </row>
    <row r="25293" spans="1:5" x14ac:dyDescent="0.25">
      <c r="A25293" t="s">
        <v>28392</v>
      </c>
      <c r="B25293" t="s">
        <v>20</v>
      </c>
      <c r="C25293" t="s">
        <v>19</v>
      </c>
      <c r="D25293" t="s">
        <v>33</v>
      </c>
      <c r="E25293" t="s">
        <v>533</v>
      </c>
    </row>
    <row r="25294" spans="1:5" x14ac:dyDescent="0.25">
      <c r="A25294" t="s">
        <v>25462</v>
      </c>
      <c r="B25294" t="s">
        <v>20</v>
      </c>
      <c r="C25294" t="s">
        <v>19</v>
      </c>
      <c r="D25294" t="s">
        <v>33</v>
      </c>
      <c r="E25294" t="s">
        <v>538</v>
      </c>
    </row>
    <row r="25295" spans="1:5" x14ac:dyDescent="0.25">
      <c r="A25295" t="s">
        <v>25463</v>
      </c>
      <c r="B25295" t="s">
        <v>20</v>
      </c>
      <c r="C25295" t="s">
        <v>19</v>
      </c>
      <c r="D25295" t="s">
        <v>33</v>
      </c>
      <c r="E25295" t="s">
        <v>538</v>
      </c>
    </row>
    <row r="25296" spans="1:5" x14ac:dyDescent="0.25">
      <c r="A25296" t="s">
        <v>4995</v>
      </c>
      <c r="B25296" t="s">
        <v>20</v>
      </c>
      <c r="C25296" t="s">
        <v>19</v>
      </c>
      <c r="D25296" t="s">
        <v>33</v>
      </c>
      <c r="E25296" t="s">
        <v>533</v>
      </c>
    </row>
    <row r="25297" spans="1:5" x14ac:dyDescent="0.25">
      <c r="A25297" t="s">
        <v>5299</v>
      </c>
      <c r="B25297" t="s">
        <v>20</v>
      </c>
      <c r="C25297" t="s">
        <v>19</v>
      </c>
      <c r="D25297" t="s">
        <v>33</v>
      </c>
      <c r="E25297" t="s">
        <v>533</v>
      </c>
    </row>
    <row r="25298" spans="1:5" x14ac:dyDescent="0.25">
      <c r="A25298" t="s">
        <v>9081</v>
      </c>
      <c r="B25298" t="s">
        <v>20</v>
      </c>
      <c r="C25298" t="s">
        <v>19</v>
      </c>
      <c r="D25298" t="s">
        <v>33</v>
      </c>
      <c r="E25298" t="s">
        <v>533</v>
      </c>
    </row>
    <row r="25299" spans="1:5" x14ac:dyDescent="0.25">
      <c r="A25299" t="s">
        <v>9230</v>
      </c>
      <c r="B25299" t="s">
        <v>20</v>
      </c>
      <c r="C25299" t="s">
        <v>19</v>
      </c>
      <c r="D25299" t="s">
        <v>33</v>
      </c>
      <c r="E25299" t="s">
        <v>533</v>
      </c>
    </row>
    <row r="25300" spans="1:5" x14ac:dyDescent="0.25">
      <c r="A25300" t="s">
        <v>14864</v>
      </c>
      <c r="B25300" t="s">
        <v>20</v>
      </c>
      <c r="C25300" t="s">
        <v>19</v>
      </c>
      <c r="D25300" t="s">
        <v>33</v>
      </c>
      <c r="E25300" t="s">
        <v>533</v>
      </c>
    </row>
    <row r="25301" spans="1:5" x14ac:dyDescent="0.25">
      <c r="A25301" t="s">
        <v>25469</v>
      </c>
      <c r="B25301" t="s">
        <v>20</v>
      </c>
      <c r="C25301" t="s">
        <v>19</v>
      </c>
      <c r="D25301" t="s">
        <v>33</v>
      </c>
      <c r="E25301" t="s">
        <v>530</v>
      </c>
    </row>
    <row r="25302" spans="1:5" x14ac:dyDescent="0.25">
      <c r="A25302" t="s">
        <v>25266</v>
      </c>
      <c r="B25302" t="s">
        <v>20</v>
      </c>
      <c r="C25302" t="s">
        <v>19</v>
      </c>
      <c r="D25302" t="s">
        <v>33</v>
      </c>
      <c r="E25302" t="s">
        <v>533</v>
      </c>
    </row>
    <row r="25303" spans="1:5" x14ac:dyDescent="0.25">
      <c r="A25303" t="s">
        <v>25471</v>
      </c>
      <c r="B25303" t="s">
        <v>20</v>
      </c>
      <c r="C25303" t="s">
        <v>19</v>
      </c>
      <c r="D25303" t="s">
        <v>33</v>
      </c>
      <c r="E25303" t="s">
        <v>530</v>
      </c>
    </row>
    <row r="25304" spans="1:5" x14ac:dyDescent="0.25">
      <c r="A25304" t="s">
        <v>13278</v>
      </c>
      <c r="B25304" t="s">
        <v>20</v>
      </c>
      <c r="C25304" t="s">
        <v>19</v>
      </c>
      <c r="D25304" t="s">
        <v>33</v>
      </c>
      <c r="E25304" t="s">
        <v>533</v>
      </c>
    </row>
    <row r="25305" spans="1:5" x14ac:dyDescent="0.25">
      <c r="A25305" t="s">
        <v>25473</v>
      </c>
      <c r="B25305" t="s">
        <v>20</v>
      </c>
      <c r="C25305" t="s">
        <v>19</v>
      </c>
      <c r="D25305" t="s">
        <v>33</v>
      </c>
      <c r="E25305" t="s">
        <v>530</v>
      </c>
    </row>
    <row r="25306" spans="1:5" x14ac:dyDescent="0.25">
      <c r="A25306" t="s">
        <v>24237</v>
      </c>
      <c r="B25306" t="s">
        <v>20</v>
      </c>
      <c r="C25306" t="s">
        <v>19</v>
      </c>
      <c r="D25306" t="s">
        <v>33</v>
      </c>
      <c r="E25306" t="s">
        <v>533</v>
      </c>
    </row>
    <row r="25307" spans="1:5" x14ac:dyDescent="0.25">
      <c r="A25307" t="s">
        <v>25475</v>
      </c>
      <c r="B25307" t="s">
        <v>20</v>
      </c>
      <c r="C25307" t="s">
        <v>21</v>
      </c>
      <c r="D25307" t="s">
        <v>33</v>
      </c>
      <c r="E25307" t="s">
        <v>582</v>
      </c>
    </row>
    <row r="25308" spans="1:5" x14ac:dyDescent="0.25">
      <c r="A25308" t="s">
        <v>22902</v>
      </c>
      <c r="B25308" t="s">
        <v>20</v>
      </c>
      <c r="C25308" t="s">
        <v>19</v>
      </c>
      <c r="D25308" t="s">
        <v>33</v>
      </c>
      <c r="E25308" t="s">
        <v>533</v>
      </c>
    </row>
    <row r="25309" spans="1:5" x14ac:dyDescent="0.25">
      <c r="A25309" t="s">
        <v>25477</v>
      </c>
      <c r="B25309" t="s">
        <v>20</v>
      </c>
      <c r="C25309" t="s">
        <v>19</v>
      </c>
      <c r="D25309" t="s">
        <v>33</v>
      </c>
      <c r="E25309" t="s">
        <v>538</v>
      </c>
    </row>
    <row r="25310" spans="1:5" x14ac:dyDescent="0.25">
      <c r="A25310" t="s">
        <v>22951</v>
      </c>
      <c r="B25310" t="s">
        <v>20</v>
      </c>
      <c r="C25310" t="s">
        <v>19</v>
      </c>
      <c r="D25310" t="s">
        <v>33</v>
      </c>
      <c r="E25310" t="s">
        <v>533</v>
      </c>
    </row>
    <row r="25311" spans="1:5" x14ac:dyDescent="0.25">
      <c r="A25311" t="s">
        <v>25479</v>
      </c>
      <c r="B25311" t="s">
        <v>20</v>
      </c>
      <c r="C25311" t="s">
        <v>19</v>
      </c>
      <c r="D25311" t="s">
        <v>33</v>
      </c>
      <c r="E25311" t="s">
        <v>530</v>
      </c>
    </row>
    <row r="25312" spans="1:5" x14ac:dyDescent="0.25">
      <c r="A25312" t="s">
        <v>16407</v>
      </c>
      <c r="B25312" t="s">
        <v>20</v>
      </c>
      <c r="C25312" t="s">
        <v>19</v>
      </c>
      <c r="D25312" t="s">
        <v>33</v>
      </c>
      <c r="E25312" t="s">
        <v>533</v>
      </c>
    </row>
    <row r="25313" spans="1:5" x14ac:dyDescent="0.25">
      <c r="A25313" t="s">
        <v>25481</v>
      </c>
      <c r="B25313" t="s">
        <v>20</v>
      </c>
      <c r="C25313" t="s">
        <v>21</v>
      </c>
      <c r="D25313" t="s">
        <v>33</v>
      </c>
      <c r="E25313" t="s">
        <v>582</v>
      </c>
    </row>
    <row r="25314" spans="1:5" x14ac:dyDescent="0.25">
      <c r="A25314" t="s">
        <v>15825</v>
      </c>
      <c r="B25314" t="s">
        <v>20</v>
      </c>
      <c r="C25314" t="s">
        <v>19</v>
      </c>
      <c r="D25314" t="s">
        <v>33</v>
      </c>
      <c r="E25314" t="s">
        <v>553</v>
      </c>
    </row>
    <row r="25315" spans="1:5" x14ac:dyDescent="0.25">
      <c r="A25315" t="s">
        <v>25483</v>
      </c>
      <c r="B25315" t="s">
        <v>20</v>
      </c>
      <c r="C25315" t="s">
        <v>19</v>
      </c>
      <c r="D25315" t="s">
        <v>33</v>
      </c>
      <c r="E25315" t="s">
        <v>538</v>
      </c>
    </row>
    <row r="25316" spans="1:5" x14ac:dyDescent="0.25">
      <c r="A25316" t="s">
        <v>18650</v>
      </c>
      <c r="B25316" t="s">
        <v>20</v>
      </c>
      <c r="C25316" t="s">
        <v>19</v>
      </c>
      <c r="D25316" t="s">
        <v>33</v>
      </c>
      <c r="E25316" t="s">
        <v>533</v>
      </c>
    </row>
    <row r="25317" spans="1:5" x14ac:dyDescent="0.25">
      <c r="A25317" t="s">
        <v>25485</v>
      </c>
      <c r="B25317" t="s">
        <v>20</v>
      </c>
      <c r="C25317" t="s">
        <v>19</v>
      </c>
      <c r="D25317" t="s">
        <v>33</v>
      </c>
      <c r="E25317" t="s">
        <v>530</v>
      </c>
    </row>
    <row r="25318" spans="1:5" x14ac:dyDescent="0.25">
      <c r="A25318" t="s">
        <v>4790</v>
      </c>
      <c r="B25318" t="s">
        <v>20</v>
      </c>
      <c r="C25318" t="s">
        <v>19</v>
      </c>
      <c r="D25318" t="s">
        <v>33</v>
      </c>
      <c r="E25318" t="s">
        <v>533</v>
      </c>
    </row>
    <row r="25319" spans="1:5" x14ac:dyDescent="0.25">
      <c r="A25319" t="s">
        <v>25487</v>
      </c>
      <c r="B25319" t="s">
        <v>20</v>
      </c>
      <c r="C25319" t="s">
        <v>19</v>
      </c>
      <c r="D25319" t="s">
        <v>33</v>
      </c>
      <c r="E25319" t="s">
        <v>538</v>
      </c>
    </row>
    <row r="25320" spans="1:5" x14ac:dyDescent="0.25">
      <c r="A25320" t="s">
        <v>26281</v>
      </c>
      <c r="B25320" t="s">
        <v>20</v>
      </c>
      <c r="C25320" t="s">
        <v>19</v>
      </c>
      <c r="D25320" t="s">
        <v>33</v>
      </c>
      <c r="E25320" t="s">
        <v>533</v>
      </c>
    </row>
    <row r="25321" spans="1:5" x14ac:dyDescent="0.25">
      <c r="A25321" t="s">
        <v>25489</v>
      </c>
      <c r="B25321" t="s">
        <v>20</v>
      </c>
      <c r="C25321" t="s">
        <v>19</v>
      </c>
      <c r="D25321" t="s">
        <v>33</v>
      </c>
      <c r="E25321" t="s">
        <v>530</v>
      </c>
    </row>
    <row r="25322" spans="1:5" x14ac:dyDescent="0.25">
      <c r="A25322" t="s">
        <v>25490</v>
      </c>
      <c r="B25322" t="s">
        <v>16</v>
      </c>
      <c r="C25322" t="s">
        <v>17</v>
      </c>
      <c r="D25322" t="s">
        <v>33</v>
      </c>
      <c r="E25322" t="s">
        <v>653</v>
      </c>
    </row>
    <row r="25323" spans="1:5" x14ac:dyDescent="0.25">
      <c r="A25323" t="s">
        <v>25491</v>
      </c>
      <c r="B25323" t="s">
        <v>16</v>
      </c>
      <c r="C25323" t="s">
        <v>17</v>
      </c>
      <c r="D25323" t="s">
        <v>33</v>
      </c>
      <c r="E25323" t="s">
        <v>650</v>
      </c>
    </row>
    <row r="25324" spans="1:5" x14ac:dyDescent="0.25">
      <c r="A25324" t="s">
        <v>28878</v>
      </c>
      <c r="B25324" t="s">
        <v>16</v>
      </c>
      <c r="C25324" t="s">
        <v>15</v>
      </c>
      <c r="D25324" t="s">
        <v>33</v>
      </c>
      <c r="E25324" t="s">
        <v>628</v>
      </c>
    </row>
    <row r="25325" spans="1:5" x14ac:dyDescent="0.25">
      <c r="A25325" t="s">
        <v>17232</v>
      </c>
      <c r="B25325" t="s">
        <v>20</v>
      </c>
      <c r="C25325" t="s">
        <v>19</v>
      </c>
      <c r="D25325" t="s">
        <v>33</v>
      </c>
      <c r="E25325" t="s">
        <v>533</v>
      </c>
    </row>
    <row r="25326" spans="1:5" x14ac:dyDescent="0.25">
      <c r="A25326" t="s">
        <v>11313</v>
      </c>
      <c r="B25326" t="s">
        <v>20</v>
      </c>
      <c r="C25326" t="s">
        <v>19</v>
      </c>
      <c r="D25326" t="s">
        <v>33</v>
      </c>
      <c r="E25326" t="s">
        <v>533</v>
      </c>
    </row>
    <row r="25327" spans="1:5" x14ac:dyDescent="0.25">
      <c r="A25327" t="s">
        <v>25495</v>
      </c>
      <c r="B25327" t="s">
        <v>20</v>
      </c>
      <c r="C25327" t="s">
        <v>19</v>
      </c>
      <c r="D25327" t="s">
        <v>33</v>
      </c>
      <c r="E25327" t="s">
        <v>530</v>
      </c>
    </row>
    <row r="25328" spans="1:5" x14ac:dyDescent="0.25">
      <c r="A25328" t="s">
        <v>22558</v>
      </c>
      <c r="B25328" t="s">
        <v>20</v>
      </c>
      <c r="C25328" t="s">
        <v>19</v>
      </c>
      <c r="D25328" t="s">
        <v>33</v>
      </c>
      <c r="E25328" t="s">
        <v>533</v>
      </c>
    </row>
    <row r="25329" spans="1:5" x14ac:dyDescent="0.25">
      <c r="A25329" t="s">
        <v>25497</v>
      </c>
      <c r="B25329" t="s">
        <v>20</v>
      </c>
      <c r="C25329" t="s">
        <v>19</v>
      </c>
      <c r="D25329" t="s">
        <v>33</v>
      </c>
      <c r="E25329" t="s">
        <v>530</v>
      </c>
    </row>
    <row r="25330" spans="1:5" x14ac:dyDescent="0.25">
      <c r="A25330" t="s">
        <v>24239</v>
      </c>
      <c r="B25330" t="s">
        <v>20</v>
      </c>
      <c r="C25330" t="s">
        <v>19</v>
      </c>
      <c r="D25330" t="s">
        <v>33</v>
      </c>
      <c r="E25330" t="s">
        <v>533</v>
      </c>
    </row>
    <row r="25331" spans="1:5" x14ac:dyDescent="0.25">
      <c r="A25331" t="s">
        <v>25499</v>
      </c>
      <c r="B25331" t="s">
        <v>20</v>
      </c>
      <c r="C25331" t="s">
        <v>19</v>
      </c>
      <c r="D25331" t="s">
        <v>33</v>
      </c>
      <c r="E25331" t="s">
        <v>530</v>
      </c>
    </row>
    <row r="25332" spans="1:5" x14ac:dyDescent="0.25">
      <c r="A25332" t="s">
        <v>11314</v>
      </c>
      <c r="B25332" t="s">
        <v>20</v>
      </c>
      <c r="C25332" t="s">
        <v>19</v>
      </c>
      <c r="D25332" t="s">
        <v>33</v>
      </c>
      <c r="E25332" t="s">
        <v>533</v>
      </c>
    </row>
    <row r="25333" spans="1:5" x14ac:dyDescent="0.25">
      <c r="A25333" t="s">
        <v>25501</v>
      </c>
      <c r="B25333" t="s">
        <v>20</v>
      </c>
      <c r="C25333" t="s">
        <v>19</v>
      </c>
      <c r="D25333" t="s">
        <v>33</v>
      </c>
      <c r="E25333" t="s">
        <v>530</v>
      </c>
    </row>
    <row r="25334" spans="1:5" x14ac:dyDescent="0.25">
      <c r="A25334" t="s">
        <v>5270</v>
      </c>
      <c r="B25334" t="s">
        <v>20</v>
      </c>
      <c r="C25334" t="s">
        <v>19</v>
      </c>
      <c r="D25334" t="s">
        <v>33</v>
      </c>
      <c r="E25334" t="s">
        <v>553</v>
      </c>
    </row>
    <row r="25335" spans="1:5" x14ac:dyDescent="0.25">
      <c r="A25335" t="s">
        <v>25503</v>
      </c>
      <c r="B25335" t="s">
        <v>20</v>
      </c>
      <c r="C25335" t="s">
        <v>19</v>
      </c>
      <c r="D25335" t="s">
        <v>33</v>
      </c>
      <c r="E25335" t="s">
        <v>530</v>
      </c>
    </row>
    <row r="25336" spans="1:5" x14ac:dyDescent="0.25">
      <c r="A25336" t="s">
        <v>16409</v>
      </c>
      <c r="B25336" t="s">
        <v>20</v>
      </c>
      <c r="C25336" t="s">
        <v>19</v>
      </c>
      <c r="D25336" t="s">
        <v>33</v>
      </c>
      <c r="E25336" t="s">
        <v>553</v>
      </c>
    </row>
    <row r="25337" spans="1:5" x14ac:dyDescent="0.25">
      <c r="A25337" t="s">
        <v>25505</v>
      </c>
      <c r="B25337" t="s">
        <v>20</v>
      </c>
      <c r="C25337" t="s">
        <v>19</v>
      </c>
      <c r="D25337" t="s">
        <v>33</v>
      </c>
      <c r="E25337" t="s">
        <v>530</v>
      </c>
    </row>
    <row r="25338" spans="1:5" x14ac:dyDescent="0.25">
      <c r="A25338" t="s">
        <v>3445</v>
      </c>
      <c r="B25338" t="s">
        <v>20</v>
      </c>
      <c r="C25338" t="s">
        <v>19</v>
      </c>
      <c r="D25338" t="s">
        <v>33</v>
      </c>
      <c r="E25338" t="s">
        <v>533</v>
      </c>
    </row>
    <row r="25339" spans="1:5" x14ac:dyDescent="0.25">
      <c r="A25339" t="s">
        <v>25507</v>
      </c>
      <c r="B25339" t="s">
        <v>20</v>
      </c>
      <c r="C25339" t="s">
        <v>19</v>
      </c>
      <c r="D25339" t="s">
        <v>33</v>
      </c>
      <c r="E25339" t="s">
        <v>530</v>
      </c>
    </row>
    <row r="25340" spans="1:5" x14ac:dyDescent="0.25">
      <c r="A25340" t="s">
        <v>17562</v>
      </c>
      <c r="B25340" t="s">
        <v>20</v>
      </c>
      <c r="C25340" t="s">
        <v>19</v>
      </c>
      <c r="D25340" t="s">
        <v>33</v>
      </c>
      <c r="E25340" t="s">
        <v>533</v>
      </c>
    </row>
    <row r="25341" spans="1:5" x14ac:dyDescent="0.25">
      <c r="A25341" t="s">
        <v>25509</v>
      </c>
      <c r="B25341" t="s">
        <v>20</v>
      </c>
      <c r="C25341" t="s">
        <v>19</v>
      </c>
      <c r="D25341" t="s">
        <v>33</v>
      </c>
      <c r="E25341" t="s">
        <v>530</v>
      </c>
    </row>
    <row r="25342" spans="1:5" x14ac:dyDescent="0.25">
      <c r="A25342" t="s">
        <v>26058</v>
      </c>
      <c r="B25342" t="s">
        <v>20</v>
      </c>
      <c r="C25342" t="s">
        <v>19</v>
      </c>
      <c r="D25342" t="s">
        <v>33</v>
      </c>
      <c r="E25342" t="s">
        <v>533</v>
      </c>
    </row>
    <row r="25343" spans="1:5" x14ac:dyDescent="0.25">
      <c r="A25343" t="s">
        <v>25511</v>
      </c>
      <c r="B25343" t="s">
        <v>20</v>
      </c>
      <c r="C25343" t="s">
        <v>19</v>
      </c>
      <c r="D25343" t="s">
        <v>33</v>
      </c>
      <c r="E25343" t="s">
        <v>530</v>
      </c>
    </row>
    <row r="25344" spans="1:5" x14ac:dyDescent="0.25">
      <c r="A25344" t="s">
        <v>26062</v>
      </c>
      <c r="B25344" t="s">
        <v>20</v>
      </c>
      <c r="C25344" t="s">
        <v>19</v>
      </c>
      <c r="D25344" t="s">
        <v>33</v>
      </c>
      <c r="E25344" t="s">
        <v>533</v>
      </c>
    </row>
    <row r="25345" spans="1:5" x14ac:dyDescent="0.25">
      <c r="A25345" t="s">
        <v>25513</v>
      </c>
      <c r="B25345" t="s">
        <v>20</v>
      </c>
      <c r="C25345" t="s">
        <v>19</v>
      </c>
      <c r="D25345" t="s">
        <v>33</v>
      </c>
      <c r="E25345" t="s">
        <v>538</v>
      </c>
    </row>
    <row r="25346" spans="1:5" x14ac:dyDescent="0.25">
      <c r="A25346" t="s">
        <v>28391</v>
      </c>
      <c r="B25346" t="s">
        <v>20</v>
      </c>
      <c r="C25346" t="s">
        <v>19</v>
      </c>
      <c r="D25346" t="s">
        <v>33</v>
      </c>
      <c r="E25346" t="s">
        <v>533</v>
      </c>
    </row>
    <row r="25347" spans="1:5" x14ac:dyDescent="0.25">
      <c r="A25347" t="s">
        <v>25515</v>
      </c>
      <c r="B25347" t="s">
        <v>20</v>
      </c>
      <c r="C25347" t="s">
        <v>19</v>
      </c>
      <c r="D25347" t="s">
        <v>33</v>
      </c>
      <c r="E25347" t="s">
        <v>538</v>
      </c>
    </row>
    <row r="25348" spans="1:5" x14ac:dyDescent="0.25">
      <c r="A25348" t="s">
        <v>26904</v>
      </c>
      <c r="B25348" t="s">
        <v>20</v>
      </c>
      <c r="C25348" t="s">
        <v>19</v>
      </c>
      <c r="D25348" t="s">
        <v>33</v>
      </c>
      <c r="E25348" t="s">
        <v>533</v>
      </c>
    </row>
    <row r="25349" spans="1:5" x14ac:dyDescent="0.25">
      <c r="A25349" t="s">
        <v>25517</v>
      </c>
      <c r="B25349" t="s">
        <v>20</v>
      </c>
      <c r="C25349" t="s">
        <v>19</v>
      </c>
      <c r="D25349" t="s">
        <v>33</v>
      </c>
      <c r="E25349" t="s">
        <v>530</v>
      </c>
    </row>
    <row r="25350" spans="1:5" x14ac:dyDescent="0.25">
      <c r="A25350" t="s">
        <v>3450</v>
      </c>
      <c r="B25350" t="s">
        <v>20</v>
      </c>
      <c r="C25350" t="s">
        <v>19</v>
      </c>
      <c r="D25350" t="s">
        <v>33</v>
      </c>
      <c r="E25350" t="s">
        <v>533</v>
      </c>
    </row>
    <row r="25351" spans="1:5" x14ac:dyDescent="0.25">
      <c r="A25351" t="s">
        <v>15634</v>
      </c>
      <c r="B25351" t="s">
        <v>20</v>
      </c>
      <c r="C25351" t="s">
        <v>19</v>
      </c>
      <c r="D25351" t="s">
        <v>33</v>
      </c>
      <c r="E25351" t="s">
        <v>533</v>
      </c>
    </row>
    <row r="25352" spans="1:5" x14ac:dyDescent="0.25">
      <c r="A25352" t="s">
        <v>16134</v>
      </c>
      <c r="B25352" t="s">
        <v>20</v>
      </c>
      <c r="C25352" t="s">
        <v>19</v>
      </c>
      <c r="D25352" t="s">
        <v>33</v>
      </c>
      <c r="E25352" t="s">
        <v>533</v>
      </c>
    </row>
    <row r="25353" spans="1:5" x14ac:dyDescent="0.25">
      <c r="A25353" t="s">
        <v>16894</v>
      </c>
      <c r="B25353" t="s">
        <v>20</v>
      </c>
      <c r="C25353" t="s">
        <v>19</v>
      </c>
      <c r="D25353" t="s">
        <v>33</v>
      </c>
      <c r="E25353" t="s">
        <v>533</v>
      </c>
    </row>
    <row r="25354" spans="1:5" x14ac:dyDescent="0.25">
      <c r="A25354" t="s">
        <v>25522</v>
      </c>
      <c r="B25354" t="s">
        <v>16</v>
      </c>
      <c r="C25354" t="s">
        <v>17</v>
      </c>
      <c r="D25354" t="s">
        <v>33</v>
      </c>
      <c r="E25354" t="s">
        <v>653</v>
      </c>
    </row>
    <row r="25355" spans="1:5" x14ac:dyDescent="0.25">
      <c r="A25355" t="s">
        <v>24324</v>
      </c>
      <c r="B25355" t="s">
        <v>20</v>
      </c>
      <c r="C25355" t="s">
        <v>19</v>
      </c>
      <c r="D25355" t="s">
        <v>33</v>
      </c>
      <c r="E25355" t="s">
        <v>533</v>
      </c>
    </row>
    <row r="25356" spans="1:5" x14ac:dyDescent="0.25">
      <c r="A25356" t="s">
        <v>7291</v>
      </c>
      <c r="B25356" t="s">
        <v>20</v>
      </c>
      <c r="C25356" t="s">
        <v>19</v>
      </c>
      <c r="D25356" t="s">
        <v>33</v>
      </c>
      <c r="E25356" t="s">
        <v>533</v>
      </c>
    </row>
    <row r="25357" spans="1:5" x14ac:dyDescent="0.25">
      <c r="A25357" t="s">
        <v>25525</v>
      </c>
      <c r="B25357" t="s">
        <v>20</v>
      </c>
      <c r="C25357" t="s">
        <v>19</v>
      </c>
      <c r="D25357" t="s">
        <v>33</v>
      </c>
      <c r="E25357" t="s">
        <v>530</v>
      </c>
    </row>
    <row r="25358" spans="1:5" x14ac:dyDescent="0.25">
      <c r="A25358" t="s">
        <v>21702</v>
      </c>
      <c r="B25358" t="s">
        <v>20</v>
      </c>
      <c r="C25358" t="s">
        <v>19</v>
      </c>
      <c r="D25358" t="s">
        <v>33</v>
      </c>
      <c r="E25358" t="s">
        <v>533</v>
      </c>
    </row>
    <row r="25359" spans="1:5" x14ac:dyDescent="0.25">
      <c r="A25359" t="s">
        <v>25527</v>
      </c>
      <c r="B25359" t="s">
        <v>20</v>
      </c>
      <c r="C25359" t="s">
        <v>19</v>
      </c>
      <c r="D25359" t="s">
        <v>33</v>
      </c>
      <c r="E25359" t="s">
        <v>530</v>
      </c>
    </row>
    <row r="25360" spans="1:5" x14ac:dyDescent="0.25">
      <c r="A25360" t="s">
        <v>26050</v>
      </c>
      <c r="B25360" t="s">
        <v>20</v>
      </c>
      <c r="C25360" t="s">
        <v>19</v>
      </c>
      <c r="D25360" t="s">
        <v>33</v>
      </c>
      <c r="E25360" t="s">
        <v>533</v>
      </c>
    </row>
    <row r="25361" spans="1:5" x14ac:dyDescent="0.25">
      <c r="A25361" t="s">
        <v>25529</v>
      </c>
      <c r="B25361" t="s">
        <v>16</v>
      </c>
      <c r="C25361" t="s">
        <v>15</v>
      </c>
      <c r="D25361" t="s">
        <v>33</v>
      </c>
      <c r="E25361" t="s">
        <v>659</v>
      </c>
    </row>
    <row r="25362" spans="1:5" x14ac:dyDescent="0.25">
      <c r="A25362" t="s">
        <v>3447</v>
      </c>
      <c r="B25362" t="s">
        <v>20</v>
      </c>
      <c r="C25362" t="s">
        <v>19</v>
      </c>
      <c r="D25362" t="s">
        <v>33</v>
      </c>
      <c r="E25362" t="s">
        <v>533</v>
      </c>
    </row>
    <row r="25363" spans="1:5" x14ac:dyDescent="0.25">
      <c r="A25363" t="s">
        <v>25531</v>
      </c>
      <c r="B25363" t="s">
        <v>16</v>
      </c>
      <c r="C25363" t="s">
        <v>15</v>
      </c>
      <c r="D25363" t="s">
        <v>33</v>
      </c>
      <c r="E25363" t="s">
        <v>659</v>
      </c>
    </row>
    <row r="25364" spans="1:5" x14ac:dyDescent="0.25">
      <c r="A25364" t="s">
        <v>28390</v>
      </c>
      <c r="B25364" t="s">
        <v>20</v>
      </c>
      <c r="C25364" t="s">
        <v>19</v>
      </c>
      <c r="D25364" t="s">
        <v>33</v>
      </c>
      <c r="E25364" t="s">
        <v>533</v>
      </c>
    </row>
    <row r="25365" spans="1:5" x14ac:dyDescent="0.25">
      <c r="A25365" t="s">
        <v>25533</v>
      </c>
      <c r="B25365" t="s">
        <v>20</v>
      </c>
      <c r="C25365" t="s">
        <v>19</v>
      </c>
      <c r="D25365" t="s">
        <v>33</v>
      </c>
      <c r="E25365" t="s">
        <v>530</v>
      </c>
    </row>
    <row r="25366" spans="1:5" x14ac:dyDescent="0.25">
      <c r="A25366" t="s">
        <v>13463</v>
      </c>
      <c r="B25366" t="s">
        <v>20</v>
      </c>
      <c r="C25366" t="s">
        <v>19</v>
      </c>
      <c r="D25366" t="s">
        <v>33</v>
      </c>
      <c r="E25366" t="s">
        <v>533</v>
      </c>
    </row>
    <row r="25367" spans="1:5" x14ac:dyDescent="0.25">
      <c r="A25367" t="s">
        <v>25535</v>
      </c>
      <c r="B25367" t="s">
        <v>20</v>
      </c>
      <c r="C25367" t="s">
        <v>19</v>
      </c>
      <c r="D25367" t="s">
        <v>33</v>
      </c>
      <c r="E25367" t="s">
        <v>530</v>
      </c>
    </row>
    <row r="25368" spans="1:5" x14ac:dyDescent="0.25">
      <c r="A25368" t="s">
        <v>14634</v>
      </c>
      <c r="B25368" t="s">
        <v>20</v>
      </c>
      <c r="C25368" t="s">
        <v>19</v>
      </c>
      <c r="D25368" t="s">
        <v>33</v>
      </c>
      <c r="E25368" t="s">
        <v>553</v>
      </c>
    </row>
    <row r="25369" spans="1:5" x14ac:dyDescent="0.25">
      <c r="A25369" t="s">
        <v>25537</v>
      </c>
      <c r="B25369" t="s">
        <v>20</v>
      </c>
      <c r="C25369" t="s">
        <v>19</v>
      </c>
      <c r="D25369" t="s">
        <v>33</v>
      </c>
      <c r="E25369" t="s">
        <v>530</v>
      </c>
    </row>
    <row r="25370" spans="1:5" x14ac:dyDescent="0.25">
      <c r="A25370" t="s">
        <v>7396</v>
      </c>
      <c r="B25370" t="s">
        <v>20</v>
      </c>
      <c r="C25370" t="s">
        <v>19</v>
      </c>
      <c r="D25370" t="s">
        <v>33</v>
      </c>
      <c r="E25370" t="s">
        <v>533</v>
      </c>
    </row>
    <row r="25371" spans="1:5" x14ac:dyDescent="0.25">
      <c r="A25371" t="s">
        <v>25539</v>
      </c>
      <c r="B25371" t="s">
        <v>20</v>
      </c>
      <c r="C25371" t="s">
        <v>19</v>
      </c>
      <c r="D25371" t="s">
        <v>33</v>
      </c>
      <c r="E25371" t="s">
        <v>538</v>
      </c>
    </row>
    <row r="25372" spans="1:5" x14ac:dyDescent="0.25">
      <c r="A25372" t="s">
        <v>20414</v>
      </c>
      <c r="B25372" t="s">
        <v>20</v>
      </c>
      <c r="C25372" t="s">
        <v>22</v>
      </c>
      <c r="D25372" t="s">
        <v>33</v>
      </c>
      <c r="E25372" t="s">
        <v>629</v>
      </c>
    </row>
    <row r="25373" spans="1:5" x14ac:dyDescent="0.25">
      <c r="A25373" t="s">
        <v>25541</v>
      </c>
      <c r="B25373" t="s">
        <v>20</v>
      </c>
      <c r="C25373" t="s">
        <v>19</v>
      </c>
      <c r="D25373" t="s">
        <v>33</v>
      </c>
      <c r="E25373" t="s">
        <v>530</v>
      </c>
    </row>
    <row r="25374" spans="1:5" x14ac:dyDescent="0.25">
      <c r="A25374" t="s">
        <v>20161</v>
      </c>
      <c r="B25374" t="s">
        <v>20</v>
      </c>
      <c r="C25374" t="s">
        <v>19</v>
      </c>
      <c r="D25374" t="s">
        <v>33</v>
      </c>
      <c r="E25374" t="s">
        <v>533</v>
      </c>
    </row>
    <row r="25375" spans="1:5" x14ac:dyDescent="0.25">
      <c r="A25375" t="s">
        <v>25543</v>
      </c>
      <c r="B25375" t="s">
        <v>20</v>
      </c>
      <c r="C25375" t="s">
        <v>21</v>
      </c>
      <c r="D25375" t="s">
        <v>33</v>
      </c>
      <c r="E25375" t="s">
        <v>582</v>
      </c>
    </row>
    <row r="25376" spans="1:5" x14ac:dyDescent="0.25">
      <c r="A25376" t="s">
        <v>17185</v>
      </c>
      <c r="B25376" t="s">
        <v>20</v>
      </c>
      <c r="C25376" t="s">
        <v>19</v>
      </c>
      <c r="D25376" t="s">
        <v>33</v>
      </c>
      <c r="E25376" t="s">
        <v>533</v>
      </c>
    </row>
    <row r="25377" spans="1:5" x14ac:dyDescent="0.25">
      <c r="A25377" t="s">
        <v>15822</v>
      </c>
      <c r="B25377" t="s">
        <v>20</v>
      </c>
      <c r="C25377" t="s">
        <v>19</v>
      </c>
      <c r="D25377" t="s">
        <v>33</v>
      </c>
      <c r="E25377" t="s">
        <v>533</v>
      </c>
    </row>
    <row r="25378" spans="1:5" x14ac:dyDescent="0.25">
      <c r="A25378" t="s">
        <v>24380</v>
      </c>
      <c r="B25378" t="s">
        <v>20</v>
      </c>
      <c r="C25378" t="s">
        <v>19</v>
      </c>
      <c r="D25378" t="s">
        <v>33</v>
      </c>
      <c r="E25378" t="s">
        <v>533</v>
      </c>
    </row>
    <row r="25379" spans="1:5" x14ac:dyDescent="0.25">
      <c r="A25379" t="s">
        <v>27620</v>
      </c>
      <c r="B25379" t="s">
        <v>20</v>
      </c>
      <c r="C25379" t="s">
        <v>19</v>
      </c>
      <c r="D25379" t="s">
        <v>33</v>
      </c>
      <c r="E25379" t="s">
        <v>533</v>
      </c>
    </row>
    <row r="25380" spans="1:5" x14ac:dyDescent="0.25">
      <c r="A25380" t="s">
        <v>2909</v>
      </c>
      <c r="B25380" t="s">
        <v>20</v>
      </c>
      <c r="C25380" t="s">
        <v>19</v>
      </c>
      <c r="D25380" t="s">
        <v>69</v>
      </c>
      <c r="E25380" t="s">
        <v>533</v>
      </c>
    </row>
    <row r="25381" spans="1:5" x14ac:dyDescent="0.25">
      <c r="A25381" t="s">
        <v>3396</v>
      </c>
      <c r="B25381" t="s">
        <v>20</v>
      </c>
      <c r="C25381" t="s">
        <v>19</v>
      </c>
      <c r="D25381" t="s">
        <v>69</v>
      </c>
      <c r="E25381" t="s">
        <v>533</v>
      </c>
    </row>
    <row r="25382" spans="1:5" x14ac:dyDescent="0.25">
      <c r="A25382" t="s">
        <v>6687</v>
      </c>
      <c r="B25382" t="s">
        <v>20</v>
      </c>
      <c r="C25382" t="s">
        <v>19</v>
      </c>
      <c r="D25382" t="s">
        <v>69</v>
      </c>
      <c r="E25382" t="s">
        <v>533</v>
      </c>
    </row>
    <row r="25383" spans="1:5" x14ac:dyDescent="0.25">
      <c r="A25383" t="s">
        <v>25551</v>
      </c>
      <c r="B25383" t="s">
        <v>20</v>
      </c>
      <c r="C25383" t="s">
        <v>22</v>
      </c>
      <c r="D25383" t="s">
        <v>33</v>
      </c>
      <c r="E25383" t="s">
        <v>831</v>
      </c>
    </row>
    <row r="25384" spans="1:5" x14ac:dyDescent="0.25">
      <c r="A25384" t="s">
        <v>25552</v>
      </c>
      <c r="B25384" t="s">
        <v>16</v>
      </c>
      <c r="C25384" t="s">
        <v>15</v>
      </c>
      <c r="D25384" t="s">
        <v>33</v>
      </c>
      <c r="E25384" t="s">
        <v>588</v>
      </c>
    </row>
    <row r="25385" spans="1:5" x14ac:dyDescent="0.25">
      <c r="A25385" t="s">
        <v>25553</v>
      </c>
      <c r="B25385" t="s">
        <v>16</v>
      </c>
      <c r="C25385" t="s">
        <v>15</v>
      </c>
      <c r="D25385" t="s">
        <v>33</v>
      </c>
      <c r="E25385" t="s">
        <v>588</v>
      </c>
    </row>
    <row r="25386" spans="1:5" x14ac:dyDescent="0.25">
      <c r="A25386" t="s">
        <v>27393</v>
      </c>
      <c r="B25386" t="s">
        <v>20</v>
      </c>
      <c r="C25386" t="s">
        <v>19</v>
      </c>
      <c r="D25386" t="s">
        <v>69</v>
      </c>
      <c r="E25386" t="s">
        <v>533</v>
      </c>
    </row>
    <row r="25387" spans="1:5" x14ac:dyDescent="0.25">
      <c r="A25387" t="s">
        <v>7398</v>
      </c>
      <c r="B25387" t="s">
        <v>20</v>
      </c>
      <c r="C25387" t="s">
        <v>19</v>
      </c>
      <c r="D25387" t="s">
        <v>33</v>
      </c>
      <c r="E25387" t="s">
        <v>533</v>
      </c>
    </row>
    <row r="25388" spans="1:5" x14ac:dyDescent="0.25">
      <c r="A25388" t="s">
        <v>7393</v>
      </c>
      <c r="B25388" t="s">
        <v>20</v>
      </c>
      <c r="C25388" t="s">
        <v>19</v>
      </c>
      <c r="D25388" t="s">
        <v>33</v>
      </c>
      <c r="E25388" t="s">
        <v>533</v>
      </c>
    </row>
    <row r="25389" spans="1:5" x14ac:dyDescent="0.25">
      <c r="A25389" t="s">
        <v>18574</v>
      </c>
      <c r="B25389" t="s">
        <v>20</v>
      </c>
      <c r="C25389" t="s">
        <v>19</v>
      </c>
      <c r="D25389" t="s">
        <v>33</v>
      </c>
      <c r="E25389" t="s">
        <v>533</v>
      </c>
    </row>
    <row r="25390" spans="1:5" x14ac:dyDescent="0.25">
      <c r="A25390" t="s">
        <v>25558</v>
      </c>
      <c r="B25390" t="s">
        <v>20</v>
      </c>
      <c r="C25390" t="s">
        <v>19</v>
      </c>
      <c r="D25390" t="s">
        <v>33</v>
      </c>
      <c r="E25390" t="s">
        <v>562</v>
      </c>
    </row>
    <row r="25391" spans="1:5" x14ac:dyDescent="0.25">
      <c r="A25391" t="s">
        <v>25239</v>
      </c>
      <c r="B25391" t="s">
        <v>20</v>
      </c>
      <c r="C25391" t="s">
        <v>19</v>
      </c>
      <c r="D25391" t="s">
        <v>33</v>
      </c>
      <c r="E25391" t="s">
        <v>533</v>
      </c>
    </row>
    <row r="25392" spans="1:5" x14ac:dyDescent="0.25">
      <c r="A25392" t="s">
        <v>25560</v>
      </c>
      <c r="B25392" t="s">
        <v>20</v>
      </c>
      <c r="C25392" t="s">
        <v>19</v>
      </c>
      <c r="D25392" t="s">
        <v>33</v>
      </c>
      <c r="E25392" t="s">
        <v>562</v>
      </c>
    </row>
    <row r="25393" spans="1:5" x14ac:dyDescent="0.25">
      <c r="A25393" t="s">
        <v>2905</v>
      </c>
      <c r="B25393" t="s">
        <v>20</v>
      </c>
      <c r="C25393" t="s">
        <v>19</v>
      </c>
      <c r="D25393" t="s">
        <v>69</v>
      </c>
      <c r="E25393" t="s">
        <v>533</v>
      </c>
    </row>
    <row r="25394" spans="1:5" x14ac:dyDescent="0.25">
      <c r="A25394" t="s">
        <v>25562</v>
      </c>
      <c r="B25394" t="s">
        <v>20</v>
      </c>
      <c r="C25394" t="s">
        <v>19</v>
      </c>
      <c r="D25394" t="s">
        <v>33</v>
      </c>
      <c r="E25394" t="s">
        <v>562</v>
      </c>
    </row>
    <row r="25395" spans="1:5" x14ac:dyDescent="0.25">
      <c r="A25395" t="s">
        <v>3399</v>
      </c>
      <c r="B25395" t="s">
        <v>20</v>
      </c>
      <c r="C25395" t="s">
        <v>19</v>
      </c>
      <c r="D25395" t="s">
        <v>69</v>
      </c>
      <c r="E25395" t="s">
        <v>533</v>
      </c>
    </row>
    <row r="25396" spans="1:5" x14ac:dyDescent="0.25">
      <c r="A25396" t="s">
        <v>25564</v>
      </c>
      <c r="B25396" t="s">
        <v>20</v>
      </c>
      <c r="C25396" t="s">
        <v>19</v>
      </c>
      <c r="D25396" t="s">
        <v>33</v>
      </c>
      <c r="E25396" t="s">
        <v>562</v>
      </c>
    </row>
    <row r="25397" spans="1:5" x14ac:dyDescent="0.25">
      <c r="A25397" t="s">
        <v>25565</v>
      </c>
      <c r="B25397" t="s">
        <v>20</v>
      </c>
      <c r="C25397" t="s">
        <v>19</v>
      </c>
      <c r="D25397" t="s">
        <v>33</v>
      </c>
      <c r="E25397" t="s">
        <v>562</v>
      </c>
    </row>
    <row r="25398" spans="1:5" x14ac:dyDescent="0.25">
      <c r="A25398" t="s">
        <v>6690</v>
      </c>
      <c r="B25398" t="s">
        <v>20</v>
      </c>
      <c r="C25398" t="s">
        <v>19</v>
      </c>
      <c r="D25398" t="s">
        <v>69</v>
      </c>
      <c r="E25398" t="s">
        <v>533</v>
      </c>
    </row>
    <row r="25399" spans="1:5" x14ac:dyDescent="0.25">
      <c r="A25399" t="s">
        <v>25567</v>
      </c>
      <c r="B25399" t="s">
        <v>20</v>
      </c>
      <c r="C25399" t="s">
        <v>19</v>
      </c>
      <c r="D25399" t="s">
        <v>33</v>
      </c>
      <c r="E25399" t="s">
        <v>821</v>
      </c>
    </row>
    <row r="25400" spans="1:5" x14ac:dyDescent="0.25">
      <c r="A25400" t="s">
        <v>12752</v>
      </c>
      <c r="B25400" t="s">
        <v>20</v>
      </c>
      <c r="C25400" t="s">
        <v>19</v>
      </c>
      <c r="D25400" t="s">
        <v>69</v>
      </c>
      <c r="E25400" t="s">
        <v>533</v>
      </c>
    </row>
    <row r="25401" spans="1:5" x14ac:dyDescent="0.25">
      <c r="A25401" t="s">
        <v>25569</v>
      </c>
      <c r="B25401" t="s">
        <v>20</v>
      </c>
      <c r="C25401" t="s">
        <v>19</v>
      </c>
      <c r="D25401" t="s">
        <v>33</v>
      </c>
      <c r="E25401" t="s">
        <v>538</v>
      </c>
    </row>
    <row r="25402" spans="1:5" x14ac:dyDescent="0.25">
      <c r="A25402" t="s">
        <v>25570</v>
      </c>
      <c r="B25402" t="s">
        <v>16</v>
      </c>
      <c r="C25402" t="s">
        <v>17</v>
      </c>
      <c r="D25402" t="s">
        <v>33</v>
      </c>
      <c r="E25402" t="s">
        <v>653</v>
      </c>
    </row>
    <row r="25403" spans="1:5" x14ac:dyDescent="0.25">
      <c r="A25403" t="s">
        <v>25571</v>
      </c>
      <c r="B25403" t="s">
        <v>16</v>
      </c>
      <c r="C25403" t="s">
        <v>17</v>
      </c>
      <c r="D25403" t="s">
        <v>33</v>
      </c>
      <c r="E25403" t="s">
        <v>653</v>
      </c>
    </row>
    <row r="25404" spans="1:5" x14ac:dyDescent="0.25">
      <c r="A25404" t="s">
        <v>27391</v>
      </c>
      <c r="B25404" t="s">
        <v>20</v>
      </c>
      <c r="C25404" t="s">
        <v>19</v>
      </c>
      <c r="D25404" t="s">
        <v>69</v>
      </c>
      <c r="E25404" t="s">
        <v>533</v>
      </c>
    </row>
    <row r="25405" spans="1:5" x14ac:dyDescent="0.25">
      <c r="A25405" t="s">
        <v>25573</v>
      </c>
      <c r="B25405" t="s">
        <v>20</v>
      </c>
      <c r="C25405" t="s">
        <v>21</v>
      </c>
      <c r="D25405" t="s">
        <v>33</v>
      </c>
      <c r="E25405" t="s">
        <v>582</v>
      </c>
    </row>
    <row r="25406" spans="1:5" x14ac:dyDescent="0.25">
      <c r="A25406" t="s">
        <v>7594</v>
      </c>
      <c r="B25406" t="s">
        <v>20</v>
      </c>
      <c r="C25406" t="s">
        <v>19</v>
      </c>
      <c r="D25406" t="s">
        <v>33</v>
      </c>
      <c r="E25406" t="s">
        <v>533</v>
      </c>
    </row>
    <row r="25407" spans="1:5" x14ac:dyDescent="0.25">
      <c r="A25407" t="s">
        <v>25575</v>
      </c>
      <c r="B25407" t="s">
        <v>20</v>
      </c>
      <c r="C25407" t="s">
        <v>19</v>
      </c>
      <c r="D25407" t="s">
        <v>33</v>
      </c>
      <c r="E25407" t="s">
        <v>530</v>
      </c>
    </row>
    <row r="25408" spans="1:5" x14ac:dyDescent="0.25">
      <c r="A25408" t="s">
        <v>25576</v>
      </c>
      <c r="B25408" t="s">
        <v>16</v>
      </c>
      <c r="C25408" t="s">
        <v>17</v>
      </c>
      <c r="D25408" t="s">
        <v>33</v>
      </c>
      <c r="E25408" t="s">
        <v>653</v>
      </c>
    </row>
    <row r="25409" spans="1:5" x14ac:dyDescent="0.25">
      <c r="A25409" t="s">
        <v>25577</v>
      </c>
      <c r="B25409" t="s">
        <v>20</v>
      </c>
      <c r="C25409" t="s">
        <v>19</v>
      </c>
      <c r="D25409" t="s">
        <v>33</v>
      </c>
      <c r="E25409" t="s">
        <v>538</v>
      </c>
    </row>
    <row r="25410" spans="1:5" x14ac:dyDescent="0.25">
      <c r="A25410" t="s">
        <v>16799</v>
      </c>
      <c r="B25410" t="s">
        <v>20</v>
      </c>
      <c r="C25410" t="s">
        <v>19</v>
      </c>
      <c r="D25410" t="s">
        <v>33</v>
      </c>
      <c r="E25410" t="s">
        <v>553</v>
      </c>
    </row>
    <row r="25411" spans="1:5" x14ac:dyDescent="0.25">
      <c r="A25411" t="s">
        <v>25579</v>
      </c>
      <c r="B25411" t="s">
        <v>20</v>
      </c>
      <c r="C25411" t="s">
        <v>19</v>
      </c>
      <c r="D25411" t="s">
        <v>33</v>
      </c>
      <c r="E25411" t="s">
        <v>530</v>
      </c>
    </row>
    <row r="25412" spans="1:5" x14ac:dyDescent="0.25">
      <c r="A25412" t="s">
        <v>2880</v>
      </c>
      <c r="B25412" t="s">
        <v>20</v>
      </c>
      <c r="C25412" t="s">
        <v>19</v>
      </c>
      <c r="D25412" t="s">
        <v>69</v>
      </c>
      <c r="E25412" t="s">
        <v>533</v>
      </c>
    </row>
    <row r="25413" spans="1:5" x14ac:dyDescent="0.25">
      <c r="A25413" t="s">
        <v>25581</v>
      </c>
      <c r="B25413" t="s">
        <v>20</v>
      </c>
      <c r="C25413" t="s">
        <v>19</v>
      </c>
      <c r="D25413" t="s">
        <v>33</v>
      </c>
      <c r="E25413" t="s">
        <v>538</v>
      </c>
    </row>
    <row r="25414" spans="1:5" x14ac:dyDescent="0.25">
      <c r="A25414" t="s">
        <v>13699</v>
      </c>
      <c r="B25414" t="s">
        <v>20</v>
      </c>
      <c r="C25414" t="s">
        <v>19</v>
      </c>
      <c r="D25414" t="s">
        <v>33</v>
      </c>
      <c r="E25414" t="s">
        <v>533</v>
      </c>
    </row>
    <row r="25415" spans="1:5" x14ac:dyDescent="0.25">
      <c r="A25415" t="s">
        <v>25583</v>
      </c>
      <c r="B25415" t="s">
        <v>20</v>
      </c>
      <c r="C25415" t="s">
        <v>19</v>
      </c>
      <c r="D25415" t="s">
        <v>33</v>
      </c>
      <c r="E25415" t="s">
        <v>538</v>
      </c>
    </row>
    <row r="25416" spans="1:5" x14ac:dyDescent="0.25">
      <c r="A25416" t="s">
        <v>18128</v>
      </c>
      <c r="B25416" t="s">
        <v>20</v>
      </c>
      <c r="C25416" t="s">
        <v>19</v>
      </c>
      <c r="D25416" t="s">
        <v>33</v>
      </c>
      <c r="E25416" t="s">
        <v>533</v>
      </c>
    </row>
    <row r="25417" spans="1:5" x14ac:dyDescent="0.25">
      <c r="A25417" t="s">
        <v>25585</v>
      </c>
      <c r="B25417" t="s">
        <v>20</v>
      </c>
      <c r="C25417" t="s">
        <v>21</v>
      </c>
      <c r="D25417" t="s">
        <v>33</v>
      </c>
      <c r="E25417" t="s">
        <v>581</v>
      </c>
    </row>
    <row r="25418" spans="1:5" x14ac:dyDescent="0.25">
      <c r="A25418" t="s">
        <v>17890</v>
      </c>
      <c r="B25418" t="s">
        <v>20</v>
      </c>
      <c r="C25418" t="s">
        <v>19</v>
      </c>
      <c r="D25418" t="s">
        <v>65</v>
      </c>
      <c r="E25418" t="s">
        <v>533</v>
      </c>
    </row>
    <row r="25419" spans="1:5" x14ac:dyDescent="0.25">
      <c r="A25419" t="s">
        <v>25587</v>
      </c>
      <c r="B25419" t="s">
        <v>20</v>
      </c>
      <c r="C25419" t="s">
        <v>21</v>
      </c>
      <c r="D25419" t="s">
        <v>33</v>
      </c>
      <c r="E25419" t="s">
        <v>581</v>
      </c>
    </row>
    <row r="25420" spans="1:5" x14ac:dyDescent="0.25">
      <c r="A25420" t="s">
        <v>25588</v>
      </c>
      <c r="B25420" t="s">
        <v>20</v>
      </c>
      <c r="C25420" t="s">
        <v>21</v>
      </c>
      <c r="D25420" t="s">
        <v>33</v>
      </c>
      <c r="E25420" t="s">
        <v>581</v>
      </c>
    </row>
    <row r="25421" spans="1:5" x14ac:dyDescent="0.25">
      <c r="A25421" t="s">
        <v>11316</v>
      </c>
      <c r="B25421" t="s">
        <v>20</v>
      </c>
      <c r="C25421" t="s">
        <v>19</v>
      </c>
      <c r="D25421" t="s">
        <v>33</v>
      </c>
      <c r="E25421" t="s">
        <v>533</v>
      </c>
    </row>
    <row r="25422" spans="1:5" x14ac:dyDescent="0.25">
      <c r="A25422" t="s">
        <v>18573</v>
      </c>
      <c r="B25422" t="s">
        <v>20</v>
      </c>
      <c r="C25422" t="s">
        <v>19</v>
      </c>
      <c r="D25422" t="s">
        <v>33</v>
      </c>
      <c r="E25422" t="s">
        <v>533</v>
      </c>
    </row>
    <row r="25423" spans="1:5" x14ac:dyDescent="0.25">
      <c r="A25423" t="s">
        <v>25591</v>
      </c>
      <c r="B25423" t="s">
        <v>20</v>
      </c>
      <c r="C25423" t="s">
        <v>19</v>
      </c>
      <c r="D25423" t="s">
        <v>33</v>
      </c>
      <c r="E25423" t="s">
        <v>538</v>
      </c>
    </row>
    <row r="25424" spans="1:5" x14ac:dyDescent="0.25">
      <c r="A25424" t="s">
        <v>29289</v>
      </c>
      <c r="B25424" t="s">
        <v>20</v>
      </c>
      <c r="C25424" t="s">
        <v>19</v>
      </c>
      <c r="D25424" t="s">
        <v>33</v>
      </c>
      <c r="E25424" t="s">
        <v>533</v>
      </c>
    </row>
    <row r="25425" spans="1:5" x14ac:dyDescent="0.25">
      <c r="A25425" t="s">
        <v>25593</v>
      </c>
      <c r="B25425" t="s">
        <v>20</v>
      </c>
      <c r="C25425" t="s">
        <v>19</v>
      </c>
      <c r="D25425" t="s">
        <v>33</v>
      </c>
      <c r="E25425" t="s">
        <v>538</v>
      </c>
    </row>
    <row r="25426" spans="1:5" x14ac:dyDescent="0.25">
      <c r="A25426" t="s">
        <v>20717</v>
      </c>
      <c r="B25426" t="s">
        <v>20</v>
      </c>
      <c r="C25426" t="s">
        <v>19</v>
      </c>
      <c r="D25426" t="s">
        <v>33</v>
      </c>
      <c r="E25426" t="s">
        <v>533</v>
      </c>
    </row>
    <row r="25427" spans="1:5" x14ac:dyDescent="0.25">
      <c r="A25427" t="s">
        <v>25595</v>
      </c>
      <c r="B25427" t="s">
        <v>20</v>
      </c>
      <c r="C25427" t="s">
        <v>21</v>
      </c>
      <c r="D25427" t="s">
        <v>33</v>
      </c>
      <c r="E25427" t="s">
        <v>581</v>
      </c>
    </row>
    <row r="25428" spans="1:5" x14ac:dyDescent="0.25">
      <c r="A25428" t="s">
        <v>21060</v>
      </c>
      <c r="B25428" t="s">
        <v>20</v>
      </c>
      <c r="C25428" t="s">
        <v>19</v>
      </c>
      <c r="D25428" t="s">
        <v>33</v>
      </c>
      <c r="E25428" t="s">
        <v>533</v>
      </c>
    </row>
    <row r="25429" spans="1:5" x14ac:dyDescent="0.25">
      <c r="A25429" t="s">
        <v>25597</v>
      </c>
      <c r="B25429" t="s">
        <v>20</v>
      </c>
      <c r="C25429" t="s">
        <v>21</v>
      </c>
      <c r="D25429" t="s">
        <v>33</v>
      </c>
      <c r="E25429" t="s">
        <v>581</v>
      </c>
    </row>
    <row r="25430" spans="1:5" x14ac:dyDescent="0.25">
      <c r="A25430" t="s">
        <v>21366</v>
      </c>
      <c r="B25430" t="s">
        <v>20</v>
      </c>
      <c r="C25430" t="s">
        <v>19</v>
      </c>
      <c r="D25430" t="s">
        <v>33</v>
      </c>
      <c r="E25430" t="s">
        <v>533</v>
      </c>
    </row>
    <row r="25431" spans="1:5" x14ac:dyDescent="0.25">
      <c r="A25431" t="s">
        <v>25599</v>
      </c>
      <c r="B25431" t="s">
        <v>20</v>
      </c>
      <c r="C25431" t="s">
        <v>19</v>
      </c>
      <c r="D25431" t="s">
        <v>33</v>
      </c>
      <c r="E25431" t="s">
        <v>538</v>
      </c>
    </row>
    <row r="25432" spans="1:5" x14ac:dyDescent="0.25">
      <c r="A25432" t="s">
        <v>25600</v>
      </c>
      <c r="B25432" t="s">
        <v>20</v>
      </c>
      <c r="C25432" t="s">
        <v>19</v>
      </c>
      <c r="D25432" t="s">
        <v>33</v>
      </c>
      <c r="E25432" t="s">
        <v>538</v>
      </c>
    </row>
    <row r="25433" spans="1:5" x14ac:dyDescent="0.25">
      <c r="A25433" t="s">
        <v>25782</v>
      </c>
      <c r="B25433" t="s">
        <v>20</v>
      </c>
      <c r="C25433" t="s">
        <v>19</v>
      </c>
      <c r="D25433" t="s">
        <v>33</v>
      </c>
      <c r="E25433" t="s">
        <v>533</v>
      </c>
    </row>
    <row r="25434" spans="1:5" x14ac:dyDescent="0.25">
      <c r="A25434" t="s">
        <v>25602</v>
      </c>
      <c r="B25434" t="s">
        <v>20</v>
      </c>
      <c r="C25434" t="s">
        <v>21</v>
      </c>
      <c r="D25434" t="s">
        <v>33</v>
      </c>
      <c r="E25434" t="s">
        <v>581</v>
      </c>
    </row>
    <row r="25435" spans="1:5" x14ac:dyDescent="0.25">
      <c r="A25435" t="s">
        <v>6187</v>
      </c>
      <c r="B25435" t="s">
        <v>20</v>
      </c>
      <c r="C25435" t="s">
        <v>19</v>
      </c>
      <c r="D25435" t="s">
        <v>33</v>
      </c>
      <c r="E25435" t="s">
        <v>533</v>
      </c>
    </row>
    <row r="25436" spans="1:5" x14ac:dyDescent="0.25">
      <c r="A25436" t="s">
        <v>25604</v>
      </c>
      <c r="B25436" t="s">
        <v>16</v>
      </c>
      <c r="C25436" t="s">
        <v>17</v>
      </c>
      <c r="D25436" t="s">
        <v>33</v>
      </c>
      <c r="E25436" t="s">
        <v>653</v>
      </c>
    </row>
    <row r="25437" spans="1:5" x14ac:dyDescent="0.25">
      <c r="A25437" t="s">
        <v>27889</v>
      </c>
      <c r="B25437" t="s">
        <v>20</v>
      </c>
      <c r="C25437" t="s">
        <v>19</v>
      </c>
      <c r="D25437" t="s">
        <v>33</v>
      </c>
      <c r="E25437" t="s">
        <v>533</v>
      </c>
    </row>
    <row r="25438" spans="1:5" x14ac:dyDescent="0.25">
      <c r="A25438" t="s">
        <v>25606</v>
      </c>
      <c r="B25438" t="s">
        <v>20</v>
      </c>
      <c r="C25438" t="s">
        <v>19</v>
      </c>
      <c r="D25438" t="s">
        <v>33</v>
      </c>
      <c r="E25438" t="s">
        <v>538</v>
      </c>
    </row>
    <row r="25439" spans="1:5" x14ac:dyDescent="0.25">
      <c r="A25439" t="s">
        <v>2566</v>
      </c>
      <c r="B25439" t="s">
        <v>20</v>
      </c>
      <c r="C25439" t="s">
        <v>19</v>
      </c>
      <c r="D25439" t="s">
        <v>33</v>
      </c>
      <c r="E25439" t="s">
        <v>533</v>
      </c>
    </row>
    <row r="25440" spans="1:5" x14ac:dyDescent="0.25">
      <c r="A25440" t="s">
        <v>25608</v>
      </c>
      <c r="B25440" t="s">
        <v>20</v>
      </c>
      <c r="C25440" t="s">
        <v>19</v>
      </c>
      <c r="D25440" t="s">
        <v>33</v>
      </c>
      <c r="E25440" t="s">
        <v>538</v>
      </c>
    </row>
    <row r="25441" spans="1:5" x14ac:dyDescent="0.25">
      <c r="A25441" t="s">
        <v>3996</v>
      </c>
      <c r="B25441" t="s">
        <v>20</v>
      </c>
      <c r="C25441" t="s">
        <v>19</v>
      </c>
      <c r="D25441" t="s">
        <v>33</v>
      </c>
      <c r="E25441" t="s">
        <v>533</v>
      </c>
    </row>
    <row r="25442" spans="1:5" x14ac:dyDescent="0.25">
      <c r="A25442" t="s">
        <v>25610</v>
      </c>
      <c r="B25442" t="s">
        <v>20</v>
      </c>
      <c r="C25442" t="s">
        <v>19</v>
      </c>
      <c r="D25442" t="s">
        <v>33</v>
      </c>
      <c r="E25442" t="s">
        <v>538</v>
      </c>
    </row>
    <row r="25443" spans="1:5" x14ac:dyDescent="0.25">
      <c r="A25443" t="s">
        <v>25611</v>
      </c>
      <c r="B25443" t="s">
        <v>16</v>
      </c>
      <c r="C25443" t="s">
        <v>17</v>
      </c>
      <c r="D25443" t="s">
        <v>33</v>
      </c>
      <c r="E25443" t="s">
        <v>653</v>
      </c>
    </row>
    <row r="25444" spans="1:5" x14ac:dyDescent="0.25">
      <c r="A25444" t="s">
        <v>7143</v>
      </c>
      <c r="B25444" t="s">
        <v>20</v>
      </c>
      <c r="C25444" t="s">
        <v>19</v>
      </c>
      <c r="D25444" t="s">
        <v>33</v>
      </c>
      <c r="E25444" t="s">
        <v>533</v>
      </c>
    </row>
    <row r="25445" spans="1:5" x14ac:dyDescent="0.25">
      <c r="A25445" t="s">
        <v>25613</v>
      </c>
      <c r="B25445" t="s">
        <v>20</v>
      </c>
      <c r="C25445" t="s">
        <v>19</v>
      </c>
      <c r="D25445" t="s">
        <v>33</v>
      </c>
      <c r="E25445" t="s">
        <v>530</v>
      </c>
    </row>
    <row r="25446" spans="1:5" x14ac:dyDescent="0.25">
      <c r="A25446" t="s">
        <v>22456</v>
      </c>
      <c r="B25446" t="s">
        <v>20</v>
      </c>
      <c r="C25446" t="s">
        <v>19</v>
      </c>
      <c r="D25446" t="s">
        <v>33</v>
      </c>
      <c r="E25446" t="s">
        <v>533</v>
      </c>
    </row>
    <row r="25447" spans="1:5" x14ac:dyDescent="0.25">
      <c r="A25447" t="s">
        <v>25615</v>
      </c>
      <c r="B25447" t="s">
        <v>20</v>
      </c>
      <c r="C25447" t="s">
        <v>19</v>
      </c>
      <c r="D25447" t="s">
        <v>33</v>
      </c>
      <c r="E25447" t="s">
        <v>530</v>
      </c>
    </row>
    <row r="25448" spans="1:5" x14ac:dyDescent="0.25">
      <c r="A25448" t="s">
        <v>19051</v>
      </c>
      <c r="B25448" t="s">
        <v>20</v>
      </c>
      <c r="C25448" t="s">
        <v>19</v>
      </c>
      <c r="D25448" t="s">
        <v>69</v>
      </c>
      <c r="E25448" t="s">
        <v>553</v>
      </c>
    </row>
    <row r="25449" spans="1:5" x14ac:dyDescent="0.25">
      <c r="A25449" t="s">
        <v>25617</v>
      </c>
      <c r="B25449" t="s">
        <v>20</v>
      </c>
      <c r="C25449" t="s">
        <v>19</v>
      </c>
      <c r="D25449" t="s">
        <v>33</v>
      </c>
      <c r="E25449" t="s">
        <v>538</v>
      </c>
    </row>
    <row r="25450" spans="1:5" x14ac:dyDescent="0.25">
      <c r="A25450" t="s">
        <v>17736</v>
      </c>
      <c r="B25450" t="s">
        <v>20</v>
      </c>
      <c r="C25450" t="s">
        <v>19</v>
      </c>
      <c r="D25450" t="s">
        <v>33</v>
      </c>
      <c r="E25450" t="s">
        <v>533</v>
      </c>
    </row>
    <row r="25451" spans="1:5" x14ac:dyDescent="0.25">
      <c r="A25451" t="s">
        <v>25619</v>
      </c>
      <c r="B25451" t="s">
        <v>20</v>
      </c>
      <c r="C25451" t="s">
        <v>19</v>
      </c>
      <c r="D25451" t="s">
        <v>33</v>
      </c>
      <c r="E25451" t="s">
        <v>538</v>
      </c>
    </row>
    <row r="25452" spans="1:5" x14ac:dyDescent="0.25">
      <c r="A25452" t="s">
        <v>28751</v>
      </c>
      <c r="B25452" t="s">
        <v>20</v>
      </c>
      <c r="C25452" t="s">
        <v>19</v>
      </c>
      <c r="D25452" t="s">
        <v>33</v>
      </c>
      <c r="E25452" t="s">
        <v>533</v>
      </c>
    </row>
    <row r="25453" spans="1:5" x14ac:dyDescent="0.25">
      <c r="A25453" t="s">
        <v>25621</v>
      </c>
      <c r="B25453" t="s">
        <v>20</v>
      </c>
      <c r="C25453" t="s">
        <v>19</v>
      </c>
      <c r="D25453" t="s">
        <v>33</v>
      </c>
      <c r="E25453" t="s">
        <v>538</v>
      </c>
    </row>
    <row r="25454" spans="1:5" x14ac:dyDescent="0.25">
      <c r="A25454" t="s">
        <v>21393</v>
      </c>
      <c r="B25454" t="s">
        <v>20</v>
      </c>
      <c r="C25454" t="s">
        <v>19</v>
      </c>
      <c r="D25454" t="s">
        <v>33</v>
      </c>
      <c r="E25454" t="s">
        <v>533</v>
      </c>
    </row>
    <row r="25455" spans="1:5" x14ac:dyDescent="0.25">
      <c r="A25455" t="s">
        <v>25623</v>
      </c>
      <c r="B25455" t="s">
        <v>20</v>
      </c>
      <c r="C25455" t="s">
        <v>19</v>
      </c>
      <c r="D25455" t="s">
        <v>33</v>
      </c>
      <c r="E25455" t="s">
        <v>538</v>
      </c>
    </row>
    <row r="25456" spans="1:5" x14ac:dyDescent="0.25">
      <c r="A25456" t="s">
        <v>25624</v>
      </c>
      <c r="B25456" t="s">
        <v>20</v>
      </c>
      <c r="C25456" t="s">
        <v>19</v>
      </c>
      <c r="D25456" t="s">
        <v>33</v>
      </c>
      <c r="E25456" t="s">
        <v>530</v>
      </c>
    </row>
    <row r="25457" spans="1:5" x14ac:dyDescent="0.25">
      <c r="A25457" t="s">
        <v>24750</v>
      </c>
      <c r="B25457" t="s">
        <v>20</v>
      </c>
      <c r="C25457" t="s">
        <v>19</v>
      </c>
      <c r="D25457" t="s">
        <v>33</v>
      </c>
      <c r="E25457" t="s">
        <v>533</v>
      </c>
    </row>
    <row r="25458" spans="1:5" x14ac:dyDescent="0.25">
      <c r="A25458" t="s">
        <v>25626</v>
      </c>
      <c r="B25458" t="s">
        <v>20</v>
      </c>
      <c r="C25458" t="s">
        <v>19</v>
      </c>
      <c r="D25458" t="s">
        <v>33</v>
      </c>
      <c r="E25458" t="s">
        <v>530</v>
      </c>
    </row>
    <row r="25459" spans="1:5" x14ac:dyDescent="0.25">
      <c r="A25459" t="s">
        <v>14026</v>
      </c>
      <c r="B25459" t="s">
        <v>20</v>
      </c>
      <c r="C25459" t="s">
        <v>19</v>
      </c>
      <c r="D25459" t="s">
        <v>33</v>
      </c>
      <c r="E25459" t="s">
        <v>533</v>
      </c>
    </row>
    <row r="25460" spans="1:5" x14ac:dyDescent="0.25">
      <c r="A25460" t="s">
        <v>25628</v>
      </c>
      <c r="B25460" t="s">
        <v>20</v>
      </c>
      <c r="C25460" t="s">
        <v>19</v>
      </c>
      <c r="D25460" t="s">
        <v>33</v>
      </c>
      <c r="E25460" t="s">
        <v>530</v>
      </c>
    </row>
    <row r="25461" spans="1:5" x14ac:dyDescent="0.25">
      <c r="A25461" t="s">
        <v>21355</v>
      </c>
      <c r="B25461" t="s">
        <v>20</v>
      </c>
      <c r="C25461" t="s">
        <v>19</v>
      </c>
      <c r="D25461" t="s">
        <v>33</v>
      </c>
      <c r="E25461" t="s">
        <v>553</v>
      </c>
    </row>
    <row r="25462" spans="1:5" x14ac:dyDescent="0.25">
      <c r="A25462" t="s">
        <v>25630</v>
      </c>
      <c r="B25462" t="s">
        <v>20</v>
      </c>
      <c r="C25462" t="s">
        <v>22</v>
      </c>
      <c r="D25462" t="s">
        <v>33</v>
      </c>
      <c r="E25462" t="s">
        <v>693</v>
      </c>
    </row>
    <row r="25463" spans="1:5" x14ac:dyDescent="0.25">
      <c r="A25463" t="s">
        <v>25631</v>
      </c>
      <c r="B25463" t="s">
        <v>16</v>
      </c>
      <c r="C25463" t="s">
        <v>17</v>
      </c>
      <c r="D25463" t="s">
        <v>33</v>
      </c>
      <c r="E25463" t="s">
        <v>653</v>
      </c>
    </row>
    <row r="25464" spans="1:5" x14ac:dyDescent="0.25">
      <c r="A25464" t="s">
        <v>19193</v>
      </c>
      <c r="B25464" t="s">
        <v>20</v>
      </c>
      <c r="C25464" t="s">
        <v>19</v>
      </c>
      <c r="D25464" t="s">
        <v>33</v>
      </c>
      <c r="E25464" t="s">
        <v>533</v>
      </c>
    </row>
    <row r="25465" spans="1:5" x14ac:dyDescent="0.25">
      <c r="A25465" t="s">
        <v>25633</v>
      </c>
      <c r="B25465" t="s">
        <v>20</v>
      </c>
      <c r="C25465" t="s">
        <v>21</v>
      </c>
      <c r="D25465" t="s">
        <v>33</v>
      </c>
      <c r="E25465" t="s">
        <v>582</v>
      </c>
    </row>
    <row r="25466" spans="1:5" x14ac:dyDescent="0.25">
      <c r="A25466" t="s">
        <v>28371</v>
      </c>
      <c r="B25466" t="s">
        <v>20</v>
      </c>
      <c r="C25466" t="s">
        <v>19</v>
      </c>
      <c r="D25466" t="s">
        <v>33</v>
      </c>
      <c r="E25466" t="s">
        <v>533</v>
      </c>
    </row>
    <row r="25467" spans="1:5" x14ac:dyDescent="0.25">
      <c r="A25467" t="s">
        <v>25635</v>
      </c>
      <c r="B25467" t="s">
        <v>20</v>
      </c>
      <c r="C25467" t="s">
        <v>21</v>
      </c>
      <c r="D25467" t="s">
        <v>33</v>
      </c>
      <c r="E25467" t="s">
        <v>582</v>
      </c>
    </row>
    <row r="25468" spans="1:5" x14ac:dyDescent="0.25">
      <c r="A25468" t="s">
        <v>24673</v>
      </c>
      <c r="B25468" t="s">
        <v>20</v>
      </c>
      <c r="C25468" t="s">
        <v>19</v>
      </c>
      <c r="D25468" t="s">
        <v>33</v>
      </c>
      <c r="E25468" t="s">
        <v>553</v>
      </c>
    </row>
    <row r="25469" spans="1:5" x14ac:dyDescent="0.25">
      <c r="A25469" t="s">
        <v>25637</v>
      </c>
      <c r="B25469" t="s">
        <v>20</v>
      </c>
      <c r="C25469" t="s">
        <v>19</v>
      </c>
      <c r="D25469" t="s">
        <v>33</v>
      </c>
      <c r="E25469" t="s">
        <v>530</v>
      </c>
    </row>
    <row r="25470" spans="1:5" x14ac:dyDescent="0.25">
      <c r="A25470" t="s">
        <v>25640</v>
      </c>
      <c r="B25470" t="s">
        <v>20</v>
      </c>
      <c r="C25470" t="s">
        <v>21</v>
      </c>
      <c r="D25470" t="s">
        <v>33</v>
      </c>
      <c r="E25470" t="s">
        <v>581</v>
      </c>
    </row>
    <row r="25471" spans="1:5" x14ac:dyDescent="0.25">
      <c r="A25471" t="s">
        <v>24980</v>
      </c>
      <c r="B25471" t="s">
        <v>20</v>
      </c>
      <c r="C25471" t="s">
        <v>19</v>
      </c>
      <c r="D25471" t="s">
        <v>33</v>
      </c>
      <c r="E25471" t="s">
        <v>553</v>
      </c>
    </row>
    <row r="25472" spans="1:5" x14ac:dyDescent="0.25">
      <c r="A25472" t="s">
        <v>15848</v>
      </c>
      <c r="B25472" t="s">
        <v>20</v>
      </c>
      <c r="C25472" t="s">
        <v>19</v>
      </c>
      <c r="D25472" t="s">
        <v>33</v>
      </c>
      <c r="E25472" t="s">
        <v>533</v>
      </c>
    </row>
    <row r="25473" spans="1:5" x14ac:dyDescent="0.25">
      <c r="A25473" t="s">
        <v>25639</v>
      </c>
      <c r="B25473" t="s">
        <v>20</v>
      </c>
      <c r="C25473" t="s">
        <v>21</v>
      </c>
      <c r="D25473" t="s">
        <v>33</v>
      </c>
      <c r="E25473" t="s">
        <v>581</v>
      </c>
    </row>
    <row r="25474" spans="1:5" x14ac:dyDescent="0.25">
      <c r="A25474" t="s">
        <v>25642</v>
      </c>
      <c r="B25474" t="s">
        <v>20</v>
      </c>
      <c r="C25474" t="s">
        <v>19</v>
      </c>
      <c r="D25474" t="s">
        <v>33</v>
      </c>
      <c r="E25474" t="s">
        <v>538</v>
      </c>
    </row>
    <row r="25475" spans="1:5" x14ac:dyDescent="0.25">
      <c r="A25475" t="s">
        <v>7088</v>
      </c>
      <c r="B25475" t="s">
        <v>20</v>
      </c>
      <c r="C25475" t="s">
        <v>19</v>
      </c>
      <c r="D25475" t="s">
        <v>33</v>
      </c>
      <c r="E25475" t="s">
        <v>533</v>
      </c>
    </row>
    <row r="25476" spans="1:5" x14ac:dyDescent="0.25">
      <c r="A25476" t="s">
        <v>25644</v>
      </c>
      <c r="B25476" t="s">
        <v>20</v>
      </c>
      <c r="C25476" t="s">
        <v>19</v>
      </c>
      <c r="D25476" t="s">
        <v>33</v>
      </c>
      <c r="E25476" t="s">
        <v>538</v>
      </c>
    </row>
    <row r="25477" spans="1:5" x14ac:dyDescent="0.25">
      <c r="A25477" t="s">
        <v>7093</v>
      </c>
      <c r="B25477" t="s">
        <v>20</v>
      </c>
      <c r="C25477" t="s">
        <v>19</v>
      </c>
      <c r="D25477" t="s">
        <v>33</v>
      </c>
      <c r="E25477" t="s">
        <v>533</v>
      </c>
    </row>
    <row r="25478" spans="1:5" x14ac:dyDescent="0.25">
      <c r="A25478" t="s">
        <v>7086</v>
      </c>
      <c r="B25478" t="s">
        <v>20</v>
      </c>
      <c r="C25478" t="s">
        <v>19</v>
      </c>
      <c r="D25478" t="s">
        <v>33</v>
      </c>
      <c r="E25478" t="s">
        <v>533</v>
      </c>
    </row>
    <row r="25479" spans="1:5" x14ac:dyDescent="0.25">
      <c r="A25479" t="s">
        <v>25647</v>
      </c>
      <c r="B25479" t="s">
        <v>20</v>
      </c>
      <c r="C25479" t="s">
        <v>19</v>
      </c>
      <c r="D25479" t="s">
        <v>33</v>
      </c>
      <c r="E25479" t="s">
        <v>538</v>
      </c>
    </row>
    <row r="25480" spans="1:5" x14ac:dyDescent="0.25">
      <c r="A25480" t="s">
        <v>7091</v>
      </c>
      <c r="B25480" t="s">
        <v>20</v>
      </c>
      <c r="C25480" t="s">
        <v>19</v>
      </c>
      <c r="D25480" t="s">
        <v>33</v>
      </c>
      <c r="E25480" t="s">
        <v>533</v>
      </c>
    </row>
    <row r="25481" spans="1:5" x14ac:dyDescent="0.25">
      <c r="A25481" t="s">
        <v>25649</v>
      </c>
      <c r="B25481" t="s">
        <v>20</v>
      </c>
      <c r="C25481" t="s">
        <v>19</v>
      </c>
      <c r="D25481" t="s">
        <v>33</v>
      </c>
      <c r="E25481" t="s">
        <v>538</v>
      </c>
    </row>
    <row r="25482" spans="1:5" x14ac:dyDescent="0.25">
      <c r="A25482" t="s">
        <v>25650</v>
      </c>
      <c r="B25482" t="s">
        <v>20</v>
      </c>
      <c r="C25482" t="s">
        <v>19</v>
      </c>
      <c r="D25482" t="s">
        <v>33</v>
      </c>
      <c r="E25482" t="s">
        <v>538</v>
      </c>
    </row>
    <row r="25483" spans="1:5" x14ac:dyDescent="0.25">
      <c r="A25483" t="s">
        <v>25785</v>
      </c>
      <c r="B25483" t="s">
        <v>20</v>
      </c>
      <c r="C25483" t="s">
        <v>19</v>
      </c>
      <c r="D25483" t="s">
        <v>33</v>
      </c>
      <c r="E25483" t="s">
        <v>533</v>
      </c>
    </row>
    <row r="25484" spans="1:5" x14ac:dyDescent="0.25">
      <c r="A25484" t="s">
        <v>14045</v>
      </c>
      <c r="B25484" t="s">
        <v>20</v>
      </c>
      <c r="C25484" t="s">
        <v>19</v>
      </c>
      <c r="D25484" t="s">
        <v>33</v>
      </c>
      <c r="E25484" t="s">
        <v>533</v>
      </c>
    </row>
    <row r="25485" spans="1:5" x14ac:dyDescent="0.25">
      <c r="A25485" t="s">
        <v>25653</v>
      </c>
      <c r="B25485" t="s">
        <v>20</v>
      </c>
      <c r="C25485" t="s">
        <v>21</v>
      </c>
      <c r="D25485" t="s">
        <v>33</v>
      </c>
      <c r="E25485" t="s">
        <v>581</v>
      </c>
    </row>
    <row r="25486" spans="1:5" x14ac:dyDescent="0.25">
      <c r="A25486" t="s">
        <v>17035</v>
      </c>
      <c r="B25486" t="s">
        <v>20</v>
      </c>
      <c r="C25486" t="s">
        <v>19</v>
      </c>
      <c r="D25486" t="s">
        <v>33</v>
      </c>
      <c r="E25486" t="s">
        <v>553</v>
      </c>
    </row>
    <row r="25487" spans="1:5" x14ac:dyDescent="0.25">
      <c r="A25487" t="s">
        <v>25655</v>
      </c>
      <c r="B25487" t="s">
        <v>20</v>
      </c>
      <c r="C25487" t="s">
        <v>21</v>
      </c>
      <c r="D25487" t="s">
        <v>33</v>
      </c>
      <c r="E25487" t="s">
        <v>582</v>
      </c>
    </row>
    <row r="25488" spans="1:5" x14ac:dyDescent="0.25">
      <c r="A25488" t="s">
        <v>17504</v>
      </c>
      <c r="B25488" t="s">
        <v>20</v>
      </c>
      <c r="C25488" t="s">
        <v>19</v>
      </c>
      <c r="D25488" t="s">
        <v>33</v>
      </c>
      <c r="E25488" t="s">
        <v>533</v>
      </c>
    </row>
    <row r="25489" spans="1:5" x14ac:dyDescent="0.25">
      <c r="A25489" t="s">
        <v>25657</v>
      </c>
      <c r="B25489" t="s">
        <v>20</v>
      </c>
      <c r="C25489" t="s">
        <v>19</v>
      </c>
      <c r="D25489" t="s">
        <v>33</v>
      </c>
      <c r="E25489" t="s">
        <v>530</v>
      </c>
    </row>
    <row r="25490" spans="1:5" x14ac:dyDescent="0.25">
      <c r="A25490" t="s">
        <v>7431</v>
      </c>
      <c r="B25490" t="s">
        <v>20</v>
      </c>
      <c r="C25490" t="s">
        <v>19</v>
      </c>
      <c r="D25490" t="s">
        <v>33</v>
      </c>
      <c r="E25490" t="s">
        <v>533</v>
      </c>
    </row>
    <row r="25491" spans="1:5" x14ac:dyDescent="0.25">
      <c r="A25491" t="s">
        <v>25659</v>
      </c>
      <c r="B25491" t="s">
        <v>20</v>
      </c>
      <c r="C25491" t="s">
        <v>19</v>
      </c>
      <c r="D25491" t="s">
        <v>33</v>
      </c>
      <c r="E25491" t="s">
        <v>530</v>
      </c>
    </row>
    <row r="25492" spans="1:5" x14ac:dyDescent="0.25">
      <c r="A25492" t="s">
        <v>19438</v>
      </c>
      <c r="B25492" t="s">
        <v>20</v>
      </c>
      <c r="C25492" t="s">
        <v>19</v>
      </c>
      <c r="D25492" t="s">
        <v>33</v>
      </c>
      <c r="E25492" t="s">
        <v>533</v>
      </c>
    </row>
    <row r="25493" spans="1:5" x14ac:dyDescent="0.25">
      <c r="A25493" t="s">
        <v>19074</v>
      </c>
      <c r="B25493" t="s">
        <v>20</v>
      </c>
      <c r="C25493" t="s">
        <v>19</v>
      </c>
      <c r="D25493" t="s">
        <v>33</v>
      </c>
      <c r="E25493" t="s">
        <v>533</v>
      </c>
    </row>
    <row r="25494" spans="1:5" x14ac:dyDescent="0.25">
      <c r="A25494" t="s">
        <v>13990</v>
      </c>
      <c r="B25494" t="s">
        <v>20</v>
      </c>
      <c r="C25494" t="s">
        <v>19</v>
      </c>
      <c r="D25494" t="s">
        <v>33</v>
      </c>
      <c r="E25494" t="s">
        <v>533</v>
      </c>
    </row>
    <row r="25495" spans="1:5" x14ac:dyDescent="0.25">
      <c r="A25495" t="s">
        <v>25663</v>
      </c>
      <c r="B25495" t="s">
        <v>20</v>
      </c>
      <c r="C25495" t="s">
        <v>19</v>
      </c>
      <c r="D25495" t="s">
        <v>33</v>
      </c>
      <c r="E25495" t="s">
        <v>538</v>
      </c>
    </row>
    <row r="25496" spans="1:5" x14ac:dyDescent="0.25">
      <c r="A25496" t="s">
        <v>26315</v>
      </c>
      <c r="B25496" t="s">
        <v>20</v>
      </c>
      <c r="C25496" t="s">
        <v>19</v>
      </c>
      <c r="D25496" t="s">
        <v>33</v>
      </c>
      <c r="E25496" t="s">
        <v>533</v>
      </c>
    </row>
    <row r="25497" spans="1:5" x14ac:dyDescent="0.25">
      <c r="A25497" t="s">
        <v>11549</v>
      </c>
      <c r="B25497" t="s">
        <v>20</v>
      </c>
      <c r="C25497" t="s">
        <v>19</v>
      </c>
      <c r="D25497" t="s">
        <v>33</v>
      </c>
      <c r="E25497" t="s">
        <v>533</v>
      </c>
    </row>
    <row r="25498" spans="1:5" x14ac:dyDescent="0.25">
      <c r="A25498" t="s">
        <v>13062</v>
      </c>
      <c r="B25498" t="s">
        <v>20</v>
      </c>
      <c r="C25498" t="s">
        <v>19</v>
      </c>
      <c r="D25498" t="s">
        <v>33</v>
      </c>
      <c r="E25498" t="s">
        <v>533</v>
      </c>
    </row>
    <row r="25499" spans="1:5" x14ac:dyDescent="0.25">
      <c r="A25499" t="s">
        <v>9362</v>
      </c>
      <c r="B25499" t="s">
        <v>20</v>
      </c>
      <c r="C25499" t="s">
        <v>19</v>
      </c>
      <c r="D25499" t="s">
        <v>33</v>
      </c>
      <c r="E25499" t="s">
        <v>533</v>
      </c>
    </row>
    <row r="25500" spans="1:5" x14ac:dyDescent="0.25">
      <c r="A25500" t="s">
        <v>25668</v>
      </c>
      <c r="B25500" t="s">
        <v>20</v>
      </c>
      <c r="C25500" t="s">
        <v>21</v>
      </c>
      <c r="D25500" t="s">
        <v>33</v>
      </c>
      <c r="E25500" t="s">
        <v>582</v>
      </c>
    </row>
    <row r="25501" spans="1:5" x14ac:dyDescent="0.25">
      <c r="A25501" t="s">
        <v>9363</v>
      </c>
      <c r="B25501" t="s">
        <v>20</v>
      </c>
      <c r="C25501" t="s">
        <v>19</v>
      </c>
      <c r="D25501" t="s">
        <v>33</v>
      </c>
      <c r="E25501" t="s">
        <v>533</v>
      </c>
    </row>
    <row r="25502" spans="1:5" x14ac:dyDescent="0.25">
      <c r="A25502" t="s">
        <v>25670</v>
      </c>
      <c r="B25502" t="s">
        <v>20</v>
      </c>
      <c r="C25502" t="s">
        <v>19</v>
      </c>
      <c r="D25502" t="s">
        <v>33</v>
      </c>
      <c r="E25502" t="s">
        <v>530</v>
      </c>
    </row>
    <row r="25503" spans="1:5" x14ac:dyDescent="0.25">
      <c r="A25503" t="s">
        <v>17407</v>
      </c>
      <c r="B25503" t="s">
        <v>20</v>
      </c>
      <c r="C25503" t="s">
        <v>19</v>
      </c>
      <c r="D25503" t="s">
        <v>33</v>
      </c>
      <c r="E25503" t="s">
        <v>533</v>
      </c>
    </row>
    <row r="25504" spans="1:5" x14ac:dyDescent="0.25">
      <c r="A25504" t="s">
        <v>25672</v>
      </c>
      <c r="B25504" t="s">
        <v>20</v>
      </c>
      <c r="C25504" t="s">
        <v>19</v>
      </c>
      <c r="D25504" t="s">
        <v>33</v>
      </c>
      <c r="E25504" t="s">
        <v>530</v>
      </c>
    </row>
    <row r="25505" spans="1:5" x14ac:dyDescent="0.25">
      <c r="A25505" t="s">
        <v>19530</v>
      </c>
      <c r="B25505" t="s">
        <v>20</v>
      </c>
      <c r="C25505" t="s">
        <v>19</v>
      </c>
      <c r="D25505" t="s">
        <v>33</v>
      </c>
      <c r="E25505" t="s">
        <v>533</v>
      </c>
    </row>
    <row r="25506" spans="1:5" x14ac:dyDescent="0.25">
      <c r="A25506" t="s">
        <v>25674</v>
      </c>
      <c r="B25506" t="s">
        <v>20</v>
      </c>
      <c r="C25506" t="s">
        <v>19</v>
      </c>
      <c r="D25506" t="s">
        <v>33</v>
      </c>
      <c r="E25506" t="s">
        <v>530</v>
      </c>
    </row>
    <row r="25507" spans="1:5" x14ac:dyDescent="0.25">
      <c r="A25507" t="s">
        <v>25675</v>
      </c>
      <c r="B25507" t="s">
        <v>16</v>
      </c>
      <c r="C25507" t="s">
        <v>17</v>
      </c>
      <c r="D25507" t="s">
        <v>33</v>
      </c>
      <c r="E25507" t="s">
        <v>653</v>
      </c>
    </row>
    <row r="25508" spans="1:5" x14ac:dyDescent="0.25">
      <c r="A25508" t="s">
        <v>25676</v>
      </c>
      <c r="B25508" t="s">
        <v>16</v>
      </c>
      <c r="C25508" t="s">
        <v>17</v>
      </c>
      <c r="D25508" t="s">
        <v>33</v>
      </c>
      <c r="E25508" t="s">
        <v>653</v>
      </c>
    </row>
    <row r="25509" spans="1:5" x14ac:dyDescent="0.25">
      <c r="A25509" t="s">
        <v>25677</v>
      </c>
      <c r="B25509" t="s">
        <v>16</v>
      </c>
      <c r="C25509" t="s">
        <v>17</v>
      </c>
      <c r="D25509" t="s">
        <v>33</v>
      </c>
      <c r="E25509" t="s">
        <v>653</v>
      </c>
    </row>
    <row r="25510" spans="1:5" x14ac:dyDescent="0.25">
      <c r="A25510" t="s">
        <v>25678</v>
      </c>
      <c r="B25510" t="s">
        <v>16</v>
      </c>
      <c r="C25510" t="s">
        <v>17</v>
      </c>
      <c r="D25510" t="s">
        <v>33</v>
      </c>
      <c r="E25510" t="s">
        <v>653</v>
      </c>
    </row>
    <row r="25511" spans="1:5" x14ac:dyDescent="0.25">
      <c r="A25511" t="s">
        <v>17404</v>
      </c>
      <c r="B25511" t="s">
        <v>20</v>
      </c>
      <c r="C25511" t="s">
        <v>19</v>
      </c>
      <c r="D25511" t="s">
        <v>33</v>
      </c>
      <c r="E25511" t="s">
        <v>533</v>
      </c>
    </row>
    <row r="25512" spans="1:5" x14ac:dyDescent="0.25">
      <c r="A25512" t="s">
        <v>25680</v>
      </c>
      <c r="B25512" t="s">
        <v>20</v>
      </c>
      <c r="C25512" t="s">
        <v>21</v>
      </c>
      <c r="D25512" t="s">
        <v>33</v>
      </c>
      <c r="E25512" t="s">
        <v>582</v>
      </c>
    </row>
    <row r="25513" spans="1:5" x14ac:dyDescent="0.25">
      <c r="A25513" t="s">
        <v>19647</v>
      </c>
      <c r="B25513" t="s">
        <v>20</v>
      </c>
      <c r="C25513" t="s">
        <v>19</v>
      </c>
      <c r="D25513" t="s">
        <v>33</v>
      </c>
      <c r="E25513" t="s">
        <v>533</v>
      </c>
    </row>
    <row r="25514" spans="1:5" x14ac:dyDescent="0.25">
      <c r="A25514" t="s">
        <v>25682</v>
      </c>
      <c r="B25514" t="s">
        <v>20</v>
      </c>
      <c r="C25514" t="s">
        <v>19</v>
      </c>
      <c r="D25514" t="s">
        <v>33</v>
      </c>
      <c r="E25514" t="s">
        <v>530</v>
      </c>
    </row>
    <row r="25515" spans="1:5" x14ac:dyDescent="0.25">
      <c r="A25515" t="s">
        <v>9007</v>
      </c>
      <c r="B25515" t="s">
        <v>20</v>
      </c>
      <c r="C25515" t="s">
        <v>19</v>
      </c>
      <c r="D25515" t="s">
        <v>33</v>
      </c>
      <c r="E25515" t="s">
        <v>533</v>
      </c>
    </row>
    <row r="25516" spans="1:5" x14ac:dyDescent="0.25">
      <c r="A25516" t="s">
        <v>25684</v>
      </c>
      <c r="B25516" t="s">
        <v>20</v>
      </c>
      <c r="C25516" t="s">
        <v>19</v>
      </c>
      <c r="D25516" t="s">
        <v>33</v>
      </c>
      <c r="E25516" t="s">
        <v>538</v>
      </c>
    </row>
    <row r="25517" spans="1:5" x14ac:dyDescent="0.25">
      <c r="A25517" t="s">
        <v>43856</v>
      </c>
      <c r="B25517" t="s">
        <v>20</v>
      </c>
      <c r="C25517" t="s">
        <v>19</v>
      </c>
      <c r="D25517" t="s">
        <v>33</v>
      </c>
      <c r="E25517" t="s">
        <v>533</v>
      </c>
    </row>
    <row r="25518" spans="1:5" x14ac:dyDescent="0.25">
      <c r="A25518" t="s">
        <v>25686</v>
      </c>
      <c r="B25518" t="s">
        <v>20</v>
      </c>
      <c r="C25518" t="s">
        <v>19</v>
      </c>
      <c r="D25518" t="s">
        <v>33</v>
      </c>
      <c r="E25518" t="s">
        <v>530</v>
      </c>
    </row>
    <row r="25519" spans="1:5" x14ac:dyDescent="0.25">
      <c r="A25519" t="s">
        <v>26317</v>
      </c>
      <c r="B25519" t="s">
        <v>20</v>
      </c>
      <c r="C25519" t="s">
        <v>19</v>
      </c>
      <c r="D25519" t="s">
        <v>33</v>
      </c>
      <c r="E25519" t="s">
        <v>533</v>
      </c>
    </row>
    <row r="25520" spans="1:5" x14ac:dyDescent="0.25">
      <c r="A25520" t="s">
        <v>25688</v>
      </c>
      <c r="B25520" t="s">
        <v>20</v>
      </c>
      <c r="C25520" t="s">
        <v>21</v>
      </c>
      <c r="D25520" t="s">
        <v>33</v>
      </c>
      <c r="E25520" t="s">
        <v>582</v>
      </c>
    </row>
    <row r="25521" spans="1:5" x14ac:dyDescent="0.25">
      <c r="A25521" t="s">
        <v>13997</v>
      </c>
      <c r="B25521" t="s">
        <v>20</v>
      </c>
      <c r="C25521" t="s">
        <v>19</v>
      </c>
      <c r="D25521" t="s">
        <v>33</v>
      </c>
      <c r="E25521" t="s">
        <v>533</v>
      </c>
    </row>
    <row r="25522" spans="1:5" x14ac:dyDescent="0.25">
      <c r="A25522" t="s">
        <v>25690</v>
      </c>
      <c r="B25522" t="s">
        <v>20</v>
      </c>
      <c r="C25522" t="s">
        <v>19</v>
      </c>
      <c r="D25522" t="s">
        <v>33</v>
      </c>
      <c r="E25522" t="s">
        <v>530</v>
      </c>
    </row>
    <row r="25523" spans="1:5" x14ac:dyDescent="0.25">
      <c r="A25523" t="s">
        <v>17149</v>
      </c>
      <c r="B25523" t="s">
        <v>20</v>
      </c>
      <c r="C25523" t="s">
        <v>19</v>
      </c>
      <c r="D25523" t="s">
        <v>33</v>
      </c>
      <c r="E25523" t="s">
        <v>533</v>
      </c>
    </row>
    <row r="25524" spans="1:5" x14ac:dyDescent="0.25">
      <c r="A25524" t="s">
        <v>25692</v>
      </c>
      <c r="B25524" t="s">
        <v>20</v>
      </c>
      <c r="C25524" t="s">
        <v>19</v>
      </c>
      <c r="D25524" t="s">
        <v>33</v>
      </c>
      <c r="E25524" t="s">
        <v>530</v>
      </c>
    </row>
    <row r="25525" spans="1:5" x14ac:dyDescent="0.25">
      <c r="A25525" t="s">
        <v>25693</v>
      </c>
      <c r="B25525" t="s">
        <v>16</v>
      </c>
      <c r="C25525" t="s">
        <v>17</v>
      </c>
      <c r="D25525" t="s">
        <v>33</v>
      </c>
      <c r="E25525" t="s">
        <v>524</v>
      </c>
    </row>
    <row r="25526" spans="1:5" x14ac:dyDescent="0.25">
      <c r="A25526" t="s">
        <v>25694</v>
      </c>
      <c r="B25526" t="s">
        <v>16</v>
      </c>
      <c r="C25526" t="s">
        <v>17</v>
      </c>
      <c r="D25526" t="s">
        <v>33</v>
      </c>
      <c r="E25526" t="s">
        <v>653</v>
      </c>
    </row>
    <row r="25527" spans="1:5" x14ac:dyDescent="0.25">
      <c r="A25527" t="s">
        <v>25695</v>
      </c>
      <c r="B25527" t="s">
        <v>16</v>
      </c>
      <c r="C25527" t="s">
        <v>17</v>
      </c>
      <c r="D25527" t="s">
        <v>33</v>
      </c>
      <c r="E25527" t="s">
        <v>653</v>
      </c>
    </row>
    <row r="25528" spans="1:5" x14ac:dyDescent="0.25">
      <c r="A25528" t="s">
        <v>25696</v>
      </c>
      <c r="B25528" t="s">
        <v>16</v>
      </c>
      <c r="C25528" t="s">
        <v>17</v>
      </c>
      <c r="D25528" t="s">
        <v>33</v>
      </c>
      <c r="E25528" t="s">
        <v>653</v>
      </c>
    </row>
    <row r="25529" spans="1:5" x14ac:dyDescent="0.25">
      <c r="A25529" t="s">
        <v>25697</v>
      </c>
      <c r="B25529" t="s">
        <v>20</v>
      </c>
      <c r="C25529" t="s">
        <v>19</v>
      </c>
      <c r="D25529" t="s">
        <v>33</v>
      </c>
      <c r="E25529" t="s">
        <v>538</v>
      </c>
    </row>
    <row r="25530" spans="1:5" x14ac:dyDescent="0.25">
      <c r="A25530" t="s">
        <v>4808</v>
      </c>
      <c r="B25530" t="s">
        <v>20</v>
      </c>
      <c r="C25530" t="s">
        <v>19</v>
      </c>
      <c r="D25530" t="s">
        <v>33</v>
      </c>
      <c r="E25530" t="s">
        <v>533</v>
      </c>
    </row>
    <row r="25531" spans="1:5" x14ac:dyDescent="0.25">
      <c r="A25531" t="s">
        <v>25699</v>
      </c>
      <c r="B25531" t="s">
        <v>20</v>
      </c>
      <c r="C25531" t="s">
        <v>19</v>
      </c>
      <c r="D25531" t="s">
        <v>33</v>
      </c>
      <c r="E25531" t="s">
        <v>530</v>
      </c>
    </row>
    <row r="25532" spans="1:5" x14ac:dyDescent="0.25">
      <c r="A25532" t="s">
        <v>25700</v>
      </c>
      <c r="B25532" t="s">
        <v>20</v>
      </c>
      <c r="C25532" t="s">
        <v>19</v>
      </c>
      <c r="D25532" t="s">
        <v>33</v>
      </c>
      <c r="E25532" t="s">
        <v>538</v>
      </c>
    </row>
    <row r="25533" spans="1:5" x14ac:dyDescent="0.25">
      <c r="A25533" t="s">
        <v>5403</v>
      </c>
      <c r="B25533" t="s">
        <v>20</v>
      </c>
      <c r="C25533" t="s">
        <v>19</v>
      </c>
      <c r="D25533" t="s">
        <v>33</v>
      </c>
      <c r="E25533" t="s">
        <v>533</v>
      </c>
    </row>
    <row r="25534" spans="1:5" x14ac:dyDescent="0.25">
      <c r="A25534" t="s">
        <v>25702</v>
      </c>
      <c r="B25534" t="s">
        <v>20</v>
      </c>
      <c r="C25534" t="s">
        <v>19</v>
      </c>
      <c r="D25534" t="s">
        <v>33</v>
      </c>
      <c r="E25534" t="s">
        <v>530</v>
      </c>
    </row>
    <row r="25535" spans="1:5" x14ac:dyDescent="0.25">
      <c r="A25535" t="s">
        <v>25703</v>
      </c>
      <c r="B25535" t="s">
        <v>20</v>
      </c>
      <c r="C25535" t="s">
        <v>19</v>
      </c>
      <c r="D25535" t="s">
        <v>33</v>
      </c>
      <c r="E25535" t="s">
        <v>538</v>
      </c>
    </row>
    <row r="25536" spans="1:5" x14ac:dyDescent="0.25">
      <c r="A25536" t="s">
        <v>29579</v>
      </c>
      <c r="B25536" t="s">
        <v>20</v>
      </c>
      <c r="C25536" t="s">
        <v>19</v>
      </c>
      <c r="D25536" t="s">
        <v>65</v>
      </c>
      <c r="E25536" t="s">
        <v>533</v>
      </c>
    </row>
    <row r="25537" spans="1:5" x14ac:dyDescent="0.25">
      <c r="A25537" t="s">
        <v>25705</v>
      </c>
      <c r="B25537" t="s">
        <v>20</v>
      </c>
      <c r="C25537" t="s">
        <v>19</v>
      </c>
      <c r="D25537" t="s">
        <v>33</v>
      </c>
      <c r="E25537" t="s">
        <v>530</v>
      </c>
    </row>
    <row r="25538" spans="1:5" x14ac:dyDescent="0.25">
      <c r="A25538" t="s">
        <v>25706</v>
      </c>
      <c r="B25538" t="s">
        <v>20</v>
      </c>
      <c r="C25538" t="s">
        <v>19</v>
      </c>
      <c r="D25538" t="s">
        <v>33</v>
      </c>
      <c r="E25538" t="s">
        <v>538</v>
      </c>
    </row>
    <row r="25539" spans="1:5" x14ac:dyDescent="0.25">
      <c r="A25539" t="s">
        <v>26159</v>
      </c>
      <c r="B25539" t="s">
        <v>20</v>
      </c>
      <c r="C25539" t="s">
        <v>19</v>
      </c>
      <c r="D25539" t="s">
        <v>33</v>
      </c>
      <c r="E25539" t="s">
        <v>533</v>
      </c>
    </row>
    <row r="25540" spans="1:5" x14ac:dyDescent="0.25">
      <c r="A25540" t="s">
        <v>25708</v>
      </c>
      <c r="B25540" t="s">
        <v>20</v>
      </c>
      <c r="C25540" t="s">
        <v>19</v>
      </c>
      <c r="D25540" t="s">
        <v>33</v>
      </c>
      <c r="E25540" t="s">
        <v>530</v>
      </c>
    </row>
    <row r="25541" spans="1:5" x14ac:dyDescent="0.25">
      <c r="A25541" t="s">
        <v>43857</v>
      </c>
      <c r="B25541" t="s">
        <v>20</v>
      </c>
      <c r="C25541" t="s">
        <v>19</v>
      </c>
      <c r="D25541" t="s">
        <v>65</v>
      </c>
      <c r="E25541" t="s">
        <v>533</v>
      </c>
    </row>
    <row r="25542" spans="1:5" x14ac:dyDescent="0.25">
      <c r="A25542" t="s">
        <v>25710</v>
      </c>
      <c r="B25542" t="s">
        <v>20</v>
      </c>
      <c r="C25542" t="s">
        <v>24</v>
      </c>
      <c r="D25542" t="s">
        <v>33</v>
      </c>
      <c r="E25542" t="s">
        <v>700</v>
      </c>
    </row>
    <row r="25543" spans="1:5" x14ac:dyDescent="0.25">
      <c r="A25543" t="s">
        <v>25711</v>
      </c>
      <c r="B25543" t="s">
        <v>20</v>
      </c>
      <c r="C25543" t="s">
        <v>19</v>
      </c>
      <c r="D25543" t="s">
        <v>33</v>
      </c>
      <c r="E25543" t="s">
        <v>502</v>
      </c>
    </row>
    <row r="25544" spans="1:5" x14ac:dyDescent="0.25">
      <c r="A25544" t="s">
        <v>25712</v>
      </c>
      <c r="B25544" t="s">
        <v>20</v>
      </c>
      <c r="C25544" t="s">
        <v>19</v>
      </c>
      <c r="D25544" t="s">
        <v>65</v>
      </c>
      <c r="E25544" t="s">
        <v>500</v>
      </c>
    </row>
    <row r="25545" spans="1:5" x14ac:dyDescent="0.25">
      <c r="A25545" t="s">
        <v>25713</v>
      </c>
      <c r="B25545" t="s">
        <v>14</v>
      </c>
      <c r="C25545" t="s">
        <v>14</v>
      </c>
      <c r="D25545" t="s">
        <v>69</v>
      </c>
      <c r="E25545" t="s">
        <v>757</v>
      </c>
    </row>
    <row r="25546" spans="1:5" x14ac:dyDescent="0.25">
      <c r="A25546" t="s">
        <v>25714</v>
      </c>
      <c r="B25546" t="s">
        <v>14</v>
      </c>
      <c r="C25546" t="s">
        <v>14</v>
      </c>
      <c r="D25546" t="s">
        <v>69</v>
      </c>
      <c r="E25546" t="s">
        <v>637</v>
      </c>
    </row>
    <row r="25547" spans="1:5" x14ac:dyDescent="0.25">
      <c r="A25547" t="s">
        <v>25715</v>
      </c>
      <c r="B25547" t="s">
        <v>20</v>
      </c>
      <c r="C25547" t="s">
        <v>19</v>
      </c>
      <c r="D25547" t="s">
        <v>33</v>
      </c>
      <c r="E25547" t="s">
        <v>804</v>
      </c>
    </row>
    <row r="25548" spans="1:5" x14ac:dyDescent="0.25">
      <c r="A25548" t="s">
        <v>25716</v>
      </c>
      <c r="B25548" t="s">
        <v>20</v>
      </c>
      <c r="C25548" t="s">
        <v>19</v>
      </c>
      <c r="D25548" t="s">
        <v>33</v>
      </c>
      <c r="E25548" t="s">
        <v>585</v>
      </c>
    </row>
    <row r="25549" spans="1:5" x14ac:dyDescent="0.25">
      <c r="A25549" t="s">
        <v>25717</v>
      </c>
      <c r="B25549" t="s">
        <v>20</v>
      </c>
      <c r="C25549" t="s">
        <v>19</v>
      </c>
      <c r="D25549" t="s">
        <v>33</v>
      </c>
      <c r="E25549" t="s">
        <v>585</v>
      </c>
    </row>
    <row r="25550" spans="1:5" x14ac:dyDescent="0.25">
      <c r="A25550" t="s">
        <v>3669</v>
      </c>
      <c r="B25550" t="s">
        <v>20</v>
      </c>
      <c r="C25550" t="s">
        <v>19</v>
      </c>
      <c r="D25550" t="s">
        <v>33</v>
      </c>
      <c r="E25550" t="s">
        <v>533</v>
      </c>
    </row>
    <row r="25551" spans="1:5" x14ac:dyDescent="0.25">
      <c r="A25551" t="s">
        <v>25719</v>
      </c>
      <c r="B25551" t="s">
        <v>20</v>
      </c>
      <c r="C25551" t="s">
        <v>19</v>
      </c>
      <c r="D25551" t="s">
        <v>33</v>
      </c>
      <c r="E25551" t="s">
        <v>585</v>
      </c>
    </row>
    <row r="25552" spans="1:5" x14ac:dyDescent="0.25">
      <c r="A25552" t="s">
        <v>25720</v>
      </c>
      <c r="B25552" t="s">
        <v>20</v>
      </c>
      <c r="C25552" t="s">
        <v>19</v>
      </c>
      <c r="D25552" t="s">
        <v>33</v>
      </c>
      <c r="E25552" t="s">
        <v>585</v>
      </c>
    </row>
    <row r="25553" spans="1:5" x14ac:dyDescent="0.25">
      <c r="A25553" t="s">
        <v>25721</v>
      </c>
      <c r="B25553" t="s">
        <v>20</v>
      </c>
      <c r="C25553" t="s">
        <v>19</v>
      </c>
      <c r="D25553" t="s">
        <v>33</v>
      </c>
      <c r="E25553" t="s">
        <v>704</v>
      </c>
    </row>
    <row r="25554" spans="1:5" x14ac:dyDescent="0.25">
      <c r="A25554" t="s">
        <v>3670</v>
      </c>
      <c r="B25554" t="s">
        <v>20</v>
      </c>
      <c r="C25554" t="s">
        <v>19</v>
      </c>
      <c r="D25554" t="s">
        <v>33</v>
      </c>
      <c r="E25554" t="s">
        <v>533</v>
      </c>
    </row>
    <row r="25555" spans="1:5" x14ac:dyDescent="0.25">
      <c r="A25555" t="s">
        <v>25723</v>
      </c>
      <c r="B25555" t="s">
        <v>20</v>
      </c>
      <c r="C25555" t="s">
        <v>19</v>
      </c>
      <c r="D25555" t="s">
        <v>33</v>
      </c>
      <c r="E25555" t="s">
        <v>562</v>
      </c>
    </row>
    <row r="25556" spans="1:5" x14ac:dyDescent="0.25">
      <c r="A25556" t="s">
        <v>3671</v>
      </c>
      <c r="B25556" t="s">
        <v>20</v>
      </c>
      <c r="C25556" t="s">
        <v>19</v>
      </c>
      <c r="D25556" t="s">
        <v>33</v>
      </c>
      <c r="E25556" t="s">
        <v>533</v>
      </c>
    </row>
    <row r="25557" spans="1:5" x14ac:dyDescent="0.25">
      <c r="A25557" t="s">
        <v>25725</v>
      </c>
      <c r="B25557" t="s">
        <v>20</v>
      </c>
      <c r="C25557" t="s">
        <v>19</v>
      </c>
      <c r="D25557" t="s">
        <v>33</v>
      </c>
      <c r="E25557" t="s">
        <v>562</v>
      </c>
    </row>
    <row r="25558" spans="1:5" x14ac:dyDescent="0.25">
      <c r="A25558" t="s">
        <v>25726</v>
      </c>
      <c r="B25558" t="s">
        <v>16</v>
      </c>
      <c r="C25558" t="s">
        <v>17</v>
      </c>
      <c r="D25558" t="s">
        <v>33</v>
      </c>
      <c r="E25558" t="s">
        <v>653</v>
      </c>
    </row>
    <row r="25559" spans="1:5" x14ac:dyDescent="0.25">
      <c r="A25559" t="s">
        <v>27740</v>
      </c>
      <c r="B25559" t="s">
        <v>20</v>
      </c>
      <c r="C25559" t="s">
        <v>19</v>
      </c>
      <c r="D25559" t="s">
        <v>33</v>
      </c>
      <c r="E25559" t="s">
        <v>533</v>
      </c>
    </row>
    <row r="25560" spans="1:5" x14ac:dyDescent="0.25">
      <c r="A25560" t="s">
        <v>17405</v>
      </c>
      <c r="B25560" t="s">
        <v>20</v>
      </c>
      <c r="C25560" t="s">
        <v>19</v>
      </c>
      <c r="D25560" t="s">
        <v>33</v>
      </c>
      <c r="E25560" t="s">
        <v>533</v>
      </c>
    </row>
    <row r="25561" spans="1:5" x14ac:dyDescent="0.25">
      <c r="A25561" t="s">
        <v>25729</v>
      </c>
      <c r="B25561" t="s">
        <v>20</v>
      </c>
      <c r="C25561" t="s">
        <v>19</v>
      </c>
      <c r="D25561" t="s">
        <v>33</v>
      </c>
      <c r="E25561" t="s">
        <v>531</v>
      </c>
    </row>
    <row r="25562" spans="1:5" x14ac:dyDescent="0.25">
      <c r="A25562" t="s">
        <v>25730</v>
      </c>
      <c r="B25562" t="s">
        <v>20</v>
      </c>
      <c r="C25562" t="s">
        <v>19</v>
      </c>
      <c r="D25562" t="s">
        <v>69</v>
      </c>
      <c r="E25562" t="s">
        <v>538</v>
      </c>
    </row>
    <row r="25563" spans="1:5" x14ac:dyDescent="0.25">
      <c r="A25563" t="s">
        <v>19489</v>
      </c>
      <c r="B25563" t="s">
        <v>20</v>
      </c>
      <c r="C25563" t="s">
        <v>19</v>
      </c>
      <c r="D25563" t="s">
        <v>33</v>
      </c>
      <c r="E25563" t="s">
        <v>533</v>
      </c>
    </row>
    <row r="25564" spans="1:5" x14ac:dyDescent="0.25">
      <c r="A25564" t="s">
        <v>25732</v>
      </c>
      <c r="B25564" t="s">
        <v>20</v>
      </c>
      <c r="C25564" t="s">
        <v>19</v>
      </c>
      <c r="D25564" t="s">
        <v>33</v>
      </c>
      <c r="E25564" t="s">
        <v>530</v>
      </c>
    </row>
    <row r="25565" spans="1:5" x14ac:dyDescent="0.25">
      <c r="A25565" t="s">
        <v>5060</v>
      </c>
      <c r="B25565" t="s">
        <v>20</v>
      </c>
      <c r="C25565" t="s">
        <v>19</v>
      </c>
      <c r="D25565" t="s">
        <v>33</v>
      </c>
      <c r="E25565" t="s">
        <v>533</v>
      </c>
    </row>
    <row r="25566" spans="1:5" x14ac:dyDescent="0.25">
      <c r="A25566" t="s">
        <v>25734</v>
      </c>
      <c r="B25566" t="s">
        <v>20</v>
      </c>
      <c r="C25566" t="s">
        <v>19</v>
      </c>
      <c r="D25566" t="s">
        <v>33</v>
      </c>
      <c r="E25566" t="s">
        <v>530</v>
      </c>
    </row>
    <row r="25567" spans="1:5" x14ac:dyDescent="0.25">
      <c r="A25567" t="s">
        <v>28848</v>
      </c>
      <c r="B25567" t="s">
        <v>20</v>
      </c>
      <c r="C25567" t="s">
        <v>19</v>
      </c>
      <c r="D25567" t="s">
        <v>33</v>
      </c>
      <c r="E25567" t="s">
        <v>533</v>
      </c>
    </row>
    <row r="25568" spans="1:5" x14ac:dyDescent="0.25">
      <c r="A25568" t="s">
        <v>25736</v>
      </c>
      <c r="B25568" t="s">
        <v>16</v>
      </c>
      <c r="C25568" t="s">
        <v>15</v>
      </c>
      <c r="D25568" t="s">
        <v>33</v>
      </c>
      <c r="E25568" t="s">
        <v>659</v>
      </c>
    </row>
    <row r="25569" spans="1:5" x14ac:dyDescent="0.25">
      <c r="A25569" t="s">
        <v>27125</v>
      </c>
      <c r="B25569" t="s">
        <v>20</v>
      </c>
      <c r="C25569" t="s">
        <v>19</v>
      </c>
      <c r="D25569" t="s">
        <v>33</v>
      </c>
      <c r="E25569" t="s">
        <v>533</v>
      </c>
    </row>
    <row r="25570" spans="1:5" x14ac:dyDescent="0.25">
      <c r="A25570" t="s">
        <v>25738</v>
      </c>
      <c r="B25570" t="s">
        <v>20</v>
      </c>
      <c r="C25570" t="s">
        <v>19</v>
      </c>
      <c r="D25570" t="s">
        <v>33</v>
      </c>
      <c r="E25570" t="s">
        <v>530</v>
      </c>
    </row>
    <row r="25571" spans="1:5" x14ac:dyDescent="0.25">
      <c r="A25571" t="s">
        <v>26161</v>
      </c>
      <c r="B25571" t="s">
        <v>20</v>
      </c>
      <c r="C25571" t="s">
        <v>19</v>
      </c>
      <c r="D25571" t="s">
        <v>33</v>
      </c>
      <c r="E25571" t="s">
        <v>533</v>
      </c>
    </row>
    <row r="25572" spans="1:5" x14ac:dyDescent="0.25">
      <c r="A25572" t="s">
        <v>25740</v>
      </c>
      <c r="B25572" t="s">
        <v>20</v>
      </c>
      <c r="C25572" t="s">
        <v>19</v>
      </c>
      <c r="D25572" t="s">
        <v>33</v>
      </c>
      <c r="E25572" t="s">
        <v>530</v>
      </c>
    </row>
    <row r="25573" spans="1:5" x14ac:dyDescent="0.25">
      <c r="A25573" t="s">
        <v>23622</v>
      </c>
      <c r="B25573" t="s">
        <v>20</v>
      </c>
      <c r="C25573" t="s">
        <v>19</v>
      </c>
      <c r="D25573" t="s">
        <v>33</v>
      </c>
      <c r="E25573" t="s">
        <v>533</v>
      </c>
    </row>
    <row r="25574" spans="1:5" x14ac:dyDescent="0.25">
      <c r="A25574" t="s">
        <v>23677</v>
      </c>
      <c r="B25574" t="s">
        <v>20</v>
      </c>
      <c r="C25574" t="s">
        <v>19</v>
      </c>
      <c r="D25574" t="s">
        <v>33</v>
      </c>
      <c r="E25574" t="s">
        <v>553</v>
      </c>
    </row>
    <row r="25575" spans="1:5" x14ac:dyDescent="0.25">
      <c r="A25575" t="s">
        <v>17152</v>
      </c>
      <c r="B25575" t="s">
        <v>20</v>
      </c>
      <c r="C25575" t="s">
        <v>19</v>
      </c>
      <c r="D25575" t="s">
        <v>33</v>
      </c>
      <c r="E25575" t="s">
        <v>533</v>
      </c>
    </row>
    <row r="25576" spans="1:5" x14ac:dyDescent="0.25">
      <c r="A25576" t="s">
        <v>5113</v>
      </c>
      <c r="B25576" t="s">
        <v>20</v>
      </c>
      <c r="C25576" t="s">
        <v>19</v>
      </c>
      <c r="D25576" t="s">
        <v>33</v>
      </c>
      <c r="E25576" t="s">
        <v>533</v>
      </c>
    </row>
    <row r="25577" spans="1:5" x14ac:dyDescent="0.25">
      <c r="A25577" t="s">
        <v>19693</v>
      </c>
      <c r="B25577" t="s">
        <v>20</v>
      </c>
      <c r="C25577" t="s">
        <v>19</v>
      </c>
      <c r="D25577" t="s">
        <v>33</v>
      </c>
      <c r="E25577" t="s">
        <v>533</v>
      </c>
    </row>
    <row r="25578" spans="1:5" x14ac:dyDescent="0.25">
      <c r="A25578" t="s">
        <v>25746</v>
      </c>
      <c r="B25578" t="s">
        <v>20</v>
      </c>
      <c r="C25578" t="s">
        <v>19</v>
      </c>
      <c r="D25578" t="s">
        <v>33</v>
      </c>
      <c r="E25578" t="s">
        <v>531</v>
      </c>
    </row>
    <row r="25579" spans="1:5" x14ac:dyDescent="0.25">
      <c r="A25579" t="s">
        <v>4809</v>
      </c>
      <c r="B25579" t="s">
        <v>20</v>
      </c>
      <c r="C25579" t="s">
        <v>19</v>
      </c>
      <c r="D25579" t="s">
        <v>33</v>
      </c>
      <c r="E25579" t="s">
        <v>533</v>
      </c>
    </row>
    <row r="25580" spans="1:5" x14ac:dyDescent="0.25">
      <c r="A25580" t="s">
        <v>25748</v>
      </c>
      <c r="B25580" t="s">
        <v>20</v>
      </c>
      <c r="C25580" t="s">
        <v>21</v>
      </c>
      <c r="D25580" t="s">
        <v>33</v>
      </c>
      <c r="E25580" t="s">
        <v>582</v>
      </c>
    </row>
    <row r="25581" spans="1:5" x14ac:dyDescent="0.25">
      <c r="A25581" t="s">
        <v>16312</v>
      </c>
      <c r="B25581" t="s">
        <v>20</v>
      </c>
      <c r="C25581" t="s">
        <v>19</v>
      </c>
      <c r="D25581" t="s">
        <v>33</v>
      </c>
      <c r="E25581" t="s">
        <v>533</v>
      </c>
    </row>
    <row r="25582" spans="1:5" x14ac:dyDescent="0.25">
      <c r="A25582" t="s">
        <v>25750</v>
      </c>
      <c r="B25582" t="s">
        <v>16</v>
      </c>
      <c r="C25582" t="s">
        <v>17</v>
      </c>
      <c r="D25582" t="s">
        <v>33</v>
      </c>
      <c r="E25582" t="s">
        <v>653</v>
      </c>
    </row>
    <row r="25583" spans="1:5" x14ac:dyDescent="0.25">
      <c r="A25583" t="s">
        <v>16320</v>
      </c>
      <c r="B25583" t="s">
        <v>20</v>
      </c>
      <c r="C25583" t="s">
        <v>19</v>
      </c>
      <c r="D25583" t="s">
        <v>33</v>
      </c>
      <c r="E25583" t="s">
        <v>533</v>
      </c>
    </row>
    <row r="25584" spans="1:5" x14ac:dyDescent="0.25">
      <c r="A25584" t="s">
        <v>25751</v>
      </c>
      <c r="B25584" t="s">
        <v>20</v>
      </c>
      <c r="C25584" t="s">
        <v>21</v>
      </c>
      <c r="D25584" t="s">
        <v>33</v>
      </c>
      <c r="E25584" t="s">
        <v>582</v>
      </c>
    </row>
    <row r="25585" spans="1:5" x14ac:dyDescent="0.25">
      <c r="A25585" t="s">
        <v>5462</v>
      </c>
      <c r="B25585" t="s">
        <v>20</v>
      </c>
      <c r="C25585" t="s">
        <v>19</v>
      </c>
      <c r="D25585" t="s">
        <v>33</v>
      </c>
      <c r="E25585" t="s">
        <v>533</v>
      </c>
    </row>
    <row r="25586" spans="1:5" x14ac:dyDescent="0.25">
      <c r="A25586" t="s">
        <v>21064</v>
      </c>
      <c r="B25586" t="s">
        <v>20</v>
      </c>
      <c r="C25586" t="s">
        <v>19</v>
      </c>
      <c r="D25586" t="s">
        <v>33</v>
      </c>
      <c r="E25586" t="s">
        <v>533</v>
      </c>
    </row>
    <row r="25587" spans="1:5" x14ac:dyDescent="0.25">
      <c r="A25587" t="s">
        <v>26724</v>
      </c>
      <c r="B25587" t="s">
        <v>20</v>
      </c>
      <c r="C25587" t="s">
        <v>19</v>
      </c>
      <c r="D25587" t="s">
        <v>65</v>
      </c>
      <c r="E25587" t="s">
        <v>533</v>
      </c>
    </row>
    <row r="25588" spans="1:5" x14ac:dyDescent="0.25">
      <c r="A25588" t="s">
        <v>9251</v>
      </c>
      <c r="B25588" t="s">
        <v>20</v>
      </c>
      <c r="C25588" t="s">
        <v>19</v>
      </c>
      <c r="D25588" t="s">
        <v>33</v>
      </c>
      <c r="E25588" t="s">
        <v>533</v>
      </c>
    </row>
    <row r="25589" spans="1:5" x14ac:dyDescent="0.25">
      <c r="A25589" t="s">
        <v>3832</v>
      </c>
      <c r="B25589" t="s">
        <v>20</v>
      </c>
      <c r="C25589" t="s">
        <v>19</v>
      </c>
      <c r="D25589" t="s">
        <v>33</v>
      </c>
      <c r="E25589" t="s">
        <v>533</v>
      </c>
    </row>
    <row r="25590" spans="1:5" x14ac:dyDescent="0.25">
      <c r="A25590" t="s">
        <v>25758</v>
      </c>
      <c r="B25590" t="s">
        <v>20</v>
      </c>
      <c r="C25590" t="s">
        <v>19</v>
      </c>
      <c r="D25590" t="s">
        <v>33</v>
      </c>
      <c r="E25590" t="s">
        <v>530</v>
      </c>
    </row>
    <row r="25591" spans="1:5" x14ac:dyDescent="0.25">
      <c r="A25591" t="s">
        <v>25759</v>
      </c>
      <c r="B25591" t="s">
        <v>16</v>
      </c>
      <c r="C25591" t="s">
        <v>17</v>
      </c>
      <c r="D25591" t="s">
        <v>33</v>
      </c>
      <c r="E25591" t="s">
        <v>653</v>
      </c>
    </row>
    <row r="25592" spans="1:5" x14ac:dyDescent="0.25">
      <c r="A25592" t="s">
        <v>9159</v>
      </c>
      <c r="B25592" t="s">
        <v>20</v>
      </c>
      <c r="C25592" t="s">
        <v>19</v>
      </c>
      <c r="D25592" t="s">
        <v>33</v>
      </c>
      <c r="E25592" t="s">
        <v>533</v>
      </c>
    </row>
    <row r="25593" spans="1:5" x14ac:dyDescent="0.25">
      <c r="A25593" t="s">
        <v>20786</v>
      </c>
      <c r="B25593" t="s">
        <v>20</v>
      </c>
      <c r="C25593" t="s">
        <v>19</v>
      </c>
      <c r="D25593" t="s">
        <v>33</v>
      </c>
      <c r="E25593" t="s">
        <v>533</v>
      </c>
    </row>
    <row r="25594" spans="1:5" x14ac:dyDescent="0.25">
      <c r="A25594" t="s">
        <v>25762</v>
      </c>
      <c r="B25594" t="s">
        <v>20</v>
      </c>
      <c r="C25594" t="s">
        <v>19</v>
      </c>
      <c r="D25594" t="s">
        <v>33</v>
      </c>
      <c r="E25594" t="s">
        <v>538</v>
      </c>
    </row>
    <row r="25595" spans="1:5" x14ac:dyDescent="0.25">
      <c r="A25595" t="s">
        <v>11307</v>
      </c>
      <c r="B25595" t="s">
        <v>20</v>
      </c>
      <c r="C25595" t="s">
        <v>19</v>
      </c>
      <c r="D25595" t="s">
        <v>33</v>
      </c>
      <c r="E25595" t="s">
        <v>553</v>
      </c>
    </row>
    <row r="25596" spans="1:5" x14ac:dyDescent="0.25">
      <c r="A25596" t="s">
        <v>23515</v>
      </c>
      <c r="B25596" t="s">
        <v>20</v>
      </c>
      <c r="C25596" t="s">
        <v>19</v>
      </c>
      <c r="D25596" t="s">
        <v>33</v>
      </c>
      <c r="E25596" t="s">
        <v>533</v>
      </c>
    </row>
    <row r="25597" spans="1:5" x14ac:dyDescent="0.25">
      <c r="A25597" t="s">
        <v>15830</v>
      </c>
      <c r="B25597" t="s">
        <v>20</v>
      </c>
      <c r="C25597" t="s">
        <v>19</v>
      </c>
      <c r="D25597" t="s">
        <v>33</v>
      </c>
      <c r="E25597" t="s">
        <v>533</v>
      </c>
    </row>
    <row r="25598" spans="1:5" x14ac:dyDescent="0.25">
      <c r="A25598" t="s">
        <v>25766</v>
      </c>
      <c r="B25598" t="s">
        <v>20</v>
      </c>
      <c r="C25598" t="s">
        <v>19</v>
      </c>
      <c r="D25598" t="s">
        <v>33</v>
      </c>
      <c r="E25598" t="s">
        <v>530</v>
      </c>
    </row>
    <row r="25599" spans="1:5" x14ac:dyDescent="0.25">
      <c r="A25599" t="s">
        <v>22641</v>
      </c>
      <c r="B25599" t="s">
        <v>20</v>
      </c>
      <c r="C25599" t="s">
        <v>19</v>
      </c>
      <c r="D25599" t="s">
        <v>33</v>
      </c>
      <c r="E25599" t="s">
        <v>533</v>
      </c>
    </row>
    <row r="25600" spans="1:5" x14ac:dyDescent="0.25">
      <c r="A25600" t="s">
        <v>25768</v>
      </c>
      <c r="B25600" t="s">
        <v>20</v>
      </c>
      <c r="C25600" t="s">
        <v>19</v>
      </c>
      <c r="D25600" t="s">
        <v>33</v>
      </c>
      <c r="E25600" t="s">
        <v>530</v>
      </c>
    </row>
    <row r="25601" spans="1:5" x14ac:dyDescent="0.25">
      <c r="A25601" t="s">
        <v>1555</v>
      </c>
      <c r="B25601" t="s">
        <v>20</v>
      </c>
      <c r="C25601" t="s">
        <v>19</v>
      </c>
      <c r="D25601" t="s">
        <v>33</v>
      </c>
      <c r="E25601" t="s">
        <v>533</v>
      </c>
    </row>
    <row r="25602" spans="1:5" x14ac:dyDescent="0.25">
      <c r="A25602" t="s">
        <v>25770</v>
      </c>
      <c r="B25602" t="s">
        <v>20</v>
      </c>
      <c r="C25602" t="s">
        <v>19</v>
      </c>
      <c r="D25602" t="s">
        <v>33</v>
      </c>
      <c r="E25602" t="s">
        <v>530</v>
      </c>
    </row>
    <row r="25603" spans="1:5" x14ac:dyDescent="0.25">
      <c r="A25603" t="s">
        <v>25771</v>
      </c>
      <c r="B25603" t="s">
        <v>20</v>
      </c>
      <c r="C25603" t="s">
        <v>21</v>
      </c>
      <c r="D25603" t="s">
        <v>33</v>
      </c>
      <c r="E25603" t="s">
        <v>559</v>
      </c>
    </row>
    <row r="25604" spans="1:5" x14ac:dyDescent="0.25">
      <c r="A25604" t="s">
        <v>19608</v>
      </c>
      <c r="B25604" t="s">
        <v>20</v>
      </c>
      <c r="C25604" t="s">
        <v>19</v>
      </c>
      <c r="D25604" t="s">
        <v>33</v>
      </c>
      <c r="E25604" t="s">
        <v>533</v>
      </c>
    </row>
    <row r="25605" spans="1:5" x14ac:dyDescent="0.25">
      <c r="A25605" t="s">
        <v>9144</v>
      </c>
      <c r="B25605" t="s">
        <v>20</v>
      </c>
      <c r="C25605" t="s">
        <v>19</v>
      </c>
      <c r="D25605" t="s">
        <v>33</v>
      </c>
      <c r="E25605" t="s">
        <v>533</v>
      </c>
    </row>
    <row r="25606" spans="1:5" x14ac:dyDescent="0.25">
      <c r="A25606" t="s">
        <v>25774</v>
      </c>
      <c r="B25606" t="s">
        <v>20</v>
      </c>
      <c r="C25606" t="s">
        <v>19</v>
      </c>
      <c r="D25606" t="s">
        <v>33</v>
      </c>
      <c r="E25606" t="s">
        <v>530</v>
      </c>
    </row>
    <row r="25607" spans="1:5" x14ac:dyDescent="0.25">
      <c r="A25607" t="s">
        <v>12906</v>
      </c>
      <c r="B25607" t="s">
        <v>20</v>
      </c>
      <c r="C25607" t="s">
        <v>19</v>
      </c>
      <c r="D25607" t="s">
        <v>33</v>
      </c>
      <c r="E25607" t="s">
        <v>533</v>
      </c>
    </row>
    <row r="25608" spans="1:5" x14ac:dyDescent="0.25">
      <c r="A25608" t="s">
        <v>25776</v>
      </c>
      <c r="B25608" t="s">
        <v>20</v>
      </c>
      <c r="C25608" t="s">
        <v>19</v>
      </c>
      <c r="D25608" t="s">
        <v>33</v>
      </c>
      <c r="E25608" t="s">
        <v>530</v>
      </c>
    </row>
    <row r="25609" spans="1:5" x14ac:dyDescent="0.25">
      <c r="A25609" t="s">
        <v>25777</v>
      </c>
      <c r="B25609" t="s">
        <v>20</v>
      </c>
      <c r="C25609" t="s">
        <v>19</v>
      </c>
      <c r="D25609" t="s">
        <v>33</v>
      </c>
      <c r="E25609" t="s">
        <v>530</v>
      </c>
    </row>
    <row r="25610" spans="1:5" x14ac:dyDescent="0.25">
      <c r="A25610" t="s">
        <v>13695</v>
      </c>
      <c r="B25610" t="s">
        <v>20</v>
      </c>
      <c r="C25610" t="s">
        <v>19</v>
      </c>
      <c r="D25610" t="s">
        <v>33</v>
      </c>
      <c r="E25610" t="s">
        <v>533</v>
      </c>
    </row>
    <row r="25611" spans="1:5" x14ac:dyDescent="0.25">
      <c r="A25611" t="s">
        <v>25779</v>
      </c>
      <c r="B25611" t="s">
        <v>20</v>
      </c>
      <c r="C25611" t="s">
        <v>19</v>
      </c>
      <c r="D25611" t="s">
        <v>33</v>
      </c>
      <c r="E25611" t="s">
        <v>562</v>
      </c>
    </row>
    <row r="25612" spans="1:5" x14ac:dyDescent="0.25">
      <c r="A25612" t="s">
        <v>22505</v>
      </c>
      <c r="B25612" t="s">
        <v>20</v>
      </c>
      <c r="C25612" t="s">
        <v>19</v>
      </c>
      <c r="D25612" t="s">
        <v>33</v>
      </c>
      <c r="E25612" t="s">
        <v>533</v>
      </c>
    </row>
    <row r="25613" spans="1:5" x14ac:dyDescent="0.25">
      <c r="A25613" t="s">
        <v>16315</v>
      </c>
      <c r="B25613" t="s">
        <v>20</v>
      </c>
      <c r="C25613" t="s">
        <v>19</v>
      </c>
      <c r="D25613" t="s">
        <v>33</v>
      </c>
      <c r="E25613" t="s">
        <v>533</v>
      </c>
    </row>
    <row r="25614" spans="1:5" x14ac:dyDescent="0.25">
      <c r="A25614" t="s">
        <v>18130</v>
      </c>
      <c r="B25614" t="s">
        <v>20</v>
      </c>
      <c r="C25614" t="s">
        <v>19</v>
      </c>
      <c r="D25614" t="s">
        <v>33</v>
      </c>
      <c r="E25614" t="s">
        <v>533</v>
      </c>
    </row>
    <row r="25615" spans="1:5" x14ac:dyDescent="0.25">
      <c r="A25615" t="s">
        <v>25783</v>
      </c>
      <c r="B25615" t="s">
        <v>20</v>
      </c>
      <c r="C25615" t="s">
        <v>19</v>
      </c>
      <c r="D25615" t="s">
        <v>33</v>
      </c>
      <c r="E25615" t="s">
        <v>530</v>
      </c>
    </row>
    <row r="25616" spans="1:5" x14ac:dyDescent="0.25">
      <c r="A25616" t="s">
        <v>25784</v>
      </c>
      <c r="B25616" t="s">
        <v>20</v>
      </c>
      <c r="C25616" t="s">
        <v>19</v>
      </c>
      <c r="D25616" t="s">
        <v>33</v>
      </c>
      <c r="E25616" t="s">
        <v>783</v>
      </c>
    </row>
    <row r="25617" spans="1:5" x14ac:dyDescent="0.25">
      <c r="A25617" t="s">
        <v>17415</v>
      </c>
      <c r="B25617" t="s">
        <v>20</v>
      </c>
      <c r="C25617" t="s">
        <v>19</v>
      </c>
      <c r="D25617" t="s">
        <v>33</v>
      </c>
      <c r="E25617" t="s">
        <v>553</v>
      </c>
    </row>
    <row r="25618" spans="1:5" x14ac:dyDescent="0.25">
      <c r="A25618" t="s">
        <v>7923</v>
      </c>
      <c r="B25618" t="s">
        <v>20</v>
      </c>
      <c r="C25618" t="s">
        <v>19</v>
      </c>
      <c r="D25618" t="s">
        <v>33</v>
      </c>
      <c r="E25618" t="s">
        <v>533</v>
      </c>
    </row>
    <row r="25619" spans="1:5" x14ac:dyDescent="0.25">
      <c r="A25619" t="s">
        <v>23231</v>
      </c>
      <c r="B25619" t="s">
        <v>20</v>
      </c>
      <c r="C25619" t="s">
        <v>19</v>
      </c>
      <c r="D25619" t="s">
        <v>33</v>
      </c>
      <c r="E25619" t="s">
        <v>533</v>
      </c>
    </row>
    <row r="25620" spans="1:5" x14ac:dyDescent="0.25">
      <c r="A25620" t="s">
        <v>25788</v>
      </c>
      <c r="B25620" t="s">
        <v>20</v>
      </c>
      <c r="C25620" t="s">
        <v>19</v>
      </c>
      <c r="D25620" t="s">
        <v>33</v>
      </c>
      <c r="E25620" t="s">
        <v>562</v>
      </c>
    </row>
    <row r="25621" spans="1:5" x14ac:dyDescent="0.25">
      <c r="A25621" t="s">
        <v>25789</v>
      </c>
      <c r="B25621" t="s">
        <v>20</v>
      </c>
      <c r="C25621" t="s">
        <v>19</v>
      </c>
      <c r="D25621" t="s">
        <v>33</v>
      </c>
      <c r="E25621" t="s">
        <v>538</v>
      </c>
    </row>
    <row r="25622" spans="1:5" x14ac:dyDescent="0.25">
      <c r="A25622" t="s">
        <v>25790</v>
      </c>
      <c r="B25622" t="s">
        <v>20</v>
      </c>
      <c r="C25622" t="s">
        <v>21</v>
      </c>
      <c r="D25622" t="s">
        <v>33</v>
      </c>
      <c r="E25622" t="s">
        <v>581</v>
      </c>
    </row>
    <row r="25623" spans="1:5" x14ac:dyDescent="0.25">
      <c r="A25623" t="s">
        <v>25791</v>
      </c>
      <c r="B25623" t="s">
        <v>20</v>
      </c>
      <c r="C25623" t="s">
        <v>21</v>
      </c>
      <c r="D25623" t="s">
        <v>33</v>
      </c>
      <c r="E25623" t="s">
        <v>581</v>
      </c>
    </row>
    <row r="25624" spans="1:5" x14ac:dyDescent="0.25">
      <c r="A25624" t="s">
        <v>25792</v>
      </c>
      <c r="B25624" t="s">
        <v>20</v>
      </c>
      <c r="C25624" t="s">
        <v>21</v>
      </c>
      <c r="D25624" t="s">
        <v>33</v>
      </c>
      <c r="E25624" t="s">
        <v>581</v>
      </c>
    </row>
    <row r="25625" spans="1:5" x14ac:dyDescent="0.25">
      <c r="A25625" t="s">
        <v>25793</v>
      </c>
      <c r="B25625" t="s">
        <v>20</v>
      </c>
      <c r="C25625" t="s">
        <v>19</v>
      </c>
      <c r="D25625" t="s">
        <v>33</v>
      </c>
      <c r="E25625" t="s">
        <v>538</v>
      </c>
    </row>
    <row r="25626" spans="1:5" x14ac:dyDescent="0.25">
      <c r="A25626" t="s">
        <v>25794</v>
      </c>
      <c r="B25626" t="s">
        <v>20</v>
      </c>
      <c r="C25626" t="s">
        <v>19</v>
      </c>
      <c r="D25626" t="s">
        <v>33</v>
      </c>
      <c r="E25626" t="s">
        <v>538</v>
      </c>
    </row>
    <row r="25627" spans="1:5" x14ac:dyDescent="0.25">
      <c r="A25627" t="s">
        <v>25795</v>
      </c>
      <c r="B25627" t="s">
        <v>20</v>
      </c>
      <c r="C25627" t="s">
        <v>19</v>
      </c>
      <c r="D25627" t="s">
        <v>33</v>
      </c>
      <c r="E25627" t="s">
        <v>538</v>
      </c>
    </row>
    <row r="25628" spans="1:5" x14ac:dyDescent="0.25">
      <c r="A25628" t="s">
        <v>25796</v>
      </c>
      <c r="B25628" t="s">
        <v>20</v>
      </c>
      <c r="C25628" t="s">
        <v>21</v>
      </c>
      <c r="D25628" t="s">
        <v>33</v>
      </c>
      <c r="E25628" t="s">
        <v>581</v>
      </c>
    </row>
    <row r="25629" spans="1:5" x14ac:dyDescent="0.25">
      <c r="A25629" t="s">
        <v>25797</v>
      </c>
      <c r="B25629" t="s">
        <v>20</v>
      </c>
      <c r="C25629" t="s">
        <v>19</v>
      </c>
      <c r="D25629" t="s">
        <v>33</v>
      </c>
      <c r="E25629" t="s">
        <v>538</v>
      </c>
    </row>
    <row r="25630" spans="1:5" x14ac:dyDescent="0.25">
      <c r="A25630" t="s">
        <v>7909</v>
      </c>
      <c r="B25630" t="s">
        <v>20</v>
      </c>
      <c r="C25630" t="s">
        <v>19</v>
      </c>
      <c r="D25630" t="s">
        <v>33</v>
      </c>
      <c r="E25630" t="s">
        <v>533</v>
      </c>
    </row>
    <row r="25631" spans="1:5" x14ac:dyDescent="0.25">
      <c r="A25631" t="s">
        <v>25799</v>
      </c>
      <c r="B25631" t="s">
        <v>20</v>
      </c>
      <c r="C25631" t="s">
        <v>19</v>
      </c>
      <c r="D25631" t="s">
        <v>33</v>
      </c>
      <c r="E25631" t="s">
        <v>530</v>
      </c>
    </row>
    <row r="25632" spans="1:5" x14ac:dyDescent="0.25">
      <c r="A25632" t="s">
        <v>25800</v>
      </c>
      <c r="B25632" t="s">
        <v>20</v>
      </c>
      <c r="C25632" t="s">
        <v>19</v>
      </c>
      <c r="D25632" t="s">
        <v>33</v>
      </c>
      <c r="E25632" t="s">
        <v>538</v>
      </c>
    </row>
    <row r="25633" spans="1:5" x14ac:dyDescent="0.25">
      <c r="A25633" t="s">
        <v>25801</v>
      </c>
      <c r="B25633" t="s">
        <v>20</v>
      </c>
      <c r="C25633" t="s">
        <v>19</v>
      </c>
      <c r="D25633" t="s">
        <v>33</v>
      </c>
      <c r="E25633" t="s">
        <v>530</v>
      </c>
    </row>
    <row r="25634" spans="1:5" x14ac:dyDescent="0.25">
      <c r="A25634" t="s">
        <v>5131</v>
      </c>
      <c r="B25634" t="s">
        <v>20</v>
      </c>
      <c r="C25634" t="s">
        <v>19</v>
      </c>
      <c r="D25634" t="s">
        <v>33</v>
      </c>
      <c r="E25634" t="s">
        <v>533</v>
      </c>
    </row>
    <row r="25635" spans="1:5" x14ac:dyDescent="0.25">
      <c r="A25635" t="s">
        <v>25803</v>
      </c>
      <c r="B25635" t="s">
        <v>20</v>
      </c>
      <c r="C25635" t="s">
        <v>19</v>
      </c>
      <c r="D25635" t="s">
        <v>33</v>
      </c>
      <c r="E25635" t="s">
        <v>538</v>
      </c>
    </row>
    <row r="25636" spans="1:5" x14ac:dyDescent="0.25">
      <c r="A25636" t="s">
        <v>13639</v>
      </c>
      <c r="B25636" t="s">
        <v>20</v>
      </c>
      <c r="C25636" t="s">
        <v>19</v>
      </c>
      <c r="D25636" t="s">
        <v>33</v>
      </c>
      <c r="E25636" t="s">
        <v>533</v>
      </c>
    </row>
    <row r="25637" spans="1:5" x14ac:dyDescent="0.25">
      <c r="A25637" t="s">
        <v>25805</v>
      </c>
      <c r="B25637" t="s">
        <v>20</v>
      </c>
      <c r="C25637" t="s">
        <v>19</v>
      </c>
      <c r="D25637" t="s">
        <v>33</v>
      </c>
      <c r="E25637" t="s">
        <v>530</v>
      </c>
    </row>
    <row r="25638" spans="1:5" x14ac:dyDescent="0.25">
      <c r="A25638" t="s">
        <v>25806</v>
      </c>
      <c r="B25638" t="s">
        <v>16</v>
      </c>
      <c r="C25638" t="s">
        <v>17</v>
      </c>
      <c r="D25638" t="s">
        <v>33</v>
      </c>
      <c r="E25638" t="s">
        <v>653</v>
      </c>
    </row>
    <row r="25639" spans="1:5" x14ac:dyDescent="0.25">
      <c r="A25639" t="s">
        <v>19725</v>
      </c>
      <c r="B25639" t="s">
        <v>20</v>
      </c>
      <c r="C25639" t="s">
        <v>19</v>
      </c>
      <c r="D25639" t="s">
        <v>33</v>
      </c>
      <c r="E25639" t="s">
        <v>533</v>
      </c>
    </row>
    <row r="25640" spans="1:5" x14ac:dyDescent="0.25">
      <c r="A25640" t="s">
        <v>4804</v>
      </c>
      <c r="B25640" t="s">
        <v>20</v>
      </c>
      <c r="C25640" t="s">
        <v>19</v>
      </c>
      <c r="D25640" t="s">
        <v>33</v>
      </c>
      <c r="E25640" t="s">
        <v>533</v>
      </c>
    </row>
    <row r="25641" spans="1:5" x14ac:dyDescent="0.25">
      <c r="A25641" t="s">
        <v>25809</v>
      </c>
      <c r="B25641" t="s">
        <v>20</v>
      </c>
      <c r="C25641" t="s">
        <v>19</v>
      </c>
      <c r="D25641" t="s">
        <v>33</v>
      </c>
      <c r="E25641" t="s">
        <v>538</v>
      </c>
    </row>
    <row r="25642" spans="1:5" x14ac:dyDescent="0.25">
      <c r="A25642" t="s">
        <v>21803</v>
      </c>
      <c r="B25642" t="s">
        <v>20</v>
      </c>
      <c r="C25642" t="s">
        <v>19</v>
      </c>
      <c r="D25642" t="s">
        <v>33</v>
      </c>
      <c r="E25642" t="s">
        <v>533</v>
      </c>
    </row>
    <row r="25643" spans="1:5" x14ac:dyDescent="0.25">
      <c r="A25643" t="s">
        <v>25811</v>
      </c>
      <c r="B25643" t="s">
        <v>20</v>
      </c>
      <c r="C25643" t="s">
        <v>19</v>
      </c>
      <c r="D25643" t="s">
        <v>33</v>
      </c>
      <c r="E25643" t="s">
        <v>538</v>
      </c>
    </row>
    <row r="25644" spans="1:5" x14ac:dyDescent="0.25">
      <c r="A25644" t="s">
        <v>25812</v>
      </c>
      <c r="B25644" t="s">
        <v>20</v>
      </c>
      <c r="C25644" t="s">
        <v>19</v>
      </c>
      <c r="D25644" t="s">
        <v>33</v>
      </c>
      <c r="E25644" t="s">
        <v>538</v>
      </c>
    </row>
    <row r="25645" spans="1:5" x14ac:dyDescent="0.25">
      <c r="A25645" t="s">
        <v>21247</v>
      </c>
      <c r="B25645" t="s">
        <v>20</v>
      </c>
      <c r="C25645" t="s">
        <v>19</v>
      </c>
      <c r="D25645" t="s">
        <v>33</v>
      </c>
      <c r="E25645" t="s">
        <v>533</v>
      </c>
    </row>
    <row r="25646" spans="1:5" x14ac:dyDescent="0.25">
      <c r="A25646" t="s">
        <v>25814</v>
      </c>
      <c r="B25646" t="s">
        <v>20</v>
      </c>
      <c r="C25646" t="s">
        <v>19</v>
      </c>
      <c r="D25646" t="s">
        <v>33</v>
      </c>
      <c r="E25646" t="s">
        <v>530</v>
      </c>
    </row>
    <row r="25647" spans="1:5" x14ac:dyDescent="0.25">
      <c r="A25647" t="s">
        <v>25815</v>
      </c>
      <c r="B25647" t="s">
        <v>16</v>
      </c>
      <c r="C25647" t="s">
        <v>17</v>
      </c>
      <c r="D25647" t="s">
        <v>33</v>
      </c>
      <c r="E25647" t="s">
        <v>653</v>
      </c>
    </row>
    <row r="25648" spans="1:5" x14ac:dyDescent="0.25">
      <c r="A25648" t="s">
        <v>7488</v>
      </c>
      <c r="B25648" t="s">
        <v>20</v>
      </c>
      <c r="C25648" t="s">
        <v>19</v>
      </c>
      <c r="D25648" t="s">
        <v>33</v>
      </c>
      <c r="E25648" t="s">
        <v>533</v>
      </c>
    </row>
    <row r="25649" spans="1:5" x14ac:dyDescent="0.25">
      <c r="A25649" t="s">
        <v>22893</v>
      </c>
      <c r="B25649" t="s">
        <v>20</v>
      </c>
      <c r="C25649" t="s">
        <v>19</v>
      </c>
      <c r="D25649" t="s">
        <v>33</v>
      </c>
      <c r="E25649" t="s">
        <v>533</v>
      </c>
    </row>
    <row r="25650" spans="1:5" x14ac:dyDescent="0.25">
      <c r="A25650" t="s">
        <v>25819</v>
      </c>
      <c r="B25650" t="s">
        <v>20</v>
      </c>
      <c r="C25650" t="s">
        <v>21</v>
      </c>
      <c r="D25650" t="s">
        <v>33</v>
      </c>
      <c r="E25650" t="s">
        <v>581</v>
      </c>
    </row>
    <row r="25651" spans="1:5" x14ac:dyDescent="0.25">
      <c r="A25651" t="s">
        <v>25817</v>
      </c>
      <c r="B25651" t="s">
        <v>20</v>
      </c>
      <c r="C25651" t="s">
        <v>21</v>
      </c>
      <c r="D25651" t="s">
        <v>33</v>
      </c>
      <c r="E25651" t="s">
        <v>581</v>
      </c>
    </row>
    <row r="25652" spans="1:5" x14ac:dyDescent="0.25">
      <c r="A25652" t="s">
        <v>3689</v>
      </c>
      <c r="B25652" t="s">
        <v>20</v>
      </c>
      <c r="C25652" t="s">
        <v>19</v>
      </c>
      <c r="D25652" t="s">
        <v>33</v>
      </c>
      <c r="E25652" t="s">
        <v>533</v>
      </c>
    </row>
    <row r="25653" spans="1:5" x14ac:dyDescent="0.25">
      <c r="A25653" t="s">
        <v>25821</v>
      </c>
      <c r="B25653" t="s">
        <v>20</v>
      </c>
      <c r="C25653" t="s">
        <v>19</v>
      </c>
      <c r="D25653" t="s">
        <v>33</v>
      </c>
      <c r="E25653" t="s">
        <v>530</v>
      </c>
    </row>
    <row r="25654" spans="1:5" x14ac:dyDescent="0.25">
      <c r="A25654" t="s">
        <v>25823</v>
      </c>
      <c r="B25654" t="s">
        <v>20</v>
      </c>
      <c r="C25654" t="s">
        <v>19</v>
      </c>
      <c r="D25654" t="s">
        <v>33</v>
      </c>
      <c r="E25654" t="s">
        <v>538</v>
      </c>
    </row>
    <row r="25655" spans="1:5" x14ac:dyDescent="0.25">
      <c r="A25655" t="s">
        <v>19325</v>
      </c>
      <c r="B25655" t="s">
        <v>20</v>
      </c>
      <c r="C25655" t="s">
        <v>19</v>
      </c>
      <c r="D25655" t="s">
        <v>33</v>
      </c>
      <c r="E25655" t="s">
        <v>533</v>
      </c>
    </row>
    <row r="25656" spans="1:5" x14ac:dyDescent="0.25">
      <c r="A25656" t="s">
        <v>16127</v>
      </c>
      <c r="B25656" t="s">
        <v>20</v>
      </c>
      <c r="C25656" t="s">
        <v>19</v>
      </c>
      <c r="D25656" t="s">
        <v>33</v>
      </c>
      <c r="E25656" t="s">
        <v>533</v>
      </c>
    </row>
    <row r="25657" spans="1:5" x14ac:dyDescent="0.25">
      <c r="A25657" t="s">
        <v>25825</v>
      </c>
      <c r="B25657" t="s">
        <v>20</v>
      </c>
      <c r="C25657" t="s">
        <v>19</v>
      </c>
      <c r="D25657" t="s">
        <v>33</v>
      </c>
      <c r="E25657" t="s">
        <v>530</v>
      </c>
    </row>
    <row r="25658" spans="1:5" x14ac:dyDescent="0.25">
      <c r="A25658" t="s">
        <v>27423</v>
      </c>
      <c r="B25658" t="s">
        <v>20</v>
      </c>
      <c r="C25658" t="s">
        <v>19</v>
      </c>
      <c r="D25658" t="s">
        <v>33</v>
      </c>
      <c r="E25658" t="s">
        <v>533</v>
      </c>
    </row>
    <row r="25659" spans="1:5" x14ac:dyDescent="0.25">
      <c r="A25659" t="s">
        <v>25827</v>
      </c>
      <c r="B25659" t="s">
        <v>20</v>
      </c>
      <c r="C25659" t="s">
        <v>19</v>
      </c>
      <c r="D25659" t="s">
        <v>33</v>
      </c>
      <c r="E25659" t="s">
        <v>530</v>
      </c>
    </row>
    <row r="25660" spans="1:5" x14ac:dyDescent="0.25">
      <c r="A25660" t="s">
        <v>28095</v>
      </c>
      <c r="B25660" t="s">
        <v>20</v>
      </c>
      <c r="C25660" t="s">
        <v>19</v>
      </c>
      <c r="D25660" t="s">
        <v>33</v>
      </c>
      <c r="E25660" t="s">
        <v>533</v>
      </c>
    </row>
    <row r="25661" spans="1:5" x14ac:dyDescent="0.25">
      <c r="A25661" t="s">
        <v>25829</v>
      </c>
      <c r="B25661" t="s">
        <v>20</v>
      </c>
      <c r="C25661" t="s">
        <v>19</v>
      </c>
      <c r="D25661" t="s">
        <v>33</v>
      </c>
      <c r="E25661" t="s">
        <v>530</v>
      </c>
    </row>
    <row r="25662" spans="1:5" x14ac:dyDescent="0.25">
      <c r="A25662" t="s">
        <v>21389</v>
      </c>
      <c r="B25662" t="s">
        <v>20</v>
      </c>
      <c r="C25662" t="s">
        <v>19</v>
      </c>
      <c r="D25662" t="s">
        <v>33</v>
      </c>
      <c r="E25662" t="s">
        <v>533</v>
      </c>
    </row>
    <row r="25663" spans="1:5" x14ac:dyDescent="0.25">
      <c r="A25663" t="s">
        <v>25831</v>
      </c>
      <c r="B25663" t="s">
        <v>20</v>
      </c>
      <c r="C25663" t="s">
        <v>19</v>
      </c>
      <c r="D25663" t="s">
        <v>33</v>
      </c>
      <c r="E25663" t="s">
        <v>530</v>
      </c>
    </row>
    <row r="25664" spans="1:5" x14ac:dyDescent="0.25">
      <c r="A25664" t="s">
        <v>28369</v>
      </c>
      <c r="B25664" t="s">
        <v>20</v>
      </c>
      <c r="C25664" t="s">
        <v>19</v>
      </c>
      <c r="D25664" t="s">
        <v>33</v>
      </c>
      <c r="E25664" t="s">
        <v>533</v>
      </c>
    </row>
    <row r="25665" spans="1:5" x14ac:dyDescent="0.25">
      <c r="A25665" t="s">
        <v>25833</v>
      </c>
      <c r="B25665" t="s">
        <v>20</v>
      </c>
      <c r="C25665" t="s">
        <v>19</v>
      </c>
      <c r="D25665" t="s">
        <v>33</v>
      </c>
      <c r="E25665" t="s">
        <v>530</v>
      </c>
    </row>
    <row r="25666" spans="1:5" x14ac:dyDescent="0.25">
      <c r="A25666" t="s">
        <v>13637</v>
      </c>
      <c r="B25666" t="s">
        <v>20</v>
      </c>
      <c r="C25666" t="s">
        <v>19</v>
      </c>
      <c r="D25666" t="s">
        <v>33</v>
      </c>
      <c r="E25666" t="s">
        <v>533</v>
      </c>
    </row>
    <row r="25667" spans="1:5" x14ac:dyDescent="0.25">
      <c r="A25667" t="s">
        <v>25835</v>
      </c>
      <c r="B25667" t="s">
        <v>20</v>
      </c>
      <c r="C25667" t="s">
        <v>19</v>
      </c>
      <c r="D25667" t="s">
        <v>33</v>
      </c>
      <c r="E25667" t="s">
        <v>530</v>
      </c>
    </row>
    <row r="25668" spans="1:5" x14ac:dyDescent="0.25">
      <c r="A25668" t="s">
        <v>28665</v>
      </c>
      <c r="B25668" t="s">
        <v>20</v>
      </c>
      <c r="C25668" t="s">
        <v>19</v>
      </c>
      <c r="D25668" t="s">
        <v>33</v>
      </c>
      <c r="E25668" t="s">
        <v>533</v>
      </c>
    </row>
    <row r="25669" spans="1:5" x14ac:dyDescent="0.25">
      <c r="A25669" t="s">
        <v>25837</v>
      </c>
      <c r="B25669" t="s">
        <v>20</v>
      </c>
      <c r="C25669" t="s">
        <v>19</v>
      </c>
      <c r="D25669" t="s">
        <v>33</v>
      </c>
      <c r="E25669" t="s">
        <v>538</v>
      </c>
    </row>
    <row r="25670" spans="1:5" x14ac:dyDescent="0.25">
      <c r="A25670" t="s">
        <v>25838</v>
      </c>
      <c r="B25670" t="s">
        <v>20</v>
      </c>
      <c r="C25670" t="s">
        <v>19</v>
      </c>
      <c r="D25670" t="s">
        <v>33</v>
      </c>
      <c r="E25670" t="s">
        <v>530</v>
      </c>
    </row>
    <row r="25671" spans="1:5" x14ac:dyDescent="0.25">
      <c r="A25671" t="s">
        <v>2506</v>
      </c>
      <c r="B25671" t="s">
        <v>20</v>
      </c>
      <c r="C25671" t="s">
        <v>19</v>
      </c>
      <c r="D25671" t="s">
        <v>33</v>
      </c>
      <c r="E25671" t="s">
        <v>533</v>
      </c>
    </row>
    <row r="25672" spans="1:5" x14ac:dyDescent="0.25">
      <c r="A25672" t="s">
        <v>25840</v>
      </c>
      <c r="B25672" t="s">
        <v>20</v>
      </c>
      <c r="C25672" t="s">
        <v>19</v>
      </c>
      <c r="D25672" t="s">
        <v>33</v>
      </c>
      <c r="E25672" t="s">
        <v>538</v>
      </c>
    </row>
    <row r="25673" spans="1:5" x14ac:dyDescent="0.25">
      <c r="A25673" t="s">
        <v>25872</v>
      </c>
      <c r="B25673" t="s">
        <v>20</v>
      </c>
      <c r="C25673" t="s">
        <v>19</v>
      </c>
      <c r="D25673" t="s">
        <v>33</v>
      </c>
      <c r="E25673" t="s">
        <v>533</v>
      </c>
    </row>
    <row r="25674" spans="1:5" x14ac:dyDescent="0.25">
      <c r="A25674" t="s">
        <v>25842</v>
      </c>
      <c r="B25674" t="s">
        <v>20</v>
      </c>
      <c r="C25674" t="s">
        <v>19</v>
      </c>
      <c r="D25674" t="s">
        <v>33</v>
      </c>
      <c r="E25674" t="s">
        <v>530</v>
      </c>
    </row>
    <row r="25675" spans="1:5" x14ac:dyDescent="0.25">
      <c r="A25675" t="s">
        <v>22851</v>
      </c>
      <c r="B25675" t="s">
        <v>20</v>
      </c>
      <c r="C25675" t="s">
        <v>19</v>
      </c>
      <c r="D25675" t="s">
        <v>33</v>
      </c>
      <c r="E25675" t="s">
        <v>553</v>
      </c>
    </row>
    <row r="25676" spans="1:5" x14ac:dyDescent="0.25">
      <c r="A25676" t="s">
        <v>25844</v>
      </c>
      <c r="B25676" t="s">
        <v>20</v>
      </c>
      <c r="C25676" t="s">
        <v>19</v>
      </c>
      <c r="D25676" t="s">
        <v>33</v>
      </c>
      <c r="E25676" t="s">
        <v>530</v>
      </c>
    </row>
    <row r="25677" spans="1:5" x14ac:dyDescent="0.25">
      <c r="A25677" t="s">
        <v>25845</v>
      </c>
      <c r="B25677" t="s">
        <v>16</v>
      </c>
      <c r="C25677" t="s">
        <v>17</v>
      </c>
      <c r="D25677" t="s">
        <v>33</v>
      </c>
      <c r="E25677" t="s">
        <v>653</v>
      </c>
    </row>
    <row r="25678" spans="1:5" x14ac:dyDescent="0.25">
      <c r="A25678" t="s">
        <v>22643</v>
      </c>
      <c r="B25678" t="s">
        <v>20</v>
      </c>
      <c r="C25678" t="s">
        <v>19</v>
      </c>
      <c r="D25678" t="s">
        <v>33</v>
      </c>
      <c r="E25678" t="s">
        <v>533</v>
      </c>
    </row>
    <row r="25679" spans="1:5" x14ac:dyDescent="0.25">
      <c r="A25679" t="s">
        <v>25847</v>
      </c>
      <c r="B25679" t="s">
        <v>20</v>
      </c>
      <c r="C25679" t="s">
        <v>23</v>
      </c>
      <c r="D25679" t="s">
        <v>33</v>
      </c>
      <c r="E25679" t="s">
        <v>740</v>
      </c>
    </row>
    <row r="25680" spans="1:5" x14ac:dyDescent="0.25">
      <c r="A25680" t="s">
        <v>20979</v>
      </c>
      <c r="B25680" t="s">
        <v>20</v>
      </c>
      <c r="C25680" t="s">
        <v>19</v>
      </c>
      <c r="D25680" t="s">
        <v>33</v>
      </c>
      <c r="E25680" t="s">
        <v>533</v>
      </c>
    </row>
    <row r="25681" spans="1:5" x14ac:dyDescent="0.25">
      <c r="A25681" t="s">
        <v>25849</v>
      </c>
      <c r="B25681" t="s">
        <v>20</v>
      </c>
      <c r="C25681" t="s">
        <v>21</v>
      </c>
      <c r="D25681" t="s">
        <v>33</v>
      </c>
      <c r="E25681" t="s">
        <v>581</v>
      </c>
    </row>
    <row r="25682" spans="1:5" x14ac:dyDescent="0.25">
      <c r="A25682" t="s">
        <v>25850</v>
      </c>
      <c r="B25682" t="s">
        <v>20</v>
      </c>
      <c r="C25682" t="s">
        <v>21</v>
      </c>
      <c r="D25682" t="s">
        <v>33</v>
      </c>
      <c r="E25682" t="s">
        <v>581</v>
      </c>
    </row>
    <row r="25683" spans="1:5" x14ac:dyDescent="0.25">
      <c r="A25683" t="s">
        <v>20977</v>
      </c>
      <c r="B25683" t="s">
        <v>20</v>
      </c>
      <c r="C25683" t="s">
        <v>19</v>
      </c>
      <c r="D25683" t="s">
        <v>33</v>
      </c>
      <c r="E25683" t="s">
        <v>533</v>
      </c>
    </row>
    <row r="25684" spans="1:5" x14ac:dyDescent="0.25">
      <c r="A25684" t="s">
        <v>20969</v>
      </c>
      <c r="B25684" t="s">
        <v>20</v>
      </c>
      <c r="C25684" t="s">
        <v>19</v>
      </c>
      <c r="D25684" t="s">
        <v>33</v>
      </c>
      <c r="E25684" t="s">
        <v>533</v>
      </c>
    </row>
    <row r="25685" spans="1:5" x14ac:dyDescent="0.25">
      <c r="A25685" t="s">
        <v>25853</v>
      </c>
      <c r="B25685" t="s">
        <v>20</v>
      </c>
      <c r="C25685" t="s">
        <v>25</v>
      </c>
      <c r="D25685" t="s">
        <v>33</v>
      </c>
      <c r="E25685" t="s">
        <v>815</v>
      </c>
    </row>
    <row r="25686" spans="1:5" x14ac:dyDescent="0.25">
      <c r="A25686" t="s">
        <v>27420</v>
      </c>
      <c r="B25686" t="s">
        <v>20</v>
      </c>
      <c r="C25686" t="s">
        <v>19</v>
      </c>
      <c r="D25686" t="s">
        <v>33</v>
      </c>
      <c r="E25686" t="s">
        <v>533</v>
      </c>
    </row>
    <row r="25687" spans="1:5" x14ac:dyDescent="0.25">
      <c r="A25687" t="s">
        <v>25855</v>
      </c>
      <c r="B25687" t="s">
        <v>20</v>
      </c>
      <c r="C25687" t="s">
        <v>19</v>
      </c>
      <c r="D25687" t="s">
        <v>33</v>
      </c>
      <c r="E25687" t="s">
        <v>530</v>
      </c>
    </row>
    <row r="25688" spans="1:5" x14ac:dyDescent="0.25">
      <c r="A25688" t="s">
        <v>25856</v>
      </c>
      <c r="B25688" t="s">
        <v>20</v>
      </c>
      <c r="C25688" t="s">
        <v>23</v>
      </c>
      <c r="D25688" t="s">
        <v>69</v>
      </c>
      <c r="E25688" t="s">
        <v>949</v>
      </c>
    </row>
    <row r="25689" spans="1:5" x14ac:dyDescent="0.25">
      <c r="A25689" t="s">
        <v>25857</v>
      </c>
      <c r="B25689" t="s">
        <v>20</v>
      </c>
      <c r="C25689" t="s">
        <v>19</v>
      </c>
      <c r="D25689" t="s">
        <v>33</v>
      </c>
      <c r="E25689" t="s">
        <v>538</v>
      </c>
    </row>
    <row r="25690" spans="1:5" x14ac:dyDescent="0.25">
      <c r="A25690" t="s">
        <v>25858</v>
      </c>
      <c r="B25690" t="s">
        <v>20</v>
      </c>
      <c r="C25690" t="s">
        <v>19</v>
      </c>
      <c r="D25690" t="s">
        <v>33</v>
      </c>
      <c r="E25690" t="s">
        <v>530</v>
      </c>
    </row>
    <row r="25691" spans="1:5" x14ac:dyDescent="0.25">
      <c r="A25691" t="s">
        <v>25859</v>
      </c>
      <c r="B25691" t="s">
        <v>20</v>
      </c>
      <c r="C25691" t="s">
        <v>21</v>
      </c>
      <c r="D25691" t="s">
        <v>33</v>
      </c>
      <c r="E25691" t="s">
        <v>581</v>
      </c>
    </row>
    <row r="25692" spans="1:5" x14ac:dyDescent="0.25">
      <c r="A25692" t="s">
        <v>25860</v>
      </c>
      <c r="B25692" t="s">
        <v>20</v>
      </c>
      <c r="C25692" t="s">
        <v>21</v>
      </c>
      <c r="D25692" t="s">
        <v>33</v>
      </c>
      <c r="E25692" t="s">
        <v>582</v>
      </c>
    </row>
    <row r="25693" spans="1:5" x14ac:dyDescent="0.25">
      <c r="A25693" t="s">
        <v>18979</v>
      </c>
      <c r="B25693" t="s">
        <v>20</v>
      </c>
      <c r="C25693" t="s">
        <v>19</v>
      </c>
      <c r="D25693" t="s">
        <v>33</v>
      </c>
      <c r="E25693" t="s">
        <v>533</v>
      </c>
    </row>
    <row r="25694" spans="1:5" x14ac:dyDescent="0.25">
      <c r="A25694" t="s">
        <v>25862</v>
      </c>
      <c r="B25694" t="s">
        <v>20</v>
      </c>
      <c r="C25694" t="s">
        <v>22</v>
      </c>
      <c r="D25694" t="s">
        <v>33</v>
      </c>
      <c r="E25694" t="s">
        <v>693</v>
      </c>
    </row>
    <row r="25695" spans="1:5" x14ac:dyDescent="0.25">
      <c r="A25695" t="s">
        <v>20929</v>
      </c>
      <c r="B25695" t="s">
        <v>20</v>
      </c>
      <c r="C25695" t="s">
        <v>19</v>
      </c>
      <c r="D25695" t="s">
        <v>33</v>
      </c>
      <c r="E25695" t="s">
        <v>533</v>
      </c>
    </row>
    <row r="25696" spans="1:5" x14ac:dyDescent="0.25">
      <c r="A25696" t="s">
        <v>21570</v>
      </c>
      <c r="B25696" t="s">
        <v>20</v>
      </c>
      <c r="C25696" t="s">
        <v>19</v>
      </c>
      <c r="D25696" t="s">
        <v>33</v>
      </c>
      <c r="E25696" t="s">
        <v>533</v>
      </c>
    </row>
    <row r="25697" spans="1:5" x14ac:dyDescent="0.25">
      <c r="A25697" t="s">
        <v>25865</v>
      </c>
      <c r="B25697" t="s">
        <v>20</v>
      </c>
      <c r="C25697" t="s">
        <v>19</v>
      </c>
      <c r="D25697" t="s">
        <v>33</v>
      </c>
      <c r="E25697" t="s">
        <v>530</v>
      </c>
    </row>
    <row r="25698" spans="1:5" x14ac:dyDescent="0.25">
      <c r="A25698" t="s">
        <v>43858</v>
      </c>
      <c r="B25698" t="s">
        <v>20</v>
      </c>
      <c r="C25698" t="s">
        <v>19</v>
      </c>
      <c r="D25698" t="s">
        <v>33</v>
      </c>
      <c r="E25698" t="s">
        <v>533</v>
      </c>
    </row>
    <row r="25699" spans="1:5" x14ac:dyDescent="0.25">
      <c r="A25699" t="s">
        <v>25867</v>
      </c>
      <c r="B25699" t="s">
        <v>20</v>
      </c>
      <c r="C25699" t="s">
        <v>19</v>
      </c>
      <c r="D25699" t="s">
        <v>33</v>
      </c>
      <c r="E25699" t="s">
        <v>538</v>
      </c>
    </row>
    <row r="25700" spans="1:5" x14ac:dyDescent="0.25">
      <c r="A25700" t="s">
        <v>15234</v>
      </c>
      <c r="B25700" t="s">
        <v>20</v>
      </c>
      <c r="C25700" t="s">
        <v>19</v>
      </c>
      <c r="D25700" t="s">
        <v>33</v>
      </c>
      <c r="E25700" t="s">
        <v>533</v>
      </c>
    </row>
    <row r="25701" spans="1:5" x14ac:dyDescent="0.25">
      <c r="A25701" t="s">
        <v>25869</v>
      </c>
      <c r="B25701" t="s">
        <v>20</v>
      </c>
      <c r="C25701" t="s">
        <v>19</v>
      </c>
      <c r="D25701" t="s">
        <v>33</v>
      </c>
      <c r="E25701" t="s">
        <v>538</v>
      </c>
    </row>
    <row r="25702" spans="1:5" x14ac:dyDescent="0.25">
      <c r="A25702" t="s">
        <v>23882</v>
      </c>
      <c r="B25702" t="s">
        <v>20</v>
      </c>
      <c r="C25702" t="s">
        <v>19</v>
      </c>
      <c r="D25702" t="s">
        <v>33</v>
      </c>
      <c r="E25702" t="s">
        <v>533</v>
      </c>
    </row>
    <row r="25703" spans="1:5" x14ac:dyDescent="0.25">
      <c r="A25703" t="s">
        <v>25871</v>
      </c>
      <c r="B25703" t="s">
        <v>20</v>
      </c>
      <c r="C25703" t="s">
        <v>19</v>
      </c>
      <c r="D25703" t="s">
        <v>33</v>
      </c>
      <c r="E25703" t="s">
        <v>538</v>
      </c>
    </row>
    <row r="25704" spans="1:5" x14ac:dyDescent="0.25">
      <c r="A25704" t="s">
        <v>18055</v>
      </c>
      <c r="B25704" t="s">
        <v>20</v>
      </c>
      <c r="C25704" t="s">
        <v>19</v>
      </c>
      <c r="D25704" t="s">
        <v>33</v>
      </c>
      <c r="E25704" t="s">
        <v>533</v>
      </c>
    </row>
    <row r="25705" spans="1:5" x14ac:dyDescent="0.25">
      <c r="A25705" t="s">
        <v>25873</v>
      </c>
      <c r="B25705" t="s">
        <v>20</v>
      </c>
      <c r="C25705" t="s">
        <v>19</v>
      </c>
      <c r="D25705" t="s">
        <v>33</v>
      </c>
      <c r="E25705" t="s">
        <v>530</v>
      </c>
    </row>
    <row r="25706" spans="1:5" x14ac:dyDescent="0.25">
      <c r="A25706" t="s">
        <v>20733</v>
      </c>
      <c r="B25706" t="s">
        <v>20</v>
      </c>
      <c r="C25706" t="s">
        <v>19</v>
      </c>
      <c r="D25706" t="s">
        <v>33</v>
      </c>
      <c r="E25706" t="s">
        <v>533</v>
      </c>
    </row>
    <row r="25707" spans="1:5" x14ac:dyDescent="0.25">
      <c r="A25707" t="s">
        <v>23987</v>
      </c>
      <c r="B25707" t="s">
        <v>20</v>
      </c>
      <c r="C25707" t="s">
        <v>19</v>
      </c>
      <c r="D25707" t="s">
        <v>33</v>
      </c>
      <c r="E25707" t="s">
        <v>553</v>
      </c>
    </row>
    <row r="25708" spans="1:5" x14ac:dyDescent="0.25">
      <c r="A25708" t="s">
        <v>27418</v>
      </c>
      <c r="B25708" t="s">
        <v>20</v>
      </c>
      <c r="C25708" t="s">
        <v>19</v>
      </c>
      <c r="D25708" t="s">
        <v>33</v>
      </c>
      <c r="E25708" t="s">
        <v>533</v>
      </c>
    </row>
    <row r="25709" spans="1:5" x14ac:dyDescent="0.25">
      <c r="A25709" t="s">
        <v>20930</v>
      </c>
      <c r="B25709" t="s">
        <v>20</v>
      </c>
      <c r="C25709" t="s">
        <v>19</v>
      </c>
      <c r="D25709" t="s">
        <v>33</v>
      </c>
      <c r="E25709" t="s">
        <v>533</v>
      </c>
    </row>
    <row r="25710" spans="1:5" x14ac:dyDescent="0.25">
      <c r="A25710" t="s">
        <v>25878</v>
      </c>
      <c r="B25710" t="s">
        <v>20</v>
      </c>
      <c r="C25710" t="s">
        <v>19</v>
      </c>
      <c r="D25710" t="s">
        <v>33</v>
      </c>
      <c r="E25710" t="s">
        <v>530</v>
      </c>
    </row>
    <row r="25711" spans="1:5" x14ac:dyDescent="0.25">
      <c r="A25711" t="s">
        <v>18922</v>
      </c>
      <c r="B25711" t="s">
        <v>20</v>
      </c>
      <c r="C25711" t="s">
        <v>19</v>
      </c>
      <c r="D25711" t="s">
        <v>33</v>
      </c>
      <c r="E25711" t="s">
        <v>533</v>
      </c>
    </row>
    <row r="25712" spans="1:5" x14ac:dyDescent="0.25">
      <c r="A25712" t="s">
        <v>25880</v>
      </c>
      <c r="B25712" t="s">
        <v>20</v>
      </c>
      <c r="C25712" t="s">
        <v>19</v>
      </c>
      <c r="D25712" t="s">
        <v>33</v>
      </c>
      <c r="E25712" t="s">
        <v>530</v>
      </c>
    </row>
    <row r="25713" spans="1:5" x14ac:dyDescent="0.25">
      <c r="A25713" t="s">
        <v>25881</v>
      </c>
      <c r="B25713" t="s">
        <v>16</v>
      </c>
      <c r="C25713" t="s">
        <v>17</v>
      </c>
      <c r="D25713" t="s">
        <v>33</v>
      </c>
      <c r="E25713" t="s">
        <v>653</v>
      </c>
    </row>
    <row r="25714" spans="1:5" x14ac:dyDescent="0.25">
      <c r="A25714" t="s">
        <v>43859</v>
      </c>
      <c r="B25714" t="s">
        <v>20</v>
      </c>
      <c r="C25714" t="s">
        <v>19</v>
      </c>
      <c r="D25714" t="s">
        <v>33</v>
      </c>
      <c r="E25714" t="s">
        <v>533</v>
      </c>
    </row>
    <row r="25715" spans="1:5" x14ac:dyDescent="0.25">
      <c r="A25715" t="s">
        <v>25883</v>
      </c>
      <c r="B25715" t="s">
        <v>20</v>
      </c>
      <c r="C25715" t="s">
        <v>19</v>
      </c>
      <c r="D25715" t="s">
        <v>33</v>
      </c>
      <c r="E25715" t="s">
        <v>562</v>
      </c>
    </row>
    <row r="25716" spans="1:5" x14ac:dyDescent="0.25">
      <c r="A25716" t="s">
        <v>25884</v>
      </c>
      <c r="B25716" t="s">
        <v>20</v>
      </c>
      <c r="C25716" t="s">
        <v>19</v>
      </c>
      <c r="D25716" t="s">
        <v>33</v>
      </c>
      <c r="E25716" t="s">
        <v>531</v>
      </c>
    </row>
    <row r="25717" spans="1:5" x14ac:dyDescent="0.25">
      <c r="A25717" t="s">
        <v>14690</v>
      </c>
      <c r="B25717" t="s">
        <v>20</v>
      </c>
      <c r="C25717" t="s">
        <v>19</v>
      </c>
      <c r="D25717" t="s">
        <v>33</v>
      </c>
      <c r="E25717" t="s">
        <v>533</v>
      </c>
    </row>
    <row r="25718" spans="1:5" x14ac:dyDescent="0.25">
      <c r="A25718" t="s">
        <v>25886</v>
      </c>
      <c r="B25718" t="s">
        <v>20</v>
      </c>
      <c r="C25718" t="s">
        <v>19</v>
      </c>
      <c r="D25718" t="s">
        <v>33</v>
      </c>
      <c r="E25718" t="s">
        <v>538</v>
      </c>
    </row>
    <row r="25719" spans="1:5" x14ac:dyDescent="0.25">
      <c r="A25719" t="s">
        <v>23628</v>
      </c>
      <c r="B25719" t="s">
        <v>20</v>
      </c>
      <c r="C25719" t="s">
        <v>19</v>
      </c>
      <c r="D25719" t="s">
        <v>33</v>
      </c>
      <c r="E25719" t="s">
        <v>533</v>
      </c>
    </row>
    <row r="25720" spans="1:5" x14ac:dyDescent="0.25">
      <c r="A25720" t="s">
        <v>20927</v>
      </c>
      <c r="B25720" t="s">
        <v>20</v>
      </c>
      <c r="C25720" t="s">
        <v>19</v>
      </c>
      <c r="D25720" t="s">
        <v>33</v>
      </c>
      <c r="E25720" t="s">
        <v>533</v>
      </c>
    </row>
    <row r="25721" spans="1:5" x14ac:dyDescent="0.25">
      <c r="A25721" t="s">
        <v>25889</v>
      </c>
      <c r="B25721" t="s">
        <v>20</v>
      </c>
      <c r="C25721" t="s">
        <v>19</v>
      </c>
      <c r="D25721" t="s">
        <v>33</v>
      </c>
      <c r="E25721" t="s">
        <v>530</v>
      </c>
    </row>
    <row r="25722" spans="1:5" x14ac:dyDescent="0.25">
      <c r="A25722" t="s">
        <v>19287</v>
      </c>
      <c r="B25722" t="s">
        <v>20</v>
      </c>
      <c r="C25722" t="s">
        <v>19</v>
      </c>
      <c r="D25722" t="s">
        <v>33</v>
      </c>
      <c r="E25722" t="s">
        <v>533</v>
      </c>
    </row>
    <row r="25723" spans="1:5" x14ac:dyDescent="0.25">
      <c r="A25723" t="s">
        <v>25891</v>
      </c>
      <c r="B25723" t="s">
        <v>20</v>
      </c>
      <c r="C25723" t="s">
        <v>19</v>
      </c>
      <c r="D25723" t="s">
        <v>33</v>
      </c>
      <c r="E25723" t="s">
        <v>530</v>
      </c>
    </row>
    <row r="25724" spans="1:5" x14ac:dyDescent="0.25">
      <c r="A25724" t="s">
        <v>21277</v>
      </c>
      <c r="B25724" t="s">
        <v>20</v>
      </c>
      <c r="C25724" t="s">
        <v>19</v>
      </c>
      <c r="D25724" t="s">
        <v>33</v>
      </c>
      <c r="E25724" t="s">
        <v>533</v>
      </c>
    </row>
    <row r="25725" spans="1:5" x14ac:dyDescent="0.25">
      <c r="A25725" t="s">
        <v>19437</v>
      </c>
      <c r="B25725" t="s">
        <v>20</v>
      </c>
      <c r="C25725" t="s">
        <v>19</v>
      </c>
      <c r="D25725" t="s">
        <v>33</v>
      </c>
      <c r="E25725" t="s">
        <v>533</v>
      </c>
    </row>
    <row r="25726" spans="1:5" x14ac:dyDescent="0.25">
      <c r="A25726" t="s">
        <v>25894</v>
      </c>
      <c r="B25726" t="s">
        <v>20</v>
      </c>
      <c r="C25726" t="s">
        <v>22</v>
      </c>
      <c r="D25726" t="s">
        <v>33</v>
      </c>
      <c r="E25726" t="s">
        <v>536</v>
      </c>
    </row>
    <row r="25727" spans="1:5" x14ac:dyDescent="0.25">
      <c r="A25727" t="s">
        <v>25895</v>
      </c>
      <c r="B25727" t="s">
        <v>20</v>
      </c>
      <c r="C25727" t="s">
        <v>22</v>
      </c>
      <c r="D25727" t="s">
        <v>33</v>
      </c>
      <c r="E25727" t="s">
        <v>693</v>
      </c>
    </row>
    <row r="25728" spans="1:5" x14ac:dyDescent="0.25">
      <c r="A25728" t="s">
        <v>25896</v>
      </c>
      <c r="B25728" t="s">
        <v>20</v>
      </c>
      <c r="C25728" t="s">
        <v>19</v>
      </c>
      <c r="D25728" t="s">
        <v>33</v>
      </c>
      <c r="E25728" t="s">
        <v>538</v>
      </c>
    </row>
    <row r="25729" spans="1:5" x14ac:dyDescent="0.25">
      <c r="A25729" t="s">
        <v>11976</v>
      </c>
      <c r="B25729" t="s">
        <v>20</v>
      </c>
      <c r="C25729" t="s">
        <v>19</v>
      </c>
      <c r="D25729" t="s">
        <v>33</v>
      </c>
      <c r="E25729" t="s">
        <v>533</v>
      </c>
    </row>
    <row r="25730" spans="1:5" x14ac:dyDescent="0.25">
      <c r="A25730" t="s">
        <v>21370</v>
      </c>
      <c r="B25730" t="s">
        <v>20</v>
      </c>
      <c r="C25730" t="s">
        <v>19</v>
      </c>
      <c r="D25730" t="s">
        <v>33</v>
      </c>
      <c r="E25730" t="s">
        <v>533</v>
      </c>
    </row>
    <row r="25731" spans="1:5" x14ac:dyDescent="0.25">
      <c r="A25731" t="s">
        <v>25899</v>
      </c>
      <c r="B25731" t="s">
        <v>20</v>
      </c>
      <c r="C25731" t="s">
        <v>21</v>
      </c>
      <c r="D25731" t="s">
        <v>33</v>
      </c>
      <c r="E25731" t="s">
        <v>581</v>
      </c>
    </row>
    <row r="25732" spans="1:5" x14ac:dyDescent="0.25">
      <c r="A25732" t="s">
        <v>25900</v>
      </c>
      <c r="B25732" t="s">
        <v>20</v>
      </c>
      <c r="C25732" t="s">
        <v>21</v>
      </c>
      <c r="D25732" t="s">
        <v>33</v>
      </c>
      <c r="E25732" t="s">
        <v>581</v>
      </c>
    </row>
    <row r="25733" spans="1:5" x14ac:dyDescent="0.25">
      <c r="A25733" t="s">
        <v>3411</v>
      </c>
      <c r="B25733" t="s">
        <v>20</v>
      </c>
      <c r="C25733" t="s">
        <v>19</v>
      </c>
      <c r="D25733" t="s">
        <v>33</v>
      </c>
      <c r="E25733" t="s">
        <v>533</v>
      </c>
    </row>
    <row r="25734" spans="1:5" x14ac:dyDescent="0.25">
      <c r="A25734" t="s">
        <v>19850</v>
      </c>
      <c r="B25734" t="s">
        <v>20</v>
      </c>
      <c r="C25734" t="s">
        <v>19</v>
      </c>
      <c r="D25734" t="s">
        <v>33</v>
      </c>
      <c r="E25734" t="s">
        <v>553</v>
      </c>
    </row>
    <row r="25735" spans="1:5" x14ac:dyDescent="0.25">
      <c r="A25735" t="s">
        <v>25903</v>
      </c>
      <c r="B25735" t="s">
        <v>20</v>
      </c>
      <c r="C25735" t="s">
        <v>21</v>
      </c>
      <c r="D25735" t="s">
        <v>33</v>
      </c>
      <c r="E25735" t="s">
        <v>581</v>
      </c>
    </row>
    <row r="25736" spans="1:5" x14ac:dyDescent="0.25">
      <c r="A25736" t="s">
        <v>25904</v>
      </c>
      <c r="B25736" t="s">
        <v>20</v>
      </c>
      <c r="C25736" t="s">
        <v>19</v>
      </c>
      <c r="D25736" t="s">
        <v>33</v>
      </c>
      <c r="E25736" t="s">
        <v>538</v>
      </c>
    </row>
    <row r="25737" spans="1:5" x14ac:dyDescent="0.25">
      <c r="A25737" t="s">
        <v>20065</v>
      </c>
      <c r="B25737" t="s">
        <v>20</v>
      </c>
      <c r="C25737" t="s">
        <v>19</v>
      </c>
      <c r="D25737" t="s">
        <v>33</v>
      </c>
      <c r="E25737" t="s">
        <v>533</v>
      </c>
    </row>
    <row r="25738" spans="1:5" x14ac:dyDescent="0.25">
      <c r="A25738" t="s">
        <v>25129</v>
      </c>
      <c r="B25738" t="s">
        <v>20</v>
      </c>
      <c r="C25738" t="s">
        <v>19</v>
      </c>
      <c r="D25738" t="s">
        <v>33</v>
      </c>
      <c r="E25738" t="s">
        <v>533</v>
      </c>
    </row>
    <row r="25739" spans="1:5" x14ac:dyDescent="0.25">
      <c r="A25739" t="s">
        <v>25907</v>
      </c>
      <c r="B25739" t="s">
        <v>20</v>
      </c>
      <c r="C25739" t="s">
        <v>19</v>
      </c>
      <c r="D25739" t="s">
        <v>33</v>
      </c>
      <c r="E25739" t="s">
        <v>538</v>
      </c>
    </row>
    <row r="25740" spans="1:5" x14ac:dyDescent="0.25">
      <c r="A25740" t="s">
        <v>25908</v>
      </c>
      <c r="B25740" t="s">
        <v>20</v>
      </c>
      <c r="C25740" t="s">
        <v>19</v>
      </c>
      <c r="D25740" t="s">
        <v>33</v>
      </c>
      <c r="E25740" t="s">
        <v>538</v>
      </c>
    </row>
    <row r="25741" spans="1:5" x14ac:dyDescent="0.25">
      <c r="A25741" t="s">
        <v>3776</v>
      </c>
      <c r="B25741" t="s">
        <v>20</v>
      </c>
      <c r="C25741" t="s">
        <v>19</v>
      </c>
      <c r="D25741" t="s">
        <v>33</v>
      </c>
      <c r="E25741" t="s">
        <v>533</v>
      </c>
    </row>
    <row r="25742" spans="1:5" x14ac:dyDescent="0.25">
      <c r="A25742" t="s">
        <v>3438</v>
      </c>
      <c r="B25742" t="s">
        <v>20</v>
      </c>
      <c r="C25742" t="s">
        <v>19</v>
      </c>
      <c r="D25742" t="s">
        <v>33</v>
      </c>
      <c r="E25742" t="s">
        <v>533</v>
      </c>
    </row>
    <row r="25743" spans="1:5" x14ac:dyDescent="0.25">
      <c r="A25743" t="s">
        <v>25911</v>
      </c>
      <c r="B25743" t="s">
        <v>20</v>
      </c>
      <c r="C25743" t="s">
        <v>21</v>
      </c>
      <c r="D25743" t="s">
        <v>33</v>
      </c>
      <c r="E25743" t="s">
        <v>581</v>
      </c>
    </row>
    <row r="25744" spans="1:5" x14ac:dyDescent="0.25">
      <c r="A25744" t="s">
        <v>25912</v>
      </c>
      <c r="B25744" t="s">
        <v>20</v>
      </c>
      <c r="C25744" t="s">
        <v>19</v>
      </c>
      <c r="D25744" t="s">
        <v>33</v>
      </c>
      <c r="E25744" t="s">
        <v>530</v>
      </c>
    </row>
    <row r="25745" spans="1:5" x14ac:dyDescent="0.25">
      <c r="A25745" t="s">
        <v>15664</v>
      </c>
      <c r="B25745" t="s">
        <v>20</v>
      </c>
      <c r="C25745" t="s">
        <v>19</v>
      </c>
      <c r="D25745" t="s">
        <v>33</v>
      </c>
      <c r="E25745" t="s">
        <v>533</v>
      </c>
    </row>
    <row r="25746" spans="1:5" x14ac:dyDescent="0.25">
      <c r="A25746" t="s">
        <v>15663</v>
      </c>
      <c r="B25746" t="s">
        <v>20</v>
      </c>
      <c r="C25746" t="s">
        <v>19</v>
      </c>
      <c r="D25746" t="s">
        <v>33</v>
      </c>
      <c r="E25746" t="s">
        <v>533</v>
      </c>
    </row>
    <row r="25747" spans="1:5" x14ac:dyDescent="0.25">
      <c r="A25747" t="s">
        <v>9556</v>
      </c>
      <c r="B25747" t="s">
        <v>20</v>
      </c>
      <c r="C25747" t="s">
        <v>19</v>
      </c>
      <c r="D25747" t="s">
        <v>33</v>
      </c>
      <c r="E25747" t="s">
        <v>533</v>
      </c>
    </row>
    <row r="25748" spans="1:5" x14ac:dyDescent="0.25">
      <c r="A25748" t="s">
        <v>6271</v>
      </c>
      <c r="B25748" t="s">
        <v>20</v>
      </c>
      <c r="C25748" t="s">
        <v>19</v>
      </c>
      <c r="D25748" t="s">
        <v>33</v>
      </c>
      <c r="E25748" t="s">
        <v>533</v>
      </c>
    </row>
    <row r="25749" spans="1:5" x14ac:dyDescent="0.25">
      <c r="A25749" t="s">
        <v>15820</v>
      </c>
      <c r="B25749" t="s">
        <v>20</v>
      </c>
      <c r="C25749" t="s">
        <v>19</v>
      </c>
      <c r="D25749" t="s">
        <v>33</v>
      </c>
      <c r="E25749" t="s">
        <v>533</v>
      </c>
    </row>
    <row r="25750" spans="1:5" x14ac:dyDescent="0.25">
      <c r="A25750" t="s">
        <v>25918</v>
      </c>
      <c r="B25750" t="s">
        <v>20</v>
      </c>
      <c r="C25750" t="s">
        <v>19</v>
      </c>
      <c r="D25750" t="s">
        <v>33</v>
      </c>
      <c r="E25750" t="s">
        <v>538</v>
      </c>
    </row>
    <row r="25751" spans="1:5" x14ac:dyDescent="0.25">
      <c r="A25751" t="s">
        <v>22374</v>
      </c>
      <c r="B25751" t="s">
        <v>20</v>
      </c>
      <c r="C25751" t="s">
        <v>19</v>
      </c>
      <c r="D25751" t="s">
        <v>33</v>
      </c>
      <c r="E25751" t="s">
        <v>533</v>
      </c>
    </row>
    <row r="25752" spans="1:5" x14ac:dyDescent="0.25">
      <c r="A25752" t="s">
        <v>25137</v>
      </c>
      <c r="B25752" t="s">
        <v>20</v>
      </c>
      <c r="C25752" t="s">
        <v>19</v>
      </c>
      <c r="D25752" t="s">
        <v>33</v>
      </c>
      <c r="E25752" t="s">
        <v>533</v>
      </c>
    </row>
    <row r="25753" spans="1:5" x14ac:dyDescent="0.25">
      <c r="A25753" t="s">
        <v>25921</v>
      </c>
      <c r="B25753" t="s">
        <v>20</v>
      </c>
      <c r="C25753" t="s">
        <v>19</v>
      </c>
      <c r="D25753" t="s">
        <v>33</v>
      </c>
      <c r="E25753" t="s">
        <v>585</v>
      </c>
    </row>
    <row r="25754" spans="1:5" x14ac:dyDescent="0.25">
      <c r="A25754" t="s">
        <v>18933</v>
      </c>
      <c r="B25754" t="s">
        <v>20</v>
      </c>
      <c r="C25754" t="s">
        <v>19</v>
      </c>
      <c r="D25754" t="s">
        <v>33</v>
      </c>
      <c r="E25754" t="s">
        <v>533</v>
      </c>
    </row>
    <row r="25755" spans="1:5" x14ac:dyDescent="0.25">
      <c r="A25755" t="s">
        <v>15662</v>
      </c>
      <c r="B25755" t="s">
        <v>20</v>
      </c>
      <c r="C25755" t="s">
        <v>19</v>
      </c>
      <c r="D25755" t="s">
        <v>33</v>
      </c>
      <c r="E25755" t="s">
        <v>533</v>
      </c>
    </row>
    <row r="25756" spans="1:5" x14ac:dyDescent="0.25">
      <c r="A25756" t="s">
        <v>25924</v>
      </c>
      <c r="B25756" t="s">
        <v>20</v>
      </c>
      <c r="C25756" t="s">
        <v>19</v>
      </c>
      <c r="D25756" t="s">
        <v>33</v>
      </c>
      <c r="E25756" t="s">
        <v>538</v>
      </c>
    </row>
    <row r="25757" spans="1:5" x14ac:dyDescent="0.25">
      <c r="A25757" t="s">
        <v>25925</v>
      </c>
      <c r="B25757" t="s">
        <v>20</v>
      </c>
      <c r="C25757" t="s">
        <v>19</v>
      </c>
      <c r="D25757" t="s">
        <v>33</v>
      </c>
      <c r="E25757" t="s">
        <v>530</v>
      </c>
    </row>
    <row r="25758" spans="1:5" x14ac:dyDescent="0.25">
      <c r="A25758" t="s">
        <v>28659</v>
      </c>
      <c r="B25758" t="s">
        <v>20</v>
      </c>
      <c r="C25758" t="s">
        <v>19</v>
      </c>
      <c r="D25758" t="s">
        <v>33</v>
      </c>
      <c r="E25758" t="s">
        <v>533</v>
      </c>
    </row>
    <row r="25759" spans="1:5" x14ac:dyDescent="0.25">
      <c r="A25759" t="s">
        <v>25927</v>
      </c>
      <c r="B25759" t="s">
        <v>20</v>
      </c>
      <c r="C25759" t="s">
        <v>19</v>
      </c>
      <c r="D25759" t="s">
        <v>33</v>
      </c>
      <c r="E25759" t="s">
        <v>530</v>
      </c>
    </row>
    <row r="25760" spans="1:5" x14ac:dyDescent="0.25">
      <c r="A25760" t="s">
        <v>18932</v>
      </c>
      <c r="B25760" t="s">
        <v>20</v>
      </c>
      <c r="C25760" t="s">
        <v>19</v>
      </c>
      <c r="D25760" t="s">
        <v>33</v>
      </c>
      <c r="E25760" t="s">
        <v>533</v>
      </c>
    </row>
    <row r="25761" spans="1:5" x14ac:dyDescent="0.25">
      <c r="A25761" t="s">
        <v>25929</v>
      </c>
      <c r="B25761" t="s">
        <v>20</v>
      </c>
      <c r="C25761" t="s">
        <v>19</v>
      </c>
      <c r="D25761" t="s">
        <v>33</v>
      </c>
      <c r="E25761" t="s">
        <v>530</v>
      </c>
    </row>
    <row r="25762" spans="1:5" x14ac:dyDescent="0.25">
      <c r="A25762" t="s">
        <v>20007</v>
      </c>
      <c r="B25762" t="s">
        <v>20</v>
      </c>
      <c r="C25762" t="s">
        <v>19</v>
      </c>
      <c r="D25762" t="s">
        <v>33</v>
      </c>
      <c r="E25762" t="s">
        <v>533</v>
      </c>
    </row>
    <row r="25763" spans="1:5" x14ac:dyDescent="0.25">
      <c r="A25763" t="s">
        <v>25931</v>
      </c>
      <c r="B25763" t="s">
        <v>20</v>
      </c>
      <c r="C25763" t="s">
        <v>19</v>
      </c>
      <c r="D25763" t="s">
        <v>33</v>
      </c>
      <c r="E25763" t="s">
        <v>530</v>
      </c>
    </row>
    <row r="25764" spans="1:5" x14ac:dyDescent="0.25">
      <c r="A25764" t="s">
        <v>23900</v>
      </c>
      <c r="B25764" t="s">
        <v>20</v>
      </c>
      <c r="C25764" t="s">
        <v>19</v>
      </c>
      <c r="D25764" t="s">
        <v>33</v>
      </c>
      <c r="E25764" t="s">
        <v>553</v>
      </c>
    </row>
    <row r="25765" spans="1:5" x14ac:dyDescent="0.25">
      <c r="A25765" t="s">
        <v>25933</v>
      </c>
      <c r="B25765" t="s">
        <v>20</v>
      </c>
      <c r="C25765" t="s">
        <v>19</v>
      </c>
      <c r="D25765" t="s">
        <v>33</v>
      </c>
      <c r="E25765" t="s">
        <v>530</v>
      </c>
    </row>
    <row r="25766" spans="1:5" x14ac:dyDescent="0.25">
      <c r="A25766" t="s">
        <v>19810</v>
      </c>
      <c r="B25766" t="s">
        <v>20</v>
      </c>
      <c r="C25766" t="s">
        <v>19</v>
      </c>
      <c r="D25766" t="s">
        <v>33</v>
      </c>
      <c r="E25766" t="s">
        <v>533</v>
      </c>
    </row>
    <row r="25767" spans="1:5" x14ac:dyDescent="0.25">
      <c r="A25767" t="s">
        <v>25935</v>
      </c>
      <c r="B25767" t="s">
        <v>20</v>
      </c>
      <c r="C25767" t="s">
        <v>19</v>
      </c>
      <c r="D25767" t="s">
        <v>33</v>
      </c>
      <c r="E25767" t="s">
        <v>530</v>
      </c>
    </row>
    <row r="25768" spans="1:5" x14ac:dyDescent="0.25">
      <c r="A25768" t="s">
        <v>24559</v>
      </c>
      <c r="B25768" t="s">
        <v>20</v>
      </c>
      <c r="C25768" t="s">
        <v>19</v>
      </c>
      <c r="D25768" t="s">
        <v>33</v>
      </c>
      <c r="E25768" t="s">
        <v>533</v>
      </c>
    </row>
    <row r="25769" spans="1:5" x14ac:dyDescent="0.25">
      <c r="A25769" t="s">
        <v>25937</v>
      </c>
      <c r="B25769" t="s">
        <v>20</v>
      </c>
      <c r="C25769" t="s">
        <v>19</v>
      </c>
      <c r="D25769" t="s">
        <v>33</v>
      </c>
      <c r="E25769" t="s">
        <v>530</v>
      </c>
    </row>
    <row r="25770" spans="1:5" x14ac:dyDescent="0.25">
      <c r="A25770" t="s">
        <v>25938</v>
      </c>
      <c r="B25770" t="s">
        <v>20</v>
      </c>
      <c r="C25770" t="s">
        <v>23</v>
      </c>
      <c r="D25770" t="s">
        <v>69</v>
      </c>
      <c r="E25770" t="s">
        <v>949</v>
      </c>
    </row>
    <row r="25771" spans="1:5" x14ac:dyDescent="0.25">
      <c r="A25771" t="s">
        <v>25519</v>
      </c>
      <c r="B25771" t="s">
        <v>20</v>
      </c>
      <c r="C25771" t="s">
        <v>19</v>
      </c>
      <c r="D25771" t="s">
        <v>33</v>
      </c>
      <c r="E25771" t="s">
        <v>533</v>
      </c>
    </row>
    <row r="25772" spans="1:5" x14ac:dyDescent="0.25">
      <c r="A25772" t="s">
        <v>25940</v>
      </c>
      <c r="B25772" t="s">
        <v>20</v>
      </c>
      <c r="C25772" t="s">
        <v>21</v>
      </c>
      <c r="D25772" t="s">
        <v>33</v>
      </c>
      <c r="E25772" t="s">
        <v>582</v>
      </c>
    </row>
    <row r="25773" spans="1:5" x14ac:dyDescent="0.25">
      <c r="A25773" t="s">
        <v>28378</v>
      </c>
      <c r="B25773" t="s">
        <v>20</v>
      </c>
      <c r="C25773" t="s">
        <v>19</v>
      </c>
      <c r="D25773" t="s">
        <v>33</v>
      </c>
      <c r="E25773" t="s">
        <v>533</v>
      </c>
    </row>
    <row r="25774" spans="1:5" x14ac:dyDescent="0.25">
      <c r="A25774" t="s">
        <v>25942</v>
      </c>
      <c r="B25774" t="s">
        <v>20</v>
      </c>
      <c r="C25774" t="s">
        <v>19</v>
      </c>
      <c r="D25774" t="s">
        <v>33</v>
      </c>
      <c r="E25774" t="s">
        <v>530</v>
      </c>
    </row>
    <row r="25775" spans="1:5" x14ac:dyDescent="0.25">
      <c r="A25775" t="s">
        <v>25943</v>
      </c>
      <c r="B25775" t="s">
        <v>16</v>
      </c>
      <c r="C25775" t="s">
        <v>17</v>
      </c>
      <c r="D25775" t="s">
        <v>33</v>
      </c>
      <c r="E25775" t="s">
        <v>653</v>
      </c>
    </row>
    <row r="25776" spans="1:5" x14ac:dyDescent="0.25">
      <c r="A25776" t="s">
        <v>25944</v>
      </c>
      <c r="B25776" t="s">
        <v>16</v>
      </c>
      <c r="C25776" t="s">
        <v>17</v>
      </c>
      <c r="D25776" t="s">
        <v>33</v>
      </c>
      <c r="E25776" t="s">
        <v>653</v>
      </c>
    </row>
    <row r="25777" spans="1:5" x14ac:dyDescent="0.25">
      <c r="A25777" t="s">
        <v>4100</v>
      </c>
      <c r="B25777" t="s">
        <v>20</v>
      </c>
      <c r="C25777" t="s">
        <v>19</v>
      </c>
      <c r="D25777" t="s">
        <v>33</v>
      </c>
      <c r="E25777" t="s">
        <v>533</v>
      </c>
    </row>
    <row r="25778" spans="1:5" x14ac:dyDescent="0.25">
      <c r="A25778" t="s">
        <v>23821</v>
      </c>
      <c r="B25778" t="s">
        <v>20</v>
      </c>
      <c r="C25778" t="s">
        <v>19</v>
      </c>
      <c r="D25778" t="s">
        <v>33</v>
      </c>
      <c r="E25778" t="s">
        <v>553</v>
      </c>
    </row>
    <row r="25779" spans="1:5" x14ac:dyDescent="0.25">
      <c r="A25779" t="s">
        <v>25947</v>
      </c>
      <c r="B25779" t="s">
        <v>20</v>
      </c>
      <c r="C25779" t="s">
        <v>19</v>
      </c>
      <c r="D25779" t="s">
        <v>33</v>
      </c>
      <c r="E25779" t="s">
        <v>530</v>
      </c>
    </row>
    <row r="25780" spans="1:5" x14ac:dyDescent="0.25">
      <c r="A25780" t="s">
        <v>25949</v>
      </c>
      <c r="B25780" t="s">
        <v>20</v>
      </c>
      <c r="C25780" t="s">
        <v>21</v>
      </c>
      <c r="D25780" t="s">
        <v>33</v>
      </c>
      <c r="E25780" t="s">
        <v>582</v>
      </c>
    </row>
    <row r="25781" spans="1:5" x14ac:dyDescent="0.25">
      <c r="A25781" t="s">
        <v>20694</v>
      </c>
      <c r="B25781" t="s">
        <v>20</v>
      </c>
      <c r="C25781" t="s">
        <v>19</v>
      </c>
      <c r="D25781" t="s">
        <v>33</v>
      </c>
      <c r="E25781" t="s">
        <v>533</v>
      </c>
    </row>
    <row r="25782" spans="1:5" x14ac:dyDescent="0.25">
      <c r="A25782" t="s">
        <v>15670</v>
      </c>
      <c r="B25782" t="s">
        <v>20</v>
      </c>
      <c r="C25782" t="s">
        <v>19</v>
      </c>
      <c r="D25782" t="s">
        <v>33</v>
      </c>
      <c r="E25782" t="s">
        <v>553</v>
      </c>
    </row>
    <row r="25783" spans="1:5" x14ac:dyDescent="0.25">
      <c r="A25783" t="s">
        <v>43860</v>
      </c>
      <c r="B25783" t="s">
        <v>20</v>
      </c>
      <c r="C25783" t="s">
        <v>19</v>
      </c>
      <c r="D25783" t="s">
        <v>33</v>
      </c>
      <c r="E25783" t="s">
        <v>533</v>
      </c>
    </row>
    <row r="25784" spans="1:5" x14ac:dyDescent="0.25">
      <c r="A25784" t="s">
        <v>15231</v>
      </c>
      <c r="B25784" t="s">
        <v>20</v>
      </c>
      <c r="C25784" t="s">
        <v>19</v>
      </c>
      <c r="D25784" t="s">
        <v>33</v>
      </c>
      <c r="E25784" t="s">
        <v>533</v>
      </c>
    </row>
    <row r="25785" spans="1:5" x14ac:dyDescent="0.25">
      <c r="A25785" t="s">
        <v>25953</v>
      </c>
      <c r="B25785" t="s">
        <v>20</v>
      </c>
      <c r="C25785" t="s">
        <v>19</v>
      </c>
      <c r="D25785" t="s">
        <v>33</v>
      </c>
      <c r="E25785" t="s">
        <v>530</v>
      </c>
    </row>
    <row r="25786" spans="1:5" x14ac:dyDescent="0.25">
      <c r="A25786" t="s">
        <v>23880</v>
      </c>
      <c r="B25786" t="s">
        <v>20</v>
      </c>
      <c r="C25786" t="s">
        <v>19</v>
      </c>
      <c r="D25786" t="s">
        <v>33</v>
      </c>
      <c r="E25786" t="s">
        <v>533</v>
      </c>
    </row>
    <row r="25787" spans="1:5" x14ac:dyDescent="0.25">
      <c r="A25787" t="s">
        <v>25955</v>
      </c>
      <c r="B25787" t="s">
        <v>20</v>
      </c>
      <c r="C25787" t="s">
        <v>19</v>
      </c>
      <c r="D25787" t="s">
        <v>33</v>
      </c>
      <c r="E25787" t="s">
        <v>530</v>
      </c>
    </row>
    <row r="25788" spans="1:5" x14ac:dyDescent="0.25">
      <c r="A25788" t="s">
        <v>8267</v>
      </c>
      <c r="B25788" t="s">
        <v>20</v>
      </c>
      <c r="C25788" t="s">
        <v>19</v>
      </c>
      <c r="D25788" t="s">
        <v>33</v>
      </c>
      <c r="E25788" t="s">
        <v>533</v>
      </c>
    </row>
    <row r="25789" spans="1:5" x14ac:dyDescent="0.25">
      <c r="A25789" t="s">
        <v>25957</v>
      </c>
      <c r="B25789" t="s">
        <v>20</v>
      </c>
      <c r="C25789" t="s">
        <v>19</v>
      </c>
      <c r="D25789" t="s">
        <v>33</v>
      </c>
      <c r="E25789" t="s">
        <v>530</v>
      </c>
    </row>
    <row r="25790" spans="1:5" x14ac:dyDescent="0.25">
      <c r="A25790" t="s">
        <v>16630</v>
      </c>
      <c r="B25790" t="s">
        <v>20</v>
      </c>
      <c r="C25790" t="s">
        <v>19</v>
      </c>
      <c r="D25790" t="s">
        <v>33</v>
      </c>
      <c r="E25790" t="s">
        <v>553</v>
      </c>
    </row>
    <row r="25791" spans="1:5" x14ac:dyDescent="0.25">
      <c r="A25791" t="s">
        <v>25959</v>
      </c>
      <c r="B25791" t="s">
        <v>20</v>
      </c>
      <c r="C25791" t="s">
        <v>19</v>
      </c>
      <c r="D25791" t="s">
        <v>33</v>
      </c>
      <c r="E25791" t="s">
        <v>530</v>
      </c>
    </row>
    <row r="25792" spans="1:5" x14ac:dyDescent="0.25">
      <c r="A25792" t="s">
        <v>25122</v>
      </c>
      <c r="B25792" t="s">
        <v>20</v>
      </c>
      <c r="C25792" t="s">
        <v>19</v>
      </c>
      <c r="D25792" t="s">
        <v>33</v>
      </c>
      <c r="E25792" t="s">
        <v>533</v>
      </c>
    </row>
    <row r="25793" spans="1:5" x14ac:dyDescent="0.25">
      <c r="A25793" t="s">
        <v>25961</v>
      </c>
      <c r="B25793" t="s">
        <v>20</v>
      </c>
      <c r="C25793" t="s">
        <v>19</v>
      </c>
      <c r="D25793" t="s">
        <v>33</v>
      </c>
      <c r="E25793" t="s">
        <v>530</v>
      </c>
    </row>
    <row r="25794" spans="1:5" x14ac:dyDescent="0.25">
      <c r="A25794" t="s">
        <v>20115</v>
      </c>
      <c r="B25794" t="s">
        <v>20</v>
      </c>
      <c r="C25794" t="s">
        <v>19</v>
      </c>
      <c r="D25794" t="s">
        <v>33</v>
      </c>
      <c r="E25794" t="s">
        <v>533</v>
      </c>
    </row>
    <row r="25795" spans="1:5" x14ac:dyDescent="0.25">
      <c r="A25795" t="s">
        <v>25963</v>
      </c>
      <c r="B25795" t="s">
        <v>20</v>
      </c>
      <c r="C25795" t="s">
        <v>19</v>
      </c>
      <c r="D25795" t="s">
        <v>33</v>
      </c>
      <c r="E25795" t="s">
        <v>530</v>
      </c>
    </row>
    <row r="25796" spans="1:5" x14ac:dyDescent="0.25">
      <c r="A25796" t="s">
        <v>10128</v>
      </c>
      <c r="B25796" t="s">
        <v>20</v>
      </c>
      <c r="C25796" t="s">
        <v>19</v>
      </c>
      <c r="D25796" t="s">
        <v>33</v>
      </c>
      <c r="E25796" t="s">
        <v>533</v>
      </c>
    </row>
    <row r="25797" spans="1:5" x14ac:dyDescent="0.25">
      <c r="A25797" t="s">
        <v>25964</v>
      </c>
      <c r="B25797" t="s">
        <v>20</v>
      </c>
      <c r="C25797" t="s">
        <v>19</v>
      </c>
      <c r="D25797" t="s">
        <v>33</v>
      </c>
      <c r="E25797" t="s">
        <v>538</v>
      </c>
    </row>
    <row r="25798" spans="1:5" x14ac:dyDescent="0.25">
      <c r="A25798" t="s">
        <v>25965</v>
      </c>
      <c r="B25798" t="s">
        <v>20</v>
      </c>
      <c r="C25798" t="s">
        <v>19</v>
      </c>
      <c r="D25798" t="s">
        <v>33</v>
      </c>
      <c r="E25798" t="s">
        <v>530</v>
      </c>
    </row>
    <row r="25799" spans="1:5" x14ac:dyDescent="0.25">
      <c r="A25799" t="s">
        <v>20217</v>
      </c>
      <c r="B25799" t="s">
        <v>20</v>
      </c>
      <c r="C25799" t="s">
        <v>19</v>
      </c>
      <c r="D25799" t="s">
        <v>33</v>
      </c>
      <c r="E25799" t="s">
        <v>533</v>
      </c>
    </row>
    <row r="25800" spans="1:5" x14ac:dyDescent="0.25">
      <c r="A25800" t="s">
        <v>25968</v>
      </c>
      <c r="B25800" t="s">
        <v>20</v>
      </c>
      <c r="C25800" t="s">
        <v>21</v>
      </c>
      <c r="D25800" t="s">
        <v>33</v>
      </c>
      <c r="E25800" t="s">
        <v>582</v>
      </c>
    </row>
    <row r="25801" spans="1:5" x14ac:dyDescent="0.25">
      <c r="A25801" t="s">
        <v>43861</v>
      </c>
      <c r="B25801" t="s">
        <v>20</v>
      </c>
      <c r="C25801" t="s">
        <v>19</v>
      </c>
      <c r="D25801" t="s">
        <v>33</v>
      </c>
      <c r="E25801" t="s">
        <v>533</v>
      </c>
    </row>
    <row r="25802" spans="1:5" x14ac:dyDescent="0.25">
      <c r="A25802" t="s">
        <v>25970</v>
      </c>
      <c r="B25802" t="s">
        <v>20</v>
      </c>
      <c r="C25802" t="s">
        <v>19</v>
      </c>
      <c r="D25802" t="s">
        <v>33</v>
      </c>
      <c r="E25802" t="s">
        <v>530</v>
      </c>
    </row>
    <row r="25803" spans="1:5" x14ac:dyDescent="0.25">
      <c r="A25803" t="s">
        <v>7900</v>
      </c>
      <c r="B25803" t="s">
        <v>20</v>
      </c>
      <c r="C25803" t="s">
        <v>19</v>
      </c>
      <c r="D25803" t="s">
        <v>33</v>
      </c>
      <c r="E25803" t="s">
        <v>533</v>
      </c>
    </row>
    <row r="25804" spans="1:5" x14ac:dyDescent="0.25">
      <c r="A25804" t="s">
        <v>25972</v>
      </c>
      <c r="B25804" t="s">
        <v>20</v>
      </c>
      <c r="C25804" t="s">
        <v>19</v>
      </c>
      <c r="D25804" t="s">
        <v>33</v>
      </c>
      <c r="E25804" t="s">
        <v>530</v>
      </c>
    </row>
    <row r="25805" spans="1:5" x14ac:dyDescent="0.25">
      <c r="A25805" t="s">
        <v>25973</v>
      </c>
      <c r="B25805" t="s">
        <v>16</v>
      </c>
      <c r="C25805" t="s">
        <v>17</v>
      </c>
      <c r="D25805" t="s">
        <v>33</v>
      </c>
      <c r="E25805" t="s">
        <v>653</v>
      </c>
    </row>
    <row r="25806" spans="1:5" x14ac:dyDescent="0.25">
      <c r="A25806" t="s">
        <v>25974</v>
      </c>
      <c r="B25806" t="s">
        <v>20</v>
      </c>
      <c r="C25806" t="s">
        <v>19</v>
      </c>
      <c r="D25806" t="s">
        <v>33</v>
      </c>
      <c r="E25806" t="s">
        <v>539</v>
      </c>
    </row>
    <row r="25807" spans="1:5" x14ac:dyDescent="0.25">
      <c r="A25807" t="s">
        <v>9194</v>
      </c>
      <c r="B25807" t="s">
        <v>20</v>
      </c>
      <c r="C25807" t="s">
        <v>19</v>
      </c>
      <c r="D25807" t="s">
        <v>65</v>
      </c>
      <c r="E25807" t="s">
        <v>533</v>
      </c>
    </row>
    <row r="25808" spans="1:5" x14ac:dyDescent="0.25">
      <c r="A25808" t="s">
        <v>18088</v>
      </c>
      <c r="B25808" t="s">
        <v>20</v>
      </c>
      <c r="C25808" t="s">
        <v>19</v>
      </c>
      <c r="D25808" t="s">
        <v>65</v>
      </c>
      <c r="E25808" t="s">
        <v>533</v>
      </c>
    </row>
    <row r="25809" spans="1:5" x14ac:dyDescent="0.25">
      <c r="A25809" t="s">
        <v>25977</v>
      </c>
      <c r="B25809" t="s">
        <v>20</v>
      </c>
      <c r="C25809" t="s">
        <v>19</v>
      </c>
      <c r="D25809" t="s">
        <v>33</v>
      </c>
      <c r="E25809" t="s">
        <v>530</v>
      </c>
    </row>
    <row r="25810" spans="1:5" x14ac:dyDescent="0.25">
      <c r="A25810" t="s">
        <v>25978</v>
      </c>
      <c r="B25810" t="s">
        <v>20</v>
      </c>
      <c r="C25810" t="s">
        <v>19</v>
      </c>
      <c r="D25810" t="s">
        <v>33</v>
      </c>
      <c r="E25810" t="s">
        <v>538</v>
      </c>
    </row>
    <row r="25811" spans="1:5" x14ac:dyDescent="0.25">
      <c r="A25811" t="s">
        <v>25979</v>
      </c>
      <c r="B25811" t="s">
        <v>20</v>
      </c>
      <c r="C25811" t="s">
        <v>19</v>
      </c>
      <c r="D25811" t="s">
        <v>33</v>
      </c>
      <c r="E25811" t="s">
        <v>530</v>
      </c>
    </row>
    <row r="25812" spans="1:5" x14ac:dyDescent="0.25">
      <c r="A25812" t="s">
        <v>25980</v>
      </c>
      <c r="B25812" t="s">
        <v>20</v>
      </c>
      <c r="C25812" t="s">
        <v>19</v>
      </c>
      <c r="D25812" t="s">
        <v>33</v>
      </c>
      <c r="E25812" t="s">
        <v>530</v>
      </c>
    </row>
    <row r="25813" spans="1:5" x14ac:dyDescent="0.25">
      <c r="A25813" t="s">
        <v>25136</v>
      </c>
      <c r="B25813" t="s">
        <v>20</v>
      </c>
      <c r="C25813" t="s">
        <v>19</v>
      </c>
      <c r="D25813" t="s">
        <v>65</v>
      </c>
      <c r="E25813" t="s">
        <v>533</v>
      </c>
    </row>
    <row r="25814" spans="1:5" x14ac:dyDescent="0.25">
      <c r="A25814" t="s">
        <v>25982</v>
      </c>
      <c r="B25814" t="s">
        <v>20</v>
      </c>
      <c r="C25814" t="s">
        <v>19</v>
      </c>
      <c r="D25814" t="s">
        <v>33</v>
      </c>
      <c r="E25814" t="s">
        <v>538</v>
      </c>
    </row>
    <row r="25815" spans="1:5" x14ac:dyDescent="0.25">
      <c r="A25815" t="s">
        <v>13636</v>
      </c>
      <c r="B25815" t="s">
        <v>20</v>
      </c>
      <c r="C25815" t="s">
        <v>19</v>
      </c>
      <c r="D25815" t="s">
        <v>33</v>
      </c>
      <c r="E25815" t="s">
        <v>533</v>
      </c>
    </row>
    <row r="25816" spans="1:5" x14ac:dyDescent="0.25">
      <c r="A25816" t="s">
        <v>21160</v>
      </c>
      <c r="B25816" t="s">
        <v>20</v>
      </c>
      <c r="C25816" t="s">
        <v>19</v>
      </c>
      <c r="D25816" t="s">
        <v>33</v>
      </c>
      <c r="E25816" t="s">
        <v>533</v>
      </c>
    </row>
    <row r="25817" spans="1:5" x14ac:dyDescent="0.25">
      <c r="A25817" t="s">
        <v>25985</v>
      </c>
      <c r="B25817" t="s">
        <v>20</v>
      </c>
      <c r="C25817" t="s">
        <v>21</v>
      </c>
      <c r="D25817" t="s">
        <v>33</v>
      </c>
      <c r="E25817" t="s">
        <v>582</v>
      </c>
    </row>
    <row r="25818" spans="1:5" x14ac:dyDescent="0.25">
      <c r="A25818" t="s">
        <v>20215</v>
      </c>
      <c r="B25818" t="s">
        <v>20</v>
      </c>
      <c r="C25818" t="s">
        <v>19</v>
      </c>
      <c r="D25818" t="s">
        <v>33</v>
      </c>
      <c r="E25818" t="s">
        <v>533</v>
      </c>
    </row>
    <row r="25819" spans="1:5" x14ac:dyDescent="0.25">
      <c r="A25819" t="s">
        <v>25987</v>
      </c>
      <c r="B25819" t="s">
        <v>20</v>
      </c>
      <c r="C25819" t="s">
        <v>19</v>
      </c>
      <c r="D25819" t="s">
        <v>33</v>
      </c>
      <c r="E25819" t="s">
        <v>530</v>
      </c>
    </row>
    <row r="25820" spans="1:5" x14ac:dyDescent="0.25">
      <c r="A25820" t="s">
        <v>19256</v>
      </c>
      <c r="B25820" t="s">
        <v>16</v>
      </c>
      <c r="C25820" t="s">
        <v>15</v>
      </c>
      <c r="D25820" t="s">
        <v>33</v>
      </c>
      <c r="E25820" t="s">
        <v>628</v>
      </c>
    </row>
    <row r="25821" spans="1:5" x14ac:dyDescent="0.25">
      <c r="A25821" t="s">
        <v>25989</v>
      </c>
      <c r="B25821" t="s">
        <v>20</v>
      </c>
      <c r="C25821" t="s">
        <v>19</v>
      </c>
      <c r="D25821" t="s">
        <v>33</v>
      </c>
      <c r="E25821" t="s">
        <v>783</v>
      </c>
    </row>
    <row r="25822" spans="1:5" x14ac:dyDescent="0.25">
      <c r="A25822" t="s">
        <v>19253</v>
      </c>
      <c r="B25822" t="s">
        <v>16</v>
      </c>
      <c r="C25822" t="s">
        <v>15</v>
      </c>
      <c r="D25822" t="s">
        <v>33</v>
      </c>
      <c r="E25822" t="s">
        <v>628</v>
      </c>
    </row>
    <row r="25823" spans="1:5" x14ac:dyDescent="0.25">
      <c r="A25823" t="s">
        <v>6188</v>
      </c>
      <c r="B25823" t="s">
        <v>20</v>
      </c>
      <c r="C25823" t="s">
        <v>19</v>
      </c>
      <c r="D25823" t="s">
        <v>33</v>
      </c>
      <c r="E25823" t="s">
        <v>533</v>
      </c>
    </row>
    <row r="25824" spans="1:5" x14ac:dyDescent="0.25">
      <c r="A25824" t="s">
        <v>25992</v>
      </c>
      <c r="B25824" t="s">
        <v>20</v>
      </c>
      <c r="C25824" t="s">
        <v>19</v>
      </c>
      <c r="D25824" t="s">
        <v>33</v>
      </c>
      <c r="E25824" t="s">
        <v>530</v>
      </c>
    </row>
    <row r="25825" spans="1:5" x14ac:dyDescent="0.25">
      <c r="A25825" t="s">
        <v>25993</v>
      </c>
      <c r="B25825" t="s">
        <v>20</v>
      </c>
      <c r="C25825" t="s">
        <v>23</v>
      </c>
      <c r="D25825" t="s">
        <v>69</v>
      </c>
      <c r="E25825" t="s">
        <v>1024</v>
      </c>
    </row>
    <row r="25826" spans="1:5" x14ac:dyDescent="0.25">
      <c r="A25826" t="s">
        <v>25994</v>
      </c>
      <c r="B25826" t="s">
        <v>20</v>
      </c>
      <c r="C25826" t="s">
        <v>23</v>
      </c>
      <c r="D25826" t="s">
        <v>69</v>
      </c>
      <c r="E25826" t="s">
        <v>734</v>
      </c>
    </row>
    <row r="25827" spans="1:5" x14ac:dyDescent="0.25">
      <c r="A25827" t="s">
        <v>9193</v>
      </c>
      <c r="B25827" t="s">
        <v>20</v>
      </c>
      <c r="C25827" t="s">
        <v>19</v>
      </c>
      <c r="D25827" t="s">
        <v>33</v>
      </c>
      <c r="E25827" t="s">
        <v>533</v>
      </c>
    </row>
    <row r="25828" spans="1:5" x14ac:dyDescent="0.25">
      <c r="A25828" t="s">
        <v>25996</v>
      </c>
      <c r="B25828" t="s">
        <v>20</v>
      </c>
      <c r="C25828" t="s">
        <v>21</v>
      </c>
      <c r="D25828" t="s">
        <v>33</v>
      </c>
      <c r="E25828" t="s">
        <v>582</v>
      </c>
    </row>
    <row r="25829" spans="1:5" x14ac:dyDescent="0.25">
      <c r="A25829" t="s">
        <v>17873</v>
      </c>
      <c r="B25829" t="s">
        <v>20</v>
      </c>
      <c r="C25829" t="s">
        <v>19</v>
      </c>
      <c r="D25829" t="s">
        <v>33</v>
      </c>
      <c r="E25829" t="s">
        <v>533</v>
      </c>
    </row>
    <row r="25830" spans="1:5" x14ac:dyDescent="0.25">
      <c r="A25830" t="s">
        <v>25998</v>
      </c>
      <c r="B25830" t="s">
        <v>20</v>
      </c>
      <c r="C25830" t="s">
        <v>21</v>
      </c>
      <c r="D25830" t="s">
        <v>33</v>
      </c>
      <c r="E25830" t="s">
        <v>582</v>
      </c>
    </row>
    <row r="25831" spans="1:5" x14ac:dyDescent="0.25">
      <c r="A25831" t="s">
        <v>25135</v>
      </c>
      <c r="B25831" t="s">
        <v>20</v>
      </c>
      <c r="C25831" t="s">
        <v>19</v>
      </c>
      <c r="D25831" t="s">
        <v>33</v>
      </c>
      <c r="E25831" t="s">
        <v>533</v>
      </c>
    </row>
    <row r="25832" spans="1:5" x14ac:dyDescent="0.25">
      <c r="A25832" t="s">
        <v>17060</v>
      </c>
      <c r="B25832" t="s">
        <v>20</v>
      </c>
      <c r="C25832" t="s">
        <v>19</v>
      </c>
      <c r="D25832" t="s">
        <v>33</v>
      </c>
      <c r="E25832" t="s">
        <v>533</v>
      </c>
    </row>
    <row r="25833" spans="1:5" x14ac:dyDescent="0.25">
      <c r="A25833" t="s">
        <v>26001</v>
      </c>
      <c r="B25833" t="s">
        <v>20</v>
      </c>
      <c r="C25833" t="s">
        <v>19</v>
      </c>
      <c r="D25833" t="s">
        <v>33</v>
      </c>
      <c r="E25833" t="s">
        <v>530</v>
      </c>
    </row>
    <row r="25834" spans="1:5" x14ac:dyDescent="0.25">
      <c r="A25834" t="s">
        <v>14610</v>
      </c>
      <c r="B25834" t="s">
        <v>20</v>
      </c>
      <c r="C25834" t="s">
        <v>19</v>
      </c>
      <c r="D25834" t="s">
        <v>33</v>
      </c>
      <c r="E25834" t="s">
        <v>533</v>
      </c>
    </row>
    <row r="25835" spans="1:5" x14ac:dyDescent="0.25">
      <c r="A25835" t="s">
        <v>26003</v>
      </c>
      <c r="B25835" t="s">
        <v>16</v>
      </c>
      <c r="C25835" t="s">
        <v>15</v>
      </c>
      <c r="D25835" t="s">
        <v>33</v>
      </c>
      <c r="E25835" t="s">
        <v>659</v>
      </c>
    </row>
    <row r="25836" spans="1:5" x14ac:dyDescent="0.25">
      <c r="A25836" t="s">
        <v>26004</v>
      </c>
      <c r="B25836" t="s">
        <v>16</v>
      </c>
      <c r="C25836" t="s">
        <v>17</v>
      </c>
      <c r="D25836" t="s">
        <v>33</v>
      </c>
      <c r="E25836" t="s">
        <v>653</v>
      </c>
    </row>
    <row r="25837" spans="1:5" x14ac:dyDescent="0.25">
      <c r="A25837" t="s">
        <v>19467</v>
      </c>
      <c r="B25837" t="s">
        <v>20</v>
      </c>
      <c r="C25837" t="s">
        <v>19</v>
      </c>
      <c r="D25837" t="s">
        <v>33</v>
      </c>
      <c r="E25837" t="s">
        <v>553</v>
      </c>
    </row>
    <row r="25838" spans="1:5" x14ac:dyDescent="0.25">
      <c r="A25838" t="s">
        <v>26006</v>
      </c>
      <c r="B25838" t="s">
        <v>20</v>
      </c>
      <c r="C25838" t="s">
        <v>19</v>
      </c>
      <c r="D25838" t="s">
        <v>33</v>
      </c>
      <c r="E25838" t="s">
        <v>530</v>
      </c>
    </row>
    <row r="25839" spans="1:5" x14ac:dyDescent="0.25">
      <c r="A25839" t="s">
        <v>14626</v>
      </c>
      <c r="B25839" t="s">
        <v>20</v>
      </c>
      <c r="C25839" t="s">
        <v>19</v>
      </c>
      <c r="D25839" t="s">
        <v>33</v>
      </c>
      <c r="E25839" t="s">
        <v>533</v>
      </c>
    </row>
    <row r="25840" spans="1:5" x14ac:dyDescent="0.25">
      <c r="A25840" t="s">
        <v>26008</v>
      </c>
      <c r="B25840" t="s">
        <v>20</v>
      </c>
      <c r="C25840" t="s">
        <v>21</v>
      </c>
      <c r="D25840" t="s">
        <v>33</v>
      </c>
      <c r="E25840" t="s">
        <v>582</v>
      </c>
    </row>
    <row r="25841" spans="1:5" x14ac:dyDescent="0.25">
      <c r="A25841" t="s">
        <v>26009</v>
      </c>
      <c r="B25841" t="s">
        <v>16</v>
      </c>
      <c r="C25841" t="s">
        <v>17</v>
      </c>
      <c r="D25841" t="s">
        <v>33</v>
      </c>
      <c r="E25841" t="s">
        <v>653</v>
      </c>
    </row>
    <row r="25842" spans="1:5" x14ac:dyDescent="0.25">
      <c r="A25842" t="s">
        <v>14674</v>
      </c>
      <c r="B25842" t="s">
        <v>20</v>
      </c>
      <c r="C25842" t="s">
        <v>19</v>
      </c>
      <c r="D25842" t="s">
        <v>33</v>
      </c>
      <c r="E25842" t="s">
        <v>533</v>
      </c>
    </row>
    <row r="25843" spans="1:5" x14ac:dyDescent="0.25">
      <c r="A25843" t="s">
        <v>26011</v>
      </c>
      <c r="B25843" t="s">
        <v>20</v>
      </c>
      <c r="C25843" t="s">
        <v>19</v>
      </c>
      <c r="D25843" t="s">
        <v>33</v>
      </c>
      <c r="E25843" t="s">
        <v>538</v>
      </c>
    </row>
    <row r="25844" spans="1:5" x14ac:dyDescent="0.25">
      <c r="A25844" t="s">
        <v>43862</v>
      </c>
      <c r="B25844" t="s">
        <v>20</v>
      </c>
      <c r="C25844" t="s">
        <v>19</v>
      </c>
      <c r="D25844" t="s">
        <v>65</v>
      </c>
      <c r="E25844" t="s">
        <v>533</v>
      </c>
    </row>
    <row r="25845" spans="1:5" x14ac:dyDescent="0.25">
      <c r="A25845" t="s">
        <v>26013</v>
      </c>
      <c r="B25845" t="s">
        <v>20</v>
      </c>
      <c r="C25845" t="s">
        <v>19</v>
      </c>
      <c r="D25845" t="s">
        <v>33</v>
      </c>
      <c r="E25845" t="s">
        <v>530</v>
      </c>
    </row>
    <row r="25846" spans="1:5" x14ac:dyDescent="0.25">
      <c r="A25846" t="s">
        <v>24166</v>
      </c>
      <c r="B25846" t="s">
        <v>20</v>
      </c>
      <c r="C25846" t="s">
        <v>19</v>
      </c>
      <c r="D25846" t="s">
        <v>33</v>
      </c>
      <c r="E25846" t="s">
        <v>533</v>
      </c>
    </row>
    <row r="25847" spans="1:5" x14ac:dyDescent="0.25">
      <c r="A25847" t="s">
        <v>26015</v>
      </c>
      <c r="B25847" t="s">
        <v>20</v>
      </c>
      <c r="C25847" t="s">
        <v>19</v>
      </c>
      <c r="D25847" t="s">
        <v>33</v>
      </c>
      <c r="E25847" t="s">
        <v>530</v>
      </c>
    </row>
    <row r="25848" spans="1:5" x14ac:dyDescent="0.25">
      <c r="A25848" t="s">
        <v>7210</v>
      </c>
      <c r="B25848" t="s">
        <v>20</v>
      </c>
      <c r="C25848" t="s">
        <v>19</v>
      </c>
      <c r="D25848" t="s">
        <v>33</v>
      </c>
      <c r="E25848" t="s">
        <v>533</v>
      </c>
    </row>
    <row r="25849" spans="1:5" x14ac:dyDescent="0.25">
      <c r="A25849" t="s">
        <v>26017</v>
      </c>
      <c r="B25849" t="s">
        <v>20</v>
      </c>
      <c r="C25849" t="s">
        <v>19</v>
      </c>
      <c r="D25849" t="s">
        <v>33</v>
      </c>
      <c r="E25849" t="s">
        <v>530</v>
      </c>
    </row>
    <row r="25850" spans="1:5" x14ac:dyDescent="0.25">
      <c r="A25850" t="s">
        <v>26018</v>
      </c>
      <c r="B25850" t="s">
        <v>16</v>
      </c>
      <c r="C25850" t="s">
        <v>17</v>
      </c>
      <c r="D25850" t="s">
        <v>33</v>
      </c>
      <c r="E25850" t="s">
        <v>653</v>
      </c>
    </row>
    <row r="25851" spans="1:5" x14ac:dyDescent="0.25">
      <c r="A25851" t="s">
        <v>17182</v>
      </c>
      <c r="B25851" t="s">
        <v>20</v>
      </c>
      <c r="C25851" t="s">
        <v>19</v>
      </c>
      <c r="D25851" t="s">
        <v>33</v>
      </c>
      <c r="E25851" t="s">
        <v>533</v>
      </c>
    </row>
    <row r="25852" spans="1:5" x14ac:dyDescent="0.25">
      <c r="A25852" t="s">
        <v>20729</v>
      </c>
      <c r="B25852" t="s">
        <v>20</v>
      </c>
      <c r="C25852" t="s">
        <v>19</v>
      </c>
      <c r="D25852" t="s">
        <v>33</v>
      </c>
      <c r="E25852" t="s">
        <v>533</v>
      </c>
    </row>
    <row r="25853" spans="1:5" x14ac:dyDescent="0.25">
      <c r="A25853" t="s">
        <v>20268</v>
      </c>
      <c r="B25853" t="s">
        <v>20</v>
      </c>
      <c r="C25853" t="s">
        <v>19</v>
      </c>
      <c r="D25853" t="s">
        <v>33</v>
      </c>
      <c r="E25853" t="s">
        <v>533</v>
      </c>
    </row>
    <row r="25854" spans="1:5" x14ac:dyDescent="0.25">
      <c r="A25854" t="s">
        <v>26022</v>
      </c>
      <c r="B25854" t="s">
        <v>20</v>
      </c>
      <c r="C25854" t="s">
        <v>19</v>
      </c>
      <c r="D25854" t="s">
        <v>33</v>
      </c>
      <c r="E25854" t="s">
        <v>530</v>
      </c>
    </row>
    <row r="25855" spans="1:5" x14ac:dyDescent="0.25">
      <c r="A25855" t="s">
        <v>1567</v>
      </c>
      <c r="B25855" t="s">
        <v>20</v>
      </c>
      <c r="C25855" t="s">
        <v>19</v>
      </c>
      <c r="D25855" t="s">
        <v>33</v>
      </c>
      <c r="E25855" t="s">
        <v>533</v>
      </c>
    </row>
    <row r="25856" spans="1:5" x14ac:dyDescent="0.25">
      <c r="A25856" t="s">
        <v>26024</v>
      </c>
      <c r="B25856" t="s">
        <v>20</v>
      </c>
      <c r="C25856" t="s">
        <v>21</v>
      </c>
      <c r="D25856" t="s">
        <v>33</v>
      </c>
      <c r="E25856" t="s">
        <v>582</v>
      </c>
    </row>
    <row r="25857" spans="1:5" x14ac:dyDescent="0.25">
      <c r="A25857" t="s">
        <v>26025</v>
      </c>
      <c r="B25857" t="s">
        <v>16</v>
      </c>
      <c r="C25857" t="s">
        <v>17</v>
      </c>
      <c r="D25857" t="s">
        <v>33</v>
      </c>
      <c r="E25857" t="s">
        <v>653</v>
      </c>
    </row>
    <row r="25858" spans="1:5" x14ac:dyDescent="0.25">
      <c r="A25858" t="s">
        <v>26026</v>
      </c>
      <c r="B25858" t="s">
        <v>16</v>
      </c>
      <c r="C25858" t="s">
        <v>17</v>
      </c>
      <c r="D25858" t="s">
        <v>33</v>
      </c>
      <c r="E25858" t="s">
        <v>653</v>
      </c>
    </row>
    <row r="25859" spans="1:5" x14ac:dyDescent="0.25">
      <c r="A25859" t="s">
        <v>27922</v>
      </c>
      <c r="B25859" t="s">
        <v>20</v>
      </c>
      <c r="C25859" t="s">
        <v>19</v>
      </c>
      <c r="D25859" t="s">
        <v>33</v>
      </c>
      <c r="E25859" t="s">
        <v>533</v>
      </c>
    </row>
    <row r="25860" spans="1:5" x14ac:dyDescent="0.25">
      <c r="A25860" t="s">
        <v>26028</v>
      </c>
      <c r="B25860" t="s">
        <v>20</v>
      </c>
      <c r="C25860" t="s">
        <v>19</v>
      </c>
      <c r="D25860" t="s">
        <v>33</v>
      </c>
      <c r="E25860" t="s">
        <v>562</v>
      </c>
    </row>
    <row r="25861" spans="1:5" x14ac:dyDescent="0.25">
      <c r="A25861" t="s">
        <v>26029</v>
      </c>
      <c r="B25861" t="s">
        <v>20</v>
      </c>
      <c r="C25861" t="s">
        <v>19</v>
      </c>
      <c r="D25861" t="s">
        <v>33</v>
      </c>
      <c r="E25861" t="s">
        <v>531</v>
      </c>
    </row>
    <row r="25862" spans="1:5" x14ac:dyDescent="0.25">
      <c r="A25862" t="s">
        <v>15799</v>
      </c>
      <c r="B25862" t="s">
        <v>20</v>
      </c>
      <c r="C25862" t="s">
        <v>19</v>
      </c>
      <c r="D25862" t="s">
        <v>33</v>
      </c>
      <c r="E25862" t="s">
        <v>533</v>
      </c>
    </row>
    <row r="25863" spans="1:5" x14ac:dyDescent="0.25">
      <c r="A25863" t="s">
        <v>17181</v>
      </c>
      <c r="B25863" t="s">
        <v>20</v>
      </c>
      <c r="C25863" t="s">
        <v>19</v>
      </c>
      <c r="D25863" t="s">
        <v>33</v>
      </c>
      <c r="E25863" t="s">
        <v>533</v>
      </c>
    </row>
    <row r="25864" spans="1:5" x14ac:dyDescent="0.25">
      <c r="A25864" t="s">
        <v>17180</v>
      </c>
      <c r="B25864" t="s">
        <v>20</v>
      </c>
      <c r="C25864" t="s">
        <v>19</v>
      </c>
      <c r="D25864" t="s">
        <v>33</v>
      </c>
      <c r="E25864" t="s">
        <v>533</v>
      </c>
    </row>
    <row r="25865" spans="1:5" x14ac:dyDescent="0.25">
      <c r="A25865" t="s">
        <v>29287</v>
      </c>
      <c r="B25865" t="s">
        <v>20</v>
      </c>
      <c r="C25865" t="s">
        <v>19</v>
      </c>
      <c r="D25865" t="s">
        <v>33</v>
      </c>
      <c r="E25865" t="s">
        <v>553</v>
      </c>
    </row>
    <row r="25866" spans="1:5" x14ac:dyDescent="0.25">
      <c r="A25866" t="s">
        <v>26034</v>
      </c>
      <c r="B25866" t="s">
        <v>20</v>
      </c>
      <c r="C25866" t="s">
        <v>19</v>
      </c>
      <c r="D25866" t="s">
        <v>33</v>
      </c>
      <c r="E25866" t="s">
        <v>538</v>
      </c>
    </row>
    <row r="25867" spans="1:5" x14ac:dyDescent="0.25">
      <c r="A25867" t="s">
        <v>28837</v>
      </c>
      <c r="B25867" t="s">
        <v>20</v>
      </c>
      <c r="C25867" t="s">
        <v>19</v>
      </c>
      <c r="D25867" t="s">
        <v>33</v>
      </c>
      <c r="E25867" t="s">
        <v>533</v>
      </c>
    </row>
    <row r="25868" spans="1:5" x14ac:dyDescent="0.25">
      <c r="A25868" t="s">
        <v>26036</v>
      </c>
      <c r="B25868" t="s">
        <v>20</v>
      </c>
      <c r="C25868" t="s">
        <v>19</v>
      </c>
      <c r="D25868" t="s">
        <v>33</v>
      </c>
      <c r="E25868" t="s">
        <v>538</v>
      </c>
    </row>
    <row r="25869" spans="1:5" x14ac:dyDescent="0.25">
      <c r="A25869" t="s">
        <v>11782</v>
      </c>
      <c r="B25869" t="s">
        <v>20</v>
      </c>
      <c r="C25869" t="s">
        <v>19</v>
      </c>
      <c r="D25869" t="s">
        <v>33</v>
      </c>
      <c r="E25869" t="s">
        <v>533</v>
      </c>
    </row>
    <row r="25870" spans="1:5" x14ac:dyDescent="0.25">
      <c r="A25870" t="s">
        <v>26038</v>
      </c>
      <c r="B25870" t="s">
        <v>20</v>
      </c>
      <c r="C25870" t="s">
        <v>19</v>
      </c>
      <c r="D25870" t="s">
        <v>33</v>
      </c>
      <c r="E25870" t="s">
        <v>538</v>
      </c>
    </row>
    <row r="25871" spans="1:5" x14ac:dyDescent="0.25">
      <c r="A25871" t="s">
        <v>27263</v>
      </c>
      <c r="B25871" t="s">
        <v>20</v>
      </c>
      <c r="C25871" t="s">
        <v>19</v>
      </c>
      <c r="D25871" t="s">
        <v>33</v>
      </c>
      <c r="E25871" t="s">
        <v>533</v>
      </c>
    </row>
    <row r="25872" spans="1:5" x14ac:dyDescent="0.25">
      <c r="A25872" t="s">
        <v>3563</v>
      </c>
      <c r="B25872" t="s">
        <v>20</v>
      </c>
      <c r="C25872" t="s">
        <v>19</v>
      </c>
      <c r="D25872" t="s">
        <v>33</v>
      </c>
      <c r="E25872" t="s">
        <v>533</v>
      </c>
    </row>
    <row r="25873" spans="1:5" x14ac:dyDescent="0.25">
      <c r="A25873" t="s">
        <v>26041</v>
      </c>
      <c r="B25873" t="s">
        <v>20</v>
      </c>
      <c r="C25873" t="s">
        <v>19</v>
      </c>
      <c r="D25873" t="s">
        <v>33</v>
      </c>
      <c r="E25873" t="s">
        <v>538</v>
      </c>
    </row>
    <row r="25874" spans="1:5" x14ac:dyDescent="0.25">
      <c r="A25874" t="s">
        <v>19812</v>
      </c>
      <c r="B25874" t="s">
        <v>20</v>
      </c>
      <c r="C25874" t="s">
        <v>19</v>
      </c>
      <c r="D25874" t="s">
        <v>33</v>
      </c>
      <c r="E25874" t="s">
        <v>533</v>
      </c>
    </row>
    <row r="25875" spans="1:5" x14ac:dyDescent="0.25">
      <c r="A25875" t="s">
        <v>25131</v>
      </c>
      <c r="B25875" t="s">
        <v>20</v>
      </c>
      <c r="C25875" t="s">
        <v>19</v>
      </c>
      <c r="D25875" t="s">
        <v>33</v>
      </c>
      <c r="E25875" t="s">
        <v>533</v>
      </c>
    </row>
    <row r="25876" spans="1:5" x14ac:dyDescent="0.25">
      <c r="A25876" t="s">
        <v>26044</v>
      </c>
      <c r="B25876" t="s">
        <v>20</v>
      </c>
      <c r="C25876" t="s">
        <v>19</v>
      </c>
      <c r="D25876" t="s">
        <v>33</v>
      </c>
      <c r="E25876" t="s">
        <v>523</v>
      </c>
    </row>
    <row r="25877" spans="1:5" x14ac:dyDescent="0.25">
      <c r="A25877" t="s">
        <v>25518</v>
      </c>
      <c r="B25877" t="s">
        <v>20</v>
      </c>
      <c r="C25877" t="s">
        <v>19</v>
      </c>
      <c r="D25877" t="s">
        <v>33</v>
      </c>
      <c r="E25877" t="s">
        <v>533</v>
      </c>
    </row>
    <row r="25878" spans="1:5" x14ac:dyDescent="0.25">
      <c r="A25878" t="s">
        <v>26045</v>
      </c>
      <c r="B25878" t="s">
        <v>20</v>
      </c>
      <c r="C25878" t="s">
        <v>19</v>
      </c>
      <c r="D25878" t="s">
        <v>33</v>
      </c>
      <c r="E25878" t="s">
        <v>538</v>
      </c>
    </row>
    <row r="25879" spans="1:5" x14ac:dyDescent="0.25">
      <c r="A25879" t="s">
        <v>26046</v>
      </c>
      <c r="B25879" t="s">
        <v>20</v>
      </c>
      <c r="C25879" t="s">
        <v>19</v>
      </c>
      <c r="D25879" t="s">
        <v>33</v>
      </c>
      <c r="E25879" t="s">
        <v>530</v>
      </c>
    </row>
    <row r="25880" spans="1:5" x14ac:dyDescent="0.25">
      <c r="A25880" t="s">
        <v>21066</v>
      </c>
      <c r="B25880" t="s">
        <v>20</v>
      </c>
      <c r="C25880" t="s">
        <v>19</v>
      </c>
      <c r="D25880" t="s">
        <v>33</v>
      </c>
      <c r="E25880" t="s">
        <v>533</v>
      </c>
    </row>
    <row r="25881" spans="1:5" x14ac:dyDescent="0.25">
      <c r="A25881" t="s">
        <v>6671</v>
      </c>
      <c r="B25881" t="s">
        <v>20</v>
      </c>
      <c r="C25881" t="s">
        <v>19</v>
      </c>
      <c r="D25881" t="s">
        <v>33</v>
      </c>
      <c r="E25881" t="s">
        <v>533</v>
      </c>
    </row>
    <row r="25882" spans="1:5" x14ac:dyDescent="0.25">
      <c r="A25882" t="s">
        <v>21658</v>
      </c>
      <c r="B25882" t="s">
        <v>20</v>
      </c>
      <c r="C25882" t="s">
        <v>19</v>
      </c>
      <c r="D25882" t="s">
        <v>33</v>
      </c>
      <c r="E25882" t="s">
        <v>553</v>
      </c>
    </row>
    <row r="25883" spans="1:5" x14ac:dyDescent="0.25">
      <c r="A25883" t="s">
        <v>26051</v>
      </c>
      <c r="B25883" t="s">
        <v>20</v>
      </c>
      <c r="C25883" t="s">
        <v>19</v>
      </c>
      <c r="D25883" t="s">
        <v>33</v>
      </c>
      <c r="E25883" t="s">
        <v>1025</v>
      </c>
    </row>
    <row r="25884" spans="1:5" x14ac:dyDescent="0.25">
      <c r="A25884" t="s">
        <v>7139</v>
      </c>
      <c r="B25884" t="s">
        <v>20</v>
      </c>
      <c r="C25884" t="s">
        <v>19</v>
      </c>
      <c r="D25884" t="s">
        <v>33</v>
      </c>
      <c r="E25884" t="s">
        <v>533</v>
      </c>
    </row>
    <row r="25885" spans="1:5" x14ac:dyDescent="0.25">
      <c r="A25885" t="s">
        <v>26053</v>
      </c>
      <c r="B25885" t="s">
        <v>20</v>
      </c>
      <c r="C25885" t="s">
        <v>24</v>
      </c>
      <c r="D25885" t="s">
        <v>33</v>
      </c>
      <c r="E25885" t="s">
        <v>700</v>
      </c>
    </row>
    <row r="25886" spans="1:5" x14ac:dyDescent="0.25">
      <c r="A25886" t="s">
        <v>25514</v>
      </c>
      <c r="B25886" t="s">
        <v>20</v>
      </c>
      <c r="C25886" t="s">
        <v>19</v>
      </c>
      <c r="D25886" t="s">
        <v>33</v>
      </c>
      <c r="E25886" t="s">
        <v>533</v>
      </c>
    </row>
    <row r="25887" spans="1:5" x14ac:dyDescent="0.25">
      <c r="A25887" t="s">
        <v>26055</v>
      </c>
      <c r="B25887" t="s">
        <v>20</v>
      </c>
      <c r="C25887" t="s">
        <v>19</v>
      </c>
      <c r="D25887" t="s">
        <v>33</v>
      </c>
      <c r="E25887" t="s">
        <v>530</v>
      </c>
    </row>
    <row r="25888" spans="1:5" x14ac:dyDescent="0.25">
      <c r="A25888" t="s">
        <v>20720</v>
      </c>
      <c r="B25888" t="s">
        <v>20</v>
      </c>
      <c r="C25888" t="s">
        <v>19</v>
      </c>
      <c r="D25888" t="s">
        <v>33</v>
      </c>
      <c r="E25888" t="s">
        <v>553</v>
      </c>
    </row>
    <row r="25889" spans="1:5" x14ac:dyDescent="0.25">
      <c r="A25889" t="s">
        <v>26057</v>
      </c>
      <c r="B25889" t="s">
        <v>20</v>
      </c>
      <c r="C25889" t="s">
        <v>19</v>
      </c>
      <c r="D25889" t="s">
        <v>33</v>
      </c>
      <c r="E25889" t="s">
        <v>530</v>
      </c>
    </row>
    <row r="25890" spans="1:5" x14ac:dyDescent="0.25">
      <c r="A25890" t="s">
        <v>14897</v>
      </c>
      <c r="B25890" t="s">
        <v>20</v>
      </c>
      <c r="C25890" t="s">
        <v>19</v>
      </c>
      <c r="D25890" t="s">
        <v>33</v>
      </c>
      <c r="E25890" t="s">
        <v>533</v>
      </c>
    </row>
    <row r="25891" spans="1:5" x14ac:dyDescent="0.25">
      <c r="A25891" t="s">
        <v>26059</v>
      </c>
      <c r="B25891" t="s">
        <v>20</v>
      </c>
      <c r="C25891" t="s">
        <v>19</v>
      </c>
      <c r="D25891" t="s">
        <v>33</v>
      </c>
      <c r="E25891" t="s">
        <v>530</v>
      </c>
    </row>
    <row r="25892" spans="1:5" x14ac:dyDescent="0.25">
      <c r="A25892" t="s">
        <v>4005</v>
      </c>
      <c r="B25892" t="s">
        <v>20</v>
      </c>
      <c r="C25892" t="s">
        <v>19</v>
      </c>
      <c r="D25892" t="s">
        <v>33</v>
      </c>
      <c r="E25892" t="s">
        <v>533</v>
      </c>
    </row>
    <row r="25893" spans="1:5" x14ac:dyDescent="0.25">
      <c r="A25893" t="s">
        <v>26061</v>
      </c>
      <c r="B25893" t="s">
        <v>20</v>
      </c>
      <c r="C25893" t="s">
        <v>19</v>
      </c>
      <c r="D25893" t="s">
        <v>33</v>
      </c>
      <c r="E25893" t="s">
        <v>530</v>
      </c>
    </row>
    <row r="25894" spans="1:5" x14ac:dyDescent="0.25">
      <c r="A25894" t="s">
        <v>17308</v>
      </c>
      <c r="B25894" t="s">
        <v>20</v>
      </c>
      <c r="C25894" t="s">
        <v>19</v>
      </c>
      <c r="D25894" t="s">
        <v>33</v>
      </c>
      <c r="E25894" t="s">
        <v>533</v>
      </c>
    </row>
    <row r="25895" spans="1:5" x14ac:dyDescent="0.25">
      <c r="A25895" t="s">
        <v>26063</v>
      </c>
      <c r="B25895" t="s">
        <v>20</v>
      </c>
      <c r="C25895" t="s">
        <v>19</v>
      </c>
      <c r="D25895" t="s">
        <v>33</v>
      </c>
      <c r="E25895" t="s">
        <v>538</v>
      </c>
    </row>
    <row r="25896" spans="1:5" x14ac:dyDescent="0.25">
      <c r="A25896" t="s">
        <v>26064</v>
      </c>
      <c r="B25896" t="s">
        <v>20</v>
      </c>
      <c r="C25896" t="s">
        <v>21</v>
      </c>
      <c r="D25896" t="s">
        <v>33</v>
      </c>
      <c r="E25896" t="s">
        <v>1026</v>
      </c>
    </row>
    <row r="25897" spans="1:5" x14ac:dyDescent="0.25">
      <c r="A25897" t="s">
        <v>16266</v>
      </c>
      <c r="B25897" t="s">
        <v>20</v>
      </c>
      <c r="C25897" t="s">
        <v>19</v>
      </c>
      <c r="D25897" t="s">
        <v>33</v>
      </c>
      <c r="E25897" t="s">
        <v>533</v>
      </c>
    </row>
    <row r="25898" spans="1:5" x14ac:dyDescent="0.25">
      <c r="A25898" t="s">
        <v>26066</v>
      </c>
      <c r="B25898" t="s">
        <v>20</v>
      </c>
      <c r="C25898" t="s">
        <v>19</v>
      </c>
      <c r="D25898" t="s">
        <v>33</v>
      </c>
      <c r="E25898" t="s">
        <v>538</v>
      </c>
    </row>
    <row r="25899" spans="1:5" x14ac:dyDescent="0.25">
      <c r="A25899" t="s">
        <v>22174</v>
      </c>
      <c r="B25899" t="s">
        <v>20</v>
      </c>
      <c r="C25899" t="s">
        <v>19</v>
      </c>
      <c r="D25899" t="s">
        <v>33</v>
      </c>
      <c r="E25899" t="s">
        <v>553</v>
      </c>
    </row>
    <row r="25900" spans="1:5" x14ac:dyDescent="0.25">
      <c r="A25900" t="s">
        <v>26068</v>
      </c>
      <c r="B25900" t="s">
        <v>20</v>
      </c>
      <c r="C25900" t="s">
        <v>21</v>
      </c>
      <c r="D25900" t="s">
        <v>33</v>
      </c>
      <c r="E25900" t="s">
        <v>581</v>
      </c>
    </row>
    <row r="25901" spans="1:5" x14ac:dyDescent="0.25">
      <c r="A25901" t="s">
        <v>14750</v>
      </c>
      <c r="B25901" t="s">
        <v>20</v>
      </c>
      <c r="C25901" t="s">
        <v>19</v>
      </c>
      <c r="D25901" t="s">
        <v>33</v>
      </c>
      <c r="E25901" t="s">
        <v>533</v>
      </c>
    </row>
    <row r="25902" spans="1:5" x14ac:dyDescent="0.25">
      <c r="A25902" t="s">
        <v>26070</v>
      </c>
      <c r="B25902" t="s">
        <v>20</v>
      </c>
      <c r="C25902" t="s">
        <v>21</v>
      </c>
      <c r="D25902" t="s">
        <v>33</v>
      </c>
      <c r="E25902" t="s">
        <v>581</v>
      </c>
    </row>
    <row r="25903" spans="1:5" x14ac:dyDescent="0.25">
      <c r="A25903" t="s">
        <v>17042</v>
      </c>
      <c r="B25903" t="s">
        <v>20</v>
      </c>
      <c r="C25903" t="s">
        <v>19</v>
      </c>
      <c r="D25903" t="s">
        <v>33</v>
      </c>
      <c r="E25903" t="s">
        <v>533</v>
      </c>
    </row>
    <row r="25904" spans="1:5" x14ac:dyDescent="0.25">
      <c r="A25904" t="s">
        <v>26072</v>
      </c>
      <c r="B25904" t="s">
        <v>20</v>
      </c>
      <c r="C25904" t="s">
        <v>21</v>
      </c>
      <c r="D25904" t="s">
        <v>33</v>
      </c>
      <c r="E25904" t="s">
        <v>581</v>
      </c>
    </row>
    <row r="25905" spans="1:5" x14ac:dyDescent="0.25">
      <c r="A25905" t="s">
        <v>20719</v>
      </c>
      <c r="B25905" t="s">
        <v>20</v>
      </c>
      <c r="C25905" t="s">
        <v>19</v>
      </c>
      <c r="D25905" t="s">
        <v>33</v>
      </c>
      <c r="E25905" t="s">
        <v>553</v>
      </c>
    </row>
    <row r="25906" spans="1:5" x14ac:dyDescent="0.25">
      <c r="A25906" t="s">
        <v>26074</v>
      </c>
      <c r="B25906" t="s">
        <v>20</v>
      </c>
      <c r="C25906" t="s">
        <v>19</v>
      </c>
      <c r="D25906" t="s">
        <v>33</v>
      </c>
      <c r="E25906" t="s">
        <v>538</v>
      </c>
    </row>
    <row r="25907" spans="1:5" x14ac:dyDescent="0.25">
      <c r="A25907" t="s">
        <v>15219</v>
      </c>
      <c r="B25907" t="s">
        <v>20</v>
      </c>
      <c r="C25907" t="s">
        <v>19</v>
      </c>
      <c r="D25907" t="s">
        <v>33</v>
      </c>
      <c r="E25907" t="s">
        <v>533</v>
      </c>
    </row>
    <row r="25908" spans="1:5" x14ac:dyDescent="0.25">
      <c r="A25908" t="s">
        <v>26076</v>
      </c>
      <c r="B25908" t="s">
        <v>20</v>
      </c>
      <c r="C25908" t="s">
        <v>19</v>
      </c>
      <c r="D25908" t="s">
        <v>33</v>
      </c>
      <c r="E25908" t="s">
        <v>538</v>
      </c>
    </row>
    <row r="25909" spans="1:5" x14ac:dyDescent="0.25">
      <c r="A25909" t="s">
        <v>15527</v>
      </c>
      <c r="B25909" t="s">
        <v>20</v>
      </c>
      <c r="C25909" t="s">
        <v>19</v>
      </c>
      <c r="D25909" t="s">
        <v>33</v>
      </c>
      <c r="E25909" t="s">
        <v>533</v>
      </c>
    </row>
    <row r="25910" spans="1:5" x14ac:dyDescent="0.25">
      <c r="A25910" t="s">
        <v>26078</v>
      </c>
      <c r="B25910" t="s">
        <v>20</v>
      </c>
      <c r="C25910" t="s">
        <v>19</v>
      </c>
      <c r="D25910" t="s">
        <v>33</v>
      </c>
      <c r="E25910" t="s">
        <v>538</v>
      </c>
    </row>
    <row r="25911" spans="1:5" x14ac:dyDescent="0.25">
      <c r="A25911" t="s">
        <v>15528</v>
      </c>
      <c r="B25911" t="s">
        <v>20</v>
      </c>
      <c r="C25911" t="s">
        <v>19</v>
      </c>
      <c r="D25911" t="s">
        <v>33</v>
      </c>
      <c r="E25911" t="s">
        <v>533</v>
      </c>
    </row>
    <row r="25912" spans="1:5" x14ac:dyDescent="0.25">
      <c r="A25912" t="s">
        <v>26080</v>
      </c>
      <c r="B25912" t="s">
        <v>20</v>
      </c>
      <c r="C25912" t="s">
        <v>21</v>
      </c>
      <c r="D25912" t="s">
        <v>33</v>
      </c>
      <c r="E25912" t="s">
        <v>581</v>
      </c>
    </row>
    <row r="25913" spans="1:5" x14ac:dyDescent="0.25">
      <c r="A25913" t="s">
        <v>15069</v>
      </c>
      <c r="B25913" t="s">
        <v>20</v>
      </c>
      <c r="C25913" t="s">
        <v>19</v>
      </c>
      <c r="D25913" t="s">
        <v>33</v>
      </c>
      <c r="E25913" t="s">
        <v>533</v>
      </c>
    </row>
    <row r="25914" spans="1:5" x14ac:dyDescent="0.25">
      <c r="A25914" t="s">
        <v>26082</v>
      </c>
      <c r="B25914" t="s">
        <v>20</v>
      </c>
      <c r="C25914" t="s">
        <v>23</v>
      </c>
      <c r="D25914" t="s">
        <v>33</v>
      </c>
      <c r="E25914" t="s">
        <v>734</v>
      </c>
    </row>
    <row r="25915" spans="1:5" x14ac:dyDescent="0.25">
      <c r="A25915" t="s">
        <v>26083</v>
      </c>
      <c r="B25915" t="s">
        <v>20</v>
      </c>
      <c r="C25915" t="s">
        <v>23</v>
      </c>
      <c r="D25915" t="s">
        <v>33</v>
      </c>
      <c r="E25915" t="s">
        <v>805</v>
      </c>
    </row>
    <row r="25916" spans="1:5" x14ac:dyDescent="0.25">
      <c r="A25916" t="s">
        <v>20718</v>
      </c>
      <c r="B25916" t="s">
        <v>20</v>
      </c>
      <c r="C25916" t="s">
        <v>19</v>
      </c>
      <c r="D25916" t="s">
        <v>33</v>
      </c>
      <c r="E25916" t="s">
        <v>553</v>
      </c>
    </row>
    <row r="25917" spans="1:5" x14ac:dyDescent="0.25">
      <c r="A25917" t="s">
        <v>26085</v>
      </c>
      <c r="B25917" t="s">
        <v>20</v>
      </c>
      <c r="C25917" t="s">
        <v>21</v>
      </c>
      <c r="D25917" t="s">
        <v>33</v>
      </c>
      <c r="E25917" t="s">
        <v>581</v>
      </c>
    </row>
    <row r="25918" spans="1:5" x14ac:dyDescent="0.25">
      <c r="A25918" t="s">
        <v>26086</v>
      </c>
      <c r="B25918" t="s">
        <v>20</v>
      </c>
      <c r="C25918" t="s">
        <v>21</v>
      </c>
      <c r="D25918" t="s">
        <v>33</v>
      </c>
      <c r="E25918" t="s">
        <v>582</v>
      </c>
    </row>
    <row r="25919" spans="1:5" x14ac:dyDescent="0.25">
      <c r="A25919" t="s">
        <v>14680</v>
      </c>
      <c r="B25919" t="s">
        <v>20</v>
      </c>
      <c r="C25919" t="s">
        <v>19</v>
      </c>
      <c r="D25919" t="s">
        <v>33</v>
      </c>
      <c r="E25919" t="s">
        <v>533</v>
      </c>
    </row>
    <row r="25920" spans="1:5" x14ac:dyDescent="0.25">
      <c r="A25920" t="s">
        <v>26088</v>
      </c>
      <c r="B25920" t="s">
        <v>20</v>
      </c>
      <c r="C25920" t="s">
        <v>19</v>
      </c>
      <c r="D25920" t="s">
        <v>33</v>
      </c>
      <c r="E25920" t="s">
        <v>530</v>
      </c>
    </row>
    <row r="25921" spans="1:5" x14ac:dyDescent="0.25">
      <c r="A25921" t="s">
        <v>15199</v>
      </c>
      <c r="B25921" t="s">
        <v>20</v>
      </c>
      <c r="C25921" t="s">
        <v>19</v>
      </c>
      <c r="D25921" t="s">
        <v>33</v>
      </c>
      <c r="E25921" t="s">
        <v>533</v>
      </c>
    </row>
    <row r="25922" spans="1:5" x14ac:dyDescent="0.25">
      <c r="A25922" t="s">
        <v>26090</v>
      </c>
      <c r="B25922" t="s">
        <v>20</v>
      </c>
      <c r="C25922" t="s">
        <v>19</v>
      </c>
      <c r="D25922" t="s">
        <v>33</v>
      </c>
      <c r="E25922" t="s">
        <v>530</v>
      </c>
    </row>
    <row r="25923" spans="1:5" x14ac:dyDescent="0.25">
      <c r="A25923" t="s">
        <v>14616</v>
      </c>
      <c r="B25923" t="s">
        <v>20</v>
      </c>
      <c r="C25923" t="s">
        <v>19</v>
      </c>
      <c r="D25923" t="s">
        <v>33</v>
      </c>
      <c r="E25923" t="s">
        <v>533</v>
      </c>
    </row>
    <row r="25924" spans="1:5" x14ac:dyDescent="0.25">
      <c r="A25924" t="s">
        <v>26092</v>
      </c>
      <c r="B25924" t="s">
        <v>20</v>
      </c>
      <c r="C25924" t="s">
        <v>19</v>
      </c>
      <c r="D25924" t="s">
        <v>33</v>
      </c>
      <c r="E25924" t="s">
        <v>530</v>
      </c>
    </row>
    <row r="25925" spans="1:5" x14ac:dyDescent="0.25">
      <c r="A25925" t="s">
        <v>17274</v>
      </c>
      <c r="B25925" t="s">
        <v>20</v>
      </c>
      <c r="C25925" t="s">
        <v>19</v>
      </c>
      <c r="D25925" t="s">
        <v>33</v>
      </c>
      <c r="E25925" t="s">
        <v>533</v>
      </c>
    </row>
    <row r="25926" spans="1:5" x14ac:dyDescent="0.25">
      <c r="A25926" t="s">
        <v>26094</v>
      </c>
      <c r="B25926" t="s">
        <v>20</v>
      </c>
      <c r="C25926" t="s">
        <v>19</v>
      </c>
      <c r="D25926" t="s">
        <v>33</v>
      </c>
      <c r="E25926" t="s">
        <v>538</v>
      </c>
    </row>
    <row r="25927" spans="1:5" x14ac:dyDescent="0.25">
      <c r="A25927" t="s">
        <v>14669</v>
      </c>
      <c r="B25927" t="s">
        <v>20</v>
      </c>
      <c r="C25927" t="s">
        <v>19</v>
      </c>
      <c r="D25927" t="s">
        <v>33</v>
      </c>
      <c r="E25927" t="s">
        <v>533</v>
      </c>
    </row>
    <row r="25928" spans="1:5" x14ac:dyDescent="0.25">
      <c r="A25928" t="s">
        <v>26096</v>
      </c>
      <c r="B25928" t="s">
        <v>20</v>
      </c>
      <c r="C25928" t="s">
        <v>19</v>
      </c>
      <c r="D25928" t="s">
        <v>33</v>
      </c>
      <c r="E25928" t="s">
        <v>530</v>
      </c>
    </row>
    <row r="25929" spans="1:5" x14ac:dyDescent="0.25">
      <c r="A25929" t="s">
        <v>17055</v>
      </c>
      <c r="B25929" t="s">
        <v>20</v>
      </c>
      <c r="C25929" t="s">
        <v>19</v>
      </c>
      <c r="D25929" t="s">
        <v>33</v>
      </c>
      <c r="E25929" t="s">
        <v>533</v>
      </c>
    </row>
    <row r="25930" spans="1:5" x14ac:dyDescent="0.25">
      <c r="A25930" t="s">
        <v>26098</v>
      </c>
      <c r="B25930" t="s">
        <v>20</v>
      </c>
      <c r="C25930" t="s">
        <v>21</v>
      </c>
      <c r="D25930" t="s">
        <v>33</v>
      </c>
      <c r="E25930" t="s">
        <v>582</v>
      </c>
    </row>
    <row r="25931" spans="1:5" x14ac:dyDescent="0.25">
      <c r="A25931" t="s">
        <v>14576</v>
      </c>
      <c r="B25931" t="s">
        <v>20</v>
      </c>
      <c r="C25931" t="s">
        <v>19</v>
      </c>
      <c r="D25931" t="s">
        <v>33</v>
      </c>
      <c r="E25931" t="s">
        <v>533</v>
      </c>
    </row>
    <row r="25932" spans="1:5" x14ac:dyDescent="0.25">
      <c r="A25932" t="s">
        <v>26100</v>
      </c>
      <c r="B25932" t="s">
        <v>20</v>
      </c>
      <c r="C25932" t="s">
        <v>19</v>
      </c>
      <c r="D25932" t="s">
        <v>33</v>
      </c>
      <c r="E25932" t="s">
        <v>530</v>
      </c>
    </row>
    <row r="25933" spans="1:5" x14ac:dyDescent="0.25">
      <c r="A25933" t="s">
        <v>26101</v>
      </c>
      <c r="B25933" t="s">
        <v>16</v>
      </c>
      <c r="C25933" t="s">
        <v>17</v>
      </c>
      <c r="D25933" t="s">
        <v>33</v>
      </c>
      <c r="E25933" t="s">
        <v>653</v>
      </c>
    </row>
    <row r="25934" spans="1:5" x14ac:dyDescent="0.25">
      <c r="A25934" t="s">
        <v>24788</v>
      </c>
      <c r="B25934" t="s">
        <v>20</v>
      </c>
      <c r="C25934" t="s">
        <v>19</v>
      </c>
      <c r="D25934" t="s">
        <v>33</v>
      </c>
      <c r="E25934" t="s">
        <v>533</v>
      </c>
    </row>
    <row r="25935" spans="1:5" x14ac:dyDescent="0.25">
      <c r="A25935" t="s">
        <v>26103</v>
      </c>
      <c r="B25935" t="s">
        <v>20</v>
      </c>
      <c r="C25935" t="s">
        <v>19</v>
      </c>
      <c r="D25935" t="s">
        <v>33</v>
      </c>
      <c r="E25935" t="s">
        <v>530</v>
      </c>
    </row>
    <row r="25936" spans="1:5" x14ac:dyDescent="0.25">
      <c r="A25936" t="s">
        <v>24792</v>
      </c>
      <c r="B25936" t="s">
        <v>20</v>
      </c>
      <c r="C25936" t="s">
        <v>19</v>
      </c>
      <c r="D25936" t="s">
        <v>33</v>
      </c>
      <c r="E25936" t="s">
        <v>533</v>
      </c>
    </row>
    <row r="25937" spans="1:5" x14ac:dyDescent="0.25">
      <c r="A25937" t="s">
        <v>26105</v>
      </c>
      <c r="B25937" t="s">
        <v>20</v>
      </c>
      <c r="C25937" t="s">
        <v>19</v>
      </c>
      <c r="D25937" t="s">
        <v>33</v>
      </c>
      <c r="E25937" t="s">
        <v>530</v>
      </c>
    </row>
    <row r="25938" spans="1:5" x14ac:dyDescent="0.25">
      <c r="A25938" t="s">
        <v>14749</v>
      </c>
      <c r="B25938" t="s">
        <v>20</v>
      </c>
      <c r="C25938" t="s">
        <v>19</v>
      </c>
      <c r="D25938" t="s">
        <v>33</v>
      </c>
      <c r="E25938" t="s">
        <v>533</v>
      </c>
    </row>
    <row r="25939" spans="1:5" x14ac:dyDescent="0.25">
      <c r="A25939" t="s">
        <v>26107</v>
      </c>
      <c r="B25939" t="s">
        <v>20</v>
      </c>
      <c r="C25939" t="s">
        <v>19</v>
      </c>
      <c r="D25939" t="s">
        <v>33</v>
      </c>
      <c r="E25939" t="s">
        <v>530</v>
      </c>
    </row>
    <row r="25940" spans="1:5" x14ac:dyDescent="0.25">
      <c r="A25940" t="s">
        <v>26108</v>
      </c>
      <c r="B25940" t="s">
        <v>16</v>
      </c>
      <c r="C25940" t="s">
        <v>17</v>
      </c>
      <c r="D25940" t="s">
        <v>33</v>
      </c>
      <c r="E25940" t="s">
        <v>653</v>
      </c>
    </row>
    <row r="25941" spans="1:5" x14ac:dyDescent="0.25">
      <c r="A25941" t="s">
        <v>26109</v>
      </c>
      <c r="B25941" t="s">
        <v>16</v>
      </c>
      <c r="C25941" t="s">
        <v>17</v>
      </c>
      <c r="D25941" t="s">
        <v>33</v>
      </c>
      <c r="E25941" t="s">
        <v>653</v>
      </c>
    </row>
    <row r="25942" spans="1:5" x14ac:dyDescent="0.25">
      <c r="A25942" t="s">
        <v>15216</v>
      </c>
      <c r="B25942" t="s">
        <v>20</v>
      </c>
      <c r="C25942" t="s">
        <v>19</v>
      </c>
      <c r="D25942" t="s">
        <v>33</v>
      </c>
      <c r="E25942" t="s">
        <v>533</v>
      </c>
    </row>
    <row r="25943" spans="1:5" x14ac:dyDescent="0.25">
      <c r="A25943" t="s">
        <v>26111</v>
      </c>
      <c r="B25943" t="s">
        <v>20</v>
      </c>
      <c r="C25943" t="s">
        <v>21</v>
      </c>
      <c r="D25943" t="s">
        <v>33</v>
      </c>
      <c r="E25943" t="s">
        <v>582</v>
      </c>
    </row>
    <row r="25944" spans="1:5" x14ac:dyDescent="0.25">
      <c r="A25944" t="s">
        <v>27147</v>
      </c>
      <c r="B25944" t="s">
        <v>20</v>
      </c>
      <c r="C25944" t="s">
        <v>19</v>
      </c>
      <c r="D25944" t="s">
        <v>33</v>
      </c>
      <c r="E25944" t="s">
        <v>533</v>
      </c>
    </row>
    <row r="25945" spans="1:5" x14ac:dyDescent="0.25">
      <c r="A25945" t="s">
        <v>26113</v>
      </c>
      <c r="B25945" t="s">
        <v>20</v>
      </c>
      <c r="C25945" t="s">
        <v>21</v>
      </c>
      <c r="D25945" t="s">
        <v>33</v>
      </c>
      <c r="E25945" t="s">
        <v>582</v>
      </c>
    </row>
    <row r="25946" spans="1:5" x14ac:dyDescent="0.25">
      <c r="A25946" t="s">
        <v>1597</v>
      </c>
      <c r="B25946" t="s">
        <v>20</v>
      </c>
      <c r="C25946" t="s">
        <v>19</v>
      </c>
      <c r="D25946" t="s">
        <v>33</v>
      </c>
      <c r="E25946" t="s">
        <v>533</v>
      </c>
    </row>
    <row r="25947" spans="1:5" x14ac:dyDescent="0.25">
      <c r="A25947" t="s">
        <v>26115</v>
      </c>
      <c r="B25947" t="s">
        <v>20</v>
      </c>
      <c r="C25947" t="s">
        <v>19</v>
      </c>
      <c r="D25947" t="s">
        <v>33</v>
      </c>
      <c r="E25947" t="s">
        <v>530</v>
      </c>
    </row>
    <row r="25948" spans="1:5" x14ac:dyDescent="0.25">
      <c r="A25948" t="s">
        <v>17720</v>
      </c>
      <c r="B25948" t="s">
        <v>20</v>
      </c>
      <c r="C25948" t="s">
        <v>19</v>
      </c>
      <c r="D25948" t="s">
        <v>33</v>
      </c>
      <c r="E25948" t="s">
        <v>533</v>
      </c>
    </row>
    <row r="25949" spans="1:5" x14ac:dyDescent="0.25">
      <c r="A25949" t="s">
        <v>26117</v>
      </c>
      <c r="B25949" t="s">
        <v>20</v>
      </c>
      <c r="C25949" t="s">
        <v>19</v>
      </c>
      <c r="D25949" t="s">
        <v>33</v>
      </c>
      <c r="E25949" t="s">
        <v>530</v>
      </c>
    </row>
    <row r="25950" spans="1:5" x14ac:dyDescent="0.25">
      <c r="A25950" t="s">
        <v>14765</v>
      </c>
      <c r="B25950" t="s">
        <v>20</v>
      </c>
      <c r="C25950" t="s">
        <v>19</v>
      </c>
      <c r="D25950" t="s">
        <v>33</v>
      </c>
      <c r="E25950" t="s">
        <v>533</v>
      </c>
    </row>
    <row r="25951" spans="1:5" x14ac:dyDescent="0.25">
      <c r="A25951" t="s">
        <v>26119</v>
      </c>
      <c r="B25951" t="s">
        <v>20</v>
      </c>
      <c r="C25951" t="s">
        <v>19</v>
      </c>
      <c r="D25951" t="s">
        <v>33</v>
      </c>
      <c r="E25951" t="s">
        <v>530</v>
      </c>
    </row>
    <row r="25952" spans="1:5" x14ac:dyDescent="0.25">
      <c r="A25952" t="s">
        <v>26120</v>
      </c>
      <c r="B25952" t="s">
        <v>20</v>
      </c>
      <c r="C25952" t="s">
        <v>19</v>
      </c>
      <c r="D25952" t="s">
        <v>33</v>
      </c>
      <c r="E25952" t="s">
        <v>526</v>
      </c>
    </row>
    <row r="25953" spans="1:5" x14ac:dyDescent="0.25">
      <c r="A25953" t="s">
        <v>10514</v>
      </c>
      <c r="B25953" t="s">
        <v>20</v>
      </c>
      <c r="C25953" t="s">
        <v>19</v>
      </c>
      <c r="D25953" t="s">
        <v>33</v>
      </c>
      <c r="E25953" t="s">
        <v>533</v>
      </c>
    </row>
    <row r="25954" spans="1:5" x14ac:dyDescent="0.25">
      <c r="A25954" t="s">
        <v>26122</v>
      </c>
      <c r="B25954" t="s">
        <v>20</v>
      </c>
      <c r="C25954" t="s">
        <v>19</v>
      </c>
      <c r="D25954" t="s">
        <v>33</v>
      </c>
      <c r="E25954" t="s">
        <v>530</v>
      </c>
    </row>
    <row r="25955" spans="1:5" x14ac:dyDescent="0.25">
      <c r="A25955" t="s">
        <v>26123</v>
      </c>
      <c r="B25955" t="s">
        <v>20</v>
      </c>
      <c r="C25955" t="s">
        <v>19</v>
      </c>
      <c r="D25955" t="s">
        <v>33</v>
      </c>
      <c r="E25955" t="s">
        <v>526</v>
      </c>
    </row>
    <row r="25956" spans="1:5" x14ac:dyDescent="0.25">
      <c r="A25956" t="s">
        <v>29450</v>
      </c>
      <c r="B25956" t="s">
        <v>20</v>
      </c>
      <c r="C25956" t="s">
        <v>19</v>
      </c>
      <c r="D25956" t="s">
        <v>33</v>
      </c>
      <c r="E25956" t="s">
        <v>533</v>
      </c>
    </row>
    <row r="25957" spans="1:5" x14ac:dyDescent="0.25">
      <c r="A25957" t="s">
        <v>26125</v>
      </c>
      <c r="B25957" t="s">
        <v>20</v>
      </c>
      <c r="C25957" t="s">
        <v>19</v>
      </c>
      <c r="D25957" t="s">
        <v>33</v>
      </c>
      <c r="E25957" t="s">
        <v>530</v>
      </c>
    </row>
    <row r="25958" spans="1:5" x14ac:dyDescent="0.25">
      <c r="A25958" t="s">
        <v>23986</v>
      </c>
      <c r="B25958" t="s">
        <v>20</v>
      </c>
      <c r="C25958" t="s">
        <v>19</v>
      </c>
      <c r="D25958" t="s">
        <v>33</v>
      </c>
      <c r="E25958" t="s">
        <v>533</v>
      </c>
    </row>
    <row r="25959" spans="1:5" x14ac:dyDescent="0.25">
      <c r="A25959" t="s">
        <v>26127</v>
      </c>
      <c r="B25959" t="s">
        <v>20</v>
      </c>
      <c r="C25959" t="s">
        <v>19</v>
      </c>
      <c r="D25959" t="s">
        <v>33</v>
      </c>
      <c r="E25959" t="s">
        <v>530</v>
      </c>
    </row>
    <row r="25960" spans="1:5" x14ac:dyDescent="0.25">
      <c r="A25960" t="s">
        <v>26128</v>
      </c>
      <c r="B25960" t="s">
        <v>20</v>
      </c>
      <c r="C25960" t="s">
        <v>19</v>
      </c>
      <c r="D25960" t="s">
        <v>33</v>
      </c>
      <c r="E25960" t="s">
        <v>526</v>
      </c>
    </row>
    <row r="25961" spans="1:5" x14ac:dyDescent="0.25">
      <c r="A25961" t="s">
        <v>3504</v>
      </c>
      <c r="B25961" t="s">
        <v>20</v>
      </c>
      <c r="C25961" t="s">
        <v>19</v>
      </c>
      <c r="D25961" t="s">
        <v>33</v>
      </c>
      <c r="E25961" t="s">
        <v>533</v>
      </c>
    </row>
    <row r="25962" spans="1:5" x14ac:dyDescent="0.25">
      <c r="A25962" t="s">
        <v>26130</v>
      </c>
      <c r="B25962" t="s">
        <v>20</v>
      </c>
      <c r="C25962" t="s">
        <v>19</v>
      </c>
      <c r="D25962" t="s">
        <v>33</v>
      </c>
      <c r="E25962" t="s">
        <v>530</v>
      </c>
    </row>
    <row r="25963" spans="1:5" x14ac:dyDescent="0.25">
      <c r="A25963" t="s">
        <v>24036</v>
      </c>
      <c r="B25963" t="s">
        <v>20</v>
      </c>
      <c r="C25963" t="s">
        <v>19</v>
      </c>
      <c r="D25963" t="s">
        <v>33</v>
      </c>
      <c r="E25963" t="s">
        <v>533</v>
      </c>
    </row>
    <row r="25964" spans="1:5" x14ac:dyDescent="0.25">
      <c r="A25964" t="s">
        <v>26132</v>
      </c>
      <c r="B25964" t="s">
        <v>20</v>
      </c>
      <c r="C25964" t="s">
        <v>19</v>
      </c>
      <c r="D25964" t="s">
        <v>33</v>
      </c>
      <c r="E25964" t="s">
        <v>530</v>
      </c>
    </row>
    <row r="25965" spans="1:5" x14ac:dyDescent="0.25">
      <c r="A25965" t="s">
        <v>14031</v>
      </c>
      <c r="B25965" t="s">
        <v>20</v>
      </c>
      <c r="C25965" t="s">
        <v>19</v>
      </c>
      <c r="D25965" t="s">
        <v>33</v>
      </c>
      <c r="E25965" t="s">
        <v>533</v>
      </c>
    </row>
    <row r="25966" spans="1:5" x14ac:dyDescent="0.25">
      <c r="A25966" t="s">
        <v>26134</v>
      </c>
      <c r="B25966" t="s">
        <v>20</v>
      </c>
      <c r="C25966" t="s">
        <v>21</v>
      </c>
      <c r="D25966" t="s">
        <v>33</v>
      </c>
      <c r="E25966" t="s">
        <v>582</v>
      </c>
    </row>
    <row r="25967" spans="1:5" x14ac:dyDescent="0.25">
      <c r="A25967" t="s">
        <v>26135</v>
      </c>
      <c r="B25967" t="s">
        <v>16</v>
      </c>
      <c r="C25967" t="s">
        <v>17</v>
      </c>
      <c r="D25967" t="s">
        <v>33</v>
      </c>
      <c r="E25967" t="s">
        <v>653</v>
      </c>
    </row>
    <row r="25968" spans="1:5" x14ac:dyDescent="0.25">
      <c r="A25968" t="s">
        <v>17500</v>
      </c>
      <c r="B25968" t="s">
        <v>20</v>
      </c>
      <c r="C25968" t="s">
        <v>19</v>
      </c>
      <c r="D25968" t="s">
        <v>33</v>
      </c>
      <c r="E25968" t="s">
        <v>533</v>
      </c>
    </row>
    <row r="25969" spans="1:5" x14ac:dyDescent="0.25">
      <c r="A25969" t="s">
        <v>26137</v>
      </c>
      <c r="B25969" t="s">
        <v>20</v>
      </c>
      <c r="C25969" t="s">
        <v>19</v>
      </c>
      <c r="D25969" t="s">
        <v>33</v>
      </c>
      <c r="E25969" t="s">
        <v>530</v>
      </c>
    </row>
    <row r="25970" spans="1:5" x14ac:dyDescent="0.25">
      <c r="A25970" t="s">
        <v>7479</v>
      </c>
      <c r="B25970" t="s">
        <v>20</v>
      </c>
      <c r="C25970" t="s">
        <v>19</v>
      </c>
      <c r="D25970" t="s">
        <v>33</v>
      </c>
      <c r="E25970" t="s">
        <v>533</v>
      </c>
    </row>
    <row r="25971" spans="1:5" x14ac:dyDescent="0.25">
      <c r="A25971" t="s">
        <v>26139</v>
      </c>
      <c r="B25971" t="s">
        <v>20</v>
      </c>
      <c r="C25971" t="s">
        <v>19</v>
      </c>
      <c r="D25971" t="s">
        <v>33</v>
      </c>
      <c r="E25971" t="s">
        <v>530</v>
      </c>
    </row>
    <row r="25972" spans="1:5" x14ac:dyDescent="0.25">
      <c r="A25972" t="s">
        <v>25510</v>
      </c>
      <c r="B25972" t="s">
        <v>20</v>
      </c>
      <c r="C25972" t="s">
        <v>19</v>
      </c>
      <c r="D25972" t="s">
        <v>33</v>
      </c>
      <c r="E25972" t="s">
        <v>533</v>
      </c>
    </row>
    <row r="25973" spans="1:5" x14ac:dyDescent="0.25">
      <c r="A25973" t="s">
        <v>26141</v>
      </c>
      <c r="B25973" t="s">
        <v>20</v>
      </c>
      <c r="C25973" t="s">
        <v>19</v>
      </c>
      <c r="D25973" t="s">
        <v>33</v>
      </c>
      <c r="E25973" t="s">
        <v>530</v>
      </c>
    </row>
    <row r="25974" spans="1:5" x14ac:dyDescent="0.25">
      <c r="A25974" t="s">
        <v>25512</v>
      </c>
      <c r="B25974" t="s">
        <v>20</v>
      </c>
      <c r="C25974" t="s">
        <v>19</v>
      </c>
      <c r="D25974" t="s">
        <v>33</v>
      </c>
      <c r="E25974" t="s">
        <v>533</v>
      </c>
    </row>
    <row r="25975" spans="1:5" x14ac:dyDescent="0.25">
      <c r="A25975" t="s">
        <v>26143</v>
      </c>
      <c r="B25975" t="s">
        <v>20</v>
      </c>
      <c r="C25975" t="s">
        <v>19</v>
      </c>
      <c r="D25975" t="s">
        <v>33</v>
      </c>
      <c r="E25975" t="s">
        <v>530</v>
      </c>
    </row>
    <row r="25976" spans="1:5" x14ac:dyDescent="0.25">
      <c r="A25976" t="s">
        <v>26144</v>
      </c>
      <c r="B25976" t="s">
        <v>16</v>
      </c>
      <c r="C25976" t="s">
        <v>17</v>
      </c>
      <c r="D25976" t="s">
        <v>33</v>
      </c>
      <c r="E25976" t="s">
        <v>653</v>
      </c>
    </row>
    <row r="25977" spans="1:5" x14ac:dyDescent="0.25">
      <c r="A25977" t="s">
        <v>26145</v>
      </c>
      <c r="B25977" t="s">
        <v>20</v>
      </c>
      <c r="C25977" t="s">
        <v>19</v>
      </c>
      <c r="D25977" t="s">
        <v>33</v>
      </c>
      <c r="E25977" t="s">
        <v>523</v>
      </c>
    </row>
    <row r="25978" spans="1:5" x14ac:dyDescent="0.25">
      <c r="A25978" t="s">
        <v>7137</v>
      </c>
      <c r="B25978" t="s">
        <v>20</v>
      </c>
      <c r="C25978" t="s">
        <v>19</v>
      </c>
      <c r="D25978" t="s">
        <v>33</v>
      </c>
      <c r="E25978" t="s">
        <v>533</v>
      </c>
    </row>
    <row r="25979" spans="1:5" x14ac:dyDescent="0.25">
      <c r="A25979" t="s">
        <v>26147</v>
      </c>
      <c r="B25979" t="s">
        <v>20</v>
      </c>
      <c r="C25979" t="s">
        <v>19</v>
      </c>
      <c r="D25979" t="s">
        <v>33</v>
      </c>
      <c r="E25979" t="s">
        <v>538</v>
      </c>
    </row>
    <row r="25980" spans="1:5" x14ac:dyDescent="0.25">
      <c r="A25980" t="s">
        <v>4835</v>
      </c>
      <c r="B25980" t="s">
        <v>20</v>
      </c>
      <c r="C25980" t="s">
        <v>19</v>
      </c>
      <c r="D25980" t="s">
        <v>33</v>
      </c>
      <c r="E25980" t="s">
        <v>533</v>
      </c>
    </row>
    <row r="25981" spans="1:5" x14ac:dyDescent="0.25">
      <c r="A25981" t="s">
        <v>26149</v>
      </c>
      <c r="B25981" t="s">
        <v>20</v>
      </c>
      <c r="C25981" t="s">
        <v>19</v>
      </c>
      <c r="D25981" t="s">
        <v>33</v>
      </c>
      <c r="E25981" t="s">
        <v>538</v>
      </c>
    </row>
    <row r="25982" spans="1:5" x14ac:dyDescent="0.25">
      <c r="A25982" t="s">
        <v>28755</v>
      </c>
      <c r="B25982" t="s">
        <v>20</v>
      </c>
      <c r="C25982" t="s">
        <v>19</v>
      </c>
      <c r="D25982" t="s">
        <v>33</v>
      </c>
      <c r="E25982" t="s">
        <v>533</v>
      </c>
    </row>
    <row r="25983" spans="1:5" x14ac:dyDescent="0.25">
      <c r="A25983" t="s">
        <v>26151</v>
      </c>
      <c r="B25983" t="s">
        <v>20</v>
      </c>
      <c r="C25983" t="s">
        <v>19</v>
      </c>
      <c r="D25983" t="s">
        <v>33</v>
      </c>
      <c r="E25983" t="s">
        <v>530</v>
      </c>
    </row>
    <row r="25984" spans="1:5" x14ac:dyDescent="0.25">
      <c r="A25984" t="s">
        <v>27445</v>
      </c>
      <c r="B25984" t="s">
        <v>20</v>
      </c>
      <c r="C25984" t="s">
        <v>19</v>
      </c>
      <c r="D25984" t="s">
        <v>33</v>
      </c>
      <c r="E25984" t="s">
        <v>533</v>
      </c>
    </row>
    <row r="25985" spans="1:5" x14ac:dyDescent="0.25">
      <c r="A25985" t="s">
        <v>26153</v>
      </c>
      <c r="B25985" t="s">
        <v>20</v>
      </c>
      <c r="C25985" t="s">
        <v>19</v>
      </c>
      <c r="D25985" t="s">
        <v>33</v>
      </c>
      <c r="E25985" t="s">
        <v>538</v>
      </c>
    </row>
    <row r="25986" spans="1:5" x14ac:dyDescent="0.25">
      <c r="A25986" t="s">
        <v>23843</v>
      </c>
      <c r="B25986" t="s">
        <v>20</v>
      </c>
      <c r="C25986" t="s">
        <v>19</v>
      </c>
      <c r="D25986" t="s">
        <v>33</v>
      </c>
      <c r="E25986" t="s">
        <v>533</v>
      </c>
    </row>
    <row r="25987" spans="1:5" x14ac:dyDescent="0.25">
      <c r="A25987" t="s">
        <v>26155</v>
      </c>
      <c r="B25987" t="s">
        <v>20</v>
      </c>
      <c r="C25987" t="s">
        <v>19</v>
      </c>
      <c r="D25987" t="s">
        <v>33</v>
      </c>
      <c r="E25987" t="s">
        <v>538</v>
      </c>
    </row>
    <row r="25988" spans="1:5" x14ac:dyDescent="0.25">
      <c r="A25988" t="s">
        <v>7481</v>
      </c>
      <c r="B25988" t="s">
        <v>20</v>
      </c>
      <c r="C25988" t="s">
        <v>19</v>
      </c>
      <c r="D25988" t="s">
        <v>33</v>
      </c>
      <c r="E25988" t="s">
        <v>533</v>
      </c>
    </row>
    <row r="25989" spans="1:5" x14ac:dyDescent="0.25">
      <c r="A25989" t="s">
        <v>26157</v>
      </c>
      <c r="B25989" t="s">
        <v>20</v>
      </c>
      <c r="C25989" t="s">
        <v>19</v>
      </c>
      <c r="D25989" t="s">
        <v>33</v>
      </c>
      <c r="E25989" t="s">
        <v>538</v>
      </c>
    </row>
    <row r="25990" spans="1:5" x14ac:dyDescent="0.25">
      <c r="A25990" t="s">
        <v>26768</v>
      </c>
      <c r="B25990" t="s">
        <v>20</v>
      </c>
      <c r="C25990" t="s">
        <v>19</v>
      </c>
      <c r="D25990" t="s">
        <v>33</v>
      </c>
      <c r="E25990" t="s">
        <v>533</v>
      </c>
    </row>
    <row r="25991" spans="1:5" x14ac:dyDescent="0.25">
      <c r="A25991" t="s">
        <v>14781</v>
      </c>
      <c r="B25991" t="s">
        <v>20</v>
      </c>
      <c r="C25991" t="s">
        <v>19</v>
      </c>
      <c r="D25991" t="s">
        <v>33</v>
      </c>
      <c r="E25991" t="s">
        <v>533</v>
      </c>
    </row>
    <row r="25992" spans="1:5" x14ac:dyDescent="0.25">
      <c r="A25992" t="s">
        <v>26160</v>
      </c>
      <c r="B25992" t="s">
        <v>20</v>
      </c>
      <c r="C25992" t="s">
        <v>19</v>
      </c>
      <c r="D25992" t="s">
        <v>33</v>
      </c>
      <c r="E25992" t="s">
        <v>530</v>
      </c>
    </row>
    <row r="25993" spans="1:5" x14ac:dyDescent="0.25">
      <c r="A25993" t="s">
        <v>16715</v>
      </c>
      <c r="B25993" t="s">
        <v>20</v>
      </c>
      <c r="C25993" t="s">
        <v>19</v>
      </c>
      <c r="D25993" t="s">
        <v>33</v>
      </c>
      <c r="E25993" t="s">
        <v>533</v>
      </c>
    </row>
    <row r="25994" spans="1:5" x14ac:dyDescent="0.25">
      <c r="A25994" t="s">
        <v>26162</v>
      </c>
      <c r="B25994" t="s">
        <v>20</v>
      </c>
      <c r="C25994" t="s">
        <v>19</v>
      </c>
      <c r="D25994" t="s">
        <v>33</v>
      </c>
      <c r="E25994" t="s">
        <v>530</v>
      </c>
    </row>
    <row r="25995" spans="1:5" x14ac:dyDescent="0.25">
      <c r="A25995" t="s">
        <v>26163</v>
      </c>
      <c r="B25995" t="s">
        <v>20</v>
      </c>
      <c r="C25995" t="s">
        <v>19</v>
      </c>
      <c r="D25995" t="s">
        <v>33</v>
      </c>
      <c r="E25995" t="s">
        <v>611</v>
      </c>
    </row>
    <row r="25996" spans="1:5" x14ac:dyDescent="0.25">
      <c r="A25996" t="s">
        <v>14029</v>
      </c>
      <c r="B25996" t="s">
        <v>20</v>
      </c>
      <c r="C25996" t="s">
        <v>19</v>
      </c>
      <c r="D25996" t="s">
        <v>33</v>
      </c>
      <c r="E25996" t="s">
        <v>533</v>
      </c>
    </row>
    <row r="25997" spans="1:5" x14ac:dyDescent="0.25">
      <c r="A25997" t="s">
        <v>17018</v>
      </c>
      <c r="B25997" t="s">
        <v>20</v>
      </c>
      <c r="C25997" t="s">
        <v>19</v>
      </c>
      <c r="D25997" t="s">
        <v>33</v>
      </c>
      <c r="E25997" t="s">
        <v>533</v>
      </c>
    </row>
    <row r="25998" spans="1:5" x14ac:dyDescent="0.25">
      <c r="A25998" t="s">
        <v>26166</v>
      </c>
      <c r="B25998" t="s">
        <v>20</v>
      </c>
      <c r="C25998" t="s">
        <v>19</v>
      </c>
      <c r="D25998" t="s">
        <v>33</v>
      </c>
      <c r="E25998" t="s">
        <v>530</v>
      </c>
    </row>
    <row r="25999" spans="1:5" x14ac:dyDescent="0.25">
      <c r="A25999" t="s">
        <v>19681</v>
      </c>
      <c r="B25999" t="s">
        <v>20</v>
      </c>
      <c r="C25999" t="s">
        <v>19</v>
      </c>
      <c r="D25999" t="s">
        <v>33</v>
      </c>
      <c r="E25999" t="s">
        <v>533</v>
      </c>
    </row>
    <row r="26000" spans="1:5" x14ac:dyDescent="0.25">
      <c r="A26000" t="s">
        <v>26168</v>
      </c>
      <c r="B26000" t="s">
        <v>20</v>
      </c>
      <c r="C26000" t="s">
        <v>19</v>
      </c>
      <c r="D26000" t="s">
        <v>33</v>
      </c>
      <c r="E26000" t="s">
        <v>530</v>
      </c>
    </row>
    <row r="26001" spans="1:5" x14ac:dyDescent="0.25">
      <c r="A26001" t="s">
        <v>23841</v>
      </c>
      <c r="B26001" t="s">
        <v>20</v>
      </c>
      <c r="C26001" t="s">
        <v>19</v>
      </c>
      <c r="D26001" t="s">
        <v>33</v>
      </c>
      <c r="E26001" t="s">
        <v>533</v>
      </c>
    </row>
    <row r="26002" spans="1:5" x14ac:dyDescent="0.25">
      <c r="A26002" t="s">
        <v>26170</v>
      </c>
      <c r="B26002" t="s">
        <v>16</v>
      </c>
      <c r="C26002" t="s">
        <v>17</v>
      </c>
      <c r="D26002" t="s">
        <v>33</v>
      </c>
      <c r="E26002" t="s">
        <v>653</v>
      </c>
    </row>
    <row r="26003" spans="1:5" x14ac:dyDescent="0.25">
      <c r="A26003" t="s">
        <v>17215</v>
      </c>
      <c r="B26003" t="s">
        <v>20</v>
      </c>
      <c r="C26003" t="s">
        <v>19</v>
      </c>
      <c r="D26003" t="s">
        <v>33</v>
      </c>
      <c r="E26003" t="s">
        <v>533</v>
      </c>
    </row>
    <row r="26004" spans="1:5" x14ac:dyDescent="0.25">
      <c r="A26004" t="s">
        <v>26172</v>
      </c>
      <c r="B26004" t="s">
        <v>20</v>
      </c>
      <c r="C26004" t="s">
        <v>23</v>
      </c>
      <c r="D26004" t="s">
        <v>69</v>
      </c>
      <c r="E26004" t="s">
        <v>734</v>
      </c>
    </row>
    <row r="26005" spans="1:5" x14ac:dyDescent="0.25">
      <c r="A26005" t="s">
        <v>26173</v>
      </c>
      <c r="B26005" t="s">
        <v>20</v>
      </c>
      <c r="C26005" t="s">
        <v>23</v>
      </c>
      <c r="D26005" t="s">
        <v>69</v>
      </c>
      <c r="E26005" t="s">
        <v>734</v>
      </c>
    </row>
    <row r="26006" spans="1:5" x14ac:dyDescent="0.25">
      <c r="A26006" t="s">
        <v>26174</v>
      </c>
      <c r="B26006" t="s">
        <v>20</v>
      </c>
      <c r="C26006" t="s">
        <v>23</v>
      </c>
      <c r="D26006" t="s">
        <v>69</v>
      </c>
      <c r="E26006" t="s">
        <v>949</v>
      </c>
    </row>
    <row r="26007" spans="1:5" x14ac:dyDescent="0.25">
      <c r="A26007" t="s">
        <v>26175</v>
      </c>
      <c r="B26007" t="s">
        <v>16</v>
      </c>
      <c r="C26007" t="s">
        <v>17</v>
      </c>
      <c r="D26007" t="s">
        <v>33</v>
      </c>
      <c r="E26007" t="s">
        <v>653</v>
      </c>
    </row>
    <row r="26008" spans="1:5" x14ac:dyDescent="0.25">
      <c r="A26008" t="s">
        <v>26176</v>
      </c>
      <c r="B26008" t="s">
        <v>16</v>
      </c>
      <c r="C26008" t="s">
        <v>17</v>
      </c>
      <c r="D26008" t="s">
        <v>33</v>
      </c>
      <c r="E26008" t="s">
        <v>653</v>
      </c>
    </row>
    <row r="26009" spans="1:5" x14ac:dyDescent="0.25">
      <c r="A26009" t="s">
        <v>23741</v>
      </c>
      <c r="B26009" t="s">
        <v>20</v>
      </c>
      <c r="C26009" t="s">
        <v>19</v>
      </c>
      <c r="D26009" t="s">
        <v>33</v>
      </c>
      <c r="E26009" t="s">
        <v>533</v>
      </c>
    </row>
    <row r="26010" spans="1:5" x14ac:dyDescent="0.25">
      <c r="A26010" t="s">
        <v>26178</v>
      </c>
      <c r="B26010" t="s">
        <v>20</v>
      </c>
      <c r="C26010" t="s">
        <v>19</v>
      </c>
      <c r="D26010" t="s">
        <v>33</v>
      </c>
      <c r="E26010" t="s">
        <v>530</v>
      </c>
    </row>
    <row r="26011" spans="1:5" x14ac:dyDescent="0.25">
      <c r="A26011" t="s">
        <v>5065</v>
      </c>
      <c r="B26011" t="s">
        <v>20</v>
      </c>
      <c r="C26011" t="s">
        <v>19</v>
      </c>
      <c r="D26011" t="s">
        <v>33</v>
      </c>
      <c r="E26011" t="s">
        <v>533</v>
      </c>
    </row>
    <row r="26012" spans="1:5" x14ac:dyDescent="0.25">
      <c r="A26012" t="s">
        <v>26180</v>
      </c>
      <c r="B26012" t="s">
        <v>16</v>
      </c>
      <c r="C26012" t="s">
        <v>17</v>
      </c>
      <c r="D26012" t="s">
        <v>33</v>
      </c>
      <c r="E26012" t="s">
        <v>653</v>
      </c>
    </row>
    <row r="26013" spans="1:5" x14ac:dyDescent="0.25">
      <c r="A26013" t="s">
        <v>26472</v>
      </c>
      <c r="B26013" t="s">
        <v>20</v>
      </c>
      <c r="C26013" t="s">
        <v>19</v>
      </c>
      <c r="D26013" t="s">
        <v>33</v>
      </c>
      <c r="E26013" t="s">
        <v>553</v>
      </c>
    </row>
    <row r="26014" spans="1:5" x14ac:dyDescent="0.25">
      <c r="A26014" t="s">
        <v>26182</v>
      </c>
      <c r="B26014" t="s">
        <v>20</v>
      </c>
      <c r="C26014" t="s">
        <v>19</v>
      </c>
      <c r="D26014" t="s">
        <v>33</v>
      </c>
      <c r="E26014" t="s">
        <v>530</v>
      </c>
    </row>
    <row r="26015" spans="1:5" x14ac:dyDescent="0.25">
      <c r="A26015" t="s">
        <v>26746</v>
      </c>
      <c r="B26015" t="s">
        <v>20</v>
      </c>
      <c r="C26015" t="s">
        <v>19</v>
      </c>
      <c r="D26015" t="s">
        <v>33</v>
      </c>
      <c r="E26015" t="s">
        <v>553</v>
      </c>
    </row>
    <row r="26016" spans="1:5" x14ac:dyDescent="0.25">
      <c r="A26016" t="s">
        <v>26184</v>
      </c>
      <c r="B26016" t="s">
        <v>20</v>
      </c>
      <c r="C26016" t="s">
        <v>19</v>
      </c>
      <c r="D26016" t="s">
        <v>33</v>
      </c>
      <c r="E26016" t="s">
        <v>530</v>
      </c>
    </row>
    <row r="26017" spans="1:5" x14ac:dyDescent="0.25">
      <c r="A26017" t="s">
        <v>26748</v>
      </c>
      <c r="B26017" t="s">
        <v>20</v>
      </c>
      <c r="C26017" t="s">
        <v>19</v>
      </c>
      <c r="D26017" t="s">
        <v>33</v>
      </c>
      <c r="E26017" t="s">
        <v>553</v>
      </c>
    </row>
    <row r="26018" spans="1:5" x14ac:dyDescent="0.25">
      <c r="A26018" t="s">
        <v>26186</v>
      </c>
      <c r="B26018" t="s">
        <v>20</v>
      </c>
      <c r="C26018" t="s">
        <v>19</v>
      </c>
      <c r="D26018" t="s">
        <v>33</v>
      </c>
      <c r="E26018" t="s">
        <v>530</v>
      </c>
    </row>
    <row r="26019" spans="1:5" x14ac:dyDescent="0.25">
      <c r="A26019" t="s">
        <v>19961</v>
      </c>
      <c r="B26019" t="s">
        <v>20</v>
      </c>
      <c r="C26019" t="s">
        <v>19</v>
      </c>
      <c r="D26019" t="s">
        <v>33</v>
      </c>
      <c r="E26019" t="s">
        <v>533</v>
      </c>
    </row>
    <row r="26020" spans="1:5" x14ac:dyDescent="0.25">
      <c r="A26020" t="s">
        <v>26188</v>
      </c>
      <c r="B26020" t="s">
        <v>20</v>
      </c>
      <c r="C26020" t="s">
        <v>19</v>
      </c>
      <c r="D26020" t="s">
        <v>33</v>
      </c>
      <c r="E26020" t="s">
        <v>530</v>
      </c>
    </row>
    <row r="26021" spans="1:5" x14ac:dyDescent="0.25">
      <c r="A26021" t="s">
        <v>13487</v>
      </c>
      <c r="B26021" t="s">
        <v>20</v>
      </c>
      <c r="C26021" t="s">
        <v>19</v>
      </c>
      <c r="D26021" t="s">
        <v>33</v>
      </c>
      <c r="E26021" t="s">
        <v>533</v>
      </c>
    </row>
    <row r="26022" spans="1:5" x14ac:dyDescent="0.25">
      <c r="A26022" t="s">
        <v>26190</v>
      </c>
      <c r="B26022" t="s">
        <v>20</v>
      </c>
      <c r="C26022" t="s">
        <v>19</v>
      </c>
      <c r="D26022" t="s">
        <v>33</v>
      </c>
      <c r="E26022" t="s">
        <v>530</v>
      </c>
    </row>
    <row r="26023" spans="1:5" x14ac:dyDescent="0.25">
      <c r="A26023" t="s">
        <v>28395</v>
      </c>
      <c r="B26023" t="s">
        <v>20</v>
      </c>
      <c r="C26023" t="s">
        <v>19</v>
      </c>
      <c r="D26023" t="s">
        <v>33</v>
      </c>
      <c r="E26023" t="s">
        <v>533</v>
      </c>
    </row>
    <row r="26024" spans="1:5" x14ac:dyDescent="0.25">
      <c r="A26024" t="s">
        <v>26192</v>
      </c>
      <c r="B26024" t="s">
        <v>20</v>
      </c>
      <c r="C26024" t="s">
        <v>19</v>
      </c>
      <c r="D26024" t="s">
        <v>33</v>
      </c>
      <c r="E26024" t="s">
        <v>530</v>
      </c>
    </row>
    <row r="26025" spans="1:5" x14ac:dyDescent="0.25">
      <c r="A26025" t="s">
        <v>12807</v>
      </c>
      <c r="B26025" t="s">
        <v>20</v>
      </c>
      <c r="C26025" t="s">
        <v>19</v>
      </c>
      <c r="D26025" t="s">
        <v>33</v>
      </c>
      <c r="E26025" t="s">
        <v>533</v>
      </c>
    </row>
    <row r="26026" spans="1:5" x14ac:dyDescent="0.25">
      <c r="A26026" t="s">
        <v>26194</v>
      </c>
      <c r="B26026" t="s">
        <v>20</v>
      </c>
      <c r="C26026" t="s">
        <v>19</v>
      </c>
      <c r="D26026" t="s">
        <v>33</v>
      </c>
      <c r="E26026" t="s">
        <v>530</v>
      </c>
    </row>
    <row r="26027" spans="1:5" x14ac:dyDescent="0.25">
      <c r="A26027" t="s">
        <v>15075</v>
      </c>
      <c r="B26027" t="s">
        <v>20</v>
      </c>
      <c r="C26027" t="s">
        <v>19</v>
      </c>
      <c r="D26027" t="s">
        <v>33</v>
      </c>
      <c r="E26027" t="s">
        <v>533</v>
      </c>
    </row>
    <row r="26028" spans="1:5" x14ac:dyDescent="0.25">
      <c r="A26028" t="s">
        <v>21510</v>
      </c>
      <c r="B26028" t="s">
        <v>20</v>
      </c>
      <c r="C26028" t="s">
        <v>19</v>
      </c>
      <c r="D26028" t="s">
        <v>33</v>
      </c>
      <c r="E26028" t="s">
        <v>533</v>
      </c>
    </row>
    <row r="26029" spans="1:5" x14ac:dyDescent="0.25">
      <c r="A26029" t="s">
        <v>26197</v>
      </c>
      <c r="B26029" t="s">
        <v>16</v>
      </c>
      <c r="C26029" t="s">
        <v>15</v>
      </c>
      <c r="D26029" t="s">
        <v>33</v>
      </c>
      <c r="E26029" t="s">
        <v>561</v>
      </c>
    </row>
    <row r="26030" spans="1:5" x14ac:dyDescent="0.25">
      <c r="A26030" t="s">
        <v>26198</v>
      </c>
      <c r="B26030" t="s">
        <v>16</v>
      </c>
      <c r="C26030" t="s">
        <v>15</v>
      </c>
      <c r="D26030" t="s">
        <v>33</v>
      </c>
      <c r="E26030" t="s">
        <v>561</v>
      </c>
    </row>
    <row r="26031" spans="1:5" x14ac:dyDescent="0.25">
      <c r="A26031" t="s">
        <v>26199</v>
      </c>
      <c r="B26031" t="s">
        <v>20</v>
      </c>
      <c r="C26031" t="s">
        <v>26</v>
      </c>
      <c r="D26031" t="s">
        <v>33</v>
      </c>
      <c r="E26031" t="s">
        <v>1027</v>
      </c>
    </row>
    <row r="26032" spans="1:5" x14ac:dyDescent="0.25">
      <c r="A26032" t="s">
        <v>26200</v>
      </c>
      <c r="B26032" t="s">
        <v>20</v>
      </c>
      <c r="C26032" t="s">
        <v>19</v>
      </c>
      <c r="D26032" t="s">
        <v>33</v>
      </c>
      <c r="E26032" t="s">
        <v>786</v>
      </c>
    </row>
    <row r="26033" spans="1:5" x14ac:dyDescent="0.25">
      <c r="A26033" t="s">
        <v>26201</v>
      </c>
      <c r="B26033" t="s">
        <v>20</v>
      </c>
      <c r="C26033" t="s">
        <v>19</v>
      </c>
      <c r="D26033" t="s">
        <v>33</v>
      </c>
      <c r="E26033" t="s">
        <v>786</v>
      </c>
    </row>
    <row r="26034" spans="1:5" x14ac:dyDescent="0.25">
      <c r="A26034" t="s">
        <v>26202</v>
      </c>
      <c r="B26034" t="s">
        <v>16</v>
      </c>
      <c r="C26034" t="s">
        <v>17</v>
      </c>
      <c r="D26034" t="s">
        <v>33</v>
      </c>
      <c r="E26034" t="s">
        <v>653</v>
      </c>
    </row>
    <row r="26035" spans="1:5" x14ac:dyDescent="0.25">
      <c r="A26035" t="s">
        <v>26203</v>
      </c>
      <c r="B26035" t="s">
        <v>16</v>
      </c>
      <c r="C26035" t="s">
        <v>15</v>
      </c>
      <c r="D26035" t="s">
        <v>33</v>
      </c>
      <c r="E26035" t="s">
        <v>659</v>
      </c>
    </row>
    <row r="26036" spans="1:5" x14ac:dyDescent="0.25">
      <c r="A26036" t="s">
        <v>28871</v>
      </c>
      <c r="B26036" t="s">
        <v>20</v>
      </c>
      <c r="C26036" t="s">
        <v>19</v>
      </c>
      <c r="D26036" t="s">
        <v>33</v>
      </c>
      <c r="E26036" t="s">
        <v>533</v>
      </c>
    </row>
    <row r="26037" spans="1:5" x14ac:dyDescent="0.25">
      <c r="A26037" t="s">
        <v>9375</v>
      </c>
      <c r="B26037" t="s">
        <v>20</v>
      </c>
      <c r="C26037" t="s">
        <v>19</v>
      </c>
      <c r="D26037" t="s">
        <v>33</v>
      </c>
      <c r="E26037" t="s">
        <v>533</v>
      </c>
    </row>
    <row r="26038" spans="1:5" x14ac:dyDescent="0.25">
      <c r="A26038" t="s">
        <v>26206</v>
      </c>
      <c r="B26038" t="s">
        <v>20</v>
      </c>
      <c r="C26038" t="s">
        <v>19</v>
      </c>
      <c r="D26038" t="s">
        <v>33</v>
      </c>
      <c r="E26038" t="s">
        <v>729</v>
      </c>
    </row>
    <row r="26039" spans="1:5" x14ac:dyDescent="0.25">
      <c r="A26039" t="s">
        <v>26207</v>
      </c>
      <c r="B26039" t="s">
        <v>16</v>
      </c>
      <c r="C26039" t="s">
        <v>15</v>
      </c>
      <c r="D26039" t="s">
        <v>33</v>
      </c>
      <c r="E26039" t="s">
        <v>659</v>
      </c>
    </row>
    <row r="26040" spans="1:5" x14ac:dyDescent="0.25">
      <c r="A26040" t="s">
        <v>9370</v>
      </c>
      <c r="B26040" t="s">
        <v>20</v>
      </c>
      <c r="C26040" t="s">
        <v>19</v>
      </c>
      <c r="D26040" t="s">
        <v>33</v>
      </c>
      <c r="E26040" t="s">
        <v>533</v>
      </c>
    </row>
    <row r="26041" spans="1:5" x14ac:dyDescent="0.25">
      <c r="A26041" t="s">
        <v>26209</v>
      </c>
      <c r="B26041" t="s">
        <v>16</v>
      </c>
      <c r="C26041" t="s">
        <v>15</v>
      </c>
      <c r="D26041" t="s">
        <v>33</v>
      </c>
      <c r="E26041" t="s">
        <v>656</v>
      </c>
    </row>
    <row r="26042" spans="1:5" x14ac:dyDescent="0.25">
      <c r="A26042" t="s">
        <v>26210</v>
      </c>
      <c r="B26042" t="s">
        <v>16</v>
      </c>
      <c r="C26042" t="s">
        <v>15</v>
      </c>
      <c r="D26042" t="s">
        <v>33</v>
      </c>
      <c r="E26042" t="s">
        <v>659</v>
      </c>
    </row>
    <row r="26043" spans="1:5" x14ac:dyDescent="0.25">
      <c r="A26043" t="s">
        <v>20406</v>
      </c>
      <c r="B26043" t="s">
        <v>20</v>
      </c>
      <c r="C26043" t="s">
        <v>19</v>
      </c>
      <c r="D26043" t="s">
        <v>33</v>
      </c>
      <c r="E26043" t="s">
        <v>533</v>
      </c>
    </row>
    <row r="26044" spans="1:5" x14ac:dyDescent="0.25">
      <c r="A26044" t="s">
        <v>26212</v>
      </c>
      <c r="B26044" t="s">
        <v>16</v>
      </c>
      <c r="C26044" t="s">
        <v>15</v>
      </c>
      <c r="D26044" t="s">
        <v>33</v>
      </c>
      <c r="E26044" t="s">
        <v>499</v>
      </c>
    </row>
    <row r="26045" spans="1:5" x14ac:dyDescent="0.25">
      <c r="A26045" t="s">
        <v>26213</v>
      </c>
      <c r="B26045" t="s">
        <v>20</v>
      </c>
      <c r="C26045" t="s">
        <v>19</v>
      </c>
      <c r="D26045" t="s">
        <v>65</v>
      </c>
      <c r="E26045" t="s">
        <v>502</v>
      </c>
    </row>
    <row r="26046" spans="1:5" x14ac:dyDescent="0.25">
      <c r="A26046" t="s">
        <v>26214</v>
      </c>
      <c r="B26046" t="s">
        <v>20</v>
      </c>
      <c r="C26046" t="s">
        <v>21</v>
      </c>
      <c r="D26046" t="s">
        <v>33</v>
      </c>
      <c r="E26046" t="s">
        <v>669</v>
      </c>
    </row>
    <row r="26047" spans="1:5" x14ac:dyDescent="0.25">
      <c r="A26047" t="s">
        <v>26215</v>
      </c>
      <c r="B26047" t="s">
        <v>20</v>
      </c>
      <c r="C26047" t="s">
        <v>19</v>
      </c>
      <c r="D26047" t="s">
        <v>65</v>
      </c>
      <c r="E26047" t="s">
        <v>502</v>
      </c>
    </row>
    <row r="26048" spans="1:5" x14ac:dyDescent="0.25">
      <c r="A26048" t="s">
        <v>26216</v>
      </c>
      <c r="B26048" t="s">
        <v>16</v>
      </c>
      <c r="C26048" t="s">
        <v>17</v>
      </c>
      <c r="D26048" t="s">
        <v>33</v>
      </c>
      <c r="E26048" t="s">
        <v>627</v>
      </c>
    </row>
    <row r="26049" spans="1:5" x14ac:dyDescent="0.25">
      <c r="A26049" t="s">
        <v>26217</v>
      </c>
      <c r="B26049" t="s">
        <v>20</v>
      </c>
      <c r="C26049" t="s">
        <v>19</v>
      </c>
      <c r="D26049" t="s">
        <v>33</v>
      </c>
      <c r="E26049" t="s">
        <v>502</v>
      </c>
    </row>
    <row r="26050" spans="1:5" x14ac:dyDescent="0.25">
      <c r="A26050" t="s">
        <v>26218</v>
      </c>
      <c r="B26050" t="s">
        <v>20</v>
      </c>
      <c r="C26050" t="s">
        <v>19</v>
      </c>
      <c r="D26050" t="s">
        <v>33</v>
      </c>
      <c r="E26050" t="s">
        <v>502</v>
      </c>
    </row>
    <row r="26051" spans="1:5" x14ac:dyDescent="0.25">
      <c r="A26051" t="s">
        <v>26219</v>
      </c>
      <c r="B26051" t="s">
        <v>16</v>
      </c>
      <c r="C26051" t="s">
        <v>15</v>
      </c>
      <c r="D26051" t="s">
        <v>33</v>
      </c>
      <c r="E26051" t="s">
        <v>499</v>
      </c>
    </row>
    <row r="26052" spans="1:5" x14ac:dyDescent="0.25">
      <c r="A26052" t="s">
        <v>26220</v>
      </c>
      <c r="B26052" t="s">
        <v>14</v>
      </c>
      <c r="C26052" t="s">
        <v>14</v>
      </c>
      <c r="D26052" t="s">
        <v>69</v>
      </c>
      <c r="E26052" t="s">
        <v>757</v>
      </c>
    </row>
    <row r="26053" spans="1:5" x14ac:dyDescent="0.25">
      <c r="A26053" t="s">
        <v>26221</v>
      </c>
      <c r="B26053" t="s">
        <v>14</v>
      </c>
      <c r="C26053" t="s">
        <v>14</v>
      </c>
      <c r="D26053" t="s">
        <v>69</v>
      </c>
      <c r="E26053" t="s">
        <v>637</v>
      </c>
    </row>
    <row r="26054" spans="1:5" x14ac:dyDescent="0.25">
      <c r="A26054" t="s">
        <v>21353</v>
      </c>
      <c r="B26054" t="s">
        <v>20</v>
      </c>
      <c r="C26054" t="s">
        <v>19</v>
      </c>
      <c r="D26054" t="s">
        <v>33</v>
      </c>
      <c r="E26054" t="s">
        <v>533</v>
      </c>
    </row>
    <row r="26055" spans="1:5" x14ac:dyDescent="0.25">
      <c r="A26055" t="s">
        <v>26223</v>
      </c>
      <c r="B26055" t="s">
        <v>20</v>
      </c>
      <c r="C26055" t="s">
        <v>19</v>
      </c>
      <c r="D26055" t="s">
        <v>33</v>
      </c>
      <c r="E26055" t="s">
        <v>530</v>
      </c>
    </row>
    <row r="26056" spans="1:5" x14ac:dyDescent="0.25">
      <c r="A26056" t="s">
        <v>11611</v>
      </c>
      <c r="B26056" t="s">
        <v>20</v>
      </c>
      <c r="C26056" t="s">
        <v>19</v>
      </c>
      <c r="D26056" t="s">
        <v>33</v>
      </c>
      <c r="E26056" t="s">
        <v>533</v>
      </c>
    </row>
    <row r="26057" spans="1:5" x14ac:dyDescent="0.25">
      <c r="A26057" t="s">
        <v>26225</v>
      </c>
      <c r="B26057" t="s">
        <v>20</v>
      </c>
      <c r="C26057" t="s">
        <v>19</v>
      </c>
      <c r="D26057" t="s">
        <v>33</v>
      </c>
      <c r="E26057" t="s">
        <v>538</v>
      </c>
    </row>
    <row r="26058" spans="1:5" x14ac:dyDescent="0.25">
      <c r="A26058" t="s">
        <v>26226</v>
      </c>
      <c r="B26058" t="s">
        <v>20</v>
      </c>
      <c r="C26058" t="s">
        <v>22</v>
      </c>
      <c r="D26058" t="s">
        <v>33</v>
      </c>
      <c r="E26058" t="s">
        <v>536</v>
      </c>
    </row>
    <row r="26059" spans="1:5" x14ac:dyDescent="0.25">
      <c r="A26059" t="s">
        <v>22148</v>
      </c>
      <c r="B26059" t="s">
        <v>20</v>
      </c>
      <c r="C26059" t="s">
        <v>19</v>
      </c>
      <c r="D26059" t="s">
        <v>33</v>
      </c>
      <c r="E26059" t="s">
        <v>533</v>
      </c>
    </row>
    <row r="26060" spans="1:5" x14ac:dyDescent="0.25">
      <c r="A26060" t="s">
        <v>43863</v>
      </c>
      <c r="B26060" t="s">
        <v>20</v>
      </c>
      <c r="C26060" t="s">
        <v>19</v>
      </c>
      <c r="D26060" t="s">
        <v>69</v>
      </c>
      <c r="E26060" t="s">
        <v>533</v>
      </c>
    </row>
    <row r="26061" spans="1:5" x14ac:dyDescent="0.25">
      <c r="A26061" t="s">
        <v>6157</v>
      </c>
      <c r="B26061" t="s">
        <v>20</v>
      </c>
      <c r="C26061" t="s">
        <v>19</v>
      </c>
      <c r="D26061" t="s">
        <v>33</v>
      </c>
      <c r="E26061" t="s">
        <v>533</v>
      </c>
    </row>
    <row r="26062" spans="1:5" x14ac:dyDescent="0.25">
      <c r="A26062" t="s">
        <v>26230</v>
      </c>
      <c r="B26062" t="s">
        <v>20</v>
      </c>
      <c r="C26062" t="s">
        <v>19</v>
      </c>
      <c r="D26062" t="s">
        <v>69</v>
      </c>
      <c r="E26062" t="s">
        <v>538</v>
      </c>
    </row>
    <row r="26063" spans="1:5" x14ac:dyDescent="0.25">
      <c r="A26063" t="s">
        <v>26766</v>
      </c>
      <c r="B26063" t="s">
        <v>20</v>
      </c>
      <c r="C26063" t="s">
        <v>19</v>
      </c>
      <c r="D26063" t="s">
        <v>33</v>
      </c>
      <c r="E26063" t="s">
        <v>533</v>
      </c>
    </row>
    <row r="26064" spans="1:5" x14ac:dyDescent="0.25">
      <c r="A26064" t="s">
        <v>26232</v>
      </c>
      <c r="B26064" t="s">
        <v>20</v>
      </c>
      <c r="C26064" t="s">
        <v>19</v>
      </c>
      <c r="D26064" t="s">
        <v>69</v>
      </c>
      <c r="E26064" t="s">
        <v>538</v>
      </c>
    </row>
    <row r="26065" spans="1:5" x14ac:dyDescent="0.25">
      <c r="A26065" t="s">
        <v>28870</v>
      </c>
      <c r="B26065" t="s">
        <v>20</v>
      </c>
      <c r="C26065" t="s">
        <v>19</v>
      </c>
      <c r="D26065" t="s">
        <v>33</v>
      </c>
      <c r="E26065" t="s">
        <v>533</v>
      </c>
    </row>
    <row r="26066" spans="1:5" x14ac:dyDescent="0.25">
      <c r="A26066" t="s">
        <v>26234</v>
      </c>
      <c r="B26066" t="s">
        <v>20</v>
      </c>
      <c r="C26066" t="s">
        <v>19</v>
      </c>
      <c r="D26066" t="s">
        <v>33</v>
      </c>
      <c r="E26066" t="s">
        <v>538</v>
      </c>
    </row>
    <row r="26067" spans="1:5" x14ac:dyDescent="0.25">
      <c r="A26067" t="s">
        <v>26235</v>
      </c>
      <c r="B26067" t="s">
        <v>20</v>
      </c>
      <c r="C26067" t="s">
        <v>19</v>
      </c>
      <c r="D26067" t="s">
        <v>33</v>
      </c>
      <c r="E26067" t="s">
        <v>538</v>
      </c>
    </row>
    <row r="26068" spans="1:5" x14ac:dyDescent="0.25">
      <c r="A26068" t="s">
        <v>26236</v>
      </c>
      <c r="B26068" t="s">
        <v>20</v>
      </c>
      <c r="C26068" t="s">
        <v>19</v>
      </c>
      <c r="D26068" t="s">
        <v>33</v>
      </c>
      <c r="E26068" t="s">
        <v>539</v>
      </c>
    </row>
    <row r="26069" spans="1:5" x14ac:dyDescent="0.25">
      <c r="A26069" t="s">
        <v>26237</v>
      </c>
      <c r="B26069" t="s">
        <v>20</v>
      </c>
      <c r="C26069" t="s">
        <v>19</v>
      </c>
      <c r="D26069" t="s">
        <v>33</v>
      </c>
      <c r="E26069" t="s">
        <v>539</v>
      </c>
    </row>
    <row r="26070" spans="1:5" x14ac:dyDescent="0.25">
      <c r="A26070" t="s">
        <v>25534</v>
      </c>
      <c r="B26070" t="s">
        <v>20</v>
      </c>
      <c r="C26070" t="s">
        <v>19</v>
      </c>
      <c r="D26070" t="s">
        <v>33</v>
      </c>
      <c r="E26070" t="s">
        <v>533</v>
      </c>
    </row>
    <row r="26071" spans="1:5" x14ac:dyDescent="0.25">
      <c r="A26071" t="s">
        <v>26239</v>
      </c>
      <c r="B26071" t="s">
        <v>20</v>
      </c>
      <c r="C26071" t="s">
        <v>19</v>
      </c>
      <c r="D26071" t="s">
        <v>33</v>
      </c>
      <c r="E26071" t="s">
        <v>538</v>
      </c>
    </row>
    <row r="26072" spans="1:5" x14ac:dyDescent="0.25">
      <c r="A26072" t="s">
        <v>26240</v>
      </c>
      <c r="B26072" t="s">
        <v>20</v>
      </c>
      <c r="C26072" t="s">
        <v>19</v>
      </c>
      <c r="D26072" t="s">
        <v>69</v>
      </c>
      <c r="E26072" t="s">
        <v>538</v>
      </c>
    </row>
    <row r="26073" spans="1:5" x14ac:dyDescent="0.25">
      <c r="A26073" t="s">
        <v>16388</v>
      </c>
      <c r="B26073" t="s">
        <v>20</v>
      </c>
      <c r="C26073" t="s">
        <v>19</v>
      </c>
      <c r="D26073" t="s">
        <v>33</v>
      </c>
      <c r="E26073" t="s">
        <v>533</v>
      </c>
    </row>
    <row r="26074" spans="1:5" x14ac:dyDescent="0.25">
      <c r="A26074" t="s">
        <v>26242</v>
      </c>
      <c r="B26074" t="s">
        <v>20</v>
      </c>
      <c r="C26074" t="s">
        <v>19</v>
      </c>
      <c r="D26074" t="s">
        <v>69</v>
      </c>
      <c r="E26074" t="s">
        <v>538</v>
      </c>
    </row>
    <row r="26075" spans="1:5" x14ac:dyDescent="0.25">
      <c r="A26075" t="s">
        <v>23357</v>
      </c>
      <c r="B26075" t="s">
        <v>20</v>
      </c>
      <c r="C26075" t="s">
        <v>19</v>
      </c>
      <c r="D26075" t="s">
        <v>33</v>
      </c>
      <c r="E26075" t="s">
        <v>533</v>
      </c>
    </row>
    <row r="26076" spans="1:5" x14ac:dyDescent="0.25">
      <c r="A26076" t="s">
        <v>16385</v>
      </c>
      <c r="B26076" t="s">
        <v>20</v>
      </c>
      <c r="C26076" t="s">
        <v>19</v>
      </c>
      <c r="D26076" t="s">
        <v>33</v>
      </c>
      <c r="E26076" t="s">
        <v>533</v>
      </c>
    </row>
    <row r="26077" spans="1:5" x14ac:dyDescent="0.25">
      <c r="A26077" t="s">
        <v>12779</v>
      </c>
      <c r="B26077" t="s">
        <v>20</v>
      </c>
      <c r="C26077" t="s">
        <v>19</v>
      </c>
      <c r="D26077" t="s">
        <v>33</v>
      </c>
      <c r="E26077" t="s">
        <v>533</v>
      </c>
    </row>
    <row r="26078" spans="1:5" x14ac:dyDescent="0.25">
      <c r="A26078" t="s">
        <v>12777</v>
      </c>
      <c r="B26078" t="s">
        <v>20</v>
      </c>
      <c r="C26078" t="s">
        <v>19</v>
      </c>
      <c r="D26078" t="s">
        <v>33</v>
      </c>
      <c r="E26078" t="s">
        <v>533</v>
      </c>
    </row>
    <row r="26079" spans="1:5" x14ac:dyDescent="0.25">
      <c r="A26079" t="s">
        <v>26247</v>
      </c>
      <c r="B26079" t="s">
        <v>20</v>
      </c>
      <c r="C26079" t="s">
        <v>19</v>
      </c>
      <c r="D26079" t="s">
        <v>69</v>
      </c>
      <c r="E26079" t="s">
        <v>538</v>
      </c>
    </row>
    <row r="26080" spans="1:5" x14ac:dyDescent="0.25">
      <c r="A26080" t="s">
        <v>29424</v>
      </c>
      <c r="B26080" t="s">
        <v>20</v>
      </c>
      <c r="C26080" t="s">
        <v>19</v>
      </c>
      <c r="D26080" t="s">
        <v>33</v>
      </c>
      <c r="E26080" t="s">
        <v>533</v>
      </c>
    </row>
    <row r="26081" spans="1:5" x14ac:dyDescent="0.25">
      <c r="A26081" t="s">
        <v>26249</v>
      </c>
      <c r="B26081" t="s">
        <v>20</v>
      </c>
      <c r="C26081" t="s">
        <v>19</v>
      </c>
      <c r="D26081" t="s">
        <v>33</v>
      </c>
      <c r="E26081" t="s">
        <v>562</v>
      </c>
    </row>
    <row r="26082" spans="1:5" x14ac:dyDescent="0.25">
      <c r="A26082" t="s">
        <v>21630</v>
      </c>
      <c r="B26082" t="s">
        <v>20</v>
      </c>
      <c r="C26082" t="s">
        <v>19</v>
      </c>
      <c r="D26082" t="s">
        <v>33</v>
      </c>
      <c r="E26082" t="s">
        <v>553</v>
      </c>
    </row>
    <row r="26083" spans="1:5" x14ac:dyDescent="0.25">
      <c r="A26083" t="s">
        <v>26251</v>
      </c>
      <c r="B26083" t="s">
        <v>20</v>
      </c>
      <c r="C26083" t="s">
        <v>19</v>
      </c>
      <c r="D26083" t="s">
        <v>33</v>
      </c>
      <c r="E26083" t="s">
        <v>562</v>
      </c>
    </row>
    <row r="26084" spans="1:5" x14ac:dyDescent="0.25">
      <c r="A26084" t="s">
        <v>26252</v>
      </c>
      <c r="B26084" t="s">
        <v>20</v>
      </c>
      <c r="C26084" t="s">
        <v>19</v>
      </c>
      <c r="D26084" t="s">
        <v>33</v>
      </c>
      <c r="E26084" t="s">
        <v>562</v>
      </c>
    </row>
    <row r="26085" spans="1:5" x14ac:dyDescent="0.25">
      <c r="A26085" t="s">
        <v>21783</v>
      </c>
      <c r="B26085" t="s">
        <v>20</v>
      </c>
      <c r="C26085" t="s">
        <v>19</v>
      </c>
      <c r="D26085" t="s">
        <v>33</v>
      </c>
      <c r="E26085" t="s">
        <v>553</v>
      </c>
    </row>
    <row r="26086" spans="1:5" x14ac:dyDescent="0.25">
      <c r="A26086" t="s">
        <v>26254</v>
      </c>
      <c r="B26086" t="s">
        <v>20</v>
      </c>
      <c r="C26086" t="s">
        <v>19</v>
      </c>
      <c r="D26086" t="s">
        <v>33</v>
      </c>
      <c r="E26086" t="s">
        <v>538</v>
      </c>
    </row>
    <row r="26087" spans="1:5" x14ac:dyDescent="0.25">
      <c r="A26087" t="s">
        <v>26255</v>
      </c>
      <c r="B26087" t="s">
        <v>20</v>
      </c>
      <c r="C26087" t="s">
        <v>19</v>
      </c>
      <c r="D26087" t="s">
        <v>33</v>
      </c>
      <c r="E26087" t="s">
        <v>530</v>
      </c>
    </row>
    <row r="26088" spans="1:5" x14ac:dyDescent="0.25">
      <c r="A26088" t="s">
        <v>21016</v>
      </c>
      <c r="B26088" t="s">
        <v>20</v>
      </c>
      <c r="C26088" t="s">
        <v>19</v>
      </c>
      <c r="D26088" t="s">
        <v>33</v>
      </c>
      <c r="E26088" t="s">
        <v>533</v>
      </c>
    </row>
    <row r="26089" spans="1:5" x14ac:dyDescent="0.25">
      <c r="A26089" t="s">
        <v>26257</v>
      </c>
      <c r="B26089" t="s">
        <v>20</v>
      </c>
      <c r="C26089" t="s">
        <v>19</v>
      </c>
      <c r="D26089" t="s">
        <v>69</v>
      </c>
      <c r="E26089" t="s">
        <v>530</v>
      </c>
    </row>
    <row r="26090" spans="1:5" x14ac:dyDescent="0.25">
      <c r="A26090" t="s">
        <v>12046</v>
      </c>
      <c r="B26090" t="s">
        <v>20</v>
      </c>
      <c r="C26090" t="s">
        <v>19</v>
      </c>
      <c r="D26090" t="s">
        <v>33</v>
      </c>
      <c r="E26090" t="s">
        <v>533</v>
      </c>
    </row>
    <row r="26091" spans="1:5" x14ac:dyDescent="0.25">
      <c r="A26091" t="s">
        <v>18931</v>
      </c>
      <c r="B26091" t="s">
        <v>20</v>
      </c>
      <c r="C26091" t="s">
        <v>19</v>
      </c>
      <c r="D26091" t="s">
        <v>33</v>
      </c>
      <c r="E26091" t="s">
        <v>533</v>
      </c>
    </row>
    <row r="26092" spans="1:5" x14ac:dyDescent="0.25">
      <c r="A26092" t="s">
        <v>15788</v>
      </c>
      <c r="B26092" t="s">
        <v>20</v>
      </c>
      <c r="C26092" t="s">
        <v>19</v>
      </c>
      <c r="D26092" t="s">
        <v>33</v>
      </c>
      <c r="E26092" t="s">
        <v>533</v>
      </c>
    </row>
    <row r="26093" spans="1:5" x14ac:dyDescent="0.25">
      <c r="A26093" t="s">
        <v>26261</v>
      </c>
      <c r="B26093" t="s">
        <v>20</v>
      </c>
      <c r="C26093" t="s">
        <v>19</v>
      </c>
      <c r="D26093" t="s">
        <v>33</v>
      </c>
      <c r="E26093" t="s">
        <v>562</v>
      </c>
    </row>
    <row r="26094" spans="1:5" x14ac:dyDescent="0.25">
      <c r="A26094" t="s">
        <v>8320</v>
      </c>
      <c r="B26094" t="s">
        <v>20</v>
      </c>
      <c r="C26094" t="s">
        <v>19</v>
      </c>
      <c r="D26094" t="s">
        <v>33</v>
      </c>
      <c r="E26094" t="s">
        <v>533</v>
      </c>
    </row>
    <row r="26095" spans="1:5" x14ac:dyDescent="0.25">
      <c r="A26095" t="s">
        <v>20156</v>
      </c>
      <c r="B26095" t="s">
        <v>20</v>
      </c>
      <c r="C26095" t="s">
        <v>19</v>
      </c>
      <c r="D26095" t="s">
        <v>33</v>
      </c>
      <c r="E26095" t="s">
        <v>533</v>
      </c>
    </row>
    <row r="26096" spans="1:5" x14ac:dyDescent="0.25">
      <c r="A26096" t="s">
        <v>20505</v>
      </c>
      <c r="B26096" t="s">
        <v>20</v>
      </c>
      <c r="C26096" t="s">
        <v>19</v>
      </c>
      <c r="D26096" t="s">
        <v>33</v>
      </c>
      <c r="E26096" t="s">
        <v>533</v>
      </c>
    </row>
    <row r="26097" spans="1:5" x14ac:dyDescent="0.25">
      <c r="A26097" t="s">
        <v>13025</v>
      </c>
      <c r="B26097" t="s">
        <v>20</v>
      </c>
      <c r="C26097" t="s">
        <v>19</v>
      </c>
      <c r="D26097" t="s">
        <v>33</v>
      </c>
      <c r="E26097" t="s">
        <v>533</v>
      </c>
    </row>
    <row r="26098" spans="1:5" x14ac:dyDescent="0.25">
      <c r="A26098" t="s">
        <v>13026</v>
      </c>
      <c r="B26098" t="s">
        <v>20</v>
      </c>
      <c r="C26098" t="s">
        <v>19</v>
      </c>
      <c r="D26098" t="s">
        <v>33</v>
      </c>
      <c r="E26098" t="s">
        <v>533</v>
      </c>
    </row>
    <row r="26099" spans="1:5" x14ac:dyDescent="0.25">
      <c r="A26099" t="s">
        <v>12868</v>
      </c>
      <c r="B26099" t="s">
        <v>20</v>
      </c>
      <c r="C26099" t="s">
        <v>19</v>
      </c>
      <c r="D26099" t="s">
        <v>33</v>
      </c>
      <c r="E26099" t="s">
        <v>533</v>
      </c>
    </row>
    <row r="26100" spans="1:5" x14ac:dyDescent="0.25">
      <c r="A26100" t="s">
        <v>26106</v>
      </c>
      <c r="B26100" t="s">
        <v>20</v>
      </c>
      <c r="C26100" t="s">
        <v>19</v>
      </c>
      <c r="D26100" t="s">
        <v>33</v>
      </c>
      <c r="E26100" t="s">
        <v>533</v>
      </c>
    </row>
    <row r="26101" spans="1:5" x14ac:dyDescent="0.25">
      <c r="A26101" t="s">
        <v>26269</v>
      </c>
      <c r="B26101" t="s">
        <v>20</v>
      </c>
      <c r="C26101" t="s">
        <v>19</v>
      </c>
      <c r="D26101" t="s">
        <v>33</v>
      </c>
      <c r="E26101" t="s">
        <v>538</v>
      </c>
    </row>
    <row r="26102" spans="1:5" x14ac:dyDescent="0.25">
      <c r="A26102" t="s">
        <v>26507</v>
      </c>
      <c r="B26102" t="s">
        <v>20</v>
      </c>
      <c r="C26102" t="s">
        <v>19</v>
      </c>
      <c r="D26102" t="s">
        <v>33</v>
      </c>
      <c r="E26102" t="s">
        <v>533</v>
      </c>
    </row>
    <row r="26103" spans="1:5" x14ac:dyDescent="0.25">
      <c r="A26103" t="s">
        <v>26271</v>
      </c>
      <c r="B26103" t="s">
        <v>20</v>
      </c>
      <c r="C26103" t="s">
        <v>19</v>
      </c>
      <c r="D26103" t="s">
        <v>33</v>
      </c>
      <c r="E26103" t="s">
        <v>538</v>
      </c>
    </row>
    <row r="26104" spans="1:5" x14ac:dyDescent="0.25">
      <c r="A26104" t="s">
        <v>26272</v>
      </c>
      <c r="B26104" t="s">
        <v>16</v>
      </c>
      <c r="C26104" t="s">
        <v>17</v>
      </c>
      <c r="D26104" t="s">
        <v>33</v>
      </c>
      <c r="E26104" t="s">
        <v>653</v>
      </c>
    </row>
    <row r="26105" spans="1:5" x14ac:dyDescent="0.25">
      <c r="A26105" t="s">
        <v>6667</v>
      </c>
      <c r="B26105" t="s">
        <v>20</v>
      </c>
      <c r="C26105" t="s">
        <v>19</v>
      </c>
      <c r="D26105" t="s">
        <v>33</v>
      </c>
      <c r="E26105" t="s">
        <v>533</v>
      </c>
    </row>
    <row r="26106" spans="1:5" x14ac:dyDescent="0.25">
      <c r="A26106" t="s">
        <v>26274</v>
      </c>
      <c r="B26106" t="s">
        <v>20</v>
      </c>
      <c r="C26106" t="s">
        <v>19</v>
      </c>
      <c r="D26106" t="s">
        <v>33</v>
      </c>
      <c r="E26106" t="s">
        <v>538</v>
      </c>
    </row>
    <row r="26107" spans="1:5" x14ac:dyDescent="0.25">
      <c r="A26107" t="s">
        <v>6669</v>
      </c>
      <c r="B26107" t="s">
        <v>20</v>
      </c>
      <c r="C26107" t="s">
        <v>19</v>
      </c>
      <c r="D26107" t="s">
        <v>33</v>
      </c>
      <c r="E26107" t="s">
        <v>533</v>
      </c>
    </row>
    <row r="26108" spans="1:5" x14ac:dyDescent="0.25">
      <c r="A26108" t="s">
        <v>26276</v>
      </c>
      <c r="B26108" t="s">
        <v>20</v>
      </c>
      <c r="C26108" t="s">
        <v>21</v>
      </c>
      <c r="D26108" t="s">
        <v>33</v>
      </c>
      <c r="E26108" t="s">
        <v>581</v>
      </c>
    </row>
    <row r="26109" spans="1:5" x14ac:dyDescent="0.25">
      <c r="A26109" t="s">
        <v>26277</v>
      </c>
      <c r="B26109" t="s">
        <v>16</v>
      </c>
      <c r="C26109" t="s">
        <v>17</v>
      </c>
      <c r="D26109" t="s">
        <v>33</v>
      </c>
      <c r="E26109" t="s">
        <v>653</v>
      </c>
    </row>
    <row r="26110" spans="1:5" x14ac:dyDescent="0.25">
      <c r="A26110" t="s">
        <v>6574</v>
      </c>
      <c r="B26110" t="s">
        <v>20</v>
      </c>
      <c r="C26110" t="s">
        <v>19</v>
      </c>
      <c r="D26110" t="s">
        <v>33</v>
      </c>
      <c r="E26110" t="s">
        <v>533</v>
      </c>
    </row>
    <row r="26111" spans="1:5" x14ac:dyDescent="0.25">
      <c r="A26111" t="s">
        <v>26279</v>
      </c>
      <c r="B26111" t="s">
        <v>16</v>
      </c>
      <c r="C26111" t="s">
        <v>15</v>
      </c>
      <c r="D26111" t="s">
        <v>33</v>
      </c>
      <c r="E26111" t="s">
        <v>1028</v>
      </c>
    </row>
    <row r="26112" spans="1:5" x14ac:dyDescent="0.25">
      <c r="A26112" t="s">
        <v>26280</v>
      </c>
      <c r="B26112" t="s">
        <v>16</v>
      </c>
      <c r="C26112" t="s">
        <v>17</v>
      </c>
      <c r="D26112" t="s">
        <v>33</v>
      </c>
      <c r="E26112" t="s">
        <v>653</v>
      </c>
    </row>
    <row r="26113" spans="1:5" x14ac:dyDescent="0.25">
      <c r="A26113" t="s">
        <v>27412</v>
      </c>
      <c r="B26113" t="s">
        <v>20</v>
      </c>
      <c r="C26113" t="s">
        <v>19</v>
      </c>
      <c r="D26113" t="s">
        <v>33</v>
      </c>
      <c r="E26113" t="s">
        <v>533</v>
      </c>
    </row>
    <row r="26114" spans="1:5" x14ac:dyDescent="0.25">
      <c r="A26114" t="s">
        <v>26282</v>
      </c>
      <c r="B26114" t="s">
        <v>20</v>
      </c>
      <c r="C26114" t="s">
        <v>19</v>
      </c>
      <c r="D26114" t="s">
        <v>33</v>
      </c>
      <c r="E26114" t="s">
        <v>538</v>
      </c>
    </row>
    <row r="26115" spans="1:5" x14ac:dyDescent="0.25">
      <c r="A26115" t="s">
        <v>26283</v>
      </c>
      <c r="B26115" t="s">
        <v>16</v>
      </c>
      <c r="C26115" t="s">
        <v>17</v>
      </c>
      <c r="D26115" t="s">
        <v>33</v>
      </c>
      <c r="E26115" t="s">
        <v>653</v>
      </c>
    </row>
    <row r="26116" spans="1:5" x14ac:dyDescent="0.25">
      <c r="A26116" t="s">
        <v>9015</v>
      </c>
      <c r="B26116" t="s">
        <v>20</v>
      </c>
      <c r="C26116" t="s">
        <v>19</v>
      </c>
      <c r="D26116" t="s">
        <v>33</v>
      </c>
      <c r="E26116" t="s">
        <v>533</v>
      </c>
    </row>
    <row r="26117" spans="1:5" x14ac:dyDescent="0.25">
      <c r="A26117" t="s">
        <v>5129</v>
      </c>
      <c r="B26117" t="s">
        <v>20</v>
      </c>
      <c r="C26117" t="s">
        <v>19</v>
      </c>
      <c r="D26117" t="s">
        <v>33</v>
      </c>
      <c r="E26117" t="s">
        <v>533</v>
      </c>
    </row>
    <row r="26118" spans="1:5" x14ac:dyDescent="0.25">
      <c r="A26118" t="s">
        <v>20067</v>
      </c>
      <c r="B26118" t="s">
        <v>20</v>
      </c>
      <c r="C26118" t="s">
        <v>19</v>
      </c>
      <c r="D26118" t="s">
        <v>33</v>
      </c>
      <c r="E26118" t="s">
        <v>533</v>
      </c>
    </row>
    <row r="26119" spans="1:5" x14ac:dyDescent="0.25">
      <c r="A26119" t="s">
        <v>26764</v>
      </c>
      <c r="B26119" t="s">
        <v>20</v>
      </c>
      <c r="C26119" t="s">
        <v>19</v>
      </c>
      <c r="D26119" t="s">
        <v>33</v>
      </c>
      <c r="E26119" t="s">
        <v>533</v>
      </c>
    </row>
    <row r="26120" spans="1:5" x14ac:dyDescent="0.25">
      <c r="A26120" t="s">
        <v>8164</v>
      </c>
      <c r="B26120" t="s">
        <v>20</v>
      </c>
      <c r="C26120" t="s">
        <v>19</v>
      </c>
      <c r="D26120" t="s">
        <v>33</v>
      </c>
      <c r="E26120" t="s">
        <v>533</v>
      </c>
    </row>
    <row r="26121" spans="1:5" x14ac:dyDescent="0.25">
      <c r="A26121" t="s">
        <v>19180</v>
      </c>
      <c r="B26121" t="s">
        <v>20</v>
      </c>
      <c r="C26121" t="s">
        <v>19</v>
      </c>
      <c r="D26121" t="s">
        <v>33</v>
      </c>
      <c r="E26121" t="s">
        <v>553</v>
      </c>
    </row>
    <row r="26122" spans="1:5" x14ac:dyDescent="0.25">
      <c r="A26122" t="s">
        <v>19162</v>
      </c>
      <c r="B26122" t="s">
        <v>20</v>
      </c>
      <c r="C26122" t="s">
        <v>19</v>
      </c>
      <c r="D26122" t="s">
        <v>33</v>
      </c>
      <c r="E26122" t="s">
        <v>533</v>
      </c>
    </row>
    <row r="26123" spans="1:5" x14ac:dyDescent="0.25">
      <c r="A26123" t="s">
        <v>7239</v>
      </c>
      <c r="B26123" t="s">
        <v>20</v>
      </c>
      <c r="C26123" t="s">
        <v>19</v>
      </c>
      <c r="D26123" t="s">
        <v>33</v>
      </c>
      <c r="E26123" t="s">
        <v>533</v>
      </c>
    </row>
    <row r="26124" spans="1:5" x14ac:dyDescent="0.25">
      <c r="A26124" t="s">
        <v>21055</v>
      </c>
      <c r="B26124" t="s">
        <v>20</v>
      </c>
      <c r="C26124" t="s">
        <v>19</v>
      </c>
      <c r="D26124" t="s">
        <v>33</v>
      </c>
      <c r="E26124" t="s">
        <v>533</v>
      </c>
    </row>
    <row r="26125" spans="1:5" x14ac:dyDescent="0.25">
      <c r="A26125" t="s">
        <v>26293</v>
      </c>
      <c r="B26125" t="s">
        <v>20</v>
      </c>
      <c r="C26125" t="s">
        <v>19</v>
      </c>
      <c r="D26125" t="s">
        <v>33</v>
      </c>
      <c r="E26125" t="s">
        <v>530</v>
      </c>
    </row>
    <row r="26126" spans="1:5" x14ac:dyDescent="0.25">
      <c r="A26126" t="s">
        <v>19823</v>
      </c>
      <c r="B26126" t="s">
        <v>20</v>
      </c>
      <c r="C26126" t="s">
        <v>19</v>
      </c>
      <c r="D26126" t="s">
        <v>33</v>
      </c>
      <c r="E26126" t="s">
        <v>553</v>
      </c>
    </row>
    <row r="26127" spans="1:5" x14ac:dyDescent="0.25">
      <c r="A26127" t="s">
        <v>26295</v>
      </c>
      <c r="B26127" t="s">
        <v>20</v>
      </c>
      <c r="C26127" t="s">
        <v>19</v>
      </c>
      <c r="D26127" t="s">
        <v>33</v>
      </c>
      <c r="E26127" t="s">
        <v>530</v>
      </c>
    </row>
    <row r="26128" spans="1:5" x14ac:dyDescent="0.25">
      <c r="A26128" t="s">
        <v>26296</v>
      </c>
      <c r="B26128" t="s">
        <v>20</v>
      </c>
      <c r="C26128" t="s">
        <v>19</v>
      </c>
      <c r="D26128" t="s">
        <v>33</v>
      </c>
      <c r="E26128" t="s">
        <v>538</v>
      </c>
    </row>
    <row r="26129" spans="1:5" x14ac:dyDescent="0.25">
      <c r="A26129" t="s">
        <v>11842</v>
      </c>
      <c r="B26129" t="s">
        <v>20</v>
      </c>
      <c r="C26129" t="s">
        <v>19</v>
      </c>
      <c r="D26129" t="s">
        <v>33</v>
      </c>
      <c r="E26129" t="s">
        <v>533</v>
      </c>
    </row>
    <row r="26130" spans="1:5" x14ac:dyDescent="0.25">
      <c r="A26130" t="s">
        <v>26298</v>
      </c>
      <c r="B26130" t="s">
        <v>20</v>
      </c>
      <c r="C26130" t="s">
        <v>19</v>
      </c>
      <c r="D26130" t="s">
        <v>33</v>
      </c>
      <c r="E26130" t="s">
        <v>530</v>
      </c>
    </row>
    <row r="26131" spans="1:5" x14ac:dyDescent="0.25">
      <c r="A26131" t="s">
        <v>26290</v>
      </c>
      <c r="B26131" t="s">
        <v>20</v>
      </c>
      <c r="C26131" t="s">
        <v>19</v>
      </c>
      <c r="D26131" t="s">
        <v>33</v>
      </c>
      <c r="E26131" t="s">
        <v>533</v>
      </c>
    </row>
    <row r="26132" spans="1:5" x14ac:dyDescent="0.25">
      <c r="A26132" t="s">
        <v>29226</v>
      </c>
      <c r="B26132" t="s">
        <v>20</v>
      </c>
      <c r="C26132" t="s">
        <v>19</v>
      </c>
      <c r="D26132" t="s">
        <v>33</v>
      </c>
      <c r="E26132" t="s">
        <v>533</v>
      </c>
    </row>
    <row r="26133" spans="1:5" x14ac:dyDescent="0.25">
      <c r="A26133" t="s">
        <v>29129</v>
      </c>
      <c r="B26133" t="s">
        <v>20</v>
      </c>
      <c r="C26133" t="s">
        <v>19</v>
      </c>
      <c r="D26133" t="s">
        <v>33</v>
      </c>
      <c r="E26133" t="s">
        <v>533</v>
      </c>
    </row>
    <row r="26134" spans="1:5" x14ac:dyDescent="0.25">
      <c r="A26134" t="s">
        <v>17170</v>
      </c>
      <c r="B26134" t="s">
        <v>20</v>
      </c>
      <c r="C26134" t="s">
        <v>19</v>
      </c>
      <c r="D26134" t="s">
        <v>33</v>
      </c>
      <c r="E26134" t="s">
        <v>533</v>
      </c>
    </row>
    <row r="26135" spans="1:5" x14ac:dyDescent="0.25">
      <c r="A26135" t="s">
        <v>5160</v>
      </c>
      <c r="B26135" t="s">
        <v>20</v>
      </c>
      <c r="C26135" t="s">
        <v>19</v>
      </c>
      <c r="D26135" t="s">
        <v>33</v>
      </c>
      <c r="E26135" t="s">
        <v>533</v>
      </c>
    </row>
    <row r="26136" spans="1:5" x14ac:dyDescent="0.25">
      <c r="A26136" t="s">
        <v>26304</v>
      </c>
      <c r="B26136" t="s">
        <v>16</v>
      </c>
      <c r="C26136" t="s">
        <v>17</v>
      </c>
      <c r="D26136" t="s">
        <v>33</v>
      </c>
      <c r="E26136" t="s">
        <v>653</v>
      </c>
    </row>
    <row r="26137" spans="1:5" x14ac:dyDescent="0.25">
      <c r="A26137" t="s">
        <v>8168</v>
      </c>
      <c r="B26137" t="s">
        <v>20</v>
      </c>
      <c r="C26137" t="s">
        <v>19</v>
      </c>
      <c r="D26137" t="s">
        <v>33</v>
      </c>
      <c r="E26137" t="s">
        <v>533</v>
      </c>
    </row>
    <row r="26138" spans="1:5" x14ac:dyDescent="0.25">
      <c r="A26138" t="s">
        <v>2857</v>
      </c>
      <c r="B26138" t="s">
        <v>20</v>
      </c>
      <c r="C26138" t="s">
        <v>19</v>
      </c>
      <c r="D26138" t="s">
        <v>33</v>
      </c>
      <c r="E26138" t="s">
        <v>533</v>
      </c>
    </row>
    <row r="26139" spans="1:5" x14ac:dyDescent="0.25">
      <c r="A26139" t="s">
        <v>26307</v>
      </c>
      <c r="B26139" t="s">
        <v>16</v>
      </c>
      <c r="C26139" t="s">
        <v>17</v>
      </c>
      <c r="D26139" t="s">
        <v>33</v>
      </c>
      <c r="E26139" t="s">
        <v>653</v>
      </c>
    </row>
    <row r="26140" spans="1:5" x14ac:dyDescent="0.25">
      <c r="A26140" t="s">
        <v>18930</v>
      </c>
      <c r="B26140" t="s">
        <v>20</v>
      </c>
      <c r="C26140" t="s">
        <v>19</v>
      </c>
      <c r="D26140" t="s">
        <v>33</v>
      </c>
      <c r="E26140" t="s">
        <v>533</v>
      </c>
    </row>
    <row r="26141" spans="1:5" x14ac:dyDescent="0.25">
      <c r="A26141" t="s">
        <v>6363</v>
      </c>
      <c r="B26141" t="s">
        <v>20</v>
      </c>
      <c r="C26141" t="s">
        <v>19</v>
      </c>
      <c r="D26141" t="s">
        <v>33</v>
      </c>
      <c r="E26141" t="s">
        <v>533</v>
      </c>
    </row>
    <row r="26142" spans="1:5" x14ac:dyDescent="0.25">
      <c r="A26142" t="s">
        <v>24885</v>
      </c>
      <c r="B26142" t="s">
        <v>20</v>
      </c>
      <c r="C26142" t="s">
        <v>19</v>
      </c>
      <c r="D26142" t="s">
        <v>33</v>
      </c>
      <c r="E26142" t="s">
        <v>533</v>
      </c>
    </row>
    <row r="26143" spans="1:5" x14ac:dyDescent="0.25">
      <c r="A26143" t="s">
        <v>23297</v>
      </c>
      <c r="B26143" t="s">
        <v>20</v>
      </c>
      <c r="C26143" t="s">
        <v>19</v>
      </c>
      <c r="D26143" t="s">
        <v>33</v>
      </c>
      <c r="E26143" t="s">
        <v>533</v>
      </c>
    </row>
    <row r="26144" spans="1:5" x14ac:dyDescent="0.25">
      <c r="A26144" t="s">
        <v>27554</v>
      </c>
      <c r="B26144" t="s">
        <v>20</v>
      </c>
      <c r="C26144" t="s">
        <v>19</v>
      </c>
      <c r="D26144" t="s">
        <v>33</v>
      </c>
      <c r="E26144" t="s">
        <v>533</v>
      </c>
    </row>
    <row r="26145" spans="1:5" x14ac:dyDescent="0.25">
      <c r="A26145" t="s">
        <v>21054</v>
      </c>
      <c r="B26145" t="s">
        <v>20</v>
      </c>
      <c r="C26145" t="s">
        <v>19</v>
      </c>
      <c r="D26145" t="s">
        <v>33</v>
      </c>
      <c r="E26145" t="s">
        <v>533</v>
      </c>
    </row>
    <row r="26146" spans="1:5" x14ac:dyDescent="0.25">
      <c r="A26146" t="s">
        <v>26314</v>
      </c>
      <c r="B26146" t="s">
        <v>20</v>
      </c>
      <c r="C26146" t="s">
        <v>19</v>
      </c>
      <c r="D26146" t="s">
        <v>33</v>
      </c>
      <c r="E26146" t="s">
        <v>538</v>
      </c>
    </row>
    <row r="26147" spans="1:5" x14ac:dyDescent="0.25">
      <c r="A26147" t="s">
        <v>21069</v>
      </c>
      <c r="B26147" t="s">
        <v>20</v>
      </c>
      <c r="C26147" t="s">
        <v>19</v>
      </c>
      <c r="D26147" t="s">
        <v>33</v>
      </c>
      <c r="E26147" t="s">
        <v>533</v>
      </c>
    </row>
    <row r="26148" spans="1:5" x14ac:dyDescent="0.25">
      <c r="A26148" t="s">
        <v>26316</v>
      </c>
      <c r="B26148" t="s">
        <v>20</v>
      </c>
      <c r="C26148" t="s">
        <v>19</v>
      </c>
      <c r="D26148" t="s">
        <v>33</v>
      </c>
      <c r="E26148" t="s">
        <v>538</v>
      </c>
    </row>
    <row r="26149" spans="1:5" x14ac:dyDescent="0.25">
      <c r="A26149" t="s">
        <v>9573</v>
      </c>
      <c r="B26149" t="s">
        <v>20</v>
      </c>
      <c r="C26149" t="s">
        <v>19</v>
      </c>
      <c r="D26149" t="s">
        <v>33</v>
      </c>
      <c r="E26149" t="s">
        <v>533</v>
      </c>
    </row>
    <row r="26150" spans="1:5" x14ac:dyDescent="0.25">
      <c r="A26150" t="s">
        <v>26318</v>
      </c>
      <c r="B26150" t="s">
        <v>20</v>
      </c>
      <c r="C26150" t="s">
        <v>19</v>
      </c>
      <c r="D26150" t="s">
        <v>33</v>
      </c>
      <c r="E26150" t="s">
        <v>538</v>
      </c>
    </row>
    <row r="26151" spans="1:5" x14ac:dyDescent="0.25">
      <c r="A26151" t="s">
        <v>20990</v>
      </c>
      <c r="B26151" t="s">
        <v>20</v>
      </c>
      <c r="C26151" t="s">
        <v>19</v>
      </c>
      <c r="D26151" t="s">
        <v>33</v>
      </c>
      <c r="E26151" t="s">
        <v>553</v>
      </c>
    </row>
    <row r="26152" spans="1:5" x14ac:dyDescent="0.25">
      <c r="A26152" t="s">
        <v>26320</v>
      </c>
      <c r="B26152" t="s">
        <v>20</v>
      </c>
      <c r="C26152" t="s">
        <v>19</v>
      </c>
      <c r="D26152" t="s">
        <v>33</v>
      </c>
      <c r="E26152" t="s">
        <v>538</v>
      </c>
    </row>
    <row r="26153" spans="1:5" x14ac:dyDescent="0.25">
      <c r="A26153" t="s">
        <v>6577</v>
      </c>
      <c r="B26153" t="s">
        <v>20</v>
      </c>
      <c r="C26153" t="s">
        <v>19</v>
      </c>
      <c r="D26153" t="s">
        <v>33</v>
      </c>
      <c r="E26153" t="s">
        <v>533</v>
      </c>
    </row>
    <row r="26154" spans="1:5" x14ac:dyDescent="0.25">
      <c r="A26154" t="s">
        <v>26322</v>
      </c>
      <c r="B26154" t="s">
        <v>20</v>
      </c>
      <c r="C26154" t="s">
        <v>21</v>
      </c>
      <c r="D26154" t="s">
        <v>33</v>
      </c>
      <c r="E26154" t="s">
        <v>581</v>
      </c>
    </row>
    <row r="26155" spans="1:5" x14ac:dyDescent="0.25">
      <c r="A26155" t="s">
        <v>27550</v>
      </c>
      <c r="B26155" t="s">
        <v>20</v>
      </c>
      <c r="C26155" t="s">
        <v>19</v>
      </c>
      <c r="D26155" t="s">
        <v>33</v>
      </c>
      <c r="E26155" t="s">
        <v>533</v>
      </c>
    </row>
    <row r="26156" spans="1:5" x14ac:dyDescent="0.25">
      <c r="A26156" t="s">
        <v>26324</v>
      </c>
      <c r="B26156" t="s">
        <v>20</v>
      </c>
      <c r="C26156" t="s">
        <v>19</v>
      </c>
      <c r="D26156" t="s">
        <v>33</v>
      </c>
      <c r="E26156" t="s">
        <v>538</v>
      </c>
    </row>
    <row r="26157" spans="1:5" x14ac:dyDescent="0.25">
      <c r="A26157" t="s">
        <v>26325</v>
      </c>
      <c r="B26157" t="s">
        <v>16</v>
      </c>
      <c r="C26157" t="s">
        <v>17</v>
      </c>
      <c r="D26157" t="s">
        <v>33</v>
      </c>
      <c r="E26157" t="s">
        <v>653</v>
      </c>
    </row>
    <row r="26158" spans="1:5" x14ac:dyDescent="0.25">
      <c r="A26158" t="s">
        <v>29096</v>
      </c>
      <c r="B26158" t="s">
        <v>20</v>
      </c>
      <c r="C26158" t="s">
        <v>19</v>
      </c>
      <c r="D26158" t="s">
        <v>33</v>
      </c>
      <c r="E26158" t="s">
        <v>533</v>
      </c>
    </row>
    <row r="26159" spans="1:5" x14ac:dyDescent="0.25">
      <c r="A26159" t="s">
        <v>26327</v>
      </c>
      <c r="B26159" t="s">
        <v>20</v>
      </c>
      <c r="C26159" t="s">
        <v>21</v>
      </c>
      <c r="D26159" t="s">
        <v>33</v>
      </c>
      <c r="E26159" t="s">
        <v>581</v>
      </c>
    </row>
    <row r="26160" spans="1:5" x14ac:dyDescent="0.25">
      <c r="A26160" t="s">
        <v>26328</v>
      </c>
      <c r="B26160" t="s">
        <v>20</v>
      </c>
      <c r="C26160" t="s">
        <v>19</v>
      </c>
      <c r="D26160" t="s">
        <v>33</v>
      </c>
      <c r="E26160" t="s">
        <v>538</v>
      </c>
    </row>
    <row r="26161" spans="1:5" x14ac:dyDescent="0.25">
      <c r="A26161" t="s">
        <v>25826</v>
      </c>
      <c r="B26161" t="s">
        <v>20</v>
      </c>
      <c r="C26161" t="s">
        <v>19</v>
      </c>
      <c r="D26161" t="s">
        <v>33</v>
      </c>
      <c r="E26161" t="s">
        <v>533</v>
      </c>
    </row>
    <row r="26162" spans="1:5" x14ac:dyDescent="0.25">
      <c r="A26162" t="s">
        <v>26505</v>
      </c>
      <c r="B26162" t="s">
        <v>20</v>
      </c>
      <c r="C26162" t="s">
        <v>19</v>
      </c>
      <c r="D26162" t="s">
        <v>33</v>
      </c>
      <c r="E26162" t="s">
        <v>533</v>
      </c>
    </row>
    <row r="26163" spans="1:5" x14ac:dyDescent="0.25">
      <c r="A26163" t="s">
        <v>17137</v>
      </c>
      <c r="B26163" t="s">
        <v>20</v>
      </c>
      <c r="C26163" t="s">
        <v>19</v>
      </c>
      <c r="D26163" t="s">
        <v>33</v>
      </c>
      <c r="E26163" t="s">
        <v>553</v>
      </c>
    </row>
    <row r="26164" spans="1:5" x14ac:dyDescent="0.25">
      <c r="A26164" t="s">
        <v>26332</v>
      </c>
      <c r="B26164" t="s">
        <v>20</v>
      </c>
      <c r="C26164" t="s">
        <v>21</v>
      </c>
      <c r="D26164" t="s">
        <v>33</v>
      </c>
      <c r="E26164" t="s">
        <v>581</v>
      </c>
    </row>
    <row r="26165" spans="1:5" x14ac:dyDescent="0.25">
      <c r="A26165" t="s">
        <v>26333</v>
      </c>
      <c r="B26165" t="s">
        <v>20</v>
      </c>
      <c r="C26165" t="s">
        <v>21</v>
      </c>
      <c r="D26165" t="s">
        <v>33</v>
      </c>
      <c r="E26165" t="s">
        <v>582</v>
      </c>
    </row>
    <row r="26166" spans="1:5" x14ac:dyDescent="0.25">
      <c r="A26166" t="s">
        <v>6573</v>
      </c>
      <c r="B26166" t="s">
        <v>20</v>
      </c>
      <c r="C26166" t="s">
        <v>19</v>
      </c>
      <c r="D26166" t="s">
        <v>33</v>
      </c>
      <c r="E26166" t="s">
        <v>533</v>
      </c>
    </row>
    <row r="26167" spans="1:5" x14ac:dyDescent="0.25">
      <c r="A26167" t="s">
        <v>26335</v>
      </c>
      <c r="B26167" t="s">
        <v>20</v>
      </c>
      <c r="C26167" t="s">
        <v>19</v>
      </c>
      <c r="D26167" t="s">
        <v>33</v>
      </c>
      <c r="E26167" t="s">
        <v>538</v>
      </c>
    </row>
    <row r="26168" spans="1:5" x14ac:dyDescent="0.25">
      <c r="A26168" t="s">
        <v>26336</v>
      </c>
      <c r="B26168" t="s">
        <v>20</v>
      </c>
      <c r="C26168" t="s">
        <v>19</v>
      </c>
      <c r="D26168" t="s">
        <v>33</v>
      </c>
      <c r="E26168" t="s">
        <v>530</v>
      </c>
    </row>
    <row r="26169" spans="1:5" x14ac:dyDescent="0.25">
      <c r="A26169" t="s">
        <v>20992</v>
      </c>
      <c r="B26169" t="s">
        <v>20</v>
      </c>
      <c r="C26169" t="s">
        <v>19</v>
      </c>
      <c r="D26169" t="s">
        <v>33</v>
      </c>
      <c r="E26169" t="s">
        <v>533</v>
      </c>
    </row>
    <row r="26170" spans="1:5" x14ac:dyDescent="0.25">
      <c r="A26170" t="s">
        <v>26338</v>
      </c>
      <c r="B26170" t="s">
        <v>20</v>
      </c>
      <c r="C26170" t="s">
        <v>19</v>
      </c>
      <c r="D26170" t="s">
        <v>33</v>
      </c>
      <c r="E26170" t="s">
        <v>538</v>
      </c>
    </row>
    <row r="26171" spans="1:5" x14ac:dyDescent="0.25">
      <c r="A26171" t="s">
        <v>26339</v>
      </c>
      <c r="B26171" t="s">
        <v>20</v>
      </c>
      <c r="C26171" t="s">
        <v>19</v>
      </c>
      <c r="D26171" t="s">
        <v>33</v>
      </c>
      <c r="E26171" t="s">
        <v>530</v>
      </c>
    </row>
    <row r="26172" spans="1:5" x14ac:dyDescent="0.25">
      <c r="A26172" t="s">
        <v>28083</v>
      </c>
      <c r="B26172" t="s">
        <v>20</v>
      </c>
      <c r="C26172" t="s">
        <v>19</v>
      </c>
      <c r="D26172" t="s">
        <v>33</v>
      </c>
      <c r="E26172" t="s">
        <v>533</v>
      </c>
    </row>
    <row r="26173" spans="1:5" x14ac:dyDescent="0.25">
      <c r="A26173" t="s">
        <v>26341</v>
      </c>
      <c r="B26173" t="s">
        <v>20</v>
      </c>
      <c r="C26173" t="s">
        <v>19</v>
      </c>
      <c r="D26173" t="s">
        <v>33</v>
      </c>
      <c r="E26173" t="s">
        <v>538</v>
      </c>
    </row>
    <row r="26174" spans="1:5" x14ac:dyDescent="0.25">
      <c r="A26174" t="s">
        <v>26342</v>
      </c>
      <c r="B26174" t="s">
        <v>20</v>
      </c>
      <c r="C26174" t="s">
        <v>19</v>
      </c>
      <c r="D26174" t="s">
        <v>33</v>
      </c>
      <c r="E26174" t="s">
        <v>530</v>
      </c>
    </row>
    <row r="26175" spans="1:5" x14ac:dyDescent="0.25">
      <c r="A26175" t="s">
        <v>26343</v>
      </c>
      <c r="B26175" t="s">
        <v>16</v>
      </c>
      <c r="C26175" t="s">
        <v>17</v>
      </c>
      <c r="D26175" t="s">
        <v>33</v>
      </c>
      <c r="E26175" t="s">
        <v>653</v>
      </c>
    </row>
    <row r="26176" spans="1:5" x14ac:dyDescent="0.25">
      <c r="A26176" t="s">
        <v>21007</v>
      </c>
      <c r="B26176" t="s">
        <v>20</v>
      </c>
      <c r="C26176" t="s">
        <v>19</v>
      </c>
      <c r="D26176" t="s">
        <v>33</v>
      </c>
      <c r="E26176" t="s">
        <v>533</v>
      </c>
    </row>
    <row r="26177" spans="1:5" x14ac:dyDescent="0.25">
      <c r="A26177" t="s">
        <v>26345</v>
      </c>
      <c r="B26177" t="s">
        <v>20</v>
      </c>
      <c r="C26177" t="s">
        <v>19</v>
      </c>
      <c r="D26177" t="s">
        <v>33</v>
      </c>
      <c r="E26177" t="s">
        <v>538</v>
      </c>
    </row>
    <row r="26178" spans="1:5" x14ac:dyDescent="0.25">
      <c r="A26178" t="s">
        <v>15090</v>
      </c>
      <c r="B26178" t="s">
        <v>20</v>
      </c>
      <c r="C26178" t="s">
        <v>19</v>
      </c>
      <c r="D26178" t="s">
        <v>33</v>
      </c>
      <c r="E26178" t="s">
        <v>533</v>
      </c>
    </row>
    <row r="26179" spans="1:5" x14ac:dyDescent="0.25">
      <c r="A26179" t="s">
        <v>20988</v>
      </c>
      <c r="B26179" t="s">
        <v>20</v>
      </c>
      <c r="C26179" t="s">
        <v>19</v>
      </c>
      <c r="D26179" t="s">
        <v>33</v>
      </c>
      <c r="E26179" t="s">
        <v>553</v>
      </c>
    </row>
    <row r="26180" spans="1:5" x14ac:dyDescent="0.25">
      <c r="A26180" t="s">
        <v>26348</v>
      </c>
      <c r="B26180" t="s">
        <v>20</v>
      </c>
      <c r="C26180" t="s">
        <v>19</v>
      </c>
      <c r="D26180" t="s">
        <v>33</v>
      </c>
      <c r="E26180" t="s">
        <v>530</v>
      </c>
    </row>
    <row r="26181" spans="1:5" x14ac:dyDescent="0.25">
      <c r="A26181" t="s">
        <v>10453</v>
      </c>
      <c r="B26181" t="s">
        <v>20</v>
      </c>
      <c r="C26181" t="s">
        <v>19</v>
      </c>
      <c r="D26181" t="s">
        <v>33</v>
      </c>
      <c r="E26181" t="s">
        <v>533</v>
      </c>
    </row>
    <row r="26182" spans="1:5" x14ac:dyDescent="0.25">
      <c r="A26182" t="s">
        <v>26350</v>
      </c>
      <c r="B26182" t="s">
        <v>20</v>
      </c>
      <c r="C26182" t="s">
        <v>19</v>
      </c>
      <c r="D26182" t="s">
        <v>33</v>
      </c>
      <c r="E26182" t="s">
        <v>538</v>
      </c>
    </row>
    <row r="26183" spans="1:5" x14ac:dyDescent="0.25">
      <c r="A26183" t="s">
        <v>22674</v>
      </c>
      <c r="B26183" t="s">
        <v>20</v>
      </c>
      <c r="C26183" t="s">
        <v>19</v>
      </c>
      <c r="D26183" t="s">
        <v>33</v>
      </c>
      <c r="E26183" t="s">
        <v>533</v>
      </c>
    </row>
    <row r="26184" spans="1:5" x14ac:dyDescent="0.25">
      <c r="A26184" t="s">
        <v>28829</v>
      </c>
      <c r="B26184" t="s">
        <v>20</v>
      </c>
      <c r="C26184" t="s">
        <v>19</v>
      </c>
      <c r="D26184" t="s">
        <v>33</v>
      </c>
      <c r="E26184" t="s">
        <v>533</v>
      </c>
    </row>
    <row r="26185" spans="1:5" x14ac:dyDescent="0.25">
      <c r="A26185" t="s">
        <v>22681</v>
      </c>
      <c r="B26185" t="s">
        <v>20</v>
      </c>
      <c r="C26185" t="s">
        <v>19</v>
      </c>
      <c r="D26185" t="s">
        <v>33</v>
      </c>
      <c r="E26185" t="s">
        <v>533</v>
      </c>
    </row>
    <row r="26186" spans="1:5" x14ac:dyDescent="0.25">
      <c r="A26186" t="s">
        <v>11577</v>
      </c>
      <c r="B26186" t="s">
        <v>20</v>
      </c>
      <c r="C26186" t="s">
        <v>19</v>
      </c>
      <c r="D26186" t="s">
        <v>33</v>
      </c>
      <c r="E26186" t="s">
        <v>533</v>
      </c>
    </row>
    <row r="26187" spans="1:5" x14ac:dyDescent="0.25">
      <c r="A26187" t="s">
        <v>15060</v>
      </c>
      <c r="B26187" t="s">
        <v>20</v>
      </c>
      <c r="C26187" t="s">
        <v>19</v>
      </c>
      <c r="D26187" t="s">
        <v>33</v>
      </c>
      <c r="E26187" t="s">
        <v>533</v>
      </c>
    </row>
    <row r="26188" spans="1:5" x14ac:dyDescent="0.25">
      <c r="A26188" t="s">
        <v>28439</v>
      </c>
      <c r="B26188" t="s">
        <v>20</v>
      </c>
      <c r="C26188" t="s">
        <v>19</v>
      </c>
      <c r="D26188" t="s">
        <v>33</v>
      </c>
      <c r="E26188" t="s">
        <v>533</v>
      </c>
    </row>
    <row r="26189" spans="1:5" x14ac:dyDescent="0.25">
      <c r="A26189" t="s">
        <v>26731</v>
      </c>
      <c r="B26189" t="s">
        <v>20</v>
      </c>
      <c r="C26189" t="s">
        <v>19</v>
      </c>
      <c r="D26189" t="s">
        <v>33</v>
      </c>
      <c r="E26189" t="s">
        <v>533</v>
      </c>
    </row>
    <row r="26190" spans="1:5" x14ac:dyDescent="0.25">
      <c r="A26190" t="s">
        <v>26358</v>
      </c>
      <c r="B26190" t="s">
        <v>16</v>
      </c>
      <c r="C26190" t="s">
        <v>17</v>
      </c>
      <c r="D26190" t="s">
        <v>33</v>
      </c>
      <c r="E26190" t="s">
        <v>653</v>
      </c>
    </row>
    <row r="26191" spans="1:5" x14ac:dyDescent="0.25">
      <c r="A26191" t="s">
        <v>26359</v>
      </c>
      <c r="B26191" t="s">
        <v>16</v>
      </c>
      <c r="C26191" t="s">
        <v>17</v>
      </c>
      <c r="D26191" t="s">
        <v>33</v>
      </c>
      <c r="E26191" t="s">
        <v>653</v>
      </c>
    </row>
    <row r="26192" spans="1:5" x14ac:dyDescent="0.25">
      <c r="A26192" t="s">
        <v>8230</v>
      </c>
      <c r="B26192" t="s">
        <v>20</v>
      </c>
      <c r="C26192" t="s">
        <v>19</v>
      </c>
      <c r="D26192" t="s">
        <v>33</v>
      </c>
      <c r="E26192" t="s">
        <v>533</v>
      </c>
    </row>
    <row r="26193" spans="1:5" x14ac:dyDescent="0.25">
      <c r="A26193" t="s">
        <v>26361</v>
      </c>
      <c r="B26193" t="s">
        <v>20</v>
      </c>
      <c r="C26193" t="s">
        <v>21</v>
      </c>
      <c r="D26193" t="s">
        <v>33</v>
      </c>
      <c r="E26193" t="s">
        <v>581</v>
      </c>
    </row>
    <row r="26194" spans="1:5" x14ac:dyDescent="0.25">
      <c r="A26194" t="s">
        <v>4089</v>
      </c>
      <c r="B26194" t="s">
        <v>20</v>
      </c>
      <c r="C26194" t="s">
        <v>19</v>
      </c>
      <c r="D26194" t="s">
        <v>33</v>
      </c>
      <c r="E26194" t="s">
        <v>533</v>
      </c>
    </row>
    <row r="26195" spans="1:5" x14ac:dyDescent="0.25">
      <c r="A26195" t="s">
        <v>23591</v>
      </c>
      <c r="B26195" t="s">
        <v>20</v>
      </c>
      <c r="C26195" t="s">
        <v>19</v>
      </c>
      <c r="D26195" t="s">
        <v>33</v>
      </c>
      <c r="E26195" t="s">
        <v>533</v>
      </c>
    </row>
    <row r="26196" spans="1:5" x14ac:dyDescent="0.25">
      <c r="A26196" t="s">
        <v>26364</v>
      </c>
      <c r="B26196" t="s">
        <v>20</v>
      </c>
      <c r="C26196" t="s">
        <v>19</v>
      </c>
      <c r="D26196" t="s">
        <v>33</v>
      </c>
      <c r="E26196" t="s">
        <v>538</v>
      </c>
    </row>
    <row r="26197" spans="1:5" x14ac:dyDescent="0.25">
      <c r="A26197" t="s">
        <v>26365</v>
      </c>
      <c r="B26197" t="s">
        <v>16</v>
      </c>
      <c r="C26197" t="s">
        <v>17</v>
      </c>
      <c r="D26197" t="s">
        <v>33</v>
      </c>
      <c r="E26197" t="s">
        <v>653</v>
      </c>
    </row>
    <row r="26198" spans="1:5" x14ac:dyDescent="0.25">
      <c r="A26198" t="s">
        <v>26366</v>
      </c>
      <c r="B26198" t="s">
        <v>16</v>
      </c>
      <c r="C26198" t="s">
        <v>17</v>
      </c>
      <c r="D26198" t="s">
        <v>33</v>
      </c>
      <c r="E26198" t="s">
        <v>653</v>
      </c>
    </row>
    <row r="26199" spans="1:5" x14ac:dyDescent="0.25">
      <c r="A26199" t="s">
        <v>26367</v>
      </c>
      <c r="B26199" t="s">
        <v>16</v>
      </c>
      <c r="C26199" t="s">
        <v>17</v>
      </c>
      <c r="D26199" t="s">
        <v>33</v>
      </c>
      <c r="E26199" t="s">
        <v>653</v>
      </c>
    </row>
    <row r="26200" spans="1:5" x14ac:dyDescent="0.25">
      <c r="A26200" t="s">
        <v>26368</v>
      </c>
      <c r="B26200" t="s">
        <v>20</v>
      </c>
      <c r="C26200" t="s">
        <v>19</v>
      </c>
      <c r="D26200" t="s">
        <v>33</v>
      </c>
      <c r="E26200" t="s">
        <v>538</v>
      </c>
    </row>
    <row r="26201" spans="1:5" x14ac:dyDescent="0.25">
      <c r="A26201" t="s">
        <v>26369</v>
      </c>
      <c r="B26201" t="s">
        <v>20</v>
      </c>
      <c r="C26201" t="s">
        <v>19</v>
      </c>
      <c r="D26201" t="s">
        <v>33</v>
      </c>
      <c r="E26201" t="s">
        <v>595</v>
      </c>
    </row>
    <row r="26202" spans="1:5" x14ac:dyDescent="0.25">
      <c r="A26202" t="s">
        <v>6665</v>
      </c>
      <c r="B26202" t="s">
        <v>20</v>
      </c>
      <c r="C26202" t="s">
        <v>19</v>
      </c>
      <c r="D26202" t="s">
        <v>33</v>
      </c>
      <c r="E26202" t="s">
        <v>533</v>
      </c>
    </row>
    <row r="26203" spans="1:5" x14ac:dyDescent="0.25">
      <c r="A26203" t="s">
        <v>26371</v>
      </c>
      <c r="B26203" t="s">
        <v>20</v>
      </c>
      <c r="C26203" t="s">
        <v>21</v>
      </c>
      <c r="D26203" t="s">
        <v>33</v>
      </c>
      <c r="E26203" t="s">
        <v>582</v>
      </c>
    </row>
    <row r="26204" spans="1:5" x14ac:dyDescent="0.25">
      <c r="A26204" t="s">
        <v>8231</v>
      </c>
      <c r="B26204" t="s">
        <v>20</v>
      </c>
      <c r="C26204" t="s">
        <v>19</v>
      </c>
      <c r="D26204" t="s">
        <v>33</v>
      </c>
      <c r="E26204" t="s">
        <v>533</v>
      </c>
    </row>
    <row r="26205" spans="1:5" x14ac:dyDescent="0.25">
      <c r="A26205" t="s">
        <v>26373</v>
      </c>
      <c r="B26205" t="s">
        <v>20</v>
      </c>
      <c r="C26205" t="s">
        <v>21</v>
      </c>
      <c r="D26205" t="s">
        <v>33</v>
      </c>
      <c r="E26205" t="s">
        <v>582</v>
      </c>
    </row>
    <row r="26206" spans="1:5" x14ac:dyDescent="0.25">
      <c r="A26206" t="s">
        <v>14016</v>
      </c>
      <c r="B26206" t="s">
        <v>20</v>
      </c>
      <c r="C26206" t="s">
        <v>19</v>
      </c>
      <c r="D26206" t="s">
        <v>33</v>
      </c>
      <c r="E26206" t="s">
        <v>533</v>
      </c>
    </row>
    <row r="26207" spans="1:5" x14ac:dyDescent="0.25">
      <c r="A26207" t="s">
        <v>26375</v>
      </c>
      <c r="B26207" t="s">
        <v>20</v>
      </c>
      <c r="C26207" t="s">
        <v>21</v>
      </c>
      <c r="D26207" t="s">
        <v>33</v>
      </c>
      <c r="E26207" t="s">
        <v>582</v>
      </c>
    </row>
    <row r="26208" spans="1:5" x14ac:dyDescent="0.25">
      <c r="A26208" t="s">
        <v>5254</v>
      </c>
      <c r="B26208" t="s">
        <v>20</v>
      </c>
      <c r="C26208" t="s">
        <v>19</v>
      </c>
      <c r="D26208" t="s">
        <v>33</v>
      </c>
      <c r="E26208" t="s">
        <v>533</v>
      </c>
    </row>
    <row r="26209" spans="1:5" x14ac:dyDescent="0.25">
      <c r="A26209" t="s">
        <v>26377</v>
      </c>
      <c r="B26209" t="s">
        <v>20</v>
      </c>
      <c r="C26209" t="s">
        <v>21</v>
      </c>
      <c r="D26209" t="s">
        <v>33</v>
      </c>
      <c r="E26209" t="s">
        <v>582</v>
      </c>
    </row>
    <row r="26210" spans="1:5" x14ac:dyDescent="0.25">
      <c r="A26210" t="s">
        <v>3764</v>
      </c>
      <c r="B26210" t="s">
        <v>20</v>
      </c>
      <c r="C26210" t="s">
        <v>19</v>
      </c>
      <c r="D26210" t="s">
        <v>33</v>
      </c>
      <c r="E26210" t="s">
        <v>533</v>
      </c>
    </row>
    <row r="26211" spans="1:5" x14ac:dyDescent="0.25">
      <c r="A26211" t="s">
        <v>26379</v>
      </c>
      <c r="B26211" t="s">
        <v>20</v>
      </c>
      <c r="C26211" t="s">
        <v>21</v>
      </c>
      <c r="D26211" t="s">
        <v>33</v>
      </c>
      <c r="E26211" t="s">
        <v>582</v>
      </c>
    </row>
    <row r="26212" spans="1:5" x14ac:dyDescent="0.25">
      <c r="A26212" t="s">
        <v>3847</v>
      </c>
      <c r="B26212" t="s">
        <v>20</v>
      </c>
      <c r="C26212" t="s">
        <v>19</v>
      </c>
      <c r="D26212" t="s">
        <v>33</v>
      </c>
      <c r="E26212" t="s">
        <v>553</v>
      </c>
    </row>
    <row r="26213" spans="1:5" x14ac:dyDescent="0.25">
      <c r="A26213" t="s">
        <v>26381</v>
      </c>
      <c r="B26213" t="s">
        <v>20</v>
      </c>
      <c r="C26213" t="s">
        <v>21</v>
      </c>
      <c r="D26213" t="s">
        <v>33</v>
      </c>
      <c r="E26213" t="s">
        <v>582</v>
      </c>
    </row>
    <row r="26214" spans="1:5" x14ac:dyDescent="0.25">
      <c r="A26214" t="s">
        <v>4090</v>
      </c>
      <c r="B26214" t="s">
        <v>20</v>
      </c>
      <c r="C26214" t="s">
        <v>19</v>
      </c>
      <c r="D26214" t="s">
        <v>33</v>
      </c>
      <c r="E26214" t="s">
        <v>533</v>
      </c>
    </row>
    <row r="26215" spans="1:5" x14ac:dyDescent="0.25">
      <c r="A26215" t="s">
        <v>26383</v>
      </c>
      <c r="B26215" t="s">
        <v>20</v>
      </c>
      <c r="C26215" t="s">
        <v>21</v>
      </c>
      <c r="D26215" t="s">
        <v>33</v>
      </c>
      <c r="E26215" t="s">
        <v>582</v>
      </c>
    </row>
    <row r="26216" spans="1:5" x14ac:dyDescent="0.25">
      <c r="A26216" t="s">
        <v>26385</v>
      </c>
      <c r="B26216" t="s">
        <v>20</v>
      </c>
      <c r="C26216" t="s">
        <v>19</v>
      </c>
      <c r="D26216" t="s">
        <v>33</v>
      </c>
      <c r="E26216" t="s">
        <v>530</v>
      </c>
    </row>
    <row r="26217" spans="1:5" x14ac:dyDescent="0.25">
      <c r="A26217" t="s">
        <v>17010</v>
      </c>
      <c r="B26217" t="s">
        <v>20</v>
      </c>
      <c r="C26217" t="s">
        <v>19</v>
      </c>
      <c r="D26217" t="s">
        <v>33</v>
      </c>
      <c r="E26217" t="s">
        <v>533</v>
      </c>
    </row>
    <row r="26218" spans="1:5" x14ac:dyDescent="0.25">
      <c r="A26218" t="s">
        <v>26386</v>
      </c>
      <c r="B26218" t="s">
        <v>16</v>
      </c>
      <c r="C26218" t="s">
        <v>17</v>
      </c>
      <c r="D26218" t="s">
        <v>33</v>
      </c>
      <c r="E26218" t="s">
        <v>653</v>
      </c>
    </row>
    <row r="26219" spans="1:5" x14ac:dyDescent="0.25">
      <c r="A26219" t="s">
        <v>9338</v>
      </c>
      <c r="B26219" t="s">
        <v>20</v>
      </c>
      <c r="C26219" t="s">
        <v>19</v>
      </c>
      <c r="D26219" t="s">
        <v>33</v>
      </c>
      <c r="E26219" t="s">
        <v>533</v>
      </c>
    </row>
    <row r="26220" spans="1:5" x14ac:dyDescent="0.25">
      <c r="A26220" t="s">
        <v>26388</v>
      </c>
      <c r="B26220" t="s">
        <v>20</v>
      </c>
      <c r="C26220" t="s">
        <v>19</v>
      </c>
      <c r="D26220" t="s">
        <v>33</v>
      </c>
      <c r="E26220" t="s">
        <v>530</v>
      </c>
    </row>
    <row r="26221" spans="1:5" x14ac:dyDescent="0.25">
      <c r="A26221" t="s">
        <v>26389</v>
      </c>
      <c r="B26221" t="s">
        <v>20</v>
      </c>
      <c r="C26221" t="s">
        <v>19</v>
      </c>
      <c r="D26221" t="s">
        <v>33</v>
      </c>
      <c r="E26221" t="s">
        <v>538</v>
      </c>
    </row>
    <row r="26222" spans="1:5" x14ac:dyDescent="0.25">
      <c r="A26222" t="s">
        <v>24986</v>
      </c>
      <c r="B26222" t="s">
        <v>20</v>
      </c>
      <c r="C26222" t="s">
        <v>19</v>
      </c>
      <c r="D26222" t="s">
        <v>33</v>
      </c>
      <c r="E26222" t="s">
        <v>553</v>
      </c>
    </row>
    <row r="26223" spans="1:5" x14ac:dyDescent="0.25">
      <c r="A26223" t="s">
        <v>26391</v>
      </c>
      <c r="B26223" t="s">
        <v>20</v>
      </c>
      <c r="C26223" t="s">
        <v>19</v>
      </c>
      <c r="D26223" t="s">
        <v>33</v>
      </c>
      <c r="E26223" t="s">
        <v>538</v>
      </c>
    </row>
    <row r="26224" spans="1:5" x14ac:dyDescent="0.25">
      <c r="A26224" t="s">
        <v>26392</v>
      </c>
      <c r="B26224" t="s">
        <v>20</v>
      </c>
      <c r="C26224" t="s">
        <v>22</v>
      </c>
      <c r="D26224" t="s">
        <v>33</v>
      </c>
      <c r="E26224" t="s">
        <v>908</v>
      </c>
    </row>
    <row r="26225" spans="1:5" x14ac:dyDescent="0.25">
      <c r="A26225" t="s">
        <v>26393</v>
      </c>
      <c r="B26225" t="s">
        <v>20</v>
      </c>
      <c r="C26225" t="s">
        <v>19</v>
      </c>
      <c r="D26225" t="s">
        <v>33</v>
      </c>
      <c r="E26225" t="s">
        <v>563</v>
      </c>
    </row>
    <row r="26226" spans="1:5" x14ac:dyDescent="0.25">
      <c r="A26226" t="s">
        <v>25427</v>
      </c>
      <c r="B26226" t="s">
        <v>20</v>
      </c>
      <c r="C26226" t="s">
        <v>19</v>
      </c>
      <c r="D26226" t="s">
        <v>33</v>
      </c>
      <c r="E26226" t="s">
        <v>553</v>
      </c>
    </row>
    <row r="26227" spans="1:5" x14ac:dyDescent="0.25">
      <c r="A26227" t="s">
        <v>26395</v>
      </c>
      <c r="B26227" t="s">
        <v>20</v>
      </c>
      <c r="C26227" t="s">
        <v>19</v>
      </c>
      <c r="D26227" t="s">
        <v>33</v>
      </c>
      <c r="E26227" t="s">
        <v>538</v>
      </c>
    </row>
    <row r="26228" spans="1:5" x14ac:dyDescent="0.25">
      <c r="A26228" t="s">
        <v>26396</v>
      </c>
      <c r="B26228" t="s">
        <v>20</v>
      </c>
      <c r="C26228" t="s">
        <v>19</v>
      </c>
      <c r="D26228" t="s">
        <v>33</v>
      </c>
      <c r="E26228" t="s">
        <v>530</v>
      </c>
    </row>
    <row r="26229" spans="1:5" x14ac:dyDescent="0.25">
      <c r="A26229" t="s">
        <v>26399</v>
      </c>
      <c r="B26229" t="s">
        <v>20</v>
      </c>
      <c r="C26229" t="s">
        <v>19</v>
      </c>
      <c r="D26229" t="s">
        <v>33</v>
      </c>
      <c r="E26229" t="s">
        <v>530</v>
      </c>
    </row>
    <row r="26230" spans="1:5" x14ac:dyDescent="0.25">
      <c r="A26230" t="s">
        <v>26398</v>
      </c>
      <c r="B26230" t="s">
        <v>20</v>
      </c>
      <c r="C26230" t="s">
        <v>19</v>
      </c>
      <c r="D26230" t="s">
        <v>33</v>
      </c>
      <c r="E26230" t="s">
        <v>538</v>
      </c>
    </row>
    <row r="26231" spans="1:5" x14ac:dyDescent="0.25">
      <c r="A26231" t="s">
        <v>17007</v>
      </c>
      <c r="B26231" t="s">
        <v>20</v>
      </c>
      <c r="C26231" t="s">
        <v>19</v>
      </c>
      <c r="D26231" t="s">
        <v>33</v>
      </c>
      <c r="E26231" t="s">
        <v>533</v>
      </c>
    </row>
    <row r="26232" spans="1:5" x14ac:dyDescent="0.25">
      <c r="A26232" t="s">
        <v>26402</v>
      </c>
      <c r="B26232" t="s">
        <v>20</v>
      </c>
      <c r="C26232" t="s">
        <v>19</v>
      </c>
      <c r="D26232" t="s">
        <v>33</v>
      </c>
      <c r="E26232" t="s">
        <v>538</v>
      </c>
    </row>
    <row r="26233" spans="1:5" x14ac:dyDescent="0.25">
      <c r="A26233" t="s">
        <v>22718</v>
      </c>
      <c r="B26233" t="s">
        <v>20</v>
      </c>
      <c r="C26233" t="s">
        <v>19</v>
      </c>
      <c r="D26233" t="s">
        <v>33</v>
      </c>
      <c r="E26233" t="s">
        <v>533</v>
      </c>
    </row>
    <row r="26234" spans="1:5" x14ac:dyDescent="0.25">
      <c r="A26234" t="s">
        <v>26401</v>
      </c>
      <c r="B26234" t="s">
        <v>20</v>
      </c>
      <c r="C26234" t="s">
        <v>19</v>
      </c>
      <c r="D26234" t="s">
        <v>33</v>
      </c>
      <c r="E26234" t="s">
        <v>530</v>
      </c>
    </row>
    <row r="26235" spans="1:5" x14ac:dyDescent="0.25">
      <c r="A26235" t="s">
        <v>26404</v>
      </c>
      <c r="B26235" t="s">
        <v>20</v>
      </c>
      <c r="C26235" t="s">
        <v>19</v>
      </c>
      <c r="D26235" t="s">
        <v>33</v>
      </c>
      <c r="E26235" t="s">
        <v>538</v>
      </c>
    </row>
    <row r="26236" spans="1:5" x14ac:dyDescent="0.25">
      <c r="A26236" t="s">
        <v>26405</v>
      </c>
      <c r="B26236" t="s">
        <v>20</v>
      </c>
      <c r="C26236" t="s">
        <v>19</v>
      </c>
      <c r="D26236" t="s">
        <v>33</v>
      </c>
      <c r="E26236" t="s">
        <v>530</v>
      </c>
    </row>
    <row r="26237" spans="1:5" x14ac:dyDescent="0.25">
      <c r="A26237" t="s">
        <v>21642</v>
      </c>
      <c r="B26237" t="s">
        <v>20</v>
      </c>
      <c r="C26237" t="s">
        <v>19</v>
      </c>
      <c r="D26237" t="s">
        <v>33</v>
      </c>
      <c r="E26237" t="s">
        <v>533</v>
      </c>
    </row>
    <row r="26238" spans="1:5" x14ac:dyDescent="0.25">
      <c r="A26238" t="s">
        <v>26406</v>
      </c>
      <c r="B26238" t="s">
        <v>16</v>
      </c>
      <c r="C26238" t="s">
        <v>17</v>
      </c>
      <c r="D26238" t="s">
        <v>33</v>
      </c>
      <c r="E26238" t="s">
        <v>653</v>
      </c>
    </row>
    <row r="26239" spans="1:5" x14ac:dyDescent="0.25">
      <c r="A26239" t="s">
        <v>22292</v>
      </c>
      <c r="B26239" t="s">
        <v>20</v>
      </c>
      <c r="C26239" t="s">
        <v>19</v>
      </c>
      <c r="D26239" t="s">
        <v>33</v>
      </c>
      <c r="E26239" t="s">
        <v>533</v>
      </c>
    </row>
    <row r="26240" spans="1:5" x14ac:dyDescent="0.25">
      <c r="A26240" t="s">
        <v>26408</v>
      </c>
      <c r="B26240" t="s">
        <v>20</v>
      </c>
      <c r="C26240" t="s">
        <v>19</v>
      </c>
      <c r="D26240" t="s">
        <v>33</v>
      </c>
      <c r="E26240" t="s">
        <v>538</v>
      </c>
    </row>
    <row r="26241" spans="1:5" x14ac:dyDescent="0.25">
      <c r="A26241" t="s">
        <v>22469</v>
      </c>
      <c r="B26241" t="s">
        <v>20</v>
      </c>
      <c r="C26241" t="s">
        <v>19</v>
      </c>
      <c r="D26241" t="s">
        <v>33</v>
      </c>
      <c r="E26241" t="s">
        <v>533</v>
      </c>
    </row>
    <row r="26242" spans="1:5" x14ac:dyDescent="0.25">
      <c r="A26242" t="s">
        <v>26410</v>
      </c>
      <c r="B26242" t="s">
        <v>20</v>
      </c>
      <c r="C26242" t="s">
        <v>19</v>
      </c>
      <c r="D26242" t="s">
        <v>33</v>
      </c>
      <c r="E26242" t="s">
        <v>538</v>
      </c>
    </row>
    <row r="26243" spans="1:5" x14ac:dyDescent="0.25">
      <c r="A26243" t="s">
        <v>22480</v>
      </c>
      <c r="B26243" t="s">
        <v>20</v>
      </c>
      <c r="C26243" t="s">
        <v>19</v>
      </c>
      <c r="D26243" t="s">
        <v>33</v>
      </c>
      <c r="E26243" t="s">
        <v>533</v>
      </c>
    </row>
    <row r="26244" spans="1:5" x14ac:dyDescent="0.25">
      <c r="A26244" t="s">
        <v>26412</v>
      </c>
      <c r="B26244" t="s">
        <v>20</v>
      </c>
      <c r="C26244" t="s">
        <v>19</v>
      </c>
      <c r="D26244" t="s">
        <v>33</v>
      </c>
      <c r="E26244" t="s">
        <v>538</v>
      </c>
    </row>
    <row r="26245" spans="1:5" x14ac:dyDescent="0.25">
      <c r="A26245" t="s">
        <v>22790</v>
      </c>
      <c r="B26245" t="s">
        <v>20</v>
      </c>
      <c r="C26245" t="s">
        <v>19</v>
      </c>
      <c r="D26245" t="s">
        <v>33</v>
      </c>
      <c r="E26245" t="s">
        <v>533</v>
      </c>
    </row>
    <row r="26246" spans="1:5" x14ac:dyDescent="0.25">
      <c r="A26246" t="s">
        <v>26414</v>
      </c>
      <c r="B26246" t="s">
        <v>20</v>
      </c>
      <c r="C26246" t="s">
        <v>19</v>
      </c>
      <c r="D26246" t="s">
        <v>33</v>
      </c>
      <c r="E26246" t="s">
        <v>538</v>
      </c>
    </row>
    <row r="26247" spans="1:5" x14ac:dyDescent="0.25">
      <c r="A26247" t="s">
        <v>18579</v>
      </c>
      <c r="B26247" t="s">
        <v>20</v>
      </c>
      <c r="C26247" t="s">
        <v>19</v>
      </c>
      <c r="D26247" t="s">
        <v>33</v>
      </c>
      <c r="E26247" t="s">
        <v>533</v>
      </c>
    </row>
    <row r="26248" spans="1:5" x14ac:dyDescent="0.25">
      <c r="A26248" t="s">
        <v>26416</v>
      </c>
      <c r="B26248" t="s">
        <v>20</v>
      </c>
      <c r="C26248" t="s">
        <v>19</v>
      </c>
      <c r="D26248" t="s">
        <v>33</v>
      </c>
      <c r="E26248" t="s">
        <v>539</v>
      </c>
    </row>
    <row r="26249" spans="1:5" x14ac:dyDescent="0.25">
      <c r="A26249" t="s">
        <v>26417</v>
      </c>
      <c r="B26249" t="s">
        <v>20</v>
      </c>
      <c r="C26249" t="s">
        <v>19</v>
      </c>
      <c r="D26249" t="s">
        <v>33</v>
      </c>
      <c r="E26249" t="s">
        <v>523</v>
      </c>
    </row>
    <row r="26250" spans="1:5" x14ac:dyDescent="0.25">
      <c r="A26250" t="s">
        <v>26418</v>
      </c>
      <c r="B26250" t="s">
        <v>20</v>
      </c>
      <c r="C26250" t="s">
        <v>19</v>
      </c>
      <c r="D26250" t="s">
        <v>33</v>
      </c>
      <c r="E26250" t="s">
        <v>523</v>
      </c>
    </row>
    <row r="26251" spans="1:5" x14ac:dyDescent="0.25">
      <c r="A26251" t="s">
        <v>27372</v>
      </c>
      <c r="B26251" t="s">
        <v>20</v>
      </c>
      <c r="C26251" t="s">
        <v>19</v>
      </c>
      <c r="D26251" t="s">
        <v>33</v>
      </c>
      <c r="E26251" t="s">
        <v>533</v>
      </c>
    </row>
    <row r="26252" spans="1:5" x14ac:dyDescent="0.25">
      <c r="A26252" t="s">
        <v>9485</v>
      </c>
      <c r="B26252" t="s">
        <v>20</v>
      </c>
      <c r="C26252" t="s">
        <v>19</v>
      </c>
      <c r="D26252" t="s">
        <v>33</v>
      </c>
      <c r="E26252" t="s">
        <v>533</v>
      </c>
    </row>
    <row r="26253" spans="1:5" x14ac:dyDescent="0.25">
      <c r="A26253" t="s">
        <v>17651</v>
      </c>
      <c r="B26253" t="s">
        <v>20</v>
      </c>
      <c r="C26253" t="s">
        <v>19</v>
      </c>
      <c r="D26253" t="s">
        <v>33</v>
      </c>
      <c r="E26253" t="s">
        <v>533</v>
      </c>
    </row>
    <row r="26254" spans="1:5" x14ac:dyDescent="0.25">
      <c r="A26254" t="s">
        <v>26422</v>
      </c>
      <c r="B26254" t="s">
        <v>20</v>
      </c>
      <c r="C26254" t="s">
        <v>19</v>
      </c>
      <c r="D26254" t="s">
        <v>33</v>
      </c>
      <c r="E26254" t="s">
        <v>611</v>
      </c>
    </row>
    <row r="26255" spans="1:5" x14ac:dyDescent="0.25">
      <c r="A26255" t="s">
        <v>2803</v>
      </c>
      <c r="B26255" t="s">
        <v>20</v>
      </c>
      <c r="C26255" t="s">
        <v>19</v>
      </c>
      <c r="D26255" t="s">
        <v>33</v>
      </c>
      <c r="E26255" t="s">
        <v>533</v>
      </c>
    </row>
    <row r="26256" spans="1:5" x14ac:dyDescent="0.25">
      <c r="A26256" t="s">
        <v>26424</v>
      </c>
      <c r="B26256" t="s">
        <v>20</v>
      </c>
      <c r="C26256" t="s">
        <v>21</v>
      </c>
      <c r="D26256" t="s">
        <v>33</v>
      </c>
      <c r="E26256" t="s">
        <v>582</v>
      </c>
    </row>
    <row r="26257" spans="1:5" x14ac:dyDescent="0.25">
      <c r="A26257" t="s">
        <v>17571</v>
      </c>
      <c r="B26257" t="s">
        <v>20</v>
      </c>
      <c r="C26257" t="s">
        <v>19</v>
      </c>
      <c r="D26257" t="s">
        <v>33</v>
      </c>
      <c r="E26257" t="s">
        <v>533</v>
      </c>
    </row>
    <row r="26258" spans="1:5" x14ac:dyDescent="0.25">
      <c r="A26258" t="s">
        <v>26426</v>
      </c>
      <c r="B26258" t="s">
        <v>20</v>
      </c>
      <c r="C26258" t="s">
        <v>21</v>
      </c>
      <c r="D26258" t="s">
        <v>33</v>
      </c>
      <c r="E26258" t="s">
        <v>581</v>
      </c>
    </row>
    <row r="26259" spans="1:5" x14ac:dyDescent="0.25">
      <c r="A26259" t="s">
        <v>25008</v>
      </c>
      <c r="B26259" t="s">
        <v>20</v>
      </c>
      <c r="C26259" t="s">
        <v>19</v>
      </c>
      <c r="D26259" t="s">
        <v>33</v>
      </c>
      <c r="E26259" t="s">
        <v>533</v>
      </c>
    </row>
    <row r="26260" spans="1:5" x14ac:dyDescent="0.25">
      <c r="A26260" t="s">
        <v>25007</v>
      </c>
      <c r="B26260" t="s">
        <v>20</v>
      </c>
      <c r="C26260" t="s">
        <v>19</v>
      </c>
      <c r="D26260" t="s">
        <v>33</v>
      </c>
      <c r="E26260" t="s">
        <v>533</v>
      </c>
    </row>
    <row r="26261" spans="1:5" x14ac:dyDescent="0.25">
      <c r="A26261" t="s">
        <v>26429</v>
      </c>
      <c r="B26261" t="s">
        <v>20</v>
      </c>
      <c r="C26261" t="s">
        <v>19</v>
      </c>
      <c r="D26261" t="s">
        <v>33</v>
      </c>
      <c r="E26261" t="s">
        <v>530</v>
      </c>
    </row>
    <row r="26262" spans="1:5" x14ac:dyDescent="0.25">
      <c r="A26262" t="s">
        <v>10163</v>
      </c>
      <c r="B26262" t="s">
        <v>20</v>
      </c>
      <c r="C26262" t="s">
        <v>19</v>
      </c>
      <c r="D26262" t="s">
        <v>33</v>
      </c>
      <c r="E26262" t="s">
        <v>533</v>
      </c>
    </row>
    <row r="26263" spans="1:5" x14ac:dyDescent="0.25">
      <c r="A26263" t="s">
        <v>26431</v>
      </c>
      <c r="B26263" t="s">
        <v>20</v>
      </c>
      <c r="C26263" t="s">
        <v>21</v>
      </c>
      <c r="D26263" t="s">
        <v>33</v>
      </c>
      <c r="E26263" t="s">
        <v>582</v>
      </c>
    </row>
    <row r="26264" spans="1:5" x14ac:dyDescent="0.25">
      <c r="A26264" t="s">
        <v>12940</v>
      </c>
      <c r="B26264" t="s">
        <v>20</v>
      </c>
      <c r="C26264" t="s">
        <v>19</v>
      </c>
      <c r="D26264" t="s">
        <v>33</v>
      </c>
      <c r="E26264" t="s">
        <v>533</v>
      </c>
    </row>
    <row r="26265" spans="1:5" x14ac:dyDescent="0.25">
      <c r="A26265" t="s">
        <v>19169</v>
      </c>
      <c r="B26265" t="s">
        <v>20</v>
      </c>
      <c r="C26265" t="s">
        <v>19</v>
      </c>
      <c r="D26265" t="s">
        <v>33</v>
      </c>
      <c r="E26265" t="s">
        <v>533</v>
      </c>
    </row>
    <row r="26266" spans="1:5" x14ac:dyDescent="0.25">
      <c r="A26266" t="s">
        <v>19171</v>
      </c>
      <c r="B26266" t="s">
        <v>20</v>
      </c>
      <c r="C26266" t="s">
        <v>19</v>
      </c>
      <c r="D26266" t="s">
        <v>33</v>
      </c>
      <c r="E26266" t="s">
        <v>533</v>
      </c>
    </row>
    <row r="26267" spans="1:5" x14ac:dyDescent="0.25">
      <c r="A26267" t="s">
        <v>28091</v>
      </c>
      <c r="B26267" t="s">
        <v>20</v>
      </c>
      <c r="C26267" t="s">
        <v>19</v>
      </c>
      <c r="D26267" t="s">
        <v>33</v>
      </c>
      <c r="E26267" t="s">
        <v>553</v>
      </c>
    </row>
    <row r="26268" spans="1:5" x14ac:dyDescent="0.25">
      <c r="A26268" t="s">
        <v>14063</v>
      </c>
      <c r="B26268" t="s">
        <v>20</v>
      </c>
      <c r="C26268" t="s">
        <v>19</v>
      </c>
      <c r="D26268" t="s">
        <v>33</v>
      </c>
      <c r="E26268" t="s">
        <v>533</v>
      </c>
    </row>
    <row r="26269" spans="1:5" x14ac:dyDescent="0.25">
      <c r="A26269" t="s">
        <v>19167</v>
      </c>
      <c r="B26269" t="s">
        <v>20</v>
      </c>
      <c r="C26269" t="s">
        <v>19</v>
      </c>
      <c r="D26269" t="s">
        <v>33</v>
      </c>
      <c r="E26269" t="s">
        <v>533</v>
      </c>
    </row>
    <row r="26270" spans="1:5" x14ac:dyDescent="0.25">
      <c r="A26270" t="s">
        <v>22479</v>
      </c>
      <c r="B26270" t="s">
        <v>20</v>
      </c>
      <c r="C26270" t="s">
        <v>19</v>
      </c>
      <c r="D26270" t="s">
        <v>33</v>
      </c>
      <c r="E26270" t="s">
        <v>533</v>
      </c>
    </row>
    <row r="26271" spans="1:5" x14ac:dyDescent="0.25">
      <c r="A26271" t="s">
        <v>29444</v>
      </c>
      <c r="B26271" t="s">
        <v>20</v>
      </c>
      <c r="C26271" t="s">
        <v>19</v>
      </c>
      <c r="D26271" t="s">
        <v>33</v>
      </c>
      <c r="E26271" t="s">
        <v>533</v>
      </c>
    </row>
    <row r="26272" spans="1:5" x14ac:dyDescent="0.25">
      <c r="A26272" t="s">
        <v>22134</v>
      </c>
      <c r="B26272" t="s">
        <v>20</v>
      </c>
      <c r="C26272" t="s">
        <v>19</v>
      </c>
      <c r="D26272" t="s">
        <v>33</v>
      </c>
      <c r="E26272" t="s">
        <v>533</v>
      </c>
    </row>
    <row r="26273" spans="1:5" x14ac:dyDescent="0.25">
      <c r="A26273" t="s">
        <v>26441</v>
      </c>
      <c r="B26273" t="s">
        <v>20</v>
      </c>
      <c r="C26273" t="s">
        <v>19</v>
      </c>
      <c r="D26273" t="s">
        <v>33</v>
      </c>
      <c r="E26273" t="s">
        <v>538</v>
      </c>
    </row>
    <row r="26274" spans="1:5" x14ac:dyDescent="0.25">
      <c r="A26274" t="s">
        <v>28430</v>
      </c>
      <c r="B26274" t="s">
        <v>20</v>
      </c>
      <c r="C26274" t="s">
        <v>19</v>
      </c>
      <c r="D26274" t="s">
        <v>33</v>
      </c>
      <c r="E26274" t="s">
        <v>533</v>
      </c>
    </row>
    <row r="26275" spans="1:5" x14ac:dyDescent="0.25">
      <c r="A26275" t="s">
        <v>26443</v>
      </c>
      <c r="B26275" t="s">
        <v>20</v>
      </c>
      <c r="C26275" t="s">
        <v>19</v>
      </c>
      <c r="D26275" t="s">
        <v>33</v>
      </c>
      <c r="E26275" t="s">
        <v>538</v>
      </c>
    </row>
    <row r="26276" spans="1:5" x14ac:dyDescent="0.25">
      <c r="A26276" t="s">
        <v>14452</v>
      </c>
      <c r="B26276" t="s">
        <v>20</v>
      </c>
      <c r="C26276" t="s">
        <v>19</v>
      </c>
      <c r="D26276" t="s">
        <v>33</v>
      </c>
      <c r="E26276" t="s">
        <v>533</v>
      </c>
    </row>
    <row r="26277" spans="1:5" x14ac:dyDescent="0.25">
      <c r="A26277" t="s">
        <v>26445</v>
      </c>
      <c r="B26277" t="s">
        <v>20</v>
      </c>
      <c r="C26277" t="s">
        <v>21</v>
      </c>
      <c r="D26277" t="s">
        <v>33</v>
      </c>
      <c r="E26277" t="s">
        <v>582</v>
      </c>
    </row>
    <row r="26278" spans="1:5" x14ac:dyDescent="0.25">
      <c r="A26278" t="s">
        <v>2800</v>
      </c>
      <c r="B26278" t="s">
        <v>20</v>
      </c>
      <c r="C26278" t="s">
        <v>19</v>
      </c>
      <c r="D26278" t="s">
        <v>33</v>
      </c>
      <c r="E26278" t="s">
        <v>533</v>
      </c>
    </row>
    <row r="26279" spans="1:5" x14ac:dyDescent="0.25">
      <c r="A26279" t="s">
        <v>26447</v>
      </c>
      <c r="B26279" t="s">
        <v>20</v>
      </c>
      <c r="C26279" t="s">
        <v>19</v>
      </c>
      <c r="D26279" t="s">
        <v>33</v>
      </c>
      <c r="E26279" t="s">
        <v>530</v>
      </c>
    </row>
    <row r="26280" spans="1:5" x14ac:dyDescent="0.25">
      <c r="A26280" t="s">
        <v>2802</v>
      </c>
      <c r="B26280" t="s">
        <v>20</v>
      </c>
      <c r="C26280" t="s">
        <v>19</v>
      </c>
      <c r="D26280" t="s">
        <v>33</v>
      </c>
      <c r="E26280" t="s">
        <v>533</v>
      </c>
    </row>
    <row r="26281" spans="1:5" x14ac:dyDescent="0.25">
      <c r="A26281" t="s">
        <v>26449</v>
      </c>
      <c r="B26281" t="s">
        <v>20</v>
      </c>
      <c r="C26281" t="s">
        <v>19</v>
      </c>
      <c r="D26281" t="s">
        <v>33</v>
      </c>
      <c r="E26281" t="s">
        <v>538</v>
      </c>
    </row>
    <row r="26282" spans="1:5" x14ac:dyDescent="0.25">
      <c r="A26282" t="s">
        <v>12860</v>
      </c>
      <c r="B26282" t="s">
        <v>20</v>
      </c>
      <c r="C26282" t="s">
        <v>19</v>
      </c>
      <c r="D26282" t="s">
        <v>33</v>
      </c>
      <c r="E26282" t="s">
        <v>533</v>
      </c>
    </row>
    <row r="26283" spans="1:5" x14ac:dyDescent="0.25">
      <c r="A26283" t="s">
        <v>26451</v>
      </c>
      <c r="B26283" t="s">
        <v>20</v>
      </c>
      <c r="C26283" t="s">
        <v>19</v>
      </c>
      <c r="D26283" t="s">
        <v>33</v>
      </c>
      <c r="E26283" t="s">
        <v>538</v>
      </c>
    </row>
    <row r="26284" spans="1:5" x14ac:dyDescent="0.25">
      <c r="A26284" t="s">
        <v>27370</v>
      </c>
      <c r="B26284" t="s">
        <v>20</v>
      </c>
      <c r="C26284" t="s">
        <v>19</v>
      </c>
      <c r="D26284" t="s">
        <v>33</v>
      </c>
      <c r="E26284" t="s">
        <v>533</v>
      </c>
    </row>
    <row r="26285" spans="1:5" x14ac:dyDescent="0.25">
      <c r="A26285" t="s">
        <v>26453</v>
      </c>
      <c r="B26285" t="s">
        <v>16</v>
      </c>
      <c r="C26285" t="s">
        <v>15</v>
      </c>
      <c r="D26285" t="s">
        <v>33</v>
      </c>
      <c r="E26285" t="s">
        <v>659</v>
      </c>
    </row>
    <row r="26286" spans="1:5" x14ac:dyDescent="0.25">
      <c r="A26286" t="s">
        <v>17942</v>
      </c>
      <c r="B26286" t="s">
        <v>20</v>
      </c>
      <c r="C26286" t="s">
        <v>19</v>
      </c>
      <c r="D26286" t="s">
        <v>33</v>
      </c>
      <c r="E26286" t="s">
        <v>533</v>
      </c>
    </row>
    <row r="26287" spans="1:5" x14ac:dyDescent="0.25">
      <c r="A26287" t="s">
        <v>13111</v>
      </c>
      <c r="B26287" t="s">
        <v>20</v>
      </c>
      <c r="C26287" t="s">
        <v>19</v>
      </c>
      <c r="D26287" t="s">
        <v>33</v>
      </c>
      <c r="E26287" t="s">
        <v>533</v>
      </c>
    </row>
    <row r="26288" spans="1:5" x14ac:dyDescent="0.25">
      <c r="A26288" t="s">
        <v>26456</v>
      </c>
      <c r="B26288" t="s">
        <v>20</v>
      </c>
      <c r="C26288" t="s">
        <v>19</v>
      </c>
      <c r="D26288" t="s">
        <v>33</v>
      </c>
      <c r="E26288" t="s">
        <v>538</v>
      </c>
    </row>
    <row r="26289" spans="1:5" x14ac:dyDescent="0.25">
      <c r="A26289" t="s">
        <v>26457</v>
      </c>
      <c r="B26289" t="s">
        <v>20</v>
      </c>
      <c r="C26289" t="s">
        <v>19</v>
      </c>
      <c r="D26289" t="s">
        <v>33</v>
      </c>
      <c r="E26289" t="s">
        <v>530</v>
      </c>
    </row>
    <row r="26290" spans="1:5" x14ac:dyDescent="0.25">
      <c r="A26290" t="s">
        <v>26458</v>
      </c>
      <c r="B26290" t="s">
        <v>16</v>
      </c>
      <c r="C26290" t="s">
        <v>17</v>
      </c>
      <c r="D26290" t="s">
        <v>33</v>
      </c>
      <c r="E26290" t="s">
        <v>653</v>
      </c>
    </row>
    <row r="26291" spans="1:5" x14ac:dyDescent="0.25">
      <c r="A26291" t="s">
        <v>25006</v>
      </c>
      <c r="B26291" t="s">
        <v>20</v>
      </c>
      <c r="C26291" t="s">
        <v>19</v>
      </c>
      <c r="D26291" t="s">
        <v>33</v>
      </c>
      <c r="E26291" t="s">
        <v>533</v>
      </c>
    </row>
    <row r="26292" spans="1:5" x14ac:dyDescent="0.25">
      <c r="A26292" t="s">
        <v>26460</v>
      </c>
      <c r="B26292" t="s">
        <v>20</v>
      </c>
      <c r="C26292" t="s">
        <v>21</v>
      </c>
      <c r="D26292" t="s">
        <v>33</v>
      </c>
      <c r="E26292" t="s">
        <v>581</v>
      </c>
    </row>
    <row r="26293" spans="1:5" x14ac:dyDescent="0.25">
      <c r="A26293" t="s">
        <v>26461</v>
      </c>
      <c r="B26293" t="s">
        <v>20</v>
      </c>
      <c r="C26293" t="s">
        <v>21</v>
      </c>
      <c r="D26293" t="s">
        <v>33</v>
      </c>
      <c r="E26293" t="s">
        <v>582</v>
      </c>
    </row>
    <row r="26294" spans="1:5" x14ac:dyDescent="0.25">
      <c r="A26294" t="s">
        <v>26462</v>
      </c>
      <c r="B26294" t="s">
        <v>16</v>
      </c>
      <c r="C26294" t="s">
        <v>17</v>
      </c>
      <c r="D26294" t="s">
        <v>33</v>
      </c>
      <c r="E26294" t="s">
        <v>653</v>
      </c>
    </row>
    <row r="26295" spans="1:5" x14ac:dyDescent="0.25">
      <c r="A26295" t="s">
        <v>3653</v>
      </c>
      <c r="B26295" t="s">
        <v>20</v>
      </c>
      <c r="C26295" t="s">
        <v>19</v>
      </c>
      <c r="D26295" t="s">
        <v>33</v>
      </c>
      <c r="E26295" t="s">
        <v>533</v>
      </c>
    </row>
    <row r="26296" spans="1:5" x14ac:dyDescent="0.25">
      <c r="A26296" t="s">
        <v>26464</v>
      </c>
      <c r="B26296" t="s">
        <v>16</v>
      </c>
      <c r="C26296" t="s">
        <v>17</v>
      </c>
      <c r="D26296" t="s">
        <v>33</v>
      </c>
      <c r="E26296" t="s">
        <v>653</v>
      </c>
    </row>
    <row r="26297" spans="1:5" x14ac:dyDescent="0.25">
      <c r="A26297" t="s">
        <v>16693</v>
      </c>
      <c r="B26297" t="s">
        <v>20</v>
      </c>
      <c r="C26297" t="s">
        <v>19</v>
      </c>
      <c r="D26297" t="s">
        <v>33</v>
      </c>
      <c r="E26297" t="s">
        <v>533</v>
      </c>
    </row>
    <row r="26298" spans="1:5" x14ac:dyDescent="0.25">
      <c r="A26298" t="s">
        <v>19346</v>
      </c>
      <c r="B26298" t="s">
        <v>20</v>
      </c>
      <c r="C26298" t="s">
        <v>19</v>
      </c>
      <c r="D26298" t="s">
        <v>33</v>
      </c>
      <c r="E26298" t="s">
        <v>553</v>
      </c>
    </row>
    <row r="26299" spans="1:5" x14ac:dyDescent="0.25">
      <c r="A26299" t="s">
        <v>3440</v>
      </c>
      <c r="B26299" t="s">
        <v>20</v>
      </c>
      <c r="C26299" t="s">
        <v>22</v>
      </c>
      <c r="D26299" t="s">
        <v>33</v>
      </c>
      <c r="E26299" t="s">
        <v>629</v>
      </c>
    </row>
    <row r="26300" spans="1:5" x14ac:dyDescent="0.25">
      <c r="A26300" t="s">
        <v>3606</v>
      </c>
      <c r="B26300" t="s">
        <v>20</v>
      </c>
      <c r="C26300" t="s">
        <v>22</v>
      </c>
      <c r="D26300" t="s">
        <v>33</v>
      </c>
      <c r="E26300" t="s">
        <v>629</v>
      </c>
    </row>
    <row r="26301" spans="1:5" x14ac:dyDescent="0.25">
      <c r="A26301" t="s">
        <v>26469</v>
      </c>
      <c r="B26301" t="s">
        <v>20</v>
      </c>
      <c r="C26301" t="s">
        <v>21</v>
      </c>
      <c r="D26301" t="s">
        <v>33</v>
      </c>
      <c r="E26301" t="s">
        <v>582</v>
      </c>
    </row>
    <row r="26302" spans="1:5" x14ac:dyDescent="0.25">
      <c r="A26302" t="s">
        <v>24158</v>
      </c>
      <c r="B26302" t="s">
        <v>20</v>
      </c>
      <c r="C26302" t="s">
        <v>22</v>
      </c>
      <c r="D26302" t="s">
        <v>33</v>
      </c>
      <c r="E26302" t="s">
        <v>629</v>
      </c>
    </row>
    <row r="26303" spans="1:5" x14ac:dyDescent="0.25">
      <c r="A26303" t="s">
        <v>26471</v>
      </c>
      <c r="B26303" t="s">
        <v>20</v>
      </c>
      <c r="C26303" t="s">
        <v>19</v>
      </c>
      <c r="D26303" t="s">
        <v>33</v>
      </c>
      <c r="E26303" t="s">
        <v>530</v>
      </c>
    </row>
    <row r="26304" spans="1:5" x14ac:dyDescent="0.25">
      <c r="A26304" t="s">
        <v>25189</v>
      </c>
      <c r="B26304" t="s">
        <v>20</v>
      </c>
      <c r="C26304" t="s">
        <v>19</v>
      </c>
      <c r="D26304" t="s">
        <v>33</v>
      </c>
      <c r="E26304" t="s">
        <v>533</v>
      </c>
    </row>
    <row r="26305" spans="1:5" x14ac:dyDescent="0.25">
      <c r="A26305" t="s">
        <v>24340</v>
      </c>
      <c r="B26305" t="s">
        <v>20</v>
      </c>
      <c r="C26305" t="s">
        <v>19</v>
      </c>
      <c r="D26305" t="s">
        <v>33</v>
      </c>
      <c r="E26305" t="s">
        <v>533</v>
      </c>
    </row>
    <row r="26306" spans="1:5" x14ac:dyDescent="0.25">
      <c r="A26306" t="s">
        <v>5193</v>
      </c>
      <c r="B26306" t="s">
        <v>20</v>
      </c>
      <c r="C26306" t="s">
        <v>19</v>
      </c>
      <c r="D26306" t="s">
        <v>33</v>
      </c>
      <c r="E26306" t="s">
        <v>533</v>
      </c>
    </row>
    <row r="26307" spans="1:5" x14ac:dyDescent="0.25">
      <c r="A26307" t="s">
        <v>24069</v>
      </c>
      <c r="B26307" t="s">
        <v>20</v>
      </c>
      <c r="C26307" t="s">
        <v>19</v>
      </c>
      <c r="D26307" t="s">
        <v>33</v>
      </c>
      <c r="E26307" t="s">
        <v>533</v>
      </c>
    </row>
    <row r="26308" spans="1:5" x14ac:dyDescent="0.25">
      <c r="A26308" t="s">
        <v>25828</v>
      </c>
      <c r="B26308" t="s">
        <v>20</v>
      </c>
      <c r="C26308" t="s">
        <v>19</v>
      </c>
      <c r="D26308" t="s">
        <v>33</v>
      </c>
      <c r="E26308" t="s">
        <v>533</v>
      </c>
    </row>
    <row r="26309" spans="1:5" x14ac:dyDescent="0.25">
      <c r="A26309" t="s">
        <v>3937</v>
      </c>
      <c r="B26309" t="s">
        <v>20</v>
      </c>
      <c r="C26309" t="s">
        <v>19</v>
      </c>
      <c r="D26309" t="s">
        <v>33</v>
      </c>
      <c r="E26309" t="s">
        <v>533</v>
      </c>
    </row>
    <row r="26310" spans="1:5" x14ac:dyDescent="0.25">
      <c r="A26310" t="s">
        <v>25207</v>
      </c>
      <c r="B26310" t="s">
        <v>20</v>
      </c>
      <c r="C26310" t="s">
        <v>19</v>
      </c>
      <c r="D26310" t="s">
        <v>33</v>
      </c>
      <c r="E26310" t="s">
        <v>533</v>
      </c>
    </row>
    <row r="26311" spans="1:5" x14ac:dyDescent="0.25">
      <c r="A26311" t="s">
        <v>13109</v>
      </c>
      <c r="B26311" t="s">
        <v>20</v>
      </c>
      <c r="C26311" t="s">
        <v>19</v>
      </c>
      <c r="D26311" t="s">
        <v>33</v>
      </c>
      <c r="E26311" t="s">
        <v>533</v>
      </c>
    </row>
    <row r="26312" spans="1:5" x14ac:dyDescent="0.25">
      <c r="A26312" t="s">
        <v>26480</v>
      </c>
      <c r="B26312" t="s">
        <v>20</v>
      </c>
      <c r="C26312" t="s">
        <v>19</v>
      </c>
      <c r="D26312" t="s">
        <v>33</v>
      </c>
      <c r="E26312" t="s">
        <v>530</v>
      </c>
    </row>
    <row r="26313" spans="1:5" x14ac:dyDescent="0.25">
      <c r="A26313" t="s">
        <v>26481</v>
      </c>
      <c r="B26313" t="s">
        <v>16</v>
      </c>
      <c r="C26313" t="s">
        <v>17</v>
      </c>
      <c r="D26313" t="s">
        <v>33</v>
      </c>
      <c r="E26313" t="s">
        <v>653</v>
      </c>
    </row>
    <row r="26314" spans="1:5" x14ac:dyDescent="0.25">
      <c r="A26314" t="s">
        <v>26482</v>
      </c>
      <c r="B26314" t="s">
        <v>20</v>
      </c>
      <c r="C26314" t="s">
        <v>19</v>
      </c>
      <c r="D26314" t="s">
        <v>33</v>
      </c>
      <c r="E26314" t="s">
        <v>538</v>
      </c>
    </row>
    <row r="26315" spans="1:5" x14ac:dyDescent="0.25">
      <c r="A26315" t="s">
        <v>13041</v>
      </c>
      <c r="B26315" t="s">
        <v>20</v>
      </c>
      <c r="C26315" t="s">
        <v>19</v>
      </c>
      <c r="D26315" t="s">
        <v>33</v>
      </c>
      <c r="E26315" t="s">
        <v>533</v>
      </c>
    </row>
    <row r="26316" spans="1:5" x14ac:dyDescent="0.25">
      <c r="A26316" t="s">
        <v>26484</v>
      </c>
      <c r="B26316" t="s">
        <v>20</v>
      </c>
      <c r="C26316" t="s">
        <v>19</v>
      </c>
      <c r="D26316" t="s">
        <v>33</v>
      </c>
      <c r="E26316" t="s">
        <v>530</v>
      </c>
    </row>
    <row r="26317" spans="1:5" x14ac:dyDescent="0.25">
      <c r="A26317" t="s">
        <v>26485</v>
      </c>
      <c r="B26317" t="s">
        <v>20</v>
      </c>
      <c r="C26317" t="s">
        <v>19</v>
      </c>
      <c r="D26317" t="s">
        <v>33</v>
      </c>
      <c r="E26317" t="s">
        <v>538</v>
      </c>
    </row>
    <row r="26318" spans="1:5" x14ac:dyDescent="0.25">
      <c r="A26318" t="s">
        <v>8095</v>
      </c>
      <c r="B26318" t="s">
        <v>20</v>
      </c>
      <c r="C26318" t="s">
        <v>19</v>
      </c>
      <c r="D26318" t="s">
        <v>33</v>
      </c>
      <c r="E26318" t="s">
        <v>533</v>
      </c>
    </row>
    <row r="26319" spans="1:5" x14ac:dyDescent="0.25">
      <c r="A26319" t="s">
        <v>26487</v>
      </c>
      <c r="B26319" t="s">
        <v>20</v>
      </c>
      <c r="C26319" t="s">
        <v>19</v>
      </c>
      <c r="D26319" t="s">
        <v>33</v>
      </c>
      <c r="E26319" t="s">
        <v>530</v>
      </c>
    </row>
    <row r="26320" spans="1:5" x14ac:dyDescent="0.25">
      <c r="A26320" t="s">
        <v>26488</v>
      </c>
      <c r="B26320" t="s">
        <v>20</v>
      </c>
      <c r="C26320" t="s">
        <v>19</v>
      </c>
      <c r="D26320" t="s">
        <v>33</v>
      </c>
      <c r="E26320" t="s">
        <v>538</v>
      </c>
    </row>
    <row r="26321" spans="1:5" x14ac:dyDescent="0.25">
      <c r="A26321" t="s">
        <v>20830</v>
      </c>
      <c r="B26321" t="s">
        <v>20</v>
      </c>
      <c r="C26321" t="s">
        <v>19</v>
      </c>
      <c r="D26321" t="s">
        <v>33</v>
      </c>
      <c r="E26321" t="s">
        <v>533</v>
      </c>
    </row>
    <row r="26322" spans="1:5" x14ac:dyDescent="0.25">
      <c r="A26322" t="s">
        <v>26490</v>
      </c>
      <c r="B26322" t="s">
        <v>20</v>
      </c>
      <c r="C26322" t="s">
        <v>19</v>
      </c>
      <c r="D26322" t="s">
        <v>33</v>
      </c>
      <c r="E26322" t="s">
        <v>530</v>
      </c>
    </row>
    <row r="26323" spans="1:5" x14ac:dyDescent="0.25">
      <c r="A26323" t="s">
        <v>19434</v>
      </c>
      <c r="B26323" t="s">
        <v>20</v>
      </c>
      <c r="C26323" t="s">
        <v>19</v>
      </c>
      <c r="D26323" t="s">
        <v>33</v>
      </c>
      <c r="E26323" t="s">
        <v>533</v>
      </c>
    </row>
    <row r="26324" spans="1:5" x14ac:dyDescent="0.25">
      <c r="A26324" t="s">
        <v>11542</v>
      </c>
      <c r="B26324" t="s">
        <v>20</v>
      </c>
      <c r="C26324" t="s">
        <v>19</v>
      </c>
      <c r="D26324" t="s">
        <v>33</v>
      </c>
      <c r="E26324" t="s">
        <v>533</v>
      </c>
    </row>
    <row r="26325" spans="1:5" x14ac:dyDescent="0.25">
      <c r="A26325" t="s">
        <v>26493</v>
      </c>
      <c r="B26325" t="s">
        <v>20</v>
      </c>
      <c r="C26325" t="s">
        <v>19</v>
      </c>
      <c r="D26325" t="s">
        <v>33</v>
      </c>
      <c r="E26325" t="s">
        <v>530</v>
      </c>
    </row>
    <row r="26326" spans="1:5" x14ac:dyDescent="0.25">
      <c r="A26326" t="s">
        <v>26494</v>
      </c>
      <c r="B26326" t="s">
        <v>16</v>
      </c>
      <c r="C26326" t="s">
        <v>17</v>
      </c>
      <c r="D26326" t="s">
        <v>33</v>
      </c>
      <c r="E26326" t="s">
        <v>653</v>
      </c>
    </row>
    <row r="26327" spans="1:5" x14ac:dyDescent="0.25">
      <c r="A26327" t="s">
        <v>26495</v>
      </c>
      <c r="B26327" t="s">
        <v>16</v>
      </c>
      <c r="C26327" t="s">
        <v>17</v>
      </c>
      <c r="D26327" t="s">
        <v>33</v>
      </c>
      <c r="E26327" t="s">
        <v>653</v>
      </c>
    </row>
    <row r="26328" spans="1:5" x14ac:dyDescent="0.25">
      <c r="A26328" t="s">
        <v>13241</v>
      </c>
      <c r="B26328" t="s">
        <v>20</v>
      </c>
      <c r="C26328" t="s">
        <v>19</v>
      </c>
      <c r="D26328" t="s">
        <v>33</v>
      </c>
      <c r="E26328" t="s">
        <v>533</v>
      </c>
    </row>
    <row r="26329" spans="1:5" x14ac:dyDescent="0.25">
      <c r="A26329" t="s">
        <v>26497</v>
      </c>
      <c r="B26329" t="s">
        <v>16</v>
      </c>
      <c r="C26329" t="s">
        <v>15</v>
      </c>
      <c r="D26329" t="s">
        <v>33</v>
      </c>
      <c r="E26329" t="s">
        <v>659</v>
      </c>
    </row>
    <row r="26330" spans="1:5" x14ac:dyDescent="0.25">
      <c r="A26330" t="s">
        <v>26498</v>
      </c>
      <c r="B26330" t="s">
        <v>16</v>
      </c>
      <c r="C26330" t="s">
        <v>15</v>
      </c>
      <c r="D26330" t="s">
        <v>33</v>
      </c>
      <c r="E26330" t="s">
        <v>708</v>
      </c>
    </row>
    <row r="26331" spans="1:5" x14ac:dyDescent="0.25">
      <c r="A26331" t="s">
        <v>2739</v>
      </c>
      <c r="B26331" t="s">
        <v>20</v>
      </c>
      <c r="C26331" t="s">
        <v>19</v>
      </c>
      <c r="D26331" t="s">
        <v>33</v>
      </c>
      <c r="E26331" t="s">
        <v>533</v>
      </c>
    </row>
    <row r="26332" spans="1:5" x14ac:dyDescent="0.25">
      <c r="A26332" t="s">
        <v>26500</v>
      </c>
      <c r="B26332" t="s">
        <v>20</v>
      </c>
      <c r="C26332" t="s">
        <v>19</v>
      </c>
      <c r="D26332" t="s">
        <v>33</v>
      </c>
      <c r="E26332" t="s">
        <v>530</v>
      </c>
    </row>
    <row r="26333" spans="1:5" x14ac:dyDescent="0.25">
      <c r="A26333" t="s">
        <v>9483</v>
      </c>
      <c r="B26333" t="s">
        <v>20</v>
      </c>
      <c r="C26333" t="s">
        <v>19</v>
      </c>
      <c r="D26333" t="s">
        <v>33</v>
      </c>
      <c r="E26333" t="s">
        <v>533</v>
      </c>
    </row>
    <row r="26334" spans="1:5" x14ac:dyDescent="0.25">
      <c r="A26334" t="s">
        <v>26502</v>
      </c>
      <c r="B26334" t="s">
        <v>20</v>
      </c>
      <c r="C26334" t="s">
        <v>19</v>
      </c>
      <c r="D26334" t="s">
        <v>33</v>
      </c>
      <c r="E26334" t="s">
        <v>530</v>
      </c>
    </row>
    <row r="26335" spans="1:5" x14ac:dyDescent="0.25">
      <c r="A26335" t="s">
        <v>28883</v>
      </c>
      <c r="B26335" t="s">
        <v>20</v>
      </c>
      <c r="C26335" t="s">
        <v>19</v>
      </c>
      <c r="D26335" t="s">
        <v>33</v>
      </c>
      <c r="E26335" t="s">
        <v>533</v>
      </c>
    </row>
    <row r="26336" spans="1:5" x14ac:dyDescent="0.25">
      <c r="A26336" t="s">
        <v>26504</v>
      </c>
      <c r="B26336" t="s">
        <v>20</v>
      </c>
      <c r="C26336" t="s">
        <v>19</v>
      </c>
      <c r="D26336" t="s">
        <v>33</v>
      </c>
      <c r="E26336" t="s">
        <v>530</v>
      </c>
    </row>
    <row r="26337" spans="1:5" x14ac:dyDescent="0.25">
      <c r="A26337" t="s">
        <v>20856</v>
      </c>
      <c r="B26337" t="s">
        <v>20</v>
      </c>
      <c r="C26337" t="s">
        <v>19</v>
      </c>
      <c r="D26337" t="s">
        <v>33</v>
      </c>
      <c r="E26337" t="s">
        <v>533</v>
      </c>
    </row>
    <row r="26338" spans="1:5" x14ac:dyDescent="0.25">
      <c r="A26338" t="s">
        <v>26506</v>
      </c>
      <c r="B26338" t="s">
        <v>20</v>
      </c>
      <c r="C26338" t="s">
        <v>19</v>
      </c>
      <c r="D26338" t="s">
        <v>33</v>
      </c>
      <c r="E26338" t="s">
        <v>530</v>
      </c>
    </row>
    <row r="26339" spans="1:5" x14ac:dyDescent="0.25">
      <c r="A26339" t="s">
        <v>21077</v>
      </c>
      <c r="B26339" t="s">
        <v>20</v>
      </c>
      <c r="C26339" t="s">
        <v>19</v>
      </c>
      <c r="D26339" t="s">
        <v>33</v>
      </c>
      <c r="E26339" t="s">
        <v>533</v>
      </c>
    </row>
    <row r="26340" spans="1:5" x14ac:dyDescent="0.25">
      <c r="A26340" t="s">
        <v>26508</v>
      </c>
      <c r="B26340" t="s">
        <v>20</v>
      </c>
      <c r="C26340" t="s">
        <v>19</v>
      </c>
      <c r="D26340" t="s">
        <v>33</v>
      </c>
      <c r="E26340" t="s">
        <v>530</v>
      </c>
    </row>
    <row r="26341" spans="1:5" x14ac:dyDescent="0.25">
      <c r="A26341" t="s">
        <v>27645</v>
      </c>
      <c r="B26341" t="s">
        <v>20</v>
      </c>
      <c r="C26341" t="s">
        <v>19</v>
      </c>
      <c r="D26341" t="s">
        <v>33</v>
      </c>
      <c r="E26341" t="s">
        <v>533</v>
      </c>
    </row>
    <row r="26342" spans="1:5" x14ac:dyDescent="0.25">
      <c r="A26342" t="s">
        <v>26510</v>
      </c>
      <c r="B26342" t="s">
        <v>20</v>
      </c>
      <c r="C26342" t="s">
        <v>19</v>
      </c>
      <c r="D26342" t="s">
        <v>33</v>
      </c>
      <c r="E26342" t="s">
        <v>530</v>
      </c>
    </row>
    <row r="26343" spans="1:5" x14ac:dyDescent="0.25">
      <c r="A26343" t="s">
        <v>18066</v>
      </c>
      <c r="B26343" t="s">
        <v>20</v>
      </c>
      <c r="C26343" t="s">
        <v>19</v>
      </c>
      <c r="D26343" t="s">
        <v>33</v>
      </c>
      <c r="E26343" t="s">
        <v>533</v>
      </c>
    </row>
    <row r="26344" spans="1:5" x14ac:dyDescent="0.25">
      <c r="A26344" t="s">
        <v>26512</v>
      </c>
      <c r="B26344" t="s">
        <v>20</v>
      </c>
      <c r="C26344" t="s">
        <v>19</v>
      </c>
      <c r="D26344" t="s">
        <v>33</v>
      </c>
      <c r="E26344" t="s">
        <v>530</v>
      </c>
    </row>
    <row r="26345" spans="1:5" x14ac:dyDescent="0.25">
      <c r="A26345" t="s">
        <v>25415</v>
      </c>
      <c r="B26345" t="s">
        <v>20</v>
      </c>
      <c r="C26345" t="s">
        <v>19</v>
      </c>
      <c r="D26345" t="s">
        <v>33</v>
      </c>
      <c r="E26345" t="s">
        <v>533</v>
      </c>
    </row>
    <row r="26346" spans="1:5" x14ac:dyDescent="0.25">
      <c r="A26346" t="s">
        <v>26514</v>
      </c>
      <c r="B26346" t="s">
        <v>20</v>
      </c>
      <c r="C26346" t="s">
        <v>19</v>
      </c>
      <c r="D26346" t="s">
        <v>33</v>
      </c>
      <c r="E26346" t="s">
        <v>530</v>
      </c>
    </row>
    <row r="26347" spans="1:5" x14ac:dyDescent="0.25">
      <c r="A26347" t="s">
        <v>21697</v>
      </c>
      <c r="B26347" t="s">
        <v>20</v>
      </c>
      <c r="C26347" t="s">
        <v>19</v>
      </c>
      <c r="D26347" t="s">
        <v>33</v>
      </c>
      <c r="E26347" t="s">
        <v>533</v>
      </c>
    </row>
    <row r="26348" spans="1:5" x14ac:dyDescent="0.25">
      <c r="A26348" t="s">
        <v>26516</v>
      </c>
      <c r="B26348" t="s">
        <v>20</v>
      </c>
      <c r="C26348" t="s">
        <v>19</v>
      </c>
      <c r="D26348" t="s">
        <v>33</v>
      </c>
      <c r="E26348" t="s">
        <v>538</v>
      </c>
    </row>
    <row r="26349" spans="1:5" x14ac:dyDescent="0.25">
      <c r="A26349" t="s">
        <v>26517</v>
      </c>
      <c r="B26349" t="s">
        <v>20</v>
      </c>
      <c r="C26349" t="s">
        <v>19</v>
      </c>
      <c r="D26349" t="s">
        <v>33</v>
      </c>
      <c r="E26349" t="s">
        <v>530</v>
      </c>
    </row>
    <row r="26350" spans="1:5" x14ac:dyDescent="0.25">
      <c r="A26350" t="s">
        <v>7298</v>
      </c>
      <c r="B26350" t="s">
        <v>20</v>
      </c>
      <c r="C26350" t="s">
        <v>19</v>
      </c>
      <c r="D26350" t="s">
        <v>33</v>
      </c>
      <c r="E26350" t="s">
        <v>533</v>
      </c>
    </row>
    <row r="26351" spans="1:5" x14ac:dyDescent="0.25">
      <c r="A26351" t="s">
        <v>26519</v>
      </c>
      <c r="B26351" t="s">
        <v>20</v>
      </c>
      <c r="C26351" t="s">
        <v>19</v>
      </c>
      <c r="D26351" t="s">
        <v>33</v>
      </c>
      <c r="E26351" t="s">
        <v>538</v>
      </c>
    </row>
    <row r="26352" spans="1:5" x14ac:dyDescent="0.25">
      <c r="A26352" t="s">
        <v>26520</v>
      </c>
      <c r="B26352" t="s">
        <v>20</v>
      </c>
      <c r="C26352" t="s">
        <v>19</v>
      </c>
      <c r="D26352" t="s">
        <v>33</v>
      </c>
      <c r="E26352" t="s">
        <v>530</v>
      </c>
    </row>
    <row r="26353" spans="1:5" x14ac:dyDescent="0.25">
      <c r="A26353" t="s">
        <v>24641</v>
      </c>
      <c r="B26353" t="s">
        <v>20</v>
      </c>
      <c r="C26353" t="s">
        <v>19</v>
      </c>
      <c r="D26353" t="s">
        <v>33</v>
      </c>
      <c r="E26353" t="s">
        <v>533</v>
      </c>
    </row>
    <row r="26354" spans="1:5" x14ac:dyDescent="0.25">
      <c r="A26354" t="s">
        <v>26522</v>
      </c>
      <c r="B26354" t="s">
        <v>20</v>
      </c>
      <c r="C26354" t="s">
        <v>19</v>
      </c>
      <c r="D26354" t="s">
        <v>33</v>
      </c>
      <c r="E26354" t="s">
        <v>538</v>
      </c>
    </row>
    <row r="26355" spans="1:5" x14ac:dyDescent="0.25">
      <c r="A26355" t="s">
        <v>26523</v>
      </c>
      <c r="B26355" t="s">
        <v>20</v>
      </c>
      <c r="C26355" t="s">
        <v>19</v>
      </c>
      <c r="D26355" t="s">
        <v>33</v>
      </c>
      <c r="E26355" t="s">
        <v>530</v>
      </c>
    </row>
    <row r="26356" spans="1:5" x14ac:dyDescent="0.25">
      <c r="A26356" t="s">
        <v>20359</v>
      </c>
      <c r="B26356" t="s">
        <v>20</v>
      </c>
      <c r="C26356" t="s">
        <v>19</v>
      </c>
      <c r="D26356" t="s">
        <v>33</v>
      </c>
      <c r="E26356" t="s">
        <v>533</v>
      </c>
    </row>
    <row r="26357" spans="1:5" x14ac:dyDescent="0.25">
      <c r="A26357" t="s">
        <v>26525</v>
      </c>
      <c r="B26357" t="s">
        <v>20</v>
      </c>
      <c r="C26357" t="s">
        <v>21</v>
      </c>
      <c r="D26357" t="s">
        <v>33</v>
      </c>
      <c r="E26357" t="s">
        <v>581</v>
      </c>
    </row>
    <row r="26358" spans="1:5" x14ac:dyDescent="0.25">
      <c r="A26358" t="s">
        <v>26526</v>
      </c>
      <c r="B26358" t="s">
        <v>20</v>
      </c>
      <c r="C26358" t="s">
        <v>21</v>
      </c>
      <c r="D26358" t="s">
        <v>33</v>
      </c>
      <c r="E26358" t="s">
        <v>582</v>
      </c>
    </row>
    <row r="26359" spans="1:5" x14ac:dyDescent="0.25">
      <c r="A26359" t="s">
        <v>17783</v>
      </c>
      <c r="B26359" t="s">
        <v>20</v>
      </c>
      <c r="C26359" t="s">
        <v>19</v>
      </c>
      <c r="D26359" t="s">
        <v>33</v>
      </c>
      <c r="E26359" t="s">
        <v>553</v>
      </c>
    </row>
    <row r="26360" spans="1:5" x14ac:dyDescent="0.25">
      <c r="A26360" t="s">
        <v>26528</v>
      </c>
      <c r="B26360" t="s">
        <v>20</v>
      </c>
      <c r="C26360" t="s">
        <v>19</v>
      </c>
      <c r="D26360" t="s">
        <v>33</v>
      </c>
      <c r="E26360" t="s">
        <v>538</v>
      </c>
    </row>
    <row r="26361" spans="1:5" x14ac:dyDescent="0.25">
      <c r="A26361" t="s">
        <v>26529</v>
      </c>
      <c r="B26361" t="s">
        <v>20</v>
      </c>
      <c r="C26361" t="s">
        <v>19</v>
      </c>
      <c r="D26361" t="s">
        <v>33</v>
      </c>
      <c r="E26361" t="s">
        <v>530</v>
      </c>
    </row>
    <row r="26362" spans="1:5" x14ac:dyDescent="0.25">
      <c r="A26362" t="s">
        <v>28721</v>
      </c>
      <c r="B26362" t="s">
        <v>20</v>
      </c>
      <c r="C26362" t="s">
        <v>19</v>
      </c>
      <c r="D26362" t="s">
        <v>33</v>
      </c>
      <c r="E26362" t="s">
        <v>533</v>
      </c>
    </row>
    <row r="26363" spans="1:5" x14ac:dyDescent="0.25">
      <c r="A26363" t="s">
        <v>26531</v>
      </c>
      <c r="B26363" t="s">
        <v>20</v>
      </c>
      <c r="C26363" t="s">
        <v>19</v>
      </c>
      <c r="D26363" t="s">
        <v>33</v>
      </c>
      <c r="E26363" t="s">
        <v>538</v>
      </c>
    </row>
    <row r="26364" spans="1:5" x14ac:dyDescent="0.25">
      <c r="A26364" t="s">
        <v>26532</v>
      </c>
      <c r="B26364" t="s">
        <v>20</v>
      </c>
      <c r="C26364" t="s">
        <v>19</v>
      </c>
      <c r="D26364" t="s">
        <v>33</v>
      </c>
      <c r="E26364" t="s">
        <v>530</v>
      </c>
    </row>
    <row r="26365" spans="1:5" x14ac:dyDescent="0.25">
      <c r="A26365" t="s">
        <v>24985</v>
      </c>
      <c r="B26365" t="s">
        <v>20</v>
      </c>
      <c r="C26365" t="s">
        <v>19</v>
      </c>
      <c r="D26365" t="s">
        <v>33</v>
      </c>
      <c r="E26365" t="s">
        <v>553</v>
      </c>
    </row>
    <row r="26366" spans="1:5" x14ac:dyDescent="0.25">
      <c r="A26366" t="s">
        <v>26534</v>
      </c>
      <c r="B26366" t="s">
        <v>20</v>
      </c>
      <c r="C26366" t="s">
        <v>19</v>
      </c>
      <c r="D26366" t="s">
        <v>33</v>
      </c>
      <c r="E26366" t="s">
        <v>538</v>
      </c>
    </row>
    <row r="26367" spans="1:5" x14ac:dyDescent="0.25">
      <c r="A26367" t="s">
        <v>26535</v>
      </c>
      <c r="B26367" t="s">
        <v>20</v>
      </c>
      <c r="C26367" t="s">
        <v>19</v>
      </c>
      <c r="D26367" t="s">
        <v>33</v>
      </c>
      <c r="E26367" t="s">
        <v>530</v>
      </c>
    </row>
    <row r="26368" spans="1:5" x14ac:dyDescent="0.25">
      <c r="A26368" t="s">
        <v>25426</v>
      </c>
      <c r="B26368" t="s">
        <v>20</v>
      </c>
      <c r="C26368" t="s">
        <v>19</v>
      </c>
      <c r="D26368" t="s">
        <v>33</v>
      </c>
      <c r="E26368" t="s">
        <v>553</v>
      </c>
    </row>
    <row r="26369" spans="1:5" x14ac:dyDescent="0.25">
      <c r="A26369" t="s">
        <v>26537</v>
      </c>
      <c r="B26369" t="s">
        <v>20</v>
      </c>
      <c r="C26369" t="s">
        <v>19</v>
      </c>
      <c r="D26369" t="s">
        <v>33</v>
      </c>
      <c r="E26369" t="s">
        <v>538</v>
      </c>
    </row>
    <row r="26370" spans="1:5" x14ac:dyDescent="0.25">
      <c r="A26370" t="s">
        <v>26538</v>
      </c>
      <c r="B26370" t="s">
        <v>20</v>
      </c>
      <c r="C26370" t="s">
        <v>19</v>
      </c>
      <c r="D26370" t="s">
        <v>33</v>
      </c>
      <c r="E26370" t="s">
        <v>530</v>
      </c>
    </row>
    <row r="26371" spans="1:5" x14ac:dyDescent="0.25">
      <c r="A26371" t="s">
        <v>28835</v>
      </c>
      <c r="B26371" t="s">
        <v>20</v>
      </c>
      <c r="C26371" t="s">
        <v>19</v>
      </c>
      <c r="D26371" t="s">
        <v>33</v>
      </c>
      <c r="E26371" t="s">
        <v>533</v>
      </c>
    </row>
    <row r="26372" spans="1:5" x14ac:dyDescent="0.25">
      <c r="A26372" t="s">
        <v>26540</v>
      </c>
      <c r="B26372" t="s">
        <v>20</v>
      </c>
      <c r="C26372" t="s">
        <v>19</v>
      </c>
      <c r="D26372" t="s">
        <v>33</v>
      </c>
      <c r="E26372" t="s">
        <v>530</v>
      </c>
    </row>
    <row r="26373" spans="1:5" x14ac:dyDescent="0.25">
      <c r="A26373" t="s">
        <v>28323</v>
      </c>
      <c r="B26373" t="s">
        <v>20</v>
      </c>
      <c r="C26373" t="s">
        <v>19</v>
      </c>
      <c r="D26373" t="s">
        <v>33</v>
      </c>
      <c r="E26373" t="s">
        <v>533</v>
      </c>
    </row>
    <row r="26374" spans="1:5" x14ac:dyDescent="0.25">
      <c r="A26374" t="s">
        <v>26542</v>
      </c>
      <c r="B26374" t="s">
        <v>20</v>
      </c>
      <c r="C26374" t="s">
        <v>19</v>
      </c>
      <c r="D26374" t="s">
        <v>33</v>
      </c>
      <c r="E26374" t="s">
        <v>530</v>
      </c>
    </row>
    <row r="26375" spans="1:5" x14ac:dyDescent="0.25">
      <c r="A26375" t="s">
        <v>26543</v>
      </c>
      <c r="B26375" t="s">
        <v>20</v>
      </c>
      <c r="C26375" t="s">
        <v>19</v>
      </c>
      <c r="D26375" t="s">
        <v>33</v>
      </c>
      <c r="E26375" t="s">
        <v>706</v>
      </c>
    </row>
    <row r="26376" spans="1:5" x14ac:dyDescent="0.25">
      <c r="A26376" t="s">
        <v>26544</v>
      </c>
      <c r="B26376" t="s">
        <v>20</v>
      </c>
      <c r="C26376" t="s">
        <v>19</v>
      </c>
      <c r="D26376" t="s">
        <v>33</v>
      </c>
      <c r="E26376" t="s">
        <v>523</v>
      </c>
    </row>
    <row r="26377" spans="1:5" x14ac:dyDescent="0.25">
      <c r="A26377" t="s">
        <v>7434</v>
      </c>
      <c r="B26377" t="s">
        <v>20</v>
      </c>
      <c r="C26377" t="s">
        <v>19</v>
      </c>
      <c r="D26377" t="s">
        <v>33</v>
      </c>
      <c r="E26377" t="s">
        <v>533</v>
      </c>
    </row>
    <row r="26378" spans="1:5" x14ac:dyDescent="0.25">
      <c r="A26378" t="s">
        <v>17540</v>
      </c>
      <c r="B26378" t="s">
        <v>20</v>
      </c>
      <c r="C26378" t="s">
        <v>19</v>
      </c>
      <c r="D26378" t="s">
        <v>33</v>
      </c>
      <c r="E26378" t="s">
        <v>553</v>
      </c>
    </row>
    <row r="26379" spans="1:5" x14ac:dyDescent="0.25">
      <c r="A26379" t="s">
        <v>11406</v>
      </c>
      <c r="B26379" t="s">
        <v>20</v>
      </c>
      <c r="C26379" t="s">
        <v>19</v>
      </c>
      <c r="D26379" t="s">
        <v>33</v>
      </c>
      <c r="E26379" t="s">
        <v>533</v>
      </c>
    </row>
    <row r="26380" spans="1:5" x14ac:dyDescent="0.25">
      <c r="A26380" t="s">
        <v>26548</v>
      </c>
      <c r="B26380" t="s">
        <v>16</v>
      </c>
      <c r="C26380" t="s">
        <v>17</v>
      </c>
      <c r="D26380" t="s">
        <v>33</v>
      </c>
      <c r="E26380" t="s">
        <v>653</v>
      </c>
    </row>
    <row r="26381" spans="1:5" x14ac:dyDescent="0.25">
      <c r="A26381" t="s">
        <v>3652</v>
      </c>
      <c r="B26381" t="s">
        <v>20</v>
      </c>
      <c r="C26381" t="s">
        <v>19</v>
      </c>
      <c r="D26381" t="s">
        <v>33</v>
      </c>
      <c r="E26381" t="s">
        <v>533</v>
      </c>
    </row>
    <row r="26382" spans="1:5" x14ac:dyDescent="0.25">
      <c r="A26382" t="s">
        <v>26550</v>
      </c>
      <c r="B26382" t="s">
        <v>20</v>
      </c>
      <c r="C26382" t="s">
        <v>19</v>
      </c>
      <c r="D26382" t="s">
        <v>33</v>
      </c>
      <c r="E26382" t="s">
        <v>530</v>
      </c>
    </row>
    <row r="26383" spans="1:5" x14ac:dyDescent="0.25">
      <c r="A26383" t="s">
        <v>5191</v>
      </c>
      <c r="B26383" t="s">
        <v>20</v>
      </c>
      <c r="C26383" t="s">
        <v>19</v>
      </c>
      <c r="D26383" t="s">
        <v>33</v>
      </c>
      <c r="E26383" t="s">
        <v>553</v>
      </c>
    </row>
    <row r="26384" spans="1:5" x14ac:dyDescent="0.25">
      <c r="A26384" t="s">
        <v>26552</v>
      </c>
      <c r="B26384" t="s">
        <v>20</v>
      </c>
      <c r="C26384" t="s">
        <v>21</v>
      </c>
      <c r="D26384" t="s">
        <v>33</v>
      </c>
      <c r="E26384" t="s">
        <v>582</v>
      </c>
    </row>
    <row r="26385" spans="1:5" x14ac:dyDescent="0.25">
      <c r="A26385" t="s">
        <v>5199</v>
      </c>
      <c r="B26385" t="s">
        <v>20</v>
      </c>
      <c r="C26385" t="s">
        <v>19</v>
      </c>
      <c r="D26385" t="s">
        <v>33</v>
      </c>
      <c r="E26385" t="s">
        <v>553</v>
      </c>
    </row>
    <row r="26386" spans="1:5" x14ac:dyDescent="0.25">
      <c r="A26386" t="s">
        <v>26554</v>
      </c>
      <c r="B26386" t="s">
        <v>20</v>
      </c>
      <c r="C26386" t="s">
        <v>19</v>
      </c>
      <c r="D26386" t="s">
        <v>33</v>
      </c>
      <c r="E26386" t="s">
        <v>530</v>
      </c>
    </row>
    <row r="26387" spans="1:5" x14ac:dyDescent="0.25">
      <c r="A26387" t="s">
        <v>26555</v>
      </c>
      <c r="B26387" t="s">
        <v>20</v>
      </c>
      <c r="C26387" t="s">
        <v>19</v>
      </c>
      <c r="D26387" t="s">
        <v>33</v>
      </c>
      <c r="E26387" t="s">
        <v>538</v>
      </c>
    </row>
    <row r="26388" spans="1:5" x14ac:dyDescent="0.25">
      <c r="A26388" t="s">
        <v>20674</v>
      </c>
      <c r="B26388" t="s">
        <v>20</v>
      </c>
      <c r="C26388" t="s">
        <v>19</v>
      </c>
      <c r="D26388" t="s">
        <v>33</v>
      </c>
      <c r="E26388" t="s">
        <v>553</v>
      </c>
    </row>
    <row r="26389" spans="1:5" x14ac:dyDescent="0.25">
      <c r="A26389" t="s">
        <v>26557</v>
      </c>
      <c r="B26389" t="s">
        <v>20</v>
      </c>
      <c r="C26389" t="s">
        <v>19</v>
      </c>
      <c r="D26389" t="s">
        <v>33</v>
      </c>
      <c r="E26389" t="s">
        <v>530</v>
      </c>
    </row>
    <row r="26390" spans="1:5" x14ac:dyDescent="0.25">
      <c r="A26390" t="s">
        <v>26558</v>
      </c>
      <c r="B26390" t="s">
        <v>20</v>
      </c>
      <c r="C26390" t="s">
        <v>19</v>
      </c>
      <c r="D26390" t="s">
        <v>33</v>
      </c>
      <c r="E26390" t="s">
        <v>538</v>
      </c>
    </row>
    <row r="26391" spans="1:5" x14ac:dyDescent="0.25">
      <c r="A26391" t="s">
        <v>14745</v>
      </c>
      <c r="B26391" t="s">
        <v>20</v>
      </c>
      <c r="C26391" t="s">
        <v>19</v>
      </c>
      <c r="D26391" t="s">
        <v>33</v>
      </c>
      <c r="E26391" t="s">
        <v>533</v>
      </c>
    </row>
    <row r="26392" spans="1:5" x14ac:dyDescent="0.25">
      <c r="A26392" t="s">
        <v>26560</v>
      </c>
      <c r="B26392" t="s">
        <v>20</v>
      </c>
      <c r="C26392" t="s">
        <v>19</v>
      </c>
      <c r="D26392" t="s">
        <v>33</v>
      </c>
      <c r="E26392" t="s">
        <v>530</v>
      </c>
    </row>
    <row r="26393" spans="1:5" x14ac:dyDescent="0.25">
      <c r="A26393" t="s">
        <v>25962</v>
      </c>
      <c r="B26393" t="s">
        <v>20</v>
      </c>
      <c r="C26393" t="s">
        <v>19</v>
      </c>
      <c r="D26393" t="s">
        <v>33</v>
      </c>
      <c r="E26393" t="s">
        <v>533</v>
      </c>
    </row>
    <row r="26394" spans="1:5" x14ac:dyDescent="0.25">
      <c r="A26394" t="s">
        <v>26562</v>
      </c>
      <c r="B26394" t="s">
        <v>20</v>
      </c>
      <c r="C26394" t="s">
        <v>21</v>
      </c>
      <c r="D26394" t="s">
        <v>33</v>
      </c>
      <c r="E26394" t="s">
        <v>581</v>
      </c>
    </row>
    <row r="26395" spans="1:5" x14ac:dyDescent="0.25">
      <c r="A26395" t="s">
        <v>26563</v>
      </c>
      <c r="B26395" t="s">
        <v>20</v>
      </c>
      <c r="C26395" t="s">
        <v>21</v>
      </c>
      <c r="D26395" t="s">
        <v>33</v>
      </c>
      <c r="E26395" t="s">
        <v>581</v>
      </c>
    </row>
    <row r="26396" spans="1:5" x14ac:dyDescent="0.25">
      <c r="A26396" t="s">
        <v>25413</v>
      </c>
      <c r="B26396" t="s">
        <v>20</v>
      </c>
      <c r="C26396" t="s">
        <v>19</v>
      </c>
      <c r="D26396" t="s">
        <v>33</v>
      </c>
      <c r="E26396" t="s">
        <v>533</v>
      </c>
    </row>
    <row r="26397" spans="1:5" x14ac:dyDescent="0.25">
      <c r="A26397" t="s">
        <v>26565</v>
      </c>
      <c r="B26397" t="s">
        <v>20</v>
      </c>
      <c r="C26397" t="s">
        <v>21</v>
      </c>
      <c r="D26397" t="s">
        <v>33</v>
      </c>
      <c r="E26397" t="s">
        <v>581</v>
      </c>
    </row>
    <row r="26398" spans="1:5" x14ac:dyDescent="0.25">
      <c r="A26398" t="s">
        <v>28593</v>
      </c>
      <c r="B26398" t="s">
        <v>20</v>
      </c>
      <c r="C26398" t="s">
        <v>19</v>
      </c>
      <c r="D26398" t="s">
        <v>33</v>
      </c>
      <c r="E26398" t="s">
        <v>533</v>
      </c>
    </row>
    <row r="26399" spans="1:5" x14ac:dyDescent="0.25">
      <c r="A26399" t="s">
        <v>26567</v>
      </c>
      <c r="B26399" t="s">
        <v>20</v>
      </c>
      <c r="C26399" t="s">
        <v>19</v>
      </c>
      <c r="D26399" t="s">
        <v>33</v>
      </c>
      <c r="E26399" t="s">
        <v>562</v>
      </c>
    </row>
    <row r="26400" spans="1:5" x14ac:dyDescent="0.25">
      <c r="A26400" t="s">
        <v>8093</v>
      </c>
      <c r="B26400" t="s">
        <v>20</v>
      </c>
      <c r="C26400" t="s">
        <v>19</v>
      </c>
      <c r="D26400" t="s">
        <v>33</v>
      </c>
      <c r="E26400" t="s">
        <v>533</v>
      </c>
    </row>
    <row r="26401" spans="1:5" x14ac:dyDescent="0.25">
      <c r="A26401" t="s">
        <v>26569</v>
      </c>
      <c r="B26401" t="s">
        <v>20</v>
      </c>
      <c r="C26401" t="s">
        <v>19</v>
      </c>
      <c r="D26401" t="s">
        <v>33</v>
      </c>
      <c r="E26401" t="s">
        <v>562</v>
      </c>
    </row>
    <row r="26402" spans="1:5" x14ac:dyDescent="0.25">
      <c r="A26402" t="s">
        <v>20827</v>
      </c>
      <c r="B26402" t="s">
        <v>20</v>
      </c>
      <c r="C26402" t="s">
        <v>19</v>
      </c>
      <c r="D26402" t="s">
        <v>33</v>
      </c>
      <c r="E26402" t="s">
        <v>533</v>
      </c>
    </row>
    <row r="26403" spans="1:5" x14ac:dyDescent="0.25">
      <c r="A26403" t="s">
        <v>21571</v>
      </c>
      <c r="B26403" t="s">
        <v>20</v>
      </c>
      <c r="C26403" t="s">
        <v>19</v>
      </c>
      <c r="D26403" t="s">
        <v>33</v>
      </c>
      <c r="E26403" t="s">
        <v>533</v>
      </c>
    </row>
    <row r="26404" spans="1:5" x14ac:dyDescent="0.25">
      <c r="A26404" t="s">
        <v>26572</v>
      </c>
      <c r="B26404" t="s">
        <v>20</v>
      </c>
      <c r="C26404" t="s">
        <v>19</v>
      </c>
      <c r="D26404" t="s">
        <v>33</v>
      </c>
      <c r="E26404" t="s">
        <v>538</v>
      </c>
    </row>
    <row r="26405" spans="1:5" x14ac:dyDescent="0.25">
      <c r="A26405" t="s">
        <v>26573</v>
      </c>
      <c r="B26405" t="s">
        <v>20</v>
      </c>
      <c r="C26405" t="s">
        <v>21</v>
      </c>
      <c r="D26405" t="s">
        <v>33</v>
      </c>
      <c r="E26405" t="s">
        <v>581</v>
      </c>
    </row>
    <row r="26406" spans="1:5" x14ac:dyDescent="0.25">
      <c r="A26406" t="s">
        <v>28699</v>
      </c>
      <c r="B26406" t="s">
        <v>20</v>
      </c>
      <c r="C26406" t="s">
        <v>19</v>
      </c>
      <c r="D26406" t="s">
        <v>33</v>
      </c>
      <c r="E26406" t="s">
        <v>533</v>
      </c>
    </row>
    <row r="26407" spans="1:5" x14ac:dyDescent="0.25">
      <c r="A26407" t="s">
        <v>26575</v>
      </c>
      <c r="B26407" t="s">
        <v>20</v>
      </c>
      <c r="C26407" t="s">
        <v>21</v>
      </c>
      <c r="D26407" t="s">
        <v>33</v>
      </c>
      <c r="E26407" t="s">
        <v>581</v>
      </c>
    </row>
    <row r="26408" spans="1:5" x14ac:dyDescent="0.25">
      <c r="A26408" t="s">
        <v>4122</v>
      </c>
      <c r="B26408" t="s">
        <v>20</v>
      </c>
      <c r="C26408" t="s">
        <v>19</v>
      </c>
      <c r="D26408" t="s">
        <v>33</v>
      </c>
      <c r="E26408" t="s">
        <v>533</v>
      </c>
    </row>
    <row r="26409" spans="1:5" x14ac:dyDescent="0.25">
      <c r="A26409" t="s">
        <v>26577</v>
      </c>
      <c r="B26409" t="s">
        <v>20</v>
      </c>
      <c r="C26409" t="s">
        <v>21</v>
      </c>
      <c r="D26409" t="s">
        <v>33</v>
      </c>
      <c r="E26409" t="s">
        <v>581</v>
      </c>
    </row>
    <row r="26410" spans="1:5" x14ac:dyDescent="0.25">
      <c r="A26410" t="s">
        <v>26578</v>
      </c>
      <c r="B26410" t="s">
        <v>20</v>
      </c>
      <c r="C26410" t="s">
        <v>21</v>
      </c>
      <c r="D26410" t="s">
        <v>33</v>
      </c>
      <c r="E26410" t="s">
        <v>582</v>
      </c>
    </row>
    <row r="26411" spans="1:5" x14ac:dyDescent="0.25">
      <c r="A26411" t="s">
        <v>26579</v>
      </c>
      <c r="B26411" t="s">
        <v>16</v>
      </c>
      <c r="C26411" t="s">
        <v>15</v>
      </c>
      <c r="D26411" t="s">
        <v>33</v>
      </c>
      <c r="E26411" t="s">
        <v>708</v>
      </c>
    </row>
    <row r="26412" spans="1:5" x14ac:dyDescent="0.25">
      <c r="A26412" t="s">
        <v>26580</v>
      </c>
      <c r="B26412" t="s">
        <v>16</v>
      </c>
      <c r="C26412" t="s">
        <v>15</v>
      </c>
      <c r="D26412" t="s">
        <v>33</v>
      </c>
      <c r="E26412" t="s">
        <v>1030</v>
      </c>
    </row>
    <row r="26413" spans="1:5" x14ac:dyDescent="0.25">
      <c r="A26413" t="s">
        <v>26581</v>
      </c>
      <c r="B26413" t="s">
        <v>16</v>
      </c>
      <c r="C26413" t="s">
        <v>15</v>
      </c>
      <c r="D26413" t="s">
        <v>33</v>
      </c>
      <c r="E26413" t="s">
        <v>1023</v>
      </c>
    </row>
    <row r="26414" spans="1:5" x14ac:dyDescent="0.25">
      <c r="A26414" t="s">
        <v>24586</v>
      </c>
      <c r="B26414" t="s">
        <v>20</v>
      </c>
      <c r="C26414" t="s">
        <v>19</v>
      </c>
      <c r="D26414" t="s">
        <v>33</v>
      </c>
      <c r="E26414" t="s">
        <v>533</v>
      </c>
    </row>
    <row r="26415" spans="1:5" x14ac:dyDescent="0.25">
      <c r="A26415" t="s">
        <v>22244</v>
      </c>
      <c r="B26415" t="s">
        <v>20</v>
      </c>
      <c r="C26415" t="s">
        <v>19</v>
      </c>
      <c r="D26415" t="s">
        <v>33</v>
      </c>
      <c r="E26415" t="s">
        <v>533</v>
      </c>
    </row>
    <row r="26416" spans="1:5" x14ac:dyDescent="0.25">
      <c r="A26416" t="s">
        <v>26584</v>
      </c>
      <c r="B26416" t="s">
        <v>16</v>
      </c>
      <c r="C26416" t="s">
        <v>15</v>
      </c>
      <c r="D26416" t="s">
        <v>33</v>
      </c>
      <c r="E26416" t="s">
        <v>659</v>
      </c>
    </row>
    <row r="26417" spans="1:5" x14ac:dyDescent="0.25">
      <c r="A26417" t="s">
        <v>17934</v>
      </c>
      <c r="B26417" t="s">
        <v>20</v>
      </c>
      <c r="C26417" t="s">
        <v>19</v>
      </c>
      <c r="D26417" t="s">
        <v>33</v>
      </c>
      <c r="E26417" t="s">
        <v>533</v>
      </c>
    </row>
    <row r="26418" spans="1:5" x14ac:dyDescent="0.25">
      <c r="A26418" t="s">
        <v>26586</v>
      </c>
      <c r="B26418" t="s">
        <v>16</v>
      </c>
      <c r="C26418" t="s">
        <v>15</v>
      </c>
      <c r="D26418" t="s">
        <v>33</v>
      </c>
      <c r="E26418" t="s">
        <v>561</v>
      </c>
    </row>
    <row r="26419" spans="1:5" x14ac:dyDescent="0.25">
      <c r="A26419" t="s">
        <v>26587</v>
      </c>
      <c r="B26419" t="s">
        <v>16</v>
      </c>
      <c r="C26419" t="s">
        <v>15</v>
      </c>
      <c r="D26419" t="s">
        <v>33</v>
      </c>
      <c r="E26419" t="s">
        <v>696</v>
      </c>
    </row>
    <row r="26420" spans="1:5" x14ac:dyDescent="0.25">
      <c r="A26420" t="s">
        <v>29036</v>
      </c>
      <c r="B26420" t="s">
        <v>20</v>
      </c>
      <c r="C26420" t="s">
        <v>19</v>
      </c>
      <c r="D26420" t="s">
        <v>33</v>
      </c>
      <c r="E26420" t="s">
        <v>533</v>
      </c>
    </row>
    <row r="26421" spans="1:5" x14ac:dyDescent="0.25">
      <c r="A26421" t="s">
        <v>26589</v>
      </c>
      <c r="B26421" t="s">
        <v>16</v>
      </c>
      <c r="C26421" t="s">
        <v>15</v>
      </c>
      <c r="D26421" t="s">
        <v>33</v>
      </c>
      <c r="E26421" t="s">
        <v>659</v>
      </c>
    </row>
    <row r="26422" spans="1:5" x14ac:dyDescent="0.25">
      <c r="A26422" t="s">
        <v>24602</v>
      </c>
      <c r="B26422" t="s">
        <v>20</v>
      </c>
      <c r="C26422" t="s">
        <v>19</v>
      </c>
      <c r="D26422" t="s">
        <v>33</v>
      </c>
      <c r="E26422" t="s">
        <v>533</v>
      </c>
    </row>
    <row r="26423" spans="1:5" x14ac:dyDescent="0.25">
      <c r="A26423" t="s">
        <v>26591</v>
      </c>
      <c r="B26423" t="s">
        <v>16</v>
      </c>
      <c r="C26423" t="s">
        <v>15</v>
      </c>
      <c r="D26423" t="s">
        <v>33</v>
      </c>
      <c r="E26423" t="s">
        <v>745</v>
      </c>
    </row>
    <row r="26424" spans="1:5" x14ac:dyDescent="0.25">
      <c r="A26424" t="s">
        <v>26592</v>
      </c>
      <c r="B26424" t="s">
        <v>16</v>
      </c>
      <c r="C26424" t="s">
        <v>15</v>
      </c>
      <c r="D26424" t="s">
        <v>33</v>
      </c>
      <c r="E26424" t="s">
        <v>745</v>
      </c>
    </row>
    <row r="26425" spans="1:5" x14ac:dyDescent="0.25">
      <c r="A26425" t="s">
        <v>26593</v>
      </c>
      <c r="B26425" t="s">
        <v>16</v>
      </c>
      <c r="C26425" t="s">
        <v>15</v>
      </c>
      <c r="D26425" t="s">
        <v>33</v>
      </c>
      <c r="E26425" t="s">
        <v>745</v>
      </c>
    </row>
    <row r="26426" spans="1:5" x14ac:dyDescent="0.25">
      <c r="A26426" t="s">
        <v>26594</v>
      </c>
      <c r="B26426" t="s">
        <v>16</v>
      </c>
      <c r="C26426" t="s">
        <v>15</v>
      </c>
      <c r="D26426" t="s">
        <v>33</v>
      </c>
      <c r="E26426" t="s">
        <v>708</v>
      </c>
    </row>
    <row r="26427" spans="1:5" x14ac:dyDescent="0.25">
      <c r="A26427" t="s">
        <v>19974</v>
      </c>
      <c r="B26427" t="s">
        <v>20</v>
      </c>
      <c r="C26427" t="s">
        <v>19</v>
      </c>
      <c r="D26427" t="s">
        <v>33</v>
      </c>
      <c r="E26427" t="s">
        <v>533</v>
      </c>
    </row>
    <row r="26428" spans="1:5" x14ac:dyDescent="0.25">
      <c r="A26428" t="s">
        <v>24387</v>
      </c>
      <c r="B26428" t="s">
        <v>20</v>
      </c>
      <c r="C26428" t="s">
        <v>19</v>
      </c>
      <c r="D26428" t="s">
        <v>33</v>
      </c>
      <c r="E26428" t="s">
        <v>533</v>
      </c>
    </row>
    <row r="26429" spans="1:5" x14ac:dyDescent="0.25">
      <c r="A26429" t="s">
        <v>26597</v>
      </c>
      <c r="B26429" t="s">
        <v>20</v>
      </c>
      <c r="C26429" t="s">
        <v>19</v>
      </c>
      <c r="D26429" t="s">
        <v>33</v>
      </c>
      <c r="E26429" t="s">
        <v>531</v>
      </c>
    </row>
    <row r="26430" spans="1:5" x14ac:dyDescent="0.25">
      <c r="A26430" t="s">
        <v>29038</v>
      </c>
      <c r="B26430" t="s">
        <v>20</v>
      </c>
      <c r="C26430" t="s">
        <v>19</v>
      </c>
      <c r="D26430" t="s">
        <v>33</v>
      </c>
      <c r="E26430" t="s">
        <v>533</v>
      </c>
    </row>
    <row r="26431" spans="1:5" x14ac:dyDescent="0.25">
      <c r="A26431" t="s">
        <v>21637</v>
      </c>
      <c r="B26431" t="s">
        <v>20</v>
      </c>
      <c r="C26431" t="s">
        <v>19</v>
      </c>
      <c r="D26431" t="s">
        <v>33</v>
      </c>
      <c r="E26431" t="s">
        <v>533</v>
      </c>
    </row>
    <row r="26432" spans="1:5" x14ac:dyDescent="0.25">
      <c r="A26432" t="s">
        <v>26600</v>
      </c>
      <c r="B26432" t="s">
        <v>16</v>
      </c>
      <c r="C26432" t="s">
        <v>15</v>
      </c>
      <c r="D26432" t="s">
        <v>33</v>
      </c>
      <c r="E26432" t="s">
        <v>659</v>
      </c>
    </row>
    <row r="26433" spans="1:5" x14ac:dyDescent="0.25">
      <c r="A26433" t="s">
        <v>26601</v>
      </c>
      <c r="B26433" t="s">
        <v>16</v>
      </c>
      <c r="C26433" t="s">
        <v>15</v>
      </c>
      <c r="D26433" t="s">
        <v>33</v>
      </c>
      <c r="E26433" t="s">
        <v>659</v>
      </c>
    </row>
    <row r="26434" spans="1:5" x14ac:dyDescent="0.25">
      <c r="A26434" t="s">
        <v>12011</v>
      </c>
      <c r="B26434" t="s">
        <v>20</v>
      </c>
      <c r="C26434" t="s">
        <v>19</v>
      </c>
      <c r="D26434" t="s">
        <v>33</v>
      </c>
      <c r="E26434" t="s">
        <v>533</v>
      </c>
    </row>
    <row r="26435" spans="1:5" x14ac:dyDescent="0.25">
      <c r="A26435" t="s">
        <v>26603</v>
      </c>
      <c r="B26435" t="s">
        <v>16</v>
      </c>
      <c r="C26435" t="s">
        <v>15</v>
      </c>
      <c r="D26435" t="s">
        <v>33</v>
      </c>
      <c r="E26435" t="s">
        <v>586</v>
      </c>
    </row>
    <row r="26436" spans="1:5" x14ac:dyDescent="0.25">
      <c r="A26436" t="s">
        <v>26604</v>
      </c>
      <c r="B26436" t="s">
        <v>16</v>
      </c>
      <c r="C26436" t="s">
        <v>15</v>
      </c>
      <c r="D26436" t="s">
        <v>33</v>
      </c>
      <c r="E26436" t="s">
        <v>561</v>
      </c>
    </row>
    <row r="26437" spans="1:5" x14ac:dyDescent="0.25">
      <c r="A26437" t="s">
        <v>3405</v>
      </c>
      <c r="B26437" t="s">
        <v>20</v>
      </c>
      <c r="C26437" t="s">
        <v>19</v>
      </c>
      <c r="D26437" t="s">
        <v>33</v>
      </c>
      <c r="E26437" t="s">
        <v>533</v>
      </c>
    </row>
    <row r="26438" spans="1:5" x14ac:dyDescent="0.25">
      <c r="A26438" t="s">
        <v>26606</v>
      </c>
      <c r="B26438" t="s">
        <v>20</v>
      </c>
      <c r="C26438" t="s">
        <v>19</v>
      </c>
      <c r="D26438" t="s">
        <v>33</v>
      </c>
      <c r="E26438" t="s">
        <v>563</v>
      </c>
    </row>
    <row r="26439" spans="1:5" x14ac:dyDescent="0.25">
      <c r="A26439" t="s">
        <v>26607</v>
      </c>
      <c r="B26439" t="s">
        <v>16</v>
      </c>
      <c r="C26439" t="s">
        <v>15</v>
      </c>
      <c r="D26439" t="s">
        <v>33</v>
      </c>
      <c r="E26439" t="s">
        <v>561</v>
      </c>
    </row>
    <row r="26440" spans="1:5" x14ac:dyDescent="0.25">
      <c r="A26440" t="s">
        <v>21788</v>
      </c>
      <c r="B26440" t="s">
        <v>20</v>
      </c>
      <c r="C26440" t="s">
        <v>19</v>
      </c>
      <c r="D26440" t="s">
        <v>33</v>
      </c>
      <c r="E26440" t="s">
        <v>533</v>
      </c>
    </row>
    <row r="26441" spans="1:5" x14ac:dyDescent="0.25">
      <c r="A26441" t="s">
        <v>26413</v>
      </c>
      <c r="B26441" t="s">
        <v>20</v>
      </c>
      <c r="C26441" t="s">
        <v>19</v>
      </c>
      <c r="D26441" t="s">
        <v>33</v>
      </c>
      <c r="E26441" t="s">
        <v>533</v>
      </c>
    </row>
    <row r="26442" spans="1:5" x14ac:dyDescent="0.25">
      <c r="A26442" t="s">
        <v>18183</v>
      </c>
      <c r="B26442" t="s">
        <v>20</v>
      </c>
      <c r="C26442" t="s">
        <v>19</v>
      </c>
      <c r="D26442" t="s">
        <v>33</v>
      </c>
      <c r="E26442" t="s">
        <v>533</v>
      </c>
    </row>
    <row r="26443" spans="1:5" x14ac:dyDescent="0.25">
      <c r="A26443" t="s">
        <v>24874</v>
      </c>
      <c r="B26443" t="s">
        <v>20</v>
      </c>
      <c r="C26443" t="s">
        <v>19</v>
      </c>
      <c r="D26443" t="s">
        <v>33</v>
      </c>
      <c r="E26443" t="s">
        <v>533</v>
      </c>
    </row>
    <row r="26444" spans="1:5" x14ac:dyDescent="0.25">
      <c r="A26444" t="s">
        <v>14879</v>
      </c>
      <c r="B26444" t="s">
        <v>20</v>
      </c>
      <c r="C26444" t="s">
        <v>19</v>
      </c>
      <c r="D26444" t="s">
        <v>33</v>
      </c>
      <c r="E26444" t="s">
        <v>533</v>
      </c>
    </row>
    <row r="26445" spans="1:5" x14ac:dyDescent="0.25">
      <c r="A26445" t="s">
        <v>9388</v>
      </c>
      <c r="B26445" t="s">
        <v>20</v>
      </c>
      <c r="C26445" t="s">
        <v>19</v>
      </c>
      <c r="D26445" t="s">
        <v>33</v>
      </c>
      <c r="E26445" t="s">
        <v>533</v>
      </c>
    </row>
    <row r="26446" spans="1:5" x14ac:dyDescent="0.25">
      <c r="A26446" t="s">
        <v>23772</v>
      </c>
      <c r="B26446" t="s">
        <v>20</v>
      </c>
      <c r="C26446" t="s">
        <v>19</v>
      </c>
      <c r="D26446" t="s">
        <v>33</v>
      </c>
      <c r="E26446" t="s">
        <v>553</v>
      </c>
    </row>
    <row r="26447" spans="1:5" x14ac:dyDescent="0.25">
      <c r="A26447" t="s">
        <v>18185</v>
      </c>
      <c r="B26447" t="s">
        <v>20</v>
      </c>
      <c r="C26447" t="s">
        <v>19</v>
      </c>
      <c r="D26447" t="s">
        <v>33</v>
      </c>
      <c r="E26447" t="s">
        <v>533</v>
      </c>
    </row>
    <row r="26448" spans="1:5" x14ac:dyDescent="0.25">
      <c r="A26448" t="s">
        <v>25971</v>
      </c>
      <c r="B26448" t="s">
        <v>20</v>
      </c>
      <c r="C26448" t="s">
        <v>19</v>
      </c>
      <c r="D26448" t="s">
        <v>33</v>
      </c>
      <c r="E26448" t="s">
        <v>533</v>
      </c>
    </row>
    <row r="26449" spans="1:5" x14ac:dyDescent="0.25">
      <c r="A26449" t="s">
        <v>21859</v>
      </c>
      <c r="B26449" t="s">
        <v>20</v>
      </c>
      <c r="C26449" t="s">
        <v>19</v>
      </c>
      <c r="D26449" t="s">
        <v>33</v>
      </c>
      <c r="E26449" t="s">
        <v>533</v>
      </c>
    </row>
    <row r="26450" spans="1:5" x14ac:dyDescent="0.25">
      <c r="A26450" t="s">
        <v>26618</v>
      </c>
      <c r="B26450" t="s">
        <v>16</v>
      </c>
      <c r="C26450" t="s">
        <v>15</v>
      </c>
      <c r="D26450" t="s">
        <v>33</v>
      </c>
      <c r="E26450" t="s">
        <v>659</v>
      </c>
    </row>
    <row r="26451" spans="1:5" x14ac:dyDescent="0.25">
      <c r="A26451" t="s">
        <v>26183</v>
      </c>
      <c r="B26451" t="s">
        <v>20</v>
      </c>
      <c r="C26451" t="s">
        <v>19</v>
      </c>
      <c r="D26451" t="s">
        <v>33</v>
      </c>
      <c r="E26451" t="s">
        <v>533</v>
      </c>
    </row>
    <row r="26452" spans="1:5" x14ac:dyDescent="0.25">
      <c r="A26452" t="s">
        <v>26499</v>
      </c>
      <c r="B26452" t="s">
        <v>20</v>
      </c>
      <c r="C26452" t="s">
        <v>19</v>
      </c>
      <c r="D26452" t="s">
        <v>33</v>
      </c>
      <c r="E26452" t="s">
        <v>533</v>
      </c>
    </row>
    <row r="26453" spans="1:5" x14ac:dyDescent="0.25">
      <c r="A26453" t="s">
        <v>26621</v>
      </c>
      <c r="B26453" t="s">
        <v>16</v>
      </c>
      <c r="C26453" t="s">
        <v>15</v>
      </c>
      <c r="D26453" t="s">
        <v>33</v>
      </c>
      <c r="E26453" t="s">
        <v>659</v>
      </c>
    </row>
    <row r="26454" spans="1:5" x14ac:dyDescent="0.25">
      <c r="A26454" t="s">
        <v>22428</v>
      </c>
      <c r="B26454" t="s">
        <v>20</v>
      </c>
      <c r="C26454" t="s">
        <v>19</v>
      </c>
      <c r="D26454" t="s">
        <v>33</v>
      </c>
      <c r="E26454" t="s">
        <v>533</v>
      </c>
    </row>
    <row r="26455" spans="1:5" x14ac:dyDescent="0.25">
      <c r="A26455" t="s">
        <v>26623</v>
      </c>
      <c r="B26455" t="s">
        <v>16</v>
      </c>
      <c r="C26455" t="s">
        <v>15</v>
      </c>
      <c r="D26455" t="s">
        <v>33</v>
      </c>
      <c r="E26455" t="s">
        <v>656</v>
      </c>
    </row>
    <row r="26456" spans="1:5" x14ac:dyDescent="0.25">
      <c r="A26456" t="s">
        <v>26624</v>
      </c>
      <c r="B26456" t="s">
        <v>20</v>
      </c>
      <c r="C26456" t="s">
        <v>19</v>
      </c>
      <c r="D26456" t="s">
        <v>33</v>
      </c>
      <c r="E26456" t="s">
        <v>886</v>
      </c>
    </row>
    <row r="26457" spans="1:5" x14ac:dyDescent="0.25">
      <c r="A26457" t="s">
        <v>26625</v>
      </c>
      <c r="B26457" t="s">
        <v>20</v>
      </c>
      <c r="C26457" t="s">
        <v>19</v>
      </c>
      <c r="D26457" t="s">
        <v>33</v>
      </c>
      <c r="E26457" t="s">
        <v>911</v>
      </c>
    </row>
    <row r="26458" spans="1:5" x14ac:dyDescent="0.25">
      <c r="A26458" t="s">
        <v>26626</v>
      </c>
      <c r="B26458" t="s">
        <v>16</v>
      </c>
      <c r="C26458" t="s">
        <v>15</v>
      </c>
      <c r="D26458" t="s">
        <v>33</v>
      </c>
      <c r="E26458" t="s">
        <v>929</v>
      </c>
    </row>
    <row r="26459" spans="1:5" x14ac:dyDescent="0.25">
      <c r="A26459" t="s">
        <v>26627</v>
      </c>
      <c r="B26459" t="s">
        <v>16</v>
      </c>
      <c r="C26459" t="s">
        <v>15</v>
      </c>
      <c r="D26459" t="s">
        <v>33</v>
      </c>
      <c r="E26459" t="s">
        <v>929</v>
      </c>
    </row>
    <row r="26460" spans="1:5" x14ac:dyDescent="0.25">
      <c r="A26460" t="s">
        <v>26628</v>
      </c>
      <c r="B26460" t="s">
        <v>16</v>
      </c>
      <c r="C26460" t="s">
        <v>15</v>
      </c>
      <c r="D26460" t="s">
        <v>33</v>
      </c>
      <c r="E26460" t="s">
        <v>839</v>
      </c>
    </row>
    <row r="26461" spans="1:5" x14ac:dyDescent="0.25">
      <c r="A26461" t="s">
        <v>28662</v>
      </c>
      <c r="B26461" t="s">
        <v>20</v>
      </c>
      <c r="C26461" t="s">
        <v>19</v>
      </c>
      <c r="D26461" t="s">
        <v>33</v>
      </c>
      <c r="E26461" t="s">
        <v>533</v>
      </c>
    </row>
    <row r="26462" spans="1:5" x14ac:dyDescent="0.25">
      <c r="A26462" t="s">
        <v>26630</v>
      </c>
      <c r="B26462" t="s">
        <v>20</v>
      </c>
      <c r="C26462" t="s">
        <v>19</v>
      </c>
      <c r="D26462" t="s">
        <v>33</v>
      </c>
      <c r="E26462" t="s">
        <v>502</v>
      </c>
    </row>
    <row r="26463" spans="1:5" x14ac:dyDescent="0.25">
      <c r="A26463" t="s">
        <v>26631</v>
      </c>
      <c r="B26463" t="s">
        <v>20</v>
      </c>
      <c r="C26463" t="s">
        <v>19</v>
      </c>
      <c r="D26463" t="s">
        <v>33</v>
      </c>
      <c r="E26463" t="s">
        <v>502</v>
      </c>
    </row>
    <row r="26464" spans="1:5" x14ac:dyDescent="0.25">
      <c r="A26464" t="s">
        <v>26632</v>
      </c>
      <c r="B26464" t="s">
        <v>20</v>
      </c>
      <c r="C26464" t="s">
        <v>19</v>
      </c>
      <c r="D26464" t="s">
        <v>33</v>
      </c>
      <c r="E26464" t="s">
        <v>502</v>
      </c>
    </row>
    <row r="26465" spans="1:5" x14ac:dyDescent="0.25">
      <c r="A26465" t="s">
        <v>26633</v>
      </c>
      <c r="B26465" t="s">
        <v>20</v>
      </c>
      <c r="C26465" t="s">
        <v>19</v>
      </c>
      <c r="D26465" t="s">
        <v>33</v>
      </c>
      <c r="E26465" t="s">
        <v>502</v>
      </c>
    </row>
    <row r="26466" spans="1:5" x14ac:dyDescent="0.25">
      <c r="A26466" t="s">
        <v>26634</v>
      </c>
      <c r="B26466" t="s">
        <v>20</v>
      </c>
      <c r="C26466" t="s">
        <v>21</v>
      </c>
      <c r="D26466" t="s">
        <v>33</v>
      </c>
      <c r="E26466" t="s">
        <v>792</v>
      </c>
    </row>
    <row r="26467" spans="1:5" x14ac:dyDescent="0.25">
      <c r="A26467" t="s">
        <v>26635</v>
      </c>
      <c r="B26467" t="s">
        <v>20</v>
      </c>
      <c r="C26467" t="s">
        <v>21</v>
      </c>
      <c r="D26467" t="s">
        <v>33</v>
      </c>
      <c r="E26467" t="s">
        <v>792</v>
      </c>
    </row>
    <row r="26468" spans="1:5" x14ac:dyDescent="0.25">
      <c r="A26468" t="s">
        <v>26636</v>
      </c>
      <c r="B26468" t="s">
        <v>20</v>
      </c>
      <c r="C26468" t="s">
        <v>19</v>
      </c>
      <c r="D26468" t="s">
        <v>33</v>
      </c>
      <c r="E26468" t="s">
        <v>502</v>
      </c>
    </row>
    <row r="26469" spans="1:5" x14ac:dyDescent="0.25">
      <c r="A26469" t="s">
        <v>24761</v>
      </c>
      <c r="B26469" t="s">
        <v>20</v>
      </c>
      <c r="C26469" t="s">
        <v>19</v>
      </c>
      <c r="D26469" t="s">
        <v>33</v>
      </c>
      <c r="E26469" t="s">
        <v>533</v>
      </c>
    </row>
    <row r="26470" spans="1:5" x14ac:dyDescent="0.25">
      <c r="A26470" t="s">
        <v>28668</v>
      </c>
      <c r="B26470" t="s">
        <v>20</v>
      </c>
      <c r="C26470" t="s">
        <v>19</v>
      </c>
      <c r="D26470" t="s">
        <v>33</v>
      </c>
      <c r="E26470" t="s">
        <v>533</v>
      </c>
    </row>
    <row r="26471" spans="1:5" x14ac:dyDescent="0.25">
      <c r="A26471" t="s">
        <v>26639</v>
      </c>
      <c r="B26471" t="s">
        <v>20</v>
      </c>
      <c r="C26471" t="s">
        <v>19</v>
      </c>
      <c r="D26471" t="s">
        <v>33</v>
      </c>
      <c r="E26471" t="s">
        <v>523</v>
      </c>
    </row>
    <row r="26472" spans="1:5" x14ac:dyDescent="0.25">
      <c r="A26472" t="s">
        <v>26640</v>
      </c>
      <c r="B26472" t="s">
        <v>20</v>
      </c>
      <c r="C26472" t="s">
        <v>19</v>
      </c>
      <c r="D26472" t="s">
        <v>33</v>
      </c>
      <c r="E26472" t="s">
        <v>523</v>
      </c>
    </row>
    <row r="26473" spans="1:5" x14ac:dyDescent="0.25">
      <c r="A26473" t="s">
        <v>26641</v>
      </c>
      <c r="B26473" t="s">
        <v>20</v>
      </c>
      <c r="C26473" t="s">
        <v>19</v>
      </c>
      <c r="D26473" t="s">
        <v>33</v>
      </c>
      <c r="E26473" t="s">
        <v>562</v>
      </c>
    </row>
    <row r="26474" spans="1:5" x14ac:dyDescent="0.25">
      <c r="A26474" t="s">
        <v>22238</v>
      </c>
      <c r="B26474" t="s">
        <v>20</v>
      </c>
      <c r="C26474" t="s">
        <v>19</v>
      </c>
      <c r="D26474" t="s">
        <v>33</v>
      </c>
      <c r="E26474" t="s">
        <v>533</v>
      </c>
    </row>
    <row r="26475" spans="1:5" x14ac:dyDescent="0.25">
      <c r="A26475" t="s">
        <v>26643</v>
      </c>
      <c r="B26475" t="s">
        <v>20</v>
      </c>
      <c r="C26475" t="s">
        <v>19</v>
      </c>
      <c r="D26475" t="s">
        <v>33</v>
      </c>
      <c r="E26475" t="s">
        <v>593</v>
      </c>
    </row>
    <row r="26476" spans="1:5" x14ac:dyDescent="0.25">
      <c r="A26476" t="s">
        <v>26647</v>
      </c>
      <c r="B26476" t="s">
        <v>20</v>
      </c>
      <c r="C26476" t="s">
        <v>19</v>
      </c>
      <c r="D26476" t="s">
        <v>33</v>
      </c>
      <c r="E26476" t="s">
        <v>1031</v>
      </c>
    </row>
    <row r="26477" spans="1:5" x14ac:dyDescent="0.25">
      <c r="A26477" t="s">
        <v>26644</v>
      </c>
      <c r="B26477" t="s">
        <v>20</v>
      </c>
      <c r="C26477" t="s">
        <v>19</v>
      </c>
      <c r="D26477" t="s">
        <v>33</v>
      </c>
      <c r="E26477" t="s">
        <v>1031</v>
      </c>
    </row>
    <row r="26478" spans="1:5" x14ac:dyDescent="0.25">
      <c r="A26478" t="s">
        <v>26645</v>
      </c>
      <c r="B26478" t="s">
        <v>20</v>
      </c>
      <c r="C26478" t="s">
        <v>19</v>
      </c>
      <c r="D26478" t="s">
        <v>33</v>
      </c>
      <c r="E26478" t="s">
        <v>1031</v>
      </c>
    </row>
    <row r="26479" spans="1:5" x14ac:dyDescent="0.25">
      <c r="A26479" t="s">
        <v>26646</v>
      </c>
      <c r="B26479" t="s">
        <v>20</v>
      </c>
      <c r="C26479" t="s">
        <v>19</v>
      </c>
      <c r="D26479" t="s">
        <v>33</v>
      </c>
      <c r="E26479" t="s">
        <v>1031</v>
      </c>
    </row>
    <row r="26480" spans="1:5" x14ac:dyDescent="0.25">
      <c r="A26480" t="s">
        <v>26648</v>
      </c>
      <c r="B26480" t="s">
        <v>20</v>
      </c>
      <c r="C26480" t="s">
        <v>19</v>
      </c>
      <c r="D26480" t="s">
        <v>33</v>
      </c>
      <c r="E26480" t="s">
        <v>538</v>
      </c>
    </row>
    <row r="26481" spans="1:5" x14ac:dyDescent="0.25">
      <c r="A26481" t="s">
        <v>20152</v>
      </c>
      <c r="B26481" t="s">
        <v>20</v>
      </c>
      <c r="C26481" t="s">
        <v>19</v>
      </c>
      <c r="D26481" t="s">
        <v>33</v>
      </c>
      <c r="E26481" t="s">
        <v>553</v>
      </c>
    </row>
    <row r="26482" spans="1:5" x14ac:dyDescent="0.25">
      <c r="A26482" t="s">
        <v>26650</v>
      </c>
      <c r="B26482" t="s">
        <v>20</v>
      </c>
      <c r="C26482" t="s">
        <v>19</v>
      </c>
      <c r="D26482" t="s">
        <v>33</v>
      </c>
      <c r="E26482" t="s">
        <v>538</v>
      </c>
    </row>
    <row r="26483" spans="1:5" x14ac:dyDescent="0.25">
      <c r="A26483" t="s">
        <v>28226</v>
      </c>
      <c r="B26483" t="s">
        <v>20</v>
      </c>
      <c r="C26483" t="s">
        <v>19</v>
      </c>
      <c r="D26483" t="s">
        <v>33</v>
      </c>
      <c r="E26483" t="s">
        <v>553</v>
      </c>
    </row>
    <row r="26484" spans="1:5" x14ac:dyDescent="0.25">
      <c r="A26484" t="s">
        <v>26652</v>
      </c>
      <c r="B26484" t="s">
        <v>20</v>
      </c>
      <c r="C26484" t="s">
        <v>19</v>
      </c>
      <c r="D26484" t="s">
        <v>33</v>
      </c>
      <c r="E26484" t="s">
        <v>538</v>
      </c>
    </row>
    <row r="26485" spans="1:5" x14ac:dyDescent="0.25">
      <c r="A26485" t="s">
        <v>18051</v>
      </c>
      <c r="B26485" t="s">
        <v>20</v>
      </c>
      <c r="C26485" t="s">
        <v>19</v>
      </c>
      <c r="D26485" t="s">
        <v>33</v>
      </c>
      <c r="E26485" t="s">
        <v>533</v>
      </c>
    </row>
    <row r="26486" spans="1:5" x14ac:dyDescent="0.25">
      <c r="A26486" t="s">
        <v>26654</v>
      </c>
      <c r="B26486" t="s">
        <v>20</v>
      </c>
      <c r="C26486" t="s">
        <v>19</v>
      </c>
      <c r="D26486" t="s">
        <v>33</v>
      </c>
      <c r="E26486" t="s">
        <v>538</v>
      </c>
    </row>
    <row r="26487" spans="1:5" x14ac:dyDescent="0.25">
      <c r="A26487" t="s">
        <v>2586</v>
      </c>
      <c r="B26487" t="s">
        <v>20</v>
      </c>
      <c r="C26487" t="s">
        <v>19</v>
      </c>
      <c r="D26487" t="s">
        <v>33</v>
      </c>
      <c r="E26487" t="s">
        <v>533</v>
      </c>
    </row>
    <row r="26488" spans="1:5" x14ac:dyDescent="0.25">
      <c r="A26488" t="s">
        <v>26656</v>
      </c>
      <c r="B26488" t="s">
        <v>16</v>
      </c>
      <c r="C26488" t="s">
        <v>17</v>
      </c>
      <c r="D26488" t="s">
        <v>33</v>
      </c>
      <c r="E26488" t="s">
        <v>653</v>
      </c>
    </row>
    <row r="26489" spans="1:5" x14ac:dyDescent="0.25">
      <c r="A26489" t="s">
        <v>26657</v>
      </c>
      <c r="B26489" t="s">
        <v>16</v>
      </c>
      <c r="C26489" t="s">
        <v>17</v>
      </c>
      <c r="D26489" t="s">
        <v>33</v>
      </c>
      <c r="E26489" t="s">
        <v>653</v>
      </c>
    </row>
    <row r="26490" spans="1:5" x14ac:dyDescent="0.25">
      <c r="A26490" t="s">
        <v>26658</v>
      </c>
      <c r="B26490" t="s">
        <v>20</v>
      </c>
      <c r="C26490" t="s">
        <v>19</v>
      </c>
      <c r="D26490" t="s">
        <v>33</v>
      </c>
      <c r="E26490" t="s">
        <v>523</v>
      </c>
    </row>
    <row r="26491" spans="1:5" x14ac:dyDescent="0.25">
      <c r="A26491" t="s">
        <v>22937</v>
      </c>
      <c r="B26491" t="s">
        <v>20</v>
      </c>
      <c r="C26491" t="s">
        <v>19</v>
      </c>
      <c r="D26491" t="s">
        <v>33</v>
      </c>
      <c r="E26491" t="s">
        <v>533</v>
      </c>
    </row>
    <row r="26492" spans="1:5" x14ac:dyDescent="0.25">
      <c r="A26492" t="s">
        <v>26660</v>
      </c>
      <c r="B26492" t="s">
        <v>20</v>
      </c>
      <c r="C26492" t="s">
        <v>19</v>
      </c>
      <c r="D26492" t="s">
        <v>33</v>
      </c>
      <c r="E26492" t="s">
        <v>523</v>
      </c>
    </row>
    <row r="26493" spans="1:5" x14ac:dyDescent="0.25">
      <c r="A26493" t="s">
        <v>26661</v>
      </c>
      <c r="B26493" t="s">
        <v>20</v>
      </c>
      <c r="C26493" t="s">
        <v>24</v>
      </c>
      <c r="D26493" t="s">
        <v>33</v>
      </c>
      <c r="E26493" t="s">
        <v>1006</v>
      </c>
    </row>
    <row r="26494" spans="1:5" x14ac:dyDescent="0.25">
      <c r="A26494" t="s">
        <v>23108</v>
      </c>
      <c r="B26494" t="s">
        <v>20</v>
      </c>
      <c r="C26494" t="s">
        <v>19</v>
      </c>
      <c r="D26494" t="s">
        <v>33</v>
      </c>
      <c r="E26494" t="s">
        <v>533</v>
      </c>
    </row>
    <row r="26495" spans="1:5" x14ac:dyDescent="0.25">
      <c r="A26495" t="s">
        <v>5045</v>
      </c>
      <c r="B26495" t="s">
        <v>20</v>
      </c>
      <c r="C26495" t="s">
        <v>19</v>
      </c>
      <c r="D26495" t="s">
        <v>33</v>
      </c>
      <c r="E26495" t="s">
        <v>533</v>
      </c>
    </row>
    <row r="26496" spans="1:5" x14ac:dyDescent="0.25">
      <c r="A26496" t="s">
        <v>26664</v>
      </c>
      <c r="B26496" t="s">
        <v>20</v>
      </c>
      <c r="C26496" t="s">
        <v>19</v>
      </c>
      <c r="D26496" t="s">
        <v>33</v>
      </c>
      <c r="E26496" t="s">
        <v>530</v>
      </c>
    </row>
    <row r="26497" spans="1:5" x14ac:dyDescent="0.25">
      <c r="A26497" t="s">
        <v>26665</v>
      </c>
      <c r="B26497" t="s">
        <v>16</v>
      </c>
      <c r="C26497" t="s">
        <v>17</v>
      </c>
      <c r="D26497" t="s">
        <v>33</v>
      </c>
      <c r="E26497" t="s">
        <v>653</v>
      </c>
    </row>
    <row r="26498" spans="1:5" x14ac:dyDescent="0.25">
      <c r="A26498" t="s">
        <v>26666</v>
      </c>
      <c r="B26498" t="s">
        <v>16</v>
      </c>
      <c r="C26498" t="s">
        <v>17</v>
      </c>
      <c r="D26498" t="s">
        <v>33</v>
      </c>
      <c r="E26498" t="s">
        <v>653</v>
      </c>
    </row>
    <row r="26499" spans="1:5" x14ac:dyDescent="0.25">
      <c r="A26499" t="s">
        <v>26667</v>
      </c>
      <c r="B26499" t="s">
        <v>16</v>
      </c>
      <c r="C26499" t="s">
        <v>17</v>
      </c>
      <c r="D26499" t="s">
        <v>33</v>
      </c>
      <c r="E26499" t="s">
        <v>653</v>
      </c>
    </row>
    <row r="26500" spans="1:5" x14ac:dyDescent="0.25">
      <c r="A26500" t="s">
        <v>22242</v>
      </c>
      <c r="B26500" t="s">
        <v>20</v>
      </c>
      <c r="C26500" t="s">
        <v>19</v>
      </c>
      <c r="D26500" t="s">
        <v>33</v>
      </c>
      <c r="E26500" t="s">
        <v>533</v>
      </c>
    </row>
    <row r="26501" spans="1:5" x14ac:dyDescent="0.25">
      <c r="A26501" t="s">
        <v>26669</v>
      </c>
      <c r="B26501" t="s">
        <v>20</v>
      </c>
      <c r="C26501" t="s">
        <v>19</v>
      </c>
      <c r="D26501" t="s">
        <v>33</v>
      </c>
      <c r="E26501" t="s">
        <v>530</v>
      </c>
    </row>
    <row r="26502" spans="1:5" x14ac:dyDescent="0.25">
      <c r="A26502" t="s">
        <v>26670</v>
      </c>
      <c r="B26502" t="s">
        <v>16</v>
      </c>
      <c r="C26502" t="s">
        <v>17</v>
      </c>
      <c r="D26502" t="s">
        <v>33</v>
      </c>
      <c r="E26502" t="s">
        <v>653</v>
      </c>
    </row>
    <row r="26503" spans="1:5" x14ac:dyDescent="0.25">
      <c r="A26503" t="s">
        <v>8336</v>
      </c>
      <c r="B26503" t="s">
        <v>20</v>
      </c>
      <c r="C26503" t="s">
        <v>19</v>
      </c>
      <c r="D26503" t="s">
        <v>33</v>
      </c>
      <c r="E26503" t="s">
        <v>533</v>
      </c>
    </row>
    <row r="26504" spans="1:5" x14ac:dyDescent="0.25">
      <c r="A26504" t="s">
        <v>4769</v>
      </c>
      <c r="B26504" t="s">
        <v>20</v>
      </c>
      <c r="C26504" t="s">
        <v>19</v>
      </c>
      <c r="D26504" t="s">
        <v>33</v>
      </c>
      <c r="E26504" t="s">
        <v>533</v>
      </c>
    </row>
    <row r="26505" spans="1:5" x14ac:dyDescent="0.25">
      <c r="A26505" t="s">
        <v>27210</v>
      </c>
      <c r="B26505" t="s">
        <v>20</v>
      </c>
      <c r="C26505" t="s">
        <v>19</v>
      </c>
      <c r="D26505" t="s">
        <v>33</v>
      </c>
      <c r="E26505" t="s">
        <v>533</v>
      </c>
    </row>
    <row r="26506" spans="1:5" x14ac:dyDescent="0.25">
      <c r="A26506" t="s">
        <v>19109</v>
      </c>
      <c r="B26506" t="s">
        <v>20</v>
      </c>
      <c r="C26506" t="s">
        <v>19</v>
      </c>
      <c r="D26506" t="s">
        <v>33</v>
      </c>
      <c r="E26506" t="s">
        <v>533</v>
      </c>
    </row>
    <row r="26507" spans="1:5" x14ac:dyDescent="0.25">
      <c r="A26507" t="s">
        <v>16332</v>
      </c>
      <c r="B26507" t="s">
        <v>20</v>
      </c>
      <c r="C26507" t="s">
        <v>19</v>
      </c>
      <c r="D26507" t="s">
        <v>33</v>
      </c>
      <c r="E26507" t="s">
        <v>533</v>
      </c>
    </row>
    <row r="26508" spans="1:5" x14ac:dyDescent="0.25">
      <c r="A26508" t="s">
        <v>25946</v>
      </c>
      <c r="B26508" t="s">
        <v>20</v>
      </c>
      <c r="C26508" t="s">
        <v>19</v>
      </c>
      <c r="D26508" t="s">
        <v>33</v>
      </c>
      <c r="E26508" t="s">
        <v>533</v>
      </c>
    </row>
    <row r="26509" spans="1:5" x14ac:dyDescent="0.25">
      <c r="A26509" t="s">
        <v>22965</v>
      </c>
      <c r="B26509" t="s">
        <v>20</v>
      </c>
      <c r="C26509" t="s">
        <v>19</v>
      </c>
      <c r="D26509" t="s">
        <v>33</v>
      </c>
      <c r="E26509" t="s">
        <v>533</v>
      </c>
    </row>
    <row r="26510" spans="1:5" x14ac:dyDescent="0.25">
      <c r="A26510" t="s">
        <v>28591</v>
      </c>
      <c r="B26510" t="s">
        <v>20</v>
      </c>
      <c r="C26510" t="s">
        <v>19</v>
      </c>
      <c r="D26510" t="s">
        <v>33</v>
      </c>
      <c r="E26510" t="s">
        <v>553</v>
      </c>
    </row>
    <row r="26511" spans="1:5" x14ac:dyDescent="0.25">
      <c r="A26511" t="s">
        <v>26679</v>
      </c>
      <c r="B26511" t="s">
        <v>20</v>
      </c>
      <c r="C26511" t="s">
        <v>19</v>
      </c>
      <c r="D26511" t="s">
        <v>33</v>
      </c>
      <c r="E26511" t="s">
        <v>538</v>
      </c>
    </row>
    <row r="26512" spans="1:5" x14ac:dyDescent="0.25">
      <c r="A26512" t="s">
        <v>28589</v>
      </c>
      <c r="B26512" t="s">
        <v>20</v>
      </c>
      <c r="C26512" t="s">
        <v>19</v>
      </c>
      <c r="D26512" t="s">
        <v>33</v>
      </c>
      <c r="E26512" t="s">
        <v>533</v>
      </c>
    </row>
    <row r="26513" spans="1:5" x14ac:dyDescent="0.25">
      <c r="A26513" t="s">
        <v>23765</v>
      </c>
      <c r="B26513" t="s">
        <v>20</v>
      </c>
      <c r="C26513" t="s">
        <v>19</v>
      </c>
      <c r="D26513" t="s">
        <v>33</v>
      </c>
      <c r="E26513" t="s">
        <v>533</v>
      </c>
    </row>
    <row r="26514" spans="1:5" x14ac:dyDescent="0.25">
      <c r="A26514" t="s">
        <v>26682</v>
      </c>
      <c r="B26514" t="s">
        <v>20</v>
      </c>
      <c r="C26514" t="s">
        <v>19</v>
      </c>
      <c r="D26514" t="s">
        <v>33</v>
      </c>
      <c r="E26514" t="s">
        <v>538</v>
      </c>
    </row>
    <row r="26515" spans="1:5" x14ac:dyDescent="0.25">
      <c r="A26515" t="s">
        <v>23555</v>
      </c>
      <c r="B26515" t="s">
        <v>20</v>
      </c>
      <c r="C26515" t="s">
        <v>19</v>
      </c>
      <c r="D26515" t="s">
        <v>33</v>
      </c>
      <c r="E26515" t="s">
        <v>533</v>
      </c>
    </row>
    <row r="26516" spans="1:5" x14ac:dyDescent="0.25">
      <c r="A26516" t="s">
        <v>26684</v>
      </c>
      <c r="B26516" t="s">
        <v>20</v>
      </c>
      <c r="C26516" t="s">
        <v>24</v>
      </c>
      <c r="D26516" t="s">
        <v>33</v>
      </c>
      <c r="E26516" t="s">
        <v>735</v>
      </c>
    </row>
    <row r="26517" spans="1:5" x14ac:dyDescent="0.25">
      <c r="A26517" t="s">
        <v>26685</v>
      </c>
      <c r="B26517" t="s">
        <v>16</v>
      </c>
      <c r="C26517" t="s">
        <v>17</v>
      </c>
      <c r="D26517" t="s">
        <v>33</v>
      </c>
      <c r="E26517" t="s">
        <v>653</v>
      </c>
    </row>
    <row r="26518" spans="1:5" x14ac:dyDescent="0.25">
      <c r="A26518" t="s">
        <v>26686</v>
      </c>
      <c r="B26518" t="s">
        <v>20</v>
      </c>
      <c r="C26518" t="s">
        <v>19</v>
      </c>
      <c r="D26518" t="s">
        <v>33</v>
      </c>
      <c r="E26518" t="s">
        <v>538</v>
      </c>
    </row>
    <row r="26519" spans="1:5" x14ac:dyDescent="0.25">
      <c r="A26519" t="s">
        <v>4772</v>
      </c>
      <c r="B26519" t="s">
        <v>20</v>
      </c>
      <c r="C26519" t="s">
        <v>19</v>
      </c>
      <c r="D26519" t="s">
        <v>33</v>
      </c>
      <c r="E26519" t="s">
        <v>533</v>
      </c>
    </row>
    <row r="26520" spans="1:5" x14ac:dyDescent="0.25">
      <c r="A26520" t="s">
        <v>26688</v>
      </c>
      <c r="B26520" t="s">
        <v>20</v>
      </c>
      <c r="C26520" t="s">
        <v>19</v>
      </c>
      <c r="D26520" t="s">
        <v>33</v>
      </c>
      <c r="E26520" t="s">
        <v>530</v>
      </c>
    </row>
    <row r="26521" spans="1:5" x14ac:dyDescent="0.25">
      <c r="A26521" t="s">
        <v>26689</v>
      </c>
      <c r="B26521" t="s">
        <v>20</v>
      </c>
      <c r="C26521" t="s">
        <v>19</v>
      </c>
      <c r="D26521" t="s">
        <v>33</v>
      </c>
      <c r="E26521" t="s">
        <v>538</v>
      </c>
    </row>
    <row r="26522" spans="1:5" x14ac:dyDescent="0.25">
      <c r="A26522" t="s">
        <v>28587</v>
      </c>
      <c r="B26522" t="s">
        <v>20</v>
      </c>
      <c r="C26522" t="s">
        <v>19</v>
      </c>
      <c r="D26522" t="s">
        <v>33</v>
      </c>
      <c r="E26522" t="s">
        <v>553</v>
      </c>
    </row>
    <row r="26523" spans="1:5" x14ac:dyDescent="0.25">
      <c r="A26523" t="s">
        <v>26691</v>
      </c>
      <c r="B26523" t="s">
        <v>20</v>
      </c>
      <c r="C26523" t="s">
        <v>19</v>
      </c>
      <c r="D26523" t="s">
        <v>33</v>
      </c>
      <c r="E26523" t="s">
        <v>530</v>
      </c>
    </row>
    <row r="26524" spans="1:5" x14ac:dyDescent="0.25">
      <c r="A26524" t="s">
        <v>26692</v>
      </c>
      <c r="B26524" t="s">
        <v>20</v>
      </c>
      <c r="C26524" t="s">
        <v>19</v>
      </c>
      <c r="D26524" t="s">
        <v>33</v>
      </c>
      <c r="E26524" t="s">
        <v>538</v>
      </c>
    </row>
    <row r="26525" spans="1:5" x14ac:dyDescent="0.25">
      <c r="A26525" t="s">
        <v>22883</v>
      </c>
      <c r="B26525" t="s">
        <v>20</v>
      </c>
      <c r="C26525" t="s">
        <v>19</v>
      </c>
      <c r="D26525" t="s">
        <v>33</v>
      </c>
      <c r="E26525" t="s">
        <v>533</v>
      </c>
    </row>
    <row r="26526" spans="1:5" x14ac:dyDescent="0.25">
      <c r="A26526" t="s">
        <v>26694</v>
      </c>
      <c r="B26526" t="s">
        <v>20</v>
      </c>
      <c r="C26526" t="s">
        <v>19</v>
      </c>
      <c r="D26526" t="s">
        <v>33</v>
      </c>
      <c r="E26526" t="s">
        <v>538</v>
      </c>
    </row>
    <row r="26527" spans="1:5" x14ac:dyDescent="0.25">
      <c r="A26527" t="s">
        <v>5044</v>
      </c>
      <c r="B26527" t="s">
        <v>20</v>
      </c>
      <c r="C26527" t="s">
        <v>19</v>
      </c>
      <c r="D26527" t="s">
        <v>33</v>
      </c>
      <c r="E26527" t="s">
        <v>533</v>
      </c>
    </row>
    <row r="26528" spans="1:5" x14ac:dyDescent="0.25">
      <c r="A26528" t="s">
        <v>26696</v>
      </c>
      <c r="B26528" t="s">
        <v>20</v>
      </c>
      <c r="C26528" t="s">
        <v>19</v>
      </c>
      <c r="D26528" t="s">
        <v>33</v>
      </c>
      <c r="E26528" t="s">
        <v>538</v>
      </c>
    </row>
    <row r="26529" spans="1:5" x14ac:dyDescent="0.25">
      <c r="A26529" t="s">
        <v>17655</v>
      </c>
      <c r="B26529" t="s">
        <v>20</v>
      </c>
      <c r="C26529" t="s">
        <v>19</v>
      </c>
      <c r="D26529" t="s">
        <v>33</v>
      </c>
      <c r="E26529" t="s">
        <v>553</v>
      </c>
    </row>
    <row r="26530" spans="1:5" x14ac:dyDescent="0.25">
      <c r="A26530" t="s">
        <v>26698</v>
      </c>
      <c r="B26530" t="s">
        <v>20</v>
      </c>
      <c r="C26530" t="s">
        <v>19</v>
      </c>
      <c r="D26530" t="s">
        <v>33</v>
      </c>
      <c r="E26530" t="s">
        <v>530</v>
      </c>
    </row>
    <row r="26531" spans="1:5" x14ac:dyDescent="0.25">
      <c r="A26531" t="s">
        <v>24757</v>
      </c>
      <c r="B26531" t="s">
        <v>20</v>
      </c>
      <c r="C26531" t="s">
        <v>19</v>
      </c>
      <c r="D26531" t="s">
        <v>33</v>
      </c>
      <c r="E26531" t="s">
        <v>533</v>
      </c>
    </row>
    <row r="26532" spans="1:5" x14ac:dyDescent="0.25">
      <c r="A26532" t="s">
        <v>26700</v>
      </c>
      <c r="B26532" t="s">
        <v>20</v>
      </c>
      <c r="C26532" t="s">
        <v>19</v>
      </c>
      <c r="D26532" t="s">
        <v>33</v>
      </c>
      <c r="E26532" t="s">
        <v>562</v>
      </c>
    </row>
    <row r="26533" spans="1:5" x14ac:dyDescent="0.25">
      <c r="A26533" t="s">
        <v>4768</v>
      </c>
      <c r="B26533" t="s">
        <v>20</v>
      </c>
      <c r="C26533" t="s">
        <v>19</v>
      </c>
      <c r="D26533" t="s">
        <v>33</v>
      </c>
      <c r="E26533" t="s">
        <v>533</v>
      </c>
    </row>
    <row r="26534" spans="1:5" x14ac:dyDescent="0.25">
      <c r="A26534" t="s">
        <v>26702</v>
      </c>
      <c r="B26534" t="s">
        <v>20</v>
      </c>
      <c r="C26534" t="s">
        <v>19</v>
      </c>
      <c r="D26534" t="s">
        <v>33</v>
      </c>
      <c r="E26534" t="s">
        <v>538</v>
      </c>
    </row>
    <row r="26535" spans="1:5" x14ac:dyDescent="0.25">
      <c r="A26535" t="s">
        <v>20146</v>
      </c>
      <c r="B26535" t="s">
        <v>20</v>
      </c>
      <c r="C26535" t="s">
        <v>19</v>
      </c>
      <c r="D26535" t="s">
        <v>33</v>
      </c>
      <c r="E26535" t="s">
        <v>533</v>
      </c>
    </row>
    <row r="26536" spans="1:5" x14ac:dyDescent="0.25">
      <c r="A26536" t="s">
        <v>19707</v>
      </c>
      <c r="B26536" t="s">
        <v>20</v>
      </c>
      <c r="C26536" t="s">
        <v>19</v>
      </c>
      <c r="D26536" t="s">
        <v>33</v>
      </c>
      <c r="E26536" t="s">
        <v>533</v>
      </c>
    </row>
    <row r="26537" spans="1:5" x14ac:dyDescent="0.25">
      <c r="A26537" t="s">
        <v>11831</v>
      </c>
      <c r="B26537" t="s">
        <v>20</v>
      </c>
      <c r="C26537" t="s">
        <v>19</v>
      </c>
      <c r="D26537" t="s">
        <v>33</v>
      </c>
      <c r="E26537" t="s">
        <v>533</v>
      </c>
    </row>
    <row r="26538" spans="1:5" x14ac:dyDescent="0.25">
      <c r="A26538" t="s">
        <v>19465</v>
      </c>
      <c r="B26538" t="s">
        <v>20</v>
      </c>
      <c r="C26538" t="s">
        <v>19</v>
      </c>
      <c r="D26538" t="s">
        <v>33</v>
      </c>
      <c r="E26538" t="s">
        <v>533</v>
      </c>
    </row>
    <row r="26539" spans="1:5" x14ac:dyDescent="0.25">
      <c r="A26539" t="s">
        <v>26707</v>
      </c>
      <c r="B26539" t="s">
        <v>16</v>
      </c>
      <c r="C26539" t="s">
        <v>17</v>
      </c>
      <c r="D26539" t="s">
        <v>33</v>
      </c>
      <c r="E26539" t="s">
        <v>653</v>
      </c>
    </row>
    <row r="26540" spans="1:5" x14ac:dyDescent="0.25">
      <c r="A26540" t="s">
        <v>19819</v>
      </c>
      <c r="B26540" t="s">
        <v>20</v>
      </c>
      <c r="C26540" t="s">
        <v>19</v>
      </c>
      <c r="D26540" t="s">
        <v>33</v>
      </c>
      <c r="E26540" t="s">
        <v>533</v>
      </c>
    </row>
    <row r="26541" spans="1:5" x14ac:dyDescent="0.25">
      <c r="A26541" t="s">
        <v>26709</v>
      </c>
      <c r="B26541" t="s">
        <v>20</v>
      </c>
      <c r="C26541" t="s">
        <v>19</v>
      </c>
      <c r="D26541" t="s">
        <v>33</v>
      </c>
      <c r="E26541" t="s">
        <v>538</v>
      </c>
    </row>
    <row r="26542" spans="1:5" x14ac:dyDescent="0.25">
      <c r="A26542" t="s">
        <v>26710</v>
      </c>
      <c r="B26542" t="s">
        <v>16</v>
      </c>
      <c r="C26542" t="s">
        <v>17</v>
      </c>
      <c r="D26542" t="s">
        <v>33</v>
      </c>
      <c r="E26542" t="s">
        <v>653</v>
      </c>
    </row>
    <row r="26543" spans="1:5" x14ac:dyDescent="0.25">
      <c r="A26543" t="s">
        <v>26711</v>
      </c>
      <c r="B26543" t="s">
        <v>20</v>
      </c>
      <c r="C26543" t="s">
        <v>19</v>
      </c>
      <c r="D26543" t="s">
        <v>33</v>
      </c>
      <c r="E26543" t="s">
        <v>556</v>
      </c>
    </row>
    <row r="26544" spans="1:5" x14ac:dyDescent="0.25">
      <c r="A26544" t="s">
        <v>4766</v>
      </c>
      <c r="B26544" t="s">
        <v>20</v>
      </c>
      <c r="C26544" t="s">
        <v>19</v>
      </c>
      <c r="D26544" t="s">
        <v>33</v>
      </c>
      <c r="E26544" t="s">
        <v>533</v>
      </c>
    </row>
    <row r="26545" spans="1:5" x14ac:dyDescent="0.25">
      <c r="A26545" t="s">
        <v>26712</v>
      </c>
      <c r="B26545" t="s">
        <v>20</v>
      </c>
      <c r="C26545" t="s">
        <v>19</v>
      </c>
      <c r="D26545" t="s">
        <v>33</v>
      </c>
      <c r="E26545" t="s">
        <v>562</v>
      </c>
    </row>
    <row r="26546" spans="1:5" x14ac:dyDescent="0.25">
      <c r="A26546" t="s">
        <v>26714</v>
      </c>
      <c r="B26546" t="s">
        <v>20</v>
      </c>
      <c r="C26546" t="s">
        <v>19</v>
      </c>
      <c r="D26546" t="s">
        <v>33</v>
      </c>
      <c r="E26546" t="s">
        <v>538</v>
      </c>
    </row>
    <row r="26547" spans="1:5" x14ac:dyDescent="0.25">
      <c r="A26547" t="s">
        <v>15631</v>
      </c>
      <c r="B26547" t="s">
        <v>20</v>
      </c>
      <c r="C26547" t="s">
        <v>19</v>
      </c>
      <c r="D26547" t="s">
        <v>33</v>
      </c>
      <c r="E26547" t="s">
        <v>553</v>
      </c>
    </row>
    <row r="26548" spans="1:5" x14ac:dyDescent="0.25">
      <c r="A26548" t="s">
        <v>26716</v>
      </c>
      <c r="B26548" t="s">
        <v>20</v>
      </c>
      <c r="C26548" t="s">
        <v>19</v>
      </c>
      <c r="D26548" t="s">
        <v>33</v>
      </c>
      <c r="E26548" t="s">
        <v>530</v>
      </c>
    </row>
    <row r="26549" spans="1:5" x14ac:dyDescent="0.25">
      <c r="A26549" t="s">
        <v>5339</v>
      </c>
      <c r="B26549" t="s">
        <v>20</v>
      </c>
      <c r="C26549" t="s">
        <v>19</v>
      </c>
      <c r="D26549" t="s">
        <v>33</v>
      </c>
      <c r="E26549" t="s">
        <v>533</v>
      </c>
    </row>
    <row r="26550" spans="1:5" x14ac:dyDescent="0.25">
      <c r="A26550" t="s">
        <v>26718</v>
      </c>
      <c r="B26550" t="s">
        <v>20</v>
      </c>
      <c r="C26550" t="s">
        <v>19</v>
      </c>
      <c r="D26550" t="s">
        <v>33</v>
      </c>
      <c r="E26550" t="s">
        <v>538</v>
      </c>
    </row>
    <row r="26551" spans="1:5" x14ac:dyDescent="0.25">
      <c r="A26551" t="s">
        <v>27900</v>
      </c>
      <c r="B26551" t="s">
        <v>20</v>
      </c>
      <c r="C26551" t="s">
        <v>19</v>
      </c>
      <c r="D26551" t="s">
        <v>33</v>
      </c>
      <c r="E26551" t="s">
        <v>533</v>
      </c>
    </row>
    <row r="26552" spans="1:5" x14ac:dyDescent="0.25">
      <c r="A26552" t="s">
        <v>26720</v>
      </c>
      <c r="B26552" t="s">
        <v>20</v>
      </c>
      <c r="C26552" t="s">
        <v>19</v>
      </c>
      <c r="D26552" t="s">
        <v>33</v>
      </c>
      <c r="E26552" t="s">
        <v>530</v>
      </c>
    </row>
    <row r="26553" spans="1:5" x14ac:dyDescent="0.25">
      <c r="A26553" t="s">
        <v>19463</v>
      </c>
      <c r="B26553" t="s">
        <v>20</v>
      </c>
      <c r="C26553" t="s">
        <v>19</v>
      </c>
      <c r="D26553" t="s">
        <v>33</v>
      </c>
      <c r="E26553" t="s">
        <v>533</v>
      </c>
    </row>
    <row r="26554" spans="1:5" x14ac:dyDescent="0.25">
      <c r="A26554" t="s">
        <v>15027</v>
      </c>
      <c r="B26554" t="s">
        <v>20</v>
      </c>
      <c r="C26554" t="s">
        <v>19</v>
      </c>
      <c r="D26554" t="s">
        <v>33</v>
      </c>
      <c r="E26554" t="s">
        <v>533</v>
      </c>
    </row>
    <row r="26555" spans="1:5" x14ac:dyDescent="0.25">
      <c r="A26555" t="s">
        <v>11662</v>
      </c>
      <c r="B26555" t="s">
        <v>20</v>
      </c>
      <c r="C26555" t="s">
        <v>19</v>
      </c>
      <c r="D26555" t="s">
        <v>33</v>
      </c>
      <c r="E26555" t="s">
        <v>533</v>
      </c>
    </row>
    <row r="26556" spans="1:5" x14ac:dyDescent="0.25">
      <c r="A26556" t="s">
        <v>2603</v>
      </c>
      <c r="B26556" t="s">
        <v>20</v>
      </c>
      <c r="C26556" t="s">
        <v>19</v>
      </c>
      <c r="D26556" t="s">
        <v>33</v>
      </c>
      <c r="E26556" t="s">
        <v>533</v>
      </c>
    </row>
    <row r="26557" spans="1:5" x14ac:dyDescent="0.25">
      <c r="A26557" t="s">
        <v>25051</v>
      </c>
      <c r="B26557" t="s">
        <v>20</v>
      </c>
      <c r="C26557" t="s">
        <v>19</v>
      </c>
      <c r="D26557" t="s">
        <v>33</v>
      </c>
      <c r="E26557" t="s">
        <v>533</v>
      </c>
    </row>
    <row r="26558" spans="1:5" x14ac:dyDescent="0.25">
      <c r="A26558" t="s">
        <v>26726</v>
      </c>
      <c r="B26558" t="s">
        <v>20</v>
      </c>
      <c r="C26558" t="s">
        <v>21</v>
      </c>
      <c r="D26558" t="s">
        <v>33</v>
      </c>
      <c r="E26558" t="s">
        <v>582</v>
      </c>
    </row>
    <row r="26559" spans="1:5" x14ac:dyDescent="0.25">
      <c r="A26559" t="s">
        <v>2741</v>
      </c>
      <c r="B26559" t="s">
        <v>20</v>
      </c>
      <c r="C26559" t="s">
        <v>19</v>
      </c>
      <c r="D26559" t="s">
        <v>33</v>
      </c>
      <c r="E26559" t="s">
        <v>533</v>
      </c>
    </row>
    <row r="26560" spans="1:5" x14ac:dyDescent="0.25">
      <c r="A26560" t="s">
        <v>26728</v>
      </c>
      <c r="B26560" t="s">
        <v>20</v>
      </c>
      <c r="C26560" t="s">
        <v>19</v>
      </c>
      <c r="D26560" t="s">
        <v>33</v>
      </c>
      <c r="E26560" t="s">
        <v>538</v>
      </c>
    </row>
    <row r="26561" spans="1:5" x14ac:dyDescent="0.25">
      <c r="A26561" t="s">
        <v>26729</v>
      </c>
      <c r="B26561" t="s">
        <v>20</v>
      </c>
      <c r="C26561" t="s">
        <v>19</v>
      </c>
      <c r="D26561" t="s">
        <v>33</v>
      </c>
      <c r="E26561" t="s">
        <v>530</v>
      </c>
    </row>
    <row r="26562" spans="1:5" x14ac:dyDescent="0.25">
      <c r="A26562" t="s">
        <v>26730</v>
      </c>
      <c r="B26562" t="s">
        <v>16</v>
      </c>
      <c r="C26562" t="s">
        <v>17</v>
      </c>
      <c r="D26562" t="s">
        <v>33</v>
      </c>
      <c r="E26562" t="s">
        <v>653</v>
      </c>
    </row>
    <row r="26563" spans="1:5" x14ac:dyDescent="0.25">
      <c r="A26563" t="s">
        <v>22018</v>
      </c>
      <c r="B26563" t="s">
        <v>20</v>
      </c>
      <c r="C26563" t="s">
        <v>19</v>
      </c>
      <c r="D26563" t="s">
        <v>33</v>
      </c>
      <c r="E26563" t="s">
        <v>533</v>
      </c>
    </row>
    <row r="26564" spans="1:5" x14ac:dyDescent="0.25">
      <c r="A26564" t="s">
        <v>26732</v>
      </c>
      <c r="B26564" t="s">
        <v>20</v>
      </c>
      <c r="C26564" t="s">
        <v>19</v>
      </c>
      <c r="D26564" t="s">
        <v>33</v>
      </c>
      <c r="E26564" t="s">
        <v>530</v>
      </c>
    </row>
    <row r="26565" spans="1:5" x14ac:dyDescent="0.25">
      <c r="A26565" t="s">
        <v>24385</v>
      </c>
      <c r="B26565" t="s">
        <v>20</v>
      </c>
      <c r="C26565" t="s">
        <v>19</v>
      </c>
      <c r="D26565" t="s">
        <v>33</v>
      </c>
      <c r="E26565" t="s">
        <v>533</v>
      </c>
    </row>
    <row r="26566" spans="1:5" x14ac:dyDescent="0.25">
      <c r="A26566" t="s">
        <v>26734</v>
      </c>
      <c r="B26566" t="s">
        <v>20</v>
      </c>
      <c r="C26566" t="s">
        <v>19</v>
      </c>
      <c r="D26566" t="s">
        <v>33</v>
      </c>
      <c r="E26566" t="s">
        <v>530</v>
      </c>
    </row>
    <row r="26567" spans="1:5" x14ac:dyDescent="0.25">
      <c r="A26567" t="s">
        <v>6214</v>
      </c>
      <c r="B26567" t="s">
        <v>20</v>
      </c>
      <c r="C26567" t="s">
        <v>19</v>
      </c>
      <c r="D26567" t="s">
        <v>33</v>
      </c>
      <c r="E26567" t="s">
        <v>533</v>
      </c>
    </row>
    <row r="26568" spans="1:5" x14ac:dyDescent="0.25">
      <c r="A26568" t="s">
        <v>26736</v>
      </c>
      <c r="B26568" t="s">
        <v>20</v>
      </c>
      <c r="C26568" t="s">
        <v>21</v>
      </c>
      <c r="D26568" t="s">
        <v>33</v>
      </c>
      <c r="E26568" t="s">
        <v>582</v>
      </c>
    </row>
    <row r="26569" spans="1:5" x14ac:dyDescent="0.25">
      <c r="A26569" t="s">
        <v>11733</v>
      </c>
      <c r="B26569" t="s">
        <v>20</v>
      </c>
      <c r="C26569" t="s">
        <v>19</v>
      </c>
      <c r="D26569" t="s">
        <v>33</v>
      </c>
      <c r="E26569" t="s">
        <v>533</v>
      </c>
    </row>
    <row r="26570" spans="1:5" x14ac:dyDescent="0.25">
      <c r="A26570" t="s">
        <v>22490</v>
      </c>
      <c r="B26570" t="s">
        <v>20</v>
      </c>
      <c r="C26570" t="s">
        <v>19</v>
      </c>
      <c r="D26570" t="s">
        <v>33</v>
      </c>
      <c r="E26570" t="s">
        <v>533</v>
      </c>
    </row>
    <row r="26571" spans="1:5" x14ac:dyDescent="0.25">
      <c r="A26571" t="s">
        <v>26739</v>
      </c>
      <c r="B26571" t="s">
        <v>20</v>
      </c>
      <c r="C26571" t="s">
        <v>21</v>
      </c>
      <c r="D26571" t="s">
        <v>33</v>
      </c>
      <c r="E26571" t="s">
        <v>582</v>
      </c>
    </row>
    <row r="26572" spans="1:5" x14ac:dyDescent="0.25">
      <c r="A26572" t="s">
        <v>17446</v>
      </c>
      <c r="B26572" t="s">
        <v>20</v>
      </c>
      <c r="C26572" t="s">
        <v>19</v>
      </c>
      <c r="D26572" t="s">
        <v>33</v>
      </c>
      <c r="E26572" t="s">
        <v>533</v>
      </c>
    </row>
    <row r="26573" spans="1:5" x14ac:dyDescent="0.25">
      <c r="A26573" t="s">
        <v>26741</v>
      </c>
      <c r="B26573" t="s">
        <v>20</v>
      </c>
      <c r="C26573" t="s">
        <v>21</v>
      </c>
      <c r="D26573" t="s">
        <v>33</v>
      </c>
      <c r="E26573" t="s">
        <v>582</v>
      </c>
    </row>
    <row r="26574" spans="1:5" x14ac:dyDescent="0.25">
      <c r="A26574" t="s">
        <v>21852</v>
      </c>
      <c r="B26574" t="s">
        <v>20</v>
      </c>
      <c r="C26574" t="s">
        <v>19</v>
      </c>
      <c r="D26574" t="s">
        <v>33</v>
      </c>
      <c r="E26574" t="s">
        <v>533</v>
      </c>
    </row>
    <row r="26575" spans="1:5" x14ac:dyDescent="0.25">
      <c r="A26575" t="s">
        <v>26743</v>
      </c>
      <c r="B26575" t="s">
        <v>20</v>
      </c>
      <c r="C26575" t="s">
        <v>19</v>
      </c>
      <c r="D26575" t="s">
        <v>33</v>
      </c>
      <c r="E26575" t="s">
        <v>530</v>
      </c>
    </row>
    <row r="26576" spans="1:5" x14ac:dyDescent="0.25">
      <c r="A26576" t="s">
        <v>16879</v>
      </c>
      <c r="B26576" t="s">
        <v>20</v>
      </c>
      <c r="C26576" t="s">
        <v>19</v>
      </c>
      <c r="D26576" t="s">
        <v>33</v>
      </c>
      <c r="E26576" t="s">
        <v>533</v>
      </c>
    </row>
    <row r="26577" spans="1:5" x14ac:dyDescent="0.25">
      <c r="A26577" t="s">
        <v>22694</v>
      </c>
      <c r="B26577" t="s">
        <v>20</v>
      </c>
      <c r="C26577" t="s">
        <v>19</v>
      </c>
      <c r="D26577" t="s">
        <v>33</v>
      </c>
      <c r="E26577" t="s">
        <v>533</v>
      </c>
    </row>
    <row r="26578" spans="1:5" x14ac:dyDescent="0.25">
      <c r="A26578" t="s">
        <v>4864</v>
      </c>
      <c r="B26578" t="s">
        <v>20</v>
      </c>
      <c r="C26578" t="s">
        <v>19</v>
      </c>
      <c r="D26578" t="s">
        <v>33</v>
      </c>
      <c r="E26578" t="s">
        <v>533</v>
      </c>
    </row>
    <row r="26579" spans="1:5" x14ac:dyDescent="0.25">
      <c r="A26579" t="s">
        <v>5382</v>
      </c>
      <c r="B26579" t="s">
        <v>20</v>
      </c>
      <c r="C26579" t="s">
        <v>19</v>
      </c>
      <c r="D26579" t="s">
        <v>33</v>
      </c>
      <c r="E26579" t="s">
        <v>533</v>
      </c>
    </row>
    <row r="26580" spans="1:5" x14ac:dyDescent="0.25">
      <c r="A26580" t="s">
        <v>26758</v>
      </c>
      <c r="B26580" t="s">
        <v>20</v>
      </c>
      <c r="C26580" t="s">
        <v>21</v>
      </c>
      <c r="D26580" t="s">
        <v>33</v>
      </c>
      <c r="E26580" t="s">
        <v>582</v>
      </c>
    </row>
    <row r="26581" spans="1:5" x14ac:dyDescent="0.25">
      <c r="A26581" t="s">
        <v>26747</v>
      </c>
      <c r="B26581" t="s">
        <v>20</v>
      </c>
      <c r="C26581" t="s">
        <v>19</v>
      </c>
      <c r="D26581" t="s">
        <v>33</v>
      </c>
      <c r="E26581" t="s">
        <v>562</v>
      </c>
    </row>
    <row r="26582" spans="1:5" x14ac:dyDescent="0.25">
      <c r="A26582" t="s">
        <v>29254</v>
      </c>
      <c r="B26582" t="s">
        <v>20</v>
      </c>
      <c r="C26582" t="s">
        <v>19</v>
      </c>
      <c r="D26582" t="s">
        <v>33</v>
      </c>
      <c r="E26582" t="s">
        <v>533</v>
      </c>
    </row>
    <row r="26583" spans="1:5" x14ac:dyDescent="0.25">
      <c r="A26583" t="s">
        <v>27712</v>
      </c>
      <c r="B26583" t="s">
        <v>20</v>
      </c>
      <c r="C26583" t="s">
        <v>19</v>
      </c>
      <c r="D26583" t="s">
        <v>33</v>
      </c>
      <c r="E26583" t="s">
        <v>533</v>
      </c>
    </row>
    <row r="26584" spans="1:5" x14ac:dyDescent="0.25">
      <c r="A26584" t="s">
        <v>26750</v>
      </c>
      <c r="B26584" t="s">
        <v>20</v>
      </c>
      <c r="C26584" t="s">
        <v>21</v>
      </c>
      <c r="D26584" t="s">
        <v>33</v>
      </c>
      <c r="E26584" t="s">
        <v>582</v>
      </c>
    </row>
    <row r="26585" spans="1:5" x14ac:dyDescent="0.25">
      <c r="A26585" t="s">
        <v>15814</v>
      </c>
      <c r="B26585" t="s">
        <v>20</v>
      </c>
      <c r="C26585" t="s">
        <v>19</v>
      </c>
      <c r="D26585" t="s">
        <v>33</v>
      </c>
      <c r="E26585" t="s">
        <v>533</v>
      </c>
    </row>
    <row r="26586" spans="1:5" x14ac:dyDescent="0.25">
      <c r="A26586" t="s">
        <v>26752</v>
      </c>
      <c r="B26586" t="s">
        <v>20</v>
      </c>
      <c r="C26586" t="s">
        <v>21</v>
      </c>
      <c r="D26586" t="s">
        <v>33</v>
      </c>
      <c r="E26586" t="s">
        <v>582</v>
      </c>
    </row>
    <row r="26587" spans="1:5" x14ac:dyDescent="0.25">
      <c r="A26587" t="s">
        <v>18632</v>
      </c>
      <c r="B26587" t="s">
        <v>20</v>
      </c>
      <c r="C26587" t="s">
        <v>19</v>
      </c>
      <c r="D26587" t="s">
        <v>33</v>
      </c>
      <c r="E26587" t="s">
        <v>533</v>
      </c>
    </row>
    <row r="26588" spans="1:5" x14ac:dyDescent="0.25">
      <c r="A26588" t="s">
        <v>26754</v>
      </c>
      <c r="B26588" t="s">
        <v>20</v>
      </c>
      <c r="C26588" t="s">
        <v>19</v>
      </c>
      <c r="D26588" t="s">
        <v>33</v>
      </c>
      <c r="E26588" t="s">
        <v>530</v>
      </c>
    </row>
    <row r="26589" spans="1:5" x14ac:dyDescent="0.25">
      <c r="A26589" t="s">
        <v>25607</v>
      </c>
      <c r="B26589" t="s">
        <v>20</v>
      </c>
      <c r="C26589" t="s">
        <v>19</v>
      </c>
      <c r="D26589" t="s">
        <v>33</v>
      </c>
      <c r="E26589" t="s">
        <v>533</v>
      </c>
    </row>
    <row r="26590" spans="1:5" x14ac:dyDescent="0.25">
      <c r="A26590" t="s">
        <v>26756</v>
      </c>
      <c r="B26590" t="s">
        <v>20</v>
      </c>
      <c r="C26590" t="s">
        <v>21</v>
      </c>
      <c r="D26590" t="s">
        <v>33</v>
      </c>
      <c r="E26590" t="s">
        <v>582</v>
      </c>
    </row>
    <row r="26591" spans="1:5" x14ac:dyDescent="0.25">
      <c r="A26591" t="s">
        <v>22692</v>
      </c>
      <c r="B26591" t="s">
        <v>20</v>
      </c>
      <c r="C26591" t="s">
        <v>19</v>
      </c>
      <c r="D26591" t="s">
        <v>33</v>
      </c>
      <c r="E26591" t="s">
        <v>533</v>
      </c>
    </row>
    <row r="26592" spans="1:5" x14ac:dyDescent="0.25">
      <c r="A26592" t="s">
        <v>4863</v>
      </c>
      <c r="B26592" t="s">
        <v>20</v>
      </c>
      <c r="C26592" t="s">
        <v>19</v>
      </c>
      <c r="D26592" t="s">
        <v>33</v>
      </c>
      <c r="E26592" t="s">
        <v>533</v>
      </c>
    </row>
    <row r="26593" spans="1:5" x14ac:dyDescent="0.25">
      <c r="A26593" t="s">
        <v>26761</v>
      </c>
      <c r="B26593" t="s">
        <v>20</v>
      </c>
      <c r="C26593" t="s">
        <v>21</v>
      </c>
      <c r="D26593" t="s">
        <v>33</v>
      </c>
      <c r="E26593" t="s">
        <v>581</v>
      </c>
    </row>
    <row r="26594" spans="1:5" x14ac:dyDescent="0.25">
      <c r="A26594" t="s">
        <v>26762</v>
      </c>
      <c r="B26594" t="s">
        <v>16</v>
      </c>
      <c r="C26594" t="s">
        <v>15</v>
      </c>
      <c r="D26594" t="s">
        <v>33</v>
      </c>
      <c r="E26594" t="s">
        <v>659</v>
      </c>
    </row>
    <row r="26595" spans="1:5" x14ac:dyDescent="0.25">
      <c r="A26595" t="s">
        <v>5285</v>
      </c>
      <c r="B26595" t="s">
        <v>20</v>
      </c>
      <c r="C26595" t="s">
        <v>19</v>
      </c>
      <c r="D26595" t="s">
        <v>33</v>
      </c>
      <c r="E26595" t="s">
        <v>533</v>
      </c>
    </row>
    <row r="26596" spans="1:5" x14ac:dyDescent="0.25">
      <c r="A26596" t="s">
        <v>20987</v>
      </c>
      <c r="B26596" t="s">
        <v>20</v>
      </c>
      <c r="C26596" t="s">
        <v>19</v>
      </c>
      <c r="D26596" t="s">
        <v>33</v>
      </c>
      <c r="E26596" t="s">
        <v>533</v>
      </c>
    </row>
    <row r="26597" spans="1:5" x14ac:dyDescent="0.25">
      <c r="A26597" t="s">
        <v>26765</v>
      </c>
      <c r="B26597" t="s">
        <v>20</v>
      </c>
      <c r="C26597" t="s">
        <v>19</v>
      </c>
      <c r="D26597" t="s">
        <v>33</v>
      </c>
      <c r="E26597" t="s">
        <v>538</v>
      </c>
    </row>
    <row r="26598" spans="1:5" x14ac:dyDescent="0.25">
      <c r="A26598" t="s">
        <v>4101</v>
      </c>
      <c r="B26598" t="s">
        <v>20</v>
      </c>
      <c r="C26598" t="s">
        <v>19</v>
      </c>
      <c r="D26598" t="s">
        <v>33</v>
      </c>
      <c r="E26598" t="s">
        <v>533</v>
      </c>
    </row>
    <row r="26599" spans="1:5" x14ac:dyDescent="0.25">
      <c r="A26599" t="s">
        <v>26767</v>
      </c>
      <c r="B26599" t="s">
        <v>20</v>
      </c>
      <c r="C26599" t="s">
        <v>19</v>
      </c>
      <c r="D26599" t="s">
        <v>33</v>
      </c>
      <c r="E26599" t="s">
        <v>538</v>
      </c>
    </row>
    <row r="26600" spans="1:5" x14ac:dyDescent="0.25">
      <c r="A26600" t="s">
        <v>19821</v>
      </c>
      <c r="B26600" t="s">
        <v>20</v>
      </c>
      <c r="C26600" t="s">
        <v>19</v>
      </c>
      <c r="D26600" t="s">
        <v>33</v>
      </c>
      <c r="E26600" t="s">
        <v>533</v>
      </c>
    </row>
    <row r="26601" spans="1:5" x14ac:dyDescent="0.25">
      <c r="A26601" t="s">
        <v>26769</v>
      </c>
      <c r="B26601" t="s">
        <v>20</v>
      </c>
      <c r="C26601" t="s">
        <v>19</v>
      </c>
      <c r="D26601" t="s">
        <v>33</v>
      </c>
      <c r="E26601" t="s">
        <v>538</v>
      </c>
    </row>
    <row r="26602" spans="1:5" x14ac:dyDescent="0.25">
      <c r="A26602" t="s">
        <v>20882</v>
      </c>
      <c r="B26602" t="s">
        <v>20</v>
      </c>
      <c r="C26602" t="s">
        <v>19</v>
      </c>
      <c r="D26602" t="s">
        <v>33</v>
      </c>
      <c r="E26602" t="s">
        <v>533</v>
      </c>
    </row>
    <row r="26603" spans="1:5" x14ac:dyDescent="0.25">
      <c r="A26603" t="s">
        <v>26771</v>
      </c>
      <c r="B26603" t="s">
        <v>20</v>
      </c>
      <c r="C26603" t="s">
        <v>21</v>
      </c>
      <c r="D26603" t="s">
        <v>33</v>
      </c>
      <c r="E26603" t="s">
        <v>581</v>
      </c>
    </row>
    <row r="26604" spans="1:5" x14ac:dyDescent="0.25">
      <c r="A26604" t="s">
        <v>20986</v>
      </c>
      <c r="B26604" t="s">
        <v>20</v>
      </c>
      <c r="C26604" t="s">
        <v>19</v>
      </c>
      <c r="D26604" t="s">
        <v>33</v>
      </c>
      <c r="E26604" t="s">
        <v>533</v>
      </c>
    </row>
    <row r="26605" spans="1:5" x14ac:dyDescent="0.25">
      <c r="A26605" t="s">
        <v>26773</v>
      </c>
      <c r="B26605" t="s">
        <v>20</v>
      </c>
      <c r="C26605" t="s">
        <v>19</v>
      </c>
      <c r="D26605" t="s">
        <v>33</v>
      </c>
      <c r="E26605" t="s">
        <v>530</v>
      </c>
    </row>
    <row r="26606" spans="1:5" x14ac:dyDescent="0.25">
      <c r="A26606" t="s">
        <v>22802</v>
      </c>
      <c r="B26606" t="s">
        <v>20</v>
      </c>
      <c r="C26606" t="s">
        <v>19</v>
      </c>
      <c r="D26606" t="s">
        <v>33</v>
      </c>
      <c r="E26606" t="s">
        <v>533</v>
      </c>
    </row>
    <row r="26607" spans="1:5" x14ac:dyDescent="0.25">
      <c r="A26607" t="s">
        <v>26775</v>
      </c>
      <c r="B26607" t="s">
        <v>20</v>
      </c>
      <c r="C26607" t="s">
        <v>19</v>
      </c>
      <c r="D26607" t="s">
        <v>33</v>
      </c>
      <c r="E26607" t="s">
        <v>530</v>
      </c>
    </row>
    <row r="26608" spans="1:5" x14ac:dyDescent="0.25">
      <c r="A26608" t="s">
        <v>26776</v>
      </c>
      <c r="B26608" t="s">
        <v>16</v>
      </c>
      <c r="C26608" t="s">
        <v>17</v>
      </c>
      <c r="D26608" t="s">
        <v>33</v>
      </c>
      <c r="E26608" t="s">
        <v>653</v>
      </c>
    </row>
    <row r="26609" spans="1:5" x14ac:dyDescent="0.25">
      <c r="A26609" t="s">
        <v>15817</v>
      </c>
      <c r="B26609" t="s">
        <v>20</v>
      </c>
      <c r="C26609" t="s">
        <v>19</v>
      </c>
      <c r="D26609" t="s">
        <v>33</v>
      </c>
      <c r="E26609" t="s">
        <v>533</v>
      </c>
    </row>
    <row r="26610" spans="1:5" x14ac:dyDescent="0.25">
      <c r="A26610" t="s">
        <v>26778</v>
      </c>
      <c r="B26610" t="s">
        <v>20</v>
      </c>
      <c r="C26610" t="s">
        <v>21</v>
      </c>
      <c r="D26610" t="s">
        <v>33</v>
      </c>
      <c r="E26610" t="s">
        <v>582</v>
      </c>
    </row>
    <row r="26611" spans="1:5" x14ac:dyDescent="0.25">
      <c r="A26611" t="s">
        <v>11921</v>
      </c>
      <c r="B26611" t="s">
        <v>20</v>
      </c>
      <c r="C26611" t="s">
        <v>19</v>
      </c>
      <c r="D26611" t="s">
        <v>33</v>
      </c>
      <c r="E26611" t="s">
        <v>533</v>
      </c>
    </row>
    <row r="26612" spans="1:5" x14ac:dyDescent="0.25">
      <c r="A26612" t="s">
        <v>26780</v>
      </c>
      <c r="B26612" t="s">
        <v>20</v>
      </c>
      <c r="C26612" t="s">
        <v>19</v>
      </c>
      <c r="D26612" t="s">
        <v>33</v>
      </c>
      <c r="E26612" t="s">
        <v>530</v>
      </c>
    </row>
    <row r="26613" spans="1:5" x14ac:dyDescent="0.25">
      <c r="A26613" t="s">
        <v>23888</v>
      </c>
      <c r="B26613" t="s">
        <v>20</v>
      </c>
      <c r="C26613" t="s">
        <v>19</v>
      </c>
      <c r="D26613" t="s">
        <v>33</v>
      </c>
      <c r="E26613" t="s">
        <v>533</v>
      </c>
    </row>
    <row r="26614" spans="1:5" x14ac:dyDescent="0.25">
      <c r="A26614" t="s">
        <v>26782</v>
      </c>
      <c r="B26614" t="s">
        <v>20</v>
      </c>
      <c r="C26614" t="s">
        <v>19</v>
      </c>
      <c r="D26614" t="s">
        <v>33</v>
      </c>
      <c r="E26614" t="s">
        <v>530</v>
      </c>
    </row>
    <row r="26615" spans="1:5" x14ac:dyDescent="0.25">
      <c r="A26615" t="s">
        <v>25605</v>
      </c>
      <c r="B26615" t="s">
        <v>20</v>
      </c>
      <c r="C26615" t="s">
        <v>19</v>
      </c>
      <c r="D26615" t="s">
        <v>33</v>
      </c>
      <c r="E26615" t="s">
        <v>533</v>
      </c>
    </row>
    <row r="26616" spans="1:5" x14ac:dyDescent="0.25">
      <c r="A26616" t="s">
        <v>26784</v>
      </c>
      <c r="B26616" t="s">
        <v>20</v>
      </c>
      <c r="C26616" t="s">
        <v>19</v>
      </c>
      <c r="D26616" t="s">
        <v>33</v>
      </c>
      <c r="E26616" t="s">
        <v>530</v>
      </c>
    </row>
    <row r="26617" spans="1:5" x14ac:dyDescent="0.25">
      <c r="A26617" t="s">
        <v>9018</v>
      </c>
      <c r="B26617" t="s">
        <v>20</v>
      </c>
      <c r="C26617" t="s">
        <v>19</v>
      </c>
      <c r="D26617" t="s">
        <v>33</v>
      </c>
      <c r="E26617" t="s">
        <v>533</v>
      </c>
    </row>
    <row r="26618" spans="1:5" x14ac:dyDescent="0.25">
      <c r="A26618" t="s">
        <v>26786</v>
      </c>
      <c r="B26618" t="s">
        <v>20</v>
      </c>
      <c r="C26618" t="s">
        <v>19</v>
      </c>
      <c r="D26618" t="s">
        <v>33</v>
      </c>
      <c r="E26618" t="s">
        <v>530</v>
      </c>
    </row>
    <row r="26619" spans="1:5" x14ac:dyDescent="0.25">
      <c r="A26619" t="s">
        <v>26030</v>
      </c>
      <c r="B26619" t="s">
        <v>20</v>
      </c>
      <c r="C26619" t="s">
        <v>19</v>
      </c>
      <c r="D26619" t="s">
        <v>33</v>
      </c>
      <c r="E26619" t="s">
        <v>533</v>
      </c>
    </row>
    <row r="26620" spans="1:5" x14ac:dyDescent="0.25">
      <c r="A26620" t="s">
        <v>26788</v>
      </c>
      <c r="B26620" t="s">
        <v>20</v>
      </c>
      <c r="C26620" t="s">
        <v>19</v>
      </c>
      <c r="D26620" t="s">
        <v>33</v>
      </c>
      <c r="E26620" t="s">
        <v>530</v>
      </c>
    </row>
    <row r="26621" spans="1:5" x14ac:dyDescent="0.25">
      <c r="A26621" t="s">
        <v>23281</v>
      </c>
      <c r="B26621" t="s">
        <v>20</v>
      </c>
      <c r="C26621" t="s">
        <v>19</v>
      </c>
      <c r="D26621" t="s">
        <v>33</v>
      </c>
      <c r="E26621" t="s">
        <v>533</v>
      </c>
    </row>
    <row r="26622" spans="1:5" x14ac:dyDescent="0.25">
      <c r="A26622" t="s">
        <v>26790</v>
      </c>
      <c r="B26622" t="s">
        <v>20</v>
      </c>
      <c r="C26622" t="s">
        <v>19</v>
      </c>
      <c r="D26622" t="s">
        <v>33</v>
      </c>
      <c r="E26622" t="s">
        <v>530</v>
      </c>
    </row>
    <row r="26623" spans="1:5" x14ac:dyDescent="0.25">
      <c r="A26623" t="s">
        <v>26791</v>
      </c>
      <c r="B26623" t="s">
        <v>16</v>
      </c>
      <c r="C26623" t="s">
        <v>17</v>
      </c>
      <c r="D26623" t="s">
        <v>33</v>
      </c>
      <c r="E26623" t="s">
        <v>653</v>
      </c>
    </row>
    <row r="26624" spans="1:5" x14ac:dyDescent="0.25">
      <c r="A26624" t="s">
        <v>26792</v>
      </c>
      <c r="B26624" t="s">
        <v>16</v>
      </c>
      <c r="C26624" t="s">
        <v>17</v>
      </c>
      <c r="D26624" t="s">
        <v>33</v>
      </c>
      <c r="E26624" t="s">
        <v>653</v>
      </c>
    </row>
    <row r="26625" spans="1:5" x14ac:dyDescent="0.25">
      <c r="A26625" t="s">
        <v>23279</v>
      </c>
      <c r="B26625" t="s">
        <v>20</v>
      </c>
      <c r="C26625" t="s">
        <v>19</v>
      </c>
      <c r="D26625" t="s">
        <v>33</v>
      </c>
      <c r="E26625" t="s">
        <v>533</v>
      </c>
    </row>
    <row r="26626" spans="1:5" x14ac:dyDescent="0.25">
      <c r="A26626" t="s">
        <v>26794</v>
      </c>
      <c r="B26626" t="s">
        <v>20</v>
      </c>
      <c r="C26626" t="s">
        <v>19</v>
      </c>
      <c r="D26626" t="s">
        <v>69</v>
      </c>
      <c r="E26626" t="s">
        <v>531</v>
      </c>
    </row>
    <row r="26627" spans="1:5" x14ac:dyDescent="0.25">
      <c r="A26627" t="s">
        <v>12695</v>
      </c>
      <c r="B26627" t="s">
        <v>20</v>
      </c>
      <c r="C26627" t="s">
        <v>19</v>
      </c>
      <c r="D26627" t="s">
        <v>33</v>
      </c>
      <c r="E26627" t="s">
        <v>533</v>
      </c>
    </row>
    <row r="26628" spans="1:5" x14ac:dyDescent="0.25">
      <c r="A26628" t="s">
        <v>26796</v>
      </c>
      <c r="B26628" t="s">
        <v>20</v>
      </c>
      <c r="C26628" t="s">
        <v>19</v>
      </c>
      <c r="D26628" t="s">
        <v>33</v>
      </c>
      <c r="E26628" t="s">
        <v>530</v>
      </c>
    </row>
    <row r="26629" spans="1:5" x14ac:dyDescent="0.25">
      <c r="A26629" t="s">
        <v>26797</v>
      </c>
      <c r="B26629" t="s">
        <v>16</v>
      </c>
      <c r="C26629" t="s">
        <v>17</v>
      </c>
      <c r="D26629" t="s">
        <v>33</v>
      </c>
      <c r="E26629" t="s">
        <v>653</v>
      </c>
    </row>
    <row r="26630" spans="1:5" x14ac:dyDescent="0.25">
      <c r="A26630" t="s">
        <v>26798</v>
      </c>
      <c r="B26630" t="s">
        <v>20</v>
      </c>
      <c r="C26630" t="s">
        <v>19</v>
      </c>
      <c r="D26630" t="s">
        <v>33</v>
      </c>
      <c r="E26630" t="s">
        <v>562</v>
      </c>
    </row>
    <row r="26631" spans="1:5" x14ac:dyDescent="0.25">
      <c r="A26631" t="s">
        <v>15811</v>
      </c>
      <c r="B26631" t="s">
        <v>20</v>
      </c>
      <c r="C26631" t="s">
        <v>19</v>
      </c>
      <c r="D26631" t="s">
        <v>33</v>
      </c>
      <c r="E26631" t="s">
        <v>533</v>
      </c>
    </row>
    <row r="26632" spans="1:5" x14ac:dyDescent="0.25">
      <c r="A26632" t="s">
        <v>21416</v>
      </c>
      <c r="B26632" t="s">
        <v>20</v>
      </c>
      <c r="C26632" t="s">
        <v>19</v>
      </c>
      <c r="D26632" t="s">
        <v>33</v>
      </c>
      <c r="E26632" t="s">
        <v>533</v>
      </c>
    </row>
    <row r="26633" spans="1:5" x14ac:dyDescent="0.25">
      <c r="A26633" t="s">
        <v>26801</v>
      </c>
      <c r="B26633" t="s">
        <v>20</v>
      </c>
      <c r="C26633" t="s">
        <v>21</v>
      </c>
      <c r="D26633" t="s">
        <v>33</v>
      </c>
      <c r="E26633" t="s">
        <v>582</v>
      </c>
    </row>
    <row r="26634" spans="1:5" x14ac:dyDescent="0.25">
      <c r="A26634" t="s">
        <v>26802</v>
      </c>
      <c r="B26634" t="s">
        <v>20</v>
      </c>
      <c r="C26634" t="s">
        <v>21</v>
      </c>
      <c r="D26634" t="s">
        <v>33</v>
      </c>
      <c r="E26634" t="s">
        <v>582</v>
      </c>
    </row>
    <row r="26635" spans="1:5" x14ac:dyDescent="0.25">
      <c r="A26635" t="s">
        <v>23887</v>
      </c>
      <c r="B26635" t="s">
        <v>20</v>
      </c>
      <c r="C26635" t="s">
        <v>19</v>
      </c>
      <c r="D26635" t="s">
        <v>33</v>
      </c>
      <c r="E26635" t="s">
        <v>533</v>
      </c>
    </row>
    <row r="26636" spans="1:5" x14ac:dyDescent="0.25">
      <c r="A26636" t="s">
        <v>26804</v>
      </c>
      <c r="B26636" t="s">
        <v>20</v>
      </c>
      <c r="C26636" t="s">
        <v>19</v>
      </c>
      <c r="D26636" t="s">
        <v>33</v>
      </c>
      <c r="E26636" t="s">
        <v>530</v>
      </c>
    </row>
    <row r="26637" spans="1:5" x14ac:dyDescent="0.25">
      <c r="A26637" t="s">
        <v>24383</v>
      </c>
      <c r="B26637" t="s">
        <v>20</v>
      </c>
      <c r="C26637" t="s">
        <v>19</v>
      </c>
      <c r="D26637" t="s">
        <v>33</v>
      </c>
      <c r="E26637" t="s">
        <v>533</v>
      </c>
    </row>
    <row r="26638" spans="1:5" x14ac:dyDescent="0.25">
      <c r="A26638" t="s">
        <v>15808</v>
      </c>
      <c r="B26638" t="s">
        <v>20</v>
      </c>
      <c r="C26638" t="s">
        <v>19</v>
      </c>
      <c r="D26638" t="s">
        <v>33</v>
      </c>
      <c r="E26638" t="s">
        <v>533</v>
      </c>
    </row>
    <row r="26639" spans="1:5" x14ac:dyDescent="0.25">
      <c r="A26639" t="s">
        <v>26807</v>
      </c>
      <c r="B26639" t="s">
        <v>20</v>
      </c>
      <c r="C26639" t="s">
        <v>19</v>
      </c>
      <c r="D26639" t="s">
        <v>33</v>
      </c>
      <c r="E26639" t="s">
        <v>562</v>
      </c>
    </row>
    <row r="26640" spans="1:5" x14ac:dyDescent="0.25">
      <c r="A26640" t="s">
        <v>26808</v>
      </c>
      <c r="B26640" t="s">
        <v>20</v>
      </c>
      <c r="C26640" t="s">
        <v>19</v>
      </c>
      <c r="D26640" t="s">
        <v>33</v>
      </c>
      <c r="E26640" t="s">
        <v>530</v>
      </c>
    </row>
    <row r="26641" spans="1:5" x14ac:dyDescent="0.25">
      <c r="A26641" t="s">
        <v>5261</v>
      </c>
      <c r="B26641" t="s">
        <v>20</v>
      </c>
      <c r="C26641" t="s">
        <v>19</v>
      </c>
      <c r="D26641" t="s">
        <v>33</v>
      </c>
      <c r="E26641" t="s">
        <v>533</v>
      </c>
    </row>
    <row r="26642" spans="1:5" x14ac:dyDescent="0.25">
      <c r="A26642" t="s">
        <v>16741</v>
      </c>
      <c r="B26642" t="s">
        <v>20</v>
      </c>
      <c r="C26642" t="s">
        <v>19</v>
      </c>
      <c r="D26642" t="s">
        <v>33</v>
      </c>
      <c r="E26642" t="s">
        <v>533</v>
      </c>
    </row>
    <row r="26643" spans="1:5" x14ac:dyDescent="0.25">
      <c r="A26643" t="s">
        <v>26811</v>
      </c>
      <c r="B26643" t="s">
        <v>20</v>
      </c>
      <c r="C26643" t="s">
        <v>19</v>
      </c>
      <c r="D26643" t="s">
        <v>33</v>
      </c>
      <c r="E26643" t="s">
        <v>530</v>
      </c>
    </row>
    <row r="26644" spans="1:5" x14ac:dyDescent="0.25">
      <c r="A26644" t="s">
        <v>16767</v>
      </c>
      <c r="B26644" t="s">
        <v>20</v>
      </c>
      <c r="C26644" t="s">
        <v>19</v>
      </c>
      <c r="D26644" t="s">
        <v>33</v>
      </c>
      <c r="E26644" t="s">
        <v>533</v>
      </c>
    </row>
    <row r="26645" spans="1:5" x14ac:dyDescent="0.25">
      <c r="A26645" t="s">
        <v>26813</v>
      </c>
      <c r="B26645" t="s">
        <v>20</v>
      </c>
      <c r="C26645" t="s">
        <v>19</v>
      </c>
      <c r="D26645" t="s">
        <v>33</v>
      </c>
      <c r="E26645" t="s">
        <v>538</v>
      </c>
    </row>
    <row r="26646" spans="1:5" x14ac:dyDescent="0.25">
      <c r="A26646" t="s">
        <v>26931</v>
      </c>
      <c r="B26646" t="s">
        <v>20</v>
      </c>
      <c r="C26646" t="s">
        <v>19</v>
      </c>
      <c r="D26646" t="s">
        <v>33</v>
      </c>
      <c r="E26646" t="s">
        <v>533</v>
      </c>
    </row>
    <row r="26647" spans="1:5" x14ac:dyDescent="0.25">
      <c r="A26647" t="s">
        <v>26815</v>
      </c>
      <c r="B26647" t="s">
        <v>20</v>
      </c>
      <c r="C26647" t="s">
        <v>19</v>
      </c>
      <c r="D26647" t="s">
        <v>33</v>
      </c>
      <c r="E26647" t="s">
        <v>538</v>
      </c>
    </row>
    <row r="26648" spans="1:5" x14ac:dyDescent="0.25">
      <c r="A26648" t="s">
        <v>26816</v>
      </c>
      <c r="B26648" t="s">
        <v>20</v>
      </c>
      <c r="C26648" t="s">
        <v>19</v>
      </c>
      <c r="D26648" t="s">
        <v>33</v>
      </c>
      <c r="E26648" t="s">
        <v>538</v>
      </c>
    </row>
    <row r="26649" spans="1:5" x14ac:dyDescent="0.25">
      <c r="A26649" t="s">
        <v>5264</v>
      </c>
      <c r="B26649" t="s">
        <v>20</v>
      </c>
      <c r="C26649" t="s">
        <v>19</v>
      </c>
      <c r="D26649" t="s">
        <v>33</v>
      </c>
      <c r="E26649" t="s">
        <v>533</v>
      </c>
    </row>
    <row r="26650" spans="1:5" x14ac:dyDescent="0.25">
      <c r="A26650" t="s">
        <v>26818</v>
      </c>
      <c r="B26650" t="s">
        <v>20</v>
      </c>
      <c r="C26650" t="s">
        <v>19</v>
      </c>
      <c r="D26650" t="s">
        <v>33</v>
      </c>
      <c r="E26650" t="s">
        <v>530</v>
      </c>
    </row>
    <row r="26651" spans="1:5" x14ac:dyDescent="0.25">
      <c r="A26651" t="s">
        <v>26421</v>
      </c>
      <c r="B26651" t="s">
        <v>20</v>
      </c>
      <c r="C26651" t="s">
        <v>19</v>
      </c>
      <c r="D26651" t="s">
        <v>33</v>
      </c>
      <c r="E26651" t="s">
        <v>533</v>
      </c>
    </row>
    <row r="26652" spans="1:5" x14ac:dyDescent="0.25">
      <c r="A26652" t="s">
        <v>26820</v>
      </c>
      <c r="B26652" t="s">
        <v>20</v>
      </c>
      <c r="C26652" t="s">
        <v>19</v>
      </c>
      <c r="D26652" t="s">
        <v>33</v>
      </c>
      <c r="E26652" t="s">
        <v>538</v>
      </c>
    </row>
    <row r="26653" spans="1:5" x14ac:dyDescent="0.25">
      <c r="A26653" t="s">
        <v>26821</v>
      </c>
      <c r="B26653" t="s">
        <v>20</v>
      </c>
      <c r="C26653" t="s">
        <v>19</v>
      </c>
      <c r="D26653" t="s">
        <v>33</v>
      </c>
      <c r="E26653" t="s">
        <v>530</v>
      </c>
    </row>
    <row r="26654" spans="1:5" x14ac:dyDescent="0.25">
      <c r="A26654" t="s">
        <v>26420</v>
      </c>
      <c r="B26654" t="s">
        <v>20</v>
      </c>
      <c r="C26654" t="s">
        <v>19</v>
      </c>
      <c r="D26654" t="s">
        <v>33</v>
      </c>
      <c r="E26654" t="s">
        <v>533</v>
      </c>
    </row>
    <row r="26655" spans="1:5" x14ac:dyDescent="0.25">
      <c r="A26655" t="s">
        <v>26823</v>
      </c>
      <c r="B26655" t="s">
        <v>20</v>
      </c>
      <c r="C26655" t="s">
        <v>19</v>
      </c>
      <c r="D26655" t="s">
        <v>33</v>
      </c>
      <c r="E26655" t="s">
        <v>530</v>
      </c>
    </row>
    <row r="26656" spans="1:5" x14ac:dyDescent="0.25">
      <c r="A26656" t="s">
        <v>8319</v>
      </c>
      <c r="B26656" t="s">
        <v>20</v>
      </c>
      <c r="C26656" t="s">
        <v>19</v>
      </c>
      <c r="D26656" t="s">
        <v>33</v>
      </c>
      <c r="E26656" t="s">
        <v>533</v>
      </c>
    </row>
    <row r="26657" spans="1:5" x14ac:dyDescent="0.25">
      <c r="A26657" t="s">
        <v>26825</v>
      </c>
      <c r="B26657" t="s">
        <v>20</v>
      </c>
      <c r="C26657" t="s">
        <v>19</v>
      </c>
      <c r="D26657" t="s">
        <v>33</v>
      </c>
      <c r="E26657" t="s">
        <v>530</v>
      </c>
    </row>
    <row r="26658" spans="1:5" x14ac:dyDescent="0.25">
      <c r="A26658" t="s">
        <v>26826</v>
      </c>
      <c r="B26658" t="s">
        <v>16</v>
      </c>
      <c r="C26658" t="s">
        <v>17</v>
      </c>
      <c r="D26658" t="s">
        <v>33</v>
      </c>
      <c r="E26658" t="s">
        <v>653</v>
      </c>
    </row>
    <row r="26659" spans="1:5" x14ac:dyDescent="0.25">
      <c r="A26659" t="s">
        <v>26827</v>
      </c>
      <c r="B26659" t="s">
        <v>16</v>
      </c>
      <c r="C26659" t="s">
        <v>17</v>
      </c>
      <c r="D26659" t="s">
        <v>33</v>
      </c>
      <c r="E26659" t="s">
        <v>653</v>
      </c>
    </row>
    <row r="26660" spans="1:5" x14ac:dyDescent="0.25">
      <c r="A26660" t="s">
        <v>19080</v>
      </c>
      <c r="B26660" t="s">
        <v>20</v>
      </c>
      <c r="C26660" t="s">
        <v>19</v>
      </c>
      <c r="D26660" t="s">
        <v>33</v>
      </c>
      <c r="E26660" t="s">
        <v>533</v>
      </c>
    </row>
    <row r="26661" spans="1:5" x14ac:dyDescent="0.25">
      <c r="A26661" t="s">
        <v>26829</v>
      </c>
      <c r="B26661" t="s">
        <v>20</v>
      </c>
      <c r="C26661" t="s">
        <v>23</v>
      </c>
      <c r="D26661" t="s">
        <v>33</v>
      </c>
      <c r="E26661" t="s">
        <v>734</v>
      </c>
    </row>
    <row r="26662" spans="1:5" x14ac:dyDescent="0.25">
      <c r="A26662" t="s">
        <v>22696</v>
      </c>
      <c r="B26662" t="s">
        <v>20</v>
      </c>
      <c r="C26662" t="s">
        <v>19</v>
      </c>
      <c r="D26662" t="s">
        <v>33</v>
      </c>
      <c r="E26662" t="s">
        <v>533</v>
      </c>
    </row>
    <row r="26663" spans="1:5" x14ac:dyDescent="0.25">
      <c r="A26663" t="s">
        <v>26831</v>
      </c>
      <c r="B26663" t="s">
        <v>20</v>
      </c>
      <c r="C26663" t="s">
        <v>19</v>
      </c>
      <c r="D26663" t="s">
        <v>33</v>
      </c>
      <c r="E26663" t="s">
        <v>562</v>
      </c>
    </row>
    <row r="26664" spans="1:5" x14ac:dyDescent="0.25">
      <c r="A26664" t="s">
        <v>26832</v>
      </c>
      <c r="B26664" t="s">
        <v>20</v>
      </c>
      <c r="C26664" t="s">
        <v>19</v>
      </c>
      <c r="D26664" t="s">
        <v>33</v>
      </c>
      <c r="E26664" t="s">
        <v>562</v>
      </c>
    </row>
    <row r="26665" spans="1:5" x14ac:dyDescent="0.25">
      <c r="A26665" t="s">
        <v>13125</v>
      </c>
      <c r="B26665" t="s">
        <v>20</v>
      </c>
      <c r="C26665" t="s">
        <v>19</v>
      </c>
      <c r="D26665" t="s">
        <v>33</v>
      </c>
      <c r="E26665" t="s">
        <v>533</v>
      </c>
    </row>
    <row r="26666" spans="1:5" x14ac:dyDescent="0.25">
      <c r="A26666" t="s">
        <v>26834</v>
      </c>
      <c r="B26666" t="s">
        <v>20</v>
      </c>
      <c r="C26666" t="s">
        <v>19</v>
      </c>
      <c r="D26666" t="s">
        <v>33</v>
      </c>
      <c r="E26666" t="s">
        <v>530</v>
      </c>
    </row>
    <row r="26667" spans="1:5" x14ac:dyDescent="0.25">
      <c r="A26667" t="s">
        <v>26835</v>
      </c>
      <c r="B26667" t="s">
        <v>20</v>
      </c>
      <c r="C26667" t="s">
        <v>19</v>
      </c>
      <c r="D26667" t="s">
        <v>33</v>
      </c>
      <c r="E26667" t="s">
        <v>538</v>
      </c>
    </row>
    <row r="26668" spans="1:5" x14ac:dyDescent="0.25">
      <c r="A26668" t="s">
        <v>13137</v>
      </c>
      <c r="B26668" t="s">
        <v>20</v>
      </c>
      <c r="C26668" t="s">
        <v>19</v>
      </c>
      <c r="D26668" t="s">
        <v>33</v>
      </c>
      <c r="E26668" t="s">
        <v>533</v>
      </c>
    </row>
    <row r="26669" spans="1:5" x14ac:dyDescent="0.25">
      <c r="A26669" t="s">
        <v>26837</v>
      </c>
      <c r="B26669" t="s">
        <v>20</v>
      </c>
      <c r="C26669" t="s">
        <v>19</v>
      </c>
      <c r="D26669" t="s">
        <v>33</v>
      </c>
      <c r="E26669" t="s">
        <v>562</v>
      </c>
    </row>
    <row r="26670" spans="1:5" x14ac:dyDescent="0.25">
      <c r="A26670" t="s">
        <v>26838</v>
      </c>
      <c r="B26670" t="s">
        <v>20</v>
      </c>
      <c r="C26670" t="s">
        <v>19</v>
      </c>
      <c r="D26670" t="s">
        <v>33</v>
      </c>
      <c r="E26670" t="s">
        <v>562</v>
      </c>
    </row>
    <row r="26671" spans="1:5" x14ac:dyDescent="0.25">
      <c r="A26671" t="s">
        <v>29081</v>
      </c>
      <c r="B26671" t="s">
        <v>20</v>
      </c>
      <c r="C26671" t="s">
        <v>19</v>
      </c>
      <c r="D26671" t="s">
        <v>33</v>
      </c>
      <c r="E26671" t="s">
        <v>533</v>
      </c>
    </row>
    <row r="26672" spans="1:5" x14ac:dyDescent="0.25">
      <c r="A26672" t="s">
        <v>26840</v>
      </c>
      <c r="B26672" t="s">
        <v>20</v>
      </c>
      <c r="C26672" t="s">
        <v>19</v>
      </c>
      <c r="D26672" t="s">
        <v>33</v>
      </c>
      <c r="E26672" t="s">
        <v>562</v>
      </c>
    </row>
    <row r="26673" spans="1:5" x14ac:dyDescent="0.25">
      <c r="A26673" t="s">
        <v>17305</v>
      </c>
      <c r="B26673" t="s">
        <v>20</v>
      </c>
      <c r="C26673" t="s">
        <v>19</v>
      </c>
      <c r="D26673" t="s">
        <v>33</v>
      </c>
      <c r="E26673" t="s">
        <v>533</v>
      </c>
    </row>
    <row r="26674" spans="1:5" x14ac:dyDescent="0.25">
      <c r="A26674" t="s">
        <v>26842</v>
      </c>
      <c r="B26674" t="s">
        <v>20</v>
      </c>
      <c r="C26674" t="s">
        <v>19</v>
      </c>
      <c r="D26674" t="s">
        <v>33</v>
      </c>
      <c r="E26674" t="s">
        <v>538</v>
      </c>
    </row>
    <row r="26675" spans="1:5" x14ac:dyDescent="0.25">
      <c r="A26675" t="s">
        <v>26843</v>
      </c>
      <c r="B26675" t="s">
        <v>20</v>
      </c>
      <c r="C26675" t="s">
        <v>19</v>
      </c>
      <c r="D26675" t="s">
        <v>33</v>
      </c>
      <c r="E26675" t="s">
        <v>562</v>
      </c>
    </row>
    <row r="26676" spans="1:5" x14ac:dyDescent="0.25">
      <c r="A26676" t="s">
        <v>16737</v>
      </c>
      <c r="B26676" t="s">
        <v>20</v>
      </c>
      <c r="C26676" t="s">
        <v>19</v>
      </c>
      <c r="D26676" t="s">
        <v>33</v>
      </c>
      <c r="E26676" t="s">
        <v>533</v>
      </c>
    </row>
    <row r="26677" spans="1:5" x14ac:dyDescent="0.25">
      <c r="A26677" t="s">
        <v>16771</v>
      </c>
      <c r="B26677" t="s">
        <v>20</v>
      </c>
      <c r="C26677" t="s">
        <v>19</v>
      </c>
      <c r="D26677" t="s">
        <v>33</v>
      </c>
      <c r="E26677" t="s">
        <v>533</v>
      </c>
    </row>
    <row r="26678" spans="1:5" x14ac:dyDescent="0.25">
      <c r="A26678" t="s">
        <v>23284</v>
      </c>
      <c r="B26678" t="s">
        <v>20</v>
      </c>
      <c r="C26678" t="s">
        <v>19</v>
      </c>
      <c r="D26678" t="s">
        <v>33</v>
      </c>
      <c r="E26678" t="s">
        <v>533</v>
      </c>
    </row>
    <row r="26679" spans="1:5" x14ac:dyDescent="0.25">
      <c r="A26679" t="s">
        <v>26847</v>
      </c>
      <c r="B26679" t="s">
        <v>20</v>
      </c>
      <c r="C26679" t="s">
        <v>19</v>
      </c>
      <c r="D26679" t="s">
        <v>33</v>
      </c>
      <c r="E26679" t="s">
        <v>530</v>
      </c>
    </row>
    <row r="26680" spans="1:5" x14ac:dyDescent="0.25">
      <c r="A26680" t="s">
        <v>23442</v>
      </c>
      <c r="B26680" t="s">
        <v>20</v>
      </c>
      <c r="C26680" t="s">
        <v>19</v>
      </c>
      <c r="D26680" t="s">
        <v>33</v>
      </c>
      <c r="E26680" t="s">
        <v>533</v>
      </c>
    </row>
    <row r="26681" spans="1:5" x14ac:dyDescent="0.25">
      <c r="A26681" t="s">
        <v>26849</v>
      </c>
      <c r="B26681" t="s">
        <v>20</v>
      </c>
      <c r="C26681" t="s">
        <v>19</v>
      </c>
      <c r="D26681" t="s">
        <v>33</v>
      </c>
      <c r="E26681" t="s">
        <v>530</v>
      </c>
    </row>
    <row r="26682" spans="1:5" x14ac:dyDescent="0.25">
      <c r="A26682" t="s">
        <v>26930</v>
      </c>
      <c r="B26682" t="s">
        <v>20</v>
      </c>
      <c r="C26682" t="s">
        <v>19</v>
      </c>
      <c r="D26682" t="s">
        <v>33</v>
      </c>
      <c r="E26682" t="s">
        <v>533</v>
      </c>
    </row>
    <row r="26683" spans="1:5" x14ac:dyDescent="0.25">
      <c r="A26683" t="s">
        <v>26851</v>
      </c>
      <c r="B26683" t="s">
        <v>20</v>
      </c>
      <c r="C26683" t="s">
        <v>19</v>
      </c>
      <c r="D26683" t="s">
        <v>33</v>
      </c>
      <c r="E26683" t="s">
        <v>530</v>
      </c>
    </row>
    <row r="26684" spans="1:5" x14ac:dyDescent="0.25">
      <c r="A26684" t="s">
        <v>19083</v>
      </c>
      <c r="B26684" t="s">
        <v>20</v>
      </c>
      <c r="C26684" t="s">
        <v>19</v>
      </c>
      <c r="D26684" t="s">
        <v>33</v>
      </c>
      <c r="E26684" t="s">
        <v>533</v>
      </c>
    </row>
    <row r="26685" spans="1:5" x14ac:dyDescent="0.25">
      <c r="A26685" t="s">
        <v>26853</v>
      </c>
      <c r="B26685" t="s">
        <v>20</v>
      </c>
      <c r="C26685" t="s">
        <v>19</v>
      </c>
      <c r="D26685" t="s">
        <v>33</v>
      </c>
      <c r="E26685" t="s">
        <v>530</v>
      </c>
    </row>
    <row r="26686" spans="1:5" x14ac:dyDescent="0.25">
      <c r="A26686" t="s">
        <v>26854</v>
      </c>
      <c r="B26686" t="s">
        <v>16</v>
      </c>
      <c r="C26686" t="s">
        <v>17</v>
      </c>
      <c r="D26686" t="s">
        <v>33</v>
      </c>
      <c r="E26686" t="s">
        <v>653</v>
      </c>
    </row>
    <row r="26687" spans="1:5" x14ac:dyDescent="0.25">
      <c r="A26687" t="s">
        <v>28869</v>
      </c>
      <c r="B26687" t="s">
        <v>20</v>
      </c>
      <c r="C26687" t="s">
        <v>19</v>
      </c>
      <c r="D26687" t="s">
        <v>33</v>
      </c>
      <c r="E26687" t="s">
        <v>533</v>
      </c>
    </row>
    <row r="26688" spans="1:5" x14ac:dyDescent="0.25">
      <c r="A26688" t="s">
        <v>26856</v>
      </c>
      <c r="B26688" t="s">
        <v>20</v>
      </c>
      <c r="C26688" t="s">
        <v>21</v>
      </c>
      <c r="D26688" t="s">
        <v>33</v>
      </c>
      <c r="E26688" t="s">
        <v>581</v>
      </c>
    </row>
    <row r="26689" spans="1:5" x14ac:dyDescent="0.25">
      <c r="A26689" t="s">
        <v>26857</v>
      </c>
      <c r="B26689" t="s">
        <v>20</v>
      </c>
      <c r="C26689" t="s">
        <v>21</v>
      </c>
      <c r="D26689" t="s">
        <v>33</v>
      </c>
      <c r="E26689" t="s">
        <v>582</v>
      </c>
    </row>
    <row r="26690" spans="1:5" x14ac:dyDescent="0.25">
      <c r="A26690" t="s">
        <v>25523</v>
      </c>
      <c r="B26690" t="s">
        <v>20</v>
      </c>
      <c r="C26690" t="s">
        <v>19</v>
      </c>
      <c r="D26690" t="s">
        <v>33</v>
      </c>
      <c r="E26690" t="s">
        <v>533</v>
      </c>
    </row>
    <row r="26691" spans="1:5" x14ac:dyDescent="0.25">
      <c r="A26691" t="s">
        <v>26859</v>
      </c>
      <c r="B26691" t="s">
        <v>20</v>
      </c>
      <c r="C26691" t="s">
        <v>19</v>
      </c>
      <c r="D26691" t="s">
        <v>33</v>
      </c>
      <c r="E26691" t="s">
        <v>538</v>
      </c>
    </row>
    <row r="26692" spans="1:5" x14ac:dyDescent="0.25">
      <c r="A26692" t="s">
        <v>26860</v>
      </c>
      <c r="B26692" t="s">
        <v>20</v>
      </c>
      <c r="C26692" t="s">
        <v>19</v>
      </c>
      <c r="D26692" t="s">
        <v>33</v>
      </c>
      <c r="E26692" t="s">
        <v>530</v>
      </c>
    </row>
    <row r="26693" spans="1:5" x14ac:dyDescent="0.25">
      <c r="A26693" t="s">
        <v>7995</v>
      </c>
      <c r="B26693" t="s">
        <v>20</v>
      </c>
      <c r="C26693" t="s">
        <v>19</v>
      </c>
      <c r="D26693" t="s">
        <v>33</v>
      </c>
      <c r="E26693" t="s">
        <v>533</v>
      </c>
    </row>
    <row r="26694" spans="1:5" x14ac:dyDescent="0.25">
      <c r="A26694" t="s">
        <v>26862</v>
      </c>
      <c r="B26694" t="s">
        <v>20</v>
      </c>
      <c r="C26694" t="s">
        <v>21</v>
      </c>
      <c r="D26694" t="s">
        <v>33</v>
      </c>
      <c r="E26694" t="s">
        <v>581</v>
      </c>
    </row>
    <row r="26695" spans="1:5" x14ac:dyDescent="0.25">
      <c r="A26695" t="s">
        <v>26863</v>
      </c>
      <c r="B26695" t="s">
        <v>20</v>
      </c>
      <c r="C26695" t="s">
        <v>21</v>
      </c>
      <c r="D26695" t="s">
        <v>33</v>
      </c>
      <c r="E26695" t="s">
        <v>582</v>
      </c>
    </row>
    <row r="26696" spans="1:5" x14ac:dyDescent="0.25">
      <c r="A26696" t="s">
        <v>26864</v>
      </c>
      <c r="B26696" t="s">
        <v>16</v>
      </c>
      <c r="C26696" t="s">
        <v>17</v>
      </c>
      <c r="D26696" t="s">
        <v>33</v>
      </c>
      <c r="E26696" t="s">
        <v>653</v>
      </c>
    </row>
    <row r="26697" spans="1:5" x14ac:dyDescent="0.25">
      <c r="A26697" t="s">
        <v>2932</v>
      </c>
      <c r="B26697" t="s">
        <v>20</v>
      </c>
      <c r="C26697" t="s">
        <v>19</v>
      </c>
      <c r="D26697" t="s">
        <v>33</v>
      </c>
      <c r="E26697" t="s">
        <v>533</v>
      </c>
    </row>
    <row r="26698" spans="1:5" x14ac:dyDescent="0.25">
      <c r="A26698" t="s">
        <v>26866</v>
      </c>
      <c r="B26698" t="s">
        <v>20</v>
      </c>
      <c r="C26698" t="s">
        <v>19</v>
      </c>
      <c r="D26698" t="s">
        <v>33</v>
      </c>
      <c r="E26698" t="s">
        <v>538</v>
      </c>
    </row>
    <row r="26699" spans="1:5" x14ac:dyDescent="0.25">
      <c r="A26699" t="s">
        <v>26867</v>
      </c>
      <c r="B26699" t="s">
        <v>20</v>
      </c>
      <c r="C26699" t="s">
        <v>19</v>
      </c>
      <c r="D26699" t="s">
        <v>33</v>
      </c>
      <c r="E26699" t="s">
        <v>530</v>
      </c>
    </row>
    <row r="26700" spans="1:5" x14ac:dyDescent="0.25">
      <c r="A26700" t="s">
        <v>13728</v>
      </c>
      <c r="B26700" t="s">
        <v>20</v>
      </c>
      <c r="C26700" t="s">
        <v>19</v>
      </c>
      <c r="D26700" t="s">
        <v>33</v>
      </c>
      <c r="E26700" t="s">
        <v>533</v>
      </c>
    </row>
    <row r="26701" spans="1:5" x14ac:dyDescent="0.25">
      <c r="A26701" t="s">
        <v>22662</v>
      </c>
      <c r="B26701" t="s">
        <v>20</v>
      </c>
      <c r="C26701" t="s">
        <v>19</v>
      </c>
      <c r="D26701" t="s">
        <v>33</v>
      </c>
      <c r="E26701" t="s">
        <v>533</v>
      </c>
    </row>
    <row r="26702" spans="1:5" x14ac:dyDescent="0.25">
      <c r="A26702" t="s">
        <v>26870</v>
      </c>
      <c r="B26702" t="s">
        <v>16</v>
      </c>
      <c r="C26702" t="s">
        <v>15</v>
      </c>
      <c r="D26702" t="s">
        <v>33</v>
      </c>
      <c r="E26702" t="s">
        <v>659</v>
      </c>
    </row>
    <row r="26703" spans="1:5" x14ac:dyDescent="0.25">
      <c r="A26703" t="s">
        <v>26871</v>
      </c>
      <c r="B26703" t="s">
        <v>20</v>
      </c>
      <c r="C26703" t="s">
        <v>19</v>
      </c>
      <c r="D26703" t="s">
        <v>33</v>
      </c>
      <c r="E26703" t="s">
        <v>530</v>
      </c>
    </row>
    <row r="26704" spans="1:5" x14ac:dyDescent="0.25">
      <c r="A26704" t="s">
        <v>11568</v>
      </c>
      <c r="B26704" t="s">
        <v>20</v>
      </c>
      <c r="C26704" t="s">
        <v>19</v>
      </c>
      <c r="D26704" t="s">
        <v>33</v>
      </c>
      <c r="E26704" t="s">
        <v>553</v>
      </c>
    </row>
    <row r="26705" spans="1:5" x14ac:dyDescent="0.25">
      <c r="A26705" t="s">
        <v>20374</v>
      </c>
      <c r="B26705" t="s">
        <v>20</v>
      </c>
      <c r="C26705" t="s">
        <v>19</v>
      </c>
      <c r="D26705" t="s">
        <v>33</v>
      </c>
      <c r="E26705" t="s">
        <v>533</v>
      </c>
    </row>
    <row r="26706" spans="1:5" x14ac:dyDescent="0.25">
      <c r="A26706" t="s">
        <v>23611</v>
      </c>
      <c r="B26706" t="s">
        <v>20</v>
      </c>
      <c r="C26706" t="s">
        <v>19</v>
      </c>
      <c r="D26706" t="s">
        <v>33</v>
      </c>
      <c r="E26706" t="s">
        <v>553</v>
      </c>
    </row>
    <row r="26707" spans="1:5" x14ac:dyDescent="0.25">
      <c r="A26707" t="s">
        <v>26875</v>
      </c>
      <c r="B26707" t="s">
        <v>20</v>
      </c>
      <c r="C26707" t="s">
        <v>19</v>
      </c>
      <c r="D26707" t="s">
        <v>33</v>
      </c>
      <c r="E26707" t="s">
        <v>530</v>
      </c>
    </row>
    <row r="26708" spans="1:5" x14ac:dyDescent="0.25">
      <c r="A26708" t="s">
        <v>26876</v>
      </c>
      <c r="B26708" t="s">
        <v>20</v>
      </c>
      <c r="C26708" t="s">
        <v>19</v>
      </c>
      <c r="D26708" t="s">
        <v>33</v>
      </c>
      <c r="E26708" t="s">
        <v>538</v>
      </c>
    </row>
    <row r="26709" spans="1:5" x14ac:dyDescent="0.25">
      <c r="A26709" t="s">
        <v>26877</v>
      </c>
      <c r="B26709" t="s">
        <v>20</v>
      </c>
      <c r="C26709" t="s">
        <v>19</v>
      </c>
      <c r="D26709" t="s">
        <v>33</v>
      </c>
      <c r="E26709" t="s">
        <v>538</v>
      </c>
    </row>
    <row r="26710" spans="1:5" x14ac:dyDescent="0.25">
      <c r="A26710" t="s">
        <v>20143</v>
      </c>
      <c r="B26710" t="s">
        <v>20</v>
      </c>
      <c r="C26710" t="s">
        <v>19</v>
      </c>
      <c r="D26710" t="s">
        <v>33</v>
      </c>
      <c r="E26710" t="s">
        <v>533</v>
      </c>
    </row>
    <row r="26711" spans="1:5" x14ac:dyDescent="0.25">
      <c r="A26711" t="s">
        <v>26879</v>
      </c>
      <c r="B26711" t="s">
        <v>20</v>
      </c>
      <c r="C26711" t="s">
        <v>19</v>
      </c>
      <c r="D26711" t="s">
        <v>33</v>
      </c>
      <c r="E26711" t="s">
        <v>530</v>
      </c>
    </row>
    <row r="26712" spans="1:5" x14ac:dyDescent="0.25">
      <c r="A26712" t="s">
        <v>17947</v>
      </c>
      <c r="B26712" t="s">
        <v>20</v>
      </c>
      <c r="C26712" t="s">
        <v>19</v>
      </c>
      <c r="D26712" t="s">
        <v>33</v>
      </c>
      <c r="E26712" t="s">
        <v>533</v>
      </c>
    </row>
    <row r="26713" spans="1:5" x14ac:dyDescent="0.25">
      <c r="A26713" t="s">
        <v>26881</v>
      </c>
      <c r="B26713" t="s">
        <v>20</v>
      </c>
      <c r="C26713" t="s">
        <v>19</v>
      </c>
      <c r="D26713" t="s">
        <v>33</v>
      </c>
      <c r="E26713" t="s">
        <v>530</v>
      </c>
    </row>
    <row r="26714" spans="1:5" x14ac:dyDescent="0.25">
      <c r="A26714" t="s">
        <v>22363</v>
      </c>
      <c r="B26714" t="s">
        <v>20</v>
      </c>
      <c r="C26714" t="s">
        <v>19</v>
      </c>
      <c r="D26714" t="s">
        <v>33</v>
      </c>
      <c r="E26714" t="s">
        <v>533</v>
      </c>
    </row>
    <row r="26715" spans="1:5" x14ac:dyDescent="0.25">
      <c r="A26715" t="s">
        <v>26882</v>
      </c>
      <c r="B26715" t="s">
        <v>20</v>
      </c>
      <c r="C26715" t="s">
        <v>19</v>
      </c>
      <c r="D26715" t="s">
        <v>33</v>
      </c>
      <c r="E26715" t="s">
        <v>530</v>
      </c>
    </row>
    <row r="26716" spans="1:5" x14ac:dyDescent="0.25">
      <c r="A26716" t="s">
        <v>27155</v>
      </c>
      <c r="B26716" t="s">
        <v>20</v>
      </c>
      <c r="C26716" t="s">
        <v>19</v>
      </c>
      <c r="D26716" t="s">
        <v>33</v>
      </c>
      <c r="E26716" t="s">
        <v>533</v>
      </c>
    </row>
    <row r="26717" spans="1:5" x14ac:dyDescent="0.25">
      <c r="A26717" t="s">
        <v>26885</v>
      </c>
      <c r="B26717" t="s">
        <v>20</v>
      </c>
      <c r="C26717" t="s">
        <v>19</v>
      </c>
      <c r="D26717" t="s">
        <v>33</v>
      </c>
      <c r="E26717" t="s">
        <v>530</v>
      </c>
    </row>
    <row r="26718" spans="1:5" x14ac:dyDescent="0.25">
      <c r="A26718" t="s">
        <v>16690</v>
      </c>
      <c r="B26718" t="s">
        <v>20</v>
      </c>
      <c r="C26718" t="s">
        <v>19</v>
      </c>
      <c r="D26718" t="s">
        <v>33</v>
      </c>
      <c r="E26718" t="s">
        <v>533</v>
      </c>
    </row>
    <row r="26719" spans="1:5" x14ac:dyDescent="0.25">
      <c r="A26719" t="s">
        <v>26887</v>
      </c>
      <c r="B26719" t="s">
        <v>20</v>
      </c>
      <c r="C26719" t="s">
        <v>19</v>
      </c>
      <c r="D26719" t="s">
        <v>33</v>
      </c>
      <c r="E26719" t="s">
        <v>530</v>
      </c>
    </row>
    <row r="26720" spans="1:5" x14ac:dyDescent="0.25">
      <c r="A26720" t="s">
        <v>17302</v>
      </c>
      <c r="B26720" t="s">
        <v>20</v>
      </c>
      <c r="C26720" t="s">
        <v>19</v>
      </c>
      <c r="D26720" t="s">
        <v>33</v>
      </c>
      <c r="E26720" t="s">
        <v>533</v>
      </c>
    </row>
    <row r="26721" spans="1:5" x14ac:dyDescent="0.25">
      <c r="A26721" t="s">
        <v>26889</v>
      </c>
      <c r="B26721" t="s">
        <v>20</v>
      </c>
      <c r="C26721" t="s">
        <v>19</v>
      </c>
      <c r="D26721" t="s">
        <v>33</v>
      </c>
      <c r="E26721" t="s">
        <v>530</v>
      </c>
    </row>
    <row r="26722" spans="1:5" x14ac:dyDescent="0.25">
      <c r="A26722" t="s">
        <v>26419</v>
      </c>
      <c r="B26722" t="s">
        <v>20</v>
      </c>
      <c r="C26722" t="s">
        <v>19</v>
      </c>
      <c r="D26722" t="s">
        <v>33</v>
      </c>
      <c r="E26722" t="s">
        <v>533</v>
      </c>
    </row>
    <row r="26723" spans="1:5" x14ac:dyDescent="0.25">
      <c r="A26723" t="s">
        <v>26891</v>
      </c>
      <c r="B26723" t="s">
        <v>20</v>
      </c>
      <c r="C26723" t="s">
        <v>19</v>
      </c>
      <c r="D26723" t="s">
        <v>33</v>
      </c>
      <c r="E26723" t="s">
        <v>530</v>
      </c>
    </row>
    <row r="26724" spans="1:5" x14ac:dyDescent="0.25">
      <c r="A26724" t="s">
        <v>27671</v>
      </c>
      <c r="B26724" t="s">
        <v>20</v>
      </c>
      <c r="C26724" t="s">
        <v>19</v>
      </c>
      <c r="D26724" t="s">
        <v>33</v>
      </c>
      <c r="E26724" t="s">
        <v>533</v>
      </c>
    </row>
    <row r="26725" spans="1:5" x14ac:dyDescent="0.25">
      <c r="A26725" t="s">
        <v>26893</v>
      </c>
      <c r="B26725" t="s">
        <v>20</v>
      </c>
      <c r="C26725" t="s">
        <v>19</v>
      </c>
      <c r="D26725" t="s">
        <v>33</v>
      </c>
      <c r="E26725" t="s">
        <v>530</v>
      </c>
    </row>
    <row r="26726" spans="1:5" x14ac:dyDescent="0.25">
      <c r="A26726" t="s">
        <v>25689</v>
      </c>
      <c r="B26726" t="s">
        <v>20</v>
      </c>
      <c r="C26726" t="s">
        <v>19</v>
      </c>
      <c r="D26726" t="s">
        <v>33</v>
      </c>
      <c r="E26726" t="s">
        <v>533</v>
      </c>
    </row>
    <row r="26727" spans="1:5" x14ac:dyDescent="0.25">
      <c r="A26727" t="s">
        <v>26895</v>
      </c>
      <c r="B26727" t="s">
        <v>20</v>
      </c>
      <c r="C26727" t="s">
        <v>19</v>
      </c>
      <c r="D26727" t="s">
        <v>33</v>
      </c>
      <c r="E26727" t="s">
        <v>530</v>
      </c>
    </row>
    <row r="26728" spans="1:5" x14ac:dyDescent="0.25">
      <c r="A26728" t="s">
        <v>27211</v>
      </c>
      <c r="B26728" t="s">
        <v>20</v>
      </c>
      <c r="C26728" t="s">
        <v>19</v>
      </c>
      <c r="D26728" t="s">
        <v>33</v>
      </c>
      <c r="E26728" t="s">
        <v>533</v>
      </c>
    </row>
    <row r="26729" spans="1:5" x14ac:dyDescent="0.25">
      <c r="A26729" t="s">
        <v>26897</v>
      </c>
      <c r="B26729" t="s">
        <v>16</v>
      </c>
      <c r="C26729" t="s">
        <v>15</v>
      </c>
      <c r="D26729" t="s">
        <v>33</v>
      </c>
      <c r="E26729" t="s">
        <v>659</v>
      </c>
    </row>
    <row r="26730" spans="1:5" x14ac:dyDescent="0.25">
      <c r="A26730" t="s">
        <v>26898</v>
      </c>
      <c r="B26730" t="s">
        <v>16</v>
      </c>
      <c r="C26730" t="s">
        <v>15</v>
      </c>
      <c r="D26730" t="s">
        <v>33</v>
      </c>
      <c r="E26730" t="s">
        <v>708</v>
      </c>
    </row>
    <row r="26731" spans="1:5" x14ac:dyDescent="0.25">
      <c r="A26731" t="s">
        <v>24308</v>
      </c>
      <c r="B26731" t="s">
        <v>20</v>
      </c>
      <c r="C26731" t="s">
        <v>19</v>
      </c>
      <c r="D26731" t="s">
        <v>33</v>
      </c>
      <c r="E26731" t="s">
        <v>533</v>
      </c>
    </row>
    <row r="26732" spans="1:5" x14ac:dyDescent="0.25">
      <c r="A26732" t="s">
        <v>26900</v>
      </c>
      <c r="B26732" t="s">
        <v>16</v>
      </c>
      <c r="C26732" t="s">
        <v>15</v>
      </c>
      <c r="D26732" t="s">
        <v>33</v>
      </c>
      <c r="E26732" t="s">
        <v>708</v>
      </c>
    </row>
    <row r="26733" spans="1:5" x14ac:dyDescent="0.25">
      <c r="A26733" t="s">
        <v>26901</v>
      </c>
      <c r="B26733" t="s">
        <v>16</v>
      </c>
      <c r="C26733" t="s">
        <v>15</v>
      </c>
      <c r="D26733" t="s">
        <v>33</v>
      </c>
      <c r="E26733" t="s">
        <v>1033</v>
      </c>
    </row>
    <row r="26734" spans="1:5" x14ac:dyDescent="0.25">
      <c r="A26734" t="s">
        <v>5232</v>
      </c>
      <c r="B26734" t="s">
        <v>20</v>
      </c>
      <c r="C26734" t="s">
        <v>19</v>
      </c>
      <c r="D26734" t="s">
        <v>33</v>
      </c>
      <c r="E26734" t="s">
        <v>533</v>
      </c>
    </row>
    <row r="26735" spans="1:5" x14ac:dyDescent="0.25">
      <c r="A26735" t="s">
        <v>26903</v>
      </c>
      <c r="B26735" t="s">
        <v>20</v>
      </c>
      <c r="C26735" t="s">
        <v>19</v>
      </c>
      <c r="D26735" t="s">
        <v>33</v>
      </c>
      <c r="E26735" t="s">
        <v>538</v>
      </c>
    </row>
    <row r="26736" spans="1:5" x14ac:dyDescent="0.25">
      <c r="A26736" t="s">
        <v>17945</v>
      </c>
      <c r="B26736" t="s">
        <v>20</v>
      </c>
      <c r="C26736" t="s">
        <v>19</v>
      </c>
      <c r="D26736" t="s">
        <v>33</v>
      </c>
      <c r="E26736" t="s">
        <v>533</v>
      </c>
    </row>
    <row r="26737" spans="1:5" x14ac:dyDescent="0.25">
      <c r="A26737" t="s">
        <v>26905</v>
      </c>
      <c r="B26737" t="s">
        <v>20</v>
      </c>
      <c r="C26737" t="s">
        <v>19</v>
      </c>
      <c r="D26737" t="s">
        <v>33</v>
      </c>
      <c r="E26737" t="s">
        <v>538</v>
      </c>
    </row>
    <row r="26738" spans="1:5" x14ac:dyDescent="0.25">
      <c r="A26738" t="s">
        <v>4815</v>
      </c>
      <c r="B26738" t="s">
        <v>20</v>
      </c>
      <c r="C26738" t="s">
        <v>19</v>
      </c>
      <c r="D26738" t="s">
        <v>33</v>
      </c>
      <c r="E26738" t="s">
        <v>533</v>
      </c>
    </row>
    <row r="26739" spans="1:5" x14ac:dyDescent="0.25">
      <c r="A26739" t="s">
        <v>26907</v>
      </c>
      <c r="B26739" t="s">
        <v>20</v>
      </c>
      <c r="C26739" t="s">
        <v>19</v>
      </c>
      <c r="D26739" t="s">
        <v>33</v>
      </c>
      <c r="E26739" t="s">
        <v>530</v>
      </c>
    </row>
    <row r="26740" spans="1:5" x14ac:dyDescent="0.25">
      <c r="A26740" t="s">
        <v>11713</v>
      </c>
      <c r="B26740" t="s">
        <v>20</v>
      </c>
      <c r="C26740" t="s">
        <v>19</v>
      </c>
      <c r="D26740" t="s">
        <v>33</v>
      </c>
      <c r="E26740" t="s">
        <v>533</v>
      </c>
    </row>
    <row r="26741" spans="1:5" x14ac:dyDescent="0.25">
      <c r="A26741" t="s">
        <v>26909</v>
      </c>
      <c r="B26741" t="s">
        <v>20</v>
      </c>
      <c r="C26741" t="s">
        <v>21</v>
      </c>
      <c r="D26741" t="s">
        <v>33</v>
      </c>
      <c r="E26741" t="s">
        <v>581</v>
      </c>
    </row>
    <row r="26742" spans="1:5" x14ac:dyDescent="0.25">
      <c r="A26742" t="s">
        <v>26910</v>
      </c>
      <c r="B26742" t="s">
        <v>20</v>
      </c>
      <c r="C26742" t="s">
        <v>19</v>
      </c>
      <c r="D26742" t="s">
        <v>33</v>
      </c>
      <c r="E26742" t="s">
        <v>538</v>
      </c>
    </row>
    <row r="26743" spans="1:5" x14ac:dyDescent="0.25">
      <c r="A26743" t="s">
        <v>27914</v>
      </c>
      <c r="B26743" t="s">
        <v>20</v>
      </c>
      <c r="C26743" t="s">
        <v>19</v>
      </c>
      <c r="D26743" t="s">
        <v>33</v>
      </c>
      <c r="E26743" t="s">
        <v>533</v>
      </c>
    </row>
    <row r="26744" spans="1:5" x14ac:dyDescent="0.25">
      <c r="A26744" t="s">
        <v>26912</v>
      </c>
      <c r="B26744" t="s">
        <v>20</v>
      </c>
      <c r="C26744" t="s">
        <v>19</v>
      </c>
      <c r="D26744" t="s">
        <v>33</v>
      </c>
      <c r="E26744" t="s">
        <v>530</v>
      </c>
    </row>
    <row r="26745" spans="1:5" x14ac:dyDescent="0.25">
      <c r="A26745" t="s">
        <v>27857</v>
      </c>
      <c r="B26745" t="s">
        <v>20</v>
      </c>
      <c r="C26745" t="s">
        <v>19</v>
      </c>
      <c r="D26745" t="s">
        <v>33</v>
      </c>
      <c r="E26745" t="s">
        <v>533</v>
      </c>
    </row>
    <row r="26746" spans="1:5" x14ac:dyDescent="0.25">
      <c r="A26746" t="s">
        <v>26914</v>
      </c>
      <c r="B26746" t="s">
        <v>20</v>
      </c>
      <c r="C26746" t="s">
        <v>19</v>
      </c>
      <c r="D26746" t="s">
        <v>33</v>
      </c>
      <c r="E26746" t="s">
        <v>530</v>
      </c>
    </row>
    <row r="26747" spans="1:5" x14ac:dyDescent="0.25">
      <c r="A26747" t="s">
        <v>19108</v>
      </c>
      <c r="B26747" t="s">
        <v>20</v>
      </c>
      <c r="C26747" t="s">
        <v>19</v>
      </c>
      <c r="D26747" t="s">
        <v>33</v>
      </c>
      <c r="E26747" t="s">
        <v>533</v>
      </c>
    </row>
    <row r="26748" spans="1:5" x14ac:dyDescent="0.25">
      <c r="A26748" t="s">
        <v>26916</v>
      </c>
      <c r="B26748" t="s">
        <v>20</v>
      </c>
      <c r="C26748" t="s">
        <v>21</v>
      </c>
      <c r="D26748" t="s">
        <v>33</v>
      </c>
      <c r="E26748" t="s">
        <v>582</v>
      </c>
    </row>
    <row r="26749" spans="1:5" x14ac:dyDescent="0.25">
      <c r="A26749" t="s">
        <v>27402</v>
      </c>
      <c r="B26749" t="s">
        <v>20</v>
      </c>
      <c r="C26749" t="s">
        <v>19</v>
      </c>
      <c r="D26749" t="s">
        <v>33</v>
      </c>
      <c r="E26749" t="s">
        <v>533</v>
      </c>
    </row>
    <row r="26750" spans="1:5" x14ac:dyDescent="0.25">
      <c r="A26750" t="s">
        <v>26918</v>
      </c>
      <c r="B26750" t="s">
        <v>16</v>
      </c>
      <c r="C26750" t="s">
        <v>17</v>
      </c>
      <c r="D26750" t="s">
        <v>33</v>
      </c>
      <c r="E26750" t="s">
        <v>653</v>
      </c>
    </row>
    <row r="26751" spans="1:5" x14ac:dyDescent="0.25">
      <c r="A26751" t="s">
        <v>18190</v>
      </c>
      <c r="B26751" t="s">
        <v>20</v>
      </c>
      <c r="C26751" t="s">
        <v>19</v>
      </c>
      <c r="D26751" t="s">
        <v>33</v>
      </c>
      <c r="E26751" t="s">
        <v>533</v>
      </c>
    </row>
    <row r="26752" spans="1:5" x14ac:dyDescent="0.25">
      <c r="A26752" t="s">
        <v>26920</v>
      </c>
      <c r="B26752" t="s">
        <v>20</v>
      </c>
      <c r="C26752" t="s">
        <v>19</v>
      </c>
      <c r="D26752" t="s">
        <v>33</v>
      </c>
      <c r="E26752" t="s">
        <v>538</v>
      </c>
    </row>
    <row r="26753" spans="1:5" x14ac:dyDescent="0.25">
      <c r="A26753" t="s">
        <v>22381</v>
      </c>
      <c r="B26753" t="s">
        <v>20</v>
      </c>
      <c r="C26753" t="s">
        <v>19</v>
      </c>
      <c r="D26753" t="s">
        <v>33</v>
      </c>
      <c r="E26753" t="s">
        <v>533</v>
      </c>
    </row>
    <row r="26754" spans="1:5" x14ac:dyDescent="0.25">
      <c r="A26754" t="s">
        <v>26922</v>
      </c>
      <c r="B26754" t="s">
        <v>20</v>
      </c>
      <c r="C26754" t="s">
        <v>19</v>
      </c>
      <c r="D26754" t="s">
        <v>33</v>
      </c>
      <c r="E26754" t="s">
        <v>530</v>
      </c>
    </row>
    <row r="26755" spans="1:5" x14ac:dyDescent="0.25">
      <c r="A26755" t="s">
        <v>26923</v>
      </c>
      <c r="B26755" t="s">
        <v>16</v>
      </c>
      <c r="C26755" t="s">
        <v>17</v>
      </c>
      <c r="D26755" t="s">
        <v>33</v>
      </c>
      <c r="E26755" t="s">
        <v>653</v>
      </c>
    </row>
    <row r="26756" spans="1:5" x14ac:dyDescent="0.25">
      <c r="A26756" t="s">
        <v>26012</v>
      </c>
      <c r="B26756" t="s">
        <v>20</v>
      </c>
      <c r="C26756" t="s">
        <v>19</v>
      </c>
      <c r="D26756" t="s">
        <v>33</v>
      </c>
      <c r="E26756" t="s">
        <v>533</v>
      </c>
    </row>
    <row r="26757" spans="1:5" x14ac:dyDescent="0.25">
      <c r="A26757" t="s">
        <v>26925</v>
      </c>
      <c r="B26757" t="s">
        <v>16</v>
      </c>
      <c r="C26757" t="s">
        <v>15</v>
      </c>
      <c r="D26757" t="s">
        <v>33</v>
      </c>
      <c r="E26757" t="s">
        <v>659</v>
      </c>
    </row>
    <row r="26758" spans="1:5" x14ac:dyDescent="0.25">
      <c r="A26758" t="s">
        <v>26926</v>
      </c>
      <c r="B26758" t="s">
        <v>16</v>
      </c>
      <c r="C26758" t="s">
        <v>17</v>
      </c>
      <c r="D26758" t="s">
        <v>33</v>
      </c>
      <c r="E26758" t="s">
        <v>653</v>
      </c>
    </row>
    <row r="26759" spans="1:5" x14ac:dyDescent="0.25">
      <c r="A26759" t="s">
        <v>14928</v>
      </c>
      <c r="B26759" t="s">
        <v>20</v>
      </c>
      <c r="C26759" t="s">
        <v>19</v>
      </c>
      <c r="D26759" t="s">
        <v>33</v>
      </c>
      <c r="E26759" t="s">
        <v>533</v>
      </c>
    </row>
    <row r="26760" spans="1:5" x14ac:dyDescent="0.25">
      <c r="A26760" t="s">
        <v>26928</v>
      </c>
      <c r="B26760" t="s">
        <v>20</v>
      </c>
      <c r="C26760" t="s">
        <v>19</v>
      </c>
      <c r="D26760" t="s">
        <v>33</v>
      </c>
      <c r="E26760" t="s">
        <v>771</v>
      </c>
    </row>
    <row r="26761" spans="1:5" x14ac:dyDescent="0.25">
      <c r="A26761" t="s">
        <v>26929</v>
      </c>
      <c r="B26761" t="s">
        <v>16</v>
      </c>
      <c r="C26761" t="s">
        <v>17</v>
      </c>
      <c r="D26761" t="s">
        <v>33</v>
      </c>
      <c r="E26761" t="s">
        <v>653</v>
      </c>
    </row>
    <row r="26762" spans="1:5" x14ac:dyDescent="0.25">
      <c r="A26762" t="s">
        <v>11492</v>
      </c>
      <c r="B26762" t="s">
        <v>20</v>
      </c>
      <c r="C26762" t="s">
        <v>19</v>
      </c>
      <c r="D26762" t="s">
        <v>33</v>
      </c>
      <c r="E26762" t="s">
        <v>553</v>
      </c>
    </row>
    <row r="26763" spans="1:5" x14ac:dyDescent="0.25">
      <c r="A26763" t="s">
        <v>7142</v>
      </c>
      <c r="B26763" t="s">
        <v>20</v>
      </c>
      <c r="C26763" t="s">
        <v>19</v>
      </c>
      <c r="D26763" t="s">
        <v>33</v>
      </c>
      <c r="E26763" t="s">
        <v>533</v>
      </c>
    </row>
    <row r="26764" spans="1:5" x14ac:dyDescent="0.25">
      <c r="A26764" t="s">
        <v>22935</v>
      </c>
      <c r="B26764" t="s">
        <v>20</v>
      </c>
      <c r="C26764" t="s">
        <v>19</v>
      </c>
      <c r="D26764" t="s">
        <v>33</v>
      </c>
      <c r="E26764" t="s">
        <v>533</v>
      </c>
    </row>
    <row r="26765" spans="1:5" x14ac:dyDescent="0.25">
      <c r="A26765" t="s">
        <v>26933</v>
      </c>
      <c r="B26765" t="s">
        <v>20</v>
      </c>
      <c r="C26765" t="s">
        <v>19</v>
      </c>
      <c r="D26765" t="s">
        <v>33</v>
      </c>
      <c r="E26765" t="s">
        <v>530</v>
      </c>
    </row>
    <row r="26766" spans="1:5" x14ac:dyDescent="0.25">
      <c r="A26766" t="s">
        <v>26934</v>
      </c>
      <c r="B26766" t="s">
        <v>20</v>
      </c>
      <c r="C26766" t="s">
        <v>19</v>
      </c>
      <c r="D26766" t="s">
        <v>33</v>
      </c>
      <c r="E26766" t="s">
        <v>538</v>
      </c>
    </row>
    <row r="26767" spans="1:5" x14ac:dyDescent="0.25">
      <c r="A26767" t="s">
        <v>3680</v>
      </c>
      <c r="B26767" t="s">
        <v>20</v>
      </c>
      <c r="C26767" t="s">
        <v>19</v>
      </c>
      <c r="D26767" t="s">
        <v>33</v>
      </c>
      <c r="E26767" t="s">
        <v>533</v>
      </c>
    </row>
    <row r="26768" spans="1:5" x14ac:dyDescent="0.25">
      <c r="A26768" t="s">
        <v>26936</v>
      </c>
      <c r="B26768" t="s">
        <v>20</v>
      </c>
      <c r="C26768" t="s">
        <v>19</v>
      </c>
      <c r="D26768" t="s">
        <v>33</v>
      </c>
      <c r="E26768" t="s">
        <v>530</v>
      </c>
    </row>
    <row r="26769" spans="1:5" x14ac:dyDescent="0.25">
      <c r="A26769" t="s">
        <v>26937</v>
      </c>
      <c r="B26769" t="s">
        <v>16</v>
      </c>
      <c r="C26769" t="s">
        <v>17</v>
      </c>
      <c r="D26769" t="s">
        <v>33</v>
      </c>
      <c r="E26769" t="s">
        <v>653</v>
      </c>
    </row>
    <row r="26770" spans="1:5" x14ac:dyDescent="0.25">
      <c r="A26770" t="s">
        <v>26938</v>
      </c>
      <c r="B26770" t="s">
        <v>16</v>
      </c>
      <c r="C26770" t="s">
        <v>17</v>
      </c>
      <c r="D26770" t="s">
        <v>33</v>
      </c>
      <c r="E26770" t="s">
        <v>653</v>
      </c>
    </row>
    <row r="26771" spans="1:5" x14ac:dyDescent="0.25">
      <c r="A26771" t="s">
        <v>20330</v>
      </c>
      <c r="B26771" t="s">
        <v>20</v>
      </c>
      <c r="C26771" t="s">
        <v>19</v>
      </c>
      <c r="D26771" t="s">
        <v>33</v>
      </c>
      <c r="E26771" t="s">
        <v>533</v>
      </c>
    </row>
    <row r="26772" spans="1:5" x14ac:dyDescent="0.25">
      <c r="A26772" t="s">
        <v>26940</v>
      </c>
      <c r="B26772" t="s">
        <v>20</v>
      </c>
      <c r="C26772" t="s">
        <v>19</v>
      </c>
      <c r="D26772" t="s">
        <v>33</v>
      </c>
      <c r="E26772" t="s">
        <v>530</v>
      </c>
    </row>
    <row r="26773" spans="1:5" x14ac:dyDescent="0.25">
      <c r="A26773" t="s">
        <v>26941</v>
      </c>
      <c r="B26773" t="s">
        <v>16</v>
      </c>
      <c r="C26773" t="s">
        <v>17</v>
      </c>
      <c r="D26773" t="s">
        <v>33</v>
      </c>
      <c r="E26773" t="s">
        <v>653</v>
      </c>
    </row>
    <row r="26774" spans="1:5" x14ac:dyDescent="0.25">
      <c r="A26774" t="s">
        <v>25645</v>
      </c>
      <c r="B26774" t="s">
        <v>20</v>
      </c>
      <c r="C26774" t="s">
        <v>19</v>
      </c>
      <c r="D26774" t="s">
        <v>33</v>
      </c>
      <c r="E26774" t="s">
        <v>533</v>
      </c>
    </row>
    <row r="26775" spans="1:5" x14ac:dyDescent="0.25">
      <c r="A26775" t="s">
        <v>26943</v>
      </c>
      <c r="B26775" t="s">
        <v>20</v>
      </c>
      <c r="C26775" t="s">
        <v>19</v>
      </c>
      <c r="D26775" t="s">
        <v>33</v>
      </c>
      <c r="E26775" t="s">
        <v>530</v>
      </c>
    </row>
    <row r="26776" spans="1:5" x14ac:dyDescent="0.25">
      <c r="A26776" t="s">
        <v>12814</v>
      </c>
      <c r="B26776" t="s">
        <v>20</v>
      </c>
      <c r="C26776" t="s">
        <v>19</v>
      </c>
      <c r="D26776" t="s">
        <v>33</v>
      </c>
      <c r="E26776" t="s">
        <v>533</v>
      </c>
    </row>
    <row r="26777" spans="1:5" x14ac:dyDescent="0.25">
      <c r="A26777" t="s">
        <v>26945</v>
      </c>
      <c r="B26777" t="s">
        <v>20</v>
      </c>
      <c r="C26777" t="s">
        <v>19</v>
      </c>
      <c r="D26777" t="s">
        <v>33</v>
      </c>
      <c r="E26777" t="s">
        <v>530</v>
      </c>
    </row>
    <row r="26778" spans="1:5" x14ac:dyDescent="0.25">
      <c r="A26778" t="s">
        <v>13074</v>
      </c>
      <c r="B26778" t="s">
        <v>20</v>
      </c>
      <c r="C26778" t="s">
        <v>19</v>
      </c>
      <c r="D26778" t="s">
        <v>33</v>
      </c>
      <c r="E26778" t="s">
        <v>533</v>
      </c>
    </row>
    <row r="26779" spans="1:5" x14ac:dyDescent="0.25">
      <c r="A26779" t="s">
        <v>26947</v>
      </c>
      <c r="B26779" t="s">
        <v>20</v>
      </c>
      <c r="C26779" t="s">
        <v>21</v>
      </c>
      <c r="D26779" t="s">
        <v>33</v>
      </c>
      <c r="E26779" t="s">
        <v>582</v>
      </c>
    </row>
    <row r="26780" spans="1:5" x14ac:dyDescent="0.25">
      <c r="A26780" t="s">
        <v>13291</v>
      </c>
      <c r="B26780" t="s">
        <v>20</v>
      </c>
      <c r="C26780" t="s">
        <v>19</v>
      </c>
      <c r="D26780" t="s">
        <v>33</v>
      </c>
      <c r="E26780" t="s">
        <v>533</v>
      </c>
    </row>
    <row r="26781" spans="1:5" x14ac:dyDescent="0.25">
      <c r="A26781" t="s">
        <v>26949</v>
      </c>
      <c r="B26781" t="s">
        <v>20</v>
      </c>
      <c r="C26781" t="s">
        <v>19</v>
      </c>
      <c r="D26781" t="s">
        <v>33</v>
      </c>
      <c r="E26781" t="s">
        <v>530</v>
      </c>
    </row>
    <row r="26782" spans="1:5" x14ac:dyDescent="0.25">
      <c r="A26782" t="s">
        <v>17207</v>
      </c>
      <c r="B26782" t="s">
        <v>20</v>
      </c>
      <c r="C26782" t="s">
        <v>19</v>
      </c>
      <c r="D26782" t="s">
        <v>33</v>
      </c>
      <c r="E26782" t="s">
        <v>533</v>
      </c>
    </row>
    <row r="26783" spans="1:5" x14ac:dyDescent="0.25">
      <c r="A26783" t="s">
        <v>26951</v>
      </c>
      <c r="B26783" t="s">
        <v>20</v>
      </c>
      <c r="C26783" t="s">
        <v>19</v>
      </c>
      <c r="D26783" t="s">
        <v>33</v>
      </c>
      <c r="E26783" t="s">
        <v>538</v>
      </c>
    </row>
    <row r="26784" spans="1:5" x14ac:dyDescent="0.25">
      <c r="A26784" t="s">
        <v>27222</v>
      </c>
      <c r="B26784" t="s">
        <v>20</v>
      </c>
      <c r="C26784" t="s">
        <v>19</v>
      </c>
      <c r="D26784" t="s">
        <v>33</v>
      </c>
      <c r="E26784" t="s">
        <v>533</v>
      </c>
    </row>
    <row r="26785" spans="1:5" x14ac:dyDescent="0.25">
      <c r="A26785" t="s">
        <v>26953</v>
      </c>
      <c r="B26785" t="s">
        <v>20</v>
      </c>
      <c r="C26785" t="s">
        <v>19</v>
      </c>
      <c r="D26785" t="s">
        <v>33</v>
      </c>
      <c r="E26785" t="s">
        <v>538</v>
      </c>
    </row>
    <row r="26786" spans="1:5" x14ac:dyDescent="0.25">
      <c r="A26786" t="s">
        <v>11491</v>
      </c>
      <c r="B26786" t="s">
        <v>20</v>
      </c>
      <c r="C26786" t="s">
        <v>19</v>
      </c>
      <c r="D26786" t="s">
        <v>33</v>
      </c>
      <c r="E26786" t="s">
        <v>553</v>
      </c>
    </row>
    <row r="26787" spans="1:5" x14ac:dyDescent="0.25">
      <c r="A26787" t="s">
        <v>26955</v>
      </c>
      <c r="B26787" t="s">
        <v>20</v>
      </c>
      <c r="C26787" t="s">
        <v>19</v>
      </c>
      <c r="D26787" t="s">
        <v>33</v>
      </c>
      <c r="E26787" t="s">
        <v>538</v>
      </c>
    </row>
    <row r="26788" spans="1:5" x14ac:dyDescent="0.25">
      <c r="A26788" t="s">
        <v>11709</v>
      </c>
      <c r="B26788" t="s">
        <v>20</v>
      </c>
      <c r="C26788" t="s">
        <v>19</v>
      </c>
      <c r="D26788" t="s">
        <v>33</v>
      </c>
      <c r="E26788" t="s">
        <v>553</v>
      </c>
    </row>
    <row r="26789" spans="1:5" x14ac:dyDescent="0.25">
      <c r="A26789" t="s">
        <v>26957</v>
      </c>
      <c r="B26789" t="s">
        <v>16</v>
      </c>
      <c r="C26789" t="s">
        <v>15</v>
      </c>
      <c r="D26789" t="s">
        <v>33</v>
      </c>
      <c r="E26789" t="s">
        <v>659</v>
      </c>
    </row>
    <row r="26790" spans="1:5" x14ac:dyDescent="0.25">
      <c r="A26790" t="s">
        <v>26958</v>
      </c>
      <c r="B26790" t="s">
        <v>16</v>
      </c>
      <c r="C26790" t="s">
        <v>17</v>
      </c>
      <c r="D26790" t="s">
        <v>33</v>
      </c>
      <c r="E26790" t="s">
        <v>653</v>
      </c>
    </row>
    <row r="26791" spans="1:5" x14ac:dyDescent="0.25">
      <c r="A26791" t="s">
        <v>16438</v>
      </c>
      <c r="B26791" t="s">
        <v>20</v>
      </c>
      <c r="C26791" t="s">
        <v>19</v>
      </c>
      <c r="D26791" t="s">
        <v>33</v>
      </c>
      <c r="E26791" t="s">
        <v>553</v>
      </c>
    </row>
    <row r="26792" spans="1:5" x14ac:dyDescent="0.25">
      <c r="A26792" t="s">
        <v>26960</v>
      </c>
      <c r="B26792" t="s">
        <v>20</v>
      </c>
      <c r="C26792" t="s">
        <v>19</v>
      </c>
      <c r="D26792" t="s">
        <v>33</v>
      </c>
      <c r="E26792" t="s">
        <v>530</v>
      </c>
    </row>
    <row r="26793" spans="1:5" x14ac:dyDescent="0.25">
      <c r="A26793" t="s">
        <v>28438</v>
      </c>
      <c r="B26793" t="s">
        <v>20</v>
      </c>
      <c r="C26793" t="s">
        <v>19</v>
      </c>
      <c r="D26793" t="s">
        <v>33</v>
      </c>
      <c r="E26793" t="s">
        <v>533</v>
      </c>
    </row>
    <row r="26794" spans="1:5" x14ac:dyDescent="0.25">
      <c r="A26794" t="s">
        <v>26962</v>
      </c>
      <c r="B26794" t="s">
        <v>20</v>
      </c>
      <c r="C26794" t="s">
        <v>21</v>
      </c>
      <c r="D26794" t="s">
        <v>33</v>
      </c>
      <c r="E26794" t="s">
        <v>581</v>
      </c>
    </row>
    <row r="26795" spans="1:5" x14ac:dyDescent="0.25">
      <c r="A26795" t="s">
        <v>26963</v>
      </c>
      <c r="B26795" t="s">
        <v>20</v>
      </c>
      <c r="C26795" t="s">
        <v>21</v>
      </c>
      <c r="D26795" t="s">
        <v>33</v>
      </c>
      <c r="E26795" t="s">
        <v>582</v>
      </c>
    </row>
    <row r="26796" spans="1:5" x14ac:dyDescent="0.25">
      <c r="A26796" t="s">
        <v>43864</v>
      </c>
      <c r="B26796" t="s">
        <v>16</v>
      </c>
      <c r="C26796" t="s">
        <v>15</v>
      </c>
      <c r="D26796" t="s">
        <v>66</v>
      </c>
      <c r="E26796" t="s">
        <v>628</v>
      </c>
    </row>
    <row r="26797" spans="1:5" x14ac:dyDescent="0.25">
      <c r="A26797" t="s">
        <v>26965</v>
      </c>
      <c r="B26797" t="s">
        <v>20</v>
      </c>
      <c r="C26797" t="s">
        <v>19</v>
      </c>
      <c r="D26797" t="s">
        <v>33</v>
      </c>
      <c r="E26797" t="s">
        <v>538</v>
      </c>
    </row>
    <row r="26798" spans="1:5" x14ac:dyDescent="0.25">
      <c r="A26798" t="s">
        <v>26966</v>
      </c>
      <c r="B26798" t="s">
        <v>20</v>
      </c>
      <c r="C26798" t="s">
        <v>19</v>
      </c>
      <c r="D26798" t="s">
        <v>33</v>
      </c>
      <c r="E26798" t="s">
        <v>530</v>
      </c>
    </row>
    <row r="26799" spans="1:5" x14ac:dyDescent="0.25">
      <c r="A26799" t="s">
        <v>16695</v>
      </c>
      <c r="B26799" t="s">
        <v>20</v>
      </c>
      <c r="C26799" t="s">
        <v>19</v>
      </c>
      <c r="D26799" t="s">
        <v>33</v>
      </c>
      <c r="E26799" t="s">
        <v>553</v>
      </c>
    </row>
    <row r="26800" spans="1:5" x14ac:dyDescent="0.25">
      <c r="A26800" t="s">
        <v>26968</v>
      </c>
      <c r="B26800" t="s">
        <v>20</v>
      </c>
      <c r="C26800" t="s">
        <v>21</v>
      </c>
      <c r="D26800" t="s">
        <v>33</v>
      </c>
      <c r="E26800" t="s">
        <v>581</v>
      </c>
    </row>
    <row r="26801" spans="1:5" x14ac:dyDescent="0.25">
      <c r="A26801" t="s">
        <v>26969</v>
      </c>
      <c r="B26801" t="s">
        <v>20</v>
      </c>
      <c r="C26801" t="s">
        <v>21</v>
      </c>
      <c r="D26801" t="s">
        <v>33</v>
      </c>
      <c r="E26801" t="s">
        <v>582</v>
      </c>
    </row>
    <row r="26802" spans="1:5" x14ac:dyDescent="0.25">
      <c r="A26802" t="s">
        <v>26970</v>
      </c>
      <c r="B26802" t="s">
        <v>20</v>
      </c>
      <c r="C26802" t="s">
        <v>19</v>
      </c>
      <c r="D26802" t="s">
        <v>33</v>
      </c>
      <c r="E26802" t="s">
        <v>526</v>
      </c>
    </row>
    <row r="26803" spans="1:5" x14ac:dyDescent="0.25">
      <c r="A26803" t="s">
        <v>26010</v>
      </c>
      <c r="B26803" t="s">
        <v>20</v>
      </c>
      <c r="C26803" t="s">
        <v>19</v>
      </c>
      <c r="D26803" t="s">
        <v>33</v>
      </c>
      <c r="E26803" t="s">
        <v>533</v>
      </c>
    </row>
    <row r="26804" spans="1:5" x14ac:dyDescent="0.25">
      <c r="A26804" t="s">
        <v>26972</v>
      </c>
      <c r="B26804" t="s">
        <v>20</v>
      </c>
      <c r="C26804" t="s">
        <v>19</v>
      </c>
      <c r="D26804" t="s">
        <v>33</v>
      </c>
      <c r="E26804" t="s">
        <v>530</v>
      </c>
    </row>
    <row r="26805" spans="1:5" x14ac:dyDescent="0.25">
      <c r="A26805" t="s">
        <v>3933</v>
      </c>
      <c r="B26805" t="s">
        <v>20</v>
      </c>
      <c r="C26805" t="s">
        <v>19</v>
      </c>
      <c r="D26805" t="s">
        <v>33</v>
      </c>
      <c r="E26805" t="s">
        <v>533</v>
      </c>
    </row>
    <row r="26806" spans="1:5" x14ac:dyDescent="0.25">
      <c r="A26806" t="s">
        <v>26974</v>
      </c>
      <c r="B26806" t="s">
        <v>20</v>
      </c>
      <c r="C26806" t="s">
        <v>19</v>
      </c>
      <c r="D26806" t="s">
        <v>33</v>
      </c>
      <c r="E26806" t="s">
        <v>530</v>
      </c>
    </row>
    <row r="26807" spans="1:5" x14ac:dyDescent="0.25">
      <c r="A26807" t="s">
        <v>26975</v>
      </c>
      <c r="B26807" t="s">
        <v>20</v>
      </c>
      <c r="C26807" t="s">
        <v>19</v>
      </c>
      <c r="D26807" t="s">
        <v>33</v>
      </c>
      <c r="E26807" t="s">
        <v>523</v>
      </c>
    </row>
    <row r="26808" spans="1:5" x14ac:dyDescent="0.25">
      <c r="A26808" t="s">
        <v>26976</v>
      </c>
      <c r="B26808" t="s">
        <v>16</v>
      </c>
      <c r="C26808" t="s">
        <v>17</v>
      </c>
      <c r="D26808" t="s">
        <v>33</v>
      </c>
      <c r="E26808" t="s">
        <v>653</v>
      </c>
    </row>
    <row r="26809" spans="1:5" x14ac:dyDescent="0.25">
      <c r="A26809" t="s">
        <v>3427</v>
      </c>
      <c r="B26809" t="s">
        <v>20</v>
      </c>
      <c r="C26809" t="s">
        <v>19</v>
      </c>
      <c r="D26809" t="s">
        <v>33</v>
      </c>
      <c r="E26809" t="s">
        <v>533</v>
      </c>
    </row>
    <row r="26810" spans="1:5" x14ac:dyDescent="0.25">
      <c r="A26810" t="s">
        <v>26978</v>
      </c>
      <c r="B26810" t="s">
        <v>20</v>
      </c>
      <c r="C26810" t="s">
        <v>19</v>
      </c>
      <c r="D26810" t="s">
        <v>33</v>
      </c>
      <c r="E26810" t="s">
        <v>530</v>
      </c>
    </row>
    <row r="26811" spans="1:5" x14ac:dyDescent="0.25">
      <c r="A26811" t="s">
        <v>6335</v>
      </c>
      <c r="B26811" t="s">
        <v>20</v>
      </c>
      <c r="C26811" t="s">
        <v>19</v>
      </c>
      <c r="D26811" t="s">
        <v>33</v>
      </c>
      <c r="E26811" t="s">
        <v>533</v>
      </c>
    </row>
    <row r="26812" spans="1:5" x14ac:dyDescent="0.25">
      <c r="A26812" t="s">
        <v>26980</v>
      </c>
      <c r="B26812" t="s">
        <v>20</v>
      </c>
      <c r="C26812" t="s">
        <v>19</v>
      </c>
      <c r="D26812" t="s">
        <v>33</v>
      </c>
      <c r="E26812" t="s">
        <v>530</v>
      </c>
    </row>
    <row r="26813" spans="1:5" x14ac:dyDescent="0.25">
      <c r="A26813" t="s">
        <v>15801</v>
      </c>
      <c r="B26813" t="s">
        <v>20</v>
      </c>
      <c r="C26813" t="s">
        <v>19</v>
      </c>
      <c r="D26813" t="s">
        <v>33</v>
      </c>
      <c r="E26813" t="s">
        <v>533</v>
      </c>
    </row>
    <row r="26814" spans="1:5" x14ac:dyDescent="0.25">
      <c r="A26814" t="s">
        <v>26982</v>
      </c>
      <c r="B26814" t="s">
        <v>20</v>
      </c>
      <c r="C26814" t="s">
        <v>19</v>
      </c>
      <c r="D26814" t="s">
        <v>33</v>
      </c>
      <c r="E26814" t="s">
        <v>538</v>
      </c>
    </row>
    <row r="26815" spans="1:5" x14ac:dyDescent="0.25">
      <c r="A26815" t="s">
        <v>26983</v>
      </c>
      <c r="B26815" t="s">
        <v>20</v>
      </c>
      <c r="C26815" t="s">
        <v>19</v>
      </c>
      <c r="D26815" t="s">
        <v>33</v>
      </c>
      <c r="E26815" t="s">
        <v>530</v>
      </c>
    </row>
    <row r="26816" spans="1:5" x14ac:dyDescent="0.25">
      <c r="A26816" t="s">
        <v>11488</v>
      </c>
      <c r="B26816" t="s">
        <v>20</v>
      </c>
      <c r="C26816" t="s">
        <v>19</v>
      </c>
      <c r="D26816" t="s">
        <v>33</v>
      </c>
      <c r="E26816" t="s">
        <v>533</v>
      </c>
    </row>
    <row r="26817" spans="1:5" x14ac:dyDescent="0.25">
      <c r="A26817" t="s">
        <v>26985</v>
      </c>
      <c r="B26817" t="s">
        <v>20</v>
      </c>
      <c r="C26817" t="s">
        <v>21</v>
      </c>
      <c r="D26817" t="s">
        <v>33</v>
      </c>
      <c r="E26817" t="s">
        <v>581</v>
      </c>
    </row>
    <row r="26818" spans="1:5" x14ac:dyDescent="0.25">
      <c r="A26818" t="s">
        <v>26986</v>
      </c>
      <c r="B26818" t="s">
        <v>20</v>
      </c>
      <c r="C26818" t="s">
        <v>21</v>
      </c>
      <c r="D26818" t="s">
        <v>33</v>
      </c>
      <c r="E26818" t="s">
        <v>582</v>
      </c>
    </row>
    <row r="26819" spans="1:5" x14ac:dyDescent="0.25">
      <c r="A26819" t="s">
        <v>11493</v>
      </c>
      <c r="B26819" t="s">
        <v>20</v>
      </c>
      <c r="C26819" t="s">
        <v>19</v>
      </c>
      <c r="D26819" t="s">
        <v>33</v>
      </c>
      <c r="E26819" t="s">
        <v>533</v>
      </c>
    </row>
    <row r="26820" spans="1:5" x14ac:dyDescent="0.25">
      <c r="A26820" t="s">
        <v>26988</v>
      </c>
      <c r="B26820" t="s">
        <v>20</v>
      </c>
      <c r="C26820" t="s">
        <v>19</v>
      </c>
      <c r="D26820" t="s">
        <v>33</v>
      </c>
      <c r="E26820" t="s">
        <v>538</v>
      </c>
    </row>
    <row r="26821" spans="1:5" x14ac:dyDescent="0.25">
      <c r="A26821" t="s">
        <v>26989</v>
      </c>
      <c r="B26821" t="s">
        <v>20</v>
      </c>
      <c r="C26821" t="s">
        <v>19</v>
      </c>
      <c r="D26821" t="s">
        <v>33</v>
      </c>
      <c r="E26821" t="s">
        <v>530</v>
      </c>
    </row>
    <row r="26822" spans="1:5" x14ac:dyDescent="0.25">
      <c r="A26822" t="s">
        <v>18627</v>
      </c>
      <c r="B26822" t="s">
        <v>20</v>
      </c>
      <c r="C26822" t="s">
        <v>19</v>
      </c>
      <c r="D26822" t="s">
        <v>33</v>
      </c>
      <c r="E26822" t="s">
        <v>533</v>
      </c>
    </row>
    <row r="26823" spans="1:5" x14ac:dyDescent="0.25">
      <c r="A26823" t="s">
        <v>26991</v>
      </c>
      <c r="B26823" t="s">
        <v>20</v>
      </c>
      <c r="C26823" t="s">
        <v>22</v>
      </c>
      <c r="D26823" t="s">
        <v>33</v>
      </c>
      <c r="E26823" t="s">
        <v>536</v>
      </c>
    </row>
    <row r="26824" spans="1:5" x14ac:dyDescent="0.25">
      <c r="A26824" t="s">
        <v>9057</v>
      </c>
      <c r="B26824" t="s">
        <v>20</v>
      </c>
      <c r="C26824" t="s">
        <v>19</v>
      </c>
      <c r="D26824" t="s">
        <v>33</v>
      </c>
      <c r="E26824" t="s">
        <v>553</v>
      </c>
    </row>
    <row r="26825" spans="1:5" x14ac:dyDescent="0.25">
      <c r="A26825" t="s">
        <v>19111</v>
      </c>
      <c r="B26825" t="s">
        <v>20</v>
      </c>
      <c r="C26825" t="s">
        <v>19</v>
      </c>
      <c r="D26825" t="s">
        <v>33</v>
      </c>
      <c r="E26825" t="s">
        <v>533</v>
      </c>
    </row>
    <row r="26826" spans="1:5" x14ac:dyDescent="0.25">
      <c r="A26826" t="s">
        <v>26995</v>
      </c>
      <c r="B26826" t="s">
        <v>20</v>
      </c>
      <c r="C26826" t="s">
        <v>19</v>
      </c>
      <c r="D26826" t="s">
        <v>33</v>
      </c>
      <c r="E26826" t="s">
        <v>538</v>
      </c>
    </row>
    <row r="26827" spans="1:5" x14ac:dyDescent="0.25">
      <c r="A26827" t="s">
        <v>26996</v>
      </c>
      <c r="B26827" t="s">
        <v>20</v>
      </c>
      <c r="C26827" t="s">
        <v>19</v>
      </c>
      <c r="D26827" t="s">
        <v>33</v>
      </c>
      <c r="E26827" t="s">
        <v>538</v>
      </c>
    </row>
    <row r="26828" spans="1:5" x14ac:dyDescent="0.25">
      <c r="A26828" t="s">
        <v>18195</v>
      </c>
      <c r="B26828" t="s">
        <v>20</v>
      </c>
      <c r="C26828" t="s">
        <v>19</v>
      </c>
      <c r="D26828" t="s">
        <v>33</v>
      </c>
      <c r="E26828" t="s">
        <v>533</v>
      </c>
    </row>
    <row r="26829" spans="1:5" x14ac:dyDescent="0.25">
      <c r="A26829" t="s">
        <v>27182</v>
      </c>
      <c r="B26829" t="s">
        <v>20</v>
      </c>
      <c r="C26829" t="s">
        <v>19</v>
      </c>
      <c r="D26829" t="s">
        <v>33</v>
      </c>
      <c r="E26829" t="s">
        <v>533</v>
      </c>
    </row>
    <row r="26830" spans="1:5" x14ac:dyDescent="0.25">
      <c r="A26830" t="s">
        <v>26999</v>
      </c>
      <c r="B26830" t="s">
        <v>20</v>
      </c>
      <c r="C26830" t="s">
        <v>19</v>
      </c>
      <c r="D26830" t="s">
        <v>33</v>
      </c>
      <c r="E26830" t="s">
        <v>538</v>
      </c>
    </row>
    <row r="26831" spans="1:5" x14ac:dyDescent="0.25">
      <c r="A26831" t="s">
        <v>27000</v>
      </c>
      <c r="B26831" t="s">
        <v>20</v>
      </c>
      <c r="C26831" t="s">
        <v>19</v>
      </c>
      <c r="D26831" t="s">
        <v>33</v>
      </c>
      <c r="E26831" t="s">
        <v>563</v>
      </c>
    </row>
    <row r="26832" spans="1:5" x14ac:dyDescent="0.25">
      <c r="A26832" t="s">
        <v>27001</v>
      </c>
      <c r="B26832" t="s">
        <v>20</v>
      </c>
      <c r="C26832" t="s">
        <v>21</v>
      </c>
      <c r="D26832" t="s">
        <v>33</v>
      </c>
      <c r="E26832" t="s">
        <v>581</v>
      </c>
    </row>
    <row r="26833" spans="1:5" x14ac:dyDescent="0.25">
      <c r="A26833" t="s">
        <v>25643</v>
      </c>
      <c r="B26833" t="s">
        <v>20</v>
      </c>
      <c r="C26833" t="s">
        <v>19</v>
      </c>
      <c r="D26833" t="s">
        <v>33</v>
      </c>
      <c r="E26833" t="s">
        <v>533</v>
      </c>
    </row>
    <row r="26834" spans="1:5" x14ac:dyDescent="0.25">
      <c r="A26834" t="s">
        <v>26992</v>
      </c>
      <c r="B26834" t="s">
        <v>20</v>
      </c>
      <c r="C26834" t="s">
        <v>24</v>
      </c>
      <c r="D26834" t="s">
        <v>33</v>
      </c>
      <c r="E26834" t="s">
        <v>1035</v>
      </c>
    </row>
    <row r="26835" spans="1:5" x14ac:dyDescent="0.25">
      <c r="A26835" t="s">
        <v>27003</v>
      </c>
      <c r="B26835" t="s">
        <v>20</v>
      </c>
      <c r="C26835" t="s">
        <v>19</v>
      </c>
      <c r="D26835" t="s">
        <v>33</v>
      </c>
      <c r="E26835" t="s">
        <v>538</v>
      </c>
    </row>
    <row r="26836" spans="1:5" x14ac:dyDescent="0.25">
      <c r="A26836" t="s">
        <v>27154</v>
      </c>
      <c r="B26836" t="s">
        <v>20</v>
      </c>
      <c r="C26836" t="s">
        <v>19</v>
      </c>
      <c r="D26836" t="s">
        <v>33</v>
      </c>
      <c r="E26836" t="s">
        <v>533</v>
      </c>
    </row>
    <row r="26837" spans="1:5" x14ac:dyDescent="0.25">
      <c r="A26837" t="s">
        <v>27005</v>
      </c>
      <c r="B26837" t="s">
        <v>20</v>
      </c>
      <c r="C26837" t="s">
        <v>19</v>
      </c>
      <c r="D26837" t="s">
        <v>33</v>
      </c>
      <c r="E26837" t="s">
        <v>530</v>
      </c>
    </row>
    <row r="26838" spans="1:5" x14ac:dyDescent="0.25">
      <c r="A26838" t="s">
        <v>27006</v>
      </c>
      <c r="B26838" t="s">
        <v>20</v>
      </c>
      <c r="C26838" t="s">
        <v>19</v>
      </c>
      <c r="D26838" t="s">
        <v>69</v>
      </c>
      <c r="E26838" t="s">
        <v>531</v>
      </c>
    </row>
    <row r="26839" spans="1:5" x14ac:dyDescent="0.25">
      <c r="A26839" t="s">
        <v>18741</v>
      </c>
      <c r="B26839" t="s">
        <v>20</v>
      </c>
      <c r="C26839" t="s">
        <v>19</v>
      </c>
      <c r="D26839" t="s">
        <v>33</v>
      </c>
      <c r="E26839" t="s">
        <v>533</v>
      </c>
    </row>
    <row r="26840" spans="1:5" x14ac:dyDescent="0.25">
      <c r="A26840" t="s">
        <v>27008</v>
      </c>
      <c r="B26840" t="s">
        <v>16</v>
      </c>
      <c r="C26840" t="s">
        <v>15</v>
      </c>
      <c r="D26840" t="s">
        <v>33</v>
      </c>
      <c r="E26840" t="s">
        <v>659</v>
      </c>
    </row>
    <row r="26841" spans="1:5" x14ac:dyDescent="0.25">
      <c r="A26841" t="s">
        <v>14052</v>
      </c>
      <c r="B26841" t="s">
        <v>20</v>
      </c>
      <c r="C26841" t="s">
        <v>19</v>
      </c>
      <c r="D26841" t="s">
        <v>33</v>
      </c>
      <c r="E26841" t="s">
        <v>533</v>
      </c>
    </row>
    <row r="26842" spans="1:5" x14ac:dyDescent="0.25">
      <c r="A26842" t="s">
        <v>27010</v>
      </c>
      <c r="B26842" t="s">
        <v>16</v>
      </c>
      <c r="C26842" t="s">
        <v>15</v>
      </c>
      <c r="D26842" t="s">
        <v>33</v>
      </c>
      <c r="E26842" t="s">
        <v>659</v>
      </c>
    </row>
    <row r="26843" spans="1:5" x14ac:dyDescent="0.25">
      <c r="A26843" t="s">
        <v>27011</v>
      </c>
      <c r="B26843" t="s">
        <v>16</v>
      </c>
      <c r="C26843" t="s">
        <v>15</v>
      </c>
      <c r="D26843" t="s">
        <v>33</v>
      </c>
      <c r="E26843" t="s">
        <v>708</v>
      </c>
    </row>
    <row r="26844" spans="1:5" x14ac:dyDescent="0.25">
      <c r="A26844" t="s">
        <v>18376</v>
      </c>
      <c r="B26844" t="s">
        <v>20</v>
      </c>
      <c r="C26844" t="s">
        <v>19</v>
      </c>
      <c r="D26844" t="s">
        <v>33</v>
      </c>
      <c r="E26844" t="s">
        <v>533</v>
      </c>
    </row>
    <row r="26845" spans="1:5" x14ac:dyDescent="0.25">
      <c r="A26845" t="s">
        <v>8321</v>
      </c>
      <c r="B26845" t="s">
        <v>20</v>
      </c>
      <c r="C26845" t="s">
        <v>19</v>
      </c>
      <c r="D26845" t="s">
        <v>33</v>
      </c>
      <c r="E26845" t="s">
        <v>533</v>
      </c>
    </row>
    <row r="26846" spans="1:5" x14ac:dyDescent="0.25">
      <c r="A26846" t="s">
        <v>5304</v>
      </c>
      <c r="B26846" t="s">
        <v>20</v>
      </c>
      <c r="C26846" t="s">
        <v>19</v>
      </c>
      <c r="D26846" t="s">
        <v>33</v>
      </c>
      <c r="E26846" t="s">
        <v>533</v>
      </c>
    </row>
    <row r="26847" spans="1:5" x14ac:dyDescent="0.25">
      <c r="A26847" t="s">
        <v>11600</v>
      </c>
      <c r="B26847" t="s">
        <v>20</v>
      </c>
      <c r="C26847" t="s">
        <v>19</v>
      </c>
      <c r="D26847" t="s">
        <v>33</v>
      </c>
      <c r="E26847" t="s">
        <v>533</v>
      </c>
    </row>
    <row r="26848" spans="1:5" x14ac:dyDescent="0.25">
      <c r="A26848" t="s">
        <v>20033</v>
      </c>
      <c r="B26848" t="s">
        <v>20</v>
      </c>
      <c r="C26848" t="s">
        <v>19</v>
      </c>
      <c r="D26848" t="s">
        <v>33</v>
      </c>
      <c r="E26848" t="s">
        <v>533</v>
      </c>
    </row>
    <row r="26849" spans="1:5" x14ac:dyDescent="0.25">
      <c r="A26849" t="s">
        <v>27017</v>
      </c>
      <c r="B26849" t="s">
        <v>16</v>
      </c>
      <c r="C26849" t="s">
        <v>15</v>
      </c>
      <c r="D26849" t="s">
        <v>33</v>
      </c>
      <c r="E26849" t="s">
        <v>708</v>
      </c>
    </row>
    <row r="26850" spans="1:5" x14ac:dyDescent="0.25">
      <c r="A26850" t="s">
        <v>27018</v>
      </c>
      <c r="B26850" t="s">
        <v>16</v>
      </c>
      <c r="C26850" t="s">
        <v>15</v>
      </c>
      <c r="D26850" t="s">
        <v>33</v>
      </c>
      <c r="E26850" t="s">
        <v>696</v>
      </c>
    </row>
    <row r="26851" spans="1:5" x14ac:dyDescent="0.25">
      <c r="A26851" t="s">
        <v>27019</v>
      </c>
      <c r="B26851" t="s">
        <v>16</v>
      </c>
      <c r="C26851" t="s">
        <v>15</v>
      </c>
      <c r="D26851" t="s">
        <v>33</v>
      </c>
      <c r="E26851" t="s">
        <v>696</v>
      </c>
    </row>
    <row r="26852" spans="1:5" x14ac:dyDescent="0.25">
      <c r="A26852" t="s">
        <v>27020</v>
      </c>
      <c r="B26852" t="s">
        <v>16</v>
      </c>
      <c r="C26852" t="s">
        <v>15</v>
      </c>
      <c r="D26852" t="s">
        <v>33</v>
      </c>
      <c r="E26852" t="s">
        <v>708</v>
      </c>
    </row>
    <row r="26853" spans="1:5" x14ac:dyDescent="0.25">
      <c r="A26853" t="s">
        <v>17478</v>
      </c>
      <c r="B26853" t="s">
        <v>20</v>
      </c>
      <c r="C26853" t="s">
        <v>19</v>
      </c>
      <c r="D26853" t="s">
        <v>33</v>
      </c>
      <c r="E26853" t="s">
        <v>533</v>
      </c>
    </row>
    <row r="26854" spans="1:5" x14ac:dyDescent="0.25">
      <c r="A26854" t="s">
        <v>16867</v>
      </c>
      <c r="B26854" t="s">
        <v>20</v>
      </c>
      <c r="C26854" t="s">
        <v>19</v>
      </c>
      <c r="D26854" t="s">
        <v>33</v>
      </c>
      <c r="E26854" t="s">
        <v>533</v>
      </c>
    </row>
    <row r="26855" spans="1:5" x14ac:dyDescent="0.25">
      <c r="A26855" t="s">
        <v>6150</v>
      </c>
      <c r="B26855" t="s">
        <v>20</v>
      </c>
      <c r="C26855" t="s">
        <v>19</v>
      </c>
      <c r="D26855" t="s">
        <v>33</v>
      </c>
      <c r="E26855" t="s">
        <v>533</v>
      </c>
    </row>
    <row r="26856" spans="1:5" x14ac:dyDescent="0.25">
      <c r="A26856" t="s">
        <v>24100</v>
      </c>
      <c r="B26856" t="s">
        <v>20</v>
      </c>
      <c r="C26856" t="s">
        <v>19</v>
      </c>
      <c r="D26856" t="s">
        <v>33</v>
      </c>
      <c r="E26856" t="s">
        <v>533</v>
      </c>
    </row>
    <row r="26857" spans="1:5" x14ac:dyDescent="0.25">
      <c r="A26857" t="s">
        <v>27025</v>
      </c>
      <c r="B26857" t="s">
        <v>20</v>
      </c>
      <c r="C26857" t="s">
        <v>21</v>
      </c>
      <c r="D26857" t="s">
        <v>33</v>
      </c>
      <c r="E26857" t="s">
        <v>564</v>
      </c>
    </row>
    <row r="26858" spans="1:5" x14ac:dyDescent="0.25">
      <c r="A26858" t="s">
        <v>25502</v>
      </c>
      <c r="B26858" t="s">
        <v>20</v>
      </c>
      <c r="C26858" t="s">
        <v>19</v>
      </c>
      <c r="D26858" t="s">
        <v>33</v>
      </c>
      <c r="E26858" t="s">
        <v>533</v>
      </c>
    </row>
    <row r="26859" spans="1:5" x14ac:dyDescent="0.25">
      <c r="A26859" t="s">
        <v>3686</v>
      </c>
      <c r="B26859" t="s">
        <v>20</v>
      </c>
      <c r="C26859" t="s">
        <v>19</v>
      </c>
      <c r="D26859" t="s">
        <v>33</v>
      </c>
      <c r="E26859" t="s">
        <v>533</v>
      </c>
    </row>
    <row r="26860" spans="1:5" x14ac:dyDescent="0.25">
      <c r="A26860" t="s">
        <v>27028</v>
      </c>
      <c r="B26860" t="s">
        <v>16</v>
      </c>
      <c r="C26860" t="s">
        <v>15</v>
      </c>
      <c r="D26860" t="s">
        <v>33</v>
      </c>
      <c r="E26860" t="s">
        <v>659</v>
      </c>
    </row>
    <row r="26861" spans="1:5" x14ac:dyDescent="0.25">
      <c r="A26861" t="s">
        <v>17503</v>
      </c>
      <c r="B26861" t="s">
        <v>20</v>
      </c>
      <c r="C26861" t="s">
        <v>19</v>
      </c>
      <c r="D26861" t="s">
        <v>33</v>
      </c>
      <c r="E26861" t="s">
        <v>533</v>
      </c>
    </row>
    <row r="26862" spans="1:5" x14ac:dyDescent="0.25">
      <c r="A26862" t="s">
        <v>5108</v>
      </c>
      <c r="B26862" t="s">
        <v>20</v>
      </c>
      <c r="C26862" t="s">
        <v>19</v>
      </c>
      <c r="D26862" t="s">
        <v>33</v>
      </c>
      <c r="E26862" t="s">
        <v>533</v>
      </c>
    </row>
    <row r="26863" spans="1:5" x14ac:dyDescent="0.25">
      <c r="A26863" t="s">
        <v>27031</v>
      </c>
      <c r="B26863" t="s">
        <v>16</v>
      </c>
      <c r="C26863" t="s">
        <v>15</v>
      </c>
      <c r="D26863" t="s">
        <v>33</v>
      </c>
      <c r="E26863" t="s">
        <v>659</v>
      </c>
    </row>
    <row r="26864" spans="1:5" x14ac:dyDescent="0.25">
      <c r="A26864" t="s">
        <v>22645</v>
      </c>
      <c r="B26864" t="s">
        <v>20</v>
      </c>
      <c r="C26864" t="s">
        <v>19</v>
      </c>
      <c r="D26864" t="s">
        <v>33</v>
      </c>
      <c r="E26864" t="s">
        <v>533</v>
      </c>
    </row>
    <row r="26865" spans="1:5" x14ac:dyDescent="0.25">
      <c r="A26865" t="s">
        <v>27033</v>
      </c>
      <c r="B26865" t="s">
        <v>16</v>
      </c>
      <c r="C26865" t="s">
        <v>15</v>
      </c>
      <c r="D26865" t="s">
        <v>33</v>
      </c>
      <c r="E26865" t="s">
        <v>586</v>
      </c>
    </row>
    <row r="26866" spans="1:5" x14ac:dyDescent="0.25">
      <c r="A26866" t="s">
        <v>20373</v>
      </c>
      <c r="B26866" t="s">
        <v>20</v>
      </c>
      <c r="C26866" t="s">
        <v>19</v>
      </c>
      <c r="D26866" t="s">
        <v>33</v>
      </c>
      <c r="E26866" t="s">
        <v>533</v>
      </c>
    </row>
    <row r="26867" spans="1:5" x14ac:dyDescent="0.25">
      <c r="A26867" t="s">
        <v>27035</v>
      </c>
      <c r="B26867" t="s">
        <v>16</v>
      </c>
      <c r="C26867" t="s">
        <v>15</v>
      </c>
      <c r="D26867" t="s">
        <v>33</v>
      </c>
      <c r="E26867" t="s">
        <v>659</v>
      </c>
    </row>
    <row r="26868" spans="1:5" x14ac:dyDescent="0.25">
      <c r="A26868" t="s">
        <v>13989</v>
      </c>
      <c r="B26868" t="s">
        <v>20</v>
      </c>
      <c r="C26868" t="s">
        <v>19</v>
      </c>
      <c r="D26868" t="s">
        <v>33</v>
      </c>
      <c r="E26868" t="s">
        <v>533</v>
      </c>
    </row>
    <row r="26869" spans="1:5" x14ac:dyDescent="0.25">
      <c r="A26869" t="s">
        <v>27037</v>
      </c>
      <c r="B26869" t="s">
        <v>16</v>
      </c>
      <c r="C26869" t="s">
        <v>15</v>
      </c>
      <c r="D26869" t="s">
        <v>33</v>
      </c>
      <c r="E26869" t="s">
        <v>696</v>
      </c>
    </row>
    <row r="26870" spans="1:5" x14ac:dyDescent="0.25">
      <c r="A26870" t="s">
        <v>27038</v>
      </c>
      <c r="B26870" t="s">
        <v>16</v>
      </c>
      <c r="C26870" t="s">
        <v>15</v>
      </c>
      <c r="D26870" t="s">
        <v>33</v>
      </c>
      <c r="E26870" t="s">
        <v>659</v>
      </c>
    </row>
    <row r="26871" spans="1:5" x14ac:dyDescent="0.25">
      <c r="A26871" t="s">
        <v>20334</v>
      </c>
      <c r="B26871" t="s">
        <v>20</v>
      </c>
      <c r="C26871" t="s">
        <v>19</v>
      </c>
      <c r="D26871" t="s">
        <v>33</v>
      </c>
      <c r="E26871" t="s">
        <v>533</v>
      </c>
    </row>
    <row r="26872" spans="1:5" x14ac:dyDescent="0.25">
      <c r="A26872" t="s">
        <v>27040</v>
      </c>
      <c r="B26872" t="s">
        <v>16</v>
      </c>
      <c r="C26872" t="s">
        <v>15</v>
      </c>
      <c r="D26872" t="s">
        <v>33</v>
      </c>
      <c r="E26872" t="s">
        <v>708</v>
      </c>
    </row>
    <row r="26873" spans="1:5" x14ac:dyDescent="0.25">
      <c r="A26873" t="s">
        <v>11389</v>
      </c>
      <c r="B26873" t="s">
        <v>20</v>
      </c>
      <c r="C26873" t="s">
        <v>19</v>
      </c>
      <c r="D26873" t="s">
        <v>65</v>
      </c>
      <c r="E26873" t="s">
        <v>533</v>
      </c>
    </row>
    <row r="26874" spans="1:5" x14ac:dyDescent="0.25">
      <c r="A26874" t="s">
        <v>27042</v>
      </c>
      <c r="B26874" t="s">
        <v>20</v>
      </c>
      <c r="C26874" t="s">
        <v>21</v>
      </c>
      <c r="D26874" t="s">
        <v>69</v>
      </c>
      <c r="E26874" t="s">
        <v>574</v>
      </c>
    </row>
    <row r="26875" spans="1:5" x14ac:dyDescent="0.25">
      <c r="A26875" t="s">
        <v>20559</v>
      </c>
      <c r="B26875" t="s">
        <v>20</v>
      </c>
      <c r="C26875" t="s">
        <v>19</v>
      </c>
      <c r="D26875" t="s">
        <v>65</v>
      </c>
      <c r="E26875" t="s">
        <v>533</v>
      </c>
    </row>
    <row r="26876" spans="1:5" x14ac:dyDescent="0.25">
      <c r="A26876" t="s">
        <v>24908</v>
      </c>
      <c r="B26876" t="s">
        <v>20</v>
      </c>
      <c r="C26876" t="s">
        <v>19</v>
      </c>
      <c r="D26876" t="s">
        <v>33</v>
      </c>
      <c r="E26876" t="s">
        <v>533</v>
      </c>
    </row>
    <row r="26877" spans="1:5" x14ac:dyDescent="0.25">
      <c r="A26877" t="s">
        <v>18629</v>
      </c>
      <c r="B26877" t="s">
        <v>20</v>
      </c>
      <c r="C26877" t="s">
        <v>19</v>
      </c>
      <c r="D26877" t="s">
        <v>33</v>
      </c>
      <c r="E26877" t="s">
        <v>533</v>
      </c>
    </row>
    <row r="26878" spans="1:5" x14ac:dyDescent="0.25">
      <c r="A26878" t="s">
        <v>27046</v>
      </c>
      <c r="B26878" t="s">
        <v>20</v>
      </c>
      <c r="C26878" t="s">
        <v>19</v>
      </c>
      <c r="D26878" t="s">
        <v>33</v>
      </c>
      <c r="E26878" t="s">
        <v>539</v>
      </c>
    </row>
    <row r="26879" spans="1:5" x14ac:dyDescent="0.25">
      <c r="A26879" t="s">
        <v>19044</v>
      </c>
      <c r="B26879" t="s">
        <v>20</v>
      </c>
      <c r="C26879" t="s">
        <v>19</v>
      </c>
      <c r="D26879" t="s">
        <v>33</v>
      </c>
      <c r="E26879" t="s">
        <v>533</v>
      </c>
    </row>
    <row r="26880" spans="1:5" x14ac:dyDescent="0.25">
      <c r="A26880" t="s">
        <v>27048</v>
      </c>
      <c r="B26880" t="s">
        <v>20</v>
      </c>
      <c r="C26880" t="s">
        <v>24</v>
      </c>
      <c r="D26880" t="s">
        <v>33</v>
      </c>
      <c r="E26880" t="s">
        <v>1036</v>
      </c>
    </row>
    <row r="26881" spans="1:5" x14ac:dyDescent="0.25">
      <c r="A26881" t="s">
        <v>7425</v>
      </c>
      <c r="B26881" t="s">
        <v>20</v>
      </c>
      <c r="C26881" t="s">
        <v>19</v>
      </c>
      <c r="D26881" t="s">
        <v>33</v>
      </c>
      <c r="E26881" t="s">
        <v>533</v>
      </c>
    </row>
    <row r="26882" spans="1:5" x14ac:dyDescent="0.25">
      <c r="A26882" t="s">
        <v>27050</v>
      </c>
      <c r="B26882" t="s">
        <v>20</v>
      </c>
      <c r="C26882" t="s">
        <v>19</v>
      </c>
      <c r="D26882" t="s">
        <v>33</v>
      </c>
      <c r="E26882" t="s">
        <v>538</v>
      </c>
    </row>
    <row r="26883" spans="1:5" x14ac:dyDescent="0.25">
      <c r="A26883" t="s">
        <v>27051</v>
      </c>
      <c r="B26883" t="s">
        <v>20</v>
      </c>
      <c r="C26883" t="s">
        <v>19</v>
      </c>
      <c r="D26883" t="s">
        <v>33</v>
      </c>
      <c r="E26883" t="s">
        <v>556</v>
      </c>
    </row>
    <row r="26884" spans="1:5" x14ac:dyDescent="0.25">
      <c r="A26884" t="s">
        <v>22070</v>
      </c>
      <c r="B26884" t="s">
        <v>20</v>
      </c>
      <c r="C26884" t="s">
        <v>19</v>
      </c>
      <c r="D26884" t="s">
        <v>33</v>
      </c>
      <c r="E26884" t="s">
        <v>553</v>
      </c>
    </row>
    <row r="26885" spans="1:5" x14ac:dyDescent="0.25">
      <c r="A26885" t="s">
        <v>5262</v>
      </c>
      <c r="B26885" t="s">
        <v>20</v>
      </c>
      <c r="C26885" t="s">
        <v>19</v>
      </c>
      <c r="D26885" t="s">
        <v>33</v>
      </c>
      <c r="E26885" t="s">
        <v>533</v>
      </c>
    </row>
    <row r="26886" spans="1:5" x14ac:dyDescent="0.25">
      <c r="A26886" t="s">
        <v>27054</v>
      </c>
      <c r="B26886" t="s">
        <v>20</v>
      </c>
      <c r="C26886" t="s">
        <v>19</v>
      </c>
      <c r="D26886" t="s">
        <v>33</v>
      </c>
      <c r="E26886" t="s">
        <v>538</v>
      </c>
    </row>
    <row r="26887" spans="1:5" x14ac:dyDescent="0.25">
      <c r="A26887" t="s">
        <v>8282</v>
      </c>
      <c r="B26887" t="s">
        <v>20</v>
      </c>
      <c r="C26887" t="s">
        <v>19</v>
      </c>
      <c r="D26887" t="s">
        <v>33</v>
      </c>
      <c r="E26887" t="s">
        <v>533</v>
      </c>
    </row>
    <row r="26888" spans="1:5" x14ac:dyDescent="0.25">
      <c r="A26888" t="s">
        <v>27056</v>
      </c>
      <c r="B26888" t="s">
        <v>20</v>
      </c>
      <c r="C26888" t="s">
        <v>19</v>
      </c>
      <c r="D26888" t="s">
        <v>33</v>
      </c>
      <c r="E26888" t="s">
        <v>538</v>
      </c>
    </row>
    <row r="26889" spans="1:5" x14ac:dyDescent="0.25">
      <c r="A26889" t="s">
        <v>8285</v>
      </c>
      <c r="B26889" t="s">
        <v>20</v>
      </c>
      <c r="C26889" t="s">
        <v>19</v>
      </c>
      <c r="D26889" t="s">
        <v>33</v>
      </c>
      <c r="E26889" t="s">
        <v>533</v>
      </c>
    </row>
    <row r="26890" spans="1:5" x14ac:dyDescent="0.25">
      <c r="A26890" t="s">
        <v>27058</v>
      </c>
      <c r="B26890" t="s">
        <v>20</v>
      </c>
      <c r="C26890" t="s">
        <v>19</v>
      </c>
      <c r="D26890" t="s">
        <v>33</v>
      </c>
      <c r="E26890" t="s">
        <v>538</v>
      </c>
    </row>
    <row r="26891" spans="1:5" x14ac:dyDescent="0.25">
      <c r="A26891" t="s">
        <v>43865</v>
      </c>
      <c r="B26891" t="s">
        <v>20</v>
      </c>
      <c r="C26891" t="s">
        <v>19</v>
      </c>
      <c r="D26891" t="s">
        <v>66</v>
      </c>
      <c r="E26891" t="s">
        <v>533</v>
      </c>
    </row>
    <row r="26892" spans="1:5" x14ac:dyDescent="0.25">
      <c r="A26892" t="s">
        <v>25506</v>
      </c>
      <c r="B26892" t="s">
        <v>20</v>
      </c>
      <c r="C26892" t="s">
        <v>19</v>
      </c>
      <c r="D26892" t="s">
        <v>33</v>
      </c>
      <c r="E26892" t="s">
        <v>533</v>
      </c>
    </row>
    <row r="26893" spans="1:5" x14ac:dyDescent="0.25">
      <c r="A26893" t="s">
        <v>27365</v>
      </c>
      <c r="B26893" t="s">
        <v>20</v>
      </c>
      <c r="C26893" t="s">
        <v>19</v>
      </c>
      <c r="D26893" t="s">
        <v>33</v>
      </c>
      <c r="E26893" t="s">
        <v>533</v>
      </c>
    </row>
    <row r="26894" spans="1:5" x14ac:dyDescent="0.25">
      <c r="A26894" t="s">
        <v>18192</v>
      </c>
      <c r="B26894" t="s">
        <v>20</v>
      </c>
      <c r="C26894" t="s">
        <v>19</v>
      </c>
      <c r="D26894" t="s">
        <v>33</v>
      </c>
      <c r="E26894" t="s">
        <v>533</v>
      </c>
    </row>
    <row r="26895" spans="1:5" x14ac:dyDescent="0.25">
      <c r="A26895" t="s">
        <v>25500</v>
      </c>
      <c r="B26895" t="s">
        <v>20</v>
      </c>
      <c r="C26895" t="s">
        <v>19</v>
      </c>
      <c r="D26895" t="s">
        <v>33</v>
      </c>
      <c r="E26895" t="s">
        <v>533</v>
      </c>
    </row>
    <row r="26896" spans="1:5" x14ac:dyDescent="0.25">
      <c r="A26896" t="s">
        <v>26049</v>
      </c>
      <c r="B26896" t="s">
        <v>20</v>
      </c>
      <c r="C26896" t="s">
        <v>19</v>
      </c>
      <c r="D26896" t="s">
        <v>33</v>
      </c>
      <c r="E26896" t="s">
        <v>533</v>
      </c>
    </row>
    <row r="26897" spans="1:5" x14ac:dyDescent="0.25">
      <c r="A26897" t="s">
        <v>23971</v>
      </c>
      <c r="B26897" t="s">
        <v>20</v>
      </c>
      <c r="C26897" t="s">
        <v>19</v>
      </c>
      <c r="D26897" t="s">
        <v>33</v>
      </c>
      <c r="E26897" t="s">
        <v>533</v>
      </c>
    </row>
    <row r="26898" spans="1:5" x14ac:dyDescent="0.25">
      <c r="A26898" t="s">
        <v>25504</v>
      </c>
      <c r="B26898" t="s">
        <v>20</v>
      </c>
      <c r="C26898" t="s">
        <v>19</v>
      </c>
      <c r="D26898" t="s">
        <v>33</v>
      </c>
      <c r="E26898" t="s">
        <v>533</v>
      </c>
    </row>
    <row r="26899" spans="1:5" x14ac:dyDescent="0.25">
      <c r="A26899" t="s">
        <v>27067</v>
      </c>
      <c r="B26899" t="s">
        <v>20</v>
      </c>
      <c r="C26899" t="s">
        <v>19</v>
      </c>
      <c r="D26899" t="s">
        <v>33</v>
      </c>
      <c r="E26899" t="s">
        <v>538</v>
      </c>
    </row>
    <row r="26900" spans="1:5" x14ac:dyDescent="0.25">
      <c r="A26900" t="s">
        <v>20706</v>
      </c>
      <c r="B26900" t="s">
        <v>20</v>
      </c>
      <c r="C26900" t="s">
        <v>19</v>
      </c>
      <c r="D26900" t="s">
        <v>33</v>
      </c>
      <c r="E26900" t="s">
        <v>533</v>
      </c>
    </row>
    <row r="26901" spans="1:5" x14ac:dyDescent="0.25">
      <c r="A26901" t="s">
        <v>27069</v>
      </c>
      <c r="B26901" t="s">
        <v>20</v>
      </c>
      <c r="C26901" t="s">
        <v>19</v>
      </c>
      <c r="D26901" t="s">
        <v>33</v>
      </c>
      <c r="E26901" t="s">
        <v>562</v>
      </c>
    </row>
    <row r="26902" spans="1:5" x14ac:dyDescent="0.25">
      <c r="A26902" t="s">
        <v>28419</v>
      </c>
      <c r="B26902" t="s">
        <v>20</v>
      </c>
      <c r="C26902" t="s">
        <v>19</v>
      </c>
      <c r="D26902" t="s">
        <v>33</v>
      </c>
      <c r="E26902" t="s">
        <v>533</v>
      </c>
    </row>
    <row r="26903" spans="1:5" x14ac:dyDescent="0.25">
      <c r="A26903" t="s">
        <v>27071</v>
      </c>
      <c r="B26903" t="s">
        <v>20</v>
      </c>
      <c r="C26903" t="s">
        <v>19</v>
      </c>
      <c r="D26903" t="s">
        <v>33</v>
      </c>
      <c r="E26903" t="s">
        <v>530</v>
      </c>
    </row>
    <row r="26904" spans="1:5" x14ac:dyDescent="0.25">
      <c r="A26904" t="s">
        <v>21249</v>
      </c>
      <c r="B26904" t="s">
        <v>20</v>
      </c>
      <c r="C26904" t="s">
        <v>19</v>
      </c>
      <c r="D26904" t="s">
        <v>33</v>
      </c>
      <c r="E26904" t="s">
        <v>553</v>
      </c>
    </row>
    <row r="26905" spans="1:5" x14ac:dyDescent="0.25">
      <c r="A26905" t="s">
        <v>27073</v>
      </c>
      <c r="B26905" t="s">
        <v>20</v>
      </c>
      <c r="C26905" t="s">
        <v>19</v>
      </c>
      <c r="D26905" t="s">
        <v>33</v>
      </c>
      <c r="E26905" t="s">
        <v>530</v>
      </c>
    </row>
    <row r="26906" spans="1:5" x14ac:dyDescent="0.25">
      <c r="A26906" t="s">
        <v>3687</v>
      </c>
      <c r="B26906" t="s">
        <v>20</v>
      </c>
      <c r="C26906" t="s">
        <v>19</v>
      </c>
      <c r="D26906" t="s">
        <v>33</v>
      </c>
      <c r="E26906" t="s">
        <v>533</v>
      </c>
    </row>
    <row r="26907" spans="1:5" x14ac:dyDescent="0.25">
      <c r="A26907" t="s">
        <v>27075</v>
      </c>
      <c r="B26907" t="s">
        <v>20</v>
      </c>
      <c r="C26907" t="s">
        <v>19</v>
      </c>
      <c r="D26907" t="s">
        <v>33</v>
      </c>
      <c r="E26907" t="s">
        <v>530</v>
      </c>
    </row>
    <row r="26908" spans="1:5" x14ac:dyDescent="0.25">
      <c r="A26908" t="s">
        <v>3683</v>
      </c>
      <c r="B26908" t="s">
        <v>20</v>
      </c>
      <c r="C26908" t="s">
        <v>19</v>
      </c>
      <c r="D26908" t="s">
        <v>33</v>
      </c>
      <c r="E26908" t="s">
        <v>533</v>
      </c>
    </row>
    <row r="26909" spans="1:5" x14ac:dyDescent="0.25">
      <c r="A26909" t="s">
        <v>27077</v>
      </c>
      <c r="B26909" t="s">
        <v>16</v>
      </c>
      <c r="C26909" t="s">
        <v>15</v>
      </c>
      <c r="D26909" t="s">
        <v>33</v>
      </c>
      <c r="E26909" t="s">
        <v>659</v>
      </c>
    </row>
    <row r="26910" spans="1:5" x14ac:dyDescent="0.25">
      <c r="A26910" t="s">
        <v>3678</v>
      </c>
      <c r="B26910" t="s">
        <v>20</v>
      </c>
      <c r="C26910" t="s">
        <v>19</v>
      </c>
      <c r="D26910" t="s">
        <v>33</v>
      </c>
      <c r="E26910" t="s">
        <v>533</v>
      </c>
    </row>
    <row r="26911" spans="1:5" x14ac:dyDescent="0.25">
      <c r="A26911" t="s">
        <v>27079</v>
      </c>
      <c r="B26911" t="s">
        <v>20</v>
      </c>
      <c r="C26911" t="s">
        <v>19</v>
      </c>
      <c r="D26911" t="s">
        <v>33</v>
      </c>
      <c r="E26911" t="s">
        <v>538</v>
      </c>
    </row>
    <row r="26912" spans="1:5" x14ac:dyDescent="0.25">
      <c r="A26912" t="s">
        <v>3424</v>
      </c>
      <c r="B26912" t="s">
        <v>20</v>
      </c>
      <c r="C26912" t="s">
        <v>19</v>
      </c>
      <c r="D26912" t="s">
        <v>33</v>
      </c>
      <c r="E26912" t="s">
        <v>533</v>
      </c>
    </row>
    <row r="26913" spans="1:5" x14ac:dyDescent="0.25">
      <c r="A26913" t="s">
        <v>24736</v>
      </c>
      <c r="B26913" t="s">
        <v>20</v>
      </c>
      <c r="C26913" t="s">
        <v>19</v>
      </c>
      <c r="D26913" t="s">
        <v>33</v>
      </c>
      <c r="E26913" t="s">
        <v>533</v>
      </c>
    </row>
    <row r="26914" spans="1:5" x14ac:dyDescent="0.25">
      <c r="A26914" t="s">
        <v>27082</v>
      </c>
      <c r="B26914" t="s">
        <v>20</v>
      </c>
      <c r="C26914" t="s">
        <v>19</v>
      </c>
      <c r="D26914" t="s">
        <v>33</v>
      </c>
      <c r="E26914" t="s">
        <v>538</v>
      </c>
    </row>
    <row r="26915" spans="1:5" x14ac:dyDescent="0.25">
      <c r="A26915" t="s">
        <v>13986</v>
      </c>
      <c r="B26915" t="s">
        <v>20</v>
      </c>
      <c r="C26915" t="s">
        <v>19</v>
      </c>
      <c r="D26915" t="s">
        <v>33</v>
      </c>
      <c r="E26915" t="s">
        <v>533</v>
      </c>
    </row>
    <row r="26916" spans="1:5" x14ac:dyDescent="0.25">
      <c r="A26916" t="s">
        <v>27084</v>
      </c>
      <c r="B26916" t="s">
        <v>20</v>
      </c>
      <c r="C26916" t="s">
        <v>19</v>
      </c>
      <c r="D26916" t="s">
        <v>33</v>
      </c>
      <c r="E26916" t="s">
        <v>538</v>
      </c>
    </row>
    <row r="26917" spans="1:5" x14ac:dyDescent="0.25">
      <c r="A26917" t="s">
        <v>14653</v>
      </c>
      <c r="B26917" t="s">
        <v>20</v>
      </c>
      <c r="C26917" t="s">
        <v>19</v>
      </c>
      <c r="D26917" t="s">
        <v>33</v>
      </c>
      <c r="E26917" t="s">
        <v>533</v>
      </c>
    </row>
    <row r="26918" spans="1:5" x14ac:dyDescent="0.25">
      <c r="A26918" t="s">
        <v>27086</v>
      </c>
      <c r="B26918" t="s">
        <v>20</v>
      </c>
      <c r="C26918" t="s">
        <v>19</v>
      </c>
      <c r="D26918" t="s">
        <v>33</v>
      </c>
      <c r="E26918" t="s">
        <v>562</v>
      </c>
    </row>
    <row r="26919" spans="1:5" x14ac:dyDescent="0.25">
      <c r="A26919" t="s">
        <v>27087</v>
      </c>
      <c r="B26919" t="s">
        <v>20</v>
      </c>
      <c r="C26919" t="s">
        <v>19</v>
      </c>
      <c r="D26919" t="s">
        <v>33</v>
      </c>
      <c r="E26919" t="s">
        <v>538</v>
      </c>
    </row>
    <row r="26920" spans="1:5" x14ac:dyDescent="0.25">
      <c r="A26920" t="s">
        <v>18855</v>
      </c>
      <c r="B26920" t="s">
        <v>20</v>
      </c>
      <c r="C26920" t="s">
        <v>19</v>
      </c>
      <c r="D26920" t="s">
        <v>33</v>
      </c>
      <c r="E26920" t="s">
        <v>533</v>
      </c>
    </row>
    <row r="26921" spans="1:5" x14ac:dyDescent="0.25">
      <c r="A26921" t="s">
        <v>24487</v>
      </c>
      <c r="B26921" t="s">
        <v>20</v>
      </c>
      <c r="C26921" t="s">
        <v>19</v>
      </c>
      <c r="D26921" t="s">
        <v>33</v>
      </c>
      <c r="E26921" t="s">
        <v>533</v>
      </c>
    </row>
    <row r="26922" spans="1:5" x14ac:dyDescent="0.25">
      <c r="A26922" t="s">
        <v>27090</v>
      </c>
      <c r="B26922" t="s">
        <v>20</v>
      </c>
      <c r="C26922" t="s">
        <v>19</v>
      </c>
      <c r="D26922" t="s">
        <v>33</v>
      </c>
      <c r="E26922" t="s">
        <v>538</v>
      </c>
    </row>
    <row r="26923" spans="1:5" x14ac:dyDescent="0.25">
      <c r="A26923" t="s">
        <v>23177</v>
      </c>
      <c r="B26923" t="s">
        <v>20</v>
      </c>
      <c r="C26923" t="s">
        <v>19</v>
      </c>
      <c r="D26923" t="s">
        <v>65</v>
      </c>
      <c r="E26923" t="s">
        <v>533</v>
      </c>
    </row>
    <row r="26924" spans="1:5" x14ac:dyDescent="0.25">
      <c r="A26924" t="s">
        <v>27092</v>
      </c>
      <c r="B26924" t="s">
        <v>20</v>
      </c>
      <c r="C26924" t="s">
        <v>19</v>
      </c>
      <c r="D26924" t="s">
        <v>33</v>
      </c>
      <c r="E26924" t="s">
        <v>538</v>
      </c>
    </row>
    <row r="26925" spans="1:5" x14ac:dyDescent="0.25">
      <c r="A26925" t="s">
        <v>27093</v>
      </c>
      <c r="B26925" t="s">
        <v>20</v>
      </c>
      <c r="C26925" t="s">
        <v>19</v>
      </c>
      <c r="D26925" t="s">
        <v>33</v>
      </c>
      <c r="E26925" t="s">
        <v>538</v>
      </c>
    </row>
    <row r="26926" spans="1:5" x14ac:dyDescent="0.25">
      <c r="A26926" t="s">
        <v>7273</v>
      </c>
      <c r="B26926" t="s">
        <v>20</v>
      </c>
      <c r="C26926" t="s">
        <v>19</v>
      </c>
      <c r="D26926" t="s">
        <v>33</v>
      </c>
      <c r="E26926" t="s">
        <v>533</v>
      </c>
    </row>
    <row r="26927" spans="1:5" x14ac:dyDescent="0.25">
      <c r="A26927" t="s">
        <v>12942</v>
      </c>
      <c r="B26927" t="s">
        <v>20</v>
      </c>
      <c r="C26927" t="s">
        <v>19</v>
      </c>
      <c r="D26927" t="s">
        <v>33</v>
      </c>
      <c r="E26927" t="s">
        <v>533</v>
      </c>
    </row>
    <row r="26928" spans="1:5" x14ac:dyDescent="0.25">
      <c r="A26928" t="s">
        <v>27096</v>
      </c>
      <c r="B26928" t="s">
        <v>20</v>
      </c>
      <c r="C26928" t="s">
        <v>19</v>
      </c>
      <c r="D26928" t="s">
        <v>33</v>
      </c>
      <c r="E26928" t="s">
        <v>538</v>
      </c>
    </row>
    <row r="26929" spans="1:5" x14ac:dyDescent="0.25">
      <c r="A26929" t="s">
        <v>27097</v>
      </c>
      <c r="B26929" t="s">
        <v>20</v>
      </c>
      <c r="C26929" t="s">
        <v>19</v>
      </c>
      <c r="D26929" t="s">
        <v>33</v>
      </c>
      <c r="E26929" t="s">
        <v>530</v>
      </c>
    </row>
    <row r="26930" spans="1:5" x14ac:dyDescent="0.25">
      <c r="A26930" t="s">
        <v>12944</v>
      </c>
      <c r="B26930" t="s">
        <v>20</v>
      </c>
      <c r="C26930" t="s">
        <v>19</v>
      </c>
      <c r="D26930" t="s">
        <v>33</v>
      </c>
      <c r="E26930" t="s">
        <v>533</v>
      </c>
    </row>
    <row r="26931" spans="1:5" x14ac:dyDescent="0.25">
      <c r="A26931" t="s">
        <v>27099</v>
      </c>
      <c r="B26931" t="s">
        <v>20</v>
      </c>
      <c r="C26931" t="s">
        <v>19</v>
      </c>
      <c r="D26931" t="s">
        <v>33</v>
      </c>
      <c r="E26931" t="s">
        <v>538</v>
      </c>
    </row>
    <row r="26932" spans="1:5" x14ac:dyDescent="0.25">
      <c r="A26932" t="s">
        <v>24911</v>
      </c>
      <c r="B26932" t="s">
        <v>20</v>
      </c>
      <c r="C26932" t="s">
        <v>19</v>
      </c>
      <c r="D26932" t="s">
        <v>33</v>
      </c>
      <c r="E26932" t="s">
        <v>533</v>
      </c>
    </row>
    <row r="26933" spans="1:5" x14ac:dyDescent="0.25">
      <c r="A26933" t="s">
        <v>13984</v>
      </c>
      <c r="B26933" t="s">
        <v>20</v>
      </c>
      <c r="C26933" t="s">
        <v>19</v>
      </c>
      <c r="D26933" t="s">
        <v>33</v>
      </c>
      <c r="E26933" t="s">
        <v>533</v>
      </c>
    </row>
    <row r="26934" spans="1:5" x14ac:dyDescent="0.25">
      <c r="A26934" t="s">
        <v>27102</v>
      </c>
      <c r="B26934" t="s">
        <v>20</v>
      </c>
      <c r="C26934" t="s">
        <v>19</v>
      </c>
      <c r="D26934" t="s">
        <v>33</v>
      </c>
      <c r="E26934" t="s">
        <v>538</v>
      </c>
    </row>
    <row r="26935" spans="1:5" x14ac:dyDescent="0.25">
      <c r="A26935" t="s">
        <v>27103</v>
      </c>
      <c r="B26935" t="s">
        <v>20</v>
      </c>
      <c r="C26935" t="s">
        <v>19</v>
      </c>
      <c r="D26935" t="s">
        <v>33</v>
      </c>
      <c r="E26935" t="s">
        <v>523</v>
      </c>
    </row>
    <row r="26936" spans="1:5" x14ac:dyDescent="0.25">
      <c r="A26936" t="s">
        <v>19113</v>
      </c>
      <c r="B26936" t="s">
        <v>20</v>
      </c>
      <c r="C26936" t="s">
        <v>19</v>
      </c>
      <c r="D26936" t="s">
        <v>33</v>
      </c>
      <c r="E26936" t="s">
        <v>533</v>
      </c>
    </row>
    <row r="26937" spans="1:5" x14ac:dyDescent="0.25">
      <c r="A26937" t="s">
        <v>27105</v>
      </c>
      <c r="B26937" t="s">
        <v>20</v>
      </c>
      <c r="C26937" t="s">
        <v>25</v>
      </c>
      <c r="D26937" t="s">
        <v>33</v>
      </c>
      <c r="E26937" t="s">
        <v>815</v>
      </c>
    </row>
    <row r="26938" spans="1:5" x14ac:dyDescent="0.25">
      <c r="A26938" t="s">
        <v>17717</v>
      </c>
      <c r="B26938" t="s">
        <v>20</v>
      </c>
      <c r="C26938" t="s">
        <v>19</v>
      </c>
      <c r="D26938" t="s">
        <v>33</v>
      </c>
      <c r="E26938" t="s">
        <v>533</v>
      </c>
    </row>
    <row r="26939" spans="1:5" x14ac:dyDescent="0.25">
      <c r="A26939" t="s">
        <v>27107</v>
      </c>
      <c r="B26939" t="s">
        <v>20</v>
      </c>
      <c r="C26939" t="s">
        <v>19</v>
      </c>
      <c r="D26939" t="s">
        <v>33</v>
      </c>
      <c r="E26939" t="s">
        <v>530</v>
      </c>
    </row>
    <row r="26940" spans="1:5" x14ac:dyDescent="0.25">
      <c r="A26940" t="s">
        <v>27108</v>
      </c>
      <c r="B26940" t="s">
        <v>20</v>
      </c>
      <c r="C26940" t="s">
        <v>19</v>
      </c>
      <c r="D26940" t="s">
        <v>33</v>
      </c>
      <c r="E26940" t="s">
        <v>538</v>
      </c>
    </row>
    <row r="26941" spans="1:5" x14ac:dyDescent="0.25">
      <c r="A26941" t="s">
        <v>17718</v>
      </c>
      <c r="B26941" t="s">
        <v>20</v>
      </c>
      <c r="C26941" t="s">
        <v>19</v>
      </c>
      <c r="D26941" t="s">
        <v>33</v>
      </c>
      <c r="E26941" t="s">
        <v>533</v>
      </c>
    </row>
    <row r="26942" spans="1:5" x14ac:dyDescent="0.25">
      <c r="A26942" t="s">
        <v>20510</v>
      </c>
      <c r="B26942" t="s">
        <v>20</v>
      </c>
      <c r="C26942" t="s">
        <v>19</v>
      </c>
      <c r="D26942" t="s">
        <v>33</v>
      </c>
      <c r="E26942" t="s">
        <v>533</v>
      </c>
    </row>
    <row r="26943" spans="1:5" x14ac:dyDescent="0.25">
      <c r="A26943" t="s">
        <v>7270</v>
      </c>
      <c r="B26943" t="s">
        <v>20</v>
      </c>
      <c r="C26943" t="s">
        <v>19</v>
      </c>
      <c r="D26943" t="s">
        <v>33</v>
      </c>
      <c r="E26943" t="s">
        <v>533</v>
      </c>
    </row>
    <row r="26944" spans="1:5" x14ac:dyDescent="0.25">
      <c r="A26944" t="s">
        <v>18542</v>
      </c>
      <c r="B26944" t="s">
        <v>20</v>
      </c>
      <c r="C26944" t="s">
        <v>19</v>
      </c>
      <c r="D26944" t="s">
        <v>33</v>
      </c>
      <c r="E26944" t="s">
        <v>533</v>
      </c>
    </row>
    <row r="26945" spans="1:5" x14ac:dyDescent="0.25">
      <c r="A26945" t="s">
        <v>43866</v>
      </c>
      <c r="B26945" t="s">
        <v>20</v>
      </c>
      <c r="C26945" t="s">
        <v>19</v>
      </c>
      <c r="D26945" t="s">
        <v>65</v>
      </c>
      <c r="E26945" t="s">
        <v>533</v>
      </c>
    </row>
    <row r="26946" spans="1:5" x14ac:dyDescent="0.25">
      <c r="A26946" t="s">
        <v>27114</v>
      </c>
      <c r="B26946" t="s">
        <v>20</v>
      </c>
      <c r="C26946" t="s">
        <v>19</v>
      </c>
      <c r="D26946" t="s">
        <v>33</v>
      </c>
      <c r="E26946" t="s">
        <v>538</v>
      </c>
    </row>
    <row r="26947" spans="1:5" x14ac:dyDescent="0.25">
      <c r="A26947" t="s">
        <v>43867</v>
      </c>
      <c r="B26947" t="s">
        <v>20</v>
      </c>
      <c r="C26947" t="s">
        <v>19</v>
      </c>
      <c r="D26947" t="s">
        <v>65</v>
      </c>
      <c r="E26947" t="s">
        <v>533</v>
      </c>
    </row>
    <row r="26948" spans="1:5" x14ac:dyDescent="0.25">
      <c r="A26948" t="s">
        <v>43868</v>
      </c>
      <c r="B26948" t="s">
        <v>20</v>
      </c>
      <c r="C26948" t="s">
        <v>19</v>
      </c>
      <c r="D26948" t="s">
        <v>65</v>
      </c>
      <c r="E26948" t="s">
        <v>533</v>
      </c>
    </row>
    <row r="26949" spans="1:5" x14ac:dyDescent="0.25">
      <c r="A26949" t="s">
        <v>27117</v>
      </c>
      <c r="B26949" t="s">
        <v>20</v>
      </c>
      <c r="C26949" t="s">
        <v>19</v>
      </c>
      <c r="D26949" t="s">
        <v>33</v>
      </c>
      <c r="E26949" t="s">
        <v>562</v>
      </c>
    </row>
    <row r="26950" spans="1:5" x14ac:dyDescent="0.25">
      <c r="A26950" t="s">
        <v>27118</v>
      </c>
      <c r="B26950" t="s">
        <v>20</v>
      </c>
      <c r="C26950" t="s">
        <v>19</v>
      </c>
      <c r="D26950" t="s">
        <v>33</v>
      </c>
      <c r="E26950" t="s">
        <v>562</v>
      </c>
    </row>
    <row r="26951" spans="1:5" x14ac:dyDescent="0.25">
      <c r="A26951" t="s">
        <v>43869</v>
      </c>
      <c r="B26951" t="s">
        <v>20</v>
      </c>
      <c r="C26951" t="s">
        <v>19</v>
      </c>
      <c r="D26951" t="s">
        <v>65</v>
      </c>
      <c r="E26951" t="s">
        <v>533</v>
      </c>
    </row>
    <row r="26952" spans="1:5" x14ac:dyDescent="0.25">
      <c r="A26952" t="s">
        <v>27120</v>
      </c>
      <c r="B26952" t="s">
        <v>16</v>
      </c>
      <c r="C26952" t="s">
        <v>17</v>
      </c>
      <c r="D26952" t="s">
        <v>33</v>
      </c>
      <c r="E26952" t="s">
        <v>653</v>
      </c>
    </row>
    <row r="26953" spans="1:5" x14ac:dyDescent="0.25">
      <c r="A26953" t="s">
        <v>29000</v>
      </c>
      <c r="B26953" t="s">
        <v>20</v>
      </c>
      <c r="C26953" t="s">
        <v>19</v>
      </c>
      <c r="D26953" t="s">
        <v>33</v>
      </c>
      <c r="E26953" t="s">
        <v>533</v>
      </c>
    </row>
    <row r="26954" spans="1:5" x14ac:dyDescent="0.25">
      <c r="A26954" t="s">
        <v>27122</v>
      </c>
      <c r="B26954" t="s">
        <v>20</v>
      </c>
      <c r="C26954" t="s">
        <v>21</v>
      </c>
      <c r="D26954" t="s">
        <v>33</v>
      </c>
      <c r="E26954" t="s">
        <v>582</v>
      </c>
    </row>
    <row r="26955" spans="1:5" x14ac:dyDescent="0.25">
      <c r="A26955" t="s">
        <v>24496</v>
      </c>
      <c r="B26955" t="s">
        <v>20</v>
      </c>
      <c r="C26955" t="s">
        <v>19</v>
      </c>
      <c r="D26955" t="s">
        <v>33</v>
      </c>
      <c r="E26955" t="s">
        <v>533</v>
      </c>
    </row>
    <row r="26956" spans="1:5" x14ac:dyDescent="0.25">
      <c r="A26956" t="s">
        <v>27124</v>
      </c>
      <c r="B26956" t="s">
        <v>20</v>
      </c>
      <c r="C26956" t="s">
        <v>21</v>
      </c>
      <c r="D26956" t="s">
        <v>33</v>
      </c>
      <c r="E26956" t="s">
        <v>582</v>
      </c>
    </row>
    <row r="26957" spans="1:5" x14ac:dyDescent="0.25">
      <c r="A26957" t="s">
        <v>13168</v>
      </c>
      <c r="B26957" t="s">
        <v>20</v>
      </c>
      <c r="C26957" t="s">
        <v>19</v>
      </c>
      <c r="D26957" t="s">
        <v>69</v>
      </c>
      <c r="E26957" t="s">
        <v>533</v>
      </c>
    </row>
    <row r="26958" spans="1:5" x14ac:dyDescent="0.25">
      <c r="A26958" t="s">
        <v>29478</v>
      </c>
      <c r="B26958" t="s">
        <v>20</v>
      </c>
      <c r="C26958" t="s">
        <v>19</v>
      </c>
      <c r="D26958" t="s">
        <v>69</v>
      </c>
      <c r="E26958" t="s">
        <v>533</v>
      </c>
    </row>
    <row r="26959" spans="1:5" x14ac:dyDescent="0.25">
      <c r="A26959" t="s">
        <v>27127</v>
      </c>
      <c r="B26959" t="s">
        <v>20</v>
      </c>
      <c r="C26959" t="s">
        <v>19</v>
      </c>
      <c r="D26959" t="s">
        <v>33</v>
      </c>
      <c r="E26959" t="s">
        <v>538</v>
      </c>
    </row>
    <row r="26960" spans="1:5" x14ac:dyDescent="0.25">
      <c r="A26960" t="s">
        <v>27128</v>
      </c>
      <c r="B26960" t="s">
        <v>20</v>
      </c>
      <c r="C26960" t="s">
        <v>19</v>
      </c>
      <c r="D26960" t="s">
        <v>33</v>
      </c>
      <c r="E26960" t="s">
        <v>530</v>
      </c>
    </row>
    <row r="26961" spans="1:5" x14ac:dyDescent="0.25">
      <c r="A26961" t="s">
        <v>21556</v>
      </c>
      <c r="B26961" t="s">
        <v>20</v>
      </c>
      <c r="C26961" t="s">
        <v>19</v>
      </c>
      <c r="D26961" t="s">
        <v>33</v>
      </c>
      <c r="E26961" t="s">
        <v>533</v>
      </c>
    </row>
    <row r="26962" spans="1:5" x14ac:dyDescent="0.25">
      <c r="A26962" t="s">
        <v>27130</v>
      </c>
      <c r="B26962" t="s">
        <v>20</v>
      </c>
      <c r="C26962" t="s">
        <v>19</v>
      </c>
      <c r="D26962" t="s">
        <v>33</v>
      </c>
      <c r="E26962" t="s">
        <v>538</v>
      </c>
    </row>
    <row r="26963" spans="1:5" x14ac:dyDescent="0.25">
      <c r="A26963" t="s">
        <v>43870</v>
      </c>
      <c r="B26963" t="s">
        <v>20</v>
      </c>
      <c r="C26963" t="s">
        <v>19</v>
      </c>
      <c r="D26963" t="s">
        <v>65</v>
      </c>
      <c r="E26963" t="s">
        <v>533</v>
      </c>
    </row>
    <row r="26964" spans="1:5" x14ac:dyDescent="0.25">
      <c r="A26964" t="s">
        <v>27132</v>
      </c>
      <c r="B26964" t="s">
        <v>20</v>
      </c>
      <c r="C26964" t="s">
        <v>19</v>
      </c>
      <c r="D26964" t="s">
        <v>33</v>
      </c>
      <c r="E26964" t="s">
        <v>530</v>
      </c>
    </row>
    <row r="26965" spans="1:5" x14ac:dyDescent="0.25">
      <c r="A26965" t="s">
        <v>27133</v>
      </c>
      <c r="B26965" t="s">
        <v>20</v>
      </c>
      <c r="C26965" t="s">
        <v>19</v>
      </c>
      <c r="D26965" t="s">
        <v>33</v>
      </c>
      <c r="E26965" t="s">
        <v>538</v>
      </c>
    </row>
    <row r="26966" spans="1:5" x14ac:dyDescent="0.25">
      <c r="A26966" t="s">
        <v>43871</v>
      </c>
      <c r="B26966" t="s">
        <v>20</v>
      </c>
      <c r="C26966" t="s">
        <v>19</v>
      </c>
      <c r="D26966" t="s">
        <v>65</v>
      </c>
      <c r="E26966" t="s">
        <v>533</v>
      </c>
    </row>
    <row r="26967" spans="1:5" x14ac:dyDescent="0.25">
      <c r="A26967" t="s">
        <v>27135</v>
      </c>
      <c r="B26967" t="s">
        <v>20</v>
      </c>
      <c r="C26967" t="s">
        <v>19</v>
      </c>
      <c r="D26967" t="s">
        <v>33</v>
      </c>
      <c r="E26967" t="s">
        <v>538</v>
      </c>
    </row>
    <row r="26968" spans="1:5" x14ac:dyDescent="0.25">
      <c r="A26968" t="s">
        <v>27367</v>
      </c>
      <c r="B26968" t="s">
        <v>20</v>
      </c>
      <c r="C26968" t="s">
        <v>19</v>
      </c>
      <c r="D26968" t="s">
        <v>33</v>
      </c>
      <c r="E26968" t="s">
        <v>533</v>
      </c>
    </row>
    <row r="26969" spans="1:5" x14ac:dyDescent="0.25">
      <c r="A26969" t="s">
        <v>27137</v>
      </c>
      <c r="B26969" t="s">
        <v>20</v>
      </c>
      <c r="C26969" t="s">
        <v>19</v>
      </c>
      <c r="D26969" t="s">
        <v>33</v>
      </c>
      <c r="E26969" t="s">
        <v>538</v>
      </c>
    </row>
    <row r="26970" spans="1:5" x14ac:dyDescent="0.25">
      <c r="A26970" t="s">
        <v>43872</v>
      </c>
      <c r="B26970" t="s">
        <v>20</v>
      </c>
      <c r="C26970" t="s">
        <v>19</v>
      </c>
      <c r="D26970" t="s">
        <v>65</v>
      </c>
      <c r="E26970" t="s">
        <v>533</v>
      </c>
    </row>
    <row r="26971" spans="1:5" x14ac:dyDescent="0.25">
      <c r="A26971" t="s">
        <v>27139</v>
      </c>
      <c r="B26971" t="s">
        <v>20</v>
      </c>
      <c r="C26971" t="s">
        <v>19</v>
      </c>
      <c r="D26971" t="s">
        <v>33</v>
      </c>
      <c r="E26971" t="s">
        <v>538</v>
      </c>
    </row>
    <row r="26972" spans="1:5" x14ac:dyDescent="0.25">
      <c r="A26972" t="s">
        <v>17285</v>
      </c>
      <c r="B26972" t="s">
        <v>20</v>
      </c>
      <c r="C26972" t="s">
        <v>19</v>
      </c>
      <c r="D26972" t="s">
        <v>33</v>
      </c>
      <c r="E26972" t="s">
        <v>533</v>
      </c>
    </row>
    <row r="26973" spans="1:5" x14ac:dyDescent="0.25">
      <c r="A26973" t="s">
        <v>27141</v>
      </c>
      <c r="B26973" t="s">
        <v>20</v>
      </c>
      <c r="C26973" t="s">
        <v>19</v>
      </c>
      <c r="D26973" t="s">
        <v>33</v>
      </c>
      <c r="E26973" t="s">
        <v>530</v>
      </c>
    </row>
    <row r="26974" spans="1:5" x14ac:dyDescent="0.25">
      <c r="A26974" t="s">
        <v>27142</v>
      </c>
      <c r="B26974" t="s">
        <v>16</v>
      </c>
      <c r="C26974" t="s">
        <v>17</v>
      </c>
      <c r="D26974" t="s">
        <v>33</v>
      </c>
      <c r="E26974" t="s">
        <v>653</v>
      </c>
    </row>
    <row r="26975" spans="1:5" x14ac:dyDescent="0.25">
      <c r="A26975" t="s">
        <v>3451</v>
      </c>
      <c r="B26975" t="s">
        <v>20</v>
      </c>
      <c r="C26975" t="s">
        <v>19</v>
      </c>
      <c r="D26975" t="s">
        <v>33</v>
      </c>
      <c r="E26975" t="s">
        <v>533</v>
      </c>
    </row>
    <row r="26976" spans="1:5" x14ac:dyDescent="0.25">
      <c r="A26976" t="s">
        <v>27144</v>
      </c>
      <c r="B26976" t="s">
        <v>20</v>
      </c>
      <c r="C26976" t="s">
        <v>19</v>
      </c>
      <c r="D26976" t="s">
        <v>33</v>
      </c>
      <c r="E26976" t="s">
        <v>530</v>
      </c>
    </row>
    <row r="26977" spans="1:5" x14ac:dyDescent="0.25">
      <c r="A26977" t="s">
        <v>43873</v>
      </c>
      <c r="B26977" t="s">
        <v>20</v>
      </c>
      <c r="C26977" t="s">
        <v>19</v>
      </c>
      <c r="D26977" t="s">
        <v>69</v>
      </c>
      <c r="E26977" t="s">
        <v>533</v>
      </c>
    </row>
    <row r="26978" spans="1:5" x14ac:dyDescent="0.25">
      <c r="A26978" t="s">
        <v>27146</v>
      </c>
      <c r="B26978" t="s">
        <v>20</v>
      </c>
      <c r="C26978" t="s">
        <v>19</v>
      </c>
      <c r="D26978" t="s">
        <v>33</v>
      </c>
      <c r="E26978" t="s">
        <v>530</v>
      </c>
    </row>
    <row r="26979" spans="1:5" x14ac:dyDescent="0.25">
      <c r="A26979" t="s">
        <v>43874</v>
      </c>
      <c r="B26979" t="s">
        <v>20</v>
      </c>
      <c r="C26979" t="s">
        <v>19</v>
      </c>
      <c r="D26979" t="s">
        <v>69</v>
      </c>
      <c r="E26979" t="s">
        <v>533</v>
      </c>
    </row>
    <row r="26980" spans="1:5" x14ac:dyDescent="0.25">
      <c r="A26980" t="s">
        <v>27148</v>
      </c>
      <c r="B26980" t="s">
        <v>20</v>
      </c>
      <c r="C26980" t="s">
        <v>19</v>
      </c>
      <c r="D26980" t="s">
        <v>33</v>
      </c>
      <c r="E26980" t="s">
        <v>530</v>
      </c>
    </row>
    <row r="26981" spans="1:5" x14ac:dyDescent="0.25">
      <c r="A26981" t="s">
        <v>43875</v>
      </c>
      <c r="B26981" t="s">
        <v>20</v>
      </c>
      <c r="C26981" t="s">
        <v>19</v>
      </c>
      <c r="D26981" t="s">
        <v>69</v>
      </c>
      <c r="E26981" t="s">
        <v>533</v>
      </c>
    </row>
    <row r="26982" spans="1:5" x14ac:dyDescent="0.25">
      <c r="A26982" t="s">
        <v>27150</v>
      </c>
      <c r="B26982" t="s">
        <v>20</v>
      </c>
      <c r="C26982" t="s">
        <v>19</v>
      </c>
      <c r="D26982" t="s">
        <v>33</v>
      </c>
      <c r="E26982" t="s">
        <v>530</v>
      </c>
    </row>
    <row r="26983" spans="1:5" x14ac:dyDescent="0.25">
      <c r="A26983" t="s">
        <v>6460</v>
      </c>
      <c r="B26983" t="s">
        <v>20</v>
      </c>
      <c r="C26983" t="s">
        <v>19</v>
      </c>
      <c r="D26983" t="s">
        <v>33</v>
      </c>
      <c r="E26983" t="s">
        <v>533</v>
      </c>
    </row>
    <row r="26984" spans="1:5" x14ac:dyDescent="0.25">
      <c r="A26984" t="s">
        <v>27152</v>
      </c>
      <c r="B26984" t="s">
        <v>20</v>
      </c>
      <c r="C26984" t="s">
        <v>19</v>
      </c>
      <c r="D26984" t="s">
        <v>33</v>
      </c>
      <c r="E26984" t="s">
        <v>538</v>
      </c>
    </row>
    <row r="26985" spans="1:5" x14ac:dyDescent="0.25">
      <c r="A26985" t="s">
        <v>26104</v>
      </c>
      <c r="B26985" t="s">
        <v>20</v>
      </c>
      <c r="C26985" t="s">
        <v>19</v>
      </c>
      <c r="D26985" t="s">
        <v>33</v>
      </c>
      <c r="E26985" t="s">
        <v>533</v>
      </c>
    </row>
    <row r="26986" spans="1:5" x14ac:dyDescent="0.25">
      <c r="A26986" t="s">
        <v>43876</v>
      </c>
      <c r="B26986" t="s">
        <v>20</v>
      </c>
      <c r="C26986" t="s">
        <v>19</v>
      </c>
      <c r="D26986" t="s">
        <v>69</v>
      </c>
      <c r="E26986" t="s">
        <v>533</v>
      </c>
    </row>
    <row r="26987" spans="1:5" x14ac:dyDescent="0.25">
      <c r="A26987" t="s">
        <v>43877</v>
      </c>
      <c r="B26987" t="s">
        <v>20</v>
      </c>
      <c r="C26987" t="s">
        <v>19</v>
      </c>
      <c r="D26987" t="s">
        <v>65</v>
      </c>
      <c r="E26987" t="s">
        <v>533</v>
      </c>
    </row>
    <row r="26988" spans="1:5" x14ac:dyDescent="0.25">
      <c r="A26988" t="s">
        <v>43878</v>
      </c>
      <c r="B26988" t="s">
        <v>20</v>
      </c>
      <c r="C26988" t="s">
        <v>19</v>
      </c>
      <c r="D26988" t="s">
        <v>65</v>
      </c>
      <c r="E26988" t="s">
        <v>533</v>
      </c>
    </row>
    <row r="26989" spans="1:5" x14ac:dyDescent="0.25">
      <c r="A26989" t="s">
        <v>27157</v>
      </c>
      <c r="B26989" t="s">
        <v>20</v>
      </c>
      <c r="C26989" t="s">
        <v>21</v>
      </c>
      <c r="D26989" t="s">
        <v>33</v>
      </c>
      <c r="E26989" t="s">
        <v>581</v>
      </c>
    </row>
    <row r="26990" spans="1:5" x14ac:dyDescent="0.25">
      <c r="A26990" t="s">
        <v>27158</v>
      </c>
      <c r="B26990" t="s">
        <v>20</v>
      </c>
      <c r="C26990" t="s">
        <v>21</v>
      </c>
      <c r="D26990" t="s">
        <v>33</v>
      </c>
      <c r="E26990" t="s">
        <v>582</v>
      </c>
    </row>
    <row r="26991" spans="1:5" x14ac:dyDescent="0.25">
      <c r="A26991" t="s">
        <v>24024</v>
      </c>
      <c r="B26991" t="s">
        <v>20</v>
      </c>
      <c r="C26991" t="s">
        <v>19</v>
      </c>
      <c r="D26991" t="s">
        <v>33</v>
      </c>
      <c r="E26991" t="s">
        <v>533</v>
      </c>
    </row>
    <row r="26992" spans="1:5" x14ac:dyDescent="0.25">
      <c r="A26992" t="s">
        <v>27160</v>
      </c>
      <c r="B26992" t="s">
        <v>20</v>
      </c>
      <c r="C26992" t="s">
        <v>19</v>
      </c>
      <c r="D26992" t="s">
        <v>33</v>
      </c>
      <c r="E26992" t="s">
        <v>538</v>
      </c>
    </row>
    <row r="26993" spans="1:5" x14ac:dyDescent="0.25">
      <c r="A26993" t="s">
        <v>27161</v>
      </c>
      <c r="B26993" t="s">
        <v>20</v>
      </c>
      <c r="C26993" t="s">
        <v>19</v>
      </c>
      <c r="D26993" t="s">
        <v>33</v>
      </c>
      <c r="E26993" t="s">
        <v>530</v>
      </c>
    </row>
    <row r="26994" spans="1:5" x14ac:dyDescent="0.25">
      <c r="A26994" t="s">
        <v>19070</v>
      </c>
      <c r="B26994" t="s">
        <v>20</v>
      </c>
      <c r="C26994" t="s">
        <v>19</v>
      </c>
      <c r="D26994" t="s">
        <v>33</v>
      </c>
      <c r="E26994" t="s">
        <v>533</v>
      </c>
    </row>
    <row r="26995" spans="1:5" x14ac:dyDescent="0.25">
      <c r="A26995" t="s">
        <v>27163</v>
      </c>
      <c r="B26995" t="s">
        <v>20</v>
      </c>
      <c r="C26995" t="s">
        <v>22</v>
      </c>
      <c r="D26995" t="s">
        <v>33</v>
      </c>
      <c r="E26995" t="s">
        <v>536</v>
      </c>
    </row>
    <row r="26996" spans="1:5" x14ac:dyDescent="0.25">
      <c r="A26996" t="s">
        <v>27164</v>
      </c>
      <c r="B26996" t="s">
        <v>16</v>
      </c>
      <c r="C26996" t="s">
        <v>17</v>
      </c>
      <c r="D26996" t="s">
        <v>33</v>
      </c>
      <c r="E26996" t="s">
        <v>653</v>
      </c>
    </row>
    <row r="26997" spans="1:5" x14ac:dyDescent="0.25">
      <c r="A26997" t="s">
        <v>27165</v>
      </c>
      <c r="B26997" t="s">
        <v>16</v>
      </c>
      <c r="C26997" t="s">
        <v>17</v>
      </c>
      <c r="D26997" t="s">
        <v>33</v>
      </c>
      <c r="E26997" t="s">
        <v>650</v>
      </c>
    </row>
    <row r="26998" spans="1:5" x14ac:dyDescent="0.25">
      <c r="A26998" t="s">
        <v>24196</v>
      </c>
      <c r="B26998" t="s">
        <v>20</v>
      </c>
      <c r="C26998" t="s">
        <v>19</v>
      </c>
      <c r="D26998" t="s">
        <v>33</v>
      </c>
      <c r="E26998" t="s">
        <v>533</v>
      </c>
    </row>
    <row r="26999" spans="1:5" x14ac:dyDescent="0.25">
      <c r="A26999" t="s">
        <v>26959</v>
      </c>
      <c r="B26999" t="s">
        <v>20</v>
      </c>
      <c r="C26999" t="s">
        <v>19</v>
      </c>
      <c r="D26999" t="s">
        <v>33</v>
      </c>
      <c r="E26999" t="s">
        <v>533</v>
      </c>
    </row>
    <row r="27000" spans="1:5" x14ac:dyDescent="0.25">
      <c r="A27000" t="s">
        <v>27168</v>
      </c>
      <c r="B27000" t="s">
        <v>20</v>
      </c>
      <c r="C27000" t="s">
        <v>21</v>
      </c>
      <c r="D27000" t="s">
        <v>33</v>
      </c>
      <c r="E27000" t="s">
        <v>582</v>
      </c>
    </row>
    <row r="27001" spans="1:5" x14ac:dyDescent="0.25">
      <c r="A27001" t="s">
        <v>14657</v>
      </c>
      <c r="B27001" t="s">
        <v>20</v>
      </c>
      <c r="C27001" t="s">
        <v>19</v>
      </c>
      <c r="D27001" t="s">
        <v>33</v>
      </c>
      <c r="E27001" t="s">
        <v>533</v>
      </c>
    </row>
    <row r="27002" spans="1:5" x14ac:dyDescent="0.25">
      <c r="A27002" t="s">
        <v>27170</v>
      </c>
      <c r="B27002" t="s">
        <v>20</v>
      </c>
      <c r="C27002" t="s">
        <v>19</v>
      </c>
      <c r="D27002" t="s">
        <v>33</v>
      </c>
      <c r="E27002" t="s">
        <v>530</v>
      </c>
    </row>
    <row r="27003" spans="1:5" x14ac:dyDescent="0.25">
      <c r="A27003" t="s">
        <v>26921</v>
      </c>
      <c r="B27003" t="s">
        <v>20</v>
      </c>
      <c r="C27003" t="s">
        <v>19</v>
      </c>
      <c r="D27003" t="s">
        <v>33</v>
      </c>
      <c r="E27003" t="s">
        <v>533</v>
      </c>
    </row>
    <row r="27004" spans="1:5" x14ac:dyDescent="0.25">
      <c r="A27004" t="s">
        <v>27172</v>
      </c>
      <c r="B27004" t="s">
        <v>20</v>
      </c>
      <c r="C27004" t="s">
        <v>21</v>
      </c>
      <c r="D27004" t="s">
        <v>33</v>
      </c>
      <c r="E27004" t="s">
        <v>582</v>
      </c>
    </row>
    <row r="27005" spans="1:5" x14ac:dyDescent="0.25">
      <c r="A27005" t="s">
        <v>25263</v>
      </c>
      <c r="B27005" t="s">
        <v>20</v>
      </c>
      <c r="C27005" t="s">
        <v>19</v>
      </c>
      <c r="D27005" t="s">
        <v>33</v>
      </c>
      <c r="E27005" t="s">
        <v>533</v>
      </c>
    </row>
    <row r="27006" spans="1:5" x14ac:dyDescent="0.25">
      <c r="A27006" t="s">
        <v>25330</v>
      </c>
      <c r="B27006" t="s">
        <v>20</v>
      </c>
      <c r="C27006" t="s">
        <v>19</v>
      </c>
      <c r="D27006" t="s">
        <v>33</v>
      </c>
      <c r="E27006" t="s">
        <v>533</v>
      </c>
    </row>
    <row r="27007" spans="1:5" x14ac:dyDescent="0.25">
      <c r="A27007" t="s">
        <v>27175</v>
      </c>
      <c r="B27007" t="s">
        <v>20</v>
      </c>
      <c r="C27007" t="s">
        <v>19</v>
      </c>
      <c r="D27007" t="s">
        <v>33</v>
      </c>
      <c r="E27007" t="s">
        <v>538</v>
      </c>
    </row>
    <row r="27008" spans="1:5" x14ac:dyDescent="0.25">
      <c r="A27008" t="s">
        <v>27176</v>
      </c>
      <c r="B27008" t="s">
        <v>20</v>
      </c>
      <c r="C27008" t="s">
        <v>19</v>
      </c>
      <c r="D27008" t="s">
        <v>33</v>
      </c>
      <c r="E27008" t="s">
        <v>530</v>
      </c>
    </row>
    <row r="27009" spans="1:5" x14ac:dyDescent="0.25">
      <c r="A27009" t="s">
        <v>27177</v>
      </c>
      <c r="B27009" t="s">
        <v>20</v>
      </c>
      <c r="C27009" t="s">
        <v>19</v>
      </c>
      <c r="D27009" t="s">
        <v>33</v>
      </c>
      <c r="E27009" t="s">
        <v>538</v>
      </c>
    </row>
    <row r="27010" spans="1:5" x14ac:dyDescent="0.25">
      <c r="A27010" t="s">
        <v>6456</v>
      </c>
      <c r="B27010" t="s">
        <v>20</v>
      </c>
      <c r="C27010" t="s">
        <v>19</v>
      </c>
      <c r="D27010" t="s">
        <v>33</v>
      </c>
      <c r="E27010" t="s">
        <v>533</v>
      </c>
    </row>
    <row r="27011" spans="1:5" x14ac:dyDescent="0.25">
      <c r="A27011" t="s">
        <v>27179</v>
      </c>
      <c r="B27011" t="s">
        <v>20</v>
      </c>
      <c r="C27011" t="s">
        <v>19</v>
      </c>
      <c r="D27011" t="s">
        <v>33</v>
      </c>
      <c r="E27011" t="s">
        <v>538</v>
      </c>
    </row>
    <row r="27012" spans="1:5" x14ac:dyDescent="0.25">
      <c r="A27012" t="s">
        <v>14654</v>
      </c>
      <c r="B27012" t="s">
        <v>20</v>
      </c>
      <c r="C27012" t="s">
        <v>19</v>
      </c>
      <c r="D27012" t="s">
        <v>33</v>
      </c>
      <c r="E27012" t="s">
        <v>533</v>
      </c>
    </row>
    <row r="27013" spans="1:5" x14ac:dyDescent="0.25">
      <c r="A27013" t="s">
        <v>27181</v>
      </c>
      <c r="B27013" t="s">
        <v>20</v>
      </c>
      <c r="C27013" t="s">
        <v>19</v>
      </c>
      <c r="D27013" t="s">
        <v>33</v>
      </c>
      <c r="E27013" t="s">
        <v>530</v>
      </c>
    </row>
    <row r="27014" spans="1:5" x14ac:dyDescent="0.25">
      <c r="A27014" t="s">
        <v>24798</v>
      </c>
      <c r="B27014" t="s">
        <v>20</v>
      </c>
      <c r="C27014" t="s">
        <v>19</v>
      </c>
      <c r="D27014" t="s">
        <v>33</v>
      </c>
      <c r="E27014" t="s">
        <v>533</v>
      </c>
    </row>
    <row r="27015" spans="1:5" x14ac:dyDescent="0.25">
      <c r="A27015" t="s">
        <v>27183</v>
      </c>
      <c r="B27015" t="s">
        <v>20</v>
      </c>
      <c r="C27015" t="s">
        <v>19</v>
      </c>
      <c r="D27015" t="s">
        <v>33</v>
      </c>
      <c r="E27015" t="s">
        <v>538</v>
      </c>
    </row>
    <row r="27016" spans="1:5" x14ac:dyDescent="0.25">
      <c r="A27016" t="s">
        <v>27184</v>
      </c>
      <c r="B27016" t="s">
        <v>20</v>
      </c>
      <c r="C27016" t="s">
        <v>19</v>
      </c>
      <c r="D27016" t="s">
        <v>33</v>
      </c>
      <c r="E27016" t="s">
        <v>538</v>
      </c>
    </row>
    <row r="27017" spans="1:5" x14ac:dyDescent="0.25">
      <c r="A27017" t="s">
        <v>43879</v>
      </c>
      <c r="B27017" t="s">
        <v>20</v>
      </c>
      <c r="C27017" t="s">
        <v>19</v>
      </c>
      <c r="D27017" t="s">
        <v>69</v>
      </c>
      <c r="E27017" t="s">
        <v>533</v>
      </c>
    </row>
    <row r="27018" spans="1:5" x14ac:dyDescent="0.25">
      <c r="A27018" t="s">
        <v>43880</v>
      </c>
      <c r="B27018" t="s">
        <v>20</v>
      </c>
      <c r="C27018" t="s">
        <v>19</v>
      </c>
      <c r="D27018" t="s">
        <v>69</v>
      </c>
      <c r="E27018" t="s">
        <v>533</v>
      </c>
    </row>
    <row r="27019" spans="1:5" x14ac:dyDescent="0.25">
      <c r="A27019" t="s">
        <v>27187</v>
      </c>
      <c r="B27019" t="s">
        <v>20</v>
      </c>
      <c r="C27019" t="s">
        <v>19</v>
      </c>
      <c r="D27019" t="s">
        <v>33</v>
      </c>
      <c r="E27019" t="s">
        <v>538</v>
      </c>
    </row>
    <row r="27020" spans="1:5" x14ac:dyDescent="0.25">
      <c r="A27020" t="s">
        <v>43881</v>
      </c>
      <c r="B27020" t="s">
        <v>20</v>
      </c>
      <c r="C27020" t="s">
        <v>19</v>
      </c>
      <c r="D27020" t="s">
        <v>69</v>
      </c>
      <c r="E27020" t="s">
        <v>533</v>
      </c>
    </row>
    <row r="27021" spans="1:5" x14ac:dyDescent="0.25">
      <c r="A27021" t="s">
        <v>27189</v>
      </c>
      <c r="B27021" t="s">
        <v>20</v>
      </c>
      <c r="C27021" t="s">
        <v>19</v>
      </c>
      <c r="D27021" t="s">
        <v>33</v>
      </c>
      <c r="E27021" t="s">
        <v>538</v>
      </c>
    </row>
    <row r="27022" spans="1:5" x14ac:dyDescent="0.25">
      <c r="A27022" t="s">
        <v>13982</v>
      </c>
      <c r="B27022" t="s">
        <v>20</v>
      </c>
      <c r="C27022" t="s">
        <v>19</v>
      </c>
      <c r="D27022" t="s">
        <v>33</v>
      </c>
      <c r="E27022" t="s">
        <v>533</v>
      </c>
    </row>
    <row r="27023" spans="1:5" x14ac:dyDescent="0.25">
      <c r="A27023" t="s">
        <v>27191</v>
      </c>
      <c r="B27023" t="s">
        <v>20</v>
      </c>
      <c r="C27023" t="s">
        <v>19</v>
      </c>
      <c r="D27023" t="s">
        <v>33</v>
      </c>
      <c r="E27023" t="s">
        <v>538</v>
      </c>
    </row>
    <row r="27024" spans="1:5" x14ac:dyDescent="0.25">
      <c r="A27024" t="s">
        <v>25273</v>
      </c>
      <c r="B27024" t="s">
        <v>20</v>
      </c>
      <c r="C27024" t="s">
        <v>19</v>
      </c>
      <c r="D27024" t="s">
        <v>33</v>
      </c>
      <c r="E27024" t="s">
        <v>533</v>
      </c>
    </row>
    <row r="27025" spans="1:5" x14ac:dyDescent="0.25">
      <c r="A27025" t="s">
        <v>27193</v>
      </c>
      <c r="B27025" t="s">
        <v>20</v>
      </c>
      <c r="C27025" t="s">
        <v>19</v>
      </c>
      <c r="D27025" t="s">
        <v>33</v>
      </c>
      <c r="E27025" t="s">
        <v>538</v>
      </c>
    </row>
    <row r="27026" spans="1:5" x14ac:dyDescent="0.25">
      <c r="A27026" t="s">
        <v>25277</v>
      </c>
      <c r="B27026" t="s">
        <v>20</v>
      </c>
      <c r="C27026" t="s">
        <v>19</v>
      </c>
      <c r="D27026" t="s">
        <v>33</v>
      </c>
      <c r="E27026" t="s">
        <v>533</v>
      </c>
    </row>
    <row r="27027" spans="1:5" x14ac:dyDescent="0.25">
      <c r="A27027" t="s">
        <v>27195</v>
      </c>
      <c r="B27027" t="s">
        <v>20</v>
      </c>
      <c r="C27027" t="s">
        <v>19</v>
      </c>
      <c r="D27027" t="s">
        <v>33</v>
      </c>
      <c r="E27027" t="s">
        <v>538</v>
      </c>
    </row>
    <row r="27028" spans="1:5" x14ac:dyDescent="0.25">
      <c r="A27028" t="s">
        <v>7930</v>
      </c>
      <c r="B27028" t="s">
        <v>20</v>
      </c>
      <c r="C27028" t="s">
        <v>19</v>
      </c>
      <c r="D27028" t="s">
        <v>33</v>
      </c>
      <c r="E27028" t="s">
        <v>533</v>
      </c>
    </row>
    <row r="27029" spans="1:5" x14ac:dyDescent="0.25">
      <c r="A27029" t="s">
        <v>6461</v>
      </c>
      <c r="B27029" t="s">
        <v>20</v>
      </c>
      <c r="C27029" t="s">
        <v>19</v>
      </c>
      <c r="D27029" t="s">
        <v>33</v>
      </c>
      <c r="E27029" t="s">
        <v>533</v>
      </c>
    </row>
    <row r="27030" spans="1:5" x14ac:dyDescent="0.25">
      <c r="A27030" t="s">
        <v>21908</v>
      </c>
      <c r="B27030" t="s">
        <v>20</v>
      </c>
      <c r="C27030" t="s">
        <v>19</v>
      </c>
      <c r="D27030" t="s">
        <v>33</v>
      </c>
      <c r="E27030" t="s">
        <v>533</v>
      </c>
    </row>
    <row r="27031" spans="1:5" x14ac:dyDescent="0.25">
      <c r="A27031" t="s">
        <v>17178</v>
      </c>
      <c r="B27031" t="s">
        <v>20</v>
      </c>
      <c r="C27031" t="s">
        <v>19</v>
      </c>
      <c r="D27031" t="s">
        <v>33</v>
      </c>
      <c r="E27031" t="s">
        <v>533</v>
      </c>
    </row>
    <row r="27032" spans="1:5" x14ac:dyDescent="0.25">
      <c r="A27032" t="s">
        <v>5190</v>
      </c>
      <c r="B27032" t="s">
        <v>20</v>
      </c>
      <c r="C27032" t="s">
        <v>19</v>
      </c>
      <c r="D27032" t="s">
        <v>33</v>
      </c>
      <c r="E27032" t="s">
        <v>553</v>
      </c>
    </row>
    <row r="27033" spans="1:5" x14ac:dyDescent="0.25">
      <c r="A27033" t="s">
        <v>27201</v>
      </c>
      <c r="B27033" t="s">
        <v>20</v>
      </c>
      <c r="C27033" t="s">
        <v>19</v>
      </c>
      <c r="D27033" t="s">
        <v>33</v>
      </c>
      <c r="E27033" t="s">
        <v>530</v>
      </c>
    </row>
    <row r="27034" spans="1:5" x14ac:dyDescent="0.25">
      <c r="A27034" t="s">
        <v>3989</v>
      </c>
      <c r="B27034" t="s">
        <v>20</v>
      </c>
      <c r="C27034" t="s">
        <v>19</v>
      </c>
      <c r="D27034" t="s">
        <v>33</v>
      </c>
      <c r="E27034" t="s">
        <v>533</v>
      </c>
    </row>
    <row r="27035" spans="1:5" x14ac:dyDescent="0.25">
      <c r="A27035" t="s">
        <v>27203</v>
      </c>
      <c r="B27035" t="s">
        <v>20</v>
      </c>
      <c r="C27035" t="s">
        <v>19</v>
      </c>
      <c r="D27035" t="s">
        <v>65</v>
      </c>
      <c r="E27035" t="s">
        <v>562</v>
      </c>
    </row>
    <row r="27036" spans="1:5" x14ac:dyDescent="0.25">
      <c r="A27036" t="s">
        <v>27204</v>
      </c>
      <c r="B27036" t="s">
        <v>16</v>
      </c>
      <c r="C27036" t="s">
        <v>17</v>
      </c>
      <c r="D27036" t="s">
        <v>33</v>
      </c>
      <c r="E27036" t="s">
        <v>653</v>
      </c>
    </row>
    <row r="27037" spans="1:5" x14ac:dyDescent="0.25">
      <c r="A27037" t="s">
        <v>27205</v>
      </c>
      <c r="B27037" t="s">
        <v>16</v>
      </c>
      <c r="C27037" t="s">
        <v>17</v>
      </c>
      <c r="D27037" t="s">
        <v>33</v>
      </c>
      <c r="E27037" t="s">
        <v>653</v>
      </c>
    </row>
    <row r="27038" spans="1:5" x14ac:dyDescent="0.25">
      <c r="A27038" t="s">
        <v>43882</v>
      </c>
      <c r="B27038" t="s">
        <v>20</v>
      </c>
      <c r="C27038" t="s">
        <v>19</v>
      </c>
      <c r="D27038" t="s">
        <v>69</v>
      </c>
      <c r="E27038" t="s">
        <v>533</v>
      </c>
    </row>
    <row r="27039" spans="1:5" x14ac:dyDescent="0.25">
      <c r="A27039" t="s">
        <v>27207</v>
      </c>
      <c r="B27039" t="s">
        <v>16</v>
      </c>
      <c r="C27039" t="s">
        <v>15</v>
      </c>
      <c r="D27039" t="s">
        <v>33</v>
      </c>
      <c r="E27039" t="s">
        <v>659</v>
      </c>
    </row>
    <row r="27040" spans="1:5" x14ac:dyDescent="0.25">
      <c r="A27040" t="s">
        <v>43883</v>
      </c>
      <c r="B27040" t="s">
        <v>20</v>
      </c>
      <c r="C27040" t="s">
        <v>19</v>
      </c>
      <c r="D27040" t="s">
        <v>69</v>
      </c>
      <c r="E27040" t="s">
        <v>533</v>
      </c>
    </row>
    <row r="27041" spans="1:5" x14ac:dyDescent="0.25">
      <c r="A27041" t="s">
        <v>43884</v>
      </c>
      <c r="B27041" t="s">
        <v>20</v>
      </c>
      <c r="C27041" t="s">
        <v>19</v>
      </c>
      <c r="D27041" t="s">
        <v>69</v>
      </c>
      <c r="E27041" t="s">
        <v>533</v>
      </c>
    </row>
    <row r="27042" spans="1:5" x14ac:dyDescent="0.25">
      <c r="A27042" t="s">
        <v>12002</v>
      </c>
      <c r="B27042" t="s">
        <v>20</v>
      </c>
      <c r="C27042" t="s">
        <v>19</v>
      </c>
      <c r="D27042" t="s">
        <v>33</v>
      </c>
      <c r="E27042" t="s">
        <v>553</v>
      </c>
    </row>
    <row r="27043" spans="1:5" x14ac:dyDescent="0.25">
      <c r="A27043" t="s">
        <v>11847</v>
      </c>
      <c r="B27043" t="s">
        <v>20</v>
      </c>
      <c r="C27043" t="s">
        <v>19</v>
      </c>
      <c r="D27043" t="s">
        <v>33</v>
      </c>
      <c r="E27043" t="s">
        <v>553</v>
      </c>
    </row>
    <row r="27044" spans="1:5" x14ac:dyDescent="0.25">
      <c r="A27044" t="s">
        <v>12005</v>
      </c>
      <c r="B27044" t="s">
        <v>20</v>
      </c>
      <c r="C27044" t="s">
        <v>19</v>
      </c>
      <c r="D27044" t="s">
        <v>33</v>
      </c>
      <c r="E27044" t="s">
        <v>553</v>
      </c>
    </row>
    <row r="27045" spans="1:5" x14ac:dyDescent="0.25">
      <c r="A27045" t="s">
        <v>27213</v>
      </c>
      <c r="B27045" t="s">
        <v>20</v>
      </c>
      <c r="C27045" t="s">
        <v>22</v>
      </c>
      <c r="D27045" t="s">
        <v>33</v>
      </c>
      <c r="E27045" t="s">
        <v>536</v>
      </c>
    </row>
    <row r="27046" spans="1:5" x14ac:dyDescent="0.25">
      <c r="A27046" t="s">
        <v>27214</v>
      </c>
      <c r="B27046" t="s">
        <v>20</v>
      </c>
      <c r="C27046" t="s">
        <v>22</v>
      </c>
      <c r="D27046" t="s">
        <v>33</v>
      </c>
      <c r="E27046" t="s">
        <v>693</v>
      </c>
    </row>
    <row r="27047" spans="1:5" x14ac:dyDescent="0.25">
      <c r="A27047" t="s">
        <v>12024</v>
      </c>
      <c r="B27047" t="s">
        <v>20</v>
      </c>
      <c r="C27047" t="s">
        <v>19</v>
      </c>
      <c r="D27047" t="s">
        <v>33</v>
      </c>
      <c r="E27047" t="s">
        <v>553</v>
      </c>
    </row>
    <row r="27048" spans="1:5" x14ac:dyDescent="0.25">
      <c r="A27048" t="s">
        <v>24961</v>
      </c>
      <c r="B27048" t="s">
        <v>16</v>
      </c>
      <c r="C27048" t="s">
        <v>15</v>
      </c>
      <c r="D27048" t="s">
        <v>33</v>
      </c>
      <c r="E27048" t="s">
        <v>628</v>
      </c>
    </row>
    <row r="27049" spans="1:5" x14ac:dyDescent="0.25">
      <c r="A27049" t="s">
        <v>27217</v>
      </c>
      <c r="B27049" t="s">
        <v>20</v>
      </c>
      <c r="C27049" t="s">
        <v>21</v>
      </c>
      <c r="D27049" t="s">
        <v>33</v>
      </c>
      <c r="E27049" t="s">
        <v>582</v>
      </c>
    </row>
    <row r="27050" spans="1:5" x14ac:dyDescent="0.25">
      <c r="A27050" t="s">
        <v>13194</v>
      </c>
      <c r="B27050" t="s">
        <v>20</v>
      </c>
      <c r="C27050" t="s">
        <v>19</v>
      </c>
      <c r="D27050" t="s">
        <v>33</v>
      </c>
      <c r="E27050" t="s">
        <v>533</v>
      </c>
    </row>
    <row r="27051" spans="1:5" x14ac:dyDescent="0.25">
      <c r="A27051" t="s">
        <v>19071</v>
      </c>
      <c r="B27051" t="s">
        <v>20</v>
      </c>
      <c r="C27051" t="s">
        <v>19</v>
      </c>
      <c r="D27051" t="s">
        <v>33</v>
      </c>
      <c r="E27051" t="s">
        <v>533</v>
      </c>
    </row>
    <row r="27052" spans="1:5" x14ac:dyDescent="0.25">
      <c r="A27052" t="s">
        <v>27219</v>
      </c>
      <c r="B27052" t="s">
        <v>20</v>
      </c>
      <c r="C27052" t="s">
        <v>19</v>
      </c>
      <c r="D27052" t="s">
        <v>33</v>
      </c>
      <c r="E27052" t="s">
        <v>538</v>
      </c>
    </row>
    <row r="27053" spans="1:5" x14ac:dyDescent="0.25">
      <c r="A27053" t="s">
        <v>3452</v>
      </c>
      <c r="B27053" t="s">
        <v>20</v>
      </c>
      <c r="C27053" t="s">
        <v>19</v>
      </c>
      <c r="D27053" t="s">
        <v>33</v>
      </c>
      <c r="E27053" t="s">
        <v>533</v>
      </c>
    </row>
    <row r="27054" spans="1:5" x14ac:dyDescent="0.25">
      <c r="A27054" t="s">
        <v>27221</v>
      </c>
      <c r="B27054" t="s">
        <v>20</v>
      </c>
      <c r="C27054" t="s">
        <v>19</v>
      </c>
      <c r="D27054" t="s">
        <v>33</v>
      </c>
      <c r="E27054" t="s">
        <v>530</v>
      </c>
    </row>
    <row r="27055" spans="1:5" x14ac:dyDescent="0.25">
      <c r="A27055" t="s">
        <v>17070</v>
      </c>
      <c r="B27055" t="s">
        <v>20</v>
      </c>
      <c r="C27055" t="s">
        <v>19</v>
      </c>
      <c r="D27055" t="s">
        <v>33</v>
      </c>
      <c r="E27055" t="s">
        <v>533</v>
      </c>
    </row>
    <row r="27056" spans="1:5" x14ac:dyDescent="0.25">
      <c r="A27056" t="s">
        <v>18775</v>
      </c>
      <c r="B27056" t="s">
        <v>20</v>
      </c>
      <c r="C27056" t="s">
        <v>19</v>
      </c>
      <c r="D27056" t="s">
        <v>69</v>
      </c>
      <c r="E27056" t="s">
        <v>533</v>
      </c>
    </row>
    <row r="27057" spans="1:5" x14ac:dyDescent="0.25">
      <c r="A27057" t="s">
        <v>18825</v>
      </c>
      <c r="B27057" t="s">
        <v>20</v>
      </c>
      <c r="C27057" t="s">
        <v>19</v>
      </c>
      <c r="D27057" t="s">
        <v>69</v>
      </c>
      <c r="E27057" t="s">
        <v>533</v>
      </c>
    </row>
    <row r="27058" spans="1:5" x14ac:dyDescent="0.25">
      <c r="A27058" t="s">
        <v>27225</v>
      </c>
      <c r="B27058" t="s">
        <v>20</v>
      </c>
      <c r="C27058" t="s">
        <v>19</v>
      </c>
      <c r="D27058" t="s">
        <v>33</v>
      </c>
      <c r="E27058" t="s">
        <v>530</v>
      </c>
    </row>
    <row r="27059" spans="1:5" x14ac:dyDescent="0.25">
      <c r="A27059" t="s">
        <v>22467</v>
      </c>
      <c r="B27059" t="s">
        <v>20</v>
      </c>
      <c r="C27059" t="s">
        <v>19</v>
      </c>
      <c r="D27059" t="s">
        <v>69</v>
      </c>
      <c r="E27059" t="s">
        <v>533</v>
      </c>
    </row>
    <row r="27060" spans="1:5" x14ac:dyDescent="0.25">
      <c r="A27060" t="s">
        <v>27227</v>
      </c>
      <c r="B27060" t="s">
        <v>20</v>
      </c>
      <c r="C27060" t="s">
        <v>21</v>
      </c>
      <c r="D27060" t="s">
        <v>33</v>
      </c>
      <c r="E27060" t="s">
        <v>581</v>
      </c>
    </row>
    <row r="27061" spans="1:5" x14ac:dyDescent="0.25">
      <c r="A27061" t="s">
        <v>43885</v>
      </c>
      <c r="B27061" t="s">
        <v>20</v>
      </c>
      <c r="C27061" t="s">
        <v>19</v>
      </c>
      <c r="D27061" t="s">
        <v>65</v>
      </c>
      <c r="E27061" t="s">
        <v>533</v>
      </c>
    </row>
    <row r="27062" spans="1:5" x14ac:dyDescent="0.25">
      <c r="A27062" t="s">
        <v>27229</v>
      </c>
      <c r="B27062" t="s">
        <v>20</v>
      </c>
      <c r="C27062" t="s">
        <v>19</v>
      </c>
      <c r="D27062" t="s">
        <v>33</v>
      </c>
      <c r="E27062" t="s">
        <v>530</v>
      </c>
    </row>
    <row r="27063" spans="1:5" x14ac:dyDescent="0.25">
      <c r="A27063" t="s">
        <v>27230</v>
      </c>
      <c r="B27063" t="s">
        <v>20</v>
      </c>
      <c r="C27063" t="s">
        <v>19</v>
      </c>
      <c r="D27063" t="s">
        <v>33</v>
      </c>
      <c r="E27063" t="s">
        <v>530</v>
      </c>
    </row>
    <row r="27064" spans="1:5" x14ac:dyDescent="0.25">
      <c r="A27064" t="s">
        <v>43886</v>
      </c>
      <c r="B27064" t="s">
        <v>20</v>
      </c>
      <c r="C27064" t="s">
        <v>19</v>
      </c>
      <c r="D27064" t="s">
        <v>65</v>
      </c>
      <c r="E27064" t="s">
        <v>533</v>
      </c>
    </row>
    <row r="27065" spans="1:5" x14ac:dyDescent="0.25">
      <c r="A27065" t="s">
        <v>27232</v>
      </c>
      <c r="B27065" t="s">
        <v>16</v>
      </c>
      <c r="C27065" t="s">
        <v>15</v>
      </c>
      <c r="D27065" t="s">
        <v>33</v>
      </c>
      <c r="E27065" t="s">
        <v>659</v>
      </c>
    </row>
    <row r="27066" spans="1:5" x14ac:dyDescent="0.25">
      <c r="A27066" t="s">
        <v>43887</v>
      </c>
      <c r="B27066" t="s">
        <v>20</v>
      </c>
      <c r="C27066" t="s">
        <v>19</v>
      </c>
      <c r="D27066" t="s">
        <v>65</v>
      </c>
      <c r="E27066" t="s">
        <v>533</v>
      </c>
    </row>
    <row r="27067" spans="1:5" x14ac:dyDescent="0.25">
      <c r="A27067" t="s">
        <v>22555</v>
      </c>
      <c r="B27067" t="s">
        <v>20</v>
      </c>
      <c r="C27067" t="s">
        <v>19</v>
      </c>
      <c r="D27067" t="s">
        <v>33</v>
      </c>
      <c r="E27067" t="s">
        <v>533</v>
      </c>
    </row>
    <row r="27068" spans="1:5" x14ac:dyDescent="0.25">
      <c r="A27068" t="s">
        <v>27235</v>
      </c>
      <c r="B27068" t="s">
        <v>20</v>
      </c>
      <c r="C27068" t="s">
        <v>21</v>
      </c>
      <c r="D27068" t="s">
        <v>33</v>
      </c>
      <c r="E27068" t="s">
        <v>564</v>
      </c>
    </row>
    <row r="27069" spans="1:5" x14ac:dyDescent="0.25">
      <c r="A27069" t="s">
        <v>18284</v>
      </c>
      <c r="B27069" t="s">
        <v>16</v>
      </c>
      <c r="C27069" t="s">
        <v>15</v>
      </c>
      <c r="D27069" t="s">
        <v>33</v>
      </c>
      <c r="E27069" t="s">
        <v>628</v>
      </c>
    </row>
    <row r="27070" spans="1:5" x14ac:dyDescent="0.25">
      <c r="A27070" t="s">
        <v>27237</v>
      </c>
      <c r="B27070" t="s">
        <v>20</v>
      </c>
      <c r="C27070" t="s">
        <v>19</v>
      </c>
      <c r="D27070" t="s">
        <v>33</v>
      </c>
      <c r="E27070" t="s">
        <v>538</v>
      </c>
    </row>
    <row r="27071" spans="1:5" x14ac:dyDescent="0.25">
      <c r="A27071" t="s">
        <v>27238</v>
      </c>
      <c r="B27071" t="s">
        <v>20</v>
      </c>
      <c r="C27071" t="s">
        <v>19</v>
      </c>
      <c r="D27071" t="s">
        <v>33</v>
      </c>
      <c r="E27071" t="s">
        <v>809</v>
      </c>
    </row>
    <row r="27072" spans="1:5" x14ac:dyDescent="0.25">
      <c r="A27072" t="s">
        <v>27239</v>
      </c>
      <c r="B27072" t="s">
        <v>20</v>
      </c>
      <c r="C27072" t="s">
        <v>19</v>
      </c>
      <c r="D27072" t="s">
        <v>33</v>
      </c>
      <c r="E27072" t="s">
        <v>785</v>
      </c>
    </row>
    <row r="27073" spans="1:5" x14ac:dyDescent="0.25">
      <c r="A27073" t="s">
        <v>27240</v>
      </c>
      <c r="B27073" t="s">
        <v>20</v>
      </c>
      <c r="C27073" t="s">
        <v>19</v>
      </c>
      <c r="D27073" t="s">
        <v>33</v>
      </c>
      <c r="E27073" t="s">
        <v>523</v>
      </c>
    </row>
    <row r="27074" spans="1:5" x14ac:dyDescent="0.25">
      <c r="A27074" t="s">
        <v>24495</v>
      </c>
      <c r="B27074" t="s">
        <v>20</v>
      </c>
      <c r="C27074" t="s">
        <v>19</v>
      </c>
      <c r="D27074" t="s">
        <v>33</v>
      </c>
      <c r="E27074" t="s">
        <v>553</v>
      </c>
    </row>
    <row r="27075" spans="1:5" x14ac:dyDescent="0.25">
      <c r="A27075" t="s">
        <v>27242</v>
      </c>
      <c r="B27075" t="s">
        <v>20</v>
      </c>
      <c r="C27075" t="s">
        <v>19</v>
      </c>
      <c r="D27075" t="s">
        <v>33</v>
      </c>
      <c r="E27075" t="s">
        <v>538</v>
      </c>
    </row>
    <row r="27076" spans="1:5" x14ac:dyDescent="0.25">
      <c r="A27076" t="s">
        <v>2533</v>
      </c>
      <c r="B27076" t="s">
        <v>20</v>
      </c>
      <c r="C27076" t="s">
        <v>19</v>
      </c>
      <c r="D27076" t="s">
        <v>33</v>
      </c>
      <c r="E27076" t="s">
        <v>533</v>
      </c>
    </row>
    <row r="27077" spans="1:5" x14ac:dyDescent="0.25">
      <c r="A27077" t="s">
        <v>27244</v>
      </c>
      <c r="B27077" t="s">
        <v>20</v>
      </c>
      <c r="C27077" t="s">
        <v>19</v>
      </c>
      <c r="D27077" t="s">
        <v>33</v>
      </c>
      <c r="E27077" t="s">
        <v>530</v>
      </c>
    </row>
    <row r="27078" spans="1:5" x14ac:dyDescent="0.25">
      <c r="A27078" t="s">
        <v>20365</v>
      </c>
      <c r="B27078" t="s">
        <v>20</v>
      </c>
      <c r="C27078" t="s">
        <v>19</v>
      </c>
      <c r="D27078" t="s">
        <v>33</v>
      </c>
      <c r="E27078" t="s">
        <v>533</v>
      </c>
    </row>
    <row r="27079" spans="1:5" x14ac:dyDescent="0.25">
      <c r="A27079" t="s">
        <v>7933</v>
      </c>
      <c r="B27079" t="s">
        <v>20</v>
      </c>
      <c r="C27079" t="s">
        <v>19</v>
      </c>
      <c r="D27079" t="s">
        <v>33</v>
      </c>
      <c r="E27079" t="s">
        <v>533</v>
      </c>
    </row>
    <row r="27080" spans="1:5" x14ac:dyDescent="0.25">
      <c r="A27080" t="s">
        <v>27534</v>
      </c>
      <c r="B27080" t="s">
        <v>20</v>
      </c>
      <c r="C27080" t="s">
        <v>19</v>
      </c>
      <c r="D27080" t="s">
        <v>33</v>
      </c>
      <c r="E27080" t="s">
        <v>533</v>
      </c>
    </row>
    <row r="27081" spans="1:5" x14ac:dyDescent="0.25">
      <c r="A27081" t="s">
        <v>6518</v>
      </c>
      <c r="B27081" t="s">
        <v>20</v>
      </c>
      <c r="C27081" t="s">
        <v>19</v>
      </c>
      <c r="D27081" t="s">
        <v>33</v>
      </c>
      <c r="E27081" t="s">
        <v>533</v>
      </c>
    </row>
    <row r="27082" spans="1:5" x14ac:dyDescent="0.25">
      <c r="A27082" t="s">
        <v>27249</v>
      </c>
      <c r="B27082" t="s">
        <v>20</v>
      </c>
      <c r="C27082" t="s">
        <v>19</v>
      </c>
      <c r="D27082" t="s">
        <v>33</v>
      </c>
      <c r="E27082" t="s">
        <v>538</v>
      </c>
    </row>
    <row r="27083" spans="1:5" x14ac:dyDescent="0.25">
      <c r="A27083" t="s">
        <v>16790</v>
      </c>
      <c r="B27083" t="s">
        <v>20</v>
      </c>
      <c r="C27083" t="s">
        <v>19</v>
      </c>
      <c r="D27083" t="s">
        <v>33</v>
      </c>
      <c r="E27083" t="s">
        <v>533</v>
      </c>
    </row>
    <row r="27084" spans="1:5" x14ac:dyDescent="0.25">
      <c r="A27084" t="s">
        <v>11776</v>
      </c>
      <c r="B27084" t="s">
        <v>20</v>
      </c>
      <c r="C27084" t="s">
        <v>19</v>
      </c>
      <c r="D27084" t="s">
        <v>33</v>
      </c>
      <c r="E27084" t="s">
        <v>553</v>
      </c>
    </row>
    <row r="27085" spans="1:5" x14ac:dyDescent="0.25">
      <c r="A27085" t="s">
        <v>14791</v>
      </c>
      <c r="B27085" t="s">
        <v>20</v>
      </c>
      <c r="C27085" t="s">
        <v>19</v>
      </c>
      <c r="D27085" t="s">
        <v>33</v>
      </c>
      <c r="E27085" t="s">
        <v>533</v>
      </c>
    </row>
    <row r="27086" spans="1:5" x14ac:dyDescent="0.25">
      <c r="A27086" t="s">
        <v>24022</v>
      </c>
      <c r="B27086" t="s">
        <v>20</v>
      </c>
      <c r="C27086" t="s">
        <v>19</v>
      </c>
      <c r="D27086" t="s">
        <v>33</v>
      </c>
      <c r="E27086" t="s">
        <v>533</v>
      </c>
    </row>
    <row r="27087" spans="1:5" x14ac:dyDescent="0.25">
      <c r="A27087" t="s">
        <v>6521</v>
      </c>
      <c r="B27087" t="s">
        <v>20</v>
      </c>
      <c r="C27087" t="s">
        <v>19</v>
      </c>
      <c r="D27087" t="s">
        <v>33</v>
      </c>
      <c r="E27087" t="s">
        <v>553</v>
      </c>
    </row>
    <row r="27088" spans="1:5" x14ac:dyDescent="0.25">
      <c r="A27088" t="s">
        <v>14783</v>
      </c>
      <c r="B27088" t="s">
        <v>20</v>
      </c>
      <c r="C27088" t="s">
        <v>19</v>
      </c>
      <c r="D27088" t="s">
        <v>33</v>
      </c>
      <c r="E27088" t="s">
        <v>533</v>
      </c>
    </row>
    <row r="27089" spans="1:5" x14ac:dyDescent="0.25">
      <c r="A27089" t="s">
        <v>27256</v>
      </c>
      <c r="B27089" t="s">
        <v>20</v>
      </c>
      <c r="C27089" t="s">
        <v>21</v>
      </c>
      <c r="D27089" t="s">
        <v>33</v>
      </c>
      <c r="E27089" t="s">
        <v>582</v>
      </c>
    </row>
    <row r="27090" spans="1:5" x14ac:dyDescent="0.25">
      <c r="A27090" t="s">
        <v>20317</v>
      </c>
      <c r="B27090" t="s">
        <v>20</v>
      </c>
      <c r="C27090" t="s">
        <v>19</v>
      </c>
      <c r="D27090" t="s">
        <v>33</v>
      </c>
      <c r="E27090" t="s">
        <v>533</v>
      </c>
    </row>
    <row r="27091" spans="1:5" x14ac:dyDescent="0.25">
      <c r="A27091" t="s">
        <v>27258</v>
      </c>
      <c r="B27091" t="s">
        <v>20</v>
      </c>
      <c r="C27091" t="s">
        <v>19</v>
      </c>
      <c r="D27091" t="s">
        <v>33</v>
      </c>
      <c r="E27091" t="s">
        <v>538</v>
      </c>
    </row>
    <row r="27092" spans="1:5" x14ac:dyDescent="0.25">
      <c r="A27092" t="s">
        <v>27259</v>
      </c>
      <c r="B27092" t="s">
        <v>20</v>
      </c>
      <c r="C27092" t="s">
        <v>19</v>
      </c>
      <c r="D27092" t="s">
        <v>33</v>
      </c>
      <c r="E27092" t="s">
        <v>530</v>
      </c>
    </row>
    <row r="27093" spans="1:5" x14ac:dyDescent="0.25">
      <c r="A27093" t="s">
        <v>24493</v>
      </c>
      <c r="B27093" t="s">
        <v>20</v>
      </c>
      <c r="C27093" t="s">
        <v>19</v>
      </c>
      <c r="D27093" t="s">
        <v>33</v>
      </c>
      <c r="E27093" t="s">
        <v>533</v>
      </c>
    </row>
    <row r="27094" spans="1:5" x14ac:dyDescent="0.25">
      <c r="A27094" t="s">
        <v>29091</v>
      </c>
      <c r="B27094" t="s">
        <v>20</v>
      </c>
      <c r="C27094" t="s">
        <v>19</v>
      </c>
      <c r="D27094" t="s">
        <v>33</v>
      </c>
      <c r="E27094" t="s">
        <v>533</v>
      </c>
    </row>
    <row r="27095" spans="1:5" x14ac:dyDescent="0.25">
      <c r="A27095" t="s">
        <v>27262</v>
      </c>
      <c r="B27095" t="s">
        <v>20</v>
      </c>
      <c r="C27095" t="s">
        <v>21</v>
      </c>
      <c r="D27095" t="s">
        <v>33</v>
      </c>
      <c r="E27095" t="s">
        <v>581</v>
      </c>
    </row>
    <row r="27096" spans="1:5" x14ac:dyDescent="0.25">
      <c r="A27096" t="s">
        <v>26031</v>
      </c>
      <c r="B27096" t="s">
        <v>20</v>
      </c>
      <c r="C27096" t="s">
        <v>19</v>
      </c>
      <c r="D27096" t="s">
        <v>33</v>
      </c>
      <c r="E27096" t="s">
        <v>533</v>
      </c>
    </row>
    <row r="27097" spans="1:5" x14ac:dyDescent="0.25">
      <c r="A27097" t="s">
        <v>27264</v>
      </c>
      <c r="B27097" t="s">
        <v>20</v>
      </c>
      <c r="C27097" t="s">
        <v>19</v>
      </c>
      <c r="D27097" t="s">
        <v>33</v>
      </c>
      <c r="E27097" t="s">
        <v>538</v>
      </c>
    </row>
    <row r="27098" spans="1:5" x14ac:dyDescent="0.25">
      <c r="A27098" t="s">
        <v>27265</v>
      </c>
      <c r="B27098" t="s">
        <v>20</v>
      </c>
      <c r="C27098" t="s">
        <v>19</v>
      </c>
      <c r="D27098" t="s">
        <v>33</v>
      </c>
      <c r="E27098" t="s">
        <v>530</v>
      </c>
    </row>
    <row r="27099" spans="1:5" x14ac:dyDescent="0.25">
      <c r="A27099" t="s">
        <v>27266</v>
      </c>
      <c r="B27099" t="s">
        <v>20</v>
      </c>
      <c r="C27099" t="s">
        <v>19</v>
      </c>
      <c r="D27099" t="s">
        <v>33</v>
      </c>
      <c r="E27099" t="s">
        <v>538</v>
      </c>
    </row>
    <row r="27100" spans="1:5" x14ac:dyDescent="0.25">
      <c r="A27100" t="s">
        <v>20713</v>
      </c>
      <c r="B27100" t="s">
        <v>20</v>
      </c>
      <c r="C27100" t="s">
        <v>19</v>
      </c>
      <c r="D27100" t="s">
        <v>33</v>
      </c>
      <c r="E27100" t="s">
        <v>533</v>
      </c>
    </row>
    <row r="27101" spans="1:5" x14ac:dyDescent="0.25">
      <c r="A27101" t="s">
        <v>27268</v>
      </c>
      <c r="B27101" t="s">
        <v>20</v>
      </c>
      <c r="C27101" t="s">
        <v>19</v>
      </c>
      <c r="D27101" t="s">
        <v>33</v>
      </c>
      <c r="E27101" t="s">
        <v>531</v>
      </c>
    </row>
    <row r="27102" spans="1:5" x14ac:dyDescent="0.25">
      <c r="A27102" t="s">
        <v>14545</v>
      </c>
      <c r="B27102" t="s">
        <v>20</v>
      </c>
      <c r="C27102" t="s">
        <v>19</v>
      </c>
      <c r="D27102" t="s">
        <v>33</v>
      </c>
      <c r="E27102" t="s">
        <v>533</v>
      </c>
    </row>
    <row r="27103" spans="1:5" x14ac:dyDescent="0.25">
      <c r="A27103" t="s">
        <v>27270</v>
      </c>
      <c r="B27103" t="s">
        <v>20</v>
      </c>
      <c r="C27103" t="s">
        <v>19</v>
      </c>
      <c r="D27103" t="s">
        <v>33</v>
      </c>
      <c r="E27103" t="s">
        <v>538</v>
      </c>
    </row>
    <row r="27104" spans="1:5" x14ac:dyDescent="0.25">
      <c r="A27104" t="s">
        <v>14018</v>
      </c>
      <c r="B27104" t="s">
        <v>20</v>
      </c>
      <c r="C27104" t="s">
        <v>19</v>
      </c>
      <c r="D27104" t="s">
        <v>33</v>
      </c>
      <c r="E27104" t="s">
        <v>533</v>
      </c>
    </row>
    <row r="27105" spans="1:5" x14ac:dyDescent="0.25">
      <c r="A27105" t="s">
        <v>27272</v>
      </c>
      <c r="B27105" t="s">
        <v>20</v>
      </c>
      <c r="C27105" t="s">
        <v>19</v>
      </c>
      <c r="D27105" t="s">
        <v>33</v>
      </c>
      <c r="E27105" t="s">
        <v>530</v>
      </c>
    </row>
    <row r="27106" spans="1:5" x14ac:dyDescent="0.25">
      <c r="A27106" t="s">
        <v>27273</v>
      </c>
      <c r="B27106" t="s">
        <v>20</v>
      </c>
      <c r="C27106" t="s">
        <v>19</v>
      </c>
      <c r="D27106" t="s">
        <v>33</v>
      </c>
      <c r="E27106" t="s">
        <v>538</v>
      </c>
    </row>
    <row r="27107" spans="1:5" x14ac:dyDescent="0.25">
      <c r="A27107" t="s">
        <v>6588</v>
      </c>
      <c r="B27107" t="s">
        <v>20</v>
      </c>
      <c r="C27107" t="s">
        <v>19</v>
      </c>
      <c r="D27107" t="s">
        <v>33</v>
      </c>
      <c r="E27107" t="s">
        <v>553</v>
      </c>
    </row>
    <row r="27108" spans="1:5" x14ac:dyDescent="0.25">
      <c r="A27108" t="s">
        <v>27275</v>
      </c>
      <c r="B27108" t="s">
        <v>20</v>
      </c>
      <c r="C27108" t="s">
        <v>19</v>
      </c>
      <c r="D27108" t="s">
        <v>33</v>
      </c>
      <c r="E27108" t="s">
        <v>530</v>
      </c>
    </row>
    <row r="27109" spans="1:5" x14ac:dyDescent="0.25">
      <c r="A27109" t="s">
        <v>27276</v>
      </c>
      <c r="B27109" t="s">
        <v>20</v>
      </c>
      <c r="C27109" t="s">
        <v>19</v>
      </c>
      <c r="D27109" t="s">
        <v>33</v>
      </c>
      <c r="E27109" t="s">
        <v>538</v>
      </c>
    </row>
    <row r="27110" spans="1:5" x14ac:dyDescent="0.25">
      <c r="A27110" t="s">
        <v>15767</v>
      </c>
      <c r="B27110" t="s">
        <v>20</v>
      </c>
      <c r="C27110" t="s">
        <v>19</v>
      </c>
      <c r="D27110" t="s">
        <v>33</v>
      </c>
      <c r="E27110" t="s">
        <v>533</v>
      </c>
    </row>
    <row r="27111" spans="1:5" x14ac:dyDescent="0.25">
      <c r="A27111" t="s">
        <v>27278</v>
      </c>
      <c r="B27111" t="s">
        <v>20</v>
      </c>
      <c r="C27111" t="s">
        <v>19</v>
      </c>
      <c r="D27111" t="s">
        <v>33</v>
      </c>
      <c r="E27111" t="s">
        <v>530</v>
      </c>
    </row>
    <row r="27112" spans="1:5" x14ac:dyDescent="0.25">
      <c r="A27112" t="s">
        <v>27279</v>
      </c>
      <c r="B27112" t="s">
        <v>20</v>
      </c>
      <c r="C27112" t="s">
        <v>19</v>
      </c>
      <c r="D27112" t="s">
        <v>33</v>
      </c>
      <c r="E27112" t="s">
        <v>538</v>
      </c>
    </row>
    <row r="27113" spans="1:5" x14ac:dyDescent="0.25">
      <c r="A27113" t="s">
        <v>27304</v>
      </c>
      <c r="B27113" t="s">
        <v>20</v>
      </c>
      <c r="C27113" t="s">
        <v>19</v>
      </c>
      <c r="D27113" t="s">
        <v>33</v>
      </c>
      <c r="E27113" t="s">
        <v>533</v>
      </c>
    </row>
    <row r="27114" spans="1:5" x14ac:dyDescent="0.25">
      <c r="A27114" t="s">
        <v>27281</v>
      </c>
      <c r="B27114" t="s">
        <v>20</v>
      </c>
      <c r="C27114" t="s">
        <v>19</v>
      </c>
      <c r="D27114" t="s">
        <v>33</v>
      </c>
      <c r="E27114" t="s">
        <v>530</v>
      </c>
    </row>
    <row r="27115" spans="1:5" x14ac:dyDescent="0.25">
      <c r="A27115" t="s">
        <v>27282</v>
      </c>
      <c r="B27115" t="s">
        <v>20</v>
      </c>
      <c r="C27115" t="s">
        <v>19</v>
      </c>
      <c r="D27115" t="s">
        <v>33</v>
      </c>
      <c r="E27115" t="s">
        <v>538</v>
      </c>
    </row>
    <row r="27116" spans="1:5" x14ac:dyDescent="0.25">
      <c r="A27116" t="s">
        <v>14840</v>
      </c>
      <c r="B27116" t="s">
        <v>20</v>
      </c>
      <c r="C27116" t="s">
        <v>19</v>
      </c>
      <c r="D27116" t="s">
        <v>33</v>
      </c>
      <c r="E27116" t="s">
        <v>533</v>
      </c>
    </row>
    <row r="27117" spans="1:5" x14ac:dyDescent="0.25">
      <c r="A27117" t="s">
        <v>27284</v>
      </c>
      <c r="B27117" t="s">
        <v>20</v>
      </c>
      <c r="C27117" t="s">
        <v>19</v>
      </c>
      <c r="D27117" t="s">
        <v>33</v>
      </c>
      <c r="E27117" t="s">
        <v>530</v>
      </c>
    </row>
    <row r="27118" spans="1:5" x14ac:dyDescent="0.25">
      <c r="A27118" t="s">
        <v>28043</v>
      </c>
      <c r="B27118" t="s">
        <v>20</v>
      </c>
      <c r="C27118" t="s">
        <v>19</v>
      </c>
      <c r="D27118" t="s">
        <v>33</v>
      </c>
      <c r="E27118" t="s">
        <v>533</v>
      </c>
    </row>
    <row r="27119" spans="1:5" x14ac:dyDescent="0.25">
      <c r="A27119" t="s">
        <v>27286</v>
      </c>
      <c r="B27119" t="s">
        <v>20</v>
      </c>
      <c r="C27119" t="s">
        <v>19</v>
      </c>
      <c r="D27119" t="s">
        <v>33</v>
      </c>
      <c r="E27119" t="s">
        <v>538</v>
      </c>
    </row>
    <row r="27120" spans="1:5" x14ac:dyDescent="0.25">
      <c r="A27120" t="s">
        <v>19403</v>
      </c>
      <c r="B27120" t="s">
        <v>20</v>
      </c>
      <c r="C27120" t="s">
        <v>19</v>
      </c>
      <c r="D27120" t="s">
        <v>33</v>
      </c>
      <c r="E27120" t="s">
        <v>533</v>
      </c>
    </row>
    <row r="27121" spans="1:5" x14ac:dyDescent="0.25">
      <c r="A27121" t="s">
        <v>27288</v>
      </c>
      <c r="B27121" t="s">
        <v>20</v>
      </c>
      <c r="C27121" t="s">
        <v>19</v>
      </c>
      <c r="D27121" t="s">
        <v>33</v>
      </c>
      <c r="E27121" t="s">
        <v>538</v>
      </c>
    </row>
    <row r="27122" spans="1:5" x14ac:dyDescent="0.25">
      <c r="A27122" t="s">
        <v>27289</v>
      </c>
      <c r="B27122" t="s">
        <v>20</v>
      </c>
      <c r="C27122" t="s">
        <v>21</v>
      </c>
      <c r="D27122" t="s">
        <v>33</v>
      </c>
      <c r="E27122" t="s">
        <v>581</v>
      </c>
    </row>
    <row r="27123" spans="1:5" x14ac:dyDescent="0.25">
      <c r="A27123" t="s">
        <v>5145</v>
      </c>
      <c r="B27123" t="s">
        <v>20</v>
      </c>
      <c r="C27123" t="s">
        <v>19</v>
      </c>
      <c r="D27123" t="s">
        <v>33</v>
      </c>
      <c r="E27123" t="s">
        <v>533</v>
      </c>
    </row>
    <row r="27124" spans="1:5" x14ac:dyDescent="0.25">
      <c r="A27124" t="s">
        <v>6192</v>
      </c>
      <c r="B27124" t="s">
        <v>20</v>
      </c>
      <c r="C27124" t="s">
        <v>19</v>
      </c>
      <c r="D27124" t="s">
        <v>33</v>
      </c>
      <c r="E27124" t="s">
        <v>533</v>
      </c>
    </row>
    <row r="27125" spans="1:5" x14ac:dyDescent="0.25">
      <c r="A27125" t="s">
        <v>27292</v>
      </c>
      <c r="B27125" t="s">
        <v>20</v>
      </c>
      <c r="C27125" t="s">
        <v>21</v>
      </c>
      <c r="D27125" t="s">
        <v>33</v>
      </c>
      <c r="E27125" t="s">
        <v>581</v>
      </c>
    </row>
    <row r="27126" spans="1:5" x14ac:dyDescent="0.25">
      <c r="A27126" t="s">
        <v>17567</v>
      </c>
      <c r="B27126" t="s">
        <v>20</v>
      </c>
      <c r="C27126" t="s">
        <v>19</v>
      </c>
      <c r="D27126" t="s">
        <v>33</v>
      </c>
      <c r="E27126" t="s">
        <v>533</v>
      </c>
    </row>
    <row r="27127" spans="1:5" x14ac:dyDescent="0.25">
      <c r="A27127" t="s">
        <v>27294</v>
      </c>
      <c r="B27127" t="s">
        <v>20</v>
      </c>
      <c r="C27127" t="s">
        <v>19</v>
      </c>
      <c r="D27127" t="s">
        <v>33</v>
      </c>
      <c r="E27127" t="s">
        <v>538</v>
      </c>
    </row>
    <row r="27128" spans="1:5" x14ac:dyDescent="0.25">
      <c r="A27128" t="s">
        <v>11796</v>
      </c>
      <c r="B27128" t="s">
        <v>20</v>
      </c>
      <c r="C27128" t="s">
        <v>19</v>
      </c>
      <c r="D27128" t="s">
        <v>33</v>
      </c>
      <c r="E27128" t="s">
        <v>533</v>
      </c>
    </row>
    <row r="27129" spans="1:5" x14ac:dyDescent="0.25">
      <c r="A27129" t="s">
        <v>27296</v>
      </c>
      <c r="B27129" t="s">
        <v>20</v>
      </c>
      <c r="C27129" t="s">
        <v>21</v>
      </c>
      <c r="D27129" t="s">
        <v>33</v>
      </c>
      <c r="E27129" t="s">
        <v>582</v>
      </c>
    </row>
    <row r="27130" spans="1:5" x14ac:dyDescent="0.25">
      <c r="A27130" t="s">
        <v>21865</v>
      </c>
      <c r="B27130" t="s">
        <v>20</v>
      </c>
      <c r="C27130" t="s">
        <v>19</v>
      </c>
      <c r="D27130" t="s">
        <v>33</v>
      </c>
      <c r="E27130" t="s">
        <v>533</v>
      </c>
    </row>
    <row r="27131" spans="1:5" x14ac:dyDescent="0.25">
      <c r="A27131" t="s">
        <v>27298</v>
      </c>
      <c r="B27131" t="s">
        <v>20</v>
      </c>
      <c r="C27131" t="s">
        <v>19</v>
      </c>
      <c r="D27131" t="s">
        <v>33</v>
      </c>
      <c r="E27131" t="s">
        <v>530</v>
      </c>
    </row>
    <row r="27132" spans="1:5" x14ac:dyDescent="0.25">
      <c r="A27132" t="s">
        <v>25171</v>
      </c>
      <c r="B27132" t="s">
        <v>20</v>
      </c>
      <c r="C27132" t="s">
        <v>19</v>
      </c>
      <c r="D27132" t="s">
        <v>33</v>
      </c>
      <c r="E27132" t="s">
        <v>553</v>
      </c>
    </row>
    <row r="27133" spans="1:5" x14ac:dyDescent="0.25">
      <c r="A27133" t="s">
        <v>27300</v>
      </c>
      <c r="B27133" t="s">
        <v>20</v>
      </c>
      <c r="C27133" t="s">
        <v>19</v>
      </c>
      <c r="D27133" t="s">
        <v>33</v>
      </c>
      <c r="E27133" t="s">
        <v>530</v>
      </c>
    </row>
    <row r="27134" spans="1:5" x14ac:dyDescent="0.25">
      <c r="A27134" t="s">
        <v>25183</v>
      </c>
      <c r="B27134" t="s">
        <v>20</v>
      </c>
      <c r="C27134" t="s">
        <v>19</v>
      </c>
      <c r="D27134" t="s">
        <v>33</v>
      </c>
      <c r="E27134" t="s">
        <v>553</v>
      </c>
    </row>
    <row r="27135" spans="1:5" x14ac:dyDescent="0.25">
      <c r="A27135" t="s">
        <v>25347</v>
      </c>
      <c r="B27135" t="s">
        <v>20</v>
      </c>
      <c r="C27135" t="s">
        <v>19</v>
      </c>
      <c r="D27135" t="s">
        <v>33</v>
      </c>
      <c r="E27135" t="s">
        <v>553</v>
      </c>
    </row>
    <row r="27136" spans="1:5" x14ac:dyDescent="0.25">
      <c r="A27136" t="s">
        <v>27303</v>
      </c>
      <c r="B27136" t="s">
        <v>20</v>
      </c>
      <c r="C27136" t="s">
        <v>19</v>
      </c>
      <c r="D27136" t="s">
        <v>33</v>
      </c>
      <c r="E27136" t="s">
        <v>530</v>
      </c>
    </row>
    <row r="27137" spans="1:5" x14ac:dyDescent="0.25">
      <c r="A27137" t="s">
        <v>25167</v>
      </c>
      <c r="B27137" t="s">
        <v>20</v>
      </c>
      <c r="C27137" t="s">
        <v>19</v>
      </c>
      <c r="D27137" t="s">
        <v>33</v>
      </c>
      <c r="E27137" t="s">
        <v>553</v>
      </c>
    </row>
    <row r="27138" spans="1:5" x14ac:dyDescent="0.25">
      <c r="A27138" t="s">
        <v>27305</v>
      </c>
      <c r="B27138" t="s">
        <v>20</v>
      </c>
      <c r="C27138" t="s">
        <v>19</v>
      </c>
      <c r="D27138" t="s">
        <v>33</v>
      </c>
      <c r="E27138" t="s">
        <v>530</v>
      </c>
    </row>
    <row r="27139" spans="1:5" x14ac:dyDescent="0.25">
      <c r="A27139" t="s">
        <v>25181</v>
      </c>
      <c r="B27139" t="s">
        <v>20</v>
      </c>
      <c r="C27139" t="s">
        <v>19</v>
      </c>
      <c r="D27139" t="s">
        <v>33</v>
      </c>
      <c r="E27139" t="s">
        <v>553</v>
      </c>
    </row>
    <row r="27140" spans="1:5" x14ac:dyDescent="0.25">
      <c r="A27140" t="s">
        <v>27307</v>
      </c>
      <c r="B27140" t="s">
        <v>20</v>
      </c>
      <c r="C27140" t="s">
        <v>19</v>
      </c>
      <c r="D27140" t="s">
        <v>33</v>
      </c>
      <c r="E27140" t="s">
        <v>530</v>
      </c>
    </row>
    <row r="27141" spans="1:5" x14ac:dyDescent="0.25">
      <c r="A27141" t="s">
        <v>9626</v>
      </c>
      <c r="B27141" t="s">
        <v>20</v>
      </c>
      <c r="C27141" t="s">
        <v>19</v>
      </c>
      <c r="D27141" t="s">
        <v>33</v>
      </c>
      <c r="E27141" t="s">
        <v>533</v>
      </c>
    </row>
    <row r="27142" spans="1:5" x14ac:dyDescent="0.25">
      <c r="A27142" t="s">
        <v>14613</v>
      </c>
      <c r="B27142" t="s">
        <v>20</v>
      </c>
      <c r="C27142" t="s">
        <v>19</v>
      </c>
      <c r="D27142" t="s">
        <v>33</v>
      </c>
      <c r="E27142" t="s">
        <v>533</v>
      </c>
    </row>
    <row r="27143" spans="1:5" x14ac:dyDescent="0.25">
      <c r="A27143" t="s">
        <v>11800</v>
      </c>
      <c r="B27143" t="s">
        <v>20</v>
      </c>
      <c r="C27143" t="s">
        <v>19</v>
      </c>
      <c r="D27143" t="s">
        <v>33</v>
      </c>
      <c r="E27143" t="s">
        <v>533</v>
      </c>
    </row>
    <row r="27144" spans="1:5" x14ac:dyDescent="0.25">
      <c r="A27144" t="s">
        <v>27311</v>
      </c>
      <c r="B27144" t="s">
        <v>20</v>
      </c>
      <c r="C27144" t="s">
        <v>19</v>
      </c>
      <c r="D27144" t="s">
        <v>33</v>
      </c>
      <c r="E27144" t="s">
        <v>538</v>
      </c>
    </row>
    <row r="27145" spans="1:5" x14ac:dyDescent="0.25">
      <c r="A27145" t="s">
        <v>27685</v>
      </c>
      <c r="B27145" t="s">
        <v>20</v>
      </c>
      <c r="C27145" t="s">
        <v>19</v>
      </c>
      <c r="D27145" t="s">
        <v>33</v>
      </c>
      <c r="E27145" t="s">
        <v>533</v>
      </c>
    </row>
    <row r="27146" spans="1:5" x14ac:dyDescent="0.25">
      <c r="A27146" t="s">
        <v>27313</v>
      </c>
      <c r="B27146" t="s">
        <v>20</v>
      </c>
      <c r="C27146" t="s">
        <v>19</v>
      </c>
      <c r="D27146" t="s">
        <v>33</v>
      </c>
      <c r="E27146" t="s">
        <v>530</v>
      </c>
    </row>
    <row r="27147" spans="1:5" x14ac:dyDescent="0.25">
      <c r="A27147" t="s">
        <v>27314</v>
      </c>
      <c r="B27147" t="s">
        <v>16</v>
      </c>
      <c r="C27147" t="s">
        <v>17</v>
      </c>
      <c r="D27147" t="s">
        <v>33</v>
      </c>
      <c r="E27147" t="s">
        <v>653</v>
      </c>
    </row>
    <row r="27148" spans="1:5" x14ac:dyDescent="0.25">
      <c r="A27148" t="s">
        <v>27200</v>
      </c>
      <c r="B27148" t="s">
        <v>20</v>
      </c>
      <c r="C27148" t="s">
        <v>19</v>
      </c>
      <c r="D27148" t="s">
        <v>33</v>
      </c>
      <c r="E27148" t="s">
        <v>533</v>
      </c>
    </row>
    <row r="27149" spans="1:5" x14ac:dyDescent="0.25">
      <c r="A27149" t="s">
        <v>27316</v>
      </c>
      <c r="B27149" t="s">
        <v>20</v>
      </c>
      <c r="C27149" t="s">
        <v>23</v>
      </c>
      <c r="D27149" t="s">
        <v>33</v>
      </c>
      <c r="E27149" t="s">
        <v>740</v>
      </c>
    </row>
    <row r="27150" spans="1:5" x14ac:dyDescent="0.25">
      <c r="A27150" t="s">
        <v>21079</v>
      </c>
      <c r="B27150" t="s">
        <v>20</v>
      </c>
      <c r="C27150" t="s">
        <v>19</v>
      </c>
      <c r="D27150" t="s">
        <v>33</v>
      </c>
      <c r="E27150" t="s">
        <v>533</v>
      </c>
    </row>
    <row r="27151" spans="1:5" x14ac:dyDescent="0.25">
      <c r="A27151" t="s">
        <v>27318</v>
      </c>
      <c r="B27151" t="s">
        <v>20</v>
      </c>
      <c r="C27151" t="s">
        <v>22</v>
      </c>
      <c r="D27151" t="s">
        <v>33</v>
      </c>
      <c r="E27151" t="s">
        <v>693</v>
      </c>
    </row>
    <row r="27152" spans="1:5" x14ac:dyDescent="0.25">
      <c r="A27152" t="s">
        <v>9172</v>
      </c>
      <c r="B27152" t="s">
        <v>20</v>
      </c>
      <c r="C27152" t="s">
        <v>19</v>
      </c>
      <c r="D27152" t="s">
        <v>33</v>
      </c>
      <c r="E27152" t="s">
        <v>553</v>
      </c>
    </row>
    <row r="27153" spans="1:5" x14ac:dyDescent="0.25">
      <c r="A27153" t="s">
        <v>27320</v>
      </c>
      <c r="B27153" t="s">
        <v>20</v>
      </c>
      <c r="C27153" t="s">
        <v>24</v>
      </c>
      <c r="D27153" t="s">
        <v>33</v>
      </c>
      <c r="E27153" t="s">
        <v>700</v>
      </c>
    </row>
    <row r="27154" spans="1:5" x14ac:dyDescent="0.25">
      <c r="A27154" t="s">
        <v>6194</v>
      </c>
      <c r="B27154" t="s">
        <v>20</v>
      </c>
      <c r="C27154" t="s">
        <v>19</v>
      </c>
      <c r="D27154" t="s">
        <v>33</v>
      </c>
      <c r="E27154" t="s">
        <v>533</v>
      </c>
    </row>
    <row r="27155" spans="1:5" x14ac:dyDescent="0.25">
      <c r="A27155" t="s">
        <v>27322</v>
      </c>
      <c r="B27155" t="s">
        <v>20</v>
      </c>
      <c r="C27155" t="s">
        <v>19</v>
      </c>
      <c r="D27155" t="s">
        <v>33</v>
      </c>
      <c r="E27155" t="s">
        <v>530</v>
      </c>
    </row>
    <row r="27156" spans="1:5" x14ac:dyDescent="0.25">
      <c r="A27156" t="s">
        <v>7283</v>
      </c>
      <c r="B27156" t="s">
        <v>20</v>
      </c>
      <c r="C27156" t="s">
        <v>19</v>
      </c>
      <c r="D27156" t="s">
        <v>33</v>
      </c>
      <c r="E27156" t="s">
        <v>533</v>
      </c>
    </row>
    <row r="27157" spans="1:5" x14ac:dyDescent="0.25">
      <c r="A27157" t="s">
        <v>27324</v>
      </c>
      <c r="B27157" t="s">
        <v>20</v>
      </c>
      <c r="C27157" t="s">
        <v>19</v>
      </c>
      <c r="D27157" t="s">
        <v>33</v>
      </c>
      <c r="E27157" t="s">
        <v>563</v>
      </c>
    </row>
    <row r="27158" spans="1:5" x14ac:dyDescent="0.25">
      <c r="A27158" t="s">
        <v>27325</v>
      </c>
      <c r="B27158" t="s">
        <v>16</v>
      </c>
      <c r="C27158" t="s">
        <v>17</v>
      </c>
      <c r="D27158" t="s">
        <v>33</v>
      </c>
      <c r="E27158" t="s">
        <v>653</v>
      </c>
    </row>
    <row r="27159" spans="1:5" x14ac:dyDescent="0.25">
      <c r="A27159" t="s">
        <v>27326</v>
      </c>
      <c r="B27159" t="s">
        <v>20</v>
      </c>
      <c r="C27159" t="s">
        <v>19</v>
      </c>
      <c r="D27159" t="s">
        <v>33</v>
      </c>
      <c r="E27159" t="s">
        <v>530</v>
      </c>
    </row>
    <row r="27160" spans="1:5" x14ac:dyDescent="0.25">
      <c r="A27160" t="s">
        <v>27327</v>
      </c>
      <c r="B27160" t="s">
        <v>20</v>
      </c>
      <c r="C27160" t="s">
        <v>19</v>
      </c>
      <c r="D27160" t="s">
        <v>33</v>
      </c>
      <c r="E27160" t="s">
        <v>538</v>
      </c>
    </row>
    <row r="27161" spans="1:5" x14ac:dyDescent="0.25">
      <c r="A27161" t="s">
        <v>27328</v>
      </c>
      <c r="B27161" t="s">
        <v>20</v>
      </c>
      <c r="C27161" t="s">
        <v>19</v>
      </c>
      <c r="D27161" t="s">
        <v>33</v>
      </c>
      <c r="E27161" t="s">
        <v>530</v>
      </c>
    </row>
    <row r="27162" spans="1:5" x14ac:dyDescent="0.25">
      <c r="A27162" t="s">
        <v>27329</v>
      </c>
      <c r="B27162" t="s">
        <v>20</v>
      </c>
      <c r="C27162" t="s">
        <v>19</v>
      </c>
      <c r="D27162" t="s">
        <v>33</v>
      </c>
      <c r="E27162" t="s">
        <v>530</v>
      </c>
    </row>
    <row r="27163" spans="1:5" x14ac:dyDescent="0.25">
      <c r="A27163" t="s">
        <v>27330</v>
      </c>
      <c r="B27163" t="s">
        <v>20</v>
      </c>
      <c r="C27163" t="s">
        <v>19</v>
      </c>
      <c r="D27163" t="s">
        <v>33</v>
      </c>
      <c r="E27163" t="s">
        <v>530</v>
      </c>
    </row>
    <row r="27164" spans="1:5" x14ac:dyDescent="0.25">
      <c r="A27164" t="s">
        <v>12757</v>
      </c>
      <c r="B27164" t="s">
        <v>20</v>
      </c>
      <c r="C27164" t="s">
        <v>19</v>
      </c>
      <c r="D27164" t="s">
        <v>33</v>
      </c>
      <c r="E27164" t="s">
        <v>533</v>
      </c>
    </row>
    <row r="27165" spans="1:5" x14ac:dyDescent="0.25">
      <c r="A27165" t="s">
        <v>6191</v>
      </c>
      <c r="B27165" t="s">
        <v>20</v>
      </c>
      <c r="C27165" t="s">
        <v>19</v>
      </c>
      <c r="D27165" t="s">
        <v>33</v>
      </c>
      <c r="E27165" t="s">
        <v>533</v>
      </c>
    </row>
    <row r="27166" spans="1:5" x14ac:dyDescent="0.25">
      <c r="A27166" t="s">
        <v>27333</v>
      </c>
      <c r="B27166" t="s">
        <v>20</v>
      </c>
      <c r="C27166" t="s">
        <v>21</v>
      </c>
      <c r="D27166" t="s">
        <v>33</v>
      </c>
      <c r="E27166" t="s">
        <v>581</v>
      </c>
    </row>
    <row r="27167" spans="1:5" x14ac:dyDescent="0.25">
      <c r="A27167" t="s">
        <v>27334</v>
      </c>
      <c r="B27167" t="s">
        <v>20</v>
      </c>
      <c r="C27167" t="s">
        <v>21</v>
      </c>
      <c r="D27167" t="s">
        <v>33</v>
      </c>
      <c r="E27167" t="s">
        <v>582</v>
      </c>
    </row>
    <row r="27168" spans="1:5" x14ac:dyDescent="0.25">
      <c r="A27168" t="s">
        <v>6193</v>
      </c>
      <c r="B27168" t="s">
        <v>20</v>
      </c>
      <c r="C27168" t="s">
        <v>19</v>
      </c>
      <c r="D27168" t="s">
        <v>33</v>
      </c>
      <c r="E27168" t="s">
        <v>533</v>
      </c>
    </row>
    <row r="27169" spans="1:5" x14ac:dyDescent="0.25">
      <c r="A27169" t="s">
        <v>27336</v>
      </c>
      <c r="B27169" t="s">
        <v>20</v>
      </c>
      <c r="C27169" t="s">
        <v>21</v>
      </c>
      <c r="D27169" t="s">
        <v>33</v>
      </c>
      <c r="E27169" t="s">
        <v>581</v>
      </c>
    </row>
    <row r="27170" spans="1:5" x14ac:dyDescent="0.25">
      <c r="A27170" t="s">
        <v>27337</v>
      </c>
      <c r="B27170" t="s">
        <v>20</v>
      </c>
      <c r="C27170" t="s">
        <v>21</v>
      </c>
      <c r="D27170" t="s">
        <v>33</v>
      </c>
      <c r="E27170" t="s">
        <v>582</v>
      </c>
    </row>
    <row r="27171" spans="1:5" x14ac:dyDescent="0.25">
      <c r="A27171" t="s">
        <v>4868</v>
      </c>
      <c r="B27171" t="s">
        <v>20</v>
      </c>
      <c r="C27171" t="s">
        <v>19</v>
      </c>
      <c r="D27171" t="s">
        <v>33</v>
      </c>
      <c r="E27171" t="s">
        <v>533</v>
      </c>
    </row>
    <row r="27172" spans="1:5" x14ac:dyDescent="0.25">
      <c r="A27172" t="s">
        <v>27339</v>
      </c>
      <c r="B27172" t="s">
        <v>20</v>
      </c>
      <c r="C27172" t="s">
        <v>21</v>
      </c>
      <c r="D27172" t="s">
        <v>33</v>
      </c>
      <c r="E27172" t="s">
        <v>581</v>
      </c>
    </row>
    <row r="27173" spans="1:5" x14ac:dyDescent="0.25">
      <c r="A27173" t="s">
        <v>27340</v>
      </c>
      <c r="B27173" t="s">
        <v>20</v>
      </c>
      <c r="C27173" t="s">
        <v>19</v>
      </c>
      <c r="D27173" t="s">
        <v>33</v>
      </c>
      <c r="E27173" t="s">
        <v>523</v>
      </c>
    </row>
    <row r="27174" spans="1:5" x14ac:dyDescent="0.25">
      <c r="A27174" t="s">
        <v>27341</v>
      </c>
      <c r="B27174" t="s">
        <v>20</v>
      </c>
      <c r="C27174" t="s">
        <v>19</v>
      </c>
      <c r="D27174" t="s">
        <v>33</v>
      </c>
      <c r="E27174" t="s">
        <v>523</v>
      </c>
    </row>
    <row r="27175" spans="1:5" x14ac:dyDescent="0.25">
      <c r="A27175" t="s">
        <v>17570</v>
      </c>
      <c r="B27175" t="s">
        <v>20</v>
      </c>
      <c r="C27175" t="s">
        <v>19</v>
      </c>
      <c r="D27175" t="s">
        <v>33</v>
      </c>
      <c r="E27175" t="s">
        <v>533</v>
      </c>
    </row>
    <row r="27176" spans="1:5" x14ac:dyDescent="0.25">
      <c r="A27176" t="s">
        <v>27343</v>
      </c>
      <c r="B27176" t="s">
        <v>20</v>
      </c>
      <c r="C27176" t="s">
        <v>19</v>
      </c>
      <c r="D27176" t="s">
        <v>33</v>
      </c>
      <c r="E27176" t="s">
        <v>530</v>
      </c>
    </row>
    <row r="27177" spans="1:5" x14ac:dyDescent="0.25">
      <c r="A27177" t="s">
        <v>27344</v>
      </c>
      <c r="B27177" t="s">
        <v>16</v>
      </c>
      <c r="C27177" t="s">
        <v>17</v>
      </c>
      <c r="D27177" t="s">
        <v>33</v>
      </c>
      <c r="E27177" t="s">
        <v>653</v>
      </c>
    </row>
    <row r="27178" spans="1:5" x14ac:dyDescent="0.25">
      <c r="A27178" t="s">
        <v>25272</v>
      </c>
      <c r="B27178" t="s">
        <v>20</v>
      </c>
      <c r="C27178" t="s">
        <v>19</v>
      </c>
      <c r="D27178" t="s">
        <v>33</v>
      </c>
      <c r="E27178" t="s">
        <v>553</v>
      </c>
    </row>
    <row r="27179" spans="1:5" x14ac:dyDescent="0.25">
      <c r="A27179" t="s">
        <v>25279</v>
      </c>
      <c r="B27179" t="s">
        <v>20</v>
      </c>
      <c r="C27179" t="s">
        <v>19</v>
      </c>
      <c r="D27179" t="s">
        <v>33</v>
      </c>
      <c r="E27179" t="s">
        <v>553</v>
      </c>
    </row>
    <row r="27180" spans="1:5" x14ac:dyDescent="0.25">
      <c r="A27180" t="s">
        <v>27347</v>
      </c>
      <c r="B27180" t="s">
        <v>20</v>
      </c>
      <c r="C27180" t="s">
        <v>19</v>
      </c>
      <c r="D27180" t="s">
        <v>33</v>
      </c>
      <c r="E27180" t="s">
        <v>562</v>
      </c>
    </row>
    <row r="27181" spans="1:5" x14ac:dyDescent="0.25">
      <c r="A27181" t="s">
        <v>27348</v>
      </c>
      <c r="B27181" t="s">
        <v>16</v>
      </c>
      <c r="C27181" t="s">
        <v>17</v>
      </c>
      <c r="D27181" t="s">
        <v>33</v>
      </c>
      <c r="E27181" t="s">
        <v>653</v>
      </c>
    </row>
    <row r="27182" spans="1:5" x14ac:dyDescent="0.25">
      <c r="A27182" t="s">
        <v>22139</v>
      </c>
      <c r="B27182" t="s">
        <v>20</v>
      </c>
      <c r="C27182" t="s">
        <v>19</v>
      </c>
      <c r="D27182" t="s">
        <v>33</v>
      </c>
      <c r="E27182" t="s">
        <v>533</v>
      </c>
    </row>
    <row r="27183" spans="1:5" x14ac:dyDescent="0.25">
      <c r="A27183" t="s">
        <v>27350</v>
      </c>
      <c r="B27183" t="s">
        <v>20</v>
      </c>
      <c r="C27183" t="s">
        <v>23</v>
      </c>
      <c r="D27183" t="s">
        <v>33</v>
      </c>
      <c r="E27183" t="s">
        <v>739</v>
      </c>
    </row>
    <row r="27184" spans="1:5" x14ac:dyDescent="0.25">
      <c r="A27184" t="s">
        <v>27351</v>
      </c>
      <c r="B27184" t="s">
        <v>20</v>
      </c>
      <c r="C27184" t="s">
        <v>19</v>
      </c>
      <c r="D27184" t="s">
        <v>33</v>
      </c>
      <c r="E27184" t="s">
        <v>538</v>
      </c>
    </row>
    <row r="27185" spans="1:5" x14ac:dyDescent="0.25">
      <c r="A27185" t="s">
        <v>11579</v>
      </c>
      <c r="B27185" t="s">
        <v>20</v>
      </c>
      <c r="C27185" t="s">
        <v>19</v>
      </c>
      <c r="D27185" t="s">
        <v>33</v>
      </c>
      <c r="E27185" t="s">
        <v>533</v>
      </c>
    </row>
    <row r="27186" spans="1:5" x14ac:dyDescent="0.25">
      <c r="A27186" t="s">
        <v>16738</v>
      </c>
      <c r="B27186" t="s">
        <v>20</v>
      </c>
      <c r="C27186" t="s">
        <v>19</v>
      </c>
      <c r="D27186" t="s">
        <v>33</v>
      </c>
      <c r="E27186" t="s">
        <v>533</v>
      </c>
    </row>
    <row r="27187" spans="1:5" x14ac:dyDescent="0.25">
      <c r="A27187" t="s">
        <v>27354</v>
      </c>
      <c r="B27187" t="s">
        <v>16</v>
      </c>
      <c r="C27187" t="s">
        <v>15</v>
      </c>
      <c r="D27187" t="s">
        <v>33</v>
      </c>
      <c r="E27187" t="s">
        <v>659</v>
      </c>
    </row>
    <row r="27188" spans="1:5" x14ac:dyDescent="0.25">
      <c r="A27188" t="s">
        <v>27355</v>
      </c>
      <c r="B27188" t="s">
        <v>16</v>
      </c>
      <c r="C27188" t="s">
        <v>17</v>
      </c>
      <c r="D27188" t="s">
        <v>33</v>
      </c>
      <c r="E27188" t="s">
        <v>653</v>
      </c>
    </row>
    <row r="27189" spans="1:5" x14ac:dyDescent="0.25">
      <c r="A27189" t="s">
        <v>27356</v>
      </c>
      <c r="B27189" t="s">
        <v>20</v>
      </c>
      <c r="C27189" t="s">
        <v>19</v>
      </c>
      <c r="D27189" t="s">
        <v>33</v>
      </c>
      <c r="E27189" t="s">
        <v>538</v>
      </c>
    </row>
    <row r="27190" spans="1:5" x14ac:dyDescent="0.25">
      <c r="A27190" t="s">
        <v>16772</v>
      </c>
      <c r="B27190" t="s">
        <v>20</v>
      </c>
      <c r="C27190" t="s">
        <v>19</v>
      </c>
      <c r="D27190" t="s">
        <v>33</v>
      </c>
      <c r="E27190" t="s">
        <v>533</v>
      </c>
    </row>
    <row r="27191" spans="1:5" x14ac:dyDescent="0.25">
      <c r="A27191" t="s">
        <v>27358</v>
      </c>
      <c r="B27191" t="s">
        <v>20</v>
      </c>
      <c r="C27191" t="s">
        <v>19</v>
      </c>
      <c r="D27191" t="s">
        <v>33</v>
      </c>
      <c r="E27191" t="s">
        <v>530</v>
      </c>
    </row>
    <row r="27192" spans="1:5" x14ac:dyDescent="0.25">
      <c r="A27192" t="s">
        <v>27359</v>
      </c>
      <c r="B27192" t="s">
        <v>20</v>
      </c>
      <c r="C27192" t="s">
        <v>19</v>
      </c>
      <c r="D27192" t="s">
        <v>33</v>
      </c>
      <c r="E27192" t="s">
        <v>539</v>
      </c>
    </row>
    <row r="27193" spans="1:5" x14ac:dyDescent="0.25">
      <c r="A27193" t="s">
        <v>27360</v>
      </c>
      <c r="B27193" t="s">
        <v>16</v>
      </c>
      <c r="C27193" t="s">
        <v>17</v>
      </c>
      <c r="D27193" t="s">
        <v>33</v>
      </c>
      <c r="E27193" t="s">
        <v>653</v>
      </c>
    </row>
    <row r="27194" spans="1:5" x14ac:dyDescent="0.25">
      <c r="A27194" t="s">
        <v>20627</v>
      </c>
      <c r="B27194" t="s">
        <v>20</v>
      </c>
      <c r="C27194" t="s">
        <v>19</v>
      </c>
      <c r="D27194" t="s">
        <v>33</v>
      </c>
      <c r="E27194" t="s">
        <v>553</v>
      </c>
    </row>
    <row r="27195" spans="1:5" x14ac:dyDescent="0.25">
      <c r="A27195" t="s">
        <v>20626</v>
      </c>
      <c r="B27195" t="s">
        <v>20</v>
      </c>
      <c r="C27195" t="s">
        <v>19</v>
      </c>
      <c r="D27195" t="s">
        <v>33</v>
      </c>
      <c r="E27195" t="s">
        <v>553</v>
      </c>
    </row>
    <row r="27196" spans="1:5" x14ac:dyDescent="0.25">
      <c r="A27196" t="s">
        <v>27363</v>
      </c>
      <c r="B27196" t="s">
        <v>16</v>
      </c>
      <c r="C27196" t="s">
        <v>17</v>
      </c>
      <c r="D27196" t="s">
        <v>33</v>
      </c>
      <c r="E27196" t="s">
        <v>653</v>
      </c>
    </row>
    <row r="27197" spans="1:5" x14ac:dyDescent="0.25">
      <c r="A27197" t="s">
        <v>20625</v>
      </c>
      <c r="B27197" t="s">
        <v>20</v>
      </c>
      <c r="C27197" t="s">
        <v>19</v>
      </c>
      <c r="D27197" t="s">
        <v>33</v>
      </c>
      <c r="E27197" t="s">
        <v>553</v>
      </c>
    </row>
    <row r="27198" spans="1:5" x14ac:dyDescent="0.25">
      <c r="A27198" t="s">
        <v>9019</v>
      </c>
      <c r="B27198" t="s">
        <v>20</v>
      </c>
      <c r="C27198" t="s">
        <v>19</v>
      </c>
      <c r="D27198" t="s">
        <v>33</v>
      </c>
      <c r="E27198" t="s">
        <v>533</v>
      </c>
    </row>
    <row r="27199" spans="1:5" x14ac:dyDescent="0.25">
      <c r="A27199" t="s">
        <v>27366</v>
      </c>
      <c r="B27199" t="s">
        <v>20</v>
      </c>
      <c r="C27199" t="s">
        <v>19</v>
      </c>
      <c r="D27199" t="s">
        <v>33</v>
      </c>
      <c r="E27199" t="s">
        <v>538</v>
      </c>
    </row>
    <row r="27200" spans="1:5" x14ac:dyDescent="0.25">
      <c r="A27200" t="s">
        <v>19293</v>
      </c>
      <c r="B27200" t="s">
        <v>20</v>
      </c>
      <c r="C27200" t="s">
        <v>19</v>
      </c>
      <c r="D27200" t="s">
        <v>33</v>
      </c>
      <c r="E27200" t="s">
        <v>533</v>
      </c>
    </row>
    <row r="27201" spans="1:5" x14ac:dyDescent="0.25">
      <c r="A27201" t="s">
        <v>27368</v>
      </c>
      <c r="B27201" t="s">
        <v>20</v>
      </c>
      <c r="C27201" t="s">
        <v>19</v>
      </c>
      <c r="D27201" t="s">
        <v>33</v>
      </c>
      <c r="E27201" t="s">
        <v>538</v>
      </c>
    </row>
    <row r="27202" spans="1:5" x14ac:dyDescent="0.25">
      <c r="A27202" t="s">
        <v>27369</v>
      </c>
      <c r="B27202" t="s">
        <v>16</v>
      </c>
      <c r="C27202" t="s">
        <v>17</v>
      </c>
      <c r="D27202" t="s">
        <v>33</v>
      </c>
      <c r="E27202" t="s">
        <v>653</v>
      </c>
    </row>
    <row r="27203" spans="1:5" x14ac:dyDescent="0.25">
      <c r="A27203" t="s">
        <v>22185</v>
      </c>
      <c r="B27203" t="s">
        <v>20</v>
      </c>
      <c r="C27203" t="s">
        <v>19</v>
      </c>
      <c r="D27203" t="s">
        <v>33</v>
      </c>
      <c r="E27203" t="s">
        <v>553</v>
      </c>
    </row>
    <row r="27204" spans="1:5" x14ac:dyDescent="0.25">
      <c r="A27204" t="s">
        <v>27371</v>
      </c>
      <c r="B27204" t="s">
        <v>20</v>
      </c>
      <c r="C27204" t="s">
        <v>19</v>
      </c>
      <c r="D27204" t="s">
        <v>33</v>
      </c>
      <c r="E27204" t="s">
        <v>530</v>
      </c>
    </row>
    <row r="27205" spans="1:5" x14ac:dyDescent="0.25">
      <c r="A27205" t="s">
        <v>20622</v>
      </c>
      <c r="B27205" t="s">
        <v>20</v>
      </c>
      <c r="C27205" t="s">
        <v>19</v>
      </c>
      <c r="D27205" t="s">
        <v>33</v>
      </c>
      <c r="E27205" t="s">
        <v>553</v>
      </c>
    </row>
    <row r="27206" spans="1:5" x14ac:dyDescent="0.25">
      <c r="A27206" t="s">
        <v>27373</v>
      </c>
      <c r="B27206" t="s">
        <v>20</v>
      </c>
      <c r="C27206" t="s">
        <v>19</v>
      </c>
      <c r="D27206" t="s">
        <v>33</v>
      </c>
      <c r="E27206" t="s">
        <v>530</v>
      </c>
    </row>
    <row r="27207" spans="1:5" x14ac:dyDescent="0.25">
      <c r="A27207" t="s">
        <v>27374</v>
      </c>
      <c r="B27207" t="s">
        <v>16</v>
      </c>
      <c r="C27207" t="s">
        <v>17</v>
      </c>
      <c r="D27207" t="s">
        <v>33</v>
      </c>
      <c r="E27207" t="s">
        <v>653</v>
      </c>
    </row>
    <row r="27208" spans="1:5" x14ac:dyDescent="0.25">
      <c r="A27208" t="s">
        <v>27375</v>
      </c>
      <c r="B27208" t="s">
        <v>16</v>
      </c>
      <c r="C27208" t="s">
        <v>17</v>
      </c>
      <c r="D27208" t="s">
        <v>33</v>
      </c>
      <c r="E27208" t="s">
        <v>653</v>
      </c>
    </row>
    <row r="27209" spans="1:5" x14ac:dyDescent="0.25">
      <c r="A27209" t="s">
        <v>20624</v>
      </c>
      <c r="B27209" t="s">
        <v>20</v>
      </c>
      <c r="C27209" t="s">
        <v>19</v>
      </c>
      <c r="D27209" t="s">
        <v>33</v>
      </c>
      <c r="E27209" t="s">
        <v>553</v>
      </c>
    </row>
    <row r="27210" spans="1:5" x14ac:dyDescent="0.25">
      <c r="A27210" t="s">
        <v>27377</v>
      </c>
      <c r="B27210" t="s">
        <v>20</v>
      </c>
      <c r="C27210" t="s">
        <v>19</v>
      </c>
      <c r="D27210" t="s">
        <v>33</v>
      </c>
      <c r="E27210" t="s">
        <v>530</v>
      </c>
    </row>
    <row r="27211" spans="1:5" x14ac:dyDescent="0.25">
      <c r="A27211" t="s">
        <v>20628</v>
      </c>
      <c r="B27211" t="s">
        <v>20</v>
      </c>
      <c r="C27211" t="s">
        <v>19</v>
      </c>
      <c r="D27211" t="s">
        <v>33</v>
      </c>
      <c r="E27211" t="s">
        <v>553</v>
      </c>
    </row>
    <row r="27212" spans="1:5" x14ac:dyDescent="0.25">
      <c r="A27212" t="s">
        <v>27379</v>
      </c>
      <c r="B27212" t="s">
        <v>20</v>
      </c>
      <c r="C27212" t="s">
        <v>21</v>
      </c>
      <c r="D27212" t="s">
        <v>33</v>
      </c>
      <c r="E27212" t="s">
        <v>582</v>
      </c>
    </row>
    <row r="27213" spans="1:5" x14ac:dyDescent="0.25">
      <c r="A27213" t="s">
        <v>23505</v>
      </c>
      <c r="B27213" t="s">
        <v>20</v>
      </c>
      <c r="C27213" t="s">
        <v>19</v>
      </c>
      <c r="D27213" t="s">
        <v>33</v>
      </c>
      <c r="E27213" t="s">
        <v>533</v>
      </c>
    </row>
    <row r="27214" spans="1:5" x14ac:dyDescent="0.25">
      <c r="A27214" t="s">
        <v>27381</v>
      </c>
      <c r="B27214" t="s">
        <v>20</v>
      </c>
      <c r="C27214" t="s">
        <v>19</v>
      </c>
      <c r="D27214" t="s">
        <v>33</v>
      </c>
      <c r="E27214" t="s">
        <v>530</v>
      </c>
    </row>
    <row r="27215" spans="1:5" x14ac:dyDescent="0.25">
      <c r="A27215" t="s">
        <v>11587</v>
      </c>
      <c r="B27215" t="s">
        <v>20</v>
      </c>
      <c r="C27215" t="s">
        <v>19</v>
      </c>
      <c r="D27215" t="s">
        <v>33</v>
      </c>
      <c r="E27215" t="s">
        <v>533</v>
      </c>
    </row>
    <row r="27216" spans="1:5" x14ac:dyDescent="0.25">
      <c r="A27216" t="s">
        <v>27383</v>
      </c>
      <c r="B27216" t="s">
        <v>16</v>
      </c>
      <c r="C27216" t="s">
        <v>15</v>
      </c>
      <c r="D27216" t="s">
        <v>33</v>
      </c>
      <c r="E27216" t="s">
        <v>708</v>
      </c>
    </row>
    <row r="27217" spans="1:5" x14ac:dyDescent="0.25">
      <c r="A27217" t="s">
        <v>11686</v>
      </c>
      <c r="B27217" t="s">
        <v>20</v>
      </c>
      <c r="C27217" t="s">
        <v>19</v>
      </c>
      <c r="D27217" t="s">
        <v>33</v>
      </c>
      <c r="E27217" t="s">
        <v>533</v>
      </c>
    </row>
    <row r="27218" spans="1:5" x14ac:dyDescent="0.25">
      <c r="A27218" t="s">
        <v>27385</v>
      </c>
      <c r="B27218" t="s">
        <v>16</v>
      </c>
      <c r="C27218" t="s">
        <v>15</v>
      </c>
      <c r="D27218" t="s">
        <v>33</v>
      </c>
      <c r="E27218" t="s">
        <v>708</v>
      </c>
    </row>
    <row r="27219" spans="1:5" x14ac:dyDescent="0.25">
      <c r="A27219" t="s">
        <v>27386</v>
      </c>
      <c r="B27219" t="s">
        <v>16</v>
      </c>
      <c r="C27219" t="s">
        <v>15</v>
      </c>
      <c r="D27219" t="s">
        <v>33</v>
      </c>
      <c r="E27219" t="s">
        <v>1033</v>
      </c>
    </row>
    <row r="27220" spans="1:5" x14ac:dyDescent="0.25">
      <c r="A27220" t="s">
        <v>27387</v>
      </c>
      <c r="B27220" t="s">
        <v>20</v>
      </c>
      <c r="C27220" t="s">
        <v>19</v>
      </c>
      <c r="D27220" t="s">
        <v>33</v>
      </c>
      <c r="E27220" t="s">
        <v>523</v>
      </c>
    </row>
    <row r="27221" spans="1:5" x14ac:dyDescent="0.25">
      <c r="A27221" t="s">
        <v>27302</v>
      </c>
      <c r="B27221" t="s">
        <v>20</v>
      </c>
      <c r="C27221" t="s">
        <v>19</v>
      </c>
      <c r="D27221" t="s">
        <v>33</v>
      </c>
      <c r="E27221" t="s">
        <v>533</v>
      </c>
    </row>
    <row r="27222" spans="1:5" x14ac:dyDescent="0.25">
      <c r="A27222" t="s">
        <v>27389</v>
      </c>
      <c r="B27222" t="s">
        <v>16</v>
      </c>
      <c r="C27222" t="s">
        <v>15</v>
      </c>
      <c r="D27222" t="s">
        <v>33</v>
      </c>
      <c r="E27222" t="s">
        <v>659</v>
      </c>
    </row>
    <row r="27223" spans="1:5" x14ac:dyDescent="0.25">
      <c r="A27223" t="s">
        <v>27390</v>
      </c>
      <c r="B27223" t="s">
        <v>20</v>
      </c>
      <c r="C27223" t="s">
        <v>19</v>
      </c>
      <c r="D27223" t="s">
        <v>69</v>
      </c>
      <c r="E27223" t="s">
        <v>539</v>
      </c>
    </row>
    <row r="27224" spans="1:5" x14ac:dyDescent="0.25">
      <c r="A27224" t="s">
        <v>24371</v>
      </c>
      <c r="B27224" t="s">
        <v>20</v>
      </c>
      <c r="C27224" t="s">
        <v>19</v>
      </c>
      <c r="D27224" t="s">
        <v>33</v>
      </c>
      <c r="E27224" t="s">
        <v>553</v>
      </c>
    </row>
    <row r="27225" spans="1:5" x14ac:dyDescent="0.25">
      <c r="A27225" t="s">
        <v>27392</v>
      </c>
      <c r="B27225" t="s">
        <v>20</v>
      </c>
      <c r="C27225" t="s">
        <v>19</v>
      </c>
      <c r="D27225" t="s">
        <v>69</v>
      </c>
      <c r="E27225" t="s">
        <v>539</v>
      </c>
    </row>
    <row r="27226" spans="1:5" x14ac:dyDescent="0.25">
      <c r="A27226" t="s">
        <v>29584</v>
      </c>
      <c r="B27226" t="s">
        <v>20</v>
      </c>
      <c r="C27226" t="s">
        <v>19</v>
      </c>
      <c r="D27226" t="s">
        <v>33</v>
      </c>
      <c r="E27226" t="s">
        <v>533</v>
      </c>
    </row>
    <row r="27227" spans="1:5" x14ac:dyDescent="0.25">
      <c r="A27227" t="s">
        <v>7308</v>
      </c>
      <c r="B27227" t="s">
        <v>20</v>
      </c>
      <c r="C27227" t="s">
        <v>19</v>
      </c>
      <c r="D27227" t="s">
        <v>33</v>
      </c>
      <c r="E27227" t="s">
        <v>533</v>
      </c>
    </row>
    <row r="27228" spans="1:5" x14ac:dyDescent="0.25">
      <c r="A27228" t="s">
        <v>27395</v>
      </c>
      <c r="B27228" t="s">
        <v>20</v>
      </c>
      <c r="C27228" t="s">
        <v>19</v>
      </c>
      <c r="D27228" t="s">
        <v>65</v>
      </c>
      <c r="E27228" t="s">
        <v>539</v>
      </c>
    </row>
    <row r="27229" spans="1:5" x14ac:dyDescent="0.25">
      <c r="A27229" t="s">
        <v>21898</v>
      </c>
      <c r="B27229" t="s">
        <v>20</v>
      </c>
      <c r="C27229" t="s">
        <v>19</v>
      </c>
      <c r="D27229" t="s">
        <v>33</v>
      </c>
      <c r="E27229" t="s">
        <v>533</v>
      </c>
    </row>
    <row r="27230" spans="1:5" x14ac:dyDescent="0.25">
      <c r="A27230" t="s">
        <v>27397</v>
      </c>
      <c r="B27230" t="s">
        <v>20</v>
      </c>
      <c r="C27230" t="s">
        <v>21</v>
      </c>
      <c r="D27230" t="s">
        <v>65</v>
      </c>
      <c r="E27230" t="s">
        <v>697</v>
      </c>
    </row>
    <row r="27231" spans="1:5" x14ac:dyDescent="0.25">
      <c r="A27231" t="s">
        <v>27442</v>
      </c>
      <c r="B27231" t="s">
        <v>20</v>
      </c>
      <c r="C27231" t="s">
        <v>19</v>
      </c>
      <c r="D27231" t="s">
        <v>33</v>
      </c>
      <c r="E27231" t="s">
        <v>533</v>
      </c>
    </row>
    <row r="27232" spans="1:5" x14ac:dyDescent="0.25">
      <c r="A27232" t="s">
        <v>20623</v>
      </c>
      <c r="B27232" t="s">
        <v>20</v>
      </c>
      <c r="C27232" t="s">
        <v>19</v>
      </c>
      <c r="D27232" t="s">
        <v>33</v>
      </c>
      <c r="E27232" t="s">
        <v>553</v>
      </c>
    </row>
    <row r="27233" spans="1:5" x14ac:dyDescent="0.25">
      <c r="A27233" t="s">
        <v>27400</v>
      </c>
      <c r="B27233" t="s">
        <v>20</v>
      </c>
      <c r="C27233" t="s">
        <v>19</v>
      </c>
      <c r="D27233" t="s">
        <v>33</v>
      </c>
      <c r="E27233" t="s">
        <v>538</v>
      </c>
    </row>
    <row r="27234" spans="1:5" x14ac:dyDescent="0.25">
      <c r="A27234" t="s">
        <v>27401</v>
      </c>
      <c r="B27234" t="s">
        <v>20</v>
      </c>
      <c r="C27234" t="s">
        <v>19</v>
      </c>
      <c r="D27234" t="s">
        <v>33</v>
      </c>
      <c r="E27234" t="s">
        <v>530</v>
      </c>
    </row>
    <row r="27235" spans="1:5" x14ac:dyDescent="0.25">
      <c r="A27235" t="s">
        <v>17768</v>
      </c>
      <c r="B27235" t="s">
        <v>20</v>
      </c>
      <c r="C27235" t="s">
        <v>19</v>
      </c>
      <c r="D27235" t="s">
        <v>33</v>
      </c>
      <c r="E27235" t="s">
        <v>553</v>
      </c>
    </row>
    <row r="27236" spans="1:5" x14ac:dyDescent="0.25">
      <c r="A27236" t="s">
        <v>27403</v>
      </c>
      <c r="B27236" t="s">
        <v>16</v>
      </c>
      <c r="C27236" t="s">
        <v>17</v>
      </c>
      <c r="D27236" t="s">
        <v>33</v>
      </c>
      <c r="E27236" t="s">
        <v>653</v>
      </c>
    </row>
    <row r="27237" spans="1:5" x14ac:dyDescent="0.25">
      <c r="A27237" t="s">
        <v>15078</v>
      </c>
      <c r="B27237" t="s">
        <v>20</v>
      </c>
      <c r="C27237" t="s">
        <v>19</v>
      </c>
      <c r="D27237" t="s">
        <v>33</v>
      </c>
      <c r="E27237" t="s">
        <v>533</v>
      </c>
    </row>
    <row r="27238" spans="1:5" x14ac:dyDescent="0.25">
      <c r="A27238" t="s">
        <v>23866</v>
      </c>
      <c r="B27238" t="s">
        <v>20</v>
      </c>
      <c r="C27238" t="s">
        <v>19</v>
      </c>
      <c r="D27238" t="s">
        <v>33</v>
      </c>
      <c r="E27238" t="s">
        <v>553</v>
      </c>
    </row>
    <row r="27239" spans="1:5" x14ac:dyDescent="0.25">
      <c r="A27239" t="s">
        <v>2862</v>
      </c>
      <c r="B27239" t="s">
        <v>20</v>
      </c>
      <c r="C27239" t="s">
        <v>19</v>
      </c>
      <c r="D27239" t="s">
        <v>33</v>
      </c>
      <c r="E27239" t="s">
        <v>533</v>
      </c>
    </row>
    <row r="27240" spans="1:5" x14ac:dyDescent="0.25">
      <c r="A27240" t="s">
        <v>27407</v>
      </c>
      <c r="B27240" t="s">
        <v>20</v>
      </c>
      <c r="C27240" t="s">
        <v>19</v>
      </c>
      <c r="D27240" t="s">
        <v>33</v>
      </c>
      <c r="E27240" t="s">
        <v>531</v>
      </c>
    </row>
    <row r="27241" spans="1:5" x14ac:dyDescent="0.25">
      <c r="A27241" t="s">
        <v>27408</v>
      </c>
      <c r="B27241" t="s">
        <v>16</v>
      </c>
      <c r="C27241" t="s">
        <v>17</v>
      </c>
      <c r="D27241" t="s">
        <v>33</v>
      </c>
      <c r="E27241" t="s">
        <v>653</v>
      </c>
    </row>
    <row r="27242" spans="1:5" x14ac:dyDescent="0.25">
      <c r="A27242" t="s">
        <v>27409</v>
      </c>
      <c r="B27242" t="s">
        <v>16</v>
      </c>
      <c r="C27242" t="s">
        <v>17</v>
      </c>
      <c r="D27242" t="s">
        <v>33</v>
      </c>
      <c r="E27242" t="s">
        <v>653</v>
      </c>
    </row>
    <row r="27243" spans="1:5" x14ac:dyDescent="0.25">
      <c r="A27243" t="s">
        <v>27410</v>
      </c>
      <c r="B27243" t="s">
        <v>16</v>
      </c>
      <c r="C27243" t="s">
        <v>17</v>
      </c>
      <c r="D27243" t="s">
        <v>33</v>
      </c>
      <c r="E27243" t="s">
        <v>653</v>
      </c>
    </row>
    <row r="27244" spans="1:5" x14ac:dyDescent="0.25">
      <c r="A27244" t="s">
        <v>27411</v>
      </c>
      <c r="B27244" t="s">
        <v>16</v>
      </c>
      <c r="C27244" t="s">
        <v>17</v>
      </c>
      <c r="D27244" t="s">
        <v>33</v>
      </c>
      <c r="E27244" t="s">
        <v>653</v>
      </c>
    </row>
    <row r="27245" spans="1:5" x14ac:dyDescent="0.25">
      <c r="A27245" t="s">
        <v>25133</v>
      </c>
      <c r="B27245" t="s">
        <v>20</v>
      </c>
      <c r="C27245" t="s">
        <v>19</v>
      </c>
      <c r="D27245" t="s">
        <v>33</v>
      </c>
      <c r="E27245" t="s">
        <v>533</v>
      </c>
    </row>
    <row r="27246" spans="1:5" x14ac:dyDescent="0.25">
      <c r="A27246" t="s">
        <v>27413</v>
      </c>
      <c r="B27246" t="s">
        <v>20</v>
      </c>
      <c r="C27246" t="s">
        <v>21</v>
      </c>
      <c r="D27246" t="s">
        <v>33</v>
      </c>
      <c r="E27246" t="s">
        <v>581</v>
      </c>
    </row>
    <row r="27247" spans="1:5" x14ac:dyDescent="0.25">
      <c r="A27247" t="s">
        <v>23660</v>
      </c>
      <c r="B27247" t="s">
        <v>20</v>
      </c>
      <c r="C27247" t="s">
        <v>19</v>
      </c>
      <c r="D27247" t="s">
        <v>33</v>
      </c>
      <c r="E27247" t="s">
        <v>533</v>
      </c>
    </row>
    <row r="27248" spans="1:5" x14ac:dyDescent="0.25">
      <c r="A27248" t="s">
        <v>23665</v>
      </c>
      <c r="B27248" t="s">
        <v>20</v>
      </c>
      <c r="C27248" t="s">
        <v>19</v>
      </c>
      <c r="D27248" t="s">
        <v>33</v>
      </c>
      <c r="E27248" t="s">
        <v>533</v>
      </c>
    </row>
    <row r="27249" spans="1:5" x14ac:dyDescent="0.25">
      <c r="A27249" t="s">
        <v>27416</v>
      </c>
      <c r="B27249" t="s">
        <v>20</v>
      </c>
      <c r="C27249" t="s">
        <v>19</v>
      </c>
      <c r="D27249" t="s">
        <v>33</v>
      </c>
      <c r="E27249" t="s">
        <v>538</v>
      </c>
    </row>
    <row r="27250" spans="1:5" x14ac:dyDescent="0.25">
      <c r="A27250" t="s">
        <v>27417</v>
      </c>
      <c r="B27250" t="s">
        <v>20</v>
      </c>
      <c r="C27250" t="s">
        <v>19</v>
      </c>
      <c r="D27250" t="s">
        <v>33</v>
      </c>
      <c r="E27250" t="s">
        <v>538</v>
      </c>
    </row>
    <row r="27251" spans="1:5" x14ac:dyDescent="0.25">
      <c r="A27251" t="s">
        <v>23747</v>
      </c>
      <c r="B27251" t="s">
        <v>20</v>
      </c>
      <c r="C27251" t="s">
        <v>19</v>
      </c>
      <c r="D27251" t="s">
        <v>33</v>
      </c>
      <c r="E27251" t="s">
        <v>533</v>
      </c>
    </row>
    <row r="27252" spans="1:5" x14ac:dyDescent="0.25">
      <c r="A27252" t="s">
        <v>27419</v>
      </c>
      <c r="B27252" t="s">
        <v>20</v>
      </c>
      <c r="C27252" t="s">
        <v>19</v>
      </c>
      <c r="D27252" t="s">
        <v>33</v>
      </c>
      <c r="E27252" t="s">
        <v>538</v>
      </c>
    </row>
    <row r="27253" spans="1:5" x14ac:dyDescent="0.25">
      <c r="A27253" t="s">
        <v>23752</v>
      </c>
      <c r="B27253" t="s">
        <v>20</v>
      </c>
      <c r="C27253" t="s">
        <v>19</v>
      </c>
      <c r="D27253" t="s">
        <v>33</v>
      </c>
      <c r="E27253" t="s">
        <v>533</v>
      </c>
    </row>
    <row r="27254" spans="1:5" x14ac:dyDescent="0.25">
      <c r="A27254" t="s">
        <v>27421</v>
      </c>
      <c r="B27254" t="s">
        <v>20</v>
      </c>
      <c r="C27254" t="s">
        <v>19</v>
      </c>
      <c r="D27254" t="s">
        <v>33</v>
      </c>
      <c r="E27254" t="s">
        <v>538</v>
      </c>
    </row>
    <row r="27255" spans="1:5" x14ac:dyDescent="0.25">
      <c r="A27255" t="s">
        <v>27422</v>
      </c>
      <c r="B27255" t="s">
        <v>20</v>
      </c>
      <c r="C27255" t="s">
        <v>19</v>
      </c>
      <c r="D27255" t="s">
        <v>33</v>
      </c>
      <c r="E27255" t="s">
        <v>538</v>
      </c>
    </row>
    <row r="27256" spans="1:5" x14ac:dyDescent="0.25">
      <c r="A27256" t="s">
        <v>20621</v>
      </c>
      <c r="B27256" t="s">
        <v>20</v>
      </c>
      <c r="C27256" t="s">
        <v>19</v>
      </c>
      <c r="D27256" t="s">
        <v>33</v>
      </c>
      <c r="E27256" t="s">
        <v>553</v>
      </c>
    </row>
    <row r="27257" spans="1:5" x14ac:dyDescent="0.25">
      <c r="A27257" t="s">
        <v>27424</v>
      </c>
      <c r="B27257" t="s">
        <v>20</v>
      </c>
      <c r="C27257" t="s">
        <v>19</v>
      </c>
      <c r="D27257" t="s">
        <v>33</v>
      </c>
      <c r="E27257" t="s">
        <v>530</v>
      </c>
    </row>
    <row r="27258" spans="1:5" x14ac:dyDescent="0.25">
      <c r="A27258" t="s">
        <v>27425</v>
      </c>
      <c r="B27258" t="s">
        <v>20</v>
      </c>
      <c r="C27258" t="s">
        <v>19</v>
      </c>
      <c r="D27258" t="s">
        <v>33</v>
      </c>
      <c r="E27258" t="s">
        <v>538</v>
      </c>
    </row>
    <row r="27259" spans="1:5" x14ac:dyDescent="0.25">
      <c r="A27259" t="s">
        <v>13952</v>
      </c>
      <c r="B27259" t="s">
        <v>20</v>
      </c>
      <c r="C27259" t="s">
        <v>19</v>
      </c>
      <c r="D27259" t="s">
        <v>33</v>
      </c>
      <c r="E27259" t="s">
        <v>533</v>
      </c>
    </row>
    <row r="27260" spans="1:5" x14ac:dyDescent="0.25">
      <c r="A27260" t="s">
        <v>27427</v>
      </c>
      <c r="B27260" t="s">
        <v>20</v>
      </c>
      <c r="C27260" t="s">
        <v>19</v>
      </c>
      <c r="D27260" t="s">
        <v>33</v>
      </c>
      <c r="E27260" t="s">
        <v>530</v>
      </c>
    </row>
    <row r="27261" spans="1:5" x14ac:dyDescent="0.25">
      <c r="A27261" t="s">
        <v>4119</v>
      </c>
      <c r="B27261" t="s">
        <v>20</v>
      </c>
      <c r="C27261" t="s">
        <v>19</v>
      </c>
      <c r="D27261" t="s">
        <v>33</v>
      </c>
      <c r="E27261" t="s">
        <v>533</v>
      </c>
    </row>
    <row r="27262" spans="1:5" x14ac:dyDescent="0.25">
      <c r="A27262" t="s">
        <v>27429</v>
      </c>
      <c r="B27262" t="s">
        <v>20</v>
      </c>
      <c r="C27262" t="s">
        <v>21</v>
      </c>
      <c r="D27262" t="s">
        <v>33</v>
      </c>
      <c r="E27262" t="s">
        <v>581</v>
      </c>
    </row>
    <row r="27263" spans="1:5" x14ac:dyDescent="0.25">
      <c r="A27263" t="s">
        <v>27430</v>
      </c>
      <c r="B27263" t="s">
        <v>20</v>
      </c>
      <c r="C27263" t="s">
        <v>19</v>
      </c>
      <c r="D27263" t="s">
        <v>33</v>
      </c>
      <c r="E27263" t="s">
        <v>538</v>
      </c>
    </row>
    <row r="27264" spans="1:5" x14ac:dyDescent="0.25">
      <c r="A27264" t="s">
        <v>17533</v>
      </c>
      <c r="B27264" t="s">
        <v>20</v>
      </c>
      <c r="C27264" t="s">
        <v>19</v>
      </c>
      <c r="D27264" t="s">
        <v>33</v>
      </c>
      <c r="E27264" t="s">
        <v>553</v>
      </c>
    </row>
    <row r="27265" spans="1:5" x14ac:dyDescent="0.25">
      <c r="A27265" t="s">
        <v>15082</v>
      </c>
      <c r="B27265" t="s">
        <v>20</v>
      </c>
      <c r="C27265" t="s">
        <v>19</v>
      </c>
      <c r="D27265" t="s">
        <v>33</v>
      </c>
      <c r="E27265" t="s">
        <v>533</v>
      </c>
    </row>
    <row r="27266" spans="1:5" x14ac:dyDescent="0.25">
      <c r="A27266" t="s">
        <v>27433</v>
      </c>
      <c r="B27266" t="s">
        <v>20</v>
      </c>
      <c r="C27266" t="s">
        <v>19</v>
      </c>
      <c r="D27266" t="s">
        <v>33</v>
      </c>
      <c r="E27266" t="s">
        <v>538</v>
      </c>
    </row>
    <row r="27267" spans="1:5" x14ac:dyDescent="0.25">
      <c r="A27267" t="s">
        <v>27434</v>
      </c>
      <c r="B27267" t="s">
        <v>20</v>
      </c>
      <c r="C27267" t="s">
        <v>21</v>
      </c>
      <c r="D27267" t="s">
        <v>33</v>
      </c>
      <c r="E27267" t="s">
        <v>581</v>
      </c>
    </row>
    <row r="27268" spans="1:5" x14ac:dyDescent="0.25">
      <c r="A27268" t="s">
        <v>20791</v>
      </c>
      <c r="B27268" t="s">
        <v>20</v>
      </c>
      <c r="C27268" t="s">
        <v>19</v>
      </c>
      <c r="D27268" t="s">
        <v>33</v>
      </c>
      <c r="E27268" t="s">
        <v>533</v>
      </c>
    </row>
    <row r="27269" spans="1:5" x14ac:dyDescent="0.25">
      <c r="A27269" t="s">
        <v>21028</v>
      </c>
      <c r="B27269" t="s">
        <v>20</v>
      </c>
      <c r="C27269" t="s">
        <v>19</v>
      </c>
      <c r="D27269" t="s">
        <v>33</v>
      </c>
      <c r="E27269" t="s">
        <v>533</v>
      </c>
    </row>
    <row r="27270" spans="1:5" x14ac:dyDescent="0.25">
      <c r="A27270" t="s">
        <v>27437</v>
      </c>
      <c r="B27270" t="s">
        <v>20</v>
      </c>
      <c r="C27270" t="s">
        <v>21</v>
      </c>
      <c r="D27270" t="s">
        <v>33</v>
      </c>
      <c r="E27270" t="s">
        <v>581</v>
      </c>
    </row>
    <row r="27271" spans="1:5" x14ac:dyDescent="0.25">
      <c r="A27271" t="s">
        <v>27438</v>
      </c>
      <c r="B27271" t="s">
        <v>20</v>
      </c>
      <c r="C27271" t="s">
        <v>19</v>
      </c>
      <c r="D27271" t="s">
        <v>33</v>
      </c>
      <c r="E27271" t="s">
        <v>538</v>
      </c>
    </row>
    <row r="27272" spans="1:5" x14ac:dyDescent="0.25">
      <c r="A27272" t="s">
        <v>27619</v>
      </c>
      <c r="B27272" t="s">
        <v>20</v>
      </c>
      <c r="C27272" t="s">
        <v>19</v>
      </c>
      <c r="D27272" t="s">
        <v>33</v>
      </c>
      <c r="E27272" t="s">
        <v>533</v>
      </c>
    </row>
    <row r="27273" spans="1:5" x14ac:dyDescent="0.25">
      <c r="A27273" t="s">
        <v>27440</v>
      </c>
      <c r="B27273" t="s">
        <v>20</v>
      </c>
      <c r="C27273" t="s">
        <v>19</v>
      </c>
      <c r="D27273" t="s">
        <v>33</v>
      </c>
      <c r="E27273" t="s">
        <v>530</v>
      </c>
    </row>
    <row r="27274" spans="1:5" x14ac:dyDescent="0.25">
      <c r="A27274" t="s">
        <v>27441</v>
      </c>
      <c r="B27274" t="s">
        <v>20</v>
      </c>
      <c r="C27274" t="s">
        <v>19</v>
      </c>
      <c r="D27274" t="s">
        <v>33</v>
      </c>
      <c r="E27274" t="s">
        <v>538</v>
      </c>
    </row>
    <row r="27275" spans="1:5" x14ac:dyDescent="0.25">
      <c r="A27275" t="s">
        <v>20689</v>
      </c>
      <c r="B27275" t="s">
        <v>20</v>
      </c>
      <c r="C27275" t="s">
        <v>19</v>
      </c>
      <c r="D27275" t="s">
        <v>33</v>
      </c>
      <c r="E27275" t="s">
        <v>533</v>
      </c>
    </row>
    <row r="27276" spans="1:5" x14ac:dyDescent="0.25">
      <c r="A27276" t="s">
        <v>27443</v>
      </c>
      <c r="B27276" t="s">
        <v>20</v>
      </c>
      <c r="C27276" t="s">
        <v>19</v>
      </c>
      <c r="D27276" t="s">
        <v>33</v>
      </c>
      <c r="E27276" t="s">
        <v>530</v>
      </c>
    </row>
    <row r="27277" spans="1:5" x14ac:dyDescent="0.25">
      <c r="A27277" t="s">
        <v>27444</v>
      </c>
      <c r="B27277" t="s">
        <v>20</v>
      </c>
      <c r="C27277" t="s">
        <v>19</v>
      </c>
      <c r="D27277" t="s">
        <v>33</v>
      </c>
      <c r="E27277" t="s">
        <v>538</v>
      </c>
    </row>
    <row r="27278" spans="1:5" x14ac:dyDescent="0.25">
      <c r="A27278" t="s">
        <v>25923</v>
      </c>
      <c r="B27278" t="s">
        <v>20</v>
      </c>
      <c r="C27278" t="s">
        <v>19</v>
      </c>
      <c r="D27278" t="s">
        <v>33</v>
      </c>
      <c r="E27278" t="s">
        <v>533</v>
      </c>
    </row>
    <row r="27279" spans="1:5" x14ac:dyDescent="0.25">
      <c r="A27279" t="s">
        <v>27446</v>
      </c>
      <c r="B27279" t="s">
        <v>20</v>
      </c>
      <c r="C27279" t="s">
        <v>19</v>
      </c>
      <c r="D27279" t="s">
        <v>33</v>
      </c>
      <c r="E27279" t="s">
        <v>530</v>
      </c>
    </row>
    <row r="27280" spans="1:5" x14ac:dyDescent="0.25">
      <c r="A27280" t="s">
        <v>16822</v>
      </c>
      <c r="B27280" t="s">
        <v>20</v>
      </c>
      <c r="C27280" t="s">
        <v>19</v>
      </c>
      <c r="D27280" t="s">
        <v>33</v>
      </c>
      <c r="E27280" t="s">
        <v>533</v>
      </c>
    </row>
    <row r="27281" spans="1:5" x14ac:dyDescent="0.25">
      <c r="A27281" t="s">
        <v>27448</v>
      </c>
      <c r="B27281" t="s">
        <v>20</v>
      </c>
      <c r="C27281" t="s">
        <v>19</v>
      </c>
      <c r="D27281" t="s">
        <v>33</v>
      </c>
      <c r="E27281" t="s">
        <v>530</v>
      </c>
    </row>
    <row r="27282" spans="1:5" x14ac:dyDescent="0.25">
      <c r="A27282" t="s">
        <v>15210</v>
      </c>
      <c r="B27282" t="s">
        <v>20</v>
      </c>
      <c r="C27282" t="s">
        <v>19</v>
      </c>
      <c r="D27282" t="s">
        <v>33</v>
      </c>
      <c r="E27282" t="s">
        <v>533</v>
      </c>
    </row>
    <row r="27283" spans="1:5" x14ac:dyDescent="0.25">
      <c r="A27283" t="s">
        <v>6169</v>
      </c>
      <c r="B27283" t="s">
        <v>20</v>
      </c>
      <c r="C27283" t="s">
        <v>19</v>
      </c>
      <c r="D27283" t="s">
        <v>33</v>
      </c>
      <c r="E27283" t="s">
        <v>533</v>
      </c>
    </row>
    <row r="27284" spans="1:5" x14ac:dyDescent="0.25">
      <c r="A27284" t="s">
        <v>17770</v>
      </c>
      <c r="B27284" t="s">
        <v>20</v>
      </c>
      <c r="C27284" t="s">
        <v>19</v>
      </c>
      <c r="D27284" t="s">
        <v>33</v>
      </c>
      <c r="E27284" t="s">
        <v>553</v>
      </c>
    </row>
    <row r="27285" spans="1:5" x14ac:dyDescent="0.25">
      <c r="A27285" t="s">
        <v>27452</v>
      </c>
      <c r="B27285" t="s">
        <v>20</v>
      </c>
      <c r="C27285" t="s">
        <v>19</v>
      </c>
      <c r="D27285" t="s">
        <v>33</v>
      </c>
      <c r="E27285" t="s">
        <v>530</v>
      </c>
    </row>
    <row r="27286" spans="1:5" x14ac:dyDescent="0.25">
      <c r="A27286" t="s">
        <v>17766</v>
      </c>
      <c r="B27286" t="s">
        <v>20</v>
      </c>
      <c r="C27286" t="s">
        <v>19</v>
      </c>
      <c r="D27286" t="s">
        <v>33</v>
      </c>
      <c r="E27286" t="s">
        <v>553</v>
      </c>
    </row>
    <row r="27287" spans="1:5" x14ac:dyDescent="0.25">
      <c r="A27287" t="s">
        <v>27454</v>
      </c>
      <c r="B27287" t="s">
        <v>20</v>
      </c>
      <c r="C27287" t="s">
        <v>21</v>
      </c>
      <c r="D27287" t="s">
        <v>33</v>
      </c>
      <c r="E27287" t="s">
        <v>582</v>
      </c>
    </row>
    <row r="27288" spans="1:5" x14ac:dyDescent="0.25">
      <c r="A27288" t="s">
        <v>18329</v>
      </c>
      <c r="B27288" t="s">
        <v>20</v>
      </c>
      <c r="C27288" t="s">
        <v>19</v>
      </c>
      <c r="D27288" t="s">
        <v>33</v>
      </c>
      <c r="E27288" t="s">
        <v>533</v>
      </c>
    </row>
    <row r="27289" spans="1:5" x14ac:dyDescent="0.25">
      <c r="A27289" t="s">
        <v>15085</v>
      </c>
      <c r="B27289" t="s">
        <v>20</v>
      </c>
      <c r="C27289" t="s">
        <v>19</v>
      </c>
      <c r="D27289" t="s">
        <v>33</v>
      </c>
      <c r="E27289" t="s">
        <v>533</v>
      </c>
    </row>
    <row r="27290" spans="1:5" x14ac:dyDescent="0.25">
      <c r="A27290" t="s">
        <v>20975</v>
      </c>
      <c r="B27290" t="s">
        <v>20</v>
      </c>
      <c r="C27290" t="s">
        <v>19</v>
      </c>
      <c r="D27290" t="s">
        <v>33</v>
      </c>
      <c r="E27290" t="s">
        <v>533</v>
      </c>
    </row>
    <row r="27291" spans="1:5" x14ac:dyDescent="0.25">
      <c r="A27291" t="s">
        <v>24543</v>
      </c>
      <c r="B27291" t="s">
        <v>20</v>
      </c>
      <c r="C27291" t="s">
        <v>19</v>
      </c>
      <c r="D27291" t="s">
        <v>33</v>
      </c>
      <c r="E27291" t="s">
        <v>533</v>
      </c>
    </row>
    <row r="27292" spans="1:5" x14ac:dyDescent="0.25">
      <c r="A27292" t="s">
        <v>27459</v>
      </c>
      <c r="B27292" t="s">
        <v>16</v>
      </c>
      <c r="C27292" t="s">
        <v>15</v>
      </c>
      <c r="D27292" t="s">
        <v>33</v>
      </c>
      <c r="E27292" t="s">
        <v>1037</v>
      </c>
    </row>
    <row r="27293" spans="1:5" x14ac:dyDescent="0.25">
      <c r="A27293" t="s">
        <v>27460</v>
      </c>
      <c r="B27293" t="s">
        <v>20</v>
      </c>
      <c r="C27293" t="s">
        <v>19</v>
      </c>
      <c r="D27293" t="s">
        <v>33</v>
      </c>
      <c r="E27293" t="s">
        <v>886</v>
      </c>
    </row>
    <row r="27294" spans="1:5" x14ac:dyDescent="0.25">
      <c r="A27294" t="s">
        <v>27461</v>
      </c>
      <c r="B27294" t="s">
        <v>16</v>
      </c>
      <c r="C27294" t="s">
        <v>15</v>
      </c>
      <c r="D27294" t="s">
        <v>33</v>
      </c>
      <c r="E27294" t="s">
        <v>659</v>
      </c>
    </row>
    <row r="27295" spans="1:5" x14ac:dyDescent="0.25">
      <c r="A27295" t="s">
        <v>26479</v>
      </c>
      <c r="B27295" t="s">
        <v>20</v>
      </c>
      <c r="C27295" t="s">
        <v>19</v>
      </c>
      <c r="D27295" t="s">
        <v>33</v>
      </c>
      <c r="E27295" t="s">
        <v>533</v>
      </c>
    </row>
    <row r="27296" spans="1:5" x14ac:dyDescent="0.25">
      <c r="A27296" t="s">
        <v>11969</v>
      </c>
      <c r="B27296" t="s">
        <v>20</v>
      </c>
      <c r="C27296" t="s">
        <v>19</v>
      </c>
      <c r="D27296" t="s">
        <v>33</v>
      </c>
      <c r="E27296" t="s">
        <v>533</v>
      </c>
    </row>
    <row r="27297" spans="1:5" x14ac:dyDescent="0.25">
      <c r="A27297" t="s">
        <v>19687</v>
      </c>
      <c r="B27297" t="s">
        <v>20</v>
      </c>
      <c r="C27297" t="s">
        <v>19</v>
      </c>
      <c r="D27297" t="s">
        <v>33</v>
      </c>
      <c r="E27297" t="s">
        <v>533</v>
      </c>
    </row>
    <row r="27298" spans="1:5" x14ac:dyDescent="0.25">
      <c r="A27298" t="s">
        <v>19244</v>
      </c>
      <c r="B27298" t="s">
        <v>20</v>
      </c>
      <c r="C27298" t="s">
        <v>19</v>
      </c>
      <c r="D27298" t="s">
        <v>33</v>
      </c>
      <c r="E27298" t="s">
        <v>533</v>
      </c>
    </row>
    <row r="27299" spans="1:5" x14ac:dyDescent="0.25">
      <c r="A27299" t="s">
        <v>19245</v>
      </c>
      <c r="B27299" t="s">
        <v>20</v>
      </c>
      <c r="C27299" t="s">
        <v>19</v>
      </c>
      <c r="D27299" t="s">
        <v>33</v>
      </c>
      <c r="E27299" t="s">
        <v>533</v>
      </c>
    </row>
    <row r="27300" spans="1:5" x14ac:dyDescent="0.25">
      <c r="A27300" t="s">
        <v>27467</v>
      </c>
      <c r="B27300" t="s">
        <v>20</v>
      </c>
      <c r="C27300" t="s">
        <v>19</v>
      </c>
      <c r="D27300" t="s">
        <v>33</v>
      </c>
      <c r="E27300" t="s">
        <v>785</v>
      </c>
    </row>
    <row r="27301" spans="1:5" x14ac:dyDescent="0.25">
      <c r="A27301" t="s">
        <v>19236</v>
      </c>
      <c r="B27301" t="s">
        <v>20</v>
      </c>
      <c r="C27301" t="s">
        <v>19</v>
      </c>
      <c r="D27301" t="s">
        <v>33</v>
      </c>
      <c r="E27301" t="s">
        <v>533</v>
      </c>
    </row>
    <row r="27302" spans="1:5" x14ac:dyDescent="0.25">
      <c r="A27302" t="s">
        <v>26913</v>
      </c>
      <c r="B27302" t="s">
        <v>20</v>
      </c>
      <c r="C27302" t="s">
        <v>19</v>
      </c>
      <c r="D27302" t="s">
        <v>33</v>
      </c>
      <c r="E27302" t="s">
        <v>533</v>
      </c>
    </row>
    <row r="27303" spans="1:5" x14ac:dyDescent="0.25">
      <c r="A27303" t="s">
        <v>28577</v>
      </c>
      <c r="B27303" t="s">
        <v>20</v>
      </c>
      <c r="C27303" t="s">
        <v>19</v>
      </c>
      <c r="D27303" t="s">
        <v>33</v>
      </c>
      <c r="E27303" t="s">
        <v>533</v>
      </c>
    </row>
    <row r="27304" spans="1:5" x14ac:dyDescent="0.25">
      <c r="A27304" t="s">
        <v>22860</v>
      </c>
      <c r="B27304" t="s">
        <v>20</v>
      </c>
      <c r="C27304" t="s">
        <v>19</v>
      </c>
      <c r="D27304" t="s">
        <v>33</v>
      </c>
      <c r="E27304" t="s">
        <v>533</v>
      </c>
    </row>
    <row r="27305" spans="1:5" x14ac:dyDescent="0.25">
      <c r="A27305" t="s">
        <v>27472</v>
      </c>
      <c r="B27305" t="s">
        <v>16</v>
      </c>
      <c r="C27305" t="s">
        <v>15</v>
      </c>
      <c r="D27305" t="s">
        <v>33</v>
      </c>
      <c r="E27305" t="s">
        <v>1037</v>
      </c>
    </row>
    <row r="27306" spans="1:5" x14ac:dyDescent="0.25">
      <c r="A27306" t="s">
        <v>8123</v>
      </c>
      <c r="B27306" t="s">
        <v>20</v>
      </c>
      <c r="C27306" t="s">
        <v>19</v>
      </c>
      <c r="D27306" t="s">
        <v>33</v>
      </c>
      <c r="E27306" t="s">
        <v>533</v>
      </c>
    </row>
    <row r="27307" spans="1:5" x14ac:dyDescent="0.25">
      <c r="A27307" t="s">
        <v>27474</v>
      </c>
      <c r="B27307" t="s">
        <v>16</v>
      </c>
      <c r="C27307" t="s">
        <v>15</v>
      </c>
      <c r="D27307" t="s">
        <v>33</v>
      </c>
      <c r="E27307" t="s">
        <v>659</v>
      </c>
    </row>
    <row r="27308" spans="1:5" x14ac:dyDescent="0.25">
      <c r="A27308" t="s">
        <v>6686</v>
      </c>
      <c r="B27308" t="s">
        <v>20</v>
      </c>
      <c r="C27308" t="s">
        <v>19</v>
      </c>
      <c r="D27308" t="s">
        <v>33</v>
      </c>
      <c r="E27308" t="s">
        <v>533</v>
      </c>
    </row>
    <row r="27309" spans="1:5" x14ac:dyDescent="0.25">
      <c r="A27309" t="s">
        <v>27476</v>
      </c>
      <c r="B27309" t="s">
        <v>20</v>
      </c>
      <c r="C27309" t="s">
        <v>21</v>
      </c>
      <c r="D27309" t="s">
        <v>33</v>
      </c>
      <c r="E27309" t="s">
        <v>1038</v>
      </c>
    </row>
    <row r="27310" spans="1:5" x14ac:dyDescent="0.25">
      <c r="A27310" t="s">
        <v>27477</v>
      </c>
      <c r="B27310" t="s">
        <v>16</v>
      </c>
      <c r="C27310" t="s">
        <v>17</v>
      </c>
      <c r="D27310" t="s">
        <v>33</v>
      </c>
      <c r="E27310" t="s">
        <v>627</v>
      </c>
    </row>
    <row r="27311" spans="1:5" x14ac:dyDescent="0.25">
      <c r="A27311" t="s">
        <v>27478</v>
      </c>
      <c r="B27311" t="s">
        <v>16</v>
      </c>
      <c r="C27311" t="s">
        <v>17</v>
      </c>
      <c r="D27311" t="s">
        <v>33</v>
      </c>
      <c r="E27311" t="s">
        <v>627</v>
      </c>
    </row>
    <row r="27312" spans="1:5" x14ac:dyDescent="0.25">
      <c r="A27312" t="s">
        <v>27479</v>
      </c>
      <c r="B27312" t="s">
        <v>16</v>
      </c>
      <c r="C27312" t="s">
        <v>17</v>
      </c>
      <c r="D27312" t="s">
        <v>33</v>
      </c>
      <c r="E27312" t="s">
        <v>627</v>
      </c>
    </row>
    <row r="27313" spans="1:5" x14ac:dyDescent="0.25">
      <c r="A27313" t="s">
        <v>27480</v>
      </c>
      <c r="B27313" t="s">
        <v>16</v>
      </c>
      <c r="C27313" t="s">
        <v>17</v>
      </c>
      <c r="D27313" t="s">
        <v>33</v>
      </c>
      <c r="E27313" t="s">
        <v>627</v>
      </c>
    </row>
    <row r="27314" spans="1:5" x14ac:dyDescent="0.25">
      <c r="A27314" t="s">
        <v>27481</v>
      </c>
      <c r="B27314" t="s">
        <v>16</v>
      </c>
      <c r="C27314" t="s">
        <v>17</v>
      </c>
      <c r="D27314" t="s">
        <v>33</v>
      </c>
      <c r="E27314" t="s">
        <v>627</v>
      </c>
    </row>
    <row r="27315" spans="1:5" x14ac:dyDescent="0.25">
      <c r="A27315" t="s">
        <v>27482</v>
      </c>
      <c r="B27315" t="s">
        <v>16</v>
      </c>
      <c r="C27315" t="s">
        <v>17</v>
      </c>
      <c r="D27315" t="s">
        <v>33</v>
      </c>
      <c r="E27315" t="s">
        <v>627</v>
      </c>
    </row>
    <row r="27316" spans="1:5" x14ac:dyDescent="0.25">
      <c r="A27316" t="s">
        <v>27483</v>
      </c>
      <c r="B27316" t="s">
        <v>16</v>
      </c>
      <c r="C27316" t="s">
        <v>17</v>
      </c>
      <c r="D27316" t="s">
        <v>33</v>
      </c>
      <c r="E27316" t="s">
        <v>627</v>
      </c>
    </row>
    <row r="27317" spans="1:5" x14ac:dyDescent="0.25">
      <c r="A27317" t="s">
        <v>27484</v>
      </c>
      <c r="B27317" t="s">
        <v>16</v>
      </c>
      <c r="C27317" t="s">
        <v>17</v>
      </c>
      <c r="D27317" t="s">
        <v>33</v>
      </c>
      <c r="E27317" t="s">
        <v>627</v>
      </c>
    </row>
    <row r="27318" spans="1:5" x14ac:dyDescent="0.25">
      <c r="A27318" t="s">
        <v>27485</v>
      </c>
      <c r="B27318" t="s">
        <v>16</v>
      </c>
      <c r="C27318" t="s">
        <v>17</v>
      </c>
      <c r="D27318" t="s">
        <v>33</v>
      </c>
      <c r="E27318" t="s">
        <v>627</v>
      </c>
    </row>
    <row r="27319" spans="1:5" x14ac:dyDescent="0.25">
      <c r="A27319" t="s">
        <v>27486</v>
      </c>
      <c r="B27319" t="s">
        <v>16</v>
      </c>
      <c r="C27319" t="s">
        <v>17</v>
      </c>
      <c r="D27319" t="s">
        <v>33</v>
      </c>
      <c r="E27319" t="s">
        <v>627</v>
      </c>
    </row>
    <row r="27320" spans="1:5" x14ac:dyDescent="0.25">
      <c r="A27320" t="s">
        <v>27487</v>
      </c>
      <c r="B27320" t="s">
        <v>16</v>
      </c>
      <c r="C27320" t="s">
        <v>17</v>
      </c>
      <c r="D27320" t="s">
        <v>33</v>
      </c>
      <c r="E27320" t="s">
        <v>627</v>
      </c>
    </row>
    <row r="27321" spans="1:5" x14ac:dyDescent="0.25">
      <c r="A27321" t="s">
        <v>27488</v>
      </c>
      <c r="B27321" t="s">
        <v>16</v>
      </c>
      <c r="C27321" t="s">
        <v>17</v>
      </c>
      <c r="D27321" t="s">
        <v>33</v>
      </c>
      <c r="E27321" t="s">
        <v>627</v>
      </c>
    </row>
    <row r="27322" spans="1:5" x14ac:dyDescent="0.25">
      <c r="A27322" t="s">
        <v>27489</v>
      </c>
      <c r="B27322" t="s">
        <v>16</v>
      </c>
      <c r="C27322" t="s">
        <v>17</v>
      </c>
      <c r="D27322" t="s">
        <v>33</v>
      </c>
      <c r="E27322" t="s">
        <v>627</v>
      </c>
    </row>
    <row r="27323" spans="1:5" x14ac:dyDescent="0.25">
      <c r="A27323" t="s">
        <v>27490</v>
      </c>
      <c r="B27323" t="s">
        <v>16</v>
      </c>
      <c r="C27323" t="s">
        <v>17</v>
      </c>
      <c r="D27323" t="s">
        <v>33</v>
      </c>
      <c r="E27323" t="s">
        <v>627</v>
      </c>
    </row>
    <row r="27324" spans="1:5" x14ac:dyDescent="0.25">
      <c r="A27324" t="s">
        <v>27491</v>
      </c>
      <c r="B27324" t="s">
        <v>16</v>
      </c>
      <c r="C27324" t="s">
        <v>17</v>
      </c>
      <c r="D27324" t="s">
        <v>33</v>
      </c>
      <c r="E27324" t="s">
        <v>627</v>
      </c>
    </row>
    <row r="27325" spans="1:5" x14ac:dyDescent="0.25">
      <c r="A27325" t="s">
        <v>27492</v>
      </c>
      <c r="B27325" t="s">
        <v>16</v>
      </c>
      <c r="C27325" t="s">
        <v>17</v>
      </c>
      <c r="D27325" t="s">
        <v>33</v>
      </c>
      <c r="E27325" t="s">
        <v>627</v>
      </c>
    </row>
    <row r="27326" spans="1:5" x14ac:dyDescent="0.25">
      <c r="A27326" t="s">
        <v>27493</v>
      </c>
      <c r="B27326" t="s">
        <v>16</v>
      </c>
      <c r="C27326" t="s">
        <v>17</v>
      </c>
      <c r="D27326" t="s">
        <v>33</v>
      </c>
      <c r="E27326" t="s">
        <v>627</v>
      </c>
    </row>
    <row r="27327" spans="1:5" x14ac:dyDescent="0.25">
      <c r="A27327" t="s">
        <v>27494</v>
      </c>
      <c r="B27327" t="s">
        <v>16</v>
      </c>
      <c r="C27327" t="s">
        <v>17</v>
      </c>
      <c r="D27327" t="s">
        <v>33</v>
      </c>
      <c r="E27327" t="s">
        <v>627</v>
      </c>
    </row>
    <row r="27328" spans="1:5" x14ac:dyDescent="0.25">
      <c r="A27328" t="s">
        <v>27495</v>
      </c>
      <c r="B27328" t="s">
        <v>16</v>
      </c>
      <c r="C27328" t="s">
        <v>17</v>
      </c>
      <c r="D27328" t="s">
        <v>33</v>
      </c>
      <c r="E27328" t="s">
        <v>627</v>
      </c>
    </row>
    <row r="27329" spans="1:5" x14ac:dyDescent="0.25">
      <c r="A27329" t="s">
        <v>27496</v>
      </c>
      <c r="B27329" t="s">
        <v>16</v>
      </c>
      <c r="C27329" t="s">
        <v>17</v>
      </c>
      <c r="D27329" t="s">
        <v>33</v>
      </c>
      <c r="E27329" t="s">
        <v>627</v>
      </c>
    </row>
    <row r="27330" spans="1:5" x14ac:dyDescent="0.25">
      <c r="A27330" t="s">
        <v>27497</v>
      </c>
      <c r="B27330" t="s">
        <v>16</v>
      </c>
      <c r="C27330" t="s">
        <v>17</v>
      </c>
      <c r="D27330" t="s">
        <v>33</v>
      </c>
      <c r="E27330" t="s">
        <v>627</v>
      </c>
    </row>
    <row r="27331" spans="1:5" x14ac:dyDescent="0.25">
      <c r="A27331" t="s">
        <v>27498</v>
      </c>
      <c r="B27331" t="s">
        <v>16</v>
      </c>
      <c r="C27331" t="s">
        <v>17</v>
      </c>
      <c r="D27331" t="s">
        <v>33</v>
      </c>
      <c r="E27331" t="s">
        <v>627</v>
      </c>
    </row>
    <row r="27332" spans="1:5" x14ac:dyDescent="0.25">
      <c r="A27332" t="s">
        <v>27499</v>
      </c>
      <c r="B27332" t="s">
        <v>20</v>
      </c>
      <c r="C27332" t="s">
        <v>19</v>
      </c>
      <c r="D27332" t="s">
        <v>33</v>
      </c>
      <c r="E27332" t="s">
        <v>523</v>
      </c>
    </row>
    <row r="27333" spans="1:5" x14ac:dyDescent="0.25">
      <c r="A27333" t="s">
        <v>26329</v>
      </c>
      <c r="B27333" t="s">
        <v>20</v>
      </c>
      <c r="C27333" t="s">
        <v>19</v>
      </c>
      <c r="D27333" t="s">
        <v>33</v>
      </c>
      <c r="E27333" t="s">
        <v>533</v>
      </c>
    </row>
    <row r="27334" spans="1:5" x14ac:dyDescent="0.25">
      <c r="A27334" t="s">
        <v>27501</v>
      </c>
      <c r="B27334" t="s">
        <v>20</v>
      </c>
      <c r="C27334" t="s">
        <v>19</v>
      </c>
      <c r="D27334" t="s">
        <v>33</v>
      </c>
      <c r="E27334" t="s">
        <v>1040</v>
      </c>
    </row>
    <row r="27335" spans="1:5" x14ac:dyDescent="0.25">
      <c r="A27335" t="s">
        <v>27502</v>
      </c>
      <c r="B27335" t="s">
        <v>20</v>
      </c>
      <c r="C27335" t="s">
        <v>19</v>
      </c>
      <c r="D27335" t="s">
        <v>33</v>
      </c>
      <c r="E27335" t="s">
        <v>530</v>
      </c>
    </row>
    <row r="27336" spans="1:5" x14ac:dyDescent="0.25">
      <c r="A27336" t="s">
        <v>20100</v>
      </c>
      <c r="B27336" t="s">
        <v>20</v>
      </c>
      <c r="C27336" t="s">
        <v>19</v>
      </c>
      <c r="D27336" t="s">
        <v>33</v>
      </c>
      <c r="E27336" t="s">
        <v>533</v>
      </c>
    </row>
    <row r="27337" spans="1:5" x14ac:dyDescent="0.25">
      <c r="A27337" t="s">
        <v>27468</v>
      </c>
      <c r="B27337" t="s">
        <v>20</v>
      </c>
      <c r="C27337" t="s">
        <v>19</v>
      </c>
      <c r="D27337" t="s">
        <v>33</v>
      </c>
      <c r="E27337" t="s">
        <v>533</v>
      </c>
    </row>
    <row r="27338" spans="1:5" x14ac:dyDescent="0.25">
      <c r="A27338" t="s">
        <v>13708</v>
      </c>
      <c r="B27338" t="s">
        <v>20</v>
      </c>
      <c r="C27338" t="s">
        <v>19</v>
      </c>
      <c r="D27338" t="s">
        <v>33</v>
      </c>
      <c r="E27338" t="s">
        <v>533</v>
      </c>
    </row>
    <row r="27339" spans="1:5" x14ac:dyDescent="0.25">
      <c r="A27339" t="s">
        <v>17017</v>
      </c>
      <c r="B27339" t="s">
        <v>20</v>
      </c>
      <c r="C27339" t="s">
        <v>19</v>
      </c>
      <c r="D27339" t="s">
        <v>33</v>
      </c>
      <c r="E27339" t="s">
        <v>533</v>
      </c>
    </row>
    <row r="27340" spans="1:5" x14ac:dyDescent="0.25">
      <c r="A27340" t="s">
        <v>23490</v>
      </c>
      <c r="B27340" t="s">
        <v>20</v>
      </c>
      <c r="C27340" t="s">
        <v>19</v>
      </c>
      <c r="D27340" t="s">
        <v>33</v>
      </c>
      <c r="E27340" t="s">
        <v>553</v>
      </c>
    </row>
    <row r="27341" spans="1:5" x14ac:dyDescent="0.25">
      <c r="A27341" t="s">
        <v>27508</v>
      </c>
      <c r="B27341" t="s">
        <v>20</v>
      </c>
      <c r="C27341" t="s">
        <v>19</v>
      </c>
      <c r="D27341" t="s">
        <v>33</v>
      </c>
      <c r="E27341" t="s">
        <v>538</v>
      </c>
    </row>
    <row r="27342" spans="1:5" x14ac:dyDescent="0.25">
      <c r="A27342" t="s">
        <v>22993</v>
      </c>
      <c r="B27342" t="s">
        <v>20</v>
      </c>
      <c r="C27342" t="s">
        <v>19</v>
      </c>
      <c r="D27342" t="s">
        <v>33</v>
      </c>
      <c r="E27342" t="s">
        <v>533</v>
      </c>
    </row>
    <row r="27343" spans="1:5" x14ac:dyDescent="0.25">
      <c r="A27343" t="s">
        <v>27510</v>
      </c>
      <c r="B27343" t="s">
        <v>20</v>
      </c>
      <c r="C27343" t="s">
        <v>21</v>
      </c>
      <c r="D27343" t="s">
        <v>33</v>
      </c>
      <c r="E27343" t="s">
        <v>582</v>
      </c>
    </row>
    <row r="27344" spans="1:5" x14ac:dyDescent="0.25">
      <c r="A27344" t="s">
        <v>29095</v>
      </c>
      <c r="B27344" t="s">
        <v>20</v>
      </c>
      <c r="C27344" t="s">
        <v>19</v>
      </c>
      <c r="D27344" t="s">
        <v>33</v>
      </c>
      <c r="E27344" t="s">
        <v>533</v>
      </c>
    </row>
    <row r="27345" spans="1:5" x14ac:dyDescent="0.25">
      <c r="A27345" t="s">
        <v>27512</v>
      </c>
      <c r="B27345" t="s">
        <v>20</v>
      </c>
      <c r="C27345" t="s">
        <v>19</v>
      </c>
      <c r="D27345" t="s">
        <v>33</v>
      </c>
      <c r="E27345" t="s">
        <v>530</v>
      </c>
    </row>
    <row r="27346" spans="1:5" x14ac:dyDescent="0.25">
      <c r="A27346" t="s">
        <v>22990</v>
      </c>
      <c r="B27346" t="s">
        <v>20</v>
      </c>
      <c r="C27346" t="s">
        <v>19</v>
      </c>
      <c r="D27346" t="s">
        <v>33</v>
      </c>
      <c r="E27346" t="s">
        <v>533</v>
      </c>
    </row>
    <row r="27347" spans="1:5" x14ac:dyDescent="0.25">
      <c r="A27347" t="s">
        <v>27514</v>
      </c>
      <c r="B27347" t="s">
        <v>20</v>
      </c>
      <c r="C27347" t="s">
        <v>19</v>
      </c>
      <c r="D27347" t="s">
        <v>33</v>
      </c>
      <c r="E27347" t="s">
        <v>530</v>
      </c>
    </row>
    <row r="27348" spans="1:5" x14ac:dyDescent="0.25">
      <c r="A27348" t="s">
        <v>12682</v>
      </c>
      <c r="B27348" t="s">
        <v>20</v>
      </c>
      <c r="C27348" t="s">
        <v>19</v>
      </c>
      <c r="D27348" t="s">
        <v>33</v>
      </c>
      <c r="E27348" t="s">
        <v>553</v>
      </c>
    </row>
    <row r="27349" spans="1:5" x14ac:dyDescent="0.25">
      <c r="A27349" t="s">
        <v>27516</v>
      </c>
      <c r="B27349" t="s">
        <v>20</v>
      </c>
      <c r="C27349" t="s">
        <v>19</v>
      </c>
      <c r="D27349" t="s">
        <v>33</v>
      </c>
      <c r="E27349" t="s">
        <v>530</v>
      </c>
    </row>
    <row r="27350" spans="1:5" x14ac:dyDescent="0.25">
      <c r="A27350" t="s">
        <v>27131</v>
      </c>
      <c r="B27350" t="s">
        <v>20</v>
      </c>
      <c r="C27350" t="s">
        <v>19</v>
      </c>
      <c r="D27350" t="s">
        <v>33</v>
      </c>
      <c r="E27350" t="s">
        <v>533</v>
      </c>
    </row>
    <row r="27351" spans="1:5" x14ac:dyDescent="0.25">
      <c r="A27351" t="s">
        <v>27518</v>
      </c>
      <c r="B27351" t="s">
        <v>16</v>
      </c>
      <c r="C27351" t="s">
        <v>15</v>
      </c>
      <c r="D27351" t="s">
        <v>33</v>
      </c>
      <c r="E27351" t="s">
        <v>659</v>
      </c>
    </row>
    <row r="27352" spans="1:5" x14ac:dyDescent="0.25">
      <c r="A27352" t="s">
        <v>29559</v>
      </c>
      <c r="B27352" t="s">
        <v>20</v>
      </c>
      <c r="C27352" t="s">
        <v>19</v>
      </c>
      <c r="D27352" t="s">
        <v>69</v>
      </c>
      <c r="E27352" t="s">
        <v>533</v>
      </c>
    </row>
    <row r="27353" spans="1:5" x14ac:dyDescent="0.25">
      <c r="A27353" t="s">
        <v>27520</v>
      </c>
      <c r="B27353" t="s">
        <v>20</v>
      </c>
      <c r="C27353" t="s">
        <v>19</v>
      </c>
      <c r="D27353" t="s">
        <v>33</v>
      </c>
      <c r="E27353" t="s">
        <v>530</v>
      </c>
    </row>
    <row r="27354" spans="1:5" x14ac:dyDescent="0.25">
      <c r="A27354" t="s">
        <v>27521</v>
      </c>
      <c r="B27354" t="s">
        <v>16</v>
      </c>
      <c r="C27354" t="s">
        <v>17</v>
      </c>
      <c r="D27354" t="s">
        <v>33</v>
      </c>
      <c r="E27354" t="s">
        <v>653</v>
      </c>
    </row>
    <row r="27355" spans="1:5" x14ac:dyDescent="0.25">
      <c r="A27355" t="s">
        <v>27522</v>
      </c>
      <c r="B27355" t="s">
        <v>20</v>
      </c>
      <c r="C27355" t="s">
        <v>19</v>
      </c>
      <c r="D27355" t="s">
        <v>33</v>
      </c>
      <c r="E27355" t="s">
        <v>562</v>
      </c>
    </row>
    <row r="27356" spans="1:5" x14ac:dyDescent="0.25">
      <c r="A27356" t="s">
        <v>29561</v>
      </c>
      <c r="B27356" t="s">
        <v>20</v>
      </c>
      <c r="C27356" t="s">
        <v>19</v>
      </c>
      <c r="D27356" t="s">
        <v>69</v>
      </c>
      <c r="E27356" t="s">
        <v>533</v>
      </c>
    </row>
    <row r="27357" spans="1:5" x14ac:dyDescent="0.25">
      <c r="A27357" t="s">
        <v>22510</v>
      </c>
      <c r="B27357" t="s">
        <v>20</v>
      </c>
      <c r="C27357" t="s">
        <v>19</v>
      </c>
      <c r="D27357" t="s">
        <v>33</v>
      </c>
      <c r="E27357" t="s">
        <v>553</v>
      </c>
    </row>
    <row r="27358" spans="1:5" x14ac:dyDescent="0.25">
      <c r="A27358" t="s">
        <v>27525</v>
      </c>
      <c r="B27358" t="s">
        <v>20</v>
      </c>
      <c r="C27358" t="s">
        <v>21</v>
      </c>
      <c r="D27358" t="s">
        <v>33</v>
      </c>
      <c r="E27358" t="s">
        <v>582</v>
      </c>
    </row>
    <row r="27359" spans="1:5" x14ac:dyDescent="0.25">
      <c r="A27359" t="s">
        <v>19684</v>
      </c>
      <c r="B27359" t="s">
        <v>20</v>
      </c>
      <c r="C27359" t="s">
        <v>19</v>
      </c>
      <c r="D27359" t="s">
        <v>33</v>
      </c>
      <c r="E27359" t="s">
        <v>533</v>
      </c>
    </row>
    <row r="27360" spans="1:5" x14ac:dyDescent="0.25">
      <c r="A27360" t="s">
        <v>27527</v>
      </c>
      <c r="B27360" t="s">
        <v>20</v>
      </c>
      <c r="C27360" t="s">
        <v>21</v>
      </c>
      <c r="D27360" t="s">
        <v>33</v>
      </c>
      <c r="E27360" t="s">
        <v>582</v>
      </c>
    </row>
    <row r="27361" spans="1:5" x14ac:dyDescent="0.25">
      <c r="A27361" t="s">
        <v>19547</v>
      </c>
      <c r="B27361" t="s">
        <v>20</v>
      </c>
      <c r="C27361" t="s">
        <v>19</v>
      </c>
      <c r="D27361" t="s">
        <v>33</v>
      </c>
      <c r="E27361" t="s">
        <v>533</v>
      </c>
    </row>
    <row r="27362" spans="1:5" x14ac:dyDescent="0.25">
      <c r="A27362" t="s">
        <v>27529</v>
      </c>
      <c r="B27362" t="s">
        <v>20</v>
      </c>
      <c r="C27362" t="s">
        <v>21</v>
      </c>
      <c r="D27362" t="s">
        <v>33</v>
      </c>
      <c r="E27362" t="s">
        <v>582</v>
      </c>
    </row>
    <row r="27363" spans="1:5" x14ac:dyDescent="0.25">
      <c r="A27363" t="s">
        <v>7124</v>
      </c>
      <c r="B27363" t="s">
        <v>20</v>
      </c>
      <c r="C27363" t="s">
        <v>19</v>
      </c>
      <c r="D27363" t="s">
        <v>33</v>
      </c>
      <c r="E27363" t="s">
        <v>533</v>
      </c>
    </row>
    <row r="27364" spans="1:5" x14ac:dyDescent="0.25">
      <c r="A27364" t="s">
        <v>19545</v>
      </c>
      <c r="B27364" t="s">
        <v>20</v>
      </c>
      <c r="C27364" t="s">
        <v>19</v>
      </c>
      <c r="D27364" t="s">
        <v>33</v>
      </c>
      <c r="E27364" t="s">
        <v>533</v>
      </c>
    </row>
    <row r="27365" spans="1:5" x14ac:dyDescent="0.25">
      <c r="A27365" t="s">
        <v>29094</v>
      </c>
      <c r="B27365" t="s">
        <v>20</v>
      </c>
      <c r="C27365" t="s">
        <v>19</v>
      </c>
      <c r="D27365" t="s">
        <v>33</v>
      </c>
      <c r="E27365" t="s">
        <v>533</v>
      </c>
    </row>
    <row r="27366" spans="1:5" x14ac:dyDescent="0.25">
      <c r="A27366" t="s">
        <v>27533</v>
      </c>
      <c r="B27366" t="s">
        <v>20</v>
      </c>
      <c r="C27366" t="s">
        <v>21</v>
      </c>
      <c r="D27366" t="s">
        <v>33</v>
      </c>
      <c r="E27366" t="s">
        <v>582</v>
      </c>
    </row>
    <row r="27367" spans="1:5" x14ac:dyDescent="0.25">
      <c r="A27367" t="s">
        <v>27287</v>
      </c>
      <c r="B27367" t="s">
        <v>20</v>
      </c>
      <c r="C27367" t="s">
        <v>19</v>
      </c>
      <c r="D27367" t="s">
        <v>33</v>
      </c>
      <c r="E27367" t="s">
        <v>533</v>
      </c>
    </row>
    <row r="27368" spans="1:5" x14ac:dyDescent="0.25">
      <c r="A27368" t="s">
        <v>27535</v>
      </c>
      <c r="B27368" t="s">
        <v>20</v>
      </c>
      <c r="C27368" t="s">
        <v>19</v>
      </c>
      <c r="D27368" t="s">
        <v>33</v>
      </c>
      <c r="E27368" t="s">
        <v>530</v>
      </c>
    </row>
    <row r="27369" spans="1:5" x14ac:dyDescent="0.25">
      <c r="A27369" t="s">
        <v>27536</v>
      </c>
      <c r="B27369" t="s">
        <v>16</v>
      </c>
      <c r="C27369" t="s">
        <v>17</v>
      </c>
      <c r="D27369" t="s">
        <v>33</v>
      </c>
      <c r="E27369" t="s">
        <v>653</v>
      </c>
    </row>
    <row r="27370" spans="1:5" x14ac:dyDescent="0.25">
      <c r="A27370" t="s">
        <v>16845</v>
      </c>
      <c r="B27370" t="s">
        <v>20</v>
      </c>
      <c r="C27370" t="s">
        <v>19</v>
      </c>
      <c r="D27370" t="s">
        <v>33</v>
      </c>
      <c r="E27370" t="s">
        <v>533</v>
      </c>
    </row>
    <row r="27371" spans="1:5" x14ac:dyDescent="0.25">
      <c r="A27371" t="s">
        <v>27538</v>
      </c>
      <c r="B27371" t="s">
        <v>20</v>
      </c>
      <c r="C27371" t="s">
        <v>19</v>
      </c>
      <c r="D27371" t="s">
        <v>33</v>
      </c>
      <c r="E27371" t="s">
        <v>530</v>
      </c>
    </row>
    <row r="27372" spans="1:5" x14ac:dyDescent="0.25">
      <c r="A27372" t="s">
        <v>16847</v>
      </c>
      <c r="B27372" t="s">
        <v>20</v>
      </c>
      <c r="C27372" t="s">
        <v>19</v>
      </c>
      <c r="D27372" t="s">
        <v>33</v>
      </c>
      <c r="E27372" t="s">
        <v>533</v>
      </c>
    </row>
    <row r="27373" spans="1:5" x14ac:dyDescent="0.25">
      <c r="A27373" t="s">
        <v>27540</v>
      </c>
      <c r="B27373" t="s">
        <v>20</v>
      </c>
      <c r="C27373" t="s">
        <v>19</v>
      </c>
      <c r="D27373" t="s">
        <v>33</v>
      </c>
      <c r="E27373" t="s">
        <v>530</v>
      </c>
    </row>
    <row r="27374" spans="1:5" x14ac:dyDescent="0.25">
      <c r="A27374" t="s">
        <v>26690</v>
      </c>
      <c r="B27374" t="s">
        <v>20</v>
      </c>
      <c r="C27374" t="s">
        <v>19</v>
      </c>
      <c r="D27374" t="s">
        <v>33</v>
      </c>
      <c r="E27374" t="s">
        <v>533</v>
      </c>
    </row>
    <row r="27375" spans="1:5" x14ac:dyDescent="0.25">
      <c r="A27375" t="s">
        <v>27542</v>
      </c>
      <c r="B27375" t="s">
        <v>20</v>
      </c>
      <c r="C27375" t="s">
        <v>19</v>
      </c>
      <c r="D27375" t="s">
        <v>33</v>
      </c>
      <c r="E27375" t="s">
        <v>530</v>
      </c>
    </row>
    <row r="27376" spans="1:5" x14ac:dyDescent="0.25">
      <c r="A27376" t="s">
        <v>25280</v>
      </c>
      <c r="B27376" t="s">
        <v>20</v>
      </c>
      <c r="C27376" t="s">
        <v>19</v>
      </c>
      <c r="D27376" t="s">
        <v>33</v>
      </c>
      <c r="E27376" t="s">
        <v>533</v>
      </c>
    </row>
    <row r="27377" spans="1:5" x14ac:dyDescent="0.25">
      <c r="A27377" t="s">
        <v>27544</v>
      </c>
      <c r="B27377" t="s">
        <v>20</v>
      </c>
      <c r="C27377" t="s">
        <v>19</v>
      </c>
      <c r="D27377" t="s">
        <v>33</v>
      </c>
      <c r="E27377" t="s">
        <v>530</v>
      </c>
    </row>
    <row r="27378" spans="1:5" x14ac:dyDescent="0.25">
      <c r="A27378" t="s">
        <v>20639</v>
      </c>
      <c r="B27378" t="s">
        <v>20</v>
      </c>
      <c r="C27378" t="s">
        <v>19</v>
      </c>
      <c r="D27378" t="s">
        <v>33</v>
      </c>
      <c r="E27378" t="s">
        <v>533</v>
      </c>
    </row>
    <row r="27379" spans="1:5" x14ac:dyDescent="0.25">
      <c r="A27379" t="s">
        <v>27546</v>
      </c>
      <c r="B27379" t="s">
        <v>20</v>
      </c>
      <c r="C27379" t="s">
        <v>21</v>
      </c>
      <c r="D27379" t="s">
        <v>33</v>
      </c>
      <c r="E27379" t="s">
        <v>582</v>
      </c>
    </row>
    <row r="27380" spans="1:5" x14ac:dyDescent="0.25">
      <c r="A27380" t="s">
        <v>27547</v>
      </c>
      <c r="B27380" t="s">
        <v>16</v>
      </c>
      <c r="C27380" t="s">
        <v>17</v>
      </c>
      <c r="D27380" t="s">
        <v>33</v>
      </c>
      <c r="E27380" t="s">
        <v>653</v>
      </c>
    </row>
    <row r="27381" spans="1:5" x14ac:dyDescent="0.25">
      <c r="A27381" t="s">
        <v>27140</v>
      </c>
      <c r="B27381" t="s">
        <v>20</v>
      </c>
      <c r="C27381" t="s">
        <v>19</v>
      </c>
      <c r="D27381" t="s">
        <v>33</v>
      </c>
      <c r="E27381" t="s">
        <v>533</v>
      </c>
    </row>
    <row r="27382" spans="1:5" x14ac:dyDescent="0.25">
      <c r="A27382" t="s">
        <v>6297</v>
      </c>
      <c r="B27382" t="s">
        <v>20</v>
      </c>
      <c r="C27382" t="s">
        <v>19</v>
      </c>
      <c r="D27382" t="s">
        <v>33</v>
      </c>
      <c r="E27382" t="s">
        <v>533</v>
      </c>
    </row>
    <row r="27383" spans="1:5" x14ac:dyDescent="0.25">
      <c r="A27383" t="s">
        <v>7385</v>
      </c>
      <c r="B27383" t="s">
        <v>20</v>
      </c>
      <c r="C27383" t="s">
        <v>19</v>
      </c>
      <c r="D27383" t="s">
        <v>33</v>
      </c>
      <c r="E27383" t="s">
        <v>533</v>
      </c>
    </row>
    <row r="27384" spans="1:5" x14ac:dyDescent="0.25">
      <c r="A27384" t="s">
        <v>27551</v>
      </c>
      <c r="B27384" t="s">
        <v>20</v>
      </c>
      <c r="C27384" t="s">
        <v>19</v>
      </c>
      <c r="D27384" t="s">
        <v>33</v>
      </c>
      <c r="E27384" t="s">
        <v>530</v>
      </c>
    </row>
    <row r="27385" spans="1:5" x14ac:dyDescent="0.25">
      <c r="A27385" t="s">
        <v>7331</v>
      </c>
      <c r="B27385" t="s">
        <v>20</v>
      </c>
      <c r="C27385" t="s">
        <v>19</v>
      </c>
      <c r="D27385" t="s">
        <v>33</v>
      </c>
      <c r="E27385" t="s">
        <v>533</v>
      </c>
    </row>
    <row r="27386" spans="1:5" x14ac:dyDescent="0.25">
      <c r="A27386" t="s">
        <v>27553</v>
      </c>
      <c r="B27386" t="s">
        <v>20</v>
      </c>
      <c r="C27386" t="s">
        <v>21</v>
      </c>
      <c r="D27386" t="s">
        <v>33</v>
      </c>
      <c r="E27386" t="s">
        <v>582</v>
      </c>
    </row>
    <row r="27387" spans="1:5" x14ac:dyDescent="0.25">
      <c r="A27387" t="s">
        <v>14835</v>
      </c>
      <c r="B27387" t="s">
        <v>20</v>
      </c>
      <c r="C27387" t="s">
        <v>19</v>
      </c>
      <c r="D27387" t="s">
        <v>33</v>
      </c>
      <c r="E27387" t="s">
        <v>533</v>
      </c>
    </row>
    <row r="27388" spans="1:5" x14ac:dyDescent="0.25">
      <c r="A27388" t="s">
        <v>27555</v>
      </c>
      <c r="B27388" t="s">
        <v>20</v>
      </c>
      <c r="C27388" t="s">
        <v>19</v>
      </c>
      <c r="D27388" t="s">
        <v>33</v>
      </c>
      <c r="E27388" t="s">
        <v>530</v>
      </c>
    </row>
    <row r="27389" spans="1:5" x14ac:dyDescent="0.25">
      <c r="A27389" t="s">
        <v>27556</v>
      </c>
      <c r="B27389" t="s">
        <v>20</v>
      </c>
      <c r="C27389" t="s">
        <v>19</v>
      </c>
      <c r="D27389" t="s">
        <v>33</v>
      </c>
      <c r="E27389" t="s">
        <v>538</v>
      </c>
    </row>
    <row r="27390" spans="1:5" x14ac:dyDescent="0.25">
      <c r="A27390" t="s">
        <v>27557</v>
      </c>
      <c r="B27390" t="s">
        <v>20</v>
      </c>
      <c r="C27390" t="s">
        <v>19</v>
      </c>
      <c r="D27390" t="s">
        <v>33</v>
      </c>
      <c r="E27390" t="s">
        <v>530</v>
      </c>
    </row>
    <row r="27391" spans="1:5" x14ac:dyDescent="0.25">
      <c r="A27391" t="s">
        <v>27558</v>
      </c>
      <c r="B27391" t="s">
        <v>20</v>
      </c>
      <c r="C27391" t="s">
        <v>19</v>
      </c>
      <c r="D27391" t="s">
        <v>33</v>
      </c>
      <c r="E27391" t="s">
        <v>538</v>
      </c>
    </row>
    <row r="27392" spans="1:5" x14ac:dyDescent="0.25">
      <c r="A27392" t="s">
        <v>27559</v>
      </c>
      <c r="B27392" t="s">
        <v>20</v>
      </c>
      <c r="C27392" t="s">
        <v>19</v>
      </c>
      <c r="D27392" t="s">
        <v>33</v>
      </c>
      <c r="E27392" t="s">
        <v>530</v>
      </c>
    </row>
    <row r="27393" spans="1:5" x14ac:dyDescent="0.25">
      <c r="A27393" t="s">
        <v>27560</v>
      </c>
      <c r="B27393" t="s">
        <v>20</v>
      </c>
      <c r="C27393" t="s">
        <v>22</v>
      </c>
      <c r="D27393" t="s">
        <v>33</v>
      </c>
      <c r="E27393" t="s">
        <v>536</v>
      </c>
    </row>
    <row r="27394" spans="1:5" x14ac:dyDescent="0.25">
      <c r="A27394" t="s">
        <v>27561</v>
      </c>
      <c r="B27394" t="s">
        <v>20</v>
      </c>
      <c r="C27394" t="s">
        <v>22</v>
      </c>
      <c r="D27394" t="s">
        <v>33</v>
      </c>
      <c r="E27394" t="s">
        <v>693</v>
      </c>
    </row>
    <row r="27395" spans="1:5" x14ac:dyDescent="0.25">
      <c r="A27395" t="s">
        <v>27562</v>
      </c>
      <c r="B27395" t="s">
        <v>20</v>
      </c>
      <c r="C27395" t="s">
        <v>19</v>
      </c>
      <c r="D27395" t="s">
        <v>33</v>
      </c>
      <c r="E27395" t="s">
        <v>538</v>
      </c>
    </row>
    <row r="27396" spans="1:5" x14ac:dyDescent="0.25">
      <c r="A27396" t="s">
        <v>27563</v>
      </c>
      <c r="B27396" t="s">
        <v>20</v>
      </c>
      <c r="C27396" t="s">
        <v>19</v>
      </c>
      <c r="D27396" t="s">
        <v>33</v>
      </c>
      <c r="E27396" t="s">
        <v>530</v>
      </c>
    </row>
    <row r="27397" spans="1:5" x14ac:dyDescent="0.25">
      <c r="A27397" t="s">
        <v>27564</v>
      </c>
      <c r="B27397" t="s">
        <v>20</v>
      </c>
      <c r="C27397" t="s">
        <v>19</v>
      </c>
      <c r="D27397" t="s">
        <v>33</v>
      </c>
      <c r="E27397" t="s">
        <v>538</v>
      </c>
    </row>
    <row r="27398" spans="1:5" x14ac:dyDescent="0.25">
      <c r="A27398" t="s">
        <v>27565</v>
      </c>
      <c r="B27398" t="s">
        <v>20</v>
      </c>
      <c r="C27398" t="s">
        <v>19</v>
      </c>
      <c r="D27398" t="s">
        <v>33</v>
      </c>
      <c r="E27398" t="s">
        <v>530</v>
      </c>
    </row>
    <row r="27399" spans="1:5" x14ac:dyDescent="0.25">
      <c r="A27399" t="s">
        <v>27285</v>
      </c>
      <c r="B27399" t="s">
        <v>20</v>
      </c>
      <c r="C27399" t="s">
        <v>19</v>
      </c>
      <c r="D27399" t="s">
        <v>33</v>
      </c>
      <c r="E27399" t="s">
        <v>533</v>
      </c>
    </row>
    <row r="27400" spans="1:5" x14ac:dyDescent="0.25">
      <c r="A27400" t="s">
        <v>27567</v>
      </c>
      <c r="B27400" t="s">
        <v>20</v>
      </c>
      <c r="C27400" t="s">
        <v>19</v>
      </c>
      <c r="D27400" t="s">
        <v>33</v>
      </c>
      <c r="E27400" t="s">
        <v>538</v>
      </c>
    </row>
    <row r="27401" spans="1:5" x14ac:dyDescent="0.25">
      <c r="A27401" t="s">
        <v>29557</v>
      </c>
      <c r="B27401" t="s">
        <v>20</v>
      </c>
      <c r="C27401" t="s">
        <v>19</v>
      </c>
      <c r="D27401" t="s">
        <v>69</v>
      </c>
      <c r="E27401" t="s">
        <v>533</v>
      </c>
    </row>
    <row r="27402" spans="1:5" x14ac:dyDescent="0.25">
      <c r="A27402" t="s">
        <v>27569</v>
      </c>
      <c r="B27402" t="s">
        <v>20</v>
      </c>
      <c r="C27402" t="s">
        <v>19</v>
      </c>
      <c r="D27402" t="s">
        <v>33</v>
      </c>
      <c r="E27402" t="s">
        <v>538</v>
      </c>
    </row>
    <row r="27403" spans="1:5" x14ac:dyDescent="0.25">
      <c r="A27403" t="s">
        <v>6042</v>
      </c>
      <c r="B27403" t="s">
        <v>20</v>
      </c>
      <c r="C27403" t="s">
        <v>19</v>
      </c>
      <c r="D27403" t="s">
        <v>33</v>
      </c>
      <c r="E27403" t="s">
        <v>553</v>
      </c>
    </row>
    <row r="27404" spans="1:5" x14ac:dyDescent="0.25">
      <c r="A27404" t="s">
        <v>27571</v>
      </c>
      <c r="B27404" t="s">
        <v>20</v>
      </c>
      <c r="C27404" t="s">
        <v>19</v>
      </c>
      <c r="D27404" t="s">
        <v>33</v>
      </c>
      <c r="E27404" t="s">
        <v>538</v>
      </c>
    </row>
    <row r="27405" spans="1:5" x14ac:dyDescent="0.25">
      <c r="A27405" t="s">
        <v>27572</v>
      </c>
      <c r="B27405" t="s">
        <v>20</v>
      </c>
      <c r="C27405" t="s">
        <v>19</v>
      </c>
      <c r="D27405" t="s">
        <v>33</v>
      </c>
      <c r="E27405" t="s">
        <v>530</v>
      </c>
    </row>
    <row r="27406" spans="1:5" x14ac:dyDescent="0.25">
      <c r="A27406" t="s">
        <v>17328</v>
      </c>
      <c r="B27406" t="s">
        <v>20</v>
      </c>
      <c r="C27406" t="s">
        <v>19</v>
      </c>
      <c r="D27406" t="s">
        <v>33</v>
      </c>
      <c r="E27406" t="s">
        <v>533</v>
      </c>
    </row>
    <row r="27407" spans="1:5" x14ac:dyDescent="0.25">
      <c r="A27407" t="s">
        <v>25275</v>
      </c>
      <c r="B27407" t="s">
        <v>20</v>
      </c>
      <c r="C27407" t="s">
        <v>19</v>
      </c>
      <c r="D27407" t="s">
        <v>33</v>
      </c>
      <c r="E27407" t="s">
        <v>533</v>
      </c>
    </row>
    <row r="27408" spans="1:5" x14ac:dyDescent="0.25">
      <c r="A27408" t="s">
        <v>27575</v>
      </c>
      <c r="B27408" t="s">
        <v>20</v>
      </c>
      <c r="C27408" t="s">
        <v>19</v>
      </c>
      <c r="D27408" t="s">
        <v>33</v>
      </c>
      <c r="E27408" t="s">
        <v>562</v>
      </c>
    </row>
    <row r="27409" spans="1:5" x14ac:dyDescent="0.25">
      <c r="A27409" t="s">
        <v>27576</v>
      </c>
      <c r="B27409" t="s">
        <v>20</v>
      </c>
      <c r="C27409" t="s">
        <v>19</v>
      </c>
      <c r="D27409" t="s">
        <v>33</v>
      </c>
      <c r="E27409" t="s">
        <v>538</v>
      </c>
    </row>
    <row r="27410" spans="1:5" x14ac:dyDescent="0.25">
      <c r="A27410" t="s">
        <v>27577</v>
      </c>
      <c r="B27410" t="s">
        <v>20</v>
      </c>
      <c r="C27410" t="s">
        <v>21</v>
      </c>
      <c r="D27410" t="s">
        <v>33</v>
      </c>
      <c r="E27410" t="s">
        <v>581</v>
      </c>
    </row>
    <row r="27411" spans="1:5" x14ac:dyDescent="0.25">
      <c r="A27411" t="s">
        <v>18214</v>
      </c>
      <c r="B27411" t="s">
        <v>20</v>
      </c>
      <c r="C27411" t="s">
        <v>19</v>
      </c>
      <c r="D27411" t="s">
        <v>33</v>
      </c>
      <c r="E27411" t="s">
        <v>533</v>
      </c>
    </row>
    <row r="27412" spans="1:5" x14ac:dyDescent="0.25">
      <c r="A27412" t="s">
        <v>23178</v>
      </c>
      <c r="B27412" t="s">
        <v>20</v>
      </c>
      <c r="C27412" t="s">
        <v>19</v>
      </c>
      <c r="D27412" t="s">
        <v>33</v>
      </c>
      <c r="E27412" t="s">
        <v>533</v>
      </c>
    </row>
    <row r="27413" spans="1:5" x14ac:dyDescent="0.25">
      <c r="A27413" t="s">
        <v>27580</v>
      </c>
      <c r="B27413" t="s">
        <v>20</v>
      </c>
      <c r="C27413" t="s">
        <v>19</v>
      </c>
      <c r="D27413" t="s">
        <v>33</v>
      </c>
      <c r="E27413" t="s">
        <v>530</v>
      </c>
    </row>
    <row r="27414" spans="1:5" x14ac:dyDescent="0.25">
      <c r="A27414" t="s">
        <v>21379</v>
      </c>
      <c r="B27414" t="s">
        <v>20</v>
      </c>
      <c r="C27414" t="s">
        <v>19</v>
      </c>
      <c r="D27414" t="s">
        <v>33</v>
      </c>
      <c r="E27414" t="s">
        <v>533</v>
      </c>
    </row>
    <row r="27415" spans="1:5" x14ac:dyDescent="0.25">
      <c r="A27415" t="s">
        <v>27582</v>
      </c>
      <c r="B27415" t="s">
        <v>20</v>
      </c>
      <c r="C27415" t="s">
        <v>21</v>
      </c>
      <c r="D27415" t="s">
        <v>33</v>
      </c>
      <c r="E27415" t="s">
        <v>581</v>
      </c>
    </row>
    <row r="27416" spans="1:5" x14ac:dyDescent="0.25">
      <c r="A27416" t="s">
        <v>29555</v>
      </c>
      <c r="B27416" t="s">
        <v>20</v>
      </c>
      <c r="C27416" t="s">
        <v>19</v>
      </c>
      <c r="D27416" t="s">
        <v>69</v>
      </c>
      <c r="E27416" t="s">
        <v>533</v>
      </c>
    </row>
    <row r="27417" spans="1:5" x14ac:dyDescent="0.25">
      <c r="A27417" t="s">
        <v>20499</v>
      </c>
      <c r="B27417" t="s">
        <v>20</v>
      </c>
      <c r="C27417" t="s">
        <v>19</v>
      </c>
      <c r="D27417" t="s">
        <v>33</v>
      </c>
      <c r="E27417" t="s">
        <v>533</v>
      </c>
    </row>
    <row r="27418" spans="1:5" x14ac:dyDescent="0.25">
      <c r="A27418" t="s">
        <v>27585</v>
      </c>
      <c r="B27418" t="s">
        <v>20</v>
      </c>
      <c r="C27418" t="s">
        <v>19</v>
      </c>
      <c r="D27418" t="s">
        <v>33</v>
      </c>
      <c r="E27418" t="s">
        <v>530</v>
      </c>
    </row>
    <row r="27419" spans="1:5" x14ac:dyDescent="0.25">
      <c r="A27419" t="s">
        <v>25741</v>
      </c>
      <c r="B27419" t="s">
        <v>20</v>
      </c>
      <c r="C27419" t="s">
        <v>19</v>
      </c>
      <c r="D27419" t="s">
        <v>65</v>
      </c>
      <c r="E27419" t="s">
        <v>533</v>
      </c>
    </row>
    <row r="27420" spans="1:5" x14ac:dyDescent="0.25">
      <c r="A27420" t="s">
        <v>27587</v>
      </c>
      <c r="B27420" t="s">
        <v>20</v>
      </c>
      <c r="C27420" t="s">
        <v>21</v>
      </c>
      <c r="D27420" t="s">
        <v>33</v>
      </c>
      <c r="E27420" t="s">
        <v>582</v>
      </c>
    </row>
    <row r="27421" spans="1:5" x14ac:dyDescent="0.25">
      <c r="A27421" t="s">
        <v>27588</v>
      </c>
      <c r="B27421" t="s">
        <v>20</v>
      </c>
      <c r="C27421" t="s">
        <v>21</v>
      </c>
      <c r="D27421" t="s">
        <v>33</v>
      </c>
      <c r="E27421" t="s">
        <v>550</v>
      </c>
    </row>
    <row r="27422" spans="1:5" x14ac:dyDescent="0.25">
      <c r="A27422" t="s">
        <v>17076</v>
      </c>
      <c r="B27422" t="s">
        <v>20</v>
      </c>
      <c r="C27422" t="s">
        <v>19</v>
      </c>
      <c r="D27422" t="s">
        <v>33</v>
      </c>
      <c r="E27422" t="s">
        <v>533</v>
      </c>
    </row>
    <row r="27423" spans="1:5" x14ac:dyDescent="0.25">
      <c r="A27423" t="s">
        <v>27590</v>
      </c>
      <c r="B27423" t="s">
        <v>20</v>
      </c>
      <c r="C27423" t="s">
        <v>19</v>
      </c>
      <c r="D27423" t="s">
        <v>33</v>
      </c>
      <c r="E27423" t="s">
        <v>530</v>
      </c>
    </row>
    <row r="27424" spans="1:5" x14ac:dyDescent="0.25">
      <c r="A27424" t="s">
        <v>6043</v>
      </c>
      <c r="B27424" t="s">
        <v>20</v>
      </c>
      <c r="C27424" t="s">
        <v>19</v>
      </c>
      <c r="D27424" t="s">
        <v>33</v>
      </c>
      <c r="E27424" t="s">
        <v>533</v>
      </c>
    </row>
    <row r="27425" spans="1:5" x14ac:dyDescent="0.25">
      <c r="A27425" t="s">
        <v>27592</v>
      </c>
      <c r="B27425" t="s">
        <v>20</v>
      </c>
      <c r="C27425" t="s">
        <v>19</v>
      </c>
      <c r="D27425" t="s">
        <v>33</v>
      </c>
      <c r="E27425" t="s">
        <v>538</v>
      </c>
    </row>
    <row r="27426" spans="1:5" x14ac:dyDescent="0.25">
      <c r="A27426" t="s">
        <v>27593</v>
      </c>
      <c r="B27426" t="s">
        <v>20</v>
      </c>
      <c r="C27426" t="s">
        <v>19</v>
      </c>
      <c r="D27426" t="s">
        <v>33</v>
      </c>
      <c r="E27426" t="s">
        <v>538</v>
      </c>
    </row>
    <row r="27427" spans="1:5" x14ac:dyDescent="0.25">
      <c r="A27427" t="s">
        <v>27594</v>
      </c>
      <c r="B27427" t="s">
        <v>20</v>
      </c>
      <c r="C27427" t="s">
        <v>19</v>
      </c>
      <c r="D27427" t="s">
        <v>33</v>
      </c>
      <c r="E27427" t="s">
        <v>530</v>
      </c>
    </row>
    <row r="27428" spans="1:5" x14ac:dyDescent="0.25">
      <c r="A27428" t="s">
        <v>27595</v>
      </c>
      <c r="B27428" t="s">
        <v>20</v>
      </c>
      <c r="C27428" t="s">
        <v>19</v>
      </c>
      <c r="D27428" t="s">
        <v>33</v>
      </c>
      <c r="E27428" t="s">
        <v>538</v>
      </c>
    </row>
    <row r="27429" spans="1:5" x14ac:dyDescent="0.25">
      <c r="A27429" t="s">
        <v>27596</v>
      </c>
      <c r="B27429" t="s">
        <v>20</v>
      </c>
      <c r="C27429" t="s">
        <v>19</v>
      </c>
      <c r="D27429" t="s">
        <v>33</v>
      </c>
      <c r="E27429" t="s">
        <v>530</v>
      </c>
    </row>
    <row r="27430" spans="1:5" x14ac:dyDescent="0.25">
      <c r="A27430" t="s">
        <v>27597</v>
      </c>
      <c r="B27430" t="s">
        <v>20</v>
      </c>
      <c r="C27430" t="s">
        <v>19</v>
      </c>
      <c r="D27430" t="s">
        <v>33</v>
      </c>
      <c r="E27430" t="s">
        <v>538</v>
      </c>
    </row>
    <row r="27431" spans="1:5" x14ac:dyDescent="0.25">
      <c r="A27431" t="s">
        <v>27598</v>
      </c>
      <c r="B27431" t="s">
        <v>20</v>
      </c>
      <c r="C27431" t="s">
        <v>19</v>
      </c>
      <c r="D27431" t="s">
        <v>33</v>
      </c>
      <c r="E27431" t="s">
        <v>530</v>
      </c>
    </row>
    <row r="27432" spans="1:5" x14ac:dyDescent="0.25">
      <c r="A27432" t="s">
        <v>27599</v>
      </c>
      <c r="B27432" t="s">
        <v>20</v>
      </c>
      <c r="C27432" t="s">
        <v>24</v>
      </c>
      <c r="D27432" t="s">
        <v>33</v>
      </c>
      <c r="E27432" t="s">
        <v>700</v>
      </c>
    </row>
    <row r="27433" spans="1:5" x14ac:dyDescent="0.25">
      <c r="A27433" t="s">
        <v>27600</v>
      </c>
      <c r="B27433" t="s">
        <v>16</v>
      </c>
      <c r="C27433" t="s">
        <v>17</v>
      </c>
      <c r="D27433" t="s">
        <v>33</v>
      </c>
      <c r="E27433" t="s">
        <v>653</v>
      </c>
    </row>
    <row r="27434" spans="1:5" x14ac:dyDescent="0.25">
      <c r="A27434" t="s">
        <v>15111</v>
      </c>
      <c r="B27434" t="s">
        <v>20</v>
      </c>
      <c r="C27434" t="s">
        <v>19</v>
      </c>
      <c r="D27434" t="s">
        <v>33</v>
      </c>
      <c r="E27434" t="s">
        <v>533</v>
      </c>
    </row>
    <row r="27435" spans="1:5" x14ac:dyDescent="0.25">
      <c r="A27435" t="s">
        <v>27602</v>
      </c>
      <c r="B27435" t="s">
        <v>20</v>
      </c>
      <c r="C27435" t="s">
        <v>21</v>
      </c>
      <c r="D27435" t="s">
        <v>33</v>
      </c>
      <c r="E27435" t="s">
        <v>581</v>
      </c>
    </row>
    <row r="27436" spans="1:5" x14ac:dyDescent="0.25">
      <c r="A27436" t="s">
        <v>12694</v>
      </c>
      <c r="B27436" t="s">
        <v>20</v>
      </c>
      <c r="C27436" t="s">
        <v>19</v>
      </c>
      <c r="D27436" t="s">
        <v>33</v>
      </c>
      <c r="E27436" t="s">
        <v>553</v>
      </c>
    </row>
    <row r="27437" spans="1:5" x14ac:dyDescent="0.25">
      <c r="A27437" t="s">
        <v>27604</v>
      </c>
      <c r="B27437" t="s">
        <v>20</v>
      </c>
      <c r="C27437" t="s">
        <v>21</v>
      </c>
      <c r="D27437" t="s">
        <v>33</v>
      </c>
      <c r="E27437" t="s">
        <v>581</v>
      </c>
    </row>
    <row r="27438" spans="1:5" x14ac:dyDescent="0.25">
      <c r="A27438" t="s">
        <v>13108</v>
      </c>
      <c r="B27438" t="s">
        <v>20</v>
      </c>
      <c r="C27438" t="s">
        <v>19</v>
      </c>
      <c r="D27438" t="s">
        <v>33</v>
      </c>
      <c r="E27438" t="s">
        <v>553</v>
      </c>
    </row>
    <row r="27439" spans="1:5" x14ac:dyDescent="0.25">
      <c r="A27439" t="s">
        <v>27606</v>
      </c>
      <c r="B27439" t="s">
        <v>20</v>
      </c>
      <c r="C27439" t="s">
        <v>19</v>
      </c>
      <c r="D27439" t="s">
        <v>33</v>
      </c>
      <c r="E27439" t="s">
        <v>538</v>
      </c>
    </row>
    <row r="27440" spans="1:5" x14ac:dyDescent="0.25">
      <c r="A27440" t="s">
        <v>7125</v>
      </c>
      <c r="B27440" t="s">
        <v>20</v>
      </c>
      <c r="C27440" t="s">
        <v>19</v>
      </c>
      <c r="D27440" t="s">
        <v>33</v>
      </c>
      <c r="E27440" t="s">
        <v>533</v>
      </c>
    </row>
    <row r="27441" spans="1:5" x14ac:dyDescent="0.25">
      <c r="A27441" t="s">
        <v>27608</v>
      </c>
      <c r="B27441" t="s">
        <v>20</v>
      </c>
      <c r="C27441" t="s">
        <v>21</v>
      </c>
      <c r="D27441" t="s">
        <v>33</v>
      </c>
      <c r="E27441" t="s">
        <v>581</v>
      </c>
    </row>
    <row r="27442" spans="1:5" x14ac:dyDescent="0.25">
      <c r="A27442" t="s">
        <v>14500</v>
      </c>
      <c r="B27442" t="s">
        <v>20</v>
      </c>
      <c r="C27442" t="s">
        <v>19</v>
      </c>
      <c r="D27442" t="s">
        <v>33</v>
      </c>
      <c r="E27442" t="s">
        <v>533</v>
      </c>
    </row>
    <row r="27443" spans="1:5" x14ac:dyDescent="0.25">
      <c r="A27443" t="s">
        <v>27610</v>
      </c>
      <c r="B27443" t="s">
        <v>20</v>
      </c>
      <c r="C27443" t="s">
        <v>21</v>
      </c>
      <c r="D27443" t="s">
        <v>33</v>
      </c>
      <c r="E27443" t="s">
        <v>581</v>
      </c>
    </row>
    <row r="27444" spans="1:5" x14ac:dyDescent="0.25">
      <c r="A27444" t="s">
        <v>9141</v>
      </c>
      <c r="B27444" t="s">
        <v>20</v>
      </c>
      <c r="C27444" t="s">
        <v>19</v>
      </c>
      <c r="D27444" t="s">
        <v>33</v>
      </c>
      <c r="E27444" t="s">
        <v>533</v>
      </c>
    </row>
    <row r="27445" spans="1:5" x14ac:dyDescent="0.25">
      <c r="A27445" t="s">
        <v>27612</v>
      </c>
      <c r="B27445" t="s">
        <v>20</v>
      </c>
      <c r="C27445" t="s">
        <v>19</v>
      </c>
      <c r="D27445" t="s">
        <v>33</v>
      </c>
      <c r="E27445" t="s">
        <v>538</v>
      </c>
    </row>
    <row r="27446" spans="1:5" x14ac:dyDescent="0.25">
      <c r="A27446" t="s">
        <v>19783</v>
      </c>
      <c r="B27446" t="s">
        <v>20</v>
      </c>
      <c r="C27446" t="s">
        <v>19</v>
      </c>
      <c r="D27446" t="s">
        <v>33</v>
      </c>
      <c r="E27446" t="s">
        <v>533</v>
      </c>
    </row>
    <row r="27447" spans="1:5" x14ac:dyDescent="0.25">
      <c r="A27447" t="s">
        <v>27614</v>
      </c>
      <c r="B27447" t="s">
        <v>20</v>
      </c>
      <c r="C27447" t="s">
        <v>19</v>
      </c>
      <c r="D27447" t="s">
        <v>33</v>
      </c>
      <c r="E27447" t="s">
        <v>538</v>
      </c>
    </row>
    <row r="27448" spans="1:5" x14ac:dyDescent="0.25">
      <c r="A27448" t="s">
        <v>27615</v>
      </c>
      <c r="B27448" t="s">
        <v>20</v>
      </c>
      <c r="C27448" t="s">
        <v>19</v>
      </c>
      <c r="D27448" t="s">
        <v>33</v>
      </c>
      <c r="E27448" t="s">
        <v>530</v>
      </c>
    </row>
    <row r="27449" spans="1:5" x14ac:dyDescent="0.25">
      <c r="A27449" t="s">
        <v>5453</v>
      </c>
      <c r="B27449" t="s">
        <v>20</v>
      </c>
      <c r="C27449" t="s">
        <v>19</v>
      </c>
      <c r="D27449" t="s">
        <v>33</v>
      </c>
      <c r="E27449" t="s">
        <v>533</v>
      </c>
    </row>
    <row r="27450" spans="1:5" x14ac:dyDescent="0.25">
      <c r="A27450" t="s">
        <v>18161</v>
      </c>
      <c r="B27450" t="s">
        <v>20</v>
      </c>
      <c r="C27450" t="s">
        <v>19</v>
      </c>
      <c r="D27450" t="s">
        <v>33</v>
      </c>
      <c r="E27450" t="s">
        <v>533</v>
      </c>
    </row>
    <row r="27451" spans="1:5" x14ac:dyDescent="0.25">
      <c r="A27451" t="s">
        <v>27618</v>
      </c>
      <c r="B27451" t="s">
        <v>20</v>
      </c>
      <c r="C27451" t="s">
        <v>21</v>
      </c>
      <c r="D27451" t="s">
        <v>33</v>
      </c>
      <c r="E27451" t="s">
        <v>581</v>
      </c>
    </row>
    <row r="27452" spans="1:5" x14ac:dyDescent="0.25">
      <c r="A27452" t="s">
        <v>11409</v>
      </c>
      <c r="B27452" t="s">
        <v>20</v>
      </c>
      <c r="C27452" t="s">
        <v>19</v>
      </c>
      <c r="D27452" t="s">
        <v>33</v>
      </c>
      <c r="E27452" t="s">
        <v>533</v>
      </c>
    </row>
    <row r="27453" spans="1:5" x14ac:dyDescent="0.25">
      <c r="A27453" t="s">
        <v>3796</v>
      </c>
      <c r="B27453" t="s">
        <v>20</v>
      </c>
      <c r="C27453" t="s">
        <v>19</v>
      </c>
      <c r="D27453" t="s">
        <v>33</v>
      </c>
      <c r="E27453" t="s">
        <v>533</v>
      </c>
    </row>
    <row r="27454" spans="1:5" x14ac:dyDescent="0.25">
      <c r="A27454" t="s">
        <v>27621</v>
      </c>
      <c r="B27454" t="s">
        <v>20</v>
      </c>
      <c r="C27454" t="s">
        <v>19</v>
      </c>
      <c r="D27454" t="s">
        <v>33</v>
      </c>
      <c r="E27454" t="s">
        <v>538</v>
      </c>
    </row>
    <row r="27455" spans="1:5" x14ac:dyDescent="0.25">
      <c r="A27455" t="s">
        <v>27622</v>
      </c>
      <c r="B27455" t="s">
        <v>20</v>
      </c>
      <c r="C27455" t="s">
        <v>19</v>
      </c>
      <c r="D27455" t="s">
        <v>33</v>
      </c>
      <c r="E27455" t="s">
        <v>531</v>
      </c>
    </row>
    <row r="27456" spans="1:5" x14ac:dyDescent="0.25">
      <c r="A27456" t="s">
        <v>22029</v>
      </c>
      <c r="B27456" t="s">
        <v>20</v>
      </c>
      <c r="C27456" t="s">
        <v>19</v>
      </c>
      <c r="D27456" t="s">
        <v>33</v>
      </c>
      <c r="E27456" t="s">
        <v>533</v>
      </c>
    </row>
    <row r="27457" spans="1:5" x14ac:dyDescent="0.25">
      <c r="A27457" t="s">
        <v>27044</v>
      </c>
      <c r="B27457" t="s">
        <v>20</v>
      </c>
      <c r="C27457" t="s">
        <v>19</v>
      </c>
      <c r="D27457" t="s">
        <v>33</v>
      </c>
      <c r="E27457" t="s">
        <v>533</v>
      </c>
    </row>
    <row r="27458" spans="1:5" x14ac:dyDescent="0.25">
      <c r="A27458" t="s">
        <v>27625</v>
      </c>
      <c r="B27458" t="s">
        <v>20</v>
      </c>
      <c r="C27458" t="s">
        <v>19</v>
      </c>
      <c r="D27458" t="s">
        <v>33</v>
      </c>
      <c r="E27458" t="s">
        <v>1042</v>
      </c>
    </row>
    <row r="27459" spans="1:5" x14ac:dyDescent="0.25">
      <c r="A27459" t="s">
        <v>28850</v>
      </c>
      <c r="B27459" t="s">
        <v>20</v>
      </c>
      <c r="C27459" t="s">
        <v>19</v>
      </c>
      <c r="D27459" t="s">
        <v>33</v>
      </c>
      <c r="E27459" t="s">
        <v>533</v>
      </c>
    </row>
    <row r="27460" spans="1:5" x14ac:dyDescent="0.25">
      <c r="A27460" t="s">
        <v>3969</v>
      </c>
      <c r="B27460" t="s">
        <v>20</v>
      </c>
      <c r="C27460" t="s">
        <v>19</v>
      </c>
      <c r="D27460" t="s">
        <v>33</v>
      </c>
      <c r="E27460" t="s">
        <v>533</v>
      </c>
    </row>
    <row r="27461" spans="1:5" x14ac:dyDescent="0.25">
      <c r="A27461" t="s">
        <v>27628</v>
      </c>
      <c r="B27461" t="s">
        <v>20</v>
      </c>
      <c r="C27461" t="s">
        <v>21</v>
      </c>
      <c r="D27461" t="s">
        <v>33</v>
      </c>
      <c r="E27461" t="s">
        <v>582</v>
      </c>
    </row>
    <row r="27462" spans="1:5" x14ac:dyDescent="0.25">
      <c r="A27462" t="s">
        <v>12709</v>
      </c>
      <c r="B27462" t="s">
        <v>20</v>
      </c>
      <c r="C27462" t="s">
        <v>19</v>
      </c>
      <c r="D27462" t="s">
        <v>33</v>
      </c>
      <c r="E27462" t="s">
        <v>553</v>
      </c>
    </row>
    <row r="27463" spans="1:5" x14ac:dyDescent="0.25">
      <c r="A27463" t="s">
        <v>27630</v>
      </c>
      <c r="B27463" t="s">
        <v>20</v>
      </c>
      <c r="C27463" t="s">
        <v>21</v>
      </c>
      <c r="D27463" t="s">
        <v>33</v>
      </c>
      <c r="E27463" t="s">
        <v>582</v>
      </c>
    </row>
    <row r="27464" spans="1:5" x14ac:dyDescent="0.25">
      <c r="A27464" t="s">
        <v>3632</v>
      </c>
      <c r="B27464" t="s">
        <v>20</v>
      </c>
      <c r="C27464" t="s">
        <v>19</v>
      </c>
      <c r="D27464" t="s">
        <v>33</v>
      </c>
      <c r="E27464" t="s">
        <v>533</v>
      </c>
    </row>
    <row r="27465" spans="1:5" x14ac:dyDescent="0.25">
      <c r="A27465" t="s">
        <v>27632</v>
      </c>
      <c r="B27465" t="s">
        <v>20</v>
      </c>
      <c r="C27465" t="s">
        <v>21</v>
      </c>
      <c r="D27465" t="s">
        <v>33</v>
      </c>
      <c r="E27465" t="s">
        <v>582</v>
      </c>
    </row>
    <row r="27466" spans="1:5" x14ac:dyDescent="0.25">
      <c r="A27466" t="s">
        <v>3657</v>
      </c>
      <c r="B27466" t="s">
        <v>20</v>
      </c>
      <c r="C27466" t="s">
        <v>19</v>
      </c>
      <c r="D27466" t="s">
        <v>33</v>
      </c>
      <c r="E27466" t="s">
        <v>553</v>
      </c>
    </row>
    <row r="27467" spans="1:5" x14ac:dyDescent="0.25">
      <c r="A27467" t="s">
        <v>27634</v>
      </c>
      <c r="B27467" t="s">
        <v>20</v>
      </c>
      <c r="C27467" t="s">
        <v>21</v>
      </c>
      <c r="D27467" t="s">
        <v>33</v>
      </c>
      <c r="E27467" t="s">
        <v>582</v>
      </c>
    </row>
    <row r="27468" spans="1:5" x14ac:dyDescent="0.25">
      <c r="A27468" t="s">
        <v>20212</v>
      </c>
      <c r="B27468" t="s">
        <v>20</v>
      </c>
      <c r="C27468" t="s">
        <v>19</v>
      </c>
      <c r="D27468" t="s">
        <v>33</v>
      </c>
      <c r="E27468" t="s">
        <v>533</v>
      </c>
    </row>
    <row r="27469" spans="1:5" x14ac:dyDescent="0.25">
      <c r="A27469" t="s">
        <v>27636</v>
      </c>
      <c r="B27469" t="s">
        <v>20</v>
      </c>
      <c r="C27469" t="s">
        <v>21</v>
      </c>
      <c r="D27469" t="s">
        <v>33</v>
      </c>
      <c r="E27469" t="s">
        <v>582</v>
      </c>
    </row>
    <row r="27470" spans="1:5" x14ac:dyDescent="0.25">
      <c r="A27470" t="s">
        <v>19721</v>
      </c>
      <c r="B27470" t="s">
        <v>20</v>
      </c>
      <c r="C27470" t="s">
        <v>19</v>
      </c>
      <c r="D27470" t="s">
        <v>33</v>
      </c>
      <c r="E27470" t="s">
        <v>533</v>
      </c>
    </row>
    <row r="27471" spans="1:5" x14ac:dyDescent="0.25">
      <c r="A27471" t="s">
        <v>22729</v>
      </c>
      <c r="B27471" t="s">
        <v>20</v>
      </c>
      <c r="C27471" t="s">
        <v>19</v>
      </c>
      <c r="D27471" t="s">
        <v>33</v>
      </c>
      <c r="E27471" t="s">
        <v>533</v>
      </c>
    </row>
    <row r="27472" spans="1:5" x14ac:dyDescent="0.25">
      <c r="A27472" t="s">
        <v>3626</v>
      </c>
      <c r="B27472" t="s">
        <v>20</v>
      </c>
      <c r="C27472" t="s">
        <v>19</v>
      </c>
      <c r="D27472" t="s">
        <v>33</v>
      </c>
      <c r="E27472" t="s">
        <v>533</v>
      </c>
    </row>
    <row r="27473" spans="1:5" x14ac:dyDescent="0.25">
      <c r="A27473" t="s">
        <v>17898</v>
      </c>
      <c r="B27473" t="s">
        <v>20</v>
      </c>
      <c r="C27473" t="s">
        <v>19</v>
      </c>
      <c r="D27473" t="s">
        <v>33</v>
      </c>
      <c r="E27473" t="s">
        <v>533</v>
      </c>
    </row>
    <row r="27474" spans="1:5" x14ac:dyDescent="0.25">
      <c r="A27474" t="s">
        <v>27641</v>
      </c>
      <c r="B27474" t="s">
        <v>20</v>
      </c>
      <c r="C27474" t="s">
        <v>19</v>
      </c>
      <c r="D27474" t="s">
        <v>33</v>
      </c>
      <c r="E27474" t="s">
        <v>538</v>
      </c>
    </row>
    <row r="27475" spans="1:5" x14ac:dyDescent="0.25">
      <c r="A27475" t="s">
        <v>24220</v>
      </c>
      <c r="B27475" t="s">
        <v>20</v>
      </c>
      <c r="C27475" t="s">
        <v>19</v>
      </c>
      <c r="D27475" t="s">
        <v>33</v>
      </c>
      <c r="E27475" t="s">
        <v>533</v>
      </c>
    </row>
    <row r="27476" spans="1:5" x14ac:dyDescent="0.25">
      <c r="A27476" t="s">
        <v>27643</v>
      </c>
      <c r="B27476" t="s">
        <v>20</v>
      </c>
      <c r="C27476" t="s">
        <v>19</v>
      </c>
      <c r="D27476" t="s">
        <v>33</v>
      </c>
      <c r="E27476" t="s">
        <v>538</v>
      </c>
    </row>
    <row r="27477" spans="1:5" x14ac:dyDescent="0.25">
      <c r="A27477" t="s">
        <v>27644</v>
      </c>
      <c r="B27477" t="s">
        <v>20</v>
      </c>
      <c r="C27477" t="s">
        <v>19</v>
      </c>
      <c r="D27477" t="s">
        <v>33</v>
      </c>
      <c r="E27477" t="s">
        <v>530</v>
      </c>
    </row>
    <row r="27478" spans="1:5" x14ac:dyDescent="0.25">
      <c r="A27478" t="s">
        <v>17470</v>
      </c>
      <c r="B27478" t="s">
        <v>20</v>
      </c>
      <c r="C27478" t="s">
        <v>19</v>
      </c>
      <c r="D27478" t="s">
        <v>33</v>
      </c>
      <c r="E27478" t="s">
        <v>553</v>
      </c>
    </row>
    <row r="27479" spans="1:5" x14ac:dyDescent="0.25">
      <c r="A27479" t="s">
        <v>25170</v>
      </c>
      <c r="B27479" t="s">
        <v>20</v>
      </c>
      <c r="C27479" t="s">
        <v>19</v>
      </c>
      <c r="D27479" t="s">
        <v>33</v>
      </c>
      <c r="E27479" t="s">
        <v>533</v>
      </c>
    </row>
    <row r="27480" spans="1:5" x14ac:dyDescent="0.25">
      <c r="A27480" t="s">
        <v>25172</v>
      </c>
      <c r="B27480" t="s">
        <v>20</v>
      </c>
      <c r="C27480" t="s">
        <v>19</v>
      </c>
      <c r="D27480" t="s">
        <v>33</v>
      </c>
      <c r="E27480" t="s">
        <v>533</v>
      </c>
    </row>
    <row r="27481" spans="1:5" x14ac:dyDescent="0.25">
      <c r="A27481" t="s">
        <v>27648</v>
      </c>
      <c r="B27481" t="s">
        <v>20</v>
      </c>
      <c r="C27481" t="s">
        <v>19</v>
      </c>
      <c r="D27481" t="s">
        <v>33</v>
      </c>
      <c r="E27481" t="s">
        <v>706</v>
      </c>
    </row>
    <row r="27482" spans="1:5" x14ac:dyDescent="0.25">
      <c r="A27482" t="s">
        <v>25179</v>
      </c>
      <c r="B27482" t="s">
        <v>20</v>
      </c>
      <c r="C27482" t="s">
        <v>19</v>
      </c>
      <c r="D27482" t="s">
        <v>33</v>
      </c>
      <c r="E27482" t="s">
        <v>533</v>
      </c>
    </row>
    <row r="27483" spans="1:5" x14ac:dyDescent="0.25">
      <c r="A27483" t="s">
        <v>26005</v>
      </c>
      <c r="B27483" t="s">
        <v>20</v>
      </c>
      <c r="C27483" t="s">
        <v>19</v>
      </c>
      <c r="D27483" t="s">
        <v>33</v>
      </c>
      <c r="E27483" t="s">
        <v>533</v>
      </c>
    </row>
    <row r="27484" spans="1:5" x14ac:dyDescent="0.25">
      <c r="A27484" t="s">
        <v>27651</v>
      </c>
      <c r="B27484" t="s">
        <v>20</v>
      </c>
      <c r="C27484" t="s">
        <v>19</v>
      </c>
      <c r="D27484" t="s">
        <v>33</v>
      </c>
      <c r="E27484" t="s">
        <v>530</v>
      </c>
    </row>
    <row r="27485" spans="1:5" x14ac:dyDescent="0.25">
      <c r="A27485" t="s">
        <v>11784</v>
      </c>
      <c r="B27485" t="s">
        <v>20</v>
      </c>
      <c r="C27485" t="s">
        <v>19</v>
      </c>
      <c r="D27485" t="s">
        <v>33</v>
      </c>
      <c r="E27485" t="s">
        <v>533</v>
      </c>
    </row>
    <row r="27486" spans="1:5" x14ac:dyDescent="0.25">
      <c r="A27486" t="s">
        <v>27653</v>
      </c>
      <c r="B27486" t="s">
        <v>20</v>
      </c>
      <c r="C27486" t="s">
        <v>21</v>
      </c>
      <c r="D27486" t="s">
        <v>33</v>
      </c>
      <c r="E27486" t="s">
        <v>582</v>
      </c>
    </row>
    <row r="27487" spans="1:5" x14ac:dyDescent="0.25">
      <c r="A27487" t="s">
        <v>27654</v>
      </c>
      <c r="B27487" t="s">
        <v>20</v>
      </c>
      <c r="C27487" t="s">
        <v>21</v>
      </c>
      <c r="D27487" t="s">
        <v>33</v>
      </c>
      <c r="E27487" t="s">
        <v>550</v>
      </c>
    </row>
    <row r="27488" spans="1:5" x14ac:dyDescent="0.25">
      <c r="A27488" t="s">
        <v>25164</v>
      </c>
      <c r="B27488" t="s">
        <v>20</v>
      </c>
      <c r="C27488" t="s">
        <v>19</v>
      </c>
      <c r="D27488" t="s">
        <v>33</v>
      </c>
      <c r="E27488" t="s">
        <v>533</v>
      </c>
    </row>
    <row r="27489" spans="1:5" x14ac:dyDescent="0.25">
      <c r="A27489" t="s">
        <v>27656</v>
      </c>
      <c r="B27489" t="s">
        <v>20</v>
      </c>
      <c r="C27489" t="s">
        <v>21</v>
      </c>
      <c r="D27489" t="s">
        <v>33</v>
      </c>
      <c r="E27489" t="s">
        <v>582</v>
      </c>
    </row>
    <row r="27490" spans="1:5" x14ac:dyDescent="0.25">
      <c r="A27490" t="s">
        <v>27657</v>
      </c>
      <c r="B27490" t="s">
        <v>20</v>
      </c>
      <c r="C27490" t="s">
        <v>21</v>
      </c>
      <c r="D27490" t="s">
        <v>33</v>
      </c>
      <c r="E27490" t="s">
        <v>550</v>
      </c>
    </row>
    <row r="27491" spans="1:5" x14ac:dyDescent="0.25">
      <c r="A27491" t="s">
        <v>27658</v>
      </c>
      <c r="B27491" t="s">
        <v>20</v>
      </c>
      <c r="C27491" t="s">
        <v>19</v>
      </c>
      <c r="D27491" t="s">
        <v>33</v>
      </c>
      <c r="E27491" t="s">
        <v>538</v>
      </c>
    </row>
    <row r="27492" spans="1:5" x14ac:dyDescent="0.25">
      <c r="A27492" t="s">
        <v>27659</v>
      </c>
      <c r="B27492" t="s">
        <v>20</v>
      </c>
      <c r="C27492" t="s">
        <v>19</v>
      </c>
      <c r="D27492" t="s">
        <v>33</v>
      </c>
      <c r="E27492" t="s">
        <v>530</v>
      </c>
    </row>
    <row r="27493" spans="1:5" x14ac:dyDescent="0.25">
      <c r="A27493" t="s">
        <v>27660</v>
      </c>
      <c r="B27493" t="s">
        <v>20</v>
      </c>
      <c r="C27493" t="s">
        <v>19</v>
      </c>
      <c r="D27493" t="s">
        <v>33</v>
      </c>
      <c r="E27493" t="s">
        <v>538</v>
      </c>
    </row>
    <row r="27494" spans="1:5" x14ac:dyDescent="0.25">
      <c r="A27494" t="s">
        <v>27661</v>
      </c>
      <c r="B27494" t="s">
        <v>20</v>
      </c>
      <c r="C27494" t="s">
        <v>19</v>
      </c>
      <c r="D27494" t="s">
        <v>33</v>
      </c>
      <c r="E27494" t="s">
        <v>530</v>
      </c>
    </row>
    <row r="27495" spans="1:5" x14ac:dyDescent="0.25">
      <c r="A27495" t="s">
        <v>25176</v>
      </c>
      <c r="B27495" t="s">
        <v>20</v>
      </c>
      <c r="C27495" t="s">
        <v>19</v>
      </c>
      <c r="D27495" t="s">
        <v>33</v>
      </c>
      <c r="E27495" t="s">
        <v>533</v>
      </c>
    </row>
    <row r="27496" spans="1:5" x14ac:dyDescent="0.25">
      <c r="A27496" t="s">
        <v>27663</v>
      </c>
      <c r="B27496" t="s">
        <v>20</v>
      </c>
      <c r="C27496" t="s">
        <v>19</v>
      </c>
      <c r="D27496" t="s">
        <v>33</v>
      </c>
      <c r="E27496" t="s">
        <v>538</v>
      </c>
    </row>
    <row r="27497" spans="1:5" x14ac:dyDescent="0.25">
      <c r="A27497" t="s">
        <v>27664</v>
      </c>
      <c r="B27497" t="s">
        <v>20</v>
      </c>
      <c r="C27497" t="s">
        <v>19</v>
      </c>
      <c r="D27497" t="s">
        <v>33</v>
      </c>
      <c r="E27497" t="s">
        <v>530</v>
      </c>
    </row>
    <row r="27498" spans="1:5" x14ac:dyDescent="0.25">
      <c r="A27498" t="s">
        <v>19965</v>
      </c>
      <c r="B27498" t="s">
        <v>20</v>
      </c>
      <c r="C27498" t="s">
        <v>19</v>
      </c>
      <c r="D27498" t="s">
        <v>65</v>
      </c>
      <c r="E27498" t="s">
        <v>533</v>
      </c>
    </row>
    <row r="27499" spans="1:5" x14ac:dyDescent="0.25">
      <c r="A27499" t="s">
        <v>27666</v>
      </c>
      <c r="B27499" t="s">
        <v>20</v>
      </c>
      <c r="C27499" t="s">
        <v>21</v>
      </c>
      <c r="D27499" t="s">
        <v>33</v>
      </c>
      <c r="E27499" t="s">
        <v>582</v>
      </c>
    </row>
    <row r="27500" spans="1:5" x14ac:dyDescent="0.25">
      <c r="A27500" t="s">
        <v>27667</v>
      </c>
      <c r="B27500" t="s">
        <v>20</v>
      </c>
      <c r="C27500" t="s">
        <v>21</v>
      </c>
      <c r="D27500" t="s">
        <v>33</v>
      </c>
      <c r="E27500" t="s">
        <v>550</v>
      </c>
    </row>
    <row r="27501" spans="1:5" x14ac:dyDescent="0.25">
      <c r="A27501" t="s">
        <v>20219</v>
      </c>
      <c r="B27501" t="s">
        <v>20</v>
      </c>
      <c r="C27501" t="s">
        <v>19</v>
      </c>
      <c r="D27501" t="s">
        <v>33</v>
      </c>
      <c r="E27501" t="s">
        <v>533</v>
      </c>
    </row>
    <row r="27502" spans="1:5" x14ac:dyDescent="0.25">
      <c r="A27502" t="s">
        <v>27669</v>
      </c>
      <c r="B27502" t="s">
        <v>20</v>
      </c>
      <c r="C27502" t="s">
        <v>21</v>
      </c>
      <c r="D27502" t="s">
        <v>33</v>
      </c>
      <c r="E27502" t="s">
        <v>582</v>
      </c>
    </row>
    <row r="27503" spans="1:5" x14ac:dyDescent="0.25">
      <c r="A27503" t="s">
        <v>27670</v>
      </c>
      <c r="B27503" t="s">
        <v>20</v>
      </c>
      <c r="C27503" t="s">
        <v>21</v>
      </c>
      <c r="D27503" t="s">
        <v>33</v>
      </c>
      <c r="E27503" t="s">
        <v>550</v>
      </c>
    </row>
    <row r="27504" spans="1:5" x14ac:dyDescent="0.25">
      <c r="A27504" t="s">
        <v>6390</v>
      </c>
      <c r="B27504" t="s">
        <v>20</v>
      </c>
      <c r="C27504" t="s">
        <v>19</v>
      </c>
      <c r="D27504" t="s">
        <v>33</v>
      </c>
      <c r="E27504" t="s">
        <v>533</v>
      </c>
    </row>
    <row r="27505" spans="1:5" x14ac:dyDescent="0.25">
      <c r="A27505" t="s">
        <v>27672</v>
      </c>
      <c r="B27505" t="s">
        <v>20</v>
      </c>
      <c r="C27505" t="s">
        <v>19</v>
      </c>
      <c r="D27505" t="s">
        <v>33</v>
      </c>
      <c r="E27505" t="s">
        <v>530</v>
      </c>
    </row>
    <row r="27506" spans="1:5" x14ac:dyDescent="0.25">
      <c r="A27506" t="s">
        <v>1595</v>
      </c>
      <c r="B27506" t="s">
        <v>20</v>
      </c>
      <c r="C27506" t="s">
        <v>19</v>
      </c>
      <c r="D27506" t="s">
        <v>33</v>
      </c>
      <c r="E27506" t="s">
        <v>533</v>
      </c>
    </row>
    <row r="27507" spans="1:5" x14ac:dyDescent="0.25">
      <c r="A27507" t="s">
        <v>27674</v>
      </c>
      <c r="B27507" t="s">
        <v>20</v>
      </c>
      <c r="C27507" t="s">
        <v>19</v>
      </c>
      <c r="D27507" t="s">
        <v>33</v>
      </c>
      <c r="E27507" t="s">
        <v>530</v>
      </c>
    </row>
    <row r="27508" spans="1:5" x14ac:dyDescent="0.25">
      <c r="A27508" t="s">
        <v>23169</v>
      </c>
      <c r="B27508" t="s">
        <v>20</v>
      </c>
      <c r="C27508" t="s">
        <v>19</v>
      </c>
      <c r="D27508" t="s">
        <v>65</v>
      </c>
      <c r="E27508" t="s">
        <v>533</v>
      </c>
    </row>
    <row r="27509" spans="1:5" x14ac:dyDescent="0.25">
      <c r="A27509" t="s">
        <v>27676</v>
      </c>
      <c r="B27509" t="s">
        <v>20</v>
      </c>
      <c r="C27509" t="s">
        <v>19</v>
      </c>
      <c r="D27509" t="s">
        <v>33</v>
      </c>
      <c r="E27509" t="s">
        <v>530</v>
      </c>
    </row>
    <row r="27510" spans="1:5" x14ac:dyDescent="0.25">
      <c r="A27510" t="s">
        <v>27677</v>
      </c>
      <c r="B27510" t="s">
        <v>20</v>
      </c>
      <c r="C27510" t="s">
        <v>19</v>
      </c>
      <c r="D27510" t="s">
        <v>33</v>
      </c>
      <c r="E27510" t="s">
        <v>611</v>
      </c>
    </row>
    <row r="27511" spans="1:5" x14ac:dyDescent="0.25">
      <c r="A27511" t="s">
        <v>12958</v>
      </c>
      <c r="B27511" t="s">
        <v>20</v>
      </c>
      <c r="C27511" t="s">
        <v>19</v>
      </c>
      <c r="D27511" t="s">
        <v>33</v>
      </c>
      <c r="E27511" t="s">
        <v>533</v>
      </c>
    </row>
    <row r="27512" spans="1:5" x14ac:dyDescent="0.25">
      <c r="A27512" t="s">
        <v>27679</v>
      </c>
      <c r="B27512" t="s">
        <v>20</v>
      </c>
      <c r="C27512" t="s">
        <v>19</v>
      </c>
      <c r="D27512" t="s">
        <v>33</v>
      </c>
      <c r="E27512" t="s">
        <v>538</v>
      </c>
    </row>
    <row r="27513" spans="1:5" x14ac:dyDescent="0.25">
      <c r="A27513" t="s">
        <v>27680</v>
      </c>
      <c r="B27513" t="s">
        <v>16</v>
      </c>
      <c r="C27513" t="s">
        <v>17</v>
      </c>
      <c r="D27513" t="s">
        <v>33</v>
      </c>
      <c r="E27513" t="s">
        <v>653</v>
      </c>
    </row>
    <row r="27514" spans="1:5" x14ac:dyDescent="0.25">
      <c r="A27514" t="s">
        <v>17827</v>
      </c>
      <c r="B27514" t="s">
        <v>20</v>
      </c>
      <c r="C27514" t="s">
        <v>19</v>
      </c>
      <c r="D27514" t="s">
        <v>33</v>
      </c>
      <c r="E27514" t="s">
        <v>533</v>
      </c>
    </row>
    <row r="27515" spans="1:5" x14ac:dyDescent="0.25">
      <c r="A27515" t="s">
        <v>27682</v>
      </c>
      <c r="B27515" t="s">
        <v>20</v>
      </c>
      <c r="C27515" t="s">
        <v>19</v>
      </c>
      <c r="D27515" t="s">
        <v>33</v>
      </c>
      <c r="E27515" t="s">
        <v>530</v>
      </c>
    </row>
    <row r="27516" spans="1:5" x14ac:dyDescent="0.25">
      <c r="A27516" t="s">
        <v>14948</v>
      </c>
      <c r="B27516" t="s">
        <v>20</v>
      </c>
      <c r="C27516" t="s">
        <v>19</v>
      </c>
      <c r="D27516" t="s">
        <v>33</v>
      </c>
      <c r="E27516" t="s">
        <v>533</v>
      </c>
    </row>
    <row r="27517" spans="1:5" x14ac:dyDescent="0.25">
      <c r="A27517" t="s">
        <v>27684</v>
      </c>
      <c r="B27517" t="s">
        <v>20</v>
      </c>
      <c r="C27517" t="s">
        <v>19</v>
      </c>
      <c r="D27517" t="s">
        <v>33</v>
      </c>
      <c r="E27517" t="s">
        <v>530</v>
      </c>
    </row>
    <row r="27518" spans="1:5" x14ac:dyDescent="0.25">
      <c r="A27518" t="s">
        <v>19964</v>
      </c>
      <c r="B27518" t="s">
        <v>20</v>
      </c>
      <c r="C27518" t="s">
        <v>19</v>
      </c>
      <c r="D27518" t="s">
        <v>65</v>
      </c>
      <c r="E27518" t="s">
        <v>533</v>
      </c>
    </row>
    <row r="27519" spans="1:5" x14ac:dyDescent="0.25">
      <c r="A27519" t="s">
        <v>27686</v>
      </c>
      <c r="B27519" t="s">
        <v>20</v>
      </c>
      <c r="C27519" t="s">
        <v>19</v>
      </c>
      <c r="D27519" t="s">
        <v>33</v>
      </c>
      <c r="E27519" t="s">
        <v>530</v>
      </c>
    </row>
    <row r="27520" spans="1:5" x14ac:dyDescent="0.25">
      <c r="A27520" t="s">
        <v>19963</v>
      </c>
      <c r="B27520" t="s">
        <v>20</v>
      </c>
      <c r="C27520" t="s">
        <v>19</v>
      </c>
      <c r="D27520" t="s">
        <v>65</v>
      </c>
      <c r="E27520" t="s">
        <v>533</v>
      </c>
    </row>
    <row r="27521" spans="1:5" x14ac:dyDescent="0.25">
      <c r="A27521" t="s">
        <v>27688</v>
      </c>
      <c r="B27521" t="s">
        <v>20</v>
      </c>
      <c r="C27521" t="s">
        <v>19</v>
      </c>
      <c r="D27521" t="s">
        <v>33</v>
      </c>
      <c r="E27521" t="s">
        <v>530</v>
      </c>
    </row>
    <row r="27522" spans="1:5" x14ac:dyDescent="0.25">
      <c r="A27522" t="s">
        <v>27475</v>
      </c>
      <c r="B27522" t="s">
        <v>16</v>
      </c>
      <c r="C27522" t="s">
        <v>15</v>
      </c>
      <c r="D27522" t="s">
        <v>33</v>
      </c>
      <c r="E27522" t="s">
        <v>628</v>
      </c>
    </row>
    <row r="27523" spans="1:5" x14ac:dyDescent="0.25">
      <c r="A27523" t="s">
        <v>13258</v>
      </c>
      <c r="B27523" t="s">
        <v>20</v>
      </c>
      <c r="C27523" t="s">
        <v>19</v>
      </c>
      <c r="D27523" t="s">
        <v>33</v>
      </c>
      <c r="E27523" t="s">
        <v>533</v>
      </c>
    </row>
    <row r="27524" spans="1:5" x14ac:dyDescent="0.25">
      <c r="A27524" t="s">
        <v>17845</v>
      </c>
      <c r="B27524" t="s">
        <v>20</v>
      </c>
      <c r="C27524" t="s">
        <v>19</v>
      </c>
      <c r="D27524" t="s">
        <v>33</v>
      </c>
      <c r="E27524" t="s">
        <v>533</v>
      </c>
    </row>
    <row r="27525" spans="1:5" x14ac:dyDescent="0.25">
      <c r="A27525" t="s">
        <v>7559</v>
      </c>
      <c r="B27525" t="s">
        <v>20</v>
      </c>
      <c r="C27525" t="s">
        <v>19</v>
      </c>
      <c r="D27525" t="s">
        <v>33</v>
      </c>
      <c r="E27525" t="s">
        <v>533</v>
      </c>
    </row>
    <row r="27526" spans="1:5" x14ac:dyDescent="0.25">
      <c r="A27526" t="s">
        <v>27693</v>
      </c>
      <c r="B27526" t="s">
        <v>16</v>
      </c>
      <c r="C27526" t="s">
        <v>15</v>
      </c>
      <c r="D27526" t="s">
        <v>33</v>
      </c>
      <c r="E27526" t="s">
        <v>659</v>
      </c>
    </row>
    <row r="27527" spans="1:5" x14ac:dyDescent="0.25">
      <c r="A27527" t="s">
        <v>7561</v>
      </c>
      <c r="B27527" t="s">
        <v>20</v>
      </c>
      <c r="C27527" t="s">
        <v>19</v>
      </c>
      <c r="D27527" t="s">
        <v>33</v>
      </c>
      <c r="E27527" t="s">
        <v>533</v>
      </c>
    </row>
    <row r="27528" spans="1:5" x14ac:dyDescent="0.25">
      <c r="A27528" t="s">
        <v>27695</v>
      </c>
      <c r="B27528" t="s">
        <v>20</v>
      </c>
      <c r="C27528" t="s">
        <v>24</v>
      </c>
      <c r="D27528" t="s">
        <v>33</v>
      </c>
      <c r="E27528" t="s">
        <v>735</v>
      </c>
    </row>
    <row r="27529" spans="1:5" x14ac:dyDescent="0.25">
      <c r="A27529" t="s">
        <v>16214</v>
      </c>
      <c r="B27529" t="s">
        <v>20</v>
      </c>
      <c r="C27529" t="s">
        <v>19</v>
      </c>
      <c r="D27529" t="s">
        <v>33</v>
      </c>
      <c r="E27529" t="s">
        <v>533</v>
      </c>
    </row>
    <row r="27530" spans="1:5" x14ac:dyDescent="0.25">
      <c r="A27530" t="s">
        <v>27697</v>
      </c>
      <c r="B27530" t="s">
        <v>20</v>
      </c>
      <c r="C27530" t="s">
        <v>19</v>
      </c>
      <c r="D27530" t="s">
        <v>33</v>
      </c>
      <c r="E27530" t="s">
        <v>562</v>
      </c>
    </row>
    <row r="27531" spans="1:5" x14ac:dyDescent="0.25">
      <c r="A27531" t="s">
        <v>16212</v>
      </c>
      <c r="B27531" t="s">
        <v>20</v>
      </c>
      <c r="C27531" t="s">
        <v>19</v>
      </c>
      <c r="D27531" t="s">
        <v>33</v>
      </c>
      <c r="E27531" t="s">
        <v>533</v>
      </c>
    </row>
    <row r="27532" spans="1:5" x14ac:dyDescent="0.25">
      <c r="A27532" t="s">
        <v>27699</v>
      </c>
      <c r="B27532" t="s">
        <v>20</v>
      </c>
      <c r="C27532" t="s">
        <v>19</v>
      </c>
      <c r="D27532" t="s">
        <v>33</v>
      </c>
      <c r="E27532" t="s">
        <v>562</v>
      </c>
    </row>
    <row r="27533" spans="1:5" x14ac:dyDescent="0.25">
      <c r="A27533" t="s">
        <v>3624</v>
      </c>
      <c r="B27533" t="s">
        <v>20</v>
      </c>
      <c r="C27533" t="s">
        <v>19</v>
      </c>
      <c r="D27533" t="s">
        <v>33</v>
      </c>
      <c r="E27533" t="s">
        <v>533</v>
      </c>
    </row>
    <row r="27534" spans="1:5" x14ac:dyDescent="0.25">
      <c r="A27534" t="s">
        <v>27701</v>
      </c>
      <c r="B27534" t="s">
        <v>20</v>
      </c>
      <c r="C27534" t="s">
        <v>19</v>
      </c>
      <c r="D27534" t="s">
        <v>33</v>
      </c>
      <c r="E27534" t="s">
        <v>530</v>
      </c>
    </row>
    <row r="27535" spans="1:5" x14ac:dyDescent="0.25">
      <c r="A27535" t="s">
        <v>17103</v>
      </c>
      <c r="B27535" t="s">
        <v>20</v>
      </c>
      <c r="C27535" t="s">
        <v>19</v>
      </c>
      <c r="D27535" t="s">
        <v>33</v>
      </c>
      <c r="E27535" t="s">
        <v>533</v>
      </c>
    </row>
    <row r="27536" spans="1:5" x14ac:dyDescent="0.25">
      <c r="A27536" t="s">
        <v>27703</v>
      </c>
      <c r="B27536" t="s">
        <v>20</v>
      </c>
      <c r="C27536" t="s">
        <v>24</v>
      </c>
      <c r="D27536" t="s">
        <v>33</v>
      </c>
      <c r="E27536" t="s">
        <v>735</v>
      </c>
    </row>
    <row r="27537" spans="1:5" x14ac:dyDescent="0.25">
      <c r="A27537" t="s">
        <v>25609</v>
      </c>
      <c r="B27537" t="s">
        <v>20</v>
      </c>
      <c r="C27537" t="s">
        <v>19</v>
      </c>
      <c r="D27537" t="s">
        <v>33</v>
      </c>
      <c r="E27537" t="s">
        <v>533</v>
      </c>
    </row>
    <row r="27538" spans="1:5" x14ac:dyDescent="0.25">
      <c r="A27538" t="s">
        <v>27705</v>
      </c>
      <c r="B27538" t="s">
        <v>20</v>
      </c>
      <c r="C27538" t="s">
        <v>19</v>
      </c>
      <c r="D27538" t="s">
        <v>33</v>
      </c>
      <c r="E27538" t="s">
        <v>530</v>
      </c>
    </row>
    <row r="27539" spans="1:5" x14ac:dyDescent="0.25">
      <c r="A27539" t="s">
        <v>6386</v>
      </c>
      <c r="B27539" t="s">
        <v>20</v>
      </c>
      <c r="C27539" t="s">
        <v>19</v>
      </c>
      <c r="D27539" t="s">
        <v>33</v>
      </c>
      <c r="E27539" t="s">
        <v>533</v>
      </c>
    </row>
    <row r="27540" spans="1:5" x14ac:dyDescent="0.25">
      <c r="A27540" t="s">
        <v>27707</v>
      </c>
      <c r="B27540" t="s">
        <v>20</v>
      </c>
      <c r="C27540" t="s">
        <v>19</v>
      </c>
      <c r="D27540" t="s">
        <v>33</v>
      </c>
      <c r="E27540" t="s">
        <v>530</v>
      </c>
    </row>
    <row r="27541" spans="1:5" x14ac:dyDescent="0.25">
      <c r="A27541" t="s">
        <v>27708</v>
      </c>
      <c r="B27541" t="s">
        <v>16</v>
      </c>
      <c r="C27541" t="s">
        <v>17</v>
      </c>
      <c r="D27541" t="s">
        <v>33</v>
      </c>
      <c r="E27541" t="s">
        <v>653</v>
      </c>
    </row>
    <row r="27542" spans="1:5" x14ac:dyDescent="0.25">
      <c r="A27542" t="s">
        <v>4797</v>
      </c>
      <c r="B27542" t="s">
        <v>20</v>
      </c>
      <c r="C27542" t="s">
        <v>19</v>
      </c>
      <c r="D27542" t="s">
        <v>33</v>
      </c>
      <c r="E27542" t="s">
        <v>533</v>
      </c>
    </row>
    <row r="27543" spans="1:5" x14ac:dyDescent="0.25">
      <c r="A27543" t="s">
        <v>27710</v>
      </c>
      <c r="B27543" t="s">
        <v>20</v>
      </c>
      <c r="C27543" t="s">
        <v>19</v>
      </c>
      <c r="D27543" t="s">
        <v>33</v>
      </c>
      <c r="E27543" t="s">
        <v>538</v>
      </c>
    </row>
    <row r="27544" spans="1:5" x14ac:dyDescent="0.25">
      <c r="A27544" t="s">
        <v>27711</v>
      </c>
      <c r="B27544" t="s">
        <v>20</v>
      </c>
      <c r="C27544" t="s">
        <v>19</v>
      </c>
      <c r="D27544" t="s">
        <v>33</v>
      </c>
      <c r="E27544" t="s">
        <v>530</v>
      </c>
    </row>
    <row r="27545" spans="1:5" x14ac:dyDescent="0.25">
      <c r="A27545" t="s">
        <v>5239</v>
      </c>
      <c r="B27545" t="s">
        <v>20</v>
      </c>
      <c r="C27545" t="s">
        <v>19</v>
      </c>
      <c r="D27545" t="s">
        <v>33</v>
      </c>
      <c r="E27545" t="s">
        <v>533</v>
      </c>
    </row>
    <row r="27546" spans="1:5" x14ac:dyDescent="0.25">
      <c r="A27546" t="s">
        <v>24392</v>
      </c>
      <c r="B27546" t="s">
        <v>20</v>
      </c>
      <c r="C27546" t="s">
        <v>19</v>
      </c>
      <c r="D27546" t="s">
        <v>33</v>
      </c>
      <c r="E27546" t="s">
        <v>533</v>
      </c>
    </row>
    <row r="27547" spans="1:5" x14ac:dyDescent="0.25">
      <c r="A27547" t="s">
        <v>26890</v>
      </c>
      <c r="B27547" t="s">
        <v>20</v>
      </c>
      <c r="C27547" t="s">
        <v>19</v>
      </c>
      <c r="D27547" t="s">
        <v>33</v>
      </c>
      <c r="E27547" t="s">
        <v>533</v>
      </c>
    </row>
    <row r="27548" spans="1:5" x14ac:dyDescent="0.25">
      <c r="A27548" t="s">
        <v>15665</v>
      </c>
      <c r="B27548" t="s">
        <v>20</v>
      </c>
      <c r="C27548" t="s">
        <v>19</v>
      </c>
      <c r="D27548" t="s">
        <v>33</v>
      </c>
      <c r="E27548" t="s">
        <v>533</v>
      </c>
    </row>
    <row r="27549" spans="1:5" x14ac:dyDescent="0.25">
      <c r="A27549" t="s">
        <v>23105</v>
      </c>
      <c r="B27549" t="s">
        <v>20</v>
      </c>
      <c r="C27549" t="s">
        <v>19</v>
      </c>
      <c r="D27549" t="s">
        <v>33</v>
      </c>
      <c r="E27549" t="s">
        <v>533</v>
      </c>
    </row>
    <row r="27550" spans="1:5" x14ac:dyDescent="0.25">
      <c r="A27550" t="s">
        <v>26814</v>
      </c>
      <c r="B27550" t="s">
        <v>20</v>
      </c>
      <c r="C27550" t="s">
        <v>19</v>
      </c>
      <c r="D27550" t="s">
        <v>33</v>
      </c>
      <c r="E27550" t="s">
        <v>533</v>
      </c>
    </row>
    <row r="27551" spans="1:5" x14ac:dyDescent="0.25">
      <c r="A27551" t="s">
        <v>27718</v>
      </c>
      <c r="B27551" t="s">
        <v>16</v>
      </c>
      <c r="C27551" t="s">
        <v>17</v>
      </c>
      <c r="D27551" t="s">
        <v>33</v>
      </c>
      <c r="E27551" t="s">
        <v>653</v>
      </c>
    </row>
    <row r="27552" spans="1:5" x14ac:dyDescent="0.25">
      <c r="A27552" t="s">
        <v>27719</v>
      </c>
      <c r="B27552" t="s">
        <v>20</v>
      </c>
      <c r="C27552" t="s">
        <v>19</v>
      </c>
      <c r="D27552" t="s">
        <v>33</v>
      </c>
      <c r="E27552" t="s">
        <v>538</v>
      </c>
    </row>
    <row r="27553" spans="1:5" x14ac:dyDescent="0.25">
      <c r="A27553" t="s">
        <v>27720</v>
      </c>
      <c r="B27553" t="s">
        <v>20</v>
      </c>
      <c r="C27553" t="s">
        <v>19</v>
      </c>
      <c r="D27553" t="s">
        <v>33</v>
      </c>
      <c r="E27553" t="s">
        <v>538</v>
      </c>
    </row>
    <row r="27554" spans="1:5" x14ac:dyDescent="0.25">
      <c r="A27554" t="s">
        <v>27721</v>
      </c>
      <c r="B27554" t="s">
        <v>20</v>
      </c>
      <c r="C27554" t="s">
        <v>19</v>
      </c>
      <c r="D27554" t="s">
        <v>33</v>
      </c>
      <c r="E27554" t="s">
        <v>538</v>
      </c>
    </row>
    <row r="27555" spans="1:5" x14ac:dyDescent="0.25">
      <c r="A27555" t="s">
        <v>27722</v>
      </c>
      <c r="B27555" t="s">
        <v>20</v>
      </c>
      <c r="C27555" t="s">
        <v>19</v>
      </c>
      <c r="D27555" t="s">
        <v>33</v>
      </c>
      <c r="E27555" t="s">
        <v>538</v>
      </c>
    </row>
    <row r="27556" spans="1:5" x14ac:dyDescent="0.25">
      <c r="A27556" t="s">
        <v>27723</v>
      </c>
      <c r="B27556" t="s">
        <v>20</v>
      </c>
      <c r="C27556" t="s">
        <v>19</v>
      </c>
      <c r="D27556" t="s">
        <v>33</v>
      </c>
      <c r="E27556" t="s">
        <v>538</v>
      </c>
    </row>
    <row r="27557" spans="1:5" x14ac:dyDescent="0.25">
      <c r="A27557" t="s">
        <v>27724</v>
      </c>
      <c r="B27557" t="s">
        <v>16</v>
      </c>
      <c r="C27557" t="s">
        <v>17</v>
      </c>
      <c r="D27557" t="s">
        <v>33</v>
      </c>
      <c r="E27557" t="s">
        <v>650</v>
      </c>
    </row>
    <row r="27558" spans="1:5" x14ac:dyDescent="0.25">
      <c r="A27558" t="s">
        <v>22026</v>
      </c>
      <c r="B27558" t="s">
        <v>20</v>
      </c>
      <c r="C27558" t="s">
        <v>19</v>
      </c>
      <c r="D27558" t="s">
        <v>33</v>
      </c>
      <c r="E27558" t="s">
        <v>533</v>
      </c>
    </row>
    <row r="27559" spans="1:5" x14ac:dyDescent="0.25">
      <c r="A27559" t="s">
        <v>26047</v>
      </c>
      <c r="B27559" t="s">
        <v>20</v>
      </c>
      <c r="C27559" t="s">
        <v>19</v>
      </c>
      <c r="D27559" t="s">
        <v>33</v>
      </c>
      <c r="E27559" t="s">
        <v>533</v>
      </c>
    </row>
    <row r="27560" spans="1:5" x14ac:dyDescent="0.25">
      <c r="A27560" t="s">
        <v>27727</v>
      </c>
      <c r="B27560" t="s">
        <v>20</v>
      </c>
      <c r="C27560" t="s">
        <v>21</v>
      </c>
      <c r="D27560" t="s">
        <v>33</v>
      </c>
      <c r="E27560" t="s">
        <v>582</v>
      </c>
    </row>
    <row r="27561" spans="1:5" x14ac:dyDescent="0.25">
      <c r="A27561" t="s">
        <v>27728</v>
      </c>
      <c r="B27561" t="s">
        <v>20</v>
      </c>
      <c r="C27561" t="s">
        <v>21</v>
      </c>
      <c r="D27561" t="s">
        <v>33</v>
      </c>
      <c r="E27561" t="s">
        <v>550</v>
      </c>
    </row>
    <row r="27562" spans="1:5" x14ac:dyDescent="0.25">
      <c r="A27562" t="s">
        <v>43888</v>
      </c>
      <c r="B27562" t="s">
        <v>20</v>
      </c>
      <c r="C27562" t="s">
        <v>19</v>
      </c>
      <c r="D27562" t="s">
        <v>65</v>
      </c>
      <c r="E27562" t="s">
        <v>533</v>
      </c>
    </row>
    <row r="27563" spans="1:5" x14ac:dyDescent="0.25">
      <c r="A27563" t="s">
        <v>26892</v>
      </c>
      <c r="B27563" t="s">
        <v>20</v>
      </c>
      <c r="C27563" t="s">
        <v>19</v>
      </c>
      <c r="D27563" t="s">
        <v>33</v>
      </c>
      <c r="E27563" t="s">
        <v>533</v>
      </c>
    </row>
    <row r="27564" spans="1:5" x14ac:dyDescent="0.25">
      <c r="A27564" t="s">
        <v>25986</v>
      </c>
      <c r="B27564" t="s">
        <v>20</v>
      </c>
      <c r="C27564" t="s">
        <v>19</v>
      </c>
      <c r="D27564" t="s">
        <v>33</v>
      </c>
      <c r="E27564" t="s">
        <v>533</v>
      </c>
    </row>
    <row r="27565" spans="1:5" x14ac:dyDescent="0.25">
      <c r="A27565" t="s">
        <v>27209</v>
      </c>
      <c r="B27565" t="s">
        <v>20</v>
      </c>
      <c r="C27565" t="s">
        <v>19</v>
      </c>
      <c r="D27565" t="s">
        <v>33</v>
      </c>
      <c r="E27565" t="s">
        <v>533</v>
      </c>
    </row>
    <row r="27566" spans="1:5" x14ac:dyDescent="0.25">
      <c r="A27566" t="s">
        <v>21827</v>
      </c>
      <c r="B27566" t="s">
        <v>20</v>
      </c>
      <c r="C27566" t="s">
        <v>19</v>
      </c>
      <c r="D27566" t="s">
        <v>33</v>
      </c>
      <c r="E27566" t="s">
        <v>533</v>
      </c>
    </row>
    <row r="27567" spans="1:5" x14ac:dyDescent="0.25">
      <c r="A27567" t="s">
        <v>27731</v>
      </c>
      <c r="B27567" t="s">
        <v>20</v>
      </c>
      <c r="C27567" t="s">
        <v>19</v>
      </c>
      <c r="D27567" t="s">
        <v>33</v>
      </c>
      <c r="E27567" t="s">
        <v>530</v>
      </c>
    </row>
    <row r="27568" spans="1:5" x14ac:dyDescent="0.25">
      <c r="A27568" t="s">
        <v>27732</v>
      </c>
      <c r="B27568" t="s">
        <v>16</v>
      </c>
      <c r="C27568" t="s">
        <v>17</v>
      </c>
      <c r="D27568" t="s">
        <v>33</v>
      </c>
      <c r="E27568" t="s">
        <v>653</v>
      </c>
    </row>
    <row r="27569" spans="1:5" x14ac:dyDescent="0.25">
      <c r="A27569" t="s">
        <v>27733</v>
      </c>
      <c r="B27569" t="s">
        <v>16</v>
      </c>
      <c r="C27569" t="s">
        <v>17</v>
      </c>
      <c r="D27569" t="s">
        <v>33</v>
      </c>
      <c r="E27569" t="s">
        <v>653</v>
      </c>
    </row>
    <row r="27570" spans="1:5" x14ac:dyDescent="0.25">
      <c r="A27570" t="s">
        <v>21960</v>
      </c>
      <c r="B27570" t="s">
        <v>20</v>
      </c>
      <c r="C27570" t="s">
        <v>19</v>
      </c>
      <c r="D27570" t="s">
        <v>33</v>
      </c>
      <c r="E27570" t="s">
        <v>533</v>
      </c>
    </row>
    <row r="27571" spans="1:5" x14ac:dyDescent="0.25">
      <c r="A27571" t="s">
        <v>27735</v>
      </c>
      <c r="B27571" t="s">
        <v>20</v>
      </c>
      <c r="C27571" t="s">
        <v>19</v>
      </c>
      <c r="D27571" t="s">
        <v>33</v>
      </c>
      <c r="E27571" t="s">
        <v>538</v>
      </c>
    </row>
    <row r="27572" spans="1:5" x14ac:dyDescent="0.25">
      <c r="A27572" t="s">
        <v>27736</v>
      </c>
      <c r="B27572" t="s">
        <v>20</v>
      </c>
      <c r="C27572" t="s">
        <v>19</v>
      </c>
      <c r="D27572" t="s">
        <v>33</v>
      </c>
      <c r="E27572" t="s">
        <v>530</v>
      </c>
    </row>
    <row r="27573" spans="1:5" x14ac:dyDescent="0.25">
      <c r="A27573" t="s">
        <v>27406</v>
      </c>
      <c r="B27573" t="s">
        <v>20</v>
      </c>
      <c r="C27573" t="s">
        <v>19</v>
      </c>
      <c r="D27573" t="s">
        <v>33</v>
      </c>
      <c r="E27573" t="s">
        <v>533</v>
      </c>
    </row>
    <row r="27574" spans="1:5" x14ac:dyDescent="0.25">
      <c r="A27574" t="s">
        <v>29301</v>
      </c>
      <c r="B27574" t="s">
        <v>20</v>
      </c>
      <c r="C27574" t="s">
        <v>19</v>
      </c>
      <c r="D27574" t="s">
        <v>33</v>
      </c>
      <c r="E27574" t="s">
        <v>533</v>
      </c>
    </row>
    <row r="27575" spans="1:5" x14ac:dyDescent="0.25">
      <c r="A27575" t="s">
        <v>27739</v>
      </c>
      <c r="B27575" t="s">
        <v>20</v>
      </c>
      <c r="C27575" t="s">
        <v>19</v>
      </c>
      <c r="D27575" t="s">
        <v>33</v>
      </c>
      <c r="E27575" t="s">
        <v>611</v>
      </c>
    </row>
    <row r="27576" spans="1:5" x14ac:dyDescent="0.25">
      <c r="A27576" t="s">
        <v>18911</v>
      </c>
      <c r="B27576" t="s">
        <v>20</v>
      </c>
      <c r="C27576" t="s">
        <v>19</v>
      </c>
      <c r="D27576" t="s">
        <v>33</v>
      </c>
      <c r="E27576" t="s">
        <v>533</v>
      </c>
    </row>
    <row r="27577" spans="1:5" x14ac:dyDescent="0.25">
      <c r="A27577" t="s">
        <v>3482</v>
      </c>
      <c r="B27577" t="s">
        <v>20</v>
      </c>
      <c r="C27577" t="s">
        <v>19</v>
      </c>
      <c r="D27577" t="s">
        <v>33</v>
      </c>
      <c r="E27577" t="s">
        <v>533</v>
      </c>
    </row>
    <row r="27578" spans="1:5" x14ac:dyDescent="0.25">
      <c r="A27578" t="s">
        <v>8033</v>
      </c>
      <c r="B27578" t="s">
        <v>20</v>
      </c>
      <c r="C27578" t="s">
        <v>19</v>
      </c>
      <c r="D27578" t="s">
        <v>33</v>
      </c>
      <c r="E27578" t="s">
        <v>533</v>
      </c>
    </row>
    <row r="27579" spans="1:5" x14ac:dyDescent="0.25">
      <c r="A27579" t="s">
        <v>27743</v>
      </c>
      <c r="B27579" t="s">
        <v>20</v>
      </c>
      <c r="C27579" t="s">
        <v>19</v>
      </c>
      <c r="D27579" t="s">
        <v>33</v>
      </c>
      <c r="E27579" t="s">
        <v>530</v>
      </c>
    </row>
    <row r="27580" spans="1:5" x14ac:dyDescent="0.25">
      <c r="A27580" t="s">
        <v>27744</v>
      </c>
      <c r="B27580" t="s">
        <v>16</v>
      </c>
      <c r="C27580" t="s">
        <v>17</v>
      </c>
      <c r="D27580" t="s">
        <v>33</v>
      </c>
      <c r="E27580" t="s">
        <v>653</v>
      </c>
    </row>
    <row r="27581" spans="1:5" x14ac:dyDescent="0.25">
      <c r="A27581" t="s">
        <v>22638</v>
      </c>
      <c r="B27581" t="s">
        <v>20</v>
      </c>
      <c r="C27581" t="s">
        <v>19</v>
      </c>
      <c r="D27581" t="s">
        <v>33</v>
      </c>
      <c r="E27581" t="s">
        <v>533</v>
      </c>
    </row>
    <row r="27582" spans="1:5" x14ac:dyDescent="0.25">
      <c r="A27582" t="s">
        <v>22639</v>
      </c>
      <c r="B27582" t="s">
        <v>20</v>
      </c>
      <c r="C27582" t="s">
        <v>19</v>
      </c>
      <c r="D27582" t="s">
        <v>33</v>
      </c>
      <c r="E27582" t="s">
        <v>533</v>
      </c>
    </row>
    <row r="27583" spans="1:5" x14ac:dyDescent="0.25">
      <c r="A27583" t="s">
        <v>27747</v>
      </c>
      <c r="B27583" t="s">
        <v>20</v>
      </c>
      <c r="C27583" t="s">
        <v>19</v>
      </c>
      <c r="D27583" t="s">
        <v>33</v>
      </c>
      <c r="E27583" t="s">
        <v>538</v>
      </c>
    </row>
    <row r="27584" spans="1:5" x14ac:dyDescent="0.25">
      <c r="A27584" t="s">
        <v>22647</v>
      </c>
      <c r="B27584" t="s">
        <v>20</v>
      </c>
      <c r="C27584" t="s">
        <v>19</v>
      </c>
      <c r="D27584" t="s">
        <v>33</v>
      </c>
      <c r="E27584" t="s">
        <v>533</v>
      </c>
    </row>
    <row r="27585" spans="1:5" x14ac:dyDescent="0.25">
      <c r="A27585" t="s">
        <v>27749</v>
      </c>
      <c r="B27585" t="s">
        <v>20</v>
      </c>
      <c r="C27585" t="s">
        <v>19</v>
      </c>
      <c r="D27585" t="s">
        <v>33</v>
      </c>
      <c r="E27585" t="s">
        <v>538</v>
      </c>
    </row>
    <row r="27586" spans="1:5" x14ac:dyDescent="0.25">
      <c r="A27586" t="s">
        <v>2547</v>
      </c>
      <c r="B27586" t="s">
        <v>20</v>
      </c>
      <c r="C27586" t="s">
        <v>19</v>
      </c>
      <c r="D27586" t="s">
        <v>33</v>
      </c>
      <c r="E27586" t="s">
        <v>533</v>
      </c>
    </row>
    <row r="27587" spans="1:5" x14ac:dyDescent="0.25">
      <c r="A27587" t="s">
        <v>25836</v>
      </c>
      <c r="B27587" t="s">
        <v>20</v>
      </c>
      <c r="C27587" t="s">
        <v>19</v>
      </c>
      <c r="D27587" t="s">
        <v>33</v>
      </c>
      <c r="E27587" t="s">
        <v>533</v>
      </c>
    </row>
    <row r="27588" spans="1:5" x14ac:dyDescent="0.25">
      <c r="A27588" t="s">
        <v>27752</v>
      </c>
      <c r="B27588" t="s">
        <v>20</v>
      </c>
      <c r="C27588" t="s">
        <v>19</v>
      </c>
      <c r="D27588" t="s">
        <v>33</v>
      </c>
      <c r="E27588" t="s">
        <v>538</v>
      </c>
    </row>
    <row r="27589" spans="1:5" x14ac:dyDescent="0.25">
      <c r="A27589" t="s">
        <v>27753</v>
      </c>
      <c r="B27589" t="s">
        <v>20</v>
      </c>
      <c r="C27589" t="s">
        <v>19</v>
      </c>
      <c r="D27589" t="s">
        <v>33</v>
      </c>
      <c r="E27589" t="s">
        <v>538</v>
      </c>
    </row>
    <row r="27590" spans="1:5" x14ac:dyDescent="0.25">
      <c r="A27590" t="s">
        <v>26817</v>
      </c>
      <c r="B27590" t="s">
        <v>20</v>
      </c>
      <c r="C27590" t="s">
        <v>19</v>
      </c>
      <c r="D27590" t="s">
        <v>33</v>
      </c>
      <c r="E27590" t="s">
        <v>533</v>
      </c>
    </row>
    <row r="27591" spans="1:5" x14ac:dyDescent="0.25">
      <c r="A27591" t="s">
        <v>21526</v>
      </c>
      <c r="B27591" t="s">
        <v>20</v>
      </c>
      <c r="C27591" t="s">
        <v>19</v>
      </c>
      <c r="D27591" t="s">
        <v>33</v>
      </c>
      <c r="E27591" t="s">
        <v>533</v>
      </c>
    </row>
    <row r="27592" spans="1:5" x14ac:dyDescent="0.25">
      <c r="A27592" t="s">
        <v>27756</v>
      </c>
      <c r="B27592" t="s">
        <v>20</v>
      </c>
      <c r="C27592" t="s">
        <v>19</v>
      </c>
      <c r="D27592" t="s">
        <v>33</v>
      </c>
      <c r="E27592" t="s">
        <v>538</v>
      </c>
    </row>
    <row r="27593" spans="1:5" x14ac:dyDescent="0.25">
      <c r="A27593" t="s">
        <v>27405</v>
      </c>
      <c r="B27593" t="s">
        <v>20</v>
      </c>
      <c r="C27593" t="s">
        <v>19</v>
      </c>
      <c r="D27593" t="s">
        <v>33</v>
      </c>
      <c r="E27593" t="s">
        <v>533</v>
      </c>
    </row>
    <row r="27594" spans="1:5" x14ac:dyDescent="0.25">
      <c r="A27594" t="s">
        <v>27758</v>
      </c>
      <c r="B27594" t="s">
        <v>20</v>
      </c>
      <c r="C27594" t="s">
        <v>19</v>
      </c>
      <c r="D27594" t="s">
        <v>33</v>
      </c>
      <c r="E27594" t="s">
        <v>538</v>
      </c>
    </row>
    <row r="27595" spans="1:5" x14ac:dyDescent="0.25">
      <c r="A27595" t="s">
        <v>27759</v>
      </c>
      <c r="B27595" t="s">
        <v>20</v>
      </c>
      <c r="C27595" t="s">
        <v>21</v>
      </c>
      <c r="D27595" t="s">
        <v>33</v>
      </c>
      <c r="E27595" t="s">
        <v>582</v>
      </c>
    </row>
    <row r="27596" spans="1:5" x14ac:dyDescent="0.25">
      <c r="A27596" t="s">
        <v>14495</v>
      </c>
      <c r="B27596" t="s">
        <v>20</v>
      </c>
      <c r="C27596" t="s">
        <v>19</v>
      </c>
      <c r="D27596" t="s">
        <v>33</v>
      </c>
      <c r="E27596" t="s">
        <v>533</v>
      </c>
    </row>
    <row r="27597" spans="1:5" x14ac:dyDescent="0.25">
      <c r="A27597" t="s">
        <v>27761</v>
      </c>
      <c r="B27597" t="s">
        <v>20</v>
      </c>
      <c r="C27597" t="s">
        <v>19</v>
      </c>
      <c r="D27597" t="s">
        <v>33</v>
      </c>
      <c r="E27597" t="s">
        <v>538</v>
      </c>
    </row>
    <row r="27598" spans="1:5" x14ac:dyDescent="0.25">
      <c r="A27598" t="s">
        <v>27762</v>
      </c>
      <c r="B27598" t="s">
        <v>20</v>
      </c>
      <c r="C27598" t="s">
        <v>19</v>
      </c>
      <c r="D27598" t="s">
        <v>33</v>
      </c>
      <c r="E27598" t="s">
        <v>530</v>
      </c>
    </row>
    <row r="27599" spans="1:5" x14ac:dyDescent="0.25">
      <c r="A27599" t="s">
        <v>26812</v>
      </c>
      <c r="B27599" t="s">
        <v>20</v>
      </c>
      <c r="C27599" t="s">
        <v>19</v>
      </c>
      <c r="D27599" t="s">
        <v>33</v>
      </c>
      <c r="E27599" t="s">
        <v>533</v>
      </c>
    </row>
    <row r="27600" spans="1:5" x14ac:dyDescent="0.25">
      <c r="A27600" t="s">
        <v>27764</v>
      </c>
      <c r="B27600" t="s">
        <v>20</v>
      </c>
      <c r="C27600" t="s">
        <v>21</v>
      </c>
      <c r="D27600" t="s">
        <v>33</v>
      </c>
      <c r="E27600" t="s">
        <v>581</v>
      </c>
    </row>
    <row r="27601" spans="1:5" x14ac:dyDescent="0.25">
      <c r="A27601" t="s">
        <v>7484</v>
      </c>
      <c r="B27601" t="s">
        <v>20</v>
      </c>
      <c r="C27601" t="s">
        <v>19</v>
      </c>
      <c r="D27601" t="s">
        <v>33</v>
      </c>
      <c r="E27601" t="s">
        <v>533</v>
      </c>
    </row>
    <row r="27602" spans="1:5" x14ac:dyDescent="0.25">
      <c r="A27602" t="s">
        <v>27766</v>
      </c>
      <c r="B27602" t="s">
        <v>20</v>
      </c>
      <c r="C27602" t="s">
        <v>19</v>
      </c>
      <c r="D27602" t="s">
        <v>33</v>
      </c>
      <c r="E27602" t="s">
        <v>538</v>
      </c>
    </row>
    <row r="27603" spans="1:5" x14ac:dyDescent="0.25">
      <c r="A27603" t="s">
        <v>5235</v>
      </c>
      <c r="B27603" t="s">
        <v>20</v>
      </c>
      <c r="C27603" t="s">
        <v>19</v>
      </c>
      <c r="D27603" t="s">
        <v>33</v>
      </c>
      <c r="E27603" t="s">
        <v>533</v>
      </c>
    </row>
    <row r="27604" spans="1:5" x14ac:dyDescent="0.25">
      <c r="A27604" t="s">
        <v>27768</v>
      </c>
      <c r="B27604" t="s">
        <v>20</v>
      </c>
      <c r="C27604" t="s">
        <v>21</v>
      </c>
      <c r="D27604" t="s">
        <v>33</v>
      </c>
      <c r="E27604" t="s">
        <v>581</v>
      </c>
    </row>
    <row r="27605" spans="1:5" x14ac:dyDescent="0.25">
      <c r="A27605" t="s">
        <v>10352</v>
      </c>
      <c r="B27605" t="s">
        <v>20</v>
      </c>
      <c r="C27605" t="s">
        <v>19</v>
      </c>
      <c r="D27605" t="s">
        <v>33</v>
      </c>
      <c r="E27605" t="s">
        <v>533</v>
      </c>
    </row>
    <row r="27606" spans="1:5" x14ac:dyDescent="0.25">
      <c r="A27606" t="s">
        <v>27770</v>
      </c>
      <c r="B27606" t="s">
        <v>20</v>
      </c>
      <c r="C27606" t="s">
        <v>19</v>
      </c>
      <c r="D27606" t="s">
        <v>33</v>
      </c>
      <c r="E27606" t="s">
        <v>538</v>
      </c>
    </row>
    <row r="27607" spans="1:5" x14ac:dyDescent="0.25">
      <c r="A27607" t="s">
        <v>14868</v>
      </c>
      <c r="B27607" t="s">
        <v>20</v>
      </c>
      <c r="C27607" t="s">
        <v>19</v>
      </c>
      <c r="D27607" t="s">
        <v>33</v>
      </c>
      <c r="E27607" t="s">
        <v>533</v>
      </c>
    </row>
    <row r="27608" spans="1:5" x14ac:dyDescent="0.25">
      <c r="A27608" t="s">
        <v>27772</v>
      </c>
      <c r="B27608" t="s">
        <v>20</v>
      </c>
      <c r="C27608" t="s">
        <v>21</v>
      </c>
      <c r="D27608" t="s">
        <v>33</v>
      </c>
      <c r="E27608" t="s">
        <v>581</v>
      </c>
    </row>
    <row r="27609" spans="1:5" x14ac:dyDescent="0.25">
      <c r="A27609" t="s">
        <v>24903</v>
      </c>
      <c r="B27609" t="s">
        <v>20</v>
      </c>
      <c r="C27609" t="s">
        <v>19</v>
      </c>
      <c r="D27609" t="s">
        <v>33</v>
      </c>
      <c r="E27609" t="s">
        <v>533</v>
      </c>
    </row>
    <row r="27610" spans="1:5" x14ac:dyDescent="0.25">
      <c r="A27610" t="s">
        <v>27774</v>
      </c>
      <c r="B27610" t="s">
        <v>20</v>
      </c>
      <c r="C27610" t="s">
        <v>19</v>
      </c>
      <c r="D27610" t="s">
        <v>33</v>
      </c>
      <c r="E27610" t="s">
        <v>538</v>
      </c>
    </row>
    <row r="27611" spans="1:5" x14ac:dyDescent="0.25">
      <c r="A27611" t="s">
        <v>9458</v>
      </c>
      <c r="B27611" t="s">
        <v>20</v>
      </c>
      <c r="C27611" t="s">
        <v>19</v>
      </c>
      <c r="D27611" t="s">
        <v>33</v>
      </c>
      <c r="E27611" t="s">
        <v>533</v>
      </c>
    </row>
    <row r="27612" spans="1:5" x14ac:dyDescent="0.25">
      <c r="A27612" t="s">
        <v>27776</v>
      </c>
      <c r="B27612" t="s">
        <v>20</v>
      </c>
      <c r="C27612" t="s">
        <v>19</v>
      </c>
      <c r="D27612" t="s">
        <v>33</v>
      </c>
      <c r="E27612" t="s">
        <v>538</v>
      </c>
    </row>
    <row r="27613" spans="1:5" x14ac:dyDescent="0.25">
      <c r="A27613" t="s">
        <v>15154</v>
      </c>
      <c r="B27613" t="s">
        <v>20</v>
      </c>
      <c r="C27613" t="s">
        <v>19</v>
      </c>
      <c r="D27613" t="s">
        <v>33</v>
      </c>
      <c r="E27613" t="s">
        <v>533</v>
      </c>
    </row>
    <row r="27614" spans="1:5" x14ac:dyDescent="0.25">
      <c r="A27614" t="s">
        <v>27778</v>
      </c>
      <c r="B27614" t="s">
        <v>20</v>
      </c>
      <c r="C27614" t="s">
        <v>19</v>
      </c>
      <c r="D27614" t="s">
        <v>33</v>
      </c>
      <c r="E27614" t="s">
        <v>538</v>
      </c>
    </row>
    <row r="27615" spans="1:5" x14ac:dyDescent="0.25">
      <c r="A27615" t="s">
        <v>24651</v>
      </c>
      <c r="B27615" t="s">
        <v>20</v>
      </c>
      <c r="C27615" t="s">
        <v>19</v>
      </c>
      <c r="D27615" t="s">
        <v>33</v>
      </c>
      <c r="E27615" t="s">
        <v>533</v>
      </c>
    </row>
    <row r="27616" spans="1:5" x14ac:dyDescent="0.25">
      <c r="A27616" t="s">
        <v>27780</v>
      </c>
      <c r="B27616" t="s">
        <v>20</v>
      </c>
      <c r="C27616" t="s">
        <v>19</v>
      </c>
      <c r="D27616" t="s">
        <v>33</v>
      </c>
      <c r="E27616" t="s">
        <v>538</v>
      </c>
    </row>
    <row r="27617" spans="1:5" x14ac:dyDescent="0.25">
      <c r="A27617" t="s">
        <v>18375</v>
      </c>
      <c r="B27617" t="s">
        <v>20</v>
      </c>
      <c r="C27617" t="s">
        <v>19</v>
      </c>
      <c r="D27617" t="s">
        <v>33</v>
      </c>
      <c r="E27617" t="s">
        <v>533</v>
      </c>
    </row>
    <row r="27618" spans="1:5" x14ac:dyDescent="0.25">
      <c r="A27618" t="s">
        <v>27782</v>
      </c>
      <c r="B27618" t="s">
        <v>20</v>
      </c>
      <c r="C27618" t="s">
        <v>19</v>
      </c>
      <c r="D27618" t="s">
        <v>33</v>
      </c>
      <c r="E27618" t="s">
        <v>538</v>
      </c>
    </row>
    <row r="27619" spans="1:5" x14ac:dyDescent="0.25">
      <c r="A27619" t="s">
        <v>8035</v>
      </c>
      <c r="B27619" t="s">
        <v>20</v>
      </c>
      <c r="C27619" t="s">
        <v>19</v>
      </c>
      <c r="D27619" t="s">
        <v>33</v>
      </c>
      <c r="E27619" t="s">
        <v>533</v>
      </c>
    </row>
    <row r="27620" spans="1:5" x14ac:dyDescent="0.25">
      <c r="A27620" t="s">
        <v>27784</v>
      </c>
      <c r="B27620" t="s">
        <v>20</v>
      </c>
      <c r="C27620" t="s">
        <v>21</v>
      </c>
      <c r="D27620" t="s">
        <v>33</v>
      </c>
      <c r="E27620" t="s">
        <v>581</v>
      </c>
    </row>
    <row r="27621" spans="1:5" x14ac:dyDescent="0.25">
      <c r="A27621" t="s">
        <v>27785</v>
      </c>
      <c r="B27621" t="s">
        <v>20</v>
      </c>
      <c r="C27621" t="s">
        <v>19</v>
      </c>
      <c r="D27621" t="s">
        <v>33</v>
      </c>
      <c r="E27621" t="s">
        <v>523</v>
      </c>
    </row>
    <row r="27622" spans="1:5" x14ac:dyDescent="0.25">
      <c r="A27622" t="s">
        <v>27786</v>
      </c>
      <c r="B27622" t="s">
        <v>20</v>
      </c>
      <c r="C27622" t="s">
        <v>19</v>
      </c>
      <c r="D27622" t="s">
        <v>33</v>
      </c>
      <c r="E27622" t="s">
        <v>523</v>
      </c>
    </row>
    <row r="27623" spans="1:5" x14ac:dyDescent="0.25">
      <c r="A27623" t="s">
        <v>27787</v>
      </c>
      <c r="B27623" t="s">
        <v>20</v>
      </c>
      <c r="C27623" t="s">
        <v>19</v>
      </c>
      <c r="D27623" t="s">
        <v>33</v>
      </c>
      <c r="E27623" t="s">
        <v>547</v>
      </c>
    </row>
    <row r="27624" spans="1:5" x14ac:dyDescent="0.25">
      <c r="A27624" t="s">
        <v>27788</v>
      </c>
      <c r="B27624" t="s">
        <v>20</v>
      </c>
      <c r="C27624" t="s">
        <v>19</v>
      </c>
      <c r="D27624" t="s">
        <v>33</v>
      </c>
      <c r="E27624" t="s">
        <v>534</v>
      </c>
    </row>
    <row r="27625" spans="1:5" x14ac:dyDescent="0.25">
      <c r="A27625" t="s">
        <v>27789</v>
      </c>
      <c r="B27625" t="s">
        <v>20</v>
      </c>
      <c r="C27625" t="s">
        <v>19</v>
      </c>
      <c r="D27625" t="s">
        <v>33</v>
      </c>
      <c r="E27625" t="s">
        <v>526</v>
      </c>
    </row>
    <row r="27626" spans="1:5" x14ac:dyDescent="0.25">
      <c r="A27626" t="s">
        <v>27790</v>
      </c>
      <c r="B27626" t="s">
        <v>20</v>
      </c>
      <c r="C27626" t="s">
        <v>19</v>
      </c>
      <c r="D27626" t="s">
        <v>33</v>
      </c>
      <c r="E27626" t="s">
        <v>523</v>
      </c>
    </row>
    <row r="27627" spans="1:5" x14ac:dyDescent="0.25">
      <c r="A27627" t="s">
        <v>8026</v>
      </c>
      <c r="B27627" t="s">
        <v>20</v>
      </c>
      <c r="C27627" t="s">
        <v>19</v>
      </c>
      <c r="D27627" t="s">
        <v>33</v>
      </c>
      <c r="E27627" t="s">
        <v>533</v>
      </c>
    </row>
    <row r="27628" spans="1:5" x14ac:dyDescent="0.25">
      <c r="A27628" t="s">
        <v>27792</v>
      </c>
      <c r="B27628" t="s">
        <v>20</v>
      </c>
      <c r="C27628" t="s">
        <v>19</v>
      </c>
      <c r="D27628" t="s">
        <v>33</v>
      </c>
      <c r="E27628" t="s">
        <v>538</v>
      </c>
    </row>
    <row r="27629" spans="1:5" x14ac:dyDescent="0.25">
      <c r="A27629" t="s">
        <v>7508</v>
      </c>
      <c r="B27629" t="s">
        <v>20</v>
      </c>
      <c r="C27629" t="s">
        <v>19</v>
      </c>
      <c r="D27629" t="s">
        <v>33</v>
      </c>
      <c r="E27629" t="s">
        <v>533</v>
      </c>
    </row>
    <row r="27630" spans="1:5" x14ac:dyDescent="0.25">
      <c r="A27630" t="s">
        <v>27794</v>
      </c>
      <c r="B27630" t="s">
        <v>20</v>
      </c>
      <c r="C27630" t="s">
        <v>19</v>
      </c>
      <c r="D27630" t="s">
        <v>33</v>
      </c>
      <c r="E27630" t="s">
        <v>538</v>
      </c>
    </row>
    <row r="27631" spans="1:5" x14ac:dyDescent="0.25">
      <c r="A27631" t="s">
        <v>18896</v>
      </c>
      <c r="B27631" t="s">
        <v>20</v>
      </c>
      <c r="C27631" t="s">
        <v>19</v>
      </c>
      <c r="D27631" t="s">
        <v>33</v>
      </c>
      <c r="E27631" t="s">
        <v>533</v>
      </c>
    </row>
    <row r="27632" spans="1:5" x14ac:dyDescent="0.25">
      <c r="A27632" t="s">
        <v>27796</v>
      </c>
      <c r="B27632" t="s">
        <v>20</v>
      </c>
      <c r="C27632" t="s">
        <v>19</v>
      </c>
      <c r="D27632" t="s">
        <v>33</v>
      </c>
      <c r="E27632" t="s">
        <v>538</v>
      </c>
    </row>
    <row r="27633" spans="1:5" x14ac:dyDescent="0.25">
      <c r="A27633" t="s">
        <v>22666</v>
      </c>
      <c r="B27633" t="s">
        <v>20</v>
      </c>
      <c r="C27633" t="s">
        <v>19</v>
      </c>
      <c r="D27633" t="s">
        <v>33</v>
      </c>
      <c r="E27633" t="s">
        <v>533</v>
      </c>
    </row>
    <row r="27634" spans="1:5" x14ac:dyDescent="0.25">
      <c r="A27634" t="s">
        <v>27798</v>
      </c>
      <c r="B27634" t="s">
        <v>20</v>
      </c>
      <c r="C27634" t="s">
        <v>19</v>
      </c>
      <c r="D27634" t="s">
        <v>33</v>
      </c>
      <c r="E27634" t="s">
        <v>530</v>
      </c>
    </row>
    <row r="27635" spans="1:5" x14ac:dyDescent="0.25">
      <c r="A27635" t="s">
        <v>20135</v>
      </c>
      <c r="B27635" t="s">
        <v>20</v>
      </c>
      <c r="C27635" t="s">
        <v>19</v>
      </c>
      <c r="D27635" t="s">
        <v>33</v>
      </c>
      <c r="E27635" t="s">
        <v>533</v>
      </c>
    </row>
    <row r="27636" spans="1:5" x14ac:dyDescent="0.25">
      <c r="A27636" t="s">
        <v>27800</v>
      </c>
      <c r="B27636" t="s">
        <v>20</v>
      </c>
      <c r="C27636" t="s">
        <v>19</v>
      </c>
      <c r="D27636" t="s">
        <v>33</v>
      </c>
      <c r="E27636" t="s">
        <v>530</v>
      </c>
    </row>
    <row r="27637" spans="1:5" x14ac:dyDescent="0.25">
      <c r="A27637" t="s">
        <v>14513</v>
      </c>
      <c r="B27637" t="s">
        <v>20</v>
      </c>
      <c r="C27637" t="s">
        <v>19</v>
      </c>
      <c r="D27637" t="s">
        <v>33</v>
      </c>
      <c r="E27637" t="s">
        <v>553</v>
      </c>
    </row>
    <row r="27638" spans="1:5" x14ac:dyDescent="0.25">
      <c r="A27638" t="s">
        <v>27802</v>
      </c>
      <c r="B27638" t="s">
        <v>20</v>
      </c>
      <c r="C27638" t="s">
        <v>19</v>
      </c>
      <c r="D27638" t="s">
        <v>33</v>
      </c>
      <c r="E27638" t="s">
        <v>538</v>
      </c>
    </row>
    <row r="27639" spans="1:5" x14ac:dyDescent="0.25">
      <c r="A27639" t="s">
        <v>27803</v>
      </c>
      <c r="B27639" t="s">
        <v>20</v>
      </c>
      <c r="C27639" t="s">
        <v>19</v>
      </c>
      <c r="D27639" t="s">
        <v>33</v>
      </c>
      <c r="E27639" t="s">
        <v>563</v>
      </c>
    </row>
    <row r="27640" spans="1:5" x14ac:dyDescent="0.25">
      <c r="A27640" t="s">
        <v>7230</v>
      </c>
      <c r="B27640" t="s">
        <v>20</v>
      </c>
      <c r="C27640" t="s">
        <v>19</v>
      </c>
      <c r="D27640" t="s">
        <v>33</v>
      </c>
      <c r="E27640" t="s">
        <v>533</v>
      </c>
    </row>
    <row r="27641" spans="1:5" x14ac:dyDescent="0.25">
      <c r="A27641" t="s">
        <v>27805</v>
      </c>
      <c r="B27641" t="s">
        <v>20</v>
      </c>
      <c r="C27641" t="s">
        <v>19</v>
      </c>
      <c r="D27641" t="s">
        <v>33</v>
      </c>
      <c r="E27641" t="s">
        <v>538</v>
      </c>
    </row>
    <row r="27642" spans="1:5" x14ac:dyDescent="0.25">
      <c r="A27642" t="s">
        <v>14474</v>
      </c>
      <c r="B27642" t="s">
        <v>20</v>
      </c>
      <c r="C27642" t="s">
        <v>19</v>
      </c>
      <c r="D27642" t="s">
        <v>33</v>
      </c>
      <c r="E27642" t="s">
        <v>533</v>
      </c>
    </row>
    <row r="27643" spans="1:5" x14ac:dyDescent="0.25">
      <c r="A27643" t="s">
        <v>27807</v>
      </c>
      <c r="B27643" t="s">
        <v>20</v>
      </c>
      <c r="C27643" t="s">
        <v>19</v>
      </c>
      <c r="D27643" t="s">
        <v>33</v>
      </c>
      <c r="E27643" t="s">
        <v>538</v>
      </c>
    </row>
    <row r="27644" spans="1:5" x14ac:dyDescent="0.25">
      <c r="A27644" t="s">
        <v>21501</v>
      </c>
      <c r="B27644" t="s">
        <v>20</v>
      </c>
      <c r="C27644" t="s">
        <v>19</v>
      </c>
      <c r="D27644" t="s">
        <v>33</v>
      </c>
      <c r="E27644" t="s">
        <v>533</v>
      </c>
    </row>
    <row r="27645" spans="1:5" x14ac:dyDescent="0.25">
      <c r="A27645" t="s">
        <v>27809</v>
      </c>
      <c r="B27645" t="s">
        <v>20</v>
      </c>
      <c r="C27645" t="s">
        <v>19</v>
      </c>
      <c r="D27645" t="s">
        <v>69</v>
      </c>
      <c r="E27645" t="s">
        <v>562</v>
      </c>
    </row>
    <row r="27646" spans="1:5" x14ac:dyDescent="0.25">
      <c r="A27646" t="s">
        <v>27810</v>
      </c>
      <c r="B27646" t="s">
        <v>20</v>
      </c>
      <c r="C27646" t="s">
        <v>19</v>
      </c>
      <c r="D27646" t="s">
        <v>33</v>
      </c>
      <c r="E27646" t="s">
        <v>538</v>
      </c>
    </row>
    <row r="27647" spans="1:5" x14ac:dyDescent="0.25">
      <c r="A27647" t="s">
        <v>27811</v>
      </c>
      <c r="B27647" t="s">
        <v>20</v>
      </c>
      <c r="C27647" t="s">
        <v>19</v>
      </c>
      <c r="D27647" t="s">
        <v>33</v>
      </c>
      <c r="E27647" t="s">
        <v>530</v>
      </c>
    </row>
    <row r="27648" spans="1:5" x14ac:dyDescent="0.25">
      <c r="A27648" t="s">
        <v>21733</v>
      </c>
      <c r="B27648" t="s">
        <v>20</v>
      </c>
      <c r="C27648" t="s">
        <v>19</v>
      </c>
      <c r="D27648" t="s">
        <v>33</v>
      </c>
      <c r="E27648" t="s">
        <v>533</v>
      </c>
    </row>
    <row r="27649" spans="1:5" x14ac:dyDescent="0.25">
      <c r="A27649" t="s">
        <v>27813</v>
      </c>
      <c r="B27649" t="s">
        <v>20</v>
      </c>
      <c r="C27649" t="s">
        <v>19</v>
      </c>
      <c r="D27649" t="s">
        <v>33</v>
      </c>
      <c r="E27649" t="s">
        <v>538</v>
      </c>
    </row>
    <row r="27650" spans="1:5" x14ac:dyDescent="0.25">
      <c r="A27650" t="s">
        <v>27814</v>
      </c>
      <c r="B27650" t="s">
        <v>20</v>
      </c>
      <c r="C27650" t="s">
        <v>19</v>
      </c>
      <c r="D27650" t="s">
        <v>33</v>
      </c>
      <c r="E27650" t="s">
        <v>530</v>
      </c>
    </row>
    <row r="27651" spans="1:5" x14ac:dyDescent="0.25">
      <c r="A27651" t="s">
        <v>27815</v>
      </c>
      <c r="B27651" t="s">
        <v>20</v>
      </c>
      <c r="C27651" t="s">
        <v>19</v>
      </c>
      <c r="D27651" t="s">
        <v>33</v>
      </c>
      <c r="E27651" t="s">
        <v>530</v>
      </c>
    </row>
    <row r="27652" spans="1:5" x14ac:dyDescent="0.25">
      <c r="A27652" t="s">
        <v>21742</v>
      </c>
      <c r="B27652" t="s">
        <v>20</v>
      </c>
      <c r="C27652" t="s">
        <v>19</v>
      </c>
      <c r="D27652" t="s">
        <v>33</v>
      </c>
      <c r="E27652" t="s">
        <v>533</v>
      </c>
    </row>
    <row r="27653" spans="1:5" x14ac:dyDescent="0.25">
      <c r="A27653" t="s">
        <v>27817</v>
      </c>
      <c r="B27653" t="s">
        <v>20</v>
      </c>
      <c r="C27653" t="s">
        <v>25</v>
      </c>
      <c r="D27653" t="s">
        <v>33</v>
      </c>
      <c r="E27653" t="s">
        <v>814</v>
      </c>
    </row>
    <row r="27654" spans="1:5" x14ac:dyDescent="0.25">
      <c r="A27654" t="s">
        <v>21748</v>
      </c>
      <c r="B27654" t="s">
        <v>20</v>
      </c>
      <c r="C27654" t="s">
        <v>19</v>
      </c>
      <c r="D27654" t="s">
        <v>33</v>
      </c>
      <c r="E27654" t="s">
        <v>533</v>
      </c>
    </row>
    <row r="27655" spans="1:5" x14ac:dyDescent="0.25">
      <c r="A27655" t="s">
        <v>27819</v>
      </c>
      <c r="B27655" t="s">
        <v>20</v>
      </c>
      <c r="C27655" t="s">
        <v>19</v>
      </c>
      <c r="D27655" t="s">
        <v>33</v>
      </c>
      <c r="E27655" t="s">
        <v>530</v>
      </c>
    </row>
    <row r="27656" spans="1:5" x14ac:dyDescent="0.25">
      <c r="A27656" t="s">
        <v>27820</v>
      </c>
      <c r="B27656" t="s">
        <v>20</v>
      </c>
      <c r="C27656" t="s">
        <v>19</v>
      </c>
      <c r="D27656" t="s">
        <v>33</v>
      </c>
      <c r="E27656" t="s">
        <v>611</v>
      </c>
    </row>
    <row r="27657" spans="1:5" x14ac:dyDescent="0.25">
      <c r="A27657" t="s">
        <v>21754</v>
      </c>
      <c r="B27657" t="s">
        <v>20</v>
      </c>
      <c r="C27657" t="s">
        <v>19</v>
      </c>
      <c r="D27657" t="s">
        <v>33</v>
      </c>
      <c r="E27657" t="s">
        <v>533</v>
      </c>
    </row>
    <row r="27658" spans="1:5" x14ac:dyDescent="0.25">
      <c r="A27658" t="s">
        <v>7510</v>
      </c>
      <c r="B27658" t="s">
        <v>20</v>
      </c>
      <c r="C27658" t="s">
        <v>19</v>
      </c>
      <c r="D27658" t="s">
        <v>33</v>
      </c>
      <c r="E27658" t="s">
        <v>533</v>
      </c>
    </row>
    <row r="27659" spans="1:5" x14ac:dyDescent="0.25">
      <c r="A27659" t="s">
        <v>24545</v>
      </c>
      <c r="B27659" t="s">
        <v>20</v>
      </c>
      <c r="C27659" t="s">
        <v>19</v>
      </c>
      <c r="D27659" t="s">
        <v>33</v>
      </c>
      <c r="E27659" t="s">
        <v>533</v>
      </c>
    </row>
    <row r="27660" spans="1:5" x14ac:dyDescent="0.25">
      <c r="A27660" t="s">
        <v>27824</v>
      </c>
      <c r="B27660" t="s">
        <v>20</v>
      </c>
      <c r="C27660" t="s">
        <v>19</v>
      </c>
      <c r="D27660" t="s">
        <v>33</v>
      </c>
      <c r="E27660" t="s">
        <v>562</v>
      </c>
    </row>
    <row r="27661" spans="1:5" x14ac:dyDescent="0.25">
      <c r="A27661" t="s">
        <v>5236</v>
      </c>
      <c r="B27661" t="s">
        <v>20</v>
      </c>
      <c r="C27661" t="s">
        <v>19</v>
      </c>
      <c r="D27661" t="s">
        <v>33</v>
      </c>
      <c r="E27661" t="s">
        <v>533</v>
      </c>
    </row>
    <row r="27662" spans="1:5" x14ac:dyDescent="0.25">
      <c r="A27662" t="s">
        <v>27826</v>
      </c>
      <c r="B27662" t="s">
        <v>20</v>
      </c>
      <c r="C27662" t="s">
        <v>19</v>
      </c>
      <c r="D27662" t="s">
        <v>33</v>
      </c>
      <c r="E27662" t="s">
        <v>530</v>
      </c>
    </row>
    <row r="27663" spans="1:5" x14ac:dyDescent="0.25">
      <c r="A27663" t="s">
        <v>5240</v>
      </c>
      <c r="B27663" t="s">
        <v>20</v>
      </c>
      <c r="C27663" t="s">
        <v>19</v>
      </c>
      <c r="D27663" t="s">
        <v>33</v>
      </c>
      <c r="E27663" t="s">
        <v>533</v>
      </c>
    </row>
    <row r="27664" spans="1:5" x14ac:dyDescent="0.25">
      <c r="A27664" t="s">
        <v>27828</v>
      </c>
      <c r="B27664" t="s">
        <v>20</v>
      </c>
      <c r="C27664" t="s">
        <v>19</v>
      </c>
      <c r="D27664" t="s">
        <v>33</v>
      </c>
      <c r="E27664" t="s">
        <v>562</v>
      </c>
    </row>
    <row r="27665" spans="1:5" x14ac:dyDescent="0.25">
      <c r="A27665" t="s">
        <v>9457</v>
      </c>
      <c r="B27665" t="s">
        <v>20</v>
      </c>
      <c r="C27665" t="s">
        <v>19</v>
      </c>
      <c r="D27665" t="s">
        <v>33</v>
      </c>
      <c r="E27665" t="s">
        <v>533</v>
      </c>
    </row>
    <row r="27666" spans="1:5" x14ac:dyDescent="0.25">
      <c r="A27666" t="s">
        <v>27830</v>
      </c>
      <c r="B27666" t="s">
        <v>20</v>
      </c>
      <c r="C27666" t="s">
        <v>19</v>
      </c>
      <c r="D27666" t="s">
        <v>33</v>
      </c>
      <c r="E27666" t="s">
        <v>530</v>
      </c>
    </row>
    <row r="27667" spans="1:5" x14ac:dyDescent="0.25">
      <c r="A27667" t="s">
        <v>27831</v>
      </c>
      <c r="B27667" t="s">
        <v>20</v>
      </c>
      <c r="C27667" t="s">
        <v>19</v>
      </c>
      <c r="D27667" t="s">
        <v>33</v>
      </c>
      <c r="E27667" t="s">
        <v>821</v>
      </c>
    </row>
    <row r="27668" spans="1:5" x14ac:dyDescent="0.25">
      <c r="A27668" t="s">
        <v>4004</v>
      </c>
      <c r="B27668" t="s">
        <v>20</v>
      </c>
      <c r="C27668" t="s">
        <v>19</v>
      </c>
      <c r="D27668" t="s">
        <v>33</v>
      </c>
      <c r="E27668" t="s">
        <v>533</v>
      </c>
    </row>
    <row r="27669" spans="1:5" x14ac:dyDescent="0.25">
      <c r="A27669" t="s">
        <v>14476</v>
      </c>
      <c r="B27669" t="s">
        <v>20</v>
      </c>
      <c r="C27669" t="s">
        <v>19</v>
      </c>
      <c r="D27669" t="s">
        <v>33</v>
      </c>
      <c r="E27669" t="s">
        <v>533</v>
      </c>
    </row>
    <row r="27670" spans="1:5" x14ac:dyDescent="0.25">
      <c r="A27670" t="s">
        <v>14514</v>
      </c>
      <c r="B27670" t="s">
        <v>20</v>
      </c>
      <c r="C27670" t="s">
        <v>19</v>
      </c>
      <c r="D27670" t="s">
        <v>33</v>
      </c>
      <c r="E27670" t="s">
        <v>533</v>
      </c>
    </row>
    <row r="27671" spans="1:5" x14ac:dyDescent="0.25">
      <c r="A27671" t="s">
        <v>13363</v>
      </c>
      <c r="B27671" t="s">
        <v>20</v>
      </c>
      <c r="C27671" t="s">
        <v>19</v>
      </c>
      <c r="D27671" t="s">
        <v>33</v>
      </c>
      <c r="E27671" t="s">
        <v>533</v>
      </c>
    </row>
    <row r="27672" spans="1:5" x14ac:dyDescent="0.25">
      <c r="A27672" t="s">
        <v>27836</v>
      </c>
      <c r="B27672" t="s">
        <v>20</v>
      </c>
      <c r="C27672" t="s">
        <v>19</v>
      </c>
      <c r="D27672" t="s">
        <v>33</v>
      </c>
      <c r="E27672" t="s">
        <v>530</v>
      </c>
    </row>
    <row r="27673" spans="1:5" x14ac:dyDescent="0.25">
      <c r="A27673" t="s">
        <v>7504</v>
      </c>
      <c r="B27673" t="s">
        <v>20</v>
      </c>
      <c r="C27673" t="s">
        <v>19</v>
      </c>
      <c r="D27673" t="s">
        <v>33</v>
      </c>
      <c r="E27673" t="s">
        <v>533</v>
      </c>
    </row>
    <row r="27674" spans="1:5" x14ac:dyDescent="0.25">
      <c r="A27674" t="s">
        <v>27838</v>
      </c>
      <c r="B27674" t="s">
        <v>20</v>
      </c>
      <c r="C27674" t="s">
        <v>19</v>
      </c>
      <c r="D27674" t="s">
        <v>33</v>
      </c>
      <c r="E27674" t="s">
        <v>530</v>
      </c>
    </row>
    <row r="27675" spans="1:5" x14ac:dyDescent="0.25">
      <c r="A27675" t="s">
        <v>18950</v>
      </c>
      <c r="B27675" t="s">
        <v>20</v>
      </c>
      <c r="C27675" t="s">
        <v>19</v>
      </c>
      <c r="D27675" t="s">
        <v>33</v>
      </c>
      <c r="E27675" t="s">
        <v>553</v>
      </c>
    </row>
    <row r="27676" spans="1:5" x14ac:dyDescent="0.25">
      <c r="A27676" t="s">
        <v>27840</v>
      </c>
      <c r="B27676" t="s">
        <v>20</v>
      </c>
      <c r="C27676" t="s">
        <v>19</v>
      </c>
      <c r="D27676" t="s">
        <v>33</v>
      </c>
      <c r="E27676" t="s">
        <v>530</v>
      </c>
    </row>
    <row r="27677" spans="1:5" x14ac:dyDescent="0.25">
      <c r="A27677" t="s">
        <v>18384</v>
      </c>
      <c r="B27677" t="s">
        <v>20</v>
      </c>
      <c r="C27677" t="s">
        <v>19</v>
      </c>
      <c r="D27677" t="s">
        <v>33</v>
      </c>
      <c r="E27677" t="s">
        <v>533</v>
      </c>
    </row>
    <row r="27678" spans="1:5" x14ac:dyDescent="0.25">
      <c r="A27678" t="s">
        <v>27842</v>
      </c>
      <c r="B27678" t="s">
        <v>20</v>
      </c>
      <c r="C27678" t="s">
        <v>21</v>
      </c>
      <c r="D27678" t="s">
        <v>33</v>
      </c>
      <c r="E27678" t="s">
        <v>582</v>
      </c>
    </row>
    <row r="27679" spans="1:5" x14ac:dyDescent="0.25">
      <c r="A27679" t="s">
        <v>7506</v>
      </c>
      <c r="B27679" t="s">
        <v>20</v>
      </c>
      <c r="C27679" t="s">
        <v>19</v>
      </c>
      <c r="D27679" t="s">
        <v>33</v>
      </c>
      <c r="E27679" t="s">
        <v>533</v>
      </c>
    </row>
    <row r="27680" spans="1:5" x14ac:dyDescent="0.25">
      <c r="A27680" t="s">
        <v>27844</v>
      </c>
      <c r="B27680" t="s">
        <v>20</v>
      </c>
      <c r="C27680" t="s">
        <v>19</v>
      </c>
      <c r="D27680" t="s">
        <v>33</v>
      </c>
      <c r="E27680" t="s">
        <v>538</v>
      </c>
    </row>
    <row r="27681" spans="1:5" x14ac:dyDescent="0.25">
      <c r="A27681" t="s">
        <v>27845</v>
      </c>
      <c r="B27681" t="s">
        <v>20</v>
      </c>
      <c r="C27681" t="s">
        <v>19</v>
      </c>
      <c r="D27681" t="s">
        <v>33</v>
      </c>
      <c r="E27681" t="s">
        <v>538</v>
      </c>
    </row>
    <row r="27682" spans="1:5" x14ac:dyDescent="0.25">
      <c r="A27682" t="s">
        <v>27846</v>
      </c>
      <c r="B27682" t="s">
        <v>20</v>
      </c>
      <c r="C27682" t="s">
        <v>19</v>
      </c>
      <c r="D27682" t="s">
        <v>33</v>
      </c>
      <c r="E27682" t="s">
        <v>530</v>
      </c>
    </row>
    <row r="27683" spans="1:5" x14ac:dyDescent="0.25">
      <c r="A27683" t="s">
        <v>27847</v>
      </c>
      <c r="B27683" t="s">
        <v>20</v>
      </c>
      <c r="C27683" t="s">
        <v>19</v>
      </c>
      <c r="D27683" t="s">
        <v>33</v>
      </c>
      <c r="E27683" t="s">
        <v>538</v>
      </c>
    </row>
    <row r="27684" spans="1:5" x14ac:dyDescent="0.25">
      <c r="A27684" t="s">
        <v>27848</v>
      </c>
      <c r="B27684" t="s">
        <v>20</v>
      </c>
      <c r="C27684" t="s">
        <v>19</v>
      </c>
      <c r="D27684" t="s">
        <v>33</v>
      </c>
      <c r="E27684" t="s">
        <v>530</v>
      </c>
    </row>
    <row r="27685" spans="1:5" x14ac:dyDescent="0.25">
      <c r="A27685" t="s">
        <v>27849</v>
      </c>
      <c r="B27685" t="s">
        <v>20</v>
      </c>
      <c r="C27685" t="s">
        <v>19</v>
      </c>
      <c r="D27685" t="s">
        <v>33</v>
      </c>
      <c r="E27685" t="s">
        <v>538</v>
      </c>
    </row>
    <row r="27686" spans="1:5" x14ac:dyDescent="0.25">
      <c r="A27686" t="s">
        <v>27850</v>
      </c>
      <c r="B27686" t="s">
        <v>20</v>
      </c>
      <c r="C27686" t="s">
        <v>19</v>
      </c>
      <c r="D27686" t="s">
        <v>33</v>
      </c>
      <c r="E27686" t="s">
        <v>530</v>
      </c>
    </row>
    <row r="27687" spans="1:5" x14ac:dyDescent="0.25">
      <c r="A27687" t="s">
        <v>27852</v>
      </c>
      <c r="B27687" t="s">
        <v>20</v>
      </c>
      <c r="C27687" t="s">
        <v>19</v>
      </c>
      <c r="D27687" t="s">
        <v>33</v>
      </c>
      <c r="E27687" t="s">
        <v>530</v>
      </c>
    </row>
    <row r="27688" spans="1:5" x14ac:dyDescent="0.25">
      <c r="A27688" t="s">
        <v>27851</v>
      </c>
      <c r="B27688" t="s">
        <v>20</v>
      </c>
      <c r="C27688" t="s">
        <v>19</v>
      </c>
      <c r="D27688" t="s">
        <v>33</v>
      </c>
      <c r="E27688" t="s">
        <v>538</v>
      </c>
    </row>
    <row r="27689" spans="1:5" x14ac:dyDescent="0.25">
      <c r="A27689" t="s">
        <v>21467</v>
      </c>
      <c r="B27689" t="s">
        <v>16</v>
      </c>
      <c r="C27689" t="s">
        <v>15</v>
      </c>
      <c r="D27689" t="s">
        <v>33</v>
      </c>
      <c r="E27689" t="s">
        <v>628</v>
      </c>
    </row>
    <row r="27690" spans="1:5" x14ac:dyDescent="0.25">
      <c r="A27690" t="s">
        <v>27854</v>
      </c>
      <c r="B27690" t="s">
        <v>20</v>
      </c>
      <c r="C27690" t="s">
        <v>19</v>
      </c>
      <c r="D27690" t="s">
        <v>33</v>
      </c>
      <c r="E27690" t="s">
        <v>538</v>
      </c>
    </row>
    <row r="27691" spans="1:5" x14ac:dyDescent="0.25">
      <c r="A27691" t="s">
        <v>4000</v>
      </c>
      <c r="B27691" t="s">
        <v>20</v>
      </c>
      <c r="C27691" t="s">
        <v>19</v>
      </c>
      <c r="D27691" t="s">
        <v>33</v>
      </c>
      <c r="E27691" t="s">
        <v>533</v>
      </c>
    </row>
    <row r="27692" spans="1:5" x14ac:dyDescent="0.25">
      <c r="A27692" t="s">
        <v>27856</v>
      </c>
      <c r="B27692" t="s">
        <v>20</v>
      </c>
      <c r="C27692" t="s">
        <v>19</v>
      </c>
      <c r="D27692" t="s">
        <v>33</v>
      </c>
      <c r="E27692" t="s">
        <v>530</v>
      </c>
    </row>
    <row r="27693" spans="1:5" x14ac:dyDescent="0.25">
      <c r="A27693" t="s">
        <v>21105</v>
      </c>
      <c r="B27693" t="s">
        <v>20</v>
      </c>
      <c r="C27693" t="s">
        <v>19</v>
      </c>
      <c r="D27693" t="s">
        <v>33</v>
      </c>
      <c r="E27693" t="s">
        <v>533</v>
      </c>
    </row>
    <row r="27694" spans="1:5" x14ac:dyDescent="0.25">
      <c r="A27694" t="s">
        <v>27858</v>
      </c>
      <c r="B27694" t="s">
        <v>20</v>
      </c>
      <c r="C27694" t="s">
        <v>19</v>
      </c>
      <c r="D27694" t="s">
        <v>33</v>
      </c>
      <c r="E27694" t="s">
        <v>538</v>
      </c>
    </row>
    <row r="27695" spans="1:5" x14ac:dyDescent="0.25">
      <c r="A27695" t="s">
        <v>26087</v>
      </c>
      <c r="B27695" t="s">
        <v>20</v>
      </c>
      <c r="C27695" t="s">
        <v>19</v>
      </c>
      <c r="D27695" t="s">
        <v>33</v>
      </c>
      <c r="E27695" t="s">
        <v>533</v>
      </c>
    </row>
    <row r="27696" spans="1:5" x14ac:dyDescent="0.25">
      <c r="A27696" t="s">
        <v>27860</v>
      </c>
      <c r="B27696" t="s">
        <v>20</v>
      </c>
      <c r="C27696" t="s">
        <v>19</v>
      </c>
      <c r="D27696" t="s">
        <v>33</v>
      </c>
      <c r="E27696" t="s">
        <v>538</v>
      </c>
    </row>
    <row r="27697" spans="1:5" x14ac:dyDescent="0.25">
      <c r="A27697" t="s">
        <v>8322</v>
      </c>
      <c r="B27697" t="s">
        <v>20</v>
      </c>
      <c r="C27697" t="s">
        <v>19</v>
      </c>
      <c r="D27697" t="s">
        <v>33</v>
      </c>
      <c r="E27697" t="s">
        <v>533</v>
      </c>
    </row>
    <row r="27698" spans="1:5" x14ac:dyDescent="0.25">
      <c r="A27698" t="s">
        <v>27862</v>
      </c>
      <c r="B27698" t="s">
        <v>20</v>
      </c>
      <c r="C27698" t="s">
        <v>19</v>
      </c>
      <c r="D27698" t="s">
        <v>33</v>
      </c>
      <c r="E27698" t="s">
        <v>538</v>
      </c>
    </row>
    <row r="27699" spans="1:5" x14ac:dyDescent="0.25">
      <c r="A27699" t="s">
        <v>13196</v>
      </c>
      <c r="B27699" t="s">
        <v>20</v>
      </c>
      <c r="C27699" t="s">
        <v>19</v>
      </c>
      <c r="D27699" t="s">
        <v>33</v>
      </c>
      <c r="E27699" t="s">
        <v>533</v>
      </c>
    </row>
    <row r="27700" spans="1:5" x14ac:dyDescent="0.25">
      <c r="A27700" t="s">
        <v>27864</v>
      </c>
      <c r="B27700" t="s">
        <v>20</v>
      </c>
      <c r="C27700" t="s">
        <v>19</v>
      </c>
      <c r="D27700" t="s">
        <v>33</v>
      </c>
      <c r="E27700" t="s">
        <v>538</v>
      </c>
    </row>
    <row r="27701" spans="1:5" x14ac:dyDescent="0.25">
      <c r="A27701" t="s">
        <v>18786</v>
      </c>
      <c r="B27701" t="s">
        <v>20</v>
      </c>
      <c r="C27701" t="s">
        <v>19</v>
      </c>
      <c r="D27701" t="s">
        <v>33</v>
      </c>
      <c r="E27701" t="s">
        <v>533</v>
      </c>
    </row>
    <row r="27702" spans="1:5" x14ac:dyDescent="0.25">
      <c r="A27702" t="s">
        <v>27866</v>
      </c>
      <c r="B27702" t="s">
        <v>20</v>
      </c>
      <c r="C27702" t="s">
        <v>19</v>
      </c>
      <c r="D27702" t="s">
        <v>33</v>
      </c>
      <c r="E27702" t="s">
        <v>538</v>
      </c>
    </row>
    <row r="27703" spans="1:5" x14ac:dyDescent="0.25">
      <c r="A27703" t="s">
        <v>18788</v>
      </c>
      <c r="B27703" t="s">
        <v>20</v>
      </c>
      <c r="C27703" t="s">
        <v>19</v>
      </c>
      <c r="D27703" t="s">
        <v>33</v>
      </c>
      <c r="E27703" t="s">
        <v>533</v>
      </c>
    </row>
    <row r="27704" spans="1:5" x14ac:dyDescent="0.25">
      <c r="A27704" t="s">
        <v>27868</v>
      </c>
      <c r="B27704" t="s">
        <v>20</v>
      </c>
      <c r="C27704" t="s">
        <v>19</v>
      </c>
      <c r="D27704" t="s">
        <v>33</v>
      </c>
      <c r="E27704" t="s">
        <v>538</v>
      </c>
    </row>
    <row r="27705" spans="1:5" x14ac:dyDescent="0.25">
      <c r="A27705" t="s">
        <v>3998</v>
      </c>
      <c r="B27705" t="s">
        <v>20</v>
      </c>
      <c r="C27705" t="s">
        <v>19</v>
      </c>
      <c r="D27705" t="s">
        <v>33</v>
      </c>
      <c r="E27705" t="s">
        <v>533</v>
      </c>
    </row>
    <row r="27706" spans="1:5" x14ac:dyDescent="0.25">
      <c r="A27706" t="s">
        <v>27870</v>
      </c>
      <c r="B27706" t="s">
        <v>20</v>
      </c>
      <c r="C27706" t="s">
        <v>19</v>
      </c>
      <c r="D27706" t="s">
        <v>33</v>
      </c>
      <c r="E27706" t="s">
        <v>538</v>
      </c>
    </row>
    <row r="27707" spans="1:5" x14ac:dyDescent="0.25">
      <c r="A27707" t="s">
        <v>7491</v>
      </c>
      <c r="B27707" t="s">
        <v>20</v>
      </c>
      <c r="C27707" t="s">
        <v>19</v>
      </c>
      <c r="D27707" t="s">
        <v>33</v>
      </c>
      <c r="E27707" t="s">
        <v>533</v>
      </c>
    </row>
    <row r="27708" spans="1:5" x14ac:dyDescent="0.25">
      <c r="A27708" t="s">
        <v>27872</v>
      </c>
      <c r="B27708" t="s">
        <v>20</v>
      </c>
      <c r="C27708" t="s">
        <v>19</v>
      </c>
      <c r="D27708" t="s">
        <v>33</v>
      </c>
      <c r="E27708" t="s">
        <v>538</v>
      </c>
    </row>
    <row r="27709" spans="1:5" x14ac:dyDescent="0.25">
      <c r="A27709" t="s">
        <v>18895</v>
      </c>
      <c r="B27709" t="s">
        <v>20</v>
      </c>
      <c r="C27709" t="s">
        <v>19</v>
      </c>
      <c r="D27709" t="s">
        <v>33</v>
      </c>
      <c r="E27709" t="s">
        <v>533</v>
      </c>
    </row>
    <row r="27710" spans="1:5" x14ac:dyDescent="0.25">
      <c r="A27710" t="s">
        <v>27874</v>
      </c>
      <c r="B27710" t="s">
        <v>20</v>
      </c>
      <c r="C27710" t="s">
        <v>19</v>
      </c>
      <c r="D27710" t="s">
        <v>33</v>
      </c>
      <c r="E27710" t="s">
        <v>538</v>
      </c>
    </row>
    <row r="27711" spans="1:5" x14ac:dyDescent="0.25">
      <c r="A27711" t="s">
        <v>22668</v>
      </c>
      <c r="B27711" t="s">
        <v>20</v>
      </c>
      <c r="C27711" t="s">
        <v>19</v>
      </c>
      <c r="D27711" t="s">
        <v>33</v>
      </c>
      <c r="E27711" t="s">
        <v>533</v>
      </c>
    </row>
    <row r="27712" spans="1:5" x14ac:dyDescent="0.25">
      <c r="A27712" t="s">
        <v>27876</v>
      </c>
      <c r="B27712" t="s">
        <v>20</v>
      </c>
      <c r="C27712" t="s">
        <v>19</v>
      </c>
      <c r="D27712" t="s">
        <v>33</v>
      </c>
      <c r="E27712" t="s">
        <v>530</v>
      </c>
    </row>
    <row r="27713" spans="1:5" x14ac:dyDescent="0.25">
      <c r="A27713" t="s">
        <v>19513</v>
      </c>
      <c r="B27713" t="s">
        <v>20</v>
      </c>
      <c r="C27713" t="s">
        <v>19</v>
      </c>
      <c r="D27713" t="s">
        <v>33</v>
      </c>
      <c r="E27713" t="s">
        <v>533</v>
      </c>
    </row>
    <row r="27714" spans="1:5" x14ac:dyDescent="0.25">
      <c r="A27714" t="s">
        <v>27878</v>
      </c>
      <c r="B27714" t="s">
        <v>20</v>
      </c>
      <c r="C27714" t="s">
        <v>19</v>
      </c>
      <c r="D27714" t="s">
        <v>33</v>
      </c>
      <c r="E27714" t="s">
        <v>530</v>
      </c>
    </row>
    <row r="27715" spans="1:5" x14ac:dyDescent="0.25">
      <c r="A27715" t="s">
        <v>8323</v>
      </c>
      <c r="B27715" t="s">
        <v>20</v>
      </c>
      <c r="C27715" t="s">
        <v>19</v>
      </c>
      <c r="D27715" t="s">
        <v>33</v>
      </c>
      <c r="E27715" t="s">
        <v>533</v>
      </c>
    </row>
    <row r="27716" spans="1:5" x14ac:dyDescent="0.25">
      <c r="A27716" t="s">
        <v>27880</v>
      </c>
      <c r="B27716" t="s">
        <v>20</v>
      </c>
      <c r="C27716" t="s">
        <v>19</v>
      </c>
      <c r="D27716" t="s">
        <v>33</v>
      </c>
      <c r="E27716" t="s">
        <v>530</v>
      </c>
    </row>
    <row r="27717" spans="1:5" x14ac:dyDescent="0.25">
      <c r="A27717" t="s">
        <v>6268</v>
      </c>
      <c r="B27717" t="s">
        <v>20</v>
      </c>
      <c r="C27717" t="s">
        <v>19</v>
      </c>
      <c r="D27717" t="s">
        <v>33</v>
      </c>
      <c r="E27717" t="s">
        <v>533</v>
      </c>
    </row>
    <row r="27718" spans="1:5" x14ac:dyDescent="0.25">
      <c r="A27718" t="s">
        <v>27882</v>
      </c>
      <c r="B27718" t="s">
        <v>20</v>
      </c>
      <c r="C27718" t="s">
        <v>19</v>
      </c>
      <c r="D27718" t="s">
        <v>33</v>
      </c>
      <c r="E27718" t="s">
        <v>538</v>
      </c>
    </row>
    <row r="27719" spans="1:5" x14ac:dyDescent="0.25">
      <c r="A27719" t="s">
        <v>25950</v>
      </c>
      <c r="B27719" t="s">
        <v>20</v>
      </c>
      <c r="C27719" t="s">
        <v>19</v>
      </c>
      <c r="D27719" t="s">
        <v>33</v>
      </c>
      <c r="E27719" t="s">
        <v>533</v>
      </c>
    </row>
    <row r="27720" spans="1:5" x14ac:dyDescent="0.25">
      <c r="A27720" t="s">
        <v>27884</v>
      </c>
      <c r="B27720" t="s">
        <v>20</v>
      </c>
      <c r="C27720" t="s">
        <v>19</v>
      </c>
      <c r="D27720" t="s">
        <v>33</v>
      </c>
      <c r="E27720" t="s">
        <v>530</v>
      </c>
    </row>
    <row r="27721" spans="1:5" x14ac:dyDescent="0.25">
      <c r="A27721" t="s">
        <v>27885</v>
      </c>
      <c r="B27721" t="s">
        <v>20</v>
      </c>
      <c r="C27721" t="s">
        <v>19</v>
      </c>
      <c r="D27721" t="s">
        <v>33</v>
      </c>
      <c r="E27721" t="s">
        <v>538</v>
      </c>
    </row>
    <row r="27722" spans="1:5" x14ac:dyDescent="0.25">
      <c r="A27722" t="s">
        <v>27886</v>
      </c>
      <c r="B27722" t="s">
        <v>20</v>
      </c>
      <c r="C27722" t="s">
        <v>19</v>
      </c>
      <c r="D27722" t="s">
        <v>33</v>
      </c>
      <c r="E27722" t="s">
        <v>530</v>
      </c>
    </row>
    <row r="27723" spans="1:5" x14ac:dyDescent="0.25">
      <c r="A27723" t="s">
        <v>21732</v>
      </c>
      <c r="B27723" t="s">
        <v>20</v>
      </c>
      <c r="C27723" t="s">
        <v>19</v>
      </c>
      <c r="D27723" t="s">
        <v>33</v>
      </c>
      <c r="E27723" t="s">
        <v>533</v>
      </c>
    </row>
    <row r="27724" spans="1:5" x14ac:dyDescent="0.25">
      <c r="A27724" t="s">
        <v>27888</v>
      </c>
      <c r="B27724" t="s">
        <v>20</v>
      </c>
      <c r="C27724" t="s">
        <v>19</v>
      </c>
      <c r="D27724" t="s">
        <v>33</v>
      </c>
      <c r="E27724" t="s">
        <v>562</v>
      </c>
    </row>
    <row r="27725" spans="1:5" x14ac:dyDescent="0.25">
      <c r="A27725" t="s">
        <v>21747</v>
      </c>
      <c r="B27725" t="s">
        <v>20</v>
      </c>
      <c r="C27725" t="s">
        <v>19</v>
      </c>
      <c r="D27725" t="s">
        <v>33</v>
      </c>
      <c r="E27725" t="s">
        <v>533</v>
      </c>
    </row>
    <row r="27726" spans="1:5" x14ac:dyDescent="0.25">
      <c r="A27726" t="s">
        <v>27890</v>
      </c>
      <c r="B27726" t="s">
        <v>20</v>
      </c>
      <c r="C27726" t="s">
        <v>19</v>
      </c>
      <c r="D27726" t="s">
        <v>33</v>
      </c>
      <c r="E27726" t="s">
        <v>530</v>
      </c>
    </row>
    <row r="27727" spans="1:5" x14ac:dyDescent="0.25">
      <c r="A27727" t="s">
        <v>21753</v>
      </c>
      <c r="B27727" t="s">
        <v>20</v>
      </c>
      <c r="C27727" t="s">
        <v>19</v>
      </c>
      <c r="D27727" t="s">
        <v>33</v>
      </c>
      <c r="E27727" t="s">
        <v>533</v>
      </c>
    </row>
    <row r="27728" spans="1:5" x14ac:dyDescent="0.25">
      <c r="A27728" t="s">
        <v>27892</v>
      </c>
      <c r="B27728" t="s">
        <v>20</v>
      </c>
      <c r="C27728" t="s">
        <v>19</v>
      </c>
      <c r="D27728" t="s">
        <v>33</v>
      </c>
      <c r="E27728" t="s">
        <v>530</v>
      </c>
    </row>
    <row r="27729" spans="1:5" x14ac:dyDescent="0.25">
      <c r="A27729" t="s">
        <v>21731</v>
      </c>
      <c r="B27729" t="s">
        <v>20</v>
      </c>
      <c r="C27729" t="s">
        <v>19</v>
      </c>
      <c r="D27729" t="s">
        <v>33</v>
      </c>
      <c r="E27729" t="s">
        <v>533</v>
      </c>
    </row>
    <row r="27730" spans="1:5" x14ac:dyDescent="0.25">
      <c r="A27730" t="s">
        <v>21746</v>
      </c>
      <c r="B27730" t="s">
        <v>20</v>
      </c>
      <c r="C27730" t="s">
        <v>19</v>
      </c>
      <c r="D27730" t="s">
        <v>33</v>
      </c>
      <c r="E27730" t="s">
        <v>533</v>
      </c>
    </row>
    <row r="27731" spans="1:5" x14ac:dyDescent="0.25">
      <c r="A27731" t="s">
        <v>27895</v>
      </c>
      <c r="B27731" t="s">
        <v>20</v>
      </c>
      <c r="C27731" t="s">
        <v>19</v>
      </c>
      <c r="D27731" t="s">
        <v>33</v>
      </c>
      <c r="E27731" t="s">
        <v>530</v>
      </c>
    </row>
    <row r="27732" spans="1:5" x14ac:dyDescent="0.25">
      <c r="A27732" t="s">
        <v>21752</v>
      </c>
      <c r="B27732" t="s">
        <v>20</v>
      </c>
      <c r="C27732" t="s">
        <v>19</v>
      </c>
      <c r="D27732" t="s">
        <v>33</v>
      </c>
      <c r="E27732" t="s">
        <v>533</v>
      </c>
    </row>
    <row r="27733" spans="1:5" x14ac:dyDescent="0.25">
      <c r="A27733" t="s">
        <v>27897</v>
      </c>
      <c r="B27733" t="s">
        <v>20</v>
      </c>
      <c r="C27733" t="s">
        <v>21</v>
      </c>
      <c r="D27733" t="s">
        <v>33</v>
      </c>
      <c r="E27733" t="s">
        <v>582</v>
      </c>
    </row>
    <row r="27734" spans="1:5" x14ac:dyDescent="0.25">
      <c r="A27734" t="s">
        <v>14950</v>
      </c>
      <c r="B27734" t="s">
        <v>20</v>
      </c>
      <c r="C27734" t="s">
        <v>19</v>
      </c>
      <c r="D27734" t="s">
        <v>33</v>
      </c>
      <c r="E27734" t="s">
        <v>533</v>
      </c>
    </row>
    <row r="27735" spans="1:5" x14ac:dyDescent="0.25">
      <c r="A27735" t="s">
        <v>27899</v>
      </c>
      <c r="B27735" t="s">
        <v>20</v>
      </c>
      <c r="C27735" t="s">
        <v>19</v>
      </c>
      <c r="D27735" t="s">
        <v>33</v>
      </c>
      <c r="E27735" t="s">
        <v>530</v>
      </c>
    </row>
    <row r="27736" spans="1:5" x14ac:dyDescent="0.25">
      <c r="A27736" t="s">
        <v>3402</v>
      </c>
      <c r="B27736" t="s">
        <v>20</v>
      </c>
      <c r="C27736" t="s">
        <v>19</v>
      </c>
      <c r="D27736" t="s">
        <v>33</v>
      </c>
      <c r="E27736" t="s">
        <v>533</v>
      </c>
    </row>
    <row r="27737" spans="1:5" x14ac:dyDescent="0.25">
      <c r="A27737" t="s">
        <v>27901</v>
      </c>
      <c r="B27737" t="s">
        <v>20</v>
      </c>
      <c r="C27737" t="s">
        <v>19</v>
      </c>
      <c r="D27737" t="s">
        <v>33</v>
      </c>
      <c r="E27737" t="s">
        <v>538</v>
      </c>
    </row>
    <row r="27738" spans="1:5" x14ac:dyDescent="0.25">
      <c r="A27738" t="s">
        <v>17116</v>
      </c>
      <c r="B27738" t="s">
        <v>20</v>
      </c>
      <c r="C27738" t="s">
        <v>19</v>
      </c>
      <c r="D27738" t="s">
        <v>65</v>
      </c>
      <c r="E27738" t="s">
        <v>533</v>
      </c>
    </row>
    <row r="27739" spans="1:5" x14ac:dyDescent="0.25">
      <c r="A27739" t="s">
        <v>27903</v>
      </c>
      <c r="B27739" t="s">
        <v>20</v>
      </c>
      <c r="C27739" t="s">
        <v>19</v>
      </c>
      <c r="D27739" t="s">
        <v>33</v>
      </c>
      <c r="E27739" t="s">
        <v>530</v>
      </c>
    </row>
    <row r="27740" spans="1:5" x14ac:dyDescent="0.25">
      <c r="A27740" t="s">
        <v>13198</v>
      </c>
      <c r="B27740" t="s">
        <v>20</v>
      </c>
      <c r="C27740" t="s">
        <v>19</v>
      </c>
      <c r="D27740" t="s">
        <v>33</v>
      </c>
      <c r="E27740" t="s">
        <v>533</v>
      </c>
    </row>
    <row r="27741" spans="1:5" x14ac:dyDescent="0.25">
      <c r="A27741" t="s">
        <v>27905</v>
      </c>
      <c r="B27741" t="s">
        <v>20</v>
      </c>
      <c r="C27741" t="s">
        <v>19</v>
      </c>
      <c r="D27741" t="s">
        <v>33</v>
      </c>
      <c r="E27741" t="s">
        <v>562</v>
      </c>
    </row>
    <row r="27742" spans="1:5" x14ac:dyDescent="0.25">
      <c r="A27742" t="s">
        <v>12016</v>
      </c>
      <c r="B27742" t="s">
        <v>20</v>
      </c>
      <c r="C27742" t="s">
        <v>19</v>
      </c>
      <c r="D27742" t="s">
        <v>33</v>
      </c>
      <c r="E27742" t="s">
        <v>533</v>
      </c>
    </row>
    <row r="27743" spans="1:5" x14ac:dyDescent="0.25">
      <c r="A27743" t="s">
        <v>27907</v>
      </c>
      <c r="B27743" t="s">
        <v>20</v>
      </c>
      <c r="C27743" t="s">
        <v>19</v>
      </c>
      <c r="D27743" t="s">
        <v>33</v>
      </c>
      <c r="E27743" t="s">
        <v>530</v>
      </c>
    </row>
    <row r="27744" spans="1:5" x14ac:dyDescent="0.25">
      <c r="A27744" t="s">
        <v>21102</v>
      </c>
      <c r="B27744" t="s">
        <v>20</v>
      </c>
      <c r="C27744" t="s">
        <v>19</v>
      </c>
      <c r="D27744" t="s">
        <v>33</v>
      </c>
      <c r="E27744" t="s">
        <v>533</v>
      </c>
    </row>
    <row r="27745" spans="1:5" x14ac:dyDescent="0.25">
      <c r="A27745" t="s">
        <v>27909</v>
      </c>
      <c r="B27745" t="s">
        <v>20</v>
      </c>
      <c r="C27745" t="s">
        <v>19</v>
      </c>
      <c r="D27745" t="s">
        <v>33</v>
      </c>
      <c r="E27745" t="s">
        <v>530</v>
      </c>
    </row>
    <row r="27746" spans="1:5" x14ac:dyDescent="0.25">
      <c r="A27746" t="s">
        <v>27910</v>
      </c>
      <c r="B27746" t="s">
        <v>16</v>
      </c>
      <c r="C27746" t="s">
        <v>17</v>
      </c>
      <c r="D27746" t="s">
        <v>33</v>
      </c>
      <c r="E27746" t="s">
        <v>653</v>
      </c>
    </row>
    <row r="27747" spans="1:5" x14ac:dyDescent="0.25">
      <c r="A27747" t="s">
        <v>4002</v>
      </c>
      <c r="B27747" t="s">
        <v>20</v>
      </c>
      <c r="C27747" t="s">
        <v>19</v>
      </c>
      <c r="D27747" t="s">
        <v>33</v>
      </c>
      <c r="E27747" t="s">
        <v>533</v>
      </c>
    </row>
    <row r="27748" spans="1:5" x14ac:dyDescent="0.25">
      <c r="A27748" t="s">
        <v>27912</v>
      </c>
      <c r="B27748" t="s">
        <v>20</v>
      </c>
      <c r="C27748" t="s">
        <v>19</v>
      </c>
      <c r="D27748" t="s">
        <v>33</v>
      </c>
      <c r="E27748" t="s">
        <v>538</v>
      </c>
    </row>
    <row r="27749" spans="1:5" x14ac:dyDescent="0.25">
      <c r="A27749" t="s">
        <v>6656</v>
      </c>
      <c r="B27749" t="s">
        <v>20</v>
      </c>
      <c r="C27749" t="s">
        <v>19</v>
      </c>
      <c r="D27749" t="s">
        <v>33</v>
      </c>
      <c r="E27749" t="s">
        <v>533</v>
      </c>
    </row>
    <row r="27750" spans="1:5" x14ac:dyDescent="0.25">
      <c r="A27750" t="s">
        <v>20916</v>
      </c>
      <c r="B27750" t="s">
        <v>20</v>
      </c>
      <c r="C27750" t="s">
        <v>19</v>
      </c>
      <c r="D27750" t="s">
        <v>33</v>
      </c>
      <c r="E27750" t="s">
        <v>533</v>
      </c>
    </row>
    <row r="27751" spans="1:5" x14ac:dyDescent="0.25">
      <c r="A27751" t="s">
        <v>27915</v>
      </c>
      <c r="B27751" t="s">
        <v>20</v>
      </c>
      <c r="C27751" t="s">
        <v>19</v>
      </c>
      <c r="D27751" t="s">
        <v>33</v>
      </c>
      <c r="E27751" t="s">
        <v>530</v>
      </c>
    </row>
    <row r="27752" spans="1:5" x14ac:dyDescent="0.25">
      <c r="A27752" t="s">
        <v>43889</v>
      </c>
      <c r="B27752" t="s">
        <v>20</v>
      </c>
      <c r="C27752" t="s">
        <v>19</v>
      </c>
      <c r="D27752" t="s">
        <v>65</v>
      </c>
      <c r="E27752" t="s">
        <v>533</v>
      </c>
    </row>
    <row r="27753" spans="1:5" x14ac:dyDescent="0.25">
      <c r="A27753" t="s">
        <v>27917</v>
      </c>
      <c r="B27753" t="s">
        <v>20</v>
      </c>
      <c r="C27753" t="s">
        <v>21</v>
      </c>
      <c r="D27753" t="s">
        <v>33</v>
      </c>
      <c r="E27753" t="s">
        <v>582</v>
      </c>
    </row>
    <row r="27754" spans="1:5" x14ac:dyDescent="0.25">
      <c r="A27754" t="s">
        <v>27918</v>
      </c>
      <c r="B27754" t="s">
        <v>20</v>
      </c>
      <c r="C27754" t="s">
        <v>21</v>
      </c>
      <c r="D27754" t="s">
        <v>33</v>
      </c>
      <c r="E27754" t="s">
        <v>550</v>
      </c>
    </row>
    <row r="27755" spans="1:5" x14ac:dyDescent="0.25">
      <c r="A27755" t="s">
        <v>17913</v>
      </c>
      <c r="B27755" t="s">
        <v>20</v>
      </c>
      <c r="C27755" t="s">
        <v>19</v>
      </c>
      <c r="D27755" t="s">
        <v>33</v>
      </c>
      <c r="E27755" t="s">
        <v>533</v>
      </c>
    </row>
    <row r="27756" spans="1:5" x14ac:dyDescent="0.25">
      <c r="A27756" t="s">
        <v>14007</v>
      </c>
      <c r="B27756" t="s">
        <v>20</v>
      </c>
      <c r="C27756" t="s">
        <v>19</v>
      </c>
      <c r="D27756" t="s">
        <v>33</v>
      </c>
      <c r="E27756" t="s">
        <v>533</v>
      </c>
    </row>
    <row r="27757" spans="1:5" x14ac:dyDescent="0.25">
      <c r="A27757" t="s">
        <v>27921</v>
      </c>
      <c r="B27757" t="s">
        <v>20</v>
      </c>
      <c r="C27757" t="s">
        <v>19</v>
      </c>
      <c r="D27757" t="s">
        <v>33</v>
      </c>
      <c r="E27757" t="s">
        <v>530</v>
      </c>
    </row>
    <row r="27758" spans="1:5" x14ac:dyDescent="0.25">
      <c r="A27758" t="s">
        <v>7496</v>
      </c>
      <c r="B27758" t="s">
        <v>20</v>
      </c>
      <c r="C27758" t="s">
        <v>19</v>
      </c>
      <c r="D27758" t="s">
        <v>33</v>
      </c>
      <c r="E27758" t="s">
        <v>533</v>
      </c>
    </row>
    <row r="27759" spans="1:5" x14ac:dyDescent="0.25">
      <c r="A27759" t="s">
        <v>27923</v>
      </c>
      <c r="B27759" t="s">
        <v>20</v>
      </c>
      <c r="C27759" t="s">
        <v>19</v>
      </c>
      <c r="D27759" t="s">
        <v>33</v>
      </c>
      <c r="E27759" t="s">
        <v>530</v>
      </c>
    </row>
    <row r="27760" spans="1:5" x14ac:dyDescent="0.25">
      <c r="A27760" t="s">
        <v>14062</v>
      </c>
      <c r="B27760" t="s">
        <v>20</v>
      </c>
      <c r="C27760" t="s">
        <v>19</v>
      </c>
      <c r="D27760" t="s">
        <v>33</v>
      </c>
      <c r="E27760" t="s">
        <v>533</v>
      </c>
    </row>
    <row r="27761" spans="1:5" x14ac:dyDescent="0.25">
      <c r="A27761" t="s">
        <v>27925</v>
      </c>
      <c r="B27761" t="s">
        <v>20</v>
      </c>
      <c r="C27761" t="s">
        <v>19</v>
      </c>
      <c r="D27761" t="s">
        <v>33</v>
      </c>
      <c r="E27761" t="s">
        <v>530</v>
      </c>
    </row>
    <row r="27762" spans="1:5" x14ac:dyDescent="0.25">
      <c r="A27762" t="s">
        <v>23028</v>
      </c>
      <c r="B27762" t="s">
        <v>20</v>
      </c>
      <c r="C27762" t="s">
        <v>19</v>
      </c>
      <c r="D27762" t="s">
        <v>33</v>
      </c>
      <c r="E27762" t="s">
        <v>533</v>
      </c>
    </row>
    <row r="27763" spans="1:5" x14ac:dyDescent="0.25">
      <c r="A27763" t="s">
        <v>27927</v>
      </c>
      <c r="B27763" t="s">
        <v>20</v>
      </c>
      <c r="C27763" t="s">
        <v>19</v>
      </c>
      <c r="D27763" t="s">
        <v>33</v>
      </c>
      <c r="E27763" t="s">
        <v>530</v>
      </c>
    </row>
    <row r="27764" spans="1:5" x14ac:dyDescent="0.25">
      <c r="A27764" t="s">
        <v>23029</v>
      </c>
      <c r="B27764" t="s">
        <v>20</v>
      </c>
      <c r="C27764" t="s">
        <v>19</v>
      </c>
      <c r="D27764" t="s">
        <v>33</v>
      </c>
      <c r="E27764" t="s">
        <v>533</v>
      </c>
    </row>
    <row r="27765" spans="1:5" x14ac:dyDescent="0.25">
      <c r="A27765" t="s">
        <v>23032</v>
      </c>
      <c r="B27765" t="s">
        <v>20</v>
      </c>
      <c r="C27765" t="s">
        <v>19</v>
      </c>
      <c r="D27765" t="s">
        <v>33</v>
      </c>
      <c r="E27765" t="s">
        <v>533</v>
      </c>
    </row>
    <row r="27766" spans="1:5" x14ac:dyDescent="0.25">
      <c r="A27766" t="s">
        <v>13967</v>
      </c>
      <c r="B27766" t="s">
        <v>20</v>
      </c>
      <c r="C27766" t="s">
        <v>19</v>
      </c>
      <c r="D27766" t="s">
        <v>33</v>
      </c>
      <c r="E27766" t="s">
        <v>533</v>
      </c>
    </row>
    <row r="27767" spans="1:5" x14ac:dyDescent="0.25">
      <c r="A27767" t="s">
        <v>27931</v>
      </c>
      <c r="B27767" t="s">
        <v>20</v>
      </c>
      <c r="C27767" t="s">
        <v>19</v>
      </c>
      <c r="D27767" t="s">
        <v>33</v>
      </c>
      <c r="E27767" t="s">
        <v>530</v>
      </c>
    </row>
    <row r="27768" spans="1:5" x14ac:dyDescent="0.25">
      <c r="A27768" t="s">
        <v>6270</v>
      </c>
      <c r="B27768" t="s">
        <v>20</v>
      </c>
      <c r="C27768" t="s">
        <v>19</v>
      </c>
      <c r="D27768" t="s">
        <v>33</v>
      </c>
      <c r="E27768" t="s">
        <v>533</v>
      </c>
    </row>
    <row r="27769" spans="1:5" x14ac:dyDescent="0.25">
      <c r="A27769" t="s">
        <v>27933</v>
      </c>
      <c r="B27769" t="s">
        <v>20</v>
      </c>
      <c r="C27769" t="s">
        <v>19</v>
      </c>
      <c r="D27769" t="s">
        <v>33</v>
      </c>
      <c r="E27769" t="s">
        <v>530</v>
      </c>
    </row>
    <row r="27770" spans="1:5" x14ac:dyDescent="0.25">
      <c r="A27770" t="s">
        <v>27934</v>
      </c>
      <c r="B27770" t="s">
        <v>20</v>
      </c>
      <c r="C27770" t="s">
        <v>24</v>
      </c>
      <c r="D27770" t="s">
        <v>33</v>
      </c>
      <c r="E27770" t="s">
        <v>700</v>
      </c>
    </row>
    <row r="27771" spans="1:5" x14ac:dyDescent="0.25">
      <c r="A27771" t="s">
        <v>19191</v>
      </c>
      <c r="B27771" t="s">
        <v>20</v>
      </c>
      <c r="C27771" t="s">
        <v>19</v>
      </c>
      <c r="D27771" t="s">
        <v>33</v>
      </c>
      <c r="E27771" t="s">
        <v>533</v>
      </c>
    </row>
    <row r="27772" spans="1:5" x14ac:dyDescent="0.25">
      <c r="A27772" t="s">
        <v>27936</v>
      </c>
      <c r="B27772" t="s">
        <v>20</v>
      </c>
      <c r="C27772" t="s">
        <v>19</v>
      </c>
      <c r="D27772" t="s">
        <v>33</v>
      </c>
      <c r="E27772" t="s">
        <v>562</v>
      </c>
    </row>
    <row r="27773" spans="1:5" x14ac:dyDescent="0.25">
      <c r="A27773" t="s">
        <v>27937</v>
      </c>
      <c r="B27773" t="s">
        <v>20</v>
      </c>
      <c r="C27773" t="s">
        <v>19</v>
      </c>
      <c r="D27773" t="s">
        <v>33</v>
      </c>
      <c r="E27773" t="s">
        <v>589</v>
      </c>
    </row>
    <row r="27774" spans="1:5" x14ac:dyDescent="0.25">
      <c r="A27774" t="s">
        <v>27938</v>
      </c>
      <c r="B27774" t="s">
        <v>20</v>
      </c>
      <c r="C27774" t="s">
        <v>19</v>
      </c>
      <c r="D27774" t="s">
        <v>33</v>
      </c>
      <c r="E27774" t="s">
        <v>589</v>
      </c>
    </row>
    <row r="27775" spans="1:5" x14ac:dyDescent="0.25">
      <c r="A27775" t="s">
        <v>27939</v>
      </c>
      <c r="B27775" t="s">
        <v>20</v>
      </c>
      <c r="C27775" t="s">
        <v>22</v>
      </c>
      <c r="D27775" t="s">
        <v>33</v>
      </c>
      <c r="E27775" t="s">
        <v>1044</v>
      </c>
    </row>
    <row r="27776" spans="1:5" x14ac:dyDescent="0.25">
      <c r="A27776" t="s">
        <v>27940</v>
      </c>
      <c r="B27776" t="s">
        <v>20</v>
      </c>
      <c r="C27776" t="s">
        <v>19</v>
      </c>
      <c r="D27776" t="s">
        <v>33</v>
      </c>
      <c r="E27776" t="s">
        <v>704</v>
      </c>
    </row>
    <row r="27777" spans="1:5" x14ac:dyDescent="0.25">
      <c r="A27777" t="s">
        <v>10310</v>
      </c>
      <c r="B27777" t="s">
        <v>20</v>
      </c>
      <c r="C27777" t="s">
        <v>19</v>
      </c>
      <c r="D27777" t="s">
        <v>33</v>
      </c>
      <c r="E27777" t="s">
        <v>533</v>
      </c>
    </row>
    <row r="27778" spans="1:5" x14ac:dyDescent="0.25">
      <c r="A27778" t="s">
        <v>7893</v>
      </c>
      <c r="B27778" t="s">
        <v>20</v>
      </c>
      <c r="C27778" t="s">
        <v>19</v>
      </c>
      <c r="D27778" t="s">
        <v>33</v>
      </c>
      <c r="E27778" t="s">
        <v>533</v>
      </c>
    </row>
    <row r="27779" spans="1:5" x14ac:dyDescent="0.25">
      <c r="A27779" t="s">
        <v>18216</v>
      </c>
      <c r="B27779" t="s">
        <v>20</v>
      </c>
      <c r="C27779" t="s">
        <v>19</v>
      </c>
      <c r="D27779" t="s">
        <v>33</v>
      </c>
      <c r="E27779" t="s">
        <v>533</v>
      </c>
    </row>
    <row r="27780" spans="1:5" x14ac:dyDescent="0.25">
      <c r="A27780" t="s">
        <v>24261</v>
      </c>
      <c r="B27780" t="s">
        <v>20</v>
      </c>
      <c r="C27780" t="s">
        <v>19</v>
      </c>
      <c r="D27780" t="s">
        <v>33</v>
      </c>
      <c r="E27780" t="s">
        <v>533</v>
      </c>
    </row>
    <row r="27781" spans="1:5" x14ac:dyDescent="0.25">
      <c r="A27781" t="s">
        <v>27945</v>
      </c>
      <c r="B27781" t="s">
        <v>16</v>
      </c>
      <c r="C27781" t="s">
        <v>15</v>
      </c>
      <c r="D27781" t="s">
        <v>33</v>
      </c>
      <c r="E27781" t="s">
        <v>659</v>
      </c>
    </row>
    <row r="27782" spans="1:5" x14ac:dyDescent="0.25">
      <c r="A27782" t="s">
        <v>26140</v>
      </c>
      <c r="B27782" t="s">
        <v>20</v>
      </c>
      <c r="C27782" t="s">
        <v>19</v>
      </c>
      <c r="D27782" t="s">
        <v>33</v>
      </c>
      <c r="E27782" t="s">
        <v>533</v>
      </c>
    </row>
    <row r="27783" spans="1:5" x14ac:dyDescent="0.25">
      <c r="A27783" t="s">
        <v>27947</v>
      </c>
      <c r="B27783" t="s">
        <v>20</v>
      </c>
      <c r="C27783" t="s">
        <v>19</v>
      </c>
      <c r="D27783" t="s">
        <v>33</v>
      </c>
      <c r="E27783" t="s">
        <v>531</v>
      </c>
    </row>
    <row r="27784" spans="1:5" x14ac:dyDescent="0.25">
      <c r="A27784" t="s">
        <v>27948</v>
      </c>
      <c r="B27784" t="s">
        <v>20</v>
      </c>
      <c r="C27784" t="s">
        <v>19</v>
      </c>
      <c r="D27784" t="s">
        <v>33</v>
      </c>
      <c r="E27784" t="s">
        <v>531</v>
      </c>
    </row>
    <row r="27785" spans="1:5" x14ac:dyDescent="0.25">
      <c r="A27785" t="s">
        <v>27949</v>
      </c>
      <c r="B27785" t="s">
        <v>16</v>
      </c>
      <c r="C27785" t="s">
        <v>15</v>
      </c>
      <c r="D27785" t="s">
        <v>33</v>
      </c>
      <c r="E27785" t="s">
        <v>659</v>
      </c>
    </row>
    <row r="27786" spans="1:5" x14ac:dyDescent="0.25">
      <c r="A27786" t="s">
        <v>11750</v>
      </c>
      <c r="B27786" t="s">
        <v>20</v>
      </c>
      <c r="C27786" t="s">
        <v>19</v>
      </c>
      <c r="D27786" t="s">
        <v>33</v>
      </c>
      <c r="E27786" t="s">
        <v>533</v>
      </c>
    </row>
    <row r="27787" spans="1:5" x14ac:dyDescent="0.25">
      <c r="A27787" t="s">
        <v>27951</v>
      </c>
      <c r="B27787" t="s">
        <v>16</v>
      </c>
      <c r="C27787" t="s">
        <v>15</v>
      </c>
      <c r="D27787" t="s">
        <v>33</v>
      </c>
      <c r="E27787" t="s">
        <v>659</v>
      </c>
    </row>
    <row r="27788" spans="1:5" x14ac:dyDescent="0.25">
      <c r="A27788" t="s">
        <v>11453</v>
      </c>
      <c r="B27788" t="s">
        <v>20</v>
      </c>
      <c r="C27788" t="s">
        <v>19</v>
      </c>
      <c r="D27788" t="s">
        <v>33</v>
      </c>
      <c r="E27788" t="s">
        <v>533</v>
      </c>
    </row>
    <row r="27789" spans="1:5" x14ac:dyDescent="0.25">
      <c r="A27789" t="s">
        <v>27953</v>
      </c>
      <c r="B27789" t="s">
        <v>16</v>
      </c>
      <c r="C27789" t="s">
        <v>15</v>
      </c>
      <c r="D27789" t="s">
        <v>33</v>
      </c>
      <c r="E27789" t="s">
        <v>659</v>
      </c>
    </row>
    <row r="27790" spans="1:5" x14ac:dyDescent="0.25">
      <c r="A27790" t="s">
        <v>14518</v>
      </c>
      <c r="B27790" t="s">
        <v>20</v>
      </c>
      <c r="C27790" t="s">
        <v>19</v>
      </c>
      <c r="D27790" t="s">
        <v>33</v>
      </c>
      <c r="E27790" t="s">
        <v>533</v>
      </c>
    </row>
    <row r="27791" spans="1:5" x14ac:dyDescent="0.25">
      <c r="A27791" t="s">
        <v>27955</v>
      </c>
      <c r="B27791" t="s">
        <v>16</v>
      </c>
      <c r="C27791" t="s">
        <v>15</v>
      </c>
      <c r="D27791" t="s">
        <v>69</v>
      </c>
      <c r="E27791" t="s">
        <v>588</v>
      </c>
    </row>
    <row r="27792" spans="1:5" x14ac:dyDescent="0.25">
      <c r="A27792" t="s">
        <v>27956</v>
      </c>
      <c r="B27792" t="s">
        <v>16</v>
      </c>
      <c r="C27792" t="s">
        <v>15</v>
      </c>
      <c r="D27792" t="s">
        <v>69</v>
      </c>
      <c r="E27792" t="s">
        <v>656</v>
      </c>
    </row>
    <row r="27793" spans="1:5" x14ac:dyDescent="0.25">
      <c r="A27793" t="s">
        <v>27957</v>
      </c>
      <c r="B27793" t="s">
        <v>16</v>
      </c>
      <c r="C27793" t="s">
        <v>15</v>
      </c>
      <c r="D27793" t="s">
        <v>69</v>
      </c>
      <c r="E27793" t="s">
        <v>656</v>
      </c>
    </row>
    <row r="27794" spans="1:5" x14ac:dyDescent="0.25">
      <c r="A27794" t="s">
        <v>27958</v>
      </c>
      <c r="B27794" t="s">
        <v>20</v>
      </c>
      <c r="C27794" t="s">
        <v>19</v>
      </c>
      <c r="D27794" t="s">
        <v>33</v>
      </c>
      <c r="E27794" t="s">
        <v>611</v>
      </c>
    </row>
    <row r="27795" spans="1:5" x14ac:dyDescent="0.25">
      <c r="A27795" t="s">
        <v>27959</v>
      </c>
      <c r="B27795" t="s">
        <v>16</v>
      </c>
      <c r="C27795" t="s">
        <v>15</v>
      </c>
      <c r="D27795" t="s">
        <v>33</v>
      </c>
      <c r="E27795" t="s">
        <v>659</v>
      </c>
    </row>
    <row r="27796" spans="1:5" x14ac:dyDescent="0.25">
      <c r="A27796" t="s">
        <v>19539</v>
      </c>
      <c r="B27796" t="s">
        <v>20</v>
      </c>
      <c r="C27796" t="s">
        <v>19</v>
      </c>
      <c r="D27796" t="s">
        <v>33</v>
      </c>
      <c r="E27796" t="s">
        <v>533</v>
      </c>
    </row>
    <row r="27797" spans="1:5" x14ac:dyDescent="0.25">
      <c r="A27797" t="s">
        <v>27961</v>
      </c>
      <c r="B27797" t="s">
        <v>16</v>
      </c>
      <c r="C27797" t="s">
        <v>15</v>
      </c>
      <c r="D27797" t="s">
        <v>33</v>
      </c>
      <c r="E27797" t="s">
        <v>659</v>
      </c>
    </row>
    <row r="27798" spans="1:5" x14ac:dyDescent="0.25">
      <c r="A27798" t="s">
        <v>43890</v>
      </c>
      <c r="B27798" t="s">
        <v>20</v>
      </c>
      <c r="C27798" t="s">
        <v>19</v>
      </c>
      <c r="D27798" t="s">
        <v>65</v>
      </c>
      <c r="E27798" t="s">
        <v>533</v>
      </c>
    </row>
    <row r="27799" spans="1:5" x14ac:dyDescent="0.25">
      <c r="A27799" t="s">
        <v>27963</v>
      </c>
      <c r="B27799" t="s">
        <v>16</v>
      </c>
      <c r="C27799" t="s">
        <v>15</v>
      </c>
      <c r="D27799" t="s">
        <v>33</v>
      </c>
      <c r="E27799" t="s">
        <v>659</v>
      </c>
    </row>
    <row r="27800" spans="1:5" x14ac:dyDescent="0.25">
      <c r="A27800" t="s">
        <v>43891</v>
      </c>
      <c r="B27800" t="s">
        <v>20</v>
      </c>
      <c r="C27800" t="s">
        <v>19</v>
      </c>
      <c r="D27800" t="s">
        <v>65</v>
      </c>
      <c r="E27800" t="s">
        <v>533</v>
      </c>
    </row>
    <row r="27801" spans="1:5" x14ac:dyDescent="0.25">
      <c r="A27801" t="s">
        <v>27965</v>
      </c>
      <c r="B27801" t="s">
        <v>16</v>
      </c>
      <c r="C27801" t="s">
        <v>15</v>
      </c>
      <c r="D27801" t="s">
        <v>33</v>
      </c>
      <c r="E27801" t="s">
        <v>659</v>
      </c>
    </row>
    <row r="27802" spans="1:5" x14ac:dyDescent="0.25">
      <c r="A27802" t="s">
        <v>43892</v>
      </c>
      <c r="B27802" t="s">
        <v>20</v>
      </c>
      <c r="C27802" t="s">
        <v>19</v>
      </c>
      <c r="D27802" t="s">
        <v>65</v>
      </c>
      <c r="E27802" t="s">
        <v>533</v>
      </c>
    </row>
    <row r="27803" spans="1:5" x14ac:dyDescent="0.25">
      <c r="A27803" t="s">
        <v>27967</v>
      </c>
      <c r="B27803" t="s">
        <v>20</v>
      </c>
      <c r="C27803" t="s">
        <v>19</v>
      </c>
      <c r="D27803" t="s">
        <v>33</v>
      </c>
      <c r="E27803" t="s">
        <v>538</v>
      </c>
    </row>
    <row r="27804" spans="1:5" x14ac:dyDescent="0.25">
      <c r="A27804" t="s">
        <v>27968</v>
      </c>
      <c r="B27804" t="s">
        <v>20</v>
      </c>
      <c r="C27804" t="s">
        <v>19</v>
      </c>
      <c r="D27804" t="s">
        <v>69</v>
      </c>
      <c r="E27804" t="s">
        <v>538</v>
      </c>
    </row>
    <row r="27805" spans="1:5" x14ac:dyDescent="0.25">
      <c r="A27805" t="s">
        <v>27969</v>
      </c>
      <c r="B27805" t="s">
        <v>20</v>
      </c>
      <c r="C27805" t="s">
        <v>19</v>
      </c>
      <c r="D27805" t="s">
        <v>69</v>
      </c>
      <c r="E27805" t="s">
        <v>556</v>
      </c>
    </row>
    <row r="27806" spans="1:5" x14ac:dyDescent="0.25">
      <c r="A27806" t="s">
        <v>19610</v>
      </c>
      <c r="B27806" t="s">
        <v>20</v>
      </c>
      <c r="C27806" t="s">
        <v>19</v>
      </c>
      <c r="D27806" t="s">
        <v>33</v>
      </c>
      <c r="E27806" t="s">
        <v>533</v>
      </c>
    </row>
    <row r="27807" spans="1:5" x14ac:dyDescent="0.25">
      <c r="A27807" t="s">
        <v>27971</v>
      </c>
      <c r="B27807" t="s">
        <v>20</v>
      </c>
      <c r="C27807" t="s">
        <v>19</v>
      </c>
      <c r="D27807" t="s">
        <v>33</v>
      </c>
      <c r="E27807" t="s">
        <v>530</v>
      </c>
    </row>
    <row r="27808" spans="1:5" x14ac:dyDescent="0.25">
      <c r="A27808" t="s">
        <v>43893</v>
      </c>
      <c r="B27808" t="s">
        <v>20</v>
      </c>
      <c r="C27808" t="s">
        <v>19</v>
      </c>
      <c r="D27808" t="s">
        <v>65</v>
      </c>
      <c r="E27808" t="s">
        <v>533</v>
      </c>
    </row>
    <row r="27809" spans="1:5" x14ac:dyDescent="0.25">
      <c r="A27809" t="s">
        <v>27973</v>
      </c>
      <c r="B27809" t="s">
        <v>20</v>
      </c>
      <c r="C27809" t="s">
        <v>19</v>
      </c>
      <c r="D27809" t="s">
        <v>33</v>
      </c>
      <c r="E27809" t="s">
        <v>538</v>
      </c>
    </row>
    <row r="27810" spans="1:5" x14ac:dyDescent="0.25">
      <c r="A27810" t="s">
        <v>43894</v>
      </c>
      <c r="B27810" t="s">
        <v>20</v>
      </c>
      <c r="C27810" t="s">
        <v>19</v>
      </c>
      <c r="D27810" t="s">
        <v>65</v>
      </c>
      <c r="E27810" t="s">
        <v>533</v>
      </c>
    </row>
    <row r="27811" spans="1:5" x14ac:dyDescent="0.25">
      <c r="A27811" t="s">
        <v>27975</v>
      </c>
      <c r="B27811" t="s">
        <v>20</v>
      </c>
      <c r="C27811" t="s">
        <v>21</v>
      </c>
      <c r="D27811" t="s">
        <v>33</v>
      </c>
      <c r="E27811" t="s">
        <v>582</v>
      </c>
    </row>
    <row r="27812" spans="1:5" x14ac:dyDescent="0.25">
      <c r="A27812" t="s">
        <v>26549</v>
      </c>
      <c r="B27812" t="s">
        <v>20</v>
      </c>
      <c r="C27812" t="s">
        <v>19</v>
      </c>
      <c r="D27812" t="s">
        <v>33</v>
      </c>
      <c r="E27812" t="s">
        <v>533</v>
      </c>
    </row>
    <row r="27813" spans="1:5" x14ac:dyDescent="0.25">
      <c r="A27813" t="s">
        <v>27977</v>
      </c>
      <c r="B27813" t="s">
        <v>20</v>
      </c>
      <c r="C27813" t="s">
        <v>19</v>
      </c>
      <c r="D27813" t="s">
        <v>33</v>
      </c>
      <c r="E27813" t="s">
        <v>530</v>
      </c>
    </row>
    <row r="27814" spans="1:5" x14ac:dyDescent="0.25">
      <c r="A27814" t="s">
        <v>22240</v>
      </c>
      <c r="B27814" t="s">
        <v>20</v>
      </c>
      <c r="C27814" t="s">
        <v>19</v>
      </c>
      <c r="D27814" t="s">
        <v>33</v>
      </c>
      <c r="E27814" t="s">
        <v>533</v>
      </c>
    </row>
    <row r="27815" spans="1:5" x14ac:dyDescent="0.25">
      <c r="A27815" t="s">
        <v>18210</v>
      </c>
      <c r="B27815" t="s">
        <v>20</v>
      </c>
      <c r="C27815" t="s">
        <v>19</v>
      </c>
      <c r="D27815" t="s">
        <v>33</v>
      </c>
      <c r="E27815" t="s">
        <v>533</v>
      </c>
    </row>
    <row r="27816" spans="1:5" x14ac:dyDescent="0.25">
      <c r="A27816" t="s">
        <v>27980</v>
      </c>
      <c r="B27816" t="s">
        <v>20</v>
      </c>
      <c r="C27816" t="s">
        <v>21</v>
      </c>
      <c r="D27816" t="s">
        <v>33</v>
      </c>
      <c r="E27816" t="s">
        <v>582</v>
      </c>
    </row>
    <row r="27817" spans="1:5" x14ac:dyDescent="0.25">
      <c r="A27817" t="s">
        <v>27981</v>
      </c>
      <c r="B27817" t="s">
        <v>16</v>
      </c>
      <c r="C27817" t="s">
        <v>17</v>
      </c>
      <c r="D27817" t="s">
        <v>33</v>
      </c>
      <c r="E27817" t="s">
        <v>653</v>
      </c>
    </row>
    <row r="27818" spans="1:5" x14ac:dyDescent="0.25">
      <c r="A27818" t="s">
        <v>6279</v>
      </c>
      <c r="B27818" t="s">
        <v>20</v>
      </c>
      <c r="C27818" t="s">
        <v>19</v>
      </c>
      <c r="D27818" t="s">
        <v>33</v>
      </c>
      <c r="E27818" t="s">
        <v>533</v>
      </c>
    </row>
    <row r="27819" spans="1:5" x14ac:dyDescent="0.25">
      <c r="A27819" t="s">
        <v>27983</v>
      </c>
      <c r="B27819" t="s">
        <v>20</v>
      </c>
      <c r="C27819" t="s">
        <v>19</v>
      </c>
      <c r="D27819" t="s">
        <v>33</v>
      </c>
      <c r="E27819" t="s">
        <v>538</v>
      </c>
    </row>
    <row r="27820" spans="1:5" x14ac:dyDescent="0.25">
      <c r="A27820" t="s">
        <v>20163</v>
      </c>
      <c r="B27820" t="s">
        <v>20</v>
      </c>
      <c r="C27820" t="s">
        <v>19</v>
      </c>
      <c r="D27820" t="s">
        <v>33</v>
      </c>
      <c r="E27820" t="s">
        <v>533</v>
      </c>
    </row>
    <row r="27821" spans="1:5" x14ac:dyDescent="0.25">
      <c r="A27821" t="s">
        <v>27985</v>
      </c>
      <c r="B27821" t="s">
        <v>20</v>
      </c>
      <c r="C27821" t="s">
        <v>21</v>
      </c>
      <c r="D27821" t="s">
        <v>33</v>
      </c>
      <c r="E27821" t="s">
        <v>582</v>
      </c>
    </row>
    <row r="27822" spans="1:5" x14ac:dyDescent="0.25">
      <c r="A27822" t="s">
        <v>27986</v>
      </c>
      <c r="B27822" t="s">
        <v>16</v>
      </c>
      <c r="C27822" t="s">
        <v>17</v>
      </c>
      <c r="D27822" t="s">
        <v>33</v>
      </c>
      <c r="E27822" t="s">
        <v>653</v>
      </c>
    </row>
    <row r="27823" spans="1:5" x14ac:dyDescent="0.25">
      <c r="A27823" t="s">
        <v>27987</v>
      </c>
      <c r="B27823" t="s">
        <v>20</v>
      </c>
      <c r="C27823" t="s">
        <v>22</v>
      </c>
      <c r="D27823" t="s">
        <v>33</v>
      </c>
      <c r="E27823" t="s">
        <v>693</v>
      </c>
    </row>
    <row r="27824" spans="1:5" x14ac:dyDescent="0.25">
      <c r="A27824" t="s">
        <v>22847</v>
      </c>
      <c r="B27824" t="s">
        <v>20</v>
      </c>
      <c r="C27824" t="s">
        <v>19</v>
      </c>
      <c r="D27824" t="s">
        <v>33</v>
      </c>
      <c r="E27824" t="s">
        <v>553</v>
      </c>
    </row>
    <row r="27825" spans="1:5" x14ac:dyDescent="0.25">
      <c r="A27825" t="s">
        <v>18603</v>
      </c>
      <c r="B27825" t="s">
        <v>16</v>
      </c>
      <c r="C27825" t="s">
        <v>15</v>
      </c>
      <c r="D27825" t="s">
        <v>33</v>
      </c>
      <c r="E27825" t="s">
        <v>628</v>
      </c>
    </row>
    <row r="27826" spans="1:5" x14ac:dyDescent="0.25">
      <c r="A27826" t="s">
        <v>27990</v>
      </c>
      <c r="B27826" t="s">
        <v>20</v>
      </c>
      <c r="C27826" t="s">
        <v>19</v>
      </c>
      <c r="D27826" t="s">
        <v>33</v>
      </c>
      <c r="E27826" t="s">
        <v>530</v>
      </c>
    </row>
    <row r="27827" spans="1:5" x14ac:dyDescent="0.25">
      <c r="A27827" t="s">
        <v>27991</v>
      </c>
      <c r="B27827" t="s">
        <v>16</v>
      </c>
      <c r="C27827" t="s">
        <v>17</v>
      </c>
      <c r="D27827" t="s">
        <v>33</v>
      </c>
      <c r="E27827" t="s">
        <v>653</v>
      </c>
    </row>
    <row r="27828" spans="1:5" x14ac:dyDescent="0.25">
      <c r="A27828" t="s">
        <v>27992</v>
      </c>
      <c r="B27828" t="s">
        <v>16</v>
      </c>
      <c r="C27828" t="s">
        <v>17</v>
      </c>
      <c r="D27828" t="s">
        <v>33</v>
      </c>
      <c r="E27828" t="s">
        <v>653</v>
      </c>
    </row>
    <row r="27829" spans="1:5" x14ac:dyDescent="0.25">
      <c r="A27829" t="s">
        <v>11748</v>
      </c>
      <c r="B27829" t="s">
        <v>20</v>
      </c>
      <c r="C27829" t="s">
        <v>19</v>
      </c>
      <c r="D27829" t="s">
        <v>33</v>
      </c>
      <c r="E27829" t="s">
        <v>533</v>
      </c>
    </row>
    <row r="27830" spans="1:5" x14ac:dyDescent="0.25">
      <c r="A27830" t="s">
        <v>27994</v>
      </c>
      <c r="B27830" t="s">
        <v>20</v>
      </c>
      <c r="C27830" t="s">
        <v>19</v>
      </c>
      <c r="D27830" t="s">
        <v>33</v>
      </c>
      <c r="E27830" t="s">
        <v>530</v>
      </c>
    </row>
    <row r="27831" spans="1:5" x14ac:dyDescent="0.25">
      <c r="A27831" t="s">
        <v>27995</v>
      </c>
      <c r="B27831" t="s">
        <v>16</v>
      </c>
      <c r="C27831" t="s">
        <v>17</v>
      </c>
      <c r="D27831" t="s">
        <v>33</v>
      </c>
      <c r="E27831" t="s">
        <v>653</v>
      </c>
    </row>
    <row r="27832" spans="1:5" x14ac:dyDescent="0.25">
      <c r="A27832" t="s">
        <v>18344</v>
      </c>
      <c r="B27832" t="s">
        <v>20</v>
      </c>
      <c r="C27832" t="s">
        <v>19</v>
      </c>
      <c r="D27832" t="s">
        <v>33</v>
      </c>
      <c r="E27832" t="s">
        <v>533</v>
      </c>
    </row>
    <row r="27833" spans="1:5" x14ac:dyDescent="0.25">
      <c r="A27833" t="s">
        <v>27997</v>
      </c>
      <c r="B27833" t="s">
        <v>20</v>
      </c>
      <c r="C27833" t="s">
        <v>21</v>
      </c>
      <c r="D27833" t="s">
        <v>33</v>
      </c>
      <c r="E27833" t="s">
        <v>582</v>
      </c>
    </row>
    <row r="27834" spans="1:5" x14ac:dyDescent="0.25">
      <c r="A27834" t="s">
        <v>27998</v>
      </c>
      <c r="B27834" t="s">
        <v>16</v>
      </c>
      <c r="C27834" t="s">
        <v>17</v>
      </c>
      <c r="D27834" t="s">
        <v>33</v>
      </c>
      <c r="E27834" t="s">
        <v>653</v>
      </c>
    </row>
    <row r="27835" spans="1:5" x14ac:dyDescent="0.25">
      <c r="A27835" t="s">
        <v>27999</v>
      </c>
      <c r="B27835" t="s">
        <v>16</v>
      </c>
      <c r="C27835" t="s">
        <v>17</v>
      </c>
      <c r="D27835" t="s">
        <v>33</v>
      </c>
      <c r="E27835" t="s">
        <v>653</v>
      </c>
    </row>
    <row r="27836" spans="1:5" x14ac:dyDescent="0.25">
      <c r="A27836" t="s">
        <v>28000</v>
      </c>
      <c r="B27836" t="s">
        <v>16</v>
      </c>
      <c r="C27836" t="s">
        <v>17</v>
      </c>
      <c r="D27836" t="s">
        <v>33</v>
      </c>
      <c r="E27836" t="s">
        <v>653</v>
      </c>
    </row>
    <row r="27837" spans="1:5" x14ac:dyDescent="0.25">
      <c r="A27837" t="s">
        <v>20108</v>
      </c>
      <c r="B27837" t="s">
        <v>20</v>
      </c>
      <c r="C27837" t="s">
        <v>19</v>
      </c>
      <c r="D27837" t="s">
        <v>33</v>
      </c>
      <c r="E27837" t="s">
        <v>533</v>
      </c>
    </row>
    <row r="27838" spans="1:5" x14ac:dyDescent="0.25">
      <c r="A27838" t="s">
        <v>28002</v>
      </c>
      <c r="B27838" t="s">
        <v>20</v>
      </c>
      <c r="C27838" t="s">
        <v>19</v>
      </c>
      <c r="D27838" t="s">
        <v>33</v>
      </c>
      <c r="E27838" t="s">
        <v>530</v>
      </c>
    </row>
    <row r="27839" spans="1:5" x14ac:dyDescent="0.25">
      <c r="A27839" t="s">
        <v>17515</v>
      </c>
      <c r="B27839" t="s">
        <v>20</v>
      </c>
      <c r="C27839" t="s">
        <v>19</v>
      </c>
      <c r="D27839" t="s">
        <v>33</v>
      </c>
      <c r="E27839" t="s">
        <v>533</v>
      </c>
    </row>
    <row r="27840" spans="1:5" x14ac:dyDescent="0.25">
      <c r="A27840" t="s">
        <v>28004</v>
      </c>
      <c r="B27840" t="s">
        <v>20</v>
      </c>
      <c r="C27840" t="s">
        <v>19</v>
      </c>
      <c r="D27840" t="s">
        <v>33</v>
      </c>
      <c r="E27840" t="s">
        <v>538</v>
      </c>
    </row>
    <row r="27841" spans="1:5" x14ac:dyDescent="0.25">
      <c r="A27841" t="s">
        <v>28005</v>
      </c>
      <c r="B27841" t="s">
        <v>16</v>
      </c>
      <c r="C27841" t="s">
        <v>17</v>
      </c>
      <c r="D27841" t="s">
        <v>33</v>
      </c>
      <c r="E27841" t="s">
        <v>653</v>
      </c>
    </row>
    <row r="27842" spans="1:5" x14ac:dyDescent="0.25">
      <c r="A27842" t="s">
        <v>4733</v>
      </c>
      <c r="B27842" t="s">
        <v>20</v>
      </c>
      <c r="C27842" t="s">
        <v>19</v>
      </c>
      <c r="D27842" t="s">
        <v>33</v>
      </c>
      <c r="E27842" t="s">
        <v>533</v>
      </c>
    </row>
    <row r="27843" spans="1:5" x14ac:dyDescent="0.25">
      <c r="A27843" t="s">
        <v>28007</v>
      </c>
      <c r="B27843" t="s">
        <v>20</v>
      </c>
      <c r="C27843" t="s">
        <v>19</v>
      </c>
      <c r="D27843" t="s">
        <v>33</v>
      </c>
      <c r="E27843" t="s">
        <v>530</v>
      </c>
    </row>
    <row r="27844" spans="1:5" x14ac:dyDescent="0.25">
      <c r="A27844" t="s">
        <v>28008</v>
      </c>
      <c r="B27844" t="s">
        <v>20</v>
      </c>
      <c r="C27844" t="s">
        <v>19</v>
      </c>
      <c r="D27844" t="s">
        <v>33</v>
      </c>
      <c r="E27844" t="s">
        <v>538</v>
      </c>
    </row>
    <row r="27845" spans="1:5" x14ac:dyDescent="0.25">
      <c r="A27845" t="s">
        <v>18208</v>
      </c>
      <c r="B27845" t="s">
        <v>20</v>
      </c>
      <c r="C27845" t="s">
        <v>19</v>
      </c>
      <c r="D27845" t="s">
        <v>33</v>
      </c>
      <c r="E27845" t="s">
        <v>533</v>
      </c>
    </row>
    <row r="27846" spans="1:5" x14ac:dyDescent="0.25">
      <c r="A27846" t="s">
        <v>28010</v>
      </c>
      <c r="B27846" t="s">
        <v>20</v>
      </c>
      <c r="C27846" t="s">
        <v>21</v>
      </c>
      <c r="D27846" t="s">
        <v>33</v>
      </c>
      <c r="E27846" t="s">
        <v>581</v>
      </c>
    </row>
    <row r="27847" spans="1:5" x14ac:dyDescent="0.25">
      <c r="A27847" t="s">
        <v>8201</v>
      </c>
      <c r="B27847" t="s">
        <v>20</v>
      </c>
      <c r="C27847" t="s">
        <v>19</v>
      </c>
      <c r="D27847" t="s">
        <v>33</v>
      </c>
      <c r="E27847" t="s">
        <v>533</v>
      </c>
    </row>
    <row r="27848" spans="1:5" x14ac:dyDescent="0.25">
      <c r="A27848" t="s">
        <v>28012</v>
      </c>
      <c r="B27848" t="s">
        <v>20</v>
      </c>
      <c r="C27848" t="s">
        <v>19</v>
      </c>
      <c r="D27848" t="s">
        <v>33</v>
      </c>
      <c r="E27848" t="s">
        <v>538</v>
      </c>
    </row>
    <row r="27849" spans="1:5" x14ac:dyDescent="0.25">
      <c r="A27849" t="s">
        <v>28654</v>
      </c>
      <c r="B27849" t="s">
        <v>20</v>
      </c>
      <c r="C27849" t="s">
        <v>19</v>
      </c>
      <c r="D27849" t="s">
        <v>33</v>
      </c>
      <c r="E27849" t="s">
        <v>533</v>
      </c>
    </row>
    <row r="27850" spans="1:5" x14ac:dyDescent="0.25">
      <c r="A27850" t="s">
        <v>23114</v>
      </c>
      <c r="B27850" t="s">
        <v>20</v>
      </c>
      <c r="C27850" t="s">
        <v>19</v>
      </c>
      <c r="D27850" t="s">
        <v>33</v>
      </c>
      <c r="E27850" t="s">
        <v>553</v>
      </c>
    </row>
    <row r="27851" spans="1:5" x14ac:dyDescent="0.25">
      <c r="A27851" t="s">
        <v>28015</v>
      </c>
      <c r="B27851" t="s">
        <v>20</v>
      </c>
      <c r="C27851" t="s">
        <v>19</v>
      </c>
      <c r="D27851" t="s">
        <v>33</v>
      </c>
      <c r="E27851" t="s">
        <v>538</v>
      </c>
    </row>
    <row r="27852" spans="1:5" x14ac:dyDescent="0.25">
      <c r="A27852" t="s">
        <v>28016</v>
      </c>
      <c r="B27852" t="s">
        <v>20</v>
      </c>
      <c r="C27852" t="s">
        <v>19</v>
      </c>
      <c r="D27852" t="s">
        <v>33</v>
      </c>
      <c r="E27852" t="s">
        <v>538</v>
      </c>
    </row>
    <row r="27853" spans="1:5" x14ac:dyDescent="0.25">
      <c r="A27853" t="s">
        <v>27151</v>
      </c>
      <c r="B27853" t="s">
        <v>20</v>
      </c>
      <c r="C27853" t="s">
        <v>19</v>
      </c>
      <c r="D27853" t="s">
        <v>33</v>
      </c>
      <c r="E27853" t="s">
        <v>533</v>
      </c>
    </row>
    <row r="27854" spans="1:5" x14ac:dyDescent="0.25">
      <c r="A27854" t="s">
        <v>28018</v>
      </c>
      <c r="B27854" t="s">
        <v>20</v>
      </c>
      <c r="C27854" t="s">
        <v>19</v>
      </c>
      <c r="D27854" t="s">
        <v>33</v>
      </c>
      <c r="E27854" t="s">
        <v>530</v>
      </c>
    </row>
    <row r="27855" spans="1:5" x14ac:dyDescent="0.25">
      <c r="A27855" t="s">
        <v>28019</v>
      </c>
      <c r="B27855" t="s">
        <v>20</v>
      </c>
      <c r="C27855" t="s">
        <v>19</v>
      </c>
      <c r="D27855" t="s">
        <v>33</v>
      </c>
      <c r="E27855" t="s">
        <v>538</v>
      </c>
    </row>
    <row r="27856" spans="1:5" x14ac:dyDescent="0.25">
      <c r="A27856" t="s">
        <v>9530</v>
      </c>
      <c r="B27856" t="s">
        <v>20</v>
      </c>
      <c r="C27856" t="s">
        <v>19</v>
      </c>
      <c r="D27856" t="s">
        <v>33</v>
      </c>
      <c r="E27856" t="s">
        <v>533</v>
      </c>
    </row>
    <row r="27857" spans="1:5" x14ac:dyDescent="0.25">
      <c r="A27857" t="s">
        <v>28021</v>
      </c>
      <c r="B27857" t="s">
        <v>20</v>
      </c>
      <c r="C27857" t="s">
        <v>19</v>
      </c>
      <c r="D27857" t="s">
        <v>33</v>
      </c>
      <c r="E27857" t="s">
        <v>538</v>
      </c>
    </row>
    <row r="27858" spans="1:5" x14ac:dyDescent="0.25">
      <c r="A27858" t="s">
        <v>23993</v>
      </c>
      <c r="B27858" t="s">
        <v>20</v>
      </c>
      <c r="C27858" t="s">
        <v>19</v>
      </c>
      <c r="D27858" t="s">
        <v>33</v>
      </c>
      <c r="E27858" t="s">
        <v>553</v>
      </c>
    </row>
    <row r="27859" spans="1:5" x14ac:dyDescent="0.25">
      <c r="A27859" t="s">
        <v>14918</v>
      </c>
      <c r="B27859" t="s">
        <v>20</v>
      </c>
      <c r="C27859" t="s">
        <v>19</v>
      </c>
      <c r="D27859" t="s">
        <v>33</v>
      </c>
      <c r="E27859" t="s">
        <v>533</v>
      </c>
    </row>
    <row r="27860" spans="1:5" x14ac:dyDescent="0.25">
      <c r="A27860" t="s">
        <v>28024</v>
      </c>
      <c r="B27860" t="s">
        <v>20</v>
      </c>
      <c r="C27860" t="s">
        <v>19</v>
      </c>
      <c r="D27860" t="s">
        <v>33</v>
      </c>
      <c r="E27860" t="s">
        <v>538</v>
      </c>
    </row>
    <row r="27861" spans="1:5" x14ac:dyDescent="0.25">
      <c r="A27861" t="s">
        <v>28025</v>
      </c>
      <c r="B27861" t="s">
        <v>20</v>
      </c>
      <c r="C27861" t="s">
        <v>19</v>
      </c>
      <c r="D27861" t="s">
        <v>33</v>
      </c>
      <c r="E27861" t="s">
        <v>538</v>
      </c>
    </row>
    <row r="27862" spans="1:5" x14ac:dyDescent="0.25">
      <c r="A27862" t="s">
        <v>16844</v>
      </c>
      <c r="B27862" t="s">
        <v>20</v>
      </c>
      <c r="C27862" t="s">
        <v>19</v>
      </c>
      <c r="D27862" t="s">
        <v>33</v>
      </c>
      <c r="E27862" t="s">
        <v>533</v>
      </c>
    </row>
    <row r="27863" spans="1:5" x14ac:dyDescent="0.25">
      <c r="A27863" t="s">
        <v>28027</v>
      </c>
      <c r="B27863" t="s">
        <v>20</v>
      </c>
      <c r="C27863" t="s">
        <v>19</v>
      </c>
      <c r="D27863" t="s">
        <v>33</v>
      </c>
      <c r="E27863" t="s">
        <v>530</v>
      </c>
    </row>
    <row r="27864" spans="1:5" x14ac:dyDescent="0.25">
      <c r="A27864" t="s">
        <v>28028</v>
      </c>
      <c r="B27864" t="s">
        <v>20</v>
      </c>
      <c r="C27864" t="s">
        <v>19</v>
      </c>
      <c r="D27864" t="s">
        <v>33</v>
      </c>
      <c r="E27864" t="s">
        <v>538</v>
      </c>
    </row>
    <row r="27865" spans="1:5" x14ac:dyDescent="0.25">
      <c r="A27865" t="s">
        <v>16846</v>
      </c>
      <c r="B27865" t="s">
        <v>20</v>
      </c>
      <c r="C27865" t="s">
        <v>19</v>
      </c>
      <c r="D27865" t="s">
        <v>33</v>
      </c>
      <c r="E27865" t="s">
        <v>533</v>
      </c>
    </row>
    <row r="27866" spans="1:5" x14ac:dyDescent="0.25">
      <c r="A27866" t="s">
        <v>28030</v>
      </c>
      <c r="B27866" t="s">
        <v>20</v>
      </c>
      <c r="C27866" t="s">
        <v>19</v>
      </c>
      <c r="D27866" t="s">
        <v>33</v>
      </c>
      <c r="E27866" t="s">
        <v>530</v>
      </c>
    </row>
    <row r="27867" spans="1:5" x14ac:dyDescent="0.25">
      <c r="A27867" t="s">
        <v>19086</v>
      </c>
      <c r="B27867" t="s">
        <v>20</v>
      </c>
      <c r="C27867" t="s">
        <v>19</v>
      </c>
      <c r="D27867" t="s">
        <v>33</v>
      </c>
      <c r="E27867" t="s">
        <v>533</v>
      </c>
    </row>
    <row r="27868" spans="1:5" x14ac:dyDescent="0.25">
      <c r="A27868" t="s">
        <v>28032</v>
      </c>
      <c r="B27868" t="s">
        <v>20</v>
      </c>
      <c r="C27868" t="s">
        <v>19</v>
      </c>
      <c r="D27868" t="s">
        <v>33</v>
      </c>
      <c r="E27868" t="s">
        <v>530</v>
      </c>
    </row>
    <row r="27869" spans="1:5" x14ac:dyDescent="0.25">
      <c r="A27869" t="s">
        <v>4730</v>
      </c>
      <c r="B27869" t="s">
        <v>20</v>
      </c>
      <c r="C27869" t="s">
        <v>19</v>
      </c>
      <c r="D27869" t="s">
        <v>33</v>
      </c>
      <c r="E27869" t="s">
        <v>533</v>
      </c>
    </row>
    <row r="27870" spans="1:5" x14ac:dyDescent="0.25">
      <c r="A27870" t="s">
        <v>28034</v>
      </c>
      <c r="B27870" t="s">
        <v>20</v>
      </c>
      <c r="C27870" t="s">
        <v>19</v>
      </c>
      <c r="D27870" t="s">
        <v>33</v>
      </c>
      <c r="E27870" t="s">
        <v>530</v>
      </c>
    </row>
    <row r="27871" spans="1:5" x14ac:dyDescent="0.25">
      <c r="A27871" t="s">
        <v>27364</v>
      </c>
      <c r="B27871" t="s">
        <v>20</v>
      </c>
      <c r="C27871" t="s">
        <v>19</v>
      </c>
      <c r="D27871" t="s">
        <v>65</v>
      </c>
      <c r="E27871" t="s">
        <v>533</v>
      </c>
    </row>
    <row r="27872" spans="1:5" x14ac:dyDescent="0.25">
      <c r="A27872" t="s">
        <v>28036</v>
      </c>
      <c r="B27872" t="s">
        <v>20</v>
      </c>
      <c r="C27872" t="s">
        <v>21</v>
      </c>
      <c r="D27872" t="s">
        <v>33</v>
      </c>
      <c r="E27872" t="s">
        <v>581</v>
      </c>
    </row>
    <row r="27873" spans="1:5" x14ac:dyDescent="0.25">
      <c r="A27873" t="s">
        <v>29124</v>
      </c>
      <c r="B27873" t="s">
        <v>20</v>
      </c>
      <c r="C27873" t="s">
        <v>19</v>
      </c>
      <c r="D27873" t="s">
        <v>65</v>
      </c>
      <c r="E27873" t="s">
        <v>533</v>
      </c>
    </row>
    <row r="27874" spans="1:5" x14ac:dyDescent="0.25">
      <c r="A27874" t="s">
        <v>28038</v>
      </c>
      <c r="B27874" t="s">
        <v>20</v>
      </c>
      <c r="C27874" t="s">
        <v>19</v>
      </c>
      <c r="D27874" t="s">
        <v>33</v>
      </c>
      <c r="E27874" t="s">
        <v>530</v>
      </c>
    </row>
    <row r="27875" spans="1:5" x14ac:dyDescent="0.25">
      <c r="A27875" t="s">
        <v>23192</v>
      </c>
      <c r="B27875" t="s">
        <v>20</v>
      </c>
      <c r="C27875" t="s">
        <v>19</v>
      </c>
      <c r="D27875" t="s">
        <v>33</v>
      </c>
      <c r="E27875" t="s">
        <v>533</v>
      </c>
    </row>
    <row r="27876" spans="1:5" x14ac:dyDescent="0.25">
      <c r="A27876" t="s">
        <v>28040</v>
      </c>
      <c r="B27876" t="s">
        <v>20</v>
      </c>
      <c r="C27876" t="s">
        <v>19</v>
      </c>
      <c r="D27876" t="s">
        <v>33</v>
      </c>
      <c r="E27876" t="s">
        <v>530</v>
      </c>
    </row>
    <row r="27877" spans="1:5" x14ac:dyDescent="0.25">
      <c r="A27877" t="s">
        <v>17544</v>
      </c>
      <c r="B27877" t="s">
        <v>20</v>
      </c>
      <c r="C27877" t="s">
        <v>19</v>
      </c>
      <c r="D27877" t="s">
        <v>33</v>
      </c>
      <c r="E27877" t="s">
        <v>553</v>
      </c>
    </row>
    <row r="27878" spans="1:5" x14ac:dyDescent="0.25">
      <c r="A27878" t="s">
        <v>28042</v>
      </c>
      <c r="B27878" t="s">
        <v>20</v>
      </c>
      <c r="C27878" t="s">
        <v>19</v>
      </c>
      <c r="D27878" t="s">
        <v>33</v>
      </c>
      <c r="E27878" t="s">
        <v>530</v>
      </c>
    </row>
    <row r="27879" spans="1:5" x14ac:dyDescent="0.25">
      <c r="A27879" t="s">
        <v>8132</v>
      </c>
      <c r="B27879" t="s">
        <v>20</v>
      </c>
      <c r="C27879" t="s">
        <v>19</v>
      </c>
      <c r="D27879" t="s">
        <v>33</v>
      </c>
      <c r="E27879" t="s">
        <v>533</v>
      </c>
    </row>
    <row r="27880" spans="1:5" x14ac:dyDescent="0.25">
      <c r="A27880" t="s">
        <v>28044</v>
      </c>
      <c r="B27880" t="s">
        <v>20</v>
      </c>
      <c r="C27880" t="s">
        <v>19</v>
      </c>
      <c r="D27880" t="s">
        <v>33</v>
      </c>
      <c r="E27880" t="s">
        <v>530</v>
      </c>
    </row>
    <row r="27881" spans="1:5" x14ac:dyDescent="0.25">
      <c r="A27881" t="s">
        <v>19091</v>
      </c>
      <c r="B27881" t="s">
        <v>20</v>
      </c>
      <c r="C27881" t="s">
        <v>19</v>
      </c>
      <c r="D27881" t="s">
        <v>33</v>
      </c>
      <c r="E27881" t="s">
        <v>533</v>
      </c>
    </row>
    <row r="27882" spans="1:5" x14ac:dyDescent="0.25">
      <c r="A27882" t="s">
        <v>28046</v>
      </c>
      <c r="B27882" t="s">
        <v>20</v>
      </c>
      <c r="C27882" t="s">
        <v>21</v>
      </c>
      <c r="D27882" t="s">
        <v>33</v>
      </c>
      <c r="E27882" t="s">
        <v>582</v>
      </c>
    </row>
    <row r="27883" spans="1:5" x14ac:dyDescent="0.25">
      <c r="A27883" t="s">
        <v>4731</v>
      </c>
      <c r="B27883" t="s">
        <v>20</v>
      </c>
      <c r="C27883" t="s">
        <v>19</v>
      </c>
      <c r="D27883" t="s">
        <v>33</v>
      </c>
      <c r="E27883" t="s">
        <v>533</v>
      </c>
    </row>
    <row r="27884" spans="1:5" x14ac:dyDescent="0.25">
      <c r="A27884" t="s">
        <v>28048</v>
      </c>
      <c r="B27884" t="s">
        <v>20</v>
      </c>
      <c r="C27884" t="s">
        <v>21</v>
      </c>
      <c r="D27884" t="s">
        <v>33</v>
      </c>
      <c r="E27884" t="s">
        <v>581</v>
      </c>
    </row>
    <row r="27885" spans="1:5" x14ac:dyDescent="0.25">
      <c r="A27885" t="s">
        <v>7913</v>
      </c>
      <c r="B27885" t="s">
        <v>20</v>
      </c>
      <c r="C27885" t="s">
        <v>19</v>
      </c>
      <c r="D27885" t="s">
        <v>33</v>
      </c>
      <c r="E27885" t="s">
        <v>533</v>
      </c>
    </row>
    <row r="27886" spans="1:5" x14ac:dyDescent="0.25">
      <c r="A27886" t="s">
        <v>12057</v>
      </c>
      <c r="B27886" t="s">
        <v>20</v>
      </c>
      <c r="C27886" t="s">
        <v>19</v>
      </c>
      <c r="D27886" t="s">
        <v>33</v>
      </c>
      <c r="E27886" t="s">
        <v>533</v>
      </c>
    </row>
    <row r="27887" spans="1:5" x14ac:dyDescent="0.25">
      <c r="A27887" t="s">
        <v>28051</v>
      </c>
      <c r="B27887" t="s">
        <v>20</v>
      </c>
      <c r="C27887" t="s">
        <v>19</v>
      </c>
      <c r="D27887" t="s">
        <v>33</v>
      </c>
      <c r="E27887" t="s">
        <v>538</v>
      </c>
    </row>
    <row r="27888" spans="1:5" x14ac:dyDescent="0.25">
      <c r="A27888" t="s">
        <v>20110</v>
      </c>
      <c r="B27888" t="s">
        <v>20</v>
      </c>
      <c r="C27888" t="s">
        <v>19</v>
      </c>
      <c r="D27888" t="s">
        <v>33</v>
      </c>
      <c r="E27888" t="s">
        <v>533</v>
      </c>
    </row>
    <row r="27889" spans="1:5" x14ac:dyDescent="0.25">
      <c r="A27889" t="s">
        <v>28053</v>
      </c>
      <c r="B27889" t="s">
        <v>20</v>
      </c>
      <c r="C27889" t="s">
        <v>19</v>
      </c>
      <c r="D27889" t="s">
        <v>33</v>
      </c>
      <c r="E27889" t="s">
        <v>538</v>
      </c>
    </row>
    <row r="27890" spans="1:5" x14ac:dyDescent="0.25">
      <c r="A27890" t="s">
        <v>17626</v>
      </c>
      <c r="B27890" t="s">
        <v>20</v>
      </c>
      <c r="C27890" t="s">
        <v>19</v>
      </c>
      <c r="D27890" t="s">
        <v>33</v>
      </c>
      <c r="E27890" t="s">
        <v>533</v>
      </c>
    </row>
    <row r="27891" spans="1:5" x14ac:dyDescent="0.25">
      <c r="A27891" t="s">
        <v>11906</v>
      </c>
      <c r="B27891" t="s">
        <v>20</v>
      </c>
      <c r="C27891" t="s">
        <v>19</v>
      </c>
      <c r="D27891" t="s">
        <v>33</v>
      </c>
      <c r="E27891" t="s">
        <v>533</v>
      </c>
    </row>
    <row r="27892" spans="1:5" x14ac:dyDescent="0.25">
      <c r="A27892" t="s">
        <v>28056</v>
      </c>
      <c r="B27892" t="s">
        <v>20</v>
      </c>
      <c r="C27892" t="s">
        <v>19</v>
      </c>
      <c r="D27892" t="s">
        <v>33</v>
      </c>
      <c r="E27892" t="s">
        <v>538</v>
      </c>
    </row>
    <row r="27893" spans="1:5" x14ac:dyDescent="0.25">
      <c r="A27893" t="s">
        <v>21290</v>
      </c>
      <c r="B27893" t="s">
        <v>20</v>
      </c>
      <c r="C27893" t="s">
        <v>19</v>
      </c>
      <c r="D27893" t="s">
        <v>33</v>
      </c>
      <c r="E27893" t="s">
        <v>533</v>
      </c>
    </row>
    <row r="27894" spans="1:5" x14ac:dyDescent="0.25">
      <c r="A27894" t="s">
        <v>28058</v>
      </c>
      <c r="B27894" t="s">
        <v>20</v>
      </c>
      <c r="C27894" t="s">
        <v>19</v>
      </c>
      <c r="D27894" t="s">
        <v>33</v>
      </c>
      <c r="E27894" t="s">
        <v>538</v>
      </c>
    </row>
    <row r="27895" spans="1:5" x14ac:dyDescent="0.25">
      <c r="A27895" t="s">
        <v>28059</v>
      </c>
      <c r="B27895" t="s">
        <v>20</v>
      </c>
      <c r="C27895" t="s">
        <v>19</v>
      </c>
      <c r="D27895" t="s">
        <v>33</v>
      </c>
      <c r="E27895" t="s">
        <v>538</v>
      </c>
    </row>
    <row r="27896" spans="1:5" x14ac:dyDescent="0.25">
      <c r="A27896" t="s">
        <v>9163</v>
      </c>
      <c r="B27896" t="s">
        <v>20</v>
      </c>
      <c r="C27896" t="s">
        <v>23</v>
      </c>
      <c r="D27896" t="s">
        <v>33</v>
      </c>
      <c r="E27896" t="s">
        <v>648</v>
      </c>
    </row>
    <row r="27897" spans="1:5" x14ac:dyDescent="0.25">
      <c r="A27897" t="s">
        <v>28061</v>
      </c>
      <c r="B27897" t="s">
        <v>20</v>
      </c>
      <c r="C27897" t="s">
        <v>19</v>
      </c>
      <c r="D27897" t="s">
        <v>33</v>
      </c>
      <c r="E27897" t="s">
        <v>530</v>
      </c>
    </row>
    <row r="27898" spans="1:5" x14ac:dyDescent="0.25">
      <c r="A27898" t="s">
        <v>28062</v>
      </c>
      <c r="B27898" t="s">
        <v>20</v>
      </c>
      <c r="C27898" t="s">
        <v>19</v>
      </c>
      <c r="D27898" t="s">
        <v>33</v>
      </c>
      <c r="E27898" t="s">
        <v>538</v>
      </c>
    </row>
    <row r="27899" spans="1:5" x14ac:dyDescent="0.25">
      <c r="A27899" t="s">
        <v>4968</v>
      </c>
      <c r="B27899" t="s">
        <v>20</v>
      </c>
      <c r="C27899" t="s">
        <v>19</v>
      </c>
      <c r="D27899" t="s">
        <v>33</v>
      </c>
      <c r="E27899" t="s">
        <v>533</v>
      </c>
    </row>
    <row r="27900" spans="1:5" x14ac:dyDescent="0.25">
      <c r="A27900" t="s">
        <v>28064</v>
      </c>
      <c r="B27900" t="s">
        <v>20</v>
      </c>
      <c r="C27900" t="s">
        <v>19</v>
      </c>
      <c r="D27900" t="s">
        <v>33</v>
      </c>
      <c r="E27900" t="s">
        <v>530</v>
      </c>
    </row>
    <row r="27901" spans="1:5" x14ac:dyDescent="0.25">
      <c r="A27901" t="s">
        <v>22518</v>
      </c>
      <c r="B27901" t="s">
        <v>20</v>
      </c>
      <c r="C27901" t="s">
        <v>19</v>
      </c>
      <c r="D27901" t="s">
        <v>33</v>
      </c>
      <c r="E27901" t="s">
        <v>533</v>
      </c>
    </row>
    <row r="27902" spans="1:5" x14ac:dyDescent="0.25">
      <c r="A27902" t="s">
        <v>28066</v>
      </c>
      <c r="B27902" t="s">
        <v>20</v>
      </c>
      <c r="C27902" t="s">
        <v>19</v>
      </c>
      <c r="D27902" t="s">
        <v>33</v>
      </c>
      <c r="E27902" t="s">
        <v>530</v>
      </c>
    </row>
    <row r="27903" spans="1:5" x14ac:dyDescent="0.25">
      <c r="A27903" t="s">
        <v>18342</v>
      </c>
      <c r="B27903" t="s">
        <v>20</v>
      </c>
      <c r="C27903" t="s">
        <v>19</v>
      </c>
      <c r="D27903" t="s">
        <v>33</v>
      </c>
      <c r="E27903" t="s">
        <v>533</v>
      </c>
    </row>
    <row r="27904" spans="1:5" x14ac:dyDescent="0.25">
      <c r="A27904" t="s">
        <v>28068</v>
      </c>
      <c r="B27904" t="s">
        <v>20</v>
      </c>
      <c r="C27904" t="s">
        <v>19</v>
      </c>
      <c r="D27904" t="s">
        <v>33</v>
      </c>
      <c r="E27904" t="s">
        <v>530</v>
      </c>
    </row>
    <row r="27905" spans="1:5" x14ac:dyDescent="0.25">
      <c r="A27905" t="s">
        <v>9418</v>
      </c>
      <c r="B27905" t="s">
        <v>20</v>
      </c>
      <c r="C27905" t="s">
        <v>19</v>
      </c>
      <c r="D27905" t="s">
        <v>33</v>
      </c>
      <c r="E27905" t="s">
        <v>533</v>
      </c>
    </row>
    <row r="27906" spans="1:5" x14ac:dyDescent="0.25">
      <c r="A27906" t="s">
        <v>28070</v>
      </c>
      <c r="B27906" t="s">
        <v>20</v>
      </c>
      <c r="C27906" t="s">
        <v>19</v>
      </c>
      <c r="D27906" t="s">
        <v>33</v>
      </c>
      <c r="E27906" t="s">
        <v>530</v>
      </c>
    </row>
    <row r="27907" spans="1:5" x14ac:dyDescent="0.25">
      <c r="A27907" t="s">
        <v>24876</v>
      </c>
      <c r="B27907" t="s">
        <v>20</v>
      </c>
      <c r="C27907" t="s">
        <v>19</v>
      </c>
      <c r="D27907" t="s">
        <v>33</v>
      </c>
      <c r="E27907" t="s">
        <v>533</v>
      </c>
    </row>
    <row r="27908" spans="1:5" x14ac:dyDescent="0.25">
      <c r="A27908" t="s">
        <v>28072</v>
      </c>
      <c r="B27908" t="s">
        <v>20</v>
      </c>
      <c r="C27908" t="s">
        <v>19</v>
      </c>
      <c r="D27908" t="s">
        <v>33</v>
      </c>
      <c r="E27908" t="s">
        <v>530</v>
      </c>
    </row>
    <row r="27909" spans="1:5" x14ac:dyDescent="0.25">
      <c r="A27909" t="s">
        <v>24878</v>
      </c>
      <c r="B27909" t="s">
        <v>20</v>
      </c>
      <c r="C27909" t="s">
        <v>19</v>
      </c>
      <c r="D27909" t="s">
        <v>33</v>
      </c>
      <c r="E27909" t="s">
        <v>533</v>
      </c>
    </row>
    <row r="27910" spans="1:5" x14ac:dyDescent="0.25">
      <c r="A27910" t="s">
        <v>28074</v>
      </c>
      <c r="B27910" t="s">
        <v>20</v>
      </c>
      <c r="C27910" t="s">
        <v>19</v>
      </c>
      <c r="D27910" t="s">
        <v>33</v>
      </c>
      <c r="E27910" t="s">
        <v>530</v>
      </c>
    </row>
    <row r="27911" spans="1:5" x14ac:dyDescent="0.25">
      <c r="A27911" t="s">
        <v>15648</v>
      </c>
      <c r="B27911" t="s">
        <v>20</v>
      </c>
      <c r="C27911" t="s">
        <v>19</v>
      </c>
      <c r="D27911" t="s">
        <v>33</v>
      </c>
      <c r="E27911" t="s">
        <v>533</v>
      </c>
    </row>
    <row r="27912" spans="1:5" x14ac:dyDescent="0.25">
      <c r="A27912" t="s">
        <v>28076</v>
      </c>
      <c r="B27912" t="s">
        <v>20</v>
      </c>
      <c r="C27912" t="s">
        <v>21</v>
      </c>
      <c r="D27912" t="s">
        <v>33</v>
      </c>
      <c r="E27912" t="s">
        <v>582</v>
      </c>
    </row>
    <row r="27913" spans="1:5" x14ac:dyDescent="0.25">
      <c r="A27913" t="s">
        <v>9420</v>
      </c>
      <c r="B27913" t="s">
        <v>20</v>
      </c>
      <c r="C27913" t="s">
        <v>19</v>
      </c>
      <c r="D27913" t="s">
        <v>33</v>
      </c>
      <c r="E27913" t="s">
        <v>533</v>
      </c>
    </row>
    <row r="27914" spans="1:5" x14ac:dyDescent="0.25">
      <c r="A27914" t="s">
        <v>28078</v>
      </c>
      <c r="B27914" t="s">
        <v>16</v>
      </c>
      <c r="C27914" t="s">
        <v>15</v>
      </c>
      <c r="D27914" t="s">
        <v>33</v>
      </c>
      <c r="E27914" t="s">
        <v>659</v>
      </c>
    </row>
    <row r="27915" spans="1:5" x14ac:dyDescent="0.25">
      <c r="A27915" t="s">
        <v>28079</v>
      </c>
      <c r="B27915" t="s">
        <v>16</v>
      </c>
      <c r="C27915" t="s">
        <v>17</v>
      </c>
      <c r="D27915" t="s">
        <v>33</v>
      </c>
      <c r="E27915" t="s">
        <v>653</v>
      </c>
    </row>
    <row r="27916" spans="1:5" x14ac:dyDescent="0.25">
      <c r="A27916" t="s">
        <v>28080</v>
      </c>
      <c r="B27916" t="s">
        <v>16</v>
      </c>
      <c r="C27916" t="s">
        <v>17</v>
      </c>
      <c r="D27916" t="s">
        <v>33</v>
      </c>
      <c r="E27916" t="s">
        <v>653</v>
      </c>
    </row>
    <row r="27917" spans="1:5" x14ac:dyDescent="0.25">
      <c r="A27917" t="s">
        <v>18912</v>
      </c>
      <c r="B27917" t="s">
        <v>20</v>
      </c>
      <c r="C27917" t="s">
        <v>19</v>
      </c>
      <c r="D27917" t="s">
        <v>33</v>
      </c>
      <c r="E27917" t="s">
        <v>533</v>
      </c>
    </row>
    <row r="27918" spans="1:5" x14ac:dyDescent="0.25">
      <c r="A27918" t="s">
        <v>28082</v>
      </c>
      <c r="B27918" t="s">
        <v>20</v>
      </c>
      <c r="C27918" t="s">
        <v>24</v>
      </c>
      <c r="D27918" t="s">
        <v>33</v>
      </c>
      <c r="E27918" t="s">
        <v>700</v>
      </c>
    </row>
    <row r="27919" spans="1:5" x14ac:dyDescent="0.25">
      <c r="A27919" t="s">
        <v>18918</v>
      </c>
      <c r="B27919" t="s">
        <v>20</v>
      </c>
      <c r="C27919" t="s">
        <v>19</v>
      </c>
      <c r="D27919" t="s">
        <v>33</v>
      </c>
      <c r="E27919" t="s">
        <v>533</v>
      </c>
    </row>
    <row r="27920" spans="1:5" x14ac:dyDescent="0.25">
      <c r="A27920" t="s">
        <v>28084</v>
      </c>
      <c r="B27920" t="s">
        <v>20</v>
      </c>
      <c r="C27920" t="s">
        <v>19</v>
      </c>
      <c r="D27920" t="s">
        <v>33</v>
      </c>
      <c r="E27920" t="s">
        <v>530</v>
      </c>
    </row>
    <row r="27921" spans="1:5" x14ac:dyDescent="0.25">
      <c r="A27921" t="s">
        <v>23090</v>
      </c>
      <c r="B27921" t="s">
        <v>20</v>
      </c>
      <c r="C27921" t="s">
        <v>19</v>
      </c>
      <c r="D27921" t="s">
        <v>33</v>
      </c>
      <c r="E27921" t="s">
        <v>533</v>
      </c>
    </row>
    <row r="27922" spans="1:5" x14ac:dyDescent="0.25">
      <c r="A27922" t="s">
        <v>28086</v>
      </c>
      <c r="B27922" t="s">
        <v>20</v>
      </c>
      <c r="C27922" t="s">
        <v>19</v>
      </c>
      <c r="D27922" t="s">
        <v>33</v>
      </c>
      <c r="E27922" t="s">
        <v>530</v>
      </c>
    </row>
    <row r="27923" spans="1:5" x14ac:dyDescent="0.25">
      <c r="A27923" t="s">
        <v>28087</v>
      </c>
      <c r="B27923" t="s">
        <v>16</v>
      </c>
      <c r="C27923" t="s">
        <v>17</v>
      </c>
      <c r="D27923" t="s">
        <v>33</v>
      </c>
      <c r="E27923" t="s">
        <v>653</v>
      </c>
    </row>
    <row r="27924" spans="1:5" x14ac:dyDescent="0.25">
      <c r="A27924" t="s">
        <v>10223</v>
      </c>
      <c r="B27924" t="s">
        <v>20</v>
      </c>
      <c r="C27924" t="s">
        <v>19</v>
      </c>
      <c r="D27924" t="s">
        <v>33</v>
      </c>
      <c r="E27924" t="s">
        <v>533</v>
      </c>
    </row>
    <row r="27925" spans="1:5" x14ac:dyDescent="0.25">
      <c r="A27925" t="s">
        <v>28089</v>
      </c>
      <c r="B27925" t="s">
        <v>20</v>
      </c>
      <c r="C27925" t="s">
        <v>19</v>
      </c>
      <c r="D27925" t="s">
        <v>33</v>
      </c>
      <c r="E27925" t="s">
        <v>530</v>
      </c>
    </row>
    <row r="27926" spans="1:5" x14ac:dyDescent="0.25">
      <c r="A27926" t="s">
        <v>28090</v>
      </c>
      <c r="B27926" t="s">
        <v>16</v>
      </c>
      <c r="C27926" t="s">
        <v>17</v>
      </c>
      <c r="D27926" t="s">
        <v>33</v>
      </c>
      <c r="E27926" t="s">
        <v>653</v>
      </c>
    </row>
    <row r="27927" spans="1:5" x14ac:dyDescent="0.25">
      <c r="A27927" t="s">
        <v>21620</v>
      </c>
      <c r="B27927" t="s">
        <v>20</v>
      </c>
      <c r="C27927" t="s">
        <v>19</v>
      </c>
      <c r="D27927" t="s">
        <v>33</v>
      </c>
      <c r="E27927" t="s">
        <v>533</v>
      </c>
    </row>
    <row r="27928" spans="1:5" x14ac:dyDescent="0.25">
      <c r="A27928" t="s">
        <v>28092</v>
      </c>
      <c r="B27928" t="s">
        <v>20</v>
      </c>
      <c r="C27928" t="s">
        <v>19</v>
      </c>
      <c r="D27928" t="s">
        <v>33</v>
      </c>
      <c r="E27928" t="s">
        <v>562</v>
      </c>
    </row>
    <row r="27929" spans="1:5" x14ac:dyDescent="0.25">
      <c r="A27929" t="s">
        <v>18914</v>
      </c>
      <c r="B27929" t="s">
        <v>20</v>
      </c>
      <c r="C27929" t="s">
        <v>19</v>
      </c>
      <c r="D27929" t="s">
        <v>33</v>
      </c>
      <c r="E27929" t="s">
        <v>533</v>
      </c>
    </row>
    <row r="27930" spans="1:5" x14ac:dyDescent="0.25">
      <c r="A27930" t="s">
        <v>28094</v>
      </c>
      <c r="B27930" t="s">
        <v>20</v>
      </c>
      <c r="C27930" t="s">
        <v>19</v>
      </c>
      <c r="D27930" t="s">
        <v>33</v>
      </c>
      <c r="E27930" t="s">
        <v>530</v>
      </c>
    </row>
    <row r="27931" spans="1:5" x14ac:dyDescent="0.25">
      <c r="A27931" t="s">
        <v>27970</v>
      </c>
      <c r="B27931" t="s">
        <v>20</v>
      </c>
      <c r="C27931" t="s">
        <v>19</v>
      </c>
      <c r="D27931" t="s">
        <v>33</v>
      </c>
      <c r="E27931" t="s">
        <v>533</v>
      </c>
    </row>
    <row r="27932" spans="1:5" x14ac:dyDescent="0.25">
      <c r="A27932" t="s">
        <v>28096</v>
      </c>
      <c r="B27932" t="s">
        <v>20</v>
      </c>
      <c r="C27932" t="s">
        <v>19</v>
      </c>
      <c r="D27932" t="s">
        <v>33</v>
      </c>
      <c r="E27932" t="s">
        <v>530</v>
      </c>
    </row>
    <row r="27933" spans="1:5" x14ac:dyDescent="0.25">
      <c r="A27933" t="s">
        <v>28097</v>
      </c>
      <c r="B27933" t="s">
        <v>16</v>
      </c>
      <c r="C27933" t="s">
        <v>17</v>
      </c>
      <c r="D27933" t="s">
        <v>33</v>
      </c>
      <c r="E27933" t="s">
        <v>653</v>
      </c>
    </row>
    <row r="27934" spans="1:5" x14ac:dyDescent="0.25">
      <c r="A27934" t="s">
        <v>28098</v>
      </c>
      <c r="B27934" t="s">
        <v>20</v>
      </c>
      <c r="C27934" t="s">
        <v>21</v>
      </c>
      <c r="D27934" t="s">
        <v>33</v>
      </c>
      <c r="E27934" t="s">
        <v>581</v>
      </c>
    </row>
    <row r="27935" spans="1:5" x14ac:dyDescent="0.25">
      <c r="A27935" t="s">
        <v>28085</v>
      </c>
      <c r="B27935" t="s">
        <v>20</v>
      </c>
      <c r="C27935" t="s">
        <v>19</v>
      </c>
      <c r="D27935" t="s">
        <v>33</v>
      </c>
      <c r="E27935" t="s">
        <v>533</v>
      </c>
    </row>
    <row r="27936" spans="1:5" x14ac:dyDescent="0.25">
      <c r="A27936" t="s">
        <v>28100</v>
      </c>
      <c r="B27936" t="s">
        <v>20</v>
      </c>
      <c r="C27936" t="s">
        <v>21</v>
      </c>
      <c r="D27936" t="s">
        <v>33</v>
      </c>
      <c r="E27936" t="s">
        <v>582</v>
      </c>
    </row>
    <row r="27937" spans="1:5" x14ac:dyDescent="0.25">
      <c r="A27937" t="s">
        <v>23086</v>
      </c>
      <c r="B27937" t="s">
        <v>20</v>
      </c>
      <c r="C27937" t="s">
        <v>19</v>
      </c>
      <c r="D27937" t="s">
        <v>33</v>
      </c>
      <c r="E27937" t="s">
        <v>533</v>
      </c>
    </row>
    <row r="27938" spans="1:5" x14ac:dyDescent="0.25">
      <c r="A27938" t="s">
        <v>28102</v>
      </c>
      <c r="B27938" t="s">
        <v>20</v>
      </c>
      <c r="C27938" t="s">
        <v>19</v>
      </c>
      <c r="D27938" t="s">
        <v>33</v>
      </c>
      <c r="E27938" t="s">
        <v>530</v>
      </c>
    </row>
    <row r="27939" spans="1:5" x14ac:dyDescent="0.25">
      <c r="A27939" t="s">
        <v>28103</v>
      </c>
      <c r="B27939" t="s">
        <v>20</v>
      </c>
      <c r="C27939" t="s">
        <v>19</v>
      </c>
      <c r="D27939" t="s">
        <v>33</v>
      </c>
      <c r="E27939" t="s">
        <v>538</v>
      </c>
    </row>
    <row r="27940" spans="1:5" x14ac:dyDescent="0.25">
      <c r="A27940" t="s">
        <v>8127</v>
      </c>
      <c r="B27940" t="s">
        <v>20</v>
      </c>
      <c r="C27940" t="s">
        <v>19</v>
      </c>
      <c r="D27940" t="s">
        <v>33</v>
      </c>
      <c r="E27940" t="s">
        <v>533</v>
      </c>
    </row>
    <row r="27941" spans="1:5" x14ac:dyDescent="0.25">
      <c r="A27941" t="s">
        <v>28105</v>
      </c>
      <c r="B27941" t="s">
        <v>20</v>
      </c>
      <c r="C27941" t="s">
        <v>19</v>
      </c>
      <c r="D27941" t="s">
        <v>33</v>
      </c>
      <c r="E27941" t="s">
        <v>530</v>
      </c>
    </row>
    <row r="27942" spans="1:5" x14ac:dyDescent="0.25">
      <c r="A27942" t="s">
        <v>28106</v>
      </c>
      <c r="B27942" t="s">
        <v>20</v>
      </c>
      <c r="C27942" t="s">
        <v>21</v>
      </c>
      <c r="D27942" t="s">
        <v>33</v>
      </c>
      <c r="E27942" t="s">
        <v>581</v>
      </c>
    </row>
    <row r="27943" spans="1:5" x14ac:dyDescent="0.25">
      <c r="A27943" t="s">
        <v>26353</v>
      </c>
      <c r="B27943" t="s">
        <v>20</v>
      </c>
      <c r="C27943" t="s">
        <v>19</v>
      </c>
      <c r="D27943" t="s">
        <v>33</v>
      </c>
      <c r="E27943" t="s">
        <v>533</v>
      </c>
    </row>
    <row r="27944" spans="1:5" x14ac:dyDescent="0.25">
      <c r="A27944" t="s">
        <v>28108</v>
      </c>
      <c r="B27944" t="s">
        <v>20</v>
      </c>
      <c r="C27944" t="s">
        <v>21</v>
      </c>
      <c r="D27944" t="s">
        <v>33</v>
      </c>
      <c r="E27944" t="s">
        <v>582</v>
      </c>
    </row>
    <row r="27945" spans="1:5" x14ac:dyDescent="0.25">
      <c r="A27945" t="s">
        <v>26356</v>
      </c>
      <c r="B27945" t="s">
        <v>20</v>
      </c>
      <c r="C27945" t="s">
        <v>19</v>
      </c>
      <c r="D27945" t="s">
        <v>33</v>
      </c>
      <c r="E27945" t="s">
        <v>533</v>
      </c>
    </row>
    <row r="27946" spans="1:5" x14ac:dyDescent="0.25">
      <c r="A27946" t="s">
        <v>28110</v>
      </c>
      <c r="B27946" t="s">
        <v>20</v>
      </c>
      <c r="C27946" t="s">
        <v>19</v>
      </c>
      <c r="D27946" t="s">
        <v>33</v>
      </c>
      <c r="E27946" t="s">
        <v>538</v>
      </c>
    </row>
    <row r="27947" spans="1:5" x14ac:dyDescent="0.25">
      <c r="A27947" t="s">
        <v>28111</v>
      </c>
      <c r="B27947" t="s">
        <v>20</v>
      </c>
      <c r="C27947" t="s">
        <v>19</v>
      </c>
      <c r="D27947" t="s">
        <v>33</v>
      </c>
      <c r="E27947" t="s">
        <v>538</v>
      </c>
    </row>
    <row r="27948" spans="1:5" x14ac:dyDescent="0.25">
      <c r="A27948" t="s">
        <v>26246</v>
      </c>
      <c r="B27948" t="s">
        <v>20</v>
      </c>
      <c r="C27948" t="s">
        <v>19</v>
      </c>
      <c r="D27948" t="s">
        <v>65</v>
      </c>
      <c r="E27948" t="s">
        <v>533</v>
      </c>
    </row>
    <row r="27949" spans="1:5" x14ac:dyDescent="0.25">
      <c r="A27949" t="s">
        <v>10387</v>
      </c>
      <c r="B27949" t="s">
        <v>20</v>
      </c>
      <c r="C27949" t="s">
        <v>19</v>
      </c>
      <c r="D27949" t="s">
        <v>33</v>
      </c>
      <c r="E27949" t="s">
        <v>533</v>
      </c>
    </row>
    <row r="27950" spans="1:5" x14ac:dyDescent="0.25">
      <c r="A27950" t="s">
        <v>28114</v>
      </c>
      <c r="B27950" t="s">
        <v>20</v>
      </c>
      <c r="C27950" t="s">
        <v>26</v>
      </c>
      <c r="D27950" t="s">
        <v>33</v>
      </c>
      <c r="E27950" t="s">
        <v>1015</v>
      </c>
    </row>
    <row r="27951" spans="1:5" x14ac:dyDescent="0.25">
      <c r="A27951" t="s">
        <v>28115</v>
      </c>
      <c r="B27951" t="s">
        <v>16</v>
      </c>
      <c r="C27951" t="s">
        <v>15</v>
      </c>
      <c r="D27951" t="s">
        <v>33</v>
      </c>
      <c r="E27951" t="s">
        <v>708</v>
      </c>
    </row>
    <row r="27952" spans="1:5" x14ac:dyDescent="0.25">
      <c r="A27952" t="s">
        <v>8091</v>
      </c>
      <c r="B27952" t="s">
        <v>20</v>
      </c>
      <c r="C27952" t="s">
        <v>19</v>
      </c>
      <c r="D27952" t="s">
        <v>33</v>
      </c>
      <c r="E27952" t="s">
        <v>533</v>
      </c>
    </row>
    <row r="27953" spans="1:5" x14ac:dyDescent="0.25">
      <c r="A27953" t="s">
        <v>28117</v>
      </c>
      <c r="B27953" t="s">
        <v>16</v>
      </c>
      <c r="C27953" t="s">
        <v>17</v>
      </c>
      <c r="D27953" t="s">
        <v>33</v>
      </c>
      <c r="E27953" t="s">
        <v>653</v>
      </c>
    </row>
    <row r="27954" spans="1:5" x14ac:dyDescent="0.25">
      <c r="A27954" t="s">
        <v>28118</v>
      </c>
      <c r="B27954" t="s">
        <v>16</v>
      </c>
      <c r="C27954" t="s">
        <v>17</v>
      </c>
      <c r="D27954" t="s">
        <v>33</v>
      </c>
      <c r="E27954" t="s">
        <v>653</v>
      </c>
    </row>
    <row r="27955" spans="1:5" x14ac:dyDescent="0.25">
      <c r="A27955" t="s">
        <v>28119</v>
      </c>
      <c r="B27955" t="s">
        <v>20</v>
      </c>
      <c r="C27955" t="s">
        <v>21</v>
      </c>
      <c r="D27955" t="s">
        <v>33</v>
      </c>
      <c r="E27955" t="s">
        <v>574</v>
      </c>
    </row>
    <row r="27956" spans="1:5" x14ac:dyDescent="0.25">
      <c r="A27956" t="s">
        <v>28120</v>
      </c>
      <c r="B27956" t="s">
        <v>20</v>
      </c>
      <c r="C27956" t="s">
        <v>19</v>
      </c>
      <c r="D27956" t="s">
        <v>33</v>
      </c>
      <c r="E27956" t="s">
        <v>500</v>
      </c>
    </row>
    <row r="27957" spans="1:5" x14ac:dyDescent="0.25">
      <c r="A27957" t="s">
        <v>28121</v>
      </c>
      <c r="B27957" t="s">
        <v>16</v>
      </c>
      <c r="C27957" t="s">
        <v>17</v>
      </c>
      <c r="D27957" t="s">
        <v>33</v>
      </c>
      <c r="E27957" t="s">
        <v>627</v>
      </c>
    </row>
    <row r="27958" spans="1:5" x14ac:dyDescent="0.25">
      <c r="A27958" t="s">
        <v>28122</v>
      </c>
      <c r="B27958" t="s">
        <v>16</v>
      </c>
      <c r="C27958" t="s">
        <v>17</v>
      </c>
      <c r="D27958" t="s">
        <v>33</v>
      </c>
      <c r="E27958" t="s">
        <v>627</v>
      </c>
    </row>
    <row r="27959" spans="1:5" x14ac:dyDescent="0.25">
      <c r="A27959" t="s">
        <v>28123</v>
      </c>
      <c r="B27959" t="s">
        <v>16</v>
      </c>
      <c r="C27959" t="s">
        <v>17</v>
      </c>
      <c r="D27959" t="s">
        <v>33</v>
      </c>
      <c r="E27959" t="s">
        <v>627</v>
      </c>
    </row>
    <row r="27960" spans="1:5" x14ac:dyDescent="0.25">
      <c r="A27960" t="s">
        <v>28124</v>
      </c>
      <c r="B27960" t="s">
        <v>16</v>
      </c>
      <c r="C27960" t="s">
        <v>17</v>
      </c>
      <c r="D27960" t="s">
        <v>33</v>
      </c>
      <c r="E27960" t="s">
        <v>627</v>
      </c>
    </row>
    <row r="27961" spans="1:5" x14ac:dyDescent="0.25">
      <c r="A27961" t="s">
        <v>20831</v>
      </c>
      <c r="B27961" t="s">
        <v>20</v>
      </c>
      <c r="C27961" t="s">
        <v>19</v>
      </c>
      <c r="D27961" t="s">
        <v>33</v>
      </c>
      <c r="E27961" t="s">
        <v>533</v>
      </c>
    </row>
    <row r="27962" spans="1:5" x14ac:dyDescent="0.25">
      <c r="A27962" t="s">
        <v>28126</v>
      </c>
      <c r="B27962" t="s">
        <v>20</v>
      </c>
      <c r="C27962" t="s">
        <v>21</v>
      </c>
      <c r="D27962" t="s">
        <v>33</v>
      </c>
      <c r="E27962" t="s">
        <v>582</v>
      </c>
    </row>
    <row r="27963" spans="1:5" x14ac:dyDescent="0.25">
      <c r="A27963" t="s">
        <v>23092</v>
      </c>
      <c r="B27963" t="s">
        <v>20</v>
      </c>
      <c r="C27963" t="s">
        <v>19</v>
      </c>
      <c r="D27963" t="s">
        <v>33</v>
      </c>
      <c r="E27963" t="s">
        <v>533</v>
      </c>
    </row>
    <row r="27964" spans="1:5" x14ac:dyDescent="0.25">
      <c r="A27964" t="s">
        <v>28128</v>
      </c>
      <c r="B27964" t="s">
        <v>20</v>
      </c>
      <c r="C27964" t="s">
        <v>19</v>
      </c>
      <c r="D27964" t="s">
        <v>33</v>
      </c>
      <c r="E27964" t="s">
        <v>921</v>
      </c>
    </row>
    <row r="27965" spans="1:5" x14ac:dyDescent="0.25">
      <c r="A27965" t="s">
        <v>28129</v>
      </c>
      <c r="B27965" t="s">
        <v>16</v>
      </c>
      <c r="C27965" t="s">
        <v>17</v>
      </c>
      <c r="D27965" t="s">
        <v>33</v>
      </c>
      <c r="E27965" t="s">
        <v>1045</v>
      </c>
    </row>
    <row r="27966" spans="1:5" x14ac:dyDescent="0.25">
      <c r="A27966" t="s">
        <v>28130</v>
      </c>
      <c r="B27966" t="s">
        <v>20</v>
      </c>
      <c r="C27966" t="s">
        <v>19</v>
      </c>
      <c r="D27966" t="s">
        <v>33</v>
      </c>
      <c r="E27966" t="s">
        <v>530</v>
      </c>
    </row>
    <row r="27967" spans="1:5" x14ac:dyDescent="0.25">
      <c r="A27967" t="s">
        <v>22617</v>
      </c>
      <c r="B27967" t="s">
        <v>20</v>
      </c>
      <c r="C27967" t="s">
        <v>19</v>
      </c>
      <c r="D27967" t="s">
        <v>33</v>
      </c>
      <c r="E27967" t="s">
        <v>533</v>
      </c>
    </row>
    <row r="27968" spans="1:5" x14ac:dyDescent="0.25">
      <c r="A27968" t="s">
        <v>9399</v>
      </c>
      <c r="B27968" t="s">
        <v>20</v>
      </c>
      <c r="C27968" t="s">
        <v>19</v>
      </c>
      <c r="D27968" t="s">
        <v>33</v>
      </c>
      <c r="E27968" t="s">
        <v>533</v>
      </c>
    </row>
    <row r="27969" spans="1:5" x14ac:dyDescent="0.25">
      <c r="A27969" t="s">
        <v>28133</v>
      </c>
      <c r="B27969" t="s">
        <v>20</v>
      </c>
      <c r="C27969" t="s">
        <v>23</v>
      </c>
      <c r="D27969" t="s">
        <v>33</v>
      </c>
      <c r="E27969" t="s">
        <v>734</v>
      </c>
    </row>
    <row r="27970" spans="1:5" x14ac:dyDescent="0.25">
      <c r="A27970" t="s">
        <v>28644</v>
      </c>
      <c r="B27970" t="s">
        <v>20</v>
      </c>
      <c r="C27970" t="s">
        <v>19</v>
      </c>
      <c r="D27970" t="s">
        <v>33</v>
      </c>
      <c r="E27970" t="s">
        <v>533</v>
      </c>
    </row>
    <row r="27971" spans="1:5" x14ac:dyDescent="0.25">
      <c r="A27971" t="s">
        <v>28135</v>
      </c>
      <c r="B27971" t="s">
        <v>20</v>
      </c>
      <c r="C27971" t="s">
        <v>23</v>
      </c>
      <c r="D27971" t="s">
        <v>33</v>
      </c>
      <c r="E27971" t="s">
        <v>734</v>
      </c>
    </row>
    <row r="27972" spans="1:5" x14ac:dyDescent="0.25">
      <c r="A27972" t="s">
        <v>27573</v>
      </c>
      <c r="B27972" t="s">
        <v>20</v>
      </c>
      <c r="C27972" t="s">
        <v>19</v>
      </c>
      <c r="D27972" t="s">
        <v>33</v>
      </c>
      <c r="E27972" t="s">
        <v>533</v>
      </c>
    </row>
    <row r="27973" spans="1:5" x14ac:dyDescent="0.25">
      <c r="A27973" t="s">
        <v>28137</v>
      </c>
      <c r="B27973" t="s">
        <v>20</v>
      </c>
      <c r="C27973" t="s">
        <v>19</v>
      </c>
      <c r="D27973" t="s">
        <v>33</v>
      </c>
      <c r="E27973" t="s">
        <v>538</v>
      </c>
    </row>
    <row r="27974" spans="1:5" x14ac:dyDescent="0.25">
      <c r="A27974" t="s">
        <v>21625</v>
      </c>
      <c r="B27974" t="s">
        <v>20</v>
      </c>
      <c r="C27974" t="s">
        <v>19</v>
      </c>
      <c r="D27974" t="s">
        <v>33</v>
      </c>
      <c r="E27974" t="s">
        <v>533</v>
      </c>
    </row>
    <row r="27975" spans="1:5" x14ac:dyDescent="0.25">
      <c r="A27975" t="s">
        <v>24680</v>
      </c>
      <c r="B27975" t="s">
        <v>20</v>
      </c>
      <c r="C27975" t="s">
        <v>19</v>
      </c>
      <c r="D27975" t="s">
        <v>33</v>
      </c>
      <c r="E27975" t="s">
        <v>533</v>
      </c>
    </row>
    <row r="27976" spans="1:5" x14ac:dyDescent="0.25">
      <c r="A27976" t="s">
        <v>28140</v>
      </c>
      <c r="B27976" t="s">
        <v>20</v>
      </c>
      <c r="C27976" t="s">
        <v>19</v>
      </c>
      <c r="D27976" t="s">
        <v>33</v>
      </c>
      <c r="E27976" t="s">
        <v>539</v>
      </c>
    </row>
    <row r="27977" spans="1:5" x14ac:dyDescent="0.25">
      <c r="A27977" t="s">
        <v>28141</v>
      </c>
      <c r="B27977" t="s">
        <v>16</v>
      </c>
      <c r="C27977" t="s">
        <v>17</v>
      </c>
      <c r="D27977" t="s">
        <v>69</v>
      </c>
      <c r="E27977" t="s">
        <v>650</v>
      </c>
    </row>
    <row r="27978" spans="1:5" x14ac:dyDescent="0.25">
      <c r="A27978" t="s">
        <v>9607</v>
      </c>
      <c r="B27978" t="s">
        <v>20</v>
      </c>
      <c r="C27978" t="s">
        <v>19</v>
      </c>
      <c r="D27978" t="s">
        <v>33</v>
      </c>
      <c r="E27978" t="s">
        <v>533</v>
      </c>
    </row>
    <row r="27979" spans="1:5" x14ac:dyDescent="0.25">
      <c r="A27979" t="s">
        <v>28143</v>
      </c>
      <c r="B27979" t="s">
        <v>20</v>
      </c>
      <c r="C27979" t="s">
        <v>19</v>
      </c>
      <c r="D27979" t="s">
        <v>33</v>
      </c>
      <c r="E27979" t="s">
        <v>538</v>
      </c>
    </row>
    <row r="27980" spans="1:5" x14ac:dyDescent="0.25">
      <c r="A27980" t="s">
        <v>9416</v>
      </c>
      <c r="B27980" t="s">
        <v>20</v>
      </c>
      <c r="C27980" t="s">
        <v>19</v>
      </c>
      <c r="D27980" t="s">
        <v>33</v>
      </c>
      <c r="E27980" t="s">
        <v>533</v>
      </c>
    </row>
    <row r="27981" spans="1:5" x14ac:dyDescent="0.25">
      <c r="A27981" t="s">
        <v>28145</v>
      </c>
      <c r="B27981" t="s">
        <v>20</v>
      </c>
      <c r="C27981" t="s">
        <v>19</v>
      </c>
      <c r="D27981" t="s">
        <v>33</v>
      </c>
      <c r="E27981" t="s">
        <v>562</v>
      </c>
    </row>
    <row r="27982" spans="1:5" x14ac:dyDescent="0.25">
      <c r="A27982" t="s">
        <v>28146</v>
      </c>
      <c r="B27982" t="s">
        <v>20</v>
      </c>
      <c r="C27982" t="s">
        <v>19</v>
      </c>
      <c r="D27982" t="s">
        <v>33</v>
      </c>
      <c r="E27982" t="s">
        <v>539</v>
      </c>
    </row>
    <row r="27983" spans="1:5" x14ac:dyDescent="0.25">
      <c r="A27983" t="s">
        <v>25574</v>
      </c>
      <c r="B27983" t="s">
        <v>20</v>
      </c>
      <c r="C27983" t="s">
        <v>19</v>
      </c>
      <c r="D27983" t="s">
        <v>33</v>
      </c>
      <c r="E27983" t="s">
        <v>533</v>
      </c>
    </row>
    <row r="27984" spans="1:5" x14ac:dyDescent="0.25">
      <c r="A27984" t="s">
        <v>28147</v>
      </c>
      <c r="B27984" t="s">
        <v>20</v>
      </c>
      <c r="C27984" t="s">
        <v>19</v>
      </c>
      <c r="D27984" t="s">
        <v>33</v>
      </c>
      <c r="E27984" t="s">
        <v>562</v>
      </c>
    </row>
    <row r="27985" spans="1:5" x14ac:dyDescent="0.25">
      <c r="A27985" t="s">
        <v>28149</v>
      </c>
      <c r="B27985" t="s">
        <v>16</v>
      </c>
      <c r="C27985" t="s">
        <v>17</v>
      </c>
      <c r="D27985" t="s">
        <v>33</v>
      </c>
      <c r="E27985" t="s">
        <v>653</v>
      </c>
    </row>
    <row r="27986" spans="1:5" x14ac:dyDescent="0.25">
      <c r="A27986" t="s">
        <v>11905</v>
      </c>
      <c r="B27986" t="s">
        <v>20</v>
      </c>
      <c r="C27986" t="s">
        <v>19</v>
      </c>
      <c r="D27986" t="s">
        <v>33</v>
      </c>
      <c r="E27986" t="s">
        <v>533</v>
      </c>
    </row>
    <row r="27987" spans="1:5" x14ac:dyDescent="0.25">
      <c r="A27987" t="s">
        <v>28151</v>
      </c>
      <c r="B27987" t="s">
        <v>20</v>
      </c>
      <c r="C27987" t="s">
        <v>19</v>
      </c>
      <c r="D27987" t="s">
        <v>33</v>
      </c>
      <c r="E27987" t="s">
        <v>562</v>
      </c>
    </row>
    <row r="27988" spans="1:5" x14ac:dyDescent="0.25">
      <c r="A27988" t="s">
        <v>21288</v>
      </c>
      <c r="B27988" t="s">
        <v>20</v>
      </c>
      <c r="C27988" t="s">
        <v>19</v>
      </c>
      <c r="D27988" t="s">
        <v>33</v>
      </c>
      <c r="E27988" t="s">
        <v>533</v>
      </c>
    </row>
    <row r="27989" spans="1:5" x14ac:dyDescent="0.25">
      <c r="A27989" t="s">
        <v>28153</v>
      </c>
      <c r="B27989" t="s">
        <v>20</v>
      </c>
      <c r="C27989" t="s">
        <v>19</v>
      </c>
      <c r="D27989" t="s">
        <v>33</v>
      </c>
      <c r="E27989" t="s">
        <v>538</v>
      </c>
    </row>
    <row r="27990" spans="1:5" x14ac:dyDescent="0.25">
      <c r="A27990" t="s">
        <v>15653</v>
      </c>
      <c r="B27990" t="s">
        <v>20</v>
      </c>
      <c r="C27990" t="s">
        <v>19</v>
      </c>
      <c r="D27990" t="s">
        <v>33</v>
      </c>
      <c r="E27990" t="s">
        <v>533</v>
      </c>
    </row>
    <row r="27991" spans="1:5" x14ac:dyDescent="0.25">
      <c r="A27991" t="s">
        <v>28155</v>
      </c>
      <c r="B27991" t="s">
        <v>20</v>
      </c>
      <c r="C27991" t="s">
        <v>19</v>
      </c>
      <c r="D27991" t="s">
        <v>33</v>
      </c>
      <c r="E27991" t="s">
        <v>530</v>
      </c>
    </row>
    <row r="27992" spans="1:5" x14ac:dyDescent="0.25">
      <c r="A27992" t="s">
        <v>10225</v>
      </c>
      <c r="B27992" t="s">
        <v>20</v>
      </c>
      <c r="C27992" t="s">
        <v>19</v>
      </c>
      <c r="D27992" t="s">
        <v>33</v>
      </c>
      <c r="E27992" t="s">
        <v>533</v>
      </c>
    </row>
    <row r="27993" spans="1:5" x14ac:dyDescent="0.25">
      <c r="A27993" t="s">
        <v>28157</v>
      </c>
      <c r="B27993" t="s">
        <v>20</v>
      </c>
      <c r="C27993" t="s">
        <v>19</v>
      </c>
      <c r="D27993" t="s">
        <v>33</v>
      </c>
      <c r="E27993" t="s">
        <v>538</v>
      </c>
    </row>
    <row r="27994" spans="1:5" x14ac:dyDescent="0.25">
      <c r="A27994" t="s">
        <v>28158</v>
      </c>
      <c r="B27994" t="s">
        <v>16</v>
      </c>
      <c r="C27994" t="s">
        <v>15</v>
      </c>
      <c r="D27994" t="s">
        <v>33</v>
      </c>
      <c r="E27994" t="s">
        <v>659</v>
      </c>
    </row>
    <row r="27995" spans="1:5" x14ac:dyDescent="0.25">
      <c r="A27995" t="s">
        <v>21622</v>
      </c>
      <c r="B27995" t="s">
        <v>20</v>
      </c>
      <c r="C27995" t="s">
        <v>19</v>
      </c>
      <c r="D27995" t="s">
        <v>33</v>
      </c>
      <c r="E27995" t="s">
        <v>533</v>
      </c>
    </row>
    <row r="27996" spans="1:5" x14ac:dyDescent="0.25">
      <c r="A27996" t="s">
        <v>10224</v>
      </c>
      <c r="B27996" t="s">
        <v>20</v>
      </c>
      <c r="C27996" t="s">
        <v>19</v>
      </c>
      <c r="D27996" t="s">
        <v>33</v>
      </c>
      <c r="E27996" t="s">
        <v>533</v>
      </c>
    </row>
    <row r="27997" spans="1:5" x14ac:dyDescent="0.25">
      <c r="A27997" t="s">
        <v>28161</v>
      </c>
      <c r="B27997" t="s">
        <v>20</v>
      </c>
      <c r="C27997" t="s">
        <v>19</v>
      </c>
      <c r="D27997" t="s">
        <v>33</v>
      </c>
      <c r="E27997" t="s">
        <v>530</v>
      </c>
    </row>
    <row r="27998" spans="1:5" x14ac:dyDescent="0.25">
      <c r="A27998" t="s">
        <v>21877</v>
      </c>
      <c r="B27998" t="s">
        <v>20</v>
      </c>
      <c r="C27998" t="s">
        <v>19</v>
      </c>
      <c r="D27998" t="s">
        <v>33</v>
      </c>
      <c r="E27998" t="s">
        <v>533</v>
      </c>
    </row>
    <row r="27999" spans="1:5" x14ac:dyDescent="0.25">
      <c r="A27999" t="s">
        <v>28163</v>
      </c>
      <c r="B27999" t="s">
        <v>20</v>
      </c>
      <c r="C27999" t="s">
        <v>21</v>
      </c>
      <c r="D27999" t="s">
        <v>33</v>
      </c>
      <c r="E27999" t="s">
        <v>582</v>
      </c>
    </row>
    <row r="28000" spans="1:5" x14ac:dyDescent="0.25">
      <c r="A28000" t="s">
        <v>28367</v>
      </c>
      <c r="B28000" t="s">
        <v>20</v>
      </c>
      <c r="C28000" t="s">
        <v>19</v>
      </c>
      <c r="D28000" t="s">
        <v>33</v>
      </c>
      <c r="E28000" t="s">
        <v>533</v>
      </c>
    </row>
    <row r="28001" spans="1:5" x14ac:dyDescent="0.25">
      <c r="A28001" t="s">
        <v>28165</v>
      </c>
      <c r="B28001" t="s">
        <v>20</v>
      </c>
      <c r="C28001" t="s">
        <v>19</v>
      </c>
      <c r="D28001" t="s">
        <v>33</v>
      </c>
      <c r="E28001" t="s">
        <v>530</v>
      </c>
    </row>
    <row r="28002" spans="1:5" x14ac:dyDescent="0.25">
      <c r="A28002" t="s">
        <v>28166</v>
      </c>
      <c r="B28002" t="s">
        <v>16</v>
      </c>
      <c r="C28002" t="s">
        <v>17</v>
      </c>
      <c r="D28002" t="s">
        <v>33</v>
      </c>
      <c r="E28002" t="s">
        <v>653</v>
      </c>
    </row>
    <row r="28003" spans="1:5" x14ac:dyDescent="0.25">
      <c r="A28003" t="s">
        <v>3460</v>
      </c>
      <c r="B28003" t="s">
        <v>20</v>
      </c>
      <c r="C28003" t="s">
        <v>19</v>
      </c>
      <c r="D28003" t="s">
        <v>33</v>
      </c>
      <c r="E28003" t="s">
        <v>533</v>
      </c>
    </row>
    <row r="28004" spans="1:5" x14ac:dyDescent="0.25">
      <c r="A28004" t="s">
        <v>28168</v>
      </c>
      <c r="B28004" t="s">
        <v>20</v>
      </c>
      <c r="C28004" t="s">
        <v>19</v>
      </c>
      <c r="D28004" t="s">
        <v>33</v>
      </c>
      <c r="E28004" t="s">
        <v>530</v>
      </c>
    </row>
    <row r="28005" spans="1:5" x14ac:dyDescent="0.25">
      <c r="A28005" t="s">
        <v>27911</v>
      </c>
      <c r="B28005" t="s">
        <v>20</v>
      </c>
      <c r="C28005" t="s">
        <v>19</v>
      </c>
      <c r="D28005" t="s">
        <v>33</v>
      </c>
      <c r="E28005" t="s">
        <v>533</v>
      </c>
    </row>
    <row r="28006" spans="1:5" x14ac:dyDescent="0.25">
      <c r="A28006" t="s">
        <v>28365</v>
      </c>
      <c r="B28006" t="s">
        <v>20</v>
      </c>
      <c r="C28006" t="s">
        <v>19</v>
      </c>
      <c r="D28006" t="s">
        <v>33</v>
      </c>
      <c r="E28006" t="s">
        <v>533</v>
      </c>
    </row>
    <row r="28007" spans="1:5" x14ac:dyDescent="0.25">
      <c r="A28007" t="s">
        <v>26229</v>
      </c>
      <c r="B28007" t="s">
        <v>20</v>
      </c>
      <c r="C28007" t="s">
        <v>19</v>
      </c>
      <c r="D28007" t="s">
        <v>33</v>
      </c>
      <c r="E28007" t="s">
        <v>533</v>
      </c>
    </row>
    <row r="28008" spans="1:5" x14ac:dyDescent="0.25">
      <c r="A28008" t="s">
        <v>26245</v>
      </c>
      <c r="B28008" t="s">
        <v>20</v>
      </c>
      <c r="C28008" t="s">
        <v>19</v>
      </c>
      <c r="D28008" t="s">
        <v>65</v>
      </c>
      <c r="E28008" t="s">
        <v>533</v>
      </c>
    </row>
    <row r="28009" spans="1:5" x14ac:dyDescent="0.25">
      <c r="A28009" t="s">
        <v>15629</v>
      </c>
      <c r="B28009" t="s">
        <v>20</v>
      </c>
      <c r="C28009" t="s">
        <v>19</v>
      </c>
      <c r="D28009" t="s">
        <v>33</v>
      </c>
      <c r="E28009" t="s">
        <v>533</v>
      </c>
    </row>
    <row r="28010" spans="1:5" x14ac:dyDescent="0.25">
      <c r="A28010" t="s">
        <v>28174</v>
      </c>
      <c r="B28010" t="s">
        <v>20</v>
      </c>
      <c r="C28010" t="s">
        <v>19</v>
      </c>
      <c r="D28010" t="s">
        <v>33</v>
      </c>
      <c r="E28010" t="s">
        <v>530</v>
      </c>
    </row>
    <row r="28011" spans="1:5" x14ac:dyDescent="0.25">
      <c r="A28011" t="s">
        <v>28176</v>
      </c>
      <c r="B28011" t="s">
        <v>20</v>
      </c>
      <c r="C28011" t="s">
        <v>19</v>
      </c>
      <c r="D28011" t="s">
        <v>33</v>
      </c>
      <c r="E28011" t="s">
        <v>530</v>
      </c>
    </row>
    <row r="28012" spans="1:5" x14ac:dyDescent="0.25">
      <c r="A28012" t="s">
        <v>23027</v>
      </c>
      <c r="B28012" t="s">
        <v>20</v>
      </c>
      <c r="C28012" t="s">
        <v>19</v>
      </c>
      <c r="D28012" t="s">
        <v>33</v>
      </c>
      <c r="E28012" t="s">
        <v>533</v>
      </c>
    </row>
    <row r="28013" spans="1:5" x14ac:dyDescent="0.25">
      <c r="A28013" t="s">
        <v>23030</v>
      </c>
      <c r="B28013" t="s">
        <v>20</v>
      </c>
      <c r="C28013" t="s">
        <v>19</v>
      </c>
      <c r="D28013" t="s">
        <v>33</v>
      </c>
      <c r="E28013" t="s">
        <v>533</v>
      </c>
    </row>
    <row r="28014" spans="1:5" x14ac:dyDescent="0.25">
      <c r="A28014" t="s">
        <v>28178</v>
      </c>
      <c r="B28014" t="s">
        <v>20</v>
      </c>
      <c r="C28014" t="s">
        <v>21</v>
      </c>
      <c r="D28014" t="s">
        <v>33</v>
      </c>
      <c r="E28014" t="s">
        <v>581</v>
      </c>
    </row>
    <row r="28015" spans="1:5" x14ac:dyDescent="0.25">
      <c r="A28015" t="s">
        <v>23031</v>
      </c>
      <c r="B28015" t="s">
        <v>20</v>
      </c>
      <c r="C28015" t="s">
        <v>19</v>
      </c>
      <c r="D28015" t="s">
        <v>33</v>
      </c>
      <c r="E28015" t="s">
        <v>533</v>
      </c>
    </row>
    <row r="28016" spans="1:5" x14ac:dyDescent="0.25">
      <c r="A28016" t="s">
        <v>28180</v>
      </c>
      <c r="B28016" t="s">
        <v>20</v>
      </c>
      <c r="C28016" t="s">
        <v>21</v>
      </c>
      <c r="D28016" t="s">
        <v>33</v>
      </c>
      <c r="E28016" t="s">
        <v>581</v>
      </c>
    </row>
    <row r="28017" spans="1:5" x14ac:dyDescent="0.25">
      <c r="A28017" t="s">
        <v>23271</v>
      </c>
      <c r="B28017" t="s">
        <v>20</v>
      </c>
      <c r="C28017" t="s">
        <v>19</v>
      </c>
      <c r="D28017" t="s">
        <v>33</v>
      </c>
      <c r="E28017" t="s">
        <v>533</v>
      </c>
    </row>
    <row r="28018" spans="1:5" x14ac:dyDescent="0.25">
      <c r="A28018" t="s">
        <v>28182</v>
      </c>
      <c r="B28018" t="s">
        <v>20</v>
      </c>
      <c r="C28018" t="s">
        <v>19</v>
      </c>
      <c r="D28018" t="s">
        <v>33</v>
      </c>
      <c r="E28018" t="s">
        <v>538</v>
      </c>
    </row>
    <row r="28019" spans="1:5" x14ac:dyDescent="0.25">
      <c r="A28019" t="s">
        <v>9488</v>
      </c>
      <c r="B28019" t="s">
        <v>20</v>
      </c>
      <c r="C28019" t="s">
        <v>19</v>
      </c>
      <c r="D28019" t="s">
        <v>33</v>
      </c>
      <c r="E28019" t="s">
        <v>533</v>
      </c>
    </row>
    <row r="28020" spans="1:5" x14ac:dyDescent="0.25">
      <c r="A28020" t="s">
        <v>28184</v>
      </c>
      <c r="B28020" t="s">
        <v>20</v>
      </c>
      <c r="C28020" t="s">
        <v>21</v>
      </c>
      <c r="D28020" t="s">
        <v>33</v>
      </c>
      <c r="E28020" t="s">
        <v>581</v>
      </c>
    </row>
    <row r="28021" spans="1:5" x14ac:dyDescent="0.25">
      <c r="A28021" t="s">
        <v>28185</v>
      </c>
      <c r="B28021" t="s">
        <v>20</v>
      </c>
      <c r="C28021" t="s">
        <v>21</v>
      </c>
      <c r="D28021" t="s">
        <v>33</v>
      </c>
      <c r="E28021" t="s">
        <v>582</v>
      </c>
    </row>
    <row r="28022" spans="1:5" x14ac:dyDescent="0.25">
      <c r="A28022" t="s">
        <v>9487</v>
      </c>
      <c r="B28022" t="s">
        <v>20</v>
      </c>
      <c r="C28022" t="s">
        <v>19</v>
      </c>
      <c r="D28022" t="s">
        <v>33</v>
      </c>
      <c r="E28022" t="s">
        <v>533</v>
      </c>
    </row>
    <row r="28023" spans="1:5" x14ac:dyDescent="0.25">
      <c r="A28023" t="s">
        <v>8045</v>
      </c>
      <c r="B28023" t="s">
        <v>20</v>
      </c>
      <c r="C28023" t="s">
        <v>19</v>
      </c>
      <c r="D28023" t="s">
        <v>33</v>
      </c>
      <c r="E28023" t="s">
        <v>533</v>
      </c>
    </row>
    <row r="28024" spans="1:5" x14ac:dyDescent="0.25">
      <c r="A28024" t="s">
        <v>28188</v>
      </c>
      <c r="B28024" t="s">
        <v>20</v>
      </c>
      <c r="C28024" t="s">
        <v>19</v>
      </c>
      <c r="D28024" t="s">
        <v>33</v>
      </c>
      <c r="E28024" t="s">
        <v>538</v>
      </c>
    </row>
    <row r="28025" spans="1:5" x14ac:dyDescent="0.25">
      <c r="A28025" t="s">
        <v>15568</v>
      </c>
      <c r="B28025" t="s">
        <v>20</v>
      </c>
      <c r="C28025" t="s">
        <v>19</v>
      </c>
      <c r="D28025" t="s">
        <v>33</v>
      </c>
      <c r="E28025" t="s">
        <v>533</v>
      </c>
    </row>
    <row r="28026" spans="1:5" x14ac:dyDescent="0.25">
      <c r="A28026" t="s">
        <v>28190</v>
      </c>
      <c r="B28026" t="s">
        <v>20</v>
      </c>
      <c r="C28026" t="s">
        <v>21</v>
      </c>
      <c r="D28026" t="s">
        <v>33</v>
      </c>
      <c r="E28026" t="s">
        <v>581</v>
      </c>
    </row>
    <row r="28027" spans="1:5" x14ac:dyDescent="0.25">
      <c r="A28027" t="s">
        <v>17584</v>
      </c>
      <c r="B28027" t="s">
        <v>20</v>
      </c>
      <c r="C28027" t="s">
        <v>19</v>
      </c>
      <c r="D28027" t="s">
        <v>33</v>
      </c>
      <c r="E28027" t="s">
        <v>553</v>
      </c>
    </row>
    <row r="28028" spans="1:5" x14ac:dyDescent="0.25">
      <c r="A28028" t="s">
        <v>28192</v>
      </c>
      <c r="B28028" t="s">
        <v>20</v>
      </c>
      <c r="C28028" t="s">
        <v>19</v>
      </c>
      <c r="D28028" t="s">
        <v>33</v>
      </c>
      <c r="E28028" t="s">
        <v>538</v>
      </c>
    </row>
    <row r="28029" spans="1:5" x14ac:dyDescent="0.25">
      <c r="A28029" t="s">
        <v>26939</v>
      </c>
      <c r="B28029" t="s">
        <v>20</v>
      </c>
      <c r="C28029" t="s">
        <v>19</v>
      </c>
      <c r="D28029" t="s">
        <v>33</v>
      </c>
      <c r="E28029" t="s">
        <v>533</v>
      </c>
    </row>
    <row r="28030" spans="1:5" x14ac:dyDescent="0.25">
      <c r="A28030" t="s">
        <v>28194</v>
      </c>
      <c r="B28030" t="s">
        <v>20</v>
      </c>
      <c r="C28030" t="s">
        <v>19</v>
      </c>
      <c r="D28030" t="s">
        <v>33</v>
      </c>
      <c r="E28030" t="s">
        <v>538</v>
      </c>
    </row>
    <row r="28031" spans="1:5" x14ac:dyDescent="0.25">
      <c r="A28031" t="s">
        <v>23088</v>
      </c>
      <c r="B28031" t="s">
        <v>20</v>
      </c>
      <c r="C28031" t="s">
        <v>19</v>
      </c>
      <c r="D28031" t="s">
        <v>33</v>
      </c>
      <c r="E28031" t="s">
        <v>533</v>
      </c>
    </row>
    <row r="28032" spans="1:5" x14ac:dyDescent="0.25">
      <c r="A28032" t="s">
        <v>28196</v>
      </c>
      <c r="B28032" t="s">
        <v>20</v>
      </c>
      <c r="C28032" t="s">
        <v>22</v>
      </c>
      <c r="D28032" t="s">
        <v>33</v>
      </c>
      <c r="E28032" t="s">
        <v>536</v>
      </c>
    </row>
    <row r="28033" spans="1:5" x14ac:dyDescent="0.25">
      <c r="A28033" t="s">
        <v>9534</v>
      </c>
      <c r="B28033" t="s">
        <v>20</v>
      </c>
      <c r="C28033" t="s">
        <v>19</v>
      </c>
      <c r="D28033" t="s">
        <v>33</v>
      </c>
      <c r="E28033" t="s">
        <v>533</v>
      </c>
    </row>
    <row r="28034" spans="1:5" x14ac:dyDescent="0.25">
      <c r="A28034" t="s">
        <v>28198</v>
      </c>
      <c r="B28034" t="s">
        <v>20</v>
      </c>
      <c r="C28034" t="s">
        <v>23</v>
      </c>
      <c r="D28034" t="s">
        <v>33</v>
      </c>
      <c r="E28034" t="s">
        <v>739</v>
      </c>
    </row>
    <row r="28035" spans="1:5" x14ac:dyDescent="0.25">
      <c r="A28035" t="s">
        <v>9344</v>
      </c>
      <c r="B28035" t="s">
        <v>20</v>
      </c>
      <c r="C28035" t="s">
        <v>19</v>
      </c>
      <c r="D28035" t="s">
        <v>33</v>
      </c>
      <c r="E28035" t="s">
        <v>533</v>
      </c>
    </row>
    <row r="28036" spans="1:5" x14ac:dyDescent="0.25">
      <c r="A28036" t="s">
        <v>28200</v>
      </c>
      <c r="B28036" t="s">
        <v>20</v>
      </c>
      <c r="C28036" t="s">
        <v>21</v>
      </c>
      <c r="D28036" t="s">
        <v>33</v>
      </c>
      <c r="E28036" t="s">
        <v>581</v>
      </c>
    </row>
    <row r="28037" spans="1:5" x14ac:dyDescent="0.25">
      <c r="A28037" t="s">
        <v>3619</v>
      </c>
      <c r="B28037" t="s">
        <v>20</v>
      </c>
      <c r="C28037" t="s">
        <v>19</v>
      </c>
      <c r="D28037" t="s">
        <v>33</v>
      </c>
      <c r="E28037" t="s">
        <v>533</v>
      </c>
    </row>
    <row r="28038" spans="1:5" x14ac:dyDescent="0.25">
      <c r="A28038" t="s">
        <v>28202</v>
      </c>
      <c r="B28038" t="s">
        <v>20</v>
      </c>
      <c r="C28038" t="s">
        <v>19</v>
      </c>
      <c r="D28038" t="s">
        <v>33</v>
      </c>
      <c r="E28038" t="s">
        <v>538</v>
      </c>
    </row>
    <row r="28039" spans="1:5" x14ac:dyDescent="0.25">
      <c r="A28039" t="s">
        <v>3743</v>
      </c>
      <c r="B28039" t="s">
        <v>20</v>
      </c>
      <c r="C28039" t="s">
        <v>19</v>
      </c>
      <c r="D28039" t="s">
        <v>33</v>
      </c>
      <c r="E28039" t="s">
        <v>533</v>
      </c>
    </row>
    <row r="28040" spans="1:5" x14ac:dyDescent="0.25">
      <c r="A28040" t="s">
        <v>28204</v>
      </c>
      <c r="B28040" t="s">
        <v>20</v>
      </c>
      <c r="C28040" t="s">
        <v>19</v>
      </c>
      <c r="D28040" t="s">
        <v>33</v>
      </c>
      <c r="E28040" t="s">
        <v>538</v>
      </c>
    </row>
    <row r="28041" spans="1:5" x14ac:dyDescent="0.25">
      <c r="A28041" t="s">
        <v>9158</v>
      </c>
      <c r="B28041" t="s">
        <v>20</v>
      </c>
      <c r="C28041" t="s">
        <v>19</v>
      </c>
      <c r="D28041" t="s">
        <v>33</v>
      </c>
      <c r="E28041" t="s">
        <v>533</v>
      </c>
    </row>
    <row r="28042" spans="1:5" x14ac:dyDescent="0.25">
      <c r="A28042" t="s">
        <v>28206</v>
      </c>
      <c r="B28042" t="s">
        <v>20</v>
      </c>
      <c r="C28042" t="s">
        <v>21</v>
      </c>
      <c r="D28042" t="s">
        <v>33</v>
      </c>
      <c r="E28042" t="s">
        <v>581</v>
      </c>
    </row>
    <row r="28043" spans="1:5" x14ac:dyDescent="0.25">
      <c r="A28043" t="s">
        <v>28207</v>
      </c>
      <c r="B28043" t="s">
        <v>16</v>
      </c>
      <c r="C28043" t="s">
        <v>17</v>
      </c>
      <c r="D28043" t="s">
        <v>33</v>
      </c>
      <c r="E28043" t="s">
        <v>653</v>
      </c>
    </row>
    <row r="28044" spans="1:5" x14ac:dyDescent="0.25">
      <c r="A28044" t="s">
        <v>2709</v>
      </c>
      <c r="B28044" t="s">
        <v>20</v>
      </c>
      <c r="C28044" t="s">
        <v>19</v>
      </c>
      <c r="D28044" t="s">
        <v>33</v>
      </c>
      <c r="E28044" t="s">
        <v>533</v>
      </c>
    </row>
    <row r="28045" spans="1:5" x14ac:dyDescent="0.25">
      <c r="A28045" t="s">
        <v>28209</v>
      </c>
      <c r="B28045" t="s">
        <v>20</v>
      </c>
      <c r="C28045" t="s">
        <v>19</v>
      </c>
      <c r="D28045" t="s">
        <v>33</v>
      </c>
      <c r="E28045" t="s">
        <v>530</v>
      </c>
    </row>
    <row r="28046" spans="1:5" x14ac:dyDescent="0.25">
      <c r="A28046" t="s">
        <v>10256</v>
      </c>
      <c r="B28046" t="s">
        <v>20</v>
      </c>
      <c r="C28046" t="s">
        <v>19</v>
      </c>
      <c r="D28046" t="s">
        <v>33</v>
      </c>
      <c r="E28046" t="s">
        <v>553</v>
      </c>
    </row>
    <row r="28047" spans="1:5" x14ac:dyDescent="0.25">
      <c r="A28047" t="s">
        <v>28211</v>
      </c>
      <c r="B28047" t="s">
        <v>20</v>
      </c>
      <c r="C28047" t="s">
        <v>19</v>
      </c>
      <c r="D28047" t="s">
        <v>33</v>
      </c>
      <c r="E28047" t="s">
        <v>530</v>
      </c>
    </row>
    <row r="28048" spans="1:5" x14ac:dyDescent="0.25">
      <c r="A28048" t="s">
        <v>15569</v>
      </c>
      <c r="B28048" t="s">
        <v>20</v>
      </c>
      <c r="C28048" t="s">
        <v>19</v>
      </c>
      <c r="D28048" t="s">
        <v>33</v>
      </c>
      <c r="E28048" t="s">
        <v>533</v>
      </c>
    </row>
    <row r="28049" spans="1:5" x14ac:dyDescent="0.25">
      <c r="A28049" t="s">
        <v>28213</v>
      </c>
      <c r="B28049" t="s">
        <v>20</v>
      </c>
      <c r="C28049" t="s">
        <v>19</v>
      </c>
      <c r="D28049" t="s">
        <v>33</v>
      </c>
      <c r="E28049" t="s">
        <v>530</v>
      </c>
    </row>
    <row r="28050" spans="1:5" x14ac:dyDescent="0.25">
      <c r="A28050" t="s">
        <v>13651</v>
      </c>
      <c r="B28050" t="s">
        <v>20</v>
      </c>
      <c r="C28050" t="s">
        <v>19</v>
      </c>
      <c r="D28050" t="s">
        <v>33</v>
      </c>
      <c r="E28050" t="s">
        <v>533</v>
      </c>
    </row>
    <row r="28051" spans="1:5" x14ac:dyDescent="0.25">
      <c r="A28051" t="s">
        <v>28215</v>
      </c>
      <c r="B28051" t="s">
        <v>20</v>
      </c>
      <c r="C28051" t="s">
        <v>19</v>
      </c>
      <c r="D28051" t="s">
        <v>33</v>
      </c>
      <c r="E28051" t="s">
        <v>530</v>
      </c>
    </row>
    <row r="28052" spans="1:5" x14ac:dyDescent="0.25">
      <c r="A28052" t="s">
        <v>13707</v>
      </c>
      <c r="B28052" t="s">
        <v>20</v>
      </c>
      <c r="C28052" t="s">
        <v>19</v>
      </c>
      <c r="D28052" t="s">
        <v>33</v>
      </c>
      <c r="E28052" t="s">
        <v>533</v>
      </c>
    </row>
    <row r="28053" spans="1:5" x14ac:dyDescent="0.25">
      <c r="A28053" t="s">
        <v>28217</v>
      </c>
      <c r="B28053" t="s">
        <v>20</v>
      </c>
      <c r="C28053" t="s">
        <v>19</v>
      </c>
      <c r="D28053" t="s">
        <v>33</v>
      </c>
      <c r="E28053" t="s">
        <v>530</v>
      </c>
    </row>
    <row r="28054" spans="1:5" x14ac:dyDescent="0.25">
      <c r="A28054" t="s">
        <v>22665</v>
      </c>
      <c r="B28054" t="s">
        <v>20</v>
      </c>
      <c r="C28054" t="s">
        <v>19</v>
      </c>
      <c r="D28054" t="s">
        <v>33</v>
      </c>
      <c r="E28054" t="s">
        <v>533</v>
      </c>
    </row>
    <row r="28055" spans="1:5" x14ac:dyDescent="0.25">
      <c r="A28055" t="s">
        <v>28219</v>
      </c>
      <c r="B28055" t="s">
        <v>20</v>
      </c>
      <c r="C28055" t="s">
        <v>19</v>
      </c>
      <c r="D28055" t="s">
        <v>33</v>
      </c>
      <c r="E28055" t="s">
        <v>530</v>
      </c>
    </row>
    <row r="28056" spans="1:5" x14ac:dyDescent="0.25">
      <c r="A28056" t="s">
        <v>22732</v>
      </c>
      <c r="B28056" t="s">
        <v>20</v>
      </c>
      <c r="C28056" t="s">
        <v>19</v>
      </c>
      <c r="D28056" t="s">
        <v>33</v>
      </c>
      <c r="E28056" t="s">
        <v>533</v>
      </c>
    </row>
    <row r="28057" spans="1:5" x14ac:dyDescent="0.25">
      <c r="A28057" t="s">
        <v>7516</v>
      </c>
      <c r="B28057" t="s">
        <v>20</v>
      </c>
      <c r="C28057" t="s">
        <v>19</v>
      </c>
      <c r="D28057" t="s">
        <v>33</v>
      </c>
      <c r="E28057" t="s">
        <v>533</v>
      </c>
    </row>
    <row r="28058" spans="1:5" x14ac:dyDescent="0.25">
      <c r="A28058" t="s">
        <v>28222</v>
      </c>
      <c r="B28058" t="s">
        <v>20</v>
      </c>
      <c r="C28058" t="s">
        <v>19</v>
      </c>
      <c r="D28058" t="s">
        <v>33</v>
      </c>
      <c r="E28058" t="s">
        <v>538</v>
      </c>
    </row>
    <row r="28059" spans="1:5" x14ac:dyDescent="0.25">
      <c r="A28059" t="s">
        <v>5276</v>
      </c>
      <c r="B28059" t="s">
        <v>20</v>
      </c>
      <c r="C28059" t="s">
        <v>19</v>
      </c>
      <c r="D28059" t="s">
        <v>33</v>
      </c>
      <c r="E28059" t="s">
        <v>533</v>
      </c>
    </row>
    <row r="28060" spans="1:5" x14ac:dyDescent="0.25">
      <c r="A28060" t="s">
        <v>28224</v>
      </c>
      <c r="B28060" t="s">
        <v>20</v>
      </c>
      <c r="C28060" t="s">
        <v>19</v>
      </c>
      <c r="D28060" t="s">
        <v>33</v>
      </c>
      <c r="E28060" t="s">
        <v>538</v>
      </c>
    </row>
    <row r="28061" spans="1:5" x14ac:dyDescent="0.25">
      <c r="A28061" t="s">
        <v>28225</v>
      </c>
      <c r="B28061" t="s">
        <v>16</v>
      </c>
      <c r="C28061" t="s">
        <v>17</v>
      </c>
      <c r="D28061" t="s">
        <v>33</v>
      </c>
      <c r="E28061" t="s">
        <v>653</v>
      </c>
    </row>
    <row r="28062" spans="1:5" x14ac:dyDescent="0.25">
      <c r="A28062" t="s">
        <v>22516</v>
      </c>
      <c r="B28062" t="s">
        <v>20</v>
      </c>
      <c r="C28062" t="s">
        <v>19</v>
      </c>
      <c r="D28062" t="s">
        <v>33</v>
      </c>
      <c r="E28062" t="s">
        <v>533</v>
      </c>
    </row>
    <row r="28063" spans="1:5" x14ac:dyDescent="0.25">
      <c r="A28063" t="s">
        <v>28227</v>
      </c>
      <c r="B28063" t="s">
        <v>20</v>
      </c>
      <c r="C28063" t="s">
        <v>19</v>
      </c>
      <c r="D28063" t="s">
        <v>33</v>
      </c>
      <c r="E28063" t="s">
        <v>531</v>
      </c>
    </row>
    <row r="28064" spans="1:5" x14ac:dyDescent="0.25">
      <c r="A28064" t="s">
        <v>28228</v>
      </c>
      <c r="B28064" t="s">
        <v>20</v>
      </c>
      <c r="C28064" t="s">
        <v>19</v>
      </c>
      <c r="D28064" t="s">
        <v>33</v>
      </c>
      <c r="E28064" t="s">
        <v>562</v>
      </c>
    </row>
    <row r="28065" spans="1:5" x14ac:dyDescent="0.25">
      <c r="A28065" t="s">
        <v>16415</v>
      </c>
      <c r="B28065" t="s">
        <v>20</v>
      </c>
      <c r="C28065" t="s">
        <v>19</v>
      </c>
      <c r="D28065" t="s">
        <v>33</v>
      </c>
      <c r="E28065" t="s">
        <v>533</v>
      </c>
    </row>
    <row r="28066" spans="1:5" x14ac:dyDescent="0.25">
      <c r="A28066" t="s">
        <v>28230</v>
      </c>
      <c r="B28066" t="s">
        <v>20</v>
      </c>
      <c r="C28066" t="s">
        <v>19</v>
      </c>
      <c r="D28066" t="s">
        <v>33</v>
      </c>
      <c r="E28066" t="s">
        <v>530</v>
      </c>
    </row>
    <row r="28067" spans="1:5" x14ac:dyDescent="0.25">
      <c r="A28067" t="s">
        <v>10229</v>
      </c>
      <c r="B28067" t="s">
        <v>20</v>
      </c>
      <c r="C28067" t="s">
        <v>19</v>
      </c>
      <c r="D28067" t="s">
        <v>33</v>
      </c>
      <c r="E28067" t="s">
        <v>533</v>
      </c>
    </row>
    <row r="28068" spans="1:5" x14ac:dyDescent="0.25">
      <c r="A28068" t="s">
        <v>28232</v>
      </c>
      <c r="B28068" t="s">
        <v>20</v>
      </c>
      <c r="C28068" t="s">
        <v>19</v>
      </c>
      <c r="D28068" t="s">
        <v>33</v>
      </c>
      <c r="E28068" t="s">
        <v>530</v>
      </c>
    </row>
    <row r="28069" spans="1:5" x14ac:dyDescent="0.25">
      <c r="A28069" t="s">
        <v>27683</v>
      </c>
      <c r="B28069" t="s">
        <v>20</v>
      </c>
      <c r="C28069" t="s">
        <v>19</v>
      </c>
      <c r="D28069" t="s">
        <v>33</v>
      </c>
      <c r="E28069" t="s">
        <v>533</v>
      </c>
    </row>
    <row r="28070" spans="1:5" x14ac:dyDescent="0.25">
      <c r="A28070" t="s">
        <v>28234</v>
      </c>
      <c r="B28070" t="s">
        <v>20</v>
      </c>
      <c r="C28070" t="s">
        <v>19</v>
      </c>
      <c r="D28070" t="s">
        <v>33</v>
      </c>
      <c r="E28070" t="s">
        <v>530</v>
      </c>
    </row>
    <row r="28071" spans="1:5" x14ac:dyDescent="0.25">
      <c r="A28071" t="s">
        <v>15688</v>
      </c>
      <c r="B28071" t="s">
        <v>20</v>
      </c>
      <c r="C28071" t="s">
        <v>19</v>
      </c>
      <c r="D28071" t="s">
        <v>33</v>
      </c>
      <c r="E28071" t="s">
        <v>553</v>
      </c>
    </row>
    <row r="28072" spans="1:5" x14ac:dyDescent="0.25">
      <c r="A28072" t="s">
        <v>28236</v>
      </c>
      <c r="B28072" t="s">
        <v>20</v>
      </c>
      <c r="C28072" t="s">
        <v>19</v>
      </c>
      <c r="D28072" t="s">
        <v>33</v>
      </c>
      <c r="E28072" t="s">
        <v>530</v>
      </c>
    </row>
    <row r="28073" spans="1:5" x14ac:dyDescent="0.25">
      <c r="A28073" t="s">
        <v>28237</v>
      </c>
      <c r="B28073" t="s">
        <v>20</v>
      </c>
      <c r="C28073" t="s">
        <v>19</v>
      </c>
      <c r="D28073" t="s">
        <v>33</v>
      </c>
      <c r="E28073" t="s">
        <v>538</v>
      </c>
    </row>
    <row r="28074" spans="1:5" x14ac:dyDescent="0.25">
      <c r="A28074" t="s">
        <v>5277</v>
      </c>
      <c r="B28074" t="s">
        <v>20</v>
      </c>
      <c r="C28074" t="s">
        <v>19</v>
      </c>
      <c r="D28074" t="s">
        <v>33</v>
      </c>
      <c r="E28074" t="s">
        <v>533</v>
      </c>
    </row>
    <row r="28075" spans="1:5" x14ac:dyDescent="0.25">
      <c r="A28075" t="s">
        <v>28239</v>
      </c>
      <c r="B28075" t="s">
        <v>20</v>
      </c>
      <c r="C28075" t="s">
        <v>24</v>
      </c>
      <c r="D28075" t="s">
        <v>33</v>
      </c>
      <c r="E28075" t="s">
        <v>700</v>
      </c>
    </row>
    <row r="28076" spans="1:5" x14ac:dyDescent="0.25">
      <c r="A28076" t="s">
        <v>5104</v>
      </c>
      <c r="B28076" t="s">
        <v>20</v>
      </c>
      <c r="C28076" t="s">
        <v>19</v>
      </c>
      <c r="D28076" t="s">
        <v>33</v>
      </c>
      <c r="E28076" t="s">
        <v>553</v>
      </c>
    </row>
    <row r="28077" spans="1:5" x14ac:dyDescent="0.25">
      <c r="A28077" t="s">
        <v>28241</v>
      </c>
      <c r="B28077" t="s">
        <v>20</v>
      </c>
      <c r="C28077" t="s">
        <v>19</v>
      </c>
      <c r="D28077" t="s">
        <v>33</v>
      </c>
      <c r="E28077" t="s">
        <v>530</v>
      </c>
    </row>
    <row r="28078" spans="1:5" x14ac:dyDescent="0.25">
      <c r="A28078" t="s">
        <v>26352</v>
      </c>
      <c r="B28078" t="s">
        <v>20</v>
      </c>
      <c r="C28078" t="s">
        <v>19</v>
      </c>
      <c r="D28078" t="s">
        <v>33</v>
      </c>
      <c r="E28078" t="s">
        <v>533</v>
      </c>
    </row>
    <row r="28079" spans="1:5" x14ac:dyDescent="0.25">
      <c r="A28079" t="s">
        <v>28243</v>
      </c>
      <c r="B28079" t="s">
        <v>20</v>
      </c>
      <c r="C28079" t="s">
        <v>24</v>
      </c>
      <c r="D28079" t="s">
        <v>33</v>
      </c>
      <c r="E28079" t="s">
        <v>699</v>
      </c>
    </row>
    <row r="28080" spans="1:5" x14ac:dyDescent="0.25">
      <c r="A28080" t="s">
        <v>28244</v>
      </c>
      <c r="B28080" t="s">
        <v>20</v>
      </c>
      <c r="C28080" t="s">
        <v>24</v>
      </c>
      <c r="D28080" t="s">
        <v>33</v>
      </c>
      <c r="E28080" t="s">
        <v>700</v>
      </c>
    </row>
    <row r="28081" spans="1:5" x14ac:dyDescent="0.25">
      <c r="A28081" t="s">
        <v>26355</v>
      </c>
      <c r="B28081" t="s">
        <v>20</v>
      </c>
      <c r="C28081" t="s">
        <v>19</v>
      </c>
      <c r="D28081" t="s">
        <v>33</v>
      </c>
      <c r="E28081" t="s">
        <v>533</v>
      </c>
    </row>
    <row r="28082" spans="1:5" x14ac:dyDescent="0.25">
      <c r="A28082" t="s">
        <v>15560</v>
      </c>
      <c r="B28082" t="s">
        <v>20</v>
      </c>
      <c r="C28082" t="s">
        <v>19</v>
      </c>
      <c r="D28082" t="s">
        <v>33</v>
      </c>
      <c r="E28082" t="s">
        <v>533</v>
      </c>
    </row>
    <row r="28083" spans="1:5" x14ac:dyDescent="0.25">
      <c r="A28083" t="s">
        <v>28247</v>
      </c>
      <c r="B28083" t="s">
        <v>20</v>
      </c>
      <c r="C28083" t="s">
        <v>19</v>
      </c>
      <c r="D28083" t="s">
        <v>33</v>
      </c>
      <c r="E28083" t="s">
        <v>530</v>
      </c>
    </row>
    <row r="28084" spans="1:5" x14ac:dyDescent="0.25">
      <c r="A28084" t="s">
        <v>2505</v>
      </c>
      <c r="B28084" t="s">
        <v>20</v>
      </c>
      <c r="C28084" t="s">
        <v>19</v>
      </c>
      <c r="D28084" t="s">
        <v>33</v>
      </c>
      <c r="E28084" t="s">
        <v>533</v>
      </c>
    </row>
    <row r="28085" spans="1:5" x14ac:dyDescent="0.25">
      <c r="A28085" t="s">
        <v>28249</v>
      </c>
      <c r="B28085" t="s">
        <v>20</v>
      </c>
      <c r="C28085" t="s">
        <v>19</v>
      </c>
      <c r="D28085" t="s">
        <v>33</v>
      </c>
      <c r="E28085" t="s">
        <v>538</v>
      </c>
    </row>
    <row r="28086" spans="1:5" x14ac:dyDescent="0.25">
      <c r="A28086" t="s">
        <v>17033</v>
      </c>
      <c r="B28086" t="s">
        <v>20</v>
      </c>
      <c r="C28086" t="s">
        <v>19</v>
      </c>
      <c r="D28086" t="s">
        <v>33</v>
      </c>
      <c r="E28086" t="s">
        <v>533</v>
      </c>
    </row>
    <row r="28087" spans="1:5" x14ac:dyDescent="0.25">
      <c r="A28087" t="s">
        <v>5105</v>
      </c>
      <c r="B28087" t="s">
        <v>20</v>
      </c>
      <c r="C28087" t="s">
        <v>19</v>
      </c>
      <c r="D28087" t="s">
        <v>33</v>
      </c>
      <c r="E28087" t="s">
        <v>533</v>
      </c>
    </row>
    <row r="28088" spans="1:5" x14ac:dyDescent="0.25">
      <c r="A28088" t="s">
        <v>28252</v>
      </c>
      <c r="B28088" t="s">
        <v>20</v>
      </c>
      <c r="C28088" t="s">
        <v>19</v>
      </c>
      <c r="D28088" t="s">
        <v>33</v>
      </c>
      <c r="E28088" t="s">
        <v>538</v>
      </c>
    </row>
    <row r="28089" spans="1:5" x14ac:dyDescent="0.25">
      <c r="A28089" t="s">
        <v>28253</v>
      </c>
      <c r="B28089" t="s">
        <v>20</v>
      </c>
      <c r="C28089" t="s">
        <v>19</v>
      </c>
      <c r="D28089" t="s">
        <v>33</v>
      </c>
      <c r="E28089" t="s">
        <v>530</v>
      </c>
    </row>
    <row r="28090" spans="1:5" x14ac:dyDescent="0.25">
      <c r="A28090" t="s">
        <v>28254</v>
      </c>
      <c r="B28090" t="s">
        <v>16</v>
      </c>
      <c r="C28090" t="s">
        <v>15</v>
      </c>
      <c r="D28090" t="s">
        <v>33</v>
      </c>
      <c r="E28090" t="s">
        <v>586</v>
      </c>
    </row>
    <row r="28091" spans="1:5" x14ac:dyDescent="0.25">
      <c r="A28091" t="s">
        <v>28255</v>
      </c>
      <c r="B28091" t="s">
        <v>16</v>
      </c>
      <c r="C28091" t="s">
        <v>15</v>
      </c>
      <c r="D28091" t="s">
        <v>33</v>
      </c>
      <c r="E28091" t="s">
        <v>586</v>
      </c>
    </row>
    <row r="28092" spans="1:5" x14ac:dyDescent="0.25">
      <c r="A28092" t="s">
        <v>17216</v>
      </c>
      <c r="B28092" t="s">
        <v>20</v>
      </c>
      <c r="C28092" t="s">
        <v>19</v>
      </c>
      <c r="D28092" t="s">
        <v>33</v>
      </c>
      <c r="E28092" t="s">
        <v>533</v>
      </c>
    </row>
    <row r="28093" spans="1:5" x14ac:dyDescent="0.25">
      <c r="A28093" t="s">
        <v>28257</v>
      </c>
      <c r="B28093" t="s">
        <v>20</v>
      </c>
      <c r="C28093" t="s">
        <v>19</v>
      </c>
      <c r="D28093" t="s">
        <v>33</v>
      </c>
      <c r="E28093" t="s">
        <v>530</v>
      </c>
    </row>
    <row r="28094" spans="1:5" x14ac:dyDescent="0.25">
      <c r="A28094" t="s">
        <v>17219</v>
      </c>
      <c r="B28094" t="s">
        <v>20</v>
      </c>
      <c r="C28094" t="s">
        <v>19</v>
      </c>
      <c r="D28094" t="s">
        <v>33</v>
      </c>
      <c r="E28094" t="s">
        <v>533</v>
      </c>
    </row>
    <row r="28095" spans="1:5" x14ac:dyDescent="0.25">
      <c r="A28095" t="s">
        <v>28259</v>
      </c>
      <c r="B28095" t="s">
        <v>20</v>
      </c>
      <c r="C28095" t="s">
        <v>19</v>
      </c>
      <c r="D28095" t="s">
        <v>33</v>
      </c>
      <c r="E28095" t="s">
        <v>530</v>
      </c>
    </row>
    <row r="28096" spans="1:5" x14ac:dyDescent="0.25">
      <c r="A28096" t="s">
        <v>17222</v>
      </c>
      <c r="B28096" t="s">
        <v>20</v>
      </c>
      <c r="C28096" t="s">
        <v>19</v>
      </c>
      <c r="D28096" t="s">
        <v>33</v>
      </c>
      <c r="E28096" t="s">
        <v>533</v>
      </c>
    </row>
    <row r="28097" spans="1:5" x14ac:dyDescent="0.25">
      <c r="A28097" t="s">
        <v>28261</v>
      </c>
      <c r="B28097" t="s">
        <v>20</v>
      </c>
      <c r="C28097" t="s">
        <v>19</v>
      </c>
      <c r="D28097" t="s">
        <v>33</v>
      </c>
      <c r="E28097" t="s">
        <v>530</v>
      </c>
    </row>
    <row r="28098" spans="1:5" x14ac:dyDescent="0.25">
      <c r="A28098" t="s">
        <v>28263</v>
      </c>
      <c r="B28098" t="s">
        <v>20</v>
      </c>
      <c r="C28098" t="s">
        <v>19</v>
      </c>
      <c r="D28098" t="s">
        <v>33</v>
      </c>
      <c r="E28098" t="s">
        <v>530</v>
      </c>
    </row>
    <row r="28099" spans="1:5" x14ac:dyDescent="0.25">
      <c r="A28099" t="s">
        <v>3741</v>
      </c>
      <c r="B28099" t="s">
        <v>20</v>
      </c>
      <c r="C28099" t="s">
        <v>19</v>
      </c>
      <c r="D28099" t="s">
        <v>33</v>
      </c>
      <c r="E28099" t="s">
        <v>533</v>
      </c>
    </row>
    <row r="28100" spans="1:5" x14ac:dyDescent="0.25">
      <c r="A28100" t="s">
        <v>16792</v>
      </c>
      <c r="B28100" t="s">
        <v>20</v>
      </c>
      <c r="C28100" t="s">
        <v>19</v>
      </c>
      <c r="D28100" t="s">
        <v>33</v>
      </c>
      <c r="E28100" t="s">
        <v>533</v>
      </c>
    </row>
    <row r="28101" spans="1:5" x14ac:dyDescent="0.25">
      <c r="A28101" t="s">
        <v>28265</v>
      </c>
      <c r="B28101" t="s">
        <v>20</v>
      </c>
      <c r="C28101" t="s">
        <v>24</v>
      </c>
      <c r="D28101" t="s">
        <v>33</v>
      </c>
      <c r="E28101" t="s">
        <v>699</v>
      </c>
    </row>
    <row r="28102" spans="1:5" x14ac:dyDescent="0.25">
      <c r="A28102" t="s">
        <v>22747</v>
      </c>
      <c r="B28102" t="s">
        <v>20</v>
      </c>
      <c r="C28102" t="s">
        <v>19</v>
      </c>
      <c r="D28102" t="s">
        <v>33</v>
      </c>
      <c r="E28102" t="s">
        <v>533</v>
      </c>
    </row>
    <row r="28103" spans="1:5" x14ac:dyDescent="0.25">
      <c r="A28103" t="s">
        <v>28267</v>
      </c>
      <c r="B28103" t="s">
        <v>20</v>
      </c>
      <c r="C28103" t="s">
        <v>19</v>
      </c>
      <c r="D28103" t="s">
        <v>33</v>
      </c>
      <c r="E28103" t="s">
        <v>538</v>
      </c>
    </row>
    <row r="28104" spans="1:5" x14ac:dyDescent="0.25">
      <c r="A28104" t="s">
        <v>28268</v>
      </c>
      <c r="B28104" t="s">
        <v>20</v>
      </c>
      <c r="C28104" t="s">
        <v>19</v>
      </c>
      <c r="D28104" t="s">
        <v>33</v>
      </c>
      <c r="E28104" t="s">
        <v>530</v>
      </c>
    </row>
    <row r="28105" spans="1:5" x14ac:dyDescent="0.25">
      <c r="A28105" t="s">
        <v>28269</v>
      </c>
      <c r="B28105" t="s">
        <v>20</v>
      </c>
      <c r="C28105" t="s">
        <v>19</v>
      </c>
      <c r="D28105" t="s">
        <v>33</v>
      </c>
      <c r="E28105" t="s">
        <v>538</v>
      </c>
    </row>
    <row r="28106" spans="1:5" x14ac:dyDescent="0.25">
      <c r="A28106" t="s">
        <v>28270</v>
      </c>
      <c r="B28106" t="s">
        <v>20</v>
      </c>
      <c r="C28106" t="s">
        <v>19</v>
      </c>
      <c r="D28106" t="s">
        <v>33</v>
      </c>
      <c r="E28106" t="s">
        <v>530</v>
      </c>
    </row>
    <row r="28107" spans="1:5" x14ac:dyDescent="0.25">
      <c r="A28107" t="s">
        <v>28648</v>
      </c>
      <c r="B28107" t="s">
        <v>20</v>
      </c>
      <c r="C28107" t="s">
        <v>19</v>
      </c>
      <c r="D28107" t="s">
        <v>33</v>
      </c>
      <c r="E28107" t="s">
        <v>533</v>
      </c>
    </row>
    <row r="28108" spans="1:5" x14ac:dyDescent="0.25">
      <c r="A28108" t="s">
        <v>28272</v>
      </c>
      <c r="B28108" t="s">
        <v>20</v>
      </c>
      <c r="C28108" t="s">
        <v>19</v>
      </c>
      <c r="D28108" t="s">
        <v>33</v>
      </c>
      <c r="E28108" t="s">
        <v>538</v>
      </c>
    </row>
    <row r="28109" spans="1:5" x14ac:dyDescent="0.25">
      <c r="A28109" t="s">
        <v>28273</v>
      </c>
      <c r="B28109" t="s">
        <v>20</v>
      </c>
      <c r="C28109" t="s">
        <v>19</v>
      </c>
      <c r="D28109" t="s">
        <v>33</v>
      </c>
      <c r="E28109" t="s">
        <v>530</v>
      </c>
    </row>
    <row r="28110" spans="1:5" x14ac:dyDescent="0.25">
      <c r="A28110" t="s">
        <v>28895</v>
      </c>
      <c r="B28110" t="s">
        <v>20</v>
      </c>
      <c r="C28110" t="s">
        <v>19</v>
      </c>
      <c r="D28110" t="s">
        <v>33</v>
      </c>
      <c r="E28110" t="s">
        <v>533</v>
      </c>
    </row>
    <row r="28111" spans="1:5" x14ac:dyDescent="0.25">
      <c r="A28111" t="s">
        <v>28275</v>
      </c>
      <c r="B28111" t="s">
        <v>20</v>
      </c>
      <c r="C28111" t="s">
        <v>19</v>
      </c>
      <c r="D28111" t="s">
        <v>33</v>
      </c>
      <c r="E28111" t="s">
        <v>538</v>
      </c>
    </row>
    <row r="28112" spans="1:5" x14ac:dyDescent="0.25">
      <c r="A28112" t="s">
        <v>29199</v>
      </c>
      <c r="B28112" t="s">
        <v>20</v>
      </c>
      <c r="C28112" t="s">
        <v>19</v>
      </c>
      <c r="D28112" t="s">
        <v>33</v>
      </c>
      <c r="E28112" t="s">
        <v>533</v>
      </c>
    </row>
    <row r="28113" spans="1:5" x14ac:dyDescent="0.25">
      <c r="A28113" t="s">
        <v>28277</v>
      </c>
      <c r="B28113" t="s">
        <v>20</v>
      </c>
      <c r="C28113" t="s">
        <v>19</v>
      </c>
      <c r="D28113" t="s">
        <v>33</v>
      </c>
      <c r="E28113" t="s">
        <v>538</v>
      </c>
    </row>
    <row r="28114" spans="1:5" x14ac:dyDescent="0.25">
      <c r="A28114" t="s">
        <v>8993</v>
      </c>
      <c r="B28114" t="s">
        <v>20</v>
      </c>
      <c r="C28114" t="s">
        <v>19</v>
      </c>
      <c r="D28114" t="s">
        <v>33</v>
      </c>
      <c r="E28114" t="s">
        <v>533</v>
      </c>
    </row>
    <row r="28115" spans="1:5" x14ac:dyDescent="0.25">
      <c r="A28115" t="s">
        <v>28279</v>
      </c>
      <c r="B28115" t="s">
        <v>20</v>
      </c>
      <c r="C28115" t="s">
        <v>19</v>
      </c>
      <c r="D28115" t="s">
        <v>33</v>
      </c>
      <c r="E28115" t="s">
        <v>538</v>
      </c>
    </row>
    <row r="28116" spans="1:5" x14ac:dyDescent="0.25">
      <c r="A28116" t="s">
        <v>9342</v>
      </c>
      <c r="B28116" t="s">
        <v>20</v>
      </c>
      <c r="C28116" t="s">
        <v>19</v>
      </c>
      <c r="D28116" t="s">
        <v>33</v>
      </c>
      <c r="E28116" t="s">
        <v>533</v>
      </c>
    </row>
    <row r="28117" spans="1:5" x14ac:dyDescent="0.25">
      <c r="A28117" t="s">
        <v>28281</v>
      </c>
      <c r="B28117" t="s">
        <v>20</v>
      </c>
      <c r="C28117" t="s">
        <v>19</v>
      </c>
      <c r="D28117" t="s">
        <v>33</v>
      </c>
      <c r="E28117" t="s">
        <v>538</v>
      </c>
    </row>
    <row r="28118" spans="1:5" x14ac:dyDescent="0.25">
      <c r="A28118" t="s">
        <v>18525</v>
      </c>
      <c r="B28118" t="s">
        <v>20</v>
      </c>
      <c r="C28118" t="s">
        <v>19</v>
      </c>
      <c r="D28118" t="s">
        <v>33</v>
      </c>
      <c r="E28118" t="s">
        <v>533</v>
      </c>
    </row>
    <row r="28119" spans="1:5" x14ac:dyDescent="0.25">
      <c r="A28119" t="s">
        <v>28283</v>
      </c>
      <c r="B28119" t="s">
        <v>20</v>
      </c>
      <c r="C28119" t="s">
        <v>19</v>
      </c>
      <c r="D28119" t="s">
        <v>33</v>
      </c>
      <c r="E28119" t="s">
        <v>538</v>
      </c>
    </row>
    <row r="28120" spans="1:5" x14ac:dyDescent="0.25">
      <c r="A28120" t="s">
        <v>1553</v>
      </c>
      <c r="B28120" t="s">
        <v>20</v>
      </c>
      <c r="C28120" t="s">
        <v>19</v>
      </c>
      <c r="D28120" t="s">
        <v>33</v>
      </c>
      <c r="E28120" t="s">
        <v>533</v>
      </c>
    </row>
    <row r="28121" spans="1:5" x14ac:dyDescent="0.25">
      <c r="A28121" t="s">
        <v>28285</v>
      </c>
      <c r="B28121" t="s">
        <v>20</v>
      </c>
      <c r="C28121" t="s">
        <v>19</v>
      </c>
      <c r="D28121" t="s">
        <v>33</v>
      </c>
      <c r="E28121" t="s">
        <v>538</v>
      </c>
    </row>
    <row r="28122" spans="1:5" x14ac:dyDescent="0.25">
      <c r="A28122" t="s">
        <v>14504</v>
      </c>
      <c r="B28122" t="s">
        <v>20</v>
      </c>
      <c r="C28122" t="s">
        <v>19</v>
      </c>
      <c r="D28122" t="s">
        <v>33</v>
      </c>
      <c r="E28122" t="s">
        <v>533</v>
      </c>
    </row>
    <row r="28123" spans="1:5" x14ac:dyDescent="0.25">
      <c r="A28123" t="s">
        <v>28287</v>
      </c>
      <c r="B28123" t="s">
        <v>20</v>
      </c>
      <c r="C28123" t="s">
        <v>19</v>
      </c>
      <c r="D28123" t="s">
        <v>33</v>
      </c>
      <c r="E28123" t="s">
        <v>538</v>
      </c>
    </row>
    <row r="28124" spans="1:5" x14ac:dyDescent="0.25">
      <c r="A28124" t="s">
        <v>16654</v>
      </c>
      <c r="B28124" t="s">
        <v>20</v>
      </c>
      <c r="C28124" t="s">
        <v>19</v>
      </c>
      <c r="D28124" t="s">
        <v>33</v>
      </c>
      <c r="E28124" t="s">
        <v>533</v>
      </c>
    </row>
    <row r="28125" spans="1:5" x14ac:dyDescent="0.25">
      <c r="A28125" t="s">
        <v>28289</v>
      </c>
      <c r="B28125" t="s">
        <v>20</v>
      </c>
      <c r="C28125" t="s">
        <v>25</v>
      </c>
      <c r="D28125" t="s">
        <v>33</v>
      </c>
      <c r="E28125" t="s">
        <v>814</v>
      </c>
    </row>
    <row r="28126" spans="1:5" x14ac:dyDescent="0.25">
      <c r="A28126" t="s">
        <v>28894</v>
      </c>
      <c r="B28126" t="s">
        <v>20</v>
      </c>
      <c r="C28126" t="s">
        <v>19</v>
      </c>
      <c r="D28126" t="s">
        <v>33</v>
      </c>
      <c r="E28126" t="s">
        <v>533</v>
      </c>
    </row>
    <row r="28127" spans="1:5" x14ac:dyDescent="0.25">
      <c r="A28127" t="s">
        <v>28291</v>
      </c>
      <c r="B28127" t="s">
        <v>20</v>
      </c>
      <c r="C28127" t="s">
        <v>19</v>
      </c>
      <c r="D28127" t="s">
        <v>33</v>
      </c>
      <c r="E28127" t="s">
        <v>538</v>
      </c>
    </row>
    <row r="28128" spans="1:5" x14ac:dyDescent="0.25">
      <c r="A28128" t="s">
        <v>29363</v>
      </c>
      <c r="B28128" t="s">
        <v>20</v>
      </c>
      <c r="C28128" t="s">
        <v>19</v>
      </c>
      <c r="D28128" t="s">
        <v>33</v>
      </c>
      <c r="E28128" t="s">
        <v>533</v>
      </c>
    </row>
    <row r="28129" spans="1:5" x14ac:dyDescent="0.25">
      <c r="A28129" t="s">
        <v>28293</v>
      </c>
      <c r="B28129" t="s">
        <v>20</v>
      </c>
      <c r="C28129" t="s">
        <v>22</v>
      </c>
      <c r="D28129" t="s">
        <v>33</v>
      </c>
      <c r="E28129" t="s">
        <v>536</v>
      </c>
    </row>
    <row r="28130" spans="1:5" x14ac:dyDescent="0.25">
      <c r="A28130" t="s">
        <v>11659</v>
      </c>
      <c r="B28130" t="s">
        <v>20</v>
      </c>
      <c r="C28130" t="s">
        <v>19</v>
      </c>
      <c r="D28130" t="s">
        <v>33</v>
      </c>
      <c r="E28130" t="s">
        <v>533</v>
      </c>
    </row>
    <row r="28131" spans="1:5" x14ac:dyDescent="0.25">
      <c r="A28131" t="s">
        <v>28295</v>
      </c>
      <c r="B28131" t="s">
        <v>20</v>
      </c>
      <c r="C28131" t="s">
        <v>21</v>
      </c>
      <c r="D28131" t="s">
        <v>33</v>
      </c>
      <c r="E28131" t="s">
        <v>581</v>
      </c>
    </row>
    <row r="28132" spans="1:5" x14ac:dyDescent="0.25">
      <c r="A28132" t="s">
        <v>11657</v>
      </c>
      <c r="B28132" t="s">
        <v>20</v>
      </c>
      <c r="C28132" t="s">
        <v>19</v>
      </c>
      <c r="D28132" t="s">
        <v>33</v>
      </c>
      <c r="E28132" t="s">
        <v>533</v>
      </c>
    </row>
    <row r="28133" spans="1:5" x14ac:dyDescent="0.25">
      <c r="A28133" t="s">
        <v>28297</v>
      </c>
      <c r="B28133" t="s">
        <v>20</v>
      </c>
      <c r="C28133" t="s">
        <v>19</v>
      </c>
      <c r="D28133" t="s">
        <v>33</v>
      </c>
      <c r="E28133" t="s">
        <v>538</v>
      </c>
    </row>
    <row r="28134" spans="1:5" x14ac:dyDescent="0.25">
      <c r="A28134" t="s">
        <v>22436</v>
      </c>
      <c r="B28134" t="s">
        <v>20</v>
      </c>
      <c r="C28134" t="s">
        <v>19</v>
      </c>
      <c r="D28134" t="s">
        <v>33</v>
      </c>
      <c r="E28134" t="s">
        <v>533</v>
      </c>
    </row>
    <row r="28135" spans="1:5" x14ac:dyDescent="0.25">
      <c r="A28135" t="s">
        <v>28299</v>
      </c>
      <c r="B28135" t="s">
        <v>20</v>
      </c>
      <c r="C28135" t="s">
        <v>19</v>
      </c>
      <c r="D28135" t="s">
        <v>33</v>
      </c>
      <c r="E28135" t="s">
        <v>538</v>
      </c>
    </row>
    <row r="28136" spans="1:5" x14ac:dyDescent="0.25">
      <c r="A28136" t="s">
        <v>22473</v>
      </c>
      <c r="B28136" t="s">
        <v>20</v>
      </c>
      <c r="C28136" t="s">
        <v>19</v>
      </c>
      <c r="D28136" t="s">
        <v>33</v>
      </c>
      <c r="E28136" t="s">
        <v>533</v>
      </c>
    </row>
    <row r="28137" spans="1:5" x14ac:dyDescent="0.25">
      <c r="A28137" t="s">
        <v>28301</v>
      </c>
      <c r="B28137" t="s">
        <v>20</v>
      </c>
      <c r="C28137" t="s">
        <v>19</v>
      </c>
      <c r="D28137" t="s">
        <v>33</v>
      </c>
      <c r="E28137" t="s">
        <v>538</v>
      </c>
    </row>
    <row r="28138" spans="1:5" x14ac:dyDescent="0.25">
      <c r="A28138" t="s">
        <v>17546</v>
      </c>
      <c r="B28138" t="s">
        <v>20</v>
      </c>
      <c r="C28138" t="s">
        <v>19</v>
      </c>
      <c r="D28138" t="s">
        <v>33</v>
      </c>
      <c r="E28138" t="s">
        <v>553</v>
      </c>
    </row>
    <row r="28139" spans="1:5" x14ac:dyDescent="0.25">
      <c r="A28139" t="s">
        <v>28303</v>
      </c>
      <c r="B28139" t="s">
        <v>20</v>
      </c>
      <c r="C28139" t="s">
        <v>19</v>
      </c>
      <c r="D28139" t="s">
        <v>33</v>
      </c>
      <c r="E28139" t="s">
        <v>538</v>
      </c>
    </row>
    <row r="28140" spans="1:5" x14ac:dyDescent="0.25">
      <c r="A28140" t="s">
        <v>20758</v>
      </c>
      <c r="B28140" t="s">
        <v>20</v>
      </c>
      <c r="C28140" t="s">
        <v>19</v>
      </c>
      <c r="D28140" t="s">
        <v>33</v>
      </c>
      <c r="E28140" t="s">
        <v>533</v>
      </c>
    </row>
    <row r="28141" spans="1:5" x14ac:dyDescent="0.25">
      <c r="A28141" t="s">
        <v>28305</v>
      </c>
      <c r="B28141" t="s">
        <v>20</v>
      </c>
      <c r="C28141" t="s">
        <v>19</v>
      </c>
      <c r="D28141" t="s">
        <v>33</v>
      </c>
      <c r="E28141" t="s">
        <v>530</v>
      </c>
    </row>
    <row r="28142" spans="1:5" x14ac:dyDescent="0.25">
      <c r="A28142" t="s">
        <v>28306</v>
      </c>
      <c r="B28142" t="s">
        <v>20</v>
      </c>
      <c r="C28142" t="s">
        <v>19</v>
      </c>
      <c r="D28142" t="s">
        <v>33</v>
      </c>
      <c r="E28142" t="s">
        <v>538</v>
      </c>
    </row>
    <row r="28143" spans="1:5" x14ac:dyDescent="0.25">
      <c r="A28143" t="s">
        <v>28307</v>
      </c>
      <c r="B28143" t="s">
        <v>20</v>
      </c>
      <c r="C28143" t="s">
        <v>19</v>
      </c>
      <c r="D28143" t="s">
        <v>33</v>
      </c>
      <c r="E28143" t="s">
        <v>530</v>
      </c>
    </row>
    <row r="28144" spans="1:5" x14ac:dyDescent="0.25">
      <c r="A28144" t="s">
        <v>28308</v>
      </c>
      <c r="B28144" t="s">
        <v>20</v>
      </c>
      <c r="C28144" t="s">
        <v>19</v>
      </c>
      <c r="D28144" t="s">
        <v>33</v>
      </c>
      <c r="E28144" t="s">
        <v>538</v>
      </c>
    </row>
    <row r="28145" spans="1:5" x14ac:dyDescent="0.25">
      <c r="A28145" t="s">
        <v>28309</v>
      </c>
      <c r="B28145" t="s">
        <v>20</v>
      </c>
      <c r="C28145" t="s">
        <v>19</v>
      </c>
      <c r="D28145" t="s">
        <v>33</v>
      </c>
      <c r="E28145" t="s">
        <v>530</v>
      </c>
    </row>
    <row r="28146" spans="1:5" x14ac:dyDescent="0.25">
      <c r="A28146" t="s">
        <v>3828</v>
      </c>
      <c r="B28146" t="s">
        <v>20</v>
      </c>
      <c r="C28146" t="s">
        <v>19</v>
      </c>
      <c r="D28146" t="s">
        <v>33</v>
      </c>
      <c r="E28146" t="s">
        <v>533</v>
      </c>
    </row>
    <row r="28147" spans="1:5" x14ac:dyDescent="0.25">
      <c r="A28147" t="s">
        <v>28311</v>
      </c>
      <c r="B28147" t="s">
        <v>20</v>
      </c>
      <c r="C28147" t="s">
        <v>21</v>
      </c>
      <c r="D28147" t="s">
        <v>33</v>
      </c>
      <c r="E28147" t="s">
        <v>582</v>
      </c>
    </row>
    <row r="28148" spans="1:5" x14ac:dyDescent="0.25">
      <c r="A28148" t="s">
        <v>28646</v>
      </c>
      <c r="B28148" t="s">
        <v>20</v>
      </c>
      <c r="C28148" t="s">
        <v>19</v>
      </c>
      <c r="D28148" t="s">
        <v>33</v>
      </c>
      <c r="E28148" t="s">
        <v>533</v>
      </c>
    </row>
    <row r="28149" spans="1:5" x14ac:dyDescent="0.25">
      <c r="A28149" t="s">
        <v>28313</v>
      </c>
      <c r="B28149" t="s">
        <v>20</v>
      </c>
      <c r="C28149" t="s">
        <v>21</v>
      </c>
      <c r="D28149" t="s">
        <v>33</v>
      </c>
      <c r="E28149" t="s">
        <v>581</v>
      </c>
    </row>
    <row r="28150" spans="1:5" x14ac:dyDescent="0.25">
      <c r="A28150" t="s">
        <v>28314</v>
      </c>
      <c r="B28150" t="s">
        <v>16</v>
      </c>
      <c r="C28150" t="s">
        <v>17</v>
      </c>
      <c r="D28150" t="s">
        <v>33</v>
      </c>
      <c r="E28150" t="s">
        <v>653</v>
      </c>
    </row>
    <row r="28151" spans="1:5" x14ac:dyDescent="0.25">
      <c r="A28151" t="s">
        <v>17623</v>
      </c>
      <c r="B28151" t="s">
        <v>20</v>
      </c>
      <c r="C28151" t="s">
        <v>19</v>
      </c>
      <c r="D28151" t="s">
        <v>33</v>
      </c>
      <c r="E28151" t="s">
        <v>533</v>
      </c>
    </row>
    <row r="28152" spans="1:5" x14ac:dyDescent="0.25">
      <c r="A28152" t="s">
        <v>28316</v>
      </c>
      <c r="B28152" t="s">
        <v>20</v>
      </c>
      <c r="C28152" t="s">
        <v>19</v>
      </c>
      <c r="D28152" t="s">
        <v>33</v>
      </c>
      <c r="E28152" t="s">
        <v>530</v>
      </c>
    </row>
    <row r="28153" spans="1:5" x14ac:dyDescent="0.25">
      <c r="A28153" t="s">
        <v>18168</v>
      </c>
      <c r="B28153" t="s">
        <v>20</v>
      </c>
      <c r="C28153" t="s">
        <v>19</v>
      </c>
      <c r="D28153" t="s">
        <v>33</v>
      </c>
      <c r="E28153" t="s">
        <v>533</v>
      </c>
    </row>
    <row r="28154" spans="1:5" x14ac:dyDescent="0.25">
      <c r="A28154" t="s">
        <v>28318</v>
      </c>
      <c r="B28154" t="s">
        <v>20</v>
      </c>
      <c r="C28154" t="s">
        <v>19</v>
      </c>
      <c r="D28154" t="s">
        <v>33</v>
      </c>
      <c r="E28154" t="s">
        <v>530</v>
      </c>
    </row>
    <row r="28155" spans="1:5" x14ac:dyDescent="0.25">
      <c r="A28155" t="s">
        <v>3458</v>
      </c>
      <c r="B28155" t="s">
        <v>20</v>
      </c>
      <c r="C28155" t="s">
        <v>19</v>
      </c>
      <c r="D28155" t="s">
        <v>33</v>
      </c>
      <c r="E28155" t="s">
        <v>533</v>
      </c>
    </row>
    <row r="28156" spans="1:5" x14ac:dyDescent="0.25">
      <c r="A28156" t="s">
        <v>28320</v>
      </c>
      <c r="B28156" t="s">
        <v>20</v>
      </c>
      <c r="C28156" t="s">
        <v>19</v>
      </c>
      <c r="D28156" t="s">
        <v>33</v>
      </c>
      <c r="E28156" t="s">
        <v>530</v>
      </c>
    </row>
    <row r="28157" spans="1:5" x14ac:dyDescent="0.25">
      <c r="A28157" t="s">
        <v>19757</v>
      </c>
      <c r="B28157" t="s">
        <v>20</v>
      </c>
      <c r="C28157" t="s">
        <v>19</v>
      </c>
      <c r="D28157" t="s">
        <v>33</v>
      </c>
      <c r="E28157" t="s">
        <v>533</v>
      </c>
    </row>
    <row r="28158" spans="1:5" x14ac:dyDescent="0.25">
      <c r="A28158" t="s">
        <v>28322</v>
      </c>
      <c r="B28158" t="s">
        <v>20</v>
      </c>
      <c r="C28158" t="s">
        <v>19</v>
      </c>
      <c r="D28158" t="s">
        <v>33</v>
      </c>
      <c r="E28158" t="s">
        <v>530</v>
      </c>
    </row>
    <row r="28159" spans="1:5" x14ac:dyDescent="0.25">
      <c r="A28159" t="s">
        <v>22031</v>
      </c>
      <c r="B28159" t="s">
        <v>20</v>
      </c>
      <c r="C28159" t="s">
        <v>19</v>
      </c>
      <c r="D28159" t="s">
        <v>33</v>
      </c>
      <c r="E28159" t="s">
        <v>533</v>
      </c>
    </row>
    <row r="28160" spans="1:5" x14ac:dyDescent="0.25">
      <c r="A28160" t="s">
        <v>13380</v>
      </c>
      <c r="B28160" t="s">
        <v>20</v>
      </c>
      <c r="C28160" t="s">
        <v>19</v>
      </c>
      <c r="D28160" t="s">
        <v>33</v>
      </c>
      <c r="E28160" t="s">
        <v>533</v>
      </c>
    </row>
    <row r="28161" spans="1:5" x14ac:dyDescent="0.25">
      <c r="A28161" t="s">
        <v>28325</v>
      </c>
      <c r="B28161" t="s">
        <v>20</v>
      </c>
      <c r="C28161" t="s">
        <v>19</v>
      </c>
      <c r="D28161" t="s">
        <v>33</v>
      </c>
      <c r="E28161" t="s">
        <v>530</v>
      </c>
    </row>
    <row r="28162" spans="1:5" x14ac:dyDescent="0.25">
      <c r="A28162" t="s">
        <v>4887</v>
      </c>
      <c r="B28162" t="s">
        <v>20</v>
      </c>
      <c r="C28162" t="s">
        <v>19</v>
      </c>
      <c r="D28162" t="s">
        <v>33</v>
      </c>
      <c r="E28162" t="s">
        <v>533</v>
      </c>
    </row>
    <row r="28163" spans="1:5" x14ac:dyDescent="0.25">
      <c r="A28163" t="s">
        <v>28327</v>
      </c>
      <c r="B28163" t="s">
        <v>20</v>
      </c>
      <c r="C28163" t="s">
        <v>19</v>
      </c>
      <c r="D28163" t="s">
        <v>33</v>
      </c>
      <c r="E28163" t="s">
        <v>530</v>
      </c>
    </row>
    <row r="28164" spans="1:5" x14ac:dyDescent="0.25">
      <c r="A28164" t="s">
        <v>9618</v>
      </c>
      <c r="B28164" t="s">
        <v>20</v>
      </c>
      <c r="C28164" t="s">
        <v>19</v>
      </c>
      <c r="D28164" t="s">
        <v>33</v>
      </c>
      <c r="E28164" t="s">
        <v>533</v>
      </c>
    </row>
    <row r="28165" spans="1:5" x14ac:dyDescent="0.25">
      <c r="A28165" t="s">
        <v>28329</v>
      </c>
      <c r="B28165" t="s">
        <v>20</v>
      </c>
      <c r="C28165" t="s">
        <v>19</v>
      </c>
      <c r="D28165" t="s">
        <v>33</v>
      </c>
      <c r="E28165" t="s">
        <v>530</v>
      </c>
    </row>
    <row r="28166" spans="1:5" x14ac:dyDescent="0.25">
      <c r="A28166" t="s">
        <v>21015</v>
      </c>
      <c r="B28166" t="s">
        <v>20</v>
      </c>
      <c r="C28166" t="s">
        <v>19</v>
      </c>
      <c r="D28166" t="s">
        <v>33</v>
      </c>
      <c r="E28166" t="s">
        <v>533</v>
      </c>
    </row>
    <row r="28167" spans="1:5" x14ac:dyDescent="0.25">
      <c r="A28167" t="s">
        <v>28331</v>
      </c>
      <c r="B28167" t="s">
        <v>20</v>
      </c>
      <c r="C28167" t="s">
        <v>19</v>
      </c>
      <c r="D28167" t="s">
        <v>33</v>
      </c>
      <c r="E28167" t="s">
        <v>530</v>
      </c>
    </row>
    <row r="28168" spans="1:5" x14ac:dyDescent="0.25">
      <c r="A28168" t="s">
        <v>7518</v>
      </c>
      <c r="B28168" t="s">
        <v>20</v>
      </c>
      <c r="C28168" t="s">
        <v>19</v>
      </c>
      <c r="D28168" t="s">
        <v>33</v>
      </c>
      <c r="E28168" t="s">
        <v>533</v>
      </c>
    </row>
    <row r="28169" spans="1:5" x14ac:dyDescent="0.25">
      <c r="A28169" t="s">
        <v>22983</v>
      </c>
      <c r="B28169" t="s">
        <v>20</v>
      </c>
      <c r="C28169" t="s">
        <v>19</v>
      </c>
      <c r="D28169" t="s">
        <v>33</v>
      </c>
      <c r="E28169" t="s">
        <v>533</v>
      </c>
    </row>
    <row r="28170" spans="1:5" x14ac:dyDescent="0.25">
      <c r="A28170" t="s">
        <v>28334</v>
      </c>
      <c r="B28170" t="s">
        <v>20</v>
      </c>
      <c r="C28170" t="s">
        <v>19</v>
      </c>
      <c r="D28170" t="s">
        <v>33</v>
      </c>
      <c r="E28170" t="s">
        <v>530</v>
      </c>
    </row>
    <row r="28171" spans="1:5" x14ac:dyDescent="0.25">
      <c r="A28171" t="s">
        <v>22988</v>
      </c>
      <c r="B28171" t="s">
        <v>20</v>
      </c>
      <c r="C28171" t="s">
        <v>19</v>
      </c>
      <c r="D28171" t="s">
        <v>33</v>
      </c>
      <c r="E28171" t="s">
        <v>533</v>
      </c>
    </row>
    <row r="28172" spans="1:5" x14ac:dyDescent="0.25">
      <c r="A28172" t="s">
        <v>28336</v>
      </c>
      <c r="B28172" t="s">
        <v>20</v>
      </c>
      <c r="C28172" t="s">
        <v>19</v>
      </c>
      <c r="D28172" t="s">
        <v>33</v>
      </c>
      <c r="E28172" t="s">
        <v>562</v>
      </c>
    </row>
    <row r="28173" spans="1:5" x14ac:dyDescent="0.25">
      <c r="A28173" t="s">
        <v>28337</v>
      </c>
      <c r="B28173" t="s">
        <v>16</v>
      </c>
      <c r="C28173" t="s">
        <v>17</v>
      </c>
      <c r="D28173" t="s">
        <v>33</v>
      </c>
      <c r="E28173" t="s">
        <v>653</v>
      </c>
    </row>
    <row r="28174" spans="1:5" x14ac:dyDescent="0.25">
      <c r="A28174" t="s">
        <v>28278</v>
      </c>
      <c r="B28174" t="s">
        <v>20</v>
      </c>
      <c r="C28174" t="s">
        <v>19</v>
      </c>
      <c r="D28174" t="s">
        <v>33</v>
      </c>
      <c r="E28174" t="s">
        <v>533</v>
      </c>
    </row>
    <row r="28175" spans="1:5" x14ac:dyDescent="0.25">
      <c r="A28175" t="s">
        <v>28339</v>
      </c>
      <c r="B28175" t="s">
        <v>20</v>
      </c>
      <c r="C28175" t="s">
        <v>19</v>
      </c>
      <c r="D28175" t="s">
        <v>33</v>
      </c>
      <c r="E28175" t="s">
        <v>530</v>
      </c>
    </row>
    <row r="28176" spans="1:5" x14ac:dyDescent="0.25">
      <c r="A28176" t="s">
        <v>28340</v>
      </c>
      <c r="B28176" t="s">
        <v>20</v>
      </c>
      <c r="C28176" t="s">
        <v>19</v>
      </c>
      <c r="D28176" t="s">
        <v>33</v>
      </c>
      <c r="E28176" t="s">
        <v>538</v>
      </c>
    </row>
    <row r="28177" spans="1:5" x14ac:dyDescent="0.25">
      <c r="A28177" t="s">
        <v>28341</v>
      </c>
      <c r="B28177" t="s">
        <v>20</v>
      </c>
      <c r="C28177" t="s">
        <v>19</v>
      </c>
      <c r="D28177" t="s">
        <v>33</v>
      </c>
      <c r="E28177" t="s">
        <v>530</v>
      </c>
    </row>
    <row r="28178" spans="1:5" x14ac:dyDescent="0.25">
      <c r="A28178" t="s">
        <v>28280</v>
      </c>
      <c r="B28178" t="s">
        <v>20</v>
      </c>
      <c r="C28178" t="s">
        <v>19</v>
      </c>
      <c r="D28178" t="s">
        <v>33</v>
      </c>
      <c r="E28178" t="s">
        <v>533</v>
      </c>
    </row>
    <row r="28179" spans="1:5" x14ac:dyDescent="0.25">
      <c r="A28179" t="s">
        <v>28343</v>
      </c>
      <c r="B28179" t="s">
        <v>20</v>
      </c>
      <c r="C28179" t="s">
        <v>19</v>
      </c>
      <c r="D28179" t="s">
        <v>33</v>
      </c>
      <c r="E28179" t="s">
        <v>562</v>
      </c>
    </row>
    <row r="28180" spans="1:5" x14ac:dyDescent="0.25">
      <c r="A28180" t="s">
        <v>14662</v>
      </c>
      <c r="B28180" t="s">
        <v>20</v>
      </c>
      <c r="C28180" t="s">
        <v>19</v>
      </c>
      <c r="D28180" t="s">
        <v>33</v>
      </c>
      <c r="E28180" t="s">
        <v>533</v>
      </c>
    </row>
    <row r="28181" spans="1:5" x14ac:dyDescent="0.25">
      <c r="A28181" t="s">
        <v>26351</v>
      </c>
      <c r="B28181" t="s">
        <v>20</v>
      </c>
      <c r="C28181" t="s">
        <v>19</v>
      </c>
      <c r="D28181" t="s">
        <v>33</v>
      </c>
      <c r="E28181" t="s">
        <v>533</v>
      </c>
    </row>
    <row r="28182" spans="1:5" x14ac:dyDescent="0.25">
      <c r="A28182" t="s">
        <v>26354</v>
      </c>
      <c r="B28182" t="s">
        <v>20</v>
      </c>
      <c r="C28182" t="s">
        <v>19</v>
      </c>
      <c r="D28182" t="s">
        <v>33</v>
      </c>
      <c r="E28182" t="s">
        <v>533</v>
      </c>
    </row>
    <row r="28183" spans="1:5" x14ac:dyDescent="0.25">
      <c r="A28183" t="s">
        <v>4886</v>
      </c>
      <c r="B28183" t="s">
        <v>20</v>
      </c>
      <c r="C28183" t="s">
        <v>19</v>
      </c>
      <c r="D28183" t="s">
        <v>33</v>
      </c>
      <c r="E28183" t="s">
        <v>533</v>
      </c>
    </row>
    <row r="28184" spans="1:5" x14ac:dyDescent="0.25">
      <c r="A28184" t="s">
        <v>18348</v>
      </c>
      <c r="B28184" t="s">
        <v>20</v>
      </c>
      <c r="C28184" t="s">
        <v>19</v>
      </c>
      <c r="D28184" t="s">
        <v>33</v>
      </c>
      <c r="E28184" t="s">
        <v>553</v>
      </c>
    </row>
    <row r="28185" spans="1:5" x14ac:dyDescent="0.25">
      <c r="A28185" t="s">
        <v>21018</v>
      </c>
      <c r="B28185" t="s">
        <v>20</v>
      </c>
      <c r="C28185" t="s">
        <v>19</v>
      </c>
      <c r="D28185" t="s">
        <v>33</v>
      </c>
      <c r="E28185" t="s">
        <v>533</v>
      </c>
    </row>
    <row r="28186" spans="1:5" x14ac:dyDescent="0.25">
      <c r="A28186" t="s">
        <v>28350</v>
      </c>
      <c r="B28186" t="s">
        <v>20</v>
      </c>
      <c r="C28186" t="s">
        <v>21</v>
      </c>
      <c r="D28186" t="s">
        <v>33</v>
      </c>
      <c r="E28186" t="s">
        <v>582</v>
      </c>
    </row>
    <row r="28187" spans="1:5" x14ac:dyDescent="0.25">
      <c r="A28187" t="s">
        <v>22482</v>
      </c>
      <c r="B28187" t="s">
        <v>20</v>
      </c>
      <c r="C28187" t="s">
        <v>19</v>
      </c>
      <c r="D28187" t="s">
        <v>33</v>
      </c>
      <c r="E28187" t="s">
        <v>533</v>
      </c>
    </row>
    <row r="28188" spans="1:5" x14ac:dyDescent="0.25">
      <c r="A28188" t="s">
        <v>16842</v>
      </c>
      <c r="B28188" t="s">
        <v>20</v>
      </c>
      <c r="C28188" t="s">
        <v>19</v>
      </c>
      <c r="D28188" t="s">
        <v>33</v>
      </c>
      <c r="E28188" t="s">
        <v>533</v>
      </c>
    </row>
    <row r="28189" spans="1:5" x14ac:dyDescent="0.25">
      <c r="A28189" t="s">
        <v>28353</v>
      </c>
      <c r="B28189" t="s">
        <v>20</v>
      </c>
      <c r="C28189" t="s">
        <v>21</v>
      </c>
      <c r="D28189" t="s">
        <v>33</v>
      </c>
      <c r="E28189" t="s">
        <v>581</v>
      </c>
    </row>
    <row r="28190" spans="1:5" x14ac:dyDescent="0.25">
      <c r="A28190" t="s">
        <v>28354</v>
      </c>
      <c r="B28190" t="s">
        <v>20</v>
      </c>
      <c r="C28190" t="s">
        <v>19</v>
      </c>
      <c r="D28190" t="s">
        <v>33</v>
      </c>
      <c r="E28190" t="s">
        <v>538</v>
      </c>
    </row>
    <row r="28191" spans="1:5" x14ac:dyDescent="0.25">
      <c r="A28191" t="s">
        <v>2730</v>
      </c>
      <c r="B28191" t="s">
        <v>20</v>
      </c>
      <c r="C28191" t="s">
        <v>19</v>
      </c>
      <c r="D28191" t="s">
        <v>33</v>
      </c>
      <c r="E28191" t="s">
        <v>533</v>
      </c>
    </row>
    <row r="28192" spans="1:5" x14ac:dyDescent="0.25">
      <c r="A28192" t="s">
        <v>28356</v>
      </c>
      <c r="B28192" t="s">
        <v>20</v>
      </c>
      <c r="C28192" t="s">
        <v>19</v>
      </c>
      <c r="D28192" t="s">
        <v>33</v>
      </c>
      <c r="E28192" t="s">
        <v>538</v>
      </c>
    </row>
    <row r="28193" spans="1:5" x14ac:dyDescent="0.25">
      <c r="A28193" t="s">
        <v>17027</v>
      </c>
      <c r="B28193" t="s">
        <v>20</v>
      </c>
      <c r="C28193" t="s">
        <v>19</v>
      </c>
      <c r="D28193" t="s">
        <v>33</v>
      </c>
      <c r="E28193" t="s">
        <v>533</v>
      </c>
    </row>
    <row r="28194" spans="1:5" x14ac:dyDescent="0.25">
      <c r="A28194" t="s">
        <v>28358</v>
      </c>
      <c r="B28194" t="s">
        <v>20</v>
      </c>
      <c r="C28194" t="s">
        <v>19</v>
      </c>
      <c r="D28194" t="s">
        <v>33</v>
      </c>
      <c r="E28194" t="s">
        <v>530</v>
      </c>
    </row>
    <row r="28195" spans="1:5" x14ac:dyDescent="0.25">
      <c r="A28195" t="s">
        <v>28359</v>
      </c>
      <c r="B28195" t="s">
        <v>16</v>
      </c>
      <c r="C28195" t="s">
        <v>17</v>
      </c>
      <c r="D28195" t="s">
        <v>33</v>
      </c>
      <c r="E28195" t="s">
        <v>653</v>
      </c>
    </row>
    <row r="28196" spans="1:5" x14ac:dyDescent="0.25">
      <c r="A28196" t="s">
        <v>28360</v>
      </c>
      <c r="B28196" t="s">
        <v>20</v>
      </c>
      <c r="C28196" t="s">
        <v>22</v>
      </c>
      <c r="D28196" t="s">
        <v>33</v>
      </c>
      <c r="E28196" t="s">
        <v>1047</v>
      </c>
    </row>
    <row r="28197" spans="1:5" x14ac:dyDescent="0.25">
      <c r="A28197" t="s">
        <v>43895</v>
      </c>
      <c r="B28197" t="s">
        <v>20</v>
      </c>
      <c r="C28197" t="s">
        <v>19</v>
      </c>
      <c r="D28197" t="s">
        <v>69</v>
      </c>
      <c r="E28197" t="s">
        <v>533</v>
      </c>
    </row>
    <row r="28198" spans="1:5" x14ac:dyDescent="0.25">
      <c r="A28198" t="s">
        <v>28362</v>
      </c>
      <c r="B28198" t="s">
        <v>20</v>
      </c>
      <c r="C28198" t="s">
        <v>21</v>
      </c>
      <c r="D28198" t="s">
        <v>33</v>
      </c>
      <c r="E28198" t="s">
        <v>582</v>
      </c>
    </row>
    <row r="28199" spans="1:5" x14ac:dyDescent="0.25">
      <c r="A28199" t="s">
        <v>43896</v>
      </c>
      <c r="B28199" t="s">
        <v>20</v>
      </c>
      <c r="C28199" t="s">
        <v>19</v>
      </c>
      <c r="D28199" t="s">
        <v>69</v>
      </c>
      <c r="E28199" t="s">
        <v>533</v>
      </c>
    </row>
    <row r="28200" spans="1:5" x14ac:dyDescent="0.25">
      <c r="A28200" t="s">
        <v>28364</v>
      </c>
      <c r="B28200" t="s">
        <v>20</v>
      </c>
      <c r="C28200" t="s">
        <v>19</v>
      </c>
      <c r="D28200" t="s">
        <v>33</v>
      </c>
      <c r="E28200" t="s">
        <v>530</v>
      </c>
    </row>
    <row r="28201" spans="1:5" x14ac:dyDescent="0.25">
      <c r="A28201" t="s">
        <v>43897</v>
      </c>
      <c r="B28201" t="s">
        <v>20</v>
      </c>
      <c r="C28201" t="s">
        <v>19</v>
      </c>
      <c r="D28201" t="s">
        <v>69</v>
      </c>
      <c r="E28201" t="s">
        <v>533</v>
      </c>
    </row>
    <row r="28202" spans="1:5" x14ac:dyDescent="0.25">
      <c r="A28202" t="s">
        <v>28366</v>
      </c>
      <c r="B28202" t="s">
        <v>20</v>
      </c>
      <c r="C28202" t="s">
        <v>19</v>
      </c>
      <c r="D28202" t="s">
        <v>33</v>
      </c>
      <c r="E28202" t="s">
        <v>530</v>
      </c>
    </row>
    <row r="28203" spans="1:5" x14ac:dyDescent="0.25">
      <c r="A28203" t="s">
        <v>4894</v>
      </c>
      <c r="B28203" t="s">
        <v>20</v>
      </c>
      <c r="C28203" t="s">
        <v>19</v>
      </c>
      <c r="D28203" t="s">
        <v>33</v>
      </c>
      <c r="E28203" t="s">
        <v>533</v>
      </c>
    </row>
    <row r="28204" spans="1:5" x14ac:dyDescent="0.25">
      <c r="A28204" t="s">
        <v>28368</v>
      </c>
      <c r="B28204" t="s">
        <v>20</v>
      </c>
      <c r="C28204" t="s">
        <v>19</v>
      </c>
      <c r="D28204" t="s">
        <v>33</v>
      </c>
      <c r="E28204" t="s">
        <v>530</v>
      </c>
    </row>
    <row r="28205" spans="1:5" x14ac:dyDescent="0.25">
      <c r="A28205" t="s">
        <v>14571</v>
      </c>
      <c r="B28205" t="s">
        <v>20</v>
      </c>
      <c r="C28205" t="s">
        <v>19</v>
      </c>
      <c r="D28205" t="s">
        <v>33</v>
      </c>
      <c r="E28205" t="s">
        <v>533</v>
      </c>
    </row>
    <row r="28206" spans="1:5" x14ac:dyDescent="0.25">
      <c r="A28206" t="s">
        <v>28370</v>
      </c>
      <c r="B28206" t="s">
        <v>20</v>
      </c>
      <c r="C28206" t="s">
        <v>19</v>
      </c>
      <c r="D28206" t="s">
        <v>33</v>
      </c>
      <c r="E28206" t="s">
        <v>538</v>
      </c>
    </row>
    <row r="28207" spans="1:5" x14ac:dyDescent="0.25">
      <c r="A28207" t="s">
        <v>4737</v>
      </c>
      <c r="B28207" t="s">
        <v>20</v>
      </c>
      <c r="C28207" t="s">
        <v>19</v>
      </c>
      <c r="D28207" t="s">
        <v>33</v>
      </c>
      <c r="E28207" t="s">
        <v>533</v>
      </c>
    </row>
    <row r="28208" spans="1:5" x14ac:dyDescent="0.25">
      <c r="A28208" t="s">
        <v>28372</v>
      </c>
      <c r="B28208" t="s">
        <v>20</v>
      </c>
      <c r="C28208" t="s">
        <v>19</v>
      </c>
      <c r="D28208" t="s">
        <v>33</v>
      </c>
      <c r="E28208" t="s">
        <v>530</v>
      </c>
    </row>
    <row r="28209" spans="1:5" x14ac:dyDescent="0.25">
      <c r="A28209" t="s">
        <v>28373</v>
      </c>
      <c r="B28209" t="s">
        <v>16</v>
      </c>
      <c r="C28209" t="s">
        <v>17</v>
      </c>
      <c r="D28209" t="s">
        <v>33</v>
      </c>
      <c r="E28209" t="s">
        <v>653</v>
      </c>
    </row>
    <row r="28210" spans="1:5" x14ac:dyDescent="0.25">
      <c r="A28210" t="s">
        <v>28374</v>
      </c>
      <c r="B28210" t="s">
        <v>20</v>
      </c>
      <c r="C28210" t="s">
        <v>19</v>
      </c>
      <c r="D28210" t="s">
        <v>33</v>
      </c>
      <c r="E28210" t="s">
        <v>538</v>
      </c>
    </row>
    <row r="28211" spans="1:5" x14ac:dyDescent="0.25">
      <c r="A28211" t="s">
        <v>28375</v>
      </c>
      <c r="B28211" t="s">
        <v>20</v>
      </c>
      <c r="C28211" t="s">
        <v>19</v>
      </c>
      <c r="D28211" t="s">
        <v>33</v>
      </c>
      <c r="E28211" t="s">
        <v>530</v>
      </c>
    </row>
    <row r="28212" spans="1:5" x14ac:dyDescent="0.25">
      <c r="A28212" t="s">
        <v>19079</v>
      </c>
      <c r="B28212" t="s">
        <v>20</v>
      </c>
      <c r="C28212" t="s">
        <v>19</v>
      </c>
      <c r="D28212" t="s">
        <v>33</v>
      </c>
      <c r="E28212" t="s">
        <v>533</v>
      </c>
    </row>
    <row r="28213" spans="1:5" x14ac:dyDescent="0.25">
      <c r="A28213" t="s">
        <v>28377</v>
      </c>
      <c r="B28213" t="s">
        <v>20</v>
      </c>
      <c r="C28213" t="s">
        <v>19</v>
      </c>
      <c r="D28213" t="s">
        <v>33</v>
      </c>
      <c r="E28213" t="s">
        <v>530</v>
      </c>
    </row>
    <row r="28214" spans="1:5" x14ac:dyDescent="0.25">
      <c r="A28214" t="s">
        <v>23067</v>
      </c>
      <c r="B28214" t="s">
        <v>20</v>
      </c>
      <c r="C28214" t="s">
        <v>19</v>
      </c>
      <c r="D28214" t="s">
        <v>33</v>
      </c>
      <c r="E28214" t="s">
        <v>533</v>
      </c>
    </row>
    <row r="28215" spans="1:5" x14ac:dyDescent="0.25">
      <c r="A28215" t="s">
        <v>28379</v>
      </c>
      <c r="B28215" t="s">
        <v>20</v>
      </c>
      <c r="C28215" t="s">
        <v>19</v>
      </c>
      <c r="D28215" t="s">
        <v>33</v>
      </c>
      <c r="E28215" t="s">
        <v>530</v>
      </c>
    </row>
    <row r="28216" spans="1:5" x14ac:dyDescent="0.25">
      <c r="A28216" t="s">
        <v>23071</v>
      </c>
      <c r="B28216" t="s">
        <v>20</v>
      </c>
      <c r="C28216" t="s">
        <v>19</v>
      </c>
      <c r="D28216" t="s">
        <v>33</v>
      </c>
      <c r="E28216" t="s">
        <v>533</v>
      </c>
    </row>
    <row r="28217" spans="1:5" x14ac:dyDescent="0.25">
      <c r="A28217" t="s">
        <v>28381</v>
      </c>
      <c r="B28217" t="s">
        <v>20</v>
      </c>
      <c r="C28217" t="s">
        <v>19</v>
      </c>
      <c r="D28217" t="s">
        <v>33</v>
      </c>
      <c r="E28217" t="s">
        <v>530</v>
      </c>
    </row>
    <row r="28218" spans="1:5" x14ac:dyDescent="0.25">
      <c r="A28218" t="s">
        <v>25478</v>
      </c>
      <c r="B28218" t="s">
        <v>20</v>
      </c>
      <c r="C28218" t="s">
        <v>19</v>
      </c>
      <c r="D28218" t="s">
        <v>33</v>
      </c>
      <c r="E28218" t="s">
        <v>533</v>
      </c>
    </row>
    <row r="28219" spans="1:5" x14ac:dyDescent="0.25">
      <c r="A28219" t="s">
        <v>28383</v>
      </c>
      <c r="B28219" t="s">
        <v>20</v>
      </c>
      <c r="C28219" t="s">
        <v>19</v>
      </c>
      <c r="D28219" t="s">
        <v>33</v>
      </c>
      <c r="E28219" t="s">
        <v>530</v>
      </c>
    </row>
    <row r="28220" spans="1:5" x14ac:dyDescent="0.25">
      <c r="A28220" t="s">
        <v>29606</v>
      </c>
      <c r="B28220" t="s">
        <v>20</v>
      </c>
      <c r="C28220" t="s">
        <v>19</v>
      </c>
      <c r="D28220" t="s">
        <v>69</v>
      </c>
      <c r="E28220" t="s">
        <v>533</v>
      </c>
    </row>
    <row r="28221" spans="1:5" x14ac:dyDescent="0.25">
      <c r="A28221" t="s">
        <v>28385</v>
      </c>
      <c r="B28221" t="s">
        <v>20</v>
      </c>
      <c r="C28221" t="s">
        <v>19</v>
      </c>
      <c r="D28221" t="s">
        <v>33</v>
      </c>
      <c r="E28221" t="s">
        <v>530</v>
      </c>
    </row>
    <row r="28222" spans="1:5" x14ac:dyDescent="0.25">
      <c r="A28222" t="s">
        <v>19944</v>
      </c>
      <c r="B28222" t="s">
        <v>20</v>
      </c>
      <c r="C28222" t="s">
        <v>19</v>
      </c>
      <c r="D28222" t="s">
        <v>33</v>
      </c>
      <c r="E28222" t="s">
        <v>533</v>
      </c>
    </row>
    <row r="28223" spans="1:5" x14ac:dyDescent="0.25">
      <c r="A28223" t="s">
        <v>28387</v>
      </c>
      <c r="B28223" t="s">
        <v>20</v>
      </c>
      <c r="C28223" t="s">
        <v>19</v>
      </c>
      <c r="D28223" t="s">
        <v>33</v>
      </c>
      <c r="E28223" t="s">
        <v>530</v>
      </c>
    </row>
    <row r="28224" spans="1:5" x14ac:dyDescent="0.25">
      <c r="A28224" t="s">
        <v>12032</v>
      </c>
      <c r="B28224" t="s">
        <v>20</v>
      </c>
      <c r="C28224" t="s">
        <v>19</v>
      </c>
      <c r="D28224" t="s">
        <v>33</v>
      </c>
      <c r="E28224" t="s">
        <v>533</v>
      </c>
    </row>
    <row r="28225" spans="1:5" x14ac:dyDescent="0.25">
      <c r="A28225" t="s">
        <v>28389</v>
      </c>
      <c r="B28225" t="s">
        <v>20</v>
      </c>
      <c r="C28225" t="s">
        <v>19</v>
      </c>
      <c r="D28225" t="s">
        <v>33</v>
      </c>
      <c r="E28225" t="s">
        <v>530</v>
      </c>
    </row>
    <row r="28226" spans="1:5" x14ac:dyDescent="0.25">
      <c r="A28226" t="s">
        <v>24107</v>
      </c>
      <c r="B28226" t="s">
        <v>20</v>
      </c>
      <c r="C28226" t="s">
        <v>19</v>
      </c>
      <c r="D28226" t="s">
        <v>33</v>
      </c>
      <c r="E28226" t="s">
        <v>533</v>
      </c>
    </row>
    <row r="28227" spans="1:5" x14ac:dyDescent="0.25">
      <c r="A28227" t="s">
        <v>9568</v>
      </c>
      <c r="B28227" t="s">
        <v>20</v>
      </c>
      <c r="C28227" t="s">
        <v>19</v>
      </c>
      <c r="D28227" t="s">
        <v>33</v>
      </c>
      <c r="E28227" t="s">
        <v>533</v>
      </c>
    </row>
    <row r="28228" spans="1:5" x14ac:dyDescent="0.25">
      <c r="A28228" t="s">
        <v>28276</v>
      </c>
      <c r="B28228" t="s">
        <v>20</v>
      </c>
      <c r="C28228" t="s">
        <v>19</v>
      </c>
      <c r="D28228" t="s">
        <v>33</v>
      </c>
      <c r="E28228" t="s">
        <v>533</v>
      </c>
    </row>
    <row r="28229" spans="1:5" x14ac:dyDescent="0.25">
      <c r="A28229" t="s">
        <v>23013</v>
      </c>
      <c r="B28229" t="s">
        <v>20</v>
      </c>
      <c r="C28229" t="s">
        <v>19</v>
      </c>
      <c r="D28229" t="s">
        <v>33</v>
      </c>
      <c r="E28229" t="s">
        <v>533</v>
      </c>
    </row>
    <row r="28230" spans="1:5" x14ac:dyDescent="0.25">
      <c r="A28230" t="s">
        <v>22472</v>
      </c>
      <c r="B28230" t="s">
        <v>20</v>
      </c>
      <c r="C28230" t="s">
        <v>19</v>
      </c>
      <c r="D28230" t="s">
        <v>33</v>
      </c>
      <c r="E28230" t="s">
        <v>533</v>
      </c>
    </row>
    <row r="28231" spans="1:5" x14ac:dyDescent="0.25">
      <c r="A28231" t="s">
        <v>23829</v>
      </c>
      <c r="B28231" t="s">
        <v>20</v>
      </c>
      <c r="C28231" t="s">
        <v>19</v>
      </c>
      <c r="D28231" t="s">
        <v>33</v>
      </c>
      <c r="E28231" t="s">
        <v>533</v>
      </c>
    </row>
    <row r="28232" spans="1:5" x14ac:dyDescent="0.25">
      <c r="A28232" t="s">
        <v>28396</v>
      </c>
      <c r="B28232" t="s">
        <v>20</v>
      </c>
      <c r="C28232" t="s">
        <v>19</v>
      </c>
      <c r="D28232" t="s">
        <v>33</v>
      </c>
      <c r="E28232" t="s">
        <v>530</v>
      </c>
    </row>
    <row r="28233" spans="1:5" x14ac:dyDescent="0.25">
      <c r="A28233" t="s">
        <v>25516</v>
      </c>
      <c r="B28233" t="s">
        <v>20</v>
      </c>
      <c r="C28233" t="s">
        <v>19</v>
      </c>
      <c r="D28233" t="s">
        <v>33</v>
      </c>
      <c r="E28233" t="s">
        <v>533</v>
      </c>
    </row>
    <row r="28234" spans="1:5" x14ac:dyDescent="0.25">
      <c r="A28234" t="s">
        <v>28169</v>
      </c>
      <c r="B28234" t="s">
        <v>20</v>
      </c>
      <c r="C28234" t="s">
        <v>19</v>
      </c>
      <c r="D28234" t="s">
        <v>65</v>
      </c>
      <c r="E28234" t="s">
        <v>533</v>
      </c>
    </row>
    <row r="28235" spans="1:5" x14ac:dyDescent="0.25">
      <c r="A28235" t="s">
        <v>28399</v>
      </c>
      <c r="B28235" t="s">
        <v>20</v>
      </c>
      <c r="C28235" t="s">
        <v>19</v>
      </c>
      <c r="D28235" t="s">
        <v>33</v>
      </c>
      <c r="E28235" t="s">
        <v>530</v>
      </c>
    </row>
    <row r="28236" spans="1:5" x14ac:dyDescent="0.25">
      <c r="A28236" t="s">
        <v>29605</v>
      </c>
      <c r="B28236" t="s">
        <v>20</v>
      </c>
      <c r="C28236" t="s">
        <v>19</v>
      </c>
      <c r="D28236" t="s">
        <v>69</v>
      </c>
      <c r="E28236" t="s">
        <v>533</v>
      </c>
    </row>
    <row r="28237" spans="1:5" x14ac:dyDescent="0.25">
      <c r="A28237" t="s">
        <v>28401</v>
      </c>
      <c r="B28237" t="s">
        <v>20</v>
      </c>
      <c r="C28237" t="s">
        <v>19</v>
      </c>
      <c r="D28237" t="s">
        <v>33</v>
      </c>
      <c r="E28237" t="s">
        <v>562</v>
      </c>
    </row>
    <row r="28238" spans="1:5" x14ac:dyDescent="0.25">
      <c r="A28238" t="s">
        <v>28402</v>
      </c>
      <c r="B28238" t="s">
        <v>16</v>
      </c>
      <c r="C28238" t="s">
        <v>17</v>
      </c>
      <c r="D28238" t="s">
        <v>33</v>
      </c>
      <c r="E28238" t="s">
        <v>653</v>
      </c>
    </row>
    <row r="28239" spans="1:5" x14ac:dyDescent="0.25">
      <c r="A28239" t="s">
        <v>20684</v>
      </c>
      <c r="B28239" t="s">
        <v>20</v>
      </c>
      <c r="C28239" t="s">
        <v>19</v>
      </c>
      <c r="D28239" t="s">
        <v>33</v>
      </c>
      <c r="E28239" t="s">
        <v>533</v>
      </c>
    </row>
    <row r="28240" spans="1:5" x14ac:dyDescent="0.25">
      <c r="A28240" t="s">
        <v>28404</v>
      </c>
      <c r="B28240" t="s">
        <v>20</v>
      </c>
      <c r="C28240" t="s">
        <v>19</v>
      </c>
      <c r="D28240" t="s">
        <v>33</v>
      </c>
      <c r="E28240" t="s">
        <v>530</v>
      </c>
    </row>
    <row r="28241" spans="1:5" x14ac:dyDescent="0.25">
      <c r="A28241" t="s">
        <v>28405</v>
      </c>
      <c r="B28241" t="s">
        <v>20</v>
      </c>
      <c r="C28241" t="s">
        <v>21</v>
      </c>
      <c r="D28241" t="s">
        <v>33</v>
      </c>
      <c r="E28241" t="s">
        <v>872</v>
      </c>
    </row>
    <row r="28242" spans="1:5" x14ac:dyDescent="0.25">
      <c r="A28242" t="s">
        <v>28406</v>
      </c>
      <c r="B28242" t="s">
        <v>20</v>
      </c>
      <c r="C28242" t="s">
        <v>21</v>
      </c>
      <c r="D28242" t="s">
        <v>33</v>
      </c>
      <c r="E28242" t="s">
        <v>872</v>
      </c>
    </row>
    <row r="28243" spans="1:5" x14ac:dyDescent="0.25">
      <c r="A28243" t="s">
        <v>28407</v>
      </c>
      <c r="B28243" t="s">
        <v>20</v>
      </c>
      <c r="C28243" t="s">
        <v>21</v>
      </c>
      <c r="D28243" t="s">
        <v>33</v>
      </c>
      <c r="E28243" t="s">
        <v>872</v>
      </c>
    </row>
    <row r="28244" spans="1:5" x14ac:dyDescent="0.25">
      <c r="A28244" t="s">
        <v>28408</v>
      </c>
      <c r="B28244" t="s">
        <v>20</v>
      </c>
      <c r="C28244" t="s">
        <v>21</v>
      </c>
      <c r="D28244" t="s">
        <v>33</v>
      </c>
      <c r="E28244" t="s">
        <v>872</v>
      </c>
    </row>
    <row r="28245" spans="1:5" x14ac:dyDescent="0.25">
      <c r="A28245" t="s">
        <v>28409</v>
      </c>
      <c r="B28245" t="s">
        <v>20</v>
      </c>
      <c r="C28245" t="s">
        <v>21</v>
      </c>
      <c r="D28245" t="s">
        <v>33</v>
      </c>
      <c r="E28245" t="s">
        <v>872</v>
      </c>
    </row>
    <row r="28246" spans="1:5" x14ac:dyDescent="0.25">
      <c r="A28246" t="s">
        <v>28410</v>
      </c>
      <c r="B28246" t="s">
        <v>20</v>
      </c>
      <c r="C28246" t="s">
        <v>21</v>
      </c>
      <c r="D28246" t="s">
        <v>33</v>
      </c>
      <c r="E28246" t="s">
        <v>872</v>
      </c>
    </row>
    <row r="28247" spans="1:5" x14ac:dyDescent="0.25">
      <c r="A28247" t="s">
        <v>28411</v>
      </c>
      <c r="B28247" t="s">
        <v>20</v>
      </c>
      <c r="C28247" t="s">
        <v>21</v>
      </c>
      <c r="D28247" t="s">
        <v>33</v>
      </c>
      <c r="E28247" t="s">
        <v>872</v>
      </c>
    </row>
    <row r="28248" spans="1:5" x14ac:dyDescent="0.25">
      <c r="A28248" t="s">
        <v>28412</v>
      </c>
      <c r="B28248" t="s">
        <v>20</v>
      </c>
      <c r="C28248" t="s">
        <v>21</v>
      </c>
      <c r="D28248" t="s">
        <v>33</v>
      </c>
      <c r="E28248" t="s">
        <v>872</v>
      </c>
    </row>
    <row r="28249" spans="1:5" x14ac:dyDescent="0.25">
      <c r="A28249" t="s">
        <v>28413</v>
      </c>
      <c r="B28249" t="s">
        <v>20</v>
      </c>
      <c r="C28249" t="s">
        <v>21</v>
      </c>
      <c r="D28249" t="s">
        <v>33</v>
      </c>
      <c r="E28249" t="s">
        <v>872</v>
      </c>
    </row>
    <row r="28250" spans="1:5" x14ac:dyDescent="0.25">
      <c r="A28250" t="s">
        <v>28414</v>
      </c>
      <c r="B28250" t="s">
        <v>20</v>
      </c>
      <c r="C28250" t="s">
        <v>21</v>
      </c>
      <c r="D28250" t="s">
        <v>33</v>
      </c>
      <c r="E28250" t="s">
        <v>872</v>
      </c>
    </row>
    <row r="28251" spans="1:5" x14ac:dyDescent="0.25">
      <c r="A28251" t="s">
        <v>28415</v>
      </c>
      <c r="B28251" t="s">
        <v>20</v>
      </c>
      <c r="C28251" t="s">
        <v>21</v>
      </c>
      <c r="D28251" t="s">
        <v>33</v>
      </c>
      <c r="E28251" t="s">
        <v>872</v>
      </c>
    </row>
    <row r="28252" spans="1:5" x14ac:dyDescent="0.25">
      <c r="A28252" t="s">
        <v>24539</v>
      </c>
      <c r="B28252" t="s">
        <v>20</v>
      </c>
      <c r="C28252" t="s">
        <v>19</v>
      </c>
      <c r="D28252" t="s">
        <v>33</v>
      </c>
      <c r="E28252" t="s">
        <v>533</v>
      </c>
    </row>
    <row r="28253" spans="1:5" x14ac:dyDescent="0.25">
      <c r="A28253" t="s">
        <v>28417</v>
      </c>
      <c r="B28253" t="s">
        <v>20</v>
      </c>
      <c r="C28253" t="s">
        <v>21</v>
      </c>
      <c r="D28253" t="s">
        <v>33</v>
      </c>
      <c r="E28253" t="s">
        <v>581</v>
      </c>
    </row>
    <row r="28254" spans="1:5" x14ac:dyDescent="0.25">
      <c r="A28254" t="s">
        <v>28418</v>
      </c>
      <c r="B28254" t="s">
        <v>20</v>
      </c>
      <c r="C28254" t="s">
        <v>19</v>
      </c>
      <c r="D28254" t="s">
        <v>33</v>
      </c>
      <c r="E28254" t="s">
        <v>538</v>
      </c>
    </row>
    <row r="28255" spans="1:5" x14ac:dyDescent="0.25">
      <c r="A28255" t="s">
        <v>28274</v>
      </c>
      <c r="B28255" t="s">
        <v>20</v>
      </c>
      <c r="C28255" t="s">
        <v>19</v>
      </c>
      <c r="D28255" t="s">
        <v>33</v>
      </c>
      <c r="E28255" t="s">
        <v>533</v>
      </c>
    </row>
    <row r="28256" spans="1:5" x14ac:dyDescent="0.25">
      <c r="A28256" t="s">
        <v>28420</v>
      </c>
      <c r="B28256" t="s">
        <v>20</v>
      </c>
      <c r="C28256" t="s">
        <v>19</v>
      </c>
      <c r="D28256" t="s">
        <v>33</v>
      </c>
      <c r="E28256" t="s">
        <v>538</v>
      </c>
    </row>
    <row r="28257" spans="1:5" x14ac:dyDescent="0.25">
      <c r="A28257" t="s">
        <v>17921</v>
      </c>
      <c r="B28257" t="s">
        <v>20</v>
      </c>
      <c r="C28257" t="s">
        <v>19</v>
      </c>
      <c r="D28257" t="s">
        <v>33</v>
      </c>
      <c r="E28257" t="s">
        <v>533</v>
      </c>
    </row>
    <row r="28258" spans="1:5" x14ac:dyDescent="0.25">
      <c r="A28258" t="s">
        <v>28422</v>
      </c>
      <c r="B28258" t="s">
        <v>20</v>
      </c>
      <c r="C28258" t="s">
        <v>19</v>
      </c>
      <c r="D28258" t="s">
        <v>33</v>
      </c>
      <c r="E28258" t="s">
        <v>538</v>
      </c>
    </row>
    <row r="28259" spans="1:5" x14ac:dyDescent="0.25">
      <c r="A28259" t="s">
        <v>27145</v>
      </c>
      <c r="B28259" t="s">
        <v>20</v>
      </c>
      <c r="C28259" t="s">
        <v>19</v>
      </c>
      <c r="D28259" t="s">
        <v>33</v>
      </c>
      <c r="E28259" t="s">
        <v>533</v>
      </c>
    </row>
    <row r="28260" spans="1:5" x14ac:dyDescent="0.25">
      <c r="A28260" t="s">
        <v>28424</v>
      </c>
      <c r="B28260" t="s">
        <v>20</v>
      </c>
      <c r="C28260" t="s">
        <v>21</v>
      </c>
      <c r="D28260" t="s">
        <v>33</v>
      </c>
      <c r="E28260" t="s">
        <v>581</v>
      </c>
    </row>
    <row r="28261" spans="1:5" x14ac:dyDescent="0.25">
      <c r="A28261" t="s">
        <v>28425</v>
      </c>
      <c r="B28261" t="s">
        <v>20</v>
      </c>
      <c r="C28261" t="s">
        <v>19</v>
      </c>
      <c r="D28261" t="s">
        <v>33</v>
      </c>
      <c r="E28261" t="s">
        <v>595</v>
      </c>
    </row>
    <row r="28262" spans="1:5" x14ac:dyDescent="0.25">
      <c r="A28262" t="s">
        <v>28426</v>
      </c>
      <c r="B28262" t="s">
        <v>20</v>
      </c>
      <c r="C28262" t="s">
        <v>19</v>
      </c>
      <c r="D28262" t="s">
        <v>33</v>
      </c>
      <c r="E28262" t="s">
        <v>538</v>
      </c>
    </row>
    <row r="28263" spans="1:5" x14ac:dyDescent="0.25">
      <c r="A28263" t="s">
        <v>28427</v>
      </c>
      <c r="B28263" t="s">
        <v>20</v>
      </c>
      <c r="C28263" t="s">
        <v>19</v>
      </c>
      <c r="D28263" t="s">
        <v>33</v>
      </c>
      <c r="E28263" t="s">
        <v>530</v>
      </c>
    </row>
    <row r="28264" spans="1:5" x14ac:dyDescent="0.25">
      <c r="A28264" t="s">
        <v>15277</v>
      </c>
      <c r="B28264" t="s">
        <v>20</v>
      </c>
      <c r="C28264" t="s">
        <v>19</v>
      </c>
      <c r="D28264" t="s">
        <v>33</v>
      </c>
      <c r="E28264" t="s">
        <v>533</v>
      </c>
    </row>
    <row r="28265" spans="1:5" x14ac:dyDescent="0.25">
      <c r="A28265" t="s">
        <v>28429</v>
      </c>
      <c r="B28265" t="s">
        <v>20</v>
      </c>
      <c r="C28265" t="s">
        <v>21</v>
      </c>
      <c r="D28265" t="s">
        <v>33</v>
      </c>
      <c r="E28265" t="s">
        <v>582</v>
      </c>
    </row>
    <row r="28266" spans="1:5" x14ac:dyDescent="0.25">
      <c r="A28266" t="s">
        <v>28458</v>
      </c>
      <c r="B28266" t="s">
        <v>20</v>
      </c>
      <c r="C28266" t="s">
        <v>19</v>
      </c>
      <c r="D28266" t="s">
        <v>33</v>
      </c>
      <c r="E28266" t="s">
        <v>533</v>
      </c>
    </row>
    <row r="28267" spans="1:5" x14ac:dyDescent="0.25">
      <c r="A28267" t="s">
        <v>28431</v>
      </c>
      <c r="B28267" t="s">
        <v>20</v>
      </c>
      <c r="C28267" t="s">
        <v>19</v>
      </c>
      <c r="D28267" t="s">
        <v>33</v>
      </c>
      <c r="E28267" t="s">
        <v>538</v>
      </c>
    </row>
    <row r="28268" spans="1:5" x14ac:dyDescent="0.25">
      <c r="A28268" t="s">
        <v>25476</v>
      </c>
      <c r="B28268" t="s">
        <v>20</v>
      </c>
      <c r="C28268" t="s">
        <v>19</v>
      </c>
      <c r="D28268" t="s">
        <v>33</v>
      </c>
      <c r="E28268" t="s">
        <v>533</v>
      </c>
    </row>
    <row r="28269" spans="1:5" x14ac:dyDescent="0.25">
      <c r="A28269" t="s">
        <v>28433</v>
      </c>
      <c r="B28269" t="s">
        <v>20</v>
      </c>
      <c r="C28269" t="s">
        <v>19</v>
      </c>
      <c r="D28269" t="s">
        <v>33</v>
      </c>
      <c r="E28269" t="s">
        <v>538</v>
      </c>
    </row>
    <row r="28270" spans="1:5" x14ac:dyDescent="0.25">
      <c r="A28270" t="s">
        <v>28434</v>
      </c>
      <c r="B28270" t="s">
        <v>20</v>
      </c>
      <c r="C28270" t="s">
        <v>19</v>
      </c>
      <c r="D28270" t="s">
        <v>33</v>
      </c>
      <c r="E28270" t="s">
        <v>538</v>
      </c>
    </row>
    <row r="28271" spans="1:5" x14ac:dyDescent="0.25">
      <c r="A28271" t="s">
        <v>43898</v>
      </c>
      <c r="B28271" t="s">
        <v>20</v>
      </c>
      <c r="C28271" t="s">
        <v>19</v>
      </c>
      <c r="D28271" t="s">
        <v>65</v>
      </c>
      <c r="E28271" t="s">
        <v>533</v>
      </c>
    </row>
    <row r="28272" spans="1:5" x14ac:dyDescent="0.25">
      <c r="A28272" t="s">
        <v>28436</v>
      </c>
      <c r="B28272" t="s">
        <v>20</v>
      </c>
      <c r="C28272" t="s">
        <v>19</v>
      </c>
      <c r="D28272" t="s">
        <v>33</v>
      </c>
      <c r="E28272" t="s">
        <v>530</v>
      </c>
    </row>
    <row r="28273" spans="1:5" x14ac:dyDescent="0.25">
      <c r="A28273" t="s">
        <v>43899</v>
      </c>
      <c r="B28273" t="s">
        <v>20</v>
      </c>
      <c r="C28273" t="s">
        <v>19</v>
      </c>
      <c r="D28273" t="s">
        <v>65</v>
      </c>
      <c r="E28273" t="s">
        <v>533</v>
      </c>
    </row>
    <row r="28274" spans="1:5" x14ac:dyDescent="0.25">
      <c r="A28274" t="s">
        <v>43900</v>
      </c>
      <c r="B28274" t="s">
        <v>20</v>
      </c>
      <c r="C28274" t="s">
        <v>19</v>
      </c>
      <c r="D28274" t="s">
        <v>65</v>
      </c>
      <c r="E28274" t="s">
        <v>533</v>
      </c>
    </row>
    <row r="28275" spans="1:5" x14ac:dyDescent="0.25">
      <c r="A28275" t="s">
        <v>24596</v>
      </c>
      <c r="B28275" t="s">
        <v>20</v>
      </c>
      <c r="C28275" t="s">
        <v>19</v>
      </c>
      <c r="D28275" t="s">
        <v>33</v>
      </c>
      <c r="E28275" t="s">
        <v>533</v>
      </c>
    </row>
    <row r="28276" spans="1:5" x14ac:dyDescent="0.25">
      <c r="A28276" t="s">
        <v>26932</v>
      </c>
      <c r="B28276" t="s">
        <v>20</v>
      </c>
      <c r="C28276" t="s">
        <v>19</v>
      </c>
      <c r="D28276" t="s">
        <v>33</v>
      </c>
      <c r="E28276" t="s">
        <v>533</v>
      </c>
    </row>
    <row r="28277" spans="1:5" x14ac:dyDescent="0.25">
      <c r="A28277" t="s">
        <v>25666</v>
      </c>
      <c r="B28277" t="s">
        <v>20</v>
      </c>
      <c r="C28277" t="s">
        <v>19</v>
      </c>
      <c r="D28277" t="s">
        <v>65</v>
      </c>
      <c r="E28277" t="s">
        <v>533</v>
      </c>
    </row>
    <row r="28278" spans="1:5" x14ac:dyDescent="0.25">
      <c r="A28278" t="s">
        <v>27251</v>
      </c>
      <c r="B28278" t="s">
        <v>20</v>
      </c>
      <c r="C28278" t="s">
        <v>19</v>
      </c>
      <c r="D28278" t="s">
        <v>33</v>
      </c>
      <c r="E28278" t="s">
        <v>533</v>
      </c>
    </row>
    <row r="28279" spans="1:5" x14ac:dyDescent="0.25">
      <c r="A28279" t="s">
        <v>19311</v>
      </c>
      <c r="B28279" t="s">
        <v>20</v>
      </c>
      <c r="C28279" t="s">
        <v>19</v>
      </c>
      <c r="D28279" t="s">
        <v>33</v>
      </c>
      <c r="E28279" t="s">
        <v>533</v>
      </c>
    </row>
    <row r="28280" spans="1:5" x14ac:dyDescent="0.25">
      <c r="A28280" t="s">
        <v>28444</v>
      </c>
      <c r="B28280" t="s">
        <v>20</v>
      </c>
      <c r="C28280" t="s">
        <v>19</v>
      </c>
      <c r="D28280" t="s">
        <v>33</v>
      </c>
      <c r="E28280" t="s">
        <v>530</v>
      </c>
    </row>
    <row r="28281" spans="1:5" x14ac:dyDescent="0.25">
      <c r="A28281" t="s">
        <v>25665</v>
      </c>
      <c r="B28281" t="s">
        <v>20</v>
      </c>
      <c r="C28281" t="s">
        <v>19</v>
      </c>
      <c r="D28281" t="s">
        <v>65</v>
      </c>
      <c r="E28281" t="s">
        <v>533</v>
      </c>
    </row>
    <row r="28282" spans="1:5" x14ac:dyDescent="0.25">
      <c r="A28282" t="s">
        <v>28446</v>
      </c>
      <c r="B28282" t="s">
        <v>20</v>
      </c>
      <c r="C28282" t="s">
        <v>19</v>
      </c>
      <c r="D28282" t="s">
        <v>33</v>
      </c>
      <c r="E28282" t="s">
        <v>530</v>
      </c>
    </row>
    <row r="28283" spans="1:5" x14ac:dyDescent="0.25">
      <c r="A28283" t="s">
        <v>28447</v>
      </c>
      <c r="B28283" t="s">
        <v>20</v>
      </c>
      <c r="C28283" t="s">
        <v>19</v>
      </c>
      <c r="D28283" t="s">
        <v>33</v>
      </c>
      <c r="E28283" t="s">
        <v>538</v>
      </c>
    </row>
    <row r="28284" spans="1:5" x14ac:dyDescent="0.25">
      <c r="A28284" t="s">
        <v>28448</v>
      </c>
      <c r="B28284" t="s">
        <v>20</v>
      </c>
      <c r="C28284" t="s">
        <v>19</v>
      </c>
      <c r="D28284" t="s">
        <v>33</v>
      </c>
      <c r="E28284" t="s">
        <v>530</v>
      </c>
    </row>
    <row r="28285" spans="1:5" x14ac:dyDescent="0.25">
      <c r="A28285" t="s">
        <v>28457</v>
      </c>
      <c r="B28285" t="s">
        <v>20</v>
      </c>
      <c r="C28285" t="s">
        <v>19</v>
      </c>
      <c r="D28285" t="s">
        <v>33</v>
      </c>
      <c r="E28285" t="s">
        <v>533</v>
      </c>
    </row>
    <row r="28286" spans="1:5" x14ac:dyDescent="0.25">
      <c r="A28286" t="s">
        <v>25664</v>
      </c>
      <c r="B28286" t="s">
        <v>20</v>
      </c>
      <c r="C28286" t="s">
        <v>19</v>
      </c>
      <c r="D28286" t="s">
        <v>65</v>
      </c>
      <c r="E28286" t="s">
        <v>533</v>
      </c>
    </row>
    <row r="28287" spans="1:5" x14ac:dyDescent="0.25">
      <c r="A28287" t="s">
        <v>20576</v>
      </c>
      <c r="B28287" t="s">
        <v>16</v>
      </c>
      <c r="C28287" t="s">
        <v>15</v>
      </c>
      <c r="D28287" t="s">
        <v>33</v>
      </c>
      <c r="E28287" t="s">
        <v>628</v>
      </c>
    </row>
    <row r="28288" spans="1:5" x14ac:dyDescent="0.25">
      <c r="A28288" t="s">
        <v>7412</v>
      </c>
      <c r="B28288" t="s">
        <v>20</v>
      </c>
      <c r="C28288" t="s">
        <v>19</v>
      </c>
      <c r="D28288" t="s">
        <v>33</v>
      </c>
      <c r="E28288" t="s">
        <v>533</v>
      </c>
    </row>
    <row r="28289" spans="1:5" x14ac:dyDescent="0.25">
      <c r="A28289" t="s">
        <v>22859</v>
      </c>
      <c r="B28289" t="s">
        <v>20</v>
      </c>
      <c r="C28289" t="s">
        <v>19</v>
      </c>
      <c r="D28289" t="s">
        <v>33</v>
      </c>
      <c r="E28289" t="s">
        <v>533</v>
      </c>
    </row>
    <row r="28290" spans="1:5" x14ac:dyDescent="0.25">
      <c r="A28290" t="s">
        <v>28456</v>
      </c>
      <c r="B28290" t="s">
        <v>20</v>
      </c>
      <c r="C28290" t="s">
        <v>19</v>
      </c>
      <c r="D28290" t="s">
        <v>33</v>
      </c>
      <c r="E28290" t="s">
        <v>533</v>
      </c>
    </row>
    <row r="28291" spans="1:5" x14ac:dyDescent="0.25">
      <c r="A28291" t="s">
        <v>28455</v>
      </c>
      <c r="B28291" t="s">
        <v>16</v>
      </c>
      <c r="C28291" t="s">
        <v>17</v>
      </c>
      <c r="D28291" t="s">
        <v>33</v>
      </c>
      <c r="E28291" t="s">
        <v>653</v>
      </c>
    </row>
    <row r="28292" spans="1:5" x14ac:dyDescent="0.25">
      <c r="A28292" t="s">
        <v>22845</v>
      </c>
      <c r="B28292" t="s">
        <v>20</v>
      </c>
      <c r="C28292" t="s">
        <v>19</v>
      </c>
      <c r="D28292" t="s">
        <v>33</v>
      </c>
      <c r="E28292" t="s">
        <v>553</v>
      </c>
    </row>
    <row r="28293" spans="1:5" x14ac:dyDescent="0.25">
      <c r="A28293" t="s">
        <v>22793</v>
      </c>
      <c r="B28293" t="s">
        <v>20</v>
      </c>
      <c r="C28293" t="s">
        <v>19</v>
      </c>
      <c r="D28293" t="s">
        <v>33</v>
      </c>
      <c r="E28293" t="s">
        <v>533</v>
      </c>
    </row>
    <row r="28294" spans="1:5" x14ac:dyDescent="0.25">
      <c r="A28294" t="s">
        <v>22870</v>
      </c>
      <c r="B28294" t="s">
        <v>20</v>
      </c>
      <c r="C28294" t="s">
        <v>19</v>
      </c>
      <c r="D28294" t="s">
        <v>33</v>
      </c>
      <c r="E28294" t="s">
        <v>533</v>
      </c>
    </row>
    <row r="28295" spans="1:5" x14ac:dyDescent="0.25">
      <c r="A28295" t="s">
        <v>17918</v>
      </c>
      <c r="B28295" t="s">
        <v>20</v>
      </c>
      <c r="C28295" t="s">
        <v>19</v>
      </c>
      <c r="D28295" t="s">
        <v>33</v>
      </c>
      <c r="E28295" t="s">
        <v>533</v>
      </c>
    </row>
    <row r="28296" spans="1:5" x14ac:dyDescent="0.25">
      <c r="A28296" t="s">
        <v>28460</v>
      </c>
      <c r="B28296" t="s">
        <v>20</v>
      </c>
      <c r="C28296" t="s">
        <v>19</v>
      </c>
      <c r="D28296" t="s">
        <v>33</v>
      </c>
      <c r="E28296" t="s">
        <v>530</v>
      </c>
    </row>
    <row r="28297" spans="1:5" x14ac:dyDescent="0.25">
      <c r="A28297" t="s">
        <v>25466</v>
      </c>
      <c r="B28297" t="s">
        <v>20</v>
      </c>
      <c r="C28297" t="s">
        <v>19</v>
      </c>
      <c r="D28297" t="s">
        <v>33</v>
      </c>
      <c r="E28297" t="s">
        <v>533</v>
      </c>
    </row>
    <row r="28298" spans="1:5" x14ac:dyDescent="0.25">
      <c r="A28298" t="s">
        <v>28462</v>
      </c>
      <c r="B28298" t="s">
        <v>16</v>
      </c>
      <c r="C28298" t="s">
        <v>15</v>
      </c>
      <c r="D28298" t="s">
        <v>33</v>
      </c>
      <c r="E28298" t="s">
        <v>708</v>
      </c>
    </row>
    <row r="28299" spans="1:5" x14ac:dyDescent="0.25">
      <c r="A28299" t="s">
        <v>15540</v>
      </c>
      <c r="B28299" t="s">
        <v>20</v>
      </c>
      <c r="C28299" t="s">
        <v>19</v>
      </c>
      <c r="D28299" t="s">
        <v>33</v>
      </c>
      <c r="E28299" t="s">
        <v>533</v>
      </c>
    </row>
    <row r="28300" spans="1:5" x14ac:dyDescent="0.25">
      <c r="A28300" t="s">
        <v>28464</v>
      </c>
      <c r="B28300" t="s">
        <v>16</v>
      </c>
      <c r="C28300" t="s">
        <v>15</v>
      </c>
      <c r="D28300" t="s">
        <v>33</v>
      </c>
      <c r="E28300" t="s">
        <v>745</v>
      </c>
    </row>
    <row r="28301" spans="1:5" x14ac:dyDescent="0.25">
      <c r="A28301" t="s">
        <v>28465</v>
      </c>
      <c r="B28301" t="s">
        <v>20</v>
      </c>
      <c r="C28301" t="s">
        <v>19</v>
      </c>
      <c r="D28301" t="s">
        <v>33</v>
      </c>
      <c r="E28301" t="s">
        <v>530</v>
      </c>
    </row>
    <row r="28302" spans="1:5" x14ac:dyDescent="0.25">
      <c r="A28302" t="s">
        <v>28466</v>
      </c>
      <c r="B28302" t="s">
        <v>20</v>
      </c>
      <c r="C28302" t="s">
        <v>19</v>
      </c>
      <c r="D28302" t="s">
        <v>33</v>
      </c>
      <c r="E28302" t="s">
        <v>530</v>
      </c>
    </row>
    <row r="28303" spans="1:5" x14ac:dyDescent="0.25">
      <c r="A28303" t="s">
        <v>15681</v>
      </c>
      <c r="B28303" t="s">
        <v>20</v>
      </c>
      <c r="C28303" t="s">
        <v>19</v>
      </c>
      <c r="D28303" t="s">
        <v>33</v>
      </c>
      <c r="E28303" t="s">
        <v>533</v>
      </c>
    </row>
    <row r="28304" spans="1:5" x14ac:dyDescent="0.25">
      <c r="A28304" t="s">
        <v>28468</v>
      </c>
      <c r="B28304" t="s">
        <v>16</v>
      </c>
      <c r="C28304" t="s">
        <v>15</v>
      </c>
      <c r="D28304" t="s">
        <v>33</v>
      </c>
      <c r="E28304" t="s">
        <v>659</v>
      </c>
    </row>
    <row r="28305" spans="1:5" x14ac:dyDescent="0.25">
      <c r="A28305" t="s">
        <v>23139</v>
      </c>
      <c r="B28305" t="s">
        <v>20</v>
      </c>
      <c r="C28305" t="s">
        <v>19</v>
      </c>
      <c r="D28305" t="s">
        <v>33</v>
      </c>
      <c r="E28305" t="s">
        <v>533</v>
      </c>
    </row>
    <row r="28306" spans="1:5" x14ac:dyDescent="0.25">
      <c r="A28306" t="s">
        <v>23167</v>
      </c>
      <c r="B28306" t="s">
        <v>20</v>
      </c>
      <c r="C28306" t="s">
        <v>19</v>
      </c>
      <c r="D28306" t="s">
        <v>33</v>
      </c>
      <c r="E28306" t="s">
        <v>533</v>
      </c>
    </row>
    <row r="28307" spans="1:5" x14ac:dyDescent="0.25">
      <c r="A28307" t="s">
        <v>28726</v>
      </c>
      <c r="B28307" t="s">
        <v>20</v>
      </c>
      <c r="C28307" t="s">
        <v>19</v>
      </c>
      <c r="D28307" t="s">
        <v>33</v>
      </c>
      <c r="E28307" t="s">
        <v>533</v>
      </c>
    </row>
    <row r="28308" spans="1:5" x14ac:dyDescent="0.25">
      <c r="A28308" t="s">
        <v>28472</v>
      </c>
      <c r="B28308" t="s">
        <v>16</v>
      </c>
      <c r="C28308" t="s">
        <v>15</v>
      </c>
      <c r="D28308" t="s">
        <v>33</v>
      </c>
      <c r="E28308" t="s">
        <v>659</v>
      </c>
    </row>
    <row r="28309" spans="1:5" x14ac:dyDescent="0.25">
      <c r="A28309" t="s">
        <v>17917</v>
      </c>
      <c r="B28309" t="s">
        <v>20</v>
      </c>
      <c r="C28309" t="s">
        <v>19</v>
      </c>
      <c r="D28309" t="s">
        <v>33</v>
      </c>
      <c r="E28309" t="s">
        <v>533</v>
      </c>
    </row>
    <row r="28310" spans="1:5" x14ac:dyDescent="0.25">
      <c r="A28310" t="s">
        <v>28474</v>
      </c>
      <c r="B28310" t="s">
        <v>16</v>
      </c>
      <c r="C28310" t="s">
        <v>15</v>
      </c>
      <c r="D28310" t="s">
        <v>33</v>
      </c>
      <c r="E28310" t="s">
        <v>659</v>
      </c>
    </row>
    <row r="28311" spans="1:5" x14ac:dyDescent="0.25">
      <c r="A28311" t="s">
        <v>18985</v>
      </c>
      <c r="B28311" t="s">
        <v>20</v>
      </c>
      <c r="C28311" t="s">
        <v>19</v>
      </c>
      <c r="D28311" t="s">
        <v>33</v>
      </c>
      <c r="E28311" t="s">
        <v>533</v>
      </c>
    </row>
    <row r="28312" spans="1:5" x14ac:dyDescent="0.25">
      <c r="A28312" t="s">
        <v>28476</v>
      </c>
      <c r="B28312" t="s">
        <v>14</v>
      </c>
      <c r="C28312" t="s">
        <v>14</v>
      </c>
      <c r="D28312" t="s">
        <v>69</v>
      </c>
      <c r="E28312" t="s">
        <v>520</v>
      </c>
    </row>
    <row r="28313" spans="1:5" x14ac:dyDescent="0.25">
      <c r="A28313" t="s">
        <v>28477</v>
      </c>
      <c r="B28313" t="s">
        <v>14</v>
      </c>
      <c r="C28313" t="s">
        <v>14</v>
      </c>
      <c r="D28313" t="s">
        <v>69</v>
      </c>
      <c r="E28313" t="s">
        <v>520</v>
      </c>
    </row>
    <row r="28314" spans="1:5" x14ac:dyDescent="0.25">
      <c r="A28314" t="s">
        <v>25544</v>
      </c>
      <c r="B28314" t="s">
        <v>20</v>
      </c>
      <c r="C28314" t="s">
        <v>19</v>
      </c>
      <c r="D28314" t="s">
        <v>33</v>
      </c>
      <c r="E28314" t="s">
        <v>533</v>
      </c>
    </row>
    <row r="28315" spans="1:5" x14ac:dyDescent="0.25">
      <c r="A28315" t="s">
        <v>28479</v>
      </c>
      <c r="B28315" t="s">
        <v>20</v>
      </c>
      <c r="C28315" t="s">
        <v>19</v>
      </c>
      <c r="D28315" t="s">
        <v>33</v>
      </c>
      <c r="E28315" t="s">
        <v>538</v>
      </c>
    </row>
    <row r="28316" spans="1:5" x14ac:dyDescent="0.25">
      <c r="A28316" t="s">
        <v>28480</v>
      </c>
      <c r="B28316" t="s">
        <v>16</v>
      </c>
      <c r="C28316" t="s">
        <v>17</v>
      </c>
      <c r="D28316" t="s">
        <v>33</v>
      </c>
      <c r="E28316" t="s">
        <v>653</v>
      </c>
    </row>
    <row r="28317" spans="1:5" x14ac:dyDescent="0.25">
      <c r="A28317" t="s">
        <v>25545</v>
      </c>
      <c r="B28317" t="s">
        <v>20</v>
      </c>
      <c r="C28317" t="s">
        <v>19</v>
      </c>
      <c r="D28317" t="s">
        <v>33</v>
      </c>
      <c r="E28317" t="s">
        <v>533</v>
      </c>
    </row>
    <row r="28318" spans="1:5" x14ac:dyDescent="0.25">
      <c r="A28318" t="s">
        <v>28482</v>
      </c>
      <c r="B28318" t="s">
        <v>20</v>
      </c>
      <c r="C28318" t="s">
        <v>19</v>
      </c>
      <c r="D28318" t="s">
        <v>33</v>
      </c>
      <c r="E28318" t="s">
        <v>538</v>
      </c>
    </row>
    <row r="28319" spans="1:5" x14ac:dyDescent="0.25">
      <c r="A28319" t="s">
        <v>18583</v>
      </c>
      <c r="B28319" t="s">
        <v>20</v>
      </c>
      <c r="C28319" t="s">
        <v>19</v>
      </c>
      <c r="D28319" t="s">
        <v>33</v>
      </c>
      <c r="E28319" t="s">
        <v>533</v>
      </c>
    </row>
    <row r="28320" spans="1:5" x14ac:dyDescent="0.25">
      <c r="A28320" t="s">
        <v>28484</v>
      </c>
      <c r="B28320" t="s">
        <v>20</v>
      </c>
      <c r="C28320" t="s">
        <v>19</v>
      </c>
      <c r="D28320" t="s">
        <v>33</v>
      </c>
      <c r="E28320" t="s">
        <v>538</v>
      </c>
    </row>
    <row r="28321" spans="1:5" x14ac:dyDescent="0.25">
      <c r="A28321" t="s">
        <v>18552</v>
      </c>
      <c r="B28321" t="s">
        <v>20</v>
      </c>
      <c r="C28321" t="s">
        <v>19</v>
      </c>
      <c r="D28321" t="s">
        <v>33</v>
      </c>
      <c r="E28321" t="s">
        <v>533</v>
      </c>
    </row>
    <row r="28322" spans="1:5" x14ac:dyDescent="0.25">
      <c r="A28322" t="s">
        <v>22856</v>
      </c>
      <c r="B28322" t="s">
        <v>20</v>
      </c>
      <c r="C28322" t="s">
        <v>19</v>
      </c>
      <c r="D28322" t="s">
        <v>33</v>
      </c>
      <c r="E28322" t="s">
        <v>533</v>
      </c>
    </row>
    <row r="28323" spans="1:5" x14ac:dyDescent="0.25">
      <c r="A28323" t="s">
        <v>19537</v>
      </c>
      <c r="B28323" t="s">
        <v>20</v>
      </c>
      <c r="C28323" t="s">
        <v>19</v>
      </c>
      <c r="D28323" t="s">
        <v>33</v>
      </c>
      <c r="E28323" t="s">
        <v>533</v>
      </c>
    </row>
    <row r="28324" spans="1:5" x14ac:dyDescent="0.25">
      <c r="A28324" t="s">
        <v>22742</v>
      </c>
      <c r="B28324" t="s">
        <v>20</v>
      </c>
      <c r="C28324" t="s">
        <v>19</v>
      </c>
      <c r="D28324" t="s">
        <v>33</v>
      </c>
      <c r="E28324" t="s">
        <v>533</v>
      </c>
    </row>
    <row r="28325" spans="1:5" x14ac:dyDescent="0.25">
      <c r="A28325" t="s">
        <v>28489</v>
      </c>
      <c r="B28325" t="s">
        <v>16</v>
      </c>
      <c r="C28325" t="s">
        <v>17</v>
      </c>
      <c r="D28325" t="s">
        <v>33</v>
      </c>
      <c r="E28325" t="s">
        <v>653</v>
      </c>
    </row>
    <row r="28326" spans="1:5" x14ac:dyDescent="0.25">
      <c r="A28326" t="s">
        <v>1534</v>
      </c>
      <c r="B28326" t="s">
        <v>20</v>
      </c>
      <c r="C28326" t="s">
        <v>19</v>
      </c>
      <c r="D28326" t="s">
        <v>33</v>
      </c>
      <c r="E28326" t="s">
        <v>533</v>
      </c>
    </row>
    <row r="28327" spans="1:5" x14ac:dyDescent="0.25">
      <c r="A28327" t="s">
        <v>19650</v>
      </c>
      <c r="B28327" t="s">
        <v>20</v>
      </c>
      <c r="C28327" t="s">
        <v>19</v>
      </c>
      <c r="D28327" t="s">
        <v>33</v>
      </c>
      <c r="E28327" t="s">
        <v>533</v>
      </c>
    </row>
    <row r="28328" spans="1:5" x14ac:dyDescent="0.25">
      <c r="A28328" t="s">
        <v>25863</v>
      </c>
      <c r="B28328" t="s">
        <v>20</v>
      </c>
      <c r="C28328" t="s">
        <v>19</v>
      </c>
      <c r="D28328" t="s">
        <v>33</v>
      </c>
      <c r="E28328" t="s">
        <v>553</v>
      </c>
    </row>
    <row r="28329" spans="1:5" x14ac:dyDescent="0.25">
      <c r="A28329" t="s">
        <v>18630</v>
      </c>
      <c r="B28329" t="s">
        <v>20</v>
      </c>
      <c r="C28329" t="s">
        <v>19</v>
      </c>
      <c r="D28329" t="s">
        <v>33</v>
      </c>
      <c r="E28329" t="s">
        <v>533</v>
      </c>
    </row>
    <row r="28330" spans="1:5" x14ac:dyDescent="0.25">
      <c r="A28330" t="s">
        <v>28494</v>
      </c>
      <c r="B28330" t="s">
        <v>20</v>
      </c>
      <c r="C28330" t="s">
        <v>19</v>
      </c>
      <c r="D28330" t="s">
        <v>33</v>
      </c>
      <c r="E28330" t="s">
        <v>538</v>
      </c>
    </row>
    <row r="28331" spans="1:5" x14ac:dyDescent="0.25">
      <c r="A28331" t="s">
        <v>28495</v>
      </c>
      <c r="B28331" t="s">
        <v>20</v>
      </c>
      <c r="C28331" t="s">
        <v>19</v>
      </c>
      <c r="D28331" t="s">
        <v>33</v>
      </c>
      <c r="E28331" t="s">
        <v>878</v>
      </c>
    </row>
    <row r="28332" spans="1:5" x14ac:dyDescent="0.25">
      <c r="A28332" t="s">
        <v>28496</v>
      </c>
      <c r="B28332" t="s">
        <v>20</v>
      </c>
      <c r="C28332" t="s">
        <v>19</v>
      </c>
      <c r="D28332" t="s">
        <v>33</v>
      </c>
      <c r="E28332" t="s">
        <v>523</v>
      </c>
    </row>
    <row r="28333" spans="1:5" x14ac:dyDescent="0.25">
      <c r="A28333" t="s">
        <v>9214</v>
      </c>
      <c r="B28333" t="s">
        <v>20</v>
      </c>
      <c r="C28333" t="s">
        <v>19</v>
      </c>
      <c r="D28333" t="s">
        <v>33</v>
      </c>
      <c r="E28333" t="s">
        <v>533</v>
      </c>
    </row>
    <row r="28334" spans="1:5" x14ac:dyDescent="0.25">
      <c r="A28334" t="s">
        <v>28498</v>
      </c>
      <c r="B28334" t="s">
        <v>20</v>
      </c>
      <c r="C28334" t="s">
        <v>19</v>
      </c>
      <c r="D28334" t="s">
        <v>33</v>
      </c>
      <c r="E28334" t="s">
        <v>562</v>
      </c>
    </row>
    <row r="28335" spans="1:5" x14ac:dyDescent="0.25">
      <c r="A28335" t="s">
        <v>15656</v>
      </c>
      <c r="B28335" t="s">
        <v>20</v>
      </c>
      <c r="C28335" t="s">
        <v>19</v>
      </c>
      <c r="D28335" t="s">
        <v>33</v>
      </c>
      <c r="E28335" t="s">
        <v>533</v>
      </c>
    </row>
    <row r="28336" spans="1:5" x14ac:dyDescent="0.25">
      <c r="A28336" t="s">
        <v>20166</v>
      </c>
      <c r="B28336" t="s">
        <v>20</v>
      </c>
      <c r="C28336" t="s">
        <v>19</v>
      </c>
      <c r="D28336" t="s">
        <v>33</v>
      </c>
      <c r="E28336" t="s">
        <v>533</v>
      </c>
    </row>
    <row r="28337" spans="1:5" x14ac:dyDescent="0.25">
      <c r="A28337" t="s">
        <v>43901</v>
      </c>
      <c r="B28337" t="s">
        <v>20</v>
      </c>
      <c r="C28337" t="s">
        <v>19</v>
      </c>
      <c r="D28337" t="s">
        <v>65</v>
      </c>
      <c r="E28337" t="s">
        <v>533</v>
      </c>
    </row>
    <row r="28338" spans="1:5" x14ac:dyDescent="0.25">
      <c r="A28338" t="s">
        <v>28502</v>
      </c>
      <c r="B28338" t="s">
        <v>20</v>
      </c>
      <c r="C28338" t="s">
        <v>19</v>
      </c>
      <c r="D28338" t="s">
        <v>33</v>
      </c>
      <c r="E28338" t="s">
        <v>539</v>
      </c>
    </row>
    <row r="28339" spans="1:5" x14ac:dyDescent="0.25">
      <c r="A28339" t="s">
        <v>43902</v>
      </c>
      <c r="B28339" t="s">
        <v>20</v>
      </c>
      <c r="C28339" t="s">
        <v>19</v>
      </c>
      <c r="D28339" t="s">
        <v>65</v>
      </c>
      <c r="E28339" t="s">
        <v>533</v>
      </c>
    </row>
    <row r="28340" spans="1:5" x14ac:dyDescent="0.25">
      <c r="A28340" t="s">
        <v>25532</v>
      </c>
      <c r="B28340" t="s">
        <v>20</v>
      </c>
      <c r="C28340" t="s">
        <v>19</v>
      </c>
      <c r="D28340" t="s">
        <v>33</v>
      </c>
      <c r="E28340" t="s">
        <v>533</v>
      </c>
    </row>
    <row r="28341" spans="1:5" x14ac:dyDescent="0.25">
      <c r="A28341" t="s">
        <v>28505</v>
      </c>
      <c r="B28341" t="s">
        <v>20</v>
      </c>
      <c r="C28341" t="s">
        <v>21</v>
      </c>
      <c r="D28341" t="s">
        <v>33</v>
      </c>
      <c r="E28341" t="s">
        <v>582</v>
      </c>
    </row>
    <row r="28342" spans="1:5" x14ac:dyDescent="0.25">
      <c r="A28342" t="s">
        <v>22981</v>
      </c>
      <c r="B28342" t="s">
        <v>20</v>
      </c>
      <c r="C28342" t="s">
        <v>19</v>
      </c>
      <c r="D28342" t="s">
        <v>33</v>
      </c>
      <c r="E28342" t="s">
        <v>533</v>
      </c>
    </row>
    <row r="28343" spans="1:5" x14ac:dyDescent="0.25">
      <c r="A28343" t="s">
        <v>28507</v>
      </c>
      <c r="B28343" t="s">
        <v>20</v>
      </c>
      <c r="C28343" t="s">
        <v>19</v>
      </c>
      <c r="D28343" t="s">
        <v>33</v>
      </c>
      <c r="E28343" t="s">
        <v>538</v>
      </c>
    </row>
    <row r="28344" spans="1:5" x14ac:dyDescent="0.25">
      <c r="A28344" t="s">
        <v>28508</v>
      </c>
      <c r="B28344" t="s">
        <v>20</v>
      </c>
      <c r="C28344" t="s">
        <v>19</v>
      </c>
      <c r="D28344" t="s">
        <v>33</v>
      </c>
      <c r="E28344" t="s">
        <v>538</v>
      </c>
    </row>
    <row r="28345" spans="1:5" x14ac:dyDescent="0.25">
      <c r="A28345" t="s">
        <v>28509</v>
      </c>
      <c r="B28345" t="s">
        <v>20</v>
      </c>
      <c r="C28345" t="s">
        <v>19</v>
      </c>
      <c r="D28345" t="s">
        <v>33</v>
      </c>
      <c r="E28345" t="s">
        <v>538</v>
      </c>
    </row>
    <row r="28346" spans="1:5" x14ac:dyDescent="0.25">
      <c r="A28346" t="s">
        <v>28510</v>
      </c>
      <c r="B28346" t="s">
        <v>20</v>
      </c>
      <c r="C28346" t="s">
        <v>21</v>
      </c>
      <c r="D28346" t="s">
        <v>33</v>
      </c>
      <c r="E28346" t="s">
        <v>581</v>
      </c>
    </row>
    <row r="28347" spans="1:5" x14ac:dyDescent="0.25">
      <c r="A28347" t="s">
        <v>43903</v>
      </c>
      <c r="B28347" t="s">
        <v>20</v>
      </c>
      <c r="C28347" t="s">
        <v>19</v>
      </c>
      <c r="D28347" t="s">
        <v>65</v>
      </c>
      <c r="E28347" t="s">
        <v>533</v>
      </c>
    </row>
    <row r="28348" spans="1:5" x14ac:dyDescent="0.25">
      <c r="A28348" t="s">
        <v>28512</v>
      </c>
      <c r="B28348" t="s">
        <v>20</v>
      </c>
      <c r="C28348" t="s">
        <v>21</v>
      </c>
      <c r="D28348" t="s">
        <v>33</v>
      </c>
      <c r="E28348" t="s">
        <v>581</v>
      </c>
    </row>
    <row r="28349" spans="1:5" x14ac:dyDescent="0.25">
      <c r="A28349" t="s">
        <v>14521</v>
      </c>
      <c r="B28349" t="s">
        <v>20</v>
      </c>
      <c r="C28349" t="s">
        <v>19</v>
      </c>
      <c r="D28349" t="s">
        <v>33</v>
      </c>
      <c r="E28349" t="s">
        <v>553</v>
      </c>
    </row>
    <row r="28350" spans="1:5" x14ac:dyDescent="0.25">
      <c r="A28350" t="s">
        <v>8122</v>
      </c>
      <c r="B28350" t="s">
        <v>20</v>
      </c>
      <c r="C28350" t="s">
        <v>19</v>
      </c>
      <c r="D28350" t="s">
        <v>33</v>
      </c>
      <c r="E28350" t="s">
        <v>533</v>
      </c>
    </row>
    <row r="28351" spans="1:5" x14ac:dyDescent="0.25">
      <c r="A28351" t="s">
        <v>28515</v>
      </c>
      <c r="B28351" t="s">
        <v>20</v>
      </c>
      <c r="C28351" t="s">
        <v>19</v>
      </c>
      <c r="D28351" t="s">
        <v>33</v>
      </c>
      <c r="E28351" t="s">
        <v>562</v>
      </c>
    </row>
    <row r="28352" spans="1:5" x14ac:dyDescent="0.25">
      <c r="A28352" t="s">
        <v>28516</v>
      </c>
      <c r="B28352" t="s">
        <v>20</v>
      </c>
      <c r="C28352" t="s">
        <v>19</v>
      </c>
      <c r="D28352" t="s">
        <v>33</v>
      </c>
      <c r="E28352" t="s">
        <v>562</v>
      </c>
    </row>
    <row r="28353" spans="1:5" x14ac:dyDescent="0.25">
      <c r="A28353" t="s">
        <v>23455</v>
      </c>
      <c r="B28353" t="s">
        <v>20</v>
      </c>
      <c r="C28353" t="s">
        <v>19</v>
      </c>
      <c r="D28353" t="s">
        <v>33</v>
      </c>
      <c r="E28353" t="s">
        <v>553</v>
      </c>
    </row>
    <row r="28354" spans="1:5" x14ac:dyDescent="0.25">
      <c r="A28354" t="s">
        <v>28518</v>
      </c>
      <c r="B28354" t="s">
        <v>20</v>
      </c>
      <c r="C28354" t="s">
        <v>19</v>
      </c>
      <c r="D28354" t="s">
        <v>33</v>
      </c>
      <c r="E28354" t="s">
        <v>530</v>
      </c>
    </row>
    <row r="28355" spans="1:5" x14ac:dyDescent="0.25">
      <c r="A28355" t="s">
        <v>23025</v>
      </c>
      <c r="B28355" t="s">
        <v>20</v>
      </c>
      <c r="C28355" t="s">
        <v>19</v>
      </c>
      <c r="D28355" t="s">
        <v>33</v>
      </c>
      <c r="E28355" t="s">
        <v>533</v>
      </c>
    </row>
    <row r="28356" spans="1:5" x14ac:dyDescent="0.25">
      <c r="A28356" t="s">
        <v>28520</v>
      </c>
      <c r="B28356" t="s">
        <v>20</v>
      </c>
      <c r="C28356" t="s">
        <v>19</v>
      </c>
      <c r="D28356" t="s">
        <v>33</v>
      </c>
      <c r="E28356" t="s">
        <v>530</v>
      </c>
    </row>
    <row r="28357" spans="1:5" x14ac:dyDescent="0.25">
      <c r="A28357" t="s">
        <v>25540</v>
      </c>
      <c r="B28357" t="s">
        <v>20</v>
      </c>
      <c r="C28357" t="s">
        <v>19</v>
      </c>
      <c r="D28357" t="s">
        <v>33</v>
      </c>
      <c r="E28357" t="s">
        <v>533</v>
      </c>
    </row>
    <row r="28358" spans="1:5" x14ac:dyDescent="0.25">
      <c r="A28358" t="s">
        <v>28522</v>
      </c>
      <c r="B28358" t="s">
        <v>20</v>
      </c>
      <c r="C28358" t="s">
        <v>19</v>
      </c>
      <c r="D28358" t="s">
        <v>33</v>
      </c>
      <c r="E28358" t="s">
        <v>538</v>
      </c>
    </row>
    <row r="28359" spans="1:5" x14ac:dyDescent="0.25">
      <c r="A28359" t="s">
        <v>28523</v>
      </c>
      <c r="B28359" t="s">
        <v>20</v>
      </c>
      <c r="C28359" t="s">
        <v>19</v>
      </c>
      <c r="D28359" t="s">
        <v>33</v>
      </c>
      <c r="E28359" t="s">
        <v>530</v>
      </c>
    </row>
    <row r="28360" spans="1:5" x14ac:dyDescent="0.25">
      <c r="A28360" t="s">
        <v>43904</v>
      </c>
      <c r="B28360" t="s">
        <v>20</v>
      </c>
      <c r="C28360" t="s">
        <v>19</v>
      </c>
      <c r="D28360" t="s">
        <v>65</v>
      </c>
      <c r="E28360" t="s">
        <v>533</v>
      </c>
    </row>
    <row r="28361" spans="1:5" x14ac:dyDescent="0.25">
      <c r="A28361" t="s">
        <v>28525</v>
      </c>
      <c r="B28361" t="s">
        <v>20</v>
      </c>
      <c r="C28361" t="s">
        <v>19</v>
      </c>
      <c r="D28361" t="s">
        <v>33</v>
      </c>
      <c r="E28361" t="s">
        <v>530</v>
      </c>
    </row>
    <row r="28362" spans="1:5" x14ac:dyDescent="0.25">
      <c r="A28362" t="s">
        <v>27271</v>
      </c>
      <c r="B28362" t="s">
        <v>20</v>
      </c>
      <c r="C28362" t="s">
        <v>19</v>
      </c>
      <c r="D28362" t="s">
        <v>33</v>
      </c>
      <c r="E28362" t="s">
        <v>533</v>
      </c>
    </row>
    <row r="28363" spans="1:5" x14ac:dyDescent="0.25">
      <c r="A28363" t="s">
        <v>28527</v>
      </c>
      <c r="B28363" t="s">
        <v>20</v>
      </c>
      <c r="C28363" t="s">
        <v>19</v>
      </c>
      <c r="D28363" t="s">
        <v>33</v>
      </c>
      <c r="E28363" t="s">
        <v>538</v>
      </c>
    </row>
    <row r="28364" spans="1:5" x14ac:dyDescent="0.25">
      <c r="A28364" t="s">
        <v>28528</v>
      </c>
      <c r="B28364" t="s">
        <v>20</v>
      </c>
      <c r="C28364" t="s">
        <v>21</v>
      </c>
      <c r="D28364" t="s">
        <v>33</v>
      </c>
      <c r="E28364" t="s">
        <v>614</v>
      </c>
    </row>
    <row r="28365" spans="1:5" x14ac:dyDescent="0.25">
      <c r="A28365" t="s">
        <v>28529</v>
      </c>
      <c r="B28365" t="s">
        <v>20</v>
      </c>
      <c r="C28365" t="s">
        <v>21</v>
      </c>
      <c r="D28365" t="s">
        <v>33</v>
      </c>
      <c r="E28365" t="s">
        <v>581</v>
      </c>
    </row>
    <row r="28366" spans="1:5" x14ac:dyDescent="0.25">
      <c r="A28366" t="s">
        <v>28530</v>
      </c>
      <c r="B28366" t="s">
        <v>20</v>
      </c>
      <c r="C28366" t="s">
        <v>21</v>
      </c>
      <c r="D28366" t="s">
        <v>33</v>
      </c>
      <c r="E28366" t="s">
        <v>582</v>
      </c>
    </row>
    <row r="28367" spans="1:5" x14ac:dyDescent="0.25">
      <c r="A28367" t="s">
        <v>28531</v>
      </c>
      <c r="B28367" t="s">
        <v>20</v>
      </c>
      <c r="C28367" t="s">
        <v>19</v>
      </c>
      <c r="D28367" t="s">
        <v>33</v>
      </c>
      <c r="E28367" t="s">
        <v>538</v>
      </c>
    </row>
    <row r="28368" spans="1:5" x14ac:dyDescent="0.25">
      <c r="A28368" t="s">
        <v>28532</v>
      </c>
      <c r="B28368" t="s">
        <v>20</v>
      </c>
      <c r="C28368" t="s">
        <v>19</v>
      </c>
      <c r="D28368" t="s">
        <v>33</v>
      </c>
      <c r="E28368" t="s">
        <v>530</v>
      </c>
    </row>
    <row r="28369" spans="1:5" x14ac:dyDescent="0.25">
      <c r="A28369" t="s">
        <v>43905</v>
      </c>
      <c r="B28369" t="s">
        <v>20</v>
      </c>
      <c r="C28369" t="s">
        <v>19</v>
      </c>
      <c r="D28369" t="s">
        <v>65</v>
      </c>
      <c r="E28369" t="s">
        <v>533</v>
      </c>
    </row>
    <row r="28370" spans="1:5" x14ac:dyDescent="0.25">
      <c r="A28370" t="s">
        <v>28534</v>
      </c>
      <c r="B28370" t="s">
        <v>20</v>
      </c>
      <c r="C28370" t="s">
        <v>19</v>
      </c>
      <c r="D28370" t="s">
        <v>33</v>
      </c>
      <c r="E28370" t="s">
        <v>706</v>
      </c>
    </row>
    <row r="28371" spans="1:5" x14ac:dyDescent="0.25">
      <c r="A28371" t="s">
        <v>28535</v>
      </c>
      <c r="B28371" t="s">
        <v>20</v>
      </c>
      <c r="C28371" t="s">
        <v>19</v>
      </c>
      <c r="D28371" t="s">
        <v>33</v>
      </c>
      <c r="E28371" t="s">
        <v>538</v>
      </c>
    </row>
    <row r="28372" spans="1:5" x14ac:dyDescent="0.25">
      <c r="A28372" t="s">
        <v>28536</v>
      </c>
      <c r="B28372" t="s">
        <v>20</v>
      </c>
      <c r="C28372" t="s">
        <v>19</v>
      </c>
      <c r="D28372" t="s">
        <v>33</v>
      </c>
      <c r="E28372" t="s">
        <v>530</v>
      </c>
    </row>
    <row r="28373" spans="1:5" x14ac:dyDescent="0.25">
      <c r="A28373" t="s">
        <v>3730</v>
      </c>
      <c r="B28373" t="s">
        <v>20</v>
      </c>
      <c r="C28373" t="s">
        <v>19</v>
      </c>
      <c r="D28373" t="s">
        <v>33</v>
      </c>
      <c r="E28373" t="s">
        <v>533</v>
      </c>
    </row>
    <row r="28374" spans="1:5" x14ac:dyDescent="0.25">
      <c r="A28374" t="s">
        <v>28538</v>
      </c>
      <c r="B28374" t="s">
        <v>20</v>
      </c>
      <c r="C28374" t="s">
        <v>19</v>
      </c>
      <c r="D28374" t="s">
        <v>33</v>
      </c>
      <c r="E28374" t="s">
        <v>530</v>
      </c>
    </row>
    <row r="28375" spans="1:5" x14ac:dyDescent="0.25">
      <c r="A28375" t="s">
        <v>43906</v>
      </c>
      <c r="B28375" t="s">
        <v>20</v>
      </c>
      <c r="C28375" t="s">
        <v>19</v>
      </c>
      <c r="D28375" t="s">
        <v>65</v>
      </c>
      <c r="E28375" t="s">
        <v>533</v>
      </c>
    </row>
    <row r="28376" spans="1:5" x14ac:dyDescent="0.25">
      <c r="A28376" t="s">
        <v>24763</v>
      </c>
      <c r="B28376" t="s">
        <v>20</v>
      </c>
      <c r="C28376" t="s">
        <v>19</v>
      </c>
      <c r="D28376" t="s">
        <v>33</v>
      </c>
      <c r="E28376" t="s">
        <v>533</v>
      </c>
    </row>
    <row r="28377" spans="1:5" x14ac:dyDescent="0.25">
      <c r="A28377" t="s">
        <v>28541</v>
      </c>
      <c r="B28377" t="s">
        <v>20</v>
      </c>
      <c r="C28377" t="s">
        <v>19</v>
      </c>
      <c r="D28377" t="s">
        <v>33</v>
      </c>
      <c r="E28377" t="s">
        <v>530</v>
      </c>
    </row>
    <row r="28378" spans="1:5" x14ac:dyDescent="0.25">
      <c r="A28378" t="s">
        <v>9621</v>
      </c>
      <c r="B28378" t="s">
        <v>20</v>
      </c>
      <c r="C28378" t="s">
        <v>19</v>
      </c>
      <c r="D28378" t="s">
        <v>33</v>
      </c>
      <c r="E28378" t="s">
        <v>533</v>
      </c>
    </row>
    <row r="28379" spans="1:5" x14ac:dyDescent="0.25">
      <c r="A28379" t="s">
        <v>28543</v>
      </c>
      <c r="B28379" t="s">
        <v>20</v>
      </c>
      <c r="C28379" t="s">
        <v>19</v>
      </c>
      <c r="D28379" t="s">
        <v>33</v>
      </c>
      <c r="E28379" t="s">
        <v>562</v>
      </c>
    </row>
    <row r="28380" spans="1:5" x14ac:dyDescent="0.25">
      <c r="A28380" t="s">
        <v>28544</v>
      </c>
      <c r="B28380" t="s">
        <v>20</v>
      </c>
      <c r="C28380" t="s">
        <v>19</v>
      </c>
      <c r="D28380" t="s">
        <v>33</v>
      </c>
      <c r="E28380" t="s">
        <v>562</v>
      </c>
    </row>
    <row r="28381" spans="1:5" x14ac:dyDescent="0.25">
      <c r="A28381" t="s">
        <v>9624</v>
      </c>
      <c r="B28381" t="s">
        <v>20</v>
      </c>
      <c r="C28381" t="s">
        <v>19</v>
      </c>
      <c r="D28381" t="s">
        <v>33</v>
      </c>
      <c r="E28381" t="s">
        <v>533</v>
      </c>
    </row>
    <row r="28382" spans="1:5" x14ac:dyDescent="0.25">
      <c r="A28382" t="s">
        <v>28546</v>
      </c>
      <c r="B28382" t="s">
        <v>20</v>
      </c>
      <c r="C28382" t="s">
        <v>19</v>
      </c>
      <c r="D28382" t="s">
        <v>33</v>
      </c>
      <c r="E28382" t="s">
        <v>562</v>
      </c>
    </row>
    <row r="28383" spans="1:5" x14ac:dyDescent="0.25">
      <c r="A28383" t="s">
        <v>10255</v>
      </c>
      <c r="B28383" t="s">
        <v>20</v>
      </c>
      <c r="C28383" t="s">
        <v>19</v>
      </c>
      <c r="D28383" t="s">
        <v>33</v>
      </c>
      <c r="E28383" t="s">
        <v>553</v>
      </c>
    </row>
    <row r="28384" spans="1:5" x14ac:dyDescent="0.25">
      <c r="A28384" t="s">
        <v>28548</v>
      </c>
      <c r="B28384" t="s">
        <v>20</v>
      </c>
      <c r="C28384" t="s">
        <v>19</v>
      </c>
      <c r="D28384" t="s">
        <v>33</v>
      </c>
      <c r="E28384" t="s">
        <v>562</v>
      </c>
    </row>
    <row r="28385" spans="1:5" x14ac:dyDescent="0.25">
      <c r="A28385" t="s">
        <v>28549</v>
      </c>
      <c r="B28385" t="s">
        <v>20</v>
      </c>
      <c r="C28385" t="s">
        <v>19</v>
      </c>
      <c r="D28385" t="s">
        <v>33</v>
      </c>
      <c r="E28385" t="s">
        <v>849</v>
      </c>
    </row>
    <row r="28386" spans="1:5" x14ac:dyDescent="0.25">
      <c r="A28386" t="s">
        <v>27738</v>
      </c>
      <c r="B28386" t="s">
        <v>20</v>
      </c>
      <c r="C28386" t="s">
        <v>19</v>
      </c>
      <c r="D28386" t="s">
        <v>33</v>
      </c>
      <c r="E28386" t="s">
        <v>533</v>
      </c>
    </row>
    <row r="28387" spans="1:5" x14ac:dyDescent="0.25">
      <c r="A28387" t="s">
        <v>28551</v>
      </c>
      <c r="B28387" t="s">
        <v>20</v>
      </c>
      <c r="C28387" t="s">
        <v>19</v>
      </c>
      <c r="D28387" t="s">
        <v>33</v>
      </c>
      <c r="E28387" t="s">
        <v>530</v>
      </c>
    </row>
    <row r="28388" spans="1:5" x14ac:dyDescent="0.25">
      <c r="A28388" t="s">
        <v>27982</v>
      </c>
      <c r="B28388" t="s">
        <v>20</v>
      </c>
      <c r="C28388" t="s">
        <v>19</v>
      </c>
      <c r="D28388" t="s">
        <v>33</v>
      </c>
      <c r="E28388" t="s">
        <v>533</v>
      </c>
    </row>
    <row r="28389" spans="1:5" x14ac:dyDescent="0.25">
      <c r="A28389" t="s">
        <v>28553</v>
      </c>
      <c r="B28389" t="s">
        <v>20</v>
      </c>
      <c r="C28389" t="s">
        <v>19</v>
      </c>
      <c r="D28389" t="s">
        <v>33</v>
      </c>
      <c r="E28389" t="s">
        <v>530</v>
      </c>
    </row>
    <row r="28390" spans="1:5" x14ac:dyDescent="0.25">
      <c r="A28390" t="s">
        <v>27902</v>
      </c>
      <c r="B28390" t="s">
        <v>20</v>
      </c>
      <c r="C28390" t="s">
        <v>19</v>
      </c>
      <c r="D28390" t="s">
        <v>33</v>
      </c>
      <c r="E28390" t="s">
        <v>533</v>
      </c>
    </row>
    <row r="28391" spans="1:5" x14ac:dyDescent="0.25">
      <c r="A28391" t="s">
        <v>28555</v>
      </c>
      <c r="B28391" t="s">
        <v>20</v>
      </c>
      <c r="C28391" t="s">
        <v>19</v>
      </c>
      <c r="D28391" t="s">
        <v>33</v>
      </c>
      <c r="E28391" t="s">
        <v>530</v>
      </c>
    </row>
    <row r="28392" spans="1:5" x14ac:dyDescent="0.25">
      <c r="A28392" t="s">
        <v>22526</v>
      </c>
      <c r="B28392" t="s">
        <v>20</v>
      </c>
      <c r="C28392" t="s">
        <v>19</v>
      </c>
      <c r="D28392" t="s">
        <v>33</v>
      </c>
      <c r="E28392" t="s">
        <v>533</v>
      </c>
    </row>
    <row r="28393" spans="1:5" x14ac:dyDescent="0.25">
      <c r="A28393" t="s">
        <v>28557</v>
      </c>
      <c r="B28393" t="s">
        <v>20</v>
      </c>
      <c r="C28393" t="s">
        <v>19</v>
      </c>
      <c r="D28393" t="s">
        <v>33</v>
      </c>
      <c r="E28393" t="s">
        <v>530</v>
      </c>
    </row>
    <row r="28394" spans="1:5" x14ac:dyDescent="0.25">
      <c r="A28394" t="s">
        <v>28558</v>
      </c>
      <c r="B28394" t="s">
        <v>20</v>
      </c>
      <c r="C28394" t="s">
        <v>19</v>
      </c>
      <c r="D28394" t="s">
        <v>33</v>
      </c>
      <c r="E28394" t="s">
        <v>538</v>
      </c>
    </row>
    <row r="28395" spans="1:5" x14ac:dyDescent="0.25">
      <c r="A28395" t="s">
        <v>27737</v>
      </c>
      <c r="B28395" t="s">
        <v>20</v>
      </c>
      <c r="C28395" t="s">
        <v>19</v>
      </c>
      <c r="D28395" t="s">
        <v>33</v>
      </c>
      <c r="E28395" t="s">
        <v>533</v>
      </c>
    </row>
    <row r="28396" spans="1:5" x14ac:dyDescent="0.25">
      <c r="A28396" t="s">
        <v>28560</v>
      </c>
      <c r="B28396" t="s">
        <v>20</v>
      </c>
      <c r="C28396" t="s">
        <v>19</v>
      </c>
      <c r="D28396" t="s">
        <v>33</v>
      </c>
      <c r="E28396" t="s">
        <v>530</v>
      </c>
    </row>
    <row r="28397" spans="1:5" x14ac:dyDescent="0.25">
      <c r="A28397" t="s">
        <v>12762</v>
      </c>
      <c r="B28397" t="s">
        <v>20</v>
      </c>
      <c r="C28397" t="s">
        <v>19</v>
      </c>
      <c r="D28397" t="s">
        <v>33</v>
      </c>
      <c r="E28397" t="s">
        <v>533</v>
      </c>
    </row>
    <row r="28398" spans="1:5" x14ac:dyDescent="0.25">
      <c r="A28398" t="s">
        <v>28562</v>
      </c>
      <c r="B28398" t="s">
        <v>20</v>
      </c>
      <c r="C28398" t="s">
        <v>19</v>
      </c>
      <c r="D28398" t="s">
        <v>33</v>
      </c>
      <c r="E28398" t="s">
        <v>530</v>
      </c>
    </row>
    <row r="28399" spans="1:5" x14ac:dyDescent="0.25">
      <c r="A28399" t="s">
        <v>26344</v>
      </c>
      <c r="B28399" t="s">
        <v>20</v>
      </c>
      <c r="C28399" t="s">
        <v>19</v>
      </c>
      <c r="D28399" t="s">
        <v>33</v>
      </c>
      <c r="E28399" t="s">
        <v>533</v>
      </c>
    </row>
    <row r="28400" spans="1:5" x14ac:dyDescent="0.25">
      <c r="A28400" t="s">
        <v>28564</v>
      </c>
      <c r="B28400" t="s">
        <v>20</v>
      </c>
      <c r="C28400" t="s">
        <v>19</v>
      </c>
      <c r="D28400" t="s">
        <v>33</v>
      </c>
      <c r="E28400" t="s">
        <v>530</v>
      </c>
    </row>
    <row r="28401" spans="1:5" x14ac:dyDescent="0.25">
      <c r="A28401" t="s">
        <v>17780</v>
      </c>
      <c r="B28401" t="s">
        <v>20</v>
      </c>
      <c r="C28401" t="s">
        <v>19</v>
      </c>
      <c r="D28401" t="s">
        <v>33</v>
      </c>
      <c r="E28401" t="s">
        <v>553</v>
      </c>
    </row>
    <row r="28402" spans="1:5" x14ac:dyDescent="0.25">
      <c r="A28402" t="s">
        <v>28566</v>
      </c>
      <c r="B28402" t="s">
        <v>20</v>
      </c>
      <c r="C28402" t="s">
        <v>19</v>
      </c>
      <c r="D28402" t="s">
        <v>33</v>
      </c>
      <c r="E28402" t="s">
        <v>530</v>
      </c>
    </row>
    <row r="28403" spans="1:5" x14ac:dyDescent="0.25">
      <c r="A28403" t="s">
        <v>6663</v>
      </c>
      <c r="B28403" t="s">
        <v>20</v>
      </c>
      <c r="C28403" t="s">
        <v>19</v>
      </c>
      <c r="D28403" t="s">
        <v>33</v>
      </c>
      <c r="E28403" t="s">
        <v>533</v>
      </c>
    </row>
    <row r="28404" spans="1:5" x14ac:dyDescent="0.25">
      <c r="A28404" t="s">
        <v>28568</v>
      </c>
      <c r="B28404" t="s">
        <v>20</v>
      </c>
      <c r="C28404" t="s">
        <v>22</v>
      </c>
      <c r="D28404" t="s">
        <v>33</v>
      </c>
      <c r="E28404" t="s">
        <v>693</v>
      </c>
    </row>
    <row r="28405" spans="1:5" x14ac:dyDescent="0.25">
      <c r="A28405" t="s">
        <v>3384</v>
      </c>
      <c r="B28405" t="s">
        <v>20</v>
      </c>
      <c r="C28405" t="s">
        <v>19</v>
      </c>
      <c r="D28405" t="s">
        <v>33</v>
      </c>
      <c r="E28405" t="s">
        <v>533</v>
      </c>
    </row>
    <row r="28406" spans="1:5" x14ac:dyDescent="0.25">
      <c r="A28406" t="s">
        <v>28570</v>
      </c>
      <c r="B28406" t="s">
        <v>20</v>
      </c>
      <c r="C28406" t="s">
        <v>21</v>
      </c>
      <c r="D28406" t="s">
        <v>33</v>
      </c>
      <c r="E28406" t="s">
        <v>582</v>
      </c>
    </row>
    <row r="28407" spans="1:5" x14ac:dyDescent="0.25">
      <c r="A28407" t="s">
        <v>17468</v>
      </c>
      <c r="B28407" t="s">
        <v>20</v>
      </c>
      <c r="C28407" t="s">
        <v>19</v>
      </c>
      <c r="D28407" t="s">
        <v>33</v>
      </c>
      <c r="E28407" t="s">
        <v>553</v>
      </c>
    </row>
    <row r="28408" spans="1:5" x14ac:dyDescent="0.25">
      <c r="A28408" t="s">
        <v>28572</v>
      </c>
      <c r="B28408" t="s">
        <v>20</v>
      </c>
      <c r="C28408" t="s">
        <v>19</v>
      </c>
      <c r="D28408" t="s">
        <v>33</v>
      </c>
      <c r="E28408" t="s">
        <v>530</v>
      </c>
    </row>
    <row r="28409" spans="1:5" x14ac:dyDescent="0.25">
      <c r="A28409" t="s">
        <v>19440</v>
      </c>
      <c r="B28409" t="s">
        <v>20</v>
      </c>
      <c r="C28409" t="s">
        <v>19</v>
      </c>
      <c r="D28409" t="s">
        <v>33</v>
      </c>
      <c r="E28409" t="s">
        <v>533</v>
      </c>
    </row>
    <row r="28410" spans="1:5" x14ac:dyDescent="0.25">
      <c r="A28410" t="s">
        <v>28574</v>
      </c>
      <c r="B28410" t="s">
        <v>20</v>
      </c>
      <c r="C28410" t="s">
        <v>19</v>
      </c>
      <c r="D28410" t="s">
        <v>33</v>
      </c>
      <c r="E28410" t="s">
        <v>530</v>
      </c>
    </row>
    <row r="28411" spans="1:5" x14ac:dyDescent="0.25">
      <c r="A28411" t="s">
        <v>10156</v>
      </c>
      <c r="B28411" t="s">
        <v>20</v>
      </c>
      <c r="C28411" t="s">
        <v>19</v>
      </c>
      <c r="D28411" t="s">
        <v>33</v>
      </c>
      <c r="E28411" t="s">
        <v>533</v>
      </c>
    </row>
    <row r="28412" spans="1:5" x14ac:dyDescent="0.25">
      <c r="A28412" t="s">
        <v>28576</v>
      </c>
      <c r="B28412" t="s">
        <v>20</v>
      </c>
      <c r="C28412" t="s">
        <v>19</v>
      </c>
      <c r="D28412" t="s">
        <v>33</v>
      </c>
      <c r="E28412" t="s">
        <v>530</v>
      </c>
    </row>
    <row r="28413" spans="1:5" x14ac:dyDescent="0.25">
      <c r="A28413" t="s">
        <v>7082</v>
      </c>
      <c r="B28413" t="s">
        <v>20</v>
      </c>
      <c r="C28413" t="s">
        <v>19</v>
      </c>
      <c r="D28413" t="s">
        <v>33</v>
      </c>
      <c r="E28413" t="s">
        <v>533</v>
      </c>
    </row>
    <row r="28414" spans="1:5" x14ac:dyDescent="0.25">
      <c r="A28414" t="s">
        <v>28578</v>
      </c>
      <c r="B28414" t="s">
        <v>20</v>
      </c>
      <c r="C28414" t="s">
        <v>19</v>
      </c>
      <c r="D28414" t="s">
        <v>33</v>
      </c>
      <c r="E28414" t="s">
        <v>530</v>
      </c>
    </row>
    <row r="28415" spans="1:5" x14ac:dyDescent="0.25">
      <c r="A28415" t="s">
        <v>17108</v>
      </c>
      <c r="B28415" t="s">
        <v>20</v>
      </c>
      <c r="C28415" t="s">
        <v>19</v>
      </c>
      <c r="D28415" t="s">
        <v>33</v>
      </c>
      <c r="E28415" t="s">
        <v>553</v>
      </c>
    </row>
    <row r="28416" spans="1:5" x14ac:dyDescent="0.25">
      <c r="A28416" t="s">
        <v>28580</v>
      </c>
      <c r="B28416" t="s">
        <v>20</v>
      </c>
      <c r="C28416" t="s">
        <v>19</v>
      </c>
      <c r="D28416" t="s">
        <v>33</v>
      </c>
      <c r="E28416" t="s">
        <v>530</v>
      </c>
    </row>
    <row r="28417" spans="1:5" x14ac:dyDescent="0.25">
      <c r="A28417" t="s">
        <v>18964</v>
      </c>
      <c r="B28417" t="s">
        <v>20</v>
      </c>
      <c r="C28417" t="s">
        <v>19</v>
      </c>
      <c r="D28417" t="s">
        <v>33</v>
      </c>
      <c r="E28417" t="s">
        <v>553</v>
      </c>
    </row>
    <row r="28418" spans="1:5" x14ac:dyDescent="0.25">
      <c r="A28418" t="s">
        <v>28582</v>
      </c>
      <c r="B28418" t="s">
        <v>20</v>
      </c>
      <c r="C28418" t="s">
        <v>19</v>
      </c>
      <c r="D28418" t="s">
        <v>33</v>
      </c>
      <c r="E28418" t="s">
        <v>530</v>
      </c>
    </row>
    <row r="28419" spans="1:5" x14ac:dyDescent="0.25">
      <c r="A28419" t="s">
        <v>22524</v>
      </c>
      <c r="B28419" t="s">
        <v>20</v>
      </c>
      <c r="C28419" t="s">
        <v>19</v>
      </c>
      <c r="D28419" t="s">
        <v>33</v>
      </c>
      <c r="E28419" t="s">
        <v>533</v>
      </c>
    </row>
    <row r="28420" spans="1:5" x14ac:dyDescent="0.25">
      <c r="A28420" t="s">
        <v>28584</v>
      </c>
      <c r="B28420" t="s">
        <v>20</v>
      </c>
      <c r="C28420" t="s">
        <v>22</v>
      </c>
      <c r="D28420" t="s">
        <v>33</v>
      </c>
      <c r="E28420" t="s">
        <v>693</v>
      </c>
    </row>
    <row r="28421" spans="1:5" x14ac:dyDescent="0.25">
      <c r="A28421" t="s">
        <v>9212</v>
      </c>
      <c r="B28421" t="s">
        <v>20</v>
      </c>
      <c r="C28421" t="s">
        <v>19</v>
      </c>
      <c r="D28421" t="s">
        <v>33</v>
      </c>
      <c r="E28421" t="s">
        <v>533</v>
      </c>
    </row>
    <row r="28422" spans="1:5" x14ac:dyDescent="0.25">
      <c r="A28422" t="s">
        <v>28586</v>
      </c>
      <c r="B28422" t="s">
        <v>20</v>
      </c>
      <c r="C28422" t="s">
        <v>21</v>
      </c>
      <c r="D28422" t="s">
        <v>33</v>
      </c>
      <c r="E28422" t="s">
        <v>581</v>
      </c>
    </row>
    <row r="28423" spans="1:5" x14ac:dyDescent="0.25">
      <c r="A28423" t="s">
        <v>27976</v>
      </c>
      <c r="B28423" t="s">
        <v>20</v>
      </c>
      <c r="C28423" t="s">
        <v>19</v>
      </c>
      <c r="D28423" t="s">
        <v>33</v>
      </c>
      <c r="E28423" t="s">
        <v>533</v>
      </c>
    </row>
    <row r="28424" spans="1:5" x14ac:dyDescent="0.25">
      <c r="A28424" t="s">
        <v>28588</v>
      </c>
      <c r="B28424" t="s">
        <v>20</v>
      </c>
      <c r="C28424" t="s">
        <v>19</v>
      </c>
      <c r="D28424" t="s">
        <v>33</v>
      </c>
      <c r="E28424" t="s">
        <v>562</v>
      </c>
    </row>
    <row r="28425" spans="1:5" x14ac:dyDescent="0.25">
      <c r="A28425" t="s">
        <v>21534</v>
      </c>
      <c r="B28425" t="s">
        <v>20</v>
      </c>
      <c r="C28425" t="s">
        <v>19</v>
      </c>
      <c r="D28425" t="s">
        <v>33</v>
      </c>
      <c r="E28425" t="s">
        <v>533</v>
      </c>
    </row>
    <row r="28426" spans="1:5" x14ac:dyDescent="0.25">
      <c r="A28426" t="s">
        <v>28590</v>
      </c>
      <c r="B28426" t="s">
        <v>20</v>
      </c>
      <c r="C28426" t="s">
        <v>19</v>
      </c>
      <c r="D28426" t="s">
        <v>33</v>
      </c>
      <c r="E28426" t="s">
        <v>538</v>
      </c>
    </row>
    <row r="28427" spans="1:5" x14ac:dyDescent="0.25">
      <c r="A28427" t="s">
        <v>3383</v>
      </c>
      <c r="B28427" t="s">
        <v>20</v>
      </c>
      <c r="C28427" t="s">
        <v>19</v>
      </c>
      <c r="D28427" t="s">
        <v>33</v>
      </c>
      <c r="E28427" t="s">
        <v>533</v>
      </c>
    </row>
    <row r="28428" spans="1:5" x14ac:dyDescent="0.25">
      <c r="A28428" t="s">
        <v>28592</v>
      </c>
      <c r="B28428" t="s">
        <v>20</v>
      </c>
      <c r="C28428" t="s">
        <v>19</v>
      </c>
      <c r="D28428" t="s">
        <v>33</v>
      </c>
      <c r="E28428" t="s">
        <v>562</v>
      </c>
    </row>
    <row r="28429" spans="1:5" x14ac:dyDescent="0.25">
      <c r="A28429" t="s">
        <v>3387</v>
      </c>
      <c r="B28429" t="s">
        <v>20</v>
      </c>
      <c r="C28429" t="s">
        <v>19</v>
      </c>
      <c r="D28429" t="s">
        <v>33</v>
      </c>
      <c r="E28429" t="s">
        <v>533</v>
      </c>
    </row>
    <row r="28430" spans="1:5" x14ac:dyDescent="0.25">
      <c r="A28430" t="s">
        <v>28594</v>
      </c>
      <c r="B28430" t="s">
        <v>20</v>
      </c>
      <c r="C28430" t="s">
        <v>19</v>
      </c>
      <c r="D28430" t="s">
        <v>33</v>
      </c>
      <c r="E28430" t="s">
        <v>538</v>
      </c>
    </row>
    <row r="28431" spans="1:5" x14ac:dyDescent="0.25">
      <c r="A28431" t="s">
        <v>15657</v>
      </c>
      <c r="B28431" t="s">
        <v>20</v>
      </c>
      <c r="C28431" t="s">
        <v>19</v>
      </c>
      <c r="D28431" t="s">
        <v>33</v>
      </c>
      <c r="E28431" t="s">
        <v>533</v>
      </c>
    </row>
    <row r="28432" spans="1:5" x14ac:dyDescent="0.25">
      <c r="A28432" t="s">
        <v>28596</v>
      </c>
      <c r="B28432" t="s">
        <v>20</v>
      </c>
      <c r="C28432" t="s">
        <v>21</v>
      </c>
      <c r="D28432" t="s">
        <v>33</v>
      </c>
      <c r="E28432" t="s">
        <v>581</v>
      </c>
    </row>
    <row r="28433" spans="1:5" x14ac:dyDescent="0.25">
      <c r="A28433" t="s">
        <v>17491</v>
      </c>
      <c r="B28433" t="s">
        <v>20</v>
      </c>
      <c r="C28433" t="s">
        <v>19</v>
      </c>
      <c r="D28433" t="s">
        <v>33</v>
      </c>
      <c r="E28433" t="s">
        <v>533</v>
      </c>
    </row>
    <row r="28434" spans="1:5" x14ac:dyDescent="0.25">
      <c r="A28434" t="s">
        <v>28598</v>
      </c>
      <c r="B28434" t="s">
        <v>20</v>
      </c>
      <c r="C28434" t="s">
        <v>21</v>
      </c>
      <c r="D28434" t="s">
        <v>33</v>
      </c>
      <c r="E28434" t="s">
        <v>581</v>
      </c>
    </row>
    <row r="28435" spans="1:5" x14ac:dyDescent="0.25">
      <c r="A28435" t="s">
        <v>10125</v>
      </c>
      <c r="B28435" t="s">
        <v>20</v>
      </c>
      <c r="C28435" t="s">
        <v>19</v>
      </c>
      <c r="D28435" t="s">
        <v>33</v>
      </c>
      <c r="E28435" t="s">
        <v>533</v>
      </c>
    </row>
    <row r="28436" spans="1:5" x14ac:dyDescent="0.25">
      <c r="A28436" t="s">
        <v>28600</v>
      </c>
      <c r="B28436" t="s">
        <v>20</v>
      </c>
      <c r="C28436" t="s">
        <v>21</v>
      </c>
      <c r="D28436" t="s">
        <v>33</v>
      </c>
      <c r="E28436" t="s">
        <v>581</v>
      </c>
    </row>
    <row r="28437" spans="1:5" x14ac:dyDescent="0.25">
      <c r="A28437" t="s">
        <v>25834</v>
      </c>
      <c r="B28437" t="s">
        <v>20</v>
      </c>
      <c r="C28437" t="s">
        <v>19</v>
      </c>
      <c r="D28437" t="s">
        <v>33</v>
      </c>
      <c r="E28437" t="s">
        <v>533</v>
      </c>
    </row>
    <row r="28438" spans="1:5" x14ac:dyDescent="0.25">
      <c r="A28438" t="s">
        <v>25731</v>
      </c>
      <c r="B28438" t="s">
        <v>20</v>
      </c>
      <c r="C28438" t="s">
        <v>19</v>
      </c>
      <c r="D28438" t="s">
        <v>33</v>
      </c>
      <c r="E28438" t="s">
        <v>533</v>
      </c>
    </row>
    <row r="28439" spans="1:5" x14ac:dyDescent="0.25">
      <c r="A28439" t="s">
        <v>14815</v>
      </c>
      <c r="B28439" t="s">
        <v>20</v>
      </c>
      <c r="C28439" t="s">
        <v>19</v>
      </c>
      <c r="D28439" t="s">
        <v>33</v>
      </c>
      <c r="E28439" t="s">
        <v>533</v>
      </c>
    </row>
    <row r="28440" spans="1:5" x14ac:dyDescent="0.25">
      <c r="A28440" t="s">
        <v>10528</v>
      </c>
      <c r="B28440" t="s">
        <v>20</v>
      </c>
      <c r="C28440" t="s">
        <v>19</v>
      </c>
      <c r="D28440" t="s">
        <v>33</v>
      </c>
      <c r="E28440" t="s">
        <v>533</v>
      </c>
    </row>
    <row r="28441" spans="1:5" x14ac:dyDescent="0.25">
      <c r="A28441" t="s">
        <v>14817</v>
      </c>
      <c r="B28441" t="s">
        <v>20</v>
      </c>
      <c r="C28441" t="s">
        <v>19</v>
      </c>
      <c r="D28441" t="s">
        <v>33</v>
      </c>
      <c r="E28441" t="s">
        <v>533</v>
      </c>
    </row>
    <row r="28442" spans="1:5" x14ac:dyDescent="0.25">
      <c r="A28442" t="s">
        <v>13629</v>
      </c>
      <c r="B28442" t="s">
        <v>20</v>
      </c>
      <c r="C28442" t="s">
        <v>19</v>
      </c>
      <c r="D28442" t="s">
        <v>33</v>
      </c>
      <c r="E28442" t="s">
        <v>533</v>
      </c>
    </row>
    <row r="28443" spans="1:5" x14ac:dyDescent="0.25">
      <c r="A28443" t="s">
        <v>19202</v>
      </c>
      <c r="B28443" t="s">
        <v>20</v>
      </c>
      <c r="C28443" t="s">
        <v>19</v>
      </c>
      <c r="D28443" t="s">
        <v>33</v>
      </c>
      <c r="E28443" t="s">
        <v>553</v>
      </c>
    </row>
    <row r="28444" spans="1:5" x14ac:dyDescent="0.25">
      <c r="A28444" t="s">
        <v>28608</v>
      </c>
      <c r="B28444" t="s">
        <v>20</v>
      </c>
      <c r="C28444" t="s">
        <v>19</v>
      </c>
      <c r="D28444" t="s">
        <v>33</v>
      </c>
      <c r="E28444" t="s">
        <v>538</v>
      </c>
    </row>
    <row r="28445" spans="1:5" x14ac:dyDescent="0.25">
      <c r="A28445" t="s">
        <v>17742</v>
      </c>
      <c r="B28445" t="s">
        <v>20</v>
      </c>
      <c r="C28445" t="s">
        <v>19</v>
      </c>
      <c r="D28445" t="s">
        <v>33</v>
      </c>
      <c r="E28445" t="s">
        <v>533</v>
      </c>
    </row>
    <row r="28446" spans="1:5" x14ac:dyDescent="0.25">
      <c r="A28446" t="s">
        <v>28610</v>
      </c>
      <c r="B28446" t="s">
        <v>20</v>
      </c>
      <c r="C28446" t="s">
        <v>19</v>
      </c>
      <c r="D28446" t="s">
        <v>33</v>
      </c>
      <c r="E28446" t="s">
        <v>538</v>
      </c>
    </row>
    <row r="28447" spans="1:5" x14ac:dyDescent="0.25">
      <c r="A28447" t="s">
        <v>14499</v>
      </c>
      <c r="B28447" t="s">
        <v>20</v>
      </c>
      <c r="C28447" t="s">
        <v>19</v>
      </c>
      <c r="D28447" t="s">
        <v>33</v>
      </c>
      <c r="E28447" t="s">
        <v>533</v>
      </c>
    </row>
    <row r="28448" spans="1:5" x14ac:dyDescent="0.25">
      <c r="A28448" t="s">
        <v>28612</v>
      </c>
      <c r="B28448" t="s">
        <v>16</v>
      </c>
      <c r="C28448" t="s">
        <v>17</v>
      </c>
      <c r="D28448" t="s">
        <v>33</v>
      </c>
      <c r="E28448" t="s">
        <v>653</v>
      </c>
    </row>
    <row r="28449" spans="1:5" x14ac:dyDescent="0.25">
      <c r="A28449" t="s">
        <v>20258</v>
      </c>
      <c r="B28449" t="s">
        <v>20</v>
      </c>
      <c r="C28449" t="s">
        <v>19</v>
      </c>
      <c r="D28449" t="s">
        <v>33</v>
      </c>
      <c r="E28449" t="s">
        <v>533</v>
      </c>
    </row>
    <row r="28450" spans="1:5" x14ac:dyDescent="0.25">
      <c r="A28450" t="s">
        <v>28614</v>
      </c>
      <c r="B28450" t="s">
        <v>20</v>
      </c>
      <c r="C28450" t="s">
        <v>19</v>
      </c>
      <c r="D28450" t="s">
        <v>33</v>
      </c>
      <c r="E28450" t="s">
        <v>538</v>
      </c>
    </row>
    <row r="28451" spans="1:5" x14ac:dyDescent="0.25">
      <c r="A28451" t="s">
        <v>28615</v>
      </c>
      <c r="B28451" t="s">
        <v>16</v>
      </c>
      <c r="C28451" t="s">
        <v>17</v>
      </c>
      <c r="D28451" t="s">
        <v>33</v>
      </c>
      <c r="E28451" t="s">
        <v>653</v>
      </c>
    </row>
    <row r="28452" spans="1:5" x14ac:dyDescent="0.25">
      <c r="A28452" t="s">
        <v>23376</v>
      </c>
      <c r="B28452" t="s">
        <v>20</v>
      </c>
      <c r="C28452" t="s">
        <v>19</v>
      </c>
      <c r="D28452" t="s">
        <v>33</v>
      </c>
      <c r="E28452" t="s">
        <v>553</v>
      </c>
    </row>
    <row r="28453" spans="1:5" x14ac:dyDescent="0.25">
      <c r="A28453" t="s">
        <v>28617</v>
      </c>
      <c r="B28453" t="s">
        <v>20</v>
      </c>
      <c r="C28453" t="s">
        <v>19</v>
      </c>
      <c r="D28453" t="s">
        <v>33</v>
      </c>
      <c r="E28453" t="s">
        <v>562</v>
      </c>
    </row>
    <row r="28454" spans="1:5" x14ac:dyDescent="0.25">
      <c r="A28454" t="s">
        <v>28618</v>
      </c>
      <c r="B28454" t="s">
        <v>20</v>
      </c>
      <c r="C28454" t="s">
        <v>19</v>
      </c>
      <c r="D28454" t="s">
        <v>33</v>
      </c>
      <c r="E28454" t="s">
        <v>849</v>
      </c>
    </row>
    <row r="28455" spans="1:5" x14ac:dyDescent="0.25">
      <c r="A28455" t="s">
        <v>28619</v>
      </c>
      <c r="B28455" t="s">
        <v>20</v>
      </c>
      <c r="C28455" t="s">
        <v>22</v>
      </c>
      <c r="D28455" t="s">
        <v>69</v>
      </c>
      <c r="E28455" t="s">
        <v>693</v>
      </c>
    </row>
    <row r="28456" spans="1:5" x14ac:dyDescent="0.25">
      <c r="A28456" t="s">
        <v>28620</v>
      </c>
      <c r="B28456" t="s">
        <v>20</v>
      </c>
      <c r="C28456" t="s">
        <v>19</v>
      </c>
      <c r="D28456" t="s">
        <v>33</v>
      </c>
      <c r="E28456" t="s">
        <v>538</v>
      </c>
    </row>
    <row r="28457" spans="1:5" x14ac:dyDescent="0.25">
      <c r="A28457" t="s">
        <v>4801</v>
      </c>
      <c r="B28457" t="s">
        <v>20</v>
      </c>
      <c r="C28457" t="s">
        <v>19</v>
      </c>
      <c r="D28457" t="s">
        <v>33</v>
      </c>
      <c r="E28457" t="s">
        <v>533</v>
      </c>
    </row>
    <row r="28458" spans="1:5" x14ac:dyDescent="0.25">
      <c r="A28458" t="s">
        <v>28622</v>
      </c>
      <c r="B28458" t="s">
        <v>20</v>
      </c>
      <c r="C28458" t="s">
        <v>19</v>
      </c>
      <c r="D28458" t="s">
        <v>33</v>
      </c>
      <c r="E28458" t="s">
        <v>530</v>
      </c>
    </row>
    <row r="28459" spans="1:5" x14ac:dyDescent="0.25">
      <c r="A28459" t="s">
        <v>28623</v>
      </c>
      <c r="B28459" t="s">
        <v>20</v>
      </c>
      <c r="C28459" t="s">
        <v>19</v>
      </c>
      <c r="D28459" t="s">
        <v>33</v>
      </c>
      <c r="E28459" t="s">
        <v>538</v>
      </c>
    </row>
    <row r="28460" spans="1:5" x14ac:dyDescent="0.25">
      <c r="A28460" t="s">
        <v>5238</v>
      </c>
      <c r="B28460" t="s">
        <v>20</v>
      </c>
      <c r="C28460" t="s">
        <v>19</v>
      </c>
      <c r="D28460" t="s">
        <v>33</v>
      </c>
      <c r="E28460" t="s">
        <v>533</v>
      </c>
    </row>
    <row r="28461" spans="1:5" x14ac:dyDescent="0.25">
      <c r="A28461" t="s">
        <v>28625</v>
      </c>
      <c r="B28461" t="s">
        <v>20</v>
      </c>
      <c r="C28461" t="s">
        <v>19</v>
      </c>
      <c r="D28461" t="s">
        <v>33</v>
      </c>
      <c r="E28461" t="s">
        <v>530</v>
      </c>
    </row>
    <row r="28462" spans="1:5" x14ac:dyDescent="0.25">
      <c r="A28462" t="s">
        <v>8181</v>
      </c>
      <c r="B28462" t="s">
        <v>20</v>
      </c>
      <c r="C28462" t="s">
        <v>19</v>
      </c>
      <c r="D28462" t="s">
        <v>33</v>
      </c>
      <c r="E28462" t="s">
        <v>533</v>
      </c>
    </row>
    <row r="28463" spans="1:5" x14ac:dyDescent="0.25">
      <c r="A28463" t="s">
        <v>28627</v>
      </c>
      <c r="B28463" t="s">
        <v>20</v>
      </c>
      <c r="C28463" t="s">
        <v>19</v>
      </c>
      <c r="D28463" t="s">
        <v>33</v>
      </c>
      <c r="E28463" t="s">
        <v>530</v>
      </c>
    </row>
    <row r="28464" spans="1:5" x14ac:dyDescent="0.25">
      <c r="A28464" t="s">
        <v>18613</v>
      </c>
      <c r="B28464" t="s">
        <v>20</v>
      </c>
      <c r="C28464" t="s">
        <v>19</v>
      </c>
      <c r="D28464" t="s">
        <v>33</v>
      </c>
      <c r="E28464" t="s">
        <v>533</v>
      </c>
    </row>
    <row r="28465" spans="1:5" x14ac:dyDescent="0.25">
      <c r="A28465" t="s">
        <v>28629</v>
      </c>
      <c r="B28465" t="s">
        <v>20</v>
      </c>
      <c r="C28465" t="s">
        <v>19</v>
      </c>
      <c r="D28465" t="s">
        <v>33</v>
      </c>
      <c r="E28465" t="s">
        <v>530</v>
      </c>
    </row>
    <row r="28466" spans="1:5" x14ac:dyDescent="0.25">
      <c r="A28466" t="s">
        <v>28630</v>
      </c>
      <c r="B28466" t="s">
        <v>16</v>
      </c>
      <c r="C28466" t="s">
        <v>17</v>
      </c>
      <c r="D28466" t="s">
        <v>33</v>
      </c>
      <c r="E28466" t="s">
        <v>653</v>
      </c>
    </row>
    <row r="28467" spans="1:5" x14ac:dyDescent="0.25">
      <c r="A28467" t="s">
        <v>10252</v>
      </c>
      <c r="B28467" t="s">
        <v>20</v>
      </c>
      <c r="C28467" t="s">
        <v>19</v>
      </c>
      <c r="D28467" t="s">
        <v>33</v>
      </c>
      <c r="E28467" t="s">
        <v>533</v>
      </c>
    </row>
    <row r="28468" spans="1:5" x14ac:dyDescent="0.25">
      <c r="A28468" t="s">
        <v>7551</v>
      </c>
      <c r="B28468" t="s">
        <v>20</v>
      </c>
      <c r="C28468" t="s">
        <v>19</v>
      </c>
      <c r="D28468" t="s">
        <v>33</v>
      </c>
      <c r="E28468" t="s">
        <v>533</v>
      </c>
    </row>
    <row r="28469" spans="1:5" x14ac:dyDescent="0.25">
      <c r="A28469" t="s">
        <v>7552</v>
      </c>
      <c r="B28469" t="s">
        <v>20</v>
      </c>
      <c r="C28469" t="s">
        <v>19</v>
      </c>
      <c r="D28469" t="s">
        <v>33</v>
      </c>
      <c r="E28469" t="s">
        <v>533</v>
      </c>
    </row>
    <row r="28470" spans="1:5" x14ac:dyDescent="0.25">
      <c r="A28470" t="s">
        <v>2516</v>
      </c>
      <c r="B28470" t="s">
        <v>20</v>
      </c>
      <c r="C28470" t="s">
        <v>19</v>
      </c>
      <c r="D28470" t="s">
        <v>33</v>
      </c>
      <c r="E28470" t="s">
        <v>553</v>
      </c>
    </row>
    <row r="28471" spans="1:5" x14ac:dyDescent="0.25">
      <c r="A28471" t="s">
        <v>28635</v>
      </c>
      <c r="B28471" t="s">
        <v>20</v>
      </c>
      <c r="C28471" t="s">
        <v>21</v>
      </c>
      <c r="D28471" t="s">
        <v>33</v>
      </c>
      <c r="E28471" t="s">
        <v>582</v>
      </c>
    </row>
    <row r="28472" spans="1:5" x14ac:dyDescent="0.25">
      <c r="A28472" t="s">
        <v>15119</v>
      </c>
      <c r="B28472" t="s">
        <v>20</v>
      </c>
      <c r="C28472" t="s">
        <v>19</v>
      </c>
      <c r="D28472" t="s">
        <v>33</v>
      </c>
      <c r="E28472" t="s">
        <v>533</v>
      </c>
    </row>
    <row r="28473" spans="1:5" x14ac:dyDescent="0.25">
      <c r="A28473" t="s">
        <v>28637</v>
      </c>
      <c r="B28473" t="s">
        <v>20</v>
      </c>
      <c r="C28473" t="s">
        <v>19</v>
      </c>
      <c r="D28473" t="s">
        <v>33</v>
      </c>
      <c r="E28473" t="s">
        <v>530</v>
      </c>
    </row>
    <row r="28474" spans="1:5" x14ac:dyDescent="0.25">
      <c r="A28474" t="s">
        <v>22967</v>
      </c>
      <c r="B28474" t="s">
        <v>20</v>
      </c>
      <c r="C28474" t="s">
        <v>19</v>
      </c>
      <c r="D28474" t="s">
        <v>33</v>
      </c>
      <c r="E28474" t="s">
        <v>533</v>
      </c>
    </row>
    <row r="28475" spans="1:5" x14ac:dyDescent="0.25">
      <c r="A28475" t="s">
        <v>28639</v>
      </c>
      <c r="B28475" t="s">
        <v>20</v>
      </c>
      <c r="C28475" t="s">
        <v>19</v>
      </c>
      <c r="D28475" t="s">
        <v>33</v>
      </c>
      <c r="E28475" t="s">
        <v>530</v>
      </c>
    </row>
    <row r="28476" spans="1:5" x14ac:dyDescent="0.25">
      <c r="A28476" t="s">
        <v>24704</v>
      </c>
      <c r="B28476" t="s">
        <v>20</v>
      </c>
      <c r="C28476" t="s">
        <v>19</v>
      </c>
      <c r="D28476" t="s">
        <v>33</v>
      </c>
      <c r="E28476" t="s">
        <v>533</v>
      </c>
    </row>
    <row r="28477" spans="1:5" x14ac:dyDescent="0.25">
      <c r="A28477" t="s">
        <v>28641</v>
      </c>
      <c r="B28477" t="s">
        <v>20</v>
      </c>
      <c r="C28477" t="s">
        <v>19</v>
      </c>
      <c r="D28477" t="s">
        <v>33</v>
      </c>
      <c r="E28477" t="s">
        <v>530</v>
      </c>
    </row>
    <row r="28478" spans="1:5" x14ac:dyDescent="0.25">
      <c r="A28478" t="s">
        <v>28231</v>
      </c>
      <c r="B28478" t="s">
        <v>20</v>
      </c>
      <c r="C28478" t="s">
        <v>19</v>
      </c>
      <c r="D28478" t="s">
        <v>33</v>
      </c>
      <c r="E28478" t="s">
        <v>533</v>
      </c>
    </row>
    <row r="28479" spans="1:5" x14ac:dyDescent="0.25">
      <c r="A28479" t="s">
        <v>28643</v>
      </c>
      <c r="B28479" t="s">
        <v>20</v>
      </c>
      <c r="C28479" t="s">
        <v>19</v>
      </c>
      <c r="D28479" t="s">
        <v>33</v>
      </c>
      <c r="E28479" t="s">
        <v>530</v>
      </c>
    </row>
    <row r="28480" spans="1:5" x14ac:dyDescent="0.25">
      <c r="A28480" t="s">
        <v>28229</v>
      </c>
      <c r="B28480" t="s">
        <v>20</v>
      </c>
      <c r="C28480" t="s">
        <v>19</v>
      </c>
      <c r="D28480" t="s">
        <v>33</v>
      </c>
      <c r="E28480" t="s">
        <v>533</v>
      </c>
    </row>
    <row r="28481" spans="1:5" x14ac:dyDescent="0.25">
      <c r="A28481" t="s">
        <v>28645</v>
      </c>
      <c r="B28481" t="s">
        <v>20</v>
      </c>
      <c r="C28481" t="s">
        <v>19</v>
      </c>
      <c r="D28481" t="s">
        <v>33</v>
      </c>
      <c r="E28481" t="s">
        <v>530</v>
      </c>
    </row>
    <row r="28482" spans="1:5" x14ac:dyDescent="0.25">
      <c r="A28482" t="s">
        <v>4723</v>
      </c>
      <c r="B28482" t="s">
        <v>20</v>
      </c>
      <c r="C28482" t="s">
        <v>19</v>
      </c>
      <c r="D28482" t="s">
        <v>33</v>
      </c>
      <c r="E28482" t="s">
        <v>533</v>
      </c>
    </row>
    <row r="28483" spans="1:5" x14ac:dyDescent="0.25">
      <c r="A28483" t="s">
        <v>28647</v>
      </c>
      <c r="B28483" t="s">
        <v>20</v>
      </c>
      <c r="C28483" t="s">
        <v>19</v>
      </c>
      <c r="D28483" t="s">
        <v>33</v>
      </c>
      <c r="E28483" t="s">
        <v>530</v>
      </c>
    </row>
    <row r="28484" spans="1:5" x14ac:dyDescent="0.25">
      <c r="A28484" t="s">
        <v>22804</v>
      </c>
      <c r="B28484" t="s">
        <v>20</v>
      </c>
      <c r="C28484" t="s">
        <v>19</v>
      </c>
      <c r="D28484" t="s">
        <v>33</v>
      </c>
      <c r="E28484" t="s">
        <v>533</v>
      </c>
    </row>
    <row r="28485" spans="1:5" x14ac:dyDescent="0.25">
      <c r="A28485" t="s">
        <v>28649</v>
      </c>
      <c r="B28485" t="s">
        <v>20</v>
      </c>
      <c r="C28485" t="s">
        <v>19</v>
      </c>
      <c r="D28485" t="s">
        <v>33</v>
      </c>
      <c r="E28485" t="s">
        <v>530</v>
      </c>
    </row>
    <row r="28486" spans="1:5" x14ac:dyDescent="0.25">
      <c r="A28486" t="s">
        <v>28650</v>
      </c>
      <c r="B28486" t="s">
        <v>20</v>
      </c>
      <c r="C28486" t="s">
        <v>19</v>
      </c>
      <c r="D28486" t="s">
        <v>33</v>
      </c>
      <c r="E28486" t="s">
        <v>523</v>
      </c>
    </row>
    <row r="28487" spans="1:5" x14ac:dyDescent="0.25">
      <c r="A28487" t="s">
        <v>2818</v>
      </c>
      <c r="B28487" t="s">
        <v>20</v>
      </c>
      <c r="C28487" t="s">
        <v>19</v>
      </c>
      <c r="D28487" t="s">
        <v>33</v>
      </c>
      <c r="E28487" t="s">
        <v>533</v>
      </c>
    </row>
    <row r="28488" spans="1:5" x14ac:dyDescent="0.25">
      <c r="A28488" t="s">
        <v>28652</v>
      </c>
      <c r="B28488" t="s">
        <v>20</v>
      </c>
      <c r="C28488" t="s">
        <v>21</v>
      </c>
      <c r="D28488" t="s">
        <v>33</v>
      </c>
      <c r="E28488" t="s">
        <v>581</v>
      </c>
    </row>
    <row r="28489" spans="1:5" x14ac:dyDescent="0.25">
      <c r="A28489" t="s">
        <v>28653</v>
      </c>
      <c r="B28489" t="s">
        <v>20</v>
      </c>
      <c r="C28489" t="s">
        <v>21</v>
      </c>
      <c r="D28489" t="s">
        <v>33</v>
      </c>
      <c r="E28489" t="s">
        <v>582</v>
      </c>
    </row>
    <row r="28490" spans="1:5" x14ac:dyDescent="0.25">
      <c r="A28490" t="s">
        <v>14017</v>
      </c>
      <c r="B28490" t="s">
        <v>20</v>
      </c>
      <c r="C28490" t="s">
        <v>19</v>
      </c>
      <c r="D28490" t="s">
        <v>65</v>
      </c>
      <c r="E28490" t="s">
        <v>533</v>
      </c>
    </row>
    <row r="28491" spans="1:5" x14ac:dyDescent="0.25">
      <c r="A28491" t="s">
        <v>28655</v>
      </c>
      <c r="B28491" t="s">
        <v>20</v>
      </c>
      <c r="C28491" t="s">
        <v>19</v>
      </c>
      <c r="D28491" t="s">
        <v>33</v>
      </c>
      <c r="E28491" t="s">
        <v>530</v>
      </c>
    </row>
    <row r="28492" spans="1:5" x14ac:dyDescent="0.25">
      <c r="A28492" t="s">
        <v>18164</v>
      </c>
      <c r="B28492" t="s">
        <v>20</v>
      </c>
      <c r="C28492" t="s">
        <v>19</v>
      </c>
      <c r="D28492" t="s">
        <v>65</v>
      </c>
      <c r="E28492" t="s">
        <v>533</v>
      </c>
    </row>
    <row r="28493" spans="1:5" x14ac:dyDescent="0.25">
      <c r="A28493" t="s">
        <v>28657</v>
      </c>
      <c r="B28493" t="s">
        <v>20</v>
      </c>
      <c r="C28493" t="s">
        <v>19</v>
      </c>
      <c r="D28493" t="s">
        <v>33</v>
      </c>
      <c r="E28493" t="s">
        <v>538</v>
      </c>
    </row>
    <row r="28494" spans="1:5" x14ac:dyDescent="0.25">
      <c r="A28494" t="s">
        <v>28658</v>
      </c>
      <c r="B28494" t="s">
        <v>16</v>
      </c>
      <c r="C28494" t="s">
        <v>17</v>
      </c>
      <c r="D28494" t="s">
        <v>33</v>
      </c>
      <c r="E28494" t="s">
        <v>653</v>
      </c>
    </row>
    <row r="28495" spans="1:5" x14ac:dyDescent="0.25">
      <c r="A28495" t="s">
        <v>14813</v>
      </c>
      <c r="B28495" t="s">
        <v>20</v>
      </c>
      <c r="C28495" t="s">
        <v>19</v>
      </c>
      <c r="D28495" t="s">
        <v>33</v>
      </c>
      <c r="E28495" t="s">
        <v>533</v>
      </c>
    </row>
    <row r="28496" spans="1:5" x14ac:dyDescent="0.25">
      <c r="A28496" t="s">
        <v>28660</v>
      </c>
      <c r="B28496" t="s">
        <v>20</v>
      </c>
      <c r="C28496" t="s">
        <v>19</v>
      </c>
      <c r="D28496" t="s">
        <v>33</v>
      </c>
      <c r="E28496" t="s">
        <v>538</v>
      </c>
    </row>
    <row r="28497" spans="1:5" x14ac:dyDescent="0.25">
      <c r="A28497" t="s">
        <v>28661</v>
      </c>
      <c r="B28497" t="s">
        <v>20</v>
      </c>
      <c r="C28497" t="s">
        <v>19</v>
      </c>
      <c r="D28497" t="s">
        <v>33</v>
      </c>
      <c r="E28497" t="s">
        <v>530</v>
      </c>
    </row>
    <row r="28498" spans="1:5" x14ac:dyDescent="0.25">
      <c r="A28498" t="s">
        <v>10371</v>
      </c>
      <c r="B28498" t="s">
        <v>20</v>
      </c>
      <c r="C28498" t="s">
        <v>19</v>
      </c>
      <c r="D28498" t="s">
        <v>33</v>
      </c>
      <c r="E28498" t="s">
        <v>533</v>
      </c>
    </row>
    <row r="28499" spans="1:5" x14ac:dyDescent="0.25">
      <c r="A28499" t="s">
        <v>28663</v>
      </c>
      <c r="B28499" t="s">
        <v>20</v>
      </c>
      <c r="C28499" t="s">
        <v>19</v>
      </c>
      <c r="D28499" t="s">
        <v>33</v>
      </c>
      <c r="E28499" t="s">
        <v>538</v>
      </c>
    </row>
    <row r="28500" spans="1:5" x14ac:dyDescent="0.25">
      <c r="A28500" t="s">
        <v>28664</v>
      </c>
      <c r="B28500" t="s">
        <v>20</v>
      </c>
      <c r="C28500" t="s">
        <v>19</v>
      </c>
      <c r="D28500" t="s">
        <v>33</v>
      </c>
      <c r="E28500" t="s">
        <v>530</v>
      </c>
    </row>
    <row r="28501" spans="1:5" x14ac:dyDescent="0.25">
      <c r="A28501" t="s">
        <v>21387</v>
      </c>
      <c r="B28501" t="s">
        <v>20</v>
      </c>
      <c r="C28501" t="s">
        <v>19</v>
      </c>
      <c r="D28501" t="s">
        <v>33</v>
      </c>
      <c r="E28501" t="s">
        <v>533</v>
      </c>
    </row>
    <row r="28502" spans="1:5" x14ac:dyDescent="0.25">
      <c r="A28502" t="s">
        <v>28666</v>
      </c>
      <c r="B28502" t="s">
        <v>20</v>
      </c>
      <c r="C28502" t="s">
        <v>19</v>
      </c>
      <c r="D28502" t="s">
        <v>33</v>
      </c>
      <c r="E28502" t="s">
        <v>538</v>
      </c>
    </row>
    <row r="28503" spans="1:5" x14ac:dyDescent="0.25">
      <c r="A28503" t="s">
        <v>28667</v>
      </c>
      <c r="B28503" t="s">
        <v>20</v>
      </c>
      <c r="C28503" t="s">
        <v>19</v>
      </c>
      <c r="D28503" t="s">
        <v>33</v>
      </c>
      <c r="E28503" t="s">
        <v>530</v>
      </c>
    </row>
    <row r="28504" spans="1:5" x14ac:dyDescent="0.25">
      <c r="A28504" t="s">
        <v>10535</v>
      </c>
      <c r="B28504" t="s">
        <v>20</v>
      </c>
      <c r="C28504" t="s">
        <v>19</v>
      </c>
      <c r="D28504" t="s">
        <v>33</v>
      </c>
      <c r="E28504" t="s">
        <v>533</v>
      </c>
    </row>
    <row r="28505" spans="1:5" x14ac:dyDescent="0.25">
      <c r="A28505" t="s">
        <v>28669</v>
      </c>
      <c r="B28505" t="s">
        <v>20</v>
      </c>
      <c r="C28505" t="s">
        <v>19</v>
      </c>
      <c r="D28505" t="s">
        <v>33</v>
      </c>
      <c r="E28505" t="s">
        <v>538</v>
      </c>
    </row>
    <row r="28506" spans="1:5" x14ac:dyDescent="0.25">
      <c r="A28506" t="s">
        <v>28670</v>
      </c>
      <c r="B28506" t="s">
        <v>20</v>
      </c>
      <c r="C28506" t="s">
        <v>19</v>
      </c>
      <c r="D28506" t="s">
        <v>33</v>
      </c>
      <c r="E28506" t="s">
        <v>530</v>
      </c>
    </row>
    <row r="28507" spans="1:5" x14ac:dyDescent="0.25">
      <c r="A28507" t="s">
        <v>10531</v>
      </c>
      <c r="B28507" t="s">
        <v>20</v>
      </c>
      <c r="C28507" t="s">
        <v>19</v>
      </c>
      <c r="D28507" t="s">
        <v>33</v>
      </c>
      <c r="E28507" t="s">
        <v>533</v>
      </c>
    </row>
    <row r="28508" spans="1:5" x14ac:dyDescent="0.25">
      <c r="A28508" t="s">
        <v>28672</v>
      </c>
      <c r="B28508" t="s">
        <v>20</v>
      </c>
      <c r="C28508" t="s">
        <v>19</v>
      </c>
      <c r="D28508" t="s">
        <v>33</v>
      </c>
      <c r="E28508" t="s">
        <v>538</v>
      </c>
    </row>
    <row r="28509" spans="1:5" x14ac:dyDescent="0.25">
      <c r="A28509" t="s">
        <v>28673</v>
      </c>
      <c r="B28509" t="s">
        <v>20</v>
      </c>
      <c r="C28509" t="s">
        <v>19</v>
      </c>
      <c r="D28509" t="s">
        <v>33</v>
      </c>
      <c r="E28509" t="s">
        <v>530</v>
      </c>
    </row>
    <row r="28510" spans="1:5" x14ac:dyDescent="0.25">
      <c r="A28510" t="s">
        <v>26032</v>
      </c>
      <c r="B28510" t="s">
        <v>20</v>
      </c>
      <c r="C28510" t="s">
        <v>19</v>
      </c>
      <c r="D28510" t="s">
        <v>33</v>
      </c>
      <c r="E28510" t="s">
        <v>533</v>
      </c>
    </row>
    <row r="28511" spans="1:5" x14ac:dyDescent="0.25">
      <c r="A28511" t="s">
        <v>28675</v>
      </c>
      <c r="B28511" t="s">
        <v>20</v>
      </c>
      <c r="C28511" t="s">
        <v>19</v>
      </c>
      <c r="D28511" t="s">
        <v>33</v>
      </c>
      <c r="E28511" t="s">
        <v>530</v>
      </c>
    </row>
    <row r="28512" spans="1:5" x14ac:dyDescent="0.25">
      <c r="A28512" t="s">
        <v>24759</v>
      </c>
      <c r="B28512" t="s">
        <v>20</v>
      </c>
      <c r="C28512" t="s">
        <v>19</v>
      </c>
      <c r="D28512" t="s">
        <v>33</v>
      </c>
      <c r="E28512" t="s">
        <v>533</v>
      </c>
    </row>
    <row r="28513" spans="1:5" x14ac:dyDescent="0.25">
      <c r="A28513" t="s">
        <v>28677</v>
      </c>
      <c r="B28513" t="s">
        <v>20</v>
      </c>
      <c r="C28513" t="s">
        <v>19</v>
      </c>
      <c r="D28513" t="s">
        <v>33</v>
      </c>
      <c r="E28513" t="s">
        <v>530</v>
      </c>
    </row>
    <row r="28514" spans="1:5" x14ac:dyDescent="0.25">
      <c r="A28514" t="s">
        <v>15628</v>
      </c>
      <c r="B28514" t="s">
        <v>20</v>
      </c>
      <c r="C28514" t="s">
        <v>19</v>
      </c>
      <c r="D28514" t="s">
        <v>33</v>
      </c>
      <c r="E28514" t="s">
        <v>533</v>
      </c>
    </row>
    <row r="28515" spans="1:5" x14ac:dyDescent="0.25">
      <c r="A28515" t="s">
        <v>28679</v>
      </c>
      <c r="B28515" t="s">
        <v>20</v>
      </c>
      <c r="C28515" t="s">
        <v>19</v>
      </c>
      <c r="D28515" t="s">
        <v>33</v>
      </c>
      <c r="E28515" t="s">
        <v>530</v>
      </c>
    </row>
    <row r="28516" spans="1:5" x14ac:dyDescent="0.25">
      <c r="A28516" t="s">
        <v>17884</v>
      </c>
      <c r="B28516" t="s">
        <v>20</v>
      </c>
      <c r="C28516" t="s">
        <v>19</v>
      </c>
      <c r="D28516" t="s">
        <v>65</v>
      </c>
      <c r="E28516" t="s">
        <v>533</v>
      </c>
    </row>
    <row r="28517" spans="1:5" x14ac:dyDescent="0.25">
      <c r="A28517" t="s">
        <v>18587</v>
      </c>
      <c r="B28517" t="s">
        <v>20</v>
      </c>
      <c r="C28517" t="s">
        <v>19</v>
      </c>
      <c r="D28517" t="s">
        <v>65</v>
      </c>
      <c r="E28517" t="s">
        <v>533</v>
      </c>
    </row>
    <row r="28518" spans="1:5" x14ac:dyDescent="0.25">
      <c r="A28518" t="s">
        <v>27192</v>
      </c>
      <c r="B28518" t="s">
        <v>20</v>
      </c>
      <c r="C28518" t="s">
        <v>19</v>
      </c>
      <c r="D28518" t="s">
        <v>33</v>
      </c>
      <c r="E28518" t="s">
        <v>533</v>
      </c>
    </row>
    <row r="28519" spans="1:5" x14ac:dyDescent="0.25">
      <c r="A28519" t="s">
        <v>28683</v>
      </c>
      <c r="B28519" t="s">
        <v>20</v>
      </c>
      <c r="C28519" t="s">
        <v>19</v>
      </c>
      <c r="D28519" t="s">
        <v>33</v>
      </c>
      <c r="E28519" t="s">
        <v>562</v>
      </c>
    </row>
    <row r="28520" spans="1:5" x14ac:dyDescent="0.25">
      <c r="A28520" t="s">
        <v>20179</v>
      </c>
      <c r="B28520" t="s">
        <v>20</v>
      </c>
      <c r="C28520" t="s">
        <v>19</v>
      </c>
      <c r="D28520" t="s">
        <v>33</v>
      </c>
      <c r="E28520" t="s">
        <v>533</v>
      </c>
    </row>
    <row r="28521" spans="1:5" x14ac:dyDescent="0.25">
      <c r="A28521" t="s">
        <v>28685</v>
      </c>
      <c r="B28521" t="s">
        <v>20</v>
      </c>
      <c r="C28521" t="s">
        <v>19</v>
      </c>
      <c r="D28521" t="s">
        <v>33</v>
      </c>
      <c r="E28521" t="s">
        <v>538</v>
      </c>
    </row>
    <row r="28522" spans="1:5" x14ac:dyDescent="0.25">
      <c r="A28522" t="s">
        <v>17512</v>
      </c>
      <c r="B28522" t="s">
        <v>20</v>
      </c>
      <c r="C28522" t="s">
        <v>19</v>
      </c>
      <c r="D28522" t="s">
        <v>33</v>
      </c>
      <c r="E28522" t="s">
        <v>533</v>
      </c>
    </row>
    <row r="28523" spans="1:5" x14ac:dyDescent="0.25">
      <c r="A28523" t="s">
        <v>27190</v>
      </c>
      <c r="B28523" t="s">
        <v>20</v>
      </c>
      <c r="C28523" t="s">
        <v>19</v>
      </c>
      <c r="D28523" t="s">
        <v>33</v>
      </c>
      <c r="E28523" t="s">
        <v>533</v>
      </c>
    </row>
    <row r="28524" spans="1:5" x14ac:dyDescent="0.25">
      <c r="A28524" t="s">
        <v>24837</v>
      </c>
      <c r="B28524" t="s">
        <v>20</v>
      </c>
      <c r="C28524" t="s">
        <v>19</v>
      </c>
      <c r="D28524" t="s">
        <v>33</v>
      </c>
      <c r="E28524" t="s">
        <v>533</v>
      </c>
    </row>
    <row r="28525" spans="1:5" x14ac:dyDescent="0.25">
      <c r="A28525" t="s">
        <v>27243</v>
      </c>
      <c r="B28525" t="s">
        <v>20</v>
      </c>
      <c r="C28525" t="s">
        <v>19</v>
      </c>
      <c r="D28525" t="s">
        <v>33</v>
      </c>
      <c r="E28525" t="s">
        <v>533</v>
      </c>
    </row>
    <row r="28526" spans="1:5" x14ac:dyDescent="0.25">
      <c r="A28526" t="s">
        <v>15543</v>
      </c>
      <c r="B28526" t="s">
        <v>20</v>
      </c>
      <c r="C28526" t="s">
        <v>19</v>
      </c>
      <c r="D28526" t="s">
        <v>33</v>
      </c>
      <c r="E28526" t="s">
        <v>533</v>
      </c>
    </row>
    <row r="28527" spans="1:5" x14ac:dyDescent="0.25">
      <c r="A28527" t="s">
        <v>15562</v>
      </c>
      <c r="B28527" t="s">
        <v>20</v>
      </c>
      <c r="C28527" t="s">
        <v>19</v>
      </c>
      <c r="D28527" t="s">
        <v>33</v>
      </c>
      <c r="E28527" t="s">
        <v>533</v>
      </c>
    </row>
    <row r="28528" spans="1:5" x14ac:dyDescent="0.25">
      <c r="A28528" t="s">
        <v>1948</v>
      </c>
      <c r="B28528" t="s">
        <v>20</v>
      </c>
      <c r="C28528" t="s">
        <v>19</v>
      </c>
      <c r="D28528" t="s">
        <v>33</v>
      </c>
      <c r="E28528" t="s">
        <v>533</v>
      </c>
    </row>
    <row r="28529" spans="1:5" x14ac:dyDescent="0.25">
      <c r="A28529" t="s">
        <v>24836</v>
      </c>
      <c r="B28529" t="s">
        <v>20</v>
      </c>
      <c r="C28529" t="s">
        <v>19</v>
      </c>
      <c r="D28529" t="s">
        <v>33</v>
      </c>
      <c r="E28529" t="s">
        <v>553</v>
      </c>
    </row>
    <row r="28530" spans="1:5" x14ac:dyDescent="0.25">
      <c r="A28530" t="s">
        <v>28694</v>
      </c>
      <c r="B28530" t="s">
        <v>20</v>
      </c>
      <c r="C28530" t="s">
        <v>19</v>
      </c>
      <c r="D28530" t="s">
        <v>33</v>
      </c>
      <c r="E28530" t="s">
        <v>538</v>
      </c>
    </row>
    <row r="28531" spans="1:5" x14ac:dyDescent="0.25">
      <c r="A28531" t="s">
        <v>6608</v>
      </c>
      <c r="B28531" t="s">
        <v>20</v>
      </c>
      <c r="C28531" t="s">
        <v>19</v>
      </c>
      <c r="D28531" t="s">
        <v>33</v>
      </c>
      <c r="E28531" t="s">
        <v>533</v>
      </c>
    </row>
    <row r="28532" spans="1:5" x14ac:dyDescent="0.25">
      <c r="A28532" t="s">
        <v>28696</v>
      </c>
      <c r="B28532" t="s">
        <v>20</v>
      </c>
      <c r="C28532" t="s">
        <v>19</v>
      </c>
      <c r="D28532" t="s">
        <v>33</v>
      </c>
      <c r="E28532" t="s">
        <v>538</v>
      </c>
    </row>
    <row r="28533" spans="1:5" x14ac:dyDescent="0.25">
      <c r="A28533" t="s">
        <v>13496</v>
      </c>
      <c r="B28533" t="s">
        <v>20</v>
      </c>
      <c r="C28533" t="s">
        <v>19</v>
      </c>
      <c r="D28533" t="s">
        <v>33</v>
      </c>
      <c r="E28533" t="s">
        <v>533</v>
      </c>
    </row>
    <row r="28534" spans="1:5" x14ac:dyDescent="0.25">
      <c r="A28534" t="s">
        <v>28698</v>
      </c>
      <c r="B28534" t="s">
        <v>20</v>
      </c>
      <c r="C28534" t="s">
        <v>19</v>
      </c>
      <c r="D28534" t="s">
        <v>33</v>
      </c>
      <c r="E28534" t="s">
        <v>562</v>
      </c>
    </row>
    <row r="28535" spans="1:5" x14ac:dyDescent="0.25">
      <c r="A28535" t="s">
        <v>14637</v>
      </c>
      <c r="B28535" t="s">
        <v>20</v>
      </c>
      <c r="C28535" t="s">
        <v>19</v>
      </c>
      <c r="D28535" t="s">
        <v>33</v>
      </c>
      <c r="E28535" t="s">
        <v>533</v>
      </c>
    </row>
    <row r="28536" spans="1:5" x14ac:dyDescent="0.25">
      <c r="A28536" t="s">
        <v>28700</v>
      </c>
      <c r="B28536" t="s">
        <v>20</v>
      </c>
      <c r="C28536" t="s">
        <v>19</v>
      </c>
      <c r="D28536" t="s">
        <v>33</v>
      </c>
      <c r="E28536" t="s">
        <v>530</v>
      </c>
    </row>
    <row r="28537" spans="1:5" x14ac:dyDescent="0.25">
      <c r="A28537" t="s">
        <v>14703</v>
      </c>
      <c r="B28537" t="s">
        <v>20</v>
      </c>
      <c r="C28537" t="s">
        <v>19</v>
      </c>
      <c r="D28537" t="s">
        <v>33</v>
      </c>
      <c r="E28537" t="s">
        <v>533</v>
      </c>
    </row>
    <row r="28538" spans="1:5" x14ac:dyDescent="0.25">
      <c r="A28538" t="s">
        <v>28602</v>
      </c>
      <c r="B28538" t="s">
        <v>20</v>
      </c>
      <c r="C28538" t="s">
        <v>19</v>
      </c>
      <c r="D28538" t="s">
        <v>33</v>
      </c>
      <c r="E28538" t="s">
        <v>553</v>
      </c>
    </row>
    <row r="28539" spans="1:5" x14ac:dyDescent="0.25">
      <c r="A28539" t="s">
        <v>11380</v>
      </c>
      <c r="B28539" t="s">
        <v>20</v>
      </c>
      <c r="C28539" t="s">
        <v>19</v>
      </c>
      <c r="D28539" t="s">
        <v>33</v>
      </c>
      <c r="E28539" t="s">
        <v>533</v>
      </c>
    </row>
    <row r="28540" spans="1:5" x14ac:dyDescent="0.25">
      <c r="A28540" t="s">
        <v>11426</v>
      </c>
      <c r="B28540" t="s">
        <v>20</v>
      </c>
      <c r="C28540" t="s">
        <v>19</v>
      </c>
      <c r="D28540" t="s">
        <v>33</v>
      </c>
      <c r="E28540" t="s">
        <v>533</v>
      </c>
    </row>
    <row r="28541" spans="1:5" x14ac:dyDescent="0.25">
      <c r="A28541" t="s">
        <v>4138</v>
      </c>
      <c r="B28541" t="s">
        <v>20</v>
      </c>
      <c r="C28541" t="s">
        <v>19</v>
      </c>
      <c r="D28541" t="s">
        <v>33</v>
      </c>
      <c r="E28541" t="s">
        <v>553</v>
      </c>
    </row>
    <row r="28542" spans="1:5" x14ac:dyDescent="0.25">
      <c r="A28542" t="s">
        <v>28706</v>
      </c>
      <c r="B28542" t="s">
        <v>20</v>
      </c>
      <c r="C28542" t="s">
        <v>22</v>
      </c>
      <c r="D28542" t="s">
        <v>33</v>
      </c>
      <c r="E28542" t="s">
        <v>536</v>
      </c>
    </row>
    <row r="28543" spans="1:5" x14ac:dyDescent="0.25">
      <c r="A28543" t="s">
        <v>43907</v>
      </c>
      <c r="B28543" t="s">
        <v>20</v>
      </c>
      <c r="C28543" t="s">
        <v>19</v>
      </c>
      <c r="D28543" t="s">
        <v>33</v>
      </c>
      <c r="E28543" t="s">
        <v>533</v>
      </c>
    </row>
    <row r="28544" spans="1:5" x14ac:dyDescent="0.25">
      <c r="A28544" t="s">
        <v>28708</v>
      </c>
      <c r="B28544" t="s">
        <v>20</v>
      </c>
      <c r="C28544" t="s">
        <v>19</v>
      </c>
      <c r="D28544" t="s">
        <v>33</v>
      </c>
      <c r="E28544" t="s">
        <v>530</v>
      </c>
    </row>
    <row r="28545" spans="1:5" x14ac:dyDescent="0.25">
      <c r="A28545" t="s">
        <v>24506</v>
      </c>
      <c r="B28545" t="s">
        <v>20</v>
      </c>
      <c r="C28545" t="s">
        <v>19</v>
      </c>
      <c r="D28545" t="s">
        <v>33</v>
      </c>
      <c r="E28545" t="s">
        <v>553</v>
      </c>
    </row>
    <row r="28546" spans="1:5" x14ac:dyDescent="0.25">
      <c r="A28546" t="s">
        <v>28710</v>
      </c>
      <c r="B28546" t="s">
        <v>20</v>
      </c>
      <c r="C28546" t="s">
        <v>19</v>
      </c>
      <c r="D28546" t="s">
        <v>33</v>
      </c>
      <c r="E28546" t="s">
        <v>530</v>
      </c>
    </row>
    <row r="28547" spans="1:5" x14ac:dyDescent="0.25">
      <c r="A28547" t="s">
        <v>26583</v>
      </c>
      <c r="B28547" t="s">
        <v>16</v>
      </c>
      <c r="C28547" t="s">
        <v>15</v>
      </c>
      <c r="D28547" t="s">
        <v>33</v>
      </c>
      <c r="E28547" t="s">
        <v>628</v>
      </c>
    </row>
    <row r="28548" spans="1:5" x14ac:dyDescent="0.25">
      <c r="A28548" t="s">
        <v>28712</v>
      </c>
      <c r="B28548" t="s">
        <v>20</v>
      </c>
      <c r="C28548" t="s">
        <v>19</v>
      </c>
      <c r="D28548" t="s">
        <v>33</v>
      </c>
      <c r="E28548" t="s">
        <v>530</v>
      </c>
    </row>
    <row r="28549" spans="1:5" x14ac:dyDescent="0.25">
      <c r="A28549" t="s">
        <v>17732</v>
      </c>
      <c r="B28549" t="s">
        <v>20</v>
      </c>
      <c r="C28549" t="s">
        <v>19</v>
      </c>
      <c r="D28549" t="s">
        <v>33</v>
      </c>
      <c r="E28549" t="s">
        <v>533</v>
      </c>
    </row>
    <row r="28550" spans="1:5" x14ac:dyDescent="0.25">
      <c r="A28550" t="s">
        <v>28714</v>
      </c>
      <c r="B28550" t="s">
        <v>20</v>
      </c>
      <c r="C28550" t="s">
        <v>19</v>
      </c>
      <c r="D28550" t="s">
        <v>33</v>
      </c>
      <c r="E28550" t="s">
        <v>530</v>
      </c>
    </row>
    <row r="28551" spans="1:5" x14ac:dyDescent="0.25">
      <c r="A28551" t="s">
        <v>23236</v>
      </c>
      <c r="B28551" t="s">
        <v>20</v>
      </c>
      <c r="C28551" t="s">
        <v>19</v>
      </c>
      <c r="D28551" t="s">
        <v>33</v>
      </c>
      <c r="E28551" t="s">
        <v>533</v>
      </c>
    </row>
    <row r="28552" spans="1:5" x14ac:dyDescent="0.25">
      <c r="A28552" t="s">
        <v>28716</v>
      </c>
      <c r="B28552" t="s">
        <v>20</v>
      </c>
      <c r="C28552" t="s">
        <v>19</v>
      </c>
      <c r="D28552" t="s">
        <v>33</v>
      </c>
      <c r="E28552" t="s">
        <v>562</v>
      </c>
    </row>
    <row r="28553" spans="1:5" x14ac:dyDescent="0.25">
      <c r="A28553" t="s">
        <v>28717</v>
      </c>
      <c r="B28553" t="s">
        <v>20</v>
      </c>
      <c r="C28553" t="s">
        <v>19</v>
      </c>
      <c r="D28553" t="s">
        <v>33</v>
      </c>
      <c r="E28553" t="s">
        <v>849</v>
      </c>
    </row>
    <row r="28554" spans="1:5" x14ac:dyDescent="0.25">
      <c r="A28554" t="s">
        <v>24703</v>
      </c>
      <c r="B28554" t="s">
        <v>20</v>
      </c>
      <c r="C28554" t="s">
        <v>19</v>
      </c>
      <c r="D28554" t="s">
        <v>33</v>
      </c>
      <c r="E28554" t="s">
        <v>533</v>
      </c>
    </row>
    <row r="28555" spans="1:5" x14ac:dyDescent="0.25">
      <c r="A28555" t="s">
        <v>15754</v>
      </c>
      <c r="B28555" t="s">
        <v>20</v>
      </c>
      <c r="C28555" t="s">
        <v>19</v>
      </c>
      <c r="D28555" t="s">
        <v>33</v>
      </c>
      <c r="E28555" t="s">
        <v>533</v>
      </c>
    </row>
    <row r="28556" spans="1:5" x14ac:dyDescent="0.25">
      <c r="A28556" t="s">
        <v>28720</v>
      </c>
      <c r="B28556" t="s">
        <v>20</v>
      </c>
      <c r="C28556" t="s">
        <v>19</v>
      </c>
      <c r="D28556" t="s">
        <v>33</v>
      </c>
      <c r="E28556" t="s">
        <v>530</v>
      </c>
    </row>
    <row r="28557" spans="1:5" x14ac:dyDescent="0.25">
      <c r="A28557" t="s">
        <v>19483</v>
      </c>
      <c r="B28557" t="s">
        <v>20</v>
      </c>
      <c r="C28557" t="s">
        <v>19</v>
      </c>
      <c r="D28557" t="s">
        <v>33</v>
      </c>
      <c r="E28557" t="s">
        <v>533</v>
      </c>
    </row>
    <row r="28558" spans="1:5" x14ac:dyDescent="0.25">
      <c r="A28558" t="s">
        <v>28722</v>
      </c>
      <c r="B28558" t="s">
        <v>20</v>
      </c>
      <c r="C28558" t="s">
        <v>19</v>
      </c>
      <c r="D28558" t="s">
        <v>33</v>
      </c>
      <c r="E28558" t="s">
        <v>538</v>
      </c>
    </row>
    <row r="28559" spans="1:5" x14ac:dyDescent="0.25">
      <c r="A28559" t="s">
        <v>20842</v>
      </c>
      <c r="B28559" t="s">
        <v>20</v>
      </c>
      <c r="C28559" t="s">
        <v>19</v>
      </c>
      <c r="D28559" t="s">
        <v>33</v>
      </c>
      <c r="E28559" t="s">
        <v>533</v>
      </c>
    </row>
    <row r="28560" spans="1:5" x14ac:dyDescent="0.25">
      <c r="A28560" t="s">
        <v>28724</v>
      </c>
      <c r="B28560" t="s">
        <v>20</v>
      </c>
      <c r="C28560" t="s">
        <v>19</v>
      </c>
      <c r="D28560" t="s">
        <v>33</v>
      </c>
      <c r="E28560" t="s">
        <v>530</v>
      </c>
    </row>
    <row r="28561" spans="1:5" x14ac:dyDescent="0.25">
      <c r="A28561" t="s">
        <v>28725</v>
      </c>
      <c r="B28561" t="s">
        <v>20</v>
      </c>
      <c r="C28561" t="s">
        <v>19</v>
      </c>
      <c r="D28561" t="s">
        <v>33</v>
      </c>
      <c r="E28561" t="s">
        <v>783</v>
      </c>
    </row>
    <row r="28562" spans="1:5" x14ac:dyDescent="0.25">
      <c r="A28562" t="s">
        <v>24835</v>
      </c>
      <c r="B28562" t="s">
        <v>20</v>
      </c>
      <c r="C28562" t="s">
        <v>19</v>
      </c>
      <c r="D28562" t="s">
        <v>33</v>
      </c>
      <c r="E28562" t="s">
        <v>533</v>
      </c>
    </row>
    <row r="28563" spans="1:5" x14ac:dyDescent="0.25">
      <c r="A28563" t="s">
        <v>28727</v>
      </c>
      <c r="B28563" t="s">
        <v>20</v>
      </c>
      <c r="C28563" t="s">
        <v>19</v>
      </c>
      <c r="D28563" t="s">
        <v>33</v>
      </c>
      <c r="E28563" t="s">
        <v>530</v>
      </c>
    </row>
    <row r="28564" spans="1:5" x14ac:dyDescent="0.25">
      <c r="A28564" t="s">
        <v>24834</v>
      </c>
      <c r="B28564" t="s">
        <v>20</v>
      </c>
      <c r="C28564" t="s">
        <v>19</v>
      </c>
      <c r="D28564" t="s">
        <v>33</v>
      </c>
      <c r="E28564" t="s">
        <v>533</v>
      </c>
    </row>
    <row r="28565" spans="1:5" x14ac:dyDescent="0.25">
      <c r="A28565" t="s">
        <v>28729</v>
      </c>
      <c r="B28565" t="s">
        <v>20</v>
      </c>
      <c r="C28565" t="s">
        <v>19</v>
      </c>
      <c r="D28565" t="s">
        <v>33</v>
      </c>
      <c r="E28565" t="s">
        <v>530</v>
      </c>
    </row>
    <row r="28566" spans="1:5" x14ac:dyDescent="0.25">
      <c r="A28566" t="s">
        <v>28730</v>
      </c>
      <c r="B28566" t="s">
        <v>16</v>
      </c>
      <c r="C28566" t="s">
        <v>17</v>
      </c>
      <c r="D28566" t="s">
        <v>33</v>
      </c>
      <c r="E28566" t="s">
        <v>653</v>
      </c>
    </row>
    <row r="28567" spans="1:5" x14ac:dyDescent="0.25">
      <c r="A28567" t="s">
        <v>10311</v>
      </c>
      <c r="B28567" t="s">
        <v>20</v>
      </c>
      <c r="C28567" t="s">
        <v>19</v>
      </c>
      <c r="D28567" t="s">
        <v>33</v>
      </c>
      <c r="E28567" t="s">
        <v>533</v>
      </c>
    </row>
    <row r="28568" spans="1:5" x14ac:dyDescent="0.25">
      <c r="A28568" t="s">
        <v>28732</v>
      </c>
      <c r="B28568" t="s">
        <v>20</v>
      </c>
      <c r="C28568" t="s">
        <v>19</v>
      </c>
      <c r="D28568" t="s">
        <v>33</v>
      </c>
      <c r="E28568" t="s">
        <v>530</v>
      </c>
    </row>
    <row r="28569" spans="1:5" x14ac:dyDescent="0.25">
      <c r="A28569" t="s">
        <v>20776</v>
      </c>
      <c r="B28569" t="s">
        <v>20</v>
      </c>
      <c r="C28569" t="s">
        <v>19</v>
      </c>
      <c r="D28569" t="s">
        <v>33</v>
      </c>
      <c r="E28569" t="s">
        <v>533</v>
      </c>
    </row>
    <row r="28570" spans="1:5" x14ac:dyDescent="0.25">
      <c r="A28570" t="s">
        <v>28734</v>
      </c>
      <c r="B28570" t="s">
        <v>20</v>
      </c>
      <c r="C28570" t="s">
        <v>22</v>
      </c>
      <c r="D28570" t="s">
        <v>33</v>
      </c>
      <c r="E28570" t="s">
        <v>536</v>
      </c>
    </row>
    <row r="28571" spans="1:5" x14ac:dyDescent="0.25">
      <c r="A28571" t="s">
        <v>15542</v>
      </c>
      <c r="B28571" t="s">
        <v>20</v>
      </c>
      <c r="C28571" t="s">
        <v>19</v>
      </c>
      <c r="D28571" t="s">
        <v>33</v>
      </c>
      <c r="E28571" t="s">
        <v>533</v>
      </c>
    </row>
    <row r="28572" spans="1:5" x14ac:dyDescent="0.25">
      <c r="A28572" t="s">
        <v>28736</v>
      </c>
      <c r="B28572" t="s">
        <v>20</v>
      </c>
      <c r="C28572" t="s">
        <v>19</v>
      </c>
      <c r="D28572" t="s">
        <v>33</v>
      </c>
      <c r="E28572" t="s">
        <v>538</v>
      </c>
    </row>
    <row r="28573" spans="1:5" x14ac:dyDescent="0.25">
      <c r="A28573" t="s">
        <v>24833</v>
      </c>
      <c r="B28573" t="s">
        <v>20</v>
      </c>
      <c r="C28573" t="s">
        <v>19</v>
      </c>
      <c r="D28573" t="s">
        <v>33</v>
      </c>
      <c r="E28573" t="s">
        <v>533</v>
      </c>
    </row>
    <row r="28574" spans="1:5" x14ac:dyDescent="0.25">
      <c r="A28574" t="s">
        <v>28738</v>
      </c>
      <c r="B28574" t="s">
        <v>20</v>
      </c>
      <c r="C28574" t="s">
        <v>19</v>
      </c>
      <c r="D28574" t="s">
        <v>33</v>
      </c>
      <c r="E28574" t="s">
        <v>530</v>
      </c>
    </row>
    <row r="28575" spans="1:5" x14ac:dyDescent="0.25">
      <c r="A28575" t="s">
        <v>24702</v>
      </c>
      <c r="B28575" t="s">
        <v>20</v>
      </c>
      <c r="C28575" t="s">
        <v>19</v>
      </c>
      <c r="D28575" t="s">
        <v>33</v>
      </c>
      <c r="E28575" t="s">
        <v>533</v>
      </c>
    </row>
    <row r="28576" spans="1:5" x14ac:dyDescent="0.25">
      <c r="A28576" t="s">
        <v>28740</v>
      </c>
      <c r="B28576" t="s">
        <v>20</v>
      </c>
      <c r="C28576" t="s">
        <v>24</v>
      </c>
      <c r="D28576" t="s">
        <v>33</v>
      </c>
      <c r="E28576" t="s">
        <v>699</v>
      </c>
    </row>
    <row r="28577" spans="1:5" x14ac:dyDescent="0.25">
      <c r="A28577" t="s">
        <v>25262</v>
      </c>
      <c r="B28577" t="s">
        <v>20</v>
      </c>
      <c r="C28577" t="s">
        <v>19</v>
      </c>
      <c r="D28577" t="s">
        <v>33</v>
      </c>
      <c r="E28577" t="s">
        <v>533</v>
      </c>
    </row>
    <row r="28578" spans="1:5" x14ac:dyDescent="0.25">
      <c r="A28578" t="s">
        <v>28742</v>
      </c>
      <c r="B28578" t="s">
        <v>20</v>
      </c>
      <c r="C28578" t="s">
        <v>21</v>
      </c>
      <c r="D28578" t="s">
        <v>33</v>
      </c>
      <c r="E28578" t="s">
        <v>581</v>
      </c>
    </row>
    <row r="28579" spans="1:5" x14ac:dyDescent="0.25">
      <c r="A28579" t="s">
        <v>25265</v>
      </c>
      <c r="B28579" t="s">
        <v>20</v>
      </c>
      <c r="C28579" t="s">
        <v>19</v>
      </c>
      <c r="D28579" t="s">
        <v>33</v>
      </c>
      <c r="E28579" t="s">
        <v>533</v>
      </c>
    </row>
    <row r="28580" spans="1:5" x14ac:dyDescent="0.25">
      <c r="A28580" t="s">
        <v>28744</v>
      </c>
      <c r="B28580" t="s">
        <v>20</v>
      </c>
      <c r="C28580" t="s">
        <v>21</v>
      </c>
      <c r="D28580" t="s">
        <v>33</v>
      </c>
      <c r="E28580" t="s">
        <v>581</v>
      </c>
    </row>
    <row r="28581" spans="1:5" x14ac:dyDescent="0.25">
      <c r="A28581" t="s">
        <v>25328</v>
      </c>
      <c r="B28581" t="s">
        <v>20</v>
      </c>
      <c r="C28581" t="s">
        <v>19</v>
      </c>
      <c r="D28581" t="s">
        <v>33</v>
      </c>
      <c r="E28581" t="s">
        <v>533</v>
      </c>
    </row>
    <row r="28582" spans="1:5" x14ac:dyDescent="0.25">
      <c r="A28582" t="s">
        <v>28746</v>
      </c>
      <c r="B28582" t="s">
        <v>20</v>
      </c>
      <c r="C28582" t="s">
        <v>19</v>
      </c>
      <c r="D28582" t="s">
        <v>33</v>
      </c>
      <c r="E28582" t="s">
        <v>538</v>
      </c>
    </row>
    <row r="28583" spans="1:5" x14ac:dyDescent="0.25">
      <c r="A28583" t="s">
        <v>15059</v>
      </c>
      <c r="B28583" t="s">
        <v>20</v>
      </c>
      <c r="C28583" t="s">
        <v>19</v>
      </c>
      <c r="D28583" t="s">
        <v>33</v>
      </c>
      <c r="E28583" t="s">
        <v>533</v>
      </c>
    </row>
    <row r="28584" spans="1:5" x14ac:dyDescent="0.25">
      <c r="A28584" t="s">
        <v>28748</v>
      </c>
      <c r="B28584" t="s">
        <v>16</v>
      </c>
      <c r="C28584" t="s">
        <v>15</v>
      </c>
      <c r="D28584" t="s">
        <v>33</v>
      </c>
      <c r="E28584" t="s">
        <v>659</v>
      </c>
    </row>
    <row r="28585" spans="1:5" x14ac:dyDescent="0.25">
      <c r="A28585" t="s">
        <v>17511</v>
      </c>
      <c r="B28585" t="s">
        <v>20</v>
      </c>
      <c r="C28585" t="s">
        <v>19</v>
      </c>
      <c r="D28585" t="s">
        <v>33</v>
      </c>
      <c r="E28585" t="s">
        <v>533</v>
      </c>
    </row>
    <row r="28586" spans="1:5" x14ac:dyDescent="0.25">
      <c r="A28586" t="s">
        <v>28750</v>
      </c>
      <c r="B28586" t="s">
        <v>20</v>
      </c>
      <c r="C28586" t="s">
        <v>19</v>
      </c>
      <c r="D28586" t="s">
        <v>33</v>
      </c>
      <c r="E28586" t="s">
        <v>530</v>
      </c>
    </row>
    <row r="28587" spans="1:5" x14ac:dyDescent="0.25">
      <c r="A28587" t="s">
        <v>20895</v>
      </c>
      <c r="B28587" t="s">
        <v>20</v>
      </c>
      <c r="C28587" t="s">
        <v>19</v>
      </c>
      <c r="D28587" t="s">
        <v>33</v>
      </c>
      <c r="E28587" t="s">
        <v>533</v>
      </c>
    </row>
    <row r="28588" spans="1:5" x14ac:dyDescent="0.25">
      <c r="A28588" t="s">
        <v>28752</v>
      </c>
      <c r="B28588" t="s">
        <v>20</v>
      </c>
      <c r="C28588" t="s">
        <v>19</v>
      </c>
      <c r="D28588" t="s">
        <v>33</v>
      </c>
      <c r="E28588" t="s">
        <v>530</v>
      </c>
    </row>
    <row r="28589" spans="1:5" x14ac:dyDescent="0.25">
      <c r="A28589" t="s">
        <v>15752</v>
      </c>
      <c r="B28589" t="s">
        <v>20</v>
      </c>
      <c r="C28589" t="s">
        <v>19</v>
      </c>
      <c r="D28589" t="s">
        <v>33</v>
      </c>
      <c r="E28589" t="s">
        <v>533</v>
      </c>
    </row>
    <row r="28590" spans="1:5" x14ac:dyDescent="0.25">
      <c r="A28590" t="s">
        <v>28754</v>
      </c>
      <c r="B28590" t="s">
        <v>20</v>
      </c>
      <c r="C28590" t="s">
        <v>19</v>
      </c>
      <c r="D28590" t="s">
        <v>33</v>
      </c>
      <c r="E28590" t="s">
        <v>530</v>
      </c>
    </row>
    <row r="28591" spans="1:5" x14ac:dyDescent="0.25">
      <c r="A28591" t="s">
        <v>21019</v>
      </c>
      <c r="B28591" t="s">
        <v>20</v>
      </c>
      <c r="C28591" t="s">
        <v>19</v>
      </c>
      <c r="D28591" t="s">
        <v>33</v>
      </c>
      <c r="E28591" t="s">
        <v>533</v>
      </c>
    </row>
    <row r="28592" spans="1:5" x14ac:dyDescent="0.25">
      <c r="A28592" t="s">
        <v>28756</v>
      </c>
      <c r="B28592" t="s">
        <v>20</v>
      </c>
      <c r="C28592" t="s">
        <v>19</v>
      </c>
      <c r="D28592" t="s">
        <v>33</v>
      </c>
      <c r="E28592" t="s">
        <v>530</v>
      </c>
    </row>
    <row r="28593" spans="1:5" x14ac:dyDescent="0.25">
      <c r="A28593" t="s">
        <v>14853</v>
      </c>
      <c r="B28593" t="s">
        <v>20</v>
      </c>
      <c r="C28593" t="s">
        <v>19</v>
      </c>
      <c r="D28593" t="s">
        <v>33</v>
      </c>
      <c r="E28593" t="s">
        <v>533</v>
      </c>
    </row>
    <row r="28594" spans="1:5" x14ac:dyDescent="0.25">
      <c r="A28594" t="s">
        <v>28758</v>
      </c>
      <c r="B28594" t="s">
        <v>20</v>
      </c>
      <c r="C28594" t="s">
        <v>19</v>
      </c>
      <c r="D28594" t="s">
        <v>33</v>
      </c>
      <c r="E28594" t="s">
        <v>530</v>
      </c>
    </row>
    <row r="28595" spans="1:5" x14ac:dyDescent="0.25">
      <c r="A28595" t="s">
        <v>14727</v>
      </c>
      <c r="B28595" t="s">
        <v>20</v>
      </c>
      <c r="C28595" t="s">
        <v>19</v>
      </c>
      <c r="D28595" t="s">
        <v>33</v>
      </c>
      <c r="E28595" t="s">
        <v>533</v>
      </c>
    </row>
    <row r="28596" spans="1:5" x14ac:dyDescent="0.25">
      <c r="A28596" t="s">
        <v>28760</v>
      </c>
      <c r="B28596" t="s">
        <v>20</v>
      </c>
      <c r="C28596" t="s">
        <v>19</v>
      </c>
      <c r="D28596" t="s">
        <v>33</v>
      </c>
      <c r="E28596" t="s">
        <v>538</v>
      </c>
    </row>
    <row r="28597" spans="1:5" x14ac:dyDescent="0.25">
      <c r="A28597" t="s">
        <v>15163</v>
      </c>
      <c r="B28597" t="s">
        <v>20</v>
      </c>
      <c r="C28597" t="s">
        <v>19</v>
      </c>
      <c r="D28597" t="s">
        <v>33</v>
      </c>
      <c r="E28597" t="s">
        <v>533</v>
      </c>
    </row>
    <row r="28598" spans="1:5" x14ac:dyDescent="0.25">
      <c r="A28598" t="s">
        <v>28762</v>
      </c>
      <c r="B28598" t="s">
        <v>20</v>
      </c>
      <c r="C28598" t="s">
        <v>19</v>
      </c>
      <c r="D28598" t="s">
        <v>33</v>
      </c>
      <c r="E28598" t="s">
        <v>530</v>
      </c>
    </row>
    <row r="28599" spans="1:5" x14ac:dyDescent="0.25">
      <c r="A28599" t="s">
        <v>24594</v>
      </c>
      <c r="B28599" t="s">
        <v>20</v>
      </c>
      <c r="C28599" t="s">
        <v>19</v>
      </c>
      <c r="D28599" t="s">
        <v>33</v>
      </c>
      <c r="E28599" t="s">
        <v>533</v>
      </c>
    </row>
    <row r="28600" spans="1:5" x14ac:dyDescent="0.25">
      <c r="A28600" t="s">
        <v>28764</v>
      </c>
      <c r="B28600" t="s">
        <v>20</v>
      </c>
      <c r="C28600" t="s">
        <v>19</v>
      </c>
      <c r="D28600" t="s">
        <v>33</v>
      </c>
      <c r="E28600" t="s">
        <v>530</v>
      </c>
    </row>
    <row r="28601" spans="1:5" x14ac:dyDescent="0.25">
      <c r="A28601" t="s">
        <v>14778</v>
      </c>
      <c r="B28601" t="s">
        <v>20</v>
      </c>
      <c r="C28601" t="s">
        <v>19</v>
      </c>
      <c r="D28601" t="s">
        <v>33</v>
      </c>
      <c r="E28601" t="s">
        <v>533</v>
      </c>
    </row>
    <row r="28602" spans="1:5" x14ac:dyDescent="0.25">
      <c r="A28602" t="s">
        <v>28766</v>
      </c>
      <c r="B28602" t="s">
        <v>20</v>
      </c>
      <c r="C28602" t="s">
        <v>21</v>
      </c>
      <c r="D28602" t="s">
        <v>33</v>
      </c>
      <c r="E28602" t="s">
        <v>582</v>
      </c>
    </row>
    <row r="28603" spans="1:5" x14ac:dyDescent="0.25">
      <c r="A28603" t="s">
        <v>15753</v>
      </c>
      <c r="B28603" t="s">
        <v>20</v>
      </c>
      <c r="C28603" t="s">
        <v>19</v>
      </c>
      <c r="D28603" t="s">
        <v>33</v>
      </c>
      <c r="E28603" t="s">
        <v>533</v>
      </c>
    </row>
    <row r="28604" spans="1:5" x14ac:dyDescent="0.25">
      <c r="A28604" t="s">
        <v>28768</v>
      </c>
      <c r="B28604" t="s">
        <v>20</v>
      </c>
      <c r="C28604" t="s">
        <v>19</v>
      </c>
      <c r="D28604" t="s">
        <v>33</v>
      </c>
      <c r="E28604" t="s">
        <v>530</v>
      </c>
    </row>
    <row r="28605" spans="1:5" x14ac:dyDescent="0.25">
      <c r="A28605" t="s">
        <v>19485</v>
      </c>
      <c r="B28605" t="s">
        <v>20</v>
      </c>
      <c r="C28605" t="s">
        <v>19</v>
      </c>
      <c r="D28605" t="s">
        <v>33</v>
      </c>
      <c r="E28605" t="s">
        <v>533</v>
      </c>
    </row>
    <row r="28606" spans="1:5" x14ac:dyDescent="0.25">
      <c r="A28606" t="s">
        <v>28770</v>
      </c>
      <c r="B28606" t="s">
        <v>20</v>
      </c>
      <c r="C28606" t="s">
        <v>19</v>
      </c>
      <c r="D28606" t="s">
        <v>33</v>
      </c>
      <c r="E28606" t="s">
        <v>530</v>
      </c>
    </row>
    <row r="28607" spans="1:5" x14ac:dyDescent="0.25">
      <c r="A28607" t="s">
        <v>20840</v>
      </c>
      <c r="B28607" t="s">
        <v>20</v>
      </c>
      <c r="C28607" t="s">
        <v>19</v>
      </c>
      <c r="D28607" t="s">
        <v>33</v>
      </c>
      <c r="E28607" t="s">
        <v>533</v>
      </c>
    </row>
    <row r="28608" spans="1:5" x14ac:dyDescent="0.25">
      <c r="A28608" t="s">
        <v>28772</v>
      </c>
      <c r="B28608" t="s">
        <v>20</v>
      </c>
      <c r="C28608" t="s">
        <v>19</v>
      </c>
      <c r="D28608" t="s">
        <v>33</v>
      </c>
      <c r="E28608" t="s">
        <v>523</v>
      </c>
    </row>
    <row r="28609" spans="1:5" x14ac:dyDescent="0.25">
      <c r="A28609" t="s">
        <v>28773</v>
      </c>
      <c r="B28609" t="s">
        <v>20</v>
      </c>
      <c r="C28609" t="s">
        <v>19</v>
      </c>
      <c r="D28609" t="s">
        <v>33</v>
      </c>
      <c r="E28609" t="s">
        <v>523</v>
      </c>
    </row>
    <row r="28610" spans="1:5" x14ac:dyDescent="0.25">
      <c r="A28610" t="s">
        <v>28774</v>
      </c>
      <c r="B28610" t="s">
        <v>20</v>
      </c>
      <c r="C28610" t="s">
        <v>19</v>
      </c>
      <c r="D28610" t="s">
        <v>33</v>
      </c>
      <c r="E28610" t="s">
        <v>523</v>
      </c>
    </row>
    <row r="28611" spans="1:5" x14ac:dyDescent="0.25">
      <c r="A28611" t="s">
        <v>11378</v>
      </c>
      <c r="B28611" t="s">
        <v>20</v>
      </c>
      <c r="C28611" t="s">
        <v>19</v>
      </c>
      <c r="D28611" t="s">
        <v>33</v>
      </c>
      <c r="E28611" t="s">
        <v>533</v>
      </c>
    </row>
    <row r="28612" spans="1:5" x14ac:dyDescent="0.25">
      <c r="A28612" t="s">
        <v>11424</v>
      </c>
      <c r="B28612" t="s">
        <v>20</v>
      </c>
      <c r="C28612" t="s">
        <v>19</v>
      </c>
      <c r="D28612" t="s">
        <v>33</v>
      </c>
      <c r="E28612" t="s">
        <v>533</v>
      </c>
    </row>
    <row r="28613" spans="1:5" x14ac:dyDescent="0.25">
      <c r="A28613" t="s">
        <v>20178</v>
      </c>
      <c r="B28613" t="s">
        <v>20</v>
      </c>
      <c r="C28613" t="s">
        <v>19</v>
      </c>
      <c r="D28613" t="s">
        <v>33</v>
      </c>
      <c r="E28613" t="s">
        <v>533</v>
      </c>
    </row>
    <row r="28614" spans="1:5" x14ac:dyDescent="0.25">
      <c r="A28614" t="s">
        <v>28601</v>
      </c>
      <c r="B28614" t="s">
        <v>20</v>
      </c>
      <c r="C28614" t="s">
        <v>19</v>
      </c>
      <c r="D28614" t="s">
        <v>33</v>
      </c>
      <c r="E28614" t="s">
        <v>553</v>
      </c>
    </row>
    <row r="28615" spans="1:5" x14ac:dyDescent="0.25">
      <c r="A28615" t="s">
        <v>7112</v>
      </c>
      <c r="B28615" t="s">
        <v>20</v>
      </c>
      <c r="C28615" t="s">
        <v>19</v>
      </c>
      <c r="D28615" t="s">
        <v>33</v>
      </c>
      <c r="E28615" t="s">
        <v>533</v>
      </c>
    </row>
    <row r="28616" spans="1:5" x14ac:dyDescent="0.25">
      <c r="A28616" t="s">
        <v>15563</v>
      </c>
      <c r="B28616" t="s">
        <v>20</v>
      </c>
      <c r="C28616" t="s">
        <v>19</v>
      </c>
      <c r="D28616" t="s">
        <v>33</v>
      </c>
      <c r="E28616" t="s">
        <v>533</v>
      </c>
    </row>
    <row r="28617" spans="1:5" x14ac:dyDescent="0.25">
      <c r="A28617" t="s">
        <v>15626</v>
      </c>
      <c r="B28617" t="s">
        <v>20</v>
      </c>
      <c r="C28617" t="s">
        <v>19</v>
      </c>
      <c r="D28617" t="s">
        <v>33</v>
      </c>
      <c r="E28617" t="s">
        <v>533</v>
      </c>
    </row>
    <row r="28618" spans="1:5" x14ac:dyDescent="0.25">
      <c r="A28618" t="s">
        <v>16230</v>
      </c>
      <c r="B28618" t="s">
        <v>20</v>
      </c>
      <c r="C28618" t="s">
        <v>19</v>
      </c>
      <c r="D28618" t="s">
        <v>33</v>
      </c>
      <c r="E28618" t="s">
        <v>533</v>
      </c>
    </row>
    <row r="28619" spans="1:5" x14ac:dyDescent="0.25">
      <c r="A28619" t="s">
        <v>7991</v>
      </c>
      <c r="B28619" t="s">
        <v>20</v>
      </c>
      <c r="C28619" t="s">
        <v>19</v>
      </c>
      <c r="D28619" t="s">
        <v>33</v>
      </c>
      <c r="E28619" t="s">
        <v>533</v>
      </c>
    </row>
    <row r="28620" spans="1:5" x14ac:dyDescent="0.25">
      <c r="A28620" t="s">
        <v>26906</v>
      </c>
      <c r="B28620" t="s">
        <v>20</v>
      </c>
      <c r="C28620" t="s">
        <v>19</v>
      </c>
      <c r="D28620" t="s">
        <v>33</v>
      </c>
      <c r="E28620" t="s">
        <v>533</v>
      </c>
    </row>
    <row r="28621" spans="1:5" x14ac:dyDescent="0.25">
      <c r="A28621" t="s">
        <v>20893</v>
      </c>
      <c r="B28621" t="s">
        <v>20</v>
      </c>
      <c r="C28621" t="s">
        <v>19</v>
      </c>
      <c r="D28621" t="s">
        <v>33</v>
      </c>
      <c r="E28621" t="s">
        <v>533</v>
      </c>
    </row>
    <row r="28622" spans="1:5" x14ac:dyDescent="0.25">
      <c r="A28622" t="s">
        <v>11419</v>
      </c>
      <c r="B28622" t="s">
        <v>20</v>
      </c>
      <c r="C28622" t="s">
        <v>19</v>
      </c>
      <c r="D28622" t="s">
        <v>33</v>
      </c>
      <c r="E28622" t="s">
        <v>533</v>
      </c>
    </row>
    <row r="28623" spans="1:5" x14ac:dyDescent="0.25">
      <c r="A28623" t="s">
        <v>11711</v>
      </c>
      <c r="B28623" t="s">
        <v>20</v>
      </c>
      <c r="C28623" t="s">
        <v>19</v>
      </c>
      <c r="D28623" t="s">
        <v>33</v>
      </c>
      <c r="E28623" t="s">
        <v>533</v>
      </c>
    </row>
    <row r="28624" spans="1:5" x14ac:dyDescent="0.25">
      <c r="A28624" t="s">
        <v>19053</v>
      </c>
      <c r="B28624" t="s">
        <v>20</v>
      </c>
      <c r="C28624" t="s">
        <v>19</v>
      </c>
      <c r="D28624" t="s">
        <v>69</v>
      </c>
      <c r="E28624" t="s">
        <v>553</v>
      </c>
    </row>
    <row r="28625" spans="1:5" x14ac:dyDescent="0.25">
      <c r="A28625" t="s">
        <v>28789</v>
      </c>
      <c r="B28625" t="s">
        <v>20</v>
      </c>
      <c r="C28625" t="s">
        <v>21</v>
      </c>
      <c r="D28625" t="s">
        <v>33</v>
      </c>
      <c r="E28625" t="s">
        <v>559</v>
      </c>
    </row>
    <row r="28626" spans="1:5" x14ac:dyDescent="0.25">
      <c r="A28626" t="s">
        <v>29653</v>
      </c>
      <c r="B28626" t="s">
        <v>20</v>
      </c>
      <c r="C28626" t="s">
        <v>19</v>
      </c>
      <c r="D28626" t="s">
        <v>69</v>
      </c>
      <c r="E28626" t="s">
        <v>553</v>
      </c>
    </row>
    <row r="28627" spans="1:5" x14ac:dyDescent="0.25">
      <c r="A28627" t="s">
        <v>2712</v>
      </c>
      <c r="B28627" t="s">
        <v>20</v>
      </c>
      <c r="C28627" t="s">
        <v>19</v>
      </c>
      <c r="D28627" t="s">
        <v>33</v>
      </c>
      <c r="E28627" t="s">
        <v>533</v>
      </c>
    </row>
    <row r="28628" spans="1:5" x14ac:dyDescent="0.25">
      <c r="A28628" t="s">
        <v>11375</v>
      </c>
      <c r="B28628" t="s">
        <v>20</v>
      </c>
      <c r="C28628" t="s">
        <v>19</v>
      </c>
      <c r="D28628" t="s">
        <v>33</v>
      </c>
      <c r="E28628" t="s">
        <v>533</v>
      </c>
    </row>
    <row r="28629" spans="1:5" x14ac:dyDescent="0.25">
      <c r="A28629" t="s">
        <v>28793</v>
      </c>
      <c r="B28629" t="s">
        <v>16</v>
      </c>
      <c r="C28629" t="s">
        <v>17</v>
      </c>
      <c r="D28629" t="s">
        <v>33</v>
      </c>
      <c r="E28629" t="s">
        <v>653</v>
      </c>
    </row>
    <row r="28630" spans="1:5" x14ac:dyDescent="0.25">
      <c r="A28630" t="s">
        <v>11421</v>
      </c>
      <c r="B28630" t="s">
        <v>20</v>
      </c>
      <c r="C28630" t="s">
        <v>19</v>
      </c>
      <c r="D28630" t="s">
        <v>33</v>
      </c>
      <c r="E28630" t="s">
        <v>533</v>
      </c>
    </row>
    <row r="28631" spans="1:5" x14ac:dyDescent="0.25">
      <c r="A28631" t="s">
        <v>28795</v>
      </c>
      <c r="B28631" t="s">
        <v>20</v>
      </c>
      <c r="C28631" t="s">
        <v>19</v>
      </c>
      <c r="D28631" t="s">
        <v>33</v>
      </c>
      <c r="E28631" t="s">
        <v>538</v>
      </c>
    </row>
    <row r="28632" spans="1:5" x14ac:dyDescent="0.25">
      <c r="A28632" t="s">
        <v>24593</v>
      </c>
      <c r="B28632" t="s">
        <v>20</v>
      </c>
      <c r="C28632" t="s">
        <v>19</v>
      </c>
      <c r="D28632" t="s">
        <v>33</v>
      </c>
      <c r="E28632" t="s">
        <v>533</v>
      </c>
    </row>
    <row r="28633" spans="1:5" x14ac:dyDescent="0.25">
      <c r="A28633" t="s">
        <v>28797</v>
      </c>
      <c r="B28633" t="s">
        <v>16</v>
      </c>
      <c r="C28633" t="s">
        <v>15</v>
      </c>
      <c r="D28633" t="s">
        <v>33</v>
      </c>
      <c r="E28633" t="s">
        <v>659</v>
      </c>
    </row>
    <row r="28634" spans="1:5" x14ac:dyDescent="0.25">
      <c r="A28634" t="s">
        <v>27447</v>
      </c>
      <c r="B28634" t="s">
        <v>20</v>
      </c>
      <c r="C28634" t="s">
        <v>19</v>
      </c>
      <c r="D28634" t="s">
        <v>33</v>
      </c>
      <c r="E28634" t="s">
        <v>533</v>
      </c>
    </row>
    <row r="28635" spans="1:5" x14ac:dyDescent="0.25">
      <c r="A28635" t="s">
        <v>28799</v>
      </c>
      <c r="B28635" t="s">
        <v>20</v>
      </c>
      <c r="C28635" t="s">
        <v>19</v>
      </c>
      <c r="D28635" t="s">
        <v>33</v>
      </c>
      <c r="E28635" t="s">
        <v>538</v>
      </c>
    </row>
    <row r="28636" spans="1:5" x14ac:dyDescent="0.25">
      <c r="A28636" t="s">
        <v>10402</v>
      </c>
      <c r="B28636" t="s">
        <v>20</v>
      </c>
      <c r="C28636" t="s">
        <v>19</v>
      </c>
      <c r="D28636" t="s">
        <v>33</v>
      </c>
      <c r="E28636" t="s">
        <v>533</v>
      </c>
    </row>
    <row r="28637" spans="1:5" x14ac:dyDescent="0.25">
      <c r="A28637" t="s">
        <v>7992</v>
      </c>
      <c r="B28637" t="s">
        <v>20</v>
      </c>
      <c r="C28637" t="s">
        <v>19</v>
      </c>
      <c r="D28637" t="s">
        <v>33</v>
      </c>
      <c r="E28637" t="s">
        <v>533</v>
      </c>
    </row>
    <row r="28638" spans="1:5" x14ac:dyDescent="0.25">
      <c r="A28638" t="s">
        <v>26795</v>
      </c>
      <c r="B28638" t="s">
        <v>20</v>
      </c>
      <c r="C28638" t="s">
        <v>19</v>
      </c>
      <c r="D28638" t="s">
        <v>33</v>
      </c>
      <c r="E28638" t="s">
        <v>533</v>
      </c>
    </row>
    <row r="28639" spans="1:5" x14ac:dyDescent="0.25">
      <c r="A28639" t="s">
        <v>24592</v>
      </c>
      <c r="B28639" t="s">
        <v>20</v>
      </c>
      <c r="C28639" t="s">
        <v>19</v>
      </c>
      <c r="D28639" t="s">
        <v>33</v>
      </c>
      <c r="E28639" t="s">
        <v>533</v>
      </c>
    </row>
    <row r="28640" spans="1:5" x14ac:dyDescent="0.25">
      <c r="A28640" t="s">
        <v>27297</v>
      </c>
      <c r="B28640" t="s">
        <v>20</v>
      </c>
      <c r="C28640" t="s">
        <v>19</v>
      </c>
      <c r="D28640" t="s">
        <v>33</v>
      </c>
      <c r="E28640" t="s">
        <v>533</v>
      </c>
    </row>
    <row r="28641" spans="1:5" x14ac:dyDescent="0.25">
      <c r="A28641" t="s">
        <v>28805</v>
      </c>
      <c r="B28641" t="s">
        <v>20</v>
      </c>
      <c r="C28641" t="s">
        <v>21</v>
      </c>
      <c r="D28641" t="s">
        <v>33</v>
      </c>
      <c r="E28641" t="s">
        <v>581</v>
      </c>
    </row>
    <row r="28642" spans="1:5" x14ac:dyDescent="0.25">
      <c r="A28642" t="s">
        <v>4875</v>
      </c>
      <c r="B28642" t="s">
        <v>20</v>
      </c>
      <c r="C28642" t="s">
        <v>19</v>
      </c>
      <c r="D28642" t="s">
        <v>33</v>
      </c>
      <c r="E28642" t="s">
        <v>533</v>
      </c>
    </row>
    <row r="28643" spans="1:5" x14ac:dyDescent="0.25">
      <c r="A28643" t="s">
        <v>28807</v>
      </c>
      <c r="B28643" t="s">
        <v>20</v>
      </c>
      <c r="C28643" t="s">
        <v>19</v>
      </c>
      <c r="D28643" t="s">
        <v>33</v>
      </c>
      <c r="E28643" t="s">
        <v>530</v>
      </c>
    </row>
    <row r="28644" spans="1:5" x14ac:dyDescent="0.25">
      <c r="A28644" t="s">
        <v>17417</v>
      </c>
      <c r="B28644" t="s">
        <v>20</v>
      </c>
      <c r="C28644" t="s">
        <v>19</v>
      </c>
      <c r="D28644" t="s">
        <v>33</v>
      </c>
      <c r="E28644" t="s">
        <v>553</v>
      </c>
    </row>
    <row r="28645" spans="1:5" x14ac:dyDescent="0.25">
      <c r="A28645" t="s">
        <v>28809</v>
      </c>
      <c r="B28645" t="s">
        <v>20</v>
      </c>
      <c r="C28645" t="s">
        <v>19</v>
      </c>
      <c r="D28645" t="s">
        <v>33</v>
      </c>
      <c r="E28645" t="s">
        <v>530</v>
      </c>
    </row>
    <row r="28646" spans="1:5" x14ac:dyDescent="0.25">
      <c r="A28646" t="s">
        <v>17441</v>
      </c>
      <c r="B28646" t="s">
        <v>20</v>
      </c>
      <c r="C28646" t="s">
        <v>19</v>
      </c>
      <c r="D28646" t="s">
        <v>33</v>
      </c>
      <c r="E28646" t="s">
        <v>553</v>
      </c>
    </row>
    <row r="28647" spans="1:5" x14ac:dyDescent="0.25">
      <c r="A28647" t="s">
        <v>28811</v>
      </c>
      <c r="B28647" t="s">
        <v>20</v>
      </c>
      <c r="C28647" t="s">
        <v>19</v>
      </c>
      <c r="D28647" t="s">
        <v>33</v>
      </c>
      <c r="E28647" t="s">
        <v>530</v>
      </c>
    </row>
    <row r="28648" spans="1:5" x14ac:dyDescent="0.25">
      <c r="A28648" t="s">
        <v>22231</v>
      </c>
      <c r="B28648" t="s">
        <v>20</v>
      </c>
      <c r="C28648" t="s">
        <v>19</v>
      </c>
      <c r="D28648" t="s">
        <v>33</v>
      </c>
      <c r="E28648" t="s">
        <v>553</v>
      </c>
    </row>
    <row r="28649" spans="1:5" x14ac:dyDescent="0.25">
      <c r="A28649" t="s">
        <v>28813</v>
      </c>
      <c r="B28649" t="s">
        <v>20</v>
      </c>
      <c r="C28649" t="s">
        <v>24</v>
      </c>
      <c r="D28649" t="s">
        <v>33</v>
      </c>
      <c r="E28649" t="s">
        <v>700</v>
      </c>
    </row>
    <row r="28650" spans="1:5" x14ac:dyDescent="0.25">
      <c r="A28650" t="s">
        <v>7115</v>
      </c>
      <c r="B28650" t="s">
        <v>20</v>
      </c>
      <c r="C28650" t="s">
        <v>19</v>
      </c>
      <c r="D28650" t="s">
        <v>33</v>
      </c>
      <c r="E28650" t="s">
        <v>533</v>
      </c>
    </row>
    <row r="28651" spans="1:5" x14ac:dyDescent="0.25">
      <c r="A28651" t="s">
        <v>28815</v>
      </c>
      <c r="B28651" t="s">
        <v>20</v>
      </c>
      <c r="C28651" t="s">
        <v>19</v>
      </c>
      <c r="D28651" t="s">
        <v>33</v>
      </c>
      <c r="E28651" t="s">
        <v>530</v>
      </c>
    </row>
    <row r="28652" spans="1:5" x14ac:dyDescent="0.25">
      <c r="A28652" t="s">
        <v>28816</v>
      </c>
      <c r="B28652" t="s">
        <v>16</v>
      </c>
      <c r="C28652" t="s">
        <v>17</v>
      </c>
      <c r="D28652" t="s">
        <v>33</v>
      </c>
      <c r="E28652" t="s">
        <v>653</v>
      </c>
    </row>
    <row r="28653" spans="1:5" x14ac:dyDescent="0.25">
      <c r="A28653" t="s">
        <v>21832</v>
      </c>
      <c r="B28653" t="s">
        <v>20</v>
      </c>
      <c r="C28653" t="s">
        <v>19</v>
      </c>
      <c r="D28653" t="s">
        <v>33</v>
      </c>
      <c r="E28653" t="s">
        <v>533</v>
      </c>
    </row>
    <row r="28654" spans="1:5" x14ac:dyDescent="0.25">
      <c r="A28654" t="s">
        <v>28818</v>
      </c>
      <c r="B28654" t="s">
        <v>20</v>
      </c>
      <c r="C28654" t="s">
        <v>22</v>
      </c>
      <c r="D28654" t="s">
        <v>33</v>
      </c>
      <c r="E28654" t="s">
        <v>693</v>
      </c>
    </row>
    <row r="28655" spans="1:5" x14ac:dyDescent="0.25">
      <c r="A28655" t="s">
        <v>28819</v>
      </c>
      <c r="B28655" t="s">
        <v>20</v>
      </c>
      <c r="C28655" t="s">
        <v>19</v>
      </c>
      <c r="D28655" t="s">
        <v>33</v>
      </c>
      <c r="E28655" t="s">
        <v>538</v>
      </c>
    </row>
    <row r="28656" spans="1:5" x14ac:dyDescent="0.25">
      <c r="A28656" t="s">
        <v>7113</v>
      </c>
      <c r="B28656" t="s">
        <v>20</v>
      </c>
      <c r="C28656" t="s">
        <v>19</v>
      </c>
      <c r="D28656" t="s">
        <v>33</v>
      </c>
      <c r="E28656" t="s">
        <v>533</v>
      </c>
    </row>
    <row r="28657" spans="1:5" x14ac:dyDescent="0.25">
      <c r="A28657" t="s">
        <v>28821</v>
      </c>
      <c r="B28657" t="s">
        <v>20</v>
      </c>
      <c r="C28657" t="s">
        <v>19</v>
      </c>
      <c r="D28657" t="s">
        <v>33</v>
      </c>
      <c r="E28657" t="s">
        <v>530</v>
      </c>
    </row>
    <row r="28658" spans="1:5" x14ac:dyDescent="0.25">
      <c r="A28658" t="s">
        <v>28822</v>
      </c>
      <c r="B28658" t="s">
        <v>20</v>
      </c>
      <c r="C28658" t="s">
        <v>19</v>
      </c>
      <c r="D28658" t="s">
        <v>33</v>
      </c>
      <c r="E28658" t="s">
        <v>538</v>
      </c>
    </row>
    <row r="28659" spans="1:5" x14ac:dyDescent="0.25">
      <c r="A28659" t="s">
        <v>25264</v>
      </c>
      <c r="B28659" t="s">
        <v>20</v>
      </c>
      <c r="C28659" t="s">
        <v>19</v>
      </c>
      <c r="D28659" t="s">
        <v>33</v>
      </c>
      <c r="E28659" t="s">
        <v>533</v>
      </c>
    </row>
    <row r="28660" spans="1:5" x14ac:dyDescent="0.25">
      <c r="A28660" t="s">
        <v>25326</v>
      </c>
      <c r="B28660" t="s">
        <v>20</v>
      </c>
      <c r="C28660" t="s">
        <v>19</v>
      </c>
      <c r="D28660" t="s">
        <v>33</v>
      </c>
      <c r="E28660" t="s">
        <v>533</v>
      </c>
    </row>
    <row r="28661" spans="1:5" x14ac:dyDescent="0.25">
      <c r="A28661" t="s">
        <v>28825</v>
      </c>
      <c r="B28661" t="s">
        <v>20</v>
      </c>
      <c r="C28661" t="s">
        <v>19</v>
      </c>
      <c r="D28661" t="s">
        <v>33</v>
      </c>
      <c r="E28661" t="s">
        <v>538</v>
      </c>
    </row>
    <row r="28662" spans="1:5" x14ac:dyDescent="0.25">
      <c r="A28662" t="s">
        <v>28826</v>
      </c>
      <c r="B28662" t="s">
        <v>20</v>
      </c>
      <c r="C28662" t="s">
        <v>19</v>
      </c>
      <c r="D28662" t="s">
        <v>33</v>
      </c>
      <c r="E28662" t="s">
        <v>538</v>
      </c>
    </row>
    <row r="28663" spans="1:5" x14ac:dyDescent="0.25">
      <c r="A28663" t="s">
        <v>25981</v>
      </c>
      <c r="B28663" t="s">
        <v>20</v>
      </c>
      <c r="C28663" t="s">
        <v>19</v>
      </c>
      <c r="D28663" t="s">
        <v>33</v>
      </c>
      <c r="E28663" t="s">
        <v>533</v>
      </c>
    </row>
    <row r="28664" spans="1:5" x14ac:dyDescent="0.25">
      <c r="A28664" t="s">
        <v>28828</v>
      </c>
      <c r="B28664" t="s">
        <v>20</v>
      </c>
      <c r="C28664" t="s">
        <v>19</v>
      </c>
      <c r="D28664" t="s">
        <v>33</v>
      </c>
      <c r="E28664" t="s">
        <v>530</v>
      </c>
    </row>
    <row r="28665" spans="1:5" x14ac:dyDescent="0.25">
      <c r="A28665" t="s">
        <v>25983</v>
      </c>
      <c r="B28665" t="s">
        <v>20</v>
      </c>
      <c r="C28665" t="s">
        <v>19</v>
      </c>
      <c r="D28665" t="s">
        <v>33</v>
      </c>
      <c r="E28665" t="s">
        <v>533</v>
      </c>
    </row>
    <row r="28666" spans="1:5" x14ac:dyDescent="0.25">
      <c r="A28666" t="s">
        <v>28830</v>
      </c>
      <c r="B28666" t="s">
        <v>20</v>
      </c>
      <c r="C28666" t="s">
        <v>19</v>
      </c>
      <c r="D28666" t="s">
        <v>33</v>
      </c>
      <c r="E28666" t="s">
        <v>530</v>
      </c>
    </row>
    <row r="28667" spans="1:5" x14ac:dyDescent="0.25">
      <c r="A28667" t="s">
        <v>15624</v>
      </c>
      <c r="B28667" t="s">
        <v>20</v>
      </c>
      <c r="C28667" t="s">
        <v>19</v>
      </c>
      <c r="D28667" t="s">
        <v>33</v>
      </c>
      <c r="E28667" t="s">
        <v>533</v>
      </c>
    </row>
    <row r="28668" spans="1:5" x14ac:dyDescent="0.25">
      <c r="A28668" t="s">
        <v>28832</v>
      </c>
      <c r="B28668" t="s">
        <v>20</v>
      </c>
      <c r="C28668" t="s">
        <v>19</v>
      </c>
      <c r="D28668" t="s">
        <v>33</v>
      </c>
      <c r="E28668" t="s">
        <v>530</v>
      </c>
    </row>
    <row r="28669" spans="1:5" x14ac:dyDescent="0.25">
      <c r="A28669" t="s">
        <v>28833</v>
      </c>
      <c r="B28669" t="s">
        <v>16</v>
      </c>
      <c r="C28669" t="s">
        <v>15</v>
      </c>
      <c r="D28669" t="s">
        <v>33</v>
      </c>
      <c r="E28669" t="s">
        <v>659</v>
      </c>
    </row>
    <row r="28670" spans="1:5" x14ac:dyDescent="0.25">
      <c r="A28670" t="s">
        <v>21397</v>
      </c>
      <c r="B28670" t="s">
        <v>20</v>
      </c>
      <c r="C28670" t="s">
        <v>19</v>
      </c>
      <c r="D28670" t="s">
        <v>33</v>
      </c>
      <c r="E28670" t="s">
        <v>533</v>
      </c>
    </row>
    <row r="28671" spans="1:5" x14ac:dyDescent="0.25">
      <c r="A28671" t="s">
        <v>19315</v>
      </c>
      <c r="B28671" t="s">
        <v>20</v>
      </c>
      <c r="C28671" t="s">
        <v>19</v>
      </c>
      <c r="D28671" t="s">
        <v>33</v>
      </c>
      <c r="E28671" t="s">
        <v>533</v>
      </c>
    </row>
    <row r="28672" spans="1:5" x14ac:dyDescent="0.25">
      <c r="A28672" t="s">
        <v>28836</v>
      </c>
      <c r="B28672" t="s">
        <v>20</v>
      </c>
      <c r="C28672" t="s">
        <v>19</v>
      </c>
      <c r="D28672" t="s">
        <v>33</v>
      </c>
      <c r="E28672" t="s">
        <v>530</v>
      </c>
    </row>
    <row r="28673" spans="1:5" x14ac:dyDescent="0.25">
      <c r="A28673" t="s">
        <v>20177</v>
      </c>
      <c r="B28673" t="s">
        <v>20</v>
      </c>
      <c r="C28673" t="s">
        <v>19</v>
      </c>
      <c r="D28673" t="s">
        <v>33</v>
      </c>
      <c r="E28673" t="s">
        <v>533</v>
      </c>
    </row>
    <row r="28674" spans="1:5" x14ac:dyDescent="0.25">
      <c r="A28674" t="s">
        <v>28838</v>
      </c>
      <c r="B28674" t="s">
        <v>20</v>
      </c>
      <c r="C28674" t="s">
        <v>19</v>
      </c>
      <c r="D28674" t="s">
        <v>33</v>
      </c>
      <c r="E28674" t="s">
        <v>538</v>
      </c>
    </row>
    <row r="28675" spans="1:5" x14ac:dyDescent="0.25">
      <c r="A28675" t="s">
        <v>20176</v>
      </c>
      <c r="B28675" t="s">
        <v>20</v>
      </c>
      <c r="C28675" t="s">
        <v>19</v>
      </c>
      <c r="D28675" t="s">
        <v>33</v>
      </c>
      <c r="E28675" t="s">
        <v>533</v>
      </c>
    </row>
    <row r="28676" spans="1:5" x14ac:dyDescent="0.25">
      <c r="A28676" t="s">
        <v>28840</v>
      </c>
      <c r="B28676" t="s">
        <v>20</v>
      </c>
      <c r="C28676" t="s">
        <v>21</v>
      </c>
      <c r="D28676" t="s">
        <v>33</v>
      </c>
      <c r="E28676" t="s">
        <v>581</v>
      </c>
    </row>
    <row r="28677" spans="1:5" x14ac:dyDescent="0.25">
      <c r="A28677" t="s">
        <v>20039</v>
      </c>
      <c r="B28677" t="s">
        <v>20</v>
      </c>
      <c r="C28677" t="s">
        <v>19</v>
      </c>
      <c r="D28677" t="s">
        <v>33</v>
      </c>
      <c r="E28677" t="s">
        <v>533</v>
      </c>
    </row>
    <row r="28678" spans="1:5" x14ac:dyDescent="0.25">
      <c r="A28678" t="s">
        <v>28842</v>
      </c>
      <c r="B28678" t="s">
        <v>20</v>
      </c>
      <c r="C28678" t="s">
        <v>21</v>
      </c>
      <c r="D28678" t="s">
        <v>33</v>
      </c>
      <c r="E28678" t="s">
        <v>581</v>
      </c>
    </row>
    <row r="28679" spans="1:5" x14ac:dyDescent="0.25">
      <c r="A28679" t="s">
        <v>20040</v>
      </c>
      <c r="B28679" t="s">
        <v>20</v>
      </c>
      <c r="C28679" t="s">
        <v>19</v>
      </c>
      <c r="D28679" t="s">
        <v>33</v>
      </c>
      <c r="E28679" t="s">
        <v>533</v>
      </c>
    </row>
    <row r="28680" spans="1:5" x14ac:dyDescent="0.25">
      <c r="A28680" t="s">
        <v>28844</v>
      </c>
      <c r="B28680" t="s">
        <v>20</v>
      </c>
      <c r="C28680" t="s">
        <v>19</v>
      </c>
      <c r="D28680" t="s">
        <v>33</v>
      </c>
      <c r="E28680" t="s">
        <v>538</v>
      </c>
    </row>
    <row r="28681" spans="1:5" x14ac:dyDescent="0.25">
      <c r="A28681" t="s">
        <v>28845</v>
      </c>
      <c r="B28681" t="s">
        <v>16</v>
      </c>
      <c r="C28681" t="s">
        <v>17</v>
      </c>
      <c r="D28681" t="s">
        <v>33</v>
      </c>
      <c r="E28681" t="s">
        <v>653</v>
      </c>
    </row>
    <row r="28682" spans="1:5" x14ac:dyDescent="0.25">
      <c r="A28682" t="s">
        <v>28846</v>
      </c>
      <c r="B28682" t="s">
        <v>16</v>
      </c>
      <c r="C28682" t="s">
        <v>17</v>
      </c>
      <c r="D28682" t="s">
        <v>33</v>
      </c>
      <c r="E28682" t="s">
        <v>653</v>
      </c>
    </row>
    <row r="28683" spans="1:5" x14ac:dyDescent="0.25">
      <c r="A28683" t="s">
        <v>28847</v>
      </c>
      <c r="B28683" t="s">
        <v>20</v>
      </c>
      <c r="C28683" t="s">
        <v>19</v>
      </c>
      <c r="D28683" t="s">
        <v>65</v>
      </c>
      <c r="E28683" t="s">
        <v>530</v>
      </c>
    </row>
    <row r="28684" spans="1:5" x14ac:dyDescent="0.25">
      <c r="A28684" t="s">
        <v>25691</v>
      </c>
      <c r="B28684" t="s">
        <v>20</v>
      </c>
      <c r="C28684" t="s">
        <v>19</v>
      </c>
      <c r="D28684" t="s">
        <v>33</v>
      </c>
      <c r="E28684" t="s">
        <v>533</v>
      </c>
    </row>
    <row r="28685" spans="1:5" x14ac:dyDescent="0.25">
      <c r="A28685" t="s">
        <v>28849</v>
      </c>
      <c r="B28685" t="s">
        <v>20</v>
      </c>
      <c r="C28685" t="s">
        <v>19</v>
      </c>
      <c r="D28685" t="s">
        <v>33</v>
      </c>
      <c r="E28685" t="s">
        <v>530</v>
      </c>
    </row>
    <row r="28686" spans="1:5" x14ac:dyDescent="0.25">
      <c r="A28686" t="s">
        <v>27066</v>
      </c>
      <c r="B28686" t="s">
        <v>20</v>
      </c>
      <c r="C28686" t="s">
        <v>19</v>
      </c>
      <c r="D28686" t="s">
        <v>33</v>
      </c>
      <c r="E28686" t="s">
        <v>533</v>
      </c>
    </row>
    <row r="28687" spans="1:5" x14ac:dyDescent="0.25">
      <c r="A28687" t="s">
        <v>28851</v>
      </c>
      <c r="B28687" t="s">
        <v>20</v>
      </c>
      <c r="C28687" t="s">
        <v>19</v>
      </c>
      <c r="D28687" t="s">
        <v>33</v>
      </c>
      <c r="E28687" t="s">
        <v>530</v>
      </c>
    </row>
    <row r="28688" spans="1:5" x14ac:dyDescent="0.25">
      <c r="A28688" t="s">
        <v>28852</v>
      </c>
      <c r="B28688" t="s">
        <v>16</v>
      </c>
      <c r="C28688" t="s">
        <v>17</v>
      </c>
      <c r="D28688" t="s">
        <v>33</v>
      </c>
      <c r="E28688" t="s">
        <v>653</v>
      </c>
    </row>
    <row r="28689" spans="1:5" x14ac:dyDescent="0.25">
      <c r="A28689" t="s">
        <v>20043</v>
      </c>
      <c r="B28689" t="s">
        <v>20</v>
      </c>
      <c r="C28689" t="s">
        <v>19</v>
      </c>
      <c r="D28689" t="s">
        <v>33</v>
      </c>
      <c r="E28689" t="s">
        <v>533</v>
      </c>
    </row>
    <row r="28690" spans="1:5" x14ac:dyDescent="0.25">
      <c r="A28690" t="s">
        <v>28854</v>
      </c>
      <c r="B28690" t="s">
        <v>20</v>
      </c>
      <c r="C28690" t="s">
        <v>19</v>
      </c>
      <c r="D28690" t="s">
        <v>33</v>
      </c>
      <c r="E28690" t="s">
        <v>530</v>
      </c>
    </row>
    <row r="28691" spans="1:5" x14ac:dyDescent="0.25">
      <c r="A28691" t="s">
        <v>25163</v>
      </c>
      <c r="B28691" t="s">
        <v>20</v>
      </c>
      <c r="C28691" t="s">
        <v>19</v>
      </c>
      <c r="D28691" t="s">
        <v>33</v>
      </c>
      <c r="E28691" t="s">
        <v>553</v>
      </c>
    </row>
    <row r="28692" spans="1:5" x14ac:dyDescent="0.25">
      <c r="A28692" t="s">
        <v>28856</v>
      </c>
      <c r="B28692" t="s">
        <v>20</v>
      </c>
      <c r="C28692" t="s">
        <v>23</v>
      </c>
      <c r="D28692" t="s">
        <v>33</v>
      </c>
      <c r="E28692" t="s">
        <v>734</v>
      </c>
    </row>
    <row r="28693" spans="1:5" x14ac:dyDescent="0.25">
      <c r="A28693" t="s">
        <v>25175</v>
      </c>
      <c r="B28693" t="s">
        <v>20</v>
      </c>
      <c r="C28693" t="s">
        <v>19</v>
      </c>
      <c r="D28693" t="s">
        <v>33</v>
      </c>
      <c r="E28693" t="s">
        <v>553</v>
      </c>
    </row>
    <row r="28694" spans="1:5" x14ac:dyDescent="0.25">
      <c r="A28694" t="s">
        <v>25278</v>
      </c>
      <c r="B28694" t="s">
        <v>20</v>
      </c>
      <c r="C28694" t="s">
        <v>19</v>
      </c>
      <c r="D28694" t="s">
        <v>33</v>
      </c>
      <c r="E28694" t="s">
        <v>553</v>
      </c>
    </row>
    <row r="28695" spans="1:5" x14ac:dyDescent="0.25">
      <c r="A28695" t="s">
        <v>28859</v>
      </c>
      <c r="B28695" t="s">
        <v>16</v>
      </c>
      <c r="C28695" t="s">
        <v>17</v>
      </c>
      <c r="D28695" t="s">
        <v>33</v>
      </c>
      <c r="E28695" t="s">
        <v>653</v>
      </c>
    </row>
    <row r="28696" spans="1:5" x14ac:dyDescent="0.25">
      <c r="A28696" t="s">
        <v>19318</v>
      </c>
      <c r="B28696" t="s">
        <v>20</v>
      </c>
      <c r="C28696" t="s">
        <v>19</v>
      </c>
      <c r="D28696" t="s">
        <v>33</v>
      </c>
      <c r="E28696" t="s">
        <v>533</v>
      </c>
    </row>
    <row r="28697" spans="1:5" x14ac:dyDescent="0.25">
      <c r="A28697" t="s">
        <v>28861</v>
      </c>
      <c r="B28697" t="s">
        <v>20</v>
      </c>
      <c r="C28697" t="s">
        <v>19</v>
      </c>
      <c r="D28697" t="s">
        <v>33</v>
      </c>
      <c r="E28697" t="s">
        <v>530</v>
      </c>
    </row>
    <row r="28698" spans="1:5" x14ac:dyDescent="0.25">
      <c r="A28698" t="s">
        <v>23175</v>
      </c>
      <c r="B28698" t="s">
        <v>20</v>
      </c>
      <c r="C28698" t="s">
        <v>19</v>
      </c>
      <c r="D28698" t="s">
        <v>33</v>
      </c>
      <c r="E28698" t="s">
        <v>533</v>
      </c>
    </row>
    <row r="28699" spans="1:5" x14ac:dyDescent="0.25">
      <c r="A28699" t="s">
        <v>28863</v>
      </c>
      <c r="B28699" t="s">
        <v>16</v>
      </c>
      <c r="C28699" t="s">
        <v>15</v>
      </c>
      <c r="D28699" t="s">
        <v>33</v>
      </c>
      <c r="E28699" t="s">
        <v>659</v>
      </c>
    </row>
    <row r="28700" spans="1:5" x14ac:dyDescent="0.25">
      <c r="A28700" t="s">
        <v>28864</v>
      </c>
      <c r="B28700" t="s">
        <v>20</v>
      </c>
      <c r="C28700" t="s">
        <v>21</v>
      </c>
      <c r="D28700" t="s">
        <v>33</v>
      </c>
      <c r="E28700" t="s">
        <v>581</v>
      </c>
    </row>
    <row r="28701" spans="1:5" x14ac:dyDescent="0.25">
      <c r="A28701" t="s">
        <v>28759</v>
      </c>
      <c r="B28701" t="s">
        <v>20</v>
      </c>
      <c r="C28701" t="s">
        <v>19</v>
      </c>
      <c r="D28701" t="s">
        <v>33</v>
      </c>
      <c r="E28701" t="s">
        <v>533</v>
      </c>
    </row>
    <row r="28702" spans="1:5" x14ac:dyDescent="0.25">
      <c r="A28702" t="s">
        <v>28866</v>
      </c>
      <c r="B28702" t="s">
        <v>20</v>
      </c>
      <c r="C28702" t="s">
        <v>21</v>
      </c>
      <c r="D28702" t="s">
        <v>33</v>
      </c>
      <c r="E28702" t="s">
        <v>582</v>
      </c>
    </row>
    <row r="28703" spans="1:5" x14ac:dyDescent="0.25">
      <c r="A28703" t="s">
        <v>28867</v>
      </c>
      <c r="B28703" t="s">
        <v>16</v>
      </c>
      <c r="C28703" t="s">
        <v>15</v>
      </c>
      <c r="D28703" t="s">
        <v>65</v>
      </c>
      <c r="E28703" t="s">
        <v>696</v>
      </c>
    </row>
    <row r="28704" spans="1:5" x14ac:dyDescent="0.25">
      <c r="A28704" t="s">
        <v>19859</v>
      </c>
      <c r="B28704" t="s">
        <v>20</v>
      </c>
      <c r="C28704" t="s">
        <v>19</v>
      </c>
      <c r="D28704" t="s">
        <v>33</v>
      </c>
      <c r="E28704" t="s">
        <v>533</v>
      </c>
    </row>
    <row r="28705" spans="1:5" x14ac:dyDescent="0.25">
      <c r="A28705" t="s">
        <v>7529</v>
      </c>
      <c r="B28705" t="s">
        <v>20</v>
      </c>
      <c r="C28705" t="s">
        <v>19</v>
      </c>
      <c r="D28705" t="s">
        <v>33</v>
      </c>
      <c r="E28705" t="s">
        <v>533</v>
      </c>
    </row>
    <row r="28706" spans="1:5" x14ac:dyDescent="0.25">
      <c r="A28706" t="s">
        <v>7524</v>
      </c>
      <c r="B28706" t="s">
        <v>20</v>
      </c>
      <c r="C28706" t="s">
        <v>19</v>
      </c>
      <c r="D28706" t="s">
        <v>33</v>
      </c>
      <c r="E28706" t="s">
        <v>533</v>
      </c>
    </row>
    <row r="28707" spans="1:5" x14ac:dyDescent="0.25">
      <c r="A28707" t="s">
        <v>7525</v>
      </c>
      <c r="B28707" t="s">
        <v>20</v>
      </c>
      <c r="C28707" t="s">
        <v>19</v>
      </c>
      <c r="D28707" t="s">
        <v>33</v>
      </c>
      <c r="E28707" t="s">
        <v>533</v>
      </c>
    </row>
    <row r="28708" spans="1:5" x14ac:dyDescent="0.25">
      <c r="A28708" t="s">
        <v>28769</v>
      </c>
      <c r="B28708" t="s">
        <v>20</v>
      </c>
      <c r="C28708" t="s">
        <v>19</v>
      </c>
      <c r="D28708" t="s">
        <v>33</v>
      </c>
      <c r="E28708" t="s">
        <v>533</v>
      </c>
    </row>
    <row r="28709" spans="1:5" x14ac:dyDescent="0.25">
      <c r="A28709" t="s">
        <v>28767</v>
      </c>
      <c r="B28709" t="s">
        <v>20</v>
      </c>
      <c r="C28709" t="s">
        <v>19</v>
      </c>
      <c r="D28709" t="s">
        <v>33</v>
      </c>
      <c r="E28709" t="s">
        <v>533</v>
      </c>
    </row>
    <row r="28710" spans="1:5" x14ac:dyDescent="0.25">
      <c r="A28710" t="s">
        <v>28874</v>
      </c>
      <c r="B28710" t="s">
        <v>20</v>
      </c>
      <c r="C28710" t="s">
        <v>19</v>
      </c>
      <c r="D28710" t="s">
        <v>33</v>
      </c>
      <c r="E28710" t="s">
        <v>530</v>
      </c>
    </row>
    <row r="28711" spans="1:5" x14ac:dyDescent="0.25">
      <c r="A28711" t="s">
        <v>28875</v>
      </c>
      <c r="B28711" t="s">
        <v>16</v>
      </c>
      <c r="C28711" t="s">
        <v>15</v>
      </c>
      <c r="D28711" t="s">
        <v>33</v>
      </c>
      <c r="E28711" t="s">
        <v>659</v>
      </c>
    </row>
    <row r="28712" spans="1:5" x14ac:dyDescent="0.25">
      <c r="A28712" t="s">
        <v>21608</v>
      </c>
      <c r="B28712" t="s">
        <v>20</v>
      </c>
      <c r="C28712" t="s">
        <v>19</v>
      </c>
      <c r="D28712" t="s">
        <v>33</v>
      </c>
      <c r="E28712" t="s">
        <v>533</v>
      </c>
    </row>
    <row r="28713" spans="1:5" x14ac:dyDescent="0.25">
      <c r="A28713" t="s">
        <v>28877</v>
      </c>
      <c r="B28713" t="s">
        <v>16</v>
      </c>
      <c r="C28713" t="s">
        <v>15</v>
      </c>
      <c r="D28713" t="s">
        <v>33</v>
      </c>
      <c r="E28713" t="s">
        <v>659</v>
      </c>
    </row>
    <row r="28714" spans="1:5" x14ac:dyDescent="0.25">
      <c r="A28714" t="s">
        <v>25271</v>
      </c>
      <c r="B28714" t="s">
        <v>20</v>
      </c>
      <c r="C28714" t="s">
        <v>19</v>
      </c>
      <c r="D28714" t="s">
        <v>33</v>
      </c>
      <c r="E28714" t="s">
        <v>533</v>
      </c>
    </row>
    <row r="28715" spans="1:5" x14ac:dyDescent="0.25">
      <c r="A28715" t="s">
        <v>25340</v>
      </c>
      <c r="B28715" t="s">
        <v>20</v>
      </c>
      <c r="C28715" t="s">
        <v>19</v>
      </c>
      <c r="D28715" t="s">
        <v>33</v>
      </c>
      <c r="E28715" t="s">
        <v>533</v>
      </c>
    </row>
    <row r="28716" spans="1:5" x14ac:dyDescent="0.25">
      <c r="A28716" t="s">
        <v>28880</v>
      </c>
      <c r="B28716" t="s">
        <v>16</v>
      </c>
      <c r="C28716" t="s">
        <v>15</v>
      </c>
      <c r="D28716" t="s">
        <v>33</v>
      </c>
      <c r="E28716" t="s">
        <v>712</v>
      </c>
    </row>
    <row r="28717" spans="1:5" x14ac:dyDescent="0.25">
      <c r="A28717" t="s">
        <v>28881</v>
      </c>
      <c r="B28717" t="s">
        <v>16</v>
      </c>
      <c r="C28717" t="s">
        <v>15</v>
      </c>
      <c r="D28717" t="s">
        <v>33</v>
      </c>
      <c r="E28717" t="s">
        <v>659</v>
      </c>
    </row>
    <row r="28718" spans="1:5" x14ac:dyDescent="0.25">
      <c r="A28718" t="s">
        <v>5280</v>
      </c>
      <c r="B28718" t="s">
        <v>20</v>
      </c>
      <c r="C28718" t="s">
        <v>19</v>
      </c>
      <c r="D28718" t="s">
        <v>33</v>
      </c>
      <c r="E28718" t="s">
        <v>533</v>
      </c>
    </row>
    <row r="28719" spans="1:5" x14ac:dyDescent="0.25">
      <c r="A28719" t="s">
        <v>7532</v>
      </c>
      <c r="B28719" t="s">
        <v>20</v>
      </c>
      <c r="C28719" t="s">
        <v>19</v>
      </c>
      <c r="D28719" t="s">
        <v>33</v>
      </c>
      <c r="E28719" t="s">
        <v>533</v>
      </c>
    </row>
    <row r="28720" spans="1:5" x14ac:dyDescent="0.25">
      <c r="A28720" t="s">
        <v>4874</v>
      </c>
      <c r="B28720" t="s">
        <v>20</v>
      </c>
      <c r="C28720" t="s">
        <v>19</v>
      </c>
      <c r="D28720" t="s">
        <v>33</v>
      </c>
      <c r="E28720" t="s">
        <v>533</v>
      </c>
    </row>
    <row r="28721" spans="1:5" x14ac:dyDescent="0.25">
      <c r="A28721" t="s">
        <v>25124</v>
      </c>
      <c r="B28721" t="s">
        <v>20</v>
      </c>
      <c r="C28721" t="s">
        <v>19</v>
      </c>
      <c r="D28721" t="s">
        <v>33</v>
      </c>
      <c r="E28721" t="s">
        <v>533</v>
      </c>
    </row>
    <row r="28722" spans="1:5" x14ac:dyDescent="0.25">
      <c r="A28722" t="s">
        <v>19772</v>
      </c>
      <c r="B28722" t="s">
        <v>20</v>
      </c>
      <c r="C28722" t="s">
        <v>19</v>
      </c>
      <c r="D28722" t="s">
        <v>33</v>
      </c>
      <c r="E28722" t="s">
        <v>533</v>
      </c>
    </row>
    <row r="28723" spans="1:5" x14ac:dyDescent="0.25">
      <c r="A28723" t="s">
        <v>19771</v>
      </c>
      <c r="B28723" t="s">
        <v>20</v>
      </c>
      <c r="C28723" t="s">
        <v>19</v>
      </c>
      <c r="D28723" t="s">
        <v>33</v>
      </c>
      <c r="E28723" t="s">
        <v>533</v>
      </c>
    </row>
    <row r="28724" spans="1:5" x14ac:dyDescent="0.25">
      <c r="A28724" t="s">
        <v>19774</v>
      </c>
      <c r="B28724" t="s">
        <v>20</v>
      </c>
      <c r="C28724" t="s">
        <v>19</v>
      </c>
      <c r="D28724" t="s">
        <v>33</v>
      </c>
      <c r="E28724" t="s">
        <v>533</v>
      </c>
    </row>
    <row r="28725" spans="1:5" x14ac:dyDescent="0.25">
      <c r="A28725" t="s">
        <v>2518</v>
      </c>
      <c r="B28725" t="s">
        <v>20</v>
      </c>
      <c r="C28725" t="s">
        <v>19</v>
      </c>
      <c r="D28725" t="s">
        <v>33</v>
      </c>
      <c r="E28725" t="s">
        <v>533</v>
      </c>
    </row>
    <row r="28726" spans="1:5" x14ac:dyDescent="0.25">
      <c r="A28726" t="s">
        <v>19773</v>
      </c>
      <c r="B28726" t="s">
        <v>20</v>
      </c>
      <c r="C28726" t="s">
        <v>19</v>
      </c>
      <c r="D28726" t="s">
        <v>33</v>
      </c>
      <c r="E28726" t="s">
        <v>533</v>
      </c>
    </row>
    <row r="28727" spans="1:5" x14ac:dyDescent="0.25">
      <c r="A28727" t="s">
        <v>19770</v>
      </c>
      <c r="B28727" t="s">
        <v>20</v>
      </c>
      <c r="C28727" t="s">
        <v>19</v>
      </c>
      <c r="D28727" t="s">
        <v>33</v>
      </c>
      <c r="E28727" t="s">
        <v>533</v>
      </c>
    </row>
    <row r="28728" spans="1:5" x14ac:dyDescent="0.25">
      <c r="A28728" t="s">
        <v>19775</v>
      </c>
      <c r="B28728" t="s">
        <v>20</v>
      </c>
      <c r="C28728" t="s">
        <v>19</v>
      </c>
      <c r="D28728" t="s">
        <v>33</v>
      </c>
      <c r="E28728" t="s">
        <v>533</v>
      </c>
    </row>
    <row r="28729" spans="1:5" x14ac:dyDescent="0.25">
      <c r="A28729" t="s">
        <v>5196</v>
      </c>
      <c r="B28729" t="s">
        <v>20</v>
      </c>
      <c r="C28729" t="s">
        <v>19</v>
      </c>
      <c r="D28729" t="s">
        <v>33</v>
      </c>
      <c r="E28729" t="s">
        <v>533</v>
      </c>
    </row>
    <row r="28730" spans="1:5" x14ac:dyDescent="0.25">
      <c r="A28730" t="s">
        <v>4027</v>
      </c>
      <c r="B28730" t="s">
        <v>20</v>
      </c>
      <c r="C28730" t="s">
        <v>19</v>
      </c>
      <c r="D28730" t="s">
        <v>33</v>
      </c>
      <c r="E28730" t="s">
        <v>533</v>
      </c>
    </row>
    <row r="28731" spans="1:5" x14ac:dyDescent="0.25">
      <c r="A28731" t="s">
        <v>7097</v>
      </c>
      <c r="B28731" t="s">
        <v>20</v>
      </c>
      <c r="C28731" t="s">
        <v>19</v>
      </c>
      <c r="D28731" t="s">
        <v>33</v>
      </c>
      <c r="E28731" t="s">
        <v>553</v>
      </c>
    </row>
    <row r="28732" spans="1:5" x14ac:dyDescent="0.25">
      <c r="A28732" t="s">
        <v>13112</v>
      </c>
      <c r="B28732" t="s">
        <v>20</v>
      </c>
      <c r="C28732" t="s">
        <v>19</v>
      </c>
      <c r="D28732" t="s">
        <v>33</v>
      </c>
      <c r="E28732" t="s">
        <v>533</v>
      </c>
    </row>
    <row r="28733" spans="1:5" x14ac:dyDescent="0.25">
      <c r="A28733" t="s">
        <v>21699</v>
      </c>
      <c r="B28733" t="s">
        <v>20</v>
      </c>
      <c r="C28733" t="s">
        <v>19</v>
      </c>
      <c r="D28733" t="s">
        <v>33</v>
      </c>
      <c r="E28733" t="s">
        <v>533</v>
      </c>
    </row>
    <row r="28734" spans="1:5" x14ac:dyDescent="0.25">
      <c r="A28734" t="s">
        <v>6513</v>
      </c>
      <c r="B28734" t="s">
        <v>20</v>
      </c>
      <c r="C28734" t="s">
        <v>19</v>
      </c>
      <c r="D28734" t="s">
        <v>33</v>
      </c>
      <c r="E28734" t="s">
        <v>533</v>
      </c>
    </row>
    <row r="28735" spans="1:5" x14ac:dyDescent="0.25">
      <c r="A28735" t="s">
        <v>28899</v>
      </c>
      <c r="B28735" t="s">
        <v>16</v>
      </c>
      <c r="C28735" t="s">
        <v>15</v>
      </c>
      <c r="D28735" t="s">
        <v>33</v>
      </c>
      <c r="E28735" t="s">
        <v>712</v>
      </c>
    </row>
    <row r="28736" spans="1:5" x14ac:dyDescent="0.25">
      <c r="A28736" t="s">
        <v>9571</v>
      </c>
      <c r="B28736" t="s">
        <v>20</v>
      </c>
      <c r="C28736" t="s">
        <v>19</v>
      </c>
      <c r="D28736" t="s">
        <v>33</v>
      </c>
      <c r="E28736" t="s">
        <v>533</v>
      </c>
    </row>
    <row r="28737" spans="1:5" x14ac:dyDescent="0.25">
      <c r="A28737" t="s">
        <v>13726</v>
      </c>
      <c r="B28737" t="s">
        <v>20</v>
      </c>
      <c r="C28737" t="s">
        <v>19</v>
      </c>
      <c r="D28737" t="s">
        <v>33</v>
      </c>
      <c r="E28737" t="s">
        <v>533</v>
      </c>
    </row>
    <row r="28738" spans="1:5" x14ac:dyDescent="0.25">
      <c r="A28738" t="s">
        <v>28902</v>
      </c>
      <c r="B28738" t="s">
        <v>16</v>
      </c>
      <c r="C28738" t="s">
        <v>15</v>
      </c>
      <c r="D28738" t="s">
        <v>33</v>
      </c>
      <c r="E28738" t="s">
        <v>659</v>
      </c>
    </row>
    <row r="28739" spans="1:5" x14ac:dyDescent="0.25">
      <c r="A28739" t="s">
        <v>23033</v>
      </c>
      <c r="B28739" t="s">
        <v>20</v>
      </c>
      <c r="C28739" t="s">
        <v>19</v>
      </c>
      <c r="D28739" t="s">
        <v>33</v>
      </c>
      <c r="E28739" t="s">
        <v>553</v>
      </c>
    </row>
    <row r="28740" spans="1:5" x14ac:dyDescent="0.25">
      <c r="A28740" t="s">
        <v>19861</v>
      </c>
      <c r="B28740" t="s">
        <v>20</v>
      </c>
      <c r="C28740" t="s">
        <v>19</v>
      </c>
      <c r="D28740" t="s">
        <v>33</v>
      </c>
      <c r="E28740" t="s">
        <v>553</v>
      </c>
    </row>
    <row r="28741" spans="1:5" x14ac:dyDescent="0.25">
      <c r="A28741" t="s">
        <v>20027</v>
      </c>
      <c r="B28741" t="s">
        <v>20</v>
      </c>
      <c r="C28741" t="s">
        <v>19</v>
      </c>
      <c r="D28741" t="s">
        <v>33</v>
      </c>
      <c r="E28741" t="s">
        <v>533</v>
      </c>
    </row>
    <row r="28742" spans="1:5" x14ac:dyDescent="0.25">
      <c r="A28742" t="s">
        <v>29163</v>
      </c>
      <c r="B28742" t="s">
        <v>20</v>
      </c>
      <c r="C28742" t="s">
        <v>19</v>
      </c>
      <c r="D28742" t="s">
        <v>33</v>
      </c>
      <c r="E28742" t="s">
        <v>533</v>
      </c>
    </row>
    <row r="28743" spans="1:5" x14ac:dyDescent="0.25">
      <c r="A28743" t="s">
        <v>16995</v>
      </c>
      <c r="B28743" t="s">
        <v>20</v>
      </c>
      <c r="C28743" t="s">
        <v>19</v>
      </c>
      <c r="D28743" t="s">
        <v>33</v>
      </c>
      <c r="E28743" t="s">
        <v>533</v>
      </c>
    </row>
    <row r="28744" spans="1:5" x14ac:dyDescent="0.25">
      <c r="A28744" t="s">
        <v>12973</v>
      </c>
      <c r="B28744" t="s">
        <v>20</v>
      </c>
      <c r="C28744" t="s">
        <v>19</v>
      </c>
      <c r="D28744" t="s">
        <v>33</v>
      </c>
      <c r="E28744" t="s">
        <v>533</v>
      </c>
    </row>
    <row r="28745" spans="1:5" x14ac:dyDescent="0.25">
      <c r="A28745" t="s">
        <v>13144</v>
      </c>
      <c r="B28745" t="s">
        <v>20</v>
      </c>
      <c r="C28745" t="s">
        <v>19</v>
      </c>
      <c r="D28745" t="s">
        <v>33</v>
      </c>
      <c r="E28745" t="s">
        <v>533</v>
      </c>
    </row>
    <row r="28746" spans="1:5" x14ac:dyDescent="0.25">
      <c r="A28746" t="s">
        <v>17212</v>
      </c>
      <c r="B28746" t="s">
        <v>20</v>
      </c>
      <c r="C28746" t="s">
        <v>19</v>
      </c>
      <c r="D28746" t="s">
        <v>33</v>
      </c>
      <c r="E28746" t="s">
        <v>533</v>
      </c>
    </row>
    <row r="28747" spans="1:5" x14ac:dyDescent="0.25">
      <c r="A28747" t="s">
        <v>1903</v>
      </c>
      <c r="B28747" t="s">
        <v>20</v>
      </c>
      <c r="C28747" t="s">
        <v>19</v>
      </c>
      <c r="D28747" t="s">
        <v>33</v>
      </c>
      <c r="E28747" t="s">
        <v>533</v>
      </c>
    </row>
    <row r="28748" spans="1:5" x14ac:dyDescent="0.25">
      <c r="A28748" t="s">
        <v>19152</v>
      </c>
      <c r="B28748" t="s">
        <v>20</v>
      </c>
      <c r="C28748" t="s">
        <v>19</v>
      </c>
      <c r="D28748" t="s">
        <v>33</v>
      </c>
      <c r="E28748" t="s">
        <v>533</v>
      </c>
    </row>
    <row r="28749" spans="1:5" x14ac:dyDescent="0.25">
      <c r="A28749" t="s">
        <v>22211</v>
      </c>
      <c r="B28749" t="s">
        <v>20</v>
      </c>
      <c r="C28749" t="s">
        <v>19</v>
      </c>
      <c r="D28749" t="s">
        <v>33</v>
      </c>
      <c r="E28749" t="s">
        <v>533</v>
      </c>
    </row>
    <row r="28750" spans="1:5" x14ac:dyDescent="0.25">
      <c r="A28750" t="s">
        <v>11664</v>
      </c>
      <c r="B28750" t="s">
        <v>20</v>
      </c>
      <c r="C28750" t="s">
        <v>19</v>
      </c>
      <c r="D28750" t="s">
        <v>33</v>
      </c>
      <c r="E28750" t="s">
        <v>533</v>
      </c>
    </row>
    <row r="28751" spans="1:5" x14ac:dyDescent="0.25">
      <c r="A28751" t="s">
        <v>43908</v>
      </c>
      <c r="B28751" t="s">
        <v>20</v>
      </c>
      <c r="C28751" t="s">
        <v>19</v>
      </c>
      <c r="D28751" t="s">
        <v>65</v>
      </c>
      <c r="E28751" t="s">
        <v>533</v>
      </c>
    </row>
    <row r="28752" spans="1:5" x14ac:dyDescent="0.25">
      <c r="A28752" t="s">
        <v>43909</v>
      </c>
      <c r="B28752" t="s">
        <v>20</v>
      </c>
      <c r="C28752" t="s">
        <v>19</v>
      </c>
      <c r="D28752" t="s">
        <v>65</v>
      </c>
      <c r="E28752" t="s">
        <v>533</v>
      </c>
    </row>
    <row r="28753" spans="1:5" x14ac:dyDescent="0.25">
      <c r="A28753" t="s">
        <v>43910</v>
      </c>
      <c r="B28753" t="s">
        <v>20</v>
      </c>
      <c r="C28753" t="s">
        <v>19</v>
      </c>
      <c r="D28753" t="s">
        <v>65</v>
      </c>
      <c r="E28753" t="s">
        <v>533</v>
      </c>
    </row>
    <row r="28754" spans="1:5" x14ac:dyDescent="0.25">
      <c r="A28754" t="s">
        <v>21609</v>
      </c>
      <c r="B28754" t="s">
        <v>20</v>
      </c>
      <c r="C28754" t="s">
        <v>19</v>
      </c>
      <c r="D28754" t="s">
        <v>33</v>
      </c>
      <c r="E28754" t="s">
        <v>533</v>
      </c>
    </row>
    <row r="28755" spans="1:5" x14ac:dyDescent="0.25">
      <c r="A28755" t="s">
        <v>8227</v>
      </c>
      <c r="B28755" t="s">
        <v>20</v>
      </c>
      <c r="C28755" t="s">
        <v>19</v>
      </c>
      <c r="D28755" t="s">
        <v>33</v>
      </c>
      <c r="E28755" t="s">
        <v>533</v>
      </c>
    </row>
    <row r="28756" spans="1:5" x14ac:dyDescent="0.25">
      <c r="A28756" t="s">
        <v>16679</v>
      </c>
      <c r="B28756" t="s">
        <v>20</v>
      </c>
      <c r="C28756" t="s">
        <v>19</v>
      </c>
      <c r="D28756" t="s">
        <v>33</v>
      </c>
      <c r="E28756" t="s">
        <v>533</v>
      </c>
    </row>
    <row r="28757" spans="1:5" x14ac:dyDescent="0.25">
      <c r="A28757" t="s">
        <v>12966</v>
      </c>
      <c r="B28757" t="s">
        <v>20</v>
      </c>
      <c r="C28757" t="s">
        <v>19</v>
      </c>
      <c r="D28757" t="s">
        <v>33</v>
      </c>
      <c r="E28757" t="s">
        <v>533</v>
      </c>
    </row>
    <row r="28758" spans="1:5" x14ac:dyDescent="0.25">
      <c r="A28758" t="s">
        <v>28922</v>
      </c>
      <c r="B28758" t="s">
        <v>16</v>
      </c>
      <c r="C28758" t="s">
        <v>15</v>
      </c>
      <c r="D28758" t="s">
        <v>33</v>
      </c>
      <c r="E28758" t="s">
        <v>659</v>
      </c>
    </row>
    <row r="28759" spans="1:5" x14ac:dyDescent="0.25">
      <c r="A28759" t="s">
        <v>28923</v>
      </c>
      <c r="B28759" t="s">
        <v>16</v>
      </c>
      <c r="C28759" t="s">
        <v>15</v>
      </c>
      <c r="D28759" t="s">
        <v>33</v>
      </c>
      <c r="E28759" t="s">
        <v>745</v>
      </c>
    </row>
    <row r="28760" spans="1:5" x14ac:dyDescent="0.25">
      <c r="A28760" t="s">
        <v>28924</v>
      </c>
      <c r="B28760" t="s">
        <v>16</v>
      </c>
      <c r="C28760" t="s">
        <v>15</v>
      </c>
      <c r="D28760" t="s">
        <v>33</v>
      </c>
      <c r="E28760" t="s">
        <v>659</v>
      </c>
    </row>
    <row r="28761" spans="1:5" x14ac:dyDescent="0.25">
      <c r="A28761" t="s">
        <v>15751</v>
      </c>
      <c r="B28761" t="s">
        <v>20</v>
      </c>
      <c r="C28761" t="s">
        <v>19</v>
      </c>
      <c r="D28761" t="s">
        <v>33</v>
      </c>
      <c r="E28761" t="s">
        <v>533</v>
      </c>
    </row>
    <row r="28762" spans="1:5" x14ac:dyDescent="0.25">
      <c r="A28762" t="s">
        <v>43911</v>
      </c>
      <c r="B28762" t="s">
        <v>20</v>
      </c>
      <c r="C28762" t="s">
        <v>19</v>
      </c>
      <c r="D28762" t="s">
        <v>65</v>
      </c>
      <c r="E28762" t="s">
        <v>538</v>
      </c>
    </row>
    <row r="28763" spans="1:5" x14ac:dyDescent="0.25">
      <c r="A28763" t="s">
        <v>43912</v>
      </c>
      <c r="B28763" t="s">
        <v>20</v>
      </c>
      <c r="C28763" t="s">
        <v>19</v>
      </c>
      <c r="D28763" t="s">
        <v>65</v>
      </c>
      <c r="E28763" t="s">
        <v>538</v>
      </c>
    </row>
    <row r="28764" spans="1:5" x14ac:dyDescent="0.25">
      <c r="A28764" t="s">
        <v>19484</v>
      </c>
      <c r="B28764" t="s">
        <v>20</v>
      </c>
      <c r="C28764" t="s">
        <v>19</v>
      </c>
      <c r="D28764" t="s">
        <v>33</v>
      </c>
      <c r="E28764" t="s">
        <v>533</v>
      </c>
    </row>
    <row r="28765" spans="1:5" x14ac:dyDescent="0.25">
      <c r="A28765" t="s">
        <v>28927</v>
      </c>
      <c r="B28765" t="s">
        <v>20</v>
      </c>
      <c r="C28765" t="s">
        <v>19</v>
      </c>
      <c r="D28765" t="s">
        <v>33</v>
      </c>
      <c r="E28765" t="s">
        <v>521</v>
      </c>
    </row>
    <row r="28766" spans="1:5" x14ac:dyDescent="0.25">
      <c r="A28766" t="s">
        <v>29164</v>
      </c>
      <c r="B28766" t="s">
        <v>20</v>
      </c>
      <c r="C28766" t="s">
        <v>19</v>
      </c>
      <c r="D28766" t="s">
        <v>33</v>
      </c>
      <c r="E28766" t="s">
        <v>533</v>
      </c>
    </row>
    <row r="28767" spans="1:5" x14ac:dyDescent="0.25">
      <c r="A28767" t="s">
        <v>10115</v>
      </c>
      <c r="B28767" t="s">
        <v>20</v>
      </c>
      <c r="C28767" t="s">
        <v>19</v>
      </c>
      <c r="D28767" t="s">
        <v>33</v>
      </c>
      <c r="E28767" t="s">
        <v>533</v>
      </c>
    </row>
    <row r="28768" spans="1:5" x14ac:dyDescent="0.25">
      <c r="A28768" t="s">
        <v>5368</v>
      </c>
      <c r="B28768" t="s">
        <v>20</v>
      </c>
      <c r="C28768" t="s">
        <v>19</v>
      </c>
      <c r="D28768" t="s">
        <v>33</v>
      </c>
      <c r="E28768" t="s">
        <v>533</v>
      </c>
    </row>
    <row r="28769" spans="1:5" x14ac:dyDescent="0.25">
      <c r="A28769" t="s">
        <v>5367</v>
      </c>
      <c r="B28769" t="s">
        <v>20</v>
      </c>
      <c r="C28769" t="s">
        <v>19</v>
      </c>
      <c r="D28769" t="s">
        <v>33</v>
      </c>
      <c r="E28769" t="s">
        <v>533</v>
      </c>
    </row>
    <row r="28770" spans="1:5" x14ac:dyDescent="0.25">
      <c r="A28770" t="s">
        <v>1946</v>
      </c>
      <c r="B28770" t="s">
        <v>20</v>
      </c>
      <c r="C28770" t="s">
        <v>19</v>
      </c>
      <c r="D28770" t="s">
        <v>33</v>
      </c>
      <c r="E28770" t="s">
        <v>533</v>
      </c>
    </row>
    <row r="28771" spans="1:5" x14ac:dyDescent="0.25">
      <c r="A28771" t="s">
        <v>20355</v>
      </c>
      <c r="B28771" t="s">
        <v>20</v>
      </c>
      <c r="C28771" t="s">
        <v>19</v>
      </c>
      <c r="D28771" t="s">
        <v>33</v>
      </c>
      <c r="E28771" t="s">
        <v>553</v>
      </c>
    </row>
    <row r="28772" spans="1:5" x14ac:dyDescent="0.25">
      <c r="A28772" t="s">
        <v>19150</v>
      </c>
      <c r="B28772" t="s">
        <v>20</v>
      </c>
      <c r="C28772" t="s">
        <v>19</v>
      </c>
      <c r="D28772" t="s">
        <v>33</v>
      </c>
      <c r="E28772" t="s">
        <v>533</v>
      </c>
    </row>
    <row r="28773" spans="1:5" x14ac:dyDescent="0.25">
      <c r="A28773" t="s">
        <v>13710</v>
      </c>
      <c r="B28773" t="s">
        <v>20</v>
      </c>
      <c r="C28773" t="s">
        <v>19</v>
      </c>
      <c r="D28773" t="s">
        <v>33</v>
      </c>
      <c r="E28773" t="s">
        <v>533</v>
      </c>
    </row>
    <row r="28774" spans="1:5" x14ac:dyDescent="0.25">
      <c r="A28774" t="s">
        <v>20868</v>
      </c>
      <c r="B28774" t="s">
        <v>20</v>
      </c>
      <c r="C28774" t="s">
        <v>19</v>
      </c>
      <c r="D28774" t="s">
        <v>33</v>
      </c>
      <c r="E28774" t="s">
        <v>533</v>
      </c>
    </row>
    <row r="28775" spans="1:5" x14ac:dyDescent="0.25">
      <c r="A28775" t="s">
        <v>9102</v>
      </c>
      <c r="B28775" t="s">
        <v>20</v>
      </c>
      <c r="C28775" t="s">
        <v>19</v>
      </c>
      <c r="D28775" t="s">
        <v>33</v>
      </c>
      <c r="E28775" t="s">
        <v>553</v>
      </c>
    </row>
    <row r="28776" spans="1:5" x14ac:dyDescent="0.25">
      <c r="A28776" t="s">
        <v>5075</v>
      </c>
      <c r="B28776" t="s">
        <v>20</v>
      </c>
      <c r="C28776" t="s">
        <v>19</v>
      </c>
      <c r="D28776" t="s">
        <v>33</v>
      </c>
      <c r="E28776" t="s">
        <v>533</v>
      </c>
    </row>
    <row r="28777" spans="1:5" x14ac:dyDescent="0.25">
      <c r="A28777" t="s">
        <v>18807</v>
      </c>
      <c r="B28777" t="s">
        <v>20</v>
      </c>
      <c r="C28777" t="s">
        <v>19</v>
      </c>
      <c r="D28777" t="s">
        <v>33</v>
      </c>
      <c r="E28777" t="s">
        <v>533</v>
      </c>
    </row>
    <row r="28778" spans="1:5" x14ac:dyDescent="0.25">
      <c r="A28778" t="s">
        <v>25465</v>
      </c>
      <c r="B28778" t="s">
        <v>20</v>
      </c>
      <c r="C28778" t="s">
        <v>19</v>
      </c>
      <c r="D28778" t="s">
        <v>33</v>
      </c>
      <c r="E28778" t="s">
        <v>533</v>
      </c>
    </row>
    <row r="28779" spans="1:5" x14ac:dyDescent="0.25">
      <c r="A28779" t="s">
        <v>20175</v>
      </c>
      <c r="B28779" t="s">
        <v>20</v>
      </c>
      <c r="C28779" t="s">
        <v>19</v>
      </c>
      <c r="D28779" t="s">
        <v>33</v>
      </c>
      <c r="E28779" t="s">
        <v>533</v>
      </c>
    </row>
    <row r="28780" spans="1:5" x14ac:dyDescent="0.25">
      <c r="A28780" t="s">
        <v>11813</v>
      </c>
      <c r="B28780" t="s">
        <v>20</v>
      </c>
      <c r="C28780" t="s">
        <v>19</v>
      </c>
      <c r="D28780" t="s">
        <v>33</v>
      </c>
      <c r="E28780" t="s">
        <v>533</v>
      </c>
    </row>
    <row r="28781" spans="1:5" x14ac:dyDescent="0.25">
      <c r="A28781" t="s">
        <v>24806</v>
      </c>
      <c r="B28781" t="s">
        <v>20</v>
      </c>
      <c r="C28781" t="s">
        <v>19</v>
      </c>
      <c r="D28781" t="s">
        <v>33</v>
      </c>
      <c r="E28781" t="s">
        <v>533</v>
      </c>
    </row>
    <row r="28782" spans="1:5" x14ac:dyDescent="0.25">
      <c r="A28782" t="s">
        <v>27835</v>
      </c>
      <c r="B28782" t="s">
        <v>20</v>
      </c>
      <c r="C28782" t="s">
        <v>19</v>
      </c>
      <c r="D28782" t="s">
        <v>33</v>
      </c>
      <c r="E28782" t="s">
        <v>533</v>
      </c>
    </row>
    <row r="28783" spans="1:5" x14ac:dyDescent="0.25">
      <c r="A28783" t="s">
        <v>24094</v>
      </c>
      <c r="B28783" t="s">
        <v>20</v>
      </c>
      <c r="C28783" t="s">
        <v>19</v>
      </c>
      <c r="D28783" t="s">
        <v>33</v>
      </c>
      <c r="E28783" t="s">
        <v>533</v>
      </c>
    </row>
    <row r="28784" spans="1:5" x14ac:dyDescent="0.25">
      <c r="A28784" t="s">
        <v>7423</v>
      </c>
      <c r="B28784" t="s">
        <v>20</v>
      </c>
      <c r="C28784" t="s">
        <v>19</v>
      </c>
      <c r="D28784" t="s">
        <v>33</v>
      </c>
      <c r="E28784" t="s">
        <v>533</v>
      </c>
    </row>
    <row r="28785" spans="1:5" x14ac:dyDescent="0.25">
      <c r="A28785" t="s">
        <v>22780</v>
      </c>
      <c r="B28785" t="s">
        <v>20</v>
      </c>
      <c r="C28785" t="s">
        <v>19</v>
      </c>
      <c r="D28785" t="s">
        <v>33</v>
      </c>
      <c r="E28785" t="s">
        <v>533</v>
      </c>
    </row>
    <row r="28786" spans="1:5" x14ac:dyDescent="0.25">
      <c r="A28786" t="s">
        <v>26400</v>
      </c>
      <c r="B28786" t="s">
        <v>20</v>
      </c>
      <c r="C28786" t="s">
        <v>19</v>
      </c>
      <c r="D28786" t="s">
        <v>33</v>
      </c>
      <c r="E28786" t="s">
        <v>533</v>
      </c>
    </row>
    <row r="28787" spans="1:5" x14ac:dyDescent="0.25">
      <c r="A28787" t="s">
        <v>16818</v>
      </c>
      <c r="B28787" t="s">
        <v>20</v>
      </c>
      <c r="C28787" t="s">
        <v>19</v>
      </c>
      <c r="D28787" t="s">
        <v>33</v>
      </c>
      <c r="E28787" t="s">
        <v>533</v>
      </c>
    </row>
    <row r="28788" spans="1:5" x14ac:dyDescent="0.25">
      <c r="A28788" t="s">
        <v>29501</v>
      </c>
      <c r="B28788" t="s">
        <v>20</v>
      </c>
      <c r="C28788" t="s">
        <v>19</v>
      </c>
      <c r="D28788" t="s">
        <v>33</v>
      </c>
      <c r="E28788" t="s">
        <v>533</v>
      </c>
    </row>
    <row r="28789" spans="1:5" x14ac:dyDescent="0.25">
      <c r="A28789" t="s">
        <v>26397</v>
      </c>
      <c r="B28789" t="s">
        <v>20</v>
      </c>
      <c r="C28789" t="s">
        <v>19</v>
      </c>
      <c r="D28789" t="s">
        <v>33</v>
      </c>
      <c r="E28789" t="s">
        <v>533</v>
      </c>
    </row>
    <row r="28790" spans="1:5" x14ac:dyDescent="0.25">
      <c r="A28790" t="s">
        <v>26403</v>
      </c>
      <c r="B28790" t="s">
        <v>20</v>
      </c>
      <c r="C28790" t="s">
        <v>19</v>
      </c>
      <c r="D28790" t="s">
        <v>33</v>
      </c>
      <c r="E28790" t="s">
        <v>533</v>
      </c>
    </row>
    <row r="28791" spans="1:5" x14ac:dyDescent="0.25">
      <c r="A28791" t="s">
        <v>20238</v>
      </c>
      <c r="B28791" t="s">
        <v>20</v>
      </c>
      <c r="C28791" t="s">
        <v>19</v>
      </c>
      <c r="D28791" t="s">
        <v>33</v>
      </c>
      <c r="E28791" t="s">
        <v>533</v>
      </c>
    </row>
    <row r="28792" spans="1:5" x14ac:dyDescent="0.25">
      <c r="A28792" t="s">
        <v>24162</v>
      </c>
      <c r="B28792" t="s">
        <v>20</v>
      </c>
      <c r="C28792" t="s">
        <v>19</v>
      </c>
      <c r="D28792" t="s">
        <v>33</v>
      </c>
      <c r="E28792" t="s">
        <v>533</v>
      </c>
    </row>
    <row r="28793" spans="1:5" x14ac:dyDescent="0.25">
      <c r="A28793" t="s">
        <v>28093</v>
      </c>
      <c r="B28793" t="s">
        <v>20</v>
      </c>
      <c r="C28793" t="s">
        <v>19</v>
      </c>
      <c r="D28793" t="s">
        <v>33</v>
      </c>
      <c r="E28793" t="s">
        <v>533</v>
      </c>
    </row>
    <row r="28794" spans="1:5" x14ac:dyDescent="0.25">
      <c r="A28794" t="s">
        <v>10116</v>
      </c>
      <c r="B28794" t="s">
        <v>20</v>
      </c>
      <c r="C28794" t="s">
        <v>19</v>
      </c>
      <c r="D28794" t="s">
        <v>33</v>
      </c>
      <c r="E28794" t="s">
        <v>533</v>
      </c>
    </row>
    <row r="28795" spans="1:5" x14ac:dyDescent="0.25">
      <c r="A28795" t="s">
        <v>23800</v>
      </c>
      <c r="B28795" t="s">
        <v>20</v>
      </c>
      <c r="C28795" t="s">
        <v>19</v>
      </c>
      <c r="D28795" t="s">
        <v>33</v>
      </c>
      <c r="E28795" t="s">
        <v>533</v>
      </c>
    </row>
    <row r="28796" spans="1:5" x14ac:dyDescent="0.25">
      <c r="A28796" t="s">
        <v>28958</v>
      </c>
      <c r="B28796" t="s">
        <v>20</v>
      </c>
      <c r="C28796" t="s">
        <v>19</v>
      </c>
      <c r="D28796" t="s">
        <v>33</v>
      </c>
      <c r="E28796" t="s">
        <v>538</v>
      </c>
    </row>
    <row r="28797" spans="1:5" x14ac:dyDescent="0.25">
      <c r="A28797" t="s">
        <v>20891</v>
      </c>
      <c r="B28797" t="s">
        <v>20</v>
      </c>
      <c r="C28797" t="s">
        <v>19</v>
      </c>
      <c r="D28797" t="s">
        <v>33</v>
      </c>
      <c r="E28797" t="s">
        <v>533</v>
      </c>
    </row>
    <row r="28798" spans="1:5" x14ac:dyDescent="0.25">
      <c r="A28798" t="s">
        <v>28960</v>
      </c>
      <c r="B28798" t="s">
        <v>20</v>
      </c>
      <c r="C28798" t="s">
        <v>21</v>
      </c>
      <c r="D28798" t="s">
        <v>33</v>
      </c>
      <c r="E28798" t="s">
        <v>581</v>
      </c>
    </row>
    <row r="28799" spans="1:5" x14ac:dyDescent="0.25">
      <c r="A28799" t="s">
        <v>15849</v>
      </c>
      <c r="B28799" t="s">
        <v>20</v>
      </c>
      <c r="C28799" t="s">
        <v>19</v>
      </c>
      <c r="D28799" t="s">
        <v>33</v>
      </c>
      <c r="E28799" t="s">
        <v>533</v>
      </c>
    </row>
    <row r="28800" spans="1:5" x14ac:dyDescent="0.25">
      <c r="A28800" t="s">
        <v>7917</v>
      </c>
      <c r="B28800" t="s">
        <v>20</v>
      </c>
      <c r="C28800" t="s">
        <v>19</v>
      </c>
      <c r="D28800" t="s">
        <v>33</v>
      </c>
      <c r="E28800" t="s">
        <v>533</v>
      </c>
    </row>
    <row r="28801" spans="1:5" x14ac:dyDescent="0.25">
      <c r="A28801" t="s">
        <v>28963</v>
      </c>
      <c r="B28801" t="s">
        <v>16</v>
      </c>
      <c r="C28801" t="s">
        <v>17</v>
      </c>
      <c r="D28801" t="s">
        <v>33</v>
      </c>
      <c r="E28801" t="s">
        <v>653</v>
      </c>
    </row>
    <row r="28802" spans="1:5" x14ac:dyDescent="0.25">
      <c r="A28802" t="s">
        <v>9379</v>
      </c>
      <c r="B28802" t="s">
        <v>20</v>
      </c>
      <c r="C28802" t="s">
        <v>19</v>
      </c>
      <c r="D28802" t="s">
        <v>33</v>
      </c>
      <c r="E28802" t="s">
        <v>533</v>
      </c>
    </row>
    <row r="28803" spans="1:5" x14ac:dyDescent="0.25">
      <c r="A28803" t="s">
        <v>21139</v>
      </c>
      <c r="B28803" t="s">
        <v>20</v>
      </c>
      <c r="C28803" t="s">
        <v>19</v>
      </c>
      <c r="D28803" t="s">
        <v>33</v>
      </c>
      <c r="E28803" t="s">
        <v>533</v>
      </c>
    </row>
    <row r="28804" spans="1:5" x14ac:dyDescent="0.25">
      <c r="A28804" t="s">
        <v>28966</v>
      </c>
      <c r="B28804" t="s">
        <v>16</v>
      </c>
      <c r="C28804" t="s">
        <v>17</v>
      </c>
      <c r="D28804" t="s">
        <v>33</v>
      </c>
      <c r="E28804" t="s">
        <v>653</v>
      </c>
    </row>
    <row r="28805" spans="1:5" x14ac:dyDescent="0.25">
      <c r="A28805" t="s">
        <v>23799</v>
      </c>
      <c r="B28805" t="s">
        <v>20</v>
      </c>
      <c r="C28805" t="s">
        <v>19</v>
      </c>
      <c r="D28805" t="s">
        <v>33</v>
      </c>
      <c r="E28805" t="s">
        <v>533</v>
      </c>
    </row>
    <row r="28806" spans="1:5" x14ac:dyDescent="0.25">
      <c r="A28806" t="s">
        <v>24684</v>
      </c>
      <c r="B28806" t="s">
        <v>20</v>
      </c>
      <c r="C28806" t="s">
        <v>19</v>
      </c>
      <c r="D28806" t="s">
        <v>33</v>
      </c>
      <c r="E28806" t="s">
        <v>533</v>
      </c>
    </row>
    <row r="28807" spans="1:5" x14ac:dyDescent="0.25">
      <c r="A28807" t="s">
        <v>28969</v>
      </c>
      <c r="B28807" t="s">
        <v>20</v>
      </c>
      <c r="C28807" t="s">
        <v>19</v>
      </c>
      <c r="D28807" t="s">
        <v>33</v>
      </c>
      <c r="E28807" t="s">
        <v>530</v>
      </c>
    </row>
    <row r="28808" spans="1:5" x14ac:dyDescent="0.25">
      <c r="A28808" t="s">
        <v>43913</v>
      </c>
      <c r="B28808" t="s">
        <v>20</v>
      </c>
      <c r="C28808" t="s">
        <v>19</v>
      </c>
      <c r="D28808" t="s">
        <v>65</v>
      </c>
      <c r="E28808" t="s">
        <v>530</v>
      </c>
    </row>
    <row r="28809" spans="1:5" x14ac:dyDescent="0.25">
      <c r="A28809" t="s">
        <v>28970</v>
      </c>
      <c r="B28809" t="s">
        <v>20</v>
      </c>
      <c r="C28809" t="s">
        <v>21</v>
      </c>
      <c r="D28809" t="s">
        <v>33</v>
      </c>
      <c r="E28809" t="s">
        <v>581</v>
      </c>
    </row>
    <row r="28810" spans="1:5" x14ac:dyDescent="0.25">
      <c r="A28810" t="s">
        <v>9143</v>
      </c>
      <c r="B28810" t="s">
        <v>20</v>
      </c>
      <c r="C28810" t="s">
        <v>19</v>
      </c>
      <c r="D28810" t="s">
        <v>33</v>
      </c>
      <c r="E28810" t="s">
        <v>533</v>
      </c>
    </row>
    <row r="28811" spans="1:5" x14ac:dyDescent="0.25">
      <c r="A28811" t="s">
        <v>28972</v>
      </c>
      <c r="B28811" t="s">
        <v>20</v>
      </c>
      <c r="C28811" t="s">
        <v>21</v>
      </c>
      <c r="D28811" t="s">
        <v>33</v>
      </c>
      <c r="E28811" t="s">
        <v>582</v>
      </c>
    </row>
    <row r="28812" spans="1:5" x14ac:dyDescent="0.25">
      <c r="A28812" t="s">
        <v>28973</v>
      </c>
      <c r="B28812" t="s">
        <v>20</v>
      </c>
      <c r="C28812" t="s">
        <v>21</v>
      </c>
      <c r="D28812" t="s">
        <v>33</v>
      </c>
      <c r="E28812" t="s">
        <v>604</v>
      </c>
    </row>
    <row r="28813" spans="1:5" x14ac:dyDescent="0.25">
      <c r="A28813" t="s">
        <v>28974</v>
      </c>
      <c r="B28813" t="s">
        <v>16</v>
      </c>
      <c r="C28813" t="s">
        <v>17</v>
      </c>
      <c r="D28813" t="s">
        <v>33</v>
      </c>
      <c r="E28813" t="s">
        <v>653</v>
      </c>
    </row>
    <row r="28814" spans="1:5" x14ac:dyDescent="0.25">
      <c r="A28814" t="s">
        <v>12871</v>
      </c>
      <c r="B28814" t="s">
        <v>20</v>
      </c>
      <c r="C28814" t="s">
        <v>19</v>
      </c>
      <c r="D28814" t="s">
        <v>33</v>
      </c>
      <c r="E28814" t="s">
        <v>533</v>
      </c>
    </row>
    <row r="28815" spans="1:5" x14ac:dyDescent="0.25">
      <c r="A28815" t="s">
        <v>28976</v>
      </c>
      <c r="B28815" t="s">
        <v>20</v>
      </c>
      <c r="C28815" t="s">
        <v>19</v>
      </c>
      <c r="D28815" t="s">
        <v>33</v>
      </c>
      <c r="E28815" t="s">
        <v>530</v>
      </c>
    </row>
    <row r="28816" spans="1:5" x14ac:dyDescent="0.25">
      <c r="A28816" t="s">
        <v>28977</v>
      </c>
      <c r="B28816" t="s">
        <v>16</v>
      </c>
      <c r="C28816" t="s">
        <v>17</v>
      </c>
      <c r="D28816" t="s">
        <v>33</v>
      </c>
      <c r="E28816" t="s">
        <v>653</v>
      </c>
    </row>
    <row r="28817" spans="1:5" x14ac:dyDescent="0.25">
      <c r="A28817" t="s">
        <v>13727</v>
      </c>
      <c r="B28817" t="s">
        <v>20</v>
      </c>
      <c r="C28817" t="s">
        <v>19</v>
      </c>
      <c r="D28817" t="s">
        <v>33</v>
      </c>
      <c r="E28817" t="s">
        <v>533</v>
      </c>
    </row>
    <row r="28818" spans="1:5" x14ac:dyDescent="0.25">
      <c r="A28818" t="s">
        <v>25192</v>
      </c>
      <c r="B28818" t="s">
        <v>20</v>
      </c>
      <c r="C28818" t="s">
        <v>19</v>
      </c>
      <c r="D28818" t="s">
        <v>33</v>
      </c>
      <c r="E28818" t="s">
        <v>533</v>
      </c>
    </row>
    <row r="28819" spans="1:5" x14ac:dyDescent="0.25">
      <c r="A28819" t="s">
        <v>28980</v>
      </c>
      <c r="B28819" t="s">
        <v>20</v>
      </c>
      <c r="C28819" t="s">
        <v>19</v>
      </c>
      <c r="D28819" t="s">
        <v>33</v>
      </c>
      <c r="E28819" t="s">
        <v>530</v>
      </c>
    </row>
    <row r="28820" spans="1:5" x14ac:dyDescent="0.25">
      <c r="A28820" t="s">
        <v>25268</v>
      </c>
      <c r="B28820" t="s">
        <v>20</v>
      </c>
      <c r="C28820" t="s">
        <v>19</v>
      </c>
      <c r="D28820" t="s">
        <v>33</v>
      </c>
      <c r="E28820" t="s">
        <v>533</v>
      </c>
    </row>
    <row r="28821" spans="1:5" x14ac:dyDescent="0.25">
      <c r="A28821" t="s">
        <v>28982</v>
      </c>
      <c r="B28821" t="s">
        <v>20</v>
      </c>
      <c r="C28821" t="s">
        <v>19</v>
      </c>
      <c r="D28821" t="s">
        <v>33</v>
      </c>
      <c r="E28821" t="s">
        <v>526</v>
      </c>
    </row>
    <row r="28822" spans="1:5" x14ac:dyDescent="0.25">
      <c r="A28822" t="s">
        <v>6267</v>
      </c>
      <c r="B28822" t="s">
        <v>20</v>
      </c>
      <c r="C28822" t="s">
        <v>19</v>
      </c>
      <c r="D28822" t="s">
        <v>33</v>
      </c>
      <c r="E28822" t="s">
        <v>533</v>
      </c>
    </row>
    <row r="28823" spans="1:5" x14ac:dyDescent="0.25">
      <c r="A28823" t="s">
        <v>28984</v>
      </c>
      <c r="B28823" t="s">
        <v>20</v>
      </c>
      <c r="C28823" t="s">
        <v>19</v>
      </c>
      <c r="D28823" t="s">
        <v>33</v>
      </c>
      <c r="E28823" t="s">
        <v>530</v>
      </c>
    </row>
    <row r="28824" spans="1:5" x14ac:dyDescent="0.25">
      <c r="A28824" t="s">
        <v>13129</v>
      </c>
      <c r="B28824" t="s">
        <v>20</v>
      </c>
      <c r="C28824" t="s">
        <v>19</v>
      </c>
      <c r="D28824" t="s">
        <v>33</v>
      </c>
      <c r="E28824" t="s">
        <v>533</v>
      </c>
    </row>
    <row r="28825" spans="1:5" x14ac:dyDescent="0.25">
      <c r="A28825" t="s">
        <v>28986</v>
      </c>
      <c r="B28825" t="s">
        <v>20</v>
      </c>
      <c r="C28825" t="s">
        <v>24</v>
      </c>
      <c r="D28825" t="s">
        <v>33</v>
      </c>
      <c r="E28825" t="s">
        <v>735</v>
      </c>
    </row>
    <row r="28826" spans="1:5" x14ac:dyDescent="0.25">
      <c r="A28826" t="s">
        <v>18806</v>
      </c>
      <c r="B28826" t="s">
        <v>20</v>
      </c>
      <c r="C28826" t="s">
        <v>19</v>
      </c>
      <c r="D28826" t="s">
        <v>33</v>
      </c>
      <c r="E28826" t="s">
        <v>533</v>
      </c>
    </row>
    <row r="28827" spans="1:5" x14ac:dyDescent="0.25">
      <c r="A28827" t="s">
        <v>28988</v>
      </c>
      <c r="B28827" t="s">
        <v>20</v>
      </c>
      <c r="C28827" t="s">
        <v>19</v>
      </c>
      <c r="D28827" t="s">
        <v>33</v>
      </c>
      <c r="E28827" t="s">
        <v>538</v>
      </c>
    </row>
    <row r="28828" spans="1:5" x14ac:dyDescent="0.25">
      <c r="A28828" t="s">
        <v>25547</v>
      </c>
      <c r="B28828" t="s">
        <v>20</v>
      </c>
      <c r="C28828" t="s">
        <v>19</v>
      </c>
      <c r="D28828" t="s">
        <v>33</v>
      </c>
      <c r="E28828" t="s">
        <v>533</v>
      </c>
    </row>
    <row r="28829" spans="1:5" x14ac:dyDescent="0.25">
      <c r="A28829" t="s">
        <v>28990</v>
      </c>
      <c r="B28829" t="s">
        <v>20</v>
      </c>
      <c r="C28829" t="s">
        <v>19</v>
      </c>
      <c r="D28829" t="s">
        <v>33</v>
      </c>
      <c r="E28829" t="s">
        <v>530</v>
      </c>
    </row>
    <row r="28830" spans="1:5" x14ac:dyDescent="0.25">
      <c r="A28830" t="s">
        <v>26394</v>
      </c>
      <c r="B28830" t="s">
        <v>20</v>
      </c>
      <c r="C28830" t="s">
        <v>19</v>
      </c>
      <c r="D28830" t="s">
        <v>33</v>
      </c>
      <c r="E28830" t="s">
        <v>533</v>
      </c>
    </row>
    <row r="28831" spans="1:5" x14ac:dyDescent="0.25">
      <c r="A28831" t="s">
        <v>13716</v>
      </c>
      <c r="B28831" t="s">
        <v>20</v>
      </c>
      <c r="C28831" t="s">
        <v>19</v>
      </c>
      <c r="D28831" t="s">
        <v>33</v>
      </c>
      <c r="E28831" t="s">
        <v>533</v>
      </c>
    </row>
    <row r="28832" spans="1:5" x14ac:dyDescent="0.25">
      <c r="A28832" t="s">
        <v>28993</v>
      </c>
      <c r="B28832" t="s">
        <v>16</v>
      </c>
      <c r="C28832" t="s">
        <v>17</v>
      </c>
      <c r="D28832" t="s">
        <v>33</v>
      </c>
      <c r="E28832" t="s">
        <v>653</v>
      </c>
    </row>
    <row r="28833" spans="1:5" x14ac:dyDescent="0.25">
      <c r="A28833" t="s">
        <v>28994</v>
      </c>
      <c r="B28833" t="s">
        <v>16</v>
      </c>
      <c r="C28833" t="s">
        <v>17</v>
      </c>
      <c r="D28833" t="s">
        <v>33</v>
      </c>
      <c r="E28833" t="s">
        <v>653</v>
      </c>
    </row>
    <row r="28834" spans="1:5" x14ac:dyDescent="0.25">
      <c r="A28834" t="s">
        <v>18805</v>
      </c>
      <c r="B28834" t="s">
        <v>20</v>
      </c>
      <c r="C28834" t="s">
        <v>19</v>
      </c>
      <c r="D28834" t="s">
        <v>33</v>
      </c>
      <c r="E28834" t="s">
        <v>533</v>
      </c>
    </row>
    <row r="28835" spans="1:5" x14ac:dyDescent="0.25">
      <c r="A28835" t="s">
        <v>25546</v>
      </c>
      <c r="B28835" t="s">
        <v>20</v>
      </c>
      <c r="C28835" t="s">
        <v>19</v>
      </c>
      <c r="D28835" t="s">
        <v>33</v>
      </c>
      <c r="E28835" t="s">
        <v>533</v>
      </c>
    </row>
    <row r="28836" spans="1:5" x14ac:dyDescent="0.25">
      <c r="A28836" t="s">
        <v>28997</v>
      </c>
      <c r="B28836" t="s">
        <v>20</v>
      </c>
      <c r="C28836" t="s">
        <v>19</v>
      </c>
      <c r="D28836" t="s">
        <v>33</v>
      </c>
      <c r="E28836" t="s">
        <v>530</v>
      </c>
    </row>
    <row r="28837" spans="1:5" x14ac:dyDescent="0.25">
      <c r="A28837" t="s">
        <v>27223</v>
      </c>
      <c r="B28837" t="s">
        <v>20</v>
      </c>
      <c r="C28837" t="s">
        <v>19</v>
      </c>
      <c r="D28837" t="s">
        <v>33</v>
      </c>
      <c r="E28837" t="s">
        <v>533</v>
      </c>
    </row>
    <row r="28838" spans="1:5" x14ac:dyDescent="0.25">
      <c r="A28838" t="s">
        <v>28999</v>
      </c>
      <c r="B28838" t="s">
        <v>20</v>
      </c>
      <c r="C28838" t="s">
        <v>19</v>
      </c>
      <c r="D28838" t="s">
        <v>33</v>
      </c>
      <c r="E28838" t="s">
        <v>530</v>
      </c>
    </row>
    <row r="28839" spans="1:5" x14ac:dyDescent="0.25">
      <c r="A28839" t="s">
        <v>7963</v>
      </c>
      <c r="B28839" t="s">
        <v>20</v>
      </c>
      <c r="C28839" t="s">
        <v>19</v>
      </c>
      <c r="D28839" t="s">
        <v>33</v>
      </c>
      <c r="E28839" t="s">
        <v>533</v>
      </c>
    </row>
    <row r="28840" spans="1:5" x14ac:dyDescent="0.25">
      <c r="A28840" t="s">
        <v>29001</v>
      </c>
      <c r="B28840" t="s">
        <v>20</v>
      </c>
      <c r="C28840" t="s">
        <v>19</v>
      </c>
      <c r="D28840" t="s">
        <v>33</v>
      </c>
      <c r="E28840" t="s">
        <v>538</v>
      </c>
    </row>
    <row r="28841" spans="1:5" x14ac:dyDescent="0.25">
      <c r="A28841" t="s">
        <v>29002</v>
      </c>
      <c r="B28841" t="s">
        <v>20</v>
      </c>
      <c r="C28841" t="s">
        <v>24</v>
      </c>
      <c r="D28841" t="s">
        <v>33</v>
      </c>
      <c r="E28841" t="s">
        <v>1006</v>
      </c>
    </row>
    <row r="28842" spans="1:5" x14ac:dyDescent="0.25">
      <c r="A28842" t="s">
        <v>6393</v>
      </c>
      <c r="B28842" t="s">
        <v>20</v>
      </c>
      <c r="C28842" t="s">
        <v>19</v>
      </c>
      <c r="D28842" t="s">
        <v>33</v>
      </c>
      <c r="E28842" t="s">
        <v>533</v>
      </c>
    </row>
    <row r="28843" spans="1:5" x14ac:dyDescent="0.25">
      <c r="A28843" t="s">
        <v>11570</v>
      </c>
      <c r="B28843" t="s">
        <v>20</v>
      </c>
      <c r="C28843" t="s">
        <v>19</v>
      </c>
      <c r="D28843" t="s">
        <v>33</v>
      </c>
      <c r="E28843" t="s">
        <v>533</v>
      </c>
    </row>
    <row r="28844" spans="1:5" x14ac:dyDescent="0.25">
      <c r="A28844" t="s">
        <v>19978</v>
      </c>
      <c r="B28844" t="s">
        <v>20</v>
      </c>
      <c r="C28844" t="s">
        <v>19</v>
      </c>
      <c r="D28844" t="s">
        <v>33</v>
      </c>
      <c r="E28844" t="s">
        <v>533</v>
      </c>
    </row>
    <row r="28845" spans="1:5" x14ac:dyDescent="0.25">
      <c r="A28845" t="s">
        <v>19980</v>
      </c>
      <c r="B28845" t="s">
        <v>20</v>
      </c>
      <c r="C28845" t="s">
        <v>19</v>
      </c>
      <c r="D28845" t="s">
        <v>33</v>
      </c>
      <c r="E28845" t="s">
        <v>533</v>
      </c>
    </row>
    <row r="28846" spans="1:5" x14ac:dyDescent="0.25">
      <c r="A28846" t="s">
        <v>29007</v>
      </c>
      <c r="B28846" t="s">
        <v>20</v>
      </c>
      <c r="C28846" t="s">
        <v>19</v>
      </c>
      <c r="D28846" t="s">
        <v>33</v>
      </c>
      <c r="E28846" t="s">
        <v>530</v>
      </c>
    </row>
    <row r="28847" spans="1:5" x14ac:dyDescent="0.25">
      <c r="A28847" t="s">
        <v>19979</v>
      </c>
      <c r="B28847" t="s">
        <v>20</v>
      </c>
      <c r="C28847" t="s">
        <v>19</v>
      </c>
      <c r="D28847" t="s">
        <v>33</v>
      </c>
      <c r="E28847" t="s">
        <v>533</v>
      </c>
    </row>
    <row r="28848" spans="1:5" x14ac:dyDescent="0.25">
      <c r="A28848" t="s">
        <v>29009</v>
      </c>
      <c r="B28848" t="s">
        <v>20</v>
      </c>
      <c r="C28848" t="s">
        <v>19</v>
      </c>
      <c r="D28848" t="s">
        <v>33</v>
      </c>
      <c r="E28848" t="s">
        <v>530</v>
      </c>
    </row>
    <row r="28849" spans="1:5" x14ac:dyDescent="0.25">
      <c r="A28849" t="s">
        <v>21033</v>
      </c>
      <c r="B28849" t="s">
        <v>20</v>
      </c>
      <c r="C28849" t="s">
        <v>19</v>
      </c>
      <c r="D28849" t="s">
        <v>33</v>
      </c>
      <c r="E28849" t="s">
        <v>533</v>
      </c>
    </row>
    <row r="28850" spans="1:5" x14ac:dyDescent="0.25">
      <c r="A28850" t="s">
        <v>29011</v>
      </c>
      <c r="B28850" t="s">
        <v>20</v>
      </c>
      <c r="C28850" t="s">
        <v>25</v>
      </c>
      <c r="D28850" t="s">
        <v>33</v>
      </c>
      <c r="E28850" t="s">
        <v>815</v>
      </c>
    </row>
    <row r="28851" spans="1:5" x14ac:dyDescent="0.25">
      <c r="A28851" t="s">
        <v>3638</v>
      </c>
      <c r="B28851" t="s">
        <v>20</v>
      </c>
      <c r="C28851" t="s">
        <v>19</v>
      </c>
      <c r="D28851" t="s">
        <v>33</v>
      </c>
      <c r="E28851" t="s">
        <v>533</v>
      </c>
    </row>
    <row r="28852" spans="1:5" x14ac:dyDescent="0.25">
      <c r="A28852" t="s">
        <v>29013</v>
      </c>
      <c r="B28852" t="s">
        <v>20</v>
      </c>
      <c r="C28852" t="s">
        <v>21</v>
      </c>
      <c r="D28852" t="s">
        <v>33</v>
      </c>
      <c r="E28852" t="s">
        <v>582</v>
      </c>
    </row>
    <row r="28853" spans="1:5" x14ac:dyDescent="0.25">
      <c r="A28853" t="s">
        <v>23265</v>
      </c>
      <c r="B28853" t="s">
        <v>20</v>
      </c>
      <c r="C28853" t="s">
        <v>19</v>
      </c>
      <c r="D28853" t="s">
        <v>65</v>
      </c>
      <c r="E28853" t="s">
        <v>553</v>
      </c>
    </row>
    <row r="28854" spans="1:5" x14ac:dyDescent="0.25">
      <c r="A28854" t="s">
        <v>25760</v>
      </c>
      <c r="B28854" t="s">
        <v>20</v>
      </c>
      <c r="C28854" t="s">
        <v>19</v>
      </c>
      <c r="D28854" t="s">
        <v>33</v>
      </c>
      <c r="E28854" t="s">
        <v>533</v>
      </c>
    </row>
    <row r="28855" spans="1:5" x14ac:dyDescent="0.25">
      <c r="A28855" t="s">
        <v>28031</v>
      </c>
      <c r="B28855" t="s">
        <v>20</v>
      </c>
      <c r="C28855" t="s">
        <v>19</v>
      </c>
      <c r="D28855" t="s">
        <v>33</v>
      </c>
      <c r="E28855" t="s">
        <v>533</v>
      </c>
    </row>
    <row r="28856" spans="1:5" x14ac:dyDescent="0.25">
      <c r="A28856" t="s">
        <v>29017</v>
      </c>
      <c r="B28856" t="s">
        <v>20</v>
      </c>
      <c r="C28856" t="s">
        <v>19</v>
      </c>
      <c r="D28856" t="s">
        <v>33</v>
      </c>
      <c r="E28856" t="s">
        <v>562</v>
      </c>
    </row>
    <row r="28857" spans="1:5" x14ac:dyDescent="0.25">
      <c r="A28857" t="s">
        <v>25023</v>
      </c>
      <c r="B28857" t="s">
        <v>20</v>
      </c>
      <c r="C28857" t="s">
        <v>19</v>
      </c>
      <c r="D28857" t="s">
        <v>33</v>
      </c>
      <c r="E28857" t="s">
        <v>533</v>
      </c>
    </row>
    <row r="28858" spans="1:5" x14ac:dyDescent="0.25">
      <c r="A28858" t="s">
        <v>29019</v>
      </c>
      <c r="B28858" t="s">
        <v>20</v>
      </c>
      <c r="C28858" t="s">
        <v>19</v>
      </c>
      <c r="D28858" t="s">
        <v>33</v>
      </c>
      <c r="E28858" t="s">
        <v>562</v>
      </c>
    </row>
    <row r="28859" spans="1:5" x14ac:dyDescent="0.25">
      <c r="A28859" t="s">
        <v>25333</v>
      </c>
      <c r="B28859" t="s">
        <v>20</v>
      </c>
      <c r="C28859" t="s">
        <v>19</v>
      </c>
      <c r="D28859" t="s">
        <v>33</v>
      </c>
      <c r="E28859" t="s">
        <v>533</v>
      </c>
    </row>
    <row r="28860" spans="1:5" x14ac:dyDescent="0.25">
      <c r="A28860" t="s">
        <v>29021</v>
      </c>
      <c r="B28860" t="s">
        <v>20</v>
      </c>
      <c r="C28860" t="s">
        <v>19</v>
      </c>
      <c r="D28860" t="s">
        <v>33</v>
      </c>
      <c r="E28860" t="s">
        <v>562</v>
      </c>
    </row>
    <row r="28861" spans="1:5" x14ac:dyDescent="0.25">
      <c r="A28861" t="s">
        <v>13037</v>
      </c>
      <c r="B28861" t="s">
        <v>20</v>
      </c>
      <c r="C28861" t="s">
        <v>19</v>
      </c>
      <c r="D28861" t="s">
        <v>33</v>
      </c>
      <c r="E28861" t="s">
        <v>533</v>
      </c>
    </row>
    <row r="28862" spans="1:5" x14ac:dyDescent="0.25">
      <c r="A28862" t="s">
        <v>29023</v>
      </c>
      <c r="B28862" t="s">
        <v>20</v>
      </c>
      <c r="C28862" t="s">
        <v>19</v>
      </c>
      <c r="D28862" t="s">
        <v>33</v>
      </c>
      <c r="E28862" t="s">
        <v>562</v>
      </c>
    </row>
    <row r="28863" spans="1:5" x14ac:dyDescent="0.25">
      <c r="A28863" t="s">
        <v>29024</v>
      </c>
      <c r="B28863" t="s">
        <v>20</v>
      </c>
      <c r="C28863" t="s">
        <v>19</v>
      </c>
      <c r="D28863" t="s">
        <v>33</v>
      </c>
      <c r="E28863" t="s">
        <v>538</v>
      </c>
    </row>
    <row r="28864" spans="1:5" x14ac:dyDescent="0.25">
      <c r="A28864" t="s">
        <v>23264</v>
      </c>
      <c r="B28864" t="s">
        <v>20</v>
      </c>
      <c r="C28864" t="s">
        <v>19</v>
      </c>
      <c r="D28864" t="s">
        <v>65</v>
      </c>
      <c r="E28864" t="s">
        <v>533</v>
      </c>
    </row>
    <row r="28865" spans="1:5" x14ac:dyDescent="0.25">
      <c r="A28865" t="s">
        <v>29026</v>
      </c>
      <c r="B28865" t="s">
        <v>20</v>
      </c>
      <c r="C28865" t="s">
        <v>19</v>
      </c>
      <c r="D28865" t="s">
        <v>33</v>
      </c>
      <c r="E28865" t="s">
        <v>530</v>
      </c>
    </row>
    <row r="28866" spans="1:5" x14ac:dyDescent="0.25">
      <c r="A28866" t="s">
        <v>25015</v>
      </c>
      <c r="B28866" t="s">
        <v>20</v>
      </c>
      <c r="C28866" t="s">
        <v>19</v>
      </c>
      <c r="D28866" t="s">
        <v>33</v>
      </c>
      <c r="E28866" t="s">
        <v>533</v>
      </c>
    </row>
    <row r="28867" spans="1:5" x14ac:dyDescent="0.25">
      <c r="A28867" t="s">
        <v>29028</v>
      </c>
      <c r="B28867" t="s">
        <v>20</v>
      </c>
      <c r="C28867" t="s">
        <v>19</v>
      </c>
      <c r="D28867" t="s">
        <v>33</v>
      </c>
      <c r="E28867" t="s">
        <v>538</v>
      </c>
    </row>
    <row r="28868" spans="1:5" x14ac:dyDescent="0.25">
      <c r="A28868" t="s">
        <v>29029</v>
      </c>
      <c r="B28868" t="s">
        <v>20</v>
      </c>
      <c r="C28868" t="s">
        <v>19</v>
      </c>
      <c r="D28868" t="s">
        <v>33</v>
      </c>
      <c r="E28868" t="s">
        <v>530</v>
      </c>
    </row>
    <row r="28869" spans="1:5" x14ac:dyDescent="0.25">
      <c r="A28869" t="s">
        <v>25126</v>
      </c>
      <c r="B28869" t="s">
        <v>20</v>
      </c>
      <c r="C28869" t="s">
        <v>19</v>
      </c>
      <c r="D28869" t="s">
        <v>33</v>
      </c>
      <c r="E28869" t="s">
        <v>533</v>
      </c>
    </row>
    <row r="28870" spans="1:5" x14ac:dyDescent="0.25">
      <c r="A28870" t="s">
        <v>29031</v>
      </c>
      <c r="B28870" t="s">
        <v>20</v>
      </c>
      <c r="C28870" t="s">
        <v>19</v>
      </c>
      <c r="D28870" t="s">
        <v>33</v>
      </c>
      <c r="E28870" t="s">
        <v>530</v>
      </c>
    </row>
    <row r="28871" spans="1:5" x14ac:dyDescent="0.25">
      <c r="A28871" t="s">
        <v>19247</v>
      </c>
      <c r="B28871" t="s">
        <v>20</v>
      </c>
      <c r="C28871" t="s">
        <v>19</v>
      </c>
      <c r="D28871" t="s">
        <v>33</v>
      </c>
      <c r="E28871" t="s">
        <v>533</v>
      </c>
    </row>
    <row r="28872" spans="1:5" x14ac:dyDescent="0.25">
      <c r="A28872" t="s">
        <v>29033</v>
      </c>
      <c r="B28872" t="s">
        <v>20</v>
      </c>
      <c r="C28872" t="s">
        <v>19</v>
      </c>
      <c r="D28872" t="s">
        <v>33</v>
      </c>
      <c r="E28872" t="s">
        <v>538</v>
      </c>
    </row>
    <row r="28873" spans="1:5" x14ac:dyDescent="0.25">
      <c r="A28873" t="s">
        <v>8999</v>
      </c>
      <c r="B28873" t="s">
        <v>20</v>
      </c>
      <c r="C28873" t="s">
        <v>19</v>
      </c>
      <c r="D28873" t="s">
        <v>33</v>
      </c>
      <c r="E28873" t="s">
        <v>533</v>
      </c>
    </row>
    <row r="28874" spans="1:5" x14ac:dyDescent="0.25">
      <c r="A28874" t="s">
        <v>29035</v>
      </c>
      <c r="B28874" t="s">
        <v>20</v>
      </c>
      <c r="C28874" t="s">
        <v>19</v>
      </c>
      <c r="D28874" t="s">
        <v>33</v>
      </c>
      <c r="E28874" t="s">
        <v>538</v>
      </c>
    </row>
    <row r="28875" spans="1:5" x14ac:dyDescent="0.25">
      <c r="A28875" t="s">
        <v>9325</v>
      </c>
      <c r="B28875" t="s">
        <v>20</v>
      </c>
      <c r="C28875" t="s">
        <v>19</v>
      </c>
      <c r="D28875" t="s">
        <v>33</v>
      </c>
      <c r="E28875" t="s">
        <v>553</v>
      </c>
    </row>
    <row r="28876" spans="1:5" x14ac:dyDescent="0.25">
      <c r="A28876" t="s">
        <v>29037</v>
      </c>
      <c r="B28876" t="s">
        <v>20</v>
      </c>
      <c r="C28876" t="s">
        <v>19</v>
      </c>
      <c r="D28876" t="s">
        <v>33</v>
      </c>
      <c r="E28876" t="s">
        <v>530</v>
      </c>
    </row>
    <row r="28877" spans="1:5" x14ac:dyDescent="0.25">
      <c r="A28877" t="s">
        <v>3986</v>
      </c>
      <c r="B28877" t="s">
        <v>20</v>
      </c>
      <c r="C28877" t="s">
        <v>19</v>
      </c>
      <c r="D28877" t="s">
        <v>33</v>
      </c>
      <c r="E28877" t="s">
        <v>533</v>
      </c>
    </row>
    <row r="28878" spans="1:5" x14ac:dyDescent="0.25">
      <c r="A28878" t="s">
        <v>29039</v>
      </c>
      <c r="B28878" t="s">
        <v>20</v>
      </c>
      <c r="C28878" t="s">
        <v>19</v>
      </c>
      <c r="D28878" t="s">
        <v>33</v>
      </c>
      <c r="E28878" t="s">
        <v>530</v>
      </c>
    </row>
    <row r="28879" spans="1:5" x14ac:dyDescent="0.25">
      <c r="A28879" t="s">
        <v>16152</v>
      </c>
      <c r="B28879" t="s">
        <v>20</v>
      </c>
      <c r="C28879" t="s">
        <v>19</v>
      </c>
      <c r="D28879" t="s">
        <v>33</v>
      </c>
      <c r="E28879" t="s">
        <v>533</v>
      </c>
    </row>
    <row r="28880" spans="1:5" x14ac:dyDescent="0.25">
      <c r="A28880" t="s">
        <v>22182</v>
      </c>
      <c r="B28880" t="s">
        <v>20</v>
      </c>
      <c r="C28880" t="s">
        <v>19</v>
      </c>
      <c r="D28880" t="s">
        <v>33</v>
      </c>
      <c r="E28880" t="s">
        <v>533</v>
      </c>
    </row>
    <row r="28881" spans="1:5" x14ac:dyDescent="0.25">
      <c r="A28881" t="s">
        <v>29042</v>
      </c>
      <c r="B28881" t="s">
        <v>20</v>
      </c>
      <c r="C28881" t="s">
        <v>19</v>
      </c>
      <c r="D28881" t="s">
        <v>33</v>
      </c>
      <c r="E28881" t="s">
        <v>538</v>
      </c>
    </row>
    <row r="28882" spans="1:5" x14ac:dyDescent="0.25">
      <c r="A28882" t="s">
        <v>9009</v>
      </c>
      <c r="B28882" t="s">
        <v>20</v>
      </c>
      <c r="C28882" t="s">
        <v>19</v>
      </c>
      <c r="D28882" t="s">
        <v>33</v>
      </c>
      <c r="E28882" t="s">
        <v>533</v>
      </c>
    </row>
    <row r="28883" spans="1:5" x14ac:dyDescent="0.25">
      <c r="A28883" t="s">
        <v>29044</v>
      </c>
      <c r="B28883" t="s">
        <v>20</v>
      </c>
      <c r="C28883" t="s">
        <v>19</v>
      </c>
      <c r="D28883" t="s">
        <v>33</v>
      </c>
      <c r="E28883" t="s">
        <v>562</v>
      </c>
    </row>
    <row r="28884" spans="1:5" x14ac:dyDescent="0.25">
      <c r="A28884" t="s">
        <v>12739</v>
      </c>
      <c r="B28884" t="s">
        <v>20</v>
      </c>
      <c r="C28884" t="s">
        <v>19</v>
      </c>
      <c r="D28884" t="s">
        <v>33</v>
      </c>
      <c r="E28884" t="s">
        <v>553</v>
      </c>
    </row>
    <row r="28885" spans="1:5" x14ac:dyDescent="0.25">
      <c r="A28885" t="s">
        <v>29046</v>
      </c>
      <c r="B28885" t="s">
        <v>20</v>
      </c>
      <c r="C28885" t="s">
        <v>19</v>
      </c>
      <c r="D28885" t="s">
        <v>33</v>
      </c>
      <c r="E28885" t="s">
        <v>538</v>
      </c>
    </row>
    <row r="28886" spans="1:5" x14ac:dyDescent="0.25">
      <c r="A28886" t="s">
        <v>29047</v>
      </c>
      <c r="B28886" t="s">
        <v>20</v>
      </c>
      <c r="C28886" t="s">
        <v>19</v>
      </c>
      <c r="D28886" t="s">
        <v>33</v>
      </c>
      <c r="E28886" t="s">
        <v>530</v>
      </c>
    </row>
    <row r="28887" spans="1:5" x14ac:dyDescent="0.25">
      <c r="A28887" t="s">
        <v>29304</v>
      </c>
      <c r="B28887" t="s">
        <v>20</v>
      </c>
      <c r="C28887" t="s">
        <v>19</v>
      </c>
      <c r="D28887" t="s">
        <v>33</v>
      </c>
      <c r="E28887" t="s">
        <v>533</v>
      </c>
    </row>
    <row r="28888" spans="1:5" x14ac:dyDescent="0.25">
      <c r="A28888" t="s">
        <v>29049</v>
      </c>
      <c r="B28888" t="s">
        <v>20</v>
      </c>
      <c r="C28888" t="s">
        <v>19</v>
      </c>
      <c r="D28888" t="s">
        <v>33</v>
      </c>
      <c r="E28888" t="s">
        <v>538</v>
      </c>
    </row>
    <row r="28889" spans="1:5" x14ac:dyDescent="0.25">
      <c r="A28889" t="s">
        <v>29050</v>
      </c>
      <c r="B28889" t="s">
        <v>20</v>
      </c>
      <c r="C28889" t="s">
        <v>19</v>
      </c>
      <c r="D28889" t="s">
        <v>33</v>
      </c>
      <c r="E28889" t="s">
        <v>530</v>
      </c>
    </row>
    <row r="28890" spans="1:5" x14ac:dyDescent="0.25">
      <c r="A28890" t="s">
        <v>17083</v>
      </c>
      <c r="B28890" t="s">
        <v>20</v>
      </c>
      <c r="C28890" t="s">
        <v>19</v>
      </c>
      <c r="D28890" t="s">
        <v>33</v>
      </c>
      <c r="E28890" t="s">
        <v>533</v>
      </c>
    </row>
    <row r="28891" spans="1:5" x14ac:dyDescent="0.25">
      <c r="A28891" t="s">
        <v>29052</v>
      </c>
      <c r="B28891" t="s">
        <v>20</v>
      </c>
      <c r="C28891" t="s">
        <v>19</v>
      </c>
      <c r="D28891" t="s">
        <v>33</v>
      </c>
      <c r="E28891" t="s">
        <v>530</v>
      </c>
    </row>
    <row r="28892" spans="1:5" x14ac:dyDescent="0.25">
      <c r="A28892" t="s">
        <v>29053</v>
      </c>
      <c r="B28892" t="s">
        <v>16</v>
      </c>
      <c r="C28892" t="s">
        <v>17</v>
      </c>
      <c r="D28892" t="s">
        <v>33</v>
      </c>
      <c r="E28892" t="s">
        <v>653</v>
      </c>
    </row>
    <row r="28893" spans="1:5" x14ac:dyDescent="0.25">
      <c r="A28893" t="s">
        <v>29054</v>
      </c>
      <c r="B28893" t="s">
        <v>16</v>
      </c>
      <c r="C28893" t="s">
        <v>17</v>
      </c>
      <c r="D28893" t="s">
        <v>33</v>
      </c>
      <c r="E28893" t="s">
        <v>653</v>
      </c>
    </row>
    <row r="28894" spans="1:5" x14ac:dyDescent="0.25">
      <c r="A28894" t="s">
        <v>22179</v>
      </c>
      <c r="B28894" t="s">
        <v>20</v>
      </c>
      <c r="C28894" t="s">
        <v>19</v>
      </c>
      <c r="D28894" t="s">
        <v>33</v>
      </c>
      <c r="E28894" t="s">
        <v>533</v>
      </c>
    </row>
    <row r="28895" spans="1:5" x14ac:dyDescent="0.25">
      <c r="A28895" t="s">
        <v>9508</v>
      </c>
      <c r="B28895" t="s">
        <v>20</v>
      </c>
      <c r="C28895" t="s">
        <v>19</v>
      </c>
      <c r="D28895" t="s">
        <v>33</v>
      </c>
      <c r="E28895" t="s">
        <v>533</v>
      </c>
    </row>
    <row r="28896" spans="1:5" x14ac:dyDescent="0.25">
      <c r="A28896" t="s">
        <v>29057</v>
      </c>
      <c r="B28896" t="s">
        <v>20</v>
      </c>
      <c r="C28896" t="s">
        <v>21</v>
      </c>
      <c r="D28896" t="s">
        <v>33</v>
      </c>
      <c r="E28896" t="s">
        <v>581</v>
      </c>
    </row>
    <row r="28897" spans="1:5" x14ac:dyDescent="0.25">
      <c r="A28897" t="s">
        <v>23263</v>
      </c>
      <c r="B28897" t="s">
        <v>20</v>
      </c>
      <c r="C28897" t="s">
        <v>19</v>
      </c>
      <c r="D28897" t="s">
        <v>65</v>
      </c>
      <c r="E28897" t="s">
        <v>533</v>
      </c>
    </row>
    <row r="28898" spans="1:5" x14ac:dyDescent="0.25">
      <c r="A28898" t="s">
        <v>29059</v>
      </c>
      <c r="B28898" t="s">
        <v>20</v>
      </c>
      <c r="C28898" t="s">
        <v>19</v>
      </c>
      <c r="D28898" t="s">
        <v>33</v>
      </c>
      <c r="E28898" t="s">
        <v>538</v>
      </c>
    </row>
    <row r="28899" spans="1:5" x14ac:dyDescent="0.25">
      <c r="A28899" t="s">
        <v>6144</v>
      </c>
      <c r="B28899" t="s">
        <v>20</v>
      </c>
      <c r="C28899" t="s">
        <v>19</v>
      </c>
      <c r="D28899" t="s">
        <v>33</v>
      </c>
      <c r="E28899" t="s">
        <v>533</v>
      </c>
    </row>
    <row r="28900" spans="1:5" x14ac:dyDescent="0.25">
      <c r="A28900" t="s">
        <v>29061</v>
      </c>
      <c r="B28900" t="s">
        <v>20</v>
      </c>
      <c r="C28900" t="s">
        <v>19</v>
      </c>
      <c r="D28900" t="s">
        <v>33</v>
      </c>
      <c r="E28900" t="s">
        <v>538</v>
      </c>
    </row>
    <row r="28901" spans="1:5" x14ac:dyDescent="0.25">
      <c r="A28901" t="s">
        <v>9181</v>
      </c>
      <c r="B28901" t="s">
        <v>20</v>
      </c>
      <c r="C28901" t="s">
        <v>19</v>
      </c>
      <c r="D28901" t="s">
        <v>33</v>
      </c>
      <c r="E28901" t="s">
        <v>533</v>
      </c>
    </row>
    <row r="28902" spans="1:5" x14ac:dyDescent="0.25">
      <c r="A28902" t="s">
        <v>29063</v>
      </c>
      <c r="B28902" t="s">
        <v>20</v>
      </c>
      <c r="C28902" t="s">
        <v>19</v>
      </c>
      <c r="D28902" t="s">
        <v>33</v>
      </c>
      <c r="E28902" t="s">
        <v>538</v>
      </c>
    </row>
    <row r="28903" spans="1:5" x14ac:dyDescent="0.25">
      <c r="A28903" t="s">
        <v>29064</v>
      </c>
      <c r="B28903" t="s">
        <v>20</v>
      </c>
      <c r="C28903" t="s">
        <v>19</v>
      </c>
      <c r="D28903" t="s">
        <v>33</v>
      </c>
      <c r="E28903" t="s">
        <v>611</v>
      </c>
    </row>
    <row r="28904" spans="1:5" x14ac:dyDescent="0.25">
      <c r="A28904" t="s">
        <v>5318</v>
      </c>
      <c r="B28904" t="s">
        <v>20</v>
      </c>
      <c r="C28904" t="s">
        <v>19</v>
      </c>
      <c r="D28904" t="s">
        <v>33</v>
      </c>
      <c r="E28904" t="s">
        <v>533</v>
      </c>
    </row>
    <row r="28905" spans="1:5" x14ac:dyDescent="0.25">
      <c r="A28905" t="s">
        <v>29066</v>
      </c>
      <c r="B28905" t="s">
        <v>20</v>
      </c>
      <c r="C28905" t="s">
        <v>19</v>
      </c>
      <c r="D28905" t="s">
        <v>33</v>
      </c>
      <c r="E28905" t="s">
        <v>589</v>
      </c>
    </row>
    <row r="28906" spans="1:5" x14ac:dyDescent="0.25">
      <c r="A28906" t="s">
        <v>17763</v>
      </c>
      <c r="B28906" t="s">
        <v>20</v>
      </c>
      <c r="C28906" t="s">
        <v>19</v>
      </c>
      <c r="D28906" t="s">
        <v>33</v>
      </c>
      <c r="E28906" t="s">
        <v>533</v>
      </c>
    </row>
    <row r="28907" spans="1:5" x14ac:dyDescent="0.25">
      <c r="A28907" t="s">
        <v>29068</v>
      </c>
      <c r="B28907" t="s">
        <v>20</v>
      </c>
      <c r="C28907" t="s">
        <v>19</v>
      </c>
      <c r="D28907" t="s">
        <v>33</v>
      </c>
      <c r="E28907" t="s">
        <v>530</v>
      </c>
    </row>
    <row r="28908" spans="1:5" x14ac:dyDescent="0.25">
      <c r="A28908" t="s">
        <v>29069</v>
      </c>
      <c r="B28908" t="s">
        <v>16</v>
      </c>
      <c r="C28908" t="s">
        <v>17</v>
      </c>
      <c r="D28908" t="s">
        <v>33</v>
      </c>
      <c r="E28908" t="s">
        <v>653</v>
      </c>
    </row>
    <row r="28909" spans="1:5" x14ac:dyDescent="0.25">
      <c r="A28909" t="s">
        <v>8996</v>
      </c>
      <c r="B28909" t="s">
        <v>20</v>
      </c>
      <c r="C28909" t="s">
        <v>19</v>
      </c>
      <c r="D28909" t="s">
        <v>33</v>
      </c>
      <c r="E28909" t="s">
        <v>533</v>
      </c>
    </row>
    <row r="28910" spans="1:5" x14ac:dyDescent="0.25">
      <c r="A28910" t="s">
        <v>29071</v>
      </c>
      <c r="B28910" t="s">
        <v>20</v>
      </c>
      <c r="C28910" t="s">
        <v>21</v>
      </c>
      <c r="D28910" t="s">
        <v>33</v>
      </c>
      <c r="E28910" t="s">
        <v>582</v>
      </c>
    </row>
    <row r="28911" spans="1:5" x14ac:dyDescent="0.25">
      <c r="A28911" t="s">
        <v>9233</v>
      </c>
      <c r="B28911" t="s">
        <v>20</v>
      </c>
      <c r="C28911" t="s">
        <v>19</v>
      </c>
      <c r="D28911" t="s">
        <v>33</v>
      </c>
      <c r="E28911" t="s">
        <v>533</v>
      </c>
    </row>
    <row r="28912" spans="1:5" x14ac:dyDescent="0.25">
      <c r="A28912" t="s">
        <v>22223</v>
      </c>
      <c r="B28912" t="s">
        <v>20</v>
      </c>
      <c r="C28912" t="s">
        <v>19</v>
      </c>
      <c r="D28912" t="s">
        <v>33</v>
      </c>
      <c r="E28912" t="s">
        <v>533</v>
      </c>
    </row>
    <row r="28913" spans="1:5" x14ac:dyDescent="0.25">
      <c r="A28913" t="s">
        <v>9155</v>
      </c>
      <c r="B28913" t="s">
        <v>20</v>
      </c>
      <c r="C28913" t="s">
        <v>19</v>
      </c>
      <c r="D28913" t="s">
        <v>33</v>
      </c>
      <c r="E28913" t="s">
        <v>533</v>
      </c>
    </row>
    <row r="28914" spans="1:5" x14ac:dyDescent="0.25">
      <c r="A28914" t="s">
        <v>29075</v>
      </c>
      <c r="B28914" t="s">
        <v>20</v>
      </c>
      <c r="C28914" t="s">
        <v>19</v>
      </c>
      <c r="D28914" t="s">
        <v>33</v>
      </c>
      <c r="E28914" t="s">
        <v>562</v>
      </c>
    </row>
    <row r="28915" spans="1:5" x14ac:dyDescent="0.25">
      <c r="A28915" t="s">
        <v>29076</v>
      </c>
      <c r="B28915" t="s">
        <v>16</v>
      </c>
      <c r="C28915" t="s">
        <v>17</v>
      </c>
      <c r="D28915" t="s">
        <v>69</v>
      </c>
      <c r="E28915" t="s">
        <v>847</v>
      </c>
    </row>
    <row r="28916" spans="1:5" x14ac:dyDescent="0.25">
      <c r="A28916" t="s">
        <v>29077</v>
      </c>
      <c r="B28916" t="s">
        <v>20</v>
      </c>
      <c r="C28916" t="s">
        <v>21</v>
      </c>
      <c r="D28916" t="s">
        <v>33</v>
      </c>
      <c r="E28916" t="s">
        <v>581</v>
      </c>
    </row>
    <row r="28917" spans="1:5" x14ac:dyDescent="0.25">
      <c r="A28917" t="s">
        <v>22384</v>
      </c>
      <c r="B28917" t="s">
        <v>20</v>
      </c>
      <c r="C28917" t="s">
        <v>19</v>
      </c>
      <c r="D28917" t="s">
        <v>33</v>
      </c>
      <c r="E28917" t="s">
        <v>533</v>
      </c>
    </row>
    <row r="28918" spans="1:5" x14ac:dyDescent="0.25">
      <c r="A28918" t="s">
        <v>29079</v>
      </c>
      <c r="B28918" t="s">
        <v>20</v>
      </c>
      <c r="C28918" t="s">
        <v>21</v>
      </c>
      <c r="D28918" t="s">
        <v>33</v>
      </c>
      <c r="E28918" t="s">
        <v>582</v>
      </c>
    </row>
    <row r="28919" spans="1:5" x14ac:dyDescent="0.25">
      <c r="A28919" t="s">
        <v>22500</v>
      </c>
      <c r="B28919" t="s">
        <v>20</v>
      </c>
      <c r="C28919" t="s">
        <v>19</v>
      </c>
      <c r="D28919" t="s">
        <v>33</v>
      </c>
      <c r="E28919" t="s">
        <v>533</v>
      </c>
    </row>
    <row r="28920" spans="1:5" x14ac:dyDescent="0.25">
      <c r="A28920" t="s">
        <v>17877</v>
      </c>
      <c r="B28920" t="s">
        <v>20</v>
      </c>
      <c r="C28920" t="s">
        <v>19</v>
      </c>
      <c r="D28920" t="s">
        <v>65</v>
      </c>
      <c r="E28920" t="s">
        <v>533</v>
      </c>
    </row>
    <row r="28921" spans="1:5" x14ac:dyDescent="0.25">
      <c r="A28921" t="s">
        <v>29082</v>
      </c>
      <c r="B28921" t="s">
        <v>20</v>
      </c>
      <c r="C28921" t="s">
        <v>19</v>
      </c>
      <c r="D28921" t="s">
        <v>33</v>
      </c>
      <c r="E28921" t="s">
        <v>538</v>
      </c>
    </row>
    <row r="28922" spans="1:5" x14ac:dyDescent="0.25">
      <c r="A28922" t="s">
        <v>18588</v>
      </c>
      <c r="B28922" t="s">
        <v>20</v>
      </c>
      <c r="C28922" t="s">
        <v>19</v>
      </c>
      <c r="D28922" t="s">
        <v>65</v>
      </c>
      <c r="E28922" t="s">
        <v>533</v>
      </c>
    </row>
    <row r="28923" spans="1:5" x14ac:dyDescent="0.25">
      <c r="A28923" t="s">
        <v>29084</v>
      </c>
      <c r="B28923" t="s">
        <v>20</v>
      </c>
      <c r="C28923" t="s">
        <v>19</v>
      </c>
      <c r="D28923" t="s">
        <v>33</v>
      </c>
      <c r="E28923" t="s">
        <v>538</v>
      </c>
    </row>
    <row r="28924" spans="1:5" x14ac:dyDescent="0.25">
      <c r="A28924" t="s">
        <v>22226</v>
      </c>
      <c r="B28924" t="s">
        <v>20</v>
      </c>
      <c r="C28924" t="s">
        <v>19</v>
      </c>
      <c r="D28924" t="s">
        <v>33</v>
      </c>
      <c r="E28924" t="s">
        <v>533</v>
      </c>
    </row>
    <row r="28925" spans="1:5" x14ac:dyDescent="0.25">
      <c r="A28925" t="s">
        <v>29086</v>
      </c>
      <c r="B28925" t="s">
        <v>20</v>
      </c>
      <c r="C28925" t="s">
        <v>19</v>
      </c>
      <c r="D28925" t="s">
        <v>33</v>
      </c>
      <c r="E28925" t="s">
        <v>530</v>
      </c>
    </row>
    <row r="28926" spans="1:5" x14ac:dyDescent="0.25">
      <c r="A28926" t="s">
        <v>21372</v>
      </c>
      <c r="B28926" t="s">
        <v>20</v>
      </c>
      <c r="C28926" t="s">
        <v>19</v>
      </c>
      <c r="D28926" t="s">
        <v>33</v>
      </c>
      <c r="E28926" t="s">
        <v>533</v>
      </c>
    </row>
    <row r="28927" spans="1:5" x14ac:dyDescent="0.25">
      <c r="A28927" t="s">
        <v>29088</v>
      </c>
      <c r="B28927" t="s">
        <v>20</v>
      </c>
      <c r="C28927" t="s">
        <v>19</v>
      </c>
      <c r="D28927" t="s">
        <v>33</v>
      </c>
      <c r="E28927" t="s">
        <v>538</v>
      </c>
    </row>
    <row r="28928" spans="1:5" x14ac:dyDescent="0.25">
      <c r="A28928" t="s">
        <v>26323</v>
      </c>
      <c r="B28928" t="s">
        <v>20</v>
      </c>
      <c r="C28928" t="s">
        <v>19</v>
      </c>
      <c r="D28928" t="s">
        <v>33</v>
      </c>
      <c r="E28928" t="s">
        <v>533</v>
      </c>
    </row>
    <row r="28929" spans="1:5" x14ac:dyDescent="0.25">
      <c r="A28929" t="s">
        <v>29090</v>
      </c>
      <c r="B28929" t="s">
        <v>20</v>
      </c>
      <c r="C28929" t="s">
        <v>19</v>
      </c>
      <c r="D28929" t="s">
        <v>33</v>
      </c>
      <c r="E28929" t="s">
        <v>530</v>
      </c>
    </row>
    <row r="28930" spans="1:5" x14ac:dyDescent="0.25">
      <c r="A28930" t="s">
        <v>22183</v>
      </c>
      <c r="B28930" t="s">
        <v>20</v>
      </c>
      <c r="C28930" t="s">
        <v>19</v>
      </c>
      <c r="D28930" t="s">
        <v>33</v>
      </c>
      <c r="E28930" t="s">
        <v>533</v>
      </c>
    </row>
    <row r="28931" spans="1:5" x14ac:dyDescent="0.25">
      <c r="A28931" t="s">
        <v>29092</v>
      </c>
      <c r="B28931" t="s">
        <v>20</v>
      </c>
      <c r="C28931" t="s">
        <v>19</v>
      </c>
      <c r="D28931" t="s">
        <v>33</v>
      </c>
      <c r="E28931" t="s">
        <v>530</v>
      </c>
    </row>
    <row r="28932" spans="1:5" x14ac:dyDescent="0.25">
      <c r="A28932" t="s">
        <v>29093</v>
      </c>
      <c r="B28932" t="s">
        <v>20</v>
      </c>
      <c r="C28932" t="s">
        <v>19</v>
      </c>
      <c r="D28932" t="s">
        <v>33</v>
      </c>
      <c r="E28932" t="s">
        <v>526</v>
      </c>
    </row>
    <row r="28933" spans="1:5" x14ac:dyDescent="0.25">
      <c r="A28933" t="s">
        <v>26489</v>
      </c>
      <c r="B28933" t="s">
        <v>20</v>
      </c>
      <c r="C28933" t="s">
        <v>19</v>
      </c>
      <c r="D28933" t="s">
        <v>33</v>
      </c>
      <c r="E28933" t="s">
        <v>533</v>
      </c>
    </row>
    <row r="28934" spans="1:5" x14ac:dyDescent="0.25">
      <c r="A28934" t="s">
        <v>7228</v>
      </c>
      <c r="B28934" t="s">
        <v>20</v>
      </c>
      <c r="C28934" t="s">
        <v>19</v>
      </c>
      <c r="D28934" t="s">
        <v>33</v>
      </c>
      <c r="E28934" t="s">
        <v>533</v>
      </c>
    </row>
    <row r="28935" spans="1:5" x14ac:dyDescent="0.25">
      <c r="A28935" t="s">
        <v>6146</v>
      </c>
      <c r="B28935" t="s">
        <v>20</v>
      </c>
      <c r="C28935" t="s">
        <v>19</v>
      </c>
      <c r="D28935" t="s">
        <v>33</v>
      </c>
      <c r="E28935" t="s">
        <v>533</v>
      </c>
    </row>
    <row r="28936" spans="1:5" x14ac:dyDescent="0.25">
      <c r="A28936" t="s">
        <v>10384</v>
      </c>
      <c r="B28936" t="s">
        <v>20</v>
      </c>
      <c r="C28936" t="s">
        <v>19</v>
      </c>
      <c r="D28936" t="s">
        <v>33</v>
      </c>
      <c r="E28936" t="s">
        <v>533</v>
      </c>
    </row>
    <row r="28937" spans="1:5" x14ac:dyDescent="0.25">
      <c r="A28937" t="s">
        <v>11528</v>
      </c>
      <c r="B28937" t="s">
        <v>20</v>
      </c>
      <c r="C28937" t="s">
        <v>19</v>
      </c>
      <c r="D28937" t="s">
        <v>33</v>
      </c>
      <c r="E28937" t="s">
        <v>533</v>
      </c>
    </row>
    <row r="28938" spans="1:5" x14ac:dyDescent="0.25">
      <c r="A28938" t="s">
        <v>29099</v>
      </c>
      <c r="B28938" t="s">
        <v>20</v>
      </c>
      <c r="C28938" t="s">
        <v>19</v>
      </c>
      <c r="D28938" t="s">
        <v>33</v>
      </c>
      <c r="E28938" t="s">
        <v>530</v>
      </c>
    </row>
    <row r="28939" spans="1:5" x14ac:dyDescent="0.25">
      <c r="A28939" t="s">
        <v>14488</v>
      </c>
      <c r="B28939" t="s">
        <v>20</v>
      </c>
      <c r="C28939" t="s">
        <v>19</v>
      </c>
      <c r="D28939" t="s">
        <v>33</v>
      </c>
      <c r="E28939" t="s">
        <v>553</v>
      </c>
    </row>
    <row r="28940" spans="1:5" x14ac:dyDescent="0.25">
      <c r="A28940" t="s">
        <v>29101</v>
      </c>
      <c r="B28940" t="s">
        <v>20</v>
      </c>
      <c r="C28940" t="s">
        <v>19</v>
      </c>
      <c r="D28940" t="s">
        <v>33</v>
      </c>
      <c r="E28940" t="s">
        <v>530</v>
      </c>
    </row>
    <row r="28941" spans="1:5" x14ac:dyDescent="0.25">
      <c r="A28941" t="s">
        <v>24765</v>
      </c>
      <c r="B28941" t="s">
        <v>20</v>
      </c>
      <c r="C28941" t="s">
        <v>19</v>
      </c>
      <c r="D28941" t="s">
        <v>33</v>
      </c>
      <c r="E28941" t="s">
        <v>533</v>
      </c>
    </row>
    <row r="28942" spans="1:5" x14ac:dyDescent="0.25">
      <c r="A28942" t="s">
        <v>28678</v>
      </c>
      <c r="B28942" t="s">
        <v>20</v>
      </c>
      <c r="C28942" t="s">
        <v>19</v>
      </c>
      <c r="D28942" t="s">
        <v>33</v>
      </c>
      <c r="E28942" t="s">
        <v>533</v>
      </c>
    </row>
    <row r="28943" spans="1:5" x14ac:dyDescent="0.25">
      <c r="A28943" t="s">
        <v>26547</v>
      </c>
      <c r="B28943" t="s">
        <v>20</v>
      </c>
      <c r="C28943" t="s">
        <v>19</v>
      </c>
      <c r="D28943" t="s">
        <v>33</v>
      </c>
      <c r="E28943" t="s">
        <v>533</v>
      </c>
    </row>
    <row r="28944" spans="1:5" x14ac:dyDescent="0.25">
      <c r="A28944" t="s">
        <v>29105</v>
      </c>
      <c r="B28944" t="s">
        <v>20</v>
      </c>
      <c r="C28944" t="s">
        <v>19</v>
      </c>
      <c r="D28944" t="s">
        <v>33</v>
      </c>
      <c r="E28944" t="s">
        <v>530</v>
      </c>
    </row>
    <row r="28945" spans="1:5" x14ac:dyDescent="0.25">
      <c r="A28945" t="s">
        <v>6373</v>
      </c>
      <c r="B28945" t="s">
        <v>20</v>
      </c>
      <c r="C28945" t="s">
        <v>19</v>
      </c>
      <c r="D28945" t="s">
        <v>33</v>
      </c>
      <c r="E28945" t="s">
        <v>533</v>
      </c>
    </row>
    <row r="28946" spans="1:5" x14ac:dyDescent="0.25">
      <c r="A28946" t="s">
        <v>29107</v>
      </c>
      <c r="B28946" t="s">
        <v>20</v>
      </c>
      <c r="C28946" t="s">
        <v>19</v>
      </c>
      <c r="D28946" t="s">
        <v>33</v>
      </c>
      <c r="E28946" t="s">
        <v>530</v>
      </c>
    </row>
    <row r="28947" spans="1:5" x14ac:dyDescent="0.25">
      <c r="A28947" t="s">
        <v>15167</v>
      </c>
      <c r="B28947" t="s">
        <v>20</v>
      </c>
      <c r="C28947" t="s">
        <v>19</v>
      </c>
      <c r="D28947" t="s">
        <v>33</v>
      </c>
      <c r="E28947" t="s">
        <v>533</v>
      </c>
    </row>
    <row r="28948" spans="1:5" x14ac:dyDescent="0.25">
      <c r="A28948" t="s">
        <v>8300</v>
      </c>
      <c r="B28948" t="s">
        <v>20</v>
      </c>
      <c r="C28948" t="s">
        <v>19</v>
      </c>
      <c r="D28948" t="s">
        <v>33</v>
      </c>
      <c r="E28948" t="s">
        <v>533</v>
      </c>
    </row>
    <row r="28949" spans="1:5" x14ac:dyDescent="0.25">
      <c r="A28949" t="s">
        <v>29110</v>
      </c>
      <c r="B28949" t="s">
        <v>20</v>
      </c>
      <c r="C28949" t="s">
        <v>19</v>
      </c>
      <c r="D28949" t="s">
        <v>33</v>
      </c>
      <c r="E28949" t="s">
        <v>530</v>
      </c>
    </row>
    <row r="28950" spans="1:5" x14ac:dyDescent="0.25">
      <c r="A28950" t="s">
        <v>25021</v>
      </c>
      <c r="B28950" t="s">
        <v>20</v>
      </c>
      <c r="C28950" t="s">
        <v>19</v>
      </c>
      <c r="D28950" t="s">
        <v>33</v>
      </c>
      <c r="E28950" t="s">
        <v>533</v>
      </c>
    </row>
    <row r="28951" spans="1:5" x14ac:dyDescent="0.25">
      <c r="A28951" t="s">
        <v>29112</v>
      </c>
      <c r="B28951" t="s">
        <v>20</v>
      </c>
      <c r="C28951" t="s">
        <v>19</v>
      </c>
      <c r="D28951" t="s">
        <v>33</v>
      </c>
      <c r="E28951" t="s">
        <v>538</v>
      </c>
    </row>
    <row r="28952" spans="1:5" x14ac:dyDescent="0.25">
      <c r="A28952" t="s">
        <v>29113</v>
      </c>
      <c r="B28952" t="s">
        <v>20</v>
      </c>
      <c r="C28952" t="s">
        <v>19</v>
      </c>
      <c r="D28952" t="s">
        <v>33</v>
      </c>
      <c r="E28952" t="s">
        <v>611</v>
      </c>
    </row>
    <row r="28953" spans="1:5" x14ac:dyDescent="0.25">
      <c r="A28953" t="s">
        <v>29114</v>
      </c>
      <c r="B28953" t="s">
        <v>20</v>
      </c>
      <c r="C28953" t="s">
        <v>21</v>
      </c>
      <c r="D28953" t="s">
        <v>33</v>
      </c>
      <c r="E28953" t="s">
        <v>581</v>
      </c>
    </row>
    <row r="28954" spans="1:5" x14ac:dyDescent="0.25">
      <c r="A28954" t="s">
        <v>43914</v>
      </c>
      <c r="B28954" t="s">
        <v>20</v>
      </c>
      <c r="C28954" t="s">
        <v>19</v>
      </c>
      <c r="D28954" t="s">
        <v>65</v>
      </c>
      <c r="E28954" t="s">
        <v>533</v>
      </c>
    </row>
    <row r="28955" spans="1:5" x14ac:dyDescent="0.25">
      <c r="A28955" t="s">
        <v>29116</v>
      </c>
      <c r="B28955" t="s">
        <v>20</v>
      </c>
      <c r="C28955" t="s">
        <v>21</v>
      </c>
      <c r="D28955" t="s">
        <v>33</v>
      </c>
      <c r="E28955" t="s">
        <v>582</v>
      </c>
    </row>
    <row r="28956" spans="1:5" x14ac:dyDescent="0.25">
      <c r="A28956" t="s">
        <v>43915</v>
      </c>
      <c r="B28956" t="s">
        <v>20</v>
      </c>
      <c r="C28956" t="s">
        <v>19</v>
      </c>
      <c r="D28956" t="s">
        <v>65</v>
      </c>
      <c r="E28956" t="s">
        <v>533</v>
      </c>
    </row>
    <row r="28957" spans="1:5" x14ac:dyDescent="0.25">
      <c r="A28957" t="s">
        <v>29118</v>
      </c>
      <c r="B28957" t="s">
        <v>20</v>
      </c>
      <c r="C28957" t="s">
        <v>19</v>
      </c>
      <c r="D28957" t="s">
        <v>33</v>
      </c>
      <c r="E28957" t="s">
        <v>562</v>
      </c>
    </row>
    <row r="28958" spans="1:5" x14ac:dyDescent="0.25">
      <c r="A28958" t="s">
        <v>26486</v>
      </c>
      <c r="B28958" t="s">
        <v>20</v>
      </c>
      <c r="C28958" t="s">
        <v>19</v>
      </c>
      <c r="D28958" t="s">
        <v>33</v>
      </c>
      <c r="E28958" t="s">
        <v>533</v>
      </c>
    </row>
    <row r="28959" spans="1:5" x14ac:dyDescent="0.25">
      <c r="A28959" t="s">
        <v>11683</v>
      </c>
      <c r="B28959" t="s">
        <v>20</v>
      </c>
      <c r="C28959" t="s">
        <v>19</v>
      </c>
      <c r="D28959" t="s">
        <v>33</v>
      </c>
      <c r="E28959" t="s">
        <v>533</v>
      </c>
    </row>
    <row r="28960" spans="1:5" x14ac:dyDescent="0.25">
      <c r="A28960" t="s">
        <v>26559</v>
      </c>
      <c r="B28960" t="s">
        <v>20</v>
      </c>
      <c r="C28960" t="s">
        <v>19</v>
      </c>
      <c r="D28960" t="s">
        <v>33</v>
      </c>
      <c r="E28960" t="s">
        <v>533</v>
      </c>
    </row>
    <row r="28961" spans="1:5" x14ac:dyDescent="0.25">
      <c r="A28961" t="s">
        <v>20483</v>
      </c>
      <c r="B28961" t="s">
        <v>20</v>
      </c>
      <c r="C28961" t="s">
        <v>19</v>
      </c>
      <c r="D28961" t="s">
        <v>33</v>
      </c>
      <c r="E28961" t="s">
        <v>533</v>
      </c>
    </row>
    <row r="28962" spans="1:5" x14ac:dyDescent="0.25">
      <c r="A28962" t="s">
        <v>29123</v>
      </c>
      <c r="B28962" t="s">
        <v>20</v>
      </c>
      <c r="C28962" t="s">
        <v>19</v>
      </c>
      <c r="D28962" t="s">
        <v>33</v>
      </c>
      <c r="E28962" t="s">
        <v>530</v>
      </c>
    </row>
    <row r="28963" spans="1:5" x14ac:dyDescent="0.25">
      <c r="A28963" t="s">
        <v>20481</v>
      </c>
      <c r="B28963" t="s">
        <v>20</v>
      </c>
      <c r="C28963" t="s">
        <v>19</v>
      </c>
      <c r="D28963" t="s">
        <v>33</v>
      </c>
      <c r="E28963" t="s">
        <v>533</v>
      </c>
    </row>
    <row r="28964" spans="1:5" x14ac:dyDescent="0.25">
      <c r="A28964" t="s">
        <v>29125</v>
      </c>
      <c r="B28964" t="s">
        <v>20</v>
      </c>
      <c r="C28964" t="s">
        <v>19</v>
      </c>
      <c r="D28964" t="s">
        <v>65</v>
      </c>
      <c r="E28964" t="s">
        <v>538</v>
      </c>
    </row>
    <row r="28965" spans="1:5" x14ac:dyDescent="0.25">
      <c r="A28965" t="s">
        <v>7854</v>
      </c>
      <c r="B28965" t="s">
        <v>20</v>
      </c>
      <c r="C28965" t="s">
        <v>19</v>
      </c>
      <c r="D28965" t="s">
        <v>33</v>
      </c>
      <c r="E28965" t="s">
        <v>533</v>
      </c>
    </row>
    <row r="28966" spans="1:5" x14ac:dyDescent="0.25">
      <c r="A28966" t="s">
        <v>29127</v>
      </c>
      <c r="B28966" t="s">
        <v>20</v>
      </c>
      <c r="C28966" t="s">
        <v>22</v>
      </c>
      <c r="D28966" t="s">
        <v>33</v>
      </c>
      <c r="E28966" t="s">
        <v>536</v>
      </c>
    </row>
    <row r="28967" spans="1:5" x14ac:dyDescent="0.25">
      <c r="A28967" t="s">
        <v>29128</v>
      </c>
      <c r="B28967" t="s">
        <v>20</v>
      </c>
      <c r="C28967" t="s">
        <v>22</v>
      </c>
      <c r="D28967" t="s">
        <v>33</v>
      </c>
      <c r="E28967" t="s">
        <v>693</v>
      </c>
    </row>
    <row r="28968" spans="1:5" x14ac:dyDescent="0.25">
      <c r="A28968" t="s">
        <v>7958</v>
      </c>
      <c r="B28968" t="s">
        <v>20</v>
      </c>
      <c r="C28968" t="s">
        <v>19</v>
      </c>
      <c r="D28968" t="s">
        <v>33</v>
      </c>
      <c r="E28968" t="s">
        <v>553</v>
      </c>
    </row>
    <row r="28969" spans="1:5" x14ac:dyDescent="0.25">
      <c r="A28969" t="s">
        <v>29130</v>
      </c>
      <c r="B28969" t="s">
        <v>20</v>
      </c>
      <c r="C28969" t="s">
        <v>19</v>
      </c>
      <c r="D28969" t="s">
        <v>33</v>
      </c>
      <c r="E28969" t="s">
        <v>530</v>
      </c>
    </row>
    <row r="28970" spans="1:5" x14ac:dyDescent="0.25">
      <c r="A28970" t="s">
        <v>27920</v>
      </c>
      <c r="B28970" t="s">
        <v>20</v>
      </c>
      <c r="C28970" t="s">
        <v>19</v>
      </c>
      <c r="D28970" t="s">
        <v>33</v>
      </c>
      <c r="E28970" t="s">
        <v>533</v>
      </c>
    </row>
    <row r="28971" spans="1:5" x14ac:dyDescent="0.25">
      <c r="A28971" t="s">
        <v>29132</v>
      </c>
      <c r="B28971" t="s">
        <v>20</v>
      </c>
      <c r="C28971" t="s">
        <v>21</v>
      </c>
      <c r="D28971" t="s">
        <v>33</v>
      </c>
      <c r="E28971" t="s">
        <v>582</v>
      </c>
    </row>
    <row r="28972" spans="1:5" x14ac:dyDescent="0.25">
      <c r="A28972" t="s">
        <v>29133</v>
      </c>
      <c r="B28972" t="s">
        <v>16</v>
      </c>
      <c r="C28972" t="s">
        <v>17</v>
      </c>
      <c r="D28972" t="s">
        <v>33</v>
      </c>
      <c r="E28972" t="s">
        <v>653</v>
      </c>
    </row>
    <row r="28973" spans="1:5" x14ac:dyDescent="0.25">
      <c r="A28973" t="s">
        <v>29134</v>
      </c>
      <c r="B28973" t="s">
        <v>16</v>
      </c>
      <c r="C28973" t="s">
        <v>15</v>
      </c>
      <c r="D28973" t="s">
        <v>33</v>
      </c>
      <c r="E28973" t="s">
        <v>659</v>
      </c>
    </row>
    <row r="28974" spans="1:5" x14ac:dyDescent="0.25">
      <c r="A28974" t="s">
        <v>15622</v>
      </c>
      <c r="B28974" t="s">
        <v>20</v>
      </c>
      <c r="C28974" t="s">
        <v>19</v>
      </c>
      <c r="D28974" t="s">
        <v>33</v>
      </c>
      <c r="E28974" t="s">
        <v>533</v>
      </c>
    </row>
    <row r="28975" spans="1:5" x14ac:dyDescent="0.25">
      <c r="A28975" t="s">
        <v>15651</v>
      </c>
      <c r="B28975" t="s">
        <v>20</v>
      </c>
      <c r="C28975" t="s">
        <v>19</v>
      </c>
      <c r="D28975" t="s">
        <v>33</v>
      </c>
      <c r="E28975" t="s">
        <v>533</v>
      </c>
    </row>
    <row r="28976" spans="1:5" x14ac:dyDescent="0.25">
      <c r="A28976" t="s">
        <v>29137</v>
      </c>
      <c r="B28976" t="s">
        <v>16</v>
      </c>
      <c r="C28976" t="s">
        <v>17</v>
      </c>
      <c r="D28976" t="s">
        <v>33</v>
      </c>
      <c r="E28976" t="s">
        <v>653</v>
      </c>
    </row>
    <row r="28977" spans="1:5" x14ac:dyDescent="0.25">
      <c r="A28977" t="s">
        <v>15566</v>
      </c>
      <c r="B28977" t="s">
        <v>20</v>
      </c>
      <c r="C28977" t="s">
        <v>19</v>
      </c>
      <c r="D28977" t="s">
        <v>33</v>
      </c>
      <c r="E28977" t="s">
        <v>533</v>
      </c>
    </row>
    <row r="28978" spans="1:5" x14ac:dyDescent="0.25">
      <c r="A28978" t="s">
        <v>29139</v>
      </c>
      <c r="B28978" t="s">
        <v>20</v>
      </c>
      <c r="C28978" t="s">
        <v>19</v>
      </c>
      <c r="D28978" t="s">
        <v>33</v>
      </c>
      <c r="E28978" t="s">
        <v>530</v>
      </c>
    </row>
    <row r="28979" spans="1:5" x14ac:dyDescent="0.25">
      <c r="A28979" t="s">
        <v>29140</v>
      </c>
      <c r="B28979" t="s">
        <v>20</v>
      </c>
      <c r="C28979" t="s">
        <v>19</v>
      </c>
      <c r="D28979" t="s">
        <v>33</v>
      </c>
      <c r="E28979" t="s">
        <v>538</v>
      </c>
    </row>
    <row r="28980" spans="1:5" x14ac:dyDescent="0.25">
      <c r="A28980" t="s">
        <v>29141</v>
      </c>
      <c r="B28980" t="s">
        <v>20</v>
      </c>
      <c r="C28980" t="s">
        <v>21</v>
      </c>
      <c r="D28980" t="s">
        <v>33</v>
      </c>
      <c r="E28980" t="s">
        <v>565</v>
      </c>
    </row>
    <row r="28981" spans="1:5" x14ac:dyDescent="0.25">
      <c r="A28981" t="s">
        <v>29142</v>
      </c>
      <c r="B28981" t="s">
        <v>20</v>
      </c>
      <c r="C28981" t="s">
        <v>21</v>
      </c>
      <c r="D28981" t="s">
        <v>33</v>
      </c>
      <c r="E28981" t="s">
        <v>581</v>
      </c>
    </row>
    <row r="28982" spans="1:5" x14ac:dyDescent="0.25">
      <c r="A28982" t="s">
        <v>28326</v>
      </c>
      <c r="B28982" t="s">
        <v>20</v>
      </c>
      <c r="C28982" t="s">
        <v>19</v>
      </c>
      <c r="D28982" t="s">
        <v>33</v>
      </c>
      <c r="E28982" t="s">
        <v>533</v>
      </c>
    </row>
    <row r="28983" spans="1:5" x14ac:dyDescent="0.25">
      <c r="A28983" t="s">
        <v>8090</v>
      </c>
      <c r="B28983" t="s">
        <v>20</v>
      </c>
      <c r="C28983" t="s">
        <v>19</v>
      </c>
      <c r="D28983" t="s">
        <v>33</v>
      </c>
      <c r="E28983" t="s">
        <v>533</v>
      </c>
    </row>
    <row r="28984" spans="1:5" x14ac:dyDescent="0.25">
      <c r="A28984" t="s">
        <v>29145</v>
      </c>
      <c r="B28984" t="s">
        <v>20</v>
      </c>
      <c r="C28984" t="s">
        <v>19</v>
      </c>
      <c r="D28984" t="s">
        <v>33</v>
      </c>
      <c r="E28984" t="s">
        <v>530</v>
      </c>
    </row>
    <row r="28985" spans="1:5" x14ac:dyDescent="0.25">
      <c r="A28985" t="s">
        <v>43916</v>
      </c>
      <c r="B28985" t="s">
        <v>20</v>
      </c>
      <c r="C28985" t="s">
        <v>19</v>
      </c>
      <c r="D28985" t="s">
        <v>65</v>
      </c>
      <c r="E28985" t="s">
        <v>533</v>
      </c>
    </row>
    <row r="28986" spans="1:5" x14ac:dyDescent="0.25">
      <c r="A28986" t="s">
        <v>29147</v>
      </c>
      <c r="B28986" t="s">
        <v>20</v>
      </c>
      <c r="C28986" t="s">
        <v>19</v>
      </c>
      <c r="D28986" t="s">
        <v>33</v>
      </c>
      <c r="E28986" t="s">
        <v>530</v>
      </c>
    </row>
    <row r="28987" spans="1:5" x14ac:dyDescent="0.25">
      <c r="A28987" t="s">
        <v>43917</v>
      </c>
      <c r="B28987" t="s">
        <v>20</v>
      </c>
      <c r="C28987" t="s">
        <v>19</v>
      </c>
      <c r="D28987" t="s">
        <v>65</v>
      </c>
      <c r="E28987" t="s">
        <v>533</v>
      </c>
    </row>
    <row r="28988" spans="1:5" x14ac:dyDescent="0.25">
      <c r="A28988" t="s">
        <v>29149</v>
      </c>
      <c r="B28988" t="s">
        <v>20</v>
      </c>
      <c r="C28988" t="s">
        <v>21</v>
      </c>
      <c r="D28988" t="s">
        <v>33</v>
      </c>
      <c r="E28988" t="s">
        <v>581</v>
      </c>
    </row>
    <row r="28989" spans="1:5" x14ac:dyDescent="0.25">
      <c r="A28989" t="s">
        <v>25749</v>
      </c>
      <c r="B28989" t="s">
        <v>20</v>
      </c>
      <c r="C28989" t="s">
        <v>19</v>
      </c>
      <c r="D28989" t="s">
        <v>33</v>
      </c>
      <c r="E28989" t="s">
        <v>533</v>
      </c>
    </row>
    <row r="28990" spans="1:5" x14ac:dyDescent="0.25">
      <c r="A28990" t="s">
        <v>6504</v>
      </c>
      <c r="B28990" t="s">
        <v>20</v>
      </c>
      <c r="C28990" t="s">
        <v>19</v>
      </c>
      <c r="D28990" t="s">
        <v>33</v>
      </c>
      <c r="E28990" t="s">
        <v>533</v>
      </c>
    </row>
    <row r="28991" spans="1:5" x14ac:dyDescent="0.25">
      <c r="A28991" t="s">
        <v>29152</v>
      </c>
      <c r="B28991" t="s">
        <v>20</v>
      </c>
      <c r="C28991" t="s">
        <v>19</v>
      </c>
      <c r="D28991" t="s">
        <v>33</v>
      </c>
      <c r="E28991" t="s">
        <v>530</v>
      </c>
    </row>
    <row r="28992" spans="1:5" x14ac:dyDescent="0.25">
      <c r="A28992" t="s">
        <v>29153</v>
      </c>
      <c r="B28992" t="s">
        <v>16</v>
      </c>
      <c r="C28992" t="s">
        <v>17</v>
      </c>
      <c r="D28992" t="s">
        <v>33</v>
      </c>
      <c r="E28992" t="s">
        <v>653</v>
      </c>
    </row>
    <row r="28993" spans="1:5" x14ac:dyDescent="0.25">
      <c r="A28993" t="s">
        <v>29154</v>
      </c>
      <c r="B28993" t="s">
        <v>20</v>
      </c>
      <c r="C28993" t="s">
        <v>19</v>
      </c>
      <c r="D28993" t="s">
        <v>33</v>
      </c>
      <c r="E28993" t="s">
        <v>611</v>
      </c>
    </row>
    <row r="28994" spans="1:5" x14ac:dyDescent="0.25">
      <c r="A28994" t="s">
        <v>13244</v>
      </c>
      <c r="B28994" t="s">
        <v>20</v>
      </c>
      <c r="C28994" t="s">
        <v>19</v>
      </c>
      <c r="D28994" t="s">
        <v>33</v>
      </c>
      <c r="E28994" t="s">
        <v>533</v>
      </c>
    </row>
    <row r="28995" spans="1:5" x14ac:dyDescent="0.25">
      <c r="A28995" t="s">
        <v>29156</v>
      </c>
      <c r="B28995" t="s">
        <v>20</v>
      </c>
      <c r="C28995" t="s">
        <v>19</v>
      </c>
      <c r="D28995" t="s">
        <v>33</v>
      </c>
      <c r="E28995" t="s">
        <v>530</v>
      </c>
    </row>
    <row r="28996" spans="1:5" x14ac:dyDescent="0.25">
      <c r="A28996" t="s">
        <v>27548</v>
      </c>
      <c r="B28996" t="s">
        <v>20</v>
      </c>
      <c r="C28996" t="s">
        <v>19</v>
      </c>
      <c r="D28996" t="s">
        <v>33</v>
      </c>
      <c r="E28996" t="s">
        <v>553</v>
      </c>
    </row>
    <row r="28997" spans="1:5" x14ac:dyDescent="0.25">
      <c r="A28997" t="s">
        <v>29158</v>
      </c>
      <c r="B28997" t="s">
        <v>20</v>
      </c>
      <c r="C28997" t="s">
        <v>19</v>
      </c>
      <c r="D28997" t="s">
        <v>33</v>
      </c>
      <c r="E28997" t="s">
        <v>530</v>
      </c>
    </row>
    <row r="28998" spans="1:5" x14ac:dyDescent="0.25">
      <c r="A28998" t="s">
        <v>19635</v>
      </c>
      <c r="B28998" t="s">
        <v>20</v>
      </c>
      <c r="C28998" t="s">
        <v>19</v>
      </c>
      <c r="D28998" t="s">
        <v>33</v>
      </c>
      <c r="E28998" t="s">
        <v>533</v>
      </c>
    </row>
    <row r="28999" spans="1:5" x14ac:dyDescent="0.25">
      <c r="A28999" t="s">
        <v>29160</v>
      </c>
      <c r="B28999" t="s">
        <v>20</v>
      </c>
      <c r="C28999" t="s">
        <v>19</v>
      </c>
      <c r="D28999" t="s">
        <v>33</v>
      </c>
      <c r="E28999" t="s">
        <v>530</v>
      </c>
    </row>
    <row r="29000" spans="1:5" x14ac:dyDescent="0.25">
      <c r="A29000" t="s">
        <v>15857</v>
      </c>
      <c r="B29000" t="s">
        <v>20</v>
      </c>
      <c r="C29000" t="s">
        <v>19</v>
      </c>
      <c r="D29000" t="s">
        <v>33</v>
      </c>
      <c r="E29000" t="s">
        <v>553</v>
      </c>
    </row>
    <row r="29001" spans="1:5" x14ac:dyDescent="0.25">
      <c r="A29001" t="s">
        <v>29162</v>
      </c>
      <c r="B29001" t="s">
        <v>20</v>
      </c>
      <c r="C29001" t="s">
        <v>19</v>
      </c>
      <c r="D29001" t="s">
        <v>33</v>
      </c>
      <c r="E29001" t="s">
        <v>530</v>
      </c>
    </row>
    <row r="29002" spans="1:5" x14ac:dyDescent="0.25">
      <c r="A29002" t="s">
        <v>20479</v>
      </c>
      <c r="B29002" t="s">
        <v>20</v>
      </c>
      <c r="C29002" t="s">
        <v>19</v>
      </c>
      <c r="D29002" t="s">
        <v>33</v>
      </c>
      <c r="E29002" t="s">
        <v>533</v>
      </c>
    </row>
    <row r="29003" spans="1:5" x14ac:dyDescent="0.25">
      <c r="A29003" t="s">
        <v>21359</v>
      </c>
      <c r="B29003" t="s">
        <v>20</v>
      </c>
      <c r="C29003" t="s">
        <v>19</v>
      </c>
      <c r="D29003" t="s">
        <v>33</v>
      </c>
      <c r="E29003" t="s">
        <v>533</v>
      </c>
    </row>
    <row r="29004" spans="1:5" x14ac:dyDescent="0.25">
      <c r="A29004" t="s">
        <v>10334</v>
      </c>
      <c r="B29004" t="s">
        <v>20</v>
      </c>
      <c r="C29004" t="s">
        <v>19</v>
      </c>
      <c r="D29004" t="s">
        <v>33</v>
      </c>
      <c r="E29004" t="s">
        <v>533</v>
      </c>
    </row>
    <row r="29005" spans="1:5" x14ac:dyDescent="0.25">
      <c r="A29005" t="s">
        <v>10386</v>
      </c>
      <c r="B29005" t="s">
        <v>20</v>
      </c>
      <c r="C29005" t="s">
        <v>19</v>
      </c>
      <c r="D29005" t="s">
        <v>33</v>
      </c>
      <c r="E29005" t="s">
        <v>533</v>
      </c>
    </row>
    <row r="29006" spans="1:5" x14ac:dyDescent="0.25">
      <c r="A29006" t="s">
        <v>19555</v>
      </c>
      <c r="B29006" t="s">
        <v>20</v>
      </c>
      <c r="C29006" t="s">
        <v>19</v>
      </c>
      <c r="D29006" t="s">
        <v>33</v>
      </c>
      <c r="E29006" t="s">
        <v>533</v>
      </c>
    </row>
    <row r="29007" spans="1:5" x14ac:dyDescent="0.25">
      <c r="A29007" t="s">
        <v>22659</v>
      </c>
      <c r="B29007" t="s">
        <v>20</v>
      </c>
      <c r="C29007" t="s">
        <v>19</v>
      </c>
      <c r="D29007" t="s">
        <v>33</v>
      </c>
      <c r="E29007" t="s">
        <v>533</v>
      </c>
    </row>
    <row r="29008" spans="1:5" x14ac:dyDescent="0.25">
      <c r="A29008" t="s">
        <v>29169</v>
      </c>
      <c r="B29008" t="s">
        <v>16</v>
      </c>
      <c r="C29008" t="s">
        <v>15</v>
      </c>
      <c r="D29008" t="s">
        <v>33</v>
      </c>
      <c r="E29008" t="s">
        <v>708</v>
      </c>
    </row>
    <row r="29009" spans="1:5" x14ac:dyDescent="0.25">
      <c r="A29009" t="s">
        <v>29170</v>
      </c>
      <c r="B29009" t="s">
        <v>16</v>
      </c>
      <c r="C29009" t="s">
        <v>15</v>
      </c>
      <c r="D29009" t="s">
        <v>33</v>
      </c>
      <c r="E29009" t="s">
        <v>659</v>
      </c>
    </row>
    <row r="29010" spans="1:5" x14ac:dyDescent="0.25">
      <c r="A29010" t="s">
        <v>26699</v>
      </c>
      <c r="B29010" t="s">
        <v>20</v>
      </c>
      <c r="C29010" t="s">
        <v>19</v>
      </c>
      <c r="D29010" t="s">
        <v>33</v>
      </c>
      <c r="E29010" t="s">
        <v>553</v>
      </c>
    </row>
    <row r="29011" spans="1:5" x14ac:dyDescent="0.25">
      <c r="A29011" t="s">
        <v>29172</v>
      </c>
      <c r="B29011" t="s">
        <v>16</v>
      </c>
      <c r="C29011" t="s">
        <v>15</v>
      </c>
      <c r="D29011" t="s">
        <v>33</v>
      </c>
      <c r="E29011" t="s">
        <v>659</v>
      </c>
    </row>
    <row r="29012" spans="1:5" x14ac:dyDescent="0.25">
      <c r="A29012" t="s">
        <v>20853</v>
      </c>
      <c r="B29012" t="s">
        <v>20</v>
      </c>
      <c r="C29012" t="s">
        <v>19</v>
      </c>
      <c r="D29012" t="s">
        <v>33</v>
      </c>
      <c r="E29012" t="s">
        <v>533</v>
      </c>
    </row>
    <row r="29013" spans="1:5" x14ac:dyDescent="0.25">
      <c r="A29013" t="s">
        <v>29174</v>
      </c>
      <c r="B29013" t="s">
        <v>16</v>
      </c>
      <c r="C29013" t="s">
        <v>15</v>
      </c>
      <c r="D29013" t="s">
        <v>33</v>
      </c>
      <c r="E29013" t="s">
        <v>659</v>
      </c>
    </row>
    <row r="29014" spans="1:5" x14ac:dyDescent="0.25">
      <c r="A29014" t="s">
        <v>15803</v>
      </c>
      <c r="B29014" t="s">
        <v>20</v>
      </c>
      <c r="C29014" t="s">
        <v>19</v>
      </c>
      <c r="D29014" t="s">
        <v>33</v>
      </c>
      <c r="E29014" t="s">
        <v>533</v>
      </c>
    </row>
    <row r="29015" spans="1:5" x14ac:dyDescent="0.25">
      <c r="A29015" t="s">
        <v>8108</v>
      </c>
      <c r="B29015" t="s">
        <v>20</v>
      </c>
      <c r="C29015" t="s">
        <v>19</v>
      </c>
      <c r="D29015" t="s">
        <v>33</v>
      </c>
      <c r="E29015" t="s">
        <v>533</v>
      </c>
    </row>
    <row r="29016" spans="1:5" x14ac:dyDescent="0.25">
      <c r="A29016" t="s">
        <v>17350</v>
      </c>
      <c r="B29016" t="s">
        <v>20</v>
      </c>
      <c r="C29016" t="s">
        <v>19</v>
      </c>
      <c r="D29016" t="s">
        <v>33</v>
      </c>
      <c r="E29016" t="s">
        <v>533</v>
      </c>
    </row>
    <row r="29017" spans="1:5" x14ac:dyDescent="0.25">
      <c r="A29017" t="s">
        <v>29178</v>
      </c>
      <c r="B29017" t="s">
        <v>16</v>
      </c>
      <c r="C29017" t="s">
        <v>15</v>
      </c>
      <c r="D29017" t="s">
        <v>69</v>
      </c>
      <c r="E29017" t="s">
        <v>712</v>
      </c>
    </row>
    <row r="29018" spans="1:5" x14ac:dyDescent="0.25">
      <c r="A29018" t="s">
        <v>29179</v>
      </c>
      <c r="B29018" t="s">
        <v>16</v>
      </c>
      <c r="C29018" t="s">
        <v>17</v>
      </c>
      <c r="D29018" t="s">
        <v>33</v>
      </c>
      <c r="E29018" t="s">
        <v>653</v>
      </c>
    </row>
    <row r="29019" spans="1:5" x14ac:dyDescent="0.25">
      <c r="A29019" t="s">
        <v>29180</v>
      </c>
      <c r="B29019" t="s">
        <v>16</v>
      </c>
      <c r="C29019" t="s">
        <v>17</v>
      </c>
      <c r="D29019" t="s">
        <v>33</v>
      </c>
      <c r="E29019" t="s">
        <v>653</v>
      </c>
    </row>
    <row r="29020" spans="1:5" x14ac:dyDescent="0.25">
      <c r="A29020" t="s">
        <v>20472</v>
      </c>
      <c r="B29020" t="s">
        <v>20</v>
      </c>
      <c r="C29020" t="s">
        <v>19</v>
      </c>
      <c r="D29020" t="s">
        <v>33</v>
      </c>
      <c r="E29020" t="s">
        <v>533</v>
      </c>
    </row>
    <row r="29021" spans="1:5" x14ac:dyDescent="0.25">
      <c r="A29021" t="s">
        <v>29182</v>
      </c>
      <c r="B29021" t="s">
        <v>16</v>
      </c>
      <c r="C29021" t="s">
        <v>15</v>
      </c>
      <c r="D29021" t="s">
        <v>33</v>
      </c>
      <c r="E29021" t="s">
        <v>659</v>
      </c>
    </row>
    <row r="29022" spans="1:5" x14ac:dyDescent="0.25">
      <c r="A29022" t="s">
        <v>20477</v>
      </c>
      <c r="B29022" t="s">
        <v>20</v>
      </c>
      <c r="C29022" t="s">
        <v>19</v>
      </c>
      <c r="D29022" t="s">
        <v>33</v>
      </c>
      <c r="E29022" t="s">
        <v>533</v>
      </c>
    </row>
    <row r="29023" spans="1:5" x14ac:dyDescent="0.25">
      <c r="A29023" t="s">
        <v>28443</v>
      </c>
      <c r="B29023" t="s">
        <v>20</v>
      </c>
      <c r="C29023" t="s">
        <v>19</v>
      </c>
      <c r="D29023" t="s">
        <v>33</v>
      </c>
      <c r="E29023" t="s">
        <v>533</v>
      </c>
    </row>
    <row r="29024" spans="1:5" x14ac:dyDescent="0.25">
      <c r="A29024" t="s">
        <v>29185</v>
      </c>
      <c r="B29024" t="s">
        <v>20</v>
      </c>
      <c r="C29024" t="s">
        <v>19</v>
      </c>
      <c r="D29024" t="s">
        <v>33</v>
      </c>
      <c r="E29024" t="s">
        <v>502</v>
      </c>
    </row>
    <row r="29025" spans="1:5" x14ac:dyDescent="0.25">
      <c r="A29025" t="s">
        <v>29186</v>
      </c>
      <c r="B29025" t="s">
        <v>16</v>
      </c>
      <c r="C29025" t="s">
        <v>17</v>
      </c>
      <c r="D29025" t="s">
        <v>33</v>
      </c>
      <c r="E29025" t="s">
        <v>627</v>
      </c>
    </row>
    <row r="29026" spans="1:5" x14ac:dyDescent="0.25">
      <c r="A29026" t="s">
        <v>29187</v>
      </c>
      <c r="B29026" t="s">
        <v>20</v>
      </c>
      <c r="C29026" t="s">
        <v>19</v>
      </c>
      <c r="D29026" t="s">
        <v>69</v>
      </c>
      <c r="E29026" t="s">
        <v>765</v>
      </c>
    </row>
    <row r="29027" spans="1:5" x14ac:dyDescent="0.25">
      <c r="A29027" t="s">
        <v>29188</v>
      </c>
      <c r="B29027" t="s">
        <v>20</v>
      </c>
      <c r="C29027" t="s">
        <v>19</v>
      </c>
      <c r="D29027" t="s">
        <v>33</v>
      </c>
      <c r="E29027" t="s">
        <v>538</v>
      </c>
    </row>
    <row r="29028" spans="1:5" x14ac:dyDescent="0.25">
      <c r="A29028" t="s">
        <v>29189</v>
      </c>
      <c r="B29028" t="s">
        <v>20</v>
      </c>
      <c r="C29028" t="s">
        <v>19</v>
      </c>
      <c r="D29028" t="s">
        <v>33</v>
      </c>
      <c r="E29028" t="s">
        <v>530</v>
      </c>
    </row>
    <row r="29029" spans="1:5" x14ac:dyDescent="0.25">
      <c r="A29029" t="s">
        <v>11995</v>
      </c>
      <c r="B29029" t="s">
        <v>20</v>
      </c>
      <c r="C29029" t="s">
        <v>19</v>
      </c>
      <c r="D29029" t="s">
        <v>33</v>
      </c>
      <c r="E29029" t="s">
        <v>553</v>
      </c>
    </row>
    <row r="29030" spans="1:5" x14ac:dyDescent="0.25">
      <c r="A29030" t="s">
        <v>24535</v>
      </c>
      <c r="B29030" t="s">
        <v>20</v>
      </c>
      <c r="C29030" t="s">
        <v>19</v>
      </c>
      <c r="D29030" t="s">
        <v>33</v>
      </c>
      <c r="E29030" t="s">
        <v>533</v>
      </c>
    </row>
    <row r="29031" spans="1:5" x14ac:dyDescent="0.25">
      <c r="A29031" t="s">
        <v>29192</v>
      </c>
      <c r="B29031" t="s">
        <v>20</v>
      </c>
      <c r="C29031" t="s">
        <v>19</v>
      </c>
      <c r="D29031" t="s">
        <v>33</v>
      </c>
      <c r="E29031" t="s">
        <v>562</v>
      </c>
    </row>
    <row r="29032" spans="1:5" x14ac:dyDescent="0.25">
      <c r="A29032" t="s">
        <v>6463</v>
      </c>
      <c r="B29032" t="s">
        <v>20</v>
      </c>
      <c r="C29032" t="s">
        <v>19</v>
      </c>
      <c r="D29032" t="s">
        <v>33</v>
      </c>
      <c r="E29032" t="s">
        <v>533</v>
      </c>
    </row>
    <row r="29033" spans="1:5" x14ac:dyDescent="0.25">
      <c r="A29033" t="s">
        <v>29194</v>
      </c>
      <c r="B29033" t="s">
        <v>20</v>
      </c>
      <c r="C29033" t="s">
        <v>19</v>
      </c>
      <c r="D29033" t="s">
        <v>33</v>
      </c>
      <c r="E29033" t="s">
        <v>562</v>
      </c>
    </row>
    <row r="29034" spans="1:5" x14ac:dyDescent="0.25">
      <c r="A29034" t="s">
        <v>43918</v>
      </c>
      <c r="B29034" t="s">
        <v>20</v>
      </c>
      <c r="C29034" t="s">
        <v>19</v>
      </c>
      <c r="D29034" t="s">
        <v>65</v>
      </c>
      <c r="E29034" t="s">
        <v>533</v>
      </c>
    </row>
    <row r="29035" spans="1:5" x14ac:dyDescent="0.25">
      <c r="A29035" t="s">
        <v>29196</v>
      </c>
      <c r="B29035" t="s">
        <v>20</v>
      </c>
      <c r="C29035" t="s">
        <v>19</v>
      </c>
      <c r="D29035" t="s">
        <v>33</v>
      </c>
      <c r="E29035" t="s">
        <v>562</v>
      </c>
    </row>
    <row r="29036" spans="1:5" x14ac:dyDescent="0.25">
      <c r="A29036" t="s">
        <v>6719</v>
      </c>
      <c r="B29036" t="s">
        <v>20</v>
      </c>
      <c r="C29036" t="s">
        <v>19</v>
      </c>
      <c r="D29036" t="s">
        <v>33</v>
      </c>
      <c r="E29036" t="s">
        <v>533</v>
      </c>
    </row>
    <row r="29037" spans="1:5" x14ac:dyDescent="0.25">
      <c r="A29037" t="s">
        <v>28175</v>
      </c>
      <c r="B29037" t="s">
        <v>20</v>
      </c>
      <c r="C29037" t="s">
        <v>19</v>
      </c>
      <c r="D29037" t="s">
        <v>33</v>
      </c>
      <c r="E29037" t="s">
        <v>533</v>
      </c>
    </row>
    <row r="29038" spans="1:5" x14ac:dyDescent="0.25">
      <c r="A29038" t="s">
        <v>19554</v>
      </c>
      <c r="B29038" t="s">
        <v>20</v>
      </c>
      <c r="C29038" t="s">
        <v>19</v>
      </c>
      <c r="D29038" t="s">
        <v>33</v>
      </c>
      <c r="E29038" t="s">
        <v>533</v>
      </c>
    </row>
    <row r="29039" spans="1:5" x14ac:dyDescent="0.25">
      <c r="A29039" t="s">
        <v>29200</v>
      </c>
      <c r="B29039" t="s">
        <v>20</v>
      </c>
      <c r="C29039" t="s">
        <v>21</v>
      </c>
      <c r="D29039" t="s">
        <v>33</v>
      </c>
      <c r="E29039" t="s">
        <v>528</v>
      </c>
    </row>
    <row r="29040" spans="1:5" x14ac:dyDescent="0.25">
      <c r="A29040" t="s">
        <v>23659</v>
      </c>
      <c r="B29040" t="s">
        <v>20</v>
      </c>
      <c r="C29040" t="s">
        <v>19</v>
      </c>
      <c r="D29040" t="s">
        <v>33</v>
      </c>
      <c r="E29040" t="s">
        <v>533</v>
      </c>
    </row>
    <row r="29041" spans="1:5" x14ac:dyDescent="0.25">
      <c r="A29041" t="s">
        <v>29202</v>
      </c>
      <c r="B29041" t="s">
        <v>20</v>
      </c>
      <c r="C29041" t="s">
        <v>21</v>
      </c>
      <c r="D29041" t="s">
        <v>33</v>
      </c>
      <c r="E29041" t="s">
        <v>581</v>
      </c>
    </row>
    <row r="29042" spans="1:5" x14ac:dyDescent="0.25">
      <c r="A29042" t="s">
        <v>23666</v>
      </c>
      <c r="B29042" t="s">
        <v>20</v>
      </c>
      <c r="C29042" t="s">
        <v>19</v>
      </c>
      <c r="D29042" t="s">
        <v>33</v>
      </c>
      <c r="E29042" t="s">
        <v>533</v>
      </c>
    </row>
    <row r="29043" spans="1:5" x14ac:dyDescent="0.25">
      <c r="A29043" t="s">
        <v>29204</v>
      </c>
      <c r="B29043" t="s">
        <v>20</v>
      </c>
      <c r="C29043" t="s">
        <v>19</v>
      </c>
      <c r="D29043" t="s">
        <v>33</v>
      </c>
      <c r="E29043" t="s">
        <v>530</v>
      </c>
    </row>
    <row r="29044" spans="1:5" x14ac:dyDescent="0.25">
      <c r="A29044" t="s">
        <v>29205</v>
      </c>
      <c r="B29044" t="s">
        <v>20</v>
      </c>
      <c r="C29044" t="s">
        <v>19</v>
      </c>
      <c r="D29044" t="s">
        <v>33</v>
      </c>
      <c r="E29044" t="s">
        <v>538</v>
      </c>
    </row>
    <row r="29045" spans="1:5" x14ac:dyDescent="0.25">
      <c r="A29045" t="s">
        <v>23670</v>
      </c>
      <c r="B29045" t="s">
        <v>20</v>
      </c>
      <c r="C29045" t="s">
        <v>19</v>
      </c>
      <c r="D29045" t="s">
        <v>33</v>
      </c>
      <c r="E29045" t="s">
        <v>533</v>
      </c>
    </row>
    <row r="29046" spans="1:5" x14ac:dyDescent="0.25">
      <c r="A29046" t="s">
        <v>29207</v>
      </c>
      <c r="B29046" t="s">
        <v>20</v>
      </c>
      <c r="C29046" t="s">
        <v>19</v>
      </c>
      <c r="D29046" t="s">
        <v>33</v>
      </c>
      <c r="E29046" t="s">
        <v>530</v>
      </c>
    </row>
    <row r="29047" spans="1:5" x14ac:dyDescent="0.25">
      <c r="A29047" t="s">
        <v>23746</v>
      </c>
      <c r="B29047" t="s">
        <v>20</v>
      </c>
      <c r="C29047" t="s">
        <v>19</v>
      </c>
      <c r="D29047" t="s">
        <v>33</v>
      </c>
      <c r="E29047" t="s">
        <v>533</v>
      </c>
    </row>
    <row r="29048" spans="1:5" x14ac:dyDescent="0.25">
      <c r="A29048" t="s">
        <v>29209</v>
      </c>
      <c r="B29048" t="s">
        <v>20</v>
      </c>
      <c r="C29048" t="s">
        <v>21</v>
      </c>
      <c r="D29048" t="s">
        <v>33</v>
      </c>
      <c r="E29048" t="s">
        <v>581</v>
      </c>
    </row>
    <row r="29049" spans="1:5" x14ac:dyDescent="0.25">
      <c r="A29049" t="s">
        <v>29210</v>
      </c>
      <c r="B29049" t="s">
        <v>16</v>
      </c>
      <c r="C29049" t="s">
        <v>17</v>
      </c>
      <c r="D29049" t="s">
        <v>33</v>
      </c>
      <c r="E29049" t="s">
        <v>653</v>
      </c>
    </row>
    <row r="29050" spans="1:5" x14ac:dyDescent="0.25">
      <c r="A29050" t="s">
        <v>29211</v>
      </c>
      <c r="B29050" t="s">
        <v>16</v>
      </c>
      <c r="C29050" t="s">
        <v>17</v>
      </c>
      <c r="D29050" t="s">
        <v>33</v>
      </c>
      <c r="E29050" t="s">
        <v>653</v>
      </c>
    </row>
    <row r="29051" spans="1:5" x14ac:dyDescent="0.25">
      <c r="A29051" t="s">
        <v>29212</v>
      </c>
      <c r="B29051" t="s">
        <v>20</v>
      </c>
      <c r="C29051" t="s">
        <v>21</v>
      </c>
      <c r="D29051" t="s">
        <v>33</v>
      </c>
      <c r="E29051" t="s">
        <v>581</v>
      </c>
    </row>
    <row r="29052" spans="1:5" x14ac:dyDescent="0.25">
      <c r="A29052" t="s">
        <v>29213</v>
      </c>
      <c r="B29052" t="s">
        <v>20</v>
      </c>
      <c r="C29052" t="s">
        <v>21</v>
      </c>
      <c r="D29052" t="s">
        <v>33</v>
      </c>
      <c r="E29052" t="s">
        <v>581</v>
      </c>
    </row>
    <row r="29053" spans="1:5" x14ac:dyDescent="0.25">
      <c r="A29053" t="s">
        <v>29214</v>
      </c>
      <c r="B29053" t="s">
        <v>20</v>
      </c>
      <c r="C29053" t="s">
        <v>21</v>
      </c>
      <c r="D29053" t="s">
        <v>33</v>
      </c>
      <c r="E29053" t="s">
        <v>581</v>
      </c>
    </row>
    <row r="29054" spans="1:5" x14ac:dyDescent="0.25">
      <c r="A29054" t="s">
        <v>29215</v>
      </c>
      <c r="B29054" t="s">
        <v>20</v>
      </c>
      <c r="C29054" t="s">
        <v>21</v>
      </c>
      <c r="D29054" t="s">
        <v>33</v>
      </c>
      <c r="E29054" t="s">
        <v>581</v>
      </c>
    </row>
    <row r="29055" spans="1:5" x14ac:dyDescent="0.25">
      <c r="A29055" t="s">
        <v>29216</v>
      </c>
      <c r="B29055" t="s">
        <v>20</v>
      </c>
      <c r="C29055" t="s">
        <v>21</v>
      </c>
      <c r="D29055" t="s">
        <v>33</v>
      </c>
      <c r="E29055" t="s">
        <v>581</v>
      </c>
    </row>
    <row r="29056" spans="1:5" x14ac:dyDescent="0.25">
      <c r="A29056" t="s">
        <v>29217</v>
      </c>
      <c r="B29056" t="s">
        <v>20</v>
      </c>
      <c r="C29056" t="s">
        <v>21</v>
      </c>
      <c r="D29056" t="s">
        <v>33</v>
      </c>
      <c r="E29056" t="s">
        <v>581</v>
      </c>
    </row>
    <row r="29057" spans="1:5" x14ac:dyDescent="0.25">
      <c r="A29057" t="s">
        <v>23751</v>
      </c>
      <c r="B29057" t="s">
        <v>20</v>
      </c>
      <c r="C29057" t="s">
        <v>19</v>
      </c>
      <c r="D29057" t="s">
        <v>33</v>
      </c>
      <c r="E29057" t="s">
        <v>533</v>
      </c>
    </row>
    <row r="29058" spans="1:5" x14ac:dyDescent="0.25">
      <c r="A29058" t="s">
        <v>29219</v>
      </c>
      <c r="B29058" t="s">
        <v>20</v>
      </c>
      <c r="C29058" t="s">
        <v>19</v>
      </c>
      <c r="D29058" t="s">
        <v>33</v>
      </c>
      <c r="E29058" t="s">
        <v>562</v>
      </c>
    </row>
    <row r="29059" spans="1:5" x14ac:dyDescent="0.25">
      <c r="A29059" t="s">
        <v>29098</v>
      </c>
      <c r="B29059" t="s">
        <v>20</v>
      </c>
      <c r="C29059" t="s">
        <v>19</v>
      </c>
      <c r="D29059" t="s">
        <v>33</v>
      </c>
      <c r="E29059" t="s">
        <v>533</v>
      </c>
    </row>
    <row r="29060" spans="1:5" x14ac:dyDescent="0.25">
      <c r="A29060" t="s">
        <v>29221</v>
      </c>
      <c r="B29060" t="s">
        <v>20</v>
      </c>
      <c r="C29060" t="s">
        <v>21</v>
      </c>
      <c r="D29060" t="s">
        <v>33</v>
      </c>
      <c r="E29060" t="s">
        <v>582</v>
      </c>
    </row>
    <row r="29061" spans="1:5" x14ac:dyDescent="0.25">
      <c r="A29061" t="s">
        <v>15979</v>
      </c>
      <c r="B29061" t="s">
        <v>20</v>
      </c>
      <c r="C29061" t="s">
        <v>19</v>
      </c>
      <c r="D29061" t="s">
        <v>33</v>
      </c>
      <c r="E29061" t="s">
        <v>533</v>
      </c>
    </row>
    <row r="29062" spans="1:5" x14ac:dyDescent="0.25">
      <c r="A29062" t="s">
        <v>29223</v>
      </c>
      <c r="B29062" t="s">
        <v>20</v>
      </c>
      <c r="C29062" t="s">
        <v>19</v>
      </c>
      <c r="D29062" t="s">
        <v>33</v>
      </c>
      <c r="E29062" t="s">
        <v>530</v>
      </c>
    </row>
    <row r="29063" spans="1:5" x14ac:dyDescent="0.25">
      <c r="A29063" t="s">
        <v>15586</v>
      </c>
      <c r="B29063" t="s">
        <v>20</v>
      </c>
      <c r="C29063" t="s">
        <v>19</v>
      </c>
      <c r="D29063" t="s">
        <v>33</v>
      </c>
      <c r="E29063" t="s">
        <v>553</v>
      </c>
    </row>
    <row r="29064" spans="1:5" x14ac:dyDescent="0.25">
      <c r="A29064" t="s">
        <v>29225</v>
      </c>
      <c r="B29064" t="s">
        <v>20</v>
      </c>
      <c r="C29064" t="s">
        <v>19</v>
      </c>
      <c r="D29064" t="s">
        <v>33</v>
      </c>
      <c r="E29064" t="s">
        <v>562</v>
      </c>
    </row>
    <row r="29065" spans="1:5" x14ac:dyDescent="0.25">
      <c r="A29065" t="s">
        <v>24595</v>
      </c>
      <c r="B29065" t="s">
        <v>20</v>
      </c>
      <c r="C29065" t="s">
        <v>19</v>
      </c>
      <c r="D29065" t="s">
        <v>33</v>
      </c>
      <c r="E29065" t="s">
        <v>533</v>
      </c>
    </row>
    <row r="29066" spans="1:5" x14ac:dyDescent="0.25">
      <c r="A29066" t="s">
        <v>29227</v>
      </c>
      <c r="B29066" t="s">
        <v>20</v>
      </c>
      <c r="C29066" t="s">
        <v>19</v>
      </c>
      <c r="D29066" t="s">
        <v>33</v>
      </c>
      <c r="E29066" t="s">
        <v>530</v>
      </c>
    </row>
    <row r="29067" spans="1:5" x14ac:dyDescent="0.25">
      <c r="A29067" t="s">
        <v>27293</v>
      </c>
      <c r="B29067" t="s">
        <v>20</v>
      </c>
      <c r="C29067" t="s">
        <v>19</v>
      </c>
      <c r="D29067" t="s">
        <v>33</v>
      </c>
      <c r="E29067" t="s">
        <v>533</v>
      </c>
    </row>
    <row r="29068" spans="1:5" x14ac:dyDescent="0.25">
      <c r="A29068" t="s">
        <v>29229</v>
      </c>
      <c r="B29068" t="s">
        <v>20</v>
      </c>
      <c r="C29068" t="s">
        <v>19</v>
      </c>
      <c r="D29068" t="s">
        <v>33</v>
      </c>
      <c r="E29068" t="s">
        <v>530</v>
      </c>
    </row>
    <row r="29069" spans="1:5" x14ac:dyDescent="0.25">
      <c r="A29069" t="s">
        <v>28537</v>
      </c>
      <c r="B29069" t="s">
        <v>20</v>
      </c>
      <c r="C29069" t="s">
        <v>19</v>
      </c>
      <c r="D29069" t="s">
        <v>33</v>
      </c>
      <c r="E29069" t="s">
        <v>533</v>
      </c>
    </row>
    <row r="29070" spans="1:5" x14ac:dyDescent="0.25">
      <c r="A29070" t="s">
        <v>29231</v>
      </c>
      <c r="B29070" t="s">
        <v>20</v>
      </c>
      <c r="C29070" t="s">
        <v>21</v>
      </c>
      <c r="D29070" t="s">
        <v>33</v>
      </c>
      <c r="E29070" t="s">
        <v>582</v>
      </c>
    </row>
    <row r="29071" spans="1:5" x14ac:dyDescent="0.25">
      <c r="A29071" t="s">
        <v>1983</v>
      </c>
      <c r="B29071" t="s">
        <v>20</v>
      </c>
      <c r="C29071" t="s">
        <v>19</v>
      </c>
      <c r="D29071" t="s">
        <v>33</v>
      </c>
      <c r="E29071" t="s">
        <v>533</v>
      </c>
    </row>
    <row r="29072" spans="1:5" x14ac:dyDescent="0.25">
      <c r="A29072" t="s">
        <v>29233</v>
      </c>
      <c r="B29072" t="s">
        <v>20</v>
      </c>
      <c r="C29072" t="s">
        <v>19</v>
      </c>
      <c r="D29072" t="s">
        <v>33</v>
      </c>
      <c r="E29072" t="s">
        <v>530</v>
      </c>
    </row>
    <row r="29073" spans="1:5" x14ac:dyDescent="0.25">
      <c r="A29073" t="s">
        <v>28262</v>
      </c>
      <c r="B29073" t="s">
        <v>20</v>
      </c>
      <c r="C29073" t="s">
        <v>19</v>
      </c>
      <c r="D29073" t="s">
        <v>33</v>
      </c>
      <c r="E29073" t="s">
        <v>533</v>
      </c>
    </row>
    <row r="29074" spans="1:5" x14ac:dyDescent="0.25">
      <c r="A29074" t="s">
        <v>29235</v>
      </c>
      <c r="B29074" t="s">
        <v>20</v>
      </c>
      <c r="C29074" t="s">
        <v>19</v>
      </c>
      <c r="D29074" t="s">
        <v>33</v>
      </c>
      <c r="E29074" t="s">
        <v>530</v>
      </c>
    </row>
    <row r="29075" spans="1:5" x14ac:dyDescent="0.25">
      <c r="A29075" t="s">
        <v>24209</v>
      </c>
      <c r="B29075" t="s">
        <v>20</v>
      </c>
      <c r="C29075" t="s">
        <v>19</v>
      </c>
      <c r="D29075" t="s">
        <v>33</v>
      </c>
      <c r="E29075" t="s">
        <v>533</v>
      </c>
    </row>
    <row r="29076" spans="1:5" x14ac:dyDescent="0.25">
      <c r="A29076" t="s">
        <v>9351</v>
      </c>
      <c r="B29076" t="s">
        <v>20</v>
      </c>
      <c r="C29076" t="s">
        <v>19</v>
      </c>
      <c r="D29076" t="s">
        <v>33</v>
      </c>
      <c r="E29076" t="s">
        <v>553</v>
      </c>
    </row>
    <row r="29077" spans="1:5" x14ac:dyDescent="0.25">
      <c r="A29077" t="s">
        <v>29238</v>
      </c>
      <c r="B29077" t="s">
        <v>20</v>
      </c>
      <c r="C29077" t="s">
        <v>19</v>
      </c>
      <c r="D29077" t="s">
        <v>33</v>
      </c>
      <c r="E29077" t="s">
        <v>530</v>
      </c>
    </row>
    <row r="29078" spans="1:5" x14ac:dyDescent="0.25">
      <c r="A29078" t="s">
        <v>29239</v>
      </c>
      <c r="B29078" t="s">
        <v>16</v>
      </c>
      <c r="C29078" t="s">
        <v>17</v>
      </c>
      <c r="D29078" t="s">
        <v>33</v>
      </c>
      <c r="E29078" t="s">
        <v>653</v>
      </c>
    </row>
    <row r="29079" spans="1:5" x14ac:dyDescent="0.25">
      <c r="A29079" t="s">
        <v>9361</v>
      </c>
      <c r="B29079" t="s">
        <v>20</v>
      </c>
      <c r="C29079" t="s">
        <v>19</v>
      </c>
      <c r="D29079" t="s">
        <v>33</v>
      </c>
      <c r="E29079" t="s">
        <v>553</v>
      </c>
    </row>
    <row r="29080" spans="1:5" x14ac:dyDescent="0.25">
      <c r="A29080" t="s">
        <v>25658</v>
      </c>
      <c r="B29080" t="s">
        <v>20</v>
      </c>
      <c r="C29080" t="s">
        <v>19</v>
      </c>
      <c r="D29080" t="s">
        <v>33</v>
      </c>
      <c r="E29080" t="s">
        <v>533</v>
      </c>
    </row>
    <row r="29081" spans="1:5" x14ac:dyDescent="0.25">
      <c r="A29081" t="s">
        <v>24534</v>
      </c>
      <c r="B29081" t="s">
        <v>20</v>
      </c>
      <c r="C29081" t="s">
        <v>19</v>
      </c>
      <c r="D29081" t="s">
        <v>33</v>
      </c>
      <c r="E29081" t="s">
        <v>533</v>
      </c>
    </row>
    <row r="29082" spans="1:5" x14ac:dyDescent="0.25">
      <c r="A29082" t="s">
        <v>29243</v>
      </c>
      <c r="B29082" t="s">
        <v>20</v>
      </c>
      <c r="C29082" t="s">
        <v>19</v>
      </c>
      <c r="D29082" t="s">
        <v>33</v>
      </c>
      <c r="E29082" t="s">
        <v>547</v>
      </c>
    </row>
    <row r="29083" spans="1:5" x14ac:dyDescent="0.25">
      <c r="A29083" t="s">
        <v>23658</v>
      </c>
      <c r="B29083" t="s">
        <v>20</v>
      </c>
      <c r="C29083" t="s">
        <v>19</v>
      </c>
      <c r="D29083" t="s">
        <v>33</v>
      </c>
      <c r="E29083" t="s">
        <v>533</v>
      </c>
    </row>
    <row r="29084" spans="1:5" x14ac:dyDescent="0.25">
      <c r="A29084" t="s">
        <v>29245</v>
      </c>
      <c r="B29084" t="s">
        <v>20</v>
      </c>
      <c r="C29084" t="s">
        <v>19</v>
      </c>
      <c r="D29084" t="s">
        <v>33</v>
      </c>
      <c r="E29084" t="s">
        <v>538</v>
      </c>
    </row>
    <row r="29085" spans="1:5" x14ac:dyDescent="0.25">
      <c r="A29085" t="s">
        <v>22885</v>
      </c>
      <c r="B29085" t="s">
        <v>20</v>
      </c>
      <c r="C29085" t="s">
        <v>19</v>
      </c>
      <c r="D29085" t="s">
        <v>33</v>
      </c>
      <c r="E29085" t="s">
        <v>533</v>
      </c>
    </row>
    <row r="29086" spans="1:5" x14ac:dyDescent="0.25">
      <c r="A29086" t="s">
        <v>29247</v>
      </c>
      <c r="B29086" t="s">
        <v>20</v>
      </c>
      <c r="C29086" t="s">
        <v>21</v>
      </c>
      <c r="D29086" t="s">
        <v>33</v>
      </c>
      <c r="E29086" t="s">
        <v>581</v>
      </c>
    </row>
    <row r="29087" spans="1:5" x14ac:dyDescent="0.25">
      <c r="A29087" t="s">
        <v>23984</v>
      </c>
      <c r="B29087" t="s">
        <v>20</v>
      </c>
      <c r="C29087" t="s">
        <v>19</v>
      </c>
      <c r="D29087" t="s">
        <v>33</v>
      </c>
      <c r="E29087" t="s">
        <v>533</v>
      </c>
    </row>
    <row r="29088" spans="1:5" x14ac:dyDescent="0.25">
      <c r="A29088" t="s">
        <v>29249</v>
      </c>
      <c r="B29088" t="s">
        <v>20</v>
      </c>
      <c r="C29088" t="s">
        <v>19</v>
      </c>
      <c r="D29088" t="s">
        <v>33</v>
      </c>
      <c r="E29088" t="s">
        <v>538</v>
      </c>
    </row>
    <row r="29089" spans="1:5" x14ac:dyDescent="0.25">
      <c r="A29089" t="s">
        <v>20671</v>
      </c>
      <c r="B29089" t="s">
        <v>20</v>
      </c>
      <c r="C29089" t="s">
        <v>19</v>
      </c>
      <c r="D29089" t="s">
        <v>33</v>
      </c>
      <c r="E29089" t="s">
        <v>533</v>
      </c>
    </row>
    <row r="29090" spans="1:5" x14ac:dyDescent="0.25">
      <c r="A29090" t="s">
        <v>29251</v>
      </c>
      <c r="B29090" t="s">
        <v>20</v>
      </c>
      <c r="C29090" t="s">
        <v>19</v>
      </c>
      <c r="D29090" t="s">
        <v>33</v>
      </c>
      <c r="E29090" t="s">
        <v>538</v>
      </c>
    </row>
    <row r="29091" spans="1:5" x14ac:dyDescent="0.25">
      <c r="A29091" t="s">
        <v>29252</v>
      </c>
      <c r="B29091" t="s">
        <v>16</v>
      </c>
      <c r="C29091" t="s">
        <v>17</v>
      </c>
      <c r="D29091" t="s">
        <v>33</v>
      </c>
      <c r="E29091" t="s">
        <v>653</v>
      </c>
    </row>
    <row r="29092" spans="1:5" x14ac:dyDescent="0.25">
      <c r="A29092" t="s">
        <v>29253</v>
      </c>
      <c r="B29092" t="s">
        <v>16</v>
      </c>
      <c r="C29092" t="s">
        <v>17</v>
      </c>
      <c r="D29092" t="s">
        <v>33</v>
      </c>
      <c r="E29092" t="s">
        <v>653</v>
      </c>
    </row>
    <row r="29093" spans="1:5" x14ac:dyDescent="0.25">
      <c r="A29093" t="s">
        <v>22629</v>
      </c>
      <c r="B29093" t="s">
        <v>20</v>
      </c>
      <c r="C29093" t="s">
        <v>19</v>
      </c>
      <c r="D29093" t="s">
        <v>33</v>
      </c>
      <c r="E29093" t="s">
        <v>533</v>
      </c>
    </row>
    <row r="29094" spans="1:5" x14ac:dyDescent="0.25">
      <c r="A29094" t="s">
        <v>29255</v>
      </c>
      <c r="B29094" t="s">
        <v>20</v>
      </c>
      <c r="C29094" t="s">
        <v>19</v>
      </c>
      <c r="D29094" t="s">
        <v>33</v>
      </c>
      <c r="E29094" t="s">
        <v>538</v>
      </c>
    </row>
    <row r="29095" spans="1:5" x14ac:dyDescent="0.25">
      <c r="A29095" t="s">
        <v>29256</v>
      </c>
      <c r="B29095" t="s">
        <v>20</v>
      </c>
      <c r="C29095" t="s">
        <v>19</v>
      </c>
      <c r="D29095" t="s">
        <v>33</v>
      </c>
      <c r="E29095" t="s">
        <v>538</v>
      </c>
    </row>
    <row r="29096" spans="1:5" x14ac:dyDescent="0.25">
      <c r="A29096" t="s">
        <v>11819</v>
      </c>
      <c r="B29096" t="s">
        <v>20</v>
      </c>
      <c r="C29096" t="s">
        <v>19</v>
      </c>
      <c r="D29096" t="s">
        <v>33</v>
      </c>
      <c r="E29096" t="s">
        <v>533</v>
      </c>
    </row>
    <row r="29097" spans="1:5" x14ac:dyDescent="0.25">
      <c r="A29097" t="s">
        <v>26299</v>
      </c>
      <c r="B29097" t="s">
        <v>20</v>
      </c>
      <c r="C29097" t="s">
        <v>19</v>
      </c>
      <c r="D29097" t="s">
        <v>33</v>
      </c>
      <c r="E29097" t="s">
        <v>533</v>
      </c>
    </row>
    <row r="29098" spans="1:5" x14ac:dyDescent="0.25">
      <c r="A29098" t="s">
        <v>26330</v>
      </c>
      <c r="B29098" t="s">
        <v>20</v>
      </c>
      <c r="C29098" t="s">
        <v>19</v>
      </c>
      <c r="D29098" t="s">
        <v>33</v>
      </c>
      <c r="E29098" t="s">
        <v>533</v>
      </c>
    </row>
    <row r="29099" spans="1:5" x14ac:dyDescent="0.25">
      <c r="A29099" t="s">
        <v>28873</v>
      </c>
      <c r="B29099" t="s">
        <v>20</v>
      </c>
      <c r="C29099" t="s">
        <v>19</v>
      </c>
      <c r="D29099" t="s">
        <v>33</v>
      </c>
      <c r="E29099" t="s">
        <v>533</v>
      </c>
    </row>
    <row r="29100" spans="1:5" x14ac:dyDescent="0.25">
      <c r="A29100" t="s">
        <v>14873</v>
      </c>
      <c r="B29100" t="s">
        <v>20</v>
      </c>
      <c r="C29100" t="s">
        <v>19</v>
      </c>
      <c r="D29100" t="s">
        <v>33</v>
      </c>
      <c r="E29100" t="s">
        <v>533</v>
      </c>
    </row>
    <row r="29101" spans="1:5" x14ac:dyDescent="0.25">
      <c r="A29101" t="s">
        <v>29261</v>
      </c>
      <c r="B29101" t="s">
        <v>20</v>
      </c>
      <c r="C29101" t="s">
        <v>19</v>
      </c>
      <c r="D29101" t="s">
        <v>33</v>
      </c>
      <c r="E29101" t="s">
        <v>538</v>
      </c>
    </row>
    <row r="29102" spans="1:5" x14ac:dyDescent="0.25">
      <c r="A29102" t="s">
        <v>29262</v>
      </c>
      <c r="B29102" t="s">
        <v>16</v>
      </c>
      <c r="C29102" t="s">
        <v>17</v>
      </c>
      <c r="D29102" t="s">
        <v>33</v>
      </c>
      <c r="E29102" t="s">
        <v>653</v>
      </c>
    </row>
    <row r="29103" spans="1:5" x14ac:dyDescent="0.25">
      <c r="A29103" t="s">
        <v>17731</v>
      </c>
      <c r="B29103" t="s">
        <v>20</v>
      </c>
      <c r="C29103" t="s">
        <v>19</v>
      </c>
      <c r="D29103" t="s">
        <v>33</v>
      </c>
      <c r="E29103" t="s">
        <v>533</v>
      </c>
    </row>
    <row r="29104" spans="1:5" x14ac:dyDescent="0.25">
      <c r="A29104" t="s">
        <v>29264</v>
      </c>
      <c r="B29104" t="s">
        <v>20</v>
      </c>
      <c r="C29104" t="s">
        <v>19</v>
      </c>
      <c r="D29104" t="s">
        <v>33</v>
      </c>
      <c r="E29104" t="s">
        <v>538</v>
      </c>
    </row>
    <row r="29105" spans="1:5" x14ac:dyDescent="0.25">
      <c r="A29105" t="s">
        <v>29265</v>
      </c>
      <c r="B29105" t="s">
        <v>20</v>
      </c>
      <c r="C29105" t="s">
        <v>21</v>
      </c>
      <c r="D29105" t="s">
        <v>33</v>
      </c>
      <c r="E29105" t="s">
        <v>1050</v>
      </c>
    </row>
    <row r="29106" spans="1:5" x14ac:dyDescent="0.25">
      <c r="A29106" t="s">
        <v>21114</v>
      </c>
      <c r="B29106" t="s">
        <v>20</v>
      </c>
      <c r="C29106" t="s">
        <v>19</v>
      </c>
      <c r="D29106" t="s">
        <v>33</v>
      </c>
      <c r="E29106" t="s">
        <v>533</v>
      </c>
    </row>
    <row r="29107" spans="1:5" x14ac:dyDescent="0.25">
      <c r="A29107" t="s">
        <v>29267</v>
      </c>
      <c r="B29107" t="s">
        <v>20</v>
      </c>
      <c r="C29107" t="s">
        <v>19</v>
      </c>
      <c r="D29107" t="s">
        <v>33</v>
      </c>
      <c r="E29107" t="s">
        <v>538</v>
      </c>
    </row>
    <row r="29108" spans="1:5" x14ac:dyDescent="0.25">
      <c r="A29108" t="s">
        <v>29268</v>
      </c>
      <c r="B29108" t="s">
        <v>20</v>
      </c>
      <c r="C29108" t="s">
        <v>19</v>
      </c>
      <c r="D29108" t="s">
        <v>33</v>
      </c>
      <c r="E29108" t="s">
        <v>538</v>
      </c>
    </row>
    <row r="29109" spans="1:5" x14ac:dyDescent="0.25">
      <c r="A29109" t="s">
        <v>22631</v>
      </c>
      <c r="B29109" t="s">
        <v>20</v>
      </c>
      <c r="C29109" t="s">
        <v>19</v>
      </c>
      <c r="D29109" t="s">
        <v>33</v>
      </c>
      <c r="E29109" t="s">
        <v>533</v>
      </c>
    </row>
    <row r="29110" spans="1:5" x14ac:dyDescent="0.25">
      <c r="A29110" t="s">
        <v>10335</v>
      </c>
      <c r="B29110" t="s">
        <v>20</v>
      </c>
      <c r="C29110" t="s">
        <v>19</v>
      </c>
      <c r="D29110" t="s">
        <v>33</v>
      </c>
      <c r="E29110" t="s">
        <v>533</v>
      </c>
    </row>
    <row r="29111" spans="1:5" x14ac:dyDescent="0.25">
      <c r="A29111" t="s">
        <v>29271</v>
      </c>
      <c r="B29111" t="s">
        <v>20</v>
      </c>
      <c r="C29111" t="s">
        <v>21</v>
      </c>
      <c r="D29111" t="s">
        <v>33</v>
      </c>
      <c r="E29111" t="s">
        <v>582</v>
      </c>
    </row>
    <row r="29112" spans="1:5" x14ac:dyDescent="0.25">
      <c r="A29112" t="s">
        <v>7960</v>
      </c>
      <c r="B29112" t="s">
        <v>20</v>
      </c>
      <c r="C29112" t="s">
        <v>19</v>
      </c>
      <c r="D29112" t="s">
        <v>33</v>
      </c>
      <c r="E29112" t="s">
        <v>533</v>
      </c>
    </row>
    <row r="29113" spans="1:5" x14ac:dyDescent="0.25">
      <c r="A29113" t="s">
        <v>19715</v>
      </c>
      <c r="B29113" t="s">
        <v>20</v>
      </c>
      <c r="C29113" t="s">
        <v>19</v>
      </c>
      <c r="D29113" t="s">
        <v>33</v>
      </c>
      <c r="E29113" t="s">
        <v>553</v>
      </c>
    </row>
    <row r="29114" spans="1:5" x14ac:dyDescent="0.25">
      <c r="A29114" t="s">
        <v>29274</v>
      </c>
      <c r="B29114" t="s">
        <v>20</v>
      </c>
      <c r="C29114" t="s">
        <v>19</v>
      </c>
      <c r="D29114" t="s">
        <v>33</v>
      </c>
      <c r="E29114" t="s">
        <v>530</v>
      </c>
    </row>
    <row r="29115" spans="1:5" x14ac:dyDescent="0.25">
      <c r="A29115" t="s">
        <v>19572</v>
      </c>
      <c r="B29115" t="s">
        <v>20</v>
      </c>
      <c r="C29115" t="s">
        <v>19</v>
      </c>
      <c r="D29115" t="s">
        <v>33</v>
      </c>
      <c r="E29115" t="s">
        <v>533</v>
      </c>
    </row>
    <row r="29116" spans="1:5" x14ac:dyDescent="0.25">
      <c r="A29116" t="s">
        <v>29276</v>
      </c>
      <c r="B29116" t="s">
        <v>20</v>
      </c>
      <c r="C29116" t="s">
        <v>19</v>
      </c>
      <c r="D29116" t="s">
        <v>33</v>
      </c>
      <c r="E29116" t="s">
        <v>530</v>
      </c>
    </row>
    <row r="29117" spans="1:5" x14ac:dyDescent="0.25">
      <c r="A29117" t="s">
        <v>29277</v>
      </c>
      <c r="B29117" t="s">
        <v>20</v>
      </c>
      <c r="C29117" t="s">
        <v>19</v>
      </c>
      <c r="D29117" t="s">
        <v>33</v>
      </c>
      <c r="E29117" t="s">
        <v>538</v>
      </c>
    </row>
    <row r="29118" spans="1:5" x14ac:dyDescent="0.25">
      <c r="A29118" t="s">
        <v>29278</v>
      </c>
      <c r="B29118" t="s">
        <v>20</v>
      </c>
      <c r="C29118" t="s">
        <v>19</v>
      </c>
      <c r="D29118" t="s">
        <v>33</v>
      </c>
      <c r="E29118" t="s">
        <v>530</v>
      </c>
    </row>
    <row r="29119" spans="1:5" x14ac:dyDescent="0.25">
      <c r="A29119" t="s">
        <v>29157</v>
      </c>
      <c r="B29119" t="s">
        <v>20</v>
      </c>
      <c r="C29119" t="s">
        <v>19</v>
      </c>
      <c r="D29119" t="s">
        <v>33</v>
      </c>
      <c r="E29119" t="s">
        <v>533</v>
      </c>
    </row>
    <row r="29120" spans="1:5" x14ac:dyDescent="0.25">
      <c r="A29120" t="s">
        <v>19580</v>
      </c>
      <c r="B29120" t="s">
        <v>20</v>
      </c>
      <c r="C29120" t="s">
        <v>19</v>
      </c>
      <c r="D29120" t="s">
        <v>33</v>
      </c>
      <c r="E29120" t="s">
        <v>533</v>
      </c>
    </row>
    <row r="29121" spans="1:5" x14ac:dyDescent="0.25">
      <c r="A29121" t="s">
        <v>22616</v>
      </c>
      <c r="B29121" t="s">
        <v>20</v>
      </c>
      <c r="C29121" t="s">
        <v>19</v>
      </c>
      <c r="D29121" t="s">
        <v>33</v>
      </c>
      <c r="E29121" t="s">
        <v>533</v>
      </c>
    </row>
    <row r="29122" spans="1:5" x14ac:dyDescent="0.25">
      <c r="A29122" t="s">
        <v>26713</v>
      </c>
      <c r="B29122" t="s">
        <v>20</v>
      </c>
      <c r="C29122" t="s">
        <v>19</v>
      </c>
      <c r="D29122" t="s">
        <v>33</v>
      </c>
      <c r="E29122" t="s">
        <v>553</v>
      </c>
    </row>
    <row r="29123" spans="1:5" x14ac:dyDescent="0.25">
      <c r="A29123" t="s">
        <v>10460</v>
      </c>
      <c r="B29123" t="s">
        <v>20</v>
      </c>
      <c r="C29123" t="s">
        <v>19</v>
      </c>
      <c r="D29123" t="s">
        <v>33</v>
      </c>
      <c r="E29123" t="s">
        <v>533</v>
      </c>
    </row>
    <row r="29124" spans="1:5" x14ac:dyDescent="0.25">
      <c r="A29124" t="s">
        <v>27253</v>
      </c>
      <c r="B29124" t="s">
        <v>20</v>
      </c>
      <c r="C29124" t="s">
        <v>19</v>
      </c>
      <c r="D29124" t="s">
        <v>33</v>
      </c>
      <c r="E29124" t="s">
        <v>533</v>
      </c>
    </row>
    <row r="29125" spans="1:5" x14ac:dyDescent="0.25">
      <c r="A29125" t="s">
        <v>27254</v>
      </c>
      <c r="B29125" t="s">
        <v>20</v>
      </c>
      <c r="C29125" t="s">
        <v>19</v>
      </c>
      <c r="D29125" t="s">
        <v>33</v>
      </c>
      <c r="E29125" t="s">
        <v>533</v>
      </c>
    </row>
    <row r="29126" spans="1:5" x14ac:dyDescent="0.25">
      <c r="A29126" t="s">
        <v>19569</v>
      </c>
      <c r="B29126" t="s">
        <v>20</v>
      </c>
      <c r="C29126" t="s">
        <v>19</v>
      </c>
      <c r="D29126" t="s">
        <v>33</v>
      </c>
      <c r="E29126" t="s">
        <v>533</v>
      </c>
    </row>
    <row r="29127" spans="1:5" x14ac:dyDescent="0.25">
      <c r="A29127" t="s">
        <v>19570</v>
      </c>
      <c r="B29127" t="s">
        <v>20</v>
      </c>
      <c r="C29127" t="s">
        <v>19</v>
      </c>
      <c r="D29127" t="s">
        <v>33</v>
      </c>
      <c r="E29127" t="s">
        <v>533</v>
      </c>
    </row>
    <row r="29128" spans="1:5" x14ac:dyDescent="0.25">
      <c r="A29128" t="s">
        <v>29288</v>
      </c>
      <c r="B29128" t="s">
        <v>20</v>
      </c>
      <c r="C29128" t="s">
        <v>19</v>
      </c>
      <c r="D29128" t="s">
        <v>33</v>
      </c>
      <c r="E29128" t="s">
        <v>562</v>
      </c>
    </row>
    <row r="29129" spans="1:5" x14ac:dyDescent="0.25">
      <c r="A29129" t="s">
        <v>9216</v>
      </c>
      <c r="B29129" t="s">
        <v>20</v>
      </c>
      <c r="C29129" t="s">
        <v>19</v>
      </c>
      <c r="D29129" t="s">
        <v>33</v>
      </c>
      <c r="E29129" t="s">
        <v>533</v>
      </c>
    </row>
    <row r="29130" spans="1:5" x14ac:dyDescent="0.25">
      <c r="A29130" t="s">
        <v>29290</v>
      </c>
      <c r="B29130" t="s">
        <v>20</v>
      </c>
      <c r="C29130" t="s">
        <v>19</v>
      </c>
      <c r="D29130" t="s">
        <v>33</v>
      </c>
      <c r="E29130" t="s">
        <v>538</v>
      </c>
    </row>
    <row r="29131" spans="1:5" x14ac:dyDescent="0.25">
      <c r="A29131" t="s">
        <v>10457</v>
      </c>
      <c r="B29131" t="s">
        <v>20</v>
      </c>
      <c r="C29131" t="s">
        <v>19</v>
      </c>
      <c r="D29131" t="s">
        <v>33</v>
      </c>
      <c r="E29131" t="s">
        <v>533</v>
      </c>
    </row>
    <row r="29132" spans="1:5" x14ac:dyDescent="0.25">
      <c r="A29132" t="s">
        <v>17277</v>
      </c>
      <c r="B29132" t="s">
        <v>20</v>
      </c>
      <c r="C29132" t="s">
        <v>19</v>
      </c>
      <c r="D29132" t="s">
        <v>33</v>
      </c>
      <c r="E29132" t="s">
        <v>533</v>
      </c>
    </row>
    <row r="29133" spans="1:5" x14ac:dyDescent="0.25">
      <c r="A29133" t="s">
        <v>21726</v>
      </c>
      <c r="B29133" t="s">
        <v>20</v>
      </c>
      <c r="C29133" t="s">
        <v>19</v>
      </c>
      <c r="D29133" t="s">
        <v>33</v>
      </c>
      <c r="E29133" t="s">
        <v>533</v>
      </c>
    </row>
    <row r="29134" spans="1:5" x14ac:dyDescent="0.25">
      <c r="A29134" t="s">
        <v>18637</v>
      </c>
      <c r="B29134" t="s">
        <v>20</v>
      </c>
      <c r="C29134" t="s">
        <v>19</v>
      </c>
      <c r="D29134" t="s">
        <v>33</v>
      </c>
      <c r="E29134" t="s">
        <v>533</v>
      </c>
    </row>
    <row r="29135" spans="1:5" x14ac:dyDescent="0.25">
      <c r="A29135" t="s">
        <v>29295</v>
      </c>
      <c r="B29135" t="s">
        <v>20</v>
      </c>
      <c r="C29135" t="s">
        <v>19</v>
      </c>
      <c r="D29135" t="s">
        <v>33</v>
      </c>
      <c r="E29135" t="s">
        <v>530</v>
      </c>
    </row>
    <row r="29136" spans="1:5" x14ac:dyDescent="0.25">
      <c r="A29136" t="s">
        <v>19986</v>
      </c>
      <c r="B29136" t="s">
        <v>20</v>
      </c>
      <c r="C29136" t="s">
        <v>19</v>
      </c>
      <c r="D29136" t="s">
        <v>33</v>
      </c>
      <c r="E29136" t="s">
        <v>533</v>
      </c>
    </row>
    <row r="29137" spans="1:5" x14ac:dyDescent="0.25">
      <c r="A29137" t="s">
        <v>29297</v>
      </c>
      <c r="B29137" t="s">
        <v>20</v>
      </c>
      <c r="C29137" t="s">
        <v>23</v>
      </c>
      <c r="D29137" t="s">
        <v>33</v>
      </c>
      <c r="E29137" t="s">
        <v>739</v>
      </c>
    </row>
    <row r="29138" spans="1:5" x14ac:dyDescent="0.25">
      <c r="A29138" t="s">
        <v>29298</v>
      </c>
      <c r="B29138" t="s">
        <v>20</v>
      </c>
      <c r="C29138" t="s">
        <v>23</v>
      </c>
      <c r="D29138" t="s">
        <v>33</v>
      </c>
      <c r="E29138" t="s">
        <v>740</v>
      </c>
    </row>
    <row r="29139" spans="1:5" x14ac:dyDescent="0.25">
      <c r="A29139" t="s">
        <v>29299</v>
      </c>
      <c r="B29139" t="s">
        <v>16</v>
      </c>
      <c r="C29139" t="s">
        <v>17</v>
      </c>
      <c r="D29139" t="s">
        <v>33</v>
      </c>
      <c r="E29139" t="s">
        <v>653</v>
      </c>
    </row>
    <row r="29140" spans="1:5" x14ac:dyDescent="0.25">
      <c r="A29140" t="s">
        <v>29300</v>
      </c>
      <c r="B29140" t="s">
        <v>16</v>
      </c>
      <c r="C29140" t="s">
        <v>17</v>
      </c>
      <c r="D29140" t="s">
        <v>33</v>
      </c>
      <c r="E29140" t="s">
        <v>653</v>
      </c>
    </row>
    <row r="29141" spans="1:5" x14ac:dyDescent="0.25">
      <c r="A29141" t="s">
        <v>5029</v>
      </c>
      <c r="B29141" t="s">
        <v>20</v>
      </c>
      <c r="C29141" t="s">
        <v>19</v>
      </c>
      <c r="D29141" t="s">
        <v>33</v>
      </c>
      <c r="E29141" t="s">
        <v>533</v>
      </c>
    </row>
    <row r="29142" spans="1:5" x14ac:dyDescent="0.25">
      <c r="A29142" t="s">
        <v>29302</v>
      </c>
      <c r="B29142" t="s">
        <v>20</v>
      </c>
      <c r="C29142" t="s">
        <v>19</v>
      </c>
      <c r="D29142" t="s">
        <v>33</v>
      </c>
      <c r="E29142" t="s">
        <v>538</v>
      </c>
    </row>
    <row r="29143" spans="1:5" x14ac:dyDescent="0.25">
      <c r="A29143" t="s">
        <v>29303</v>
      </c>
      <c r="B29143" t="s">
        <v>20</v>
      </c>
      <c r="C29143" t="s">
        <v>19</v>
      </c>
      <c r="D29143" t="s">
        <v>33</v>
      </c>
      <c r="E29143" t="s">
        <v>530</v>
      </c>
    </row>
    <row r="29144" spans="1:5" x14ac:dyDescent="0.25">
      <c r="A29144" t="s">
        <v>10292</v>
      </c>
      <c r="B29144" t="s">
        <v>20</v>
      </c>
      <c r="C29144" t="s">
        <v>19</v>
      </c>
      <c r="D29144" t="s">
        <v>33</v>
      </c>
      <c r="E29144" t="s">
        <v>533</v>
      </c>
    </row>
    <row r="29145" spans="1:5" x14ac:dyDescent="0.25">
      <c r="A29145" t="s">
        <v>29305</v>
      </c>
      <c r="B29145" t="s">
        <v>20</v>
      </c>
      <c r="C29145" t="s">
        <v>19</v>
      </c>
      <c r="D29145" t="s">
        <v>33</v>
      </c>
      <c r="E29145" t="s">
        <v>538</v>
      </c>
    </row>
    <row r="29146" spans="1:5" x14ac:dyDescent="0.25">
      <c r="A29146" t="s">
        <v>29306</v>
      </c>
      <c r="B29146" t="s">
        <v>20</v>
      </c>
      <c r="C29146" t="s">
        <v>19</v>
      </c>
      <c r="D29146" t="s">
        <v>33</v>
      </c>
      <c r="E29146" t="s">
        <v>530</v>
      </c>
    </row>
    <row r="29147" spans="1:5" x14ac:dyDescent="0.25">
      <c r="A29147" t="s">
        <v>29307</v>
      </c>
      <c r="B29147" t="s">
        <v>20</v>
      </c>
      <c r="C29147" t="s">
        <v>19</v>
      </c>
      <c r="D29147" t="s">
        <v>33</v>
      </c>
      <c r="E29147" t="s">
        <v>611</v>
      </c>
    </row>
    <row r="29148" spans="1:5" x14ac:dyDescent="0.25">
      <c r="A29148" t="s">
        <v>29308</v>
      </c>
      <c r="B29148" t="s">
        <v>20</v>
      </c>
      <c r="C29148" t="s">
        <v>19</v>
      </c>
      <c r="D29148" t="s">
        <v>33</v>
      </c>
      <c r="E29148" t="s">
        <v>538</v>
      </c>
    </row>
    <row r="29149" spans="1:5" x14ac:dyDescent="0.25">
      <c r="A29149" t="s">
        <v>27978</v>
      </c>
      <c r="B29149" t="s">
        <v>20</v>
      </c>
      <c r="C29149" t="s">
        <v>19</v>
      </c>
      <c r="D29149" t="s">
        <v>33</v>
      </c>
      <c r="E29149" t="s">
        <v>533</v>
      </c>
    </row>
    <row r="29150" spans="1:5" x14ac:dyDescent="0.25">
      <c r="A29150" t="s">
        <v>29310</v>
      </c>
      <c r="B29150" t="s">
        <v>20</v>
      </c>
      <c r="C29150" t="s">
        <v>21</v>
      </c>
      <c r="D29150" t="s">
        <v>33</v>
      </c>
      <c r="E29150" t="s">
        <v>581</v>
      </c>
    </row>
    <row r="29151" spans="1:5" x14ac:dyDescent="0.25">
      <c r="A29151" t="s">
        <v>9347</v>
      </c>
      <c r="B29151" t="s">
        <v>20</v>
      </c>
      <c r="C29151" t="s">
        <v>19</v>
      </c>
      <c r="D29151" t="s">
        <v>33</v>
      </c>
      <c r="E29151" t="s">
        <v>533</v>
      </c>
    </row>
    <row r="29152" spans="1:5" x14ac:dyDescent="0.25">
      <c r="A29152" t="s">
        <v>29312</v>
      </c>
      <c r="B29152" t="s">
        <v>20</v>
      </c>
      <c r="C29152" t="s">
        <v>19</v>
      </c>
      <c r="D29152" t="s">
        <v>33</v>
      </c>
      <c r="E29152" t="s">
        <v>538</v>
      </c>
    </row>
    <row r="29153" spans="1:5" x14ac:dyDescent="0.25">
      <c r="A29153" t="s">
        <v>18981</v>
      </c>
      <c r="B29153" t="s">
        <v>20</v>
      </c>
      <c r="C29153" t="s">
        <v>19</v>
      </c>
      <c r="D29153" t="s">
        <v>33</v>
      </c>
      <c r="E29153" t="s">
        <v>553</v>
      </c>
    </row>
    <row r="29154" spans="1:5" x14ac:dyDescent="0.25">
      <c r="A29154" t="s">
        <v>29314</v>
      </c>
      <c r="B29154" t="s">
        <v>20</v>
      </c>
      <c r="C29154" t="s">
        <v>19</v>
      </c>
      <c r="D29154" t="s">
        <v>33</v>
      </c>
      <c r="E29154" t="s">
        <v>538</v>
      </c>
    </row>
    <row r="29155" spans="1:5" x14ac:dyDescent="0.25">
      <c r="A29155" t="s">
        <v>18962</v>
      </c>
      <c r="B29155" t="s">
        <v>20</v>
      </c>
      <c r="C29155" t="s">
        <v>19</v>
      </c>
      <c r="D29155" t="s">
        <v>33</v>
      </c>
      <c r="E29155" t="s">
        <v>533</v>
      </c>
    </row>
    <row r="29156" spans="1:5" x14ac:dyDescent="0.25">
      <c r="A29156" t="s">
        <v>29316</v>
      </c>
      <c r="B29156" t="s">
        <v>20</v>
      </c>
      <c r="C29156" t="s">
        <v>21</v>
      </c>
      <c r="D29156" t="s">
        <v>33</v>
      </c>
      <c r="E29156" t="s">
        <v>581</v>
      </c>
    </row>
    <row r="29157" spans="1:5" x14ac:dyDescent="0.25">
      <c r="A29157" t="s">
        <v>27252</v>
      </c>
      <c r="B29157" t="s">
        <v>20</v>
      </c>
      <c r="C29157" t="s">
        <v>19</v>
      </c>
      <c r="D29157" t="s">
        <v>33</v>
      </c>
      <c r="E29157" t="s">
        <v>533</v>
      </c>
    </row>
    <row r="29158" spans="1:5" x14ac:dyDescent="0.25">
      <c r="A29158" t="s">
        <v>29318</v>
      </c>
      <c r="B29158" t="s">
        <v>20</v>
      </c>
      <c r="C29158" t="s">
        <v>19</v>
      </c>
      <c r="D29158" t="s">
        <v>33</v>
      </c>
      <c r="E29158" t="s">
        <v>538</v>
      </c>
    </row>
    <row r="29159" spans="1:5" x14ac:dyDescent="0.25">
      <c r="A29159" t="s">
        <v>11798</v>
      </c>
      <c r="B29159" t="s">
        <v>20</v>
      </c>
      <c r="C29159" t="s">
        <v>19</v>
      </c>
      <c r="D29159" t="s">
        <v>33</v>
      </c>
      <c r="E29159" t="s">
        <v>533</v>
      </c>
    </row>
    <row r="29160" spans="1:5" x14ac:dyDescent="0.25">
      <c r="A29160" t="s">
        <v>29320</v>
      </c>
      <c r="B29160" t="s">
        <v>20</v>
      </c>
      <c r="C29160" t="s">
        <v>21</v>
      </c>
      <c r="D29160" t="s">
        <v>33</v>
      </c>
      <c r="E29160" t="s">
        <v>581</v>
      </c>
    </row>
    <row r="29161" spans="1:5" x14ac:dyDescent="0.25">
      <c r="A29161" t="s">
        <v>13713</v>
      </c>
      <c r="B29161" t="s">
        <v>20</v>
      </c>
      <c r="C29161" t="s">
        <v>19</v>
      </c>
      <c r="D29161" t="s">
        <v>33</v>
      </c>
      <c r="E29161" t="s">
        <v>533</v>
      </c>
    </row>
    <row r="29162" spans="1:5" x14ac:dyDescent="0.25">
      <c r="A29162" t="s">
        <v>29322</v>
      </c>
      <c r="B29162" t="s">
        <v>20</v>
      </c>
      <c r="C29162" t="s">
        <v>22</v>
      </c>
      <c r="D29162" t="s">
        <v>33</v>
      </c>
      <c r="E29162" t="s">
        <v>536</v>
      </c>
    </row>
    <row r="29163" spans="1:5" x14ac:dyDescent="0.25">
      <c r="A29163" t="s">
        <v>29513</v>
      </c>
      <c r="B29163" t="s">
        <v>20</v>
      </c>
      <c r="C29163" t="s">
        <v>19</v>
      </c>
      <c r="D29163" t="s">
        <v>33</v>
      </c>
      <c r="E29163" t="s">
        <v>533</v>
      </c>
    </row>
    <row r="29164" spans="1:5" x14ac:dyDescent="0.25">
      <c r="A29164" t="s">
        <v>29324</v>
      </c>
      <c r="B29164" t="s">
        <v>20</v>
      </c>
      <c r="C29164" t="s">
        <v>21</v>
      </c>
      <c r="D29164" t="s">
        <v>33</v>
      </c>
      <c r="E29164" t="s">
        <v>581</v>
      </c>
    </row>
    <row r="29165" spans="1:5" x14ac:dyDescent="0.25">
      <c r="A29165" t="s">
        <v>19559</v>
      </c>
      <c r="B29165" t="s">
        <v>20</v>
      </c>
      <c r="C29165" t="s">
        <v>19</v>
      </c>
      <c r="D29165" t="s">
        <v>33</v>
      </c>
      <c r="E29165" t="s">
        <v>533</v>
      </c>
    </row>
    <row r="29166" spans="1:5" x14ac:dyDescent="0.25">
      <c r="A29166" t="s">
        <v>29326</v>
      </c>
      <c r="B29166" t="s">
        <v>20</v>
      </c>
      <c r="C29166" t="s">
        <v>21</v>
      </c>
      <c r="D29166" t="s">
        <v>33</v>
      </c>
      <c r="E29166" t="s">
        <v>581</v>
      </c>
    </row>
    <row r="29167" spans="1:5" x14ac:dyDescent="0.25">
      <c r="A29167" t="s">
        <v>18124</v>
      </c>
      <c r="B29167" t="s">
        <v>20</v>
      </c>
      <c r="C29167" t="s">
        <v>19</v>
      </c>
      <c r="D29167" t="s">
        <v>33</v>
      </c>
      <c r="E29167" t="s">
        <v>533</v>
      </c>
    </row>
    <row r="29168" spans="1:5" x14ac:dyDescent="0.25">
      <c r="A29168" t="s">
        <v>29328</v>
      </c>
      <c r="B29168" t="s">
        <v>20</v>
      </c>
      <c r="C29168" t="s">
        <v>19</v>
      </c>
      <c r="D29168" t="s">
        <v>33</v>
      </c>
      <c r="E29168" t="s">
        <v>538</v>
      </c>
    </row>
    <row r="29169" spans="1:5" x14ac:dyDescent="0.25">
      <c r="A29169" t="s">
        <v>20266</v>
      </c>
      <c r="B29169" t="s">
        <v>20</v>
      </c>
      <c r="C29169" t="s">
        <v>19</v>
      </c>
      <c r="D29169" t="s">
        <v>33</v>
      </c>
      <c r="E29169" t="s">
        <v>533</v>
      </c>
    </row>
    <row r="29170" spans="1:5" x14ac:dyDescent="0.25">
      <c r="A29170" t="s">
        <v>29330</v>
      </c>
      <c r="B29170" t="s">
        <v>20</v>
      </c>
      <c r="C29170" t="s">
        <v>21</v>
      </c>
      <c r="D29170" t="s">
        <v>33</v>
      </c>
      <c r="E29170" t="s">
        <v>581</v>
      </c>
    </row>
    <row r="29171" spans="1:5" x14ac:dyDescent="0.25">
      <c r="A29171" t="s">
        <v>20265</v>
      </c>
      <c r="B29171" t="s">
        <v>20</v>
      </c>
      <c r="C29171" t="s">
        <v>19</v>
      </c>
      <c r="D29171" t="s">
        <v>33</v>
      </c>
      <c r="E29171" t="s">
        <v>533</v>
      </c>
    </row>
    <row r="29172" spans="1:5" x14ac:dyDescent="0.25">
      <c r="A29172" t="s">
        <v>29332</v>
      </c>
      <c r="B29172" t="s">
        <v>20</v>
      </c>
      <c r="C29172" t="s">
        <v>19</v>
      </c>
      <c r="D29172" t="s">
        <v>33</v>
      </c>
      <c r="E29172" t="s">
        <v>538</v>
      </c>
    </row>
    <row r="29173" spans="1:5" x14ac:dyDescent="0.25">
      <c r="A29173" t="s">
        <v>22999</v>
      </c>
      <c r="B29173" t="s">
        <v>20</v>
      </c>
      <c r="C29173" t="s">
        <v>19</v>
      </c>
      <c r="D29173" t="s">
        <v>33</v>
      </c>
      <c r="E29173" t="s">
        <v>533</v>
      </c>
    </row>
    <row r="29174" spans="1:5" x14ac:dyDescent="0.25">
      <c r="A29174" t="s">
        <v>29334</v>
      </c>
      <c r="B29174" t="s">
        <v>20</v>
      </c>
      <c r="C29174" t="s">
        <v>19</v>
      </c>
      <c r="D29174" t="s">
        <v>33</v>
      </c>
      <c r="E29174" t="s">
        <v>538</v>
      </c>
    </row>
    <row r="29175" spans="1:5" x14ac:dyDescent="0.25">
      <c r="A29175" t="s">
        <v>9210</v>
      </c>
      <c r="B29175" t="s">
        <v>20</v>
      </c>
      <c r="C29175" t="s">
        <v>19</v>
      </c>
      <c r="D29175" t="s">
        <v>33</v>
      </c>
      <c r="E29175" t="s">
        <v>533</v>
      </c>
    </row>
    <row r="29176" spans="1:5" x14ac:dyDescent="0.25">
      <c r="A29176" t="s">
        <v>29336</v>
      </c>
      <c r="B29176" t="s">
        <v>20</v>
      </c>
      <c r="C29176" t="s">
        <v>21</v>
      </c>
      <c r="D29176" t="s">
        <v>33</v>
      </c>
      <c r="E29176" t="s">
        <v>581</v>
      </c>
    </row>
    <row r="29177" spans="1:5" x14ac:dyDescent="0.25">
      <c r="A29177" t="s">
        <v>12968</v>
      </c>
      <c r="B29177" t="s">
        <v>20</v>
      </c>
      <c r="C29177" t="s">
        <v>19</v>
      </c>
      <c r="D29177" t="s">
        <v>33</v>
      </c>
      <c r="E29177" t="s">
        <v>533</v>
      </c>
    </row>
    <row r="29178" spans="1:5" x14ac:dyDescent="0.25">
      <c r="A29178" t="s">
        <v>29338</v>
      </c>
      <c r="B29178" t="s">
        <v>20</v>
      </c>
      <c r="C29178" t="s">
        <v>19</v>
      </c>
      <c r="D29178" t="s">
        <v>33</v>
      </c>
      <c r="E29178" t="s">
        <v>538</v>
      </c>
    </row>
    <row r="29179" spans="1:5" x14ac:dyDescent="0.25">
      <c r="A29179" t="s">
        <v>13712</v>
      </c>
      <c r="B29179" t="s">
        <v>20</v>
      </c>
      <c r="C29179" t="s">
        <v>19</v>
      </c>
      <c r="D29179" t="s">
        <v>33</v>
      </c>
      <c r="E29179" t="s">
        <v>533</v>
      </c>
    </row>
    <row r="29180" spans="1:5" x14ac:dyDescent="0.25">
      <c r="A29180" t="s">
        <v>29340</v>
      </c>
      <c r="B29180" t="s">
        <v>20</v>
      </c>
      <c r="C29180" t="s">
        <v>21</v>
      </c>
      <c r="D29180" t="s">
        <v>33</v>
      </c>
      <c r="E29180" t="s">
        <v>581</v>
      </c>
    </row>
    <row r="29181" spans="1:5" x14ac:dyDescent="0.25">
      <c r="A29181" t="s">
        <v>29341</v>
      </c>
      <c r="B29181" t="s">
        <v>20</v>
      </c>
      <c r="C29181" t="s">
        <v>19</v>
      </c>
      <c r="D29181" t="s">
        <v>33</v>
      </c>
      <c r="E29181" t="s">
        <v>706</v>
      </c>
    </row>
    <row r="29182" spans="1:5" x14ac:dyDescent="0.25">
      <c r="A29182" t="s">
        <v>29342</v>
      </c>
      <c r="B29182" t="s">
        <v>20</v>
      </c>
      <c r="C29182" t="s">
        <v>19</v>
      </c>
      <c r="D29182" t="s">
        <v>33</v>
      </c>
      <c r="E29182" t="s">
        <v>538</v>
      </c>
    </row>
    <row r="29183" spans="1:5" x14ac:dyDescent="0.25">
      <c r="A29183" t="s">
        <v>29343</v>
      </c>
      <c r="B29183" t="s">
        <v>20</v>
      </c>
      <c r="C29183" t="s">
        <v>19</v>
      </c>
      <c r="D29183" t="s">
        <v>33</v>
      </c>
      <c r="E29183" t="s">
        <v>530</v>
      </c>
    </row>
    <row r="29184" spans="1:5" x14ac:dyDescent="0.25">
      <c r="A29184" t="s">
        <v>29344</v>
      </c>
      <c r="B29184" t="s">
        <v>20</v>
      </c>
      <c r="C29184" t="s">
        <v>19</v>
      </c>
      <c r="D29184" t="s">
        <v>33</v>
      </c>
      <c r="E29184" t="s">
        <v>706</v>
      </c>
    </row>
    <row r="29185" spans="1:5" x14ac:dyDescent="0.25">
      <c r="A29185" t="s">
        <v>29345</v>
      </c>
      <c r="B29185" t="s">
        <v>20</v>
      </c>
      <c r="C29185" t="s">
        <v>19</v>
      </c>
      <c r="D29185" t="s">
        <v>33</v>
      </c>
      <c r="E29185" t="s">
        <v>538</v>
      </c>
    </row>
    <row r="29186" spans="1:5" x14ac:dyDescent="0.25">
      <c r="A29186" t="s">
        <v>29346</v>
      </c>
      <c r="B29186" t="s">
        <v>20</v>
      </c>
      <c r="C29186" t="s">
        <v>19</v>
      </c>
      <c r="D29186" t="s">
        <v>33</v>
      </c>
      <c r="E29186" t="s">
        <v>530</v>
      </c>
    </row>
    <row r="29187" spans="1:5" x14ac:dyDescent="0.25">
      <c r="A29187" t="s">
        <v>29347</v>
      </c>
      <c r="B29187" t="s">
        <v>20</v>
      </c>
      <c r="C29187" t="s">
        <v>19</v>
      </c>
      <c r="D29187" t="s">
        <v>33</v>
      </c>
      <c r="E29187" t="s">
        <v>706</v>
      </c>
    </row>
    <row r="29188" spans="1:5" x14ac:dyDescent="0.25">
      <c r="A29188" t="s">
        <v>29348</v>
      </c>
      <c r="B29188" t="s">
        <v>20</v>
      </c>
      <c r="C29188" t="s">
        <v>19</v>
      </c>
      <c r="D29188" t="s">
        <v>33</v>
      </c>
      <c r="E29188" t="s">
        <v>538</v>
      </c>
    </row>
    <row r="29189" spans="1:5" x14ac:dyDescent="0.25">
      <c r="A29189" t="s">
        <v>29349</v>
      </c>
      <c r="B29189" t="s">
        <v>20</v>
      </c>
      <c r="C29189" t="s">
        <v>19</v>
      </c>
      <c r="D29189" t="s">
        <v>33</v>
      </c>
      <c r="E29189" t="s">
        <v>530</v>
      </c>
    </row>
    <row r="29190" spans="1:5" x14ac:dyDescent="0.25">
      <c r="A29190" t="s">
        <v>23896</v>
      </c>
      <c r="B29190" t="s">
        <v>20</v>
      </c>
      <c r="C29190" t="s">
        <v>19</v>
      </c>
      <c r="D29190" t="s">
        <v>33</v>
      </c>
      <c r="E29190" t="s">
        <v>533</v>
      </c>
    </row>
    <row r="29191" spans="1:5" x14ac:dyDescent="0.25">
      <c r="A29191" t="s">
        <v>29351</v>
      </c>
      <c r="B29191" t="s">
        <v>20</v>
      </c>
      <c r="C29191" t="s">
        <v>19</v>
      </c>
      <c r="D29191" t="s">
        <v>33</v>
      </c>
      <c r="E29191" t="s">
        <v>530</v>
      </c>
    </row>
    <row r="29192" spans="1:5" x14ac:dyDescent="0.25">
      <c r="A29192" t="s">
        <v>22787</v>
      </c>
      <c r="B29192" t="s">
        <v>20</v>
      </c>
      <c r="C29192" t="s">
        <v>19</v>
      </c>
      <c r="D29192" t="s">
        <v>33</v>
      </c>
      <c r="E29192" t="s">
        <v>533</v>
      </c>
    </row>
    <row r="29193" spans="1:5" x14ac:dyDescent="0.25">
      <c r="A29193" t="s">
        <v>29353</v>
      </c>
      <c r="B29193" t="s">
        <v>20</v>
      </c>
      <c r="C29193" t="s">
        <v>19</v>
      </c>
      <c r="D29193" t="s">
        <v>33</v>
      </c>
      <c r="E29193" t="s">
        <v>530</v>
      </c>
    </row>
    <row r="29194" spans="1:5" x14ac:dyDescent="0.25">
      <c r="A29194" t="s">
        <v>13704</v>
      </c>
      <c r="B29194" t="s">
        <v>20</v>
      </c>
      <c r="C29194" t="s">
        <v>19</v>
      </c>
      <c r="D29194" t="s">
        <v>33</v>
      </c>
      <c r="E29194" t="s">
        <v>533</v>
      </c>
    </row>
    <row r="29195" spans="1:5" x14ac:dyDescent="0.25">
      <c r="A29195" t="s">
        <v>29355</v>
      </c>
      <c r="B29195" t="s">
        <v>20</v>
      </c>
      <c r="C29195" t="s">
        <v>21</v>
      </c>
      <c r="D29195" t="s">
        <v>33</v>
      </c>
      <c r="E29195" t="s">
        <v>582</v>
      </c>
    </row>
    <row r="29196" spans="1:5" x14ac:dyDescent="0.25">
      <c r="A29196" t="s">
        <v>5030</v>
      </c>
      <c r="B29196" t="s">
        <v>20</v>
      </c>
      <c r="C29196" t="s">
        <v>19</v>
      </c>
      <c r="D29196" t="s">
        <v>33</v>
      </c>
      <c r="E29196" t="s">
        <v>533</v>
      </c>
    </row>
    <row r="29197" spans="1:5" x14ac:dyDescent="0.25">
      <c r="A29197" t="s">
        <v>29357</v>
      </c>
      <c r="B29197" t="s">
        <v>20</v>
      </c>
      <c r="C29197" t="s">
        <v>19</v>
      </c>
      <c r="D29197" t="s">
        <v>33</v>
      </c>
      <c r="E29197" t="s">
        <v>530</v>
      </c>
    </row>
    <row r="29198" spans="1:5" x14ac:dyDescent="0.25">
      <c r="A29198" t="s">
        <v>10291</v>
      </c>
      <c r="B29198" t="s">
        <v>20</v>
      </c>
      <c r="C29198" t="s">
        <v>19</v>
      </c>
      <c r="D29198" t="s">
        <v>33</v>
      </c>
      <c r="E29198" t="s">
        <v>533</v>
      </c>
    </row>
    <row r="29199" spans="1:5" x14ac:dyDescent="0.25">
      <c r="A29199" t="s">
        <v>29359</v>
      </c>
      <c r="B29199" t="s">
        <v>20</v>
      </c>
      <c r="C29199" t="s">
        <v>19</v>
      </c>
      <c r="D29199" t="s">
        <v>33</v>
      </c>
      <c r="E29199" t="s">
        <v>530</v>
      </c>
    </row>
    <row r="29200" spans="1:5" x14ac:dyDescent="0.25">
      <c r="A29200" t="s">
        <v>29360</v>
      </c>
      <c r="B29200" t="s">
        <v>16</v>
      </c>
      <c r="C29200" t="s">
        <v>17</v>
      </c>
      <c r="D29200" t="s">
        <v>33</v>
      </c>
      <c r="E29200" t="s">
        <v>653</v>
      </c>
    </row>
    <row r="29201" spans="1:5" x14ac:dyDescent="0.25">
      <c r="A29201" t="s">
        <v>6388</v>
      </c>
      <c r="B29201" t="s">
        <v>20</v>
      </c>
      <c r="C29201" t="s">
        <v>19</v>
      </c>
      <c r="D29201" t="s">
        <v>33</v>
      </c>
      <c r="E29201" t="s">
        <v>533</v>
      </c>
    </row>
    <row r="29202" spans="1:5" x14ac:dyDescent="0.25">
      <c r="A29202" t="s">
        <v>29362</v>
      </c>
      <c r="B29202" t="s">
        <v>16</v>
      </c>
      <c r="C29202" t="s">
        <v>15</v>
      </c>
      <c r="D29202" t="s">
        <v>33</v>
      </c>
      <c r="E29202" t="s">
        <v>659</v>
      </c>
    </row>
    <row r="29203" spans="1:5" x14ac:dyDescent="0.25">
      <c r="A29203" t="s">
        <v>18122</v>
      </c>
      <c r="B29203" t="s">
        <v>20</v>
      </c>
      <c r="C29203" t="s">
        <v>19</v>
      </c>
      <c r="D29203" t="s">
        <v>33</v>
      </c>
      <c r="E29203" t="s">
        <v>533</v>
      </c>
    </row>
    <row r="29204" spans="1:5" x14ac:dyDescent="0.25">
      <c r="A29204" t="s">
        <v>5144</v>
      </c>
      <c r="B29204" t="s">
        <v>20</v>
      </c>
      <c r="C29204" t="s">
        <v>19</v>
      </c>
      <c r="D29204" t="s">
        <v>33</v>
      </c>
      <c r="E29204" t="s">
        <v>533</v>
      </c>
    </row>
    <row r="29205" spans="1:5" x14ac:dyDescent="0.25">
      <c r="A29205" t="s">
        <v>29085</v>
      </c>
      <c r="B29205" t="s">
        <v>20</v>
      </c>
      <c r="C29205" t="s">
        <v>19</v>
      </c>
      <c r="D29205" t="s">
        <v>33</v>
      </c>
      <c r="E29205" t="s">
        <v>533</v>
      </c>
    </row>
    <row r="29206" spans="1:5" x14ac:dyDescent="0.25">
      <c r="A29206" t="s">
        <v>29366</v>
      </c>
      <c r="B29206" t="s">
        <v>20</v>
      </c>
      <c r="C29206" t="s">
        <v>19</v>
      </c>
      <c r="D29206" t="s">
        <v>33</v>
      </c>
      <c r="E29206" t="s">
        <v>538</v>
      </c>
    </row>
    <row r="29207" spans="1:5" x14ac:dyDescent="0.25">
      <c r="A29207" t="s">
        <v>29367</v>
      </c>
      <c r="B29207" t="s">
        <v>20</v>
      </c>
      <c r="C29207" t="s">
        <v>19</v>
      </c>
      <c r="D29207" t="s">
        <v>33</v>
      </c>
      <c r="E29207" t="s">
        <v>530</v>
      </c>
    </row>
    <row r="29208" spans="1:5" x14ac:dyDescent="0.25">
      <c r="A29208" t="s">
        <v>29472</v>
      </c>
      <c r="B29208" t="s">
        <v>20</v>
      </c>
      <c r="C29208" t="s">
        <v>19</v>
      </c>
      <c r="D29208" t="s">
        <v>33</v>
      </c>
      <c r="E29208" t="s">
        <v>533</v>
      </c>
    </row>
    <row r="29209" spans="1:5" x14ac:dyDescent="0.25">
      <c r="A29209" t="s">
        <v>29369</v>
      </c>
      <c r="B29209" t="s">
        <v>20</v>
      </c>
      <c r="C29209" t="s">
        <v>19</v>
      </c>
      <c r="D29209" t="s">
        <v>33</v>
      </c>
      <c r="E29209" t="s">
        <v>538</v>
      </c>
    </row>
    <row r="29210" spans="1:5" x14ac:dyDescent="0.25">
      <c r="A29210" t="s">
        <v>29370</v>
      </c>
      <c r="B29210" t="s">
        <v>20</v>
      </c>
      <c r="C29210" t="s">
        <v>19</v>
      </c>
      <c r="D29210" t="s">
        <v>33</v>
      </c>
      <c r="E29210" t="s">
        <v>530</v>
      </c>
    </row>
    <row r="29211" spans="1:5" x14ac:dyDescent="0.25">
      <c r="A29211" t="s">
        <v>26883</v>
      </c>
      <c r="B29211" t="s">
        <v>20</v>
      </c>
      <c r="C29211" t="s">
        <v>19</v>
      </c>
      <c r="D29211" t="s">
        <v>33</v>
      </c>
      <c r="E29211" t="s">
        <v>533</v>
      </c>
    </row>
    <row r="29212" spans="1:5" x14ac:dyDescent="0.25">
      <c r="A29212" t="s">
        <v>29372</v>
      </c>
      <c r="B29212" t="s">
        <v>20</v>
      </c>
      <c r="C29212" t="s">
        <v>19</v>
      </c>
      <c r="D29212" t="s">
        <v>33</v>
      </c>
      <c r="E29212" t="s">
        <v>530</v>
      </c>
    </row>
    <row r="29213" spans="1:5" x14ac:dyDescent="0.25">
      <c r="A29213" t="s">
        <v>28148</v>
      </c>
      <c r="B29213" t="s">
        <v>20</v>
      </c>
      <c r="C29213" t="s">
        <v>19</v>
      </c>
      <c r="D29213" t="s">
        <v>33</v>
      </c>
      <c r="E29213" t="s">
        <v>553</v>
      </c>
    </row>
    <row r="29214" spans="1:5" x14ac:dyDescent="0.25">
      <c r="A29214" t="s">
        <v>29374</v>
      </c>
      <c r="B29214" t="s">
        <v>20</v>
      </c>
      <c r="C29214" t="s">
        <v>19</v>
      </c>
      <c r="D29214" t="s">
        <v>33</v>
      </c>
      <c r="E29214" t="s">
        <v>551</v>
      </c>
    </row>
    <row r="29215" spans="1:5" x14ac:dyDescent="0.25">
      <c r="A29215" t="s">
        <v>29375</v>
      </c>
      <c r="B29215" t="s">
        <v>20</v>
      </c>
      <c r="C29215" t="s">
        <v>19</v>
      </c>
      <c r="D29215" t="s">
        <v>33</v>
      </c>
      <c r="E29215" t="s">
        <v>530</v>
      </c>
    </row>
    <row r="29216" spans="1:5" x14ac:dyDescent="0.25">
      <c r="A29216" t="s">
        <v>26884</v>
      </c>
      <c r="B29216" t="s">
        <v>20</v>
      </c>
      <c r="C29216" t="s">
        <v>19</v>
      </c>
      <c r="D29216" t="s">
        <v>33</v>
      </c>
      <c r="E29216" t="s">
        <v>533</v>
      </c>
    </row>
    <row r="29217" spans="1:5" x14ac:dyDescent="0.25">
      <c r="A29217" t="s">
        <v>29377</v>
      </c>
      <c r="B29217" t="s">
        <v>20</v>
      </c>
      <c r="C29217" t="s">
        <v>22</v>
      </c>
      <c r="D29217" t="s">
        <v>33</v>
      </c>
      <c r="E29217" t="s">
        <v>693</v>
      </c>
    </row>
    <row r="29218" spans="1:5" x14ac:dyDescent="0.25">
      <c r="A29218" t="s">
        <v>29378</v>
      </c>
      <c r="B29218" t="s">
        <v>16</v>
      </c>
      <c r="C29218" t="s">
        <v>17</v>
      </c>
      <c r="D29218" t="s">
        <v>33</v>
      </c>
      <c r="E29218" t="s">
        <v>653</v>
      </c>
    </row>
    <row r="29219" spans="1:5" x14ac:dyDescent="0.25">
      <c r="A29219" t="s">
        <v>16980</v>
      </c>
      <c r="B29219" t="s">
        <v>20</v>
      </c>
      <c r="C29219" t="s">
        <v>19</v>
      </c>
      <c r="D29219" t="s">
        <v>33</v>
      </c>
      <c r="E29219" t="s">
        <v>533</v>
      </c>
    </row>
    <row r="29220" spans="1:5" x14ac:dyDescent="0.25">
      <c r="A29220" t="s">
        <v>29380</v>
      </c>
      <c r="B29220" t="s">
        <v>20</v>
      </c>
      <c r="C29220" t="s">
        <v>21</v>
      </c>
      <c r="D29220" t="s">
        <v>33</v>
      </c>
      <c r="E29220" t="s">
        <v>582</v>
      </c>
    </row>
    <row r="29221" spans="1:5" x14ac:dyDescent="0.25">
      <c r="A29221" t="s">
        <v>18268</v>
      </c>
      <c r="B29221" t="s">
        <v>20</v>
      </c>
      <c r="C29221" t="s">
        <v>19</v>
      </c>
      <c r="D29221" t="s">
        <v>33</v>
      </c>
      <c r="E29221" t="s">
        <v>533</v>
      </c>
    </row>
    <row r="29222" spans="1:5" x14ac:dyDescent="0.25">
      <c r="A29222" t="s">
        <v>29382</v>
      </c>
      <c r="B29222" t="s">
        <v>20</v>
      </c>
      <c r="C29222" t="s">
        <v>19</v>
      </c>
      <c r="D29222" t="s">
        <v>33</v>
      </c>
      <c r="E29222" t="s">
        <v>538</v>
      </c>
    </row>
    <row r="29223" spans="1:5" x14ac:dyDescent="0.25">
      <c r="A29223" t="s">
        <v>19262</v>
      </c>
      <c r="B29223" t="s">
        <v>20</v>
      </c>
      <c r="C29223" t="s">
        <v>19</v>
      </c>
      <c r="D29223" t="s">
        <v>33</v>
      </c>
      <c r="E29223" t="s">
        <v>533</v>
      </c>
    </row>
    <row r="29224" spans="1:5" x14ac:dyDescent="0.25">
      <c r="A29224" t="s">
        <v>29384</v>
      </c>
      <c r="B29224" t="s">
        <v>20</v>
      </c>
      <c r="C29224" t="s">
        <v>25</v>
      </c>
      <c r="D29224" t="s">
        <v>33</v>
      </c>
      <c r="E29224" t="s">
        <v>815</v>
      </c>
    </row>
    <row r="29225" spans="1:5" x14ac:dyDescent="0.25">
      <c r="A29225" t="s">
        <v>7852</v>
      </c>
      <c r="B29225" t="s">
        <v>20</v>
      </c>
      <c r="C29225" t="s">
        <v>19</v>
      </c>
      <c r="D29225" t="s">
        <v>33</v>
      </c>
      <c r="E29225" t="s">
        <v>533</v>
      </c>
    </row>
    <row r="29226" spans="1:5" x14ac:dyDescent="0.25">
      <c r="A29226" t="s">
        <v>29386</v>
      </c>
      <c r="B29226" t="s">
        <v>20</v>
      </c>
      <c r="C29226" t="s">
        <v>19</v>
      </c>
      <c r="D29226" t="s">
        <v>33</v>
      </c>
      <c r="E29226" t="s">
        <v>538</v>
      </c>
    </row>
    <row r="29227" spans="1:5" x14ac:dyDescent="0.25">
      <c r="A29227" t="s">
        <v>29387</v>
      </c>
      <c r="B29227" t="s">
        <v>20</v>
      </c>
      <c r="C29227" t="s">
        <v>19</v>
      </c>
      <c r="D29227" t="s">
        <v>33</v>
      </c>
      <c r="E29227" t="s">
        <v>530</v>
      </c>
    </row>
    <row r="29228" spans="1:5" x14ac:dyDescent="0.25">
      <c r="A29228" t="s">
        <v>20150</v>
      </c>
      <c r="B29228" t="s">
        <v>20</v>
      </c>
      <c r="C29228" t="s">
        <v>19</v>
      </c>
      <c r="D29228" t="s">
        <v>33</v>
      </c>
      <c r="E29228" t="s">
        <v>533</v>
      </c>
    </row>
    <row r="29229" spans="1:5" x14ac:dyDescent="0.25">
      <c r="A29229" t="s">
        <v>20490</v>
      </c>
      <c r="B29229" t="s">
        <v>20</v>
      </c>
      <c r="C29229" t="s">
        <v>19</v>
      </c>
      <c r="D29229" t="s">
        <v>33</v>
      </c>
      <c r="E29229" t="s">
        <v>533</v>
      </c>
    </row>
    <row r="29230" spans="1:5" x14ac:dyDescent="0.25">
      <c r="A29230" t="s">
        <v>7216</v>
      </c>
      <c r="B29230" t="s">
        <v>20</v>
      </c>
      <c r="C29230" t="s">
        <v>19</v>
      </c>
      <c r="D29230" t="s">
        <v>33</v>
      </c>
      <c r="E29230" t="s">
        <v>533</v>
      </c>
    </row>
    <row r="29231" spans="1:5" x14ac:dyDescent="0.25">
      <c r="A29231" t="s">
        <v>7211</v>
      </c>
      <c r="B29231" t="s">
        <v>20</v>
      </c>
      <c r="C29231" t="s">
        <v>19</v>
      </c>
      <c r="D29231" t="s">
        <v>33</v>
      </c>
      <c r="E29231" t="s">
        <v>533</v>
      </c>
    </row>
    <row r="29232" spans="1:5" x14ac:dyDescent="0.25">
      <c r="A29232" t="s">
        <v>29392</v>
      </c>
      <c r="B29232" t="s">
        <v>20</v>
      </c>
      <c r="C29232" t="s">
        <v>19</v>
      </c>
      <c r="D29232" t="s">
        <v>33</v>
      </c>
      <c r="E29232" t="s">
        <v>595</v>
      </c>
    </row>
    <row r="29233" spans="1:5" x14ac:dyDescent="0.25">
      <c r="A29233" t="s">
        <v>29393</v>
      </c>
      <c r="B29233" t="s">
        <v>20</v>
      </c>
      <c r="C29233" t="s">
        <v>19</v>
      </c>
      <c r="D29233" t="s">
        <v>33</v>
      </c>
      <c r="E29233" t="s">
        <v>538</v>
      </c>
    </row>
    <row r="29234" spans="1:5" x14ac:dyDescent="0.25">
      <c r="A29234" t="s">
        <v>29394</v>
      </c>
      <c r="B29234" t="s">
        <v>20</v>
      </c>
      <c r="C29234" t="s">
        <v>19</v>
      </c>
      <c r="D29234" t="s">
        <v>33</v>
      </c>
      <c r="E29234" t="s">
        <v>595</v>
      </c>
    </row>
    <row r="29235" spans="1:5" x14ac:dyDescent="0.25">
      <c r="A29235" t="s">
        <v>29395</v>
      </c>
      <c r="B29235" t="s">
        <v>20</v>
      </c>
      <c r="C29235" t="s">
        <v>19</v>
      </c>
      <c r="D29235" t="s">
        <v>33</v>
      </c>
      <c r="E29235" t="s">
        <v>538</v>
      </c>
    </row>
    <row r="29236" spans="1:5" x14ac:dyDescent="0.25">
      <c r="A29236" t="s">
        <v>26880</v>
      </c>
      <c r="B29236" t="s">
        <v>20</v>
      </c>
      <c r="C29236" t="s">
        <v>19</v>
      </c>
      <c r="D29236" t="s">
        <v>33</v>
      </c>
      <c r="E29236" t="s">
        <v>533</v>
      </c>
    </row>
    <row r="29237" spans="1:5" x14ac:dyDescent="0.25">
      <c r="A29237" t="s">
        <v>29397</v>
      </c>
      <c r="B29237" t="s">
        <v>20</v>
      </c>
      <c r="C29237" t="s">
        <v>19</v>
      </c>
      <c r="D29237" t="s">
        <v>33</v>
      </c>
      <c r="E29237" t="s">
        <v>786</v>
      </c>
    </row>
    <row r="29238" spans="1:5" x14ac:dyDescent="0.25">
      <c r="A29238" t="s">
        <v>43919</v>
      </c>
      <c r="B29238" t="s">
        <v>20</v>
      </c>
      <c r="C29238" t="s">
        <v>19</v>
      </c>
      <c r="D29238" t="s">
        <v>65</v>
      </c>
      <c r="E29238" t="s">
        <v>589</v>
      </c>
    </row>
    <row r="29239" spans="1:5" x14ac:dyDescent="0.25">
      <c r="A29239" t="s">
        <v>43920</v>
      </c>
      <c r="B29239" t="s">
        <v>20</v>
      </c>
      <c r="C29239" t="s">
        <v>19</v>
      </c>
      <c r="D29239" t="s">
        <v>65</v>
      </c>
      <c r="E29239" t="s">
        <v>589</v>
      </c>
    </row>
    <row r="29240" spans="1:5" x14ac:dyDescent="0.25">
      <c r="A29240" t="s">
        <v>43921</v>
      </c>
      <c r="B29240" t="s">
        <v>20</v>
      </c>
      <c r="C29240" t="s">
        <v>19</v>
      </c>
      <c r="D29240" t="s">
        <v>65</v>
      </c>
      <c r="E29240" t="s">
        <v>589</v>
      </c>
    </row>
    <row r="29241" spans="1:5" x14ac:dyDescent="0.25">
      <c r="A29241" t="s">
        <v>27063</v>
      </c>
      <c r="B29241" t="s">
        <v>20</v>
      </c>
      <c r="C29241" t="s">
        <v>19</v>
      </c>
      <c r="D29241" t="s">
        <v>33</v>
      </c>
      <c r="E29241" t="s">
        <v>553</v>
      </c>
    </row>
    <row r="29242" spans="1:5" x14ac:dyDescent="0.25">
      <c r="A29242" t="s">
        <v>29399</v>
      </c>
      <c r="B29242" t="s">
        <v>20</v>
      </c>
      <c r="C29242" t="s">
        <v>19</v>
      </c>
      <c r="D29242" t="s">
        <v>65</v>
      </c>
      <c r="E29242" t="s">
        <v>772</v>
      </c>
    </row>
    <row r="29243" spans="1:5" x14ac:dyDescent="0.25">
      <c r="A29243" t="s">
        <v>29400</v>
      </c>
      <c r="B29243" t="s">
        <v>16</v>
      </c>
      <c r="C29243" t="s">
        <v>15</v>
      </c>
      <c r="D29243" t="s">
        <v>33</v>
      </c>
      <c r="E29243" t="s">
        <v>745</v>
      </c>
    </row>
    <row r="29244" spans="1:5" x14ac:dyDescent="0.25">
      <c r="A29244" t="s">
        <v>29401</v>
      </c>
      <c r="B29244" t="s">
        <v>16</v>
      </c>
      <c r="C29244" t="s">
        <v>15</v>
      </c>
      <c r="D29244" t="s">
        <v>33</v>
      </c>
      <c r="E29244" t="s">
        <v>745</v>
      </c>
    </row>
    <row r="29245" spans="1:5" x14ac:dyDescent="0.25">
      <c r="A29245" t="s">
        <v>29402</v>
      </c>
      <c r="B29245" t="s">
        <v>16</v>
      </c>
      <c r="C29245" t="s">
        <v>15</v>
      </c>
      <c r="D29245" t="s">
        <v>33</v>
      </c>
      <c r="E29245" t="s">
        <v>561</v>
      </c>
    </row>
    <row r="29246" spans="1:5" x14ac:dyDescent="0.25">
      <c r="A29246" t="s">
        <v>29403</v>
      </c>
      <c r="B29246" t="s">
        <v>16</v>
      </c>
      <c r="C29246" t="s">
        <v>15</v>
      </c>
      <c r="D29246" t="s">
        <v>33</v>
      </c>
      <c r="E29246" t="s">
        <v>561</v>
      </c>
    </row>
    <row r="29247" spans="1:5" x14ac:dyDescent="0.25">
      <c r="A29247" t="s">
        <v>29404</v>
      </c>
      <c r="B29247" t="s">
        <v>16</v>
      </c>
      <c r="C29247" t="s">
        <v>15</v>
      </c>
      <c r="D29247" t="s">
        <v>33</v>
      </c>
      <c r="E29247" t="s">
        <v>696</v>
      </c>
    </row>
    <row r="29248" spans="1:5" x14ac:dyDescent="0.25">
      <c r="A29248" t="s">
        <v>27062</v>
      </c>
      <c r="B29248" t="s">
        <v>20</v>
      </c>
      <c r="C29248" t="s">
        <v>19</v>
      </c>
      <c r="D29248" t="s">
        <v>33</v>
      </c>
      <c r="E29248" t="s">
        <v>553</v>
      </c>
    </row>
    <row r="29249" spans="1:5" x14ac:dyDescent="0.25">
      <c r="A29249" t="s">
        <v>29406</v>
      </c>
      <c r="B29249" t="s">
        <v>16</v>
      </c>
      <c r="C29249" t="s">
        <v>15</v>
      </c>
      <c r="D29249" t="s">
        <v>33</v>
      </c>
      <c r="E29249" t="s">
        <v>745</v>
      </c>
    </row>
    <row r="29250" spans="1:5" x14ac:dyDescent="0.25">
      <c r="A29250" t="s">
        <v>29407</v>
      </c>
      <c r="B29250" t="s">
        <v>16</v>
      </c>
      <c r="C29250" t="s">
        <v>15</v>
      </c>
      <c r="D29250" t="s">
        <v>33</v>
      </c>
      <c r="E29250" t="s">
        <v>659</v>
      </c>
    </row>
    <row r="29251" spans="1:5" x14ac:dyDescent="0.25">
      <c r="A29251" t="s">
        <v>29408</v>
      </c>
      <c r="B29251" t="s">
        <v>16</v>
      </c>
      <c r="C29251" t="s">
        <v>15</v>
      </c>
      <c r="D29251" t="s">
        <v>33</v>
      </c>
      <c r="E29251" t="s">
        <v>1023</v>
      </c>
    </row>
    <row r="29252" spans="1:5" x14ac:dyDescent="0.25">
      <c r="A29252" t="s">
        <v>27061</v>
      </c>
      <c r="B29252" t="s">
        <v>20</v>
      </c>
      <c r="C29252" t="s">
        <v>19</v>
      </c>
      <c r="D29252" t="s">
        <v>33</v>
      </c>
      <c r="E29252" t="s">
        <v>553</v>
      </c>
    </row>
    <row r="29253" spans="1:5" x14ac:dyDescent="0.25">
      <c r="A29253" t="s">
        <v>28771</v>
      </c>
      <c r="B29253" t="s">
        <v>20</v>
      </c>
      <c r="C29253" t="s">
        <v>19</v>
      </c>
      <c r="D29253" t="s">
        <v>33</v>
      </c>
      <c r="E29253" t="s">
        <v>533</v>
      </c>
    </row>
    <row r="29254" spans="1:5" x14ac:dyDescent="0.25">
      <c r="A29254" t="s">
        <v>29411</v>
      </c>
      <c r="B29254" t="s">
        <v>16</v>
      </c>
      <c r="C29254" t="s">
        <v>15</v>
      </c>
      <c r="D29254" t="s">
        <v>33</v>
      </c>
      <c r="E29254" t="s">
        <v>745</v>
      </c>
    </row>
    <row r="29255" spans="1:5" x14ac:dyDescent="0.25">
      <c r="A29255" t="s">
        <v>29412</v>
      </c>
      <c r="B29255" t="s">
        <v>16</v>
      </c>
      <c r="C29255" t="s">
        <v>15</v>
      </c>
      <c r="D29255" t="s">
        <v>33</v>
      </c>
      <c r="E29255" t="s">
        <v>745</v>
      </c>
    </row>
    <row r="29256" spans="1:5" x14ac:dyDescent="0.25">
      <c r="A29256" t="s">
        <v>29413</v>
      </c>
      <c r="B29256" t="s">
        <v>16</v>
      </c>
      <c r="C29256" t="s">
        <v>15</v>
      </c>
      <c r="D29256" t="s">
        <v>33</v>
      </c>
      <c r="E29256" t="s">
        <v>659</v>
      </c>
    </row>
    <row r="29257" spans="1:5" x14ac:dyDescent="0.25">
      <c r="A29257" t="s">
        <v>20256</v>
      </c>
      <c r="B29257" t="s">
        <v>20</v>
      </c>
      <c r="C29257" t="s">
        <v>19</v>
      </c>
      <c r="D29257" t="s">
        <v>33</v>
      </c>
      <c r="E29257" t="s">
        <v>533</v>
      </c>
    </row>
    <row r="29258" spans="1:5" x14ac:dyDescent="0.25">
      <c r="A29258" t="s">
        <v>29415</v>
      </c>
      <c r="B29258" t="s">
        <v>16</v>
      </c>
      <c r="C29258" t="s">
        <v>15</v>
      </c>
      <c r="D29258" t="s">
        <v>33</v>
      </c>
      <c r="E29258" t="s">
        <v>659</v>
      </c>
    </row>
    <row r="29259" spans="1:5" x14ac:dyDescent="0.25">
      <c r="A29259" t="s">
        <v>20488</v>
      </c>
      <c r="B29259" t="s">
        <v>20</v>
      </c>
      <c r="C29259" t="s">
        <v>19</v>
      </c>
      <c r="D29259" t="s">
        <v>33</v>
      </c>
      <c r="E29259" t="s">
        <v>533</v>
      </c>
    </row>
    <row r="29260" spans="1:5" x14ac:dyDescent="0.25">
      <c r="A29260" t="s">
        <v>29417</v>
      </c>
      <c r="B29260" t="s">
        <v>16</v>
      </c>
      <c r="C29260" t="s">
        <v>15</v>
      </c>
      <c r="D29260" t="s">
        <v>69</v>
      </c>
      <c r="E29260" t="s">
        <v>659</v>
      </c>
    </row>
    <row r="29261" spans="1:5" x14ac:dyDescent="0.25">
      <c r="A29261" t="s">
        <v>29418</v>
      </c>
      <c r="B29261" t="s">
        <v>16</v>
      </c>
      <c r="C29261" t="s">
        <v>15</v>
      </c>
      <c r="D29261" t="s">
        <v>69</v>
      </c>
      <c r="E29261" t="s">
        <v>561</v>
      </c>
    </row>
    <row r="29262" spans="1:5" x14ac:dyDescent="0.25">
      <c r="A29262" t="s">
        <v>29419</v>
      </c>
      <c r="B29262" t="s">
        <v>16</v>
      </c>
      <c r="C29262" t="s">
        <v>15</v>
      </c>
      <c r="D29262" t="s">
        <v>69</v>
      </c>
      <c r="E29262" t="s">
        <v>561</v>
      </c>
    </row>
    <row r="29263" spans="1:5" x14ac:dyDescent="0.25">
      <c r="A29263" t="s">
        <v>29420</v>
      </c>
      <c r="B29263" t="s">
        <v>16</v>
      </c>
      <c r="C29263" t="s">
        <v>15</v>
      </c>
      <c r="D29263" t="s">
        <v>69</v>
      </c>
      <c r="E29263" t="s">
        <v>659</v>
      </c>
    </row>
    <row r="29264" spans="1:5" x14ac:dyDescent="0.25">
      <c r="A29264" t="s">
        <v>24678</v>
      </c>
      <c r="B29264" t="s">
        <v>20</v>
      </c>
      <c r="C29264" t="s">
        <v>19</v>
      </c>
      <c r="D29264" t="s">
        <v>33</v>
      </c>
      <c r="E29264" t="s">
        <v>533</v>
      </c>
    </row>
    <row r="29265" spans="1:5" x14ac:dyDescent="0.25">
      <c r="A29265" t="s">
        <v>29422</v>
      </c>
      <c r="B29265" t="s">
        <v>16</v>
      </c>
      <c r="C29265" t="s">
        <v>17</v>
      </c>
      <c r="D29265" t="s">
        <v>33</v>
      </c>
      <c r="E29265" t="s">
        <v>653</v>
      </c>
    </row>
    <row r="29266" spans="1:5" x14ac:dyDescent="0.25">
      <c r="A29266" t="s">
        <v>29423</v>
      </c>
      <c r="B29266" t="s">
        <v>20</v>
      </c>
      <c r="C29266" t="s">
        <v>19</v>
      </c>
      <c r="D29266" t="s">
        <v>65</v>
      </c>
      <c r="E29266" t="s">
        <v>502</v>
      </c>
    </row>
    <row r="29267" spans="1:5" x14ac:dyDescent="0.25">
      <c r="A29267" t="s">
        <v>26927</v>
      </c>
      <c r="B29267" t="s">
        <v>20</v>
      </c>
      <c r="C29267" t="s">
        <v>19</v>
      </c>
      <c r="D29267" t="s">
        <v>33</v>
      </c>
      <c r="E29267" t="s">
        <v>533</v>
      </c>
    </row>
    <row r="29268" spans="1:5" x14ac:dyDescent="0.25">
      <c r="A29268" t="s">
        <v>7213</v>
      </c>
      <c r="B29268" t="s">
        <v>20</v>
      </c>
      <c r="C29268" t="s">
        <v>19</v>
      </c>
      <c r="D29268" t="s">
        <v>33</v>
      </c>
      <c r="E29268" t="s">
        <v>533</v>
      </c>
    </row>
    <row r="29269" spans="1:5" x14ac:dyDescent="0.25">
      <c r="A29269" t="s">
        <v>26668</v>
      </c>
      <c r="B29269" t="s">
        <v>20</v>
      </c>
      <c r="C29269" t="s">
        <v>19</v>
      </c>
      <c r="D29269" t="s">
        <v>33</v>
      </c>
      <c r="E29269" t="s">
        <v>533</v>
      </c>
    </row>
    <row r="29270" spans="1:5" x14ac:dyDescent="0.25">
      <c r="A29270" t="s">
        <v>22625</v>
      </c>
      <c r="B29270" t="s">
        <v>20</v>
      </c>
      <c r="C29270" t="s">
        <v>19</v>
      </c>
      <c r="D29270" t="s">
        <v>33</v>
      </c>
      <c r="E29270" t="s">
        <v>533</v>
      </c>
    </row>
    <row r="29271" spans="1:5" x14ac:dyDescent="0.25">
      <c r="A29271" t="s">
        <v>29428</v>
      </c>
      <c r="B29271" t="s">
        <v>16</v>
      </c>
      <c r="C29271" t="s">
        <v>17</v>
      </c>
      <c r="D29271" t="s">
        <v>33</v>
      </c>
      <c r="E29271" t="s">
        <v>653</v>
      </c>
    </row>
    <row r="29272" spans="1:5" x14ac:dyDescent="0.25">
      <c r="A29272" t="s">
        <v>26979</v>
      </c>
      <c r="B29272" t="s">
        <v>20</v>
      </c>
      <c r="C29272" t="s">
        <v>19</v>
      </c>
      <c r="D29272" t="s">
        <v>33</v>
      </c>
      <c r="E29272" t="s">
        <v>533</v>
      </c>
    </row>
    <row r="29273" spans="1:5" x14ac:dyDescent="0.25">
      <c r="A29273" t="s">
        <v>22435</v>
      </c>
      <c r="B29273" t="s">
        <v>20</v>
      </c>
      <c r="C29273" t="s">
        <v>19</v>
      </c>
      <c r="D29273" t="s">
        <v>33</v>
      </c>
      <c r="E29273" t="s">
        <v>533</v>
      </c>
    </row>
    <row r="29274" spans="1:5" x14ac:dyDescent="0.25">
      <c r="A29274" t="s">
        <v>27060</v>
      </c>
      <c r="B29274" t="s">
        <v>20</v>
      </c>
      <c r="C29274" t="s">
        <v>19</v>
      </c>
      <c r="D29274" t="s">
        <v>33</v>
      </c>
      <c r="E29274" t="s">
        <v>553</v>
      </c>
    </row>
    <row r="29275" spans="1:5" x14ac:dyDescent="0.25">
      <c r="A29275" t="s">
        <v>29432</v>
      </c>
      <c r="B29275" t="s">
        <v>20</v>
      </c>
      <c r="C29275" t="s">
        <v>19</v>
      </c>
      <c r="D29275" t="s">
        <v>33</v>
      </c>
      <c r="E29275" t="s">
        <v>562</v>
      </c>
    </row>
    <row r="29276" spans="1:5" x14ac:dyDescent="0.25">
      <c r="A29276" t="s">
        <v>29433</v>
      </c>
      <c r="B29276" t="s">
        <v>16</v>
      </c>
      <c r="C29276" t="s">
        <v>17</v>
      </c>
      <c r="D29276" t="s">
        <v>33</v>
      </c>
      <c r="E29276" t="s">
        <v>653</v>
      </c>
    </row>
    <row r="29277" spans="1:5" x14ac:dyDescent="0.25">
      <c r="A29277" t="s">
        <v>25951</v>
      </c>
      <c r="B29277" t="s">
        <v>20</v>
      </c>
      <c r="C29277" t="s">
        <v>19</v>
      </c>
      <c r="D29277" t="s">
        <v>33</v>
      </c>
      <c r="E29277" t="s">
        <v>533</v>
      </c>
    </row>
    <row r="29278" spans="1:5" x14ac:dyDescent="0.25">
      <c r="A29278" t="s">
        <v>27059</v>
      </c>
      <c r="B29278" t="s">
        <v>20</v>
      </c>
      <c r="C29278" t="s">
        <v>19</v>
      </c>
      <c r="D29278" t="s">
        <v>33</v>
      </c>
      <c r="E29278" t="s">
        <v>553</v>
      </c>
    </row>
    <row r="29279" spans="1:5" x14ac:dyDescent="0.25">
      <c r="A29279" t="s">
        <v>29436</v>
      </c>
      <c r="B29279" t="s">
        <v>20</v>
      </c>
      <c r="C29279" t="s">
        <v>19</v>
      </c>
      <c r="D29279" t="s">
        <v>65</v>
      </c>
      <c r="E29279" t="s">
        <v>530</v>
      </c>
    </row>
    <row r="29280" spans="1:5" x14ac:dyDescent="0.25">
      <c r="A29280" t="s">
        <v>29437</v>
      </c>
      <c r="B29280" t="s">
        <v>16</v>
      </c>
      <c r="C29280" t="s">
        <v>17</v>
      </c>
      <c r="D29280" t="s">
        <v>33</v>
      </c>
      <c r="E29280" t="s">
        <v>653</v>
      </c>
    </row>
    <row r="29281" spans="1:5" x14ac:dyDescent="0.25">
      <c r="A29281" t="s">
        <v>27065</v>
      </c>
      <c r="B29281" t="s">
        <v>20</v>
      </c>
      <c r="C29281" t="s">
        <v>19</v>
      </c>
      <c r="D29281" t="s">
        <v>33</v>
      </c>
      <c r="E29281" t="s">
        <v>553</v>
      </c>
    </row>
    <row r="29282" spans="1:5" x14ac:dyDescent="0.25">
      <c r="A29282" t="s">
        <v>19584</v>
      </c>
      <c r="B29282" t="s">
        <v>20</v>
      </c>
      <c r="C29282" t="s">
        <v>19</v>
      </c>
      <c r="D29282" t="s">
        <v>33</v>
      </c>
      <c r="E29282" t="s">
        <v>533</v>
      </c>
    </row>
    <row r="29283" spans="1:5" x14ac:dyDescent="0.25">
      <c r="A29283" t="s">
        <v>29440</v>
      </c>
      <c r="B29283" t="s">
        <v>20</v>
      </c>
      <c r="C29283" t="s">
        <v>19</v>
      </c>
      <c r="D29283" t="s">
        <v>33</v>
      </c>
      <c r="E29283" t="s">
        <v>562</v>
      </c>
    </row>
    <row r="29284" spans="1:5" x14ac:dyDescent="0.25">
      <c r="A29284" t="s">
        <v>27064</v>
      </c>
      <c r="B29284" t="s">
        <v>20</v>
      </c>
      <c r="C29284" t="s">
        <v>19</v>
      </c>
      <c r="D29284" t="s">
        <v>33</v>
      </c>
      <c r="E29284" t="s">
        <v>553</v>
      </c>
    </row>
    <row r="29285" spans="1:5" x14ac:dyDescent="0.25">
      <c r="A29285" t="s">
        <v>13648</v>
      </c>
      <c r="B29285" t="s">
        <v>20</v>
      </c>
      <c r="C29285" t="s">
        <v>19</v>
      </c>
      <c r="D29285" t="s">
        <v>33</v>
      </c>
      <c r="E29285" t="s">
        <v>533</v>
      </c>
    </row>
    <row r="29286" spans="1:5" x14ac:dyDescent="0.25">
      <c r="A29286" t="s">
        <v>29443</v>
      </c>
      <c r="B29286" t="s">
        <v>20</v>
      </c>
      <c r="C29286" t="s">
        <v>19</v>
      </c>
      <c r="D29286" t="s">
        <v>33</v>
      </c>
      <c r="E29286" t="s">
        <v>538</v>
      </c>
    </row>
    <row r="29287" spans="1:5" x14ac:dyDescent="0.25">
      <c r="A29287" t="s">
        <v>5143</v>
      </c>
      <c r="B29287" t="s">
        <v>20</v>
      </c>
      <c r="C29287" t="s">
        <v>19</v>
      </c>
      <c r="D29287" t="s">
        <v>33</v>
      </c>
      <c r="E29287" t="s">
        <v>533</v>
      </c>
    </row>
    <row r="29288" spans="1:5" x14ac:dyDescent="0.25">
      <c r="A29288" t="s">
        <v>29445</v>
      </c>
      <c r="B29288" t="s">
        <v>20</v>
      </c>
      <c r="C29288" t="s">
        <v>19</v>
      </c>
      <c r="D29288" t="s">
        <v>33</v>
      </c>
      <c r="E29288" t="s">
        <v>538</v>
      </c>
    </row>
    <row r="29289" spans="1:5" x14ac:dyDescent="0.25">
      <c r="A29289" t="s">
        <v>29446</v>
      </c>
      <c r="B29289" t="s">
        <v>16</v>
      </c>
      <c r="C29289" t="s">
        <v>17</v>
      </c>
      <c r="D29289" t="s">
        <v>33</v>
      </c>
      <c r="E29289" t="s">
        <v>653</v>
      </c>
    </row>
    <row r="29290" spans="1:5" x14ac:dyDescent="0.25">
      <c r="A29290" t="s">
        <v>29447</v>
      </c>
      <c r="B29290" t="s">
        <v>16</v>
      </c>
      <c r="C29290" t="s">
        <v>17</v>
      </c>
      <c r="D29290" t="s">
        <v>33</v>
      </c>
      <c r="E29290" t="s">
        <v>650</v>
      </c>
    </row>
    <row r="29291" spans="1:5" x14ac:dyDescent="0.25">
      <c r="A29291" t="s">
        <v>27398</v>
      </c>
      <c r="B29291" t="s">
        <v>20</v>
      </c>
      <c r="C29291" t="s">
        <v>19</v>
      </c>
      <c r="D29291" t="s">
        <v>33</v>
      </c>
      <c r="E29291" t="s">
        <v>533</v>
      </c>
    </row>
    <row r="29292" spans="1:5" x14ac:dyDescent="0.25">
      <c r="A29292" t="s">
        <v>29449</v>
      </c>
      <c r="B29292" t="s">
        <v>20</v>
      </c>
      <c r="C29292" t="s">
        <v>19</v>
      </c>
      <c r="D29292" t="s">
        <v>33</v>
      </c>
      <c r="E29292" t="s">
        <v>538</v>
      </c>
    </row>
    <row r="29293" spans="1:5" x14ac:dyDescent="0.25">
      <c r="A29293" t="s">
        <v>20021</v>
      </c>
      <c r="B29293" t="s">
        <v>20</v>
      </c>
      <c r="C29293" t="s">
        <v>19</v>
      </c>
      <c r="D29293" t="s">
        <v>65</v>
      </c>
      <c r="E29293" t="s">
        <v>533</v>
      </c>
    </row>
    <row r="29294" spans="1:5" x14ac:dyDescent="0.25">
      <c r="A29294" t="s">
        <v>29451</v>
      </c>
      <c r="B29294" t="s">
        <v>20</v>
      </c>
      <c r="C29294" t="s">
        <v>19</v>
      </c>
      <c r="D29294" t="s">
        <v>33</v>
      </c>
      <c r="E29294" t="s">
        <v>538</v>
      </c>
    </row>
    <row r="29295" spans="1:5" x14ac:dyDescent="0.25">
      <c r="A29295" t="s">
        <v>11971</v>
      </c>
      <c r="B29295" t="s">
        <v>20</v>
      </c>
      <c r="C29295" t="s">
        <v>19</v>
      </c>
      <c r="D29295" t="s">
        <v>33</v>
      </c>
      <c r="E29295" t="s">
        <v>533</v>
      </c>
    </row>
    <row r="29296" spans="1:5" x14ac:dyDescent="0.25">
      <c r="A29296" t="s">
        <v>29453</v>
      </c>
      <c r="B29296" t="s">
        <v>16</v>
      </c>
      <c r="C29296" t="s">
        <v>17</v>
      </c>
      <c r="D29296" t="s">
        <v>33</v>
      </c>
      <c r="E29296" t="s">
        <v>653</v>
      </c>
    </row>
    <row r="29297" spans="1:5" x14ac:dyDescent="0.25">
      <c r="A29297" t="s">
        <v>9572</v>
      </c>
      <c r="B29297" t="s">
        <v>20</v>
      </c>
      <c r="C29297" t="s">
        <v>19</v>
      </c>
      <c r="D29297" t="s">
        <v>33</v>
      </c>
      <c r="E29297" t="s">
        <v>533</v>
      </c>
    </row>
    <row r="29298" spans="1:5" x14ac:dyDescent="0.25">
      <c r="A29298" t="s">
        <v>29455</v>
      </c>
      <c r="B29298" t="s">
        <v>20</v>
      </c>
      <c r="C29298" t="s">
        <v>21</v>
      </c>
      <c r="D29298" t="s">
        <v>33</v>
      </c>
      <c r="E29298" t="s">
        <v>581</v>
      </c>
    </row>
    <row r="29299" spans="1:5" x14ac:dyDescent="0.25">
      <c r="A29299" t="s">
        <v>15683</v>
      </c>
      <c r="B29299" t="s">
        <v>20</v>
      </c>
      <c r="C29299" t="s">
        <v>19</v>
      </c>
      <c r="D29299" t="s">
        <v>33</v>
      </c>
      <c r="E29299" t="s">
        <v>553</v>
      </c>
    </row>
    <row r="29300" spans="1:5" x14ac:dyDescent="0.25">
      <c r="A29300" t="s">
        <v>29457</v>
      </c>
      <c r="B29300" t="s">
        <v>20</v>
      </c>
      <c r="C29300" t="s">
        <v>21</v>
      </c>
      <c r="D29300" t="s">
        <v>33</v>
      </c>
      <c r="E29300" t="s">
        <v>582</v>
      </c>
    </row>
    <row r="29301" spans="1:5" x14ac:dyDescent="0.25">
      <c r="A29301" t="s">
        <v>20741</v>
      </c>
      <c r="B29301" t="s">
        <v>20</v>
      </c>
      <c r="C29301" t="s">
        <v>19</v>
      </c>
      <c r="D29301" t="s">
        <v>33</v>
      </c>
      <c r="E29301" t="s">
        <v>533</v>
      </c>
    </row>
    <row r="29302" spans="1:5" x14ac:dyDescent="0.25">
      <c r="A29302" t="s">
        <v>17406</v>
      </c>
      <c r="B29302" t="s">
        <v>20</v>
      </c>
      <c r="C29302" t="s">
        <v>19</v>
      </c>
      <c r="D29302" t="s">
        <v>33</v>
      </c>
      <c r="E29302" t="s">
        <v>533</v>
      </c>
    </row>
    <row r="29303" spans="1:5" x14ac:dyDescent="0.25">
      <c r="A29303" t="s">
        <v>19481</v>
      </c>
      <c r="B29303" t="s">
        <v>20</v>
      </c>
      <c r="C29303" t="s">
        <v>19</v>
      </c>
      <c r="D29303" t="s">
        <v>33</v>
      </c>
      <c r="E29303" t="s">
        <v>533</v>
      </c>
    </row>
    <row r="29304" spans="1:5" x14ac:dyDescent="0.25">
      <c r="A29304" t="s">
        <v>19825</v>
      </c>
      <c r="B29304" t="s">
        <v>20</v>
      </c>
      <c r="C29304" t="s">
        <v>19</v>
      </c>
      <c r="D29304" t="s">
        <v>33</v>
      </c>
      <c r="E29304" t="s">
        <v>533</v>
      </c>
    </row>
    <row r="29305" spans="1:5" x14ac:dyDescent="0.25">
      <c r="A29305" t="s">
        <v>29462</v>
      </c>
      <c r="B29305" t="s">
        <v>20</v>
      </c>
      <c r="C29305" t="s">
        <v>21</v>
      </c>
      <c r="D29305" t="s">
        <v>65</v>
      </c>
      <c r="E29305" t="s">
        <v>582</v>
      </c>
    </row>
    <row r="29306" spans="1:5" x14ac:dyDescent="0.25">
      <c r="A29306" t="s">
        <v>29463</v>
      </c>
      <c r="B29306" t="s">
        <v>16</v>
      </c>
      <c r="C29306" t="s">
        <v>17</v>
      </c>
      <c r="D29306" t="s">
        <v>66</v>
      </c>
      <c r="E29306" t="s">
        <v>653</v>
      </c>
    </row>
    <row r="29307" spans="1:5" x14ac:dyDescent="0.25">
      <c r="A29307" t="s">
        <v>29464</v>
      </c>
      <c r="B29307" t="s">
        <v>20</v>
      </c>
      <c r="C29307" t="s">
        <v>19</v>
      </c>
      <c r="D29307" t="s">
        <v>33</v>
      </c>
      <c r="E29307" t="s">
        <v>538</v>
      </c>
    </row>
    <row r="29308" spans="1:5" x14ac:dyDescent="0.25">
      <c r="A29308" t="s">
        <v>28868</v>
      </c>
      <c r="B29308" t="s">
        <v>20</v>
      </c>
      <c r="C29308" t="s">
        <v>19</v>
      </c>
      <c r="D29308" t="s">
        <v>33</v>
      </c>
      <c r="E29308" t="s">
        <v>533</v>
      </c>
    </row>
    <row r="29309" spans="1:5" x14ac:dyDescent="0.25">
      <c r="A29309" t="s">
        <v>13028</v>
      </c>
      <c r="B29309" t="s">
        <v>20</v>
      </c>
      <c r="C29309" t="s">
        <v>19</v>
      </c>
      <c r="D29309" t="s">
        <v>33</v>
      </c>
      <c r="E29309" t="s">
        <v>533</v>
      </c>
    </row>
    <row r="29310" spans="1:5" x14ac:dyDescent="0.25">
      <c r="A29310" t="s">
        <v>29467</v>
      </c>
      <c r="B29310" t="s">
        <v>20</v>
      </c>
      <c r="C29310" t="s">
        <v>19</v>
      </c>
      <c r="D29310" t="s">
        <v>33</v>
      </c>
      <c r="E29310" t="s">
        <v>538</v>
      </c>
    </row>
    <row r="29311" spans="1:5" x14ac:dyDescent="0.25">
      <c r="A29311" t="s">
        <v>12061</v>
      </c>
      <c r="B29311" t="s">
        <v>20</v>
      </c>
      <c r="C29311" t="s">
        <v>19</v>
      </c>
      <c r="D29311" t="s">
        <v>33</v>
      </c>
      <c r="E29311" t="s">
        <v>533</v>
      </c>
    </row>
    <row r="29312" spans="1:5" x14ac:dyDescent="0.25">
      <c r="A29312" t="s">
        <v>29469</v>
      </c>
      <c r="B29312" t="s">
        <v>20</v>
      </c>
      <c r="C29312" t="s">
        <v>19</v>
      </c>
      <c r="D29312" t="s">
        <v>65</v>
      </c>
      <c r="E29312" t="s">
        <v>530</v>
      </c>
    </row>
    <row r="29313" spans="1:5" x14ac:dyDescent="0.25">
      <c r="A29313" t="s">
        <v>3481</v>
      </c>
      <c r="B29313" t="s">
        <v>20</v>
      </c>
      <c r="C29313" t="s">
        <v>19</v>
      </c>
      <c r="D29313" t="s">
        <v>33</v>
      </c>
      <c r="E29313" t="s">
        <v>533</v>
      </c>
    </row>
    <row r="29314" spans="1:5" x14ac:dyDescent="0.25">
      <c r="A29314" t="s">
        <v>24533</v>
      </c>
      <c r="B29314" t="s">
        <v>20</v>
      </c>
      <c r="C29314" t="s">
        <v>19</v>
      </c>
      <c r="D29314" t="s">
        <v>33</v>
      </c>
      <c r="E29314" t="s">
        <v>533</v>
      </c>
    </row>
    <row r="29315" spans="1:5" x14ac:dyDescent="0.25">
      <c r="A29315" t="s">
        <v>26845</v>
      </c>
      <c r="B29315" t="s">
        <v>20</v>
      </c>
      <c r="C29315" t="s">
        <v>19</v>
      </c>
      <c r="D29315" t="s">
        <v>33</v>
      </c>
      <c r="E29315" t="s">
        <v>533</v>
      </c>
    </row>
    <row r="29316" spans="1:5" x14ac:dyDescent="0.25">
      <c r="A29316" t="s">
        <v>29473</v>
      </c>
      <c r="B29316" t="s">
        <v>20</v>
      </c>
      <c r="C29316" t="s">
        <v>19</v>
      </c>
      <c r="D29316" t="s">
        <v>33</v>
      </c>
      <c r="E29316" t="s">
        <v>530</v>
      </c>
    </row>
    <row r="29317" spans="1:5" x14ac:dyDescent="0.25">
      <c r="A29317" t="s">
        <v>27072</v>
      </c>
      <c r="B29317" t="s">
        <v>20</v>
      </c>
      <c r="C29317" t="s">
        <v>19</v>
      </c>
      <c r="D29317" t="s">
        <v>33</v>
      </c>
      <c r="E29317" t="s">
        <v>533</v>
      </c>
    </row>
    <row r="29318" spans="1:5" x14ac:dyDescent="0.25">
      <c r="A29318" t="s">
        <v>9171</v>
      </c>
      <c r="B29318" t="s">
        <v>20</v>
      </c>
      <c r="C29318" t="s">
        <v>19</v>
      </c>
      <c r="D29318" t="s">
        <v>33</v>
      </c>
      <c r="E29318" t="s">
        <v>533</v>
      </c>
    </row>
    <row r="29319" spans="1:5" x14ac:dyDescent="0.25">
      <c r="A29319" t="s">
        <v>29476</v>
      </c>
      <c r="B29319" t="s">
        <v>20</v>
      </c>
      <c r="C29319" t="s">
        <v>21</v>
      </c>
      <c r="D29319" t="s">
        <v>33</v>
      </c>
      <c r="E29319" t="s">
        <v>582</v>
      </c>
    </row>
    <row r="29320" spans="1:5" x14ac:dyDescent="0.25">
      <c r="A29320" t="s">
        <v>9169</v>
      </c>
      <c r="B29320" t="s">
        <v>20</v>
      </c>
      <c r="C29320" t="s">
        <v>19</v>
      </c>
      <c r="D29320" t="s">
        <v>33</v>
      </c>
      <c r="E29320" t="s">
        <v>553</v>
      </c>
    </row>
    <row r="29321" spans="1:5" x14ac:dyDescent="0.25">
      <c r="A29321" t="s">
        <v>6280</v>
      </c>
      <c r="B29321" t="s">
        <v>20</v>
      </c>
      <c r="C29321" t="s">
        <v>19</v>
      </c>
      <c r="D29321" t="s">
        <v>33</v>
      </c>
      <c r="E29321" t="s">
        <v>533</v>
      </c>
    </row>
    <row r="29322" spans="1:5" x14ac:dyDescent="0.25">
      <c r="A29322" t="s">
        <v>29479</v>
      </c>
      <c r="B29322" t="s">
        <v>20</v>
      </c>
      <c r="C29322" t="s">
        <v>19</v>
      </c>
      <c r="D29322" t="s">
        <v>69</v>
      </c>
      <c r="E29322" t="s">
        <v>530</v>
      </c>
    </row>
    <row r="29323" spans="1:5" x14ac:dyDescent="0.25">
      <c r="A29323" t="s">
        <v>14060</v>
      </c>
      <c r="B29323" t="s">
        <v>20</v>
      </c>
      <c r="C29323" t="s">
        <v>19</v>
      </c>
      <c r="D29323" t="s">
        <v>33</v>
      </c>
      <c r="E29323" t="s">
        <v>533</v>
      </c>
    </row>
    <row r="29324" spans="1:5" x14ac:dyDescent="0.25">
      <c r="A29324" t="s">
        <v>29481</v>
      </c>
      <c r="B29324" t="s">
        <v>20</v>
      </c>
      <c r="C29324" t="s">
        <v>19</v>
      </c>
      <c r="D29324" t="s">
        <v>69</v>
      </c>
      <c r="E29324" t="s">
        <v>530</v>
      </c>
    </row>
    <row r="29325" spans="1:5" x14ac:dyDescent="0.25">
      <c r="A29325" t="s">
        <v>29482</v>
      </c>
      <c r="B29325" t="s">
        <v>16</v>
      </c>
      <c r="C29325" t="s">
        <v>17</v>
      </c>
      <c r="D29325" t="s">
        <v>33</v>
      </c>
      <c r="E29325" t="s">
        <v>653</v>
      </c>
    </row>
    <row r="29326" spans="1:5" x14ac:dyDescent="0.25">
      <c r="A29326" t="s">
        <v>29483</v>
      </c>
      <c r="B29326" t="s">
        <v>16</v>
      </c>
      <c r="C29326" t="s">
        <v>17</v>
      </c>
      <c r="D29326" t="s">
        <v>69</v>
      </c>
      <c r="E29326" t="s">
        <v>653</v>
      </c>
    </row>
    <row r="29327" spans="1:5" x14ac:dyDescent="0.25">
      <c r="A29327" t="s">
        <v>29484</v>
      </c>
      <c r="B29327" t="s">
        <v>20</v>
      </c>
      <c r="C29327" t="s">
        <v>19</v>
      </c>
      <c r="D29327" t="s">
        <v>65</v>
      </c>
      <c r="E29327" t="s">
        <v>539</v>
      </c>
    </row>
    <row r="29328" spans="1:5" x14ac:dyDescent="0.25">
      <c r="A29328" t="s">
        <v>29485</v>
      </c>
      <c r="B29328" t="s">
        <v>20</v>
      </c>
      <c r="C29328" t="s">
        <v>19</v>
      </c>
      <c r="D29328" t="s">
        <v>65</v>
      </c>
      <c r="E29328" t="s">
        <v>539</v>
      </c>
    </row>
    <row r="29329" spans="1:5" x14ac:dyDescent="0.25">
      <c r="A29329" t="s">
        <v>24990</v>
      </c>
      <c r="B29329" t="s">
        <v>20</v>
      </c>
      <c r="C29329" t="s">
        <v>19</v>
      </c>
      <c r="D29329" t="s">
        <v>33</v>
      </c>
      <c r="E29329" t="s">
        <v>533</v>
      </c>
    </row>
    <row r="29330" spans="1:5" x14ac:dyDescent="0.25">
      <c r="A29330" t="s">
        <v>29487</v>
      </c>
      <c r="B29330" t="s">
        <v>20</v>
      </c>
      <c r="C29330" t="s">
        <v>21</v>
      </c>
      <c r="D29330" t="s">
        <v>69</v>
      </c>
      <c r="E29330" t="s">
        <v>582</v>
      </c>
    </row>
    <row r="29331" spans="1:5" x14ac:dyDescent="0.25">
      <c r="A29331" t="s">
        <v>6655</v>
      </c>
      <c r="B29331" t="s">
        <v>20</v>
      </c>
      <c r="C29331" t="s">
        <v>19</v>
      </c>
      <c r="D29331" t="s">
        <v>33</v>
      </c>
      <c r="E29331" t="s">
        <v>533</v>
      </c>
    </row>
    <row r="29332" spans="1:5" x14ac:dyDescent="0.25">
      <c r="A29332" t="s">
        <v>26723</v>
      </c>
      <c r="B29332" t="s">
        <v>20</v>
      </c>
      <c r="C29332" t="s">
        <v>19</v>
      </c>
      <c r="D29332" t="s">
        <v>33</v>
      </c>
      <c r="E29332" t="s">
        <v>533</v>
      </c>
    </row>
    <row r="29333" spans="1:5" x14ac:dyDescent="0.25">
      <c r="A29333" t="s">
        <v>29490</v>
      </c>
      <c r="B29333" t="s">
        <v>20</v>
      </c>
      <c r="C29333" t="s">
        <v>19</v>
      </c>
      <c r="D29333" t="s">
        <v>69</v>
      </c>
      <c r="E29333" t="s">
        <v>530</v>
      </c>
    </row>
    <row r="29334" spans="1:5" x14ac:dyDescent="0.25">
      <c r="A29334" t="s">
        <v>43922</v>
      </c>
      <c r="B29334" t="s">
        <v>20</v>
      </c>
      <c r="C29334" t="s">
        <v>19</v>
      </c>
      <c r="D29334" t="s">
        <v>69</v>
      </c>
      <c r="E29334" t="s">
        <v>533</v>
      </c>
    </row>
    <row r="29335" spans="1:5" x14ac:dyDescent="0.25">
      <c r="A29335" t="s">
        <v>29492</v>
      </c>
      <c r="B29335" t="s">
        <v>20</v>
      </c>
      <c r="C29335" t="s">
        <v>19</v>
      </c>
      <c r="D29335" t="s">
        <v>69</v>
      </c>
      <c r="E29335" t="s">
        <v>530</v>
      </c>
    </row>
    <row r="29336" spans="1:5" x14ac:dyDescent="0.25">
      <c r="A29336" t="s">
        <v>6283</v>
      </c>
      <c r="B29336" t="s">
        <v>20</v>
      </c>
      <c r="C29336" t="s">
        <v>19</v>
      </c>
      <c r="D29336" t="s">
        <v>33</v>
      </c>
      <c r="E29336" t="s">
        <v>533</v>
      </c>
    </row>
    <row r="29337" spans="1:5" x14ac:dyDescent="0.25">
      <c r="A29337" t="s">
        <v>43923</v>
      </c>
      <c r="B29337" t="s">
        <v>20</v>
      </c>
      <c r="C29337" t="s">
        <v>19</v>
      </c>
      <c r="D29337" t="s">
        <v>65</v>
      </c>
      <c r="E29337" t="s">
        <v>538</v>
      </c>
    </row>
    <row r="29338" spans="1:5" x14ac:dyDescent="0.25">
      <c r="A29338" t="s">
        <v>26722</v>
      </c>
      <c r="B29338" t="s">
        <v>20</v>
      </c>
      <c r="C29338" t="s">
        <v>19</v>
      </c>
      <c r="D29338" t="s">
        <v>33</v>
      </c>
      <c r="E29338" t="s">
        <v>533</v>
      </c>
    </row>
    <row r="29339" spans="1:5" x14ac:dyDescent="0.25">
      <c r="A29339" t="s">
        <v>43924</v>
      </c>
      <c r="B29339" t="s">
        <v>20</v>
      </c>
      <c r="C29339" t="s">
        <v>19</v>
      </c>
      <c r="D29339" t="s">
        <v>65</v>
      </c>
      <c r="E29339" t="s">
        <v>538</v>
      </c>
    </row>
    <row r="29340" spans="1:5" x14ac:dyDescent="0.25">
      <c r="A29340" t="s">
        <v>29493</v>
      </c>
      <c r="B29340" t="s">
        <v>16</v>
      </c>
      <c r="C29340" t="s">
        <v>17</v>
      </c>
      <c r="D29340" t="s">
        <v>33</v>
      </c>
      <c r="E29340" t="s">
        <v>653</v>
      </c>
    </row>
    <row r="29341" spans="1:5" x14ac:dyDescent="0.25">
      <c r="A29341" t="s">
        <v>29494</v>
      </c>
      <c r="B29341" t="s">
        <v>16</v>
      </c>
      <c r="C29341" t="s">
        <v>17</v>
      </c>
      <c r="D29341" t="s">
        <v>33</v>
      </c>
      <c r="E29341" t="s">
        <v>653</v>
      </c>
    </row>
    <row r="29342" spans="1:5" x14ac:dyDescent="0.25">
      <c r="A29342" t="s">
        <v>22821</v>
      </c>
      <c r="B29342" t="s">
        <v>20</v>
      </c>
      <c r="C29342" t="s">
        <v>19</v>
      </c>
      <c r="D29342" t="s">
        <v>33</v>
      </c>
      <c r="E29342" t="s">
        <v>533</v>
      </c>
    </row>
    <row r="29343" spans="1:5" x14ac:dyDescent="0.25">
      <c r="A29343" t="s">
        <v>29496</v>
      </c>
      <c r="B29343" t="s">
        <v>20</v>
      </c>
      <c r="C29343" t="s">
        <v>19</v>
      </c>
      <c r="D29343" t="s">
        <v>33</v>
      </c>
      <c r="E29343" t="s">
        <v>538</v>
      </c>
    </row>
    <row r="29344" spans="1:5" x14ac:dyDescent="0.25">
      <c r="A29344" t="s">
        <v>29497</v>
      </c>
      <c r="B29344" t="s">
        <v>20</v>
      </c>
      <c r="C29344" t="s">
        <v>19</v>
      </c>
      <c r="D29344" t="s">
        <v>33</v>
      </c>
      <c r="E29344" t="s">
        <v>530</v>
      </c>
    </row>
    <row r="29345" spans="1:5" x14ac:dyDescent="0.25">
      <c r="A29345" t="s">
        <v>3500</v>
      </c>
      <c r="B29345" t="s">
        <v>20</v>
      </c>
      <c r="C29345" t="s">
        <v>19</v>
      </c>
      <c r="D29345" t="s">
        <v>33</v>
      </c>
      <c r="E29345" t="s">
        <v>533</v>
      </c>
    </row>
    <row r="29346" spans="1:5" x14ac:dyDescent="0.25">
      <c r="A29346" t="s">
        <v>29499</v>
      </c>
      <c r="B29346" t="s">
        <v>20</v>
      </c>
      <c r="C29346" t="s">
        <v>19</v>
      </c>
      <c r="D29346" t="s">
        <v>33</v>
      </c>
      <c r="E29346" t="s">
        <v>538</v>
      </c>
    </row>
    <row r="29347" spans="1:5" x14ac:dyDescent="0.25">
      <c r="A29347" t="s">
        <v>29500</v>
      </c>
      <c r="B29347" t="s">
        <v>20</v>
      </c>
      <c r="C29347" t="s">
        <v>19</v>
      </c>
      <c r="D29347" t="s">
        <v>33</v>
      </c>
      <c r="E29347" t="s">
        <v>538</v>
      </c>
    </row>
    <row r="29348" spans="1:5" x14ac:dyDescent="0.25">
      <c r="A29348" t="s">
        <v>24327</v>
      </c>
      <c r="B29348" t="s">
        <v>20</v>
      </c>
      <c r="C29348" t="s">
        <v>19</v>
      </c>
      <c r="D29348" t="s">
        <v>33</v>
      </c>
      <c r="E29348" t="s">
        <v>533</v>
      </c>
    </row>
    <row r="29349" spans="1:5" x14ac:dyDescent="0.25">
      <c r="A29349" t="s">
        <v>17444</v>
      </c>
      <c r="B29349" t="s">
        <v>20</v>
      </c>
      <c r="C29349" t="s">
        <v>19</v>
      </c>
      <c r="D29349" t="s">
        <v>33</v>
      </c>
      <c r="E29349" t="s">
        <v>533</v>
      </c>
    </row>
    <row r="29350" spans="1:5" x14ac:dyDescent="0.25">
      <c r="A29350" t="s">
        <v>29503</v>
      </c>
      <c r="B29350" t="s">
        <v>20</v>
      </c>
      <c r="C29350" t="s">
        <v>19</v>
      </c>
      <c r="D29350" t="s">
        <v>33</v>
      </c>
      <c r="E29350" t="s">
        <v>538</v>
      </c>
    </row>
    <row r="29351" spans="1:5" x14ac:dyDescent="0.25">
      <c r="A29351" t="s">
        <v>24328</v>
      </c>
      <c r="B29351" t="s">
        <v>20</v>
      </c>
      <c r="C29351" t="s">
        <v>19</v>
      </c>
      <c r="D29351" t="s">
        <v>33</v>
      </c>
      <c r="E29351" t="s">
        <v>533</v>
      </c>
    </row>
    <row r="29352" spans="1:5" x14ac:dyDescent="0.25">
      <c r="A29352" t="s">
        <v>29505</v>
      </c>
      <c r="B29352" t="s">
        <v>20</v>
      </c>
      <c r="C29352" t="s">
        <v>22</v>
      </c>
      <c r="D29352" t="s">
        <v>33</v>
      </c>
      <c r="E29352" t="s">
        <v>536</v>
      </c>
    </row>
    <row r="29353" spans="1:5" x14ac:dyDescent="0.25">
      <c r="A29353" t="s">
        <v>24571</v>
      </c>
      <c r="B29353" t="s">
        <v>20</v>
      </c>
      <c r="C29353" t="s">
        <v>19</v>
      </c>
      <c r="D29353" t="s">
        <v>33</v>
      </c>
      <c r="E29353" t="s">
        <v>533</v>
      </c>
    </row>
    <row r="29354" spans="1:5" x14ac:dyDescent="0.25">
      <c r="A29354" t="s">
        <v>29507</v>
      </c>
      <c r="B29354" t="s">
        <v>20</v>
      </c>
      <c r="C29354" t="s">
        <v>21</v>
      </c>
      <c r="D29354" t="s">
        <v>33</v>
      </c>
      <c r="E29354" t="s">
        <v>581</v>
      </c>
    </row>
    <row r="29355" spans="1:5" x14ac:dyDescent="0.25">
      <c r="A29355" t="s">
        <v>26721</v>
      </c>
      <c r="B29355" t="s">
        <v>20</v>
      </c>
      <c r="C29355" t="s">
        <v>19</v>
      </c>
      <c r="D29355" t="s">
        <v>33</v>
      </c>
      <c r="E29355" t="s">
        <v>533</v>
      </c>
    </row>
    <row r="29356" spans="1:5" x14ac:dyDescent="0.25">
      <c r="A29356" t="s">
        <v>29509</v>
      </c>
      <c r="B29356" t="s">
        <v>20</v>
      </c>
      <c r="C29356" t="s">
        <v>19</v>
      </c>
      <c r="D29356" t="s">
        <v>69</v>
      </c>
      <c r="E29356" t="s">
        <v>530</v>
      </c>
    </row>
    <row r="29357" spans="1:5" x14ac:dyDescent="0.25">
      <c r="A29357" t="s">
        <v>11962</v>
      </c>
      <c r="B29357" t="s">
        <v>20</v>
      </c>
      <c r="C29357" t="s">
        <v>19</v>
      </c>
      <c r="D29357" t="s">
        <v>33</v>
      </c>
      <c r="E29357" t="s">
        <v>533</v>
      </c>
    </row>
    <row r="29358" spans="1:5" x14ac:dyDescent="0.25">
      <c r="A29358" t="s">
        <v>29511</v>
      </c>
      <c r="B29358" t="s">
        <v>20</v>
      </c>
      <c r="C29358" t="s">
        <v>21</v>
      </c>
      <c r="D29358" t="s">
        <v>65</v>
      </c>
      <c r="E29358" t="s">
        <v>581</v>
      </c>
    </row>
    <row r="29359" spans="1:5" x14ac:dyDescent="0.25">
      <c r="A29359" t="s">
        <v>29512</v>
      </c>
      <c r="B29359" t="s">
        <v>20</v>
      </c>
      <c r="C29359" t="s">
        <v>19</v>
      </c>
      <c r="D29359" t="s">
        <v>33</v>
      </c>
      <c r="E29359" t="s">
        <v>523</v>
      </c>
    </row>
    <row r="29360" spans="1:5" x14ac:dyDescent="0.25">
      <c r="A29360" t="s">
        <v>16166</v>
      </c>
      <c r="B29360" t="s">
        <v>20</v>
      </c>
      <c r="C29360" t="s">
        <v>19</v>
      </c>
      <c r="D29360" t="s">
        <v>33</v>
      </c>
      <c r="E29360" t="s">
        <v>533</v>
      </c>
    </row>
    <row r="29361" spans="1:5" x14ac:dyDescent="0.25">
      <c r="A29361" t="s">
        <v>29514</v>
      </c>
      <c r="B29361" t="s">
        <v>20</v>
      </c>
      <c r="C29361" t="s">
        <v>19</v>
      </c>
      <c r="D29361" t="s">
        <v>33</v>
      </c>
      <c r="E29361" t="s">
        <v>538</v>
      </c>
    </row>
    <row r="29362" spans="1:5" x14ac:dyDescent="0.25">
      <c r="A29362" t="s">
        <v>17886</v>
      </c>
      <c r="B29362" t="s">
        <v>20</v>
      </c>
      <c r="C29362" t="s">
        <v>19</v>
      </c>
      <c r="D29362" t="s">
        <v>33</v>
      </c>
      <c r="E29362" t="s">
        <v>533</v>
      </c>
    </row>
    <row r="29363" spans="1:5" x14ac:dyDescent="0.25">
      <c r="A29363" t="s">
        <v>29516</v>
      </c>
      <c r="B29363" t="s">
        <v>16</v>
      </c>
      <c r="C29363" t="s">
        <v>15</v>
      </c>
      <c r="D29363" t="s">
        <v>33</v>
      </c>
      <c r="E29363" t="s">
        <v>659</v>
      </c>
    </row>
    <row r="29364" spans="1:5" x14ac:dyDescent="0.25">
      <c r="A29364" t="s">
        <v>19103</v>
      </c>
      <c r="B29364" t="s">
        <v>20</v>
      </c>
      <c r="C29364" t="s">
        <v>19</v>
      </c>
      <c r="D29364" t="s">
        <v>33</v>
      </c>
      <c r="E29364" t="s">
        <v>533</v>
      </c>
    </row>
    <row r="29365" spans="1:5" x14ac:dyDescent="0.25">
      <c r="A29365" t="s">
        <v>29518</v>
      </c>
      <c r="B29365" t="s">
        <v>20</v>
      </c>
      <c r="C29365" t="s">
        <v>19</v>
      </c>
      <c r="D29365" t="s">
        <v>33</v>
      </c>
      <c r="E29365" t="s">
        <v>611</v>
      </c>
    </row>
    <row r="29366" spans="1:5" x14ac:dyDescent="0.25">
      <c r="A29366" t="s">
        <v>8074</v>
      </c>
      <c r="B29366" t="s">
        <v>20</v>
      </c>
      <c r="C29366" t="s">
        <v>19</v>
      </c>
      <c r="D29366" t="s">
        <v>33</v>
      </c>
      <c r="E29366" t="s">
        <v>533</v>
      </c>
    </row>
    <row r="29367" spans="1:5" x14ac:dyDescent="0.25">
      <c r="A29367" t="s">
        <v>17513</v>
      </c>
      <c r="B29367" t="s">
        <v>20</v>
      </c>
      <c r="C29367" t="s">
        <v>19</v>
      </c>
      <c r="D29367" t="s">
        <v>33</v>
      </c>
      <c r="E29367" t="s">
        <v>533</v>
      </c>
    </row>
    <row r="29368" spans="1:5" x14ac:dyDescent="0.25">
      <c r="A29368" t="s">
        <v>3858</v>
      </c>
      <c r="B29368" t="s">
        <v>20</v>
      </c>
      <c r="C29368" t="s">
        <v>19</v>
      </c>
      <c r="D29368" t="s">
        <v>33</v>
      </c>
      <c r="E29368" t="s">
        <v>533</v>
      </c>
    </row>
    <row r="29369" spans="1:5" x14ac:dyDescent="0.25">
      <c r="A29369" t="s">
        <v>29522</v>
      </c>
      <c r="B29369" t="s">
        <v>20</v>
      </c>
      <c r="C29369" t="s">
        <v>21</v>
      </c>
      <c r="D29369" t="s">
        <v>33</v>
      </c>
      <c r="E29369" t="s">
        <v>697</v>
      </c>
    </row>
    <row r="29370" spans="1:5" x14ac:dyDescent="0.25">
      <c r="A29370" t="s">
        <v>29523</v>
      </c>
      <c r="B29370" t="s">
        <v>16</v>
      </c>
      <c r="C29370" t="s">
        <v>17</v>
      </c>
      <c r="D29370" t="s">
        <v>33</v>
      </c>
      <c r="E29370" t="s">
        <v>653</v>
      </c>
    </row>
    <row r="29371" spans="1:5" x14ac:dyDescent="0.25">
      <c r="A29371" t="s">
        <v>29524</v>
      </c>
      <c r="B29371" t="s">
        <v>16</v>
      </c>
      <c r="C29371" t="s">
        <v>17</v>
      </c>
      <c r="D29371" t="s">
        <v>66</v>
      </c>
      <c r="E29371" t="s">
        <v>653</v>
      </c>
    </row>
    <row r="29372" spans="1:5" x14ac:dyDescent="0.25">
      <c r="A29372" t="s">
        <v>19142</v>
      </c>
      <c r="B29372" t="s">
        <v>20</v>
      </c>
      <c r="C29372" t="s">
        <v>19</v>
      </c>
      <c r="D29372" t="s">
        <v>33</v>
      </c>
      <c r="E29372" t="s">
        <v>533</v>
      </c>
    </row>
    <row r="29373" spans="1:5" x14ac:dyDescent="0.25">
      <c r="A29373" t="s">
        <v>29526</v>
      </c>
      <c r="B29373" t="s">
        <v>20</v>
      </c>
      <c r="C29373" t="s">
        <v>19</v>
      </c>
      <c r="D29373" t="s">
        <v>69</v>
      </c>
      <c r="E29373" t="s">
        <v>530</v>
      </c>
    </row>
    <row r="29374" spans="1:5" x14ac:dyDescent="0.25">
      <c r="A29374" t="s">
        <v>22499</v>
      </c>
      <c r="B29374" t="s">
        <v>20</v>
      </c>
      <c r="C29374" t="s">
        <v>19</v>
      </c>
      <c r="D29374" t="s">
        <v>33</v>
      </c>
      <c r="E29374" t="s">
        <v>533</v>
      </c>
    </row>
    <row r="29375" spans="1:5" x14ac:dyDescent="0.25">
      <c r="A29375" t="s">
        <v>29528</v>
      </c>
      <c r="B29375" t="s">
        <v>20</v>
      </c>
      <c r="C29375" t="s">
        <v>21</v>
      </c>
      <c r="D29375" t="s">
        <v>33</v>
      </c>
      <c r="E29375" t="s">
        <v>581</v>
      </c>
    </row>
    <row r="29376" spans="1:5" x14ac:dyDescent="0.25">
      <c r="A29376" t="s">
        <v>7353</v>
      </c>
      <c r="B29376" t="s">
        <v>20</v>
      </c>
      <c r="C29376" t="s">
        <v>19</v>
      </c>
      <c r="D29376" t="s">
        <v>33</v>
      </c>
      <c r="E29376" t="s">
        <v>533</v>
      </c>
    </row>
    <row r="29377" spans="1:5" x14ac:dyDescent="0.25">
      <c r="A29377" t="s">
        <v>29530</v>
      </c>
      <c r="B29377" t="s">
        <v>20</v>
      </c>
      <c r="C29377" t="s">
        <v>19</v>
      </c>
      <c r="D29377" t="s">
        <v>33</v>
      </c>
      <c r="E29377" t="s">
        <v>538</v>
      </c>
    </row>
    <row r="29378" spans="1:5" x14ac:dyDescent="0.25">
      <c r="A29378" t="s">
        <v>29531</v>
      </c>
      <c r="B29378" t="s">
        <v>20</v>
      </c>
      <c r="C29378" t="s">
        <v>19</v>
      </c>
      <c r="D29378" t="s">
        <v>33</v>
      </c>
      <c r="E29378" t="s">
        <v>786</v>
      </c>
    </row>
    <row r="29379" spans="1:5" x14ac:dyDescent="0.25">
      <c r="A29379" t="s">
        <v>29532</v>
      </c>
      <c r="B29379" t="s">
        <v>16</v>
      </c>
      <c r="C29379" t="s">
        <v>15</v>
      </c>
      <c r="D29379" t="s">
        <v>33</v>
      </c>
      <c r="E29379" t="s">
        <v>708</v>
      </c>
    </row>
    <row r="29380" spans="1:5" x14ac:dyDescent="0.25">
      <c r="A29380" t="s">
        <v>9653</v>
      </c>
      <c r="B29380" t="s">
        <v>20</v>
      </c>
      <c r="C29380" t="s">
        <v>19</v>
      </c>
      <c r="D29380" t="s">
        <v>33</v>
      </c>
      <c r="E29380" t="s">
        <v>533</v>
      </c>
    </row>
    <row r="29381" spans="1:5" x14ac:dyDescent="0.25">
      <c r="A29381" t="s">
        <v>29534</v>
      </c>
      <c r="B29381" t="s">
        <v>16</v>
      </c>
      <c r="C29381" t="s">
        <v>15</v>
      </c>
      <c r="D29381" t="s">
        <v>33</v>
      </c>
      <c r="E29381" t="s">
        <v>659</v>
      </c>
    </row>
    <row r="29382" spans="1:5" x14ac:dyDescent="0.25">
      <c r="A29382" t="s">
        <v>10221</v>
      </c>
      <c r="B29382" t="s">
        <v>20</v>
      </c>
      <c r="C29382" t="s">
        <v>19</v>
      </c>
      <c r="D29382" t="s">
        <v>33</v>
      </c>
      <c r="E29382" t="s">
        <v>533</v>
      </c>
    </row>
    <row r="29383" spans="1:5" x14ac:dyDescent="0.25">
      <c r="A29383" t="s">
        <v>10344</v>
      </c>
      <c r="B29383" t="s">
        <v>20</v>
      </c>
      <c r="C29383" t="s">
        <v>19</v>
      </c>
      <c r="D29383" t="s">
        <v>33</v>
      </c>
      <c r="E29383" t="s">
        <v>533</v>
      </c>
    </row>
    <row r="29384" spans="1:5" x14ac:dyDescent="0.25">
      <c r="A29384" t="s">
        <v>17443</v>
      </c>
      <c r="B29384" t="s">
        <v>20</v>
      </c>
      <c r="C29384" t="s">
        <v>19</v>
      </c>
      <c r="D29384" t="s">
        <v>33</v>
      </c>
      <c r="E29384" t="s">
        <v>533</v>
      </c>
    </row>
    <row r="29385" spans="1:5" x14ac:dyDescent="0.25">
      <c r="A29385" t="s">
        <v>29538</v>
      </c>
      <c r="B29385" t="s">
        <v>16</v>
      </c>
      <c r="C29385" t="s">
        <v>15</v>
      </c>
      <c r="D29385" t="s">
        <v>33</v>
      </c>
      <c r="E29385" t="s">
        <v>696</v>
      </c>
    </row>
    <row r="29386" spans="1:5" x14ac:dyDescent="0.25">
      <c r="A29386" t="s">
        <v>29539</v>
      </c>
      <c r="B29386" t="s">
        <v>16</v>
      </c>
      <c r="C29386" t="s">
        <v>15</v>
      </c>
      <c r="D29386" t="s">
        <v>33</v>
      </c>
      <c r="E29386" t="s">
        <v>915</v>
      </c>
    </row>
    <row r="29387" spans="1:5" x14ac:dyDescent="0.25">
      <c r="A29387" t="s">
        <v>9348</v>
      </c>
      <c r="B29387" t="s">
        <v>20</v>
      </c>
      <c r="C29387" t="s">
        <v>19</v>
      </c>
      <c r="D29387" t="s">
        <v>33</v>
      </c>
      <c r="E29387" t="s">
        <v>533</v>
      </c>
    </row>
    <row r="29388" spans="1:5" x14ac:dyDescent="0.25">
      <c r="A29388" t="s">
        <v>29541</v>
      </c>
      <c r="B29388" t="s">
        <v>20</v>
      </c>
      <c r="C29388" t="s">
        <v>21</v>
      </c>
      <c r="D29388" t="s">
        <v>33</v>
      </c>
      <c r="E29388" t="s">
        <v>581</v>
      </c>
    </row>
    <row r="29389" spans="1:5" x14ac:dyDescent="0.25">
      <c r="A29389" t="s">
        <v>17659</v>
      </c>
      <c r="B29389" t="s">
        <v>20</v>
      </c>
      <c r="C29389" t="s">
        <v>19</v>
      </c>
      <c r="D29389" t="s">
        <v>33</v>
      </c>
      <c r="E29389" t="s">
        <v>533</v>
      </c>
    </row>
    <row r="29390" spans="1:5" x14ac:dyDescent="0.25">
      <c r="A29390" t="s">
        <v>29543</v>
      </c>
      <c r="B29390" t="s">
        <v>20</v>
      </c>
      <c r="C29390" t="s">
        <v>19</v>
      </c>
      <c r="D29390" t="s">
        <v>69</v>
      </c>
      <c r="E29390" t="s">
        <v>530</v>
      </c>
    </row>
    <row r="29391" spans="1:5" x14ac:dyDescent="0.25">
      <c r="A29391" t="s">
        <v>29544</v>
      </c>
      <c r="B29391" t="s">
        <v>16</v>
      </c>
      <c r="C29391" t="s">
        <v>17</v>
      </c>
      <c r="D29391" t="s">
        <v>69</v>
      </c>
      <c r="E29391" t="s">
        <v>653</v>
      </c>
    </row>
    <row r="29392" spans="1:5" x14ac:dyDescent="0.25">
      <c r="A29392" t="s">
        <v>29545</v>
      </c>
      <c r="B29392" t="s">
        <v>16</v>
      </c>
      <c r="C29392" t="s">
        <v>17</v>
      </c>
      <c r="D29392" t="s">
        <v>69</v>
      </c>
      <c r="E29392" t="s">
        <v>650</v>
      </c>
    </row>
    <row r="29393" spans="1:5" x14ac:dyDescent="0.25">
      <c r="A29393" t="s">
        <v>18077</v>
      </c>
      <c r="B29393" t="s">
        <v>20</v>
      </c>
      <c r="C29393" t="s">
        <v>19</v>
      </c>
      <c r="D29393" t="s">
        <v>33</v>
      </c>
      <c r="E29393" t="s">
        <v>533</v>
      </c>
    </row>
    <row r="29394" spans="1:5" x14ac:dyDescent="0.25">
      <c r="A29394" t="s">
        <v>29547</v>
      </c>
      <c r="B29394" t="s">
        <v>16</v>
      </c>
      <c r="C29394" t="s">
        <v>15</v>
      </c>
      <c r="D29394" t="s">
        <v>69</v>
      </c>
      <c r="E29394" t="s">
        <v>659</v>
      </c>
    </row>
    <row r="29395" spans="1:5" x14ac:dyDescent="0.25">
      <c r="A29395" t="s">
        <v>5402</v>
      </c>
      <c r="B29395" t="s">
        <v>20</v>
      </c>
      <c r="C29395" t="s">
        <v>19</v>
      </c>
      <c r="D29395" t="s">
        <v>33</v>
      </c>
      <c r="E29395" t="s">
        <v>533</v>
      </c>
    </row>
    <row r="29396" spans="1:5" x14ac:dyDescent="0.25">
      <c r="A29396" t="s">
        <v>29549</v>
      </c>
      <c r="B29396" t="s">
        <v>16</v>
      </c>
      <c r="C29396" t="s">
        <v>15</v>
      </c>
      <c r="D29396" t="s">
        <v>69</v>
      </c>
      <c r="E29396" t="s">
        <v>708</v>
      </c>
    </row>
    <row r="29397" spans="1:5" x14ac:dyDescent="0.25">
      <c r="A29397" t="s">
        <v>29550</v>
      </c>
      <c r="B29397" t="s">
        <v>16</v>
      </c>
      <c r="C29397" t="s">
        <v>15</v>
      </c>
      <c r="D29397" t="s">
        <v>69</v>
      </c>
      <c r="E29397" t="s">
        <v>708</v>
      </c>
    </row>
    <row r="29398" spans="1:5" x14ac:dyDescent="0.25">
      <c r="A29398" t="s">
        <v>29551</v>
      </c>
      <c r="B29398" t="s">
        <v>16</v>
      </c>
      <c r="C29398" t="s">
        <v>15</v>
      </c>
      <c r="D29398" t="s">
        <v>69</v>
      </c>
      <c r="E29398" t="s">
        <v>659</v>
      </c>
    </row>
    <row r="29399" spans="1:5" x14ac:dyDescent="0.25">
      <c r="A29399" t="s">
        <v>15284</v>
      </c>
      <c r="B29399" t="s">
        <v>20</v>
      </c>
      <c r="C29399" t="s">
        <v>19</v>
      </c>
      <c r="D29399" t="s">
        <v>33</v>
      </c>
      <c r="E29399" t="s">
        <v>533</v>
      </c>
    </row>
    <row r="29400" spans="1:5" x14ac:dyDescent="0.25">
      <c r="A29400" t="s">
        <v>14679</v>
      </c>
      <c r="B29400" t="s">
        <v>20</v>
      </c>
      <c r="C29400" t="s">
        <v>19</v>
      </c>
      <c r="D29400" t="s">
        <v>33</v>
      </c>
      <c r="E29400" t="s">
        <v>533</v>
      </c>
    </row>
    <row r="29401" spans="1:5" x14ac:dyDescent="0.25">
      <c r="A29401" t="s">
        <v>29554</v>
      </c>
      <c r="B29401" t="s">
        <v>16</v>
      </c>
      <c r="C29401" t="s">
        <v>17</v>
      </c>
      <c r="D29401" t="s">
        <v>69</v>
      </c>
      <c r="E29401" t="s">
        <v>653</v>
      </c>
    </row>
    <row r="29402" spans="1:5" x14ac:dyDescent="0.25">
      <c r="A29402" t="s">
        <v>43925</v>
      </c>
      <c r="B29402" t="s">
        <v>20</v>
      </c>
      <c r="C29402" t="s">
        <v>19</v>
      </c>
      <c r="D29402" t="s">
        <v>65</v>
      </c>
      <c r="E29402" t="s">
        <v>538</v>
      </c>
    </row>
    <row r="29403" spans="1:5" x14ac:dyDescent="0.25">
      <c r="A29403" t="s">
        <v>43926</v>
      </c>
      <c r="B29403" t="s">
        <v>20</v>
      </c>
      <c r="C29403" t="s">
        <v>19</v>
      </c>
      <c r="D29403" t="s">
        <v>65</v>
      </c>
      <c r="E29403" t="s">
        <v>538</v>
      </c>
    </row>
    <row r="29404" spans="1:5" x14ac:dyDescent="0.25">
      <c r="A29404" t="s">
        <v>9652</v>
      </c>
      <c r="B29404" t="s">
        <v>20</v>
      </c>
      <c r="C29404" t="s">
        <v>19</v>
      </c>
      <c r="D29404" t="s">
        <v>33</v>
      </c>
      <c r="E29404" t="s">
        <v>533</v>
      </c>
    </row>
    <row r="29405" spans="1:5" x14ac:dyDescent="0.25">
      <c r="A29405" t="s">
        <v>29556</v>
      </c>
      <c r="B29405" t="s">
        <v>20</v>
      </c>
      <c r="C29405" t="s">
        <v>19</v>
      </c>
      <c r="D29405" t="s">
        <v>69</v>
      </c>
      <c r="E29405" t="s">
        <v>538</v>
      </c>
    </row>
    <row r="29406" spans="1:5" x14ac:dyDescent="0.25">
      <c r="A29406" t="s">
        <v>10220</v>
      </c>
      <c r="B29406" t="s">
        <v>20</v>
      </c>
      <c r="C29406" t="s">
        <v>19</v>
      </c>
      <c r="D29406" t="s">
        <v>33</v>
      </c>
      <c r="E29406" t="s">
        <v>533</v>
      </c>
    </row>
    <row r="29407" spans="1:5" x14ac:dyDescent="0.25">
      <c r="A29407" t="s">
        <v>29558</v>
      </c>
      <c r="B29407" t="s">
        <v>20</v>
      </c>
      <c r="C29407" t="s">
        <v>19</v>
      </c>
      <c r="D29407" t="s">
        <v>69</v>
      </c>
      <c r="E29407" t="s">
        <v>538</v>
      </c>
    </row>
    <row r="29408" spans="1:5" x14ac:dyDescent="0.25">
      <c r="A29408" t="s">
        <v>10346</v>
      </c>
      <c r="B29408" t="s">
        <v>20</v>
      </c>
      <c r="C29408" t="s">
        <v>19</v>
      </c>
      <c r="D29408" t="s">
        <v>33</v>
      </c>
      <c r="E29408" t="s">
        <v>533</v>
      </c>
    </row>
    <row r="29409" spans="1:5" x14ac:dyDescent="0.25">
      <c r="A29409" t="s">
        <v>29560</v>
      </c>
      <c r="B29409" t="s">
        <v>20</v>
      </c>
      <c r="C29409" t="s">
        <v>19</v>
      </c>
      <c r="D29409" t="s">
        <v>69</v>
      </c>
      <c r="E29409" t="s">
        <v>538</v>
      </c>
    </row>
    <row r="29410" spans="1:5" x14ac:dyDescent="0.25">
      <c r="A29410" t="s">
        <v>9651</v>
      </c>
      <c r="B29410" t="s">
        <v>20</v>
      </c>
      <c r="C29410" t="s">
        <v>19</v>
      </c>
      <c r="D29410" t="s">
        <v>33</v>
      </c>
      <c r="E29410" t="s">
        <v>533</v>
      </c>
    </row>
    <row r="29411" spans="1:5" x14ac:dyDescent="0.25">
      <c r="A29411" t="s">
        <v>29562</v>
      </c>
      <c r="B29411" t="s">
        <v>20</v>
      </c>
      <c r="C29411" t="s">
        <v>19</v>
      </c>
      <c r="D29411" t="s">
        <v>69</v>
      </c>
      <c r="E29411" t="s">
        <v>538</v>
      </c>
    </row>
    <row r="29412" spans="1:5" x14ac:dyDescent="0.25">
      <c r="A29412" t="s">
        <v>10222</v>
      </c>
      <c r="B29412" t="s">
        <v>20</v>
      </c>
      <c r="C29412" t="s">
        <v>19</v>
      </c>
      <c r="D29412" t="s">
        <v>33</v>
      </c>
      <c r="E29412" t="s">
        <v>533</v>
      </c>
    </row>
    <row r="29413" spans="1:5" x14ac:dyDescent="0.25">
      <c r="A29413" t="s">
        <v>29564</v>
      </c>
      <c r="B29413" t="s">
        <v>16</v>
      </c>
      <c r="C29413" t="s">
        <v>17</v>
      </c>
      <c r="D29413" t="s">
        <v>69</v>
      </c>
      <c r="E29413" t="s">
        <v>650</v>
      </c>
    </row>
    <row r="29414" spans="1:5" x14ac:dyDescent="0.25">
      <c r="A29414" t="s">
        <v>29565</v>
      </c>
      <c r="B29414" t="s">
        <v>20</v>
      </c>
      <c r="C29414" t="s">
        <v>19</v>
      </c>
      <c r="D29414" t="s">
        <v>65</v>
      </c>
      <c r="E29414" t="s">
        <v>538</v>
      </c>
    </row>
    <row r="29415" spans="1:5" x14ac:dyDescent="0.25">
      <c r="A29415" t="s">
        <v>10347</v>
      </c>
      <c r="B29415" t="s">
        <v>20</v>
      </c>
      <c r="C29415" t="s">
        <v>19</v>
      </c>
      <c r="D29415" t="s">
        <v>33</v>
      </c>
      <c r="E29415" t="s">
        <v>533</v>
      </c>
    </row>
    <row r="29416" spans="1:5" x14ac:dyDescent="0.25">
      <c r="A29416" t="s">
        <v>43927</v>
      </c>
      <c r="B29416" t="s">
        <v>20</v>
      </c>
      <c r="C29416" t="s">
        <v>19</v>
      </c>
      <c r="D29416" t="s">
        <v>65</v>
      </c>
      <c r="E29416" t="s">
        <v>533</v>
      </c>
    </row>
    <row r="29417" spans="1:5" x14ac:dyDescent="0.25">
      <c r="A29417" t="s">
        <v>29568</v>
      </c>
      <c r="B29417" t="s">
        <v>20</v>
      </c>
      <c r="C29417" t="s">
        <v>21</v>
      </c>
      <c r="D29417" t="s">
        <v>33</v>
      </c>
      <c r="E29417" t="s">
        <v>581</v>
      </c>
    </row>
    <row r="29418" spans="1:5" x14ac:dyDescent="0.25">
      <c r="A29418" t="s">
        <v>5083</v>
      </c>
      <c r="B29418" t="s">
        <v>20</v>
      </c>
      <c r="C29418" t="s">
        <v>19</v>
      </c>
      <c r="D29418" t="s">
        <v>33</v>
      </c>
      <c r="E29418" t="s">
        <v>533</v>
      </c>
    </row>
    <row r="29419" spans="1:5" x14ac:dyDescent="0.25">
      <c r="A29419" t="s">
        <v>15252</v>
      </c>
      <c r="B29419" t="s">
        <v>20</v>
      </c>
      <c r="C29419" t="s">
        <v>19</v>
      </c>
      <c r="D29419" t="s">
        <v>33</v>
      </c>
      <c r="E29419" t="s">
        <v>533</v>
      </c>
    </row>
    <row r="29420" spans="1:5" x14ac:dyDescent="0.25">
      <c r="A29420" t="s">
        <v>29570</v>
      </c>
      <c r="B29420" t="s">
        <v>16</v>
      </c>
      <c r="C29420" t="s">
        <v>15</v>
      </c>
      <c r="D29420" t="s">
        <v>33</v>
      </c>
      <c r="E29420" t="s">
        <v>659</v>
      </c>
    </row>
    <row r="29421" spans="1:5" x14ac:dyDescent="0.25">
      <c r="A29421" t="s">
        <v>12971</v>
      </c>
      <c r="B29421" t="s">
        <v>20</v>
      </c>
      <c r="C29421" t="s">
        <v>19</v>
      </c>
      <c r="D29421" t="s">
        <v>33</v>
      </c>
      <c r="E29421" t="s">
        <v>533</v>
      </c>
    </row>
    <row r="29422" spans="1:5" x14ac:dyDescent="0.25">
      <c r="A29422" t="s">
        <v>29572</v>
      </c>
      <c r="B29422" t="s">
        <v>16</v>
      </c>
      <c r="C29422" t="s">
        <v>15</v>
      </c>
      <c r="D29422" t="s">
        <v>33</v>
      </c>
      <c r="E29422" t="s">
        <v>708</v>
      </c>
    </row>
    <row r="29423" spans="1:5" x14ac:dyDescent="0.25">
      <c r="A29423" t="s">
        <v>13717</v>
      </c>
      <c r="B29423" t="s">
        <v>20</v>
      </c>
      <c r="C29423" t="s">
        <v>19</v>
      </c>
      <c r="D29423" t="s">
        <v>33</v>
      </c>
      <c r="E29423" t="s">
        <v>533</v>
      </c>
    </row>
    <row r="29424" spans="1:5" x14ac:dyDescent="0.25">
      <c r="A29424" t="s">
        <v>29574</v>
      </c>
      <c r="B29424" t="s">
        <v>16</v>
      </c>
      <c r="C29424" t="s">
        <v>15</v>
      </c>
      <c r="D29424" t="s">
        <v>33</v>
      </c>
      <c r="E29424" t="s">
        <v>745</v>
      </c>
    </row>
    <row r="29425" spans="1:5" x14ac:dyDescent="0.25">
      <c r="A29425" t="s">
        <v>29575</v>
      </c>
      <c r="B29425" t="s">
        <v>14</v>
      </c>
      <c r="C29425" t="s">
        <v>14</v>
      </c>
      <c r="D29425" t="s">
        <v>69</v>
      </c>
      <c r="E29425" t="s">
        <v>497</v>
      </c>
    </row>
    <row r="29426" spans="1:5" x14ac:dyDescent="0.25">
      <c r="A29426" t="s">
        <v>29576</v>
      </c>
      <c r="B29426" t="s">
        <v>20</v>
      </c>
      <c r="C29426" t="s">
        <v>19</v>
      </c>
      <c r="D29426" t="s">
        <v>69</v>
      </c>
      <c r="E29426" t="s">
        <v>523</v>
      </c>
    </row>
    <row r="29427" spans="1:5" x14ac:dyDescent="0.25">
      <c r="A29427" t="s">
        <v>29577</v>
      </c>
      <c r="B29427" t="s">
        <v>20</v>
      </c>
      <c r="C29427" t="s">
        <v>19</v>
      </c>
      <c r="D29427" t="s">
        <v>69</v>
      </c>
      <c r="E29427" t="s">
        <v>538</v>
      </c>
    </row>
    <row r="29428" spans="1:5" x14ac:dyDescent="0.25">
      <c r="A29428" t="s">
        <v>5401</v>
      </c>
      <c r="B29428" t="s">
        <v>20</v>
      </c>
      <c r="C29428" t="s">
        <v>19</v>
      </c>
      <c r="D29428" t="s">
        <v>33</v>
      </c>
      <c r="E29428" t="s">
        <v>533</v>
      </c>
    </row>
    <row r="29429" spans="1:5" x14ac:dyDescent="0.25">
      <c r="A29429" t="s">
        <v>13365</v>
      </c>
      <c r="B29429" t="s">
        <v>20</v>
      </c>
      <c r="C29429" t="s">
        <v>19</v>
      </c>
      <c r="D29429" t="s">
        <v>33</v>
      </c>
      <c r="E29429" t="s">
        <v>533</v>
      </c>
    </row>
    <row r="29430" spans="1:5" x14ac:dyDescent="0.25">
      <c r="A29430" t="s">
        <v>43928</v>
      </c>
      <c r="B29430" t="s">
        <v>20</v>
      </c>
      <c r="C29430" t="s">
        <v>19</v>
      </c>
      <c r="D29430" t="s">
        <v>65</v>
      </c>
      <c r="E29430" t="s">
        <v>530</v>
      </c>
    </row>
    <row r="29431" spans="1:5" x14ac:dyDescent="0.25">
      <c r="A29431" t="s">
        <v>11550</v>
      </c>
      <c r="B29431" t="s">
        <v>20</v>
      </c>
      <c r="C29431" t="s">
        <v>19</v>
      </c>
      <c r="D29431" t="s">
        <v>33</v>
      </c>
      <c r="E29431" t="s">
        <v>533</v>
      </c>
    </row>
    <row r="29432" spans="1:5" x14ac:dyDescent="0.25">
      <c r="A29432" t="s">
        <v>17359</v>
      </c>
      <c r="B29432" t="s">
        <v>16</v>
      </c>
      <c r="C29432" t="s">
        <v>15</v>
      </c>
      <c r="D29432" t="s">
        <v>33</v>
      </c>
      <c r="E29432" t="s">
        <v>628</v>
      </c>
    </row>
    <row r="29433" spans="1:5" x14ac:dyDescent="0.25">
      <c r="A29433" t="s">
        <v>29582</v>
      </c>
      <c r="B29433" t="s">
        <v>16</v>
      </c>
      <c r="C29433" t="s">
        <v>17</v>
      </c>
      <c r="D29433" t="s">
        <v>33</v>
      </c>
      <c r="E29433" t="s">
        <v>653</v>
      </c>
    </row>
    <row r="29434" spans="1:5" x14ac:dyDescent="0.25">
      <c r="A29434" t="s">
        <v>29583</v>
      </c>
      <c r="B29434" t="s">
        <v>16</v>
      </c>
      <c r="C29434" t="s">
        <v>17</v>
      </c>
      <c r="D29434" t="s">
        <v>33</v>
      </c>
      <c r="E29434" t="s">
        <v>653</v>
      </c>
    </row>
    <row r="29435" spans="1:5" x14ac:dyDescent="0.25">
      <c r="A29435" t="s">
        <v>25099</v>
      </c>
      <c r="B29435" t="s">
        <v>20</v>
      </c>
      <c r="C29435" t="s">
        <v>19</v>
      </c>
      <c r="D29435" t="s">
        <v>33</v>
      </c>
      <c r="E29435" t="s">
        <v>533</v>
      </c>
    </row>
    <row r="29436" spans="1:5" x14ac:dyDescent="0.25">
      <c r="A29436" t="s">
        <v>18699</v>
      </c>
      <c r="B29436" t="s">
        <v>20</v>
      </c>
      <c r="C29436" t="s">
        <v>19</v>
      </c>
      <c r="D29436" t="s">
        <v>33</v>
      </c>
      <c r="E29436" t="s">
        <v>533</v>
      </c>
    </row>
    <row r="29437" spans="1:5" x14ac:dyDescent="0.25">
      <c r="A29437" t="s">
        <v>29586</v>
      </c>
      <c r="B29437" t="s">
        <v>16</v>
      </c>
      <c r="C29437" t="s">
        <v>15</v>
      </c>
      <c r="D29437" t="s">
        <v>69</v>
      </c>
      <c r="E29437" t="s">
        <v>660</v>
      </c>
    </row>
    <row r="29438" spans="1:5" x14ac:dyDescent="0.25">
      <c r="A29438" t="s">
        <v>27269</v>
      </c>
      <c r="B29438" t="s">
        <v>20</v>
      </c>
      <c r="C29438" t="s">
        <v>19</v>
      </c>
      <c r="D29438" t="s">
        <v>33</v>
      </c>
      <c r="E29438" t="s">
        <v>533</v>
      </c>
    </row>
    <row r="29439" spans="1:5" x14ac:dyDescent="0.25">
      <c r="A29439" t="s">
        <v>29588</v>
      </c>
      <c r="B29439" t="s">
        <v>16</v>
      </c>
      <c r="C29439" t="s">
        <v>15</v>
      </c>
      <c r="D29439" t="s">
        <v>69</v>
      </c>
      <c r="E29439" t="s">
        <v>810</v>
      </c>
    </row>
    <row r="29440" spans="1:5" x14ac:dyDescent="0.25">
      <c r="A29440" t="s">
        <v>29589</v>
      </c>
      <c r="B29440" t="s">
        <v>16</v>
      </c>
      <c r="C29440" t="s">
        <v>15</v>
      </c>
      <c r="D29440" t="s">
        <v>33</v>
      </c>
      <c r="E29440" t="s">
        <v>745</v>
      </c>
    </row>
    <row r="29441" spans="1:5" x14ac:dyDescent="0.25">
      <c r="A29441" t="s">
        <v>29590</v>
      </c>
      <c r="B29441" t="s">
        <v>20</v>
      </c>
      <c r="C29441" t="s">
        <v>19</v>
      </c>
      <c r="D29441" t="s">
        <v>69</v>
      </c>
      <c r="E29441" t="s">
        <v>563</v>
      </c>
    </row>
    <row r="29442" spans="1:5" x14ac:dyDescent="0.25">
      <c r="A29442" t="s">
        <v>29591</v>
      </c>
      <c r="B29442" t="s">
        <v>20</v>
      </c>
      <c r="C29442" t="s">
        <v>19</v>
      </c>
      <c r="D29442" t="s">
        <v>69</v>
      </c>
      <c r="E29442" t="s">
        <v>1051</v>
      </c>
    </row>
    <row r="29443" spans="1:5" x14ac:dyDescent="0.25">
      <c r="A29443" t="s">
        <v>25966</v>
      </c>
      <c r="B29443" t="s">
        <v>20</v>
      </c>
      <c r="C29443" t="s">
        <v>19</v>
      </c>
      <c r="D29443" t="s">
        <v>33</v>
      </c>
      <c r="E29443" t="s">
        <v>533</v>
      </c>
    </row>
    <row r="29444" spans="1:5" x14ac:dyDescent="0.25">
      <c r="A29444" t="s">
        <v>43929</v>
      </c>
      <c r="B29444" t="s">
        <v>20</v>
      </c>
      <c r="C29444" t="s">
        <v>19</v>
      </c>
      <c r="D29444" t="s">
        <v>33</v>
      </c>
      <c r="E29444" t="s">
        <v>533</v>
      </c>
    </row>
    <row r="29445" spans="1:5" x14ac:dyDescent="0.25">
      <c r="A29445" t="s">
        <v>26997</v>
      </c>
      <c r="B29445" t="s">
        <v>20</v>
      </c>
      <c r="C29445" t="s">
        <v>19</v>
      </c>
      <c r="D29445" t="s">
        <v>33</v>
      </c>
      <c r="E29445" t="s">
        <v>533</v>
      </c>
    </row>
    <row r="29446" spans="1:5" x14ac:dyDescent="0.25">
      <c r="A29446" t="s">
        <v>13188</v>
      </c>
      <c r="B29446" t="s">
        <v>20</v>
      </c>
      <c r="C29446" t="s">
        <v>19</v>
      </c>
      <c r="D29446" t="s">
        <v>33</v>
      </c>
      <c r="E29446" t="s">
        <v>533</v>
      </c>
    </row>
    <row r="29447" spans="1:5" x14ac:dyDescent="0.25">
      <c r="A29447" t="s">
        <v>43930</v>
      </c>
      <c r="B29447" t="s">
        <v>20</v>
      </c>
      <c r="C29447" t="s">
        <v>19</v>
      </c>
      <c r="D29447" t="s">
        <v>33</v>
      </c>
      <c r="E29447" t="s">
        <v>533</v>
      </c>
    </row>
    <row r="29448" spans="1:5" x14ac:dyDescent="0.25">
      <c r="A29448" t="s">
        <v>26994</v>
      </c>
      <c r="B29448" t="s">
        <v>20</v>
      </c>
      <c r="C29448" t="s">
        <v>19</v>
      </c>
      <c r="D29448" t="s">
        <v>33</v>
      </c>
      <c r="E29448" t="s">
        <v>533</v>
      </c>
    </row>
    <row r="29449" spans="1:5" x14ac:dyDescent="0.25">
      <c r="A29449" t="s">
        <v>29598</v>
      </c>
      <c r="B29449" t="s">
        <v>20</v>
      </c>
      <c r="C29449" t="s">
        <v>19</v>
      </c>
      <c r="D29449" t="s">
        <v>69</v>
      </c>
      <c r="E29449" t="s">
        <v>538</v>
      </c>
    </row>
    <row r="29450" spans="1:5" x14ac:dyDescent="0.25">
      <c r="A29450" t="s">
        <v>4056</v>
      </c>
      <c r="B29450" t="s">
        <v>20</v>
      </c>
      <c r="C29450" t="s">
        <v>19</v>
      </c>
      <c r="D29450" t="s">
        <v>33</v>
      </c>
      <c r="E29450" t="s">
        <v>533</v>
      </c>
    </row>
    <row r="29451" spans="1:5" x14ac:dyDescent="0.25">
      <c r="A29451" t="s">
        <v>29600</v>
      </c>
      <c r="B29451" t="s">
        <v>20</v>
      </c>
      <c r="C29451" t="s">
        <v>19</v>
      </c>
      <c r="D29451" t="s">
        <v>33</v>
      </c>
      <c r="E29451" t="s">
        <v>538</v>
      </c>
    </row>
    <row r="29452" spans="1:5" x14ac:dyDescent="0.25">
      <c r="A29452" t="s">
        <v>29601</v>
      </c>
      <c r="B29452" t="s">
        <v>20</v>
      </c>
      <c r="C29452" t="s">
        <v>19</v>
      </c>
      <c r="D29452" t="s">
        <v>33</v>
      </c>
      <c r="E29452" t="s">
        <v>538</v>
      </c>
    </row>
    <row r="29453" spans="1:5" x14ac:dyDescent="0.25">
      <c r="A29453" t="s">
        <v>29602</v>
      </c>
      <c r="B29453" t="s">
        <v>16</v>
      </c>
      <c r="C29453" t="s">
        <v>17</v>
      </c>
      <c r="D29453" t="s">
        <v>69</v>
      </c>
      <c r="E29453" t="s">
        <v>653</v>
      </c>
    </row>
    <row r="29454" spans="1:5" x14ac:dyDescent="0.25">
      <c r="A29454" t="s">
        <v>29603</v>
      </c>
      <c r="B29454" t="s">
        <v>20</v>
      </c>
      <c r="C29454" t="s">
        <v>21</v>
      </c>
      <c r="D29454" t="s">
        <v>33</v>
      </c>
      <c r="E29454" t="s">
        <v>582</v>
      </c>
    </row>
    <row r="29455" spans="1:5" x14ac:dyDescent="0.25">
      <c r="A29455" t="s">
        <v>29604</v>
      </c>
      <c r="B29455" t="s">
        <v>20</v>
      </c>
      <c r="C29455" t="s">
        <v>19</v>
      </c>
      <c r="D29455" t="s">
        <v>69</v>
      </c>
      <c r="E29455" t="s">
        <v>538</v>
      </c>
    </row>
    <row r="29456" spans="1:5" x14ac:dyDescent="0.25">
      <c r="A29456" t="s">
        <v>21566</v>
      </c>
      <c r="B29456" t="s">
        <v>20</v>
      </c>
      <c r="C29456" t="s">
        <v>19</v>
      </c>
      <c r="D29456" t="s">
        <v>33</v>
      </c>
      <c r="E29456" t="s">
        <v>533</v>
      </c>
    </row>
    <row r="29457" spans="1:5" x14ac:dyDescent="0.25">
      <c r="A29457" t="s">
        <v>23135</v>
      </c>
      <c r="B29457" t="s">
        <v>20</v>
      </c>
      <c r="C29457" t="s">
        <v>19</v>
      </c>
      <c r="D29457" t="s">
        <v>33</v>
      </c>
      <c r="E29457" t="s">
        <v>533</v>
      </c>
    </row>
    <row r="29458" spans="1:5" x14ac:dyDescent="0.25">
      <c r="A29458" t="s">
        <v>43931</v>
      </c>
      <c r="B29458" t="s">
        <v>20</v>
      </c>
      <c r="C29458" t="s">
        <v>19</v>
      </c>
      <c r="D29458" t="s">
        <v>69</v>
      </c>
      <c r="E29458" t="s">
        <v>538</v>
      </c>
    </row>
    <row r="29459" spans="1:5" x14ac:dyDescent="0.25">
      <c r="A29459" t="s">
        <v>43932</v>
      </c>
      <c r="B29459" t="s">
        <v>20</v>
      </c>
      <c r="C29459" t="s">
        <v>19</v>
      </c>
      <c r="D29459" t="s">
        <v>69</v>
      </c>
      <c r="E29459" t="s">
        <v>539</v>
      </c>
    </row>
    <row r="29460" spans="1:5" x14ac:dyDescent="0.25">
      <c r="A29460" t="s">
        <v>29607</v>
      </c>
      <c r="B29460" t="s">
        <v>20</v>
      </c>
      <c r="C29460" t="s">
        <v>19</v>
      </c>
      <c r="D29460" t="s">
        <v>69</v>
      </c>
      <c r="E29460" t="s">
        <v>611</v>
      </c>
    </row>
    <row r="29461" spans="1:5" x14ac:dyDescent="0.25">
      <c r="A29461" t="s">
        <v>29376</v>
      </c>
      <c r="B29461" t="s">
        <v>20</v>
      </c>
      <c r="C29461" t="s">
        <v>22</v>
      </c>
      <c r="D29461" t="s">
        <v>33</v>
      </c>
      <c r="E29461" t="s">
        <v>629</v>
      </c>
    </row>
    <row r="29462" spans="1:5" x14ac:dyDescent="0.25">
      <c r="A29462" t="s">
        <v>43933</v>
      </c>
      <c r="B29462" t="s">
        <v>20</v>
      </c>
      <c r="C29462" t="s">
        <v>19</v>
      </c>
      <c r="D29462" t="s">
        <v>65</v>
      </c>
      <c r="E29462" t="s">
        <v>530</v>
      </c>
    </row>
    <row r="29463" spans="1:5" x14ac:dyDescent="0.25">
      <c r="A29463" t="s">
        <v>17183</v>
      </c>
      <c r="B29463" t="s">
        <v>20</v>
      </c>
      <c r="C29463" t="s">
        <v>22</v>
      </c>
      <c r="D29463" t="s">
        <v>33</v>
      </c>
      <c r="E29463" t="s">
        <v>629</v>
      </c>
    </row>
    <row r="29464" spans="1:5" x14ac:dyDescent="0.25">
      <c r="A29464" t="s">
        <v>43934</v>
      </c>
      <c r="B29464" t="s">
        <v>20</v>
      </c>
      <c r="C29464" t="s">
        <v>19</v>
      </c>
      <c r="D29464" t="s">
        <v>65</v>
      </c>
      <c r="E29464" t="s">
        <v>530</v>
      </c>
    </row>
    <row r="29465" spans="1:5" x14ac:dyDescent="0.25">
      <c r="A29465" t="s">
        <v>29610</v>
      </c>
      <c r="B29465" t="s">
        <v>20</v>
      </c>
      <c r="C29465" t="s">
        <v>19</v>
      </c>
      <c r="D29465" t="s">
        <v>33</v>
      </c>
      <c r="E29465" t="s">
        <v>530</v>
      </c>
    </row>
    <row r="29466" spans="1:5" x14ac:dyDescent="0.25">
      <c r="A29466" t="s">
        <v>29611</v>
      </c>
      <c r="B29466" t="s">
        <v>20</v>
      </c>
      <c r="C29466" t="s">
        <v>19</v>
      </c>
      <c r="D29466" t="s">
        <v>69</v>
      </c>
      <c r="E29466" t="s">
        <v>991</v>
      </c>
    </row>
    <row r="29467" spans="1:5" x14ac:dyDescent="0.25">
      <c r="A29467" t="s">
        <v>43935</v>
      </c>
      <c r="B29467" t="s">
        <v>20</v>
      </c>
      <c r="C29467" t="s">
        <v>19</v>
      </c>
      <c r="D29467" t="s">
        <v>65</v>
      </c>
      <c r="E29467" t="s">
        <v>925</v>
      </c>
    </row>
    <row r="29468" spans="1:5" x14ac:dyDescent="0.25">
      <c r="A29468" t="s">
        <v>43936</v>
      </c>
      <c r="B29468" t="s">
        <v>20</v>
      </c>
      <c r="C29468" t="s">
        <v>19</v>
      </c>
      <c r="D29468" t="s">
        <v>65</v>
      </c>
      <c r="E29468" t="s">
        <v>925</v>
      </c>
    </row>
    <row r="29469" spans="1:5" x14ac:dyDescent="0.25">
      <c r="A29469" t="s">
        <v>29612</v>
      </c>
      <c r="B29469" t="s">
        <v>16</v>
      </c>
      <c r="C29469" t="s">
        <v>15</v>
      </c>
      <c r="D29469" t="s">
        <v>33</v>
      </c>
      <c r="E29469" t="s">
        <v>915</v>
      </c>
    </row>
    <row r="29470" spans="1:5" x14ac:dyDescent="0.25">
      <c r="A29470" t="s">
        <v>29613</v>
      </c>
      <c r="B29470" t="s">
        <v>20</v>
      </c>
      <c r="C29470" t="s">
        <v>19</v>
      </c>
      <c r="D29470" t="s">
        <v>69</v>
      </c>
      <c r="E29470" t="s">
        <v>538</v>
      </c>
    </row>
    <row r="29471" spans="1:5" x14ac:dyDescent="0.25">
      <c r="A29471" t="s">
        <v>43937</v>
      </c>
      <c r="B29471" t="s">
        <v>20</v>
      </c>
      <c r="C29471" t="s">
        <v>19</v>
      </c>
      <c r="D29471" t="s">
        <v>65</v>
      </c>
      <c r="E29471" t="s">
        <v>530</v>
      </c>
    </row>
    <row r="29472" spans="1:5" x14ac:dyDescent="0.25">
      <c r="A29472" t="s">
        <v>29614</v>
      </c>
      <c r="B29472" t="s">
        <v>16</v>
      </c>
      <c r="C29472" t="s">
        <v>15</v>
      </c>
      <c r="D29472" t="s">
        <v>33</v>
      </c>
      <c r="E29472" t="s">
        <v>586</v>
      </c>
    </row>
    <row r="29473" spans="1:5" x14ac:dyDescent="0.25">
      <c r="A29473" t="s">
        <v>29615</v>
      </c>
      <c r="B29473" t="s">
        <v>16</v>
      </c>
      <c r="C29473" t="s">
        <v>15</v>
      </c>
      <c r="D29473" t="s">
        <v>33</v>
      </c>
      <c r="E29473" t="s">
        <v>588</v>
      </c>
    </row>
    <row r="29474" spans="1:5" x14ac:dyDescent="0.25">
      <c r="A29474" t="s">
        <v>43938</v>
      </c>
      <c r="B29474" t="s">
        <v>20</v>
      </c>
      <c r="C29474" t="s">
        <v>19</v>
      </c>
      <c r="D29474" t="s">
        <v>69</v>
      </c>
      <c r="E29474" t="s">
        <v>530</v>
      </c>
    </row>
    <row r="29475" spans="1:5" x14ac:dyDescent="0.25">
      <c r="A29475" t="s">
        <v>43939</v>
      </c>
      <c r="B29475" t="s">
        <v>20</v>
      </c>
      <c r="C29475" t="s">
        <v>19</v>
      </c>
      <c r="D29475" t="s">
        <v>69</v>
      </c>
      <c r="E29475" t="s">
        <v>530</v>
      </c>
    </row>
    <row r="29476" spans="1:5" x14ac:dyDescent="0.25">
      <c r="A29476" t="s">
        <v>43940</v>
      </c>
      <c r="B29476" t="s">
        <v>20</v>
      </c>
      <c r="C29476" t="s">
        <v>19</v>
      </c>
      <c r="D29476" t="s">
        <v>69</v>
      </c>
      <c r="E29476" t="s">
        <v>530</v>
      </c>
    </row>
    <row r="29477" spans="1:5" x14ac:dyDescent="0.25">
      <c r="A29477" t="s">
        <v>43941</v>
      </c>
      <c r="B29477" t="s">
        <v>20</v>
      </c>
      <c r="C29477" t="s">
        <v>19</v>
      </c>
      <c r="D29477" t="s">
        <v>69</v>
      </c>
      <c r="E29477" t="s">
        <v>530</v>
      </c>
    </row>
    <row r="29478" spans="1:5" x14ac:dyDescent="0.25">
      <c r="A29478" t="s">
        <v>29616</v>
      </c>
      <c r="B29478" t="s">
        <v>20</v>
      </c>
      <c r="C29478" t="s">
        <v>19</v>
      </c>
      <c r="D29478" t="s">
        <v>69</v>
      </c>
      <c r="E29478" t="s">
        <v>531</v>
      </c>
    </row>
    <row r="29479" spans="1:5" x14ac:dyDescent="0.25">
      <c r="A29479" t="s">
        <v>29617</v>
      </c>
      <c r="B29479" t="s">
        <v>20</v>
      </c>
      <c r="C29479" t="s">
        <v>19</v>
      </c>
      <c r="D29479" t="s">
        <v>69</v>
      </c>
      <c r="E29479" t="s">
        <v>597</v>
      </c>
    </row>
    <row r="29480" spans="1:5" x14ac:dyDescent="0.25">
      <c r="A29480" t="s">
        <v>29533</v>
      </c>
      <c r="B29480" t="s">
        <v>16</v>
      </c>
      <c r="C29480" t="s">
        <v>15</v>
      </c>
      <c r="D29480" t="s">
        <v>33</v>
      </c>
      <c r="E29480" t="s">
        <v>628</v>
      </c>
    </row>
    <row r="29481" spans="1:5" x14ac:dyDescent="0.25">
      <c r="A29481" t="s">
        <v>29619</v>
      </c>
      <c r="B29481" t="s">
        <v>20</v>
      </c>
      <c r="C29481" t="s">
        <v>19</v>
      </c>
      <c r="D29481" t="s">
        <v>69</v>
      </c>
      <c r="E29481" t="s">
        <v>597</v>
      </c>
    </row>
    <row r="29482" spans="1:5" x14ac:dyDescent="0.25">
      <c r="A29482" t="s">
        <v>5056</v>
      </c>
      <c r="B29482" t="s">
        <v>20</v>
      </c>
      <c r="C29482" t="s">
        <v>22</v>
      </c>
      <c r="D29482" t="s">
        <v>33</v>
      </c>
      <c r="E29482" t="s">
        <v>629</v>
      </c>
    </row>
    <row r="29483" spans="1:5" x14ac:dyDescent="0.25">
      <c r="A29483" t="s">
        <v>29621</v>
      </c>
      <c r="B29483" t="s">
        <v>20</v>
      </c>
      <c r="C29483" t="s">
        <v>22</v>
      </c>
      <c r="D29483" t="s">
        <v>69</v>
      </c>
      <c r="E29483" t="s">
        <v>536</v>
      </c>
    </row>
    <row r="29484" spans="1:5" x14ac:dyDescent="0.25">
      <c r="A29484" t="s">
        <v>29622</v>
      </c>
      <c r="B29484" t="s">
        <v>20</v>
      </c>
      <c r="C29484" t="s">
        <v>22</v>
      </c>
      <c r="D29484" t="s">
        <v>69</v>
      </c>
      <c r="E29484" t="s">
        <v>693</v>
      </c>
    </row>
    <row r="29485" spans="1:5" x14ac:dyDescent="0.25">
      <c r="A29485" t="s">
        <v>29623</v>
      </c>
      <c r="B29485" t="s">
        <v>20</v>
      </c>
      <c r="C29485" t="s">
        <v>19</v>
      </c>
      <c r="D29485" t="s">
        <v>33</v>
      </c>
      <c r="E29485" t="s">
        <v>786</v>
      </c>
    </row>
    <row r="29486" spans="1:5" x14ac:dyDescent="0.25">
      <c r="A29486" t="s">
        <v>29624</v>
      </c>
      <c r="B29486" t="s">
        <v>16</v>
      </c>
      <c r="C29486" t="s">
        <v>15</v>
      </c>
      <c r="D29486" t="s">
        <v>33</v>
      </c>
      <c r="E29486" t="s">
        <v>745</v>
      </c>
    </row>
    <row r="29487" spans="1:5" x14ac:dyDescent="0.25">
      <c r="A29487" t="s">
        <v>29625</v>
      </c>
      <c r="B29487" t="s">
        <v>16</v>
      </c>
      <c r="C29487" t="s">
        <v>15</v>
      </c>
      <c r="D29487" t="s">
        <v>33</v>
      </c>
      <c r="E29487" t="s">
        <v>745</v>
      </c>
    </row>
    <row r="29488" spans="1:5" x14ac:dyDescent="0.25">
      <c r="A29488" t="s">
        <v>29626</v>
      </c>
      <c r="B29488" t="s">
        <v>14</v>
      </c>
      <c r="C29488" t="s">
        <v>14</v>
      </c>
      <c r="D29488" t="s">
        <v>69</v>
      </c>
      <c r="E29488" t="s">
        <v>757</v>
      </c>
    </row>
    <row r="29489" spans="1:5" x14ac:dyDescent="0.25">
      <c r="A29489" t="s">
        <v>29627</v>
      </c>
      <c r="B29489" t="s">
        <v>14</v>
      </c>
      <c r="C29489" t="s">
        <v>14</v>
      </c>
      <c r="D29489" t="s">
        <v>69</v>
      </c>
      <c r="E29489" t="s">
        <v>1053</v>
      </c>
    </row>
    <row r="29490" spans="1:5" x14ac:dyDescent="0.25">
      <c r="A29490" t="s">
        <v>13718</v>
      </c>
      <c r="B29490" t="s">
        <v>20</v>
      </c>
      <c r="C29490" t="s">
        <v>22</v>
      </c>
      <c r="D29490" t="s">
        <v>33</v>
      </c>
      <c r="E29490" t="s">
        <v>629</v>
      </c>
    </row>
    <row r="29491" spans="1:5" x14ac:dyDescent="0.25">
      <c r="A29491" t="s">
        <v>29629</v>
      </c>
      <c r="B29491" t="s">
        <v>20</v>
      </c>
      <c r="C29491" t="s">
        <v>19</v>
      </c>
      <c r="D29491" t="s">
        <v>33</v>
      </c>
      <c r="E29491" t="s">
        <v>538</v>
      </c>
    </row>
    <row r="29492" spans="1:5" x14ac:dyDescent="0.25">
      <c r="A29492" t="s">
        <v>29630</v>
      </c>
      <c r="B29492" t="s">
        <v>20</v>
      </c>
      <c r="C29492" t="s">
        <v>19</v>
      </c>
      <c r="D29492" t="s">
        <v>33</v>
      </c>
      <c r="E29492" t="s">
        <v>611</v>
      </c>
    </row>
    <row r="29493" spans="1:5" x14ac:dyDescent="0.25">
      <c r="A29493" t="s">
        <v>43942</v>
      </c>
      <c r="B29493" t="s">
        <v>20</v>
      </c>
      <c r="C29493" t="s">
        <v>19</v>
      </c>
      <c r="D29493" t="s">
        <v>65</v>
      </c>
      <c r="E29493" t="s">
        <v>530</v>
      </c>
    </row>
    <row r="29494" spans="1:5" x14ac:dyDescent="0.25">
      <c r="A29494" t="s">
        <v>29631</v>
      </c>
      <c r="B29494" t="s">
        <v>14</v>
      </c>
      <c r="C29494" t="s">
        <v>14</v>
      </c>
      <c r="D29494" t="s">
        <v>64</v>
      </c>
      <c r="E29494" t="s">
        <v>497</v>
      </c>
    </row>
    <row r="29495" spans="1:5" x14ac:dyDescent="0.25">
      <c r="A29495" t="s">
        <v>29632</v>
      </c>
      <c r="B29495" t="s">
        <v>20</v>
      </c>
      <c r="C29495" t="s">
        <v>19</v>
      </c>
      <c r="D29495" t="s">
        <v>69</v>
      </c>
      <c r="E29495" t="s">
        <v>538</v>
      </c>
    </row>
    <row r="29496" spans="1:5" x14ac:dyDescent="0.25">
      <c r="A29496" t="s">
        <v>29633</v>
      </c>
      <c r="B29496" t="s">
        <v>16</v>
      </c>
      <c r="C29496" t="s">
        <v>15</v>
      </c>
      <c r="D29496" t="s">
        <v>65</v>
      </c>
      <c r="E29496" t="s">
        <v>745</v>
      </c>
    </row>
    <row r="29497" spans="1:5" x14ac:dyDescent="0.25">
      <c r="A29497" t="s">
        <v>29634</v>
      </c>
      <c r="B29497" t="s">
        <v>16</v>
      </c>
      <c r="C29497" t="s">
        <v>15</v>
      </c>
      <c r="D29497" t="s">
        <v>33</v>
      </c>
      <c r="E29497" t="s">
        <v>745</v>
      </c>
    </row>
    <row r="29498" spans="1:5" x14ac:dyDescent="0.25">
      <c r="A29498" t="s">
        <v>29635</v>
      </c>
      <c r="B29498" t="s">
        <v>20</v>
      </c>
      <c r="C29498" t="s">
        <v>22</v>
      </c>
      <c r="D29498" t="s">
        <v>33</v>
      </c>
      <c r="E29498" t="s">
        <v>908</v>
      </c>
    </row>
    <row r="29499" spans="1:5" x14ac:dyDescent="0.25">
      <c r="A29499" t="s">
        <v>29636</v>
      </c>
      <c r="B29499" t="s">
        <v>20</v>
      </c>
      <c r="C29499" t="s">
        <v>23</v>
      </c>
      <c r="D29499" t="s">
        <v>33</v>
      </c>
      <c r="E29499" t="s">
        <v>905</v>
      </c>
    </row>
    <row r="29500" spans="1:5" x14ac:dyDescent="0.25">
      <c r="A29500" t="s">
        <v>29637</v>
      </c>
      <c r="B29500" t="s">
        <v>20</v>
      </c>
      <c r="C29500" t="s">
        <v>19</v>
      </c>
      <c r="D29500" t="s">
        <v>33</v>
      </c>
      <c r="E29500" t="s">
        <v>786</v>
      </c>
    </row>
    <row r="29501" spans="1:5" x14ac:dyDescent="0.25">
      <c r="A29501" t="s">
        <v>13944</v>
      </c>
      <c r="B29501" t="s">
        <v>20</v>
      </c>
      <c r="C29501" t="s">
        <v>22</v>
      </c>
      <c r="D29501" t="s">
        <v>33</v>
      </c>
      <c r="E29501" t="s">
        <v>629</v>
      </c>
    </row>
    <row r="29502" spans="1:5" x14ac:dyDescent="0.25">
      <c r="A29502" t="s">
        <v>29639</v>
      </c>
      <c r="B29502" t="s">
        <v>20</v>
      </c>
      <c r="C29502" t="s">
        <v>19</v>
      </c>
      <c r="D29502" t="s">
        <v>33</v>
      </c>
      <c r="E29502" t="s">
        <v>562</v>
      </c>
    </row>
    <row r="29503" spans="1:5" x14ac:dyDescent="0.25">
      <c r="A29503" t="s">
        <v>29640</v>
      </c>
      <c r="B29503" t="s">
        <v>20</v>
      </c>
      <c r="C29503" t="s">
        <v>19</v>
      </c>
      <c r="D29503" t="s">
        <v>33</v>
      </c>
      <c r="E29503" t="s">
        <v>531</v>
      </c>
    </row>
    <row r="29504" spans="1:5" x14ac:dyDescent="0.25">
      <c r="A29504" t="s">
        <v>29641</v>
      </c>
      <c r="B29504" t="s">
        <v>14</v>
      </c>
      <c r="C29504" t="s">
        <v>14</v>
      </c>
      <c r="D29504" t="s">
        <v>69</v>
      </c>
      <c r="E29504" t="s">
        <v>520</v>
      </c>
    </row>
    <row r="29505" spans="1:5" x14ac:dyDescent="0.25">
      <c r="A29505" t="s">
        <v>29642</v>
      </c>
      <c r="B29505" t="s">
        <v>20</v>
      </c>
      <c r="C29505" t="s">
        <v>19</v>
      </c>
      <c r="D29505" t="s">
        <v>69</v>
      </c>
      <c r="E29505" t="s">
        <v>765</v>
      </c>
    </row>
    <row r="29506" spans="1:5" x14ac:dyDescent="0.25">
      <c r="A29506" t="s">
        <v>29643</v>
      </c>
      <c r="B29506" t="s">
        <v>20</v>
      </c>
      <c r="C29506" t="s">
        <v>19</v>
      </c>
      <c r="D29506" t="s">
        <v>69</v>
      </c>
      <c r="E29506" t="s">
        <v>538</v>
      </c>
    </row>
    <row r="29507" spans="1:5" x14ac:dyDescent="0.25">
      <c r="A29507" t="s">
        <v>13980</v>
      </c>
      <c r="B29507" t="s">
        <v>20</v>
      </c>
      <c r="C29507" t="s">
        <v>22</v>
      </c>
      <c r="D29507" t="s">
        <v>33</v>
      </c>
      <c r="E29507" t="s">
        <v>629</v>
      </c>
    </row>
    <row r="29508" spans="1:5" x14ac:dyDescent="0.25">
      <c r="A29508" t="s">
        <v>29645</v>
      </c>
      <c r="B29508" t="s">
        <v>20</v>
      </c>
      <c r="C29508" t="s">
        <v>19</v>
      </c>
      <c r="D29508" t="s">
        <v>69</v>
      </c>
      <c r="E29508" t="s">
        <v>530</v>
      </c>
    </row>
    <row r="29509" spans="1:5" x14ac:dyDescent="0.25">
      <c r="A29509" t="s">
        <v>29646</v>
      </c>
      <c r="B29509" t="s">
        <v>14</v>
      </c>
      <c r="C29509" t="s">
        <v>14</v>
      </c>
      <c r="D29509" t="s">
        <v>69</v>
      </c>
      <c r="E29509" t="s">
        <v>497</v>
      </c>
    </row>
    <row r="29510" spans="1:5" x14ac:dyDescent="0.25">
      <c r="A29510" t="s">
        <v>29647</v>
      </c>
      <c r="B29510" t="s">
        <v>20</v>
      </c>
      <c r="C29510" t="s">
        <v>19</v>
      </c>
      <c r="D29510" t="s">
        <v>69</v>
      </c>
      <c r="E29510" t="s">
        <v>562</v>
      </c>
    </row>
    <row r="29511" spans="1:5" x14ac:dyDescent="0.25">
      <c r="A29511" t="s">
        <v>29648</v>
      </c>
      <c r="B29511" t="s">
        <v>20</v>
      </c>
      <c r="C29511" t="s">
        <v>21</v>
      </c>
      <c r="D29511" t="s">
        <v>69</v>
      </c>
      <c r="E29511" t="s">
        <v>820</v>
      </c>
    </row>
    <row r="29512" spans="1:5" x14ac:dyDescent="0.25">
      <c r="A29512" t="s">
        <v>29649</v>
      </c>
      <c r="B29512" t="s">
        <v>20</v>
      </c>
      <c r="C29512" t="s">
        <v>21</v>
      </c>
      <c r="D29512" t="s">
        <v>69</v>
      </c>
      <c r="E29512" t="s">
        <v>697</v>
      </c>
    </row>
    <row r="29513" spans="1:5" x14ac:dyDescent="0.25">
      <c r="A29513" t="s">
        <v>11554</v>
      </c>
      <c r="B29513" t="s">
        <v>20</v>
      </c>
      <c r="C29513" t="s">
        <v>22</v>
      </c>
      <c r="D29513" t="s">
        <v>33</v>
      </c>
      <c r="E29513" t="s">
        <v>629</v>
      </c>
    </row>
    <row r="29514" spans="1:5" x14ac:dyDescent="0.25">
      <c r="A29514" t="s">
        <v>29651</v>
      </c>
      <c r="B29514" t="s">
        <v>20</v>
      </c>
      <c r="C29514" t="s">
        <v>21</v>
      </c>
      <c r="D29514" t="s">
        <v>69</v>
      </c>
      <c r="E29514" t="s">
        <v>1055</v>
      </c>
    </row>
    <row r="29515" spans="1:5" x14ac:dyDescent="0.25">
      <c r="A29515" t="s">
        <v>29652</v>
      </c>
      <c r="B29515" t="s">
        <v>20</v>
      </c>
      <c r="C29515" t="s">
        <v>19</v>
      </c>
      <c r="D29515" t="s">
        <v>69</v>
      </c>
      <c r="E29515" t="s">
        <v>562</v>
      </c>
    </row>
    <row r="29516" spans="1:5" x14ac:dyDescent="0.25">
      <c r="A29516" t="s">
        <v>16677</v>
      </c>
      <c r="B29516" t="s">
        <v>20</v>
      </c>
      <c r="C29516" t="s">
        <v>22</v>
      </c>
      <c r="D29516" t="s">
        <v>33</v>
      </c>
      <c r="E29516" t="s">
        <v>629</v>
      </c>
    </row>
    <row r="29517" spans="1:5" x14ac:dyDescent="0.25">
      <c r="A29517" t="s">
        <v>29654</v>
      </c>
      <c r="B29517" t="s">
        <v>20</v>
      </c>
      <c r="C29517" t="s">
        <v>19</v>
      </c>
      <c r="D29517" t="s">
        <v>69</v>
      </c>
      <c r="E29517" t="s">
        <v>562</v>
      </c>
    </row>
    <row r="29518" spans="1:5" x14ac:dyDescent="0.25">
      <c r="A29518" t="s">
        <v>29655</v>
      </c>
      <c r="B29518" t="s">
        <v>20</v>
      </c>
      <c r="C29518" t="s">
        <v>19</v>
      </c>
      <c r="D29518" t="s">
        <v>69</v>
      </c>
      <c r="E29518" t="s">
        <v>562</v>
      </c>
    </row>
    <row r="29519" spans="1:5" x14ac:dyDescent="0.25">
      <c r="A29519" t="s">
        <v>29656</v>
      </c>
      <c r="B29519" t="s">
        <v>14</v>
      </c>
      <c r="C29519" t="s">
        <v>14</v>
      </c>
      <c r="D29519" t="s">
        <v>68</v>
      </c>
      <c r="E29519" t="s">
        <v>1057</v>
      </c>
    </row>
    <row r="29520" spans="1:5" x14ac:dyDescent="0.25">
      <c r="A29520" t="s">
        <v>29657</v>
      </c>
      <c r="B29520" t="s">
        <v>14</v>
      </c>
      <c r="C29520" t="s">
        <v>14</v>
      </c>
      <c r="D29520" t="s">
        <v>69</v>
      </c>
      <c r="E29520" t="s">
        <v>520</v>
      </c>
    </row>
    <row r="29521" spans="1:5" x14ac:dyDescent="0.25">
      <c r="A29521" t="s">
        <v>29658</v>
      </c>
      <c r="B29521" t="s">
        <v>14</v>
      </c>
      <c r="C29521" t="s">
        <v>14</v>
      </c>
      <c r="D29521" t="s">
        <v>69</v>
      </c>
      <c r="E29521" t="s">
        <v>520</v>
      </c>
    </row>
    <row r="29522" spans="1:5" x14ac:dyDescent="0.25">
      <c r="A29522" t="s">
        <v>29659</v>
      </c>
      <c r="B29522" t="s">
        <v>14</v>
      </c>
      <c r="C29522" t="s">
        <v>14</v>
      </c>
      <c r="D29522" t="s">
        <v>69</v>
      </c>
      <c r="E29522" t="s">
        <v>518</v>
      </c>
    </row>
    <row r="29523" spans="1:5" x14ac:dyDescent="0.25">
      <c r="A29523" t="s">
        <v>29660</v>
      </c>
      <c r="B29523" t="s">
        <v>14</v>
      </c>
      <c r="C29523" t="s">
        <v>14</v>
      </c>
      <c r="D29523" t="s">
        <v>69</v>
      </c>
      <c r="E29523" t="s">
        <v>520</v>
      </c>
    </row>
    <row r="29524" spans="1:5" x14ac:dyDescent="0.25">
      <c r="A29524" t="s">
        <v>29661</v>
      </c>
      <c r="B29524" t="s">
        <v>14</v>
      </c>
      <c r="C29524" t="s">
        <v>14</v>
      </c>
      <c r="D29524" t="s">
        <v>69</v>
      </c>
      <c r="E29524" t="s">
        <v>520</v>
      </c>
    </row>
    <row r="29525" spans="1:5" x14ac:dyDescent="0.25">
      <c r="A29525" t="s">
        <v>29662</v>
      </c>
      <c r="B29525" t="s">
        <v>14</v>
      </c>
      <c r="C29525" t="s">
        <v>14</v>
      </c>
      <c r="D29525" t="s">
        <v>69</v>
      </c>
      <c r="E29525" t="s">
        <v>520</v>
      </c>
    </row>
    <row r="29526" spans="1:5" x14ac:dyDescent="0.25">
      <c r="A29526" t="s">
        <v>29663</v>
      </c>
      <c r="B29526" t="s">
        <v>14</v>
      </c>
      <c r="C29526" t="s">
        <v>14</v>
      </c>
      <c r="D29526" t="s">
        <v>69</v>
      </c>
      <c r="E29526" t="s">
        <v>518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H13832"/>
  <sheetViews>
    <sheetView showGridLines="0" workbookViewId="0"/>
  </sheetViews>
  <sheetFormatPr defaultRowHeight="13.5" x14ac:dyDescent="0.25"/>
  <cols>
    <col min="8" max="8" width="10.140625" bestFit="1" customWidth="1"/>
  </cols>
  <sheetData>
    <row r="1" spans="1:8" ht="27" x14ac:dyDescent="0.25">
      <c r="A1" s="20" t="s">
        <v>160</v>
      </c>
      <c r="B1" s="20" t="s">
        <v>45</v>
      </c>
      <c r="C1" s="20" t="s">
        <v>46</v>
      </c>
      <c r="D1" s="20" t="s">
        <v>47</v>
      </c>
      <c r="E1" s="20" t="s">
        <v>48</v>
      </c>
      <c r="G1" s="20" t="s">
        <v>43</v>
      </c>
    </row>
    <row r="2" spans="1:8" x14ac:dyDescent="0.25">
      <c r="A2" t="s">
        <v>29682</v>
      </c>
      <c r="B2" t="s">
        <v>20</v>
      </c>
      <c r="C2" t="s">
        <v>24</v>
      </c>
      <c r="D2" t="s">
        <v>33</v>
      </c>
      <c r="E2" t="s">
        <v>735</v>
      </c>
      <c r="G2" s="7" t="s">
        <v>390</v>
      </c>
      <c r="H2" s="54">
        <v>46288</v>
      </c>
    </row>
    <row r="3" spans="1:8" x14ac:dyDescent="0.25">
      <c r="A3" t="s">
        <v>29683</v>
      </c>
      <c r="B3" t="s">
        <v>20</v>
      </c>
      <c r="C3" t="s">
        <v>24</v>
      </c>
      <c r="D3" t="s">
        <v>33</v>
      </c>
      <c r="E3" t="s">
        <v>736</v>
      </c>
      <c r="G3" s="7" t="s">
        <v>160</v>
      </c>
      <c r="H3">
        <v>13831</v>
      </c>
    </row>
    <row r="4" spans="1:8" x14ac:dyDescent="0.25">
      <c r="A4" t="s">
        <v>29684</v>
      </c>
      <c r="B4" t="s">
        <v>20</v>
      </c>
      <c r="C4" t="s">
        <v>24</v>
      </c>
      <c r="D4" t="s">
        <v>33</v>
      </c>
      <c r="E4" t="s">
        <v>700</v>
      </c>
    </row>
    <row r="5" spans="1:8" x14ac:dyDescent="0.25">
      <c r="A5" t="s">
        <v>29685</v>
      </c>
      <c r="B5" t="s">
        <v>20</v>
      </c>
      <c r="C5" t="s">
        <v>24</v>
      </c>
      <c r="D5" t="s">
        <v>33</v>
      </c>
      <c r="E5" t="s">
        <v>698</v>
      </c>
    </row>
    <row r="6" spans="1:8" x14ac:dyDescent="0.25">
      <c r="A6" t="s">
        <v>29686</v>
      </c>
      <c r="B6" t="s">
        <v>20</v>
      </c>
      <c r="C6" t="s">
        <v>24</v>
      </c>
      <c r="D6" t="s">
        <v>33</v>
      </c>
      <c r="E6" t="s">
        <v>736</v>
      </c>
    </row>
    <row r="7" spans="1:8" x14ac:dyDescent="0.25">
      <c r="A7" t="s">
        <v>29687</v>
      </c>
      <c r="B7" t="s">
        <v>20</v>
      </c>
      <c r="C7" t="s">
        <v>24</v>
      </c>
      <c r="D7" t="s">
        <v>33</v>
      </c>
      <c r="E7" t="s">
        <v>735</v>
      </c>
    </row>
    <row r="8" spans="1:8" x14ac:dyDescent="0.25">
      <c r="A8" t="s">
        <v>29688</v>
      </c>
      <c r="B8" t="s">
        <v>20</v>
      </c>
      <c r="C8" t="s">
        <v>24</v>
      </c>
      <c r="D8" t="s">
        <v>33</v>
      </c>
      <c r="E8" t="s">
        <v>735</v>
      </c>
    </row>
    <row r="9" spans="1:8" x14ac:dyDescent="0.25">
      <c r="A9" t="s">
        <v>29689</v>
      </c>
      <c r="B9" t="s">
        <v>20</v>
      </c>
      <c r="C9" t="s">
        <v>24</v>
      </c>
      <c r="D9" t="s">
        <v>33</v>
      </c>
      <c r="E9" t="s">
        <v>700</v>
      </c>
    </row>
    <row r="10" spans="1:8" x14ac:dyDescent="0.25">
      <c r="A10" t="s">
        <v>43947</v>
      </c>
      <c r="B10" t="s">
        <v>20</v>
      </c>
      <c r="C10" t="s">
        <v>24</v>
      </c>
      <c r="D10" t="s">
        <v>33</v>
      </c>
      <c r="E10" t="s">
        <v>698</v>
      </c>
    </row>
    <row r="11" spans="1:8" x14ac:dyDescent="0.25">
      <c r="A11" t="s">
        <v>43948</v>
      </c>
      <c r="B11" t="s">
        <v>20</v>
      </c>
      <c r="C11" t="s">
        <v>24</v>
      </c>
      <c r="D11" t="s">
        <v>33</v>
      </c>
      <c r="E11" t="s">
        <v>700</v>
      </c>
    </row>
    <row r="12" spans="1:8" x14ac:dyDescent="0.25">
      <c r="A12" t="s">
        <v>29690</v>
      </c>
      <c r="B12" t="s">
        <v>20</v>
      </c>
      <c r="C12" t="s">
        <v>24</v>
      </c>
      <c r="D12" t="s">
        <v>33</v>
      </c>
      <c r="E12" t="s">
        <v>700</v>
      </c>
    </row>
    <row r="13" spans="1:8" x14ac:dyDescent="0.25">
      <c r="A13" t="s">
        <v>29691</v>
      </c>
      <c r="B13" t="s">
        <v>20</v>
      </c>
      <c r="C13" t="s">
        <v>24</v>
      </c>
      <c r="D13" t="s">
        <v>33</v>
      </c>
      <c r="E13" t="s">
        <v>699</v>
      </c>
    </row>
    <row r="14" spans="1:8" x14ac:dyDescent="0.25">
      <c r="A14" t="s">
        <v>29692</v>
      </c>
      <c r="B14" t="s">
        <v>20</v>
      </c>
      <c r="C14" t="s">
        <v>24</v>
      </c>
      <c r="D14" t="s">
        <v>33</v>
      </c>
      <c r="E14" t="s">
        <v>700</v>
      </c>
    </row>
    <row r="15" spans="1:8" x14ac:dyDescent="0.25">
      <c r="A15" t="s">
        <v>29693</v>
      </c>
      <c r="B15" t="s">
        <v>20</v>
      </c>
      <c r="C15" t="s">
        <v>24</v>
      </c>
      <c r="D15" t="s">
        <v>33</v>
      </c>
      <c r="E15" t="s">
        <v>700</v>
      </c>
    </row>
    <row r="16" spans="1:8" x14ac:dyDescent="0.25">
      <c r="A16" t="s">
        <v>29694</v>
      </c>
      <c r="B16" t="s">
        <v>20</v>
      </c>
      <c r="C16" t="s">
        <v>24</v>
      </c>
      <c r="D16" t="s">
        <v>33</v>
      </c>
      <c r="E16" t="s">
        <v>699</v>
      </c>
    </row>
    <row r="17" spans="1:5" x14ac:dyDescent="0.25">
      <c r="A17" t="s">
        <v>29695</v>
      </c>
      <c r="B17" t="s">
        <v>20</v>
      </c>
      <c r="C17" t="s">
        <v>24</v>
      </c>
      <c r="D17" t="s">
        <v>33</v>
      </c>
      <c r="E17" t="s">
        <v>700</v>
      </c>
    </row>
    <row r="18" spans="1:5" x14ac:dyDescent="0.25">
      <c r="A18" t="s">
        <v>29696</v>
      </c>
      <c r="B18" t="s">
        <v>20</v>
      </c>
      <c r="C18" t="s">
        <v>24</v>
      </c>
      <c r="D18" t="s">
        <v>33</v>
      </c>
      <c r="E18" t="s">
        <v>699</v>
      </c>
    </row>
    <row r="19" spans="1:5" x14ac:dyDescent="0.25">
      <c r="A19" t="s">
        <v>29697</v>
      </c>
      <c r="B19" t="s">
        <v>20</v>
      </c>
      <c r="C19" t="s">
        <v>24</v>
      </c>
      <c r="D19" t="s">
        <v>33</v>
      </c>
      <c r="E19" t="s">
        <v>735</v>
      </c>
    </row>
    <row r="20" spans="1:5" x14ac:dyDescent="0.25">
      <c r="A20" t="s">
        <v>29698</v>
      </c>
      <c r="B20" t="s">
        <v>20</v>
      </c>
      <c r="C20" t="s">
        <v>24</v>
      </c>
      <c r="D20" t="s">
        <v>33</v>
      </c>
      <c r="E20" t="s">
        <v>735</v>
      </c>
    </row>
    <row r="21" spans="1:5" x14ac:dyDescent="0.25">
      <c r="A21" t="s">
        <v>29699</v>
      </c>
      <c r="B21" t="s">
        <v>20</v>
      </c>
      <c r="C21" t="s">
        <v>24</v>
      </c>
      <c r="D21" t="s">
        <v>33</v>
      </c>
      <c r="E21" t="s">
        <v>698</v>
      </c>
    </row>
    <row r="22" spans="1:5" x14ac:dyDescent="0.25">
      <c r="A22" t="s">
        <v>29700</v>
      </c>
      <c r="B22" t="s">
        <v>20</v>
      </c>
      <c r="C22" t="s">
        <v>24</v>
      </c>
      <c r="D22" t="s">
        <v>33</v>
      </c>
      <c r="E22" t="s">
        <v>736</v>
      </c>
    </row>
    <row r="23" spans="1:5" x14ac:dyDescent="0.25">
      <c r="A23" t="s">
        <v>29701</v>
      </c>
      <c r="B23" t="s">
        <v>20</v>
      </c>
      <c r="C23" t="s">
        <v>24</v>
      </c>
      <c r="D23" t="s">
        <v>65</v>
      </c>
      <c r="E23" t="s">
        <v>698</v>
      </c>
    </row>
    <row r="24" spans="1:5" x14ac:dyDescent="0.25">
      <c r="A24" t="s">
        <v>29702</v>
      </c>
      <c r="B24" t="s">
        <v>20</v>
      </c>
      <c r="C24" t="s">
        <v>24</v>
      </c>
      <c r="D24" t="s">
        <v>33</v>
      </c>
      <c r="E24" t="s">
        <v>700</v>
      </c>
    </row>
    <row r="25" spans="1:5" x14ac:dyDescent="0.25">
      <c r="A25" t="s">
        <v>29703</v>
      </c>
      <c r="B25" t="s">
        <v>20</v>
      </c>
      <c r="C25" t="s">
        <v>24</v>
      </c>
      <c r="D25" t="s">
        <v>33</v>
      </c>
      <c r="E25" t="s">
        <v>698</v>
      </c>
    </row>
    <row r="26" spans="1:5" x14ac:dyDescent="0.25">
      <c r="A26" t="s">
        <v>29704</v>
      </c>
      <c r="B26" t="s">
        <v>20</v>
      </c>
      <c r="C26" t="s">
        <v>24</v>
      </c>
      <c r="D26" t="s">
        <v>33</v>
      </c>
      <c r="E26" t="s">
        <v>699</v>
      </c>
    </row>
    <row r="27" spans="1:5" x14ac:dyDescent="0.25">
      <c r="A27" t="s">
        <v>29705</v>
      </c>
      <c r="B27" t="s">
        <v>20</v>
      </c>
      <c r="C27" t="s">
        <v>24</v>
      </c>
      <c r="D27" t="s">
        <v>33</v>
      </c>
      <c r="E27" t="s">
        <v>699</v>
      </c>
    </row>
    <row r="28" spans="1:5" x14ac:dyDescent="0.25">
      <c r="A28" t="s">
        <v>29706</v>
      </c>
      <c r="B28" t="s">
        <v>20</v>
      </c>
      <c r="C28" t="s">
        <v>24</v>
      </c>
      <c r="D28" t="s">
        <v>33</v>
      </c>
      <c r="E28" t="s">
        <v>700</v>
      </c>
    </row>
    <row r="29" spans="1:5" x14ac:dyDescent="0.25">
      <c r="A29" t="s">
        <v>29707</v>
      </c>
      <c r="B29" t="s">
        <v>20</v>
      </c>
      <c r="C29" t="s">
        <v>24</v>
      </c>
      <c r="D29" t="s">
        <v>33</v>
      </c>
      <c r="E29" t="s">
        <v>700</v>
      </c>
    </row>
    <row r="30" spans="1:5" x14ac:dyDescent="0.25">
      <c r="A30" t="s">
        <v>29708</v>
      </c>
      <c r="B30" t="s">
        <v>20</v>
      </c>
      <c r="C30" t="s">
        <v>24</v>
      </c>
      <c r="D30" t="s">
        <v>33</v>
      </c>
      <c r="E30" t="s">
        <v>698</v>
      </c>
    </row>
    <row r="31" spans="1:5" x14ac:dyDescent="0.25">
      <c r="A31" t="s">
        <v>29709</v>
      </c>
      <c r="B31" t="s">
        <v>20</v>
      </c>
      <c r="C31" t="s">
        <v>24</v>
      </c>
      <c r="D31" t="s">
        <v>33</v>
      </c>
      <c r="E31" t="s">
        <v>610</v>
      </c>
    </row>
    <row r="32" spans="1:5" x14ac:dyDescent="0.25">
      <c r="A32" t="s">
        <v>29710</v>
      </c>
      <c r="B32" t="s">
        <v>20</v>
      </c>
      <c r="C32" t="s">
        <v>24</v>
      </c>
      <c r="D32" t="s">
        <v>33</v>
      </c>
      <c r="E32" t="s">
        <v>698</v>
      </c>
    </row>
    <row r="33" spans="1:5" x14ac:dyDescent="0.25">
      <c r="A33" t="s">
        <v>29711</v>
      </c>
      <c r="B33" t="s">
        <v>20</v>
      </c>
      <c r="C33" t="s">
        <v>24</v>
      </c>
      <c r="D33" t="s">
        <v>33</v>
      </c>
      <c r="E33" t="s">
        <v>698</v>
      </c>
    </row>
    <row r="34" spans="1:5" x14ac:dyDescent="0.25">
      <c r="A34" t="s">
        <v>29712</v>
      </c>
      <c r="B34" t="s">
        <v>20</v>
      </c>
      <c r="C34" t="s">
        <v>24</v>
      </c>
      <c r="D34" t="s">
        <v>33</v>
      </c>
      <c r="E34" t="s">
        <v>1006</v>
      </c>
    </row>
    <row r="35" spans="1:5" x14ac:dyDescent="0.25">
      <c r="A35" t="s">
        <v>29713</v>
      </c>
      <c r="B35" t="s">
        <v>20</v>
      </c>
      <c r="C35" t="s">
        <v>24</v>
      </c>
      <c r="D35" t="s">
        <v>33</v>
      </c>
      <c r="E35" t="s">
        <v>735</v>
      </c>
    </row>
    <row r="36" spans="1:5" x14ac:dyDescent="0.25">
      <c r="A36" t="s">
        <v>29714</v>
      </c>
      <c r="B36" t="s">
        <v>20</v>
      </c>
      <c r="C36" t="s">
        <v>24</v>
      </c>
      <c r="D36" t="s">
        <v>33</v>
      </c>
      <c r="E36" t="s">
        <v>735</v>
      </c>
    </row>
    <row r="37" spans="1:5" x14ac:dyDescent="0.25">
      <c r="A37" t="s">
        <v>29715</v>
      </c>
      <c r="B37" t="s">
        <v>20</v>
      </c>
      <c r="C37" t="s">
        <v>24</v>
      </c>
      <c r="D37" t="s">
        <v>33</v>
      </c>
      <c r="E37" t="s">
        <v>736</v>
      </c>
    </row>
    <row r="38" spans="1:5" x14ac:dyDescent="0.25">
      <c r="A38" t="s">
        <v>29716</v>
      </c>
      <c r="B38" t="s">
        <v>20</v>
      </c>
      <c r="C38" t="s">
        <v>24</v>
      </c>
      <c r="D38" t="s">
        <v>33</v>
      </c>
      <c r="E38" t="s">
        <v>700</v>
      </c>
    </row>
    <row r="39" spans="1:5" x14ac:dyDescent="0.25">
      <c r="A39" t="s">
        <v>29717</v>
      </c>
      <c r="B39" t="s">
        <v>20</v>
      </c>
      <c r="C39" t="s">
        <v>24</v>
      </c>
      <c r="D39" t="s">
        <v>33</v>
      </c>
      <c r="E39" t="s">
        <v>736</v>
      </c>
    </row>
    <row r="40" spans="1:5" x14ac:dyDescent="0.25">
      <c r="A40" t="s">
        <v>29718</v>
      </c>
      <c r="B40" t="s">
        <v>20</v>
      </c>
      <c r="C40" t="s">
        <v>24</v>
      </c>
      <c r="D40" t="s">
        <v>33</v>
      </c>
      <c r="E40" t="s">
        <v>700</v>
      </c>
    </row>
    <row r="41" spans="1:5" x14ac:dyDescent="0.25">
      <c r="A41" t="s">
        <v>29719</v>
      </c>
      <c r="B41" t="s">
        <v>20</v>
      </c>
      <c r="C41" t="s">
        <v>24</v>
      </c>
      <c r="D41" t="s">
        <v>33</v>
      </c>
      <c r="E41" t="s">
        <v>735</v>
      </c>
    </row>
    <row r="42" spans="1:5" x14ac:dyDescent="0.25">
      <c r="A42" t="s">
        <v>29720</v>
      </c>
      <c r="B42" t="s">
        <v>20</v>
      </c>
      <c r="C42" t="s">
        <v>24</v>
      </c>
      <c r="D42" t="s">
        <v>33</v>
      </c>
      <c r="E42" t="s">
        <v>698</v>
      </c>
    </row>
    <row r="43" spans="1:5" x14ac:dyDescent="0.25">
      <c r="A43" t="s">
        <v>29721</v>
      </c>
      <c r="B43" t="s">
        <v>20</v>
      </c>
      <c r="C43" t="s">
        <v>24</v>
      </c>
      <c r="D43" t="s">
        <v>33</v>
      </c>
      <c r="E43" t="s">
        <v>698</v>
      </c>
    </row>
    <row r="44" spans="1:5" x14ac:dyDescent="0.25">
      <c r="A44" t="s">
        <v>29722</v>
      </c>
      <c r="B44" t="s">
        <v>20</v>
      </c>
      <c r="C44" t="s">
        <v>24</v>
      </c>
      <c r="D44" t="s">
        <v>33</v>
      </c>
      <c r="E44" t="s">
        <v>735</v>
      </c>
    </row>
    <row r="45" spans="1:5" x14ac:dyDescent="0.25">
      <c r="A45" t="s">
        <v>29723</v>
      </c>
      <c r="B45" t="s">
        <v>20</v>
      </c>
      <c r="C45" t="s">
        <v>24</v>
      </c>
      <c r="D45" t="s">
        <v>33</v>
      </c>
      <c r="E45" t="s">
        <v>699</v>
      </c>
    </row>
    <row r="46" spans="1:5" x14ac:dyDescent="0.25">
      <c r="A46" t="s">
        <v>29724</v>
      </c>
      <c r="B46" t="s">
        <v>20</v>
      </c>
      <c r="C46" t="s">
        <v>24</v>
      </c>
      <c r="D46" t="s">
        <v>33</v>
      </c>
      <c r="E46" t="s">
        <v>699</v>
      </c>
    </row>
    <row r="47" spans="1:5" x14ac:dyDescent="0.25">
      <c r="A47" t="s">
        <v>29725</v>
      </c>
      <c r="B47" t="s">
        <v>20</v>
      </c>
      <c r="C47" t="s">
        <v>24</v>
      </c>
      <c r="D47" t="s">
        <v>33</v>
      </c>
      <c r="E47" t="s">
        <v>698</v>
      </c>
    </row>
    <row r="48" spans="1:5" x14ac:dyDescent="0.25">
      <c r="A48" t="s">
        <v>29726</v>
      </c>
      <c r="B48" t="s">
        <v>20</v>
      </c>
      <c r="C48" t="s">
        <v>24</v>
      </c>
      <c r="D48" t="s">
        <v>33</v>
      </c>
      <c r="E48" t="s">
        <v>735</v>
      </c>
    </row>
    <row r="49" spans="1:5" x14ac:dyDescent="0.25">
      <c r="A49" t="s">
        <v>29727</v>
      </c>
      <c r="B49" t="s">
        <v>20</v>
      </c>
      <c r="C49" t="s">
        <v>24</v>
      </c>
      <c r="D49" t="s">
        <v>33</v>
      </c>
      <c r="E49" t="s">
        <v>735</v>
      </c>
    </row>
    <row r="50" spans="1:5" x14ac:dyDescent="0.25">
      <c r="A50" t="s">
        <v>29728</v>
      </c>
      <c r="B50" t="s">
        <v>20</v>
      </c>
      <c r="C50" t="s">
        <v>24</v>
      </c>
      <c r="D50" t="s">
        <v>33</v>
      </c>
      <c r="E50" t="s">
        <v>698</v>
      </c>
    </row>
    <row r="51" spans="1:5" x14ac:dyDescent="0.25">
      <c r="A51" t="s">
        <v>29729</v>
      </c>
      <c r="B51" t="s">
        <v>20</v>
      </c>
      <c r="C51" t="s">
        <v>24</v>
      </c>
      <c r="D51" t="s">
        <v>33</v>
      </c>
      <c r="E51" t="s">
        <v>700</v>
      </c>
    </row>
    <row r="52" spans="1:5" x14ac:dyDescent="0.25">
      <c r="A52" t="s">
        <v>29730</v>
      </c>
      <c r="B52" t="s">
        <v>20</v>
      </c>
      <c r="C52" t="s">
        <v>24</v>
      </c>
      <c r="D52" t="s">
        <v>33</v>
      </c>
      <c r="E52" t="s">
        <v>735</v>
      </c>
    </row>
    <row r="53" spans="1:5" x14ac:dyDescent="0.25">
      <c r="A53" t="s">
        <v>29731</v>
      </c>
      <c r="B53" t="s">
        <v>20</v>
      </c>
      <c r="C53" t="s">
        <v>24</v>
      </c>
      <c r="D53" t="s">
        <v>33</v>
      </c>
      <c r="E53" t="s">
        <v>700</v>
      </c>
    </row>
    <row r="54" spans="1:5" x14ac:dyDescent="0.25">
      <c r="A54" t="s">
        <v>29732</v>
      </c>
      <c r="B54" t="s">
        <v>20</v>
      </c>
      <c r="C54" t="s">
        <v>24</v>
      </c>
      <c r="D54" t="s">
        <v>33</v>
      </c>
      <c r="E54" t="s">
        <v>700</v>
      </c>
    </row>
    <row r="55" spans="1:5" x14ac:dyDescent="0.25">
      <c r="A55" t="s">
        <v>29733</v>
      </c>
      <c r="B55" t="s">
        <v>20</v>
      </c>
      <c r="C55" t="s">
        <v>24</v>
      </c>
      <c r="D55" t="s">
        <v>65</v>
      </c>
      <c r="E55" t="s">
        <v>736</v>
      </c>
    </row>
    <row r="56" spans="1:5" x14ac:dyDescent="0.25">
      <c r="A56" t="s">
        <v>29734</v>
      </c>
      <c r="B56" t="s">
        <v>20</v>
      </c>
      <c r="C56" t="s">
        <v>24</v>
      </c>
      <c r="D56" t="s">
        <v>33</v>
      </c>
      <c r="E56" t="s">
        <v>1006</v>
      </c>
    </row>
    <row r="57" spans="1:5" x14ac:dyDescent="0.25">
      <c r="A57" t="s">
        <v>29735</v>
      </c>
      <c r="B57" t="s">
        <v>20</v>
      </c>
      <c r="C57" t="s">
        <v>24</v>
      </c>
      <c r="D57" t="s">
        <v>33</v>
      </c>
      <c r="E57" t="s">
        <v>736</v>
      </c>
    </row>
    <row r="58" spans="1:5" x14ac:dyDescent="0.25">
      <c r="A58" t="s">
        <v>29736</v>
      </c>
      <c r="B58" t="s">
        <v>20</v>
      </c>
      <c r="C58" t="s">
        <v>24</v>
      </c>
      <c r="D58" t="s">
        <v>33</v>
      </c>
      <c r="E58" t="s">
        <v>699</v>
      </c>
    </row>
    <row r="59" spans="1:5" x14ac:dyDescent="0.25">
      <c r="A59" t="s">
        <v>29737</v>
      </c>
      <c r="B59" t="s">
        <v>20</v>
      </c>
      <c r="C59" t="s">
        <v>24</v>
      </c>
      <c r="D59" t="s">
        <v>33</v>
      </c>
      <c r="E59" t="s">
        <v>699</v>
      </c>
    </row>
    <row r="60" spans="1:5" x14ac:dyDescent="0.25">
      <c r="A60" t="s">
        <v>29738</v>
      </c>
      <c r="B60" t="s">
        <v>20</v>
      </c>
      <c r="C60" t="s">
        <v>24</v>
      </c>
      <c r="D60" t="s">
        <v>33</v>
      </c>
      <c r="E60" t="s">
        <v>700</v>
      </c>
    </row>
    <row r="61" spans="1:5" x14ac:dyDescent="0.25">
      <c r="A61" t="s">
        <v>29739</v>
      </c>
      <c r="B61" t="s">
        <v>20</v>
      </c>
      <c r="C61" t="s">
        <v>24</v>
      </c>
      <c r="D61" t="s">
        <v>33</v>
      </c>
      <c r="E61" t="s">
        <v>698</v>
      </c>
    </row>
    <row r="62" spans="1:5" x14ac:dyDescent="0.25">
      <c r="A62" t="s">
        <v>29740</v>
      </c>
      <c r="B62" t="s">
        <v>20</v>
      </c>
      <c r="C62" t="s">
        <v>24</v>
      </c>
      <c r="D62" t="s">
        <v>33</v>
      </c>
      <c r="E62" t="s">
        <v>699</v>
      </c>
    </row>
    <row r="63" spans="1:5" x14ac:dyDescent="0.25">
      <c r="A63" t="s">
        <v>29741</v>
      </c>
      <c r="B63" t="s">
        <v>20</v>
      </c>
      <c r="C63" t="s">
        <v>24</v>
      </c>
      <c r="D63" t="s">
        <v>33</v>
      </c>
      <c r="E63" t="s">
        <v>700</v>
      </c>
    </row>
    <row r="64" spans="1:5" x14ac:dyDescent="0.25">
      <c r="A64" t="s">
        <v>29742</v>
      </c>
      <c r="B64" t="s">
        <v>20</v>
      </c>
      <c r="C64" t="s">
        <v>24</v>
      </c>
      <c r="D64" t="s">
        <v>33</v>
      </c>
      <c r="E64" t="s">
        <v>700</v>
      </c>
    </row>
    <row r="65" spans="1:5" x14ac:dyDescent="0.25">
      <c r="A65" t="s">
        <v>29743</v>
      </c>
      <c r="B65" t="s">
        <v>20</v>
      </c>
      <c r="C65" t="s">
        <v>24</v>
      </c>
      <c r="D65" t="s">
        <v>33</v>
      </c>
      <c r="E65" t="s">
        <v>698</v>
      </c>
    </row>
    <row r="66" spans="1:5" x14ac:dyDescent="0.25">
      <c r="A66" t="s">
        <v>29744</v>
      </c>
      <c r="B66" t="s">
        <v>20</v>
      </c>
      <c r="C66" t="s">
        <v>24</v>
      </c>
      <c r="D66" t="s">
        <v>33</v>
      </c>
      <c r="E66" t="s">
        <v>700</v>
      </c>
    </row>
    <row r="67" spans="1:5" x14ac:dyDescent="0.25">
      <c r="A67" t="s">
        <v>29745</v>
      </c>
      <c r="B67" t="s">
        <v>20</v>
      </c>
      <c r="C67" t="s">
        <v>24</v>
      </c>
      <c r="D67" t="s">
        <v>33</v>
      </c>
      <c r="E67" t="s">
        <v>700</v>
      </c>
    </row>
    <row r="68" spans="1:5" x14ac:dyDescent="0.25">
      <c r="A68" t="s">
        <v>29746</v>
      </c>
      <c r="B68" t="s">
        <v>20</v>
      </c>
      <c r="C68" t="s">
        <v>24</v>
      </c>
      <c r="D68" t="s">
        <v>33</v>
      </c>
      <c r="E68" t="s">
        <v>736</v>
      </c>
    </row>
    <row r="69" spans="1:5" x14ac:dyDescent="0.25">
      <c r="A69" t="s">
        <v>29747</v>
      </c>
      <c r="B69" t="s">
        <v>20</v>
      </c>
      <c r="C69" t="s">
        <v>24</v>
      </c>
      <c r="D69" t="s">
        <v>33</v>
      </c>
      <c r="E69" t="s">
        <v>698</v>
      </c>
    </row>
    <row r="70" spans="1:5" x14ac:dyDescent="0.25">
      <c r="A70" t="s">
        <v>29748</v>
      </c>
      <c r="B70" t="s">
        <v>20</v>
      </c>
      <c r="C70" t="s">
        <v>24</v>
      </c>
      <c r="D70" t="s">
        <v>33</v>
      </c>
      <c r="E70" t="s">
        <v>698</v>
      </c>
    </row>
    <row r="71" spans="1:5" x14ac:dyDescent="0.25">
      <c r="A71" t="s">
        <v>29749</v>
      </c>
      <c r="B71" t="s">
        <v>20</v>
      </c>
      <c r="C71" t="s">
        <v>24</v>
      </c>
      <c r="D71" t="s">
        <v>33</v>
      </c>
      <c r="E71" t="s">
        <v>698</v>
      </c>
    </row>
    <row r="72" spans="1:5" x14ac:dyDescent="0.25">
      <c r="A72" t="s">
        <v>29750</v>
      </c>
      <c r="B72" t="s">
        <v>20</v>
      </c>
      <c r="C72" t="s">
        <v>22</v>
      </c>
      <c r="D72" t="s">
        <v>33</v>
      </c>
      <c r="E72" t="s">
        <v>693</v>
      </c>
    </row>
    <row r="73" spans="1:5" x14ac:dyDescent="0.25">
      <c r="A73" t="s">
        <v>29751</v>
      </c>
      <c r="B73" t="s">
        <v>20</v>
      </c>
      <c r="C73" t="s">
        <v>22</v>
      </c>
      <c r="D73" t="s">
        <v>33</v>
      </c>
      <c r="E73" t="s">
        <v>693</v>
      </c>
    </row>
    <row r="74" spans="1:5" x14ac:dyDescent="0.25">
      <c r="A74" t="s">
        <v>29752</v>
      </c>
      <c r="B74" t="s">
        <v>20</v>
      </c>
      <c r="C74" t="s">
        <v>22</v>
      </c>
      <c r="D74" t="s">
        <v>33</v>
      </c>
      <c r="E74" t="s">
        <v>693</v>
      </c>
    </row>
    <row r="75" spans="1:5" x14ac:dyDescent="0.25">
      <c r="A75" t="s">
        <v>29753</v>
      </c>
      <c r="B75" t="s">
        <v>20</v>
      </c>
      <c r="C75" t="s">
        <v>22</v>
      </c>
      <c r="D75" t="s">
        <v>33</v>
      </c>
      <c r="E75" t="s">
        <v>629</v>
      </c>
    </row>
    <row r="76" spans="1:5" x14ac:dyDescent="0.25">
      <c r="A76" t="s">
        <v>29754</v>
      </c>
      <c r="B76" t="s">
        <v>20</v>
      </c>
      <c r="C76" t="s">
        <v>22</v>
      </c>
      <c r="D76" t="s">
        <v>33</v>
      </c>
      <c r="E76" t="s">
        <v>693</v>
      </c>
    </row>
    <row r="77" spans="1:5" x14ac:dyDescent="0.25">
      <c r="A77" t="s">
        <v>29755</v>
      </c>
      <c r="B77" t="s">
        <v>20</v>
      </c>
      <c r="C77" t="s">
        <v>22</v>
      </c>
      <c r="D77" t="s">
        <v>33</v>
      </c>
      <c r="E77" t="s">
        <v>629</v>
      </c>
    </row>
    <row r="78" spans="1:5" x14ac:dyDescent="0.25">
      <c r="A78" t="s">
        <v>29756</v>
      </c>
      <c r="B78" t="s">
        <v>20</v>
      </c>
      <c r="C78" t="s">
        <v>22</v>
      </c>
      <c r="D78" t="s">
        <v>33</v>
      </c>
      <c r="E78" t="s">
        <v>693</v>
      </c>
    </row>
    <row r="79" spans="1:5" x14ac:dyDescent="0.25">
      <c r="A79" t="s">
        <v>29757</v>
      </c>
      <c r="B79" t="s">
        <v>20</v>
      </c>
      <c r="C79" t="s">
        <v>22</v>
      </c>
      <c r="D79" t="s">
        <v>33</v>
      </c>
      <c r="E79" t="s">
        <v>693</v>
      </c>
    </row>
    <row r="80" spans="1:5" x14ac:dyDescent="0.25">
      <c r="A80" t="s">
        <v>29758</v>
      </c>
      <c r="B80" t="s">
        <v>20</v>
      </c>
      <c r="C80" t="s">
        <v>22</v>
      </c>
      <c r="D80" t="s">
        <v>33</v>
      </c>
      <c r="E80" t="s">
        <v>693</v>
      </c>
    </row>
    <row r="81" spans="1:5" x14ac:dyDescent="0.25">
      <c r="A81" t="s">
        <v>29759</v>
      </c>
      <c r="B81" t="s">
        <v>20</v>
      </c>
      <c r="C81" t="s">
        <v>22</v>
      </c>
      <c r="D81" t="s">
        <v>33</v>
      </c>
      <c r="E81" t="s">
        <v>693</v>
      </c>
    </row>
    <row r="82" spans="1:5" x14ac:dyDescent="0.25">
      <c r="A82" t="s">
        <v>29760</v>
      </c>
      <c r="B82" t="s">
        <v>20</v>
      </c>
      <c r="C82" t="s">
        <v>22</v>
      </c>
      <c r="D82" t="s">
        <v>33</v>
      </c>
      <c r="E82" t="s">
        <v>536</v>
      </c>
    </row>
    <row r="83" spans="1:5" x14ac:dyDescent="0.25">
      <c r="A83" t="s">
        <v>29761</v>
      </c>
      <c r="B83" t="s">
        <v>20</v>
      </c>
      <c r="C83" t="s">
        <v>22</v>
      </c>
      <c r="D83" t="s">
        <v>33</v>
      </c>
      <c r="E83" t="s">
        <v>629</v>
      </c>
    </row>
    <row r="84" spans="1:5" x14ac:dyDescent="0.25">
      <c r="A84" t="s">
        <v>29762</v>
      </c>
      <c r="B84" t="s">
        <v>20</v>
      </c>
      <c r="C84" t="s">
        <v>22</v>
      </c>
      <c r="D84" t="s">
        <v>33</v>
      </c>
      <c r="E84" t="s">
        <v>536</v>
      </c>
    </row>
    <row r="85" spans="1:5" x14ac:dyDescent="0.25">
      <c r="A85" t="s">
        <v>29763</v>
      </c>
      <c r="B85" t="s">
        <v>20</v>
      </c>
      <c r="C85" t="s">
        <v>22</v>
      </c>
      <c r="D85" t="s">
        <v>33</v>
      </c>
      <c r="E85" t="s">
        <v>693</v>
      </c>
    </row>
    <row r="86" spans="1:5" x14ac:dyDescent="0.25">
      <c r="A86" t="s">
        <v>29764</v>
      </c>
      <c r="B86" t="s">
        <v>20</v>
      </c>
      <c r="C86" t="s">
        <v>22</v>
      </c>
      <c r="D86" t="s">
        <v>33</v>
      </c>
      <c r="E86" t="s">
        <v>693</v>
      </c>
    </row>
    <row r="87" spans="1:5" x14ac:dyDescent="0.25">
      <c r="A87" t="s">
        <v>29765</v>
      </c>
      <c r="B87" t="s">
        <v>20</v>
      </c>
      <c r="C87" t="s">
        <v>22</v>
      </c>
      <c r="D87" t="s">
        <v>33</v>
      </c>
      <c r="E87" t="s">
        <v>693</v>
      </c>
    </row>
    <row r="88" spans="1:5" x14ac:dyDescent="0.25">
      <c r="A88" t="s">
        <v>29766</v>
      </c>
      <c r="B88" t="s">
        <v>20</v>
      </c>
      <c r="C88" t="s">
        <v>22</v>
      </c>
      <c r="D88" t="s">
        <v>33</v>
      </c>
      <c r="E88" t="s">
        <v>693</v>
      </c>
    </row>
    <row r="89" spans="1:5" x14ac:dyDescent="0.25">
      <c r="A89" t="s">
        <v>29767</v>
      </c>
      <c r="B89" t="s">
        <v>20</v>
      </c>
      <c r="C89" t="s">
        <v>22</v>
      </c>
      <c r="D89" t="s">
        <v>33</v>
      </c>
      <c r="E89" t="s">
        <v>536</v>
      </c>
    </row>
    <row r="90" spans="1:5" x14ac:dyDescent="0.25">
      <c r="A90" t="s">
        <v>29768</v>
      </c>
      <c r="B90" t="s">
        <v>20</v>
      </c>
      <c r="C90" t="s">
        <v>22</v>
      </c>
      <c r="D90" t="s">
        <v>33</v>
      </c>
      <c r="E90" t="s">
        <v>536</v>
      </c>
    </row>
    <row r="91" spans="1:5" x14ac:dyDescent="0.25">
      <c r="A91" t="s">
        <v>43949</v>
      </c>
      <c r="B91" t="s">
        <v>20</v>
      </c>
      <c r="C91" t="s">
        <v>22</v>
      </c>
      <c r="D91" t="s">
        <v>33</v>
      </c>
      <c r="E91" t="s">
        <v>629</v>
      </c>
    </row>
    <row r="92" spans="1:5" x14ac:dyDescent="0.25">
      <c r="A92" t="s">
        <v>29769</v>
      </c>
      <c r="B92" t="s">
        <v>20</v>
      </c>
      <c r="C92" t="s">
        <v>22</v>
      </c>
      <c r="D92" t="s">
        <v>65</v>
      </c>
      <c r="E92" t="s">
        <v>629</v>
      </c>
    </row>
    <row r="93" spans="1:5" x14ac:dyDescent="0.25">
      <c r="A93" t="s">
        <v>29770</v>
      </c>
      <c r="B93" t="s">
        <v>20</v>
      </c>
      <c r="C93" t="s">
        <v>22</v>
      </c>
      <c r="D93" t="s">
        <v>33</v>
      </c>
      <c r="E93" t="s">
        <v>536</v>
      </c>
    </row>
    <row r="94" spans="1:5" x14ac:dyDescent="0.25">
      <c r="A94" t="s">
        <v>29771</v>
      </c>
      <c r="B94" t="s">
        <v>20</v>
      </c>
      <c r="C94" t="s">
        <v>22</v>
      </c>
      <c r="D94" t="s">
        <v>33</v>
      </c>
      <c r="E94" t="s">
        <v>693</v>
      </c>
    </row>
    <row r="95" spans="1:5" x14ac:dyDescent="0.25">
      <c r="A95" t="s">
        <v>29772</v>
      </c>
      <c r="B95" t="s">
        <v>20</v>
      </c>
      <c r="C95" t="s">
        <v>22</v>
      </c>
      <c r="D95" t="s">
        <v>33</v>
      </c>
      <c r="E95" t="s">
        <v>536</v>
      </c>
    </row>
    <row r="96" spans="1:5" x14ac:dyDescent="0.25">
      <c r="A96" t="s">
        <v>29773</v>
      </c>
      <c r="B96" t="s">
        <v>20</v>
      </c>
      <c r="C96" t="s">
        <v>22</v>
      </c>
      <c r="D96" t="s">
        <v>33</v>
      </c>
      <c r="E96" t="s">
        <v>629</v>
      </c>
    </row>
    <row r="97" spans="1:5" x14ac:dyDescent="0.25">
      <c r="A97" t="s">
        <v>29774</v>
      </c>
      <c r="B97" t="s">
        <v>20</v>
      </c>
      <c r="C97" t="s">
        <v>22</v>
      </c>
      <c r="D97" t="s">
        <v>33</v>
      </c>
      <c r="E97" t="s">
        <v>693</v>
      </c>
    </row>
    <row r="98" spans="1:5" x14ac:dyDescent="0.25">
      <c r="A98" t="s">
        <v>29775</v>
      </c>
      <c r="B98" t="s">
        <v>20</v>
      </c>
      <c r="C98" t="s">
        <v>22</v>
      </c>
      <c r="D98" t="s">
        <v>33</v>
      </c>
      <c r="E98" t="s">
        <v>693</v>
      </c>
    </row>
    <row r="99" spans="1:5" x14ac:dyDescent="0.25">
      <c r="A99" t="s">
        <v>29776</v>
      </c>
      <c r="B99" t="s">
        <v>20</v>
      </c>
      <c r="C99" t="s">
        <v>22</v>
      </c>
      <c r="D99" t="s">
        <v>33</v>
      </c>
      <c r="E99" t="s">
        <v>693</v>
      </c>
    </row>
    <row r="100" spans="1:5" x14ac:dyDescent="0.25">
      <c r="A100" t="s">
        <v>29777</v>
      </c>
      <c r="B100" t="s">
        <v>20</v>
      </c>
      <c r="C100" t="s">
        <v>22</v>
      </c>
      <c r="D100" t="s">
        <v>33</v>
      </c>
      <c r="E100" t="s">
        <v>693</v>
      </c>
    </row>
    <row r="101" spans="1:5" x14ac:dyDescent="0.25">
      <c r="A101" t="s">
        <v>29778</v>
      </c>
      <c r="B101" t="s">
        <v>20</v>
      </c>
      <c r="C101" t="s">
        <v>22</v>
      </c>
      <c r="D101" t="s">
        <v>33</v>
      </c>
      <c r="E101" t="s">
        <v>629</v>
      </c>
    </row>
    <row r="102" spans="1:5" x14ac:dyDescent="0.25">
      <c r="A102" t="s">
        <v>29779</v>
      </c>
      <c r="B102" t="s">
        <v>20</v>
      </c>
      <c r="C102" t="s">
        <v>22</v>
      </c>
      <c r="D102" t="s">
        <v>33</v>
      </c>
      <c r="E102" t="s">
        <v>629</v>
      </c>
    </row>
    <row r="103" spans="1:5" x14ac:dyDescent="0.25">
      <c r="A103" t="s">
        <v>29780</v>
      </c>
      <c r="B103" t="s">
        <v>20</v>
      </c>
      <c r="C103" t="s">
        <v>22</v>
      </c>
      <c r="D103" t="s">
        <v>33</v>
      </c>
      <c r="E103" t="s">
        <v>536</v>
      </c>
    </row>
    <row r="104" spans="1:5" x14ac:dyDescent="0.25">
      <c r="A104" t="s">
        <v>29781</v>
      </c>
      <c r="B104" t="s">
        <v>20</v>
      </c>
      <c r="C104" t="s">
        <v>22</v>
      </c>
      <c r="D104" t="s">
        <v>33</v>
      </c>
      <c r="E104" t="s">
        <v>536</v>
      </c>
    </row>
    <row r="105" spans="1:5" x14ac:dyDescent="0.25">
      <c r="A105" t="s">
        <v>29782</v>
      </c>
      <c r="B105" t="s">
        <v>20</v>
      </c>
      <c r="C105" t="s">
        <v>22</v>
      </c>
      <c r="D105" t="s">
        <v>33</v>
      </c>
      <c r="E105" t="s">
        <v>629</v>
      </c>
    </row>
    <row r="106" spans="1:5" x14ac:dyDescent="0.25">
      <c r="A106" t="s">
        <v>29783</v>
      </c>
      <c r="B106" t="s">
        <v>20</v>
      </c>
      <c r="C106" t="s">
        <v>22</v>
      </c>
      <c r="D106" t="s">
        <v>65</v>
      </c>
      <c r="E106" t="s">
        <v>629</v>
      </c>
    </row>
    <row r="107" spans="1:5" x14ac:dyDescent="0.25">
      <c r="A107" t="s">
        <v>29784</v>
      </c>
      <c r="B107" t="s">
        <v>20</v>
      </c>
      <c r="C107" t="s">
        <v>22</v>
      </c>
      <c r="D107" t="s">
        <v>33</v>
      </c>
      <c r="E107" t="s">
        <v>629</v>
      </c>
    </row>
    <row r="108" spans="1:5" x14ac:dyDescent="0.25">
      <c r="A108" t="s">
        <v>29785</v>
      </c>
      <c r="B108" t="s">
        <v>20</v>
      </c>
      <c r="C108" t="s">
        <v>22</v>
      </c>
      <c r="D108" t="s">
        <v>33</v>
      </c>
      <c r="E108" t="s">
        <v>693</v>
      </c>
    </row>
    <row r="109" spans="1:5" x14ac:dyDescent="0.25">
      <c r="A109" t="s">
        <v>29786</v>
      </c>
      <c r="B109" t="s">
        <v>20</v>
      </c>
      <c r="C109" t="s">
        <v>22</v>
      </c>
      <c r="D109" t="s">
        <v>33</v>
      </c>
      <c r="E109" t="s">
        <v>536</v>
      </c>
    </row>
    <row r="110" spans="1:5" x14ac:dyDescent="0.25">
      <c r="A110" t="s">
        <v>29787</v>
      </c>
      <c r="B110" t="s">
        <v>20</v>
      </c>
      <c r="C110" t="s">
        <v>22</v>
      </c>
      <c r="D110" t="s">
        <v>33</v>
      </c>
      <c r="E110" t="s">
        <v>629</v>
      </c>
    </row>
    <row r="111" spans="1:5" x14ac:dyDescent="0.25">
      <c r="A111" t="s">
        <v>29788</v>
      </c>
      <c r="B111" t="s">
        <v>20</v>
      </c>
      <c r="C111" t="s">
        <v>22</v>
      </c>
      <c r="D111" t="s">
        <v>33</v>
      </c>
      <c r="E111" t="s">
        <v>693</v>
      </c>
    </row>
    <row r="112" spans="1:5" x14ac:dyDescent="0.25">
      <c r="A112" t="s">
        <v>29789</v>
      </c>
      <c r="B112" t="s">
        <v>20</v>
      </c>
      <c r="C112" t="s">
        <v>22</v>
      </c>
      <c r="D112" t="s">
        <v>33</v>
      </c>
      <c r="E112" t="s">
        <v>629</v>
      </c>
    </row>
    <row r="113" spans="1:5" x14ac:dyDescent="0.25">
      <c r="A113" t="s">
        <v>29790</v>
      </c>
      <c r="B113" t="s">
        <v>20</v>
      </c>
      <c r="C113" t="s">
        <v>22</v>
      </c>
      <c r="D113" t="s">
        <v>33</v>
      </c>
      <c r="E113" t="s">
        <v>629</v>
      </c>
    </row>
    <row r="114" spans="1:5" x14ac:dyDescent="0.25">
      <c r="A114" t="s">
        <v>29791</v>
      </c>
      <c r="B114" t="s">
        <v>20</v>
      </c>
      <c r="C114" t="s">
        <v>22</v>
      </c>
      <c r="D114" t="s">
        <v>33</v>
      </c>
      <c r="E114" t="s">
        <v>693</v>
      </c>
    </row>
    <row r="115" spans="1:5" x14ac:dyDescent="0.25">
      <c r="A115" t="s">
        <v>29792</v>
      </c>
      <c r="B115" t="s">
        <v>20</v>
      </c>
      <c r="C115" t="s">
        <v>22</v>
      </c>
      <c r="D115" t="s">
        <v>33</v>
      </c>
      <c r="E115" t="s">
        <v>693</v>
      </c>
    </row>
    <row r="116" spans="1:5" x14ac:dyDescent="0.25">
      <c r="A116" t="s">
        <v>29793</v>
      </c>
      <c r="B116" t="s">
        <v>20</v>
      </c>
      <c r="C116" t="s">
        <v>22</v>
      </c>
      <c r="D116" t="s">
        <v>33</v>
      </c>
      <c r="E116" t="s">
        <v>693</v>
      </c>
    </row>
    <row r="117" spans="1:5" x14ac:dyDescent="0.25">
      <c r="A117" t="s">
        <v>29794</v>
      </c>
      <c r="B117" t="s">
        <v>20</v>
      </c>
      <c r="C117" t="s">
        <v>22</v>
      </c>
      <c r="D117" t="s">
        <v>33</v>
      </c>
      <c r="E117" t="s">
        <v>629</v>
      </c>
    </row>
    <row r="118" spans="1:5" x14ac:dyDescent="0.25">
      <c r="A118" t="s">
        <v>29795</v>
      </c>
      <c r="B118" t="s">
        <v>20</v>
      </c>
      <c r="C118" t="s">
        <v>22</v>
      </c>
      <c r="D118" t="s">
        <v>33</v>
      </c>
      <c r="E118" t="s">
        <v>693</v>
      </c>
    </row>
    <row r="119" spans="1:5" x14ac:dyDescent="0.25">
      <c r="A119" t="s">
        <v>29796</v>
      </c>
      <c r="B119" t="s">
        <v>20</v>
      </c>
      <c r="C119" t="s">
        <v>22</v>
      </c>
      <c r="D119" t="s">
        <v>33</v>
      </c>
      <c r="E119" t="s">
        <v>536</v>
      </c>
    </row>
    <row r="120" spans="1:5" x14ac:dyDescent="0.25">
      <c r="A120" t="s">
        <v>29797</v>
      </c>
      <c r="B120" t="s">
        <v>20</v>
      </c>
      <c r="C120" t="s">
        <v>22</v>
      </c>
      <c r="D120" t="s">
        <v>33</v>
      </c>
      <c r="E120" t="s">
        <v>693</v>
      </c>
    </row>
    <row r="121" spans="1:5" x14ac:dyDescent="0.25">
      <c r="A121" t="s">
        <v>29798</v>
      </c>
      <c r="B121" t="s">
        <v>20</v>
      </c>
      <c r="C121" t="s">
        <v>22</v>
      </c>
      <c r="D121" t="s">
        <v>33</v>
      </c>
      <c r="E121" t="s">
        <v>629</v>
      </c>
    </row>
    <row r="122" spans="1:5" x14ac:dyDescent="0.25">
      <c r="A122" t="s">
        <v>29799</v>
      </c>
      <c r="B122" t="s">
        <v>20</v>
      </c>
      <c r="C122" t="s">
        <v>22</v>
      </c>
      <c r="D122" t="s">
        <v>33</v>
      </c>
      <c r="E122" t="s">
        <v>693</v>
      </c>
    </row>
    <row r="123" spans="1:5" x14ac:dyDescent="0.25">
      <c r="A123" t="s">
        <v>29800</v>
      </c>
      <c r="B123" t="s">
        <v>20</v>
      </c>
      <c r="C123" t="s">
        <v>22</v>
      </c>
      <c r="D123" t="s">
        <v>33</v>
      </c>
      <c r="E123" t="s">
        <v>693</v>
      </c>
    </row>
    <row r="124" spans="1:5" x14ac:dyDescent="0.25">
      <c r="A124" t="s">
        <v>29801</v>
      </c>
      <c r="B124" t="s">
        <v>20</v>
      </c>
      <c r="C124" t="s">
        <v>22</v>
      </c>
      <c r="D124" t="s">
        <v>33</v>
      </c>
      <c r="E124" t="s">
        <v>693</v>
      </c>
    </row>
    <row r="125" spans="1:5" x14ac:dyDescent="0.25">
      <c r="A125" t="s">
        <v>29802</v>
      </c>
      <c r="B125" t="s">
        <v>20</v>
      </c>
      <c r="C125" t="s">
        <v>22</v>
      </c>
      <c r="D125" t="s">
        <v>33</v>
      </c>
      <c r="E125" t="s">
        <v>693</v>
      </c>
    </row>
    <row r="126" spans="1:5" x14ac:dyDescent="0.25">
      <c r="A126" t="s">
        <v>29803</v>
      </c>
      <c r="B126" t="s">
        <v>20</v>
      </c>
      <c r="C126" t="s">
        <v>22</v>
      </c>
      <c r="D126" t="s">
        <v>33</v>
      </c>
      <c r="E126" t="s">
        <v>629</v>
      </c>
    </row>
    <row r="127" spans="1:5" x14ac:dyDescent="0.25">
      <c r="A127" t="s">
        <v>29804</v>
      </c>
      <c r="B127" t="s">
        <v>20</v>
      </c>
      <c r="C127" t="s">
        <v>22</v>
      </c>
      <c r="D127" t="s">
        <v>33</v>
      </c>
      <c r="E127" t="s">
        <v>693</v>
      </c>
    </row>
    <row r="128" spans="1:5" x14ac:dyDescent="0.25">
      <c r="A128" t="s">
        <v>29805</v>
      </c>
      <c r="B128" t="s">
        <v>20</v>
      </c>
      <c r="C128" t="s">
        <v>22</v>
      </c>
      <c r="D128" t="s">
        <v>33</v>
      </c>
      <c r="E128" t="s">
        <v>693</v>
      </c>
    </row>
    <row r="129" spans="1:5" x14ac:dyDescent="0.25">
      <c r="A129" t="s">
        <v>29806</v>
      </c>
      <c r="B129" t="s">
        <v>20</v>
      </c>
      <c r="C129" t="s">
        <v>22</v>
      </c>
      <c r="D129" t="s">
        <v>33</v>
      </c>
      <c r="E129" t="s">
        <v>693</v>
      </c>
    </row>
    <row r="130" spans="1:5" x14ac:dyDescent="0.25">
      <c r="A130" t="s">
        <v>29807</v>
      </c>
      <c r="B130" t="s">
        <v>20</v>
      </c>
      <c r="C130" t="s">
        <v>22</v>
      </c>
      <c r="D130" t="s">
        <v>33</v>
      </c>
      <c r="E130" t="s">
        <v>693</v>
      </c>
    </row>
    <row r="131" spans="1:5" x14ac:dyDescent="0.25">
      <c r="A131" t="s">
        <v>29808</v>
      </c>
      <c r="B131" t="s">
        <v>20</v>
      </c>
      <c r="C131" t="s">
        <v>22</v>
      </c>
      <c r="D131" t="s">
        <v>33</v>
      </c>
      <c r="E131" t="s">
        <v>693</v>
      </c>
    </row>
    <row r="132" spans="1:5" x14ac:dyDescent="0.25">
      <c r="A132" t="s">
        <v>29809</v>
      </c>
      <c r="B132" t="s">
        <v>20</v>
      </c>
      <c r="C132" t="s">
        <v>22</v>
      </c>
      <c r="D132" t="s">
        <v>33</v>
      </c>
      <c r="E132" t="s">
        <v>629</v>
      </c>
    </row>
    <row r="133" spans="1:5" x14ac:dyDescent="0.25">
      <c r="A133" t="s">
        <v>29810</v>
      </c>
      <c r="B133" t="s">
        <v>20</v>
      </c>
      <c r="C133" t="s">
        <v>22</v>
      </c>
      <c r="D133" t="s">
        <v>65</v>
      </c>
      <c r="E133" t="s">
        <v>29665</v>
      </c>
    </row>
    <row r="134" spans="1:5" x14ac:dyDescent="0.25">
      <c r="A134" t="s">
        <v>29811</v>
      </c>
      <c r="B134" t="s">
        <v>20</v>
      </c>
      <c r="C134" t="s">
        <v>22</v>
      </c>
      <c r="D134" t="s">
        <v>33</v>
      </c>
      <c r="E134" t="s">
        <v>693</v>
      </c>
    </row>
    <row r="135" spans="1:5" x14ac:dyDescent="0.25">
      <c r="A135" t="s">
        <v>29812</v>
      </c>
      <c r="B135" t="s">
        <v>20</v>
      </c>
      <c r="C135" t="s">
        <v>22</v>
      </c>
      <c r="D135" t="s">
        <v>33</v>
      </c>
      <c r="E135" t="s">
        <v>629</v>
      </c>
    </row>
    <row r="136" spans="1:5" x14ac:dyDescent="0.25">
      <c r="A136" t="s">
        <v>29813</v>
      </c>
      <c r="B136" t="s">
        <v>20</v>
      </c>
      <c r="C136" t="s">
        <v>22</v>
      </c>
      <c r="D136" t="s">
        <v>33</v>
      </c>
      <c r="E136" t="s">
        <v>536</v>
      </c>
    </row>
    <row r="137" spans="1:5" x14ac:dyDescent="0.25">
      <c r="A137" t="s">
        <v>29814</v>
      </c>
      <c r="B137" t="s">
        <v>20</v>
      </c>
      <c r="C137" t="s">
        <v>22</v>
      </c>
      <c r="D137" t="s">
        <v>33</v>
      </c>
      <c r="E137" t="s">
        <v>693</v>
      </c>
    </row>
    <row r="138" spans="1:5" x14ac:dyDescent="0.25">
      <c r="A138" t="s">
        <v>29815</v>
      </c>
      <c r="B138" t="s">
        <v>20</v>
      </c>
      <c r="C138" t="s">
        <v>22</v>
      </c>
      <c r="D138" t="s">
        <v>33</v>
      </c>
      <c r="E138" t="s">
        <v>693</v>
      </c>
    </row>
    <row r="139" spans="1:5" x14ac:dyDescent="0.25">
      <c r="A139" t="s">
        <v>29816</v>
      </c>
      <c r="B139" t="s">
        <v>20</v>
      </c>
      <c r="C139" t="s">
        <v>22</v>
      </c>
      <c r="D139" t="s">
        <v>33</v>
      </c>
      <c r="E139" t="s">
        <v>693</v>
      </c>
    </row>
    <row r="140" spans="1:5" x14ac:dyDescent="0.25">
      <c r="A140" t="s">
        <v>29817</v>
      </c>
      <c r="B140" t="s">
        <v>20</v>
      </c>
      <c r="C140" t="s">
        <v>22</v>
      </c>
      <c r="D140" t="s">
        <v>33</v>
      </c>
      <c r="E140" t="s">
        <v>693</v>
      </c>
    </row>
    <row r="141" spans="1:5" x14ac:dyDescent="0.25">
      <c r="A141" t="s">
        <v>29818</v>
      </c>
      <c r="B141" t="s">
        <v>20</v>
      </c>
      <c r="C141" t="s">
        <v>22</v>
      </c>
      <c r="D141" t="s">
        <v>33</v>
      </c>
      <c r="E141" t="s">
        <v>536</v>
      </c>
    </row>
    <row r="142" spans="1:5" x14ac:dyDescent="0.25">
      <c r="A142" t="s">
        <v>29819</v>
      </c>
      <c r="B142" t="s">
        <v>20</v>
      </c>
      <c r="C142" t="s">
        <v>22</v>
      </c>
      <c r="D142" t="s">
        <v>33</v>
      </c>
      <c r="E142" t="s">
        <v>536</v>
      </c>
    </row>
    <row r="143" spans="1:5" x14ac:dyDescent="0.25">
      <c r="A143" t="s">
        <v>29820</v>
      </c>
      <c r="B143" t="s">
        <v>20</v>
      </c>
      <c r="C143" t="s">
        <v>22</v>
      </c>
      <c r="D143" t="s">
        <v>33</v>
      </c>
      <c r="E143" t="s">
        <v>693</v>
      </c>
    </row>
    <row r="144" spans="1:5" x14ac:dyDescent="0.25">
      <c r="A144" t="s">
        <v>29821</v>
      </c>
      <c r="B144" t="s">
        <v>20</v>
      </c>
      <c r="C144" t="s">
        <v>22</v>
      </c>
      <c r="D144" t="s">
        <v>33</v>
      </c>
      <c r="E144" t="s">
        <v>693</v>
      </c>
    </row>
    <row r="145" spans="1:5" x14ac:dyDescent="0.25">
      <c r="A145" t="s">
        <v>29822</v>
      </c>
      <c r="B145" t="s">
        <v>20</v>
      </c>
      <c r="C145" t="s">
        <v>22</v>
      </c>
      <c r="D145" t="s">
        <v>33</v>
      </c>
      <c r="E145" t="s">
        <v>693</v>
      </c>
    </row>
    <row r="146" spans="1:5" x14ac:dyDescent="0.25">
      <c r="A146" t="s">
        <v>29823</v>
      </c>
      <c r="B146" t="s">
        <v>20</v>
      </c>
      <c r="C146" t="s">
        <v>22</v>
      </c>
      <c r="D146" t="s">
        <v>69</v>
      </c>
      <c r="E146" t="s">
        <v>629</v>
      </c>
    </row>
    <row r="147" spans="1:5" x14ac:dyDescent="0.25">
      <c r="A147" t="s">
        <v>29824</v>
      </c>
      <c r="B147" t="s">
        <v>20</v>
      </c>
      <c r="C147" t="s">
        <v>22</v>
      </c>
      <c r="D147" t="s">
        <v>33</v>
      </c>
      <c r="E147" t="s">
        <v>693</v>
      </c>
    </row>
    <row r="148" spans="1:5" x14ac:dyDescent="0.25">
      <c r="A148" t="s">
        <v>29825</v>
      </c>
      <c r="B148" t="s">
        <v>20</v>
      </c>
      <c r="C148" t="s">
        <v>22</v>
      </c>
      <c r="D148" t="s">
        <v>33</v>
      </c>
      <c r="E148" t="s">
        <v>629</v>
      </c>
    </row>
    <row r="149" spans="1:5" x14ac:dyDescent="0.25">
      <c r="A149" t="s">
        <v>29826</v>
      </c>
      <c r="B149" t="s">
        <v>20</v>
      </c>
      <c r="C149" t="s">
        <v>22</v>
      </c>
      <c r="D149" t="s">
        <v>33</v>
      </c>
      <c r="E149" t="s">
        <v>693</v>
      </c>
    </row>
    <row r="150" spans="1:5" x14ac:dyDescent="0.25">
      <c r="A150" t="s">
        <v>29827</v>
      </c>
      <c r="B150" t="s">
        <v>20</v>
      </c>
      <c r="C150" t="s">
        <v>22</v>
      </c>
      <c r="D150" t="s">
        <v>33</v>
      </c>
      <c r="E150" t="s">
        <v>693</v>
      </c>
    </row>
    <row r="151" spans="1:5" x14ac:dyDescent="0.25">
      <c r="A151" t="s">
        <v>29828</v>
      </c>
      <c r="B151" t="s">
        <v>20</v>
      </c>
      <c r="C151" t="s">
        <v>22</v>
      </c>
      <c r="D151" t="s">
        <v>33</v>
      </c>
      <c r="E151" t="s">
        <v>629</v>
      </c>
    </row>
    <row r="152" spans="1:5" x14ac:dyDescent="0.25">
      <c r="A152" t="s">
        <v>29829</v>
      </c>
      <c r="B152" t="s">
        <v>20</v>
      </c>
      <c r="C152" t="s">
        <v>22</v>
      </c>
      <c r="D152" t="s">
        <v>33</v>
      </c>
      <c r="E152" t="s">
        <v>908</v>
      </c>
    </row>
    <row r="153" spans="1:5" x14ac:dyDescent="0.25">
      <c r="A153" t="s">
        <v>29830</v>
      </c>
      <c r="B153" t="s">
        <v>20</v>
      </c>
      <c r="C153" t="s">
        <v>22</v>
      </c>
      <c r="D153" t="s">
        <v>33</v>
      </c>
      <c r="E153" t="s">
        <v>629</v>
      </c>
    </row>
    <row r="154" spans="1:5" x14ac:dyDescent="0.25">
      <c r="A154" t="s">
        <v>29831</v>
      </c>
      <c r="B154" t="s">
        <v>20</v>
      </c>
      <c r="C154" t="s">
        <v>22</v>
      </c>
      <c r="D154" t="s">
        <v>33</v>
      </c>
      <c r="E154" t="s">
        <v>629</v>
      </c>
    </row>
    <row r="155" spans="1:5" x14ac:dyDescent="0.25">
      <c r="A155" t="s">
        <v>29832</v>
      </c>
      <c r="B155" t="s">
        <v>20</v>
      </c>
      <c r="C155" t="s">
        <v>22</v>
      </c>
      <c r="D155" t="s">
        <v>33</v>
      </c>
      <c r="E155" t="s">
        <v>629</v>
      </c>
    </row>
    <row r="156" spans="1:5" x14ac:dyDescent="0.25">
      <c r="A156" t="s">
        <v>29833</v>
      </c>
      <c r="B156" t="s">
        <v>20</v>
      </c>
      <c r="C156" t="s">
        <v>22</v>
      </c>
      <c r="D156" t="s">
        <v>33</v>
      </c>
      <c r="E156" t="s">
        <v>629</v>
      </c>
    </row>
    <row r="157" spans="1:5" x14ac:dyDescent="0.25">
      <c r="A157" t="s">
        <v>29834</v>
      </c>
      <c r="B157" t="s">
        <v>20</v>
      </c>
      <c r="C157" t="s">
        <v>22</v>
      </c>
      <c r="D157" t="s">
        <v>33</v>
      </c>
      <c r="E157" t="s">
        <v>993</v>
      </c>
    </row>
    <row r="158" spans="1:5" x14ac:dyDescent="0.25">
      <c r="A158" t="s">
        <v>29835</v>
      </c>
      <c r="B158" t="s">
        <v>20</v>
      </c>
      <c r="C158" t="s">
        <v>22</v>
      </c>
      <c r="D158" t="s">
        <v>33</v>
      </c>
      <c r="E158" t="s">
        <v>536</v>
      </c>
    </row>
    <row r="159" spans="1:5" x14ac:dyDescent="0.25">
      <c r="A159" t="s">
        <v>29836</v>
      </c>
      <c r="B159" t="s">
        <v>20</v>
      </c>
      <c r="C159" t="s">
        <v>22</v>
      </c>
      <c r="D159" t="s">
        <v>33</v>
      </c>
      <c r="E159" t="s">
        <v>629</v>
      </c>
    </row>
    <row r="160" spans="1:5" x14ac:dyDescent="0.25">
      <c r="A160" t="s">
        <v>29837</v>
      </c>
      <c r="B160" t="s">
        <v>20</v>
      </c>
      <c r="C160" t="s">
        <v>22</v>
      </c>
      <c r="D160" t="s">
        <v>33</v>
      </c>
      <c r="E160" t="s">
        <v>693</v>
      </c>
    </row>
    <row r="161" spans="1:5" x14ac:dyDescent="0.25">
      <c r="A161" t="s">
        <v>29838</v>
      </c>
      <c r="B161" t="s">
        <v>20</v>
      </c>
      <c r="C161" t="s">
        <v>22</v>
      </c>
      <c r="D161" t="s">
        <v>33</v>
      </c>
      <c r="E161" t="s">
        <v>629</v>
      </c>
    </row>
    <row r="162" spans="1:5" x14ac:dyDescent="0.25">
      <c r="A162" t="s">
        <v>29839</v>
      </c>
      <c r="B162" t="s">
        <v>20</v>
      </c>
      <c r="C162" t="s">
        <v>22</v>
      </c>
      <c r="D162" t="s">
        <v>33</v>
      </c>
      <c r="E162" t="s">
        <v>908</v>
      </c>
    </row>
    <row r="163" spans="1:5" x14ac:dyDescent="0.25">
      <c r="A163" t="s">
        <v>29840</v>
      </c>
      <c r="B163" t="s">
        <v>20</v>
      </c>
      <c r="C163" t="s">
        <v>22</v>
      </c>
      <c r="D163" t="s">
        <v>33</v>
      </c>
      <c r="E163" t="s">
        <v>629</v>
      </c>
    </row>
    <row r="164" spans="1:5" x14ac:dyDescent="0.25">
      <c r="A164" t="s">
        <v>29841</v>
      </c>
      <c r="B164" t="s">
        <v>20</v>
      </c>
      <c r="C164" t="s">
        <v>22</v>
      </c>
      <c r="D164" t="s">
        <v>33</v>
      </c>
      <c r="E164" t="s">
        <v>629</v>
      </c>
    </row>
    <row r="165" spans="1:5" x14ac:dyDescent="0.25">
      <c r="A165" t="s">
        <v>29842</v>
      </c>
      <c r="B165" t="s">
        <v>20</v>
      </c>
      <c r="C165" t="s">
        <v>22</v>
      </c>
      <c r="D165" t="s">
        <v>33</v>
      </c>
      <c r="E165" t="s">
        <v>693</v>
      </c>
    </row>
    <row r="166" spans="1:5" x14ac:dyDescent="0.25">
      <c r="A166" t="s">
        <v>29843</v>
      </c>
      <c r="B166" t="s">
        <v>20</v>
      </c>
      <c r="C166" t="s">
        <v>22</v>
      </c>
      <c r="D166" t="s">
        <v>33</v>
      </c>
      <c r="E166" t="s">
        <v>629</v>
      </c>
    </row>
    <row r="167" spans="1:5" x14ac:dyDescent="0.25">
      <c r="A167" t="s">
        <v>29844</v>
      </c>
      <c r="B167" t="s">
        <v>20</v>
      </c>
      <c r="C167" t="s">
        <v>22</v>
      </c>
      <c r="D167" t="s">
        <v>33</v>
      </c>
      <c r="E167" t="s">
        <v>536</v>
      </c>
    </row>
    <row r="168" spans="1:5" x14ac:dyDescent="0.25">
      <c r="A168" t="s">
        <v>43950</v>
      </c>
      <c r="B168" t="s">
        <v>20</v>
      </c>
      <c r="C168" t="s">
        <v>22</v>
      </c>
      <c r="D168" t="s">
        <v>67</v>
      </c>
      <c r="E168" t="s">
        <v>629</v>
      </c>
    </row>
    <row r="169" spans="1:5" x14ac:dyDescent="0.25">
      <c r="A169" t="s">
        <v>29845</v>
      </c>
      <c r="B169" t="s">
        <v>20</v>
      </c>
      <c r="C169" t="s">
        <v>22</v>
      </c>
      <c r="D169" t="s">
        <v>33</v>
      </c>
      <c r="E169" t="s">
        <v>629</v>
      </c>
    </row>
    <row r="170" spans="1:5" x14ac:dyDescent="0.25">
      <c r="A170" t="s">
        <v>29846</v>
      </c>
      <c r="B170" t="s">
        <v>20</v>
      </c>
      <c r="C170" t="s">
        <v>22</v>
      </c>
      <c r="D170" t="s">
        <v>33</v>
      </c>
      <c r="E170" t="s">
        <v>629</v>
      </c>
    </row>
    <row r="171" spans="1:5" x14ac:dyDescent="0.25">
      <c r="A171" t="s">
        <v>29847</v>
      </c>
      <c r="B171" t="s">
        <v>20</v>
      </c>
      <c r="C171" t="s">
        <v>22</v>
      </c>
      <c r="D171" t="s">
        <v>33</v>
      </c>
      <c r="E171" t="s">
        <v>629</v>
      </c>
    </row>
    <row r="172" spans="1:5" x14ac:dyDescent="0.25">
      <c r="A172" t="s">
        <v>43951</v>
      </c>
      <c r="B172" t="s">
        <v>20</v>
      </c>
      <c r="C172" t="s">
        <v>22</v>
      </c>
      <c r="D172" t="s">
        <v>67</v>
      </c>
      <c r="E172" t="s">
        <v>693</v>
      </c>
    </row>
    <row r="173" spans="1:5" x14ac:dyDescent="0.25">
      <c r="A173" t="s">
        <v>29848</v>
      </c>
      <c r="B173" t="s">
        <v>20</v>
      </c>
      <c r="C173" t="s">
        <v>22</v>
      </c>
      <c r="D173" t="s">
        <v>33</v>
      </c>
      <c r="E173" t="s">
        <v>693</v>
      </c>
    </row>
    <row r="174" spans="1:5" x14ac:dyDescent="0.25">
      <c r="A174" t="s">
        <v>29849</v>
      </c>
      <c r="B174" t="s">
        <v>20</v>
      </c>
      <c r="C174" t="s">
        <v>22</v>
      </c>
      <c r="D174" t="s">
        <v>33</v>
      </c>
      <c r="E174" t="s">
        <v>536</v>
      </c>
    </row>
    <row r="175" spans="1:5" x14ac:dyDescent="0.25">
      <c r="A175" t="s">
        <v>29850</v>
      </c>
      <c r="B175" t="s">
        <v>20</v>
      </c>
      <c r="C175" t="s">
        <v>22</v>
      </c>
      <c r="D175" t="s">
        <v>33</v>
      </c>
      <c r="E175" t="s">
        <v>536</v>
      </c>
    </row>
    <row r="176" spans="1:5" x14ac:dyDescent="0.25">
      <c r="A176" t="s">
        <v>29851</v>
      </c>
      <c r="B176" t="s">
        <v>20</v>
      </c>
      <c r="C176" t="s">
        <v>22</v>
      </c>
      <c r="D176" t="s">
        <v>33</v>
      </c>
      <c r="E176" t="s">
        <v>693</v>
      </c>
    </row>
    <row r="177" spans="1:5" x14ac:dyDescent="0.25">
      <c r="A177" t="s">
        <v>29852</v>
      </c>
      <c r="B177" t="s">
        <v>20</v>
      </c>
      <c r="C177" t="s">
        <v>22</v>
      </c>
      <c r="D177" t="s">
        <v>33</v>
      </c>
      <c r="E177" t="s">
        <v>629</v>
      </c>
    </row>
    <row r="178" spans="1:5" x14ac:dyDescent="0.25">
      <c r="A178" t="s">
        <v>29853</v>
      </c>
      <c r="B178" t="s">
        <v>20</v>
      </c>
      <c r="C178" t="s">
        <v>22</v>
      </c>
      <c r="D178" t="s">
        <v>33</v>
      </c>
      <c r="E178" t="s">
        <v>629</v>
      </c>
    </row>
    <row r="179" spans="1:5" x14ac:dyDescent="0.25">
      <c r="A179" t="s">
        <v>29854</v>
      </c>
      <c r="B179" t="s">
        <v>20</v>
      </c>
      <c r="C179" t="s">
        <v>22</v>
      </c>
      <c r="D179" t="s">
        <v>33</v>
      </c>
      <c r="E179" t="s">
        <v>693</v>
      </c>
    </row>
    <row r="180" spans="1:5" x14ac:dyDescent="0.25">
      <c r="A180" t="s">
        <v>29855</v>
      </c>
      <c r="B180" t="s">
        <v>20</v>
      </c>
      <c r="C180" t="s">
        <v>22</v>
      </c>
      <c r="D180" t="s">
        <v>33</v>
      </c>
      <c r="E180" t="s">
        <v>693</v>
      </c>
    </row>
    <row r="181" spans="1:5" x14ac:dyDescent="0.25">
      <c r="A181" t="s">
        <v>29856</v>
      </c>
      <c r="B181" t="s">
        <v>20</v>
      </c>
      <c r="C181" t="s">
        <v>22</v>
      </c>
      <c r="D181" t="s">
        <v>33</v>
      </c>
      <c r="E181" t="s">
        <v>629</v>
      </c>
    </row>
    <row r="182" spans="1:5" x14ac:dyDescent="0.25">
      <c r="A182" t="s">
        <v>29857</v>
      </c>
      <c r="B182" t="s">
        <v>20</v>
      </c>
      <c r="C182" t="s">
        <v>22</v>
      </c>
      <c r="D182" t="s">
        <v>33</v>
      </c>
      <c r="E182" t="s">
        <v>536</v>
      </c>
    </row>
    <row r="183" spans="1:5" x14ac:dyDescent="0.25">
      <c r="A183" t="s">
        <v>29858</v>
      </c>
      <c r="B183" t="s">
        <v>20</v>
      </c>
      <c r="C183" t="s">
        <v>22</v>
      </c>
      <c r="D183" t="s">
        <v>33</v>
      </c>
      <c r="E183" t="s">
        <v>536</v>
      </c>
    </row>
    <row r="184" spans="1:5" x14ac:dyDescent="0.25">
      <c r="A184" t="s">
        <v>29859</v>
      </c>
      <c r="B184" t="s">
        <v>20</v>
      </c>
      <c r="C184" t="s">
        <v>22</v>
      </c>
      <c r="D184" t="s">
        <v>33</v>
      </c>
      <c r="E184" t="s">
        <v>536</v>
      </c>
    </row>
    <row r="185" spans="1:5" x14ac:dyDescent="0.25">
      <c r="A185" t="s">
        <v>29860</v>
      </c>
      <c r="B185" t="s">
        <v>20</v>
      </c>
      <c r="C185" t="s">
        <v>22</v>
      </c>
      <c r="D185" t="s">
        <v>33</v>
      </c>
      <c r="E185" t="s">
        <v>629</v>
      </c>
    </row>
    <row r="186" spans="1:5" x14ac:dyDescent="0.25">
      <c r="A186" t="s">
        <v>29861</v>
      </c>
      <c r="B186" t="s">
        <v>20</v>
      </c>
      <c r="C186" t="s">
        <v>22</v>
      </c>
      <c r="D186" t="s">
        <v>33</v>
      </c>
      <c r="E186" t="s">
        <v>629</v>
      </c>
    </row>
    <row r="187" spans="1:5" x14ac:dyDescent="0.25">
      <c r="A187" t="s">
        <v>29862</v>
      </c>
      <c r="B187" t="s">
        <v>20</v>
      </c>
      <c r="C187" t="s">
        <v>22</v>
      </c>
      <c r="D187" t="s">
        <v>33</v>
      </c>
      <c r="E187" t="s">
        <v>693</v>
      </c>
    </row>
    <row r="188" spans="1:5" x14ac:dyDescent="0.25">
      <c r="A188" t="s">
        <v>29863</v>
      </c>
      <c r="B188" t="s">
        <v>20</v>
      </c>
      <c r="C188" t="s">
        <v>22</v>
      </c>
      <c r="D188" t="s">
        <v>33</v>
      </c>
      <c r="E188" t="s">
        <v>649</v>
      </c>
    </row>
    <row r="189" spans="1:5" x14ac:dyDescent="0.25">
      <c r="A189" t="s">
        <v>29864</v>
      </c>
      <c r="B189" t="s">
        <v>20</v>
      </c>
      <c r="C189" t="s">
        <v>22</v>
      </c>
      <c r="D189" t="s">
        <v>33</v>
      </c>
      <c r="E189" t="s">
        <v>629</v>
      </c>
    </row>
    <row r="190" spans="1:5" x14ac:dyDescent="0.25">
      <c r="A190" t="s">
        <v>29865</v>
      </c>
      <c r="B190" t="s">
        <v>20</v>
      </c>
      <c r="C190" t="s">
        <v>22</v>
      </c>
      <c r="D190" t="s">
        <v>33</v>
      </c>
      <c r="E190" t="s">
        <v>629</v>
      </c>
    </row>
    <row r="191" spans="1:5" x14ac:dyDescent="0.25">
      <c r="A191" t="s">
        <v>29866</v>
      </c>
      <c r="B191" t="s">
        <v>20</v>
      </c>
      <c r="C191" t="s">
        <v>22</v>
      </c>
      <c r="D191" t="s">
        <v>33</v>
      </c>
      <c r="E191" t="s">
        <v>693</v>
      </c>
    </row>
    <row r="192" spans="1:5" x14ac:dyDescent="0.25">
      <c r="A192" t="s">
        <v>29867</v>
      </c>
      <c r="B192" t="s">
        <v>20</v>
      </c>
      <c r="C192" t="s">
        <v>22</v>
      </c>
      <c r="D192" t="s">
        <v>33</v>
      </c>
      <c r="E192" t="s">
        <v>629</v>
      </c>
    </row>
    <row r="193" spans="1:5" x14ac:dyDescent="0.25">
      <c r="A193" t="s">
        <v>29868</v>
      </c>
      <c r="B193" t="s">
        <v>20</v>
      </c>
      <c r="C193" t="s">
        <v>22</v>
      </c>
      <c r="D193" t="s">
        <v>33</v>
      </c>
      <c r="E193" t="s">
        <v>536</v>
      </c>
    </row>
    <row r="194" spans="1:5" x14ac:dyDescent="0.25">
      <c r="A194" t="s">
        <v>29869</v>
      </c>
      <c r="B194" t="s">
        <v>20</v>
      </c>
      <c r="C194" t="s">
        <v>22</v>
      </c>
      <c r="D194" t="s">
        <v>33</v>
      </c>
      <c r="E194" t="s">
        <v>629</v>
      </c>
    </row>
    <row r="195" spans="1:5" x14ac:dyDescent="0.25">
      <c r="A195" t="s">
        <v>29870</v>
      </c>
      <c r="B195" t="s">
        <v>20</v>
      </c>
      <c r="C195" t="s">
        <v>22</v>
      </c>
      <c r="D195" t="s">
        <v>33</v>
      </c>
      <c r="E195" t="s">
        <v>693</v>
      </c>
    </row>
    <row r="196" spans="1:5" x14ac:dyDescent="0.25">
      <c r="A196" t="s">
        <v>29871</v>
      </c>
      <c r="B196" t="s">
        <v>20</v>
      </c>
      <c r="C196" t="s">
        <v>22</v>
      </c>
      <c r="D196" t="s">
        <v>33</v>
      </c>
      <c r="E196" t="s">
        <v>629</v>
      </c>
    </row>
    <row r="197" spans="1:5" x14ac:dyDescent="0.25">
      <c r="A197" t="s">
        <v>29872</v>
      </c>
      <c r="B197" t="s">
        <v>20</v>
      </c>
      <c r="C197" t="s">
        <v>22</v>
      </c>
      <c r="D197" t="s">
        <v>69</v>
      </c>
      <c r="E197" t="s">
        <v>629</v>
      </c>
    </row>
    <row r="198" spans="1:5" x14ac:dyDescent="0.25">
      <c r="A198" t="s">
        <v>29873</v>
      </c>
      <c r="B198" t="s">
        <v>20</v>
      </c>
      <c r="C198" t="s">
        <v>22</v>
      </c>
      <c r="D198" t="s">
        <v>33</v>
      </c>
      <c r="E198" t="s">
        <v>693</v>
      </c>
    </row>
    <row r="199" spans="1:5" x14ac:dyDescent="0.25">
      <c r="A199" t="s">
        <v>29874</v>
      </c>
      <c r="B199" t="s">
        <v>20</v>
      </c>
      <c r="C199" t="s">
        <v>22</v>
      </c>
      <c r="D199" t="s">
        <v>33</v>
      </c>
      <c r="E199" t="s">
        <v>629</v>
      </c>
    </row>
    <row r="200" spans="1:5" x14ac:dyDescent="0.25">
      <c r="A200" t="s">
        <v>29875</v>
      </c>
      <c r="B200" t="s">
        <v>20</v>
      </c>
      <c r="C200" t="s">
        <v>22</v>
      </c>
      <c r="D200" t="s">
        <v>33</v>
      </c>
      <c r="E200" t="s">
        <v>693</v>
      </c>
    </row>
    <row r="201" spans="1:5" x14ac:dyDescent="0.25">
      <c r="A201" t="s">
        <v>29876</v>
      </c>
      <c r="B201" t="s">
        <v>20</v>
      </c>
      <c r="C201" t="s">
        <v>22</v>
      </c>
      <c r="D201" t="s">
        <v>33</v>
      </c>
      <c r="E201" t="s">
        <v>629</v>
      </c>
    </row>
    <row r="202" spans="1:5" x14ac:dyDescent="0.25">
      <c r="A202" t="s">
        <v>29877</v>
      </c>
      <c r="B202" t="s">
        <v>20</v>
      </c>
      <c r="C202" t="s">
        <v>22</v>
      </c>
      <c r="D202" t="s">
        <v>33</v>
      </c>
      <c r="E202" t="s">
        <v>693</v>
      </c>
    </row>
    <row r="203" spans="1:5" x14ac:dyDescent="0.25">
      <c r="A203" t="s">
        <v>29878</v>
      </c>
      <c r="B203" t="s">
        <v>20</v>
      </c>
      <c r="C203" t="s">
        <v>22</v>
      </c>
      <c r="D203" t="s">
        <v>33</v>
      </c>
      <c r="E203" t="s">
        <v>693</v>
      </c>
    </row>
    <row r="204" spans="1:5" x14ac:dyDescent="0.25">
      <c r="A204" t="s">
        <v>29879</v>
      </c>
      <c r="B204" t="s">
        <v>20</v>
      </c>
      <c r="C204" t="s">
        <v>22</v>
      </c>
      <c r="D204" t="s">
        <v>33</v>
      </c>
      <c r="E204" t="s">
        <v>629</v>
      </c>
    </row>
    <row r="205" spans="1:5" x14ac:dyDescent="0.25">
      <c r="A205" t="s">
        <v>29880</v>
      </c>
      <c r="B205" t="s">
        <v>20</v>
      </c>
      <c r="C205" t="s">
        <v>22</v>
      </c>
      <c r="D205" t="s">
        <v>33</v>
      </c>
      <c r="E205" t="s">
        <v>649</v>
      </c>
    </row>
    <row r="206" spans="1:5" x14ac:dyDescent="0.25">
      <c r="A206" t="s">
        <v>29881</v>
      </c>
      <c r="B206" t="s">
        <v>20</v>
      </c>
      <c r="C206" t="s">
        <v>22</v>
      </c>
      <c r="D206" t="s">
        <v>33</v>
      </c>
      <c r="E206" t="s">
        <v>693</v>
      </c>
    </row>
    <row r="207" spans="1:5" x14ac:dyDescent="0.25">
      <c r="A207" t="s">
        <v>29882</v>
      </c>
      <c r="B207" t="s">
        <v>20</v>
      </c>
      <c r="C207" t="s">
        <v>22</v>
      </c>
      <c r="D207" t="s">
        <v>33</v>
      </c>
      <c r="E207" t="s">
        <v>629</v>
      </c>
    </row>
    <row r="208" spans="1:5" x14ac:dyDescent="0.25">
      <c r="A208" t="s">
        <v>29883</v>
      </c>
      <c r="B208" t="s">
        <v>20</v>
      </c>
      <c r="C208" t="s">
        <v>22</v>
      </c>
      <c r="D208" t="s">
        <v>33</v>
      </c>
      <c r="E208" t="s">
        <v>629</v>
      </c>
    </row>
    <row r="209" spans="1:5" x14ac:dyDescent="0.25">
      <c r="A209" t="s">
        <v>29884</v>
      </c>
      <c r="B209" t="s">
        <v>20</v>
      </c>
      <c r="C209" t="s">
        <v>22</v>
      </c>
      <c r="D209" t="s">
        <v>33</v>
      </c>
      <c r="E209" t="s">
        <v>693</v>
      </c>
    </row>
    <row r="210" spans="1:5" x14ac:dyDescent="0.25">
      <c r="A210" t="s">
        <v>29885</v>
      </c>
      <c r="B210" t="s">
        <v>20</v>
      </c>
      <c r="C210" t="s">
        <v>22</v>
      </c>
      <c r="D210" t="s">
        <v>33</v>
      </c>
      <c r="E210" t="s">
        <v>629</v>
      </c>
    </row>
    <row r="211" spans="1:5" x14ac:dyDescent="0.25">
      <c r="A211" t="s">
        <v>29886</v>
      </c>
      <c r="B211" t="s">
        <v>20</v>
      </c>
      <c r="C211" t="s">
        <v>22</v>
      </c>
      <c r="D211" t="s">
        <v>33</v>
      </c>
      <c r="E211" t="s">
        <v>536</v>
      </c>
    </row>
    <row r="212" spans="1:5" x14ac:dyDescent="0.25">
      <c r="A212" t="s">
        <v>29887</v>
      </c>
      <c r="B212" t="s">
        <v>20</v>
      </c>
      <c r="C212" t="s">
        <v>22</v>
      </c>
      <c r="D212" t="s">
        <v>33</v>
      </c>
      <c r="E212" t="s">
        <v>629</v>
      </c>
    </row>
    <row r="213" spans="1:5" x14ac:dyDescent="0.25">
      <c r="A213" t="s">
        <v>29888</v>
      </c>
      <c r="B213" t="s">
        <v>20</v>
      </c>
      <c r="C213" t="s">
        <v>22</v>
      </c>
      <c r="D213" t="s">
        <v>33</v>
      </c>
      <c r="E213" t="s">
        <v>536</v>
      </c>
    </row>
    <row r="214" spans="1:5" x14ac:dyDescent="0.25">
      <c r="A214" t="s">
        <v>29889</v>
      </c>
      <c r="B214" t="s">
        <v>20</v>
      </c>
      <c r="C214" t="s">
        <v>22</v>
      </c>
      <c r="D214" t="s">
        <v>33</v>
      </c>
      <c r="E214" t="s">
        <v>693</v>
      </c>
    </row>
    <row r="215" spans="1:5" x14ac:dyDescent="0.25">
      <c r="A215" t="s">
        <v>29890</v>
      </c>
      <c r="B215" t="s">
        <v>20</v>
      </c>
      <c r="C215" t="s">
        <v>22</v>
      </c>
      <c r="D215" t="s">
        <v>69</v>
      </c>
      <c r="E215" t="s">
        <v>693</v>
      </c>
    </row>
    <row r="216" spans="1:5" x14ac:dyDescent="0.25">
      <c r="A216" t="s">
        <v>29891</v>
      </c>
      <c r="B216" t="s">
        <v>20</v>
      </c>
      <c r="C216" t="s">
        <v>22</v>
      </c>
      <c r="D216" t="s">
        <v>33</v>
      </c>
      <c r="E216" t="s">
        <v>629</v>
      </c>
    </row>
    <row r="217" spans="1:5" x14ac:dyDescent="0.25">
      <c r="A217" t="s">
        <v>29892</v>
      </c>
      <c r="B217" t="s">
        <v>20</v>
      </c>
      <c r="C217" t="s">
        <v>22</v>
      </c>
      <c r="D217" t="s">
        <v>33</v>
      </c>
      <c r="E217" t="s">
        <v>693</v>
      </c>
    </row>
    <row r="218" spans="1:5" x14ac:dyDescent="0.25">
      <c r="A218" t="s">
        <v>29893</v>
      </c>
      <c r="B218" t="s">
        <v>20</v>
      </c>
      <c r="C218" t="s">
        <v>22</v>
      </c>
      <c r="D218" t="s">
        <v>33</v>
      </c>
      <c r="E218" t="s">
        <v>693</v>
      </c>
    </row>
    <row r="219" spans="1:5" x14ac:dyDescent="0.25">
      <c r="A219" t="s">
        <v>29894</v>
      </c>
      <c r="B219" t="s">
        <v>20</v>
      </c>
      <c r="C219" t="s">
        <v>22</v>
      </c>
      <c r="D219" t="s">
        <v>69</v>
      </c>
      <c r="E219" t="s">
        <v>693</v>
      </c>
    </row>
    <row r="220" spans="1:5" x14ac:dyDescent="0.25">
      <c r="A220" t="s">
        <v>29895</v>
      </c>
      <c r="B220" t="s">
        <v>20</v>
      </c>
      <c r="C220" t="s">
        <v>22</v>
      </c>
      <c r="D220" t="s">
        <v>33</v>
      </c>
      <c r="E220" t="s">
        <v>629</v>
      </c>
    </row>
    <row r="221" spans="1:5" x14ac:dyDescent="0.25">
      <c r="A221" t="s">
        <v>29896</v>
      </c>
      <c r="B221" t="s">
        <v>20</v>
      </c>
      <c r="C221" t="s">
        <v>22</v>
      </c>
      <c r="D221" t="s">
        <v>33</v>
      </c>
      <c r="E221" t="s">
        <v>629</v>
      </c>
    </row>
    <row r="222" spans="1:5" x14ac:dyDescent="0.25">
      <c r="A222" t="s">
        <v>29897</v>
      </c>
      <c r="B222" t="s">
        <v>20</v>
      </c>
      <c r="C222" t="s">
        <v>22</v>
      </c>
      <c r="D222" t="s">
        <v>33</v>
      </c>
      <c r="E222" t="s">
        <v>993</v>
      </c>
    </row>
    <row r="223" spans="1:5" x14ac:dyDescent="0.25">
      <c r="A223" t="s">
        <v>29898</v>
      </c>
      <c r="B223" t="s">
        <v>20</v>
      </c>
      <c r="C223" t="s">
        <v>22</v>
      </c>
      <c r="D223" t="s">
        <v>33</v>
      </c>
      <c r="E223" t="s">
        <v>693</v>
      </c>
    </row>
    <row r="224" spans="1:5" x14ac:dyDescent="0.25">
      <c r="A224" t="s">
        <v>29899</v>
      </c>
      <c r="B224" t="s">
        <v>20</v>
      </c>
      <c r="C224" t="s">
        <v>22</v>
      </c>
      <c r="D224" t="s">
        <v>33</v>
      </c>
      <c r="E224" t="s">
        <v>908</v>
      </c>
    </row>
    <row r="225" spans="1:5" x14ac:dyDescent="0.25">
      <c r="A225" t="s">
        <v>29900</v>
      </c>
      <c r="B225" t="s">
        <v>20</v>
      </c>
      <c r="C225" t="s">
        <v>22</v>
      </c>
      <c r="D225" t="s">
        <v>33</v>
      </c>
      <c r="E225" t="s">
        <v>536</v>
      </c>
    </row>
    <row r="226" spans="1:5" x14ac:dyDescent="0.25">
      <c r="A226" t="s">
        <v>29901</v>
      </c>
      <c r="B226" t="s">
        <v>20</v>
      </c>
      <c r="C226" t="s">
        <v>22</v>
      </c>
      <c r="D226" t="s">
        <v>33</v>
      </c>
      <c r="E226" t="s">
        <v>693</v>
      </c>
    </row>
    <row r="227" spans="1:5" x14ac:dyDescent="0.25">
      <c r="A227" t="s">
        <v>29902</v>
      </c>
      <c r="B227" t="s">
        <v>20</v>
      </c>
      <c r="C227" t="s">
        <v>22</v>
      </c>
      <c r="D227" t="s">
        <v>65</v>
      </c>
      <c r="E227" t="s">
        <v>629</v>
      </c>
    </row>
    <row r="228" spans="1:5" x14ac:dyDescent="0.25">
      <c r="A228" t="s">
        <v>29903</v>
      </c>
      <c r="B228" t="s">
        <v>20</v>
      </c>
      <c r="C228" t="s">
        <v>22</v>
      </c>
      <c r="D228" t="s">
        <v>33</v>
      </c>
      <c r="E228" t="s">
        <v>629</v>
      </c>
    </row>
    <row r="229" spans="1:5" x14ac:dyDescent="0.25">
      <c r="A229" t="s">
        <v>29904</v>
      </c>
      <c r="B229" t="s">
        <v>20</v>
      </c>
      <c r="C229" t="s">
        <v>22</v>
      </c>
      <c r="D229" t="s">
        <v>33</v>
      </c>
      <c r="E229" t="s">
        <v>693</v>
      </c>
    </row>
    <row r="230" spans="1:5" x14ac:dyDescent="0.25">
      <c r="A230" t="s">
        <v>29905</v>
      </c>
      <c r="B230" t="s">
        <v>20</v>
      </c>
      <c r="C230" t="s">
        <v>22</v>
      </c>
      <c r="D230" t="s">
        <v>33</v>
      </c>
      <c r="E230" t="s">
        <v>536</v>
      </c>
    </row>
    <row r="231" spans="1:5" x14ac:dyDescent="0.25">
      <c r="A231" t="s">
        <v>29906</v>
      </c>
      <c r="B231" t="s">
        <v>20</v>
      </c>
      <c r="C231" t="s">
        <v>22</v>
      </c>
      <c r="D231" t="s">
        <v>33</v>
      </c>
      <c r="E231" t="s">
        <v>693</v>
      </c>
    </row>
    <row r="232" spans="1:5" x14ac:dyDescent="0.25">
      <c r="A232" t="s">
        <v>29907</v>
      </c>
      <c r="B232" t="s">
        <v>20</v>
      </c>
      <c r="C232" t="s">
        <v>22</v>
      </c>
      <c r="D232" t="s">
        <v>33</v>
      </c>
      <c r="E232" t="s">
        <v>536</v>
      </c>
    </row>
    <row r="233" spans="1:5" x14ac:dyDescent="0.25">
      <c r="A233" t="s">
        <v>29908</v>
      </c>
      <c r="B233" t="s">
        <v>20</v>
      </c>
      <c r="C233" t="s">
        <v>22</v>
      </c>
      <c r="D233" t="s">
        <v>33</v>
      </c>
      <c r="E233" t="s">
        <v>536</v>
      </c>
    </row>
    <row r="234" spans="1:5" x14ac:dyDescent="0.25">
      <c r="A234" t="s">
        <v>29909</v>
      </c>
      <c r="B234" t="s">
        <v>20</v>
      </c>
      <c r="C234" t="s">
        <v>22</v>
      </c>
      <c r="D234" t="s">
        <v>33</v>
      </c>
      <c r="E234" t="s">
        <v>536</v>
      </c>
    </row>
    <row r="235" spans="1:5" x14ac:dyDescent="0.25">
      <c r="A235" t="s">
        <v>43952</v>
      </c>
      <c r="B235" t="s">
        <v>20</v>
      </c>
      <c r="C235" t="s">
        <v>22</v>
      </c>
      <c r="D235" t="s">
        <v>66</v>
      </c>
      <c r="E235" t="s">
        <v>536</v>
      </c>
    </row>
    <row r="236" spans="1:5" x14ac:dyDescent="0.25">
      <c r="A236" t="s">
        <v>29910</v>
      </c>
      <c r="B236" t="s">
        <v>20</v>
      </c>
      <c r="C236" t="s">
        <v>22</v>
      </c>
      <c r="D236" t="s">
        <v>33</v>
      </c>
      <c r="E236" t="s">
        <v>629</v>
      </c>
    </row>
    <row r="237" spans="1:5" x14ac:dyDescent="0.25">
      <c r="A237" t="s">
        <v>29911</v>
      </c>
      <c r="B237" t="s">
        <v>20</v>
      </c>
      <c r="C237" t="s">
        <v>22</v>
      </c>
      <c r="D237" t="s">
        <v>33</v>
      </c>
      <c r="E237" t="s">
        <v>693</v>
      </c>
    </row>
    <row r="238" spans="1:5" x14ac:dyDescent="0.25">
      <c r="A238" t="s">
        <v>29912</v>
      </c>
      <c r="B238" t="s">
        <v>20</v>
      </c>
      <c r="C238" t="s">
        <v>22</v>
      </c>
      <c r="D238" t="s">
        <v>33</v>
      </c>
      <c r="E238" t="s">
        <v>693</v>
      </c>
    </row>
    <row r="239" spans="1:5" x14ac:dyDescent="0.25">
      <c r="A239" t="s">
        <v>29913</v>
      </c>
      <c r="B239" t="s">
        <v>20</v>
      </c>
      <c r="C239" t="s">
        <v>22</v>
      </c>
      <c r="D239" t="s">
        <v>33</v>
      </c>
      <c r="E239" t="s">
        <v>693</v>
      </c>
    </row>
    <row r="240" spans="1:5" x14ac:dyDescent="0.25">
      <c r="A240" t="s">
        <v>29914</v>
      </c>
      <c r="B240" t="s">
        <v>20</v>
      </c>
      <c r="C240" t="s">
        <v>22</v>
      </c>
      <c r="D240" t="s">
        <v>33</v>
      </c>
      <c r="E240" t="s">
        <v>693</v>
      </c>
    </row>
    <row r="241" spans="1:5" x14ac:dyDescent="0.25">
      <c r="A241" t="s">
        <v>29915</v>
      </c>
      <c r="B241" t="s">
        <v>20</v>
      </c>
      <c r="C241" t="s">
        <v>22</v>
      </c>
      <c r="D241" t="s">
        <v>33</v>
      </c>
      <c r="E241" t="s">
        <v>629</v>
      </c>
    </row>
    <row r="242" spans="1:5" x14ac:dyDescent="0.25">
      <c r="A242" t="s">
        <v>29916</v>
      </c>
      <c r="B242" t="s">
        <v>20</v>
      </c>
      <c r="C242" t="s">
        <v>22</v>
      </c>
      <c r="D242" t="s">
        <v>33</v>
      </c>
      <c r="E242" t="s">
        <v>693</v>
      </c>
    </row>
    <row r="243" spans="1:5" x14ac:dyDescent="0.25">
      <c r="A243" t="s">
        <v>29917</v>
      </c>
      <c r="B243" t="s">
        <v>20</v>
      </c>
      <c r="C243" t="s">
        <v>22</v>
      </c>
      <c r="D243" t="s">
        <v>33</v>
      </c>
      <c r="E243" t="s">
        <v>629</v>
      </c>
    </row>
    <row r="244" spans="1:5" x14ac:dyDescent="0.25">
      <c r="A244" t="s">
        <v>29918</v>
      </c>
      <c r="B244" t="s">
        <v>20</v>
      </c>
      <c r="C244" t="s">
        <v>22</v>
      </c>
      <c r="D244" t="s">
        <v>33</v>
      </c>
      <c r="E244" t="s">
        <v>629</v>
      </c>
    </row>
    <row r="245" spans="1:5" x14ac:dyDescent="0.25">
      <c r="A245" t="s">
        <v>29919</v>
      </c>
      <c r="B245" t="s">
        <v>20</v>
      </c>
      <c r="C245" t="s">
        <v>22</v>
      </c>
      <c r="D245" t="s">
        <v>33</v>
      </c>
      <c r="E245" t="s">
        <v>946</v>
      </c>
    </row>
    <row r="246" spans="1:5" x14ac:dyDescent="0.25">
      <c r="A246" t="s">
        <v>29920</v>
      </c>
      <c r="B246" t="s">
        <v>20</v>
      </c>
      <c r="C246" t="s">
        <v>22</v>
      </c>
      <c r="D246" t="s">
        <v>33</v>
      </c>
      <c r="E246" t="s">
        <v>693</v>
      </c>
    </row>
    <row r="247" spans="1:5" x14ac:dyDescent="0.25">
      <c r="A247" t="s">
        <v>29921</v>
      </c>
      <c r="B247" t="s">
        <v>20</v>
      </c>
      <c r="C247" t="s">
        <v>22</v>
      </c>
      <c r="D247" t="s">
        <v>33</v>
      </c>
      <c r="E247" t="s">
        <v>693</v>
      </c>
    </row>
    <row r="248" spans="1:5" x14ac:dyDescent="0.25">
      <c r="A248" t="s">
        <v>29922</v>
      </c>
      <c r="B248" t="s">
        <v>20</v>
      </c>
      <c r="C248" t="s">
        <v>22</v>
      </c>
      <c r="D248" t="s">
        <v>33</v>
      </c>
      <c r="E248" t="s">
        <v>536</v>
      </c>
    </row>
    <row r="249" spans="1:5" x14ac:dyDescent="0.25">
      <c r="A249" t="s">
        <v>29923</v>
      </c>
      <c r="B249" t="s">
        <v>20</v>
      </c>
      <c r="C249" t="s">
        <v>22</v>
      </c>
      <c r="D249" t="s">
        <v>33</v>
      </c>
      <c r="E249" t="s">
        <v>536</v>
      </c>
    </row>
    <row r="250" spans="1:5" x14ac:dyDescent="0.25">
      <c r="A250" t="s">
        <v>29924</v>
      </c>
      <c r="B250" t="s">
        <v>20</v>
      </c>
      <c r="C250" t="s">
        <v>22</v>
      </c>
      <c r="D250" t="s">
        <v>33</v>
      </c>
      <c r="E250" t="s">
        <v>629</v>
      </c>
    </row>
    <row r="251" spans="1:5" x14ac:dyDescent="0.25">
      <c r="A251" t="s">
        <v>29925</v>
      </c>
      <c r="B251" t="s">
        <v>20</v>
      </c>
      <c r="C251" t="s">
        <v>22</v>
      </c>
      <c r="D251" t="s">
        <v>33</v>
      </c>
      <c r="E251" t="s">
        <v>693</v>
      </c>
    </row>
    <row r="252" spans="1:5" x14ac:dyDescent="0.25">
      <c r="A252" t="s">
        <v>29926</v>
      </c>
      <c r="B252" t="s">
        <v>20</v>
      </c>
      <c r="C252" t="s">
        <v>22</v>
      </c>
      <c r="D252" t="s">
        <v>33</v>
      </c>
      <c r="E252" t="s">
        <v>629</v>
      </c>
    </row>
    <row r="253" spans="1:5" x14ac:dyDescent="0.25">
      <c r="A253" t="s">
        <v>29927</v>
      </c>
      <c r="B253" t="s">
        <v>20</v>
      </c>
      <c r="C253" t="s">
        <v>22</v>
      </c>
      <c r="D253" t="s">
        <v>33</v>
      </c>
      <c r="E253" t="s">
        <v>629</v>
      </c>
    </row>
    <row r="254" spans="1:5" x14ac:dyDescent="0.25">
      <c r="A254" t="s">
        <v>43953</v>
      </c>
      <c r="B254" t="s">
        <v>20</v>
      </c>
      <c r="C254" t="s">
        <v>22</v>
      </c>
      <c r="D254" t="s">
        <v>33</v>
      </c>
      <c r="E254" t="s">
        <v>629</v>
      </c>
    </row>
    <row r="255" spans="1:5" x14ac:dyDescent="0.25">
      <c r="A255" t="s">
        <v>29928</v>
      </c>
      <c r="B255" t="s">
        <v>20</v>
      </c>
      <c r="C255" t="s">
        <v>22</v>
      </c>
      <c r="D255" t="s">
        <v>33</v>
      </c>
      <c r="E255" t="s">
        <v>693</v>
      </c>
    </row>
    <row r="256" spans="1:5" x14ac:dyDescent="0.25">
      <c r="A256" t="s">
        <v>29929</v>
      </c>
      <c r="B256" t="s">
        <v>20</v>
      </c>
      <c r="C256" t="s">
        <v>22</v>
      </c>
      <c r="D256" t="s">
        <v>33</v>
      </c>
      <c r="E256" t="s">
        <v>693</v>
      </c>
    </row>
    <row r="257" spans="1:5" x14ac:dyDescent="0.25">
      <c r="A257" t="s">
        <v>29930</v>
      </c>
      <c r="B257" t="s">
        <v>20</v>
      </c>
      <c r="C257" t="s">
        <v>22</v>
      </c>
      <c r="D257" t="s">
        <v>33</v>
      </c>
      <c r="E257" t="s">
        <v>629</v>
      </c>
    </row>
    <row r="258" spans="1:5" x14ac:dyDescent="0.25">
      <c r="A258" t="s">
        <v>29931</v>
      </c>
      <c r="B258" t="s">
        <v>20</v>
      </c>
      <c r="C258" t="s">
        <v>22</v>
      </c>
      <c r="D258" t="s">
        <v>33</v>
      </c>
      <c r="E258" t="s">
        <v>629</v>
      </c>
    </row>
    <row r="259" spans="1:5" x14ac:dyDescent="0.25">
      <c r="A259" t="s">
        <v>29932</v>
      </c>
      <c r="B259" t="s">
        <v>20</v>
      </c>
      <c r="C259" t="s">
        <v>22</v>
      </c>
      <c r="D259" t="s">
        <v>33</v>
      </c>
      <c r="E259" t="s">
        <v>629</v>
      </c>
    </row>
    <row r="260" spans="1:5" x14ac:dyDescent="0.25">
      <c r="A260" t="s">
        <v>29933</v>
      </c>
      <c r="B260" t="s">
        <v>20</v>
      </c>
      <c r="C260" t="s">
        <v>22</v>
      </c>
      <c r="D260" t="s">
        <v>33</v>
      </c>
      <c r="E260" t="s">
        <v>629</v>
      </c>
    </row>
    <row r="261" spans="1:5" x14ac:dyDescent="0.25">
      <c r="A261" t="s">
        <v>29934</v>
      </c>
      <c r="B261" t="s">
        <v>20</v>
      </c>
      <c r="C261" t="s">
        <v>22</v>
      </c>
      <c r="D261" t="s">
        <v>33</v>
      </c>
      <c r="E261" t="s">
        <v>693</v>
      </c>
    </row>
    <row r="262" spans="1:5" x14ac:dyDescent="0.25">
      <c r="A262" t="s">
        <v>29935</v>
      </c>
      <c r="B262" t="s">
        <v>20</v>
      </c>
      <c r="C262" t="s">
        <v>22</v>
      </c>
      <c r="D262" t="s">
        <v>33</v>
      </c>
      <c r="E262" t="s">
        <v>629</v>
      </c>
    </row>
    <row r="263" spans="1:5" x14ac:dyDescent="0.25">
      <c r="A263" t="s">
        <v>29936</v>
      </c>
      <c r="B263" t="s">
        <v>20</v>
      </c>
      <c r="C263" t="s">
        <v>22</v>
      </c>
      <c r="D263" t="s">
        <v>33</v>
      </c>
      <c r="E263" t="s">
        <v>536</v>
      </c>
    </row>
    <row r="264" spans="1:5" x14ac:dyDescent="0.25">
      <c r="A264" t="s">
        <v>29937</v>
      </c>
      <c r="B264" t="s">
        <v>20</v>
      </c>
      <c r="C264" t="s">
        <v>22</v>
      </c>
      <c r="D264" t="s">
        <v>33</v>
      </c>
      <c r="E264" t="s">
        <v>1047</v>
      </c>
    </row>
    <row r="265" spans="1:5" x14ac:dyDescent="0.25">
      <c r="A265" t="s">
        <v>29938</v>
      </c>
      <c r="B265" t="s">
        <v>20</v>
      </c>
      <c r="C265" t="s">
        <v>22</v>
      </c>
      <c r="D265" t="s">
        <v>65</v>
      </c>
      <c r="E265" t="s">
        <v>629</v>
      </c>
    </row>
    <row r="266" spans="1:5" x14ac:dyDescent="0.25">
      <c r="A266" t="s">
        <v>29939</v>
      </c>
      <c r="B266" t="s">
        <v>20</v>
      </c>
      <c r="C266" t="s">
        <v>22</v>
      </c>
      <c r="D266" t="s">
        <v>33</v>
      </c>
      <c r="E266" t="s">
        <v>629</v>
      </c>
    </row>
    <row r="267" spans="1:5" x14ac:dyDescent="0.25">
      <c r="A267" t="s">
        <v>29940</v>
      </c>
      <c r="B267" t="s">
        <v>20</v>
      </c>
      <c r="C267" t="s">
        <v>22</v>
      </c>
      <c r="D267" t="s">
        <v>33</v>
      </c>
      <c r="E267" t="s">
        <v>536</v>
      </c>
    </row>
    <row r="268" spans="1:5" x14ac:dyDescent="0.25">
      <c r="A268" t="s">
        <v>29941</v>
      </c>
      <c r="B268" t="s">
        <v>20</v>
      </c>
      <c r="C268" t="s">
        <v>22</v>
      </c>
      <c r="D268" t="s">
        <v>33</v>
      </c>
      <c r="E268" t="s">
        <v>629</v>
      </c>
    </row>
    <row r="269" spans="1:5" x14ac:dyDescent="0.25">
      <c r="A269" t="s">
        <v>29942</v>
      </c>
      <c r="B269" t="s">
        <v>20</v>
      </c>
      <c r="C269" t="s">
        <v>22</v>
      </c>
      <c r="D269" t="s">
        <v>33</v>
      </c>
      <c r="E269" t="s">
        <v>693</v>
      </c>
    </row>
    <row r="270" spans="1:5" x14ac:dyDescent="0.25">
      <c r="A270" t="s">
        <v>29943</v>
      </c>
      <c r="B270" t="s">
        <v>20</v>
      </c>
      <c r="C270" t="s">
        <v>22</v>
      </c>
      <c r="D270" t="s">
        <v>33</v>
      </c>
      <c r="E270" t="s">
        <v>629</v>
      </c>
    </row>
    <row r="271" spans="1:5" x14ac:dyDescent="0.25">
      <c r="A271" t="s">
        <v>29944</v>
      </c>
      <c r="B271" t="s">
        <v>20</v>
      </c>
      <c r="C271" t="s">
        <v>22</v>
      </c>
      <c r="D271" t="s">
        <v>33</v>
      </c>
      <c r="E271" t="s">
        <v>693</v>
      </c>
    </row>
    <row r="272" spans="1:5" x14ac:dyDescent="0.25">
      <c r="A272" t="s">
        <v>29945</v>
      </c>
      <c r="B272" t="s">
        <v>20</v>
      </c>
      <c r="C272" t="s">
        <v>22</v>
      </c>
      <c r="D272" t="s">
        <v>33</v>
      </c>
      <c r="E272" t="s">
        <v>693</v>
      </c>
    </row>
    <row r="273" spans="1:5" x14ac:dyDescent="0.25">
      <c r="A273" t="s">
        <v>29946</v>
      </c>
      <c r="B273" t="s">
        <v>20</v>
      </c>
      <c r="C273" t="s">
        <v>22</v>
      </c>
      <c r="D273" t="s">
        <v>33</v>
      </c>
      <c r="E273" t="s">
        <v>629</v>
      </c>
    </row>
    <row r="274" spans="1:5" x14ac:dyDescent="0.25">
      <c r="A274" t="s">
        <v>29947</v>
      </c>
      <c r="B274" t="s">
        <v>20</v>
      </c>
      <c r="C274" t="s">
        <v>22</v>
      </c>
      <c r="D274" t="s">
        <v>33</v>
      </c>
      <c r="E274" t="s">
        <v>693</v>
      </c>
    </row>
    <row r="275" spans="1:5" x14ac:dyDescent="0.25">
      <c r="A275" t="s">
        <v>29948</v>
      </c>
      <c r="B275" t="s">
        <v>20</v>
      </c>
      <c r="C275" t="s">
        <v>22</v>
      </c>
      <c r="D275" t="s">
        <v>33</v>
      </c>
      <c r="E275" t="s">
        <v>536</v>
      </c>
    </row>
    <row r="276" spans="1:5" x14ac:dyDescent="0.25">
      <c r="A276" t="s">
        <v>29949</v>
      </c>
      <c r="B276" t="s">
        <v>20</v>
      </c>
      <c r="C276" t="s">
        <v>22</v>
      </c>
      <c r="D276" t="s">
        <v>33</v>
      </c>
      <c r="E276" t="s">
        <v>693</v>
      </c>
    </row>
    <row r="277" spans="1:5" x14ac:dyDescent="0.25">
      <c r="A277" t="s">
        <v>29950</v>
      </c>
      <c r="B277" t="s">
        <v>20</v>
      </c>
      <c r="C277" t="s">
        <v>22</v>
      </c>
      <c r="D277" t="s">
        <v>33</v>
      </c>
      <c r="E277" t="s">
        <v>693</v>
      </c>
    </row>
    <row r="278" spans="1:5" x14ac:dyDescent="0.25">
      <c r="A278" t="s">
        <v>29951</v>
      </c>
      <c r="B278" t="s">
        <v>20</v>
      </c>
      <c r="C278" t="s">
        <v>22</v>
      </c>
      <c r="D278" t="s">
        <v>33</v>
      </c>
      <c r="E278" t="s">
        <v>693</v>
      </c>
    </row>
    <row r="279" spans="1:5" x14ac:dyDescent="0.25">
      <c r="A279" t="s">
        <v>29952</v>
      </c>
      <c r="B279" t="s">
        <v>20</v>
      </c>
      <c r="C279" t="s">
        <v>22</v>
      </c>
      <c r="D279" t="s">
        <v>65</v>
      </c>
      <c r="E279" t="s">
        <v>629</v>
      </c>
    </row>
    <row r="280" spans="1:5" x14ac:dyDescent="0.25">
      <c r="A280" t="s">
        <v>29953</v>
      </c>
      <c r="B280" t="s">
        <v>20</v>
      </c>
      <c r="C280" t="s">
        <v>22</v>
      </c>
      <c r="D280" t="s">
        <v>33</v>
      </c>
      <c r="E280" t="s">
        <v>693</v>
      </c>
    </row>
    <row r="281" spans="1:5" x14ac:dyDescent="0.25">
      <c r="A281" t="s">
        <v>29954</v>
      </c>
      <c r="B281" t="s">
        <v>20</v>
      </c>
      <c r="C281" t="s">
        <v>22</v>
      </c>
      <c r="D281" t="s">
        <v>33</v>
      </c>
      <c r="E281" t="s">
        <v>629</v>
      </c>
    </row>
    <row r="282" spans="1:5" x14ac:dyDescent="0.25">
      <c r="A282" t="s">
        <v>29955</v>
      </c>
      <c r="B282" t="s">
        <v>20</v>
      </c>
      <c r="C282" t="s">
        <v>22</v>
      </c>
      <c r="D282" t="s">
        <v>33</v>
      </c>
      <c r="E282" t="s">
        <v>947</v>
      </c>
    </row>
    <row r="283" spans="1:5" x14ac:dyDescent="0.25">
      <c r="A283" t="s">
        <v>29956</v>
      </c>
      <c r="B283" t="s">
        <v>20</v>
      </c>
      <c r="C283" t="s">
        <v>22</v>
      </c>
      <c r="D283" t="s">
        <v>33</v>
      </c>
      <c r="E283" t="s">
        <v>693</v>
      </c>
    </row>
    <row r="284" spans="1:5" x14ac:dyDescent="0.25">
      <c r="A284" t="s">
        <v>29957</v>
      </c>
      <c r="B284" t="s">
        <v>20</v>
      </c>
      <c r="C284" t="s">
        <v>22</v>
      </c>
      <c r="D284" t="s">
        <v>33</v>
      </c>
      <c r="E284" t="s">
        <v>693</v>
      </c>
    </row>
    <row r="285" spans="1:5" x14ac:dyDescent="0.25">
      <c r="A285" t="s">
        <v>29958</v>
      </c>
      <c r="B285" t="s">
        <v>20</v>
      </c>
      <c r="C285" t="s">
        <v>22</v>
      </c>
      <c r="D285" t="s">
        <v>33</v>
      </c>
      <c r="E285" t="s">
        <v>629</v>
      </c>
    </row>
    <row r="286" spans="1:5" x14ac:dyDescent="0.25">
      <c r="A286" t="s">
        <v>29959</v>
      </c>
      <c r="B286" t="s">
        <v>20</v>
      </c>
      <c r="C286" t="s">
        <v>22</v>
      </c>
      <c r="D286" t="s">
        <v>33</v>
      </c>
      <c r="E286" t="s">
        <v>629</v>
      </c>
    </row>
    <row r="287" spans="1:5" x14ac:dyDescent="0.25">
      <c r="A287" t="s">
        <v>29960</v>
      </c>
      <c r="B287" t="s">
        <v>20</v>
      </c>
      <c r="C287" t="s">
        <v>22</v>
      </c>
      <c r="D287" t="s">
        <v>33</v>
      </c>
      <c r="E287" t="s">
        <v>536</v>
      </c>
    </row>
    <row r="288" spans="1:5" x14ac:dyDescent="0.25">
      <c r="A288" t="s">
        <v>29961</v>
      </c>
      <c r="B288" t="s">
        <v>20</v>
      </c>
      <c r="C288" t="s">
        <v>26</v>
      </c>
      <c r="D288" t="s">
        <v>33</v>
      </c>
      <c r="E288" t="s">
        <v>1027</v>
      </c>
    </row>
    <row r="289" spans="1:5" x14ac:dyDescent="0.25">
      <c r="A289" t="s">
        <v>29962</v>
      </c>
      <c r="B289" t="s">
        <v>20</v>
      </c>
      <c r="C289" t="s">
        <v>26</v>
      </c>
      <c r="D289" t="s">
        <v>33</v>
      </c>
      <c r="E289" t="s">
        <v>1015</v>
      </c>
    </row>
    <row r="290" spans="1:5" x14ac:dyDescent="0.25">
      <c r="A290" t="s">
        <v>29963</v>
      </c>
      <c r="B290" t="s">
        <v>20</v>
      </c>
      <c r="C290" t="s">
        <v>23</v>
      </c>
      <c r="D290" t="s">
        <v>33</v>
      </c>
      <c r="E290" t="s">
        <v>739</v>
      </c>
    </row>
    <row r="291" spans="1:5" x14ac:dyDescent="0.25">
      <c r="A291" t="s">
        <v>29964</v>
      </c>
      <c r="B291" t="s">
        <v>20</v>
      </c>
      <c r="C291" t="s">
        <v>23</v>
      </c>
      <c r="D291" t="s">
        <v>33</v>
      </c>
      <c r="E291" t="s">
        <v>740</v>
      </c>
    </row>
    <row r="292" spans="1:5" x14ac:dyDescent="0.25">
      <c r="A292" t="s">
        <v>29965</v>
      </c>
      <c r="B292" t="s">
        <v>20</v>
      </c>
      <c r="C292" t="s">
        <v>23</v>
      </c>
      <c r="D292" t="s">
        <v>33</v>
      </c>
      <c r="E292" t="s">
        <v>648</v>
      </c>
    </row>
    <row r="293" spans="1:5" x14ac:dyDescent="0.25">
      <c r="A293" t="s">
        <v>29966</v>
      </c>
      <c r="B293" t="s">
        <v>20</v>
      </c>
      <c r="C293" t="s">
        <v>23</v>
      </c>
      <c r="D293" t="s">
        <v>33</v>
      </c>
      <c r="E293" t="s">
        <v>739</v>
      </c>
    </row>
    <row r="294" spans="1:5" x14ac:dyDescent="0.25">
      <c r="A294" t="s">
        <v>29967</v>
      </c>
      <c r="B294" t="s">
        <v>20</v>
      </c>
      <c r="C294" t="s">
        <v>23</v>
      </c>
      <c r="D294" t="s">
        <v>33</v>
      </c>
      <c r="E294" t="s">
        <v>740</v>
      </c>
    </row>
    <row r="295" spans="1:5" x14ac:dyDescent="0.25">
      <c r="A295" t="s">
        <v>29968</v>
      </c>
      <c r="B295" t="s">
        <v>20</v>
      </c>
      <c r="C295" t="s">
        <v>23</v>
      </c>
      <c r="D295" t="s">
        <v>33</v>
      </c>
      <c r="E295" t="s">
        <v>648</v>
      </c>
    </row>
    <row r="296" spans="1:5" x14ac:dyDescent="0.25">
      <c r="A296" t="s">
        <v>29969</v>
      </c>
      <c r="B296" t="s">
        <v>20</v>
      </c>
      <c r="C296" t="s">
        <v>23</v>
      </c>
      <c r="D296" t="s">
        <v>33</v>
      </c>
      <c r="E296" t="s">
        <v>739</v>
      </c>
    </row>
    <row r="297" spans="1:5" x14ac:dyDescent="0.25">
      <c r="A297" t="s">
        <v>29970</v>
      </c>
      <c r="B297" t="s">
        <v>20</v>
      </c>
      <c r="C297" t="s">
        <v>23</v>
      </c>
      <c r="D297" t="s">
        <v>33</v>
      </c>
      <c r="E297" t="s">
        <v>739</v>
      </c>
    </row>
    <row r="298" spans="1:5" x14ac:dyDescent="0.25">
      <c r="A298" t="s">
        <v>29971</v>
      </c>
      <c r="B298" t="s">
        <v>20</v>
      </c>
      <c r="C298" t="s">
        <v>23</v>
      </c>
      <c r="D298" t="s">
        <v>33</v>
      </c>
      <c r="E298" t="s">
        <v>739</v>
      </c>
    </row>
    <row r="299" spans="1:5" x14ac:dyDescent="0.25">
      <c r="A299" t="s">
        <v>29972</v>
      </c>
      <c r="B299" t="s">
        <v>20</v>
      </c>
      <c r="C299" t="s">
        <v>23</v>
      </c>
      <c r="D299" t="s">
        <v>33</v>
      </c>
      <c r="E299" t="s">
        <v>739</v>
      </c>
    </row>
    <row r="300" spans="1:5" x14ac:dyDescent="0.25">
      <c r="A300" t="s">
        <v>29973</v>
      </c>
      <c r="B300" t="s">
        <v>20</v>
      </c>
      <c r="C300" t="s">
        <v>23</v>
      </c>
      <c r="D300" t="s">
        <v>33</v>
      </c>
      <c r="E300" t="s">
        <v>648</v>
      </c>
    </row>
    <row r="301" spans="1:5" x14ac:dyDescent="0.25">
      <c r="A301" t="s">
        <v>29974</v>
      </c>
      <c r="B301" t="s">
        <v>20</v>
      </c>
      <c r="C301" t="s">
        <v>23</v>
      </c>
      <c r="D301" t="s">
        <v>33</v>
      </c>
      <c r="E301" t="s">
        <v>740</v>
      </c>
    </row>
    <row r="302" spans="1:5" x14ac:dyDescent="0.25">
      <c r="A302" t="s">
        <v>29975</v>
      </c>
      <c r="B302" t="s">
        <v>20</v>
      </c>
      <c r="C302" t="s">
        <v>23</v>
      </c>
      <c r="D302" t="s">
        <v>33</v>
      </c>
      <c r="E302" t="s">
        <v>648</v>
      </c>
    </row>
    <row r="303" spans="1:5" x14ac:dyDescent="0.25">
      <c r="A303" t="s">
        <v>43954</v>
      </c>
      <c r="B303" t="s">
        <v>20</v>
      </c>
      <c r="C303" t="s">
        <v>23</v>
      </c>
      <c r="D303" t="s">
        <v>33</v>
      </c>
      <c r="E303" t="s">
        <v>648</v>
      </c>
    </row>
    <row r="304" spans="1:5" x14ac:dyDescent="0.25">
      <c r="A304" t="s">
        <v>29976</v>
      </c>
      <c r="B304" t="s">
        <v>20</v>
      </c>
      <c r="C304" t="s">
        <v>23</v>
      </c>
      <c r="D304" t="s">
        <v>33</v>
      </c>
      <c r="E304" t="s">
        <v>739</v>
      </c>
    </row>
    <row r="305" spans="1:5" x14ac:dyDescent="0.25">
      <c r="A305" t="s">
        <v>29977</v>
      </c>
      <c r="B305" t="s">
        <v>20</v>
      </c>
      <c r="C305" t="s">
        <v>23</v>
      </c>
      <c r="D305" t="s">
        <v>33</v>
      </c>
      <c r="E305" t="s">
        <v>648</v>
      </c>
    </row>
    <row r="306" spans="1:5" x14ac:dyDescent="0.25">
      <c r="A306" t="s">
        <v>29978</v>
      </c>
      <c r="B306" t="s">
        <v>20</v>
      </c>
      <c r="C306" t="s">
        <v>23</v>
      </c>
      <c r="D306" t="s">
        <v>33</v>
      </c>
      <c r="E306" t="s">
        <v>734</v>
      </c>
    </row>
    <row r="307" spans="1:5" x14ac:dyDescent="0.25">
      <c r="A307" t="s">
        <v>29979</v>
      </c>
      <c r="B307" t="s">
        <v>20</v>
      </c>
      <c r="C307" t="s">
        <v>23</v>
      </c>
      <c r="D307" t="s">
        <v>33</v>
      </c>
      <c r="E307" t="s">
        <v>601</v>
      </c>
    </row>
    <row r="308" spans="1:5" x14ac:dyDescent="0.25">
      <c r="A308" t="s">
        <v>29980</v>
      </c>
      <c r="B308" t="s">
        <v>20</v>
      </c>
      <c r="C308" t="s">
        <v>23</v>
      </c>
      <c r="D308" t="s">
        <v>33</v>
      </c>
      <c r="E308" t="s">
        <v>648</v>
      </c>
    </row>
    <row r="309" spans="1:5" x14ac:dyDescent="0.25">
      <c r="A309" t="s">
        <v>29981</v>
      </c>
      <c r="B309" t="s">
        <v>20</v>
      </c>
      <c r="C309" t="s">
        <v>23</v>
      </c>
      <c r="D309" t="s">
        <v>65</v>
      </c>
      <c r="E309" t="s">
        <v>601</v>
      </c>
    </row>
    <row r="310" spans="1:5" x14ac:dyDescent="0.25">
      <c r="A310" t="s">
        <v>29982</v>
      </c>
      <c r="B310" t="s">
        <v>20</v>
      </c>
      <c r="C310" t="s">
        <v>23</v>
      </c>
      <c r="D310" t="s">
        <v>33</v>
      </c>
      <c r="E310" t="s">
        <v>734</v>
      </c>
    </row>
    <row r="311" spans="1:5" x14ac:dyDescent="0.25">
      <c r="A311" t="s">
        <v>29983</v>
      </c>
      <c r="B311" t="s">
        <v>20</v>
      </c>
      <c r="C311" t="s">
        <v>23</v>
      </c>
      <c r="D311" t="s">
        <v>33</v>
      </c>
      <c r="E311" t="s">
        <v>740</v>
      </c>
    </row>
    <row r="312" spans="1:5" x14ac:dyDescent="0.25">
      <c r="A312" t="s">
        <v>29984</v>
      </c>
      <c r="B312" t="s">
        <v>20</v>
      </c>
      <c r="C312" t="s">
        <v>23</v>
      </c>
      <c r="D312" t="s">
        <v>33</v>
      </c>
      <c r="E312" t="s">
        <v>601</v>
      </c>
    </row>
    <row r="313" spans="1:5" x14ac:dyDescent="0.25">
      <c r="A313" t="s">
        <v>29985</v>
      </c>
      <c r="B313" t="s">
        <v>20</v>
      </c>
      <c r="C313" t="s">
        <v>23</v>
      </c>
      <c r="D313" t="s">
        <v>33</v>
      </c>
      <c r="E313" t="s">
        <v>739</v>
      </c>
    </row>
    <row r="314" spans="1:5" x14ac:dyDescent="0.25">
      <c r="A314" t="s">
        <v>29986</v>
      </c>
      <c r="B314" t="s">
        <v>20</v>
      </c>
      <c r="C314" t="s">
        <v>23</v>
      </c>
      <c r="D314" t="s">
        <v>33</v>
      </c>
      <c r="E314" t="s">
        <v>648</v>
      </c>
    </row>
    <row r="315" spans="1:5" x14ac:dyDescent="0.25">
      <c r="A315" t="s">
        <v>29987</v>
      </c>
      <c r="B315" t="s">
        <v>20</v>
      </c>
      <c r="C315" t="s">
        <v>23</v>
      </c>
      <c r="D315" t="s">
        <v>33</v>
      </c>
      <c r="E315" t="s">
        <v>648</v>
      </c>
    </row>
    <row r="316" spans="1:5" x14ac:dyDescent="0.25">
      <c r="A316" t="s">
        <v>29988</v>
      </c>
      <c r="B316" t="s">
        <v>20</v>
      </c>
      <c r="C316" t="s">
        <v>23</v>
      </c>
      <c r="D316" t="s">
        <v>33</v>
      </c>
      <c r="E316" t="s">
        <v>734</v>
      </c>
    </row>
    <row r="317" spans="1:5" x14ac:dyDescent="0.25">
      <c r="A317" t="s">
        <v>29989</v>
      </c>
      <c r="B317" t="s">
        <v>20</v>
      </c>
      <c r="C317" t="s">
        <v>23</v>
      </c>
      <c r="D317" t="s">
        <v>33</v>
      </c>
      <c r="E317" t="s">
        <v>734</v>
      </c>
    </row>
    <row r="318" spans="1:5" x14ac:dyDescent="0.25">
      <c r="A318" t="s">
        <v>29990</v>
      </c>
      <c r="B318" t="s">
        <v>20</v>
      </c>
      <c r="C318" t="s">
        <v>23</v>
      </c>
      <c r="D318" t="s">
        <v>33</v>
      </c>
      <c r="E318" t="s">
        <v>905</v>
      </c>
    </row>
    <row r="319" spans="1:5" x14ac:dyDescent="0.25">
      <c r="A319" t="s">
        <v>29991</v>
      </c>
      <c r="B319" t="s">
        <v>20</v>
      </c>
      <c r="C319" t="s">
        <v>23</v>
      </c>
      <c r="D319" t="s">
        <v>33</v>
      </c>
      <c r="E319" t="s">
        <v>734</v>
      </c>
    </row>
    <row r="320" spans="1:5" x14ac:dyDescent="0.25">
      <c r="A320" t="s">
        <v>29992</v>
      </c>
      <c r="B320" t="s">
        <v>20</v>
      </c>
      <c r="C320" t="s">
        <v>23</v>
      </c>
      <c r="D320" t="s">
        <v>33</v>
      </c>
      <c r="E320" t="s">
        <v>734</v>
      </c>
    </row>
    <row r="321" spans="1:5" x14ac:dyDescent="0.25">
      <c r="A321" t="s">
        <v>29993</v>
      </c>
      <c r="B321" t="s">
        <v>20</v>
      </c>
      <c r="C321" t="s">
        <v>23</v>
      </c>
      <c r="D321" t="s">
        <v>33</v>
      </c>
      <c r="E321" t="s">
        <v>734</v>
      </c>
    </row>
    <row r="322" spans="1:5" x14ac:dyDescent="0.25">
      <c r="A322" t="s">
        <v>29994</v>
      </c>
      <c r="B322" t="s">
        <v>20</v>
      </c>
      <c r="C322" t="s">
        <v>23</v>
      </c>
      <c r="D322" t="s">
        <v>33</v>
      </c>
      <c r="E322" t="s">
        <v>734</v>
      </c>
    </row>
    <row r="323" spans="1:5" x14ac:dyDescent="0.25">
      <c r="A323" t="s">
        <v>29995</v>
      </c>
      <c r="B323" t="s">
        <v>20</v>
      </c>
      <c r="C323" t="s">
        <v>23</v>
      </c>
      <c r="D323" t="s">
        <v>33</v>
      </c>
      <c r="E323" t="s">
        <v>740</v>
      </c>
    </row>
    <row r="324" spans="1:5" x14ac:dyDescent="0.25">
      <c r="A324" t="s">
        <v>29996</v>
      </c>
      <c r="B324" t="s">
        <v>20</v>
      </c>
      <c r="C324" t="s">
        <v>23</v>
      </c>
      <c r="D324" t="s">
        <v>33</v>
      </c>
      <c r="E324" t="s">
        <v>739</v>
      </c>
    </row>
    <row r="325" spans="1:5" x14ac:dyDescent="0.25">
      <c r="A325" t="s">
        <v>29997</v>
      </c>
      <c r="B325" t="s">
        <v>20</v>
      </c>
      <c r="C325" t="s">
        <v>23</v>
      </c>
      <c r="D325" t="s">
        <v>33</v>
      </c>
      <c r="E325" t="s">
        <v>648</v>
      </c>
    </row>
    <row r="326" spans="1:5" x14ac:dyDescent="0.25">
      <c r="A326" t="s">
        <v>29998</v>
      </c>
      <c r="B326" t="s">
        <v>20</v>
      </c>
      <c r="C326" t="s">
        <v>23</v>
      </c>
      <c r="D326" t="s">
        <v>33</v>
      </c>
      <c r="E326" t="s">
        <v>734</v>
      </c>
    </row>
    <row r="327" spans="1:5" x14ac:dyDescent="0.25">
      <c r="A327" t="s">
        <v>29999</v>
      </c>
      <c r="B327" t="s">
        <v>20</v>
      </c>
      <c r="C327" t="s">
        <v>23</v>
      </c>
      <c r="D327" t="s">
        <v>33</v>
      </c>
      <c r="E327" t="s">
        <v>734</v>
      </c>
    </row>
    <row r="328" spans="1:5" x14ac:dyDescent="0.25">
      <c r="A328" t="s">
        <v>30000</v>
      </c>
      <c r="B328" t="s">
        <v>20</v>
      </c>
      <c r="C328" t="s">
        <v>23</v>
      </c>
      <c r="D328" t="s">
        <v>33</v>
      </c>
      <c r="E328" t="s">
        <v>734</v>
      </c>
    </row>
    <row r="329" spans="1:5" x14ac:dyDescent="0.25">
      <c r="A329" t="s">
        <v>30001</v>
      </c>
      <c r="B329" t="s">
        <v>20</v>
      </c>
      <c r="C329" t="s">
        <v>23</v>
      </c>
      <c r="D329" t="s">
        <v>33</v>
      </c>
      <c r="E329" t="s">
        <v>734</v>
      </c>
    </row>
    <row r="330" spans="1:5" x14ac:dyDescent="0.25">
      <c r="A330" t="s">
        <v>30002</v>
      </c>
      <c r="B330" t="s">
        <v>20</v>
      </c>
      <c r="C330" t="s">
        <v>23</v>
      </c>
      <c r="D330" t="s">
        <v>33</v>
      </c>
      <c r="E330" t="s">
        <v>734</v>
      </c>
    </row>
    <row r="331" spans="1:5" x14ac:dyDescent="0.25">
      <c r="A331" t="s">
        <v>30003</v>
      </c>
      <c r="B331" t="s">
        <v>20</v>
      </c>
      <c r="C331" t="s">
        <v>23</v>
      </c>
      <c r="D331" t="s">
        <v>33</v>
      </c>
      <c r="E331" t="s">
        <v>734</v>
      </c>
    </row>
    <row r="332" spans="1:5" x14ac:dyDescent="0.25">
      <c r="A332" t="s">
        <v>30004</v>
      </c>
      <c r="B332" t="s">
        <v>20</v>
      </c>
      <c r="C332" t="s">
        <v>23</v>
      </c>
      <c r="D332" t="s">
        <v>33</v>
      </c>
      <c r="E332" t="s">
        <v>648</v>
      </c>
    </row>
    <row r="333" spans="1:5" x14ac:dyDescent="0.25">
      <c r="A333" t="s">
        <v>30005</v>
      </c>
      <c r="B333" t="s">
        <v>20</v>
      </c>
      <c r="C333" t="s">
        <v>23</v>
      </c>
      <c r="D333" t="s">
        <v>33</v>
      </c>
      <c r="E333" t="s">
        <v>648</v>
      </c>
    </row>
    <row r="334" spans="1:5" x14ac:dyDescent="0.25">
      <c r="A334" t="s">
        <v>30006</v>
      </c>
      <c r="B334" t="s">
        <v>20</v>
      </c>
      <c r="C334" t="s">
        <v>23</v>
      </c>
      <c r="D334" t="s">
        <v>33</v>
      </c>
      <c r="E334" t="s">
        <v>734</v>
      </c>
    </row>
    <row r="335" spans="1:5" x14ac:dyDescent="0.25">
      <c r="A335" t="s">
        <v>30007</v>
      </c>
      <c r="B335" t="s">
        <v>20</v>
      </c>
      <c r="C335" t="s">
        <v>23</v>
      </c>
      <c r="D335" t="s">
        <v>33</v>
      </c>
      <c r="E335" t="s">
        <v>734</v>
      </c>
    </row>
    <row r="336" spans="1:5" x14ac:dyDescent="0.25">
      <c r="A336" t="s">
        <v>30008</v>
      </c>
      <c r="B336" t="s">
        <v>20</v>
      </c>
      <c r="C336" t="s">
        <v>23</v>
      </c>
      <c r="D336" t="s">
        <v>33</v>
      </c>
      <c r="E336" t="s">
        <v>740</v>
      </c>
    </row>
    <row r="337" spans="1:5" x14ac:dyDescent="0.25">
      <c r="A337" t="s">
        <v>30009</v>
      </c>
      <c r="B337" t="s">
        <v>20</v>
      </c>
      <c r="C337" t="s">
        <v>23</v>
      </c>
      <c r="D337" t="s">
        <v>33</v>
      </c>
      <c r="E337" t="s">
        <v>648</v>
      </c>
    </row>
    <row r="338" spans="1:5" x14ac:dyDescent="0.25">
      <c r="A338" t="s">
        <v>30010</v>
      </c>
      <c r="B338" t="s">
        <v>20</v>
      </c>
      <c r="C338" t="s">
        <v>23</v>
      </c>
      <c r="D338" t="s">
        <v>33</v>
      </c>
      <c r="E338" t="s">
        <v>740</v>
      </c>
    </row>
    <row r="339" spans="1:5" x14ac:dyDescent="0.25">
      <c r="A339" t="s">
        <v>30011</v>
      </c>
      <c r="B339" t="s">
        <v>20</v>
      </c>
      <c r="C339" t="s">
        <v>23</v>
      </c>
      <c r="D339" t="s">
        <v>33</v>
      </c>
      <c r="E339" t="s">
        <v>734</v>
      </c>
    </row>
    <row r="340" spans="1:5" x14ac:dyDescent="0.25">
      <c r="A340" t="s">
        <v>30012</v>
      </c>
      <c r="B340" t="s">
        <v>20</v>
      </c>
      <c r="C340" t="s">
        <v>23</v>
      </c>
      <c r="D340" t="s">
        <v>33</v>
      </c>
      <c r="E340" t="s">
        <v>739</v>
      </c>
    </row>
    <row r="341" spans="1:5" x14ac:dyDescent="0.25">
      <c r="A341" t="s">
        <v>30013</v>
      </c>
      <c r="B341" t="s">
        <v>20</v>
      </c>
      <c r="C341" t="s">
        <v>23</v>
      </c>
      <c r="D341" t="s">
        <v>33</v>
      </c>
      <c r="E341" t="s">
        <v>734</v>
      </c>
    </row>
    <row r="342" spans="1:5" x14ac:dyDescent="0.25">
      <c r="A342" t="s">
        <v>30014</v>
      </c>
      <c r="B342" t="s">
        <v>20</v>
      </c>
      <c r="C342" t="s">
        <v>23</v>
      </c>
      <c r="D342" t="s">
        <v>33</v>
      </c>
      <c r="E342" t="s">
        <v>739</v>
      </c>
    </row>
    <row r="343" spans="1:5" x14ac:dyDescent="0.25">
      <c r="A343" t="s">
        <v>30015</v>
      </c>
      <c r="B343" t="s">
        <v>20</v>
      </c>
      <c r="C343" t="s">
        <v>23</v>
      </c>
      <c r="D343" t="s">
        <v>33</v>
      </c>
      <c r="E343" t="s">
        <v>740</v>
      </c>
    </row>
    <row r="344" spans="1:5" x14ac:dyDescent="0.25">
      <c r="A344" t="s">
        <v>30016</v>
      </c>
      <c r="B344" t="s">
        <v>20</v>
      </c>
      <c r="C344" t="s">
        <v>23</v>
      </c>
      <c r="D344" t="s">
        <v>33</v>
      </c>
      <c r="E344" t="s">
        <v>648</v>
      </c>
    </row>
    <row r="345" spans="1:5" x14ac:dyDescent="0.25">
      <c r="A345" t="s">
        <v>30017</v>
      </c>
      <c r="B345" t="s">
        <v>20</v>
      </c>
      <c r="C345" t="s">
        <v>23</v>
      </c>
      <c r="D345" t="s">
        <v>33</v>
      </c>
      <c r="E345" t="s">
        <v>740</v>
      </c>
    </row>
    <row r="346" spans="1:5" x14ac:dyDescent="0.25">
      <c r="A346" t="s">
        <v>30018</v>
      </c>
      <c r="B346" t="s">
        <v>20</v>
      </c>
      <c r="C346" t="s">
        <v>23</v>
      </c>
      <c r="D346" t="s">
        <v>33</v>
      </c>
      <c r="E346" t="s">
        <v>734</v>
      </c>
    </row>
    <row r="347" spans="1:5" x14ac:dyDescent="0.25">
      <c r="A347" t="s">
        <v>30019</v>
      </c>
      <c r="B347" t="s">
        <v>20</v>
      </c>
      <c r="C347" t="s">
        <v>23</v>
      </c>
      <c r="D347" t="s">
        <v>33</v>
      </c>
      <c r="E347" t="s">
        <v>734</v>
      </c>
    </row>
    <row r="348" spans="1:5" x14ac:dyDescent="0.25">
      <c r="A348" t="s">
        <v>30020</v>
      </c>
      <c r="B348" t="s">
        <v>20</v>
      </c>
      <c r="C348" t="s">
        <v>23</v>
      </c>
      <c r="D348" t="s">
        <v>33</v>
      </c>
      <c r="E348" t="s">
        <v>734</v>
      </c>
    </row>
    <row r="349" spans="1:5" x14ac:dyDescent="0.25">
      <c r="A349" t="s">
        <v>30021</v>
      </c>
      <c r="B349" t="s">
        <v>20</v>
      </c>
      <c r="C349" t="s">
        <v>23</v>
      </c>
      <c r="D349" t="s">
        <v>33</v>
      </c>
      <c r="E349" t="s">
        <v>601</v>
      </c>
    </row>
    <row r="350" spans="1:5" x14ac:dyDescent="0.25">
      <c r="A350" t="s">
        <v>30022</v>
      </c>
      <c r="B350" t="s">
        <v>20</v>
      </c>
      <c r="C350" t="s">
        <v>23</v>
      </c>
      <c r="D350" t="s">
        <v>33</v>
      </c>
      <c r="E350" t="s">
        <v>601</v>
      </c>
    </row>
    <row r="351" spans="1:5" x14ac:dyDescent="0.25">
      <c r="A351" t="s">
        <v>30023</v>
      </c>
      <c r="B351" t="s">
        <v>20</v>
      </c>
      <c r="C351" t="s">
        <v>23</v>
      </c>
      <c r="D351" t="s">
        <v>33</v>
      </c>
      <c r="E351" t="s">
        <v>734</v>
      </c>
    </row>
    <row r="352" spans="1:5" x14ac:dyDescent="0.25">
      <c r="A352" t="s">
        <v>30024</v>
      </c>
      <c r="B352" t="s">
        <v>20</v>
      </c>
      <c r="C352" t="s">
        <v>23</v>
      </c>
      <c r="D352" t="s">
        <v>33</v>
      </c>
      <c r="E352" t="s">
        <v>734</v>
      </c>
    </row>
    <row r="353" spans="1:5" x14ac:dyDescent="0.25">
      <c r="A353" t="s">
        <v>30025</v>
      </c>
      <c r="B353" t="s">
        <v>20</v>
      </c>
      <c r="C353" t="s">
        <v>23</v>
      </c>
      <c r="D353" t="s">
        <v>33</v>
      </c>
      <c r="E353" t="s">
        <v>734</v>
      </c>
    </row>
    <row r="354" spans="1:5" x14ac:dyDescent="0.25">
      <c r="A354" t="s">
        <v>30026</v>
      </c>
      <c r="B354" t="s">
        <v>20</v>
      </c>
      <c r="C354" t="s">
        <v>23</v>
      </c>
      <c r="D354" t="s">
        <v>33</v>
      </c>
      <c r="E354" t="s">
        <v>740</v>
      </c>
    </row>
    <row r="355" spans="1:5" x14ac:dyDescent="0.25">
      <c r="A355" t="s">
        <v>30027</v>
      </c>
      <c r="B355" t="s">
        <v>20</v>
      </c>
      <c r="C355" t="s">
        <v>23</v>
      </c>
      <c r="D355" t="s">
        <v>33</v>
      </c>
      <c r="E355" t="s">
        <v>740</v>
      </c>
    </row>
    <row r="356" spans="1:5" x14ac:dyDescent="0.25">
      <c r="A356" t="s">
        <v>30028</v>
      </c>
      <c r="B356" t="s">
        <v>20</v>
      </c>
      <c r="C356" t="s">
        <v>23</v>
      </c>
      <c r="D356" t="s">
        <v>33</v>
      </c>
      <c r="E356" t="s">
        <v>740</v>
      </c>
    </row>
    <row r="357" spans="1:5" x14ac:dyDescent="0.25">
      <c r="A357" t="s">
        <v>30029</v>
      </c>
      <c r="B357" t="s">
        <v>20</v>
      </c>
      <c r="C357" t="s">
        <v>23</v>
      </c>
      <c r="D357" t="s">
        <v>33</v>
      </c>
      <c r="E357" t="s">
        <v>734</v>
      </c>
    </row>
    <row r="358" spans="1:5" x14ac:dyDescent="0.25">
      <c r="A358" t="s">
        <v>30030</v>
      </c>
      <c r="B358" t="s">
        <v>20</v>
      </c>
      <c r="C358" t="s">
        <v>23</v>
      </c>
      <c r="D358" t="s">
        <v>33</v>
      </c>
      <c r="E358" t="s">
        <v>734</v>
      </c>
    </row>
    <row r="359" spans="1:5" x14ac:dyDescent="0.25">
      <c r="A359" t="s">
        <v>30031</v>
      </c>
      <c r="B359" t="s">
        <v>20</v>
      </c>
      <c r="C359" t="s">
        <v>23</v>
      </c>
      <c r="D359" t="s">
        <v>33</v>
      </c>
      <c r="E359" t="s">
        <v>601</v>
      </c>
    </row>
    <row r="360" spans="1:5" x14ac:dyDescent="0.25">
      <c r="A360" t="s">
        <v>30032</v>
      </c>
      <c r="B360" t="s">
        <v>20</v>
      </c>
      <c r="C360" t="s">
        <v>23</v>
      </c>
      <c r="D360" t="s">
        <v>33</v>
      </c>
      <c r="E360" t="s">
        <v>805</v>
      </c>
    </row>
    <row r="361" spans="1:5" x14ac:dyDescent="0.25">
      <c r="A361" t="s">
        <v>30033</v>
      </c>
      <c r="B361" t="s">
        <v>20</v>
      </c>
      <c r="C361" t="s">
        <v>23</v>
      </c>
      <c r="D361" t="s">
        <v>33</v>
      </c>
      <c r="E361" t="s">
        <v>601</v>
      </c>
    </row>
    <row r="362" spans="1:5" x14ac:dyDescent="0.25">
      <c r="A362" t="s">
        <v>30034</v>
      </c>
      <c r="B362" t="s">
        <v>20</v>
      </c>
      <c r="C362" t="s">
        <v>23</v>
      </c>
      <c r="D362" t="s">
        <v>33</v>
      </c>
      <c r="E362" t="s">
        <v>734</v>
      </c>
    </row>
    <row r="363" spans="1:5" x14ac:dyDescent="0.25">
      <c r="A363" t="s">
        <v>30035</v>
      </c>
      <c r="B363" t="s">
        <v>20</v>
      </c>
      <c r="C363" t="s">
        <v>23</v>
      </c>
      <c r="D363" t="s">
        <v>33</v>
      </c>
      <c r="E363" t="s">
        <v>648</v>
      </c>
    </row>
    <row r="364" spans="1:5" x14ac:dyDescent="0.25">
      <c r="A364" t="s">
        <v>30036</v>
      </c>
      <c r="B364" t="s">
        <v>20</v>
      </c>
      <c r="C364" t="s">
        <v>23</v>
      </c>
      <c r="D364" t="s">
        <v>33</v>
      </c>
      <c r="E364" t="s">
        <v>739</v>
      </c>
    </row>
    <row r="365" spans="1:5" x14ac:dyDescent="0.25">
      <c r="A365" t="s">
        <v>30037</v>
      </c>
      <c r="B365" t="s">
        <v>20</v>
      </c>
      <c r="C365" t="s">
        <v>23</v>
      </c>
      <c r="D365" t="s">
        <v>33</v>
      </c>
      <c r="E365" t="s">
        <v>739</v>
      </c>
    </row>
    <row r="366" spans="1:5" x14ac:dyDescent="0.25">
      <c r="A366" t="s">
        <v>30038</v>
      </c>
      <c r="B366" t="s">
        <v>20</v>
      </c>
      <c r="C366" t="s">
        <v>23</v>
      </c>
      <c r="D366" t="s">
        <v>33</v>
      </c>
      <c r="E366" t="s">
        <v>648</v>
      </c>
    </row>
    <row r="367" spans="1:5" x14ac:dyDescent="0.25">
      <c r="A367" t="s">
        <v>30039</v>
      </c>
      <c r="B367" t="s">
        <v>20</v>
      </c>
      <c r="C367" t="s">
        <v>23</v>
      </c>
      <c r="D367" t="s">
        <v>33</v>
      </c>
      <c r="E367" t="s">
        <v>648</v>
      </c>
    </row>
    <row r="368" spans="1:5" x14ac:dyDescent="0.25">
      <c r="A368" t="s">
        <v>30040</v>
      </c>
      <c r="B368" t="s">
        <v>20</v>
      </c>
      <c r="C368" t="s">
        <v>23</v>
      </c>
      <c r="D368" t="s">
        <v>33</v>
      </c>
      <c r="E368" t="s">
        <v>740</v>
      </c>
    </row>
    <row r="369" spans="1:5" x14ac:dyDescent="0.25">
      <c r="A369" t="s">
        <v>30041</v>
      </c>
      <c r="B369" t="s">
        <v>20</v>
      </c>
      <c r="C369" t="s">
        <v>23</v>
      </c>
      <c r="D369" t="s">
        <v>33</v>
      </c>
      <c r="E369" t="s">
        <v>739</v>
      </c>
    </row>
    <row r="370" spans="1:5" x14ac:dyDescent="0.25">
      <c r="A370" t="s">
        <v>30042</v>
      </c>
      <c r="B370" t="s">
        <v>20</v>
      </c>
      <c r="C370" t="s">
        <v>23</v>
      </c>
      <c r="D370" t="s">
        <v>33</v>
      </c>
      <c r="E370" t="s">
        <v>740</v>
      </c>
    </row>
    <row r="371" spans="1:5" x14ac:dyDescent="0.25">
      <c r="A371" t="s">
        <v>30043</v>
      </c>
      <c r="B371" t="s">
        <v>20</v>
      </c>
      <c r="C371" t="s">
        <v>23</v>
      </c>
      <c r="D371" t="s">
        <v>33</v>
      </c>
      <c r="E371" t="s">
        <v>601</v>
      </c>
    </row>
    <row r="372" spans="1:5" x14ac:dyDescent="0.25">
      <c r="A372" t="s">
        <v>30044</v>
      </c>
      <c r="B372" t="s">
        <v>20</v>
      </c>
      <c r="C372" t="s">
        <v>23</v>
      </c>
      <c r="D372" t="s">
        <v>33</v>
      </c>
      <c r="E372" t="s">
        <v>734</v>
      </c>
    </row>
    <row r="373" spans="1:5" x14ac:dyDescent="0.25">
      <c r="A373" t="s">
        <v>30045</v>
      </c>
      <c r="B373" t="s">
        <v>20</v>
      </c>
      <c r="C373" t="s">
        <v>23</v>
      </c>
      <c r="D373" t="s">
        <v>33</v>
      </c>
      <c r="E373" t="s">
        <v>648</v>
      </c>
    </row>
    <row r="374" spans="1:5" x14ac:dyDescent="0.25">
      <c r="A374" t="s">
        <v>30046</v>
      </c>
      <c r="B374" t="s">
        <v>20</v>
      </c>
      <c r="C374" t="s">
        <v>23</v>
      </c>
      <c r="D374" t="s">
        <v>33</v>
      </c>
      <c r="E374" t="s">
        <v>739</v>
      </c>
    </row>
    <row r="375" spans="1:5" x14ac:dyDescent="0.25">
      <c r="A375" t="s">
        <v>30047</v>
      </c>
      <c r="B375" t="s">
        <v>20</v>
      </c>
      <c r="C375" t="s">
        <v>23</v>
      </c>
      <c r="D375" t="s">
        <v>33</v>
      </c>
      <c r="E375" t="s">
        <v>734</v>
      </c>
    </row>
    <row r="376" spans="1:5" x14ac:dyDescent="0.25">
      <c r="A376" t="s">
        <v>30048</v>
      </c>
      <c r="B376" t="s">
        <v>20</v>
      </c>
      <c r="C376" t="s">
        <v>23</v>
      </c>
      <c r="D376" t="s">
        <v>33</v>
      </c>
      <c r="E376" t="s">
        <v>601</v>
      </c>
    </row>
    <row r="377" spans="1:5" x14ac:dyDescent="0.25">
      <c r="A377" t="s">
        <v>30049</v>
      </c>
      <c r="B377" t="s">
        <v>20</v>
      </c>
      <c r="C377" t="s">
        <v>23</v>
      </c>
      <c r="D377" t="s">
        <v>33</v>
      </c>
      <c r="E377" t="s">
        <v>740</v>
      </c>
    </row>
    <row r="378" spans="1:5" x14ac:dyDescent="0.25">
      <c r="A378" t="s">
        <v>30050</v>
      </c>
      <c r="B378" t="s">
        <v>20</v>
      </c>
      <c r="C378" t="s">
        <v>23</v>
      </c>
      <c r="D378" t="s">
        <v>33</v>
      </c>
      <c r="E378" t="s">
        <v>734</v>
      </c>
    </row>
    <row r="379" spans="1:5" x14ac:dyDescent="0.25">
      <c r="A379" t="s">
        <v>30051</v>
      </c>
      <c r="B379" t="s">
        <v>20</v>
      </c>
      <c r="C379" t="s">
        <v>23</v>
      </c>
      <c r="D379" t="s">
        <v>69</v>
      </c>
      <c r="E379" t="s">
        <v>734</v>
      </c>
    </row>
    <row r="380" spans="1:5" x14ac:dyDescent="0.25">
      <c r="A380" t="s">
        <v>43955</v>
      </c>
      <c r="B380" t="s">
        <v>20</v>
      </c>
      <c r="C380" t="s">
        <v>23</v>
      </c>
      <c r="D380" t="s">
        <v>33</v>
      </c>
      <c r="E380" t="s">
        <v>601</v>
      </c>
    </row>
    <row r="381" spans="1:5" x14ac:dyDescent="0.25">
      <c r="A381" t="s">
        <v>43956</v>
      </c>
      <c r="B381" t="s">
        <v>20</v>
      </c>
      <c r="C381" t="s">
        <v>23</v>
      </c>
      <c r="D381" t="s">
        <v>67</v>
      </c>
      <c r="E381" t="s">
        <v>601</v>
      </c>
    </row>
    <row r="382" spans="1:5" x14ac:dyDescent="0.25">
      <c r="A382" t="s">
        <v>30052</v>
      </c>
      <c r="B382" t="s">
        <v>20</v>
      </c>
      <c r="C382" t="s">
        <v>23</v>
      </c>
      <c r="D382" t="s">
        <v>33</v>
      </c>
      <c r="E382" t="s">
        <v>905</v>
      </c>
    </row>
    <row r="383" spans="1:5" x14ac:dyDescent="0.25">
      <c r="A383" t="s">
        <v>30053</v>
      </c>
      <c r="B383" t="s">
        <v>20</v>
      </c>
      <c r="C383" t="s">
        <v>23</v>
      </c>
      <c r="D383" t="s">
        <v>69</v>
      </c>
      <c r="E383" t="s">
        <v>949</v>
      </c>
    </row>
    <row r="384" spans="1:5" x14ac:dyDescent="0.25">
      <c r="A384" t="s">
        <v>30054</v>
      </c>
      <c r="B384" t="s">
        <v>20</v>
      </c>
      <c r="C384" t="s">
        <v>23</v>
      </c>
      <c r="D384" t="s">
        <v>33</v>
      </c>
      <c r="E384" t="s">
        <v>823</v>
      </c>
    </row>
    <row r="385" spans="1:5" x14ac:dyDescent="0.25">
      <c r="A385" t="s">
        <v>30055</v>
      </c>
      <c r="B385" t="s">
        <v>20</v>
      </c>
      <c r="C385" t="s">
        <v>23</v>
      </c>
      <c r="D385" t="s">
        <v>33</v>
      </c>
      <c r="E385" t="s">
        <v>740</v>
      </c>
    </row>
    <row r="386" spans="1:5" x14ac:dyDescent="0.25">
      <c r="A386" t="s">
        <v>30056</v>
      </c>
      <c r="B386" t="s">
        <v>20</v>
      </c>
      <c r="C386" t="s">
        <v>23</v>
      </c>
      <c r="D386" t="s">
        <v>33</v>
      </c>
      <c r="E386" t="s">
        <v>648</v>
      </c>
    </row>
    <row r="387" spans="1:5" x14ac:dyDescent="0.25">
      <c r="A387" t="s">
        <v>30057</v>
      </c>
      <c r="B387" t="s">
        <v>20</v>
      </c>
      <c r="C387" t="s">
        <v>23</v>
      </c>
      <c r="D387" t="s">
        <v>33</v>
      </c>
      <c r="E387" t="s">
        <v>601</v>
      </c>
    </row>
    <row r="388" spans="1:5" x14ac:dyDescent="0.25">
      <c r="A388" t="s">
        <v>30058</v>
      </c>
      <c r="B388" t="s">
        <v>20</v>
      </c>
      <c r="C388" t="s">
        <v>23</v>
      </c>
      <c r="D388" t="s">
        <v>33</v>
      </c>
      <c r="E388" t="s">
        <v>734</v>
      </c>
    </row>
    <row r="389" spans="1:5" x14ac:dyDescent="0.25">
      <c r="A389" t="s">
        <v>30059</v>
      </c>
      <c r="B389" t="s">
        <v>20</v>
      </c>
      <c r="C389" t="s">
        <v>23</v>
      </c>
      <c r="D389" t="s">
        <v>33</v>
      </c>
      <c r="E389" t="s">
        <v>734</v>
      </c>
    </row>
    <row r="390" spans="1:5" x14ac:dyDescent="0.25">
      <c r="A390" t="s">
        <v>30060</v>
      </c>
      <c r="B390" t="s">
        <v>20</v>
      </c>
      <c r="C390" t="s">
        <v>23</v>
      </c>
      <c r="D390" t="s">
        <v>33</v>
      </c>
      <c r="E390" t="s">
        <v>740</v>
      </c>
    </row>
    <row r="391" spans="1:5" x14ac:dyDescent="0.25">
      <c r="A391" t="s">
        <v>30061</v>
      </c>
      <c r="B391" t="s">
        <v>20</v>
      </c>
      <c r="C391" t="s">
        <v>23</v>
      </c>
      <c r="D391" t="s">
        <v>33</v>
      </c>
      <c r="E391" t="s">
        <v>740</v>
      </c>
    </row>
    <row r="392" spans="1:5" x14ac:dyDescent="0.25">
      <c r="A392" t="s">
        <v>30062</v>
      </c>
      <c r="B392" t="s">
        <v>20</v>
      </c>
      <c r="C392" t="s">
        <v>23</v>
      </c>
      <c r="D392" t="s">
        <v>33</v>
      </c>
      <c r="E392" t="s">
        <v>734</v>
      </c>
    </row>
    <row r="393" spans="1:5" x14ac:dyDescent="0.25">
      <c r="A393" t="s">
        <v>30063</v>
      </c>
      <c r="B393" t="s">
        <v>20</v>
      </c>
      <c r="C393" t="s">
        <v>23</v>
      </c>
      <c r="D393" t="s">
        <v>33</v>
      </c>
      <c r="E393" t="s">
        <v>739</v>
      </c>
    </row>
    <row r="394" spans="1:5" x14ac:dyDescent="0.25">
      <c r="A394" t="s">
        <v>30064</v>
      </c>
      <c r="B394" t="s">
        <v>20</v>
      </c>
      <c r="C394" t="s">
        <v>23</v>
      </c>
      <c r="D394" t="s">
        <v>33</v>
      </c>
      <c r="E394" t="s">
        <v>734</v>
      </c>
    </row>
    <row r="395" spans="1:5" x14ac:dyDescent="0.25">
      <c r="A395" t="s">
        <v>30065</v>
      </c>
      <c r="B395" t="s">
        <v>20</v>
      </c>
      <c r="C395" t="s">
        <v>23</v>
      </c>
      <c r="D395" t="s">
        <v>33</v>
      </c>
      <c r="E395" t="s">
        <v>734</v>
      </c>
    </row>
    <row r="396" spans="1:5" x14ac:dyDescent="0.25">
      <c r="A396" t="s">
        <v>30066</v>
      </c>
      <c r="B396" t="s">
        <v>20</v>
      </c>
      <c r="C396" t="s">
        <v>23</v>
      </c>
      <c r="D396" t="s">
        <v>33</v>
      </c>
      <c r="E396" t="s">
        <v>734</v>
      </c>
    </row>
    <row r="397" spans="1:5" x14ac:dyDescent="0.25">
      <c r="A397" t="s">
        <v>30067</v>
      </c>
      <c r="B397" t="s">
        <v>20</v>
      </c>
      <c r="C397" t="s">
        <v>23</v>
      </c>
      <c r="D397" t="s">
        <v>33</v>
      </c>
      <c r="E397" t="s">
        <v>734</v>
      </c>
    </row>
    <row r="398" spans="1:5" x14ac:dyDescent="0.25">
      <c r="A398" t="s">
        <v>30068</v>
      </c>
      <c r="B398" t="s">
        <v>20</v>
      </c>
      <c r="C398" t="s">
        <v>23</v>
      </c>
      <c r="D398" t="s">
        <v>33</v>
      </c>
      <c r="E398" t="s">
        <v>734</v>
      </c>
    </row>
    <row r="399" spans="1:5" x14ac:dyDescent="0.25">
      <c r="A399" t="s">
        <v>30069</v>
      </c>
      <c r="B399" t="s">
        <v>20</v>
      </c>
      <c r="C399" t="s">
        <v>23</v>
      </c>
      <c r="D399" t="s">
        <v>33</v>
      </c>
      <c r="E399" t="s">
        <v>734</v>
      </c>
    </row>
    <row r="400" spans="1:5" x14ac:dyDescent="0.25">
      <c r="A400" t="s">
        <v>30070</v>
      </c>
      <c r="B400" t="s">
        <v>20</v>
      </c>
      <c r="C400" t="s">
        <v>23</v>
      </c>
      <c r="D400" t="s">
        <v>33</v>
      </c>
      <c r="E400" t="s">
        <v>739</v>
      </c>
    </row>
    <row r="401" spans="1:5" x14ac:dyDescent="0.25">
      <c r="A401" t="s">
        <v>30071</v>
      </c>
      <c r="B401" t="s">
        <v>20</v>
      </c>
      <c r="C401" t="s">
        <v>23</v>
      </c>
      <c r="D401" t="s">
        <v>33</v>
      </c>
      <c r="E401" t="s">
        <v>740</v>
      </c>
    </row>
    <row r="402" spans="1:5" x14ac:dyDescent="0.25">
      <c r="A402" t="s">
        <v>43957</v>
      </c>
      <c r="B402" t="s">
        <v>20</v>
      </c>
      <c r="C402" t="s">
        <v>23</v>
      </c>
      <c r="D402" t="s">
        <v>33</v>
      </c>
      <c r="E402" t="s">
        <v>648</v>
      </c>
    </row>
    <row r="403" spans="1:5" x14ac:dyDescent="0.25">
      <c r="A403" t="s">
        <v>30072</v>
      </c>
      <c r="B403" t="s">
        <v>20</v>
      </c>
      <c r="C403" t="s">
        <v>23</v>
      </c>
      <c r="D403" t="s">
        <v>33</v>
      </c>
      <c r="E403" t="s">
        <v>648</v>
      </c>
    </row>
    <row r="404" spans="1:5" x14ac:dyDescent="0.25">
      <c r="A404" t="s">
        <v>30073</v>
      </c>
      <c r="B404" t="s">
        <v>20</v>
      </c>
      <c r="C404" t="s">
        <v>23</v>
      </c>
      <c r="D404" t="s">
        <v>65</v>
      </c>
      <c r="E404" t="s">
        <v>648</v>
      </c>
    </row>
    <row r="405" spans="1:5" x14ac:dyDescent="0.25">
      <c r="A405" t="s">
        <v>30074</v>
      </c>
      <c r="B405" t="s">
        <v>20</v>
      </c>
      <c r="C405" t="s">
        <v>23</v>
      </c>
      <c r="D405" t="s">
        <v>33</v>
      </c>
      <c r="E405" t="s">
        <v>740</v>
      </c>
    </row>
    <row r="406" spans="1:5" x14ac:dyDescent="0.25">
      <c r="A406" t="s">
        <v>30075</v>
      </c>
      <c r="B406" t="s">
        <v>20</v>
      </c>
      <c r="C406" t="s">
        <v>23</v>
      </c>
      <c r="D406" t="s">
        <v>33</v>
      </c>
      <c r="E406" t="s">
        <v>648</v>
      </c>
    </row>
    <row r="407" spans="1:5" x14ac:dyDescent="0.25">
      <c r="A407" t="s">
        <v>30076</v>
      </c>
      <c r="B407" t="s">
        <v>20</v>
      </c>
      <c r="C407" t="s">
        <v>23</v>
      </c>
      <c r="D407" t="s">
        <v>33</v>
      </c>
      <c r="E407" t="s">
        <v>740</v>
      </c>
    </row>
    <row r="408" spans="1:5" x14ac:dyDescent="0.25">
      <c r="A408" t="s">
        <v>30077</v>
      </c>
      <c r="B408" t="s">
        <v>20</v>
      </c>
      <c r="C408" t="s">
        <v>23</v>
      </c>
      <c r="D408" t="s">
        <v>33</v>
      </c>
      <c r="E408" t="s">
        <v>740</v>
      </c>
    </row>
    <row r="409" spans="1:5" x14ac:dyDescent="0.25">
      <c r="A409" t="s">
        <v>30078</v>
      </c>
      <c r="B409" t="s">
        <v>20</v>
      </c>
      <c r="C409" t="s">
        <v>23</v>
      </c>
      <c r="D409" t="s">
        <v>33</v>
      </c>
      <c r="E409" t="s">
        <v>648</v>
      </c>
    </row>
    <row r="410" spans="1:5" x14ac:dyDescent="0.25">
      <c r="A410" t="s">
        <v>30079</v>
      </c>
      <c r="B410" t="s">
        <v>20</v>
      </c>
      <c r="C410" t="s">
        <v>23</v>
      </c>
      <c r="D410" t="s">
        <v>33</v>
      </c>
      <c r="E410" t="s">
        <v>740</v>
      </c>
    </row>
    <row r="411" spans="1:5" x14ac:dyDescent="0.25">
      <c r="A411" t="s">
        <v>30080</v>
      </c>
      <c r="B411" t="s">
        <v>20</v>
      </c>
      <c r="C411" t="s">
        <v>23</v>
      </c>
      <c r="D411" t="s">
        <v>33</v>
      </c>
      <c r="E411" t="s">
        <v>648</v>
      </c>
    </row>
    <row r="412" spans="1:5" x14ac:dyDescent="0.25">
      <c r="A412" t="s">
        <v>30081</v>
      </c>
      <c r="B412" t="s">
        <v>20</v>
      </c>
      <c r="C412" t="s">
        <v>23</v>
      </c>
      <c r="D412" t="s">
        <v>33</v>
      </c>
      <c r="E412" t="s">
        <v>739</v>
      </c>
    </row>
    <row r="413" spans="1:5" x14ac:dyDescent="0.25">
      <c r="A413" t="s">
        <v>30082</v>
      </c>
      <c r="B413" t="s">
        <v>20</v>
      </c>
      <c r="C413" t="s">
        <v>23</v>
      </c>
      <c r="D413" t="s">
        <v>33</v>
      </c>
      <c r="E413" t="s">
        <v>648</v>
      </c>
    </row>
    <row r="414" spans="1:5" x14ac:dyDescent="0.25">
      <c r="A414" t="s">
        <v>30083</v>
      </c>
      <c r="B414" t="s">
        <v>20</v>
      </c>
      <c r="C414" t="s">
        <v>23</v>
      </c>
      <c r="D414" t="s">
        <v>33</v>
      </c>
      <c r="E414" t="s">
        <v>739</v>
      </c>
    </row>
    <row r="415" spans="1:5" x14ac:dyDescent="0.25">
      <c r="A415" t="s">
        <v>30084</v>
      </c>
      <c r="B415" t="s">
        <v>20</v>
      </c>
      <c r="C415" t="s">
        <v>23</v>
      </c>
      <c r="D415" t="s">
        <v>33</v>
      </c>
      <c r="E415" t="s">
        <v>648</v>
      </c>
    </row>
    <row r="416" spans="1:5" x14ac:dyDescent="0.25">
      <c r="A416" t="s">
        <v>30085</v>
      </c>
      <c r="B416" t="s">
        <v>20</v>
      </c>
      <c r="C416" t="s">
        <v>23</v>
      </c>
      <c r="D416" t="s">
        <v>33</v>
      </c>
      <c r="E416" t="s">
        <v>740</v>
      </c>
    </row>
    <row r="417" spans="1:5" x14ac:dyDescent="0.25">
      <c r="A417" t="s">
        <v>30086</v>
      </c>
      <c r="B417" t="s">
        <v>20</v>
      </c>
      <c r="C417" t="s">
        <v>23</v>
      </c>
      <c r="D417" t="s">
        <v>33</v>
      </c>
      <c r="E417" t="s">
        <v>740</v>
      </c>
    </row>
    <row r="418" spans="1:5" x14ac:dyDescent="0.25">
      <c r="A418" t="s">
        <v>30087</v>
      </c>
      <c r="B418" t="s">
        <v>20</v>
      </c>
      <c r="C418" t="s">
        <v>23</v>
      </c>
      <c r="D418" t="s">
        <v>33</v>
      </c>
      <c r="E418" t="s">
        <v>739</v>
      </c>
    </row>
    <row r="419" spans="1:5" x14ac:dyDescent="0.25">
      <c r="A419" t="s">
        <v>30088</v>
      </c>
      <c r="B419" t="s">
        <v>20</v>
      </c>
      <c r="C419" t="s">
        <v>23</v>
      </c>
      <c r="D419" t="s">
        <v>33</v>
      </c>
      <c r="E419" t="s">
        <v>740</v>
      </c>
    </row>
    <row r="420" spans="1:5" x14ac:dyDescent="0.25">
      <c r="A420" t="s">
        <v>30089</v>
      </c>
      <c r="B420" t="s">
        <v>20</v>
      </c>
      <c r="C420" t="s">
        <v>28</v>
      </c>
      <c r="D420" t="s">
        <v>33</v>
      </c>
      <c r="E420" t="s">
        <v>999</v>
      </c>
    </row>
    <row r="421" spans="1:5" x14ac:dyDescent="0.25">
      <c r="A421" t="s">
        <v>30090</v>
      </c>
      <c r="B421" t="s">
        <v>20</v>
      </c>
      <c r="C421" t="s">
        <v>21</v>
      </c>
      <c r="D421" t="s">
        <v>33</v>
      </c>
      <c r="E421" t="s">
        <v>537</v>
      </c>
    </row>
    <row r="422" spans="1:5" x14ac:dyDescent="0.25">
      <c r="A422" t="s">
        <v>30091</v>
      </c>
      <c r="B422" t="s">
        <v>20</v>
      </c>
      <c r="C422" t="s">
        <v>21</v>
      </c>
      <c r="D422" t="s">
        <v>33</v>
      </c>
      <c r="E422" t="s">
        <v>581</v>
      </c>
    </row>
    <row r="423" spans="1:5" x14ac:dyDescent="0.25">
      <c r="A423" t="s">
        <v>30092</v>
      </c>
      <c r="B423" t="s">
        <v>20</v>
      </c>
      <c r="C423" t="s">
        <v>21</v>
      </c>
      <c r="D423" t="s">
        <v>33</v>
      </c>
      <c r="E423" t="s">
        <v>582</v>
      </c>
    </row>
    <row r="424" spans="1:5" x14ac:dyDescent="0.25">
      <c r="A424" t="s">
        <v>30093</v>
      </c>
      <c r="B424" t="s">
        <v>20</v>
      </c>
      <c r="C424" t="s">
        <v>21</v>
      </c>
      <c r="D424" t="s">
        <v>33</v>
      </c>
      <c r="E424" t="s">
        <v>582</v>
      </c>
    </row>
    <row r="425" spans="1:5" x14ac:dyDescent="0.25">
      <c r="A425" t="s">
        <v>30094</v>
      </c>
      <c r="B425" t="s">
        <v>20</v>
      </c>
      <c r="C425" t="s">
        <v>21</v>
      </c>
      <c r="D425" t="s">
        <v>33</v>
      </c>
      <c r="E425" t="s">
        <v>537</v>
      </c>
    </row>
    <row r="426" spans="1:5" x14ac:dyDescent="0.25">
      <c r="A426" t="s">
        <v>30095</v>
      </c>
      <c r="B426" t="s">
        <v>20</v>
      </c>
      <c r="C426" t="s">
        <v>21</v>
      </c>
      <c r="D426" t="s">
        <v>33</v>
      </c>
      <c r="E426" t="s">
        <v>581</v>
      </c>
    </row>
    <row r="427" spans="1:5" x14ac:dyDescent="0.25">
      <c r="A427" t="s">
        <v>30096</v>
      </c>
      <c r="B427" t="s">
        <v>20</v>
      </c>
      <c r="C427" t="s">
        <v>21</v>
      </c>
      <c r="D427" t="s">
        <v>33</v>
      </c>
      <c r="E427" t="s">
        <v>537</v>
      </c>
    </row>
    <row r="428" spans="1:5" x14ac:dyDescent="0.25">
      <c r="A428" t="s">
        <v>30097</v>
      </c>
      <c r="B428" t="s">
        <v>20</v>
      </c>
      <c r="C428" t="s">
        <v>21</v>
      </c>
      <c r="D428" t="s">
        <v>33</v>
      </c>
      <c r="E428" t="s">
        <v>537</v>
      </c>
    </row>
    <row r="429" spans="1:5" x14ac:dyDescent="0.25">
      <c r="A429" t="s">
        <v>30098</v>
      </c>
      <c r="B429" t="s">
        <v>20</v>
      </c>
      <c r="C429" t="s">
        <v>21</v>
      </c>
      <c r="D429" t="s">
        <v>33</v>
      </c>
      <c r="E429" t="s">
        <v>581</v>
      </c>
    </row>
    <row r="430" spans="1:5" x14ac:dyDescent="0.25">
      <c r="A430" t="s">
        <v>30099</v>
      </c>
      <c r="B430" t="s">
        <v>20</v>
      </c>
      <c r="C430" t="s">
        <v>21</v>
      </c>
      <c r="D430" t="s">
        <v>33</v>
      </c>
      <c r="E430" t="s">
        <v>582</v>
      </c>
    </row>
    <row r="431" spans="1:5" x14ac:dyDescent="0.25">
      <c r="A431" t="s">
        <v>30100</v>
      </c>
      <c r="B431" t="s">
        <v>20</v>
      </c>
      <c r="C431" t="s">
        <v>21</v>
      </c>
      <c r="D431" t="s">
        <v>33</v>
      </c>
      <c r="E431" t="s">
        <v>581</v>
      </c>
    </row>
    <row r="432" spans="1:5" x14ac:dyDescent="0.25">
      <c r="A432" t="s">
        <v>30101</v>
      </c>
      <c r="B432" t="s">
        <v>20</v>
      </c>
      <c r="C432" t="s">
        <v>21</v>
      </c>
      <c r="D432" t="s">
        <v>33</v>
      </c>
      <c r="E432" t="s">
        <v>537</v>
      </c>
    </row>
    <row r="433" spans="1:5" x14ac:dyDescent="0.25">
      <c r="A433" t="s">
        <v>30102</v>
      </c>
      <c r="B433" t="s">
        <v>20</v>
      </c>
      <c r="C433" t="s">
        <v>21</v>
      </c>
      <c r="D433" t="s">
        <v>33</v>
      </c>
      <c r="E433" t="s">
        <v>537</v>
      </c>
    </row>
    <row r="434" spans="1:5" x14ac:dyDescent="0.25">
      <c r="A434" t="s">
        <v>30103</v>
      </c>
      <c r="B434" t="s">
        <v>20</v>
      </c>
      <c r="C434" t="s">
        <v>21</v>
      </c>
      <c r="D434" t="s">
        <v>33</v>
      </c>
      <c r="E434" t="s">
        <v>537</v>
      </c>
    </row>
    <row r="435" spans="1:5" x14ac:dyDescent="0.25">
      <c r="A435" t="s">
        <v>30104</v>
      </c>
      <c r="B435" t="s">
        <v>20</v>
      </c>
      <c r="C435" t="s">
        <v>21</v>
      </c>
      <c r="D435" t="s">
        <v>33</v>
      </c>
      <c r="E435" t="s">
        <v>537</v>
      </c>
    </row>
    <row r="436" spans="1:5" x14ac:dyDescent="0.25">
      <c r="A436" t="s">
        <v>30105</v>
      </c>
      <c r="B436" t="s">
        <v>20</v>
      </c>
      <c r="C436" t="s">
        <v>21</v>
      </c>
      <c r="D436" t="s">
        <v>33</v>
      </c>
      <c r="E436" t="s">
        <v>550</v>
      </c>
    </row>
    <row r="437" spans="1:5" x14ac:dyDescent="0.25">
      <c r="A437" t="s">
        <v>30106</v>
      </c>
      <c r="B437" t="s">
        <v>20</v>
      </c>
      <c r="C437" t="s">
        <v>21</v>
      </c>
      <c r="D437" t="s">
        <v>33</v>
      </c>
      <c r="E437" t="s">
        <v>537</v>
      </c>
    </row>
    <row r="438" spans="1:5" x14ac:dyDescent="0.25">
      <c r="A438" t="s">
        <v>30107</v>
      </c>
      <c r="B438" t="s">
        <v>20</v>
      </c>
      <c r="C438" t="s">
        <v>21</v>
      </c>
      <c r="D438" t="s">
        <v>33</v>
      </c>
      <c r="E438" t="s">
        <v>570</v>
      </c>
    </row>
    <row r="439" spans="1:5" x14ac:dyDescent="0.25">
      <c r="A439" t="s">
        <v>30108</v>
      </c>
      <c r="B439" t="s">
        <v>20</v>
      </c>
      <c r="C439" t="s">
        <v>21</v>
      </c>
      <c r="D439" t="s">
        <v>33</v>
      </c>
      <c r="E439" t="s">
        <v>581</v>
      </c>
    </row>
    <row r="440" spans="1:5" x14ac:dyDescent="0.25">
      <c r="A440" t="s">
        <v>30109</v>
      </c>
      <c r="B440" t="s">
        <v>20</v>
      </c>
      <c r="C440" t="s">
        <v>21</v>
      </c>
      <c r="D440" t="s">
        <v>33</v>
      </c>
      <c r="E440" t="s">
        <v>537</v>
      </c>
    </row>
    <row r="441" spans="1:5" x14ac:dyDescent="0.25">
      <c r="A441" t="s">
        <v>30110</v>
      </c>
      <c r="B441" t="s">
        <v>20</v>
      </c>
      <c r="C441" t="s">
        <v>21</v>
      </c>
      <c r="D441" t="s">
        <v>33</v>
      </c>
      <c r="E441" t="s">
        <v>537</v>
      </c>
    </row>
    <row r="442" spans="1:5" x14ac:dyDescent="0.25">
      <c r="A442" t="s">
        <v>30111</v>
      </c>
      <c r="B442" t="s">
        <v>20</v>
      </c>
      <c r="C442" t="s">
        <v>21</v>
      </c>
      <c r="D442" t="s">
        <v>33</v>
      </c>
      <c r="E442" t="s">
        <v>582</v>
      </c>
    </row>
    <row r="443" spans="1:5" x14ac:dyDescent="0.25">
      <c r="A443" t="s">
        <v>30112</v>
      </c>
      <c r="B443" t="s">
        <v>20</v>
      </c>
      <c r="C443" t="s">
        <v>21</v>
      </c>
      <c r="D443" t="s">
        <v>33</v>
      </c>
      <c r="E443" t="s">
        <v>582</v>
      </c>
    </row>
    <row r="444" spans="1:5" x14ac:dyDescent="0.25">
      <c r="A444" t="s">
        <v>30113</v>
      </c>
      <c r="B444" t="s">
        <v>20</v>
      </c>
      <c r="C444" t="s">
        <v>21</v>
      </c>
      <c r="D444" t="s">
        <v>33</v>
      </c>
      <c r="E444" t="s">
        <v>581</v>
      </c>
    </row>
    <row r="445" spans="1:5" x14ac:dyDescent="0.25">
      <c r="A445" t="s">
        <v>30114</v>
      </c>
      <c r="B445" t="s">
        <v>20</v>
      </c>
      <c r="C445" t="s">
        <v>21</v>
      </c>
      <c r="D445" t="s">
        <v>33</v>
      </c>
      <c r="E445" t="s">
        <v>581</v>
      </c>
    </row>
    <row r="446" spans="1:5" x14ac:dyDescent="0.25">
      <c r="A446" t="s">
        <v>30115</v>
      </c>
      <c r="B446" t="s">
        <v>20</v>
      </c>
      <c r="C446" t="s">
        <v>21</v>
      </c>
      <c r="D446" t="s">
        <v>33</v>
      </c>
      <c r="E446" t="s">
        <v>537</v>
      </c>
    </row>
    <row r="447" spans="1:5" x14ac:dyDescent="0.25">
      <c r="A447" t="s">
        <v>30116</v>
      </c>
      <c r="B447" t="s">
        <v>20</v>
      </c>
      <c r="C447" t="s">
        <v>21</v>
      </c>
      <c r="D447" t="s">
        <v>33</v>
      </c>
      <c r="E447" t="s">
        <v>537</v>
      </c>
    </row>
    <row r="448" spans="1:5" x14ac:dyDescent="0.25">
      <c r="A448" t="s">
        <v>30117</v>
      </c>
      <c r="B448" t="s">
        <v>20</v>
      </c>
      <c r="C448" t="s">
        <v>21</v>
      </c>
      <c r="D448" t="s">
        <v>33</v>
      </c>
      <c r="E448" t="s">
        <v>537</v>
      </c>
    </row>
    <row r="449" spans="1:5" x14ac:dyDescent="0.25">
      <c r="A449" t="s">
        <v>30118</v>
      </c>
      <c r="B449" t="s">
        <v>20</v>
      </c>
      <c r="C449" t="s">
        <v>21</v>
      </c>
      <c r="D449" t="s">
        <v>33</v>
      </c>
      <c r="E449" t="s">
        <v>537</v>
      </c>
    </row>
    <row r="450" spans="1:5" x14ac:dyDescent="0.25">
      <c r="A450" t="s">
        <v>30119</v>
      </c>
      <c r="B450" t="s">
        <v>20</v>
      </c>
      <c r="C450" t="s">
        <v>21</v>
      </c>
      <c r="D450" t="s">
        <v>33</v>
      </c>
      <c r="E450" t="s">
        <v>537</v>
      </c>
    </row>
    <row r="451" spans="1:5" x14ac:dyDescent="0.25">
      <c r="A451" t="s">
        <v>30120</v>
      </c>
      <c r="B451" t="s">
        <v>20</v>
      </c>
      <c r="C451" t="s">
        <v>21</v>
      </c>
      <c r="D451" t="s">
        <v>33</v>
      </c>
      <c r="E451" t="s">
        <v>581</v>
      </c>
    </row>
    <row r="452" spans="1:5" x14ac:dyDescent="0.25">
      <c r="A452" t="s">
        <v>30121</v>
      </c>
      <c r="B452" t="s">
        <v>20</v>
      </c>
      <c r="C452" t="s">
        <v>21</v>
      </c>
      <c r="D452" t="s">
        <v>33</v>
      </c>
      <c r="E452" t="s">
        <v>550</v>
      </c>
    </row>
    <row r="453" spans="1:5" x14ac:dyDescent="0.25">
      <c r="A453" t="s">
        <v>30122</v>
      </c>
      <c r="B453" t="s">
        <v>20</v>
      </c>
      <c r="C453" t="s">
        <v>21</v>
      </c>
      <c r="D453" t="s">
        <v>33</v>
      </c>
      <c r="E453" t="s">
        <v>581</v>
      </c>
    </row>
    <row r="454" spans="1:5" x14ac:dyDescent="0.25">
      <c r="A454" t="s">
        <v>30123</v>
      </c>
      <c r="B454" t="s">
        <v>20</v>
      </c>
      <c r="C454" t="s">
        <v>21</v>
      </c>
      <c r="D454" t="s">
        <v>33</v>
      </c>
      <c r="E454" t="s">
        <v>537</v>
      </c>
    </row>
    <row r="455" spans="1:5" x14ac:dyDescent="0.25">
      <c r="A455" t="s">
        <v>30124</v>
      </c>
      <c r="B455" t="s">
        <v>20</v>
      </c>
      <c r="C455" t="s">
        <v>21</v>
      </c>
      <c r="D455" t="s">
        <v>33</v>
      </c>
      <c r="E455" t="s">
        <v>582</v>
      </c>
    </row>
    <row r="456" spans="1:5" x14ac:dyDescent="0.25">
      <c r="A456" t="s">
        <v>30125</v>
      </c>
      <c r="B456" t="s">
        <v>20</v>
      </c>
      <c r="C456" t="s">
        <v>21</v>
      </c>
      <c r="D456" t="s">
        <v>33</v>
      </c>
      <c r="E456" t="s">
        <v>581</v>
      </c>
    </row>
    <row r="457" spans="1:5" x14ac:dyDescent="0.25">
      <c r="A457" t="s">
        <v>30126</v>
      </c>
      <c r="B457" t="s">
        <v>20</v>
      </c>
      <c r="C457" t="s">
        <v>21</v>
      </c>
      <c r="D457" t="s">
        <v>33</v>
      </c>
      <c r="E457" t="s">
        <v>581</v>
      </c>
    </row>
    <row r="458" spans="1:5" x14ac:dyDescent="0.25">
      <c r="A458" t="s">
        <v>30127</v>
      </c>
      <c r="B458" t="s">
        <v>20</v>
      </c>
      <c r="C458" t="s">
        <v>21</v>
      </c>
      <c r="D458" t="s">
        <v>33</v>
      </c>
      <c r="E458" t="s">
        <v>582</v>
      </c>
    </row>
    <row r="459" spans="1:5" x14ac:dyDescent="0.25">
      <c r="A459" t="s">
        <v>30128</v>
      </c>
      <c r="B459" t="s">
        <v>20</v>
      </c>
      <c r="C459" t="s">
        <v>21</v>
      </c>
      <c r="D459" t="s">
        <v>33</v>
      </c>
      <c r="E459" t="s">
        <v>581</v>
      </c>
    </row>
    <row r="460" spans="1:5" x14ac:dyDescent="0.25">
      <c r="A460" t="s">
        <v>30129</v>
      </c>
      <c r="B460" t="s">
        <v>20</v>
      </c>
      <c r="C460" t="s">
        <v>21</v>
      </c>
      <c r="D460" t="s">
        <v>33</v>
      </c>
      <c r="E460" t="s">
        <v>581</v>
      </c>
    </row>
    <row r="461" spans="1:5" x14ac:dyDescent="0.25">
      <c r="A461" t="s">
        <v>30130</v>
      </c>
      <c r="B461" t="s">
        <v>20</v>
      </c>
      <c r="C461" t="s">
        <v>21</v>
      </c>
      <c r="D461" t="s">
        <v>33</v>
      </c>
      <c r="E461" t="s">
        <v>537</v>
      </c>
    </row>
    <row r="462" spans="1:5" x14ac:dyDescent="0.25">
      <c r="A462" t="s">
        <v>30131</v>
      </c>
      <c r="B462" t="s">
        <v>20</v>
      </c>
      <c r="C462" t="s">
        <v>21</v>
      </c>
      <c r="D462" t="s">
        <v>33</v>
      </c>
      <c r="E462" t="s">
        <v>581</v>
      </c>
    </row>
    <row r="463" spans="1:5" x14ac:dyDescent="0.25">
      <c r="A463" t="s">
        <v>30132</v>
      </c>
      <c r="B463" t="s">
        <v>20</v>
      </c>
      <c r="C463" t="s">
        <v>21</v>
      </c>
      <c r="D463" t="s">
        <v>33</v>
      </c>
      <c r="E463" t="s">
        <v>582</v>
      </c>
    </row>
    <row r="464" spans="1:5" x14ac:dyDescent="0.25">
      <c r="A464" t="s">
        <v>30133</v>
      </c>
      <c r="B464" t="s">
        <v>20</v>
      </c>
      <c r="C464" t="s">
        <v>21</v>
      </c>
      <c r="D464" t="s">
        <v>33</v>
      </c>
      <c r="E464" t="s">
        <v>537</v>
      </c>
    </row>
    <row r="465" spans="1:5" x14ac:dyDescent="0.25">
      <c r="A465" t="s">
        <v>30134</v>
      </c>
      <c r="B465" t="s">
        <v>20</v>
      </c>
      <c r="C465" t="s">
        <v>21</v>
      </c>
      <c r="D465" t="s">
        <v>33</v>
      </c>
      <c r="E465" t="s">
        <v>581</v>
      </c>
    </row>
    <row r="466" spans="1:5" x14ac:dyDescent="0.25">
      <c r="A466" t="s">
        <v>30135</v>
      </c>
      <c r="B466" t="s">
        <v>20</v>
      </c>
      <c r="C466" t="s">
        <v>21</v>
      </c>
      <c r="D466" t="s">
        <v>33</v>
      </c>
      <c r="E466" t="s">
        <v>581</v>
      </c>
    </row>
    <row r="467" spans="1:5" x14ac:dyDescent="0.25">
      <c r="A467" t="s">
        <v>30136</v>
      </c>
      <c r="B467" t="s">
        <v>20</v>
      </c>
      <c r="C467" t="s">
        <v>21</v>
      </c>
      <c r="D467" t="s">
        <v>33</v>
      </c>
      <c r="E467" t="s">
        <v>537</v>
      </c>
    </row>
    <row r="468" spans="1:5" x14ac:dyDescent="0.25">
      <c r="A468" t="s">
        <v>30137</v>
      </c>
      <c r="B468" t="s">
        <v>20</v>
      </c>
      <c r="C468" t="s">
        <v>21</v>
      </c>
      <c r="D468" t="s">
        <v>33</v>
      </c>
      <c r="E468" t="s">
        <v>581</v>
      </c>
    </row>
    <row r="469" spans="1:5" x14ac:dyDescent="0.25">
      <c r="A469" t="s">
        <v>30138</v>
      </c>
      <c r="B469" t="s">
        <v>20</v>
      </c>
      <c r="C469" t="s">
        <v>21</v>
      </c>
      <c r="D469" t="s">
        <v>33</v>
      </c>
      <c r="E469" t="s">
        <v>537</v>
      </c>
    </row>
    <row r="470" spans="1:5" x14ac:dyDescent="0.25">
      <c r="A470" t="s">
        <v>30139</v>
      </c>
      <c r="B470" t="s">
        <v>20</v>
      </c>
      <c r="C470" t="s">
        <v>21</v>
      </c>
      <c r="D470" t="s">
        <v>33</v>
      </c>
      <c r="E470" t="s">
        <v>537</v>
      </c>
    </row>
    <row r="471" spans="1:5" x14ac:dyDescent="0.25">
      <c r="A471" t="s">
        <v>30140</v>
      </c>
      <c r="B471" t="s">
        <v>20</v>
      </c>
      <c r="C471" t="s">
        <v>21</v>
      </c>
      <c r="D471" t="s">
        <v>33</v>
      </c>
      <c r="E471" t="s">
        <v>582</v>
      </c>
    </row>
    <row r="472" spans="1:5" x14ac:dyDescent="0.25">
      <c r="A472" t="s">
        <v>30141</v>
      </c>
      <c r="B472" t="s">
        <v>20</v>
      </c>
      <c r="C472" t="s">
        <v>21</v>
      </c>
      <c r="D472" t="s">
        <v>33</v>
      </c>
      <c r="E472" t="s">
        <v>537</v>
      </c>
    </row>
    <row r="473" spans="1:5" x14ac:dyDescent="0.25">
      <c r="A473" t="s">
        <v>30142</v>
      </c>
      <c r="B473" t="s">
        <v>20</v>
      </c>
      <c r="C473" t="s">
        <v>21</v>
      </c>
      <c r="D473" t="s">
        <v>33</v>
      </c>
      <c r="E473" t="s">
        <v>537</v>
      </c>
    </row>
    <row r="474" spans="1:5" x14ac:dyDescent="0.25">
      <c r="A474" t="s">
        <v>30143</v>
      </c>
      <c r="B474" t="s">
        <v>20</v>
      </c>
      <c r="C474" t="s">
        <v>21</v>
      </c>
      <c r="D474" t="s">
        <v>33</v>
      </c>
      <c r="E474" t="s">
        <v>537</v>
      </c>
    </row>
    <row r="475" spans="1:5" x14ac:dyDescent="0.25">
      <c r="A475" t="s">
        <v>30144</v>
      </c>
      <c r="B475" t="s">
        <v>20</v>
      </c>
      <c r="C475" t="s">
        <v>21</v>
      </c>
      <c r="D475" t="s">
        <v>69</v>
      </c>
      <c r="E475" t="s">
        <v>537</v>
      </c>
    </row>
    <row r="476" spans="1:5" x14ac:dyDescent="0.25">
      <c r="A476" t="s">
        <v>30145</v>
      </c>
      <c r="B476" t="s">
        <v>20</v>
      </c>
      <c r="C476" t="s">
        <v>21</v>
      </c>
      <c r="D476" t="s">
        <v>33</v>
      </c>
      <c r="E476" t="s">
        <v>537</v>
      </c>
    </row>
    <row r="477" spans="1:5" x14ac:dyDescent="0.25">
      <c r="A477" t="s">
        <v>30146</v>
      </c>
      <c r="B477" t="s">
        <v>20</v>
      </c>
      <c r="C477" t="s">
        <v>21</v>
      </c>
      <c r="D477" t="s">
        <v>33</v>
      </c>
      <c r="E477" t="s">
        <v>537</v>
      </c>
    </row>
    <row r="478" spans="1:5" x14ac:dyDescent="0.25">
      <c r="A478" t="s">
        <v>30147</v>
      </c>
      <c r="B478" t="s">
        <v>20</v>
      </c>
      <c r="C478" t="s">
        <v>21</v>
      </c>
      <c r="D478" t="s">
        <v>33</v>
      </c>
      <c r="E478" t="s">
        <v>537</v>
      </c>
    </row>
    <row r="479" spans="1:5" x14ac:dyDescent="0.25">
      <c r="A479" t="s">
        <v>30148</v>
      </c>
      <c r="B479" t="s">
        <v>20</v>
      </c>
      <c r="C479" t="s">
        <v>21</v>
      </c>
      <c r="D479" t="s">
        <v>33</v>
      </c>
      <c r="E479" t="s">
        <v>581</v>
      </c>
    </row>
    <row r="480" spans="1:5" x14ac:dyDescent="0.25">
      <c r="A480" t="s">
        <v>30149</v>
      </c>
      <c r="B480" t="s">
        <v>20</v>
      </c>
      <c r="C480" t="s">
        <v>21</v>
      </c>
      <c r="D480" t="s">
        <v>33</v>
      </c>
      <c r="E480" t="s">
        <v>537</v>
      </c>
    </row>
    <row r="481" spans="1:5" x14ac:dyDescent="0.25">
      <c r="A481" t="s">
        <v>30150</v>
      </c>
      <c r="B481" t="s">
        <v>20</v>
      </c>
      <c r="C481" t="s">
        <v>21</v>
      </c>
      <c r="D481" t="s">
        <v>33</v>
      </c>
      <c r="E481" t="s">
        <v>537</v>
      </c>
    </row>
    <row r="482" spans="1:5" x14ac:dyDescent="0.25">
      <c r="A482" t="s">
        <v>30151</v>
      </c>
      <c r="B482" t="s">
        <v>20</v>
      </c>
      <c r="C482" t="s">
        <v>21</v>
      </c>
      <c r="D482" t="s">
        <v>33</v>
      </c>
      <c r="E482" t="s">
        <v>537</v>
      </c>
    </row>
    <row r="483" spans="1:5" x14ac:dyDescent="0.25">
      <c r="A483" t="s">
        <v>30152</v>
      </c>
      <c r="B483" t="s">
        <v>20</v>
      </c>
      <c r="C483" t="s">
        <v>21</v>
      </c>
      <c r="D483" t="s">
        <v>33</v>
      </c>
      <c r="E483" t="s">
        <v>582</v>
      </c>
    </row>
    <row r="484" spans="1:5" x14ac:dyDescent="0.25">
      <c r="A484" t="s">
        <v>30153</v>
      </c>
      <c r="B484" t="s">
        <v>20</v>
      </c>
      <c r="C484" t="s">
        <v>21</v>
      </c>
      <c r="D484" t="s">
        <v>33</v>
      </c>
      <c r="E484" t="s">
        <v>537</v>
      </c>
    </row>
    <row r="485" spans="1:5" x14ac:dyDescent="0.25">
      <c r="A485" t="s">
        <v>30154</v>
      </c>
      <c r="B485" t="s">
        <v>20</v>
      </c>
      <c r="C485" t="s">
        <v>21</v>
      </c>
      <c r="D485" t="s">
        <v>33</v>
      </c>
      <c r="E485" t="s">
        <v>537</v>
      </c>
    </row>
    <row r="486" spans="1:5" x14ac:dyDescent="0.25">
      <c r="A486" t="s">
        <v>30155</v>
      </c>
      <c r="B486" t="s">
        <v>20</v>
      </c>
      <c r="C486" t="s">
        <v>21</v>
      </c>
      <c r="D486" t="s">
        <v>33</v>
      </c>
      <c r="E486" t="s">
        <v>582</v>
      </c>
    </row>
    <row r="487" spans="1:5" x14ac:dyDescent="0.25">
      <c r="A487" t="s">
        <v>30156</v>
      </c>
      <c r="B487" t="s">
        <v>20</v>
      </c>
      <c r="C487" t="s">
        <v>21</v>
      </c>
      <c r="D487" t="s">
        <v>33</v>
      </c>
      <c r="E487" t="s">
        <v>570</v>
      </c>
    </row>
    <row r="488" spans="1:5" x14ac:dyDescent="0.25">
      <c r="A488" t="s">
        <v>30157</v>
      </c>
      <c r="B488" t="s">
        <v>20</v>
      </c>
      <c r="C488" t="s">
        <v>21</v>
      </c>
      <c r="D488" t="s">
        <v>33</v>
      </c>
      <c r="E488" t="s">
        <v>872</v>
      </c>
    </row>
    <row r="489" spans="1:5" x14ac:dyDescent="0.25">
      <c r="A489" t="s">
        <v>30158</v>
      </c>
      <c r="B489" t="s">
        <v>20</v>
      </c>
      <c r="C489" t="s">
        <v>21</v>
      </c>
      <c r="D489" t="s">
        <v>33</v>
      </c>
      <c r="E489" t="s">
        <v>872</v>
      </c>
    </row>
    <row r="490" spans="1:5" x14ac:dyDescent="0.25">
      <c r="A490" t="s">
        <v>30159</v>
      </c>
      <c r="B490" t="s">
        <v>20</v>
      </c>
      <c r="C490" t="s">
        <v>21</v>
      </c>
      <c r="D490" t="s">
        <v>33</v>
      </c>
      <c r="E490" t="s">
        <v>537</v>
      </c>
    </row>
    <row r="491" spans="1:5" x14ac:dyDescent="0.25">
      <c r="A491" t="s">
        <v>30160</v>
      </c>
      <c r="B491" t="s">
        <v>20</v>
      </c>
      <c r="C491" t="s">
        <v>21</v>
      </c>
      <c r="D491" t="s">
        <v>69</v>
      </c>
      <c r="E491" t="s">
        <v>537</v>
      </c>
    </row>
    <row r="492" spans="1:5" x14ac:dyDescent="0.25">
      <c r="A492" t="s">
        <v>30161</v>
      </c>
      <c r="B492" t="s">
        <v>20</v>
      </c>
      <c r="C492" t="s">
        <v>21</v>
      </c>
      <c r="D492" t="s">
        <v>33</v>
      </c>
      <c r="E492" t="s">
        <v>872</v>
      </c>
    </row>
    <row r="493" spans="1:5" x14ac:dyDescent="0.25">
      <c r="A493" t="s">
        <v>30162</v>
      </c>
      <c r="B493" t="s">
        <v>20</v>
      </c>
      <c r="C493" t="s">
        <v>21</v>
      </c>
      <c r="D493" t="s">
        <v>65</v>
      </c>
      <c r="E493" t="s">
        <v>537</v>
      </c>
    </row>
    <row r="494" spans="1:5" x14ac:dyDescent="0.25">
      <c r="A494" t="s">
        <v>30163</v>
      </c>
      <c r="B494" t="s">
        <v>20</v>
      </c>
      <c r="C494" t="s">
        <v>21</v>
      </c>
      <c r="D494" t="s">
        <v>33</v>
      </c>
      <c r="E494" t="s">
        <v>582</v>
      </c>
    </row>
    <row r="495" spans="1:5" x14ac:dyDescent="0.25">
      <c r="A495" t="s">
        <v>30164</v>
      </c>
      <c r="B495" t="s">
        <v>20</v>
      </c>
      <c r="C495" t="s">
        <v>21</v>
      </c>
      <c r="D495" t="s">
        <v>33</v>
      </c>
      <c r="E495" t="s">
        <v>537</v>
      </c>
    </row>
    <row r="496" spans="1:5" x14ac:dyDescent="0.25">
      <c r="A496" t="s">
        <v>30165</v>
      </c>
      <c r="B496" t="s">
        <v>20</v>
      </c>
      <c r="C496" t="s">
        <v>21</v>
      </c>
      <c r="D496" t="s">
        <v>65</v>
      </c>
      <c r="E496" t="s">
        <v>1013</v>
      </c>
    </row>
    <row r="497" spans="1:5" x14ac:dyDescent="0.25">
      <c r="A497" t="s">
        <v>43958</v>
      </c>
      <c r="B497" t="s">
        <v>20</v>
      </c>
      <c r="C497" t="s">
        <v>21</v>
      </c>
      <c r="D497" t="s">
        <v>67</v>
      </c>
      <c r="E497" t="s">
        <v>537</v>
      </c>
    </row>
    <row r="498" spans="1:5" x14ac:dyDescent="0.25">
      <c r="A498" t="s">
        <v>30166</v>
      </c>
      <c r="B498" t="s">
        <v>20</v>
      </c>
      <c r="C498" t="s">
        <v>21</v>
      </c>
      <c r="D498" t="s">
        <v>33</v>
      </c>
      <c r="E498" t="s">
        <v>537</v>
      </c>
    </row>
    <row r="499" spans="1:5" x14ac:dyDescent="0.25">
      <c r="A499" t="s">
        <v>30167</v>
      </c>
      <c r="B499" t="s">
        <v>20</v>
      </c>
      <c r="C499" t="s">
        <v>21</v>
      </c>
      <c r="D499" t="s">
        <v>33</v>
      </c>
      <c r="E499" t="s">
        <v>550</v>
      </c>
    </row>
    <row r="500" spans="1:5" x14ac:dyDescent="0.25">
      <c r="A500" t="s">
        <v>30168</v>
      </c>
      <c r="B500" t="s">
        <v>20</v>
      </c>
      <c r="C500" t="s">
        <v>21</v>
      </c>
      <c r="D500" t="s">
        <v>33</v>
      </c>
      <c r="E500" t="s">
        <v>537</v>
      </c>
    </row>
    <row r="501" spans="1:5" x14ac:dyDescent="0.25">
      <c r="A501" t="s">
        <v>30169</v>
      </c>
      <c r="B501" t="s">
        <v>20</v>
      </c>
      <c r="C501" t="s">
        <v>21</v>
      </c>
      <c r="D501" t="s">
        <v>33</v>
      </c>
      <c r="E501" t="s">
        <v>570</v>
      </c>
    </row>
    <row r="502" spans="1:5" x14ac:dyDescent="0.25">
      <c r="A502" t="s">
        <v>30170</v>
      </c>
      <c r="B502" t="s">
        <v>20</v>
      </c>
      <c r="C502" t="s">
        <v>21</v>
      </c>
      <c r="D502" t="s">
        <v>33</v>
      </c>
      <c r="E502" t="s">
        <v>537</v>
      </c>
    </row>
    <row r="503" spans="1:5" x14ac:dyDescent="0.25">
      <c r="A503" t="s">
        <v>30171</v>
      </c>
      <c r="B503" t="s">
        <v>20</v>
      </c>
      <c r="C503" t="s">
        <v>21</v>
      </c>
      <c r="D503" t="s">
        <v>33</v>
      </c>
      <c r="E503" t="s">
        <v>537</v>
      </c>
    </row>
    <row r="504" spans="1:5" x14ac:dyDescent="0.25">
      <c r="A504" t="s">
        <v>30172</v>
      </c>
      <c r="B504" t="s">
        <v>20</v>
      </c>
      <c r="C504" t="s">
        <v>21</v>
      </c>
      <c r="D504" t="s">
        <v>33</v>
      </c>
      <c r="E504" t="s">
        <v>582</v>
      </c>
    </row>
    <row r="505" spans="1:5" x14ac:dyDescent="0.25">
      <c r="A505" t="s">
        <v>30173</v>
      </c>
      <c r="B505" t="s">
        <v>20</v>
      </c>
      <c r="C505" t="s">
        <v>21</v>
      </c>
      <c r="D505" t="s">
        <v>65</v>
      </c>
      <c r="E505" t="s">
        <v>537</v>
      </c>
    </row>
    <row r="506" spans="1:5" x14ac:dyDescent="0.25">
      <c r="A506" t="s">
        <v>30174</v>
      </c>
      <c r="B506" t="s">
        <v>20</v>
      </c>
      <c r="C506" t="s">
        <v>21</v>
      </c>
      <c r="D506" t="s">
        <v>33</v>
      </c>
      <c r="E506" t="s">
        <v>872</v>
      </c>
    </row>
    <row r="507" spans="1:5" x14ac:dyDescent="0.25">
      <c r="A507" t="s">
        <v>30175</v>
      </c>
      <c r="B507" t="s">
        <v>20</v>
      </c>
      <c r="C507" t="s">
        <v>21</v>
      </c>
      <c r="D507" t="s">
        <v>33</v>
      </c>
      <c r="E507" t="s">
        <v>872</v>
      </c>
    </row>
    <row r="508" spans="1:5" x14ac:dyDescent="0.25">
      <c r="A508" t="s">
        <v>30176</v>
      </c>
      <c r="B508" t="s">
        <v>20</v>
      </c>
      <c r="C508" t="s">
        <v>21</v>
      </c>
      <c r="D508" t="s">
        <v>33</v>
      </c>
      <c r="E508" t="s">
        <v>872</v>
      </c>
    </row>
    <row r="509" spans="1:5" x14ac:dyDescent="0.25">
      <c r="A509" t="s">
        <v>30177</v>
      </c>
      <c r="B509" t="s">
        <v>20</v>
      </c>
      <c r="C509" t="s">
        <v>21</v>
      </c>
      <c r="D509" t="s">
        <v>33</v>
      </c>
      <c r="E509" t="s">
        <v>582</v>
      </c>
    </row>
    <row r="510" spans="1:5" x14ac:dyDescent="0.25">
      <c r="A510" t="s">
        <v>30178</v>
      </c>
      <c r="B510" t="s">
        <v>20</v>
      </c>
      <c r="C510" t="s">
        <v>21</v>
      </c>
      <c r="D510" t="s">
        <v>33</v>
      </c>
      <c r="E510" t="s">
        <v>872</v>
      </c>
    </row>
    <row r="511" spans="1:5" x14ac:dyDescent="0.25">
      <c r="A511" t="s">
        <v>30179</v>
      </c>
      <c r="B511" t="s">
        <v>20</v>
      </c>
      <c r="C511" t="s">
        <v>21</v>
      </c>
      <c r="D511" t="s">
        <v>33</v>
      </c>
      <c r="E511" t="s">
        <v>872</v>
      </c>
    </row>
    <row r="512" spans="1:5" x14ac:dyDescent="0.25">
      <c r="A512" t="s">
        <v>30180</v>
      </c>
      <c r="B512" t="s">
        <v>20</v>
      </c>
      <c r="C512" t="s">
        <v>21</v>
      </c>
      <c r="D512" t="s">
        <v>33</v>
      </c>
      <c r="E512" t="s">
        <v>872</v>
      </c>
    </row>
    <row r="513" spans="1:5" x14ac:dyDescent="0.25">
      <c r="A513" t="s">
        <v>30181</v>
      </c>
      <c r="B513" t="s">
        <v>20</v>
      </c>
      <c r="C513" t="s">
        <v>21</v>
      </c>
      <c r="D513" t="s">
        <v>33</v>
      </c>
      <c r="E513" t="s">
        <v>872</v>
      </c>
    </row>
    <row r="514" spans="1:5" x14ac:dyDescent="0.25">
      <c r="A514" t="s">
        <v>30182</v>
      </c>
      <c r="B514" t="s">
        <v>20</v>
      </c>
      <c r="C514" t="s">
        <v>21</v>
      </c>
      <c r="D514" t="s">
        <v>33</v>
      </c>
      <c r="E514" t="s">
        <v>872</v>
      </c>
    </row>
    <row r="515" spans="1:5" x14ac:dyDescent="0.25">
      <c r="A515" t="s">
        <v>30183</v>
      </c>
      <c r="B515" t="s">
        <v>20</v>
      </c>
      <c r="C515" t="s">
        <v>21</v>
      </c>
      <c r="D515" t="s">
        <v>33</v>
      </c>
      <c r="E515" t="s">
        <v>581</v>
      </c>
    </row>
    <row r="516" spans="1:5" x14ac:dyDescent="0.25">
      <c r="A516" t="s">
        <v>30184</v>
      </c>
      <c r="B516" t="s">
        <v>20</v>
      </c>
      <c r="C516" t="s">
        <v>21</v>
      </c>
      <c r="D516" t="s">
        <v>33</v>
      </c>
      <c r="E516" t="s">
        <v>537</v>
      </c>
    </row>
    <row r="517" spans="1:5" x14ac:dyDescent="0.25">
      <c r="A517" t="s">
        <v>30185</v>
      </c>
      <c r="B517" t="s">
        <v>20</v>
      </c>
      <c r="C517" t="s">
        <v>21</v>
      </c>
      <c r="D517" t="s">
        <v>33</v>
      </c>
      <c r="E517" t="s">
        <v>582</v>
      </c>
    </row>
    <row r="518" spans="1:5" x14ac:dyDescent="0.25">
      <c r="A518" t="s">
        <v>30186</v>
      </c>
      <c r="B518" t="s">
        <v>20</v>
      </c>
      <c r="C518" t="s">
        <v>21</v>
      </c>
      <c r="D518" t="s">
        <v>65</v>
      </c>
      <c r="E518" t="s">
        <v>537</v>
      </c>
    </row>
    <row r="519" spans="1:5" x14ac:dyDescent="0.25">
      <c r="A519" t="s">
        <v>30187</v>
      </c>
      <c r="B519" t="s">
        <v>20</v>
      </c>
      <c r="C519" t="s">
        <v>21</v>
      </c>
      <c r="D519" t="s">
        <v>69</v>
      </c>
      <c r="E519" t="s">
        <v>537</v>
      </c>
    </row>
    <row r="520" spans="1:5" x14ac:dyDescent="0.25">
      <c r="A520" t="s">
        <v>30188</v>
      </c>
      <c r="B520" t="s">
        <v>20</v>
      </c>
      <c r="C520" t="s">
        <v>21</v>
      </c>
      <c r="D520" t="s">
        <v>33</v>
      </c>
      <c r="E520" t="s">
        <v>537</v>
      </c>
    </row>
    <row r="521" spans="1:5" x14ac:dyDescent="0.25">
      <c r="A521" t="s">
        <v>30189</v>
      </c>
      <c r="B521" t="s">
        <v>20</v>
      </c>
      <c r="C521" t="s">
        <v>21</v>
      </c>
      <c r="D521" t="s">
        <v>33</v>
      </c>
      <c r="E521" t="s">
        <v>537</v>
      </c>
    </row>
    <row r="522" spans="1:5" x14ac:dyDescent="0.25">
      <c r="A522" t="s">
        <v>30190</v>
      </c>
      <c r="B522" t="s">
        <v>20</v>
      </c>
      <c r="C522" t="s">
        <v>21</v>
      </c>
      <c r="D522" t="s">
        <v>33</v>
      </c>
      <c r="E522" t="s">
        <v>582</v>
      </c>
    </row>
    <row r="523" spans="1:5" x14ac:dyDescent="0.25">
      <c r="A523" t="s">
        <v>30191</v>
      </c>
      <c r="B523" t="s">
        <v>20</v>
      </c>
      <c r="C523" t="s">
        <v>21</v>
      </c>
      <c r="D523" t="s">
        <v>33</v>
      </c>
      <c r="E523" t="s">
        <v>537</v>
      </c>
    </row>
    <row r="524" spans="1:5" x14ac:dyDescent="0.25">
      <c r="A524" t="s">
        <v>30192</v>
      </c>
      <c r="B524" t="s">
        <v>20</v>
      </c>
      <c r="C524" t="s">
        <v>21</v>
      </c>
      <c r="D524" t="s">
        <v>33</v>
      </c>
      <c r="E524" t="s">
        <v>537</v>
      </c>
    </row>
    <row r="525" spans="1:5" x14ac:dyDescent="0.25">
      <c r="A525" t="s">
        <v>30193</v>
      </c>
      <c r="B525" t="s">
        <v>20</v>
      </c>
      <c r="C525" t="s">
        <v>21</v>
      </c>
      <c r="D525" t="s">
        <v>33</v>
      </c>
      <c r="E525" t="s">
        <v>537</v>
      </c>
    </row>
    <row r="526" spans="1:5" x14ac:dyDescent="0.25">
      <c r="A526" t="s">
        <v>30194</v>
      </c>
      <c r="B526" t="s">
        <v>20</v>
      </c>
      <c r="C526" t="s">
        <v>21</v>
      </c>
      <c r="D526" t="s">
        <v>65</v>
      </c>
      <c r="E526" t="s">
        <v>537</v>
      </c>
    </row>
    <row r="527" spans="1:5" x14ac:dyDescent="0.25">
      <c r="A527" t="s">
        <v>30195</v>
      </c>
      <c r="B527" t="s">
        <v>20</v>
      </c>
      <c r="C527" t="s">
        <v>21</v>
      </c>
      <c r="D527" t="s">
        <v>33</v>
      </c>
      <c r="E527" t="s">
        <v>581</v>
      </c>
    </row>
    <row r="528" spans="1:5" x14ac:dyDescent="0.25">
      <c r="A528" t="s">
        <v>30196</v>
      </c>
      <c r="B528" t="s">
        <v>20</v>
      </c>
      <c r="C528" t="s">
        <v>21</v>
      </c>
      <c r="D528" t="s">
        <v>33</v>
      </c>
      <c r="E528" t="s">
        <v>582</v>
      </c>
    </row>
    <row r="529" spans="1:5" x14ac:dyDescent="0.25">
      <c r="A529" t="s">
        <v>30197</v>
      </c>
      <c r="B529" t="s">
        <v>20</v>
      </c>
      <c r="C529" t="s">
        <v>21</v>
      </c>
      <c r="D529" t="s">
        <v>33</v>
      </c>
      <c r="E529" t="s">
        <v>582</v>
      </c>
    </row>
    <row r="530" spans="1:5" x14ac:dyDescent="0.25">
      <c r="A530" t="s">
        <v>30198</v>
      </c>
      <c r="B530" t="s">
        <v>20</v>
      </c>
      <c r="C530" t="s">
        <v>21</v>
      </c>
      <c r="D530" t="s">
        <v>33</v>
      </c>
      <c r="E530" t="s">
        <v>537</v>
      </c>
    </row>
    <row r="531" spans="1:5" x14ac:dyDescent="0.25">
      <c r="A531" t="s">
        <v>30199</v>
      </c>
      <c r="B531" t="s">
        <v>20</v>
      </c>
      <c r="C531" t="s">
        <v>21</v>
      </c>
      <c r="D531" t="s">
        <v>33</v>
      </c>
      <c r="E531" t="s">
        <v>581</v>
      </c>
    </row>
    <row r="532" spans="1:5" x14ac:dyDescent="0.25">
      <c r="A532" t="s">
        <v>30200</v>
      </c>
      <c r="B532" t="s">
        <v>20</v>
      </c>
      <c r="C532" t="s">
        <v>21</v>
      </c>
      <c r="D532" t="s">
        <v>33</v>
      </c>
      <c r="E532" t="s">
        <v>1026</v>
      </c>
    </row>
    <row r="533" spans="1:5" x14ac:dyDescent="0.25">
      <c r="A533" t="s">
        <v>30201</v>
      </c>
      <c r="B533" t="s">
        <v>20</v>
      </c>
      <c r="C533" t="s">
        <v>21</v>
      </c>
      <c r="D533" t="s">
        <v>33</v>
      </c>
      <c r="E533" t="s">
        <v>537</v>
      </c>
    </row>
    <row r="534" spans="1:5" x14ac:dyDescent="0.25">
      <c r="A534" t="s">
        <v>30202</v>
      </c>
      <c r="B534" t="s">
        <v>20</v>
      </c>
      <c r="C534" t="s">
        <v>21</v>
      </c>
      <c r="D534" t="s">
        <v>33</v>
      </c>
      <c r="E534" t="s">
        <v>537</v>
      </c>
    </row>
    <row r="535" spans="1:5" x14ac:dyDescent="0.25">
      <c r="A535" t="s">
        <v>30203</v>
      </c>
      <c r="B535" t="s">
        <v>20</v>
      </c>
      <c r="C535" t="s">
        <v>21</v>
      </c>
      <c r="D535" t="s">
        <v>33</v>
      </c>
      <c r="E535" t="s">
        <v>537</v>
      </c>
    </row>
    <row r="536" spans="1:5" x14ac:dyDescent="0.25">
      <c r="A536" t="s">
        <v>30204</v>
      </c>
      <c r="B536" t="s">
        <v>20</v>
      </c>
      <c r="C536" t="s">
        <v>21</v>
      </c>
      <c r="D536" t="s">
        <v>33</v>
      </c>
      <c r="E536" t="s">
        <v>537</v>
      </c>
    </row>
    <row r="537" spans="1:5" x14ac:dyDescent="0.25">
      <c r="A537" t="s">
        <v>30205</v>
      </c>
      <c r="B537" t="s">
        <v>20</v>
      </c>
      <c r="C537" t="s">
        <v>21</v>
      </c>
      <c r="D537" t="s">
        <v>33</v>
      </c>
      <c r="E537" t="s">
        <v>537</v>
      </c>
    </row>
    <row r="538" spans="1:5" x14ac:dyDescent="0.25">
      <c r="A538" t="s">
        <v>30206</v>
      </c>
      <c r="B538" t="s">
        <v>20</v>
      </c>
      <c r="C538" t="s">
        <v>21</v>
      </c>
      <c r="D538" t="s">
        <v>33</v>
      </c>
      <c r="E538" t="s">
        <v>582</v>
      </c>
    </row>
    <row r="539" spans="1:5" x14ac:dyDescent="0.25">
      <c r="A539" t="s">
        <v>30207</v>
      </c>
      <c r="B539" t="s">
        <v>20</v>
      </c>
      <c r="C539" t="s">
        <v>21</v>
      </c>
      <c r="D539" t="s">
        <v>33</v>
      </c>
      <c r="E539" t="s">
        <v>537</v>
      </c>
    </row>
    <row r="540" spans="1:5" x14ac:dyDescent="0.25">
      <c r="A540" t="s">
        <v>30208</v>
      </c>
      <c r="B540" t="s">
        <v>20</v>
      </c>
      <c r="C540" t="s">
        <v>21</v>
      </c>
      <c r="D540" t="s">
        <v>33</v>
      </c>
      <c r="E540" t="s">
        <v>537</v>
      </c>
    </row>
    <row r="541" spans="1:5" x14ac:dyDescent="0.25">
      <c r="A541" t="s">
        <v>30209</v>
      </c>
      <c r="B541" t="s">
        <v>20</v>
      </c>
      <c r="C541" t="s">
        <v>21</v>
      </c>
      <c r="D541" t="s">
        <v>33</v>
      </c>
      <c r="E541" t="s">
        <v>537</v>
      </c>
    </row>
    <row r="542" spans="1:5" x14ac:dyDescent="0.25">
      <c r="A542" t="s">
        <v>30210</v>
      </c>
      <c r="B542" t="s">
        <v>20</v>
      </c>
      <c r="C542" t="s">
        <v>21</v>
      </c>
      <c r="D542" t="s">
        <v>33</v>
      </c>
      <c r="E542" t="s">
        <v>582</v>
      </c>
    </row>
    <row r="543" spans="1:5" x14ac:dyDescent="0.25">
      <c r="A543" t="s">
        <v>30211</v>
      </c>
      <c r="B543" t="s">
        <v>20</v>
      </c>
      <c r="C543" t="s">
        <v>21</v>
      </c>
      <c r="D543" t="s">
        <v>33</v>
      </c>
      <c r="E543" t="s">
        <v>582</v>
      </c>
    </row>
    <row r="544" spans="1:5" x14ac:dyDescent="0.25">
      <c r="A544" t="s">
        <v>30212</v>
      </c>
      <c r="B544" t="s">
        <v>20</v>
      </c>
      <c r="C544" t="s">
        <v>21</v>
      </c>
      <c r="D544" t="s">
        <v>33</v>
      </c>
      <c r="E544" t="s">
        <v>582</v>
      </c>
    </row>
    <row r="545" spans="1:5" x14ac:dyDescent="0.25">
      <c r="A545" t="s">
        <v>30213</v>
      </c>
      <c r="B545" t="s">
        <v>20</v>
      </c>
      <c r="C545" t="s">
        <v>21</v>
      </c>
      <c r="D545" t="s">
        <v>33</v>
      </c>
      <c r="E545" t="s">
        <v>582</v>
      </c>
    </row>
    <row r="546" spans="1:5" x14ac:dyDescent="0.25">
      <c r="A546" t="s">
        <v>30214</v>
      </c>
      <c r="B546" t="s">
        <v>20</v>
      </c>
      <c r="C546" t="s">
        <v>21</v>
      </c>
      <c r="D546" t="s">
        <v>33</v>
      </c>
      <c r="E546" t="s">
        <v>582</v>
      </c>
    </row>
    <row r="547" spans="1:5" x14ac:dyDescent="0.25">
      <c r="A547" t="s">
        <v>30215</v>
      </c>
      <c r="B547" t="s">
        <v>20</v>
      </c>
      <c r="C547" t="s">
        <v>21</v>
      </c>
      <c r="D547" t="s">
        <v>33</v>
      </c>
      <c r="E547" t="s">
        <v>537</v>
      </c>
    </row>
    <row r="548" spans="1:5" x14ac:dyDescent="0.25">
      <c r="A548" t="s">
        <v>30216</v>
      </c>
      <c r="B548" t="s">
        <v>20</v>
      </c>
      <c r="C548" t="s">
        <v>21</v>
      </c>
      <c r="D548" t="s">
        <v>33</v>
      </c>
      <c r="E548" t="s">
        <v>537</v>
      </c>
    </row>
    <row r="549" spans="1:5" x14ac:dyDescent="0.25">
      <c r="A549" t="s">
        <v>30217</v>
      </c>
      <c r="B549" t="s">
        <v>20</v>
      </c>
      <c r="C549" t="s">
        <v>21</v>
      </c>
      <c r="D549" t="s">
        <v>33</v>
      </c>
      <c r="E549" t="s">
        <v>687</v>
      </c>
    </row>
    <row r="550" spans="1:5" x14ac:dyDescent="0.25">
      <c r="A550" t="s">
        <v>30218</v>
      </c>
      <c r="B550" t="s">
        <v>20</v>
      </c>
      <c r="C550" t="s">
        <v>21</v>
      </c>
      <c r="D550" t="s">
        <v>33</v>
      </c>
      <c r="E550" t="s">
        <v>537</v>
      </c>
    </row>
    <row r="551" spans="1:5" x14ac:dyDescent="0.25">
      <c r="A551" t="s">
        <v>30219</v>
      </c>
      <c r="B551" t="s">
        <v>20</v>
      </c>
      <c r="C551" t="s">
        <v>21</v>
      </c>
      <c r="D551" t="s">
        <v>33</v>
      </c>
      <c r="E551" t="s">
        <v>581</v>
      </c>
    </row>
    <row r="552" spans="1:5" x14ac:dyDescent="0.25">
      <c r="A552" t="s">
        <v>43959</v>
      </c>
      <c r="B552" t="s">
        <v>20</v>
      </c>
      <c r="C552" t="s">
        <v>21</v>
      </c>
      <c r="D552" t="s">
        <v>33</v>
      </c>
      <c r="E552" t="s">
        <v>537</v>
      </c>
    </row>
    <row r="553" spans="1:5" x14ac:dyDescent="0.25">
      <c r="A553" t="s">
        <v>30220</v>
      </c>
      <c r="B553" t="s">
        <v>20</v>
      </c>
      <c r="C553" t="s">
        <v>21</v>
      </c>
      <c r="D553" t="s">
        <v>33</v>
      </c>
      <c r="E553" t="s">
        <v>582</v>
      </c>
    </row>
    <row r="554" spans="1:5" x14ac:dyDescent="0.25">
      <c r="A554" t="s">
        <v>30221</v>
      </c>
      <c r="B554" t="s">
        <v>20</v>
      </c>
      <c r="C554" t="s">
        <v>21</v>
      </c>
      <c r="D554" t="s">
        <v>33</v>
      </c>
      <c r="E554" t="s">
        <v>582</v>
      </c>
    </row>
    <row r="555" spans="1:5" x14ac:dyDescent="0.25">
      <c r="A555" t="s">
        <v>30222</v>
      </c>
      <c r="B555" t="s">
        <v>20</v>
      </c>
      <c r="C555" t="s">
        <v>21</v>
      </c>
      <c r="D555" t="s">
        <v>33</v>
      </c>
      <c r="E555" t="s">
        <v>582</v>
      </c>
    </row>
    <row r="556" spans="1:5" x14ac:dyDescent="0.25">
      <c r="A556" t="s">
        <v>30223</v>
      </c>
      <c r="B556" t="s">
        <v>20</v>
      </c>
      <c r="C556" t="s">
        <v>21</v>
      </c>
      <c r="D556" t="s">
        <v>33</v>
      </c>
      <c r="E556" t="s">
        <v>581</v>
      </c>
    </row>
    <row r="557" spans="1:5" x14ac:dyDescent="0.25">
      <c r="A557" t="s">
        <v>30224</v>
      </c>
      <c r="B557" t="s">
        <v>20</v>
      </c>
      <c r="C557" t="s">
        <v>21</v>
      </c>
      <c r="D557" t="s">
        <v>33</v>
      </c>
      <c r="E557" t="s">
        <v>582</v>
      </c>
    </row>
    <row r="558" spans="1:5" x14ac:dyDescent="0.25">
      <c r="A558" t="s">
        <v>30225</v>
      </c>
      <c r="B558" t="s">
        <v>20</v>
      </c>
      <c r="C558" t="s">
        <v>21</v>
      </c>
      <c r="D558" t="s">
        <v>33</v>
      </c>
      <c r="E558" t="s">
        <v>582</v>
      </c>
    </row>
    <row r="559" spans="1:5" x14ac:dyDescent="0.25">
      <c r="A559" t="s">
        <v>30226</v>
      </c>
      <c r="B559" t="s">
        <v>20</v>
      </c>
      <c r="C559" t="s">
        <v>21</v>
      </c>
      <c r="D559" t="s">
        <v>33</v>
      </c>
      <c r="E559" t="s">
        <v>581</v>
      </c>
    </row>
    <row r="560" spans="1:5" x14ac:dyDescent="0.25">
      <c r="A560" t="s">
        <v>30227</v>
      </c>
      <c r="B560" t="s">
        <v>20</v>
      </c>
      <c r="C560" t="s">
        <v>21</v>
      </c>
      <c r="D560" t="s">
        <v>33</v>
      </c>
      <c r="E560" t="s">
        <v>537</v>
      </c>
    </row>
    <row r="561" spans="1:5" x14ac:dyDescent="0.25">
      <c r="A561" t="s">
        <v>30228</v>
      </c>
      <c r="B561" t="s">
        <v>20</v>
      </c>
      <c r="C561" t="s">
        <v>21</v>
      </c>
      <c r="D561" t="s">
        <v>33</v>
      </c>
      <c r="E561" t="s">
        <v>537</v>
      </c>
    </row>
    <row r="562" spans="1:5" x14ac:dyDescent="0.25">
      <c r="A562" t="s">
        <v>30229</v>
      </c>
      <c r="B562" t="s">
        <v>20</v>
      </c>
      <c r="C562" t="s">
        <v>21</v>
      </c>
      <c r="D562" t="s">
        <v>33</v>
      </c>
      <c r="E562" t="s">
        <v>581</v>
      </c>
    </row>
    <row r="563" spans="1:5" x14ac:dyDescent="0.25">
      <c r="A563" t="s">
        <v>30230</v>
      </c>
      <c r="B563" t="s">
        <v>20</v>
      </c>
      <c r="C563" t="s">
        <v>21</v>
      </c>
      <c r="D563" t="s">
        <v>33</v>
      </c>
      <c r="E563" t="s">
        <v>537</v>
      </c>
    </row>
    <row r="564" spans="1:5" x14ac:dyDescent="0.25">
      <c r="A564" t="s">
        <v>30231</v>
      </c>
      <c r="B564" t="s">
        <v>20</v>
      </c>
      <c r="C564" t="s">
        <v>21</v>
      </c>
      <c r="D564" t="s">
        <v>33</v>
      </c>
      <c r="E564" t="s">
        <v>582</v>
      </c>
    </row>
    <row r="565" spans="1:5" x14ac:dyDescent="0.25">
      <c r="A565" t="s">
        <v>30232</v>
      </c>
      <c r="B565" t="s">
        <v>20</v>
      </c>
      <c r="C565" t="s">
        <v>21</v>
      </c>
      <c r="D565" t="s">
        <v>33</v>
      </c>
      <c r="E565" t="s">
        <v>582</v>
      </c>
    </row>
    <row r="566" spans="1:5" x14ac:dyDescent="0.25">
      <c r="A566" t="s">
        <v>43960</v>
      </c>
      <c r="B566" t="s">
        <v>20</v>
      </c>
      <c r="C566" t="s">
        <v>21</v>
      </c>
      <c r="D566" t="s">
        <v>33</v>
      </c>
      <c r="E566" t="s">
        <v>537</v>
      </c>
    </row>
    <row r="567" spans="1:5" x14ac:dyDescent="0.25">
      <c r="A567" t="s">
        <v>30233</v>
      </c>
      <c r="B567" t="s">
        <v>20</v>
      </c>
      <c r="C567" t="s">
        <v>21</v>
      </c>
      <c r="D567" t="s">
        <v>33</v>
      </c>
      <c r="E567" t="s">
        <v>537</v>
      </c>
    </row>
    <row r="568" spans="1:5" x14ac:dyDescent="0.25">
      <c r="A568" t="s">
        <v>30234</v>
      </c>
      <c r="B568" t="s">
        <v>20</v>
      </c>
      <c r="C568" t="s">
        <v>21</v>
      </c>
      <c r="D568" t="s">
        <v>33</v>
      </c>
      <c r="E568" t="s">
        <v>581</v>
      </c>
    </row>
    <row r="569" spans="1:5" x14ac:dyDescent="0.25">
      <c r="A569" t="s">
        <v>30235</v>
      </c>
      <c r="B569" t="s">
        <v>20</v>
      </c>
      <c r="C569" t="s">
        <v>21</v>
      </c>
      <c r="D569" t="s">
        <v>33</v>
      </c>
      <c r="E569" t="s">
        <v>537</v>
      </c>
    </row>
    <row r="570" spans="1:5" x14ac:dyDescent="0.25">
      <c r="A570" t="s">
        <v>30236</v>
      </c>
      <c r="B570" t="s">
        <v>20</v>
      </c>
      <c r="C570" t="s">
        <v>21</v>
      </c>
      <c r="D570" t="s">
        <v>33</v>
      </c>
      <c r="E570" t="s">
        <v>581</v>
      </c>
    </row>
    <row r="571" spans="1:5" x14ac:dyDescent="0.25">
      <c r="A571" t="s">
        <v>30237</v>
      </c>
      <c r="B571" t="s">
        <v>20</v>
      </c>
      <c r="C571" t="s">
        <v>21</v>
      </c>
      <c r="D571" t="s">
        <v>33</v>
      </c>
      <c r="E571" t="s">
        <v>537</v>
      </c>
    </row>
    <row r="572" spans="1:5" x14ac:dyDescent="0.25">
      <c r="A572" t="s">
        <v>30238</v>
      </c>
      <c r="B572" t="s">
        <v>20</v>
      </c>
      <c r="C572" t="s">
        <v>21</v>
      </c>
      <c r="D572" t="s">
        <v>33</v>
      </c>
      <c r="E572" t="s">
        <v>582</v>
      </c>
    </row>
    <row r="573" spans="1:5" x14ac:dyDescent="0.25">
      <c r="A573" t="s">
        <v>30239</v>
      </c>
      <c r="B573" t="s">
        <v>20</v>
      </c>
      <c r="C573" t="s">
        <v>21</v>
      </c>
      <c r="D573" t="s">
        <v>33</v>
      </c>
      <c r="E573" t="s">
        <v>537</v>
      </c>
    </row>
    <row r="574" spans="1:5" x14ac:dyDescent="0.25">
      <c r="A574" t="s">
        <v>30240</v>
      </c>
      <c r="B574" t="s">
        <v>20</v>
      </c>
      <c r="C574" t="s">
        <v>21</v>
      </c>
      <c r="D574" t="s">
        <v>65</v>
      </c>
      <c r="E574" t="s">
        <v>537</v>
      </c>
    </row>
    <row r="575" spans="1:5" x14ac:dyDescent="0.25">
      <c r="A575" t="s">
        <v>30241</v>
      </c>
      <c r="B575" t="s">
        <v>20</v>
      </c>
      <c r="C575" t="s">
        <v>21</v>
      </c>
      <c r="D575" t="s">
        <v>33</v>
      </c>
      <c r="E575" t="s">
        <v>581</v>
      </c>
    </row>
    <row r="576" spans="1:5" x14ac:dyDescent="0.25">
      <c r="A576" t="s">
        <v>30242</v>
      </c>
      <c r="B576" t="s">
        <v>20</v>
      </c>
      <c r="C576" t="s">
        <v>21</v>
      </c>
      <c r="D576" t="s">
        <v>33</v>
      </c>
      <c r="E576" t="s">
        <v>582</v>
      </c>
    </row>
    <row r="577" spans="1:5" x14ac:dyDescent="0.25">
      <c r="A577" t="s">
        <v>30243</v>
      </c>
      <c r="B577" t="s">
        <v>20</v>
      </c>
      <c r="C577" t="s">
        <v>21</v>
      </c>
      <c r="D577" t="s">
        <v>33</v>
      </c>
      <c r="E577" t="s">
        <v>537</v>
      </c>
    </row>
    <row r="578" spans="1:5" x14ac:dyDescent="0.25">
      <c r="A578" t="s">
        <v>30244</v>
      </c>
      <c r="B578" t="s">
        <v>20</v>
      </c>
      <c r="C578" t="s">
        <v>21</v>
      </c>
      <c r="D578" t="s">
        <v>33</v>
      </c>
      <c r="E578" t="s">
        <v>537</v>
      </c>
    </row>
    <row r="579" spans="1:5" x14ac:dyDescent="0.25">
      <c r="A579" t="s">
        <v>30245</v>
      </c>
      <c r="B579" t="s">
        <v>20</v>
      </c>
      <c r="C579" t="s">
        <v>21</v>
      </c>
      <c r="D579" t="s">
        <v>33</v>
      </c>
      <c r="E579" t="s">
        <v>687</v>
      </c>
    </row>
    <row r="580" spans="1:5" x14ac:dyDescent="0.25">
      <c r="A580" t="s">
        <v>30246</v>
      </c>
      <c r="B580" t="s">
        <v>20</v>
      </c>
      <c r="C580" t="s">
        <v>21</v>
      </c>
      <c r="D580" t="s">
        <v>33</v>
      </c>
      <c r="E580" t="s">
        <v>582</v>
      </c>
    </row>
    <row r="581" spans="1:5" x14ac:dyDescent="0.25">
      <c r="A581" t="s">
        <v>30247</v>
      </c>
      <c r="B581" t="s">
        <v>20</v>
      </c>
      <c r="C581" t="s">
        <v>21</v>
      </c>
      <c r="D581" t="s">
        <v>33</v>
      </c>
      <c r="E581" t="s">
        <v>537</v>
      </c>
    </row>
    <row r="582" spans="1:5" x14ac:dyDescent="0.25">
      <c r="A582" t="s">
        <v>30248</v>
      </c>
      <c r="B582" t="s">
        <v>20</v>
      </c>
      <c r="C582" t="s">
        <v>21</v>
      </c>
      <c r="D582" t="s">
        <v>33</v>
      </c>
      <c r="E582" t="s">
        <v>537</v>
      </c>
    </row>
    <row r="583" spans="1:5" x14ac:dyDescent="0.25">
      <c r="A583" t="s">
        <v>30249</v>
      </c>
      <c r="B583" t="s">
        <v>20</v>
      </c>
      <c r="C583" t="s">
        <v>21</v>
      </c>
      <c r="D583" t="s">
        <v>33</v>
      </c>
      <c r="E583" t="s">
        <v>582</v>
      </c>
    </row>
    <row r="584" spans="1:5" x14ac:dyDescent="0.25">
      <c r="A584" t="s">
        <v>30250</v>
      </c>
      <c r="B584" t="s">
        <v>20</v>
      </c>
      <c r="C584" t="s">
        <v>21</v>
      </c>
      <c r="D584" t="s">
        <v>33</v>
      </c>
      <c r="E584" t="s">
        <v>537</v>
      </c>
    </row>
    <row r="585" spans="1:5" x14ac:dyDescent="0.25">
      <c r="A585" t="s">
        <v>30251</v>
      </c>
      <c r="B585" t="s">
        <v>20</v>
      </c>
      <c r="C585" t="s">
        <v>21</v>
      </c>
      <c r="D585" t="s">
        <v>33</v>
      </c>
      <c r="E585" t="s">
        <v>581</v>
      </c>
    </row>
    <row r="586" spans="1:5" x14ac:dyDescent="0.25">
      <c r="A586" t="s">
        <v>30252</v>
      </c>
      <c r="B586" t="s">
        <v>20</v>
      </c>
      <c r="C586" t="s">
        <v>21</v>
      </c>
      <c r="D586" t="s">
        <v>33</v>
      </c>
      <c r="E586" t="s">
        <v>582</v>
      </c>
    </row>
    <row r="587" spans="1:5" x14ac:dyDescent="0.25">
      <c r="A587" t="s">
        <v>30253</v>
      </c>
      <c r="B587" t="s">
        <v>20</v>
      </c>
      <c r="C587" t="s">
        <v>21</v>
      </c>
      <c r="D587" t="s">
        <v>33</v>
      </c>
      <c r="E587" t="s">
        <v>537</v>
      </c>
    </row>
    <row r="588" spans="1:5" x14ac:dyDescent="0.25">
      <c r="A588" t="s">
        <v>30254</v>
      </c>
      <c r="B588" t="s">
        <v>20</v>
      </c>
      <c r="C588" t="s">
        <v>21</v>
      </c>
      <c r="D588" t="s">
        <v>33</v>
      </c>
      <c r="E588" t="s">
        <v>537</v>
      </c>
    </row>
    <row r="589" spans="1:5" x14ac:dyDescent="0.25">
      <c r="A589" t="s">
        <v>30255</v>
      </c>
      <c r="B589" t="s">
        <v>20</v>
      </c>
      <c r="C589" t="s">
        <v>21</v>
      </c>
      <c r="D589" t="s">
        <v>33</v>
      </c>
      <c r="E589" t="s">
        <v>581</v>
      </c>
    </row>
    <row r="590" spans="1:5" x14ac:dyDescent="0.25">
      <c r="A590" t="s">
        <v>30256</v>
      </c>
      <c r="B590" t="s">
        <v>20</v>
      </c>
      <c r="C590" t="s">
        <v>21</v>
      </c>
      <c r="D590" t="s">
        <v>33</v>
      </c>
      <c r="E590" t="s">
        <v>537</v>
      </c>
    </row>
    <row r="591" spans="1:5" x14ac:dyDescent="0.25">
      <c r="A591" t="s">
        <v>30257</v>
      </c>
      <c r="B591" t="s">
        <v>20</v>
      </c>
      <c r="C591" t="s">
        <v>21</v>
      </c>
      <c r="D591" t="s">
        <v>33</v>
      </c>
      <c r="E591" t="s">
        <v>582</v>
      </c>
    </row>
    <row r="592" spans="1:5" x14ac:dyDescent="0.25">
      <c r="A592" t="s">
        <v>30258</v>
      </c>
      <c r="B592" t="s">
        <v>20</v>
      </c>
      <c r="C592" t="s">
        <v>21</v>
      </c>
      <c r="D592" t="s">
        <v>33</v>
      </c>
      <c r="E592" t="s">
        <v>537</v>
      </c>
    </row>
    <row r="593" spans="1:5" x14ac:dyDescent="0.25">
      <c r="A593" t="s">
        <v>30259</v>
      </c>
      <c r="B593" t="s">
        <v>20</v>
      </c>
      <c r="C593" t="s">
        <v>21</v>
      </c>
      <c r="D593" t="s">
        <v>33</v>
      </c>
      <c r="E593" t="s">
        <v>582</v>
      </c>
    </row>
    <row r="594" spans="1:5" x14ac:dyDescent="0.25">
      <c r="A594" t="s">
        <v>30260</v>
      </c>
      <c r="B594" t="s">
        <v>20</v>
      </c>
      <c r="C594" t="s">
        <v>21</v>
      </c>
      <c r="D594" t="s">
        <v>33</v>
      </c>
      <c r="E594" t="s">
        <v>582</v>
      </c>
    </row>
    <row r="595" spans="1:5" x14ac:dyDescent="0.25">
      <c r="A595" t="s">
        <v>30261</v>
      </c>
      <c r="B595" t="s">
        <v>20</v>
      </c>
      <c r="C595" t="s">
        <v>21</v>
      </c>
      <c r="D595" t="s">
        <v>33</v>
      </c>
      <c r="E595" t="s">
        <v>582</v>
      </c>
    </row>
    <row r="596" spans="1:5" x14ac:dyDescent="0.25">
      <c r="A596" t="s">
        <v>30262</v>
      </c>
      <c r="B596" t="s">
        <v>20</v>
      </c>
      <c r="C596" t="s">
        <v>21</v>
      </c>
      <c r="D596" t="s">
        <v>33</v>
      </c>
      <c r="E596" t="s">
        <v>582</v>
      </c>
    </row>
    <row r="597" spans="1:5" x14ac:dyDescent="0.25">
      <c r="A597" t="s">
        <v>30263</v>
      </c>
      <c r="B597" t="s">
        <v>20</v>
      </c>
      <c r="C597" t="s">
        <v>21</v>
      </c>
      <c r="D597" t="s">
        <v>33</v>
      </c>
      <c r="E597" t="s">
        <v>537</v>
      </c>
    </row>
    <row r="598" spans="1:5" x14ac:dyDescent="0.25">
      <c r="A598" t="s">
        <v>30264</v>
      </c>
      <c r="B598" t="s">
        <v>20</v>
      </c>
      <c r="C598" t="s">
        <v>21</v>
      </c>
      <c r="D598" t="s">
        <v>33</v>
      </c>
      <c r="E598" t="s">
        <v>537</v>
      </c>
    </row>
    <row r="599" spans="1:5" x14ac:dyDescent="0.25">
      <c r="A599" t="s">
        <v>30265</v>
      </c>
      <c r="B599" t="s">
        <v>20</v>
      </c>
      <c r="C599" t="s">
        <v>21</v>
      </c>
      <c r="D599" t="s">
        <v>33</v>
      </c>
      <c r="E599" t="s">
        <v>582</v>
      </c>
    </row>
    <row r="600" spans="1:5" x14ac:dyDescent="0.25">
      <c r="A600" t="s">
        <v>30266</v>
      </c>
      <c r="B600" t="s">
        <v>20</v>
      </c>
      <c r="C600" t="s">
        <v>21</v>
      </c>
      <c r="D600" t="s">
        <v>33</v>
      </c>
      <c r="E600" t="s">
        <v>582</v>
      </c>
    </row>
    <row r="601" spans="1:5" x14ac:dyDescent="0.25">
      <c r="A601" t="s">
        <v>30267</v>
      </c>
      <c r="B601" t="s">
        <v>20</v>
      </c>
      <c r="C601" t="s">
        <v>21</v>
      </c>
      <c r="D601" t="s">
        <v>33</v>
      </c>
      <c r="E601" t="s">
        <v>582</v>
      </c>
    </row>
    <row r="602" spans="1:5" x14ac:dyDescent="0.25">
      <c r="A602" t="s">
        <v>30268</v>
      </c>
      <c r="B602" t="s">
        <v>20</v>
      </c>
      <c r="C602" t="s">
        <v>21</v>
      </c>
      <c r="D602" t="s">
        <v>33</v>
      </c>
      <c r="E602" t="s">
        <v>582</v>
      </c>
    </row>
    <row r="603" spans="1:5" x14ac:dyDescent="0.25">
      <c r="A603" t="s">
        <v>30269</v>
      </c>
      <c r="B603" t="s">
        <v>20</v>
      </c>
      <c r="C603" t="s">
        <v>21</v>
      </c>
      <c r="D603" t="s">
        <v>33</v>
      </c>
      <c r="E603" t="s">
        <v>582</v>
      </c>
    </row>
    <row r="604" spans="1:5" x14ac:dyDescent="0.25">
      <c r="A604" t="s">
        <v>30270</v>
      </c>
      <c r="B604" t="s">
        <v>20</v>
      </c>
      <c r="C604" t="s">
        <v>21</v>
      </c>
      <c r="D604" t="s">
        <v>33</v>
      </c>
      <c r="E604" t="s">
        <v>537</v>
      </c>
    </row>
    <row r="605" spans="1:5" x14ac:dyDescent="0.25">
      <c r="A605" t="s">
        <v>43961</v>
      </c>
      <c r="B605" t="s">
        <v>20</v>
      </c>
      <c r="C605" t="s">
        <v>21</v>
      </c>
      <c r="D605" t="s">
        <v>33</v>
      </c>
      <c r="E605" t="s">
        <v>537</v>
      </c>
    </row>
    <row r="606" spans="1:5" x14ac:dyDescent="0.25">
      <c r="A606" t="s">
        <v>30271</v>
      </c>
      <c r="B606" t="s">
        <v>20</v>
      </c>
      <c r="C606" t="s">
        <v>21</v>
      </c>
      <c r="D606" t="s">
        <v>33</v>
      </c>
      <c r="E606" t="s">
        <v>582</v>
      </c>
    </row>
    <row r="607" spans="1:5" x14ac:dyDescent="0.25">
      <c r="A607" t="s">
        <v>30272</v>
      </c>
      <c r="B607" t="s">
        <v>20</v>
      </c>
      <c r="C607" t="s">
        <v>21</v>
      </c>
      <c r="D607" t="s">
        <v>33</v>
      </c>
      <c r="E607" t="s">
        <v>581</v>
      </c>
    </row>
    <row r="608" spans="1:5" x14ac:dyDescent="0.25">
      <c r="A608" t="s">
        <v>30273</v>
      </c>
      <c r="B608" t="s">
        <v>20</v>
      </c>
      <c r="C608" t="s">
        <v>21</v>
      </c>
      <c r="D608" t="s">
        <v>33</v>
      </c>
      <c r="E608" t="s">
        <v>582</v>
      </c>
    </row>
    <row r="609" spans="1:5" x14ac:dyDescent="0.25">
      <c r="A609" t="s">
        <v>30274</v>
      </c>
      <c r="B609" t="s">
        <v>20</v>
      </c>
      <c r="C609" t="s">
        <v>21</v>
      </c>
      <c r="D609" t="s">
        <v>33</v>
      </c>
      <c r="E609" t="s">
        <v>581</v>
      </c>
    </row>
    <row r="610" spans="1:5" x14ac:dyDescent="0.25">
      <c r="A610" t="s">
        <v>30275</v>
      </c>
      <c r="B610" t="s">
        <v>20</v>
      </c>
      <c r="C610" t="s">
        <v>21</v>
      </c>
      <c r="D610" t="s">
        <v>33</v>
      </c>
      <c r="E610" t="s">
        <v>582</v>
      </c>
    </row>
    <row r="611" spans="1:5" x14ac:dyDescent="0.25">
      <c r="A611" t="s">
        <v>30276</v>
      </c>
      <c r="B611" t="s">
        <v>20</v>
      </c>
      <c r="C611" t="s">
        <v>21</v>
      </c>
      <c r="D611" t="s">
        <v>33</v>
      </c>
      <c r="E611" t="s">
        <v>581</v>
      </c>
    </row>
    <row r="612" spans="1:5" x14ac:dyDescent="0.25">
      <c r="A612" t="s">
        <v>30277</v>
      </c>
      <c r="B612" t="s">
        <v>20</v>
      </c>
      <c r="C612" t="s">
        <v>21</v>
      </c>
      <c r="D612" t="s">
        <v>33</v>
      </c>
      <c r="E612" t="s">
        <v>582</v>
      </c>
    </row>
    <row r="613" spans="1:5" x14ac:dyDescent="0.25">
      <c r="A613" t="s">
        <v>30278</v>
      </c>
      <c r="B613" t="s">
        <v>20</v>
      </c>
      <c r="C613" t="s">
        <v>21</v>
      </c>
      <c r="D613" t="s">
        <v>33</v>
      </c>
      <c r="E613" t="s">
        <v>581</v>
      </c>
    </row>
    <row r="614" spans="1:5" x14ac:dyDescent="0.25">
      <c r="A614" t="s">
        <v>30279</v>
      </c>
      <c r="B614" t="s">
        <v>20</v>
      </c>
      <c r="C614" t="s">
        <v>21</v>
      </c>
      <c r="D614" t="s">
        <v>33</v>
      </c>
      <c r="E614" t="s">
        <v>537</v>
      </c>
    </row>
    <row r="615" spans="1:5" x14ac:dyDescent="0.25">
      <c r="A615" t="s">
        <v>30280</v>
      </c>
      <c r="B615" t="s">
        <v>20</v>
      </c>
      <c r="C615" t="s">
        <v>21</v>
      </c>
      <c r="D615" t="s">
        <v>33</v>
      </c>
      <c r="E615" t="s">
        <v>581</v>
      </c>
    </row>
    <row r="616" spans="1:5" x14ac:dyDescent="0.25">
      <c r="A616" t="s">
        <v>30281</v>
      </c>
      <c r="B616" t="s">
        <v>20</v>
      </c>
      <c r="C616" t="s">
        <v>21</v>
      </c>
      <c r="D616" t="s">
        <v>33</v>
      </c>
      <c r="E616" t="s">
        <v>537</v>
      </c>
    </row>
    <row r="617" spans="1:5" x14ac:dyDescent="0.25">
      <c r="A617" t="s">
        <v>30282</v>
      </c>
      <c r="B617" t="s">
        <v>20</v>
      </c>
      <c r="C617" t="s">
        <v>21</v>
      </c>
      <c r="D617" t="s">
        <v>33</v>
      </c>
      <c r="E617" t="s">
        <v>581</v>
      </c>
    </row>
    <row r="618" spans="1:5" x14ac:dyDescent="0.25">
      <c r="A618" t="s">
        <v>30283</v>
      </c>
      <c r="B618" t="s">
        <v>20</v>
      </c>
      <c r="C618" t="s">
        <v>21</v>
      </c>
      <c r="D618" t="s">
        <v>33</v>
      </c>
      <c r="E618" t="s">
        <v>537</v>
      </c>
    </row>
    <row r="619" spans="1:5" x14ac:dyDescent="0.25">
      <c r="A619" t="s">
        <v>30284</v>
      </c>
      <c r="B619" t="s">
        <v>20</v>
      </c>
      <c r="C619" t="s">
        <v>21</v>
      </c>
      <c r="D619" t="s">
        <v>33</v>
      </c>
      <c r="E619" t="s">
        <v>550</v>
      </c>
    </row>
    <row r="620" spans="1:5" x14ac:dyDescent="0.25">
      <c r="A620" t="s">
        <v>30285</v>
      </c>
      <c r="B620" t="s">
        <v>20</v>
      </c>
      <c r="C620" t="s">
        <v>21</v>
      </c>
      <c r="D620" t="s">
        <v>33</v>
      </c>
      <c r="E620" t="s">
        <v>537</v>
      </c>
    </row>
    <row r="621" spans="1:5" x14ac:dyDescent="0.25">
      <c r="A621" t="s">
        <v>30286</v>
      </c>
      <c r="B621" t="s">
        <v>20</v>
      </c>
      <c r="C621" t="s">
        <v>21</v>
      </c>
      <c r="D621" t="s">
        <v>33</v>
      </c>
      <c r="E621" t="s">
        <v>582</v>
      </c>
    </row>
    <row r="622" spans="1:5" x14ac:dyDescent="0.25">
      <c r="A622" t="s">
        <v>30287</v>
      </c>
      <c r="B622" t="s">
        <v>20</v>
      </c>
      <c r="C622" t="s">
        <v>21</v>
      </c>
      <c r="D622" t="s">
        <v>33</v>
      </c>
      <c r="E622" t="s">
        <v>537</v>
      </c>
    </row>
    <row r="623" spans="1:5" x14ac:dyDescent="0.25">
      <c r="A623" t="s">
        <v>30288</v>
      </c>
      <c r="B623" t="s">
        <v>20</v>
      </c>
      <c r="C623" t="s">
        <v>21</v>
      </c>
      <c r="D623" t="s">
        <v>33</v>
      </c>
      <c r="E623" t="s">
        <v>582</v>
      </c>
    </row>
    <row r="624" spans="1:5" x14ac:dyDescent="0.25">
      <c r="A624" t="s">
        <v>30289</v>
      </c>
      <c r="B624" t="s">
        <v>20</v>
      </c>
      <c r="C624" t="s">
        <v>21</v>
      </c>
      <c r="D624" t="s">
        <v>65</v>
      </c>
      <c r="E624" t="s">
        <v>537</v>
      </c>
    </row>
    <row r="625" spans="1:5" x14ac:dyDescent="0.25">
      <c r="A625" t="s">
        <v>30290</v>
      </c>
      <c r="B625" t="s">
        <v>20</v>
      </c>
      <c r="C625" t="s">
        <v>21</v>
      </c>
      <c r="D625" t="s">
        <v>33</v>
      </c>
      <c r="E625" t="s">
        <v>581</v>
      </c>
    </row>
    <row r="626" spans="1:5" x14ac:dyDescent="0.25">
      <c r="A626" t="s">
        <v>30291</v>
      </c>
      <c r="B626" t="s">
        <v>20</v>
      </c>
      <c r="C626" t="s">
        <v>21</v>
      </c>
      <c r="D626" t="s">
        <v>33</v>
      </c>
      <c r="E626" t="s">
        <v>582</v>
      </c>
    </row>
    <row r="627" spans="1:5" x14ac:dyDescent="0.25">
      <c r="A627" t="s">
        <v>30292</v>
      </c>
      <c r="B627" t="s">
        <v>20</v>
      </c>
      <c r="C627" t="s">
        <v>21</v>
      </c>
      <c r="D627" t="s">
        <v>33</v>
      </c>
      <c r="E627" t="s">
        <v>582</v>
      </c>
    </row>
    <row r="628" spans="1:5" x14ac:dyDescent="0.25">
      <c r="A628" t="s">
        <v>30293</v>
      </c>
      <c r="B628" t="s">
        <v>20</v>
      </c>
      <c r="C628" t="s">
        <v>21</v>
      </c>
      <c r="D628" t="s">
        <v>33</v>
      </c>
      <c r="E628" t="s">
        <v>537</v>
      </c>
    </row>
    <row r="629" spans="1:5" x14ac:dyDescent="0.25">
      <c r="A629" t="s">
        <v>30294</v>
      </c>
      <c r="B629" t="s">
        <v>20</v>
      </c>
      <c r="C629" t="s">
        <v>21</v>
      </c>
      <c r="D629" t="s">
        <v>33</v>
      </c>
      <c r="E629" t="s">
        <v>581</v>
      </c>
    </row>
    <row r="630" spans="1:5" x14ac:dyDescent="0.25">
      <c r="A630" t="s">
        <v>30295</v>
      </c>
      <c r="B630" t="s">
        <v>20</v>
      </c>
      <c r="C630" t="s">
        <v>21</v>
      </c>
      <c r="D630" t="s">
        <v>33</v>
      </c>
      <c r="E630" t="s">
        <v>582</v>
      </c>
    </row>
    <row r="631" spans="1:5" x14ac:dyDescent="0.25">
      <c r="A631" t="s">
        <v>30296</v>
      </c>
      <c r="B631" t="s">
        <v>20</v>
      </c>
      <c r="C631" t="s">
        <v>21</v>
      </c>
      <c r="D631" t="s">
        <v>33</v>
      </c>
      <c r="E631" t="s">
        <v>582</v>
      </c>
    </row>
    <row r="632" spans="1:5" x14ac:dyDescent="0.25">
      <c r="A632" t="s">
        <v>30297</v>
      </c>
      <c r="B632" t="s">
        <v>20</v>
      </c>
      <c r="C632" t="s">
        <v>21</v>
      </c>
      <c r="D632" t="s">
        <v>33</v>
      </c>
      <c r="E632" t="s">
        <v>582</v>
      </c>
    </row>
    <row r="633" spans="1:5" x14ac:dyDescent="0.25">
      <c r="A633" t="s">
        <v>30298</v>
      </c>
      <c r="B633" t="s">
        <v>20</v>
      </c>
      <c r="C633" t="s">
        <v>21</v>
      </c>
      <c r="D633" t="s">
        <v>33</v>
      </c>
      <c r="E633" t="s">
        <v>582</v>
      </c>
    </row>
    <row r="634" spans="1:5" x14ac:dyDescent="0.25">
      <c r="A634" t="s">
        <v>30299</v>
      </c>
      <c r="B634" t="s">
        <v>20</v>
      </c>
      <c r="C634" t="s">
        <v>21</v>
      </c>
      <c r="D634" t="s">
        <v>33</v>
      </c>
      <c r="E634" t="s">
        <v>582</v>
      </c>
    </row>
    <row r="635" spans="1:5" x14ac:dyDescent="0.25">
      <c r="A635" t="s">
        <v>30300</v>
      </c>
      <c r="B635" t="s">
        <v>20</v>
      </c>
      <c r="C635" t="s">
        <v>21</v>
      </c>
      <c r="D635" t="s">
        <v>33</v>
      </c>
      <c r="E635" t="s">
        <v>537</v>
      </c>
    </row>
    <row r="636" spans="1:5" x14ac:dyDescent="0.25">
      <c r="A636" t="s">
        <v>30301</v>
      </c>
      <c r="B636" t="s">
        <v>20</v>
      </c>
      <c r="C636" t="s">
        <v>21</v>
      </c>
      <c r="D636" t="s">
        <v>33</v>
      </c>
      <c r="E636" t="s">
        <v>582</v>
      </c>
    </row>
    <row r="637" spans="1:5" x14ac:dyDescent="0.25">
      <c r="A637" t="s">
        <v>30302</v>
      </c>
      <c r="B637" t="s">
        <v>20</v>
      </c>
      <c r="C637" t="s">
        <v>21</v>
      </c>
      <c r="D637" t="s">
        <v>33</v>
      </c>
      <c r="E637" t="s">
        <v>582</v>
      </c>
    </row>
    <row r="638" spans="1:5" x14ac:dyDescent="0.25">
      <c r="A638" t="s">
        <v>30303</v>
      </c>
      <c r="B638" t="s">
        <v>20</v>
      </c>
      <c r="C638" t="s">
        <v>21</v>
      </c>
      <c r="D638" t="s">
        <v>33</v>
      </c>
      <c r="E638" t="s">
        <v>582</v>
      </c>
    </row>
    <row r="639" spans="1:5" x14ac:dyDescent="0.25">
      <c r="A639" t="s">
        <v>30304</v>
      </c>
      <c r="B639" t="s">
        <v>20</v>
      </c>
      <c r="C639" t="s">
        <v>21</v>
      </c>
      <c r="D639" t="s">
        <v>33</v>
      </c>
      <c r="E639" t="s">
        <v>582</v>
      </c>
    </row>
    <row r="640" spans="1:5" x14ac:dyDescent="0.25">
      <c r="A640" t="s">
        <v>30305</v>
      </c>
      <c r="B640" t="s">
        <v>20</v>
      </c>
      <c r="C640" t="s">
        <v>21</v>
      </c>
      <c r="D640" t="s">
        <v>33</v>
      </c>
      <c r="E640" t="s">
        <v>582</v>
      </c>
    </row>
    <row r="641" spans="1:5" x14ac:dyDescent="0.25">
      <c r="A641" t="s">
        <v>30306</v>
      </c>
      <c r="B641" t="s">
        <v>20</v>
      </c>
      <c r="C641" t="s">
        <v>21</v>
      </c>
      <c r="D641" t="s">
        <v>33</v>
      </c>
      <c r="E641" t="s">
        <v>582</v>
      </c>
    </row>
    <row r="642" spans="1:5" x14ac:dyDescent="0.25">
      <c r="A642" t="s">
        <v>30307</v>
      </c>
      <c r="B642" t="s">
        <v>20</v>
      </c>
      <c r="C642" t="s">
        <v>21</v>
      </c>
      <c r="D642" t="s">
        <v>33</v>
      </c>
      <c r="E642" t="s">
        <v>582</v>
      </c>
    </row>
    <row r="643" spans="1:5" x14ac:dyDescent="0.25">
      <c r="A643" t="s">
        <v>30308</v>
      </c>
      <c r="B643" t="s">
        <v>20</v>
      </c>
      <c r="C643" t="s">
        <v>21</v>
      </c>
      <c r="D643" t="s">
        <v>33</v>
      </c>
      <c r="E643" t="s">
        <v>581</v>
      </c>
    </row>
    <row r="644" spans="1:5" x14ac:dyDescent="0.25">
      <c r="A644" t="s">
        <v>30309</v>
      </c>
      <c r="B644" t="s">
        <v>20</v>
      </c>
      <c r="C644" t="s">
        <v>21</v>
      </c>
      <c r="D644" t="s">
        <v>33</v>
      </c>
      <c r="E644" t="s">
        <v>582</v>
      </c>
    </row>
    <row r="645" spans="1:5" x14ac:dyDescent="0.25">
      <c r="A645" t="s">
        <v>30310</v>
      </c>
      <c r="B645" t="s">
        <v>20</v>
      </c>
      <c r="C645" t="s">
        <v>21</v>
      </c>
      <c r="D645" t="s">
        <v>65</v>
      </c>
      <c r="E645" t="s">
        <v>537</v>
      </c>
    </row>
    <row r="646" spans="1:5" x14ac:dyDescent="0.25">
      <c r="A646" t="s">
        <v>30311</v>
      </c>
      <c r="B646" t="s">
        <v>20</v>
      </c>
      <c r="C646" t="s">
        <v>21</v>
      </c>
      <c r="D646" t="s">
        <v>33</v>
      </c>
      <c r="E646" t="s">
        <v>582</v>
      </c>
    </row>
    <row r="647" spans="1:5" x14ac:dyDescent="0.25">
      <c r="A647" t="s">
        <v>30312</v>
      </c>
      <c r="B647" t="s">
        <v>20</v>
      </c>
      <c r="C647" t="s">
        <v>21</v>
      </c>
      <c r="D647" t="s">
        <v>33</v>
      </c>
      <c r="E647" t="s">
        <v>537</v>
      </c>
    </row>
    <row r="648" spans="1:5" x14ac:dyDescent="0.25">
      <c r="A648" t="s">
        <v>30313</v>
      </c>
      <c r="B648" t="s">
        <v>20</v>
      </c>
      <c r="C648" t="s">
        <v>21</v>
      </c>
      <c r="D648" t="s">
        <v>33</v>
      </c>
      <c r="E648" t="s">
        <v>582</v>
      </c>
    </row>
    <row r="649" spans="1:5" x14ac:dyDescent="0.25">
      <c r="A649" t="s">
        <v>30314</v>
      </c>
      <c r="B649" t="s">
        <v>20</v>
      </c>
      <c r="C649" t="s">
        <v>21</v>
      </c>
      <c r="D649" t="s">
        <v>33</v>
      </c>
      <c r="E649" t="s">
        <v>537</v>
      </c>
    </row>
    <row r="650" spans="1:5" x14ac:dyDescent="0.25">
      <c r="A650" t="s">
        <v>30315</v>
      </c>
      <c r="B650" t="s">
        <v>20</v>
      </c>
      <c r="C650" t="s">
        <v>21</v>
      </c>
      <c r="D650" t="s">
        <v>33</v>
      </c>
      <c r="E650" t="s">
        <v>537</v>
      </c>
    </row>
    <row r="651" spans="1:5" x14ac:dyDescent="0.25">
      <c r="A651" t="s">
        <v>30316</v>
      </c>
      <c r="B651" t="s">
        <v>20</v>
      </c>
      <c r="C651" t="s">
        <v>21</v>
      </c>
      <c r="D651" t="s">
        <v>33</v>
      </c>
      <c r="E651" t="s">
        <v>581</v>
      </c>
    </row>
    <row r="652" spans="1:5" x14ac:dyDescent="0.25">
      <c r="A652" t="s">
        <v>30317</v>
      </c>
      <c r="B652" t="s">
        <v>20</v>
      </c>
      <c r="C652" t="s">
        <v>21</v>
      </c>
      <c r="D652" t="s">
        <v>33</v>
      </c>
      <c r="E652" t="s">
        <v>537</v>
      </c>
    </row>
    <row r="653" spans="1:5" x14ac:dyDescent="0.25">
      <c r="A653" t="s">
        <v>30318</v>
      </c>
      <c r="B653" t="s">
        <v>20</v>
      </c>
      <c r="C653" t="s">
        <v>21</v>
      </c>
      <c r="D653" t="s">
        <v>33</v>
      </c>
      <c r="E653" t="s">
        <v>581</v>
      </c>
    </row>
    <row r="654" spans="1:5" x14ac:dyDescent="0.25">
      <c r="A654" t="s">
        <v>30319</v>
      </c>
      <c r="B654" t="s">
        <v>20</v>
      </c>
      <c r="C654" t="s">
        <v>21</v>
      </c>
      <c r="D654" t="s">
        <v>33</v>
      </c>
      <c r="E654" t="s">
        <v>537</v>
      </c>
    </row>
    <row r="655" spans="1:5" x14ac:dyDescent="0.25">
      <c r="A655" t="s">
        <v>30320</v>
      </c>
      <c r="B655" t="s">
        <v>20</v>
      </c>
      <c r="C655" t="s">
        <v>21</v>
      </c>
      <c r="D655" t="s">
        <v>33</v>
      </c>
      <c r="E655" t="s">
        <v>537</v>
      </c>
    </row>
    <row r="656" spans="1:5" x14ac:dyDescent="0.25">
      <c r="A656" t="s">
        <v>30321</v>
      </c>
      <c r="B656" t="s">
        <v>20</v>
      </c>
      <c r="C656" t="s">
        <v>21</v>
      </c>
      <c r="D656" t="s">
        <v>33</v>
      </c>
      <c r="E656" t="s">
        <v>582</v>
      </c>
    </row>
    <row r="657" spans="1:5" x14ac:dyDescent="0.25">
      <c r="A657" t="s">
        <v>30322</v>
      </c>
      <c r="B657" t="s">
        <v>20</v>
      </c>
      <c r="C657" t="s">
        <v>21</v>
      </c>
      <c r="D657" t="s">
        <v>33</v>
      </c>
      <c r="E657" t="s">
        <v>581</v>
      </c>
    </row>
    <row r="658" spans="1:5" x14ac:dyDescent="0.25">
      <c r="A658" t="s">
        <v>30323</v>
      </c>
      <c r="B658" t="s">
        <v>20</v>
      </c>
      <c r="C658" t="s">
        <v>21</v>
      </c>
      <c r="D658" t="s">
        <v>33</v>
      </c>
      <c r="E658" t="s">
        <v>582</v>
      </c>
    </row>
    <row r="659" spans="1:5" x14ac:dyDescent="0.25">
      <c r="A659" t="s">
        <v>30324</v>
      </c>
      <c r="B659" t="s">
        <v>20</v>
      </c>
      <c r="C659" t="s">
        <v>21</v>
      </c>
      <c r="D659" t="s">
        <v>33</v>
      </c>
      <c r="E659" t="s">
        <v>582</v>
      </c>
    </row>
    <row r="660" spans="1:5" x14ac:dyDescent="0.25">
      <c r="A660" t="s">
        <v>30325</v>
      </c>
      <c r="B660" t="s">
        <v>20</v>
      </c>
      <c r="C660" t="s">
        <v>21</v>
      </c>
      <c r="D660" t="s">
        <v>33</v>
      </c>
      <c r="E660" t="s">
        <v>582</v>
      </c>
    </row>
    <row r="661" spans="1:5" x14ac:dyDescent="0.25">
      <c r="A661" t="s">
        <v>30326</v>
      </c>
      <c r="B661" t="s">
        <v>20</v>
      </c>
      <c r="C661" t="s">
        <v>21</v>
      </c>
      <c r="D661" t="s">
        <v>33</v>
      </c>
      <c r="E661" t="s">
        <v>581</v>
      </c>
    </row>
    <row r="662" spans="1:5" x14ac:dyDescent="0.25">
      <c r="A662" t="s">
        <v>30327</v>
      </c>
      <c r="B662" t="s">
        <v>20</v>
      </c>
      <c r="C662" t="s">
        <v>21</v>
      </c>
      <c r="D662" t="s">
        <v>33</v>
      </c>
      <c r="E662" t="s">
        <v>537</v>
      </c>
    </row>
    <row r="663" spans="1:5" x14ac:dyDescent="0.25">
      <c r="A663" t="s">
        <v>30328</v>
      </c>
      <c r="B663" t="s">
        <v>20</v>
      </c>
      <c r="C663" t="s">
        <v>21</v>
      </c>
      <c r="D663" t="s">
        <v>33</v>
      </c>
      <c r="E663" t="s">
        <v>582</v>
      </c>
    </row>
    <row r="664" spans="1:5" x14ac:dyDescent="0.25">
      <c r="A664" t="s">
        <v>30329</v>
      </c>
      <c r="B664" t="s">
        <v>20</v>
      </c>
      <c r="C664" t="s">
        <v>21</v>
      </c>
      <c r="D664" t="s">
        <v>33</v>
      </c>
      <c r="E664" t="s">
        <v>582</v>
      </c>
    </row>
    <row r="665" spans="1:5" x14ac:dyDescent="0.25">
      <c r="A665" t="s">
        <v>30330</v>
      </c>
      <c r="B665" t="s">
        <v>20</v>
      </c>
      <c r="C665" t="s">
        <v>21</v>
      </c>
      <c r="D665" t="s">
        <v>33</v>
      </c>
      <c r="E665" t="s">
        <v>537</v>
      </c>
    </row>
    <row r="666" spans="1:5" x14ac:dyDescent="0.25">
      <c r="A666" t="s">
        <v>30331</v>
      </c>
      <c r="B666" t="s">
        <v>20</v>
      </c>
      <c r="C666" t="s">
        <v>21</v>
      </c>
      <c r="D666" t="s">
        <v>33</v>
      </c>
      <c r="E666" t="s">
        <v>537</v>
      </c>
    </row>
    <row r="667" spans="1:5" x14ac:dyDescent="0.25">
      <c r="A667" t="s">
        <v>30332</v>
      </c>
      <c r="B667" t="s">
        <v>20</v>
      </c>
      <c r="C667" t="s">
        <v>21</v>
      </c>
      <c r="D667" t="s">
        <v>33</v>
      </c>
      <c r="E667" t="s">
        <v>537</v>
      </c>
    </row>
    <row r="668" spans="1:5" x14ac:dyDescent="0.25">
      <c r="A668" t="s">
        <v>30333</v>
      </c>
      <c r="B668" t="s">
        <v>20</v>
      </c>
      <c r="C668" t="s">
        <v>21</v>
      </c>
      <c r="D668" t="s">
        <v>33</v>
      </c>
      <c r="E668" t="s">
        <v>537</v>
      </c>
    </row>
    <row r="669" spans="1:5" x14ac:dyDescent="0.25">
      <c r="A669" t="s">
        <v>30334</v>
      </c>
      <c r="B669" t="s">
        <v>20</v>
      </c>
      <c r="C669" t="s">
        <v>21</v>
      </c>
      <c r="D669" t="s">
        <v>33</v>
      </c>
      <c r="E669" t="s">
        <v>537</v>
      </c>
    </row>
    <row r="670" spans="1:5" x14ac:dyDescent="0.25">
      <c r="A670" t="s">
        <v>30335</v>
      </c>
      <c r="B670" t="s">
        <v>20</v>
      </c>
      <c r="C670" t="s">
        <v>21</v>
      </c>
      <c r="D670" t="s">
        <v>33</v>
      </c>
      <c r="E670" t="s">
        <v>537</v>
      </c>
    </row>
    <row r="671" spans="1:5" x14ac:dyDescent="0.25">
      <c r="A671" t="s">
        <v>30336</v>
      </c>
      <c r="B671" t="s">
        <v>20</v>
      </c>
      <c r="C671" t="s">
        <v>21</v>
      </c>
      <c r="D671" t="s">
        <v>33</v>
      </c>
      <c r="E671" t="s">
        <v>872</v>
      </c>
    </row>
    <row r="672" spans="1:5" x14ac:dyDescent="0.25">
      <c r="A672" t="s">
        <v>30337</v>
      </c>
      <c r="B672" t="s">
        <v>20</v>
      </c>
      <c r="C672" t="s">
        <v>21</v>
      </c>
      <c r="D672" t="s">
        <v>33</v>
      </c>
      <c r="E672" t="s">
        <v>537</v>
      </c>
    </row>
    <row r="673" spans="1:5" x14ac:dyDescent="0.25">
      <c r="A673" t="s">
        <v>30338</v>
      </c>
      <c r="B673" t="s">
        <v>20</v>
      </c>
      <c r="C673" t="s">
        <v>21</v>
      </c>
      <c r="D673" t="s">
        <v>69</v>
      </c>
      <c r="E673" t="s">
        <v>537</v>
      </c>
    </row>
    <row r="674" spans="1:5" x14ac:dyDescent="0.25">
      <c r="A674" t="s">
        <v>30339</v>
      </c>
      <c r="B674" t="s">
        <v>20</v>
      </c>
      <c r="C674" t="s">
        <v>21</v>
      </c>
      <c r="D674" t="s">
        <v>33</v>
      </c>
      <c r="E674" t="s">
        <v>582</v>
      </c>
    </row>
    <row r="675" spans="1:5" x14ac:dyDescent="0.25">
      <c r="A675" t="s">
        <v>30340</v>
      </c>
      <c r="B675" t="s">
        <v>20</v>
      </c>
      <c r="C675" t="s">
        <v>21</v>
      </c>
      <c r="D675" t="s">
        <v>33</v>
      </c>
      <c r="E675" t="s">
        <v>537</v>
      </c>
    </row>
    <row r="676" spans="1:5" x14ac:dyDescent="0.25">
      <c r="A676" t="s">
        <v>30341</v>
      </c>
      <c r="B676" t="s">
        <v>20</v>
      </c>
      <c r="C676" t="s">
        <v>21</v>
      </c>
      <c r="D676" t="s">
        <v>33</v>
      </c>
      <c r="E676" t="s">
        <v>537</v>
      </c>
    </row>
    <row r="677" spans="1:5" x14ac:dyDescent="0.25">
      <c r="A677" t="s">
        <v>30342</v>
      </c>
      <c r="B677" t="s">
        <v>20</v>
      </c>
      <c r="C677" t="s">
        <v>21</v>
      </c>
      <c r="D677" t="s">
        <v>33</v>
      </c>
      <c r="E677" t="s">
        <v>537</v>
      </c>
    </row>
    <row r="678" spans="1:5" x14ac:dyDescent="0.25">
      <c r="A678" t="s">
        <v>30343</v>
      </c>
      <c r="B678" t="s">
        <v>20</v>
      </c>
      <c r="C678" t="s">
        <v>21</v>
      </c>
      <c r="D678" t="s">
        <v>33</v>
      </c>
      <c r="E678" t="s">
        <v>537</v>
      </c>
    </row>
    <row r="679" spans="1:5" x14ac:dyDescent="0.25">
      <c r="A679" t="s">
        <v>30344</v>
      </c>
      <c r="B679" t="s">
        <v>20</v>
      </c>
      <c r="C679" t="s">
        <v>21</v>
      </c>
      <c r="D679" t="s">
        <v>33</v>
      </c>
      <c r="E679" t="s">
        <v>582</v>
      </c>
    </row>
    <row r="680" spans="1:5" x14ac:dyDescent="0.25">
      <c r="A680" t="s">
        <v>30345</v>
      </c>
      <c r="B680" t="s">
        <v>20</v>
      </c>
      <c r="C680" t="s">
        <v>21</v>
      </c>
      <c r="D680" t="s">
        <v>33</v>
      </c>
      <c r="E680" t="s">
        <v>582</v>
      </c>
    </row>
    <row r="681" spans="1:5" x14ac:dyDescent="0.25">
      <c r="A681" t="s">
        <v>30346</v>
      </c>
      <c r="B681" t="s">
        <v>20</v>
      </c>
      <c r="C681" t="s">
        <v>21</v>
      </c>
      <c r="D681" t="s">
        <v>33</v>
      </c>
      <c r="E681" t="s">
        <v>581</v>
      </c>
    </row>
    <row r="682" spans="1:5" x14ac:dyDescent="0.25">
      <c r="A682" t="s">
        <v>30347</v>
      </c>
      <c r="B682" t="s">
        <v>20</v>
      </c>
      <c r="C682" t="s">
        <v>21</v>
      </c>
      <c r="D682" t="s">
        <v>33</v>
      </c>
      <c r="E682" t="s">
        <v>582</v>
      </c>
    </row>
    <row r="683" spans="1:5" x14ac:dyDescent="0.25">
      <c r="A683" t="s">
        <v>30348</v>
      </c>
      <c r="B683" t="s">
        <v>20</v>
      </c>
      <c r="C683" t="s">
        <v>21</v>
      </c>
      <c r="D683" t="s">
        <v>33</v>
      </c>
      <c r="E683" t="s">
        <v>537</v>
      </c>
    </row>
    <row r="684" spans="1:5" x14ac:dyDescent="0.25">
      <c r="A684" t="s">
        <v>30349</v>
      </c>
      <c r="B684" t="s">
        <v>20</v>
      </c>
      <c r="C684" t="s">
        <v>21</v>
      </c>
      <c r="D684" t="s">
        <v>33</v>
      </c>
      <c r="E684" t="s">
        <v>582</v>
      </c>
    </row>
    <row r="685" spans="1:5" x14ac:dyDescent="0.25">
      <c r="A685" t="s">
        <v>30350</v>
      </c>
      <c r="B685" t="s">
        <v>20</v>
      </c>
      <c r="C685" t="s">
        <v>21</v>
      </c>
      <c r="D685" t="s">
        <v>33</v>
      </c>
      <c r="E685" t="s">
        <v>582</v>
      </c>
    </row>
    <row r="686" spans="1:5" x14ac:dyDescent="0.25">
      <c r="A686" t="s">
        <v>30351</v>
      </c>
      <c r="B686" t="s">
        <v>20</v>
      </c>
      <c r="C686" t="s">
        <v>21</v>
      </c>
      <c r="D686" t="s">
        <v>33</v>
      </c>
      <c r="E686" t="s">
        <v>581</v>
      </c>
    </row>
    <row r="687" spans="1:5" x14ac:dyDescent="0.25">
      <c r="A687" t="s">
        <v>30352</v>
      </c>
      <c r="B687" t="s">
        <v>20</v>
      </c>
      <c r="C687" t="s">
        <v>21</v>
      </c>
      <c r="D687" t="s">
        <v>33</v>
      </c>
      <c r="E687" t="s">
        <v>582</v>
      </c>
    </row>
    <row r="688" spans="1:5" x14ac:dyDescent="0.25">
      <c r="A688" t="s">
        <v>30353</v>
      </c>
      <c r="B688" t="s">
        <v>20</v>
      </c>
      <c r="C688" t="s">
        <v>21</v>
      </c>
      <c r="D688" t="s">
        <v>33</v>
      </c>
      <c r="E688" t="s">
        <v>537</v>
      </c>
    </row>
    <row r="689" spans="1:5" x14ac:dyDescent="0.25">
      <c r="A689" t="s">
        <v>30354</v>
      </c>
      <c r="B689" t="s">
        <v>20</v>
      </c>
      <c r="C689" t="s">
        <v>21</v>
      </c>
      <c r="D689" t="s">
        <v>33</v>
      </c>
      <c r="E689" t="s">
        <v>581</v>
      </c>
    </row>
    <row r="690" spans="1:5" x14ac:dyDescent="0.25">
      <c r="A690" t="s">
        <v>30355</v>
      </c>
      <c r="B690" t="s">
        <v>20</v>
      </c>
      <c r="C690" t="s">
        <v>21</v>
      </c>
      <c r="D690" t="s">
        <v>65</v>
      </c>
      <c r="E690" t="s">
        <v>537</v>
      </c>
    </row>
    <row r="691" spans="1:5" x14ac:dyDescent="0.25">
      <c r="A691" t="s">
        <v>30356</v>
      </c>
      <c r="B691" t="s">
        <v>20</v>
      </c>
      <c r="C691" t="s">
        <v>21</v>
      </c>
      <c r="D691" t="s">
        <v>33</v>
      </c>
      <c r="E691" t="s">
        <v>581</v>
      </c>
    </row>
    <row r="692" spans="1:5" x14ac:dyDescent="0.25">
      <c r="A692" t="s">
        <v>30357</v>
      </c>
      <c r="B692" t="s">
        <v>20</v>
      </c>
      <c r="C692" t="s">
        <v>21</v>
      </c>
      <c r="D692" t="s">
        <v>33</v>
      </c>
      <c r="E692" t="s">
        <v>537</v>
      </c>
    </row>
    <row r="693" spans="1:5" x14ac:dyDescent="0.25">
      <c r="A693" t="s">
        <v>30358</v>
      </c>
      <c r="B693" t="s">
        <v>20</v>
      </c>
      <c r="C693" t="s">
        <v>21</v>
      </c>
      <c r="D693" t="s">
        <v>33</v>
      </c>
      <c r="E693" t="s">
        <v>581</v>
      </c>
    </row>
    <row r="694" spans="1:5" x14ac:dyDescent="0.25">
      <c r="A694" t="s">
        <v>30359</v>
      </c>
      <c r="B694" t="s">
        <v>20</v>
      </c>
      <c r="C694" t="s">
        <v>21</v>
      </c>
      <c r="D694" t="s">
        <v>33</v>
      </c>
      <c r="E694" t="s">
        <v>582</v>
      </c>
    </row>
    <row r="695" spans="1:5" x14ac:dyDescent="0.25">
      <c r="A695" t="s">
        <v>30360</v>
      </c>
      <c r="B695" t="s">
        <v>20</v>
      </c>
      <c r="C695" t="s">
        <v>21</v>
      </c>
      <c r="D695" t="s">
        <v>33</v>
      </c>
      <c r="E695" t="s">
        <v>582</v>
      </c>
    </row>
    <row r="696" spans="1:5" x14ac:dyDescent="0.25">
      <c r="A696" t="s">
        <v>30361</v>
      </c>
      <c r="B696" t="s">
        <v>20</v>
      </c>
      <c r="C696" t="s">
        <v>21</v>
      </c>
      <c r="D696" t="s">
        <v>33</v>
      </c>
      <c r="E696" t="s">
        <v>537</v>
      </c>
    </row>
    <row r="697" spans="1:5" x14ac:dyDescent="0.25">
      <c r="A697" t="s">
        <v>30362</v>
      </c>
      <c r="B697" t="s">
        <v>20</v>
      </c>
      <c r="C697" t="s">
        <v>21</v>
      </c>
      <c r="D697" t="s">
        <v>33</v>
      </c>
      <c r="E697" t="s">
        <v>582</v>
      </c>
    </row>
    <row r="698" spans="1:5" x14ac:dyDescent="0.25">
      <c r="A698" t="s">
        <v>30363</v>
      </c>
      <c r="B698" t="s">
        <v>20</v>
      </c>
      <c r="C698" t="s">
        <v>21</v>
      </c>
      <c r="D698" t="s">
        <v>33</v>
      </c>
      <c r="E698" t="s">
        <v>582</v>
      </c>
    </row>
    <row r="699" spans="1:5" x14ac:dyDescent="0.25">
      <c r="A699" t="s">
        <v>30364</v>
      </c>
      <c r="B699" t="s">
        <v>20</v>
      </c>
      <c r="C699" t="s">
        <v>21</v>
      </c>
      <c r="D699" t="s">
        <v>33</v>
      </c>
      <c r="E699" t="s">
        <v>537</v>
      </c>
    </row>
    <row r="700" spans="1:5" x14ac:dyDescent="0.25">
      <c r="A700" t="s">
        <v>30365</v>
      </c>
      <c r="B700" t="s">
        <v>20</v>
      </c>
      <c r="C700" t="s">
        <v>21</v>
      </c>
      <c r="D700" t="s">
        <v>33</v>
      </c>
      <c r="E700" t="s">
        <v>537</v>
      </c>
    </row>
    <row r="701" spans="1:5" x14ac:dyDescent="0.25">
      <c r="A701" t="s">
        <v>30366</v>
      </c>
      <c r="B701" t="s">
        <v>20</v>
      </c>
      <c r="C701" t="s">
        <v>21</v>
      </c>
      <c r="D701" t="s">
        <v>33</v>
      </c>
      <c r="E701" t="s">
        <v>582</v>
      </c>
    </row>
    <row r="702" spans="1:5" x14ac:dyDescent="0.25">
      <c r="A702" t="s">
        <v>30367</v>
      </c>
      <c r="B702" t="s">
        <v>20</v>
      </c>
      <c r="C702" t="s">
        <v>21</v>
      </c>
      <c r="D702" t="s">
        <v>33</v>
      </c>
      <c r="E702" t="s">
        <v>582</v>
      </c>
    </row>
    <row r="703" spans="1:5" x14ac:dyDescent="0.25">
      <c r="A703" t="s">
        <v>30368</v>
      </c>
      <c r="B703" t="s">
        <v>20</v>
      </c>
      <c r="C703" t="s">
        <v>21</v>
      </c>
      <c r="D703" t="s">
        <v>33</v>
      </c>
      <c r="E703" t="s">
        <v>537</v>
      </c>
    </row>
    <row r="704" spans="1:5" x14ac:dyDescent="0.25">
      <c r="A704" t="s">
        <v>30369</v>
      </c>
      <c r="B704" t="s">
        <v>20</v>
      </c>
      <c r="C704" t="s">
        <v>21</v>
      </c>
      <c r="D704" t="s">
        <v>33</v>
      </c>
      <c r="E704" t="s">
        <v>537</v>
      </c>
    </row>
    <row r="705" spans="1:5" x14ac:dyDescent="0.25">
      <c r="A705" t="s">
        <v>30370</v>
      </c>
      <c r="B705" t="s">
        <v>20</v>
      </c>
      <c r="C705" t="s">
        <v>21</v>
      </c>
      <c r="D705" t="s">
        <v>33</v>
      </c>
      <c r="E705" t="s">
        <v>537</v>
      </c>
    </row>
    <row r="706" spans="1:5" x14ac:dyDescent="0.25">
      <c r="A706" t="s">
        <v>30371</v>
      </c>
      <c r="B706" t="s">
        <v>20</v>
      </c>
      <c r="C706" t="s">
        <v>21</v>
      </c>
      <c r="D706" t="s">
        <v>33</v>
      </c>
      <c r="E706" t="s">
        <v>582</v>
      </c>
    </row>
    <row r="707" spans="1:5" x14ac:dyDescent="0.25">
      <c r="A707" t="s">
        <v>30372</v>
      </c>
      <c r="B707" t="s">
        <v>20</v>
      </c>
      <c r="C707" t="s">
        <v>21</v>
      </c>
      <c r="D707" t="s">
        <v>33</v>
      </c>
      <c r="E707" t="s">
        <v>582</v>
      </c>
    </row>
    <row r="708" spans="1:5" x14ac:dyDescent="0.25">
      <c r="A708" t="s">
        <v>30373</v>
      </c>
      <c r="B708" t="s">
        <v>20</v>
      </c>
      <c r="C708" t="s">
        <v>21</v>
      </c>
      <c r="D708" t="s">
        <v>65</v>
      </c>
      <c r="E708" t="s">
        <v>537</v>
      </c>
    </row>
    <row r="709" spans="1:5" x14ac:dyDescent="0.25">
      <c r="A709" t="s">
        <v>30374</v>
      </c>
      <c r="B709" t="s">
        <v>20</v>
      </c>
      <c r="C709" t="s">
        <v>21</v>
      </c>
      <c r="D709" t="s">
        <v>33</v>
      </c>
      <c r="E709" t="s">
        <v>537</v>
      </c>
    </row>
    <row r="710" spans="1:5" x14ac:dyDescent="0.25">
      <c r="A710" t="s">
        <v>30375</v>
      </c>
      <c r="B710" t="s">
        <v>20</v>
      </c>
      <c r="C710" t="s">
        <v>21</v>
      </c>
      <c r="D710" t="s">
        <v>33</v>
      </c>
      <c r="E710" t="s">
        <v>582</v>
      </c>
    </row>
    <row r="711" spans="1:5" x14ac:dyDescent="0.25">
      <c r="A711" t="s">
        <v>30376</v>
      </c>
      <c r="B711" t="s">
        <v>20</v>
      </c>
      <c r="C711" t="s">
        <v>21</v>
      </c>
      <c r="D711" t="s">
        <v>33</v>
      </c>
      <c r="E711" t="s">
        <v>581</v>
      </c>
    </row>
    <row r="712" spans="1:5" x14ac:dyDescent="0.25">
      <c r="A712" t="s">
        <v>30377</v>
      </c>
      <c r="B712" t="s">
        <v>20</v>
      </c>
      <c r="C712" t="s">
        <v>21</v>
      </c>
      <c r="D712" t="s">
        <v>33</v>
      </c>
      <c r="E712" t="s">
        <v>537</v>
      </c>
    </row>
    <row r="713" spans="1:5" x14ac:dyDescent="0.25">
      <c r="A713" t="s">
        <v>30378</v>
      </c>
      <c r="B713" t="s">
        <v>20</v>
      </c>
      <c r="C713" t="s">
        <v>21</v>
      </c>
      <c r="D713" t="s">
        <v>33</v>
      </c>
      <c r="E713" t="s">
        <v>537</v>
      </c>
    </row>
    <row r="714" spans="1:5" x14ac:dyDescent="0.25">
      <c r="A714" t="s">
        <v>30379</v>
      </c>
      <c r="B714" t="s">
        <v>20</v>
      </c>
      <c r="C714" t="s">
        <v>21</v>
      </c>
      <c r="D714" t="s">
        <v>33</v>
      </c>
      <c r="E714" t="s">
        <v>537</v>
      </c>
    </row>
    <row r="715" spans="1:5" x14ac:dyDescent="0.25">
      <c r="A715" t="s">
        <v>30380</v>
      </c>
      <c r="B715" t="s">
        <v>20</v>
      </c>
      <c r="C715" t="s">
        <v>21</v>
      </c>
      <c r="D715" t="s">
        <v>33</v>
      </c>
      <c r="E715" t="s">
        <v>582</v>
      </c>
    </row>
    <row r="716" spans="1:5" x14ac:dyDescent="0.25">
      <c r="A716" t="s">
        <v>30381</v>
      </c>
      <c r="B716" t="s">
        <v>20</v>
      </c>
      <c r="C716" t="s">
        <v>21</v>
      </c>
      <c r="D716" t="s">
        <v>33</v>
      </c>
      <c r="E716" t="s">
        <v>581</v>
      </c>
    </row>
    <row r="717" spans="1:5" x14ac:dyDescent="0.25">
      <c r="A717" t="s">
        <v>30382</v>
      </c>
      <c r="B717" t="s">
        <v>20</v>
      </c>
      <c r="C717" t="s">
        <v>21</v>
      </c>
      <c r="D717" t="s">
        <v>33</v>
      </c>
      <c r="E717" t="s">
        <v>582</v>
      </c>
    </row>
    <row r="718" spans="1:5" x14ac:dyDescent="0.25">
      <c r="A718" t="s">
        <v>30383</v>
      </c>
      <c r="B718" t="s">
        <v>20</v>
      </c>
      <c r="C718" t="s">
        <v>21</v>
      </c>
      <c r="D718" t="s">
        <v>33</v>
      </c>
      <c r="E718" t="s">
        <v>581</v>
      </c>
    </row>
    <row r="719" spans="1:5" x14ac:dyDescent="0.25">
      <c r="A719" t="s">
        <v>30384</v>
      </c>
      <c r="B719" t="s">
        <v>20</v>
      </c>
      <c r="C719" t="s">
        <v>21</v>
      </c>
      <c r="D719" t="s">
        <v>33</v>
      </c>
      <c r="E719" t="s">
        <v>537</v>
      </c>
    </row>
    <row r="720" spans="1:5" x14ac:dyDescent="0.25">
      <c r="A720" t="s">
        <v>30385</v>
      </c>
      <c r="B720" t="s">
        <v>20</v>
      </c>
      <c r="C720" t="s">
        <v>21</v>
      </c>
      <c r="D720" t="s">
        <v>33</v>
      </c>
      <c r="E720" t="s">
        <v>537</v>
      </c>
    </row>
    <row r="721" spans="1:5" x14ac:dyDescent="0.25">
      <c r="A721" t="s">
        <v>30386</v>
      </c>
      <c r="B721" t="s">
        <v>20</v>
      </c>
      <c r="C721" t="s">
        <v>21</v>
      </c>
      <c r="D721" t="s">
        <v>33</v>
      </c>
      <c r="E721" t="s">
        <v>582</v>
      </c>
    </row>
    <row r="722" spans="1:5" x14ac:dyDescent="0.25">
      <c r="A722" t="s">
        <v>30387</v>
      </c>
      <c r="B722" t="s">
        <v>20</v>
      </c>
      <c r="C722" t="s">
        <v>21</v>
      </c>
      <c r="D722" t="s">
        <v>33</v>
      </c>
      <c r="E722" t="s">
        <v>537</v>
      </c>
    </row>
    <row r="723" spans="1:5" x14ac:dyDescent="0.25">
      <c r="A723" t="s">
        <v>30388</v>
      </c>
      <c r="B723" t="s">
        <v>20</v>
      </c>
      <c r="C723" t="s">
        <v>21</v>
      </c>
      <c r="D723" t="s">
        <v>33</v>
      </c>
      <c r="E723" t="s">
        <v>537</v>
      </c>
    </row>
    <row r="724" spans="1:5" x14ac:dyDescent="0.25">
      <c r="A724" t="s">
        <v>30389</v>
      </c>
      <c r="B724" t="s">
        <v>20</v>
      </c>
      <c r="C724" t="s">
        <v>21</v>
      </c>
      <c r="D724" t="s">
        <v>33</v>
      </c>
      <c r="E724" t="s">
        <v>581</v>
      </c>
    </row>
    <row r="725" spans="1:5" x14ac:dyDescent="0.25">
      <c r="A725" t="s">
        <v>30390</v>
      </c>
      <c r="B725" t="s">
        <v>20</v>
      </c>
      <c r="C725" t="s">
        <v>21</v>
      </c>
      <c r="D725" t="s">
        <v>33</v>
      </c>
      <c r="E725" t="s">
        <v>537</v>
      </c>
    </row>
    <row r="726" spans="1:5" x14ac:dyDescent="0.25">
      <c r="A726" t="s">
        <v>30391</v>
      </c>
      <c r="B726" t="s">
        <v>20</v>
      </c>
      <c r="C726" t="s">
        <v>21</v>
      </c>
      <c r="D726" t="s">
        <v>33</v>
      </c>
      <c r="E726" t="s">
        <v>537</v>
      </c>
    </row>
    <row r="727" spans="1:5" x14ac:dyDescent="0.25">
      <c r="A727" t="s">
        <v>30392</v>
      </c>
      <c r="B727" t="s">
        <v>20</v>
      </c>
      <c r="C727" t="s">
        <v>21</v>
      </c>
      <c r="D727" t="s">
        <v>33</v>
      </c>
      <c r="E727" t="s">
        <v>582</v>
      </c>
    </row>
    <row r="728" spans="1:5" x14ac:dyDescent="0.25">
      <c r="A728" t="s">
        <v>30393</v>
      </c>
      <c r="B728" t="s">
        <v>20</v>
      </c>
      <c r="C728" t="s">
        <v>21</v>
      </c>
      <c r="D728" t="s">
        <v>33</v>
      </c>
      <c r="E728" t="s">
        <v>582</v>
      </c>
    </row>
    <row r="729" spans="1:5" x14ac:dyDescent="0.25">
      <c r="A729" t="s">
        <v>30394</v>
      </c>
      <c r="B729" t="s">
        <v>20</v>
      </c>
      <c r="C729" t="s">
        <v>21</v>
      </c>
      <c r="D729" t="s">
        <v>33</v>
      </c>
      <c r="E729" t="s">
        <v>582</v>
      </c>
    </row>
    <row r="730" spans="1:5" x14ac:dyDescent="0.25">
      <c r="A730" t="s">
        <v>30395</v>
      </c>
      <c r="B730" t="s">
        <v>20</v>
      </c>
      <c r="C730" t="s">
        <v>21</v>
      </c>
      <c r="D730" t="s">
        <v>33</v>
      </c>
      <c r="E730" t="s">
        <v>581</v>
      </c>
    </row>
    <row r="731" spans="1:5" x14ac:dyDescent="0.25">
      <c r="A731" t="s">
        <v>30396</v>
      </c>
      <c r="B731" t="s">
        <v>20</v>
      </c>
      <c r="C731" t="s">
        <v>21</v>
      </c>
      <c r="D731" t="s">
        <v>33</v>
      </c>
      <c r="E731" t="s">
        <v>582</v>
      </c>
    </row>
    <row r="732" spans="1:5" x14ac:dyDescent="0.25">
      <c r="A732" t="s">
        <v>30397</v>
      </c>
      <c r="B732" t="s">
        <v>20</v>
      </c>
      <c r="C732" t="s">
        <v>21</v>
      </c>
      <c r="D732" t="s">
        <v>33</v>
      </c>
      <c r="E732" t="s">
        <v>537</v>
      </c>
    </row>
    <row r="733" spans="1:5" x14ac:dyDescent="0.25">
      <c r="A733" t="s">
        <v>30398</v>
      </c>
      <c r="B733" t="s">
        <v>20</v>
      </c>
      <c r="C733" t="s">
        <v>21</v>
      </c>
      <c r="D733" t="s">
        <v>33</v>
      </c>
      <c r="E733" t="s">
        <v>582</v>
      </c>
    </row>
    <row r="734" spans="1:5" x14ac:dyDescent="0.25">
      <c r="A734" t="s">
        <v>30399</v>
      </c>
      <c r="B734" t="s">
        <v>20</v>
      </c>
      <c r="C734" t="s">
        <v>21</v>
      </c>
      <c r="D734" t="s">
        <v>33</v>
      </c>
      <c r="E734" t="s">
        <v>537</v>
      </c>
    </row>
    <row r="735" spans="1:5" x14ac:dyDescent="0.25">
      <c r="A735" t="s">
        <v>30400</v>
      </c>
      <c r="B735" t="s">
        <v>20</v>
      </c>
      <c r="C735" t="s">
        <v>21</v>
      </c>
      <c r="D735" t="s">
        <v>33</v>
      </c>
      <c r="E735" t="s">
        <v>581</v>
      </c>
    </row>
    <row r="736" spans="1:5" x14ac:dyDescent="0.25">
      <c r="A736" t="s">
        <v>30401</v>
      </c>
      <c r="B736" t="s">
        <v>20</v>
      </c>
      <c r="C736" t="s">
        <v>21</v>
      </c>
      <c r="D736" t="s">
        <v>33</v>
      </c>
      <c r="E736" t="s">
        <v>537</v>
      </c>
    </row>
    <row r="737" spans="1:5" x14ac:dyDescent="0.25">
      <c r="A737" t="s">
        <v>30402</v>
      </c>
      <c r="B737" t="s">
        <v>20</v>
      </c>
      <c r="C737" t="s">
        <v>21</v>
      </c>
      <c r="D737" t="s">
        <v>33</v>
      </c>
      <c r="E737" t="s">
        <v>581</v>
      </c>
    </row>
    <row r="738" spans="1:5" x14ac:dyDescent="0.25">
      <c r="A738" t="s">
        <v>30403</v>
      </c>
      <c r="B738" t="s">
        <v>20</v>
      </c>
      <c r="C738" t="s">
        <v>21</v>
      </c>
      <c r="D738" t="s">
        <v>33</v>
      </c>
      <c r="E738" t="s">
        <v>582</v>
      </c>
    </row>
    <row r="739" spans="1:5" x14ac:dyDescent="0.25">
      <c r="A739" t="s">
        <v>30404</v>
      </c>
      <c r="B739" t="s">
        <v>20</v>
      </c>
      <c r="C739" t="s">
        <v>21</v>
      </c>
      <c r="D739" t="s">
        <v>33</v>
      </c>
      <c r="E739" t="s">
        <v>581</v>
      </c>
    </row>
    <row r="740" spans="1:5" x14ac:dyDescent="0.25">
      <c r="A740" t="s">
        <v>30405</v>
      </c>
      <c r="B740" t="s">
        <v>20</v>
      </c>
      <c r="C740" t="s">
        <v>21</v>
      </c>
      <c r="D740" t="s">
        <v>33</v>
      </c>
      <c r="E740" t="s">
        <v>537</v>
      </c>
    </row>
    <row r="741" spans="1:5" x14ac:dyDescent="0.25">
      <c r="A741" t="s">
        <v>30406</v>
      </c>
      <c r="B741" t="s">
        <v>20</v>
      </c>
      <c r="C741" t="s">
        <v>21</v>
      </c>
      <c r="D741" t="s">
        <v>33</v>
      </c>
      <c r="E741" t="s">
        <v>581</v>
      </c>
    </row>
    <row r="742" spans="1:5" x14ac:dyDescent="0.25">
      <c r="A742" t="s">
        <v>30407</v>
      </c>
      <c r="B742" t="s">
        <v>20</v>
      </c>
      <c r="C742" t="s">
        <v>21</v>
      </c>
      <c r="D742" t="s">
        <v>33</v>
      </c>
      <c r="E742" t="s">
        <v>582</v>
      </c>
    </row>
    <row r="743" spans="1:5" x14ac:dyDescent="0.25">
      <c r="A743" t="s">
        <v>30408</v>
      </c>
      <c r="B743" t="s">
        <v>20</v>
      </c>
      <c r="C743" t="s">
        <v>21</v>
      </c>
      <c r="D743" t="s">
        <v>33</v>
      </c>
      <c r="E743" t="s">
        <v>537</v>
      </c>
    </row>
    <row r="744" spans="1:5" x14ac:dyDescent="0.25">
      <c r="A744" t="s">
        <v>30409</v>
      </c>
      <c r="B744" t="s">
        <v>20</v>
      </c>
      <c r="C744" t="s">
        <v>21</v>
      </c>
      <c r="D744" t="s">
        <v>33</v>
      </c>
      <c r="E744" t="s">
        <v>582</v>
      </c>
    </row>
    <row r="745" spans="1:5" x14ac:dyDescent="0.25">
      <c r="A745" t="s">
        <v>30410</v>
      </c>
      <c r="B745" t="s">
        <v>20</v>
      </c>
      <c r="C745" t="s">
        <v>21</v>
      </c>
      <c r="D745" t="s">
        <v>33</v>
      </c>
      <c r="E745" t="s">
        <v>582</v>
      </c>
    </row>
    <row r="746" spans="1:5" x14ac:dyDescent="0.25">
      <c r="A746" t="s">
        <v>30411</v>
      </c>
      <c r="B746" t="s">
        <v>20</v>
      </c>
      <c r="C746" t="s">
        <v>21</v>
      </c>
      <c r="D746" t="s">
        <v>33</v>
      </c>
      <c r="E746" t="s">
        <v>537</v>
      </c>
    </row>
    <row r="747" spans="1:5" x14ac:dyDescent="0.25">
      <c r="A747" t="s">
        <v>30412</v>
      </c>
      <c r="B747" t="s">
        <v>20</v>
      </c>
      <c r="C747" t="s">
        <v>21</v>
      </c>
      <c r="D747" t="s">
        <v>33</v>
      </c>
      <c r="E747" t="s">
        <v>582</v>
      </c>
    </row>
    <row r="748" spans="1:5" x14ac:dyDescent="0.25">
      <c r="A748" t="s">
        <v>30413</v>
      </c>
      <c r="B748" t="s">
        <v>20</v>
      </c>
      <c r="C748" t="s">
        <v>21</v>
      </c>
      <c r="D748" t="s">
        <v>33</v>
      </c>
      <c r="E748" t="s">
        <v>537</v>
      </c>
    </row>
    <row r="749" spans="1:5" x14ac:dyDescent="0.25">
      <c r="A749" t="s">
        <v>30414</v>
      </c>
      <c r="B749" t="s">
        <v>20</v>
      </c>
      <c r="C749" t="s">
        <v>21</v>
      </c>
      <c r="D749" t="s">
        <v>33</v>
      </c>
      <c r="E749" t="s">
        <v>537</v>
      </c>
    </row>
    <row r="750" spans="1:5" x14ac:dyDescent="0.25">
      <c r="A750" t="s">
        <v>30415</v>
      </c>
      <c r="B750" t="s">
        <v>20</v>
      </c>
      <c r="C750" t="s">
        <v>21</v>
      </c>
      <c r="D750" t="s">
        <v>33</v>
      </c>
      <c r="E750" t="s">
        <v>581</v>
      </c>
    </row>
    <row r="751" spans="1:5" x14ac:dyDescent="0.25">
      <c r="A751" t="s">
        <v>30416</v>
      </c>
      <c r="B751" t="s">
        <v>20</v>
      </c>
      <c r="C751" t="s">
        <v>21</v>
      </c>
      <c r="D751" t="s">
        <v>33</v>
      </c>
      <c r="E751" t="s">
        <v>582</v>
      </c>
    </row>
    <row r="752" spans="1:5" x14ac:dyDescent="0.25">
      <c r="A752" t="s">
        <v>30417</v>
      </c>
      <c r="B752" t="s">
        <v>20</v>
      </c>
      <c r="C752" t="s">
        <v>21</v>
      </c>
      <c r="D752" t="s">
        <v>33</v>
      </c>
      <c r="E752" t="s">
        <v>582</v>
      </c>
    </row>
    <row r="753" spans="1:5" x14ac:dyDescent="0.25">
      <c r="A753" t="s">
        <v>30418</v>
      </c>
      <c r="B753" t="s">
        <v>20</v>
      </c>
      <c r="C753" t="s">
        <v>21</v>
      </c>
      <c r="D753" t="s">
        <v>33</v>
      </c>
      <c r="E753" t="s">
        <v>582</v>
      </c>
    </row>
    <row r="754" spans="1:5" x14ac:dyDescent="0.25">
      <c r="A754" t="s">
        <v>30419</v>
      </c>
      <c r="B754" t="s">
        <v>20</v>
      </c>
      <c r="C754" t="s">
        <v>21</v>
      </c>
      <c r="D754" t="s">
        <v>33</v>
      </c>
      <c r="E754" t="s">
        <v>582</v>
      </c>
    </row>
    <row r="755" spans="1:5" x14ac:dyDescent="0.25">
      <c r="A755" t="s">
        <v>30420</v>
      </c>
      <c r="B755" t="s">
        <v>20</v>
      </c>
      <c r="C755" t="s">
        <v>21</v>
      </c>
      <c r="D755" t="s">
        <v>33</v>
      </c>
      <c r="E755" t="s">
        <v>537</v>
      </c>
    </row>
    <row r="756" spans="1:5" x14ac:dyDescent="0.25">
      <c r="A756" t="s">
        <v>30421</v>
      </c>
      <c r="B756" t="s">
        <v>20</v>
      </c>
      <c r="C756" t="s">
        <v>21</v>
      </c>
      <c r="D756" t="s">
        <v>33</v>
      </c>
      <c r="E756" t="s">
        <v>581</v>
      </c>
    </row>
    <row r="757" spans="1:5" x14ac:dyDescent="0.25">
      <c r="A757" t="s">
        <v>30422</v>
      </c>
      <c r="B757" t="s">
        <v>20</v>
      </c>
      <c r="C757" t="s">
        <v>21</v>
      </c>
      <c r="D757" t="s">
        <v>33</v>
      </c>
      <c r="E757" t="s">
        <v>582</v>
      </c>
    </row>
    <row r="758" spans="1:5" x14ac:dyDescent="0.25">
      <c r="A758" t="s">
        <v>30423</v>
      </c>
      <c r="B758" t="s">
        <v>20</v>
      </c>
      <c r="C758" t="s">
        <v>21</v>
      </c>
      <c r="D758" t="s">
        <v>33</v>
      </c>
      <c r="E758" t="s">
        <v>581</v>
      </c>
    </row>
    <row r="759" spans="1:5" x14ac:dyDescent="0.25">
      <c r="A759" t="s">
        <v>30424</v>
      </c>
      <c r="B759" t="s">
        <v>20</v>
      </c>
      <c r="C759" t="s">
        <v>21</v>
      </c>
      <c r="D759" t="s">
        <v>33</v>
      </c>
      <c r="E759" t="s">
        <v>582</v>
      </c>
    </row>
    <row r="760" spans="1:5" x14ac:dyDescent="0.25">
      <c r="A760" t="s">
        <v>30425</v>
      </c>
      <c r="B760" t="s">
        <v>20</v>
      </c>
      <c r="C760" t="s">
        <v>21</v>
      </c>
      <c r="D760" t="s">
        <v>33</v>
      </c>
      <c r="E760" t="s">
        <v>582</v>
      </c>
    </row>
    <row r="761" spans="1:5" x14ac:dyDescent="0.25">
      <c r="A761" t="s">
        <v>30426</v>
      </c>
      <c r="B761" t="s">
        <v>20</v>
      </c>
      <c r="C761" t="s">
        <v>21</v>
      </c>
      <c r="D761" t="s">
        <v>33</v>
      </c>
      <c r="E761" t="s">
        <v>537</v>
      </c>
    </row>
    <row r="762" spans="1:5" x14ac:dyDescent="0.25">
      <c r="A762" t="s">
        <v>30427</v>
      </c>
      <c r="B762" t="s">
        <v>20</v>
      </c>
      <c r="C762" t="s">
        <v>21</v>
      </c>
      <c r="D762" t="s">
        <v>33</v>
      </c>
      <c r="E762" t="s">
        <v>582</v>
      </c>
    </row>
    <row r="763" spans="1:5" x14ac:dyDescent="0.25">
      <c r="A763" t="s">
        <v>30428</v>
      </c>
      <c r="B763" t="s">
        <v>20</v>
      </c>
      <c r="C763" t="s">
        <v>21</v>
      </c>
      <c r="D763" t="s">
        <v>33</v>
      </c>
      <c r="E763" t="s">
        <v>537</v>
      </c>
    </row>
    <row r="764" spans="1:5" x14ac:dyDescent="0.25">
      <c r="A764" t="s">
        <v>30429</v>
      </c>
      <c r="B764" t="s">
        <v>20</v>
      </c>
      <c r="C764" t="s">
        <v>21</v>
      </c>
      <c r="D764" t="s">
        <v>33</v>
      </c>
      <c r="E764" t="s">
        <v>582</v>
      </c>
    </row>
    <row r="765" spans="1:5" x14ac:dyDescent="0.25">
      <c r="A765" t="s">
        <v>30430</v>
      </c>
      <c r="B765" t="s">
        <v>20</v>
      </c>
      <c r="C765" t="s">
        <v>21</v>
      </c>
      <c r="D765" t="s">
        <v>33</v>
      </c>
      <c r="E765" t="s">
        <v>582</v>
      </c>
    </row>
    <row r="766" spans="1:5" x14ac:dyDescent="0.25">
      <c r="A766" t="s">
        <v>30431</v>
      </c>
      <c r="B766" t="s">
        <v>20</v>
      </c>
      <c r="C766" t="s">
        <v>21</v>
      </c>
      <c r="D766" t="s">
        <v>33</v>
      </c>
      <c r="E766" t="s">
        <v>581</v>
      </c>
    </row>
    <row r="767" spans="1:5" x14ac:dyDescent="0.25">
      <c r="A767" t="s">
        <v>30432</v>
      </c>
      <c r="B767" t="s">
        <v>20</v>
      </c>
      <c r="C767" t="s">
        <v>21</v>
      </c>
      <c r="D767" t="s">
        <v>33</v>
      </c>
      <c r="E767" t="s">
        <v>581</v>
      </c>
    </row>
    <row r="768" spans="1:5" x14ac:dyDescent="0.25">
      <c r="A768" t="s">
        <v>30433</v>
      </c>
      <c r="B768" t="s">
        <v>20</v>
      </c>
      <c r="C768" t="s">
        <v>21</v>
      </c>
      <c r="D768" t="s">
        <v>33</v>
      </c>
      <c r="E768" t="s">
        <v>582</v>
      </c>
    </row>
    <row r="769" spans="1:5" x14ac:dyDescent="0.25">
      <c r="A769" t="s">
        <v>30434</v>
      </c>
      <c r="B769" t="s">
        <v>20</v>
      </c>
      <c r="C769" t="s">
        <v>21</v>
      </c>
      <c r="D769" t="s">
        <v>33</v>
      </c>
      <c r="E769" t="s">
        <v>537</v>
      </c>
    </row>
    <row r="770" spans="1:5" x14ac:dyDescent="0.25">
      <c r="A770" t="s">
        <v>30435</v>
      </c>
      <c r="B770" t="s">
        <v>20</v>
      </c>
      <c r="C770" t="s">
        <v>21</v>
      </c>
      <c r="D770" t="s">
        <v>33</v>
      </c>
      <c r="E770" t="s">
        <v>604</v>
      </c>
    </row>
    <row r="771" spans="1:5" x14ac:dyDescent="0.25">
      <c r="A771" t="s">
        <v>30436</v>
      </c>
      <c r="B771" t="s">
        <v>20</v>
      </c>
      <c r="C771" t="s">
        <v>21</v>
      </c>
      <c r="D771" t="s">
        <v>33</v>
      </c>
      <c r="E771" t="s">
        <v>537</v>
      </c>
    </row>
    <row r="772" spans="1:5" x14ac:dyDescent="0.25">
      <c r="A772" t="s">
        <v>30437</v>
      </c>
      <c r="B772" t="s">
        <v>20</v>
      </c>
      <c r="C772" t="s">
        <v>21</v>
      </c>
      <c r="D772" t="s">
        <v>33</v>
      </c>
      <c r="E772" t="s">
        <v>582</v>
      </c>
    </row>
    <row r="773" spans="1:5" x14ac:dyDescent="0.25">
      <c r="A773" t="s">
        <v>30438</v>
      </c>
      <c r="B773" t="s">
        <v>20</v>
      </c>
      <c r="C773" t="s">
        <v>21</v>
      </c>
      <c r="D773" t="s">
        <v>33</v>
      </c>
      <c r="E773" t="s">
        <v>537</v>
      </c>
    </row>
    <row r="774" spans="1:5" x14ac:dyDescent="0.25">
      <c r="A774" t="s">
        <v>30439</v>
      </c>
      <c r="B774" t="s">
        <v>20</v>
      </c>
      <c r="C774" t="s">
        <v>21</v>
      </c>
      <c r="D774" t="s">
        <v>33</v>
      </c>
      <c r="E774" t="s">
        <v>581</v>
      </c>
    </row>
    <row r="775" spans="1:5" x14ac:dyDescent="0.25">
      <c r="A775" t="s">
        <v>30440</v>
      </c>
      <c r="B775" t="s">
        <v>20</v>
      </c>
      <c r="C775" t="s">
        <v>21</v>
      </c>
      <c r="D775" t="s">
        <v>33</v>
      </c>
      <c r="E775" t="s">
        <v>581</v>
      </c>
    </row>
    <row r="776" spans="1:5" x14ac:dyDescent="0.25">
      <c r="A776" t="s">
        <v>30441</v>
      </c>
      <c r="B776" t="s">
        <v>20</v>
      </c>
      <c r="C776" t="s">
        <v>21</v>
      </c>
      <c r="D776" t="s">
        <v>33</v>
      </c>
      <c r="E776" t="s">
        <v>582</v>
      </c>
    </row>
    <row r="777" spans="1:5" x14ac:dyDescent="0.25">
      <c r="A777" t="s">
        <v>30442</v>
      </c>
      <c r="B777" t="s">
        <v>20</v>
      </c>
      <c r="C777" t="s">
        <v>21</v>
      </c>
      <c r="D777" t="s">
        <v>33</v>
      </c>
      <c r="E777" t="s">
        <v>537</v>
      </c>
    </row>
    <row r="778" spans="1:5" x14ac:dyDescent="0.25">
      <c r="A778" t="s">
        <v>30443</v>
      </c>
      <c r="B778" t="s">
        <v>20</v>
      </c>
      <c r="C778" t="s">
        <v>21</v>
      </c>
      <c r="D778" t="s">
        <v>33</v>
      </c>
      <c r="E778" t="s">
        <v>581</v>
      </c>
    </row>
    <row r="779" spans="1:5" x14ac:dyDescent="0.25">
      <c r="A779" t="s">
        <v>30444</v>
      </c>
      <c r="B779" t="s">
        <v>20</v>
      </c>
      <c r="C779" t="s">
        <v>21</v>
      </c>
      <c r="D779" t="s">
        <v>33</v>
      </c>
      <c r="E779" t="s">
        <v>581</v>
      </c>
    </row>
    <row r="780" spans="1:5" x14ac:dyDescent="0.25">
      <c r="A780" t="s">
        <v>30445</v>
      </c>
      <c r="B780" t="s">
        <v>20</v>
      </c>
      <c r="C780" t="s">
        <v>21</v>
      </c>
      <c r="D780" t="s">
        <v>33</v>
      </c>
      <c r="E780" t="s">
        <v>537</v>
      </c>
    </row>
    <row r="781" spans="1:5" x14ac:dyDescent="0.25">
      <c r="A781" t="s">
        <v>30446</v>
      </c>
      <c r="B781" t="s">
        <v>20</v>
      </c>
      <c r="C781" t="s">
        <v>21</v>
      </c>
      <c r="D781" t="s">
        <v>33</v>
      </c>
      <c r="E781" t="s">
        <v>582</v>
      </c>
    </row>
    <row r="782" spans="1:5" x14ac:dyDescent="0.25">
      <c r="A782" t="s">
        <v>43962</v>
      </c>
      <c r="B782" t="s">
        <v>20</v>
      </c>
      <c r="C782" t="s">
        <v>21</v>
      </c>
      <c r="D782" t="s">
        <v>33</v>
      </c>
      <c r="E782" t="s">
        <v>537</v>
      </c>
    </row>
    <row r="783" spans="1:5" x14ac:dyDescent="0.25">
      <c r="A783" t="s">
        <v>30447</v>
      </c>
      <c r="B783" t="s">
        <v>20</v>
      </c>
      <c r="C783" t="s">
        <v>21</v>
      </c>
      <c r="D783" t="s">
        <v>33</v>
      </c>
      <c r="E783" t="s">
        <v>537</v>
      </c>
    </row>
    <row r="784" spans="1:5" x14ac:dyDescent="0.25">
      <c r="A784" t="s">
        <v>30448</v>
      </c>
      <c r="B784" t="s">
        <v>20</v>
      </c>
      <c r="C784" t="s">
        <v>21</v>
      </c>
      <c r="D784" t="s">
        <v>33</v>
      </c>
      <c r="E784" t="s">
        <v>581</v>
      </c>
    </row>
    <row r="785" spans="1:5" x14ac:dyDescent="0.25">
      <c r="A785" t="s">
        <v>30449</v>
      </c>
      <c r="B785" t="s">
        <v>20</v>
      </c>
      <c r="C785" t="s">
        <v>21</v>
      </c>
      <c r="D785" t="s">
        <v>65</v>
      </c>
      <c r="E785" t="s">
        <v>537</v>
      </c>
    </row>
    <row r="786" spans="1:5" x14ac:dyDescent="0.25">
      <c r="A786" t="s">
        <v>30450</v>
      </c>
      <c r="B786" t="s">
        <v>20</v>
      </c>
      <c r="C786" t="s">
        <v>21</v>
      </c>
      <c r="D786" t="s">
        <v>33</v>
      </c>
      <c r="E786" t="s">
        <v>537</v>
      </c>
    </row>
    <row r="787" spans="1:5" x14ac:dyDescent="0.25">
      <c r="A787" t="s">
        <v>30451</v>
      </c>
      <c r="B787" t="s">
        <v>20</v>
      </c>
      <c r="C787" t="s">
        <v>21</v>
      </c>
      <c r="D787" t="s">
        <v>33</v>
      </c>
      <c r="E787" t="s">
        <v>582</v>
      </c>
    </row>
    <row r="788" spans="1:5" x14ac:dyDescent="0.25">
      <c r="A788" t="s">
        <v>30452</v>
      </c>
      <c r="B788" t="s">
        <v>20</v>
      </c>
      <c r="C788" t="s">
        <v>21</v>
      </c>
      <c r="D788" t="s">
        <v>33</v>
      </c>
      <c r="E788" t="s">
        <v>537</v>
      </c>
    </row>
    <row r="789" spans="1:5" x14ac:dyDescent="0.25">
      <c r="A789" t="s">
        <v>30453</v>
      </c>
      <c r="B789" t="s">
        <v>20</v>
      </c>
      <c r="C789" t="s">
        <v>21</v>
      </c>
      <c r="D789" t="s">
        <v>33</v>
      </c>
      <c r="E789" t="s">
        <v>537</v>
      </c>
    </row>
    <row r="790" spans="1:5" x14ac:dyDescent="0.25">
      <c r="A790" t="s">
        <v>30454</v>
      </c>
      <c r="B790" t="s">
        <v>20</v>
      </c>
      <c r="C790" t="s">
        <v>21</v>
      </c>
      <c r="D790" t="s">
        <v>33</v>
      </c>
      <c r="E790" t="s">
        <v>582</v>
      </c>
    </row>
    <row r="791" spans="1:5" x14ac:dyDescent="0.25">
      <c r="A791" t="s">
        <v>30455</v>
      </c>
      <c r="B791" t="s">
        <v>20</v>
      </c>
      <c r="C791" t="s">
        <v>21</v>
      </c>
      <c r="D791" t="s">
        <v>33</v>
      </c>
      <c r="E791" t="s">
        <v>582</v>
      </c>
    </row>
    <row r="792" spans="1:5" x14ac:dyDescent="0.25">
      <c r="A792" t="s">
        <v>30456</v>
      </c>
      <c r="B792" t="s">
        <v>20</v>
      </c>
      <c r="C792" t="s">
        <v>21</v>
      </c>
      <c r="D792" t="s">
        <v>33</v>
      </c>
      <c r="E792" t="s">
        <v>581</v>
      </c>
    </row>
    <row r="793" spans="1:5" x14ac:dyDescent="0.25">
      <c r="A793" t="s">
        <v>30457</v>
      </c>
      <c r="B793" t="s">
        <v>20</v>
      </c>
      <c r="C793" t="s">
        <v>21</v>
      </c>
      <c r="D793" t="s">
        <v>33</v>
      </c>
      <c r="E793" t="s">
        <v>537</v>
      </c>
    </row>
    <row r="794" spans="1:5" x14ac:dyDescent="0.25">
      <c r="A794" t="s">
        <v>30458</v>
      </c>
      <c r="B794" t="s">
        <v>20</v>
      </c>
      <c r="C794" t="s">
        <v>21</v>
      </c>
      <c r="D794" t="s">
        <v>33</v>
      </c>
      <c r="E794" t="s">
        <v>537</v>
      </c>
    </row>
    <row r="795" spans="1:5" x14ac:dyDescent="0.25">
      <c r="A795" t="s">
        <v>30459</v>
      </c>
      <c r="B795" t="s">
        <v>20</v>
      </c>
      <c r="C795" t="s">
        <v>21</v>
      </c>
      <c r="D795" t="s">
        <v>33</v>
      </c>
      <c r="E795" t="s">
        <v>582</v>
      </c>
    </row>
    <row r="796" spans="1:5" x14ac:dyDescent="0.25">
      <c r="A796" t="s">
        <v>30460</v>
      </c>
      <c r="B796" t="s">
        <v>20</v>
      </c>
      <c r="C796" t="s">
        <v>21</v>
      </c>
      <c r="D796" t="s">
        <v>33</v>
      </c>
      <c r="E796" t="s">
        <v>537</v>
      </c>
    </row>
    <row r="797" spans="1:5" x14ac:dyDescent="0.25">
      <c r="A797" t="s">
        <v>30461</v>
      </c>
      <c r="B797" t="s">
        <v>20</v>
      </c>
      <c r="C797" t="s">
        <v>21</v>
      </c>
      <c r="D797" t="s">
        <v>33</v>
      </c>
      <c r="E797" t="s">
        <v>537</v>
      </c>
    </row>
    <row r="798" spans="1:5" x14ac:dyDescent="0.25">
      <c r="A798" t="s">
        <v>30462</v>
      </c>
      <c r="B798" t="s">
        <v>20</v>
      </c>
      <c r="C798" t="s">
        <v>21</v>
      </c>
      <c r="D798" t="s">
        <v>65</v>
      </c>
      <c r="E798" t="s">
        <v>537</v>
      </c>
    </row>
    <row r="799" spans="1:5" x14ac:dyDescent="0.25">
      <c r="A799" t="s">
        <v>30463</v>
      </c>
      <c r="B799" t="s">
        <v>20</v>
      </c>
      <c r="C799" t="s">
        <v>21</v>
      </c>
      <c r="D799" t="s">
        <v>33</v>
      </c>
      <c r="E799" t="s">
        <v>537</v>
      </c>
    </row>
    <row r="800" spans="1:5" x14ac:dyDescent="0.25">
      <c r="A800" t="s">
        <v>30464</v>
      </c>
      <c r="B800" t="s">
        <v>20</v>
      </c>
      <c r="C800" t="s">
        <v>21</v>
      </c>
      <c r="D800" t="s">
        <v>33</v>
      </c>
      <c r="E800" t="s">
        <v>582</v>
      </c>
    </row>
    <row r="801" spans="1:5" x14ac:dyDescent="0.25">
      <c r="A801" t="s">
        <v>30465</v>
      </c>
      <c r="B801" t="s">
        <v>20</v>
      </c>
      <c r="C801" t="s">
        <v>21</v>
      </c>
      <c r="D801" t="s">
        <v>33</v>
      </c>
      <c r="E801" t="s">
        <v>582</v>
      </c>
    </row>
    <row r="802" spans="1:5" x14ac:dyDescent="0.25">
      <c r="A802" t="s">
        <v>30466</v>
      </c>
      <c r="B802" t="s">
        <v>20</v>
      </c>
      <c r="C802" t="s">
        <v>21</v>
      </c>
      <c r="D802" t="s">
        <v>33</v>
      </c>
      <c r="E802" t="s">
        <v>537</v>
      </c>
    </row>
    <row r="803" spans="1:5" x14ac:dyDescent="0.25">
      <c r="A803" t="s">
        <v>30467</v>
      </c>
      <c r="B803" t="s">
        <v>20</v>
      </c>
      <c r="C803" t="s">
        <v>21</v>
      </c>
      <c r="D803" t="s">
        <v>33</v>
      </c>
      <c r="E803" t="s">
        <v>582</v>
      </c>
    </row>
    <row r="804" spans="1:5" x14ac:dyDescent="0.25">
      <c r="A804" t="s">
        <v>30468</v>
      </c>
      <c r="B804" t="s">
        <v>20</v>
      </c>
      <c r="C804" t="s">
        <v>21</v>
      </c>
      <c r="D804" t="s">
        <v>33</v>
      </c>
      <c r="E804" t="s">
        <v>582</v>
      </c>
    </row>
    <row r="805" spans="1:5" x14ac:dyDescent="0.25">
      <c r="A805" t="s">
        <v>43963</v>
      </c>
      <c r="B805" t="s">
        <v>20</v>
      </c>
      <c r="C805" t="s">
        <v>21</v>
      </c>
      <c r="D805" t="s">
        <v>33</v>
      </c>
      <c r="E805" t="s">
        <v>581</v>
      </c>
    </row>
    <row r="806" spans="1:5" x14ac:dyDescent="0.25">
      <c r="A806" t="s">
        <v>30469</v>
      </c>
      <c r="B806" t="s">
        <v>20</v>
      </c>
      <c r="C806" t="s">
        <v>21</v>
      </c>
      <c r="D806" t="s">
        <v>33</v>
      </c>
      <c r="E806" t="s">
        <v>582</v>
      </c>
    </row>
    <row r="807" spans="1:5" x14ac:dyDescent="0.25">
      <c r="A807" t="s">
        <v>30470</v>
      </c>
      <c r="B807" t="s">
        <v>20</v>
      </c>
      <c r="C807" t="s">
        <v>21</v>
      </c>
      <c r="D807" t="s">
        <v>33</v>
      </c>
      <c r="E807" t="s">
        <v>537</v>
      </c>
    </row>
    <row r="808" spans="1:5" x14ac:dyDescent="0.25">
      <c r="A808" t="s">
        <v>30471</v>
      </c>
      <c r="B808" t="s">
        <v>20</v>
      </c>
      <c r="C808" t="s">
        <v>21</v>
      </c>
      <c r="D808" t="s">
        <v>33</v>
      </c>
      <c r="E808" t="s">
        <v>581</v>
      </c>
    </row>
    <row r="809" spans="1:5" x14ac:dyDescent="0.25">
      <c r="A809" t="s">
        <v>30472</v>
      </c>
      <c r="B809" t="s">
        <v>20</v>
      </c>
      <c r="C809" t="s">
        <v>21</v>
      </c>
      <c r="D809" t="s">
        <v>33</v>
      </c>
      <c r="E809" t="s">
        <v>537</v>
      </c>
    </row>
    <row r="810" spans="1:5" x14ac:dyDescent="0.25">
      <c r="A810" t="s">
        <v>30473</v>
      </c>
      <c r="B810" t="s">
        <v>20</v>
      </c>
      <c r="C810" t="s">
        <v>21</v>
      </c>
      <c r="D810" t="s">
        <v>33</v>
      </c>
      <c r="E810" t="s">
        <v>537</v>
      </c>
    </row>
    <row r="811" spans="1:5" x14ac:dyDescent="0.25">
      <c r="A811" t="s">
        <v>30474</v>
      </c>
      <c r="B811" t="s">
        <v>20</v>
      </c>
      <c r="C811" t="s">
        <v>21</v>
      </c>
      <c r="D811" t="s">
        <v>33</v>
      </c>
      <c r="E811" t="s">
        <v>582</v>
      </c>
    </row>
    <row r="812" spans="1:5" x14ac:dyDescent="0.25">
      <c r="A812" t="s">
        <v>30475</v>
      </c>
      <c r="B812" t="s">
        <v>20</v>
      </c>
      <c r="C812" t="s">
        <v>21</v>
      </c>
      <c r="D812" t="s">
        <v>33</v>
      </c>
      <c r="E812" t="s">
        <v>528</v>
      </c>
    </row>
    <row r="813" spans="1:5" x14ac:dyDescent="0.25">
      <c r="A813" t="s">
        <v>30476</v>
      </c>
      <c r="B813" t="s">
        <v>20</v>
      </c>
      <c r="C813" t="s">
        <v>21</v>
      </c>
      <c r="D813" t="s">
        <v>33</v>
      </c>
      <c r="E813" t="s">
        <v>581</v>
      </c>
    </row>
    <row r="814" spans="1:5" x14ac:dyDescent="0.25">
      <c r="A814" t="s">
        <v>30477</v>
      </c>
      <c r="B814" t="s">
        <v>20</v>
      </c>
      <c r="C814" t="s">
        <v>21</v>
      </c>
      <c r="D814" t="s">
        <v>33</v>
      </c>
      <c r="E814" t="s">
        <v>581</v>
      </c>
    </row>
    <row r="815" spans="1:5" x14ac:dyDescent="0.25">
      <c r="A815" t="s">
        <v>30478</v>
      </c>
      <c r="B815" t="s">
        <v>20</v>
      </c>
      <c r="C815" t="s">
        <v>21</v>
      </c>
      <c r="D815" t="s">
        <v>33</v>
      </c>
      <c r="E815" t="s">
        <v>537</v>
      </c>
    </row>
    <row r="816" spans="1:5" x14ac:dyDescent="0.25">
      <c r="A816" t="s">
        <v>30479</v>
      </c>
      <c r="B816" t="s">
        <v>20</v>
      </c>
      <c r="C816" t="s">
        <v>21</v>
      </c>
      <c r="D816" t="s">
        <v>33</v>
      </c>
      <c r="E816" t="s">
        <v>581</v>
      </c>
    </row>
    <row r="817" spans="1:5" x14ac:dyDescent="0.25">
      <c r="A817" t="s">
        <v>30480</v>
      </c>
      <c r="B817" t="s">
        <v>20</v>
      </c>
      <c r="C817" t="s">
        <v>21</v>
      </c>
      <c r="D817" t="s">
        <v>33</v>
      </c>
      <c r="E817" t="s">
        <v>582</v>
      </c>
    </row>
    <row r="818" spans="1:5" x14ac:dyDescent="0.25">
      <c r="A818" t="s">
        <v>30481</v>
      </c>
      <c r="B818" t="s">
        <v>20</v>
      </c>
      <c r="C818" t="s">
        <v>21</v>
      </c>
      <c r="D818" t="s">
        <v>33</v>
      </c>
      <c r="E818" t="s">
        <v>537</v>
      </c>
    </row>
    <row r="819" spans="1:5" x14ac:dyDescent="0.25">
      <c r="A819" t="s">
        <v>30482</v>
      </c>
      <c r="B819" t="s">
        <v>20</v>
      </c>
      <c r="C819" t="s">
        <v>21</v>
      </c>
      <c r="D819" t="s">
        <v>33</v>
      </c>
      <c r="E819" t="s">
        <v>581</v>
      </c>
    </row>
    <row r="820" spans="1:5" x14ac:dyDescent="0.25">
      <c r="A820" t="s">
        <v>30483</v>
      </c>
      <c r="B820" t="s">
        <v>20</v>
      </c>
      <c r="C820" t="s">
        <v>21</v>
      </c>
      <c r="D820" t="s">
        <v>33</v>
      </c>
      <c r="E820" t="s">
        <v>582</v>
      </c>
    </row>
    <row r="821" spans="1:5" x14ac:dyDescent="0.25">
      <c r="A821" t="s">
        <v>30484</v>
      </c>
      <c r="B821" t="s">
        <v>20</v>
      </c>
      <c r="C821" t="s">
        <v>21</v>
      </c>
      <c r="D821" t="s">
        <v>33</v>
      </c>
      <c r="E821" t="s">
        <v>581</v>
      </c>
    </row>
    <row r="822" spans="1:5" x14ac:dyDescent="0.25">
      <c r="A822" t="s">
        <v>30485</v>
      </c>
      <c r="B822" t="s">
        <v>20</v>
      </c>
      <c r="C822" t="s">
        <v>21</v>
      </c>
      <c r="D822" t="s">
        <v>33</v>
      </c>
      <c r="E822" t="s">
        <v>537</v>
      </c>
    </row>
    <row r="823" spans="1:5" x14ac:dyDescent="0.25">
      <c r="A823" t="s">
        <v>30486</v>
      </c>
      <c r="B823" t="s">
        <v>20</v>
      </c>
      <c r="C823" t="s">
        <v>21</v>
      </c>
      <c r="D823" t="s">
        <v>33</v>
      </c>
      <c r="E823" t="s">
        <v>582</v>
      </c>
    </row>
    <row r="824" spans="1:5" x14ac:dyDescent="0.25">
      <c r="A824" t="s">
        <v>30487</v>
      </c>
      <c r="B824" t="s">
        <v>20</v>
      </c>
      <c r="C824" t="s">
        <v>21</v>
      </c>
      <c r="D824" t="s">
        <v>33</v>
      </c>
      <c r="E824" t="s">
        <v>537</v>
      </c>
    </row>
    <row r="825" spans="1:5" x14ac:dyDescent="0.25">
      <c r="A825" t="s">
        <v>30488</v>
      </c>
      <c r="B825" t="s">
        <v>20</v>
      </c>
      <c r="C825" t="s">
        <v>21</v>
      </c>
      <c r="D825" t="s">
        <v>33</v>
      </c>
      <c r="E825" t="s">
        <v>581</v>
      </c>
    </row>
    <row r="826" spans="1:5" x14ac:dyDescent="0.25">
      <c r="A826" t="s">
        <v>30489</v>
      </c>
      <c r="B826" t="s">
        <v>20</v>
      </c>
      <c r="C826" t="s">
        <v>21</v>
      </c>
      <c r="D826" t="s">
        <v>33</v>
      </c>
      <c r="E826" t="s">
        <v>537</v>
      </c>
    </row>
    <row r="827" spans="1:5" x14ac:dyDescent="0.25">
      <c r="A827" t="s">
        <v>30490</v>
      </c>
      <c r="B827" t="s">
        <v>20</v>
      </c>
      <c r="C827" t="s">
        <v>21</v>
      </c>
      <c r="D827" t="s">
        <v>33</v>
      </c>
      <c r="E827" t="s">
        <v>537</v>
      </c>
    </row>
    <row r="828" spans="1:5" x14ac:dyDescent="0.25">
      <c r="A828" t="s">
        <v>30491</v>
      </c>
      <c r="B828" t="s">
        <v>20</v>
      </c>
      <c r="C828" t="s">
        <v>21</v>
      </c>
      <c r="D828" t="s">
        <v>33</v>
      </c>
      <c r="E828" t="s">
        <v>581</v>
      </c>
    </row>
    <row r="829" spans="1:5" x14ac:dyDescent="0.25">
      <c r="A829" t="s">
        <v>30492</v>
      </c>
      <c r="B829" t="s">
        <v>20</v>
      </c>
      <c r="C829" t="s">
        <v>21</v>
      </c>
      <c r="D829" t="s">
        <v>33</v>
      </c>
      <c r="E829" t="s">
        <v>537</v>
      </c>
    </row>
    <row r="830" spans="1:5" x14ac:dyDescent="0.25">
      <c r="A830" t="s">
        <v>30493</v>
      </c>
      <c r="B830" t="s">
        <v>20</v>
      </c>
      <c r="C830" t="s">
        <v>21</v>
      </c>
      <c r="D830" t="s">
        <v>33</v>
      </c>
      <c r="E830" t="s">
        <v>582</v>
      </c>
    </row>
    <row r="831" spans="1:5" x14ac:dyDescent="0.25">
      <c r="A831" t="s">
        <v>30494</v>
      </c>
      <c r="B831" t="s">
        <v>20</v>
      </c>
      <c r="C831" t="s">
        <v>21</v>
      </c>
      <c r="D831" t="s">
        <v>33</v>
      </c>
      <c r="E831" t="s">
        <v>537</v>
      </c>
    </row>
    <row r="832" spans="1:5" x14ac:dyDescent="0.25">
      <c r="A832" t="s">
        <v>30495</v>
      </c>
      <c r="B832" t="s">
        <v>20</v>
      </c>
      <c r="C832" t="s">
        <v>21</v>
      </c>
      <c r="D832" t="s">
        <v>33</v>
      </c>
      <c r="E832" t="s">
        <v>582</v>
      </c>
    </row>
    <row r="833" spans="1:5" x14ac:dyDescent="0.25">
      <c r="A833" t="s">
        <v>30496</v>
      </c>
      <c r="B833" t="s">
        <v>20</v>
      </c>
      <c r="C833" t="s">
        <v>21</v>
      </c>
      <c r="D833" t="s">
        <v>33</v>
      </c>
      <c r="E833" t="s">
        <v>582</v>
      </c>
    </row>
    <row r="834" spans="1:5" x14ac:dyDescent="0.25">
      <c r="A834" t="s">
        <v>30497</v>
      </c>
      <c r="B834" t="s">
        <v>20</v>
      </c>
      <c r="C834" t="s">
        <v>21</v>
      </c>
      <c r="D834" t="s">
        <v>33</v>
      </c>
      <c r="E834" t="s">
        <v>582</v>
      </c>
    </row>
    <row r="835" spans="1:5" x14ac:dyDescent="0.25">
      <c r="A835" t="s">
        <v>30498</v>
      </c>
      <c r="B835" t="s">
        <v>20</v>
      </c>
      <c r="C835" t="s">
        <v>21</v>
      </c>
      <c r="D835" t="s">
        <v>33</v>
      </c>
      <c r="E835" t="s">
        <v>581</v>
      </c>
    </row>
    <row r="836" spans="1:5" x14ac:dyDescent="0.25">
      <c r="A836" t="s">
        <v>30499</v>
      </c>
      <c r="B836" t="s">
        <v>20</v>
      </c>
      <c r="C836" t="s">
        <v>21</v>
      </c>
      <c r="D836" t="s">
        <v>33</v>
      </c>
      <c r="E836" t="s">
        <v>582</v>
      </c>
    </row>
    <row r="837" spans="1:5" x14ac:dyDescent="0.25">
      <c r="A837" t="s">
        <v>30500</v>
      </c>
      <c r="B837" t="s">
        <v>20</v>
      </c>
      <c r="C837" t="s">
        <v>21</v>
      </c>
      <c r="D837" t="s">
        <v>33</v>
      </c>
      <c r="E837" t="s">
        <v>581</v>
      </c>
    </row>
    <row r="838" spans="1:5" x14ac:dyDescent="0.25">
      <c r="A838" t="s">
        <v>30501</v>
      </c>
      <c r="B838" t="s">
        <v>20</v>
      </c>
      <c r="C838" t="s">
        <v>21</v>
      </c>
      <c r="D838" t="s">
        <v>33</v>
      </c>
      <c r="E838" t="s">
        <v>537</v>
      </c>
    </row>
    <row r="839" spans="1:5" x14ac:dyDescent="0.25">
      <c r="A839" t="s">
        <v>30502</v>
      </c>
      <c r="B839" t="s">
        <v>20</v>
      </c>
      <c r="C839" t="s">
        <v>21</v>
      </c>
      <c r="D839" t="s">
        <v>33</v>
      </c>
      <c r="E839" t="s">
        <v>537</v>
      </c>
    </row>
    <row r="840" spans="1:5" x14ac:dyDescent="0.25">
      <c r="A840" t="s">
        <v>30503</v>
      </c>
      <c r="B840" t="s">
        <v>20</v>
      </c>
      <c r="C840" t="s">
        <v>21</v>
      </c>
      <c r="D840" t="s">
        <v>33</v>
      </c>
      <c r="E840" t="s">
        <v>537</v>
      </c>
    </row>
    <row r="841" spans="1:5" x14ac:dyDescent="0.25">
      <c r="A841" t="s">
        <v>30504</v>
      </c>
      <c r="B841" t="s">
        <v>20</v>
      </c>
      <c r="C841" t="s">
        <v>21</v>
      </c>
      <c r="D841" t="s">
        <v>33</v>
      </c>
      <c r="E841" t="s">
        <v>537</v>
      </c>
    </row>
    <row r="842" spans="1:5" x14ac:dyDescent="0.25">
      <c r="A842" t="s">
        <v>30505</v>
      </c>
      <c r="B842" t="s">
        <v>20</v>
      </c>
      <c r="C842" t="s">
        <v>21</v>
      </c>
      <c r="D842" t="s">
        <v>33</v>
      </c>
      <c r="E842" t="s">
        <v>537</v>
      </c>
    </row>
    <row r="843" spans="1:5" x14ac:dyDescent="0.25">
      <c r="A843" t="s">
        <v>30506</v>
      </c>
      <c r="B843" t="s">
        <v>20</v>
      </c>
      <c r="C843" t="s">
        <v>21</v>
      </c>
      <c r="D843" t="s">
        <v>33</v>
      </c>
      <c r="E843" t="s">
        <v>581</v>
      </c>
    </row>
    <row r="844" spans="1:5" x14ac:dyDescent="0.25">
      <c r="A844" t="s">
        <v>30507</v>
      </c>
      <c r="B844" t="s">
        <v>20</v>
      </c>
      <c r="C844" t="s">
        <v>21</v>
      </c>
      <c r="D844" t="s">
        <v>33</v>
      </c>
      <c r="E844" t="s">
        <v>537</v>
      </c>
    </row>
    <row r="845" spans="1:5" x14ac:dyDescent="0.25">
      <c r="A845" t="s">
        <v>30508</v>
      </c>
      <c r="B845" t="s">
        <v>20</v>
      </c>
      <c r="C845" t="s">
        <v>21</v>
      </c>
      <c r="D845" t="s">
        <v>33</v>
      </c>
      <c r="E845" t="s">
        <v>537</v>
      </c>
    </row>
    <row r="846" spans="1:5" x14ac:dyDescent="0.25">
      <c r="A846" t="s">
        <v>30509</v>
      </c>
      <c r="B846" t="s">
        <v>20</v>
      </c>
      <c r="C846" t="s">
        <v>21</v>
      </c>
      <c r="D846" t="s">
        <v>33</v>
      </c>
      <c r="E846" t="s">
        <v>581</v>
      </c>
    </row>
    <row r="847" spans="1:5" x14ac:dyDescent="0.25">
      <c r="A847" t="s">
        <v>30510</v>
      </c>
      <c r="B847" t="s">
        <v>20</v>
      </c>
      <c r="C847" t="s">
        <v>21</v>
      </c>
      <c r="D847" t="s">
        <v>33</v>
      </c>
      <c r="E847" t="s">
        <v>582</v>
      </c>
    </row>
    <row r="848" spans="1:5" x14ac:dyDescent="0.25">
      <c r="A848" t="s">
        <v>30511</v>
      </c>
      <c r="B848" t="s">
        <v>20</v>
      </c>
      <c r="C848" t="s">
        <v>21</v>
      </c>
      <c r="D848" t="s">
        <v>33</v>
      </c>
      <c r="E848" t="s">
        <v>614</v>
      </c>
    </row>
    <row r="849" spans="1:5" x14ac:dyDescent="0.25">
      <c r="A849" t="s">
        <v>43964</v>
      </c>
      <c r="B849" t="s">
        <v>20</v>
      </c>
      <c r="C849" t="s">
        <v>21</v>
      </c>
      <c r="D849" t="s">
        <v>33</v>
      </c>
      <c r="E849" t="s">
        <v>581</v>
      </c>
    </row>
    <row r="850" spans="1:5" x14ac:dyDescent="0.25">
      <c r="A850" t="s">
        <v>30512</v>
      </c>
      <c r="B850" t="s">
        <v>20</v>
      </c>
      <c r="C850" t="s">
        <v>21</v>
      </c>
      <c r="D850" t="s">
        <v>33</v>
      </c>
      <c r="E850" t="s">
        <v>581</v>
      </c>
    </row>
    <row r="851" spans="1:5" x14ac:dyDescent="0.25">
      <c r="A851" t="s">
        <v>30513</v>
      </c>
      <c r="B851" t="s">
        <v>20</v>
      </c>
      <c r="C851" t="s">
        <v>21</v>
      </c>
      <c r="D851" t="s">
        <v>33</v>
      </c>
      <c r="E851" t="s">
        <v>582</v>
      </c>
    </row>
    <row r="852" spans="1:5" x14ac:dyDescent="0.25">
      <c r="A852" t="s">
        <v>30514</v>
      </c>
      <c r="B852" t="s">
        <v>20</v>
      </c>
      <c r="C852" t="s">
        <v>21</v>
      </c>
      <c r="D852" t="s">
        <v>33</v>
      </c>
      <c r="E852" t="s">
        <v>581</v>
      </c>
    </row>
    <row r="853" spans="1:5" x14ac:dyDescent="0.25">
      <c r="A853" t="s">
        <v>30515</v>
      </c>
      <c r="B853" t="s">
        <v>20</v>
      </c>
      <c r="C853" t="s">
        <v>21</v>
      </c>
      <c r="D853" t="s">
        <v>33</v>
      </c>
      <c r="E853" t="s">
        <v>582</v>
      </c>
    </row>
    <row r="854" spans="1:5" x14ac:dyDescent="0.25">
      <c r="A854" t="s">
        <v>30516</v>
      </c>
      <c r="B854" t="s">
        <v>20</v>
      </c>
      <c r="C854" t="s">
        <v>21</v>
      </c>
      <c r="D854" t="s">
        <v>33</v>
      </c>
      <c r="E854" t="s">
        <v>581</v>
      </c>
    </row>
    <row r="855" spans="1:5" x14ac:dyDescent="0.25">
      <c r="A855" t="s">
        <v>30517</v>
      </c>
      <c r="B855" t="s">
        <v>20</v>
      </c>
      <c r="C855" t="s">
        <v>21</v>
      </c>
      <c r="D855" t="s">
        <v>33</v>
      </c>
      <c r="E855" t="s">
        <v>582</v>
      </c>
    </row>
    <row r="856" spans="1:5" x14ac:dyDescent="0.25">
      <c r="A856" t="s">
        <v>30518</v>
      </c>
      <c r="B856" t="s">
        <v>20</v>
      </c>
      <c r="C856" t="s">
        <v>21</v>
      </c>
      <c r="D856" t="s">
        <v>33</v>
      </c>
      <c r="E856" t="s">
        <v>537</v>
      </c>
    </row>
    <row r="857" spans="1:5" x14ac:dyDescent="0.25">
      <c r="A857" t="s">
        <v>30519</v>
      </c>
      <c r="B857" t="s">
        <v>20</v>
      </c>
      <c r="C857" t="s">
        <v>21</v>
      </c>
      <c r="D857" t="s">
        <v>33</v>
      </c>
      <c r="E857" t="s">
        <v>582</v>
      </c>
    </row>
    <row r="858" spans="1:5" x14ac:dyDescent="0.25">
      <c r="A858" t="s">
        <v>30520</v>
      </c>
      <c r="B858" t="s">
        <v>20</v>
      </c>
      <c r="C858" t="s">
        <v>21</v>
      </c>
      <c r="D858" t="s">
        <v>33</v>
      </c>
      <c r="E858" t="s">
        <v>581</v>
      </c>
    </row>
    <row r="859" spans="1:5" x14ac:dyDescent="0.25">
      <c r="A859" t="s">
        <v>30521</v>
      </c>
      <c r="B859" t="s">
        <v>20</v>
      </c>
      <c r="C859" t="s">
        <v>21</v>
      </c>
      <c r="D859" t="s">
        <v>33</v>
      </c>
      <c r="E859" t="s">
        <v>581</v>
      </c>
    </row>
    <row r="860" spans="1:5" x14ac:dyDescent="0.25">
      <c r="A860" t="s">
        <v>30522</v>
      </c>
      <c r="B860" t="s">
        <v>20</v>
      </c>
      <c r="C860" t="s">
        <v>21</v>
      </c>
      <c r="D860" t="s">
        <v>33</v>
      </c>
      <c r="E860" t="s">
        <v>582</v>
      </c>
    </row>
    <row r="861" spans="1:5" x14ac:dyDescent="0.25">
      <c r="A861" t="s">
        <v>30523</v>
      </c>
      <c r="B861" t="s">
        <v>20</v>
      </c>
      <c r="C861" t="s">
        <v>21</v>
      </c>
      <c r="D861" t="s">
        <v>33</v>
      </c>
      <c r="E861" t="s">
        <v>537</v>
      </c>
    </row>
    <row r="862" spans="1:5" x14ac:dyDescent="0.25">
      <c r="A862" t="s">
        <v>30524</v>
      </c>
      <c r="B862" t="s">
        <v>20</v>
      </c>
      <c r="C862" t="s">
        <v>21</v>
      </c>
      <c r="D862" t="s">
        <v>33</v>
      </c>
      <c r="E862" t="s">
        <v>581</v>
      </c>
    </row>
    <row r="863" spans="1:5" x14ac:dyDescent="0.25">
      <c r="A863" t="s">
        <v>30525</v>
      </c>
      <c r="B863" t="s">
        <v>20</v>
      </c>
      <c r="C863" t="s">
        <v>21</v>
      </c>
      <c r="D863" t="s">
        <v>33</v>
      </c>
      <c r="E863" t="s">
        <v>537</v>
      </c>
    </row>
    <row r="864" spans="1:5" x14ac:dyDescent="0.25">
      <c r="A864" t="s">
        <v>30526</v>
      </c>
      <c r="B864" t="s">
        <v>20</v>
      </c>
      <c r="C864" t="s">
        <v>21</v>
      </c>
      <c r="D864" t="s">
        <v>33</v>
      </c>
      <c r="E864" t="s">
        <v>537</v>
      </c>
    </row>
    <row r="865" spans="1:5" x14ac:dyDescent="0.25">
      <c r="A865" t="s">
        <v>30527</v>
      </c>
      <c r="B865" t="s">
        <v>20</v>
      </c>
      <c r="C865" t="s">
        <v>21</v>
      </c>
      <c r="D865" t="s">
        <v>33</v>
      </c>
      <c r="E865" t="s">
        <v>537</v>
      </c>
    </row>
    <row r="866" spans="1:5" x14ac:dyDescent="0.25">
      <c r="A866" t="s">
        <v>30528</v>
      </c>
      <c r="B866" t="s">
        <v>20</v>
      </c>
      <c r="C866" t="s">
        <v>21</v>
      </c>
      <c r="D866" t="s">
        <v>33</v>
      </c>
      <c r="E866" t="s">
        <v>537</v>
      </c>
    </row>
    <row r="867" spans="1:5" x14ac:dyDescent="0.25">
      <c r="A867" t="s">
        <v>30529</v>
      </c>
      <c r="B867" t="s">
        <v>20</v>
      </c>
      <c r="C867" t="s">
        <v>21</v>
      </c>
      <c r="D867" t="s">
        <v>33</v>
      </c>
      <c r="E867" t="s">
        <v>537</v>
      </c>
    </row>
    <row r="868" spans="1:5" x14ac:dyDescent="0.25">
      <c r="A868" t="s">
        <v>30530</v>
      </c>
      <c r="B868" t="s">
        <v>20</v>
      </c>
      <c r="C868" t="s">
        <v>21</v>
      </c>
      <c r="D868" t="s">
        <v>33</v>
      </c>
      <c r="E868" t="s">
        <v>537</v>
      </c>
    </row>
    <row r="869" spans="1:5" x14ac:dyDescent="0.25">
      <c r="A869" t="s">
        <v>43965</v>
      </c>
      <c r="B869" t="s">
        <v>20</v>
      </c>
      <c r="C869" t="s">
        <v>21</v>
      </c>
      <c r="D869" t="s">
        <v>33</v>
      </c>
      <c r="E869" t="s">
        <v>537</v>
      </c>
    </row>
    <row r="870" spans="1:5" x14ac:dyDescent="0.25">
      <c r="A870" t="s">
        <v>30531</v>
      </c>
      <c r="B870" t="s">
        <v>20</v>
      </c>
      <c r="C870" t="s">
        <v>21</v>
      </c>
      <c r="D870" t="s">
        <v>33</v>
      </c>
      <c r="E870" t="s">
        <v>582</v>
      </c>
    </row>
    <row r="871" spans="1:5" x14ac:dyDescent="0.25">
      <c r="A871" t="s">
        <v>30532</v>
      </c>
      <c r="B871" t="s">
        <v>20</v>
      </c>
      <c r="C871" t="s">
        <v>21</v>
      </c>
      <c r="D871" t="s">
        <v>33</v>
      </c>
      <c r="E871" t="s">
        <v>537</v>
      </c>
    </row>
    <row r="872" spans="1:5" x14ac:dyDescent="0.25">
      <c r="A872" t="s">
        <v>30533</v>
      </c>
      <c r="B872" t="s">
        <v>20</v>
      </c>
      <c r="C872" t="s">
        <v>21</v>
      </c>
      <c r="D872" t="s">
        <v>33</v>
      </c>
      <c r="E872" t="s">
        <v>537</v>
      </c>
    </row>
    <row r="873" spans="1:5" x14ac:dyDescent="0.25">
      <c r="A873" t="s">
        <v>43966</v>
      </c>
      <c r="B873" t="s">
        <v>20</v>
      </c>
      <c r="C873" t="s">
        <v>21</v>
      </c>
      <c r="D873" t="s">
        <v>33</v>
      </c>
      <c r="E873" t="s">
        <v>537</v>
      </c>
    </row>
    <row r="874" spans="1:5" x14ac:dyDescent="0.25">
      <c r="A874" t="s">
        <v>30534</v>
      </c>
      <c r="B874" t="s">
        <v>20</v>
      </c>
      <c r="C874" t="s">
        <v>21</v>
      </c>
      <c r="D874" t="s">
        <v>33</v>
      </c>
      <c r="E874" t="s">
        <v>537</v>
      </c>
    </row>
    <row r="875" spans="1:5" x14ac:dyDescent="0.25">
      <c r="A875" t="s">
        <v>30535</v>
      </c>
      <c r="B875" t="s">
        <v>20</v>
      </c>
      <c r="C875" t="s">
        <v>21</v>
      </c>
      <c r="D875" t="s">
        <v>33</v>
      </c>
      <c r="E875" t="s">
        <v>582</v>
      </c>
    </row>
    <row r="876" spans="1:5" x14ac:dyDescent="0.25">
      <c r="A876" t="s">
        <v>30536</v>
      </c>
      <c r="B876" t="s">
        <v>20</v>
      </c>
      <c r="C876" t="s">
        <v>21</v>
      </c>
      <c r="D876" t="s">
        <v>33</v>
      </c>
      <c r="E876" t="s">
        <v>582</v>
      </c>
    </row>
    <row r="877" spans="1:5" x14ac:dyDescent="0.25">
      <c r="A877" t="s">
        <v>30537</v>
      </c>
      <c r="B877" t="s">
        <v>20</v>
      </c>
      <c r="C877" t="s">
        <v>21</v>
      </c>
      <c r="D877" t="s">
        <v>33</v>
      </c>
      <c r="E877" t="s">
        <v>537</v>
      </c>
    </row>
    <row r="878" spans="1:5" x14ac:dyDescent="0.25">
      <c r="A878" t="s">
        <v>30538</v>
      </c>
      <c r="B878" t="s">
        <v>20</v>
      </c>
      <c r="C878" t="s">
        <v>21</v>
      </c>
      <c r="D878" t="s">
        <v>33</v>
      </c>
      <c r="E878" t="s">
        <v>582</v>
      </c>
    </row>
    <row r="879" spans="1:5" x14ac:dyDescent="0.25">
      <c r="A879" t="s">
        <v>30539</v>
      </c>
      <c r="B879" t="s">
        <v>20</v>
      </c>
      <c r="C879" t="s">
        <v>21</v>
      </c>
      <c r="D879" t="s">
        <v>33</v>
      </c>
      <c r="E879" t="s">
        <v>537</v>
      </c>
    </row>
    <row r="880" spans="1:5" x14ac:dyDescent="0.25">
      <c r="A880" t="s">
        <v>30540</v>
      </c>
      <c r="B880" t="s">
        <v>20</v>
      </c>
      <c r="C880" t="s">
        <v>21</v>
      </c>
      <c r="D880" t="s">
        <v>33</v>
      </c>
      <c r="E880" t="s">
        <v>537</v>
      </c>
    </row>
    <row r="881" spans="1:5" x14ac:dyDescent="0.25">
      <c r="A881" t="s">
        <v>30541</v>
      </c>
      <c r="B881" t="s">
        <v>20</v>
      </c>
      <c r="C881" t="s">
        <v>21</v>
      </c>
      <c r="D881" t="s">
        <v>33</v>
      </c>
      <c r="E881" t="s">
        <v>537</v>
      </c>
    </row>
    <row r="882" spans="1:5" x14ac:dyDescent="0.25">
      <c r="A882" t="s">
        <v>30542</v>
      </c>
      <c r="B882" t="s">
        <v>20</v>
      </c>
      <c r="C882" t="s">
        <v>21</v>
      </c>
      <c r="D882" t="s">
        <v>33</v>
      </c>
      <c r="E882" t="s">
        <v>824</v>
      </c>
    </row>
    <row r="883" spans="1:5" x14ac:dyDescent="0.25">
      <c r="A883" t="s">
        <v>30543</v>
      </c>
      <c r="B883" t="s">
        <v>20</v>
      </c>
      <c r="C883" t="s">
        <v>21</v>
      </c>
      <c r="D883" t="s">
        <v>33</v>
      </c>
      <c r="E883" t="s">
        <v>537</v>
      </c>
    </row>
    <row r="884" spans="1:5" x14ac:dyDescent="0.25">
      <c r="A884" t="s">
        <v>30544</v>
      </c>
      <c r="B884" t="s">
        <v>20</v>
      </c>
      <c r="C884" t="s">
        <v>21</v>
      </c>
      <c r="D884" t="s">
        <v>33</v>
      </c>
      <c r="E884" t="s">
        <v>581</v>
      </c>
    </row>
    <row r="885" spans="1:5" x14ac:dyDescent="0.25">
      <c r="A885" t="s">
        <v>30545</v>
      </c>
      <c r="B885" t="s">
        <v>20</v>
      </c>
      <c r="C885" t="s">
        <v>21</v>
      </c>
      <c r="D885" t="s">
        <v>33</v>
      </c>
      <c r="E885" t="s">
        <v>537</v>
      </c>
    </row>
    <row r="886" spans="1:5" x14ac:dyDescent="0.25">
      <c r="A886" t="s">
        <v>30546</v>
      </c>
      <c r="B886" t="s">
        <v>20</v>
      </c>
      <c r="C886" t="s">
        <v>21</v>
      </c>
      <c r="D886" t="s">
        <v>33</v>
      </c>
      <c r="E886" t="s">
        <v>581</v>
      </c>
    </row>
    <row r="887" spans="1:5" x14ac:dyDescent="0.25">
      <c r="A887" t="s">
        <v>30547</v>
      </c>
      <c r="B887" t="s">
        <v>20</v>
      </c>
      <c r="C887" t="s">
        <v>21</v>
      </c>
      <c r="D887" t="s">
        <v>33</v>
      </c>
      <c r="E887" t="s">
        <v>582</v>
      </c>
    </row>
    <row r="888" spans="1:5" x14ac:dyDescent="0.25">
      <c r="A888" t="s">
        <v>30548</v>
      </c>
      <c r="B888" t="s">
        <v>20</v>
      </c>
      <c r="C888" t="s">
        <v>21</v>
      </c>
      <c r="D888" t="s">
        <v>33</v>
      </c>
      <c r="E888" t="s">
        <v>582</v>
      </c>
    </row>
    <row r="889" spans="1:5" x14ac:dyDescent="0.25">
      <c r="A889" t="s">
        <v>30549</v>
      </c>
      <c r="B889" t="s">
        <v>20</v>
      </c>
      <c r="C889" t="s">
        <v>21</v>
      </c>
      <c r="D889" t="s">
        <v>33</v>
      </c>
      <c r="E889" t="s">
        <v>582</v>
      </c>
    </row>
    <row r="890" spans="1:5" x14ac:dyDescent="0.25">
      <c r="A890" t="s">
        <v>30550</v>
      </c>
      <c r="B890" t="s">
        <v>20</v>
      </c>
      <c r="C890" t="s">
        <v>21</v>
      </c>
      <c r="D890" t="s">
        <v>33</v>
      </c>
      <c r="E890" t="s">
        <v>582</v>
      </c>
    </row>
    <row r="891" spans="1:5" x14ac:dyDescent="0.25">
      <c r="A891" t="s">
        <v>30551</v>
      </c>
      <c r="B891" t="s">
        <v>20</v>
      </c>
      <c r="C891" t="s">
        <v>21</v>
      </c>
      <c r="D891" t="s">
        <v>33</v>
      </c>
      <c r="E891" t="s">
        <v>537</v>
      </c>
    </row>
    <row r="892" spans="1:5" x14ac:dyDescent="0.25">
      <c r="A892" t="s">
        <v>30552</v>
      </c>
      <c r="B892" t="s">
        <v>20</v>
      </c>
      <c r="C892" t="s">
        <v>21</v>
      </c>
      <c r="D892" t="s">
        <v>33</v>
      </c>
      <c r="E892" t="s">
        <v>564</v>
      </c>
    </row>
    <row r="893" spans="1:5" x14ac:dyDescent="0.25">
      <c r="A893" t="s">
        <v>30553</v>
      </c>
      <c r="B893" t="s">
        <v>20</v>
      </c>
      <c r="C893" t="s">
        <v>21</v>
      </c>
      <c r="D893" t="s">
        <v>33</v>
      </c>
      <c r="E893" t="s">
        <v>582</v>
      </c>
    </row>
    <row r="894" spans="1:5" x14ac:dyDescent="0.25">
      <c r="A894" t="s">
        <v>30554</v>
      </c>
      <c r="B894" t="s">
        <v>20</v>
      </c>
      <c r="C894" t="s">
        <v>21</v>
      </c>
      <c r="D894" t="s">
        <v>33</v>
      </c>
      <c r="E894" t="s">
        <v>582</v>
      </c>
    </row>
    <row r="895" spans="1:5" x14ac:dyDescent="0.25">
      <c r="A895" t="s">
        <v>30555</v>
      </c>
      <c r="B895" t="s">
        <v>20</v>
      </c>
      <c r="C895" t="s">
        <v>21</v>
      </c>
      <c r="D895" t="s">
        <v>33</v>
      </c>
      <c r="E895" t="s">
        <v>537</v>
      </c>
    </row>
    <row r="896" spans="1:5" x14ac:dyDescent="0.25">
      <c r="A896" t="s">
        <v>30556</v>
      </c>
      <c r="B896" t="s">
        <v>20</v>
      </c>
      <c r="C896" t="s">
        <v>21</v>
      </c>
      <c r="D896" t="s">
        <v>33</v>
      </c>
      <c r="E896" t="s">
        <v>537</v>
      </c>
    </row>
    <row r="897" spans="1:5" x14ac:dyDescent="0.25">
      <c r="A897" t="s">
        <v>30557</v>
      </c>
      <c r="B897" t="s">
        <v>20</v>
      </c>
      <c r="C897" t="s">
        <v>21</v>
      </c>
      <c r="D897" t="s">
        <v>33</v>
      </c>
      <c r="E897" t="s">
        <v>537</v>
      </c>
    </row>
    <row r="898" spans="1:5" x14ac:dyDescent="0.25">
      <c r="A898" t="s">
        <v>30558</v>
      </c>
      <c r="B898" t="s">
        <v>20</v>
      </c>
      <c r="C898" t="s">
        <v>21</v>
      </c>
      <c r="D898" t="s">
        <v>33</v>
      </c>
      <c r="E898" t="s">
        <v>581</v>
      </c>
    </row>
    <row r="899" spans="1:5" x14ac:dyDescent="0.25">
      <c r="A899" t="s">
        <v>30559</v>
      </c>
      <c r="B899" t="s">
        <v>20</v>
      </c>
      <c r="C899" t="s">
        <v>21</v>
      </c>
      <c r="D899" t="s">
        <v>33</v>
      </c>
      <c r="E899" t="s">
        <v>582</v>
      </c>
    </row>
    <row r="900" spans="1:5" x14ac:dyDescent="0.25">
      <c r="A900" t="s">
        <v>30560</v>
      </c>
      <c r="B900" t="s">
        <v>20</v>
      </c>
      <c r="C900" t="s">
        <v>21</v>
      </c>
      <c r="D900" t="s">
        <v>33</v>
      </c>
      <c r="E900" t="s">
        <v>581</v>
      </c>
    </row>
    <row r="901" spans="1:5" x14ac:dyDescent="0.25">
      <c r="A901" t="s">
        <v>30561</v>
      </c>
      <c r="B901" t="s">
        <v>20</v>
      </c>
      <c r="C901" t="s">
        <v>21</v>
      </c>
      <c r="D901" t="s">
        <v>33</v>
      </c>
      <c r="E901" t="s">
        <v>582</v>
      </c>
    </row>
    <row r="902" spans="1:5" x14ac:dyDescent="0.25">
      <c r="A902" t="s">
        <v>30562</v>
      </c>
      <c r="B902" t="s">
        <v>20</v>
      </c>
      <c r="C902" t="s">
        <v>21</v>
      </c>
      <c r="D902" t="s">
        <v>33</v>
      </c>
      <c r="E902" t="s">
        <v>537</v>
      </c>
    </row>
    <row r="903" spans="1:5" x14ac:dyDescent="0.25">
      <c r="A903" t="s">
        <v>30563</v>
      </c>
      <c r="B903" t="s">
        <v>20</v>
      </c>
      <c r="C903" t="s">
        <v>21</v>
      </c>
      <c r="D903" t="s">
        <v>33</v>
      </c>
      <c r="E903" t="s">
        <v>537</v>
      </c>
    </row>
    <row r="904" spans="1:5" x14ac:dyDescent="0.25">
      <c r="A904" t="s">
        <v>30564</v>
      </c>
      <c r="B904" t="s">
        <v>20</v>
      </c>
      <c r="C904" t="s">
        <v>21</v>
      </c>
      <c r="D904" t="s">
        <v>33</v>
      </c>
      <c r="E904" t="s">
        <v>537</v>
      </c>
    </row>
    <row r="905" spans="1:5" x14ac:dyDescent="0.25">
      <c r="A905" t="s">
        <v>30565</v>
      </c>
      <c r="B905" t="s">
        <v>20</v>
      </c>
      <c r="C905" t="s">
        <v>21</v>
      </c>
      <c r="D905" t="s">
        <v>33</v>
      </c>
      <c r="E905" t="s">
        <v>582</v>
      </c>
    </row>
    <row r="906" spans="1:5" x14ac:dyDescent="0.25">
      <c r="A906" t="s">
        <v>30566</v>
      </c>
      <c r="B906" t="s">
        <v>20</v>
      </c>
      <c r="C906" t="s">
        <v>21</v>
      </c>
      <c r="D906" t="s">
        <v>69</v>
      </c>
      <c r="E906" t="s">
        <v>537</v>
      </c>
    </row>
    <row r="907" spans="1:5" x14ac:dyDescent="0.25">
      <c r="A907" t="s">
        <v>30567</v>
      </c>
      <c r="B907" t="s">
        <v>20</v>
      </c>
      <c r="C907" t="s">
        <v>21</v>
      </c>
      <c r="D907" t="s">
        <v>33</v>
      </c>
      <c r="E907" t="s">
        <v>581</v>
      </c>
    </row>
    <row r="908" spans="1:5" x14ac:dyDescent="0.25">
      <c r="A908" t="s">
        <v>30568</v>
      </c>
      <c r="B908" t="s">
        <v>20</v>
      </c>
      <c r="C908" t="s">
        <v>21</v>
      </c>
      <c r="D908" t="s">
        <v>33</v>
      </c>
      <c r="E908" t="s">
        <v>582</v>
      </c>
    </row>
    <row r="909" spans="1:5" x14ac:dyDescent="0.25">
      <c r="A909" t="s">
        <v>30569</v>
      </c>
      <c r="B909" t="s">
        <v>20</v>
      </c>
      <c r="C909" t="s">
        <v>21</v>
      </c>
      <c r="D909" t="s">
        <v>33</v>
      </c>
      <c r="E909" t="s">
        <v>582</v>
      </c>
    </row>
    <row r="910" spans="1:5" x14ac:dyDescent="0.25">
      <c r="A910" t="s">
        <v>30570</v>
      </c>
      <c r="B910" t="s">
        <v>20</v>
      </c>
      <c r="C910" t="s">
        <v>21</v>
      </c>
      <c r="D910" t="s">
        <v>69</v>
      </c>
      <c r="E910" t="s">
        <v>537</v>
      </c>
    </row>
    <row r="911" spans="1:5" x14ac:dyDescent="0.25">
      <c r="A911" t="s">
        <v>30571</v>
      </c>
      <c r="B911" t="s">
        <v>20</v>
      </c>
      <c r="C911" t="s">
        <v>21</v>
      </c>
      <c r="D911" t="s">
        <v>33</v>
      </c>
      <c r="E911" t="s">
        <v>581</v>
      </c>
    </row>
    <row r="912" spans="1:5" x14ac:dyDescent="0.25">
      <c r="A912" t="s">
        <v>30572</v>
      </c>
      <c r="B912" t="s">
        <v>20</v>
      </c>
      <c r="C912" t="s">
        <v>21</v>
      </c>
      <c r="D912" t="s">
        <v>33</v>
      </c>
      <c r="E912" t="s">
        <v>581</v>
      </c>
    </row>
    <row r="913" spans="1:5" x14ac:dyDescent="0.25">
      <c r="A913" t="s">
        <v>30573</v>
      </c>
      <c r="B913" t="s">
        <v>20</v>
      </c>
      <c r="C913" t="s">
        <v>21</v>
      </c>
      <c r="D913" t="s">
        <v>33</v>
      </c>
      <c r="E913" t="s">
        <v>582</v>
      </c>
    </row>
    <row r="914" spans="1:5" x14ac:dyDescent="0.25">
      <c r="A914" t="s">
        <v>30574</v>
      </c>
      <c r="B914" t="s">
        <v>20</v>
      </c>
      <c r="C914" t="s">
        <v>21</v>
      </c>
      <c r="D914" t="s">
        <v>33</v>
      </c>
      <c r="E914" t="s">
        <v>697</v>
      </c>
    </row>
    <row r="915" spans="1:5" x14ac:dyDescent="0.25">
      <c r="A915" t="s">
        <v>30575</v>
      </c>
      <c r="B915" t="s">
        <v>20</v>
      </c>
      <c r="C915" t="s">
        <v>21</v>
      </c>
      <c r="D915" t="s">
        <v>33</v>
      </c>
      <c r="E915" t="s">
        <v>537</v>
      </c>
    </row>
    <row r="916" spans="1:5" x14ac:dyDescent="0.25">
      <c r="A916" t="s">
        <v>30576</v>
      </c>
      <c r="B916" t="s">
        <v>20</v>
      </c>
      <c r="C916" t="s">
        <v>21</v>
      </c>
      <c r="D916" t="s">
        <v>33</v>
      </c>
      <c r="E916" t="s">
        <v>537</v>
      </c>
    </row>
    <row r="917" spans="1:5" x14ac:dyDescent="0.25">
      <c r="A917" t="s">
        <v>30577</v>
      </c>
      <c r="B917" t="s">
        <v>20</v>
      </c>
      <c r="C917" t="s">
        <v>21</v>
      </c>
      <c r="D917" t="s">
        <v>69</v>
      </c>
      <c r="E917" t="s">
        <v>537</v>
      </c>
    </row>
    <row r="918" spans="1:5" x14ac:dyDescent="0.25">
      <c r="A918" t="s">
        <v>30578</v>
      </c>
      <c r="B918" t="s">
        <v>20</v>
      </c>
      <c r="C918" t="s">
        <v>21</v>
      </c>
      <c r="D918" t="s">
        <v>33</v>
      </c>
      <c r="E918" t="s">
        <v>537</v>
      </c>
    </row>
    <row r="919" spans="1:5" x14ac:dyDescent="0.25">
      <c r="A919" t="s">
        <v>30579</v>
      </c>
      <c r="B919" t="s">
        <v>20</v>
      </c>
      <c r="C919" t="s">
        <v>21</v>
      </c>
      <c r="D919" t="s">
        <v>33</v>
      </c>
      <c r="E919" t="s">
        <v>581</v>
      </c>
    </row>
    <row r="920" spans="1:5" x14ac:dyDescent="0.25">
      <c r="A920" t="s">
        <v>30580</v>
      </c>
      <c r="B920" t="s">
        <v>20</v>
      </c>
      <c r="C920" t="s">
        <v>21</v>
      </c>
      <c r="D920" t="s">
        <v>33</v>
      </c>
      <c r="E920" t="s">
        <v>582</v>
      </c>
    </row>
    <row r="921" spans="1:5" x14ac:dyDescent="0.25">
      <c r="A921" t="s">
        <v>30581</v>
      </c>
      <c r="B921" t="s">
        <v>20</v>
      </c>
      <c r="C921" t="s">
        <v>21</v>
      </c>
      <c r="D921" t="s">
        <v>33</v>
      </c>
      <c r="E921" t="s">
        <v>582</v>
      </c>
    </row>
    <row r="922" spans="1:5" x14ac:dyDescent="0.25">
      <c r="A922" t="s">
        <v>30582</v>
      </c>
      <c r="B922" t="s">
        <v>20</v>
      </c>
      <c r="C922" t="s">
        <v>21</v>
      </c>
      <c r="D922" t="s">
        <v>33</v>
      </c>
      <c r="E922" t="s">
        <v>581</v>
      </c>
    </row>
    <row r="923" spans="1:5" x14ac:dyDescent="0.25">
      <c r="A923" t="s">
        <v>30583</v>
      </c>
      <c r="B923" t="s">
        <v>20</v>
      </c>
      <c r="C923" t="s">
        <v>21</v>
      </c>
      <c r="D923" t="s">
        <v>33</v>
      </c>
      <c r="E923" t="s">
        <v>537</v>
      </c>
    </row>
    <row r="924" spans="1:5" x14ac:dyDescent="0.25">
      <c r="A924" t="s">
        <v>30584</v>
      </c>
      <c r="B924" t="s">
        <v>20</v>
      </c>
      <c r="C924" t="s">
        <v>21</v>
      </c>
      <c r="D924" t="s">
        <v>33</v>
      </c>
      <c r="E924" t="s">
        <v>582</v>
      </c>
    </row>
    <row r="925" spans="1:5" x14ac:dyDescent="0.25">
      <c r="A925" t="s">
        <v>30585</v>
      </c>
      <c r="B925" t="s">
        <v>20</v>
      </c>
      <c r="C925" t="s">
        <v>21</v>
      </c>
      <c r="D925" t="s">
        <v>33</v>
      </c>
      <c r="E925" t="s">
        <v>582</v>
      </c>
    </row>
    <row r="926" spans="1:5" x14ac:dyDescent="0.25">
      <c r="A926" t="s">
        <v>30586</v>
      </c>
      <c r="B926" t="s">
        <v>20</v>
      </c>
      <c r="C926" t="s">
        <v>21</v>
      </c>
      <c r="D926" t="s">
        <v>33</v>
      </c>
      <c r="E926" t="s">
        <v>582</v>
      </c>
    </row>
    <row r="927" spans="1:5" x14ac:dyDescent="0.25">
      <c r="A927" t="s">
        <v>30587</v>
      </c>
      <c r="B927" t="s">
        <v>20</v>
      </c>
      <c r="C927" t="s">
        <v>21</v>
      </c>
      <c r="D927" t="s">
        <v>33</v>
      </c>
      <c r="E927" t="s">
        <v>604</v>
      </c>
    </row>
    <row r="928" spans="1:5" x14ac:dyDescent="0.25">
      <c r="A928" t="s">
        <v>30588</v>
      </c>
      <c r="B928" t="s">
        <v>20</v>
      </c>
      <c r="C928" t="s">
        <v>21</v>
      </c>
      <c r="D928" t="s">
        <v>33</v>
      </c>
      <c r="E928" t="s">
        <v>582</v>
      </c>
    </row>
    <row r="929" spans="1:5" x14ac:dyDescent="0.25">
      <c r="A929" t="s">
        <v>30589</v>
      </c>
      <c r="B929" t="s">
        <v>20</v>
      </c>
      <c r="C929" t="s">
        <v>21</v>
      </c>
      <c r="D929" t="s">
        <v>33</v>
      </c>
      <c r="E929" t="s">
        <v>581</v>
      </c>
    </row>
    <row r="930" spans="1:5" x14ac:dyDescent="0.25">
      <c r="A930" t="s">
        <v>30590</v>
      </c>
      <c r="B930" t="s">
        <v>20</v>
      </c>
      <c r="C930" t="s">
        <v>21</v>
      </c>
      <c r="D930" t="s">
        <v>33</v>
      </c>
      <c r="E930" t="s">
        <v>537</v>
      </c>
    </row>
    <row r="931" spans="1:5" x14ac:dyDescent="0.25">
      <c r="A931" t="s">
        <v>30591</v>
      </c>
      <c r="B931" t="s">
        <v>20</v>
      </c>
      <c r="C931" t="s">
        <v>21</v>
      </c>
      <c r="D931" t="s">
        <v>33</v>
      </c>
      <c r="E931" t="s">
        <v>537</v>
      </c>
    </row>
    <row r="932" spans="1:5" x14ac:dyDescent="0.25">
      <c r="A932" t="s">
        <v>30592</v>
      </c>
      <c r="B932" t="s">
        <v>20</v>
      </c>
      <c r="C932" t="s">
        <v>21</v>
      </c>
      <c r="D932" t="s">
        <v>33</v>
      </c>
      <c r="E932" t="s">
        <v>537</v>
      </c>
    </row>
    <row r="933" spans="1:5" x14ac:dyDescent="0.25">
      <c r="A933" t="s">
        <v>30593</v>
      </c>
      <c r="B933" t="s">
        <v>20</v>
      </c>
      <c r="C933" t="s">
        <v>21</v>
      </c>
      <c r="D933" t="s">
        <v>33</v>
      </c>
      <c r="E933" t="s">
        <v>537</v>
      </c>
    </row>
    <row r="934" spans="1:5" x14ac:dyDescent="0.25">
      <c r="A934" t="s">
        <v>30594</v>
      </c>
      <c r="B934" t="s">
        <v>20</v>
      </c>
      <c r="C934" t="s">
        <v>21</v>
      </c>
      <c r="D934" t="s">
        <v>33</v>
      </c>
      <c r="E934" t="s">
        <v>581</v>
      </c>
    </row>
    <row r="935" spans="1:5" x14ac:dyDescent="0.25">
      <c r="A935" t="s">
        <v>30595</v>
      </c>
      <c r="B935" t="s">
        <v>20</v>
      </c>
      <c r="C935" t="s">
        <v>21</v>
      </c>
      <c r="D935" t="s">
        <v>33</v>
      </c>
      <c r="E935" t="s">
        <v>582</v>
      </c>
    </row>
    <row r="936" spans="1:5" x14ac:dyDescent="0.25">
      <c r="A936" t="s">
        <v>30596</v>
      </c>
      <c r="B936" t="s">
        <v>20</v>
      </c>
      <c r="C936" t="s">
        <v>21</v>
      </c>
      <c r="D936" t="s">
        <v>33</v>
      </c>
      <c r="E936" t="s">
        <v>581</v>
      </c>
    </row>
    <row r="937" spans="1:5" x14ac:dyDescent="0.25">
      <c r="A937" t="s">
        <v>30597</v>
      </c>
      <c r="B937" t="s">
        <v>20</v>
      </c>
      <c r="C937" t="s">
        <v>21</v>
      </c>
      <c r="D937" t="s">
        <v>33</v>
      </c>
      <c r="E937" t="s">
        <v>582</v>
      </c>
    </row>
    <row r="938" spans="1:5" x14ac:dyDescent="0.25">
      <c r="A938" t="s">
        <v>30598</v>
      </c>
      <c r="B938" t="s">
        <v>20</v>
      </c>
      <c r="C938" t="s">
        <v>21</v>
      </c>
      <c r="D938" t="s">
        <v>69</v>
      </c>
      <c r="E938" t="s">
        <v>537</v>
      </c>
    </row>
    <row r="939" spans="1:5" x14ac:dyDescent="0.25">
      <c r="A939" t="s">
        <v>30599</v>
      </c>
      <c r="B939" t="s">
        <v>20</v>
      </c>
      <c r="C939" t="s">
        <v>21</v>
      </c>
      <c r="D939" t="s">
        <v>33</v>
      </c>
      <c r="E939" t="s">
        <v>581</v>
      </c>
    </row>
    <row r="940" spans="1:5" x14ac:dyDescent="0.25">
      <c r="A940" t="s">
        <v>30600</v>
      </c>
      <c r="B940" t="s">
        <v>20</v>
      </c>
      <c r="C940" t="s">
        <v>21</v>
      </c>
      <c r="D940" t="s">
        <v>33</v>
      </c>
      <c r="E940" t="s">
        <v>581</v>
      </c>
    </row>
    <row r="941" spans="1:5" x14ac:dyDescent="0.25">
      <c r="A941" t="s">
        <v>30601</v>
      </c>
      <c r="B941" t="s">
        <v>20</v>
      </c>
      <c r="C941" t="s">
        <v>21</v>
      </c>
      <c r="D941" t="s">
        <v>33</v>
      </c>
      <c r="E941" t="s">
        <v>537</v>
      </c>
    </row>
    <row r="942" spans="1:5" x14ac:dyDescent="0.25">
      <c r="A942" t="s">
        <v>30602</v>
      </c>
      <c r="B942" t="s">
        <v>20</v>
      </c>
      <c r="C942" t="s">
        <v>21</v>
      </c>
      <c r="D942" t="s">
        <v>33</v>
      </c>
      <c r="E942" t="s">
        <v>581</v>
      </c>
    </row>
    <row r="943" spans="1:5" x14ac:dyDescent="0.25">
      <c r="A943" t="s">
        <v>30603</v>
      </c>
      <c r="B943" t="s">
        <v>20</v>
      </c>
      <c r="C943" t="s">
        <v>21</v>
      </c>
      <c r="D943" t="s">
        <v>33</v>
      </c>
      <c r="E943" t="s">
        <v>537</v>
      </c>
    </row>
    <row r="944" spans="1:5" x14ac:dyDescent="0.25">
      <c r="A944" t="s">
        <v>30604</v>
      </c>
      <c r="B944" t="s">
        <v>20</v>
      </c>
      <c r="C944" t="s">
        <v>21</v>
      </c>
      <c r="D944" t="s">
        <v>33</v>
      </c>
      <c r="E944" t="s">
        <v>537</v>
      </c>
    </row>
    <row r="945" spans="1:5" x14ac:dyDescent="0.25">
      <c r="A945" t="s">
        <v>30605</v>
      </c>
      <c r="B945" t="s">
        <v>20</v>
      </c>
      <c r="C945" t="s">
        <v>21</v>
      </c>
      <c r="D945" t="s">
        <v>33</v>
      </c>
      <c r="E945" t="s">
        <v>581</v>
      </c>
    </row>
    <row r="946" spans="1:5" x14ac:dyDescent="0.25">
      <c r="A946" t="s">
        <v>30606</v>
      </c>
      <c r="B946" t="s">
        <v>20</v>
      </c>
      <c r="C946" t="s">
        <v>21</v>
      </c>
      <c r="D946" t="s">
        <v>33</v>
      </c>
      <c r="E946" t="s">
        <v>582</v>
      </c>
    </row>
    <row r="947" spans="1:5" x14ac:dyDescent="0.25">
      <c r="A947" t="s">
        <v>30607</v>
      </c>
      <c r="B947" t="s">
        <v>20</v>
      </c>
      <c r="C947" t="s">
        <v>21</v>
      </c>
      <c r="D947" t="s">
        <v>33</v>
      </c>
      <c r="E947" t="s">
        <v>537</v>
      </c>
    </row>
    <row r="948" spans="1:5" x14ac:dyDescent="0.25">
      <c r="A948" t="s">
        <v>30608</v>
      </c>
      <c r="B948" t="s">
        <v>20</v>
      </c>
      <c r="C948" t="s">
        <v>21</v>
      </c>
      <c r="D948" t="s">
        <v>33</v>
      </c>
      <c r="E948" t="s">
        <v>581</v>
      </c>
    </row>
    <row r="949" spans="1:5" x14ac:dyDescent="0.25">
      <c r="A949" t="s">
        <v>30609</v>
      </c>
      <c r="B949" t="s">
        <v>20</v>
      </c>
      <c r="C949" t="s">
        <v>21</v>
      </c>
      <c r="D949" t="s">
        <v>33</v>
      </c>
      <c r="E949" t="s">
        <v>537</v>
      </c>
    </row>
    <row r="950" spans="1:5" x14ac:dyDescent="0.25">
      <c r="A950" t="s">
        <v>30610</v>
      </c>
      <c r="B950" t="s">
        <v>20</v>
      </c>
      <c r="C950" t="s">
        <v>21</v>
      </c>
      <c r="D950" t="s">
        <v>33</v>
      </c>
      <c r="E950" t="s">
        <v>581</v>
      </c>
    </row>
    <row r="951" spans="1:5" x14ac:dyDescent="0.25">
      <c r="A951" t="s">
        <v>43967</v>
      </c>
      <c r="B951" t="s">
        <v>20</v>
      </c>
      <c r="C951" t="s">
        <v>21</v>
      </c>
      <c r="D951" t="s">
        <v>33</v>
      </c>
      <c r="E951" t="s">
        <v>582</v>
      </c>
    </row>
    <row r="952" spans="1:5" x14ac:dyDescent="0.25">
      <c r="A952" t="s">
        <v>30611</v>
      </c>
      <c r="B952" t="s">
        <v>20</v>
      </c>
      <c r="C952" t="s">
        <v>21</v>
      </c>
      <c r="D952" t="s">
        <v>33</v>
      </c>
      <c r="E952" t="s">
        <v>581</v>
      </c>
    </row>
    <row r="953" spans="1:5" x14ac:dyDescent="0.25">
      <c r="A953" t="s">
        <v>30612</v>
      </c>
      <c r="B953" t="s">
        <v>20</v>
      </c>
      <c r="C953" t="s">
        <v>21</v>
      </c>
      <c r="D953" t="s">
        <v>33</v>
      </c>
      <c r="E953" t="s">
        <v>581</v>
      </c>
    </row>
    <row r="954" spans="1:5" x14ac:dyDescent="0.25">
      <c r="A954" t="s">
        <v>30613</v>
      </c>
      <c r="B954" t="s">
        <v>20</v>
      </c>
      <c r="C954" t="s">
        <v>21</v>
      </c>
      <c r="D954" t="s">
        <v>33</v>
      </c>
      <c r="E954" t="s">
        <v>582</v>
      </c>
    </row>
    <row r="955" spans="1:5" x14ac:dyDescent="0.25">
      <c r="A955" t="s">
        <v>30614</v>
      </c>
      <c r="B955" t="s">
        <v>20</v>
      </c>
      <c r="C955" t="s">
        <v>21</v>
      </c>
      <c r="D955" t="s">
        <v>33</v>
      </c>
      <c r="E955" t="s">
        <v>582</v>
      </c>
    </row>
    <row r="956" spans="1:5" x14ac:dyDescent="0.25">
      <c r="A956" t="s">
        <v>30615</v>
      </c>
      <c r="B956" t="s">
        <v>20</v>
      </c>
      <c r="C956" t="s">
        <v>21</v>
      </c>
      <c r="D956" t="s">
        <v>33</v>
      </c>
      <c r="E956" t="s">
        <v>582</v>
      </c>
    </row>
    <row r="957" spans="1:5" x14ac:dyDescent="0.25">
      <c r="A957" t="s">
        <v>30616</v>
      </c>
      <c r="B957" t="s">
        <v>20</v>
      </c>
      <c r="C957" t="s">
        <v>21</v>
      </c>
      <c r="D957" t="s">
        <v>33</v>
      </c>
      <c r="E957" t="s">
        <v>537</v>
      </c>
    </row>
    <row r="958" spans="1:5" x14ac:dyDescent="0.25">
      <c r="A958" t="s">
        <v>30617</v>
      </c>
      <c r="B958" t="s">
        <v>20</v>
      </c>
      <c r="C958" t="s">
        <v>21</v>
      </c>
      <c r="D958" t="s">
        <v>33</v>
      </c>
      <c r="E958" t="s">
        <v>582</v>
      </c>
    </row>
    <row r="959" spans="1:5" x14ac:dyDescent="0.25">
      <c r="A959" t="s">
        <v>30618</v>
      </c>
      <c r="B959" t="s">
        <v>20</v>
      </c>
      <c r="C959" t="s">
        <v>21</v>
      </c>
      <c r="D959" t="s">
        <v>33</v>
      </c>
      <c r="E959" t="s">
        <v>537</v>
      </c>
    </row>
    <row r="960" spans="1:5" x14ac:dyDescent="0.25">
      <c r="A960" t="s">
        <v>30619</v>
      </c>
      <c r="B960" t="s">
        <v>20</v>
      </c>
      <c r="C960" t="s">
        <v>21</v>
      </c>
      <c r="D960" t="s">
        <v>33</v>
      </c>
      <c r="E960" t="s">
        <v>582</v>
      </c>
    </row>
    <row r="961" spans="1:5" x14ac:dyDescent="0.25">
      <c r="A961" t="s">
        <v>30620</v>
      </c>
      <c r="B961" t="s">
        <v>20</v>
      </c>
      <c r="C961" t="s">
        <v>21</v>
      </c>
      <c r="D961" t="s">
        <v>33</v>
      </c>
      <c r="E961" t="s">
        <v>582</v>
      </c>
    </row>
    <row r="962" spans="1:5" x14ac:dyDescent="0.25">
      <c r="A962" t="s">
        <v>30621</v>
      </c>
      <c r="B962" t="s">
        <v>20</v>
      </c>
      <c r="C962" t="s">
        <v>21</v>
      </c>
      <c r="D962" t="s">
        <v>33</v>
      </c>
      <c r="E962" t="s">
        <v>582</v>
      </c>
    </row>
    <row r="963" spans="1:5" x14ac:dyDescent="0.25">
      <c r="A963" t="s">
        <v>30622</v>
      </c>
      <c r="B963" t="s">
        <v>20</v>
      </c>
      <c r="C963" t="s">
        <v>21</v>
      </c>
      <c r="D963" t="s">
        <v>33</v>
      </c>
      <c r="E963" t="s">
        <v>582</v>
      </c>
    </row>
    <row r="964" spans="1:5" x14ac:dyDescent="0.25">
      <c r="A964" t="s">
        <v>30623</v>
      </c>
      <c r="B964" t="s">
        <v>20</v>
      </c>
      <c r="C964" t="s">
        <v>21</v>
      </c>
      <c r="D964" t="s">
        <v>33</v>
      </c>
      <c r="E964" t="s">
        <v>582</v>
      </c>
    </row>
    <row r="965" spans="1:5" x14ac:dyDescent="0.25">
      <c r="A965" t="s">
        <v>30624</v>
      </c>
      <c r="B965" t="s">
        <v>20</v>
      </c>
      <c r="C965" t="s">
        <v>21</v>
      </c>
      <c r="D965" t="s">
        <v>33</v>
      </c>
      <c r="E965" t="s">
        <v>537</v>
      </c>
    </row>
    <row r="966" spans="1:5" x14ac:dyDescent="0.25">
      <c r="A966" t="s">
        <v>30625</v>
      </c>
      <c r="B966" t="s">
        <v>20</v>
      </c>
      <c r="C966" t="s">
        <v>21</v>
      </c>
      <c r="D966" t="s">
        <v>33</v>
      </c>
      <c r="E966" t="s">
        <v>582</v>
      </c>
    </row>
    <row r="967" spans="1:5" x14ac:dyDescent="0.25">
      <c r="A967" t="s">
        <v>30626</v>
      </c>
      <c r="B967" t="s">
        <v>20</v>
      </c>
      <c r="C967" t="s">
        <v>21</v>
      </c>
      <c r="D967" t="s">
        <v>33</v>
      </c>
      <c r="E967" t="s">
        <v>581</v>
      </c>
    </row>
    <row r="968" spans="1:5" x14ac:dyDescent="0.25">
      <c r="A968" t="s">
        <v>30627</v>
      </c>
      <c r="B968" t="s">
        <v>20</v>
      </c>
      <c r="C968" t="s">
        <v>21</v>
      </c>
      <c r="D968" t="s">
        <v>33</v>
      </c>
      <c r="E968" t="s">
        <v>582</v>
      </c>
    </row>
    <row r="969" spans="1:5" x14ac:dyDescent="0.25">
      <c r="A969" t="s">
        <v>30628</v>
      </c>
      <c r="B969" t="s">
        <v>20</v>
      </c>
      <c r="C969" t="s">
        <v>21</v>
      </c>
      <c r="D969" t="s">
        <v>33</v>
      </c>
      <c r="E969" t="s">
        <v>582</v>
      </c>
    </row>
    <row r="970" spans="1:5" x14ac:dyDescent="0.25">
      <c r="A970" t="s">
        <v>30629</v>
      </c>
      <c r="B970" t="s">
        <v>20</v>
      </c>
      <c r="C970" t="s">
        <v>21</v>
      </c>
      <c r="D970" t="s">
        <v>33</v>
      </c>
      <c r="E970" t="s">
        <v>582</v>
      </c>
    </row>
    <row r="971" spans="1:5" x14ac:dyDescent="0.25">
      <c r="A971" t="s">
        <v>30630</v>
      </c>
      <c r="B971" t="s">
        <v>20</v>
      </c>
      <c r="C971" t="s">
        <v>21</v>
      </c>
      <c r="D971" t="s">
        <v>33</v>
      </c>
      <c r="E971" t="s">
        <v>581</v>
      </c>
    </row>
    <row r="972" spans="1:5" x14ac:dyDescent="0.25">
      <c r="A972" t="s">
        <v>30631</v>
      </c>
      <c r="B972" t="s">
        <v>20</v>
      </c>
      <c r="C972" t="s">
        <v>21</v>
      </c>
      <c r="D972" t="s">
        <v>33</v>
      </c>
      <c r="E972" t="s">
        <v>582</v>
      </c>
    </row>
    <row r="973" spans="1:5" x14ac:dyDescent="0.25">
      <c r="A973" t="s">
        <v>30632</v>
      </c>
      <c r="B973" t="s">
        <v>20</v>
      </c>
      <c r="C973" t="s">
        <v>21</v>
      </c>
      <c r="D973" t="s">
        <v>33</v>
      </c>
      <c r="E973" t="s">
        <v>537</v>
      </c>
    </row>
    <row r="974" spans="1:5" x14ac:dyDescent="0.25">
      <c r="A974" t="s">
        <v>30633</v>
      </c>
      <c r="B974" t="s">
        <v>20</v>
      </c>
      <c r="C974" t="s">
        <v>21</v>
      </c>
      <c r="D974" t="s">
        <v>33</v>
      </c>
      <c r="E974" t="s">
        <v>582</v>
      </c>
    </row>
    <row r="975" spans="1:5" x14ac:dyDescent="0.25">
      <c r="A975" t="s">
        <v>30634</v>
      </c>
      <c r="B975" t="s">
        <v>20</v>
      </c>
      <c r="C975" t="s">
        <v>21</v>
      </c>
      <c r="D975" t="s">
        <v>33</v>
      </c>
      <c r="E975" t="s">
        <v>581</v>
      </c>
    </row>
    <row r="976" spans="1:5" x14ac:dyDescent="0.25">
      <c r="A976" t="s">
        <v>30635</v>
      </c>
      <c r="B976" t="s">
        <v>20</v>
      </c>
      <c r="C976" t="s">
        <v>21</v>
      </c>
      <c r="D976" t="s">
        <v>33</v>
      </c>
      <c r="E976" t="s">
        <v>582</v>
      </c>
    </row>
    <row r="977" spans="1:5" x14ac:dyDescent="0.25">
      <c r="A977" t="s">
        <v>30636</v>
      </c>
      <c r="B977" t="s">
        <v>20</v>
      </c>
      <c r="C977" t="s">
        <v>21</v>
      </c>
      <c r="D977" t="s">
        <v>33</v>
      </c>
      <c r="E977" t="s">
        <v>537</v>
      </c>
    </row>
    <row r="978" spans="1:5" x14ac:dyDescent="0.25">
      <c r="A978" t="s">
        <v>30637</v>
      </c>
      <c r="B978" t="s">
        <v>20</v>
      </c>
      <c r="C978" t="s">
        <v>21</v>
      </c>
      <c r="D978" t="s">
        <v>69</v>
      </c>
      <c r="E978" t="s">
        <v>537</v>
      </c>
    </row>
    <row r="979" spans="1:5" x14ac:dyDescent="0.25">
      <c r="A979" t="s">
        <v>30638</v>
      </c>
      <c r="B979" t="s">
        <v>20</v>
      </c>
      <c r="C979" t="s">
        <v>21</v>
      </c>
      <c r="D979" t="s">
        <v>33</v>
      </c>
      <c r="E979" t="s">
        <v>581</v>
      </c>
    </row>
    <row r="980" spans="1:5" x14ac:dyDescent="0.25">
      <c r="A980" t="s">
        <v>30639</v>
      </c>
      <c r="B980" t="s">
        <v>20</v>
      </c>
      <c r="C980" t="s">
        <v>21</v>
      </c>
      <c r="D980" t="s">
        <v>33</v>
      </c>
      <c r="E980" t="s">
        <v>582</v>
      </c>
    </row>
    <row r="981" spans="1:5" x14ac:dyDescent="0.25">
      <c r="A981" t="s">
        <v>30640</v>
      </c>
      <c r="B981" t="s">
        <v>20</v>
      </c>
      <c r="C981" t="s">
        <v>21</v>
      </c>
      <c r="D981" t="s">
        <v>33</v>
      </c>
      <c r="E981" t="s">
        <v>582</v>
      </c>
    </row>
    <row r="982" spans="1:5" x14ac:dyDescent="0.25">
      <c r="A982" t="s">
        <v>30641</v>
      </c>
      <c r="B982" t="s">
        <v>20</v>
      </c>
      <c r="C982" t="s">
        <v>21</v>
      </c>
      <c r="D982" t="s">
        <v>33</v>
      </c>
      <c r="E982" t="s">
        <v>582</v>
      </c>
    </row>
    <row r="983" spans="1:5" x14ac:dyDescent="0.25">
      <c r="A983" t="s">
        <v>30642</v>
      </c>
      <c r="B983" t="s">
        <v>20</v>
      </c>
      <c r="C983" t="s">
        <v>21</v>
      </c>
      <c r="D983" t="s">
        <v>33</v>
      </c>
      <c r="E983" t="s">
        <v>582</v>
      </c>
    </row>
    <row r="984" spans="1:5" x14ac:dyDescent="0.25">
      <c r="A984" t="s">
        <v>43968</v>
      </c>
      <c r="B984" t="s">
        <v>20</v>
      </c>
      <c r="C984" t="s">
        <v>21</v>
      </c>
      <c r="D984" t="s">
        <v>33</v>
      </c>
      <c r="E984" t="s">
        <v>582</v>
      </c>
    </row>
    <row r="985" spans="1:5" x14ac:dyDescent="0.25">
      <c r="A985" t="s">
        <v>30643</v>
      </c>
      <c r="B985" t="s">
        <v>20</v>
      </c>
      <c r="C985" t="s">
        <v>21</v>
      </c>
      <c r="D985" t="s">
        <v>33</v>
      </c>
      <c r="E985" t="s">
        <v>582</v>
      </c>
    </row>
    <row r="986" spans="1:5" x14ac:dyDescent="0.25">
      <c r="A986" t="s">
        <v>30644</v>
      </c>
      <c r="B986" t="s">
        <v>20</v>
      </c>
      <c r="C986" t="s">
        <v>21</v>
      </c>
      <c r="D986" t="s">
        <v>33</v>
      </c>
      <c r="E986" t="s">
        <v>582</v>
      </c>
    </row>
    <row r="987" spans="1:5" x14ac:dyDescent="0.25">
      <c r="A987" t="s">
        <v>30645</v>
      </c>
      <c r="B987" t="s">
        <v>20</v>
      </c>
      <c r="C987" t="s">
        <v>21</v>
      </c>
      <c r="D987" t="s">
        <v>33</v>
      </c>
      <c r="E987" t="s">
        <v>582</v>
      </c>
    </row>
    <row r="988" spans="1:5" x14ac:dyDescent="0.25">
      <c r="A988" t="s">
        <v>30646</v>
      </c>
      <c r="B988" t="s">
        <v>20</v>
      </c>
      <c r="C988" t="s">
        <v>21</v>
      </c>
      <c r="D988" t="s">
        <v>33</v>
      </c>
      <c r="E988" t="s">
        <v>581</v>
      </c>
    </row>
    <row r="989" spans="1:5" x14ac:dyDescent="0.25">
      <c r="A989" t="s">
        <v>30647</v>
      </c>
      <c r="B989" t="s">
        <v>20</v>
      </c>
      <c r="C989" t="s">
        <v>21</v>
      </c>
      <c r="D989" t="s">
        <v>33</v>
      </c>
      <c r="E989" t="s">
        <v>537</v>
      </c>
    </row>
    <row r="990" spans="1:5" x14ac:dyDescent="0.25">
      <c r="A990" t="s">
        <v>30648</v>
      </c>
      <c r="B990" t="s">
        <v>20</v>
      </c>
      <c r="C990" t="s">
        <v>21</v>
      </c>
      <c r="D990" t="s">
        <v>33</v>
      </c>
      <c r="E990" t="s">
        <v>582</v>
      </c>
    </row>
    <row r="991" spans="1:5" x14ac:dyDescent="0.25">
      <c r="A991" t="s">
        <v>30649</v>
      </c>
      <c r="B991" t="s">
        <v>20</v>
      </c>
      <c r="C991" t="s">
        <v>21</v>
      </c>
      <c r="D991" t="s">
        <v>33</v>
      </c>
      <c r="E991" t="s">
        <v>582</v>
      </c>
    </row>
    <row r="992" spans="1:5" x14ac:dyDescent="0.25">
      <c r="A992" t="s">
        <v>30650</v>
      </c>
      <c r="B992" t="s">
        <v>20</v>
      </c>
      <c r="C992" t="s">
        <v>21</v>
      </c>
      <c r="D992" t="s">
        <v>33</v>
      </c>
      <c r="E992" t="s">
        <v>559</v>
      </c>
    </row>
    <row r="993" spans="1:5" x14ac:dyDescent="0.25">
      <c r="A993" t="s">
        <v>30651</v>
      </c>
      <c r="B993" t="s">
        <v>20</v>
      </c>
      <c r="C993" t="s">
        <v>21</v>
      </c>
      <c r="D993" t="s">
        <v>33</v>
      </c>
      <c r="E993" t="s">
        <v>582</v>
      </c>
    </row>
    <row r="994" spans="1:5" x14ac:dyDescent="0.25">
      <c r="A994" t="s">
        <v>30652</v>
      </c>
      <c r="B994" t="s">
        <v>20</v>
      </c>
      <c r="C994" t="s">
        <v>21</v>
      </c>
      <c r="D994" t="s">
        <v>33</v>
      </c>
      <c r="E994" t="s">
        <v>582</v>
      </c>
    </row>
    <row r="995" spans="1:5" x14ac:dyDescent="0.25">
      <c r="A995" t="s">
        <v>30653</v>
      </c>
      <c r="B995" t="s">
        <v>20</v>
      </c>
      <c r="C995" t="s">
        <v>21</v>
      </c>
      <c r="D995" t="s">
        <v>33</v>
      </c>
      <c r="E995" t="s">
        <v>582</v>
      </c>
    </row>
    <row r="996" spans="1:5" x14ac:dyDescent="0.25">
      <c r="A996" t="s">
        <v>30654</v>
      </c>
      <c r="B996" t="s">
        <v>20</v>
      </c>
      <c r="C996" t="s">
        <v>21</v>
      </c>
      <c r="D996" t="s">
        <v>65</v>
      </c>
      <c r="E996" t="s">
        <v>537</v>
      </c>
    </row>
    <row r="997" spans="1:5" x14ac:dyDescent="0.25">
      <c r="A997" t="s">
        <v>30655</v>
      </c>
      <c r="B997" t="s">
        <v>20</v>
      </c>
      <c r="C997" t="s">
        <v>21</v>
      </c>
      <c r="D997" t="s">
        <v>65</v>
      </c>
      <c r="E997" t="s">
        <v>537</v>
      </c>
    </row>
    <row r="998" spans="1:5" x14ac:dyDescent="0.25">
      <c r="A998" t="s">
        <v>30656</v>
      </c>
      <c r="B998" t="s">
        <v>20</v>
      </c>
      <c r="C998" t="s">
        <v>21</v>
      </c>
      <c r="D998" t="s">
        <v>65</v>
      </c>
      <c r="E998" t="s">
        <v>537</v>
      </c>
    </row>
    <row r="999" spans="1:5" x14ac:dyDescent="0.25">
      <c r="A999" t="s">
        <v>30657</v>
      </c>
      <c r="B999" t="s">
        <v>20</v>
      </c>
      <c r="C999" t="s">
        <v>21</v>
      </c>
      <c r="D999" t="s">
        <v>65</v>
      </c>
      <c r="E999" t="s">
        <v>537</v>
      </c>
    </row>
    <row r="1000" spans="1:5" x14ac:dyDescent="0.25">
      <c r="A1000" t="s">
        <v>30658</v>
      </c>
      <c r="B1000" t="s">
        <v>20</v>
      </c>
      <c r="C1000" t="s">
        <v>21</v>
      </c>
      <c r="D1000" t="s">
        <v>65</v>
      </c>
      <c r="E1000" t="s">
        <v>537</v>
      </c>
    </row>
    <row r="1001" spans="1:5" x14ac:dyDescent="0.25">
      <c r="A1001" t="s">
        <v>30659</v>
      </c>
      <c r="B1001" t="s">
        <v>20</v>
      </c>
      <c r="C1001" t="s">
        <v>21</v>
      </c>
      <c r="D1001" t="s">
        <v>33</v>
      </c>
      <c r="E1001" t="s">
        <v>537</v>
      </c>
    </row>
    <row r="1002" spans="1:5" x14ac:dyDescent="0.25">
      <c r="A1002" t="s">
        <v>30660</v>
      </c>
      <c r="B1002" t="s">
        <v>20</v>
      </c>
      <c r="C1002" t="s">
        <v>21</v>
      </c>
      <c r="D1002" t="s">
        <v>33</v>
      </c>
      <c r="E1002" t="s">
        <v>537</v>
      </c>
    </row>
    <row r="1003" spans="1:5" x14ac:dyDescent="0.25">
      <c r="A1003" t="s">
        <v>30661</v>
      </c>
      <c r="B1003" t="s">
        <v>20</v>
      </c>
      <c r="C1003" t="s">
        <v>21</v>
      </c>
      <c r="D1003" t="s">
        <v>33</v>
      </c>
      <c r="E1003" t="s">
        <v>582</v>
      </c>
    </row>
    <row r="1004" spans="1:5" x14ac:dyDescent="0.25">
      <c r="A1004" t="s">
        <v>30662</v>
      </c>
      <c r="B1004" t="s">
        <v>20</v>
      </c>
      <c r="C1004" t="s">
        <v>21</v>
      </c>
      <c r="D1004" t="s">
        <v>33</v>
      </c>
      <c r="E1004" t="s">
        <v>582</v>
      </c>
    </row>
    <row r="1005" spans="1:5" x14ac:dyDescent="0.25">
      <c r="A1005" t="s">
        <v>30663</v>
      </c>
      <c r="B1005" t="s">
        <v>20</v>
      </c>
      <c r="C1005" t="s">
        <v>21</v>
      </c>
      <c r="D1005" t="s">
        <v>65</v>
      </c>
      <c r="E1005" t="s">
        <v>537</v>
      </c>
    </row>
    <row r="1006" spans="1:5" x14ac:dyDescent="0.25">
      <c r="A1006" t="s">
        <v>30664</v>
      </c>
      <c r="B1006" t="s">
        <v>20</v>
      </c>
      <c r="C1006" t="s">
        <v>21</v>
      </c>
      <c r="D1006" t="s">
        <v>33</v>
      </c>
      <c r="E1006" t="s">
        <v>581</v>
      </c>
    </row>
    <row r="1007" spans="1:5" x14ac:dyDescent="0.25">
      <c r="A1007" t="s">
        <v>30665</v>
      </c>
      <c r="B1007" t="s">
        <v>20</v>
      </c>
      <c r="C1007" t="s">
        <v>21</v>
      </c>
      <c r="D1007" t="s">
        <v>33</v>
      </c>
      <c r="E1007" t="s">
        <v>582</v>
      </c>
    </row>
    <row r="1008" spans="1:5" x14ac:dyDescent="0.25">
      <c r="A1008" t="s">
        <v>30666</v>
      </c>
      <c r="B1008" t="s">
        <v>20</v>
      </c>
      <c r="C1008" t="s">
        <v>21</v>
      </c>
      <c r="D1008" t="s">
        <v>33</v>
      </c>
      <c r="E1008" t="s">
        <v>537</v>
      </c>
    </row>
    <row r="1009" spans="1:5" x14ac:dyDescent="0.25">
      <c r="A1009" t="s">
        <v>30667</v>
      </c>
      <c r="B1009" t="s">
        <v>20</v>
      </c>
      <c r="C1009" t="s">
        <v>21</v>
      </c>
      <c r="D1009" t="s">
        <v>33</v>
      </c>
      <c r="E1009" t="s">
        <v>581</v>
      </c>
    </row>
    <row r="1010" spans="1:5" x14ac:dyDescent="0.25">
      <c r="A1010" t="s">
        <v>30668</v>
      </c>
      <c r="B1010" t="s">
        <v>20</v>
      </c>
      <c r="C1010" t="s">
        <v>21</v>
      </c>
      <c r="D1010" t="s">
        <v>33</v>
      </c>
      <c r="E1010" t="s">
        <v>581</v>
      </c>
    </row>
    <row r="1011" spans="1:5" x14ac:dyDescent="0.25">
      <c r="A1011" t="s">
        <v>30669</v>
      </c>
      <c r="B1011" t="s">
        <v>20</v>
      </c>
      <c r="C1011" t="s">
        <v>21</v>
      </c>
      <c r="D1011" t="s">
        <v>33</v>
      </c>
      <c r="E1011" t="s">
        <v>537</v>
      </c>
    </row>
    <row r="1012" spans="1:5" x14ac:dyDescent="0.25">
      <c r="A1012" t="s">
        <v>30670</v>
      </c>
      <c r="B1012" t="s">
        <v>20</v>
      </c>
      <c r="C1012" t="s">
        <v>21</v>
      </c>
      <c r="D1012" t="s">
        <v>33</v>
      </c>
      <c r="E1012" t="s">
        <v>581</v>
      </c>
    </row>
    <row r="1013" spans="1:5" x14ac:dyDescent="0.25">
      <c r="A1013" t="s">
        <v>30671</v>
      </c>
      <c r="B1013" t="s">
        <v>20</v>
      </c>
      <c r="C1013" t="s">
        <v>21</v>
      </c>
      <c r="D1013" t="s">
        <v>33</v>
      </c>
      <c r="E1013" t="s">
        <v>581</v>
      </c>
    </row>
    <row r="1014" spans="1:5" x14ac:dyDescent="0.25">
      <c r="A1014" t="s">
        <v>30672</v>
      </c>
      <c r="B1014" t="s">
        <v>20</v>
      </c>
      <c r="C1014" t="s">
        <v>21</v>
      </c>
      <c r="D1014" t="s">
        <v>33</v>
      </c>
      <c r="E1014" t="s">
        <v>537</v>
      </c>
    </row>
    <row r="1015" spans="1:5" x14ac:dyDescent="0.25">
      <c r="A1015" t="s">
        <v>30673</v>
      </c>
      <c r="B1015" t="s">
        <v>20</v>
      </c>
      <c r="C1015" t="s">
        <v>21</v>
      </c>
      <c r="D1015" t="s">
        <v>33</v>
      </c>
      <c r="E1015" t="s">
        <v>582</v>
      </c>
    </row>
    <row r="1016" spans="1:5" x14ac:dyDescent="0.25">
      <c r="A1016" t="s">
        <v>30674</v>
      </c>
      <c r="B1016" t="s">
        <v>20</v>
      </c>
      <c r="C1016" t="s">
        <v>21</v>
      </c>
      <c r="D1016" t="s">
        <v>33</v>
      </c>
      <c r="E1016" t="s">
        <v>581</v>
      </c>
    </row>
    <row r="1017" spans="1:5" x14ac:dyDescent="0.25">
      <c r="A1017" t="s">
        <v>30675</v>
      </c>
      <c r="B1017" t="s">
        <v>20</v>
      </c>
      <c r="C1017" t="s">
        <v>21</v>
      </c>
      <c r="D1017" t="s">
        <v>69</v>
      </c>
      <c r="E1017" t="s">
        <v>537</v>
      </c>
    </row>
    <row r="1018" spans="1:5" x14ac:dyDescent="0.25">
      <c r="A1018" t="s">
        <v>30676</v>
      </c>
      <c r="B1018" t="s">
        <v>20</v>
      </c>
      <c r="C1018" t="s">
        <v>21</v>
      </c>
      <c r="D1018" t="s">
        <v>69</v>
      </c>
      <c r="E1018" t="s">
        <v>537</v>
      </c>
    </row>
    <row r="1019" spans="1:5" x14ac:dyDescent="0.25">
      <c r="A1019" t="s">
        <v>30677</v>
      </c>
      <c r="B1019" t="s">
        <v>20</v>
      </c>
      <c r="C1019" t="s">
        <v>21</v>
      </c>
      <c r="D1019" t="s">
        <v>33</v>
      </c>
      <c r="E1019" t="s">
        <v>582</v>
      </c>
    </row>
    <row r="1020" spans="1:5" x14ac:dyDescent="0.25">
      <c r="A1020" t="s">
        <v>30678</v>
      </c>
      <c r="B1020" t="s">
        <v>20</v>
      </c>
      <c r="C1020" t="s">
        <v>21</v>
      </c>
      <c r="D1020" t="s">
        <v>33</v>
      </c>
      <c r="E1020" t="s">
        <v>582</v>
      </c>
    </row>
    <row r="1021" spans="1:5" x14ac:dyDescent="0.25">
      <c r="A1021" t="s">
        <v>30679</v>
      </c>
      <c r="B1021" t="s">
        <v>20</v>
      </c>
      <c r="C1021" t="s">
        <v>21</v>
      </c>
      <c r="D1021" t="s">
        <v>33</v>
      </c>
      <c r="E1021" t="s">
        <v>582</v>
      </c>
    </row>
    <row r="1022" spans="1:5" x14ac:dyDescent="0.25">
      <c r="A1022" t="s">
        <v>30680</v>
      </c>
      <c r="B1022" t="s">
        <v>20</v>
      </c>
      <c r="C1022" t="s">
        <v>21</v>
      </c>
      <c r="D1022" t="s">
        <v>33</v>
      </c>
      <c r="E1022" t="s">
        <v>537</v>
      </c>
    </row>
    <row r="1023" spans="1:5" x14ac:dyDescent="0.25">
      <c r="A1023" t="s">
        <v>30681</v>
      </c>
      <c r="B1023" t="s">
        <v>20</v>
      </c>
      <c r="C1023" t="s">
        <v>21</v>
      </c>
      <c r="D1023" t="s">
        <v>33</v>
      </c>
      <c r="E1023" t="s">
        <v>582</v>
      </c>
    </row>
    <row r="1024" spans="1:5" x14ac:dyDescent="0.25">
      <c r="A1024" t="s">
        <v>30682</v>
      </c>
      <c r="B1024" t="s">
        <v>20</v>
      </c>
      <c r="C1024" t="s">
        <v>21</v>
      </c>
      <c r="D1024" t="s">
        <v>33</v>
      </c>
      <c r="E1024" t="s">
        <v>777</v>
      </c>
    </row>
    <row r="1025" spans="1:5" x14ac:dyDescent="0.25">
      <c r="A1025" t="s">
        <v>30683</v>
      </c>
      <c r="B1025" t="s">
        <v>20</v>
      </c>
      <c r="C1025" t="s">
        <v>21</v>
      </c>
      <c r="D1025" t="s">
        <v>33</v>
      </c>
      <c r="E1025" t="s">
        <v>537</v>
      </c>
    </row>
    <row r="1026" spans="1:5" x14ac:dyDescent="0.25">
      <c r="A1026" t="s">
        <v>30684</v>
      </c>
      <c r="B1026" t="s">
        <v>20</v>
      </c>
      <c r="C1026" t="s">
        <v>21</v>
      </c>
      <c r="D1026" t="s">
        <v>33</v>
      </c>
      <c r="E1026" t="s">
        <v>537</v>
      </c>
    </row>
    <row r="1027" spans="1:5" x14ac:dyDescent="0.25">
      <c r="A1027" t="s">
        <v>30685</v>
      </c>
      <c r="B1027" t="s">
        <v>20</v>
      </c>
      <c r="C1027" t="s">
        <v>21</v>
      </c>
      <c r="D1027" t="s">
        <v>33</v>
      </c>
      <c r="E1027" t="s">
        <v>537</v>
      </c>
    </row>
    <row r="1028" spans="1:5" x14ac:dyDescent="0.25">
      <c r="A1028" t="s">
        <v>30686</v>
      </c>
      <c r="B1028" t="s">
        <v>20</v>
      </c>
      <c r="C1028" t="s">
        <v>21</v>
      </c>
      <c r="D1028" t="s">
        <v>33</v>
      </c>
      <c r="E1028" t="s">
        <v>582</v>
      </c>
    </row>
    <row r="1029" spans="1:5" x14ac:dyDescent="0.25">
      <c r="A1029" t="s">
        <v>30687</v>
      </c>
      <c r="B1029" t="s">
        <v>20</v>
      </c>
      <c r="C1029" t="s">
        <v>21</v>
      </c>
      <c r="D1029" t="s">
        <v>33</v>
      </c>
      <c r="E1029" t="s">
        <v>537</v>
      </c>
    </row>
    <row r="1030" spans="1:5" x14ac:dyDescent="0.25">
      <c r="A1030" t="s">
        <v>30688</v>
      </c>
      <c r="B1030" t="s">
        <v>20</v>
      </c>
      <c r="C1030" t="s">
        <v>21</v>
      </c>
      <c r="D1030" t="s">
        <v>33</v>
      </c>
      <c r="E1030" t="s">
        <v>537</v>
      </c>
    </row>
    <row r="1031" spans="1:5" x14ac:dyDescent="0.25">
      <c r="A1031" t="s">
        <v>30689</v>
      </c>
      <c r="B1031" t="s">
        <v>20</v>
      </c>
      <c r="C1031" t="s">
        <v>21</v>
      </c>
      <c r="D1031" t="s">
        <v>33</v>
      </c>
      <c r="E1031" t="s">
        <v>581</v>
      </c>
    </row>
    <row r="1032" spans="1:5" x14ac:dyDescent="0.25">
      <c r="A1032" t="s">
        <v>30690</v>
      </c>
      <c r="B1032" t="s">
        <v>20</v>
      </c>
      <c r="C1032" t="s">
        <v>21</v>
      </c>
      <c r="D1032" t="s">
        <v>33</v>
      </c>
      <c r="E1032" t="s">
        <v>582</v>
      </c>
    </row>
    <row r="1033" spans="1:5" x14ac:dyDescent="0.25">
      <c r="A1033" t="s">
        <v>30691</v>
      </c>
      <c r="B1033" t="s">
        <v>20</v>
      </c>
      <c r="C1033" t="s">
        <v>21</v>
      </c>
      <c r="D1033" t="s">
        <v>33</v>
      </c>
      <c r="E1033" t="s">
        <v>582</v>
      </c>
    </row>
    <row r="1034" spans="1:5" x14ac:dyDescent="0.25">
      <c r="A1034" t="s">
        <v>30692</v>
      </c>
      <c r="B1034" t="s">
        <v>20</v>
      </c>
      <c r="C1034" t="s">
        <v>21</v>
      </c>
      <c r="D1034" t="s">
        <v>33</v>
      </c>
      <c r="E1034" t="s">
        <v>581</v>
      </c>
    </row>
    <row r="1035" spans="1:5" x14ac:dyDescent="0.25">
      <c r="A1035" t="s">
        <v>30693</v>
      </c>
      <c r="B1035" t="s">
        <v>20</v>
      </c>
      <c r="C1035" t="s">
        <v>21</v>
      </c>
      <c r="D1035" t="s">
        <v>33</v>
      </c>
      <c r="E1035" t="s">
        <v>582</v>
      </c>
    </row>
    <row r="1036" spans="1:5" x14ac:dyDescent="0.25">
      <c r="A1036" t="s">
        <v>30694</v>
      </c>
      <c r="B1036" t="s">
        <v>20</v>
      </c>
      <c r="C1036" t="s">
        <v>21</v>
      </c>
      <c r="D1036" t="s">
        <v>33</v>
      </c>
      <c r="E1036" t="s">
        <v>537</v>
      </c>
    </row>
    <row r="1037" spans="1:5" x14ac:dyDescent="0.25">
      <c r="A1037" t="s">
        <v>30695</v>
      </c>
      <c r="B1037" t="s">
        <v>20</v>
      </c>
      <c r="C1037" t="s">
        <v>21</v>
      </c>
      <c r="D1037" t="s">
        <v>33</v>
      </c>
      <c r="E1037" t="s">
        <v>537</v>
      </c>
    </row>
    <row r="1038" spans="1:5" x14ac:dyDescent="0.25">
      <c r="A1038" t="s">
        <v>30696</v>
      </c>
      <c r="B1038" t="s">
        <v>20</v>
      </c>
      <c r="C1038" t="s">
        <v>21</v>
      </c>
      <c r="D1038" t="s">
        <v>33</v>
      </c>
      <c r="E1038" t="s">
        <v>537</v>
      </c>
    </row>
    <row r="1039" spans="1:5" x14ac:dyDescent="0.25">
      <c r="A1039" t="s">
        <v>30697</v>
      </c>
      <c r="B1039" t="s">
        <v>20</v>
      </c>
      <c r="C1039" t="s">
        <v>21</v>
      </c>
      <c r="D1039" t="s">
        <v>33</v>
      </c>
      <c r="E1039" t="s">
        <v>537</v>
      </c>
    </row>
    <row r="1040" spans="1:5" x14ac:dyDescent="0.25">
      <c r="A1040" t="s">
        <v>30698</v>
      </c>
      <c r="B1040" t="s">
        <v>20</v>
      </c>
      <c r="C1040" t="s">
        <v>21</v>
      </c>
      <c r="D1040" t="s">
        <v>33</v>
      </c>
      <c r="E1040" t="s">
        <v>537</v>
      </c>
    </row>
    <row r="1041" spans="1:5" x14ac:dyDescent="0.25">
      <c r="A1041" t="s">
        <v>30699</v>
      </c>
      <c r="B1041" t="s">
        <v>20</v>
      </c>
      <c r="C1041" t="s">
        <v>21</v>
      </c>
      <c r="D1041" t="s">
        <v>33</v>
      </c>
      <c r="E1041" t="s">
        <v>582</v>
      </c>
    </row>
    <row r="1042" spans="1:5" x14ac:dyDescent="0.25">
      <c r="A1042" t="s">
        <v>30700</v>
      </c>
      <c r="B1042" t="s">
        <v>20</v>
      </c>
      <c r="C1042" t="s">
        <v>21</v>
      </c>
      <c r="D1042" t="s">
        <v>33</v>
      </c>
      <c r="E1042" t="s">
        <v>581</v>
      </c>
    </row>
    <row r="1043" spans="1:5" x14ac:dyDescent="0.25">
      <c r="A1043" t="s">
        <v>30701</v>
      </c>
      <c r="B1043" t="s">
        <v>20</v>
      </c>
      <c r="C1043" t="s">
        <v>21</v>
      </c>
      <c r="D1043" t="s">
        <v>33</v>
      </c>
      <c r="E1043" t="s">
        <v>581</v>
      </c>
    </row>
    <row r="1044" spans="1:5" x14ac:dyDescent="0.25">
      <c r="A1044" t="s">
        <v>30702</v>
      </c>
      <c r="B1044" t="s">
        <v>20</v>
      </c>
      <c r="C1044" t="s">
        <v>21</v>
      </c>
      <c r="D1044" t="s">
        <v>33</v>
      </c>
      <c r="E1044" t="s">
        <v>582</v>
      </c>
    </row>
    <row r="1045" spans="1:5" x14ac:dyDescent="0.25">
      <c r="A1045" t="s">
        <v>30703</v>
      </c>
      <c r="B1045" t="s">
        <v>20</v>
      </c>
      <c r="C1045" t="s">
        <v>21</v>
      </c>
      <c r="D1045" t="s">
        <v>33</v>
      </c>
      <c r="E1045" t="s">
        <v>582</v>
      </c>
    </row>
    <row r="1046" spans="1:5" x14ac:dyDescent="0.25">
      <c r="A1046" t="s">
        <v>30704</v>
      </c>
      <c r="B1046" t="s">
        <v>20</v>
      </c>
      <c r="C1046" t="s">
        <v>21</v>
      </c>
      <c r="D1046" t="s">
        <v>33</v>
      </c>
      <c r="E1046" t="s">
        <v>537</v>
      </c>
    </row>
    <row r="1047" spans="1:5" x14ac:dyDescent="0.25">
      <c r="A1047" t="s">
        <v>30705</v>
      </c>
      <c r="B1047" t="s">
        <v>20</v>
      </c>
      <c r="C1047" t="s">
        <v>21</v>
      </c>
      <c r="D1047" t="s">
        <v>33</v>
      </c>
      <c r="E1047" t="s">
        <v>537</v>
      </c>
    </row>
    <row r="1048" spans="1:5" x14ac:dyDescent="0.25">
      <c r="A1048" t="s">
        <v>30706</v>
      </c>
      <c r="B1048" t="s">
        <v>20</v>
      </c>
      <c r="C1048" t="s">
        <v>21</v>
      </c>
      <c r="D1048" t="s">
        <v>33</v>
      </c>
      <c r="E1048" t="s">
        <v>537</v>
      </c>
    </row>
    <row r="1049" spans="1:5" x14ac:dyDescent="0.25">
      <c r="A1049" t="s">
        <v>30707</v>
      </c>
      <c r="B1049" t="s">
        <v>20</v>
      </c>
      <c r="C1049" t="s">
        <v>21</v>
      </c>
      <c r="D1049" t="s">
        <v>33</v>
      </c>
      <c r="E1049" t="s">
        <v>537</v>
      </c>
    </row>
    <row r="1050" spans="1:5" x14ac:dyDescent="0.25">
      <c r="A1050" t="s">
        <v>30708</v>
      </c>
      <c r="B1050" t="s">
        <v>20</v>
      </c>
      <c r="C1050" t="s">
        <v>21</v>
      </c>
      <c r="D1050" t="s">
        <v>33</v>
      </c>
      <c r="E1050" t="s">
        <v>537</v>
      </c>
    </row>
    <row r="1051" spans="1:5" x14ac:dyDescent="0.25">
      <c r="A1051" t="s">
        <v>30709</v>
      </c>
      <c r="B1051" t="s">
        <v>20</v>
      </c>
      <c r="C1051" t="s">
        <v>21</v>
      </c>
      <c r="D1051" t="s">
        <v>33</v>
      </c>
      <c r="E1051" t="s">
        <v>582</v>
      </c>
    </row>
    <row r="1052" spans="1:5" x14ac:dyDescent="0.25">
      <c r="A1052" t="s">
        <v>30710</v>
      </c>
      <c r="B1052" t="s">
        <v>20</v>
      </c>
      <c r="C1052" t="s">
        <v>21</v>
      </c>
      <c r="D1052" t="s">
        <v>33</v>
      </c>
      <c r="E1052" t="s">
        <v>820</v>
      </c>
    </row>
    <row r="1053" spans="1:5" x14ac:dyDescent="0.25">
      <c r="A1053" t="s">
        <v>30711</v>
      </c>
      <c r="B1053" t="s">
        <v>20</v>
      </c>
      <c r="C1053" t="s">
        <v>21</v>
      </c>
      <c r="D1053" t="s">
        <v>33</v>
      </c>
      <c r="E1053" t="s">
        <v>582</v>
      </c>
    </row>
    <row r="1054" spans="1:5" x14ac:dyDescent="0.25">
      <c r="A1054" t="s">
        <v>30712</v>
      </c>
      <c r="B1054" t="s">
        <v>20</v>
      </c>
      <c r="C1054" t="s">
        <v>21</v>
      </c>
      <c r="D1054" t="s">
        <v>33</v>
      </c>
      <c r="E1054" t="s">
        <v>582</v>
      </c>
    </row>
    <row r="1055" spans="1:5" x14ac:dyDescent="0.25">
      <c r="A1055" t="s">
        <v>30713</v>
      </c>
      <c r="B1055" t="s">
        <v>20</v>
      </c>
      <c r="C1055" t="s">
        <v>21</v>
      </c>
      <c r="D1055" t="s">
        <v>33</v>
      </c>
      <c r="E1055" t="s">
        <v>582</v>
      </c>
    </row>
    <row r="1056" spans="1:5" x14ac:dyDescent="0.25">
      <c r="A1056" t="s">
        <v>30714</v>
      </c>
      <c r="B1056" t="s">
        <v>20</v>
      </c>
      <c r="C1056" t="s">
        <v>21</v>
      </c>
      <c r="D1056" t="s">
        <v>33</v>
      </c>
      <c r="E1056" t="s">
        <v>537</v>
      </c>
    </row>
    <row r="1057" spans="1:5" x14ac:dyDescent="0.25">
      <c r="A1057" t="s">
        <v>30715</v>
      </c>
      <c r="B1057" t="s">
        <v>20</v>
      </c>
      <c r="C1057" t="s">
        <v>21</v>
      </c>
      <c r="D1057" t="s">
        <v>33</v>
      </c>
      <c r="E1057" t="s">
        <v>537</v>
      </c>
    </row>
    <row r="1058" spans="1:5" x14ac:dyDescent="0.25">
      <c r="A1058" t="s">
        <v>30716</v>
      </c>
      <c r="B1058" t="s">
        <v>20</v>
      </c>
      <c r="C1058" t="s">
        <v>21</v>
      </c>
      <c r="D1058" t="s">
        <v>33</v>
      </c>
      <c r="E1058" t="s">
        <v>537</v>
      </c>
    </row>
    <row r="1059" spans="1:5" x14ac:dyDescent="0.25">
      <c r="A1059" t="s">
        <v>30717</v>
      </c>
      <c r="B1059" t="s">
        <v>20</v>
      </c>
      <c r="C1059" t="s">
        <v>21</v>
      </c>
      <c r="D1059" t="s">
        <v>33</v>
      </c>
      <c r="E1059" t="s">
        <v>614</v>
      </c>
    </row>
    <row r="1060" spans="1:5" x14ac:dyDescent="0.25">
      <c r="A1060" t="s">
        <v>30718</v>
      </c>
      <c r="B1060" t="s">
        <v>20</v>
      </c>
      <c r="C1060" t="s">
        <v>21</v>
      </c>
      <c r="D1060" t="s">
        <v>33</v>
      </c>
      <c r="E1060" t="s">
        <v>581</v>
      </c>
    </row>
    <row r="1061" spans="1:5" x14ac:dyDescent="0.25">
      <c r="A1061" t="s">
        <v>30719</v>
      </c>
      <c r="B1061" t="s">
        <v>20</v>
      </c>
      <c r="C1061" t="s">
        <v>21</v>
      </c>
      <c r="D1061" t="s">
        <v>33</v>
      </c>
      <c r="E1061" t="s">
        <v>537</v>
      </c>
    </row>
    <row r="1062" spans="1:5" x14ac:dyDescent="0.25">
      <c r="A1062" t="s">
        <v>30720</v>
      </c>
      <c r="B1062" t="s">
        <v>20</v>
      </c>
      <c r="C1062" t="s">
        <v>21</v>
      </c>
      <c r="D1062" t="s">
        <v>33</v>
      </c>
      <c r="E1062" t="s">
        <v>582</v>
      </c>
    </row>
    <row r="1063" spans="1:5" x14ac:dyDescent="0.25">
      <c r="A1063" t="s">
        <v>30721</v>
      </c>
      <c r="B1063" t="s">
        <v>20</v>
      </c>
      <c r="C1063" t="s">
        <v>21</v>
      </c>
      <c r="D1063" t="s">
        <v>33</v>
      </c>
      <c r="E1063" t="s">
        <v>545</v>
      </c>
    </row>
    <row r="1064" spans="1:5" x14ac:dyDescent="0.25">
      <c r="A1064" t="s">
        <v>30722</v>
      </c>
      <c r="B1064" t="s">
        <v>20</v>
      </c>
      <c r="C1064" t="s">
        <v>21</v>
      </c>
      <c r="D1064" t="s">
        <v>33</v>
      </c>
      <c r="E1064" t="s">
        <v>537</v>
      </c>
    </row>
    <row r="1065" spans="1:5" x14ac:dyDescent="0.25">
      <c r="A1065" t="s">
        <v>30723</v>
      </c>
      <c r="B1065" t="s">
        <v>20</v>
      </c>
      <c r="C1065" t="s">
        <v>21</v>
      </c>
      <c r="D1065" t="s">
        <v>33</v>
      </c>
      <c r="E1065" t="s">
        <v>582</v>
      </c>
    </row>
    <row r="1066" spans="1:5" x14ac:dyDescent="0.25">
      <c r="A1066" t="s">
        <v>30724</v>
      </c>
      <c r="B1066" t="s">
        <v>20</v>
      </c>
      <c r="C1066" t="s">
        <v>21</v>
      </c>
      <c r="D1066" t="s">
        <v>33</v>
      </c>
      <c r="E1066" t="s">
        <v>537</v>
      </c>
    </row>
    <row r="1067" spans="1:5" x14ac:dyDescent="0.25">
      <c r="A1067" t="s">
        <v>30725</v>
      </c>
      <c r="B1067" t="s">
        <v>20</v>
      </c>
      <c r="C1067" t="s">
        <v>21</v>
      </c>
      <c r="D1067" t="s">
        <v>33</v>
      </c>
      <c r="E1067" t="s">
        <v>582</v>
      </c>
    </row>
    <row r="1068" spans="1:5" x14ac:dyDescent="0.25">
      <c r="A1068" t="s">
        <v>30726</v>
      </c>
      <c r="B1068" t="s">
        <v>20</v>
      </c>
      <c r="C1068" t="s">
        <v>21</v>
      </c>
      <c r="D1068" t="s">
        <v>65</v>
      </c>
      <c r="E1068" t="s">
        <v>537</v>
      </c>
    </row>
    <row r="1069" spans="1:5" x14ac:dyDescent="0.25">
      <c r="A1069" t="s">
        <v>30727</v>
      </c>
      <c r="B1069" t="s">
        <v>20</v>
      </c>
      <c r="C1069" t="s">
        <v>21</v>
      </c>
      <c r="D1069" t="s">
        <v>33</v>
      </c>
      <c r="E1069" t="s">
        <v>582</v>
      </c>
    </row>
    <row r="1070" spans="1:5" x14ac:dyDescent="0.25">
      <c r="A1070" t="s">
        <v>30728</v>
      </c>
      <c r="B1070" t="s">
        <v>20</v>
      </c>
      <c r="C1070" t="s">
        <v>21</v>
      </c>
      <c r="D1070" t="s">
        <v>33</v>
      </c>
      <c r="E1070" t="s">
        <v>537</v>
      </c>
    </row>
    <row r="1071" spans="1:5" x14ac:dyDescent="0.25">
      <c r="A1071" t="s">
        <v>30729</v>
      </c>
      <c r="B1071" t="s">
        <v>20</v>
      </c>
      <c r="C1071" t="s">
        <v>21</v>
      </c>
      <c r="D1071" t="s">
        <v>33</v>
      </c>
      <c r="E1071" t="s">
        <v>582</v>
      </c>
    </row>
    <row r="1072" spans="1:5" x14ac:dyDescent="0.25">
      <c r="A1072" t="s">
        <v>30730</v>
      </c>
      <c r="B1072" t="s">
        <v>20</v>
      </c>
      <c r="C1072" t="s">
        <v>21</v>
      </c>
      <c r="D1072" t="s">
        <v>33</v>
      </c>
      <c r="E1072" t="s">
        <v>581</v>
      </c>
    </row>
    <row r="1073" spans="1:5" x14ac:dyDescent="0.25">
      <c r="A1073" t="s">
        <v>30731</v>
      </c>
      <c r="B1073" t="s">
        <v>20</v>
      </c>
      <c r="C1073" t="s">
        <v>21</v>
      </c>
      <c r="D1073" t="s">
        <v>33</v>
      </c>
      <c r="E1073" t="s">
        <v>581</v>
      </c>
    </row>
    <row r="1074" spans="1:5" x14ac:dyDescent="0.25">
      <c r="A1074" t="s">
        <v>30732</v>
      </c>
      <c r="B1074" t="s">
        <v>20</v>
      </c>
      <c r="C1074" t="s">
        <v>21</v>
      </c>
      <c r="D1074" t="s">
        <v>33</v>
      </c>
      <c r="E1074" t="s">
        <v>581</v>
      </c>
    </row>
    <row r="1075" spans="1:5" x14ac:dyDescent="0.25">
      <c r="A1075" t="s">
        <v>30733</v>
      </c>
      <c r="B1075" t="s">
        <v>20</v>
      </c>
      <c r="C1075" t="s">
        <v>21</v>
      </c>
      <c r="D1075" t="s">
        <v>33</v>
      </c>
      <c r="E1075" t="s">
        <v>581</v>
      </c>
    </row>
    <row r="1076" spans="1:5" x14ac:dyDescent="0.25">
      <c r="A1076" t="s">
        <v>30734</v>
      </c>
      <c r="B1076" t="s">
        <v>20</v>
      </c>
      <c r="C1076" t="s">
        <v>21</v>
      </c>
      <c r="D1076" t="s">
        <v>33</v>
      </c>
      <c r="E1076" t="s">
        <v>581</v>
      </c>
    </row>
    <row r="1077" spans="1:5" x14ac:dyDescent="0.25">
      <c r="A1077" t="s">
        <v>30735</v>
      </c>
      <c r="B1077" t="s">
        <v>20</v>
      </c>
      <c r="C1077" t="s">
        <v>21</v>
      </c>
      <c r="D1077" t="s">
        <v>33</v>
      </c>
      <c r="E1077" t="s">
        <v>537</v>
      </c>
    </row>
    <row r="1078" spans="1:5" x14ac:dyDescent="0.25">
      <c r="A1078" t="s">
        <v>30736</v>
      </c>
      <c r="B1078" t="s">
        <v>20</v>
      </c>
      <c r="C1078" t="s">
        <v>21</v>
      </c>
      <c r="D1078" t="s">
        <v>33</v>
      </c>
      <c r="E1078" t="s">
        <v>582</v>
      </c>
    </row>
    <row r="1079" spans="1:5" x14ac:dyDescent="0.25">
      <c r="A1079" t="s">
        <v>30737</v>
      </c>
      <c r="B1079" t="s">
        <v>20</v>
      </c>
      <c r="C1079" t="s">
        <v>21</v>
      </c>
      <c r="D1079" t="s">
        <v>33</v>
      </c>
      <c r="E1079" t="s">
        <v>582</v>
      </c>
    </row>
    <row r="1080" spans="1:5" x14ac:dyDescent="0.25">
      <c r="A1080" t="s">
        <v>30738</v>
      </c>
      <c r="B1080" t="s">
        <v>20</v>
      </c>
      <c r="C1080" t="s">
        <v>21</v>
      </c>
      <c r="D1080" t="s">
        <v>33</v>
      </c>
      <c r="E1080" t="s">
        <v>582</v>
      </c>
    </row>
    <row r="1081" spans="1:5" x14ac:dyDescent="0.25">
      <c r="A1081" t="s">
        <v>30739</v>
      </c>
      <c r="B1081" t="s">
        <v>20</v>
      </c>
      <c r="C1081" t="s">
        <v>21</v>
      </c>
      <c r="D1081" t="s">
        <v>33</v>
      </c>
      <c r="E1081" t="s">
        <v>537</v>
      </c>
    </row>
    <row r="1082" spans="1:5" x14ac:dyDescent="0.25">
      <c r="A1082" t="s">
        <v>30740</v>
      </c>
      <c r="B1082" t="s">
        <v>20</v>
      </c>
      <c r="C1082" t="s">
        <v>21</v>
      </c>
      <c r="D1082" t="s">
        <v>33</v>
      </c>
      <c r="E1082" t="s">
        <v>581</v>
      </c>
    </row>
    <row r="1083" spans="1:5" x14ac:dyDescent="0.25">
      <c r="A1083" t="s">
        <v>30741</v>
      </c>
      <c r="B1083" t="s">
        <v>20</v>
      </c>
      <c r="C1083" t="s">
        <v>21</v>
      </c>
      <c r="D1083" t="s">
        <v>33</v>
      </c>
      <c r="E1083" t="s">
        <v>537</v>
      </c>
    </row>
    <row r="1084" spans="1:5" x14ac:dyDescent="0.25">
      <c r="A1084" t="s">
        <v>30742</v>
      </c>
      <c r="B1084" t="s">
        <v>20</v>
      </c>
      <c r="C1084" t="s">
        <v>21</v>
      </c>
      <c r="D1084" t="s">
        <v>33</v>
      </c>
      <c r="E1084" t="s">
        <v>581</v>
      </c>
    </row>
    <row r="1085" spans="1:5" x14ac:dyDescent="0.25">
      <c r="A1085" t="s">
        <v>30743</v>
      </c>
      <c r="B1085" t="s">
        <v>20</v>
      </c>
      <c r="C1085" t="s">
        <v>21</v>
      </c>
      <c r="D1085" t="s">
        <v>33</v>
      </c>
      <c r="E1085" t="s">
        <v>581</v>
      </c>
    </row>
    <row r="1086" spans="1:5" x14ac:dyDescent="0.25">
      <c r="A1086" t="s">
        <v>30744</v>
      </c>
      <c r="B1086" t="s">
        <v>20</v>
      </c>
      <c r="C1086" t="s">
        <v>21</v>
      </c>
      <c r="D1086" t="s">
        <v>33</v>
      </c>
      <c r="E1086" t="s">
        <v>581</v>
      </c>
    </row>
    <row r="1087" spans="1:5" x14ac:dyDescent="0.25">
      <c r="A1087" t="s">
        <v>30745</v>
      </c>
      <c r="B1087" t="s">
        <v>20</v>
      </c>
      <c r="C1087" t="s">
        <v>21</v>
      </c>
      <c r="D1087" t="s">
        <v>33</v>
      </c>
      <c r="E1087" t="s">
        <v>581</v>
      </c>
    </row>
    <row r="1088" spans="1:5" x14ac:dyDescent="0.25">
      <c r="A1088" t="s">
        <v>30746</v>
      </c>
      <c r="B1088" t="s">
        <v>20</v>
      </c>
      <c r="C1088" t="s">
        <v>21</v>
      </c>
      <c r="D1088" t="s">
        <v>33</v>
      </c>
      <c r="E1088" t="s">
        <v>581</v>
      </c>
    </row>
    <row r="1089" spans="1:5" x14ac:dyDescent="0.25">
      <c r="A1089" t="s">
        <v>30747</v>
      </c>
      <c r="B1089" t="s">
        <v>20</v>
      </c>
      <c r="C1089" t="s">
        <v>21</v>
      </c>
      <c r="D1089" t="s">
        <v>33</v>
      </c>
      <c r="E1089" t="s">
        <v>582</v>
      </c>
    </row>
    <row r="1090" spans="1:5" x14ac:dyDescent="0.25">
      <c r="A1090" t="s">
        <v>30748</v>
      </c>
      <c r="B1090" t="s">
        <v>20</v>
      </c>
      <c r="C1090" t="s">
        <v>21</v>
      </c>
      <c r="D1090" t="s">
        <v>33</v>
      </c>
      <c r="E1090" t="s">
        <v>537</v>
      </c>
    </row>
    <row r="1091" spans="1:5" x14ac:dyDescent="0.25">
      <c r="A1091" t="s">
        <v>30749</v>
      </c>
      <c r="B1091" t="s">
        <v>20</v>
      </c>
      <c r="C1091" t="s">
        <v>21</v>
      </c>
      <c r="D1091" t="s">
        <v>33</v>
      </c>
      <c r="E1091" t="s">
        <v>537</v>
      </c>
    </row>
    <row r="1092" spans="1:5" x14ac:dyDescent="0.25">
      <c r="A1092" t="s">
        <v>30750</v>
      </c>
      <c r="B1092" t="s">
        <v>20</v>
      </c>
      <c r="C1092" t="s">
        <v>21</v>
      </c>
      <c r="D1092" t="s">
        <v>33</v>
      </c>
      <c r="E1092" t="s">
        <v>582</v>
      </c>
    </row>
    <row r="1093" spans="1:5" x14ac:dyDescent="0.25">
      <c r="A1093" t="s">
        <v>30751</v>
      </c>
      <c r="B1093" t="s">
        <v>20</v>
      </c>
      <c r="C1093" t="s">
        <v>21</v>
      </c>
      <c r="D1093" t="s">
        <v>33</v>
      </c>
      <c r="E1093" t="s">
        <v>582</v>
      </c>
    </row>
    <row r="1094" spans="1:5" x14ac:dyDescent="0.25">
      <c r="A1094" t="s">
        <v>30752</v>
      </c>
      <c r="B1094" t="s">
        <v>20</v>
      </c>
      <c r="C1094" t="s">
        <v>21</v>
      </c>
      <c r="D1094" t="s">
        <v>65</v>
      </c>
      <c r="E1094" t="s">
        <v>537</v>
      </c>
    </row>
    <row r="1095" spans="1:5" x14ac:dyDescent="0.25">
      <c r="A1095" t="s">
        <v>30753</v>
      </c>
      <c r="B1095" t="s">
        <v>20</v>
      </c>
      <c r="C1095" t="s">
        <v>21</v>
      </c>
      <c r="D1095" t="s">
        <v>33</v>
      </c>
      <c r="E1095" t="s">
        <v>582</v>
      </c>
    </row>
    <row r="1096" spans="1:5" x14ac:dyDescent="0.25">
      <c r="A1096" t="s">
        <v>30754</v>
      </c>
      <c r="B1096" t="s">
        <v>20</v>
      </c>
      <c r="C1096" t="s">
        <v>21</v>
      </c>
      <c r="D1096" t="s">
        <v>33</v>
      </c>
      <c r="E1096" t="s">
        <v>537</v>
      </c>
    </row>
    <row r="1097" spans="1:5" x14ac:dyDescent="0.25">
      <c r="A1097" t="s">
        <v>30755</v>
      </c>
      <c r="B1097" t="s">
        <v>20</v>
      </c>
      <c r="C1097" t="s">
        <v>21</v>
      </c>
      <c r="D1097" t="s">
        <v>33</v>
      </c>
      <c r="E1097" t="s">
        <v>582</v>
      </c>
    </row>
    <row r="1098" spans="1:5" x14ac:dyDescent="0.25">
      <c r="A1098" t="s">
        <v>30756</v>
      </c>
      <c r="B1098" t="s">
        <v>20</v>
      </c>
      <c r="C1098" t="s">
        <v>21</v>
      </c>
      <c r="D1098" t="s">
        <v>33</v>
      </c>
      <c r="E1098" t="s">
        <v>537</v>
      </c>
    </row>
    <row r="1099" spans="1:5" x14ac:dyDescent="0.25">
      <c r="A1099" t="s">
        <v>30757</v>
      </c>
      <c r="B1099" t="s">
        <v>20</v>
      </c>
      <c r="C1099" t="s">
        <v>21</v>
      </c>
      <c r="D1099" t="s">
        <v>33</v>
      </c>
      <c r="E1099" t="s">
        <v>581</v>
      </c>
    </row>
    <row r="1100" spans="1:5" x14ac:dyDescent="0.25">
      <c r="A1100" t="s">
        <v>30758</v>
      </c>
      <c r="B1100" t="s">
        <v>20</v>
      </c>
      <c r="C1100" t="s">
        <v>21</v>
      </c>
      <c r="D1100" t="s">
        <v>33</v>
      </c>
      <c r="E1100" t="s">
        <v>582</v>
      </c>
    </row>
    <row r="1101" spans="1:5" x14ac:dyDescent="0.25">
      <c r="A1101" t="s">
        <v>30759</v>
      </c>
      <c r="B1101" t="s">
        <v>20</v>
      </c>
      <c r="C1101" t="s">
        <v>21</v>
      </c>
      <c r="D1101" t="s">
        <v>33</v>
      </c>
      <c r="E1101" t="s">
        <v>581</v>
      </c>
    </row>
    <row r="1102" spans="1:5" x14ac:dyDescent="0.25">
      <c r="A1102" t="s">
        <v>30760</v>
      </c>
      <c r="B1102" t="s">
        <v>20</v>
      </c>
      <c r="C1102" t="s">
        <v>21</v>
      </c>
      <c r="D1102" t="s">
        <v>33</v>
      </c>
      <c r="E1102" t="s">
        <v>581</v>
      </c>
    </row>
    <row r="1103" spans="1:5" x14ac:dyDescent="0.25">
      <c r="A1103" t="s">
        <v>30761</v>
      </c>
      <c r="B1103" t="s">
        <v>20</v>
      </c>
      <c r="C1103" t="s">
        <v>21</v>
      </c>
      <c r="D1103" t="s">
        <v>33</v>
      </c>
      <c r="E1103" t="s">
        <v>582</v>
      </c>
    </row>
    <row r="1104" spans="1:5" x14ac:dyDescent="0.25">
      <c r="A1104" t="s">
        <v>30762</v>
      </c>
      <c r="B1104" t="s">
        <v>20</v>
      </c>
      <c r="C1104" t="s">
        <v>21</v>
      </c>
      <c r="D1104" t="s">
        <v>33</v>
      </c>
      <c r="E1104" t="s">
        <v>581</v>
      </c>
    </row>
    <row r="1105" spans="1:5" x14ac:dyDescent="0.25">
      <c r="A1105" t="s">
        <v>30763</v>
      </c>
      <c r="B1105" t="s">
        <v>20</v>
      </c>
      <c r="C1105" t="s">
        <v>21</v>
      </c>
      <c r="D1105" t="s">
        <v>33</v>
      </c>
      <c r="E1105" t="s">
        <v>582</v>
      </c>
    </row>
    <row r="1106" spans="1:5" x14ac:dyDescent="0.25">
      <c r="A1106" t="s">
        <v>30764</v>
      </c>
      <c r="B1106" t="s">
        <v>20</v>
      </c>
      <c r="C1106" t="s">
        <v>21</v>
      </c>
      <c r="D1106" t="s">
        <v>33</v>
      </c>
      <c r="E1106" t="s">
        <v>581</v>
      </c>
    </row>
    <row r="1107" spans="1:5" x14ac:dyDescent="0.25">
      <c r="A1107" t="s">
        <v>30765</v>
      </c>
      <c r="B1107" t="s">
        <v>20</v>
      </c>
      <c r="C1107" t="s">
        <v>21</v>
      </c>
      <c r="D1107" t="s">
        <v>33</v>
      </c>
      <c r="E1107" t="s">
        <v>581</v>
      </c>
    </row>
    <row r="1108" spans="1:5" x14ac:dyDescent="0.25">
      <c r="A1108" t="s">
        <v>30766</v>
      </c>
      <c r="B1108" t="s">
        <v>20</v>
      </c>
      <c r="C1108" t="s">
        <v>21</v>
      </c>
      <c r="D1108" t="s">
        <v>33</v>
      </c>
      <c r="E1108" t="s">
        <v>581</v>
      </c>
    </row>
    <row r="1109" spans="1:5" x14ac:dyDescent="0.25">
      <c r="A1109" t="s">
        <v>30767</v>
      </c>
      <c r="B1109" t="s">
        <v>20</v>
      </c>
      <c r="C1109" t="s">
        <v>21</v>
      </c>
      <c r="D1109" t="s">
        <v>33</v>
      </c>
      <c r="E1109" t="s">
        <v>582</v>
      </c>
    </row>
    <row r="1110" spans="1:5" x14ac:dyDescent="0.25">
      <c r="A1110" t="s">
        <v>30768</v>
      </c>
      <c r="B1110" t="s">
        <v>20</v>
      </c>
      <c r="C1110" t="s">
        <v>21</v>
      </c>
      <c r="D1110" t="s">
        <v>33</v>
      </c>
      <c r="E1110" t="s">
        <v>537</v>
      </c>
    </row>
    <row r="1111" spans="1:5" x14ac:dyDescent="0.25">
      <c r="A1111" t="s">
        <v>30769</v>
      </c>
      <c r="B1111" t="s">
        <v>20</v>
      </c>
      <c r="C1111" t="s">
        <v>21</v>
      </c>
      <c r="D1111" t="s">
        <v>33</v>
      </c>
      <c r="E1111" t="s">
        <v>537</v>
      </c>
    </row>
    <row r="1112" spans="1:5" x14ac:dyDescent="0.25">
      <c r="A1112" t="s">
        <v>30770</v>
      </c>
      <c r="B1112" t="s">
        <v>20</v>
      </c>
      <c r="C1112" t="s">
        <v>21</v>
      </c>
      <c r="D1112" t="s">
        <v>33</v>
      </c>
      <c r="E1112" t="s">
        <v>537</v>
      </c>
    </row>
    <row r="1113" spans="1:5" x14ac:dyDescent="0.25">
      <c r="A1113" t="s">
        <v>30771</v>
      </c>
      <c r="B1113" t="s">
        <v>20</v>
      </c>
      <c r="C1113" t="s">
        <v>21</v>
      </c>
      <c r="D1113" t="s">
        <v>33</v>
      </c>
      <c r="E1113" t="s">
        <v>582</v>
      </c>
    </row>
    <row r="1114" spans="1:5" x14ac:dyDescent="0.25">
      <c r="A1114" t="s">
        <v>30772</v>
      </c>
      <c r="B1114" t="s">
        <v>20</v>
      </c>
      <c r="C1114" t="s">
        <v>21</v>
      </c>
      <c r="D1114" t="s">
        <v>33</v>
      </c>
      <c r="E1114" t="s">
        <v>582</v>
      </c>
    </row>
    <row r="1115" spans="1:5" x14ac:dyDescent="0.25">
      <c r="A1115" t="s">
        <v>30773</v>
      </c>
      <c r="B1115" t="s">
        <v>20</v>
      </c>
      <c r="C1115" t="s">
        <v>21</v>
      </c>
      <c r="D1115" t="s">
        <v>33</v>
      </c>
      <c r="E1115" t="s">
        <v>537</v>
      </c>
    </row>
    <row r="1116" spans="1:5" x14ac:dyDescent="0.25">
      <c r="A1116" t="s">
        <v>30774</v>
      </c>
      <c r="B1116" t="s">
        <v>20</v>
      </c>
      <c r="C1116" t="s">
        <v>21</v>
      </c>
      <c r="D1116" t="s">
        <v>33</v>
      </c>
      <c r="E1116" t="s">
        <v>581</v>
      </c>
    </row>
    <row r="1117" spans="1:5" x14ac:dyDescent="0.25">
      <c r="A1117" t="s">
        <v>30775</v>
      </c>
      <c r="B1117" t="s">
        <v>20</v>
      </c>
      <c r="C1117" t="s">
        <v>21</v>
      </c>
      <c r="D1117" t="s">
        <v>33</v>
      </c>
      <c r="E1117" t="s">
        <v>581</v>
      </c>
    </row>
    <row r="1118" spans="1:5" x14ac:dyDescent="0.25">
      <c r="A1118" t="s">
        <v>30776</v>
      </c>
      <c r="B1118" t="s">
        <v>20</v>
      </c>
      <c r="C1118" t="s">
        <v>21</v>
      </c>
      <c r="D1118" t="s">
        <v>33</v>
      </c>
      <c r="E1118" t="s">
        <v>537</v>
      </c>
    </row>
    <row r="1119" spans="1:5" x14ac:dyDescent="0.25">
      <c r="A1119" t="s">
        <v>30777</v>
      </c>
      <c r="B1119" t="s">
        <v>20</v>
      </c>
      <c r="C1119" t="s">
        <v>21</v>
      </c>
      <c r="D1119" t="s">
        <v>33</v>
      </c>
      <c r="E1119" t="s">
        <v>537</v>
      </c>
    </row>
    <row r="1120" spans="1:5" x14ac:dyDescent="0.25">
      <c r="A1120" t="s">
        <v>30778</v>
      </c>
      <c r="B1120" t="s">
        <v>20</v>
      </c>
      <c r="C1120" t="s">
        <v>21</v>
      </c>
      <c r="D1120" t="s">
        <v>33</v>
      </c>
      <c r="E1120" t="s">
        <v>582</v>
      </c>
    </row>
    <row r="1121" spans="1:5" x14ac:dyDescent="0.25">
      <c r="A1121" t="s">
        <v>30779</v>
      </c>
      <c r="B1121" t="s">
        <v>20</v>
      </c>
      <c r="C1121" t="s">
        <v>21</v>
      </c>
      <c r="D1121" t="s">
        <v>33</v>
      </c>
      <c r="E1121" t="s">
        <v>582</v>
      </c>
    </row>
    <row r="1122" spans="1:5" x14ac:dyDescent="0.25">
      <c r="A1122" t="s">
        <v>30780</v>
      </c>
      <c r="B1122" t="s">
        <v>20</v>
      </c>
      <c r="C1122" t="s">
        <v>21</v>
      </c>
      <c r="D1122" t="s">
        <v>33</v>
      </c>
      <c r="E1122" t="s">
        <v>581</v>
      </c>
    </row>
    <row r="1123" spans="1:5" x14ac:dyDescent="0.25">
      <c r="A1123" t="s">
        <v>30781</v>
      </c>
      <c r="B1123" t="s">
        <v>20</v>
      </c>
      <c r="C1123" t="s">
        <v>21</v>
      </c>
      <c r="D1123" t="s">
        <v>65</v>
      </c>
      <c r="E1123" t="s">
        <v>537</v>
      </c>
    </row>
    <row r="1124" spans="1:5" x14ac:dyDescent="0.25">
      <c r="A1124" t="s">
        <v>30782</v>
      </c>
      <c r="B1124" t="s">
        <v>20</v>
      </c>
      <c r="C1124" t="s">
        <v>21</v>
      </c>
      <c r="D1124" t="s">
        <v>33</v>
      </c>
      <c r="E1124" t="s">
        <v>537</v>
      </c>
    </row>
    <row r="1125" spans="1:5" x14ac:dyDescent="0.25">
      <c r="A1125" t="s">
        <v>30783</v>
      </c>
      <c r="B1125" t="s">
        <v>20</v>
      </c>
      <c r="C1125" t="s">
        <v>21</v>
      </c>
      <c r="D1125" t="s">
        <v>33</v>
      </c>
      <c r="E1125" t="s">
        <v>537</v>
      </c>
    </row>
    <row r="1126" spans="1:5" x14ac:dyDescent="0.25">
      <c r="A1126" t="s">
        <v>30784</v>
      </c>
      <c r="B1126" t="s">
        <v>20</v>
      </c>
      <c r="C1126" t="s">
        <v>21</v>
      </c>
      <c r="D1126" t="s">
        <v>33</v>
      </c>
      <c r="E1126" t="s">
        <v>582</v>
      </c>
    </row>
    <row r="1127" spans="1:5" x14ac:dyDescent="0.25">
      <c r="A1127" t="s">
        <v>30785</v>
      </c>
      <c r="B1127" t="s">
        <v>20</v>
      </c>
      <c r="C1127" t="s">
        <v>21</v>
      </c>
      <c r="D1127" t="s">
        <v>33</v>
      </c>
      <c r="E1127" t="s">
        <v>581</v>
      </c>
    </row>
    <row r="1128" spans="1:5" x14ac:dyDescent="0.25">
      <c r="A1128" t="s">
        <v>30786</v>
      </c>
      <c r="B1128" t="s">
        <v>20</v>
      </c>
      <c r="C1128" t="s">
        <v>21</v>
      </c>
      <c r="D1128" t="s">
        <v>33</v>
      </c>
      <c r="E1128" t="s">
        <v>582</v>
      </c>
    </row>
    <row r="1129" spans="1:5" x14ac:dyDescent="0.25">
      <c r="A1129" t="s">
        <v>30787</v>
      </c>
      <c r="B1129" t="s">
        <v>20</v>
      </c>
      <c r="C1129" t="s">
        <v>21</v>
      </c>
      <c r="D1129" t="s">
        <v>33</v>
      </c>
      <c r="E1129" t="s">
        <v>537</v>
      </c>
    </row>
    <row r="1130" spans="1:5" x14ac:dyDescent="0.25">
      <c r="A1130" t="s">
        <v>30788</v>
      </c>
      <c r="B1130" t="s">
        <v>20</v>
      </c>
      <c r="C1130" t="s">
        <v>21</v>
      </c>
      <c r="D1130" t="s">
        <v>33</v>
      </c>
      <c r="E1130" t="s">
        <v>581</v>
      </c>
    </row>
    <row r="1131" spans="1:5" x14ac:dyDescent="0.25">
      <c r="A1131" t="s">
        <v>30789</v>
      </c>
      <c r="B1131" t="s">
        <v>20</v>
      </c>
      <c r="C1131" t="s">
        <v>21</v>
      </c>
      <c r="D1131" t="s">
        <v>33</v>
      </c>
      <c r="E1131" t="s">
        <v>773</v>
      </c>
    </row>
    <row r="1132" spans="1:5" x14ac:dyDescent="0.25">
      <c r="A1132" t="s">
        <v>30790</v>
      </c>
      <c r="B1132" t="s">
        <v>20</v>
      </c>
      <c r="C1132" t="s">
        <v>21</v>
      </c>
      <c r="D1132" t="s">
        <v>33</v>
      </c>
      <c r="E1132" t="s">
        <v>773</v>
      </c>
    </row>
    <row r="1133" spans="1:5" x14ac:dyDescent="0.25">
      <c r="A1133" t="s">
        <v>30791</v>
      </c>
      <c r="B1133" t="s">
        <v>20</v>
      </c>
      <c r="C1133" t="s">
        <v>21</v>
      </c>
      <c r="D1133" t="s">
        <v>33</v>
      </c>
      <c r="E1133" t="s">
        <v>582</v>
      </c>
    </row>
    <row r="1134" spans="1:5" x14ac:dyDescent="0.25">
      <c r="A1134" t="s">
        <v>30792</v>
      </c>
      <c r="B1134" t="s">
        <v>20</v>
      </c>
      <c r="C1134" t="s">
        <v>21</v>
      </c>
      <c r="D1134" t="s">
        <v>33</v>
      </c>
      <c r="E1134" t="s">
        <v>582</v>
      </c>
    </row>
    <row r="1135" spans="1:5" x14ac:dyDescent="0.25">
      <c r="A1135" t="s">
        <v>30793</v>
      </c>
      <c r="B1135" t="s">
        <v>20</v>
      </c>
      <c r="C1135" t="s">
        <v>21</v>
      </c>
      <c r="D1135" t="s">
        <v>33</v>
      </c>
      <c r="E1135" t="s">
        <v>582</v>
      </c>
    </row>
    <row r="1136" spans="1:5" x14ac:dyDescent="0.25">
      <c r="A1136" t="s">
        <v>30794</v>
      </c>
      <c r="B1136" t="s">
        <v>20</v>
      </c>
      <c r="C1136" t="s">
        <v>21</v>
      </c>
      <c r="D1136" t="s">
        <v>33</v>
      </c>
      <c r="E1136" t="s">
        <v>537</v>
      </c>
    </row>
    <row r="1137" spans="1:5" x14ac:dyDescent="0.25">
      <c r="A1137" t="s">
        <v>30795</v>
      </c>
      <c r="B1137" t="s">
        <v>20</v>
      </c>
      <c r="C1137" t="s">
        <v>21</v>
      </c>
      <c r="D1137" t="s">
        <v>33</v>
      </c>
      <c r="E1137" t="s">
        <v>537</v>
      </c>
    </row>
    <row r="1138" spans="1:5" x14ac:dyDescent="0.25">
      <c r="A1138" t="s">
        <v>30796</v>
      </c>
      <c r="B1138" t="s">
        <v>20</v>
      </c>
      <c r="C1138" t="s">
        <v>21</v>
      </c>
      <c r="D1138" t="s">
        <v>33</v>
      </c>
      <c r="E1138" t="s">
        <v>537</v>
      </c>
    </row>
    <row r="1139" spans="1:5" x14ac:dyDescent="0.25">
      <c r="A1139" t="s">
        <v>30797</v>
      </c>
      <c r="B1139" t="s">
        <v>20</v>
      </c>
      <c r="C1139" t="s">
        <v>21</v>
      </c>
      <c r="D1139" t="s">
        <v>33</v>
      </c>
      <c r="E1139" t="s">
        <v>537</v>
      </c>
    </row>
    <row r="1140" spans="1:5" x14ac:dyDescent="0.25">
      <c r="A1140" t="s">
        <v>30798</v>
      </c>
      <c r="B1140" t="s">
        <v>20</v>
      </c>
      <c r="C1140" t="s">
        <v>21</v>
      </c>
      <c r="D1140" t="s">
        <v>33</v>
      </c>
      <c r="E1140" t="s">
        <v>582</v>
      </c>
    </row>
    <row r="1141" spans="1:5" x14ac:dyDescent="0.25">
      <c r="A1141" t="s">
        <v>30799</v>
      </c>
      <c r="B1141" t="s">
        <v>20</v>
      </c>
      <c r="C1141" t="s">
        <v>21</v>
      </c>
      <c r="D1141" t="s">
        <v>33</v>
      </c>
      <c r="E1141" t="s">
        <v>581</v>
      </c>
    </row>
    <row r="1142" spans="1:5" x14ac:dyDescent="0.25">
      <c r="A1142" t="s">
        <v>30800</v>
      </c>
      <c r="B1142" t="s">
        <v>20</v>
      </c>
      <c r="C1142" t="s">
        <v>21</v>
      </c>
      <c r="D1142" t="s">
        <v>33</v>
      </c>
      <c r="E1142" t="s">
        <v>582</v>
      </c>
    </row>
    <row r="1143" spans="1:5" x14ac:dyDescent="0.25">
      <c r="A1143" t="s">
        <v>30801</v>
      </c>
      <c r="B1143" t="s">
        <v>20</v>
      </c>
      <c r="C1143" t="s">
        <v>21</v>
      </c>
      <c r="D1143" t="s">
        <v>33</v>
      </c>
      <c r="E1143" t="s">
        <v>582</v>
      </c>
    </row>
    <row r="1144" spans="1:5" x14ac:dyDescent="0.25">
      <c r="A1144" t="s">
        <v>30802</v>
      </c>
      <c r="B1144" t="s">
        <v>20</v>
      </c>
      <c r="C1144" t="s">
        <v>21</v>
      </c>
      <c r="D1144" t="s">
        <v>33</v>
      </c>
      <c r="E1144" t="s">
        <v>537</v>
      </c>
    </row>
    <row r="1145" spans="1:5" x14ac:dyDescent="0.25">
      <c r="A1145" t="s">
        <v>30803</v>
      </c>
      <c r="B1145" t="s">
        <v>20</v>
      </c>
      <c r="C1145" t="s">
        <v>21</v>
      </c>
      <c r="D1145" t="s">
        <v>33</v>
      </c>
      <c r="E1145" t="s">
        <v>582</v>
      </c>
    </row>
    <row r="1146" spans="1:5" x14ac:dyDescent="0.25">
      <c r="A1146" t="s">
        <v>30804</v>
      </c>
      <c r="B1146" t="s">
        <v>20</v>
      </c>
      <c r="C1146" t="s">
        <v>21</v>
      </c>
      <c r="D1146" t="s">
        <v>33</v>
      </c>
      <c r="E1146" t="s">
        <v>582</v>
      </c>
    </row>
    <row r="1147" spans="1:5" x14ac:dyDescent="0.25">
      <c r="A1147" t="s">
        <v>30805</v>
      </c>
      <c r="B1147" t="s">
        <v>20</v>
      </c>
      <c r="C1147" t="s">
        <v>21</v>
      </c>
      <c r="D1147" t="s">
        <v>33</v>
      </c>
      <c r="E1147" t="s">
        <v>779</v>
      </c>
    </row>
    <row r="1148" spans="1:5" x14ac:dyDescent="0.25">
      <c r="A1148" t="s">
        <v>30806</v>
      </c>
      <c r="B1148" t="s">
        <v>20</v>
      </c>
      <c r="C1148" t="s">
        <v>21</v>
      </c>
      <c r="D1148" t="s">
        <v>33</v>
      </c>
      <c r="E1148" t="s">
        <v>1003</v>
      </c>
    </row>
    <row r="1149" spans="1:5" x14ac:dyDescent="0.25">
      <c r="A1149" t="s">
        <v>30807</v>
      </c>
      <c r="B1149" t="s">
        <v>20</v>
      </c>
      <c r="C1149" t="s">
        <v>21</v>
      </c>
      <c r="D1149" t="s">
        <v>33</v>
      </c>
      <c r="E1149" t="s">
        <v>537</v>
      </c>
    </row>
    <row r="1150" spans="1:5" x14ac:dyDescent="0.25">
      <c r="A1150" t="s">
        <v>30808</v>
      </c>
      <c r="B1150" t="s">
        <v>20</v>
      </c>
      <c r="C1150" t="s">
        <v>21</v>
      </c>
      <c r="D1150" t="s">
        <v>33</v>
      </c>
      <c r="E1150" t="s">
        <v>537</v>
      </c>
    </row>
    <row r="1151" spans="1:5" x14ac:dyDescent="0.25">
      <c r="A1151" t="s">
        <v>30809</v>
      </c>
      <c r="B1151" t="s">
        <v>20</v>
      </c>
      <c r="C1151" t="s">
        <v>21</v>
      </c>
      <c r="D1151" t="s">
        <v>33</v>
      </c>
      <c r="E1151" t="s">
        <v>582</v>
      </c>
    </row>
    <row r="1152" spans="1:5" x14ac:dyDescent="0.25">
      <c r="A1152" t="s">
        <v>30810</v>
      </c>
      <c r="B1152" t="s">
        <v>20</v>
      </c>
      <c r="C1152" t="s">
        <v>21</v>
      </c>
      <c r="D1152" t="s">
        <v>33</v>
      </c>
      <c r="E1152" t="s">
        <v>581</v>
      </c>
    </row>
    <row r="1153" spans="1:5" x14ac:dyDescent="0.25">
      <c r="A1153" t="s">
        <v>30811</v>
      </c>
      <c r="B1153" t="s">
        <v>20</v>
      </c>
      <c r="C1153" t="s">
        <v>21</v>
      </c>
      <c r="D1153" t="s">
        <v>33</v>
      </c>
      <c r="E1153" t="s">
        <v>582</v>
      </c>
    </row>
    <row r="1154" spans="1:5" x14ac:dyDescent="0.25">
      <c r="A1154" t="s">
        <v>30812</v>
      </c>
      <c r="B1154" t="s">
        <v>20</v>
      </c>
      <c r="C1154" t="s">
        <v>21</v>
      </c>
      <c r="D1154" t="s">
        <v>33</v>
      </c>
      <c r="E1154" t="s">
        <v>582</v>
      </c>
    </row>
    <row r="1155" spans="1:5" x14ac:dyDescent="0.25">
      <c r="A1155" t="s">
        <v>30813</v>
      </c>
      <c r="B1155" t="s">
        <v>20</v>
      </c>
      <c r="C1155" t="s">
        <v>21</v>
      </c>
      <c r="D1155" t="s">
        <v>69</v>
      </c>
      <c r="E1155" t="s">
        <v>537</v>
      </c>
    </row>
    <row r="1156" spans="1:5" x14ac:dyDescent="0.25">
      <c r="A1156" t="s">
        <v>30814</v>
      </c>
      <c r="B1156" t="s">
        <v>20</v>
      </c>
      <c r="C1156" t="s">
        <v>21</v>
      </c>
      <c r="D1156" t="s">
        <v>33</v>
      </c>
      <c r="E1156" t="s">
        <v>537</v>
      </c>
    </row>
    <row r="1157" spans="1:5" x14ac:dyDescent="0.25">
      <c r="A1157" t="s">
        <v>30815</v>
      </c>
      <c r="B1157" t="s">
        <v>20</v>
      </c>
      <c r="C1157" t="s">
        <v>21</v>
      </c>
      <c r="D1157" t="s">
        <v>33</v>
      </c>
      <c r="E1157" t="s">
        <v>582</v>
      </c>
    </row>
    <row r="1158" spans="1:5" x14ac:dyDescent="0.25">
      <c r="A1158" t="s">
        <v>30816</v>
      </c>
      <c r="B1158" t="s">
        <v>20</v>
      </c>
      <c r="C1158" t="s">
        <v>21</v>
      </c>
      <c r="D1158" t="s">
        <v>33</v>
      </c>
      <c r="E1158" t="s">
        <v>581</v>
      </c>
    </row>
    <row r="1159" spans="1:5" x14ac:dyDescent="0.25">
      <c r="A1159" t="s">
        <v>30817</v>
      </c>
      <c r="B1159" t="s">
        <v>20</v>
      </c>
      <c r="C1159" t="s">
        <v>21</v>
      </c>
      <c r="D1159" t="s">
        <v>33</v>
      </c>
      <c r="E1159" t="s">
        <v>582</v>
      </c>
    </row>
    <row r="1160" spans="1:5" x14ac:dyDescent="0.25">
      <c r="A1160" t="s">
        <v>30818</v>
      </c>
      <c r="B1160" t="s">
        <v>20</v>
      </c>
      <c r="C1160" t="s">
        <v>21</v>
      </c>
      <c r="D1160" t="s">
        <v>33</v>
      </c>
      <c r="E1160" t="s">
        <v>582</v>
      </c>
    </row>
    <row r="1161" spans="1:5" x14ac:dyDescent="0.25">
      <c r="A1161" t="s">
        <v>30819</v>
      </c>
      <c r="B1161" t="s">
        <v>20</v>
      </c>
      <c r="C1161" t="s">
        <v>21</v>
      </c>
      <c r="D1161" t="s">
        <v>65</v>
      </c>
      <c r="E1161" t="s">
        <v>537</v>
      </c>
    </row>
    <row r="1162" spans="1:5" x14ac:dyDescent="0.25">
      <c r="A1162" t="s">
        <v>30820</v>
      </c>
      <c r="B1162" t="s">
        <v>20</v>
      </c>
      <c r="C1162" t="s">
        <v>21</v>
      </c>
      <c r="D1162" t="s">
        <v>33</v>
      </c>
      <c r="E1162" t="s">
        <v>582</v>
      </c>
    </row>
    <row r="1163" spans="1:5" x14ac:dyDescent="0.25">
      <c r="A1163" t="s">
        <v>30821</v>
      </c>
      <c r="B1163" t="s">
        <v>20</v>
      </c>
      <c r="C1163" t="s">
        <v>21</v>
      </c>
      <c r="D1163" t="s">
        <v>33</v>
      </c>
      <c r="E1163" t="s">
        <v>582</v>
      </c>
    </row>
    <row r="1164" spans="1:5" x14ac:dyDescent="0.25">
      <c r="A1164" t="s">
        <v>30822</v>
      </c>
      <c r="B1164" t="s">
        <v>20</v>
      </c>
      <c r="C1164" t="s">
        <v>21</v>
      </c>
      <c r="D1164" t="s">
        <v>65</v>
      </c>
      <c r="E1164" t="s">
        <v>537</v>
      </c>
    </row>
    <row r="1165" spans="1:5" x14ac:dyDescent="0.25">
      <c r="A1165" t="s">
        <v>30823</v>
      </c>
      <c r="B1165" t="s">
        <v>20</v>
      </c>
      <c r="C1165" t="s">
        <v>21</v>
      </c>
      <c r="D1165" t="s">
        <v>33</v>
      </c>
      <c r="E1165" t="s">
        <v>582</v>
      </c>
    </row>
    <row r="1166" spans="1:5" x14ac:dyDescent="0.25">
      <c r="A1166" t="s">
        <v>30824</v>
      </c>
      <c r="B1166" t="s">
        <v>20</v>
      </c>
      <c r="C1166" t="s">
        <v>21</v>
      </c>
      <c r="D1166" t="s">
        <v>33</v>
      </c>
      <c r="E1166" t="s">
        <v>537</v>
      </c>
    </row>
    <row r="1167" spans="1:5" x14ac:dyDescent="0.25">
      <c r="A1167" t="s">
        <v>30825</v>
      </c>
      <c r="B1167" t="s">
        <v>20</v>
      </c>
      <c r="C1167" t="s">
        <v>21</v>
      </c>
      <c r="D1167" t="s">
        <v>33</v>
      </c>
      <c r="E1167" t="s">
        <v>581</v>
      </c>
    </row>
    <row r="1168" spans="1:5" x14ac:dyDescent="0.25">
      <c r="A1168" t="s">
        <v>30826</v>
      </c>
      <c r="B1168" t="s">
        <v>20</v>
      </c>
      <c r="C1168" t="s">
        <v>21</v>
      </c>
      <c r="D1168" t="s">
        <v>33</v>
      </c>
      <c r="E1168" t="s">
        <v>582</v>
      </c>
    </row>
    <row r="1169" spans="1:5" x14ac:dyDescent="0.25">
      <c r="A1169" t="s">
        <v>30827</v>
      </c>
      <c r="B1169" t="s">
        <v>20</v>
      </c>
      <c r="C1169" t="s">
        <v>21</v>
      </c>
      <c r="D1169" t="s">
        <v>33</v>
      </c>
      <c r="E1169" t="s">
        <v>582</v>
      </c>
    </row>
    <row r="1170" spans="1:5" x14ac:dyDescent="0.25">
      <c r="A1170" t="s">
        <v>30828</v>
      </c>
      <c r="B1170" t="s">
        <v>20</v>
      </c>
      <c r="C1170" t="s">
        <v>21</v>
      </c>
      <c r="D1170" t="s">
        <v>33</v>
      </c>
      <c r="E1170" t="s">
        <v>537</v>
      </c>
    </row>
    <row r="1171" spans="1:5" x14ac:dyDescent="0.25">
      <c r="A1171" t="s">
        <v>30829</v>
      </c>
      <c r="B1171" t="s">
        <v>20</v>
      </c>
      <c r="C1171" t="s">
        <v>21</v>
      </c>
      <c r="D1171" t="s">
        <v>33</v>
      </c>
      <c r="E1171" t="s">
        <v>537</v>
      </c>
    </row>
    <row r="1172" spans="1:5" x14ac:dyDescent="0.25">
      <c r="A1172" t="s">
        <v>30830</v>
      </c>
      <c r="B1172" t="s">
        <v>20</v>
      </c>
      <c r="C1172" t="s">
        <v>21</v>
      </c>
      <c r="D1172" t="s">
        <v>33</v>
      </c>
      <c r="E1172" t="s">
        <v>581</v>
      </c>
    </row>
    <row r="1173" spans="1:5" x14ac:dyDescent="0.25">
      <c r="A1173" t="s">
        <v>30831</v>
      </c>
      <c r="B1173" t="s">
        <v>20</v>
      </c>
      <c r="C1173" t="s">
        <v>21</v>
      </c>
      <c r="D1173" t="s">
        <v>33</v>
      </c>
      <c r="E1173" t="s">
        <v>537</v>
      </c>
    </row>
    <row r="1174" spans="1:5" x14ac:dyDescent="0.25">
      <c r="A1174" t="s">
        <v>30832</v>
      </c>
      <c r="B1174" t="s">
        <v>20</v>
      </c>
      <c r="C1174" t="s">
        <v>21</v>
      </c>
      <c r="D1174" t="s">
        <v>33</v>
      </c>
      <c r="E1174" t="s">
        <v>537</v>
      </c>
    </row>
    <row r="1175" spans="1:5" x14ac:dyDescent="0.25">
      <c r="A1175" t="s">
        <v>30833</v>
      </c>
      <c r="B1175" t="s">
        <v>20</v>
      </c>
      <c r="C1175" t="s">
        <v>21</v>
      </c>
      <c r="D1175" t="s">
        <v>33</v>
      </c>
      <c r="E1175" t="s">
        <v>537</v>
      </c>
    </row>
    <row r="1176" spans="1:5" x14ac:dyDescent="0.25">
      <c r="A1176" t="s">
        <v>30834</v>
      </c>
      <c r="B1176" t="s">
        <v>20</v>
      </c>
      <c r="C1176" t="s">
        <v>21</v>
      </c>
      <c r="D1176" t="s">
        <v>33</v>
      </c>
      <c r="E1176" t="s">
        <v>581</v>
      </c>
    </row>
    <row r="1177" spans="1:5" x14ac:dyDescent="0.25">
      <c r="A1177" t="s">
        <v>30835</v>
      </c>
      <c r="B1177" t="s">
        <v>20</v>
      </c>
      <c r="C1177" t="s">
        <v>21</v>
      </c>
      <c r="D1177" t="s">
        <v>33</v>
      </c>
      <c r="E1177" t="s">
        <v>582</v>
      </c>
    </row>
    <row r="1178" spans="1:5" x14ac:dyDescent="0.25">
      <c r="A1178" t="s">
        <v>30836</v>
      </c>
      <c r="B1178" t="s">
        <v>20</v>
      </c>
      <c r="C1178" t="s">
        <v>21</v>
      </c>
      <c r="D1178" t="s">
        <v>33</v>
      </c>
      <c r="E1178" t="s">
        <v>581</v>
      </c>
    </row>
    <row r="1179" spans="1:5" x14ac:dyDescent="0.25">
      <c r="A1179" t="s">
        <v>30837</v>
      </c>
      <c r="B1179" t="s">
        <v>20</v>
      </c>
      <c r="C1179" t="s">
        <v>21</v>
      </c>
      <c r="D1179" t="s">
        <v>33</v>
      </c>
      <c r="E1179" t="s">
        <v>581</v>
      </c>
    </row>
    <row r="1180" spans="1:5" x14ac:dyDescent="0.25">
      <c r="A1180" t="s">
        <v>30838</v>
      </c>
      <c r="B1180" t="s">
        <v>20</v>
      </c>
      <c r="C1180" t="s">
        <v>21</v>
      </c>
      <c r="D1180" t="s">
        <v>33</v>
      </c>
      <c r="E1180" t="s">
        <v>581</v>
      </c>
    </row>
    <row r="1181" spans="1:5" x14ac:dyDescent="0.25">
      <c r="A1181" t="s">
        <v>30839</v>
      </c>
      <c r="B1181" t="s">
        <v>20</v>
      </c>
      <c r="C1181" t="s">
        <v>21</v>
      </c>
      <c r="D1181" t="s">
        <v>33</v>
      </c>
      <c r="E1181" t="s">
        <v>582</v>
      </c>
    </row>
    <row r="1182" spans="1:5" x14ac:dyDescent="0.25">
      <c r="A1182" t="s">
        <v>30840</v>
      </c>
      <c r="B1182" t="s">
        <v>20</v>
      </c>
      <c r="C1182" t="s">
        <v>21</v>
      </c>
      <c r="D1182" t="s">
        <v>33</v>
      </c>
      <c r="E1182" t="s">
        <v>582</v>
      </c>
    </row>
    <row r="1183" spans="1:5" x14ac:dyDescent="0.25">
      <c r="A1183" t="s">
        <v>30841</v>
      </c>
      <c r="B1183" t="s">
        <v>20</v>
      </c>
      <c r="C1183" t="s">
        <v>21</v>
      </c>
      <c r="D1183" t="s">
        <v>33</v>
      </c>
      <c r="E1183" t="s">
        <v>581</v>
      </c>
    </row>
    <row r="1184" spans="1:5" x14ac:dyDescent="0.25">
      <c r="A1184" t="s">
        <v>30842</v>
      </c>
      <c r="B1184" t="s">
        <v>20</v>
      </c>
      <c r="C1184" t="s">
        <v>21</v>
      </c>
      <c r="D1184" t="s">
        <v>33</v>
      </c>
      <c r="E1184" t="s">
        <v>537</v>
      </c>
    </row>
    <row r="1185" spans="1:5" x14ac:dyDescent="0.25">
      <c r="A1185" t="s">
        <v>30843</v>
      </c>
      <c r="B1185" t="s">
        <v>20</v>
      </c>
      <c r="C1185" t="s">
        <v>21</v>
      </c>
      <c r="D1185" t="s">
        <v>33</v>
      </c>
      <c r="E1185" t="s">
        <v>582</v>
      </c>
    </row>
    <row r="1186" spans="1:5" x14ac:dyDescent="0.25">
      <c r="A1186" t="s">
        <v>30844</v>
      </c>
      <c r="B1186" t="s">
        <v>20</v>
      </c>
      <c r="C1186" t="s">
        <v>21</v>
      </c>
      <c r="D1186" t="s">
        <v>33</v>
      </c>
      <c r="E1186" t="s">
        <v>582</v>
      </c>
    </row>
    <row r="1187" spans="1:5" x14ac:dyDescent="0.25">
      <c r="A1187" t="s">
        <v>30845</v>
      </c>
      <c r="B1187" t="s">
        <v>20</v>
      </c>
      <c r="C1187" t="s">
        <v>21</v>
      </c>
      <c r="D1187" t="s">
        <v>33</v>
      </c>
      <c r="E1187" t="s">
        <v>582</v>
      </c>
    </row>
    <row r="1188" spans="1:5" x14ac:dyDescent="0.25">
      <c r="A1188" t="s">
        <v>30846</v>
      </c>
      <c r="B1188" t="s">
        <v>20</v>
      </c>
      <c r="C1188" t="s">
        <v>21</v>
      </c>
      <c r="D1188" t="s">
        <v>33</v>
      </c>
      <c r="E1188" t="s">
        <v>581</v>
      </c>
    </row>
    <row r="1189" spans="1:5" x14ac:dyDescent="0.25">
      <c r="A1189" t="s">
        <v>30847</v>
      </c>
      <c r="B1189" t="s">
        <v>20</v>
      </c>
      <c r="C1189" t="s">
        <v>21</v>
      </c>
      <c r="D1189" t="s">
        <v>65</v>
      </c>
      <c r="E1189" t="s">
        <v>537</v>
      </c>
    </row>
    <row r="1190" spans="1:5" x14ac:dyDescent="0.25">
      <c r="A1190" t="s">
        <v>30848</v>
      </c>
      <c r="B1190" t="s">
        <v>20</v>
      </c>
      <c r="C1190" t="s">
        <v>21</v>
      </c>
      <c r="D1190" t="s">
        <v>33</v>
      </c>
      <c r="E1190" t="s">
        <v>537</v>
      </c>
    </row>
    <row r="1191" spans="1:5" x14ac:dyDescent="0.25">
      <c r="A1191" t="s">
        <v>30849</v>
      </c>
      <c r="B1191" t="s">
        <v>20</v>
      </c>
      <c r="C1191" t="s">
        <v>21</v>
      </c>
      <c r="D1191" t="s">
        <v>33</v>
      </c>
      <c r="E1191" t="s">
        <v>537</v>
      </c>
    </row>
    <row r="1192" spans="1:5" x14ac:dyDescent="0.25">
      <c r="A1192" t="s">
        <v>30850</v>
      </c>
      <c r="B1192" t="s">
        <v>20</v>
      </c>
      <c r="C1192" t="s">
        <v>21</v>
      </c>
      <c r="D1192" t="s">
        <v>33</v>
      </c>
      <c r="E1192" t="s">
        <v>582</v>
      </c>
    </row>
    <row r="1193" spans="1:5" x14ac:dyDescent="0.25">
      <c r="A1193" t="s">
        <v>30851</v>
      </c>
      <c r="B1193" t="s">
        <v>20</v>
      </c>
      <c r="C1193" t="s">
        <v>21</v>
      </c>
      <c r="D1193" t="s">
        <v>33</v>
      </c>
      <c r="E1193" t="s">
        <v>582</v>
      </c>
    </row>
    <row r="1194" spans="1:5" x14ac:dyDescent="0.25">
      <c r="A1194" t="s">
        <v>30852</v>
      </c>
      <c r="B1194" t="s">
        <v>20</v>
      </c>
      <c r="C1194" t="s">
        <v>21</v>
      </c>
      <c r="D1194" t="s">
        <v>33</v>
      </c>
      <c r="E1194" t="s">
        <v>537</v>
      </c>
    </row>
    <row r="1195" spans="1:5" x14ac:dyDescent="0.25">
      <c r="A1195" t="s">
        <v>30853</v>
      </c>
      <c r="B1195" t="s">
        <v>20</v>
      </c>
      <c r="C1195" t="s">
        <v>21</v>
      </c>
      <c r="D1195" t="s">
        <v>33</v>
      </c>
      <c r="E1195" t="s">
        <v>537</v>
      </c>
    </row>
    <row r="1196" spans="1:5" x14ac:dyDescent="0.25">
      <c r="A1196" t="s">
        <v>30854</v>
      </c>
      <c r="B1196" t="s">
        <v>20</v>
      </c>
      <c r="C1196" t="s">
        <v>21</v>
      </c>
      <c r="D1196" t="s">
        <v>69</v>
      </c>
      <c r="E1196" t="s">
        <v>537</v>
      </c>
    </row>
    <row r="1197" spans="1:5" x14ac:dyDescent="0.25">
      <c r="A1197" t="s">
        <v>30855</v>
      </c>
      <c r="B1197" t="s">
        <v>20</v>
      </c>
      <c r="C1197" t="s">
        <v>21</v>
      </c>
      <c r="D1197" t="s">
        <v>33</v>
      </c>
      <c r="E1197" t="s">
        <v>537</v>
      </c>
    </row>
    <row r="1198" spans="1:5" x14ac:dyDescent="0.25">
      <c r="A1198" t="s">
        <v>30856</v>
      </c>
      <c r="B1198" t="s">
        <v>20</v>
      </c>
      <c r="C1198" t="s">
        <v>21</v>
      </c>
      <c r="D1198" t="s">
        <v>33</v>
      </c>
      <c r="E1198" t="s">
        <v>582</v>
      </c>
    </row>
    <row r="1199" spans="1:5" x14ac:dyDescent="0.25">
      <c r="A1199" t="s">
        <v>30857</v>
      </c>
      <c r="B1199" t="s">
        <v>20</v>
      </c>
      <c r="C1199" t="s">
        <v>21</v>
      </c>
      <c r="D1199" t="s">
        <v>33</v>
      </c>
      <c r="E1199" t="s">
        <v>537</v>
      </c>
    </row>
    <row r="1200" spans="1:5" x14ac:dyDescent="0.25">
      <c r="A1200" t="s">
        <v>30858</v>
      </c>
      <c r="B1200" t="s">
        <v>20</v>
      </c>
      <c r="C1200" t="s">
        <v>21</v>
      </c>
      <c r="D1200" t="s">
        <v>33</v>
      </c>
      <c r="E1200" t="s">
        <v>537</v>
      </c>
    </row>
    <row r="1201" spans="1:5" x14ac:dyDescent="0.25">
      <c r="A1201" t="s">
        <v>30859</v>
      </c>
      <c r="B1201" t="s">
        <v>20</v>
      </c>
      <c r="C1201" t="s">
        <v>21</v>
      </c>
      <c r="D1201" t="s">
        <v>33</v>
      </c>
      <c r="E1201" t="s">
        <v>582</v>
      </c>
    </row>
    <row r="1202" spans="1:5" x14ac:dyDescent="0.25">
      <c r="A1202" t="s">
        <v>30860</v>
      </c>
      <c r="B1202" t="s">
        <v>20</v>
      </c>
      <c r="C1202" t="s">
        <v>21</v>
      </c>
      <c r="D1202" t="s">
        <v>33</v>
      </c>
      <c r="E1202" t="s">
        <v>582</v>
      </c>
    </row>
    <row r="1203" spans="1:5" x14ac:dyDescent="0.25">
      <c r="A1203" t="s">
        <v>30861</v>
      </c>
      <c r="B1203" t="s">
        <v>20</v>
      </c>
      <c r="C1203" t="s">
        <v>21</v>
      </c>
      <c r="D1203" t="s">
        <v>33</v>
      </c>
      <c r="E1203" t="s">
        <v>537</v>
      </c>
    </row>
    <row r="1204" spans="1:5" x14ac:dyDescent="0.25">
      <c r="A1204" t="s">
        <v>30862</v>
      </c>
      <c r="B1204" t="s">
        <v>20</v>
      </c>
      <c r="C1204" t="s">
        <v>21</v>
      </c>
      <c r="D1204" t="s">
        <v>33</v>
      </c>
      <c r="E1204" t="s">
        <v>537</v>
      </c>
    </row>
    <row r="1205" spans="1:5" x14ac:dyDescent="0.25">
      <c r="A1205" t="s">
        <v>30863</v>
      </c>
      <c r="B1205" t="s">
        <v>20</v>
      </c>
      <c r="C1205" t="s">
        <v>21</v>
      </c>
      <c r="D1205" t="s">
        <v>65</v>
      </c>
      <c r="E1205" t="s">
        <v>537</v>
      </c>
    </row>
    <row r="1206" spans="1:5" x14ac:dyDescent="0.25">
      <c r="A1206" t="s">
        <v>30864</v>
      </c>
      <c r="B1206" t="s">
        <v>20</v>
      </c>
      <c r="C1206" t="s">
        <v>21</v>
      </c>
      <c r="D1206" t="s">
        <v>33</v>
      </c>
      <c r="E1206" t="s">
        <v>582</v>
      </c>
    </row>
    <row r="1207" spans="1:5" x14ac:dyDescent="0.25">
      <c r="A1207" t="s">
        <v>30865</v>
      </c>
      <c r="B1207" t="s">
        <v>20</v>
      </c>
      <c r="C1207" t="s">
        <v>21</v>
      </c>
      <c r="D1207" t="s">
        <v>33</v>
      </c>
      <c r="E1207" t="s">
        <v>582</v>
      </c>
    </row>
    <row r="1208" spans="1:5" x14ac:dyDescent="0.25">
      <c r="A1208" t="s">
        <v>30866</v>
      </c>
      <c r="B1208" t="s">
        <v>20</v>
      </c>
      <c r="C1208" t="s">
        <v>21</v>
      </c>
      <c r="D1208" t="s">
        <v>33</v>
      </c>
      <c r="E1208" t="s">
        <v>581</v>
      </c>
    </row>
    <row r="1209" spans="1:5" x14ac:dyDescent="0.25">
      <c r="A1209" t="s">
        <v>30867</v>
      </c>
      <c r="B1209" t="s">
        <v>20</v>
      </c>
      <c r="C1209" t="s">
        <v>21</v>
      </c>
      <c r="D1209" t="s">
        <v>33</v>
      </c>
      <c r="E1209" t="s">
        <v>582</v>
      </c>
    </row>
    <row r="1210" spans="1:5" x14ac:dyDescent="0.25">
      <c r="A1210" t="s">
        <v>30868</v>
      </c>
      <c r="B1210" t="s">
        <v>20</v>
      </c>
      <c r="C1210" t="s">
        <v>21</v>
      </c>
      <c r="D1210" t="s">
        <v>33</v>
      </c>
      <c r="E1210" t="s">
        <v>537</v>
      </c>
    </row>
    <row r="1211" spans="1:5" x14ac:dyDescent="0.25">
      <c r="A1211" t="s">
        <v>30869</v>
      </c>
      <c r="B1211" t="s">
        <v>20</v>
      </c>
      <c r="C1211" t="s">
        <v>21</v>
      </c>
      <c r="D1211" t="s">
        <v>33</v>
      </c>
      <c r="E1211" t="s">
        <v>537</v>
      </c>
    </row>
    <row r="1212" spans="1:5" x14ac:dyDescent="0.25">
      <c r="A1212" t="s">
        <v>30870</v>
      </c>
      <c r="B1212" t="s">
        <v>20</v>
      </c>
      <c r="C1212" t="s">
        <v>21</v>
      </c>
      <c r="D1212" t="s">
        <v>33</v>
      </c>
      <c r="E1212" t="s">
        <v>537</v>
      </c>
    </row>
    <row r="1213" spans="1:5" x14ac:dyDescent="0.25">
      <c r="A1213" t="s">
        <v>30871</v>
      </c>
      <c r="B1213" t="s">
        <v>20</v>
      </c>
      <c r="C1213" t="s">
        <v>21</v>
      </c>
      <c r="D1213" t="s">
        <v>33</v>
      </c>
      <c r="E1213" t="s">
        <v>582</v>
      </c>
    </row>
    <row r="1214" spans="1:5" x14ac:dyDescent="0.25">
      <c r="A1214" t="s">
        <v>30872</v>
      </c>
      <c r="B1214" t="s">
        <v>20</v>
      </c>
      <c r="C1214" t="s">
        <v>21</v>
      </c>
      <c r="D1214" t="s">
        <v>33</v>
      </c>
      <c r="E1214" t="s">
        <v>582</v>
      </c>
    </row>
    <row r="1215" spans="1:5" x14ac:dyDescent="0.25">
      <c r="A1215" t="s">
        <v>30873</v>
      </c>
      <c r="B1215" t="s">
        <v>20</v>
      </c>
      <c r="C1215" t="s">
        <v>21</v>
      </c>
      <c r="D1215" t="s">
        <v>33</v>
      </c>
      <c r="E1215" t="s">
        <v>537</v>
      </c>
    </row>
    <row r="1216" spans="1:5" x14ac:dyDescent="0.25">
      <c r="A1216" t="s">
        <v>30874</v>
      </c>
      <c r="B1216" t="s">
        <v>20</v>
      </c>
      <c r="C1216" t="s">
        <v>21</v>
      </c>
      <c r="D1216" t="s">
        <v>33</v>
      </c>
      <c r="E1216" t="s">
        <v>537</v>
      </c>
    </row>
    <row r="1217" spans="1:5" x14ac:dyDescent="0.25">
      <c r="A1217" t="s">
        <v>30875</v>
      </c>
      <c r="B1217" t="s">
        <v>20</v>
      </c>
      <c r="C1217" t="s">
        <v>21</v>
      </c>
      <c r="D1217" t="s">
        <v>33</v>
      </c>
      <c r="E1217" t="s">
        <v>581</v>
      </c>
    </row>
    <row r="1218" spans="1:5" x14ac:dyDescent="0.25">
      <c r="A1218" t="s">
        <v>30876</v>
      </c>
      <c r="B1218" t="s">
        <v>20</v>
      </c>
      <c r="C1218" t="s">
        <v>21</v>
      </c>
      <c r="D1218" t="s">
        <v>33</v>
      </c>
      <c r="E1218" t="s">
        <v>581</v>
      </c>
    </row>
    <row r="1219" spans="1:5" x14ac:dyDescent="0.25">
      <c r="A1219" t="s">
        <v>30877</v>
      </c>
      <c r="B1219" t="s">
        <v>20</v>
      </c>
      <c r="C1219" t="s">
        <v>21</v>
      </c>
      <c r="D1219" t="s">
        <v>33</v>
      </c>
      <c r="E1219" t="s">
        <v>581</v>
      </c>
    </row>
    <row r="1220" spans="1:5" x14ac:dyDescent="0.25">
      <c r="A1220" t="s">
        <v>30878</v>
      </c>
      <c r="B1220" t="s">
        <v>20</v>
      </c>
      <c r="C1220" t="s">
        <v>21</v>
      </c>
      <c r="D1220" t="s">
        <v>65</v>
      </c>
      <c r="E1220" t="s">
        <v>537</v>
      </c>
    </row>
    <row r="1221" spans="1:5" x14ac:dyDescent="0.25">
      <c r="A1221" t="s">
        <v>30879</v>
      </c>
      <c r="B1221" t="s">
        <v>20</v>
      </c>
      <c r="C1221" t="s">
        <v>21</v>
      </c>
      <c r="D1221" t="s">
        <v>33</v>
      </c>
      <c r="E1221" t="s">
        <v>582</v>
      </c>
    </row>
    <row r="1222" spans="1:5" x14ac:dyDescent="0.25">
      <c r="A1222" t="s">
        <v>30880</v>
      </c>
      <c r="B1222" t="s">
        <v>20</v>
      </c>
      <c r="C1222" t="s">
        <v>21</v>
      </c>
      <c r="D1222" t="s">
        <v>33</v>
      </c>
      <c r="E1222" t="s">
        <v>582</v>
      </c>
    </row>
    <row r="1223" spans="1:5" x14ac:dyDescent="0.25">
      <c r="A1223" t="s">
        <v>30881</v>
      </c>
      <c r="B1223" t="s">
        <v>20</v>
      </c>
      <c r="C1223" t="s">
        <v>21</v>
      </c>
      <c r="D1223" t="s">
        <v>33</v>
      </c>
      <c r="E1223" t="s">
        <v>582</v>
      </c>
    </row>
    <row r="1224" spans="1:5" x14ac:dyDescent="0.25">
      <c r="A1224" t="s">
        <v>30882</v>
      </c>
      <c r="B1224" t="s">
        <v>20</v>
      </c>
      <c r="C1224" t="s">
        <v>21</v>
      </c>
      <c r="D1224" t="s">
        <v>33</v>
      </c>
      <c r="E1224" t="s">
        <v>582</v>
      </c>
    </row>
    <row r="1225" spans="1:5" x14ac:dyDescent="0.25">
      <c r="A1225" t="s">
        <v>30883</v>
      </c>
      <c r="B1225" t="s">
        <v>20</v>
      </c>
      <c r="C1225" t="s">
        <v>21</v>
      </c>
      <c r="D1225" t="s">
        <v>33</v>
      </c>
      <c r="E1225" t="s">
        <v>537</v>
      </c>
    </row>
    <row r="1226" spans="1:5" x14ac:dyDescent="0.25">
      <c r="A1226" t="s">
        <v>30884</v>
      </c>
      <c r="B1226" t="s">
        <v>20</v>
      </c>
      <c r="C1226" t="s">
        <v>21</v>
      </c>
      <c r="D1226" t="s">
        <v>33</v>
      </c>
      <c r="E1226" t="s">
        <v>582</v>
      </c>
    </row>
    <row r="1227" spans="1:5" x14ac:dyDescent="0.25">
      <c r="A1227" t="s">
        <v>30885</v>
      </c>
      <c r="B1227" t="s">
        <v>20</v>
      </c>
      <c r="C1227" t="s">
        <v>21</v>
      </c>
      <c r="D1227" t="s">
        <v>33</v>
      </c>
      <c r="E1227" t="s">
        <v>582</v>
      </c>
    </row>
    <row r="1228" spans="1:5" x14ac:dyDescent="0.25">
      <c r="A1228" t="s">
        <v>30886</v>
      </c>
      <c r="B1228" t="s">
        <v>20</v>
      </c>
      <c r="C1228" t="s">
        <v>21</v>
      </c>
      <c r="D1228" t="s">
        <v>33</v>
      </c>
      <c r="E1228" t="s">
        <v>581</v>
      </c>
    </row>
    <row r="1229" spans="1:5" x14ac:dyDescent="0.25">
      <c r="A1229" t="s">
        <v>30887</v>
      </c>
      <c r="B1229" t="s">
        <v>20</v>
      </c>
      <c r="C1229" t="s">
        <v>21</v>
      </c>
      <c r="D1229" t="s">
        <v>33</v>
      </c>
      <c r="E1229" t="s">
        <v>537</v>
      </c>
    </row>
    <row r="1230" spans="1:5" x14ac:dyDescent="0.25">
      <c r="A1230" t="s">
        <v>30888</v>
      </c>
      <c r="B1230" t="s">
        <v>20</v>
      </c>
      <c r="C1230" t="s">
        <v>21</v>
      </c>
      <c r="D1230" t="s">
        <v>33</v>
      </c>
      <c r="E1230" t="s">
        <v>537</v>
      </c>
    </row>
    <row r="1231" spans="1:5" x14ac:dyDescent="0.25">
      <c r="A1231" t="s">
        <v>30889</v>
      </c>
      <c r="B1231" t="s">
        <v>20</v>
      </c>
      <c r="C1231" t="s">
        <v>21</v>
      </c>
      <c r="D1231" t="s">
        <v>33</v>
      </c>
      <c r="E1231" t="s">
        <v>582</v>
      </c>
    </row>
    <row r="1232" spans="1:5" x14ac:dyDescent="0.25">
      <c r="A1232" t="s">
        <v>30890</v>
      </c>
      <c r="B1232" t="s">
        <v>20</v>
      </c>
      <c r="C1232" t="s">
        <v>21</v>
      </c>
      <c r="D1232" t="s">
        <v>33</v>
      </c>
      <c r="E1232" t="s">
        <v>582</v>
      </c>
    </row>
    <row r="1233" spans="1:5" x14ac:dyDescent="0.25">
      <c r="A1233" t="s">
        <v>30891</v>
      </c>
      <c r="B1233" t="s">
        <v>20</v>
      </c>
      <c r="C1233" t="s">
        <v>21</v>
      </c>
      <c r="D1233" t="s">
        <v>33</v>
      </c>
      <c r="E1233" t="s">
        <v>582</v>
      </c>
    </row>
    <row r="1234" spans="1:5" x14ac:dyDescent="0.25">
      <c r="A1234" t="s">
        <v>30892</v>
      </c>
      <c r="B1234" t="s">
        <v>20</v>
      </c>
      <c r="C1234" t="s">
        <v>21</v>
      </c>
      <c r="D1234" t="s">
        <v>33</v>
      </c>
      <c r="E1234" t="s">
        <v>581</v>
      </c>
    </row>
    <row r="1235" spans="1:5" x14ac:dyDescent="0.25">
      <c r="A1235" t="s">
        <v>30893</v>
      </c>
      <c r="B1235" t="s">
        <v>20</v>
      </c>
      <c r="C1235" t="s">
        <v>21</v>
      </c>
      <c r="D1235" t="s">
        <v>33</v>
      </c>
      <c r="E1235" t="s">
        <v>582</v>
      </c>
    </row>
    <row r="1236" spans="1:5" x14ac:dyDescent="0.25">
      <c r="A1236" t="s">
        <v>30894</v>
      </c>
      <c r="B1236" t="s">
        <v>20</v>
      </c>
      <c r="C1236" t="s">
        <v>21</v>
      </c>
      <c r="D1236" t="s">
        <v>33</v>
      </c>
      <c r="E1236" t="s">
        <v>582</v>
      </c>
    </row>
    <row r="1237" spans="1:5" x14ac:dyDescent="0.25">
      <c r="A1237" t="s">
        <v>30895</v>
      </c>
      <c r="B1237" t="s">
        <v>20</v>
      </c>
      <c r="C1237" t="s">
        <v>21</v>
      </c>
      <c r="D1237" t="s">
        <v>33</v>
      </c>
      <c r="E1237" t="s">
        <v>582</v>
      </c>
    </row>
    <row r="1238" spans="1:5" x14ac:dyDescent="0.25">
      <c r="A1238" t="s">
        <v>30896</v>
      </c>
      <c r="B1238" t="s">
        <v>20</v>
      </c>
      <c r="C1238" t="s">
        <v>21</v>
      </c>
      <c r="D1238" t="s">
        <v>33</v>
      </c>
      <c r="E1238" t="s">
        <v>582</v>
      </c>
    </row>
    <row r="1239" spans="1:5" x14ac:dyDescent="0.25">
      <c r="A1239" t="s">
        <v>30897</v>
      </c>
      <c r="B1239" t="s">
        <v>20</v>
      </c>
      <c r="C1239" t="s">
        <v>21</v>
      </c>
      <c r="D1239" t="s">
        <v>33</v>
      </c>
      <c r="E1239" t="s">
        <v>537</v>
      </c>
    </row>
    <row r="1240" spans="1:5" x14ac:dyDescent="0.25">
      <c r="A1240" t="s">
        <v>30898</v>
      </c>
      <c r="B1240" t="s">
        <v>20</v>
      </c>
      <c r="C1240" t="s">
        <v>21</v>
      </c>
      <c r="D1240" t="s">
        <v>33</v>
      </c>
      <c r="E1240" t="s">
        <v>581</v>
      </c>
    </row>
    <row r="1241" spans="1:5" x14ac:dyDescent="0.25">
      <c r="A1241" t="s">
        <v>30899</v>
      </c>
      <c r="B1241" t="s">
        <v>20</v>
      </c>
      <c r="C1241" t="s">
        <v>21</v>
      </c>
      <c r="D1241" t="s">
        <v>33</v>
      </c>
      <c r="E1241" t="s">
        <v>506</v>
      </c>
    </row>
    <row r="1242" spans="1:5" x14ac:dyDescent="0.25">
      <c r="A1242" t="s">
        <v>30900</v>
      </c>
      <c r="B1242" t="s">
        <v>20</v>
      </c>
      <c r="C1242" t="s">
        <v>21</v>
      </c>
      <c r="D1242" t="s">
        <v>33</v>
      </c>
      <c r="E1242" t="s">
        <v>582</v>
      </c>
    </row>
    <row r="1243" spans="1:5" x14ac:dyDescent="0.25">
      <c r="A1243" t="s">
        <v>30901</v>
      </c>
      <c r="B1243" t="s">
        <v>20</v>
      </c>
      <c r="C1243" t="s">
        <v>21</v>
      </c>
      <c r="D1243" t="s">
        <v>33</v>
      </c>
      <c r="E1243" t="s">
        <v>582</v>
      </c>
    </row>
    <row r="1244" spans="1:5" x14ac:dyDescent="0.25">
      <c r="A1244" t="s">
        <v>30902</v>
      </c>
      <c r="B1244" t="s">
        <v>20</v>
      </c>
      <c r="C1244" t="s">
        <v>21</v>
      </c>
      <c r="D1244" t="s">
        <v>33</v>
      </c>
      <c r="E1244" t="s">
        <v>581</v>
      </c>
    </row>
    <row r="1245" spans="1:5" x14ac:dyDescent="0.25">
      <c r="A1245" t="s">
        <v>30903</v>
      </c>
      <c r="B1245" t="s">
        <v>20</v>
      </c>
      <c r="C1245" t="s">
        <v>21</v>
      </c>
      <c r="D1245" t="s">
        <v>33</v>
      </c>
      <c r="E1245" t="s">
        <v>582</v>
      </c>
    </row>
    <row r="1246" spans="1:5" x14ac:dyDescent="0.25">
      <c r="A1246" t="s">
        <v>30904</v>
      </c>
      <c r="B1246" t="s">
        <v>20</v>
      </c>
      <c r="C1246" t="s">
        <v>21</v>
      </c>
      <c r="D1246" t="s">
        <v>33</v>
      </c>
      <c r="E1246" t="s">
        <v>582</v>
      </c>
    </row>
    <row r="1247" spans="1:5" x14ac:dyDescent="0.25">
      <c r="A1247" t="s">
        <v>30905</v>
      </c>
      <c r="B1247" t="s">
        <v>20</v>
      </c>
      <c r="C1247" t="s">
        <v>21</v>
      </c>
      <c r="D1247" t="s">
        <v>33</v>
      </c>
      <c r="E1247" t="s">
        <v>582</v>
      </c>
    </row>
    <row r="1248" spans="1:5" x14ac:dyDescent="0.25">
      <c r="A1248" t="s">
        <v>30906</v>
      </c>
      <c r="B1248" t="s">
        <v>20</v>
      </c>
      <c r="C1248" t="s">
        <v>21</v>
      </c>
      <c r="D1248" t="s">
        <v>33</v>
      </c>
      <c r="E1248" t="s">
        <v>582</v>
      </c>
    </row>
    <row r="1249" spans="1:5" x14ac:dyDescent="0.25">
      <c r="A1249" t="s">
        <v>30907</v>
      </c>
      <c r="B1249" t="s">
        <v>20</v>
      </c>
      <c r="C1249" t="s">
        <v>21</v>
      </c>
      <c r="D1249" t="s">
        <v>33</v>
      </c>
      <c r="E1249" t="s">
        <v>581</v>
      </c>
    </row>
    <row r="1250" spans="1:5" x14ac:dyDescent="0.25">
      <c r="A1250" t="s">
        <v>30908</v>
      </c>
      <c r="B1250" t="s">
        <v>20</v>
      </c>
      <c r="C1250" t="s">
        <v>21</v>
      </c>
      <c r="D1250" t="s">
        <v>33</v>
      </c>
      <c r="E1250" t="s">
        <v>582</v>
      </c>
    </row>
    <row r="1251" spans="1:5" x14ac:dyDescent="0.25">
      <c r="A1251" t="s">
        <v>30909</v>
      </c>
      <c r="B1251" t="s">
        <v>20</v>
      </c>
      <c r="C1251" t="s">
        <v>21</v>
      </c>
      <c r="D1251" t="s">
        <v>33</v>
      </c>
      <c r="E1251" t="s">
        <v>581</v>
      </c>
    </row>
    <row r="1252" spans="1:5" x14ac:dyDescent="0.25">
      <c r="A1252" t="s">
        <v>30910</v>
      </c>
      <c r="B1252" t="s">
        <v>20</v>
      </c>
      <c r="C1252" t="s">
        <v>21</v>
      </c>
      <c r="D1252" t="s">
        <v>33</v>
      </c>
      <c r="E1252" t="s">
        <v>581</v>
      </c>
    </row>
    <row r="1253" spans="1:5" x14ac:dyDescent="0.25">
      <c r="A1253" t="s">
        <v>30911</v>
      </c>
      <c r="B1253" t="s">
        <v>20</v>
      </c>
      <c r="C1253" t="s">
        <v>21</v>
      </c>
      <c r="D1253" t="s">
        <v>33</v>
      </c>
      <c r="E1253" t="s">
        <v>582</v>
      </c>
    </row>
    <row r="1254" spans="1:5" x14ac:dyDescent="0.25">
      <c r="A1254" t="s">
        <v>30912</v>
      </c>
      <c r="B1254" t="s">
        <v>20</v>
      </c>
      <c r="C1254" t="s">
        <v>21</v>
      </c>
      <c r="D1254" t="s">
        <v>33</v>
      </c>
      <c r="E1254" t="s">
        <v>582</v>
      </c>
    </row>
    <row r="1255" spans="1:5" x14ac:dyDescent="0.25">
      <c r="A1255" t="s">
        <v>30913</v>
      </c>
      <c r="B1255" t="s">
        <v>20</v>
      </c>
      <c r="C1255" t="s">
        <v>21</v>
      </c>
      <c r="D1255" t="s">
        <v>33</v>
      </c>
      <c r="E1255" t="s">
        <v>582</v>
      </c>
    </row>
    <row r="1256" spans="1:5" x14ac:dyDescent="0.25">
      <c r="A1256" t="s">
        <v>30914</v>
      </c>
      <c r="B1256" t="s">
        <v>20</v>
      </c>
      <c r="C1256" t="s">
        <v>21</v>
      </c>
      <c r="D1256" t="s">
        <v>33</v>
      </c>
      <c r="E1256" t="s">
        <v>582</v>
      </c>
    </row>
    <row r="1257" spans="1:5" x14ac:dyDescent="0.25">
      <c r="A1257" t="s">
        <v>30915</v>
      </c>
      <c r="B1257" t="s">
        <v>20</v>
      </c>
      <c r="C1257" t="s">
        <v>21</v>
      </c>
      <c r="D1257" t="s">
        <v>33</v>
      </c>
      <c r="E1257" t="s">
        <v>582</v>
      </c>
    </row>
    <row r="1258" spans="1:5" x14ac:dyDescent="0.25">
      <c r="A1258" t="s">
        <v>30916</v>
      </c>
      <c r="B1258" t="s">
        <v>20</v>
      </c>
      <c r="C1258" t="s">
        <v>21</v>
      </c>
      <c r="D1258" t="s">
        <v>33</v>
      </c>
      <c r="E1258" t="s">
        <v>582</v>
      </c>
    </row>
    <row r="1259" spans="1:5" x14ac:dyDescent="0.25">
      <c r="A1259" t="s">
        <v>30917</v>
      </c>
      <c r="B1259" t="s">
        <v>20</v>
      </c>
      <c r="C1259" t="s">
        <v>21</v>
      </c>
      <c r="D1259" t="s">
        <v>33</v>
      </c>
      <c r="E1259" t="s">
        <v>582</v>
      </c>
    </row>
    <row r="1260" spans="1:5" x14ac:dyDescent="0.25">
      <c r="A1260" t="s">
        <v>30918</v>
      </c>
      <c r="B1260" t="s">
        <v>20</v>
      </c>
      <c r="C1260" t="s">
        <v>21</v>
      </c>
      <c r="D1260" t="s">
        <v>33</v>
      </c>
      <c r="E1260" t="s">
        <v>582</v>
      </c>
    </row>
    <row r="1261" spans="1:5" x14ac:dyDescent="0.25">
      <c r="A1261" t="s">
        <v>30919</v>
      </c>
      <c r="B1261" t="s">
        <v>20</v>
      </c>
      <c r="C1261" t="s">
        <v>21</v>
      </c>
      <c r="D1261" t="s">
        <v>33</v>
      </c>
      <c r="E1261" t="s">
        <v>537</v>
      </c>
    </row>
    <row r="1262" spans="1:5" x14ac:dyDescent="0.25">
      <c r="A1262" t="s">
        <v>30920</v>
      </c>
      <c r="B1262" t="s">
        <v>20</v>
      </c>
      <c r="C1262" t="s">
        <v>21</v>
      </c>
      <c r="D1262" t="s">
        <v>33</v>
      </c>
      <c r="E1262" t="s">
        <v>537</v>
      </c>
    </row>
    <row r="1263" spans="1:5" x14ac:dyDescent="0.25">
      <c r="A1263" t="s">
        <v>30921</v>
      </c>
      <c r="B1263" t="s">
        <v>20</v>
      </c>
      <c r="C1263" t="s">
        <v>21</v>
      </c>
      <c r="D1263" t="s">
        <v>33</v>
      </c>
      <c r="E1263" t="s">
        <v>582</v>
      </c>
    </row>
    <row r="1264" spans="1:5" x14ac:dyDescent="0.25">
      <c r="A1264" t="s">
        <v>30922</v>
      </c>
      <c r="B1264" t="s">
        <v>20</v>
      </c>
      <c r="C1264" t="s">
        <v>21</v>
      </c>
      <c r="D1264" t="s">
        <v>33</v>
      </c>
      <c r="E1264" t="s">
        <v>537</v>
      </c>
    </row>
    <row r="1265" spans="1:5" x14ac:dyDescent="0.25">
      <c r="A1265" t="s">
        <v>30923</v>
      </c>
      <c r="B1265" t="s">
        <v>20</v>
      </c>
      <c r="C1265" t="s">
        <v>21</v>
      </c>
      <c r="D1265" t="s">
        <v>33</v>
      </c>
      <c r="E1265" t="s">
        <v>582</v>
      </c>
    </row>
    <row r="1266" spans="1:5" x14ac:dyDescent="0.25">
      <c r="A1266" t="s">
        <v>30924</v>
      </c>
      <c r="B1266" t="s">
        <v>20</v>
      </c>
      <c r="C1266" t="s">
        <v>21</v>
      </c>
      <c r="D1266" t="s">
        <v>33</v>
      </c>
      <c r="E1266" t="s">
        <v>537</v>
      </c>
    </row>
    <row r="1267" spans="1:5" x14ac:dyDescent="0.25">
      <c r="A1267" t="s">
        <v>30925</v>
      </c>
      <c r="B1267" t="s">
        <v>20</v>
      </c>
      <c r="C1267" t="s">
        <v>21</v>
      </c>
      <c r="D1267" t="s">
        <v>33</v>
      </c>
      <c r="E1267" t="s">
        <v>581</v>
      </c>
    </row>
    <row r="1268" spans="1:5" x14ac:dyDescent="0.25">
      <c r="A1268" t="s">
        <v>30926</v>
      </c>
      <c r="B1268" t="s">
        <v>20</v>
      </c>
      <c r="C1268" t="s">
        <v>21</v>
      </c>
      <c r="D1268" t="s">
        <v>33</v>
      </c>
      <c r="E1268" t="s">
        <v>582</v>
      </c>
    </row>
    <row r="1269" spans="1:5" x14ac:dyDescent="0.25">
      <c r="A1269" t="s">
        <v>30927</v>
      </c>
      <c r="B1269" t="s">
        <v>20</v>
      </c>
      <c r="C1269" t="s">
        <v>21</v>
      </c>
      <c r="D1269" t="s">
        <v>33</v>
      </c>
      <c r="E1269" t="s">
        <v>582</v>
      </c>
    </row>
    <row r="1270" spans="1:5" x14ac:dyDescent="0.25">
      <c r="A1270" t="s">
        <v>30928</v>
      </c>
      <c r="B1270" t="s">
        <v>20</v>
      </c>
      <c r="C1270" t="s">
        <v>21</v>
      </c>
      <c r="D1270" t="s">
        <v>33</v>
      </c>
      <c r="E1270" t="s">
        <v>582</v>
      </c>
    </row>
    <row r="1271" spans="1:5" x14ac:dyDescent="0.25">
      <c r="A1271" t="s">
        <v>30929</v>
      </c>
      <c r="B1271" t="s">
        <v>20</v>
      </c>
      <c r="C1271" t="s">
        <v>21</v>
      </c>
      <c r="D1271" t="s">
        <v>33</v>
      </c>
      <c r="E1271" t="s">
        <v>582</v>
      </c>
    </row>
    <row r="1272" spans="1:5" x14ac:dyDescent="0.25">
      <c r="A1272" t="s">
        <v>30930</v>
      </c>
      <c r="B1272" t="s">
        <v>20</v>
      </c>
      <c r="C1272" t="s">
        <v>21</v>
      </c>
      <c r="D1272" t="s">
        <v>33</v>
      </c>
      <c r="E1272" t="s">
        <v>581</v>
      </c>
    </row>
    <row r="1273" spans="1:5" x14ac:dyDescent="0.25">
      <c r="A1273" t="s">
        <v>30931</v>
      </c>
      <c r="B1273" t="s">
        <v>20</v>
      </c>
      <c r="C1273" t="s">
        <v>21</v>
      </c>
      <c r="D1273" t="s">
        <v>33</v>
      </c>
      <c r="E1273" t="s">
        <v>537</v>
      </c>
    </row>
    <row r="1274" spans="1:5" x14ac:dyDescent="0.25">
      <c r="A1274" t="s">
        <v>30932</v>
      </c>
      <c r="B1274" t="s">
        <v>20</v>
      </c>
      <c r="C1274" t="s">
        <v>21</v>
      </c>
      <c r="D1274" t="s">
        <v>33</v>
      </c>
      <c r="E1274" t="s">
        <v>581</v>
      </c>
    </row>
    <row r="1275" spans="1:5" x14ac:dyDescent="0.25">
      <c r="A1275" t="s">
        <v>30933</v>
      </c>
      <c r="B1275" t="s">
        <v>20</v>
      </c>
      <c r="C1275" t="s">
        <v>21</v>
      </c>
      <c r="D1275" t="s">
        <v>33</v>
      </c>
      <c r="E1275" t="s">
        <v>537</v>
      </c>
    </row>
    <row r="1276" spans="1:5" x14ac:dyDescent="0.25">
      <c r="A1276" t="s">
        <v>30934</v>
      </c>
      <c r="B1276" t="s">
        <v>20</v>
      </c>
      <c r="C1276" t="s">
        <v>21</v>
      </c>
      <c r="D1276" t="s">
        <v>33</v>
      </c>
      <c r="E1276" t="s">
        <v>581</v>
      </c>
    </row>
    <row r="1277" spans="1:5" x14ac:dyDescent="0.25">
      <c r="A1277" t="s">
        <v>30935</v>
      </c>
      <c r="B1277" t="s">
        <v>20</v>
      </c>
      <c r="C1277" t="s">
        <v>21</v>
      </c>
      <c r="D1277" t="s">
        <v>33</v>
      </c>
      <c r="E1277" t="s">
        <v>537</v>
      </c>
    </row>
    <row r="1278" spans="1:5" x14ac:dyDescent="0.25">
      <c r="A1278" t="s">
        <v>30936</v>
      </c>
      <c r="B1278" t="s">
        <v>20</v>
      </c>
      <c r="C1278" t="s">
        <v>21</v>
      </c>
      <c r="D1278" t="s">
        <v>33</v>
      </c>
      <c r="E1278" t="s">
        <v>537</v>
      </c>
    </row>
    <row r="1279" spans="1:5" x14ac:dyDescent="0.25">
      <c r="A1279" t="s">
        <v>30937</v>
      </c>
      <c r="B1279" t="s">
        <v>20</v>
      </c>
      <c r="C1279" t="s">
        <v>21</v>
      </c>
      <c r="D1279" t="s">
        <v>33</v>
      </c>
      <c r="E1279" t="s">
        <v>537</v>
      </c>
    </row>
    <row r="1280" spans="1:5" x14ac:dyDescent="0.25">
      <c r="A1280" t="s">
        <v>30938</v>
      </c>
      <c r="B1280" t="s">
        <v>20</v>
      </c>
      <c r="C1280" t="s">
        <v>21</v>
      </c>
      <c r="D1280" t="s">
        <v>65</v>
      </c>
      <c r="E1280" t="s">
        <v>537</v>
      </c>
    </row>
    <row r="1281" spans="1:5" x14ac:dyDescent="0.25">
      <c r="A1281" t="s">
        <v>30939</v>
      </c>
      <c r="B1281" t="s">
        <v>20</v>
      </c>
      <c r="C1281" t="s">
        <v>21</v>
      </c>
      <c r="D1281" t="s">
        <v>33</v>
      </c>
      <c r="E1281" t="s">
        <v>582</v>
      </c>
    </row>
    <row r="1282" spans="1:5" x14ac:dyDescent="0.25">
      <c r="A1282" t="s">
        <v>30940</v>
      </c>
      <c r="B1282" t="s">
        <v>20</v>
      </c>
      <c r="C1282" t="s">
        <v>21</v>
      </c>
      <c r="D1282" t="s">
        <v>33</v>
      </c>
      <c r="E1282" t="s">
        <v>537</v>
      </c>
    </row>
    <row r="1283" spans="1:5" x14ac:dyDescent="0.25">
      <c r="A1283" t="s">
        <v>30941</v>
      </c>
      <c r="B1283" t="s">
        <v>20</v>
      </c>
      <c r="C1283" t="s">
        <v>21</v>
      </c>
      <c r="D1283" t="s">
        <v>33</v>
      </c>
      <c r="E1283" t="s">
        <v>582</v>
      </c>
    </row>
    <row r="1284" spans="1:5" x14ac:dyDescent="0.25">
      <c r="A1284" t="s">
        <v>30942</v>
      </c>
      <c r="B1284" t="s">
        <v>20</v>
      </c>
      <c r="C1284" t="s">
        <v>21</v>
      </c>
      <c r="D1284" t="s">
        <v>33</v>
      </c>
      <c r="E1284" t="s">
        <v>581</v>
      </c>
    </row>
    <row r="1285" spans="1:5" x14ac:dyDescent="0.25">
      <c r="A1285" t="s">
        <v>30943</v>
      </c>
      <c r="B1285" t="s">
        <v>20</v>
      </c>
      <c r="C1285" t="s">
        <v>21</v>
      </c>
      <c r="D1285" t="s">
        <v>33</v>
      </c>
      <c r="E1285" t="s">
        <v>582</v>
      </c>
    </row>
    <row r="1286" spans="1:5" x14ac:dyDescent="0.25">
      <c r="A1286" t="s">
        <v>30944</v>
      </c>
      <c r="B1286" t="s">
        <v>20</v>
      </c>
      <c r="C1286" t="s">
        <v>21</v>
      </c>
      <c r="D1286" t="s">
        <v>33</v>
      </c>
      <c r="E1286" t="s">
        <v>581</v>
      </c>
    </row>
    <row r="1287" spans="1:5" x14ac:dyDescent="0.25">
      <c r="A1287" t="s">
        <v>30945</v>
      </c>
      <c r="B1287" t="s">
        <v>20</v>
      </c>
      <c r="C1287" t="s">
        <v>21</v>
      </c>
      <c r="D1287" t="s">
        <v>33</v>
      </c>
      <c r="E1287" t="s">
        <v>581</v>
      </c>
    </row>
    <row r="1288" spans="1:5" x14ac:dyDescent="0.25">
      <c r="A1288" t="s">
        <v>43969</v>
      </c>
      <c r="B1288" t="s">
        <v>20</v>
      </c>
      <c r="C1288" t="s">
        <v>21</v>
      </c>
      <c r="D1288" t="s">
        <v>33</v>
      </c>
      <c r="E1288" t="s">
        <v>537</v>
      </c>
    </row>
    <row r="1289" spans="1:5" x14ac:dyDescent="0.25">
      <c r="A1289" t="s">
        <v>30946</v>
      </c>
      <c r="B1289" t="s">
        <v>20</v>
      </c>
      <c r="C1289" t="s">
        <v>21</v>
      </c>
      <c r="D1289" t="s">
        <v>33</v>
      </c>
      <c r="E1289" t="s">
        <v>582</v>
      </c>
    </row>
    <row r="1290" spans="1:5" x14ac:dyDescent="0.25">
      <c r="A1290" t="s">
        <v>30947</v>
      </c>
      <c r="B1290" t="s">
        <v>20</v>
      </c>
      <c r="C1290" t="s">
        <v>21</v>
      </c>
      <c r="D1290" t="s">
        <v>33</v>
      </c>
      <c r="E1290" t="s">
        <v>581</v>
      </c>
    </row>
    <row r="1291" spans="1:5" x14ac:dyDescent="0.25">
      <c r="A1291" t="s">
        <v>30948</v>
      </c>
      <c r="B1291" t="s">
        <v>20</v>
      </c>
      <c r="C1291" t="s">
        <v>21</v>
      </c>
      <c r="D1291" t="s">
        <v>33</v>
      </c>
      <c r="E1291" t="s">
        <v>582</v>
      </c>
    </row>
    <row r="1292" spans="1:5" x14ac:dyDescent="0.25">
      <c r="A1292" t="s">
        <v>30949</v>
      </c>
      <c r="B1292" t="s">
        <v>20</v>
      </c>
      <c r="C1292" t="s">
        <v>21</v>
      </c>
      <c r="D1292" t="s">
        <v>33</v>
      </c>
      <c r="E1292" t="s">
        <v>582</v>
      </c>
    </row>
    <row r="1293" spans="1:5" x14ac:dyDescent="0.25">
      <c r="A1293" t="s">
        <v>30950</v>
      </c>
      <c r="B1293" t="s">
        <v>20</v>
      </c>
      <c r="C1293" t="s">
        <v>21</v>
      </c>
      <c r="D1293" t="s">
        <v>33</v>
      </c>
      <c r="E1293" t="s">
        <v>537</v>
      </c>
    </row>
    <row r="1294" spans="1:5" x14ac:dyDescent="0.25">
      <c r="A1294" t="s">
        <v>30951</v>
      </c>
      <c r="B1294" t="s">
        <v>20</v>
      </c>
      <c r="C1294" t="s">
        <v>21</v>
      </c>
      <c r="D1294" t="s">
        <v>33</v>
      </c>
      <c r="E1294" t="s">
        <v>779</v>
      </c>
    </row>
    <row r="1295" spans="1:5" x14ac:dyDescent="0.25">
      <c r="A1295" t="s">
        <v>30952</v>
      </c>
      <c r="B1295" t="s">
        <v>20</v>
      </c>
      <c r="C1295" t="s">
        <v>21</v>
      </c>
      <c r="D1295" t="s">
        <v>33</v>
      </c>
      <c r="E1295" t="s">
        <v>564</v>
      </c>
    </row>
    <row r="1296" spans="1:5" x14ac:dyDescent="0.25">
      <c r="A1296" t="s">
        <v>30953</v>
      </c>
      <c r="B1296" t="s">
        <v>20</v>
      </c>
      <c r="C1296" t="s">
        <v>21</v>
      </c>
      <c r="D1296" t="s">
        <v>65</v>
      </c>
      <c r="E1296" t="s">
        <v>537</v>
      </c>
    </row>
    <row r="1297" spans="1:5" x14ac:dyDescent="0.25">
      <c r="A1297" t="s">
        <v>30954</v>
      </c>
      <c r="B1297" t="s">
        <v>20</v>
      </c>
      <c r="C1297" t="s">
        <v>21</v>
      </c>
      <c r="D1297" t="s">
        <v>33</v>
      </c>
      <c r="E1297" t="s">
        <v>537</v>
      </c>
    </row>
    <row r="1298" spans="1:5" x14ac:dyDescent="0.25">
      <c r="A1298" t="s">
        <v>30955</v>
      </c>
      <c r="B1298" t="s">
        <v>20</v>
      </c>
      <c r="C1298" t="s">
        <v>21</v>
      </c>
      <c r="D1298" t="s">
        <v>33</v>
      </c>
      <c r="E1298" t="s">
        <v>582</v>
      </c>
    </row>
    <row r="1299" spans="1:5" x14ac:dyDescent="0.25">
      <c r="A1299" t="s">
        <v>30956</v>
      </c>
      <c r="B1299" t="s">
        <v>20</v>
      </c>
      <c r="C1299" t="s">
        <v>21</v>
      </c>
      <c r="D1299" t="s">
        <v>33</v>
      </c>
      <c r="E1299" t="s">
        <v>581</v>
      </c>
    </row>
    <row r="1300" spans="1:5" x14ac:dyDescent="0.25">
      <c r="A1300" t="s">
        <v>30957</v>
      </c>
      <c r="B1300" t="s">
        <v>20</v>
      </c>
      <c r="C1300" t="s">
        <v>21</v>
      </c>
      <c r="D1300" t="s">
        <v>33</v>
      </c>
      <c r="E1300" t="s">
        <v>582</v>
      </c>
    </row>
    <row r="1301" spans="1:5" x14ac:dyDescent="0.25">
      <c r="A1301" t="s">
        <v>30958</v>
      </c>
      <c r="B1301" t="s">
        <v>20</v>
      </c>
      <c r="C1301" t="s">
        <v>21</v>
      </c>
      <c r="D1301" t="s">
        <v>33</v>
      </c>
      <c r="E1301" t="s">
        <v>581</v>
      </c>
    </row>
    <row r="1302" spans="1:5" x14ac:dyDescent="0.25">
      <c r="A1302" t="s">
        <v>30959</v>
      </c>
      <c r="B1302" t="s">
        <v>20</v>
      </c>
      <c r="C1302" t="s">
        <v>21</v>
      </c>
      <c r="D1302" t="s">
        <v>33</v>
      </c>
      <c r="E1302" t="s">
        <v>581</v>
      </c>
    </row>
    <row r="1303" spans="1:5" x14ac:dyDescent="0.25">
      <c r="A1303" t="s">
        <v>30960</v>
      </c>
      <c r="B1303" t="s">
        <v>20</v>
      </c>
      <c r="C1303" t="s">
        <v>21</v>
      </c>
      <c r="D1303" t="s">
        <v>33</v>
      </c>
      <c r="E1303" t="s">
        <v>581</v>
      </c>
    </row>
    <row r="1304" spans="1:5" x14ac:dyDescent="0.25">
      <c r="A1304" t="s">
        <v>30961</v>
      </c>
      <c r="B1304" t="s">
        <v>20</v>
      </c>
      <c r="C1304" t="s">
        <v>21</v>
      </c>
      <c r="D1304" t="s">
        <v>33</v>
      </c>
      <c r="E1304" t="s">
        <v>537</v>
      </c>
    </row>
    <row r="1305" spans="1:5" x14ac:dyDescent="0.25">
      <c r="A1305" t="s">
        <v>30962</v>
      </c>
      <c r="B1305" t="s">
        <v>20</v>
      </c>
      <c r="C1305" t="s">
        <v>21</v>
      </c>
      <c r="D1305" t="s">
        <v>33</v>
      </c>
      <c r="E1305" t="s">
        <v>537</v>
      </c>
    </row>
    <row r="1306" spans="1:5" x14ac:dyDescent="0.25">
      <c r="A1306" t="s">
        <v>30963</v>
      </c>
      <c r="B1306" t="s">
        <v>20</v>
      </c>
      <c r="C1306" t="s">
        <v>21</v>
      </c>
      <c r="D1306" t="s">
        <v>33</v>
      </c>
      <c r="E1306" t="s">
        <v>537</v>
      </c>
    </row>
    <row r="1307" spans="1:5" x14ac:dyDescent="0.25">
      <c r="A1307" t="s">
        <v>30964</v>
      </c>
      <c r="B1307" t="s">
        <v>20</v>
      </c>
      <c r="C1307" t="s">
        <v>21</v>
      </c>
      <c r="D1307" t="s">
        <v>33</v>
      </c>
      <c r="E1307" t="s">
        <v>581</v>
      </c>
    </row>
    <row r="1308" spans="1:5" x14ac:dyDescent="0.25">
      <c r="A1308" t="s">
        <v>30965</v>
      </c>
      <c r="B1308" t="s">
        <v>20</v>
      </c>
      <c r="C1308" t="s">
        <v>21</v>
      </c>
      <c r="D1308" t="s">
        <v>33</v>
      </c>
      <c r="E1308" t="s">
        <v>582</v>
      </c>
    </row>
    <row r="1309" spans="1:5" x14ac:dyDescent="0.25">
      <c r="A1309" t="s">
        <v>30966</v>
      </c>
      <c r="B1309" t="s">
        <v>20</v>
      </c>
      <c r="C1309" t="s">
        <v>21</v>
      </c>
      <c r="D1309" t="s">
        <v>33</v>
      </c>
      <c r="E1309" t="s">
        <v>582</v>
      </c>
    </row>
    <row r="1310" spans="1:5" x14ac:dyDescent="0.25">
      <c r="A1310" t="s">
        <v>30967</v>
      </c>
      <c r="B1310" t="s">
        <v>20</v>
      </c>
      <c r="C1310" t="s">
        <v>21</v>
      </c>
      <c r="D1310" t="s">
        <v>33</v>
      </c>
      <c r="E1310" t="s">
        <v>537</v>
      </c>
    </row>
    <row r="1311" spans="1:5" x14ac:dyDescent="0.25">
      <c r="A1311" t="s">
        <v>30968</v>
      </c>
      <c r="B1311" t="s">
        <v>20</v>
      </c>
      <c r="C1311" t="s">
        <v>21</v>
      </c>
      <c r="D1311" t="s">
        <v>33</v>
      </c>
      <c r="E1311" t="s">
        <v>537</v>
      </c>
    </row>
    <row r="1312" spans="1:5" x14ac:dyDescent="0.25">
      <c r="A1312" t="s">
        <v>30969</v>
      </c>
      <c r="B1312" t="s">
        <v>20</v>
      </c>
      <c r="C1312" t="s">
        <v>21</v>
      </c>
      <c r="D1312" t="s">
        <v>33</v>
      </c>
      <c r="E1312" t="s">
        <v>582</v>
      </c>
    </row>
    <row r="1313" spans="1:5" x14ac:dyDescent="0.25">
      <c r="A1313" t="s">
        <v>30970</v>
      </c>
      <c r="B1313" t="s">
        <v>20</v>
      </c>
      <c r="C1313" t="s">
        <v>21</v>
      </c>
      <c r="D1313" t="s">
        <v>33</v>
      </c>
      <c r="E1313" t="s">
        <v>582</v>
      </c>
    </row>
    <row r="1314" spans="1:5" x14ac:dyDescent="0.25">
      <c r="A1314" t="s">
        <v>30971</v>
      </c>
      <c r="B1314" t="s">
        <v>20</v>
      </c>
      <c r="C1314" t="s">
        <v>21</v>
      </c>
      <c r="D1314" t="s">
        <v>33</v>
      </c>
      <c r="E1314" t="s">
        <v>582</v>
      </c>
    </row>
    <row r="1315" spans="1:5" x14ac:dyDescent="0.25">
      <c r="A1315" t="s">
        <v>30972</v>
      </c>
      <c r="B1315" t="s">
        <v>20</v>
      </c>
      <c r="C1315" t="s">
        <v>21</v>
      </c>
      <c r="D1315" t="s">
        <v>65</v>
      </c>
      <c r="E1315" t="s">
        <v>550</v>
      </c>
    </row>
    <row r="1316" spans="1:5" x14ac:dyDescent="0.25">
      <c r="A1316" t="s">
        <v>30973</v>
      </c>
      <c r="B1316" t="s">
        <v>20</v>
      </c>
      <c r="C1316" t="s">
        <v>21</v>
      </c>
      <c r="D1316" t="s">
        <v>33</v>
      </c>
      <c r="E1316" t="s">
        <v>537</v>
      </c>
    </row>
    <row r="1317" spans="1:5" x14ac:dyDescent="0.25">
      <c r="A1317" t="s">
        <v>43970</v>
      </c>
      <c r="B1317" t="s">
        <v>20</v>
      </c>
      <c r="C1317" t="s">
        <v>21</v>
      </c>
      <c r="D1317" t="s">
        <v>33</v>
      </c>
      <c r="E1317" t="s">
        <v>537</v>
      </c>
    </row>
    <row r="1318" spans="1:5" x14ac:dyDescent="0.25">
      <c r="A1318" t="s">
        <v>30974</v>
      </c>
      <c r="B1318" t="s">
        <v>20</v>
      </c>
      <c r="C1318" t="s">
        <v>21</v>
      </c>
      <c r="D1318" t="s">
        <v>33</v>
      </c>
      <c r="E1318" t="s">
        <v>581</v>
      </c>
    </row>
    <row r="1319" spans="1:5" x14ac:dyDescent="0.25">
      <c r="A1319" t="s">
        <v>30975</v>
      </c>
      <c r="B1319" t="s">
        <v>20</v>
      </c>
      <c r="C1319" t="s">
        <v>21</v>
      </c>
      <c r="D1319" t="s">
        <v>33</v>
      </c>
      <c r="E1319" t="s">
        <v>582</v>
      </c>
    </row>
    <row r="1320" spans="1:5" x14ac:dyDescent="0.25">
      <c r="A1320" t="s">
        <v>30976</v>
      </c>
      <c r="B1320" t="s">
        <v>20</v>
      </c>
      <c r="C1320" t="s">
        <v>21</v>
      </c>
      <c r="D1320" t="s">
        <v>33</v>
      </c>
      <c r="E1320" t="s">
        <v>581</v>
      </c>
    </row>
    <row r="1321" spans="1:5" x14ac:dyDescent="0.25">
      <c r="A1321" t="s">
        <v>30977</v>
      </c>
      <c r="B1321" t="s">
        <v>20</v>
      </c>
      <c r="C1321" t="s">
        <v>21</v>
      </c>
      <c r="D1321" t="s">
        <v>33</v>
      </c>
      <c r="E1321" t="s">
        <v>537</v>
      </c>
    </row>
    <row r="1322" spans="1:5" x14ac:dyDescent="0.25">
      <c r="A1322" t="s">
        <v>30978</v>
      </c>
      <c r="B1322" t="s">
        <v>20</v>
      </c>
      <c r="C1322" t="s">
        <v>21</v>
      </c>
      <c r="D1322" t="s">
        <v>33</v>
      </c>
      <c r="E1322" t="s">
        <v>581</v>
      </c>
    </row>
    <row r="1323" spans="1:5" x14ac:dyDescent="0.25">
      <c r="A1323" t="s">
        <v>30979</v>
      </c>
      <c r="B1323" t="s">
        <v>20</v>
      </c>
      <c r="C1323" t="s">
        <v>21</v>
      </c>
      <c r="D1323" t="s">
        <v>33</v>
      </c>
      <c r="E1323" t="s">
        <v>582</v>
      </c>
    </row>
    <row r="1324" spans="1:5" x14ac:dyDescent="0.25">
      <c r="A1324" t="s">
        <v>30980</v>
      </c>
      <c r="B1324" t="s">
        <v>20</v>
      </c>
      <c r="C1324" t="s">
        <v>21</v>
      </c>
      <c r="D1324" t="s">
        <v>33</v>
      </c>
      <c r="E1324" t="s">
        <v>582</v>
      </c>
    </row>
    <row r="1325" spans="1:5" x14ac:dyDescent="0.25">
      <c r="A1325" t="s">
        <v>30981</v>
      </c>
      <c r="B1325" t="s">
        <v>20</v>
      </c>
      <c r="C1325" t="s">
        <v>21</v>
      </c>
      <c r="D1325" t="s">
        <v>33</v>
      </c>
      <c r="E1325" t="s">
        <v>582</v>
      </c>
    </row>
    <row r="1326" spans="1:5" x14ac:dyDescent="0.25">
      <c r="A1326" t="s">
        <v>30982</v>
      </c>
      <c r="B1326" t="s">
        <v>20</v>
      </c>
      <c r="C1326" t="s">
        <v>21</v>
      </c>
      <c r="D1326" t="s">
        <v>33</v>
      </c>
      <c r="E1326" t="s">
        <v>582</v>
      </c>
    </row>
    <row r="1327" spans="1:5" x14ac:dyDescent="0.25">
      <c r="A1327" t="s">
        <v>30983</v>
      </c>
      <c r="B1327" t="s">
        <v>20</v>
      </c>
      <c r="C1327" t="s">
        <v>21</v>
      </c>
      <c r="D1327" t="s">
        <v>33</v>
      </c>
      <c r="E1327" t="s">
        <v>582</v>
      </c>
    </row>
    <row r="1328" spans="1:5" x14ac:dyDescent="0.25">
      <c r="A1328" t="s">
        <v>30984</v>
      </c>
      <c r="B1328" t="s">
        <v>20</v>
      </c>
      <c r="C1328" t="s">
        <v>21</v>
      </c>
      <c r="D1328" t="s">
        <v>33</v>
      </c>
      <c r="E1328" t="s">
        <v>537</v>
      </c>
    </row>
    <row r="1329" spans="1:5" x14ac:dyDescent="0.25">
      <c r="A1329" t="s">
        <v>30985</v>
      </c>
      <c r="B1329" t="s">
        <v>20</v>
      </c>
      <c r="C1329" t="s">
        <v>21</v>
      </c>
      <c r="D1329" t="s">
        <v>33</v>
      </c>
      <c r="E1329" t="s">
        <v>581</v>
      </c>
    </row>
    <row r="1330" spans="1:5" x14ac:dyDescent="0.25">
      <c r="A1330" t="s">
        <v>30986</v>
      </c>
      <c r="B1330" t="s">
        <v>20</v>
      </c>
      <c r="C1330" t="s">
        <v>21</v>
      </c>
      <c r="D1330" t="s">
        <v>33</v>
      </c>
      <c r="E1330" t="s">
        <v>582</v>
      </c>
    </row>
    <row r="1331" spans="1:5" x14ac:dyDescent="0.25">
      <c r="A1331" t="s">
        <v>30987</v>
      </c>
      <c r="B1331" t="s">
        <v>20</v>
      </c>
      <c r="C1331" t="s">
        <v>21</v>
      </c>
      <c r="D1331" t="s">
        <v>33</v>
      </c>
      <c r="E1331" t="s">
        <v>537</v>
      </c>
    </row>
    <row r="1332" spans="1:5" x14ac:dyDescent="0.25">
      <c r="A1332" t="s">
        <v>30988</v>
      </c>
      <c r="B1332" t="s">
        <v>20</v>
      </c>
      <c r="C1332" t="s">
        <v>21</v>
      </c>
      <c r="D1332" t="s">
        <v>33</v>
      </c>
      <c r="E1332" t="s">
        <v>582</v>
      </c>
    </row>
    <row r="1333" spans="1:5" x14ac:dyDescent="0.25">
      <c r="A1333" t="s">
        <v>30989</v>
      </c>
      <c r="B1333" t="s">
        <v>20</v>
      </c>
      <c r="C1333" t="s">
        <v>21</v>
      </c>
      <c r="D1333" t="s">
        <v>33</v>
      </c>
      <c r="E1333" t="s">
        <v>582</v>
      </c>
    </row>
    <row r="1334" spans="1:5" x14ac:dyDescent="0.25">
      <c r="A1334" t="s">
        <v>30990</v>
      </c>
      <c r="B1334" t="s">
        <v>20</v>
      </c>
      <c r="C1334" t="s">
        <v>21</v>
      </c>
      <c r="D1334" t="s">
        <v>33</v>
      </c>
      <c r="E1334" t="s">
        <v>537</v>
      </c>
    </row>
    <row r="1335" spans="1:5" x14ac:dyDescent="0.25">
      <c r="A1335" t="s">
        <v>30991</v>
      </c>
      <c r="B1335" t="s">
        <v>20</v>
      </c>
      <c r="C1335" t="s">
        <v>21</v>
      </c>
      <c r="D1335" t="s">
        <v>33</v>
      </c>
      <c r="E1335" t="s">
        <v>582</v>
      </c>
    </row>
    <row r="1336" spans="1:5" x14ac:dyDescent="0.25">
      <c r="A1336" t="s">
        <v>30992</v>
      </c>
      <c r="B1336" t="s">
        <v>20</v>
      </c>
      <c r="C1336" t="s">
        <v>21</v>
      </c>
      <c r="D1336" t="s">
        <v>33</v>
      </c>
      <c r="E1336" t="s">
        <v>582</v>
      </c>
    </row>
    <row r="1337" spans="1:5" x14ac:dyDescent="0.25">
      <c r="A1337" t="s">
        <v>30993</v>
      </c>
      <c r="B1337" t="s">
        <v>20</v>
      </c>
      <c r="C1337" t="s">
        <v>21</v>
      </c>
      <c r="D1337" t="s">
        <v>33</v>
      </c>
      <c r="E1337" t="s">
        <v>537</v>
      </c>
    </row>
    <row r="1338" spans="1:5" x14ac:dyDescent="0.25">
      <c r="A1338" t="s">
        <v>30994</v>
      </c>
      <c r="B1338" t="s">
        <v>20</v>
      </c>
      <c r="C1338" t="s">
        <v>21</v>
      </c>
      <c r="D1338" t="s">
        <v>33</v>
      </c>
      <c r="E1338" t="s">
        <v>581</v>
      </c>
    </row>
    <row r="1339" spans="1:5" x14ac:dyDescent="0.25">
      <c r="A1339" t="s">
        <v>30995</v>
      </c>
      <c r="B1339" t="s">
        <v>20</v>
      </c>
      <c r="C1339" t="s">
        <v>21</v>
      </c>
      <c r="D1339" t="s">
        <v>33</v>
      </c>
      <c r="E1339" t="s">
        <v>582</v>
      </c>
    </row>
    <row r="1340" spans="1:5" x14ac:dyDescent="0.25">
      <c r="A1340" t="s">
        <v>30996</v>
      </c>
      <c r="B1340" t="s">
        <v>20</v>
      </c>
      <c r="C1340" t="s">
        <v>21</v>
      </c>
      <c r="D1340" t="s">
        <v>33</v>
      </c>
      <c r="E1340" t="s">
        <v>582</v>
      </c>
    </row>
    <row r="1341" spans="1:5" x14ac:dyDescent="0.25">
      <c r="A1341" t="s">
        <v>30997</v>
      </c>
      <c r="B1341" t="s">
        <v>20</v>
      </c>
      <c r="C1341" t="s">
        <v>21</v>
      </c>
      <c r="D1341" t="s">
        <v>33</v>
      </c>
      <c r="E1341" t="s">
        <v>582</v>
      </c>
    </row>
    <row r="1342" spans="1:5" x14ac:dyDescent="0.25">
      <c r="A1342" t="s">
        <v>30998</v>
      </c>
      <c r="B1342" t="s">
        <v>20</v>
      </c>
      <c r="C1342" t="s">
        <v>21</v>
      </c>
      <c r="D1342" t="s">
        <v>33</v>
      </c>
      <c r="E1342" t="s">
        <v>537</v>
      </c>
    </row>
    <row r="1343" spans="1:5" x14ac:dyDescent="0.25">
      <c r="A1343" t="s">
        <v>30999</v>
      </c>
      <c r="B1343" t="s">
        <v>20</v>
      </c>
      <c r="C1343" t="s">
        <v>21</v>
      </c>
      <c r="D1343" t="s">
        <v>33</v>
      </c>
      <c r="E1343" t="s">
        <v>537</v>
      </c>
    </row>
    <row r="1344" spans="1:5" x14ac:dyDescent="0.25">
      <c r="A1344" t="s">
        <v>31000</v>
      </c>
      <c r="B1344" t="s">
        <v>20</v>
      </c>
      <c r="C1344" t="s">
        <v>21</v>
      </c>
      <c r="D1344" t="s">
        <v>33</v>
      </c>
      <c r="E1344" t="s">
        <v>537</v>
      </c>
    </row>
    <row r="1345" spans="1:5" x14ac:dyDescent="0.25">
      <c r="A1345" t="s">
        <v>31001</v>
      </c>
      <c r="B1345" t="s">
        <v>20</v>
      </c>
      <c r="C1345" t="s">
        <v>21</v>
      </c>
      <c r="D1345" t="s">
        <v>33</v>
      </c>
      <c r="E1345" t="s">
        <v>582</v>
      </c>
    </row>
    <row r="1346" spans="1:5" x14ac:dyDescent="0.25">
      <c r="A1346" t="s">
        <v>31002</v>
      </c>
      <c r="B1346" t="s">
        <v>20</v>
      </c>
      <c r="C1346" t="s">
        <v>21</v>
      </c>
      <c r="D1346" t="s">
        <v>33</v>
      </c>
      <c r="E1346" t="s">
        <v>581</v>
      </c>
    </row>
    <row r="1347" spans="1:5" x14ac:dyDescent="0.25">
      <c r="A1347" t="s">
        <v>31003</v>
      </c>
      <c r="B1347" t="s">
        <v>20</v>
      </c>
      <c r="C1347" t="s">
        <v>21</v>
      </c>
      <c r="D1347" t="s">
        <v>33</v>
      </c>
      <c r="E1347" t="s">
        <v>582</v>
      </c>
    </row>
    <row r="1348" spans="1:5" x14ac:dyDescent="0.25">
      <c r="A1348" t="s">
        <v>31004</v>
      </c>
      <c r="B1348" t="s">
        <v>20</v>
      </c>
      <c r="C1348" t="s">
        <v>21</v>
      </c>
      <c r="D1348" t="s">
        <v>33</v>
      </c>
      <c r="E1348" t="s">
        <v>581</v>
      </c>
    </row>
    <row r="1349" spans="1:5" x14ac:dyDescent="0.25">
      <c r="A1349" t="s">
        <v>31005</v>
      </c>
      <c r="B1349" t="s">
        <v>20</v>
      </c>
      <c r="C1349" t="s">
        <v>21</v>
      </c>
      <c r="D1349" t="s">
        <v>33</v>
      </c>
      <c r="E1349" t="s">
        <v>582</v>
      </c>
    </row>
    <row r="1350" spans="1:5" x14ac:dyDescent="0.25">
      <c r="A1350" t="s">
        <v>31006</v>
      </c>
      <c r="B1350" t="s">
        <v>20</v>
      </c>
      <c r="C1350" t="s">
        <v>21</v>
      </c>
      <c r="D1350" t="s">
        <v>33</v>
      </c>
      <c r="E1350" t="s">
        <v>537</v>
      </c>
    </row>
    <row r="1351" spans="1:5" x14ac:dyDescent="0.25">
      <c r="A1351" t="s">
        <v>31007</v>
      </c>
      <c r="B1351" t="s">
        <v>20</v>
      </c>
      <c r="C1351" t="s">
        <v>21</v>
      </c>
      <c r="D1351" t="s">
        <v>33</v>
      </c>
      <c r="E1351" t="s">
        <v>581</v>
      </c>
    </row>
    <row r="1352" spans="1:5" x14ac:dyDescent="0.25">
      <c r="A1352" t="s">
        <v>31008</v>
      </c>
      <c r="B1352" t="s">
        <v>20</v>
      </c>
      <c r="C1352" t="s">
        <v>21</v>
      </c>
      <c r="D1352" t="s">
        <v>33</v>
      </c>
      <c r="E1352" t="s">
        <v>537</v>
      </c>
    </row>
    <row r="1353" spans="1:5" x14ac:dyDescent="0.25">
      <c r="A1353" t="s">
        <v>31009</v>
      </c>
      <c r="B1353" t="s">
        <v>20</v>
      </c>
      <c r="C1353" t="s">
        <v>21</v>
      </c>
      <c r="D1353" t="s">
        <v>33</v>
      </c>
      <c r="E1353" t="s">
        <v>582</v>
      </c>
    </row>
    <row r="1354" spans="1:5" x14ac:dyDescent="0.25">
      <c r="A1354" t="s">
        <v>31010</v>
      </c>
      <c r="B1354" t="s">
        <v>20</v>
      </c>
      <c r="C1354" t="s">
        <v>21</v>
      </c>
      <c r="D1354" t="s">
        <v>33</v>
      </c>
      <c r="E1354" t="s">
        <v>582</v>
      </c>
    </row>
    <row r="1355" spans="1:5" x14ac:dyDescent="0.25">
      <c r="A1355" t="s">
        <v>31011</v>
      </c>
      <c r="B1355" t="s">
        <v>20</v>
      </c>
      <c r="C1355" t="s">
        <v>21</v>
      </c>
      <c r="D1355" t="s">
        <v>33</v>
      </c>
      <c r="E1355" t="s">
        <v>582</v>
      </c>
    </row>
    <row r="1356" spans="1:5" x14ac:dyDescent="0.25">
      <c r="A1356" t="s">
        <v>31012</v>
      </c>
      <c r="B1356" t="s">
        <v>20</v>
      </c>
      <c r="C1356" t="s">
        <v>21</v>
      </c>
      <c r="D1356" t="s">
        <v>33</v>
      </c>
      <c r="E1356" t="s">
        <v>582</v>
      </c>
    </row>
    <row r="1357" spans="1:5" x14ac:dyDescent="0.25">
      <c r="A1357" t="s">
        <v>31013</v>
      </c>
      <c r="B1357" t="s">
        <v>20</v>
      </c>
      <c r="C1357" t="s">
        <v>21</v>
      </c>
      <c r="D1357" t="s">
        <v>33</v>
      </c>
      <c r="E1357" t="s">
        <v>537</v>
      </c>
    </row>
    <row r="1358" spans="1:5" x14ac:dyDescent="0.25">
      <c r="A1358" t="s">
        <v>31014</v>
      </c>
      <c r="B1358" t="s">
        <v>20</v>
      </c>
      <c r="C1358" t="s">
        <v>21</v>
      </c>
      <c r="D1358" t="s">
        <v>33</v>
      </c>
      <c r="E1358" t="s">
        <v>581</v>
      </c>
    </row>
    <row r="1359" spans="1:5" x14ac:dyDescent="0.25">
      <c r="A1359" t="s">
        <v>31015</v>
      </c>
      <c r="B1359" t="s">
        <v>20</v>
      </c>
      <c r="C1359" t="s">
        <v>21</v>
      </c>
      <c r="D1359" t="s">
        <v>33</v>
      </c>
      <c r="E1359" t="s">
        <v>582</v>
      </c>
    </row>
    <row r="1360" spans="1:5" x14ac:dyDescent="0.25">
      <c r="A1360" t="s">
        <v>31016</v>
      </c>
      <c r="B1360" t="s">
        <v>20</v>
      </c>
      <c r="C1360" t="s">
        <v>21</v>
      </c>
      <c r="D1360" t="s">
        <v>33</v>
      </c>
      <c r="E1360" t="s">
        <v>581</v>
      </c>
    </row>
    <row r="1361" spans="1:5" x14ac:dyDescent="0.25">
      <c r="A1361" t="s">
        <v>31017</v>
      </c>
      <c r="B1361" t="s">
        <v>20</v>
      </c>
      <c r="C1361" t="s">
        <v>21</v>
      </c>
      <c r="D1361" t="s">
        <v>33</v>
      </c>
      <c r="E1361" t="s">
        <v>537</v>
      </c>
    </row>
    <row r="1362" spans="1:5" x14ac:dyDescent="0.25">
      <c r="A1362" t="s">
        <v>31018</v>
      </c>
      <c r="B1362" t="s">
        <v>20</v>
      </c>
      <c r="C1362" t="s">
        <v>21</v>
      </c>
      <c r="D1362" t="s">
        <v>33</v>
      </c>
      <c r="E1362" t="s">
        <v>581</v>
      </c>
    </row>
    <row r="1363" spans="1:5" x14ac:dyDescent="0.25">
      <c r="A1363" t="s">
        <v>31019</v>
      </c>
      <c r="B1363" t="s">
        <v>20</v>
      </c>
      <c r="C1363" t="s">
        <v>21</v>
      </c>
      <c r="D1363" t="s">
        <v>33</v>
      </c>
      <c r="E1363" t="s">
        <v>582</v>
      </c>
    </row>
    <row r="1364" spans="1:5" x14ac:dyDescent="0.25">
      <c r="A1364" t="s">
        <v>31020</v>
      </c>
      <c r="B1364" t="s">
        <v>20</v>
      </c>
      <c r="C1364" t="s">
        <v>21</v>
      </c>
      <c r="D1364" t="s">
        <v>33</v>
      </c>
      <c r="E1364" t="s">
        <v>537</v>
      </c>
    </row>
    <row r="1365" spans="1:5" x14ac:dyDescent="0.25">
      <c r="A1365" t="s">
        <v>31021</v>
      </c>
      <c r="B1365" t="s">
        <v>20</v>
      </c>
      <c r="C1365" t="s">
        <v>21</v>
      </c>
      <c r="D1365" t="s">
        <v>33</v>
      </c>
      <c r="E1365" t="s">
        <v>581</v>
      </c>
    </row>
    <row r="1366" spans="1:5" x14ac:dyDescent="0.25">
      <c r="A1366" t="s">
        <v>31022</v>
      </c>
      <c r="B1366" t="s">
        <v>20</v>
      </c>
      <c r="C1366" t="s">
        <v>21</v>
      </c>
      <c r="D1366" t="s">
        <v>33</v>
      </c>
      <c r="E1366" t="s">
        <v>581</v>
      </c>
    </row>
    <row r="1367" spans="1:5" x14ac:dyDescent="0.25">
      <c r="A1367" t="s">
        <v>31023</v>
      </c>
      <c r="B1367" t="s">
        <v>20</v>
      </c>
      <c r="C1367" t="s">
        <v>21</v>
      </c>
      <c r="D1367" t="s">
        <v>33</v>
      </c>
      <c r="E1367" t="s">
        <v>582</v>
      </c>
    </row>
    <row r="1368" spans="1:5" x14ac:dyDescent="0.25">
      <c r="A1368" t="s">
        <v>31024</v>
      </c>
      <c r="B1368" t="s">
        <v>20</v>
      </c>
      <c r="C1368" t="s">
        <v>21</v>
      </c>
      <c r="D1368" t="s">
        <v>33</v>
      </c>
      <c r="E1368" t="s">
        <v>581</v>
      </c>
    </row>
    <row r="1369" spans="1:5" x14ac:dyDescent="0.25">
      <c r="A1369" t="s">
        <v>31025</v>
      </c>
      <c r="B1369" t="s">
        <v>20</v>
      </c>
      <c r="C1369" t="s">
        <v>21</v>
      </c>
      <c r="D1369" t="s">
        <v>33</v>
      </c>
      <c r="E1369" t="s">
        <v>581</v>
      </c>
    </row>
    <row r="1370" spans="1:5" x14ac:dyDescent="0.25">
      <c r="A1370" t="s">
        <v>31026</v>
      </c>
      <c r="B1370" t="s">
        <v>20</v>
      </c>
      <c r="C1370" t="s">
        <v>21</v>
      </c>
      <c r="D1370" t="s">
        <v>33</v>
      </c>
      <c r="E1370" t="s">
        <v>582</v>
      </c>
    </row>
    <row r="1371" spans="1:5" x14ac:dyDescent="0.25">
      <c r="A1371" t="s">
        <v>31027</v>
      </c>
      <c r="B1371" t="s">
        <v>20</v>
      </c>
      <c r="C1371" t="s">
        <v>21</v>
      </c>
      <c r="D1371" t="s">
        <v>33</v>
      </c>
      <c r="E1371" t="s">
        <v>537</v>
      </c>
    </row>
    <row r="1372" spans="1:5" x14ac:dyDescent="0.25">
      <c r="A1372" t="s">
        <v>31028</v>
      </c>
      <c r="B1372" t="s">
        <v>20</v>
      </c>
      <c r="C1372" t="s">
        <v>21</v>
      </c>
      <c r="D1372" t="s">
        <v>33</v>
      </c>
      <c r="E1372" t="s">
        <v>582</v>
      </c>
    </row>
    <row r="1373" spans="1:5" x14ac:dyDescent="0.25">
      <c r="A1373" t="s">
        <v>31029</v>
      </c>
      <c r="B1373" t="s">
        <v>20</v>
      </c>
      <c r="C1373" t="s">
        <v>21</v>
      </c>
      <c r="D1373" t="s">
        <v>33</v>
      </c>
      <c r="E1373" t="s">
        <v>582</v>
      </c>
    </row>
    <row r="1374" spans="1:5" x14ac:dyDescent="0.25">
      <c r="A1374" t="s">
        <v>31030</v>
      </c>
      <c r="B1374" t="s">
        <v>20</v>
      </c>
      <c r="C1374" t="s">
        <v>21</v>
      </c>
      <c r="D1374" t="s">
        <v>33</v>
      </c>
      <c r="E1374" t="s">
        <v>581</v>
      </c>
    </row>
    <row r="1375" spans="1:5" x14ac:dyDescent="0.25">
      <c r="A1375" t="s">
        <v>31031</v>
      </c>
      <c r="B1375" t="s">
        <v>20</v>
      </c>
      <c r="C1375" t="s">
        <v>21</v>
      </c>
      <c r="D1375" t="s">
        <v>33</v>
      </c>
      <c r="E1375" t="s">
        <v>537</v>
      </c>
    </row>
    <row r="1376" spans="1:5" x14ac:dyDescent="0.25">
      <c r="A1376" t="s">
        <v>31032</v>
      </c>
      <c r="B1376" t="s">
        <v>20</v>
      </c>
      <c r="C1376" t="s">
        <v>21</v>
      </c>
      <c r="D1376" t="s">
        <v>33</v>
      </c>
      <c r="E1376" t="s">
        <v>537</v>
      </c>
    </row>
    <row r="1377" spans="1:5" x14ac:dyDescent="0.25">
      <c r="A1377" t="s">
        <v>31033</v>
      </c>
      <c r="B1377" t="s">
        <v>20</v>
      </c>
      <c r="C1377" t="s">
        <v>21</v>
      </c>
      <c r="D1377" t="s">
        <v>33</v>
      </c>
      <c r="E1377" t="s">
        <v>537</v>
      </c>
    </row>
    <row r="1378" spans="1:5" x14ac:dyDescent="0.25">
      <c r="A1378" t="s">
        <v>31034</v>
      </c>
      <c r="B1378" t="s">
        <v>20</v>
      </c>
      <c r="C1378" t="s">
        <v>21</v>
      </c>
      <c r="D1378" t="s">
        <v>33</v>
      </c>
      <c r="E1378" t="s">
        <v>581</v>
      </c>
    </row>
    <row r="1379" spans="1:5" x14ac:dyDescent="0.25">
      <c r="A1379" t="s">
        <v>31035</v>
      </c>
      <c r="B1379" t="s">
        <v>20</v>
      </c>
      <c r="C1379" t="s">
        <v>21</v>
      </c>
      <c r="D1379" t="s">
        <v>33</v>
      </c>
      <c r="E1379" t="s">
        <v>537</v>
      </c>
    </row>
    <row r="1380" spans="1:5" x14ac:dyDescent="0.25">
      <c r="A1380" t="s">
        <v>31036</v>
      </c>
      <c r="B1380" t="s">
        <v>20</v>
      </c>
      <c r="C1380" t="s">
        <v>21</v>
      </c>
      <c r="D1380" t="s">
        <v>33</v>
      </c>
      <c r="E1380" t="s">
        <v>550</v>
      </c>
    </row>
    <row r="1381" spans="1:5" x14ac:dyDescent="0.25">
      <c r="A1381" t="s">
        <v>31037</v>
      </c>
      <c r="B1381" t="s">
        <v>20</v>
      </c>
      <c r="C1381" t="s">
        <v>21</v>
      </c>
      <c r="D1381" t="s">
        <v>33</v>
      </c>
      <c r="E1381" t="s">
        <v>550</v>
      </c>
    </row>
    <row r="1382" spans="1:5" x14ac:dyDescent="0.25">
      <c r="A1382" t="s">
        <v>31038</v>
      </c>
      <c r="B1382" t="s">
        <v>20</v>
      </c>
      <c r="C1382" t="s">
        <v>21</v>
      </c>
      <c r="D1382" t="s">
        <v>33</v>
      </c>
      <c r="E1382" t="s">
        <v>582</v>
      </c>
    </row>
    <row r="1383" spans="1:5" x14ac:dyDescent="0.25">
      <c r="A1383" t="s">
        <v>31039</v>
      </c>
      <c r="B1383" t="s">
        <v>20</v>
      </c>
      <c r="C1383" t="s">
        <v>21</v>
      </c>
      <c r="D1383" t="s">
        <v>33</v>
      </c>
      <c r="E1383" t="s">
        <v>581</v>
      </c>
    </row>
    <row r="1384" spans="1:5" x14ac:dyDescent="0.25">
      <c r="A1384" t="s">
        <v>31040</v>
      </c>
      <c r="B1384" t="s">
        <v>20</v>
      </c>
      <c r="C1384" t="s">
        <v>21</v>
      </c>
      <c r="D1384" t="s">
        <v>33</v>
      </c>
      <c r="E1384" t="s">
        <v>582</v>
      </c>
    </row>
    <row r="1385" spans="1:5" x14ac:dyDescent="0.25">
      <c r="A1385" t="s">
        <v>31041</v>
      </c>
      <c r="B1385" t="s">
        <v>20</v>
      </c>
      <c r="C1385" t="s">
        <v>21</v>
      </c>
      <c r="D1385" t="s">
        <v>33</v>
      </c>
      <c r="E1385" t="s">
        <v>582</v>
      </c>
    </row>
    <row r="1386" spans="1:5" x14ac:dyDescent="0.25">
      <c r="A1386" t="s">
        <v>43971</v>
      </c>
      <c r="B1386" t="s">
        <v>20</v>
      </c>
      <c r="C1386" t="s">
        <v>21</v>
      </c>
      <c r="D1386" t="s">
        <v>33</v>
      </c>
      <c r="E1386" t="s">
        <v>582</v>
      </c>
    </row>
    <row r="1387" spans="1:5" x14ac:dyDescent="0.25">
      <c r="A1387" t="s">
        <v>31042</v>
      </c>
      <c r="B1387" t="s">
        <v>20</v>
      </c>
      <c r="C1387" t="s">
        <v>21</v>
      </c>
      <c r="D1387" t="s">
        <v>33</v>
      </c>
      <c r="E1387" t="s">
        <v>582</v>
      </c>
    </row>
    <row r="1388" spans="1:5" x14ac:dyDescent="0.25">
      <c r="A1388" t="s">
        <v>31043</v>
      </c>
      <c r="B1388" t="s">
        <v>20</v>
      </c>
      <c r="C1388" t="s">
        <v>21</v>
      </c>
      <c r="D1388" t="s">
        <v>33</v>
      </c>
      <c r="E1388" t="s">
        <v>582</v>
      </c>
    </row>
    <row r="1389" spans="1:5" x14ac:dyDescent="0.25">
      <c r="A1389" t="s">
        <v>31044</v>
      </c>
      <c r="B1389" t="s">
        <v>20</v>
      </c>
      <c r="C1389" t="s">
        <v>21</v>
      </c>
      <c r="D1389" t="s">
        <v>33</v>
      </c>
      <c r="E1389" t="s">
        <v>582</v>
      </c>
    </row>
    <row r="1390" spans="1:5" x14ac:dyDescent="0.25">
      <c r="A1390" t="s">
        <v>31045</v>
      </c>
      <c r="B1390" t="s">
        <v>20</v>
      </c>
      <c r="C1390" t="s">
        <v>21</v>
      </c>
      <c r="D1390" t="s">
        <v>33</v>
      </c>
      <c r="E1390" t="s">
        <v>550</v>
      </c>
    </row>
    <row r="1391" spans="1:5" x14ac:dyDescent="0.25">
      <c r="A1391" t="s">
        <v>31046</v>
      </c>
      <c r="B1391" t="s">
        <v>20</v>
      </c>
      <c r="C1391" t="s">
        <v>21</v>
      </c>
      <c r="D1391" t="s">
        <v>33</v>
      </c>
      <c r="E1391" t="s">
        <v>581</v>
      </c>
    </row>
    <row r="1392" spans="1:5" x14ac:dyDescent="0.25">
      <c r="A1392" t="s">
        <v>31047</v>
      </c>
      <c r="B1392" t="s">
        <v>20</v>
      </c>
      <c r="C1392" t="s">
        <v>21</v>
      </c>
      <c r="D1392" t="s">
        <v>65</v>
      </c>
      <c r="E1392" t="s">
        <v>537</v>
      </c>
    </row>
    <row r="1393" spans="1:5" x14ac:dyDescent="0.25">
      <c r="A1393" t="s">
        <v>31048</v>
      </c>
      <c r="B1393" t="s">
        <v>20</v>
      </c>
      <c r="C1393" t="s">
        <v>21</v>
      </c>
      <c r="D1393" t="s">
        <v>33</v>
      </c>
      <c r="E1393" t="s">
        <v>581</v>
      </c>
    </row>
    <row r="1394" spans="1:5" x14ac:dyDescent="0.25">
      <c r="A1394" t="s">
        <v>31049</v>
      </c>
      <c r="B1394" t="s">
        <v>20</v>
      </c>
      <c r="C1394" t="s">
        <v>21</v>
      </c>
      <c r="D1394" t="s">
        <v>65</v>
      </c>
      <c r="E1394" t="s">
        <v>537</v>
      </c>
    </row>
    <row r="1395" spans="1:5" x14ac:dyDescent="0.25">
      <c r="A1395" t="s">
        <v>31050</v>
      </c>
      <c r="B1395" t="s">
        <v>20</v>
      </c>
      <c r="C1395" t="s">
        <v>21</v>
      </c>
      <c r="D1395" t="s">
        <v>33</v>
      </c>
      <c r="E1395" t="s">
        <v>582</v>
      </c>
    </row>
    <row r="1396" spans="1:5" x14ac:dyDescent="0.25">
      <c r="A1396" t="s">
        <v>31051</v>
      </c>
      <c r="B1396" t="s">
        <v>20</v>
      </c>
      <c r="C1396" t="s">
        <v>21</v>
      </c>
      <c r="D1396" t="s">
        <v>33</v>
      </c>
      <c r="E1396" t="s">
        <v>582</v>
      </c>
    </row>
    <row r="1397" spans="1:5" x14ac:dyDescent="0.25">
      <c r="A1397" t="s">
        <v>31052</v>
      </c>
      <c r="B1397" t="s">
        <v>20</v>
      </c>
      <c r="C1397" t="s">
        <v>21</v>
      </c>
      <c r="D1397" t="s">
        <v>33</v>
      </c>
      <c r="E1397" t="s">
        <v>537</v>
      </c>
    </row>
    <row r="1398" spans="1:5" x14ac:dyDescent="0.25">
      <c r="A1398" t="s">
        <v>31053</v>
      </c>
      <c r="B1398" t="s">
        <v>20</v>
      </c>
      <c r="C1398" t="s">
        <v>21</v>
      </c>
      <c r="D1398" t="s">
        <v>33</v>
      </c>
      <c r="E1398" t="s">
        <v>537</v>
      </c>
    </row>
    <row r="1399" spans="1:5" x14ac:dyDescent="0.25">
      <c r="A1399" t="s">
        <v>31054</v>
      </c>
      <c r="B1399" t="s">
        <v>20</v>
      </c>
      <c r="C1399" t="s">
        <v>21</v>
      </c>
      <c r="D1399" t="s">
        <v>33</v>
      </c>
      <c r="E1399" t="s">
        <v>582</v>
      </c>
    </row>
    <row r="1400" spans="1:5" x14ac:dyDescent="0.25">
      <c r="A1400" t="s">
        <v>31055</v>
      </c>
      <c r="B1400" t="s">
        <v>20</v>
      </c>
      <c r="C1400" t="s">
        <v>21</v>
      </c>
      <c r="D1400" t="s">
        <v>33</v>
      </c>
      <c r="E1400" t="s">
        <v>537</v>
      </c>
    </row>
    <row r="1401" spans="1:5" x14ac:dyDescent="0.25">
      <c r="A1401" t="s">
        <v>31056</v>
      </c>
      <c r="B1401" t="s">
        <v>20</v>
      </c>
      <c r="C1401" t="s">
        <v>21</v>
      </c>
      <c r="D1401" t="s">
        <v>33</v>
      </c>
      <c r="E1401" t="s">
        <v>537</v>
      </c>
    </row>
    <row r="1402" spans="1:5" x14ac:dyDescent="0.25">
      <c r="A1402" t="s">
        <v>31057</v>
      </c>
      <c r="B1402" t="s">
        <v>20</v>
      </c>
      <c r="C1402" t="s">
        <v>21</v>
      </c>
      <c r="D1402" t="s">
        <v>33</v>
      </c>
      <c r="E1402" t="s">
        <v>582</v>
      </c>
    </row>
    <row r="1403" spans="1:5" x14ac:dyDescent="0.25">
      <c r="A1403" t="s">
        <v>31058</v>
      </c>
      <c r="B1403" t="s">
        <v>20</v>
      </c>
      <c r="C1403" t="s">
        <v>21</v>
      </c>
      <c r="D1403" t="s">
        <v>33</v>
      </c>
      <c r="E1403" t="s">
        <v>537</v>
      </c>
    </row>
    <row r="1404" spans="1:5" x14ac:dyDescent="0.25">
      <c r="A1404" t="s">
        <v>31059</v>
      </c>
      <c r="B1404" t="s">
        <v>20</v>
      </c>
      <c r="C1404" t="s">
        <v>21</v>
      </c>
      <c r="D1404" t="s">
        <v>33</v>
      </c>
      <c r="E1404" t="s">
        <v>581</v>
      </c>
    </row>
    <row r="1405" spans="1:5" x14ac:dyDescent="0.25">
      <c r="A1405" t="s">
        <v>31060</v>
      </c>
      <c r="B1405" t="s">
        <v>20</v>
      </c>
      <c r="C1405" t="s">
        <v>21</v>
      </c>
      <c r="D1405" t="s">
        <v>33</v>
      </c>
      <c r="E1405" t="s">
        <v>537</v>
      </c>
    </row>
    <row r="1406" spans="1:5" x14ac:dyDescent="0.25">
      <c r="A1406" t="s">
        <v>31061</v>
      </c>
      <c r="B1406" t="s">
        <v>20</v>
      </c>
      <c r="C1406" t="s">
        <v>21</v>
      </c>
      <c r="D1406" t="s">
        <v>33</v>
      </c>
      <c r="E1406" t="s">
        <v>582</v>
      </c>
    </row>
    <row r="1407" spans="1:5" x14ac:dyDescent="0.25">
      <c r="A1407" t="s">
        <v>31062</v>
      </c>
      <c r="B1407" t="s">
        <v>20</v>
      </c>
      <c r="C1407" t="s">
        <v>21</v>
      </c>
      <c r="D1407" t="s">
        <v>69</v>
      </c>
      <c r="E1407" t="s">
        <v>537</v>
      </c>
    </row>
    <row r="1408" spans="1:5" x14ac:dyDescent="0.25">
      <c r="A1408" t="s">
        <v>31063</v>
      </c>
      <c r="B1408" t="s">
        <v>20</v>
      </c>
      <c r="C1408" t="s">
        <v>21</v>
      </c>
      <c r="D1408" t="s">
        <v>33</v>
      </c>
      <c r="E1408" t="s">
        <v>582</v>
      </c>
    </row>
    <row r="1409" spans="1:5" x14ac:dyDescent="0.25">
      <c r="A1409" t="s">
        <v>31064</v>
      </c>
      <c r="B1409" t="s">
        <v>20</v>
      </c>
      <c r="C1409" t="s">
        <v>21</v>
      </c>
      <c r="D1409" t="s">
        <v>33</v>
      </c>
      <c r="E1409" t="s">
        <v>582</v>
      </c>
    </row>
    <row r="1410" spans="1:5" x14ac:dyDescent="0.25">
      <c r="A1410" t="s">
        <v>31065</v>
      </c>
      <c r="B1410" t="s">
        <v>20</v>
      </c>
      <c r="C1410" t="s">
        <v>21</v>
      </c>
      <c r="D1410" t="s">
        <v>33</v>
      </c>
      <c r="E1410" t="s">
        <v>537</v>
      </c>
    </row>
    <row r="1411" spans="1:5" x14ac:dyDescent="0.25">
      <c r="A1411" t="s">
        <v>31066</v>
      </c>
      <c r="B1411" t="s">
        <v>20</v>
      </c>
      <c r="C1411" t="s">
        <v>21</v>
      </c>
      <c r="D1411" t="s">
        <v>33</v>
      </c>
      <c r="E1411" t="s">
        <v>537</v>
      </c>
    </row>
    <row r="1412" spans="1:5" x14ac:dyDescent="0.25">
      <c r="A1412" t="s">
        <v>31067</v>
      </c>
      <c r="B1412" t="s">
        <v>20</v>
      </c>
      <c r="C1412" t="s">
        <v>21</v>
      </c>
      <c r="D1412" t="s">
        <v>65</v>
      </c>
      <c r="E1412" t="s">
        <v>697</v>
      </c>
    </row>
    <row r="1413" spans="1:5" x14ac:dyDescent="0.25">
      <c r="A1413" t="s">
        <v>31068</v>
      </c>
      <c r="B1413" t="s">
        <v>20</v>
      </c>
      <c r="C1413" t="s">
        <v>21</v>
      </c>
      <c r="D1413" t="s">
        <v>33</v>
      </c>
      <c r="E1413" t="s">
        <v>582</v>
      </c>
    </row>
    <row r="1414" spans="1:5" x14ac:dyDescent="0.25">
      <c r="A1414" t="s">
        <v>31069</v>
      </c>
      <c r="B1414" t="s">
        <v>20</v>
      </c>
      <c r="C1414" t="s">
        <v>21</v>
      </c>
      <c r="D1414" t="s">
        <v>33</v>
      </c>
      <c r="E1414" t="s">
        <v>537</v>
      </c>
    </row>
    <row r="1415" spans="1:5" x14ac:dyDescent="0.25">
      <c r="A1415" t="s">
        <v>31070</v>
      </c>
      <c r="B1415" t="s">
        <v>20</v>
      </c>
      <c r="C1415" t="s">
        <v>21</v>
      </c>
      <c r="D1415" t="s">
        <v>33</v>
      </c>
      <c r="E1415" t="s">
        <v>582</v>
      </c>
    </row>
    <row r="1416" spans="1:5" x14ac:dyDescent="0.25">
      <c r="A1416" t="s">
        <v>31071</v>
      </c>
      <c r="B1416" t="s">
        <v>20</v>
      </c>
      <c r="C1416" t="s">
        <v>21</v>
      </c>
      <c r="D1416" t="s">
        <v>33</v>
      </c>
      <c r="E1416" t="s">
        <v>582</v>
      </c>
    </row>
    <row r="1417" spans="1:5" x14ac:dyDescent="0.25">
      <c r="A1417" t="s">
        <v>31072</v>
      </c>
      <c r="B1417" t="s">
        <v>20</v>
      </c>
      <c r="C1417" t="s">
        <v>21</v>
      </c>
      <c r="D1417" t="s">
        <v>33</v>
      </c>
      <c r="E1417" t="s">
        <v>582</v>
      </c>
    </row>
    <row r="1418" spans="1:5" x14ac:dyDescent="0.25">
      <c r="A1418" t="s">
        <v>31073</v>
      </c>
      <c r="B1418" t="s">
        <v>20</v>
      </c>
      <c r="C1418" t="s">
        <v>21</v>
      </c>
      <c r="D1418" t="s">
        <v>65</v>
      </c>
      <c r="E1418" t="s">
        <v>582</v>
      </c>
    </row>
    <row r="1419" spans="1:5" x14ac:dyDescent="0.25">
      <c r="A1419" t="s">
        <v>31074</v>
      </c>
      <c r="B1419" t="s">
        <v>20</v>
      </c>
      <c r="C1419" t="s">
        <v>21</v>
      </c>
      <c r="D1419" t="s">
        <v>33</v>
      </c>
      <c r="E1419" t="s">
        <v>537</v>
      </c>
    </row>
    <row r="1420" spans="1:5" x14ac:dyDescent="0.25">
      <c r="A1420" t="s">
        <v>31075</v>
      </c>
      <c r="B1420" t="s">
        <v>20</v>
      </c>
      <c r="C1420" t="s">
        <v>21</v>
      </c>
      <c r="D1420" t="s">
        <v>33</v>
      </c>
      <c r="E1420" t="s">
        <v>537</v>
      </c>
    </row>
    <row r="1421" spans="1:5" x14ac:dyDescent="0.25">
      <c r="A1421" t="s">
        <v>31076</v>
      </c>
      <c r="B1421" t="s">
        <v>20</v>
      </c>
      <c r="C1421" t="s">
        <v>21</v>
      </c>
      <c r="D1421" t="s">
        <v>33</v>
      </c>
      <c r="E1421" t="s">
        <v>582</v>
      </c>
    </row>
    <row r="1422" spans="1:5" x14ac:dyDescent="0.25">
      <c r="A1422" t="s">
        <v>43972</v>
      </c>
      <c r="B1422" t="s">
        <v>20</v>
      </c>
      <c r="C1422" t="s">
        <v>21</v>
      </c>
      <c r="D1422" t="s">
        <v>33</v>
      </c>
      <c r="E1422" t="s">
        <v>581</v>
      </c>
    </row>
    <row r="1423" spans="1:5" x14ac:dyDescent="0.25">
      <c r="A1423" t="s">
        <v>43973</v>
      </c>
      <c r="B1423" t="s">
        <v>20</v>
      </c>
      <c r="C1423" t="s">
        <v>21</v>
      </c>
      <c r="D1423" t="s">
        <v>33</v>
      </c>
      <c r="E1423" t="s">
        <v>581</v>
      </c>
    </row>
    <row r="1424" spans="1:5" x14ac:dyDescent="0.25">
      <c r="A1424" t="s">
        <v>43974</v>
      </c>
      <c r="B1424" t="s">
        <v>20</v>
      </c>
      <c r="C1424" t="s">
        <v>21</v>
      </c>
      <c r="D1424" t="s">
        <v>33</v>
      </c>
      <c r="E1424" t="s">
        <v>581</v>
      </c>
    </row>
    <row r="1425" spans="1:5" x14ac:dyDescent="0.25">
      <c r="A1425" t="s">
        <v>43975</v>
      </c>
      <c r="B1425" t="s">
        <v>20</v>
      </c>
      <c r="C1425" t="s">
        <v>21</v>
      </c>
      <c r="D1425" t="s">
        <v>33</v>
      </c>
      <c r="E1425" t="s">
        <v>581</v>
      </c>
    </row>
    <row r="1426" spans="1:5" x14ac:dyDescent="0.25">
      <c r="A1426" t="s">
        <v>43976</v>
      </c>
      <c r="B1426" t="s">
        <v>20</v>
      </c>
      <c r="C1426" t="s">
        <v>21</v>
      </c>
      <c r="D1426" t="s">
        <v>33</v>
      </c>
      <c r="E1426" t="s">
        <v>581</v>
      </c>
    </row>
    <row r="1427" spans="1:5" x14ac:dyDescent="0.25">
      <c r="A1427" t="s">
        <v>43977</v>
      </c>
      <c r="B1427" t="s">
        <v>20</v>
      </c>
      <c r="C1427" t="s">
        <v>21</v>
      </c>
      <c r="D1427" t="s">
        <v>33</v>
      </c>
      <c r="E1427" t="s">
        <v>581</v>
      </c>
    </row>
    <row r="1428" spans="1:5" x14ac:dyDescent="0.25">
      <c r="A1428" t="s">
        <v>31077</v>
      </c>
      <c r="B1428" t="s">
        <v>20</v>
      </c>
      <c r="C1428" t="s">
        <v>21</v>
      </c>
      <c r="D1428" t="s">
        <v>33</v>
      </c>
      <c r="E1428" t="s">
        <v>582</v>
      </c>
    </row>
    <row r="1429" spans="1:5" x14ac:dyDescent="0.25">
      <c r="A1429" t="s">
        <v>31078</v>
      </c>
      <c r="B1429" t="s">
        <v>20</v>
      </c>
      <c r="C1429" t="s">
        <v>21</v>
      </c>
      <c r="D1429" t="s">
        <v>33</v>
      </c>
      <c r="E1429" t="s">
        <v>582</v>
      </c>
    </row>
    <row r="1430" spans="1:5" x14ac:dyDescent="0.25">
      <c r="A1430" t="s">
        <v>31079</v>
      </c>
      <c r="B1430" t="s">
        <v>20</v>
      </c>
      <c r="C1430" t="s">
        <v>21</v>
      </c>
      <c r="D1430" t="s">
        <v>33</v>
      </c>
      <c r="E1430" t="s">
        <v>582</v>
      </c>
    </row>
    <row r="1431" spans="1:5" x14ac:dyDescent="0.25">
      <c r="A1431" t="s">
        <v>31080</v>
      </c>
      <c r="B1431" t="s">
        <v>20</v>
      </c>
      <c r="C1431" t="s">
        <v>21</v>
      </c>
      <c r="D1431" t="s">
        <v>33</v>
      </c>
      <c r="E1431" t="s">
        <v>582</v>
      </c>
    </row>
    <row r="1432" spans="1:5" x14ac:dyDescent="0.25">
      <c r="A1432" t="s">
        <v>31081</v>
      </c>
      <c r="B1432" t="s">
        <v>20</v>
      </c>
      <c r="C1432" t="s">
        <v>21</v>
      </c>
      <c r="D1432" t="s">
        <v>33</v>
      </c>
      <c r="E1432" t="s">
        <v>582</v>
      </c>
    </row>
    <row r="1433" spans="1:5" x14ac:dyDescent="0.25">
      <c r="A1433" t="s">
        <v>31082</v>
      </c>
      <c r="B1433" t="s">
        <v>20</v>
      </c>
      <c r="C1433" t="s">
        <v>21</v>
      </c>
      <c r="D1433" t="s">
        <v>33</v>
      </c>
      <c r="E1433" t="s">
        <v>582</v>
      </c>
    </row>
    <row r="1434" spans="1:5" x14ac:dyDescent="0.25">
      <c r="A1434" t="s">
        <v>31083</v>
      </c>
      <c r="B1434" t="s">
        <v>20</v>
      </c>
      <c r="C1434" t="s">
        <v>21</v>
      </c>
      <c r="D1434" t="s">
        <v>33</v>
      </c>
      <c r="E1434" t="s">
        <v>582</v>
      </c>
    </row>
    <row r="1435" spans="1:5" x14ac:dyDescent="0.25">
      <c r="A1435" t="s">
        <v>31084</v>
      </c>
      <c r="B1435" t="s">
        <v>20</v>
      </c>
      <c r="C1435" t="s">
        <v>21</v>
      </c>
      <c r="D1435" t="s">
        <v>33</v>
      </c>
      <c r="E1435" t="s">
        <v>537</v>
      </c>
    </row>
    <row r="1436" spans="1:5" x14ac:dyDescent="0.25">
      <c r="A1436" t="s">
        <v>31085</v>
      </c>
      <c r="B1436" t="s">
        <v>20</v>
      </c>
      <c r="C1436" t="s">
        <v>21</v>
      </c>
      <c r="D1436" t="s">
        <v>33</v>
      </c>
      <c r="E1436" t="s">
        <v>537</v>
      </c>
    </row>
    <row r="1437" spans="1:5" x14ac:dyDescent="0.25">
      <c r="A1437" t="s">
        <v>31086</v>
      </c>
      <c r="B1437" t="s">
        <v>20</v>
      </c>
      <c r="C1437" t="s">
        <v>21</v>
      </c>
      <c r="D1437" t="s">
        <v>33</v>
      </c>
      <c r="E1437" t="s">
        <v>582</v>
      </c>
    </row>
    <row r="1438" spans="1:5" x14ac:dyDescent="0.25">
      <c r="A1438" t="s">
        <v>31087</v>
      </c>
      <c r="B1438" t="s">
        <v>20</v>
      </c>
      <c r="C1438" t="s">
        <v>21</v>
      </c>
      <c r="D1438" t="s">
        <v>33</v>
      </c>
      <c r="E1438" t="s">
        <v>1003</v>
      </c>
    </row>
    <row r="1439" spans="1:5" x14ac:dyDescent="0.25">
      <c r="A1439" t="s">
        <v>31088</v>
      </c>
      <c r="B1439" t="s">
        <v>20</v>
      </c>
      <c r="C1439" t="s">
        <v>21</v>
      </c>
      <c r="D1439" t="s">
        <v>33</v>
      </c>
      <c r="E1439" t="s">
        <v>581</v>
      </c>
    </row>
    <row r="1440" spans="1:5" x14ac:dyDescent="0.25">
      <c r="A1440" t="s">
        <v>31089</v>
      </c>
      <c r="B1440" t="s">
        <v>20</v>
      </c>
      <c r="C1440" t="s">
        <v>21</v>
      </c>
      <c r="D1440" t="s">
        <v>33</v>
      </c>
      <c r="E1440" t="s">
        <v>537</v>
      </c>
    </row>
    <row r="1441" spans="1:5" x14ac:dyDescent="0.25">
      <c r="A1441" t="s">
        <v>31090</v>
      </c>
      <c r="B1441" t="s">
        <v>20</v>
      </c>
      <c r="C1441" t="s">
        <v>21</v>
      </c>
      <c r="D1441" t="s">
        <v>33</v>
      </c>
      <c r="E1441" t="s">
        <v>581</v>
      </c>
    </row>
    <row r="1442" spans="1:5" x14ac:dyDescent="0.25">
      <c r="A1442" t="s">
        <v>31091</v>
      </c>
      <c r="B1442" t="s">
        <v>20</v>
      </c>
      <c r="C1442" t="s">
        <v>21</v>
      </c>
      <c r="D1442" t="s">
        <v>33</v>
      </c>
      <c r="E1442" t="s">
        <v>537</v>
      </c>
    </row>
    <row r="1443" spans="1:5" x14ac:dyDescent="0.25">
      <c r="A1443" t="s">
        <v>31092</v>
      </c>
      <c r="B1443" t="s">
        <v>20</v>
      </c>
      <c r="C1443" t="s">
        <v>21</v>
      </c>
      <c r="D1443" t="s">
        <v>33</v>
      </c>
      <c r="E1443" t="s">
        <v>582</v>
      </c>
    </row>
    <row r="1444" spans="1:5" x14ac:dyDescent="0.25">
      <c r="A1444" t="s">
        <v>31093</v>
      </c>
      <c r="B1444" t="s">
        <v>20</v>
      </c>
      <c r="C1444" t="s">
        <v>21</v>
      </c>
      <c r="D1444" t="s">
        <v>33</v>
      </c>
      <c r="E1444" t="s">
        <v>582</v>
      </c>
    </row>
    <row r="1445" spans="1:5" x14ac:dyDescent="0.25">
      <c r="A1445" t="s">
        <v>31094</v>
      </c>
      <c r="B1445" t="s">
        <v>20</v>
      </c>
      <c r="C1445" t="s">
        <v>21</v>
      </c>
      <c r="D1445" t="s">
        <v>33</v>
      </c>
      <c r="E1445" t="s">
        <v>582</v>
      </c>
    </row>
    <row r="1446" spans="1:5" x14ac:dyDescent="0.25">
      <c r="A1446" t="s">
        <v>31095</v>
      </c>
      <c r="B1446" t="s">
        <v>20</v>
      </c>
      <c r="C1446" t="s">
        <v>21</v>
      </c>
      <c r="D1446" t="s">
        <v>33</v>
      </c>
      <c r="E1446" t="s">
        <v>537</v>
      </c>
    </row>
    <row r="1447" spans="1:5" x14ac:dyDescent="0.25">
      <c r="A1447" t="s">
        <v>31096</v>
      </c>
      <c r="B1447" t="s">
        <v>20</v>
      </c>
      <c r="C1447" t="s">
        <v>21</v>
      </c>
      <c r="D1447" t="s">
        <v>33</v>
      </c>
      <c r="E1447" t="s">
        <v>537</v>
      </c>
    </row>
    <row r="1448" spans="1:5" x14ac:dyDescent="0.25">
      <c r="A1448" t="s">
        <v>31097</v>
      </c>
      <c r="B1448" t="s">
        <v>20</v>
      </c>
      <c r="C1448" t="s">
        <v>21</v>
      </c>
      <c r="D1448" t="s">
        <v>33</v>
      </c>
      <c r="E1448" t="s">
        <v>537</v>
      </c>
    </row>
    <row r="1449" spans="1:5" x14ac:dyDescent="0.25">
      <c r="A1449" t="s">
        <v>31098</v>
      </c>
      <c r="B1449" t="s">
        <v>20</v>
      </c>
      <c r="C1449" t="s">
        <v>21</v>
      </c>
      <c r="D1449" t="s">
        <v>33</v>
      </c>
      <c r="E1449" t="s">
        <v>582</v>
      </c>
    </row>
    <row r="1450" spans="1:5" x14ac:dyDescent="0.25">
      <c r="A1450" t="s">
        <v>31099</v>
      </c>
      <c r="B1450" t="s">
        <v>20</v>
      </c>
      <c r="C1450" t="s">
        <v>21</v>
      </c>
      <c r="D1450" t="s">
        <v>33</v>
      </c>
      <c r="E1450" t="s">
        <v>582</v>
      </c>
    </row>
    <row r="1451" spans="1:5" x14ac:dyDescent="0.25">
      <c r="A1451" t="s">
        <v>31100</v>
      </c>
      <c r="B1451" t="s">
        <v>20</v>
      </c>
      <c r="C1451" t="s">
        <v>21</v>
      </c>
      <c r="D1451" t="s">
        <v>33</v>
      </c>
      <c r="E1451" t="s">
        <v>582</v>
      </c>
    </row>
    <row r="1452" spans="1:5" x14ac:dyDescent="0.25">
      <c r="A1452" t="s">
        <v>31101</v>
      </c>
      <c r="B1452" t="s">
        <v>20</v>
      </c>
      <c r="C1452" t="s">
        <v>21</v>
      </c>
      <c r="D1452" t="s">
        <v>33</v>
      </c>
      <c r="E1452" t="s">
        <v>581</v>
      </c>
    </row>
    <row r="1453" spans="1:5" x14ac:dyDescent="0.25">
      <c r="A1453" t="s">
        <v>31102</v>
      </c>
      <c r="B1453" t="s">
        <v>20</v>
      </c>
      <c r="C1453" t="s">
        <v>21</v>
      </c>
      <c r="D1453" t="s">
        <v>33</v>
      </c>
      <c r="E1453" t="s">
        <v>582</v>
      </c>
    </row>
    <row r="1454" spans="1:5" x14ac:dyDescent="0.25">
      <c r="A1454" t="s">
        <v>31103</v>
      </c>
      <c r="B1454" t="s">
        <v>20</v>
      </c>
      <c r="C1454" t="s">
        <v>21</v>
      </c>
      <c r="D1454" t="s">
        <v>33</v>
      </c>
      <c r="E1454" t="s">
        <v>537</v>
      </c>
    </row>
    <row r="1455" spans="1:5" x14ac:dyDescent="0.25">
      <c r="A1455" t="s">
        <v>31104</v>
      </c>
      <c r="B1455" t="s">
        <v>20</v>
      </c>
      <c r="C1455" t="s">
        <v>21</v>
      </c>
      <c r="D1455" t="s">
        <v>33</v>
      </c>
      <c r="E1455" t="s">
        <v>537</v>
      </c>
    </row>
    <row r="1456" spans="1:5" x14ac:dyDescent="0.25">
      <c r="A1456" t="s">
        <v>31105</v>
      </c>
      <c r="B1456" t="s">
        <v>20</v>
      </c>
      <c r="C1456" t="s">
        <v>21</v>
      </c>
      <c r="D1456" t="s">
        <v>33</v>
      </c>
      <c r="E1456" t="s">
        <v>582</v>
      </c>
    </row>
    <row r="1457" spans="1:5" x14ac:dyDescent="0.25">
      <c r="A1457" t="s">
        <v>31106</v>
      </c>
      <c r="B1457" t="s">
        <v>20</v>
      </c>
      <c r="C1457" t="s">
        <v>21</v>
      </c>
      <c r="D1457" t="s">
        <v>33</v>
      </c>
      <c r="E1457" t="s">
        <v>1003</v>
      </c>
    </row>
    <row r="1458" spans="1:5" x14ac:dyDescent="0.25">
      <c r="A1458" t="s">
        <v>31107</v>
      </c>
      <c r="B1458" t="s">
        <v>20</v>
      </c>
      <c r="C1458" t="s">
        <v>21</v>
      </c>
      <c r="D1458" t="s">
        <v>33</v>
      </c>
      <c r="E1458" t="s">
        <v>1003</v>
      </c>
    </row>
    <row r="1459" spans="1:5" x14ac:dyDescent="0.25">
      <c r="A1459" t="s">
        <v>31108</v>
      </c>
      <c r="B1459" t="s">
        <v>20</v>
      </c>
      <c r="C1459" t="s">
        <v>21</v>
      </c>
      <c r="D1459" t="s">
        <v>33</v>
      </c>
      <c r="E1459" t="s">
        <v>537</v>
      </c>
    </row>
    <row r="1460" spans="1:5" x14ac:dyDescent="0.25">
      <c r="A1460" t="s">
        <v>31109</v>
      </c>
      <c r="B1460" t="s">
        <v>20</v>
      </c>
      <c r="C1460" t="s">
        <v>21</v>
      </c>
      <c r="D1460" t="s">
        <v>33</v>
      </c>
      <c r="E1460" t="s">
        <v>581</v>
      </c>
    </row>
    <row r="1461" spans="1:5" x14ac:dyDescent="0.25">
      <c r="A1461" t="s">
        <v>31110</v>
      </c>
      <c r="B1461" t="s">
        <v>20</v>
      </c>
      <c r="C1461" t="s">
        <v>21</v>
      </c>
      <c r="D1461" t="s">
        <v>33</v>
      </c>
      <c r="E1461" t="s">
        <v>581</v>
      </c>
    </row>
    <row r="1462" spans="1:5" x14ac:dyDescent="0.25">
      <c r="A1462" t="s">
        <v>31111</v>
      </c>
      <c r="B1462" t="s">
        <v>20</v>
      </c>
      <c r="C1462" t="s">
        <v>21</v>
      </c>
      <c r="D1462" t="s">
        <v>33</v>
      </c>
      <c r="E1462" t="s">
        <v>582</v>
      </c>
    </row>
    <row r="1463" spans="1:5" x14ac:dyDescent="0.25">
      <c r="A1463" t="s">
        <v>31112</v>
      </c>
      <c r="B1463" t="s">
        <v>20</v>
      </c>
      <c r="C1463" t="s">
        <v>21</v>
      </c>
      <c r="D1463" t="s">
        <v>33</v>
      </c>
      <c r="E1463" t="s">
        <v>581</v>
      </c>
    </row>
    <row r="1464" spans="1:5" x14ac:dyDescent="0.25">
      <c r="A1464" t="s">
        <v>31113</v>
      </c>
      <c r="B1464" t="s">
        <v>20</v>
      </c>
      <c r="C1464" t="s">
        <v>21</v>
      </c>
      <c r="D1464" t="s">
        <v>33</v>
      </c>
      <c r="E1464" t="s">
        <v>582</v>
      </c>
    </row>
    <row r="1465" spans="1:5" x14ac:dyDescent="0.25">
      <c r="A1465" t="s">
        <v>31114</v>
      </c>
      <c r="B1465" t="s">
        <v>20</v>
      </c>
      <c r="C1465" t="s">
        <v>21</v>
      </c>
      <c r="D1465" t="s">
        <v>33</v>
      </c>
      <c r="E1465" t="s">
        <v>537</v>
      </c>
    </row>
    <row r="1466" spans="1:5" x14ac:dyDescent="0.25">
      <c r="A1466" t="s">
        <v>31115</v>
      </c>
      <c r="B1466" t="s">
        <v>20</v>
      </c>
      <c r="C1466" t="s">
        <v>21</v>
      </c>
      <c r="D1466" t="s">
        <v>33</v>
      </c>
      <c r="E1466" t="s">
        <v>537</v>
      </c>
    </row>
    <row r="1467" spans="1:5" x14ac:dyDescent="0.25">
      <c r="A1467" t="s">
        <v>31116</v>
      </c>
      <c r="B1467" t="s">
        <v>20</v>
      </c>
      <c r="C1467" t="s">
        <v>21</v>
      </c>
      <c r="D1467" t="s">
        <v>33</v>
      </c>
      <c r="E1467" t="s">
        <v>537</v>
      </c>
    </row>
    <row r="1468" spans="1:5" x14ac:dyDescent="0.25">
      <c r="A1468" t="s">
        <v>31117</v>
      </c>
      <c r="B1468" t="s">
        <v>20</v>
      </c>
      <c r="C1468" t="s">
        <v>21</v>
      </c>
      <c r="D1468" t="s">
        <v>33</v>
      </c>
      <c r="E1468" t="s">
        <v>582</v>
      </c>
    </row>
    <row r="1469" spans="1:5" x14ac:dyDescent="0.25">
      <c r="A1469" t="s">
        <v>31118</v>
      </c>
      <c r="B1469" t="s">
        <v>20</v>
      </c>
      <c r="C1469" t="s">
        <v>21</v>
      </c>
      <c r="D1469" t="s">
        <v>33</v>
      </c>
      <c r="E1469" t="s">
        <v>582</v>
      </c>
    </row>
    <row r="1470" spans="1:5" x14ac:dyDescent="0.25">
      <c r="A1470" t="s">
        <v>31119</v>
      </c>
      <c r="B1470" t="s">
        <v>20</v>
      </c>
      <c r="C1470" t="s">
        <v>21</v>
      </c>
      <c r="D1470" t="s">
        <v>33</v>
      </c>
      <c r="E1470" t="s">
        <v>581</v>
      </c>
    </row>
    <row r="1471" spans="1:5" x14ac:dyDescent="0.25">
      <c r="A1471" t="s">
        <v>31120</v>
      </c>
      <c r="B1471" t="s">
        <v>20</v>
      </c>
      <c r="C1471" t="s">
        <v>21</v>
      </c>
      <c r="D1471" t="s">
        <v>33</v>
      </c>
      <c r="E1471" t="s">
        <v>537</v>
      </c>
    </row>
    <row r="1472" spans="1:5" x14ac:dyDescent="0.25">
      <c r="A1472" t="s">
        <v>31121</v>
      </c>
      <c r="B1472" t="s">
        <v>20</v>
      </c>
      <c r="C1472" t="s">
        <v>21</v>
      </c>
      <c r="D1472" t="s">
        <v>33</v>
      </c>
      <c r="E1472" t="s">
        <v>537</v>
      </c>
    </row>
    <row r="1473" spans="1:5" x14ac:dyDescent="0.25">
      <c r="A1473" t="s">
        <v>31122</v>
      </c>
      <c r="B1473" t="s">
        <v>20</v>
      </c>
      <c r="C1473" t="s">
        <v>21</v>
      </c>
      <c r="D1473" t="s">
        <v>33</v>
      </c>
      <c r="E1473" t="s">
        <v>582</v>
      </c>
    </row>
    <row r="1474" spans="1:5" x14ac:dyDescent="0.25">
      <c r="A1474" t="s">
        <v>31123</v>
      </c>
      <c r="B1474" t="s">
        <v>20</v>
      </c>
      <c r="C1474" t="s">
        <v>21</v>
      </c>
      <c r="D1474" t="s">
        <v>33</v>
      </c>
      <c r="E1474" t="s">
        <v>1003</v>
      </c>
    </row>
    <row r="1475" spans="1:5" x14ac:dyDescent="0.25">
      <c r="A1475" t="s">
        <v>31124</v>
      </c>
      <c r="B1475" t="s">
        <v>20</v>
      </c>
      <c r="C1475" t="s">
        <v>21</v>
      </c>
      <c r="D1475" t="s">
        <v>33</v>
      </c>
      <c r="E1475" t="s">
        <v>581</v>
      </c>
    </row>
    <row r="1476" spans="1:5" x14ac:dyDescent="0.25">
      <c r="A1476" t="s">
        <v>31125</v>
      </c>
      <c r="B1476" t="s">
        <v>20</v>
      </c>
      <c r="C1476" t="s">
        <v>21</v>
      </c>
      <c r="D1476" t="s">
        <v>33</v>
      </c>
      <c r="E1476" t="s">
        <v>537</v>
      </c>
    </row>
    <row r="1477" spans="1:5" x14ac:dyDescent="0.25">
      <c r="A1477" t="s">
        <v>31126</v>
      </c>
      <c r="B1477" t="s">
        <v>20</v>
      </c>
      <c r="C1477" t="s">
        <v>21</v>
      </c>
      <c r="D1477" t="s">
        <v>33</v>
      </c>
      <c r="E1477" t="s">
        <v>537</v>
      </c>
    </row>
    <row r="1478" spans="1:5" x14ac:dyDescent="0.25">
      <c r="A1478" t="s">
        <v>31127</v>
      </c>
      <c r="B1478" t="s">
        <v>20</v>
      </c>
      <c r="C1478" t="s">
        <v>21</v>
      </c>
      <c r="D1478" t="s">
        <v>33</v>
      </c>
      <c r="E1478" t="s">
        <v>582</v>
      </c>
    </row>
    <row r="1479" spans="1:5" x14ac:dyDescent="0.25">
      <c r="A1479" t="s">
        <v>31128</v>
      </c>
      <c r="B1479" t="s">
        <v>20</v>
      </c>
      <c r="C1479" t="s">
        <v>21</v>
      </c>
      <c r="D1479" t="s">
        <v>33</v>
      </c>
      <c r="E1479" t="s">
        <v>537</v>
      </c>
    </row>
    <row r="1480" spans="1:5" x14ac:dyDescent="0.25">
      <c r="A1480" t="s">
        <v>31129</v>
      </c>
      <c r="B1480" t="s">
        <v>20</v>
      </c>
      <c r="C1480" t="s">
        <v>21</v>
      </c>
      <c r="D1480" t="s">
        <v>33</v>
      </c>
      <c r="E1480" t="s">
        <v>582</v>
      </c>
    </row>
    <row r="1481" spans="1:5" x14ac:dyDescent="0.25">
      <c r="A1481" t="s">
        <v>31130</v>
      </c>
      <c r="B1481" t="s">
        <v>20</v>
      </c>
      <c r="C1481" t="s">
        <v>21</v>
      </c>
      <c r="D1481" t="s">
        <v>33</v>
      </c>
      <c r="E1481" t="s">
        <v>582</v>
      </c>
    </row>
    <row r="1482" spans="1:5" x14ac:dyDescent="0.25">
      <c r="A1482" t="s">
        <v>31131</v>
      </c>
      <c r="B1482" t="s">
        <v>20</v>
      </c>
      <c r="C1482" t="s">
        <v>21</v>
      </c>
      <c r="D1482" t="s">
        <v>33</v>
      </c>
      <c r="E1482" t="s">
        <v>537</v>
      </c>
    </row>
    <row r="1483" spans="1:5" x14ac:dyDescent="0.25">
      <c r="A1483" t="s">
        <v>31132</v>
      </c>
      <c r="B1483" t="s">
        <v>20</v>
      </c>
      <c r="C1483" t="s">
        <v>21</v>
      </c>
      <c r="D1483" t="s">
        <v>33</v>
      </c>
      <c r="E1483" t="s">
        <v>537</v>
      </c>
    </row>
    <row r="1484" spans="1:5" x14ac:dyDescent="0.25">
      <c r="A1484" t="s">
        <v>31133</v>
      </c>
      <c r="B1484" t="s">
        <v>20</v>
      </c>
      <c r="C1484" t="s">
        <v>21</v>
      </c>
      <c r="D1484" t="s">
        <v>33</v>
      </c>
      <c r="E1484" t="s">
        <v>537</v>
      </c>
    </row>
    <row r="1485" spans="1:5" x14ac:dyDescent="0.25">
      <c r="A1485" t="s">
        <v>31134</v>
      </c>
      <c r="B1485" t="s">
        <v>20</v>
      </c>
      <c r="C1485" t="s">
        <v>21</v>
      </c>
      <c r="D1485" t="s">
        <v>33</v>
      </c>
      <c r="E1485" t="s">
        <v>582</v>
      </c>
    </row>
    <row r="1486" spans="1:5" x14ac:dyDescent="0.25">
      <c r="A1486" t="s">
        <v>31135</v>
      </c>
      <c r="B1486" t="s">
        <v>20</v>
      </c>
      <c r="C1486" t="s">
        <v>21</v>
      </c>
      <c r="D1486" t="s">
        <v>33</v>
      </c>
      <c r="E1486" t="s">
        <v>582</v>
      </c>
    </row>
    <row r="1487" spans="1:5" x14ac:dyDescent="0.25">
      <c r="A1487" t="s">
        <v>31136</v>
      </c>
      <c r="B1487" t="s">
        <v>20</v>
      </c>
      <c r="C1487" t="s">
        <v>21</v>
      </c>
      <c r="D1487" t="s">
        <v>33</v>
      </c>
      <c r="E1487" t="s">
        <v>582</v>
      </c>
    </row>
    <row r="1488" spans="1:5" x14ac:dyDescent="0.25">
      <c r="A1488" t="s">
        <v>31137</v>
      </c>
      <c r="B1488" t="s">
        <v>20</v>
      </c>
      <c r="C1488" t="s">
        <v>21</v>
      </c>
      <c r="D1488" t="s">
        <v>33</v>
      </c>
      <c r="E1488" t="s">
        <v>582</v>
      </c>
    </row>
    <row r="1489" spans="1:5" x14ac:dyDescent="0.25">
      <c r="A1489" t="s">
        <v>31138</v>
      </c>
      <c r="B1489" t="s">
        <v>20</v>
      </c>
      <c r="C1489" t="s">
        <v>21</v>
      </c>
      <c r="D1489" t="s">
        <v>33</v>
      </c>
      <c r="E1489" t="s">
        <v>582</v>
      </c>
    </row>
    <row r="1490" spans="1:5" x14ac:dyDescent="0.25">
      <c r="A1490" t="s">
        <v>31139</v>
      </c>
      <c r="B1490" t="s">
        <v>20</v>
      </c>
      <c r="C1490" t="s">
        <v>21</v>
      </c>
      <c r="D1490" t="s">
        <v>33</v>
      </c>
      <c r="E1490" t="s">
        <v>582</v>
      </c>
    </row>
    <row r="1491" spans="1:5" x14ac:dyDescent="0.25">
      <c r="A1491" t="s">
        <v>31140</v>
      </c>
      <c r="B1491" t="s">
        <v>20</v>
      </c>
      <c r="C1491" t="s">
        <v>21</v>
      </c>
      <c r="D1491" t="s">
        <v>33</v>
      </c>
      <c r="E1491" t="s">
        <v>537</v>
      </c>
    </row>
    <row r="1492" spans="1:5" x14ac:dyDescent="0.25">
      <c r="A1492" t="s">
        <v>31141</v>
      </c>
      <c r="B1492" t="s">
        <v>20</v>
      </c>
      <c r="C1492" t="s">
        <v>21</v>
      </c>
      <c r="D1492" t="s">
        <v>33</v>
      </c>
      <c r="E1492" t="s">
        <v>582</v>
      </c>
    </row>
    <row r="1493" spans="1:5" x14ac:dyDescent="0.25">
      <c r="A1493" t="s">
        <v>31142</v>
      </c>
      <c r="B1493" t="s">
        <v>20</v>
      </c>
      <c r="C1493" t="s">
        <v>21</v>
      </c>
      <c r="D1493" t="s">
        <v>33</v>
      </c>
      <c r="E1493" t="s">
        <v>537</v>
      </c>
    </row>
    <row r="1494" spans="1:5" x14ac:dyDescent="0.25">
      <c r="A1494" t="s">
        <v>31143</v>
      </c>
      <c r="B1494" t="s">
        <v>20</v>
      </c>
      <c r="C1494" t="s">
        <v>21</v>
      </c>
      <c r="D1494" t="s">
        <v>33</v>
      </c>
      <c r="E1494" t="s">
        <v>537</v>
      </c>
    </row>
    <row r="1495" spans="1:5" x14ac:dyDescent="0.25">
      <c r="A1495" t="s">
        <v>31144</v>
      </c>
      <c r="B1495" t="s">
        <v>20</v>
      </c>
      <c r="C1495" t="s">
        <v>21</v>
      </c>
      <c r="D1495" t="s">
        <v>33</v>
      </c>
      <c r="E1495" t="s">
        <v>582</v>
      </c>
    </row>
    <row r="1496" spans="1:5" x14ac:dyDescent="0.25">
      <c r="A1496" t="s">
        <v>31145</v>
      </c>
      <c r="B1496" t="s">
        <v>20</v>
      </c>
      <c r="C1496" t="s">
        <v>21</v>
      </c>
      <c r="D1496" t="s">
        <v>33</v>
      </c>
      <c r="E1496" t="s">
        <v>582</v>
      </c>
    </row>
    <row r="1497" spans="1:5" x14ac:dyDescent="0.25">
      <c r="A1497" t="s">
        <v>31146</v>
      </c>
      <c r="B1497" t="s">
        <v>20</v>
      </c>
      <c r="C1497" t="s">
        <v>21</v>
      </c>
      <c r="D1497" t="s">
        <v>33</v>
      </c>
      <c r="E1497" t="s">
        <v>581</v>
      </c>
    </row>
    <row r="1498" spans="1:5" x14ac:dyDescent="0.25">
      <c r="A1498" t="s">
        <v>31147</v>
      </c>
      <c r="B1498" t="s">
        <v>20</v>
      </c>
      <c r="C1498" t="s">
        <v>21</v>
      </c>
      <c r="D1498" t="s">
        <v>33</v>
      </c>
      <c r="E1498" t="s">
        <v>581</v>
      </c>
    </row>
    <row r="1499" spans="1:5" x14ac:dyDescent="0.25">
      <c r="A1499" t="s">
        <v>31148</v>
      </c>
      <c r="B1499" t="s">
        <v>20</v>
      </c>
      <c r="C1499" t="s">
        <v>21</v>
      </c>
      <c r="D1499" t="s">
        <v>33</v>
      </c>
      <c r="E1499" t="s">
        <v>582</v>
      </c>
    </row>
    <row r="1500" spans="1:5" x14ac:dyDescent="0.25">
      <c r="A1500" t="s">
        <v>31149</v>
      </c>
      <c r="B1500" t="s">
        <v>20</v>
      </c>
      <c r="C1500" t="s">
        <v>21</v>
      </c>
      <c r="D1500" t="s">
        <v>33</v>
      </c>
      <c r="E1500" t="s">
        <v>582</v>
      </c>
    </row>
    <row r="1501" spans="1:5" x14ac:dyDescent="0.25">
      <c r="A1501" t="s">
        <v>31150</v>
      </c>
      <c r="B1501" t="s">
        <v>20</v>
      </c>
      <c r="C1501" t="s">
        <v>21</v>
      </c>
      <c r="D1501" t="s">
        <v>33</v>
      </c>
      <c r="E1501" t="s">
        <v>582</v>
      </c>
    </row>
    <row r="1502" spans="1:5" x14ac:dyDescent="0.25">
      <c r="A1502" t="s">
        <v>31151</v>
      </c>
      <c r="B1502" t="s">
        <v>20</v>
      </c>
      <c r="C1502" t="s">
        <v>21</v>
      </c>
      <c r="D1502" t="s">
        <v>33</v>
      </c>
      <c r="E1502" t="s">
        <v>581</v>
      </c>
    </row>
    <row r="1503" spans="1:5" x14ac:dyDescent="0.25">
      <c r="A1503" t="s">
        <v>31152</v>
      </c>
      <c r="B1503" t="s">
        <v>20</v>
      </c>
      <c r="C1503" t="s">
        <v>21</v>
      </c>
      <c r="D1503" t="s">
        <v>33</v>
      </c>
      <c r="E1503" t="s">
        <v>581</v>
      </c>
    </row>
    <row r="1504" spans="1:5" x14ac:dyDescent="0.25">
      <c r="A1504" t="s">
        <v>31153</v>
      </c>
      <c r="B1504" t="s">
        <v>20</v>
      </c>
      <c r="C1504" t="s">
        <v>21</v>
      </c>
      <c r="D1504" t="s">
        <v>33</v>
      </c>
      <c r="E1504" t="s">
        <v>582</v>
      </c>
    </row>
    <row r="1505" spans="1:5" x14ac:dyDescent="0.25">
      <c r="A1505" t="s">
        <v>43978</v>
      </c>
      <c r="B1505" t="s">
        <v>20</v>
      </c>
      <c r="C1505" t="s">
        <v>21</v>
      </c>
      <c r="D1505" t="s">
        <v>33</v>
      </c>
      <c r="E1505" t="s">
        <v>537</v>
      </c>
    </row>
    <row r="1506" spans="1:5" x14ac:dyDescent="0.25">
      <c r="A1506" t="s">
        <v>31154</v>
      </c>
      <c r="B1506" t="s">
        <v>20</v>
      </c>
      <c r="C1506" t="s">
        <v>21</v>
      </c>
      <c r="D1506" t="s">
        <v>33</v>
      </c>
      <c r="E1506" t="s">
        <v>581</v>
      </c>
    </row>
    <row r="1507" spans="1:5" x14ac:dyDescent="0.25">
      <c r="A1507" t="s">
        <v>31155</v>
      </c>
      <c r="B1507" t="s">
        <v>20</v>
      </c>
      <c r="C1507" t="s">
        <v>21</v>
      </c>
      <c r="D1507" t="s">
        <v>33</v>
      </c>
      <c r="E1507" t="s">
        <v>537</v>
      </c>
    </row>
    <row r="1508" spans="1:5" x14ac:dyDescent="0.25">
      <c r="A1508" t="s">
        <v>31156</v>
      </c>
      <c r="B1508" t="s">
        <v>20</v>
      </c>
      <c r="C1508" t="s">
        <v>21</v>
      </c>
      <c r="D1508" t="s">
        <v>33</v>
      </c>
      <c r="E1508" t="s">
        <v>537</v>
      </c>
    </row>
    <row r="1509" spans="1:5" x14ac:dyDescent="0.25">
      <c r="A1509" t="s">
        <v>31157</v>
      </c>
      <c r="B1509" t="s">
        <v>20</v>
      </c>
      <c r="C1509" t="s">
        <v>21</v>
      </c>
      <c r="D1509" t="s">
        <v>33</v>
      </c>
      <c r="E1509" t="s">
        <v>537</v>
      </c>
    </row>
    <row r="1510" spans="1:5" x14ac:dyDescent="0.25">
      <c r="A1510" t="s">
        <v>31158</v>
      </c>
      <c r="B1510" t="s">
        <v>20</v>
      </c>
      <c r="C1510" t="s">
        <v>21</v>
      </c>
      <c r="D1510" t="s">
        <v>33</v>
      </c>
      <c r="E1510" t="s">
        <v>582</v>
      </c>
    </row>
    <row r="1511" spans="1:5" x14ac:dyDescent="0.25">
      <c r="A1511" t="s">
        <v>31159</v>
      </c>
      <c r="B1511" t="s">
        <v>20</v>
      </c>
      <c r="C1511" t="s">
        <v>21</v>
      </c>
      <c r="D1511" t="s">
        <v>33</v>
      </c>
      <c r="E1511" t="s">
        <v>581</v>
      </c>
    </row>
    <row r="1512" spans="1:5" x14ac:dyDescent="0.25">
      <c r="A1512" t="s">
        <v>31160</v>
      </c>
      <c r="B1512" t="s">
        <v>20</v>
      </c>
      <c r="C1512" t="s">
        <v>21</v>
      </c>
      <c r="D1512" t="s">
        <v>33</v>
      </c>
      <c r="E1512" t="s">
        <v>581</v>
      </c>
    </row>
    <row r="1513" spans="1:5" x14ac:dyDescent="0.25">
      <c r="A1513" t="s">
        <v>31161</v>
      </c>
      <c r="B1513" t="s">
        <v>20</v>
      </c>
      <c r="C1513" t="s">
        <v>21</v>
      </c>
      <c r="D1513" t="s">
        <v>33</v>
      </c>
      <c r="E1513" t="s">
        <v>582</v>
      </c>
    </row>
    <row r="1514" spans="1:5" x14ac:dyDescent="0.25">
      <c r="A1514" t="s">
        <v>31162</v>
      </c>
      <c r="B1514" t="s">
        <v>20</v>
      </c>
      <c r="C1514" t="s">
        <v>21</v>
      </c>
      <c r="D1514" t="s">
        <v>33</v>
      </c>
      <c r="E1514" t="s">
        <v>582</v>
      </c>
    </row>
    <row r="1515" spans="1:5" x14ac:dyDescent="0.25">
      <c r="A1515" t="s">
        <v>31163</v>
      </c>
      <c r="B1515" t="s">
        <v>20</v>
      </c>
      <c r="C1515" t="s">
        <v>21</v>
      </c>
      <c r="D1515" t="s">
        <v>33</v>
      </c>
      <c r="E1515" t="s">
        <v>582</v>
      </c>
    </row>
    <row r="1516" spans="1:5" x14ac:dyDescent="0.25">
      <c r="A1516" t="s">
        <v>31164</v>
      </c>
      <c r="B1516" t="s">
        <v>20</v>
      </c>
      <c r="C1516" t="s">
        <v>21</v>
      </c>
      <c r="D1516" t="s">
        <v>33</v>
      </c>
      <c r="E1516" t="s">
        <v>537</v>
      </c>
    </row>
    <row r="1517" spans="1:5" x14ac:dyDescent="0.25">
      <c r="A1517" t="s">
        <v>31165</v>
      </c>
      <c r="B1517" t="s">
        <v>20</v>
      </c>
      <c r="C1517" t="s">
        <v>21</v>
      </c>
      <c r="D1517" t="s">
        <v>33</v>
      </c>
      <c r="E1517" t="s">
        <v>537</v>
      </c>
    </row>
    <row r="1518" spans="1:5" x14ac:dyDescent="0.25">
      <c r="A1518" t="s">
        <v>31166</v>
      </c>
      <c r="B1518" t="s">
        <v>20</v>
      </c>
      <c r="C1518" t="s">
        <v>21</v>
      </c>
      <c r="D1518" t="s">
        <v>33</v>
      </c>
      <c r="E1518" t="s">
        <v>834</v>
      </c>
    </row>
    <row r="1519" spans="1:5" x14ac:dyDescent="0.25">
      <c r="A1519" t="s">
        <v>31167</v>
      </c>
      <c r="B1519" t="s">
        <v>20</v>
      </c>
      <c r="C1519" t="s">
        <v>21</v>
      </c>
      <c r="D1519" t="s">
        <v>33</v>
      </c>
      <c r="E1519" t="s">
        <v>581</v>
      </c>
    </row>
    <row r="1520" spans="1:5" x14ac:dyDescent="0.25">
      <c r="A1520" t="s">
        <v>31168</v>
      </c>
      <c r="B1520" t="s">
        <v>20</v>
      </c>
      <c r="C1520" t="s">
        <v>21</v>
      </c>
      <c r="D1520" t="s">
        <v>33</v>
      </c>
      <c r="E1520" t="s">
        <v>581</v>
      </c>
    </row>
    <row r="1521" spans="1:5" x14ac:dyDescent="0.25">
      <c r="A1521" t="s">
        <v>31169</v>
      </c>
      <c r="B1521" t="s">
        <v>20</v>
      </c>
      <c r="C1521" t="s">
        <v>21</v>
      </c>
      <c r="D1521" t="s">
        <v>33</v>
      </c>
      <c r="E1521" t="s">
        <v>537</v>
      </c>
    </row>
    <row r="1522" spans="1:5" x14ac:dyDescent="0.25">
      <c r="A1522" t="s">
        <v>31170</v>
      </c>
      <c r="B1522" t="s">
        <v>20</v>
      </c>
      <c r="C1522" t="s">
        <v>21</v>
      </c>
      <c r="D1522" t="s">
        <v>33</v>
      </c>
      <c r="E1522" t="s">
        <v>581</v>
      </c>
    </row>
    <row r="1523" spans="1:5" x14ac:dyDescent="0.25">
      <c r="A1523" t="s">
        <v>31171</v>
      </c>
      <c r="B1523" t="s">
        <v>20</v>
      </c>
      <c r="C1523" t="s">
        <v>21</v>
      </c>
      <c r="D1523" t="s">
        <v>33</v>
      </c>
      <c r="E1523" t="s">
        <v>582</v>
      </c>
    </row>
    <row r="1524" spans="1:5" x14ac:dyDescent="0.25">
      <c r="A1524" t="s">
        <v>31172</v>
      </c>
      <c r="B1524" t="s">
        <v>20</v>
      </c>
      <c r="C1524" t="s">
        <v>21</v>
      </c>
      <c r="D1524" t="s">
        <v>33</v>
      </c>
      <c r="E1524" t="s">
        <v>537</v>
      </c>
    </row>
    <row r="1525" spans="1:5" x14ac:dyDescent="0.25">
      <c r="A1525" t="s">
        <v>31173</v>
      </c>
      <c r="B1525" t="s">
        <v>20</v>
      </c>
      <c r="C1525" t="s">
        <v>21</v>
      </c>
      <c r="D1525" t="s">
        <v>33</v>
      </c>
      <c r="E1525" t="s">
        <v>582</v>
      </c>
    </row>
    <row r="1526" spans="1:5" x14ac:dyDescent="0.25">
      <c r="A1526" t="s">
        <v>31174</v>
      </c>
      <c r="B1526" t="s">
        <v>20</v>
      </c>
      <c r="C1526" t="s">
        <v>21</v>
      </c>
      <c r="D1526" t="s">
        <v>33</v>
      </c>
      <c r="E1526" t="s">
        <v>537</v>
      </c>
    </row>
    <row r="1527" spans="1:5" x14ac:dyDescent="0.25">
      <c r="A1527" t="s">
        <v>31175</v>
      </c>
      <c r="B1527" t="s">
        <v>20</v>
      </c>
      <c r="C1527" t="s">
        <v>21</v>
      </c>
      <c r="D1527" t="s">
        <v>33</v>
      </c>
      <c r="E1527" t="s">
        <v>581</v>
      </c>
    </row>
    <row r="1528" spans="1:5" x14ac:dyDescent="0.25">
      <c r="A1528" t="s">
        <v>31176</v>
      </c>
      <c r="B1528" t="s">
        <v>20</v>
      </c>
      <c r="C1528" t="s">
        <v>21</v>
      </c>
      <c r="D1528" t="s">
        <v>33</v>
      </c>
      <c r="E1528" t="s">
        <v>537</v>
      </c>
    </row>
    <row r="1529" spans="1:5" x14ac:dyDescent="0.25">
      <c r="A1529" t="s">
        <v>31177</v>
      </c>
      <c r="B1529" t="s">
        <v>20</v>
      </c>
      <c r="C1529" t="s">
        <v>21</v>
      </c>
      <c r="D1529" t="s">
        <v>33</v>
      </c>
      <c r="E1529" t="s">
        <v>582</v>
      </c>
    </row>
    <row r="1530" spans="1:5" x14ac:dyDescent="0.25">
      <c r="A1530" t="s">
        <v>31178</v>
      </c>
      <c r="B1530" t="s">
        <v>20</v>
      </c>
      <c r="C1530" t="s">
        <v>21</v>
      </c>
      <c r="D1530" t="s">
        <v>33</v>
      </c>
      <c r="E1530" t="s">
        <v>582</v>
      </c>
    </row>
    <row r="1531" spans="1:5" x14ac:dyDescent="0.25">
      <c r="A1531" t="s">
        <v>31179</v>
      </c>
      <c r="B1531" t="s">
        <v>20</v>
      </c>
      <c r="C1531" t="s">
        <v>21</v>
      </c>
      <c r="D1531" t="s">
        <v>33</v>
      </c>
      <c r="E1531" t="s">
        <v>582</v>
      </c>
    </row>
    <row r="1532" spans="1:5" x14ac:dyDescent="0.25">
      <c r="A1532" t="s">
        <v>31180</v>
      </c>
      <c r="B1532" t="s">
        <v>20</v>
      </c>
      <c r="C1532" t="s">
        <v>21</v>
      </c>
      <c r="D1532" t="s">
        <v>33</v>
      </c>
      <c r="E1532" t="s">
        <v>537</v>
      </c>
    </row>
    <row r="1533" spans="1:5" x14ac:dyDescent="0.25">
      <c r="A1533" t="s">
        <v>31181</v>
      </c>
      <c r="B1533" t="s">
        <v>20</v>
      </c>
      <c r="C1533" t="s">
        <v>21</v>
      </c>
      <c r="D1533" t="s">
        <v>33</v>
      </c>
      <c r="E1533" t="s">
        <v>582</v>
      </c>
    </row>
    <row r="1534" spans="1:5" x14ac:dyDescent="0.25">
      <c r="A1534" t="s">
        <v>31182</v>
      </c>
      <c r="B1534" t="s">
        <v>20</v>
      </c>
      <c r="C1534" t="s">
        <v>21</v>
      </c>
      <c r="D1534" t="s">
        <v>33</v>
      </c>
      <c r="E1534" t="s">
        <v>581</v>
      </c>
    </row>
    <row r="1535" spans="1:5" x14ac:dyDescent="0.25">
      <c r="A1535" t="s">
        <v>31183</v>
      </c>
      <c r="B1535" t="s">
        <v>20</v>
      </c>
      <c r="C1535" t="s">
        <v>21</v>
      </c>
      <c r="D1535" t="s">
        <v>33</v>
      </c>
      <c r="E1535" t="s">
        <v>537</v>
      </c>
    </row>
    <row r="1536" spans="1:5" x14ac:dyDescent="0.25">
      <c r="A1536" t="s">
        <v>31184</v>
      </c>
      <c r="B1536" t="s">
        <v>20</v>
      </c>
      <c r="C1536" t="s">
        <v>21</v>
      </c>
      <c r="D1536" t="s">
        <v>33</v>
      </c>
      <c r="E1536" t="s">
        <v>537</v>
      </c>
    </row>
    <row r="1537" spans="1:5" x14ac:dyDescent="0.25">
      <c r="A1537" t="s">
        <v>31185</v>
      </c>
      <c r="B1537" t="s">
        <v>20</v>
      </c>
      <c r="C1537" t="s">
        <v>21</v>
      </c>
      <c r="D1537" t="s">
        <v>33</v>
      </c>
      <c r="E1537" t="s">
        <v>582</v>
      </c>
    </row>
    <row r="1538" spans="1:5" x14ac:dyDescent="0.25">
      <c r="A1538" t="s">
        <v>31186</v>
      </c>
      <c r="B1538" t="s">
        <v>20</v>
      </c>
      <c r="C1538" t="s">
        <v>21</v>
      </c>
      <c r="D1538" t="s">
        <v>33</v>
      </c>
      <c r="E1538" t="s">
        <v>582</v>
      </c>
    </row>
    <row r="1539" spans="1:5" x14ac:dyDescent="0.25">
      <c r="A1539" t="s">
        <v>31187</v>
      </c>
      <c r="B1539" t="s">
        <v>20</v>
      </c>
      <c r="C1539" t="s">
        <v>21</v>
      </c>
      <c r="D1539" t="s">
        <v>33</v>
      </c>
      <c r="E1539" t="s">
        <v>582</v>
      </c>
    </row>
    <row r="1540" spans="1:5" x14ac:dyDescent="0.25">
      <c r="A1540" t="s">
        <v>31188</v>
      </c>
      <c r="B1540" t="s">
        <v>20</v>
      </c>
      <c r="C1540" t="s">
        <v>21</v>
      </c>
      <c r="D1540" t="s">
        <v>33</v>
      </c>
      <c r="E1540" t="s">
        <v>582</v>
      </c>
    </row>
    <row r="1541" spans="1:5" x14ac:dyDescent="0.25">
      <c r="A1541" t="s">
        <v>31189</v>
      </c>
      <c r="B1541" t="s">
        <v>20</v>
      </c>
      <c r="C1541" t="s">
        <v>21</v>
      </c>
      <c r="D1541" t="s">
        <v>33</v>
      </c>
      <c r="E1541" t="s">
        <v>582</v>
      </c>
    </row>
    <row r="1542" spans="1:5" x14ac:dyDescent="0.25">
      <c r="A1542" t="s">
        <v>31190</v>
      </c>
      <c r="B1542" t="s">
        <v>20</v>
      </c>
      <c r="C1542" t="s">
        <v>21</v>
      </c>
      <c r="D1542" t="s">
        <v>33</v>
      </c>
      <c r="E1542" t="s">
        <v>537</v>
      </c>
    </row>
    <row r="1543" spans="1:5" x14ac:dyDescent="0.25">
      <c r="A1543" t="s">
        <v>31191</v>
      </c>
      <c r="B1543" t="s">
        <v>20</v>
      </c>
      <c r="C1543" t="s">
        <v>21</v>
      </c>
      <c r="D1543" t="s">
        <v>33</v>
      </c>
      <c r="E1543" t="s">
        <v>537</v>
      </c>
    </row>
    <row r="1544" spans="1:5" x14ac:dyDescent="0.25">
      <c r="A1544" t="s">
        <v>31192</v>
      </c>
      <c r="B1544" t="s">
        <v>20</v>
      </c>
      <c r="C1544" t="s">
        <v>21</v>
      </c>
      <c r="D1544" t="s">
        <v>33</v>
      </c>
      <c r="E1544" t="s">
        <v>581</v>
      </c>
    </row>
    <row r="1545" spans="1:5" x14ac:dyDescent="0.25">
      <c r="A1545" t="s">
        <v>31193</v>
      </c>
      <c r="B1545" t="s">
        <v>20</v>
      </c>
      <c r="C1545" t="s">
        <v>21</v>
      </c>
      <c r="D1545" t="s">
        <v>33</v>
      </c>
      <c r="E1545" t="s">
        <v>537</v>
      </c>
    </row>
    <row r="1546" spans="1:5" x14ac:dyDescent="0.25">
      <c r="A1546" t="s">
        <v>31194</v>
      </c>
      <c r="B1546" t="s">
        <v>20</v>
      </c>
      <c r="C1546" t="s">
        <v>21</v>
      </c>
      <c r="D1546" t="s">
        <v>33</v>
      </c>
      <c r="E1546" t="s">
        <v>581</v>
      </c>
    </row>
    <row r="1547" spans="1:5" x14ac:dyDescent="0.25">
      <c r="A1547" t="s">
        <v>31195</v>
      </c>
      <c r="B1547" t="s">
        <v>20</v>
      </c>
      <c r="C1547" t="s">
        <v>21</v>
      </c>
      <c r="D1547" t="s">
        <v>33</v>
      </c>
      <c r="E1547" t="s">
        <v>582</v>
      </c>
    </row>
    <row r="1548" spans="1:5" x14ac:dyDescent="0.25">
      <c r="A1548" t="s">
        <v>31196</v>
      </c>
      <c r="B1548" t="s">
        <v>20</v>
      </c>
      <c r="C1548" t="s">
        <v>21</v>
      </c>
      <c r="D1548" t="s">
        <v>33</v>
      </c>
      <c r="E1548" t="s">
        <v>582</v>
      </c>
    </row>
    <row r="1549" spans="1:5" x14ac:dyDescent="0.25">
      <c r="A1549" t="s">
        <v>31197</v>
      </c>
      <c r="B1549" t="s">
        <v>20</v>
      </c>
      <c r="C1549" t="s">
        <v>21</v>
      </c>
      <c r="D1549" t="s">
        <v>33</v>
      </c>
      <c r="E1549" t="s">
        <v>581</v>
      </c>
    </row>
    <row r="1550" spans="1:5" x14ac:dyDescent="0.25">
      <c r="A1550" t="s">
        <v>31198</v>
      </c>
      <c r="B1550" t="s">
        <v>20</v>
      </c>
      <c r="C1550" t="s">
        <v>21</v>
      </c>
      <c r="D1550" t="s">
        <v>33</v>
      </c>
      <c r="E1550" t="s">
        <v>570</v>
      </c>
    </row>
    <row r="1551" spans="1:5" x14ac:dyDescent="0.25">
      <c r="A1551" t="s">
        <v>31199</v>
      </c>
      <c r="B1551" t="s">
        <v>20</v>
      </c>
      <c r="C1551" t="s">
        <v>21</v>
      </c>
      <c r="D1551" t="s">
        <v>33</v>
      </c>
      <c r="E1551" t="s">
        <v>581</v>
      </c>
    </row>
    <row r="1552" spans="1:5" x14ac:dyDescent="0.25">
      <c r="A1552" t="s">
        <v>31200</v>
      </c>
      <c r="B1552" t="s">
        <v>20</v>
      </c>
      <c r="C1552" t="s">
        <v>21</v>
      </c>
      <c r="D1552" t="s">
        <v>33</v>
      </c>
      <c r="E1552" t="s">
        <v>581</v>
      </c>
    </row>
    <row r="1553" spans="1:5" x14ac:dyDescent="0.25">
      <c r="A1553" t="s">
        <v>31201</v>
      </c>
      <c r="B1553" t="s">
        <v>20</v>
      </c>
      <c r="C1553" t="s">
        <v>21</v>
      </c>
      <c r="D1553" t="s">
        <v>33</v>
      </c>
      <c r="E1553" t="s">
        <v>537</v>
      </c>
    </row>
    <row r="1554" spans="1:5" x14ac:dyDescent="0.25">
      <c r="A1554" t="s">
        <v>31202</v>
      </c>
      <c r="B1554" t="s">
        <v>20</v>
      </c>
      <c r="C1554" t="s">
        <v>21</v>
      </c>
      <c r="D1554" t="s">
        <v>33</v>
      </c>
      <c r="E1554" t="s">
        <v>582</v>
      </c>
    </row>
    <row r="1555" spans="1:5" x14ac:dyDescent="0.25">
      <c r="A1555" t="s">
        <v>31203</v>
      </c>
      <c r="B1555" t="s">
        <v>20</v>
      </c>
      <c r="C1555" t="s">
        <v>21</v>
      </c>
      <c r="D1555" t="s">
        <v>33</v>
      </c>
      <c r="E1555" t="s">
        <v>582</v>
      </c>
    </row>
    <row r="1556" spans="1:5" x14ac:dyDescent="0.25">
      <c r="A1556" t="s">
        <v>31204</v>
      </c>
      <c r="B1556" t="s">
        <v>20</v>
      </c>
      <c r="C1556" t="s">
        <v>21</v>
      </c>
      <c r="D1556" t="s">
        <v>33</v>
      </c>
      <c r="E1556" t="s">
        <v>537</v>
      </c>
    </row>
    <row r="1557" spans="1:5" x14ac:dyDescent="0.25">
      <c r="A1557" t="s">
        <v>31205</v>
      </c>
      <c r="B1557" t="s">
        <v>20</v>
      </c>
      <c r="C1557" t="s">
        <v>21</v>
      </c>
      <c r="D1557" t="s">
        <v>33</v>
      </c>
      <c r="E1557" t="s">
        <v>581</v>
      </c>
    </row>
    <row r="1558" spans="1:5" x14ac:dyDescent="0.25">
      <c r="A1558" t="s">
        <v>31206</v>
      </c>
      <c r="B1558" t="s">
        <v>20</v>
      </c>
      <c r="C1558" t="s">
        <v>21</v>
      </c>
      <c r="D1558" t="s">
        <v>33</v>
      </c>
      <c r="E1558" t="s">
        <v>581</v>
      </c>
    </row>
    <row r="1559" spans="1:5" x14ac:dyDescent="0.25">
      <c r="A1559" t="s">
        <v>31207</v>
      </c>
      <c r="B1559" t="s">
        <v>20</v>
      </c>
      <c r="C1559" t="s">
        <v>21</v>
      </c>
      <c r="D1559" t="s">
        <v>65</v>
      </c>
      <c r="E1559" t="s">
        <v>581</v>
      </c>
    </row>
    <row r="1560" spans="1:5" x14ac:dyDescent="0.25">
      <c r="A1560" t="s">
        <v>31208</v>
      </c>
      <c r="B1560" t="s">
        <v>20</v>
      </c>
      <c r="C1560" t="s">
        <v>21</v>
      </c>
      <c r="D1560" t="s">
        <v>65</v>
      </c>
      <c r="E1560" t="s">
        <v>537</v>
      </c>
    </row>
    <row r="1561" spans="1:5" x14ac:dyDescent="0.25">
      <c r="A1561" t="s">
        <v>31209</v>
      </c>
      <c r="B1561" t="s">
        <v>20</v>
      </c>
      <c r="C1561" t="s">
        <v>21</v>
      </c>
      <c r="D1561" t="s">
        <v>33</v>
      </c>
      <c r="E1561" t="s">
        <v>582</v>
      </c>
    </row>
    <row r="1562" spans="1:5" x14ac:dyDescent="0.25">
      <c r="A1562" t="s">
        <v>31210</v>
      </c>
      <c r="B1562" t="s">
        <v>20</v>
      </c>
      <c r="C1562" t="s">
        <v>21</v>
      </c>
      <c r="D1562" t="s">
        <v>33</v>
      </c>
      <c r="E1562" t="s">
        <v>582</v>
      </c>
    </row>
    <row r="1563" spans="1:5" x14ac:dyDescent="0.25">
      <c r="A1563" t="s">
        <v>31211</v>
      </c>
      <c r="B1563" t="s">
        <v>20</v>
      </c>
      <c r="C1563" t="s">
        <v>21</v>
      </c>
      <c r="D1563" t="s">
        <v>33</v>
      </c>
      <c r="E1563" t="s">
        <v>537</v>
      </c>
    </row>
    <row r="1564" spans="1:5" x14ac:dyDescent="0.25">
      <c r="A1564" t="s">
        <v>31212</v>
      </c>
      <c r="B1564" t="s">
        <v>20</v>
      </c>
      <c r="C1564" t="s">
        <v>21</v>
      </c>
      <c r="D1564" t="s">
        <v>33</v>
      </c>
      <c r="E1564" t="s">
        <v>537</v>
      </c>
    </row>
    <row r="1565" spans="1:5" x14ac:dyDescent="0.25">
      <c r="A1565" t="s">
        <v>31213</v>
      </c>
      <c r="B1565" t="s">
        <v>20</v>
      </c>
      <c r="C1565" t="s">
        <v>21</v>
      </c>
      <c r="D1565" t="s">
        <v>33</v>
      </c>
      <c r="E1565" t="s">
        <v>582</v>
      </c>
    </row>
    <row r="1566" spans="1:5" x14ac:dyDescent="0.25">
      <c r="A1566" t="s">
        <v>31214</v>
      </c>
      <c r="B1566" t="s">
        <v>20</v>
      </c>
      <c r="C1566" t="s">
        <v>21</v>
      </c>
      <c r="D1566" t="s">
        <v>33</v>
      </c>
      <c r="E1566" t="s">
        <v>537</v>
      </c>
    </row>
    <row r="1567" spans="1:5" x14ac:dyDescent="0.25">
      <c r="A1567" t="s">
        <v>31215</v>
      </c>
      <c r="B1567" t="s">
        <v>20</v>
      </c>
      <c r="C1567" t="s">
        <v>21</v>
      </c>
      <c r="D1567" t="s">
        <v>33</v>
      </c>
      <c r="E1567" t="s">
        <v>582</v>
      </c>
    </row>
    <row r="1568" spans="1:5" x14ac:dyDescent="0.25">
      <c r="A1568" t="s">
        <v>31216</v>
      </c>
      <c r="B1568" t="s">
        <v>20</v>
      </c>
      <c r="C1568" t="s">
        <v>21</v>
      </c>
      <c r="D1568" t="s">
        <v>33</v>
      </c>
      <c r="E1568" t="s">
        <v>582</v>
      </c>
    </row>
    <row r="1569" spans="1:5" x14ac:dyDescent="0.25">
      <c r="A1569" t="s">
        <v>31217</v>
      </c>
      <c r="B1569" t="s">
        <v>20</v>
      </c>
      <c r="C1569" t="s">
        <v>21</v>
      </c>
      <c r="D1569" t="s">
        <v>33</v>
      </c>
      <c r="E1569" t="s">
        <v>582</v>
      </c>
    </row>
    <row r="1570" spans="1:5" x14ac:dyDescent="0.25">
      <c r="A1570" t="s">
        <v>31218</v>
      </c>
      <c r="B1570" t="s">
        <v>20</v>
      </c>
      <c r="C1570" t="s">
        <v>21</v>
      </c>
      <c r="D1570" t="s">
        <v>33</v>
      </c>
      <c r="E1570" t="s">
        <v>582</v>
      </c>
    </row>
    <row r="1571" spans="1:5" x14ac:dyDescent="0.25">
      <c r="A1571" t="s">
        <v>31219</v>
      </c>
      <c r="B1571" t="s">
        <v>20</v>
      </c>
      <c r="C1571" t="s">
        <v>21</v>
      </c>
      <c r="D1571" t="s">
        <v>33</v>
      </c>
      <c r="E1571" t="s">
        <v>582</v>
      </c>
    </row>
    <row r="1572" spans="1:5" x14ac:dyDescent="0.25">
      <c r="A1572" t="s">
        <v>31220</v>
      </c>
      <c r="B1572" t="s">
        <v>20</v>
      </c>
      <c r="C1572" t="s">
        <v>21</v>
      </c>
      <c r="D1572" t="s">
        <v>33</v>
      </c>
      <c r="E1572" t="s">
        <v>582</v>
      </c>
    </row>
    <row r="1573" spans="1:5" x14ac:dyDescent="0.25">
      <c r="A1573" t="s">
        <v>31221</v>
      </c>
      <c r="B1573" t="s">
        <v>20</v>
      </c>
      <c r="C1573" t="s">
        <v>21</v>
      </c>
      <c r="D1573" t="s">
        <v>33</v>
      </c>
      <c r="E1573" t="s">
        <v>581</v>
      </c>
    </row>
    <row r="1574" spans="1:5" x14ac:dyDescent="0.25">
      <c r="A1574" t="s">
        <v>31222</v>
      </c>
      <c r="B1574" t="s">
        <v>20</v>
      </c>
      <c r="C1574" t="s">
        <v>21</v>
      </c>
      <c r="D1574" t="s">
        <v>33</v>
      </c>
      <c r="E1574" t="s">
        <v>581</v>
      </c>
    </row>
    <row r="1575" spans="1:5" x14ac:dyDescent="0.25">
      <c r="A1575" t="s">
        <v>31223</v>
      </c>
      <c r="B1575" t="s">
        <v>20</v>
      </c>
      <c r="C1575" t="s">
        <v>21</v>
      </c>
      <c r="D1575" t="s">
        <v>33</v>
      </c>
      <c r="E1575" t="s">
        <v>581</v>
      </c>
    </row>
    <row r="1576" spans="1:5" x14ac:dyDescent="0.25">
      <c r="A1576" t="s">
        <v>31224</v>
      </c>
      <c r="B1576" t="s">
        <v>20</v>
      </c>
      <c r="C1576" t="s">
        <v>21</v>
      </c>
      <c r="D1576" t="s">
        <v>33</v>
      </c>
      <c r="E1576" t="s">
        <v>537</v>
      </c>
    </row>
    <row r="1577" spans="1:5" x14ac:dyDescent="0.25">
      <c r="A1577" t="s">
        <v>43979</v>
      </c>
      <c r="B1577" t="s">
        <v>20</v>
      </c>
      <c r="C1577" t="s">
        <v>21</v>
      </c>
      <c r="D1577" t="s">
        <v>33</v>
      </c>
      <c r="E1577" t="s">
        <v>581</v>
      </c>
    </row>
    <row r="1578" spans="1:5" x14ac:dyDescent="0.25">
      <c r="A1578" t="s">
        <v>31225</v>
      </c>
      <c r="B1578" t="s">
        <v>20</v>
      </c>
      <c r="C1578" t="s">
        <v>21</v>
      </c>
      <c r="D1578" t="s">
        <v>69</v>
      </c>
      <c r="E1578" t="s">
        <v>537</v>
      </c>
    </row>
    <row r="1579" spans="1:5" x14ac:dyDescent="0.25">
      <c r="A1579" t="s">
        <v>31226</v>
      </c>
      <c r="B1579" t="s">
        <v>20</v>
      </c>
      <c r="C1579" t="s">
        <v>21</v>
      </c>
      <c r="D1579" t="s">
        <v>33</v>
      </c>
      <c r="E1579" t="s">
        <v>582</v>
      </c>
    </row>
    <row r="1580" spans="1:5" x14ac:dyDescent="0.25">
      <c r="A1580" t="s">
        <v>31227</v>
      </c>
      <c r="B1580" t="s">
        <v>20</v>
      </c>
      <c r="C1580" t="s">
        <v>21</v>
      </c>
      <c r="D1580" t="s">
        <v>33</v>
      </c>
      <c r="E1580" t="s">
        <v>582</v>
      </c>
    </row>
    <row r="1581" spans="1:5" x14ac:dyDescent="0.25">
      <c r="A1581" t="s">
        <v>31228</v>
      </c>
      <c r="B1581" t="s">
        <v>20</v>
      </c>
      <c r="C1581" t="s">
        <v>21</v>
      </c>
      <c r="D1581" t="s">
        <v>33</v>
      </c>
      <c r="E1581" t="s">
        <v>581</v>
      </c>
    </row>
    <row r="1582" spans="1:5" x14ac:dyDescent="0.25">
      <c r="A1582" t="s">
        <v>31229</v>
      </c>
      <c r="B1582" t="s">
        <v>20</v>
      </c>
      <c r="C1582" t="s">
        <v>21</v>
      </c>
      <c r="D1582" t="s">
        <v>33</v>
      </c>
      <c r="E1582" t="s">
        <v>537</v>
      </c>
    </row>
    <row r="1583" spans="1:5" x14ac:dyDescent="0.25">
      <c r="A1583" t="s">
        <v>31230</v>
      </c>
      <c r="B1583" t="s">
        <v>20</v>
      </c>
      <c r="C1583" t="s">
        <v>21</v>
      </c>
      <c r="D1583" t="s">
        <v>33</v>
      </c>
      <c r="E1583" t="s">
        <v>537</v>
      </c>
    </row>
    <row r="1584" spans="1:5" x14ac:dyDescent="0.25">
      <c r="A1584" t="s">
        <v>31231</v>
      </c>
      <c r="B1584" t="s">
        <v>20</v>
      </c>
      <c r="C1584" t="s">
        <v>21</v>
      </c>
      <c r="D1584" t="s">
        <v>33</v>
      </c>
      <c r="E1584" t="s">
        <v>537</v>
      </c>
    </row>
    <row r="1585" spans="1:5" x14ac:dyDescent="0.25">
      <c r="A1585" t="s">
        <v>31232</v>
      </c>
      <c r="B1585" t="s">
        <v>20</v>
      </c>
      <c r="C1585" t="s">
        <v>21</v>
      </c>
      <c r="D1585" t="s">
        <v>33</v>
      </c>
      <c r="E1585" t="s">
        <v>581</v>
      </c>
    </row>
    <row r="1586" spans="1:5" x14ac:dyDescent="0.25">
      <c r="A1586" t="s">
        <v>31233</v>
      </c>
      <c r="B1586" t="s">
        <v>20</v>
      </c>
      <c r="C1586" t="s">
        <v>21</v>
      </c>
      <c r="D1586" t="s">
        <v>69</v>
      </c>
      <c r="E1586" t="s">
        <v>537</v>
      </c>
    </row>
    <row r="1587" spans="1:5" x14ac:dyDescent="0.25">
      <c r="A1587" t="s">
        <v>31234</v>
      </c>
      <c r="B1587" t="s">
        <v>20</v>
      </c>
      <c r="C1587" t="s">
        <v>21</v>
      </c>
      <c r="D1587" t="s">
        <v>33</v>
      </c>
      <c r="E1587" t="s">
        <v>581</v>
      </c>
    </row>
    <row r="1588" spans="1:5" x14ac:dyDescent="0.25">
      <c r="A1588" t="s">
        <v>31235</v>
      </c>
      <c r="B1588" t="s">
        <v>20</v>
      </c>
      <c r="C1588" t="s">
        <v>21</v>
      </c>
      <c r="D1588" t="s">
        <v>33</v>
      </c>
      <c r="E1588" t="s">
        <v>537</v>
      </c>
    </row>
    <row r="1589" spans="1:5" x14ac:dyDescent="0.25">
      <c r="A1589" t="s">
        <v>31236</v>
      </c>
      <c r="B1589" t="s">
        <v>20</v>
      </c>
      <c r="C1589" t="s">
        <v>21</v>
      </c>
      <c r="D1589" t="s">
        <v>33</v>
      </c>
      <c r="E1589" t="s">
        <v>582</v>
      </c>
    </row>
    <row r="1590" spans="1:5" x14ac:dyDescent="0.25">
      <c r="A1590" t="s">
        <v>31237</v>
      </c>
      <c r="B1590" t="s">
        <v>20</v>
      </c>
      <c r="C1590" t="s">
        <v>21</v>
      </c>
      <c r="D1590" t="s">
        <v>33</v>
      </c>
      <c r="E1590" t="s">
        <v>582</v>
      </c>
    </row>
    <row r="1591" spans="1:5" x14ac:dyDescent="0.25">
      <c r="A1591" t="s">
        <v>31238</v>
      </c>
      <c r="B1591" t="s">
        <v>20</v>
      </c>
      <c r="C1591" t="s">
        <v>21</v>
      </c>
      <c r="D1591" t="s">
        <v>33</v>
      </c>
      <c r="E1591" t="s">
        <v>537</v>
      </c>
    </row>
    <row r="1592" spans="1:5" x14ac:dyDescent="0.25">
      <c r="A1592" t="s">
        <v>31239</v>
      </c>
      <c r="B1592" t="s">
        <v>20</v>
      </c>
      <c r="C1592" t="s">
        <v>21</v>
      </c>
      <c r="D1592" t="s">
        <v>65</v>
      </c>
      <c r="E1592" t="s">
        <v>537</v>
      </c>
    </row>
    <row r="1593" spans="1:5" x14ac:dyDescent="0.25">
      <c r="A1593" t="s">
        <v>31240</v>
      </c>
      <c r="B1593" t="s">
        <v>20</v>
      </c>
      <c r="C1593" t="s">
        <v>21</v>
      </c>
      <c r="D1593" t="s">
        <v>33</v>
      </c>
      <c r="E1593" t="s">
        <v>582</v>
      </c>
    </row>
    <row r="1594" spans="1:5" x14ac:dyDescent="0.25">
      <c r="A1594" t="s">
        <v>31241</v>
      </c>
      <c r="B1594" t="s">
        <v>20</v>
      </c>
      <c r="C1594" t="s">
        <v>21</v>
      </c>
      <c r="D1594" t="s">
        <v>33</v>
      </c>
      <c r="E1594" t="s">
        <v>581</v>
      </c>
    </row>
    <row r="1595" spans="1:5" x14ac:dyDescent="0.25">
      <c r="A1595" t="s">
        <v>31242</v>
      </c>
      <c r="B1595" t="s">
        <v>20</v>
      </c>
      <c r="C1595" t="s">
        <v>21</v>
      </c>
      <c r="D1595" t="s">
        <v>33</v>
      </c>
      <c r="E1595" t="s">
        <v>582</v>
      </c>
    </row>
    <row r="1596" spans="1:5" x14ac:dyDescent="0.25">
      <c r="A1596" t="s">
        <v>31243</v>
      </c>
      <c r="B1596" t="s">
        <v>20</v>
      </c>
      <c r="C1596" t="s">
        <v>21</v>
      </c>
      <c r="D1596" t="s">
        <v>33</v>
      </c>
      <c r="E1596" t="s">
        <v>582</v>
      </c>
    </row>
    <row r="1597" spans="1:5" x14ac:dyDescent="0.25">
      <c r="A1597" t="s">
        <v>31244</v>
      </c>
      <c r="B1597" t="s">
        <v>20</v>
      </c>
      <c r="C1597" t="s">
        <v>21</v>
      </c>
      <c r="D1597" t="s">
        <v>33</v>
      </c>
      <c r="E1597" t="s">
        <v>582</v>
      </c>
    </row>
    <row r="1598" spans="1:5" x14ac:dyDescent="0.25">
      <c r="A1598" t="s">
        <v>31245</v>
      </c>
      <c r="B1598" t="s">
        <v>20</v>
      </c>
      <c r="C1598" t="s">
        <v>21</v>
      </c>
      <c r="D1598" t="s">
        <v>33</v>
      </c>
      <c r="E1598" t="s">
        <v>581</v>
      </c>
    </row>
    <row r="1599" spans="1:5" x14ac:dyDescent="0.25">
      <c r="A1599" t="s">
        <v>31246</v>
      </c>
      <c r="B1599" t="s">
        <v>20</v>
      </c>
      <c r="C1599" t="s">
        <v>21</v>
      </c>
      <c r="D1599" t="s">
        <v>33</v>
      </c>
      <c r="E1599" t="s">
        <v>537</v>
      </c>
    </row>
    <row r="1600" spans="1:5" x14ac:dyDescent="0.25">
      <c r="A1600" t="s">
        <v>31247</v>
      </c>
      <c r="B1600" t="s">
        <v>20</v>
      </c>
      <c r="C1600" t="s">
        <v>21</v>
      </c>
      <c r="D1600" t="s">
        <v>33</v>
      </c>
      <c r="E1600" t="s">
        <v>582</v>
      </c>
    </row>
    <row r="1601" spans="1:5" x14ac:dyDescent="0.25">
      <c r="A1601" t="s">
        <v>31248</v>
      </c>
      <c r="B1601" t="s">
        <v>20</v>
      </c>
      <c r="C1601" t="s">
        <v>21</v>
      </c>
      <c r="D1601" t="s">
        <v>33</v>
      </c>
      <c r="E1601" t="s">
        <v>582</v>
      </c>
    </row>
    <row r="1602" spans="1:5" x14ac:dyDescent="0.25">
      <c r="A1602" t="s">
        <v>31249</v>
      </c>
      <c r="B1602" t="s">
        <v>20</v>
      </c>
      <c r="C1602" t="s">
        <v>21</v>
      </c>
      <c r="D1602" t="s">
        <v>33</v>
      </c>
      <c r="E1602" t="s">
        <v>581</v>
      </c>
    </row>
    <row r="1603" spans="1:5" x14ac:dyDescent="0.25">
      <c r="A1603" t="s">
        <v>31250</v>
      </c>
      <c r="B1603" t="s">
        <v>20</v>
      </c>
      <c r="C1603" t="s">
        <v>21</v>
      </c>
      <c r="D1603" t="s">
        <v>33</v>
      </c>
      <c r="E1603" t="s">
        <v>582</v>
      </c>
    </row>
    <row r="1604" spans="1:5" x14ac:dyDescent="0.25">
      <c r="A1604" t="s">
        <v>31251</v>
      </c>
      <c r="B1604" t="s">
        <v>20</v>
      </c>
      <c r="C1604" t="s">
        <v>21</v>
      </c>
      <c r="D1604" t="s">
        <v>33</v>
      </c>
      <c r="E1604" t="s">
        <v>581</v>
      </c>
    </row>
    <row r="1605" spans="1:5" x14ac:dyDescent="0.25">
      <c r="A1605" t="s">
        <v>31252</v>
      </c>
      <c r="B1605" t="s">
        <v>20</v>
      </c>
      <c r="C1605" t="s">
        <v>21</v>
      </c>
      <c r="D1605" t="s">
        <v>33</v>
      </c>
      <c r="E1605" t="s">
        <v>582</v>
      </c>
    </row>
    <row r="1606" spans="1:5" x14ac:dyDescent="0.25">
      <c r="A1606" t="s">
        <v>31253</v>
      </c>
      <c r="B1606" t="s">
        <v>20</v>
      </c>
      <c r="C1606" t="s">
        <v>21</v>
      </c>
      <c r="D1606" t="s">
        <v>33</v>
      </c>
      <c r="E1606" t="s">
        <v>537</v>
      </c>
    </row>
    <row r="1607" spans="1:5" x14ac:dyDescent="0.25">
      <c r="A1607" t="s">
        <v>31254</v>
      </c>
      <c r="B1607" t="s">
        <v>20</v>
      </c>
      <c r="C1607" t="s">
        <v>21</v>
      </c>
      <c r="D1607" t="s">
        <v>33</v>
      </c>
      <c r="E1607" t="s">
        <v>537</v>
      </c>
    </row>
    <row r="1608" spans="1:5" x14ac:dyDescent="0.25">
      <c r="A1608" t="s">
        <v>31255</v>
      </c>
      <c r="B1608" t="s">
        <v>20</v>
      </c>
      <c r="C1608" t="s">
        <v>21</v>
      </c>
      <c r="D1608" t="s">
        <v>33</v>
      </c>
      <c r="E1608" t="s">
        <v>582</v>
      </c>
    </row>
    <row r="1609" spans="1:5" x14ac:dyDescent="0.25">
      <c r="A1609" t="s">
        <v>31256</v>
      </c>
      <c r="B1609" t="s">
        <v>20</v>
      </c>
      <c r="C1609" t="s">
        <v>21</v>
      </c>
      <c r="D1609" t="s">
        <v>33</v>
      </c>
      <c r="E1609" t="s">
        <v>537</v>
      </c>
    </row>
    <row r="1610" spans="1:5" x14ac:dyDescent="0.25">
      <c r="A1610" t="s">
        <v>31257</v>
      </c>
      <c r="B1610" t="s">
        <v>20</v>
      </c>
      <c r="C1610" t="s">
        <v>21</v>
      </c>
      <c r="D1610" t="s">
        <v>33</v>
      </c>
      <c r="E1610" t="s">
        <v>537</v>
      </c>
    </row>
    <row r="1611" spans="1:5" x14ac:dyDescent="0.25">
      <c r="A1611" t="s">
        <v>31258</v>
      </c>
      <c r="B1611" t="s">
        <v>20</v>
      </c>
      <c r="C1611" t="s">
        <v>21</v>
      </c>
      <c r="D1611" t="s">
        <v>33</v>
      </c>
      <c r="E1611" t="s">
        <v>581</v>
      </c>
    </row>
    <row r="1612" spans="1:5" x14ac:dyDescent="0.25">
      <c r="A1612" t="s">
        <v>31259</v>
      </c>
      <c r="B1612" t="s">
        <v>20</v>
      </c>
      <c r="C1612" t="s">
        <v>21</v>
      </c>
      <c r="D1612" t="s">
        <v>33</v>
      </c>
      <c r="E1612" t="s">
        <v>581</v>
      </c>
    </row>
    <row r="1613" spans="1:5" x14ac:dyDescent="0.25">
      <c r="A1613" t="s">
        <v>31260</v>
      </c>
      <c r="B1613" t="s">
        <v>20</v>
      </c>
      <c r="C1613" t="s">
        <v>21</v>
      </c>
      <c r="D1613" t="s">
        <v>33</v>
      </c>
      <c r="E1613" t="s">
        <v>581</v>
      </c>
    </row>
    <row r="1614" spans="1:5" x14ac:dyDescent="0.25">
      <c r="A1614" t="s">
        <v>31261</v>
      </c>
      <c r="B1614" t="s">
        <v>20</v>
      </c>
      <c r="C1614" t="s">
        <v>21</v>
      </c>
      <c r="D1614" t="s">
        <v>33</v>
      </c>
      <c r="E1614" t="s">
        <v>537</v>
      </c>
    </row>
    <row r="1615" spans="1:5" x14ac:dyDescent="0.25">
      <c r="A1615" t="s">
        <v>31262</v>
      </c>
      <c r="B1615" t="s">
        <v>20</v>
      </c>
      <c r="C1615" t="s">
        <v>21</v>
      </c>
      <c r="D1615" t="s">
        <v>33</v>
      </c>
      <c r="E1615" t="s">
        <v>506</v>
      </c>
    </row>
    <row r="1616" spans="1:5" x14ac:dyDescent="0.25">
      <c r="A1616" t="s">
        <v>31263</v>
      </c>
      <c r="B1616" t="s">
        <v>20</v>
      </c>
      <c r="C1616" t="s">
        <v>21</v>
      </c>
      <c r="D1616" t="s">
        <v>33</v>
      </c>
      <c r="E1616" t="s">
        <v>537</v>
      </c>
    </row>
    <row r="1617" spans="1:5" x14ac:dyDescent="0.25">
      <c r="A1617" t="s">
        <v>31264</v>
      </c>
      <c r="B1617" t="s">
        <v>20</v>
      </c>
      <c r="C1617" t="s">
        <v>21</v>
      </c>
      <c r="D1617" t="s">
        <v>33</v>
      </c>
      <c r="E1617" t="s">
        <v>582</v>
      </c>
    </row>
    <row r="1618" spans="1:5" x14ac:dyDescent="0.25">
      <c r="A1618" t="s">
        <v>31265</v>
      </c>
      <c r="B1618" t="s">
        <v>20</v>
      </c>
      <c r="C1618" t="s">
        <v>21</v>
      </c>
      <c r="D1618" t="s">
        <v>33</v>
      </c>
      <c r="E1618" t="s">
        <v>582</v>
      </c>
    </row>
    <row r="1619" spans="1:5" x14ac:dyDescent="0.25">
      <c r="A1619" t="s">
        <v>31266</v>
      </c>
      <c r="B1619" t="s">
        <v>20</v>
      </c>
      <c r="C1619" t="s">
        <v>21</v>
      </c>
      <c r="D1619" t="s">
        <v>33</v>
      </c>
      <c r="E1619" t="s">
        <v>537</v>
      </c>
    </row>
    <row r="1620" spans="1:5" x14ac:dyDescent="0.25">
      <c r="A1620" t="s">
        <v>31267</v>
      </c>
      <c r="B1620" t="s">
        <v>20</v>
      </c>
      <c r="C1620" t="s">
        <v>21</v>
      </c>
      <c r="D1620" t="s">
        <v>33</v>
      </c>
      <c r="E1620" t="s">
        <v>582</v>
      </c>
    </row>
    <row r="1621" spans="1:5" x14ac:dyDescent="0.25">
      <c r="A1621" t="s">
        <v>31268</v>
      </c>
      <c r="B1621" t="s">
        <v>20</v>
      </c>
      <c r="C1621" t="s">
        <v>21</v>
      </c>
      <c r="D1621" t="s">
        <v>33</v>
      </c>
      <c r="E1621" t="s">
        <v>537</v>
      </c>
    </row>
    <row r="1622" spans="1:5" x14ac:dyDescent="0.25">
      <c r="A1622" t="s">
        <v>31269</v>
      </c>
      <c r="B1622" t="s">
        <v>20</v>
      </c>
      <c r="C1622" t="s">
        <v>21</v>
      </c>
      <c r="D1622" t="s">
        <v>33</v>
      </c>
      <c r="E1622" t="s">
        <v>537</v>
      </c>
    </row>
    <row r="1623" spans="1:5" x14ac:dyDescent="0.25">
      <c r="A1623" t="s">
        <v>31270</v>
      </c>
      <c r="B1623" t="s">
        <v>20</v>
      </c>
      <c r="C1623" t="s">
        <v>21</v>
      </c>
      <c r="D1623" t="s">
        <v>33</v>
      </c>
      <c r="E1623" t="s">
        <v>582</v>
      </c>
    </row>
    <row r="1624" spans="1:5" x14ac:dyDescent="0.25">
      <c r="A1624" t="s">
        <v>31271</v>
      </c>
      <c r="B1624" t="s">
        <v>20</v>
      </c>
      <c r="C1624" t="s">
        <v>21</v>
      </c>
      <c r="D1624" t="s">
        <v>33</v>
      </c>
      <c r="E1624" t="s">
        <v>537</v>
      </c>
    </row>
    <row r="1625" spans="1:5" x14ac:dyDescent="0.25">
      <c r="A1625" t="s">
        <v>31272</v>
      </c>
      <c r="B1625" t="s">
        <v>20</v>
      </c>
      <c r="C1625" t="s">
        <v>21</v>
      </c>
      <c r="D1625" t="s">
        <v>33</v>
      </c>
      <c r="E1625" t="s">
        <v>582</v>
      </c>
    </row>
    <row r="1626" spans="1:5" x14ac:dyDescent="0.25">
      <c r="A1626" t="s">
        <v>31273</v>
      </c>
      <c r="B1626" t="s">
        <v>20</v>
      </c>
      <c r="C1626" t="s">
        <v>21</v>
      </c>
      <c r="D1626" t="s">
        <v>33</v>
      </c>
      <c r="E1626" t="s">
        <v>537</v>
      </c>
    </row>
    <row r="1627" spans="1:5" x14ac:dyDescent="0.25">
      <c r="A1627" t="s">
        <v>31274</v>
      </c>
      <c r="B1627" t="s">
        <v>20</v>
      </c>
      <c r="C1627" t="s">
        <v>21</v>
      </c>
      <c r="D1627" t="s">
        <v>33</v>
      </c>
      <c r="E1627" t="s">
        <v>581</v>
      </c>
    </row>
    <row r="1628" spans="1:5" x14ac:dyDescent="0.25">
      <c r="A1628" t="s">
        <v>31275</v>
      </c>
      <c r="B1628" t="s">
        <v>20</v>
      </c>
      <c r="C1628" t="s">
        <v>21</v>
      </c>
      <c r="D1628" t="s">
        <v>33</v>
      </c>
      <c r="E1628" t="s">
        <v>582</v>
      </c>
    </row>
    <row r="1629" spans="1:5" x14ac:dyDescent="0.25">
      <c r="A1629" t="s">
        <v>31276</v>
      </c>
      <c r="B1629" t="s">
        <v>20</v>
      </c>
      <c r="C1629" t="s">
        <v>21</v>
      </c>
      <c r="D1629" t="s">
        <v>33</v>
      </c>
      <c r="E1629" t="s">
        <v>581</v>
      </c>
    </row>
    <row r="1630" spans="1:5" x14ac:dyDescent="0.25">
      <c r="A1630" t="s">
        <v>43980</v>
      </c>
      <c r="B1630" t="s">
        <v>20</v>
      </c>
      <c r="C1630" t="s">
        <v>21</v>
      </c>
      <c r="D1630" t="s">
        <v>69</v>
      </c>
      <c r="E1630" t="s">
        <v>537</v>
      </c>
    </row>
    <row r="1631" spans="1:5" x14ac:dyDescent="0.25">
      <c r="A1631" t="s">
        <v>31277</v>
      </c>
      <c r="B1631" t="s">
        <v>20</v>
      </c>
      <c r="C1631" t="s">
        <v>21</v>
      </c>
      <c r="D1631" t="s">
        <v>33</v>
      </c>
      <c r="E1631" t="s">
        <v>537</v>
      </c>
    </row>
    <row r="1632" spans="1:5" x14ac:dyDescent="0.25">
      <c r="A1632" t="s">
        <v>31278</v>
      </c>
      <c r="B1632" t="s">
        <v>20</v>
      </c>
      <c r="C1632" t="s">
        <v>21</v>
      </c>
      <c r="D1632" t="s">
        <v>33</v>
      </c>
      <c r="E1632" t="s">
        <v>581</v>
      </c>
    </row>
    <row r="1633" spans="1:5" x14ac:dyDescent="0.25">
      <c r="A1633" t="s">
        <v>31279</v>
      </c>
      <c r="B1633" t="s">
        <v>20</v>
      </c>
      <c r="C1633" t="s">
        <v>21</v>
      </c>
      <c r="D1633" t="s">
        <v>33</v>
      </c>
      <c r="E1633" t="s">
        <v>582</v>
      </c>
    </row>
    <row r="1634" spans="1:5" x14ac:dyDescent="0.25">
      <c r="A1634" t="s">
        <v>31280</v>
      </c>
      <c r="B1634" t="s">
        <v>20</v>
      </c>
      <c r="C1634" t="s">
        <v>21</v>
      </c>
      <c r="D1634" t="s">
        <v>33</v>
      </c>
      <c r="E1634" t="s">
        <v>582</v>
      </c>
    </row>
    <row r="1635" spans="1:5" x14ac:dyDescent="0.25">
      <c r="A1635" t="s">
        <v>31281</v>
      </c>
      <c r="B1635" t="s">
        <v>20</v>
      </c>
      <c r="C1635" t="s">
        <v>21</v>
      </c>
      <c r="D1635" t="s">
        <v>33</v>
      </c>
      <c r="E1635" t="s">
        <v>581</v>
      </c>
    </row>
    <row r="1636" spans="1:5" x14ac:dyDescent="0.25">
      <c r="A1636" t="s">
        <v>31282</v>
      </c>
      <c r="B1636" t="s">
        <v>20</v>
      </c>
      <c r="C1636" t="s">
        <v>21</v>
      </c>
      <c r="D1636" t="s">
        <v>33</v>
      </c>
      <c r="E1636" t="s">
        <v>581</v>
      </c>
    </row>
    <row r="1637" spans="1:5" x14ac:dyDescent="0.25">
      <c r="A1637" t="s">
        <v>31283</v>
      </c>
      <c r="B1637" t="s">
        <v>20</v>
      </c>
      <c r="C1637" t="s">
        <v>21</v>
      </c>
      <c r="D1637" t="s">
        <v>33</v>
      </c>
      <c r="E1637" t="s">
        <v>581</v>
      </c>
    </row>
    <row r="1638" spans="1:5" x14ac:dyDescent="0.25">
      <c r="A1638" t="s">
        <v>31284</v>
      </c>
      <c r="B1638" t="s">
        <v>20</v>
      </c>
      <c r="C1638" t="s">
        <v>21</v>
      </c>
      <c r="D1638" t="s">
        <v>33</v>
      </c>
      <c r="E1638" t="s">
        <v>582</v>
      </c>
    </row>
    <row r="1639" spans="1:5" x14ac:dyDescent="0.25">
      <c r="A1639" t="s">
        <v>31285</v>
      </c>
      <c r="B1639" t="s">
        <v>20</v>
      </c>
      <c r="C1639" t="s">
        <v>21</v>
      </c>
      <c r="D1639" t="s">
        <v>33</v>
      </c>
      <c r="E1639" t="s">
        <v>582</v>
      </c>
    </row>
    <row r="1640" spans="1:5" x14ac:dyDescent="0.25">
      <c r="A1640" t="s">
        <v>31286</v>
      </c>
      <c r="B1640" t="s">
        <v>20</v>
      </c>
      <c r="C1640" t="s">
        <v>21</v>
      </c>
      <c r="D1640" t="s">
        <v>33</v>
      </c>
      <c r="E1640" t="s">
        <v>581</v>
      </c>
    </row>
    <row r="1641" spans="1:5" x14ac:dyDescent="0.25">
      <c r="A1641" t="s">
        <v>43981</v>
      </c>
      <c r="B1641" t="s">
        <v>20</v>
      </c>
      <c r="C1641" t="s">
        <v>21</v>
      </c>
      <c r="D1641" t="s">
        <v>33</v>
      </c>
      <c r="E1641" t="s">
        <v>581</v>
      </c>
    </row>
    <row r="1642" spans="1:5" x14ac:dyDescent="0.25">
      <c r="A1642" t="s">
        <v>31287</v>
      </c>
      <c r="B1642" t="s">
        <v>20</v>
      </c>
      <c r="C1642" t="s">
        <v>21</v>
      </c>
      <c r="D1642" t="s">
        <v>33</v>
      </c>
      <c r="E1642" t="s">
        <v>582</v>
      </c>
    </row>
    <row r="1643" spans="1:5" x14ac:dyDescent="0.25">
      <c r="A1643" t="s">
        <v>31288</v>
      </c>
      <c r="B1643" t="s">
        <v>20</v>
      </c>
      <c r="C1643" t="s">
        <v>21</v>
      </c>
      <c r="D1643" t="s">
        <v>33</v>
      </c>
      <c r="E1643" t="s">
        <v>537</v>
      </c>
    </row>
    <row r="1644" spans="1:5" x14ac:dyDescent="0.25">
      <c r="A1644" t="s">
        <v>31289</v>
      </c>
      <c r="B1644" t="s">
        <v>20</v>
      </c>
      <c r="C1644" t="s">
        <v>21</v>
      </c>
      <c r="D1644" t="s">
        <v>33</v>
      </c>
      <c r="E1644" t="s">
        <v>581</v>
      </c>
    </row>
    <row r="1645" spans="1:5" x14ac:dyDescent="0.25">
      <c r="A1645" t="s">
        <v>31290</v>
      </c>
      <c r="B1645" t="s">
        <v>20</v>
      </c>
      <c r="C1645" t="s">
        <v>21</v>
      </c>
      <c r="D1645" t="s">
        <v>33</v>
      </c>
      <c r="E1645" t="s">
        <v>581</v>
      </c>
    </row>
    <row r="1646" spans="1:5" x14ac:dyDescent="0.25">
      <c r="A1646" t="s">
        <v>31291</v>
      </c>
      <c r="B1646" t="s">
        <v>20</v>
      </c>
      <c r="C1646" t="s">
        <v>21</v>
      </c>
      <c r="D1646" t="s">
        <v>33</v>
      </c>
      <c r="E1646" t="s">
        <v>537</v>
      </c>
    </row>
    <row r="1647" spans="1:5" x14ac:dyDescent="0.25">
      <c r="A1647" t="s">
        <v>31292</v>
      </c>
      <c r="B1647" t="s">
        <v>20</v>
      </c>
      <c r="C1647" t="s">
        <v>21</v>
      </c>
      <c r="D1647" t="s">
        <v>33</v>
      </c>
      <c r="E1647" t="s">
        <v>605</v>
      </c>
    </row>
    <row r="1648" spans="1:5" x14ac:dyDescent="0.25">
      <c r="A1648" t="s">
        <v>31293</v>
      </c>
      <c r="B1648" t="s">
        <v>20</v>
      </c>
      <c r="C1648" t="s">
        <v>21</v>
      </c>
      <c r="D1648" t="s">
        <v>33</v>
      </c>
      <c r="E1648" t="s">
        <v>582</v>
      </c>
    </row>
    <row r="1649" spans="1:5" x14ac:dyDescent="0.25">
      <c r="A1649" t="s">
        <v>31294</v>
      </c>
      <c r="B1649" t="s">
        <v>20</v>
      </c>
      <c r="C1649" t="s">
        <v>21</v>
      </c>
      <c r="D1649" t="s">
        <v>33</v>
      </c>
      <c r="E1649" t="s">
        <v>582</v>
      </c>
    </row>
    <row r="1650" spans="1:5" x14ac:dyDescent="0.25">
      <c r="A1650" t="s">
        <v>31295</v>
      </c>
      <c r="B1650" t="s">
        <v>20</v>
      </c>
      <c r="C1650" t="s">
        <v>21</v>
      </c>
      <c r="D1650" t="s">
        <v>33</v>
      </c>
      <c r="E1650" t="s">
        <v>582</v>
      </c>
    </row>
    <row r="1651" spans="1:5" x14ac:dyDescent="0.25">
      <c r="A1651" t="s">
        <v>31296</v>
      </c>
      <c r="B1651" t="s">
        <v>20</v>
      </c>
      <c r="C1651" t="s">
        <v>21</v>
      </c>
      <c r="D1651" t="s">
        <v>33</v>
      </c>
      <c r="E1651" t="s">
        <v>582</v>
      </c>
    </row>
    <row r="1652" spans="1:5" x14ac:dyDescent="0.25">
      <c r="A1652" t="s">
        <v>31297</v>
      </c>
      <c r="B1652" t="s">
        <v>20</v>
      </c>
      <c r="C1652" t="s">
        <v>21</v>
      </c>
      <c r="D1652" t="s">
        <v>33</v>
      </c>
      <c r="E1652" t="s">
        <v>582</v>
      </c>
    </row>
    <row r="1653" spans="1:5" x14ac:dyDescent="0.25">
      <c r="A1653" t="s">
        <v>31298</v>
      </c>
      <c r="B1653" t="s">
        <v>20</v>
      </c>
      <c r="C1653" t="s">
        <v>21</v>
      </c>
      <c r="D1653" t="s">
        <v>33</v>
      </c>
      <c r="E1653" t="s">
        <v>581</v>
      </c>
    </row>
    <row r="1654" spans="1:5" x14ac:dyDescent="0.25">
      <c r="A1654" t="s">
        <v>31299</v>
      </c>
      <c r="B1654" t="s">
        <v>20</v>
      </c>
      <c r="C1654" t="s">
        <v>21</v>
      </c>
      <c r="D1654" t="s">
        <v>33</v>
      </c>
      <c r="E1654" t="s">
        <v>582</v>
      </c>
    </row>
    <row r="1655" spans="1:5" x14ac:dyDescent="0.25">
      <c r="A1655" t="s">
        <v>31300</v>
      </c>
      <c r="B1655" t="s">
        <v>20</v>
      </c>
      <c r="C1655" t="s">
        <v>21</v>
      </c>
      <c r="D1655" t="s">
        <v>33</v>
      </c>
      <c r="E1655" t="s">
        <v>582</v>
      </c>
    </row>
    <row r="1656" spans="1:5" x14ac:dyDescent="0.25">
      <c r="A1656" t="s">
        <v>31301</v>
      </c>
      <c r="B1656" t="s">
        <v>20</v>
      </c>
      <c r="C1656" t="s">
        <v>21</v>
      </c>
      <c r="D1656" t="s">
        <v>33</v>
      </c>
      <c r="E1656" t="s">
        <v>582</v>
      </c>
    </row>
    <row r="1657" spans="1:5" x14ac:dyDescent="0.25">
      <c r="A1657" t="s">
        <v>31302</v>
      </c>
      <c r="B1657" t="s">
        <v>20</v>
      </c>
      <c r="C1657" t="s">
        <v>21</v>
      </c>
      <c r="D1657" t="s">
        <v>33</v>
      </c>
      <c r="E1657" t="s">
        <v>506</v>
      </c>
    </row>
    <row r="1658" spans="1:5" x14ac:dyDescent="0.25">
      <c r="A1658" t="s">
        <v>31303</v>
      </c>
      <c r="B1658" t="s">
        <v>20</v>
      </c>
      <c r="C1658" t="s">
        <v>21</v>
      </c>
      <c r="D1658" t="s">
        <v>33</v>
      </c>
      <c r="E1658" t="s">
        <v>537</v>
      </c>
    </row>
    <row r="1659" spans="1:5" x14ac:dyDescent="0.25">
      <c r="A1659" t="s">
        <v>31304</v>
      </c>
      <c r="B1659" t="s">
        <v>20</v>
      </c>
      <c r="C1659" t="s">
        <v>21</v>
      </c>
      <c r="D1659" t="s">
        <v>33</v>
      </c>
      <c r="E1659" t="s">
        <v>537</v>
      </c>
    </row>
    <row r="1660" spans="1:5" x14ac:dyDescent="0.25">
      <c r="A1660" t="s">
        <v>31305</v>
      </c>
      <c r="B1660" t="s">
        <v>20</v>
      </c>
      <c r="C1660" t="s">
        <v>21</v>
      </c>
      <c r="D1660" t="s">
        <v>33</v>
      </c>
      <c r="E1660" t="s">
        <v>537</v>
      </c>
    </row>
    <row r="1661" spans="1:5" x14ac:dyDescent="0.25">
      <c r="A1661" t="s">
        <v>31306</v>
      </c>
      <c r="B1661" t="s">
        <v>20</v>
      </c>
      <c r="C1661" t="s">
        <v>21</v>
      </c>
      <c r="D1661" t="s">
        <v>33</v>
      </c>
      <c r="E1661" t="s">
        <v>537</v>
      </c>
    </row>
    <row r="1662" spans="1:5" x14ac:dyDescent="0.25">
      <c r="A1662" t="s">
        <v>31307</v>
      </c>
      <c r="B1662" t="s">
        <v>20</v>
      </c>
      <c r="C1662" t="s">
        <v>21</v>
      </c>
      <c r="D1662" t="s">
        <v>33</v>
      </c>
      <c r="E1662" t="s">
        <v>582</v>
      </c>
    </row>
    <row r="1663" spans="1:5" x14ac:dyDescent="0.25">
      <c r="A1663" t="s">
        <v>31308</v>
      </c>
      <c r="B1663" t="s">
        <v>20</v>
      </c>
      <c r="C1663" t="s">
        <v>21</v>
      </c>
      <c r="D1663" t="s">
        <v>33</v>
      </c>
      <c r="E1663" t="s">
        <v>537</v>
      </c>
    </row>
    <row r="1664" spans="1:5" x14ac:dyDescent="0.25">
      <c r="A1664" t="s">
        <v>31309</v>
      </c>
      <c r="B1664" t="s">
        <v>20</v>
      </c>
      <c r="C1664" t="s">
        <v>21</v>
      </c>
      <c r="D1664" t="s">
        <v>33</v>
      </c>
      <c r="E1664" t="s">
        <v>582</v>
      </c>
    </row>
    <row r="1665" spans="1:5" x14ac:dyDescent="0.25">
      <c r="A1665" t="s">
        <v>31310</v>
      </c>
      <c r="B1665" t="s">
        <v>20</v>
      </c>
      <c r="C1665" t="s">
        <v>21</v>
      </c>
      <c r="D1665" t="s">
        <v>33</v>
      </c>
      <c r="E1665" t="s">
        <v>581</v>
      </c>
    </row>
    <row r="1666" spans="1:5" x14ac:dyDescent="0.25">
      <c r="A1666" t="s">
        <v>31311</v>
      </c>
      <c r="B1666" t="s">
        <v>20</v>
      </c>
      <c r="C1666" t="s">
        <v>21</v>
      </c>
      <c r="D1666" t="s">
        <v>33</v>
      </c>
      <c r="E1666" t="s">
        <v>582</v>
      </c>
    </row>
    <row r="1667" spans="1:5" x14ac:dyDescent="0.25">
      <c r="A1667" t="s">
        <v>31312</v>
      </c>
      <c r="B1667" t="s">
        <v>20</v>
      </c>
      <c r="C1667" t="s">
        <v>21</v>
      </c>
      <c r="D1667" t="s">
        <v>33</v>
      </c>
      <c r="E1667" t="s">
        <v>537</v>
      </c>
    </row>
    <row r="1668" spans="1:5" x14ac:dyDescent="0.25">
      <c r="A1668" t="s">
        <v>31313</v>
      </c>
      <c r="B1668" t="s">
        <v>20</v>
      </c>
      <c r="C1668" t="s">
        <v>21</v>
      </c>
      <c r="D1668" t="s">
        <v>33</v>
      </c>
      <c r="E1668" t="s">
        <v>582</v>
      </c>
    </row>
    <row r="1669" spans="1:5" x14ac:dyDescent="0.25">
      <c r="A1669" t="s">
        <v>31314</v>
      </c>
      <c r="B1669" t="s">
        <v>20</v>
      </c>
      <c r="C1669" t="s">
        <v>21</v>
      </c>
      <c r="D1669" t="s">
        <v>33</v>
      </c>
      <c r="E1669" t="s">
        <v>537</v>
      </c>
    </row>
    <row r="1670" spans="1:5" x14ac:dyDescent="0.25">
      <c r="A1670" t="s">
        <v>31315</v>
      </c>
      <c r="B1670" t="s">
        <v>20</v>
      </c>
      <c r="C1670" t="s">
        <v>21</v>
      </c>
      <c r="D1670" t="s">
        <v>33</v>
      </c>
      <c r="E1670" t="s">
        <v>582</v>
      </c>
    </row>
    <row r="1671" spans="1:5" x14ac:dyDescent="0.25">
      <c r="A1671" t="s">
        <v>31316</v>
      </c>
      <c r="B1671" t="s">
        <v>20</v>
      </c>
      <c r="C1671" t="s">
        <v>21</v>
      </c>
      <c r="D1671" t="s">
        <v>33</v>
      </c>
      <c r="E1671" t="s">
        <v>582</v>
      </c>
    </row>
    <row r="1672" spans="1:5" x14ac:dyDescent="0.25">
      <c r="A1672" t="s">
        <v>31317</v>
      </c>
      <c r="B1672" t="s">
        <v>20</v>
      </c>
      <c r="C1672" t="s">
        <v>21</v>
      </c>
      <c r="D1672" t="s">
        <v>33</v>
      </c>
      <c r="E1672" t="s">
        <v>581</v>
      </c>
    </row>
    <row r="1673" spans="1:5" x14ac:dyDescent="0.25">
      <c r="A1673" t="s">
        <v>31318</v>
      </c>
      <c r="B1673" t="s">
        <v>20</v>
      </c>
      <c r="C1673" t="s">
        <v>21</v>
      </c>
      <c r="D1673" t="s">
        <v>33</v>
      </c>
      <c r="E1673" t="s">
        <v>537</v>
      </c>
    </row>
    <row r="1674" spans="1:5" x14ac:dyDescent="0.25">
      <c r="A1674" t="s">
        <v>31319</v>
      </c>
      <c r="B1674" t="s">
        <v>20</v>
      </c>
      <c r="C1674" t="s">
        <v>21</v>
      </c>
      <c r="D1674" t="s">
        <v>33</v>
      </c>
      <c r="E1674" t="s">
        <v>582</v>
      </c>
    </row>
    <row r="1675" spans="1:5" x14ac:dyDescent="0.25">
      <c r="A1675" t="s">
        <v>31320</v>
      </c>
      <c r="B1675" t="s">
        <v>20</v>
      </c>
      <c r="C1675" t="s">
        <v>21</v>
      </c>
      <c r="D1675" t="s">
        <v>33</v>
      </c>
      <c r="E1675" t="s">
        <v>537</v>
      </c>
    </row>
    <row r="1676" spans="1:5" x14ac:dyDescent="0.25">
      <c r="A1676" t="s">
        <v>31321</v>
      </c>
      <c r="B1676" t="s">
        <v>20</v>
      </c>
      <c r="C1676" t="s">
        <v>21</v>
      </c>
      <c r="D1676" t="s">
        <v>33</v>
      </c>
      <c r="E1676" t="s">
        <v>582</v>
      </c>
    </row>
    <row r="1677" spans="1:5" x14ac:dyDescent="0.25">
      <c r="A1677" t="s">
        <v>31322</v>
      </c>
      <c r="B1677" t="s">
        <v>20</v>
      </c>
      <c r="C1677" t="s">
        <v>21</v>
      </c>
      <c r="D1677" t="s">
        <v>69</v>
      </c>
      <c r="E1677" t="s">
        <v>1055</v>
      </c>
    </row>
    <row r="1678" spans="1:5" x14ac:dyDescent="0.25">
      <c r="A1678" t="s">
        <v>31323</v>
      </c>
      <c r="B1678" t="s">
        <v>20</v>
      </c>
      <c r="C1678" t="s">
        <v>21</v>
      </c>
      <c r="D1678" t="s">
        <v>33</v>
      </c>
      <c r="E1678" t="s">
        <v>581</v>
      </c>
    </row>
    <row r="1679" spans="1:5" x14ac:dyDescent="0.25">
      <c r="A1679" t="s">
        <v>31324</v>
      </c>
      <c r="B1679" t="s">
        <v>20</v>
      </c>
      <c r="C1679" t="s">
        <v>21</v>
      </c>
      <c r="D1679" t="s">
        <v>33</v>
      </c>
      <c r="E1679" t="s">
        <v>582</v>
      </c>
    </row>
    <row r="1680" spans="1:5" x14ac:dyDescent="0.25">
      <c r="A1680" t="s">
        <v>31325</v>
      </c>
      <c r="B1680" t="s">
        <v>20</v>
      </c>
      <c r="C1680" t="s">
        <v>21</v>
      </c>
      <c r="D1680" t="s">
        <v>33</v>
      </c>
      <c r="E1680" t="s">
        <v>537</v>
      </c>
    </row>
    <row r="1681" spans="1:5" x14ac:dyDescent="0.25">
      <c r="A1681" t="s">
        <v>31326</v>
      </c>
      <c r="B1681" t="s">
        <v>20</v>
      </c>
      <c r="C1681" t="s">
        <v>21</v>
      </c>
      <c r="D1681" t="s">
        <v>33</v>
      </c>
      <c r="E1681" t="s">
        <v>582</v>
      </c>
    </row>
    <row r="1682" spans="1:5" x14ac:dyDescent="0.25">
      <c r="A1682" t="s">
        <v>31327</v>
      </c>
      <c r="B1682" t="s">
        <v>20</v>
      </c>
      <c r="C1682" t="s">
        <v>21</v>
      </c>
      <c r="D1682" t="s">
        <v>33</v>
      </c>
      <c r="E1682" t="s">
        <v>581</v>
      </c>
    </row>
    <row r="1683" spans="1:5" x14ac:dyDescent="0.25">
      <c r="A1683" t="s">
        <v>31328</v>
      </c>
      <c r="B1683" t="s">
        <v>20</v>
      </c>
      <c r="C1683" t="s">
        <v>21</v>
      </c>
      <c r="D1683" t="s">
        <v>33</v>
      </c>
      <c r="E1683" t="s">
        <v>582</v>
      </c>
    </row>
    <row r="1684" spans="1:5" x14ac:dyDescent="0.25">
      <c r="A1684" t="s">
        <v>31329</v>
      </c>
      <c r="B1684" t="s">
        <v>20</v>
      </c>
      <c r="C1684" t="s">
        <v>21</v>
      </c>
      <c r="D1684" t="s">
        <v>33</v>
      </c>
      <c r="E1684" t="s">
        <v>537</v>
      </c>
    </row>
    <row r="1685" spans="1:5" x14ac:dyDescent="0.25">
      <c r="A1685" t="s">
        <v>31330</v>
      </c>
      <c r="B1685" t="s">
        <v>20</v>
      </c>
      <c r="C1685" t="s">
        <v>21</v>
      </c>
      <c r="D1685" t="s">
        <v>33</v>
      </c>
      <c r="E1685" t="s">
        <v>582</v>
      </c>
    </row>
    <row r="1686" spans="1:5" x14ac:dyDescent="0.25">
      <c r="A1686" t="s">
        <v>31331</v>
      </c>
      <c r="B1686" t="s">
        <v>20</v>
      </c>
      <c r="C1686" t="s">
        <v>21</v>
      </c>
      <c r="D1686" t="s">
        <v>33</v>
      </c>
      <c r="E1686" t="s">
        <v>537</v>
      </c>
    </row>
    <row r="1687" spans="1:5" x14ac:dyDescent="0.25">
      <c r="A1687" t="s">
        <v>31332</v>
      </c>
      <c r="B1687" t="s">
        <v>20</v>
      </c>
      <c r="C1687" t="s">
        <v>21</v>
      </c>
      <c r="D1687" t="s">
        <v>33</v>
      </c>
      <c r="E1687" t="s">
        <v>582</v>
      </c>
    </row>
    <row r="1688" spans="1:5" x14ac:dyDescent="0.25">
      <c r="A1688" t="s">
        <v>31333</v>
      </c>
      <c r="B1688" t="s">
        <v>20</v>
      </c>
      <c r="C1688" t="s">
        <v>21</v>
      </c>
      <c r="D1688" t="s">
        <v>33</v>
      </c>
      <c r="E1688" t="s">
        <v>582</v>
      </c>
    </row>
    <row r="1689" spans="1:5" x14ac:dyDescent="0.25">
      <c r="A1689" t="s">
        <v>31334</v>
      </c>
      <c r="B1689" t="s">
        <v>20</v>
      </c>
      <c r="C1689" t="s">
        <v>21</v>
      </c>
      <c r="D1689" t="s">
        <v>33</v>
      </c>
      <c r="E1689" t="s">
        <v>582</v>
      </c>
    </row>
    <row r="1690" spans="1:5" x14ac:dyDescent="0.25">
      <c r="A1690" t="s">
        <v>31335</v>
      </c>
      <c r="B1690" t="s">
        <v>20</v>
      </c>
      <c r="C1690" t="s">
        <v>21</v>
      </c>
      <c r="D1690" t="s">
        <v>33</v>
      </c>
      <c r="E1690" t="s">
        <v>582</v>
      </c>
    </row>
    <row r="1691" spans="1:5" x14ac:dyDescent="0.25">
      <c r="A1691" t="s">
        <v>31336</v>
      </c>
      <c r="B1691" t="s">
        <v>20</v>
      </c>
      <c r="C1691" t="s">
        <v>21</v>
      </c>
      <c r="D1691" t="s">
        <v>33</v>
      </c>
      <c r="E1691" t="s">
        <v>582</v>
      </c>
    </row>
    <row r="1692" spans="1:5" x14ac:dyDescent="0.25">
      <c r="A1692" t="s">
        <v>31337</v>
      </c>
      <c r="B1692" t="s">
        <v>20</v>
      </c>
      <c r="C1692" t="s">
        <v>21</v>
      </c>
      <c r="D1692" t="s">
        <v>33</v>
      </c>
      <c r="E1692" t="s">
        <v>582</v>
      </c>
    </row>
    <row r="1693" spans="1:5" x14ac:dyDescent="0.25">
      <c r="A1693" t="s">
        <v>31338</v>
      </c>
      <c r="B1693" t="s">
        <v>20</v>
      </c>
      <c r="C1693" t="s">
        <v>21</v>
      </c>
      <c r="D1693" t="s">
        <v>33</v>
      </c>
      <c r="E1693" t="s">
        <v>537</v>
      </c>
    </row>
    <row r="1694" spans="1:5" x14ac:dyDescent="0.25">
      <c r="A1694" t="s">
        <v>31339</v>
      </c>
      <c r="B1694" t="s">
        <v>20</v>
      </c>
      <c r="C1694" t="s">
        <v>21</v>
      </c>
      <c r="D1694" t="s">
        <v>33</v>
      </c>
      <c r="E1694" t="s">
        <v>537</v>
      </c>
    </row>
    <row r="1695" spans="1:5" x14ac:dyDescent="0.25">
      <c r="A1695" t="s">
        <v>31340</v>
      </c>
      <c r="B1695" t="s">
        <v>20</v>
      </c>
      <c r="C1695" t="s">
        <v>21</v>
      </c>
      <c r="D1695" t="s">
        <v>33</v>
      </c>
      <c r="E1695" t="s">
        <v>582</v>
      </c>
    </row>
    <row r="1696" spans="1:5" x14ac:dyDescent="0.25">
      <c r="A1696" t="s">
        <v>31341</v>
      </c>
      <c r="B1696" t="s">
        <v>20</v>
      </c>
      <c r="C1696" t="s">
        <v>21</v>
      </c>
      <c r="D1696" t="s">
        <v>33</v>
      </c>
      <c r="E1696" t="s">
        <v>581</v>
      </c>
    </row>
    <row r="1697" spans="1:5" x14ac:dyDescent="0.25">
      <c r="A1697" t="s">
        <v>31342</v>
      </c>
      <c r="B1697" t="s">
        <v>20</v>
      </c>
      <c r="C1697" t="s">
        <v>21</v>
      </c>
      <c r="D1697" t="s">
        <v>33</v>
      </c>
      <c r="E1697" t="s">
        <v>581</v>
      </c>
    </row>
    <row r="1698" spans="1:5" x14ac:dyDescent="0.25">
      <c r="A1698" t="s">
        <v>31343</v>
      </c>
      <c r="B1698" t="s">
        <v>20</v>
      </c>
      <c r="C1698" t="s">
        <v>21</v>
      </c>
      <c r="D1698" t="s">
        <v>33</v>
      </c>
      <c r="E1698" t="s">
        <v>582</v>
      </c>
    </row>
    <row r="1699" spans="1:5" x14ac:dyDescent="0.25">
      <c r="A1699" t="s">
        <v>31344</v>
      </c>
      <c r="B1699" t="s">
        <v>20</v>
      </c>
      <c r="C1699" t="s">
        <v>21</v>
      </c>
      <c r="D1699" t="s">
        <v>33</v>
      </c>
      <c r="E1699" t="s">
        <v>582</v>
      </c>
    </row>
    <row r="1700" spans="1:5" x14ac:dyDescent="0.25">
      <c r="A1700" t="s">
        <v>31345</v>
      </c>
      <c r="B1700" t="s">
        <v>20</v>
      </c>
      <c r="C1700" t="s">
        <v>21</v>
      </c>
      <c r="D1700" t="s">
        <v>33</v>
      </c>
      <c r="E1700" t="s">
        <v>537</v>
      </c>
    </row>
    <row r="1701" spans="1:5" x14ac:dyDescent="0.25">
      <c r="A1701" t="s">
        <v>31346</v>
      </c>
      <c r="B1701" t="s">
        <v>20</v>
      </c>
      <c r="C1701" t="s">
        <v>21</v>
      </c>
      <c r="D1701" t="s">
        <v>33</v>
      </c>
      <c r="E1701" t="s">
        <v>537</v>
      </c>
    </row>
    <row r="1702" spans="1:5" x14ac:dyDescent="0.25">
      <c r="A1702" t="s">
        <v>31347</v>
      </c>
      <c r="B1702" t="s">
        <v>20</v>
      </c>
      <c r="C1702" t="s">
        <v>21</v>
      </c>
      <c r="D1702" t="s">
        <v>33</v>
      </c>
      <c r="E1702" t="s">
        <v>537</v>
      </c>
    </row>
    <row r="1703" spans="1:5" x14ac:dyDescent="0.25">
      <c r="A1703" t="s">
        <v>31348</v>
      </c>
      <c r="B1703" t="s">
        <v>20</v>
      </c>
      <c r="C1703" t="s">
        <v>21</v>
      </c>
      <c r="D1703" t="s">
        <v>33</v>
      </c>
      <c r="E1703" t="s">
        <v>582</v>
      </c>
    </row>
    <row r="1704" spans="1:5" x14ac:dyDescent="0.25">
      <c r="A1704" t="s">
        <v>31349</v>
      </c>
      <c r="B1704" t="s">
        <v>20</v>
      </c>
      <c r="C1704" t="s">
        <v>21</v>
      </c>
      <c r="D1704" t="s">
        <v>33</v>
      </c>
      <c r="E1704" t="s">
        <v>537</v>
      </c>
    </row>
    <row r="1705" spans="1:5" x14ac:dyDescent="0.25">
      <c r="A1705" t="s">
        <v>31350</v>
      </c>
      <c r="B1705" t="s">
        <v>20</v>
      </c>
      <c r="C1705" t="s">
        <v>21</v>
      </c>
      <c r="D1705" t="s">
        <v>33</v>
      </c>
      <c r="E1705" t="s">
        <v>582</v>
      </c>
    </row>
    <row r="1706" spans="1:5" x14ac:dyDescent="0.25">
      <c r="A1706" t="s">
        <v>31351</v>
      </c>
      <c r="B1706" t="s">
        <v>20</v>
      </c>
      <c r="C1706" t="s">
        <v>21</v>
      </c>
      <c r="D1706" t="s">
        <v>33</v>
      </c>
      <c r="E1706" t="s">
        <v>537</v>
      </c>
    </row>
    <row r="1707" spans="1:5" x14ac:dyDescent="0.25">
      <c r="A1707" t="s">
        <v>31352</v>
      </c>
      <c r="B1707" t="s">
        <v>20</v>
      </c>
      <c r="C1707" t="s">
        <v>21</v>
      </c>
      <c r="D1707" t="s">
        <v>33</v>
      </c>
      <c r="E1707" t="s">
        <v>537</v>
      </c>
    </row>
    <row r="1708" spans="1:5" x14ac:dyDescent="0.25">
      <c r="A1708" t="s">
        <v>31353</v>
      </c>
      <c r="B1708" t="s">
        <v>20</v>
      </c>
      <c r="C1708" t="s">
        <v>21</v>
      </c>
      <c r="D1708" t="s">
        <v>33</v>
      </c>
      <c r="E1708" t="s">
        <v>537</v>
      </c>
    </row>
    <row r="1709" spans="1:5" x14ac:dyDescent="0.25">
      <c r="A1709" t="s">
        <v>43982</v>
      </c>
      <c r="B1709" t="s">
        <v>20</v>
      </c>
      <c r="C1709" t="s">
        <v>21</v>
      </c>
      <c r="D1709" t="s">
        <v>33</v>
      </c>
      <c r="E1709" t="s">
        <v>581</v>
      </c>
    </row>
    <row r="1710" spans="1:5" x14ac:dyDescent="0.25">
      <c r="A1710" t="s">
        <v>31354</v>
      </c>
      <c r="B1710" t="s">
        <v>20</v>
      </c>
      <c r="C1710" t="s">
        <v>21</v>
      </c>
      <c r="D1710" t="s">
        <v>33</v>
      </c>
      <c r="E1710" t="s">
        <v>537</v>
      </c>
    </row>
    <row r="1711" spans="1:5" x14ac:dyDescent="0.25">
      <c r="A1711" t="s">
        <v>31355</v>
      </c>
      <c r="B1711" t="s">
        <v>20</v>
      </c>
      <c r="C1711" t="s">
        <v>21</v>
      </c>
      <c r="D1711" t="s">
        <v>33</v>
      </c>
      <c r="E1711" t="s">
        <v>582</v>
      </c>
    </row>
    <row r="1712" spans="1:5" x14ac:dyDescent="0.25">
      <c r="A1712" t="s">
        <v>31356</v>
      </c>
      <c r="B1712" t="s">
        <v>20</v>
      </c>
      <c r="C1712" t="s">
        <v>21</v>
      </c>
      <c r="D1712" t="s">
        <v>33</v>
      </c>
      <c r="E1712" t="s">
        <v>581</v>
      </c>
    </row>
    <row r="1713" spans="1:5" x14ac:dyDescent="0.25">
      <c r="A1713" t="s">
        <v>31357</v>
      </c>
      <c r="B1713" t="s">
        <v>20</v>
      </c>
      <c r="C1713" t="s">
        <v>21</v>
      </c>
      <c r="D1713" t="s">
        <v>33</v>
      </c>
      <c r="E1713" t="s">
        <v>537</v>
      </c>
    </row>
    <row r="1714" spans="1:5" x14ac:dyDescent="0.25">
      <c r="A1714" t="s">
        <v>31358</v>
      </c>
      <c r="B1714" t="s">
        <v>20</v>
      </c>
      <c r="C1714" t="s">
        <v>21</v>
      </c>
      <c r="D1714" t="s">
        <v>33</v>
      </c>
      <c r="E1714" t="s">
        <v>582</v>
      </c>
    </row>
    <row r="1715" spans="1:5" x14ac:dyDescent="0.25">
      <c r="A1715" t="s">
        <v>31359</v>
      </c>
      <c r="B1715" t="s">
        <v>20</v>
      </c>
      <c r="C1715" t="s">
        <v>21</v>
      </c>
      <c r="D1715" t="s">
        <v>33</v>
      </c>
      <c r="E1715" t="s">
        <v>582</v>
      </c>
    </row>
    <row r="1716" spans="1:5" x14ac:dyDescent="0.25">
      <c r="A1716" t="s">
        <v>31360</v>
      </c>
      <c r="B1716" t="s">
        <v>20</v>
      </c>
      <c r="C1716" t="s">
        <v>21</v>
      </c>
      <c r="D1716" t="s">
        <v>33</v>
      </c>
      <c r="E1716" t="s">
        <v>582</v>
      </c>
    </row>
    <row r="1717" spans="1:5" x14ac:dyDescent="0.25">
      <c r="A1717" t="s">
        <v>31361</v>
      </c>
      <c r="B1717" t="s">
        <v>20</v>
      </c>
      <c r="C1717" t="s">
        <v>21</v>
      </c>
      <c r="D1717" t="s">
        <v>33</v>
      </c>
      <c r="E1717" t="s">
        <v>581</v>
      </c>
    </row>
    <row r="1718" spans="1:5" x14ac:dyDescent="0.25">
      <c r="A1718" t="s">
        <v>31362</v>
      </c>
      <c r="B1718" t="s">
        <v>20</v>
      </c>
      <c r="C1718" t="s">
        <v>21</v>
      </c>
      <c r="D1718" t="s">
        <v>33</v>
      </c>
      <c r="E1718" t="s">
        <v>581</v>
      </c>
    </row>
    <row r="1719" spans="1:5" x14ac:dyDescent="0.25">
      <c r="A1719" t="s">
        <v>31363</v>
      </c>
      <c r="B1719" t="s">
        <v>20</v>
      </c>
      <c r="C1719" t="s">
        <v>21</v>
      </c>
      <c r="D1719" t="s">
        <v>33</v>
      </c>
      <c r="E1719" t="s">
        <v>581</v>
      </c>
    </row>
    <row r="1720" spans="1:5" x14ac:dyDescent="0.25">
      <c r="A1720" t="s">
        <v>31364</v>
      </c>
      <c r="B1720" t="s">
        <v>20</v>
      </c>
      <c r="C1720" t="s">
        <v>21</v>
      </c>
      <c r="D1720" t="s">
        <v>33</v>
      </c>
      <c r="E1720" t="s">
        <v>537</v>
      </c>
    </row>
    <row r="1721" spans="1:5" x14ac:dyDescent="0.25">
      <c r="A1721" t="s">
        <v>31365</v>
      </c>
      <c r="B1721" t="s">
        <v>20</v>
      </c>
      <c r="C1721" t="s">
        <v>21</v>
      </c>
      <c r="D1721" t="s">
        <v>33</v>
      </c>
      <c r="E1721" t="s">
        <v>537</v>
      </c>
    </row>
    <row r="1722" spans="1:5" x14ac:dyDescent="0.25">
      <c r="A1722" t="s">
        <v>31366</v>
      </c>
      <c r="B1722" t="s">
        <v>20</v>
      </c>
      <c r="C1722" t="s">
        <v>21</v>
      </c>
      <c r="D1722" t="s">
        <v>33</v>
      </c>
      <c r="E1722" t="s">
        <v>506</v>
      </c>
    </row>
    <row r="1723" spans="1:5" x14ac:dyDescent="0.25">
      <c r="A1723" t="s">
        <v>31367</v>
      </c>
      <c r="B1723" t="s">
        <v>20</v>
      </c>
      <c r="C1723" t="s">
        <v>21</v>
      </c>
      <c r="D1723" t="s">
        <v>33</v>
      </c>
      <c r="E1723" t="s">
        <v>537</v>
      </c>
    </row>
    <row r="1724" spans="1:5" x14ac:dyDescent="0.25">
      <c r="A1724" t="s">
        <v>31368</v>
      </c>
      <c r="B1724" t="s">
        <v>20</v>
      </c>
      <c r="C1724" t="s">
        <v>21</v>
      </c>
      <c r="D1724" t="s">
        <v>33</v>
      </c>
      <c r="E1724" t="s">
        <v>581</v>
      </c>
    </row>
    <row r="1725" spans="1:5" x14ac:dyDescent="0.25">
      <c r="A1725" t="s">
        <v>31369</v>
      </c>
      <c r="B1725" t="s">
        <v>20</v>
      </c>
      <c r="C1725" t="s">
        <v>21</v>
      </c>
      <c r="D1725" t="s">
        <v>33</v>
      </c>
      <c r="E1725" t="s">
        <v>581</v>
      </c>
    </row>
    <row r="1726" spans="1:5" x14ac:dyDescent="0.25">
      <c r="A1726" t="s">
        <v>31370</v>
      </c>
      <c r="B1726" t="s">
        <v>20</v>
      </c>
      <c r="C1726" t="s">
        <v>21</v>
      </c>
      <c r="D1726" t="s">
        <v>33</v>
      </c>
      <c r="E1726" t="s">
        <v>582</v>
      </c>
    </row>
    <row r="1727" spans="1:5" x14ac:dyDescent="0.25">
      <c r="A1727" t="s">
        <v>31371</v>
      </c>
      <c r="B1727" t="s">
        <v>20</v>
      </c>
      <c r="C1727" t="s">
        <v>21</v>
      </c>
      <c r="D1727" t="s">
        <v>33</v>
      </c>
      <c r="E1727" t="s">
        <v>581</v>
      </c>
    </row>
    <row r="1728" spans="1:5" x14ac:dyDescent="0.25">
      <c r="A1728" t="s">
        <v>31372</v>
      </c>
      <c r="B1728" t="s">
        <v>20</v>
      </c>
      <c r="C1728" t="s">
        <v>21</v>
      </c>
      <c r="D1728" t="s">
        <v>65</v>
      </c>
      <c r="E1728" t="s">
        <v>537</v>
      </c>
    </row>
    <row r="1729" spans="1:5" x14ac:dyDescent="0.25">
      <c r="A1729" t="s">
        <v>31373</v>
      </c>
      <c r="B1729" t="s">
        <v>20</v>
      </c>
      <c r="C1729" t="s">
        <v>21</v>
      </c>
      <c r="D1729" t="s">
        <v>33</v>
      </c>
      <c r="E1729" t="s">
        <v>537</v>
      </c>
    </row>
    <row r="1730" spans="1:5" x14ac:dyDescent="0.25">
      <c r="A1730" t="s">
        <v>31374</v>
      </c>
      <c r="B1730" t="s">
        <v>20</v>
      </c>
      <c r="C1730" t="s">
        <v>21</v>
      </c>
      <c r="D1730" t="s">
        <v>33</v>
      </c>
      <c r="E1730" t="s">
        <v>581</v>
      </c>
    </row>
    <row r="1731" spans="1:5" x14ac:dyDescent="0.25">
      <c r="A1731" t="s">
        <v>31375</v>
      </c>
      <c r="B1731" t="s">
        <v>20</v>
      </c>
      <c r="C1731" t="s">
        <v>21</v>
      </c>
      <c r="D1731" t="s">
        <v>33</v>
      </c>
      <c r="E1731" t="s">
        <v>581</v>
      </c>
    </row>
    <row r="1732" spans="1:5" x14ac:dyDescent="0.25">
      <c r="A1732" t="s">
        <v>31376</v>
      </c>
      <c r="B1732" t="s">
        <v>20</v>
      </c>
      <c r="C1732" t="s">
        <v>21</v>
      </c>
      <c r="D1732" t="s">
        <v>33</v>
      </c>
      <c r="E1732" t="s">
        <v>537</v>
      </c>
    </row>
    <row r="1733" spans="1:5" x14ac:dyDescent="0.25">
      <c r="A1733" t="s">
        <v>43983</v>
      </c>
      <c r="B1733" t="s">
        <v>20</v>
      </c>
      <c r="C1733" t="s">
        <v>21</v>
      </c>
      <c r="D1733" t="s">
        <v>65</v>
      </c>
      <c r="E1733" t="s">
        <v>537</v>
      </c>
    </row>
    <row r="1734" spans="1:5" x14ac:dyDescent="0.25">
      <c r="A1734" t="s">
        <v>43984</v>
      </c>
      <c r="B1734" t="s">
        <v>20</v>
      </c>
      <c r="C1734" t="s">
        <v>21</v>
      </c>
      <c r="D1734" t="s">
        <v>65</v>
      </c>
      <c r="E1734" t="s">
        <v>537</v>
      </c>
    </row>
    <row r="1735" spans="1:5" x14ac:dyDescent="0.25">
      <c r="A1735" t="s">
        <v>31377</v>
      </c>
      <c r="B1735" t="s">
        <v>20</v>
      </c>
      <c r="C1735" t="s">
        <v>21</v>
      </c>
      <c r="D1735" t="s">
        <v>33</v>
      </c>
      <c r="E1735" t="s">
        <v>582</v>
      </c>
    </row>
    <row r="1736" spans="1:5" x14ac:dyDescent="0.25">
      <c r="A1736" t="s">
        <v>31378</v>
      </c>
      <c r="B1736" t="s">
        <v>20</v>
      </c>
      <c r="C1736" t="s">
        <v>21</v>
      </c>
      <c r="D1736" t="s">
        <v>65</v>
      </c>
      <c r="E1736" t="s">
        <v>537</v>
      </c>
    </row>
    <row r="1737" spans="1:5" x14ac:dyDescent="0.25">
      <c r="A1737" t="s">
        <v>31379</v>
      </c>
      <c r="B1737" t="s">
        <v>20</v>
      </c>
      <c r="C1737" t="s">
        <v>21</v>
      </c>
      <c r="D1737" t="s">
        <v>33</v>
      </c>
      <c r="E1737" t="s">
        <v>537</v>
      </c>
    </row>
    <row r="1738" spans="1:5" x14ac:dyDescent="0.25">
      <c r="A1738" t="s">
        <v>31380</v>
      </c>
      <c r="B1738" t="s">
        <v>20</v>
      </c>
      <c r="C1738" t="s">
        <v>21</v>
      </c>
      <c r="D1738" t="s">
        <v>33</v>
      </c>
      <c r="E1738" t="s">
        <v>582</v>
      </c>
    </row>
    <row r="1739" spans="1:5" x14ac:dyDescent="0.25">
      <c r="A1739" t="s">
        <v>31381</v>
      </c>
      <c r="B1739" t="s">
        <v>20</v>
      </c>
      <c r="C1739" t="s">
        <v>21</v>
      </c>
      <c r="D1739" t="s">
        <v>33</v>
      </c>
      <c r="E1739" t="s">
        <v>537</v>
      </c>
    </row>
    <row r="1740" spans="1:5" x14ac:dyDescent="0.25">
      <c r="A1740" t="s">
        <v>31382</v>
      </c>
      <c r="B1740" t="s">
        <v>20</v>
      </c>
      <c r="C1740" t="s">
        <v>21</v>
      </c>
      <c r="D1740" t="s">
        <v>33</v>
      </c>
      <c r="E1740" t="s">
        <v>581</v>
      </c>
    </row>
    <row r="1741" spans="1:5" x14ac:dyDescent="0.25">
      <c r="A1741" t="s">
        <v>31383</v>
      </c>
      <c r="B1741" t="s">
        <v>20</v>
      </c>
      <c r="C1741" t="s">
        <v>21</v>
      </c>
      <c r="D1741" t="s">
        <v>33</v>
      </c>
      <c r="E1741" t="s">
        <v>581</v>
      </c>
    </row>
    <row r="1742" spans="1:5" x14ac:dyDescent="0.25">
      <c r="A1742" t="s">
        <v>31384</v>
      </c>
      <c r="B1742" t="s">
        <v>20</v>
      </c>
      <c r="C1742" t="s">
        <v>21</v>
      </c>
      <c r="D1742" t="s">
        <v>33</v>
      </c>
      <c r="E1742" t="s">
        <v>581</v>
      </c>
    </row>
    <row r="1743" spans="1:5" x14ac:dyDescent="0.25">
      <c r="A1743" t="s">
        <v>31385</v>
      </c>
      <c r="B1743" t="s">
        <v>20</v>
      </c>
      <c r="C1743" t="s">
        <v>21</v>
      </c>
      <c r="D1743" t="s">
        <v>33</v>
      </c>
      <c r="E1743" t="s">
        <v>537</v>
      </c>
    </row>
    <row r="1744" spans="1:5" x14ac:dyDescent="0.25">
      <c r="A1744" t="s">
        <v>31386</v>
      </c>
      <c r="B1744" t="s">
        <v>20</v>
      </c>
      <c r="C1744" t="s">
        <v>21</v>
      </c>
      <c r="D1744" t="s">
        <v>33</v>
      </c>
      <c r="E1744" t="s">
        <v>581</v>
      </c>
    </row>
    <row r="1745" spans="1:5" x14ac:dyDescent="0.25">
      <c r="A1745" t="s">
        <v>31387</v>
      </c>
      <c r="B1745" t="s">
        <v>20</v>
      </c>
      <c r="C1745" t="s">
        <v>21</v>
      </c>
      <c r="D1745" t="s">
        <v>33</v>
      </c>
      <c r="E1745" t="s">
        <v>582</v>
      </c>
    </row>
    <row r="1746" spans="1:5" x14ac:dyDescent="0.25">
      <c r="A1746" t="s">
        <v>31388</v>
      </c>
      <c r="B1746" t="s">
        <v>20</v>
      </c>
      <c r="C1746" t="s">
        <v>21</v>
      </c>
      <c r="D1746" t="s">
        <v>33</v>
      </c>
      <c r="E1746" t="s">
        <v>582</v>
      </c>
    </row>
    <row r="1747" spans="1:5" x14ac:dyDescent="0.25">
      <c r="A1747" t="s">
        <v>31389</v>
      </c>
      <c r="B1747" t="s">
        <v>20</v>
      </c>
      <c r="C1747" t="s">
        <v>21</v>
      </c>
      <c r="D1747" t="s">
        <v>33</v>
      </c>
      <c r="E1747" t="s">
        <v>537</v>
      </c>
    </row>
    <row r="1748" spans="1:5" x14ac:dyDescent="0.25">
      <c r="A1748" t="s">
        <v>31390</v>
      </c>
      <c r="B1748" t="s">
        <v>20</v>
      </c>
      <c r="C1748" t="s">
        <v>21</v>
      </c>
      <c r="D1748" t="s">
        <v>33</v>
      </c>
      <c r="E1748" t="s">
        <v>537</v>
      </c>
    </row>
    <row r="1749" spans="1:5" x14ac:dyDescent="0.25">
      <c r="A1749" t="s">
        <v>31391</v>
      </c>
      <c r="B1749" t="s">
        <v>20</v>
      </c>
      <c r="C1749" t="s">
        <v>21</v>
      </c>
      <c r="D1749" t="s">
        <v>33</v>
      </c>
      <c r="E1749" t="s">
        <v>1003</v>
      </c>
    </row>
    <row r="1750" spans="1:5" x14ac:dyDescent="0.25">
      <c r="A1750" t="s">
        <v>31392</v>
      </c>
      <c r="B1750" t="s">
        <v>20</v>
      </c>
      <c r="C1750" t="s">
        <v>21</v>
      </c>
      <c r="D1750" t="s">
        <v>33</v>
      </c>
      <c r="E1750" t="s">
        <v>582</v>
      </c>
    </row>
    <row r="1751" spans="1:5" x14ac:dyDescent="0.25">
      <c r="A1751" t="s">
        <v>31393</v>
      </c>
      <c r="B1751" t="s">
        <v>20</v>
      </c>
      <c r="C1751" t="s">
        <v>21</v>
      </c>
      <c r="D1751" t="s">
        <v>33</v>
      </c>
      <c r="E1751" t="s">
        <v>582</v>
      </c>
    </row>
    <row r="1752" spans="1:5" x14ac:dyDescent="0.25">
      <c r="A1752" t="s">
        <v>31394</v>
      </c>
      <c r="B1752" t="s">
        <v>20</v>
      </c>
      <c r="C1752" t="s">
        <v>21</v>
      </c>
      <c r="D1752" t="s">
        <v>33</v>
      </c>
      <c r="E1752" t="s">
        <v>537</v>
      </c>
    </row>
    <row r="1753" spans="1:5" x14ac:dyDescent="0.25">
      <c r="A1753" t="s">
        <v>31395</v>
      </c>
      <c r="B1753" t="s">
        <v>20</v>
      </c>
      <c r="C1753" t="s">
        <v>21</v>
      </c>
      <c r="D1753" t="s">
        <v>33</v>
      </c>
      <c r="E1753" t="s">
        <v>582</v>
      </c>
    </row>
    <row r="1754" spans="1:5" x14ac:dyDescent="0.25">
      <c r="A1754" t="s">
        <v>31396</v>
      </c>
      <c r="B1754" t="s">
        <v>20</v>
      </c>
      <c r="C1754" t="s">
        <v>21</v>
      </c>
      <c r="D1754" t="s">
        <v>69</v>
      </c>
      <c r="E1754" t="s">
        <v>570</v>
      </c>
    </row>
    <row r="1755" spans="1:5" x14ac:dyDescent="0.25">
      <c r="A1755" t="s">
        <v>31397</v>
      </c>
      <c r="B1755" t="s">
        <v>20</v>
      </c>
      <c r="C1755" t="s">
        <v>21</v>
      </c>
      <c r="D1755" t="s">
        <v>33</v>
      </c>
      <c r="E1755" t="s">
        <v>582</v>
      </c>
    </row>
    <row r="1756" spans="1:5" x14ac:dyDescent="0.25">
      <c r="A1756" t="s">
        <v>31398</v>
      </c>
      <c r="B1756" t="s">
        <v>20</v>
      </c>
      <c r="C1756" t="s">
        <v>21</v>
      </c>
      <c r="D1756" t="s">
        <v>33</v>
      </c>
      <c r="E1756" t="s">
        <v>537</v>
      </c>
    </row>
    <row r="1757" spans="1:5" x14ac:dyDescent="0.25">
      <c r="A1757" t="s">
        <v>31399</v>
      </c>
      <c r="B1757" t="s">
        <v>20</v>
      </c>
      <c r="C1757" t="s">
        <v>21</v>
      </c>
      <c r="D1757" t="s">
        <v>33</v>
      </c>
      <c r="E1757" t="s">
        <v>581</v>
      </c>
    </row>
    <row r="1758" spans="1:5" x14ac:dyDescent="0.25">
      <c r="A1758" t="s">
        <v>31400</v>
      </c>
      <c r="B1758" t="s">
        <v>20</v>
      </c>
      <c r="C1758" t="s">
        <v>21</v>
      </c>
      <c r="D1758" t="s">
        <v>33</v>
      </c>
      <c r="E1758" t="s">
        <v>581</v>
      </c>
    </row>
    <row r="1759" spans="1:5" x14ac:dyDescent="0.25">
      <c r="A1759" t="s">
        <v>31401</v>
      </c>
      <c r="B1759" t="s">
        <v>20</v>
      </c>
      <c r="C1759" t="s">
        <v>21</v>
      </c>
      <c r="D1759" t="s">
        <v>33</v>
      </c>
      <c r="E1759" t="s">
        <v>537</v>
      </c>
    </row>
    <row r="1760" spans="1:5" x14ac:dyDescent="0.25">
      <c r="A1760" t="s">
        <v>31402</v>
      </c>
      <c r="B1760" t="s">
        <v>20</v>
      </c>
      <c r="C1760" t="s">
        <v>21</v>
      </c>
      <c r="D1760" t="s">
        <v>33</v>
      </c>
      <c r="E1760" t="s">
        <v>537</v>
      </c>
    </row>
    <row r="1761" spans="1:5" x14ac:dyDescent="0.25">
      <c r="A1761" t="s">
        <v>31403</v>
      </c>
      <c r="B1761" t="s">
        <v>20</v>
      </c>
      <c r="C1761" t="s">
        <v>21</v>
      </c>
      <c r="D1761" t="s">
        <v>33</v>
      </c>
      <c r="E1761" t="s">
        <v>537</v>
      </c>
    </row>
    <row r="1762" spans="1:5" x14ac:dyDescent="0.25">
      <c r="A1762" t="s">
        <v>31404</v>
      </c>
      <c r="B1762" t="s">
        <v>20</v>
      </c>
      <c r="C1762" t="s">
        <v>21</v>
      </c>
      <c r="D1762" t="s">
        <v>33</v>
      </c>
      <c r="E1762" t="s">
        <v>582</v>
      </c>
    </row>
    <row r="1763" spans="1:5" x14ac:dyDescent="0.25">
      <c r="A1763" t="s">
        <v>31405</v>
      </c>
      <c r="B1763" t="s">
        <v>20</v>
      </c>
      <c r="C1763" t="s">
        <v>21</v>
      </c>
      <c r="D1763" t="s">
        <v>33</v>
      </c>
      <c r="E1763" t="s">
        <v>537</v>
      </c>
    </row>
    <row r="1764" spans="1:5" x14ac:dyDescent="0.25">
      <c r="A1764" t="s">
        <v>31406</v>
      </c>
      <c r="B1764" t="s">
        <v>20</v>
      </c>
      <c r="C1764" t="s">
        <v>21</v>
      </c>
      <c r="D1764" t="s">
        <v>33</v>
      </c>
      <c r="E1764" t="s">
        <v>582</v>
      </c>
    </row>
    <row r="1765" spans="1:5" x14ac:dyDescent="0.25">
      <c r="A1765" t="s">
        <v>31407</v>
      </c>
      <c r="B1765" t="s">
        <v>20</v>
      </c>
      <c r="C1765" t="s">
        <v>21</v>
      </c>
      <c r="D1765" t="s">
        <v>33</v>
      </c>
      <c r="E1765" t="s">
        <v>582</v>
      </c>
    </row>
    <row r="1766" spans="1:5" x14ac:dyDescent="0.25">
      <c r="A1766" t="s">
        <v>31408</v>
      </c>
      <c r="B1766" t="s">
        <v>20</v>
      </c>
      <c r="C1766" t="s">
        <v>21</v>
      </c>
      <c r="D1766" t="s">
        <v>33</v>
      </c>
      <c r="E1766" t="s">
        <v>581</v>
      </c>
    </row>
    <row r="1767" spans="1:5" x14ac:dyDescent="0.25">
      <c r="A1767" t="s">
        <v>31409</v>
      </c>
      <c r="B1767" t="s">
        <v>20</v>
      </c>
      <c r="C1767" t="s">
        <v>21</v>
      </c>
      <c r="D1767" t="s">
        <v>33</v>
      </c>
      <c r="E1767" t="s">
        <v>537</v>
      </c>
    </row>
    <row r="1768" spans="1:5" x14ac:dyDescent="0.25">
      <c r="A1768" t="s">
        <v>31410</v>
      </c>
      <c r="B1768" t="s">
        <v>20</v>
      </c>
      <c r="C1768" t="s">
        <v>21</v>
      </c>
      <c r="D1768" t="s">
        <v>65</v>
      </c>
      <c r="E1768" t="s">
        <v>537</v>
      </c>
    </row>
    <row r="1769" spans="1:5" x14ac:dyDescent="0.25">
      <c r="A1769" t="s">
        <v>31411</v>
      </c>
      <c r="B1769" t="s">
        <v>20</v>
      </c>
      <c r="C1769" t="s">
        <v>21</v>
      </c>
      <c r="D1769" t="s">
        <v>33</v>
      </c>
      <c r="E1769" t="s">
        <v>581</v>
      </c>
    </row>
    <row r="1770" spans="1:5" x14ac:dyDescent="0.25">
      <c r="A1770" t="s">
        <v>31412</v>
      </c>
      <c r="B1770" t="s">
        <v>20</v>
      </c>
      <c r="C1770" t="s">
        <v>21</v>
      </c>
      <c r="D1770" t="s">
        <v>33</v>
      </c>
      <c r="E1770" t="s">
        <v>582</v>
      </c>
    </row>
    <row r="1771" spans="1:5" x14ac:dyDescent="0.25">
      <c r="A1771" t="s">
        <v>31413</v>
      </c>
      <c r="B1771" t="s">
        <v>20</v>
      </c>
      <c r="C1771" t="s">
        <v>21</v>
      </c>
      <c r="D1771" t="s">
        <v>33</v>
      </c>
      <c r="E1771" t="s">
        <v>581</v>
      </c>
    </row>
    <row r="1772" spans="1:5" x14ac:dyDescent="0.25">
      <c r="A1772" t="s">
        <v>31414</v>
      </c>
      <c r="B1772" t="s">
        <v>20</v>
      </c>
      <c r="C1772" t="s">
        <v>21</v>
      </c>
      <c r="D1772" t="s">
        <v>33</v>
      </c>
      <c r="E1772" t="s">
        <v>582</v>
      </c>
    </row>
    <row r="1773" spans="1:5" x14ac:dyDescent="0.25">
      <c r="A1773" t="s">
        <v>31415</v>
      </c>
      <c r="B1773" t="s">
        <v>20</v>
      </c>
      <c r="C1773" t="s">
        <v>21</v>
      </c>
      <c r="D1773" t="s">
        <v>33</v>
      </c>
      <c r="E1773" t="s">
        <v>582</v>
      </c>
    </row>
    <row r="1774" spans="1:5" x14ac:dyDescent="0.25">
      <c r="A1774" t="s">
        <v>31416</v>
      </c>
      <c r="B1774" t="s">
        <v>20</v>
      </c>
      <c r="C1774" t="s">
        <v>21</v>
      </c>
      <c r="D1774" t="s">
        <v>33</v>
      </c>
      <c r="E1774" t="s">
        <v>537</v>
      </c>
    </row>
    <row r="1775" spans="1:5" x14ac:dyDescent="0.25">
      <c r="A1775" t="s">
        <v>31417</v>
      </c>
      <c r="B1775" t="s">
        <v>20</v>
      </c>
      <c r="C1775" t="s">
        <v>21</v>
      </c>
      <c r="D1775" t="s">
        <v>33</v>
      </c>
      <c r="E1775" t="s">
        <v>582</v>
      </c>
    </row>
    <row r="1776" spans="1:5" x14ac:dyDescent="0.25">
      <c r="A1776" t="s">
        <v>31418</v>
      </c>
      <c r="B1776" t="s">
        <v>20</v>
      </c>
      <c r="C1776" t="s">
        <v>21</v>
      </c>
      <c r="D1776" t="s">
        <v>33</v>
      </c>
      <c r="E1776" t="s">
        <v>582</v>
      </c>
    </row>
    <row r="1777" spans="1:5" x14ac:dyDescent="0.25">
      <c r="A1777" t="s">
        <v>43985</v>
      </c>
      <c r="B1777" t="s">
        <v>20</v>
      </c>
      <c r="C1777" t="s">
        <v>21</v>
      </c>
      <c r="D1777" t="s">
        <v>33</v>
      </c>
      <c r="E1777" t="s">
        <v>537</v>
      </c>
    </row>
    <row r="1778" spans="1:5" x14ac:dyDescent="0.25">
      <c r="A1778" t="s">
        <v>31419</v>
      </c>
      <c r="B1778" t="s">
        <v>20</v>
      </c>
      <c r="C1778" t="s">
        <v>21</v>
      </c>
      <c r="D1778" t="s">
        <v>33</v>
      </c>
      <c r="E1778" t="s">
        <v>582</v>
      </c>
    </row>
    <row r="1779" spans="1:5" x14ac:dyDescent="0.25">
      <c r="A1779" t="s">
        <v>31420</v>
      </c>
      <c r="B1779" t="s">
        <v>20</v>
      </c>
      <c r="C1779" t="s">
        <v>21</v>
      </c>
      <c r="D1779" t="s">
        <v>33</v>
      </c>
      <c r="E1779" t="s">
        <v>777</v>
      </c>
    </row>
    <row r="1780" spans="1:5" x14ac:dyDescent="0.25">
      <c r="A1780" t="s">
        <v>31421</v>
      </c>
      <c r="B1780" t="s">
        <v>20</v>
      </c>
      <c r="C1780" t="s">
        <v>21</v>
      </c>
      <c r="D1780" t="s">
        <v>33</v>
      </c>
      <c r="E1780" t="s">
        <v>537</v>
      </c>
    </row>
    <row r="1781" spans="1:5" x14ac:dyDescent="0.25">
      <c r="A1781" t="s">
        <v>31422</v>
      </c>
      <c r="B1781" t="s">
        <v>20</v>
      </c>
      <c r="C1781" t="s">
        <v>21</v>
      </c>
      <c r="D1781" t="s">
        <v>33</v>
      </c>
      <c r="E1781" t="s">
        <v>582</v>
      </c>
    </row>
    <row r="1782" spans="1:5" x14ac:dyDescent="0.25">
      <c r="A1782" t="s">
        <v>31423</v>
      </c>
      <c r="B1782" t="s">
        <v>20</v>
      </c>
      <c r="C1782" t="s">
        <v>21</v>
      </c>
      <c r="D1782" t="s">
        <v>33</v>
      </c>
      <c r="E1782" t="s">
        <v>582</v>
      </c>
    </row>
    <row r="1783" spans="1:5" x14ac:dyDescent="0.25">
      <c r="A1783" t="s">
        <v>31424</v>
      </c>
      <c r="B1783" t="s">
        <v>20</v>
      </c>
      <c r="C1783" t="s">
        <v>21</v>
      </c>
      <c r="D1783" t="s">
        <v>33</v>
      </c>
      <c r="E1783" t="s">
        <v>582</v>
      </c>
    </row>
    <row r="1784" spans="1:5" x14ac:dyDescent="0.25">
      <c r="A1784" t="s">
        <v>31425</v>
      </c>
      <c r="B1784" t="s">
        <v>20</v>
      </c>
      <c r="C1784" t="s">
        <v>21</v>
      </c>
      <c r="D1784" t="s">
        <v>33</v>
      </c>
      <c r="E1784" t="s">
        <v>1003</v>
      </c>
    </row>
    <row r="1785" spans="1:5" x14ac:dyDescent="0.25">
      <c r="A1785" t="s">
        <v>31426</v>
      </c>
      <c r="B1785" t="s">
        <v>20</v>
      </c>
      <c r="C1785" t="s">
        <v>21</v>
      </c>
      <c r="D1785" t="s">
        <v>33</v>
      </c>
      <c r="E1785" t="s">
        <v>581</v>
      </c>
    </row>
    <row r="1786" spans="1:5" x14ac:dyDescent="0.25">
      <c r="A1786" t="s">
        <v>31427</v>
      </c>
      <c r="B1786" t="s">
        <v>20</v>
      </c>
      <c r="C1786" t="s">
        <v>21</v>
      </c>
      <c r="D1786" t="s">
        <v>33</v>
      </c>
      <c r="E1786" t="s">
        <v>581</v>
      </c>
    </row>
    <row r="1787" spans="1:5" x14ac:dyDescent="0.25">
      <c r="A1787" t="s">
        <v>31428</v>
      </c>
      <c r="B1787" t="s">
        <v>20</v>
      </c>
      <c r="C1787" t="s">
        <v>21</v>
      </c>
      <c r="D1787" t="s">
        <v>33</v>
      </c>
      <c r="E1787" t="s">
        <v>582</v>
      </c>
    </row>
    <row r="1788" spans="1:5" x14ac:dyDescent="0.25">
      <c r="A1788" t="s">
        <v>31429</v>
      </c>
      <c r="B1788" t="s">
        <v>20</v>
      </c>
      <c r="C1788" t="s">
        <v>21</v>
      </c>
      <c r="D1788" t="s">
        <v>33</v>
      </c>
      <c r="E1788" t="s">
        <v>537</v>
      </c>
    </row>
    <row r="1789" spans="1:5" x14ac:dyDescent="0.25">
      <c r="A1789" t="s">
        <v>31430</v>
      </c>
      <c r="B1789" t="s">
        <v>20</v>
      </c>
      <c r="C1789" t="s">
        <v>21</v>
      </c>
      <c r="D1789" t="s">
        <v>33</v>
      </c>
      <c r="E1789" t="s">
        <v>582</v>
      </c>
    </row>
    <row r="1790" spans="1:5" x14ac:dyDescent="0.25">
      <c r="A1790" t="s">
        <v>31431</v>
      </c>
      <c r="B1790" t="s">
        <v>20</v>
      </c>
      <c r="C1790" t="s">
        <v>21</v>
      </c>
      <c r="D1790" t="s">
        <v>33</v>
      </c>
      <c r="E1790" t="s">
        <v>581</v>
      </c>
    </row>
    <row r="1791" spans="1:5" x14ac:dyDescent="0.25">
      <c r="A1791" t="s">
        <v>31432</v>
      </c>
      <c r="B1791" t="s">
        <v>20</v>
      </c>
      <c r="C1791" t="s">
        <v>21</v>
      </c>
      <c r="D1791" t="s">
        <v>33</v>
      </c>
      <c r="E1791" t="s">
        <v>537</v>
      </c>
    </row>
    <row r="1792" spans="1:5" x14ac:dyDescent="0.25">
      <c r="A1792" t="s">
        <v>31433</v>
      </c>
      <c r="B1792" t="s">
        <v>20</v>
      </c>
      <c r="C1792" t="s">
        <v>21</v>
      </c>
      <c r="D1792" t="s">
        <v>65</v>
      </c>
      <c r="E1792" t="s">
        <v>537</v>
      </c>
    </row>
    <row r="1793" spans="1:5" x14ac:dyDescent="0.25">
      <c r="A1793" t="s">
        <v>31434</v>
      </c>
      <c r="B1793" t="s">
        <v>20</v>
      </c>
      <c r="C1793" t="s">
        <v>21</v>
      </c>
      <c r="D1793" t="s">
        <v>33</v>
      </c>
      <c r="E1793" t="s">
        <v>582</v>
      </c>
    </row>
    <row r="1794" spans="1:5" x14ac:dyDescent="0.25">
      <c r="A1794" t="s">
        <v>31435</v>
      </c>
      <c r="B1794" t="s">
        <v>20</v>
      </c>
      <c r="C1794" t="s">
        <v>21</v>
      </c>
      <c r="D1794" t="s">
        <v>33</v>
      </c>
      <c r="E1794" t="s">
        <v>537</v>
      </c>
    </row>
    <row r="1795" spans="1:5" x14ac:dyDescent="0.25">
      <c r="A1795" t="s">
        <v>31436</v>
      </c>
      <c r="B1795" t="s">
        <v>20</v>
      </c>
      <c r="C1795" t="s">
        <v>21</v>
      </c>
      <c r="D1795" t="s">
        <v>33</v>
      </c>
      <c r="E1795" t="s">
        <v>582</v>
      </c>
    </row>
    <row r="1796" spans="1:5" x14ac:dyDescent="0.25">
      <c r="A1796" t="s">
        <v>31437</v>
      </c>
      <c r="B1796" t="s">
        <v>20</v>
      </c>
      <c r="C1796" t="s">
        <v>21</v>
      </c>
      <c r="D1796" t="s">
        <v>33</v>
      </c>
      <c r="E1796" t="s">
        <v>582</v>
      </c>
    </row>
    <row r="1797" spans="1:5" x14ac:dyDescent="0.25">
      <c r="A1797" t="s">
        <v>31438</v>
      </c>
      <c r="B1797" t="s">
        <v>20</v>
      </c>
      <c r="C1797" t="s">
        <v>21</v>
      </c>
      <c r="D1797" t="s">
        <v>33</v>
      </c>
      <c r="E1797" t="s">
        <v>537</v>
      </c>
    </row>
    <row r="1798" spans="1:5" x14ac:dyDescent="0.25">
      <c r="A1798" t="s">
        <v>31439</v>
      </c>
      <c r="B1798" t="s">
        <v>20</v>
      </c>
      <c r="C1798" t="s">
        <v>21</v>
      </c>
      <c r="D1798" t="s">
        <v>33</v>
      </c>
      <c r="E1798" t="s">
        <v>582</v>
      </c>
    </row>
    <row r="1799" spans="1:5" x14ac:dyDescent="0.25">
      <c r="A1799" t="s">
        <v>31440</v>
      </c>
      <c r="B1799" t="s">
        <v>20</v>
      </c>
      <c r="C1799" t="s">
        <v>21</v>
      </c>
      <c r="D1799" t="s">
        <v>33</v>
      </c>
      <c r="E1799" t="s">
        <v>537</v>
      </c>
    </row>
    <row r="1800" spans="1:5" x14ac:dyDescent="0.25">
      <c r="A1800" t="s">
        <v>31441</v>
      </c>
      <c r="B1800" t="s">
        <v>20</v>
      </c>
      <c r="C1800" t="s">
        <v>21</v>
      </c>
      <c r="D1800" t="s">
        <v>33</v>
      </c>
      <c r="E1800" t="s">
        <v>537</v>
      </c>
    </row>
    <row r="1801" spans="1:5" x14ac:dyDescent="0.25">
      <c r="A1801" t="s">
        <v>31442</v>
      </c>
      <c r="B1801" t="s">
        <v>20</v>
      </c>
      <c r="C1801" t="s">
        <v>21</v>
      </c>
      <c r="D1801" t="s">
        <v>33</v>
      </c>
      <c r="E1801" t="s">
        <v>582</v>
      </c>
    </row>
    <row r="1802" spans="1:5" x14ac:dyDescent="0.25">
      <c r="A1802" t="s">
        <v>31443</v>
      </c>
      <c r="B1802" t="s">
        <v>20</v>
      </c>
      <c r="C1802" t="s">
        <v>21</v>
      </c>
      <c r="D1802" t="s">
        <v>33</v>
      </c>
      <c r="E1802" t="s">
        <v>537</v>
      </c>
    </row>
    <row r="1803" spans="1:5" x14ac:dyDescent="0.25">
      <c r="A1803" t="s">
        <v>31444</v>
      </c>
      <c r="B1803" t="s">
        <v>20</v>
      </c>
      <c r="C1803" t="s">
        <v>21</v>
      </c>
      <c r="D1803" t="s">
        <v>33</v>
      </c>
      <c r="E1803" t="s">
        <v>537</v>
      </c>
    </row>
    <row r="1804" spans="1:5" x14ac:dyDescent="0.25">
      <c r="A1804" t="s">
        <v>31445</v>
      </c>
      <c r="B1804" t="s">
        <v>20</v>
      </c>
      <c r="C1804" t="s">
        <v>21</v>
      </c>
      <c r="D1804" t="s">
        <v>33</v>
      </c>
      <c r="E1804" t="s">
        <v>537</v>
      </c>
    </row>
    <row r="1805" spans="1:5" x14ac:dyDescent="0.25">
      <c r="A1805" t="s">
        <v>31446</v>
      </c>
      <c r="B1805" t="s">
        <v>20</v>
      </c>
      <c r="C1805" t="s">
        <v>21</v>
      </c>
      <c r="D1805" t="s">
        <v>33</v>
      </c>
      <c r="E1805" t="s">
        <v>537</v>
      </c>
    </row>
    <row r="1806" spans="1:5" x14ac:dyDescent="0.25">
      <c r="A1806" t="s">
        <v>31447</v>
      </c>
      <c r="B1806" t="s">
        <v>20</v>
      </c>
      <c r="C1806" t="s">
        <v>21</v>
      </c>
      <c r="D1806" t="s">
        <v>33</v>
      </c>
      <c r="E1806" t="s">
        <v>581</v>
      </c>
    </row>
    <row r="1807" spans="1:5" x14ac:dyDescent="0.25">
      <c r="A1807" t="s">
        <v>31448</v>
      </c>
      <c r="B1807" t="s">
        <v>20</v>
      </c>
      <c r="C1807" t="s">
        <v>21</v>
      </c>
      <c r="D1807" t="s">
        <v>65</v>
      </c>
      <c r="E1807" t="s">
        <v>29666</v>
      </c>
    </row>
    <row r="1808" spans="1:5" x14ac:dyDescent="0.25">
      <c r="A1808" t="s">
        <v>31449</v>
      </c>
      <c r="B1808" t="s">
        <v>20</v>
      </c>
      <c r="C1808" t="s">
        <v>21</v>
      </c>
      <c r="D1808" t="s">
        <v>33</v>
      </c>
      <c r="E1808" t="s">
        <v>582</v>
      </c>
    </row>
    <row r="1809" spans="1:5" x14ac:dyDescent="0.25">
      <c r="A1809" t="s">
        <v>31450</v>
      </c>
      <c r="B1809" t="s">
        <v>20</v>
      </c>
      <c r="C1809" t="s">
        <v>21</v>
      </c>
      <c r="D1809" t="s">
        <v>33</v>
      </c>
      <c r="E1809" t="s">
        <v>582</v>
      </c>
    </row>
    <row r="1810" spans="1:5" x14ac:dyDescent="0.25">
      <c r="A1810" t="s">
        <v>31451</v>
      </c>
      <c r="B1810" t="s">
        <v>20</v>
      </c>
      <c r="C1810" t="s">
        <v>21</v>
      </c>
      <c r="D1810" t="s">
        <v>33</v>
      </c>
      <c r="E1810" t="s">
        <v>582</v>
      </c>
    </row>
    <row r="1811" spans="1:5" x14ac:dyDescent="0.25">
      <c r="A1811" t="s">
        <v>31452</v>
      </c>
      <c r="B1811" t="s">
        <v>20</v>
      </c>
      <c r="C1811" t="s">
        <v>21</v>
      </c>
      <c r="D1811" t="s">
        <v>33</v>
      </c>
      <c r="E1811" t="s">
        <v>582</v>
      </c>
    </row>
    <row r="1812" spans="1:5" x14ac:dyDescent="0.25">
      <c r="A1812" t="s">
        <v>31453</v>
      </c>
      <c r="B1812" t="s">
        <v>20</v>
      </c>
      <c r="C1812" t="s">
        <v>21</v>
      </c>
      <c r="D1812" t="s">
        <v>33</v>
      </c>
      <c r="E1812" t="s">
        <v>582</v>
      </c>
    </row>
    <row r="1813" spans="1:5" x14ac:dyDescent="0.25">
      <c r="A1813" t="s">
        <v>31454</v>
      </c>
      <c r="B1813" t="s">
        <v>20</v>
      </c>
      <c r="C1813" t="s">
        <v>21</v>
      </c>
      <c r="D1813" t="s">
        <v>33</v>
      </c>
      <c r="E1813" t="s">
        <v>582</v>
      </c>
    </row>
    <row r="1814" spans="1:5" x14ac:dyDescent="0.25">
      <c r="A1814" t="s">
        <v>31455</v>
      </c>
      <c r="B1814" t="s">
        <v>20</v>
      </c>
      <c r="C1814" t="s">
        <v>21</v>
      </c>
      <c r="D1814" t="s">
        <v>33</v>
      </c>
      <c r="E1814" t="s">
        <v>537</v>
      </c>
    </row>
    <row r="1815" spans="1:5" x14ac:dyDescent="0.25">
      <c r="A1815" t="s">
        <v>31456</v>
      </c>
      <c r="B1815" t="s">
        <v>20</v>
      </c>
      <c r="C1815" t="s">
        <v>21</v>
      </c>
      <c r="D1815" t="s">
        <v>33</v>
      </c>
      <c r="E1815" t="s">
        <v>581</v>
      </c>
    </row>
    <row r="1816" spans="1:5" x14ac:dyDescent="0.25">
      <c r="A1816" t="s">
        <v>31457</v>
      </c>
      <c r="B1816" t="s">
        <v>20</v>
      </c>
      <c r="C1816" t="s">
        <v>21</v>
      </c>
      <c r="D1816" t="s">
        <v>33</v>
      </c>
      <c r="E1816" t="s">
        <v>581</v>
      </c>
    </row>
    <row r="1817" spans="1:5" x14ac:dyDescent="0.25">
      <c r="A1817" t="s">
        <v>43986</v>
      </c>
      <c r="B1817" t="s">
        <v>20</v>
      </c>
      <c r="C1817" t="s">
        <v>21</v>
      </c>
      <c r="D1817" t="s">
        <v>33</v>
      </c>
      <c r="E1817" t="s">
        <v>537</v>
      </c>
    </row>
    <row r="1818" spans="1:5" x14ac:dyDescent="0.25">
      <c r="A1818" t="s">
        <v>31458</v>
      </c>
      <c r="B1818" t="s">
        <v>20</v>
      </c>
      <c r="C1818" t="s">
        <v>21</v>
      </c>
      <c r="D1818" t="s">
        <v>33</v>
      </c>
      <c r="E1818" t="s">
        <v>582</v>
      </c>
    </row>
    <row r="1819" spans="1:5" x14ac:dyDescent="0.25">
      <c r="A1819" t="s">
        <v>31459</v>
      </c>
      <c r="B1819" t="s">
        <v>20</v>
      </c>
      <c r="C1819" t="s">
        <v>21</v>
      </c>
      <c r="D1819" t="s">
        <v>33</v>
      </c>
      <c r="E1819" t="s">
        <v>582</v>
      </c>
    </row>
    <row r="1820" spans="1:5" x14ac:dyDescent="0.25">
      <c r="A1820" t="s">
        <v>31460</v>
      </c>
      <c r="B1820" t="s">
        <v>20</v>
      </c>
      <c r="C1820" t="s">
        <v>21</v>
      </c>
      <c r="D1820" t="s">
        <v>33</v>
      </c>
      <c r="E1820" t="s">
        <v>582</v>
      </c>
    </row>
    <row r="1821" spans="1:5" x14ac:dyDescent="0.25">
      <c r="A1821" t="s">
        <v>31461</v>
      </c>
      <c r="B1821" t="s">
        <v>20</v>
      </c>
      <c r="C1821" t="s">
        <v>21</v>
      </c>
      <c r="D1821" t="s">
        <v>33</v>
      </c>
      <c r="E1821" t="s">
        <v>581</v>
      </c>
    </row>
    <row r="1822" spans="1:5" x14ac:dyDescent="0.25">
      <c r="A1822" t="s">
        <v>31462</v>
      </c>
      <c r="B1822" t="s">
        <v>20</v>
      </c>
      <c r="C1822" t="s">
        <v>21</v>
      </c>
      <c r="D1822" t="s">
        <v>33</v>
      </c>
      <c r="E1822" t="s">
        <v>537</v>
      </c>
    </row>
    <row r="1823" spans="1:5" x14ac:dyDescent="0.25">
      <c r="A1823" t="s">
        <v>31463</v>
      </c>
      <c r="B1823" t="s">
        <v>20</v>
      </c>
      <c r="C1823" t="s">
        <v>21</v>
      </c>
      <c r="D1823" t="s">
        <v>33</v>
      </c>
      <c r="E1823" t="s">
        <v>582</v>
      </c>
    </row>
    <row r="1824" spans="1:5" x14ac:dyDescent="0.25">
      <c r="A1824" t="s">
        <v>31464</v>
      </c>
      <c r="B1824" t="s">
        <v>20</v>
      </c>
      <c r="C1824" t="s">
        <v>21</v>
      </c>
      <c r="D1824" t="s">
        <v>33</v>
      </c>
      <c r="E1824" t="s">
        <v>582</v>
      </c>
    </row>
    <row r="1825" spans="1:5" x14ac:dyDescent="0.25">
      <c r="A1825" t="s">
        <v>31465</v>
      </c>
      <c r="B1825" t="s">
        <v>20</v>
      </c>
      <c r="C1825" t="s">
        <v>21</v>
      </c>
      <c r="D1825" t="s">
        <v>33</v>
      </c>
      <c r="E1825" t="s">
        <v>582</v>
      </c>
    </row>
    <row r="1826" spans="1:5" x14ac:dyDescent="0.25">
      <c r="A1826" t="s">
        <v>31466</v>
      </c>
      <c r="B1826" t="s">
        <v>20</v>
      </c>
      <c r="C1826" t="s">
        <v>21</v>
      </c>
      <c r="D1826" t="s">
        <v>33</v>
      </c>
      <c r="E1826" t="s">
        <v>582</v>
      </c>
    </row>
    <row r="1827" spans="1:5" x14ac:dyDescent="0.25">
      <c r="A1827" t="s">
        <v>31467</v>
      </c>
      <c r="B1827" t="s">
        <v>20</v>
      </c>
      <c r="C1827" t="s">
        <v>21</v>
      </c>
      <c r="D1827" t="s">
        <v>33</v>
      </c>
      <c r="E1827" t="s">
        <v>582</v>
      </c>
    </row>
    <row r="1828" spans="1:5" x14ac:dyDescent="0.25">
      <c r="A1828" t="s">
        <v>31468</v>
      </c>
      <c r="B1828" t="s">
        <v>20</v>
      </c>
      <c r="C1828" t="s">
        <v>21</v>
      </c>
      <c r="D1828" t="s">
        <v>33</v>
      </c>
      <c r="E1828" t="s">
        <v>582</v>
      </c>
    </row>
    <row r="1829" spans="1:5" x14ac:dyDescent="0.25">
      <c r="A1829" t="s">
        <v>31469</v>
      </c>
      <c r="B1829" t="s">
        <v>20</v>
      </c>
      <c r="C1829" t="s">
        <v>21</v>
      </c>
      <c r="D1829" t="s">
        <v>33</v>
      </c>
      <c r="E1829" t="s">
        <v>582</v>
      </c>
    </row>
    <row r="1830" spans="1:5" x14ac:dyDescent="0.25">
      <c r="A1830" t="s">
        <v>31470</v>
      </c>
      <c r="B1830" t="s">
        <v>20</v>
      </c>
      <c r="C1830" t="s">
        <v>21</v>
      </c>
      <c r="D1830" t="s">
        <v>33</v>
      </c>
      <c r="E1830" t="s">
        <v>582</v>
      </c>
    </row>
    <row r="1831" spans="1:5" x14ac:dyDescent="0.25">
      <c r="A1831" t="s">
        <v>31471</v>
      </c>
      <c r="B1831" t="s">
        <v>20</v>
      </c>
      <c r="C1831" t="s">
        <v>21</v>
      </c>
      <c r="D1831" t="s">
        <v>33</v>
      </c>
      <c r="E1831" t="s">
        <v>582</v>
      </c>
    </row>
    <row r="1832" spans="1:5" x14ac:dyDescent="0.25">
      <c r="A1832" t="s">
        <v>31472</v>
      </c>
      <c r="B1832" t="s">
        <v>20</v>
      </c>
      <c r="C1832" t="s">
        <v>21</v>
      </c>
      <c r="D1832" t="s">
        <v>33</v>
      </c>
      <c r="E1832" t="s">
        <v>581</v>
      </c>
    </row>
    <row r="1833" spans="1:5" x14ac:dyDescent="0.25">
      <c r="A1833" t="s">
        <v>31473</v>
      </c>
      <c r="B1833" t="s">
        <v>20</v>
      </c>
      <c r="C1833" t="s">
        <v>21</v>
      </c>
      <c r="D1833" t="s">
        <v>33</v>
      </c>
      <c r="E1833" t="s">
        <v>582</v>
      </c>
    </row>
    <row r="1834" spans="1:5" x14ac:dyDescent="0.25">
      <c r="A1834" t="s">
        <v>31474</v>
      </c>
      <c r="B1834" t="s">
        <v>20</v>
      </c>
      <c r="C1834" t="s">
        <v>21</v>
      </c>
      <c r="D1834" t="s">
        <v>33</v>
      </c>
      <c r="E1834" t="s">
        <v>582</v>
      </c>
    </row>
    <row r="1835" spans="1:5" x14ac:dyDescent="0.25">
      <c r="A1835" t="s">
        <v>31475</v>
      </c>
      <c r="B1835" t="s">
        <v>20</v>
      </c>
      <c r="C1835" t="s">
        <v>21</v>
      </c>
      <c r="D1835" t="s">
        <v>33</v>
      </c>
      <c r="E1835" t="s">
        <v>537</v>
      </c>
    </row>
    <row r="1836" spans="1:5" x14ac:dyDescent="0.25">
      <c r="A1836" t="s">
        <v>31476</v>
      </c>
      <c r="B1836" t="s">
        <v>20</v>
      </c>
      <c r="C1836" t="s">
        <v>21</v>
      </c>
      <c r="D1836" t="s">
        <v>33</v>
      </c>
      <c r="E1836" t="s">
        <v>582</v>
      </c>
    </row>
    <row r="1837" spans="1:5" x14ac:dyDescent="0.25">
      <c r="A1837" t="s">
        <v>31477</v>
      </c>
      <c r="B1837" t="s">
        <v>20</v>
      </c>
      <c r="C1837" t="s">
        <v>21</v>
      </c>
      <c r="D1837" t="s">
        <v>33</v>
      </c>
      <c r="E1837" t="s">
        <v>537</v>
      </c>
    </row>
    <row r="1838" spans="1:5" x14ac:dyDescent="0.25">
      <c r="A1838" t="s">
        <v>31478</v>
      </c>
      <c r="B1838" t="s">
        <v>20</v>
      </c>
      <c r="C1838" t="s">
        <v>21</v>
      </c>
      <c r="D1838" t="s">
        <v>33</v>
      </c>
      <c r="E1838" t="s">
        <v>582</v>
      </c>
    </row>
    <row r="1839" spans="1:5" x14ac:dyDescent="0.25">
      <c r="A1839" t="s">
        <v>31479</v>
      </c>
      <c r="B1839" t="s">
        <v>20</v>
      </c>
      <c r="C1839" t="s">
        <v>21</v>
      </c>
      <c r="D1839" t="s">
        <v>33</v>
      </c>
      <c r="E1839" t="s">
        <v>582</v>
      </c>
    </row>
    <row r="1840" spans="1:5" x14ac:dyDescent="0.25">
      <c r="A1840" t="s">
        <v>31480</v>
      </c>
      <c r="B1840" t="s">
        <v>20</v>
      </c>
      <c r="C1840" t="s">
        <v>21</v>
      </c>
      <c r="D1840" t="s">
        <v>33</v>
      </c>
      <c r="E1840" t="s">
        <v>537</v>
      </c>
    </row>
    <row r="1841" spans="1:5" x14ac:dyDescent="0.25">
      <c r="A1841" t="s">
        <v>31481</v>
      </c>
      <c r="B1841" t="s">
        <v>20</v>
      </c>
      <c r="C1841" t="s">
        <v>21</v>
      </c>
      <c r="D1841" t="s">
        <v>33</v>
      </c>
      <c r="E1841" t="s">
        <v>506</v>
      </c>
    </row>
    <row r="1842" spans="1:5" x14ac:dyDescent="0.25">
      <c r="A1842" t="s">
        <v>31482</v>
      </c>
      <c r="B1842" t="s">
        <v>20</v>
      </c>
      <c r="C1842" t="s">
        <v>21</v>
      </c>
      <c r="D1842" t="s">
        <v>33</v>
      </c>
      <c r="E1842" t="s">
        <v>582</v>
      </c>
    </row>
    <row r="1843" spans="1:5" x14ac:dyDescent="0.25">
      <c r="A1843" t="s">
        <v>31483</v>
      </c>
      <c r="B1843" t="s">
        <v>20</v>
      </c>
      <c r="C1843" t="s">
        <v>21</v>
      </c>
      <c r="D1843" t="s">
        <v>33</v>
      </c>
      <c r="E1843" t="s">
        <v>537</v>
      </c>
    </row>
    <row r="1844" spans="1:5" x14ac:dyDescent="0.25">
      <c r="A1844" t="s">
        <v>31484</v>
      </c>
      <c r="B1844" t="s">
        <v>20</v>
      </c>
      <c r="C1844" t="s">
        <v>21</v>
      </c>
      <c r="D1844" t="s">
        <v>69</v>
      </c>
      <c r="E1844" t="s">
        <v>582</v>
      </c>
    </row>
    <row r="1845" spans="1:5" x14ac:dyDescent="0.25">
      <c r="A1845" t="s">
        <v>31485</v>
      </c>
      <c r="B1845" t="s">
        <v>20</v>
      </c>
      <c r="C1845" t="s">
        <v>21</v>
      </c>
      <c r="D1845" t="s">
        <v>33</v>
      </c>
      <c r="E1845" t="s">
        <v>582</v>
      </c>
    </row>
    <row r="1846" spans="1:5" x14ac:dyDescent="0.25">
      <c r="A1846" t="s">
        <v>31486</v>
      </c>
      <c r="B1846" t="s">
        <v>20</v>
      </c>
      <c r="C1846" t="s">
        <v>21</v>
      </c>
      <c r="D1846" t="s">
        <v>33</v>
      </c>
      <c r="E1846" t="s">
        <v>661</v>
      </c>
    </row>
    <row r="1847" spans="1:5" x14ac:dyDescent="0.25">
      <c r="A1847" t="s">
        <v>31487</v>
      </c>
      <c r="B1847" t="s">
        <v>20</v>
      </c>
      <c r="C1847" t="s">
        <v>21</v>
      </c>
      <c r="D1847" t="s">
        <v>33</v>
      </c>
      <c r="E1847" t="s">
        <v>537</v>
      </c>
    </row>
    <row r="1848" spans="1:5" x14ac:dyDescent="0.25">
      <c r="A1848" t="s">
        <v>31488</v>
      </c>
      <c r="B1848" t="s">
        <v>20</v>
      </c>
      <c r="C1848" t="s">
        <v>21</v>
      </c>
      <c r="D1848" t="s">
        <v>33</v>
      </c>
      <c r="E1848" t="s">
        <v>582</v>
      </c>
    </row>
    <row r="1849" spans="1:5" x14ac:dyDescent="0.25">
      <c r="A1849" t="s">
        <v>31489</v>
      </c>
      <c r="B1849" t="s">
        <v>20</v>
      </c>
      <c r="C1849" t="s">
        <v>21</v>
      </c>
      <c r="D1849" t="s">
        <v>33</v>
      </c>
      <c r="E1849" t="s">
        <v>582</v>
      </c>
    </row>
    <row r="1850" spans="1:5" x14ac:dyDescent="0.25">
      <c r="A1850" t="s">
        <v>31490</v>
      </c>
      <c r="B1850" t="s">
        <v>20</v>
      </c>
      <c r="C1850" t="s">
        <v>21</v>
      </c>
      <c r="D1850" t="s">
        <v>33</v>
      </c>
      <c r="E1850" t="s">
        <v>582</v>
      </c>
    </row>
    <row r="1851" spans="1:5" x14ac:dyDescent="0.25">
      <c r="A1851" t="s">
        <v>31491</v>
      </c>
      <c r="B1851" t="s">
        <v>20</v>
      </c>
      <c r="C1851" t="s">
        <v>21</v>
      </c>
      <c r="D1851" t="s">
        <v>33</v>
      </c>
      <c r="E1851" t="s">
        <v>537</v>
      </c>
    </row>
    <row r="1852" spans="1:5" x14ac:dyDescent="0.25">
      <c r="A1852" t="s">
        <v>31492</v>
      </c>
      <c r="B1852" t="s">
        <v>20</v>
      </c>
      <c r="C1852" t="s">
        <v>21</v>
      </c>
      <c r="D1852" t="s">
        <v>69</v>
      </c>
      <c r="E1852" t="s">
        <v>537</v>
      </c>
    </row>
    <row r="1853" spans="1:5" x14ac:dyDescent="0.25">
      <c r="A1853" t="s">
        <v>31493</v>
      </c>
      <c r="B1853" t="s">
        <v>20</v>
      </c>
      <c r="C1853" t="s">
        <v>21</v>
      </c>
      <c r="D1853" t="s">
        <v>33</v>
      </c>
      <c r="E1853" t="s">
        <v>537</v>
      </c>
    </row>
    <row r="1854" spans="1:5" x14ac:dyDescent="0.25">
      <c r="A1854" t="s">
        <v>31494</v>
      </c>
      <c r="B1854" t="s">
        <v>20</v>
      </c>
      <c r="C1854" t="s">
        <v>21</v>
      </c>
      <c r="D1854" t="s">
        <v>33</v>
      </c>
      <c r="E1854" t="s">
        <v>537</v>
      </c>
    </row>
    <row r="1855" spans="1:5" x14ac:dyDescent="0.25">
      <c r="A1855" t="s">
        <v>31495</v>
      </c>
      <c r="B1855" t="s">
        <v>20</v>
      </c>
      <c r="C1855" t="s">
        <v>21</v>
      </c>
      <c r="D1855" t="s">
        <v>69</v>
      </c>
      <c r="E1855" t="s">
        <v>537</v>
      </c>
    </row>
    <row r="1856" spans="1:5" x14ac:dyDescent="0.25">
      <c r="A1856" t="s">
        <v>31496</v>
      </c>
      <c r="B1856" t="s">
        <v>20</v>
      </c>
      <c r="C1856" t="s">
        <v>21</v>
      </c>
      <c r="D1856" t="s">
        <v>33</v>
      </c>
      <c r="E1856" t="s">
        <v>537</v>
      </c>
    </row>
    <row r="1857" spans="1:5" x14ac:dyDescent="0.25">
      <c r="A1857" t="s">
        <v>31497</v>
      </c>
      <c r="B1857" t="s">
        <v>20</v>
      </c>
      <c r="C1857" t="s">
        <v>21</v>
      </c>
      <c r="D1857" t="s">
        <v>33</v>
      </c>
      <c r="E1857" t="s">
        <v>537</v>
      </c>
    </row>
    <row r="1858" spans="1:5" x14ac:dyDescent="0.25">
      <c r="A1858" t="s">
        <v>31498</v>
      </c>
      <c r="B1858" t="s">
        <v>20</v>
      </c>
      <c r="C1858" t="s">
        <v>21</v>
      </c>
      <c r="D1858" t="s">
        <v>33</v>
      </c>
      <c r="E1858" t="s">
        <v>537</v>
      </c>
    </row>
    <row r="1859" spans="1:5" x14ac:dyDescent="0.25">
      <c r="A1859" t="s">
        <v>31499</v>
      </c>
      <c r="B1859" t="s">
        <v>20</v>
      </c>
      <c r="C1859" t="s">
        <v>21</v>
      </c>
      <c r="D1859" t="s">
        <v>33</v>
      </c>
      <c r="E1859" t="s">
        <v>537</v>
      </c>
    </row>
    <row r="1860" spans="1:5" x14ac:dyDescent="0.25">
      <c r="A1860" t="s">
        <v>31500</v>
      </c>
      <c r="B1860" t="s">
        <v>20</v>
      </c>
      <c r="C1860" t="s">
        <v>21</v>
      </c>
      <c r="D1860" t="s">
        <v>33</v>
      </c>
      <c r="E1860" t="s">
        <v>537</v>
      </c>
    </row>
    <row r="1861" spans="1:5" x14ac:dyDescent="0.25">
      <c r="A1861" t="s">
        <v>43987</v>
      </c>
      <c r="B1861" t="s">
        <v>20</v>
      </c>
      <c r="C1861" t="s">
        <v>21</v>
      </c>
      <c r="D1861" t="s">
        <v>33</v>
      </c>
      <c r="E1861" t="s">
        <v>537</v>
      </c>
    </row>
    <row r="1862" spans="1:5" x14ac:dyDescent="0.25">
      <c r="A1862" t="s">
        <v>31501</v>
      </c>
      <c r="B1862" t="s">
        <v>20</v>
      </c>
      <c r="C1862" t="s">
        <v>21</v>
      </c>
      <c r="D1862" t="s">
        <v>33</v>
      </c>
      <c r="E1862" t="s">
        <v>687</v>
      </c>
    </row>
    <row r="1863" spans="1:5" x14ac:dyDescent="0.25">
      <c r="A1863" t="s">
        <v>31502</v>
      </c>
      <c r="B1863" t="s">
        <v>20</v>
      </c>
      <c r="C1863" t="s">
        <v>21</v>
      </c>
      <c r="D1863" t="s">
        <v>33</v>
      </c>
      <c r="E1863" t="s">
        <v>537</v>
      </c>
    </row>
    <row r="1864" spans="1:5" x14ac:dyDescent="0.25">
      <c r="A1864" t="s">
        <v>31503</v>
      </c>
      <c r="B1864" t="s">
        <v>20</v>
      </c>
      <c r="C1864" t="s">
        <v>21</v>
      </c>
      <c r="D1864" t="s">
        <v>65</v>
      </c>
      <c r="E1864" t="s">
        <v>537</v>
      </c>
    </row>
    <row r="1865" spans="1:5" x14ac:dyDescent="0.25">
      <c r="A1865" t="s">
        <v>31504</v>
      </c>
      <c r="B1865" t="s">
        <v>20</v>
      </c>
      <c r="C1865" t="s">
        <v>21</v>
      </c>
      <c r="D1865" t="s">
        <v>33</v>
      </c>
      <c r="E1865" t="s">
        <v>537</v>
      </c>
    </row>
    <row r="1866" spans="1:5" x14ac:dyDescent="0.25">
      <c r="A1866" t="s">
        <v>31505</v>
      </c>
      <c r="B1866" t="s">
        <v>20</v>
      </c>
      <c r="C1866" t="s">
        <v>21</v>
      </c>
      <c r="D1866" t="s">
        <v>33</v>
      </c>
      <c r="E1866" t="s">
        <v>537</v>
      </c>
    </row>
    <row r="1867" spans="1:5" x14ac:dyDescent="0.25">
      <c r="A1867" t="s">
        <v>31506</v>
      </c>
      <c r="B1867" t="s">
        <v>20</v>
      </c>
      <c r="C1867" t="s">
        <v>21</v>
      </c>
      <c r="D1867" t="s">
        <v>33</v>
      </c>
      <c r="E1867" t="s">
        <v>537</v>
      </c>
    </row>
    <row r="1868" spans="1:5" x14ac:dyDescent="0.25">
      <c r="A1868" t="s">
        <v>31507</v>
      </c>
      <c r="B1868" t="s">
        <v>20</v>
      </c>
      <c r="C1868" t="s">
        <v>21</v>
      </c>
      <c r="D1868" t="s">
        <v>33</v>
      </c>
      <c r="E1868" t="s">
        <v>582</v>
      </c>
    </row>
    <row r="1869" spans="1:5" x14ac:dyDescent="0.25">
      <c r="A1869" t="s">
        <v>31508</v>
      </c>
      <c r="B1869" t="s">
        <v>20</v>
      </c>
      <c r="C1869" t="s">
        <v>21</v>
      </c>
      <c r="D1869" t="s">
        <v>33</v>
      </c>
      <c r="E1869" t="s">
        <v>537</v>
      </c>
    </row>
    <row r="1870" spans="1:5" x14ac:dyDescent="0.25">
      <c r="A1870" t="s">
        <v>31509</v>
      </c>
      <c r="B1870" t="s">
        <v>20</v>
      </c>
      <c r="C1870" t="s">
        <v>21</v>
      </c>
      <c r="D1870" t="s">
        <v>33</v>
      </c>
      <c r="E1870" t="s">
        <v>537</v>
      </c>
    </row>
    <row r="1871" spans="1:5" x14ac:dyDescent="0.25">
      <c r="A1871" t="s">
        <v>31510</v>
      </c>
      <c r="B1871" t="s">
        <v>20</v>
      </c>
      <c r="C1871" t="s">
        <v>21</v>
      </c>
      <c r="D1871" t="s">
        <v>33</v>
      </c>
      <c r="E1871" t="s">
        <v>582</v>
      </c>
    </row>
    <row r="1872" spans="1:5" x14ac:dyDescent="0.25">
      <c r="A1872" t="s">
        <v>31511</v>
      </c>
      <c r="B1872" t="s">
        <v>20</v>
      </c>
      <c r="C1872" t="s">
        <v>21</v>
      </c>
      <c r="D1872" t="s">
        <v>33</v>
      </c>
      <c r="E1872" t="s">
        <v>582</v>
      </c>
    </row>
    <row r="1873" spans="1:5" x14ac:dyDescent="0.25">
      <c r="A1873" t="s">
        <v>31512</v>
      </c>
      <c r="B1873" t="s">
        <v>20</v>
      </c>
      <c r="C1873" t="s">
        <v>21</v>
      </c>
      <c r="D1873" t="s">
        <v>33</v>
      </c>
      <c r="E1873" t="s">
        <v>581</v>
      </c>
    </row>
    <row r="1874" spans="1:5" x14ac:dyDescent="0.25">
      <c r="A1874" t="s">
        <v>31513</v>
      </c>
      <c r="B1874" t="s">
        <v>20</v>
      </c>
      <c r="C1874" t="s">
        <v>21</v>
      </c>
      <c r="D1874" t="s">
        <v>33</v>
      </c>
      <c r="E1874" t="s">
        <v>582</v>
      </c>
    </row>
    <row r="1875" spans="1:5" x14ac:dyDescent="0.25">
      <c r="A1875" t="s">
        <v>43988</v>
      </c>
      <c r="B1875" t="s">
        <v>14</v>
      </c>
      <c r="C1875" t="s">
        <v>14</v>
      </c>
      <c r="D1875" t="s">
        <v>34</v>
      </c>
      <c r="E1875" t="s">
        <v>520</v>
      </c>
    </row>
    <row r="1876" spans="1:5" x14ac:dyDescent="0.25">
      <c r="A1876" t="s">
        <v>31514</v>
      </c>
      <c r="B1876" t="s">
        <v>14</v>
      </c>
      <c r="C1876" t="s">
        <v>14</v>
      </c>
      <c r="D1876" t="s">
        <v>34</v>
      </c>
      <c r="E1876" t="s">
        <v>520</v>
      </c>
    </row>
    <row r="1877" spans="1:5" x14ac:dyDescent="0.25">
      <c r="A1877" t="s">
        <v>31515</v>
      </c>
      <c r="B1877" t="s">
        <v>14</v>
      </c>
      <c r="C1877" t="s">
        <v>14</v>
      </c>
      <c r="D1877" t="s">
        <v>34</v>
      </c>
      <c r="E1877" t="s">
        <v>520</v>
      </c>
    </row>
    <row r="1878" spans="1:5" x14ac:dyDescent="0.25">
      <c r="A1878" t="s">
        <v>31516</v>
      </c>
      <c r="B1878" t="s">
        <v>14</v>
      </c>
      <c r="C1878" t="s">
        <v>14</v>
      </c>
      <c r="D1878" t="s">
        <v>34</v>
      </c>
      <c r="E1878" t="s">
        <v>520</v>
      </c>
    </row>
    <row r="1879" spans="1:5" x14ac:dyDescent="0.25">
      <c r="A1879" t="s">
        <v>31517</v>
      </c>
      <c r="B1879" t="s">
        <v>14</v>
      </c>
      <c r="C1879" t="s">
        <v>14</v>
      </c>
      <c r="D1879" t="s">
        <v>34</v>
      </c>
      <c r="E1879" t="s">
        <v>520</v>
      </c>
    </row>
    <row r="1880" spans="1:5" x14ac:dyDescent="0.25">
      <c r="A1880" t="s">
        <v>31518</v>
      </c>
      <c r="B1880" t="s">
        <v>14</v>
      </c>
      <c r="C1880" t="s">
        <v>14</v>
      </c>
      <c r="D1880" t="s">
        <v>64</v>
      </c>
      <c r="E1880" t="s">
        <v>517</v>
      </c>
    </row>
    <row r="1881" spans="1:5" x14ac:dyDescent="0.25">
      <c r="A1881" t="s">
        <v>31519</v>
      </c>
      <c r="B1881" t="s">
        <v>14</v>
      </c>
      <c r="C1881" t="s">
        <v>14</v>
      </c>
      <c r="D1881" t="s">
        <v>34</v>
      </c>
      <c r="E1881" t="s">
        <v>520</v>
      </c>
    </row>
    <row r="1882" spans="1:5" x14ac:dyDescent="0.25">
      <c r="A1882" t="s">
        <v>31520</v>
      </c>
      <c r="B1882" t="s">
        <v>14</v>
      </c>
      <c r="C1882" t="s">
        <v>14</v>
      </c>
      <c r="D1882" t="s">
        <v>34</v>
      </c>
      <c r="E1882" t="s">
        <v>520</v>
      </c>
    </row>
    <row r="1883" spans="1:5" x14ac:dyDescent="0.25">
      <c r="A1883" t="s">
        <v>31521</v>
      </c>
      <c r="B1883" t="s">
        <v>14</v>
      </c>
      <c r="C1883" t="s">
        <v>14</v>
      </c>
      <c r="D1883" t="s">
        <v>34</v>
      </c>
      <c r="E1883" t="s">
        <v>520</v>
      </c>
    </row>
    <row r="1884" spans="1:5" x14ac:dyDescent="0.25">
      <c r="A1884" t="s">
        <v>31522</v>
      </c>
      <c r="B1884" t="s">
        <v>14</v>
      </c>
      <c r="C1884" t="s">
        <v>14</v>
      </c>
      <c r="D1884" t="s">
        <v>64</v>
      </c>
      <c r="E1884" t="s">
        <v>517</v>
      </c>
    </row>
    <row r="1885" spans="1:5" x14ac:dyDescent="0.25">
      <c r="A1885" t="s">
        <v>31523</v>
      </c>
      <c r="B1885" t="s">
        <v>14</v>
      </c>
      <c r="C1885" t="s">
        <v>14</v>
      </c>
      <c r="D1885" t="s">
        <v>34</v>
      </c>
      <c r="E1885" t="s">
        <v>520</v>
      </c>
    </row>
    <row r="1886" spans="1:5" x14ac:dyDescent="0.25">
      <c r="A1886" t="s">
        <v>31524</v>
      </c>
      <c r="B1886" t="s">
        <v>14</v>
      </c>
      <c r="C1886" t="s">
        <v>14</v>
      </c>
      <c r="D1886" t="s">
        <v>64</v>
      </c>
      <c r="E1886" t="s">
        <v>517</v>
      </c>
    </row>
    <row r="1887" spans="1:5" x14ac:dyDescent="0.25">
      <c r="A1887" t="s">
        <v>31525</v>
      </c>
      <c r="B1887" t="s">
        <v>14</v>
      </c>
      <c r="C1887" t="s">
        <v>14</v>
      </c>
      <c r="D1887" t="s">
        <v>34</v>
      </c>
      <c r="E1887" t="s">
        <v>520</v>
      </c>
    </row>
    <row r="1888" spans="1:5" x14ac:dyDescent="0.25">
      <c r="A1888" t="s">
        <v>31526</v>
      </c>
      <c r="B1888" t="s">
        <v>14</v>
      </c>
      <c r="C1888" t="s">
        <v>14</v>
      </c>
      <c r="D1888" t="s">
        <v>64</v>
      </c>
      <c r="E1888" t="s">
        <v>517</v>
      </c>
    </row>
    <row r="1889" spans="1:5" x14ac:dyDescent="0.25">
      <c r="A1889" t="s">
        <v>31527</v>
      </c>
      <c r="B1889" t="s">
        <v>14</v>
      </c>
      <c r="C1889" t="s">
        <v>14</v>
      </c>
      <c r="D1889" t="s">
        <v>64</v>
      </c>
      <c r="E1889" t="s">
        <v>517</v>
      </c>
    </row>
    <row r="1890" spans="1:5" x14ac:dyDescent="0.25">
      <c r="A1890" t="s">
        <v>31528</v>
      </c>
      <c r="B1890" t="s">
        <v>14</v>
      </c>
      <c r="C1890" t="s">
        <v>14</v>
      </c>
      <c r="D1890" t="s">
        <v>64</v>
      </c>
      <c r="E1890" t="s">
        <v>517</v>
      </c>
    </row>
    <row r="1891" spans="1:5" x14ac:dyDescent="0.25">
      <c r="A1891" t="s">
        <v>31529</v>
      </c>
      <c r="B1891" t="s">
        <v>14</v>
      </c>
      <c r="C1891" t="s">
        <v>14</v>
      </c>
      <c r="D1891" t="s">
        <v>34</v>
      </c>
      <c r="E1891" t="s">
        <v>520</v>
      </c>
    </row>
    <row r="1892" spans="1:5" x14ac:dyDescent="0.25">
      <c r="A1892" t="s">
        <v>31530</v>
      </c>
      <c r="B1892" t="s">
        <v>14</v>
      </c>
      <c r="C1892" t="s">
        <v>14</v>
      </c>
      <c r="D1892" t="s">
        <v>64</v>
      </c>
      <c r="E1892" t="s">
        <v>517</v>
      </c>
    </row>
    <row r="1893" spans="1:5" x14ac:dyDescent="0.25">
      <c r="A1893" t="s">
        <v>31531</v>
      </c>
      <c r="B1893" t="s">
        <v>14</v>
      </c>
      <c r="C1893" t="s">
        <v>14</v>
      </c>
      <c r="D1893" t="s">
        <v>64</v>
      </c>
      <c r="E1893" t="s">
        <v>517</v>
      </c>
    </row>
    <row r="1894" spans="1:5" x14ac:dyDescent="0.25">
      <c r="A1894" t="s">
        <v>31532</v>
      </c>
      <c r="B1894" t="s">
        <v>14</v>
      </c>
      <c r="C1894" t="s">
        <v>14</v>
      </c>
      <c r="D1894" t="s">
        <v>34</v>
      </c>
      <c r="E1894" t="s">
        <v>520</v>
      </c>
    </row>
    <row r="1895" spans="1:5" x14ac:dyDescent="0.25">
      <c r="A1895" t="s">
        <v>31533</v>
      </c>
      <c r="B1895" t="s">
        <v>14</v>
      </c>
      <c r="C1895" t="s">
        <v>14</v>
      </c>
      <c r="D1895" t="s">
        <v>34</v>
      </c>
      <c r="E1895" t="s">
        <v>520</v>
      </c>
    </row>
    <row r="1896" spans="1:5" x14ac:dyDescent="0.25">
      <c r="A1896" t="s">
        <v>31534</v>
      </c>
      <c r="B1896" t="s">
        <v>14</v>
      </c>
      <c r="C1896" t="s">
        <v>14</v>
      </c>
      <c r="D1896" t="s">
        <v>34</v>
      </c>
      <c r="E1896" t="s">
        <v>520</v>
      </c>
    </row>
    <row r="1897" spans="1:5" x14ac:dyDescent="0.25">
      <c r="A1897" t="s">
        <v>43989</v>
      </c>
      <c r="B1897" t="s">
        <v>14</v>
      </c>
      <c r="C1897" t="s">
        <v>14</v>
      </c>
      <c r="D1897" t="s">
        <v>34</v>
      </c>
      <c r="E1897" t="s">
        <v>520</v>
      </c>
    </row>
    <row r="1898" spans="1:5" x14ac:dyDescent="0.25">
      <c r="A1898" t="s">
        <v>31535</v>
      </c>
      <c r="B1898" t="s">
        <v>14</v>
      </c>
      <c r="C1898" t="s">
        <v>14</v>
      </c>
      <c r="D1898" t="s">
        <v>34</v>
      </c>
      <c r="E1898" t="s">
        <v>520</v>
      </c>
    </row>
    <row r="1899" spans="1:5" x14ac:dyDescent="0.25">
      <c r="A1899" t="s">
        <v>31536</v>
      </c>
      <c r="B1899" t="s">
        <v>14</v>
      </c>
      <c r="C1899" t="s">
        <v>14</v>
      </c>
      <c r="D1899" t="s">
        <v>64</v>
      </c>
      <c r="E1899" t="s">
        <v>517</v>
      </c>
    </row>
    <row r="1900" spans="1:5" x14ac:dyDescent="0.25">
      <c r="A1900" t="s">
        <v>31537</v>
      </c>
      <c r="B1900" t="s">
        <v>14</v>
      </c>
      <c r="C1900" t="s">
        <v>14</v>
      </c>
      <c r="D1900" t="s">
        <v>34</v>
      </c>
      <c r="E1900" t="s">
        <v>520</v>
      </c>
    </row>
    <row r="1901" spans="1:5" x14ac:dyDescent="0.25">
      <c r="A1901" t="s">
        <v>31538</v>
      </c>
      <c r="B1901" t="s">
        <v>14</v>
      </c>
      <c r="C1901" t="s">
        <v>14</v>
      </c>
      <c r="D1901" t="s">
        <v>34</v>
      </c>
      <c r="E1901" t="s">
        <v>520</v>
      </c>
    </row>
    <row r="1902" spans="1:5" x14ac:dyDescent="0.25">
      <c r="A1902" t="s">
        <v>31539</v>
      </c>
      <c r="B1902" t="s">
        <v>14</v>
      </c>
      <c r="C1902" t="s">
        <v>14</v>
      </c>
      <c r="D1902" t="s">
        <v>34</v>
      </c>
      <c r="E1902" t="s">
        <v>520</v>
      </c>
    </row>
    <row r="1903" spans="1:5" x14ac:dyDescent="0.25">
      <c r="A1903" t="s">
        <v>31540</v>
      </c>
      <c r="B1903" t="s">
        <v>14</v>
      </c>
      <c r="C1903" t="s">
        <v>14</v>
      </c>
      <c r="D1903" t="s">
        <v>34</v>
      </c>
      <c r="E1903" t="s">
        <v>520</v>
      </c>
    </row>
    <row r="1904" spans="1:5" x14ac:dyDescent="0.25">
      <c r="A1904" t="s">
        <v>31541</v>
      </c>
      <c r="B1904" t="s">
        <v>14</v>
      </c>
      <c r="C1904" t="s">
        <v>14</v>
      </c>
      <c r="D1904" t="s">
        <v>34</v>
      </c>
      <c r="E1904" t="s">
        <v>520</v>
      </c>
    </row>
    <row r="1905" spans="1:5" x14ac:dyDescent="0.25">
      <c r="A1905" t="s">
        <v>31542</v>
      </c>
      <c r="B1905" t="s">
        <v>14</v>
      </c>
      <c r="C1905" t="s">
        <v>14</v>
      </c>
      <c r="D1905" t="s">
        <v>64</v>
      </c>
      <c r="E1905" t="s">
        <v>517</v>
      </c>
    </row>
    <row r="1906" spans="1:5" x14ac:dyDescent="0.25">
      <c r="A1906" t="s">
        <v>31543</v>
      </c>
      <c r="B1906" t="s">
        <v>14</v>
      </c>
      <c r="C1906" t="s">
        <v>14</v>
      </c>
      <c r="D1906" t="s">
        <v>64</v>
      </c>
      <c r="E1906" t="s">
        <v>517</v>
      </c>
    </row>
    <row r="1907" spans="1:5" x14ac:dyDescent="0.25">
      <c r="A1907" t="s">
        <v>31544</v>
      </c>
      <c r="B1907" t="s">
        <v>14</v>
      </c>
      <c r="C1907" t="s">
        <v>14</v>
      </c>
      <c r="D1907" t="s">
        <v>34</v>
      </c>
      <c r="E1907" t="s">
        <v>520</v>
      </c>
    </row>
    <row r="1908" spans="1:5" x14ac:dyDescent="0.25">
      <c r="A1908" t="s">
        <v>31545</v>
      </c>
      <c r="B1908" t="s">
        <v>14</v>
      </c>
      <c r="C1908" t="s">
        <v>14</v>
      </c>
      <c r="D1908" t="s">
        <v>34</v>
      </c>
      <c r="E1908" t="s">
        <v>520</v>
      </c>
    </row>
    <row r="1909" spans="1:5" x14ac:dyDescent="0.25">
      <c r="A1909" t="s">
        <v>31546</v>
      </c>
      <c r="B1909" t="s">
        <v>14</v>
      </c>
      <c r="C1909" t="s">
        <v>14</v>
      </c>
      <c r="D1909" t="s">
        <v>34</v>
      </c>
      <c r="E1909" t="s">
        <v>520</v>
      </c>
    </row>
    <row r="1910" spans="1:5" x14ac:dyDescent="0.25">
      <c r="A1910" t="s">
        <v>31547</v>
      </c>
      <c r="B1910" t="s">
        <v>14</v>
      </c>
      <c r="C1910" t="s">
        <v>14</v>
      </c>
      <c r="D1910" t="s">
        <v>64</v>
      </c>
      <c r="E1910" t="s">
        <v>517</v>
      </c>
    </row>
    <row r="1911" spans="1:5" x14ac:dyDescent="0.25">
      <c r="A1911" t="s">
        <v>31548</v>
      </c>
      <c r="B1911" t="s">
        <v>14</v>
      </c>
      <c r="C1911" t="s">
        <v>14</v>
      </c>
      <c r="D1911" t="s">
        <v>64</v>
      </c>
      <c r="E1911" t="s">
        <v>517</v>
      </c>
    </row>
    <row r="1912" spans="1:5" x14ac:dyDescent="0.25">
      <c r="A1912" t="s">
        <v>31549</v>
      </c>
      <c r="B1912" t="s">
        <v>14</v>
      </c>
      <c r="C1912" t="s">
        <v>14</v>
      </c>
      <c r="D1912" t="s">
        <v>34</v>
      </c>
      <c r="E1912" t="s">
        <v>520</v>
      </c>
    </row>
    <row r="1913" spans="1:5" x14ac:dyDescent="0.25">
      <c r="A1913" t="s">
        <v>31550</v>
      </c>
      <c r="B1913" t="s">
        <v>14</v>
      </c>
      <c r="C1913" t="s">
        <v>14</v>
      </c>
      <c r="D1913" t="s">
        <v>34</v>
      </c>
      <c r="E1913" t="s">
        <v>520</v>
      </c>
    </row>
    <row r="1914" spans="1:5" x14ac:dyDescent="0.25">
      <c r="A1914" t="s">
        <v>31551</v>
      </c>
      <c r="B1914" t="s">
        <v>14</v>
      </c>
      <c r="C1914" t="s">
        <v>14</v>
      </c>
      <c r="D1914" t="s">
        <v>64</v>
      </c>
      <c r="E1914" t="s">
        <v>517</v>
      </c>
    </row>
    <row r="1915" spans="1:5" x14ac:dyDescent="0.25">
      <c r="A1915" t="s">
        <v>31552</v>
      </c>
      <c r="B1915" t="s">
        <v>14</v>
      </c>
      <c r="C1915" t="s">
        <v>14</v>
      </c>
      <c r="D1915" t="s">
        <v>34</v>
      </c>
      <c r="E1915" t="s">
        <v>520</v>
      </c>
    </row>
    <row r="1916" spans="1:5" x14ac:dyDescent="0.25">
      <c r="A1916" t="s">
        <v>31553</v>
      </c>
      <c r="B1916" t="s">
        <v>14</v>
      </c>
      <c r="C1916" t="s">
        <v>14</v>
      </c>
      <c r="D1916" t="s">
        <v>64</v>
      </c>
      <c r="E1916" t="s">
        <v>517</v>
      </c>
    </row>
    <row r="1917" spans="1:5" x14ac:dyDescent="0.25">
      <c r="A1917" t="s">
        <v>31554</v>
      </c>
      <c r="B1917" t="s">
        <v>14</v>
      </c>
      <c r="C1917" t="s">
        <v>14</v>
      </c>
      <c r="D1917" t="s">
        <v>69</v>
      </c>
      <c r="E1917" t="s">
        <v>517</v>
      </c>
    </row>
    <row r="1918" spans="1:5" x14ac:dyDescent="0.25">
      <c r="A1918" t="s">
        <v>31555</v>
      </c>
      <c r="B1918" t="s">
        <v>14</v>
      </c>
      <c r="C1918" t="s">
        <v>14</v>
      </c>
      <c r="D1918" t="s">
        <v>34</v>
      </c>
      <c r="E1918" t="s">
        <v>520</v>
      </c>
    </row>
    <row r="1919" spans="1:5" x14ac:dyDescent="0.25">
      <c r="A1919" t="s">
        <v>31556</v>
      </c>
      <c r="B1919" t="s">
        <v>14</v>
      </c>
      <c r="C1919" t="s">
        <v>14</v>
      </c>
      <c r="D1919" t="s">
        <v>34</v>
      </c>
      <c r="E1919" t="s">
        <v>520</v>
      </c>
    </row>
    <row r="1920" spans="1:5" x14ac:dyDescent="0.25">
      <c r="A1920" t="s">
        <v>31557</v>
      </c>
      <c r="B1920" t="s">
        <v>14</v>
      </c>
      <c r="C1920" t="s">
        <v>14</v>
      </c>
      <c r="D1920" t="s">
        <v>34</v>
      </c>
      <c r="E1920" t="s">
        <v>520</v>
      </c>
    </row>
    <row r="1921" spans="1:5" x14ac:dyDescent="0.25">
      <c r="A1921" t="s">
        <v>31558</v>
      </c>
      <c r="B1921" t="s">
        <v>14</v>
      </c>
      <c r="C1921" t="s">
        <v>14</v>
      </c>
      <c r="D1921" t="s">
        <v>64</v>
      </c>
      <c r="E1921" t="s">
        <v>517</v>
      </c>
    </row>
    <row r="1922" spans="1:5" x14ac:dyDescent="0.25">
      <c r="A1922" t="s">
        <v>31559</v>
      </c>
      <c r="B1922" t="s">
        <v>14</v>
      </c>
      <c r="C1922" t="s">
        <v>14</v>
      </c>
      <c r="D1922" t="s">
        <v>34</v>
      </c>
      <c r="E1922" t="s">
        <v>520</v>
      </c>
    </row>
    <row r="1923" spans="1:5" x14ac:dyDescent="0.25">
      <c r="A1923" t="s">
        <v>31560</v>
      </c>
      <c r="B1923" t="s">
        <v>14</v>
      </c>
      <c r="C1923" t="s">
        <v>14</v>
      </c>
      <c r="D1923" t="s">
        <v>64</v>
      </c>
      <c r="E1923" t="s">
        <v>517</v>
      </c>
    </row>
    <row r="1924" spans="1:5" x14ac:dyDescent="0.25">
      <c r="A1924" t="s">
        <v>31561</v>
      </c>
      <c r="B1924" t="s">
        <v>14</v>
      </c>
      <c r="C1924" t="s">
        <v>14</v>
      </c>
      <c r="D1924" t="s">
        <v>69</v>
      </c>
      <c r="E1924" t="s">
        <v>517</v>
      </c>
    </row>
    <row r="1925" spans="1:5" x14ac:dyDescent="0.25">
      <c r="A1925" t="s">
        <v>31562</v>
      </c>
      <c r="B1925" t="s">
        <v>14</v>
      </c>
      <c r="C1925" t="s">
        <v>14</v>
      </c>
      <c r="D1925" t="s">
        <v>64</v>
      </c>
      <c r="E1925" t="s">
        <v>517</v>
      </c>
    </row>
    <row r="1926" spans="1:5" x14ac:dyDescent="0.25">
      <c r="A1926" t="s">
        <v>31563</v>
      </c>
      <c r="B1926" t="s">
        <v>14</v>
      </c>
      <c r="C1926" t="s">
        <v>14</v>
      </c>
      <c r="D1926" t="s">
        <v>64</v>
      </c>
      <c r="E1926" t="s">
        <v>517</v>
      </c>
    </row>
    <row r="1927" spans="1:5" x14ac:dyDescent="0.25">
      <c r="A1927" t="s">
        <v>31564</v>
      </c>
      <c r="B1927" t="s">
        <v>14</v>
      </c>
      <c r="C1927" t="s">
        <v>14</v>
      </c>
      <c r="D1927" t="s">
        <v>64</v>
      </c>
      <c r="E1927" t="s">
        <v>517</v>
      </c>
    </row>
    <row r="1928" spans="1:5" x14ac:dyDescent="0.25">
      <c r="A1928" t="s">
        <v>31565</v>
      </c>
      <c r="B1928" t="s">
        <v>14</v>
      </c>
      <c r="C1928" t="s">
        <v>14</v>
      </c>
      <c r="D1928" t="s">
        <v>64</v>
      </c>
      <c r="E1928" t="s">
        <v>517</v>
      </c>
    </row>
    <row r="1929" spans="1:5" x14ac:dyDescent="0.25">
      <c r="A1929" t="s">
        <v>31566</v>
      </c>
      <c r="B1929" t="s">
        <v>14</v>
      </c>
      <c r="C1929" t="s">
        <v>14</v>
      </c>
      <c r="D1929" t="s">
        <v>34</v>
      </c>
      <c r="E1929" t="s">
        <v>520</v>
      </c>
    </row>
    <row r="1930" spans="1:5" x14ac:dyDescent="0.25">
      <c r="A1930" t="s">
        <v>31567</v>
      </c>
      <c r="B1930" t="s">
        <v>14</v>
      </c>
      <c r="C1930" t="s">
        <v>14</v>
      </c>
      <c r="D1930" t="s">
        <v>34</v>
      </c>
      <c r="E1930" t="s">
        <v>520</v>
      </c>
    </row>
    <row r="1931" spans="1:5" x14ac:dyDescent="0.25">
      <c r="A1931" t="s">
        <v>31568</v>
      </c>
      <c r="B1931" t="s">
        <v>14</v>
      </c>
      <c r="C1931" t="s">
        <v>14</v>
      </c>
      <c r="D1931" t="s">
        <v>64</v>
      </c>
      <c r="E1931" t="s">
        <v>517</v>
      </c>
    </row>
    <row r="1932" spans="1:5" x14ac:dyDescent="0.25">
      <c r="A1932" t="s">
        <v>31569</v>
      </c>
      <c r="B1932" t="s">
        <v>14</v>
      </c>
      <c r="C1932" t="s">
        <v>14</v>
      </c>
      <c r="D1932" t="s">
        <v>34</v>
      </c>
      <c r="E1932" t="s">
        <v>520</v>
      </c>
    </row>
    <row r="1933" spans="1:5" x14ac:dyDescent="0.25">
      <c r="A1933" t="s">
        <v>31570</v>
      </c>
      <c r="B1933" t="s">
        <v>14</v>
      </c>
      <c r="C1933" t="s">
        <v>14</v>
      </c>
      <c r="D1933" t="s">
        <v>34</v>
      </c>
      <c r="E1933" t="s">
        <v>520</v>
      </c>
    </row>
    <row r="1934" spans="1:5" x14ac:dyDescent="0.25">
      <c r="A1934" t="s">
        <v>31571</v>
      </c>
      <c r="B1934" t="s">
        <v>14</v>
      </c>
      <c r="C1934" t="s">
        <v>14</v>
      </c>
      <c r="D1934" t="s">
        <v>64</v>
      </c>
      <c r="E1934" t="s">
        <v>517</v>
      </c>
    </row>
    <row r="1935" spans="1:5" x14ac:dyDescent="0.25">
      <c r="A1935" t="s">
        <v>43990</v>
      </c>
      <c r="B1935" t="s">
        <v>14</v>
      </c>
      <c r="C1935" t="s">
        <v>14</v>
      </c>
      <c r="D1935" t="s">
        <v>64</v>
      </c>
      <c r="E1935" t="s">
        <v>517</v>
      </c>
    </row>
    <row r="1936" spans="1:5" x14ac:dyDescent="0.25">
      <c r="A1936" t="s">
        <v>43991</v>
      </c>
      <c r="B1936" t="s">
        <v>14</v>
      </c>
      <c r="C1936" t="s">
        <v>14</v>
      </c>
      <c r="D1936" t="s">
        <v>64</v>
      </c>
      <c r="E1936" t="s">
        <v>517</v>
      </c>
    </row>
    <row r="1937" spans="1:5" x14ac:dyDescent="0.25">
      <c r="A1937" t="s">
        <v>43992</v>
      </c>
      <c r="B1937" t="s">
        <v>14</v>
      </c>
      <c r="C1937" t="s">
        <v>14</v>
      </c>
      <c r="D1937" t="s">
        <v>34</v>
      </c>
      <c r="E1937" t="s">
        <v>520</v>
      </c>
    </row>
    <row r="1938" spans="1:5" x14ac:dyDescent="0.25">
      <c r="A1938" t="s">
        <v>31572</v>
      </c>
      <c r="B1938" t="s">
        <v>14</v>
      </c>
      <c r="C1938" t="s">
        <v>14</v>
      </c>
      <c r="D1938" t="s">
        <v>34</v>
      </c>
      <c r="E1938" t="s">
        <v>520</v>
      </c>
    </row>
    <row r="1939" spans="1:5" x14ac:dyDescent="0.25">
      <c r="A1939" t="s">
        <v>31573</v>
      </c>
      <c r="B1939" t="s">
        <v>14</v>
      </c>
      <c r="C1939" t="s">
        <v>14</v>
      </c>
      <c r="D1939" t="s">
        <v>34</v>
      </c>
      <c r="E1939" t="s">
        <v>520</v>
      </c>
    </row>
    <row r="1940" spans="1:5" x14ac:dyDescent="0.25">
      <c r="A1940" t="s">
        <v>43993</v>
      </c>
      <c r="B1940" t="s">
        <v>14</v>
      </c>
      <c r="C1940" t="s">
        <v>14</v>
      </c>
      <c r="D1940" t="s">
        <v>64</v>
      </c>
      <c r="E1940" t="s">
        <v>517</v>
      </c>
    </row>
    <row r="1941" spans="1:5" x14ac:dyDescent="0.25">
      <c r="A1941" t="s">
        <v>31574</v>
      </c>
      <c r="B1941" t="s">
        <v>14</v>
      </c>
      <c r="C1941" t="s">
        <v>14</v>
      </c>
      <c r="D1941" t="s">
        <v>34</v>
      </c>
      <c r="E1941" t="s">
        <v>520</v>
      </c>
    </row>
    <row r="1942" spans="1:5" x14ac:dyDescent="0.25">
      <c r="A1942" t="s">
        <v>31575</v>
      </c>
      <c r="B1942" t="s">
        <v>14</v>
      </c>
      <c r="C1942" t="s">
        <v>14</v>
      </c>
      <c r="D1942" t="s">
        <v>34</v>
      </c>
      <c r="E1942" t="s">
        <v>520</v>
      </c>
    </row>
    <row r="1943" spans="1:5" x14ac:dyDescent="0.25">
      <c r="A1943" t="s">
        <v>31576</v>
      </c>
      <c r="B1943" t="s">
        <v>14</v>
      </c>
      <c r="C1943" t="s">
        <v>14</v>
      </c>
      <c r="D1943" t="s">
        <v>34</v>
      </c>
      <c r="E1943" t="s">
        <v>520</v>
      </c>
    </row>
    <row r="1944" spans="1:5" x14ac:dyDescent="0.25">
      <c r="A1944" t="s">
        <v>31577</v>
      </c>
      <c r="B1944" t="s">
        <v>14</v>
      </c>
      <c r="C1944" t="s">
        <v>14</v>
      </c>
      <c r="D1944" t="s">
        <v>34</v>
      </c>
      <c r="E1944" t="s">
        <v>520</v>
      </c>
    </row>
    <row r="1945" spans="1:5" x14ac:dyDescent="0.25">
      <c r="A1945" t="s">
        <v>31578</v>
      </c>
      <c r="B1945" t="s">
        <v>14</v>
      </c>
      <c r="C1945" t="s">
        <v>14</v>
      </c>
      <c r="D1945" t="s">
        <v>34</v>
      </c>
      <c r="E1945" t="s">
        <v>520</v>
      </c>
    </row>
    <row r="1946" spans="1:5" x14ac:dyDescent="0.25">
      <c r="A1946" t="s">
        <v>31579</v>
      </c>
      <c r="B1946" t="s">
        <v>14</v>
      </c>
      <c r="C1946" t="s">
        <v>14</v>
      </c>
      <c r="D1946" t="s">
        <v>34</v>
      </c>
      <c r="E1946" t="s">
        <v>520</v>
      </c>
    </row>
    <row r="1947" spans="1:5" x14ac:dyDescent="0.25">
      <c r="A1947" t="s">
        <v>31580</v>
      </c>
      <c r="B1947" t="s">
        <v>14</v>
      </c>
      <c r="C1947" t="s">
        <v>14</v>
      </c>
      <c r="D1947" t="s">
        <v>64</v>
      </c>
      <c r="E1947" t="s">
        <v>517</v>
      </c>
    </row>
    <row r="1948" spans="1:5" x14ac:dyDescent="0.25">
      <c r="A1948" t="s">
        <v>31581</v>
      </c>
      <c r="B1948" t="s">
        <v>14</v>
      </c>
      <c r="C1948" t="s">
        <v>14</v>
      </c>
      <c r="D1948" t="s">
        <v>64</v>
      </c>
      <c r="E1948" t="s">
        <v>517</v>
      </c>
    </row>
    <row r="1949" spans="1:5" x14ac:dyDescent="0.25">
      <c r="A1949" t="s">
        <v>43994</v>
      </c>
      <c r="B1949" t="s">
        <v>14</v>
      </c>
      <c r="C1949" t="s">
        <v>14</v>
      </c>
      <c r="D1949" t="s">
        <v>64</v>
      </c>
      <c r="E1949" t="s">
        <v>517</v>
      </c>
    </row>
    <row r="1950" spans="1:5" x14ac:dyDescent="0.25">
      <c r="A1950" t="s">
        <v>31582</v>
      </c>
      <c r="B1950" t="s">
        <v>14</v>
      </c>
      <c r="C1950" t="s">
        <v>14</v>
      </c>
      <c r="D1950" t="s">
        <v>35</v>
      </c>
      <c r="E1950" t="s">
        <v>517</v>
      </c>
    </row>
    <row r="1951" spans="1:5" x14ac:dyDescent="0.25">
      <c r="A1951" t="s">
        <v>31583</v>
      </c>
      <c r="B1951" t="s">
        <v>14</v>
      </c>
      <c r="C1951" t="s">
        <v>14</v>
      </c>
      <c r="D1951" t="s">
        <v>34</v>
      </c>
      <c r="E1951" t="s">
        <v>520</v>
      </c>
    </row>
    <row r="1952" spans="1:5" x14ac:dyDescent="0.25">
      <c r="A1952" t="s">
        <v>31584</v>
      </c>
      <c r="B1952" t="s">
        <v>14</v>
      </c>
      <c r="C1952" t="s">
        <v>14</v>
      </c>
      <c r="D1952" t="s">
        <v>34</v>
      </c>
      <c r="E1952" t="s">
        <v>520</v>
      </c>
    </row>
    <row r="1953" spans="1:5" x14ac:dyDescent="0.25">
      <c r="A1953" t="s">
        <v>31585</v>
      </c>
      <c r="B1953" t="s">
        <v>14</v>
      </c>
      <c r="C1953" t="s">
        <v>14</v>
      </c>
      <c r="D1953" t="s">
        <v>34</v>
      </c>
      <c r="E1953" t="s">
        <v>520</v>
      </c>
    </row>
    <row r="1954" spans="1:5" x14ac:dyDescent="0.25">
      <c r="A1954" t="s">
        <v>31586</v>
      </c>
      <c r="B1954" t="s">
        <v>14</v>
      </c>
      <c r="C1954" t="s">
        <v>14</v>
      </c>
      <c r="D1954" t="s">
        <v>34</v>
      </c>
      <c r="E1954" t="s">
        <v>520</v>
      </c>
    </row>
    <row r="1955" spans="1:5" x14ac:dyDescent="0.25">
      <c r="A1955" t="s">
        <v>31587</v>
      </c>
      <c r="B1955" t="s">
        <v>14</v>
      </c>
      <c r="C1955" t="s">
        <v>14</v>
      </c>
      <c r="D1955" t="s">
        <v>64</v>
      </c>
      <c r="E1955" t="s">
        <v>517</v>
      </c>
    </row>
    <row r="1956" spans="1:5" x14ac:dyDescent="0.25">
      <c r="A1956" t="s">
        <v>31588</v>
      </c>
      <c r="B1956" t="s">
        <v>14</v>
      </c>
      <c r="C1956" t="s">
        <v>14</v>
      </c>
      <c r="D1956" t="s">
        <v>64</v>
      </c>
      <c r="E1956" t="s">
        <v>517</v>
      </c>
    </row>
    <row r="1957" spans="1:5" x14ac:dyDescent="0.25">
      <c r="A1957" t="s">
        <v>31589</v>
      </c>
      <c r="B1957" t="s">
        <v>14</v>
      </c>
      <c r="C1957" t="s">
        <v>14</v>
      </c>
      <c r="D1957" t="s">
        <v>64</v>
      </c>
      <c r="E1957" t="s">
        <v>517</v>
      </c>
    </row>
    <row r="1958" spans="1:5" x14ac:dyDescent="0.25">
      <c r="A1958" t="s">
        <v>31590</v>
      </c>
      <c r="B1958" t="s">
        <v>14</v>
      </c>
      <c r="C1958" t="s">
        <v>14</v>
      </c>
      <c r="D1958" t="s">
        <v>64</v>
      </c>
      <c r="E1958" t="s">
        <v>517</v>
      </c>
    </row>
    <row r="1959" spans="1:5" x14ac:dyDescent="0.25">
      <c r="A1959" t="s">
        <v>31591</v>
      </c>
      <c r="B1959" t="s">
        <v>14</v>
      </c>
      <c r="C1959" t="s">
        <v>14</v>
      </c>
      <c r="D1959" t="s">
        <v>34</v>
      </c>
      <c r="E1959" t="s">
        <v>520</v>
      </c>
    </row>
    <row r="1960" spans="1:5" x14ac:dyDescent="0.25">
      <c r="A1960" t="s">
        <v>31592</v>
      </c>
      <c r="B1960" t="s">
        <v>14</v>
      </c>
      <c r="C1960" t="s">
        <v>14</v>
      </c>
      <c r="D1960" t="s">
        <v>34</v>
      </c>
      <c r="E1960" t="s">
        <v>520</v>
      </c>
    </row>
    <row r="1961" spans="1:5" x14ac:dyDescent="0.25">
      <c r="A1961" t="s">
        <v>31593</v>
      </c>
      <c r="B1961" t="s">
        <v>14</v>
      </c>
      <c r="C1961" t="s">
        <v>14</v>
      </c>
      <c r="D1961" t="s">
        <v>64</v>
      </c>
      <c r="E1961" t="s">
        <v>517</v>
      </c>
    </row>
    <row r="1962" spans="1:5" x14ac:dyDescent="0.25">
      <c r="A1962" t="s">
        <v>31594</v>
      </c>
      <c r="B1962" t="s">
        <v>14</v>
      </c>
      <c r="C1962" t="s">
        <v>14</v>
      </c>
      <c r="D1962" t="s">
        <v>34</v>
      </c>
      <c r="E1962" t="s">
        <v>520</v>
      </c>
    </row>
    <row r="1963" spans="1:5" x14ac:dyDescent="0.25">
      <c r="A1963" t="s">
        <v>31595</v>
      </c>
      <c r="B1963" t="s">
        <v>14</v>
      </c>
      <c r="C1963" t="s">
        <v>14</v>
      </c>
      <c r="D1963" t="s">
        <v>64</v>
      </c>
      <c r="E1963" t="s">
        <v>517</v>
      </c>
    </row>
    <row r="1964" spans="1:5" x14ac:dyDescent="0.25">
      <c r="A1964" t="s">
        <v>31596</v>
      </c>
      <c r="B1964" t="s">
        <v>14</v>
      </c>
      <c r="C1964" t="s">
        <v>14</v>
      </c>
      <c r="D1964" t="s">
        <v>34</v>
      </c>
      <c r="E1964" t="s">
        <v>520</v>
      </c>
    </row>
    <row r="1965" spans="1:5" x14ac:dyDescent="0.25">
      <c r="A1965" t="s">
        <v>31597</v>
      </c>
      <c r="B1965" t="s">
        <v>14</v>
      </c>
      <c r="C1965" t="s">
        <v>14</v>
      </c>
      <c r="D1965" t="s">
        <v>64</v>
      </c>
      <c r="E1965" t="s">
        <v>517</v>
      </c>
    </row>
    <row r="1966" spans="1:5" x14ac:dyDescent="0.25">
      <c r="A1966" t="s">
        <v>31598</v>
      </c>
      <c r="B1966" t="s">
        <v>14</v>
      </c>
      <c r="C1966" t="s">
        <v>14</v>
      </c>
      <c r="D1966" t="s">
        <v>64</v>
      </c>
      <c r="E1966" t="s">
        <v>517</v>
      </c>
    </row>
    <row r="1967" spans="1:5" x14ac:dyDescent="0.25">
      <c r="A1967" t="s">
        <v>31599</v>
      </c>
      <c r="B1967" t="s">
        <v>14</v>
      </c>
      <c r="C1967" t="s">
        <v>14</v>
      </c>
      <c r="D1967" t="s">
        <v>34</v>
      </c>
      <c r="E1967" t="s">
        <v>520</v>
      </c>
    </row>
    <row r="1968" spans="1:5" x14ac:dyDescent="0.25">
      <c r="A1968" t="s">
        <v>31600</v>
      </c>
      <c r="B1968" t="s">
        <v>14</v>
      </c>
      <c r="C1968" t="s">
        <v>14</v>
      </c>
      <c r="D1968" t="s">
        <v>34</v>
      </c>
      <c r="E1968" t="s">
        <v>520</v>
      </c>
    </row>
    <row r="1969" spans="1:5" x14ac:dyDescent="0.25">
      <c r="A1969" t="s">
        <v>31601</v>
      </c>
      <c r="B1969" t="s">
        <v>14</v>
      </c>
      <c r="C1969" t="s">
        <v>14</v>
      </c>
      <c r="D1969" t="s">
        <v>64</v>
      </c>
      <c r="E1969" t="s">
        <v>517</v>
      </c>
    </row>
    <row r="1970" spans="1:5" x14ac:dyDescent="0.25">
      <c r="A1970" t="s">
        <v>31602</v>
      </c>
      <c r="B1970" t="s">
        <v>14</v>
      </c>
      <c r="C1970" t="s">
        <v>14</v>
      </c>
      <c r="D1970" t="s">
        <v>34</v>
      </c>
      <c r="E1970" t="s">
        <v>520</v>
      </c>
    </row>
    <row r="1971" spans="1:5" x14ac:dyDescent="0.25">
      <c r="A1971" t="s">
        <v>31603</v>
      </c>
      <c r="B1971" t="s">
        <v>14</v>
      </c>
      <c r="C1971" t="s">
        <v>14</v>
      </c>
      <c r="D1971" t="s">
        <v>64</v>
      </c>
      <c r="E1971" t="s">
        <v>517</v>
      </c>
    </row>
    <row r="1972" spans="1:5" x14ac:dyDescent="0.25">
      <c r="A1972" t="s">
        <v>31604</v>
      </c>
      <c r="B1972" t="s">
        <v>14</v>
      </c>
      <c r="C1972" t="s">
        <v>14</v>
      </c>
      <c r="D1972" t="s">
        <v>34</v>
      </c>
      <c r="E1972" t="s">
        <v>520</v>
      </c>
    </row>
    <row r="1973" spans="1:5" x14ac:dyDescent="0.25">
      <c r="A1973" t="s">
        <v>31605</v>
      </c>
      <c r="B1973" t="s">
        <v>14</v>
      </c>
      <c r="C1973" t="s">
        <v>14</v>
      </c>
      <c r="D1973" t="s">
        <v>34</v>
      </c>
      <c r="E1973" t="s">
        <v>520</v>
      </c>
    </row>
    <row r="1974" spans="1:5" x14ac:dyDescent="0.25">
      <c r="A1974" t="s">
        <v>31606</v>
      </c>
      <c r="B1974" t="s">
        <v>14</v>
      </c>
      <c r="C1974" t="s">
        <v>14</v>
      </c>
      <c r="D1974" t="s">
        <v>34</v>
      </c>
      <c r="E1974" t="s">
        <v>520</v>
      </c>
    </row>
    <row r="1975" spans="1:5" x14ac:dyDescent="0.25">
      <c r="A1975" t="s">
        <v>31607</v>
      </c>
      <c r="B1975" t="s">
        <v>14</v>
      </c>
      <c r="C1975" t="s">
        <v>14</v>
      </c>
      <c r="D1975" t="s">
        <v>34</v>
      </c>
      <c r="E1975" t="s">
        <v>520</v>
      </c>
    </row>
    <row r="1976" spans="1:5" x14ac:dyDescent="0.25">
      <c r="A1976" t="s">
        <v>31608</v>
      </c>
      <c r="B1976" t="s">
        <v>14</v>
      </c>
      <c r="C1976" t="s">
        <v>14</v>
      </c>
      <c r="D1976" t="s">
        <v>64</v>
      </c>
      <c r="E1976" t="s">
        <v>517</v>
      </c>
    </row>
    <row r="1977" spans="1:5" x14ac:dyDescent="0.25">
      <c r="A1977" t="s">
        <v>31609</v>
      </c>
      <c r="B1977" t="s">
        <v>14</v>
      </c>
      <c r="C1977" t="s">
        <v>14</v>
      </c>
      <c r="D1977" t="s">
        <v>64</v>
      </c>
      <c r="E1977" t="s">
        <v>517</v>
      </c>
    </row>
    <row r="1978" spans="1:5" x14ac:dyDescent="0.25">
      <c r="A1978" t="s">
        <v>31610</v>
      </c>
      <c r="B1978" t="s">
        <v>14</v>
      </c>
      <c r="C1978" t="s">
        <v>14</v>
      </c>
      <c r="D1978" t="s">
        <v>34</v>
      </c>
      <c r="E1978" t="s">
        <v>520</v>
      </c>
    </row>
    <row r="1979" spans="1:5" x14ac:dyDescent="0.25">
      <c r="A1979" t="s">
        <v>31611</v>
      </c>
      <c r="B1979" t="s">
        <v>14</v>
      </c>
      <c r="C1979" t="s">
        <v>14</v>
      </c>
      <c r="D1979" t="s">
        <v>34</v>
      </c>
      <c r="E1979" t="s">
        <v>520</v>
      </c>
    </row>
    <row r="1980" spans="1:5" x14ac:dyDescent="0.25">
      <c r="A1980" t="s">
        <v>31612</v>
      </c>
      <c r="B1980" t="s">
        <v>14</v>
      </c>
      <c r="C1980" t="s">
        <v>14</v>
      </c>
      <c r="D1980" t="s">
        <v>64</v>
      </c>
      <c r="E1980" t="s">
        <v>517</v>
      </c>
    </row>
    <row r="1981" spans="1:5" x14ac:dyDescent="0.25">
      <c r="A1981" t="s">
        <v>31613</v>
      </c>
      <c r="B1981" t="s">
        <v>14</v>
      </c>
      <c r="C1981" t="s">
        <v>14</v>
      </c>
      <c r="D1981" t="s">
        <v>34</v>
      </c>
      <c r="E1981" t="s">
        <v>520</v>
      </c>
    </row>
    <row r="1982" spans="1:5" x14ac:dyDescent="0.25">
      <c r="A1982" t="s">
        <v>31614</v>
      </c>
      <c r="B1982" t="s">
        <v>14</v>
      </c>
      <c r="C1982" t="s">
        <v>14</v>
      </c>
      <c r="D1982" t="s">
        <v>34</v>
      </c>
      <c r="E1982" t="s">
        <v>520</v>
      </c>
    </row>
    <row r="1983" spans="1:5" x14ac:dyDescent="0.25">
      <c r="A1983" t="s">
        <v>31615</v>
      </c>
      <c r="B1983" t="s">
        <v>14</v>
      </c>
      <c r="C1983" t="s">
        <v>14</v>
      </c>
      <c r="D1983" t="s">
        <v>34</v>
      </c>
      <c r="E1983" t="s">
        <v>520</v>
      </c>
    </row>
    <row r="1984" spans="1:5" x14ac:dyDescent="0.25">
      <c r="A1984" t="s">
        <v>31616</v>
      </c>
      <c r="B1984" t="s">
        <v>14</v>
      </c>
      <c r="C1984" t="s">
        <v>14</v>
      </c>
      <c r="D1984" t="s">
        <v>34</v>
      </c>
      <c r="E1984" t="s">
        <v>520</v>
      </c>
    </row>
    <row r="1985" spans="1:5" x14ac:dyDescent="0.25">
      <c r="A1985" t="s">
        <v>31617</v>
      </c>
      <c r="B1985" t="s">
        <v>14</v>
      </c>
      <c r="C1985" t="s">
        <v>14</v>
      </c>
      <c r="D1985" t="s">
        <v>64</v>
      </c>
      <c r="E1985" t="s">
        <v>517</v>
      </c>
    </row>
    <row r="1986" spans="1:5" x14ac:dyDescent="0.25">
      <c r="A1986" t="s">
        <v>31618</v>
      </c>
      <c r="B1986" t="s">
        <v>14</v>
      </c>
      <c r="C1986" t="s">
        <v>14</v>
      </c>
      <c r="D1986" t="s">
        <v>34</v>
      </c>
      <c r="E1986" t="s">
        <v>520</v>
      </c>
    </row>
    <row r="1987" spans="1:5" x14ac:dyDescent="0.25">
      <c r="A1987" t="s">
        <v>31619</v>
      </c>
      <c r="B1987" t="s">
        <v>14</v>
      </c>
      <c r="C1987" t="s">
        <v>14</v>
      </c>
      <c r="D1987" t="s">
        <v>34</v>
      </c>
      <c r="E1987" t="s">
        <v>520</v>
      </c>
    </row>
    <row r="1988" spans="1:5" x14ac:dyDescent="0.25">
      <c r="A1988" t="s">
        <v>31620</v>
      </c>
      <c r="B1988" t="s">
        <v>14</v>
      </c>
      <c r="C1988" t="s">
        <v>14</v>
      </c>
      <c r="D1988" t="s">
        <v>64</v>
      </c>
      <c r="E1988" t="s">
        <v>517</v>
      </c>
    </row>
    <row r="1989" spans="1:5" x14ac:dyDescent="0.25">
      <c r="A1989" t="s">
        <v>31621</v>
      </c>
      <c r="B1989" t="s">
        <v>14</v>
      </c>
      <c r="C1989" t="s">
        <v>14</v>
      </c>
      <c r="D1989" t="s">
        <v>34</v>
      </c>
      <c r="E1989" t="s">
        <v>520</v>
      </c>
    </row>
    <row r="1990" spans="1:5" x14ac:dyDescent="0.25">
      <c r="A1990" t="s">
        <v>31622</v>
      </c>
      <c r="B1990" t="s">
        <v>14</v>
      </c>
      <c r="C1990" t="s">
        <v>14</v>
      </c>
      <c r="D1990" t="s">
        <v>64</v>
      </c>
      <c r="E1990" t="s">
        <v>517</v>
      </c>
    </row>
    <row r="1991" spans="1:5" x14ac:dyDescent="0.25">
      <c r="A1991" t="s">
        <v>31623</v>
      </c>
      <c r="B1991" t="s">
        <v>14</v>
      </c>
      <c r="C1991" t="s">
        <v>14</v>
      </c>
      <c r="D1991" t="s">
        <v>34</v>
      </c>
      <c r="E1991" t="s">
        <v>520</v>
      </c>
    </row>
    <row r="1992" spans="1:5" x14ac:dyDescent="0.25">
      <c r="A1992" t="s">
        <v>31624</v>
      </c>
      <c r="B1992" t="s">
        <v>14</v>
      </c>
      <c r="C1992" t="s">
        <v>14</v>
      </c>
      <c r="D1992" t="s">
        <v>64</v>
      </c>
      <c r="E1992" t="s">
        <v>517</v>
      </c>
    </row>
    <row r="1993" spans="1:5" x14ac:dyDescent="0.25">
      <c r="A1993" t="s">
        <v>31625</v>
      </c>
      <c r="B1993" t="s">
        <v>14</v>
      </c>
      <c r="C1993" t="s">
        <v>14</v>
      </c>
      <c r="D1993" t="s">
        <v>34</v>
      </c>
      <c r="E1993" t="s">
        <v>520</v>
      </c>
    </row>
    <row r="1994" spans="1:5" x14ac:dyDescent="0.25">
      <c r="A1994" t="s">
        <v>31626</v>
      </c>
      <c r="B1994" t="s">
        <v>14</v>
      </c>
      <c r="C1994" t="s">
        <v>14</v>
      </c>
      <c r="D1994" t="s">
        <v>34</v>
      </c>
      <c r="E1994" t="s">
        <v>520</v>
      </c>
    </row>
    <row r="1995" spans="1:5" x14ac:dyDescent="0.25">
      <c r="A1995" t="s">
        <v>31627</v>
      </c>
      <c r="B1995" t="s">
        <v>14</v>
      </c>
      <c r="C1995" t="s">
        <v>14</v>
      </c>
      <c r="D1995" t="s">
        <v>34</v>
      </c>
      <c r="E1995" t="s">
        <v>520</v>
      </c>
    </row>
    <row r="1996" spans="1:5" x14ac:dyDescent="0.25">
      <c r="A1996" t="s">
        <v>31628</v>
      </c>
      <c r="B1996" t="s">
        <v>14</v>
      </c>
      <c r="C1996" t="s">
        <v>14</v>
      </c>
      <c r="D1996" t="s">
        <v>64</v>
      </c>
      <c r="E1996" t="s">
        <v>517</v>
      </c>
    </row>
    <row r="1997" spans="1:5" x14ac:dyDescent="0.25">
      <c r="A1997" t="s">
        <v>31629</v>
      </c>
      <c r="B1997" t="s">
        <v>14</v>
      </c>
      <c r="C1997" t="s">
        <v>14</v>
      </c>
      <c r="D1997" t="s">
        <v>34</v>
      </c>
      <c r="E1997" t="s">
        <v>520</v>
      </c>
    </row>
    <row r="1998" spans="1:5" x14ac:dyDescent="0.25">
      <c r="A1998" t="s">
        <v>31630</v>
      </c>
      <c r="B1998" t="s">
        <v>14</v>
      </c>
      <c r="C1998" t="s">
        <v>14</v>
      </c>
      <c r="D1998" t="s">
        <v>34</v>
      </c>
      <c r="E1998" t="s">
        <v>520</v>
      </c>
    </row>
    <row r="1999" spans="1:5" x14ac:dyDescent="0.25">
      <c r="A1999" t="s">
        <v>31631</v>
      </c>
      <c r="B1999" t="s">
        <v>14</v>
      </c>
      <c r="C1999" t="s">
        <v>14</v>
      </c>
      <c r="D1999" t="s">
        <v>34</v>
      </c>
      <c r="E1999" t="s">
        <v>520</v>
      </c>
    </row>
    <row r="2000" spans="1:5" x14ac:dyDescent="0.25">
      <c r="A2000" t="s">
        <v>31632</v>
      </c>
      <c r="B2000" t="s">
        <v>14</v>
      </c>
      <c r="C2000" t="s">
        <v>14</v>
      </c>
      <c r="D2000" t="s">
        <v>34</v>
      </c>
      <c r="E2000" t="s">
        <v>520</v>
      </c>
    </row>
    <row r="2001" spans="1:5" x14ac:dyDescent="0.25">
      <c r="A2001" t="s">
        <v>31633</v>
      </c>
      <c r="B2001" t="s">
        <v>14</v>
      </c>
      <c r="C2001" t="s">
        <v>14</v>
      </c>
      <c r="D2001" t="s">
        <v>34</v>
      </c>
      <c r="E2001" t="s">
        <v>520</v>
      </c>
    </row>
    <row r="2002" spans="1:5" x14ac:dyDescent="0.25">
      <c r="A2002" t="s">
        <v>31634</v>
      </c>
      <c r="B2002" t="s">
        <v>14</v>
      </c>
      <c r="C2002" t="s">
        <v>14</v>
      </c>
      <c r="D2002" t="s">
        <v>64</v>
      </c>
      <c r="E2002" t="s">
        <v>517</v>
      </c>
    </row>
    <row r="2003" spans="1:5" x14ac:dyDescent="0.25">
      <c r="A2003" t="s">
        <v>43995</v>
      </c>
      <c r="B2003" t="s">
        <v>14</v>
      </c>
      <c r="C2003" t="s">
        <v>14</v>
      </c>
      <c r="D2003" t="s">
        <v>34</v>
      </c>
      <c r="E2003" t="s">
        <v>520</v>
      </c>
    </row>
    <row r="2004" spans="1:5" x14ac:dyDescent="0.25">
      <c r="A2004" t="s">
        <v>31635</v>
      </c>
      <c r="B2004" t="s">
        <v>14</v>
      </c>
      <c r="C2004" t="s">
        <v>14</v>
      </c>
      <c r="D2004" t="s">
        <v>34</v>
      </c>
      <c r="E2004" t="s">
        <v>520</v>
      </c>
    </row>
    <row r="2005" spans="1:5" x14ac:dyDescent="0.25">
      <c r="A2005" t="s">
        <v>31636</v>
      </c>
      <c r="B2005" t="s">
        <v>14</v>
      </c>
      <c r="C2005" t="s">
        <v>14</v>
      </c>
      <c r="D2005" t="s">
        <v>34</v>
      </c>
      <c r="E2005" t="s">
        <v>520</v>
      </c>
    </row>
    <row r="2006" spans="1:5" x14ac:dyDescent="0.25">
      <c r="A2006" t="s">
        <v>31637</v>
      </c>
      <c r="B2006" t="s">
        <v>14</v>
      </c>
      <c r="C2006" t="s">
        <v>14</v>
      </c>
      <c r="D2006" t="s">
        <v>64</v>
      </c>
      <c r="E2006" t="s">
        <v>517</v>
      </c>
    </row>
    <row r="2007" spans="1:5" x14ac:dyDescent="0.25">
      <c r="A2007" t="s">
        <v>31638</v>
      </c>
      <c r="B2007" t="s">
        <v>14</v>
      </c>
      <c r="C2007" t="s">
        <v>14</v>
      </c>
      <c r="D2007" t="s">
        <v>34</v>
      </c>
      <c r="E2007" t="s">
        <v>520</v>
      </c>
    </row>
    <row r="2008" spans="1:5" x14ac:dyDescent="0.25">
      <c r="A2008" t="s">
        <v>31639</v>
      </c>
      <c r="B2008" t="s">
        <v>14</v>
      </c>
      <c r="C2008" t="s">
        <v>14</v>
      </c>
      <c r="D2008" t="s">
        <v>34</v>
      </c>
      <c r="E2008" t="s">
        <v>520</v>
      </c>
    </row>
    <row r="2009" spans="1:5" x14ac:dyDescent="0.25">
      <c r="A2009" t="s">
        <v>31640</v>
      </c>
      <c r="B2009" t="s">
        <v>14</v>
      </c>
      <c r="C2009" t="s">
        <v>14</v>
      </c>
      <c r="D2009" t="s">
        <v>34</v>
      </c>
      <c r="E2009" t="s">
        <v>520</v>
      </c>
    </row>
    <row r="2010" spans="1:5" x14ac:dyDescent="0.25">
      <c r="A2010" t="s">
        <v>31641</v>
      </c>
      <c r="B2010" t="s">
        <v>14</v>
      </c>
      <c r="C2010" t="s">
        <v>14</v>
      </c>
      <c r="D2010" t="s">
        <v>34</v>
      </c>
      <c r="E2010" t="s">
        <v>520</v>
      </c>
    </row>
    <row r="2011" spans="1:5" x14ac:dyDescent="0.25">
      <c r="A2011" t="s">
        <v>31642</v>
      </c>
      <c r="B2011" t="s">
        <v>14</v>
      </c>
      <c r="C2011" t="s">
        <v>14</v>
      </c>
      <c r="D2011" t="s">
        <v>34</v>
      </c>
      <c r="E2011" t="s">
        <v>520</v>
      </c>
    </row>
    <row r="2012" spans="1:5" x14ac:dyDescent="0.25">
      <c r="A2012" t="s">
        <v>31643</v>
      </c>
      <c r="B2012" t="s">
        <v>14</v>
      </c>
      <c r="C2012" t="s">
        <v>14</v>
      </c>
      <c r="D2012" t="s">
        <v>64</v>
      </c>
      <c r="E2012" t="s">
        <v>517</v>
      </c>
    </row>
    <row r="2013" spans="1:5" x14ac:dyDescent="0.25">
      <c r="A2013" t="s">
        <v>31644</v>
      </c>
      <c r="B2013" t="s">
        <v>14</v>
      </c>
      <c r="C2013" t="s">
        <v>14</v>
      </c>
      <c r="D2013" t="s">
        <v>34</v>
      </c>
      <c r="E2013" t="s">
        <v>520</v>
      </c>
    </row>
    <row r="2014" spans="1:5" x14ac:dyDescent="0.25">
      <c r="A2014" t="s">
        <v>31645</v>
      </c>
      <c r="B2014" t="s">
        <v>14</v>
      </c>
      <c r="C2014" t="s">
        <v>14</v>
      </c>
      <c r="D2014" t="s">
        <v>34</v>
      </c>
      <c r="E2014" t="s">
        <v>520</v>
      </c>
    </row>
    <row r="2015" spans="1:5" x14ac:dyDescent="0.25">
      <c r="A2015" t="s">
        <v>31646</v>
      </c>
      <c r="B2015" t="s">
        <v>14</v>
      </c>
      <c r="C2015" t="s">
        <v>14</v>
      </c>
      <c r="D2015" t="s">
        <v>34</v>
      </c>
      <c r="E2015" t="s">
        <v>520</v>
      </c>
    </row>
    <row r="2016" spans="1:5" x14ac:dyDescent="0.25">
      <c r="A2016" t="s">
        <v>31647</v>
      </c>
      <c r="B2016" t="s">
        <v>14</v>
      </c>
      <c r="C2016" t="s">
        <v>14</v>
      </c>
      <c r="D2016" t="s">
        <v>34</v>
      </c>
      <c r="E2016" t="s">
        <v>520</v>
      </c>
    </row>
    <row r="2017" spans="1:5" x14ac:dyDescent="0.25">
      <c r="A2017" t="s">
        <v>43996</v>
      </c>
      <c r="B2017" t="s">
        <v>14</v>
      </c>
      <c r="C2017" t="s">
        <v>14</v>
      </c>
      <c r="D2017" t="s">
        <v>64</v>
      </c>
      <c r="E2017" t="s">
        <v>517</v>
      </c>
    </row>
    <row r="2018" spans="1:5" x14ac:dyDescent="0.25">
      <c r="A2018" t="s">
        <v>31648</v>
      </c>
      <c r="B2018" t="s">
        <v>14</v>
      </c>
      <c r="C2018" t="s">
        <v>14</v>
      </c>
      <c r="D2018" t="s">
        <v>34</v>
      </c>
      <c r="E2018" t="s">
        <v>520</v>
      </c>
    </row>
    <row r="2019" spans="1:5" x14ac:dyDescent="0.25">
      <c r="A2019" t="s">
        <v>43997</v>
      </c>
      <c r="B2019" t="s">
        <v>14</v>
      </c>
      <c r="C2019" t="s">
        <v>14</v>
      </c>
      <c r="D2019" t="s">
        <v>64</v>
      </c>
      <c r="E2019" t="s">
        <v>517</v>
      </c>
    </row>
    <row r="2020" spans="1:5" x14ac:dyDescent="0.25">
      <c r="A2020" t="s">
        <v>31649</v>
      </c>
      <c r="B2020" t="s">
        <v>14</v>
      </c>
      <c r="C2020" t="s">
        <v>14</v>
      </c>
      <c r="D2020" t="s">
        <v>64</v>
      </c>
      <c r="E2020" t="s">
        <v>517</v>
      </c>
    </row>
    <row r="2021" spans="1:5" x14ac:dyDescent="0.25">
      <c r="A2021" t="s">
        <v>31650</v>
      </c>
      <c r="B2021" t="s">
        <v>14</v>
      </c>
      <c r="C2021" t="s">
        <v>14</v>
      </c>
      <c r="D2021" t="s">
        <v>69</v>
      </c>
      <c r="E2021" t="s">
        <v>517</v>
      </c>
    </row>
    <row r="2022" spans="1:5" x14ac:dyDescent="0.25">
      <c r="A2022" t="s">
        <v>31651</v>
      </c>
      <c r="B2022" t="s">
        <v>14</v>
      </c>
      <c r="C2022" t="s">
        <v>14</v>
      </c>
      <c r="D2022" t="s">
        <v>64</v>
      </c>
      <c r="E2022" t="s">
        <v>517</v>
      </c>
    </row>
    <row r="2023" spans="1:5" x14ac:dyDescent="0.25">
      <c r="A2023" t="s">
        <v>31652</v>
      </c>
      <c r="B2023" t="s">
        <v>14</v>
      </c>
      <c r="C2023" t="s">
        <v>14</v>
      </c>
      <c r="D2023" t="s">
        <v>34</v>
      </c>
      <c r="E2023" t="s">
        <v>520</v>
      </c>
    </row>
    <row r="2024" spans="1:5" x14ac:dyDescent="0.25">
      <c r="A2024" t="s">
        <v>31653</v>
      </c>
      <c r="B2024" t="s">
        <v>14</v>
      </c>
      <c r="C2024" t="s">
        <v>14</v>
      </c>
      <c r="D2024" t="s">
        <v>34</v>
      </c>
      <c r="E2024" t="s">
        <v>520</v>
      </c>
    </row>
    <row r="2025" spans="1:5" x14ac:dyDescent="0.25">
      <c r="A2025" t="s">
        <v>31654</v>
      </c>
      <c r="B2025" t="s">
        <v>14</v>
      </c>
      <c r="C2025" t="s">
        <v>14</v>
      </c>
      <c r="D2025" t="s">
        <v>64</v>
      </c>
      <c r="E2025" t="s">
        <v>517</v>
      </c>
    </row>
    <row r="2026" spans="1:5" x14ac:dyDescent="0.25">
      <c r="A2026" t="s">
        <v>31655</v>
      </c>
      <c r="B2026" t="s">
        <v>14</v>
      </c>
      <c r="C2026" t="s">
        <v>14</v>
      </c>
      <c r="D2026" t="s">
        <v>34</v>
      </c>
      <c r="E2026" t="s">
        <v>520</v>
      </c>
    </row>
    <row r="2027" spans="1:5" x14ac:dyDescent="0.25">
      <c r="A2027" t="s">
        <v>31656</v>
      </c>
      <c r="B2027" t="s">
        <v>14</v>
      </c>
      <c r="C2027" t="s">
        <v>14</v>
      </c>
      <c r="D2027" t="s">
        <v>64</v>
      </c>
      <c r="E2027" t="s">
        <v>517</v>
      </c>
    </row>
    <row r="2028" spans="1:5" x14ac:dyDescent="0.25">
      <c r="A2028" t="s">
        <v>31657</v>
      </c>
      <c r="B2028" t="s">
        <v>14</v>
      </c>
      <c r="C2028" t="s">
        <v>14</v>
      </c>
      <c r="D2028" t="s">
        <v>64</v>
      </c>
      <c r="E2028" t="s">
        <v>517</v>
      </c>
    </row>
    <row r="2029" spans="1:5" x14ac:dyDescent="0.25">
      <c r="A2029" t="s">
        <v>31658</v>
      </c>
      <c r="B2029" t="s">
        <v>14</v>
      </c>
      <c r="C2029" t="s">
        <v>14</v>
      </c>
      <c r="D2029" t="s">
        <v>34</v>
      </c>
      <c r="E2029" t="s">
        <v>520</v>
      </c>
    </row>
    <row r="2030" spans="1:5" x14ac:dyDescent="0.25">
      <c r="A2030" t="s">
        <v>31659</v>
      </c>
      <c r="B2030" t="s">
        <v>14</v>
      </c>
      <c r="C2030" t="s">
        <v>14</v>
      </c>
      <c r="D2030" t="s">
        <v>64</v>
      </c>
      <c r="E2030" t="s">
        <v>517</v>
      </c>
    </row>
    <row r="2031" spans="1:5" x14ac:dyDescent="0.25">
      <c r="A2031" t="s">
        <v>31660</v>
      </c>
      <c r="B2031" t="s">
        <v>14</v>
      </c>
      <c r="C2031" t="s">
        <v>14</v>
      </c>
      <c r="D2031" t="s">
        <v>64</v>
      </c>
      <c r="E2031" t="s">
        <v>517</v>
      </c>
    </row>
    <row r="2032" spans="1:5" x14ac:dyDescent="0.25">
      <c r="A2032" t="s">
        <v>31661</v>
      </c>
      <c r="B2032" t="s">
        <v>14</v>
      </c>
      <c r="C2032" t="s">
        <v>14</v>
      </c>
      <c r="D2032" t="s">
        <v>64</v>
      </c>
      <c r="E2032" t="s">
        <v>517</v>
      </c>
    </row>
    <row r="2033" spans="1:5" x14ac:dyDescent="0.25">
      <c r="A2033" t="s">
        <v>43998</v>
      </c>
      <c r="B2033" t="s">
        <v>14</v>
      </c>
      <c r="C2033" t="s">
        <v>14</v>
      </c>
      <c r="D2033" t="s">
        <v>64</v>
      </c>
      <c r="E2033" t="s">
        <v>517</v>
      </c>
    </row>
    <row r="2034" spans="1:5" x14ac:dyDescent="0.25">
      <c r="A2034" t="s">
        <v>31662</v>
      </c>
      <c r="B2034" t="s">
        <v>14</v>
      </c>
      <c r="C2034" t="s">
        <v>14</v>
      </c>
      <c r="D2034" t="s">
        <v>64</v>
      </c>
      <c r="E2034" t="s">
        <v>517</v>
      </c>
    </row>
    <row r="2035" spans="1:5" x14ac:dyDescent="0.25">
      <c r="A2035" t="s">
        <v>31663</v>
      </c>
      <c r="B2035" t="s">
        <v>14</v>
      </c>
      <c r="C2035" t="s">
        <v>14</v>
      </c>
      <c r="D2035" t="s">
        <v>64</v>
      </c>
      <c r="E2035" t="s">
        <v>517</v>
      </c>
    </row>
    <row r="2036" spans="1:5" x14ac:dyDescent="0.25">
      <c r="A2036" t="s">
        <v>31664</v>
      </c>
      <c r="B2036" t="s">
        <v>14</v>
      </c>
      <c r="C2036" t="s">
        <v>14</v>
      </c>
      <c r="D2036" t="s">
        <v>64</v>
      </c>
      <c r="E2036" t="s">
        <v>517</v>
      </c>
    </row>
    <row r="2037" spans="1:5" x14ac:dyDescent="0.25">
      <c r="A2037" t="s">
        <v>31665</v>
      </c>
      <c r="B2037" t="s">
        <v>14</v>
      </c>
      <c r="C2037" t="s">
        <v>14</v>
      </c>
      <c r="D2037" t="s">
        <v>34</v>
      </c>
      <c r="E2037" t="s">
        <v>520</v>
      </c>
    </row>
    <row r="2038" spans="1:5" x14ac:dyDescent="0.25">
      <c r="A2038" t="s">
        <v>31666</v>
      </c>
      <c r="B2038" t="s">
        <v>14</v>
      </c>
      <c r="C2038" t="s">
        <v>14</v>
      </c>
      <c r="D2038" t="s">
        <v>34</v>
      </c>
      <c r="E2038" t="s">
        <v>520</v>
      </c>
    </row>
    <row r="2039" spans="1:5" x14ac:dyDescent="0.25">
      <c r="A2039" t="s">
        <v>31667</v>
      </c>
      <c r="B2039" t="s">
        <v>14</v>
      </c>
      <c r="C2039" t="s">
        <v>14</v>
      </c>
      <c r="D2039" t="s">
        <v>34</v>
      </c>
      <c r="E2039" t="s">
        <v>520</v>
      </c>
    </row>
    <row r="2040" spans="1:5" x14ac:dyDescent="0.25">
      <c r="A2040" t="s">
        <v>31668</v>
      </c>
      <c r="B2040" t="s">
        <v>14</v>
      </c>
      <c r="C2040" t="s">
        <v>14</v>
      </c>
      <c r="D2040" t="s">
        <v>34</v>
      </c>
      <c r="E2040" t="s">
        <v>520</v>
      </c>
    </row>
    <row r="2041" spans="1:5" x14ac:dyDescent="0.25">
      <c r="A2041" t="s">
        <v>31669</v>
      </c>
      <c r="B2041" t="s">
        <v>14</v>
      </c>
      <c r="C2041" t="s">
        <v>14</v>
      </c>
      <c r="D2041" t="s">
        <v>34</v>
      </c>
      <c r="E2041" t="s">
        <v>520</v>
      </c>
    </row>
    <row r="2042" spans="1:5" x14ac:dyDescent="0.25">
      <c r="A2042" t="s">
        <v>31670</v>
      </c>
      <c r="B2042" t="s">
        <v>14</v>
      </c>
      <c r="C2042" t="s">
        <v>14</v>
      </c>
      <c r="D2042" t="s">
        <v>34</v>
      </c>
      <c r="E2042" t="s">
        <v>520</v>
      </c>
    </row>
    <row r="2043" spans="1:5" x14ac:dyDescent="0.25">
      <c r="A2043" t="s">
        <v>31671</v>
      </c>
      <c r="B2043" t="s">
        <v>14</v>
      </c>
      <c r="C2043" t="s">
        <v>14</v>
      </c>
      <c r="D2043" t="s">
        <v>34</v>
      </c>
      <c r="E2043" t="s">
        <v>520</v>
      </c>
    </row>
    <row r="2044" spans="1:5" x14ac:dyDescent="0.25">
      <c r="A2044" t="s">
        <v>31672</v>
      </c>
      <c r="B2044" t="s">
        <v>14</v>
      </c>
      <c r="C2044" t="s">
        <v>14</v>
      </c>
      <c r="D2044" t="s">
        <v>34</v>
      </c>
      <c r="E2044" t="s">
        <v>520</v>
      </c>
    </row>
    <row r="2045" spans="1:5" x14ac:dyDescent="0.25">
      <c r="A2045" t="s">
        <v>31673</v>
      </c>
      <c r="B2045" t="s">
        <v>14</v>
      </c>
      <c r="C2045" t="s">
        <v>14</v>
      </c>
      <c r="D2045" t="s">
        <v>64</v>
      </c>
      <c r="E2045" t="s">
        <v>517</v>
      </c>
    </row>
    <row r="2046" spans="1:5" x14ac:dyDescent="0.25">
      <c r="A2046" t="s">
        <v>31674</v>
      </c>
      <c r="B2046" t="s">
        <v>14</v>
      </c>
      <c r="C2046" t="s">
        <v>14</v>
      </c>
      <c r="D2046" t="s">
        <v>34</v>
      </c>
      <c r="E2046" t="s">
        <v>520</v>
      </c>
    </row>
    <row r="2047" spans="1:5" x14ac:dyDescent="0.25">
      <c r="A2047" t="s">
        <v>31675</v>
      </c>
      <c r="B2047" t="s">
        <v>14</v>
      </c>
      <c r="C2047" t="s">
        <v>14</v>
      </c>
      <c r="D2047" t="s">
        <v>34</v>
      </c>
      <c r="E2047" t="s">
        <v>520</v>
      </c>
    </row>
    <row r="2048" spans="1:5" x14ac:dyDescent="0.25">
      <c r="A2048" t="s">
        <v>31676</v>
      </c>
      <c r="B2048" t="s">
        <v>14</v>
      </c>
      <c r="C2048" t="s">
        <v>14</v>
      </c>
      <c r="D2048" t="s">
        <v>34</v>
      </c>
      <c r="E2048" t="s">
        <v>520</v>
      </c>
    </row>
    <row r="2049" spans="1:5" x14ac:dyDescent="0.25">
      <c r="A2049" t="s">
        <v>31677</v>
      </c>
      <c r="B2049" t="s">
        <v>14</v>
      </c>
      <c r="C2049" t="s">
        <v>14</v>
      </c>
      <c r="D2049" t="s">
        <v>34</v>
      </c>
      <c r="E2049" t="s">
        <v>520</v>
      </c>
    </row>
    <row r="2050" spans="1:5" x14ac:dyDescent="0.25">
      <c r="A2050" t="s">
        <v>31678</v>
      </c>
      <c r="B2050" t="s">
        <v>14</v>
      </c>
      <c r="C2050" t="s">
        <v>14</v>
      </c>
      <c r="D2050" t="s">
        <v>34</v>
      </c>
      <c r="E2050" t="s">
        <v>520</v>
      </c>
    </row>
    <row r="2051" spans="1:5" x14ac:dyDescent="0.25">
      <c r="A2051" t="s">
        <v>31679</v>
      </c>
      <c r="B2051" t="s">
        <v>14</v>
      </c>
      <c r="C2051" t="s">
        <v>14</v>
      </c>
      <c r="D2051" t="s">
        <v>64</v>
      </c>
      <c r="E2051" t="s">
        <v>517</v>
      </c>
    </row>
    <row r="2052" spans="1:5" x14ac:dyDescent="0.25">
      <c r="A2052" t="s">
        <v>31680</v>
      </c>
      <c r="B2052" t="s">
        <v>14</v>
      </c>
      <c r="C2052" t="s">
        <v>14</v>
      </c>
      <c r="D2052" t="s">
        <v>34</v>
      </c>
      <c r="E2052" t="s">
        <v>520</v>
      </c>
    </row>
    <row r="2053" spans="1:5" x14ac:dyDescent="0.25">
      <c r="A2053" t="s">
        <v>31681</v>
      </c>
      <c r="B2053" t="s">
        <v>14</v>
      </c>
      <c r="C2053" t="s">
        <v>14</v>
      </c>
      <c r="D2053" t="s">
        <v>34</v>
      </c>
      <c r="E2053" t="s">
        <v>520</v>
      </c>
    </row>
    <row r="2054" spans="1:5" x14ac:dyDescent="0.25">
      <c r="A2054" t="s">
        <v>31682</v>
      </c>
      <c r="B2054" t="s">
        <v>14</v>
      </c>
      <c r="C2054" t="s">
        <v>14</v>
      </c>
      <c r="D2054" t="s">
        <v>34</v>
      </c>
      <c r="E2054" t="s">
        <v>520</v>
      </c>
    </row>
    <row r="2055" spans="1:5" x14ac:dyDescent="0.25">
      <c r="A2055" t="s">
        <v>31683</v>
      </c>
      <c r="B2055" t="s">
        <v>14</v>
      </c>
      <c r="C2055" t="s">
        <v>14</v>
      </c>
      <c r="D2055" t="s">
        <v>34</v>
      </c>
      <c r="E2055" t="s">
        <v>520</v>
      </c>
    </row>
    <row r="2056" spans="1:5" x14ac:dyDescent="0.25">
      <c r="A2056" t="s">
        <v>31684</v>
      </c>
      <c r="B2056" t="s">
        <v>14</v>
      </c>
      <c r="C2056" t="s">
        <v>14</v>
      </c>
      <c r="D2056" t="s">
        <v>64</v>
      </c>
      <c r="E2056" t="s">
        <v>517</v>
      </c>
    </row>
    <row r="2057" spans="1:5" x14ac:dyDescent="0.25">
      <c r="A2057" t="s">
        <v>31685</v>
      </c>
      <c r="B2057" t="s">
        <v>14</v>
      </c>
      <c r="C2057" t="s">
        <v>14</v>
      </c>
      <c r="D2057" t="s">
        <v>64</v>
      </c>
      <c r="E2057" t="s">
        <v>517</v>
      </c>
    </row>
    <row r="2058" spans="1:5" x14ac:dyDescent="0.25">
      <c r="A2058" t="s">
        <v>31686</v>
      </c>
      <c r="B2058" t="s">
        <v>14</v>
      </c>
      <c r="C2058" t="s">
        <v>14</v>
      </c>
      <c r="D2058" t="s">
        <v>34</v>
      </c>
      <c r="E2058" t="s">
        <v>520</v>
      </c>
    </row>
    <row r="2059" spans="1:5" x14ac:dyDescent="0.25">
      <c r="A2059" t="s">
        <v>31687</v>
      </c>
      <c r="B2059" t="s">
        <v>14</v>
      </c>
      <c r="C2059" t="s">
        <v>14</v>
      </c>
      <c r="D2059" t="s">
        <v>34</v>
      </c>
      <c r="E2059" t="s">
        <v>520</v>
      </c>
    </row>
    <row r="2060" spans="1:5" x14ac:dyDescent="0.25">
      <c r="A2060" t="s">
        <v>31688</v>
      </c>
      <c r="B2060" t="s">
        <v>14</v>
      </c>
      <c r="C2060" t="s">
        <v>14</v>
      </c>
      <c r="D2060" t="s">
        <v>64</v>
      </c>
      <c r="E2060" t="s">
        <v>517</v>
      </c>
    </row>
    <row r="2061" spans="1:5" x14ac:dyDescent="0.25">
      <c r="A2061" t="s">
        <v>31689</v>
      </c>
      <c r="B2061" t="s">
        <v>14</v>
      </c>
      <c r="C2061" t="s">
        <v>14</v>
      </c>
      <c r="D2061" t="s">
        <v>34</v>
      </c>
      <c r="E2061" t="s">
        <v>520</v>
      </c>
    </row>
    <row r="2062" spans="1:5" x14ac:dyDescent="0.25">
      <c r="A2062" t="s">
        <v>31690</v>
      </c>
      <c r="B2062" t="s">
        <v>14</v>
      </c>
      <c r="C2062" t="s">
        <v>14</v>
      </c>
      <c r="D2062" t="s">
        <v>34</v>
      </c>
      <c r="E2062" t="s">
        <v>520</v>
      </c>
    </row>
    <row r="2063" spans="1:5" x14ac:dyDescent="0.25">
      <c r="A2063" t="s">
        <v>43999</v>
      </c>
      <c r="B2063" t="s">
        <v>14</v>
      </c>
      <c r="C2063" t="s">
        <v>14</v>
      </c>
      <c r="D2063" t="s">
        <v>34</v>
      </c>
      <c r="E2063" t="s">
        <v>520</v>
      </c>
    </row>
    <row r="2064" spans="1:5" x14ac:dyDescent="0.25">
      <c r="A2064" t="s">
        <v>31691</v>
      </c>
      <c r="B2064" t="s">
        <v>14</v>
      </c>
      <c r="C2064" t="s">
        <v>14</v>
      </c>
      <c r="D2064" t="s">
        <v>34</v>
      </c>
      <c r="E2064" t="s">
        <v>520</v>
      </c>
    </row>
    <row r="2065" spans="1:5" x14ac:dyDescent="0.25">
      <c r="A2065" t="s">
        <v>31692</v>
      </c>
      <c r="B2065" t="s">
        <v>14</v>
      </c>
      <c r="C2065" t="s">
        <v>14</v>
      </c>
      <c r="D2065" t="s">
        <v>64</v>
      </c>
      <c r="E2065" t="s">
        <v>517</v>
      </c>
    </row>
    <row r="2066" spans="1:5" x14ac:dyDescent="0.25">
      <c r="A2066" t="s">
        <v>31693</v>
      </c>
      <c r="B2066" t="s">
        <v>14</v>
      </c>
      <c r="C2066" t="s">
        <v>14</v>
      </c>
      <c r="D2066" t="s">
        <v>69</v>
      </c>
      <c r="E2066" t="s">
        <v>517</v>
      </c>
    </row>
    <row r="2067" spans="1:5" x14ac:dyDescent="0.25">
      <c r="A2067" t="s">
        <v>31694</v>
      </c>
      <c r="B2067" t="s">
        <v>14</v>
      </c>
      <c r="C2067" t="s">
        <v>14</v>
      </c>
      <c r="D2067" t="s">
        <v>34</v>
      </c>
      <c r="E2067" t="s">
        <v>520</v>
      </c>
    </row>
    <row r="2068" spans="1:5" x14ac:dyDescent="0.25">
      <c r="A2068" t="s">
        <v>31695</v>
      </c>
      <c r="B2068" t="s">
        <v>14</v>
      </c>
      <c r="C2068" t="s">
        <v>14</v>
      </c>
      <c r="D2068" t="s">
        <v>34</v>
      </c>
      <c r="E2068" t="s">
        <v>520</v>
      </c>
    </row>
    <row r="2069" spans="1:5" x14ac:dyDescent="0.25">
      <c r="A2069" t="s">
        <v>31696</v>
      </c>
      <c r="B2069" t="s">
        <v>14</v>
      </c>
      <c r="C2069" t="s">
        <v>14</v>
      </c>
      <c r="D2069" t="s">
        <v>34</v>
      </c>
      <c r="E2069" t="s">
        <v>520</v>
      </c>
    </row>
    <row r="2070" spans="1:5" x14ac:dyDescent="0.25">
      <c r="A2070" t="s">
        <v>31697</v>
      </c>
      <c r="B2070" t="s">
        <v>14</v>
      </c>
      <c r="C2070" t="s">
        <v>14</v>
      </c>
      <c r="D2070" t="s">
        <v>34</v>
      </c>
      <c r="E2070" t="s">
        <v>520</v>
      </c>
    </row>
    <row r="2071" spans="1:5" x14ac:dyDescent="0.25">
      <c r="A2071" t="s">
        <v>31698</v>
      </c>
      <c r="B2071" t="s">
        <v>14</v>
      </c>
      <c r="C2071" t="s">
        <v>14</v>
      </c>
      <c r="D2071" t="s">
        <v>64</v>
      </c>
      <c r="E2071" t="s">
        <v>517</v>
      </c>
    </row>
    <row r="2072" spans="1:5" x14ac:dyDescent="0.25">
      <c r="A2072" t="s">
        <v>31699</v>
      </c>
      <c r="B2072" t="s">
        <v>14</v>
      </c>
      <c r="C2072" t="s">
        <v>14</v>
      </c>
      <c r="D2072" t="s">
        <v>34</v>
      </c>
      <c r="E2072" t="s">
        <v>520</v>
      </c>
    </row>
    <row r="2073" spans="1:5" x14ac:dyDescent="0.25">
      <c r="A2073" t="s">
        <v>31700</v>
      </c>
      <c r="B2073" t="s">
        <v>14</v>
      </c>
      <c r="C2073" t="s">
        <v>14</v>
      </c>
      <c r="D2073" t="s">
        <v>34</v>
      </c>
      <c r="E2073" t="s">
        <v>520</v>
      </c>
    </row>
    <row r="2074" spans="1:5" x14ac:dyDescent="0.25">
      <c r="A2074" t="s">
        <v>31701</v>
      </c>
      <c r="B2074" t="s">
        <v>14</v>
      </c>
      <c r="C2074" t="s">
        <v>14</v>
      </c>
      <c r="D2074" t="s">
        <v>34</v>
      </c>
      <c r="E2074" t="s">
        <v>520</v>
      </c>
    </row>
    <row r="2075" spans="1:5" x14ac:dyDescent="0.25">
      <c r="A2075" t="s">
        <v>31702</v>
      </c>
      <c r="B2075" t="s">
        <v>14</v>
      </c>
      <c r="C2075" t="s">
        <v>14</v>
      </c>
      <c r="D2075" t="s">
        <v>64</v>
      </c>
      <c r="E2075" t="s">
        <v>517</v>
      </c>
    </row>
    <row r="2076" spans="1:5" x14ac:dyDescent="0.25">
      <c r="A2076" t="s">
        <v>31703</v>
      </c>
      <c r="B2076" t="s">
        <v>14</v>
      </c>
      <c r="C2076" t="s">
        <v>14</v>
      </c>
      <c r="D2076" t="s">
        <v>34</v>
      </c>
      <c r="E2076" t="s">
        <v>520</v>
      </c>
    </row>
    <row r="2077" spans="1:5" x14ac:dyDescent="0.25">
      <c r="A2077" t="s">
        <v>31704</v>
      </c>
      <c r="B2077" t="s">
        <v>14</v>
      </c>
      <c r="C2077" t="s">
        <v>14</v>
      </c>
      <c r="D2077" t="s">
        <v>34</v>
      </c>
      <c r="E2077" t="s">
        <v>520</v>
      </c>
    </row>
    <row r="2078" spans="1:5" x14ac:dyDescent="0.25">
      <c r="A2078" t="s">
        <v>31705</v>
      </c>
      <c r="B2078" t="s">
        <v>14</v>
      </c>
      <c r="C2078" t="s">
        <v>14</v>
      </c>
      <c r="D2078" t="s">
        <v>34</v>
      </c>
      <c r="E2078" t="s">
        <v>520</v>
      </c>
    </row>
    <row r="2079" spans="1:5" x14ac:dyDescent="0.25">
      <c r="A2079" t="s">
        <v>31706</v>
      </c>
      <c r="B2079" t="s">
        <v>14</v>
      </c>
      <c r="C2079" t="s">
        <v>14</v>
      </c>
      <c r="D2079" t="s">
        <v>64</v>
      </c>
      <c r="E2079" t="s">
        <v>517</v>
      </c>
    </row>
    <row r="2080" spans="1:5" x14ac:dyDescent="0.25">
      <c r="A2080" t="s">
        <v>31707</v>
      </c>
      <c r="B2080" t="s">
        <v>14</v>
      </c>
      <c r="C2080" t="s">
        <v>14</v>
      </c>
      <c r="D2080" t="s">
        <v>34</v>
      </c>
      <c r="E2080" t="s">
        <v>520</v>
      </c>
    </row>
    <row r="2081" spans="1:5" x14ac:dyDescent="0.25">
      <c r="A2081" t="s">
        <v>44000</v>
      </c>
      <c r="B2081" t="s">
        <v>14</v>
      </c>
      <c r="C2081" t="s">
        <v>14</v>
      </c>
      <c r="D2081" t="s">
        <v>34</v>
      </c>
      <c r="E2081" t="s">
        <v>520</v>
      </c>
    </row>
    <row r="2082" spans="1:5" x14ac:dyDescent="0.25">
      <c r="A2082" t="s">
        <v>31708</v>
      </c>
      <c r="B2082" t="s">
        <v>14</v>
      </c>
      <c r="C2082" t="s">
        <v>14</v>
      </c>
      <c r="D2082" t="s">
        <v>34</v>
      </c>
      <c r="E2082" t="s">
        <v>520</v>
      </c>
    </row>
    <row r="2083" spans="1:5" x14ac:dyDescent="0.25">
      <c r="A2083" t="s">
        <v>31709</v>
      </c>
      <c r="B2083" t="s">
        <v>14</v>
      </c>
      <c r="C2083" t="s">
        <v>14</v>
      </c>
      <c r="D2083" t="s">
        <v>34</v>
      </c>
      <c r="E2083" t="s">
        <v>520</v>
      </c>
    </row>
    <row r="2084" spans="1:5" x14ac:dyDescent="0.25">
      <c r="A2084" t="s">
        <v>31710</v>
      </c>
      <c r="B2084" t="s">
        <v>14</v>
      </c>
      <c r="C2084" t="s">
        <v>14</v>
      </c>
      <c r="D2084" t="s">
        <v>34</v>
      </c>
      <c r="E2084" t="s">
        <v>520</v>
      </c>
    </row>
    <row r="2085" spans="1:5" x14ac:dyDescent="0.25">
      <c r="A2085" t="s">
        <v>31711</v>
      </c>
      <c r="B2085" t="s">
        <v>14</v>
      </c>
      <c r="C2085" t="s">
        <v>14</v>
      </c>
      <c r="D2085" t="s">
        <v>64</v>
      </c>
      <c r="E2085" t="s">
        <v>517</v>
      </c>
    </row>
    <row r="2086" spans="1:5" x14ac:dyDescent="0.25">
      <c r="A2086" t="s">
        <v>31712</v>
      </c>
      <c r="B2086" t="s">
        <v>14</v>
      </c>
      <c r="C2086" t="s">
        <v>14</v>
      </c>
      <c r="D2086" t="s">
        <v>34</v>
      </c>
      <c r="E2086" t="s">
        <v>520</v>
      </c>
    </row>
    <row r="2087" spans="1:5" x14ac:dyDescent="0.25">
      <c r="A2087" t="s">
        <v>31713</v>
      </c>
      <c r="B2087" t="s">
        <v>14</v>
      </c>
      <c r="C2087" t="s">
        <v>14</v>
      </c>
      <c r="D2087" t="s">
        <v>34</v>
      </c>
      <c r="E2087" t="s">
        <v>520</v>
      </c>
    </row>
    <row r="2088" spans="1:5" x14ac:dyDescent="0.25">
      <c r="A2088" t="s">
        <v>31714</v>
      </c>
      <c r="B2088" t="s">
        <v>14</v>
      </c>
      <c r="C2088" t="s">
        <v>14</v>
      </c>
      <c r="D2088" t="s">
        <v>34</v>
      </c>
      <c r="E2088" t="s">
        <v>520</v>
      </c>
    </row>
    <row r="2089" spans="1:5" x14ac:dyDescent="0.25">
      <c r="A2089" t="s">
        <v>31715</v>
      </c>
      <c r="B2089" t="s">
        <v>14</v>
      </c>
      <c r="C2089" t="s">
        <v>14</v>
      </c>
      <c r="D2089" t="s">
        <v>34</v>
      </c>
      <c r="E2089" t="s">
        <v>520</v>
      </c>
    </row>
    <row r="2090" spans="1:5" x14ac:dyDescent="0.25">
      <c r="A2090" t="s">
        <v>31716</v>
      </c>
      <c r="B2090" t="s">
        <v>14</v>
      </c>
      <c r="C2090" t="s">
        <v>14</v>
      </c>
      <c r="D2090" t="s">
        <v>64</v>
      </c>
      <c r="E2090" t="s">
        <v>517</v>
      </c>
    </row>
    <row r="2091" spans="1:5" x14ac:dyDescent="0.25">
      <c r="A2091" t="s">
        <v>31717</v>
      </c>
      <c r="B2091" t="s">
        <v>14</v>
      </c>
      <c r="C2091" t="s">
        <v>14</v>
      </c>
      <c r="D2091" t="s">
        <v>34</v>
      </c>
      <c r="E2091" t="s">
        <v>520</v>
      </c>
    </row>
    <row r="2092" spans="1:5" x14ac:dyDescent="0.25">
      <c r="A2092" t="s">
        <v>31718</v>
      </c>
      <c r="B2092" t="s">
        <v>14</v>
      </c>
      <c r="C2092" t="s">
        <v>14</v>
      </c>
      <c r="D2092" t="s">
        <v>64</v>
      </c>
      <c r="E2092" t="s">
        <v>517</v>
      </c>
    </row>
    <row r="2093" spans="1:5" x14ac:dyDescent="0.25">
      <c r="A2093" t="s">
        <v>31719</v>
      </c>
      <c r="B2093" t="s">
        <v>14</v>
      </c>
      <c r="C2093" t="s">
        <v>14</v>
      </c>
      <c r="D2093" t="s">
        <v>64</v>
      </c>
      <c r="E2093" t="s">
        <v>517</v>
      </c>
    </row>
    <row r="2094" spans="1:5" x14ac:dyDescent="0.25">
      <c r="A2094" t="s">
        <v>31720</v>
      </c>
      <c r="B2094" t="s">
        <v>14</v>
      </c>
      <c r="C2094" t="s">
        <v>14</v>
      </c>
      <c r="D2094" t="s">
        <v>34</v>
      </c>
      <c r="E2094" t="s">
        <v>520</v>
      </c>
    </row>
    <row r="2095" spans="1:5" x14ac:dyDescent="0.25">
      <c r="A2095" t="s">
        <v>31721</v>
      </c>
      <c r="B2095" t="s">
        <v>14</v>
      </c>
      <c r="C2095" t="s">
        <v>14</v>
      </c>
      <c r="D2095" t="s">
        <v>34</v>
      </c>
      <c r="E2095" t="s">
        <v>520</v>
      </c>
    </row>
    <row r="2096" spans="1:5" x14ac:dyDescent="0.25">
      <c r="A2096" t="s">
        <v>31722</v>
      </c>
      <c r="B2096" t="s">
        <v>14</v>
      </c>
      <c r="C2096" t="s">
        <v>14</v>
      </c>
      <c r="D2096" t="s">
        <v>69</v>
      </c>
      <c r="E2096" t="s">
        <v>517</v>
      </c>
    </row>
    <row r="2097" spans="1:5" x14ac:dyDescent="0.25">
      <c r="A2097" t="s">
        <v>31723</v>
      </c>
      <c r="B2097" t="s">
        <v>14</v>
      </c>
      <c r="C2097" t="s">
        <v>14</v>
      </c>
      <c r="D2097" t="s">
        <v>34</v>
      </c>
      <c r="E2097" t="s">
        <v>520</v>
      </c>
    </row>
    <row r="2098" spans="1:5" x14ac:dyDescent="0.25">
      <c r="A2098" t="s">
        <v>31724</v>
      </c>
      <c r="B2098" t="s">
        <v>14</v>
      </c>
      <c r="C2098" t="s">
        <v>14</v>
      </c>
      <c r="D2098" t="s">
        <v>34</v>
      </c>
      <c r="E2098" t="s">
        <v>520</v>
      </c>
    </row>
    <row r="2099" spans="1:5" x14ac:dyDescent="0.25">
      <c r="A2099" t="s">
        <v>31725</v>
      </c>
      <c r="B2099" t="s">
        <v>14</v>
      </c>
      <c r="C2099" t="s">
        <v>14</v>
      </c>
      <c r="D2099" t="s">
        <v>34</v>
      </c>
      <c r="E2099" t="s">
        <v>520</v>
      </c>
    </row>
    <row r="2100" spans="1:5" x14ac:dyDescent="0.25">
      <c r="A2100" t="s">
        <v>31726</v>
      </c>
      <c r="B2100" t="s">
        <v>14</v>
      </c>
      <c r="C2100" t="s">
        <v>14</v>
      </c>
      <c r="D2100" t="s">
        <v>34</v>
      </c>
      <c r="E2100" t="s">
        <v>520</v>
      </c>
    </row>
    <row r="2101" spans="1:5" x14ac:dyDescent="0.25">
      <c r="A2101" t="s">
        <v>31727</v>
      </c>
      <c r="B2101" t="s">
        <v>14</v>
      </c>
      <c r="C2101" t="s">
        <v>14</v>
      </c>
      <c r="D2101" t="s">
        <v>64</v>
      </c>
      <c r="E2101" t="s">
        <v>517</v>
      </c>
    </row>
    <row r="2102" spans="1:5" x14ac:dyDescent="0.25">
      <c r="A2102" t="s">
        <v>31728</v>
      </c>
      <c r="B2102" t="s">
        <v>14</v>
      </c>
      <c r="C2102" t="s">
        <v>14</v>
      </c>
      <c r="D2102" t="s">
        <v>64</v>
      </c>
      <c r="E2102" t="s">
        <v>517</v>
      </c>
    </row>
    <row r="2103" spans="1:5" x14ac:dyDescent="0.25">
      <c r="A2103" t="s">
        <v>31729</v>
      </c>
      <c r="B2103" t="s">
        <v>14</v>
      </c>
      <c r="C2103" t="s">
        <v>14</v>
      </c>
      <c r="D2103" t="s">
        <v>64</v>
      </c>
      <c r="E2103" t="s">
        <v>517</v>
      </c>
    </row>
    <row r="2104" spans="1:5" x14ac:dyDescent="0.25">
      <c r="A2104" t="s">
        <v>31730</v>
      </c>
      <c r="B2104" t="s">
        <v>14</v>
      </c>
      <c r="C2104" t="s">
        <v>14</v>
      </c>
      <c r="D2104" t="s">
        <v>64</v>
      </c>
      <c r="E2104" t="s">
        <v>517</v>
      </c>
    </row>
    <row r="2105" spans="1:5" x14ac:dyDescent="0.25">
      <c r="A2105" t="s">
        <v>31731</v>
      </c>
      <c r="B2105" t="s">
        <v>14</v>
      </c>
      <c r="C2105" t="s">
        <v>14</v>
      </c>
      <c r="D2105" t="s">
        <v>34</v>
      </c>
      <c r="E2105" t="s">
        <v>520</v>
      </c>
    </row>
    <row r="2106" spans="1:5" x14ac:dyDescent="0.25">
      <c r="A2106" t="s">
        <v>31732</v>
      </c>
      <c r="B2106" t="s">
        <v>14</v>
      </c>
      <c r="C2106" t="s">
        <v>14</v>
      </c>
      <c r="D2106" t="s">
        <v>34</v>
      </c>
      <c r="E2106" t="s">
        <v>520</v>
      </c>
    </row>
    <row r="2107" spans="1:5" x14ac:dyDescent="0.25">
      <c r="A2107" t="s">
        <v>31733</v>
      </c>
      <c r="B2107" t="s">
        <v>14</v>
      </c>
      <c r="C2107" t="s">
        <v>14</v>
      </c>
      <c r="D2107" t="s">
        <v>34</v>
      </c>
      <c r="E2107" t="s">
        <v>520</v>
      </c>
    </row>
    <row r="2108" spans="1:5" x14ac:dyDescent="0.25">
      <c r="A2108" t="s">
        <v>31734</v>
      </c>
      <c r="B2108" t="s">
        <v>14</v>
      </c>
      <c r="C2108" t="s">
        <v>14</v>
      </c>
      <c r="D2108" t="s">
        <v>34</v>
      </c>
      <c r="E2108" t="s">
        <v>520</v>
      </c>
    </row>
    <row r="2109" spans="1:5" x14ac:dyDescent="0.25">
      <c r="A2109" t="s">
        <v>31735</v>
      </c>
      <c r="B2109" t="s">
        <v>14</v>
      </c>
      <c r="C2109" t="s">
        <v>14</v>
      </c>
      <c r="D2109" t="s">
        <v>34</v>
      </c>
      <c r="E2109" t="s">
        <v>520</v>
      </c>
    </row>
    <row r="2110" spans="1:5" x14ac:dyDescent="0.25">
      <c r="A2110" t="s">
        <v>31736</v>
      </c>
      <c r="B2110" t="s">
        <v>14</v>
      </c>
      <c r="C2110" t="s">
        <v>14</v>
      </c>
      <c r="D2110" t="s">
        <v>64</v>
      </c>
      <c r="E2110" t="s">
        <v>517</v>
      </c>
    </row>
    <row r="2111" spans="1:5" x14ac:dyDescent="0.25">
      <c r="A2111" t="s">
        <v>31737</v>
      </c>
      <c r="B2111" t="s">
        <v>14</v>
      </c>
      <c r="C2111" t="s">
        <v>14</v>
      </c>
      <c r="D2111" t="s">
        <v>34</v>
      </c>
      <c r="E2111" t="s">
        <v>520</v>
      </c>
    </row>
    <row r="2112" spans="1:5" x14ac:dyDescent="0.25">
      <c r="A2112" t="s">
        <v>31738</v>
      </c>
      <c r="B2112" t="s">
        <v>14</v>
      </c>
      <c r="C2112" t="s">
        <v>14</v>
      </c>
      <c r="D2112" t="s">
        <v>34</v>
      </c>
      <c r="E2112" t="s">
        <v>520</v>
      </c>
    </row>
    <row r="2113" spans="1:5" x14ac:dyDescent="0.25">
      <c r="A2113" t="s">
        <v>31739</v>
      </c>
      <c r="B2113" t="s">
        <v>14</v>
      </c>
      <c r="C2113" t="s">
        <v>14</v>
      </c>
      <c r="D2113" t="s">
        <v>69</v>
      </c>
      <c r="E2113" t="s">
        <v>517</v>
      </c>
    </row>
    <row r="2114" spans="1:5" x14ac:dyDescent="0.25">
      <c r="A2114" t="s">
        <v>44001</v>
      </c>
      <c r="B2114" t="s">
        <v>14</v>
      </c>
      <c r="C2114" t="s">
        <v>14</v>
      </c>
      <c r="D2114" t="s">
        <v>64</v>
      </c>
      <c r="E2114" t="s">
        <v>517</v>
      </c>
    </row>
    <row r="2115" spans="1:5" x14ac:dyDescent="0.25">
      <c r="A2115" t="s">
        <v>31740</v>
      </c>
      <c r="B2115" t="s">
        <v>14</v>
      </c>
      <c r="C2115" t="s">
        <v>14</v>
      </c>
      <c r="D2115" t="s">
        <v>34</v>
      </c>
      <c r="E2115" t="s">
        <v>520</v>
      </c>
    </row>
    <row r="2116" spans="1:5" x14ac:dyDescent="0.25">
      <c r="A2116" t="s">
        <v>31741</v>
      </c>
      <c r="B2116" t="s">
        <v>14</v>
      </c>
      <c r="C2116" t="s">
        <v>14</v>
      </c>
      <c r="D2116" t="s">
        <v>34</v>
      </c>
      <c r="E2116" t="s">
        <v>520</v>
      </c>
    </row>
    <row r="2117" spans="1:5" x14ac:dyDescent="0.25">
      <c r="A2117" t="s">
        <v>44002</v>
      </c>
      <c r="B2117" t="s">
        <v>14</v>
      </c>
      <c r="C2117" t="s">
        <v>14</v>
      </c>
      <c r="D2117" t="s">
        <v>64</v>
      </c>
      <c r="E2117" t="s">
        <v>517</v>
      </c>
    </row>
    <row r="2118" spans="1:5" x14ac:dyDescent="0.25">
      <c r="A2118" t="s">
        <v>31742</v>
      </c>
      <c r="B2118" t="s">
        <v>14</v>
      </c>
      <c r="C2118" t="s">
        <v>14</v>
      </c>
      <c r="D2118" t="s">
        <v>34</v>
      </c>
      <c r="E2118" t="s">
        <v>520</v>
      </c>
    </row>
    <row r="2119" spans="1:5" x14ac:dyDescent="0.25">
      <c r="A2119" t="s">
        <v>31743</v>
      </c>
      <c r="B2119" t="s">
        <v>14</v>
      </c>
      <c r="C2119" t="s">
        <v>14</v>
      </c>
      <c r="D2119" t="s">
        <v>64</v>
      </c>
      <c r="E2119" t="s">
        <v>517</v>
      </c>
    </row>
    <row r="2120" spans="1:5" x14ac:dyDescent="0.25">
      <c r="A2120" t="s">
        <v>31744</v>
      </c>
      <c r="B2120" t="s">
        <v>14</v>
      </c>
      <c r="C2120" t="s">
        <v>14</v>
      </c>
      <c r="D2120" t="s">
        <v>64</v>
      </c>
      <c r="E2120" t="s">
        <v>517</v>
      </c>
    </row>
    <row r="2121" spans="1:5" x14ac:dyDescent="0.25">
      <c r="A2121" t="s">
        <v>31745</v>
      </c>
      <c r="B2121" t="s">
        <v>14</v>
      </c>
      <c r="C2121" t="s">
        <v>14</v>
      </c>
      <c r="D2121" t="s">
        <v>34</v>
      </c>
      <c r="E2121" t="s">
        <v>520</v>
      </c>
    </row>
    <row r="2122" spans="1:5" x14ac:dyDescent="0.25">
      <c r="A2122" t="s">
        <v>31746</v>
      </c>
      <c r="B2122" t="s">
        <v>14</v>
      </c>
      <c r="C2122" t="s">
        <v>14</v>
      </c>
      <c r="D2122" t="s">
        <v>34</v>
      </c>
      <c r="E2122" t="s">
        <v>520</v>
      </c>
    </row>
    <row r="2123" spans="1:5" x14ac:dyDescent="0.25">
      <c r="A2123" t="s">
        <v>31747</v>
      </c>
      <c r="B2123" t="s">
        <v>14</v>
      </c>
      <c r="C2123" t="s">
        <v>14</v>
      </c>
      <c r="D2123" t="s">
        <v>34</v>
      </c>
      <c r="E2123" t="s">
        <v>520</v>
      </c>
    </row>
    <row r="2124" spans="1:5" x14ac:dyDescent="0.25">
      <c r="A2124" t="s">
        <v>31748</v>
      </c>
      <c r="B2124" t="s">
        <v>14</v>
      </c>
      <c r="C2124" t="s">
        <v>14</v>
      </c>
      <c r="D2124" t="s">
        <v>64</v>
      </c>
      <c r="E2124" t="s">
        <v>517</v>
      </c>
    </row>
    <row r="2125" spans="1:5" x14ac:dyDescent="0.25">
      <c r="A2125" t="s">
        <v>31749</v>
      </c>
      <c r="B2125" t="s">
        <v>14</v>
      </c>
      <c r="C2125" t="s">
        <v>14</v>
      </c>
      <c r="D2125" t="s">
        <v>34</v>
      </c>
      <c r="E2125" t="s">
        <v>520</v>
      </c>
    </row>
    <row r="2126" spans="1:5" x14ac:dyDescent="0.25">
      <c r="A2126" t="s">
        <v>31750</v>
      </c>
      <c r="B2126" t="s">
        <v>14</v>
      </c>
      <c r="C2126" t="s">
        <v>14</v>
      </c>
      <c r="D2126" t="s">
        <v>34</v>
      </c>
      <c r="E2126" t="s">
        <v>520</v>
      </c>
    </row>
    <row r="2127" spans="1:5" x14ac:dyDescent="0.25">
      <c r="A2127" t="s">
        <v>31751</v>
      </c>
      <c r="B2127" t="s">
        <v>14</v>
      </c>
      <c r="C2127" t="s">
        <v>14</v>
      </c>
      <c r="D2127" t="s">
        <v>34</v>
      </c>
      <c r="E2127" t="s">
        <v>520</v>
      </c>
    </row>
    <row r="2128" spans="1:5" x14ac:dyDescent="0.25">
      <c r="A2128" t="s">
        <v>31752</v>
      </c>
      <c r="B2128" t="s">
        <v>14</v>
      </c>
      <c r="C2128" t="s">
        <v>14</v>
      </c>
      <c r="D2128" t="s">
        <v>34</v>
      </c>
      <c r="E2128" t="s">
        <v>520</v>
      </c>
    </row>
    <row r="2129" spans="1:5" x14ac:dyDescent="0.25">
      <c r="A2129" t="s">
        <v>31753</v>
      </c>
      <c r="B2129" t="s">
        <v>14</v>
      </c>
      <c r="C2129" t="s">
        <v>14</v>
      </c>
      <c r="D2129" t="s">
        <v>34</v>
      </c>
      <c r="E2129" t="s">
        <v>520</v>
      </c>
    </row>
    <row r="2130" spans="1:5" x14ac:dyDescent="0.25">
      <c r="A2130" t="s">
        <v>31754</v>
      </c>
      <c r="B2130" t="s">
        <v>14</v>
      </c>
      <c r="C2130" t="s">
        <v>14</v>
      </c>
      <c r="D2130" t="s">
        <v>64</v>
      </c>
      <c r="E2130" t="s">
        <v>517</v>
      </c>
    </row>
    <row r="2131" spans="1:5" x14ac:dyDescent="0.25">
      <c r="A2131" t="s">
        <v>31755</v>
      </c>
      <c r="B2131" t="s">
        <v>14</v>
      </c>
      <c r="C2131" t="s">
        <v>14</v>
      </c>
      <c r="D2131" t="s">
        <v>34</v>
      </c>
      <c r="E2131" t="s">
        <v>520</v>
      </c>
    </row>
    <row r="2132" spans="1:5" x14ac:dyDescent="0.25">
      <c r="A2132" t="s">
        <v>31756</v>
      </c>
      <c r="B2132" t="s">
        <v>14</v>
      </c>
      <c r="C2132" t="s">
        <v>14</v>
      </c>
      <c r="D2132" t="s">
        <v>34</v>
      </c>
      <c r="E2132" t="s">
        <v>520</v>
      </c>
    </row>
    <row r="2133" spans="1:5" x14ac:dyDescent="0.25">
      <c r="A2133" t="s">
        <v>31757</v>
      </c>
      <c r="B2133" t="s">
        <v>14</v>
      </c>
      <c r="C2133" t="s">
        <v>14</v>
      </c>
      <c r="D2133" t="s">
        <v>34</v>
      </c>
      <c r="E2133" t="s">
        <v>520</v>
      </c>
    </row>
    <row r="2134" spans="1:5" x14ac:dyDescent="0.25">
      <c r="A2134" t="s">
        <v>31758</v>
      </c>
      <c r="B2134" t="s">
        <v>14</v>
      </c>
      <c r="C2134" t="s">
        <v>14</v>
      </c>
      <c r="D2134" t="s">
        <v>34</v>
      </c>
      <c r="E2134" t="s">
        <v>520</v>
      </c>
    </row>
    <row r="2135" spans="1:5" x14ac:dyDescent="0.25">
      <c r="A2135" t="s">
        <v>31759</v>
      </c>
      <c r="B2135" t="s">
        <v>14</v>
      </c>
      <c r="C2135" t="s">
        <v>14</v>
      </c>
      <c r="D2135" t="s">
        <v>34</v>
      </c>
      <c r="E2135" t="s">
        <v>520</v>
      </c>
    </row>
    <row r="2136" spans="1:5" x14ac:dyDescent="0.25">
      <c r="A2136" t="s">
        <v>31760</v>
      </c>
      <c r="B2136" t="s">
        <v>14</v>
      </c>
      <c r="C2136" t="s">
        <v>14</v>
      </c>
      <c r="D2136" t="s">
        <v>34</v>
      </c>
      <c r="E2136" t="s">
        <v>520</v>
      </c>
    </row>
    <row r="2137" spans="1:5" x14ac:dyDescent="0.25">
      <c r="A2137" t="s">
        <v>31761</v>
      </c>
      <c r="B2137" t="s">
        <v>14</v>
      </c>
      <c r="C2137" t="s">
        <v>14</v>
      </c>
      <c r="D2137" t="s">
        <v>34</v>
      </c>
      <c r="E2137" t="s">
        <v>520</v>
      </c>
    </row>
    <row r="2138" spans="1:5" x14ac:dyDescent="0.25">
      <c r="A2138" t="s">
        <v>31762</v>
      </c>
      <c r="B2138" t="s">
        <v>14</v>
      </c>
      <c r="C2138" t="s">
        <v>14</v>
      </c>
      <c r="D2138" t="s">
        <v>64</v>
      </c>
      <c r="E2138" t="s">
        <v>517</v>
      </c>
    </row>
    <row r="2139" spans="1:5" x14ac:dyDescent="0.25">
      <c r="A2139" t="s">
        <v>31763</v>
      </c>
      <c r="B2139" t="s">
        <v>14</v>
      </c>
      <c r="C2139" t="s">
        <v>14</v>
      </c>
      <c r="D2139" t="s">
        <v>34</v>
      </c>
      <c r="E2139" t="s">
        <v>520</v>
      </c>
    </row>
    <row r="2140" spans="1:5" x14ac:dyDescent="0.25">
      <c r="A2140" t="s">
        <v>31764</v>
      </c>
      <c r="B2140" t="s">
        <v>14</v>
      </c>
      <c r="C2140" t="s">
        <v>14</v>
      </c>
      <c r="D2140" t="s">
        <v>34</v>
      </c>
      <c r="E2140" t="s">
        <v>520</v>
      </c>
    </row>
    <row r="2141" spans="1:5" x14ac:dyDescent="0.25">
      <c r="A2141" t="s">
        <v>31765</v>
      </c>
      <c r="B2141" t="s">
        <v>14</v>
      </c>
      <c r="C2141" t="s">
        <v>14</v>
      </c>
      <c r="D2141" t="s">
        <v>34</v>
      </c>
      <c r="E2141" t="s">
        <v>520</v>
      </c>
    </row>
    <row r="2142" spans="1:5" x14ac:dyDescent="0.25">
      <c r="A2142" t="s">
        <v>31766</v>
      </c>
      <c r="B2142" t="s">
        <v>14</v>
      </c>
      <c r="C2142" t="s">
        <v>14</v>
      </c>
      <c r="D2142" t="s">
        <v>34</v>
      </c>
      <c r="E2142" t="s">
        <v>520</v>
      </c>
    </row>
    <row r="2143" spans="1:5" x14ac:dyDescent="0.25">
      <c r="A2143" t="s">
        <v>31767</v>
      </c>
      <c r="B2143" t="s">
        <v>14</v>
      </c>
      <c r="C2143" t="s">
        <v>14</v>
      </c>
      <c r="D2143" t="s">
        <v>34</v>
      </c>
      <c r="E2143" t="s">
        <v>520</v>
      </c>
    </row>
    <row r="2144" spans="1:5" x14ac:dyDescent="0.25">
      <c r="A2144" t="s">
        <v>31768</v>
      </c>
      <c r="B2144" t="s">
        <v>14</v>
      </c>
      <c r="C2144" t="s">
        <v>14</v>
      </c>
      <c r="D2144" t="s">
        <v>34</v>
      </c>
      <c r="E2144" t="s">
        <v>520</v>
      </c>
    </row>
    <row r="2145" spans="1:5" x14ac:dyDescent="0.25">
      <c r="A2145" t="s">
        <v>31769</v>
      </c>
      <c r="B2145" t="s">
        <v>14</v>
      </c>
      <c r="C2145" t="s">
        <v>14</v>
      </c>
      <c r="D2145" t="s">
        <v>34</v>
      </c>
      <c r="E2145" t="s">
        <v>520</v>
      </c>
    </row>
    <row r="2146" spans="1:5" x14ac:dyDescent="0.25">
      <c r="A2146" t="s">
        <v>31770</v>
      </c>
      <c r="B2146" t="s">
        <v>14</v>
      </c>
      <c r="C2146" t="s">
        <v>14</v>
      </c>
      <c r="D2146" t="s">
        <v>64</v>
      </c>
      <c r="E2146" t="s">
        <v>517</v>
      </c>
    </row>
    <row r="2147" spans="1:5" x14ac:dyDescent="0.25">
      <c r="A2147" t="s">
        <v>31771</v>
      </c>
      <c r="B2147" t="s">
        <v>14</v>
      </c>
      <c r="C2147" t="s">
        <v>14</v>
      </c>
      <c r="D2147" t="s">
        <v>34</v>
      </c>
      <c r="E2147" t="s">
        <v>520</v>
      </c>
    </row>
    <row r="2148" spans="1:5" x14ac:dyDescent="0.25">
      <c r="A2148" t="s">
        <v>31772</v>
      </c>
      <c r="B2148" t="s">
        <v>14</v>
      </c>
      <c r="C2148" t="s">
        <v>14</v>
      </c>
      <c r="D2148" t="s">
        <v>64</v>
      </c>
      <c r="E2148" t="s">
        <v>517</v>
      </c>
    </row>
    <row r="2149" spans="1:5" x14ac:dyDescent="0.25">
      <c r="A2149" t="s">
        <v>31773</v>
      </c>
      <c r="B2149" t="s">
        <v>14</v>
      </c>
      <c r="C2149" t="s">
        <v>14</v>
      </c>
      <c r="D2149" t="s">
        <v>64</v>
      </c>
      <c r="E2149" t="s">
        <v>517</v>
      </c>
    </row>
    <row r="2150" spans="1:5" x14ac:dyDescent="0.25">
      <c r="A2150" t="s">
        <v>31774</v>
      </c>
      <c r="B2150" t="s">
        <v>14</v>
      </c>
      <c r="C2150" t="s">
        <v>14</v>
      </c>
      <c r="D2150" t="s">
        <v>64</v>
      </c>
      <c r="E2150" t="s">
        <v>517</v>
      </c>
    </row>
    <row r="2151" spans="1:5" x14ac:dyDescent="0.25">
      <c r="A2151" t="s">
        <v>31775</v>
      </c>
      <c r="B2151" t="s">
        <v>14</v>
      </c>
      <c r="C2151" t="s">
        <v>14</v>
      </c>
      <c r="D2151" t="s">
        <v>34</v>
      </c>
      <c r="E2151" t="s">
        <v>520</v>
      </c>
    </row>
    <row r="2152" spans="1:5" x14ac:dyDescent="0.25">
      <c r="A2152" t="s">
        <v>31776</v>
      </c>
      <c r="B2152" t="s">
        <v>14</v>
      </c>
      <c r="C2152" t="s">
        <v>14</v>
      </c>
      <c r="D2152" t="s">
        <v>34</v>
      </c>
      <c r="E2152" t="s">
        <v>520</v>
      </c>
    </row>
    <row r="2153" spans="1:5" x14ac:dyDescent="0.25">
      <c r="A2153" t="s">
        <v>31777</v>
      </c>
      <c r="B2153" t="s">
        <v>14</v>
      </c>
      <c r="C2153" t="s">
        <v>14</v>
      </c>
      <c r="D2153" t="s">
        <v>64</v>
      </c>
      <c r="E2153" t="s">
        <v>517</v>
      </c>
    </row>
    <row r="2154" spans="1:5" x14ac:dyDescent="0.25">
      <c r="A2154" t="s">
        <v>31778</v>
      </c>
      <c r="B2154" t="s">
        <v>14</v>
      </c>
      <c r="C2154" t="s">
        <v>14</v>
      </c>
      <c r="D2154" t="s">
        <v>64</v>
      </c>
      <c r="E2154" t="s">
        <v>517</v>
      </c>
    </row>
    <row r="2155" spans="1:5" x14ac:dyDescent="0.25">
      <c r="A2155" t="s">
        <v>31779</v>
      </c>
      <c r="B2155" t="s">
        <v>14</v>
      </c>
      <c r="C2155" t="s">
        <v>14</v>
      </c>
      <c r="D2155" t="s">
        <v>34</v>
      </c>
      <c r="E2155" t="s">
        <v>520</v>
      </c>
    </row>
    <row r="2156" spans="1:5" x14ac:dyDescent="0.25">
      <c r="A2156" t="s">
        <v>31780</v>
      </c>
      <c r="B2156" t="s">
        <v>14</v>
      </c>
      <c r="C2156" t="s">
        <v>14</v>
      </c>
      <c r="D2156" t="s">
        <v>64</v>
      </c>
      <c r="E2156" t="s">
        <v>517</v>
      </c>
    </row>
    <row r="2157" spans="1:5" x14ac:dyDescent="0.25">
      <c r="A2157" t="s">
        <v>31781</v>
      </c>
      <c r="B2157" t="s">
        <v>14</v>
      </c>
      <c r="C2157" t="s">
        <v>14</v>
      </c>
      <c r="D2157" t="s">
        <v>64</v>
      </c>
      <c r="E2157" t="s">
        <v>517</v>
      </c>
    </row>
    <row r="2158" spans="1:5" x14ac:dyDescent="0.25">
      <c r="A2158" t="s">
        <v>31782</v>
      </c>
      <c r="B2158" t="s">
        <v>14</v>
      </c>
      <c r="C2158" t="s">
        <v>14</v>
      </c>
      <c r="D2158" t="s">
        <v>64</v>
      </c>
      <c r="E2158" t="s">
        <v>517</v>
      </c>
    </row>
    <row r="2159" spans="1:5" x14ac:dyDescent="0.25">
      <c r="A2159" t="s">
        <v>44003</v>
      </c>
      <c r="B2159" t="s">
        <v>14</v>
      </c>
      <c r="C2159" t="s">
        <v>14</v>
      </c>
      <c r="D2159" t="s">
        <v>64</v>
      </c>
      <c r="E2159" t="s">
        <v>517</v>
      </c>
    </row>
    <row r="2160" spans="1:5" x14ac:dyDescent="0.25">
      <c r="A2160" t="s">
        <v>31783</v>
      </c>
      <c r="B2160" t="s">
        <v>14</v>
      </c>
      <c r="C2160" t="s">
        <v>14</v>
      </c>
      <c r="D2160" t="s">
        <v>34</v>
      </c>
      <c r="E2160" t="s">
        <v>520</v>
      </c>
    </row>
    <row r="2161" spans="1:5" x14ac:dyDescent="0.25">
      <c r="A2161" t="s">
        <v>31784</v>
      </c>
      <c r="B2161" t="s">
        <v>14</v>
      </c>
      <c r="C2161" t="s">
        <v>14</v>
      </c>
      <c r="D2161" t="s">
        <v>34</v>
      </c>
      <c r="E2161" t="s">
        <v>520</v>
      </c>
    </row>
    <row r="2162" spans="1:5" x14ac:dyDescent="0.25">
      <c r="A2162" t="s">
        <v>31785</v>
      </c>
      <c r="B2162" t="s">
        <v>14</v>
      </c>
      <c r="C2162" t="s">
        <v>14</v>
      </c>
      <c r="D2162" t="s">
        <v>34</v>
      </c>
      <c r="E2162" t="s">
        <v>520</v>
      </c>
    </row>
    <row r="2163" spans="1:5" x14ac:dyDescent="0.25">
      <c r="A2163" t="s">
        <v>31786</v>
      </c>
      <c r="B2163" t="s">
        <v>14</v>
      </c>
      <c r="C2163" t="s">
        <v>14</v>
      </c>
      <c r="D2163" t="s">
        <v>34</v>
      </c>
      <c r="E2163" t="s">
        <v>520</v>
      </c>
    </row>
    <row r="2164" spans="1:5" x14ac:dyDescent="0.25">
      <c r="A2164" t="s">
        <v>31787</v>
      </c>
      <c r="B2164" t="s">
        <v>14</v>
      </c>
      <c r="C2164" t="s">
        <v>14</v>
      </c>
      <c r="D2164" t="s">
        <v>34</v>
      </c>
      <c r="E2164" t="s">
        <v>520</v>
      </c>
    </row>
    <row r="2165" spans="1:5" x14ac:dyDescent="0.25">
      <c r="A2165" t="s">
        <v>31788</v>
      </c>
      <c r="B2165" t="s">
        <v>14</v>
      </c>
      <c r="C2165" t="s">
        <v>14</v>
      </c>
      <c r="D2165" t="s">
        <v>64</v>
      </c>
      <c r="E2165" t="s">
        <v>517</v>
      </c>
    </row>
    <row r="2166" spans="1:5" x14ac:dyDescent="0.25">
      <c r="A2166" t="s">
        <v>31789</v>
      </c>
      <c r="B2166" t="s">
        <v>14</v>
      </c>
      <c r="C2166" t="s">
        <v>14</v>
      </c>
      <c r="D2166" t="s">
        <v>34</v>
      </c>
      <c r="E2166" t="s">
        <v>520</v>
      </c>
    </row>
    <row r="2167" spans="1:5" x14ac:dyDescent="0.25">
      <c r="A2167" t="s">
        <v>44004</v>
      </c>
      <c r="B2167" t="s">
        <v>14</v>
      </c>
      <c r="C2167" t="s">
        <v>14</v>
      </c>
      <c r="D2167" t="s">
        <v>34</v>
      </c>
      <c r="E2167" t="s">
        <v>757</v>
      </c>
    </row>
    <row r="2168" spans="1:5" x14ac:dyDescent="0.25">
      <c r="A2168" t="s">
        <v>31790</v>
      </c>
      <c r="B2168" t="s">
        <v>14</v>
      </c>
      <c r="C2168" t="s">
        <v>14</v>
      </c>
      <c r="D2168" t="s">
        <v>34</v>
      </c>
      <c r="E2168" t="s">
        <v>520</v>
      </c>
    </row>
    <row r="2169" spans="1:5" x14ac:dyDescent="0.25">
      <c r="A2169" t="s">
        <v>44005</v>
      </c>
      <c r="B2169" t="s">
        <v>14</v>
      </c>
      <c r="C2169" t="s">
        <v>14</v>
      </c>
      <c r="D2169" t="s">
        <v>34</v>
      </c>
      <c r="E2169" t="s">
        <v>520</v>
      </c>
    </row>
    <row r="2170" spans="1:5" x14ac:dyDescent="0.25">
      <c r="A2170" t="s">
        <v>31791</v>
      </c>
      <c r="B2170" t="s">
        <v>14</v>
      </c>
      <c r="C2170" t="s">
        <v>14</v>
      </c>
      <c r="D2170" t="s">
        <v>64</v>
      </c>
      <c r="E2170" t="s">
        <v>517</v>
      </c>
    </row>
    <row r="2171" spans="1:5" x14ac:dyDescent="0.25">
      <c r="A2171" t="s">
        <v>31792</v>
      </c>
      <c r="B2171" t="s">
        <v>14</v>
      </c>
      <c r="C2171" t="s">
        <v>14</v>
      </c>
      <c r="D2171" t="s">
        <v>64</v>
      </c>
      <c r="E2171" t="s">
        <v>517</v>
      </c>
    </row>
    <row r="2172" spans="1:5" x14ac:dyDescent="0.25">
      <c r="A2172" t="s">
        <v>31793</v>
      </c>
      <c r="B2172" t="s">
        <v>14</v>
      </c>
      <c r="C2172" t="s">
        <v>14</v>
      </c>
      <c r="D2172" t="s">
        <v>34</v>
      </c>
      <c r="E2172" t="s">
        <v>520</v>
      </c>
    </row>
    <row r="2173" spans="1:5" x14ac:dyDescent="0.25">
      <c r="A2173" t="s">
        <v>31794</v>
      </c>
      <c r="B2173" t="s">
        <v>14</v>
      </c>
      <c r="C2173" t="s">
        <v>14</v>
      </c>
      <c r="D2173" t="s">
        <v>34</v>
      </c>
      <c r="E2173" t="s">
        <v>520</v>
      </c>
    </row>
    <row r="2174" spans="1:5" x14ac:dyDescent="0.25">
      <c r="A2174" t="s">
        <v>31795</v>
      </c>
      <c r="B2174" t="s">
        <v>14</v>
      </c>
      <c r="C2174" t="s">
        <v>14</v>
      </c>
      <c r="D2174" t="s">
        <v>64</v>
      </c>
      <c r="E2174" t="s">
        <v>517</v>
      </c>
    </row>
    <row r="2175" spans="1:5" x14ac:dyDescent="0.25">
      <c r="A2175" t="s">
        <v>31796</v>
      </c>
      <c r="B2175" t="s">
        <v>14</v>
      </c>
      <c r="C2175" t="s">
        <v>14</v>
      </c>
      <c r="D2175" t="s">
        <v>34</v>
      </c>
      <c r="E2175" t="s">
        <v>520</v>
      </c>
    </row>
    <row r="2176" spans="1:5" x14ac:dyDescent="0.25">
      <c r="A2176" t="s">
        <v>31797</v>
      </c>
      <c r="B2176" t="s">
        <v>14</v>
      </c>
      <c r="C2176" t="s">
        <v>14</v>
      </c>
      <c r="D2176" t="s">
        <v>64</v>
      </c>
      <c r="E2176" t="s">
        <v>517</v>
      </c>
    </row>
    <row r="2177" spans="1:5" x14ac:dyDescent="0.25">
      <c r="A2177" t="s">
        <v>31798</v>
      </c>
      <c r="B2177" t="s">
        <v>14</v>
      </c>
      <c r="C2177" t="s">
        <v>14</v>
      </c>
      <c r="D2177" t="s">
        <v>64</v>
      </c>
      <c r="E2177" t="s">
        <v>517</v>
      </c>
    </row>
    <row r="2178" spans="1:5" x14ac:dyDescent="0.25">
      <c r="A2178" t="s">
        <v>31799</v>
      </c>
      <c r="B2178" t="s">
        <v>14</v>
      </c>
      <c r="C2178" t="s">
        <v>14</v>
      </c>
      <c r="D2178" t="s">
        <v>34</v>
      </c>
      <c r="E2178" t="s">
        <v>520</v>
      </c>
    </row>
    <row r="2179" spans="1:5" x14ac:dyDescent="0.25">
      <c r="A2179" t="s">
        <v>31800</v>
      </c>
      <c r="B2179" t="s">
        <v>14</v>
      </c>
      <c r="C2179" t="s">
        <v>14</v>
      </c>
      <c r="D2179" t="s">
        <v>34</v>
      </c>
      <c r="E2179" t="s">
        <v>520</v>
      </c>
    </row>
    <row r="2180" spans="1:5" x14ac:dyDescent="0.25">
      <c r="A2180" t="s">
        <v>31801</v>
      </c>
      <c r="B2180" t="s">
        <v>14</v>
      </c>
      <c r="C2180" t="s">
        <v>14</v>
      </c>
      <c r="D2180" t="s">
        <v>34</v>
      </c>
      <c r="E2180" t="s">
        <v>520</v>
      </c>
    </row>
    <row r="2181" spans="1:5" x14ac:dyDescent="0.25">
      <c r="A2181" t="s">
        <v>31802</v>
      </c>
      <c r="B2181" t="s">
        <v>14</v>
      </c>
      <c r="C2181" t="s">
        <v>14</v>
      </c>
      <c r="D2181" t="s">
        <v>34</v>
      </c>
      <c r="E2181" t="s">
        <v>520</v>
      </c>
    </row>
    <row r="2182" spans="1:5" x14ac:dyDescent="0.25">
      <c r="A2182" t="s">
        <v>31803</v>
      </c>
      <c r="B2182" t="s">
        <v>14</v>
      </c>
      <c r="C2182" t="s">
        <v>14</v>
      </c>
      <c r="D2182" t="s">
        <v>34</v>
      </c>
      <c r="E2182" t="s">
        <v>520</v>
      </c>
    </row>
    <row r="2183" spans="1:5" x14ac:dyDescent="0.25">
      <c r="A2183" t="s">
        <v>31804</v>
      </c>
      <c r="B2183" t="s">
        <v>14</v>
      </c>
      <c r="C2183" t="s">
        <v>14</v>
      </c>
      <c r="D2183" t="s">
        <v>34</v>
      </c>
      <c r="E2183" t="s">
        <v>520</v>
      </c>
    </row>
    <row r="2184" spans="1:5" x14ac:dyDescent="0.25">
      <c r="A2184" t="s">
        <v>31805</v>
      </c>
      <c r="B2184" t="s">
        <v>14</v>
      </c>
      <c r="C2184" t="s">
        <v>14</v>
      </c>
      <c r="D2184" t="s">
        <v>34</v>
      </c>
      <c r="E2184" t="s">
        <v>520</v>
      </c>
    </row>
    <row r="2185" spans="1:5" x14ac:dyDescent="0.25">
      <c r="A2185" t="s">
        <v>31806</v>
      </c>
      <c r="B2185" t="s">
        <v>14</v>
      </c>
      <c r="C2185" t="s">
        <v>14</v>
      </c>
      <c r="D2185" t="s">
        <v>34</v>
      </c>
      <c r="E2185" t="s">
        <v>520</v>
      </c>
    </row>
    <row r="2186" spans="1:5" x14ac:dyDescent="0.25">
      <c r="A2186" t="s">
        <v>31807</v>
      </c>
      <c r="B2186" t="s">
        <v>14</v>
      </c>
      <c r="C2186" t="s">
        <v>14</v>
      </c>
      <c r="D2186" t="s">
        <v>64</v>
      </c>
      <c r="E2186" t="s">
        <v>517</v>
      </c>
    </row>
    <row r="2187" spans="1:5" x14ac:dyDescent="0.25">
      <c r="A2187" t="s">
        <v>31808</v>
      </c>
      <c r="B2187" t="s">
        <v>14</v>
      </c>
      <c r="C2187" t="s">
        <v>14</v>
      </c>
      <c r="D2187" t="s">
        <v>34</v>
      </c>
      <c r="E2187" t="s">
        <v>520</v>
      </c>
    </row>
    <row r="2188" spans="1:5" x14ac:dyDescent="0.25">
      <c r="A2188" t="s">
        <v>31809</v>
      </c>
      <c r="B2188" t="s">
        <v>14</v>
      </c>
      <c r="C2188" t="s">
        <v>14</v>
      </c>
      <c r="D2188" t="s">
        <v>64</v>
      </c>
      <c r="E2188" t="s">
        <v>517</v>
      </c>
    </row>
    <row r="2189" spans="1:5" x14ac:dyDescent="0.25">
      <c r="A2189" t="s">
        <v>31810</v>
      </c>
      <c r="B2189" t="s">
        <v>14</v>
      </c>
      <c r="C2189" t="s">
        <v>14</v>
      </c>
      <c r="D2189" t="s">
        <v>34</v>
      </c>
      <c r="E2189" t="s">
        <v>520</v>
      </c>
    </row>
    <row r="2190" spans="1:5" x14ac:dyDescent="0.25">
      <c r="A2190" t="s">
        <v>31811</v>
      </c>
      <c r="B2190" t="s">
        <v>14</v>
      </c>
      <c r="C2190" t="s">
        <v>14</v>
      </c>
      <c r="D2190" t="s">
        <v>34</v>
      </c>
      <c r="E2190" t="s">
        <v>520</v>
      </c>
    </row>
    <row r="2191" spans="1:5" x14ac:dyDescent="0.25">
      <c r="A2191" t="s">
        <v>31812</v>
      </c>
      <c r="B2191" t="s">
        <v>14</v>
      </c>
      <c r="C2191" t="s">
        <v>14</v>
      </c>
      <c r="D2191" t="s">
        <v>64</v>
      </c>
      <c r="E2191" t="s">
        <v>517</v>
      </c>
    </row>
    <row r="2192" spans="1:5" x14ac:dyDescent="0.25">
      <c r="A2192" t="s">
        <v>31813</v>
      </c>
      <c r="B2192" t="s">
        <v>14</v>
      </c>
      <c r="C2192" t="s">
        <v>14</v>
      </c>
      <c r="D2192" t="s">
        <v>34</v>
      </c>
      <c r="E2192" t="s">
        <v>520</v>
      </c>
    </row>
    <row r="2193" spans="1:5" x14ac:dyDescent="0.25">
      <c r="A2193" t="s">
        <v>31814</v>
      </c>
      <c r="B2193" t="s">
        <v>14</v>
      </c>
      <c r="C2193" t="s">
        <v>14</v>
      </c>
      <c r="D2193" t="s">
        <v>34</v>
      </c>
      <c r="E2193" t="s">
        <v>520</v>
      </c>
    </row>
    <row r="2194" spans="1:5" x14ac:dyDescent="0.25">
      <c r="A2194" t="s">
        <v>31815</v>
      </c>
      <c r="B2194" t="s">
        <v>14</v>
      </c>
      <c r="C2194" t="s">
        <v>14</v>
      </c>
      <c r="D2194" t="s">
        <v>64</v>
      </c>
      <c r="E2194" t="s">
        <v>517</v>
      </c>
    </row>
    <row r="2195" spans="1:5" x14ac:dyDescent="0.25">
      <c r="A2195" t="s">
        <v>31816</v>
      </c>
      <c r="B2195" t="s">
        <v>14</v>
      </c>
      <c r="C2195" t="s">
        <v>14</v>
      </c>
      <c r="D2195" t="s">
        <v>34</v>
      </c>
      <c r="E2195" t="s">
        <v>520</v>
      </c>
    </row>
    <row r="2196" spans="1:5" x14ac:dyDescent="0.25">
      <c r="A2196" t="s">
        <v>31817</v>
      </c>
      <c r="B2196" t="s">
        <v>14</v>
      </c>
      <c r="C2196" t="s">
        <v>14</v>
      </c>
      <c r="D2196" t="s">
        <v>34</v>
      </c>
      <c r="E2196" t="s">
        <v>520</v>
      </c>
    </row>
    <row r="2197" spans="1:5" x14ac:dyDescent="0.25">
      <c r="A2197" t="s">
        <v>31818</v>
      </c>
      <c r="B2197" t="s">
        <v>14</v>
      </c>
      <c r="C2197" t="s">
        <v>14</v>
      </c>
      <c r="D2197" t="s">
        <v>34</v>
      </c>
      <c r="E2197" t="s">
        <v>520</v>
      </c>
    </row>
    <row r="2198" spans="1:5" x14ac:dyDescent="0.25">
      <c r="A2198" t="s">
        <v>31819</v>
      </c>
      <c r="B2198" t="s">
        <v>14</v>
      </c>
      <c r="C2198" t="s">
        <v>14</v>
      </c>
      <c r="D2198" t="s">
        <v>64</v>
      </c>
      <c r="E2198" t="s">
        <v>517</v>
      </c>
    </row>
    <row r="2199" spans="1:5" x14ac:dyDescent="0.25">
      <c r="A2199" t="s">
        <v>31820</v>
      </c>
      <c r="B2199" t="s">
        <v>14</v>
      </c>
      <c r="C2199" t="s">
        <v>14</v>
      </c>
      <c r="D2199" t="s">
        <v>34</v>
      </c>
      <c r="E2199" t="s">
        <v>520</v>
      </c>
    </row>
    <row r="2200" spans="1:5" x14ac:dyDescent="0.25">
      <c r="A2200" t="s">
        <v>31821</v>
      </c>
      <c r="B2200" t="s">
        <v>14</v>
      </c>
      <c r="C2200" t="s">
        <v>14</v>
      </c>
      <c r="D2200" t="s">
        <v>34</v>
      </c>
      <c r="E2200" t="s">
        <v>520</v>
      </c>
    </row>
    <row r="2201" spans="1:5" x14ac:dyDescent="0.25">
      <c r="A2201" t="s">
        <v>31822</v>
      </c>
      <c r="B2201" t="s">
        <v>14</v>
      </c>
      <c r="C2201" t="s">
        <v>14</v>
      </c>
      <c r="D2201" t="s">
        <v>34</v>
      </c>
      <c r="E2201" t="s">
        <v>520</v>
      </c>
    </row>
    <row r="2202" spans="1:5" x14ac:dyDescent="0.25">
      <c r="A2202" t="s">
        <v>31823</v>
      </c>
      <c r="B2202" t="s">
        <v>14</v>
      </c>
      <c r="C2202" t="s">
        <v>14</v>
      </c>
      <c r="D2202" t="s">
        <v>64</v>
      </c>
      <c r="E2202" t="s">
        <v>517</v>
      </c>
    </row>
    <row r="2203" spans="1:5" x14ac:dyDescent="0.25">
      <c r="A2203" t="s">
        <v>31824</v>
      </c>
      <c r="B2203" t="s">
        <v>14</v>
      </c>
      <c r="C2203" t="s">
        <v>14</v>
      </c>
      <c r="D2203" t="s">
        <v>69</v>
      </c>
      <c r="E2203" t="s">
        <v>520</v>
      </c>
    </row>
    <row r="2204" spans="1:5" x14ac:dyDescent="0.25">
      <c r="A2204" t="s">
        <v>31825</v>
      </c>
      <c r="B2204" t="s">
        <v>14</v>
      </c>
      <c r="C2204" t="s">
        <v>14</v>
      </c>
      <c r="D2204" t="s">
        <v>34</v>
      </c>
      <c r="E2204" t="s">
        <v>520</v>
      </c>
    </row>
    <row r="2205" spans="1:5" x14ac:dyDescent="0.25">
      <c r="A2205" t="s">
        <v>44006</v>
      </c>
      <c r="B2205" t="s">
        <v>14</v>
      </c>
      <c r="C2205" t="s">
        <v>14</v>
      </c>
      <c r="D2205" t="s">
        <v>34</v>
      </c>
      <c r="E2205" t="s">
        <v>520</v>
      </c>
    </row>
    <row r="2206" spans="1:5" x14ac:dyDescent="0.25">
      <c r="A2206" t="s">
        <v>31826</v>
      </c>
      <c r="B2206" t="s">
        <v>14</v>
      </c>
      <c r="C2206" t="s">
        <v>14</v>
      </c>
      <c r="D2206" t="s">
        <v>64</v>
      </c>
      <c r="E2206" t="s">
        <v>517</v>
      </c>
    </row>
    <row r="2207" spans="1:5" x14ac:dyDescent="0.25">
      <c r="A2207" t="s">
        <v>31827</v>
      </c>
      <c r="B2207" t="s">
        <v>14</v>
      </c>
      <c r="C2207" t="s">
        <v>14</v>
      </c>
      <c r="D2207" t="s">
        <v>34</v>
      </c>
      <c r="E2207" t="s">
        <v>520</v>
      </c>
    </row>
    <row r="2208" spans="1:5" x14ac:dyDescent="0.25">
      <c r="A2208" t="s">
        <v>31828</v>
      </c>
      <c r="B2208" t="s">
        <v>14</v>
      </c>
      <c r="C2208" t="s">
        <v>14</v>
      </c>
      <c r="D2208" t="s">
        <v>34</v>
      </c>
      <c r="E2208" t="s">
        <v>520</v>
      </c>
    </row>
    <row r="2209" spans="1:5" x14ac:dyDescent="0.25">
      <c r="A2209" t="s">
        <v>31829</v>
      </c>
      <c r="B2209" t="s">
        <v>14</v>
      </c>
      <c r="C2209" t="s">
        <v>14</v>
      </c>
      <c r="D2209" t="s">
        <v>64</v>
      </c>
      <c r="E2209" t="s">
        <v>517</v>
      </c>
    </row>
    <row r="2210" spans="1:5" x14ac:dyDescent="0.25">
      <c r="A2210" t="s">
        <v>31830</v>
      </c>
      <c r="B2210" t="s">
        <v>14</v>
      </c>
      <c r="C2210" t="s">
        <v>14</v>
      </c>
      <c r="D2210" t="s">
        <v>64</v>
      </c>
      <c r="E2210" t="s">
        <v>517</v>
      </c>
    </row>
    <row r="2211" spans="1:5" x14ac:dyDescent="0.25">
      <c r="A2211" t="s">
        <v>31831</v>
      </c>
      <c r="B2211" t="s">
        <v>14</v>
      </c>
      <c r="C2211" t="s">
        <v>14</v>
      </c>
      <c r="D2211" t="s">
        <v>34</v>
      </c>
      <c r="E2211" t="s">
        <v>520</v>
      </c>
    </row>
    <row r="2212" spans="1:5" x14ac:dyDescent="0.25">
      <c r="A2212" t="s">
        <v>31832</v>
      </c>
      <c r="B2212" t="s">
        <v>14</v>
      </c>
      <c r="C2212" t="s">
        <v>14</v>
      </c>
      <c r="D2212" t="s">
        <v>34</v>
      </c>
      <c r="E2212" t="s">
        <v>520</v>
      </c>
    </row>
    <row r="2213" spans="1:5" x14ac:dyDescent="0.25">
      <c r="A2213" t="s">
        <v>31833</v>
      </c>
      <c r="B2213" t="s">
        <v>14</v>
      </c>
      <c r="C2213" t="s">
        <v>14</v>
      </c>
      <c r="D2213" t="s">
        <v>64</v>
      </c>
      <c r="E2213" t="s">
        <v>517</v>
      </c>
    </row>
    <row r="2214" spans="1:5" x14ac:dyDescent="0.25">
      <c r="A2214" t="s">
        <v>31834</v>
      </c>
      <c r="B2214" t="s">
        <v>14</v>
      </c>
      <c r="C2214" t="s">
        <v>14</v>
      </c>
      <c r="D2214" t="s">
        <v>34</v>
      </c>
      <c r="E2214" t="s">
        <v>520</v>
      </c>
    </row>
    <row r="2215" spans="1:5" x14ac:dyDescent="0.25">
      <c r="A2215" t="s">
        <v>31835</v>
      </c>
      <c r="B2215" t="s">
        <v>14</v>
      </c>
      <c r="C2215" t="s">
        <v>14</v>
      </c>
      <c r="D2215" t="s">
        <v>64</v>
      </c>
      <c r="E2215" t="s">
        <v>517</v>
      </c>
    </row>
    <row r="2216" spans="1:5" x14ac:dyDescent="0.25">
      <c r="A2216" t="s">
        <v>31836</v>
      </c>
      <c r="B2216" t="s">
        <v>14</v>
      </c>
      <c r="C2216" t="s">
        <v>14</v>
      </c>
      <c r="D2216" t="s">
        <v>34</v>
      </c>
      <c r="E2216" t="s">
        <v>520</v>
      </c>
    </row>
    <row r="2217" spans="1:5" x14ac:dyDescent="0.25">
      <c r="A2217" t="s">
        <v>31837</v>
      </c>
      <c r="B2217" t="s">
        <v>14</v>
      </c>
      <c r="C2217" t="s">
        <v>14</v>
      </c>
      <c r="D2217" t="s">
        <v>34</v>
      </c>
      <c r="E2217" t="s">
        <v>520</v>
      </c>
    </row>
    <row r="2218" spans="1:5" x14ac:dyDescent="0.25">
      <c r="A2218" t="s">
        <v>31838</v>
      </c>
      <c r="B2218" t="s">
        <v>14</v>
      </c>
      <c r="C2218" t="s">
        <v>14</v>
      </c>
      <c r="D2218" t="s">
        <v>34</v>
      </c>
      <c r="E2218" t="s">
        <v>520</v>
      </c>
    </row>
    <row r="2219" spans="1:5" x14ac:dyDescent="0.25">
      <c r="A2219" t="s">
        <v>31839</v>
      </c>
      <c r="B2219" t="s">
        <v>14</v>
      </c>
      <c r="C2219" t="s">
        <v>14</v>
      </c>
      <c r="D2219" t="s">
        <v>64</v>
      </c>
      <c r="E2219" t="s">
        <v>517</v>
      </c>
    </row>
    <row r="2220" spans="1:5" x14ac:dyDescent="0.25">
      <c r="A2220" t="s">
        <v>31840</v>
      </c>
      <c r="B2220" t="s">
        <v>14</v>
      </c>
      <c r="C2220" t="s">
        <v>14</v>
      </c>
      <c r="D2220" t="s">
        <v>64</v>
      </c>
      <c r="E2220" t="s">
        <v>517</v>
      </c>
    </row>
    <row r="2221" spans="1:5" x14ac:dyDescent="0.25">
      <c r="A2221" t="s">
        <v>31841</v>
      </c>
      <c r="B2221" t="s">
        <v>14</v>
      </c>
      <c r="C2221" t="s">
        <v>14</v>
      </c>
      <c r="D2221" t="s">
        <v>34</v>
      </c>
      <c r="E2221" t="s">
        <v>520</v>
      </c>
    </row>
    <row r="2222" spans="1:5" x14ac:dyDescent="0.25">
      <c r="A2222" t="s">
        <v>44007</v>
      </c>
      <c r="B2222" t="s">
        <v>14</v>
      </c>
      <c r="C2222" t="s">
        <v>14</v>
      </c>
      <c r="D2222" t="s">
        <v>34</v>
      </c>
      <c r="E2222" t="s">
        <v>520</v>
      </c>
    </row>
    <row r="2223" spans="1:5" x14ac:dyDescent="0.25">
      <c r="A2223" t="s">
        <v>31842</v>
      </c>
      <c r="B2223" t="s">
        <v>14</v>
      </c>
      <c r="C2223" t="s">
        <v>14</v>
      </c>
      <c r="D2223" t="s">
        <v>64</v>
      </c>
      <c r="E2223" t="s">
        <v>517</v>
      </c>
    </row>
    <row r="2224" spans="1:5" x14ac:dyDescent="0.25">
      <c r="A2224" t="s">
        <v>31843</v>
      </c>
      <c r="B2224" t="s">
        <v>14</v>
      </c>
      <c r="C2224" t="s">
        <v>14</v>
      </c>
      <c r="D2224" t="s">
        <v>34</v>
      </c>
      <c r="E2224" t="s">
        <v>520</v>
      </c>
    </row>
    <row r="2225" spans="1:5" x14ac:dyDescent="0.25">
      <c r="A2225" t="s">
        <v>31844</v>
      </c>
      <c r="B2225" t="s">
        <v>14</v>
      </c>
      <c r="C2225" t="s">
        <v>14</v>
      </c>
      <c r="D2225" t="s">
        <v>34</v>
      </c>
      <c r="E2225" t="s">
        <v>520</v>
      </c>
    </row>
    <row r="2226" spans="1:5" x14ac:dyDescent="0.25">
      <c r="A2226" t="s">
        <v>31845</v>
      </c>
      <c r="B2226" t="s">
        <v>14</v>
      </c>
      <c r="C2226" t="s">
        <v>14</v>
      </c>
      <c r="D2226" t="s">
        <v>64</v>
      </c>
      <c r="E2226" t="s">
        <v>517</v>
      </c>
    </row>
    <row r="2227" spans="1:5" x14ac:dyDescent="0.25">
      <c r="A2227" t="s">
        <v>31846</v>
      </c>
      <c r="B2227" t="s">
        <v>14</v>
      </c>
      <c r="C2227" t="s">
        <v>14</v>
      </c>
      <c r="D2227" t="s">
        <v>34</v>
      </c>
      <c r="E2227" t="s">
        <v>520</v>
      </c>
    </row>
    <row r="2228" spans="1:5" x14ac:dyDescent="0.25">
      <c r="A2228" t="s">
        <v>31847</v>
      </c>
      <c r="B2228" t="s">
        <v>14</v>
      </c>
      <c r="C2228" t="s">
        <v>14</v>
      </c>
      <c r="D2228" t="s">
        <v>64</v>
      </c>
      <c r="E2228" t="s">
        <v>517</v>
      </c>
    </row>
    <row r="2229" spans="1:5" x14ac:dyDescent="0.25">
      <c r="A2229" t="s">
        <v>31848</v>
      </c>
      <c r="B2229" t="s">
        <v>14</v>
      </c>
      <c r="C2229" t="s">
        <v>14</v>
      </c>
      <c r="D2229" t="s">
        <v>64</v>
      </c>
      <c r="E2229" t="s">
        <v>517</v>
      </c>
    </row>
    <row r="2230" spans="1:5" x14ac:dyDescent="0.25">
      <c r="A2230" t="s">
        <v>31849</v>
      </c>
      <c r="B2230" t="s">
        <v>14</v>
      </c>
      <c r="C2230" t="s">
        <v>14</v>
      </c>
      <c r="D2230" t="s">
        <v>34</v>
      </c>
      <c r="E2230" t="s">
        <v>520</v>
      </c>
    </row>
    <row r="2231" spans="1:5" x14ac:dyDescent="0.25">
      <c r="A2231" t="s">
        <v>31850</v>
      </c>
      <c r="B2231" t="s">
        <v>14</v>
      </c>
      <c r="C2231" t="s">
        <v>14</v>
      </c>
      <c r="D2231" t="s">
        <v>34</v>
      </c>
      <c r="E2231" t="s">
        <v>520</v>
      </c>
    </row>
    <row r="2232" spans="1:5" x14ac:dyDescent="0.25">
      <c r="A2232" t="s">
        <v>31851</v>
      </c>
      <c r="B2232" t="s">
        <v>14</v>
      </c>
      <c r="C2232" t="s">
        <v>14</v>
      </c>
      <c r="D2232" t="s">
        <v>34</v>
      </c>
      <c r="E2232" t="s">
        <v>520</v>
      </c>
    </row>
    <row r="2233" spans="1:5" x14ac:dyDescent="0.25">
      <c r="A2233" t="s">
        <v>31852</v>
      </c>
      <c r="B2233" t="s">
        <v>14</v>
      </c>
      <c r="C2233" t="s">
        <v>14</v>
      </c>
      <c r="D2233" t="s">
        <v>34</v>
      </c>
      <c r="E2233" t="s">
        <v>520</v>
      </c>
    </row>
    <row r="2234" spans="1:5" x14ac:dyDescent="0.25">
      <c r="A2234" t="s">
        <v>31853</v>
      </c>
      <c r="B2234" t="s">
        <v>14</v>
      </c>
      <c r="C2234" t="s">
        <v>14</v>
      </c>
      <c r="D2234" t="s">
        <v>64</v>
      </c>
      <c r="E2234" t="s">
        <v>517</v>
      </c>
    </row>
    <row r="2235" spans="1:5" x14ac:dyDescent="0.25">
      <c r="A2235" t="s">
        <v>31854</v>
      </c>
      <c r="B2235" t="s">
        <v>14</v>
      </c>
      <c r="C2235" t="s">
        <v>14</v>
      </c>
      <c r="D2235" t="s">
        <v>69</v>
      </c>
      <c r="E2235" t="s">
        <v>517</v>
      </c>
    </row>
    <row r="2236" spans="1:5" x14ac:dyDescent="0.25">
      <c r="A2236" t="s">
        <v>31855</v>
      </c>
      <c r="B2236" t="s">
        <v>14</v>
      </c>
      <c r="C2236" t="s">
        <v>14</v>
      </c>
      <c r="D2236" t="s">
        <v>34</v>
      </c>
      <c r="E2236" t="s">
        <v>520</v>
      </c>
    </row>
    <row r="2237" spans="1:5" x14ac:dyDescent="0.25">
      <c r="A2237" t="s">
        <v>31856</v>
      </c>
      <c r="B2237" t="s">
        <v>14</v>
      </c>
      <c r="C2237" t="s">
        <v>14</v>
      </c>
      <c r="D2237" t="s">
        <v>34</v>
      </c>
      <c r="E2237" t="s">
        <v>520</v>
      </c>
    </row>
    <row r="2238" spans="1:5" x14ac:dyDescent="0.25">
      <c r="A2238" t="s">
        <v>31857</v>
      </c>
      <c r="B2238" t="s">
        <v>14</v>
      </c>
      <c r="C2238" t="s">
        <v>14</v>
      </c>
      <c r="D2238" t="s">
        <v>34</v>
      </c>
      <c r="E2238" t="s">
        <v>520</v>
      </c>
    </row>
    <row r="2239" spans="1:5" x14ac:dyDescent="0.25">
      <c r="A2239" t="s">
        <v>31858</v>
      </c>
      <c r="B2239" t="s">
        <v>14</v>
      </c>
      <c r="C2239" t="s">
        <v>14</v>
      </c>
      <c r="D2239" t="s">
        <v>34</v>
      </c>
      <c r="E2239" t="s">
        <v>520</v>
      </c>
    </row>
    <row r="2240" spans="1:5" x14ac:dyDescent="0.25">
      <c r="A2240" t="s">
        <v>31859</v>
      </c>
      <c r="B2240" t="s">
        <v>14</v>
      </c>
      <c r="C2240" t="s">
        <v>14</v>
      </c>
      <c r="D2240" t="s">
        <v>64</v>
      </c>
      <c r="E2240" t="s">
        <v>517</v>
      </c>
    </row>
    <row r="2241" spans="1:5" x14ac:dyDescent="0.25">
      <c r="A2241" t="s">
        <v>31860</v>
      </c>
      <c r="B2241" t="s">
        <v>14</v>
      </c>
      <c r="C2241" t="s">
        <v>14</v>
      </c>
      <c r="D2241" t="s">
        <v>64</v>
      </c>
      <c r="E2241" t="s">
        <v>517</v>
      </c>
    </row>
    <row r="2242" spans="1:5" x14ac:dyDescent="0.25">
      <c r="A2242" t="s">
        <v>31861</v>
      </c>
      <c r="B2242" t="s">
        <v>14</v>
      </c>
      <c r="C2242" t="s">
        <v>14</v>
      </c>
      <c r="D2242" t="s">
        <v>34</v>
      </c>
      <c r="E2242" t="s">
        <v>520</v>
      </c>
    </row>
    <row r="2243" spans="1:5" x14ac:dyDescent="0.25">
      <c r="A2243" t="s">
        <v>31862</v>
      </c>
      <c r="B2243" t="s">
        <v>14</v>
      </c>
      <c r="C2243" t="s">
        <v>14</v>
      </c>
      <c r="D2243" t="s">
        <v>34</v>
      </c>
      <c r="E2243" t="s">
        <v>520</v>
      </c>
    </row>
    <row r="2244" spans="1:5" x14ac:dyDescent="0.25">
      <c r="A2244" t="s">
        <v>31863</v>
      </c>
      <c r="B2244" t="s">
        <v>14</v>
      </c>
      <c r="C2244" t="s">
        <v>14</v>
      </c>
      <c r="D2244" t="s">
        <v>64</v>
      </c>
      <c r="E2244" t="s">
        <v>517</v>
      </c>
    </row>
    <row r="2245" spans="1:5" x14ac:dyDescent="0.25">
      <c r="A2245" t="s">
        <v>31864</v>
      </c>
      <c r="B2245" t="s">
        <v>14</v>
      </c>
      <c r="C2245" t="s">
        <v>14</v>
      </c>
      <c r="D2245" t="s">
        <v>34</v>
      </c>
      <c r="E2245" t="s">
        <v>520</v>
      </c>
    </row>
    <row r="2246" spans="1:5" x14ac:dyDescent="0.25">
      <c r="A2246" t="s">
        <v>31865</v>
      </c>
      <c r="B2246" t="s">
        <v>14</v>
      </c>
      <c r="C2246" t="s">
        <v>14</v>
      </c>
      <c r="D2246" t="s">
        <v>34</v>
      </c>
      <c r="E2246" t="s">
        <v>520</v>
      </c>
    </row>
    <row r="2247" spans="1:5" x14ac:dyDescent="0.25">
      <c r="A2247" t="s">
        <v>31866</v>
      </c>
      <c r="B2247" t="s">
        <v>14</v>
      </c>
      <c r="C2247" t="s">
        <v>14</v>
      </c>
      <c r="D2247" t="s">
        <v>34</v>
      </c>
      <c r="E2247" t="s">
        <v>520</v>
      </c>
    </row>
    <row r="2248" spans="1:5" x14ac:dyDescent="0.25">
      <c r="A2248" t="s">
        <v>31867</v>
      </c>
      <c r="B2248" t="s">
        <v>14</v>
      </c>
      <c r="C2248" t="s">
        <v>14</v>
      </c>
      <c r="D2248" t="s">
        <v>34</v>
      </c>
      <c r="E2248" t="s">
        <v>520</v>
      </c>
    </row>
    <row r="2249" spans="1:5" x14ac:dyDescent="0.25">
      <c r="A2249" t="s">
        <v>31868</v>
      </c>
      <c r="B2249" t="s">
        <v>14</v>
      </c>
      <c r="C2249" t="s">
        <v>14</v>
      </c>
      <c r="D2249" t="s">
        <v>64</v>
      </c>
      <c r="E2249" t="s">
        <v>517</v>
      </c>
    </row>
    <row r="2250" spans="1:5" x14ac:dyDescent="0.25">
      <c r="A2250" t="s">
        <v>31869</v>
      </c>
      <c r="B2250" t="s">
        <v>14</v>
      </c>
      <c r="C2250" t="s">
        <v>14</v>
      </c>
      <c r="D2250" t="s">
        <v>34</v>
      </c>
      <c r="E2250" t="s">
        <v>520</v>
      </c>
    </row>
    <row r="2251" spans="1:5" x14ac:dyDescent="0.25">
      <c r="A2251" t="s">
        <v>31870</v>
      </c>
      <c r="B2251" t="s">
        <v>14</v>
      </c>
      <c r="C2251" t="s">
        <v>14</v>
      </c>
      <c r="D2251" t="s">
        <v>64</v>
      </c>
      <c r="E2251" t="s">
        <v>517</v>
      </c>
    </row>
    <row r="2252" spans="1:5" x14ac:dyDescent="0.25">
      <c r="A2252" t="s">
        <v>31871</v>
      </c>
      <c r="B2252" t="s">
        <v>14</v>
      </c>
      <c r="C2252" t="s">
        <v>14</v>
      </c>
      <c r="D2252" t="s">
        <v>34</v>
      </c>
      <c r="E2252" t="s">
        <v>520</v>
      </c>
    </row>
    <row r="2253" spans="1:5" x14ac:dyDescent="0.25">
      <c r="A2253" t="s">
        <v>31872</v>
      </c>
      <c r="B2253" t="s">
        <v>14</v>
      </c>
      <c r="C2253" t="s">
        <v>14</v>
      </c>
      <c r="D2253" t="s">
        <v>64</v>
      </c>
      <c r="E2253" t="s">
        <v>517</v>
      </c>
    </row>
    <row r="2254" spans="1:5" x14ac:dyDescent="0.25">
      <c r="A2254" t="s">
        <v>44008</v>
      </c>
      <c r="B2254" t="s">
        <v>14</v>
      </c>
      <c r="C2254" t="s">
        <v>14</v>
      </c>
      <c r="D2254" t="s">
        <v>34</v>
      </c>
      <c r="E2254" t="s">
        <v>520</v>
      </c>
    </row>
    <row r="2255" spans="1:5" x14ac:dyDescent="0.25">
      <c r="A2255" t="s">
        <v>31873</v>
      </c>
      <c r="B2255" t="s">
        <v>14</v>
      </c>
      <c r="C2255" t="s">
        <v>14</v>
      </c>
      <c r="D2255" t="s">
        <v>34</v>
      </c>
      <c r="E2255" t="s">
        <v>520</v>
      </c>
    </row>
    <row r="2256" spans="1:5" x14ac:dyDescent="0.25">
      <c r="A2256" t="s">
        <v>31874</v>
      </c>
      <c r="B2256" t="s">
        <v>14</v>
      </c>
      <c r="C2256" t="s">
        <v>14</v>
      </c>
      <c r="D2256" t="s">
        <v>34</v>
      </c>
      <c r="E2256" t="s">
        <v>520</v>
      </c>
    </row>
    <row r="2257" spans="1:5" x14ac:dyDescent="0.25">
      <c r="A2257" t="s">
        <v>31875</v>
      </c>
      <c r="B2257" t="s">
        <v>14</v>
      </c>
      <c r="C2257" t="s">
        <v>14</v>
      </c>
      <c r="D2257" t="s">
        <v>34</v>
      </c>
      <c r="E2257" t="s">
        <v>520</v>
      </c>
    </row>
    <row r="2258" spans="1:5" x14ac:dyDescent="0.25">
      <c r="A2258" t="s">
        <v>44009</v>
      </c>
      <c r="B2258" t="s">
        <v>14</v>
      </c>
      <c r="C2258" t="s">
        <v>14</v>
      </c>
      <c r="D2258" t="s">
        <v>64</v>
      </c>
      <c r="E2258" t="s">
        <v>517</v>
      </c>
    </row>
    <row r="2259" spans="1:5" x14ac:dyDescent="0.25">
      <c r="A2259" t="s">
        <v>44010</v>
      </c>
      <c r="B2259" t="s">
        <v>14</v>
      </c>
      <c r="C2259" t="s">
        <v>14</v>
      </c>
      <c r="D2259" t="s">
        <v>64</v>
      </c>
      <c r="E2259" t="s">
        <v>517</v>
      </c>
    </row>
    <row r="2260" spans="1:5" x14ac:dyDescent="0.25">
      <c r="A2260" t="s">
        <v>31876</v>
      </c>
      <c r="B2260" t="s">
        <v>14</v>
      </c>
      <c r="C2260" t="s">
        <v>14</v>
      </c>
      <c r="D2260" t="s">
        <v>64</v>
      </c>
      <c r="E2260" t="s">
        <v>517</v>
      </c>
    </row>
    <row r="2261" spans="1:5" x14ac:dyDescent="0.25">
      <c r="A2261" t="s">
        <v>31877</v>
      </c>
      <c r="B2261" t="s">
        <v>14</v>
      </c>
      <c r="C2261" t="s">
        <v>14</v>
      </c>
      <c r="D2261" t="s">
        <v>34</v>
      </c>
      <c r="E2261" t="s">
        <v>520</v>
      </c>
    </row>
    <row r="2262" spans="1:5" x14ac:dyDescent="0.25">
      <c r="A2262" t="s">
        <v>31878</v>
      </c>
      <c r="B2262" t="s">
        <v>14</v>
      </c>
      <c r="C2262" t="s">
        <v>14</v>
      </c>
      <c r="D2262" t="s">
        <v>64</v>
      </c>
      <c r="E2262" t="s">
        <v>517</v>
      </c>
    </row>
    <row r="2263" spans="1:5" x14ac:dyDescent="0.25">
      <c r="A2263" t="s">
        <v>31879</v>
      </c>
      <c r="B2263" t="s">
        <v>14</v>
      </c>
      <c r="C2263" t="s">
        <v>14</v>
      </c>
      <c r="D2263" t="s">
        <v>34</v>
      </c>
      <c r="E2263" t="s">
        <v>520</v>
      </c>
    </row>
    <row r="2264" spans="1:5" x14ac:dyDescent="0.25">
      <c r="A2264" t="s">
        <v>31880</v>
      </c>
      <c r="B2264" t="s">
        <v>14</v>
      </c>
      <c r="C2264" t="s">
        <v>14</v>
      </c>
      <c r="D2264" t="s">
        <v>34</v>
      </c>
      <c r="E2264" t="s">
        <v>520</v>
      </c>
    </row>
    <row r="2265" spans="1:5" x14ac:dyDescent="0.25">
      <c r="A2265" t="s">
        <v>31881</v>
      </c>
      <c r="B2265" t="s">
        <v>14</v>
      </c>
      <c r="C2265" t="s">
        <v>14</v>
      </c>
      <c r="D2265" t="s">
        <v>34</v>
      </c>
      <c r="E2265" t="s">
        <v>520</v>
      </c>
    </row>
    <row r="2266" spans="1:5" x14ac:dyDescent="0.25">
      <c r="A2266" t="s">
        <v>31882</v>
      </c>
      <c r="B2266" t="s">
        <v>14</v>
      </c>
      <c r="C2266" t="s">
        <v>14</v>
      </c>
      <c r="D2266" t="s">
        <v>64</v>
      </c>
      <c r="E2266" t="s">
        <v>517</v>
      </c>
    </row>
    <row r="2267" spans="1:5" x14ac:dyDescent="0.25">
      <c r="A2267" t="s">
        <v>31883</v>
      </c>
      <c r="B2267" t="s">
        <v>14</v>
      </c>
      <c r="C2267" t="s">
        <v>14</v>
      </c>
      <c r="D2267" t="s">
        <v>34</v>
      </c>
      <c r="E2267" t="s">
        <v>520</v>
      </c>
    </row>
    <row r="2268" spans="1:5" x14ac:dyDescent="0.25">
      <c r="A2268" t="s">
        <v>44011</v>
      </c>
      <c r="B2268" t="s">
        <v>14</v>
      </c>
      <c r="C2268" t="s">
        <v>14</v>
      </c>
      <c r="D2268" t="s">
        <v>34</v>
      </c>
      <c r="E2268" t="s">
        <v>520</v>
      </c>
    </row>
    <row r="2269" spans="1:5" x14ac:dyDescent="0.25">
      <c r="A2269" t="s">
        <v>31884</v>
      </c>
      <c r="B2269" t="s">
        <v>14</v>
      </c>
      <c r="C2269" t="s">
        <v>14</v>
      </c>
      <c r="D2269" t="s">
        <v>34</v>
      </c>
      <c r="E2269" t="s">
        <v>520</v>
      </c>
    </row>
    <row r="2270" spans="1:5" x14ac:dyDescent="0.25">
      <c r="A2270" t="s">
        <v>31885</v>
      </c>
      <c r="B2270" t="s">
        <v>14</v>
      </c>
      <c r="C2270" t="s">
        <v>14</v>
      </c>
      <c r="D2270" t="s">
        <v>34</v>
      </c>
      <c r="E2270" t="s">
        <v>520</v>
      </c>
    </row>
    <row r="2271" spans="1:5" x14ac:dyDescent="0.25">
      <c r="A2271" t="s">
        <v>44012</v>
      </c>
      <c r="B2271" t="s">
        <v>14</v>
      </c>
      <c r="C2271" t="s">
        <v>14</v>
      </c>
      <c r="D2271" t="s">
        <v>34</v>
      </c>
      <c r="E2271" t="s">
        <v>520</v>
      </c>
    </row>
    <row r="2272" spans="1:5" x14ac:dyDescent="0.25">
      <c r="A2272" t="s">
        <v>31886</v>
      </c>
      <c r="B2272" t="s">
        <v>14</v>
      </c>
      <c r="C2272" t="s">
        <v>14</v>
      </c>
      <c r="D2272" t="s">
        <v>64</v>
      </c>
      <c r="E2272" t="s">
        <v>517</v>
      </c>
    </row>
    <row r="2273" spans="1:5" x14ac:dyDescent="0.25">
      <c r="A2273" t="s">
        <v>31887</v>
      </c>
      <c r="B2273" t="s">
        <v>14</v>
      </c>
      <c r="C2273" t="s">
        <v>14</v>
      </c>
      <c r="D2273" t="s">
        <v>64</v>
      </c>
      <c r="E2273" t="s">
        <v>517</v>
      </c>
    </row>
    <row r="2274" spans="1:5" x14ac:dyDescent="0.25">
      <c r="A2274" t="s">
        <v>44013</v>
      </c>
      <c r="B2274" t="s">
        <v>14</v>
      </c>
      <c r="C2274" t="s">
        <v>14</v>
      </c>
      <c r="D2274" t="s">
        <v>64</v>
      </c>
      <c r="E2274" t="s">
        <v>517</v>
      </c>
    </row>
    <row r="2275" spans="1:5" x14ac:dyDescent="0.25">
      <c r="A2275" t="s">
        <v>31888</v>
      </c>
      <c r="B2275" t="s">
        <v>14</v>
      </c>
      <c r="C2275" t="s">
        <v>14</v>
      </c>
      <c r="D2275" t="s">
        <v>64</v>
      </c>
      <c r="E2275" t="s">
        <v>517</v>
      </c>
    </row>
    <row r="2276" spans="1:5" x14ac:dyDescent="0.25">
      <c r="A2276" t="s">
        <v>31889</v>
      </c>
      <c r="B2276" t="s">
        <v>14</v>
      </c>
      <c r="C2276" t="s">
        <v>14</v>
      </c>
      <c r="D2276" t="s">
        <v>34</v>
      </c>
      <c r="E2276" t="s">
        <v>520</v>
      </c>
    </row>
    <row r="2277" spans="1:5" x14ac:dyDescent="0.25">
      <c r="A2277" t="s">
        <v>31890</v>
      </c>
      <c r="B2277" t="s">
        <v>14</v>
      </c>
      <c r="C2277" t="s">
        <v>14</v>
      </c>
      <c r="D2277" t="s">
        <v>34</v>
      </c>
      <c r="E2277" t="s">
        <v>520</v>
      </c>
    </row>
    <row r="2278" spans="1:5" x14ac:dyDescent="0.25">
      <c r="A2278" t="s">
        <v>31891</v>
      </c>
      <c r="B2278" t="s">
        <v>14</v>
      </c>
      <c r="C2278" t="s">
        <v>14</v>
      </c>
      <c r="D2278" t="s">
        <v>34</v>
      </c>
      <c r="E2278" t="s">
        <v>520</v>
      </c>
    </row>
    <row r="2279" spans="1:5" x14ac:dyDescent="0.25">
      <c r="A2279" t="s">
        <v>31892</v>
      </c>
      <c r="B2279" t="s">
        <v>14</v>
      </c>
      <c r="C2279" t="s">
        <v>14</v>
      </c>
      <c r="D2279" t="s">
        <v>34</v>
      </c>
      <c r="E2279" t="s">
        <v>520</v>
      </c>
    </row>
    <row r="2280" spans="1:5" x14ac:dyDescent="0.25">
      <c r="A2280" t="s">
        <v>31893</v>
      </c>
      <c r="B2280" t="s">
        <v>14</v>
      </c>
      <c r="C2280" t="s">
        <v>14</v>
      </c>
      <c r="D2280" t="s">
        <v>64</v>
      </c>
      <c r="E2280" t="s">
        <v>517</v>
      </c>
    </row>
    <row r="2281" spans="1:5" x14ac:dyDescent="0.25">
      <c r="A2281" t="s">
        <v>31894</v>
      </c>
      <c r="B2281" t="s">
        <v>14</v>
      </c>
      <c r="C2281" t="s">
        <v>14</v>
      </c>
      <c r="D2281" t="s">
        <v>34</v>
      </c>
      <c r="E2281" t="s">
        <v>520</v>
      </c>
    </row>
    <row r="2282" spans="1:5" x14ac:dyDescent="0.25">
      <c r="A2282" t="s">
        <v>31895</v>
      </c>
      <c r="B2282" t="s">
        <v>14</v>
      </c>
      <c r="C2282" t="s">
        <v>14</v>
      </c>
      <c r="D2282" t="s">
        <v>34</v>
      </c>
      <c r="E2282" t="s">
        <v>520</v>
      </c>
    </row>
    <row r="2283" spans="1:5" x14ac:dyDescent="0.25">
      <c r="A2283" t="s">
        <v>31896</v>
      </c>
      <c r="B2283" t="s">
        <v>14</v>
      </c>
      <c r="C2283" t="s">
        <v>14</v>
      </c>
      <c r="D2283" t="s">
        <v>64</v>
      </c>
      <c r="E2283" t="s">
        <v>517</v>
      </c>
    </row>
    <row r="2284" spans="1:5" x14ac:dyDescent="0.25">
      <c r="A2284" t="s">
        <v>31897</v>
      </c>
      <c r="B2284" t="s">
        <v>14</v>
      </c>
      <c r="C2284" t="s">
        <v>14</v>
      </c>
      <c r="D2284" t="s">
        <v>34</v>
      </c>
      <c r="E2284" t="s">
        <v>520</v>
      </c>
    </row>
    <row r="2285" spans="1:5" x14ac:dyDescent="0.25">
      <c r="A2285" t="s">
        <v>31898</v>
      </c>
      <c r="B2285" t="s">
        <v>14</v>
      </c>
      <c r="C2285" t="s">
        <v>14</v>
      </c>
      <c r="D2285" t="s">
        <v>34</v>
      </c>
      <c r="E2285" t="s">
        <v>520</v>
      </c>
    </row>
    <row r="2286" spans="1:5" x14ac:dyDescent="0.25">
      <c r="A2286" t="s">
        <v>31899</v>
      </c>
      <c r="B2286" t="s">
        <v>14</v>
      </c>
      <c r="C2286" t="s">
        <v>14</v>
      </c>
      <c r="D2286" t="s">
        <v>34</v>
      </c>
      <c r="E2286" t="s">
        <v>520</v>
      </c>
    </row>
    <row r="2287" spans="1:5" x14ac:dyDescent="0.25">
      <c r="A2287" t="s">
        <v>31900</v>
      </c>
      <c r="B2287" t="s">
        <v>14</v>
      </c>
      <c r="C2287" t="s">
        <v>14</v>
      </c>
      <c r="D2287" t="s">
        <v>64</v>
      </c>
      <c r="E2287" t="s">
        <v>517</v>
      </c>
    </row>
    <row r="2288" spans="1:5" x14ac:dyDescent="0.25">
      <c r="A2288" t="s">
        <v>31901</v>
      </c>
      <c r="B2288" t="s">
        <v>14</v>
      </c>
      <c r="C2288" t="s">
        <v>14</v>
      </c>
      <c r="D2288" t="s">
        <v>64</v>
      </c>
      <c r="E2288" t="s">
        <v>517</v>
      </c>
    </row>
    <row r="2289" spans="1:5" x14ac:dyDescent="0.25">
      <c r="A2289" t="s">
        <v>31902</v>
      </c>
      <c r="B2289" t="s">
        <v>14</v>
      </c>
      <c r="C2289" t="s">
        <v>14</v>
      </c>
      <c r="D2289" t="s">
        <v>64</v>
      </c>
      <c r="E2289" t="s">
        <v>517</v>
      </c>
    </row>
    <row r="2290" spans="1:5" x14ac:dyDescent="0.25">
      <c r="A2290" t="s">
        <v>31903</v>
      </c>
      <c r="B2290" t="s">
        <v>14</v>
      </c>
      <c r="C2290" t="s">
        <v>14</v>
      </c>
      <c r="D2290" t="s">
        <v>34</v>
      </c>
      <c r="E2290" t="s">
        <v>520</v>
      </c>
    </row>
    <row r="2291" spans="1:5" x14ac:dyDescent="0.25">
      <c r="A2291" t="s">
        <v>31904</v>
      </c>
      <c r="B2291" t="s">
        <v>14</v>
      </c>
      <c r="C2291" t="s">
        <v>14</v>
      </c>
      <c r="D2291" t="s">
        <v>34</v>
      </c>
      <c r="E2291" t="s">
        <v>520</v>
      </c>
    </row>
    <row r="2292" spans="1:5" x14ac:dyDescent="0.25">
      <c r="A2292" t="s">
        <v>31905</v>
      </c>
      <c r="B2292" t="s">
        <v>14</v>
      </c>
      <c r="C2292" t="s">
        <v>14</v>
      </c>
      <c r="D2292" t="s">
        <v>34</v>
      </c>
      <c r="E2292" t="s">
        <v>520</v>
      </c>
    </row>
    <row r="2293" spans="1:5" x14ac:dyDescent="0.25">
      <c r="A2293" t="s">
        <v>44014</v>
      </c>
      <c r="B2293" t="s">
        <v>14</v>
      </c>
      <c r="C2293" t="s">
        <v>14</v>
      </c>
      <c r="D2293" t="s">
        <v>34</v>
      </c>
      <c r="E2293" t="s">
        <v>520</v>
      </c>
    </row>
    <row r="2294" spans="1:5" x14ac:dyDescent="0.25">
      <c r="A2294" t="s">
        <v>31906</v>
      </c>
      <c r="B2294" t="s">
        <v>14</v>
      </c>
      <c r="C2294" t="s">
        <v>14</v>
      </c>
      <c r="D2294" t="s">
        <v>64</v>
      </c>
      <c r="E2294" t="s">
        <v>517</v>
      </c>
    </row>
    <row r="2295" spans="1:5" x14ac:dyDescent="0.25">
      <c r="A2295" t="s">
        <v>31907</v>
      </c>
      <c r="B2295" t="s">
        <v>14</v>
      </c>
      <c r="C2295" t="s">
        <v>14</v>
      </c>
      <c r="D2295" t="s">
        <v>64</v>
      </c>
      <c r="E2295" t="s">
        <v>517</v>
      </c>
    </row>
    <row r="2296" spans="1:5" x14ac:dyDescent="0.25">
      <c r="A2296" t="s">
        <v>31908</v>
      </c>
      <c r="B2296" t="s">
        <v>14</v>
      </c>
      <c r="C2296" t="s">
        <v>14</v>
      </c>
      <c r="D2296" t="s">
        <v>64</v>
      </c>
      <c r="E2296" t="s">
        <v>517</v>
      </c>
    </row>
    <row r="2297" spans="1:5" x14ac:dyDescent="0.25">
      <c r="A2297" t="s">
        <v>31909</v>
      </c>
      <c r="B2297" t="s">
        <v>14</v>
      </c>
      <c r="C2297" t="s">
        <v>14</v>
      </c>
      <c r="D2297" t="s">
        <v>34</v>
      </c>
      <c r="E2297" t="s">
        <v>520</v>
      </c>
    </row>
    <row r="2298" spans="1:5" x14ac:dyDescent="0.25">
      <c r="A2298" t="s">
        <v>31910</v>
      </c>
      <c r="B2298" t="s">
        <v>14</v>
      </c>
      <c r="C2298" t="s">
        <v>14</v>
      </c>
      <c r="D2298" t="s">
        <v>64</v>
      </c>
      <c r="E2298" t="s">
        <v>517</v>
      </c>
    </row>
    <row r="2299" spans="1:5" x14ac:dyDescent="0.25">
      <c r="A2299" t="s">
        <v>44015</v>
      </c>
      <c r="B2299" t="s">
        <v>14</v>
      </c>
      <c r="C2299" t="s">
        <v>14</v>
      </c>
      <c r="D2299" t="s">
        <v>34</v>
      </c>
      <c r="E2299" t="s">
        <v>520</v>
      </c>
    </row>
    <row r="2300" spans="1:5" x14ac:dyDescent="0.25">
      <c r="A2300" t="s">
        <v>31911</v>
      </c>
      <c r="B2300" t="s">
        <v>14</v>
      </c>
      <c r="C2300" t="s">
        <v>14</v>
      </c>
      <c r="D2300" t="s">
        <v>34</v>
      </c>
      <c r="E2300" t="s">
        <v>520</v>
      </c>
    </row>
    <row r="2301" spans="1:5" x14ac:dyDescent="0.25">
      <c r="A2301" t="s">
        <v>44016</v>
      </c>
      <c r="B2301" t="s">
        <v>14</v>
      </c>
      <c r="C2301" t="s">
        <v>14</v>
      </c>
      <c r="D2301" t="s">
        <v>64</v>
      </c>
      <c r="E2301" t="s">
        <v>517</v>
      </c>
    </row>
    <row r="2302" spans="1:5" x14ac:dyDescent="0.25">
      <c r="A2302" t="s">
        <v>31912</v>
      </c>
      <c r="B2302" t="s">
        <v>14</v>
      </c>
      <c r="C2302" t="s">
        <v>14</v>
      </c>
      <c r="D2302" t="s">
        <v>64</v>
      </c>
      <c r="E2302" t="s">
        <v>517</v>
      </c>
    </row>
    <row r="2303" spans="1:5" x14ac:dyDescent="0.25">
      <c r="A2303" t="s">
        <v>31913</v>
      </c>
      <c r="B2303" t="s">
        <v>14</v>
      </c>
      <c r="C2303" t="s">
        <v>14</v>
      </c>
      <c r="D2303" t="s">
        <v>34</v>
      </c>
      <c r="E2303" t="s">
        <v>520</v>
      </c>
    </row>
    <row r="2304" spans="1:5" x14ac:dyDescent="0.25">
      <c r="A2304" t="s">
        <v>31914</v>
      </c>
      <c r="B2304" t="s">
        <v>14</v>
      </c>
      <c r="C2304" t="s">
        <v>14</v>
      </c>
      <c r="D2304" t="s">
        <v>64</v>
      </c>
      <c r="E2304" t="s">
        <v>517</v>
      </c>
    </row>
    <row r="2305" spans="1:5" x14ac:dyDescent="0.25">
      <c r="A2305" t="s">
        <v>31915</v>
      </c>
      <c r="B2305" t="s">
        <v>14</v>
      </c>
      <c r="C2305" t="s">
        <v>14</v>
      </c>
      <c r="D2305" t="s">
        <v>34</v>
      </c>
      <c r="E2305" t="s">
        <v>520</v>
      </c>
    </row>
    <row r="2306" spans="1:5" x14ac:dyDescent="0.25">
      <c r="A2306" t="s">
        <v>31916</v>
      </c>
      <c r="B2306" t="s">
        <v>14</v>
      </c>
      <c r="C2306" t="s">
        <v>14</v>
      </c>
      <c r="D2306" t="s">
        <v>34</v>
      </c>
      <c r="E2306" t="s">
        <v>520</v>
      </c>
    </row>
    <row r="2307" spans="1:5" x14ac:dyDescent="0.25">
      <c r="A2307" t="s">
        <v>31917</v>
      </c>
      <c r="B2307" t="s">
        <v>14</v>
      </c>
      <c r="C2307" t="s">
        <v>14</v>
      </c>
      <c r="D2307" t="s">
        <v>34</v>
      </c>
      <c r="E2307" t="s">
        <v>520</v>
      </c>
    </row>
    <row r="2308" spans="1:5" x14ac:dyDescent="0.25">
      <c r="A2308" t="s">
        <v>31918</v>
      </c>
      <c r="B2308" t="s">
        <v>14</v>
      </c>
      <c r="C2308" t="s">
        <v>14</v>
      </c>
      <c r="D2308" t="s">
        <v>34</v>
      </c>
      <c r="E2308" t="s">
        <v>520</v>
      </c>
    </row>
    <row r="2309" spans="1:5" x14ac:dyDescent="0.25">
      <c r="A2309" t="s">
        <v>31919</v>
      </c>
      <c r="B2309" t="s">
        <v>14</v>
      </c>
      <c r="C2309" t="s">
        <v>14</v>
      </c>
      <c r="D2309" t="s">
        <v>34</v>
      </c>
      <c r="E2309" t="s">
        <v>520</v>
      </c>
    </row>
    <row r="2310" spans="1:5" x14ac:dyDescent="0.25">
      <c r="A2310" t="s">
        <v>31920</v>
      </c>
      <c r="B2310" t="s">
        <v>14</v>
      </c>
      <c r="C2310" t="s">
        <v>14</v>
      </c>
      <c r="D2310" t="s">
        <v>64</v>
      </c>
      <c r="E2310" t="s">
        <v>517</v>
      </c>
    </row>
    <row r="2311" spans="1:5" x14ac:dyDescent="0.25">
      <c r="A2311" t="s">
        <v>31921</v>
      </c>
      <c r="B2311" t="s">
        <v>14</v>
      </c>
      <c r="C2311" t="s">
        <v>14</v>
      </c>
      <c r="D2311" t="s">
        <v>64</v>
      </c>
      <c r="E2311" t="s">
        <v>517</v>
      </c>
    </row>
    <row r="2312" spans="1:5" x14ac:dyDescent="0.25">
      <c r="A2312" t="s">
        <v>31922</v>
      </c>
      <c r="B2312" t="s">
        <v>14</v>
      </c>
      <c r="C2312" t="s">
        <v>14</v>
      </c>
      <c r="D2312" t="s">
        <v>34</v>
      </c>
      <c r="E2312" t="s">
        <v>520</v>
      </c>
    </row>
    <row r="2313" spans="1:5" x14ac:dyDescent="0.25">
      <c r="A2313" t="s">
        <v>31923</v>
      </c>
      <c r="B2313" t="s">
        <v>14</v>
      </c>
      <c r="C2313" t="s">
        <v>14</v>
      </c>
      <c r="D2313" t="s">
        <v>64</v>
      </c>
      <c r="E2313" t="s">
        <v>517</v>
      </c>
    </row>
    <row r="2314" spans="1:5" x14ac:dyDescent="0.25">
      <c r="A2314" t="s">
        <v>31924</v>
      </c>
      <c r="B2314" t="s">
        <v>14</v>
      </c>
      <c r="C2314" t="s">
        <v>14</v>
      </c>
      <c r="D2314" t="s">
        <v>69</v>
      </c>
      <c r="E2314" t="s">
        <v>520</v>
      </c>
    </row>
    <row r="2315" spans="1:5" x14ac:dyDescent="0.25">
      <c r="A2315" t="s">
        <v>31925</v>
      </c>
      <c r="B2315" t="s">
        <v>14</v>
      </c>
      <c r="C2315" t="s">
        <v>14</v>
      </c>
      <c r="D2315" t="s">
        <v>34</v>
      </c>
      <c r="E2315" t="s">
        <v>520</v>
      </c>
    </row>
    <row r="2316" spans="1:5" x14ac:dyDescent="0.25">
      <c r="A2316" t="s">
        <v>31926</v>
      </c>
      <c r="B2316" t="s">
        <v>14</v>
      </c>
      <c r="C2316" t="s">
        <v>14</v>
      </c>
      <c r="D2316" t="s">
        <v>34</v>
      </c>
      <c r="E2316" t="s">
        <v>520</v>
      </c>
    </row>
    <row r="2317" spans="1:5" x14ac:dyDescent="0.25">
      <c r="A2317" t="s">
        <v>31927</v>
      </c>
      <c r="B2317" t="s">
        <v>14</v>
      </c>
      <c r="C2317" t="s">
        <v>14</v>
      </c>
      <c r="D2317" t="s">
        <v>64</v>
      </c>
      <c r="E2317" t="s">
        <v>517</v>
      </c>
    </row>
    <row r="2318" spans="1:5" x14ac:dyDescent="0.25">
      <c r="A2318" t="s">
        <v>31928</v>
      </c>
      <c r="B2318" t="s">
        <v>14</v>
      </c>
      <c r="C2318" t="s">
        <v>14</v>
      </c>
      <c r="D2318" t="s">
        <v>34</v>
      </c>
      <c r="E2318" t="s">
        <v>520</v>
      </c>
    </row>
    <row r="2319" spans="1:5" x14ac:dyDescent="0.25">
      <c r="A2319" t="s">
        <v>31929</v>
      </c>
      <c r="B2319" t="s">
        <v>14</v>
      </c>
      <c r="C2319" t="s">
        <v>14</v>
      </c>
      <c r="D2319" t="s">
        <v>34</v>
      </c>
      <c r="E2319" t="s">
        <v>520</v>
      </c>
    </row>
    <row r="2320" spans="1:5" x14ac:dyDescent="0.25">
      <c r="A2320" t="s">
        <v>31930</v>
      </c>
      <c r="B2320" t="s">
        <v>14</v>
      </c>
      <c r="C2320" t="s">
        <v>14</v>
      </c>
      <c r="D2320" t="s">
        <v>34</v>
      </c>
      <c r="E2320" t="s">
        <v>520</v>
      </c>
    </row>
    <row r="2321" spans="1:5" x14ac:dyDescent="0.25">
      <c r="A2321" t="s">
        <v>44017</v>
      </c>
      <c r="B2321" t="s">
        <v>14</v>
      </c>
      <c r="C2321" t="s">
        <v>14</v>
      </c>
      <c r="D2321" t="s">
        <v>64</v>
      </c>
      <c r="E2321" t="s">
        <v>517</v>
      </c>
    </row>
    <row r="2322" spans="1:5" x14ac:dyDescent="0.25">
      <c r="A2322" t="s">
        <v>31931</v>
      </c>
      <c r="B2322" t="s">
        <v>14</v>
      </c>
      <c r="C2322" t="s">
        <v>14</v>
      </c>
      <c r="D2322" t="s">
        <v>34</v>
      </c>
      <c r="E2322" t="s">
        <v>520</v>
      </c>
    </row>
    <row r="2323" spans="1:5" x14ac:dyDescent="0.25">
      <c r="A2323" t="s">
        <v>31932</v>
      </c>
      <c r="B2323" t="s">
        <v>14</v>
      </c>
      <c r="C2323" t="s">
        <v>14</v>
      </c>
      <c r="D2323" t="s">
        <v>34</v>
      </c>
      <c r="E2323" t="s">
        <v>520</v>
      </c>
    </row>
    <row r="2324" spans="1:5" x14ac:dyDescent="0.25">
      <c r="A2324" t="s">
        <v>31933</v>
      </c>
      <c r="B2324" t="s">
        <v>14</v>
      </c>
      <c r="C2324" t="s">
        <v>14</v>
      </c>
      <c r="D2324" t="s">
        <v>34</v>
      </c>
      <c r="E2324" t="s">
        <v>520</v>
      </c>
    </row>
    <row r="2325" spans="1:5" x14ac:dyDescent="0.25">
      <c r="A2325" t="s">
        <v>44018</v>
      </c>
      <c r="B2325" t="s">
        <v>14</v>
      </c>
      <c r="C2325" t="s">
        <v>14</v>
      </c>
      <c r="D2325" t="s">
        <v>64</v>
      </c>
      <c r="E2325" t="s">
        <v>517</v>
      </c>
    </row>
    <row r="2326" spans="1:5" x14ac:dyDescent="0.25">
      <c r="A2326" t="s">
        <v>31934</v>
      </c>
      <c r="B2326" t="s">
        <v>14</v>
      </c>
      <c r="C2326" t="s">
        <v>14</v>
      </c>
      <c r="D2326" t="s">
        <v>34</v>
      </c>
      <c r="E2326" t="s">
        <v>520</v>
      </c>
    </row>
    <row r="2327" spans="1:5" x14ac:dyDescent="0.25">
      <c r="A2327" t="s">
        <v>31935</v>
      </c>
      <c r="B2327" t="s">
        <v>14</v>
      </c>
      <c r="C2327" t="s">
        <v>14</v>
      </c>
      <c r="D2327" t="s">
        <v>64</v>
      </c>
      <c r="E2327" t="s">
        <v>517</v>
      </c>
    </row>
    <row r="2328" spans="1:5" x14ac:dyDescent="0.25">
      <c r="A2328" t="s">
        <v>31936</v>
      </c>
      <c r="B2328" t="s">
        <v>14</v>
      </c>
      <c r="C2328" t="s">
        <v>14</v>
      </c>
      <c r="D2328" t="s">
        <v>34</v>
      </c>
      <c r="E2328" t="s">
        <v>520</v>
      </c>
    </row>
    <row r="2329" spans="1:5" x14ac:dyDescent="0.25">
      <c r="A2329" t="s">
        <v>31937</v>
      </c>
      <c r="B2329" t="s">
        <v>14</v>
      </c>
      <c r="C2329" t="s">
        <v>14</v>
      </c>
      <c r="D2329" t="s">
        <v>64</v>
      </c>
      <c r="E2329" t="s">
        <v>517</v>
      </c>
    </row>
    <row r="2330" spans="1:5" x14ac:dyDescent="0.25">
      <c r="A2330" t="s">
        <v>31938</v>
      </c>
      <c r="B2330" t="s">
        <v>14</v>
      </c>
      <c r="C2330" t="s">
        <v>14</v>
      </c>
      <c r="D2330" t="s">
        <v>34</v>
      </c>
      <c r="E2330" t="s">
        <v>520</v>
      </c>
    </row>
    <row r="2331" spans="1:5" x14ac:dyDescent="0.25">
      <c r="A2331" t="s">
        <v>31939</v>
      </c>
      <c r="B2331" t="s">
        <v>14</v>
      </c>
      <c r="C2331" t="s">
        <v>14</v>
      </c>
      <c r="D2331" t="s">
        <v>34</v>
      </c>
      <c r="E2331" t="s">
        <v>520</v>
      </c>
    </row>
    <row r="2332" spans="1:5" x14ac:dyDescent="0.25">
      <c r="A2332" t="s">
        <v>31940</v>
      </c>
      <c r="B2332" t="s">
        <v>14</v>
      </c>
      <c r="C2332" t="s">
        <v>14</v>
      </c>
      <c r="D2332" t="s">
        <v>64</v>
      </c>
      <c r="E2332" t="s">
        <v>517</v>
      </c>
    </row>
    <row r="2333" spans="1:5" x14ac:dyDescent="0.25">
      <c r="A2333" t="s">
        <v>31941</v>
      </c>
      <c r="B2333" t="s">
        <v>14</v>
      </c>
      <c r="C2333" t="s">
        <v>14</v>
      </c>
      <c r="D2333" t="s">
        <v>64</v>
      </c>
      <c r="E2333" t="s">
        <v>517</v>
      </c>
    </row>
    <row r="2334" spans="1:5" x14ac:dyDescent="0.25">
      <c r="A2334" t="s">
        <v>31942</v>
      </c>
      <c r="B2334" t="s">
        <v>14</v>
      </c>
      <c r="C2334" t="s">
        <v>14</v>
      </c>
      <c r="D2334" t="s">
        <v>34</v>
      </c>
      <c r="E2334" t="s">
        <v>520</v>
      </c>
    </row>
    <row r="2335" spans="1:5" x14ac:dyDescent="0.25">
      <c r="A2335" t="s">
        <v>31943</v>
      </c>
      <c r="B2335" t="s">
        <v>14</v>
      </c>
      <c r="C2335" t="s">
        <v>14</v>
      </c>
      <c r="D2335" t="s">
        <v>34</v>
      </c>
      <c r="E2335" t="s">
        <v>520</v>
      </c>
    </row>
    <row r="2336" spans="1:5" x14ac:dyDescent="0.25">
      <c r="A2336" t="s">
        <v>31944</v>
      </c>
      <c r="B2336" t="s">
        <v>14</v>
      </c>
      <c r="C2336" t="s">
        <v>14</v>
      </c>
      <c r="D2336" t="s">
        <v>34</v>
      </c>
      <c r="E2336" t="s">
        <v>520</v>
      </c>
    </row>
    <row r="2337" spans="1:5" x14ac:dyDescent="0.25">
      <c r="A2337" t="s">
        <v>31945</v>
      </c>
      <c r="B2337" t="s">
        <v>14</v>
      </c>
      <c r="C2337" t="s">
        <v>14</v>
      </c>
      <c r="D2337" t="s">
        <v>34</v>
      </c>
      <c r="E2337" t="s">
        <v>520</v>
      </c>
    </row>
    <row r="2338" spans="1:5" x14ac:dyDescent="0.25">
      <c r="A2338" t="s">
        <v>31946</v>
      </c>
      <c r="B2338" t="s">
        <v>14</v>
      </c>
      <c r="C2338" t="s">
        <v>14</v>
      </c>
      <c r="D2338" t="s">
        <v>64</v>
      </c>
      <c r="E2338" t="s">
        <v>517</v>
      </c>
    </row>
    <row r="2339" spans="1:5" x14ac:dyDescent="0.25">
      <c r="A2339" t="s">
        <v>31947</v>
      </c>
      <c r="B2339" t="s">
        <v>14</v>
      </c>
      <c r="C2339" t="s">
        <v>14</v>
      </c>
      <c r="D2339" t="s">
        <v>69</v>
      </c>
      <c r="E2339" t="s">
        <v>517</v>
      </c>
    </row>
    <row r="2340" spans="1:5" x14ac:dyDescent="0.25">
      <c r="A2340" t="s">
        <v>31948</v>
      </c>
      <c r="B2340" t="s">
        <v>14</v>
      </c>
      <c r="C2340" t="s">
        <v>14</v>
      </c>
      <c r="D2340" t="s">
        <v>34</v>
      </c>
      <c r="E2340" t="s">
        <v>520</v>
      </c>
    </row>
    <row r="2341" spans="1:5" x14ac:dyDescent="0.25">
      <c r="A2341" t="s">
        <v>31949</v>
      </c>
      <c r="B2341" t="s">
        <v>14</v>
      </c>
      <c r="C2341" t="s">
        <v>14</v>
      </c>
      <c r="D2341" t="s">
        <v>64</v>
      </c>
      <c r="E2341" t="s">
        <v>517</v>
      </c>
    </row>
    <row r="2342" spans="1:5" x14ac:dyDescent="0.25">
      <c r="A2342" t="s">
        <v>31950</v>
      </c>
      <c r="B2342" t="s">
        <v>14</v>
      </c>
      <c r="C2342" t="s">
        <v>14</v>
      </c>
      <c r="D2342" t="s">
        <v>34</v>
      </c>
      <c r="E2342" t="s">
        <v>520</v>
      </c>
    </row>
    <row r="2343" spans="1:5" x14ac:dyDescent="0.25">
      <c r="A2343" t="s">
        <v>31951</v>
      </c>
      <c r="B2343" t="s">
        <v>14</v>
      </c>
      <c r="C2343" t="s">
        <v>14</v>
      </c>
      <c r="D2343" t="s">
        <v>34</v>
      </c>
      <c r="E2343" t="s">
        <v>520</v>
      </c>
    </row>
    <row r="2344" spans="1:5" x14ac:dyDescent="0.25">
      <c r="A2344" t="s">
        <v>31952</v>
      </c>
      <c r="B2344" t="s">
        <v>14</v>
      </c>
      <c r="C2344" t="s">
        <v>14</v>
      </c>
      <c r="D2344" t="s">
        <v>64</v>
      </c>
      <c r="E2344" t="s">
        <v>517</v>
      </c>
    </row>
    <row r="2345" spans="1:5" x14ac:dyDescent="0.25">
      <c r="A2345" t="s">
        <v>31953</v>
      </c>
      <c r="B2345" t="s">
        <v>14</v>
      </c>
      <c r="C2345" t="s">
        <v>14</v>
      </c>
      <c r="D2345" t="s">
        <v>34</v>
      </c>
      <c r="E2345" t="s">
        <v>520</v>
      </c>
    </row>
    <row r="2346" spans="1:5" x14ac:dyDescent="0.25">
      <c r="A2346" t="s">
        <v>31954</v>
      </c>
      <c r="B2346" t="s">
        <v>14</v>
      </c>
      <c r="C2346" t="s">
        <v>14</v>
      </c>
      <c r="D2346" t="s">
        <v>34</v>
      </c>
      <c r="E2346" t="s">
        <v>520</v>
      </c>
    </row>
    <row r="2347" spans="1:5" x14ac:dyDescent="0.25">
      <c r="A2347" t="s">
        <v>31955</v>
      </c>
      <c r="B2347" t="s">
        <v>14</v>
      </c>
      <c r="C2347" t="s">
        <v>14</v>
      </c>
      <c r="D2347" t="s">
        <v>34</v>
      </c>
      <c r="E2347" t="s">
        <v>520</v>
      </c>
    </row>
    <row r="2348" spans="1:5" x14ac:dyDescent="0.25">
      <c r="A2348" t="s">
        <v>31956</v>
      </c>
      <c r="B2348" t="s">
        <v>14</v>
      </c>
      <c r="C2348" t="s">
        <v>14</v>
      </c>
      <c r="D2348" t="s">
        <v>64</v>
      </c>
      <c r="E2348" t="s">
        <v>517</v>
      </c>
    </row>
    <row r="2349" spans="1:5" x14ac:dyDescent="0.25">
      <c r="A2349" t="s">
        <v>31957</v>
      </c>
      <c r="B2349" t="s">
        <v>14</v>
      </c>
      <c r="C2349" t="s">
        <v>14</v>
      </c>
      <c r="D2349" t="s">
        <v>34</v>
      </c>
      <c r="E2349" t="s">
        <v>520</v>
      </c>
    </row>
    <row r="2350" spans="1:5" x14ac:dyDescent="0.25">
      <c r="A2350" t="s">
        <v>31958</v>
      </c>
      <c r="B2350" t="s">
        <v>14</v>
      </c>
      <c r="C2350" t="s">
        <v>14</v>
      </c>
      <c r="D2350" t="s">
        <v>64</v>
      </c>
      <c r="E2350" t="s">
        <v>517</v>
      </c>
    </row>
    <row r="2351" spans="1:5" x14ac:dyDescent="0.25">
      <c r="A2351" t="s">
        <v>31959</v>
      </c>
      <c r="B2351" t="s">
        <v>14</v>
      </c>
      <c r="C2351" t="s">
        <v>14</v>
      </c>
      <c r="D2351" t="s">
        <v>64</v>
      </c>
      <c r="E2351" t="s">
        <v>517</v>
      </c>
    </row>
    <row r="2352" spans="1:5" x14ac:dyDescent="0.25">
      <c r="A2352" t="s">
        <v>31960</v>
      </c>
      <c r="B2352" t="s">
        <v>14</v>
      </c>
      <c r="C2352" t="s">
        <v>14</v>
      </c>
      <c r="D2352" t="s">
        <v>34</v>
      </c>
      <c r="E2352" t="s">
        <v>520</v>
      </c>
    </row>
    <row r="2353" spans="1:5" x14ac:dyDescent="0.25">
      <c r="A2353" t="s">
        <v>31961</v>
      </c>
      <c r="B2353" t="s">
        <v>14</v>
      </c>
      <c r="C2353" t="s">
        <v>14</v>
      </c>
      <c r="D2353" t="s">
        <v>34</v>
      </c>
      <c r="E2353" t="s">
        <v>520</v>
      </c>
    </row>
    <row r="2354" spans="1:5" x14ac:dyDescent="0.25">
      <c r="A2354" t="s">
        <v>31962</v>
      </c>
      <c r="B2354" t="s">
        <v>14</v>
      </c>
      <c r="C2354" t="s">
        <v>14</v>
      </c>
      <c r="D2354" t="s">
        <v>34</v>
      </c>
      <c r="E2354" t="s">
        <v>520</v>
      </c>
    </row>
    <row r="2355" spans="1:5" x14ac:dyDescent="0.25">
      <c r="A2355" t="s">
        <v>31963</v>
      </c>
      <c r="B2355" t="s">
        <v>14</v>
      </c>
      <c r="C2355" t="s">
        <v>14</v>
      </c>
      <c r="D2355" t="s">
        <v>64</v>
      </c>
      <c r="E2355" t="s">
        <v>517</v>
      </c>
    </row>
    <row r="2356" spans="1:5" x14ac:dyDescent="0.25">
      <c r="A2356" t="s">
        <v>31964</v>
      </c>
      <c r="B2356" t="s">
        <v>14</v>
      </c>
      <c r="C2356" t="s">
        <v>14</v>
      </c>
      <c r="D2356" t="s">
        <v>64</v>
      </c>
      <c r="E2356" t="s">
        <v>517</v>
      </c>
    </row>
    <row r="2357" spans="1:5" x14ac:dyDescent="0.25">
      <c r="A2357" t="s">
        <v>44019</v>
      </c>
      <c r="B2357" t="s">
        <v>14</v>
      </c>
      <c r="C2357" t="s">
        <v>14</v>
      </c>
      <c r="D2357" t="s">
        <v>34</v>
      </c>
      <c r="E2357" t="s">
        <v>520</v>
      </c>
    </row>
    <row r="2358" spans="1:5" x14ac:dyDescent="0.25">
      <c r="A2358" t="s">
        <v>31965</v>
      </c>
      <c r="B2358" t="s">
        <v>14</v>
      </c>
      <c r="C2358" t="s">
        <v>14</v>
      </c>
      <c r="D2358" t="s">
        <v>34</v>
      </c>
      <c r="E2358" t="s">
        <v>520</v>
      </c>
    </row>
    <row r="2359" spans="1:5" x14ac:dyDescent="0.25">
      <c r="A2359" t="s">
        <v>31966</v>
      </c>
      <c r="B2359" t="s">
        <v>14</v>
      </c>
      <c r="C2359" t="s">
        <v>14</v>
      </c>
      <c r="D2359" t="s">
        <v>34</v>
      </c>
      <c r="E2359" t="s">
        <v>520</v>
      </c>
    </row>
    <row r="2360" spans="1:5" x14ac:dyDescent="0.25">
      <c r="A2360" t="s">
        <v>31967</v>
      </c>
      <c r="B2360" t="s">
        <v>14</v>
      </c>
      <c r="C2360" t="s">
        <v>14</v>
      </c>
      <c r="D2360" t="s">
        <v>34</v>
      </c>
      <c r="E2360" t="s">
        <v>520</v>
      </c>
    </row>
    <row r="2361" spans="1:5" x14ac:dyDescent="0.25">
      <c r="A2361" t="s">
        <v>31968</v>
      </c>
      <c r="B2361" t="s">
        <v>14</v>
      </c>
      <c r="C2361" t="s">
        <v>14</v>
      </c>
      <c r="D2361" t="s">
        <v>34</v>
      </c>
      <c r="E2361" t="s">
        <v>520</v>
      </c>
    </row>
    <row r="2362" spans="1:5" x14ac:dyDescent="0.25">
      <c r="A2362" t="s">
        <v>31969</v>
      </c>
      <c r="B2362" t="s">
        <v>14</v>
      </c>
      <c r="C2362" t="s">
        <v>14</v>
      </c>
      <c r="D2362" t="s">
        <v>64</v>
      </c>
      <c r="E2362" t="s">
        <v>517</v>
      </c>
    </row>
    <row r="2363" spans="1:5" x14ac:dyDescent="0.25">
      <c r="A2363" t="s">
        <v>31970</v>
      </c>
      <c r="B2363" t="s">
        <v>14</v>
      </c>
      <c r="C2363" t="s">
        <v>14</v>
      </c>
      <c r="D2363" t="s">
        <v>34</v>
      </c>
      <c r="E2363" t="s">
        <v>520</v>
      </c>
    </row>
    <row r="2364" spans="1:5" x14ac:dyDescent="0.25">
      <c r="A2364" t="s">
        <v>31971</v>
      </c>
      <c r="B2364" t="s">
        <v>14</v>
      </c>
      <c r="C2364" t="s">
        <v>14</v>
      </c>
      <c r="D2364" t="s">
        <v>34</v>
      </c>
      <c r="E2364" t="s">
        <v>520</v>
      </c>
    </row>
    <row r="2365" spans="1:5" x14ac:dyDescent="0.25">
      <c r="A2365" t="s">
        <v>31972</v>
      </c>
      <c r="B2365" t="s">
        <v>14</v>
      </c>
      <c r="C2365" t="s">
        <v>14</v>
      </c>
      <c r="D2365" t="s">
        <v>34</v>
      </c>
      <c r="E2365" t="s">
        <v>520</v>
      </c>
    </row>
    <row r="2366" spans="1:5" x14ac:dyDescent="0.25">
      <c r="A2366" t="s">
        <v>31973</v>
      </c>
      <c r="B2366" t="s">
        <v>14</v>
      </c>
      <c r="C2366" t="s">
        <v>14</v>
      </c>
      <c r="D2366" t="s">
        <v>64</v>
      </c>
      <c r="E2366" t="s">
        <v>517</v>
      </c>
    </row>
    <row r="2367" spans="1:5" x14ac:dyDescent="0.25">
      <c r="A2367" t="s">
        <v>31974</v>
      </c>
      <c r="B2367" t="s">
        <v>14</v>
      </c>
      <c r="C2367" t="s">
        <v>14</v>
      </c>
      <c r="D2367" t="s">
        <v>34</v>
      </c>
      <c r="E2367" t="s">
        <v>520</v>
      </c>
    </row>
    <row r="2368" spans="1:5" x14ac:dyDescent="0.25">
      <c r="A2368" t="s">
        <v>31975</v>
      </c>
      <c r="B2368" t="s">
        <v>14</v>
      </c>
      <c r="C2368" t="s">
        <v>14</v>
      </c>
      <c r="D2368" t="s">
        <v>34</v>
      </c>
      <c r="E2368" t="s">
        <v>520</v>
      </c>
    </row>
    <row r="2369" spans="1:5" x14ac:dyDescent="0.25">
      <c r="A2369" t="s">
        <v>31976</v>
      </c>
      <c r="B2369" t="s">
        <v>14</v>
      </c>
      <c r="C2369" t="s">
        <v>14</v>
      </c>
      <c r="D2369" t="s">
        <v>34</v>
      </c>
      <c r="E2369" t="s">
        <v>520</v>
      </c>
    </row>
    <row r="2370" spans="1:5" x14ac:dyDescent="0.25">
      <c r="A2370" t="s">
        <v>31977</v>
      </c>
      <c r="B2370" t="s">
        <v>14</v>
      </c>
      <c r="C2370" t="s">
        <v>14</v>
      </c>
      <c r="D2370" t="s">
        <v>34</v>
      </c>
      <c r="E2370" t="s">
        <v>520</v>
      </c>
    </row>
    <row r="2371" spans="1:5" x14ac:dyDescent="0.25">
      <c r="A2371" t="s">
        <v>31978</v>
      </c>
      <c r="B2371" t="s">
        <v>14</v>
      </c>
      <c r="C2371" t="s">
        <v>14</v>
      </c>
      <c r="D2371" t="s">
        <v>34</v>
      </c>
      <c r="E2371" t="s">
        <v>520</v>
      </c>
    </row>
    <row r="2372" spans="1:5" x14ac:dyDescent="0.25">
      <c r="A2372" t="s">
        <v>31979</v>
      </c>
      <c r="B2372" t="s">
        <v>14</v>
      </c>
      <c r="C2372" t="s">
        <v>14</v>
      </c>
      <c r="D2372" t="s">
        <v>64</v>
      </c>
      <c r="E2372" t="s">
        <v>517</v>
      </c>
    </row>
    <row r="2373" spans="1:5" x14ac:dyDescent="0.25">
      <c r="A2373" t="s">
        <v>44020</v>
      </c>
      <c r="B2373" t="s">
        <v>14</v>
      </c>
      <c r="C2373" t="s">
        <v>14</v>
      </c>
      <c r="D2373" t="s">
        <v>34</v>
      </c>
      <c r="E2373" t="s">
        <v>520</v>
      </c>
    </row>
    <row r="2374" spans="1:5" x14ac:dyDescent="0.25">
      <c r="A2374" t="s">
        <v>31980</v>
      </c>
      <c r="B2374" t="s">
        <v>14</v>
      </c>
      <c r="C2374" t="s">
        <v>14</v>
      </c>
      <c r="D2374" t="s">
        <v>34</v>
      </c>
      <c r="E2374" t="s">
        <v>520</v>
      </c>
    </row>
    <row r="2375" spans="1:5" x14ac:dyDescent="0.25">
      <c r="A2375" t="s">
        <v>31981</v>
      </c>
      <c r="B2375" t="s">
        <v>14</v>
      </c>
      <c r="C2375" t="s">
        <v>14</v>
      </c>
      <c r="D2375" t="s">
        <v>64</v>
      </c>
      <c r="E2375" t="s">
        <v>517</v>
      </c>
    </row>
    <row r="2376" spans="1:5" x14ac:dyDescent="0.25">
      <c r="A2376" t="s">
        <v>31982</v>
      </c>
      <c r="B2376" t="s">
        <v>14</v>
      </c>
      <c r="C2376" t="s">
        <v>14</v>
      </c>
      <c r="D2376" t="s">
        <v>34</v>
      </c>
      <c r="E2376" t="s">
        <v>520</v>
      </c>
    </row>
    <row r="2377" spans="1:5" x14ac:dyDescent="0.25">
      <c r="A2377" t="s">
        <v>31983</v>
      </c>
      <c r="B2377" t="s">
        <v>14</v>
      </c>
      <c r="C2377" t="s">
        <v>14</v>
      </c>
      <c r="D2377" t="s">
        <v>34</v>
      </c>
      <c r="E2377" t="s">
        <v>520</v>
      </c>
    </row>
    <row r="2378" spans="1:5" x14ac:dyDescent="0.25">
      <c r="A2378" t="s">
        <v>31984</v>
      </c>
      <c r="B2378" t="s">
        <v>14</v>
      </c>
      <c r="C2378" t="s">
        <v>14</v>
      </c>
      <c r="D2378" t="s">
        <v>64</v>
      </c>
      <c r="E2378" t="s">
        <v>517</v>
      </c>
    </row>
    <row r="2379" spans="1:5" x14ac:dyDescent="0.25">
      <c r="A2379" t="s">
        <v>31985</v>
      </c>
      <c r="B2379" t="s">
        <v>14</v>
      </c>
      <c r="C2379" t="s">
        <v>14</v>
      </c>
      <c r="D2379" t="s">
        <v>64</v>
      </c>
      <c r="E2379" t="s">
        <v>517</v>
      </c>
    </row>
    <row r="2380" spans="1:5" x14ac:dyDescent="0.25">
      <c r="A2380" t="s">
        <v>31986</v>
      </c>
      <c r="B2380" t="s">
        <v>14</v>
      </c>
      <c r="C2380" t="s">
        <v>14</v>
      </c>
      <c r="D2380" t="s">
        <v>64</v>
      </c>
      <c r="E2380" t="s">
        <v>517</v>
      </c>
    </row>
    <row r="2381" spans="1:5" x14ac:dyDescent="0.25">
      <c r="A2381" t="s">
        <v>31987</v>
      </c>
      <c r="B2381" t="s">
        <v>14</v>
      </c>
      <c r="C2381" t="s">
        <v>14</v>
      </c>
      <c r="D2381" t="s">
        <v>64</v>
      </c>
      <c r="E2381" t="s">
        <v>517</v>
      </c>
    </row>
    <row r="2382" spans="1:5" x14ac:dyDescent="0.25">
      <c r="A2382" t="s">
        <v>31988</v>
      </c>
      <c r="B2382" t="s">
        <v>14</v>
      </c>
      <c r="C2382" t="s">
        <v>14</v>
      </c>
      <c r="D2382" t="s">
        <v>34</v>
      </c>
      <c r="E2382" t="s">
        <v>520</v>
      </c>
    </row>
    <row r="2383" spans="1:5" x14ac:dyDescent="0.25">
      <c r="A2383" t="s">
        <v>31989</v>
      </c>
      <c r="B2383" t="s">
        <v>14</v>
      </c>
      <c r="C2383" t="s">
        <v>14</v>
      </c>
      <c r="D2383" t="s">
        <v>69</v>
      </c>
      <c r="E2383" t="s">
        <v>517</v>
      </c>
    </row>
    <row r="2384" spans="1:5" x14ac:dyDescent="0.25">
      <c r="A2384" t="s">
        <v>31990</v>
      </c>
      <c r="B2384" t="s">
        <v>14</v>
      </c>
      <c r="C2384" t="s">
        <v>14</v>
      </c>
      <c r="D2384" t="s">
        <v>34</v>
      </c>
      <c r="E2384" t="s">
        <v>520</v>
      </c>
    </row>
    <row r="2385" spans="1:5" x14ac:dyDescent="0.25">
      <c r="A2385" t="s">
        <v>31991</v>
      </c>
      <c r="B2385" t="s">
        <v>14</v>
      </c>
      <c r="C2385" t="s">
        <v>14</v>
      </c>
      <c r="D2385" t="s">
        <v>64</v>
      </c>
      <c r="E2385" t="s">
        <v>517</v>
      </c>
    </row>
    <row r="2386" spans="1:5" x14ac:dyDescent="0.25">
      <c r="A2386" t="s">
        <v>44021</v>
      </c>
      <c r="B2386" t="s">
        <v>14</v>
      </c>
      <c r="C2386" t="s">
        <v>14</v>
      </c>
      <c r="D2386" t="s">
        <v>34</v>
      </c>
      <c r="E2386" t="s">
        <v>520</v>
      </c>
    </row>
    <row r="2387" spans="1:5" x14ac:dyDescent="0.25">
      <c r="A2387" t="s">
        <v>31992</v>
      </c>
      <c r="B2387" t="s">
        <v>14</v>
      </c>
      <c r="C2387" t="s">
        <v>14</v>
      </c>
      <c r="D2387" t="s">
        <v>34</v>
      </c>
      <c r="E2387" t="s">
        <v>520</v>
      </c>
    </row>
    <row r="2388" spans="1:5" x14ac:dyDescent="0.25">
      <c r="A2388" t="s">
        <v>31993</v>
      </c>
      <c r="B2388" t="s">
        <v>14</v>
      </c>
      <c r="C2388" t="s">
        <v>14</v>
      </c>
      <c r="D2388" t="s">
        <v>34</v>
      </c>
      <c r="E2388" t="s">
        <v>520</v>
      </c>
    </row>
    <row r="2389" spans="1:5" x14ac:dyDescent="0.25">
      <c r="A2389" t="s">
        <v>31994</v>
      </c>
      <c r="B2389" t="s">
        <v>14</v>
      </c>
      <c r="C2389" t="s">
        <v>14</v>
      </c>
      <c r="D2389" t="s">
        <v>34</v>
      </c>
      <c r="E2389" t="s">
        <v>520</v>
      </c>
    </row>
    <row r="2390" spans="1:5" x14ac:dyDescent="0.25">
      <c r="A2390" t="s">
        <v>31995</v>
      </c>
      <c r="B2390" t="s">
        <v>14</v>
      </c>
      <c r="C2390" t="s">
        <v>14</v>
      </c>
      <c r="D2390" t="s">
        <v>34</v>
      </c>
      <c r="E2390" t="s">
        <v>520</v>
      </c>
    </row>
    <row r="2391" spans="1:5" x14ac:dyDescent="0.25">
      <c r="A2391" t="s">
        <v>31996</v>
      </c>
      <c r="B2391" t="s">
        <v>14</v>
      </c>
      <c r="C2391" t="s">
        <v>14</v>
      </c>
      <c r="D2391" t="s">
        <v>69</v>
      </c>
      <c r="E2391" t="s">
        <v>517</v>
      </c>
    </row>
    <row r="2392" spans="1:5" x14ac:dyDescent="0.25">
      <c r="A2392" t="s">
        <v>31997</v>
      </c>
      <c r="B2392" t="s">
        <v>14</v>
      </c>
      <c r="C2392" t="s">
        <v>14</v>
      </c>
      <c r="D2392" t="s">
        <v>34</v>
      </c>
      <c r="E2392" t="s">
        <v>520</v>
      </c>
    </row>
    <row r="2393" spans="1:5" x14ac:dyDescent="0.25">
      <c r="A2393" t="s">
        <v>31998</v>
      </c>
      <c r="B2393" t="s">
        <v>14</v>
      </c>
      <c r="C2393" t="s">
        <v>14</v>
      </c>
      <c r="D2393" t="s">
        <v>64</v>
      </c>
      <c r="E2393" t="s">
        <v>517</v>
      </c>
    </row>
    <row r="2394" spans="1:5" x14ac:dyDescent="0.25">
      <c r="A2394" t="s">
        <v>31999</v>
      </c>
      <c r="B2394" t="s">
        <v>14</v>
      </c>
      <c r="C2394" t="s">
        <v>14</v>
      </c>
      <c r="D2394" t="s">
        <v>64</v>
      </c>
      <c r="E2394" t="s">
        <v>517</v>
      </c>
    </row>
    <row r="2395" spans="1:5" x14ac:dyDescent="0.25">
      <c r="A2395" t="s">
        <v>32000</v>
      </c>
      <c r="B2395" t="s">
        <v>14</v>
      </c>
      <c r="C2395" t="s">
        <v>14</v>
      </c>
      <c r="D2395" t="s">
        <v>64</v>
      </c>
      <c r="E2395" t="s">
        <v>517</v>
      </c>
    </row>
    <row r="2396" spans="1:5" x14ac:dyDescent="0.25">
      <c r="A2396" t="s">
        <v>32001</v>
      </c>
      <c r="B2396" t="s">
        <v>14</v>
      </c>
      <c r="C2396" t="s">
        <v>14</v>
      </c>
      <c r="D2396" t="s">
        <v>34</v>
      </c>
      <c r="E2396" t="s">
        <v>520</v>
      </c>
    </row>
    <row r="2397" spans="1:5" x14ac:dyDescent="0.25">
      <c r="A2397" t="s">
        <v>32002</v>
      </c>
      <c r="B2397" t="s">
        <v>14</v>
      </c>
      <c r="C2397" t="s">
        <v>14</v>
      </c>
      <c r="D2397" t="s">
        <v>64</v>
      </c>
      <c r="E2397" t="s">
        <v>517</v>
      </c>
    </row>
    <row r="2398" spans="1:5" x14ac:dyDescent="0.25">
      <c r="A2398" t="s">
        <v>32003</v>
      </c>
      <c r="B2398" t="s">
        <v>14</v>
      </c>
      <c r="C2398" t="s">
        <v>14</v>
      </c>
      <c r="D2398" t="s">
        <v>34</v>
      </c>
      <c r="E2398" t="s">
        <v>520</v>
      </c>
    </row>
    <row r="2399" spans="1:5" x14ac:dyDescent="0.25">
      <c r="A2399" t="s">
        <v>32004</v>
      </c>
      <c r="B2399" t="s">
        <v>14</v>
      </c>
      <c r="C2399" t="s">
        <v>14</v>
      </c>
      <c r="D2399" t="s">
        <v>34</v>
      </c>
      <c r="E2399" t="s">
        <v>520</v>
      </c>
    </row>
    <row r="2400" spans="1:5" x14ac:dyDescent="0.25">
      <c r="A2400" t="s">
        <v>32005</v>
      </c>
      <c r="B2400" t="s">
        <v>14</v>
      </c>
      <c r="C2400" t="s">
        <v>14</v>
      </c>
      <c r="D2400" t="s">
        <v>34</v>
      </c>
      <c r="E2400" t="s">
        <v>520</v>
      </c>
    </row>
    <row r="2401" spans="1:5" x14ac:dyDescent="0.25">
      <c r="A2401" t="s">
        <v>32006</v>
      </c>
      <c r="B2401" t="s">
        <v>14</v>
      </c>
      <c r="C2401" t="s">
        <v>14</v>
      </c>
      <c r="D2401" t="s">
        <v>34</v>
      </c>
      <c r="E2401" t="s">
        <v>520</v>
      </c>
    </row>
    <row r="2402" spans="1:5" x14ac:dyDescent="0.25">
      <c r="A2402" t="s">
        <v>32007</v>
      </c>
      <c r="B2402" t="s">
        <v>14</v>
      </c>
      <c r="C2402" t="s">
        <v>14</v>
      </c>
      <c r="D2402" t="s">
        <v>34</v>
      </c>
      <c r="E2402" t="s">
        <v>520</v>
      </c>
    </row>
    <row r="2403" spans="1:5" x14ac:dyDescent="0.25">
      <c r="A2403" t="s">
        <v>32008</v>
      </c>
      <c r="B2403" t="s">
        <v>14</v>
      </c>
      <c r="C2403" t="s">
        <v>14</v>
      </c>
      <c r="D2403" t="s">
        <v>64</v>
      </c>
      <c r="E2403" t="s">
        <v>517</v>
      </c>
    </row>
    <row r="2404" spans="1:5" x14ac:dyDescent="0.25">
      <c r="A2404" t="s">
        <v>32009</v>
      </c>
      <c r="B2404" t="s">
        <v>14</v>
      </c>
      <c r="C2404" t="s">
        <v>14</v>
      </c>
      <c r="D2404" t="s">
        <v>34</v>
      </c>
      <c r="E2404" t="s">
        <v>520</v>
      </c>
    </row>
    <row r="2405" spans="1:5" x14ac:dyDescent="0.25">
      <c r="A2405" t="s">
        <v>32010</v>
      </c>
      <c r="B2405" t="s">
        <v>14</v>
      </c>
      <c r="C2405" t="s">
        <v>14</v>
      </c>
      <c r="D2405" t="s">
        <v>34</v>
      </c>
      <c r="E2405" t="s">
        <v>520</v>
      </c>
    </row>
    <row r="2406" spans="1:5" x14ac:dyDescent="0.25">
      <c r="A2406" t="s">
        <v>32011</v>
      </c>
      <c r="B2406" t="s">
        <v>14</v>
      </c>
      <c r="C2406" t="s">
        <v>14</v>
      </c>
      <c r="D2406" t="s">
        <v>34</v>
      </c>
      <c r="E2406" t="s">
        <v>520</v>
      </c>
    </row>
    <row r="2407" spans="1:5" x14ac:dyDescent="0.25">
      <c r="A2407" t="s">
        <v>32012</v>
      </c>
      <c r="B2407" t="s">
        <v>14</v>
      </c>
      <c r="C2407" t="s">
        <v>14</v>
      </c>
      <c r="D2407" t="s">
        <v>64</v>
      </c>
      <c r="E2407" t="s">
        <v>517</v>
      </c>
    </row>
    <row r="2408" spans="1:5" x14ac:dyDescent="0.25">
      <c r="A2408" t="s">
        <v>32013</v>
      </c>
      <c r="B2408" t="s">
        <v>14</v>
      </c>
      <c r="C2408" t="s">
        <v>14</v>
      </c>
      <c r="D2408" t="s">
        <v>64</v>
      </c>
      <c r="E2408" t="s">
        <v>517</v>
      </c>
    </row>
    <row r="2409" spans="1:5" x14ac:dyDescent="0.25">
      <c r="A2409" t="s">
        <v>32014</v>
      </c>
      <c r="B2409" t="s">
        <v>14</v>
      </c>
      <c r="C2409" t="s">
        <v>14</v>
      </c>
      <c r="D2409" t="s">
        <v>69</v>
      </c>
      <c r="E2409" t="s">
        <v>517</v>
      </c>
    </row>
    <row r="2410" spans="1:5" x14ac:dyDescent="0.25">
      <c r="A2410" t="s">
        <v>32015</v>
      </c>
      <c r="B2410" t="s">
        <v>14</v>
      </c>
      <c r="C2410" t="s">
        <v>14</v>
      </c>
      <c r="D2410" t="s">
        <v>34</v>
      </c>
      <c r="E2410" t="s">
        <v>520</v>
      </c>
    </row>
    <row r="2411" spans="1:5" x14ac:dyDescent="0.25">
      <c r="A2411" t="s">
        <v>32016</v>
      </c>
      <c r="B2411" t="s">
        <v>14</v>
      </c>
      <c r="C2411" t="s">
        <v>14</v>
      </c>
      <c r="D2411" t="s">
        <v>64</v>
      </c>
      <c r="E2411" t="s">
        <v>517</v>
      </c>
    </row>
    <row r="2412" spans="1:5" x14ac:dyDescent="0.25">
      <c r="A2412" t="s">
        <v>32017</v>
      </c>
      <c r="B2412" t="s">
        <v>14</v>
      </c>
      <c r="C2412" t="s">
        <v>14</v>
      </c>
      <c r="D2412" t="s">
        <v>64</v>
      </c>
      <c r="E2412" t="s">
        <v>517</v>
      </c>
    </row>
    <row r="2413" spans="1:5" x14ac:dyDescent="0.25">
      <c r="A2413" t="s">
        <v>32018</v>
      </c>
      <c r="B2413" t="s">
        <v>14</v>
      </c>
      <c r="C2413" t="s">
        <v>14</v>
      </c>
      <c r="D2413" t="s">
        <v>64</v>
      </c>
      <c r="E2413" t="s">
        <v>517</v>
      </c>
    </row>
    <row r="2414" spans="1:5" x14ac:dyDescent="0.25">
      <c r="A2414" t="s">
        <v>32019</v>
      </c>
      <c r="B2414" t="s">
        <v>14</v>
      </c>
      <c r="C2414" t="s">
        <v>14</v>
      </c>
      <c r="D2414" t="s">
        <v>64</v>
      </c>
      <c r="E2414" t="s">
        <v>517</v>
      </c>
    </row>
    <row r="2415" spans="1:5" x14ac:dyDescent="0.25">
      <c r="A2415" t="s">
        <v>32020</v>
      </c>
      <c r="B2415" t="s">
        <v>14</v>
      </c>
      <c r="C2415" t="s">
        <v>14</v>
      </c>
      <c r="D2415" t="s">
        <v>64</v>
      </c>
      <c r="E2415" t="s">
        <v>517</v>
      </c>
    </row>
    <row r="2416" spans="1:5" x14ac:dyDescent="0.25">
      <c r="A2416" t="s">
        <v>32021</v>
      </c>
      <c r="B2416" t="s">
        <v>14</v>
      </c>
      <c r="C2416" t="s">
        <v>14</v>
      </c>
      <c r="D2416" t="s">
        <v>34</v>
      </c>
      <c r="E2416" t="s">
        <v>520</v>
      </c>
    </row>
    <row r="2417" spans="1:5" x14ac:dyDescent="0.25">
      <c r="A2417" t="s">
        <v>32022</v>
      </c>
      <c r="B2417" t="s">
        <v>14</v>
      </c>
      <c r="C2417" t="s">
        <v>14</v>
      </c>
      <c r="D2417" t="s">
        <v>34</v>
      </c>
      <c r="E2417" t="s">
        <v>520</v>
      </c>
    </row>
    <row r="2418" spans="1:5" x14ac:dyDescent="0.25">
      <c r="A2418" t="s">
        <v>32023</v>
      </c>
      <c r="B2418" t="s">
        <v>14</v>
      </c>
      <c r="C2418" t="s">
        <v>14</v>
      </c>
      <c r="D2418" t="s">
        <v>64</v>
      </c>
      <c r="E2418" t="s">
        <v>517</v>
      </c>
    </row>
    <row r="2419" spans="1:5" x14ac:dyDescent="0.25">
      <c r="A2419" t="s">
        <v>32024</v>
      </c>
      <c r="B2419" t="s">
        <v>14</v>
      </c>
      <c r="C2419" t="s">
        <v>14</v>
      </c>
      <c r="D2419" t="s">
        <v>34</v>
      </c>
      <c r="E2419" t="s">
        <v>520</v>
      </c>
    </row>
    <row r="2420" spans="1:5" x14ac:dyDescent="0.25">
      <c r="A2420" t="s">
        <v>32025</v>
      </c>
      <c r="B2420" t="s">
        <v>14</v>
      </c>
      <c r="C2420" t="s">
        <v>14</v>
      </c>
      <c r="D2420" t="s">
        <v>34</v>
      </c>
      <c r="E2420" t="s">
        <v>520</v>
      </c>
    </row>
    <row r="2421" spans="1:5" x14ac:dyDescent="0.25">
      <c r="A2421" t="s">
        <v>32026</v>
      </c>
      <c r="B2421" t="s">
        <v>14</v>
      </c>
      <c r="C2421" t="s">
        <v>14</v>
      </c>
      <c r="D2421" t="s">
        <v>34</v>
      </c>
      <c r="E2421" t="s">
        <v>520</v>
      </c>
    </row>
    <row r="2422" spans="1:5" x14ac:dyDescent="0.25">
      <c r="A2422" t="s">
        <v>32027</v>
      </c>
      <c r="B2422" t="s">
        <v>14</v>
      </c>
      <c r="C2422" t="s">
        <v>14</v>
      </c>
      <c r="D2422" t="s">
        <v>69</v>
      </c>
      <c r="E2422" t="s">
        <v>517</v>
      </c>
    </row>
    <row r="2423" spans="1:5" x14ac:dyDescent="0.25">
      <c r="A2423" t="s">
        <v>32028</v>
      </c>
      <c r="B2423" t="s">
        <v>14</v>
      </c>
      <c r="C2423" t="s">
        <v>14</v>
      </c>
      <c r="D2423" t="s">
        <v>34</v>
      </c>
      <c r="E2423" t="s">
        <v>520</v>
      </c>
    </row>
    <row r="2424" spans="1:5" x14ac:dyDescent="0.25">
      <c r="A2424" t="s">
        <v>32029</v>
      </c>
      <c r="B2424" t="s">
        <v>14</v>
      </c>
      <c r="C2424" t="s">
        <v>14</v>
      </c>
      <c r="D2424" t="s">
        <v>34</v>
      </c>
      <c r="E2424" t="s">
        <v>520</v>
      </c>
    </row>
    <row r="2425" spans="1:5" x14ac:dyDescent="0.25">
      <c r="A2425" t="s">
        <v>32030</v>
      </c>
      <c r="B2425" t="s">
        <v>14</v>
      </c>
      <c r="C2425" t="s">
        <v>14</v>
      </c>
      <c r="D2425" t="s">
        <v>34</v>
      </c>
      <c r="E2425" t="s">
        <v>520</v>
      </c>
    </row>
    <row r="2426" spans="1:5" x14ac:dyDescent="0.25">
      <c r="A2426" t="s">
        <v>32031</v>
      </c>
      <c r="B2426" t="s">
        <v>14</v>
      </c>
      <c r="C2426" t="s">
        <v>14</v>
      </c>
      <c r="D2426" t="s">
        <v>69</v>
      </c>
      <c r="E2426" t="s">
        <v>520</v>
      </c>
    </row>
    <row r="2427" spans="1:5" x14ac:dyDescent="0.25">
      <c r="A2427" t="s">
        <v>32032</v>
      </c>
      <c r="B2427" t="s">
        <v>14</v>
      </c>
      <c r="C2427" t="s">
        <v>14</v>
      </c>
      <c r="D2427" t="s">
        <v>34</v>
      </c>
      <c r="E2427" t="s">
        <v>520</v>
      </c>
    </row>
    <row r="2428" spans="1:5" x14ac:dyDescent="0.25">
      <c r="A2428" t="s">
        <v>32033</v>
      </c>
      <c r="B2428" t="s">
        <v>14</v>
      </c>
      <c r="C2428" t="s">
        <v>14</v>
      </c>
      <c r="D2428" t="s">
        <v>34</v>
      </c>
      <c r="E2428" t="s">
        <v>520</v>
      </c>
    </row>
    <row r="2429" spans="1:5" x14ac:dyDescent="0.25">
      <c r="A2429" t="s">
        <v>32034</v>
      </c>
      <c r="B2429" t="s">
        <v>14</v>
      </c>
      <c r="C2429" t="s">
        <v>14</v>
      </c>
      <c r="D2429" t="s">
        <v>69</v>
      </c>
      <c r="E2429" t="s">
        <v>517</v>
      </c>
    </row>
    <row r="2430" spans="1:5" x14ac:dyDescent="0.25">
      <c r="A2430" t="s">
        <v>32035</v>
      </c>
      <c r="B2430" t="s">
        <v>14</v>
      </c>
      <c r="C2430" t="s">
        <v>14</v>
      </c>
      <c r="D2430" t="s">
        <v>34</v>
      </c>
      <c r="E2430" t="s">
        <v>520</v>
      </c>
    </row>
    <row r="2431" spans="1:5" x14ac:dyDescent="0.25">
      <c r="A2431" t="s">
        <v>32036</v>
      </c>
      <c r="B2431" t="s">
        <v>14</v>
      </c>
      <c r="C2431" t="s">
        <v>14</v>
      </c>
      <c r="D2431" t="s">
        <v>34</v>
      </c>
      <c r="E2431" t="s">
        <v>520</v>
      </c>
    </row>
    <row r="2432" spans="1:5" x14ac:dyDescent="0.25">
      <c r="A2432" t="s">
        <v>44022</v>
      </c>
      <c r="B2432" t="s">
        <v>14</v>
      </c>
      <c r="C2432" t="s">
        <v>14</v>
      </c>
      <c r="D2432" t="s">
        <v>64</v>
      </c>
      <c r="E2432" t="s">
        <v>517</v>
      </c>
    </row>
    <row r="2433" spans="1:5" x14ac:dyDescent="0.25">
      <c r="A2433" t="s">
        <v>32037</v>
      </c>
      <c r="B2433" t="s">
        <v>14</v>
      </c>
      <c r="C2433" t="s">
        <v>14</v>
      </c>
      <c r="D2433" t="s">
        <v>34</v>
      </c>
      <c r="E2433" t="s">
        <v>520</v>
      </c>
    </row>
    <row r="2434" spans="1:5" x14ac:dyDescent="0.25">
      <c r="A2434" t="s">
        <v>32038</v>
      </c>
      <c r="B2434" t="s">
        <v>14</v>
      </c>
      <c r="C2434" t="s">
        <v>14</v>
      </c>
      <c r="D2434" t="s">
        <v>34</v>
      </c>
      <c r="E2434" t="s">
        <v>520</v>
      </c>
    </row>
    <row r="2435" spans="1:5" x14ac:dyDescent="0.25">
      <c r="A2435" t="s">
        <v>32039</v>
      </c>
      <c r="B2435" t="s">
        <v>14</v>
      </c>
      <c r="C2435" t="s">
        <v>14</v>
      </c>
      <c r="D2435" t="s">
        <v>34</v>
      </c>
      <c r="E2435" t="s">
        <v>520</v>
      </c>
    </row>
    <row r="2436" spans="1:5" x14ac:dyDescent="0.25">
      <c r="A2436" t="s">
        <v>32040</v>
      </c>
      <c r="B2436" t="s">
        <v>14</v>
      </c>
      <c r="C2436" t="s">
        <v>14</v>
      </c>
      <c r="D2436" t="s">
        <v>34</v>
      </c>
      <c r="E2436" t="s">
        <v>520</v>
      </c>
    </row>
    <row r="2437" spans="1:5" x14ac:dyDescent="0.25">
      <c r="A2437" t="s">
        <v>32041</v>
      </c>
      <c r="B2437" t="s">
        <v>14</v>
      </c>
      <c r="C2437" t="s">
        <v>14</v>
      </c>
      <c r="D2437" t="s">
        <v>64</v>
      </c>
      <c r="E2437" t="s">
        <v>517</v>
      </c>
    </row>
    <row r="2438" spans="1:5" x14ac:dyDescent="0.25">
      <c r="A2438" t="s">
        <v>44023</v>
      </c>
      <c r="B2438" t="s">
        <v>14</v>
      </c>
      <c r="C2438" t="s">
        <v>14</v>
      </c>
      <c r="D2438" t="s">
        <v>64</v>
      </c>
      <c r="E2438" t="s">
        <v>757</v>
      </c>
    </row>
    <row r="2439" spans="1:5" x14ac:dyDescent="0.25">
      <c r="A2439" t="s">
        <v>32042</v>
      </c>
      <c r="B2439" t="s">
        <v>14</v>
      </c>
      <c r="C2439" t="s">
        <v>14</v>
      </c>
      <c r="D2439" t="s">
        <v>34</v>
      </c>
      <c r="E2439" t="s">
        <v>520</v>
      </c>
    </row>
    <row r="2440" spans="1:5" x14ac:dyDescent="0.25">
      <c r="A2440" t="s">
        <v>32043</v>
      </c>
      <c r="B2440" t="s">
        <v>14</v>
      </c>
      <c r="C2440" t="s">
        <v>14</v>
      </c>
      <c r="D2440" t="s">
        <v>64</v>
      </c>
      <c r="E2440" t="s">
        <v>517</v>
      </c>
    </row>
    <row r="2441" spans="1:5" x14ac:dyDescent="0.25">
      <c r="A2441" t="s">
        <v>32044</v>
      </c>
      <c r="B2441" t="s">
        <v>14</v>
      </c>
      <c r="C2441" t="s">
        <v>14</v>
      </c>
      <c r="D2441" t="s">
        <v>64</v>
      </c>
      <c r="E2441" t="s">
        <v>517</v>
      </c>
    </row>
    <row r="2442" spans="1:5" x14ac:dyDescent="0.25">
      <c r="A2442" t="s">
        <v>32045</v>
      </c>
      <c r="B2442" t="s">
        <v>14</v>
      </c>
      <c r="C2442" t="s">
        <v>14</v>
      </c>
      <c r="D2442" t="s">
        <v>34</v>
      </c>
      <c r="E2442" t="s">
        <v>520</v>
      </c>
    </row>
    <row r="2443" spans="1:5" x14ac:dyDescent="0.25">
      <c r="A2443" t="s">
        <v>32046</v>
      </c>
      <c r="B2443" t="s">
        <v>14</v>
      </c>
      <c r="C2443" t="s">
        <v>14</v>
      </c>
      <c r="D2443" t="s">
        <v>34</v>
      </c>
      <c r="E2443" t="s">
        <v>520</v>
      </c>
    </row>
    <row r="2444" spans="1:5" x14ac:dyDescent="0.25">
      <c r="A2444" t="s">
        <v>44024</v>
      </c>
      <c r="B2444" t="s">
        <v>14</v>
      </c>
      <c r="C2444" t="s">
        <v>14</v>
      </c>
      <c r="D2444" t="s">
        <v>34</v>
      </c>
      <c r="E2444" t="s">
        <v>520</v>
      </c>
    </row>
    <row r="2445" spans="1:5" x14ac:dyDescent="0.25">
      <c r="A2445" t="s">
        <v>32047</v>
      </c>
      <c r="B2445" t="s">
        <v>14</v>
      </c>
      <c r="C2445" t="s">
        <v>14</v>
      </c>
      <c r="D2445" t="s">
        <v>64</v>
      </c>
      <c r="E2445" t="s">
        <v>517</v>
      </c>
    </row>
    <row r="2446" spans="1:5" x14ac:dyDescent="0.25">
      <c r="A2446" t="s">
        <v>32048</v>
      </c>
      <c r="B2446" t="s">
        <v>14</v>
      </c>
      <c r="C2446" t="s">
        <v>14</v>
      </c>
      <c r="D2446" t="s">
        <v>34</v>
      </c>
      <c r="E2446" t="s">
        <v>520</v>
      </c>
    </row>
    <row r="2447" spans="1:5" x14ac:dyDescent="0.25">
      <c r="A2447" t="s">
        <v>32049</v>
      </c>
      <c r="B2447" t="s">
        <v>14</v>
      </c>
      <c r="C2447" t="s">
        <v>14</v>
      </c>
      <c r="D2447" t="s">
        <v>64</v>
      </c>
      <c r="E2447" t="s">
        <v>517</v>
      </c>
    </row>
    <row r="2448" spans="1:5" x14ac:dyDescent="0.25">
      <c r="A2448" t="s">
        <v>32050</v>
      </c>
      <c r="B2448" t="s">
        <v>14</v>
      </c>
      <c r="C2448" t="s">
        <v>14</v>
      </c>
      <c r="D2448" t="s">
        <v>34</v>
      </c>
      <c r="E2448" t="s">
        <v>520</v>
      </c>
    </row>
    <row r="2449" spans="1:5" x14ac:dyDescent="0.25">
      <c r="A2449" t="s">
        <v>32051</v>
      </c>
      <c r="B2449" t="s">
        <v>14</v>
      </c>
      <c r="C2449" t="s">
        <v>14</v>
      </c>
      <c r="D2449" t="s">
        <v>34</v>
      </c>
      <c r="E2449" t="s">
        <v>520</v>
      </c>
    </row>
    <row r="2450" spans="1:5" x14ac:dyDescent="0.25">
      <c r="A2450" t="s">
        <v>32052</v>
      </c>
      <c r="B2450" t="s">
        <v>14</v>
      </c>
      <c r="C2450" t="s">
        <v>14</v>
      </c>
      <c r="D2450" t="s">
        <v>34</v>
      </c>
      <c r="E2450" t="s">
        <v>520</v>
      </c>
    </row>
    <row r="2451" spans="1:5" x14ac:dyDescent="0.25">
      <c r="A2451" t="s">
        <v>32053</v>
      </c>
      <c r="B2451" t="s">
        <v>14</v>
      </c>
      <c r="C2451" t="s">
        <v>14</v>
      </c>
      <c r="D2451" t="s">
        <v>34</v>
      </c>
      <c r="E2451" t="s">
        <v>520</v>
      </c>
    </row>
    <row r="2452" spans="1:5" x14ac:dyDescent="0.25">
      <c r="A2452" t="s">
        <v>32054</v>
      </c>
      <c r="B2452" t="s">
        <v>14</v>
      </c>
      <c r="C2452" t="s">
        <v>14</v>
      </c>
      <c r="D2452" t="s">
        <v>34</v>
      </c>
      <c r="E2452" t="s">
        <v>520</v>
      </c>
    </row>
    <row r="2453" spans="1:5" x14ac:dyDescent="0.25">
      <c r="A2453" t="s">
        <v>32055</v>
      </c>
      <c r="B2453" t="s">
        <v>14</v>
      </c>
      <c r="C2453" t="s">
        <v>14</v>
      </c>
      <c r="D2453" t="s">
        <v>34</v>
      </c>
      <c r="E2453" t="s">
        <v>520</v>
      </c>
    </row>
    <row r="2454" spans="1:5" x14ac:dyDescent="0.25">
      <c r="A2454" t="s">
        <v>32056</v>
      </c>
      <c r="B2454" t="s">
        <v>14</v>
      </c>
      <c r="C2454" t="s">
        <v>14</v>
      </c>
      <c r="D2454" t="s">
        <v>34</v>
      </c>
      <c r="E2454" t="s">
        <v>520</v>
      </c>
    </row>
    <row r="2455" spans="1:5" x14ac:dyDescent="0.25">
      <c r="A2455" t="s">
        <v>32057</v>
      </c>
      <c r="B2455" t="s">
        <v>14</v>
      </c>
      <c r="C2455" t="s">
        <v>14</v>
      </c>
      <c r="D2455" t="s">
        <v>69</v>
      </c>
      <c r="E2455" t="s">
        <v>517</v>
      </c>
    </row>
    <row r="2456" spans="1:5" x14ac:dyDescent="0.25">
      <c r="A2456" t="s">
        <v>32058</v>
      </c>
      <c r="B2456" t="s">
        <v>14</v>
      </c>
      <c r="C2456" t="s">
        <v>14</v>
      </c>
      <c r="D2456" t="s">
        <v>34</v>
      </c>
      <c r="E2456" t="s">
        <v>520</v>
      </c>
    </row>
    <row r="2457" spans="1:5" x14ac:dyDescent="0.25">
      <c r="A2457" t="s">
        <v>32059</v>
      </c>
      <c r="B2457" t="s">
        <v>14</v>
      </c>
      <c r="C2457" t="s">
        <v>14</v>
      </c>
      <c r="D2457" t="s">
        <v>64</v>
      </c>
      <c r="E2457" t="s">
        <v>517</v>
      </c>
    </row>
    <row r="2458" spans="1:5" x14ac:dyDescent="0.25">
      <c r="A2458" t="s">
        <v>32060</v>
      </c>
      <c r="B2458" t="s">
        <v>14</v>
      </c>
      <c r="C2458" t="s">
        <v>14</v>
      </c>
      <c r="D2458" t="s">
        <v>34</v>
      </c>
      <c r="E2458" t="s">
        <v>520</v>
      </c>
    </row>
    <row r="2459" spans="1:5" x14ac:dyDescent="0.25">
      <c r="A2459" t="s">
        <v>32061</v>
      </c>
      <c r="B2459" t="s">
        <v>14</v>
      </c>
      <c r="C2459" t="s">
        <v>14</v>
      </c>
      <c r="D2459" t="s">
        <v>64</v>
      </c>
      <c r="E2459" t="s">
        <v>517</v>
      </c>
    </row>
    <row r="2460" spans="1:5" x14ac:dyDescent="0.25">
      <c r="A2460" t="s">
        <v>32062</v>
      </c>
      <c r="B2460" t="s">
        <v>14</v>
      </c>
      <c r="C2460" t="s">
        <v>14</v>
      </c>
      <c r="D2460" t="s">
        <v>34</v>
      </c>
      <c r="E2460" t="s">
        <v>520</v>
      </c>
    </row>
    <row r="2461" spans="1:5" x14ac:dyDescent="0.25">
      <c r="A2461" t="s">
        <v>32063</v>
      </c>
      <c r="B2461" t="s">
        <v>14</v>
      </c>
      <c r="C2461" t="s">
        <v>14</v>
      </c>
      <c r="D2461" t="s">
        <v>34</v>
      </c>
      <c r="E2461" t="s">
        <v>520</v>
      </c>
    </row>
    <row r="2462" spans="1:5" x14ac:dyDescent="0.25">
      <c r="A2462" t="s">
        <v>32064</v>
      </c>
      <c r="B2462" t="s">
        <v>14</v>
      </c>
      <c r="C2462" t="s">
        <v>14</v>
      </c>
      <c r="D2462" t="s">
        <v>34</v>
      </c>
      <c r="E2462" t="s">
        <v>520</v>
      </c>
    </row>
    <row r="2463" spans="1:5" x14ac:dyDescent="0.25">
      <c r="A2463" t="s">
        <v>32065</v>
      </c>
      <c r="B2463" t="s">
        <v>14</v>
      </c>
      <c r="C2463" t="s">
        <v>14</v>
      </c>
      <c r="D2463" t="s">
        <v>34</v>
      </c>
      <c r="E2463" t="s">
        <v>520</v>
      </c>
    </row>
    <row r="2464" spans="1:5" x14ac:dyDescent="0.25">
      <c r="A2464" t="s">
        <v>32066</v>
      </c>
      <c r="B2464" t="s">
        <v>14</v>
      </c>
      <c r="C2464" t="s">
        <v>14</v>
      </c>
      <c r="D2464" t="s">
        <v>69</v>
      </c>
      <c r="E2464" t="s">
        <v>520</v>
      </c>
    </row>
    <row r="2465" spans="1:5" x14ac:dyDescent="0.25">
      <c r="A2465" t="s">
        <v>32067</v>
      </c>
      <c r="B2465" t="s">
        <v>14</v>
      </c>
      <c r="C2465" t="s">
        <v>14</v>
      </c>
      <c r="D2465" t="s">
        <v>69</v>
      </c>
      <c r="E2465" t="s">
        <v>520</v>
      </c>
    </row>
    <row r="2466" spans="1:5" x14ac:dyDescent="0.25">
      <c r="A2466" t="s">
        <v>32068</v>
      </c>
      <c r="B2466" t="s">
        <v>14</v>
      </c>
      <c r="C2466" t="s">
        <v>14</v>
      </c>
      <c r="D2466" t="s">
        <v>34</v>
      </c>
      <c r="E2466" t="s">
        <v>520</v>
      </c>
    </row>
    <row r="2467" spans="1:5" x14ac:dyDescent="0.25">
      <c r="A2467" t="s">
        <v>32069</v>
      </c>
      <c r="B2467" t="s">
        <v>14</v>
      </c>
      <c r="C2467" t="s">
        <v>14</v>
      </c>
      <c r="D2467" t="s">
        <v>64</v>
      </c>
      <c r="E2467" t="s">
        <v>517</v>
      </c>
    </row>
    <row r="2468" spans="1:5" x14ac:dyDescent="0.25">
      <c r="A2468" t="s">
        <v>32070</v>
      </c>
      <c r="B2468" t="s">
        <v>14</v>
      </c>
      <c r="C2468" t="s">
        <v>14</v>
      </c>
      <c r="D2468" t="s">
        <v>64</v>
      </c>
      <c r="E2468" t="s">
        <v>517</v>
      </c>
    </row>
    <row r="2469" spans="1:5" x14ac:dyDescent="0.25">
      <c r="A2469" t="s">
        <v>32071</v>
      </c>
      <c r="B2469" t="s">
        <v>14</v>
      </c>
      <c r="C2469" t="s">
        <v>14</v>
      </c>
      <c r="D2469" t="s">
        <v>64</v>
      </c>
      <c r="E2469" t="s">
        <v>517</v>
      </c>
    </row>
    <row r="2470" spans="1:5" x14ac:dyDescent="0.25">
      <c r="A2470" t="s">
        <v>32072</v>
      </c>
      <c r="B2470" t="s">
        <v>14</v>
      </c>
      <c r="C2470" t="s">
        <v>14</v>
      </c>
      <c r="D2470" t="s">
        <v>34</v>
      </c>
      <c r="E2470" t="s">
        <v>520</v>
      </c>
    </row>
    <row r="2471" spans="1:5" x14ac:dyDescent="0.25">
      <c r="A2471" t="s">
        <v>32073</v>
      </c>
      <c r="B2471" t="s">
        <v>14</v>
      </c>
      <c r="C2471" t="s">
        <v>14</v>
      </c>
      <c r="D2471" t="s">
        <v>69</v>
      </c>
      <c r="E2471" t="s">
        <v>517</v>
      </c>
    </row>
    <row r="2472" spans="1:5" x14ac:dyDescent="0.25">
      <c r="A2472" t="s">
        <v>32074</v>
      </c>
      <c r="B2472" t="s">
        <v>14</v>
      </c>
      <c r="C2472" t="s">
        <v>14</v>
      </c>
      <c r="D2472" t="s">
        <v>34</v>
      </c>
      <c r="E2472" t="s">
        <v>520</v>
      </c>
    </row>
    <row r="2473" spans="1:5" x14ac:dyDescent="0.25">
      <c r="A2473" t="s">
        <v>32075</v>
      </c>
      <c r="B2473" t="s">
        <v>14</v>
      </c>
      <c r="C2473" t="s">
        <v>14</v>
      </c>
      <c r="D2473" t="s">
        <v>64</v>
      </c>
      <c r="E2473" t="s">
        <v>517</v>
      </c>
    </row>
    <row r="2474" spans="1:5" x14ac:dyDescent="0.25">
      <c r="A2474" t="s">
        <v>32076</v>
      </c>
      <c r="B2474" t="s">
        <v>14</v>
      </c>
      <c r="C2474" t="s">
        <v>14</v>
      </c>
      <c r="D2474" t="s">
        <v>64</v>
      </c>
      <c r="E2474" t="s">
        <v>517</v>
      </c>
    </row>
    <row r="2475" spans="1:5" x14ac:dyDescent="0.25">
      <c r="A2475" t="s">
        <v>32077</v>
      </c>
      <c r="B2475" t="s">
        <v>14</v>
      </c>
      <c r="C2475" t="s">
        <v>14</v>
      </c>
      <c r="D2475" t="s">
        <v>34</v>
      </c>
      <c r="E2475" t="s">
        <v>520</v>
      </c>
    </row>
    <row r="2476" spans="1:5" x14ac:dyDescent="0.25">
      <c r="A2476" t="s">
        <v>32078</v>
      </c>
      <c r="B2476" t="s">
        <v>14</v>
      </c>
      <c r="C2476" t="s">
        <v>14</v>
      </c>
      <c r="D2476" t="s">
        <v>34</v>
      </c>
      <c r="E2476" t="s">
        <v>520</v>
      </c>
    </row>
    <row r="2477" spans="1:5" x14ac:dyDescent="0.25">
      <c r="A2477" t="s">
        <v>32079</v>
      </c>
      <c r="B2477" t="s">
        <v>14</v>
      </c>
      <c r="C2477" t="s">
        <v>14</v>
      </c>
      <c r="D2477" t="s">
        <v>64</v>
      </c>
      <c r="E2477" t="s">
        <v>517</v>
      </c>
    </row>
    <row r="2478" spans="1:5" x14ac:dyDescent="0.25">
      <c r="A2478" t="s">
        <v>32080</v>
      </c>
      <c r="B2478" t="s">
        <v>14</v>
      </c>
      <c r="C2478" t="s">
        <v>14</v>
      </c>
      <c r="D2478" t="s">
        <v>34</v>
      </c>
      <c r="E2478" t="s">
        <v>520</v>
      </c>
    </row>
    <row r="2479" spans="1:5" x14ac:dyDescent="0.25">
      <c r="A2479" t="s">
        <v>44025</v>
      </c>
      <c r="B2479" t="s">
        <v>14</v>
      </c>
      <c r="C2479" t="s">
        <v>14</v>
      </c>
      <c r="D2479" t="s">
        <v>34</v>
      </c>
      <c r="E2479" t="s">
        <v>520</v>
      </c>
    </row>
    <row r="2480" spans="1:5" x14ac:dyDescent="0.25">
      <c r="A2480" t="s">
        <v>44026</v>
      </c>
      <c r="B2480" t="s">
        <v>14</v>
      </c>
      <c r="C2480" t="s">
        <v>14</v>
      </c>
      <c r="D2480" t="s">
        <v>34</v>
      </c>
      <c r="E2480" t="s">
        <v>520</v>
      </c>
    </row>
    <row r="2481" spans="1:5" x14ac:dyDescent="0.25">
      <c r="A2481" t="s">
        <v>32081</v>
      </c>
      <c r="B2481" t="s">
        <v>14</v>
      </c>
      <c r="C2481" t="s">
        <v>14</v>
      </c>
      <c r="D2481" t="s">
        <v>34</v>
      </c>
      <c r="E2481" t="s">
        <v>520</v>
      </c>
    </row>
    <row r="2482" spans="1:5" x14ac:dyDescent="0.25">
      <c r="A2482" t="s">
        <v>32082</v>
      </c>
      <c r="B2482" t="s">
        <v>14</v>
      </c>
      <c r="C2482" t="s">
        <v>14</v>
      </c>
      <c r="D2482" t="s">
        <v>64</v>
      </c>
      <c r="E2482" t="s">
        <v>517</v>
      </c>
    </row>
    <row r="2483" spans="1:5" x14ac:dyDescent="0.25">
      <c r="A2483" t="s">
        <v>32083</v>
      </c>
      <c r="B2483" t="s">
        <v>14</v>
      </c>
      <c r="C2483" t="s">
        <v>14</v>
      </c>
      <c r="D2483" t="s">
        <v>34</v>
      </c>
      <c r="E2483" t="s">
        <v>520</v>
      </c>
    </row>
    <row r="2484" spans="1:5" x14ac:dyDescent="0.25">
      <c r="A2484" t="s">
        <v>32084</v>
      </c>
      <c r="B2484" t="s">
        <v>14</v>
      </c>
      <c r="C2484" t="s">
        <v>14</v>
      </c>
      <c r="D2484" t="s">
        <v>64</v>
      </c>
      <c r="E2484" t="s">
        <v>517</v>
      </c>
    </row>
    <row r="2485" spans="1:5" x14ac:dyDescent="0.25">
      <c r="A2485" t="s">
        <v>32085</v>
      </c>
      <c r="B2485" t="s">
        <v>14</v>
      </c>
      <c r="C2485" t="s">
        <v>14</v>
      </c>
      <c r="D2485" t="s">
        <v>34</v>
      </c>
      <c r="E2485" t="s">
        <v>520</v>
      </c>
    </row>
    <row r="2486" spans="1:5" x14ac:dyDescent="0.25">
      <c r="A2486" t="s">
        <v>32086</v>
      </c>
      <c r="B2486" t="s">
        <v>14</v>
      </c>
      <c r="C2486" t="s">
        <v>14</v>
      </c>
      <c r="D2486" t="s">
        <v>34</v>
      </c>
      <c r="E2486" t="s">
        <v>520</v>
      </c>
    </row>
    <row r="2487" spans="1:5" x14ac:dyDescent="0.25">
      <c r="A2487" t="s">
        <v>32087</v>
      </c>
      <c r="B2487" t="s">
        <v>14</v>
      </c>
      <c r="C2487" t="s">
        <v>14</v>
      </c>
      <c r="D2487" t="s">
        <v>34</v>
      </c>
      <c r="E2487" t="s">
        <v>520</v>
      </c>
    </row>
    <row r="2488" spans="1:5" x14ac:dyDescent="0.25">
      <c r="A2488" t="s">
        <v>32088</v>
      </c>
      <c r="B2488" t="s">
        <v>14</v>
      </c>
      <c r="C2488" t="s">
        <v>14</v>
      </c>
      <c r="D2488" t="s">
        <v>34</v>
      </c>
      <c r="E2488" t="s">
        <v>520</v>
      </c>
    </row>
    <row r="2489" spans="1:5" x14ac:dyDescent="0.25">
      <c r="A2489" t="s">
        <v>32089</v>
      </c>
      <c r="B2489" t="s">
        <v>14</v>
      </c>
      <c r="C2489" t="s">
        <v>14</v>
      </c>
      <c r="D2489" t="s">
        <v>64</v>
      </c>
      <c r="E2489" t="s">
        <v>517</v>
      </c>
    </row>
    <row r="2490" spans="1:5" x14ac:dyDescent="0.25">
      <c r="A2490" t="s">
        <v>32090</v>
      </c>
      <c r="B2490" t="s">
        <v>14</v>
      </c>
      <c r="C2490" t="s">
        <v>14</v>
      </c>
      <c r="D2490" t="s">
        <v>64</v>
      </c>
      <c r="E2490" t="s">
        <v>517</v>
      </c>
    </row>
    <row r="2491" spans="1:5" x14ac:dyDescent="0.25">
      <c r="A2491" t="s">
        <v>32091</v>
      </c>
      <c r="B2491" t="s">
        <v>14</v>
      </c>
      <c r="C2491" t="s">
        <v>14</v>
      </c>
      <c r="D2491" t="s">
        <v>34</v>
      </c>
      <c r="E2491" t="s">
        <v>520</v>
      </c>
    </row>
    <row r="2492" spans="1:5" x14ac:dyDescent="0.25">
      <c r="A2492" t="s">
        <v>32092</v>
      </c>
      <c r="B2492" t="s">
        <v>14</v>
      </c>
      <c r="C2492" t="s">
        <v>14</v>
      </c>
      <c r="D2492" t="s">
        <v>34</v>
      </c>
      <c r="E2492" t="s">
        <v>520</v>
      </c>
    </row>
    <row r="2493" spans="1:5" x14ac:dyDescent="0.25">
      <c r="A2493" t="s">
        <v>32093</v>
      </c>
      <c r="B2493" t="s">
        <v>14</v>
      </c>
      <c r="C2493" t="s">
        <v>14</v>
      </c>
      <c r="D2493" t="s">
        <v>64</v>
      </c>
      <c r="E2493" t="s">
        <v>517</v>
      </c>
    </row>
    <row r="2494" spans="1:5" x14ac:dyDescent="0.25">
      <c r="A2494" t="s">
        <v>44027</v>
      </c>
      <c r="B2494" t="s">
        <v>14</v>
      </c>
      <c r="C2494" t="s">
        <v>14</v>
      </c>
      <c r="D2494" t="s">
        <v>34</v>
      </c>
      <c r="E2494" t="s">
        <v>757</v>
      </c>
    </row>
    <row r="2495" spans="1:5" x14ac:dyDescent="0.25">
      <c r="A2495" t="s">
        <v>32094</v>
      </c>
      <c r="B2495" t="s">
        <v>14</v>
      </c>
      <c r="C2495" t="s">
        <v>14</v>
      </c>
      <c r="D2495" t="s">
        <v>34</v>
      </c>
      <c r="E2495" t="s">
        <v>520</v>
      </c>
    </row>
    <row r="2496" spans="1:5" x14ac:dyDescent="0.25">
      <c r="A2496" t="s">
        <v>32095</v>
      </c>
      <c r="B2496" t="s">
        <v>14</v>
      </c>
      <c r="C2496" t="s">
        <v>14</v>
      </c>
      <c r="D2496" t="s">
        <v>64</v>
      </c>
      <c r="E2496" t="s">
        <v>517</v>
      </c>
    </row>
    <row r="2497" spans="1:5" x14ac:dyDescent="0.25">
      <c r="A2497" t="s">
        <v>44028</v>
      </c>
      <c r="B2497" t="s">
        <v>14</v>
      </c>
      <c r="C2497" t="s">
        <v>14</v>
      </c>
      <c r="D2497" t="s">
        <v>64</v>
      </c>
      <c r="E2497" t="s">
        <v>517</v>
      </c>
    </row>
    <row r="2498" spans="1:5" x14ac:dyDescent="0.25">
      <c r="A2498" t="s">
        <v>32096</v>
      </c>
      <c r="B2498" t="s">
        <v>14</v>
      </c>
      <c r="C2498" t="s">
        <v>14</v>
      </c>
      <c r="D2498" t="s">
        <v>34</v>
      </c>
      <c r="E2498" t="s">
        <v>520</v>
      </c>
    </row>
    <row r="2499" spans="1:5" x14ac:dyDescent="0.25">
      <c r="A2499" t="s">
        <v>32097</v>
      </c>
      <c r="B2499" t="s">
        <v>14</v>
      </c>
      <c r="C2499" t="s">
        <v>14</v>
      </c>
      <c r="D2499" t="s">
        <v>34</v>
      </c>
      <c r="E2499" t="s">
        <v>520</v>
      </c>
    </row>
    <row r="2500" spans="1:5" x14ac:dyDescent="0.25">
      <c r="A2500" t="s">
        <v>32098</v>
      </c>
      <c r="B2500" t="s">
        <v>14</v>
      </c>
      <c r="C2500" t="s">
        <v>14</v>
      </c>
      <c r="D2500" t="s">
        <v>34</v>
      </c>
      <c r="E2500" t="s">
        <v>520</v>
      </c>
    </row>
    <row r="2501" spans="1:5" x14ac:dyDescent="0.25">
      <c r="A2501" t="s">
        <v>32099</v>
      </c>
      <c r="B2501" t="s">
        <v>14</v>
      </c>
      <c r="C2501" t="s">
        <v>14</v>
      </c>
      <c r="D2501" t="s">
        <v>34</v>
      </c>
      <c r="E2501" t="s">
        <v>520</v>
      </c>
    </row>
    <row r="2502" spans="1:5" x14ac:dyDescent="0.25">
      <c r="A2502" t="s">
        <v>32100</v>
      </c>
      <c r="B2502" t="s">
        <v>14</v>
      </c>
      <c r="C2502" t="s">
        <v>14</v>
      </c>
      <c r="D2502" t="s">
        <v>34</v>
      </c>
      <c r="E2502" t="s">
        <v>520</v>
      </c>
    </row>
    <row r="2503" spans="1:5" x14ac:dyDescent="0.25">
      <c r="A2503" t="s">
        <v>32101</v>
      </c>
      <c r="B2503" t="s">
        <v>14</v>
      </c>
      <c r="C2503" t="s">
        <v>14</v>
      </c>
      <c r="D2503" t="s">
        <v>69</v>
      </c>
      <c r="E2503" t="s">
        <v>520</v>
      </c>
    </row>
    <row r="2504" spans="1:5" x14ac:dyDescent="0.25">
      <c r="A2504" t="s">
        <v>32102</v>
      </c>
      <c r="B2504" t="s">
        <v>14</v>
      </c>
      <c r="C2504" t="s">
        <v>14</v>
      </c>
      <c r="D2504" t="s">
        <v>69</v>
      </c>
      <c r="E2504" t="s">
        <v>520</v>
      </c>
    </row>
    <row r="2505" spans="1:5" x14ac:dyDescent="0.25">
      <c r="A2505" t="s">
        <v>32103</v>
      </c>
      <c r="B2505" t="s">
        <v>14</v>
      </c>
      <c r="C2505" t="s">
        <v>14</v>
      </c>
      <c r="D2505" t="s">
        <v>69</v>
      </c>
      <c r="E2505" t="s">
        <v>517</v>
      </c>
    </row>
    <row r="2506" spans="1:5" x14ac:dyDescent="0.25">
      <c r="A2506" t="s">
        <v>32104</v>
      </c>
      <c r="B2506" t="s">
        <v>14</v>
      </c>
      <c r="C2506" t="s">
        <v>14</v>
      </c>
      <c r="D2506" t="s">
        <v>34</v>
      </c>
      <c r="E2506" t="s">
        <v>520</v>
      </c>
    </row>
    <row r="2507" spans="1:5" x14ac:dyDescent="0.25">
      <c r="A2507" t="s">
        <v>32105</v>
      </c>
      <c r="B2507" t="s">
        <v>14</v>
      </c>
      <c r="C2507" t="s">
        <v>14</v>
      </c>
      <c r="D2507" t="s">
        <v>34</v>
      </c>
      <c r="E2507" t="s">
        <v>520</v>
      </c>
    </row>
    <row r="2508" spans="1:5" x14ac:dyDescent="0.25">
      <c r="A2508" t="s">
        <v>32106</v>
      </c>
      <c r="B2508" t="s">
        <v>14</v>
      </c>
      <c r="C2508" t="s">
        <v>14</v>
      </c>
      <c r="D2508" t="s">
        <v>69</v>
      </c>
      <c r="E2508" t="s">
        <v>520</v>
      </c>
    </row>
    <row r="2509" spans="1:5" x14ac:dyDescent="0.25">
      <c r="A2509" t="s">
        <v>32107</v>
      </c>
      <c r="B2509" t="s">
        <v>14</v>
      </c>
      <c r="C2509" t="s">
        <v>14</v>
      </c>
      <c r="D2509" t="s">
        <v>69</v>
      </c>
      <c r="E2509" t="s">
        <v>520</v>
      </c>
    </row>
    <row r="2510" spans="1:5" x14ac:dyDescent="0.25">
      <c r="A2510" t="s">
        <v>32108</v>
      </c>
      <c r="B2510" t="s">
        <v>14</v>
      </c>
      <c r="C2510" t="s">
        <v>14</v>
      </c>
      <c r="D2510" t="s">
        <v>69</v>
      </c>
      <c r="E2510" t="s">
        <v>520</v>
      </c>
    </row>
    <row r="2511" spans="1:5" x14ac:dyDescent="0.25">
      <c r="A2511" t="s">
        <v>32109</v>
      </c>
      <c r="B2511" t="s">
        <v>14</v>
      </c>
      <c r="C2511" t="s">
        <v>14</v>
      </c>
      <c r="D2511" t="s">
        <v>34</v>
      </c>
      <c r="E2511" t="s">
        <v>520</v>
      </c>
    </row>
    <row r="2512" spans="1:5" x14ac:dyDescent="0.25">
      <c r="A2512" t="s">
        <v>32110</v>
      </c>
      <c r="B2512" t="s">
        <v>14</v>
      </c>
      <c r="C2512" t="s">
        <v>14</v>
      </c>
      <c r="D2512" t="s">
        <v>34</v>
      </c>
      <c r="E2512" t="s">
        <v>520</v>
      </c>
    </row>
    <row r="2513" spans="1:5" x14ac:dyDescent="0.25">
      <c r="A2513" t="s">
        <v>32111</v>
      </c>
      <c r="B2513" t="s">
        <v>14</v>
      </c>
      <c r="C2513" t="s">
        <v>14</v>
      </c>
      <c r="D2513" t="s">
        <v>34</v>
      </c>
      <c r="E2513" t="s">
        <v>520</v>
      </c>
    </row>
    <row r="2514" spans="1:5" x14ac:dyDescent="0.25">
      <c r="A2514" t="s">
        <v>32112</v>
      </c>
      <c r="B2514" t="s">
        <v>14</v>
      </c>
      <c r="C2514" t="s">
        <v>14</v>
      </c>
      <c r="D2514" t="s">
        <v>69</v>
      </c>
      <c r="E2514" t="s">
        <v>517</v>
      </c>
    </row>
    <row r="2515" spans="1:5" x14ac:dyDescent="0.25">
      <c r="A2515" t="s">
        <v>32113</v>
      </c>
      <c r="B2515" t="s">
        <v>14</v>
      </c>
      <c r="C2515" t="s">
        <v>14</v>
      </c>
      <c r="D2515" t="s">
        <v>64</v>
      </c>
      <c r="E2515" t="s">
        <v>517</v>
      </c>
    </row>
    <row r="2516" spans="1:5" x14ac:dyDescent="0.25">
      <c r="A2516" t="s">
        <v>32114</v>
      </c>
      <c r="B2516" t="s">
        <v>14</v>
      </c>
      <c r="C2516" t="s">
        <v>14</v>
      </c>
      <c r="D2516" t="s">
        <v>64</v>
      </c>
      <c r="E2516" t="s">
        <v>517</v>
      </c>
    </row>
    <row r="2517" spans="1:5" x14ac:dyDescent="0.25">
      <c r="A2517" t="s">
        <v>32115</v>
      </c>
      <c r="B2517" t="s">
        <v>14</v>
      </c>
      <c r="C2517" t="s">
        <v>14</v>
      </c>
      <c r="D2517" t="s">
        <v>69</v>
      </c>
      <c r="E2517" t="s">
        <v>517</v>
      </c>
    </row>
    <row r="2518" spans="1:5" x14ac:dyDescent="0.25">
      <c r="A2518" t="s">
        <v>32116</v>
      </c>
      <c r="B2518" t="s">
        <v>14</v>
      </c>
      <c r="C2518" t="s">
        <v>14</v>
      </c>
      <c r="D2518" t="s">
        <v>64</v>
      </c>
      <c r="E2518" t="s">
        <v>517</v>
      </c>
    </row>
    <row r="2519" spans="1:5" x14ac:dyDescent="0.25">
      <c r="A2519" t="s">
        <v>32117</v>
      </c>
      <c r="B2519" t="s">
        <v>14</v>
      </c>
      <c r="C2519" t="s">
        <v>14</v>
      </c>
      <c r="D2519" t="s">
        <v>34</v>
      </c>
      <c r="E2519" t="s">
        <v>520</v>
      </c>
    </row>
    <row r="2520" spans="1:5" x14ac:dyDescent="0.25">
      <c r="A2520" t="s">
        <v>44029</v>
      </c>
      <c r="B2520" t="s">
        <v>14</v>
      </c>
      <c r="C2520" t="s">
        <v>14</v>
      </c>
      <c r="D2520" t="s">
        <v>64</v>
      </c>
      <c r="E2520" t="s">
        <v>517</v>
      </c>
    </row>
    <row r="2521" spans="1:5" x14ac:dyDescent="0.25">
      <c r="A2521" t="s">
        <v>44030</v>
      </c>
      <c r="B2521" t="s">
        <v>14</v>
      </c>
      <c r="C2521" t="s">
        <v>14</v>
      </c>
      <c r="D2521" t="s">
        <v>34</v>
      </c>
      <c r="E2521" t="s">
        <v>520</v>
      </c>
    </row>
    <row r="2522" spans="1:5" x14ac:dyDescent="0.25">
      <c r="A2522" t="s">
        <v>32118</v>
      </c>
      <c r="B2522" t="s">
        <v>14</v>
      </c>
      <c r="C2522" t="s">
        <v>14</v>
      </c>
      <c r="D2522" t="s">
        <v>34</v>
      </c>
      <c r="E2522" t="s">
        <v>520</v>
      </c>
    </row>
    <row r="2523" spans="1:5" x14ac:dyDescent="0.25">
      <c r="A2523" t="s">
        <v>44031</v>
      </c>
      <c r="B2523" t="s">
        <v>14</v>
      </c>
      <c r="C2523" t="s">
        <v>14</v>
      </c>
      <c r="D2523" t="s">
        <v>64</v>
      </c>
      <c r="E2523" t="s">
        <v>517</v>
      </c>
    </row>
    <row r="2524" spans="1:5" x14ac:dyDescent="0.25">
      <c r="A2524" t="s">
        <v>32119</v>
      </c>
      <c r="B2524" t="s">
        <v>14</v>
      </c>
      <c r="C2524" t="s">
        <v>14</v>
      </c>
      <c r="D2524" t="s">
        <v>64</v>
      </c>
      <c r="E2524" t="s">
        <v>517</v>
      </c>
    </row>
    <row r="2525" spans="1:5" x14ac:dyDescent="0.25">
      <c r="A2525" t="s">
        <v>32120</v>
      </c>
      <c r="B2525" t="s">
        <v>14</v>
      </c>
      <c r="C2525" t="s">
        <v>14</v>
      </c>
      <c r="D2525" t="s">
        <v>34</v>
      </c>
      <c r="E2525" t="s">
        <v>520</v>
      </c>
    </row>
    <row r="2526" spans="1:5" x14ac:dyDescent="0.25">
      <c r="A2526" t="s">
        <v>44032</v>
      </c>
      <c r="B2526" t="s">
        <v>14</v>
      </c>
      <c r="C2526" t="s">
        <v>14</v>
      </c>
      <c r="D2526" t="s">
        <v>34</v>
      </c>
      <c r="E2526" t="s">
        <v>520</v>
      </c>
    </row>
    <row r="2527" spans="1:5" x14ac:dyDescent="0.25">
      <c r="A2527" t="s">
        <v>32121</v>
      </c>
      <c r="B2527" t="s">
        <v>14</v>
      </c>
      <c r="C2527" t="s">
        <v>14</v>
      </c>
      <c r="D2527" t="s">
        <v>64</v>
      </c>
      <c r="E2527" t="s">
        <v>517</v>
      </c>
    </row>
    <row r="2528" spans="1:5" x14ac:dyDescent="0.25">
      <c r="A2528" t="s">
        <v>44033</v>
      </c>
      <c r="B2528" t="s">
        <v>14</v>
      </c>
      <c r="C2528" t="s">
        <v>14</v>
      </c>
      <c r="D2528" t="s">
        <v>34</v>
      </c>
      <c r="E2528" t="s">
        <v>520</v>
      </c>
    </row>
    <row r="2529" spans="1:5" x14ac:dyDescent="0.25">
      <c r="A2529" t="s">
        <v>32122</v>
      </c>
      <c r="B2529" t="s">
        <v>14</v>
      </c>
      <c r="C2529" t="s">
        <v>14</v>
      </c>
      <c r="D2529" t="s">
        <v>34</v>
      </c>
      <c r="E2529" t="s">
        <v>520</v>
      </c>
    </row>
    <row r="2530" spans="1:5" x14ac:dyDescent="0.25">
      <c r="A2530" t="s">
        <v>32123</v>
      </c>
      <c r="B2530" t="s">
        <v>14</v>
      </c>
      <c r="C2530" t="s">
        <v>14</v>
      </c>
      <c r="D2530" t="s">
        <v>34</v>
      </c>
      <c r="E2530" t="s">
        <v>520</v>
      </c>
    </row>
    <row r="2531" spans="1:5" x14ac:dyDescent="0.25">
      <c r="A2531" t="s">
        <v>32124</v>
      </c>
      <c r="B2531" t="s">
        <v>14</v>
      </c>
      <c r="C2531" t="s">
        <v>14</v>
      </c>
      <c r="D2531" t="s">
        <v>34</v>
      </c>
      <c r="E2531" t="s">
        <v>520</v>
      </c>
    </row>
    <row r="2532" spans="1:5" x14ac:dyDescent="0.25">
      <c r="A2532" t="s">
        <v>32125</v>
      </c>
      <c r="B2532" t="s">
        <v>14</v>
      </c>
      <c r="C2532" t="s">
        <v>14</v>
      </c>
      <c r="D2532" t="s">
        <v>64</v>
      </c>
      <c r="E2532" t="s">
        <v>517</v>
      </c>
    </row>
    <row r="2533" spans="1:5" x14ac:dyDescent="0.25">
      <c r="A2533" t="s">
        <v>32126</v>
      </c>
      <c r="B2533" t="s">
        <v>14</v>
      </c>
      <c r="C2533" t="s">
        <v>14</v>
      </c>
      <c r="D2533" t="s">
        <v>64</v>
      </c>
      <c r="E2533" t="s">
        <v>517</v>
      </c>
    </row>
    <row r="2534" spans="1:5" x14ac:dyDescent="0.25">
      <c r="A2534" t="s">
        <v>32127</v>
      </c>
      <c r="B2534" t="s">
        <v>14</v>
      </c>
      <c r="C2534" t="s">
        <v>14</v>
      </c>
      <c r="D2534" t="s">
        <v>34</v>
      </c>
      <c r="E2534" t="s">
        <v>520</v>
      </c>
    </row>
    <row r="2535" spans="1:5" x14ac:dyDescent="0.25">
      <c r="A2535" t="s">
        <v>32128</v>
      </c>
      <c r="B2535" t="s">
        <v>14</v>
      </c>
      <c r="C2535" t="s">
        <v>14</v>
      </c>
      <c r="D2535" t="s">
        <v>64</v>
      </c>
      <c r="E2535" t="s">
        <v>517</v>
      </c>
    </row>
    <row r="2536" spans="1:5" x14ac:dyDescent="0.25">
      <c r="A2536" t="s">
        <v>32129</v>
      </c>
      <c r="B2536" t="s">
        <v>14</v>
      </c>
      <c r="C2536" t="s">
        <v>14</v>
      </c>
      <c r="D2536" t="s">
        <v>34</v>
      </c>
      <c r="E2536" t="s">
        <v>520</v>
      </c>
    </row>
    <row r="2537" spans="1:5" x14ac:dyDescent="0.25">
      <c r="A2537" t="s">
        <v>32130</v>
      </c>
      <c r="B2537" t="s">
        <v>14</v>
      </c>
      <c r="C2537" t="s">
        <v>14</v>
      </c>
      <c r="D2537" t="s">
        <v>34</v>
      </c>
      <c r="E2537" t="s">
        <v>520</v>
      </c>
    </row>
    <row r="2538" spans="1:5" x14ac:dyDescent="0.25">
      <c r="A2538" t="s">
        <v>32131</v>
      </c>
      <c r="B2538" t="s">
        <v>14</v>
      </c>
      <c r="C2538" t="s">
        <v>14</v>
      </c>
      <c r="D2538" t="s">
        <v>34</v>
      </c>
      <c r="E2538" t="s">
        <v>520</v>
      </c>
    </row>
    <row r="2539" spans="1:5" x14ac:dyDescent="0.25">
      <c r="A2539" t="s">
        <v>32132</v>
      </c>
      <c r="B2539" t="s">
        <v>14</v>
      </c>
      <c r="C2539" t="s">
        <v>14</v>
      </c>
      <c r="D2539" t="s">
        <v>34</v>
      </c>
      <c r="E2539" t="s">
        <v>520</v>
      </c>
    </row>
    <row r="2540" spans="1:5" x14ac:dyDescent="0.25">
      <c r="A2540" t="s">
        <v>44034</v>
      </c>
      <c r="B2540" t="s">
        <v>14</v>
      </c>
      <c r="C2540" t="s">
        <v>14</v>
      </c>
      <c r="D2540" t="s">
        <v>34</v>
      </c>
      <c r="E2540" t="s">
        <v>520</v>
      </c>
    </row>
    <row r="2541" spans="1:5" x14ac:dyDescent="0.25">
      <c r="A2541" t="s">
        <v>32133</v>
      </c>
      <c r="B2541" t="s">
        <v>14</v>
      </c>
      <c r="C2541" t="s">
        <v>14</v>
      </c>
      <c r="D2541" t="s">
        <v>34</v>
      </c>
      <c r="E2541" t="s">
        <v>520</v>
      </c>
    </row>
    <row r="2542" spans="1:5" x14ac:dyDescent="0.25">
      <c r="A2542" t="s">
        <v>32134</v>
      </c>
      <c r="B2542" t="s">
        <v>14</v>
      </c>
      <c r="C2542" t="s">
        <v>14</v>
      </c>
      <c r="D2542" t="s">
        <v>34</v>
      </c>
      <c r="E2542" t="s">
        <v>520</v>
      </c>
    </row>
    <row r="2543" spans="1:5" x14ac:dyDescent="0.25">
      <c r="A2543" t="s">
        <v>32135</v>
      </c>
      <c r="B2543" t="s">
        <v>14</v>
      </c>
      <c r="C2543" t="s">
        <v>14</v>
      </c>
      <c r="D2543" t="s">
        <v>34</v>
      </c>
      <c r="E2543" t="s">
        <v>520</v>
      </c>
    </row>
    <row r="2544" spans="1:5" x14ac:dyDescent="0.25">
      <c r="A2544" t="s">
        <v>32136</v>
      </c>
      <c r="B2544" t="s">
        <v>14</v>
      </c>
      <c r="C2544" t="s">
        <v>14</v>
      </c>
      <c r="D2544" t="s">
        <v>64</v>
      </c>
      <c r="E2544" t="s">
        <v>517</v>
      </c>
    </row>
    <row r="2545" spans="1:5" x14ac:dyDescent="0.25">
      <c r="A2545" t="s">
        <v>32137</v>
      </c>
      <c r="B2545" t="s">
        <v>14</v>
      </c>
      <c r="C2545" t="s">
        <v>14</v>
      </c>
      <c r="D2545" t="s">
        <v>34</v>
      </c>
      <c r="E2545" t="s">
        <v>520</v>
      </c>
    </row>
    <row r="2546" spans="1:5" x14ac:dyDescent="0.25">
      <c r="A2546" t="s">
        <v>32138</v>
      </c>
      <c r="B2546" t="s">
        <v>14</v>
      </c>
      <c r="C2546" t="s">
        <v>14</v>
      </c>
      <c r="D2546" t="s">
        <v>69</v>
      </c>
      <c r="E2546" t="s">
        <v>517</v>
      </c>
    </row>
    <row r="2547" spans="1:5" x14ac:dyDescent="0.25">
      <c r="A2547" t="s">
        <v>32139</v>
      </c>
      <c r="B2547" t="s">
        <v>14</v>
      </c>
      <c r="C2547" t="s">
        <v>14</v>
      </c>
      <c r="D2547" t="s">
        <v>64</v>
      </c>
      <c r="E2547" t="s">
        <v>517</v>
      </c>
    </row>
    <row r="2548" spans="1:5" x14ac:dyDescent="0.25">
      <c r="A2548" t="s">
        <v>32140</v>
      </c>
      <c r="B2548" t="s">
        <v>14</v>
      </c>
      <c r="C2548" t="s">
        <v>14</v>
      </c>
      <c r="D2548" t="s">
        <v>34</v>
      </c>
      <c r="E2548" t="s">
        <v>520</v>
      </c>
    </row>
    <row r="2549" spans="1:5" x14ac:dyDescent="0.25">
      <c r="A2549" t="s">
        <v>32141</v>
      </c>
      <c r="B2549" t="s">
        <v>14</v>
      </c>
      <c r="C2549" t="s">
        <v>14</v>
      </c>
      <c r="D2549" t="s">
        <v>34</v>
      </c>
      <c r="E2549" t="s">
        <v>520</v>
      </c>
    </row>
    <row r="2550" spans="1:5" x14ac:dyDescent="0.25">
      <c r="A2550" t="s">
        <v>32142</v>
      </c>
      <c r="B2550" t="s">
        <v>14</v>
      </c>
      <c r="C2550" t="s">
        <v>14</v>
      </c>
      <c r="D2550" t="s">
        <v>34</v>
      </c>
      <c r="E2550" t="s">
        <v>520</v>
      </c>
    </row>
    <row r="2551" spans="1:5" x14ac:dyDescent="0.25">
      <c r="A2551" t="s">
        <v>32143</v>
      </c>
      <c r="B2551" t="s">
        <v>14</v>
      </c>
      <c r="C2551" t="s">
        <v>14</v>
      </c>
      <c r="D2551" t="s">
        <v>64</v>
      </c>
      <c r="E2551" t="s">
        <v>517</v>
      </c>
    </row>
    <row r="2552" spans="1:5" x14ac:dyDescent="0.25">
      <c r="A2552" t="s">
        <v>32144</v>
      </c>
      <c r="B2552" t="s">
        <v>14</v>
      </c>
      <c r="C2552" t="s">
        <v>14</v>
      </c>
      <c r="D2552" t="s">
        <v>34</v>
      </c>
      <c r="E2552" t="s">
        <v>520</v>
      </c>
    </row>
    <row r="2553" spans="1:5" x14ac:dyDescent="0.25">
      <c r="A2553" t="s">
        <v>32145</v>
      </c>
      <c r="B2553" t="s">
        <v>14</v>
      </c>
      <c r="C2553" t="s">
        <v>14</v>
      </c>
      <c r="D2553" t="s">
        <v>64</v>
      </c>
      <c r="E2553" t="s">
        <v>517</v>
      </c>
    </row>
    <row r="2554" spans="1:5" x14ac:dyDescent="0.25">
      <c r="A2554" t="s">
        <v>32146</v>
      </c>
      <c r="B2554" t="s">
        <v>14</v>
      </c>
      <c r="C2554" t="s">
        <v>14</v>
      </c>
      <c r="D2554" t="s">
        <v>64</v>
      </c>
      <c r="E2554" t="s">
        <v>517</v>
      </c>
    </row>
    <row r="2555" spans="1:5" x14ac:dyDescent="0.25">
      <c r="A2555" t="s">
        <v>32147</v>
      </c>
      <c r="B2555" t="s">
        <v>14</v>
      </c>
      <c r="C2555" t="s">
        <v>14</v>
      </c>
      <c r="D2555" t="s">
        <v>34</v>
      </c>
      <c r="E2555" t="s">
        <v>520</v>
      </c>
    </row>
    <row r="2556" spans="1:5" x14ac:dyDescent="0.25">
      <c r="A2556" t="s">
        <v>32148</v>
      </c>
      <c r="B2556" t="s">
        <v>14</v>
      </c>
      <c r="C2556" t="s">
        <v>14</v>
      </c>
      <c r="D2556" t="s">
        <v>64</v>
      </c>
      <c r="E2556" t="s">
        <v>517</v>
      </c>
    </row>
    <row r="2557" spans="1:5" x14ac:dyDescent="0.25">
      <c r="A2557" t="s">
        <v>32149</v>
      </c>
      <c r="B2557" t="s">
        <v>14</v>
      </c>
      <c r="C2557" t="s">
        <v>14</v>
      </c>
      <c r="D2557" t="s">
        <v>34</v>
      </c>
      <c r="E2557" t="s">
        <v>520</v>
      </c>
    </row>
    <row r="2558" spans="1:5" x14ac:dyDescent="0.25">
      <c r="A2558" t="s">
        <v>32150</v>
      </c>
      <c r="B2558" t="s">
        <v>14</v>
      </c>
      <c r="C2558" t="s">
        <v>14</v>
      </c>
      <c r="D2558" t="s">
        <v>34</v>
      </c>
      <c r="E2558" t="s">
        <v>520</v>
      </c>
    </row>
    <row r="2559" spans="1:5" x14ac:dyDescent="0.25">
      <c r="A2559" t="s">
        <v>32151</v>
      </c>
      <c r="B2559" t="s">
        <v>14</v>
      </c>
      <c r="C2559" t="s">
        <v>14</v>
      </c>
      <c r="D2559" t="s">
        <v>34</v>
      </c>
      <c r="E2559" t="s">
        <v>520</v>
      </c>
    </row>
    <row r="2560" spans="1:5" x14ac:dyDescent="0.25">
      <c r="A2560" t="s">
        <v>32152</v>
      </c>
      <c r="B2560" t="s">
        <v>14</v>
      </c>
      <c r="C2560" t="s">
        <v>14</v>
      </c>
      <c r="D2560" t="s">
        <v>34</v>
      </c>
      <c r="E2560" t="s">
        <v>520</v>
      </c>
    </row>
    <row r="2561" spans="1:5" x14ac:dyDescent="0.25">
      <c r="A2561" t="s">
        <v>32153</v>
      </c>
      <c r="B2561" t="s">
        <v>14</v>
      </c>
      <c r="C2561" t="s">
        <v>14</v>
      </c>
      <c r="D2561" t="s">
        <v>34</v>
      </c>
      <c r="E2561" t="s">
        <v>520</v>
      </c>
    </row>
    <row r="2562" spans="1:5" x14ac:dyDescent="0.25">
      <c r="A2562" t="s">
        <v>32154</v>
      </c>
      <c r="B2562" t="s">
        <v>14</v>
      </c>
      <c r="C2562" t="s">
        <v>14</v>
      </c>
      <c r="D2562" t="s">
        <v>34</v>
      </c>
      <c r="E2562" t="s">
        <v>520</v>
      </c>
    </row>
    <row r="2563" spans="1:5" x14ac:dyDescent="0.25">
      <c r="A2563" t="s">
        <v>32155</v>
      </c>
      <c r="B2563" t="s">
        <v>14</v>
      </c>
      <c r="C2563" t="s">
        <v>14</v>
      </c>
      <c r="D2563" t="s">
        <v>34</v>
      </c>
      <c r="E2563" t="s">
        <v>520</v>
      </c>
    </row>
    <row r="2564" spans="1:5" x14ac:dyDescent="0.25">
      <c r="A2564" t="s">
        <v>32156</v>
      </c>
      <c r="B2564" t="s">
        <v>14</v>
      </c>
      <c r="C2564" t="s">
        <v>14</v>
      </c>
      <c r="D2564" t="s">
        <v>64</v>
      </c>
      <c r="E2564" t="s">
        <v>517</v>
      </c>
    </row>
    <row r="2565" spans="1:5" x14ac:dyDescent="0.25">
      <c r="A2565" t="s">
        <v>32157</v>
      </c>
      <c r="B2565" t="s">
        <v>14</v>
      </c>
      <c r="C2565" t="s">
        <v>14</v>
      </c>
      <c r="D2565" t="s">
        <v>34</v>
      </c>
      <c r="E2565" t="s">
        <v>520</v>
      </c>
    </row>
    <row r="2566" spans="1:5" x14ac:dyDescent="0.25">
      <c r="A2566" t="s">
        <v>32158</v>
      </c>
      <c r="B2566" t="s">
        <v>14</v>
      </c>
      <c r="C2566" t="s">
        <v>14</v>
      </c>
      <c r="D2566" t="s">
        <v>34</v>
      </c>
      <c r="E2566" t="s">
        <v>520</v>
      </c>
    </row>
    <row r="2567" spans="1:5" x14ac:dyDescent="0.25">
      <c r="A2567" t="s">
        <v>44035</v>
      </c>
      <c r="B2567" t="s">
        <v>14</v>
      </c>
      <c r="C2567" t="s">
        <v>14</v>
      </c>
      <c r="D2567" t="s">
        <v>34</v>
      </c>
      <c r="E2567" t="s">
        <v>520</v>
      </c>
    </row>
    <row r="2568" spans="1:5" x14ac:dyDescent="0.25">
      <c r="A2568" t="s">
        <v>32159</v>
      </c>
      <c r="B2568" t="s">
        <v>14</v>
      </c>
      <c r="C2568" t="s">
        <v>14</v>
      </c>
      <c r="D2568" t="s">
        <v>64</v>
      </c>
      <c r="E2568" t="s">
        <v>517</v>
      </c>
    </row>
    <row r="2569" spans="1:5" x14ac:dyDescent="0.25">
      <c r="A2569" t="s">
        <v>32160</v>
      </c>
      <c r="B2569" t="s">
        <v>14</v>
      </c>
      <c r="C2569" t="s">
        <v>14</v>
      </c>
      <c r="D2569" t="s">
        <v>34</v>
      </c>
      <c r="E2569" t="s">
        <v>520</v>
      </c>
    </row>
    <row r="2570" spans="1:5" x14ac:dyDescent="0.25">
      <c r="A2570" t="s">
        <v>32161</v>
      </c>
      <c r="B2570" t="s">
        <v>14</v>
      </c>
      <c r="C2570" t="s">
        <v>14</v>
      </c>
      <c r="D2570" t="s">
        <v>64</v>
      </c>
      <c r="E2570" t="s">
        <v>517</v>
      </c>
    </row>
    <row r="2571" spans="1:5" x14ac:dyDescent="0.25">
      <c r="A2571" t="s">
        <v>32162</v>
      </c>
      <c r="B2571" t="s">
        <v>14</v>
      </c>
      <c r="C2571" t="s">
        <v>14</v>
      </c>
      <c r="D2571" t="s">
        <v>64</v>
      </c>
      <c r="E2571" t="s">
        <v>517</v>
      </c>
    </row>
    <row r="2572" spans="1:5" x14ac:dyDescent="0.25">
      <c r="A2572" t="s">
        <v>32163</v>
      </c>
      <c r="B2572" t="s">
        <v>14</v>
      </c>
      <c r="C2572" t="s">
        <v>14</v>
      </c>
      <c r="D2572" t="s">
        <v>64</v>
      </c>
      <c r="E2572" t="s">
        <v>517</v>
      </c>
    </row>
    <row r="2573" spans="1:5" x14ac:dyDescent="0.25">
      <c r="A2573" t="s">
        <v>32164</v>
      </c>
      <c r="B2573" t="s">
        <v>14</v>
      </c>
      <c r="C2573" t="s">
        <v>14</v>
      </c>
      <c r="D2573" t="s">
        <v>34</v>
      </c>
      <c r="E2573" t="s">
        <v>520</v>
      </c>
    </row>
    <row r="2574" spans="1:5" x14ac:dyDescent="0.25">
      <c r="A2574" t="s">
        <v>32165</v>
      </c>
      <c r="B2574" t="s">
        <v>14</v>
      </c>
      <c r="C2574" t="s">
        <v>14</v>
      </c>
      <c r="D2574" t="s">
        <v>34</v>
      </c>
      <c r="E2574" t="s">
        <v>520</v>
      </c>
    </row>
    <row r="2575" spans="1:5" x14ac:dyDescent="0.25">
      <c r="A2575" t="s">
        <v>32166</v>
      </c>
      <c r="B2575" t="s">
        <v>14</v>
      </c>
      <c r="C2575" t="s">
        <v>14</v>
      </c>
      <c r="D2575" t="s">
        <v>34</v>
      </c>
      <c r="E2575" t="s">
        <v>520</v>
      </c>
    </row>
    <row r="2576" spans="1:5" x14ac:dyDescent="0.25">
      <c r="A2576" t="s">
        <v>32167</v>
      </c>
      <c r="B2576" t="s">
        <v>14</v>
      </c>
      <c r="C2576" t="s">
        <v>14</v>
      </c>
      <c r="D2576" t="s">
        <v>34</v>
      </c>
      <c r="E2576" t="s">
        <v>520</v>
      </c>
    </row>
    <row r="2577" spans="1:5" x14ac:dyDescent="0.25">
      <c r="A2577" t="s">
        <v>32168</v>
      </c>
      <c r="B2577" t="s">
        <v>14</v>
      </c>
      <c r="C2577" t="s">
        <v>14</v>
      </c>
      <c r="D2577" t="s">
        <v>34</v>
      </c>
      <c r="E2577" t="s">
        <v>520</v>
      </c>
    </row>
    <row r="2578" spans="1:5" x14ac:dyDescent="0.25">
      <c r="A2578" t="s">
        <v>32169</v>
      </c>
      <c r="B2578" t="s">
        <v>14</v>
      </c>
      <c r="C2578" t="s">
        <v>14</v>
      </c>
      <c r="D2578" t="s">
        <v>34</v>
      </c>
      <c r="E2578" t="s">
        <v>520</v>
      </c>
    </row>
    <row r="2579" spans="1:5" x14ac:dyDescent="0.25">
      <c r="A2579" t="s">
        <v>32170</v>
      </c>
      <c r="B2579" t="s">
        <v>14</v>
      </c>
      <c r="C2579" t="s">
        <v>14</v>
      </c>
      <c r="D2579" t="s">
        <v>34</v>
      </c>
      <c r="E2579" t="s">
        <v>520</v>
      </c>
    </row>
    <row r="2580" spans="1:5" x14ac:dyDescent="0.25">
      <c r="A2580" t="s">
        <v>32171</v>
      </c>
      <c r="B2580" t="s">
        <v>14</v>
      </c>
      <c r="C2580" t="s">
        <v>14</v>
      </c>
      <c r="D2580" t="s">
        <v>64</v>
      </c>
      <c r="E2580" t="s">
        <v>517</v>
      </c>
    </row>
    <row r="2581" spans="1:5" x14ac:dyDescent="0.25">
      <c r="A2581" t="s">
        <v>44036</v>
      </c>
      <c r="B2581" t="s">
        <v>14</v>
      </c>
      <c r="C2581" t="s">
        <v>14</v>
      </c>
      <c r="D2581" t="s">
        <v>34</v>
      </c>
      <c r="E2581" t="s">
        <v>520</v>
      </c>
    </row>
    <row r="2582" spans="1:5" x14ac:dyDescent="0.25">
      <c r="A2582" t="s">
        <v>32172</v>
      </c>
      <c r="B2582" t="s">
        <v>14</v>
      </c>
      <c r="C2582" t="s">
        <v>14</v>
      </c>
      <c r="D2582" t="s">
        <v>34</v>
      </c>
      <c r="E2582" t="s">
        <v>520</v>
      </c>
    </row>
    <row r="2583" spans="1:5" x14ac:dyDescent="0.25">
      <c r="A2583" t="s">
        <v>32173</v>
      </c>
      <c r="B2583" t="s">
        <v>14</v>
      </c>
      <c r="C2583" t="s">
        <v>14</v>
      </c>
      <c r="D2583" t="s">
        <v>64</v>
      </c>
      <c r="E2583" t="s">
        <v>517</v>
      </c>
    </row>
    <row r="2584" spans="1:5" x14ac:dyDescent="0.25">
      <c r="A2584" t="s">
        <v>32174</v>
      </c>
      <c r="B2584" t="s">
        <v>14</v>
      </c>
      <c r="C2584" t="s">
        <v>14</v>
      </c>
      <c r="D2584" t="s">
        <v>34</v>
      </c>
      <c r="E2584" t="s">
        <v>520</v>
      </c>
    </row>
    <row r="2585" spans="1:5" x14ac:dyDescent="0.25">
      <c r="A2585" t="s">
        <v>32175</v>
      </c>
      <c r="B2585" t="s">
        <v>14</v>
      </c>
      <c r="C2585" t="s">
        <v>14</v>
      </c>
      <c r="D2585" t="s">
        <v>34</v>
      </c>
      <c r="E2585" t="s">
        <v>520</v>
      </c>
    </row>
    <row r="2586" spans="1:5" x14ac:dyDescent="0.25">
      <c r="A2586" t="s">
        <v>32176</v>
      </c>
      <c r="B2586" t="s">
        <v>14</v>
      </c>
      <c r="C2586" t="s">
        <v>14</v>
      </c>
      <c r="D2586" t="s">
        <v>34</v>
      </c>
      <c r="E2586" t="s">
        <v>520</v>
      </c>
    </row>
    <row r="2587" spans="1:5" x14ac:dyDescent="0.25">
      <c r="A2587" t="s">
        <v>32177</v>
      </c>
      <c r="B2587" t="s">
        <v>14</v>
      </c>
      <c r="C2587" t="s">
        <v>14</v>
      </c>
      <c r="D2587" t="s">
        <v>34</v>
      </c>
      <c r="E2587" t="s">
        <v>520</v>
      </c>
    </row>
    <row r="2588" spans="1:5" x14ac:dyDescent="0.25">
      <c r="A2588" t="s">
        <v>32178</v>
      </c>
      <c r="B2588" t="s">
        <v>14</v>
      </c>
      <c r="C2588" t="s">
        <v>14</v>
      </c>
      <c r="D2588" t="s">
        <v>34</v>
      </c>
      <c r="E2588" t="s">
        <v>520</v>
      </c>
    </row>
    <row r="2589" spans="1:5" x14ac:dyDescent="0.25">
      <c r="A2589" t="s">
        <v>32179</v>
      </c>
      <c r="B2589" t="s">
        <v>14</v>
      </c>
      <c r="C2589" t="s">
        <v>14</v>
      </c>
      <c r="D2589" t="s">
        <v>34</v>
      </c>
      <c r="E2589" t="s">
        <v>520</v>
      </c>
    </row>
    <row r="2590" spans="1:5" x14ac:dyDescent="0.25">
      <c r="A2590" t="s">
        <v>32180</v>
      </c>
      <c r="B2590" t="s">
        <v>14</v>
      </c>
      <c r="C2590" t="s">
        <v>14</v>
      </c>
      <c r="D2590" t="s">
        <v>34</v>
      </c>
      <c r="E2590" t="s">
        <v>520</v>
      </c>
    </row>
    <row r="2591" spans="1:5" x14ac:dyDescent="0.25">
      <c r="A2591" t="s">
        <v>32181</v>
      </c>
      <c r="B2591" t="s">
        <v>14</v>
      </c>
      <c r="C2591" t="s">
        <v>14</v>
      </c>
      <c r="D2591" t="s">
        <v>34</v>
      </c>
      <c r="E2591" t="s">
        <v>520</v>
      </c>
    </row>
    <row r="2592" spans="1:5" x14ac:dyDescent="0.25">
      <c r="A2592" t="s">
        <v>32182</v>
      </c>
      <c r="B2592" t="s">
        <v>14</v>
      </c>
      <c r="C2592" t="s">
        <v>14</v>
      </c>
      <c r="D2592" t="s">
        <v>34</v>
      </c>
      <c r="E2592" t="s">
        <v>520</v>
      </c>
    </row>
    <row r="2593" spans="1:5" x14ac:dyDescent="0.25">
      <c r="A2593" t="s">
        <v>32183</v>
      </c>
      <c r="B2593" t="s">
        <v>14</v>
      </c>
      <c r="C2593" t="s">
        <v>14</v>
      </c>
      <c r="D2593" t="s">
        <v>34</v>
      </c>
      <c r="E2593" t="s">
        <v>520</v>
      </c>
    </row>
    <row r="2594" spans="1:5" x14ac:dyDescent="0.25">
      <c r="A2594" t="s">
        <v>32184</v>
      </c>
      <c r="B2594" t="s">
        <v>14</v>
      </c>
      <c r="C2594" t="s">
        <v>14</v>
      </c>
      <c r="D2594" t="s">
        <v>34</v>
      </c>
      <c r="E2594" t="s">
        <v>520</v>
      </c>
    </row>
    <row r="2595" spans="1:5" x14ac:dyDescent="0.25">
      <c r="A2595" t="s">
        <v>32185</v>
      </c>
      <c r="B2595" t="s">
        <v>14</v>
      </c>
      <c r="C2595" t="s">
        <v>14</v>
      </c>
      <c r="D2595" t="s">
        <v>34</v>
      </c>
      <c r="E2595" t="s">
        <v>520</v>
      </c>
    </row>
    <row r="2596" spans="1:5" x14ac:dyDescent="0.25">
      <c r="A2596" t="s">
        <v>32186</v>
      </c>
      <c r="B2596" t="s">
        <v>14</v>
      </c>
      <c r="C2596" t="s">
        <v>14</v>
      </c>
      <c r="D2596" t="s">
        <v>34</v>
      </c>
      <c r="E2596" t="s">
        <v>520</v>
      </c>
    </row>
    <row r="2597" spans="1:5" x14ac:dyDescent="0.25">
      <c r="A2597" t="s">
        <v>32187</v>
      </c>
      <c r="B2597" t="s">
        <v>14</v>
      </c>
      <c r="C2597" t="s">
        <v>14</v>
      </c>
      <c r="D2597" t="s">
        <v>64</v>
      </c>
      <c r="E2597" t="s">
        <v>517</v>
      </c>
    </row>
    <row r="2598" spans="1:5" x14ac:dyDescent="0.25">
      <c r="A2598" t="s">
        <v>32188</v>
      </c>
      <c r="B2598" t="s">
        <v>14</v>
      </c>
      <c r="C2598" t="s">
        <v>14</v>
      </c>
      <c r="D2598" t="s">
        <v>34</v>
      </c>
      <c r="E2598" t="s">
        <v>520</v>
      </c>
    </row>
    <row r="2599" spans="1:5" x14ac:dyDescent="0.25">
      <c r="A2599" t="s">
        <v>32189</v>
      </c>
      <c r="B2599" t="s">
        <v>14</v>
      </c>
      <c r="C2599" t="s">
        <v>14</v>
      </c>
      <c r="D2599" t="s">
        <v>64</v>
      </c>
      <c r="E2599" t="s">
        <v>517</v>
      </c>
    </row>
    <row r="2600" spans="1:5" x14ac:dyDescent="0.25">
      <c r="A2600" t="s">
        <v>32190</v>
      </c>
      <c r="B2600" t="s">
        <v>14</v>
      </c>
      <c r="C2600" t="s">
        <v>14</v>
      </c>
      <c r="D2600" t="s">
        <v>64</v>
      </c>
      <c r="E2600" t="s">
        <v>517</v>
      </c>
    </row>
    <row r="2601" spans="1:5" x14ac:dyDescent="0.25">
      <c r="A2601" t="s">
        <v>32191</v>
      </c>
      <c r="B2601" t="s">
        <v>14</v>
      </c>
      <c r="C2601" t="s">
        <v>14</v>
      </c>
      <c r="D2601" t="s">
        <v>34</v>
      </c>
      <c r="E2601" t="s">
        <v>520</v>
      </c>
    </row>
    <row r="2602" spans="1:5" x14ac:dyDescent="0.25">
      <c r="A2602" t="s">
        <v>32192</v>
      </c>
      <c r="B2602" t="s">
        <v>14</v>
      </c>
      <c r="C2602" t="s">
        <v>14</v>
      </c>
      <c r="D2602" t="s">
        <v>34</v>
      </c>
      <c r="E2602" t="s">
        <v>520</v>
      </c>
    </row>
    <row r="2603" spans="1:5" x14ac:dyDescent="0.25">
      <c r="A2603" t="s">
        <v>32193</v>
      </c>
      <c r="B2603" t="s">
        <v>14</v>
      </c>
      <c r="C2603" t="s">
        <v>14</v>
      </c>
      <c r="D2603" t="s">
        <v>34</v>
      </c>
      <c r="E2603" t="s">
        <v>520</v>
      </c>
    </row>
    <row r="2604" spans="1:5" x14ac:dyDescent="0.25">
      <c r="A2604" t="s">
        <v>32194</v>
      </c>
      <c r="B2604" t="s">
        <v>14</v>
      </c>
      <c r="C2604" t="s">
        <v>14</v>
      </c>
      <c r="D2604" t="s">
        <v>64</v>
      </c>
      <c r="E2604" t="s">
        <v>517</v>
      </c>
    </row>
    <row r="2605" spans="1:5" x14ac:dyDescent="0.25">
      <c r="A2605" t="s">
        <v>32195</v>
      </c>
      <c r="B2605" t="s">
        <v>14</v>
      </c>
      <c r="C2605" t="s">
        <v>14</v>
      </c>
      <c r="D2605" t="s">
        <v>34</v>
      </c>
      <c r="E2605" t="s">
        <v>520</v>
      </c>
    </row>
    <row r="2606" spans="1:5" x14ac:dyDescent="0.25">
      <c r="A2606" t="s">
        <v>44037</v>
      </c>
      <c r="B2606" t="s">
        <v>14</v>
      </c>
      <c r="C2606" t="s">
        <v>14</v>
      </c>
      <c r="D2606" t="s">
        <v>64</v>
      </c>
      <c r="E2606" t="s">
        <v>517</v>
      </c>
    </row>
    <row r="2607" spans="1:5" x14ac:dyDescent="0.25">
      <c r="A2607" t="s">
        <v>32196</v>
      </c>
      <c r="B2607" t="s">
        <v>14</v>
      </c>
      <c r="C2607" t="s">
        <v>14</v>
      </c>
      <c r="D2607" t="s">
        <v>64</v>
      </c>
      <c r="E2607" t="s">
        <v>517</v>
      </c>
    </row>
    <row r="2608" spans="1:5" x14ac:dyDescent="0.25">
      <c r="A2608" t="s">
        <v>32197</v>
      </c>
      <c r="B2608" t="s">
        <v>14</v>
      </c>
      <c r="C2608" t="s">
        <v>14</v>
      </c>
      <c r="D2608" t="s">
        <v>34</v>
      </c>
      <c r="E2608" t="s">
        <v>520</v>
      </c>
    </row>
    <row r="2609" spans="1:5" x14ac:dyDescent="0.25">
      <c r="A2609" t="s">
        <v>32198</v>
      </c>
      <c r="B2609" t="s">
        <v>14</v>
      </c>
      <c r="C2609" t="s">
        <v>14</v>
      </c>
      <c r="D2609" t="s">
        <v>34</v>
      </c>
      <c r="E2609" t="s">
        <v>520</v>
      </c>
    </row>
    <row r="2610" spans="1:5" x14ac:dyDescent="0.25">
      <c r="A2610" t="s">
        <v>32199</v>
      </c>
      <c r="B2610" t="s">
        <v>14</v>
      </c>
      <c r="C2610" t="s">
        <v>14</v>
      </c>
      <c r="D2610" t="s">
        <v>34</v>
      </c>
      <c r="E2610" t="s">
        <v>520</v>
      </c>
    </row>
    <row r="2611" spans="1:5" x14ac:dyDescent="0.25">
      <c r="A2611" t="s">
        <v>32200</v>
      </c>
      <c r="B2611" t="s">
        <v>14</v>
      </c>
      <c r="C2611" t="s">
        <v>14</v>
      </c>
      <c r="D2611" t="s">
        <v>34</v>
      </c>
      <c r="E2611" t="s">
        <v>520</v>
      </c>
    </row>
    <row r="2612" spans="1:5" x14ac:dyDescent="0.25">
      <c r="A2612" t="s">
        <v>32201</v>
      </c>
      <c r="B2612" t="s">
        <v>14</v>
      </c>
      <c r="C2612" t="s">
        <v>14</v>
      </c>
      <c r="D2612" t="s">
        <v>34</v>
      </c>
      <c r="E2612" t="s">
        <v>520</v>
      </c>
    </row>
    <row r="2613" spans="1:5" x14ac:dyDescent="0.25">
      <c r="A2613" t="s">
        <v>32202</v>
      </c>
      <c r="B2613" t="s">
        <v>14</v>
      </c>
      <c r="C2613" t="s">
        <v>14</v>
      </c>
      <c r="D2613" t="s">
        <v>34</v>
      </c>
      <c r="E2613" t="s">
        <v>520</v>
      </c>
    </row>
    <row r="2614" spans="1:5" x14ac:dyDescent="0.25">
      <c r="A2614" t="s">
        <v>32203</v>
      </c>
      <c r="B2614" t="s">
        <v>14</v>
      </c>
      <c r="C2614" t="s">
        <v>14</v>
      </c>
      <c r="D2614" t="s">
        <v>34</v>
      </c>
      <c r="E2614" t="s">
        <v>520</v>
      </c>
    </row>
    <row r="2615" spans="1:5" x14ac:dyDescent="0.25">
      <c r="A2615" t="s">
        <v>32204</v>
      </c>
      <c r="B2615" t="s">
        <v>14</v>
      </c>
      <c r="C2615" t="s">
        <v>14</v>
      </c>
      <c r="D2615" t="s">
        <v>34</v>
      </c>
      <c r="E2615" t="s">
        <v>520</v>
      </c>
    </row>
    <row r="2616" spans="1:5" x14ac:dyDescent="0.25">
      <c r="A2616" t="s">
        <v>44038</v>
      </c>
      <c r="B2616" t="s">
        <v>14</v>
      </c>
      <c r="C2616" t="s">
        <v>14</v>
      </c>
      <c r="D2616" t="s">
        <v>64</v>
      </c>
      <c r="E2616" t="s">
        <v>517</v>
      </c>
    </row>
    <row r="2617" spans="1:5" x14ac:dyDescent="0.25">
      <c r="A2617" t="s">
        <v>32205</v>
      </c>
      <c r="B2617" t="s">
        <v>14</v>
      </c>
      <c r="C2617" t="s">
        <v>14</v>
      </c>
      <c r="D2617" t="s">
        <v>34</v>
      </c>
      <c r="E2617" t="s">
        <v>520</v>
      </c>
    </row>
    <row r="2618" spans="1:5" x14ac:dyDescent="0.25">
      <c r="A2618" t="s">
        <v>44039</v>
      </c>
      <c r="B2618" t="s">
        <v>14</v>
      </c>
      <c r="C2618" t="s">
        <v>14</v>
      </c>
      <c r="D2618" t="s">
        <v>34</v>
      </c>
      <c r="E2618" t="s">
        <v>520</v>
      </c>
    </row>
    <row r="2619" spans="1:5" x14ac:dyDescent="0.25">
      <c r="A2619" t="s">
        <v>32206</v>
      </c>
      <c r="B2619" t="s">
        <v>14</v>
      </c>
      <c r="C2619" t="s">
        <v>14</v>
      </c>
      <c r="D2619" t="s">
        <v>34</v>
      </c>
      <c r="E2619" t="s">
        <v>520</v>
      </c>
    </row>
    <row r="2620" spans="1:5" x14ac:dyDescent="0.25">
      <c r="A2620" t="s">
        <v>32207</v>
      </c>
      <c r="B2620" t="s">
        <v>14</v>
      </c>
      <c r="C2620" t="s">
        <v>14</v>
      </c>
      <c r="D2620" t="s">
        <v>34</v>
      </c>
      <c r="E2620" t="s">
        <v>520</v>
      </c>
    </row>
    <row r="2621" spans="1:5" x14ac:dyDescent="0.25">
      <c r="A2621" t="s">
        <v>32208</v>
      </c>
      <c r="B2621" t="s">
        <v>14</v>
      </c>
      <c r="C2621" t="s">
        <v>14</v>
      </c>
      <c r="D2621" t="s">
        <v>34</v>
      </c>
      <c r="E2621" t="s">
        <v>520</v>
      </c>
    </row>
    <row r="2622" spans="1:5" x14ac:dyDescent="0.25">
      <c r="A2622" t="s">
        <v>32209</v>
      </c>
      <c r="B2622" t="s">
        <v>14</v>
      </c>
      <c r="C2622" t="s">
        <v>14</v>
      </c>
      <c r="D2622" t="s">
        <v>34</v>
      </c>
      <c r="E2622" t="s">
        <v>520</v>
      </c>
    </row>
    <row r="2623" spans="1:5" x14ac:dyDescent="0.25">
      <c r="A2623" t="s">
        <v>44040</v>
      </c>
      <c r="B2623" t="s">
        <v>14</v>
      </c>
      <c r="C2623" t="s">
        <v>14</v>
      </c>
      <c r="D2623" t="s">
        <v>64</v>
      </c>
      <c r="E2623" t="s">
        <v>517</v>
      </c>
    </row>
    <row r="2624" spans="1:5" x14ac:dyDescent="0.25">
      <c r="A2624" t="s">
        <v>32210</v>
      </c>
      <c r="B2624" t="s">
        <v>14</v>
      </c>
      <c r="C2624" t="s">
        <v>14</v>
      </c>
      <c r="D2624" t="s">
        <v>34</v>
      </c>
      <c r="E2624" t="s">
        <v>520</v>
      </c>
    </row>
    <row r="2625" spans="1:5" x14ac:dyDescent="0.25">
      <c r="A2625" t="s">
        <v>32211</v>
      </c>
      <c r="B2625" t="s">
        <v>14</v>
      </c>
      <c r="C2625" t="s">
        <v>14</v>
      </c>
      <c r="D2625" t="s">
        <v>34</v>
      </c>
      <c r="E2625" t="s">
        <v>520</v>
      </c>
    </row>
    <row r="2626" spans="1:5" x14ac:dyDescent="0.25">
      <c r="A2626" t="s">
        <v>32212</v>
      </c>
      <c r="B2626" t="s">
        <v>14</v>
      </c>
      <c r="C2626" t="s">
        <v>14</v>
      </c>
      <c r="D2626" t="s">
        <v>34</v>
      </c>
      <c r="E2626" t="s">
        <v>520</v>
      </c>
    </row>
    <row r="2627" spans="1:5" x14ac:dyDescent="0.25">
      <c r="A2627" t="s">
        <v>32213</v>
      </c>
      <c r="B2627" t="s">
        <v>14</v>
      </c>
      <c r="C2627" t="s">
        <v>14</v>
      </c>
      <c r="D2627" t="s">
        <v>34</v>
      </c>
      <c r="E2627" t="s">
        <v>520</v>
      </c>
    </row>
    <row r="2628" spans="1:5" x14ac:dyDescent="0.25">
      <c r="A2628" t="s">
        <v>32214</v>
      </c>
      <c r="B2628" t="s">
        <v>14</v>
      </c>
      <c r="C2628" t="s">
        <v>14</v>
      </c>
      <c r="D2628" t="s">
        <v>34</v>
      </c>
      <c r="E2628" t="s">
        <v>520</v>
      </c>
    </row>
    <row r="2629" spans="1:5" x14ac:dyDescent="0.25">
      <c r="A2629" t="s">
        <v>32215</v>
      </c>
      <c r="B2629" t="s">
        <v>14</v>
      </c>
      <c r="C2629" t="s">
        <v>14</v>
      </c>
      <c r="D2629" t="s">
        <v>64</v>
      </c>
      <c r="E2629" t="s">
        <v>517</v>
      </c>
    </row>
    <row r="2630" spans="1:5" x14ac:dyDescent="0.25">
      <c r="A2630" t="s">
        <v>32216</v>
      </c>
      <c r="B2630" t="s">
        <v>14</v>
      </c>
      <c r="C2630" t="s">
        <v>14</v>
      </c>
      <c r="D2630" t="s">
        <v>34</v>
      </c>
      <c r="E2630" t="s">
        <v>520</v>
      </c>
    </row>
    <row r="2631" spans="1:5" x14ac:dyDescent="0.25">
      <c r="A2631" t="s">
        <v>32217</v>
      </c>
      <c r="B2631" t="s">
        <v>14</v>
      </c>
      <c r="C2631" t="s">
        <v>14</v>
      </c>
      <c r="D2631" t="s">
        <v>34</v>
      </c>
      <c r="E2631" t="s">
        <v>520</v>
      </c>
    </row>
    <row r="2632" spans="1:5" x14ac:dyDescent="0.25">
      <c r="A2632" t="s">
        <v>32218</v>
      </c>
      <c r="B2632" t="s">
        <v>14</v>
      </c>
      <c r="C2632" t="s">
        <v>14</v>
      </c>
      <c r="D2632" t="s">
        <v>34</v>
      </c>
      <c r="E2632" t="s">
        <v>520</v>
      </c>
    </row>
    <row r="2633" spans="1:5" x14ac:dyDescent="0.25">
      <c r="A2633" t="s">
        <v>32219</v>
      </c>
      <c r="B2633" t="s">
        <v>14</v>
      </c>
      <c r="C2633" t="s">
        <v>14</v>
      </c>
      <c r="D2633" t="s">
        <v>34</v>
      </c>
      <c r="E2633" t="s">
        <v>520</v>
      </c>
    </row>
    <row r="2634" spans="1:5" x14ac:dyDescent="0.25">
      <c r="A2634" t="s">
        <v>32220</v>
      </c>
      <c r="B2634" t="s">
        <v>14</v>
      </c>
      <c r="C2634" t="s">
        <v>14</v>
      </c>
      <c r="D2634" t="s">
        <v>69</v>
      </c>
      <c r="E2634" t="s">
        <v>517</v>
      </c>
    </row>
    <row r="2635" spans="1:5" x14ac:dyDescent="0.25">
      <c r="A2635" t="s">
        <v>32221</v>
      </c>
      <c r="B2635" t="s">
        <v>14</v>
      </c>
      <c r="C2635" t="s">
        <v>14</v>
      </c>
      <c r="D2635" t="s">
        <v>34</v>
      </c>
      <c r="E2635" t="s">
        <v>520</v>
      </c>
    </row>
    <row r="2636" spans="1:5" x14ac:dyDescent="0.25">
      <c r="A2636" t="s">
        <v>32222</v>
      </c>
      <c r="B2636" t="s">
        <v>14</v>
      </c>
      <c r="C2636" t="s">
        <v>14</v>
      </c>
      <c r="D2636" t="s">
        <v>34</v>
      </c>
      <c r="E2636" t="s">
        <v>520</v>
      </c>
    </row>
    <row r="2637" spans="1:5" x14ac:dyDescent="0.25">
      <c r="A2637" t="s">
        <v>32223</v>
      </c>
      <c r="B2637" t="s">
        <v>14</v>
      </c>
      <c r="C2637" t="s">
        <v>14</v>
      </c>
      <c r="D2637" t="s">
        <v>34</v>
      </c>
      <c r="E2637" t="s">
        <v>520</v>
      </c>
    </row>
    <row r="2638" spans="1:5" x14ac:dyDescent="0.25">
      <c r="A2638" t="s">
        <v>32224</v>
      </c>
      <c r="B2638" t="s">
        <v>14</v>
      </c>
      <c r="C2638" t="s">
        <v>14</v>
      </c>
      <c r="D2638" t="s">
        <v>64</v>
      </c>
      <c r="E2638" t="s">
        <v>517</v>
      </c>
    </row>
    <row r="2639" spans="1:5" x14ac:dyDescent="0.25">
      <c r="A2639" t="s">
        <v>44041</v>
      </c>
      <c r="B2639" t="s">
        <v>14</v>
      </c>
      <c r="C2639" t="s">
        <v>14</v>
      </c>
      <c r="D2639" t="s">
        <v>64</v>
      </c>
      <c r="E2639" t="s">
        <v>517</v>
      </c>
    </row>
    <row r="2640" spans="1:5" x14ac:dyDescent="0.25">
      <c r="A2640" t="s">
        <v>44042</v>
      </c>
      <c r="B2640" t="s">
        <v>14</v>
      </c>
      <c r="C2640" t="s">
        <v>14</v>
      </c>
      <c r="D2640" t="s">
        <v>34</v>
      </c>
      <c r="E2640" t="s">
        <v>520</v>
      </c>
    </row>
    <row r="2641" spans="1:5" x14ac:dyDescent="0.25">
      <c r="A2641" t="s">
        <v>32225</v>
      </c>
      <c r="B2641" t="s">
        <v>14</v>
      </c>
      <c r="C2641" t="s">
        <v>14</v>
      </c>
      <c r="D2641" t="s">
        <v>34</v>
      </c>
      <c r="E2641" t="s">
        <v>520</v>
      </c>
    </row>
    <row r="2642" spans="1:5" x14ac:dyDescent="0.25">
      <c r="A2642" t="s">
        <v>32226</v>
      </c>
      <c r="B2642" t="s">
        <v>14</v>
      </c>
      <c r="C2642" t="s">
        <v>14</v>
      </c>
      <c r="D2642" t="s">
        <v>34</v>
      </c>
      <c r="E2642" t="s">
        <v>520</v>
      </c>
    </row>
    <row r="2643" spans="1:5" x14ac:dyDescent="0.25">
      <c r="A2643" t="s">
        <v>32227</v>
      </c>
      <c r="B2643" t="s">
        <v>14</v>
      </c>
      <c r="C2643" t="s">
        <v>14</v>
      </c>
      <c r="D2643" t="s">
        <v>34</v>
      </c>
      <c r="E2643" t="s">
        <v>520</v>
      </c>
    </row>
    <row r="2644" spans="1:5" x14ac:dyDescent="0.25">
      <c r="A2644" t="s">
        <v>32228</v>
      </c>
      <c r="B2644" t="s">
        <v>14</v>
      </c>
      <c r="C2644" t="s">
        <v>14</v>
      </c>
      <c r="D2644" t="s">
        <v>64</v>
      </c>
      <c r="E2644" t="s">
        <v>517</v>
      </c>
    </row>
    <row r="2645" spans="1:5" x14ac:dyDescent="0.25">
      <c r="A2645" t="s">
        <v>32229</v>
      </c>
      <c r="B2645" t="s">
        <v>14</v>
      </c>
      <c r="C2645" t="s">
        <v>14</v>
      </c>
      <c r="D2645" t="s">
        <v>34</v>
      </c>
      <c r="E2645" t="s">
        <v>520</v>
      </c>
    </row>
    <row r="2646" spans="1:5" x14ac:dyDescent="0.25">
      <c r="A2646" t="s">
        <v>32230</v>
      </c>
      <c r="B2646" t="s">
        <v>14</v>
      </c>
      <c r="C2646" t="s">
        <v>14</v>
      </c>
      <c r="D2646" t="s">
        <v>34</v>
      </c>
      <c r="E2646" t="s">
        <v>520</v>
      </c>
    </row>
    <row r="2647" spans="1:5" x14ac:dyDescent="0.25">
      <c r="A2647" t="s">
        <v>32231</v>
      </c>
      <c r="B2647" t="s">
        <v>14</v>
      </c>
      <c r="C2647" t="s">
        <v>14</v>
      </c>
      <c r="D2647" t="s">
        <v>34</v>
      </c>
      <c r="E2647" t="s">
        <v>520</v>
      </c>
    </row>
    <row r="2648" spans="1:5" x14ac:dyDescent="0.25">
      <c r="A2648" t="s">
        <v>32232</v>
      </c>
      <c r="B2648" t="s">
        <v>14</v>
      </c>
      <c r="C2648" t="s">
        <v>14</v>
      </c>
      <c r="D2648" t="s">
        <v>34</v>
      </c>
      <c r="E2648" t="s">
        <v>520</v>
      </c>
    </row>
    <row r="2649" spans="1:5" x14ac:dyDescent="0.25">
      <c r="A2649" t="s">
        <v>32233</v>
      </c>
      <c r="B2649" t="s">
        <v>14</v>
      </c>
      <c r="C2649" t="s">
        <v>14</v>
      </c>
      <c r="D2649" t="s">
        <v>64</v>
      </c>
      <c r="E2649" t="s">
        <v>517</v>
      </c>
    </row>
    <row r="2650" spans="1:5" x14ac:dyDescent="0.25">
      <c r="A2650" t="s">
        <v>32234</v>
      </c>
      <c r="B2650" t="s">
        <v>14</v>
      </c>
      <c r="C2650" t="s">
        <v>14</v>
      </c>
      <c r="D2650" t="s">
        <v>34</v>
      </c>
      <c r="E2650" t="s">
        <v>520</v>
      </c>
    </row>
    <row r="2651" spans="1:5" x14ac:dyDescent="0.25">
      <c r="A2651" t="s">
        <v>32235</v>
      </c>
      <c r="B2651" t="s">
        <v>14</v>
      </c>
      <c r="C2651" t="s">
        <v>14</v>
      </c>
      <c r="D2651" t="s">
        <v>64</v>
      </c>
      <c r="E2651" t="s">
        <v>517</v>
      </c>
    </row>
    <row r="2652" spans="1:5" x14ac:dyDescent="0.25">
      <c r="A2652" t="s">
        <v>32236</v>
      </c>
      <c r="B2652" t="s">
        <v>14</v>
      </c>
      <c r="C2652" t="s">
        <v>14</v>
      </c>
      <c r="D2652" t="s">
        <v>34</v>
      </c>
      <c r="E2652" t="s">
        <v>520</v>
      </c>
    </row>
    <row r="2653" spans="1:5" x14ac:dyDescent="0.25">
      <c r="A2653" t="s">
        <v>32237</v>
      </c>
      <c r="B2653" t="s">
        <v>14</v>
      </c>
      <c r="C2653" t="s">
        <v>14</v>
      </c>
      <c r="D2653" t="s">
        <v>64</v>
      </c>
      <c r="E2653" t="s">
        <v>517</v>
      </c>
    </row>
    <row r="2654" spans="1:5" x14ac:dyDescent="0.25">
      <c r="A2654" t="s">
        <v>44043</v>
      </c>
      <c r="B2654" t="s">
        <v>14</v>
      </c>
      <c r="C2654" t="s">
        <v>14</v>
      </c>
      <c r="D2654" t="s">
        <v>34</v>
      </c>
      <c r="E2654" t="s">
        <v>520</v>
      </c>
    </row>
    <row r="2655" spans="1:5" x14ac:dyDescent="0.25">
      <c r="A2655" t="s">
        <v>32238</v>
      </c>
      <c r="B2655" t="s">
        <v>14</v>
      </c>
      <c r="C2655" t="s">
        <v>14</v>
      </c>
      <c r="D2655" t="s">
        <v>64</v>
      </c>
      <c r="E2655" t="s">
        <v>517</v>
      </c>
    </row>
    <row r="2656" spans="1:5" x14ac:dyDescent="0.25">
      <c r="A2656" t="s">
        <v>32239</v>
      </c>
      <c r="B2656" t="s">
        <v>14</v>
      </c>
      <c r="C2656" t="s">
        <v>14</v>
      </c>
      <c r="D2656" t="s">
        <v>34</v>
      </c>
      <c r="E2656" t="s">
        <v>520</v>
      </c>
    </row>
    <row r="2657" spans="1:5" x14ac:dyDescent="0.25">
      <c r="A2657" t="s">
        <v>32240</v>
      </c>
      <c r="B2657" t="s">
        <v>14</v>
      </c>
      <c r="C2657" t="s">
        <v>14</v>
      </c>
      <c r="D2657" t="s">
        <v>34</v>
      </c>
      <c r="E2657" t="s">
        <v>520</v>
      </c>
    </row>
    <row r="2658" spans="1:5" x14ac:dyDescent="0.25">
      <c r="A2658" t="s">
        <v>32241</v>
      </c>
      <c r="B2658" t="s">
        <v>14</v>
      </c>
      <c r="C2658" t="s">
        <v>14</v>
      </c>
      <c r="D2658" t="s">
        <v>34</v>
      </c>
      <c r="E2658" t="s">
        <v>520</v>
      </c>
    </row>
    <row r="2659" spans="1:5" x14ac:dyDescent="0.25">
      <c r="A2659" t="s">
        <v>32242</v>
      </c>
      <c r="B2659" t="s">
        <v>14</v>
      </c>
      <c r="C2659" t="s">
        <v>14</v>
      </c>
      <c r="D2659" t="s">
        <v>34</v>
      </c>
      <c r="E2659" t="s">
        <v>520</v>
      </c>
    </row>
    <row r="2660" spans="1:5" x14ac:dyDescent="0.25">
      <c r="A2660" t="s">
        <v>32243</v>
      </c>
      <c r="B2660" t="s">
        <v>14</v>
      </c>
      <c r="C2660" t="s">
        <v>14</v>
      </c>
      <c r="D2660" t="s">
        <v>64</v>
      </c>
      <c r="E2660" t="s">
        <v>517</v>
      </c>
    </row>
    <row r="2661" spans="1:5" x14ac:dyDescent="0.25">
      <c r="A2661" t="s">
        <v>32244</v>
      </c>
      <c r="B2661" t="s">
        <v>14</v>
      </c>
      <c r="C2661" t="s">
        <v>14</v>
      </c>
      <c r="D2661" t="s">
        <v>34</v>
      </c>
      <c r="E2661" t="s">
        <v>520</v>
      </c>
    </row>
    <row r="2662" spans="1:5" x14ac:dyDescent="0.25">
      <c r="A2662" t="s">
        <v>32245</v>
      </c>
      <c r="B2662" t="s">
        <v>14</v>
      </c>
      <c r="C2662" t="s">
        <v>14</v>
      </c>
      <c r="D2662" t="s">
        <v>34</v>
      </c>
      <c r="E2662" t="s">
        <v>520</v>
      </c>
    </row>
    <row r="2663" spans="1:5" x14ac:dyDescent="0.25">
      <c r="A2663" t="s">
        <v>32246</v>
      </c>
      <c r="B2663" t="s">
        <v>14</v>
      </c>
      <c r="C2663" t="s">
        <v>14</v>
      </c>
      <c r="D2663" t="s">
        <v>64</v>
      </c>
      <c r="E2663" t="s">
        <v>517</v>
      </c>
    </row>
    <row r="2664" spans="1:5" x14ac:dyDescent="0.25">
      <c r="A2664" t="s">
        <v>32247</v>
      </c>
      <c r="B2664" t="s">
        <v>14</v>
      </c>
      <c r="C2664" t="s">
        <v>14</v>
      </c>
      <c r="D2664" t="s">
        <v>34</v>
      </c>
      <c r="E2664" t="s">
        <v>520</v>
      </c>
    </row>
    <row r="2665" spans="1:5" x14ac:dyDescent="0.25">
      <c r="A2665" t="s">
        <v>32248</v>
      </c>
      <c r="B2665" t="s">
        <v>14</v>
      </c>
      <c r="C2665" t="s">
        <v>14</v>
      </c>
      <c r="D2665" t="s">
        <v>34</v>
      </c>
      <c r="E2665" t="s">
        <v>520</v>
      </c>
    </row>
    <row r="2666" spans="1:5" x14ac:dyDescent="0.25">
      <c r="A2666" t="s">
        <v>44044</v>
      </c>
      <c r="B2666" t="s">
        <v>14</v>
      </c>
      <c r="C2666" t="s">
        <v>14</v>
      </c>
      <c r="D2666" t="s">
        <v>64</v>
      </c>
      <c r="E2666" t="s">
        <v>517</v>
      </c>
    </row>
    <row r="2667" spans="1:5" x14ac:dyDescent="0.25">
      <c r="A2667" t="s">
        <v>32249</v>
      </c>
      <c r="B2667" t="s">
        <v>14</v>
      </c>
      <c r="C2667" t="s">
        <v>14</v>
      </c>
      <c r="D2667" t="s">
        <v>64</v>
      </c>
      <c r="E2667" t="s">
        <v>517</v>
      </c>
    </row>
    <row r="2668" spans="1:5" x14ac:dyDescent="0.25">
      <c r="A2668" t="s">
        <v>44045</v>
      </c>
      <c r="B2668" t="s">
        <v>14</v>
      </c>
      <c r="C2668" t="s">
        <v>14</v>
      </c>
      <c r="D2668" t="s">
        <v>34</v>
      </c>
      <c r="E2668" t="s">
        <v>520</v>
      </c>
    </row>
    <row r="2669" spans="1:5" x14ac:dyDescent="0.25">
      <c r="A2669" t="s">
        <v>32250</v>
      </c>
      <c r="B2669" t="s">
        <v>14</v>
      </c>
      <c r="C2669" t="s">
        <v>14</v>
      </c>
      <c r="D2669" t="s">
        <v>64</v>
      </c>
      <c r="E2669" t="s">
        <v>517</v>
      </c>
    </row>
    <row r="2670" spans="1:5" x14ac:dyDescent="0.25">
      <c r="A2670" t="s">
        <v>32251</v>
      </c>
      <c r="B2670" t="s">
        <v>14</v>
      </c>
      <c r="C2670" t="s">
        <v>14</v>
      </c>
      <c r="D2670" t="s">
        <v>34</v>
      </c>
      <c r="E2670" t="s">
        <v>520</v>
      </c>
    </row>
    <row r="2671" spans="1:5" x14ac:dyDescent="0.25">
      <c r="A2671" t="s">
        <v>32252</v>
      </c>
      <c r="B2671" t="s">
        <v>14</v>
      </c>
      <c r="C2671" t="s">
        <v>14</v>
      </c>
      <c r="D2671" t="s">
        <v>34</v>
      </c>
      <c r="E2671" t="s">
        <v>520</v>
      </c>
    </row>
    <row r="2672" spans="1:5" x14ac:dyDescent="0.25">
      <c r="A2672" t="s">
        <v>32253</v>
      </c>
      <c r="B2672" t="s">
        <v>14</v>
      </c>
      <c r="C2672" t="s">
        <v>14</v>
      </c>
      <c r="D2672" t="s">
        <v>64</v>
      </c>
      <c r="E2672" t="s">
        <v>517</v>
      </c>
    </row>
    <row r="2673" spans="1:5" x14ac:dyDescent="0.25">
      <c r="A2673" t="s">
        <v>32254</v>
      </c>
      <c r="B2673" t="s">
        <v>14</v>
      </c>
      <c r="C2673" t="s">
        <v>14</v>
      </c>
      <c r="D2673" t="s">
        <v>34</v>
      </c>
      <c r="E2673" t="s">
        <v>520</v>
      </c>
    </row>
    <row r="2674" spans="1:5" x14ac:dyDescent="0.25">
      <c r="A2674" t="s">
        <v>32255</v>
      </c>
      <c r="B2674" t="s">
        <v>14</v>
      </c>
      <c r="C2674" t="s">
        <v>14</v>
      </c>
      <c r="D2674" t="s">
        <v>34</v>
      </c>
      <c r="E2674" t="s">
        <v>520</v>
      </c>
    </row>
    <row r="2675" spans="1:5" x14ac:dyDescent="0.25">
      <c r="A2675" t="s">
        <v>32256</v>
      </c>
      <c r="B2675" t="s">
        <v>14</v>
      </c>
      <c r="C2675" t="s">
        <v>14</v>
      </c>
      <c r="D2675" t="s">
        <v>34</v>
      </c>
      <c r="E2675" t="s">
        <v>520</v>
      </c>
    </row>
    <row r="2676" spans="1:5" x14ac:dyDescent="0.25">
      <c r="A2676" t="s">
        <v>32257</v>
      </c>
      <c r="B2676" t="s">
        <v>14</v>
      </c>
      <c r="C2676" t="s">
        <v>14</v>
      </c>
      <c r="D2676" t="s">
        <v>34</v>
      </c>
      <c r="E2676" t="s">
        <v>520</v>
      </c>
    </row>
    <row r="2677" spans="1:5" x14ac:dyDescent="0.25">
      <c r="A2677" t="s">
        <v>32258</v>
      </c>
      <c r="B2677" t="s">
        <v>14</v>
      </c>
      <c r="C2677" t="s">
        <v>14</v>
      </c>
      <c r="D2677" t="s">
        <v>34</v>
      </c>
      <c r="E2677" t="s">
        <v>520</v>
      </c>
    </row>
    <row r="2678" spans="1:5" x14ac:dyDescent="0.25">
      <c r="A2678" t="s">
        <v>32259</v>
      </c>
      <c r="B2678" t="s">
        <v>14</v>
      </c>
      <c r="C2678" t="s">
        <v>14</v>
      </c>
      <c r="D2678" t="s">
        <v>34</v>
      </c>
      <c r="E2678" t="s">
        <v>520</v>
      </c>
    </row>
    <row r="2679" spans="1:5" x14ac:dyDescent="0.25">
      <c r="A2679" t="s">
        <v>32260</v>
      </c>
      <c r="B2679" t="s">
        <v>14</v>
      </c>
      <c r="C2679" t="s">
        <v>14</v>
      </c>
      <c r="D2679" t="s">
        <v>34</v>
      </c>
      <c r="E2679" t="s">
        <v>520</v>
      </c>
    </row>
    <row r="2680" spans="1:5" x14ac:dyDescent="0.25">
      <c r="A2680" t="s">
        <v>32261</v>
      </c>
      <c r="B2680" t="s">
        <v>14</v>
      </c>
      <c r="C2680" t="s">
        <v>14</v>
      </c>
      <c r="D2680" t="s">
        <v>64</v>
      </c>
      <c r="E2680" t="s">
        <v>517</v>
      </c>
    </row>
    <row r="2681" spans="1:5" x14ac:dyDescent="0.25">
      <c r="A2681" t="s">
        <v>32262</v>
      </c>
      <c r="B2681" t="s">
        <v>14</v>
      </c>
      <c r="C2681" t="s">
        <v>14</v>
      </c>
      <c r="D2681" t="s">
        <v>34</v>
      </c>
      <c r="E2681" t="s">
        <v>520</v>
      </c>
    </row>
    <row r="2682" spans="1:5" x14ac:dyDescent="0.25">
      <c r="A2682" t="s">
        <v>32263</v>
      </c>
      <c r="B2682" t="s">
        <v>14</v>
      </c>
      <c r="C2682" t="s">
        <v>14</v>
      </c>
      <c r="D2682" t="s">
        <v>64</v>
      </c>
      <c r="E2682" t="s">
        <v>517</v>
      </c>
    </row>
    <row r="2683" spans="1:5" x14ac:dyDescent="0.25">
      <c r="A2683" t="s">
        <v>32264</v>
      </c>
      <c r="B2683" t="s">
        <v>14</v>
      </c>
      <c r="C2683" t="s">
        <v>14</v>
      </c>
      <c r="D2683" t="s">
        <v>34</v>
      </c>
      <c r="E2683" t="s">
        <v>520</v>
      </c>
    </row>
    <row r="2684" spans="1:5" x14ac:dyDescent="0.25">
      <c r="A2684" t="s">
        <v>44046</v>
      </c>
      <c r="B2684" t="s">
        <v>14</v>
      </c>
      <c r="C2684" t="s">
        <v>14</v>
      </c>
      <c r="D2684" t="s">
        <v>34</v>
      </c>
      <c r="E2684" t="s">
        <v>520</v>
      </c>
    </row>
    <row r="2685" spans="1:5" x14ac:dyDescent="0.25">
      <c r="A2685" t="s">
        <v>32265</v>
      </c>
      <c r="B2685" t="s">
        <v>14</v>
      </c>
      <c r="C2685" t="s">
        <v>14</v>
      </c>
      <c r="D2685" t="s">
        <v>34</v>
      </c>
      <c r="E2685" t="s">
        <v>520</v>
      </c>
    </row>
    <row r="2686" spans="1:5" x14ac:dyDescent="0.25">
      <c r="A2686" t="s">
        <v>32266</v>
      </c>
      <c r="B2686" t="s">
        <v>14</v>
      </c>
      <c r="C2686" t="s">
        <v>14</v>
      </c>
      <c r="D2686" t="s">
        <v>34</v>
      </c>
      <c r="E2686" t="s">
        <v>520</v>
      </c>
    </row>
    <row r="2687" spans="1:5" x14ac:dyDescent="0.25">
      <c r="A2687" t="s">
        <v>32267</v>
      </c>
      <c r="B2687" t="s">
        <v>14</v>
      </c>
      <c r="C2687" t="s">
        <v>14</v>
      </c>
      <c r="D2687" t="s">
        <v>34</v>
      </c>
      <c r="E2687" t="s">
        <v>520</v>
      </c>
    </row>
    <row r="2688" spans="1:5" x14ac:dyDescent="0.25">
      <c r="A2688" t="s">
        <v>32268</v>
      </c>
      <c r="B2688" t="s">
        <v>14</v>
      </c>
      <c r="C2688" t="s">
        <v>14</v>
      </c>
      <c r="D2688" t="s">
        <v>64</v>
      </c>
      <c r="E2688" t="s">
        <v>517</v>
      </c>
    </row>
    <row r="2689" spans="1:5" x14ac:dyDescent="0.25">
      <c r="A2689" t="s">
        <v>32269</v>
      </c>
      <c r="B2689" t="s">
        <v>14</v>
      </c>
      <c r="C2689" t="s">
        <v>14</v>
      </c>
      <c r="D2689" t="s">
        <v>34</v>
      </c>
      <c r="E2689" t="s">
        <v>520</v>
      </c>
    </row>
    <row r="2690" spans="1:5" x14ac:dyDescent="0.25">
      <c r="A2690" t="s">
        <v>32270</v>
      </c>
      <c r="B2690" t="s">
        <v>14</v>
      </c>
      <c r="C2690" t="s">
        <v>14</v>
      </c>
      <c r="D2690" t="s">
        <v>34</v>
      </c>
      <c r="E2690" t="s">
        <v>520</v>
      </c>
    </row>
    <row r="2691" spans="1:5" x14ac:dyDescent="0.25">
      <c r="A2691" t="s">
        <v>32271</v>
      </c>
      <c r="B2691" t="s">
        <v>14</v>
      </c>
      <c r="C2691" t="s">
        <v>14</v>
      </c>
      <c r="D2691" t="s">
        <v>64</v>
      </c>
      <c r="E2691" t="s">
        <v>517</v>
      </c>
    </row>
    <row r="2692" spans="1:5" x14ac:dyDescent="0.25">
      <c r="A2692" t="s">
        <v>32272</v>
      </c>
      <c r="B2692" t="s">
        <v>14</v>
      </c>
      <c r="C2692" t="s">
        <v>14</v>
      </c>
      <c r="D2692" t="s">
        <v>34</v>
      </c>
      <c r="E2692" t="s">
        <v>520</v>
      </c>
    </row>
    <row r="2693" spans="1:5" x14ac:dyDescent="0.25">
      <c r="A2693" t="s">
        <v>32273</v>
      </c>
      <c r="B2693" t="s">
        <v>14</v>
      </c>
      <c r="C2693" t="s">
        <v>14</v>
      </c>
      <c r="D2693" t="s">
        <v>34</v>
      </c>
      <c r="E2693" t="s">
        <v>520</v>
      </c>
    </row>
    <row r="2694" spans="1:5" x14ac:dyDescent="0.25">
      <c r="A2694" t="s">
        <v>32274</v>
      </c>
      <c r="B2694" t="s">
        <v>14</v>
      </c>
      <c r="C2694" t="s">
        <v>14</v>
      </c>
      <c r="D2694" t="s">
        <v>34</v>
      </c>
      <c r="E2694" t="s">
        <v>520</v>
      </c>
    </row>
    <row r="2695" spans="1:5" x14ac:dyDescent="0.25">
      <c r="A2695" t="s">
        <v>32275</v>
      </c>
      <c r="B2695" t="s">
        <v>14</v>
      </c>
      <c r="C2695" t="s">
        <v>14</v>
      </c>
      <c r="D2695" t="s">
        <v>34</v>
      </c>
      <c r="E2695" t="s">
        <v>520</v>
      </c>
    </row>
    <row r="2696" spans="1:5" x14ac:dyDescent="0.25">
      <c r="A2696" t="s">
        <v>32276</v>
      </c>
      <c r="B2696" t="s">
        <v>14</v>
      </c>
      <c r="C2696" t="s">
        <v>14</v>
      </c>
      <c r="D2696" t="s">
        <v>64</v>
      </c>
      <c r="E2696" t="s">
        <v>517</v>
      </c>
    </row>
    <row r="2697" spans="1:5" x14ac:dyDescent="0.25">
      <c r="A2697" t="s">
        <v>32277</v>
      </c>
      <c r="B2697" t="s">
        <v>14</v>
      </c>
      <c r="C2697" t="s">
        <v>14</v>
      </c>
      <c r="D2697" t="s">
        <v>34</v>
      </c>
      <c r="E2697" t="s">
        <v>520</v>
      </c>
    </row>
    <row r="2698" spans="1:5" x14ac:dyDescent="0.25">
      <c r="A2698" t="s">
        <v>32278</v>
      </c>
      <c r="B2698" t="s">
        <v>14</v>
      </c>
      <c r="C2698" t="s">
        <v>14</v>
      </c>
      <c r="D2698" t="s">
        <v>64</v>
      </c>
      <c r="E2698" t="s">
        <v>517</v>
      </c>
    </row>
    <row r="2699" spans="1:5" x14ac:dyDescent="0.25">
      <c r="A2699" t="s">
        <v>44047</v>
      </c>
      <c r="B2699" t="s">
        <v>14</v>
      </c>
      <c r="C2699" t="s">
        <v>14</v>
      </c>
      <c r="D2699" t="s">
        <v>34</v>
      </c>
      <c r="E2699" t="s">
        <v>520</v>
      </c>
    </row>
    <row r="2700" spans="1:5" x14ac:dyDescent="0.25">
      <c r="A2700" t="s">
        <v>44048</v>
      </c>
      <c r="B2700" t="s">
        <v>14</v>
      </c>
      <c r="C2700" t="s">
        <v>14</v>
      </c>
      <c r="D2700" t="s">
        <v>34</v>
      </c>
      <c r="E2700" t="s">
        <v>520</v>
      </c>
    </row>
    <row r="2701" spans="1:5" x14ac:dyDescent="0.25">
      <c r="A2701" t="s">
        <v>32279</v>
      </c>
      <c r="B2701" t="s">
        <v>14</v>
      </c>
      <c r="C2701" t="s">
        <v>14</v>
      </c>
      <c r="D2701" t="s">
        <v>34</v>
      </c>
      <c r="E2701" t="s">
        <v>520</v>
      </c>
    </row>
    <row r="2702" spans="1:5" x14ac:dyDescent="0.25">
      <c r="A2702" t="s">
        <v>32280</v>
      </c>
      <c r="B2702" t="s">
        <v>14</v>
      </c>
      <c r="C2702" t="s">
        <v>14</v>
      </c>
      <c r="D2702" t="s">
        <v>34</v>
      </c>
      <c r="E2702" t="s">
        <v>520</v>
      </c>
    </row>
    <row r="2703" spans="1:5" x14ac:dyDescent="0.25">
      <c r="A2703" t="s">
        <v>32281</v>
      </c>
      <c r="B2703" t="s">
        <v>14</v>
      </c>
      <c r="C2703" t="s">
        <v>14</v>
      </c>
      <c r="D2703" t="s">
        <v>34</v>
      </c>
      <c r="E2703" t="s">
        <v>520</v>
      </c>
    </row>
    <row r="2704" spans="1:5" x14ac:dyDescent="0.25">
      <c r="A2704" t="s">
        <v>32282</v>
      </c>
      <c r="B2704" t="s">
        <v>14</v>
      </c>
      <c r="C2704" t="s">
        <v>14</v>
      </c>
      <c r="D2704" t="s">
        <v>64</v>
      </c>
      <c r="E2704" t="s">
        <v>517</v>
      </c>
    </row>
    <row r="2705" spans="1:5" x14ac:dyDescent="0.25">
      <c r="A2705" t="s">
        <v>32283</v>
      </c>
      <c r="B2705" t="s">
        <v>14</v>
      </c>
      <c r="C2705" t="s">
        <v>14</v>
      </c>
      <c r="D2705" t="s">
        <v>34</v>
      </c>
      <c r="E2705" t="s">
        <v>520</v>
      </c>
    </row>
    <row r="2706" spans="1:5" x14ac:dyDescent="0.25">
      <c r="A2706" t="s">
        <v>32284</v>
      </c>
      <c r="B2706" t="s">
        <v>14</v>
      </c>
      <c r="C2706" t="s">
        <v>14</v>
      </c>
      <c r="D2706" t="s">
        <v>64</v>
      </c>
      <c r="E2706" t="s">
        <v>517</v>
      </c>
    </row>
    <row r="2707" spans="1:5" x14ac:dyDescent="0.25">
      <c r="A2707" t="s">
        <v>32285</v>
      </c>
      <c r="B2707" t="s">
        <v>14</v>
      </c>
      <c r="C2707" t="s">
        <v>14</v>
      </c>
      <c r="D2707" t="s">
        <v>34</v>
      </c>
      <c r="E2707" t="s">
        <v>520</v>
      </c>
    </row>
    <row r="2708" spans="1:5" x14ac:dyDescent="0.25">
      <c r="A2708" t="s">
        <v>32286</v>
      </c>
      <c r="B2708" t="s">
        <v>14</v>
      </c>
      <c r="C2708" t="s">
        <v>14</v>
      </c>
      <c r="D2708" t="s">
        <v>34</v>
      </c>
      <c r="E2708" t="s">
        <v>520</v>
      </c>
    </row>
    <row r="2709" spans="1:5" x14ac:dyDescent="0.25">
      <c r="A2709" t="s">
        <v>32287</v>
      </c>
      <c r="B2709" t="s">
        <v>14</v>
      </c>
      <c r="C2709" t="s">
        <v>14</v>
      </c>
      <c r="D2709" t="s">
        <v>34</v>
      </c>
      <c r="E2709" t="s">
        <v>520</v>
      </c>
    </row>
    <row r="2710" spans="1:5" x14ac:dyDescent="0.25">
      <c r="A2710" t="s">
        <v>32288</v>
      </c>
      <c r="B2710" t="s">
        <v>14</v>
      </c>
      <c r="C2710" t="s">
        <v>14</v>
      </c>
      <c r="D2710" t="s">
        <v>34</v>
      </c>
      <c r="E2710" t="s">
        <v>520</v>
      </c>
    </row>
    <row r="2711" spans="1:5" x14ac:dyDescent="0.25">
      <c r="A2711" t="s">
        <v>32289</v>
      </c>
      <c r="B2711" t="s">
        <v>14</v>
      </c>
      <c r="C2711" t="s">
        <v>14</v>
      </c>
      <c r="D2711" t="s">
        <v>34</v>
      </c>
      <c r="E2711" t="s">
        <v>520</v>
      </c>
    </row>
    <row r="2712" spans="1:5" x14ac:dyDescent="0.25">
      <c r="A2712" t="s">
        <v>32290</v>
      </c>
      <c r="B2712" t="s">
        <v>14</v>
      </c>
      <c r="C2712" t="s">
        <v>14</v>
      </c>
      <c r="D2712" t="s">
        <v>34</v>
      </c>
      <c r="E2712" t="s">
        <v>520</v>
      </c>
    </row>
    <row r="2713" spans="1:5" x14ac:dyDescent="0.25">
      <c r="A2713" t="s">
        <v>32291</v>
      </c>
      <c r="B2713" t="s">
        <v>14</v>
      </c>
      <c r="C2713" t="s">
        <v>14</v>
      </c>
      <c r="D2713" t="s">
        <v>34</v>
      </c>
      <c r="E2713" t="s">
        <v>520</v>
      </c>
    </row>
    <row r="2714" spans="1:5" x14ac:dyDescent="0.25">
      <c r="A2714" t="s">
        <v>32292</v>
      </c>
      <c r="B2714" t="s">
        <v>14</v>
      </c>
      <c r="C2714" t="s">
        <v>14</v>
      </c>
      <c r="D2714" t="s">
        <v>34</v>
      </c>
      <c r="E2714" t="s">
        <v>520</v>
      </c>
    </row>
    <row r="2715" spans="1:5" x14ac:dyDescent="0.25">
      <c r="A2715" t="s">
        <v>32293</v>
      </c>
      <c r="B2715" t="s">
        <v>14</v>
      </c>
      <c r="C2715" t="s">
        <v>14</v>
      </c>
      <c r="D2715" t="s">
        <v>34</v>
      </c>
      <c r="E2715" t="s">
        <v>520</v>
      </c>
    </row>
    <row r="2716" spans="1:5" x14ac:dyDescent="0.25">
      <c r="A2716" t="s">
        <v>32294</v>
      </c>
      <c r="B2716" t="s">
        <v>14</v>
      </c>
      <c r="C2716" t="s">
        <v>14</v>
      </c>
      <c r="D2716" t="s">
        <v>34</v>
      </c>
      <c r="E2716" t="s">
        <v>520</v>
      </c>
    </row>
    <row r="2717" spans="1:5" x14ac:dyDescent="0.25">
      <c r="A2717" t="s">
        <v>44049</v>
      </c>
      <c r="B2717" t="s">
        <v>14</v>
      </c>
      <c r="C2717" t="s">
        <v>14</v>
      </c>
      <c r="D2717" t="s">
        <v>34</v>
      </c>
      <c r="E2717" t="s">
        <v>520</v>
      </c>
    </row>
    <row r="2718" spans="1:5" x14ac:dyDescent="0.25">
      <c r="A2718" t="s">
        <v>32295</v>
      </c>
      <c r="B2718" t="s">
        <v>14</v>
      </c>
      <c r="C2718" t="s">
        <v>14</v>
      </c>
      <c r="D2718" t="s">
        <v>34</v>
      </c>
      <c r="E2718" t="s">
        <v>520</v>
      </c>
    </row>
    <row r="2719" spans="1:5" x14ac:dyDescent="0.25">
      <c r="A2719" t="s">
        <v>32296</v>
      </c>
      <c r="B2719" t="s">
        <v>14</v>
      </c>
      <c r="C2719" t="s">
        <v>14</v>
      </c>
      <c r="D2719" t="s">
        <v>69</v>
      </c>
      <c r="E2719" t="s">
        <v>520</v>
      </c>
    </row>
    <row r="2720" spans="1:5" x14ac:dyDescent="0.25">
      <c r="A2720" t="s">
        <v>32297</v>
      </c>
      <c r="B2720" t="s">
        <v>14</v>
      </c>
      <c r="C2720" t="s">
        <v>14</v>
      </c>
      <c r="D2720" t="s">
        <v>34</v>
      </c>
      <c r="E2720" t="s">
        <v>520</v>
      </c>
    </row>
    <row r="2721" spans="1:5" x14ac:dyDescent="0.25">
      <c r="A2721" t="s">
        <v>32298</v>
      </c>
      <c r="B2721" t="s">
        <v>14</v>
      </c>
      <c r="C2721" t="s">
        <v>14</v>
      </c>
      <c r="D2721" t="s">
        <v>34</v>
      </c>
      <c r="E2721" t="s">
        <v>520</v>
      </c>
    </row>
    <row r="2722" spans="1:5" x14ac:dyDescent="0.25">
      <c r="A2722" t="s">
        <v>32299</v>
      </c>
      <c r="B2722" t="s">
        <v>14</v>
      </c>
      <c r="C2722" t="s">
        <v>14</v>
      </c>
      <c r="D2722" t="s">
        <v>34</v>
      </c>
      <c r="E2722" t="s">
        <v>520</v>
      </c>
    </row>
    <row r="2723" spans="1:5" x14ac:dyDescent="0.25">
      <c r="A2723" t="s">
        <v>32300</v>
      </c>
      <c r="B2723" t="s">
        <v>14</v>
      </c>
      <c r="C2723" t="s">
        <v>14</v>
      </c>
      <c r="D2723" t="s">
        <v>34</v>
      </c>
      <c r="E2723" t="s">
        <v>520</v>
      </c>
    </row>
    <row r="2724" spans="1:5" x14ac:dyDescent="0.25">
      <c r="A2724" t="s">
        <v>32301</v>
      </c>
      <c r="B2724" t="s">
        <v>14</v>
      </c>
      <c r="C2724" t="s">
        <v>14</v>
      </c>
      <c r="D2724" t="s">
        <v>34</v>
      </c>
      <c r="E2724" t="s">
        <v>520</v>
      </c>
    </row>
    <row r="2725" spans="1:5" x14ac:dyDescent="0.25">
      <c r="A2725" t="s">
        <v>32302</v>
      </c>
      <c r="B2725" t="s">
        <v>14</v>
      </c>
      <c r="C2725" t="s">
        <v>14</v>
      </c>
      <c r="D2725" t="s">
        <v>34</v>
      </c>
      <c r="E2725" t="s">
        <v>520</v>
      </c>
    </row>
    <row r="2726" spans="1:5" x14ac:dyDescent="0.25">
      <c r="A2726" t="s">
        <v>32303</v>
      </c>
      <c r="B2726" t="s">
        <v>14</v>
      </c>
      <c r="C2726" t="s">
        <v>14</v>
      </c>
      <c r="D2726" t="s">
        <v>64</v>
      </c>
      <c r="E2726" t="s">
        <v>517</v>
      </c>
    </row>
    <row r="2727" spans="1:5" x14ac:dyDescent="0.25">
      <c r="A2727" t="s">
        <v>32304</v>
      </c>
      <c r="B2727" t="s">
        <v>14</v>
      </c>
      <c r="C2727" t="s">
        <v>14</v>
      </c>
      <c r="D2727" t="s">
        <v>64</v>
      </c>
      <c r="E2727" t="s">
        <v>517</v>
      </c>
    </row>
    <row r="2728" spans="1:5" x14ac:dyDescent="0.25">
      <c r="A2728" t="s">
        <v>32305</v>
      </c>
      <c r="B2728" t="s">
        <v>14</v>
      </c>
      <c r="C2728" t="s">
        <v>14</v>
      </c>
      <c r="D2728" t="s">
        <v>64</v>
      </c>
      <c r="E2728" t="s">
        <v>517</v>
      </c>
    </row>
    <row r="2729" spans="1:5" x14ac:dyDescent="0.25">
      <c r="A2729" t="s">
        <v>32306</v>
      </c>
      <c r="B2729" t="s">
        <v>14</v>
      </c>
      <c r="C2729" t="s">
        <v>14</v>
      </c>
      <c r="D2729" t="s">
        <v>34</v>
      </c>
      <c r="E2729" t="s">
        <v>520</v>
      </c>
    </row>
    <row r="2730" spans="1:5" x14ac:dyDescent="0.25">
      <c r="A2730" t="s">
        <v>32307</v>
      </c>
      <c r="B2730" t="s">
        <v>14</v>
      </c>
      <c r="C2730" t="s">
        <v>14</v>
      </c>
      <c r="D2730" t="s">
        <v>34</v>
      </c>
      <c r="E2730" t="s">
        <v>520</v>
      </c>
    </row>
    <row r="2731" spans="1:5" x14ac:dyDescent="0.25">
      <c r="A2731" t="s">
        <v>32308</v>
      </c>
      <c r="B2731" t="s">
        <v>14</v>
      </c>
      <c r="C2731" t="s">
        <v>14</v>
      </c>
      <c r="D2731" t="s">
        <v>34</v>
      </c>
      <c r="E2731" t="s">
        <v>520</v>
      </c>
    </row>
    <row r="2732" spans="1:5" x14ac:dyDescent="0.25">
      <c r="A2732" t="s">
        <v>32309</v>
      </c>
      <c r="B2732" t="s">
        <v>14</v>
      </c>
      <c r="C2732" t="s">
        <v>14</v>
      </c>
      <c r="D2732" t="s">
        <v>34</v>
      </c>
      <c r="E2732" t="s">
        <v>520</v>
      </c>
    </row>
    <row r="2733" spans="1:5" x14ac:dyDescent="0.25">
      <c r="A2733" t="s">
        <v>32310</v>
      </c>
      <c r="B2733" t="s">
        <v>14</v>
      </c>
      <c r="C2733" t="s">
        <v>14</v>
      </c>
      <c r="D2733" t="s">
        <v>34</v>
      </c>
      <c r="E2733" t="s">
        <v>520</v>
      </c>
    </row>
    <row r="2734" spans="1:5" x14ac:dyDescent="0.25">
      <c r="A2734" t="s">
        <v>32311</v>
      </c>
      <c r="B2734" t="s">
        <v>14</v>
      </c>
      <c r="C2734" t="s">
        <v>14</v>
      </c>
      <c r="D2734" t="s">
        <v>64</v>
      </c>
      <c r="E2734" t="s">
        <v>517</v>
      </c>
    </row>
    <row r="2735" spans="1:5" x14ac:dyDescent="0.25">
      <c r="A2735" t="s">
        <v>32312</v>
      </c>
      <c r="B2735" t="s">
        <v>14</v>
      </c>
      <c r="C2735" t="s">
        <v>14</v>
      </c>
      <c r="D2735" t="s">
        <v>34</v>
      </c>
      <c r="E2735" t="s">
        <v>520</v>
      </c>
    </row>
    <row r="2736" spans="1:5" x14ac:dyDescent="0.25">
      <c r="A2736" t="s">
        <v>32313</v>
      </c>
      <c r="B2736" t="s">
        <v>14</v>
      </c>
      <c r="C2736" t="s">
        <v>14</v>
      </c>
      <c r="D2736" t="s">
        <v>34</v>
      </c>
      <c r="E2736" t="s">
        <v>520</v>
      </c>
    </row>
    <row r="2737" spans="1:5" x14ac:dyDescent="0.25">
      <c r="A2737" t="s">
        <v>44050</v>
      </c>
      <c r="B2737" t="s">
        <v>14</v>
      </c>
      <c r="C2737" t="s">
        <v>14</v>
      </c>
      <c r="D2737" t="s">
        <v>69</v>
      </c>
      <c r="E2737" t="s">
        <v>520</v>
      </c>
    </row>
    <row r="2738" spans="1:5" x14ac:dyDescent="0.25">
      <c r="A2738" t="s">
        <v>44051</v>
      </c>
      <c r="B2738" t="s">
        <v>14</v>
      </c>
      <c r="C2738" t="s">
        <v>14</v>
      </c>
      <c r="D2738" t="s">
        <v>64</v>
      </c>
      <c r="E2738" t="s">
        <v>517</v>
      </c>
    </row>
    <row r="2739" spans="1:5" x14ac:dyDescent="0.25">
      <c r="A2739" t="s">
        <v>44052</v>
      </c>
      <c r="B2739" t="s">
        <v>14</v>
      </c>
      <c r="C2739" t="s">
        <v>14</v>
      </c>
      <c r="D2739" t="s">
        <v>34</v>
      </c>
      <c r="E2739" t="s">
        <v>520</v>
      </c>
    </row>
    <row r="2740" spans="1:5" x14ac:dyDescent="0.25">
      <c r="A2740" t="s">
        <v>32314</v>
      </c>
      <c r="B2740" t="s">
        <v>14</v>
      </c>
      <c r="C2740" t="s">
        <v>14</v>
      </c>
      <c r="D2740" t="s">
        <v>34</v>
      </c>
      <c r="E2740" t="s">
        <v>520</v>
      </c>
    </row>
    <row r="2741" spans="1:5" x14ac:dyDescent="0.25">
      <c r="A2741" t="s">
        <v>32315</v>
      </c>
      <c r="B2741" t="s">
        <v>14</v>
      </c>
      <c r="C2741" t="s">
        <v>14</v>
      </c>
      <c r="D2741" t="s">
        <v>34</v>
      </c>
      <c r="E2741" t="s">
        <v>520</v>
      </c>
    </row>
    <row r="2742" spans="1:5" x14ac:dyDescent="0.25">
      <c r="A2742" t="s">
        <v>32316</v>
      </c>
      <c r="B2742" t="s">
        <v>14</v>
      </c>
      <c r="C2742" t="s">
        <v>14</v>
      </c>
      <c r="D2742" t="s">
        <v>34</v>
      </c>
      <c r="E2742" t="s">
        <v>520</v>
      </c>
    </row>
    <row r="2743" spans="1:5" x14ac:dyDescent="0.25">
      <c r="A2743" t="s">
        <v>32317</v>
      </c>
      <c r="B2743" t="s">
        <v>14</v>
      </c>
      <c r="C2743" t="s">
        <v>14</v>
      </c>
      <c r="D2743" t="s">
        <v>64</v>
      </c>
      <c r="E2743" t="s">
        <v>517</v>
      </c>
    </row>
    <row r="2744" spans="1:5" x14ac:dyDescent="0.25">
      <c r="A2744" t="s">
        <v>32318</v>
      </c>
      <c r="B2744" t="s">
        <v>14</v>
      </c>
      <c r="C2744" t="s">
        <v>14</v>
      </c>
      <c r="D2744" t="s">
        <v>34</v>
      </c>
      <c r="E2744" t="s">
        <v>520</v>
      </c>
    </row>
    <row r="2745" spans="1:5" x14ac:dyDescent="0.25">
      <c r="A2745" t="s">
        <v>32319</v>
      </c>
      <c r="B2745" t="s">
        <v>14</v>
      </c>
      <c r="C2745" t="s">
        <v>14</v>
      </c>
      <c r="D2745" t="s">
        <v>34</v>
      </c>
      <c r="E2745" t="s">
        <v>520</v>
      </c>
    </row>
    <row r="2746" spans="1:5" x14ac:dyDescent="0.25">
      <c r="A2746" t="s">
        <v>32320</v>
      </c>
      <c r="B2746" t="s">
        <v>14</v>
      </c>
      <c r="C2746" t="s">
        <v>14</v>
      </c>
      <c r="D2746" t="s">
        <v>34</v>
      </c>
      <c r="E2746" t="s">
        <v>520</v>
      </c>
    </row>
    <row r="2747" spans="1:5" x14ac:dyDescent="0.25">
      <c r="A2747" t="s">
        <v>32321</v>
      </c>
      <c r="B2747" t="s">
        <v>14</v>
      </c>
      <c r="C2747" t="s">
        <v>14</v>
      </c>
      <c r="D2747" t="s">
        <v>64</v>
      </c>
      <c r="E2747" t="s">
        <v>517</v>
      </c>
    </row>
    <row r="2748" spans="1:5" x14ac:dyDescent="0.25">
      <c r="A2748" t="s">
        <v>32322</v>
      </c>
      <c r="B2748" t="s">
        <v>14</v>
      </c>
      <c r="C2748" t="s">
        <v>14</v>
      </c>
      <c r="D2748" t="s">
        <v>34</v>
      </c>
      <c r="E2748" t="s">
        <v>520</v>
      </c>
    </row>
    <row r="2749" spans="1:5" x14ac:dyDescent="0.25">
      <c r="A2749" t="s">
        <v>32323</v>
      </c>
      <c r="B2749" t="s">
        <v>14</v>
      </c>
      <c r="C2749" t="s">
        <v>14</v>
      </c>
      <c r="D2749" t="s">
        <v>64</v>
      </c>
      <c r="E2749" t="s">
        <v>517</v>
      </c>
    </row>
    <row r="2750" spans="1:5" x14ac:dyDescent="0.25">
      <c r="A2750" t="s">
        <v>32324</v>
      </c>
      <c r="B2750" t="s">
        <v>14</v>
      </c>
      <c r="C2750" t="s">
        <v>14</v>
      </c>
      <c r="D2750" t="s">
        <v>34</v>
      </c>
      <c r="E2750" t="s">
        <v>520</v>
      </c>
    </row>
    <row r="2751" spans="1:5" x14ac:dyDescent="0.25">
      <c r="A2751" t="s">
        <v>32325</v>
      </c>
      <c r="B2751" t="s">
        <v>14</v>
      </c>
      <c r="C2751" t="s">
        <v>14</v>
      </c>
      <c r="D2751" t="s">
        <v>34</v>
      </c>
      <c r="E2751" t="s">
        <v>520</v>
      </c>
    </row>
    <row r="2752" spans="1:5" x14ac:dyDescent="0.25">
      <c r="A2752" t="s">
        <v>44053</v>
      </c>
      <c r="B2752" t="s">
        <v>14</v>
      </c>
      <c r="C2752" t="s">
        <v>14</v>
      </c>
      <c r="D2752" t="s">
        <v>34</v>
      </c>
      <c r="E2752" t="s">
        <v>520</v>
      </c>
    </row>
    <row r="2753" spans="1:5" x14ac:dyDescent="0.25">
      <c r="A2753" t="s">
        <v>44054</v>
      </c>
      <c r="B2753" t="s">
        <v>14</v>
      </c>
      <c r="C2753" t="s">
        <v>14</v>
      </c>
      <c r="D2753" t="s">
        <v>34</v>
      </c>
      <c r="E2753" t="s">
        <v>520</v>
      </c>
    </row>
    <row r="2754" spans="1:5" x14ac:dyDescent="0.25">
      <c r="A2754" t="s">
        <v>32326</v>
      </c>
      <c r="B2754" t="s">
        <v>14</v>
      </c>
      <c r="C2754" t="s">
        <v>14</v>
      </c>
      <c r="D2754" t="s">
        <v>34</v>
      </c>
      <c r="E2754" t="s">
        <v>520</v>
      </c>
    </row>
    <row r="2755" spans="1:5" x14ac:dyDescent="0.25">
      <c r="A2755" t="s">
        <v>32327</v>
      </c>
      <c r="B2755" t="s">
        <v>14</v>
      </c>
      <c r="C2755" t="s">
        <v>14</v>
      </c>
      <c r="D2755" t="s">
        <v>64</v>
      </c>
      <c r="E2755" t="s">
        <v>517</v>
      </c>
    </row>
    <row r="2756" spans="1:5" x14ac:dyDescent="0.25">
      <c r="A2756" t="s">
        <v>32328</v>
      </c>
      <c r="B2756" t="s">
        <v>14</v>
      </c>
      <c r="C2756" t="s">
        <v>14</v>
      </c>
      <c r="D2756" t="s">
        <v>34</v>
      </c>
      <c r="E2756" t="s">
        <v>520</v>
      </c>
    </row>
    <row r="2757" spans="1:5" x14ac:dyDescent="0.25">
      <c r="A2757" t="s">
        <v>32329</v>
      </c>
      <c r="B2757" t="s">
        <v>14</v>
      </c>
      <c r="C2757" t="s">
        <v>14</v>
      </c>
      <c r="D2757" t="s">
        <v>34</v>
      </c>
      <c r="E2757" t="s">
        <v>520</v>
      </c>
    </row>
    <row r="2758" spans="1:5" x14ac:dyDescent="0.25">
      <c r="A2758" t="s">
        <v>32330</v>
      </c>
      <c r="B2758" t="s">
        <v>14</v>
      </c>
      <c r="C2758" t="s">
        <v>14</v>
      </c>
      <c r="D2758" t="s">
        <v>34</v>
      </c>
      <c r="E2758" t="s">
        <v>520</v>
      </c>
    </row>
    <row r="2759" spans="1:5" x14ac:dyDescent="0.25">
      <c r="A2759" t="s">
        <v>32331</v>
      </c>
      <c r="B2759" t="s">
        <v>14</v>
      </c>
      <c r="C2759" t="s">
        <v>14</v>
      </c>
      <c r="D2759" t="s">
        <v>64</v>
      </c>
      <c r="E2759" t="s">
        <v>517</v>
      </c>
    </row>
    <row r="2760" spans="1:5" x14ac:dyDescent="0.25">
      <c r="A2760" t="s">
        <v>32332</v>
      </c>
      <c r="B2760" t="s">
        <v>14</v>
      </c>
      <c r="C2760" t="s">
        <v>14</v>
      </c>
      <c r="D2760" t="s">
        <v>34</v>
      </c>
      <c r="E2760" t="s">
        <v>520</v>
      </c>
    </row>
    <row r="2761" spans="1:5" x14ac:dyDescent="0.25">
      <c r="A2761" t="s">
        <v>32333</v>
      </c>
      <c r="B2761" t="s">
        <v>14</v>
      </c>
      <c r="C2761" t="s">
        <v>14</v>
      </c>
      <c r="D2761" t="s">
        <v>34</v>
      </c>
      <c r="E2761" t="s">
        <v>520</v>
      </c>
    </row>
    <row r="2762" spans="1:5" x14ac:dyDescent="0.25">
      <c r="A2762" t="s">
        <v>32334</v>
      </c>
      <c r="B2762" t="s">
        <v>14</v>
      </c>
      <c r="C2762" t="s">
        <v>14</v>
      </c>
      <c r="D2762" t="s">
        <v>34</v>
      </c>
      <c r="E2762" t="s">
        <v>520</v>
      </c>
    </row>
    <row r="2763" spans="1:5" x14ac:dyDescent="0.25">
      <c r="A2763" t="s">
        <v>32335</v>
      </c>
      <c r="B2763" t="s">
        <v>14</v>
      </c>
      <c r="C2763" t="s">
        <v>14</v>
      </c>
      <c r="D2763" t="s">
        <v>34</v>
      </c>
      <c r="E2763" t="s">
        <v>520</v>
      </c>
    </row>
    <row r="2764" spans="1:5" x14ac:dyDescent="0.25">
      <c r="A2764" t="s">
        <v>32336</v>
      </c>
      <c r="B2764" t="s">
        <v>14</v>
      </c>
      <c r="C2764" t="s">
        <v>14</v>
      </c>
      <c r="D2764" t="s">
        <v>34</v>
      </c>
      <c r="E2764" t="s">
        <v>520</v>
      </c>
    </row>
    <row r="2765" spans="1:5" x14ac:dyDescent="0.25">
      <c r="A2765" t="s">
        <v>32337</v>
      </c>
      <c r="B2765" t="s">
        <v>14</v>
      </c>
      <c r="C2765" t="s">
        <v>14</v>
      </c>
      <c r="D2765" t="s">
        <v>34</v>
      </c>
      <c r="E2765" t="s">
        <v>520</v>
      </c>
    </row>
    <row r="2766" spans="1:5" x14ac:dyDescent="0.25">
      <c r="A2766" t="s">
        <v>32338</v>
      </c>
      <c r="B2766" t="s">
        <v>14</v>
      </c>
      <c r="C2766" t="s">
        <v>14</v>
      </c>
      <c r="D2766" t="s">
        <v>69</v>
      </c>
      <c r="E2766" t="s">
        <v>520</v>
      </c>
    </row>
    <row r="2767" spans="1:5" x14ac:dyDescent="0.25">
      <c r="A2767" t="s">
        <v>32339</v>
      </c>
      <c r="B2767" t="s">
        <v>14</v>
      </c>
      <c r="C2767" t="s">
        <v>14</v>
      </c>
      <c r="D2767" t="s">
        <v>34</v>
      </c>
      <c r="E2767" t="s">
        <v>520</v>
      </c>
    </row>
    <row r="2768" spans="1:5" x14ac:dyDescent="0.25">
      <c r="A2768" t="s">
        <v>32340</v>
      </c>
      <c r="B2768" t="s">
        <v>14</v>
      </c>
      <c r="C2768" t="s">
        <v>14</v>
      </c>
      <c r="D2768" t="s">
        <v>34</v>
      </c>
      <c r="E2768" t="s">
        <v>520</v>
      </c>
    </row>
    <row r="2769" spans="1:5" x14ac:dyDescent="0.25">
      <c r="A2769" t="s">
        <v>32341</v>
      </c>
      <c r="B2769" t="s">
        <v>14</v>
      </c>
      <c r="C2769" t="s">
        <v>14</v>
      </c>
      <c r="D2769" t="s">
        <v>64</v>
      </c>
      <c r="E2769" t="s">
        <v>517</v>
      </c>
    </row>
    <row r="2770" spans="1:5" x14ac:dyDescent="0.25">
      <c r="A2770" t="s">
        <v>32342</v>
      </c>
      <c r="B2770" t="s">
        <v>14</v>
      </c>
      <c r="C2770" t="s">
        <v>14</v>
      </c>
      <c r="D2770" t="s">
        <v>34</v>
      </c>
      <c r="E2770" t="s">
        <v>520</v>
      </c>
    </row>
    <row r="2771" spans="1:5" x14ac:dyDescent="0.25">
      <c r="A2771" t="s">
        <v>32343</v>
      </c>
      <c r="B2771" t="s">
        <v>14</v>
      </c>
      <c r="C2771" t="s">
        <v>14</v>
      </c>
      <c r="D2771" t="s">
        <v>34</v>
      </c>
      <c r="E2771" t="s">
        <v>520</v>
      </c>
    </row>
    <row r="2772" spans="1:5" x14ac:dyDescent="0.25">
      <c r="A2772" t="s">
        <v>32344</v>
      </c>
      <c r="B2772" t="s">
        <v>14</v>
      </c>
      <c r="C2772" t="s">
        <v>14</v>
      </c>
      <c r="D2772" t="s">
        <v>34</v>
      </c>
      <c r="E2772" t="s">
        <v>520</v>
      </c>
    </row>
    <row r="2773" spans="1:5" x14ac:dyDescent="0.25">
      <c r="A2773" t="s">
        <v>32345</v>
      </c>
      <c r="B2773" t="s">
        <v>14</v>
      </c>
      <c r="C2773" t="s">
        <v>14</v>
      </c>
      <c r="D2773" t="s">
        <v>34</v>
      </c>
      <c r="E2773" t="s">
        <v>520</v>
      </c>
    </row>
    <row r="2774" spans="1:5" x14ac:dyDescent="0.25">
      <c r="A2774" t="s">
        <v>32346</v>
      </c>
      <c r="B2774" t="s">
        <v>14</v>
      </c>
      <c r="C2774" t="s">
        <v>14</v>
      </c>
      <c r="D2774" t="s">
        <v>34</v>
      </c>
      <c r="E2774" t="s">
        <v>520</v>
      </c>
    </row>
    <row r="2775" spans="1:5" x14ac:dyDescent="0.25">
      <c r="A2775" t="s">
        <v>32347</v>
      </c>
      <c r="B2775" t="s">
        <v>14</v>
      </c>
      <c r="C2775" t="s">
        <v>14</v>
      </c>
      <c r="D2775" t="s">
        <v>69</v>
      </c>
      <c r="E2775" t="s">
        <v>520</v>
      </c>
    </row>
    <row r="2776" spans="1:5" x14ac:dyDescent="0.25">
      <c r="A2776" t="s">
        <v>32348</v>
      </c>
      <c r="B2776" t="s">
        <v>14</v>
      </c>
      <c r="C2776" t="s">
        <v>14</v>
      </c>
      <c r="D2776" t="s">
        <v>34</v>
      </c>
      <c r="E2776" t="s">
        <v>520</v>
      </c>
    </row>
    <row r="2777" spans="1:5" x14ac:dyDescent="0.25">
      <c r="A2777" t="s">
        <v>32349</v>
      </c>
      <c r="B2777" t="s">
        <v>14</v>
      </c>
      <c r="C2777" t="s">
        <v>14</v>
      </c>
      <c r="D2777" t="s">
        <v>34</v>
      </c>
      <c r="E2777" t="s">
        <v>520</v>
      </c>
    </row>
    <row r="2778" spans="1:5" x14ac:dyDescent="0.25">
      <c r="A2778" t="s">
        <v>32350</v>
      </c>
      <c r="B2778" t="s">
        <v>14</v>
      </c>
      <c r="C2778" t="s">
        <v>14</v>
      </c>
      <c r="D2778" t="s">
        <v>34</v>
      </c>
      <c r="E2778" t="s">
        <v>520</v>
      </c>
    </row>
    <row r="2779" spans="1:5" x14ac:dyDescent="0.25">
      <c r="A2779" t="s">
        <v>32351</v>
      </c>
      <c r="B2779" t="s">
        <v>14</v>
      </c>
      <c r="C2779" t="s">
        <v>14</v>
      </c>
      <c r="D2779" t="s">
        <v>34</v>
      </c>
      <c r="E2779" t="s">
        <v>520</v>
      </c>
    </row>
    <row r="2780" spans="1:5" x14ac:dyDescent="0.25">
      <c r="A2780" t="s">
        <v>32352</v>
      </c>
      <c r="B2780" t="s">
        <v>14</v>
      </c>
      <c r="C2780" t="s">
        <v>14</v>
      </c>
      <c r="D2780" t="s">
        <v>64</v>
      </c>
      <c r="E2780" t="s">
        <v>517</v>
      </c>
    </row>
    <row r="2781" spans="1:5" x14ac:dyDescent="0.25">
      <c r="A2781" t="s">
        <v>32353</v>
      </c>
      <c r="B2781" t="s">
        <v>14</v>
      </c>
      <c r="C2781" t="s">
        <v>14</v>
      </c>
      <c r="D2781" t="s">
        <v>64</v>
      </c>
      <c r="E2781" t="s">
        <v>517</v>
      </c>
    </row>
    <row r="2782" spans="1:5" x14ac:dyDescent="0.25">
      <c r="A2782" t="s">
        <v>32354</v>
      </c>
      <c r="B2782" t="s">
        <v>14</v>
      </c>
      <c r="C2782" t="s">
        <v>14</v>
      </c>
      <c r="D2782" t="s">
        <v>34</v>
      </c>
      <c r="E2782" t="s">
        <v>520</v>
      </c>
    </row>
    <row r="2783" spans="1:5" x14ac:dyDescent="0.25">
      <c r="A2783" t="s">
        <v>32355</v>
      </c>
      <c r="B2783" t="s">
        <v>14</v>
      </c>
      <c r="C2783" t="s">
        <v>14</v>
      </c>
      <c r="D2783" t="s">
        <v>34</v>
      </c>
      <c r="E2783" t="s">
        <v>520</v>
      </c>
    </row>
    <row r="2784" spans="1:5" x14ac:dyDescent="0.25">
      <c r="A2784" t="s">
        <v>32356</v>
      </c>
      <c r="B2784" t="s">
        <v>14</v>
      </c>
      <c r="C2784" t="s">
        <v>14</v>
      </c>
      <c r="D2784" t="s">
        <v>34</v>
      </c>
      <c r="E2784" t="s">
        <v>520</v>
      </c>
    </row>
    <row r="2785" spans="1:5" x14ac:dyDescent="0.25">
      <c r="A2785" t="s">
        <v>32357</v>
      </c>
      <c r="B2785" t="s">
        <v>14</v>
      </c>
      <c r="C2785" t="s">
        <v>14</v>
      </c>
      <c r="D2785" t="s">
        <v>34</v>
      </c>
      <c r="E2785" t="s">
        <v>520</v>
      </c>
    </row>
    <row r="2786" spans="1:5" x14ac:dyDescent="0.25">
      <c r="A2786" t="s">
        <v>32358</v>
      </c>
      <c r="B2786" t="s">
        <v>14</v>
      </c>
      <c r="C2786" t="s">
        <v>14</v>
      </c>
      <c r="D2786" t="s">
        <v>34</v>
      </c>
      <c r="E2786" t="s">
        <v>520</v>
      </c>
    </row>
    <row r="2787" spans="1:5" x14ac:dyDescent="0.25">
      <c r="A2787" t="s">
        <v>32359</v>
      </c>
      <c r="B2787" t="s">
        <v>14</v>
      </c>
      <c r="C2787" t="s">
        <v>14</v>
      </c>
      <c r="D2787" t="s">
        <v>34</v>
      </c>
      <c r="E2787" t="s">
        <v>520</v>
      </c>
    </row>
    <row r="2788" spans="1:5" x14ac:dyDescent="0.25">
      <c r="A2788" t="s">
        <v>44055</v>
      </c>
      <c r="B2788" t="s">
        <v>14</v>
      </c>
      <c r="C2788" t="s">
        <v>14</v>
      </c>
      <c r="D2788" t="s">
        <v>34</v>
      </c>
      <c r="E2788" t="s">
        <v>757</v>
      </c>
    </row>
    <row r="2789" spans="1:5" x14ac:dyDescent="0.25">
      <c r="A2789" t="s">
        <v>32360</v>
      </c>
      <c r="B2789" t="s">
        <v>14</v>
      </c>
      <c r="C2789" t="s">
        <v>14</v>
      </c>
      <c r="D2789" t="s">
        <v>34</v>
      </c>
      <c r="E2789" t="s">
        <v>520</v>
      </c>
    </row>
    <row r="2790" spans="1:5" x14ac:dyDescent="0.25">
      <c r="A2790" t="s">
        <v>32361</v>
      </c>
      <c r="B2790" t="s">
        <v>14</v>
      </c>
      <c r="C2790" t="s">
        <v>14</v>
      </c>
      <c r="D2790" t="s">
        <v>34</v>
      </c>
      <c r="E2790" t="s">
        <v>520</v>
      </c>
    </row>
    <row r="2791" spans="1:5" x14ac:dyDescent="0.25">
      <c r="A2791" t="s">
        <v>32362</v>
      </c>
      <c r="B2791" t="s">
        <v>14</v>
      </c>
      <c r="C2791" t="s">
        <v>14</v>
      </c>
      <c r="D2791" t="s">
        <v>34</v>
      </c>
      <c r="E2791" t="s">
        <v>520</v>
      </c>
    </row>
    <row r="2792" spans="1:5" x14ac:dyDescent="0.25">
      <c r="A2792" t="s">
        <v>32363</v>
      </c>
      <c r="B2792" t="s">
        <v>14</v>
      </c>
      <c r="C2792" t="s">
        <v>14</v>
      </c>
      <c r="D2792" t="s">
        <v>34</v>
      </c>
      <c r="E2792" t="s">
        <v>520</v>
      </c>
    </row>
    <row r="2793" spans="1:5" x14ac:dyDescent="0.25">
      <c r="A2793" t="s">
        <v>32364</v>
      </c>
      <c r="B2793" t="s">
        <v>14</v>
      </c>
      <c r="C2793" t="s">
        <v>14</v>
      </c>
      <c r="D2793" t="s">
        <v>34</v>
      </c>
      <c r="E2793" t="s">
        <v>520</v>
      </c>
    </row>
    <row r="2794" spans="1:5" x14ac:dyDescent="0.25">
      <c r="A2794" t="s">
        <v>32365</v>
      </c>
      <c r="B2794" t="s">
        <v>14</v>
      </c>
      <c r="C2794" t="s">
        <v>14</v>
      </c>
      <c r="D2794" t="s">
        <v>34</v>
      </c>
      <c r="E2794" t="s">
        <v>520</v>
      </c>
    </row>
    <row r="2795" spans="1:5" x14ac:dyDescent="0.25">
      <c r="A2795" t="s">
        <v>32366</v>
      </c>
      <c r="B2795" t="s">
        <v>14</v>
      </c>
      <c r="C2795" t="s">
        <v>14</v>
      </c>
      <c r="D2795" t="s">
        <v>34</v>
      </c>
      <c r="E2795" t="s">
        <v>520</v>
      </c>
    </row>
    <row r="2796" spans="1:5" x14ac:dyDescent="0.25">
      <c r="A2796" t="s">
        <v>32367</v>
      </c>
      <c r="B2796" t="s">
        <v>14</v>
      </c>
      <c r="C2796" t="s">
        <v>14</v>
      </c>
      <c r="D2796" t="s">
        <v>34</v>
      </c>
      <c r="E2796" t="s">
        <v>520</v>
      </c>
    </row>
    <row r="2797" spans="1:5" x14ac:dyDescent="0.25">
      <c r="A2797" t="s">
        <v>32368</v>
      </c>
      <c r="B2797" t="s">
        <v>14</v>
      </c>
      <c r="C2797" t="s">
        <v>14</v>
      </c>
      <c r="D2797" t="s">
        <v>34</v>
      </c>
      <c r="E2797" t="s">
        <v>520</v>
      </c>
    </row>
    <row r="2798" spans="1:5" x14ac:dyDescent="0.25">
      <c r="A2798" t="s">
        <v>32369</v>
      </c>
      <c r="B2798" t="s">
        <v>14</v>
      </c>
      <c r="C2798" t="s">
        <v>14</v>
      </c>
      <c r="D2798" t="s">
        <v>69</v>
      </c>
      <c r="E2798" t="s">
        <v>520</v>
      </c>
    </row>
    <row r="2799" spans="1:5" x14ac:dyDescent="0.25">
      <c r="A2799" t="s">
        <v>32370</v>
      </c>
      <c r="B2799" t="s">
        <v>14</v>
      </c>
      <c r="C2799" t="s">
        <v>14</v>
      </c>
      <c r="D2799" t="s">
        <v>34</v>
      </c>
      <c r="E2799" t="s">
        <v>520</v>
      </c>
    </row>
    <row r="2800" spans="1:5" x14ac:dyDescent="0.25">
      <c r="A2800" t="s">
        <v>32371</v>
      </c>
      <c r="B2800" t="s">
        <v>14</v>
      </c>
      <c r="C2800" t="s">
        <v>14</v>
      </c>
      <c r="D2800" t="s">
        <v>34</v>
      </c>
      <c r="E2800" t="s">
        <v>520</v>
      </c>
    </row>
    <row r="2801" spans="1:5" x14ac:dyDescent="0.25">
      <c r="A2801" t="s">
        <v>32372</v>
      </c>
      <c r="B2801" t="s">
        <v>14</v>
      </c>
      <c r="C2801" t="s">
        <v>14</v>
      </c>
      <c r="D2801" t="s">
        <v>64</v>
      </c>
      <c r="E2801" t="s">
        <v>517</v>
      </c>
    </row>
    <row r="2802" spans="1:5" x14ac:dyDescent="0.25">
      <c r="A2802" t="s">
        <v>32373</v>
      </c>
      <c r="B2802" t="s">
        <v>14</v>
      </c>
      <c r="C2802" t="s">
        <v>14</v>
      </c>
      <c r="D2802" t="s">
        <v>34</v>
      </c>
      <c r="E2802" t="s">
        <v>520</v>
      </c>
    </row>
    <row r="2803" spans="1:5" x14ac:dyDescent="0.25">
      <c r="A2803" t="s">
        <v>32374</v>
      </c>
      <c r="B2803" t="s">
        <v>14</v>
      </c>
      <c r="C2803" t="s">
        <v>14</v>
      </c>
      <c r="D2803" t="s">
        <v>34</v>
      </c>
      <c r="E2803" t="s">
        <v>520</v>
      </c>
    </row>
    <row r="2804" spans="1:5" x14ac:dyDescent="0.25">
      <c r="A2804" t="s">
        <v>32375</v>
      </c>
      <c r="B2804" t="s">
        <v>14</v>
      </c>
      <c r="C2804" t="s">
        <v>14</v>
      </c>
      <c r="D2804" t="s">
        <v>34</v>
      </c>
      <c r="E2804" t="s">
        <v>520</v>
      </c>
    </row>
    <row r="2805" spans="1:5" x14ac:dyDescent="0.25">
      <c r="A2805" t="s">
        <v>32376</v>
      </c>
      <c r="B2805" t="s">
        <v>14</v>
      </c>
      <c r="C2805" t="s">
        <v>14</v>
      </c>
      <c r="D2805" t="s">
        <v>34</v>
      </c>
      <c r="E2805" t="s">
        <v>520</v>
      </c>
    </row>
    <row r="2806" spans="1:5" x14ac:dyDescent="0.25">
      <c r="A2806" t="s">
        <v>32377</v>
      </c>
      <c r="B2806" t="s">
        <v>14</v>
      </c>
      <c r="C2806" t="s">
        <v>14</v>
      </c>
      <c r="D2806" t="s">
        <v>34</v>
      </c>
      <c r="E2806" t="s">
        <v>520</v>
      </c>
    </row>
    <row r="2807" spans="1:5" x14ac:dyDescent="0.25">
      <c r="A2807" t="s">
        <v>32378</v>
      </c>
      <c r="B2807" t="s">
        <v>14</v>
      </c>
      <c r="C2807" t="s">
        <v>14</v>
      </c>
      <c r="D2807" t="s">
        <v>64</v>
      </c>
      <c r="E2807" t="s">
        <v>517</v>
      </c>
    </row>
    <row r="2808" spans="1:5" x14ac:dyDescent="0.25">
      <c r="A2808" t="s">
        <v>32379</v>
      </c>
      <c r="B2808" t="s">
        <v>14</v>
      </c>
      <c r="C2808" t="s">
        <v>14</v>
      </c>
      <c r="D2808" t="s">
        <v>34</v>
      </c>
      <c r="E2808" t="s">
        <v>520</v>
      </c>
    </row>
    <row r="2809" spans="1:5" x14ac:dyDescent="0.25">
      <c r="A2809" t="s">
        <v>32380</v>
      </c>
      <c r="B2809" t="s">
        <v>14</v>
      </c>
      <c r="C2809" t="s">
        <v>14</v>
      </c>
      <c r="D2809" t="s">
        <v>64</v>
      </c>
      <c r="E2809" t="s">
        <v>517</v>
      </c>
    </row>
    <row r="2810" spans="1:5" x14ac:dyDescent="0.25">
      <c r="A2810" t="s">
        <v>32381</v>
      </c>
      <c r="B2810" t="s">
        <v>14</v>
      </c>
      <c r="C2810" t="s">
        <v>14</v>
      </c>
      <c r="D2810" t="s">
        <v>34</v>
      </c>
      <c r="E2810" t="s">
        <v>520</v>
      </c>
    </row>
    <row r="2811" spans="1:5" x14ac:dyDescent="0.25">
      <c r="A2811" t="s">
        <v>32382</v>
      </c>
      <c r="B2811" t="s">
        <v>14</v>
      </c>
      <c r="C2811" t="s">
        <v>14</v>
      </c>
      <c r="D2811" t="s">
        <v>64</v>
      </c>
      <c r="E2811" t="s">
        <v>517</v>
      </c>
    </row>
    <row r="2812" spans="1:5" x14ac:dyDescent="0.25">
      <c r="A2812" t="s">
        <v>32383</v>
      </c>
      <c r="B2812" t="s">
        <v>14</v>
      </c>
      <c r="C2812" t="s">
        <v>14</v>
      </c>
      <c r="D2812" t="s">
        <v>64</v>
      </c>
      <c r="E2812" t="s">
        <v>517</v>
      </c>
    </row>
    <row r="2813" spans="1:5" x14ac:dyDescent="0.25">
      <c r="A2813" t="s">
        <v>32384</v>
      </c>
      <c r="B2813" t="s">
        <v>14</v>
      </c>
      <c r="C2813" t="s">
        <v>14</v>
      </c>
      <c r="D2813" t="s">
        <v>34</v>
      </c>
      <c r="E2813" t="s">
        <v>520</v>
      </c>
    </row>
    <row r="2814" spans="1:5" x14ac:dyDescent="0.25">
      <c r="A2814" t="s">
        <v>32385</v>
      </c>
      <c r="B2814" t="s">
        <v>14</v>
      </c>
      <c r="C2814" t="s">
        <v>14</v>
      </c>
      <c r="D2814" t="s">
        <v>34</v>
      </c>
      <c r="E2814" t="s">
        <v>520</v>
      </c>
    </row>
    <row r="2815" spans="1:5" x14ac:dyDescent="0.25">
      <c r="A2815" t="s">
        <v>32386</v>
      </c>
      <c r="B2815" t="s">
        <v>14</v>
      </c>
      <c r="C2815" t="s">
        <v>14</v>
      </c>
      <c r="D2815" t="s">
        <v>34</v>
      </c>
      <c r="E2815" t="s">
        <v>520</v>
      </c>
    </row>
    <row r="2816" spans="1:5" x14ac:dyDescent="0.25">
      <c r="A2816" t="s">
        <v>32387</v>
      </c>
      <c r="B2816" t="s">
        <v>14</v>
      </c>
      <c r="C2816" t="s">
        <v>14</v>
      </c>
      <c r="D2816" t="s">
        <v>64</v>
      </c>
      <c r="E2816" t="s">
        <v>517</v>
      </c>
    </row>
    <row r="2817" spans="1:5" x14ac:dyDescent="0.25">
      <c r="A2817" t="s">
        <v>32388</v>
      </c>
      <c r="B2817" t="s">
        <v>14</v>
      </c>
      <c r="C2817" t="s">
        <v>14</v>
      </c>
      <c r="D2817" t="s">
        <v>67</v>
      </c>
      <c r="E2817" t="s">
        <v>517</v>
      </c>
    </row>
    <row r="2818" spans="1:5" x14ac:dyDescent="0.25">
      <c r="A2818" t="s">
        <v>44056</v>
      </c>
      <c r="B2818" t="s">
        <v>14</v>
      </c>
      <c r="C2818" t="s">
        <v>14</v>
      </c>
      <c r="D2818" t="s">
        <v>34</v>
      </c>
      <c r="E2818" t="s">
        <v>520</v>
      </c>
    </row>
    <row r="2819" spans="1:5" x14ac:dyDescent="0.25">
      <c r="A2819" t="s">
        <v>32389</v>
      </c>
      <c r="B2819" t="s">
        <v>14</v>
      </c>
      <c r="C2819" t="s">
        <v>14</v>
      </c>
      <c r="D2819" t="s">
        <v>34</v>
      </c>
      <c r="E2819" t="s">
        <v>520</v>
      </c>
    </row>
    <row r="2820" spans="1:5" x14ac:dyDescent="0.25">
      <c r="A2820" t="s">
        <v>32390</v>
      </c>
      <c r="B2820" t="s">
        <v>14</v>
      </c>
      <c r="C2820" t="s">
        <v>14</v>
      </c>
      <c r="D2820" t="s">
        <v>34</v>
      </c>
      <c r="E2820" t="s">
        <v>520</v>
      </c>
    </row>
    <row r="2821" spans="1:5" x14ac:dyDescent="0.25">
      <c r="A2821" t="s">
        <v>32391</v>
      </c>
      <c r="B2821" t="s">
        <v>14</v>
      </c>
      <c r="C2821" t="s">
        <v>14</v>
      </c>
      <c r="D2821" t="s">
        <v>34</v>
      </c>
      <c r="E2821" t="s">
        <v>520</v>
      </c>
    </row>
    <row r="2822" spans="1:5" x14ac:dyDescent="0.25">
      <c r="A2822" t="s">
        <v>32392</v>
      </c>
      <c r="B2822" t="s">
        <v>14</v>
      </c>
      <c r="C2822" t="s">
        <v>14</v>
      </c>
      <c r="D2822" t="s">
        <v>69</v>
      </c>
      <c r="E2822" t="s">
        <v>757</v>
      </c>
    </row>
    <row r="2823" spans="1:5" x14ac:dyDescent="0.25">
      <c r="A2823" t="s">
        <v>32393</v>
      </c>
      <c r="B2823" t="s">
        <v>14</v>
      </c>
      <c r="C2823" t="s">
        <v>14</v>
      </c>
      <c r="D2823" t="s">
        <v>34</v>
      </c>
      <c r="E2823" t="s">
        <v>520</v>
      </c>
    </row>
    <row r="2824" spans="1:5" x14ac:dyDescent="0.25">
      <c r="A2824" t="s">
        <v>32394</v>
      </c>
      <c r="B2824" t="s">
        <v>14</v>
      </c>
      <c r="C2824" t="s">
        <v>14</v>
      </c>
      <c r="D2824" t="s">
        <v>34</v>
      </c>
      <c r="E2824" t="s">
        <v>520</v>
      </c>
    </row>
    <row r="2825" spans="1:5" x14ac:dyDescent="0.25">
      <c r="A2825" t="s">
        <v>32395</v>
      </c>
      <c r="B2825" t="s">
        <v>14</v>
      </c>
      <c r="C2825" t="s">
        <v>14</v>
      </c>
      <c r="D2825" t="s">
        <v>69</v>
      </c>
      <c r="E2825" t="s">
        <v>517</v>
      </c>
    </row>
    <row r="2826" spans="1:5" x14ac:dyDescent="0.25">
      <c r="A2826" t="s">
        <v>32396</v>
      </c>
      <c r="B2826" t="s">
        <v>14</v>
      </c>
      <c r="C2826" t="s">
        <v>14</v>
      </c>
      <c r="D2826" t="s">
        <v>34</v>
      </c>
      <c r="E2826" t="s">
        <v>520</v>
      </c>
    </row>
    <row r="2827" spans="1:5" x14ac:dyDescent="0.25">
      <c r="A2827" t="s">
        <v>32397</v>
      </c>
      <c r="B2827" t="s">
        <v>14</v>
      </c>
      <c r="C2827" t="s">
        <v>14</v>
      </c>
      <c r="D2827" t="s">
        <v>64</v>
      </c>
      <c r="E2827" t="s">
        <v>517</v>
      </c>
    </row>
    <row r="2828" spans="1:5" x14ac:dyDescent="0.25">
      <c r="A2828" t="s">
        <v>44057</v>
      </c>
      <c r="B2828" t="s">
        <v>14</v>
      </c>
      <c r="C2828" t="s">
        <v>14</v>
      </c>
      <c r="D2828" t="s">
        <v>34</v>
      </c>
      <c r="E2828" t="s">
        <v>520</v>
      </c>
    </row>
    <row r="2829" spans="1:5" x14ac:dyDescent="0.25">
      <c r="A2829" t="s">
        <v>32398</v>
      </c>
      <c r="B2829" t="s">
        <v>14</v>
      </c>
      <c r="C2829" t="s">
        <v>14</v>
      </c>
      <c r="D2829" t="s">
        <v>64</v>
      </c>
      <c r="E2829" t="s">
        <v>517</v>
      </c>
    </row>
    <row r="2830" spans="1:5" x14ac:dyDescent="0.25">
      <c r="A2830" t="s">
        <v>32399</v>
      </c>
      <c r="B2830" t="s">
        <v>14</v>
      </c>
      <c r="C2830" t="s">
        <v>14</v>
      </c>
      <c r="D2830" t="s">
        <v>34</v>
      </c>
      <c r="E2830" t="s">
        <v>520</v>
      </c>
    </row>
    <row r="2831" spans="1:5" x14ac:dyDescent="0.25">
      <c r="A2831" t="s">
        <v>32400</v>
      </c>
      <c r="B2831" t="s">
        <v>14</v>
      </c>
      <c r="C2831" t="s">
        <v>14</v>
      </c>
      <c r="D2831" t="s">
        <v>34</v>
      </c>
      <c r="E2831" t="s">
        <v>520</v>
      </c>
    </row>
    <row r="2832" spans="1:5" x14ac:dyDescent="0.25">
      <c r="A2832" t="s">
        <v>32401</v>
      </c>
      <c r="B2832" t="s">
        <v>14</v>
      </c>
      <c r="C2832" t="s">
        <v>14</v>
      </c>
      <c r="D2832" t="s">
        <v>34</v>
      </c>
      <c r="E2832" t="s">
        <v>520</v>
      </c>
    </row>
    <row r="2833" spans="1:5" x14ac:dyDescent="0.25">
      <c r="A2833" t="s">
        <v>32402</v>
      </c>
      <c r="B2833" t="s">
        <v>14</v>
      </c>
      <c r="C2833" t="s">
        <v>14</v>
      </c>
      <c r="D2833" t="s">
        <v>34</v>
      </c>
      <c r="E2833" t="s">
        <v>520</v>
      </c>
    </row>
    <row r="2834" spans="1:5" x14ac:dyDescent="0.25">
      <c r="A2834" t="s">
        <v>32403</v>
      </c>
      <c r="B2834" t="s">
        <v>14</v>
      </c>
      <c r="C2834" t="s">
        <v>14</v>
      </c>
      <c r="D2834" t="s">
        <v>64</v>
      </c>
      <c r="E2834" t="s">
        <v>517</v>
      </c>
    </row>
    <row r="2835" spans="1:5" x14ac:dyDescent="0.25">
      <c r="A2835" t="s">
        <v>44058</v>
      </c>
      <c r="B2835" t="s">
        <v>14</v>
      </c>
      <c r="C2835" t="s">
        <v>14</v>
      </c>
      <c r="D2835" t="s">
        <v>64</v>
      </c>
      <c r="E2835" t="s">
        <v>517</v>
      </c>
    </row>
    <row r="2836" spans="1:5" x14ac:dyDescent="0.25">
      <c r="A2836" t="s">
        <v>32404</v>
      </c>
      <c r="B2836" t="s">
        <v>14</v>
      </c>
      <c r="C2836" t="s">
        <v>14</v>
      </c>
      <c r="D2836" t="s">
        <v>34</v>
      </c>
      <c r="E2836" t="s">
        <v>520</v>
      </c>
    </row>
    <row r="2837" spans="1:5" x14ac:dyDescent="0.25">
      <c r="A2837" t="s">
        <v>32405</v>
      </c>
      <c r="B2837" t="s">
        <v>14</v>
      </c>
      <c r="C2837" t="s">
        <v>14</v>
      </c>
      <c r="D2837" t="s">
        <v>34</v>
      </c>
      <c r="E2837" t="s">
        <v>520</v>
      </c>
    </row>
    <row r="2838" spans="1:5" x14ac:dyDescent="0.25">
      <c r="A2838" t="s">
        <v>32406</v>
      </c>
      <c r="B2838" t="s">
        <v>14</v>
      </c>
      <c r="C2838" t="s">
        <v>14</v>
      </c>
      <c r="D2838" t="s">
        <v>34</v>
      </c>
      <c r="E2838" t="s">
        <v>520</v>
      </c>
    </row>
    <row r="2839" spans="1:5" x14ac:dyDescent="0.25">
      <c r="A2839" t="s">
        <v>32407</v>
      </c>
      <c r="B2839" t="s">
        <v>14</v>
      </c>
      <c r="C2839" t="s">
        <v>14</v>
      </c>
      <c r="D2839" t="s">
        <v>64</v>
      </c>
      <c r="E2839" t="s">
        <v>517</v>
      </c>
    </row>
    <row r="2840" spans="1:5" x14ac:dyDescent="0.25">
      <c r="A2840" t="s">
        <v>32408</v>
      </c>
      <c r="B2840" t="s">
        <v>14</v>
      </c>
      <c r="C2840" t="s">
        <v>14</v>
      </c>
      <c r="D2840" t="s">
        <v>34</v>
      </c>
      <c r="E2840" t="s">
        <v>520</v>
      </c>
    </row>
    <row r="2841" spans="1:5" x14ac:dyDescent="0.25">
      <c r="A2841" t="s">
        <v>32409</v>
      </c>
      <c r="B2841" t="s">
        <v>14</v>
      </c>
      <c r="C2841" t="s">
        <v>14</v>
      </c>
      <c r="D2841" t="s">
        <v>34</v>
      </c>
      <c r="E2841" t="s">
        <v>520</v>
      </c>
    </row>
    <row r="2842" spans="1:5" x14ac:dyDescent="0.25">
      <c r="A2842" t="s">
        <v>32410</v>
      </c>
      <c r="B2842" t="s">
        <v>14</v>
      </c>
      <c r="C2842" t="s">
        <v>14</v>
      </c>
      <c r="D2842" t="s">
        <v>34</v>
      </c>
      <c r="E2842" t="s">
        <v>520</v>
      </c>
    </row>
    <row r="2843" spans="1:5" x14ac:dyDescent="0.25">
      <c r="A2843" t="s">
        <v>32411</v>
      </c>
      <c r="B2843" t="s">
        <v>14</v>
      </c>
      <c r="C2843" t="s">
        <v>14</v>
      </c>
      <c r="D2843" t="s">
        <v>34</v>
      </c>
      <c r="E2843" t="s">
        <v>520</v>
      </c>
    </row>
    <row r="2844" spans="1:5" x14ac:dyDescent="0.25">
      <c r="A2844" t="s">
        <v>32412</v>
      </c>
      <c r="B2844" t="s">
        <v>14</v>
      </c>
      <c r="C2844" t="s">
        <v>14</v>
      </c>
      <c r="D2844" t="s">
        <v>64</v>
      </c>
      <c r="E2844" t="s">
        <v>517</v>
      </c>
    </row>
    <row r="2845" spans="1:5" x14ac:dyDescent="0.25">
      <c r="A2845" t="s">
        <v>44059</v>
      </c>
      <c r="B2845" t="s">
        <v>14</v>
      </c>
      <c r="C2845" t="s">
        <v>14</v>
      </c>
      <c r="D2845" t="s">
        <v>64</v>
      </c>
      <c r="E2845" t="s">
        <v>517</v>
      </c>
    </row>
    <row r="2846" spans="1:5" x14ac:dyDescent="0.25">
      <c r="A2846" t="s">
        <v>44060</v>
      </c>
      <c r="B2846" t="s">
        <v>14</v>
      </c>
      <c r="C2846" t="s">
        <v>14</v>
      </c>
      <c r="D2846" t="s">
        <v>34</v>
      </c>
      <c r="E2846" t="s">
        <v>520</v>
      </c>
    </row>
    <row r="2847" spans="1:5" x14ac:dyDescent="0.25">
      <c r="A2847" t="s">
        <v>32413</v>
      </c>
      <c r="B2847" t="s">
        <v>14</v>
      </c>
      <c r="C2847" t="s">
        <v>14</v>
      </c>
      <c r="D2847" t="s">
        <v>34</v>
      </c>
      <c r="E2847" t="s">
        <v>520</v>
      </c>
    </row>
    <row r="2848" spans="1:5" x14ac:dyDescent="0.25">
      <c r="A2848" t="s">
        <v>32414</v>
      </c>
      <c r="B2848" t="s">
        <v>14</v>
      </c>
      <c r="C2848" t="s">
        <v>14</v>
      </c>
      <c r="D2848" t="s">
        <v>64</v>
      </c>
      <c r="E2848" t="s">
        <v>517</v>
      </c>
    </row>
    <row r="2849" spans="1:5" x14ac:dyDescent="0.25">
      <c r="A2849" t="s">
        <v>32415</v>
      </c>
      <c r="B2849" t="s">
        <v>14</v>
      </c>
      <c r="C2849" t="s">
        <v>14</v>
      </c>
      <c r="D2849" t="s">
        <v>34</v>
      </c>
      <c r="E2849" t="s">
        <v>520</v>
      </c>
    </row>
    <row r="2850" spans="1:5" x14ac:dyDescent="0.25">
      <c r="A2850" t="s">
        <v>32416</v>
      </c>
      <c r="B2850" t="s">
        <v>14</v>
      </c>
      <c r="C2850" t="s">
        <v>14</v>
      </c>
      <c r="D2850" t="s">
        <v>64</v>
      </c>
      <c r="E2850" t="s">
        <v>517</v>
      </c>
    </row>
    <row r="2851" spans="1:5" x14ac:dyDescent="0.25">
      <c r="A2851" t="s">
        <v>32417</v>
      </c>
      <c r="B2851" t="s">
        <v>14</v>
      </c>
      <c r="C2851" t="s">
        <v>14</v>
      </c>
      <c r="D2851" t="s">
        <v>34</v>
      </c>
      <c r="E2851" t="s">
        <v>520</v>
      </c>
    </row>
    <row r="2852" spans="1:5" x14ac:dyDescent="0.25">
      <c r="A2852" t="s">
        <v>32418</v>
      </c>
      <c r="B2852" t="s">
        <v>14</v>
      </c>
      <c r="C2852" t="s">
        <v>14</v>
      </c>
      <c r="D2852" t="s">
        <v>34</v>
      </c>
      <c r="E2852" t="s">
        <v>520</v>
      </c>
    </row>
    <row r="2853" spans="1:5" x14ac:dyDescent="0.25">
      <c r="A2853" t="s">
        <v>32419</v>
      </c>
      <c r="B2853" t="s">
        <v>14</v>
      </c>
      <c r="C2853" t="s">
        <v>14</v>
      </c>
      <c r="D2853" t="s">
        <v>64</v>
      </c>
      <c r="E2853" t="s">
        <v>517</v>
      </c>
    </row>
    <row r="2854" spans="1:5" x14ac:dyDescent="0.25">
      <c r="A2854" t="s">
        <v>32420</v>
      </c>
      <c r="B2854" t="s">
        <v>14</v>
      </c>
      <c r="C2854" t="s">
        <v>14</v>
      </c>
      <c r="D2854" t="s">
        <v>34</v>
      </c>
      <c r="E2854" t="s">
        <v>520</v>
      </c>
    </row>
    <row r="2855" spans="1:5" x14ac:dyDescent="0.25">
      <c r="A2855" t="s">
        <v>32421</v>
      </c>
      <c r="B2855" t="s">
        <v>14</v>
      </c>
      <c r="C2855" t="s">
        <v>14</v>
      </c>
      <c r="D2855" t="s">
        <v>34</v>
      </c>
      <c r="E2855" t="s">
        <v>520</v>
      </c>
    </row>
    <row r="2856" spans="1:5" x14ac:dyDescent="0.25">
      <c r="A2856" t="s">
        <v>32422</v>
      </c>
      <c r="B2856" t="s">
        <v>14</v>
      </c>
      <c r="C2856" t="s">
        <v>14</v>
      </c>
      <c r="D2856" t="s">
        <v>34</v>
      </c>
      <c r="E2856" t="s">
        <v>520</v>
      </c>
    </row>
    <row r="2857" spans="1:5" x14ac:dyDescent="0.25">
      <c r="A2857" t="s">
        <v>32423</v>
      </c>
      <c r="B2857" t="s">
        <v>14</v>
      </c>
      <c r="C2857" t="s">
        <v>14</v>
      </c>
      <c r="D2857" t="s">
        <v>34</v>
      </c>
      <c r="E2857" t="s">
        <v>520</v>
      </c>
    </row>
    <row r="2858" spans="1:5" x14ac:dyDescent="0.25">
      <c r="A2858" t="s">
        <v>32424</v>
      </c>
      <c r="B2858" t="s">
        <v>14</v>
      </c>
      <c r="C2858" t="s">
        <v>14</v>
      </c>
      <c r="D2858" t="s">
        <v>34</v>
      </c>
      <c r="E2858" t="s">
        <v>520</v>
      </c>
    </row>
    <row r="2859" spans="1:5" x14ac:dyDescent="0.25">
      <c r="A2859" t="s">
        <v>32425</v>
      </c>
      <c r="B2859" t="s">
        <v>14</v>
      </c>
      <c r="C2859" t="s">
        <v>14</v>
      </c>
      <c r="D2859" t="s">
        <v>34</v>
      </c>
      <c r="E2859" t="s">
        <v>520</v>
      </c>
    </row>
    <row r="2860" spans="1:5" x14ac:dyDescent="0.25">
      <c r="A2860" t="s">
        <v>32426</v>
      </c>
      <c r="B2860" t="s">
        <v>14</v>
      </c>
      <c r="C2860" t="s">
        <v>14</v>
      </c>
      <c r="D2860" t="s">
        <v>34</v>
      </c>
      <c r="E2860" t="s">
        <v>520</v>
      </c>
    </row>
    <row r="2861" spans="1:5" x14ac:dyDescent="0.25">
      <c r="A2861" t="s">
        <v>32427</v>
      </c>
      <c r="B2861" t="s">
        <v>14</v>
      </c>
      <c r="C2861" t="s">
        <v>14</v>
      </c>
      <c r="D2861" t="s">
        <v>34</v>
      </c>
      <c r="E2861" t="s">
        <v>520</v>
      </c>
    </row>
    <row r="2862" spans="1:5" x14ac:dyDescent="0.25">
      <c r="A2862" t="s">
        <v>32428</v>
      </c>
      <c r="B2862" t="s">
        <v>14</v>
      </c>
      <c r="C2862" t="s">
        <v>14</v>
      </c>
      <c r="D2862" t="s">
        <v>34</v>
      </c>
      <c r="E2862" t="s">
        <v>520</v>
      </c>
    </row>
    <row r="2863" spans="1:5" x14ac:dyDescent="0.25">
      <c r="A2863" t="s">
        <v>32429</v>
      </c>
      <c r="B2863" t="s">
        <v>14</v>
      </c>
      <c r="C2863" t="s">
        <v>14</v>
      </c>
      <c r="D2863" t="s">
        <v>34</v>
      </c>
      <c r="E2863" t="s">
        <v>520</v>
      </c>
    </row>
    <row r="2864" spans="1:5" x14ac:dyDescent="0.25">
      <c r="A2864" t="s">
        <v>32430</v>
      </c>
      <c r="B2864" t="s">
        <v>14</v>
      </c>
      <c r="C2864" t="s">
        <v>14</v>
      </c>
      <c r="D2864" t="s">
        <v>34</v>
      </c>
      <c r="E2864" t="s">
        <v>520</v>
      </c>
    </row>
    <row r="2865" spans="1:5" x14ac:dyDescent="0.25">
      <c r="A2865" t="s">
        <v>32431</v>
      </c>
      <c r="B2865" t="s">
        <v>14</v>
      </c>
      <c r="C2865" t="s">
        <v>14</v>
      </c>
      <c r="D2865" t="s">
        <v>34</v>
      </c>
      <c r="E2865" t="s">
        <v>520</v>
      </c>
    </row>
    <row r="2866" spans="1:5" x14ac:dyDescent="0.25">
      <c r="A2866" t="s">
        <v>32432</v>
      </c>
      <c r="B2866" t="s">
        <v>14</v>
      </c>
      <c r="C2866" t="s">
        <v>14</v>
      </c>
      <c r="D2866" t="s">
        <v>34</v>
      </c>
      <c r="E2866" t="s">
        <v>520</v>
      </c>
    </row>
    <row r="2867" spans="1:5" x14ac:dyDescent="0.25">
      <c r="A2867" t="s">
        <v>32433</v>
      </c>
      <c r="B2867" t="s">
        <v>14</v>
      </c>
      <c r="C2867" t="s">
        <v>14</v>
      </c>
      <c r="D2867" t="s">
        <v>34</v>
      </c>
      <c r="E2867" t="s">
        <v>520</v>
      </c>
    </row>
    <row r="2868" spans="1:5" x14ac:dyDescent="0.25">
      <c r="A2868" t="s">
        <v>32434</v>
      </c>
      <c r="B2868" t="s">
        <v>14</v>
      </c>
      <c r="C2868" t="s">
        <v>14</v>
      </c>
      <c r="D2868" t="s">
        <v>34</v>
      </c>
      <c r="E2868" t="s">
        <v>520</v>
      </c>
    </row>
    <row r="2869" spans="1:5" x14ac:dyDescent="0.25">
      <c r="A2869" t="s">
        <v>32435</v>
      </c>
      <c r="B2869" t="s">
        <v>14</v>
      </c>
      <c r="C2869" t="s">
        <v>14</v>
      </c>
      <c r="D2869" t="s">
        <v>64</v>
      </c>
      <c r="E2869" t="s">
        <v>517</v>
      </c>
    </row>
    <row r="2870" spans="1:5" x14ac:dyDescent="0.25">
      <c r="A2870" t="s">
        <v>32436</v>
      </c>
      <c r="B2870" t="s">
        <v>14</v>
      </c>
      <c r="C2870" t="s">
        <v>14</v>
      </c>
      <c r="D2870" t="s">
        <v>34</v>
      </c>
      <c r="E2870" t="s">
        <v>520</v>
      </c>
    </row>
    <row r="2871" spans="1:5" x14ac:dyDescent="0.25">
      <c r="A2871" t="s">
        <v>32437</v>
      </c>
      <c r="B2871" t="s">
        <v>14</v>
      </c>
      <c r="C2871" t="s">
        <v>14</v>
      </c>
      <c r="D2871" t="s">
        <v>34</v>
      </c>
      <c r="E2871" t="s">
        <v>520</v>
      </c>
    </row>
    <row r="2872" spans="1:5" x14ac:dyDescent="0.25">
      <c r="A2872" t="s">
        <v>32438</v>
      </c>
      <c r="B2872" t="s">
        <v>14</v>
      </c>
      <c r="C2872" t="s">
        <v>14</v>
      </c>
      <c r="D2872" t="s">
        <v>64</v>
      </c>
      <c r="E2872" t="s">
        <v>517</v>
      </c>
    </row>
    <row r="2873" spans="1:5" x14ac:dyDescent="0.25">
      <c r="A2873" t="s">
        <v>32439</v>
      </c>
      <c r="B2873" t="s">
        <v>14</v>
      </c>
      <c r="C2873" t="s">
        <v>14</v>
      </c>
      <c r="D2873" t="s">
        <v>34</v>
      </c>
      <c r="E2873" t="s">
        <v>520</v>
      </c>
    </row>
    <row r="2874" spans="1:5" x14ac:dyDescent="0.25">
      <c r="A2874" t="s">
        <v>32440</v>
      </c>
      <c r="B2874" t="s">
        <v>14</v>
      </c>
      <c r="C2874" t="s">
        <v>14</v>
      </c>
      <c r="D2874" t="s">
        <v>34</v>
      </c>
      <c r="E2874" t="s">
        <v>520</v>
      </c>
    </row>
    <row r="2875" spans="1:5" x14ac:dyDescent="0.25">
      <c r="A2875" t="s">
        <v>32441</v>
      </c>
      <c r="B2875" t="s">
        <v>14</v>
      </c>
      <c r="C2875" t="s">
        <v>14</v>
      </c>
      <c r="D2875" t="s">
        <v>34</v>
      </c>
      <c r="E2875" t="s">
        <v>520</v>
      </c>
    </row>
    <row r="2876" spans="1:5" x14ac:dyDescent="0.25">
      <c r="A2876" t="s">
        <v>32442</v>
      </c>
      <c r="B2876" t="s">
        <v>14</v>
      </c>
      <c r="C2876" t="s">
        <v>14</v>
      </c>
      <c r="D2876" t="s">
        <v>34</v>
      </c>
      <c r="E2876" t="s">
        <v>520</v>
      </c>
    </row>
    <row r="2877" spans="1:5" x14ac:dyDescent="0.25">
      <c r="A2877" t="s">
        <v>32443</v>
      </c>
      <c r="B2877" t="s">
        <v>14</v>
      </c>
      <c r="C2877" t="s">
        <v>14</v>
      </c>
      <c r="D2877" t="s">
        <v>34</v>
      </c>
      <c r="E2877" t="s">
        <v>520</v>
      </c>
    </row>
    <row r="2878" spans="1:5" x14ac:dyDescent="0.25">
      <c r="A2878" t="s">
        <v>32444</v>
      </c>
      <c r="B2878" t="s">
        <v>14</v>
      </c>
      <c r="C2878" t="s">
        <v>14</v>
      </c>
      <c r="D2878" t="s">
        <v>34</v>
      </c>
      <c r="E2878" t="s">
        <v>520</v>
      </c>
    </row>
    <row r="2879" spans="1:5" x14ac:dyDescent="0.25">
      <c r="A2879" t="s">
        <v>32445</v>
      </c>
      <c r="B2879" t="s">
        <v>14</v>
      </c>
      <c r="C2879" t="s">
        <v>14</v>
      </c>
      <c r="D2879" t="s">
        <v>34</v>
      </c>
      <c r="E2879" t="s">
        <v>520</v>
      </c>
    </row>
    <row r="2880" spans="1:5" x14ac:dyDescent="0.25">
      <c r="A2880" t="s">
        <v>32446</v>
      </c>
      <c r="B2880" t="s">
        <v>14</v>
      </c>
      <c r="C2880" t="s">
        <v>14</v>
      </c>
      <c r="D2880" t="s">
        <v>34</v>
      </c>
      <c r="E2880" t="s">
        <v>520</v>
      </c>
    </row>
    <row r="2881" spans="1:5" x14ac:dyDescent="0.25">
      <c r="A2881" t="s">
        <v>32447</v>
      </c>
      <c r="B2881" t="s">
        <v>14</v>
      </c>
      <c r="C2881" t="s">
        <v>14</v>
      </c>
      <c r="D2881" t="s">
        <v>34</v>
      </c>
      <c r="E2881" t="s">
        <v>520</v>
      </c>
    </row>
    <row r="2882" spans="1:5" x14ac:dyDescent="0.25">
      <c r="A2882" t="s">
        <v>32448</v>
      </c>
      <c r="B2882" t="s">
        <v>14</v>
      </c>
      <c r="C2882" t="s">
        <v>14</v>
      </c>
      <c r="D2882" t="s">
        <v>34</v>
      </c>
      <c r="E2882" t="s">
        <v>520</v>
      </c>
    </row>
    <row r="2883" spans="1:5" x14ac:dyDescent="0.25">
      <c r="A2883" t="s">
        <v>32449</v>
      </c>
      <c r="B2883" t="s">
        <v>14</v>
      </c>
      <c r="C2883" t="s">
        <v>14</v>
      </c>
      <c r="D2883" t="s">
        <v>34</v>
      </c>
      <c r="E2883" t="s">
        <v>520</v>
      </c>
    </row>
    <row r="2884" spans="1:5" x14ac:dyDescent="0.25">
      <c r="A2884" t="s">
        <v>32450</v>
      </c>
      <c r="B2884" t="s">
        <v>14</v>
      </c>
      <c r="C2884" t="s">
        <v>14</v>
      </c>
      <c r="D2884" t="s">
        <v>34</v>
      </c>
      <c r="E2884" t="s">
        <v>520</v>
      </c>
    </row>
    <row r="2885" spans="1:5" x14ac:dyDescent="0.25">
      <c r="A2885" t="s">
        <v>32451</v>
      </c>
      <c r="B2885" t="s">
        <v>14</v>
      </c>
      <c r="C2885" t="s">
        <v>14</v>
      </c>
      <c r="D2885" t="s">
        <v>34</v>
      </c>
      <c r="E2885" t="s">
        <v>520</v>
      </c>
    </row>
    <row r="2886" spans="1:5" x14ac:dyDescent="0.25">
      <c r="A2886" t="s">
        <v>32452</v>
      </c>
      <c r="B2886" t="s">
        <v>14</v>
      </c>
      <c r="C2886" t="s">
        <v>14</v>
      </c>
      <c r="D2886" t="s">
        <v>64</v>
      </c>
      <c r="E2886" t="s">
        <v>517</v>
      </c>
    </row>
    <row r="2887" spans="1:5" x14ac:dyDescent="0.25">
      <c r="A2887" t="s">
        <v>32453</v>
      </c>
      <c r="B2887" t="s">
        <v>14</v>
      </c>
      <c r="C2887" t="s">
        <v>14</v>
      </c>
      <c r="D2887" t="s">
        <v>69</v>
      </c>
      <c r="E2887" t="s">
        <v>517</v>
      </c>
    </row>
    <row r="2888" spans="1:5" x14ac:dyDescent="0.25">
      <c r="A2888" t="s">
        <v>32454</v>
      </c>
      <c r="B2888" t="s">
        <v>14</v>
      </c>
      <c r="C2888" t="s">
        <v>14</v>
      </c>
      <c r="D2888" t="s">
        <v>69</v>
      </c>
      <c r="E2888" t="s">
        <v>517</v>
      </c>
    </row>
    <row r="2889" spans="1:5" x14ac:dyDescent="0.25">
      <c r="A2889" t="s">
        <v>32455</v>
      </c>
      <c r="B2889" t="s">
        <v>14</v>
      </c>
      <c r="C2889" t="s">
        <v>14</v>
      </c>
      <c r="D2889" t="s">
        <v>34</v>
      </c>
      <c r="E2889" t="s">
        <v>520</v>
      </c>
    </row>
    <row r="2890" spans="1:5" x14ac:dyDescent="0.25">
      <c r="A2890" t="s">
        <v>32456</v>
      </c>
      <c r="B2890" t="s">
        <v>14</v>
      </c>
      <c r="C2890" t="s">
        <v>14</v>
      </c>
      <c r="D2890" t="s">
        <v>34</v>
      </c>
      <c r="E2890" t="s">
        <v>520</v>
      </c>
    </row>
    <row r="2891" spans="1:5" x14ac:dyDescent="0.25">
      <c r="A2891" t="s">
        <v>32457</v>
      </c>
      <c r="B2891" t="s">
        <v>14</v>
      </c>
      <c r="C2891" t="s">
        <v>14</v>
      </c>
      <c r="D2891" t="s">
        <v>34</v>
      </c>
      <c r="E2891" t="s">
        <v>520</v>
      </c>
    </row>
    <row r="2892" spans="1:5" x14ac:dyDescent="0.25">
      <c r="A2892" t="s">
        <v>32458</v>
      </c>
      <c r="B2892" t="s">
        <v>14</v>
      </c>
      <c r="C2892" t="s">
        <v>14</v>
      </c>
      <c r="D2892" t="s">
        <v>64</v>
      </c>
      <c r="E2892" t="s">
        <v>517</v>
      </c>
    </row>
    <row r="2893" spans="1:5" x14ac:dyDescent="0.25">
      <c r="A2893" t="s">
        <v>32459</v>
      </c>
      <c r="B2893" t="s">
        <v>14</v>
      </c>
      <c r="C2893" t="s">
        <v>14</v>
      </c>
      <c r="D2893" t="s">
        <v>64</v>
      </c>
      <c r="E2893" t="s">
        <v>517</v>
      </c>
    </row>
    <row r="2894" spans="1:5" x14ac:dyDescent="0.25">
      <c r="A2894" t="s">
        <v>32460</v>
      </c>
      <c r="B2894" t="s">
        <v>14</v>
      </c>
      <c r="C2894" t="s">
        <v>14</v>
      </c>
      <c r="D2894" t="s">
        <v>34</v>
      </c>
      <c r="E2894" t="s">
        <v>520</v>
      </c>
    </row>
    <row r="2895" spans="1:5" x14ac:dyDescent="0.25">
      <c r="A2895" t="s">
        <v>32461</v>
      </c>
      <c r="B2895" t="s">
        <v>14</v>
      </c>
      <c r="C2895" t="s">
        <v>14</v>
      </c>
      <c r="D2895" t="s">
        <v>64</v>
      </c>
      <c r="E2895" t="s">
        <v>517</v>
      </c>
    </row>
    <row r="2896" spans="1:5" x14ac:dyDescent="0.25">
      <c r="A2896" t="s">
        <v>32462</v>
      </c>
      <c r="B2896" t="s">
        <v>14</v>
      </c>
      <c r="C2896" t="s">
        <v>14</v>
      </c>
      <c r="D2896" t="s">
        <v>34</v>
      </c>
      <c r="E2896" t="s">
        <v>520</v>
      </c>
    </row>
    <row r="2897" spans="1:5" x14ac:dyDescent="0.25">
      <c r="A2897" t="s">
        <v>32463</v>
      </c>
      <c r="B2897" t="s">
        <v>14</v>
      </c>
      <c r="C2897" t="s">
        <v>14</v>
      </c>
      <c r="D2897" t="s">
        <v>34</v>
      </c>
      <c r="E2897" t="s">
        <v>520</v>
      </c>
    </row>
    <row r="2898" spans="1:5" x14ac:dyDescent="0.25">
      <c r="A2898" t="s">
        <v>32464</v>
      </c>
      <c r="B2898" t="s">
        <v>14</v>
      </c>
      <c r="C2898" t="s">
        <v>14</v>
      </c>
      <c r="D2898" t="s">
        <v>34</v>
      </c>
      <c r="E2898" t="s">
        <v>520</v>
      </c>
    </row>
    <row r="2899" spans="1:5" x14ac:dyDescent="0.25">
      <c r="A2899" t="s">
        <v>32465</v>
      </c>
      <c r="B2899" t="s">
        <v>14</v>
      </c>
      <c r="C2899" t="s">
        <v>14</v>
      </c>
      <c r="D2899" t="s">
        <v>34</v>
      </c>
      <c r="E2899" t="s">
        <v>520</v>
      </c>
    </row>
    <row r="2900" spans="1:5" x14ac:dyDescent="0.25">
      <c r="A2900" t="s">
        <v>32466</v>
      </c>
      <c r="B2900" t="s">
        <v>14</v>
      </c>
      <c r="C2900" t="s">
        <v>14</v>
      </c>
      <c r="D2900" t="s">
        <v>34</v>
      </c>
      <c r="E2900" t="s">
        <v>520</v>
      </c>
    </row>
    <row r="2901" spans="1:5" x14ac:dyDescent="0.25">
      <c r="A2901" t="s">
        <v>32467</v>
      </c>
      <c r="B2901" t="s">
        <v>14</v>
      </c>
      <c r="C2901" t="s">
        <v>14</v>
      </c>
      <c r="D2901" t="s">
        <v>34</v>
      </c>
      <c r="E2901" t="s">
        <v>520</v>
      </c>
    </row>
    <row r="2902" spans="1:5" x14ac:dyDescent="0.25">
      <c r="A2902" t="s">
        <v>32468</v>
      </c>
      <c r="B2902" t="s">
        <v>14</v>
      </c>
      <c r="C2902" t="s">
        <v>14</v>
      </c>
      <c r="D2902" t="s">
        <v>64</v>
      </c>
      <c r="E2902" t="s">
        <v>517</v>
      </c>
    </row>
    <row r="2903" spans="1:5" x14ac:dyDescent="0.25">
      <c r="A2903" t="s">
        <v>32469</v>
      </c>
      <c r="B2903" t="s">
        <v>14</v>
      </c>
      <c r="C2903" t="s">
        <v>14</v>
      </c>
      <c r="D2903" t="s">
        <v>34</v>
      </c>
      <c r="E2903" t="s">
        <v>520</v>
      </c>
    </row>
    <row r="2904" spans="1:5" x14ac:dyDescent="0.25">
      <c r="A2904" t="s">
        <v>32470</v>
      </c>
      <c r="B2904" t="s">
        <v>14</v>
      </c>
      <c r="C2904" t="s">
        <v>14</v>
      </c>
      <c r="D2904" t="s">
        <v>34</v>
      </c>
      <c r="E2904" t="s">
        <v>29669</v>
      </c>
    </row>
    <row r="2905" spans="1:5" x14ac:dyDescent="0.25">
      <c r="A2905" t="s">
        <v>32471</v>
      </c>
      <c r="B2905" t="s">
        <v>14</v>
      </c>
      <c r="C2905" t="s">
        <v>14</v>
      </c>
      <c r="D2905" t="s">
        <v>34</v>
      </c>
      <c r="E2905" t="s">
        <v>520</v>
      </c>
    </row>
    <row r="2906" spans="1:5" x14ac:dyDescent="0.25">
      <c r="A2906" t="s">
        <v>32472</v>
      </c>
      <c r="B2906" t="s">
        <v>14</v>
      </c>
      <c r="C2906" t="s">
        <v>14</v>
      </c>
      <c r="D2906" t="s">
        <v>34</v>
      </c>
      <c r="E2906" t="s">
        <v>520</v>
      </c>
    </row>
    <row r="2907" spans="1:5" x14ac:dyDescent="0.25">
      <c r="A2907" t="s">
        <v>32473</v>
      </c>
      <c r="B2907" t="s">
        <v>14</v>
      </c>
      <c r="C2907" t="s">
        <v>14</v>
      </c>
      <c r="D2907" t="s">
        <v>34</v>
      </c>
      <c r="E2907" t="s">
        <v>520</v>
      </c>
    </row>
    <row r="2908" spans="1:5" x14ac:dyDescent="0.25">
      <c r="A2908" t="s">
        <v>32474</v>
      </c>
      <c r="B2908" t="s">
        <v>14</v>
      </c>
      <c r="C2908" t="s">
        <v>14</v>
      </c>
      <c r="D2908" t="s">
        <v>64</v>
      </c>
      <c r="E2908" t="s">
        <v>517</v>
      </c>
    </row>
    <row r="2909" spans="1:5" x14ac:dyDescent="0.25">
      <c r="A2909" t="s">
        <v>32475</v>
      </c>
      <c r="B2909" t="s">
        <v>14</v>
      </c>
      <c r="C2909" t="s">
        <v>14</v>
      </c>
      <c r="D2909" t="s">
        <v>34</v>
      </c>
      <c r="E2909" t="s">
        <v>520</v>
      </c>
    </row>
    <row r="2910" spans="1:5" x14ac:dyDescent="0.25">
      <c r="A2910" t="s">
        <v>32476</v>
      </c>
      <c r="B2910" t="s">
        <v>14</v>
      </c>
      <c r="C2910" t="s">
        <v>14</v>
      </c>
      <c r="D2910" t="s">
        <v>34</v>
      </c>
      <c r="E2910" t="s">
        <v>520</v>
      </c>
    </row>
    <row r="2911" spans="1:5" x14ac:dyDescent="0.25">
      <c r="A2911" t="s">
        <v>32477</v>
      </c>
      <c r="B2911" t="s">
        <v>14</v>
      </c>
      <c r="C2911" t="s">
        <v>14</v>
      </c>
      <c r="D2911" t="s">
        <v>34</v>
      </c>
      <c r="E2911" t="s">
        <v>520</v>
      </c>
    </row>
    <row r="2912" spans="1:5" x14ac:dyDescent="0.25">
      <c r="A2912" t="s">
        <v>32478</v>
      </c>
      <c r="B2912" t="s">
        <v>14</v>
      </c>
      <c r="C2912" t="s">
        <v>14</v>
      </c>
      <c r="D2912" t="s">
        <v>34</v>
      </c>
      <c r="E2912" t="s">
        <v>520</v>
      </c>
    </row>
    <row r="2913" spans="1:5" x14ac:dyDescent="0.25">
      <c r="A2913" t="s">
        <v>32479</v>
      </c>
      <c r="B2913" t="s">
        <v>14</v>
      </c>
      <c r="C2913" t="s">
        <v>14</v>
      </c>
      <c r="D2913" t="s">
        <v>64</v>
      </c>
      <c r="E2913" t="s">
        <v>517</v>
      </c>
    </row>
    <row r="2914" spans="1:5" x14ac:dyDescent="0.25">
      <c r="A2914" t="s">
        <v>32480</v>
      </c>
      <c r="B2914" t="s">
        <v>14</v>
      </c>
      <c r="C2914" t="s">
        <v>14</v>
      </c>
      <c r="D2914" t="s">
        <v>34</v>
      </c>
      <c r="E2914" t="s">
        <v>520</v>
      </c>
    </row>
    <row r="2915" spans="1:5" x14ac:dyDescent="0.25">
      <c r="A2915" t="s">
        <v>32481</v>
      </c>
      <c r="B2915" t="s">
        <v>14</v>
      </c>
      <c r="C2915" t="s">
        <v>14</v>
      </c>
      <c r="D2915" t="s">
        <v>34</v>
      </c>
      <c r="E2915" t="s">
        <v>520</v>
      </c>
    </row>
    <row r="2916" spans="1:5" x14ac:dyDescent="0.25">
      <c r="A2916" t="s">
        <v>32482</v>
      </c>
      <c r="B2916" t="s">
        <v>14</v>
      </c>
      <c r="C2916" t="s">
        <v>14</v>
      </c>
      <c r="D2916" t="s">
        <v>34</v>
      </c>
      <c r="E2916" t="s">
        <v>520</v>
      </c>
    </row>
    <row r="2917" spans="1:5" x14ac:dyDescent="0.25">
      <c r="A2917" t="s">
        <v>32483</v>
      </c>
      <c r="B2917" t="s">
        <v>14</v>
      </c>
      <c r="C2917" t="s">
        <v>14</v>
      </c>
      <c r="D2917" t="s">
        <v>34</v>
      </c>
      <c r="E2917" t="s">
        <v>520</v>
      </c>
    </row>
    <row r="2918" spans="1:5" x14ac:dyDescent="0.25">
      <c r="A2918" t="s">
        <v>32484</v>
      </c>
      <c r="B2918" t="s">
        <v>14</v>
      </c>
      <c r="C2918" t="s">
        <v>14</v>
      </c>
      <c r="D2918" t="s">
        <v>34</v>
      </c>
      <c r="E2918" t="s">
        <v>520</v>
      </c>
    </row>
    <row r="2919" spans="1:5" x14ac:dyDescent="0.25">
      <c r="A2919" t="s">
        <v>32485</v>
      </c>
      <c r="B2919" t="s">
        <v>14</v>
      </c>
      <c r="C2919" t="s">
        <v>14</v>
      </c>
      <c r="D2919" t="s">
        <v>34</v>
      </c>
      <c r="E2919" t="s">
        <v>520</v>
      </c>
    </row>
    <row r="2920" spans="1:5" x14ac:dyDescent="0.25">
      <c r="A2920" t="s">
        <v>32486</v>
      </c>
      <c r="B2920" t="s">
        <v>14</v>
      </c>
      <c r="C2920" t="s">
        <v>14</v>
      </c>
      <c r="D2920" t="s">
        <v>34</v>
      </c>
      <c r="E2920" t="s">
        <v>520</v>
      </c>
    </row>
    <row r="2921" spans="1:5" x14ac:dyDescent="0.25">
      <c r="A2921" t="s">
        <v>32487</v>
      </c>
      <c r="B2921" t="s">
        <v>14</v>
      </c>
      <c r="C2921" t="s">
        <v>14</v>
      </c>
      <c r="D2921" t="s">
        <v>34</v>
      </c>
      <c r="E2921" t="s">
        <v>520</v>
      </c>
    </row>
    <row r="2922" spans="1:5" x14ac:dyDescent="0.25">
      <c r="A2922" t="s">
        <v>32488</v>
      </c>
      <c r="B2922" t="s">
        <v>14</v>
      </c>
      <c r="C2922" t="s">
        <v>14</v>
      </c>
      <c r="D2922" t="s">
        <v>34</v>
      </c>
      <c r="E2922" t="s">
        <v>520</v>
      </c>
    </row>
    <row r="2923" spans="1:5" x14ac:dyDescent="0.25">
      <c r="A2923" t="s">
        <v>32489</v>
      </c>
      <c r="B2923" t="s">
        <v>14</v>
      </c>
      <c r="C2923" t="s">
        <v>14</v>
      </c>
      <c r="D2923" t="s">
        <v>34</v>
      </c>
      <c r="E2923" t="s">
        <v>520</v>
      </c>
    </row>
    <row r="2924" spans="1:5" x14ac:dyDescent="0.25">
      <c r="A2924" t="s">
        <v>32490</v>
      </c>
      <c r="B2924" t="s">
        <v>14</v>
      </c>
      <c r="C2924" t="s">
        <v>14</v>
      </c>
      <c r="D2924" t="s">
        <v>34</v>
      </c>
      <c r="E2924" t="s">
        <v>520</v>
      </c>
    </row>
    <row r="2925" spans="1:5" x14ac:dyDescent="0.25">
      <c r="A2925" t="s">
        <v>32491</v>
      </c>
      <c r="B2925" t="s">
        <v>14</v>
      </c>
      <c r="C2925" t="s">
        <v>14</v>
      </c>
      <c r="D2925" t="s">
        <v>34</v>
      </c>
      <c r="E2925" t="s">
        <v>520</v>
      </c>
    </row>
    <row r="2926" spans="1:5" x14ac:dyDescent="0.25">
      <c r="A2926" t="s">
        <v>32492</v>
      </c>
      <c r="B2926" t="s">
        <v>14</v>
      </c>
      <c r="C2926" t="s">
        <v>14</v>
      </c>
      <c r="D2926" t="s">
        <v>34</v>
      </c>
      <c r="E2926" t="s">
        <v>520</v>
      </c>
    </row>
    <row r="2927" spans="1:5" x14ac:dyDescent="0.25">
      <c r="A2927" t="s">
        <v>32493</v>
      </c>
      <c r="B2927" t="s">
        <v>14</v>
      </c>
      <c r="C2927" t="s">
        <v>14</v>
      </c>
      <c r="D2927" t="s">
        <v>64</v>
      </c>
      <c r="E2927" t="s">
        <v>517</v>
      </c>
    </row>
    <row r="2928" spans="1:5" x14ac:dyDescent="0.25">
      <c r="A2928" t="s">
        <v>32494</v>
      </c>
      <c r="B2928" t="s">
        <v>14</v>
      </c>
      <c r="C2928" t="s">
        <v>14</v>
      </c>
      <c r="D2928" t="s">
        <v>34</v>
      </c>
      <c r="E2928" t="s">
        <v>520</v>
      </c>
    </row>
    <row r="2929" spans="1:5" x14ac:dyDescent="0.25">
      <c r="A2929" t="s">
        <v>32495</v>
      </c>
      <c r="B2929" t="s">
        <v>14</v>
      </c>
      <c r="C2929" t="s">
        <v>14</v>
      </c>
      <c r="D2929" t="s">
        <v>34</v>
      </c>
      <c r="E2929" t="s">
        <v>520</v>
      </c>
    </row>
    <row r="2930" spans="1:5" x14ac:dyDescent="0.25">
      <c r="A2930" t="s">
        <v>32496</v>
      </c>
      <c r="B2930" t="s">
        <v>14</v>
      </c>
      <c r="C2930" t="s">
        <v>14</v>
      </c>
      <c r="D2930" t="s">
        <v>34</v>
      </c>
      <c r="E2930" t="s">
        <v>520</v>
      </c>
    </row>
    <row r="2931" spans="1:5" x14ac:dyDescent="0.25">
      <c r="A2931" t="s">
        <v>32497</v>
      </c>
      <c r="B2931" t="s">
        <v>14</v>
      </c>
      <c r="C2931" t="s">
        <v>14</v>
      </c>
      <c r="D2931" t="s">
        <v>34</v>
      </c>
      <c r="E2931" t="s">
        <v>520</v>
      </c>
    </row>
    <row r="2932" spans="1:5" x14ac:dyDescent="0.25">
      <c r="A2932" t="s">
        <v>32498</v>
      </c>
      <c r="B2932" t="s">
        <v>14</v>
      </c>
      <c r="C2932" t="s">
        <v>14</v>
      </c>
      <c r="D2932" t="s">
        <v>64</v>
      </c>
      <c r="E2932" t="s">
        <v>517</v>
      </c>
    </row>
    <row r="2933" spans="1:5" x14ac:dyDescent="0.25">
      <c r="A2933" t="s">
        <v>32499</v>
      </c>
      <c r="B2933" t="s">
        <v>14</v>
      </c>
      <c r="C2933" t="s">
        <v>14</v>
      </c>
      <c r="D2933" t="s">
        <v>34</v>
      </c>
      <c r="E2933" t="s">
        <v>520</v>
      </c>
    </row>
    <row r="2934" spans="1:5" x14ac:dyDescent="0.25">
      <c r="A2934" t="s">
        <v>32500</v>
      </c>
      <c r="B2934" t="s">
        <v>14</v>
      </c>
      <c r="C2934" t="s">
        <v>14</v>
      </c>
      <c r="D2934" t="s">
        <v>34</v>
      </c>
      <c r="E2934" t="s">
        <v>520</v>
      </c>
    </row>
    <row r="2935" spans="1:5" x14ac:dyDescent="0.25">
      <c r="A2935" t="s">
        <v>32501</v>
      </c>
      <c r="B2935" t="s">
        <v>14</v>
      </c>
      <c r="C2935" t="s">
        <v>14</v>
      </c>
      <c r="D2935" t="s">
        <v>69</v>
      </c>
      <c r="E2935" t="s">
        <v>520</v>
      </c>
    </row>
    <row r="2936" spans="1:5" x14ac:dyDescent="0.25">
      <c r="A2936" t="s">
        <v>32502</v>
      </c>
      <c r="B2936" t="s">
        <v>14</v>
      </c>
      <c r="C2936" t="s">
        <v>14</v>
      </c>
      <c r="D2936" t="s">
        <v>34</v>
      </c>
      <c r="E2936" t="s">
        <v>520</v>
      </c>
    </row>
    <row r="2937" spans="1:5" x14ac:dyDescent="0.25">
      <c r="A2937" t="s">
        <v>32503</v>
      </c>
      <c r="B2937" t="s">
        <v>14</v>
      </c>
      <c r="C2937" t="s">
        <v>14</v>
      </c>
      <c r="D2937" t="s">
        <v>34</v>
      </c>
      <c r="E2937" t="s">
        <v>520</v>
      </c>
    </row>
    <row r="2938" spans="1:5" x14ac:dyDescent="0.25">
      <c r="A2938" t="s">
        <v>32504</v>
      </c>
      <c r="B2938" t="s">
        <v>14</v>
      </c>
      <c r="C2938" t="s">
        <v>14</v>
      </c>
      <c r="D2938" t="s">
        <v>34</v>
      </c>
      <c r="E2938" t="s">
        <v>520</v>
      </c>
    </row>
    <row r="2939" spans="1:5" x14ac:dyDescent="0.25">
      <c r="A2939" t="s">
        <v>32505</v>
      </c>
      <c r="B2939" t="s">
        <v>14</v>
      </c>
      <c r="C2939" t="s">
        <v>14</v>
      </c>
      <c r="D2939" t="s">
        <v>69</v>
      </c>
      <c r="E2939" t="s">
        <v>520</v>
      </c>
    </row>
    <row r="2940" spans="1:5" x14ac:dyDescent="0.25">
      <c r="A2940" t="s">
        <v>32506</v>
      </c>
      <c r="B2940" t="s">
        <v>14</v>
      </c>
      <c r="C2940" t="s">
        <v>14</v>
      </c>
      <c r="D2940" t="s">
        <v>34</v>
      </c>
      <c r="E2940" t="s">
        <v>520</v>
      </c>
    </row>
    <row r="2941" spans="1:5" x14ac:dyDescent="0.25">
      <c r="A2941" t="s">
        <v>32507</v>
      </c>
      <c r="B2941" t="s">
        <v>14</v>
      </c>
      <c r="C2941" t="s">
        <v>14</v>
      </c>
      <c r="D2941" t="s">
        <v>34</v>
      </c>
      <c r="E2941" t="s">
        <v>520</v>
      </c>
    </row>
    <row r="2942" spans="1:5" x14ac:dyDescent="0.25">
      <c r="A2942" t="s">
        <v>32508</v>
      </c>
      <c r="B2942" t="s">
        <v>14</v>
      </c>
      <c r="C2942" t="s">
        <v>14</v>
      </c>
      <c r="D2942" t="s">
        <v>64</v>
      </c>
      <c r="E2942" t="s">
        <v>517</v>
      </c>
    </row>
    <row r="2943" spans="1:5" x14ac:dyDescent="0.25">
      <c r="A2943" t="s">
        <v>32509</v>
      </c>
      <c r="B2943" t="s">
        <v>14</v>
      </c>
      <c r="C2943" t="s">
        <v>14</v>
      </c>
      <c r="D2943" t="s">
        <v>34</v>
      </c>
      <c r="E2943" t="s">
        <v>520</v>
      </c>
    </row>
    <row r="2944" spans="1:5" x14ac:dyDescent="0.25">
      <c r="A2944" t="s">
        <v>32510</v>
      </c>
      <c r="B2944" t="s">
        <v>14</v>
      </c>
      <c r="C2944" t="s">
        <v>14</v>
      </c>
      <c r="D2944" t="s">
        <v>34</v>
      </c>
      <c r="E2944" t="s">
        <v>520</v>
      </c>
    </row>
    <row r="2945" spans="1:5" x14ac:dyDescent="0.25">
      <c r="A2945" t="s">
        <v>32511</v>
      </c>
      <c r="B2945" t="s">
        <v>14</v>
      </c>
      <c r="C2945" t="s">
        <v>14</v>
      </c>
      <c r="D2945" t="s">
        <v>34</v>
      </c>
      <c r="E2945" t="s">
        <v>520</v>
      </c>
    </row>
    <row r="2946" spans="1:5" x14ac:dyDescent="0.25">
      <c r="A2946" t="s">
        <v>32512</v>
      </c>
      <c r="B2946" t="s">
        <v>14</v>
      </c>
      <c r="C2946" t="s">
        <v>14</v>
      </c>
      <c r="D2946" t="s">
        <v>34</v>
      </c>
      <c r="E2946" t="s">
        <v>520</v>
      </c>
    </row>
    <row r="2947" spans="1:5" x14ac:dyDescent="0.25">
      <c r="A2947" t="s">
        <v>32513</v>
      </c>
      <c r="B2947" t="s">
        <v>14</v>
      </c>
      <c r="C2947" t="s">
        <v>14</v>
      </c>
      <c r="D2947" t="s">
        <v>34</v>
      </c>
      <c r="E2947" t="s">
        <v>520</v>
      </c>
    </row>
    <row r="2948" spans="1:5" x14ac:dyDescent="0.25">
      <c r="A2948" t="s">
        <v>32514</v>
      </c>
      <c r="B2948" t="s">
        <v>14</v>
      </c>
      <c r="C2948" t="s">
        <v>14</v>
      </c>
      <c r="D2948" t="s">
        <v>34</v>
      </c>
      <c r="E2948" t="s">
        <v>520</v>
      </c>
    </row>
    <row r="2949" spans="1:5" x14ac:dyDescent="0.25">
      <c r="A2949" t="s">
        <v>32515</v>
      </c>
      <c r="B2949" t="s">
        <v>14</v>
      </c>
      <c r="C2949" t="s">
        <v>14</v>
      </c>
      <c r="D2949" t="s">
        <v>34</v>
      </c>
      <c r="E2949" t="s">
        <v>520</v>
      </c>
    </row>
    <row r="2950" spans="1:5" x14ac:dyDescent="0.25">
      <c r="A2950" t="s">
        <v>32516</v>
      </c>
      <c r="B2950" t="s">
        <v>14</v>
      </c>
      <c r="C2950" t="s">
        <v>14</v>
      </c>
      <c r="D2950" t="s">
        <v>34</v>
      </c>
      <c r="E2950" t="s">
        <v>520</v>
      </c>
    </row>
    <row r="2951" spans="1:5" x14ac:dyDescent="0.25">
      <c r="A2951" t="s">
        <v>32517</v>
      </c>
      <c r="B2951" t="s">
        <v>14</v>
      </c>
      <c r="C2951" t="s">
        <v>14</v>
      </c>
      <c r="D2951" t="s">
        <v>34</v>
      </c>
      <c r="E2951" t="s">
        <v>520</v>
      </c>
    </row>
    <row r="2952" spans="1:5" x14ac:dyDescent="0.25">
      <c r="A2952" t="s">
        <v>32518</v>
      </c>
      <c r="B2952" t="s">
        <v>14</v>
      </c>
      <c r="C2952" t="s">
        <v>14</v>
      </c>
      <c r="D2952" t="s">
        <v>34</v>
      </c>
      <c r="E2952" t="s">
        <v>520</v>
      </c>
    </row>
    <row r="2953" spans="1:5" x14ac:dyDescent="0.25">
      <c r="A2953" t="s">
        <v>32519</v>
      </c>
      <c r="B2953" t="s">
        <v>14</v>
      </c>
      <c r="C2953" t="s">
        <v>14</v>
      </c>
      <c r="D2953" t="s">
        <v>34</v>
      </c>
      <c r="E2953" t="s">
        <v>520</v>
      </c>
    </row>
    <row r="2954" spans="1:5" x14ac:dyDescent="0.25">
      <c r="A2954" t="s">
        <v>32520</v>
      </c>
      <c r="B2954" t="s">
        <v>14</v>
      </c>
      <c r="C2954" t="s">
        <v>14</v>
      </c>
      <c r="D2954" t="s">
        <v>34</v>
      </c>
      <c r="E2954" t="s">
        <v>520</v>
      </c>
    </row>
    <row r="2955" spans="1:5" x14ac:dyDescent="0.25">
      <c r="A2955" t="s">
        <v>32521</v>
      </c>
      <c r="B2955" t="s">
        <v>14</v>
      </c>
      <c r="C2955" t="s">
        <v>14</v>
      </c>
      <c r="D2955" t="s">
        <v>34</v>
      </c>
      <c r="E2955" t="s">
        <v>520</v>
      </c>
    </row>
    <row r="2956" spans="1:5" x14ac:dyDescent="0.25">
      <c r="A2956" t="s">
        <v>32522</v>
      </c>
      <c r="B2956" t="s">
        <v>14</v>
      </c>
      <c r="C2956" t="s">
        <v>14</v>
      </c>
      <c r="D2956" t="s">
        <v>34</v>
      </c>
      <c r="E2956" t="s">
        <v>520</v>
      </c>
    </row>
    <row r="2957" spans="1:5" x14ac:dyDescent="0.25">
      <c r="A2957" t="s">
        <v>32523</v>
      </c>
      <c r="B2957" t="s">
        <v>14</v>
      </c>
      <c r="C2957" t="s">
        <v>14</v>
      </c>
      <c r="D2957" t="s">
        <v>34</v>
      </c>
      <c r="E2957" t="s">
        <v>520</v>
      </c>
    </row>
    <row r="2958" spans="1:5" x14ac:dyDescent="0.25">
      <c r="A2958" t="s">
        <v>32524</v>
      </c>
      <c r="B2958" t="s">
        <v>14</v>
      </c>
      <c r="C2958" t="s">
        <v>14</v>
      </c>
      <c r="D2958" t="s">
        <v>34</v>
      </c>
      <c r="E2958" t="s">
        <v>520</v>
      </c>
    </row>
    <row r="2959" spans="1:5" x14ac:dyDescent="0.25">
      <c r="A2959" t="s">
        <v>32525</v>
      </c>
      <c r="B2959" t="s">
        <v>14</v>
      </c>
      <c r="C2959" t="s">
        <v>14</v>
      </c>
      <c r="D2959" t="s">
        <v>64</v>
      </c>
      <c r="E2959" t="s">
        <v>517</v>
      </c>
    </row>
    <row r="2960" spans="1:5" x14ac:dyDescent="0.25">
      <c r="A2960" t="s">
        <v>32526</v>
      </c>
      <c r="B2960" t="s">
        <v>14</v>
      </c>
      <c r="C2960" t="s">
        <v>14</v>
      </c>
      <c r="D2960" t="s">
        <v>34</v>
      </c>
      <c r="E2960" t="s">
        <v>520</v>
      </c>
    </row>
    <row r="2961" spans="1:5" x14ac:dyDescent="0.25">
      <c r="A2961" t="s">
        <v>32527</v>
      </c>
      <c r="B2961" t="s">
        <v>14</v>
      </c>
      <c r="C2961" t="s">
        <v>14</v>
      </c>
      <c r="D2961" t="s">
        <v>34</v>
      </c>
      <c r="E2961" t="s">
        <v>520</v>
      </c>
    </row>
    <row r="2962" spans="1:5" x14ac:dyDescent="0.25">
      <c r="A2962" t="s">
        <v>32528</v>
      </c>
      <c r="B2962" t="s">
        <v>14</v>
      </c>
      <c r="C2962" t="s">
        <v>14</v>
      </c>
      <c r="D2962" t="s">
        <v>34</v>
      </c>
      <c r="E2962" t="s">
        <v>520</v>
      </c>
    </row>
    <row r="2963" spans="1:5" x14ac:dyDescent="0.25">
      <c r="A2963" t="s">
        <v>32529</v>
      </c>
      <c r="B2963" t="s">
        <v>14</v>
      </c>
      <c r="C2963" t="s">
        <v>14</v>
      </c>
      <c r="D2963" t="s">
        <v>34</v>
      </c>
      <c r="E2963" t="s">
        <v>520</v>
      </c>
    </row>
    <row r="2964" spans="1:5" x14ac:dyDescent="0.25">
      <c r="A2964" t="s">
        <v>32530</v>
      </c>
      <c r="B2964" t="s">
        <v>14</v>
      </c>
      <c r="C2964" t="s">
        <v>14</v>
      </c>
      <c r="D2964" t="s">
        <v>34</v>
      </c>
      <c r="E2964" t="s">
        <v>520</v>
      </c>
    </row>
    <row r="2965" spans="1:5" x14ac:dyDescent="0.25">
      <c r="A2965" t="s">
        <v>32531</v>
      </c>
      <c r="B2965" t="s">
        <v>14</v>
      </c>
      <c r="C2965" t="s">
        <v>14</v>
      </c>
      <c r="D2965" t="s">
        <v>34</v>
      </c>
      <c r="E2965" t="s">
        <v>520</v>
      </c>
    </row>
    <row r="2966" spans="1:5" x14ac:dyDescent="0.25">
      <c r="A2966" t="s">
        <v>32532</v>
      </c>
      <c r="B2966" t="s">
        <v>14</v>
      </c>
      <c r="C2966" t="s">
        <v>14</v>
      </c>
      <c r="D2966" t="s">
        <v>34</v>
      </c>
      <c r="E2966" t="s">
        <v>520</v>
      </c>
    </row>
    <row r="2967" spans="1:5" x14ac:dyDescent="0.25">
      <c r="A2967" t="s">
        <v>32533</v>
      </c>
      <c r="B2967" t="s">
        <v>14</v>
      </c>
      <c r="C2967" t="s">
        <v>14</v>
      </c>
      <c r="D2967" t="s">
        <v>64</v>
      </c>
      <c r="E2967" t="s">
        <v>517</v>
      </c>
    </row>
    <row r="2968" spans="1:5" x14ac:dyDescent="0.25">
      <c r="A2968" t="s">
        <v>32534</v>
      </c>
      <c r="B2968" t="s">
        <v>14</v>
      </c>
      <c r="C2968" t="s">
        <v>14</v>
      </c>
      <c r="D2968" t="s">
        <v>64</v>
      </c>
      <c r="E2968" t="s">
        <v>517</v>
      </c>
    </row>
    <row r="2969" spans="1:5" x14ac:dyDescent="0.25">
      <c r="A2969" t="s">
        <v>32535</v>
      </c>
      <c r="B2969" t="s">
        <v>14</v>
      </c>
      <c r="C2969" t="s">
        <v>14</v>
      </c>
      <c r="D2969" t="s">
        <v>34</v>
      </c>
      <c r="E2969" t="s">
        <v>520</v>
      </c>
    </row>
    <row r="2970" spans="1:5" x14ac:dyDescent="0.25">
      <c r="A2970" t="s">
        <v>32536</v>
      </c>
      <c r="B2970" t="s">
        <v>14</v>
      </c>
      <c r="C2970" t="s">
        <v>14</v>
      </c>
      <c r="D2970" t="s">
        <v>34</v>
      </c>
      <c r="E2970" t="s">
        <v>520</v>
      </c>
    </row>
    <row r="2971" spans="1:5" x14ac:dyDescent="0.25">
      <c r="A2971" t="s">
        <v>32537</v>
      </c>
      <c r="B2971" t="s">
        <v>14</v>
      </c>
      <c r="C2971" t="s">
        <v>14</v>
      </c>
      <c r="D2971" t="s">
        <v>34</v>
      </c>
      <c r="E2971" t="s">
        <v>520</v>
      </c>
    </row>
    <row r="2972" spans="1:5" x14ac:dyDescent="0.25">
      <c r="A2972" t="s">
        <v>32538</v>
      </c>
      <c r="B2972" t="s">
        <v>14</v>
      </c>
      <c r="C2972" t="s">
        <v>14</v>
      </c>
      <c r="D2972" t="s">
        <v>34</v>
      </c>
      <c r="E2972" t="s">
        <v>520</v>
      </c>
    </row>
    <row r="2973" spans="1:5" x14ac:dyDescent="0.25">
      <c r="A2973" t="s">
        <v>32539</v>
      </c>
      <c r="B2973" t="s">
        <v>14</v>
      </c>
      <c r="C2973" t="s">
        <v>14</v>
      </c>
      <c r="D2973" t="s">
        <v>34</v>
      </c>
      <c r="E2973" t="s">
        <v>520</v>
      </c>
    </row>
    <row r="2974" spans="1:5" x14ac:dyDescent="0.25">
      <c r="A2974" t="s">
        <v>32540</v>
      </c>
      <c r="B2974" t="s">
        <v>14</v>
      </c>
      <c r="C2974" t="s">
        <v>14</v>
      </c>
      <c r="D2974" t="s">
        <v>64</v>
      </c>
      <c r="E2974" t="s">
        <v>517</v>
      </c>
    </row>
    <row r="2975" spans="1:5" x14ac:dyDescent="0.25">
      <c r="A2975" t="s">
        <v>32541</v>
      </c>
      <c r="B2975" t="s">
        <v>14</v>
      </c>
      <c r="C2975" t="s">
        <v>14</v>
      </c>
      <c r="D2975" t="s">
        <v>34</v>
      </c>
      <c r="E2975" t="s">
        <v>520</v>
      </c>
    </row>
    <row r="2976" spans="1:5" x14ac:dyDescent="0.25">
      <c r="A2976" t="s">
        <v>32542</v>
      </c>
      <c r="B2976" t="s">
        <v>14</v>
      </c>
      <c r="C2976" t="s">
        <v>14</v>
      </c>
      <c r="D2976" t="s">
        <v>34</v>
      </c>
      <c r="E2976" t="s">
        <v>520</v>
      </c>
    </row>
    <row r="2977" spans="1:5" x14ac:dyDescent="0.25">
      <c r="A2977" t="s">
        <v>32543</v>
      </c>
      <c r="B2977" t="s">
        <v>14</v>
      </c>
      <c r="C2977" t="s">
        <v>14</v>
      </c>
      <c r="D2977" t="s">
        <v>34</v>
      </c>
      <c r="E2977" t="s">
        <v>520</v>
      </c>
    </row>
    <row r="2978" spans="1:5" x14ac:dyDescent="0.25">
      <c r="A2978" t="s">
        <v>32544</v>
      </c>
      <c r="B2978" t="s">
        <v>14</v>
      </c>
      <c r="C2978" t="s">
        <v>14</v>
      </c>
      <c r="D2978" t="s">
        <v>34</v>
      </c>
      <c r="E2978" t="s">
        <v>520</v>
      </c>
    </row>
    <row r="2979" spans="1:5" x14ac:dyDescent="0.25">
      <c r="A2979" t="s">
        <v>32545</v>
      </c>
      <c r="B2979" t="s">
        <v>14</v>
      </c>
      <c r="C2979" t="s">
        <v>14</v>
      </c>
      <c r="D2979" t="s">
        <v>34</v>
      </c>
      <c r="E2979" t="s">
        <v>520</v>
      </c>
    </row>
    <row r="2980" spans="1:5" x14ac:dyDescent="0.25">
      <c r="A2980" t="s">
        <v>32546</v>
      </c>
      <c r="B2980" t="s">
        <v>14</v>
      </c>
      <c r="C2980" t="s">
        <v>14</v>
      </c>
      <c r="D2980" t="s">
        <v>34</v>
      </c>
      <c r="E2980" t="s">
        <v>520</v>
      </c>
    </row>
    <row r="2981" spans="1:5" x14ac:dyDescent="0.25">
      <c r="A2981" t="s">
        <v>32547</v>
      </c>
      <c r="B2981" t="s">
        <v>14</v>
      </c>
      <c r="C2981" t="s">
        <v>14</v>
      </c>
      <c r="D2981" t="s">
        <v>34</v>
      </c>
      <c r="E2981" t="s">
        <v>520</v>
      </c>
    </row>
    <row r="2982" spans="1:5" x14ac:dyDescent="0.25">
      <c r="A2982" t="s">
        <v>32548</v>
      </c>
      <c r="B2982" t="s">
        <v>14</v>
      </c>
      <c r="C2982" t="s">
        <v>14</v>
      </c>
      <c r="D2982" t="s">
        <v>34</v>
      </c>
      <c r="E2982" t="s">
        <v>520</v>
      </c>
    </row>
    <row r="2983" spans="1:5" x14ac:dyDescent="0.25">
      <c r="A2983" t="s">
        <v>32549</v>
      </c>
      <c r="B2983" t="s">
        <v>14</v>
      </c>
      <c r="C2983" t="s">
        <v>14</v>
      </c>
      <c r="D2983" t="s">
        <v>34</v>
      </c>
      <c r="E2983" t="s">
        <v>520</v>
      </c>
    </row>
    <row r="2984" spans="1:5" x14ac:dyDescent="0.25">
      <c r="A2984" t="s">
        <v>32550</v>
      </c>
      <c r="B2984" t="s">
        <v>14</v>
      </c>
      <c r="C2984" t="s">
        <v>14</v>
      </c>
      <c r="D2984" t="s">
        <v>64</v>
      </c>
      <c r="E2984" t="s">
        <v>517</v>
      </c>
    </row>
    <row r="2985" spans="1:5" x14ac:dyDescent="0.25">
      <c r="A2985" t="s">
        <v>32551</v>
      </c>
      <c r="B2985" t="s">
        <v>14</v>
      </c>
      <c r="C2985" t="s">
        <v>14</v>
      </c>
      <c r="D2985" t="s">
        <v>34</v>
      </c>
      <c r="E2985" t="s">
        <v>520</v>
      </c>
    </row>
    <row r="2986" spans="1:5" x14ac:dyDescent="0.25">
      <c r="A2986" t="s">
        <v>32552</v>
      </c>
      <c r="B2986" t="s">
        <v>14</v>
      </c>
      <c r="C2986" t="s">
        <v>14</v>
      </c>
      <c r="D2986" t="s">
        <v>34</v>
      </c>
      <c r="E2986" t="s">
        <v>520</v>
      </c>
    </row>
    <row r="2987" spans="1:5" x14ac:dyDescent="0.25">
      <c r="A2987" t="s">
        <v>32553</v>
      </c>
      <c r="B2987" t="s">
        <v>14</v>
      </c>
      <c r="C2987" t="s">
        <v>14</v>
      </c>
      <c r="D2987" t="s">
        <v>34</v>
      </c>
      <c r="E2987" t="s">
        <v>520</v>
      </c>
    </row>
    <row r="2988" spans="1:5" x14ac:dyDescent="0.25">
      <c r="A2988" t="s">
        <v>32554</v>
      </c>
      <c r="B2988" t="s">
        <v>14</v>
      </c>
      <c r="C2988" t="s">
        <v>14</v>
      </c>
      <c r="D2988" t="s">
        <v>34</v>
      </c>
      <c r="E2988" t="s">
        <v>520</v>
      </c>
    </row>
    <row r="2989" spans="1:5" x14ac:dyDescent="0.25">
      <c r="A2989" t="s">
        <v>32555</v>
      </c>
      <c r="B2989" t="s">
        <v>14</v>
      </c>
      <c r="C2989" t="s">
        <v>14</v>
      </c>
      <c r="D2989" t="s">
        <v>34</v>
      </c>
      <c r="E2989" t="s">
        <v>520</v>
      </c>
    </row>
    <row r="2990" spans="1:5" x14ac:dyDescent="0.25">
      <c r="A2990" t="s">
        <v>32556</v>
      </c>
      <c r="B2990" t="s">
        <v>14</v>
      </c>
      <c r="C2990" t="s">
        <v>14</v>
      </c>
      <c r="D2990" t="s">
        <v>34</v>
      </c>
      <c r="E2990" t="s">
        <v>520</v>
      </c>
    </row>
    <row r="2991" spans="1:5" x14ac:dyDescent="0.25">
      <c r="A2991" t="s">
        <v>32557</v>
      </c>
      <c r="B2991" t="s">
        <v>14</v>
      </c>
      <c r="C2991" t="s">
        <v>14</v>
      </c>
      <c r="D2991" t="s">
        <v>64</v>
      </c>
      <c r="E2991" t="s">
        <v>517</v>
      </c>
    </row>
    <row r="2992" spans="1:5" x14ac:dyDescent="0.25">
      <c r="A2992" t="s">
        <v>44061</v>
      </c>
      <c r="B2992" t="s">
        <v>14</v>
      </c>
      <c r="C2992" t="s">
        <v>14</v>
      </c>
      <c r="D2992" t="s">
        <v>34</v>
      </c>
      <c r="E2992" t="s">
        <v>520</v>
      </c>
    </row>
    <row r="2993" spans="1:5" x14ac:dyDescent="0.25">
      <c r="A2993" t="s">
        <v>32558</v>
      </c>
      <c r="B2993" t="s">
        <v>14</v>
      </c>
      <c r="C2993" t="s">
        <v>14</v>
      </c>
      <c r="D2993" t="s">
        <v>64</v>
      </c>
      <c r="E2993" t="s">
        <v>517</v>
      </c>
    </row>
    <row r="2994" spans="1:5" x14ac:dyDescent="0.25">
      <c r="A2994" t="s">
        <v>32559</v>
      </c>
      <c r="B2994" t="s">
        <v>14</v>
      </c>
      <c r="C2994" t="s">
        <v>14</v>
      </c>
      <c r="D2994" t="s">
        <v>34</v>
      </c>
      <c r="E2994" t="s">
        <v>520</v>
      </c>
    </row>
    <row r="2995" spans="1:5" x14ac:dyDescent="0.25">
      <c r="A2995" t="s">
        <v>32560</v>
      </c>
      <c r="B2995" t="s">
        <v>14</v>
      </c>
      <c r="C2995" t="s">
        <v>14</v>
      </c>
      <c r="D2995" t="s">
        <v>64</v>
      </c>
      <c r="E2995" t="s">
        <v>517</v>
      </c>
    </row>
    <row r="2996" spans="1:5" x14ac:dyDescent="0.25">
      <c r="A2996" t="s">
        <v>32561</v>
      </c>
      <c r="B2996" t="s">
        <v>14</v>
      </c>
      <c r="C2996" t="s">
        <v>14</v>
      </c>
      <c r="D2996" t="s">
        <v>34</v>
      </c>
      <c r="E2996" t="s">
        <v>520</v>
      </c>
    </row>
    <row r="2997" spans="1:5" x14ac:dyDescent="0.25">
      <c r="A2997" t="s">
        <v>32562</v>
      </c>
      <c r="B2997" t="s">
        <v>14</v>
      </c>
      <c r="C2997" t="s">
        <v>14</v>
      </c>
      <c r="D2997" t="s">
        <v>34</v>
      </c>
      <c r="E2997" t="s">
        <v>520</v>
      </c>
    </row>
    <row r="2998" spans="1:5" x14ac:dyDescent="0.25">
      <c r="A2998" t="s">
        <v>32563</v>
      </c>
      <c r="B2998" t="s">
        <v>14</v>
      </c>
      <c r="C2998" t="s">
        <v>14</v>
      </c>
      <c r="D2998" t="s">
        <v>34</v>
      </c>
      <c r="E2998" t="s">
        <v>520</v>
      </c>
    </row>
    <row r="2999" spans="1:5" x14ac:dyDescent="0.25">
      <c r="A2999" t="s">
        <v>32564</v>
      </c>
      <c r="B2999" t="s">
        <v>14</v>
      </c>
      <c r="C2999" t="s">
        <v>14</v>
      </c>
      <c r="D2999" t="s">
        <v>34</v>
      </c>
      <c r="E2999" t="s">
        <v>520</v>
      </c>
    </row>
    <row r="3000" spans="1:5" x14ac:dyDescent="0.25">
      <c r="A3000" t="s">
        <v>32565</v>
      </c>
      <c r="B3000" t="s">
        <v>14</v>
      </c>
      <c r="C3000" t="s">
        <v>14</v>
      </c>
      <c r="D3000" t="s">
        <v>34</v>
      </c>
      <c r="E3000" t="s">
        <v>520</v>
      </c>
    </row>
    <row r="3001" spans="1:5" x14ac:dyDescent="0.25">
      <c r="A3001" t="s">
        <v>32566</v>
      </c>
      <c r="B3001" t="s">
        <v>14</v>
      </c>
      <c r="C3001" t="s">
        <v>14</v>
      </c>
      <c r="D3001" t="s">
        <v>34</v>
      </c>
      <c r="E3001" t="s">
        <v>520</v>
      </c>
    </row>
    <row r="3002" spans="1:5" x14ac:dyDescent="0.25">
      <c r="A3002" t="s">
        <v>32567</v>
      </c>
      <c r="B3002" t="s">
        <v>14</v>
      </c>
      <c r="C3002" t="s">
        <v>14</v>
      </c>
      <c r="D3002" t="s">
        <v>34</v>
      </c>
      <c r="E3002" t="s">
        <v>520</v>
      </c>
    </row>
    <row r="3003" spans="1:5" x14ac:dyDescent="0.25">
      <c r="A3003" t="s">
        <v>32568</v>
      </c>
      <c r="B3003" t="s">
        <v>14</v>
      </c>
      <c r="C3003" t="s">
        <v>14</v>
      </c>
      <c r="D3003" t="s">
        <v>34</v>
      </c>
      <c r="E3003" t="s">
        <v>520</v>
      </c>
    </row>
    <row r="3004" spans="1:5" x14ac:dyDescent="0.25">
      <c r="A3004" t="s">
        <v>32569</v>
      </c>
      <c r="B3004" t="s">
        <v>14</v>
      </c>
      <c r="C3004" t="s">
        <v>14</v>
      </c>
      <c r="D3004" t="s">
        <v>34</v>
      </c>
      <c r="E3004" t="s">
        <v>520</v>
      </c>
    </row>
    <row r="3005" spans="1:5" x14ac:dyDescent="0.25">
      <c r="A3005" t="s">
        <v>32570</v>
      </c>
      <c r="B3005" t="s">
        <v>14</v>
      </c>
      <c r="C3005" t="s">
        <v>14</v>
      </c>
      <c r="D3005" t="s">
        <v>34</v>
      </c>
      <c r="E3005" t="s">
        <v>520</v>
      </c>
    </row>
    <row r="3006" spans="1:5" x14ac:dyDescent="0.25">
      <c r="A3006" t="s">
        <v>32571</v>
      </c>
      <c r="B3006" t="s">
        <v>14</v>
      </c>
      <c r="C3006" t="s">
        <v>14</v>
      </c>
      <c r="D3006" t="s">
        <v>34</v>
      </c>
      <c r="E3006" t="s">
        <v>520</v>
      </c>
    </row>
    <row r="3007" spans="1:5" x14ac:dyDescent="0.25">
      <c r="A3007" t="s">
        <v>32572</v>
      </c>
      <c r="B3007" t="s">
        <v>14</v>
      </c>
      <c r="C3007" t="s">
        <v>14</v>
      </c>
      <c r="D3007" t="s">
        <v>64</v>
      </c>
      <c r="E3007" t="s">
        <v>517</v>
      </c>
    </row>
    <row r="3008" spans="1:5" x14ac:dyDescent="0.25">
      <c r="A3008" t="s">
        <v>32573</v>
      </c>
      <c r="B3008" t="s">
        <v>14</v>
      </c>
      <c r="C3008" t="s">
        <v>14</v>
      </c>
      <c r="D3008" t="s">
        <v>34</v>
      </c>
      <c r="E3008" t="s">
        <v>520</v>
      </c>
    </row>
    <row r="3009" spans="1:5" x14ac:dyDescent="0.25">
      <c r="A3009" t="s">
        <v>44062</v>
      </c>
      <c r="B3009" t="s">
        <v>14</v>
      </c>
      <c r="C3009" t="s">
        <v>14</v>
      </c>
      <c r="D3009" t="s">
        <v>34</v>
      </c>
      <c r="E3009" t="s">
        <v>520</v>
      </c>
    </row>
    <row r="3010" spans="1:5" x14ac:dyDescent="0.25">
      <c r="A3010" t="s">
        <v>32574</v>
      </c>
      <c r="B3010" t="s">
        <v>14</v>
      </c>
      <c r="C3010" t="s">
        <v>14</v>
      </c>
      <c r="D3010" t="s">
        <v>34</v>
      </c>
      <c r="E3010" t="s">
        <v>520</v>
      </c>
    </row>
    <row r="3011" spans="1:5" x14ac:dyDescent="0.25">
      <c r="A3011" t="s">
        <v>32575</v>
      </c>
      <c r="B3011" t="s">
        <v>14</v>
      </c>
      <c r="C3011" t="s">
        <v>14</v>
      </c>
      <c r="D3011" t="s">
        <v>69</v>
      </c>
      <c r="E3011" t="s">
        <v>520</v>
      </c>
    </row>
    <row r="3012" spans="1:5" x14ac:dyDescent="0.25">
      <c r="A3012" t="s">
        <v>44063</v>
      </c>
      <c r="B3012" t="s">
        <v>14</v>
      </c>
      <c r="C3012" t="s">
        <v>14</v>
      </c>
      <c r="D3012" t="s">
        <v>34</v>
      </c>
      <c r="E3012" t="s">
        <v>520</v>
      </c>
    </row>
    <row r="3013" spans="1:5" x14ac:dyDescent="0.25">
      <c r="A3013" t="s">
        <v>32576</v>
      </c>
      <c r="B3013" t="s">
        <v>14</v>
      </c>
      <c r="C3013" t="s">
        <v>14</v>
      </c>
      <c r="D3013" t="s">
        <v>34</v>
      </c>
      <c r="E3013" t="s">
        <v>29671</v>
      </c>
    </row>
    <row r="3014" spans="1:5" x14ac:dyDescent="0.25">
      <c r="A3014" t="s">
        <v>32577</v>
      </c>
      <c r="B3014" t="s">
        <v>14</v>
      </c>
      <c r="C3014" t="s">
        <v>14</v>
      </c>
      <c r="D3014" t="s">
        <v>64</v>
      </c>
      <c r="E3014" t="s">
        <v>517</v>
      </c>
    </row>
    <row r="3015" spans="1:5" x14ac:dyDescent="0.25">
      <c r="A3015" t="s">
        <v>32578</v>
      </c>
      <c r="B3015" t="s">
        <v>14</v>
      </c>
      <c r="C3015" t="s">
        <v>14</v>
      </c>
      <c r="D3015" t="s">
        <v>34</v>
      </c>
      <c r="E3015" t="s">
        <v>520</v>
      </c>
    </row>
    <row r="3016" spans="1:5" x14ac:dyDescent="0.25">
      <c r="A3016" t="s">
        <v>32579</v>
      </c>
      <c r="B3016" t="s">
        <v>14</v>
      </c>
      <c r="C3016" t="s">
        <v>14</v>
      </c>
      <c r="D3016" t="s">
        <v>34</v>
      </c>
      <c r="E3016" t="s">
        <v>520</v>
      </c>
    </row>
    <row r="3017" spans="1:5" x14ac:dyDescent="0.25">
      <c r="A3017" t="s">
        <v>32580</v>
      </c>
      <c r="B3017" t="s">
        <v>14</v>
      </c>
      <c r="C3017" t="s">
        <v>14</v>
      </c>
      <c r="D3017" t="s">
        <v>64</v>
      </c>
      <c r="E3017" t="s">
        <v>517</v>
      </c>
    </row>
    <row r="3018" spans="1:5" x14ac:dyDescent="0.25">
      <c r="A3018" t="s">
        <v>32581</v>
      </c>
      <c r="B3018" t="s">
        <v>14</v>
      </c>
      <c r="C3018" t="s">
        <v>14</v>
      </c>
      <c r="D3018" t="s">
        <v>34</v>
      </c>
      <c r="E3018" t="s">
        <v>520</v>
      </c>
    </row>
    <row r="3019" spans="1:5" x14ac:dyDescent="0.25">
      <c r="A3019" t="s">
        <v>32582</v>
      </c>
      <c r="B3019" t="s">
        <v>14</v>
      </c>
      <c r="C3019" t="s">
        <v>14</v>
      </c>
      <c r="D3019" t="s">
        <v>34</v>
      </c>
      <c r="E3019" t="s">
        <v>520</v>
      </c>
    </row>
    <row r="3020" spans="1:5" x14ac:dyDescent="0.25">
      <c r="A3020" t="s">
        <v>32583</v>
      </c>
      <c r="B3020" t="s">
        <v>14</v>
      </c>
      <c r="C3020" t="s">
        <v>14</v>
      </c>
      <c r="D3020" t="s">
        <v>34</v>
      </c>
      <c r="E3020" t="s">
        <v>520</v>
      </c>
    </row>
    <row r="3021" spans="1:5" x14ac:dyDescent="0.25">
      <c r="A3021" t="s">
        <v>32584</v>
      </c>
      <c r="B3021" t="s">
        <v>14</v>
      </c>
      <c r="C3021" t="s">
        <v>14</v>
      </c>
      <c r="D3021" t="s">
        <v>34</v>
      </c>
      <c r="E3021" t="s">
        <v>520</v>
      </c>
    </row>
    <row r="3022" spans="1:5" x14ac:dyDescent="0.25">
      <c r="A3022" t="s">
        <v>32585</v>
      </c>
      <c r="B3022" t="s">
        <v>14</v>
      </c>
      <c r="C3022" t="s">
        <v>14</v>
      </c>
      <c r="D3022" t="s">
        <v>34</v>
      </c>
      <c r="E3022" t="s">
        <v>520</v>
      </c>
    </row>
    <row r="3023" spans="1:5" x14ac:dyDescent="0.25">
      <c r="A3023" t="s">
        <v>32586</v>
      </c>
      <c r="B3023" t="s">
        <v>14</v>
      </c>
      <c r="C3023" t="s">
        <v>14</v>
      </c>
      <c r="D3023" t="s">
        <v>64</v>
      </c>
      <c r="E3023" t="s">
        <v>517</v>
      </c>
    </row>
    <row r="3024" spans="1:5" x14ac:dyDescent="0.25">
      <c r="A3024" t="s">
        <v>32587</v>
      </c>
      <c r="B3024" t="s">
        <v>14</v>
      </c>
      <c r="C3024" t="s">
        <v>14</v>
      </c>
      <c r="D3024" t="s">
        <v>34</v>
      </c>
      <c r="E3024" t="s">
        <v>520</v>
      </c>
    </row>
    <row r="3025" spans="1:5" x14ac:dyDescent="0.25">
      <c r="A3025" t="s">
        <v>32588</v>
      </c>
      <c r="B3025" t="s">
        <v>14</v>
      </c>
      <c r="C3025" t="s">
        <v>14</v>
      </c>
      <c r="D3025" t="s">
        <v>34</v>
      </c>
      <c r="E3025" t="s">
        <v>520</v>
      </c>
    </row>
    <row r="3026" spans="1:5" x14ac:dyDescent="0.25">
      <c r="A3026" t="s">
        <v>32589</v>
      </c>
      <c r="B3026" t="s">
        <v>14</v>
      </c>
      <c r="C3026" t="s">
        <v>14</v>
      </c>
      <c r="D3026" t="s">
        <v>34</v>
      </c>
      <c r="E3026" t="s">
        <v>520</v>
      </c>
    </row>
    <row r="3027" spans="1:5" x14ac:dyDescent="0.25">
      <c r="A3027" t="s">
        <v>32590</v>
      </c>
      <c r="B3027" t="s">
        <v>14</v>
      </c>
      <c r="C3027" t="s">
        <v>14</v>
      </c>
      <c r="D3027" t="s">
        <v>34</v>
      </c>
      <c r="E3027" t="s">
        <v>520</v>
      </c>
    </row>
    <row r="3028" spans="1:5" x14ac:dyDescent="0.25">
      <c r="A3028" t="s">
        <v>32591</v>
      </c>
      <c r="B3028" t="s">
        <v>14</v>
      </c>
      <c r="C3028" t="s">
        <v>14</v>
      </c>
      <c r="D3028" t="s">
        <v>34</v>
      </c>
      <c r="E3028" t="s">
        <v>520</v>
      </c>
    </row>
    <row r="3029" spans="1:5" x14ac:dyDescent="0.25">
      <c r="A3029" t="s">
        <v>32592</v>
      </c>
      <c r="B3029" t="s">
        <v>14</v>
      </c>
      <c r="C3029" t="s">
        <v>14</v>
      </c>
      <c r="D3029" t="s">
        <v>34</v>
      </c>
      <c r="E3029" t="s">
        <v>520</v>
      </c>
    </row>
    <row r="3030" spans="1:5" x14ac:dyDescent="0.25">
      <c r="A3030" t="s">
        <v>32593</v>
      </c>
      <c r="B3030" t="s">
        <v>14</v>
      </c>
      <c r="C3030" t="s">
        <v>14</v>
      </c>
      <c r="D3030" t="s">
        <v>64</v>
      </c>
      <c r="E3030" t="s">
        <v>517</v>
      </c>
    </row>
    <row r="3031" spans="1:5" x14ac:dyDescent="0.25">
      <c r="A3031" t="s">
        <v>32594</v>
      </c>
      <c r="B3031" t="s">
        <v>14</v>
      </c>
      <c r="C3031" t="s">
        <v>14</v>
      </c>
      <c r="D3031" t="s">
        <v>69</v>
      </c>
      <c r="E3031" t="s">
        <v>520</v>
      </c>
    </row>
    <row r="3032" spans="1:5" x14ac:dyDescent="0.25">
      <c r="A3032" t="s">
        <v>32595</v>
      </c>
      <c r="B3032" t="s">
        <v>14</v>
      </c>
      <c r="C3032" t="s">
        <v>14</v>
      </c>
      <c r="D3032" t="s">
        <v>69</v>
      </c>
      <c r="E3032" t="s">
        <v>520</v>
      </c>
    </row>
    <row r="3033" spans="1:5" x14ac:dyDescent="0.25">
      <c r="A3033" t="s">
        <v>32596</v>
      </c>
      <c r="B3033" t="s">
        <v>14</v>
      </c>
      <c r="C3033" t="s">
        <v>14</v>
      </c>
      <c r="D3033" t="s">
        <v>69</v>
      </c>
      <c r="E3033" t="s">
        <v>520</v>
      </c>
    </row>
    <row r="3034" spans="1:5" x14ac:dyDescent="0.25">
      <c r="A3034" t="s">
        <v>32597</v>
      </c>
      <c r="B3034" t="s">
        <v>14</v>
      </c>
      <c r="C3034" t="s">
        <v>14</v>
      </c>
      <c r="D3034" t="s">
        <v>69</v>
      </c>
      <c r="E3034" t="s">
        <v>520</v>
      </c>
    </row>
    <row r="3035" spans="1:5" x14ac:dyDescent="0.25">
      <c r="A3035" t="s">
        <v>32598</v>
      </c>
      <c r="B3035" t="s">
        <v>14</v>
      </c>
      <c r="C3035" t="s">
        <v>14</v>
      </c>
      <c r="D3035" t="s">
        <v>69</v>
      </c>
      <c r="E3035" t="s">
        <v>520</v>
      </c>
    </row>
    <row r="3036" spans="1:5" x14ac:dyDescent="0.25">
      <c r="A3036" t="s">
        <v>32599</v>
      </c>
      <c r="B3036" t="s">
        <v>14</v>
      </c>
      <c r="C3036" t="s">
        <v>14</v>
      </c>
      <c r="D3036" t="s">
        <v>69</v>
      </c>
      <c r="E3036" t="s">
        <v>520</v>
      </c>
    </row>
    <row r="3037" spans="1:5" x14ac:dyDescent="0.25">
      <c r="A3037" t="s">
        <v>32600</v>
      </c>
      <c r="B3037" t="s">
        <v>14</v>
      </c>
      <c r="C3037" t="s">
        <v>14</v>
      </c>
      <c r="D3037" t="s">
        <v>34</v>
      </c>
      <c r="E3037" t="s">
        <v>520</v>
      </c>
    </row>
    <row r="3038" spans="1:5" x14ac:dyDescent="0.25">
      <c r="A3038" t="s">
        <v>32601</v>
      </c>
      <c r="B3038" t="s">
        <v>14</v>
      </c>
      <c r="C3038" t="s">
        <v>14</v>
      </c>
      <c r="D3038" t="s">
        <v>34</v>
      </c>
      <c r="E3038" t="s">
        <v>520</v>
      </c>
    </row>
    <row r="3039" spans="1:5" x14ac:dyDescent="0.25">
      <c r="A3039" t="s">
        <v>32602</v>
      </c>
      <c r="B3039" t="s">
        <v>14</v>
      </c>
      <c r="C3039" t="s">
        <v>14</v>
      </c>
      <c r="D3039" t="s">
        <v>64</v>
      </c>
      <c r="E3039" t="s">
        <v>517</v>
      </c>
    </row>
    <row r="3040" spans="1:5" x14ac:dyDescent="0.25">
      <c r="A3040" t="s">
        <v>32603</v>
      </c>
      <c r="B3040" t="s">
        <v>14</v>
      </c>
      <c r="C3040" t="s">
        <v>14</v>
      </c>
      <c r="D3040" t="s">
        <v>34</v>
      </c>
      <c r="E3040" t="s">
        <v>520</v>
      </c>
    </row>
    <row r="3041" spans="1:5" x14ac:dyDescent="0.25">
      <c r="A3041" t="s">
        <v>32604</v>
      </c>
      <c r="B3041" t="s">
        <v>14</v>
      </c>
      <c r="C3041" t="s">
        <v>14</v>
      </c>
      <c r="D3041" t="s">
        <v>34</v>
      </c>
      <c r="E3041" t="s">
        <v>520</v>
      </c>
    </row>
    <row r="3042" spans="1:5" x14ac:dyDescent="0.25">
      <c r="A3042" t="s">
        <v>32605</v>
      </c>
      <c r="B3042" t="s">
        <v>14</v>
      </c>
      <c r="C3042" t="s">
        <v>14</v>
      </c>
      <c r="D3042" t="s">
        <v>34</v>
      </c>
      <c r="E3042" t="s">
        <v>520</v>
      </c>
    </row>
    <row r="3043" spans="1:5" x14ac:dyDescent="0.25">
      <c r="A3043" t="s">
        <v>32606</v>
      </c>
      <c r="B3043" t="s">
        <v>14</v>
      </c>
      <c r="C3043" t="s">
        <v>14</v>
      </c>
      <c r="D3043" t="s">
        <v>34</v>
      </c>
      <c r="E3043" t="s">
        <v>520</v>
      </c>
    </row>
    <row r="3044" spans="1:5" x14ac:dyDescent="0.25">
      <c r="A3044" t="s">
        <v>44064</v>
      </c>
      <c r="B3044" t="s">
        <v>14</v>
      </c>
      <c r="C3044" t="s">
        <v>14</v>
      </c>
      <c r="D3044" t="s">
        <v>64</v>
      </c>
      <c r="E3044" t="s">
        <v>517</v>
      </c>
    </row>
    <row r="3045" spans="1:5" x14ac:dyDescent="0.25">
      <c r="A3045" t="s">
        <v>32607</v>
      </c>
      <c r="B3045" t="s">
        <v>14</v>
      </c>
      <c r="C3045" t="s">
        <v>14</v>
      </c>
      <c r="D3045" t="s">
        <v>34</v>
      </c>
      <c r="E3045" t="s">
        <v>520</v>
      </c>
    </row>
    <row r="3046" spans="1:5" x14ac:dyDescent="0.25">
      <c r="A3046" t="s">
        <v>32608</v>
      </c>
      <c r="B3046" t="s">
        <v>14</v>
      </c>
      <c r="C3046" t="s">
        <v>14</v>
      </c>
      <c r="D3046" t="s">
        <v>34</v>
      </c>
      <c r="E3046" t="s">
        <v>520</v>
      </c>
    </row>
    <row r="3047" spans="1:5" x14ac:dyDescent="0.25">
      <c r="A3047" t="s">
        <v>32609</v>
      </c>
      <c r="B3047" t="s">
        <v>14</v>
      </c>
      <c r="C3047" t="s">
        <v>14</v>
      </c>
      <c r="D3047" t="s">
        <v>34</v>
      </c>
      <c r="E3047" t="s">
        <v>520</v>
      </c>
    </row>
    <row r="3048" spans="1:5" x14ac:dyDescent="0.25">
      <c r="A3048" t="s">
        <v>32610</v>
      </c>
      <c r="B3048" t="s">
        <v>14</v>
      </c>
      <c r="C3048" t="s">
        <v>14</v>
      </c>
      <c r="D3048" t="s">
        <v>64</v>
      </c>
      <c r="E3048" t="s">
        <v>517</v>
      </c>
    </row>
    <row r="3049" spans="1:5" x14ac:dyDescent="0.25">
      <c r="A3049" t="s">
        <v>32611</v>
      </c>
      <c r="B3049" t="s">
        <v>14</v>
      </c>
      <c r="C3049" t="s">
        <v>14</v>
      </c>
      <c r="D3049" t="s">
        <v>34</v>
      </c>
      <c r="E3049" t="s">
        <v>520</v>
      </c>
    </row>
    <row r="3050" spans="1:5" x14ac:dyDescent="0.25">
      <c r="A3050" t="s">
        <v>32612</v>
      </c>
      <c r="B3050" t="s">
        <v>14</v>
      </c>
      <c r="C3050" t="s">
        <v>14</v>
      </c>
      <c r="D3050" t="s">
        <v>34</v>
      </c>
      <c r="E3050" t="s">
        <v>520</v>
      </c>
    </row>
    <row r="3051" spans="1:5" x14ac:dyDescent="0.25">
      <c r="A3051" t="s">
        <v>32613</v>
      </c>
      <c r="B3051" t="s">
        <v>14</v>
      </c>
      <c r="C3051" t="s">
        <v>14</v>
      </c>
      <c r="D3051" t="s">
        <v>34</v>
      </c>
      <c r="E3051" t="s">
        <v>520</v>
      </c>
    </row>
    <row r="3052" spans="1:5" x14ac:dyDescent="0.25">
      <c r="A3052" t="s">
        <v>32614</v>
      </c>
      <c r="B3052" t="s">
        <v>14</v>
      </c>
      <c r="C3052" t="s">
        <v>14</v>
      </c>
      <c r="D3052" t="s">
        <v>34</v>
      </c>
      <c r="E3052" t="s">
        <v>520</v>
      </c>
    </row>
    <row r="3053" spans="1:5" x14ac:dyDescent="0.25">
      <c r="A3053" t="s">
        <v>32615</v>
      </c>
      <c r="B3053" t="s">
        <v>14</v>
      </c>
      <c r="C3053" t="s">
        <v>14</v>
      </c>
      <c r="D3053" t="s">
        <v>34</v>
      </c>
      <c r="E3053" t="s">
        <v>520</v>
      </c>
    </row>
    <row r="3054" spans="1:5" x14ac:dyDescent="0.25">
      <c r="A3054" t="s">
        <v>32616</v>
      </c>
      <c r="B3054" t="s">
        <v>14</v>
      </c>
      <c r="C3054" t="s">
        <v>14</v>
      </c>
      <c r="D3054" t="s">
        <v>34</v>
      </c>
      <c r="E3054" t="s">
        <v>520</v>
      </c>
    </row>
    <row r="3055" spans="1:5" x14ac:dyDescent="0.25">
      <c r="A3055" t="s">
        <v>32617</v>
      </c>
      <c r="B3055" t="s">
        <v>14</v>
      </c>
      <c r="C3055" t="s">
        <v>14</v>
      </c>
      <c r="D3055" t="s">
        <v>34</v>
      </c>
      <c r="E3055" t="s">
        <v>520</v>
      </c>
    </row>
    <row r="3056" spans="1:5" x14ac:dyDescent="0.25">
      <c r="A3056" t="s">
        <v>32618</v>
      </c>
      <c r="B3056" t="s">
        <v>14</v>
      </c>
      <c r="C3056" t="s">
        <v>14</v>
      </c>
      <c r="D3056" t="s">
        <v>34</v>
      </c>
      <c r="E3056" t="s">
        <v>520</v>
      </c>
    </row>
    <row r="3057" spans="1:5" x14ac:dyDescent="0.25">
      <c r="A3057" t="s">
        <v>32619</v>
      </c>
      <c r="B3057" t="s">
        <v>14</v>
      </c>
      <c r="C3057" t="s">
        <v>14</v>
      </c>
      <c r="D3057" t="s">
        <v>34</v>
      </c>
      <c r="E3057" t="s">
        <v>520</v>
      </c>
    </row>
    <row r="3058" spans="1:5" x14ac:dyDescent="0.25">
      <c r="A3058" t="s">
        <v>32620</v>
      </c>
      <c r="B3058" t="s">
        <v>14</v>
      </c>
      <c r="C3058" t="s">
        <v>14</v>
      </c>
      <c r="D3058" t="s">
        <v>34</v>
      </c>
      <c r="E3058" t="s">
        <v>520</v>
      </c>
    </row>
    <row r="3059" spans="1:5" x14ac:dyDescent="0.25">
      <c r="A3059" t="s">
        <v>32621</v>
      </c>
      <c r="B3059" t="s">
        <v>14</v>
      </c>
      <c r="C3059" t="s">
        <v>14</v>
      </c>
      <c r="D3059" t="s">
        <v>34</v>
      </c>
      <c r="E3059" t="s">
        <v>520</v>
      </c>
    </row>
    <row r="3060" spans="1:5" x14ac:dyDescent="0.25">
      <c r="A3060" t="s">
        <v>32622</v>
      </c>
      <c r="B3060" t="s">
        <v>14</v>
      </c>
      <c r="C3060" t="s">
        <v>14</v>
      </c>
      <c r="D3060" t="s">
        <v>34</v>
      </c>
      <c r="E3060" t="s">
        <v>520</v>
      </c>
    </row>
    <row r="3061" spans="1:5" x14ac:dyDescent="0.25">
      <c r="A3061" t="s">
        <v>32623</v>
      </c>
      <c r="B3061" t="s">
        <v>14</v>
      </c>
      <c r="C3061" t="s">
        <v>14</v>
      </c>
      <c r="D3061" t="s">
        <v>34</v>
      </c>
      <c r="E3061" t="s">
        <v>520</v>
      </c>
    </row>
    <row r="3062" spans="1:5" x14ac:dyDescent="0.25">
      <c r="A3062" t="s">
        <v>32624</v>
      </c>
      <c r="B3062" t="s">
        <v>14</v>
      </c>
      <c r="C3062" t="s">
        <v>14</v>
      </c>
      <c r="D3062" t="s">
        <v>34</v>
      </c>
      <c r="E3062" t="s">
        <v>520</v>
      </c>
    </row>
    <row r="3063" spans="1:5" x14ac:dyDescent="0.25">
      <c r="A3063" t="s">
        <v>32625</v>
      </c>
      <c r="B3063" t="s">
        <v>14</v>
      </c>
      <c r="C3063" t="s">
        <v>14</v>
      </c>
      <c r="D3063" t="s">
        <v>34</v>
      </c>
      <c r="E3063" t="s">
        <v>520</v>
      </c>
    </row>
    <row r="3064" spans="1:5" x14ac:dyDescent="0.25">
      <c r="A3064" t="s">
        <v>32626</v>
      </c>
      <c r="B3064" t="s">
        <v>14</v>
      </c>
      <c r="C3064" t="s">
        <v>14</v>
      </c>
      <c r="D3064" t="s">
        <v>34</v>
      </c>
      <c r="E3064" t="s">
        <v>520</v>
      </c>
    </row>
    <row r="3065" spans="1:5" x14ac:dyDescent="0.25">
      <c r="A3065" t="s">
        <v>32627</v>
      </c>
      <c r="B3065" t="s">
        <v>14</v>
      </c>
      <c r="C3065" t="s">
        <v>14</v>
      </c>
      <c r="D3065" t="s">
        <v>34</v>
      </c>
      <c r="E3065" t="s">
        <v>520</v>
      </c>
    </row>
    <row r="3066" spans="1:5" x14ac:dyDescent="0.25">
      <c r="A3066" t="s">
        <v>32628</v>
      </c>
      <c r="B3066" t="s">
        <v>14</v>
      </c>
      <c r="C3066" t="s">
        <v>14</v>
      </c>
      <c r="D3066" t="s">
        <v>34</v>
      </c>
      <c r="E3066" t="s">
        <v>520</v>
      </c>
    </row>
    <row r="3067" spans="1:5" x14ac:dyDescent="0.25">
      <c r="A3067" t="s">
        <v>32629</v>
      </c>
      <c r="B3067" t="s">
        <v>14</v>
      </c>
      <c r="C3067" t="s">
        <v>14</v>
      </c>
      <c r="D3067" t="s">
        <v>34</v>
      </c>
      <c r="E3067" t="s">
        <v>520</v>
      </c>
    </row>
    <row r="3068" spans="1:5" x14ac:dyDescent="0.25">
      <c r="A3068" t="s">
        <v>32630</v>
      </c>
      <c r="B3068" t="s">
        <v>14</v>
      </c>
      <c r="C3068" t="s">
        <v>14</v>
      </c>
      <c r="D3068" t="s">
        <v>34</v>
      </c>
      <c r="E3068" t="s">
        <v>520</v>
      </c>
    </row>
    <row r="3069" spans="1:5" x14ac:dyDescent="0.25">
      <c r="A3069" t="s">
        <v>44065</v>
      </c>
      <c r="B3069" t="s">
        <v>14</v>
      </c>
      <c r="C3069" t="s">
        <v>14</v>
      </c>
      <c r="D3069" t="s">
        <v>34</v>
      </c>
      <c r="E3069" t="s">
        <v>520</v>
      </c>
    </row>
    <row r="3070" spans="1:5" x14ac:dyDescent="0.25">
      <c r="A3070" t="s">
        <v>32631</v>
      </c>
      <c r="B3070" t="s">
        <v>14</v>
      </c>
      <c r="C3070" t="s">
        <v>14</v>
      </c>
      <c r="D3070" t="s">
        <v>34</v>
      </c>
      <c r="E3070" t="s">
        <v>520</v>
      </c>
    </row>
    <row r="3071" spans="1:5" x14ac:dyDescent="0.25">
      <c r="A3071" t="s">
        <v>32632</v>
      </c>
      <c r="B3071" t="s">
        <v>14</v>
      </c>
      <c r="C3071" t="s">
        <v>14</v>
      </c>
      <c r="D3071" t="s">
        <v>69</v>
      </c>
      <c r="E3071" t="s">
        <v>520</v>
      </c>
    </row>
    <row r="3072" spans="1:5" x14ac:dyDescent="0.25">
      <c r="A3072" t="s">
        <v>32633</v>
      </c>
      <c r="B3072" t="s">
        <v>14</v>
      </c>
      <c r="C3072" t="s">
        <v>14</v>
      </c>
      <c r="D3072" t="s">
        <v>34</v>
      </c>
      <c r="E3072" t="s">
        <v>520</v>
      </c>
    </row>
    <row r="3073" spans="1:5" x14ac:dyDescent="0.25">
      <c r="A3073" t="s">
        <v>32634</v>
      </c>
      <c r="B3073" t="s">
        <v>14</v>
      </c>
      <c r="C3073" t="s">
        <v>14</v>
      </c>
      <c r="D3073" t="s">
        <v>69</v>
      </c>
      <c r="E3073" t="s">
        <v>520</v>
      </c>
    </row>
    <row r="3074" spans="1:5" x14ac:dyDescent="0.25">
      <c r="A3074" t="s">
        <v>32635</v>
      </c>
      <c r="B3074" t="s">
        <v>14</v>
      </c>
      <c r="C3074" t="s">
        <v>14</v>
      </c>
      <c r="D3074" t="s">
        <v>34</v>
      </c>
      <c r="E3074" t="s">
        <v>520</v>
      </c>
    </row>
    <row r="3075" spans="1:5" x14ac:dyDescent="0.25">
      <c r="A3075" t="s">
        <v>32636</v>
      </c>
      <c r="B3075" t="s">
        <v>14</v>
      </c>
      <c r="C3075" t="s">
        <v>14</v>
      </c>
      <c r="D3075" t="s">
        <v>34</v>
      </c>
      <c r="E3075" t="s">
        <v>520</v>
      </c>
    </row>
    <row r="3076" spans="1:5" x14ac:dyDescent="0.25">
      <c r="A3076" t="s">
        <v>32637</v>
      </c>
      <c r="B3076" t="s">
        <v>14</v>
      </c>
      <c r="C3076" t="s">
        <v>14</v>
      </c>
      <c r="D3076" t="s">
        <v>34</v>
      </c>
      <c r="E3076" t="s">
        <v>520</v>
      </c>
    </row>
    <row r="3077" spans="1:5" x14ac:dyDescent="0.25">
      <c r="A3077" t="s">
        <v>32638</v>
      </c>
      <c r="B3077" t="s">
        <v>14</v>
      </c>
      <c r="C3077" t="s">
        <v>14</v>
      </c>
      <c r="D3077" t="s">
        <v>34</v>
      </c>
      <c r="E3077" t="s">
        <v>520</v>
      </c>
    </row>
    <row r="3078" spans="1:5" x14ac:dyDescent="0.25">
      <c r="A3078" t="s">
        <v>32639</v>
      </c>
      <c r="B3078" t="s">
        <v>14</v>
      </c>
      <c r="C3078" t="s">
        <v>14</v>
      </c>
      <c r="D3078" t="s">
        <v>34</v>
      </c>
      <c r="E3078" t="s">
        <v>520</v>
      </c>
    </row>
    <row r="3079" spans="1:5" x14ac:dyDescent="0.25">
      <c r="A3079" t="s">
        <v>32640</v>
      </c>
      <c r="B3079" t="s">
        <v>14</v>
      </c>
      <c r="C3079" t="s">
        <v>14</v>
      </c>
      <c r="D3079" t="s">
        <v>34</v>
      </c>
      <c r="E3079" t="s">
        <v>520</v>
      </c>
    </row>
    <row r="3080" spans="1:5" x14ac:dyDescent="0.25">
      <c r="A3080" t="s">
        <v>32641</v>
      </c>
      <c r="B3080" t="s">
        <v>14</v>
      </c>
      <c r="C3080" t="s">
        <v>14</v>
      </c>
      <c r="D3080" t="s">
        <v>34</v>
      </c>
      <c r="E3080" t="s">
        <v>520</v>
      </c>
    </row>
    <row r="3081" spans="1:5" x14ac:dyDescent="0.25">
      <c r="A3081" t="s">
        <v>32642</v>
      </c>
      <c r="B3081" t="s">
        <v>14</v>
      </c>
      <c r="C3081" t="s">
        <v>14</v>
      </c>
      <c r="D3081" t="s">
        <v>34</v>
      </c>
      <c r="E3081" t="s">
        <v>520</v>
      </c>
    </row>
    <row r="3082" spans="1:5" x14ac:dyDescent="0.25">
      <c r="A3082" t="s">
        <v>32643</v>
      </c>
      <c r="B3082" t="s">
        <v>14</v>
      </c>
      <c r="C3082" t="s">
        <v>14</v>
      </c>
      <c r="D3082" t="s">
        <v>34</v>
      </c>
      <c r="E3082" t="s">
        <v>520</v>
      </c>
    </row>
    <row r="3083" spans="1:5" x14ac:dyDescent="0.25">
      <c r="A3083" t="s">
        <v>32644</v>
      </c>
      <c r="B3083" t="s">
        <v>14</v>
      </c>
      <c r="C3083" t="s">
        <v>14</v>
      </c>
      <c r="D3083" t="s">
        <v>34</v>
      </c>
      <c r="E3083" t="s">
        <v>520</v>
      </c>
    </row>
    <row r="3084" spans="1:5" x14ac:dyDescent="0.25">
      <c r="A3084" t="s">
        <v>32645</v>
      </c>
      <c r="B3084" t="s">
        <v>14</v>
      </c>
      <c r="C3084" t="s">
        <v>14</v>
      </c>
      <c r="D3084" t="s">
        <v>64</v>
      </c>
      <c r="E3084" t="s">
        <v>517</v>
      </c>
    </row>
    <row r="3085" spans="1:5" x14ac:dyDescent="0.25">
      <c r="A3085" t="s">
        <v>32646</v>
      </c>
      <c r="B3085" t="s">
        <v>14</v>
      </c>
      <c r="C3085" t="s">
        <v>14</v>
      </c>
      <c r="D3085" t="s">
        <v>34</v>
      </c>
      <c r="E3085" t="s">
        <v>520</v>
      </c>
    </row>
    <row r="3086" spans="1:5" x14ac:dyDescent="0.25">
      <c r="A3086" t="s">
        <v>32647</v>
      </c>
      <c r="B3086" t="s">
        <v>14</v>
      </c>
      <c r="C3086" t="s">
        <v>14</v>
      </c>
      <c r="D3086" t="s">
        <v>34</v>
      </c>
      <c r="E3086" t="s">
        <v>520</v>
      </c>
    </row>
    <row r="3087" spans="1:5" x14ac:dyDescent="0.25">
      <c r="A3087" t="s">
        <v>32648</v>
      </c>
      <c r="B3087" t="s">
        <v>14</v>
      </c>
      <c r="C3087" t="s">
        <v>14</v>
      </c>
      <c r="D3087" t="s">
        <v>34</v>
      </c>
      <c r="E3087" t="s">
        <v>520</v>
      </c>
    </row>
    <row r="3088" spans="1:5" x14ac:dyDescent="0.25">
      <c r="A3088" t="s">
        <v>32649</v>
      </c>
      <c r="B3088" t="s">
        <v>14</v>
      </c>
      <c r="C3088" t="s">
        <v>14</v>
      </c>
      <c r="D3088" t="s">
        <v>64</v>
      </c>
      <c r="E3088" t="s">
        <v>517</v>
      </c>
    </row>
    <row r="3089" spans="1:5" x14ac:dyDescent="0.25">
      <c r="A3089" t="s">
        <v>32650</v>
      </c>
      <c r="B3089" t="s">
        <v>14</v>
      </c>
      <c r="C3089" t="s">
        <v>14</v>
      </c>
      <c r="D3089" t="s">
        <v>64</v>
      </c>
      <c r="E3089" t="s">
        <v>517</v>
      </c>
    </row>
    <row r="3090" spans="1:5" x14ac:dyDescent="0.25">
      <c r="A3090" t="s">
        <v>32651</v>
      </c>
      <c r="B3090" t="s">
        <v>14</v>
      </c>
      <c r="C3090" t="s">
        <v>14</v>
      </c>
      <c r="D3090" t="s">
        <v>34</v>
      </c>
      <c r="E3090" t="s">
        <v>520</v>
      </c>
    </row>
    <row r="3091" spans="1:5" x14ac:dyDescent="0.25">
      <c r="A3091" t="s">
        <v>32652</v>
      </c>
      <c r="B3091" t="s">
        <v>14</v>
      </c>
      <c r="C3091" t="s">
        <v>14</v>
      </c>
      <c r="D3091" t="s">
        <v>34</v>
      </c>
      <c r="E3091" t="s">
        <v>520</v>
      </c>
    </row>
    <row r="3092" spans="1:5" x14ac:dyDescent="0.25">
      <c r="A3092" t="s">
        <v>32653</v>
      </c>
      <c r="B3092" t="s">
        <v>14</v>
      </c>
      <c r="C3092" t="s">
        <v>14</v>
      </c>
      <c r="D3092" t="s">
        <v>64</v>
      </c>
      <c r="E3092" t="s">
        <v>517</v>
      </c>
    </row>
    <row r="3093" spans="1:5" x14ac:dyDescent="0.25">
      <c r="A3093" t="s">
        <v>32654</v>
      </c>
      <c r="B3093" t="s">
        <v>14</v>
      </c>
      <c r="C3093" t="s">
        <v>14</v>
      </c>
      <c r="D3093" t="s">
        <v>34</v>
      </c>
      <c r="E3093" t="s">
        <v>520</v>
      </c>
    </row>
    <row r="3094" spans="1:5" x14ac:dyDescent="0.25">
      <c r="A3094" t="s">
        <v>32655</v>
      </c>
      <c r="B3094" t="s">
        <v>14</v>
      </c>
      <c r="C3094" t="s">
        <v>14</v>
      </c>
      <c r="D3094" t="s">
        <v>34</v>
      </c>
      <c r="E3094" t="s">
        <v>520</v>
      </c>
    </row>
    <row r="3095" spans="1:5" x14ac:dyDescent="0.25">
      <c r="A3095" t="s">
        <v>32656</v>
      </c>
      <c r="B3095" t="s">
        <v>14</v>
      </c>
      <c r="C3095" t="s">
        <v>14</v>
      </c>
      <c r="D3095" t="s">
        <v>34</v>
      </c>
      <c r="E3095" t="s">
        <v>520</v>
      </c>
    </row>
    <row r="3096" spans="1:5" x14ac:dyDescent="0.25">
      <c r="A3096" t="s">
        <v>32657</v>
      </c>
      <c r="B3096" t="s">
        <v>14</v>
      </c>
      <c r="C3096" t="s">
        <v>14</v>
      </c>
      <c r="D3096" t="s">
        <v>34</v>
      </c>
      <c r="E3096" t="s">
        <v>520</v>
      </c>
    </row>
    <row r="3097" spans="1:5" x14ac:dyDescent="0.25">
      <c r="A3097" t="s">
        <v>32658</v>
      </c>
      <c r="B3097" t="s">
        <v>14</v>
      </c>
      <c r="C3097" t="s">
        <v>14</v>
      </c>
      <c r="D3097" t="s">
        <v>69</v>
      </c>
      <c r="E3097" t="s">
        <v>520</v>
      </c>
    </row>
    <row r="3098" spans="1:5" x14ac:dyDescent="0.25">
      <c r="A3098" t="s">
        <v>32659</v>
      </c>
      <c r="B3098" t="s">
        <v>14</v>
      </c>
      <c r="C3098" t="s">
        <v>14</v>
      </c>
      <c r="D3098" t="s">
        <v>34</v>
      </c>
      <c r="E3098" t="s">
        <v>520</v>
      </c>
    </row>
    <row r="3099" spans="1:5" x14ac:dyDescent="0.25">
      <c r="A3099" t="s">
        <v>44066</v>
      </c>
      <c r="B3099" t="s">
        <v>14</v>
      </c>
      <c r="C3099" t="s">
        <v>14</v>
      </c>
      <c r="D3099" t="s">
        <v>34</v>
      </c>
      <c r="E3099" t="s">
        <v>520</v>
      </c>
    </row>
    <row r="3100" spans="1:5" x14ac:dyDescent="0.25">
      <c r="A3100" t="s">
        <v>32660</v>
      </c>
      <c r="B3100" t="s">
        <v>14</v>
      </c>
      <c r="C3100" t="s">
        <v>14</v>
      </c>
      <c r="D3100" t="s">
        <v>34</v>
      </c>
      <c r="E3100" t="s">
        <v>520</v>
      </c>
    </row>
    <row r="3101" spans="1:5" x14ac:dyDescent="0.25">
      <c r="A3101" t="s">
        <v>32661</v>
      </c>
      <c r="B3101" t="s">
        <v>14</v>
      </c>
      <c r="C3101" t="s">
        <v>14</v>
      </c>
      <c r="D3101" t="s">
        <v>34</v>
      </c>
      <c r="E3101" t="s">
        <v>520</v>
      </c>
    </row>
    <row r="3102" spans="1:5" x14ac:dyDescent="0.25">
      <c r="A3102" t="s">
        <v>32662</v>
      </c>
      <c r="B3102" t="s">
        <v>14</v>
      </c>
      <c r="C3102" t="s">
        <v>14</v>
      </c>
      <c r="D3102" t="s">
        <v>69</v>
      </c>
      <c r="E3102" t="s">
        <v>520</v>
      </c>
    </row>
    <row r="3103" spans="1:5" x14ac:dyDescent="0.25">
      <c r="A3103" t="s">
        <v>32663</v>
      </c>
      <c r="B3103" t="s">
        <v>14</v>
      </c>
      <c r="C3103" t="s">
        <v>14</v>
      </c>
      <c r="D3103" t="s">
        <v>69</v>
      </c>
      <c r="E3103" t="s">
        <v>520</v>
      </c>
    </row>
    <row r="3104" spans="1:5" x14ac:dyDescent="0.25">
      <c r="A3104" t="s">
        <v>32664</v>
      </c>
      <c r="B3104" t="s">
        <v>14</v>
      </c>
      <c r="C3104" t="s">
        <v>14</v>
      </c>
      <c r="D3104" t="s">
        <v>34</v>
      </c>
      <c r="E3104" t="s">
        <v>520</v>
      </c>
    </row>
    <row r="3105" spans="1:5" x14ac:dyDescent="0.25">
      <c r="A3105" t="s">
        <v>32665</v>
      </c>
      <c r="B3105" t="s">
        <v>14</v>
      </c>
      <c r="C3105" t="s">
        <v>14</v>
      </c>
      <c r="D3105" t="s">
        <v>34</v>
      </c>
      <c r="E3105" t="s">
        <v>520</v>
      </c>
    </row>
    <row r="3106" spans="1:5" x14ac:dyDescent="0.25">
      <c r="A3106" t="s">
        <v>32666</v>
      </c>
      <c r="B3106" t="s">
        <v>14</v>
      </c>
      <c r="C3106" t="s">
        <v>14</v>
      </c>
      <c r="D3106" t="s">
        <v>34</v>
      </c>
      <c r="E3106" t="s">
        <v>520</v>
      </c>
    </row>
    <row r="3107" spans="1:5" x14ac:dyDescent="0.25">
      <c r="A3107" t="s">
        <v>32667</v>
      </c>
      <c r="B3107" t="s">
        <v>14</v>
      </c>
      <c r="C3107" t="s">
        <v>14</v>
      </c>
      <c r="D3107" t="s">
        <v>34</v>
      </c>
      <c r="E3107" t="s">
        <v>520</v>
      </c>
    </row>
    <row r="3108" spans="1:5" x14ac:dyDescent="0.25">
      <c r="A3108" t="s">
        <v>32668</v>
      </c>
      <c r="B3108" t="s">
        <v>14</v>
      </c>
      <c r="C3108" t="s">
        <v>14</v>
      </c>
      <c r="D3108" t="s">
        <v>34</v>
      </c>
      <c r="E3108" t="s">
        <v>520</v>
      </c>
    </row>
    <row r="3109" spans="1:5" x14ac:dyDescent="0.25">
      <c r="A3109" t="s">
        <v>32669</v>
      </c>
      <c r="B3109" t="s">
        <v>14</v>
      </c>
      <c r="C3109" t="s">
        <v>14</v>
      </c>
      <c r="D3109" t="s">
        <v>34</v>
      </c>
      <c r="E3109" t="s">
        <v>520</v>
      </c>
    </row>
    <row r="3110" spans="1:5" x14ac:dyDescent="0.25">
      <c r="A3110" t="s">
        <v>32670</v>
      </c>
      <c r="B3110" t="s">
        <v>14</v>
      </c>
      <c r="C3110" t="s">
        <v>14</v>
      </c>
      <c r="D3110" t="s">
        <v>34</v>
      </c>
      <c r="E3110" t="s">
        <v>520</v>
      </c>
    </row>
    <row r="3111" spans="1:5" x14ac:dyDescent="0.25">
      <c r="A3111" t="s">
        <v>32671</v>
      </c>
      <c r="B3111" t="s">
        <v>14</v>
      </c>
      <c r="C3111" t="s">
        <v>14</v>
      </c>
      <c r="D3111" t="s">
        <v>34</v>
      </c>
      <c r="E3111" t="s">
        <v>520</v>
      </c>
    </row>
    <row r="3112" spans="1:5" x14ac:dyDescent="0.25">
      <c r="A3112" t="s">
        <v>32672</v>
      </c>
      <c r="B3112" t="s">
        <v>14</v>
      </c>
      <c r="C3112" t="s">
        <v>14</v>
      </c>
      <c r="D3112" t="s">
        <v>64</v>
      </c>
      <c r="E3112" t="s">
        <v>517</v>
      </c>
    </row>
    <row r="3113" spans="1:5" x14ac:dyDescent="0.25">
      <c r="A3113" t="s">
        <v>32673</v>
      </c>
      <c r="B3113" t="s">
        <v>14</v>
      </c>
      <c r="C3113" t="s">
        <v>14</v>
      </c>
      <c r="D3113" t="s">
        <v>34</v>
      </c>
      <c r="E3113" t="s">
        <v>520</v>
      </c>
    </row>
    <row r="3114" spans="1:5" x14ac:dyDescent="0.25">
      <c r="A3114" t="s">
        <v>44067</v>
      </c>
      <c r="B3114" t="s">
        <v>14</v>
      </c>
      <c r="C3114" t="s">
        <v>14</v>
      </c>
      <c r="D3114" t="s">
        <v>64</v>
      </c>
      <c r="E3114" t="s">
        <v>517</v>
      </c>
    </row>
    <row r="3115" spans="1:5" x14ac:dyDescent="0.25">
      <c r="A3115" t="s">
        <v>32674</v>
      </c>
      <c r="B3115" t="s">
        <v>14</v>
      </c>
      <c r="C3115" t="s">
        <v>14</v>
      </c>
      <c r="D3115" t="s">
        <v>64</v>
      </c>
      <c r="E3115" t="s">
        <v>517</v>
      </c>
    </row>
    <row r="3116" spans="1:5" x14ac:dyDescent="0.25">
      <c r="A3116" t="s">
        <v>32675</v>
      </c>
      <c r="B3116" t="s">
        <v>14</v>
      </c>
      <c r="C3116" t="s">
        <v>14</v>
      </c>
      <c r="D3116" t="s">
        <v>34</v>
      </c>
      <c r="E3116" t="s">
        <v>520</v>
      </c>
    </row>
    <row r="3117" spans="1:5" x14ac:dyDescent="0.25">
      <c r="A3117" t="s">
        <v>44068</v>
      </c>
      <c r="B3117" t="s">
        <v>14</v>
      </c>
      <c r="C3117" t="s">
        <v>14</v>
      </c>
      <c r="D3117" t="s">
        <v>34</v>
      </c>
      <c r="E3117" t="s">
        <v>520</v>
      </c>
    </row>
    <row r="3118" spans="1:5" x14ac:dyDescent="0.25">
      <c r="A3118" t="s">
        <v>32676</v>
      </c>
      <c r="B3118" t="s">
        <v>14</v>
      </c>
      <c r="C3118" t="s">
        <v>14</v>
      </c>
      <c r="D3118" t="s">
        <v>34</v>
      </c>
      <c r="E3118" t="s">
        <v>520</v>
      </c>
    </row>
    <row r="3119" spans="1:5" x14ac:dyDescent="0.25">
      <c r="A3119" t="s">
        <v>32677</v>
      </c>
      <c r="B3119" t="s">
        <v>14</v>
      </c>
      <c r="C3119" t="s">
        <v>14</v>
      </c>
      <c r="D3119" t="s">
        <v>34</v>
      </c>
      <c r="E3119" t="s">
        <v>520</v>
      </c>
    </row>
    <row r="3120" spans="1:5" x14ac:dyDescent="0.25">
      <c r="A3120" t="s">
        <v>32678</v>
      </c>
      <c r="B3120" t="s">
        <v>14</v>
      </c>
      <c r="C3120" t="s">
        <v>14</v>
      </c>
      <c r="D3120" t="s">
        <v>34</v>
      </c>
      <c r="E3120" t="s">
        <v>520</v>
      </c>
    </row>
    <row r="3121" spans="1:5" x14ac:dyDescent="0.25">
      <c r="A3121" t="s">
        <v>32679</v>
      </c>
      <c r="B3121" t="s">
        <v>14</v>
      </c>
      <c r="C3121" t="s">
        <v>14</v>
      </c>
      <c r="D3121" t="s">
        <v>34</v>
      </c>
      <c r="E3121" t="s">
        <v>520</v>
      </c>
    </row>
    <row r="3122" spans="1:5" x14ac:dyDescent="0.25">
      <c r="A3122" t="s">
        <v>32680</v>
      </c>
      <c r="B3122" t="s">
        <v>14</v>
      </c>
      <c r="C3122" t="s">
        <v>14</v>
      </c>
      <c r="D3122" t="s">
        <v>34</v>
      </c>
      <c r="E3122" t="s">
        <v>520</v>
      </c>
    </row>
    <row r="3123" spans="1:5" x14ac:dyDescent="0.25">
      <c r="A3123" t="s">
        <v>32681</v>
      </c>
      <c r="B3123" t="s">
        <v>14</v>
      </c>
      <c r="C3123" t="s">
        <v>14</v>
      </c>
      <c r="D3123" t="s">
        <v>34</v>
      </c>
      <c r="E3123" t="s">
        <v>520</v>
      </c>
    </row>
    <row r="3124" spans="1:5" x14ac:dyDescent="0.25">
      <c r="A3124" t="s">
        <v>44069</v>
      </c>
      <c r="B3124" t="s">
        <v>14</v>
      </c>
      <c r="C3124" t="s">
        <v>14</v>
      </c>
      <c r="D3124" t="s">
        <v>64</v>
      </c>
      <c r="E3124" t="s">
        <v>517</v>
      </c>
    </row>
    <row r="3125" spans="1:5" x14ac:dyDescent="0.25">
      <c r="A3125" t="s">
        <v>32682</v>
      </c>
      <c r="B3125" t="s">
        <v>14</v>
      </c>
      <c r="C3125" t="s">
        <v>14</v>
      </c>
      <c r="D3125" t="s">
        <v>35</v>
      </c>
      <c r="E3125" t="s">
        <v>520</v>
      </c>
    </row>
    <row r="3126" spans="1:5" x14ac:dyDescent="0.25">
      <c r="A3126" t="s">
        <v>32683</v>
      </c>
      <c r="B3126" t="s">
        <v>14</v>
      </c>
      <c r="C3126" t="s">
        <v>14</v>
      </c>
      <c r="D3126" t="s">
        <v>34</v>
      </c>
      <c r="E3126" t="s">
        <v>29672</v>
      </c>
    </row>
    <row r="3127" spans="1:5" x14ac:dyDescent="0.25">
      <c r="A3127" t="s">
        <v>32684</v>
      </c>
      <c r="B3127" t="s">
        <v>14</v>
      </c>
      <c r="C3127" t="s">
        <v>14</v>
      </c>
      <c r="D3127" t="s">
        <v>34</v>
      </c>
      <c r="E3127" t="s">
        <v>520</v>
      </c>
    </row>
    <row r="3128" spans="1:5" x14ac:dyDescent="0.25">
      <c r="A3128" t="s">
        <v>32685</v>
      </c>
      <c r="B3128" t="s">
        <v>14</v>
      </c>
      <c r="C3128" t="s">
        <v>14</v>
      </c>
      <c r="D3128" t="s">
        <v>34</v>
      </c>
      <c r="E3128" t="s">
        <v>520</v>
      </c>
    </row>
    <row r="3129" spans="1:5" x14ac:dyDescent="0.25">
      <c r="A3129" t="s">
        <v>32686</v>
      </c>
      <c r="B3129" t="s">
        <v>14</v>
      </c>
      <c r="C3129" t="s">
        <v>14</v>
      </c>
      <c r="D3129" t="s">
        <v>34</v>
      </c>
      <c r="E3129" t="s">
        <v>520</v>
      </c>
    </row>
    <row r="3130" spans="1:5" x14ac:dyDescent="0.25">
      <c r="A3130" t="s">
        <v>32687</v>
      </c>
      <c r="B3130" t="s">
        <v>14</v>
      </c>
      <c r="C3130" t="s">
        <v>14</v>
      </c>
      <c r="D3130" t="s">
        <v>34</v>
      </c>
      <c r="E3130" t="s">
        <v>520</v>
      </c>
    </row>
    <row r="3131" spans="1:5" x14ac:dyDescent="0.25">
      <c r="A3131" t="s">
        <v>32688</v>
      </c>
      <c r="B3131" t="s">
        <v>14</v>
      </c>
      <c r="C3131" t="s">
        <v>14</v>
      </c>
      <c r="D3131" t="s">
        <v>34</v>
      </c>
      <c r="E3131" t="s">
        <v>520</v>
      </c>
    </row>
    <row r="3132" spans="1:5" x14ac:dyDescent="0.25">
      <c r="A3132" t="s">
        <v>32689</v>
      </c>
      <c r="B3132" t="s">
        <v>14</v>
      </c>
      <c r="C3132" t="s">
        <v>14</v>
      </c>
      <c r="D3132" t="s">
        <v>34</v>
      </c>
      <c r="E3132" t="s">
        <v>520</v>
      </c>
    </row>
    <row r="3133" spans="1:5" x14ac:dyDescent="0.25">
      <c r="A3133" t="s">
        <v>32690</v>
      </c>
      <c r="B3133" t="s">
        <v>14</v>
      </c>
      <c r="C3133" t="s">
        <v>14</v>
      </c>
      <c r="D3133" t="s">
        <v>34</v>
      </c>
      <c r="E3133" t="s">
        <v>520</v>
      </c>
    </row>
    <row r="3134" spans="1:5" x14ac:dyDescent="0.25">
      <c r="A3134" t="s">
        <v>32691</v>
      </c>
      <c r="B3134" t="s">
        <v>14</v>
      </c>
      <c r="C3134" t="s">
        <v>14</v>
      </c>
      <c r="D3134" t="s">
        <v>34</v>
      </c>
      <c r="E3134" t="s">
        <v>520</v>
      </c>
    </row>
    <row r="3135" spans="1:5" x14ac:dyDescent="0.25">
      <c r="A3135" t="s">
        <v>32692</v>
      </c>
      <c r="B3135" t="s">
        <v>14</v>
      </c>
      <c r="C3135" t="s">
        <v>14</v>
      </c>
      <c r="D3135" t="s">
        <v>69</v>
      </c>
      <c r="E3135" t="s">
        <v>520</v>
      </c>
    </row>
    <row r="3136" spans="1:5" x14ac:dyDescent="0.25">
      <c r="A3136" t="s">
        <v>32693</v>
      </c>
      <c r="B3136" t="s">
        <v>14</v>
      </c>
      <c r="C3136" t="s">
        <v>14</v>
      </c>
      <c r="D3136" t="s">
        <v>69</v>
      </c>
      <c r="E3136" t="s">
        <v>520</v>
      </c>
    </row>
    <row r="3137" spans="1:5" x14ac:dyDescent="0.25">
      <c r="A3137" t="s">
        <v>32694</v>
      </c>
      <c r="B3137" t="s">
        <v>14</v>
      </c>
      <c r="C3137" t="s">
        <v>14</v>
      </c>
      <c r="D3137" t="s">
        <v>69</v>
      </c>
      <c r="E3137" t="s">
        <v>520</v>
      </c>
    </row>
    <row r="3138" spans="1:5" x14ac:dyDescent="0.25">
      <c r="A3138" t="s">
        <v>32695</v>
      </c>
      <c r="B3138" t="s">
        <v>14</v>
      </c>
      <c r="C3138" t="s">
        <v>14</v>
      </c>
      <c r="D3138" t="s">
        <v>34</v>
      </c>
      <c r="E3138" t="s">
        <v>520</v>
      </c>
    </row>
    <row r="3139" spans="1:5" x14ac:dyDescent="0.25">
      <c r="A3139" t="s">
        <v>44070</v>
      </c>
      <c r="B3139" t="s">
        <v>14</v>
      </c>
      <c r="C3139" t="s">
        <v>14</v>
      </c>
      <c r="D3139" t="s">
        <v>64</v>
      </c>
      <c r="E3139" t="s">
        <v>517</v>
      </c>
    </row>
    <row r="3140" spans="1:5" x14ac:dyDescent="0.25">
      <c r="A3140" t="s">
        <v>32696</v>
      </c>
      <c r="B3140" t="s">
        <v>14</v>
      </c>
      <c r="C3140" t="s">
        <v>14</v>
      </c>
      <c r="D3140" t="s">
        <v>34</v>
      </c>
      <c r="E3140" t="s">
        <v>520</v>
      </c>
    </row>
    <row r="3141" spans="1:5" x14ac:dyDescent="0.25">
      <c r="A3141" t="s">
        <v>32697</v>
      </c>
      <c r="B3141" t="s">
        <v>14</v>
      </c>
      <c r="C3141" t="s">
        <v>14</v>
      </c>
      <c r="D3141" t="s">
        <v>64</v>
      </c>
      <c r="E3141" t="s">
        <v>517</v>
      </c>
    </row>
    <row r="3142" spans="1:5" x14ac:dyDescent="0.25">
      <c r="A3142" t="s">
        <v>32698</v>
      </c>
      <c r="B3142" t="s">
        <v>14</v>
      </c>
      <c r="C3142" t="s">
        <v>14</v>
      </c>
      <c r="D3142" t="s">
        <v>64</v>
      </c>
      <c r="E3142" t="s">
        <v>517</v>
      </c>
    </row>
    <row r="3143" spans="1:5" x14ac:dyDescent="0.25">
      <c r="A3143" t="s">
        <v>32699</v>
      </c>
      <c r="B3143" t="s">
        <v>14</v>
      </c>
      <c r="C3143" t="s">
        <v>14</v>
      </c>
      <c r="D3143" t="s">
        <v>34</v>
      </c>
      <c r="E3143" t="s">
        <v>520</v>
      </c>
    </row>
    <row r="3144" spans="1:5" x14ac:dyDescent="0.25">
      <c r="A3144" t="s">
        <v>32700</v>
      </c>
      <c r="B3144" t="s">
        <v>14</v>
      </c>
      <c r="C3144" t="s">
        <v>14</v>
      </c>
      <c r="D3144" t="s">
        <v>64</v>
      </c>
      <c r="E3144" t="s">
        <v>517</v>
      </c>
    </row>
    <row r="3145" spans="1:5" x14ac:dyDescent="0.25">
      <c r="A3145" t="s">
        <v>32701</v>
      </c>
      <c r="B3145" t="s">
        <v>14</v>
      </c>
      <c r="C3145" t="s">
        <v>14</v>
      </c>
      <c r="D3145" t="s">
        <v>34</v>
      </c>
      <c r="E3145" t="s">
        <v>520</v>
      </c>
    </row>
    <row r="3146" spans="1:5" x14ac:dyDescent="0.25">
      <c r="A3146" t="s">
        <v>32702</v>
      </c>
      <c r="B3146" t="s">
        <v>14</v>
      </c>
      <c r="C3146" t="s">
        <v>14</v>
      </c>
      <c r="D3146" t="s">
        <v>34</v>
      </c>
      <c r="E3146" t="s">
        <v>520</v>
      </c>
    </row>
    <row r="3147" spans="1:5" x14ac:dyDescent="0.25">
      <c r="A3147" t="s">
        <v>32703</v>
      </c>
      <c r="B3147" t="s">
        <v>14</v>
      </c>
      <c r="C3147" t="s">
        <v>14</v>
      </c>
      <c r="D3147" t="s">
        <v>64</v>
      </c>
      <c r="E3147" t="s">
        <v>517</v>
      </c>
    </row>
    <row r="3148" spans="1:5" x14ac:dyDescent="0.25">
      <c r="A3148" t="s">
        <v>32704</v>
      </c>
      <c r="B3148" t="s">
        <v>14</v>
      </c>
      <c r="C3148" t="s">
        <v>14</v>
      </c>
      <c r="D3148" t="s">
        <v>69</v>
      </c>
      <c r="E3148" t="s">
        <v>520</v>
      </c>
    </row>
    <row r="3149" spans="1:5" x14ac:dyDescent="0.25">
      <c r="A3149" t="s">
        <v>32705</v>
      </c>
      <c r="B3149" t="s">
        <v>14</v>
      </c>
      <c r="C3149" t="s">
        <v>14</v>
      </c>
      <c r="D3149" t="s">
        <v>34</v>
      </c>
      <c r="E3149" t="s">
        <v>520</v>
      </c>
    </row>
    <row r="3150" spans="1:5" x14ac:dyDescent="0.25">
      <c r="A3150" t="s">
        <v>32706</v>
      </c>
      <c r="B3150" t="s">
        <v>14</v>
      </c>
      <c r="C3150" t="s">
        <v>14</v>
      </c>
      <c r="D3150" t="s">
        <v>34</v>
      </c>
      <c r="E3150" t="s">
        <v>520</v>
      </c>
    </row>
    <row r="3151" spans="1:5" x14ac:dyDescent="0.25">
      <c r="A3151" t="s">
        <v>32707</v>
      </c>
      <c r="B3151" t="s">
        <v>14</v>
      </c>
      <c r="C3151" t="s">
        <v>14</v>
      </c>
      <c r="D3151" t="s">
        <v>34</v>
      </c>
      <c r="E3151" t="s">
        <v>520</v>
      </c>
    </row>
    <row r="3152" spans="1:5" x14ac:dyDescent="0.25">
      <c r="A3152" t="s">
        <v>32708</v>
      </c>
      <c r="B3152" t="s">
        <v>14</v>
      </c>
      <c r="C3152" t="s">
        <v>14</v>
      </c>
      <c r="D3152" t="s">
        <v>34</v>
      </c>
      <c r="E3152" t="s">
        <v>520</v>
      </c>
    </row>
    <row r="3153" spans="1:5" x14ac:dyDescent="0.25">
      <c r="A3153" t="s">
        <v>32709</v>
      </c>
      <c r="B3153" t="s">
        <v>14</v>
      </c>
      <c r="C3153" t="s">
        <v>14</v>
      </c>
      <c r="D3153" t="s">
        <v>64</v>
      </c>
      <c r="E3153" t="s">
        <v>517</v>
      </c>
    </row>
    <row r="3154" spans="1:5" x14ac:dyDescent="0.25">
      <c r="A3154" t="s">
        <v>32710</v>
      </c>
      <c r="B3154" t="s">
        <v>14</v>
      </c>
      <c r="C3154" t="s">
        <v>14</v>
      </c>
      <c r="D3154" t="s">
        <v>34</v>
      </c>
      <c r="E3154" t="s">
        <v>520</v>
      </c>
    </row>
    <row r="3155" spans="1:5" x14ac:dyDescent="0.25">
      <c r="A3155" t="s">
        <v>32711</v>
      </c>
      <c r="B3155" t="s">
        <v>14</v>
      </c>
      <c r="C3155" t="s">
        <v>14</v>
      </c>
      <c r="D3155" t="s">
        <v>64</v>
      </c>
      <c r="E3155" t="s">
        <v>517</v>
      </c>
    </row>
    <row r="3156" spans="1:5" x14ac:dyDescent="0.25">
      <c r="A3156" t="s">
        <v>32712</v>
      </c>
      <c r="B3156" t="s">
        <v>14</v>
      </c>
      <c r="C3156" t="s">
        <v>14</v>
      </c>
      <c r="D3156" t="s">
        <v>34</v>
      </c>
      <c r="E3156" t="s">
        <v>520</v>
      </c>
    </row>
    <row r="3157" spans="1:5" x14ac:dyDescent="0.25">
      <c r="A3157" t="s">
        <v>32713</v>
      </c>
      <c r="B3157" t="s">
        <v>14</v>
      </c>
      <c r="C3157" t="s">
        <v>14</v>
      </c>
      <c r="D3157" t="s">
        <v>64</v>
      </c>
      <c r="E3157" t="s">
        <v>517</v>
      </c>
    </row>
    <row r="3158" spans="1:5" x14ac:dyDescent="0.25">
      <c r="A3158" t="s">
        <v>32714</v>
      </c>
      <c r="B3158" t="s">
        <v>14</v>
      </c>
      <c r="C3158" t="s">
        <v>14</v>
      </c>
      <c r="D3158" t="s">
        <v>34</v>
      </c>
      <c r="E3158" t="s">
        <v>520</v>
      </c>
    </row>
    <row r="3159" spans="1:5" x14ac:dyDescent="0.25">
      <c r="A3159" t="s">
        <v>32715</v>
      </c>
      <c r="B3159" t="s">
        <v>14</v>
      </c>
      <c r="C3159" t="s">
        <v>14</v>
      </c>
      <c r="D3159" t="s">
        <v>64</v>
      </c>
      <c r="E3159" t="s">
        <v>517</v>
      </c>
    </row>
    <row r="3160" spans="1:5" x14ac:dyDescent="0.25">
      <c r="A3160" t="s">
        <v>32716</v>
      </c>
      <c r="B3160" t="s">
        <v>14</v>
      </c>
      <c r="C3160" t="s">
        <v>14</v>
      </c>
      <c r="D3160" t="s">
        <v>34</v>
      </c>
      <c r="E3160" t="s">
        <v>520</v>
      </c>
    </row>
    <row r="3161" spans="1:5" x14ac:dyDescent="0.25">
      <c r="A3161" t="s">
        <v>32717</v>
      </c>
      <c r="B3161" t="s">
        <v>14</v>
      </c>
      <c r="C3161" t="s">
        <v>14</v>
      </c>
      <c r="D3161" t="s">
        <v>34</v>
      </c>
      <c r="E3161" t="s">
        <v>520</v>
      </c>
    </row>
    <row r="3162" spans="1:5" x14ac:dyDescent="0.25">
      <c r="A3162" t="s">
        <v>32718</v>
      </c>
      <c r="B3162" t="s">
        <v>14</v>
      </c>
      <c r="C3162" t="s">
        <v>14</v>
      </c>
      <c r="D3162" t="s">
        <v>34</v>
      </c>
      <c r="E3162" t="s">
        <v>520</v>
      </c>
    </row>
    <row r="3163" spans="1:5" x14ac:dyDescent="0.25">
      <c r="A3163" t="s">
        <v>32719</v>
      </c>
      <c r="B3163" t="s">
        <v>14</v>
      </c>
      <c r="C3163" t="s">
        <v>14</v>
      </c>
      <c r="D3163" t="s">
        <v>34</v>
      </c>
      <c r="E3163" t="s">
        <v>520</v>
      </c>
    </row>
    <row r="3164" spans="1:5" x14ac:dyDescent="0.25">
      <c r="A3164" t="s">
        <v>32720</v>
      </c>
      <c r="B3164" t="s">
        <v>14</v>
      </c>
      <c r="C3164" t="s">
        <v>14</v>
      </c>
      <c r="D3164" t="s">
        <v>34</v>
      </c>
      <c r="E3164" t="s">
        <v>520</v>
      </c>
    </row>
    <row r="3165" spans="1:5" x14ac:dyDescent="0.25">
      <c r="A3165" t="s">
        <v>32721</v>
      </c>
      <c r="B3165" t="s">
        <v>14</v>
      </c>
      <c r="C3165" t="s">
        <v>14</v>
      </c>
      <c r="D3165" t="s">
        <v>34</v>
      </c>
      <c r="E3165" t="s">
        <v>520</v>
      </c>
    </row>
    <row r="3166" spans="1:5" x14ac:dyDescent="0.25">
      <c r="A3166" t="s">
        <v>32722</v>
      </c>
      <c r="B3166" t="s">
        <v>14</v>
      </c>
      <c r="C3166" t="s">
        <v>14</v>
      </c>
      <c r="D3166" t="s">
        <v>34</v>
      </c>
      <c r="E3166" t="s">
        <v>520</v>
      </c>
    </row>
    <row r="3167" spans="1:5" x14ac:dyDescent="0.25">
      <c r="A3167" t="s">
        <v>32723</v>
      </c>
      <c r="B3167" t="s">
        <v>14</v>
      </c>
      <c r="C3167" t="s">
        <v>14</v>
      </c>
      <c r="D3167" t="s">
        <v>34</v>
      </c>
      <c r="E3167" t="s">
        <v>520</v>
      </c>
    </row>
    <row r="3168" spans="1:5" x14ac:dyDescent="0.25">
      <c r="A3168" t="s">
        <v>32724</v>
      </c>
      <c r="B3168" t="s">
        <v>14</v>
      </c>
      <c r="C3168" t="s">
        <v>14</v>
      </c>
      <c r="D3168" t="s">
        <v>34</v>
      </c>
      <c r="E3168" t="s">
        <v>520</v>
      </c>
    </row>
    <row r="3169" spans="1:5" x14ac:dyDescent="0.25">
      <c r="A3169" t="s">
        <v>32725</v>
      </c>
      <c r="B3169" t="s">
        <v>14</v>
      </c>
      <c r="C3169" t="s">
        <v>14</v>
      </c>
      <c r="D3169" t="s">
        <v>64</v>
      </c>
      <c r="E3169" t="s">
        <v>517</v>
      </c>
    </row>
    <row r="3170" spans="1:5" x14ac:dyDescent="0.25">
      <c r="A3170" t="s">
        <v>32726</v>
      </c>
      <c r="B3170" t="s">
        <v>14</v>
      </c>
      <c r="C3170" t="s">
        <v>14</v>
      </c>
      <c r="D3170" t="s">
        <v>34</v>
      </c>
      <c r="E3170" t="s">
        <v>520</v>
      </c>
    </row>
    <row r="3171" spans="1:5" x14ac:dyDescent="0.25">
      <c r="A3171" t="s">
        <v>32727</v>
      </c>
      <c r="B3171" t="s">
        <v>14</v>
      </c>
      <c r="C3171" t="s">
        <v>14</v>
      </c>
      <c r="D3171" t="s">
        <v>34</v>
      </c>
      <c r="E3171" t="s">
        <v>520</v>
      </c>
    </row>
    <row r="3172" spans="1:5" x14ac:dyDescent="0.25">
      <c r="A3172" t="s">
        <v>32728</v>
      </c>
      <c r="B3172" t="s">
        <v>14</v>
      </c>
      <c r="C3172" t="s">
        <v>14</v>
      </c>
      <c r="D3172" t="s">
        <v>34</v>
      </c>
      <c r="E3172" t="s">
        <v>520</v>
      </c>
    </row>
    <row r="3173" spans="1:5" x14ac:dyDescent="0.25">
      <c r="A3173" t="s">
        <v>32729</v>
      </c>
      <c r="B3173" t="s">
        <v>14</v>
      </c>
      <c r="C3173" t="s">
        <v>14</v>
      </c>
      <c r="D3173" t="s">
        <v>34</v>
      </c>
      <c r="E3173" t="s">
        <v>520</v>
      </c>
    </row>
    <row r="3174" spans="1:5" x14ac:dyDescent="0.25">
      <c r="A3174" t="s">
        <v>32730</v>
      </c>
      <c r="B3174" t="s">
        <v>14</v>
      </c>
      <c r="C3174" t="s">
        <v>14</v>
      </c>
      <c r="D3174" t="s">
        <v>34</v>
      </c>
      <c r="E3174" t="s">
        <v>520</v>
      </c>
    </row>
    <row r="3175" spans="1:5" x14ac:dyDescent="0.25">
      <c r="A3175" t="s">
        <v>32731</v>
      </c>
      <c r="B3175" t="s">
        <v>14</v>
      </c>
      <c r="C3175" t="s">
        <v>14</v>
      </c>
      <c r="D3175" t="s">
        <v>64</v>
      </c>
      <c r="E3175" t="s">
        <v>517</v>
      </c>
    </row>
    <row r="3176" spans="1:5" x14ac:dyDescent="0.25">
      <c r="A3176" t="s">
        <v>32732</v>
      </c>
      <c r="B3176" t="s">
        <v>14</v>
      </c>
      <c r="C3176" t="s">
        <v>14</v>
      </c>
      <c r="D3176" t="s">
        <v>34</v>
      </c>
      <c r="E3176" t="s">
        <v>520</v>
      </c>
    </row>
    <row r="3177" spans="1:5" x14ac:dyDescent="0.25">
      <c r="A3177" t="s">
        <v>32733</v>
      </c>
      <c r="B3177" t="s">
        <v>14</v>
      </c>
      <c r="C3177" t="s">
        <v>14</v>
      </c>
      <c r="D3177" t="s">
        <v>69</v>
      </c>
      <c r="E3177" t="s">
        <v>517</v>
      </c>
    </row>
    <row r="3178" spans="1:5" x14ac:dyDescent="0.25">
      <c r="A3178" t="s">
        <v>32734</v>
      </c>
      <c r="B3178" t="s">
        <v>14</v>
      </c>
      <c r="C3178" t="s">
        <v>14</v>
      </c>
      <c r="D3178" t="s">
        <v>34</v>
      </c>
      <c r="E3178" t="s">
        <v>520</v>
      </c>
    </row>
    <row r="3179" spans="1:5" x14ac:dyDescent="0.25">
      <c r="A3179" t="s">
        <v>32735</v>
      </c>
      <c r="B3179" t="s">
        <v>14</v>
      </c>
      <c r="C3179" t="s">
        <v>14</v>
      </c>
      <c r="D3179" t="s">
        <v>64</v>
      </c>
      <c r="E3179" t="s">
        <v>517</v>
      </c>
    </row>
    <row r="3180" spans="1:5" x14ac:dyDescent="0.25">
      <c r="A3180" t="s">
        <v>32736</v>
      </c>
      <c r="B3180" t="s">
        <v>14</v>
      </c>
      <c r="C3180" t="s">
        <v>14</v>
      </c>
      <c r="D3180" t="s">
        <v>34</v>
      </c>
      <c r="E3180" t="s">
        <v>29672</v>
      </c>
    </row>
    <row r="3181" spans="1:5" x14ac:dyDescent="0.25">
      <c r="A3181" t="s">
        <v>32737</v>
      </c>
      <c r="B3181" t="s">
        <v>14</v>
      </c>
      <c r="C3181" t="s">
        <v>14</v>
      </c>
      <c r="D3181" t="s">
        <v>34</v>
      </c>
      <c r="E3181" t="s">
        <v>520</v>
      </c>
    </row>
    <row r="3182" spans="1:5" x14ac:dyDescent="0.25">
      <c r="A3182" t="s">
        <v>32738</v>
      </c>
      <c r="B3182" t="s">
        <v>14</v>
      </c>
      <c r="C3182" t="s">
        <v>14</v>
      </c>
      <c r="D3182" t="s">
        <v>34</v>
      </c>
      <c r="E3182" t="s">
        <v>520</v>
      </c>
    </row>
    <row r="3183" spans="1:5" x14ac:dyDescent="0.25">
      <c r="A3183" t="s">
        <v>44071</v>
      </c>
      <c r="B3183" t="s">
        <v>14</v>
      </c>
      <c r="C3183" t="s">
        <v>14</v>
      </c>
      <c r="D3183" t="s">
        <v>34</v>
      </c>
      <c r="E3183" t="s">
        <v>520</v>
      </c>
    </row>
    <row r="3184" spans="1:5" x14ac:dyDescent="0.25">
      <c r="A3184" t="s">
        <v>32739</v>
      </c>
      <c r="B3184" t="s">
        <v>14</v>
      </c>
      <c r="C3184" t="s">
        <v>14</v>
      </c>
      <c r="D3184" t="s">
        <v>34</v>
      </c>
      <c r="E3184" t="s">
        <v>520</v>
      </c>
    </row>
    <row r="3185" spans="1:5" x14ac:dyDescent="0.25">
      <c r="A3185" t="s">
        <v>32740</v>
      </c>
      <c r="B3185" t="s">
        <v>14</v>
      </c>
      <c r="C3185" t="s">
        <v>14</v>
      </c>
      <c r="D3185" t="s">
        <v>34</v>
      </c>
      <c r="E3185" t="s">
        <v>520</v>
      </c>
    </row>
    <row r="3186" spans="1:5" x14ac:dyDescent="0.25">
      <c r="A3186" t="s">
        <v>44072</v>
      </c>
      <c r="B3186" t="s">
        <v>14</v>
      </c>
      <c r="C3186" t="s">
        <v>14</v>
      </c>
      <c r="D3186" t="s">
        <v>64</v>
      </c>
      <c r="E3186" t="s">
        <v>757</v>
      </c>
    </row>
    <row r="3187" spans="1:5" x14ac:dyDescent="0.25">
      <c r="A3187" t="s">
        <v>32741</v>
      </c>
      <c r="B3187" t="s">
        <v>14</v>
      </c>
      <c r="C3187" t="s">
        <v>14</v>
      </c>
      <c r="D3187" t="s">
        <v>34</v>
      </c>
      <c r="E3187" t="s">
        <v>520</v>
      </c>
    </row>
    <row r="3188" spans="1:5" x14ac:dyDescent="0.25">
      <c r="A3188" t="s">
        <v>32742</v>
      </c>
      <c r="B3188" t="s">
        <v>14</v>
      </c>
      <c r="C3188" t="s">
        <v>14</v>
      </c>
      <c r="D3188" t="s">
        <v>34</v>
      </c>
      <c r="E3188" t="s">
        <v>520</v>
      </c>
    </row>
    <row r="3189" spans="1:5" x14ac:dyDescent="0.25">
      <c r="A3189" t="s">
        <v>32743</v>
      </c>
      <c r="B3189" t="s">
        <v>14</v>
      </c>
      <c r="C3189" t="s">
        <v>14</v>
      </c>
      <c r="D3189" t="s">
        <v>34</v>
      </c>
      <c r="E3189" t="s">
        <v>520</v>
      </c>
    </row>
    <row r="3190" spans="1:5" x14ac:dyDescent="0.25">
      <c r="A3190" t="s">
        <v>32744</v>
      </c>
      <c r="B3190" t="s">
        <v>14</v>
      </c>
      <c r="C3190" t="s">
        <v>14</v>
      </c>
      <c r="D3190" t="s">
        <v>64</v>
      </c>
      <c r="E3190" t="s">
        <v>517</v>
      </c>
    </row>
    <row r="3191" spans="1:5" x14ac:dyDescent="0.25">
      <c r="A3191" t="s">
        <v>32745</v>
      </c>
      <c r="B3191" t="s">
        <v>14</v>
      </c>
      <c r="C3191" t="s">
        <v>14</v>
      </c>
      <c r="D3191" t="s">
        <v>34</v>
      </c>
      <c r="E3191" t="s">
        <v>520</v>
      </c>
    </row>
    <row r="3192" spans="1:5" x14ac:dyDescent="0.25">
      <c r="A3192" t="s">
        <v>44073</v>
      </c>
      <c r="B3192" t="s">
        <v>14</v>
      </c>
      <c r="C3192" t="s">
        <v>14</v>
      </c>
      <c r="D3192" t="s">
        <v>64</v>
      </c>
      <c r="E3192" t="s">
        <v>517</v>
      </c>
    </row>
    <row r="3193" spans="1:5" x14ac:dyDescent="0.25">
      <c r="A3193" t="s">
        <v>44074</v>
      </c>
      <c r="B3193" t="s">
        <v>14</v>
      </c>
      <c r="C3193" t="s">
        <v>14</v>
      </c>
      <c r="D3193" t="s">
        <v>69</v>
      </c>
      <c r="E3193" t="s">
        <v>517</v>
      </c>
    </row>
    <row r="3194" spans="1:5" x14ac:dyDescent="0.25">
      <c r="A3194" t="s">
        <v>32746</v>
      </c>
      <c r="B3194" t="s">
        <v>14</v>
      </c>
      <c r="C3194" t="s">
        <v>14</v>
      </c>
      <c r="D3194" t="s">
        <v>34</v>
      </c>
      <c r="E3194" t="s">
        <v>520</v>
      </c>
    </row>
    <row r="3195" spans="1:5" x14ac:dyDescent="0.25">
      <c r="A3195" t="s">
        <v>32747</v>
      </c>
      <c r="B3195" t="s">
        <v>14</v>
      </c>
      <c r="C3195" t="s">
        <v>14</v>
      </c>
      <c r="D3195" t="s">
        <v>64</v>
      </c>
      <c r="E3195" t="s">
        <v>517</v>
      </c>
    </row>
    <row r="3196" spans="1:5" x14ac:dyDescent="0.25">
      <c r="A3196" t="s">
        <v>32748</v>
      </c>
      <c r="B3196" t="s">
        <v>14</v>
      </c>
      <c r="C3196" t="s">
        <v>14</v>
      </c>
      <c r="D3196" t="s">
        <v>34</v>
      </c>
      <c r="E3196" t="s">
        <v>520</v>
      </c>
    </row>
    <row r="3197" spans="1:5" x14ac:dyDescent="0.25">
      <c r="A3197" t="s">
        <v>32749</v>
      </c>
      <c r="B3197" t="s">
        <v>14</v>
      </c>
      <c r="C3197" t="s">
        <v>14</v>
      </c>
      <c r="D3197" t="s">
        <v>34</v>
      </c>
      <c r="E3197" t="s">
        <v>520</v>
      </c>
    </row>
    <row r="3198" spans="1:5" x14ac:dyDescent="0.25">
      <c r="A3198" t="s">
        <v>32750</v>
      </c>
      <c r="B3198" t="s">
        <v>14</v>
      </c>
      <c r="C3198" t="s">
        <v>14</v>
      </c>
      <c r="D3198" t="s">
        <v>64</v>
      </c>
      <c r="E3198" t="s">
        <v>517</v>
      </c>
    </row>
    <row r="3199" spans="1:5" x14ac:dyDescent="0.25">
      <c r="A3199" t="s">
        <v>32751</v>
      </c>
      <c r="B3199" t="s">
        <v>14</v>
      </c>
      <c r="C3199" t="s">
        <v>14</v>
      </c>
      <c r="D3199" t="s">
        <v>34</v>
      </c>
      <c r="E3199" t="s">
        <v>520</v>
      </c>
    </row>
    <row r="3200" spans="1:5" x14ac:dyDescent="0.25">
      <c r="A3200" t="s">
        <v>32752</v>
      </c>
      <c r="B3200" t="s">
        <v>14</v>
      </c>
      <c r="C3200" t="s">
        <v>14</v>
      </c>
      <c r="D3200" t="s">
        <v>34</v>
      </c>
      <c r="E3200" t="s">
        <v>520</v>
      </c>
    </row>
    <row r="3201" spans="1:5" x14ac:dyDescent="0.25">
      <c r="A3201" t="s">
        <v>32753</v>
      </c>
      <c r="B3201" t="s">
        <v>14</v>
      </c>
      <c r="C3201" t="s">
        <v>14</v>
      </c>
      <c r="D3201" t="s">
        <v>34</v>
      </c>
      <c r="E3201" t="s">
        <v>520</v>
      </c>
    </row>
    <row r="3202" spans="1:5" x14ac:dyDescent="0.25">
      <c r="A3202" t="s">
        <v>32754</v>
      </c>
      <c r="B3202" t="s">
        <v>14</v>
      </c>
      <c r="C3202" t="s">
        <v>14</v>
      </c>
      <c r="D3202" t="s">
        <v>64</v>
      </c>
      <c r="E3202" t="s">
        <v>517</v>
      </c>
    </row>
    <row r="3203" spans="1:5" x14ac:dyDescent="0.25">
      <c r="A3203" t="s">
        <v>32755</v>
      </c>
      <c r="B3203" t="s">
        <v>14</v>
      </c>
      <c r="C3203" t="s">
        <v>14</v>
      </c>
      <c r="D3203" t="s">
        <v>34</v>
      </c>
      <c r="E3203" t="s">
        <v>520</v>
      </c>
    </row>
    <row r="3204" spans="1:5" x14ac:dyDescent="0.25">
      <c r="A3204" t="s">
        <v>32756</v>
      </c>
      <c r="B3204" t="s">
        <v>14</v>
      </c>
      <c r="C3204" t="s">
        <v>14</v>
      </c>
      <c r="D3204" t="s">
        <v>34</v>
      </c>
      <c r="E3204" t="s">
        <v>520</v>
      </c>
    </row>
    <row r="3205" spans="1:5" x14ac:dyDescent="0.25">
      <c r="A3205" t="s">
        <v>44075</v>
      </c>
      <c r="B3205" t="s">
        <v>14</v>
      </c>
      <c r="C3205" t="s">
        <v>14</v>
      </c>
      <c r="D3205" t="s">
        <v>34</v>
      </c>
      <c r="E3205" t="s">
        <v>520</v>
      </c>
    </row>
    <row r="3206" spans="1:5" x14ac:dyDescent="0.25">
      <c r="A3206" t="s">
        <v>32757</v>
      </c>
      <c r="B3206" t="s">
        <v>14</v>
      </c>
      <c r="C3206" t="s">
        <v>14</v>
      </c>
      <c r="D3206" t="s">
        <v>34</v>
      </c>
      <c r="E3206" t="s">
        <v>520</v>
      </c>
    </row>
    <row r="3207" spans="1:5" x14ac:dyDescent="0.25">
      <c r="A3207" t="s">
        <v>32758</v>
      </c>
      <c r="B3207" t="s">
        <v>14</v>
      </c>
      <c r="C3207" t="s">
        <v>14</v>
      </c>
      <c r="D3207" t="s">
        <v>34</v>
      </c>
      <c r="E3207" t="s">
        <v>520</v>
      </c>
    </row>
    <row r="3208" spans="1:5" x14ac:dyDescent="0.25">
      <c r="A3208" t="s">
        <v>44076</v>
      </c>
      <c r="B3208" t="s">
        <v>14</v>
      </c>
      <c r="C3208" t="s">
        <v>14</v>
      </c>
      <c r="D3208" t="s">
        <v>34</v>
      </c>
      <c r="E3208" t="s">
        <v>520</v>
      </c>
    </row>
    <row r="3209" spans="1:5" x14ac:dyDescent="0.25">
      <c r="A3209" t="s">
        <v>32759</v>
      </c>
      <c r="B3209" t="s">
        <v>14</v>
      </c>
      <c r="C3209" t="s">
        <v>14</v>
      </c>
      <c r="D3209" t="s">
        <v>34</v>
      </c>
      <c r="E3209" t="s">
        <v>520</v>
      </c>
    </row>
    <row r="3210" spans="1:5" x14ac:dyDescent="0.25">
      <c r="A3210" t="s">
        <v>44077</v>
      </c>
      <c r="B3210" t="s">
        <v>14</v>
      </c>
      <c r="C3210" t="s">
        <v>14</v>
      </c>
      <c r="D3210" t="s">
        <v>64</v>
      </c>
      <c r="E3210" t="s">
        <v>517</v>
      </c>
    </row>
    <row r="3211" spans="1:5" x14ac:dyDescent="0.25">
      <c r="A3211" t="s">
        <v>32760</v>
      </c>
      <c r="B3211" t="s">
        <v>14</v>
      </c>
      <c r="C3211" t="s">
        <v>14</v>
      </c>
      <c r="D3211" t="s">
        <v>34</v>
      </c>
      <c r="E3211" t="s">
        <v>520</v>
      </c>
    </row>
    <row r="3212" spans="1:5" x14ac:dyDescent="0.25">
      <c r="A3212" t="s">
        <v>44078</v>
      </c>
      <c r="B3212" t="s">
        <v>14</v>
      </c>
      <c r="C3212" t="s">
        <v>14</v>
      </c>
      <c r="D3212" t="s">
        <v>64</v>
      </c>
      <c r="E3212" t="s">
        <v>517</v>
      </c>
    </row>
    <row r="3213" spans="1:5" x14ac:dyDescent="0.25">
      <c r="A3213" t="s">
        <v>32761</v>
      </c>
      <c r="B3213" t="s">
        <v>14</v>
      </c>
      <c r="C3213" t="s">
        <v>14</v>
      </c>
      <c r="D3213" t="s">
        <v>34</v>
      </c>
      <c r="E3213" t="s">
        <v>520</v>
      </c>
    </row>
    <row r="3214" spans="1:5" x14ac:dyDescent="0.25">
      <c r="A3214" t="s">
        <v>32762</v>
      </c>
      <c r="B3214" t="s">
        <v>14</v>
      </c>
      <c r="C3214" t="s">
        <v>14</v>
      </c>
      <c r="D3214" t="s">
        <v>34</v>
      </c>
      <c r="E3214" t="s">
        <v>520</v>
      </c>
    </row>
    <row r="3215" spans="1:5" x14ac:dyDescent="0.25">
      <c r="A3215" t="s">
        <v>32763</v>
      </c>
      <c r="B3215" t="s">
        <v>14</v>
      </c>
      <c r="C3215" t="s">
        <v>14</v>
      </c>
      <c r="D3215" t="s">
        <v>34</v>
      </c>
      <c r="E3215" t="s">
        <v>520</v>
      </c>
    </row>
    <row r="3216" spans="1:5" x14ac:dyDescent="0.25">
      <c r="A3216" t="s">
        <v>32764</v>
      </c>
      <c r="B3216" t="s">
        <v>14</v>
      </c>
      <c r="C3216" t="s">
        <v>14</v>
      </c>
      <c r="D3216" t="s">
        <v>34</v>
      </c>
      <c r="E3216" t="s">
        <v>520</v>
      </c>
    </row>
    <row r="3217" spans="1:5" x14ac:dyDescent="0.25">
      <c r="A3217" t="s">
        <v>32765</v>
      </c>
      <c r="B3217" t="s">
        <v>14</v>
      </c>
      <c r="C3217" t="s">
        <v>14</v>
      </c>
      <c r="D3217" t="s">
        <v>64</v>
      </c>
      <c r="E3217" t="s">
        <v>517</v>
      </c>
    </row>
    <row r="3218" spans="1:5" x14ac:dyDescent="0.25">
      <c r="A3218" t="s">
        <v>32766</v>
      </c>
      <c r="B3218" t="s">
        <v>14</v>
      </c>
      <c r="C3218" t="s">
        <v>14</v>
      </c>
      <c r="D3218" t="s">
        <v>34</v>
      </c>
      <c r="E3218" t="s">
        <v>520</v>
      </c>
    </row>
    <row r="3219" spans="1:5" x14ac:dyDescent="0.25">
      <c r="A3219" t="s">
        <v>32767</v>
      </c>
      <c r="B3219" t="s">
        <v>14</v>
      </c>
      <c r="C3219" t="s">
        <v>14</v>
      </c>
      <c r="D3219" t="s">
        <v>34</v>
      </c>
      <c r="E3219" t="s">
        <v>520</v>
      </c>
    </row>
    <row r="3220" spans="1:5" x14ac:dyDescent="0.25">
      <c r="A3220" t="s">
        <v>32768</v>
      </c>
      <c r="B3220" t="s">
        <v>14</v>
      </c>
      <c r="C3220" t="s">
        <v>14</v>
      </c>
      <c r="D3220" t="s">
        <v>64</v>
      </c>
      <c r="E3220" t="s">
        <v>517</v>
      </c>
    </row>
    <row r="3221" spans="1:5" x14ac:dyDescent="0.25">
      <c r="A3221" t="s">
        <v>32769</v>
      </c>
      <c r="B3221" t="s">
        <v>14</v>
      </c>
      <c r="C3221" t="s">
        <v>14</v>
      </c>
      <c r="D3221" t="s">
        <v>34</v>
      </c>
      <c r="E3221" t="s">
        <v>520</v>
      </c>
    </row>
    <row r="3222" spans="1:5" x14ac:dyDescent="0.25">
      <c r="A3222" t="s">
        <v>32770</v>
      </c>
      <c r="B3222" t="s">
        <v>14</v>
      </c>
      <c r="C3222" t="s">
        <v>14</v>
      </c>
      <c r="D3222" t="s">
        <v>34</v>
      </c>
      <c r="E3222" t="s">
        <v>520</v>
      </c>
    </row>
    <row r="3223" spans="1:5" x14ac:dyDescent="0.25">
      <c r="A3223" t="s">
        <v>32771</v>
      </c>
      <c r="B3223" t="s">
        <v>14</v>
      </c>
      <c r="C3223" t="s">
        <v>14</v>
      </c>
      <c r="D3223" t="s">
        <v>34</v>
      </c>
      <c r="E3223" t="s">
        <v>520</v>
      </c>
    </row>
    <row r="3224" spans="1:5" x14ac:dyDescent="0.25">
      <c r="A3224" t="s">
        <v>32772</v>
      </c>
      <c r="B3224" t="s">
        <v>14</v>
      </c>
      <c r="C3224" t="s">
        <v>14</v>
      </c>
      <c r="D3224" t="s">
        <v>34</v>
      </c>
      <c r="E3224" t="s">
        <v>520</v>
      </c>
    </row>
    <row r="3225" spans="1:5" x14ac:dyDescent="0.25">
      <c r="A3225" t="s">
        <v>32773</v>
      </c>
      <c r="B3225" t="s">
        <v>14</v>
      </c>
      <c r="C3225" t="s">
        <v>14</v>
      </c>
      <c r="D3225" t="s">
        <v>34</v>
      </c>
      <c r="E3225" t="s">
        <v>520</v>
      </c>
    </row>
    <row r="3226" spans="1:5" x14ac:dyDescent="0.25">
      <c r="A3226" t="s">
        <v>32774</v>
      </c>
      <c r="B3226" t="s">
        <v>14</v>
      </c>
      <c r="C3226" t="s">
        <v>14</v>
      </c>
      <c r="D3226" t="s">
        <v>34</v>
      </c>
      <c r="E3226" t="s">
        <v>520</v>
      </c>
    </row>
    <row r="3227" spans="1:5" x14ac:dyDescent="0.25">
      <c r="A3227" t="s">
        <v>32775</v>
      </c>
      <c r="B3227" t="s">
        <v>14</v>
      </c>
      <c r="C3227" t="s">
        <v>14</v>
      </c>
      <c r="D3227" t="s">
        <v>34</v>
      </c>
      <c r="E3227" t="s">
        <v>520</v>
      </c>
    </row>
    <row r="3228" spans="1:5" x14ac:dyDescent="0.25">
      <c r="A3228" t="s">
        <v>32776</v>
      </c>
      <c r="B3228" t="s">
        <v>14</v>
      </c>
      <c r="C3228" t="s">
        <v>14</v>
      </c>
      <c r="D3228" t="s">
        <v>34</v>
      </c>
      <c r="E3228" t="s">
        <v>520</v>
      </c>
    </row>
    <row r="3229" spans="1:5" x14ac:dyDescent="0.25">
      <c r="A3229" t="s">
        <v>32777</v>
      </c>
      <c r="B3229" t="s">
        <v>14</v>
      </c>
      <c r="C3229" t="s">
        <v>14</v>
      </c>
      <c r="D3229" t="s">
        <v>34</v>
      </c>
      <c r="E3229" t="s">
        <v>520</v>
      </c>
    </row>
    <row r="3230" spans="1:5" x14ac:dyDescent="0.25">
      <c r="A3230" t="s">
        <v>32778</v>
      </c>
      <c r="B3230" t="s">
        <v>14</v>
      </c>
      <c r="C3230" t="s">
        <v>14</v>
      </c>
      <c r="D3230" t="s">
        <v>34</v>
      </c>
      <c r="E3230" t="s">
        <v>520</v>
      </c>
    </row>
    <row r="3231" spans="1:5" x14ac:dyDescent="0.25">
      <c r="A3231" t="s">
        <v>32779</v>
      </c>
      <c r="B3231" t="s">
        <v>14</v>
      </c>
      <c r="C3231" t="s">
        <v>14</v>
      </c>
      <c r="D3231" t="s">
        <v>34</v>
      </c>
      <c r="E3231" t="s">
        <v>520</v>
      </c>
    </row>
    <row r="3232" spans="1:5" x14ac:dyDescent="0.25">
      <c r="A3232" t="s">
        <v>32780</v>
      </c>
      <c r="B3232" t="s">
        <v>14</v>
      </c>
      <c r="C3232" t="s">
        <v>14</v>
      </c>
      <c r="D3232" t="s">
        <v>64</v>
      </c>
      <c r="E3232" t="s">
        <v>517</v>
      </c>
    </row>
    <row r="3233" spans="1:5" x14ac:dyDescent="0.25">
      <c r="A3233" t="s">
        <v>32781</v>
      </c>
      <c r="B3233" t="s">
        <v>14</v>
      </c>
      <c r="C3233" t="s">
        <v>14</v>
      </c>
      <c r="D3233" t="s">
        <v>34</v>
      </c>
      <c r="E3233" t="s">
        <v>520</v>
      </c>
    </row>
    <row r="3234" spans="1:5" x14ac:dyDescent="0.25">
      <c r="A3234" t="s">
        <v>32782</v>
      </c>
      <c r="B3234" t="s">
        <v>14</v>
      </c>
      <c r="C3234" t="s">
        <v>14</v>
      </c>
      <c r="D3234" t="s">
        <v>34</v>
      </c>
      <c r="E3234" t="s">
        <v>520</v>
      </c>
    </row>
    <row r="3235" spans="1:5" x14ac:dyDescent="0.25">
      <c r="A3235" t="s">
        <v>32783</v>
      </c>
      <c r="B3235" t="s">
        <v>14</v>
      </c>
      <c r="C3235" t="s">
        <v>14</v>
      </c>
      <c r="D3235" t="s">
        <v>69</v>
      </c>
      <c r="E3235" t="s">
        <v>520</v>
      </c>
    </row>
    <row r="3236" spans="1:5" x14ac:dyDescent="0.25">
      <c r="A3236" t="s">
        <v>32784</v>
      </c>
      <c r="B3236" t="s">
        <v>14</v>
      </c>
      <c r="C3236" t="s">
        <v>14</v>
      </c>
      <c r="D3236" t="s">
        <v>34</v>
      </c>
      <c r="E3236" t="s">
        <v>520</v>
      </c>
    </row>
    <row r="3237" spans="1:5" x14ac:dyDescent="0.25">
      <c r="A3237" t="s">
        <v>32785</v>
      </c>
      <c r="B3237" t="s">
        <v>14</v>
      </c>
      <c r="C3237" t="s">
        <v>14</v>
      </c>
      <c r="D3237" t="s">
        <v>34</v>
      </c>
      <c r="E3237" t="s">
        <v>520</v>
      </c>
    </row>
    <row r="3238" spans="1:5" x14ac:dyDescent="0.25">
      <c r="A3238" t="s">
        <v>32786</v>
      </c>
      <c r="B3238" t="s">
        <v>14</v>
      </c>
      <c r="C3238" t="s">
        <v>14</v>
      </c>
      <c r="D3238" t="s">
        <v>64</v>
      </c>
      <c r="E3238" t="s">
        <v>517</v>
      </c>
    </row>
    <row r="3239" spans="1:5" x14ac:dyDescent="0.25">
      <c r="A3239" t="s">
        <v>32787</v>
      </c>
      <c r="B3239" t="s">
        <v>14</v>
      </c>
      <c r="C3239" t="s">
        <v>14</v>
      </c>
      <c r="D3239" t="s">
        <v>69</v>
      </c>
      <c r="E3239" t="s">
        <v>517</v>
      </c>
    </row>
    <row r="3240" spans="1:5" x14ac:dyDescent="0.25">
      <c r="A3240" t="s">
        <v>32788</v>
      </c>
      <c r="B3240" t="s">
        <v>14</v>
      </c>
      <c r="C3240" t="s">
        <v>14</v>
      </c>
      <c r="D3240" t="s">
        <v>34</v>
      </c>
      <c r="E3240" t="s">
        <v>520</v>
      </c>
    </row>
    <row r="3241" spans="1:5" x14ac:dyDescent="0.25">
      <c r="A3241" t="s">
        <v>32789</v>
      </c>
      <c r="B3241" t="s">
        <v>14</v>
      </c>
      <c r="C3241" t="s">
        <v>14</v>
      </c>
      <c r="D3241" t="s">
        <v>34</v>
      </c>
      <c r="E3241" t="s">
        <v>520</v>
      </c>
    </row>
    <row r="3242" spans="1:5" x14ac:dyDescent="0.25">
      <c r="A3242" t="s">
        <v>32790</v>
      </c>
      <c r="B3242" t="s">
        <v>14</v>
      </c>
      <c r="C3242" t="s">
        <v>14</v>
      </c>
      <c r="D3242" t="s">
        <v>64</v>
      </c>
      <c r="E3242" t="s">
        <v>517</v>
      </c>
    </row>
    <row r="3243" spans="1:5" x14ac:dyDescent="0.25">
      <c r="A3243" t="s">
        <v>32791</v>
      </c>
      <c r="B3243" t="s">
        <v>14</v>
      </c>
      <c r="C3243" t="s">
        <v>14</v>
      </c>
      <c r="D3243" t="s">
        <v>64</v>
      </c>
      <c r="E3243" t="s">
        <v>517</v>
      </c>
    </row>
    <row r="3244" spans="1:5" x14ac:dyDescent="0.25">
      <c r="A3244" t="s">
        <v>32792</v>
      </c>
      <c r="B3244" t="s">
        <v>14</v>
      </c>
      <c r="C3244" t="s">
        <v>14</v>
      </c>
      <c r="D3244" t="s">
        <v>34</v>
      </c>
      <c r="E3244" t="s">
        <v>520</v>
      </c>
    </row>
    <row r="3245" spans="1:5" x14ac:dyDescent="0.25">
      <c r="A3245" t="s">
        <v>32793</v>
      </c>
      <c r="B3245" t="s">
        <v>14</v>
      </c>
      <c r="C3245" t="s">
        <v>14</v>
      </c>
      <c r="D3245" t="s">
        <v>34</v>
      </c>
      <c r="E3245" t="s">
        <v>520</v>
      </c>
    </row>
    <row r="3246" spans="1:5" x14ac:dyDescent="0.25">
      <c r="A3246" t="s">
        <v>32794</v>
      </c>
      <c r="B3246" t="s">
        <v>14</v>
      </c>
      <c r="C3246" t="s">
        <v>14</v>
      </c>
      <c r="D3246" t="s">
        <v>34</v>
      </c>
      <c r="E3246" t="s">
        <v>520</v>
      </c>
    </row>
    <row r="3247" spans="1:5" x14ac:dyDescent="0.25">
      <c r="A3247" t="s">
        <v>32795</v>
      </c>
      <c r="B3247" t="s">
        <v>14</v>
      </c>
      <c r="C3247" t="s">
        <v>14</v>
      </c>
      <c r="D3247" t="s">
        <v>69</v>
      </c>
      <c r="E3247" t="s">
        <v>517</v>
      </c>
    </row>
    <row r="3248" spans="1:5" x14ac:dyDescent="0.25">
      <c r="A3248" t="s">
        <v>32796</v>
      </c>
      <c r="B3248" t="s">
        <v>14</v>
      </c>
      <c r="C3248" t="s">
        <v>14</v>
      </c>
      <c r="D3248" t="s">
        <v>64</v>
      </c>
      <c r="E3248" t="s">
        <v>517</v>
      </c>
    </row>
    <row r="3249" spans="1:5" x14ac:dyDescent="0.25">
      <c r="A3249" t="s">
        <v>32797</v>
      </c>
      <c r="B3249" t="s">
        <v>14</v>
      </c>
      <c r="C3249" t="s">
        <v>14</v>
      </c>
      <c r="D3249" t="s">
        <v>34</v>
      </c>
      <c r="E3249" t="s">
        <v>520</v>
      </c>
    </row>
    <row r="3250" spans="1:5" x14ac:dyDescent="0.25">
      <c r="A3250" t="s">
        <v>32798</v>
      </c>
      <c r="B3250" t="s">
        <v>14</v>
      </c>
      <c r="C3250" t="s">
        <v>14</v>
      </c>
      <c r="D3250" t="s">
        <v>34</v>
      </c>
      <c r="E3250" t="s">
        <v>520</v>
      </c>
    </row>
    <row r="3251" spans="1:5" x14ac:dyDescent="0.25">
      <c r="A3251" t="s">
        <v>32799</v>
      </c>
      <c r="B3251" t="s">
        <v>14</v>
      </c>
      <c r="C3251" t="s">
        <v>14</v>
      </c>
      <c r="D3251" t="s">
        <v>34</v>
      </c>
      <c r="E3251" t="s">
        <v>520</v>
      </c>
    </row>
    <row r="3252" spans="1:5" x14ac:dyDescent="0.25">
      <c r="A3252" t="s">
        <v>32800</v>
      </c>
      <c r="B3252" t="s">
        <v>14</v>
      </c>
      <c r="C3252" t="s">
        <v>14</v>
      </c>
      <c r="D3252" t="s">
        <v>64</v>
      </c>
      <c r="E3252" t="s">
        <v>517</v>
      </c>
    </row>
    <row r="3253" spans="1:5" x14ac:dyDescent="0.25">
      <c r="A3253" t="s">
        <v>32801</v>
      </c>
      <c r="B3253" t="s">
        <v>14</v>
      </c>
      <c r="C3253" t="s">
        <v>14</v>
      </c>
      <c r="D3253" t="s">
        <v>34</v>
      </c>
      <c r="E3253" t="s">
        <v>520</v>
      </c>
    </row>
    <row r="3254" spans="1:5" x14ac:dyDescent="0.25">
      <c r="A3254" t="s">
        <v>32802</v>
      </c>
      <c r="B3254" t="s">
        <v>14</v>
      </c>
      <c r="C3254" t="s">
        <v>14</v>
      </c>
      <c r="D3254" t="s">
        <v>34</v>
      </c>
      <c r="E3254" t="s">
        <v>520</v>
      </c>
    </row>
    <row r="3255" spans="1:5" x14ac:dyDescent="0.25">
      <c r="A3255" t="s">
        <v>32803</v>
      </c>
      <c r="B3255" t="s">
        <v>14</v>
      </c>
      <c r="C3255" t="s">
        <v>14</v>
      </c>
      <c r="D3255" t="s">
        <v>64</v>
      </c>
      <c r="E3255" t="s">
        <v>517</v>
      </c>
    </row>
    <row r="3256" spans="1:5" x14ac:dyDescent="0.25">
      <c r="A3256" t="s">
        <v>32804</v>
      </c>
      <c r="B3256" t="s">
        <v>14</v>
      </c>
      <c r="C3256" t="s">
        <v>14</v>
      </c>
      <c r="D3256" t="s">
        <v>64</v>
      </c>
      <c r="E3256" t="s">
        <v>517</v>
      </c>
    </row>
    <row r="3257" spans="1:5" x14ac:dyDescent="0.25">
      <c r="A3257" t="s">
        <v>32805</v>
      </c>
      <c r="B3257" t="s">
        <v>14</v>
      </c>
      <c r="C3257" t="s">
        <v>14</v>
      </c>
      <c r="D3257" t="s">
        <v>34</v>
      </c>
      <c r="E3257" t="s">
        <v>520</v>
      </c>
    </row>
    <row r="3258" spans="1:5" x14ac:dyDescent="0.25">
      <c r="A3258" t="s">
        <v>32806</v>
      </c>
      <c r="B3258" t="s">
        <v>14</v>
      </c>
      <c r="C3258" t="s">
        <v>14</v>
      </c>
      <c r="D3258" t="s">
        <v>34</v>
      </c>
      <c r="E3258" t="s">
        <v>520</v>
      </c>
    </row>
    <row r="3259" spans="1:5" x14ac:dyDescent="0.25">
      <c r="A3259" t="s">
        <v>32807</v>
      </c>
      <c r="B3259" t="s">
        <v>14</v>
      </c>
      <c r="C3259" t="s">
        <v>14</v>
      </c>
      <c r="D3259" t="s">
        <v>69</v>
      </c>
      <c r="E3259" t="s">
        <v>520</v>
      </c>
    </row>
    <row r="3260" spans="1:5" x14ac:dyDescent="0.25">
      <c r="A3260" t="s">
        <v>32808</v>
      </c>
      <c r="B3260" t="s">
        <v>14</v>
      </c>
      <c r="C3260" t="s">
        <v>14</v>
      </c>
      <c r="D3260" t="s">
        <v>69</v>
      </c>
      <c r="E3260" t="s">
        <v>520</v>
      </c>
    </row>
    <row r="3261" spans="1:5" x14ac:dyDescent="0.25">
      <c r="A3261" t="s">
        <v>32809</v>
      </c>
      <c r="B3261" t="s">
        <v>14</v>
      </c>
      <c r="C3261" t="s">
        <v>14</v>
      </c>
      <c r="D3261" t="s">
        <v>34</v>
      </c>
      <c r="E3261" t="s">
        <v>520</v>
      </c>
    </row>
    <row r="3262" spans="1:5" x14ac:dyDescent="0.25">
      <c r="A3262" t="s">
        <v>32810</v>
      </c>
      <c r="B3262" t="s">
        <v>14</v>
      </c>
      <c r="C3262" t="s">
        <v>14</v>
      </c>
      <c r="D3262" t="s">
        <v>34</v>
      </c>
      <c r="E3262" t="s">
        <v>520</v>
      </c>
    </row>
    <row r="3263" spans="1:5" x14ac:dyDescent="0.25">
      <c r="A3263" t="s">
        <v>32811</v>
      </c>
      <c r="B3263" t="s">
        <v>14</v>
      </c>
      <c r="C3263" t="s">
        <v>14</v>
      </c>
      <c r="D3263" t="s">
        <v>64</v>
      </c>
      <c r="E3263" t="s">
        <v>517</v>
      </c>
    </row>
    <row r="3264" spans="1:5" x14ac:dyDescent="0.25">
      <c r="A3264" t="s">
        <v>32812</v>
      </c>
      <c r="B3264" t="s">
        <v>14</v>
      </c>
      <c r="C3264" t="s">
        <v>14</v>
      </c>
      <c r="D3264" t="s">
        <v>34</v>
      </c>
      <c r="E3264" t="s">
        <v>520</v>
      </c>
    </row>
    <row r="3265" spans="1:5" x14ac:dyDescent="0.25">
      <c r="A3265" t="s">
        <v>32813</v>
      </c>
      <c r="B3265" t="s">
        <v>14</v>
      </c>
      <c r="C3265" t="s">
        <v>14</v>
      </c>
      <c r="D3265" t="s">
        <v>34</v>
      </c>
      <c r="E3265" t="s">
        <v>520</v>
      </c>
    </row>
    <row r="3266" spans="1:5" x14ac:dyDescent="0.25">
      <c r="A3266" t="s">
        <v>32814</v>
      </c>
      <c r="B3266" t="s">
        <v>14</v>
      </c>
      <c r="C3266" t="s">
        <v>14</v>
      </c>
      <c r="D3266" t="s">
        <v>34</v>
      </c>
      <c r="E3266" t="s">
        <v>520</v>
      </c>
    </row>
    <row r="3267" spans="1:5" x14ac:dyDescent="0.25">
      <c r="A3267" t="s">
        <v>32815</v>
      </c>
      <c r="B3267" t="s">
        <v>14</v>
      </c>
      <c r="C3267" t="s">
        <v>14</v>
      </c>
      <c r="D3267" t="s">
        <v>64</v>
      </c>
      <c r="E3267" t="s">
        <v>517</v>
      </c>
    </row>
    <row r="3268" spans="1:5" x14ac:dyDescent="0.25">
      <c r="A3268" t="s">
        <v>32816</v>
      </c>
      <c r="B3268" t="s">
        <v>14</v>
      </c>
      <c r="C3268" t="s">
        <v>14</v>
      </c>
      <c r="D3268" t="s">
        <v>34</v>
      </c>
      <c r="E3268" t="s">
        <v>520</v>
      </c>
    </row>
    <row r="3269" spans="1:5" x14ac:dyDescent="0.25">
      <c r="A3269" t="s">
        <v>32817</v>
      </c>
      <c r="B3269" t="s">
        <v>14</v>
      </c>
      <c r="C3269" t="s">
        <v>14</v>
      </c>
      <c r="D3269" t="s">
        <v>34</v>
      </c>
      <c r="E3269" t="s">
        <v>520</v>
      </c>
    </row>
    <row r="3270" spans="1:5" x14ac:dyDescent="0.25">
      <c r="A3270" t="s">
        <v>32818</v>
      </c>
      <c r="B3270" t="s">
        <v>14</v>
      </c>
      <c r="C3270" t="s">
        <v>14</v>
      </c>
      <c r="D3270" t="s">
        <v>34</v>
      </c>
      <c r="E3270" t="s">
        <v>520</v>
      </c>
    </row>
    <row r="3271" spans="1:5" x14ac:dyDescent="0.25">
      <c r="A3271" t="s">
        <v>32819</v>
      </c>
      <c r="B3271" t="s">
        <v>14</v>
      </c>
      <c r="C3271" t="s">
        <v>14</v>
      </c>
      <c r="D3271" t="s">
        <v>34</v>
      </c>
      <c r="E3271" t="s">
        <v>520</v>
      </c>
    </row>
    <row r="3272" spans="1:5" x14ac:dyDescent="0.25">
      <c r="A3272" t="s">
        <v>32820</v>
      </c>
      <c r="B3272" t="s">
        <v>14</v>
      </c>
      <c r="C3272" t="s">
        <v>14</v>
      </c>
      <c r="D3272" t="s">
        <v>34</v>
      </c>
      <c r="E3272" t="s">
        <v>520</v>
      </c>
    </row>
    <row r="3273" spans="1:5" x14ac:dyDescent="0.25">
      <c r="A3273" t="s">
        <v>32821</v>
      </c>
      <c r="B3273" t="s">
        <v>14</v>
      </c>
      <c r="C3273" t="s">
        <v>14</v>
      </c>
      <c r="D3273" t="s">
        <v>34</v>
      </c>
      <c r="E3273" t="s">
        <v>520</v>
      </c>
    </row>
    <row r="3274" spans="1:5" x14ac:dyDescent="0.25">
      <c r="A3274" t="s">
        <v>32822</v>
      </c>
      <c r="B3274" t="s">
        <v>14</v>
      </c>
      <c r="C3274" t="s">
        <v>14</v>
      </c>
      <c r="D3274" t="s">
        <v>34</v>
      </c>
      <c r="E3274" t="s">
        <v>520</v>
      </c>
    </row>
    <row r="3275" spans="1:5" x14ac:dyDescent="0.25">
      <c r="A3275" t="s">
        <v>32823</v>
      </c>
      <c r="B3275" t="s">
        <v>14</v>
      </c>
      <c r="C3275" t="s">
        <v>14</v>
      </c>
      <c r="D3275" t="s">
        <v>34</v>
      </c>
      <c r="E3275" t="s">
        <v>520</v>
      </c>
    </row>
    <row r="3276" spans="1:5" x14ac:dyDescent="0.25">
      <c r="A3276" t="s">
        <v>32824</v>
      </c>
      <c r="B3276" t="s">
        <v>14</v>
      </c>
      <c r="C3276" t="s">
        <v>14</v>
      </c>
      <c r="D3276" t="s">
        <v>34</v>
      </c>
      <c r="E3276" t="s">
        <v>520</v>
      </c>
    </row>
    <row r="3277" spans="1:5" x14ac:dyDescent="0.25">
      <c r="A3277" t="s">
        <v>32825</v>
      </c>
      <c r="B3277" t="s">
        <v>14</v>
      </c>
      <c r="C3277" t="s">
        <v>14</v>
      </c>
      <c r="D3277" t="s">
        <v>34</v>
      </c>
      <c r="E3277" t="s">
        <v>520</v>
      </c>
    </row>
    <row r="3278" spans="1:5" x14ac:dyDescent="0.25">
      <c r="A3278" t="s">
        <v>32826</v>
      </c>
      <c r="B3278" t="s">
        <v>14</v>
      </c>
      <c r="C3278" t="s">
        <v>14</v>
      </c>
      <c r="D3278" t="s">
        <v>64</v>
      </c>
      <c r="E3278" t="s">
        <v>517</v>
      </c>
    </row>
    <row r="3279" spans="1:5" x14ac:dyDescent="0.25">
      <c r="A3279" t="s">
        <v>32827</v>
      </c>
      <c r="B3279" t="s">
        <v>14</v>
      </c>
      <c r="C3279" t="s">
        <v>14</v>
      </c>
      <c r="D3279" t="s">
        <v>34</v>
      </c>
      <c r="E3279" t="s">
        <v>520</v>
      </c>
    </row>
    <row r="3280" spans="1:5" x14ac:dyDescent="0.25">
      <c r="A3280" t="s">
        <v>32828</v>
      </c>
      <c r="B3280" t="s">
        <v>14</v>
      </c>
      <c r="C3280" t="s">
        <v>14</v>
      </c>
      <c r="D3280" t="s">
        <v>34</v>
      </c>
      <c r="E3280" t="s">
        <v>520</v>
      </c>
    </row>
    <row r="3281" spans="1:5" x14ac:dyDescent="0.25">
      <c r="A3281" t="s">
        <v>32829</v>
      </c>
      <c r="B3281" t="s">
        <v>14</v>
      </c>
      <c r="C3281" t="s">
        <v>14</v>
      </c>
      <c r="D3281" t="s">
        <v>34</v>
      </c>
      <c r="E3281" t="s">
        <v>520</v>
      </c>
    </row>
    <row r="3282" spans="1:5" x14ac:dyDescent="0.25">
      <c r="A3282" t="s">
        <v>32830</v>
      </c>
      <c r="B3282" t="s">
        <v>14</v>
      </c>
      <c r="C3282" t="s">
        <v>14</v>
      </c>
      <c r="D3282" t="s">
        <v>34</v>
      </c>
      <c r="E3282" t="s">
        <v>520</v>
      </c>
    </row>
    <row r="3283" spans="1:5" x14ac:dyDescent="0.25">
      <c r="A3283" t="s">
        <v>32831</v>
      </c>
      <c r="B3283" t="s">
        <v>14</v>
      </c>
      <c r="C3283" t="s">
        <v>14</v>
      </c>
      <c r="D3283" t="s">
        <v>34</v>
      </c>
      <c r="E3283" t="s">
        <v>520</v>
      </c>
    </row>
    <row r="3284" spans="1:5" x14ac:dyDescent="0.25">
      <c r="A3284" t="s">
        <v>32832</v>
      </c>
      <c r="B3284" t="s">
        <v>14</v>
      </c>
      <c r="C3284" t="s">
        <v>14</v>
      </c>
      <c r="D3284" t="s">
        <v>64</v>
      </c>
      <c r="E3284" t="s">
        <v>517</v>
      </c>
    </row>
    <row r="3285" spans="1:5" x14ac:dyDescent="0.25">
      <c r="A3285" t="s">
        <v>32833</v>
      </c>
      <c r="B3285" t="s">
        <v>14</v>
      </c>
      <c r="C3285" t="s">
        <v>14</v>
      </c>
      <c r="D3285" t="s">
        <v>34</v>
      </c>
      <c r="E3285" t="s">
        <v>757</v>
      </c>
    </row>
    <row r="3286" spans="1:5" x14ac:dyDescent="0.25">
      <c r="A3286" t="s">
        <v>32834</v>
      </c>
      <c r="B3286" t="s">
        <v>14</v>
      </c>
      <c r="C3286" t="s">
        <v>14</v>
      </c>
      <c r="D3286" t="s">
        <v>69</v>
      </c>
      <c r="E3286" t="s">
        <v>517</v>
      </c>
    </row>
    <row r="3287" spans="1:5" x14ac:dyDescent="0.25">
      <c r="A3287" t="s">
        <v>32835</v>
      </c>
      <c r="B3287" t="s">
        <v>14</v>
      </c>
      <c r="C3287" t="s">
        <v>14</v>
      </c>
      <c r="D3287" t="s">
        <v>34</v>
      </c>
      <c r="E3287" t="s">
        <v>520</v>
      </c>
    </row>
    <row r="3288" spans="1:5" x14ac:dyDescent="0.25">
      <c r="A3288" t="s">
        <v>32836</v>
      </c>
      <c r="B3288" t="s">
        <v>14</v>
      </c>
      <c r="C3288" t="s">
        <v>14</v>
      </c>
      <c r="D3288" t="s">
        <v>34</v>
      </c>
      <c r="E3288" t="s">
        <v>520</v>
      </c>
    </row>
    <row r="3289" spans="1:5" x14ac:dyDescent="0.25">
      <c r="A3289" t="s">
        <v>32837</v>
      </c>
      <c r="B3289" t="s">
        <v>14</v>
      </c>
      <c r="C3289" t="s">
        <v>14</v>
      </c>
      <c r="D3289" t="s">
        <v>34</v>
      </c>
      <c r="E3289" t="s">
        <v>520</v>
      </c>
    </row>
    <row r="3290" spans="1:5" x14ac:dyDescent="0.25">
      <c r="A3290" t="s">
        <v>32838</v>
      </c>
      <c r="B3290" t="s">
        <v>14</v>
      </c>
      <c r="C3290" t="s">
        <v>14</v>
      </c>
      <c r="D3290" t="s">
        <v>34</v>
      </c>
      <c r="E3290" t="s">
        <v>520</v>
      </c>
    </row>
    <row r="3291" spans="1:5" x14ac:dyDescent="0.25">
      <c r="A3291" t="s">
        <v>32839</v>
      </c>
      <c r="B3291" t="s">
        <v>14</v>
      </c>
      <c r="C3291" t="s">
        <v>14</v>
      </c>
      <c r="D3291" t="s">
        <v>34</v>
      </c>
      <c r="E3291" t="s">
        <v>520</v>
      </c>
    </row>
    <row r="3292" spans="1:5" x14ac:dyDescent="0.25">
      <c r="A3292" t="s">
        <v>32840</v>
      </c>
      <c r="B3292" t="s">
        <v>14</v>
      </c>
      <c r="C3292" t="s">
        <v>14</v>
      </c>
      <c r="D3292" t="s">
        <v>34</v>
      </c>
      <c r="E3292" t="s">
        <v>520</v>
      </c>
    </row>
    <row r="3293" spans="1:5" x14ac:dyDescent="0.25">
      <c r="A3293" t="s">
        <v>32841</v>
      </c>
      <c r="B3293" t="s">
        <v>14</v>
      </c>
      <c r="C3293" t="s">
        <v>14</v>
      </c>
      <c r="D3293" t="s">
        <v>64</v>
      </c>
      <c r="E3293" t="s">
        <v>517</v>
      </c>
    </row>
    <row r="3294" spans="1:5" x14ac:dyDescent="0.25">
      <c r="A3294" t="s">
        <v>32842</v>
      </c>
      <c r="B3294" t="s">
        <v>14</v>
      </c>
      <c r="C3294" t="s">
        <v>14</v>
      </c>
      <c r="D3294" t="s">
        <v>34</v>
      </c>
      <c r="E3294" t="s">
        <v>520</v>
      </c>
    </row>
    <row r="3295" spans="1:5" x14ac:dyDescent="0.25">
      <c r="A3295" t="s">
        <v>32843</v>
      </c>
      <c r="B3295" t="s">
        <v>14</v>
      </c>
      <c r="C3295" t="s">
        <v>14</v>
      </c>
      <c r="D3295" t="s">
        <v>34</v>
      </c>
      <c r="E3295" t="s">
        <v>520</v>
      </c>
    </row>
    <row r="3296" spans="1:5" x14ac:dyDescent="0.25">
      <c r="A3296" t="s">
        <v>32844</v>
      </c>
      <c r="B3296" t="s">
        <v>14</v>
      </c>
      <c r="C3296" t="s">
        <v>14</v>
      </c>
      <c r="D3296" t="s">
        <v>34</v>
      </c>
      <c r="E3296" t="s">
        <v>520</v>
      </c>
    </row>
    <row r="3297" spans="1:5" x14ac:dyDescent="0.25">
      <c r="A3297" t="s">
        <v>32845</v>
      </c>
      <c r="B3297" t="s">
        <v>14</v>
      </c>
      <c r="C3297" t="s">
        <v>14</v>
      </c>
      <c r="D3297" t="s">
        <v>64</v>
      </c>
      <c r="E3297" t="s">
        <v>517</v>
      </c>
    </row>
    <row r="3298" spans="1:5" x14ac:dyDescent="0.25">
      <c r="A3298" t="s">
        <v>32846</v>
      </c>
      <c r="B3298" t="s">
        <v>14</v>
      </c>
      <c r="C3298" t="s">
        <v>14</v>
      </c>
      <c r="D3298" t="s">
        <v>34</v>
      </c>
      <c r="E3298" t="s">
        <v>520</v>
      </c>
    </row>
    <row r="3299" spans="1:5" x14ac:dyDescent="0.25">
      <c r="A3299" t="s">
        <v>32847</v>
      </c>
      <c r="B3299" t="s">
        <v>14</v>
      </c>
      <c r="C3299" t="s">
        <v>14</v>
      </c>
      <c r="D3299" t="s">
        <v>34</v>
      </c>
      <c r="E3299" t="s">
        <v>520</v>
      </c>
    </row>
    <row r="3300" spans="1:5" x14ac:dyDescent="0.25">
      <c r="A3300" t="s">
        <v>32848</v>
      </c>
      <c r="B3300" t="s">
        <v>14</v>
      </c>
      <c r="C3300" t="s">
        <v>14</v>
      </c>
      <c r="D3300" t="s">
        <v>64</v>
      </c>
      <c r="E3300" t="s">
        <v>517</v>
      </c>
    </row>
    <row r="3301" spans="1:5" x14ac:dyDescent="0.25">
      <c r="A3301" t="s">
        <v>32849</v>
      </c>
      <c r="B3301" t="s">
        <v>14</v>
      </c>
      <c r="C3301" t="s">
        <v>14</v>
      </c>
      <c r="D3301" t="s">
        <v>34</v>
      </c>
      <c r="E3301" t="s">
        <v>520</v>
      </c>
    </row>
    <row r="3302" spans="1:5" x14ac:dyDescent="0.25">
      <c r="A3302" t="s">
        <v>32850</v>
      </c>
      <c r="B3302" t="s">
        <v>14</v>
      </c>
      <c r="C3302" t="s">
        <v>14</v>
      </c>
      <c r="D3302" t="s">
        <v>69</v>
      </c>
      <c r="E3302" t="s">
        <v>517</v>
      </c>
    </row>
    <row r="3303" spans="1:5" x14ac:dyDescent="0.25">
      <c r="A3303" t="s">
        <v>32851</v>
      </c>
      <c r="B3303" t="s">
        <v>14</v>
      </c>
      <c r="C3303" t="s">
        <v>14</v>
      </c>
      <c r="D3303" t="s">
        <v>34</v>
      </c>
      <c r="E3303" t="s">
        <v>520</v>
      </c>
    </row>
    <row r="3304" spans="1:5" x14ac:dyDescent="0.25">
      <c r="A3304" t="s">
        <v>32852</v>
      </c>
      <c r="B3304" t="s">
        <v>14</v>
      </c>
      <c r="C3304" t="s">
        <v>14</v>
      </c>
      <c r="D3304" t="s">
        <v>34</v>
      </c>
      <c r="E3304" t="s">
        <v>520</v>
      </c>
    </row>
    <row r="3305" spans="1:5" x14ac:dyDescent="0.25">
      <c r="A3305" t="s">
        <v>32853</v>
      </c>
      <c r="B3305" t="s">
        <v>14</v>
      </c>
      <c r="C3305" t="s">
        <v>14</v>
      </c>
      <c r="D3305" t="s">
        <v>34</v>
      </c>
      <c r="E3305" t="s">
        <v>520</v>
      </c>
    </row>
    <row r="3306" spans="1:5" x14ac:dyDescent="0.25">
      <c r="A3306" t="s">
        <v>44079</v>
      </c>
      <c r="B3306" t="s">
        <v>14</v>
      </c>
      <c r="C3306" t="s">
        <v>14</v>
      </c>
      <c r="D3306" t="s">
        <v>34</v>
      </c>
      <c r="E3306" t="s">
        <v>520</v>
      </c>
    </row>
    <row r="3307" spans="1:5" x14ac:dyDescent="0.25">
      <c r="A3307" t="s">
        <v>32854</v>
      </c>
      <c r="B3307" t="s">
        <v>14</v>
      </c>
      <c r="C3307" t="s">
        <v>14</v>
      </c>
      <c r="D3307" t="s">
        <v>34</v>
      </c>
      <c r="E3307" t="s">
        <v>520</v>
      </c>
    </row>
    <row r="3308" spans="1:5" x14ac:dyDescent="0.25">
      <c r="A3308" t="s">
        <v>32855</v>
      </c>
      <c r="B3308" t="s">
        <v>14</v>
      </c>
      <c r="C3308" t="s">
        <v>14</v>
      </c>
      <c r="D3308" t="s">
        <v>34</v>
      </c>
      <c r="E3308" t="s">
        <v>520</v>
      </c>
    </row>
    <row r="3309" spans="1:5" x14ac:dyDescent="0.25">
      <c r="A3309" t="s">
        <v>32856</v>
      </c>
      <c r="B3309" t="s">
        <v>14</v>
      </c>
      <c r="C3309" t="s">
        <v>14</v>
      </c>
      <c r="D3309" t="s">
        <v>34</v>
      </c>
      <c r="E3309" t="s">
        <v>520</v>
      </c>
    </row>
    <row r="3310" spans="1:5" x14ac:dyDescent="0.25">
      <c r="A3310" t="s">
        <v>32857</v>
      </c>
      <c r="B3310" t="s">
        <v>14</v>
      </c>
      <c r="C3310" t="s">
        <v>14</v>
      </c>
      <c r="D3310" t="s">
        <v>69</v>
      </c>
      <c r="E3310" t="s">
        <v>520</v>
      </c>
    </row>
    <row r="3311" spans="1:5" x14ac:dyDescent="0.25">
      <c r="A3311" t="s">
        <v>32858</v>
      </c>
      <c r="B3311" t="s">
        <v>14</v>
      </c>
      <c r="C3311" t="s">
        <v>14</v>
      </c>
      <c r="D3311" t="s">
        <v>34</v>
      </c>
      <c r="E3311" t="s">
        <v>520</v>
      </c>
    </row>
    <row r="3312" spans="1:5" x14ac:dyDescent="0.25">
      <c r="A3312" t="s">
        <v>32859</v>
      </c>
      <c r="B3312" t="s">
        <v>14</v>
      </c>
      <c r="C3312" t="s">
        <v>14</v>
      </c>
      <c r="D3312" t="s">
        <v>34</v>
      </c>
      <c r="E3312" t="s">
        <v>520</v>
      </c>
    </row>
    <row r="3313" spans="1:5" x14ac:dyDescent="0.25">
      <c r="A3313" t="s">
        <v>32860</v>
      </c>
      <c r="B3313" t="s">
        <v>14</v>
      </c>
      <c r="C3313" t="s">
        <v>14</v>
      </c>
      <c r="D3313" t="s">
        <v>64</v>
      </c>
      <c r="E3313" t="s">
        <v>517</v>
      </c>
    </row>
    <row r="3314" spans="1:5" x14ac:dyDescent="0.25">
      <c r="A3314" t="s">
        <v>32861</v>
      </c>
      <c r="B3314" t="s">
        <v>14</v>
      </c>
      <c r="C3314" t="s">
        <v>14</v>
      </c>
      <c r="D3314" t="s">
        <v>34</v>
      </c>
      <c r="E3314" t="s">
        <v>520</v>
      </c>
    </row>
    <row r="3315" spans="1:5" x14ac:dyDescent="0.25">
      <c r="A3315" t="s">
        <v>32862</v>
      </c>
      <c r="B3315" t="s">
        <v>14</v>
      </c>
      <c r="C3315" t="s">
        <v>14</v>
      </c>
      <c r="D3315" t="s">
        <v>34</v>
      </c>
      <c r="E3315" t="s">
        <v>520</v>
      </c>
    </row>
    <row r="3316" spans="1:5" x14ac:dyDescent="0.25">
      <c r="A3316" t="s">
        <v>32863</v>
      </c>
      <c r="B3316" t="s">
        <v>14</v>
      </c>
      <c r="C3316" t="s">
        <v>14</v>
      </c>
      <c r="D3316" t="s">
        <v>34</v>
      </c>
      <c r="E3316" t="s">
        <v>520</v>
      </c>
    </row>
    <row r="3317" spans="1:5" x14ac:dyDescent="0.25">
      <c r="A3317" t="s">
        <v>32864</v>
      </c>
      <c r="B3317" t="s">
        <v>14</v>
      </c>
      <c r="C3317" t="s">
        <v>14</v>
      </c>
      <c r="D3317" t="s">
        <v>34</v>
      </c>
      <c r="E3317" t="s">
        <v>520</v>
      </c>
    </row>
    <row r="3318" spans="1:5" x14ac:dyDescent="0.25">
      <c r="A3318" t="s">
        <v>32865</v>
      </c>
      <c r="B3318" t="s">
        <v>14</v>
      </c>
      <c r="C3318" t="s">
        <v>14</v>
      </c>
      <c r="D3318" t="s">
        <v>34</v>
      </c>
      <c r="E3318" t="s">
        <v>520</v>
      </c>
    </row>
    <row r="3319" spans="1:5" x14ac:dyDescent="0.25">
      <c r="A3319" t="s">
        <v>32866</v>
      </c>
      <c r="B3319" t="s">
        <v>14</v>
      </c>
      <c r="C3319" t="s">
        <v>14</v>
      </c>
      <c r="D3319" t="s">
        <v>64</v>
      </c>
      <c r="E3319" t="s">
        <v>517</v>
      </c>
    </row>
    <row r="3320" spans="1:5" x14ac:dyDescent="0.25">
      <c r="A3320" t="s">
        <v>32867</v>
      </c>
      <c r="B3320" t="s">
        <v>14</v>
      </c>
      <c r="C3320" t="s">
        <v>14</v>
      </c>
      <c r="D3320" t="s">
        <v>34</v>
      </c>
      <c r="E3320" t="s">
        <v>520</v>
      </c>
    </row>
    <row r="3321" spans="1:5" x14ac:dyDescent="0.25">
      <c r="A3321" t="s">
        <v>32868</v>
      </c>
      <c r="B3321" t="s">
        <v>14</v>
      </c>
      <c r="C3321" t="s">
        <v>14</v>
      </c>
      <c r="D3321" t="s">
        <v>69</v>
      </c>
      <c r="E3321" t="s">
        <v>517</v>
      </c>
    </row>
    <row r="3322" spans="1:5" x14ac:dyDescent="0.25">
      <c r="A3322" t="s">
        <v>32869</v>
      </c>
      <c r="B3322" t="s">
        <v>14</v>
      </c>
      <c r="C3322" t="s">
        <v>14</v>
      </c>
      <c r="D3322" t="s">
        <v>34</v>
      </c>
      <c r="E3322" t="s">
        <v>520</v>
      </c>
    </row>
    <row r="3323" spans="1:5" x14ac:dyDescent="0.25">
      <c r="A3323" t="s">
        <v>32870</v>
      </c>
      <c r="B3323" t="s">
        <v>14</v>
      </c>
      <c r="C3323" t="s">
        <v>14</v>
      </c>
      <c r="D3323" t="s">
        <v>34</v>
      </c>
      <c r="E3323" t="s">
        <v>520</v>
      </c>
    </row>
    <row r="3324" spans="1:5" x14ac:dyDescent="0.25">
      <c r="A3324" t="s">
        <v>32871</v>
      </c>
      <c r="B3324" t="s">
        <v>14</v>
      </c>
      <c r="C3324" t="s">
        <v>14</v>
      </c>
      <c r="D3324" t="s">
        <v>34</v>
      </c>
      <c r="E3324" t="s">
        <v>520</v>
      </c>
    </row>
    <row r="3325" spans="1:5" x14ac:dyDescent="0.25">
      <c r="A3325" t="s">
        <v>32872</v>
      </c>
      <c r="B3325" t="s">
        <v>14</v>
      </c>
      <c r="C3325" t="s">
        <v>14</v>
      </c>
      <c r="D3325" t="s">
        <v>34</v>
      </c>
      <c r="E3325" t="s">
        <v>520</v>
      </c>
    </row>
    <row r="3326" spans="1:5" x14ac:dyDescent="0.25">
      <c r="A3326" t="s">
        <v>32873</v>
      </c>
      <c r="B3326" t="s">
        <v>14</v>
      </c>
      <c r="C3326" t="s">
        <v>14</v>
      </c>
      <c r="D3326" t="s">
        <v>34</v>
      </c>
      <c r="E3326" t="s">
        <v>520</v>
      </c>
    </row>
    <row r="3327" spans="1:5" x14ac:dyDescent="0.25">
      <c r="A3327" t="s">
        <v>44080</v>
      </c>
      <c r="B3327" t="s">
        <v>14</v>
      </c>
      <c r="C3327" t="s">
        <v>14</v>
      </c>
      <c r="D3327" t="s">
        <v>64</v>
      </c>
      <c r="E3327" t="s">
        <v>517</v>
      </c>
    </row>
    <row r="3328" spans="1:5" x14ac:dyDescent="0.25">
      <c r="A3328" t="s">
        <v>32874</v>
      </c>
      <c r="B3328" t="s">
        <v>14</v>
      </c>
      <c r="C3328" t="s">
        <v>14</v>
      </c>
      <c r="D3328" t="s">
        <v>34</v>
      </c>
      <c r="E3328" t="s">
        <v>520</v>
      </c>
    </row>
    <row r="3329" spans="1:5" x14ac:dyDescent="0.25">
      <c r="A3329" t="s">
        <v>32875</v>
      </c>
      <c r="B3329" t="s">
        <v>14</v>
      </c>
      <c r="C3329" t="s">
        <v>14</v>
      </c>
      <c r="D3329" t="s">
        <v>64</v>
      </c>
      <c r="E3329" t="s">
        <v>517</v>
      </c>
    </row>
    <row r="3330" spans="1:5" x14ac:dyDescent="0.25">
      <c r="A3330" t="s">
        <v>32876</v>
      </c>
      <c r="B3330" t="s">
        <v>14</v>
      </c>
      <c r="C3330" t="s">
        <v>14</v>
      </c>
      <c r="D3330" t="s">
        <v>34</v>
      </c>
      <c r="E3330" t="s">
        <v>520</v>
      </c>
    </row>
    <row r="3331" spans="1:5" x14ac:dyDescent="0.25">
      <c r="A3331" t="s">
        <v>32877</v>
      </c>
      <c r="B3331" t="s">
        <v>14</v>
      </c>
      <c r="C3331" t="s">
        <v>14</v>
      </c>
      <c r="D3331" t="s">
        <v>69</v>
      </c>
      <c r="E3331" t="s">
        <v>517</v>
      </c>
    </row>
    <row r="3332" spans="1:5" x14ac:dyDescent="0.25">
      <c r="A3332" t="s">
        <v>32878</v>
      </c>
      <c r="B3332" t="s">
        <v>14</v>
      </c>
      <c r="C3332" t="s">
        <v>14</v>
      </c>
      <c r="D3332" t="s">
        <v>64</v>
      </c>
      <c r="E3332" t="s">
        <v>517</v>
      </c>
    </row>
    <row r="3333" spans="1:5" x14ac:dyDescent="0.25">
      <c r="A3333" t="s">
        <v>32879</v>
      </c>
      <c r="B3333" t="s">
        <v>14</v>
      </c>
      <c r="C3333" t="s">
        <v>14</v>
      </c>
      <c r="D3333" t="s">
        <v>34</v>
      </c>
      <c r="E3333" t="s">
        <v>520</v>
      </c>
    </row>
    <row r="3334" spans="1:5" x14ac:dyDescent="0.25">
      <c r="A3334" t="s">
        <v>32880</v>
      </c>
      <c r="B3334" t="s">
        <v>14</v>
      </c>
      <c r="C3334" t="s">
        <v>14</v>
      </c>
      <c r="D3334" t="s">
        <v>34</v>
      </c>
      <c r="E3334" t="s">
        <v>520</v>
      </c>
    </row>
    <row r="3335" spans="1:5" x14ac:dyDescent="0.25">
      <c r="A3335" t="s">
        <v>32881</v>
      </c>
      <c r="B3335" t="s">
        <v>14</v>
      </c>
      <c r="C3335" t="s">
        <v>14</v>
      </c>
      <c r="D3335" t="s">
        <v>34</v>
      </c>
      <c r="E3335" t="s">
        <v>520</v>
      </c>
    </row>
    <row r="3336" spans="1:5" x14ac:dyDescent="0.25">
      <c r="A3336" t="s">
        <v>32882</v>
      </c>
      <c r="B3336" t="s">
        <v>14</v>
      </c>
      <c r="C3336" t="s">
        <v>14</v>
      </c>
      <c r="D3336" t="s">
        <v>34</v>
      </c>
      <c r="E3336" t="s">
        <v>520</v>
      </c>
    </row>
    <row r="3337" spans="1:5" x14ac:dyDescent="0.25">
      <c r="A3337" t="s">
        <v>32883</v>
      </c>
      <c r="B3337" t="s">
        <v>14</v>
      </c>
      <c r="C3337" t="s">
        <v>14</v>
      </c>
      <c r="D3337" t="s">
        <v>64</v>
      </c>
      <c r="E3337" t="s">
        <v>517</v>
      </c>
    </row>
    <row r="3338" spans="1:5" x14ac:dyDescent="0.25">
      <c r="A3338" t="s">
        <v>32884</v>
      </c>
      <c r="B3338" t="s">
        <v>14</v>
      </c>
      <c r="C3338" t="s">
        <v>14</v>
      </c>
      <c r="D3338" t="s">
        <v>34</v>
      </c>
      <c r="E3338" t="s">
        <v>520</v>
      </c>
    </row>
    <row r="3339" spans="1:5" x14ac:dyDescent="0.25">
      <c r="A3339" t="s">
        <v>32885</v>
      </c>
      <c r="B3339" t="s">
        <v>14</v>
      </c>
      <c r="C3339" t="s">
        <v>14</v>
      </c>
      <c r="D3339" t="s">
        <v>34</v>
      </c>
      <c r="E3339" t="s">
        <v>520</v>
      </c>
    </row>
    <row r="3340" spans="1:5" x14ac:dyDescent="0.25">
      <c r="A3340" t="s">
        <v>32886</v>
      </c>
      <c r="B3340" t="s">
        <v>14</v>
      </c>
      <c r="C3340" t="s">
        <v>14</v>
      </c>
      <c r="D3340" t="s">
        <v>34</v>
      </c>
      <c r="E3340" t="s">
        <v>520</v>
      </c>
    </row>
    <row r="3341" spans="1:5" x14ac:dyDescent="0.25">
      <c r="A3341" t="s">
        <v>32887</v>
      </c>
      <c r="B3341" t="s">
        <v>14</v>
      </c>
      <c r="C3341" t="s">
        <v>14</v>
      </c>
      <c r="D3341" t="s">
        <v>34</v>
      </c>
      <c r="E3341" t="s">
        <v>520</v>
      </c>
    </row>
    <row r="3342" spans="1:5" x14ac:dyDescent="0.25">
      <c r="A3342" t="s">
        <v>32888</v>
      </c>
      <c r="B3342" t="s">
        <v>14</v>
      </c>
      <c r="C3342" t="s">
        <v>14</v>
      </c>
      <c r="D3342" t="s">
        <v>34</v>
      </c>
      <c r="E3342" t="s">
        <v>520</v>
      </c>
    </row>
    <row r="3343" spans="1:5" x14ac:dyDescent="0.25">
      <c r="A3343" t="s">
        <v>32889</v>
      </c>
      <c r="B3343" t="s">
        <v>14</v>
      </c>
      <c r="C3343" t="s">
        <v>14</v>
      </c>
      <c r="D3343" t="s">
        <v>34</v>
      </c>
      <c r="E3343" t="s">
        <v>520</v>
      </c>
    </row>
    <row r="3344" spans="1:5" x14ac:dyDescent="0.25">
      <c r="A3344" t="s">
        <v>32890</v>
      </c>
      <c r="B3344" t="s">
        <v>14</v>
      </c>
      <c r="C3344" t="s">
        <v>14</v>
      </c>
      <c r="D3344" t="s">
        <v>34</v>
      </c>
      <c r="E3344" t="s">
        <v>520</v>
      </c>
    </row>
    <row r="3345" spans="1:5" x14ac:dyDescent="0.25">
      <c r="A3345" t="s">
        <v>32891</v>
      </c>
      <c r="B3345" t="s">
        <v>14</v>
      </c>
      <c r="C3345" t="s">
        <v>14</v>
      </c>
      <c r="D3345" t="s">
        <v>34</v>
      </c>
      <c r="E3345" t="s">
        <v>520</v>
      </c>
    </row>
    <row r="3346" spans="1:5" x14ac:dyDescent="0.25">
      <c r="A3346" t="s">
        <v>32892</v>
      </c>
      <c r="B3346" t="s">
        <v>14</v>
      </c>
      <c r="C3346" t="s">
        <v>14</v>
      </c>
      <c r="D3346" t="s">
        <v>64</v>
      </c>
      <c r="E3346" t="s">
        <v>517</v>
      </c>
    </row>
    <row r="3347" spans="1:5" x14ac:dyDescent="0.25">
      <c r="A3347" t="s">
        <v>32893</v>
      </c>
      <c r="B3347" t="s">
        <v>14</v>
      </c>
      <c r="C3347" t="s">
        <v>14</v>
      </c>
      <c r="D3347" t="s">
        <v>34</v>
      </c>
      <c r="E3347" t="s">
        <v>520</v>
      </c>
    </row>
    <row r="3348" spans="1:5" x14ac:dyDescent="0.25">
      <c r="A3348" t="s">
        <v>32894</v>
      </c>
      <c r="B3348" t="s">
        <v>14</v>
      </c>
      <c r="C3348" t="s">
        <v>14</v>
      </c>
      <c r="D3348" t="s">
        <v>34</v>
      </c>
      <c r="E3348" t="s">
        <v>520</v>
      </c>
    </row>
    <row r="3349" spans="1:5" x14ac:dyDescent="0.25">
      <c r="A3349" t="s">
        <v>32895</v>
      </c>
      <c r="B3349" t="s">
        <v>14</v>
      </c>
      <c r="C3349" t="s">
        <v>14</v>
      </c>
      <c r="D3349" t="s">
        <v>34</v>
      </c>
      <c r="E3349" t="s">
        <v>520</v>
      </c>
    </row>
    <row r="3350" spans="1:5" x14ac:dyDescent="0.25">
      <c r="A3350" t="s">
        <v>32896</v>
      </c>
      <c r="B3350" t="s">
        <v>14</v>
      </c>
      <c r="C3350" t="s">
        <v>14</v>
      </c>
      <c r="D3350" t="s">
        <v>34</v>
      </c>
      <c r="E3350" t="s">
        <v>520</v>
      </c>
    </row>
    <row r="3351" spans="1:5" x14ac:dyDescent="0.25">
      <c r="A3351" t="s">
        <v>32897</v>
      </c>
      <c r="B3351" t="s">
        <v>14</v>
      </c>
      <c r="C3351" t="s">
        <v>14</v>
      </c>
      <c r="D3351" t="s">
        <v>64</v>
      </c>
      <c r="E3351" t="s">
        <v>517</v>
      </c>
    </row>
    <row r="3352" spans="1:5" x14ac:dyDescent="0.25">
      <c r="A3352" t="s">
        <v>32898</v>
      </c>
      <c r="B3352" t="s">
        <v>14</v>
      </c>
      <c r="C3352" t="s">
        <v>14</v>
      </c>
      <c r="D3352" t="s">
        <v>34</v>
      </c>
      <c r="E3352" t="s">
        <v>520</v>
      </c>
    </row>
    <row r="3353" spans="1:5" x14ac:dyDescent="0.25">
      <c r="A3353" t="s">
        <v>32899</v>
      </c>
      <c r="B3353" t="s">
        <v>14</v>
      </c>
      <c r="C3353" t="s">
        <v>14</v>
      </c>
      <c r="D3353" t="s">
        <v>34</v>
      </c>
      <c r="E3353" t="s">
        <v>520</v>
      </c>
    </row>
    <row r="3354" spans="1:5" x14ac:dyDescent="0.25">
      <c r="A3354" t="s">
        <v>32900</v>
      </c>
      <c r="B3354" t="s">
        <v>14</v>
      </c>
      <c r="C3354" t="s">
        <v>14</v>
      </c>
      <c r="D3354" t="s">
        <v>34</v>
      </c>
      <c r="E3354" t="s">
        <v>832</v>
      </c>
    </row>
    <row r="3355" spans="1:5" x14ac:dyDescent="0.25">
      <c r="A3355" t="s">
        <v>32901</v>
      </c>
      <c r="B3355" t="s">
        <v>14</v>
      </c>
      <c r="C3355" t="s">
        <v>14</v>
      </c>
      <c r="D3355" t="s">
        <v>34</v>
      </c>
      <c r="E3355" t="s">
        <v>520</v>
      </c>
    </row>
    <row r="3356" spans="1:5" x14ac:dyDescent="0.25">
      <c r="A3356" t="s">
        <v>32902</v>
      </c>
      <c r="B3356" t="s">
        <v>14</v>
      </c>
      <c r="C3356" t="s">
        <v>14</v>
      </c>
      <c r="D3356" t="s">
        <v>34</v>
      </c>
      <c r="E3356" t="s">
        <v>520</v>
      </c>
    </row>
    <row r="3357" spans="1:5" x14ac:dyDescent="0.25">
      <c r="A3357" t="s">
        <v>32903</v>
      </c>
      <c r="B3357" t="s">
        <v>14</v>
      </c>
      <c r="C3357" t="s">
        <v>14</v>
      </c>
      <c r="D3357" t="s">
        <v>64</v>
      </c>
      <c r="E3357" t="s">
        <v>517</v>
      </c>
    </row>
    <row r="3358" spans="1:5" x14ac:dyDescent="0.25">
      <c r="A3358" t="s">
        <v>32904</v>
      </c>
      <c r="B3358" t="s">
        <v>14</v>
      </c>
      <c r="C3358" t="s">
        <v>14</v>
      </c>
      <c r="D3358" t="s">
        <v>69</v>
      </c>
      <c r="E3358" t="s">
        <v>520</v>
      </c>
    </row>
    <row r="3359" spans="1:5" x14ac:dyDescent="0.25">
      <c r="A3359" t="s">
        <v>32905</v>
      </c>
      <c r="B3359" t="s">
        <v>14</v>
      </c>
      <c r="C3359" t="s">
        <v>14</v>
      </c>
      <c r="D3359" t="s">
        <v>34</v>
      </c>
      <c r="E3359" t="s">
        <v>520</v>
      </c>
    </row>
    <row r="3360" spans="1:5" x14ac:dyDescent="0.25">
      <c r="A3360" t="s">
        <v>32906</v>
      </c>
      <c r="B3360" t="s">
        <v>14</v>
      </c>
      <c r="C3360" t="s">
        <v>14</v>
      </c>
      <c r="D3360" t="s">
        <v>34</v>
      </c>
      <c r="E3360" t="s">
        <v>520</v>
      </c>
    </row>
    <row r="3361" spans="1:5" x14ac:dyDescent="0.25">
      <c r="A3361" t="s">
        <v>32907</v>
      </c>
      <c r="B3361" t="s">
        <v>14</v>
      </c>
      <c r="C3361" t="s">
        <v>14</v>
      </c>
      <c r="D3361" t="s">
        <v>34</v>
      </c>
      <c r="E3361" t="s">
        <v>520</v>
      </c>
    </row>
    <row r="3362" spans="1:5" x14ac:dyDescent="0.25">
      <c r="A3362" t="s">
        <v>32908</v>
      </c>
      <c r="B3362" t="s">
        <v>14</v>
      </c>
      <c r="C3362" t="s">
        <v>14</v>
      </c>
      <c r="D3362" t="s">
        <v>34</v>
      </c>
      <c r="E3362" t="s">
        <v>520</v>
      </c>
    </row>
    <row r="3363" spans="1:5" x14ac:dyDescent="0.25">
      <c r="A3363" t="s">
        <v>32909</v>
      </c>
      <c r="B3363" t="s">
        <v>14</v>
      </c>
      <c r="C3363" t="s">
        <v>14</v>
      </c>
      <c r="D3363" t="s">
        <v>64</v>
      </c>
      <c r="E3363" t="s">
        <v>517</v>
      </c>
    </row>
    <row r="3364" spans="1:5" x14ac:dyDescent="0.25">
      <c r="A3364" t="s">
        <v>32910</v>
      </c>
      <c r="B3364" t="s">
        <v>14</v>
      </c>
      <c r="C3364" t="s">
        <v>14</v>
      </c>
      <c r="D3364" t="s">
        <v>34</v>
      </c>
      <c r="E3364" t="s">
        <v>520</v>
      </c>
    </row>
    <row r="3365" spans="1:5" x14ac:dyDescent="0.25">
      <c r="A3365" t="s">
        <v>32911</v>
      </c>
      <c r="B3365" t="s">
        <v>14</v>
      </c>
      <c r="C3365" t="s">
        <v>14</v>
      </c>
      <c r="D3365" t="s">
        <v>64</v>
      </c>
      <c r="E3365" t="s">
        <v>517</v>
      </c>
    </row>
    <row r="3366" spans="1:5" x14ac:dyDescent="0.25">
      <c r="A3366" t="s">
        <v>32912</v>
      </c>
      <c r="B3366" t="s">
        <v>14</v>
      </c>
      <c r="C3366" t="s">
        <v>14</v>
      </c>
      <c r="D3366" t="s">
        <v>34</v>
      </c>
      <c r="E3366" t="s">
        <v>520</v>
      </c>
    </row>
    <row r="3367" spans="1:5" x14ac:dyDescent="0.25">
      <c r="A3367" t="s">
        <v>32913</v>
      </c>
      <c r="B3367" t="s">
        <v>14</v>
      </c>
      <c r="C3367" t="s">
        <v>14</v>
      </c>
      <c r="D3367" t="s">
        <v>64</v>
      </c>
      <c r="E3367" t="s">
        <v>517</v>
      </c>
    </row>
    <row r="3368" spans="1:5" x14ac:dyDescent="0.25">
      <c r="A3368" t="s">
        <v>32914</v>
      </c>
      <c r="B3368" t="s">
        <v>14</v>
      </c>
      <c r="C3368" t="s">
        <v>14</v>
      </c>
      <c r="D3368" t="s">
        <v>34</v>
      </c>
      <c r="E3368" t="s">
        <v>520</v>
      </c>
    </row>
    <row r="3369" spans="1:5" x14ac:dyDescent="0.25">
      <c r="A3369" t="s">
        <v>32915</v>
      </c>
      <c r="B3369" t="s">
        <v>14</v>
      </c>
      <c r="C3369" t="s">
        <v>14</v>
      </c>
      <c r="D3369" t="s">
        <v>34</v>
      </c>
      <c r="E3369" t="s">
        <v>520</v>
      </c>
    </row>
    <row r="3370" spans="1:5" x14ac:dyDescent="0.25">
      <c r="A3370" t="s">
        <v>32916</v>
      </c>
      <c r="B3370" t="s">
        <v>14</v>
      </c>
      <c r="C3370" t="s">
        <v>14</v>
      </c>
      <c r="D3370" t="s">
        <v>34</v>
      </c>
      <c r="E3370" t="s">
        <v>520</v>
      </c>
    </row>
    <row r="3371" spans="1:5" x14ac:dyDescent="0.25">
      <c r="A3371" t="s">
        <v>32917</v>
      </c>
      <c r="B3371" t="s">
        <v>14</v>
      </c>
      <c r="C3371" t="s">
        <v>14</v>
      </c>
      <c r="D3371" t="s">
        <v>34</v>
      </c>
      <c r="E3371" t="s">
        <v>520</v>
      </c>
    </row>
    <row r="3372" spans="1:5" x14ac:dyDescent="0.25">
      <c r="A3372" t="s">
        <v>32918</v>
      </c>
      <c r="B3372" t="s">
        <v>14</v>
      </c>
      <c r="C3372" t="s">
        <v>14</v>
      </c>
      <c r="D3372" t="s">
        <v>34</v>
      </c>
      <c r="E3372" t="s">
        <v>520</v>
      </c>
    </row>
    <row r="3373" spans="1:5" x14ac:dyDescent="0.25">
      <c r="A3373" t="s">
        <v>32919</v>
      </c>
      <c r="B3373" t="s">
        <v>14</v>
      </c>
      <c r="C3373" t="s">
        <v>14</v>
      </c>
      <c r="D3373" t="s">
        <v>34</v>
      </c>
      <c r="E3373" t="s">
        <v>520</v>
      </c>
    </row>
    <row r="3374" spans="1:5" x14ac:dyDescent="0.25">
      <c r="A3374" t="s">
        <v>32920</v>
      </c>
      <c r="B3374" t="s">
        <v>14</v>
      </c>
      <c r="C3374" t="s">
        <v>14</v>
      </c>
      <c r="D3374" t="s">
        <v>64</v>
      </c>
      <c r="E3374" t="s">
        <v>517</v>
      </c>
    </row>
    <row r="3375" spans="1:5" x14ac:dyDescent="0.25">
      <c r="A3375" t="s">
        <v>32921</v>
      </c>
      <c r="B3375" t="s">
        <v>14</v>
      </c>
      <c r="C3375" t="s">
        <v>14</v>
      </c>
      <c r="D3375" t="s">
        <v>34</v>
      </c>
      <c r="E3375" t="s">
        <v>520</v>
      </c>
    </row>
    <row r="3376" spans="1:5" x14ac:dyDescent="0.25">
      <c r="A3376" t="s">
        <v>32922</v>
      </c>
      <c r="B3376" t="s">
        <v>14</v>
      </c>
      <c r="C3376" t="s">
        <v>14</v>
      </c>
      <c r="D3376" t="s">
        <v>34</v>
      </c>
      <c r="E3376" t="s">
        <v>520</v>
      </c>
    </row>
    <row r="3377" spans="1:5" x14ac:dyDescent="0.25">
      <c r="A3377" t="s">
        <v>32923</v>
      </c>
      <c r="B3377" t="s">
        <v>14</v>
      </c>
      <c r="C3377" t="s">
        <v>14</v>
      </c>
      <c r="D3377" t="s">
        <v>34</v>
      </c>
      <c r="E3377" t="s">
        <v>520</v>
      </c>
    </row>
    <row r="3378" spans="1:5" x14ac:dyDescent="0.25">
      <c r="A3378" t="s">
        <v>32924</v>
      </c>
      <c r="B3378" t="s">
        <v>14</v>
      </c>
      <c r="C3378" t="s">
        <v>14</v>
      </c>
      <c r="D3378" t="s">
        <v>34</v>
      </c>
      <c r="E3378" t="s">
        <v>520</v>
      </c>
    </row>
    <row r="3379" spans="1:5" x14ac:dyDescent="0.25">
      <c r="A3379" t="s">
        <v>32925</v>
      </c>
      <c r="B3379" t="s">
        <v>14</v>
      </c>
      <c r="C3379" t="s">
        <v>14</v>
      </c>
      <c r="D3379" t="s">
        <v>34</v>
      </c>
      <c r="E3379" t="s">
        <v>520</v>
      </c>
    </row>
    <row r="3380" spans="1:5" x14ac:dyDescent="0.25">
      <c r="A3380" t="s">
        <v>32926</v>
      </c>
      <c r="B3380" t="s">
        <v>14</v>
      </c>
      <c r="C3380" t="s">
        <v>14</v>
      </c>
      <c r="D3380" t="s">
        <v>64</v>
      </c>
      <c r="E3380" t="s">
        <v>517</v>
      </c>
    </row>
    <row r="3381" spans="1:5" x14ac:dyDescent="0.25">
      <c r="A3381" t="s">
        <v>32927</v>
      </c>
      <c r="B3381" t="s">
        <v>14</v>
      </c>
      <c r="C3381" t="s">
        <v>14</v>
      </c>
      <c r="D3381" t="s">
        <v>34</v>
      </c>
      <c r="E3381" t="s">
        <v>520</v>
      </c>
    </row>
    <row r="3382" spans="1:5" x14ac:dyDescent="0.25">
      <c r="A3382" t="s">
        <v>32928</v>
      </c>
      <c r="B3382" t="s">
        <v>14</v>
      </c>
      <c r="C3382" t="s">
        <v>14</v>
      </c>
      <c r="D3382" t="s">
        <v>34</v>
      </c>
      <c r="E3382" t="s">
        <v>520</v>
      </c>
    </row>
    <row r="3383" spans="1:5" x14ac:dyDescent="0.25">
      <c r="A3383" t="s">
        <v>32929</v>
      </c>
      <c r="B3383" t="s">
        <v>14</v>
      </c>
      <c r="C3383" t="s">
        <v>14</v>
      </c>
      <c r="D3383" t="s">
        <v>34</v>
      </c>
      <c r="E3383" t="s">
        <v>520</v>
      </c>
    </row>
    <row r="3384" spans="1:5" x14ac:dyDescent="0.25">
      <c r="A3384" t="s">
        <v>32930</v>
      </c>
      <c r="B3384" t="s">
        <v>14</v>
      </c>
      <c r="C3384" t="s">
        <v>14</v>
      </c>
      <c r="D3384" t="s">
        <v>34</v>
      </c>
      <c r="E3384" t="s">
        <v>520</v>
      </c>
    </row>
    <row r="3385" spans="1:5" x14ac:dyDescent="0.25">
      <c r="A3385" t="s">
        <v>32931</v>
      </c>
      <c r="B3385" t="s">
        <v>14</v>
      </c>
      <c r="C3385" t="s">
        <v>14</v>
      </c>
      <c r="D3385" t="s">
        <v>34</v>
      </c>
      <c r="E3385" t="s">
        <v>520</v>
      </c>
    </row>
    <row r="3386" spans="1:5" x14ac:dyDescent="0.25">
      <c r="A3386" t="s">
        <v>32932</v>
      </c>
      <c r="B3386" t="s">
        <v>14</v>
      </c>
      <c r="C3386" t="s">
        <v>14</v>
      </c>
      <c r="D3386" t="s">
        <v>64</v>
      </c>
      <c r="E3386" t="s">
        <v>517</v>
      </c>
    </row>
    <row r="3387" spans="1:5" x14ac:dyDescent="0.25">
      <c r="A3387" t="s">
        <v>32933</v>
      </c>
      <c r="B3387" t="s">
        <v>14</v>
      </c>
      <c r="C3387" t="s">
        <v>14</v>
      </c>
      <c r="D3387" t="s">
        <v>64</v>
      </c>
      <c r="E3387" t="s">
        <v>517</v>
      </c>
    </row>
    <row r="3388" spans="1:5" x14ac:dyDescent="0.25">
      <c r="A3388" t="s">
        <v>32934</v>
      </c>
      <c r="B3388" t="s">
        <v>14</v>
      </c>
      <c r="C3388" t="s">
        <v>14</v>
      </c>
      <c r="D3388" t="s">
        <v>34</v>
      </c>
      <c r="E3388" t="s">
        <v>520</v>
      </c>
    </row>
    <row r="3389" spans="1:5" x14ac:dyDescent="0.25">
      <c r="A3389" t="s">
        <v>32935</v>
      </c>
      <c r="B3389" t="s">
        <v>14</v>
      </c>
      <c r="C3389" t="s">
        <v>14</v>
      </c>
      <c r="D3389" t="s">
        <v>64</v>
      </c>
      <c r="E3389" t="s">
        <v>517</v>
      </c>
    </row>
    <row r="3390" spans="1:5" x14ac:dyDescent="0.25">
      <c r="A3390" t="s">
        <v>32936</v>
      </c>
      <c r="B3390" t="s">
        <v>14</v>
      </c>
      <c r="C3390" t="s">
        <v>14</v>
      </c>
      <c r="D3390" t="s">
        <v>34</v>
      </c>
      <c r="E3390" t="s">
        <v>520</v>
      </c>
    </row>
    <row r="3391" spans="1:5" x14ac:dyDescent="0.25">
      <c r="A3391" t="s">
        <v>32937</v>
      </c>
      <c r="B3391" t="s">
        <v>14</v>
      </c>
      <c r="C3391" t="s">
        <v>14</v>
      </c>
      <c r="D3391" t="s">
        <v>34</v>
      </c>
      <c r="E3391" t="s">
        <v>520</v>
      </c>
    </row>
    <row r="3392" spans="1:5" x14ac:dyDescent="0.25">
      <c r="A3392" t="s">
        <v>44081</v>
      </c>
      <c r="B3392" t="s">
        <v>14</v>
      </c>
      <c r="C3392" t="s">
        <v>14</v>
      </c>
      <c r="D3392" t="s">
        <v>34</v>
      </c>
      <c r="E3392" t="s">
        <v>520</v>
      </c>
    </row>
    <row r="3393" spans="1:5" x14ac:dyDescent="0.25">
      <c r="A3393" t="s">
        <v>32938</v>
      </c>
      <c r="B3393" t="s">
        <v>14</v>
      </c>
      <c r="C3393" t="s">
        <v>14</v>
      </c>
      <c r="D3393" t="s">
        <v>34</v>
      </c>
      <c r="E3393" t="s">
        <v>520</v>
      </c>
    </row>
    <row r="3394" spans="1:5" x14ac:dyDescent="0.25">
      <c r="A3394" t="s">
        <v>32939</v>
      </c>
      <c r="B3394" t="s">
        <v>14</v>
      </c>
      <c r="C3394" t="s">
        <v>14</v>
      </c>
      <c r="D3394" t="s">
        <v>34</v>
      </c>
      <c r="E3394" t="s">
        <v>520</v>
      </c>
    </row>
    <row r="3395" spans="1:5" x14ac:dyDescent="0.25">
      <c r="A3395" t="s">
        <v>32940</v>
      </c>
      <c r="B3395" t="s">
        <v>14</v>
      </c>
      <c r="C3395" t="s">
        <v>14</v>
      </c>
      <c r="D3395" t="s">
        <v>34</v>
      </c>
      <c r="E3395" t="s">
        <v>520</v>
      </c>
    </row>
    <row r="3396" spans="1:5" x14ac:dyDescent="0.25">
      <c r="A3396" t="s">
        <v>32941</v>
      </c>
      <c r="B3396" t="s">
        <v>14</v>
      </c>
      <c r="C3396" t="s">
        <v>14</v>
      </c>
      <c r="D3396" t="s">
        <v>34</v>
      </c>
      <c r="E3396" t="s">
        <v>520</v>
      </c>
    </row>
    <row r="3397" spans="1:5" x14ac:dyDescent="0.25">
      <c r="A3397" t="s">
        <v>32942</v>
      </c>
      <c r="B3397" t="s">
        <v>14</v>
      </c>
      <c r="C3397" t="s">
        <v>14</v>
      </c>
      <c r="D3397" t="s">
        <v>34</v>
      </c>
      <c r="E3397" t="s">
        <v>520</v>
      </c>
    </row>
    <row r="3398" spans="1:5" x14ac:dyDescent="0.25">
      <c r="A3398" t="s">
        <v>32943</v>
      </c>
      <c r="B3398" t="s">
        <v>14</v>
      </c>
      <c r="C3398" t="s">
        <v>14</v>
      </c>
      <c r="D3398" t="s">
        <v>34</v>
      </c>
      <c r="E3398" t="s">
        <v>520</v>
      </c>
    </row>
    <row r="3399" spans="1:5" x14ac:dyDescent="0.25">
      <c r="A3399" t="s">
        <v>32944</v>
      </c>
      <c r="B3399" t="s">
        <v>14</v>
      </c>
      <c r="C3399" t="s">
        <v>14</v>
      </c>
      <c r="D3399" t="s">
        <v>34</v>
      </c>
      <c r="E3399" t="s">
        <v>757</v>
      </c>
    </row>
    <row r="3400" spans="1:5" x14ac:dyDescent="0.25">
      <c r="A3400" t="s">
        <v>32945</v>
      </c>
      <c r="B3400" t="s">
        <v>14</v>
      </c>
      <c r="C3400" t="s">
        <v>14</v>
      </c>
      <c r="D3400" t="s">
        <v>34</v>
      </c>
      <c r="E3400" t="s">
        <v>520</v>
      </c>
    </row>
    <row r="3401" spans="1:5" x14ac:dyDescent="0.25">
      <c r="A3401" t="s">
        <v>32946</v>
      </c>
      <c r="B3401" t="s">
        <v>14</v>
      </c>
      <c r="C3401" t="s">
        <v>14</v>
      </c>
      <c r="D3401" t="s">
        <v>34</v>
      </c>
      <c r="E3401" t="s">
        <v>520</v>
      </c>
    </row>
    <row r="3402" spans="1:5" x14ac:dyDescent="0.25">
      <c r="A3402" t="s">
        <v>44082</v>
      </c>
      <c r="B3402" t="s">
        <v>14</v>
      </c>
      <c r="C3402" t="s">
        <v>14</v>
      </c>
      <c r="D3402" t="s">
        <v>64</v>
      </c>
      <c r="E3402" t="s">
        <v>517</v>
      </c>
    </row>
    <row r="3403" spans="1:5" x14ac:dyDescent="0.25">
      <c r="A3403" t="s">
        <v>44083</v>
      </c>
      <c r="B3403" t="s">
        <v>14</v>
      </c>
      <c r="C3403" t="s">
        <v>14</v>
      </c>
      <c r="D3403" t="s">
        <v>64</v>
      </c>
      <c r="E3403" t="s">
        <v>517</v>
      </c>
    </row>
    <row r="3404" spans="1:5" x14ac:dyDescent="0.25">
      <c r="A3404" t="s">
        <v>32947</v>
      </c>
      <c r="B3404" t="s">
        <v>14</v>
      </c>
      <c r="C3404" t="s">
        <v>14</v>
      </c>
      <c r="D3404" t="s">
        <v>34</v>
      </c>
      <c r="E3404" t="s">
        <v>520</v>
      </c>
    </row>
    <row r="3405" spans="1:5" x14ac:dyDescent="0.25">
      <c r="A3405" t="s">
        <v>32948</v>
      </c>
      <c r="B3405" t="s">
        <v>14</v>
      </c>
      <c r="C3405" t="s">
        <v>14</v>
      </c>
      <c r="D3405" t="s">
        <v>34</v>
      </c>
      <c r="E3405" t="s">
        <v>520</v>
      </c>
    </row>
    <row r="3406" spans="1:5" x14ac:dyDescent="0.25">
      <c r="A3406" t="s">
        <v>32949</v>
      </c>
      <c r="B3406" t="s">
        <v>14</v>
      </c>
      <c r="C3406" t="s">
        <v>14</v>
      </c>
      <c r="D3406" t="s">
        <v>34</v>
      </c>
      <c r="E3406" t="s">
        <v>520</v>
      </c>
    </row>
    <row r="3407" spans="1:5" x14ac:dyDescent="0.25">
      <c r="A3407" t="s">
        <v>32950</v>
      </c>
      <c r="B3407" t="s">
        <v>14</v>
      </c>
      <c r="C3407" t="s">
        <v>14</v>
      </c>
      <c r="D3407" t="s">
        <v>34</v>
      </c>
      <c r="E3407" t="s">
        <v>520</v>
      </c>
    </row>
    <row r="3408" spans="1:5" x14ac:dyDescent="0.25">
      <c r="A3408" t="s">
        <v>32951</v>
      </c>
      <c r="B3408" t="s">
        <v>14</v>
      </c>
      <c r="C3408" t="s">
        <v>14</v>
      </c>
      <c r="D3408" t="s">
        <v>34</v>
      </c>
      <c r="E3408" t="s">
        <v>520</v>
      </c>
    </row>
    <row r="3409" spans="1:5" x14ac:dyDescent="0.25">
      <c r="A3409" t="s">
        <v>32952</v>
      </c>
      <c r="B3409" t="s">
        <v>14</v>
      </c>
      <c r="C3409" t="s">
        <v>14</v>
      </c>
      <c r="D3409" t="s">
        <v>34</v>
      </c>
      <c r="E3409" t="s">
        <v>520</v>
      </c>
    </row>
    <row r="3410" spans="1:5" x14ac:dyDescent="0.25">
      <c r="A3410" t="s">
        <v>32953</v>
      </c>
      <c r="B3410" t="s">
        <v>14</v>
      </c>
      <c r="C3410" t="s">
        <v>14</v>
      </c>
      <c r="D3410" t="s">
        <v>34</v>
      </c>
      <c r="E3410" t="s">
        <v>520</v>
      </c>
    </row>
    <row r="3411" spans="1:5" x14ac:dyDescent="0.25">
      <c r="A3411" t="s">
        <v>32954</v>
      </c>
      <c r="B3411" t="s">
        <v>14</v>
      </c>
      <c r="C3411" t="s">
        <v>14</v>
      </c>
      <c r="D3411" t="s">
        <v>69</v>
      </c>
      <c r="E3411" t="s">
        <v>520</v>
      </c>
    </row>
    <row r="3412" spans="1:5" x14ac:dyDescent="0.25">
      <c r="A3412" t="s">
        <v>32955</v>
      </c>
      <c r="B3412" t="s">
        <v>14</v>
      </c>
      <c r="C3412" t="s">
        <v>14</v>
      </c>
      <c r="D3412" t="s">
        <v>34</v>
      </c>
      <c r="E3412" t="s">
        <v>520</v>
      </c>
    </row>
    <row r="3413" spans="1:5" x14ac:dyDescent="0.25">
      <c r="A3413" t="s">
        <v>32956</v>
      </c>
      <c r="B3413" t="s">
        <v>14</v>
      </c>
      <c r="C3413" t="s">
        <v>14</v>
      </c>
      <c r="D3413" t="s">
        <v>34</v>
      </c>
      <c r="E3413" t="s">
        <v>520</v>
      </c>
    </row>
    <row r="3414" spans="1:5" x14ac:dyDescent="0.25">
      <c r="A3414" t="s">
        <v>32957</v>
      </c>
      <c r="B3414" t="s">
        <v>14</v>
      </c>
      <c r="C3414" t="s">
        <v>14</v>
      </c>
      <c r="D3414" t="s">
        <v>34</v>
      </c>
      <c r="E3414" t="s">
        <v>520</v>
      </c>
    </row>
    <row r="3415" spans="1:5" x14ac:dyDescent="0.25">
      <c r="A3415" t="s">
        <v>44084</v>
      </c>
      <c r="B3415" t="s">
        <v>14</v>
      </c>
      <c r="C3415" t="s">
        <v>14</v>
      </c>
      <c r="D3415" t="s">
        <v>64</v>
      </c>
      <c r="E3415" t="s">
        <v>517</v>
      </c>
    </row>
    <row r="3416" spans="1:5" x14ac:dyDescent="0.25">
      <c r="A3416" t="s">
        <v>32958</v>
      </c>
      <c r="B3416" t="s">
        <v>14</v>
      </c>
      <c r="C3416" t="s">
        <v>14</v>
      </c>
      <c r="D3416" t="s">
        <v>34</v>
      </c>
      <c r="E3416" t="s">
        <v>520</v>
      </c>
    </row>
    <row r="3417" spans="1:5" x14ac:dyDescent="0.25">
      <c r="A3417" t="s">
        <v>32959</v>
      </c>
      <c r="B3417" t="s">
        <v>14</v>
      </c>
      <c r="C3417" t="s">
        <v>14</v>
      </c>
      <c r="D3417" t="s">
        <v>34</v>
      </c>
      <c r="E3417" t="s">
        <v>520</v>
      </c>
    </row>
    <row r="3418" spans="1:5" x14ac:dyDescent="0.25">
      <c r="A3418" t="s">
        <v>32960</v>
      </c>
      <c r="B3418" t="s">
        <v>14</v>
      </c>
      <c r="C3418" t="s">
        <v>14</v>
      </c>
      <c r="D3418" t="s">
        <v>34</v>
      </c>
      <c r="E3418" t="s">
        <v>520</v>
      </c>
    </row>
    <row r="3419" spans="1:5" x14ac:dyDescent="0.25">
      <c r="A3419" t="s">
        <v>32961</v>
      </c>
      <c r="B3419" t="s">
        <v>14</v>
      </c>
      <c r="C3419" t="s">
        <v>14</v>
      </c>
      <c r="D3419" t="s">
        <v>69</v>
      </c>
      <c r="E3419" t="s">
        <v>520</v>
      </c>
    </row>
    <row r="3420" spans="1:5" x14ac:dyDescent="0.25">
      <c r="A3420" t="s">
        <v>32962</v>
      </c>
      <c r="B3420" t="s">
        <v>14</v>
      </c>
      <c r="C3420" t="s">
        <v>14</v>
      </c>
      <c r="D3420" t="s">
        <v>34</v>
      </c>
      <c r="E3420" t="s">
        <v>520</v>
      </c>
    </row>
    <row r="3421" spans="1:5" x14ac:dyDescent="0.25">
      <c r="A3421" t="s">
        <v>32963</v>
      </c>
      <c r="B3421" t="s">
        <v>14</v>
      </c>
      <c r="C3421" t="s">
        <v>14</v>
      </c>
      <c r="D3421" t="s">
        <v>34</v>
      </c>
      <c r="E3421" t="s">
        <v>520</v>
      </c>
    </row>
    <row r="3422" spans="1:5" x14ac:dyDescent="0.25">
      <c r="A3422" t="s">
        <v>32964</v>
      </c>
      <c r="B3422" t="s">
        <v>14</v>
      </c>
      <c r="C3422" t="s">
        <v>14</v>
      </c>
      <c r="D3422" t="s">
        <v>34</v>
      </c>
      <c r="E3422" t="s">
        <v>520</v>
      </c>
    </row>
    <row r="3423" spans="1:5" x14ac:dyDescent="0.25">
      <c r="A3423" t="s">
        <v>32965</v>
      </c>
      <c r="B3423" t="s">
        <v>14</v>
      </c>
      <c r="C3423" t="s">
        <v>14</v>
      </c>
      <c r="D3423" t="s">
        <v>34</v>
      </c>
      <c r="E3423" t="s">
        <v>520</v>
      </c>
    </row>
    <row r="3424" spans="1:5" x14ac:dyDescent="0.25">
      <c r="A3424" t="s">
        <v>32966</v>
      </c>
      <c r="B3424" t="s">
        <v>14</v>
      </c>
      <c r="C3424" t="s">
        <v>14</v>
      </c>
      <c r="D3424" t="s">
        <v>34</v>
      </c>
      <c r="E3424" t="s">
        <v>520</v>
      </c>
    </row>
    <row r="3425" spans="1:5" x14ac:dyDescent="0.25">
      <c r="A3425" t="s">
        <v>32967</v>
      </c>
      <c r="B3425" t="s">
        <v>14</v>
      </c>
      <c r="C3425" t="s">
        <v>14</v>
      </c>
      <c r="D3425" t="s">
        <v>34</v>
      </c>
      <c r="E3425" t="s">
        <v>520</v>
      </c>
    </row>
    <row r="3426" spans="1:5" x14ac:dyDescent="0.25">
      <c r="A3426" t="s">
        <v>32968</v>
      </c>
      <c r="B3426" t="s">
        <v>14</v>
      </c>
      <c r="C3426" t="s">
        <v>14</v>
      </c>
      <c r="D3426" t="s">
        <v>34</v>
      </c>
      <c r="E3426" t="s">
        <v>520</v>
      </c>
    </row>
    <row r="3427" spans="1:5" x14ac:dyDescent="0.25">
      <c r="A3427" t="s">
        <v>32969</v>
      </c>
      <c r="B3427" t="s">
        <v>14</v>
      </c>
      <c r="C3427" t="s">
        <v>14</v>
      </c>
      <c r="D3427" t="s">
        <v>34</v>
      </c>
      <c r="E3427" t="s">
        <v>520</v>
      </c>
    </row>
    <row r="3428" spans="1:5" x14ac:dyDescent="0.25">
      <c r="A3428" t="s">
        <v>32970</v>
      </c>
      <c r="B3428" t="s">
        <v>14</v>
      </c>
      <c r="C3428" t="s">
        <v>14</v>
      </c>
      <c r="D3428" t="s">
        <v>34</v>
      </c>
      <c r="E3428" t="s">
        <v>520</v>
      </c>
    </row>
    <row r="3429" spans="1:5" x14ac:dyDescent="0.25">
      <c r="A3429" t="s">
        <v>32971</v>
      </c>
      <c r="B3429" t="s">
        <v>14</v>
      </c>
      <c r="C3429" t="s">
        <v>14</v>
      </c>
      <c r="D3429" t="s">
        <v>64</v>
      </c>
      <c r="E3429" t="s">
        <v>517</v>
      </c>
    </row>
    <row r="3430" spans="1:5" x14ac:dyDescent="0.25">
      <c r="A3430" t="s">
        <v>32972</v>
      </c>
      <c r="B3430" t="s">
        <v>14</v>
      </c>
      <c r="C3430" t="s">
        <v>14</v>
      </c>
      <c r="D3430" t="s">
        <v>34</v>
      </c>
      <c r="E3430" t="s">
        <v>520</v>
      </c>
    </row>
    <row r="3431" spans="1:5" x14ac:dyDescent="0.25">
      <c r="A3431" t="s">
        <v>32973</v>
      </c>
      <c r="B3431" t="s">
        <v>14</v>
      </c>
      <c r="C3431" t="s">
        <v>14</v>
      </c>
      <c r="D3431" t="s">
        <v>34</v>
      </c>
      <c r="E3431" t="s">
        <v>520</v>
      </c>
    </row>
    <row r="3432" spans="1:5" x14ac:dyDescent="0.25">
      <c r="A3432" t="s">
        <v>32974</v>
      </c>
      <c r="B3432" t="s">
        <v>14</v>
      </c>
      <c r="C3432" t="s">
        <v>14</v>
      </c>
      <c r="D3432" t="s">
        <v>34</v>
      </c>
      <c r="E3432" t="s">
        <v>520</v>
      </c>
    </row>
    <row r="3433" spans="1:5" x14ac:dyDescent="0.25">
      <c r="A3433" t="s">
        <v>32975</v>
      </c>
      <c r="B3433" t="s">
        <v>14</v>
      </c>
      <c r="C3433" t="s">
        <v>14</v>
      </c>
      <c r="D3433" t="s">
        <v>34</v>
      </c>
      <c r="E3433" t="s">
        <v>520</v>
      </c>
    </row>
    <row r="3434" spans="1:5" x14ac:dyDescent="0.25">
      <c r="A3434" t="s">
        <v>32976</v>
      </c>
      <c r="B3434" t="s">
        <v>14</v>
      </c>
      <c r="C3434" t="s">
        <v>14</v>
      </c>
      <c r="D3434" t="s">
        <v>34</v>
      </c>
      <c r="E3434" t="s">
        <v>520</v>
      </c>
    </row>
    <row r="3435" spans="1:5" x14ac:dyDescent="0.25">
      <c r="A3435" t="s">
        <v>32977</v>
      </c>
      <c r="B3435" t="s">
        <v>14</v>
      </c>
      <c r="C3435" t="s">
        <v>14</v>
      </c>
      <c r="D3435" t="s">
        <v>64</v>
      </c>
      <c r="E3435" t="s">
        <v>517</v>
      </c>
    </row>
    <row r="3436" spans="1:5" x14ac:dyDescent="0.25">
      <c r="A3436" t="s">
        <v>32978</v>
      </c>
      <c r="B3436" t="s">
        <v>14</v>
      </c>
      <c r="C3436" t="s">
        <v>14</v>
      </c>
      <c r="D3436" t="s">
        <v>34</v>
      </c>
      <c r="E3436" t="s">
        <v>520</v>
      </c>
    </row>
    <row r="3437" spans="1:5" x14ac:dyDescent="0.25">
      <c r="A3437" t="s">
        <v>32979</v>
      </c>
      <c r="B3437" t="s">
        <v>14</v>
      </c>
      <c r="C3437" t="s">
        <v>14</v>
      </c>
      <c r="D3437" t="s">
        <v>34</v>
      </c>
      <c r="E3437" t="s">
        <v>520</v>
      </c>
    </row>
    <row r="3438" spans="1:5" x14ac:dyDescent="0.25">
      <c r="A3438" t="s">
        <v>32980</v>
      </c>
      <c r="B3438" t="s">
        <v>14</v>
      </c>
      <c r="C3438" t="s">
        <v>14</v>
      </c>
      <c r="D3438" t="s">
        <v>34</v>
      </c>
      <c r="E3438" t="s">
        <v>520</v>
      </c>
    </row>
    <row r="3439" spans="1:5" x14ac:dyDescent="0.25">
      <c r="A3439" t="s">
        <v>32981</v>
      </c>
      <c r="B3439" t="s">
        <v>14</v>
      </c>
      <c r="C3439" t="s">
        <v>14</v>
      </c>
      <c r="D3439" t="s">
        <v>34</v>
      </c>
      <c r="E3439" t="s">
        <v>520</v>
      </c>
    </row>
    <row r="3440" spans="1:5" x14ac:dyDescent="0.25">
      <c r="A3440" t="s">
        <v>32982</v>
      </c>
      <c r="B3440" t="s">
        <v>14</v>
      </c>
      <c r="C3440" t="s">
        <v>14</v>
      </c>
      <c r="D3440" t="s">
        <v>34</v>
      </c>
      <c r="E3440" t="s">
        <v>520</v>
      </c>
    </row>
    <row r="3441" spans="1:5" x14ac:dyDescent="0.25">
      <c r="A3441" t="s">
        <v>32983</v>
      </c>
      <c r="B3441" t="s">
        <v>14</v>
      </c>
      <c r="C3441" t="s">
        <v>14</v>
      </c>
      <c r="D3441" t="s">
        <v>34</v>
      </c>
      <c r="E3441" t="s">
        <v>520</v>
      </c>
    </row>
    <row r="3442" spans="1:5" x14ac:dyDescent="0.25">
      <c r="A3442" t="s">
        <v>32984</v>
      </c>
      <c r="B3442" t="s">
        <v>14</v>
      </c>
      <c r="C3442" t="s">
        <v>14</v>
      </c>
      <c r="D3442" t="s">
        <v>34</v>
      </c>
      <c r="E3442" t="s">
        <v>520</v>
      </c>
    </row>
    <row r="3443" spans="1:5" x14ac:dyDescent="0.25">
      <c r="A3443" t="s">
        <v>32985</v>
      </c>
      <c r="B3443" t="s">
        <v>14</v>
      </c>
      <c r="C3443" t="s">
        <v>14</v>
      </c>
      <c r="D3443" t="s">
        <v>34</v>
      </c>
      <c r="E3443" t="s">
        <v>520</v>
      </c>
    </row>
    <row r="3444" spans="1:5" x14ac:dyDescent="0.25">
      <c r="A3444" t="s">
        <v>32986</v>
      </c>
      <c r="B3444" t="s">
        <v>14</v>
      </c>
      <c r="C3444" t="s">
        <v>14</v>
      </c>
      <c r="D3444" t="s">
        <v>34</v>
      </c>
      <c r="E3444" t="s">
        <v>520</v>
      </c>
    </row>
    <row r="3445" spans="1:5" x14ac:dyDescent="0.25">
      <c r="A3445" t="s">
        <v>32987</v>
      </c>
      <c r="B3445" t="s">
        <v>14</v>
      </c>
      <c r="C3445" t="s">
        <v>14</v>
      </c>
      <c r="D3445" t="s">
        <v>34</v>
      </c>
      <c r="E3445" t="s">
        <v>520</v>
      </c>
    </row>
    <row r="3446" spans="1:5" x14ac:dyDescent="0.25">
      <c r="A3446" t="s">
        <v>32988</v>
      </c>
      <c r="B3446" t="s">
        <v>14</v>
      </c>
      <c r="C3446" t="s">
        <v>14</v>
      </c>
      <c r="D3446" t="s">
        <v>34</v>
      </c>
      <c r="E3446" t="s">
        <v>520</v>
      </c>
    </row>
    <row r="3447" spans="1:5" x14ac:dyDescent="0.25">
      <c r="A3447" t="s">
        <v>32989</v>
      </c>
      <c r="B3447" t="s">
        <v>14</v>
      </c>
      <c r="C3447" t="s">
        <v>14</v>
      </c>
      <c r="D3447" t="s">
        <v>34</v>
      </c>
      <c r="E3447" t="s">
        <v>520</v>
      </c>
    </row>
    <row r="3448" spans="1:5" x14ac:dyDescent="0.25">
      <c r="A3448" t="s">
        <v>32990</v>
      </c>
      <c r="B3448" t="s">
        <v>14</v>
      </c>
      <c r="C3448" t="s">
        <v>14</v>
      </c>
      <c r="D3448" t="s">
        <v>64</v>
      </c>
      <c r="E3448" t="s">
        <v>517</v>
      </c>
    </row>
    <row r="3449" spans="1:5" x14ac:dyDescent="0.25">
      <c r="A3449" t="s">
        <v>32991</v>
      </c>
      <c r="B3449" t="s">
        <v>14</v>
      </c>
      <c r="C3449" t="s">
        <v>14</v>
      </c>
      <c r="D3449" t="s">
        <v>34</v>
      </c>
      <c r="E3449" t="s">
        <v>520</v>
      </c>
    </row>
    <row r="3450" spans="1:5" x14ac:dyDescent="0.25">
      <c r="A3450" t="s">
        <v>32992</v>
      </c>
      <c r="B3450" t="s">
        <v>14</v>
      </c>
      <c r="C3450" t="s">
        <v>14</v>
      </c>
      <c r="D3450" t="s">
        <v>34</v>
      </c>
      <c r="E3450" t="s">
        <v>520</v>
      </c>
    </row>
    <row r="3451" spans="1:5" x14ac:dyDescent="0.25">
      <c r="A3451" t="s">
        <v>44085</v>
      </c>
      <c r="B3451" t="s">
        <v>14</v>
      </c>
      <c r="C3451" t="s">
        <v>14</v>
      </c>
      <c r="D3451" t="s">
        <v>34</v>
      </c>
      <c r="E3451" t="s">
        <v>520</v>
      </c>
    </row>
    <row r="3452" spans="1:5" x14ac:dyDescent="0.25">
      <c r="A3452" t="s">
        <v>32993</v>
      </c>
      <c r="B3452" t="s">
        <v>14</v>
      </c>
      <c r="C3452" t="s">
        <v>14</v>
      </c>
      <c r="D3452" t="s">
        <v>34</v>
      </c>
      <c r="E3452" t="s">
        <v>520</v>
      </c>
    </row>
    <row r="3453" spans="1:5" x14ac:dyDescent="0.25">
      <c r="A3453" t="s">
        <v>32994</v>
      </c>
      <c r="B3453" t="s">
        <v>14</v>
      </c>
      <c r="C3453" t="s">
        <v>14</v>
      </c>
      <c r="D3453" t="s">
        <v>34</v>
      </c>
      <c r="E3453" t="s">
        <v>520</v>
      </c>
    </row>
    <row r="3454" spans="1:5" x14ac:dyDescent="0.25">
      <c r="A3454" t="s">
        <v>32995</v>
      </c>
      <c r="B3454" t="s">
        <v>14</v>
      </c>
      <c r="C3454" t="s">
        <v>14</v>
      </c>
      <c r="D3454" t="s">
        <v>34</v>
      </c>
      <c r="E3454" t="s">
        <v>520</v>
      </c>
    </row>
    <row r="3455" spans="1:5" x14ac:dyDescent="0.25">
      <c r="A3455" t="s">
        <v>32996</v>
      </c>
      <c r="B3455" t="s">
        <v>14</v>
      </c>
      <c r="C3455" t="s">
        <v>14</v>
      </c>
      <c r="D3455" t="s">
        <v>34</v>
      </c>
      <c r="E3455" t="s">
        <v>520</v>
      </c>
    </row>
    <row r="3456" spans="1:5" x14ac:dyDescent="0.25">
      <c r="A3456" t="s">
        <v>32997</v>
      </c>
      <c r="B3456" t="s">
        <v>14</v>
      </c>
      <c r="C3456" t="s">
        <v>14</v>
      </c>
      <c r="D3456" t="s">
        <v>34</v>
      </c>
      <c r="E3456" t="s">
        <v>520</v>
      </c>
    </row>
    <row r="3457" spans="1:5" x14ac:dyDescent="0.25">
      <c r="A3457" t="s">
        <v>32998</v>
      </c>
      <c r="B3457" t="s">
        <v>14</v>
      </c>
      <c r="C3457" t="s">
        <v>14</v>
      </c>
      <c r="D3457" t="s">
        <v>34</v>
      </c>
      <c r="E3457" t="s">
        <v>520</v>
      </c>
    </row>
    <row r="3458" spans="1:5" x14ac:dyDescent="0.25">
      <c r="A3458" t="s">
        <v>32999</v>
      </c>
      <c r="B3458" t="s">
        <v>14</v>
      </c>
      <c r="C3458" t="s">
        <v>14</v>
      </c>
      <c r="D3458" t="s">
        <v>34</v>
      </c>
      <c r="E3458" t="s">
        <v>520</v>
      </c>
    </row>
    <row r="3459" spans="1:5" x14ac:dyDescent="0.25">
      <c r="A3459" t="s">
        <v>33000</v>
      </c>
      <c r="B3459" t="s">
        <v>14</v>
      </c>
      <c r="C3459" t="s">
        <v>14</v>
      </c>
      <c r="D3459" t="s">
        <v>34</v>
      </c>
      <c r="E3459" t="s">
        <v>520</v>
      </c>
    </row>
    <row r="3460" spans="1:5" x14ac:dyDescent="0.25">
      <c r="A3460" t="s">
        <v>33001</v>
      </c>
      <c r="B3460" t="s">
        <v>14</v>
      </c>
      <c r="C3460" t="s">
        <v>14</v>
      </c>
      <c r="D3460" t="s">
        <v>34</v>
      </c>
      <c r="E3460" t="s">
        <v>520</v>
      </c>
    </row>
    <row r="3461" spans="1:5" x14ac:dyDescent="0.25">
      <c r="A3461" t="s">
        <v>33002</v>
      </c>
      <c r="B3461" t="s">
        <v>14</v>
      </c>
      <c r="C3461" t="s">
        <v>14</v>
      </c>
      <c r="D3461" t="s">
        <v>34</v>
      </c>
      <c r="E3461" t="s">
        <v>520</v>
      </c>
    </row>
    <row r="3462" spans="1:5" x14ac:dyDescent="0.25">
      <c r="A3462" t="s">
        <v>33003</v>
      </c>
      <c r="B3462" t="s">
        <v>14</v>
      </c>
      <c r="C3462" t="s">
        <v>14</v>
      </c>
      <c r="D3462" t="s">
        <v>34</v>
      </c>
      <c r="E3462" t="s">
        <v>520</v>
      </c>
    </row>
    <row r="3463" spans="1:5" x14ac:dyDescent="0.25">
      <c r="A3463" t="s">
        <v>33004</v>
      </c>
      <c r="B3463" t="s">
        <v>14</v>
      </c>
      <c r="C3463" t="s">
        <v>14</v>
      </c>
      <c r="D3463" t="s">
        <v>64</v>
      </c>
      <c r="E3463" t="s">
        <v>517</v>
      </c>
    </row>
    <row r="3464" spans="1:5" x14ac:dyDescent="0.25">
      <c r="A3464" t="s">
        <v>33005</v>
      </c>
      <c r="B3464" t="s">
        <v>14</v>
      </c>
      <c r="C3464" t="s">
        <v>14</v>
      </c>
      <c r="D3464" t="s">
        <v>64</v>
      </c>
      <c r="E3464" t="s">
        <v>517</v>
      </c>
    </row>
    <row r="3465" spans="1:5" x14ac:dyDescent="0.25">
      <c r="A3465" t="s">
        <v>33006</v>
      </c>
      <c r="B3465" t="s">
        <v>14</v>
      </c>
      <c r="C3465" t="s">
        <v>14</v>
      </c>
      <c r="D3465" t="s">
        <v>34</v>
      </c>
      <c r="E3465" t="s">
        <v>520</v>
      </c>
    </row>
    <row r="3466" spans="1:5" x14ac:dyDescent="0.25">
      <c r="A3466" t="s">
        <v>33007</v>
      </c>
      <c r="B3466" t="s">
        <v>14</v>
      </c>
      <c r="C3466" t="s">
        <v>14</v>
      </c>
      <c r="D3466" t="s">
        <v>34</v>
      </c>
      <c r="E3466" t="s">
        <v>520</v>
      </c>
    </row>
    <row r="3467" spans="1:5" x14ac:dyDescent="0.25">
      <c r="A3467" t="s">
        <v>33008</v>
      </c>
      <c r="B3467" t="s">
        <v>14</v>
      </c>
      <c r="C3467" t="s">
        <v>14</v>
      </c>
      <c r="D3467" t="s">
        <v>34</v>
      </c>
      <c r="E3467" t="s">
        <v>520</v>
      </c>
    </row>
    <row r="3468" spans="1:5" x14ac:dyDescent="0.25">
      <c r="A3468" t="s">
        <v>33009</v>
      </c>
      <c r="B3468" t="s">
        <v>14</v>
      </c>
      <c r="C3468" t="s">
        <v>14</v>
      </c>
      <c r="D3468" t="s">
        <v>34</v>
      </c>
      <c r="E3468" t="s">
        <v>520</v>
      </c>
    </row>
    <row r="3469" spans="1:5" x14ac:dyDescent="0.25">
      <c r="A3469" t="s">
        <v>33010</v>
      </c>
      <c r="B3469" t="s">
        <v>14</v>
      </c>
      <c r="C3469" t="s">
        <v>14</v>
      </c>
      <c r="D3469" t="s">
        <v>34</v>
      </c>
      <c r="E3469" t="s">
        <v>520</v>
      </c>
    </row>
    <row r="3470" spans="1:5" x14ac:dyDescent="0.25">
      <c r="A3470" t="s">
        <v>33011</v>
      </c>
      <c r="B3470" t="s">
        <v>14</v>
      </c>
      <c r="C3470" t="s">
        <v>14</v>
      </c>
      <c r="D3470" t="s">
        <v>34</v>
      </c>
      <c r="E3470" t="s">
        <v>520</v>
      </c>
    </row>
    <row r="3471" spans="1:5" x14ac:dyDescent="0.25">
      <c r="A3471" t="s">
        <v>33012</v>
      </c>
      <c r="B3471" t="s">
        <v>14</v>
      </c>
      <c r="C3471" t="s">
        <v>14</v>
      </c>
      <c r="D3471" t="s">
        <v>34</v>
      </c>
      <c r="E3471" t="s">
        <v>520</v>
      </c>
    </row>
    <row r="3472" spans="1:5" x14ac:dyDescent="0.25">
      <c r="A3472" t="s">
        <v>33013</v>
      </c>
      <c r="B3472" t="s">
        <v>14</v>
      </c>
      <c r="C3472" t="s">
        <v>14</v>
      </c>
      <c r="D3472" t="s">
        <v>34</v>
      </c>
      <c r="E3472" t="s">
        <v>520</v>
      </c>
    </row>
    <row r="3473" spans="1:5" x14ac:dyDescent="0.25">
      <c r="A3473" t="s">
        <v>33014</v>
      </c>
      <c r="B3473" t="s">
        <v>14</v>
      </c>
      <c r="C3473" t="s">
        <v>14</v>
      </c>
      <c r="D3473" t="s">
        <v>34</v>
      </c>
      <c r="E3473" t="s">
        <v>520</v>
      </c>
    </row>
    <row r="3474" spans="1:5" x14ac:dyDescent="0.25">
      <c r="A3474" t="s">
        <v>33015</v>
      </c>
      <c r="B3474" t="s">
        <v>14</v>
      </c>
      <c r="C3474" t="s">
        <v>14</v>
      </c>
      <c r="D3474" t="s">
        <v>34</v>
      </c>
      <c r="E3474" t="s">
        <v>520</v>
      </c>
    </row>
    <row r="3475" spans="1:5" x14ac:dyDescent="0.25">
      <c r="A3475" t="s">
        <v>33016</v>
      </c>
      <c r="B3475" t="s">
        <v>14</v>
      </c>
      <c r="C3475" t="s">
        <v>14</v>
      </c>
      <c r="D3475" t="s">
        <v>34</v>
      </c>
      <c r="E3475" t="s">
        <v>520</v>
      </c>
    </row>
    <row r="3476" spans="1:5" x14ac:dyDescent="0.25">
      <c r="A3476" t="s">
        <v>33017</v>
      </c>
      <c r="B3476" t="s">
        <v>14</v>
      </c>
      <c r="C3476" t="s">
        <v>14</v>
      </c>
      <c r="D3476" t="s">
        <v>34</v>
      </c>
      <c r="E3476" t="s">
        <v>520</v>
      </c>
    </row>
    <row r="3477" spans="1:5" x14ac:dyDescent="0.25">
      <c r="A3477" t="s">
        <v>33018</v>
      </c>
      <c r="B3477" t="s">
        <v>14</v>
      </c>
      <c r="C3477" t="s">
        <v>14</v>
      </c>
      <c r="D3477" t="s">
        <v>34</v>
      </c>
      <c r="E3477" t="s">
        <v>520</v>
      </c>
    </row>
    <row r="3478" spans="1:5" x14ac:dyDescent="0.25">
      <c r="A3478" t="s">
        <v>33019</v>
      </c>
      <c r="B3478" t="s">
        <v>14</v>
      </c>
      <c r="C3478" t="s">
        <v>14</v>
      </c>
      <c r="D3478" t="s">
        <v>34</v>
      </c>
      <c r="E3478" t="s">
        <v>520</v>
      </c>
    </row>
    <row r="3479" spans="1:5" x14ac:dyDescent="0.25">
      <c r="A3479" t="s">
        <v>33020</v>
      </c>
      <c r="B3479" t="s">
        <v>14</v>
      </c>
      <c r="C3479" t="s">
        <v>14</v>
      </c>
      <c r="D3479" t="s">
        <v>34</v>
      </c>
      <c r="E3479" t="s">
        <v>520</v>
      </c>
    </row>
    <row r="3480" spans="1:5" x14ac:dyDescent="0.25">
      <c r="A3480" t="s">
        <v>33021</v>
      </c>
      <c r="B3480" t="s">
        <v>14</v>
      </c>
      <c r="C3480" t="s">
        <v>14</v>
      </c>
      <c r="D3480" t="s">
        <v>34</v>
      </c>
      <c r="E3480" t="s">
        <v>520</v>
      </c>
    </row>
    <row r="3481" spans="1:5" x14ac:dyDescent="0.25">
      <c r="A3481" t="s">
        <v>44086</v>
      </c>
      <c r="B3481" t="s">
        <v>14</v>
      </c>
      <c r="C3481" t="s">
        <v>14</v>
      </c>
      <c r="D3481" t="s">
        <v>34</v>
      </c>
      <c r="E3481" t="s">
        <v>637</v>
      </c>
    </row>
    <row r="3482" spans="1:5" x14ac:dyDescent="0.25">
      <c r="A3482" t="s">
        <v>33022</v>
      </c>
      <c r="B3482" t="s">
        <v>14</v>
      </c>
      <c r="C3482" t="s">
        <v>14</v>
      </c>
      <c r="D3482" t="s">
        <v>34</v>
      </c>
      <c r="E3482" t="s">
        <v>520</v>
      </c>
    </row>
    <row r="3483" spans="1:5" x14ac:dyDescent="0.25">
      <c r="A3483" t="s">
        <v>33023</v>
      </c>
      <c r="B3483" t="s">
        <v>14</v>
      </c>
      <c r="C3483" t="s">
        <v>14</v>
      </c>
      <c r="D3483" t="s">
        <v>34</v>
      </c>
      <c r="E3483" t="s">
        <v>520</v>
      </c>
    </row>
    <row r="3484" spans="1:5" x14ac:dyDescent="0.25">
      <c r="A3484" t="s">
        <v>33024</v>
      </c>
      <c r="B3484" t="s">
        <v>14</v>
      </c>
      <c r="C3484" t="s">
        <v>14</v>
      </c>
      <c r="D3484" t="s">
        <v>34</v>
      </c>
      <c r="E3484" t="s">
        <v>520</v>
      </c>
    </row>
    <row r="3485" spans="1:5" x14ac:dyDescent="0.25">
      <c r="A3485" t="s">
        <v>33025</v>
      </c>
      <c r="B3485" t="s">
        <v>14</v>
      </c>
      <c r="C3485" t="s">
        <v>14</v>
      </c>
      <c r="D3485" t="s">
        <v>64</v>
      </c>
      <c r="E3485" t="s">
        <v>517</v>
      </c>
    </row>
    <row r="3486" spans="1:5" x14ac:dyDescent="0.25">
      <c r="A3486" t="s">
        <v>33026</v>
      </c>
      <c r="B3486" t="s">
        <v>14</v>
      </c>
      <c r="C3486" t="s">
        <v>14</v>
      </c>
      <c r="D3486" t="s">
        <v>64</v>
      </c>
      <c r="E3486" t="s">
        <v>517</v>
      </c>
    </row>
    <row r="3487" spans="1:5" x14ac:dyDescent="0.25">
      <c r="A3487" t="s">
        <v>33027</v>
      </c>
      <c r="B3487" t="s">
        <v>14</v>
      </c>
      <c r="C3487" t="s">
        <v>14</v>
      </c>
      <c r="D3487" t="s">
        <v>34</v>
      </c>
      <c r="E3487" t="s">
        <v>520</v>
      </c>
    </row>
    <row r="3488" spans="1:5" x14ac:dyDescent="0.25">
      <c r="A3488" t="s">
        <v>33028</v>
      </c>
      <c r="B3488" t="s">
        <v>14</v>
      </c>
      <c r="C3488" t="s">
        <v>14</v>
      </c>
      <c r="D3488" t="s">
        <v>34</v>
      </c>
      <c r="E3488" t="s">
        <v>520</v>
      </c>
    </row>
    <row r="3489" spans="1:5" x14ac:dyDescent="0.25">
      <c r="A3489" t="s">
        <v>33029</v>
      </c>
      <c r="B3489" t="s">
        <v>14</v>
      </c>
      <c r="C3489" t="s">
        <v>14</v>
      </c>
      <c r="D3489" t="s">
        <v>34</v>
      </c>
      <c r="E3489" t="s">
        <v>520</v>
      </c>
    </row>
    <row r="3490" spans="1:5" x14ac:dyDescent="0.25">
      <c r="A3490" t="s">
        <v>33030</v>
      </c>
      <c r="B3490" t="s">
        <v>14</v>
      </c>
      <c r="C3490" t="s">
        <v>14</v>
      </c>
      <c r="D3490" t="s">
        <v>34</v>
      </c>
      <c r="E3490" t="s">
        <v>520</v>
      </c>
    </row>
    <row r="3491" spans="1:5" x14ac:dyDescent="0.25">
      <c r="A3491" t="s">
        <v>33031</v>
      </c>
      <c r="B3491" t="s">
        <v>14</v>
      </c>
      <c r="C3491" t="s">
        <v>14</v>
      </c>
      <c r="D3491" t="s">
        <v>64</v>
      </c>
      <c r="E3491" t="s">
        <v>517</v>
      </c>
    </row>
    <row r="3492" spans="1:5" x14ac:dyDescent="0.25">
      <c r="A3492" t="s">
        <v>33032</v>
      </c>
      <c r="B3492" t="s">
        <v>14</v>
      </c>
      <c r="C3492" t="s">
        <v>14</v>
      </c>
      <c r="D3492" t="s">
        <v>69</v>
      </c>
      <c r="E3492" t="s">
        <v>520</v>
      </c>
    </row>
    <row r="3493" spans="1:5" x14ac:dyDescent="0.25">
      <c r="A3493" t="s">
        <v>33033</v>
      </c>
      <c r="B3493" t="s">
        <v>14</v>
      </c>
      <c r="C3493" t="s">
        <v>14</v>
      </c>
      <c r="D3493" t="s">
        <v>34</v>
      </c>
      <c r="E3493" t="s">
        <v>520</v>
      </c>
    </row>
    <row r="3494" spans="1:5" x14ac:dyDescent="0.25">
      <c r="A3494" t="s">
        <v>33034</v>
      </c>
      <c r="B3494" t="s">
        <v>14</v>
      </c>
      <c r="C3494" t="s">
        <v>14</v>
      </c>
      <c r="D3494" t="s">
        <v>34</v>
      </c>
      <c r="E3494" t="s">
        <v>520</v>
      </c>
    </row>
    <row r="3495" spans="1:5" x14ac:dyDescent="0.25">
      <c r="A3495" t="s">
        <v>33035</v>
      </c>
      <c r="B3495" t="s">
        <v>14</v>
      </c>
      <c r="C3495" t="s">
        <v>14</v>
      </c>
      <c r="D3495" t="s">
        <v>34</v>
      </c>
      <c r="E3495" t="s">
        <v>520</v>
      </c>
    </row>
    <row r="3496" spans="1:5" x14ac:dyDescent="0.25">
      <c r="A3496" t="s">
        <v>33036</v>
      </c>
      <c r="B3496" t="s">
        <v>14</v>
      </c>
      <c r="C3496" t="s">
        <v>14</v>
      </c>
      <c r="D3496" t="s">
        <v>34</v>
      </c>
      <c r="E3496" t="s">
        <v>520</v>
      </c>
    </row>
    <row r="3497" spans="1:5" x14ac:dyDescent="0.25">
      <c r="A3497" t="s">
        <v>33037</v>
      </c>
      <c r="B3497" t="s">
        <v>14</v>
      </c>
      <c r="C3497" t="s">
        <v>14</v>
      </c>
      <c r="D3497" t="s">
        <v>64</v>
      </c>
      <c r="E3497" t="s">
        <v>517</v>
      </c>
    </row>
    <row r="3498" spans="1:5" x14ac:dyDescent="0.25">
      <c r="A3498" t="s">
        <v>33038</v>
      </c>
      <c r="B3498" t="s">
        <v>14</v>
      </c>
      <c r="C3498" t="s">
        <v>14</v>
      </c>
      <c r="D3498" t="s">
        <v>34</v>
      </c>
      <c r="E3498" t="s">
        <v>520</v>
      </c>
    </row>
    <row r="3499" spans="1:5" x14ac:dyDescent="0.25">
      <c r="A3499" t="s">
        <v>33039</v>
      </c>
      <c r="B3499" t="s">
        <v>14</v>
      </c>
      <c r="C3499" t="s">
        <v>14</v>
      </c>
      <c r="D3499" t="s">
        <v>34</v>
      </c>
      <c r="E3499" t="s">
        <v>520</v>
      </c>
    </row>
    <row r="3500" spans="1:5" x14ac:dyDescent="0.25">
      <c r="A3500" t="s">
        <v>33040</v>
      </c>
      <c r="B3500" t="s">
        <v>14</v>
      </c>
      <c r="C3500" t="s">
        <v>14</v>
      </c>
      <c r="D3500" t="s">
        <v>34</v>
      </c>
      <c r="E3500" t="s">
        <v>520</v>
      </c>
    </row>
    <row r="3501" spans="1:5" x14ac:dyDescent="0.25">
      <c r="A3501" t="s">
        <v>33041</v>
      </c>
      <c r="B3501" t="s">
        <v>14</v>
      </c>
      <c r="C3501" t="s">
        <v>14</v>
      </c>
      <c r="D3501" t="s">
        <v>64</v>
      </c>
      <c r="E3501" t="s">
        <v>517</v>
      </c>
    </row>
    <row r="3502" spans="1:5" x14ac:dyDescent="0.25">
      <c r="A3502" t="s">
        <v>33042</v>
      </c>
      <c r="B3502" t="s">
        <v>14</v>
      </c>
      <c r="C3502" t="s">
        <v>14</v>
      </c>
      <c r="D3502" t="s">
        <v>64</v>
      </c>
      <c r="E3502" t="s">
        <v>517</v>
      </c>
    </row>
    <row r="3503" spans="1:5" x14ac:dyDescent="0.25">
      <c r="A3503" t="s">
        <v>33043</v>
      </c>
      <c r="B3503" t="s">
        <v>14</v>
      </c>
      <c r="C3503" t="s">
        <v>14</v>
      </c>
      <c r="D3503" t="s">
        <v>64</v>
      </c>
      <c r="E3503" t="s">
        <v>517</v>
      </c>
    </row>
    <row r="3504" spans="1:5" x14ac:dyDescent="0.25">
      <c r="A3504" t="s">
        <v>33044</v>
      </c>
      <c r="B3504" t="s">
        <v>14</v>
      </c>
      <c r="C3504" t="s">
        <v>14</v>
      </c>
      <c r="D3504" t="s">
        <v>64</v>
      </c>
      <c r="E3504" t="s">
        <v>517</v>
      </c>
    </row>
    <row r="3505" spans="1:5" x14ac:dyDescent="0.25">
      <c r="A3505" t="s">
        <v>33045</v>
      </c>
      <c r="B3505" t="s">
        <v>14</v>
      </c>
      <c r="C3505" t="s">
        <v>14</v>
      </c>
      <c r="D3505" t="s">
        <v>34</v>
      </c>
      <c r="E3505" t="s">
        <v>520</v>
      </c>
    </row>
    <row r="3506" spans="1:5" x14ac:dyDescent="0.25">
      <c r="A3506" t="s">
        <v>33046</v>
      </c>
      <c r="B3506" t="s">
        <v>14</v>
      </c>
      <c r="C3506" t="s">
        <v>14</v>
      </c>
      <c r="D3506" t="s">
        <v>34</v>
      </c>
      <c r="E3506" t="s">
        <v>520</v>
      </c>
    </row>
    <row r="3507" spans="1:5" x14ac:dyDescent="0.25">
      <c r="A3507" t="s">
        <v>33047</v>
      </c>
      <c r="B3507" t="s">
        <v>14</v>
      </c>
      <c r="C3507" t="s">
        <v>14</v>
      </c>
      <c r="D3507" t="s">
        <v>34</v>
      </c>
      <c r="E3507" t="s">
        <v>520</v>
      </c>
    </row>
    <row r="3508" spans="1:5" x14ac:dyDescent="0.25">
      <c r="A3508" t="s">
        <v>33048</v>
      </c>
      <c r="B3508" t="s">
        <v>14</v>
      </c>
      <c r="C3508" t="s">
        <v>14</v>
      </c>
      <c r="D3508" t="s">
        <v>34</v>
      </c>
      <c r="E3508" t="s">
        <v>520</v>
      </c>
    </row>
    <row r="3509" spans="1:5" x14ac:dyDescent="0.25">
      <c r="A3509" t="s">
        <v>33049</v>
      </c>
      <c r="B3509" t="s">
        <v>14</v>
      </c>
      <c r="C3509" t="s">
        <v>14</v>
      </c>
      <c r="D3509" t="s">
        <v>34</v>
      </c>
      <c r="E3509" t="s">
        <v>520</v>
      </c>
    </row>
    <row r="3510" spans="1:5" x14ac:dyDescent="0.25">
      <c r="A3510" t="s">
        <v>33050</v>
      </c>
      <c r="B3510" t="s">
        <v>14</v>
      </c>
      <c r="C3510" t="s">
        <v>14</v>
      </c>
      <c r="D3510" t="s">
        <v>34</v>
      </c>
      <c r="E3510" t="s">
        <v>520</v>
      </c>
    </row>
    <row r="3511" spans="1:5" x14ac:dyDescent="0.25">
      <c r="A3511" t="s">
        <v>33051</v>
      </c>
      <c r="B3511" t="s">
        <v>14</v>
      </c>
      <c r="C3511" t="s">
        <v>14</v>
      </c>
      <c r="D3511" t="s">
        <v>34</v>
      </c>
      <c r="E3511" t="s">
        <v>520</v>
      </c>
    </row>
    <row r="3512" spans="1:5" x14ac:dyDescent="0.25">
      <c r="A3512" t="s">
        <v>44087</v>
      </c>
      <c r="B3512" t="s">
        <v>14</v>
      </c>
      <c r="C3512" t="s">
        <v>14</v>
      </c>
      <c r="D3512" t="s">
        <v>34</v>
      </c>
      <c r="E3512" t="s">
        <v>757</v>
      </c>
    </row>
    <row r="3513" spans="1:5" x14ac:dyDescent="0.25">
      <c r="A3513" t="s">
        <v>33052</v>
      </c>
      <c r="B3513" t="s">
        <v>14</v>
      </c>
      <c r="C3513" t="s">
        <v>14</v>
      </c>
      <c r="D3513" t="s">
        <v>64</v>
      </c>
      <c r="E3513" t="s">
        <v>517</v>
      </c>
    </row>
    <row r="3514" spans="1:5" x14ac:dyDescent="0.25">
      <c r="A3514" t="s">
        <v>33053</v>
      </c>
      <c r="B3514" t="s">
        <v>14</v>
      </c>
      <c r="C3514" t="s">
        <v>14</v>
      </c>
      <c r="D3514" t="s">
        <v>34</v>
      </c>
      <c r="E3514" t="s">
        <v>520</v>
      </c>
    </row>
    <row r="3515" spans="1:5" x14ac:dyDescent="0.25">
      <c r="A3515" t="s">
        <v>33054</v>
      </c>
      <c r="B3515" t="s">
        <v>14</v>
      </c>
      <c r="C3515" t="s">
        <v>14</v>
      </c>
      <c r="D3515" t="s">
        <v>34</v>
      </c>
      <c r="E3515" t="s">
        <v>520</v>
      </c>
    </row>
    <row r="3516" spans="1:5" x14ac:dyDescent="0.25">
      <c r="A3516" t="s">
        <v>33055</v>
      </c>
      <c r="B3516" t="s">
        <v>14</v>
      </c>
      <c r="C3516" t="s">
        <v>14</v>
      </c>
      <c r="D3516" t="s">
        <v>64</v>
      </c>
      <c r="E3516" t="s">
        <v>517</v>
      </c>
    </row>
    <row r="3517" spans="1:5" x14ac:dyDescent="0.25">
      <c r="A3517" t="s">
        <v>33056</v>
      </c>
      <c r="B3517" t="s">
        <v>14</v>
      </c>
      <c r="C3517" t="s">
        <v>14</v>
      </c>
      <c r="D3517" t="s">
        <v>64</v>
      </c>
      <c r="E3517" t="s">
        <v>517</v>
      </c>
    </row>
    <row r="3518" spans="1:5" x14ac:dyDescent="0.25">
      <c r="A3518" t="s">
        <v>33057</v>
      </c>
      <c r="B3518" t="s">
        <v>14</v>
      </c>
      <c r="C3518" t="s">
        <v>14</v>
      </c>
      <c r="D3518" t="s">
        <v>34</v>
      </c>
      <c r="E3518" t="s">
        <v>520</v>
      </c>
    </row>
    <row r="3519" spans="1:5" x14ac:dyDescent="0.25">
      <c r="A3519" t="s">
        <v>33058</v>
      </c>
      <c r="B3519" t="s">
        <v>14</v>
      </c>
      <c r="C3519" t="s">
        <v>14</v>
      </c>
      <c r="D3519" t="s">
        <v>34</v>
      </c>
      <c r="E3519" t="s">
        <v>520</v>
      </c>
    </row>
    <row r="3520" spans="1:5" x14ac:dyDescent="0.25">
      <c r="A3520" t="s">
        <v>33059</v>
      </c>
      <c r="B3520" t="s">
        <v>14</v>
      </c>
      <c r="C3520" t="s">
        <v>14</v>
      </c>
      <c r="D3520" t="s">
        <v>34</v>
      </c>
      <c r="E3520" t="s">
        <v>520</v>
      </c>
    </row>
    <row r="3521" spans="1:5" x14ac:dyDescent="0.25">
      <c r="A3521" t="s">
        <v>33060</v>
      </c>
      <c r="B3521" t="s">
        <v>14</v>
      </c>
      <c r="C3521" t="s">
        <v>14</v>
      </c>
      <c r="D3521" t="s">
        <v>64</v>
      </c>
      <c r="E3521" t="s">
        <v>517</v>
      </c>
    </row>
    <row r="3522" spans="1:5" x14ac:dyDescent="0.25">
      <c r="A3522" t="s">
        <v>33061</v>
      </c>
      <c r="B3522" t="s">
        <v>14</v>
      </c>
      <c r="C3522" t="s">
        <v>14</v>
      </c>
      <c r="D3522" t="s">
        <v>34</v>
      </c>
      <c r="E3522" t="s">
        <v>520</v>
      </c>
    </row>
    <row r="3523" spans="1:5" x14ac:dyDescent="0.25">
      <c r="A3523" t="s">
        <v>33062</v>
      </c>
      <c r="B3523" t="s">
        <v>14</v>
      </c>
      <c r="C3523" t="s">
        <v>14</v>
      </c>
      <c r="D3523" t="s">
        <v>34</v>
      </c>
      <c r="E3523" t="s">
        <v>520</v>
      </c>
    </row>
    <row r="3524" spans="1:5" x14ac:dyDescent="0.25">
      <c r="A3524" t="s">
        <v>33063</v>
      </c>
      <c r="B3524" t="s">
        <v>14</v>
      </c>
      <c r="C3524" t="s">
        <v>14</v>
      </c>
      <c r="D3524" t="s">
        <v>34</v>
      </c>
      <c r="E3524" t="s">
        <v>520</v>
      </c>
    </row>
    <row r="3525" spans="1:5" x14ac:dyDescent="0.25">
      <c r="A3525" t="s">
        <v>33064</v>
      </c>
      <c r="B3525" t="s">
        <v>14</v>
      </c>
      <c r="C3525" t="s">
        <v>14</v>
      </c>
      <c r="D3525" t="s">
        <v>34</v>
      </c>
      <c r="E3525" t="s">
        <v>520</v>
      </c>
    </row>
    <row r="3526" spans="1:5" x14ac:dyDescent="0.25">
      <c r="A3526" t="s">
        <v>33065</v>
      </c>
      <c r="B3526" t="s">
        <v>14</v>
      </c>
      <c r="C3526" t="s">
        <v>14</v>
      </c>
      <c r="D3526" t="s">
        <v>34</v>
      </c>
      <c r="E3526" t="s">
        <v>520</v>
      </c>
    </row>
    <row r="3527" spans="1:5" x14ac:dyDescent="0.25">
      <c r="A3527" t="s">
        <v>33066</v>
      </c>
      <c r="B3527" t="s">
        <v>14</v>
      </c>
      <c r="C3527" t="s">
        <v>14</v>
      </c>
      <c r="D3527" t="s">
        <v>64</v>
      </c>
      <c r="E3527" t="s">
        <v>517</v>
      </c>
    </row>
    <row r="3528" spans="1:5" x14ac:dyDescent="0.25">
      <c r="A3528" t="s">
        <v>33067</v>
      </c>
      <c r="B3528" t="s">
        <v>14</v>
      </c>
      <c r="C3528" t="s">
        <v>14</v>
      </c>
      <c r="D3528" t="s">
        <v>34</v>
      </c>
      <c r="E3528" t="s">
        <v>520</v>
      </c>
    </row>
    <row r="3529" spans="1:5" x14ac:dyDescent="0.25">
      <c r="A3529" t="s">
        <v>33068</v>
      </c>
      <c r="B3529" t="s">
        <v>14</v>
      </c>
      <c r="C3529" t="s">
        <v>14</v>
      </c>
      <c r="D3529" t="s">
        <v>64</v>
      </c>
      <c r="E3529" t="s">
        <v>517</v>
      </c>
    </row>
    <row r="3530" spans="1:5" x14ac:dyDescent="0.25">
      <c r="A3530" t="s">
        <v>33069</v>
      </c>
      <c r="B3530" t="s">
        <v>14</v>
      </c>
      <c r="C3530" t="s">
        <v>14</v>
      </c>
      <c r="D3530" t="s">
        <v>34</v>
      </c>
      <c r="E3530" t="s">
        <v>520</v>
      </c>
    </row>
    <row r="3531" spans="1:5" x14ac:dyDescent="0.25">
      <c r="A3531" t="s">
        <v>33070</v>
      </c>
      <c r="B3531" t="s">
        <v>14</v>
      </c>
      <c r="C3531" t="s">
        <v>14</v>
      </c>
      <c r="D3531" t="s">
        <v>34</v>
      </c>
      <c r="E3531" t="s">
        <v>520</v>
      </c>
    </row>
    <row r="3532" spans="1:5" x14ac:dyDescent="0.25">
      <c r="A3532" t="s">
        <v>44088</v>
      </c>
      <c r="B3532" t="s">
        <v>14</v>
      </c>
      <c r="C3532" t="s">
        <v>14</v>
      </c>
      <c r="D3532" t="s">
        <v>34</v>
      </c>
      <c r="E3532" t="s">
        <v>520</v>
      </c>
    </row>
    <row r="3533" spans="1:5" x14ac:dyDescent="0.25">
      <c r="A3533" t="s">
        <v>33071</v>
      </c>
      <c r="B3533" t="s">
        <v>14</v>
      </c>
      <c r="C3533" t="s">
        <v>14</v>
      </c>
      <c r="D3533" t="s">
        <v>34</v>
      </c>
      <c r="E3533" t="s">
        <v>520</v>
      </c>
    </row>
    <row r="3534" spans="1:5" x14ac:dyDescent="0.25">
      <c r="A3534" t="s">
        <v>33072</v>
      </c>
      <c r="B3534" t="s">
        <v>14</v>
      </c>
      <c r="C3534" t="s">
        <v>14</v>
      </c>
      <c r="D3534" t="s">
        <v>69</v>
      </c>
      <c r="E3534" t="s">
        <v>520</v>
      </c>
    </row>
    <row r="3535" spans="1:5" x14ac:dyDescent="0.25">
      <c r="A3535" t="s">
        <v>33073</v>
      </c>
      <c r="B3535" t="s">
        <v>14</v>
      </c>
      <c r="C3535" t="s">
        <v>14</v>
      </c>
      <c r="D3535" t="s">
        <v>34</v>
      </c>
      <c r="E3535" t="s">
        <v>520</v>
      </c>
    </row>
    <row r="3536" spans="1:5" x14ac:dyDescent="0.25">
      <c r="A3536" t="s">
        <v>33074</v>
      </c>
      <c r="B3536" t="s">
        <v>14</v>
      </c>
      <c r="C3536" t="s">
        <v>14</v>
      </c>
      <c r="D3536" t="s">
        <v>34</v>
      </c>
      <c r="E3536" t="s">
        <v>520</v>
      </c>
    </row>
    <row r="3537" spans="1:5" x14ac:dyDescent="0.25">
      <c r="A3537" t="s">
        <v>33075</v>
      </c>
      <c r="B3537" t="s">
        <v>14</v>
      </c>
      <c r="C3537" t="s">
        <v>14</v>
      </c>
      <c r="D3537" t="s">
        <v>34</v>
      </c>
      <c r="E3537" t="s">
        <v>520</v>
      </c>
    </row>
    <row r="3538" spans="1:5" x14ac:dyDescent="0.25">
      <c r="A3538" t="s">
        <v>33076</v>
      </c>
      <c r="B3538" t="s">
        <v>14</v>
      </c>
      <c r="C3538" t="s">
        <v>14</v>
      </c>
      <c r="D3538" t="s">
        <v>34</v>
      </c>
      <c r="E3538" t="s">
        <v>520</v>
      </c>
    </row>
    <row r="3539" spans="1:5" x14ac:dyDescent="0.25">
      <c r="A3539" t="s">
        <v>33077</v>
      </c>
      <c r="B3539" t="s">
        <v>14</v>
      </c>
      <c r="C3539" t="s">
        <v>14</v>
      </c>
      <c r="D3539" t="s">
        <v>34</v>
      </c>
      <c r="E3539" t="s">
        <v>520</v>
      </c>
    </row>
    <row r="3540" spans="1:5" x14ac:dyDescent="0.25">
      <c r="A3540" t="s">
        <v>33078</v>
      </c>
      <c r="B3540" t="s">
        <v>14</v>
      </c>
      <c r="C3540" t="s">
        <v>14</v>
      </c>
      <c r="D3540" t="s">
        <v>34</v>
      </c>
      <c r="E3540" t="s">
        <v>520</v>
      </c>
    </row>
    <row r="3541" spans="1:5" x14ac:dyDescent="0.25">
      <c r="A3541" t="s">
        <v>33079</v>
      </c>
      <c r="B3541" t="s">
        <v>14</v>
      </c>
      <c r="C3541" t="s">
        <v>14</v>
      </c>
      <c r="D3541" t="s">
        <v>34</v>
      </c>
      <c r="E3541" t="s">
        <v>520</v>
      </c>
    </row>
    <row r="3542" spans="1:5" x14ac:dyDescent="0.25">
      <c r="A3542" t="s">
        <v>33080</v>
      </c>
      <c r="B3542" t="s">
        <v>14</v>
      </c>
      <c r="C3542" t="s">
        <v>14</v>
      </c>
      <c r="D3542" t="s">
        <v>34</v>
      </c>
      <c r="E3542" t="s">
        <v>520</v>
      </c>
    </row>
    <row r="3543" spans="1:5" x14ac:dyDescent="0.25">
      <c r="A3543" t="s">
        <v>33081</v>
      </c>
      <c r="B3543" t="s">
        <v>14</v>
      </c>
      <c r="C3543" t="s">
        <v>14</v>
      </c>
      <c r="D3543" t="s">
        <v>34</v>
      </c>
      <c r="E3543" t="s">
        <v>520</v>
      </c>
    </row>
    <row r="3544" spans="1:5" x14ac:dyDescent="0.25">
      <c r="A3544" t="s">
        <v>33082</v>
      </c>
      <c r="B3544" t="s">
        <v>14</v>
      </c>
      <c r="C3544" t="s">
        <v>14</v>
      </c>
      <c r="D3544" t="s">
        <v>34</v>
      </c>
      <c r="E3544" t="s">
        <v>520</v>
      </c>
    </row>
    <row r="3545" spans="1:5" x14ac:dyDescent="0.25">
      <c r="A3545" t="s">
        <v>33083</v>
      </c>
      <c r="B3545" t="s">
        <v>14</v>
      </c>
      <c r="C3545" t="s">
        <v>14</v>
      </c>
      <c r="D3545" t="s">
        <v>34</v>
      </c>
      <c r="E3545" t="s">
        <v>520</v>
      </c>
    </row>
    <row r="3546" spans="1:5" x14ac:dyDescent="0.25">
      <c r="A3546" t="s">
        <v>33084</v>
      </c>
      <c r="B3546" t="s">
        <v>14</v>
      </c>
      <c r="C3546" t="s">
        <v>14</v>
      </c>
      <c r="D3546" t="s">
        <v>34</v>
      </c>
      <c r="E3546" t="s">
        <v>520</v>
      </c>
    </row>
    <row r="3547" spans="1:5" x14ac:dyDescent="0.25">
      <c r="A3547" t="s">
        <v>33085</v>
      </c>
      <c r="B3547" t="s">
        <v>14</v>
      </c>
      <c r="C3547" t="s">
        <v>14</v>
      </c>
      <c r="D3547" t="s">
        <v>34</v>
      </c>
      <c r="E3547" t="s">
        <v>520</v>
      </c>
    </row>
    <row r="3548" spans="1:5" x14ac:dyDescent="0.25">
      <c r="A3548" t="s">
        <v>33086</v>
      </c>
      <c r="B3548" t="s">
        <v>14</v>
      </c>
      <c r="C3548" t="s">
        <v>14</v>
      </c>
      <c r="D3548" t="s">
        <v>64</v>
      </c>
      <c r="E3548" t="s">
        <v>517</v>
      </c>
    </row>
    <row r="3549" spans="1:5" x14ac:dyDescent="0.25">
      <c r="A3549" t="s">
        <v>33087</v>
      </c>
      <c r="B3549" t="s">
        <v>14</v>
      </c>
      <c r="C3549" t="s">
        <v>14</v>
      </c>
      <c r="D3549" t="s">
        <v>34</v>
      </c>
      <c r="E3549" t="s">
        <v>520</v>
      </c>
    </row>
    <row r="3550" spans="1:5" x14ac:dyDescent="0.25">
      <c r="A3550" t="s">
        <v>33088</v>
      </c>
      <c r="B3550" t="s">
        <v>14</v>
      </c>
      <c r="C3550" t="s">
        <v>14</v>
      </c>
      <c r="D3550" t="s">
        <v>34</v>
      </c>
      <c r="E3550" t="s">
        <v>520</v>
      </c>
    </row>
    <row r="3551" spans="1:5" x14ac:dyDescent="0.25">
      <c r="A3551" t="s">
        <v>33089</v>
      </c>
      <c r="B3551" t="s">
        <v>14</v>
      </c>
      <c r="C3551" t="s">
        <v>14</v>
      </c>
      <c r="D3551" t="s">
        <v>64</v>
      </c>
      <c r="E3551" t="s">
        <v>517</v>
      </c>
    </row>
    <row r="3552" spans="1:5" x14ac:dyDescent="0.25">
      <c r="A3552" t="s">
        <v>33090</v>
      </c>
      <c r="B3552" t="s">
        <v>14</v>
      </c>
      <c r="C3552" t="s">
        <v>14</v>
      </c>
      <c r="D3552" t="s">
        <v>34</v>
      </c>
      <c r="E3552" t="s">
        <v>520</v>
      </c>
    </row>
    <row r="3553" spans="1:5" x14ac:dyDescent="0.25">
      <c r="A3553" t="s">
        <v>33091</v>
      </c>
      <c r="B3553" t="s">
        <v>14</v>
      </c>
      <c r="C3553" t="s">
        <v>14</v>
      </c>
      <c r="D3553" t="s">
        <v>34</v>
      </c>
      <c r="E3553" t="s">
        <v>520</v>
      </c>
    </row>
    <row r="3554" spans="1:5" x14ac:dyDescent="0.25">
      <c r="A3554" t="s">
        <v>33092</v>
      </c>
      <c r="B3554" t="s">
        <v>14</v>
      </c>
      <c r="C3554" t="s">
        <v>14</v>
      </c>
      <c r="D3554" t="s">
        <v>34</v>
      </c>
      <c r="E3554" t="s">
        <v>520</v>
      </c>
    </row>
    <row r="3555" spans="1:5" x14ac:dyDescent="0.25">
      <c r="A3555" t="s">
        <v>33093</v>
      </c>
      <c r="B3555" t="s">
        <v>14</v>
      </c>
      <c r="C3555" t="s">
        <v>14</v>
      </c>
      <c r="D3555" t="s">
        <v>34</v>
      </c>
      <c r="E3555" t="s">
        <v>520</v>
      </c>
    </row>
    <row r="3556" spans="1:5" x14ac:dyDescent="0.25">
      <c r="A3556" t="s">
        <v>33094</v>
      </c>
      <c r="B3556" t="s">
        <v>14</v>
      </c>
      <c r="C3556" t="s">
        <v>14</v>
      </c>
      <c r="D3556" t="s">
        <v>34</v>
      </c>
      <c r="E3556" t="s">
        <v>520</v>
      </c>
    </row>
    <row r="3557" spans="1:5" x14ac:dyDescent="0.25">
      <c r="A3557" t="s">
        <v>33095</v>
      </c>
      <c r="B3557" t="s">
        <v>14</v>
      </c>
      <c r="C3557" t="s">
        <v>14</v>
      </c>
      <c r="D3557" t="s">
        <v>34</v>
      </c>
      <c r="E3557" t="s">
        <v>520</v>
      </c>
    </row>
    <row r="3558" spans="1:5" x14ac:dyDescent="0.25">
      <c r="A3558" t="s">
        <v>33096</v>
      </c>
      <c r="B3558" t="s">
        <v>14</v>
      </c>
      <c r="C3558" t="s">
        <v>14</v>
      </c>
      <c r="D3558" t="s">
        <v>34</v>
      </c>
      <c r="E3558" t="s">
        <v>520</v>
      </c>
    </row>
    <row r="3559" spans="1:5" x14ac:dyDescent="0.25">
      <c r="A3559" t="s">
        <v>33097</v>
      </c>
      <c r="B3559" t="s">
        <v>14</v>
      </c>
      <c r="C3559" t="s">
        <v>14</v>
      </c>
      <c r="D3559" t="s">
        <v>34</v>
      </c>
      <c r="E3559" t="s">
        <v>520</v>
      </c>
    </row>
    <row r="3560" spans="1:5" x14ac:dyDescent="0.25">
      <c r="A3560" t="s">
        <v>33098</v>
      </c>
      <c r="B3560" t="s">
        <v>14</v>
      </c>
      <c r="C3560" t="s">
        <v>14</v>
      </c>
      <c r="D3560" t="s">
        <v>34</v>
      </c>
      <c r="E3560" t="s">
        <v>520</v>
      </c>
    </row>
    <row r="3561" spans="1:5" x14ac:dyDescent="0.25">
      <c r="A3561" t="s">
        <v>33099</v>
      </c>
      <c r="B3561" t="s">
        <v>14</v>
      </c>
      <c r="C3561" t="s">
        <v>14</v>
      </c>
      <c r="D3561" t="s">
        <v>34</v>
      </c>
      <c r="E3561" t="s">
        <v>520</v>
      </c>
    </row>
    <row r="3562" spans="1:5" x14ac:dyDescent="0.25">
      <c r="A3562" t="s">
        <v>33100</v>
      </c>
      <c r="B3562" t="s">
        <v>14</v>
      </c>
      <c r="C3562" t="s">
        <v>14</v>
      </c>
      <c r="D3562" t="s">
        <v>34</v>
      </c>
      <c r="E3562" t="s">
        <v>520</v>
      </c>
    </row>
    <row r="3563" spans="1:5" x14ac:dyDescent="0.25">
      <c r="A3563" t="s">
        <v>33101</v>
      </c>
      <c r="B3563" t="s">
        <v>14</v>
      </c>
      <c r="C3563" t="s">
        <v>14</v>
      </c>
      <c r="D3563" t="s">
        <v>34</v>
      </c>
      <c r="E3563" t="s">
        <v>520</v>
      </c>
    </row>
    <row r="3564" spans="1:5" x14ac:dyDescent="0.25">
      <c r="A3564" t="s">
        <v>33102</v>
      </c>
      <c r="B3564" t="s">
        <v>14</v>
      </c>
      <c r="C3564" t="s">
        <v>14</v>
      </c>
      <c r="D3564" t="s">
        <v>34</v>
      </c>
      <c r="E3564" t="s">
        <v>520</v>
      </c>
    </row>
    <row r="3565" spans="1:5" x14ac:dyDescent="0.25">
      <c r="A3565" t="s">
        <v>33103</v>
      </c>
      <c r="B3565" t="s">
        <v>14</v>
      </c>
      <c r="C3565" t="s">
        <v>14</v>
      </c>
      <c r="D3565" t="s">
        <v>69</v>
      </c>
      <c r="E3565" t="s">
        <v>520</v>
      </c>
    </row>
    <row r="3566" spans="1:5" x14ac:dyDescent="0.25">
      <c r="A3566" t="s">
        <v>33104</v>
      </c>
      <c r="B3566" t="s">
        <v>14</v>
      </c>
      <c r="C3566" t="s">
        <v>14</v>
      </c>
      <c r="D3566" t="s">
        <v>69</v>
      </c>
      <c r="E3566" t="s">
        <v>520</v>
      </c>
    </row>
    <row r="3567" spans="1:5" x14ac:dyDescent="0.25">
      <c r="A3567" t="s">
        <v>33105</v>
      </c>
      <c r="B3567" t="s">
        <v>14</v>
      </c>
      <c r="C3567" t="s">
        <v>14</v>
      </c>
      <c r="D3567" t="s">
        <v>34</v>
      </c>
      <c r="E3567" t="s">
        <v>520</v>
      </c>
    </row>
    <row r="3568" spans="1:5" x14ac:dyDescent="0.25">
      <c r="A3568" t="s">
        <v>33106</v>
      </c>
      <c r="B3568" t="s">
        <v>14</v>
      </c>
      <c r="C3568" t="s">
        <v>14</v>
      </c>
      <c r="D3568" t="s">
        <v>34</v>
      </c>
      <c r="E3568" t="s">
        <v>520</v>
      </c>
    </row>
    <row r="3569" spans="1:5" x14ac:dyDescent="0.25">
      <c r="A3569" t="s">
        <v>33107</v>
      </c>
      <c r="B3569" t="s">
        <v>14</v>
      </c>
      <c r="C3569" t="s">
        <v>14</v>
      </c>
      <c r="D3569" t="s">
        <v>34</v>
      </c>
      <c r="E3569" t="s">
        <v>520</v>
      </c>
    </row>
    <row r="3570" spans="1:5" x14ac:dyDescent="0.25">
      <c r="A3570" t="s">
        <v>33108</v>
      </c>
      <c r="B3570" t="s">
        <v>14</v>
      </c>
      <c r="C3570" t="s">
        <v>14</v>
      </c>
      <c r="D3570" t="s">
        <v>64</v>
      </c>
      <c r="E3570" t="s">
        <v>517</v>
      </c>
    </row>
    <row r="3571" spans="1:5" x14ac:dyDescent="0.25">
      <c r="A3571" t="s">
        <v>33109</v>
      </c>
      <c r="B3571" t="s">
        <v>14</v>
      </c>
      <c r="C3571" t="s">
        <v>14</v>
      </c>
      <c r="D3571" t="s">
        <v>34</v>
      </c>
      <c r="E3571" t="s">
        <v>520</v>
      </c>
    </row>
    <row r="3572" spans="1:5" x14ac:dyDescent="0.25">
      <c r="A3572" t="s">
        <v>33110</v>
      </c>
      <c r="B3572" t="s">
        <v>14</v>
      </c>
      <c r="C3572" t="s">
        <v>14</v>
      </c>
      <c r="D3572" t="s">
        <v>34</v>
      </c>
      <c r="E3572" t="s">
        <v>520</v>
      </c>
    </row>
    <row r="3573" spans="1:5" x14ac:dyDescent="0.25">
      <c r="A3573" t="s">
        <v>33111</v>
      </c>
      <c r="B3573" t="s">
        <v>14</v>
      </c>
      <c r="C3573" t="s">
        <v>14</v>
      </c>
      <c r="D3573" t="s">
        <v>34</v>
      </c>
      <c r="E3573" t="s">
        <v>520</v>
      </c>
    </row>
    <row r="3574" spans="1:5" x14ac:dyDescent="0.25">
      <c r="A3574" t="s">
        <v>33112</v>
      </c>
      <c r="B3574" t="s">
        <v>14</v>
      </c>
      <c r="C3574" t="s">
        <v>14</v>
      </c>
      <c r="D3574" t="s">
        <v>64</v>
      </c>
      <c r="E3574" t="s">
        <v>517</v>
      </c>
    </row>
    <row r="3575" spans="1:5" x14ac:dyDescent="0.25">
      <c r="A3575" t="s">
        <v>33113</v>
      </c>
      <c r="B3575" t="s">
        <v>14</v>
      </c>
      <c r="C3575" t="s">
        <v>14</v>
      </c>
      <c r="D3575" t="s">
        <v>34</v>
      </c>
      <c r="E3575" t="s">
        <v>520</v>
      </c>
    </row>
    <row r="3576" spans="1:5" x14ac:dyDescent="0.25">
      <c r="A3576" t="s">
        <v>33114</v>
      </c>
      <c r="B3576" t="s">
        <v>14</v>
      </c>
      <c r="C3576" t="s">
        <v>14</v>
      </c>
      <c r="D3576" t="s">
        <v>34</v>
      </c>
      <c r="E3576" t="s">
        <v>520</v>
      </c>
    </row>
    <row r="3577" spans="1:5" x14ac:dyDescent="0.25">
      <c r="A3577" t="s">
        <v>33115</v>
      </c>
      <c r="B3577" t="s">
        <v>14</v>
      </c>
      <c r="C3577" t="s">
        <v>14</v>
      </c>
      <c r="D3577" t="s">
        <v>34</v>
      </c>
      <c r="E3577" t="s">
        <v>520</v>
      </c>
    </row>
    <row r="3578" spans="1:5" x14ac:dyDescent="0.25">
      <c r="A3578" t="s">
        <v>33116</v>
      </c>
      <c r="B3578" t="s">
        <v>14</v>
      </c>
      <c r="C3578" t="s">
        <v>14</v>
      </c>
      <c r="D3578" t="s">
        <v>34</v>
      </c>
      <c r="E3578" t="s">
        <v>520</v>
      </c>
    </row>
    <row r="3579" spans="1:5" x14ac:dyDescent="0.25">
      <c r="A3579" t="s">
        <v>33117</v>
      </c>
      <c r="B3579" t="s">
        <v>14</v>
      </c>
      <c r="C3579" t="s">
        <v>14</v>
      </c>
      <c r="D3579" t="s">
        <v>34</v>
      </c>
      <c r="E3579" t="s">
        <v>520</v>
      </c>
    </row>
    <row r="3580" spans="1:5" x14ac:dyDescent="0.25">
      <c r="A3580" t="s">
        <v>33118</v>
      </c>
      <c r="B3580" t="s">
        <v>14</v>
      </c>
      <c r="C3580" t="s">
        <v>14</v>
      </c>
      <c r="D3580" t="s">
        <v>34</v>
      </c>
      <c r="E3580" t="s">
        <v>520</v>
      </c>
    </row>
    <row r="3581" spans="1:5" x14ac:dyDescent="0.25">
      <c r="A3581" t="s">
        <v>44089</v>
      </c>
      <c r="B3581" t="s">
        <v>14</v>
      </c>
      <c r="C3581" t="s">
        <v>14</v>
      </c>
      <c r="D3581" t="s">
        <v>64</v>
      </c>
      <c r="E3581" t="s">
        <v>517</v>
      </c>
    </row>
    <row r="3582" spans="1:5" x14ac:dyDescent="0.25">
      <c r="A3582" t="s">
        <v>33119</v>
      </c>
      <c r="B3582" t="s">
        <v>14</v>
      </c>
      <c r="C3582" t="s">
        <v>14</v>
      </c>
      <c r="D3582" t="s">
        <v>34</v>
      </c>
      <c r="E3582" t="s">
        <v>520</v>
      </c>
    </row>
    <row r="3583" spans="1:5" x14ac:dyDescent="0.25">
      <c r="A3583" t="s">
        <v>33120</v>
      </c>
      <c r="B3583" t="s">
        <v>14</v>
      </c>
      <c r="C3583" t="s">
        <v>14</v>
      </c>
      <c r="D3583" t="s">
        <v>34</v>
      </c>
      <c r="E3583" t="s">
        <v>520</v>
      </c>
    </row>
    <row r="3584" spans="1:5" x14ac:dyDescent="0.25">
      <c r="A3584" t="s">
        <v>33121</v>
      </c>
      <c r="B3584" t="s">
        <v>14</v>
      </c>
      <c r="C3584" t="s">
        <v>14</v>
      </c>
      <c r="D3584" t="s">
        <v>64</v>
      </c>
      <c r="E3584" t="s">
        <v>517</v>
      </c>
    </row>
    <row r="3585" spans="1:5" x14ac:dyDescent="0.25">
      <c r="A3585" t="s">
        <v>33122</v>
      </c>
      <c r="B3585" t="s">
        <v>14</v>
      </c>
      <c r="C3585" t="s">
        <v>14</v>
      </c>
      <c r="D3585" t="s">
        <v>34</v>
      </c>
      <c r="E3585" t="s">
        <v>520</v>
      </c>
    </row>
    <row r="3586" spans="1:5" x14ac:dyDescent="0.25">
      <c r="A3586" t="s">
        <v>33123</v>
      </c>
      <c r="B3586" t="s">
        <v>14</v>
      </c>
      <c r="C3586" t="s">
        <v>14</v>
      </c>
      <c r="D3586" t="s">
        <v>64</v>
      </c>
      <c r="E3586" t="s">
        <v>517</v>
      </c>
    </row>
    <row r="3587" spans="1:5" x14ac:dyDescent="0.25">
      <c r="A3587" t="s">
        <v>33124</v>
      </c>
      <c r="B3587" t="s">
        <v>14</v>
      </c>
      <c r="C3587" t="s">
        <v>14</v>
      </c>
      <c r="D3587" t="s">
        <v>34</v>
      </c>
      <c r="E3587" t="s">
        <v>520</v>
      </c>
    </row>
    <row r="3588" spans="1:5" x14ac:dyDescent="0.25">
      <c r="A3588" t="s">
        <v>33125</v>
      </c>
      <c r="B3588" t="s">
        <v>14</v>
      </c>
      <c r="C3588" t="s">
        <v>14</v>
      </c>
      <c r="D3588" t="s">
        <v>64</v>
      </c>
      <c r="E3588" t="s">
        <v>517</v>
      </c>
    </row>
    <row r="3589" spans="1:5" x14ac:dyDescent="0.25">
      <c r="A3589" t="s">
        <v>33126</v>
      </c>
      <c r="B3589" t="s">
        <v>14</v>
      </c>
      <c r="C3589" t="s">
        <v>14</v>
      </c>
      <c r="D3589" t="s">
        <v>34</v>
      </c>
      <c r="E3589" t="s">
        <v>520</v>
      </c>
    </row>
    <row r="3590" spans="1:5" x14ac:dyDescent="0.25">
      <c r="A3590" t="s">
        <v>44090</v>
      </c>
      <c r="B3590" t="s">
        <v>14</v>
      </c>
      <c r="C3590" t="s">
        <v>14</v>
      </c>
      <c r="D3590" t="s">
        <v>34</v>
      </c>
      <c r="E3590" t="s">
        <v>520</v>
      </c>
    </row>
    <row r="3591" spans="1:5" x14ac:dyDescent="0.25">
      <c r="A3591" t="s">
        <v>33127</v>
      </c>
      <c r="B3591" t="s">
        <v>14</v>
      </c>
      <c r="C3591" t="s">
        <v>14</v>
      </c>
      <c r="D3591" t="s">
        <v>64</v>
      </c>
      <c r="E3591" t="s">
        <v>517</v>
      </c>
    </row>
    <row r="3592" spans="1:5" x14ac:dyDescent="0.25">
      <c r="A3592" t="s">
        <v>33128</v>
      </c>
      <c r="B3592" t="s">
        <v>14</v>
      </c>
      <c r="C3592" t="s">
        <v>14</v>
      </c>
      <c r="D3592" t="s">
        <v>34</v>
      </c>
      <c r="E3592" t="s">
        <v>520</v>
      </c>
    </row>
    <row r="3593" spans="1:5" x14ac:dyDescent="0.25">
      <c r="A3593" t="s">
        <v>33129</v>
      </c>
      <c r="B3593" t="s">
        <v>14</v>
      </c>
      <c r="C3593" t="s">
        <v>14</v>
      </c>
      <c r="D3593" t="s">
        <v>34</v>
      </c>
      <c r="E3593" t="s">
        <v>520</v>
      </c>
    </row>
    <row r="3594" spans="1:5" x14ac:dyDescent="0.25">
      <c r="A3594" t="s">
        <v>33130</v>
      </c>
      <c r="B3594" t="s">
        <v>14</v>
      </c>
      <c r="C3594" t="s">
        <v>14</v>
      </c>
      <c r="D3594" t="s">
        <v>34</v>
      </c>
      <c r="E3594" t="s">
        <v>520</v>
      </c>
    </row>
    <row r="3595" spans="1:5" x14ac:dyDescent="0.25">
      <c r="A3595" t="s">
        <v>33131</v>
      </c>
      <c r="B3595" t="s">
        <v>14</v>
      </c>
      <c r="C3595" t="s">
        <v>14</v>
      </c>
      <c r="D3595" t="s">
        <v>34</v>
      </c>
      <c r="E3595" t="s">
        <v>520</v>
      </c>
    </row>
    <row r="3596" spans="1:5" x14ac:dyDescent="0.25">
      <c r="A3596" t="s">
        <v>33132</v>
      </c>
      <c r="B3596" t="s">
        <v>14</v>
      </c>
      <c r="C3596" t="s">
        <v>14</v>
      </c>
      <c r="D3596" t="s">
        <v>34</v>
      </c>
      <c r="E3596" t="s">
        <v>520</v>
      </c>
    </row>
    <row r="3597" spans="1:5" x14ac:dyDescent="0.25">
      <c r="A3597" t="s">
        <v>33133</v>
      </c>
      <c r="B3597" t="s">
        <v>14</v>
      </c>
      <c r="C3597" t="s">
        <v>14</v>
      </c>
      <c r="D3597" t="s">
        <v>34</v>
      </c>
      <c r="E3597" t="s">
        <v>520</v>
      </c>
    </row>
    <row r="3598" spans="1:5" x14ac:dyDescent="0.25">
      <c r="A3598" t="s">
        <v>33134</v>
      </c>
      <c r="B3598" t="s">
        <v>14</v>
      </c>
      <c r="C3598" t="s">
        <v>14</v>
      </c>
      <c r="D3598" t="s">
        <v>34</v>
      </c>
      <c r="E3598" t="s">
        <v>520</v>
      </c>
    </row>
    <row r="3599" spans="1:5" x14ac:dyDescent="0.25">
      <c r="A3599" t="s">
        <v>33135</v>
      </c>
      <c r="B3599" t="s">
        <v>14</v>
      </c>
      <c r="C3599" t="s">
        <v>14</v>
      </c>
      <c r="D3599" t="s">
        <v>64</v>
      </c>
      <c r="E3599" t="s">
        <v>517</v>
      </c>
    </row>
    <row r="3600" spans="1:5" x14ac:dyDescent="0.25">
      <c r="A3600" t="s">
        <v>33136</v>
      </c>
      <c r="B3600" t="s">
        <v>14</v>
      </c>
      <c r="C3600" t="s">
        <v>14</v>
      </c>
      <c r="D3600" t="s">
        <v>34</v>
      </c>
      <c r="E3600" t="s">
        <v>520</v>
      </c>
    </row>
    <row r="3601" spans="1:5" x14ac:dyDescent="0.25">
      <c r="A3601" t="s">
        <v>33137</v>
      </c>
      <c r="B3601" t="s">
        <v>14</v>
      </c>
      <c r="C3601" t="s">
        <v>14</v>
      </c>
      <c r="D3601" t="s">
        <v>34</v>
      </c>
      <c r="E3601" t="s">
        <v>520</v>
      </c>
    </row>
    <row r="3602" spans="1:5" x14ac:dyDescent="0.25">
      <c r="A3602" t="s">
        <v>33138</v>
      </c>
      <c r="B3602" t="s">
        <v>14</v>
      </c>
      <c r="C3602" t="s">
        <v>14</v>
      </c>
      <c r="D3602" t="s">
        <v>34</v>
      </c>
      <c r="E3602" t="s">
        <v>520</v>
      </c>
    </row>
    <row r="3603" spans="1:5" x14ac:dyDescent="0.25">
      <c r="A3603" t="s">
        <v>33139</v>
      </c>
      <c r="B3603" t="s">
        <v>14</v>
      </c>
      <c r="C3603" t="s">
        <v>14</v>
      </c>
      <c r="D3603" t="s">
        <v>34</v>
      </c>
      <c r="E3603" t="s">
        <v>520</v>
      </c>
    </row>
    <row r="3604" spans="1:5" x14ac:dyDescent="0.25">
      <c r="A3604" t="s">
        <v>33140</v>
      </c>
      <c r="B3604" t="s">
        <v>14</v>
      </c>
      <c r="C3604" t="s">
        <v>14</v>
      </c>
      <c r="D3604" t="s">
        <v>34</v>
      </c>
      <c r="E3604" t="s">
        <v>520</v>
      </c>
    </row>
    <row r="3605" spans="1:5" x14ac:dyDescent="0.25">
      <c r="A3605" t="s">
        <v>33141</v>
      </c>
      <c r="B3605" t="s">
        <v>14</v>
      </c>
      <c r="C3605" t="s">
        <v>14</v>
      </c>
      <c r="D3605" t="s">
        <v>34</v>
      </c>
      <c r="E3605" t="s">
        <v>520</v>
      </c>
    </row>
    <row r="3606" spans="1:5" x14ac:dyDescent="0.25">
      <c r="A3606" t="s">
        <v>33142</v>
      </c>
      <c r="B3606" t="s">
        <v>14</v>
      </c>
      <c r="C3606" t="s">
        <v>14</v>
      </c>
      <c r="D3606" t="s">
        <v>69</v>
      </c>
      <c r="E3606" t="s">
        <v>520</v>
      </c>
    </row>
    <row r="3607" spans="1:5" x14ac:dyDescent="0.25">
      <c r="A3607" t="s">
        <v>33143</v>
      </c>
      <c r="B3607" t="s">
        <v>14</v>
      </c>
      <c r="C3607" t="s">
        <v>14</v>
      </c>
      <c r="D3607" t="s">
        <v>69</v>
      </c>
      <c r="E3607" t="s">
        <v>520</v>
      </c>
    </row>
    <row r="3608" spans="1:5" x14ac:dyDescent="0.25">
      <c r="A3608" t="s">
        <v>33144</v>
      </c>
      <c r="B3608" t="s">
        <v>14</v>
      </c>
      <c r="C3608" t="s">
        <v>14</v>
      </c>
      <c r="D3608" t="s">
        <v>34</v>
      </c>
      <c r="E3608" t="s">
        <v>520</v>
      </c>
    </row>
    <row r="3609" spans="1:5" x14ac:dyDescent="0.25">
      <c r="A3609" t="s">
        <v>33145</v>
      </c>
      <c r="B3609" t="s">
        <v>14</v>
      </c>
      <c r="C3609" t="s">
        <v>14</v>
      </c>
      <c r="D3609" t="s">
        <v>34</v>
      </c>
      <c r="E3609" t="s">
        <v>520</v>
      </c>
    </row>
    <row r="3610" spans="1:5" x14ac:dyDescent="0.25">
      <c r="A3610" t="s">
        <v>33146</v>
      </c>
      <c r="B3610" t="s">
        <v>14</v>
      </c>
      <c r="C3610" t="s">
        <v>14</v>
      </c>
      <c r="D3610" t="s">
        <v>34</v>
      </c>
      <c r="E3610" t="s">
        <v>520</v>
      </c>
    </row>
    <row r="3611" spans="1:5" x14ac:dyDescent="0.25">
      <c r="A3611" t="s">
        <v>33147</v>
      </c>
      <c r="B3611" t="s">
        <v>14</v>
      </c>
      <c r="C3611" t="s">
        <v>14</v>
      </c>
      <c r="D3611" t="s">
        <v>34</v>
      </c>
      <c r="E3611" t="s">
        <v>520</v>
      </c>
    </row>
    <row r="3612" spans="1:5" x14ac:dyDescent="0.25">
      <c r="A3612" t="s">
        <v>33148</v>
      </c>
      <c r="B3612" t="s">
        <v>14</v>
      </c>
      <c r="C3612" t="s">
        <v>14</v>
      </c>
      <c r="D3612" t="s">
        <v>64</v>
      </c>
      <c r="E3612" t="s">
        <v>517</v>
      </c>
    </row>
    <row r="3613" spans="1:5" x14ac:dyDescent="0.25">
      <c r="A3613" t="s">
        <v>33149</v>
      </c>
      <c r="B3613" t="s">
        <v>14</v>
      </c>
      <c r="C3613" t="s">
        <v>14</v>
      </c>
      <c r="D3613" t="s">
        <v>34</v>
      </c>
      <c r="E3613" t="s">
        <v>520</v>
      </c>
    </row>
    <row r="3614" spans="1:5" x14ac:dyDescent="0.25">
      <c r="A3614" t="s">
        <v>33150</v>
      </c>
      <c r="B3614" t="s">
        <v>14</v>
      </c>
      <c r="C3614" t="s">
        <v>14</v>
      </c>
      <c r="D3614" t="s">
        <v>64</v>
      </c>
      <c r="E3614" t="s">
        <v>517</v>
      </c>
    </row>
    <row r="3615" spans="1:5" x14ac:dyDescent="0.25">
      <c r="A3615" t="s">
        <v>33151</v>
      </c>
      <c r="B3615" t="s">
        <v>14</v>
      </c>
      <c r="C3615" t="s">
        <v>14</v>
      </c>
      <c r="D3615" t="s">
        <v>34</v>
      </c>
      <c r="E3615" t="s">
        <v>520</v>
      </c>
    </row>
    <row r="3616" spans="1:5" x14ac:dyDescent="0.25">
      <c r="A3616" t="s">
        <v>33152</v>
      </c>
      <c r="B3616" t="s">
        <v>14</v>
      </c>
      <c r="C3616" t="s">
        <v>14</v>
      </c>
      <c r="D3616" t="s">
        <v>34</v>
      </c>
      <c r="E3616" t="s">
        <v>520</v>
      </c>
    </row>
    <row r="3617" spans="1:5" x14ac:dyDescent="0.25">
      <c r="A3617" t="s">
        <v>33153</v>
      </c>
      <c r="B3617" t="s">
        <v>14</v>
      </c>
      <c r="C3617" t="s">
        <v>14</v>
      </c>
      <c r="D3617" t="s">
        <v>34</v>
      </c>
      <c r="E3617" t="s">
        <v>520</v>
      </c>
    </row>
    <row r="3618" spans="1:5" x14ac:dyDescent="0.25">
      <c r="A3618" t="s">
        <v>33154</v>
      </c>
      <c r="B3618" t="s">
        <v>14</v>
      </c>
      <c r="C3618" t="s">
        <v>14</v>
      </c>
      <c r="D3618" t="s">
        <v>34</v>
      </c>
      <c r="E3618" t="s">
        <v>520</v>
      </c>
    </row>
    <row r="3619" spans="1:5" x14ac:dyDescent="0.25">
      <c r="A3619" t="s">
        <v>33155</v>
      </c>
      <c r="B3619" t="s">
        <v>14</v>
      </c>
      <c r="C3619" t="s">
        <v>14</v>
      </c>
      <c r="D3619" t="s">
        <v>34</v>
      </c>
      <c r="E3619" t="s">
        <v>520</v>
      </c>
    </row>
    <row r="3620" spans="1:5" x14ac:dyDescent="0.25">
      <c r="A3620" t="s">
        <v>33156</v>
      </c>
      <c r="B3620" t="s">
        <v>14</v>
      </c>
      <c r="C3620" t="s">
        <v>14</v>
      </c>
      <c r="D3620" t="s">
        <v>64</v>
      </c>
      <c r="E3620" t="s">
        <v>517</v>
      </c>
    </row>
    <row r="3621" spans="1:5" x14ac:dyDescent="0.25">
      <c r="A3621" t="s">
        <v>33157</v>
      </c>
      <c r="B3621" t="s">
        <v>14</v>
      </c>
      <c r="C3621" t="s">
        <v>14</v>
      </c>
      <c r="D3621" t="s">
        <v>34</v>
      </c>
      <c r="E3621" t="s">
        <v>520</v>
      </c>
    </row>
    <row r="3622" spans="1:5" x14ac:dyDescent="0.25">
      <c r="A3622" t="s">
        <v>33158</v>
      </c>
      <c r="B3622" t="s">
        <v>14</v>
      </c>
      <c r="C3622" t="s">
        <v>14</v>
      </c>
      <c r="D3622" t="s">
        <v>64</v>
      </c>
      <c r="E3622" t="s">
        <v>517</v>
      </c>
    </row>
    <row r="3623" spans="1:5" x14ac:dyDescent="0.25">
      <c r="A3623" t="s">
        <v>33159</v>
      </c>
      <c r="B3623" t="s">
        <v>14</v>
      </c>
      <c r="C3623" t="s">
        <v>14</v>
      </c>
      <c r="D3623" t="s">
        <v>34</v>
      </c>
      <c r="E3623" t="s">
        <v>520</v>
      </c>
    </row>
    <row r="3624" spans="1:5" x14ac:dyDescent="0.25">
      <c r="A3624" t="s">
        <v>33160</v>
      </c>
      <c r="B3624" t="s">
        <v>14</v>
      </c>
      <c r="C3624" t="s">
        <v>14</v>
      </c>
      <c r="D3624" t="s">
        <v>34</v>
      </c>
      <c r="E3624" t="s">
        <v>520</v>
      </c>
    </row>
    <row r="3625" spans="1:5" x14ac:dyDescent="0.25">
      <c r="A3625" t="s">
        <v>33161</v>
      </c>
      <c r="B3625" t="s">
        <v>14</v>
      </c>
      <c r="C3625" t="s">
        <v>14</v>
      </c>
      <c r="D3625" t="s">
        <v>34</v>
      </c>
      <c r="E3625" t="s">
        <v>520</v>
      </c>
    </row>
    <row r="3626" spans="1:5" x14ac:dyDescent="0.25">
      <c r="A3626" t="s">
        <v>33162</v>
      </c>
      <c r="B3626" t="s">
        <v>14</v>
      </c>
      <c r="C3626" t="s">
        <v>14</v>
      </c>
      <c r="D3626" t="s">
        <v>34</v>
      </c>
      <c r="E3626" t="s">
        <v>520</v>
      </c>
    </row>
    <row r="3627" spans="1:5" x14ac:dyDescent="0.25">
      <c r="A3627" t="s">
        <v>33163</v>
      </c>
      <c r="B3627" t="s">
        <v>14</v>
      </c>
      <c r="C3627" t="s">
        <v>14</v>
      </c>
      <c r="D3627" t="s">
        <v>34</v>
      </c>
      <c r="E3627" t="s">
        <v>520</v>
      </c>
    </row>
    <row r="3628" spans="1:5" x14ac:dyDescent="0.25">
      <c r="A3628" t="s">
        <v>33164</v>
      </c>
      <c r="B3628" t="s">
        <v>14</v>
      </c>
      <c r="C3628" t="s">
        <v>14</v>
      </c>
      <c r="D3628" t="s">
        <v>34</v>
      </c>
      <c r="E3628" t="s">
        <v>520</v>
      </c>
    </row>
    <row r="3629" spans="1:5" x14ac:dyDescent="0.25">
      <c r="A3629" t="s">
        <v>33165</v>
      </c>
      <c r="B3629" t="s">
        <v>14</v>
      </c>
      <c r="C3629" t="s">
        <v>14</v>
      </c>
      <c r="D3629" t="s">
        <v>34</v>
      </c>
      <c r="E3629" t="s">
        <v>520</v>
      </c>
    </row>
    <row r="3630" spans="1:5" x14ac:dyDescent="0.25">
      <c r="A3630" t="s">
        <v>33166</v>
      </c>
      <c r="B3630" t="s">
        <v>14</v>
      </c>
      <c r="C3630" t="s">
        <v>14</v>
      </c>
      <c r="D3630" t="s">
        <v>34</v>
      </c>
      <c r="E3630" t="s">
        <v>520</v>
      </c>
    </row>
    <row r="3631" spans="1:5" x14ac:dyDescent="0.25">
      <c r="A3631" t="s">
        <v>33167</v>
      </c>
      <c r="B3631" t="s">
        <v>14</v>
      </c>
      <c r="C3631" t="s">
        <v>14</v>
      </c>
      <c r="D3631" t="s">
        <v>34</v>
      </c>
      <c r="E3631" t="s">
        <v>520</v>
      </c>
    </row>
    <row r="3632" spans="1:5" x14ac:dyDescent="0.25">
      <c r="A3632" t="s">
        <v>33168</v>
      </c>
      <c r="B3632" t="s">
        <v>14</v>
      </c>
      <c r="C3632" t="s">
        <v>14</v>
      </c>
      <c r="D3632" t="s">
        <v>34</v>
      </c>
      <c r="E3632" t="s">
        <v>520</v>
      </c>
    </row>
    <row r="3633" spans="1:5" x14ac:dyDescent="0.25">
      <c r="A3633" t="s">
        <v>33169</v>
      </c>
      <c r="B3633" t="s">
        <v>14</v>
      </c>
      <c r="C3633" t="s">
        <v>14</v>
      </c>
      <c r="D3633" t="s">
        <v>64</v>
      </c>
      <c r="E3633" t="s">
        <v>517</v>
      </c>
    </row>
    <row r="3634" spans="1:5" x14ac:dyDescent="0.25">
      <c r="A3634" t="s">
        <v>33170</v>
      </c>
      <c r="B3634" t="s">
        <v>14</v>
      </c>
      <c r="C3634" t="s">
        <v>14</v>
      </c>
      <c r="D3634" t="s">
        <v>34</v>
      </c>
      <c r="E3634" t="s">
        <v>520</v>
      </c>
    </row>
    <row r="3635" spans="1:5" x14ac:dyDescent="0.25">
      <c r="A3635" t="s">
        <v>33171</v>
      </c>
      <c r="B3635" t="s">
        <v>14</v>
      </c>
      <c r="C3635" t="s">
        <v>14</v>
      </c>
      <c r="D3635" t="s">
        <v>34</v>
      </c>
      <c r="E3635" t="s">
        <v>520</v>
      </c>
    </row>
    <row r="3636" spans="1:5" x14ac:dyDescent="0.25">
      <c r="A3636" t="s">
        <v>33172</v>
      </c>
      <c r="B3636" t="s">
        <v>14</v>
      </c>
      <c r="C3636" t="s">
        <v>14</v>
      </c>
      <c r="D3636" t="s">
        <v>34</v>
      </c>
      <c r="E3636" t="s">
        <v>520</v>
      </c>
    </row>
    <row r="3637" spans="1:5" x14ac:dyDescent="0.25">
      <c r="A3637" t="s">
        <v>33173</v>
      </c>
      <c r="B3637" t="s">
        <v>14</v>
      </c>
      <c r="C3637" t="s">
        <v>14</v>
      </c>
      <c r="D3637" t="s">
        <v>34</v>
      </c>
      <c r="E3637" t="s">
        <v>520</v>
      </c>
    </row>
    <row r="3638" spans="1:5" x14ac:dyDescent="0.25">
      <c r="A3638" t="s">
        <v>33174</v>
      </c>
      <c r="B3638" t="s">
        <v>14</v>
      </c>
      <c r="C3638" t="s">
        <v>14</v>
      </c>
      <c r="D3638" t="s">
        <v>34</v>
      </c>
      <c r="E3638" t="s">
        <v>520</v>
      </c>
    </row>
    <row r="3639" spans="1:5" x14ac:dyDescent="0.25">
      <c r="A3639" t="s">
        <v>33175</v>
      </c>
      <c r="B3639" t="s">
        <v>14</v>
      </c>
      <c r="C3639" t="s">
        <v>14</v>
      </c>
      <c r="D3639" t="s">
        <v>64</v>
      </c>
      <c r="E3639" t="s">
        <v>517</v>
      </c>
    </row>
    <row r="3640" spans="1:5" x14ac:dyDescent="0.25">
      <c r="A3640" t="s">
        <v>33176</v>
      </c>
      <c r="B3640" t="s">
        <v>14</v>
      </c>
      <c r="C3640" t="s">
        <v>14</v>
      </c>
      <c r="D3640" t="s">
        <v>34</v>
      </c>
      <c r="E3640" t="s">
        <v>520</v>
      </c>
    </row>
    <row r="3641" spans="1:5" x14ac:dyDescent="0.25">
      <c r="A3641" t="s">
        <v>33177</v>
      </c>
      <c r="B3641" t="s">
        <v>14</v>
      </c>
      <c r="C3641" t="s">
        <v>14</v>
      </c>
      <c r="D3641" t="s">
        <v>34</v>
      </c>
      <c r="E3641" t="s">
        <v>520</v>
      </c>
    </row>
    <row r="3642" spans="1:5" x14ac:dyDescent="0.25">
      <c r="A3642" t="s">
        <v>33178</v>
      </c>
      <c r="B3642" t="s">
        <v>14</v>
      </c>
      <c r="C3642" t="s">
        <v>14</v>
      </c>
      <c r="D3642" t="s">
        <v>34</v>
      </c>
      <c r="E3642" t="s">
        <v>520</v>
      </c>
    </row>
    <row r="3643" spans="1:5" x14ac:dyDescent="0.25">
      <c r="A3643" t="s">
        <v>33179</v>
      </c>
      <c r="B3643" t="s">
        <v>14</v>
      </c>
      <c r="C3643" t="s">
        <v>14</v>
      </c>
      <c r="D3643" t="s">
        <v>34</v>
      </c>
      <c r="E3643" t="s">
        <v>520</v>
      </c>
    </row>
    <row r="3644" spans="1:5" x14ac:dyDescent="0.25">
      <c r="A3644" t="s">
        <v>33180</v>
      </c>
      <c r="B3644" t="s">
        <v>14</v>
      </c>
      <c r="C3644" t="s">
        <v>14</v>
      </c>
      <c r="D3644" t="s">
        <v>34</v>
      </c>
      <c r="E3644" t="s">
        <v>520</v>
      </c>
    </row>
    <row r="3645" spans="1:5" x14ac:dyDescent="0.25">
      <c r="A3645" t="s">
        <v>33181</v>
      </c>
      <c r="B3645" t="s">
        <v>14</v>
      </c>
      <c r="C3645" t="s">
        <v>14</v>
      </c>
      <c r="D3645" t="s">
        <v>34</v>
      </c>
      <c r="E3645" t="s">
        <v>520</v>
      </c>
    </row>
    <row r="3646" spans="1:5" x14ac:dyDescent="0.25">
      <c r="A3646" t="s">
        <v>33182</v>
      </c>
      <c r="B3646" t="s">
        <v>14</v>
      </c>
      <c r="C3646" t="s">
        <v>14</v>
      </c>
      <c r="D3646" t="s">
        <v>64</v>
      </c>
      <c r="E3646" t="s">
        <v>517</v>
      </c>
    </row>
    <row r="3647" spans="1:5" x14ac:dyDescent="0.25">
      <c r="A3647" t="s">
        <v>33183</v>
      </c>
      <c r="B3647" t="s">
        <v>14</v>
      </c>
      <c r="C3647" t="s">
        <v>14</v>
      </c>
      <c r="D3647" t="s">
        <v>34</v>
      </c>
      <c r="E3647" t="s">
        <v>520</v>
      </c>
    </row>
    <row r="3648" spans="1:5" x14ac:dyDescent="0.25">
      <c r="A3648" t="s">
        <v>33184</v>
      </c>
      <c r="B3648" t="s">
        <v>14</v>
      </c>
      <c r="C3648" t="s">
        <v>14</v>
      </c>
      <c r="D3648" t="s">
        <v>34</v>
      </c>
      <c r="E3648" t="s">
        <v>520</v>
      </c>
    </row>
    <row r="3649" spans="1:5" x14ac:dyDescent="0.25">
      <c r="A3649" t="s">
        <v>33185</v>
      </c>
      <c r="B3649" t="s">
        <v>14</v>
      </c>
      <c r="C3649" t="s">
        <v>14</v>
      </c>
      <c r="D3649" t="s">
        <v>34</v>
      </c>
      <c r="E3649" t="s">
        <v>520</v>
      </c>
    </row>
    <row r="3650" spans="1:5" x14ac:dyDescent="0.25">
      <c r="A3650" t="s">
        <v>33186</v>
      </c>
      <c r="B3650" t="s">
        <v>14</v>
      </c>
      <c r="C3650" t="s">
        <v>14</v>
      </c>
      <c r="D3650" t="s">
        <v>34</v>
      </c>
      <c r="E3650" t="s">
        <v>520</v>
      </c>
    </row>
    <row r="3651" spans="1:5" x14ac:dyDescent="0.25">
      <c r="A3651" t="s">
        <v>44091</v>
      </c>
      <c r="B3651" t="s">
        <v>14</v>
      </c>
      <c r="C3651" t="s">
        <v>14</v>
      </c>
      <c r="D3651" t="s">
        <v>64</v>
      </c>
      <c r="E3651" t="s">
        <v>517</v>
      </c>
    </row>
    <row r="3652" spans="1:5" x14ac:dyDescent="0.25">
      <c r="A3652" t="s">
        <v>33187</v>
      </c>
      <c r="B3652" t="s">
        <v>14</v>
      </c>
      <c r="C3652" t="s">
        <v>14</v>
      </c>
      <c r="D3652" t="s">
        <v>34</v>
      </c>
      <c r="E3652" t="s">
        <v>520</v>
      </c>
    </row>
    <row r="3653" spans="1:5" x14ac:dyDescent="0.25">
      <c r="A3653" t="s">
        <v>33188</v>
      </c>
      <c r="B3653" t="s">
        <v>14</v>
      </c>
      <c r="C3653" t="s">
        <v>14</v>
      </c>
      <c r="D3653" t="s">
        <v>64</v>
      </c>
      <c r="E3653" t="s">
        <v>517</v>
      </c>
    </row>
    <row r="3654" spans="1:5" x14ac:dyDescent="0.25">
      <c r="A3654" t="s">
        <v>33189</v>
      </c>
      <c r="B3654" t="s">
        <v>14</v>
      </c>
      <c r="C3654" t="s">
        <v>14</v>
      </c>
      <c r="D3654" t="s">
        <v>34</v>
      </c>
      <c r="E3654" t="s">
        <v>520</v>
      </c>
    </row>
    <row r="3655" spans="1:5" x14ac:dyDescent="0.25">
      <c r="A3655" t="s">
        <v>33190</v>
      </c>
      <c r="B3655" t="s">
        <v>14</v>
      </c>
      <c r="C3655" t="s">
        <v>14</v>
      </c>
      <c r="D3655" t="s">
        <v>34</v>
      </c>
      <c r="E3655" t="s">
        <v>520</v>
      </c>
    </row>
    <row r="3656" spans="1:5" x14ac:dyDescent="0.25">
      <c r="A3656" t="s">
        <v>33191</v>
      </c>
      <c r="B3656" t="s">
        <v>14</v>
      </c>
      <c r="C3656" t="s">
        <v>14</v>
      </c>
      <c r="D3656" t="s">
        <v>34</v>
      </c>
      <c r="E3656" t="s">
        <v>520</v>
      </c>
    </row>
    <row r="3657" spans="1:5" x14ac:dyDescent="0.25">
      <c r="A3657" t="s">
        <v>33192</v>
      </c>
      <c r="B3657" t="s">
        <v>14</v>
      </c>
      <c r="C3657" t="s">
        <v>14</v>
      </c>
      <c r="D3657" t="s">
        <v>64</v>
      </c>
      <c r="E3657" t="s">
        <v>517</v>
      </c>
    </row>
    <row r="3658" spans="1:5" x14ac:dyDescent="0.25">
      <c r="A3658" t="s">
        <v>33193</v>
      </c>
      <c r="B3658" t="s">
        <v>14</v>
      </c>
      <c r="C3658" t="s">
        <v>14</v>
      </c>
      <c r="D3658" t="s">
        <v>34</v>
      </c>
      <c r="E3658" t="s">
        <v>520</v>
      </c>
    </row>
    <row r="3659" spans="1:5" x14ac:dyDescent="0.25">
      <c r="A3659" t="s">
        <v>33194</v>
      </c>
      <c r="B3659" t="s">
        <v>14</v>
      </c>
      <c r="C3659" t="s">
        <v>14</v>
      </c>
      <c r="D3659" t="s">
        <v>64</v>
      </c>
      <c r="E3659" t="s">
        <v>517</v>
      </c>
    </row>
    <row r="3660" spans="1:5" x14ac:dyDescent="0.25">
      <c r="A3660" t="s">
        <v>33195</v>
      </c>
      <c r="B3660" t="s">
        <v>14</v>
      </c>
      <c r="C3660" t="s">
        <v>14</v>
      </c>
      <c r="D3660" t="s">
        <v>64</v>
      </c>
      <c r="E3660" t="s">
        <v>517</v>
      </c>
    </row>
    <row r="3661" spans="1:5" x14ac:dyDescent="0.25">
      <c r="A3661" t="s">
        <v>33196</v>
      </c>
      <c r="B3661" t="s">
        <v>14</v>
      </c>
      <c r="C3661" t="s">
        <v>14</v>
      </c>
      <c r="D3661" t="s">
        <v>34</v>
      </c>
      <c r="E3661" t="s">
        <v>520</v>
      </c>
    </row>
    <row r="3662" spans="1:5" x14ac:dyDescent="0.25">
      <c r="A3662" t="s">
        <v>33197</v>
      </c>
      <c r="B3662" t="s">
        <v>14</v>
      </c>
      <c r="C3662" t="s">
        <v>14</v>
      </c>
      <c r="D3662" t="s">
        <v>34</v>
      </c>
      <c r="E3662" t="s">
        <v>520</v>
      </c>
    </row>
    <row r="3663" spans="1:5" x14ac:dyDescent="0.25">
      <c r="A3663" t="s">
        <v>33198</v>
      </c>
      <c r="B3663" t="s">
        <v>14</v>
      </c>
      <c r="C3663" t="s">
        <v>14</v>
      </c>
      <c r="D3663" t="s">
        <v>34</v>
      </c>
      <c r="E3663" t="s">
        <v>520</v>
      </c>
    </row>
    <row r="3664" spans="1:5" x14ac:dyDescent="0.25">
      <c r="A3664" t="s">
        <v>33199</v>
      </c>
      <c r="B3664" t="s">
        <v>14</v>
      </c>
      <c r="C3664" t="s">
        <v>14</v>
      </c>
      <c r="D3664" t="s">
        <v>34</v>
      </c>
      <c r="E3664" t="s">
        <v>520</v>
      </c>
    </row>
    <row r="3665" spans="1:5" x14ac:dyDescent="0.25">
      <c r="A3665" t="s">
        <v>33200</v>
      </c>
      <c r="B3665" t="s">
        <v>14</v>
      </c>
      <c r="C3665" t="s">
        <v>14</v>
      </c>
      <c r="D3665" t="s">
        <v>34</v>
      </c>
      <c r="E3665" t="s">
        <v>520</v>
      </c>
    </row>
    <row r="3666" spans="1:5" x14ac:dyDescent="0.25">
      <c r="A3666" t="s">
        <v>33201</v>
      </c>
      <c r="B3666" t="s">
        <v>14</v>
      </c>
      <c r="C3666" t="s">
        <v>14</v>
      </c>
      <c r="D3666" t="s">
        <v>34</v>
      </c>
      <c r="E3666" t="s">
        <v>520</v>
      </c>
    </row>
    <row r="3667" spans="1:5" x14ac:dyDescent="0.25">
      <c r="A3667" t="s">
        <v>33202</v>
      </c>
      <c r="B3667" t="s">
        <v>14</v>
      </c>
      <c r="C3667" t="s">
        <v>14</v>
      </c>
      <c r="D3667" t="s">
        <v>34</v>
      </c>
      <c r="E3667" t="s">
        <v>520</v>
      </c>
    </row>
    <row r="3668" spans="1:5" x14ac:dyDescent="0.25">
      <c r="A3668" t="s">
        <v>33203</v>
      </c>
      <c r="B3668" t="s">
        <v>14</v>
      </c>
      <c r="C3668" t="s">
        <v>14</v>
      </c>
      <c r="D3668" t="s">
        <v>34</v>
      </c>
      <c r="E3668" t="s">
        <v>520</v>
      </c>
    </row>
    <row r="3669" spans="1:5" x14ac:dyDescent="0.25">
      <c r="A3669" t="s">
        <v>33204</v>
      </c>
      <c r="B3669" t="s">
        <v>14</v>
      </c>
      <c r="C3669" t="s">
        <v>14</v>
      </c>
      <c r="D3669" t="s">
        <v>34</v>
      </c>
      <c r="E3669" t="s">
        <v>520</v>
      </c>
    </row>
    <row r="3670" spans="1:5" x14ac:dyDescent="0.25">
      <c r="A3670" t="s">
        <v>33205</v>
      </c>
      <c r="B3670" t="s">
        <v>14</v>
      </c>
      <c r="C3670" t="s">
        <v>14</v>
      </c>
      <c r="D3670" t="s">
        <v>34</v>
      </c>
      <c r="E3670" t="s">
        <v>520</v>
      </c>
    </row>
    <row r="3671" spans="1:5" x14ac:dyDescent="0.25">
      <c r="A3671" t="s">
        <v>33206</v>
      </c>
      <c r="B3671" t="s">
        <v>14</v>
      </c>
      <c r="C3671" t="s">
        <v>14</v>
      </c>
      <c r="D3671" t="s">
        <v>34</v>
      </c>
      <c r="E3671" t="s">
        <v>520</v>
      </c>
    </row>
    <row r="3672" spans="1:5" x14ac:dyDescent="0.25">
      <c r="A3672" t="s">
        <v>33207</v>
      </c>
      <c r="B3672" t="s">
        <v>14</v>
      </c>
      <c r="C3672" t="s">
        <v>14</v>
      </c>
      <c r="D3672" t="s">
        <v>34</v>
      </c>
      <c r="E3672" t="s">
        <v>520</v>
      </c>
    </row>
    <row r="3673" spans="1:5" x14ac:dyDescent="0.25">
      <c r="A3673" t="s">
        <v>33208</v>
      </c>
      <c r="B3673" t="s">
        <v>14</v>
      </c>
      <c r="C3673" t="s">
        <v>14</v>
      </c>
      <c r="D3673" t="s">
        <v>34</v>
      </c>
      <c r="E3673" t="s">
        <v>520</v>
      </c>
    </row>
    <row r="3674" spans="1:5" x14ac:dyDescent="0.25">
      <c r="A3674" t="s">
        <v>33209</v>
      </c>
      <c r="B3674" t="s">
        <v>14</v>
      </c>
      <c r="C3674" t="s">
        <v>14</v>
      </c>
      <c r="D3674" t="s">
        <v>34</v>
      </c>
      <c r="E3674" t="s">
        <v>520</v>
      </c>
    </row>
    <row r="3675" spans="1:5" x14ac:dyDescent="0.25">
      <c r="A3675" t="s">
        <v>33210</v>
      </c>
      <c r="B3675" t="s">
        <v>14</v>
      </c>
      <c r="C3675" t="s">
        <v>14</v>
      </c>
      <c r="D3675" t="s">
        <v>34</v>
      </c>
      <c r="E3675" t="s">
        <v>520</v>
      </c>
    </row>
    <row r="3676" spans="1:5" x14ac:dyDescent="0.25">
      <c r="A3676" t="s">
        <v>33211</v>
      </c>
      <c r="B3676" t="s">
        <v>14</v>
      </c>
      <c r="C3676" t="s">
        <v>14</v>
      </c>
      <c r="D3676" t="s">
        <v>34</v>
      </c>
      <c r="E3676" t="s">
        <v>520</v>
      </c>
    </row>
    <row r="3677" spans="1:5" x14ac:dyDescent="0.25">
      <c r="A3677" t="s">
        <v>33212</v>
      </c>
      <c r="B3677" t="s">
        <v>14</v>
      </c>
      <c r="C3677" t="s">
        <v>14</v>
      </c>
      <c r="D3677" t="s">
        <v>64</v>
      </c>
      <c r="E3677" t="s">
        <v>517</v>
      </c>
    </row>
    <row r="3678" spans="1:5" x14ac:dyDescent="0.25">
      <c r="A3678" t="s">
        <v>33213</v>
      </c>
      <c r="B3678" t="s">
        <v>14</v>
      </c>
      <c r="C3678" t="s">
        <v>14</v>
      </c>
      <c r="D3678" t="s">
        <v>34</v>
      </c>
      <c r="E3678" t="s">
        <v>520</v>
      </c>
    </row>
    <row r="3679" spans="1:5" x14ac:dyDescent="0.25">
      <c r="A3679" t="s">
        <v>33214</v>
      </c>
      <c r="B3679" t="s">
        <v>14</v>
      </c>
      <c r="C3679" t="s">
        <v>14</v>
      </c>
      <c r="D3679" t="s">
        <v>34</v>
      </c>
      <c r="E3679" t="s">
        <v>520</v>
      </c>
    </row>
    <row r="3680" spans="1:5" x14ac:dyDescent="0.25">
      <c r="A3680" t="s">
        <v>33215</v>
      </c>
      <c r="B3680" t="s">
        <v>14</v>
      </c>
      <c r="C3680" t="s">
        <v>14</v>
      </c>
      <c r="D3680" t="s">
        <v>34</v>
      </c>
      <c r="E3680" t="s">
        <v>520</v>
      </c>
    </row>
    <row r="3681" spans="1:5" x14ac:dyDescent="0.25">
      <c r="A3681" t="s">
        <v>33216</v>
      </c>
      <c r="B3681" t="s">
        <v>14</v>
      </c>
      <c r="C3681" t="s">
        <v>14</v>
      </c>
      <c r="D3681" t="s">
        <v>34</v>
      </c>
      <c r="E3681" t="s">
        <v>520</v>
      </c>
    </row>
    <row r="3682" spans="1:5" x14ac:dyDescent="0.25">
      <c r="A3682" t="s">
        <v>33217</v>
      </c>
      <c r="B3682" t="s">
        <v>14</v>
      </c>
      <c r="C3682" t="s">
        <v>14</v>
      </c>
      <c r="D3682" t="s">
        <v>34</v>
      </c>
      <c r="E3682" t="s">
        <v>520</v>
      </c>
    </row>
    <row r="3683" spans="1:5" x14ac:dyDescent="0.25">
      <c r="A3683" t="s">
        <v>33218</v>
      </c>
      <c r="B3683" t="s">
        <v>14</v>
      </c>
      <c r="C3683" t="s">
        <v>14</v>
      </c>
      <c r="D3683" t="s">
        <v>34</v>
      </c>
      <c r="E3683" t="s">
        <v>520</v>
      </c>
    </row>
    <row r="3684" spans="1:5" x14ac:dyDescent="0.25">
      <c r="A3684" t="s">
        <v>33219</v>
      </c>
      <c r="B3684" t="s">
        <v>14</v>
      </c>
      <c r="C3684" t="s">
        <v>14</v>
      </c>
      <c r="D3684" t="s">
        <v>34</v>
      </c>
      <c r="E3684" t="s">
        <v>520</v>
      </c>
    </row>
    <row r="3685" spans="1:5" x14ac:dyDescent="0.25">
      <c r="A3685" t="s">
        <v>33220</v>
      </c>
      <c r="B3685" t="s">
        <v>14</v>
      </c>
      <c r="C3685" t="s">
        <v>14</v>
      </c>
      <c r="D3685" t="s">
        <v>34</v>
      </c>
      <c r="E3685" t="s">
        <v>520</v>
      </c>
    </row>
    <row r="3686" spans="1:5" x14ac:dyDescent="0.25">
      <c r="A3686" t="s">
        <v>33221</v>
      </c>
      <c r="B3686" t="s">
        <v>14</v>
      </c>
      <c r="C3686" t="s">
        <v>14</v>
      </c>
      <c r="D3686" t="s">
        <v>34</v>
      </c>
      <c r="E3686" t="s">
        <v>520</v>
      </c>
    </row>
    <row r="3687" spans="1:5" x14ac:dyDescent="0.25">
      <c r="A3687" t="s">
        <v>33222</v>
      </c>
      <c r="B3687" t="s">
        <v>14</v>
      </c>
      <c r="C3687" t="s">
        <v>14</v>
      </c>
      <c r="D3687" t="s">
        <v>34</v>
      </c>
      <c r="E3687" t="s">
        <v>520</v>
      </c>
    </row>
    <row r="3688" spans="1:5" x14ac:dyDescent="0.25">
      <c r="A3688" t="s">
        <v>33223</v>
      </c>
      <c r="B3688" t="s">
        <v>14</v>
      </c>
      <c r="C3688" t="s">
        <v>14</v>
      </c>
      <c r="D3688" t="s">
        <v>64</v>
      </c>
      <c r="E3688" t="s">
        <v>517</v>
      </c>
    </row>
    <row r="3689" spans="1:5" x14ac:dyDescent="0.25">
      <c r="A3689" t="s">
        <v>33224</v>
      </c>
      <c r="B3689" t="s">
        <v>14</v>
      </c>
      <c r="C3689" t="s">
        <v>14</v>
      </c>
      <c r="D3689" t="s">
        <v>34</v>
      </c>
      <c r="E3689" t="s">
        <v>520</v>
      </c>
    </row>
    <row r="3690" spans="1:5" x14ac:dyDescent="0.25">
      <c r="A3690" t="s">
        <v>33225</v>
      </c>
      <c r="B3690" t="s">
        <v>14</v>
      </c>
      <c r="C3690" t="s">
        <v>14</v>
      </c>
      <c r="D3690" t="s">
        <v>34</v>
      </c>
      <c r="E3690" t="s">
        <v>520</v>
      </c>
    </row>
    <row r="3691" spans="1:5" x14ac:dyDescent="0.25">
      <c r="A3691" t="s">
        <v>44092</v>
      </c>
      <c r="B3691" t="s">
        <v>14</v>
      </c>
      <c r="C3691" t="s">
        <v>14</v>
      </c>
      <c r="D3691" t="s">
        <v>34</v>
      </c>
      <c r="E3691" t="s">
        <v>520</v>
      </c>
    </row>
    <row r="3692" spans="1:5" x14ac:dyDescent="0.25">
      <c r="A3692" t="s">
        <v>44093</v>
      </c>
      <c r="B3692" t="s">
        <v>14</v>
      </c>
      <c r="C3692" t="s">
        <v>14</v>
      </c>
      <c r="D3692" t="s">
        <v>34</v>
      </c>
      <c r="E3692" t="s">
        <v>520</v>
      </c>
    </row>
    <row r="3693" spans="1:5" x14ac:dyDescent="0.25">
      <c r="A3693" t="s">
        <v>33226</v>
      </c>
      <c r="B3693" t="s">
        <v>14</v>
      </c>
      <c r="C3693" t="s">
        <v>14</v>
      </c>
      <c r="D3693" t="s">
        <v>34</v>
      </c>
      <c r="E3693" t="s">
        <v>520</v>
      </c>
    </row>
    <row r="3694" spans="1:5" x14ac:dyDescent="0.25">
      <c r="A3694" t="s">
        <v>33227</v>
      </c>
      <c r="B3694" t="s">
        <v>14</v>
      </c>
      <c r="C3694" t="s">
        <v>14</v>
      </c>
      <c r="D3694" t="s">
        <v>34</v>
      </c>
      <c r="E3694" t="s">
        <v>520</v>
      </c>
    </row>
    <row r="3695" spans="1:5" x14ac:dyDescent="0.25">
      <c r="A3695" t="s">
        <v>33228</v>
      </c>
      <c r="B3695" t="s">
        <v>14</v>
      </c>
      <c r="C3695" t="s">
        <v>14</v>
      </c>
      <c r="D3695" t="s">
        <v>64</v>
      </c>
      <c r="E3695" t="s">
        <v>517</v>
      </c>
    </row>
    <row r="3696" spans="1:5" x14ac:dyDescent="0.25">
      <c r="A3696" t="s">
        <v>33229</v>
      </c>
      <c r="B3696" t="s">
        <v>14</v>
      </c>
      <c r="C3696" t="s">
        <v>14</v>
      </c>
      <c r="D3696" t="s">
        <v>34</v>
      </c>
      <c r="E3696" t="s">
        <v>520</v>
      </c>
    </row>
    <row r="3697" spans="1:5" x14ac:dyDescent="0.25">
      <c r="A3697" t="s">
        <v>33230</v>
      </c>
      <c r="B3697" t="s">
        <v>14</v>
      </c>
      <c r="C3697" t="s">
        <v>14</v>
      </c>
      <c r="D3697" t="s">
        <v>64</v>
      </c>
      <c r="E3697" t="s">
        <v>517</v>
      </c>
    </row>
    <row r="3698" spans="1:5" x14ac:dyDescent="0.25">
      <c r="A3698" t="s">
        <v>33231</v>
      </c>
      <c r="B3698" t="s">
        <v>14</v>
      </c>
      <c r="C3698" t="s">
        <v>14</v>
      </c>
      <c r="D3698" t="s">
        <v>34</v>
      </c>
      <c r="E3698" t="s">
        <v>520</v>
      </c>
    </row>
    <row r="3699" spans="1:5" x14ac:dyDescent="0.25">
      <c r="A3699" t="s">
        <v>33232</v>
      </c>
      <c r="B3699" t="s">
        <v>14</v>
      </c>
      <c r="C3699" t="s">
        <v>14</v>
      </c>
      <c r="D3699" t="s">
        <v>34</v>
      </c>
      <c r="E3699" t="s">
        <v>520</v>
      </c>
    </row>
    <row r="3700" spans="1:5" x14ac:dyDescent="0.25">
      <c r="A3700" t="s">
        <v>33233</v>
      </c>
      <c r="B3700" t="s">
        <v>14</v>
      </c>
      <c r="C3700" t="s">
        <v>14</v>
      </c>
      <c r="D3700" t="s">
        <v>34</v>
      </c>
      <c r="E3700" t="s">
        <v>520</v>
      </c>
    </row>
    <row r="3701" spans="1:5" x14ac:dyDescent="0.25">
      <c r="A3701" t="s">
        <v>33234</v>
      </c>
      <c r="B3701" t="s">
        <v>14</v>
      </c>
      <c r="C3701" t="s">
        <v>14</v>
      </c>
      <c r="D3701" t="s">
        <v>34</v>
      </c>
      <c r="E3701" t="s">
        <v>520</v>
      </c>
    </row>
    <row r="3702" spans="1:5" x14ac:dyDescent="0.25">
      <c r="A3702" t="s">
        <v>33235</v>
      </c>
      <c r="B3702" t="s">
        <v>14</v>
      </c>
      <c r="C3702" t="s">
        <v>14</v>
      </c>
      <c r="D3702" t="s">
        <v>34</v>
      </c>
      <c r="E3702" t="s">
        <v>520</v>
      </c>
    </row>
    <row r="3703" spans="1:5" x14ac:dyDescent="0.25">
      <c r="A3703" t="s">
        <v>33236</v>
      </c>
      <c r="B3703" t="s">
        <v>14</v>
      </c>
      <c r="C3703" t="s">
        <v>14</v>
      </c>
      <c r="D3703" t="s">
        <v>34</v>
      </c>
      <c r="E3703" t="s">
        <v>520</v>
      </c>
    </row>
    <row r="3704" spans="1:5" x14ac:dyDescent="0.25">
      <c r="A3704" t="s">
        <v>33237</v>
      </c>
      <c r="B3704" t="s">
        <v>14</v>
      </c>
      <c r="C3704" t="s">
        <v>14</v>
      </c>
      <c r="D3704" t="s">
        <v>34</v>
      </c>
      <c r="E3704" t="s">
        <v>520</v>
      </c>
    </row>
    <row r="3705" spans="1:5" x14ac:dyDescent="0.25">
      <c r="A3705" t="s">
        <v>33238</v>
      </c>
      <c r="B3705" t="s">
        <v>14</v>
      </c>
      <c r="C3705" t="s">
        <v>14</v>
      </c>
      <c r="D3705" t="s">
        <v>64</v>
      </c>
      <c r="E3705" t="s">
        <v>517</v>
      </c>
    </row>
    <row r="3706" spans="1:5" x14ac:dyDescent="0.25">
      <c r="A3706" t="s">
        <v>33239</v>
      </c>
      <c r="B3706" t="s">
        <v>14</v>
      </c>
      <c r="C3706" t="s">
        <v>14</v>
      </c>
      <c r="D3706" t="s">
        <v>34</v>
      </c>
      <c r="E3706" t="s">
        <v>520</v>
      </c>
    </row>
    <row r="3707" spans="1:5" x14ac:dyDescent="0.25">
      <c r="A3707" t="s">
        <v>33240</v>
      </c>
      <c r="B3707" t="s">
        <v>14</v>
      </c>
      <c r="C3707" t="s">
        <v>14</v>
      </c>
      <c r="D3707" t="s">
        <v>64</v>
      </c>
      <c r="E3707" t="s">
        <v>517</v>
      </c>
    </row>
    <row r="3708" spans="1:5" x14ac:dyDescent="0.25">
      <c r="A3708" t="s">
        <v>33241</v>
      </c>
      <c r="B3708" t="s">
        <v>14</v>
      </c>
      <c r="C3708" t="s">
        <v>14</v>
      </c>
      <c r="D3708" t="s">
        <v>34</v>
      </c>
      <c r="E3708" t="s">
        <v>520</v>
      </c>
    </row>
    <row r="3709" spans="1:5" x14ac:dyDescent="0.25">
      <c r="A3709" t="s">
        <v>33242</v>
      </c>
      <c r="B3709" t="s">
        <v>14</v>
      </c>
      <c r="C3709" t="s">
        <v>14</v>
      </c>
      <c r="D3709" t="s">
        <v>34</v>
      </c>
      <c r="E3709" t="s">
        <v>520</v>
      </c>
    </row>
    <row r="3710" spans="1:5" x14ac:dyDescent="0.25">
      <c r="A3710" t="s">
        <v>33243</v>
      </c>
      <c r="B3710" t="s">
        <v>14</v>
      </c>
      <c r="C3710" t="s">
        <v>14</v>
      </c>
      <c r="D3710" t="s">
        <v>34</v>
      </c>
      <c r="E3710" t="s">
        <v>520</v>
      </c>
    </row>
    <row r="3711" spans="1:5" x14ac:dyDescent="0.25">
      <c r="A3711" t="s">
        <v>33244</v>
      </c>
      <c r="B3711" t="s">
        <v>14</v>
      </c>
      <c r="C3711" t="s">
        <v>14</v>
      </c>
      <c r="D3711" t="s">
        <v>64</v>
      </c>
      <c r="E3711" t="s">
        <v>517</v>
      </c>
    </row>
    <row r="3712" spans="1:5" x14ac:dyDescent="0.25">
      <c r="A3712" t="s">
        <v>33245</v>
      </c>
      <c r="B3712" t="s">
        <v>14</v>
      </c>
      <c r="C3712" t="s">
        <v>14</v>
      </c>
      <c r="D3712" t="s">
        <v>34</v>
      </c>
      <c r="E3712" t="s">
        <v>520</v>
      </c>
    </row>
    <row r="3713" spans="1:5" x14ac:dyDescent="0.25">
      <c r="A3713" t="s">
        <v>33246</v>
      </c>
      <c r="B3713" t="s">
        <v>14</v>
      </c>
      <c r="C3713" t="s">
        <v>14</v>
      </c>
      <c r="D3713" t="s">
        <v>34</v>
      </c>
      <c r="E3713" t="s">
        <v>520</v>
      </c>
    </row>
    <row r="3714" spans="1:5" x14ac:dyDescent="0.25">
      <c r="A3714" t="s">
        <v>33247</v>
      </c>
      <c r="B3714" t="s">
        <v>14</v>
      </c>
      <c r="C3714" t="s">
        <v>14</v>
      </c>
      <c r="D3714" t="s">
        <v>34</v>
      </c>
      <c r="E3714" t="s">
        <v>520</v>
      </c>
    </row>
    <row r="3715" spans="1:5" x14ac:dyDescent="0.25">
      <c r="A3715" t="s">
        <v>33248</v>
      </c>
      <c r="B3715" t="s">
        <v>14</v>
      </c>
      <c r="C3715" t="s">
        <v>14</v>
      </c>
      <c r="D3715" t="s">
        <v>34</v>
      </c>
      <c r="E3715" t="s">
        <v>520</v>
      </c>
    </row>
    <row r="3716" spans="1:5" x14ac:dyDescent="0.25">
      <c r="A3716" t="s">
        <v>33249</v>
      </c>
      <c r="B3716" t="s">
        <v>14</v>
      </c>
      <c r="C3716" t="s">
        <v>14</v>
      </c>
      <c r="D3716" t="s">
        <v>34</v>
      </c>
      <c r="E3716" t="s">
        <v>520</v>
      </c>
    </row>
    <row r="3717" spans="1:5" x14ac:dyDescent="0.25">
      <c r="A3717" t="s">
        <v>33250</v>
      </c>
      <c r="B3717" t="s">
        <v>14</v>
      </c>
      <c r="C3717" t="s">
        <v>14</v>
      </c>
      <c r="D3717" t="s">
        <v>34</v>
      </c>
      <c r="E3717" t="s">
        <v>520</v>
      </c>
    </row>
    <row r="3718" spans="1:5" x14ac:dyDescent="0.25">
      <c r="A3718" t="s">
        <v>33251</v>
      </c>
      <c r="B3718" t="s">
        <v>14</v>
      </c>
      <c r="C3718" t="s">
        <v>14</v>
      </c>
      <c r="D3718" t="s">
        <v>34</v>
      </c>
      <c r="E3718" t="s">
        <v>520</v>
      </c>
    </row>
    <row r="3719" spans="1:5" x14ac:dyDescent="0.25">
      <c r="A3719" t="s">
        <v>33252</v>
      </c>
      <c r="B3719" t="s">
        <v>14</v>
      </c>
      <c r="C3719" t="s">
        <v>14</v>
      </c>
      <c r="D3719" t="s">
        <v>34</v>
      </c>
      <c r="E3719" t="s">
        <v>520</v>
      </c>
    </row>
    <row r="3720" spans="1:5" x14ac:dyDescent="0.25">
      <c r="A3720" t="s">
        <v>44094</v>
      </c>
      <c r="B3720" t="s">
        <v>14</v>
      </c>
      <c r="C3720" t="s">
        <v>14</v>
      </c>
      <c r="D3720" t="s">
        <v>64</v>
      </c>
      <c r="E3720" t="s">
        <v>517</v>
      </c>
    </row>
    <row r="3721" spans="1:5" x14ac:dyDescent="0.25">
      <c r="A3721" t="s">
        <v>44095</v>
      </c>
      <c r="B3721" t="s">
        <v>14</v>
      </c>
      <c r="C3721" t="s">
        <v>14</v>
      </c>
      <c r="D3721" t="s">
        <v>64</v>
      </c>
      <c r="E3721" t="s">
        <v>517</v>
      </c>
    </row>
    <row r="3722" spans="1:5" x14ac:dyDescent="0.25">
      <c r="A3722" t="s">
        <v>33253</v>
      </c>
      <c r="B3722" t="s">
        <v>14</v>
      </c>
      <c r="C3722" t="s">
        <v>14</v>
      </c>
      <c r="D3722" t="s">
        <v>34</v>
      </c>
      <c r="E3722" t="s">
        <v>520</v>
      </c>
    </row>
    <row r="3723" spans="1:5" x14ac:dyDescent="0.25">
      <c r="A3723" t="s">
        <v>33254</v>
      </c>
      <c r="B3723" t="s">
        <v>14</v>
      </c>
      <c r="C3723" t="s">
        <v>14</v>
      </c>
      <c r="D3723" t="s">
        <v>34</v>
      </c>
      <c r="E3723" t="s">
        <v>520</v>
      </c>
    </row>
    <row r="3724" spans="1:5" x14ac:dyDescent="0.25">
      <c r="A3724" t="s">
        <v>33255</v>
      </c>
      <c r="B3724" t="s">
        <v>14</v>
      </c>
      <c r="C3724" t="s">
        <v>14</v>
      </c>
      <c r="D3724" t="s">
        <v>34</v>
      </c>
      <c r="E3724" t="s">
        <v>520</v>
      </c>
    </row>
    <row r="3725" spans="1:5" x14ac:dyDescent="0.25">
      <c r="A3725" t="s">
        <v>33256</v>
      </c>
      <c r="B3725" t="s">
        <v>14</v>
      </c>
      <c r="C3725" t="s">
        <v>14</v>
      </c>
      <c r="D3725" t="s">
        <v>34</v>
      </c>
      <c r="E3725" t="s">
        <v>520</v>
      </c>
    </row>
    <row r="3726" spans="1:5" x14ac:dyDescent="0.25">
      <c r="A3726" t="s">
        <v>33257</v>
      </c>
      <c r="B3726" t="s">
        <v>14</v>
      </c>
      <c r="C3726" t="s">
        <v>14</v>
      </c>
      <c r="D3726" t="s">
        <v>34</v>
      </c>
      <c r="E3726" t="s">
        <v>520</v>
      </c>
    </row>
    <row r="3727" spans="1:5" x14ac:dyDescent="0.25">
      <c r="A3727" t="s">
        <v>33258</v>
      </c>
      <c r="B3727" t="s">
        <v>14</v>
      </c>
      <c r="C3727" t="s">
        <v>14</v>
      </c>
      <c r="D3727" t="s">
        <v>34</v>
      </c>
      <c r="E3727" t="s">
        <v>520</v>
      </c>
    </row>
    <row r="3728" spans="1:5" x14ac:dyDescent="0.25">
      <c r="A3728" t="s">
        <v>44096</v>
      </c>
      <c r="B3728" t="s">
        <v>14</v>
      </c>
      <c r="C3728" t="s">
        <v>14</v>
      </c>
      <c r="D3728" t="s">
        <v>34</v>
      </c>
      <c r="E3728" t="s">
        <v>520</v>
      </c>
    </row>
    <row r="3729" spans="1:5" x14ac:dyDescent="0.25">
      <c r="A3729" t="s">
        <v>33259</v>
      </c>
      <c r="B3729" t="s">
        <v>14</v>
      </c>
      <c r="C3729" t="s">
        <v>14</v>
      </c>
      <c r="D3729" t="s">
        <v>34</v>
      </c>
      <c r="E3729" t="s">
        <v>520</v>
      </c>
    </row>
    <row r="3730" spans="1:5" x14ac:dyDescent="0.25">
      <c r="A3730" t="s">
        <v>33260</v>
      </c>
      <c r="B3730" t="s">
        <v>14</v>
      </c>
      <c r="C3730" t="s">
        <v>14</v>
      </c>
      <c r="D3730" t="s">
        <v>34</v>
      </c>
      <c r="E3730" t="s">
        <v>520</v>
      </c>
    </row>
    <row r="3731" spans="1:5" x14ac:dyDescent="0.25">
      <c r="A3731" t="s">
        <v>33261</v>
      </c>
      <c r="B3731" t="s">
        <v>14</v>
      </c>
      <c r="C3731" t="s">
        <v>14</v>
      </c>
      <c r="D3731" t="s">
        <v>34</v>
      </c>
      <c r="E3731" t="s">
        <v>520</v>
      </c>
    </row>
    <row r="3732" spans="1:5" x14ac:dyDescent="0.25">
      <c r="A3732" t="s">
        <v>33262</v>
      </c>
      <c r="B3732" t="s">
        <v>14</v>
      </c>
      <c r="C3732" t="s">
        <v>14</v>
      </c>
      <c r="D3732" t="s">
        <v>34</v>
      </c>
      <c r="E3732" t="s">
        <v>520</v>
      </c>
    </row>
    <row r="3733" spans="1:5" x14ac:dyDescent="0.25">
      <c r="A3733" t="s">
        <v>33263</v>
      </c>
      <c r="B3733" t="s">
        <v>14</v>
      </c>
      <c r="C3733" t="s">
        <v>14</v>
      </c>
      <c r="D3733" t="s">
        <v>34</v>
      </c>
      <c r="E3733" t="s">
        <v>520</v>
      </c>
    </row>
    <row r="3734" spans="1:5" x14ac:dyDescent="0.25">
      <c r="A3734" t="s">
        <v>33264</v>
      </c>
      <c r="B3734" t="s">
        <v>14</v>
      </c>
      <c r="C3734" t="s">
        <v>14</v>
      </c>
      <c r="D3734" t="s">
        <v>34</v>
      </c>
      <c r="E3734" t="s">
        <v>520</v>
      </c>
    </row>
    <row r="3735" spans="1:5" x14ac:dyDescent="0.25">
      <c r="A3735" t="s">
        <v>33265</v>
      </c>
      <c r="B3735" t="s">
        <v>14</v>
      </c>
      <c r="C3735" t="s">
        <v>14</v>
      </c>
      <c r="D3735" t="s">
        <v>34</v>
      </c>
      <c r="E3735" t="s">
        <v>520</v>
      </c>
    </row>
    <row r="3736" spans="1:5" x14ac:dyDescent="0.25">
      <c r="A3736" t="s">
        <v>33266</v>
      </c>
      <c r="B3736" t="s">
        <v>14</v>
      </c>
      <c r="C3736" t="s">
        <v>14</v>
      </c>
      <c r="D3736" t="s">
        <v>34</v>
      </c>
      <c r="E3736" t="s">
        <v>520</v>
      </c>
    </row>
    <row r="3737" spans="1:5" x14ac:dyDescent="0.25">
      <c r="A3737" t="s">
        <v>44097</v>
      </c>
      <c r="B3737" t="s">
        <v>14</v>
      </c>
      <c r="C3737" t="s">
        <v>14</v>
      </c>
      <c r="D3737" t="s">
        <v>34</v>
      </c>
      <c r="E3737" t="s">
        <v>520</v>
      </c>
    </row>
    <row r="3738" spans="1:5" x14ac:dyDescent="0.25">
      <c r="A3738" t="s">
        <v>33267</v>
      </c>
      <c r="B3738" t="s">
        <v>14</v>
      </c>
      <c r="C3738" t="s">
        <v>14</v>
      </c>
      <c r="D3738" t="s">
        <v>34</v>
      </c>
      <c r="E3738" t="s">
        <v>520</v>
      </c>
    </row>
    <row r="3739" spans="1:5" x14ac:dyDescent="0.25">
      <c r="A3739" t="s">
        <v>33268</v>
      </c>
      <c r="B3739" t="s">
        <v>14</v>
      </c>
      <c r="C3739" t="s">
        <v>14</v>
      </c>
      <c r="D3739" t="s">
        <v>69</v>
      </c>
      <c r="E3739" t="s">
        <v>517</v>
      </c>
    </row>
    <row r="3740" spans="1:5" x14ac:dyDescent="0.25">
      <c r="A3740" t="s">
        <v>33269</v>
      </c>
      <c r="B3740" t="s">
        <v>14</v>
      </c>
      <c r="C3740" t="s">
        <v>14</v>
      </c>
      <c r="D3740" t="s">
        <v>34</v>
      </c>
      <c r="E3740" t="s">
        <v>520</v>
      </c>
    </row>
    <row r="3741" spans="1:5" x14ac:dyDescent="0.25">
      <c r="A3741" t="s">
        <v>33270</v>
      </c>
      <c r="B3741" t="s">
        <v>14</v>
      </c>
      <c r="C3741" t="s">
        <v>14</v>
      </c>
      <c r="D3741" t="s">
        <v>64</v>
      </c>
      <c r="E3741" t="s">
        <v>517</v>
      </c>
    </row>
    <row r="3742" spans="1:5" x14ac:dyDescent="0.25">
      <c r="A3742" t="s">
        <v>33271</v>
      </c>
      <c r="B3742" t="s">
        <v>14</v>
      </c>
      <c r="C3742" t="s">
        <v>14</v>
      </c>
      <c r="D3742" t="s">
        <v>34</v>
      </c>
      <c r="E3742" t="s">
        <v>520</v>
      </c>
    </row>
    <row r="3743" spans="1:5" x14ac:dyDescent="0.25">
      <c r="A3743" t="s">
        <v>33272</v>
      </c>
      <c r="B3743" t="s">
        <v>14</v>
      </c>
      <c r="C3743" t="s">
        <v>14</v>
      </c>
      <c r="D3743" t="s">
        <v>34</v>
      </c>
      <c r="E3743" t="s">
        <v>520</v>
      </c>
    </row>
    <row r="3744" spans="1:5" x14ac:dyDescent="0.25">
      <c r="A3744" t="s">
        <v>33273</v>
      </c>
      <c r="B3744" t="s">
        <v>14</v>
      </c>
      <c r="C3744" t="s">
        <v>14</v>
      </c>
      <c r="D3744" t="s">
        <v>34</v>
      </c>
      <c r="E3744" t="s">
        <v>520</v>
      </c>
    </row>
    <row r="3745" spans="1:5" x14ac:dyDescent="0.25">
      <c r="A3745" t="s">
        <v>33274</v>
      </c>
      <c r="B3745" t="s">
        <v>14</v>
      </c>
      <c r="C3745" t="s">
        <v>14</v>
      </c>
      <c r="D3745" t="s">
        <v>34</v>
      </c>
      <c r="E3745" t="s">
        <v>520</v>
      </c>
    </row>
    <row r="3746" spans="1:5" x14ac:dyDescent="0.25">
      <c r="A3746" t="s">
        <v>33275</v>
      </c>
      <c r="B3746" t="s">
        <v>14</v>
      </c>
      <c r="C3746" t="s">
        <v>14</v>
      </c>
      <c r="D3746" t="s">
        <v>34</v>
      </c>
      <c r="E3746" t="s">
        <v>520</v>
      </c>
    </row>
    <row r="3747" spans="1:5" x14ac:dyDescent="0.25">
      <c r="A3747" t="s">
        <v>33276</v>
      </c>
      <c r="B3747" t="s">
        <v>14</v>
      </c>
      <c r="C3747" t="s">
        <v>14</v>
      </c>
      <c r="D3747" t="s">
        <v>34</v>
      </c>
      <c r="E3747" t="s">
        <v>520</v>
      </c>
    </row>
    <row r="3748" spans="1:5" x14ac:dyDescent="0.25">
      <c r="A3748" t="s">
        <v>33277</v>
      </c>
      <c r="B3748" t="s">
        <v>14</v>
      </c>
      <c r="C3748" t="s">
        <v>14</v>
      </c>
      <c r="D3748" t="s">
        <v>34</v>
      </c>
      <c r="E3748" t="s">
        <v>520</v>
      </c>
    </row>
    <row r="3749" spans="1:5" x14ac:dyDescent="0.25">
      <c r="A3749" t="s">
        <v>33278</v>
      </c>
      <c r="B3749" t="s">
        <v>14</v>
      </c>
      <c r="C3749" t="s">
        <v>14</v>
      </c>
      <c r="D3749" t="s">
        <v>34</v>
      </c>
      <c r="E3749" t="s">
        <v>520</v>
      </c>
    </row>
    <row r="3750" spans="1:5" x14ac:dyDescent="0.25">
      <c r="A3750" t="s">
        <v>33279</v>
      </c>
      <c r="B3750" t="s">
        <v>14</v>
      </c>
      <c r="C3750" t="s">
        <v>14</v>
      </c>
      <c r="D3750" t="s">
        <v>34</v>
      </c>
      <c r="E3750" t="s">
        <v>520</v>
      </c>
    </row>
    <row r="3751" spans="1:5" x14ac:dyDescent="0.25">
      <c r="A3751" t="s">
        <v>33280</v>
      </c>
      <c r="B3751" t="s">
        <v>14</v>
      </c>
      <c r="C3751" t="s">
        <v>14</v>
      </c>
      <c r="D3751" t="s">
        <v>64</v>
      </c>
      <c r="E3751" t="s">
        <v>517</v>
      </c>
    </row>
    <row r="3752" spans="1:5" x14ac:dyDescent="0.25">
      <c r="A3752" t="s">
        <v>33281</v>
      </c>
      <c r="B3752" t="s">
        <v>14</v>
      </c>
      <c r="C3752" t="s">
        <v>14</v>
      </c>
      <c r="D3752" t="s">
        <v>34</v>
      </c>
      <c r="E3752" t="s">
        <v>520</v>
      </c>
    </row>
    <row r="3753" spans="1:5" x14ac:dyDescent="0.25">
      <c r="A3753" t="s">
        <v>33282</v>
      </c>
      <c r="B3753" t="s">
        <v>14</v>
      </c>
      <c r="C3753" t="s">
        <v>14</v>
      </c>
      <c r="D3753" t="s">
        <v>34</v>
      </c>
      <c r="E3753" t="s">
        <v>520</v>
      </c>
    </row>
    <row r="3754" spans="1:5" x14ac:dyDescent="0.25">
      <c r="A3754" t="s">
        <v>33283</v>
      </c>
      <c r="B3754" t="s">
        <v>14</v>
      </c>
      <c r="C3754" t="s">
        <v>14</v>
      </c>
      <c r="D3754" t="s">
        <v>34</v>
      </c>
      <c r="E3754" t="s">
        <v>520</v>
      </c>
    </row>
    <row r="3755" spans="1:5" x14ac:dyDescent="0.25">
      <c r="A3755" t="s">
        <v>33284</v>
      </c>
      <c r="B3755" t="s">
        <v>14</v>
      </c>
      <c r="C3755" t="s">
        <v>14</v>
      </c>
      <c r="D3755" t="s">
        <v>34</v>
      </c>
      <c r="E3755" t="s">
        <v>520</v>
      </c>
    </row>
    <row r="3756" spans="1:5" x14ac:dyDescent="0.25">
      <c r="A3756" t="s">
        <v>33285</v>
      </c>
      <c r="B3756" t="s">
        <v>14</v>
      </c>
      <c r="C3756" t="s">
        <v>14</v>
      </c>
      <c r="D3756" t="s">
        <v>64</v>
      </c>
      <c r="E3756" t="s">
        <v>517</v>
      </c>
    </row>
    <row r="3757" spans="1:5" x14ac:dyDescent="0.25">
      <c r="A3757" t="s">
        <v>33286</v>
      </c>
      <c r="B3757" t="s">
        <v>14</v>
      </c>
      <c r="C3757" t="s">
        <v>14</v>
      </c>
      <c r="D3757" t="s">
        <v>34</v>
      </c>
      <c r="E3757" t="s">
        <v>520</v>
      </c>
    </row>
    <row r="3758" spans="1:5" x14ac:dyDescent="0.25">
      <c r="A3758" t="s">
        <v>33287</v>
      </c>
      <c r="B3758" t="s">
        <v>14</v>
      </c>
      <c r="C3758" t="s">
        <v>14</v>
      </c>
      <c r="D3758" t="s">
        <v>34</v>
      </c>
      <c r="E3758" t="s">
        <v>520</v>
      </c>
    </row>
    <row r="3759" spans="1:5" x14ac:dyDescent="0.25">
      <c r="A3759" t="s">
        <v>33288</v>
      </c>
      <c r="B3759" t="s">
        <v>14</v>
      </c>
      <c r="C3759" t="s">
        <v>14</v>
      </c>
      <c r="D3759" t="s">
        <v>64</v>
      </c>
      <c r="E3759" t="s">
        <v>517</v>
      </c>
    </row>
    <row r="3760" spans="1:5" x14ac:dyDescent="0.25">
      <c r="A3760" t="s">
        <v>33289</v>
      </c>
      <c r="B3760" t="s">
        <v>14</v>
      </c>
      <c r="C3760" t="s">
        <v>14</v>
      </c>
      <c r="D3760" t="s">
        <v>34</v>
      </c>
      <c r="E3760" t="s">
        <v>520</v>
      </c>
    </row>
    <row r="3761" spans="1:5" x14ac:dyDescent="0.25">
      <c r="A3761" t="s">
        <v>33290</v>
      </c>
      <c r="B3761" t="s">
        <v>14</v>
      </c>
      <c r="C3761" t="s">
        <v>14</v>
      </c>
      <c r="D3761" t="s">
        <v>34</v>
      </c>
      <c r="E3761" t="s">
        <v>520</v>
      </c>
    </row>
    <row r="3762" spans="1:5" x14ac:dyDescent="0.25">
      <c r="A3762" t="s">
        <v>33291</v>
      </c>
      <c r="B3762" t="s">
        <v>14</v>
      </c>
      <c r="C3762" t="s">
        <v>14</v>
      </c>
      <c r="D3762" t="s">
        <v>34</v>
      </c>
      <c r="E3762" t="s">
        <v>520</v>
      </c>
    </row>
    <row r="3763" spans="1:5" x14ac:dyDescent="0.25">
      <c r="A3763" t="s">
        <v>33292</v>
      </c>
      <c r="B3763" t="s">
        <v>14</v>
      </c>
      <c r="C3763" t="s">
        <v>14</v>
      </c>
      <c r="D3763" t="s">
        <v>34</v>
      </c>
      <c r="E3763" t="s">
        <v>520</v>
      </c>
    </row>
    <row r="3764" spans="1:5" x14ac:dyDescent="0.25">
      <c r="A3764" t="s">
        <v>33293</v>
      </c>
      <c r="B3764" t="s">
        <v>14</v>
      </c>
      <c r="C3764" t="s">
        <v>14</v>
      </c>
      <c r="D3764" t="s">
        <v>34</v>
      </c>
      <c r="E3764" t="s">
        <v>520</v>
      </c>
    </row>
    <row r="3765" spans="1:5" x14ac:dyDescent="0.25">
      <c r="A3765" t="s">
        <v>33294</v>
      </c>
      <c r="B3765" t="s">
        <v>14</v>
      </c>
      <c r="C3765" t="s">
        <v>14</v>
      </c>
      <c r="D3765" t="s">
        <v>34</v>
      </c>
      <c r="E3765" t="s">
        <v>520</v>
      </c>
    </row>
    <row r="3766" spans="1:5" x14ac:dyDescent="0.25">
      <c r="A3766" t="s">
        <v>33295</v>
      </c>
      <c r="B3766" t="s">
        <v>14</v>
      </c>
      <c r="C3766" t="s">
        <v>14</v>
      </c>
      <c r="D3766" t="s">
        <v>34</v>
      </c>
      <c r="E3766" t="s">
        <v>520</v>
      </c>
    </row>
    <row r="3767" spans="1:5" x14ac:dyDescent="0.25">
      <c r="A3767" t="s">
        <v>33296</v>
      </c>
      <c r="B3767" t="s">
        <v>14</v>
      </c>
      <c r="C3767" t="s">
        <v>14</v>
      </c>
      <c r="D3767" t="s">
        <v>34</v>
      </c>
      <c r="E3767" t="s">
        <v>520</v>
      </c>
    </row>
    <row r="3768" spans="1:5" x14ac:dyDescent="0.25">
      <c r="A3768" t="s">
        <v>33297</v>
      </c>
      <c r="B3768" t="s">
        <v>14</v>
      </c>
      <c r="C3768" t="s">
        <v>14</v>
      </c>
      <c r="D3768" t="s">
        <v>64</v>
      </c>
      <c r="E3768" t="s">
        <v>517</v>
      </c>
    </row>
    <row r="3769" spans="1:5" x14ac:dyDescent="0.25">
      <c r="A3769" t="s">
        <v>33298</v>
      </c>
      <c r="B3769" t="s">
        <v>14</v>
      </c>
      <c r="C3769" t="s">
        <v>14</v>
      </c>
      <c r="D3769" t="s">
        <v>34</v>
      </c>
      <c r="E3769" t="s">
        <v>520</v>
      </c>
    </row>
    <row r="3770" spans="1:5" x14ac:dyDescent="0.25">
      <c r="A3770" t="s">
        <v>33299</v>
      </c>
      <c r="B3770" t="s">
        <v>14</v>
      </c>
      <c r="C3770" t="s">
        <v>14</v>
      </c>
      <c r="D3770" t="s">
        <v>34</v>
      </c>
      <c r="E3770" t="s">
        <v>520</v>
      </c>
    </row>
    <row r="3771" spans="1:5" x14ac:dyDescent="0.25">
      <c r="A3771" t="s">
        <v>33300</v>
      </c>
      <c r="B3771" t="s">
        <v>14</v>
      </c>
      <c r="C3771" t="s">
        <v>14</v>
      </c>
      <c r="D3771" t="s">
        <v>34</v>
      </c>
      <c r="E3771" t="s">
        <v>520</v>
      </c>
    </row>
    <row r="3772" spans="1:5" x14ac:dyDescent="0.25">
      <c r="A3772" t="s">
        <v>33301</v>
      </c>
      <c r="B3772" t="s">
        <v>14</v>
      </c>
      <c r="C3772" t="s">
        <v>14</v>
      </c>
      <c r="D3772" t="s">
        <v>34</v>
      </c>
      <c r="E3772" t="s">
        <v>520</v>
      </c>
    </row>
    <row r="3773" spans="1:5" x14ac:dyDescent="0.25">
      <c r="A3773" t="s">
        <v>33302</v>
      </c>
      <c r="B3773" t="s">
        <v>14</v>
      </c>
      <c r="C3773" t="s">
        <v>14</v>
      </c>
      <c r="D3773" t="s">
        <v>34</v>
      </c>
      <c r="E3773" t="s">
        <v>520</v>
      </c>
    </row>
    <row r="3774" spans="1:5" x14ac:dyDescent="0.25">
      <c r="A3774" t="s">
        <v>33303</v>
      </c>
      <c r="B3774" t="s">
        <v>14</v>
      </c>
      <c r="C3774" t="s">
        <v>14</v>
      </c>
      <c r="D3774" t="s">
        <v>34</v>
      </c>
      <c r="E3774" t="s">
        <v>520</v>
      </c>
    </row>
    <row r="3775" spans="1:5" x14ac:dyDescent="0.25">
      <c r="A3775" t="s">
        <v>33304</v>
      </c>
      <c r="B3775" t="s">
        <v>14</v>
      </c>
      <c r="C3775" t="s">
        <v>14</v>
      </c>
      <c r="D3775" t="s">
        <v>34</v>
      </c>
      <c r="E3775" t="s">
        <v>520</v>
      </c>
    </row>
    <row r="3776" spans="1:5" x14ac:dyDescent="0.25">
      <c r="A3776" t="s">
        <v>33305</v>
      </c>
      <c r="B3776" t="s">
        <v>14</v>
      </c>
      <c r="C3776" t="s">
        <v>14</v>
      </c>
      <c r="D3776" t="s">
        <v>34</v>
      </c>
      <c r="E3776" t="s">
        <v>520</v>
      </c>
    </row>
    <row r="3777" spans="1:5" x14ac:dyDescent="0.25">
      <c r="A3777" t="s">
        <v>33306</v>
      </c>
      <c r="B3777" t="s">
        <v>14</v>
      </c>
      <c r="C3777" t="s">
        <v>14</v>
      </c>
      <c r="D3777" t="s">
        <v>64</v>
      </c>
      <c r="E3777" t="s">
        <v>517</v>
      </c>
    </row>
    <row r="3778" spans="1:5" x14ac:dyDescent="0.25">
      <c r="A3778" t="s">
        <v>33307</v>
      </c>
      <c r="B3778" t="s">
        <v>14</v>
      </c>
      <c r="C3778" t="s">
        <v>14</v>
      </c>
      <c r="D3778" t="s">
        <v>34</v>
      </c>
      <c r="E3778" t="s">
        <v>520</v>
      </c>
    </row>
    <row r="3779" spans="1:5" x14ac:dyDescent="0.25">
      <c r="A3779" t="s">
        <v>33308</v>
      </c>
      <c r="B3779" t="s">
        <v>14</v>
      </c>
      <c r="C3779" t="s">
        <v>14</v>
      </c>
      <c r="D3779" t="s">
        <v>34</v>
      </c>
      <c r="E3779" t="s">
        <v>520</v>
      </c>
    </row>
    <row r="3780" spans="1:5" x14ac:dyDescent="0.25">
      <c r="A3780" t="s">
        <v>33309</v>
      </c>
      <c r="B3780" t="s">
        <v>14</v>
      </c>
      <c r="C3780" t="s">
        <v>14</v>
      </c>
      <c r="D3780" t="s">
        <v>34</v>
      </c>
      <c r="E3780" t="s">
        <v>520</v>
      </c>
    </row>
    <row r="3781" spans="1:5" x14ac:dyDescent="0.25">
      <c r="A3781" t="s">
        <v>33310</v>
      </c>
      <c r="B3781" t="s">
        <v>14</v>
      </c>
      <c r="C3781" t="s">
        <v>14</v>
      </c>
      <c r="D3781" t="s">
        <v>34</v>
      </c>
      <c r="E3781" t="s">
        <v>520</v>
      </c>
    </row>
    <row r="3782" spans="1:5" x14ac:dyDescent="0.25">
      <c r="A3782" t="s">
        <v>33311</v>
      </c>
      <c r="B3782" t="s">
        <v>14</v>
      </c>
      <c r="C3782" t="s">
        <v>14</v>
      </c>
      <c r="D3782" t="s">
        <v>34</v>
      </c>
      <c r="E3782" t="s">
        <v>520</v>
      </c>
    </row>
    <row r="3783" spans="1:5" x14ac:dyDescent="0.25">
      <c r="A3783" t="s">
        <v>33312</v>
      </c>
      <c r="B3783" t="s">
        <v>14</v>
      </c>
      <c r="C3783" t="s">
        <v>14</v>
      </c>
      <c r="D3783" t="s">
        <v>34</v>
      </c>
      <c r="E3783" t="s">
        <v>520</v>
      </c>
    </row>
    <row r="3784" spans="1:5" x14ac:dyDescent="0.25">
      <c r="A3784" t="s">
        <v>33313</v>
      </c>
      <c r="B3784" t="s">
        <v>14</v>
      </c>
      <c r="C3784" t="s">
        <v>14</v>
      </c>
      <c r="D3784" t="s">
        <v>64</v>
      </c>
      <c r="E3784" t="s">
        <v>517</v>
      </c>
    </row>
    <row r="3785" spans="1:5" x14ac:dyDescent="0.25">
      <c r="A3785" t="s">
        <v>33314</v>
      </c>
      <c r="B3785" t="s">
        <v>14</v>
      </c>
      <c r="C3785" t="s">
        <v>14</v>
      </c>
      <c r="D3785" t="s">
        <v>34</v>
      </c>
      <c r="E3785" t="s">
        <v>520</v>
      </c>
    </row>
    <row r="3786" spans="1:5" x14ac:dyDescent="0.25">
      <c r="A3786" t="s">
        <v>33315</v>
      </c>
      <c r="B3786" t="s">
        <v>14</v>
      </c>
      <c r="C3786" t="s">
        <v>14</v>
      </c>
      <c r="D3786" t="s">
        <v>64</v>
      </c>
      <c r="E3786" t="s">
        <v>517</v>
      </c>
    </row>
    <row r="3787" spans="1:5" x14ac:dyDescent="0.25">
      <c r="A3787" t="s">
        <v>33316</v>
      </c>
      <c r="B3787" t="s">
        <v>14</v>
      </c>
      <c r="C3787" t="s">
        <v>14</v>
      </c>
      <c r="D3787" t="s">
        <v>34</v>
      </c>
      <c r="E3787" t="s">
        <v>520</v>
      </c>
    </row>
    <row r="3788" spans="1:5" x14ac:dyDescent="0.25">
      <c r="A3788" t="s">
        <v>33317</v>
      </c>
      <c r="B3788" t="s">
        <v>14</v>
      </c>
      <c r="C3788" t="s">
        <v>14</v>
      </c>
      <c r="D3788" t="s">
        <v>64</v>
      </c>
      <c r="E3788" t="s">
        <v>517</v>
      </c>
    </row>
    <row r="3789" spans="1:5" x14ac:dyDescent="0.25">
      <c r="A3789" t="s">
        <v>33318</v>
      </c>
      <c r="B3789" t="s">
        <v>14</v>
      </c>
      <c r="C3789" t="s">
        <v>14</v>
      </c>
      <c r="D3789" t="s">
        <v>34</v>
      </c>
      <c r="E3789" t="s">
        <v>520</v>
      </c>
    </row>
    <row r="3790" spans="1:5" x14ac:dyDescent="0.25">
      <c r="A3790" t="s">
        <v>33319</v>
      </c>
      <c r="B3790" t="s">
        <v>14</v>
      </c>
      <c r="C3790" t="s">
        <v>14</v>
      </c>
      <c r="D3790" t="s">
        <v>34</v>
      </c>
      <c r="E3790" t="s">
        <v>520</v>
      </c>
    </row>
    <row r="3791" spans="1:5" x14ac:dyDescent="0.25">
      <c r="A3791" t="s">
        <v>33320</v>
      </c>
      <c r="B3791" t="s">
        <v>14</v>
      </c>
      <c r="C3791" t="s">
        <v>14</v>
      </c>
      <c r="D3791" t="s">
        <v>64</v>
      </c>
      <c r="E3791" t="s">
        <v>517</v>
      </c>
    </row>
    <row r="3792" spans="1:5" x14ac:dyDescent="0.25">
      <c r="A3792" t="s">
        <v>33321</v>
      </c>
      <c r="B3792" t="s">
        <v>14</v>
      </c>
      <c r="C3792" t="s">
        <v>14</v>
      </c>
      <c r="D3792" t="s">
        <v>34</v>
      </c>
      <c r="E3792" t="s">
        <v>520</v>
      </c>
    </row>
    <row r="3793" spans="1:5" x14ac:dyDescent="0.25">
      <c r="A3793" t="s">
        <v>33322</v>
      </c>
      <c r="B3793" t="s">
        <v>14</v>
      </c>
      <c r="C3793" t="s">
        <v>14</v>
      </c>
      <c r="D3793" t="s">
        <v>34</v>
      </c>
      <c r="E3793" t="s">
        <v>520</v>
      </c>
    </row>
    <row r="3794" spans="1:5" x14ac:dyDescent="0.25">
      <c r="A3794" t="s">
        <v>33323</v>
      </c>
      <c r="B3794" t="s">
        <v>14</v>
      </c>
      <c r="C3794" t="s">
        <v>14</v>
      </c>
      <c r="D3794" t="s">
        <v>34</v>
      </c>
      <c r="E3794" t="s">
        <v>520</v>
      </c>
    </row>
    <row r="3795" spans="1:5" x14ac:dyDescent="0.25">
      <c r="A3795" t="s">
        <v>33324</v>
      </c>
      <c r="B3795" t="s">
        <v>14</v>
      </c>
      <c r="C3795" t="s">
        <v>14</v>
      </c>
      <c r="D3795" t="s">
        <v>64</v>
      </c>
      <c r="E3795" t="s">
        <v>517</v>
      </c>
    </row>
    <row r="3796" spans="1:5" x14ac:dyDescent="0.25">
      <c r="A3796" t="s">
        <v>33325</v>
      </c>
      <c r="B3796" t="s">
        <v>14</v>
      </c>
      <c r="C3796" t="s">
        <v>14</v>
      </c>
      <c r="D3796" t="s">
        <v>34</v>
      </c>
      <c r="E3796" t="s">
        <v>520</v>
      </c>
    </row>
    <row r="3797" spans="1:5" x14ac:dyDescent="0.25">
      <c r="A3797" t="s">
        <v>33326</v>
      </c>
      <c r="B3797" t="s">
        <v>14</v>
      </c>
      <c r="C3797" t="s">
        <v>14</v>
      </c>
      <c r="D3797" t="s">
        <v>34</v>
      </c>
      <c r="E3797" t="s">
        <v>520</v>
      </c>
    </row>
    <row r="3798" spans="1:5" x14ac:dyDescent="0.25">
      <c r="A3798" t="s">
        <v>33327</v>
      </c>
      <c r="B3798" t="s">
        <v>14</v>
      </c>
      <c r="C3798" t="s">
        <v>14</v>
      </c>
      <c r="D3798" t="s">
        <v>64</v>
      </c>
      <c r="E3798" t="s">
        <v>517</v>
      </c>
    </row>
    <row r="3799" spans="1:5" x14ac:dyDescent="0.25">
      <c r="A3799" t="s">
        <v>33328</v>
      </c>
      <c r="B3799" t="s">
        <v>14</v>
      </c>
      <c r="C3799" t="s">
        <v>14</v>
      </c>
      <c r="D3799" t="s">
        <v>34</v>
      </c>
      <c r="E3799" t="s">
        <v>520</v>
      </c>
    </row>
    <row r="3800" spans="1:5" x14ac:dyDescent="0.25">
      <c r="A3800" t="s">
        <v>33329</v>
      </c>
      <c r="B3800" t="s">
        <v>14</v>
      </c>
      <c r="C3800" t="s">
        <v>14</v>
      </c>
      <c r="D3800" t="s">
        <v>34</v>
      </c>
      <c r="E3800" t="s">
        <v>520</v>
      </c>
    </row>
    <row r="3801" spans="1:5" x14ac:dyDescent="0.25">
      <c r="A3801" t="s">
        <v>33330</v>
      </c>
      <c r="B3801" t="s">
        <v>14</v>
      </c>
      <c r="C3801" t="s">
        <v>14</v>
      </c>
      <c r="D3801" t="s">
        <v>34</v>
      </c>
      <c r="E3801" t="s">
        <v>520</v>
      </c>
    </row>
    <row r="3802" spans="1:5" x14ac:dyDescent="0.25">
      <c r="A3802" t="s">
        <v>33331</v>
      </c>
      <c r="B3802" t="s">
        <v>14</v>
      </c>
      <c r="C3802" t="s">
        <v>14</v>
      </c>
      <c r="D3802" t="s">
        <v>64</v>
      </c>
      <c r="E3802" t="s">
        <v>517</v>
      </c>
    </row>
    <row r="3803" spans="1:5" x14ac:dyDescent="0.25">
      <c r="A3803" t="s">
        <v>33332</v>
      </c>
      <c r="B3803" t="s">
        <v>14</v>
      </c>
      <c r="C3803" t="s">
        <v>14</v>
      </c>
      <c r="D3803" t="s">
        <v>34</v>
      </c>
      <c r="E3803" t="s">
        <v>520</v>
      </c>
    </row>
    <row r="3804" spans="1:5" x14ac:dyDescent="0.25">
      <c r="A3804" t="s">
        <v>33333</v>
      </c>
      <c r="B3804" t="s">
        <v>14</v>
      </c>
      <c r="C3804" t="s">
        <v>14</v>
      </c>
      <c r="D3804" t="s">
        <v>34</v>
      </c>
      <c r="E3804" t="s">
        <v>520</v>
      </c>
    </row>
    <row r="3805" spans="1:5" x14ac:dyDescent="0.25">
      <c r="A3805" t="s">
        <v>33334</v>
      </c>
      <c r="B3805" t="s">
        <v>14</v>
      </c>
      <c r="C3805" t="s">
        <v>14</v>
      </c>
      <c r="D3805" t="s">
        <v>34</v>
      </c>
      <c r="E3805" t="s">
        <v>520</v>
      </c>
    </row>
    <row r="3806" spans="1:5" x14ac:dyDescent="0.25">
      <c r="A3806" t="s">
        <v>33335</v>
      </c>
      <c r="B3806" t="s">
        <v>14</v>
      </c>
      <c r="C3806" t="s">
        <v>14</v>
      </c>
      <c r="D3806" t="s">
        <v>34</v>
      </c>
      <c r="E3806" t="s">
        <v>520</v>
      </c>
    </row>
    <row r="3807" spans="1:5" x14ac:dyDescent="0.25">
      <c r="A3807" t="s">
        <v>33336</v>
      </c>
      <c r="B3807" t="s">
        <v>14</v>
      </c>
      <c r="C3807" t="s">
        <v>14</v>
      </c>
      <c r="D3807" t="s">
        <v>34</v>
      </c>
      <c r="E3807" t="s">
        <v>520</v>
      </c>
    </row>
    <row r="3808" spans="1:5" x14ac:dyDescent="0.25">
      <c r="A3808" t="s">
        <v>33337</v>
      </c>
      <c r="B3808" t="s">
        <v>14</v>
      </c>
      <c r="C3808" t="s">
        <v>14</v>
      </c>
      <c r="D3808" t="s">
        <v>34</v>
      </c>
      <c r="E3808" t="s">
        <v>520</v>
      </c>
    </row>
    <row r="3809" spans="1:5" x14ac:dyDescent="0.25">
      <c r="A3809" t="s">
        <v>33338</v>
      </c>
      <c r="B3809" t="s">
        <v>14</v>
      </c>
      <c r="C3809" t="s">
        <v>14</v>
      </c>
      <c r="D3809" t="s">
        <v>34</v>
      </c>
      <c r="E3809" t="s">
        <v>520</v>
      </c>
    </row>
    <row r="3810" spans="1:5" x14ac:dyDescent="0.25">
      <c r="A3810" t="s">
        <v>33339</v>
      </c>
      <c r="B3810" t="s">
        <v>14</v>
      </c>
      <c r="C3810" t="s">
        <v>14</v>
      </c>
      <c r="D3810" t="s">
        <v>34</v>
      </c>
      <c r="E3810" t="s">
        <v>520</v>
      </c>
    </row>
    <row r="3811" spans="1:5" x14ac:dyDescent="0.25">
      <c r="A3811" t="s">
        <v>33340</v>
      </c>
      <c r="B3811" t="s">
        <v>14</v>
      </c>
      <c r="C3811" t="s">
        <v>14</v>
      </c>
      <c r="D3811" t="s">
        <v>34</v>
      </c>
      <c r="E3811" t="s">
        <v>520</v>
      </c>
    </row>
    <row r="3812" spans="1:5" x14ac:dyDescent="0.25">
      <c r="A3812" t="s">
        <v>33341</v>
      </c>
      <c r="B3812" t="s">
        <v>14</v>
      </c>
      <c r="C3812" t="s">
        <v>14</v>
      </c>
      <c r="D3812" t="s">
        <v>34</v>
      </c>
      <c r="E3812" t="s">
        <v>520</v>
      </c>
    </row>
    <row r="3813" spans="1:5" x14ac:dyDescent="0.25">
      <c r="A3813" t="s">
        <v>33342</v>
      </c>
      <c r="B3813" t="s">
        <v>14</v>
      </c>
      <c r="C3813" t="s">
        <v>14</v>
      </c>
      <c r="D3813" t="s">
        <v>34</v>
      </c>
      <c r="E3813" t="s">
        <v>520</v>
      </c>
    </row>
    <row r="3814" spans="1:5" x14ac:dyDescent="0.25">
      <c r="A3814" t="s">
        <v>33343</v>
      </c>
      <c r="B3814" t="s">
        <v>14</v>
      </c>
      <c r="C3814" t="s">
        <v>14</v>
      </c>
      <c r="D3814" t="s">
        <v>34</v>
      </c>
      <c r="E3814" t="s">
        <v>520</v>
      </c>
    </row>
    <row r="3815" spans="1:5" x14ac:dyDescent="0.25">
      <c r="A3815" t="s">
        <v>33344</v>
      </c>
      <c r="B3815" t="s">
        <v>14</v>
      </c>
      <c r="C3815" t="s">
        <v>14</v>
      </c>
      <c r="D3815" t="s">
        <v>34</v>
      </c>
      <c r="E3815" t="s">
        <v>520</v>
      </c>
    </row>
    <row r="3816" spans="1:5" x14ac:dyDescent="0.25">
      <c r="A3816" t="s">
        <v>33345</v>
      </c>
      <c r="B3816" t="s">
        <v>14</v>
      </c>
      <c r="C3816" t="s">
        <v>14</v>
      </c>
      <c r="D3816" t="s">
        <v>64</v>
      </c>
      <c r="E3816" t="s">
        <v>517</v>
      </c>
    </row>
    <row r="3817" spans="1:5" x14ac:dyDescent="0.25">
      <c r="A3817" t="s">
        <v>33346</v>
      </c>
      <c r="B3817" t="s">
        <v>14</v>
      </c>
      <c r="C3817" t="s">
        <v>14</v>
      </c>
      <c r="D3817" t="s">
        <v>34</v>
      </c>
      <c r="E3817" t="s">
        <v>520</v>
      </c>
    </row>
    <row r="3818" spans="1:5" x14ac:dyDescent="0.25">
      <c r="A3818" t="s">
        <v>33347</v>
      </c>
      <c r="B3818" t="s">
        <v>14</v>
      </c>
      <c r="C3818" t="s">
        <v>14</v>
      </c>
      <c r="D3818" t="s">
        <v>34</v>
      </c>
      <c r="E3818" t="s">
        <v>520</v>
      </c>
    </row>
    <row r="3819" spans="1:5" x14ac:dyDescent="0.25">
      <c r="A3819" t="s">
        <v>33348</v>
      </c>
      <c r="B3819" t="s">
        <v>14</v>
      </c>
      <c r="C3819" t="s">
        <v>14</v>
      </c>
      <c r="D3819" t="s">
        <v>34</v>
      </c>
      <c r="E3819" t="s">
        <v>520</v>
      </c>
    </row>
    <row r="3820" spans="1:5" x14ac:dyDescent="0.25">
      <c r="A3820" t="s">
        <v>33349</v>
      </c>
      <c r="B3820" t="s">
        <v>14</v>
      </c>
      <c r="C3820" t="s">
        <v>14</v>
      </c>
      <c r="D3820" t="s">
        <v>34</v>
      </c>
      <c r="E3820" t="s">
        <v>520</v>
      </c>
    </row>
    <row r="3821" spans="1:5" x14ac:dyDescent="0.25">
      <c r="A3821" t="s">
        <v>33350</v>
      </c>
      <c r="B3821" t="s">
        <v>14</v>
      </c>
      <c r="C3821" t="s">
        <v>14</v>
      </c>
      <c r="D3821" t="s">
        <v>34</v>
      </c>
      <c r="E3821" t="s">
        <v>520</v>
      </c>
    </row>
    <row r="3822" spans="1:5" x14ac:dyDescent="0.25">
      <c r="A3822" t="s">
        <v>33351</v>
      </c>
      <c r="B3822" t="s">
        <v>14</v>
      </c>
      <c r="C3822" t="s">
        <v>14</v>
      </c>
      <c r="D3822" t="s">
        <v>69</v>
      </c>
      <c r="E3822" t="s">
        <v>520</v>
      </c>
    </row>
    <row r="3823" spans="1:5" x14ac:dyDescent="0.25">
      <c r="A3823" t="s">
        <v>33352</v>
      </c>
      <c r="B3823" t="s">
        <v>14</v>
      </c>
      <c r="C3823" t="s">
        <v>14</v>
      </c>
      <c r="D3823" t="s">
        <v>34</v>
      </c>
      <c r="E3823" t="s">
        <v>520</v>
      </c>
    </row>
    <row r="3824" spans="1:5" x14ac:dyDescent="0.25">
      <c r="A3824" t="s">
        <v>44098</v>
      </c>
      <c r="B3824" t="s">
        <v>14</v>
      </c>
      <c r="C3824" t="s">
        <v>14</v>
      </c>
      <c r="D3824" t="s">
        <v>64</v>
      </c>
      <c r="E3824" t="s">
        <v>43944</v>
      </c>
    </row>
    <row r="3825" spans="1:5" x14ac:dyDescent="0.25">
      <c r="A3825" t="s">
        <v>33353</v>
      </c>
      <c r="B3825" t="s">
        <v>14</v>
      </c>
      <c r="C3825" t="s">
        <v>14</v>
      </c>
      <c r="D3825" t="s">
        <v>34</v>
      </c>
      <c r="E3825" t="s">
        <v>520</v>
      </c>
    </row>
    <row r="3826" spans="1:5" x14ac:dyDescent="0.25">
      <c r="A3826" t="s">
        <v>33354</v>
      </c>
      <c r="B3826" t="s">
        <v>14</v>
      </c>
      <c r="C3826" t="s">
        <v>14</v>
      </c>
      <c r="D3826" t="s">
        <v>69</v>
      </c>
      <c r="E3826" t="s">
        <v>520</v>
      </c>
    </row>
    <row r="3827" spans="1:5" x14ac:dyDescent="0.25">
      <c r="A3827" t="s">
        <v>33355</v>
      </c>
      <c r="B3827" t="s">
        <v>14</v>
      </c>
      <c r="C3827" t="s">
        <v>14</v>
      </c>
      <c r="D3827" t="s">
        <v>34</v>
      </c>
      <c r="E3827" t="s">
        <v>520</v>
      </c>
    </row>
    <row r="3828" spans="1:5" x14ac:dyDescent="0.25">
      <c r="A3828" t="s">
        <v>44099</v>
      </c>
      <c r="B3828" t="s">
        <v>14</v>
      </c>
      <c r="C3828" t="s">
        <v>14</v>
      </c>
      <c r="D3828" t="s">
        <v>64</v>
      </c>
      <c r="E3828" t="s">
        <v>517</v>
      </c>
    </row>
    <row r="3829" spans="1:5" x14ac:dyDescent="0.25">
      <c r="A3829" t="s">
        <v>33356</v>
      </c>
      <c r="B3829" t="s">
        <v>14</v>
      </c>
      <c r="C3829" t="s">
        <v>14</v>
      </c>
      <c r="D3829" t="s">
        <v>34</v>
      </c>
      <c r="E3829" t="s">
        <v>520</v>
      </c>
    </row>
    <row r="3830" spans="1:5" x14ac:dyDescent="0.25">
      <c r="A3830" t="s">
        <v>33357</v>
      </c>
      <c r="B3830" t="s">
        <v>14</v>
      </c>
      <c r="C3830" t="s">
        <v>14</v>
      </c>
      <c r="D3830" t="s">
        <v>34</v>
      </c>
      <c r="E3830" t="s">
        <v>520</v>
      </c>
    </row>
    <row r="3831" spans="1:5" x14ac:dyDescent="0.25">
      <c r="A3831" t="s">
        <v>33358</v>
      </c>
      <c r="B3831" t="s">
        <v>14</v>
      </c>
      <c r="C3831" t="s">
        <v>14</v>
      </c>
      <c r="D3831" t="s">
        <v>34</v>
      </c>
      <c r="E3831" t="s">
        <v>520</v>
      </c>
    </row>
    <row r="3832" spans="1:5" x14ac:dyDescent="0.25">
      <c r="A3832" t="s">
        <v>33359</v>
      </c>
      <c r="B3832" t="s">
        <v>14</v>
      </c>
      <c r="C3832" t="s">
        <v>14</v>
      </c>
      <c r="D3832" t="s">
        <v>34</v>
      </c>
      <c r="E3832" t="s">
        <v>520</v>
      </c>
    </row>
    <row r="3833" spans="1:5" x14ac:dyDescent="0.25">
      <c r="A3833" t="s">
        <v>33360</v>
      </c>
      <c r="B3833" t="s">
        <v>14</v>
      </c>
      <c r="C3833" t="s">
        <v>14</v>
      </c>
      <c r="D3833" t="s">
        <v>34</v>
      </c>
      <c r="E3833" t="s">
        <v>520</v>
      </c>
    </row>
    <row r="3834" spans="1:5" x14ac:dyDescent="0.25">
      <c r="A3834" t="s">
        <v>33361</v>
      </c>
      <c r="B3834" t="s">
        <v>14</v>
      </c>
      <c r="C3834" t="s">
        <v>14</v>
      </c>
      <c r="D3834" t="s">
        <v>34</v>
      </c>
      <c r="E3834" t="s">
        <v>520</v>
      </c>
    </row>
    <row r="3835" spans="1:5" x14ac:dyDescent="0.25">
      <c r="A3835" t="s">
        <v>33362</v>
      </c>
      <c r="B3835" t="s">
        <v>14</v>
      </c>
      <c r="C3835" t="s">
        <v>14</v>
      </c>
      <c r="D3835" t="s">
        <v>34</v>
      </c>
      <c r="E3835" t="s">
        <v>520</v>
      </c>
    </row>
    <row r="3836" spans="1:5" x14ac:dyDescent="0.25">
      <c r="A3836" t="s">
        <v>33363</v>
      </c>
      <c r="B3836" t="s">
        <v>14</v>
      </c>
      <c r="C3836" t="s">
        <v>14</v>
      </c>
      <c r="D3836" t="s">
        <v>64</v>
      </c>
      <c r="E3836" t="s">
        <v>517</v>
      </c>
    </row>
    <row r="3837" spans="1:5" x14ac:dyDescent="0.25">
      <c r="A3837" t="s">
        <v>33364</v>
      </c>
      <c r="B3837" t="s">
        <v>14</v>
      </c>
      <c r="C3837" t="s">
        <v>14</v>
      </c>
      <c r="D3837" t="s">
        <v>64</v>
      </c>
      <c r="E3837" t="s">
        <v>517</v>
      </c>
    </row>
    <row r="3838" spans="1:5" x14ac:dyDescent="0.25">
      <c r="A3838" t="s">
        <v>33365</v>
      </c>
      <c r="B3838" t="s">
        <v>14</v>
      </c>
      <c r="C3838" t="s">
        <v>14</v>
      </c>
      <c r="D3838" t="s">
        <v>34</v>
      </c>
      <c r="E3838" t="s">
        <v>520</v>
      </c>
    </row>
    <row r="3839" spans="1:5" x14ac:dyDescent="0.25">
      <c r="A3839" t="s">
        <v>33366</v>
      </c>
      <c r="B3839" t="s">
        <v>14</v>
      </c>
      <c r="C3839" t="s">
        <v>14</v>
      </c>
      <c r="D3839" t="s">
        <v>34</v>
      </c>
      <c r="E3839" t="s">
        <v>520</v>
      </c>
    </row>
    <row r="3840" spans="1:5" x14ac:dyDescent="0.25">
      <c r="A3840" t="s">
        <v>33367</v>
      </c>
      <c r="B3840" t="s">
        <v>14</v>
      </c>
      <c r="C3840" t="s">
        <v>14</v>
      </c>
      <c r="D3840" t="s">
        <v>34</v>
      </c>
      <c r="E3840" t="s">
        <v>520</v>
      </c>
    </row>
    <row r="3841" spans="1:5" x14ac:dyDescent="0.25">
      <c r="A3841" t="s">
        <v>33368</v>
      </c>
      <c r="B3841" t="s">
        <v>14</v>
      </c>
      <c r="C3841" t="s">
        <v>14</v>
      </c>
      <c r="D3841" t="s">
        <v>34</v>
      </c>
      <c r="E3841" t="s">
        <v>520</v>
      </c>
    </row>
    <row r="3842" spans="1:5" x14ac:dyDescent="0.25">
      <c r="A3842" t="s">
        <v>33369</v>
      </c>
      <c r="B3842" t="s">
        <v>14</v>
      </c>
      <c r="C3842" t="s">
        <v>14</v>
      </c>
      <c r="D3842" t="s">
        <v>34</v>
      </c>
      <c r="E3842" t="s">
        <v>520</v>
      </c>
    </row>
    <row r="3843" spans="1:5" x14ac:dyDescent="0.25">
      <c r="A3843" t="s">
        <v>33370</v>
      </c>
      <c r="B3843" t="s">
        <v>14</v>
      </c>
      <c r="C3843" t="s">
        <v>14</v>
      </c>
      <c r="D3843" t="s">
        <v>34</v>
      </c>
      <c r="E3843" t="s">
        <v>520</v>
      </c>
    </row>
    <row r="3844" spans="1:5" x14ac:dyDescent="0.25">
      <c r="A3844" t="s">
        <v>33371</v>
      </c>
      <c r="B3844" t="s">
        <v>14</v>
      </c>
      <c r="C3844" t="s">
        <v>14</v>
      </c>
      <c r="D3844" t="s">
        <v>69</v>
      </c>
      <c r="E3844" t="s">
        <v>520</v>
      </c>
    </row>
    <row r="3845" spans="1:5" x14ac:dyDescent="0.25">
      <c r="A3845" t="s">
        <v>33372</v>
      </c>
      <c r="B3845" t="s">
        <v>14</v>
      </c>
      <c r="C3845" t="s">
        <v>14</v>
      </c>
      <c r="D3845" t="s">
        <v>69</v>
      </c>
      <c r="E3845" t="s">
        <v>520</v>
      </c>
    </row>
    <row r="3846" spans="1:5" x14ac:dyDescent="0.25">
      <c r="A3846" t="s">
        <v>33373</v>
      </c>
      <c r="B3846" t="s">
        <v>14</v>
      </c>
      <c r="C3846" t="s">
        <v>14</v>
      </c>
      <c r="D3846" t="s">
        <v>34</v>
      </c>
      <c r="E3846" t="s">
        <v>520</v>
      </c>
    </row>
    <row r="3847" spans="1:5" x14ac:dyDescent="0.25">
      <c r="A3847" t="s">
        <v>33374</v>
      </c>
      <c r="B3847" t="s">
        <v>14</v>
      </c>
      <c r="C3847" t="s">
        <v>14</v>
      </c>
      <c r="D3847" t="s">
        <v>34</v>
      </c>
      <c r="E3847" t="s">
        <v>520</v>
      </c>
    </row>
    <row r="3848" spans="1:5" x14ac:dyDescent="0.25">
      <c r="A3848" t="s">
        <v>33375</v>
      </c>
      <c r="B3848" t="s">
        <v>14</v>
      </c>
      <c r="C3848" t="s">
        <v>14</v>
      </c>
      <c r="D3848" t="s">
        <v>34</v>
      </c>
      <c r="E3848" t="s">
        <v>520</v>
      </c>
    </row>
    <row r="3849" spans="1:5" x14ac:dyDescent="0.25">
      <c r="A3849" t="s">
        <v>33376</v>
      </c>
      <c r="B3849" t="s">
        <v>14</v>
      </c>
      <c r="C3849" t="s">
        <v>14</v>
      </c>
      <c r="D3849" t="s">
        <v>34</v>
      </c>
      <c r="E3849" t="s">
        <v>520</v>
      </c>
    </row>
    <row r="3850" spans="1:5" x14ac:dyDescent="0.25">
      <c r="A3850" t="s">
        <v>33377</v>
      </c>
      <c r="B3850" t="s">
        <v>14</v>
      </c>
      <c r="C3850" t="s">
        <v>14</v>
      </c>
      <c r="D3850" t="s">
        <v>34</v>
      </c>
      <c r="E3850" t="s">
        <v>520</v>
      </c>
    </row>
    <row r="3851" spans="1:5" x14ac:dyDescent="0.25">
      <c r="A3851" t="s">
        <v>33378</v>
      </c>
      <c r="B3851" t="s">
        <v>14</v>
      </c>
      <c r="C3851" t="s">
        <v>14</v>
      </c>
      <c r="D3851" t="s">
        <v>34</v>
      </c>
      <c r="E3851" t="s">
        <v>520</v>
      </c>
    </row>
    <row r="3852" spans="1:5" x14ac:dyDescent="0.25">
      <c r="A3852" t="s">
        <v>33379</v>
      </c>
      <c r="B3852" t="s">
        <v>14</v>
      </c>
      <c r="C3852" t="s">
        <v>14</v>
      </c>
      <c r="D3852" t="s">
        <v>34</v>
      </c>
      <c r="E3852" t="s">
        <v>520</v>
      </c>
    </row>
    <row r="3853" spans="1:5" x14ac:dyDescent="0.25">
      <c r="A3853" t="s">
        <v>33380</v>
      </c>
      <c r="B3853" t="s">
        <v>14</v>
      </c>
      <c r="C3853" t="s">
        <v>14</v>
      </c>
      <c r="D3853" t="s">
        <v>34</v>
      </c>
      <c r="E3853" t="s">
        <v>520</v>
      </c>
    </row>
    <row r="3854" spans="1:5" x14ac:dyDescent="0.25">
      <c r="A3854" t="s">
        <v>33381</v>
      </c>
      <c r="B3854" t="s">
        <v>14</v>
      </c>
      <c r="C3854" t="s">
        <v>14</v>
      </c>
      <c r="D3854" t="s">
        <v>34</v>
      </c>
      <c r="E3854" t="s">
        <v>520</v>
      </c>
    </row>
    <row r="3855" spans="1:5" x14ac:dyDescent="0.25">
      <c r="A3855" t="s">
        <v>33382</v>
      </c>
      <c r="B3855" t="s">
        <v>14</v>
      </c>
      <c r="C3855" t="s">
        <v>14</v>
      </c>
      <c r="D3855" t="s">
        <v>34</v>
      </c>
      <c r="E3855" t="s">
        <v>520</v>
      </c>
    </row>
    <row r="3856" spans="1:5" x14ac:dyDescent="0.25">
      <c r="A3856" t="s">
        <v>33383</v>
      </c>
      <c r="B3856" t="s">
        <v>14</v>
      </c>
      <c r="C3856" t="s">
        <v>14</v>
      </c>
      <c r="D3856" t="s">
        <v>34</v>
      </c>
      <c r="E3856" t="s">
        <v>520</v>
      </c>
    </row>
    <row r="3857" spans="1:5" x14ac:dyDescent="0.25">
      <c r="A3857" t="s">
        <v>33384</v>
      </c>
      <c r="B3857" t="s">
        <v>14</v>
      </c>
      <c r="C3857" t="s">
        <v>14</v>
      </c>
      <c r="D3857" t="s">
        <v>34</v>
      </c>
      <c r="E3857" t="s">
        <v>520</v>
      </c>
    </row>
    <row r="3858" spans="1:5" x14ac:dyDescent="0.25">
      <c r="A3858" t="s">
        <v>33385</v>
      </c>
      <c r="B3858" t="s">
        <v>14</v>
      </c>
      <c r="C3858" t="s">
        <v>14</v>
      </c>
      <c r="D3858" t="s">
        <v>64</v>
      </c>
      <c r="E3858" t="s">
        <v>517</v>
      </c>
    </row>
    <row r="3859" spans="1:5" x14ac:dyDescent="0.25">
      <c r="A3859" t="s">
        <v>33386</v>
      </c>
      <c r="B3859" t="s">
        <v>14</v>
      </c>
      <c r="C3859" t="s">
        <v>14</v>
      </c>
      <c r="D3859" t="s">
        <v>34</v>
      </c>
      <c r="E3859" t="s">
        <v>520</v>
      </c>
    </row>
    <row r="3860" spans="1:5" x14ac:dyDescent="0.25">
      <c r="A3860" t="s">
        <v>33387</v>
      </c>
      <c r="B3860" t="s">
        <v>14</v>
      </c>
      <c r="C3860" t="s">
        <v>14</v>
      </c>
      <c r="D3860" t="s">
        <v>34</v>
      </c>
      <c r="E3860" t="s">
        <v>520</v>
      </c>
    </row>
    <row r="3861" spans="1:5" x14ac:dyDescent="0.25">
      <c r="A3861" t="s">
        <v>33388</v>
      </c>
      <c r="B3861" t="s">
        <v>14</v>
      </c>
      <c r="C3861" t="s">
        <v>14</v>
      </c>
      <c r="D3861" t="s">
        <v>34</v>
      </c>
      <c r="E3861" t="s">
        <v>520</v>
      </c>
    </row>
    <row r="3862" spans="1:5" x14ac:dyDescent="0.25">
      <c r="A3862" t="s">
        <v>33389</v>
      </c>
      <c r="B3862" t="s">
        <v>14</v>
      </c>
      <c r="C3862" t="s">
        <v>14</v>
      </c>
      <c r="D3862" t="s">
        <v>64</v>
      </c>
      <c r="E3862" t="s">
        <v>517</v>
      </c>
    </row>
    <row r="3863" spans="1:5" x14ac:dyDescent="0.25">
      <c r="A3863" t="s">
        <v>33390</v>
      </c>
      <c r="B3863" t="s">
        <v>14</v>
      </c>
      <c r="C3863" t="s">
        <v>14</v>
      </c>
      <c r="D3863" t="s">
        <v>34</v>
      </c>
      <c r="E3863" t="s">
        <v>520</v>
      </c>
    </row>
    <row r="3864" spans="1:5" x14ac:dyDescent="0.25">
      <c r="A3864" t="s">
        <v>33391</v>
      </c>
      <c r="B3864" t="s">
        <v>14</v>
      </c>
      <c r="C3864" t="s">
        <v>14</v>
      </c>
      <c r="D3864" t="s">
        <v>34</v>
      </c>
      <c r="E3864" t="s">
        <v>520</v>
      </c>
    </row>
    <row r="3865" spans="1:5" x14ac:dyDescent="0.25">
      <c r="A3865" t="s">
        <v>44100</v>
      </c>
      <c r="B3865" t="s">
        <v>14</v>
      </c>
      <c r="C3865" t="s">
        <v>14</v>
      </c>
      <c r="D3865" t="s">
        <v>34</v>
      </c>
      <c r="E3865" t="s">
        <v>520</v>
      </c>
    </row>
    <row r="3866" spans="1:5" x14ac:dyDescent="0.25">
      <c r="A3866" t="s">
        <v>33392</v>
      </c>
      <c r="B3866" t="s">
        <v>14</v>
      </c>
      <c r="C3866" t="s">
        <v>14</v>
      </c>
      <c r="D3866" t="s">
        <v>34</v>
      </c>
      <c r="E3866" t="s">
        <v>520</v>
      </c>
    </row>
    <row r="3867" spans="1:5" x14ac:dyDescent="0.25">
      <c r="A3867" t="s">
        <v>44101</v>
      </c>
      <c r="B3867" t="s">
        <v>14</v>
      </c>
      <c r="C3867" t="s">
        <v>14</v>
      </c>
      <c r="D3867" t="s">
        <v>34</v>
      </c>
      <c r="E3867" t="s">
        <v>520</v>
      </c>
    </row>
    <row r="3868" spans="1:5" x14ac:dyDescent="0.25">
      <c r="A3868" t="s">
        <v>33393</v>
      </c>
      <c r="B3868" t="s">
        <v>14</v>
      </c>
      <c r="C3868" t="s">
        <v>14</v>
      </c>
      <c r="D3868" t="s">
        <v>34</v>
      </c>
      <c r="E3868" t="s">
        <v>520</v>
      </c>
    </row>
    <row r="3869" spans="1:5" x14ac:dyDescent="0.25">
      <c r="A3869" t="s">
        <v>33394</v>
      </c>
      <c r="B3869" t="s">
        <v>14</v>
      </c>
      <c r="C3869" t="s">
        <v>14</v>
      </c>
      <c r="D3869" t="s">
        <v>34</v>
      </c>
      <c r="E3869" t="s">
        <v>520</v>
      </c>
    </row>
    <row r="3870" spans="1:5" x14ac:dyDescent="0.25">
      <c r="A3870" t="s">
        <v>33395</v>
      </c>
      <c r="B3870" t="s">
        <v>14</v>
      </c>
      <c r="C3870" t="s">
        <v>14</v>
      </c>
      <c r="D3870" t="s">
        <v>64</v>
      </c>
      <c r="E3870" t="s">
        <v>517</v>
      </c>
    </row>
    <row r="3871" spans="1:5" x14ac:dyDescent="0.25">
      <c r="A3871" t="s">
        <v>33396</v>
      </c>
      <c r="B3871" t="s">
        <v>14</v>
      </c>
      <c r="C3871" t="s">
        <v>14</v>
      </c>
      <c r="D3871" t="s">
        <v>34</v>
      </c>
      <c r="E3871" t="s">
        <v>520</v>
      </c>
    </row>
    <row r="3872" spans="1:5" x14ac:dyDescent="0.25">
      <c r="A3872" t="s">
        <v>33397</v>
      </c>
      <c r="B3872" t="s">
        <v>14</v>
      </c>
      <c r="C3872" t="s">
        <v>14</v>
      </c>
      <c r="D3872" t="s">
        <v>34</v>
      </c>
      <c r="E3872" t="s">
        <v>520</v>
      </c>
    </row>
    <row r="3873" spans="1:5" x14ac:dyDescent="0.25">
      <c r="A3873" t="s">
        <v>33398</v>
      </c>
      <c r="B3873" t="s">
        <v>14</v>
      </c>
      <c r="C3873" t="s">
        <v>14</v>
      </c>
      <c r="D3873" t="s">
        <v>34</v>
      </c>
      <c r="E3873" t="s">
        <v>520</v>
      </c>
    </row>
    <row r="3874" spans="1:5" x14ac:dyDescent="0.25">
      <c r="A3874" t="s">
        <v>33399</v>
      </c>
      <c r="B3874" t="s">
        <v>14</v>
      </c>
      <c r="C3874" t="s">
        <v>14</v>
      </c>
      <c r="D3874" t="s">
        <v>34</v>
      </c>
      <c r="E3874" t="s">
        <v>520</v>
      </c>
    </row>
    <row r="3875" spans="1:5" x14ac:dyDescent="0.25">
      <c r="A3875" t="s">
        <v>33400</v>
      </c>
      <c r="B3875" t="s">
        <v>14</v>
      </c>
      <c r="C3875" t="s">
        <v>14</v>
      </c>
      <c r="D3875" t="s">
        <v>69</v>
      </c>
      <c r="E3875" t="s">
        <v>517</v>
      </c>
    </row>
    <row r="3876" spans="1:5" x14ac:dyDescent="0.25">
      <c r="A3876" t="s">
        <v>33401</v>
      </c>
      <c r="B3876" t="s">
        <v>14</v>
      </c>
      <c r="C3876" t="s">
        <v>14</v>
      </c>
      <c r="D3876" t="s">
        <v>34</v>
      </c>
      <c r="E3876" t="s">
        <v>520</v>
      </c>
    </row>
    <row r="3877" spans="1:5" x14ac:dyDescent="0.25">
      <c r="A3877" t="s">
        <v>33402</v>
      </c>
      <c r="B3877" t="s">
        <v>14</v>
      </c>
      <c r="C3877" t="s">
        <v>14</v>
      </c>
      <c r="D3877" t="s">
        <v>34</v>
      </c>
      <c r="E3877" t="s">
        <v>520</v>
      </c>
    </row>
    <row r="3878" spans="1:5" x14ac:dyDescent="0.25">
      <c r="A3878" t="s">
        <v>33403</v>
      </c>
      <c r="B3878" t="s">
        <v>14</v>
      </c>
      <c r="C3878" t="s">
        <v>14</v>
      </c>
      <c r="D3878" t="s">
        <v>34</v>
      </c>
      <c r="E3878" t="s">
        <v>520</v>
      </c>
    </row>
    <row r="3879" spans="1:5" x14ac:dyDescent="0.25">
      <c r="A3879" t="s">
        <v>33404</v>
      </c>
      <c r="B3879" t="s">
        <v>14</v>
      </c>
      <c r="C3879" t="s">
        <v>14</v>
      </c>
      <c r="D3879" t="s">
        <v>34</v>
      </c>
      <c r="E3879" t="s">
        <v>520</v>
      </c>
    </row>
    <row r="3880" spans="1:5" x14ac:dyDescent="0.25">
      <c r="A3880" t="s">
        <v>33405</v>
      </c>
      <c r="B3880" t="s">
        <v>14</v>
      </c>
      <c r="C3880" t="s">
        <v>14</v>
      </c>
      <c r="D3880" t="s">
        <v>34</v>
      </c>
      <c r="E3880" t="s">
        <v>520</v>
      </c>
    </row>
    <row r="3881" spans="1:5" x14ac:dyDescent="0.25">
      <c r="A3881" t="s">
        <v>33406</v>
      </c>
      <c r="B3881" t="s">
        <v>14</v>
      </c>
      <c r="C3881" t="s">
        <v>14</v>
      </c>
      <c r="D3881" t="s">
        <v>64</v>
      </c>
      <c r="E3881" t="s">
        <v>517</v>
      </c>
    </row>
    <row r="3882" spans="1:5" x14ac:dyDescent="0.25">
      <c r="A3882" t="s">
        <v>33407</v>
      </c>
      <c r="B3882" t="s">
        <v>14</v>
      </c>
      <c r="C3882" t="s">
        <v>14</v>
      </c>
      <c r="D3882" t="s">
        <v>34</v>
      </c>
      <c r="E3882" t="s">
        <v>520</v>
      </c>
    </row>
    <row r="3883" spans="1:5" x14ac:dyDescent="0.25">
      <c r="A3883" t="s">
        <v>33408</v>
      </c>
      <c r="B3883" t="s">
        <v>14</v>
      </c>
      <c r="C3883" t="s">
        <v>14</v>
      </c>
      <c r="D3883" t="s">
        <v>34</v>
      </c>
      <c r="E3883" t="s">
        <v>520</v>
      </c>
    </row>
    <row r="3884" spans="1:5" x14ac:dyDescent="0.25">
      <c r="A3884" t="s">
        <v>44102</v>
      </c>
      <c r="B3884" t="s">
        <v>14</v>
      </c>
      <c r="C3884" t="s">
        <v>14</v>
      </c>
      <c r="D3884" t="s">
        <v>34</v>
      </c>
      <c r="E3884" t="s">
        <v>520</v>
      </c>
    </row>
    <row r="3885" spans="1:5" x14ac:dyDescent="0.25">
      <c r="A3885" t="s">
        <v>33409</v>
      </c>
      <c r="B3885" t="s">
        <v>14</v>
      </c>
      <c r="C3885" t="s">
        <v>14</v>
      </c>
      <c r="D3885" t="s">
        <v>34</v>
      </c>
      <c r="E3885" t="s">
        <v>520</v>
      </c>
    </row>
    <row r="3886" spans="1:5" x14ac:dyDescent="0.25">
      <c r="A3886" t="s">
        <v>33410</v>
      </c>
      <c r="B3886" t="s">
        <v>14</v>
      </c>
      <c r="C3886" t="s">
        <v>14</v>
      </c>
      <c r="D3886" t="s">
        <v>34</v>
      </c>
      <c r="E3886" t="s">
        <v>520</v>
      </c>
    </row>
    <row r="3887" spans="1:5" x14ac:dyDescent="0.25">
      <c r="A3887" t="s">
        <v>33411</v>
      </c>
      <c r="B3887" t="s">
        <v>14</v>
      </c>
      <c r="C3887" t="s">
        <v>14</v>
      </c>
      <c r="D3887" t="s">
        <v>34</v>
      </c>
      <c r="E3887" t="s">
        <v>520</v>
      </c>
    </row>
    <row r="3888" spans="1:5" x14ac:dyDescent="0.25">
      <c r="A3888" t="s">
        <v>33412</v>
      </c>
      <c r="B3888" t="s">
        <v>14</v>
      </c>
      <c r="C3888" t="s">
        <v>14</v>
      </c>
      <c r="D3888" t="s">
        <v>34</v>
      </c>
      <c r="E3888" t="s">
        <v>520</v>
      </c>
    </row>
    <row r="3889" spans="1:5" x14ac:dyDescent="0.25">
      <c r="A3889" t="s">
        <v>33413</v>
      </c>
      <c r="B3889" t="s">
        <v>14</v>
      </c>
      <c r="C3889" t="s">
        <v>14</v>
      </c>
      <c r="D3889" t="s">
        <v>68</v>
      </c>
      <c r="E3889" t="s">
        <v>827</v>
      </c>
    </row>
    <row r="3890" spans="1:5" x14ac:dyDescent="0.25">
      <c r="A3890" t="s">
        <v>33414</v>
      </c>
      <c r="B3890" t="s">
        <v>14</v>
      </c>
      <c r="C3890" t="s">
        <v>14</v>
      </c>
      <c r="D3890" t="s">
        <v>34</v>
      </c>
      <c r="E3890" t="s">
        <v>520</v>
      </c>
    </row>
    <row r="3891" spans="1:5" x14ac:dyDescent="0.25">
      <c r="A3891" t="s">
        <v>44103</v>
      </c>
      <c r="B3891" t="s">
        <v>14</v>
      </c>
      <c r="C3891" t="s">
        <v>14</v>
      </c>
      <c r="D3891" t="s">
        <v>64</v>
      </c>
      <c r="E3891" t="s">
        <v>517</v>
      </c>
    </row>
    <row r="3892" spans="1:5" x14ac:dyDescent="0.25">
      <c r="A3892" t="s">
        <v>33415</v>
      </c>
      <c r="B3892" t="s">
        <v>14</v>
      </c>
      <c r="C3892" t="s">
        <v>14</v>
      </c>
      <c r="D3892" t="s">
        <v>34</v>
      </c>
      <c r="E3892" t="s">
        <v>520</v>
      </c>
    </row>
    <row r="3893" spans="1:5" x14ac:dyDescent="0.25">
      <c r="A3893" t="s">
        <v>33416</v>
      </c>
      <c r="B3893" t="s">
        <v>14</v>
      </c>
      <c r="C3893" t="s">
        <v>14</v>
      </c>
      <c r="D3893" t="s">
        <v>34</v>
      </c>
      <c r="E3893" t="s">
        <v>520</v>
      </c>
    </row>
    <row r="3894" spans="1:5" x14ac:dyDescent="0.25">
      <c r="A3894" t="s">
        <v>33417</v>
      </c>
      <c r="B3894" t="s">
        <v>14</v>
      </c>
      <c r="C3894" t="s">
        <v>14</v>
      </c>
      <c r="D3894" t="s">
        <v>34</v>
      </c>
      <c r="E3894" t="s">
        <v>520</v>
      </c>
    </row>
    <row r="3895" spans="1:5" x14ac:dyDescent="0.25">
      <c r="A3895" t="s">
        <v>33418</v>
      </c>
      <c r="B3895" t="s">
        <v>14</v>
      </c>
      <c r="C3895" t="s">
        <v>14</v>
      </c>
      <c r="D3895" t="s">
        <v>34</v>
      </c>
      <c r="E3895" t="s">
        <v>520</v>
      </c>
    </row>
    <row r="3896" spans="1:5" x14ac:dyDescent="0.25">
      <c r="A3896" t="s">
        <v>33419</v>
      </c>
      <c r="B3896" t="s">
        <v>14</v>
      </c>
      <c r="C3896" t="s">
        <v>14</v>
      </c>
      <c r="D3896" t="s">
        <v>34</v>
      </c>
      <c r="E3896" t="s">
        <v>520</v>
      </c>
    </row>
    <row r="3897" spans="1:5" x14ac:dyDescent="0.25">
      <c r="A3897" t="s">
        <v>33420</v>
      </c>
      <c r="B3897" t="s">
        <v>14</v>
      </c>
      <c r="C3897" t="s">
        <v>14</v>
      </c>
      <c r="D3897" t="s">
        <v>34</v>
      </c>
      <c r="E3897" t="s">
        <v>520</v>
      </c>
    </row>
    <row r="3898" spans="1:5" x14ac:dyDescent="0.25">
      <c r="A3898" t="s">
        <v>33421</v>
      </c>
      <c r="B3898" t="s">
        <v>14</v>
      </c>
      <c r="C3898" t="s">
        <v>14</v>
      </c>
      <c r="D3898" t="s">
        <v>34</v>
      </c>
      <c r="E3898" t="s">
        <v>520</v>
      </c>
    </row>
    <row r="3899" spans="1:5" x14ac:dyDescent="0.25">
      <c r="A3899" t="s">
        <v>44104</v>
      </c>
      <c r="B3899" t="s">
        <v>14</v>
      </c>
      <c r="C3899" t="s">
        <v>14</v>
      </c>
      <c r="D3899" t="s">
        <v>64</v>
      </c>
      <c r="E3899" t="s">
        <v>517</v>
      </c>
    </row>
    <row r="3900" spans="1:5" x14ac:dyDescent="0.25">
      <c r="A3900" t="s">
        <v>33422</v>
      </c>
      <c r="B3900" t="s">
        <v>14</v>
      </c>
      <c r="C3900" t="s">
        <v>14</v>
      </c>
      <c r="D3900" t="s">
        <v>34</v>
      </c>
      <c r="E3900" t="s">
        <v>520</v>
      </c>
    </row>
    <row r="3901" spans="1:5" x14ac:dyDescent="0.25">
      <c r="A3901" t="s">
        <v>33423</v>
      </c>
      <c r="B3901" t="s">
        <v>14</v>
      </c>
      <c r="C3901" t="s">
        <v>14</v>
      </c>
      <c r="D3901" t="s">
        <v>34</v>
      </c>
      <c r="E3901" t="s">
        <v>520</v>
      </c>
    </row>
    <row r="3902" spans="1:5" x14ac:dyDescent="0.25">
      <c r="A3902" t="s">
        <v>33424</v>
      </c>
      <c r="B3902" t="s">
        <v>14</v>
      </c>
      <c r="C3902" t="s">
        <v>14</v>
      </c>
      <c r="D3902" t="s">
        <v>34</v>
      </c>
      <c r="E3902" t="s">
        <v>520</v>
      </c>
    </row>
    <row r="3903" spans="1:5" x14ac:dyDescent="0.25">
      <c r="A3903" t="s">
        <v>33425</v>
      </c>
      <c r="B3903" t="s">
        <v>14</v>
      </c>
      <c r="C3903" t="s">
        <v>14</v>
      </c>
      <c r="D3903" t="s">
        <v>34</v>
      </c>
      <c r="E3903" t="s">
        <v>520</v>
      </c>
    </row>
    <row r="3904" spans="1:5" x14ac:dyDescent="0.25">
      <c r="A3904" t="s">
        <v>33426</v>
      </c>
      <c r="B3904" t="s">
        <v>14</v>
      </c>
      <c r="C3904" t="s">
        <v>14</v>
      </c>
      <c r="D3904" t="s">
        <v>34</v>
      </c>
      <c r="E3904" t="s">
        <v>520</v>
      </c>
    </row>
    <row r="3905" spans="1:5" x14ac:dyDescent="0.25">
      <c r="A3905" t="s">
        <v>33427</v>
      </c>
      <c r="B3905" t="s">
        <v>14</v>
      </c>
      <c r="C3905" t="s">
        <v>14</v>
      </c>
      <c r="D3905" t="s">
        <v>64</v>
      </c>
      <c r="E3905" t="s">
        <v>517</v>
      </c>
    </row>
    <row r="3906" spans="1:5" x14ac:dyDescent="0.25">
      <c r="A3906" t="s">
        <v>33428</v>
      </c>
      <c r="B3906" t="s">
        <v>14</v>
      </c>
      <c r="C3906" t="s">
        <v>14</v>
      </c>
      <c r="D3906" t="s">
        <v>34</v>
      </c>
      <c r="E3906" t="s">
        <v>520</v>
      </c>
    </row>
    <row r="3907" spans="1:5" x14ac:dyDescent="0.25">
      <c r="A3907" t="s">
        <v>33429</v>
      </c>
      <c r="B3907" t="s">
        <v>14</v>
      </c>
      <c r="C3907" t="s">
        <v>14</v>
      </c>
      <c r="D3907" t="s">
        <v>34</v>
      </c>
      <c r="E3907" t="s">
        <v>520</v>
      </c>
    </row>
    <row r="3908" spans="1:5" x14ac:dyDescent="0.25">
      <c r="A3908" t="s">
        <v>33430</v>
      </c>
      <c r="B3908" t="s">
        <v>14</v>
      </c>
      <c r="C3908" t="s">
        <v>14</v>
      </c>
      <c r="D3908" t="s">
        <v>69</v>
      </c>
      <c r="E3908" t="s">
        <v>517</v>
      </c>
    </row>
    <row r="3909" spans="1:5" x14ac:dyDescent="0.25">
      <c r="A3909" t="s">
        <v>33431</v>
      </c>
      <c r="B3909" t="s">
        <v>14</v>
      </c>
      <c r="C3909" t="s">
        <v>14</v>
      </c>
      <c r="D3909" t="s">
        <v>69</v>
      </c>
      <c r="E3909" t="s">
        <v>517</v>
      </c>
    </row>
    <row r="3910" spans="1:5" x14ac:dyDescent="0.25">
      <c r="A3910" t="s">
        <v>33432</v>
      </c>
      <c r="B3910" t="s">
        <v>14</v>
      </c>
      <c r="C3910" t="s">
        <v>14</v>
      </c>
      <c r="D3910" t="s">
        <v>34</v>
      </c>
      <c r="E3910" t="s">
        <v>520</v>
      </c>
    </row>
    <row r="3911" spans="1:5" x14ac:dyDescent="0.25">
      <c r="A3911" t="s">
        <v>33433</v>
      </c>
      <c r="B3911" t="s">
        <v>14</v>
      </c>
      <c r="C3911" t="s">
        <v>14</v>
      </c>
      <c r="D3911" t="s">
        <v>34</v>
      </c>
      <c r="E3911" t="s">
        <v>520</v>
      </c>
    </row>
    <row r="3912" spans="1:5" x14ac:dyDescent="0.25">
      <c r="A3912" t="s">
        <v>44105</v>
      </c>
      <c r="B3912" t="s">
        <v>14</v>
      </c>
      <c r="C3912" t="s">
        <v>14</v>
      </c>
      <c r="D3912" t="s">
        <v>34</v>
      </c>
      <c r="E3912" t="s">
        <v>520</v>
      </c>
    </row>
    <row r="3913" spans="1:5" x14ac:dyDescent="0.25">
      <c r="A3913" t="s">
        <v>33434</v>
      </c>
      <c r="B3913" t="s">
        <v>14</v>
      </c>
      <c r="C3913" t="s">
        <v>14</v>
      </c>
      <c r="D3913" t="s">
        <v>34</v>
      </c>
      <c r="E3913" t="s">
        <v>520</v>
      </c>
    </row>
    <row r="3914" spans="1:5" x14ac:dyDescent="0.25">
      <c r="A3914" t="s">
        <v>33435</v>
      </c>
      <c r="B3914" t="s">
        <v>14</v>
      </c>
      <c r="C3914" t="s">
        <v>14</v>
      </c>
      <c r="D3914" t="s">
        <v>34</v>
      </c>
      <c r="E3914" t="s">
        <v>520</v>
      </c>
    </row>
    <row r="3915" spans="1:5" x14ac:dyDescent="0.25">
      <c r="A3915" t="s">
        <v>33436</v>
      </c>
      <c r="B3915" t="s">
        <v>14</v>
      </c>
      <c r="C3915" t="s">
        <v>14</v>
      </c>
      <c r="D3915" t="s">
        <v>34</v>
      </c>
      <c r="E3915" t="s">
        <v>520</v>
      </c>
    </row>
    <row r="3916" spans="1:5" x14ac:dyDescent="0.25">
      <c r="A3916" t="s">
        <v>33437</v>
      </c>
      <c r="B3916" t="s">
        <v>14</v>
      </c>
      <c r="C3916" t="s">
        <v>14</v>
      </c>
      <c r="D3916" t="s">
        <v>34</v>
      </c>
      <c r="E3916" t="s">
        <v>520</v>
      </c>
    </row>
    <row r="3917" spans="1:5" x14ac:dyDescent="0.25">
      <c r="A3917" t="s">
        <v>44106</v>
      </c>
      <c r="B3917" t="s">
        <v>14</v>
      </c>
      <c r="C3917" t="s">
        <v>14</v>
      </c>
      <c r="D3917" t="s">
        <v>69</v>
      </c>
      <c r="E3917" t="s">
        <v>517</v>
      </c>
    </row>
    <row r="3918" spans="1:5" x14ac:dyDescent="0.25">
      <c r="A3918" t="s">
        <v>44107</v>
      </c>
      <c r="B3918" t="s">
        <v>14</v>
      </c>
      <c r="C3918" t="s">
        <v>14</v>
      </c>
      <c r="D3918" t="s">
        <v>69</v>
      </c>
      <c r="E3918" t="s">
        <v>517</v>
      </c>
    </row>
    <row r="3919" spans="1:5" x14ac:dyDescent="0.25">
      <c r="A3919" t="s">
        <v>44108</v>
      </c>
      <c r="B3919" t="s">
        <v>14</v>
      </c>
      <c r="C3919" t="s">
        <v>14</v>
      </c>
      <c r="D3919" t="s">
        <v>69</v>
      </c>
      <c r="E3919" t="s">
        <v>517</v>
      </c>
    </row>
    <row r="3920" spans="1:5" x14ac:dyDescent="0.25">
      <c r="A3920" t="s">
        <v>33438</v>
      </c>
      <c r="B3920" t="s">
        <v>14</v>
      </c>
      <c r="C3920" t="s">
        <v>14</v>
      </c>
      <c r="D3920" t="s">
        <v>34</v>
      </c>
      <c r="E3920" t="s">
        <v>520</v>
      </c>
    </row>
    <row r="3921" spans="1:5" x14ac:dyDescent="0.25">
      <c r="A3921" t="s">
        <v>33439</v>
      </c>
      <c r="B3921" t="s">
        <v>14</v>
      </c>
      <c r="C3921" t="s">
        <v>14</v>
      </c>
      <c r="D3921" t="s">
        <v>34</v>
      </c>
      <c r="E3921" t="s">
        <v>520</v>
      </c>
    </row>
    <row r="3922" spans="1:5" x14ac:dyDescent="0.25">
      <c r="A3922" t="s">
        <v>33440</v>
      </c>
      <c r="B3922" t="s">
        <v>14</v>
      </c>
      <c r="C3922" t="s">
        <v>14</v>
      </c>
      <c r="D3922" t="s">
        <v>34</v>
      </c>
      <c r="E3922" t="s">
        <v>520</v>
      </c>
    </row>
    <row r="3923" spans="1:5" x14ac:dyDescent="0.25">
      <c r="A3923" t="s">
        <v>33441</v>
      </c>
      <c r="B3923" t="s">
        <v>14</v>
      </c>
      <c r="C3923" t="s">
        <v>14</v>
      </c>
      <c r="D3923" t="s">
        <v>34</v>
      </c>
      <c r="E3923" t="s">
        <v>520</v>
      </c>
    </row>
    <row r="3924" spans="1:5" x14ac:dyDescent="0.25">
      <c r="A3924" t="s">
        <v>33442</v>
      </c>
      <c r="B3924" t="s">
        <v>14</v>
      </c>
      <c r="C3924" t="s">
        <v>14</v>
      </c>
      <c r="D3924" t="s">
        <v>34</v>
      </c>
      <c r="E3924" t="s">
        <v>520</v>
      </c>
    </row>
    <row r="3925" spans="1:5" x14ac:dyDescent="0.25">
      <c r="A3925" t="s">
        <v>33443</v>
      </c>
      <c r="B3925" t="s">
        <v>14</v>
      </c>
      <c r="C3925" t="s">
        <v>14</v>
      </c>
      <c r="D3925" t="s">
        <v>34</v>
      </c>
      <c r="E3925" t="s">
        <v>520</v>
      </c>
    </row>
    <row r="3926" spans="1:5" x14ac:dyDescent="0.25">
      <c r="A3926" t="s">
        <v>44109</v>
      </c>
      <c r="B3926" t="s">
        <v>14</v>
      </c>
      <c r="C3926" t="s">
        <v>14</v>
      </c>
      <c r="D3926" t="s">
        <v>64</v>
      </c>
      <c r="E3926" t="s">
        <v>517</v>
      </c>
    </row>
    <row r="3927" spans="1:5" x14ac:dyDescent="0.25">
      <c r="A3927" t="s">
        <v>33444</v>
      </c>
      <c r="B3927" t="s">
        <v>14</v>
      </c>
      <c r="C3927" t="s">
        <v>14</v>
      </c>
      <c r="D3927" t="s">
        <v>34</v>
      </c>
      <c r="E3927" t="s">
        <v>520</v>
      </c>
    </row>
    <row r="3928" spans="1:5" x14ac:dyDescent="0.25">
      <c r="A3928" t="s">
        <v>33445</v>
      </c>
      <c r="B3928" t="s">
        <v>14</v>
      </c>
      <c r="C3928" t="s">
        <v>14</v>
      </c>
      <c r="D3928" t="s">
        <v>34</v>
      </c>
      <c r="E3928" t="s">
        <v>520</v>
      </c>
    </row>
    <row r="3929" spans="1:5" x14ac:dyDescent="0.25">
      <c r="A3929" t="s">
        <v>33446</v>
      </c>
      <c r="B3929" t="s">
        <v>14</v>
      </c>
      <c r="C3929" t="s">
        <v>14</v>
      </c>
      <c r="D3929" t="s">
        <v>34</v>
      </c>
      <c r="E3929" t="s">
        <v>520</v>
      </c>
    </row>
    <row r="3930" spans="1:5" x14ac:dyDescent="0.25">
      <c r="A3930" t="s">
        <v>33447</v>
      </c>
      <c r="B3930" t="s">
        <v>14</v>
      </c>
      <c r="C3930" t="s">
        <v>14</v>
      </c>
      <c r="D3930" t="s">
        <v>34</v>
      </c>
      <c r="E3930" t="s">
        <v>520</v>
      </c>
    </row>
    <row r="3931" spans="1:5" x14ac:dyDescent="0.25">
      <c r="A3931" t="s">
        <v>33448</v>
      </c>
      <c r="B3931" t="s">
        <v>14</v>
      </c>
      <c r="C3931" t="s">
        <v>14</v>
      </c>
      <c r="D3931" t="s">
        <v>34</v>
      </c>
      <c r="E3931" t="s">
        <v>520</v>
      </c>
    </row>
    <row r="3932" spans="1:5" x14ac:dyDescent="0.25">
      <c r="A3932" t="s">
        <v>33449</v>
      </c>
      <c r="B3932" t="s">
        <v>14</v>
      </c>
      <c r="C3932" t="s">
        <v>14</v>
      </c>
      <c r="D3932" t="s">
        <v>34</v>
      </c>
      <c r="E3932" t="s">
        <v>520</v>
      </c>
    </row>
    <row r="3933" spans="1:5" x14ac:dyDescent="0.25">
      <c r="A3933" t="s">
        <v>33450</v>
      </c>
      <c r="B3933" t="s">
        <v>14</v>
      </c>
      <c r="C3933" t="s">
        <v>14</v>
      </c>
      <c r="D3933" t="s">
        <v>34</v>
      </c>
      <c r="E3933" t="s">
        <v>520</v>
      </c>
    </row>
    <row r="3934" spans="1:5" x14ac:dyDescent="0.25">
      <c r="A3934" t="s">
        <v>33451</v>
      </c>
      <c r="B3934" t="s">
        <v>14</v>
      </c>
      <c r="C3934" t="s">
        <v>14</v>
      </c>
      <c r="D3934" t="s">
        <v>34</v>
      </c>
      <c r="E3934" t="s">
        <v>520</v>
      </c>
    </row>
    <row r="3935" spans="1:5" x14ac:dyDescent="0.25">
      <c r="A3935" t="s">
        <v>33452</v>
      </c>
      <c r="B3935" t="s">
        <v>14</v>
      </c>
      <c r="C3935" t="s">
        <v>14</v>
      </c>
      <c r="D3935" t="s">
        <v>64</v>
      </c>
      <c r="E3935" t="s">
        <v>517</v>
      </c>
    </row>
    <row r="3936" spans="1:5" x14ac:dyDescent="0.25">
      <c r="A3936" t="s">
        <v>33453</v>
      </c>
      <c r="B3936" t="s">
        <v>14</v>
      </c>
      <c r="C3936" t="s">
        <v>14</v>
      </c>
      <c r="D3936" t="s">
        <v>34</v>
      </c>
      <c r="E3936" t="s">
        <v>520</v>
      </c>
    </row>
    <row r="3937" spans="1:5" x14ac:dyDescent="0.25">
      <c r="A3937" t="s">
        <v>33454</v>
      </c>
      <c r="B3937" t="s">
        <v>14</v>
      </c>
      <c r="C3937" t="s">
        <v>14</v>
      </c>
      <c r="D3937" t="s">
        <v>34</v>
      </c>
      <c r="E3937" t="s">
        <v>520</v>
      </c>
    </row>
    <row r="3938" spans="1:5" x14ac:dyDescent="0.25">
      <c r="A3938" t="s">
        <v>33455</v>
      </c>
      <c r="B3938" t="s">
        <v>14</v>
      </c>
      <c r="C3938" t="s">
        <v>14</v>
      </c>
      <c r="D3938" t="s">
        <v>64</v>
      </c>
      <c r="E3938" t="s">
        <v>517</v>
      </c>
    </row>
    <row r="3939" spans="1:5" x14ac:dyDescent="0.25">
      <c r="A3939" t="s">
        <v>33456</v>
      </c>
      <c r="B3939" t="s">
        <v>14</v>
      </c>
      <c r="C3939" t="s">
        <v>14</v>
      </c>
      <c r="D3939" t="s">
        <v>34</v>
      </c>
      <c r="E3939" t="s">
        <v>520</v>
      </c>
    </row>
    <row r="3940" spans="1:5" x14ac:dyDescent="0.25">
      <c r="A3940" t="s">
        <v>33457</v>
      </c>
      <c r="B3940" t="s">
        <v>14</v>
      </c>
      <c r="C3940" t="s">
        <v>14</v>
      </c>
      <c r="D3940" t="s">
        <v>34</v>
      </c>
      <c r="E3940" t="s">
        <v>520</v>
      </c>
    </row>
    <row r="3941" spans="1:5" x14ac:dyDescent="0.25">
      <c r="A3941" t="s">
        <v>33458</v>
      </c>
      <c r="B3941" t="s">
        <v>14</v>
      </c>
      <c r="C3941" t="s">
        <v>14</v>
      </c>
      <c r="D3941" t="s">
        <v>64</v>
      </c>
      <c r="E3941" t="s">
        <v>517</v>
      </c>
    </row>
    <row r="3942" spans="1:5" x14ac:dyDescent="0.25">
      <c r="A3942" t="s">
        <v>33459</v>
      </c>
      <c r="B3942" t="s">
        <v>14</v>
      </c>
      <c r="C3942" t="s">
        <v>14</v>
      </c>
      <c r="D3942" t="s">
        <v>34</v>
      </c>
      <c r="E3942" t="s">
        <v>520</v>
      </c>
    </row>
    <row r="3943" spans="1:5" x14ac:dyDescent="0.25">
      <c r="A3943" t="s">
        <v>33460</v>
      </c>
      <c r="B3943" t="s">
        <v>14</v>
      </c>
      <c r="C3943" t="s">
        <v>14</v>
      </c>
      <c r="D3943" t="s">
        <v>34</v>
      </c>
      <c r="E3943" t="s">
        <v>520</v>
      </c>
    </row>
    <row r="3944" spans="1:5" x14ac:dyDescent="0.25">
      <c r="A3944" t="s">
        <v>33461</v>
      </c>
      <c r="B3944" t="s">
        <v>14</v>
      </c>
      <c r="C3944" t="s">
        <v>14</v>
      </c>
      <c r="D3944" t="s">
        <v>34</v>
      </c>
      <c r="E3944" t="s">
        <v>520</v>
      </c>
    </row>
    <row r="3945" spans="1:5" x14ac:dyDescent="0.25">
      <c r="A3945" t="s">
        <v>33462</v>
      </c>
      <c r="B3945" t="s">
        <v>14</v>
      </c>
      <c r="C3945" t="s">
        <v>14</v>
      </c>
      <c r="D3945" t="s">
        <v>64</v>
      </c>
      <c r="E3945" t="s">
        <v>517</v>
      </c>
    </row>
    <row r="3946" spans="1:5" x14ac:dyDescent="0.25">
      <c r="A3946" t="s">
        <v>33463</v>
      </c>
      <c r="B3946" t="s">
        <v>14</v>
      </c>
      <c r="C3946" t="s">
        <v>14</v>
      </c>
      <c r="D3946" t="s">
        <v>64</v>
      </c>
      <c r="E3946" t="s">
        <v>517</v>
      </c>
    </row>
    <row r="3947" spans="1:5" x14ac:dyDescent="0.25">
      <c r="A3947" t="s">
        <v>33464</v>
      </c>
      <c r="B3947" t="s">
        <v>14</v>
      </c>
      <c r="C3947" t="s">
        <v>14</v>
      </c>
      <c r="D3947" t="s">
        <v>34</v>
      </c>
      <c r="E3947" t="s">
        <v>520</v>
      </c>
    </row>
    <row r="3948" spans="1:5" x14ac:dyDescent="0.25">
      <c r="A3948" t="s">
        <v>33465</v>
      </c>
      <c r="B3948" t="s">
        <v>14</v>
      </c>
      <c r="C3948" t="s">
        <v>14</v>
      </c>
      <c r="D3948" t="s">
        <v>34</v>
      </c>
      <c r="E3948" t="s">
        <v>520</v>
      </c>
    </row>
    <row r="3949" spans="1:5" x14ac:dyDescent="0.25">
      <c r="A3949" t="s">
        <v>33466</v>
      </c>
      <c r="B3949" t="s">
        <v>14</v>
      </c>
      <c r="C3949" t="s">
        <v>14</v>
      </c>
      <c r="D3949" t="s">
        <v>34</v>
      </c>
      <c r="E3949" t="s">
        <v>520</v>
      </c>
    </row>
    <row r="3950" spans="1:5" x14ac:dyDescent="0.25">
      <c r="A3950" t="s">
        <v>33467</v>
      </c>
      <c r="B3950" t="s">
        <v>14</v>
      </c>
      <c r="C3950" t="s">
        <v>14</v>
      </c>
      <c r="D3950" t="s">
        <v>34</v>
      </c>
      <c r="E3950" t="s">
        <v>520</v>
      </c>
    </row>
    <row r="3951" spans="1:5" x14ac:dyDescent="0.25">
      <c r="A3951" t="s">
        <v>33468</v>
      </c>
      <c r="B3951" t="s">
        <v>14</v>
      </c>
      <c r="C3951" t="s">
        <v>14</v>
      </c>
      <c r="D3951" t="s">
        <v>34</v>
      </c>
      <c r="E3951" t="s">
        <v>520</v>
      </c>
    </row>
    <row r="3952" spans="1:5" x14ac:dyDescent="0.25">
      <c r="A3952" t="s">
        <v>33469</v>
      </c>
      <c r="B3952" t="s">
        <v>14</v>
      </c>
      <c r="C3952" t="s">
        <v>14</v>
      </c>
      <c r="D3952" t="s">
        <v>34</v>
      </c>
      <c r="E3952" t="s">
        <v>520</v>
      </c>
    </row>
    <row r="3953" spans="1:5" x14ac:dyDescent="0.25">
      <c r="A3953" t="s">
        <v>33470</v>
      </c>
      <c r="B3953" t="s">
        <v>14</v>
      </c>
      <c r="C3953" t="s">
        <v>14</v>
      </c>
      <c r="D3953" t="s">
        <v>34</v>
      </c>
      <c r="E3953" t="s">
        <v>520</v>
      </c>
    </row>
    <row r="3954" spans="1:5" x14ac:dyDescent="0.25">
      <c r="A3954" t="s">
        <v>33471</v>
      </c>
      <c r="B3954" t="s">
        <v>14</v>
      </c>
      <c r="C3954" t="s">
        <v>14</v>
      </c>
      <c r="D3954" t="s">
        <v>34</v>
      </c>
      <c r="E3954" t="s">
        <v>520</v>
      </c>
    </row>
    <row r="3955" spans="1:5" x14ac:dyDescent="0.25">
      <c r="A3955" t="s">
        <v>33472</v>
      </c>
      <c r="B3955" t="s">
        <v>14</v>
      </c>
      <c r="C3955" t="s">
        <v>14</v>
      </c>
      <c r="D3955" t="s">
        <v>34</v>
      </c>
      <c r="E3955" t="s">
        <v>520</v>
      </c>
    </row>
    <row r="3956" spans="1:5" x14ac:dyDescent="0.25">
      <c r="A3956" t="s">
        <v>33473</v>
      </c>
      <c r="B3956" t="s">
        <v>14</v>
      </c>
      <c r="C3956" t="s">
        <v>14</v>
      </c>
      <c r="D3956" t="s">
        <v>34</v>
      </c>
      <c r="E3956" t="s">
        <v>520</v>
      </c>
    </row>
    <row r="3957" spans="1:5" x14ac:dyDescent="0.25">
      <c r="A3957" t="s">
        <v>33474</v>
      </c>
      <c r="B3957" t="s">
        <v>14</v>
      </c>
      <c r="C3957" t="s">
        <v>14</v>
      </c>
      <c r="D3957" t="s">
        <v>34</v>
      </c>
      <c r="E3957" t="s">
        <v>520</v>
      </c>
    </row>
    <row r="3958" spans="1:5" x14ac:dyDescent="0.25">
      <c r="A3958" t="s">
        <v>33475</v>
      </c>
      <c r="B3958" t="s">
        <v>14</v>
      </c>
      <c r="C3958" t="s">
        <v>14</v>
      </c>
      <c r="D3958" t="s">
        <v>34</v>
      </c>
      <c r="E3958" t="s">
        <v>520</v>
      </c>
    </row>
    <row r="3959" spans="1:5" x14ac:dyDescent="0.25">
      <c r="A3959" t="s">
        <v>33476</v>
      </c>
      <c r="B3959" t="s">
        <v>14</v>
      </c>
      <c r="C3959" t="s">
        <v>14</v>
      </c>
      <c r="D3959" t="s">
        <v>34</v>
      </c>
      <c r="E3959" t="s">
        <v>520</v>
      </c>
    </row>
    <row r="3960" spans="1:5" x14ac:dyDescent="0.25">
      <c r="A3960" t="s">
        <v>33477</v>
      </c>
      <c r="B3960" t="s">
        <v>14</v>
      </c>
      <c r="C3960" t="s">
        <v>14</v>
      </c>
      <c r="D3960" t="s">
        <v>34</v>
      </c>
      <c r="E3960" t="s">
        <v>520</v>
      </c>
    </row>
    <row r="3961" spans="1:5" x14ac:dyDescent="0.25">
      <c r="A3961" t="s">
        <v>33478</v>
      </c>
      <c r="B3961" t="s">
        <v>14</v>
      </c>
      <c r="C3961" t="s">
        <v>14</v>
      </c>
      <c r="D3961" t="s">
        <v>34</v>
      </c>
      <c r="E3961" t="s">
        <v>520</v>
      </c>
    </row>
    <row r="3962" spans="1:5" x14ac:dyDescent="0.25">
      <c r="A3962" t="s">
        <v>33479</v>
      </c>
      <c r="B3962" t="s">
        <v>14</v>
      </c>
      <c r="C3962" t="s">
        <v>14</v>
      </c>
      <c r="D3962" t="s">
        <v>34</v>
      </c>
      <c r="E3962" t="s">
        <v>520</v>
      </c>
    </row>
    <row r="3963" spans="1:5" x14ac:dyDescent="0.25">
      <c r="A3963" t="s">
        <v>33480</v>
      </c>
      <c r="B3963" t="s">
        <v>14</v>
      </c>
      <c r="C3963" t="s">
        <v>14</v>
      </c>
      <c r="D3963" t="s">
        <v>64</v>
      </c>
      <c r="E3963" t="s">
        <v>517</v>
      </c>
    </row>
    <row r="3964" spans="1:5" x14ac:dyDescent="0.25">
      <c r="A3964" t="s">
        <v>33481</v>
      </c>
      <c r="B3964" t="s">
        <v>14</v>
      </c>
      <c r="C3964" t="s">
        <v>14</v>
      </c>
      <c r="D3964" t="s">
        <v>34</v>
      </c>
      <c r="E3964" t="s">
        <v>520</v>
      </c>
    </row>
    <row r="3965" spans="1:5" x14ac:dyDescent="0.25">
      <c r="A3965" t="s">
        <v>33482</v>
      </c>
      <c r="B3965" t="s">
        <v>14</v>
      </c>
      <c r="C3965" t="s">
        <v>14</v>
      </c>
      <c r="D3965" t="s">
        <v>64</v>
      </c>
      <c r="E3965" t="s">
        <v>517</v>
      </c>
    </row>
    <row r="3966" spans="1:5" x14ac:dyDescent="0.25">
      <c r="A3966" t="s">
        <v>33483</v>
      </c>
      <c r="B3966" t="s">
        <v>14</v>
      </c>
      <c r="C3966" t="s">
        <v>14</v>
      </c>
      <c r="D3966" t="s">
        <v>34</v>
      </c>
      <c r="E3966" t="s">
        <v>520</v>
      </c>
    </row>
    <row r="3967" spans="1:5" x14ac:dyDescent="0.25">
      <c r="A3967" t="s">
        <v>33484</v>
      </c>
      <c r="B3967" t="s">
        <v>14</v>
      </c>
      <c r="C3967" t="s">
        <v>14</v>
      </c>
      <c r="D3967" t="s">
        <v>34</v>
      </c>
      <c r="E3967" t="s">
        <v>520</v>
      </c>
    </row>
    <row r="3968" spans="1:5" x14ac:dyDescent="0.25">
      <c r="A3968" t="s">
        <v>33485</v>
      </c>
      <c r="B3968" t="s">
        <v>14</v>
      </c>
      <c r="C3968" t="s">
        <v>14</v>
      </c>
      <c r="D3968" t="s">
        <v>69</v>
      </c>
      <c r="E3968" t="s">
        <v>517</v>
      </c>
    </row>
    <row r="3969" spans="1:5" x14ac:dyDescent="0.25">
      <c r="A3969" t="s">
        <v>33486</v>
      </c>
      <c r="B3969" t="s">
        <v>14</v>
      </c>
      <c r="C3969" t="s">
        <v>14</v>
      </c>
      <c r="D3969" t="s">
        <v>34</v>
      </c>
      <c r="E3969" t="s">
        <v>520</v>
      </c>
    </row>
    <row r="3970" spans="1:5" x14ac:dyDescent="0.25">
      <c r="A3970" t="s">
        <v>33487</v>
      </c>
      <c r="B3970" t="s">
        <v>14</v>
      </c>
      <c r="C3970" t="s">
        <v>14</v>
      </c>
      <c r="D3970" t="s">
        <v>34</v>
      </c>
      <c r="E3970" t="s">
        <v>520</v>
      </c>
    </row>
    <row r="3971" spans="1:5" x14ac:dyDescent="0.25">
      <c r="A3971" t="s">
        <v>33488</v>
      </c>
      <c r="B3971" t="s">
        <v>14</v>
      </c>
      <c r="C3971" t="s">
        <v>14</v>
      </c>
      <c r="D3971" t="s">
        <v>34</v>
      </c>
      <c r="E3971" t="s">
        <v>520</v>
      </c>
    </row>
    <row r="3972" spans="1:5" x14ac:dyDescent="0.25">
      <c r="A3972" t="s">
        <v>33489</v>
      </c>
      <c r="B3972" t="s">
        <v>14</v>
      </c>
      <c r="C3972" t="s">
        <v>14</v>
      </c>
      <c r="D3972" t="s">
        <v>34</v>
      </c>
      <c r="E3972" t="s">
        <v>520</v>
      </c>
    </row>
    <row r="3973" spans="1:5" x14ac:dyDescent="0.25">
      <c r="A3973" t="s">
        <v>33490</v>
      </c>
      <c r="B3973" t="s">
        <v>14</v>
      </c>
      <c r="C3973" t="s">
        <v>14</v>
      </c>
      <c r="D3973" t="s">
        <v>34</v>
      </c>
      <c r="E3973" t="s">
        <v>520</v>
      </c>
    </row>
    <row r="3974" spans="1:5" x14ac:dyDescent="0.25">
      <c r="A3974" t="s">
        <v>33491</v>
      </c>
      <c r="B3974" t="s">
        <v>14</v>
      </c>
      <c r="C3974" t="s">
        <v>14</v>
      </c>
      <c r="D3974" t="s">
        <v>34</v>
      </c>
      <c r="E3974" t="s">
        <v>520</v>
      </c>
    </row>
    <row r="3975" spans="1:5" x14ac:dyDescent="0.25">
      <c r="A3975" t="s">
        <v>33492</v>
      </c>
      <c r="B3975" t="s">
        <v>14</v>
      </c>
      <c r="C3975" t="s">
        <v>14</v>
      </c>
      <c r="D3975" t="s">
        <v>34</v>
      </c>
      <c r="E3975" t="s">
        <v>520</v>
      </c>
    </row>
    <row r="3976" spans="1:5" x14ac:dyDescent="0.25">
      <c r="A3976" t="s">
        <v>33493</v>
      </c>
      <c r="B3976" t="s">
        <v>14</v>
      </c>
      <c r="C3976" t="s">
        <v>14</v>
      </c>
      <c r="D3976" t="s">
        <v>64</v>
      </c>
      <c r="E3976" t="s">
        <v>517</v>
      </c>
    </row>
    <row r="3977" spans="1:5" x14ac:dyDescent="0.25">
      <c r="A3977" t="s">
        <v>33494</v>
      </c>
      <c r="B3977" t="s">
        <v>14</v>
      </c>
      <c r="C3977" t="s">
        <v>14</v>
      </c>
      <c r="D3977" t="s">
        <v>34</v>
      </c>
      <c r="E3977" t="s">
        <v>520</v>
      </c>
    </row>
    <row r="3978" spans="1:5" x14ac:dyDescent="0.25">
      <c r="A3978" t="s">
        <v>33495</v>
      </c>
      <c r="B3978" t="s">
        <v>14</v>
      </c>
      <c r="C3978" t="s">
        <v>14</v>
      </c>
      <c r="D3978" t="s">
        <v>69</v>
      </c>
      <c r="E3978" t="s">
        <v>520</v>
      </c>
    </row>
    <row r="3979" spans="1:5" x14ac:dyDescent="0.25">
      <c r="A3979" t="s">
        <v>33496</v>
      </c>
      <c r="B3979" t="s">
        <v>14</v>
      </c>
      <c r="C3979" t="s">
        <v>14</v>
      </c>
      <c r="D3979" t="s">
        <v>34</v>
      </c>
      <c r="E3979" t="s">
        <v>520</v>
      </c>
    </row>
    <row r="3980" spans="1:5" x14ac:dyDescent="0.25">
      <c r="A3980" t="s">
        <v>33497</v>
      </c>
      <c r="B3980" t="s">
        <v>14</v>
      </c>
      <c r="C3980" t="s">
        <v>14</v>
      </c>
      <c r="D3980" t="s">
        <v>34</v>
      </c>
      <c r="E3980" t="s">
        <v>520</v>
      </c>
    </row>
    <row r="3981" spans="1:5" x14ac:dyDescent="0.25">
      <c r="A3981" t="s">
        <v>33498</v>
      </c>
      <c r="B3981" t="s">
        <v>14</v>
      </c>
      <c r="C3981" t="s">
        <v>14</v>
      </c>
      <c r="D3981" t="s">
        <v>34</v>
      </c>
      <c r="E3981" t="s">
        <v>520</v>
      </c>
    </row>
    <row r="3982" spans="1:5" x14ac:dyDescent="0.25">
      <c r="A3982" t="s">
        <v>33499</v>
      </c>
      <c r="B3982" t="s">
        <v>14</v>
      </c>
      <c r="C3982" t="s">
        <v>14</v>
      </c>
      <c r="D3982" t="s">
        <v>34</v>
      </c>
      <c r="E3982" t="s">
        <v>520</v>
      </c>
    </row>
    <row r="3983" spans="1:5" x14ac:dyDescent="0.25">
      <c r="A3983" t="s">
        <v>33500</v>
      </c>
      <c r="B3983" t="s">
        <v>14</v>
      </c>
      <c r="C3983" t="s">
        <v>14</v>
      </c>
      <c r="D3983" t="s">
        <v>34</v>
      </c>
      <c r="E3983" t="s">
        <v>520</v>
      </c>
    </row>
    <row r="3984" spans="1:5" x14ac:dyDescent="0.25">
      <c r="A3984" t="s">
        <v>33501</v>
      </c>
      <c r="B3984" t="s">
        <v>14</v>
      </c>
      <c r="C3984" t="s">
        <v>14</v>
      </c>
      <c r="D3984" t="s">
        <v>34</v>
      </c>
      <c r="E3984" t="s">
        <v>520</v>
      </c>
    </row>
    <row r="3985" spans="1:5" x14ac:dyDescent="0.25">
      <c r="A3985" t="s">
        <v>33502</v>
      </c>
      <c r="B3985" t="s">
        <v>14</v>
      </c>
      <c r="C3985" t="s">
        <v>14</v>
      </c>
      <c r="D3985" t="s">
        <v>34</v>
      </c>
      <c r="E3985" t="s">
        <v>520</v>
      </c>
    </row>
    <row r="3986" spans="1:5" x14ac:dyDescent="0.25">
      <c r="A3986" t="s">
        <v>33503</v>
      </c>
      <c r="B3986" t="s">
        <v>14</v>
      </c>
      <c r="C3986" t="s">
        <v>14</v>
      </c>
      <c r="D3986" t="s">
        <v>34</v>
      </c>
      <c r="E3986" t="s">
        <v>520</v>
      </c>
    </row>
    <row r="3987" spans="1:5" x14ac:dyDescent="0.25">
      <c r="A3987" t="s">
        <v>33504</v>
      </c>
      <c r="B3987" t="s">
        <v>14</v>
      </c>
      <c r="C3987" t="s">
        <v>14</v>
      </c>
      <c r="D3987" t="s">
        <v>34</v>
      </c>
      <c r="E3987" t="s">
        <v>520</v>
      </c>
    </row>
    <row r="3988" spans="1:5" x14ac:dyDescent="0.25">
      <c r="A3988" t="s">
        <v>33505</v>
      </c>
      <c r="B3988" t="s">
        <v>14</v>
      </c>
      <c r="C3988" t="s">
        <v>14</v>
      </c>
      <c r="D3988" t="s">
        <v>64</v>
      </c>
      <c r="E3988" t="s">
        <v>517</v>
      </c>
    </row>
    <row r="3989" spans="1:5" x14ac:dyDescent="0.25">
      <c r="A3989" t="s">
        <v>33506</v>
      </c>
      <c r="B3989" t="s">
        <v>14</v>
      </c>
      <c r="C3989" t="s">
        <v>14</v>
      </c>
      <c r="D3989" t="s">
        <v>34</v>
      </c>
      <c r="E3989" t="s">
        <v>520</v>
      </c>
    </row>
    <row r="3990" spans="1:5" x14ac:dyDescent="0.25">
      <c r="A3990" t="s">
        <v>33507</v>
      </c>
      <c r="B3990" t="s">
        <v>14</v>
      </c>
      <c r="C3990" t="s">
        <v>14</v>
      </c>
      <c r="D3990" t="s">
        <v>34</v>
      </c>
      <c r="E3990" t="s">
        <v>520</v>
      </c>
    </row>
    <row r="3991" spans="1:5" x14ac:dyDescent="0.25">
      <c r="A3991" t="s">
        <v>33508</v>
      </c>
      <c r="B3991" t="s">
        <v>14</v>
      </c>
      <c r="C3991" t="s">
        <v>14</v>
      </c>
      <c r="D3991" t="s">
        <v>34</v>
      </c>
      <c r="E3991" t="s">
        <v>520</v>
      </c>
    </row>
    <row r="3992" spans="1:5" x14ac:dyDescent="0.25">
      <c r="A3992" t="s">
        <v>33509</v>
      </c>
      <c r="B3992" t="s">
        <v>14</v>
      </c>
      <c r="C3992" t="s">
        <v>14</v>
      </c>
      <c r="D3992" t="s">
        <v>34</v>
      </c>
      <c r="E3992" t="s">
        <v>520</v>
      </c>
    </row>
    <row r="3993" spans="1:5" x14ac:dyDescent="0.25">
      <c r="A3993" t="s">
        <v>33510</v>
      </c>
      <c r="B3993" t="s">
        <v>14</v>
      </c>
      <c r="C3993" t="s">
        <v>14</v>
      </c>
      <c r="D3993" t="s">
        <v>64</v>
      </c>
      <c r="E3993" t="s">
        <v>517</v>
      </c>
    </row>
    <row r="3994" spans="1:5" x14ac:dyDescent="0.25">
      <c r="A3994" t="s">
        <v>33511</v>
      </c>
      <c r="B3994" t="s">
        <v>14</v>
      </c>
      <c r="C3994" t="s">
        <v>14</v>
      </c>
      <c r="D3994" t="s">
        <v>34</v>
      </c>
      <c r="E3994" t="s">
        <v>520</v>
      </c>
    </row>
    <row r="3995" spans="1:5" x14ac:dyDescent="0.25">
      <c r="A3995" t="s">
        <v>33512</v>
      </c>
      <c r="B3995" t="s">
        <v>14</v>
      </c>
      <c r="C3995" t="s">
        <v>14</v>
      </c>
      <c r="D3995" t="s">
        <v>34</v>
      </c>
      <c r="E3995" t="s">
        <v>520</v>
      </c>
    </row>
    <row r="3996" spans="1:5" x14ac:dyDescent="0.25">
      <c r="A3996" t="s">
        <v>33513</v>
      </c>
      <c r="B3996" t="s">
        <v>14</v>
      </c>
      <c r="C3996" t="s">
        <v>14</v>
      </c>
      <c r="D3996" t="s">
        <v>34</v>
      </c>
      <c r="E3996" t="s">
        <v>520</v>
      </c>
    </row>
    <row r="3997" spans="1:5" x14ac:dyDescent="0.25">
      <c r="A3997" t="s">
        <v>33514</v>
      </c>
      <c r="B3997" t="s">
        <v>14</v>
      </c>
      <c r="C3997" t="s">
        <v>14</v>
      </c>
      <c r="D3997" t="s">
        <v>34</v>
      </c>
      <c r="E3997" t="s">
        <v>520</v>
      </c>
    </row>
    <row r="3998" spans="1:5" x14ac:dyDescent="0.25">
      <c r="A3998" t="s">
        <v>33515</v>
      </c>
      <c r="B3998" t="s">
        <v>14</v>
      </c>
      <c r="C3998" t="s">
        <v>14</v>
      </c>
      <c r="D3998" t="s">
        <v>69</v>
      </c>
      <c r="E3998" t="s">
        <v>517</v>
      </c>
    </row>
    <row r="3999" spans="1:5" x14ac:dyDescent="0.25">
      <c r="A3999" t="s">
        <v>33516</v>
      </c>
      <c r="B3999" t="s">
        <v>14</v>
      </c>
      <c r="C3999" t="s">
        <v>14</v>
      </c>
      <c r="D3999" t="s">
        <v>34</v>
      </c>
      <c r="E3999" t="s">
        <v>520</v>
      </c>
    </row>
    <row r="4000" spans="1:5" x14ac:dyDescent="0.25">
      <c r="A4000" t="s">
        <v>33517</v>
      </c>
      <c r="B4000" t="s">
        <v>14</v>
      </c>
      <c r="C4000" t="s">
        <v>14</v>
      </c>
      <c r="D4000" t="s">
        <v>34</v>
      </c>
      <c r="E4000" t="s">
        <v>520</v>
      </c>
    </row>
    <row r="4001" spans="1:5" x14ac:dyDescent="0.25">
      <c r="A4001" t="s">
        <v>33518</v>
      </c>
      <c r="B4001" t="s">
        <v>14</v>
      </c>
      <c r="C4001" t="s">
        <v>14</v>
      </c>
      <c r="D4001" t="s">
        <v>34</v>
      </c>
      <c r="E4001" t="s">
        <v>520</v>
      </c>
    </row>
    <row r="4002" spans="1:5" x14ac:dyDescent="0.25">
      <c r="A4002" t="s">
        <v>33519</v>
      </c>
      <c r="B4002" t="s">
        <v>14</v>
      </c>
      <c r="C4002" t="s">
        <v>14</v>
      </c>
      <c r="D4002" t="s">
        <v>34</v>
      </c>
      <c r="E4002" t="s">
        <v>520</v>
      </c>
    </row>
    <row r="4003" spans="1:5" x14ac:dyDescent="0.25">
      <c r="A4003" t="s">
        <v>33520</v>
      </c>
      <c r="B4003" t="s">
        <v>14</v>
      </c>
      <c r="C4003" t="s">
        <v>14</v>
      </c>
      <c r="D4003" t="s">
        <v>34</v>
      </c>
      <c r="E4003" t="s">
        <v>520</v>
      </c>
    </row>
    <row r="4004" spans="1:5" x14ac:dyDescent="0.25">
      <c r="A4004" t="s">
        <v>33521</v>
      </c>
      <c r="B4004" t="s">
        <v>14</v>
      </c>
      <c r="C4004" t="s">
        <v>14</v>
      </c>
      <c r="D4004" t="s">
        <v>64</v>
      </c>
      <c r="E4004" t="s">
        <v>517</v>
      </c>
    </row>
    <row r="4005" spans="1:5" x14ac:dyDescent="0.25">
      <c r="A4005" t="s">
        <v>44110</v>
      </c>
      <c r="B4005" t="s">
        <v>14</v>
      </c>
      <c r="C4005" t="s">
        <v>14</v>
      </c>
      <c r="D4005" t="s">
        <v>34</v>
      </c>
      <c r="E4005" t="s">
        <v>520</v>
      </c>
    </row>
    <row r="4006" spans="1:5" x14ac:dyDescent="0.25">
      <c r="A4006" t="s">
        <v>33522</v>
      </c>
      <c r="B4006" t="s">
        <v>14</v>
      </c>
      <c r="C4006" t="s">
        <v>14</v>
      </c>
      <c r="D4006" t="s">
        <v>34</v>
      </c>
      <c r="E4006" t="s">
        <v>520</v>
      </c>
    </row>
    <row r="4007" spans="1:5" x14ac:dyDescent="0.25">
      <c r="A4007" t="s">
        <v>33523</v>
      </c>
      <c r="B4007" t="s">
        <v>14</v>
      </c>
      <c r="C4007" t="s">
        <v>14</v>
      </c>
      <c r="D4007" t="s">
        <v>34</v>
      </c>
      <c r="E4007" t="s">
        <v>520</v>
      </c>
    </row>
    <row r="4008" spans="1:5" x14ac:dyDescent="0.25">
      <c r="A4008" t="s">
        <v>33524</v>
      </c>
      <c r="B4008" t="s">
        <v>14</v>
      </c>
      <c r="C4008" t="s">
        <v>14</v>
      </c>
      <c r="D4008" t="s">
        <v>69</v>
      </c>
      <c r="E4008" t="s">
        <v>635</v>
      </c>
    </row>
    <row r="4009" spans="1:5" x14ac:dyDescent="0.25">
      <c r="A4009" t="s">
        <v>33525</v>
      </c>
      <c r="B4009" t="s">
        <v>14</v>
      </c>
      <c r="C4009" t="s">
        <v>14</v>
      </c>
      <c r="D4009" t="s">
        <v>34</v>
      </c>
      <c r="E4009" t="s">
        <v>520</v>
      </c>
    </row>
    <row r="4010" spans="1:5" x14ac:dyDescent="0.25">
      <c r="A4010" t="s">
        <v>44111</v>
      </c>
      <c r="B4010" t="s">
        <v>14</v>
      </c>
      <c r="C4010" t="s">
        <v>14</v>
      </c>
      <c r="D4010" t="s">
        <v>64</v>
      </c>
      <c r="E4010" t="s">
        <v>517</v>
      </c>
    </row>
    <row r="4011" spans="1:5" x14ac:dyDescent="0.25">
      <c r="A4011" t="s">
        <v>33526</v>
      </c>
      <c r="B4011" t="s">
        <v>14</v>
      </c>
      <c r="C4011" t="s">
        <v>14</v>
      </c>
      <c r="D4011" t="s">
        <v>34</v>
      </c>
      <c r="E4011" t="s">
        <v>520</v>
      </c>
    </row>
    <row r="4012" spans="1:5" x14ac:dyDescent="0.25">
      <c r="A4012" t="s">
        <v>33527</v>
      </c>
      <c r="B4012" t="s">
        <v>14</v>
      </c>
      <c r="C4012" t="s">
        <v>14</v>
      </c>
      <c r="D4012" t="s">
        <v>34</v>
      </c>
      <c r="E4012" t="s">
        <v>520</v>
      </c>
    </row>
    <row r="4013" spans="1:5" x14ac:dyDescent="0.25">
      <c r="A4013" t="s">
        <v>33528</v>
      </c>
      <c r="B4013" t="s">
        <v>14</v>
      </c>
      <c r="C4013" t="s">
        <v>14</v>
      </c>
      <c r="D4013" t="s">
        <v>34</v>
      </c>
      <c r="E4013" t="s">
        <v>520</v>
      </c>
    </row>
    <row r="4014" spans="1:5" x14ac:dyDescent="0.25">
      <c r="A4014" t="s">
        <v>33529</v>
      </c>
      <c r="B4014" t="s">
        <v>14</v>
      </c>
      <c r="C4014" t="s">
        <v>14</v>
      </c>
      <c r="D4014" t="s">
        <v>34</v>
      </c>
      <c r="E4014" t="s">
        <v>520</v>
      </c>
    </row>
    <row r="4015" spans="1:5" x14ac:dyDescent="0.25">
      <c r="A4015" t="s">
        <v>33530</v>
      </c>
      <c r="B4015" t="s">
        <v>14</v>
      </c>
      <c r="C4015" t="s">
        <v>14</v>
      </c>
      <c r="D4015" t="s">
        <v>34</v>
      </c>
      <c r="E4015" t="s">
        <v>520</v>
      </c>
    </row>
    <row r="4016" spans="1:5" x14ac:dyDescent="0.25">
      <c r="A4016" t="s">
        <v>44112</v>
      </c>
      <c r="B4016" t="s">
        <v>14</v>
      </c>
      <c r="C4016" t="s">
        <v>14</v>
      </c>
      <c r="D4016" t="s">
        <v>34</v>
      </c>
      <c r="E4016" t="s">
        <v>520</v>
      </c>
    </row>
    <row r="4017" spans="1:5" x14ac:dyDescent="0.25">
      <c r="A4017" t="s">
        <v>33531</v>
      </c>
      <c r="B4017" t="s">
        <v>14</v>
      </c>
      <c r="C4017" t="s">
        <v>14</v>
      </c>
      <c r="D4017" t="s">
        <v>34</v>
      </c>
      <c r="E4017" t="s">
        <v>520</v>
      </c>
    </row>
    <row r="4018" spans="1:5" x14ac:dyDescent="0.25">
      <c r="A4018" t="s">
        <v>33532</v>
      </c>
      <c r="B4018" t="s">
        <v>14</v>
      </c>
      <c r="C4018" t="s">
        <v>14</v>
      </c>
      <c r="D4018" t="s">
        <v>64</v>
      </c>
      <c r="E4018" t="s">
        <v>517</v>
      </c>
    </row>
    <row r="4019" spans="1:5" x14ac:dyDescent="0.25">
      <c r="A4019" t="s">
        <v>33533</v>
      </c>
      <c r="B4019" t="s">
        <v>14</v>
      </c>
      <c r="C4019" t="s">
        <v>14</v>
      </c>
      <c r="D4019" t="s">
        <v>34</v>
      </c>
      <c r="E4019" t="s">
        <v>520</v>
      </c>
    </row>
    <row r="4020" spans="1:5" x14ac:dyDescent="0.25">
      <c r="A4020" t="s">
        <v>33534</v>
      </c>
      <c r="B4020" t="s">
        <v>14</v>
      </c>
      <c r="C4020" t="s">
        <v>14</v>
      </c>
      <c r="D4020" t="s">
        <v>34</v>
      </c>
      <c r="E4020" t="s">
        <v>520</v>
      </c>
    </row>
    <row r="4021" spans="1:5" x14ac:dyDescent="0.25">
      <c r="A4021" t="s">
        <v>33535</v>
      </c>
      <c r="B4021" t="s">
        <v>14</v>
      </c>
      <c r="C4021" t="s">
        <v>14</v>
      </c>
      <c r="D4021" t="s">
        <v>34</v>
      </c>
      <c r="E4021" t="s">
        <v>520</v>
      </c>
    </row>
    <row r="4022" spans="1:5" x14ac:dyDescent="0.25">
      <c r="A4022" t="s">
        <v>33536</v>
      </c>
      <c r="B4022" t="s">
        <v>14</v>
      </c>
      <c r="C4022" t="s">
        <v>14</v>
      </c>
      <c r="D4022" t="s">
        <v>64</v>
      </c>
      <c r="E4022" t="s">
        <v>517</v>
      </c>
    </row>
    <row r="4023" spans="1:5" x14ac:dyDescent="0.25">
      <c r="A4023" t="s">
        <v>33537</v>
      </c>
      <c r="B4023" t="s">
        <v>14</v>
      </c>
      <c r="C4023" t="s">
        <v>14</v>
      </c>
      <c r="D4023" t="s">
        <v>34</v>
      </c>
      <c r="E4023" t="s">
        <v>520</v>
      </c>
    </row>
    <row r="4024" spans="1:5" x14ac:dyDescent="0.25">
      <c r="A4024" t="s">
        <v>33538</v>
      </c>
      <c r="B4024" t="s">
        <v>14</v>
      </c>
      <c r="C4024" t="s">
        <v>14</v>
      </c>
      <c r="D4024" t="s">
        <v>34</v>
      </c>
      <c r="E4024" t="s">
        <v>520</v>
      </c>
    </row>
    <row r="4025" spans="1:5" x14ac:dyDescent="0.25">
      <c r="A4025" t="s">
        <v>33539</v>
      </c>
      <c r="B4025" t="s">
        <v>14</v>
      </c>
      <c r="C4025" t="s">
        <v>14</v>
      </c>
      <c r="D4025" t="s">
        <v>34</v>
      </c>
      <c r="E4025" t="s">
        <v>520</v>
      </c>
    </row>
    <row r="4026" spans="1:5" x14ac:dyDescent="0.25">
      <c r="A4026" t="s">
        <v>33540</v>
      </c>
      <c r="B4026" t="s">
        <v>14</v>
      </c>
      <c r="C4026" t="s">
        <v>14</v>
      </c>
      <c r="D4026" t="s">
        <v>34</v>
      </c>
      <c r="E4026" t="s">
        <v>520</v>
      </c>
    </row>
    <row r="4027" spans="1:5" x14ac:dyDescent="0.25">
      <c r="A4027" t="s">
        <v>44113</v>
      </c>
      <c r="B4027" t="s">
        <v>14</v>
      </c>
      <c r="C4027" t="s">
        <v>14</v>
      </c>
      <c r="D4027" t="s">
        <v>34</v>
      </c>
      <c r="E4027" t="s">
        <v>520</v>
      </c>
    </row>
    <row r="4028" spans="1:5" x14ac:dyDescent="0.25">
      <c r="A4028" t="s">
        <v>44114</v>
      </c>
      <c r="B4028" t="s">
        <v>14</v>
      </c>
      <c r="C4028" t="s">
        <v>14</v>
      </c>
      <c r="D4028" t="s">
        <v>34</v>
      </c>
      <c r="E4028" t="s">
        <v>520</v>
      </c>
    </row>
    <row r="4029" spans="1:5" x14ac:dyDescent="0.25">
      <c r="A4029" t="s">
        <v>33541</v>
      </c>
      <c r="B4029" t="s">
        <v>14</v>
      </c>
      <c r="C4029" t="s">
        <v>14</v>
      </c>
      <c r="D4029" t="s">
        <v>34</v>
      </c>
      <c r="E4029" t="s">
        <v>520</v>
      </c>
    </row>
    <row r="4030" spans="1:5" x14ac:dyDescent="0.25">
      <c r="A4030" t="s">
        <v>44115</v>
      </c>
      <c r="B4030" t="s">
        <v>14</v>
      </c>
      <c r="C4030" t="s">
        <v>14</v>
      </c>
      <c r="D4030" t="s">
        <v>64</v>
      </c>
      <c r="E4030" t="s">
        <v>517</v>
      </c>
    </row>
    <row r="4031" spans="1:5" x14ac:dyDescent="0.25">
      <c r="A4031" t="s">
        <v>33542</v>
      </c>
      <c r="B4031" t="s">
        <v>14</v>
      </c>
      <c r="C4031" t="s">
        <v>14</v>
      </c>
      <c r="D4031" t="s">
        <v>34</v>
      </c>
      <c r="E4031" t="s">
        <v>520</v>
      </c>
    </row>
    <row r="4032" spans="1:5" x14ac:dyDescent="0.25">
      <c r="A4032" t="s">
        <v>33543</v>
      </c>
      <c r="B4032" t="s">
        <v>14</v>
      </c>
      <c r="C4032" t="s">
        <v>14</v>
      </c>
      <c r="D4032" t="s">
        <v>34</v>
      </c>
      <c r="E4032" t="s">
        <v>520</v>
      </c>
    </row>
    <row r="4033" spans="1:5" x14ac:dyDescent="0.25">
      <c r="A4033" t="s">
        <v>33544</v>
      </c>
      <c r="B4033" t="s">
        <v>14</v>
      </c>
      <c r="C4033" t="s">
        <v>14</v>
      </c>
      <c r="D4033" t="s">
        <v>34</v>
      </c>
      <c r="E4033" t="s">
        <v>520</v>
      </c>
    </row>
    <row r="4034" spans="1:5" x14ac:dyDescent="0.25">
      <c r="A4034" t="s">
        <v>33545</v>
      </c>
      <c r="B4034" t="s">
        <v>14</v>
      </c>
      <c r="C4034" t="s">
        <v>14</v>
      </c>
      <c r="D4034" t="s">
        <v>34</v>
      </c>
      <c r="E4034" t="s">
        <v>520</v>
      </c>
    </row>
    <row r="4035" spans="1:5" x14ac:dyDescent="0.25">
      <c r="A4035" t="s">
        <v>33546</v>
      </c>
      <c r="B4035" t="s">
        <v>14</v>
      </c>
      <c r="C4035" t="s">
        <v>14</v>
      </c>
      <c r="D4035" t="s">
        <v>34</v>
      </c>
      <c r="E4035" t="s">
        <v>520</v>
      </c>
    </row>
    <row r="4036" spans="1:5" x14ac:dyDescent="0.25">
      <c r="A4036" t="s">
        <v>33547</v>
      </c>
      <c r="B4036" t="s">
        <v>14</v>
      </c>
      <c r="C4036" t="s">
        <v>14</v>
      </c>
      <c r="D4036" t="s">
        <v>34</v>
      </c>
      <c r="E4036" t="s">
        <v>520</v>
      </c>
    </row>
    <row r="4037" spans="1:5" x14ac:dyDescent="0.25">
      <c r="A4037" t="s">
        <v>33548</v>
      </c>
      <c r="B4037" t="s">
        <v>14</v>
      </c>
      <c r="C4037" t="s">
        <v>14</v>
      </c>
      <c r="D4037" t="s">
        <v>64</v>
      </c>
      <c r="E4037" t="s">
        <v>517</v>
      </c>
    </row>
    <row r="4038" spans="1:5" x14ac:dyDescent="0.25">
      <c r="A4038" t="s">
        <v>44116</v>
      </c>
      <c r="B4038" t="s">
        <v>14</v>
      </c>
      <c r="C4038" t="s">
        <v>14</v>
      </c>
      <c r="D4038" t="s">
        <v>69</v>
      </c>
      <c r="E4038" t="s">
        <v>517</v>
      </c>
    </row>
    <row r="4039" spans="1:5" x14ac:dyDescent="0.25">
      <c r="A4039" t="s">
        <v>33549</v>
      </c>
      <c r="B4039" t="s">
        <v>14</v>
      </c>
      <c r="C4039" t="s">
        <v>14</v>
      </c>
      <c r="D4039" t="s">
        <v>34</v>
      </c>
      <c r="E4039" t="s">
        <v>520</v>
      </c>
    </row>
    <row r="4040" spans="1:5" x14ac:dyDescent="0.25">
      <c r="A4040" t="s">
        <v>33550</v>
      </c>
      <c r="B4040" t="s">
        <v>14</v>
      </c>
      <c r="C4040" t="s">
        <v>14</v>
      </c>
      <c r="D4040" t="s">
        <v>34</v>
      </c>
      <c r="E4040" t="s">
        <v>520</v>
      </c>
    </row>
    <row r="4041" spans="1:5" x14ac:dyDescent="0.25">
      <c r="A4041" t="s">
        <v>33551</v>
      </c>
      <c r="B4041" t="s">
        <v>14</v>
      </c>
      <c r="C4041" t="s">
        <v>14</v>
      </c>
      <c r="D4041" t="s">
        <v>34</v>
      </c>
      <c r="E4041" t="s">
        <v>520</v>
      </c>
    </row>
    <row r="4042" spans="1:5" x14ac:dyDescent="0.25">
      <c r="A4042" t="s">
        <v>33552</v>
      </c>
      <c r="B4042" t="s">
        <v>14</v>
      </c>
      <c r="C4042" t="s">
        <v>14</v>
      </c>
      <c r="D4042" t="s">
        <v>64</v>
      </c>
      <c r="E4042" t="s">
        <v>517</v>
      </c>
    </row>
    <row r="4043" spans="1:5" x14ac:dyDescent="0.25">
      <c r="A4043" t="s">
        <v>33553</v>
      </c>
      <c r="B4043" t="s">
        <v>14</v>
      </c>
      <c r="C4043" t="s">
        <v>14</v>
      </c>
      <c r="D4043" t="s">
        <v>34</v>
      </c>
      <c r="E4043" t="s">
        <v>520</v>
      </c>
    </row>
    <row r="4044" spans="1:5" x14ac:dyDescent="0.25">
      <c r="A4044" t="s">
        <v>33554</v>
      </c>
      <c r="B4044" t="s">
        <v>14</v>
      </c>
      <c r="C4044" t="s">
        <v>14</v>
      </c>
      <c r="D4044" t="s">
        <v>34</v>
      </c>
      <c r="E4044" t="s">
        <v>520</v>
      </c>
    </row>
    <row r="4045" spans="1:5" x14ac:dyDescent="0.25">
      <c r="A4045" t="s">
        <v>33555</v>
      </c>
      <c r="B4045" t="s">
        <v>14</v>
      </c>
      <c r="C4045" t="s">
        <v>14</v>
      </c>
      <c r="D4045" t="s">
        <v>34</v>
      </c>
      <c r="E4045" t="s">
        <v>520</v>
      </c>
    </row>
    <row r="4046" spans="1:5" x14ac:dyDescent="0.25">
      <c r="A4046" t="s">
        <v>33556</v>
      </c>
      <c r="B4046" t="s">
        <v>14</v>
      </c>
      <c r="C4046" t="s">
        <v>14</v>
      </c>
      <c r="D4046" t="s">
        <v>34</v>
      </c>
      <c r="E4046" t="s">
        <v>520</v>
      </c>
    </row>
    <row r="4047" spans="1:5" x14ac:dyDescent="0.25">
      <c r="A4047" t="s">
        <v>33557</v>
      </c>
      <c r="B4047" t="s">
        <v>14</v>
      </c>
      <c r="C4047" t="s">
        <v>14</v>
      </c>
      <c r="D4047" t="s">
        <v>34</v>
      </c>
      <c r="E4047" t="s">
        <v>520</v>
      </c>
    </row>
    <row r="4048" spans="1:5" x14ac:dyDescent="0.25">
      <c r="A4048" t="s">
        <v>33558</v>
      </c>
      <c r="B4048" t="s">
        <v>14</v>
      </c>
      <c r="C4048" t="s">
        <v>14</v>
      </c>
      <c r="D4048" t="s">
        <v>34</v>
      </c>
      <c r="E4048" t="s">
        <v>520</v>
      </c>
    </row>
    <row r="4049" spans="1:5" x14ac:dyDescent="0.25">
      <c r="A4049" t="s">
        <v>33559</v>
      </c>
      <c r="B4049" t="s">
        <v>14</v>
      </c>
      <c r="C4049" t="s">
        <v>14</v>
      </c>
      <c r="D4049" t="s">
        <v>34</v>
      </c>
      <c r="E4049" t="s">
        <v>520</v>
      </c>
    </row>
    <row r="4050" spans="1:5" x14ac:dyDescent="0.25">
      <c r="A4050" t="s">
        <v>33560</v>
      </c>
      <c r="B4050" t="s">
        <v>14</v>
      </c>
      <c r="C4050" t="s">
        <v>14</v>
      </c>
      <c r="D4050" t="s">
        <v>34</v>
      </c>
      <c r="E4050" t="s">
        <v>520</v>
      </c>
    </row>
    <row r="4051" spans="1:5" x14ac:dyDescent="0.25">
      <c r="A4051" t="s">
        <v>33561</v>
      </c>
      <c r="B4051" t="s">
        <v>14</v>
      </c>
      <c r="C4051" t="s">
        <v>14</v>
      </c>
      <c r="D4051" t="s">
        <v>34</v>
      </c>
      <c r="E4051" t="s">
        <v>520</v>
      </c>
    </row>
    <row r="4052" spans="1:5" x14ac:dyDescent="0.25">
      <c r="A4052" t="s">
        <v>33562</v>
      </c>
      <c r="B4052" t="s">
        <v>14</v>
      </c>
      <c r="C4052" t="s">
        <v>14</v>
      </c>
      <c r="D4052" t="s">
        <v>34</v>
      </c>
      <c r="E4052" t="s">
        <v>520</v>
      </c>
    </row>
    <row r="4053" spans="1:5" x14ac:dyDescent="0.25">
      <c r="A4053" t="s">
        <v>33563</v>
      </c>
      <c r="B4053" t="s">
        <v>14</v>
      </c>
      <c r="C4053" t="s">
        <v>14</v>
      </c>
      <c r="D4053" t="s">
        <v>69</v>
      </c>
      <c r="E4053" t="s">
        <v>517</v>
      </c>
    </row>
    <row r="4054" spans="1:5" x14ac:dyDescent="0.25">
      <c r="A4054" t="s">
        <v>33564</v>
      </c>
      <c r="B4054" t="s">
        <v>14</v>
      </c>
      <c r="C4054" t="s">
        <v>14</v>
      </c>
      <c r="D4054" t="s">
        <v>34</v>
      </c>
      <c r="E4054" t="s">
        <v>520</v>
      </c>
    </row>
    <row r="4055" spans="1:5" x14ac:dyDescent="0.25">
      <c r="A4055" t="s">
        <v>33565</v>
      </c>
      <c r="B4055" t="s">
        <v>14</v>
      </c>
      <c r="C4055" t="s">
        <v>14</v>
      </c>
      <c r="D4055" t="s">
        <v>64</v>
      </c>
      <c r="E4055" t="s">
        <v>517</v>
      </c>
    </row>
    <row r="4056" spans="1:5" x14ac:dyDescent="0.25">
      <c r="A4056" t="s">
        <v>33566</v>
      </c>
      <c r="B4056" t="s">
        <v>14</v>
      </c>
      <c r="C4056" t="s">
        <v>14</v>
      </c>
      <c r="D4056" t="s">
        <v>34</v>
      </c>
      <c r="E4056" t="s">
        <v>520</v>
      </c>
    </row>
    <row r="4057" spans="1:5" x14ac:dyDescent="0.25">
      <c r="A4057" t="s">
        <v>33567</v>
      </c>
      <c r="B4057" t="s">
        <v>14</v>
      </c>
      <c r="C4057" t="s">
        <v>14</v>
      </c>
      <c r="D4057" t="s">
        <v>34</v>
      </c>
      <c r="E4057" t="s">
        <v>520</v>
      </c>
    </row>
    <row r="4058" spans="1:5" x14ac:dyDescent="0.25">
      <c r="A4058" t="s">
        <v>33568</v>
      </c>
      <c r="B4058" t="s">
        <v>14</v>
      </c>
      <c r="C4058" t="s">
        <v>14</v>
      </c>
      <c r="D4058" t="s">
        <v>34</v>
      </c>
      <c r="E4058" t="s">
        <v>520</v>
      </c>
    </row>
    <row r="4059" spans="1:5" x14ac:dyDescent="0.25">
      <c r="A4059" t="s">
        <v>33569</v>
      </c>
      <c r="B4059" t="s">
        <v>14</v>
      </c>
      <c r="C4059" t="s">
        <v>14</v>
      </c>
      <c r="D4059" t="s">
        <v>34</v>
      </c>
      <c r="E4059" t="s">
        <v>520</v>
      </c>
    </row>
    <row r="4060" spans="1:5" x14ac:dyDescent="0.25">
      <c r="A4060" t="s">
        <v>33570</v>
      </c>
      <c r="B4060" t="s">
        <v>14</v>
      </c>
      <c r="C4060" t="s">
        <v>14</v>
      </c>
      <c r="D4060" t="s">
        <v>34</v>
      </c>
      <c r="E4060" t="s">
        <v>520</v>
      </c>
    </row>
    <row r="4061" spans="1:5" x14ac:dyDescent="0.25">
      <c r="A4061" t="s">
        <v>33571</v>
      </c>
      <c r="B4061" t="s">
        <v>14</v>
      </c>
      <c r="C4061" t="s">
        <v>14</v>
      </c>
      <c r="D4061" t="s">
        <v>34</v>
      </c>
      <c r="E4061" t="s">
        <v>520</v>
      </c>
    </row>
    <row r="4062" spans="1:5" x14ac:dyDescent="0.25">
      <c r="A4062" t="s">
        <v>33572</v>
      </c>
      <c r="B4062" t="s">
        <v>14</v>
      </c>
      <c r="C4062" t="s">
        <v>14</v>
      </c>
      <c r="D4062" t="s">
        <v>34</v>
      </c>
      <c r="E4062" t="s">
        <v>520</v>
      </c>
    </row>
    <row r="4063" spans="1:5" x14ac:dyDescent="0.25">
      <c r="A4063" t="s">
        <v>33573</v>
      </c>
      <c r="B4063" t="s">
        <v>14</v>
      </c>
      <c r="C4063" t="s">
        <v>14</v>
      </c>
      <c r="D4063" t="s">
        <v>34</v>
      </c>
      <c r="E4063" t="s">
        <v>520</v>
      </c>
    </row>
    <row r="4064" spans="1:5" x14ac:dyDescent="0.25">
      <c r="A4064" t="s">
        <v>33574</v>
      </c>
      <c r="B4064" t="s">
        <v>14</v>
      </c>
      <c r="C4064" t="s">
        <v>14</v>
      </c>
      <c r="D4064" t="s">
        <v>34</v>
      </c>
      <c r="E4064" t="s">
        <v>520</v>
      </c>
    </row>
    <row r="4065" spans="1:5" x14ac:dyDescent="0.25">
      <c r="A4065" t="s">
        <v>33575</v>
      </c>
      <c r="B4065" t="s">
        <v>14</v>
      </c>
      <c r="C4065" t="s">
        <v>14</v>
      </c>
      <c r="D4065" t="s">
        <v>69</v>
      </c>
      <c r="E4065" t="s">
        <v>520</v>
      </c>
    </row>
    <row r="4066" spans="1:5" x14ac:dyDescent="0.25">
      <c r="A4066" t="s">
        <v>33576</v>
      </c>
      <c r="B4066" t="s">
        <v>14</v>
      </c>
      <c r="C4066" t="s">
        <v>14</v>
      </c>
      <c r="D4066" t="s">
        <v>34</v>
      </c>
      <c r="E4066" t="s">
        <v>520</v>
      </c>
    </row>
    <row r="4067" spans="1:5" x14ac:dyDescent="0.25">
      <c r="A4067" t="s">
        <v>33577</v>
      </c>
      <c r="B4067" t="s">
        <v>14</v>
      </c>
      <c r="C4067" t="s">
        <v>14</v>
      </c>
      <c r="D4067" t="s">
        <v>34</v>
      </c>
      <c r="E4067" t="s">
        <v>520</v>
      </c>
    </row>
    <row r="4068" spans="1:5" x14ac:dyDescent="0.25">
      <c r="A4068" t="s">
        <v>33578</v>
      </c>
      <c r="B4068" t="s">
        <v>14</v>
      </c>
      <c r="C4068" t="s">
        <v>14</v>
      </c>
      <c r="D4068" t="s">
        <v>34</v>
      </c>
      <c r="E4068" t="s">
        <v>520</v>
      </c>
    </row>
    <row r="4069" spans="1:5" x14ac:dyDescent="0.25">
      <c r="A4069" t="s">
        <v>33579</v>
      </c>
      <c r="B4069" t="s">
        <v>14</v>
      </c>
      <c r="C4069" t="s">
        <v>14</v>
      </c>
      <c r="D4069" t="s">
        <v>69</v>
      </c>
      <c r="E4069" t="s">
        <v>520</v>
      </c>
    </row>
    <row r="4070" spans="1:5" x14ac:dyDescent="0.25">
      <c r="A4070" t="s">
        <v>33580</v>
      </c>
      <c r="B4070" t="s">
        <v>14</v>
      </c>
      <c r="C4070" t="s">
        <v>14</v>
      </c>
      <c r="D4070" t="s">
        <v>64</v>
      </c>
      <c r="E4070" t="s">
        <v>517</v>
      </c>
    </row>
    <row r="4071" spans="1:5" x14ac:dyDescent="0.25">
      <c r="A4071" t="s">
        <v>33581</v>
      </c>
      <c r="B4071" t="s">
        <v>14</v>
      </c>
      <c r="C4071" t="s">
        <v>14</v>
      </c>
      <c r="D4071" t="s">
        <v>34</v>
      </c>
      <c r="E4071" t="s">
        <v>520</v>
      </c>
    </row>
    <row r="4072" spans="1:5" x14ac:dyDescent="0.25">
      <c r="A4072" t="s">
        <v>33582</v>
      </c>
      <c r="B4072" t="s">
        <v>14</v>
      </c>
      <c r="C4072" t="s">
        <v>14</v>
      </c>
      <c r="D4072" t="s">
        <v>34</v>
      </c>
      <c r="E4072" t="s">
        <v>520</v>
      </c>
    </row>
    <row r="4073" spans="1:5" x14ac:dyDescent="0.25">
      <c r="A4073" t="s">
        <v>33583</v>
      </c>
      <c r="B4073" t="s">
        <v>14</v>
      </c>
      <c r="C4073" t="s">
        <v>14</v>
      </c>
      <c r="D4073" t="s">
        <v>64</v>
      </c>
      <c r="E4073" t="s">
        <v>517</v>
      </c>
    </row>
    <row r="4074" spans="1:5" x14ac:dyDescent="0.25">
      <c r="A4074" t="s">
        <v>33584</v>
      </c>
      <c r="B4074" t="s">
        <v>14</v>
      </c>
      <c r="C4074" t="s">
        <v>14</v>
      </c>
      <c r="D4074" t="s">
        <v>34</v>
      </c>
      <c r="E4074" t="s">
        <v>520</v>
      </c>
    </row>
    <row r="4075" spans="1:5" x14ac:dyDescent="0.25">
      <c r="A4075" t="s">
        <v>33585</v>
      </c>
      <c r="B4075" t="s">
        <v>14</v>
      </c>
      <c r="C4075" t="s">
        <v>14</v>
      </c>
      <c r="D4075" t="s">
        <v>34</v>
      </c>
      <c r="E4075" t="s">
        <v>520</v>
      </c>
    </row>
    <row r="4076" spans="1:5" x14ac:dyDescent="0.25">
      <c r="A4076" t="s">
        <v>33586</v>
      </c>
      <c r="B4076" t="s">
        <v>14</v>
      </c>
      <c r="C4076" t="s">
        <v>14</v>
      </c>
      <c r="D4076" t="s">
        <v>34</v>
      </c>
      <c r="E4076" t="s">
        <v>520</v>
      </c>
    </row>
    <row r="4077" spans="1:5" x14ac:dyDescent="0.25">
      <c r="A4077" t="s">
        <v>33587</v>
      </c>
      <c r="B4077" t="s">
        <v>14</v>
      </c>
      <c r="C4077" t="s">
        <v>14</v>
      </c>
      <c r="D4077" t="s">
        <v>34</v>
      </c>
      <c r="E4077" t="s">
        <v>520</v>
      </c>
    </row>
    <row r="4078" spans="1:5" x14ac:dyDescent="0.25">
      <c r="A4078" t="s">
        <v>33588</v>
      </c>
      <c r="B4078" t="s">
        <v>14</v>
      </c>
      <c r="C4078" t="s">
        <v>14</v>
      </c>
      <c r="D4078" t="s">
        <v>34</v>
      </c>
      <c r="E4078" t="s">
        <v>520</v>
      </c>
    </row>
    <row r="4079" spans="1:5" x14ac:dyDescent="0.25">
      <c r="A4079" t="s">
        <v>33589</v>
      </c>
      <c r="B4079" t="s">
        <v>14</v>
      </c>
      <c r="C4079" t="s">
        <v>14</v>
      </c>
      <c r="D4079" t="s">
        <v>34</v>
      </c>
      <c r="E4079" t="s">
        <v>520</v>
      </c>
    </row>
    <row r="4080" spans="1:5" x14ac:dyDescent="0.25">
      <c r="A4080" t="s">
        <v>33590</v>
      </c>
      <c r="B4080" t="s">
        <v>14</v>
      </c>
      <c r="C4080" t="s">
        <v>14</v>
      </c>
      <c r="D4080" t="s">
        <v>34</v>
      </c>
      <c r="E4080" t="s">
        <v>520</v>
      </c>
    </row>
    <row r="4081" spans="1:5" x14ac:dyDescent="0.25">
      <c r="A4081" t="s">
        <v>33591</v>
      </c>
      <c r="B4081" t="s">
        <v>14</v>
      </c>
      <c r="C4081" t="s">
        <v>14</v>
      </c>
      <c r="D4081" t="s">
        <v>34</v>
      </c>
      <c r="E4081" t="s">
        <v>520</v>
      </c>
    </row>
    <row r="4082" spans="1:5" x14ac:dyDescent="0.25">
      <c r="A4082" t="s">
        <v>33592</v>
      </c>
      <c r="B4082" t="s">
        <v>14</v>
      </c>
      <c r="C4082" t="s">
        <v>14</v>
      </c>
      <c r="D4082" t="s">
        <v>34</v>
      </c>
      <c r="E4082" t="s">
        <v>520</v>
      </c>
    </row>
    <row r="4083" spans="1:5" x14ac:dyDescent="0.25">
      <c r="A4083" t="s">
        <v>33593</v>
      </c>
      <c r="B4083" t="s">
        <v>14</v>
      </c>
      <c r="C4083" t="s">
        <v>14</v>
      </c>
      <c r="D4083" t="s">
        <v>64</v>
      </c>
      <c r="E4083" t="s">
        <v>517</v>
      </c>
    </row>
    <row r="4084" spans="1:5" x14ac:dyDescent="0.25">
      <c r="A4084" t="s">
        <v>33594</v>
      </c>
      <c r="B4084" t="s">
        <v>14</v>
      </c>
      <c r="C4084" t="s">
        <v>14</v>
      </c>
      <c r="D4084" t="s">
        <v>34</v>
      </c>
      <c r="E4084" t="s">
        <v>520</v>
      </c>
    </row>
    <row r="4085" spans="1:5" x14ac:dyDescent="0.25">
      <c r="A4085" t="s">
        <v>33595</v>
      </c>
      <c r="B4085" t="s">
        <v>14</v>
      </c>
      <c r="C4085" t="s">
        <v>14</v>
      </c>
      <c r="D4085" t="s">
        <v>34</v>
      </c>
      <c r="E4085" t="s">
        <v>520</v>
      </c>
    </row>
    <row r="4086" spans="1:5" x14ac:dyDescent="0.25">
      <c r="A4086" t="s">
        <v>33596</v>
      </c>
      <c r="B4086" t="s">
        <v>14</v>
      </c>
      <c r="C4086" t="s">
        <v>14</v>
      </c>
      <c r="D4086" t="s">
        <v>34</v>
      </c>
      <c r="E4086" t="s">
        <v>520</v>
      </c>
    </row>
    <row r="4087" spans="1:5" x14ac:dyDescent="0.25">
      <c r="A4087" t="s">
        <v>33597</v>
      </c>
      <c r="B4087" t="s">
        <v>14</v>
      </c>
      <c r="C4087" t="s">
        <v>14</v>
      </c>
      <c r="D4087" t="s">
        <v>34</v>
      </c>
      <c r="E4087" t="s">
        <v>520</v>
      </c>
    </row>
    <row r="4088" spans="1:5" x14ac:dyDescent="0.25">
      <c r="A4088" t="s">
        <v>33598</v>
      </c>
      <c r="B4088" t="s">
        <v>14</v>
      </c>
      <c r="C4088" t="s">
        <v>14</v>
      </c>
      <c r="D4088" t="s">
        <v>34</v>
      </c>
      <c r="E4088" t="s">
        <v>520</v>
      </c>
    </row>
    <row r="4089" spans="1:5" x14ac:dyDescent="0.25">
      <c r="A4089" t="s">
        <v>33599</v>
      </c>
      <c r="B4089" t="s">
        <v>14</v>
      </c>
      <c r="C4089" t="s">
        <v>14</v>
      </c>
      <c r="D4089" t="s">
        <v>34</v>
      </c>
      <c r="E4089" t="s">
        <v>520</v>
      </c>
    </row>
    <row r="4090" spans="1:5" x14ac:dyDescent="0.25">
      <c r="A4090" t="s">
        <v>33600</v>
      </c>
      <c r="B4090" t="s">
        <v>14</v>
      </c>
      <c r="C4090" t="s">
        <v>14</v>
      </c>
      <c r="D4090" t="s">
        <v>64</v>
      </c>
      <c r="E4090" t="s">
        <v>517</v>
      </c>
    </row>
    <row r="4091" spans="1:5" x14ac:dyDescent="0.25">
      <c r="A4091" t="s">
        <v>33601</v>
      </c>
      <c r="B4091" t="s">
        <v>14</v>
      </c>
      <c r="C4091" t="s">
        <v>14</v>
      </c>
      <c r="D4091" t="s">
        <v>68</v>
      </c>
      <c r="E4091" t="s">
        <v>1057</v>
      </c>
    </row>
    <row r="4092" spans="1:5" x14ac:dyDescent="0.25">
      <c r="A4092" t="s">
        <v>33602</v>
      </c>
      <c r="B4092" t="s">
        <v>14</v>
      </c>
      <c r="C4092" t="s">
        <v>14</v>
      </c>
      <c r="D4092" t="s">
        <v>34</v>
      </c>
      <c r="E4092" t="s">
        <v>520</v>
      </c>
    </row>
    <row r="4093" spans="1:5" x14ac:dyDescent="0.25">
      <c r="A4093" t="s">
        <v>33603</v>
      </c>
      <c r="B4093" t="s">
        <v>14</v>
      </c>
      <c r="C4093" t="s">
        <v>14</v>
      </c>
      <c r="D4093" t="s">
        <v>64</v>
      </c>
      <c r="E4093" t="s">
        <v>517</v>
      </c>
    </row>
    <row r="4094" spans="1:5" x14ac:dyDescent="0.25">
      <c r="A4094" t="s">
        <v>33604</v>
      </c>
      <c r="B4094" t="s">
        <v>14</v>
      </c>
      <c r="C4094" t="s">
        <v>14</v>
      </c>
      <c r="D4094" t="s">
        <v>34</v>
      </c>
      <c r="E4094" t="s">
        <v>520</v>
      </c>
    </row>
    <row r="4095" spans="1:5" x14ac:dyDescent="0.25">
      <c r="A4095" t="s">
        <v>33605</v>
      </c>
      <c r="B4095" t="s">
        <v>14</v>
      </c>
      <c r="C4095" t="s">
        <v>14</v>
      </c>
      <c r="D4095" t="s">
        <v>34</v>
      </c>
      <c r="E4095" t="s">
        <v>520</v>
      </c>
    </row>
    <row r="4096" spans="1:5" x14ac:dyDescent="0.25">
      <c r="A4096" t="s">
        <v>33606</v>
      </c>
      <c r="B4096" t="s">
        <v>14</v>
      </c>
      <c r="C4096" t="s">
        <v>14</v>
      </c>
      <c r="D4096" t="s">
        <v>34</v>
      </c>
      <c r="E4096" t="s">
        <v>520</v>
      </c>
    </row>
    <row r="4097" spans="1:5" x14ac:dyDescent="0.25">
      <c r="A4097" t="s">
        <v>33607</v>
      </c>
      <c r="B4097" t="s">
        <v>14</v>
      </c>
      <c r="C4097" t="s">
        <v>14</v>
      </c>
      <c r="D4097" t="s">
        <v>34</v>
      </c>
      <c r="E4097" t="s">
        <v>520</v>
      </c>
    </row>
    <row r="4098" spans="1:5" x14ac:dyDescent="0.25">
      <c r="A4098" t="s">
        <v>33608</v>
      </c>
      <c r="B4098" t="s">
        <v>14</v>
      </c>
      <c r="C4098" t="s">
        <v>14</v>
      </c>
      <c r="D4098" t="s">
        <v>34</v>
      </c>
      <c r="E4098" t="s">
        <v>520</v>
      </c>
    </row>
    <row r="4099" spans="1:5" x14ac:dyDescent="0.25">
      <c r="A4099" t="s">
        <v>33609</v>
      </c>
      <c r="B4099" t="s">
        <v>14</v>
      </c>
      <c r="C4099" t="s">
        <v>14</v>
      </c>
      <c r="D4099" t="s">
        <v>34</v>
      </c>
      <c r="E4099" t="s">
        <v>520</v>
      </c>
    </row>
    <row r="4100" spans="1:5" x14ac:dyDescent="0.25">
      <c r="A4100" t="s">
        <v>33610</v>
      </c>
      <c r="B4100" t="s">
        <v>14</v>
      </c>
      <c r="C4100" t="s">
        <v>14</v>
      </c>
      <c r="D4100" t="s">
        <v>34</v>
      </c>
      <c r="E4100" t="s">
        <v>520</v>
      </c>
    </row>
    <row r="4101" spans="1:5" x14ac:dyDescent="0.25">
      <c r="A4101" t="s">
        <v>33611</v>
      </c>
      <c r="B4101" t="s">
        <v>14</v>
      </c>
      <c r="C4101" t="s">
        <v>14</v>
      </c>
      <c r="D4101" t="s">
        <v>34</v>
      </c>
      <c r="E4101" t="s">
        <v>520</v>
      </c>
    </row>
    <row r="4102" spans="1:5" x14ac:dyDescent="0.25">
      <c r="A4102" t="s">
        <v>44117</v>
      </c>
      <c r="B4102" t="s">
        <v>14</v>
      </c>
      <c r="C4102" t="s">
        <v>14</v>
      </c>
      <c r="D4102" t="s">
        <v>34</v>
      </c>
      <c r="E4102" t="s">
        <v>520</v>
      </c>
    </row>
    <row r="4103" spans="1:5" x14ac:dyDescent="0.25">
      <c r="A4103" t="s">
        <v>33612</v>
      </c>
      <c r="B4103" t="s">
        <v>14</v>
      </c>
      <c r="C4103" t="s">
        <v>14</v>
      </c>
      <c r="D4103" t="s">
        <v>34</v>
      </c>
      <c r="E4103" t="s">
        <v>520</v>
      </c>
    </row>
    <row r="4104" spans="1:5" x14ac:dyDescent="0.25">
      <c r="A4104" t="s">
        <v>33613</v>
      </c>
      <c r="B4104" t="s">
        <v>14</v>
      </c>
      <c r="C4104" t="s">
        <v>14</v>
      </c>
      <c r="D4104" t="s">
        <v>34</v>
      </c>
      <c r="E4104" t="s">
        <v>520</v>
      </c>
    </row>
    <row r="4105" spans="1:5" x14ac:dyDescent="0.25">
      <c r="A4105" t="s">
        <v>33614</v>
      </c>
      <c r="B4105" t="s">
        <v>14</v>
      </c>
      <c r="C4105" t="s">
        <v>14</v>
      </c>
      <c r="D4105" t="s">
        <v>34</v>
      </c>
      <c r="E4105" t="s">
        <v>520</v>
      </c>
    </row>
    <row r="4106" spans="1:5" x14ac:dyDescent="0.25">
      <c r="A4106" t="s">
        <v>33615</v>
      </c>
      <c r="B4106" t="s">
        <v>14</v>
      </c>
      <c r="C4106" t="s">
        <v>14</v>
      </c>
      <c r="D4106" t="s">
        <v>34</v>
      </c>
      <c r="E4106" t="s">
        <v>520</v>
      </c>
    </row>
    <row r="4107" spans="1:5" x14ac:dyDescent="0.25">
      <c r="A4107" t="s">
        <v>33616</v>
      </c>
      <c r="B4107" t="s">
        <v>14</v>
      </c>
      <c r="C4107" t="s">
        <v>14</v>
      </c>
      <c r="D4107" t="s">
        <v>34</v>
      </c>
      <c r="E4107" t="s">
        <v>520</v>
      </c>
    </row>
    <row r="4108" spans="1:5" x14ac:dyDescent="0.25">
      <c r="A4108" t="s">
        <v>33617</v>
      </c>
      <c r="B4108" t="s">
        <v>14</v>
      </c>
      <c r="C4108" t="s">
        <v>14</v>
      </c>
      <c r="D4108" t="s">
        <v>34</v>
      </c>
      <c r="E4108" t="s">
        <v>520</v>
      </c>
    </row>
    <row r="4109" spans="1:5" x14ac:dyDescent="0.25">
      <c r="A4109" t="s">
        <v>33618</v>
      </c>
      <c r="B4109" t="s">
        <v>14</v>
      </c>
      <c r="C4109" t="s">
        <v>14</v>
      </c>
      <c r="D4109" t="s">
        <v>34</v>
      </c>
      <c r="E4109" t="s">
        <v>520</v>
      </c>
    </row>
    <row r="4110" spans="1:5" x14ac:dyDescent="0.25">
      <c r="A4110" t="s">
        <v>33619</v>
      </c>
      <c r="B4110" t="s">
        <v>14</v>
      </c>
      <c r="C4110" t="s">
        <v>14</v>
      </c>
      <c r="D4110" t="s">
        <v>34</v>
      </c>
      <c r="E4110" t="s">
        <v>520</v>
      </c>
    </row>
    <row r="4111" spans="1:5" x14ac:dyDescent="0.25">
      <c r="A4111" t="s">
        <v>33620</v>
      </c>
      <c r="B4111" t="s">
        <v>14</v>
      </c>
      <c r="C4111" t="s">
        <v>14</v>
      </c>
      <c r="D4111" t="s">
        <v>34</v>
      </c>
      <c r="E4111" t="s">
        <v>520</v>
      </c>
    </row>
    <row r="4112" spans="1:5" x14ac:dyDescent="0.25">
      <c r="A4112" t="s">
        <v>33621</v>
      </c>
      <c r="B4112" t="s">
        <v>14</v>
      </c>
      <c r="C4112" t="s">
        <v>14</v>
      </c>
      <c r="D4112" t="s">
        <v>34</v>
      </c>
      <c r="E4112" t="s">
        <v>520</v>
      </c>
    </row>
    <row r="4113" spans="1:5" x14ac:dyDescent="0.25">
      <c r="A4113" t="s">
        <v>33622</v>
      </c>
      <c r="B4113" t="s">
        <v>14</v>
      </c>
      <c r="C4113" t="s">
        <v>14</v>
      </c>
      <c r="D4113" t="s">
        <v>34</v>
      </c>
      <c r="E4113" t="s">
        <v>520</v>
      </c>
    </row>
    <row r="4114" spans="1:5" x14ac:dyDescent="0.25">
      <c r="A4114" t="s">
        <v>33623</v>
      </c>
      <c r="B4114" t="s">
        <v>14</v>
      </c>
      <c r="C4114" t="s">
        <v>14</v>
      </c>
      <c r="D4114" t="s">
        <v>34</v>
      </c>
      <c r="E4114" t="s">
        <v>520</v>
      </c>
    </row>
    <row r="4115" spans="1:5" x14ac:dyDescent="0.25">
      <c r="A4115" t="s">
        <v>33624</v>
      </c>
      <c r="B4115" t="s">
        <v>14</v>
      </c>
      <c r="C4115" t="s">
        <v>14</v>
      </c>
      <c r="D4115" t="s">
        <v>34</v>
      </c>
      <c r="E4115" t="s">
        <v>520</v>
      </c>
    </row>
    <row r="4116" spans="1:5" x14ac:dyDescent="0.25">
      <c r="A4116" t="s">
        <v>33625</v>
      </c>
      <c r="B4116" t="s">
        <v>14</v>
      </c>
      <c r="C4116" t="s">
        <v>14</v>
      </c>
      <c r="D4116" t="s">
        <v>34</v>
      </c>
      <c r="E4116" t="s">
        <v>520</v>
      </c>
    </row>
    <row r="4117" spans="1:5" x14ac:dyDescent="0.25">
      <c r="A4117" t="s">
        <v>33626</v>
      </c>
      <c r="B4117" t="s">
        <v>14</v>
      </c>
      <c r="C4117" t="s">
        <v>14</v>
      </c>
      <c r="D4117" t="s">
        <v>34</v>
      </c>
      <c r="E4117" t="s">
        <v>520</v>
      </c>
    </row>
    <row r="4118" spans="1:5" x14ac:dyDescent="0.25">
      <c r="A4118" t="s">
        <v>33627</v>
      </c>
      <c r="B4118" t="s">
        <v>14</v>
      </c>
      <c r="C4118" t="s">
        <v>14</v>
      </c>
      <c r="D4118" t="s">
        <v>64</v>
      </c>
      <c r="E4118" t="s">
        <v>517</v>
      </c>
    </row>
    <row r="4119" spans="1:5" x14ac:dyDescent="0.25">
      <c r="A4119" t="s">
        <v>33628</v>
      </c>
      <c r="B4119" t="s">
        <v>14</v>
      </c>
      <c r="C4119" t="s">
        <v>14</v>
      </c>
      <c r="D4119" t="s">
        <v>34</v>
      </c>
      <c r="E4119" t="s">
        <v>520</v>
      </c>
    </row>
    <row r="4120" spans="1:5" x14ac:dyDescent="0.25">
      <c r="A4120" t="s">
        <v>33629</v>
      </c>
      <c r="B4120" t="s">
        <v>14</v>
      </c>
      <c r="C4120" t="s">
        <v>14</v>
      </c>
      <c r="D4120" t="s">
        <v>34</v>
      </c>
      <c r="E4120" t="s">
        <v>520</v>
      </c>
    </row>
    <row r="4121" spans="1:5" x14ac:dyDescent="0.25">
      <c r="A4121" t="s">
        <v>33630</v>
      </c>
      <c r="B4121" t="s">
        <v>14</v>
      </c>
      <c r="C4121" t="s">
        <v>14</v>
      </c>
      <c r="D4121" t="s">
        <v>34</v>
      </c>
      <c r="E4121" t="s">
        <v>520</v>
      </c>
    </row>
    <row r="4122" spans="1:5" x14ac:dyDescent="0.25">
      <c r="A4122" t="s">
        <v>33631</v>
      </c>
      <c r="B4122" t="s">
        <v>14</v>
      </c>
      <c r="C4122" t="s">
        <v>14</v>
      </c>
      <c r="D4122" t="s">
        <v>34</v>
      </c>
      <c r="E4122" t="s">
        <v>520</v>
      </c>
    </row>
    <row r="4123" spans="1:5" x14ac:dyDescent="0.25">
      <c r="A4123" t="s">
        <v>33632</v>
      </c>
      <c r="B4123" t="s">
        <v>14</v>
      </c>
      <c r="C4123" t="s">
        <v>14</v>
      </c>
      <c r="D4123" t="s">
        <v>34</v>
      </c>
      <c r="E4123" t="s">
        <v>520</v>
      </c>
    </row>
    <row r="4124" spans="1:5" x14ac:dyDescent="0.25">
      <c r="A4124" t="s">
        <v>33633</v>
      </c>
      <c r="B4124" t="s">
        <v>14</v>
      </c>
      <c r="C4124" t="s">
        <v>14</v>
      </c>
      <c r="D4124" t="s">
        <v>34</v>
      </c>
      <c r="E4124" t="s">
        <v>520</v>
      </c>
    </row>
    <row r="4125" spans="1:5" x14ac:dyDescent="0.25">
      <c r="A4125" t="s">
        <v>33634</v>
      </c>
      <c r="B4125" t="s">
        <v>14</v>
      </c>
      <c r="C4125" t="s">
        <v>14</v>
      </c>
      <c r="D4125" t="s">
        <v>34</v>
      </c>
      <c r="E4125" t="s">
        <v>520</v>
      </c>
    </row>
    <row r="4126" spans="1:5" x14ac:dyDescent="0.25">
      <c r="A4126" t="s">
        <v>33635</v>
      </c>
      <c r="B4126" t="s">
        <v>14</v>
      </c>
      <c r="C4126" t="s">
        <v>14</v>
      </c>
      <c r="D4126" t="s">
        <v>34</v>
      </c>
      <c r="E4126" t="s">
        <v>520</v>
      </c>
    </row>
    <row r="4127" spans="1:5" x14ac:dyDescent="0.25">
      <c r="A4127" t="s">
        <v>33636</v>
      </c>
      <c r="B4127" t="s">
        <v>14</v>
      </c>
      <c r="C4127" t="s">
        <v>14</v>
      </c>
      <c r="D4127" t="s">
        <v>34</v>
      </c>
      <c r="E4127" t="s">
        <v>520</v>
      </c>
    </row>
    <row r="4128" spans="1:5" x14ac:dyDescent="0.25">
      <c r="A4128" t="s">
        <v>33637</v>
      </c>
      <c r="B4128" t="s">
        <v>14</v>
      </c>
      <c r="C4128" t="s">
        <v>14</v>
      </c>
      <c r="D4128" t="s">
        <v>64</v>
      </c>
      <c r="E4128" t="s">
        <v>517</v>
      </c>
    </row>
    <row r="4129" spans="1:5" x14ac:dyDescent="0.25">
      <c r="A4129" t="s">
        <v>33638</v>
      </c>
      <c r="B4129" t="s">
        <v>14</v>
      </c>
      <c r="C4129" t="s">
        <v>14</v>
      </c>
      <c r="D4129" t="s">
        <v>64</v>
      </c>
      <c r="E4129" t="s">
        <v>517</v>
      </c>
    </row>
    <row r="4130" spans="1:5" x14ac:dyDescent="0.25">
      <c r="A4130" t="s">
        <v>33639</v>
      </c>
      <c r="B4130" t="s">
        <v>14</v>
      </c>
      <c r="C4130" t="s">
        <v>14</v>
      </c>
      <c r="D4130" t="s">
        <v>34</v>
      </c>
      <c r="E4130" t="s">
        <v>520</v>
      </c>
    </row>
    <row r="4131" spans="1:5" x14ac:dyDescent="0.25">
      <c r="A4131" t="s">
        <v>33640</v>
      </c>
      <c r="B4131" t="s">
        <v>14</v>
      </c>
      <c r="C4131" t="s">
        <v>14</v>
      </c>
      <c r="D4131" t="s">
        <v>34</v>
      </c>
      <c r="E4131" t="s">
        <v>520</v>
      </c>
    </row>
    <row r="4132" spans="1:5" x14ac:dyDescent="0.25">
      <c r="A4132" t="s">
        <v>33641</v>
      </c>
      <c r="B4132" t="s">
        <v>14</v>
      </c>
      <c r="C4132" t="s">
        <v>14</v>
      </c>
      <c r="D4132" t="s">
        <v>34</v>
      </c>
      <c r="E4132" t="s">
        <v>520</v>
      </c>
    </row>
    <row r="4133" spans="1:5" x14ac:dyDescent="0.25">
      <c r="A4133" t="s">
        <v>33642</v>
      </c>
      <c r="B4133" t="s">
        <v>14</v>
      </c>
      <c r="C4133" t="s">
        <v>14</v>
      </c>
      <c r="D4133" t="s">
        <v>34</v>
      </c>
      <c r="E4133" t="s">
        <v>520</v>
      </c>
    </row>
    <row r="4134" spans="1:5" x14ac:dyDescent="0.25">
      <c r="A4134" t="s">
        <v>33643</v>
      </c>
      <c r="B4134" t="s">
        <v>14</v>
      </c>
      <c r="C4134" t="s">
        <v>14</v>
      </c>
      <c r="D4134" t="s">
        <v>34</v>
      </c>
      <c r="E4134" t="s">
        <v>520</v>
      </c>
    </row>
    <row r="4135" spans="1:5" x14ac:dyDescent="0.25">
      <c r="A4135" t="s">
        <v>33644</v>
      </c>
      <c r="B4135" t="s">
        <v>14</v>
      </c>
      <c r="C4135" t="s">
        <v>14</v>
      </c>
      <c r="D4135" t="s">
        <v>34</v>
      </c>
      <c r="E4135" t="s">
        <v>520</v>
      </c>
    </row>
    <row r="4136" spans="1:5" x14ac:dyDescent="0.25">
      <c r="A4136" t="s">
        <v>33645</v>
      </c>
      <c r="B4136" t="s">
        <v>14</v>
      </c>
      <c r="C4136" t="s">
        <v>14</v>
      </c>
      <c r="D4136" t="s">
        <v>34</v>
      </c>
      <c r="E4136" t="s">
        <v>520</v>
      </c>
    </row>
    <row r="4137" spans="1:5" x14ac:dyDescent="0.25">
      <c r="A4137" t="s">
        <v>33646</v>
      </c>
      <c r="B4137" t="s">
        <v>14</v>
      </c>
      <c r="C4137" t="s">
        <v>14</v>
      </c>
      <c r="D4137" t="s">
        <v>34</v>
      </c>
      <c r="E4137" t="s">
        <v>520</v>
      </c>
    </row>
    <row r="4138" spans="1:5" x14ac:dyDescent="0.25">
      <c r="A4138" t="s">
        <v>33647</v>
      </c>
      <c r="B4138" t="s">
        <v>14</v>
      </c>
      <c r="C4138" t="s">
        <v>14</v>
      </c>
      <c r="D4138" t="s">
        <v>34</v>
      </c>
      <c r="E4138" t="s">
        <v>520</v>
      </c>
    </row>
    <row r="4139" spans="1:5" x14ac:dyDescent="0.25">
      <c r="A4139" t="s">
        <v>33648</v>
      </c>
      <c r="B4139" t="s">
        <v>14</v>
      </c>
      <c r="C4139" t="s">
        <v>14</v>
      </c>
      <c r="D4139" t="s">
        <v>34</v>
      </c>
      <c r="E4139" t="s">
        <v>520</v>
      </c>
    </row>
    <row r="4140" spans="1:5" x14ac:dyDescent="0.25">
      <c r="A4140" t="s">
        <v>33649</v>
      </c>
      <c r="B4140" t="s">
        <v>14</v>
      </c>
      <c r="C4140" t="s">
        <v>14</v>
      </c>
      <c r="D4140" t="s">
        <v>69</v>
      </c>
      <c r="E4140" t="s">
        <v>29673</v>
      </c>
    </row>
    <row r="4141" spans="1:5" x14ac:dyDescent="0.25">
      <c r="A4141" t="s">
        <v>33650</v>
      </c>
      <c r="B4141" t="s">
        <v>14</v>
      </c>
      <c r="C4141" t="s">
        <v>14</v>
      </c>
      <c r="D4141" t="s">
        <v>34</v>
      </c>
      <c r="E4141" t="s">
        <v>520</v>
      </c>
    </row>
    <row r="4142" spans="1:5" x14ac:dyDescent="0.25">
      <c r="A4142" t="s">
        <v>33651</v>
      </c>
      <c r="B4142" t="s">
        <v>14</v>
      </c>
      <c r="C4142" t="s">
        <v>14</v>
      </c>
      <c r="D4142" t="s">
        <v>64</v>
      </c>
      <c r="E4142" t="s">
        <v>517</v>
      </c>
    </row>
    <row r="4143" spans="1:5" x14ac:dyDescent="0.25">
      <c r="A4143" t="s">
        <v>33652</v>
      </c>
      <c r="B4143" t="s">
        <v>14</v>
      </c>
      <c r="C4143" t="s">
        <v>14</v>
      </c>
      <c r="D4143" t="s">
        <v>34</v>
      </c>
      <c r="E4143" t="s">
        <v>520</v>
      </c>
    </row>
    <row r="4144" spans="1:5" x14ac:dyDescent="0.25">
      <c r="A4144" t="s">
        <v>33653</v>
      </c>
      <c r="B4144" t="s">
        <v>14</v>
      </c>
      <c r="C4144" t="s">
        <v>14</v>
      </c>
      <c r="D4144" t="s">
        <v>34</v>
      </c>
      <c r="E4144" t="s">
        <v>520</v>
      </c>
    </row>
    <row r="4145" spans="1:5" x14ac:dyDescent="0.25">
      <c r="A4145" t="s">
        <v>33654</v>
      </c>
      <c r="B4145" t="s">
        <v>14</v>
      </c>
      <c r="C4145" t="s">
        <v>14</v>
      </c>
      <c r="D4145" t="s">
        <v>64</v>
      </c>
      <c r="E4145" t="s">
        <v>517</v>
      </c>
    </row>
    <row r="4146" spans="1:5" x14ac:dyDescent="0.25">
      <c r="A4146" t="s">
        <v>33655</v>
      </c>
      <c r="B4146" t="s">
        <v>14</v>
      </c>
      <c r="C4146" t="s">
        <v>14</v>
      </c>
      <c r="D4146" t="s">
        <v>35</v>
      </c>
      <c r="E4146" t="s">
        <v>520</v>
      </c>
    </row>
    <row r="4147" spans="1:5" x14ac:dyDescent="0.25">
      <c r="A4147" t="s">
        <v>33656</v>
      </c>
      <c r="B4147" t="s">
        <v>14</v>
      </c>
      <c r="C4147" t="s">
        <v>14</v>
      </c>
      <c r="D4147" t="s">
        <v>34</v>
      </c>
      <c r="E4147" t="s">
        <v>520</v>
      </c>
    </row>
    <row r="4148" spans="1:5" x14ac:dyDescent="0.25">
      <c r="A4148" t="s">
        <v>33657</v>
      </c>
      <c r="B4148" t="s">
        <v>14</v>
      </c>
      <c r="C4148" t="s">
        <v>14</v>
      </c>
      <c r="D4148" t="s">
        <v>34</v>
      </c>
      <c r="E4148" t="s">
        <v>520</v>
      </c>
    </row>
    <row r="4149" spans="1:5" x14ac:dyDescent="0.25">
      <c r="A4149" t="s">
        <v>33658</v>
      </c>
      <c r="B4149" t="s">
        <v>14</v>
      </c>
      <c r="C4149" t="s">
        <v>14</v>
      </c>
      <c r="D4149" t="s">
        <v>34</v>
      </c>
      <c r="E4149" t="s">
        <v>520</v>
      </c>
    </row>
    <row r="4150" spans="1:5" x14ac:dyDescent="0.25">
      <c r="A4150" t="s">
        <v>33659</v>
      </c>
      <c r="B4150" t="s">
        <v>14</v>
      </c>
      <c r="C4150" t="s">
        <v>14</v>
      </c>
      <c r="D4150" t="s">
        <v>34</v>
      </c>
      <c r="E4150" t="s">
        <v>520</v>
      </c>
    </row>
    <row r="4151" spans="1:5" x14ac:dyDescent="0.25">
      <c r="A4151" t="s">
        <v>33660</v>
      </c>
      <c r="B4151" t="s">
        <v>14</v>
      </c>
      <c r="C4151" t="s">
        <v>14</v>
      </c>
      <c r="D4151" t="s">
        <v>69</v>
      </c>
      <c r="E4151" t="s">
        <v>520</v>
      </c>
    </row>
    <row r="4152" spans="1:5" x14ac:dyDescent="0.25">
      <c r="A4152" t="s">
        <v>33661</v>
      </c>
      <c r="B4152" t="s">
        <v>14</v>
      </c>
      <c r="C4152" t="s">
        <v>14</v>
      </c>
      <c r="D4152" t="s">
        <v>34</v>
      </c>
      <c r="E4152" t="s">
        <v>520</v>
      </c>
    </row>
    <row r="4153" spans="1:5" x14ac:dyDescent="0.25">
      <c r="A4153" t="s">
        <v>33662</v>
      </c>
      <c r="B4153" t="s">
        <v>14</v>
      </c>
      <c r="C4153" t="s">
        <v>14</v>
      </c>
      <c r="D4153" t="s">
        <v>34</v>
      </c>
      <c r="E4153" t="s">
        <v>520</v>
      </c>
    </row>
    <row r="4154" spans="1:5" x14ac:dyDescent="0.25">
      <c r="A4154" t="s">
        <v>33663</v>
      </c>
      <c r="B4154" t="s">
        <v>14</v>
      </c>
      <c r="C4154" t="s">
        <v>14</v>
      </c>
      <c r="D4154" t="s">
        <v>34</v>
      </c>
      <c r="E4154" t="s">
        <v>520</v>
      </c>
    </row>
    <row r="4155" spans="1:5" x14ac:dyDescent="0.25">
      <c r="A4155" t="s">
        <v>33664</v>
      </c>
      <c r="B4155" t="s">
        <v>14</v>
      </c>
      <c r="C4155" t="s">
        <v>14</v>
      </c>
      <c r="D4155" t="s">
        <v>34</v>
      </c>
      <c r="E4155" t="s">
        <v>520</v>
      </c>
    </row>
    <row r="4156" spans="1:5" x14ac:dyDescent="0.25">
      <c r="A4156" t="s">
        <v>33665</v>
      </c>
      <c r="B4156" t="s">
        <v>14</v>
      </c>
      <c r="C4156" t="s">
        <v>14</v>
      </c>
      <c r="D4156" t="s">
        <v>34</v>
      </c>
      <c r="E4156" t="s">
        <v>520</v>
      </c>
    </row>
    <row r="4157" spans="1:5" x14ac:dyDescent="0.25">
      <c r="A4157" t="s">
        <v>33666</v>
      </c>
      <c r="B4157" t="s">
        <v>14</v>
      </c>
      <c r="C4157" t="s">
        <v>14</v>
      </c>
      <c r="D4157" t="s">
        <v>64</v>
      </c>
      <c r="E4157" t="s">
        <v>517</v>
      </c>
    </row>
    <row r="4158" spans="1:5" x14ac:dyDescent="0.25">
      <c r="A4158" t="s">
        <v>33667</v>
      </c>
      <c r="B4158" t="s">
        <v>14</v>
      </c>
      <c r="C4158" t="s">
        <v>14</v>
      </c>
      <c r="D4158" t="s">
        <v>34</v>
      </c>
      <c r="E4158" t="s">
        <v>520</v>
      </c>
    </row>
    <row r="4159" spans="1:5" x14ac:dyDescent="0.25">
      <c r="A4159" t="s">
        <v>33668</v>
      </c>
      <c r="B4159" t="s">
        <v>14</v>
      </c>
      <c r="C4159" t="s">
        <v>14</v>
      </c>
      <c r="D4159" t="s">
        <v>34</v>
      </c>
      <c r="E4159" t="s">
        <v>520</v>
      </c>
    </row>
    <row r="4160" spans="1:5" x14ac:dyDescent="0.25">
      <c r="A4160" t="s">
        <v>33669</v>
      </c>
      <c r="B4160" t="s">
        <v>14</v>
      </c>
      <c r="C4160" t="s">
        <v>14</v>
      </c>
      <c r="D4160" t="s">
        <v>34</v>
      </c>
      <c r="E4160" t="s">
        <v>520</v>
      </c>
    </row>
    <row r="4161" spans="1:5" x14ac:dyDescent="0.25">
      <c r="A4161" t="s">
        <v>33670</v>
      </c>
      <c r="B4161" t="s">
        <v>14</v>
      </c>
      <c r="C4161" t="s">
        <v>14</v>
      </c>
      <c r="D4161" t="s">
        <v>34</v>
      </c>
      <c r="E4161" t="s">
        <v>520</v>
      </c>
    </row>
    <row r="4162" spans="1:5" x14ac:dyDescent="0.25">
      <c r="A4162" t="s">
        <v>33671</v>
      </c>
      <c r="B4162" t="s">
        <v>14</v>
      </c>
      <c r="C4162" t="s">
        <v>14</v>
      </c>
      <c r="D4162" t="s">
        <v>34</v>
      </c>
      <c r="E4162" t="s">
        <v>520</v>
      </c>
    </row>
    <row r="4163" spans="1:5" x14ac:dyDescent="0.25">
      <c r="A4163" t="s">
        <v>33672</v>
      </c>
      <c r="B4163" t="s">
        <v>14</v>
      </c>
      <c r="C4163" t="s">
        <v>14</v>
      </c>
      <c r="D4163" t="s">
        <v>34</v>
      </c>
      <c r="E4163" t="s">
        <v>520</v>
      </c>
    </row>
    <row r="4164" spans="1:5" x14ac:dyDescent="0.25">
      <c r="A4164" t="s">
        <v>33673</v>
      </c>
      <c r="B4164" t="s">
        <v>14</v>
      </c>
      <c r="C4164" t="s">
        <v>14</v>
      </c>
      <c r="D4164" t="s">
        <v>34</v>
      </c>
      <c r="E4164" t="s">
        <v>520</v>
      </c>
    </row>
    <row r="4165" spans="1:5" x14ac:dyDescent="0.25">
      <c r="A4165" t="s">
        <v>33674</v>
      </c>
      <c r="B4165" t="s">
        <v>14</v>
      </c>
      <c r="C4165" t="s">
        <v>14</v>
      </c>
      <c r="D4165" t="s">
        <v>34</v>
      </c>
      <c r="E4165" t="s">
        <v>520</v>
      </c>
    </row>
    <row r="4166" spans="1:5" x14ac:dyDescent="0.25">
      <c r="A4166" t="s">
        <v>33675</v>
      </c>
      <c r="B4166" t="s">
        <v>14</v>
      </c>
      <c r="C4166" t="s">
        <v>14</v>
      </c>
      <c r="D4166" t="s">
        <v>34</v>
      </c>
      <c r="E4166" t="s">
        <v>520</v>
      </c>
    </row>
    <row r="4167" spans="1:5" x14ac:dyDescent="0.25">
      <c r="A4167" t="s">
        <v>33676</v>
      </c>
      <c r="B4167" t="s">
        <v>14</v>
      </c>
      <c r="C4167" t="s">
        <v>14</v>
      </c>
      <c r="D4167" t="s">
        <v>34</v>
      </c>
      <c r="E4167" t="s">
        <v>520</v>
      </c>
    </row>
    <row r="4168" spans="1:5" x14ac:dyDescent="0.25">
      <c r="A4168" t="s">
        <v>33677</v>
      </c>
      <c r="B4168" t="s">
        <v>14</v>
      </c>
      <c r="C4168" t="s">
        <v>14</v>
      </c>
      <c r="D4168" t="s">
        <v>64</v>
      </c>
      <c r="E4168" t="s">
        <v>517</v>
      </c>
    </row>
    <row r="4169" spans="1:5" x14ac:dyDescent="0.25">
      <c r="A4169" t="s">
        <v>33678</v>
      </c>
      <c r="B4169" t="s">
        <v>14</v>
      </c>
      <c r="C4169" t="s">
        <v>14</v>
      </c>
      <c r="D4169" t="s">
        <v>64</v>
      </c>
      <c r="E4169" t="s">
        <v>517</v>
      </c>
    </row>
    <row r="4170" spans="1:5" x14ac:dyDescent="0.25">
      <c r="A4170" t="s">
        <v>33679</v>
      </c>
      <c r="B4170" t="s">
        <v>14</v>
      </c>
      <c r="C4170" t="s">
        <v>14</v>
      </c>
      <c r="D4170" t="s">
        <v>34</v>
      </c>
      <c r="E4170" t="s">
        <v>520</v>
      </c>
    </row>
    <row r="4171" spans="1:5" x14ac:dyDescent="0.25">
      <c r="A4171" t="s">
        <v>33680</v>
      </c>
      <c r="B4171" t="s">
        <v>14</v>
      </c>
      <c r="C4171" t="s">
        <v>14</v>
      </c>
      <c r="D4171" t="s">
        <v>69</v>
      </c>
      <c r="E4171" t="s">
        <v>520</v>
      </c>
    </row>
    <row r="4172" spans="1:5" x14ac:dyDescent="0.25">
      <c r="A4172" t="s">
        <v>33681</v>
      </c>
      <c r="B4172" t="s">
        <v>14</v>
      </c>
      <c r="C4172" t="s">
        <v>14</v>
      </c>
      <c r="D4172" t="s">
        <v>34</v>
      </c>
      <c r="E4172" t="s">
        <v>520</v>
      </c>
    </row>
    <row r="4173" spans="1:5" x14ac:dyDescent="0.25">
      <c r="A4173" t="s">
        <v>33682</v>
      </c>
      <c r="B4173" t="s">
        <v>14</v>
      </c>
      <c r="C4173" t="s">
        <v>14</v>
      </c>
      <c r="D4173" t="s">
        <v>64</v>
      </c>
      <c r="E4173" t="s">
        <v>517</v>
      </c>
    </row>
    <row r="4174" spans="1:5" x14ac:dyDescent="0.25">
      <c r="A4174" t="s">
        <v>33683</v>
      </c>
      <c r="B4174" t="s">
        <v>14</v>
      </c>
      <c r="C4174" t="s">
        <v>14</v>
      </c>
      <c r="D4174" t="s">
        <v>34</v>
      </c>
      <c r="E4174" t="s">
        <v>520</v>
      </c>
    </row>
    <row r="4175" spans="1:5" x14ac:dyDescent="0.25">
      <c r="A4175" t="s">
        <v>33684</v>
      </c>
      <c r="B4175" t="s">
        <v>14</v>
      </c>
      <c r="C4175" t="s">
        <v>14</v>
      </c>
      <c r="D4175" t="s">
        <v>34</v>
      </c>
      <c r="E4175" t="s">
        <v>520</v>
      </c>
    </row>
    <row r="4176" spans="1:5" x14ac:dyDescent="0.25">
      <c r="A4176" t="s">
        <v>33685</v>
      </c>
      <c r="B4176" t="s">
        <v>14</v>
      </c>
      <c r="C4176" t="s">
        <v>14</v>
      </c>
      <c r="D4176" t="s">
        <v>34</v>
      </c>
      <c r="E4176" t="s">
        <v>520</v>
      </c>
    </row>
    <row r="4177" spans="1:5" x14ac:dyDescent="0.25">
      <c r="A4177" t="s">
        <v>33686</v>
      </c>
      <c r="B4177" t="s">
        <v>14</v>
      </c>
      <c r="C4177" t="s">
        <v>14</v>
      </c>
      <c r="D4177" t="s">
        <v>34</v>
      </c>
      <c r="E4177" t="s">
        <v>520</v>
      </c>
    </row>
    <row r="4178" spans="1:5" x14ac:dyDescent="0.25">
      <c r="A4178" t="s">
        <v>33687</v>
      </c>
      <c r="B4178" t="s">
        <v>14</v>
      </c>
      <c r="C4178" t="s">
        <v>14</v>
      </c>
      <c r="D4178" t="s">
        <v>34</v>
      </c>
      <c r="E4178" t="s">
        <v>520</v>
      </c>
    </row>
    <row r="4179" spans="1:5" x14ac:dyDescent="0.25">
      <c r="A4179" t="s">
        <v>33688</v>
      </c>
      <c r="B4179" t="s">
        <v>14</v>
      </c>
      <c r="C4179" t="s">
        <v>14</v>
      </c>
      <c r="D4179" t="s">
        <v>34</v>
      </c>
      <c r="E4179" t="s">
        <v>520</v>
      </c>
    </row>
    <row r="4180" spans="1:5" x14ac:dyDescent="0.25">
      <c r="A4180" t="s">
        <v>33689</v>
      </c>
      <c r="B4180" t="s">
        <v>14</v>
      </c>
      <c r="C4180" t="s">
        <v>14</v>
      </c>
      <c r="D4180" t="s">
        <v>34</v>
      </c>
      <c r="E4180" t="s">
        <v>520</v>
      </c>
    </row>
    <row r="4181" spans="1:5" x14ac:dyDescent="0.25">
      <c r="A4181" t="s">
        <v>33690</v>
      </c>
      <c r="B4181" t="s">
        <v>14</v>
      </c>
      <c r="C4181" t="s">
        <v>14</v>
      </c>
      <c r="D4181" t="s">
        <v>34</v>
      </c>
      <c r="E4181" t="s">
        <v>520</v>
      </c>
    </row>
    <row r="4182" spans="1:5" x14ac:dyDescent="0.25">
      <c r="A4182" t="s">
        <v>33691</v>
      </c>
      <c r="B4182" t="s">
        <v>14</v>
      </c>
      <c r="C4182" t="s">
        <v>14</v>
      </c>
      <c r="D4182" t="s">
        <v>34</v>
      </c>
      <c r="E4182" t="s">
        <v>520</v>
      </c>
    </row>
    <row r="4183" spans="1:5" x14ac:dyDescent="0.25">
      <c r="A4183" t="s">
        <v>33692</v>
      </c>
      <c r="B4183" t="s">
        <v>14</v>
      </c>
      <c r="C4183" t="s">
        <v>14</v>
      </c>
      <c r="D4183" t="s">
        <v>34</v>
      </c>
      <c r="E4183" t="s">
        <v>520</v>
      </c>
    </row>
    <row r="4184" spans="1:5" x14ac:dyDescent="0.25">
      <c r="A4184" t="s">
        <v>33693</v>
      </c>
      <c r="B4184" t="s">
        <v>14</v>
      </c>
      <c r="C4184" t="s">
        <v>14</v>
      </c>
      <c r="D4184" t="s">
        <v>34</v>
      </c>
      <c r="E4184" t="s">
        <v>520</v>
      </c>
    </row>
    <row r="4185" spans="1:5" x14ac:dyDescent="0.25">
      <c r="A4185" t="s">
        <v>33694</v>
      </c>
      <c r="B4185" t="s">
        <v>14</v>
      </c>
      <c r="C4185" t="s">
        <v>14</v>
      </c>
      <c r="D4185" t="s">
        <v>34</v>
      </c>
      <c r="E4185" t="s">
        <v>520</v>
      </c>
    </row>
    <row r="4186" spans="1:5" x14ac:dyDescent="0.25">
      <c r="A4186" t="s">
        <v>33695</v>
      </c>
      <c r="B4186" t="s">
        <v>14</v>
      </c>
      <c r="C4186" t="s">
        <v>14</v>
      </c>
      <c r="D4186" t="s">
        <v>64</v>
      </c>
      <c r="E4186" t="s">
        <v>517</v>
      </c>
    </row>
    <row r="4187" spans="1:5" x14ac:dyDescent="0.25">
      <c r="A4187" t="s">
        <v>33696</v>
      </c>
      <c r="B4187" t="s">
        <v>14</v>
      </c>
      <c r="C4187" t="s">
        <v>14</v>
      </c>
      <c r="D4187" t="s">
        <v>34</v>
      </c>
      <c r="E4187" t="s">
        <v>520</v>
      </c>
    </row>
    <row r="4188" spans="1:5" x14ac:dyDescent="0.25">
      <c r="A4188" t="s">
        <v>33697</v>
      </c>
      <c r="B4188" t="s">
        <v>14</v>
      </c>
      <c r="C4188" t="s">
        <v>14</v>
      </c>
      <c r="D4188" t="s">
        <v>34</v>
      </c>
      <c r="E4188" t="s">
        <v>520</v>
      </c>
    </row>
    <row r="4189" spans="1:5" x14ac:dyDescent="0.25">
      <c r="A4189" t="s">
        <v>33698</v>
      </c>
      <c r="B4189" t="s">
        <v>14</v>
      </c>
      <c r="C4189" t="s">
        <v>14</v>
      </c>
      <c r="D4189" t="s">
        <v>34</v>
      </c>
      <c r="E4189" t="s">
        <v>520</v>
      </c>
    </row>
    <row r="4190" spans="1:5" x14ac:dyDescent="0.25">
      <c r="A4190" t="s">
        <v>33699</v>
      </c>
      <c r="B4190" t="s">
        <v>14</v>
      </c>
      <c r="C4190" t="s">
        <v>14</v>
      </c>
      <c r="D4190" t="s">
        <v>34</v>
      </c>
      <c r="E4190" t="s">
        <v>520</v>
      </c>
    </row>
    <row r="4191" spans="1:5" x14ac:dyDescent="0.25">
      <c r="A4191" t="s">
        <v>33700</v>
      </c>
      <c r="B4191" t="s">
        <v>14</v>
      </c>
      <c r="C4191" t="s">
        <v>14</v>
      </c>
      <c r="D4191" t="s">
        <v>34</v>
      </c>
      <c r="E4191" t="s">
        <v>520</v>
      </c>
    </row>
    <row r="4192" spans="1:5" x14ac:dyDescent="0.25">
      <c r="A4192" t="s">
        <v>33701</v>
      </c>
      <c r="B4192" t="s">
        <v>14</v>
      </c>
      <c r="C4192" t="s">
        <v>14</v>
      </c>
      <c r="D4192" t="s">
        <v>34</v>
      </c>
      <c r="E4192" t="s">
        <v>520</v>
      </c>
    </row>
    <row r="4193" spans="1:5" x14ac:dyDescent="0.25">
      <c r="A4193" t="s">
        <v>33702</v>
      </c>
      <c r="B4193" t="s">
        <v>14</v>
      </c>
      <c r="C4193" t="s">
        <v>14</v>
      </c>
      <c r="D4193" t="s">
        <v>64</v>
      </c>
      <c r="E4193" t="s">
        <v>517</v>
      </c>
    </row>
    <row r="4194" spans="1:5" x14ac:dyDescent="0.25">
      <c r="A4194" t="s">
        <v>33703</v>
      </c>
      <c r="B4194" t="s">
        <v>14</v>
      </c>
      <c r="C4194" t="s">
        <v>14</v>
      </c>
      <c r="D4194" t="s">
        <v>34</v>
      </c>
      <c r="E4194" t="s">
        <v>520</v>
      </c>
    </row>
    <row r="4195" spans="1:5" x14ac:dyDescent="0.25">
      <c r="A4195" t="s">
        <v>33704</v>
      </c>
      <c r="B4195" t="s">
        <v>14</v>
      </c>
      <c r="C4195" t="s">
        <v>14</v>
      </c>
      <c r="D4195" t="s">
        <v>34</v>
      </c>
      <c r="E4195" t="s">
        <v>520</v>
      </c>
    </row>
    <row r="4196" spans="1:5" x14ac:dyDescent="0.25">
      <c r="A4196" t="s">
        <v>33705</v>
      </c>
      <c r="B4196" t="s">
        <v>14</v>
      </c>
      <c r="C4196" t="s">
        <v>14</v>
      </c>
      <c r="D4196" t="s">
        <v>34</v>
      </c>
      <c r="E4196" t="s">
        <v>520</v>
      </c>
    </row>
    <row r="4197" spans="1:5" x14ac:dyDescent="0.25">
      <c r="A4197" t="s">
        <v>33706</v>
      </c>
      <c r="B4197" t="s">
        <v>14</v>
      </c>
      <c r="C4197" t="s">
        <v>14</v>
      </c>
      <c r="D4197" t="s">
        <v>34</v>
      </c>
      <c r="E4197" t="s">
        <v>520</v>
      </c>
    </row>
    <row r="4198" spans="1:5" x14ac:dyDescent="0.25">
      <c r="A4198" t="s">
        <v>33707</v>
      </c>
      <c r="B4198" t="s">
        <v>14</v>
      </c>
      <c r="C4198" t="s">
        <v>14</v>
      </c>
      <c r="D4198" t="s">
        <v>34</v>
      </c>
      <c r="E4198" t="s">
        <v>520</v>
      </c>
    </row>
    <row r="4199" spans="1:5" x14ac:dyDescent="0.25">
      <c r="A4199" t="s">
        <v>33708</v>
      </c>
      <c r="B4199" t="s">
        <v>14</v>
      </c>
      <c r="C4199" t="s">
        <v>14</v>
      </c>
      <c r="D4199" t="s">
        <v>64</v>
      </c>
      <c r="E4199" t="s">
        <v>517</v>
      </c>
    </row>
    <row r="4200" spans="1:5" x14ac:dyDescent="0.25">
      <c r="A4200" t="s">
        <v>33709</v>
      </c>
      <c r="B4200" t="s">
        <v>14</v>
      </c>
      <c r="C4200" t="s">
        <v>14</v>
      </c>
      <c r="D4200" t="s">
        <v>34</v>
      </c>
      <c r="E4200" t="s">
        <v>520</v>
      </c>
    </row>
    <row r="4201" spans="1:5" x14ac:dyDescent="0.25">
      <c r="A4201" t="s">
        <v>33710</v>
      </c>
      <c r="B4201" t="s">
        <v>14</v>
      </c>
      <c r="C4201" t="s">
        <v>14</v>
      </c>
      <c r="D4201" t="s">
        <v>34</v>
      </c>
      <c r="E4201" t="s">
        <v>520</v>
      </c>
    </row>
    <row r="4202" spans="1:5" x14ac:dyDescent="0.25">
      <c r="A4202" t="s">
        <v>33711</v>
      </c>
      <c r="B4202" t="s">
        <v>14</v>
      </c>
      <c r="C4202" t="s">
        <v>14</v>
      </c>
      <c r="D4202" t="s">
        <v>34</v>
      </c>
      <c r="E4202" t="s">
        <v>520</v>
      </c>
    </row>
    <row r="4203" spans="1:5" x14ac:dyDescent="0.25">
      <c r="A4203" t="s">
        <v>33712</v>
      </c>
      <c r="B4203" t="s">
        <v>14</v>
      </c>
      <c r="C4203" t="s">
        <v>14</v>
      </c>
      <c r="D4203" t="s">
        <v>34</v>
      </c>
      <c r="E4203" t="s">
        <v>520</v>
      </c>
    </row>
    <row r="4204" spans="1:5" x14ac:dyDescent="0.25">
      <c r="A4204" t="s">
        <v>33713</v>
      </c>
      <c r="B4204" t="s">
        <v>14</v>
      </c>
      <c r="C4204" t="s">
        <v>14</v>
      </c>
      <c r="D4204" t="s">
        <v>34</v>
      </c>
      <c r="E4204" t="s">
        <v>520</v>
      </c>
    </row>
    <row r="4205" spans="1:5" x14ac:dyDescent="0.25">
      <c r="A4205" t="s">
        <v>33714</v>
      </c>
      <c r="B4205" t="s">
        <v>14</v>
      </c>
      <c r="C4205" t="s">
        <v>14</v>
      </c>
      <c r="D4205" t="s">
        <v>34</v>
      </c>
      <c r="E4205" t="s">
        <v>520</v>
      </c>
    </row>
    <row r="4206" spans="1:5" x14ac:dyDescent="0.25">
      <c r="A4206" t="s">
        <v>33715</v>
      </c>
      <c r="B4206" t="s">
        <v>14</v>
      </c>
      <c r="C4206" t="s">
        <v>14</v>
      </c>
      <c r="D4206" t="s">
        <v>34</v>
      </c>
      <c r="E4206" t="s">
        <v>520</v>
      </c>
    </row>
    <row r="4207" spans="1:5" x14ac:dyDescent="0.25">
      <c r="A4207" t="s">
        <v>33716</v>
      </c>
      <c r="B4207" t="s">
        <v>14</v>
      </c>
      <c r="C4207" t="s">
        <v>14</v>
      </c>
      <c r="D4207" t="s">
        <v>34</v>
      </c>
      <c r="E4207" t="s">
        <v>520</v>
      </c>
    </row>
    <row r="4208" spans="1:5" x14ac:dyDescent="0.25">
      <c r="A4208" t="s">
        <v>33717</v>
      </c>
      <c r="B4208" t="s">
        <v>14</v>
      </c>
      <c r="C4208" t="s">
        <v>14</v>
      </c>
      <c r="D4208" t="s">
        <v>34</v>
      </c>
      <c r="E4208" t="s">
        <v>520</v>
      </c>
    </row>
    <row r="4209" spans="1:5" x14ac:dyDescent="0.25">
      <c r="A4209" t="s">
        <v>33718</v>
      </c>
      <c r="B4209" t="s">
        <v>14</v>
      </c>
      <c r="C4209" t="s">
        <v>14</v>
      </c>
      <c r="D4209" t="s">
        <v>34</v>
      </c>
      <c r="E4209" t="s">
        <v>520</v>
      </c>
    </row>
    <row r="4210" spans="1:5" x14ac:dyDescent="0.25">
      <c r="A4210" t="s">
        <v>33719</v>
      </c>
      <c r="B4210" t="s">
        <v>14</v>
      </c>
      <c r="C4210" t="s">
        <v>14</v>
      </c>
      <c r="D4210" t="s">
        <v>34</v>
      </c>
      <c r="E4210" t="s">
        <v>520</v>
      </c>
    </row>
    <row r="4211" spans="1:5" x14ac:dyDescent="0.25">
      <c r="A4211" t="s">
        <v>33720</v>
      </c>
      <c r="B4211" t="s">
        <v>14</v>
      </c>
      <c r="C4211" t="s">
        <v>14</v>
      </c>
      <c r="D4211" t="s">
        <v>34</v>
      </c>
      <c r="E4211" t="s">
        <v>520</v>
      </c>
    </row>
    <row r="4212" spans="1:5" x14ac:dyDescent="0.25">
      <c r="A4212" t="s">
        <v>44118</v>
      </c>
      <c r="B4212" t="s">
        <v>14</v>
      </c>
      <c r="C4212" t="s">
        <v>14</v>
      </c>
      <c r="D4212" t="s">
        <v>64</v>
      </c>
      <c r="E4212" t="s">
        <v>517</v>
      </c>
    </row>
    <row r="4213" spans="1:5" x14ac:dyDescent="0.25">
      <c r="A4213" t="s">
        <v>33721</v>
      </c>
      <c r="B4213" t="s">
        <v>14</v>
      </c>
      <c r="C4213" t="s">
        <v>14</v>
      </c>
      <c r="D4213" t="s">
        <v>34</v>
      </c>
      <c r="E4213" t="s">
        <v>520</v>
      </c>
    </row>
    <row r="4214" spans="1:5" x14ac:dyDescent="0.25">
      <c r="A4214" t="s">
        <v>33722</v>
      </c>
      <c r="B4214" t="s">
        <v>14</v>
      </c>
      <c r="C4214" t="s">
        <v>14</v>
      </c>
      <c r="D4214" t="s">
        <v>34</v>
      </c>
      <c r="E4214" t="s">
        <v>520</v>
      </c>
    </row>
    <row r="4215" spans="1:5" x14ac:dyDescent="0.25">
      <c r="A4215" t="s">
        <v>33723</v>
      </c>
      <c r="B4215" t="s">
        <v>14</v>
      </c>
      <c r="C4215" t="s">
        <v>14</v>
      </c>
      <c r="D4215" t="s">
        <v>34</v>
      </c>
      <c r="E4215" t="s">
        <v>520</v>
      </c>
    </row>
    <row r="4216" spans="1:5" x14ac:dyDescent="0.25">
      <c r="A4216" t="s">
        <v>33724</v>
      </c>
      <c r="B4216" t="s">
        <v>14</v>
      </c>
      <c r="C4216" t="s">
        <v>14</v>
      </c>
      <c r="D4216" t="s">
        <v>34</v>
      </c>
      <c r="E4216" t="s">
        <v>520</v>
      </c>
    </row>
    <row r="4217" spans="1:5" x14ac:dyDescent="0.25">
      <c r="A4217" t="s">
        <v>33725</v>
      </c>
      <c r="B4217" t="s">
        <v>14</v>
      </c>
      <c r="C4217" t="s">
        <v>14</v>
      </c>
      <c r="D4217" t="s">
        <v>34</v>
      </c>
      <c r="E4217" t="s">
        <v>520</v>
      </c>
    </row>
    <row r="4218" spans="1:5" x14ac:dyDescent="0.25">
      <c r="A4218" t="s">
        <v>33726</v>
      </c>
      <c r="B4218" t="s">
        <v>14</v>
      </c>
      <c r="C4218" t="s">
        <v>14</v>
      </c>
      <c r="D4218" t="s">
        <v>34</v>
      </c>
      <c r="E4218" t="s">
        <v>520</v>
      </c>
    </row>
    <row r="4219" spans="1:5" x14ac:dyDescent="0.25">
      <c r="A4219" t="s">
        <v>33727</v>
      </c>
      <c r="B4219" t="s">
        <v>14</v>
      </c>
      <c r="C4219" t="s">
        <v>14</v>
      </c>
      <c r="D4219" t="s">
        <v>34</v>
      </c>
      <c r="E4219" t="s">
        <v>520</v>
      </c>
    </row>
    <row r="4220" spans="1:5" x14ac:dyDescent="0.25">
      <c r="A4220" t="s">
        <v>33728</v>
      </c>
      <c r="B4220" t="s">
        <v>14</v>
      </c>
      <c r="C4220" t="s">
        <v>14</v>
      </c>
      <c r="D4220" t="s">
        <v>34</v>
      </c>
      <c r="E4220" t="s">
        <v>520</v>
      </c>
    </row>
    <row r="4221" spans="1:5" x14ac:dyDescent="0.25">
      <c r="A4221" t="s">
        <v>33729</v>
      </c>
      <c r="B4221" t="s">
        <v>14</v>
      </c>
      <c r="C4221" t="s">
        <v>14</v>
      </c>
      <c r="D4221" t="s">
        <v>34</v>
      </c>
      <c r="E4221" t="s">
        <v>520</v>
      </c>
    </row>
    <row r="4222" spans="1:5" x14ac:dyDescent="0.25">
      <c r="A4222" t="s">
        <v>33730</v>
      </c>
      <c r="B4222" t="s">
        <v>14</v>
      </c>
      <c r="C4222" t="s">
        <v>14</v>
      </c>
      <c r="D4222" t="s">
        <v>34</v>
      </c>
      <c r="E4222" t="s">
        <v>520</v>
      </c>
    </row>
    <row r="4223" spans="1:5" x14ac:dyDescent="0.25">
      <c r="A4223" t="s">
        <v>33731</v>
      </c>
      <c r="B4223" t="s">
        <v>14</v>
      </c>
      <c r="C4223" t="s">
        <v>14</v>
      </c>
      <c r="D4223" t="s">
        <v>34</v>
      </c>
      <c r="E4223" t="s">
        <v>520</v>
      </c>
    </row>
    <row r="4224" spans="1:5" x14ac:dyDescent="0.25">
      <c r="A4224" t="s">
        <v>33732</v>
      </c>
      <c r="B4224" t="s">
        <v>14</v>
      </c>
      <c r="C4224" t="s">
        <v>14</v>
      </c>
      <c r="D4224" t="s">
        <v>64</v>
      </c>
      <c r="E4224" t="s">
        <v>517</v>
      </c>
    </row>
    <row r="4225" spans="1:5" x14ac:dyDescent="0.25">
      <c r="A4225" t="s">
        <v>33733</v>
      </c>
      <c r="B4225" t="s">
        <v>14</v>
      </c>
      <c r="C4225" t="s">
        <v>14</v>
      </c>
      <c r="D4225" t="s">
        <v>34</v>
      </c>
      <c r="E4225" t="s">
        <v>520</v>
      </c>
    </row>
    <row r="4226" spans="1:5" x14ac:dyDescent="0.25">
      <c r="A4226" t="s">
        <v>33734</v>
      </c>
      <c r="B4226" t="s">
        <v>14</v>
      </c>
      <c r="C4226" t="s">
        <v>14</v>
      </c>
      <c r="D4226" t="s">
        <v>34</v>
      </c>
      <c r="E4226" t="s">
        <v>520</v>
      </c>
    </row>
    <row r="4227" spans="1:5" x14ac:dyDescent="0.25">
      <c r="A4227" t="s">
        <v>33735</v>
      </c>
      <c r="B4227" t="s">
        <v>14</v>
      </c>
      <c r="C4227" t="s">
        <v>14</v>
      </c>
      <c r="D4227" t="s">
        <v>34</v>
      </c>
      <c r="E4227" t="s">
        <v>520</v>
      </c>
    </row>
    <row r="4228" spans="1:5" x14ac:dyDescent="0.25">
      <c r="A4228" t="s">
        <v>33736</v>
      </c>
      <c r="B4228" t="s">
        <v>14</v>
      </c>
      <c r="C4228" t="s">
        <v>14</v>
      </c>
      <c r="D4228" t="s">
        <v>34</v>
      </c>
      <c r="E4228" t="s">
        <v>520</v>
      </c>
    </row>
    <row r="4229" spans="1:5" x14ac:dyDescent="0.25">
      <c r="A4229" t="s">
        <v>33737</v>
      </c>
      <c r="B4229" t="s">
        <v>14</v>
      </c>
      <c r="C4229" t="s">
        <v>14</v>
      </c>
      <c r="D4229" t="s">
        <v>34</v>
      </c>
      <c r="E4229" t="s">
        <v>520</v>
      </c>
    </row>
    <row r="4230" spans="1:5" x14ac:dyDescent="0.25">
      <c r="A4230" t="s">
        <v>33738</v>
      </c>
      <c r="B4230" t="s">
        <v>14</v>
      </c>
      <c r="C4230" t="s">
        <v>14</v>
      </c>
      <c r="D4230" t="s">
        <v>64</v>
      </c>
      <c r="E4230" t="s">
        <v>517</v>
      </c>
    </row>
    <row r="4231" spans="1:5" x14ac:dyDescent="0.25">
      <c r="A4231" t="s">
        <v>33739</v>
      </c>
      <c r="B4231" t="s">
        <v>14</v>
      </c>
      <c r="C4231" t="s">
        <v>14</v>
      </c>
      <c r="D4231" t="s">
        <v>34</v>
      </c>
      <c r="E4231" t="s">
        <v>520</v>
      </c>
    </row>
    <row r="4232" spans="1:5" x14ac:dyDescent="0.25">
      <c r="A4232" t="s">
        <v>33740</v>
      </c>
      <c r="B4232" t="s">
        <v>14</v>
      </c>
      <c r="C4232" t="s">
        <v>14</v>
      </c>
      <c r="D4232" t="s">
        <v>34</v>
      </c>
      <c r="E4232" t="s">
        <v>520</v>
      </c>
    </row>
    <row r="4233" spans="1:5" x14ac:dyDescent="0.25">
      <c r="A4233" t="s">
        <v>33741</v>
      </c>
      <c r="B4233" t="s">
        <v>14</v>
      </c>
      <c r="C4233" t="s">
        <v>14</v>
      </c>
      <c r="D4233" t="s">
        <v>34</v>
      </c>
      <c r="E4233" t="s">
        <v>520</v>
      </c>
    </row>
    <row r="4234" spans="1:5" x14ac:dyDescent="0.25">
      <c r="A4234" t="s">
        <v>33742</v>
      </c>
      <c r="B4234" t="s">
        <v>14</v>
      </c>
      <c r="C4234" t="s">
        <v>14</v>
      </c>
      <c r="D4234" t="s">
        <v>34</v>
      </c>
      <c r="E4234" t="s">
        <v>520</v>
      </c>
    </row>
    <row r="4235" spans="1:5" x14ac:dyDescent="0.25">
      <c r="A4235" t="s">
        <v>33743</v>
      </c>
      <c r="B4235" t="s">
        <v>14</v>
      </c>
      <c r="C4235" t="s">
        <v>14</v>
      </c>
      <c r="D4235" t="s">
        <v>34</v>
      </c>
      <c r="E4235" t="s">
        <v>520</v>
      </c>
    </row>
    <row r="4236" spans="1:5" x14ac:dyDescent="0.25">
      <c r="A4236" t="s">
        <v>33744</v>
      </c>
      <c r="B4236" t="s">
        <v>14</v>
      </c>
      <c r="C4236" t="s">
        <v>14</v>
      </c>
      <c r="D4236" t="s">
        <v>34</v>
      </c>
      <c r="E4236" t="s">
        <v>520</v>
      </c>
    </row>
    <row r="4237" spans="1:5" x14ac:dyDescent="0.25">
      <c r="A4237" t="s">
        <v>33745</v>
      </c>
      <c r="B4237" t="s">
        <v>14</v>
      </c>
      <c r="C4237" t="s">
        <v>14</v>
      </c>
      <c r="D4237" t="s">
        <v>34</v>
      </c>
      <c r="E4237" t="s">
        <v>520</v>
      </c>
    </row>
    <row r="4238" spans="1:5" x14ac:dyDescent="0.25">
      <c r="A4238" t="s">
        <v>33746</v>
      </c>
      <c r="B4238" t="s">
        <v>14</v>
      </c>
      <c r="C4238" t="s">
        <v>14</v>
      </c>
      <c r="D4238" t="s">
        <v>34</v>
      </c>
      <c r="E4238" t="s">
        <v>520</v>
      </c>
    </row>
    <row r="4239" spans="1:5" x14ac:dyDescent="0.25">
      <c r="A4239" t="s">
        <v>33747</v>
      </c>
      <c r="B4239" t="s">
        <v>14</v>
      </c>
      <c r="C4239" t="s">
        <v>14</v>
      </c>
      <c r="D4239" t="s">
        <v>34</v>
      </c>
      <c r="E4239" t="s">
        <v>520</v>
      </c>
    </row>
    <row r="4240" spans="1:5" x14ac:dyDescent="0.25">
      <c r="A4240" t="s">
        <v>33748</v>
      </c>
      <c r="B4240" t="s">
        <v>14</v>
      </c>
      <c r="C4240" t="s">
        <v>14</v>
      </c>
      <c r="D4240" t="s">
        <v>34</v>
      </c>
      <c r="E4240" t="s">
        <v>520</v>
      </c>
    </row>
    <row r="4241" spans="1:5" x14ac:dyDescent="0.25">
      <c r="A4241" t="s">
        <v>33749</v>
      </c>
      <c r="B4241" t="s">
        <v>14</v>
      </c>
      <c r="C4241" t="s">
        <v>14</v>
      </c>
      <c r="D4241" t="s">
        <v>34</v>
      </c>
      <c r="E4241" t="s">
        <v>520</v>
      </c>
    </row>
    <row r="4242" spans="1:5" x14ac:dyDescent="0.25">
      <c r="A4242" t="s">
        <v>33750</v>
      </c>
      <c r="B4242" t="s">
        <v>14</v>
      </c>
      <c r="C4242" t="s">
        <v>14</v>
      </c>
      <c r="D4242" t="s">
        <v>64</v>
      </c>
      <c r="E4242" t="s">
        <v>517</v>
      </c>
    </row>
    <row r="4243" spans="1:5" x14ac:dyDescent="0.25">
      <c r="A4243" t="s">
        <v>33751</v>
      </c>
      <c r="B4243" t="s">
        <v>14</v>
      </c>
      <c r="C4243" t="s">
        <v>14</v>
      </c>
      <c r="D4243" t="s">
        <v>34</v>
      </c>
      <c r="E4243" t="s">
        <v>520</v>
      </c>
    </row>
    <row r="4244" spans="1:5" x14ac:dyDescent="0.25">
      <c r="A4244" t="s">
        <v>33752</v>
      </c>
      <c r="B4244" t="s">
        <v>14</v>
      </c>
      <c r="C4244" t="s">
        <v>14</v>
      </c>
      <c r="D4244" t="s">
        <v>64</v>
      </c>
      <c r="E4244" t="s">
        <v>517</v>
      </c>
    </row>
    <row r="4245" spans="1:5" x14ac:dyDescent="0.25">
      <c r="A4245" t="s">
        <v>33753</v>
      </c>
      <c r="B4245" t="s">
        <v>14</v>
      </c>
      <c r="C4245" t="s">
        <v>14</v>
      </c>
      <c r="D4245" t="s">
        <v>34</v>
      </c>
      <c r="E4245" t="s">
        <v>520</v>
      </c>
    </row>
    <row r="4246" spans="1:5" x14ac:dyDescent="0.25">
      <c r="A4246" t="s">
        <v>33754</v>
      </c>
      <c r="B4246" t="s">
        <v>14</v>
      </c>
      <c r="C4246" t="s">
        <v>14</v>
      </c>
      <c r="D4246" t="s">
        <v>34</v>
      </c>
      <c r="E4246" t="s">
        <v>520</v>
      </c>
    </row>
    <row r="4247" spans="1:5" x14ac:dyDescent="0.25">
      <c r="A4247" t="s">
        <v>33755</v>
      </c>
      <c r="B4247" t="s">
        <v>14</v>
      </c>
      <c r="C4247" t="s">
        <v>14</v>
      </c>
      <c r="D4247" t="s">
        <v>34</v>
      </c>
      <c r="E4247" t="s">
        <v>520</v>
      </c>
    </row>
    <row r="4248" spans="1:5" x14ac:dyDescent="0.25">
      <c r="A4248" t="s">
        <v>33756</v>
      </c>
      <c r="B4248" t="s">
        <v>14</v>
      </c>
      <c r="C4248" t="s">
        <v>14</v>
      </c>
      <c r="D4248" t="s">
        <v>34</v>
      </c>
      <c r="E4248" t="s">
        <v>520</v>
      </c>
    </row>
    <row r="4249" spans="1:5" x14ac:dyDescent="0.25">
      <c r="A4249" t="s">
        <v>33757</v>
      </c>
      <c r="B4249" t="s">
        <v>14</v>
      </c>
      <c r="C4249" t="s">
        <v>14</v>
      </c>
      <c r="D4249" t="s">
        <v>34</v>
      </c>
      <c r="E4249" t="s">
        <v>520</v>
      </c>
    </row>
    <row r="4250" spans="1:5" x14ac:dyDescent="0.25">
      <c r="A4250" t="s">
        <v>33758</v>
      </c>
      <c r="B4250" t="s">
        <v>14</v>
      </c>
      <c r="C4250" t="s">
        <v>14</v>
      </c>
      <c r="D4250" t="s">
        <v>34</v>
      </c>
      <c r="E4250" t="s">
        <v>520</v>
      </c>
    </row>
    <row r="4251" spans="1:5" x14ac:dyDescent="0.25">
      <c r="A4251" t="s">
        <v>33759</v>
      </c>
      <c r="B4251" t="s">
        <v>14</v>
      </c>
      <c r="C4251" t="s">
        <v>14</v>
      </c>
      <c r="D4251" t="s">
        <v>34</v>
      </c>
      <c r="E4251" t="s">
        <v>520</v>
      </c>
    </row>
    <row r="4252" spans="1:5" x14ac:dyDescent="0.25">
      <c r="A4252" t="s">
        <v>33760</v>
      </c>
      <c r="B4252" t="s">
        <v>14</v>
      </c>
      <c r="C4252" t="s">
        <v>14</v>
      </c>
      <c r="D4252" t="s">
        <v>34</v>
      </c>
      <c r="E4252" t="s">
        <v>520</v>
      </c>
    </row>
    <row r="4253" spans="1:5" x14ac:dyDescent="0.25">
      <c r="A4253" t="s">
        <v>33761</v>
      </c>
      <c r="B4253" t="s">
        <v>14</v>
      </c>
      <c r="C4253" t="s">
        <v>14</v>
      </c>
      <c r="D4253" t="s">
        <v>34</v>
      </c>
      <c r="E4253" t="s">
        <v>520</v>
      </c>
    </row>
    <row r="4254" spans="1:5" x14ac:dyDescent="0.25">
      <c r="A4254" t="s">
        <v>33762</v>
      </c>
      <c r="B4254" t="s">
        <v>14</v>
      </c>
      <c r="C4254" t="s">
        <v>14</v>
      </c>
      <c r="D4254" t="s">
        <v>34</v>
      </c>
      <c r="E4254" t="s">
        <v>520</v>
      </c>
    </row>
    <row r="4255" spans="1:5" x14ac:dyDescent="0.25">
      <c r="A4255" t="s">
        <v>33763</v>
      </c>
      <c r="B4255" t="s">
        <v>14</v>
      </c>
      <c r="C4255" t="s">
        <v>14</v>
      </c>
      <c r="D4255" t="s">
        <v>34</v>
      </c>
      <c r="E4255" t="s">
        <v>520</v>
      </c>
    </row>
    <row r="4256" spans="1:5" x14ac:dyDescent="0.25">
      <c r="A4256" t="s">
        <v>33764</v>
      </c>
      <c r="B4256" t="s">
        <v>14</v>
      </c>
      <c r="C4256" t="s">
        <v>14</v>
      </c>
      <c r="D4256" t="s">
        <v>34</v>
      </c>
      <c r="E4256" t="s">
        <v>520</v>
      </c>
    </row>
    <row r="4257" spans="1:5" x14ac:dyDescent="0.25">
      <c r="A4257" t="s">
        <v>33765</v>
      </c>
      <c r="B4257" t="s">
        <v>14</v>
      </c>
      <c r="C4257" t="s">
        <v>14</v>
      </c>
      <c r="D4257" t="s">
        <v>34</v>
      </c>
      <c r="E4257" t="s">
        <v>520</v>
      </c>
    </row>
    <row r="4258" spans="1:5" x14ac:dyDescent="0.25">
      <c r="A4258" t="s">
        <v>33766</v>
      </c>
      <c r="B4258" t="s">
        <v>14</v>
      </c>
      <c r="C4258" t="s">
        <v>14</v>
      </c>
      <c r="D4258" t="s">
        <v>64</v>
      </c>
      <c r="E4258" t="s">
        <v>517</v>
      </c>
    </row>
    <row r="4259" spans="1:5" x14ac:dyDescent="0.25">
      <c r="A4259" t="s">
        <v>33767</v>
      </c>
      <c r="B4259" t="s">
        <v>14</v>
      </c>
      <c r="C4259" t="s">
        <v>14</v>
      </c>
      <c r="D4259" t="s">
        <v>34</v>
      </c>
      <c r="E4259" t="s">
        <v>520</v>
      </c>
    </row>
    <row r="4260" spans="1:5" x14ac:dyDescent="0.25">
      <c r="A4260" t="s">
        <v>33768</v>
      </c>
      <c r="B4260" t="s">
        <v>14</v>
      </c>
      <c r="C4260" t="s">
        <v>14</v>
      </c>
      <c r="D4260" t="s">
        <v>34</v>
      </c>
      <c r="E4260" t="s">
        <v>520</v>
      </c>
    </row>
    <row r="4261" spans="1:5" x14ac:dyDescent="0.25">
      <c r="A4261" t="s">
        <v>33769</v>
      </c>
      <c r="B4261" t="s">
        <v>14</v>
      </c>
      <c r="C4261" t="s">
        <v>14</v>
      </c>
      <c r="D4261" t="s">
        <v>34</v>
      </c>
      <c r="E4261" t="s">
        <v>520</v>
      </c>
    </row>
    <row r="4262" spans="1:5" x14ac:dyDescent="0.25">
      <c r="A4262" t="s">
        <v>33770</v>
      </c>
      <c r="B4262" t="s">
        <v>14</v>
      </c>
      <c r="C4262" t="s">
        <v>14</v>
      </c>
      <c r="D4262" t="s">
        <v>34</v>
      </c>
      <c r="E4262" t="s">
        <v>520</v>
      </c>
    </row>
    <row r="4263" spans="1:5" x14ac:dyDescent="0.25">
      <c r="A4263" t="s">
        <v>33771</v>
      </c>
      <c r="B4263" t="s">
        <v>14</v>
      </c>
      <c r="C4263" t="s">
        <v>14</v>
      </c>
      <c r="D4263" t="s">
        <v>34</v>
      </c>
      <c r="E4263" t="s">
        <v>520</v>
      </c>
    </row>
    <row r="4264" spans="1:5" x14ac:dyDescent="0.25">
      <c r="A4264" t="s">
        <v>33772</v>
      </c>
      <c r="B4264" t="s">
        <v>14</v>
      </c>
      <c r="C4264" t="s">
        <v>14</v>
      </c>
      <c r="D4264" t="s">
        <v>34</v>
      </c>
      <c r="E4264" t="s">
        <v>520</v>
      </c>
    </row>
    <row r="4265" spans="1:5" x14ac:dyDescent="0.25">
      <c r="A4265" t="s">
        <v>33773</v>
      </c>
      <c r="B4265" t="s">
        <v>14</v>
      </c>
      <c r="C4265" t="s">
        <v>14</v>
      </c>
      <c r="D4265" t="s">
        <v>34</v>
      </c>
      <c r="E4265" t="s">
        <v>520</v>
      </c>
    </row>
    <row r="4266" spans="1:5" x14ac:dyDescent="0.25">
      <c r="A4266" t="s">
        <v>33774</v>
      </c>
      <c r="B4266" t="s">
        <v>14</v>
      </c>
      <c r="C4266" t="s">
        <v>14</v>
      </c>
      <c r="D4266" t="s">
        <v>34</v>
      </c>
      <c r="E4266" t="s">
        <v>520</v>
      </c>
    </row>
    <row r="4267" spans="1:5" x14ac:dyDescent="0.25">
      <c r="A4267" t="s">
        <v>33775</v>
      </c>
      <c r="B4267" t="s">
        <v>14</v>
      </c>
      <c r="C4267" t="s">
        <v>14</v>
      </c>
      <c r="D4267" t="s">
        <v>34</v>
      </c>
      <c r="E4267" t="s">
        <v>520</v>
      </c>
    </row>
    <row r="4268" spans="1:5" x14ac:dyDescent="0.25">
      <c r="A4268" t="s">
        <v>33776</v>
      </c>
      <c r="B4268" t="s">
        <v>14</v>
      </c>
      <c r="C4268" t="s">
        <v>14</v>
      </c>
      <c r="D4268" t="s">
        <v>34</v>
      </c>
      <c r="E4268" t="s">
        <v>520</v>
      </c>
    </row>
    <row r="4269" spans="1:5" x14ac:dyDescent="0.25">
      <c r="A4269" t="s">
        <v>33777</v>
      </c>
      <c r="B4269" t="s">
        <v>14</v>
      </c>
      <c r="C4269" t="s">
        <v>14</v>
      </c>
      <c r="D4269" t="s">
        <v>34</v>
      </c>
      <c r="E4269" t="s">
        <v>520</v>
      </c>
    </row>
    <row r="4270" spans="1:5" x14ac:dyDescent="0.25">
      <c r="A4270" t="s">
        <v>33778</v>
      </c>
      <c r="B4270" t="s">
        <v>14</v>
      </c>
      <c r="C4270" t="s">
        <v>14</v>
      </c>
      <c r="D4270" t="s">
        <v>34</v>
      </c>
      <c r="E4270" t="s">
        <v>520</v>
      </c>
    </row>
    <row r="4271" spans="1:5" x14ac:dyDescent="0.25">
      <c r="A4271" t="s">
        <v>33779</v>
      </c>
      <c r="B4271" t="s">
        <v>14</v>
      </c>
      <c r="C4271" t="s">
        <v>14</v>
      </c>
      <c r="D4271" t="s">
        <v>34</v>
      </c>
      <c r="E4271" t="s">
        <v>520</v>
      </c>
    </row>
    <row r="4272" spans="1:5" x14ac:dyDescent="0.25">
      <c r="A4272" t="s">
        <v>33780</v>
      </c>
      <c r="B4272" t="s">
        <v>14</v>
      </c>
      <c r="C4272" t="s">
        <v>14</v>
      </c>
      <c r="D4272" t="s">
        <v>34</v>
      </c>
      <c r="E4272" t="s">
        <v>520</v>
      </c>
    </row>
    <row r="4273" spans="1:5" x14ac:dyDescent="0.25">
      <c r="A4273" t="s">
        <v>33781</v>
      </c>
      <c r="B4273" t="s">
        <v>14</v>
      </c>
      <c r="C4273" t="s">
        <v>14</v>
      </c>
      <c r="D4273" t="s">
        <v>34</v>
      </c>
      <c r="E4273" t="s">
        <v>520</v>
      </c>
    </row>
    <row r="4274" spans="1:5" x14ac:dyDescent="0.25">
      <c r="A4274" t="s">
        <v>33782</v>
      </c>
      <c r="B4274" t="s">
        <v>14</v>
      </c>
      <c r="C4274" t="s">
        <v>14</v>
      </c>
      <c r="D4274" t="s">
        <v>34</v>
      </c>
      <c r="E4274" t="s">
        <v>520</v>
      </c>
    </row>
    <row r="4275" spans="1:5" x14ac:dyDescent="0.25">
      <c r="A4275" t="s">
        <v>33783</v>
      </c>
      <c r="B4275" t="s">
        <v>14</v>
      </c>
      <c r="C4275" t="s">
        <v>14</v>
      </c>
      <c r="D4275" t="s">
        <v>64</v>
      </c>
      <c r="E4275" t="s">
        <v>517</v>
      </c>
    </row>
    <row r="4276" spans="1:5" x14ac:dyDescent="0.25">
      <c r="A4276" t="s">
        <v>33784</v>
      </c>
      <c r="B4276" t="s">
        <v>14</v>
      </c>
      <c r="C4276" t="s">
        <v>14</v>
      </c>
      <c r="D4276" t="s">
        <v>34</v>
      </c>
      <c r="E4276" t="s">
        <v>520</v>
      </c>
    </row>
    <row r="4277" spans="1:5" x14ac:dyDescent="0.25">
      <c r="A4277" t="s">
        <v>33785</v>
      </c>
      <c r="B4277" t="s">
        <v>14</v>
      </c>
      <c r="C4277" t="s">
        <v>14</v>
      </c>
      <c r="D4277" t="s">
        <v>34</v>
      </c>
      <c r="E4277" t="s">
        <v>520</v>
      </c>
    </row>
    <row r="4278" spans="1:5" x14ac:dyDescent="0.25">
      <c r="A4278" t="s">
        <v>33786</v>
      </c>
      <c r="B4278" t="s">
        <v>14</v>
      </c>
      <c r="C4278" t="s">
        <v>14</v>
      </c>
      <c r="D4278" t="s">
        <v>34</v>
      </c>
      <c r="E4278" t="s">
        <v>520</v>
      </c>
    </row>
    <row r="4279" spans="1:5" x14ac:dyDescent="0.25">
      <c r="A4279" t="s">
        <v>33787</v>
      </c>
      <c r="B4279" t="s">
        <v>14</v>
      </c>
      <c r="C4279" t="s">
        <v>14</v>
      </c>
      <c r="D4279" t="s">
        <v>34</v>
      </c>
      <c r="E4279" t="s">
        <v>520</v>
      </c>
    </row>
    <row r="4280" spans="1:5" x14ac:dyDescent="0.25">
      <c r="A4280" t="s">
        <v>33788</v>
      </c>
      <c r="B4280" t="s">
        <v>14</v>
      </c>
      <c r="C4280" t="s">
        <v>14</v>
      </c>
      <c r="D4280" t="s">
        <v>34</v>
      </c>
      <c r="E4280" t="s">
        <v>520</v>
      </c>
    </row>
    <row r="4281" spans="1:5" x14ac:dyDescent="0.25">
      <c r="A4281" t="s">
        <v>33789</v>
      </c>
      <c r="B4281" t="s">
        <v>14</v>
      </c>
      <c r="C4281" t="s">
        <v>14</v>
      </c>
      <c r="D4281" t="s">
        <v>34</v>
      </c>
      <c r="E4281" t="s">
        <v>520</v>
      </c>
    </row>
    <row r="4282" spans="1:5" x14ac:dyDescent="0.25">
      <c r="A4282" t="s">
        <v>33790</v>
      </c>
      <c r="B4282" t="s">
        <v>14</v>
      </c>
      <c r="C4282" t="s">
        <v>14</v>
      </c>
      <c r="D4282" t="s">
        <v>34</v>
      </c>
      <c r="E4282" t="s">
        <v>520</v>
      </c>
    </row>
    <row r="4283" spans="1:5" x14ac:dyDescent="0.25">
      <c r="A4283" t="s">
        <v>33791</v>
      </c>
      <c r="B4283" t="s">
        <v>14</v>
      </c>
      <c r="C4283" t="s">
        <v>14</v>
      </c>
      <c r="D4283" t="s">
        <v>69</v>
      </c>
      <c r="E4283" t="s">
        <v>517</v>
      </c>
    </row>
    <row r="4284" spans="1:5" x14ac:dyDescent="0.25">
      <c r="A4284" t="s">
        <v>33792</v>
      </c>
      <c r="B4284" t="s">
        <v>14</v>
      </c>
      <c r="C4284" t="s">
        <v>14</v>
      </c>
      <c r="D4284" t="s">
        <v>34</v>
      </c>
      <c r="E4284" t="s">
        <v>520</v>
      </c>
    </row>
    <row r="4285" spans="1:5" x14ac:dyDescent="0.25">
      <c r="A4285" t="s">
        <v>33793</v>
      </c>
      <c r="B4285" t="s">
        <v>14</v>
      </c>
      <c r="C4285" t="s">
        <v>14</v>
      </c>
      <c r="D4285" t="s">
        <v>69</v>
      </c>
      <c r="E4285" t="s">
        <v>520</v>
      </c>
    </row>
    <row r="4286" spans="1:5" x14ac:dyDescent="0.25">
      <c r="A4286" t="s">
        <v>33794</v>
      </c>
      <c r="B4286" t="s">
        <v>14</v>
      </c>
      <c r="C4286" t="s">
        <v>14</v>
      </c>
      <c r="D4286" t="s">
        <v>69</v>
      </c>
      <c r="E4286" t="s">
        <v>520</v>
      </c>
    </row>
    <row r="4287" spans="1:5" x14ac:dyDescent="0.25">
      <c r="A4287" t="s">
        <v>33795</v>
      </c>
      <c r="B4287" t="s">
        <v>14</v>
      </c>
      <c r="C4287" t="s">
        <v>14</v>
      </c>
      <c r="D4287" t="s">
        <v>34</v>
      </c>
      <c r="E4287" t="s">
        <v>520</v>
      </c>
    </row>
    <row r="4288" spans="1:5" x14ac:dyDescent="0.25">
      <c r="A4288" t="s">
        <v>33796</v>
      </c>
      <c r="B4288" t="s">
        <v>14</v>
      </c>
      <c r="C4288" t="s">
        <v>14</v>
      </c>
      <c r="D4288" t="s">
        <v>34</v>
      </c>
      <c r="E4288" t="s">
        <v>520</v>
      </c>
    </row>
    <row r="4289" spans="1:5" x14ac:dyDescent="0.25">
      <c r="A4289" t="s">
        <v>33797</v>
      </c>
      <c r="B4289" t="s">
        <v>14</v>
      </c>
      <c r="C4289" t="s">
        <v>14</v>
      </c>
      <c r="D4289" t="s">
        <v>64</v>
      </c>
      <c r="E4289" t="s">
        <v>517</v>
      </c>
    </row>
    <row r="4290" spans="1:5" x14ac:dyDescent="0.25">
      <c r="A4290" t="s">
        <v>33798</v>
      </c>
      <c r="B4290" t="s">
        <v>14</v>
      </c>
      <c r="C4290" t="s">
        <v>14</v>
      </c>
      <c r="D4290" t="s">
        <v>34</v>
      </c>
      <c r="E4290" t="s">
        <v>520</v>
      </c>
    </row>
    <row r="4291" spans="1:5" x14ac:dyDescent="0.25">
      <c r="A4291" t="s">
        <v>33799</v>
      </c>
      <c r="B4291" t="s">
        <v>14</v>
      </c>
      <c r="C4291" t="s">
        <v>14</v>
      </c>
      <c r="D4291" t="s">
        <v>34</v>
      </c>
      <c r="E4291" t="s">
        <v>520</v>
      </c>
    </row>
    <row r="4292" spans="1:5" x14ac:dyDescent="0.25">
      <c r="A4292" t="s">
        <v>33800</v>
      </c>
      <c r="B4292" t="s">
        <v>14</v>
      </c>
      <c r="C4292" t="s">
        <v>14</v>
      </c>
      <c r="D4292" t="s">
        <v>34</v>
      </c>
      <c r="E4292" t="s">
        <v>520</v>
      </c>
    </row>
    <row r="4293" spans="1:5" x14ac:dyDescent="0.25">
      <c r="A4293" t="s">
        <v>33801</v>
      </c>
      <c r="B4293" t="s">
        <v>14</v>
      </c>
      <c r="C4293" t="s">
        <v>14</v>
      </c>
      <c r="D4293" t="s">
        <v>34</v>
      </c>
      <c r="E4293" t="s">
        <v>520</v>
      </c>
    </row>
    <row r="4294" spans="1:5" x14ac:dyDescent="0.25">
      <c r="A4294" t="s">
        <v>33802</v>
      </c>
      <c r="B4294" t="s">
        <v>14</v>
      </c>
      <c r="C4294" t="s">
        <v>14</v>
      </c>
      <c r="D4294" t="s">
        <v>34</v>
      </c>
      <c r="E4294" t="s">
        <v>520</v>
      </c>
    </row>
    <row r="4295" spans="1:5" x14ac:dyDescent="0.25">
      <c r="A4295" t="s">
        <v>33803</v>
      </c>
      <c r="B4295" t="s">
        <v>14</v>
      </c>
      <c r="C4295" t="s">
        <v>14</v>
      </c>
      <c r="D4295" t="s">
        <v>34</v>
      </c>
      <c r="E4295" t="s">
        <v>520</v>
      </c>
    </row>
    <row r="4296" spans="1:5" x14ac:dyDescent="0.25">
      <c r="A4296" t="s">
        <v>33804</v>
      </c>
      <c r="B4296" t="s">
        <v>14</v>
      </c>
      <c r="C4296" t="s">
        <v>14</v>
      </c>
      <c r="D4296" t="s">
        <v>34</v>
      </c>
      <c r="E4296" t="s">
        <v>520</v>
      </c>
    </row>
    <row r="4297" spans="1:5" x14ac:dyDescent="0.25">
      <c r="A4297" t="s">
        <v>33805</v>
      </c>
      <c r="B4297" t="s">
        <v>14</v>
      </c>
      <c r="C4297" t="s">
        <v>14</v>
      </c>
      <c r="D4297" t="s">
        <v>34</v>
      </c>
      <c r="E4297" t="s">
        <v>520</v>
      </c>
    </row>
    <row r="4298" spans="1:5" x14ac:dyDescent="0.25">
      <c r="A4298" t="s">
        <v>33806</v>
      </c>
      <c r="B4298" t="s">
        <v>14</v>
      </c>
      <c r="C4298" t="s">
        <v>14</v>
      </c>
      <c r="D4298" t="s">
        <v>34</v>
      </c>
      <c r="E4298" t="s">
        <v>520</v>
      </c>
    </row>
    <row r="4299" spans="1:5" x14ac:dyDescent="0.25">
      <c r="A4299" t="s">
        <v>33807</v>
      </c>
      <c r="B4299" t="s">
        <v>14</v>
      </c>
      <c r="C4299" t="s">
        <v>14</v>
      </c>
      <c r="D4299" t="s">
        <v>34</v>
      </c>
      <c r="E4299" t="s">
        <v>520</v>
      </c>
    </row>
    <row r="4300" spans="1:5" x14ac:dyDescent="0.25">
      <c r="A4300" t="s">
        <v>33808</v>
      </c>
      <c r="B4300" t="s">
        <v>14</v>
      </c>
      <c r="C4300" t="s">
        <v>14</v>
      </c>
      <c r="D4300" t="s">
        <v>34</v>
      </c>
      <c r="E4300" t="s">
        <v>520</v>
      </c>
    </row>
    <row r="4301" spans="1:5" x14ac:dyDescent="0.25">
      <c r="A4301" t="s">
        <v>33809</v>
      </c>
      <c r="B4301" t="s">
        <v>14</v>
      </c>
      <c r="C4301" t="s">
        <v>14</v>
      </c>
      <c r="D4301" t="s">
        <v>64</v>
      </c>
      <c r="E4301" t="s">
        <v>517</v>
      </c>
    </row>
    <row r="4302" spans="1:5" x14ac:dyDescent="0.25">
      <c r="A4302" t="s">
        <v>33810</v>
      </c>
      <c r="B4302" t="s">
        <v>14</v>
      </c>
      <c r="C4302" t="s">
        <v>14</v>
      </c>
      <c r="D4302" t="s">
        <v>34</v>
      </c>
      <c r="E4302" t="s">
        <v>520</v>
      </c>
    </row>
    <row r="4303" spans="1:5" x14ac:dyDescent="0.25">
      <c r="A4303" t="s">
        <v>33811</v>
      </c>
      <c r="B4303" t="s">
        <v>14</v>
      </c>
      <c r="C4303" t="s">
        <v>14</v>
      </c>
      <c r="D4303" t="s">
        <v>64</v>
      </c>
      <c r="E4303" t="s">
        <v>517</v>
      </c>
    </row>
    <row r="4304" spans="1:5" x14ac:dyDescent="0.25">
      <c r="A4304" t="s">
        <v>33812</v>
      </c>
      <c r="B4304" t="s">
        <v>14</v>
      </c>
      <c r="C4304" t="s">
        <v>14</v>
      </c>
      <c r="D4304" t="s">
        <v>34</v>
      </c>
      <c r="E4304" t="s">
        <v>520</v>
      </c>
    </row>
    <row r="4305" spans="1:5" x14ac:dyDescent="0.25">
      <c r="A4305" t="s">
        <v>33813</v>
      </c>
      <c r="B4305" t="s">
        <v>14</v>
      </c>
      <c r="C4305" t="s">
        <v>14</v>
      </c>
      <c r="D4305" t="s">
        <v>34</v>
      </c>
      <c r="E4305" t="s">
        <v>520</v>
      </c>
    </row>
    <row r="4306" spans="1:5" x14ac:dyDescent="0.25">
      <c r="A4306" t="s">
        <v>33814</v>
      </c>
      <c r="B4306" t="s">
        <v>14</v>
      </c>
      <c r="C4306" t="s">
        <v>14</v>
      </c>
      <c r="D4306" t="s">
        <v>34</v>
      </c>
      <c r="E4306" t="s">
        <v>520</v>
      </c>
    </row>
    <row r="4307" spans="1:5" x14ac:dyDescent="0.25">
      <c r="A4307" t="s">
        <v>33815</v>
      </c>
      <c r="B4307" t="s">
        <v>14</v>
      </c>
      <c r="C4307" t="s">
        <v>14</v>
      </c>
      <c r="D4307" t="s">
        <v>34</v>
      </c>
      <c r="E4307" t="s">
        <v>520</v>
      </c>
    </row>
    <row r="4308" spans="1:5" x14ac:dyDescent="0.25">
      <c r="A4308" t="s">
        <v>33816</v>
      </c>
      <c r="B4308" t="s">
        <v>14</v>
      </c>
      <c r="C4308" t="s">
        <v>14</v>
      </c>
      <c r="D4308" t="s">
        <v>34</v>
      </c>
      <c r="E4308" t="s">
        <v>520</v>
      </c>
    </row>
    <row r="4309" spans="1:5" x14ac:dyDescent="0.25">
      <c r="A4309" t="s">
        <v>33817</v>
      </c>
      <c r="B4309" t="s">
        <v>14</v>
      </c>
      <c r="C4309" t="s">
        <v>14</v>
      </c>
      <c r="D4309" t="s">
        <v>34</v>
      </c>
      <c r="E4309" t="s">
        <v>520</v>
      </c>
    </row>
    <row r="4310" spans="1:5" x14ac:dyDescent="0.25">
      <c r="A4310" t="s">
        <v>33818</v>
      </c>
      <c r="B4310" t="s">
        <v>14</v>
      </c>
      <c r="C4310" t="s">
        <v>14</v>
      </c>
      <c r="D4310" t="s">
        <v>34</v>
      </c>
      <c r="E4310" t="s">
        <v>520</v>
      </c>
    </row>
    <row r="4311" spans="1:5" x14ac:dyDescent="0.25">
      <c r="A4311" t="s">
        <v>44119</v>
      </c>
      <c r="B4311" t="s">
        <v>14</v>
      </c>
      <c r="C4311" t="s">
        <v>14</v>
      </c>
      <c r="D4311" t="s">
        <v>64</v>
      </c>
      <c r="E4311" t="s">
        <v>517</v>
      </c>
    </row>
    <row r="4312" spans="1:5" x14ac:dyDescent="0.25">
      <c r="A4312" t="s">
        <v>33819</v>
      </c>
      <c r="B4312" t="s">
        <v>14</v>
      </c>
      <c r="C4312" t="s">
        <v>14</v>
      </c>
      <c r="D4312" t="s">
        <v>34</v>
      </c>
      <c r="E4312" t="s">
        <v>520</v>
      </c>
    </row>
    <row r="4313" spans="1:5" x14ac:dyDescent="0.25">
      <c r="A4313" t="s">
        <v>33820</v>
      </c>
      <c r="B4313" t="s">
        <v>14</v>
      </c>
      <c r="C4313" t="s">
        <v>14</v>
      </c>
      <c r="D4313" t="s">
        <v>34</v>
      </c>
      <c r="E4313" t="s">
        <v>520</v>
      </c>
    </row>
    <row r="4314" spans="1:5" x14ac:dyDescent="0.25">
      <c r="A4314" t="s">
        <v>33821</v>
      </c>
      <c r="B4314" t="s">
        <v>14</v>
      </c>
      <c r="C4314" t="s">
        <v>14</v>
      </c>
      <c r="D4314" t="s">
        <v>34</v>
      </c>
      <c r="E4314" t="s">
        <v>520</v>
      </c>
    </row>
    <row r="4315" spans="1:5" x14ac:dyDescent="0.25">
      <c r="A4315" t="s">
        <v>33822</v>
      </c>
      <c r="B4315" t="s">
        <v>14</v>
      </c>
      <c r="C4315" t="s">
        <v>14</v>
      </c>
      <c r="D4315" t="s">
        <v>34</v>
      </c>
      <c r="E4315" t="s">
        <v>520</v>
      </c>
    </row>
    <row r="4316" spans="1:5" x14ac:dyDescent="0.25">
      <c r="A4316" t="s">
        <v>33823</v>
      </c>
      <c r="B4316" t="s">
        <v>14</v>
      </c>
      <c r="C4316" t="s">
        <v>14</v>
      </c>
      <c r="D4316" t="s">
        <v>64</v>
      </c>
      <c r="E4316" t="s">
        <v>517</v>
      </c>
    </row>
    <row r="4317" spans="1:5" x14ac:dyDescent="0.25">
      <c r="A4317" t="s">
        <v>33824</v>
      </c>
      <c r="B4317" t="s">
        <v>14</v>
      </c>
      <c r="C4317" t="s">
        <v>14</v>
      </c>
      <c r="D4317" t="s">
        <v>64</v>
      </c>
      <c r="E4317" t="s">
        <v>517</v>
      </c>
    </row>
    <row r="4318" spans="1:5" x14ac:dyDescent="0.25">
      <c r="A4318" t="s">
        <v>33825</v>
      </c>
      <c r="B4318" t="s">
        <v>14</v>
      </c>
      <c r="C4318" t="s">
        <v>14</v>
      </c>
      <c r="D4318" t="s">
        <v>34</v>
      </c>
      <c r="E4318" t="s">
        <v>520</v>
      </c>
    </row>
    <row r="4319" spans="1:5" x14ac:dyDescent="0.25">
      <c r="A4319" t="s">
        <v>33826</v>
      </c>
      <c r="B4319" t="s">
        <v>14</v>
      </c>
      <c r="C4319" t="s">
        <v>14</v>
      </c>
      <c r="D4319" t="s">
        <v>34</v>
      </c>
      <c r="E4319" t="s">
        <v>520</v>
      </c>
    </row>
    <row r="4320" spans="1:5" x14ac:dyDescent="0.25">
      <c r="A4320" t="s">
        <v>33827</v>
      </c>
      <c r="B4320" t="s">
        <v>14</v>
      </c>
      <c r="C4320" t="s">
        <v>14</v>
      </c>
      <c r="D4320" t="s">
        <v>34</v>
      </c>
      <c r="E4320" t="s">
        <v>520</v>
      </c>
    </row>
    <row r="4321" spans="1:5" x14ac:dyDescent="0.25">
      <c r="A4321" t="s">
        <v>33828</v>
      </c>
      <c r="B4321" t="s">
        <v>14</v>
      </c>
      <c r="C4321" t="s">
        <v>14</v>
      </c>
      <c r="D4321" t="s">
        <v>34</v>
      </c>
      <c r="E4321" t="s">
        <v>520</v>
      </c>
    </row>
    <row r="4322" spans="1:5" x14ac:dyDescent="0.25">
      <c r="A4322" t="s">
        <v>33829</v>
      </c>
      <c r="B4322" t="s">
        <v>14</v>
      </c>
      <c r="C4322" t="s">
        <v>14</v>
      </c>
      <c r="D4322" t="s">
        <v>34</v>
      </c>
      <c r="E4322" t="s">
        <v>520</v>
      </c>
    </row>
    <row r="4323" spans="1:5" x14ac:dyDescent="0.25">
      <c r="A4323" t="s">
        <v>33830</v>
      </c>
      <c r="B4323" t="s">
        <v>14</v>
      </c>
      <c r="C4323" t="s">
        <v>14</v>
      </c>
      <c r="D4323" t="s">
        <v>34</v>
      </c>
      <c r="E4323" t="s">
        <v>520</v>
      </c>
    </row>
    <row r="4324" spans="1:5" x14ac:dyDescent="0.25">
      <c r="A4324" t="s">
        <v>33831</v>
      </c>
      <c r="B4324" t="s">
        <v>14</v>
      </c>
      <c r="C4324" t="s">
        <v>14</v>
      </c>
      <c r="D4324" t="s">
        <v>34</v>
      </c>
      <c r="E4324" t="s">
        <v>520</v>
      </c>
    </row>
    <row r="4325" spans="1:5" x14ac:dyDescent="0.25">
      <c r="A4325" t="s">
        <v>33832</v>
      </c>
      <c r="B4325" t="s">
        <v>14</v>
      </c>
      <c r="C4325" t="s">
        <v>14</v>
      </c>
      <c r="D4325" t="s">
        <v>34</v>
      </c>
      <c r="E4325" t="s">
        <v>520</v>
      </c>
    </row>
    <row r="4326" spans="1:5" x14ac:dyDescent="0.25">
      <c r="A4326" t="s">
        <v>33833</v>
      </c>
      <c r="B4326" t="s">
        <v>14</v>
      </c>
      <c r="C4326" t="s">
        <v>14</v>
      </c>
      <c r="D4326" t="s">
        <v>34</v>
      </c>
      <c r="E4326" t="s">
        <v>520</v>
      </c>
    </row>
    <row r="4327" spans="1:5" x14ac:dyDescent="0.25">
      <c r="A4327" t="s">
        <v>33834</v>
      </c>
      <c r="B4327" t="s">
        <v>14</v>
      </c>
      <c r="C4327" t="s">
        <v>14</v>
      </c>
      <c r="D4327" t="s">
        <v>34</v>
      </c>
      <c r="E4327" t="s">
        <v>520</v>
      </c>
    </row>
    <row r="4328" spans="1:5" x14ac:dyDescent="0.25">
      <c r="A4328" t="s">
        <v>33835</v>
      </c>
      <c r="B4328" t="s">
        <v>14</v>
      </c>
      <c r="C4328" t="s">
        <v>14</v>
      </c>
      <c r="D4328" t="s">
        <v>34</v>
      </c>
      <c r="E4328" t="s">
        <v>520</v>
      </c>
    </row>
    <row r="4329" spans="1:5" x14ac:dyDescent="0.25">
      <c r="A4329" t="s">
        <v>33836</v>
      </c>
      <c r="B4329" t="s">
        <v>14</v>
      </c>
      <c r="C4329" t="s">
        <v>14</v>
      </c>
      <c r="D4329" t="s">
        <v>34</v>
      </c>
      <c r="E4329" t="s">
        <v>520</v>
      </c>
    </row>
    <row r="4330" spans="1:5" x14ac:dyDescent="0.25">
      <c r="A4330" t="s">
        <v>33837</v>
      </c>
      <c r="B4330" t="s">
        <v>14</v>
      </c>
      <c r="C4330" t="s">
        <v>14</v>
      </c>
      <c r="D4330" t="s">
        <v>34</v>
      </c>
      <c r="E4330" t="s">
        <v>520</v>
      </c>
    </row>
    <row r="4331" spans="1:5" x14ac:dyDescent="0.25">
      <c r="A4331" t="s">
        <v>33838</v>
      </c>
      <c r="B4331" t="s">
        <v>14</v>
      </c>
      <c r="C4331" t="s">
        <v>14</v>
      </c>
      <c r="D4331" t="s">
        <v>34</v>
      </c>
      <c r="E4331" t="s">
        <v>520</v>
      </c>
    </row>
    <row r="4332" spans="1:5" x14ac:dyDescent="0.25">
      <c r="A4332" t="s">
        <v>33839</v>
      </c>
      <c r="B4332" t="s">
        <v>14</v>
      </c>
      <c r="C4332" t="s">
        <v>14</v>
      </c>
      <c r="D4332" t="s">
        <v>34</v>
      </c>
      <c r="E4332" t="s">
        <v>520</v>
      </c>
    </row>
    <row r="4333" spans="1:5" x14ac:dyDescent="0.25">
      <c r="A4333" t="s">
        <v>33840</v>
      </c>
      <c r="B4333" t="s">
        <v>14</v>
      </c>
      <c r="C4333" t="s">
        <v>14</v>
      </c>
      <c r="D4333" t="s">
        <v>34</v>
      </c>
      <c r="E4333" t="s">
        <v>520</v>
      </c>
    </row>
    <row r="4334" spans="1:5" x14ac:dyDescent="0.25">
      <c r="A4334" t="s">
        <v>33841</v>
      </c>
      <c r="B4334" t="s">
        <v>14</v>
      </c>
      <c r="C4334" t="s">
        <v>14</v>
      </c>
      <c r="D4334" t="s">
        <v>34</v>
      </c>
      <c r="E4334" t="s">
        <v>520</v>
      </c>
    </row>
    <row r="4335" spans="1:5" x14ac:dyDescent="0.25">
      <c r="A4335" t="s">
        <v>33842</v>
      </c>
      <c r="B4335" t="s">
        <v>14</v>
      </c>
      <c r="C4335" t="s">
        <v>14</v>
      </c>
      <c r="D4335" t="s">
        <v>34</v>
      </c>
      <c r="E4335" t="s">
        <v>520</v>
      </c>
    </row>
    <row r="4336" spans="1:5" x14ac:dyDescent="0.25">
      <c r="A4336" t="s">
        <v>33843</v>
      </c>
      <c r="B4336" t="s">
        <v>14</v>
      </c>
      <c r="C4336" t="s">
        <v>14</v>
      </c>
      <c r="D4336" t="s">
        <v>34</v>
      </c>
      <c r="E4336" t="s">
        <v>520</v>
      </c>
    </row>
    <row r="4337" spans="1:5" x14ac:dyDescent="0.25">
      <c r="A4337" t="s">
        <v>33844</v>
      </c>
      <c r="B4337" t="s">
        <v>14</v>
      </c>
      <c r="C4337" t="s">
        <v>14</v>
      </c>
      <c r="D4337" t="s">
        <v>34</v>
      </c>
      <c r="E4337" t="s">
        <v>520</v>
      </c>
    </row>
    <row r="4338" spans="1:5" x14ac:dyDescent="0.25">
      <c r="A4338" t="s">
        <v>33845</v>
      </c>
      <c r="B4338" t="s">
        <v>14</v>
      </c>
      <c r="C4338" t="s">
        <v>14</v>
      </c>
      <c r="D4338" t="s">
        <v>34</v>
      </c>
      <c r="E4338" t="s">
        <v>520</v>
      </c>
    </row>
    <row r="4339" spans="1:5" x14ac:dyDescent="0.25">
      <c r="A4339" t="s">
        <v>33846</v>
      </c>
      <c r="B4339" t="s">
        <v>14</v>
      </c>
      <c r="C4339" t="s">
        <v>14</v>
      </c>
      <c r="D4339" t="s">
        <v>64</v>
      </c>
      <c r="E4339" t="s">
        <v>517</v>
      </c>
    </row>
    <row r="4340" spans="1:5" x14ac:dyDescent="0.25">
      <c r="A4340" t="s">
        <v>33847</v>
      </c>
      <c r="B4340" t="s">
        <v>14</v>
      </c>
      <c r="C4340" t="s">
        <v>14</v>
      </c>
      <c r="D4340" t="s">
        <v>34</v>
      </c>
      <c r="E4340" t="s">
        <v>520</v>
      </c>
    </row>
    <row r="4341" spans="1:5" x14ac:dyDescent="0.25">
      <c r="A4341" t="s">
        <v>33848</v>
      </c>
      <c r="B4341" t="s">
        <v>14</v>
      </c>
      <c r="C4341" t="s">
        <v>14</v>
      </c>
      <c r="D4341" t="s">
        <v>34</v>
      </c>
      <c r="E4341" t="s">
        <v>520</v>
      </c>
    </row>
    <row r="4342" spans="1:5" x14ac:dyDescent="0.25">
      <c r="A4342" t="s">
        <v>33849</v>
      </c>
      <c r="B4342" t="s">
        <v>14</v>
      </c>
      <c r="C4342" t="s">
        <v>14</v>
      </c>
      <c r="D4342" t="s">
        <v>64</v>
      </c>
      <c r="E4342" t="s">
        <v>517</v>
      </c>
    </row>
    <row r="4343" spans="1:5" x14ac:dyDescent="0.25">
      <c r="A4343" t="s">
        <v>33850</v>
      </c>
      <c r="B4343" t="s">
        <v>14</v>
      </c>
      <c r="C4343" t="s">
        <v>14</v>
      </c>
      <c r="D4343" t="s">
        <v>34</v>
      </c>
      <c r="E4343" t="s">
        <v>520</v>
      </c>
    </row>
    <row r="4344" spans="1:5" x14ac:dyDescent="0.25">
      <c r="A4344" t="s">
        <v>33851</v>
      </c>
      <c r="B4344" t="s">
        <v>14</v>
      </c>
      <c r="C4344" t="s">
        <v>14</v>
      </c>
      <c r="D4344" t="s">
        <v>34</v>
      </c>
      <c r="E4344" t="s">
        <v>520</v>
      </c>
    </row>
    <row r="4345" spans="1:5" x14ac:dyDescent="0.25">
      <c r="A4345" t="s">
        <v>33852</v>
      </c>
      <c r="B4345" t="s">
        <v>14</v>
      </c>
      <c r="C4345" t="s">
        <v>14</v>
      </c>
      <c r="D4345" t="s">
        <v>64</v>
      </c>
      <c r="E4345" t="s">
        <v>517</v>
      </c>
    </row>
    <row r="4346" spans="1:5" x14ac:dyDescent="0.25">
      <c r="A4346" t="s">
        <v>33853</v>
      </c>
      <c r="B4346" t="s">
        <v>14</v>
      </c>
      <c r="C4346" t="s">
        <v>14</v>
      </c>
      <c r="D4346" t="s">
        <v>64</v>
      </c>
      <c r="E4346" t="s">
        <v>517</v>
      </c>
    </row>
    <row r="4347" spans="1:5" x14ac:dyDescent="0.25">
      <c r="A4347" t="s">
        <v>33854</v>
      </c>
      <c r="B4347" t="s">
        <v>14</v>
      </c>
      <c r="C4347" t="s">
        <v>14</v>
      </c>
      <c r="D4347" t="s">
        <v>34</v>
      </c>
      <c r="E4347" t="s">
        <v>520</v>
      </c>
    </row>
    <row r="4348" spans="1:5" x14ac:dyDescent="0.25">
      <c r="A4348" t="s">
        <v>33855</v>
      </c>
      <c r="B4348" t="s">
        <v>14</v>
      </c>
      <c r="C4348" t="s">
        <v>14</v>
      </c>
      <c r="D4348" t="s">
        <v>34</v>
      </c>
      <c r="E4348" t="s">
        <v>520</v>
      </c>
    </row>
    <row r="4349" spans="1:5" x14ac:dyDescent="0.25">
      <c r="A4349" t="s">
        <v>33856</v>
      </c>
      <c r="B4349" t="s">
        <v>14</v>
      </c>
      <c r="C4349" t="s">
        <v>14</v>
      </c>
      <c r="D4349" t="s">
        <v>34</v>
      </c>
      <c r="E4349" t="s">
        <v>520</v>
      </c>
    </row>
    <row r="4350" spans="1:5" x14ac:dyDescent="0.25">
      <c r="A4350" t="s">
        <v>33857</v>
      </c>
      <c r="B4350" t="s">
        <v>14</v>
      </c>
      <c r="C4350" t="s">
        <v>14</v>
      </c>
      <c r="D4350" t="s">
        <v>34</v>
      </c>
      <c r="E4350" t="s">
        <v>520</v>
      </c>
    </row>
    <row r="4351" spans="1:5" x14ac:dyDescent="0.25">
      <c r="A4351" t="s">
        <v>33858</v>
      </c>
      <c r="B4351" t="s">
        <v>14</v>
      </c>
      <c r="C4351" t="s">
        <v>14</v>
      </c>
      <c r="D4351" t="s">
        <v>34</v>
      </c>
      <c r="E4351" t="s">
        <v>520</v>
      </c>
    </row>
    <row r="4352" spans="1:5" x14ac:dyDescent="0.25">
      <c r="A4352" t="s">
        <v>33859</v>
      </c>
      <c r="B4352" t="s">
        <v>14</v>
      </c>
      <c r="C4352" t="s">
        <v>14</v>
      </c>
      <c r="D4352" t="s">
        <v>34</v>
      </c>
      <c r="E4352" t="s">
        <v>520</v>
      </c>
    </row>
    <row r="4353" spans="1:5" x14ac:dyDescent="0.25">
      <c r="A4353" t="s">
        <v>44120</v>
      </c>
      <c r="B4353" t="s">
        <v>14</v>
      </c>
      <c r="C4353" t="s">
        <v>14</v>
      </c>
      <c r="D4353" t="s">
        <v>69</v>
      </c>
      <c r="E4353" t="s">
        <v>517</v>
      </c>
    </row>
    <row r="4354" spans="1:5" x14ac:dyDescent="0.25">
      <c r="A4354" t="s">
        <v>33860</v>
      </c>
      <c r="B4354" t="s">
        <v>14</v>
      </c>
      <c r="C4354" t="s">
        <v>14</v>
      </c>
      <c r="D4354" t="s">
        <v>34</v>
      </c>
      <c r="E4354" t="s">
        <v>520</v>
      </c>
    </row>
    <row r="4355" spans="1:5" x14ac:dyDescent="0.25">
      <c r="A4355" t="s">
        <v>33861</v>
      </c>
      <c r="B4355" t="s">
        <v>14</v>
      </c>
      <c r="C4355" t="s">
        <v>14</v>
      </c>
      <c r="D4355" t="s">
        <v>34</v>
      </c>
      <c r="E4355" t="s">
        <v>520</v>
      </c>
    </row>
    <row r="4356" spans="1:5" x14ac:dyDescent="0.25">
      <c r="A4356" t="s">
        <v>44121</v>
      </c>
      <c r="B4356" t="s">
        <v>14</v>
      </c>
      <c r="C4356" t="s">
        <v>14</v>
      </c>
      <c r="D4356" t="s">
        <v>64</v>
      </c>
      <c r="E4356" t="s">
        <v>517</v>
      </c>
    </row>
    <row r="4357" spans="1:5" x14ac:dyDescent="0.25">
      <c r="A4357" t="s">
        <v>33862</v>
      </c>
      <c r="B4357" t="s">
        <v>14</v>
      </c>
      <c r="C4357" t="s">
        <v>14</v>
      </c>
      <c r="D4357" t="s">
        <v>34</v>
      </c>
      <c r="E4357" t="s">
        <v>520</v>
      </c>
    </row>
    <row r="4358" spans="1:5" x14ac:dyDescent="0.25">
      <c r="A4358" t="s">
        <v>33863</v>
      </c>
      <c r="B4358" t="s">
        <v>14</v>
      </c>
      <c r="C4358" t="s">
        <v>14</v>
      </c>
      <c r="D4358" t="s">
        <v>34</v>
      </c>
      <c r="E4358" t="s">
        <v>520</v>
      </c>
    </row>
    <row r="4359" spans="1:5" x14ac:dyDescent="0.25">
      <c r="A4359" t="s">
        <v>33864</v>
      </c>
      <c r="B4359" t="s">
        <v>14</v>
      </c>
      <c r="C4359" t="s">
        <v>14</v>
      </c>
      <c r="D4359" t="s">
        <v>34</v>
      </c>
      <c r="E4359" t="s">
        <v>520</v>
      </c>
    </row>
    <row r="4360" spans="1:5" x14ac:dyDescent="0.25">
      <c r="A4360" t="s">
        <v>33865</v>
      </c>
      <c r="B4360" t="s">
        <v>14</v>
      </c>
      <c r="C4360" t="s">
        <v>14</v>
      </c>
      <c r="D4360" t="s">
        <v>34</v>
      </c>
      <c r="E4360" t="s">
        <v>520</v>
      </c>
    </row>
    <row r="4361" spans="1:5" x14ac:dyDescent="0.25">
      <c r="A4361" t="s">
        <v>33866</v>
      </c>
      <c r="B4361" t="s">
        <v>14</v>
      </c>
      <c r="C4361" t="s">
        <v>14</v>
      </c>
      <c r="D4361" t="s">
        <v>34</v>
      </c>
      <c r="E4361" t="s">
        <v>520</v>
      </c>
    </row>
    <row r="4362" spans="1:5" x14ac:dyDescent="0.25">
      <c r="A4362" t="s">
        <v>33867</v>
      </c>
      <c r="B4362" t="s">
        <v>14</v>
      </c>
      <c r="C4362" t="s">
        <v>14</v>
      </c>
      <c r="D4362" t="s">
        <v>34</v>
      </c>
      <c r="E4362" t="s">
        <v>520</v>
      </c>
    </row>
    <row r="4363" spans="1:5" x14ac:dyDescent="0.25">
      <c r="A4363" t="s">
        <v>33868</v>
      </c>
      <c r="B4363" t="s">
        <v>14</v>
      </c>
      <c r="C4363" t="s">
        <v>14</v>
      </c>
      <c r="D4363" t="s">
        <v>34</v>
      </c>
      <c r="E4363" t="s">
        <v>520</v>
      </c>
    </row>
    <row r="4364" spans="1:5" x14ac:dyDescent="0.25">
      <c r="A4364" t="s">
        <v>33869</v>
      </c>
      <c r="B4364" t="s">
        <v>14</v>
      </c>
      <c r="C4364" t="s">
        <v>14</v>
      </c>
      <c r="D4364" t="s">
        <v>34</v>
      </c>
      <c r="E4364" t="s">
        <v>520</v>
      </c>
    </row>
    <row r="4365" spans="1:5" x14ac:dyDescent="0.25">
      <c r="A4365" t="s">
        <v>33870</v>
      </c>
      <c r="B4365" t="s">
        <v>14</v>
      </c>
      <c r="C4365" t="s">
        <v>14</v>
      </c>
      <c r="D4365" t="s">
        <v>34</v>
      </c>
      <c r="E4365" t="s">
        <v>520</v>
      </c>
    </row>
    <row r="4366" spans="1:5" x14ac:dyDescent="0.25">
      <c r="A4366" t="s">
        <v>33871</v>
      </c>
      <c r="B4366" t="s">
        <v>14</v>
      </c>
      <c r="C4366" t="s">
        <v>14</v>
      </c>
      <c r="D4366" t="s">
        <v>34</v>
      </c>
      <c r="E4366" t="s">
        <v>520</v>
      </c>
    </row>
    <row r="4367" spans="1:5" x14ac:dyDescent="0.25">
      <c r="A4367" t="s">
        <v>33872</v>
      </c>
      <c r="B4367" t="s">
        <v>14</v>
      </c>
      <c r="C4367" t="s">
        <v>14</v>
      </c>
      <c r="D4367" t="s">
        <v>34</v>
      </c>
      <c r="E4367" t="s">
        <v>520</v>
      </c>
    </row>
    <row r="4368" spans="1:5" x14ac:dyDescent="0.25">
      <c r="A4368" t="s">
        <v>33873</v>
      </c>
      <c r="B4368" t="s">
        <v>14</v>
      </c>
      <c r="C4368" t="s">
        <v>14</v>
      </c>
      <c r="D4368" t="s">
        <v>34</v>
      </c>
      <c r="E4368" t="s">
        <v>520</v>
      </c>
    </row>
    <row r="4369" spans="1:5" x14ac:dyDescent="0.25">
      <c r="A4369" t="s">
        <v>33874</v>
      </c>
      <c r="B4369" t="s">
        <v>14</v>
      </c>
      <c r="C4369" t="s">
        <v>14</v>
      </c>
      <c r="D4369" t="s">
        <v>34</v>
      </c>
      <c r="E4369" t="s">
        <v>520</v>
      </c>
    </row>
    <row r="4370" spans="1:5" x14ac:dyDescent="0.25">
      <c r="A4370" t="s">
        <v>33875</v>
      </c>
      <c r="B4370" t="s">
        <v>14</v>
      </c>
      <c r="C4370" t="s">
        <v>14</v>
      </c>
      <c r="D4370" t="s">
        <v>34</v>
      </c>
      <c r="E4370" t="s">
        <v>520</v>
      </c>
    </row>
    <row r="4371" spans="1:5" x14ac:dyDescent="0.25">
      <c r="A4371" t="s">
        <v>33876</v>
      </c>
      <c r="B4371" t="s">
        <v>14</v>
      </c>
      <c r="C4371" t="s">
        <v>14</v>
      </c>
      <c r="D4371" t="s">
        <v>34</v>
      </c>
      <c r="E4371" t="s">
        <v>520</v>
      </c>
    </row>
    <row r="4372" spans="1:5" x14ac:dyDescent="0.25">
      <c r="A4372" t="s">
        <v>33877</v>
      </c>
      <c r="B4372" t="s">
        <v>14</v>
      </c>
      <c r="C4372" t="s">
        <v>14</v>
      </c>
      <c r="D4372" t="s">
        <v>34</v>
      </c>
      <c r="E4372" t="s">
        <v>520</v>
      </c>
    </row>
    <row r="4373" spans="1:5" x14ac:dyDescent="0.25">
      <c r="A4373" t="s">
        <v>33878</v>
      </c>
      <c r="B4373" t="s">
        <v>14</v>
      </c>
      <c r="C4373" t="s">
        <v>14</v>
      </c>
      <c r="D4373" t="s">
        <v>34</v>
      </c>
      <c r="E4373" t="s">
        <v>520</v>
      </c>
    </row>
    <row r="4374" spans="1:5" x14ac:dyDescent="0.25">
      <c r="A4374" t="s">
        <v>33879</v>
      </c>
      <c r="B4374" t="s">
        <v>14</v>
      </c>
      <c r="C4374" t="s">
        <v>14</v>
      </c>
      <c r="D4374" t="s">
        <v>64</v>
      </c>
      <c r="E4374" t="s">
        <v>517</v>
      </c>
    </row>
    <row r="4375" spans="1:5" x14ac:dyDescent="0.25">
      <c r="A4375" t="s">
        <v>33880</v>
      </c>
      <c r="B4375" t="s">
        <v>14</v>
      </c>
      <c r="C4375" t="s">
        <v>14</v>
      </c>
      <c r="D4375" t="s">
        <v>34</v>
      </c>
      <c r="E4375" t="s">
        <v>520</v>
      </c>
    </row>
    <row r="4376" spans="1:5" x14ac:dyDescent="0.25">
      <c r="A4376" t="s">
        <v>44122</v>
      </c>
      <c r="B4376" t="s">
        <v>14</v>
      </c>
      <c r="C4376" t="s">
        <v>14</v>
      </c>
      <c r="D4376" t="s">
        <v>69</v>
      </c>
      <c r="E4376" t="s">
        <v>517</v>
      </c>
    </row>
    <row r="4377" spans="1:5" x14ac:dyDescent="0.25">
      <c r="A4377" t="s">
        <v>33881</v>
      </c>
      <c r="B4377" t="s">
        <v>14</v>
      </c>
      <c r="C4377" t="s">
        <v>14</v>
      </c>
      <c r="D4377" t="s">
        <v>69</v>
      </c>
      <c r="E4377" t="s">
        <v>520</v>
      </c>
    </row>
    <row r="4378" spans="1:5" x14ac:dyDescent="0.25">
      <c r="A4378" t="s">
        <v>33882</v>
      </c>
      <c r="B4378" t="s">
        <v>14</v>
      </c>
      <c r="C4378" t="s">
        <v>14</v>
      </c>
      <c r="D4378" t="s">
        <v>69</v>
      </c>
      <c r="E4378" t="s">
        <v>520</v>
      </c>
    </row>
    <row r="4379" spans="1:5" x14ac:dyDescent="0.25">
      <c r="A4379" t="s">
        <v>33883</v>
      </c>
      <c r="B4379" t="s">
        <v>14</v>
      </c>
      <c r="C4379" t="s">
        <v>14</v>
      </c>
      <c r="D4379" t="s">
        <v>34</v>
      </c>
      <c r="E4379" t="s">
        <v>520</v>
      </c>
    </row>
    <row r="4380" spans="1:5" x14ac:dyDescent="0.25">
      <c r="A4380" t="s">
        <v>33884</v>
      </c>
      <c r="B4380" t="s">
        <v>14</v>
      </c>
      <c r="C4380" t="s">
        <v>14</v>
      </c>
      <c r="D4380" t="s">
        <v>64</v>
      </c>
      <c r="E4380" t="s">
        <v>517</v>
      </c>
    </row>
    <row r="4381" spans="1:5" x14ac:dyDescent="0.25">
      <c r="A4381" t="s">
        <v>33885</v>
      </c>
      <c r="B4381" t="s">
        <v>14</v>
      </c>
      <c r="C4381" t="s">
        <v>14</v>
      </c>
      <c r="D4381" t="s">
        <v>34</v>
      </c>
      <c r="E4381" t="s">
        <v>520</v>
      </c>
    </row>
    <row r="4382" spans="1:5" x14ac:dyDescent="0.25">
      <c r="A4382" t="s">
        <v>33886</v>
      </c>
      <c r="B4382" t="s">
        <v>14</v>
      </c>
      <c r="C4382" t="s">
        <v>14</v>
      </c>
      <c r="D4382" t="s">
        <v>34</v>
      </c>
      <c r="E4382" t="s">
        <v>520</v>
      </c>
    </row>
    <row r="4383" spans="1:5" x14ac:dyDescent="0.25">
      <c r="A4383" t="s">
        <v>33887</v>
      </c>
      <c r="B4383" t="s">
        <v>14</v>
      </c>
      <c r="C4383" t="s">
        <v>14</v>
      </c>
      <c r="D4383" t="s">
        <v>34</v>
      </c>
      <c r="E4383" t="s">
        <v>520</v>
      </c>
    </row>
    <row r="4384" spans="1:5" x14ac:dyDescent="0.25">
      <c r="A4384" t="s">
        <v>33888</v>
      </c>
      <c r="B4384" t="s">
        <v>14</v>
      </c>
      <c r="C4384" t="s">
        <v>14</v>
      </c>
      <c r="D4384" t="s">
        <v>34</v>
      </c>
      <c r="E4384" t="s">
        <v>520</v>
      </c>
    </row>
    <row r="4385" spans="1:5" x14ac:dyDescent="0.25">
      <c r="A4385" t="s">
        <v>33889</v>
      </c>
      <c r="B4385" t="s">
        <v>14</v>
      </c>
      <c r="C4385" t="s">
        <v>14</v>
      </c>
      <c r="D4385" t="s">
        <v>34</v>
      </c>
      <c r="E4385" t="s">
        <v>520</v>
      </c>
    </row>
    <row r="4386" spans="1:5" x14ac:dyDescent="0.25">
      <c r="A4386" t="s">
        <v>33890</v>
      </c>
      <c r="B4386" t="s">
        <v>14</v>
      </c>
      <c r="C4386" t="s">
        <v>14</v>
      </c>
      <c r="D4386" t="s">
        <v>34</v>
      </c>
      <c r="E4386" t="s">
        <v>520</v>
      </c>
    </row>
    <row r="4387" spans="1:5" x14ac:dyDescent="0.25">
      <c r="A4387" t="s">
        <v>44123</v>
      </c>
      <c r="B4387" t="s">
        <v>14</v>
      </c>
      <c r="C4387" t="s">
        <v>14</v>
      </c>
      <c r="D4387" t="s">
        <v>34</v>
      </c>
      <c r="E4387" t="s">
        <v>520</v>
      </c>
    </row>
    <row r="4388" spans="1:5" x14ac:dyDescent="0.25">
      <c r="A4388" t="s">
        <v>33891</v>
      </c>
      <c r="B4388" t="s">
        <v>14</v>
      </c>
      <c r="C4388" t="s">
        <v>14</v>
      </c>
      <c r="D4388" t="s">
        <v>34</v>
      </c>
      <c r="E4388" t="s">
        <v>520</v>
      </c>
    </row>
    <row r="4389" spans="1:5" x14ac:dyDescent="0.25">
      <c r="A4389" t="s">
        <v>33892</v>
      </c>
      <c r="B4389" t="s">
        <v>14</v>
      </c>
      <c r="C4389" t="s">
        <v>14</v>
      </c>
      <c r="D4389" t="s">
        <v>34</v>
      </c>
      <c r="E4389" t="s">
        <v>520</v>
      </c>
    </row>
    <row r="4390" spans="1:5" x14ac:dyDescent="0.25">
      <c r="A4390" t="s">
        <v>33893</v>
      </c>
      <c r="B4390" t="s">
        <v>14</v>
      </c>
      <c r="C4390" t="s">
        <v>14</v>
      </c>
      <c r="D4390" t="s">
        <v>34</v>
      </c>
      <c r="E4390" t="s">
        <v>520</v>
      </c>
    </row>
    <row r="4391" spans="1:5" x14ac:dyDescent="0.25">
      <c r="A4391" t="s">
        <v>44124</v>
      </c>
      <c r="B4391" t="s">
        <v>14</v>
      </c>
      <c r="C4391" t="s">
        <v>14</v>
      </c>
      <c r="D4391" t="s">
        <v>64</v>
      </c>
      <c r="E4391" t="s">
        <v>517</v>
      </c>
    </row>
    <row r="4392" spans="1:5" x14ac:dyDescent="0.25">
      <c r="A4392" t="s">
        <v>33894</v>
      </c>
      <c r="B4392" t="s">
        <v>14</v>
      </c>
      <c r="C4392" t="s">
        <v>14</v>
      </c>
      <c r="D4392" t="s">
        <v>34</v>
      </c>
      <c r="E4392" t="s">
        <v>520</v>
      </c>
    </row>
    <row r="4393" spans="1:5" x14ac:dyDescent="0.25">
      <c r="A4393" t="s">
        <v>33895</v>
      </c>
      <c r="B4393" t="s">
        <v>14</v>
      </c>
      <c r="C4393" t="s">
        <v>14</v>
      </c>
      <c r="D4393" t="s">
        <v>64</v>
      </c>
      <c r="E4393" t="s">
        <v>517</v>
      </c>
    </row>
    <row r="4394" spans="1:5" x14ac:dyDescent="0.25">
      <c r="A4394" t="s">
        <v>33896</v>
      </c>
      <c r="B4394" t="s">
        <v>14</v>
      </c>
      <c r="C4394" t="s">
        <v>14</v>
      </c>
      <c r="D4394" t="s">
        <v>34</v>
      </c>
      <c r="E4394" t="s">
        <v>520</v>
      </c>
    </row>
    <row r="4395" spans="1:5" x14ac:dyDescent="0.25">
      <c r="A4395" t="s">
        <v>44125</v>
      </c>
      <c r="B4395" t="s">
        <v>14</v>
      </c>
      <c r="C4395" t="s">
        <v>14</v>
      </c>
      <c r="D4395" t="s">
        <v>34</v>
      </c>
      <c r="E4395" t="s">
        <v>520</v>
      </c>
    </row>
    <row r="4396" spans="1:5" x14ac:dyDescent="0.25">
      <c r="A4396" t="s">
        <v>44126</v>
      </c>
      <c r="B4396" t="s">
        <v>14</v>
      </c>
      <c r="C4396" t="s">
        <v>14</v>
      </c>
      <c r="D4396" t="s">
        <v>34</v>
      </c>
      <c r="E4396" t="s">
        <v>520</v>
      </c>
    </row>
    <row r="4397" spans="1:5" x14ac:dyDescent="0.25">
      <c r="A4397" t="s">
        <v>33897</v>
      </c>
      <c r="B4397" t="s">
        <v>14</v>
      </c>
      <c r="C4397" t="s">
        <v>14</v>
      </c>
      <c r="D4397" t="s">
        <v>34</v>
      </c>
      <c r="E4397" t="s">
        <v>520</v>
      </c>
    </row>
    <row r="4398" spans="1:5" x14ac:dyDescent="0.25">
      <c r="A4398" t="s">
        <v>44127</v>
      </c>
      <c r="B4398" t="s">
        <v>14</v>
      </c>
      <c r="C4398" t="s">
        <v>14</v>
      </c>
      <c r="D4398" t="s">
        <v>69</v>
      </c>
      <c r="E4398" t="s">
        <v>517</v>
      </c>
    </row>
    <row r="4399" spans="1:5" x14ac:dyDescent="0.25">
      <c r="A4399" t="s">
        <v>33898</v>
      </c>
      <c r="B4399" t="s">
        <v>14</v>
      </c>
      <c r="C4399" t="s">
        <v>14</v>
      </c>
      <c r="D4399" t="s">
        <v>34</v>
      </c>
      <c r="E4399" t="s">
        <v>520</v>
      </c>
    </row>
    <row r="4400" spans="1:5" x14ac:dyDescent="0.25">
      <c r="A4400" t="s">
        <v>33899</v>
      </c>
      <c r="B4400" t="s">
        <v>14</v>
      </c>
      <c r="C4400" t="s">
        <v>14</v>
      </c>
      <c r="D4400" t="s">
        <v>34</v>
      </c>
      <c r="E4400" t="s">
        <v>520</v>
      </c>
    </row>
    <row r="4401" spans="1:5" x14ac:dyDescent="0.25">
      <c r="A4401" t="s">
        <v>33900</v>
      </c>
      <c r="B4401" t="s">
        <v>14</v>
      </c>
      <c r="C4401" t="s">
        <v>14</v>
      </c>
      <c r="D4401" t="s">
        <v>34</v>
      </c>
      <c r="E4401" t="s">
        <v>520</v>
      </c>
    </row>
    <row r="4402" spans="1:5" x14ac:dyDescent="0.25">
      <c r="A4402" t="s">
        <v>33901</v>
      </c>
      <c r="B4402" t="s">
        <v>14</v>
      </c>
      <c r="C4402" t="s">
        <v>14</v>
      </c>
      <c r="D4402" t="s">
        <v>34</v>
      </c>
      <c r="E4402" t="s">
        <v>520</v>
      </c>
    </row>
    <row r="4403" spans="1:5" x14ac:dyDescent="0.25">
      <c r="A4403" t="s">
        <v>33902</v>
      </c>
      <c r="B4403" t="s">
        <v>14</v>
      </c>
      <c r="C4403" t="s">
        <v>14</v>
      </c>
      <c r="D4403" t="s">
        <v>34</v>
      </c>
      <c r="E4403" t="s">
        <v>520</v>
      </c>
    </row>
    <row r="4404" spans="1:5" x14ac:dyDescent="0.25">
      <c r="A4404" t="s">
        <v>33903</v>
      </c>
      <c r="B4404" t="s">
        <v>14</v>
      </c>
      <c r="C4404" t="s">
        <v>14</v>
      </c>
      <c r="D4404" t="s">
        <v>34</v>
      </c>
      <c r="E4404" t="s">
        <v>520</v>
      </c>
    </row>
    <row r="4405" spans="1:5" x14ac:dyDescent="0.25">
      <c r="A4405" t="s">
        <v>33904</v>
      </c>
      <c r="B4405" t="s">
        <v>14</v>
      </c>
      <c r="C4405" t="s">
        <v>14</v>
      </c>
      <c r="D4405" t="s">
        <v>34</v>
      </c>
      <c r="E4405" t="s">
        <v>520</v>
      </c>
    </row>
    <row r="4406" spans="1:5" x14ac:dyDescent="0.25">
      <c r="A4406" t="s">
        <v>33905</v>
      </c>
      <c r="B4406" t="s">
        <v>14</v>
      </c>
      <c r="C4406" t="s">
        <v>14</v>
      </c>
      <c r="D4406" t="s">
        <v>34</v>
      </c>
      <c r="E4406" t="s">
        <v>520</v>
      </c>
    </row>
    <row r="4407" spans="1:5" x14ac:dyDescent="0.25">
      <c r="A4407" t="s">
        <v>33906</v>
      </c>
      <c r="B4407" t="s">
        <v>14</v>
      </c>
      <c r="C4407" t="s">
        <v>14</v>
      </c>
      <c r="D4407" t="s">
        <v>64</v>
      </c>
      <c r="E4407" t="s">
        <v>517</v>
      </c>
    </row>
    <row r="4408" spans="1:5" x14ac:dyDescent="0.25">
      <c r="A4408" t="s">
        <v>33907</v>
      </c>
      <c r="B4408" t="s">
        <v>14</v>
      </c>
      <c r="C4408" t="s">
        <v>14</v>
      </c>
      <c r="D4408" t="s">
        <v>34</v>
      </c>
      <c r="E4408" t="s">
        <v>520</v>
      </c>
    </row>
    <row r="4409" spans="1:5" x14ac:dyDescent="0.25">
      <c r="A4409" t="s">
        <v>33908</v>
      </c>
      <c r="B4409" t="s">
        <v>14</v>
      </c>
      <c r="C4409" t="s">
        <v>14</v>
      </c>
      <c r="D4409" t="s">
        <v>34</v>
      </c>
      <c r="E4409" t="s">
        <v>520</v>
      </c>
    </row>
    <row r="4410" spans="1:5" x14ac:dyDescent="0.25">
      <c r="A4410" t="s">
        <v>44128</v>
      </c>
      <c r="B4410" t="s">
        <v>14</v>
      </c>
      <c r="C4410" t="s">
        <v>14</v>
      </c>
      <c r="D4410" t="s">
        <v>64</v>
      </c>
      <c r="E4410" t="s">
        <v>517</v>
      </c>
    </row>
    <row r="4411" spans="1:5" x14ac:dyDescent="0.25">
      <c r="A4411" t="s">
        <v>33909</v>
      </c>
      <c r="B4411" t="s">
        <v>14</v>
      </c>
      <c r="C4411" t="s">
        <v>14</v>
      </c>
      <c r="D4411" t="s">
        <v>64</v>
      </c>
      <c r="E4411" t="s">
        <v>517</v>
      </c>
    </row>
    <row r="4412" spans="1:5" x14ac:dyDescent="0.25">
      <c r="A4412" t="s">
        <v>33910</v>
      </c>
      <c r="B4412" t="s">
        <v>14</v>
      </c>
      <c r="C4412" t="s">
        <v>14</v>
      </c>
      <c r="D4412" t="s">
        <v>34</v>
      </c>
      <c r="E4412" t="s">
        <v>520</v>
      </c>
    </row>
    <row r="4413" spans="1:5" x14ac:dyDescent="0.25">
      <c r="A4413" t="s">
        <v>33911</v>
      </c>
      <c r="B4413" t="s">
        <v>14</v>
      </c>
      <c r="C4413" t="s">
        <v>14</v>
      </c>
      <c r="D4413" t="s">
        <v>34</v>
      </c>
      <c r="E4413" t="s">
        <v>520</v>
      </c>
    </row>
    <row r="4414" spans="1:5" x14ac:dyDescent="0.25">
      <c r="A4414" t="s">
        <v>33912</v>
      </c>
      <c r="B4414" t="s">
        <v>14</v>
      </c>
      <c r="C4414" t="s">
        <v>14</v>
      </c>
      <c r="D4414" t="s">
        <v>34</v>
      </c>
      <c r="E4414" t="s">
        <v>520</v>
      </c>
    </row>
    <row r="4415" spans="1:5" x14ac:dyDescent="0.25">
      <c r="A4415" t="s">
        <v>33913</v>
      </c>
      <c r="B4415" t="s">
        <v>14</v>
      </c>
      <c r="C4415" t="s">
        <v>14</v>
      </c>
      <c r="D4415" t="s">
        <v>64</v>
      </c>
      <c r="E4415" t="s">
        <v>517</v>
      </c>
    </row>
    <row r="4416" spans="1:5" x14ac:dyDescent="0.25">
      <c r="A4416" t="s">
        <v>33914</v>
      </c>
      <c r="B4416" t="s">
        <v>14</v>
      </c>
      <c r="C4416" t="s">
        <v>14</v>
      </c>
      <c r="D4416" t="s">
        <v>34</v>
      </c>
      <c r="E4416" t="s">
        <v>520</v>
      </c>
    </row>
    <row r="4417" spans="1:5" x14ac:dyDescent="0.25">
      <c r="A4417" t="s">
        <v>33915</v>
      </c>
      <c r="B4417" t="s">
        <v>14</v>
      </c>
      <c r="C4417" t="s">
        <v>14</v>
      </c>
      <c r="D4417" t="s">
        <v>34</v>
      </c>
      <c r="E4417" t="s">
        <v>520</v>
      </c>
    </row>
    <row r="4418" spans="1:5" x14ac:dyDescent="0.25">
      <c r="A4418" t="s">
        <v>33916</v>
      </c>
      <c r="B4418" t="s">
        <v>14</v>
      </c>
      <c r="C4418" t="s">
        <v>14</v>
      </c>
      <c r="D4418" t="s">
        <v>34</v>
      </c>
      <c r="E4418" t="s">
        <v>520</v>
      </c>
    </row>
    <row r="4419" spans="1:5" x14ac:dyDescent="0.25">
      <c r="A4419" t="s">
        <v>33917</v>
      </c>
      <c r="B4419" t="s">
        <v>14</v>
      </c>
      <c r="C4419" t="s">
        <v>14</v>
      </c>
      <c r="D4419" t="s">
        <v>64</v>
      </c>
      <c r="E4419" t="s">
        <v>517</v>
      </c>
    </row>
    <row r="4420" spans="1:5" x14ac:dyDescent="0.25">
      <c r="A4420" t="s">
        <v>33918</v>
      </c>
      <c r="B4420" t="s">
        <v>14</v>
      </c>
      <c r="C4420" t="s">
        <v>14</v>
      </c>
      <c r="D4420" t="s">
        <v>64</v>
      </c>
      <c r="E4420" t="s">
        <v>517</v>
      </c>
    </row>
    <row r="4421" spans="1:5" x14ac:dyDescent="0.25">
      <c r="A4421" t="s">
        <v>33919</v>
      </c>
      <c r="B4421" t="s">
        <v>14</v>
      </c>
      <c r="C4421" t="s">
        <v>14</v>
      </c>
      <c r="D4421" t="s">
        <v>34</v>
      </c>
      <c r="E4421" t="s">
        <v>520</v>
      </c>
    </row>
    <row r="4422" spans="1:5" x14ac:dyDescent="0.25">
      <c r="A4422" t="s">
        <v>33920</v>
      </c>
      <c r="B4422" t="s">
        <v>14</v>
      </c>
      <c r="C4422" t="s">
        <v>14</v>
      </c>
      <c r="D4422" t="s">
        <v>64</v>
      </c>
      <c r="E4422" t="s">
        <v>517</v>
      </c>
    </row>
    <row r="4423" spans="1:5" x14ac:dyDescent="0.25">
      <c r="A4423" t="s">
        <v>33921</v>
      </c>
      <c r="B4423" t="s">
        <v>14</v>
      </c>
      <c r="C4423" t="s">
        <v>14</v>
      </c>
      <c r="D4423" t="s">
        <v>34</v>
      </c>
      <c r="E4423" t="s">
        <v>520</v>
      </c>
    </row>
    <row r="4424" spans="1:5" x14ac:dyDescent="0.25">
      <c r="A4424" t="s">
        <v>33922</v>
      </c>
      <c r="B4424" t="s">
        <v>14</v>
      </c>
      <c r="C4424" t="s">
        <v>14</v>
      </c>
      <c r="D4424" t="s">
        <v>34</v>
      </c>
      <c r="E4424" t="s">
        <v>520</v>
      </c>
    </row>
    <row r="4425" spans="1:5" x14ac:dyDescent="0.25">
      <c r="A4425" t="s">
        <v>33923</v>
      </c>
      <c r="B4425" t="s">
        <v>14</v>
      </c>
      <c r="C4425" t="s">
        <v>14</v>
      </c>
      <c r="D4425" t="s">
        <v>69</v>
      </c>
      <c r="E4425" t="s">
        <v>520</v>
      </c>
    </row>
    <row r="4426" spans="1:5" x14ac:dyDescent="0.25">
      <c r="A4426" t="s">
        <v>33924</v>
      </c>
      <c r="B4426" t="s">
        <v>14</v>
      </c>
      <c r="C4426" t="s">
        <v>14</v>
      </c>
      <c r="D4426" t="s">
        <v>69</v>
      </c>
      <c r="E4426" t="s">
        <v>520</v>
      </c>
    </row>
    <row r="4427" spans="1:5" x14ac:dyDescent="0.25">
      <c r="A4427" t="s">
        <v>33925</v>
      </c>
      <c r="B4427" t="s">
        <v>14</v>
      </c>
      <c r="C4427" t="s">
        <v>14</v>
      </c>
      <c r="D4427" t="s">
        <v>34</v>
      </c>
      <c r="E4427" t="s">
        <v>520</v>
      </c>
    </row>
    <row r="4428" spans="1:5" x14ac:dyDescent="0.25">
      <c r="A4428" t="s">
        <v>33926</v>
      </c>
      <c r="B4428" t="s">
        <v>14</v>
      </c>
      <c r="C4428" t="s">
        <v>14</v>
      </c>
      <c r="D4428" t="s">
        <v>34</v>
      </c>
      <c r="E4428" t="s">
        <v>520</v>
      </c>
    </row>
    <row r="4429" spans="1:5" x14ac:dyDescent="0.25">
      <c r="A4429" t="s">
        <v>33927</v>
      </c>
      <c r="B4429" t="s">
        <v>14</v>
      </c>
      <c r="C4429" t="s">
        <v>14</v>
      </c>
      <c r="D4429" t="s">
        <v>34</v>
      </c>
      <c r="E4429" t="s">
        <v>520</v>
      </c>
    </row>
    <row r="4430" spans="1:5" x14ac:dyDescent="0.25">
      <c r="A4430" t="s">
        <v>33928</v>
      </c>
      <c r="B4430" t="s">
        <v>14</v>
      </c>
      <c r="C4430" t="s">
        <v>14</v>
      </c>
      <c r="D4430" t="s">
        <v>34</v>
      </c>
      <c r="E4430" t="s">
        <v>520</v>
      </c>
    </row>
    <row r="4431" spans="1:5" x14ac:dyDescent="0.25">
      <c r="A4431" t="s">
        <v>33929</v>
      </c>
      <c r="B4431" t="s">
        <v>14</v>
      </c>
      <c r="C4431" t="s">
        <v>14</v>
      </c>
      <c r="D4431" t="s">
        <v>34</v>
      </c>
      <c r="E4431" t="s">
        <v>520</v>
      </c>
    </row>
    <row r="4432" spans="1:5" x14ac:dyDescent="0.25">
      <c r="A4432" t="s">
        <v>33930</v>
      </c>
      <c r="B4432" t="s">
        <v>14</v>
      </c>
      <c r="C4432" t="s">
        <v>14</v>
      </c>
      <c r="D4432" t="s">
        <v>34</v>
      </c>
      <c r="E4432" t="s">
        <v>520</v>
      </c>
    </row>
    <row r="4433" spans="1:5" x14ac:dyDescent="0.25">
      <c r="A4433" t="s">
        <v>33931</v>
      </c>
      <c r="B4433" t="s">
        <v>14</v>
      </c>
      <c r="C4433" t="s">
        <v>14</v>
      </c>
      <c r="D4433" t="s">
        <v>34</v>
      </c>
      <c r="E4433" t="s">
        <v>520</v>
      </c>
    </row>
    <row r="4434" spans="1:5" x14ac:dyDescent="0.25">
      <c r="A4434" t="s">
        <v>33932</v>
      </c>
      <c r="B4434" t="s">
        <v>14</v>
      </c>
      <c r="C4434" t="s">
        <v>14</v>
      </c>
      <c r="D4434" t="s">
        <v>69</v>
      </c>
      <c r="E4434" t="s">
        <v>520</v>
      </c>
    </row>
    <row r="4435" spans="1:5" x14ac:dyDescent="0.25">
      <c r="A4435" t="s">
        <v>33933</v>
      </c>
      <c r="B4435" t="s">
        <v>14</v>
      </c>
      <c r="C4435" t="s">
        <v>14</v>
      </c>
      <c r="D4435" t="s">
        <v>69</v>
      </c>
      <c r="E4435" t="s">
        <v>520</v>
      </c>
    </row>
    <row r="4436" spans="1:5" x14ac:dyDescent="0.25">
      <c r="A4436" t="s">
        <v>33934</v>
      </c>
      <c r="B4436" t="s">
        <v>14</v>
      </c>
      <c r="C4436" t="s">
        <v>14</v>
      </c>
      <c r="D4436" t="s">
        <v>34</v>
      </c>
      <c r="E4436" t="s">
        <v>520</v>
      </c>
    </row>
    <row r="4437" spans="1:5" x14ac:dyDescent="0.25">
      <c r="A4437" t="s">
        <v>33935</v>
      </c>
      <c r="B4437" t="s">
        <v>14</v>
      </c>
      <c r="C4437" t="s">
        <v>14</v>
      </c>
      <c r="D4437" t="s">
        <v>34</v>
      </c>
      <c r="E4437" t="s">
        <v>520</v>
      </c>
    </row>
    <row r="4438" spans="1:5" x14ac:dyDescent="0.25">
      <c r="A4438" t="s">
        <v>33936</v>
      </c>
      <c r="B4438" t="s">
        <v>14</v>
      </c>
      <c r="C4438" t="s">
        <v>14</v>
      </c>
      <c r="D4438" t="s">
        <v>64</v>
      </c>
      <c r="E4438" t="s">
        <v>517</v>
      </c>
    </row>
    <row r="4439" spans="1:5" x14ac:dyDescent="0.25">
      <c r="A4439" t="s">
        <v>33937</v>
      </c>
      <c r="B4439" t="s">
        <v>14</v>
      </c>
      <c r="C4439" t="s">
        <v>14</v>
      </c>
      <c r="D4439" t="s">
        <v>34</v>
      </c>
      <c r="E4439" t="s">
        <v>520</v>
      </c>
    </row>
    <row r="4440" spans="1:5" x14ac:dyDescent="0.25">
      <c r="A4440" t="s">
        <v>33938</v>
      </c>
      <c r="B4440" t="s">
        <v>14</v>
      </c>
      <c r="C4440" t="s">
        <v>14</v>
      </c>
      <c r="D4440" t="s">
        <v>34</v>
      </c>
      <c r="E4440" t="s">
        <v>520</v>
      </c>
    </row>
    <row r="4441" spans="1:5" x14ac:dyDescent="0.25">
      <c r="A4441" t="s">
        <v>33939</v>
      </c>
      <c r="B4441" t="s">
        <v>14</v>
      </c>
      <c r="C4441" t="s">
        <v>14</v>
      </c>
      <c r="D4441" t="s">
        <v>34</v>
      </c>
      <c r="E4441" t="s">
        <v>520</v>
      </c>
    </row>
    <row r="4442" spans="1:5" x14ac:dyDescent="0.25">
      <c r="A4442" t="s">
        <v>33940</v>
      </c>
      <c r="B4442" t="s">
        <v>14</v>
      </c>
      <c r="C4442" t="s">
        <v>14</v>
      </c>
      <c r="D4442" t="s">
        <v>34</v>
      </c>
      <c r="E4442" t="s">
        <v>520</v>
      </c>
    </row>
    <row r="4443" spans="1:5" x14ac:dyDescent="0.25">
      <c r="A4443" t="s">
        <v>33941</v>
      </c>
      <c r="B4443" t="s">
        <v>14</v>
      </c>
      <c r="C4443" t="s">
        <v>14</v>
      </c>
      <c r="D4443" t="s">
        <v>34</v>
      </c>
      <c r="E4443" t="s">
        <v>520</v>
      </c>
    </row>
    <row r="4444" spans="1:5" x14ac:dyDescent="0.25">
      <c r="A4444" t="s">
        <v>33942</v>
      </c>
      <c r="B4444" t="s">
        <v>14</v>
      </c>
      <c r="C4444" t="s">
        <v>14</v>
      </c>
      <c r="D4444" t="s">
        <v>64</v>
      </c>
      <c r="E4444" t="s">
        <v>517</v>
      </c>
    </row>
    <row r="4445" spans="1:5" x14ac:dyDescent="0.25">
      <c r="A4445" t="s">
        <v>33943</v>
      </c>
      <c r="B4445" t="s">
        <v>14</v>
      </c>
      <c r="C4445" t="s">
        <v>14</v>
      </c>
      <c r="D4445" t="s">
        <v>34</v>
      </c>
      <c r="E4445" t="s">
        <v>520</v>
      </c>
    </row>
    <row r="4446" spans="1:5" x14ac:dyDescent="0.25">
      <c r="A4446" t="s">
        <v>33944</v>
      </c>
      <c r="B4446" t="s">
        <v>14</v>
      </c>
      <c r="C4446" t="s">
        <v>14</v>
      </c>
      <c r="D4446" t="s">
        <v>34</v>
      </c>
      <c r="E4446" t="s">
        <v>520</v>
      </c>
    </row>
    <row r="4447" spans="1:5" x14ac:dyDescent="0.25">
      <c r="A4447" t="s">
        <v>33945</v>
      </c>
      <c r="B4447" t="s">
        <v>14</v>
      </c>
      <c r="C4447" t="s">
        <v>14</v>
      </c>
      <c r="D4447" t="s">
        <v>64</v>
      </c>
      <c r="E4447" t="s">
        <v>517</v>
      </c>
    </row>
    <row r="4448" spans="1:5" x14ac:dyDescent="0.25">
      <c r="A4448" t="s">
        <v>33946</v>
      </c>
      <c r="B4448" t="s">
        <v>14</v>
      </c>
      <c r="C4448" t="s">
        <v>14</v>
      </c>
      <c r="D4448" t="s">
        <v>64</v>
      </c>
      <c r="E4448" t="s">
        <v>517</v>
      </c>
    </row>
    <row r="4449" spans="1:5" x14ac:dyDescent="0.25">
      <c r="A4449" t="s">
        <v>33947</v>
      </c>
      <c r="B4449" t="s">
        <v>14</v>
      </c>
      <c r="C4449" t="s">
        <v>14</v>
      </c>
      <c r="D4449" t="s">
        <v>34</v>
      </c>
      <c r="E4449" t="s">
        <v>520</v>
      </c>
    </row>
    <row r="4450" spans="1:5" x14ac:dyDescent="0.25">
      <c r="A4450" t="s">
        <v>33948</v>
      </c>
      <c r="B4450" t="s">
        <v>14</v>
      </c>
      <c r="C4450" t="s">
        <v>14</v>
      </c>
      <c r="D4450" t="s">
        <v>34</v>
      </c>
      <c r="E4450" t="s">
        <v>520</v>
      </c>
    </row>
    <row r="4451" spans="1:5" x14ac:dyDescent="0.25">
      <c r="A4451" t="s">
        <v>33949</v>
      </c>
      <c r="B4451" t="s">
        <v>14</v>
      </c>
      <c r="C4451" t="s">
        <v>14</v>
      </c>
      <c r="D4451" t="s">
        <v>34</v>
      </c>
      <c r="E4451" t="s">
        <v>520</v>
      </c>
    </row>
    <row r="4452" spans="1:5" x14ac:dyDescent="0.25">
      <c r="A4452" t="s">
        <v>44129</v>
      </c>
      <c r="B4452" t="s">
        <v>14</v>
      </c>
      <c r="C4452" t="s">
        <v>14</v>
      </c>
      <c r="D4452" t="s">
        <v>69</v>
      </c>
      <c r="E4452" t="s">
        <v>517</v>
      </c>
    </row>
    <row r="4453" spans="1:5" x14ac:dyDescent="0.25">
      <c r="A4453" t="s">
        <v>33950</v>
      </c>
      <c r="B4453" t="s">
        <v>14</v>
      </c>
      <c r="C4453" t="s">
        <v>14</v>
      </c>
      <c r="D4453" t="s">
        <v>34</v>
      </c>
      <c r="E4453" t="s">
        <v>520</v>
      </c>
    </row>
    <row r="4454" spans="1:5" x14ac:dyDescent="0.25">
      <c r="A4454" t="s">
        <v>33951</v>
      </c>
      <c r="B4454" t="s">
        <v>14</v>
      </c>
      <c r="C4454" t="s">
        <v>14</v>
      </c>
      <c r="D4454" t="s">
        <v>34</v>
      </c>
      <c r="E4454" t="s">
        <v>520</v>
      </c>
    </row>
    <row r="4455" spans="1:5" x14ac:dyDescent="0.25">
      <c r="A4455" t="s">
        <v>33952</v>
      </c>
      <c r="B4455" t="s">
        <v>14</v>
      </c>
      <c r="C4455" t="s">
        <v>14</v>
      </c>
      <c r="D4455" t="s">
        <v>34</v>
      </c>
      <c r="E4455" t="s">
        <v>520</v>
      </c>
    </row>
    <row r="4456" spans="1:5" x14ac:dyDescent="0.25">
      <c r="A4456" t="s">
        <v>33953</v>
      </c>
      <c r="B4456" t="s">
        <v>14</v>
      </c>
      <c r="C4456" t="s">
        <v>14</v>
      </c>
      <c r="D4456" t="s">
        <v>34</v>
      </c>
      <c r="E4456" t="s">
        <v>520</v>
      </c>
    </row>
    <row r="4457" spans="1:5" x14ac:dyDescent="0.25">
      <c r="A4457" t="s">
        <v>33954</v>
      </c>
      <c r="B4457" t="s">
        <v>14</v>
      </c>
      <c r="C4457" t="s">
        <v>14</v>
      </c>
      <c r="D4457" t="s">
        <v>69</v>
      </c>
      <c r="E4457" t="s">
        <v>29674</v>
      </c>
    </row>
    <row r="4458" spans="1:5" x14ac:dyDescent="0.25">
      <c r="A4458" t="s">
        <v>33955</v>
      </c>
      <c r="B4458" t="s">
        <v>14</v>
      </c>
      <c r="C4458" t="s">
        <v>14</v>
      </c>
      <c r="D4458" t="s">
        <v>34</v>
      </c>
      <c r="E4458" t="s">
        <v>520</v>
      </c>
    </row>
    <row r="4459" spans="1:5" x14ac:dyDescent="0.25">
      <c r="A4459" t="s">
        <v>33956</v>
      </c>
      <c r="B4459" t="s">
        <v>14</v>
      </c>
      <c r="C4459" t="s">
        <v>14</v>
      </c>
      <c r="D4459" t="s">
        <v>64</v>
      </c>
      <c r="E4459" t="s">
        <v>517</v>
      </c>
    </row>
    <row r="4460" spans="1:5" x14ac:dyDescent="0.25">
      <c r="A4460" t="s">
        <v>33957</v>
      </c>
      <c r="B4460" t="s">
        <v>14</v>
      </c>
      <c r="C4460" t="s">
        <v>14</v>
      </c>
      <c r="D4460" t="s">
        <v>34</v>
      </c>
      <c r="E4460" t="s">
        <v>520</v>
      </c>
    </row>
    <row r="4461" spans="1:5" x14ac:dyDescent="0.25">
      <c r="A4461" t="s">
        <v>44130</v>
      </c>
      <c r="B4461" t="s">
        <v>14</v>
      </c>
      <c r="C4461" t="s">
        <v>14</v>
      </c>
      <c r="D4461" t="s">
        <v>34</v>
      </c>
      <c r="E4461" t="s">
        <v>520</v>
      </c>
    </row>
    <row r="4462" spans="1:5" x14ac:dyDescent="0.25">
      <c r="A4462" t="s">
        <v>33958</v>
      </c>
      <c r="B4462" t="s">
        <v>14</v>
      </c>
      <c r="C4462" t="s">
        <v>14</v>
      </c>
      <c r="D4462" t="s">
        <v>34</v>
      </c>
      <c r="E4462" t="s">
        <v>520</v>
      </c>
    </row>
    <row r="4463" spans="1:5" x14ac:dyDescent="0.25">
      <c r="A4463" t="s">
        <v>33959</v>
      </c>
      <c r="B4463" t="s">
        <v>14</v>
      </c>
      <c r="C4463" t="s">
        <v>14</v>
      </c>
      <c r="D4463" t="s">
        <v>34</v>
      </c>
      <c r="E4463" t="s">
        <v>520</v>
      </c>
    </row>
    <row r="4464" spans="1:5" x14ac:dyDescent="0.25">
      <c r="A4464" t="s">
        <v>33960</v>
      </c>
      <c r="B4464" t="s">
        <v>14</v>
      </c>
      <c r="C4464" t="s">
        <v>14</v>
      </c>
      <c r="D4464" t="s">
        <v>64</v>
      </c>
      <c r="E4464" t="s">
        <v>517</v>
      </c>
    </row>
    <row r="4465" spans="1:5" x14ac:dyDescent="0.25">
      <c r="A4465" t="s">
        <v>33961</v>
      </c>
      <c r="B4465" t="s">
        <v>14</v>
      </c>
      <c r="C4465" t="s">
        <v>14</v>
      </c>
      <c r="D4465" t="s">
        <v>34</v>
      </c>
      <c r="E4465" t="s">
        <v>520</v>
      </c>
    </row>
    <row r="4466" spans="1:5" x14ac:dyDescent="0.25">
      <c r="A4466" t="s">
        <v>33962</v>
      </c>
      <c r="B4466" t="s">
        <v>14</v>
      </c>
      <c r="C4466" t="s">
        <v>14</v>
      </c>
      <c r="D4466" t="s">
        <v>34</v>
      </c>
      <c r="E4466" t="s">
        <v>520</v>
      </c>
    </row>
    <row r="4467" spans="1:5" x14ac:dyDescent="0.25">
      <c r="A4467" t="s">
        <v>33963</v>
      </c>
      <c r="B4467" t="s">
        <v>14</v>
      </c>
      <c r="C4467" t="s">
        <v>14</v>
      </c>
      <c r="D4467" t="s">
        <v>64</v>
      </c>
      <c r="E4467" t="s">
        <v>517</v>
      </c>
    </row>
    <row r="4468" spans="1:5" x14ac:dyDescent="0.25">
      <c r="A4468" t="s">
        <v>33964</v>
      </c>
      <c r="B4468" t="s">
        <v>14</v>
      </c>
      <c r="C4468" t="s">
        <v>14</v>
      </c>
      <c r="D4468" t="s">
        <v>34</v>
      </c>
      <c r="E4468" t="s">
        <v>520</v>
      </c>
    </row>
    <row r="4469" spans="1:5" x14ac:dyDescent="0.25">
      <c r="A4469" t="s">
        <v>33965</v>
      </c>
      <c r="B4469" t="s">
        <v>14</v>
      </c>
      <c r="C4469" t="s">
        <v>14</v>
      </c>
      <c r="D4469" t="s">
        <v>34</v>
      </c>
      <c r="E4469" t="s">
        <v>520</v>
      </c>
    </row>
    <row r="4470" spans="1:5" x14ac:dyDescent="0.25">
      <c r="A4470" t="s">
        <v>33966</v>
      </c>
      <c r="B4470" t="s">
        <v>14</v>
      </c>
      <c r="C4470" t="s">
        <v>14</v>
      </c>
      <c r="D4470" t="s">
        <v>69</v>
      </c>
      <c r="E4470" t="s">
        <v>517</v>
      </c>
    </row>
    <row r="4471" spans="1:5" x14ac:dyDescent="0.25">
      <c r="A4471" t="s">
        <v>33967</v>
      </c>
      <c r="B4471" t="s">
        <v>14</v>
      </c>
      <c r="C4471" t="s">
        <v>14</v>
      </c>
      <c r="D4471" t="s">
        <v>34</v>
      </c>
      <c r="E4471" t="s">
        <v>520</v>
      </c>
    </row>
    <row r="4472" spans="1:5" x14ac:dyDescent="0.25">
      <c r="A4472" t="s">
        <v>33968</v>
      </c>
      <c r="B4472" t="s">
        <v>14</v>
      </c>
      <c r="C4472" t="s">
        <v>14</v>
      </c>
      <c r="D4472" t="s">
        <v>35</v>
      </c>
      <c r="E4472" t="s">
        <v>517</v>
      </c>
    </row>
    <row r="4473" spans="1:5" x14ac:dyDescent="0.25">
      <c r="A4473" t="s">
        <v>33969</v>
      </c>
      <c r="B4473" t="s">
        <v>14</v>
      </c>
      <c r="C4473" t="s">
        <v>14</v>
      </c>
      <c r="D4473" t="s">
        <v>64</v>
      </c>
      <c r="E4473" t="s">
        <v>517</v>
      </c>
    </row>
    <row r="4474" spans="1:5" x14ac:dyDescent="0.25">
      <c r="A4474" t="s">
        <v>33970</v>
      </c>
      <c r="B4474" t="s">
        <v>14</v>
      </c>
      <c r="C4474" t="s">
        <v>14</v>
      </c>
      <c r="D4474" t="s">
        <v>34</v>
      </c>
      <c r="E4474" t="s">
        <v>520</v>
      </c>
    </row>
    <row r="4475" spans="1:5" x14ac:dyDescent="0.25">
      <c r="A4475" t="s">
        <v>33971</v>
      </c>
      <c r="B4475" t="s">
        <v>14</v>
      </c>
      <c r="C4475" t="s">
        <v>14</v>
      </c>
      <c r="D4475" t="s">
        <v>34</v>
      </c>
      <c r="E4475" t="s">
        <v>520</v>
      </c>
    </row>
    <row r="4476" spans="1:5" x14ac:dyDescent="0.25">
      <c r="A4476" t="s">
        <v>33972</v>
      </c>
      <c r="B4476" t="s">
        <v>14</v>
      </c>
      <c r="C4476" t="s">
        <v>14</v>
      </c>
      <c r="D4476" t="s">
        <v>34</v>
      </c>
      <c r="E4476" t="s">
        <v>520</v>
      </c>
    </row>
    <row r="4477" spans="1:5" x14ac:dyDescent="0.25">
      <c r="A4477" t="s">
        <v>33973</v>
      </c>
      <c r="B4477" t="s">
        <v>14</v>
      </c>
      <c r="C4477" t="s">
        <v>14</v>
      </c>
      <c r="D4477" t="s">
        <v>34</v>
      </c>
      <c r="E4477" t="s">
        <v>520</v>
      </c>
    </row>
    <row r="4478" spans="1:5" x14ac:dyDescent="0.25">
      <c r="A4478" t="s">
        <v>33974</v>
      </c>
      <c r="B4478" t="s">
        <v>14</v>
      </c>
      <c r="C4478" t="s">
        <v>14</v>
      </c>
      <c r="D4478" t="s">
        <v>69</v>
      </c>
      <c r="E4478" t="s">
        <v>517</v>
      </c>
    </row>
    <row r="4479" spans="1:5" x14ac:dyDescent="0.25">
      <c r="A4479" t="s">
        <v>33975</v>
      </c>
      <c r="B4479" t="s">
        <v>14</v>
      </c>
      <c r="C4479" t="s">
        <v>14</v>
      </c>
      <c r="D4479" t="s">
        <v>64</v>
      </c>
      <c r="E4479" t="s">
        <v>517</v>
      </c>
    </row>
    <row r="4480" spans="1:5" x14ac:dyDescent="0.25">
      <c r="A4480" t="s">
        <v>33976</v>
      </c>
      <c r="B4480" t="s">
        <v>14</v>
      </c>
      <c r="C4480" t="s">
        <v>14</v>
      </c>
      <c r="D4480" t="s">
        <v>34</v>
      </c>
      <c r="E4480" t="s">
        <v>520</v>
      </c>
    </row>
    <row r="4481" spans="1:5" x14ac:dyDescent="0.25">
      <c r="A4481" t="s">
        <v>33977</v>
      </c>
      <c r="B4481" t="s">
        <v>14</v>
      </c>
      <c r="C4481" t="s">
        <v>14</v>
      </c>
      <c r="D4481" t="s">
        <v>64</v>
      </c>
      <c r="E4481" t="s">
        <v>517</v>
      </c>
    </row>
    <row r="4482" spans="1:5" x14ac:dyDescent="0.25">
      <c r="A4482" t="s">
        <v>33978</v>
      </c>
      <c r="B4482" t="s">
        <v>14</v>
      </c>
      <c r="C4482" t="s">
        <v>14</v>
      </c>
      <c r="D4482" t="s">
        <v>34</v>
      </c>
      <c r="E4482" t="s">
        <v>520</v>
      </c>
    </row>
    <row r="4483" spans="1:5" x14ac:dyDescent="0.25">
      <c r="A4483" t="s">
        <v>33979</v>
      </c>
      <c r="B4483" t="s">
        <v>14</v>
      </c>
      <c r="C4483" t="s">
        <v>14</v>
      </c>
      <c r="D4483" t="s">
        <v>34</v>
      </c>
      <c r="E4483" t="s">
        <v>520</v>
      </c>
    </row>
    <row r="4484" spans="1:5" x14ac:dyDescent="0.25">
      <c r="A4484" t="s">
        <v>33980</v>
      </c>
      <c r="B4484" t="s">
        <v>14</v>
      </c>
      <c r="C4484" t="s">
        <v>14</v>
      </c>
      <c r="D4484" t="s">
        <v>34</v>
      </c>
      <c r="E4484" t="s">
        <v>520</v>
      </c>
    </row>
    <row r="4485" spans="1:5" x14ac:dyDescent="0.25">
      <c r="A4485" t="s">
        <v>33981</v>
      </c>
      <c r="B4485" t="s">
        <v>14</v>
      </c>
      <c r="C4485" t="s">
        <v>14</v>
      </c>
      <c r="D4485" t="s">
        <v>34</v>
      </c>
      <c r="E4485" t="s">
        <v>520</v>
      </c>
    </row>
    <row r="4486" spans="1:5" x14ac:dyDescent="0.25">
      <c r="A4486" t="s">
        <v>33982</v>
      </c>
      <c r="B4486" t="s">
        <v>14</v>
      </c>
      <c r="C4486" t="s">
        <v>14</v>
      </c>
      <c r="D4486" t="s">
        <v>69</v>
      </c>
      <c r="E4486" t="s">
        <v>757</v>
      </c>
    </row>
    <row r="4487" spans="1:5" x14ac:dyDescent="0.25">
      <c r="A4487" t="s">
        <v>33983</v>
      </c>
      <c r="B4487" t="s">
        <v>14</v>
      </c>
      <c r="C4487" t="s">
        <v>14</v>
      </c>
      <c r="D4487" t="s">
        <v>34</v>
      </c>
      <c r="E4487" t="s">
        <v>520</v>
      </c>
    </row>
    <row r="4488" spans="1:5" x14ac:dyDescent="0.25">
      <c r="A4488" t="s">
        <v>33984</v>
      </c>
      <c r="B4488" t="s">
        <v>14</v>
      </c>
      <c r="C4488" t="s">
        <v>14</v>
      </c>
      <c r="D4488" t="s">
        <v>64</v>
      </c>
      <c r="E4488" t="s">
        <v>517</v>
      </c>
    </row>
    <row r="4489" spans="1:5" x14ac:dyDescent="0.25">
      <c r="A4489" t="s">
        <v>33985</v>
      </c>
      <c r="B4489" t="s">
        <v>14</v>
      </c>
      <c r="C4489" t="s">
        <v>14</v>
      </c>
      <c r="D4489" t="s">
        <v>34</v>
      </c>
      <c r="E4489" t="s">
        <v>520</v>
      </c>
    </row>
    <row r="4490" spans="1:5" x14ac:dyDescent="0.25">
      <c r="A4490" t="s">
        <v>33986</v>
      </c>
      <c r="B4490" t="s">
        <v>14</v>
      </c>
      <c r="C4490" t="s">
        <v>14</v>
      </c>
      <c r="D4490" t="s">
        <v>34</v>
      </c>
      <c r="E4490" t="s">
        <v>520</v>
      </c>
    </row>
    <row r="4491" spans="1:5" x14ac:dyDescent="0.25">
      <c r="A4491" t="s">
        <v>33987</v>
      </c>
      <c r="B4491" t="s">
        <v>14</v>
      </c>
      <c r="C4491" t="s">
        <v>14</v>
      </c>
      <c r="D4491" t="s">
        <v>34</v>
      </c>
      <c r="E4491" t="s">
        <v>520</v>
      </c>
    </row>
    <row r="4492" spans="1:5" x14ac:dyDescent="0.25">
      <c r="A4492" t="s">
        <v>33988</v>
      </c>
      <c r="B4492" t="s">
        <v>14</v>
      </c>
      <c r="C4492" t="s">
        <v>14</v>
      </c>
      <c r="D4492" t="s">
        <v>34</v>
      </c>
      <c r="E4492" t="s">
        <v>520</v>
      </c>
    </row>
    <row r="4493" spans="1:5" x14ac:dyDescent="0.25">
      <c r="A4493" t="s">
        <v>33989</v>
      </c>
      <c r="B4493" t="s">
        <v>14</v>
      </c>
      <c r="C4493" t="s">
        <v>14</v>
      </c>
      <c r="D4493" t="s">
        <v>64</v>
      </c>
      <c r="E4493" t="s">
        <v>517</v>
      </c>
    </row>
    <row r="4494" spans="1:5" x14ac:dyDescent="0.25">
      <c r="A4494" t="s">
        <v>33990</v>
      </c>
      <c r="B4494" t="s">
        <v>14</v>
      </c>
      <c r="C4494" t="s">
        <v>14</v>
      </c>
      <c r="D4494" t="s">
        <v>34</v>
      </c>
      <c r="E4494" t="s">
        <v>520</v>
      </c>
    </row>
    <row r="4495" spans="1:5" x14ac:dyDescent="0.25">
      <c r="A4495" t="s">
        <v>33991</v>
      </c>
      <c r="B4495" t="s">
        <v>14</v>
      </c>
      <c r="C4495" t="s">
        <v>14</v>
      </c>
      <c r="D4495" t="s">
        <v>34</v>
      </c>
      <c r="E4495" t="s">
        <v>520</v>
      </c>
    </row>
    <row r="4496" spans="1:5" x14ac:dyDescent="0.25">
      <c r="A4496" t="s">
        <v>33992</v>
      </c>
      <c r="B4496" t="s">
        <v>14</v>
      </c>
      <c r="C4496" t="s">
        <v>14</v>
      </c>
      <c r="D4496" t="s">
        <v>34</v>
      </c>
      <c r="E4496" t="s">
        <v>520</v>
      </c>
    </row>
    <row r="4497" spans="1:5" x14ac:dyDescent="0.25">
      <c r="A4497" t="s">
        <v>33993</v>
      </c>
      <c r="B4497" t="s">
        <v>14</v>
      </c>
      <c r="C4497" t="s">
        <v>14</v>
      </c>
      <c r="D4497" t="s">
        <v>69</v>
      </c>
      <c r="E4497" t="s">
        <v>520</v>
      </c>
    </row>
    <row r="4498" spans="1:5" x14ac:dyDescent="0.25">
      <c r="A4498" t="s">
        <v>33994</v>
      </c>
      <c r="B4498" t="s">
        <v>14</v>
      </c>
      <c r="C4498" t="s">
        <v>14</v>
      </c>
      <c r="D4498" t="s">
        <v>64</v>
      </c>
      <c r="E4498" t="s">
        <v>517</v>
      </c>
    </row>
    <row r="4499" spans="1:5" x14ac:dyDescent="0.25">
      <c r="A4499" t="s">
        <v>33995</v>
      </c>
      <c r="B4499" t="s">
        <v>14</v>
      </c>
      <c r="C4499" t="s">
        <v>14</v>
      </c>
      <c r="D4499" t="s">
        <v>34</v>
      </c>
      <c r="E4499" t="s">
        <v>520</v>
      </c>
    </row>
    <row r="4500" spans="1:5" x14ac:dyDescent="0.25">
      <c r="A4500" t="s">
        <v>33996</v>
      </c>
      <c r="B4500" t="s">
        <v>14</v>
      </c>
      <c r="C4500" t="s">
        <v>14</v>
      </c>
      <c r="D4500" t="s">
        <v>34</v>
      </c>
      <c r="E4500" t="s">
        <v>520</v>
      </c>
    </row>
    <row r="4501" spans="1:5" x14ac:dyDescent="0.25">
      <c r="A4501" t="s">
        <v>33997</v>
      </c>
      <c r="B4501" t="s">
        <v>14</v>
      </c>
      <c r="C4501" t="s">
        <v>14</v>
      </c>
      <c r="D4501" t="s">
        <v>64</v>
      </c>
      <c r="E4501" t="s">
        <v>517</v>
      </c>
    </row>
    <row r="4502" spans="1:5" x14ac:dyDescent="0.25">
      <c r="A4502" t="s">
        <v>33998</v>
      </c>
      <c r="B4502" t="s">
        <v>14</v>
      </c>
      <c r="C4502" t="s">
        <v>14</v>
      </c>
      <c r="D4502" t="s">
        <v>64</v>
      </c>
      <c r="E4502" t="s">
        <v>517</v>
      </c>
    </row>
    <row r="4503" spans="1:5" x14ac:dyDescent="0.25">
      <c r="A4503" t="s">
        <v>33999</v>
      </c>
      <c r="B4503" t="s">
        <v>14</v>
      </c>
      <c r="C4503" t="s">
        <v>14</v>
      </c>
      <c r="D4503" t="s">
        <v>34</v>
      </c>
      <c r="E4503" t="s">
        <v>520</v>
      </c>
    </row>
    <row r="4504" spans="1:5" x14ac:dyDescent="0.25">
      <c r="A4504" t="s">
        <v>34000</v>
      </c>
      <c r="B4504" t="s">
        <v>14</v>
      </c>
      <c r="C4504" t="s">
        <v>14</v>
      </c>
      <c r="D4504" t="s">
        <v>34</v>
      </c>
      <c r="E4504" t="s">
        <v>520</v>
      </c>
    </row>
    <row r="4505" spans="1:5" x14ac:dyDescent="0.25">
      <c r="A4505" t="s">
        <v>34001</v>
      </c>
      <c r="B4505" t="s">
        <v>14</v>
      </c>
      <c r="C4505" t="s">
        <v>14</v>
      </c>
      <c r="D4505" t="s">
        <v>34</v>
      </c>
      <c r="E4505" t="s">
        <v>520</v>
      </c>
    </row>
    <row r="4506" spans="1:5" x14ac:dyDescent="0.25">
      <c r="A4506" t="s">
        <v>34002</v>
      </c>
      <c r="B4506" t="s">
        <v>14</v>
      </c>
      <c r="C4506" t="s">
        <v>14</v>
      </c>
      <c r="D4506" t="s">
        <v>34</v>
      </c>
      <c r="E4506" t="s">
        <v>520</v>
      </c>
    </row>
    <row r="4507" spans="1:5" x14ac:dyDescent="0.25">
      <c r="A4507" t="s">
        <v>34003</v>
      </c>
      <c r="B4507" t="s">
        <v>14</v>
      </c>
      <c r="C4507" t="s">
        <v>14</v>
      </c>
      <c r="D4507" t="s">
        <v>34</v>
      </c>
      <c r="E4507" t="s">
        <v>520</v>
      </c>
    </row>
    <row r="4508" spans="1:5" x14ac:dyDescent="0.25">
      <c r="A4508" t="s">
        <v>34004</v>
      </c>
      <c r="B4508" t="s">
        <v>14</v>
      </c>
      <c r="C4508" t="s">
        <v>14</v>
      </c>
      <c r="D4508" t="s">
        <v>34</v>
      </c>
      <c r="E4508" t="s">
        <v>520</v>
      </c>
    </row>
    <row r="4509" spans="1:5" x14ac:dyDescent="0.25">
      <c r="A4509" t="s">
        <v>34005</v>
      </c>
      <c r="B4509" t="s">
        <v>14</v>
      </c>
      <c r="C4509" t="s">
        <v>14</v>
      </c>
      <c r="D4509" t="s">
        <v>64</v>
      </c>
      <c r="E4509" t="s">
        <v>517</v>
      </c>
    </row>
    <row r="4510" spans="1:5" x14ac:dyDescent="0.25">
      <c r="A4510" t="s">
        <v>34006</v>
      </c>
      <c r="B4510" t="s">
        <v>14</v>
      </c>
      <c r="C4510" t="s">
        <v>14</v>
      </c>
      <c r="D4510" t="s">
        <v>34</v>
      </c>
      <c r="E4510" t="s">
        <v>520</v>
      </c>
    </row>
    <row r="4511" spans="1:5" x14ac:dyDescent="0.25">
      <c r="A4511" t="s">
        <v>34007</v>
      </c>
      <c r="B4511" t="s">
        <v>14</v>
      </c>
      <c r="C4511" t="s">
        <v>14</v>
      </c>
      <c r="D4511" t="s">
        <v>64</v>
      </c>
      <c r="E4511" t="s">
        <v>517</v>
      </c>
    </row>
    <row r="4512" spans="1:5" x14ac:dyDescent="0.25">
      <c r="A4512" t="s">
        <v>34008</v>
      </c>
      <c r="B4512" t="s">
        <v>14</v>
      </c>
      <c r="C4512" t="s">
        <v>14</v>
      </c>
      <c r="D4512" t="s">
        <v>64</v>
      </c>
      <c r="E4512" t="s">
        <v>517</v>
      </c>
    </row>
    <row r="4513" spans="1:5" x14ac:dyDescent="0.25">
      <c r="A4513" t="s">
        <v>34009</v>
      </c>
      <c r="B4513" t="s">
        <v>14</v>
      </c>
      <c r="C4513" t="s">
        <v>14</v>
      </c>
      <c r="D4513" t="s">
        <v>64</v>
      </c>
      <c r="E4513" t="s">
        <v>517</v>
      </c>
    </row>
    <row r="4514" spans="1:5" x14ac:dyDescent="0.25">
      <c r="A4514" t="s">
        <v>34010</v>
      </c>
      <c r="B4514" t="s">
        <v>14</v>
      </c>
      <c r="C4514" t="s">
        <v>14</v>
      </c>
      <c r="D4514" t="s">
        <v>34</v>
      </c>
      <c r="E4514" t="s">
        <v>520</v>
      </c>
    </row>
    <row r="4515" spans="1:5" x14ac:dyDescent="0.25">
      <c r="A4515" t="s">
        <v>44131</v>
      </c>
      <c r="B4515" t="s">
        <v>14</v>
      </c>
      <c r="C4515" t="s">
        <v>14</v>
      </c>
      <c r="D4515" t="s">
        <v>64</v>
      </c>
      <c r="E4515" t="s">
        <v>517</v>
      </c>
    </row>
    <row r="4516" spans="1:5" x14ac:dyDescent="0.25">
      <c r="A4516" t="s">
        <v>34011</v>
      </c>
      <c r="B4516" t="s">
        <v>14</v>
      </c>
      <c r="C4516" t="s">
        <v>14</v>
      </c>
      <c r="D4516" t="s">
        <v>34</v>
      </c>
      <c r="E4516" t="s">
        <v>520</v>
      </c>
    </row>
    <row r="4517" spans="1:5" x14ac:dyDescent="0.25">
      <c r="A4517" t="s">
        <v>44132</v>
      </c>
      <c r="B4517" t="s">
        <v>14</v>
      </c>
      <c r="C4517" t="s">
        <v>14</v>
      </c>
      <c r="D4517" t="s">
        <v>64</v>
      </c>
      <c r="E4517" t="s">
        <v>517</v>
      </c>
    </row>
    <row r="4518" spans="1:5" x14ac:dyDescent="0.25">
      <c r="A4518" t="s">
        <v>34012</v>
      </c>
      <c r="B4518" t="s">
        <v>14</v>
      </c>
      <c r="C4518" t="s">
        <v>14</v>
      </c>
      <c r="D4518" t="s">
        <v>34</v>
      </c>
      <c r="E4518" t="s">
        <v>520</v>
      </c>
    </row>
    <row r="4519" spans="1:5" x14ac:dyDescent="0.25">
      <c r="A4519" t="s">
        <v>34013</v>
      </c>
      <c r="B4519" t="s">
        <v>14</v>
      </c>
      <c r="C4519" t="s">
        <v>14</v>
      </c>
      <c r="D4519" t="s">
        <v>64</v>
      </c>
      <c r="E4519" t="s">
        <v>517</v>
      </c>
    </row>
    <row r="4520" spans="1:5" x14ac:dyDescent="0.25">
      <c r="A4520" t="s">
        <v>34014</v>
      </c>
      <c r="B4520" t="s">
        <v>14</v>
      </c>
      <c r="C4520" t="s">
        <v>14</v>
      </c>
      <c r="D4520" t="s">
        <v>34</v>
      </c>
      <c r="E4520" t="s">
        <v>520</v>
      </c>
    </row>
    <row r="4521" spans="1:5" x14ac:dyDescent="0.25">
      <c r="A4521" t="s">
        <v>34015</v>
      </c>
      <c r="B4521" t="s">
        <v>14</v>
      </c>
      <c r="C4521" t="s">
        <v>14</v>
      </c>
      <c r="D4521" t="s">
        <v>34</v>
      </c>
      <c r="E4521" t="s">
        <v>520</v>
      </c>
    </row>
    <row r="4522" spans="1:5" x14ac:dyDescent="0.25">
      <c r="A4522" t="s">
        <v>34016</v>
      </c>
      <c r="B4522" t="s">
        <v>14</v>
      </c>
      <c r="C4522" t="s">
        <v>14</v>
      </c>
      <c r="D4522" t="s">
        <v>34</v>
      </c>
      <c r="E4522" t="s">
        <v>520</v>
      </c>
    </row>
    <row r="4523" spans="1:5" x14ac:dyDescent="0.25">
      <c r="A4523" t="s">
        <v>34017</v>
      </c>
      <c r="B4523" t="s">
        <v>14</v>
      </c>
      <c r="C4523" t="s">
        <v>14</v>
      </c>
      <c r="D4523" t="s">
        <v>64</v>
      </c>
      <c r="E4523" t="s">
        <v>517</v>
      </c>
    </row>
    <row r="4524" spans="1:5" x14ac:dyDescent="0.25">
      <c r="A4524" t="s">
        <v>34018</v>
      </c>
      <c r="B4524" t="s">
        <v>14</v>
      </c>
      <c r="C4524" t="s">
        <v>14</v>
      </c>
      <c r="D4524" t="s">
        <v>34</v>
      </c>
      <c r="E4524" t="s">
        <v>520</v>
      </c>
    </row>
    <row r="4525" spans="1:5" x14ac:dyDescent="0.25">
      <c r="A4525" t="s">
        <v>34019</v>
      </c>
      <c r="B4525" t="s">
        <v>14</v>
      </c>
      <c r="C4525" t="s">
        <v>14</v>
      </c>
      <c r="D4525" t="s">
        <v>64</v>
      </c>
      <c r="E4525" t="s">
        <v>517</v>
      </c>
    </row>
    <row r="4526" spans="1:5" x14ac:dyDescent="0.25">
      <c r="A4526" t="s">
        <v>34020</v>
      </c>
      <c r="B4526" t="s">
        <v>14</v>
      </c>
      <c r="C4526" t="s">
        <v>14</v>
      </c>
      <c r="D4526" t="s">
        <v>34</v>
      </c>
      <c r="E4526" t="s">
        <v>520</v>
      </c>
    </row>
    <row r="4527" spans="1:5" x14ac:dyDescent="0.25">
      <c r="A4527" t="s">
        <v>34021</v>
      </c>
      <c r="B4527" t="s">
        <v>14</v>
      </c>
      <c r="C4527" t="s">
        <v>14</v>
      </c>
      <c r="D4527" t="s">
        <v>34</v>
      </c>
      <c r="E4527" t="s">
        <v>520</v>
      </c>
    </row>
    <row r="4528" spans="1:5" x14ac:dyDescent="0.25">
      <c r="A4528" t="s">
        <v>34022</v>
      </c>
      <c r="B4528" t="s">
        <v>14</v>
      </c>
      <c r="C4528" t="s">
        <v>14</v>
      </c>
      <c r="D4528" t="s">
        <v>34</v>
      </c>
      <c r="E4528" t="s">
        <v>520</v>
      </c>
    </row>
    <row r="4529" spans="1:5" x14ac:dyDescent="0.25">
      <c r="A4529" t="s">
        <v>34023</v>
      </c>
      <c r="B4529" t="s">
        <v>14</v>
      </c>
      <c r="C4529" t="s">
        <v>14</v>
      </c>
      <c r="D4529" t="s">
        <v>64</v>
      </c>
      <c r="E4529" t="s">
        <v>517</v>
      </c>
    </row>
    <row r="4530" spans="1:5" x14ac:dyDescent="0.25">
      <c r="A4530" t="s">
        <v>34024</v>
      </c>
      <c r="B4530" t="s">
        <v>14</v>
      </c>
      <c r="C4530" t="s">
        <v>14</v>
      </c>
      <c r="D4530" t="s">
        <v>34</v>
      </c>
      <c r="E4530" t="s">
        <v>520</v>
      </c>
    </row>
    <row r="4531" spans="1:5" x14ac:dyDescent="0.25">
      <c r="A4531" t="s">
        <v>44133</v>
      </c>
      <c r="B4531" t="s">
        <v>14</v>
      </c>
      <c r="C4531" t="s">
        <v>14</v>
      </c>
      <c r="D4531" t="s">
        <v>34</v>
      </c>
      <c r="E4531" t="s">
        <v>520</v>
      </c>
    </row>
    <row r="4532" spans="1:5" x14ac:dyDescent="0.25">
      <c r="A4532" t="s">
        <v>34025</v>
      </c>
      <c r="B4532" t="s">
        <v>14</v>
      </c>
      <c r="C4532" t="s">
        <v>14</v>
      </c>
      <c r="D4532" t="s">
        <v>34</v>
      </c>
      <c r="E4532" t="s">
        <v>520</v>
      </c>
    </row>
    <row r="4533" spans="1:5" x14ac:dyDescent="0.25">
      <c r="A4533" t="s">
        <v>34026</v>
      </c>
      <c r="B4533" t="s">
        <v>14</v>
      </c>
      <c r="C4533" t="s">
        <v>14</v>
      </c>
      <c r="D4533" t="s">
        <v>34</v>
      </c>
      <c r="E4533" t="s">
        <v>520</v>
      </c>
    </row>
    <row r="4534" spans="1:5" x14ac:dyDescent="0.25">
      <c r="A4534" t="s">
        <v>34027</v>
      </c>
      <c r="B4534" t="s">
        <v>14</v>
      </c>
      <c r="C4534" t="s">
        <v>14</v>
      </c>
      <c r="D4534" t="s">
        <v>34</v>
      </c>
      <c r="E4534" t="s">
        <v>520</v>
      </c>
    </row>
    <row r="4535" spans="1:5" x14ac:dyDescent="0.25">
      <c r="A4535" t="s">
        <v>34028</v>
      </c>
      <c r="B4535" t="s">
        <v>14</v>
      </c>
      <c r="C4535" t="s">
        <v>14</v>
      </c>
      <c r="D4535" t="s">
        <v>64</v>
      </c>
      <c r="E4535" t="s">
        <v>517</v>
      </c>
    </row>
    <row r="4536" spans="1:5" x14ac:dyDescent="0.25">
      <c r="A4536" t="s">
        <v>34029</v>
      </c>
      <c r="B4536" t="s">
        <v>14</v>
      </c>
      <c r="C4536" t="s">
        <v>14</v>
      </c>
      <c r="D4536" t="s">
        <v>34</v>
      </c>
      <c r="E4536" t="s">
        <v>520</v>
      </c>
    </row>
    <row r="4537" spans="1:5" x14ac:dyDescent="0.25">
      <c r="A4537" t="s">
        <v>34030</v>
      </c>
      <c r="B4537" t="s">
        <v>14</v>
      </c>
      <c r="C4537" t="s">
        <v>14</v>
      </c>
      <c r="D4537" t="s">
        <v>34</v>
      </c>
      <c r="E4537" t="s">
        <v>520</v>
      </c>
    </row>
    <row r="4538" spans="1:5" x14ac:dyDescent="0.25">
      <c r="A4538" t="s">
        <v>34031</v>
      </c>
      <c r="B4538" t="s">
        <v>14</v>
      </c>
      <c r="C4538" t="s">
        <v>14</v>
      </c>
      <c r="D4538" t="s">
        <v>34</v>
      </c>
      <c r="E4538" t="s">
        <v>520</v>
      </c>
    </row>
    <row r="4539" spans="1:5" x14ac:dyDescent="0.25">
      <c r="A4539" t="s">
        <v>34032</v>
      </c>
      <c r="B4539" t="s">
        <v>14</v>
      </c>
      <c r="C4539" t="s">
        <v>14</v>
      </c>
      <c r="D4539" t="s">
        <v>64</v>
      </c>
      <c r="E4539" t="s">
        <v>517</v>
      </c>
    </row>
    <row r="4540" spans="1:5" x14ac:dyDescent="0.25">
      <c r="A4540" t="s">
        <v>34033</v>
      </c>
      <c r="B4540" t="s">
        <v>14</v>
      </c>
      <c r="C4540" t="s">
        <v>14</v>
      </c>
      <c r="D4540" t="s">
        <v>34</v>
      </c>
      <c r="E4540" t="s">
        <v>520</v>
      </c>
    </row>
    <row r="4541" spans="1:5" x14ac:dyDescent="0.25">
      <c r="A4541" t="s">
        <v>34034</v>
      </c>
      <c r="B4541" t="s">
        <v>14</v>
      </c>
      <c r="C4541" t="s">
        <v>14</v>
      </c>
      <c r="D4541" t="s">
        <v>34</v>
      </c>
      <c r="E4541" t="s">
        <v>520</v>
      </c>
    </row>
    <row r="4542" spans="1:5" x14ac:dyDescent="0.25">
      <c r="A4542" t="s">
        <v>34035</v>
      </c>
      <c r="B4542" t="s">
        <v>14</v>
      </c>
      <c r="C4542" t="s">
        <v>14</v>
      </c>
      <c r="D4542" t="s">
        <v>64</v>
      </c>
      <c r="E4542" t="s">
        <v>517</v>
      </c>
    </row>
    <row r="4543" spans="1:5" x14ac:dyDescent="0.25">
      <c r="A4543" t="s">
        <v>44134</v>
      </c>
      <c r="B4543" t="s">
        <v>14</v>
      </c>
      <c r="C4543" t="s">
        <v>14</v>
      </c>
      <c r="D4543" t="s">
        <v>34</v>
      </c>
      <c r="E4543" t="s">
        <v>520</v>
      </c>
    </row>
    <row r="4544" spans="1:5" x14ac:dyDescent="0.25">
      <c r="A4544" t="s">
        <v>34036</v>
      </c>
      <c r="B4544" t="s">
        <v>14</v>
      </c>
      <c r="C4544" t="s">
        <v>14</v>
      </c>
      <c r="D4544" t="s">
        <v>64</v>
      </c>
      <c r="E4544" t="s">
        <v>517</v>
      </c>
    </row>
    <row r="4545" spans="1:5" x14ac:dyDescent="0.25">
      <c r="A4545" t="s">
        <v>34037</v>
      </c>
      <c r="B4545" t="s">
        <v>14</v>
      </c>
      <c r="C4545" t="s">
        <v>14</v>
      </c>
      <c r="D4545" t="s">
        <v>34</v>
      </c>
      <c r="E4545" t="s">
        <v>520</v>
      </c>
    </row>
    <row r="4546" spans="1:5" x14ac:dyDescent="0.25">
      <c r="A4546" t="s">
        <v>34038</v>
      </c>
      <c r="B4546" t="s">
        <v>14</v>
      </c>
      <c r="C4546" t="s">
        <v>14</v>
      </c>
      <c r="D4546" t="s">
        <v>64</v>
      </c>
      <c r="E4546" t="s">
        <v>517</v>
      </c>
    </row>
    <row r="4547" spans="1:5" x14ac:dyDescent="0.25">
      <c r="A4547" t="s">
        <v>34039</v>
      </c>
      <c r="B4547" t="s">
        <v>14</v>
      </c>
      <c r="C4547" t="s">
        <v>14</v>
      </c>
      <c r="D4547" t="s">
        <v>64</v>
      </c>
      <c r="E4547" t="s">
        <v>517</v>
      </c>
    </row>
    <row r="4548" spans="1:5" x14ac:dyDescent="0.25">
      <c r="A4548" t="s">
        <v>34040</v>
      </c>
      <c r="B4548" t="s">
        <v>14</v>
      </c>
      <c r="C4548" t="s">
        <v>14</v>
      </c>
      <c r="D4548" t="s">
        <v>34</v>
      </c>
      <c r="E4548" t="s">
        <v>520</v>
      </c>
    </row>
    <row r="4549" spans="1:5" x14ac:dyDescent="0.25">
      <c r="A4549" t="s">
        <v>34041</v>
      </c>
      <c r="B4549" t="s">
        <v>14</v>
      </c>
      <c r="C4549" t="s">
        <v>14</v>
      </c>
      <c r="D4549" t="s">
        <v>64</v>
      </c>
      <c r="E4549" t="s">
        <v>517</v>
      </c>
    </row>
    <row r="4550" spans="1:5" x14ac:dyDescent="0.25">
      <c r="A4550" t="s">
        <v>34042</v>
      </c>
      <c r="B4550" t="s">
        <v>14</v>
      </c>
      <c r="C4550" t="s">
        <v>14</v>
      </c>
      <c r="D4550" t="s">
        <v>34</v>
      </c>
      <c r="E4550" t="s">
        <v>520</v>
      </c>
    </row>
    <row r="4551" spans="1:5" x14ac:dyDescent="0.25">
      <c r="A4551" t="s">
        <v>34043</v>
      </c>
      <c r="B4551" t="s">
        <v>14</v>
      </c>
      <c r="C4551" t="s">
        <v>14</v>
      </c>
      <c r="D4551" t="s">
        <v>64</v>
      </c>
      <c r="E4551" t="s">
        <v>517</v>
      </c>
    </row>
    <row r="4552" spans="1:5" x14ac:dyDescent="0.25">
      <c r="A4552" t="s">
        <v>34044</v>
      </c>
      <c r="B4552" t="s">
        <v>14</v>
      </c>
      <c r="C4552" t="s">
        <v>14</v>
      </c>
      <c r="D4552" t="s">
        <v>34</v>
      </c>
      <c r="E4552" t="s">
        <v>520</v>
      </c>
    </row>
    <row r="4553" spans="1:5" x14ac:dyDescent="0.25">
      <c r="A4553" t="s">
        <v>34045</v>
      </c>
      <c r="B4553" t="s">
        <v>14</v>
      </c>
      <c r="C4553" t="s">
        <v>14</v>
      </c>
      <c r="D4553" t="s">
        <v>34</v>
      </c>
      <c r="E4553" t="s">
        <v>520</v>
      </c>
    </row>
    <row r="4554" spans="1:5" x14ac:dyDescent="0.25">
      <c r="A4554" t="s">
        <v>34046</v>
      </c>
      <c r="B4554" t="s">
        <v>14</v>
      </c>
      <c r="C4554" t="s">
        <v>14</v>
      </c>
      <c r="D4554" t="s">
        <v>34</v>
      </c>
      <c r="E4554" t="s">
        <v>520</v>
      </c>
    </row>
    <row r="4555" spans="1:5" x14ac:dyDescent="0.25">
      <c r="A4555" t="s">
        <v>34047</v>
      </c>
      <c r="B4555" t="s">
        <v>14</v>
      </c>
      <c r="C4555" t="s">
        <v>14</v>
      </c>
      <c r="D4555" t="s">
        <v>34</v>
      </c>
      <c r="E4555" t="s">
        <v>520</v>
      </c>
    </row>
    <row r="4556" spans="1:5" x14ac:dyDescent="0.25">
      <c r="A4556" t="s">
        <v>34048</v>
      </c>
      <c r="B4556" t="s">
        <v>14</v>
      </c>
      <c r="C4556" t="s">
        <v>14</v>
      </c>
      <c r="D4556" t="s">
        <v>34</v>
      </c>
      <c r="E4556" t="s">
        <v>520</v>
      </c>
    </row>
    <row r="4557" spans="1:5" x14ac:dyDescent="0.25">
      <c r="A4557" t="s">
        <v>44135</v>
      </c>
      <c r="B4557" t="s">
        <v>14</v>
      </c>
      <c r="C4557" t="s">
        <v>14</v>
      </c>
      <c r="D4557" t="s">
        <v>34</v>
      </c>
      <c r="E4557" t="s">
        <v>520</v>
      </c>
    </row>
    <row r="4558" spans="1:5" x14ac:dyDescent="0.25">
      <c r="A4558" t="s">
        <v>34049</v>
      </c>
      <c r="B4558" t="s">
        <v>14</v>
      </c>
      <c r="C4558" t="s">
        <v>14</v>
      </c>
      <c r="D4558" t="s">
        <v>34</v>
      </c>
      <c r="E4558" t="s">
        <v>520</v>
      </c>
    </row>
    <row r="4559" spans="1:5" x14ac:dyDescent="0.25">
      <c r="A4559" t="s">
        <v>34050</v>
      </c>
      <c r="B4559" t="s">
        <v>14</v>
      </c>
      <c r="C4559" t="s">
        <v>14</v>
      </c>
      <c r="D4559" t="s">
        <v>34</v>
      </c>
      <c r="E4559" t="s">
        <v>520</v>
      </c>
    </row>
    <row r="4560" spans="1:5" x14ac:dyDescent="0.25">
      <c r="A4560" t="s">
        <v>34051</v>
      </c>
      <c r="B4560" t="s">
        <v>14</v>
      </c>
      <c r="C4560" t="s">
        <v>14</v>
      </c>
      <c r="D4560" t="s">
        <v>34</v>
      </c>
      <c r="E4560" t="s">
        <v>520</v>
      </c>
    </row>
    <row r="4561" spans="1:5" x14ac:dyDescent="0.25">
      <c r="A4561" t="s">
        <v>34052</v>
      </c>
      <c r="B4561" t="s">
        <v>14</v>
      </c>
      <c r="C4561" t="s">
        <v>14</v>
      </c>
      <c r="D4561" t="s">
        <v>34</v>
      </c>
      <c r="E4561" t="s">
        <v>520</v>
      </c>
    </row>
    <row r="4562" spans="1:5" x14ac:dyDescent="0.25">
      <c r="A4562" t="s">
        <v>34053</v>
      </c>
      <c r="B4562" t="s">
        <v>14</v>
      </c>
      <c r="C4562" t="s">
        <v>14</v>
      </c>
      <c r="D4562" t="s">
        <v>34</v>
      </c>
      <c r="E4562" t="s">
        <v>520</v>
      </c>
    </row>
    <row r="4563" spans="1:5" x14ac:dyDescent="0.25">
      <c r="A4563" t="s">
        <v>44136</v>
      </c>
      <c r="B4563" t="s">
        <v>14</v>
      </c>
      <c r="C4563" t="s">
        <v>14</v>
      </c>
      <c r="D4563" t="s">
        <v>34</v>
      </c>
      <c r="E4563" t="s">
        <v>520</v>
      </c>
    </row>
    <row r="4564" spans="1:5" x14ac:dyDescent="0.25">
      <c r="A4564" t="s">
        <v>44137</v>
      </c>
      <c r="B4564" t="s">
        <v>14</v>
      </c>
      <c r="C4564" t="s">
        <v>14</v>
      </c>
      <c r="D4564" t="s">
        <v>64</v>
      </c>
      <c r="E4564" t="s">
        <v>517</v>
      </c>
    </row>
    <row r="4565" spans="1:5" x14ac:dyDescent="0.25">
      <c r="A4565" t="s">
        <v>34054</v>
      </c>
      <c r="B4565" t="s">
        <v>14</v>
      </c>
      <c r="C4565" t="s">
        <v>14</v>
      </c>
      <c r="D4565" t="s">
        <v>34</v>
      </c>
      <c r="E4565" t="s">
        <v>520</v>
      </c>
    </row>
    <row r="4566" spans="1:5" x14ac:dyDescent="0.25">
      <c r="A4566" t="s">
        <v>34055</v>
      </c>
      <c r="B4566" t="s">
        <v>14</v>
      </c>
      <c r="C4566" t="s">
        <v>14</v>
      </c>
      <c r="D4566" t="s">
        <v>64</v>
      </c>
      <c r="E4566" t="s">
        <v>517</v>
      </c>
    </row>
    <row r="4567" spans="1:5" x14ac:dyDescent="0.25">
      <c r="A4567" t="s">
        <v>34056</v>
      </c>
      <c r="B4567" t="s">
        <v>14</v>
      </c>
      <c r="C4567" t="s">
        <v>14</v>
      </c>
      <c r="D4567" t="s">
        <v>34</v>
      </c>
      <c r="E4567" t="s">
        <v>520</v>
      </c>
    </row>
    <row r="4568" spans="1:5" x14ac:dyDescent="0.25">
      <c r="A4568" t="s">
        <v>34057</v>
      </c>
      <c r="B4568" t="s">
        <v>14</v>
      </c>
      <c r="C4568" t="s">
        <v>14</v>
      </c>
      <c r="D4568" t="s">
        <v>34</v>
      </c>
      <c r="E4568" t="s">
        <v>520</v>
      </c>
    </row>
    <row r="4569" spans="1:5" x14ac:dyDescent="0.25">
      <c r="A4569" t="s">
        <v>34058</v>
      </c>
      <c r="B4569" t="s">
        <v>14</v>
      </c>
      <c r="C4569" t="s">
        <v>14</v>
      </c>
      <c r="D4569" t="s">
        <v>34</v>
      </c>
      <c r="E4569" t="s">
        <v>520</v>
      </c>
    </row>
    <row r="4570" spans="1:5" x14ac:dyDescent="0.25">
      <c r="A4570" t="s">
        <v>34059</v>
      </c>
      <c r="B4570" t="s">
        <v>14</v>
      </c>
      <c r="C4570" t="s">
        <v>14</v>
      </c>
      <c r="D4570" t="s">
        <v>34</v>
      </c>
      <c r="E4570" t="s">
        <v>520</v>
      </c>
    </row>
    <row r="4571" spans="1:5" x14ac:dyDescent="0.25">
      <c r="A4571" t="s">
        <v>34060</v>
      </c>
      <c r="B4571" t="s">
        <v>14</v>
      </c>
      <c r="C4571" t="s">
        <v>14</v>
      </c>
      <c r="D4571" t="s">
        <v>64</v>
      </c>
      <c r="E4571" t="s">
        <v>517</v>
      </c>
    </row>
    <row r="4572" spans="1:5" x14ac:dyDescent="0.25">
      <c r="A4572" t="s">
        <v>34061</v>
      </c>
      <c r="B4572" t="s">
        <v>14</v>
      </c>
      <c r="C4572" t="s">
        <v>14</v>
      </c>
      <c r="D4572" t="s">
        <v>34</v>
      </c>
      <c r="E4572" t="s">
        <v>520</v>
      </c>
    </row>
    <row r="4573" spans="1:5" x14ac:dyDescent="0.25">
      <c r="A4573" t="s">
        <v>34062</v>
      </c>
      <c r="B4573" t="s">
        <v>14</v>
      </c>
      <c r="C4573" t="s">
        <v>14</v>
      </c>
      <c r="D4573" t="s">
        <v>34</v>
      </c>
      <c r="E4573" t="s">
        <v>520</v>
      </c>
    </row>
    <row r="4574" spans="1:5" x14ac:dyDescent="0.25">
      <c r="A4574" t="s">
        <v>34063</v>
      </c>
      <c r="B4574" t="s">
        <v>14</v>
      </c>
      <c r="C4574" t="s">
        <v>14</v>
      </c>
      <c r="D4574" t="s">
        <v>34</v>
      </c>
      <c r="E4574" t="s">
        <v>520</v>
      </c>
    </row>
    <row r="4575" spans="1:5" x14ac:dyDescent="0.25">
      <c r="A4575" t="s">
        <v>34064</v>
      </c>
      <c r="B4575" t="s">
        <v>14</v>
      </c>
      <c r="C4575" t="s">
        <v>14</v>
      </c>
      <c r="D4575" t="s">
        <v>34</v>
      </c>
      <c r="E4575" t="s">
        <v>520</v>
      </c>
    </row>
    <row r="4576" spans="1:5" x14ac:dyDescent="0.25">
      <c r="A4576" t="s">
        <v>34065</v>
      </c>
      <c r="B4576" t="s">
        <v>14</v>
      </c>
      <c r="C4576" t="s">
        <v>14</v>
      </c>
      <c r="D4576" t="s">
        <v>34</v>
      </c>
      <c r="E4576" t="s">
        <v>520</v>
      </c>
    </row>
    <row r="4577" spans="1:5" x14ac:dyDescent="0.25">
      <c r="A4577" t="s">
        <v>34066</v>
      </c>
      <c r="B4577" t="s">
        <v>14</v>
      </c>
      <c r="C4577" t="s">
        <v>14</v>
      </c>
      <c r="D4577" t="s">
        <v>34</v>
      </c>
      <c r="E4577" t="s">
        <v>520</v>
      </c>
    </row>
    <row r="4578" spans="1:5" x14ac:dyDescent="0.25">
      <c r="A4578" t="s">
        <v>34067</v>
      </c>
      <c r="B4578" t="s">
        <v>14</v>
      </c>
      <c r="C4578" t="s">
        <v>14</v>
      </c>
      <c r="D4578" t="s">
        <v>64</v>
      </c>
      <c r="E4578" t="s">
        <v>517</v>
      </c>
    </row>
    <row r="4579" spans="1:5" x14ac:dyDescent="0.25">
      <c r="A4579" t="s">
        <v>34068</v>
      </c>
      <c r="B4579" t="s">
        <v>14</v>
      </c>
      <c r="C4579" t="s">
        <v>14</v>
      </c>
      <c r="D4579" t="s">
        <v>34</v>
      </c>
      <c r="E4579" t="s">
        <v>520</v>
      </c>
    </row>
    <row r="4580" spans="1:5" x14ac:dyDescent="0.25">
      <c r="A4580" t="s">
        <v>34069</v>
      </c>
      <c r="B4580" t="s">
        <v>14</v>
      </c>
      <c r="C4580" t="s">
        <v>14</v>
      </c>
      <c r="D4580" t="s">
        <v>34</v>
      </c>
      <c r="E4580" t="s">
        <v>520</v>
      </c>
    </row>
    <row r="4581" spans="1:5" x14ac:dyDescent="0.25">
      <c r="A4581" t="s">
        <v>34070</v>
      </c>
      <c r="B4581" t="s">
        <v>14</v>
      </c>
      <c r="C4581" t="s">
        <v>14</v>
      </c>
      <c r="D4581" t="s">
        <v>34</v>
      </c>
      <c r="E4581" t="s">
        <v>520</v>
      </c>
    </row>
    <row r="4582" spans="1:5" x14ac:dyDescent="0.25">
      <c r="A4582" t="s">
        <v>34071</v>
      </c>
      <c r="B4582" t="s">
        <v>14</v>
      </c>
      <c r="C4582" t="s">
        <v>14</v>
      </c>
      <c r="D4582" t="s">
        <v>34</v>
      </c>
      <c r="E4582" t="s">
        <v>520</v>
      </c>
    </row>
    <row r="4583" spans="1:5" x14ac:dyDescent="0.25">
      <c r="A4583" t="s">
        <v>44138</v>
      </c>
      <c r="B4583" t="s">
        <v>14</v>
      </c>
      <c r="C4583" t="s">
        <v>14</v>
      </c>
      <c r="D4583" t="s">
        <v>34</v>
      </c>
      <c r="E4583" t="s">
        <v>520</v>
      </c>
    </row>
    <row r="4584" spans="1:5" x14ac:dyDescent="0.25">
      <c r="A4584" t="s">
        <v>34072</v>
      </c>
      <c r="B4584" t="s">
        <v>14</v>
      </c>
      <c r="C4584" t="s">
        <v>14</v>
      </c>
      <c r="D4584" t="s">
        <v>34</v>
      </c>
      <c r="E4584" t="s">
        <v>520</v>
      </c>
    </row>
    <row r="4585" spans="1:5" x14ac:dyDescent="0.25">
      <c r="A4585" t="s">
        <v>34073</v>
      </c>
      <c r="B4585" t="s">
        <v>14</v>
      </c>
      <c r="C4585" t="s">
        <v>14</v>
      </c>
      <c r="D4585" t="s">
        <v>64</v>
      </c>
      <c r="E4585" t="s">
        <v>517</v>
      </c>
    </row>
    <row r="4586" spans="1:5" x14ac:dyDescent="0.25">
      <c r="A4586" t="s">
        <v>34074</v>
      </c>
      <c r="B4586" t="s">
        <v>14</v>
      </c>
      <c r="C4586" t="s">
        <v>14</v>
      </c>
      <c r="D4586" t="s">
        <v>34</v>
      </c>
      <c r="E4586" t="s">
        <v>520</v>
      </c>
    </row>
    <row r="4587" spans="1:5" x14ac:dyDescent="0.25">
      <c r="A4587" t="s">
        <v>44139</v>
      </c>
      <c r="B4587" t="s">
        <v>14</v>
      </c>
      <c r="C4587" t="s">
        <v>14</v>
      </c>
      <c r="D4587" t="s">
        <v>64</v>
      </c>
      <c r="E4587" t="s">
        <v>517</v>
      </c>
    </row>
    <row r="4588" spans="1:5" x14ac:dyDescent="0.25">
      <c r="A4588" t="s">
        <v>34075</v>
      </c>
      <c r="B4588" t="s">
        <v>14</v>
      </c>
      <c r="C4588" t="s">
        <v>14</v>
      </c>
      <c r="D4588" t="s">
        <v>34</v>
      </c>
      <c r="E4588" t="s">
        <v>520</v>
      </c>
    </row>
    <row r="4589" spans="1:5" x14ac:dyDescent="0.25">
      <c r="A4589" t="s">
        <v>34076</v>
      </c>
      <c r="B4589" t="s">
        <v>14</v>
      </c>
      <c r="C4589" t="s">
        <v>14</v>
      </c>
      <c r="D4589" t="s">
        <v>64</v>
      </c>
      <c r="E4589" t="s">
        <v>517</v>
      </c>
    </row>
    <row r="4590" spans="1:5" x14ac:dyDescent="0.25">
      <c r="A4590" t="s">
        <v>34077</v>
      </c>
      <c r="B4590" t="s">
        <v>14</v>
      </c>
      <c r="C4590" t="s">
        <v>14</v>
      </c>
      <c r="D4590" t="s">
        <v>64</v>
      </c>
      <c r="E4590" t="s">
        <v>517</v>
      </c>
    </row>
    <row r="4591" spans="1:5" x14ac:dyDescent="0.25">
      <c r="A4591" t="s">
        <v>34078</v>
      </c>
      <c r="B4591" t="s">
        <v>14</v>
      </c>
      <c r="C4591" t="s">
        <v>14</v>
      </c>
      <c r="D4591" t="s">
        <v>69</v>
      </c>
      <c r="E4591" t="s">
        <v>520</v>
      </c>
    </row>
    <row r="4592" spans="1:5" x14ac:dyDescent="0.25">
      <c r="A4592" t="s">
        <v>34079</v>
      </c>
      <c r="B4592" t="s">
        <v>14</v>
      </c>
      <c r="C4592" t="s">
        <v>14</v>
      </c>
      <c r="D4592" t="s">
        <v>34</v>
      </c>
      <c r="E4592" t="s">
        <v>520</v>
      </c>
    </row>
    <row r="4593" spans="1:5" x14ac:dyDescent="0.25">
      <c r="A4593" t="s">
        <v>34080</v>
      </c>
      <c r="B4593" t="s">
        <v>14</v>
      </c>
      <c r="C4593" t="s">
        <v>14</v>
      </c>
      <c r="D4593" t="s">
        <v>34</v>
      </c>
      <c r="E4593" t="s">
        <v>520</v>
      </c>
    </row>
    <row r="4594" spans="1:5" x14ac:dyDescent="0.25">
      <c r="A4594" t="s">
        <v>34081</v>
      </c>
      <c r="B4594" t="s">
        <v>14</v>
      </c>
      <c r="C4594" t="s">
        <v>14</v>
      </c>
      <c r="D4594" t="s">
        <v>34</v>
      </c>
      <c r="E4594" t="s">
        <v>520</v>
      </c>
    </row>
    <row r="4595" spans="1:5" x14ac:dyDescent="0.25">
      <c r="A4595" t="s">
        <v>34082</v>
      </c>
      <c r="B4595" t="s">
        <v>14</v>
      </c>
      <c r="C4595" t="s">
        <v>14</v>
      </c>
      <c r="D4595" t="s">
        <v>64</v>
      </c>
      <c r="E4595" t="s">
        <v>517</v>
      </c>
    </row>
    <row r="4596" spans="1:5" x14ac:dyDescent="0.25">
      <c r="A4596" t="s">
        <v>34083</v>
      </c>
      <c r="B4596" t="s">
        <v>14</v>
      </c>
      <c r="C4596" t="s">
        <v>14</v>
      </c>
      <c r="D4596" t="s">
        <v>34</v>
      </c>
      <c r="E4596" t="s">
        <v>520</v>
      </c>
    </row>
    <row r="4597" spans="1:5" x14ac:dyDescent="0.25">
      <c r="A4597" t="s">
        <v>34084</v>
      </c>
      <c r="B4597" t="s">
        <v>14</v>
      </c>
      <c r="C4597" t="s">
        <v>14</v>
      </c>
      <c r="D4597" t="s">
        <v>34</v>
      </c>
      <c r="E4597" t="s">
        <v>520</v>
      </c>
    </row>
    <row r="4598" spans="1:5" x14ac:dyDescent="0.25">
      <c r="A4598" t="s">
        <v>44140</v>
      </c>
      <c r="B4598" t="s">
        <v>14</v>
      </c>
      <c r="C4598" t="s">
        <v>14</v>
      </c>
      <c r="D4598" t="s">
        <v>64</v>
      </c>
      <c r="E4598" t="s">
        <v>517</v>
      </c>
    </row>
    <row r="4599" spans="1:5" x14ac:dyDescent="0.25">
      <c r="A4599" t="s">
        <v>34085</v>
      </c>
      <c r="B4599" t="s">
        <v>14</v>
      </c>
      <c r="C4599" t="s">
        <v>14</v>
      </c>
      <c r="D4599" t="s">
        <v>34</v>
      </c>
      <c r="E4599" t="s">
        <v>520</v>
      </c>
    </row>
    <row r="4600" spans="1:5" x14ac:dyDescent="0.25">
      <c r="A4600" t="s">
        <v>34086</v>
      </c>
      <c r="B4600" t="s">
        <v>14</v>
      </c>
      <c r="C4600" t="s">
        <v>14</v>
      </c>
      <c r="D4600" t="s">
        <v>34</v>
      </c>
      <c r="E4600" t="s">
        <v>520</v>
      </c>
    </row>
    <row r="4601" spans="1:5" x14ac:dyDescent="0.25">
      <c r="A4601" t="s">
        <v>34087</v>
      </c>
      <c r="B4601" t="s">
        <v>14</v>
      </c>
      <c r="C4601" t="s">
        <v>14</v>
      </c>
      <c r="D4601" t="s">
        <v>34</v>
      </c>
      <c r="E4601" t="s">
        <v>520</v>
      </c>
    </row>
    <row r="4602" spans="1:5" x14ac:dyDescent="0.25">
      <c r="A4602" t="s">
        <v>34088</v>
      </c>
      <c r="B4602" t="s">
        <v>14</v>
      </c>
      <c r="C4602" t="s">
        <v>14</v>
      </c>
      <c r="D4602" t="s">
        <v>64</v>
      </c>
      <c r="E4602" t="s">
        <v>517</v>
      </c>
    </row>
    <row r="4603" spans="1:5" x14ac:dyDescent="0.25">
      <c r="A4603" t="s">
        <v>34089</v>
      </c>
      <c r="B4603" t="s">
        <v>14</v>
      </c>
      <c r="C4603" t="s">
        <v>14</v>
      </c>
      <c r="D4603" t="s">
        <v>34</v>
      </c>
      <c r="E4603" t="s">
        <v>520</v>
      </c>
    </row>
    <row r="4604" spans="1:5" x14ac:dyDescent="0.25">
      <c r="A4604" t="s">
        <v>34090</v>
      </c>
      <c r="B4604" t="s">
        <v>14</v>
      </c>
      <c r="C4604" t="s">
        <v>14</v>
      </c>
      <c r="D4604" t="s">
        <v>64</v>
      </c>
      <c r="E4604" t="s">
        <v>517</v>
      </c>
    </row>
    <row r="4605" spans="1:5" x14ac:dyDescent="0.25">
      <c r="A4605" t="s">
        <v>34091</v>
      </c>
      <c r="B4605" t="s">
        <v>14</v>
      </c>
      <c r="C4605" t="s">
        <v>14</v>
      </c>
      <c r="D4605" t="s">
        <v>34</v>
      </c>
      <c r="E4605" t="s">
        <v>520</v>
      </c>
    </row>
    <row r="4606" spans="1:5" x14ac:dyDescent="0.25">
      <c r="A4606" t="s">
        <v>34092</v>
      </c>
      <c r="B4606" t="s">
        <v>14</v>
      </c>
      <c r="C4606" t="s">
        <v>14</v>
      </c>
      <c r="D4606" t="s">
        <v>34</v>
      </c>
      <c r="E4606" t="s">
        <v>520</v>
      </c>
    </row>
    <row r="4607" spans="1:5" x14ac:dyDescent="0.25">
      <c r="A4607" t="s">
        <v>34093</v>
      </c>
      <c r="B4607" t="s">
        <v>14</v>
      </c>
      <c r="C4607" t="s">
        <v>14</v>
      </c>
      <c r="D4607" t="s">
        <v>34</v>
      </c>
      <c r="E4607" t="s">
        <v>520</v>
      </c>
    </row>
    <row r="4608" spans="1:5" x14ac:dyDescent="0.25">
      <c r="A4608" t="s">
        <v>34094</v>
      </c>
      <c r="B4608" t="s">
        <v>14</v>
      </c>
      <c r="C4608" t="s">
        <v>14</v>
      </c>
      <c r="D4608" t="s">
        <v>34</v>
      </c>
      <c r="E4608" t="s">
        <v>520</v>
      </c>
    </row>
    <row r="4609" spans="1:5" x14ac:dyDescent="0.25">
      <c r="A4609" t="s">
        <v>34095</v>
      </c>
      <c r="B4609" t="s">
        <v>14</v>
      </c>
      <c r="C4609" t="s">
        <v>14</v>
      </c>
      <c r="D4609" t="s">
        <v>34</v>
      </c>
      <c r="E4609" t="s">
        <v>520</v>
      </c>
    </row>
    <row r="4610" spans="1:5" x14ac:dyDescent="0.25">
      <c r="A4610" t="s">
        <v>34096</v>
      </c>
      <c r="B4610" t="s">
        <v>14</v>
      </c>
      <c r="C4610" t="s">
        <v>14</v>
      </c>
      <c r="D4610" t="s">
        <v>34</v>
      </c>
      <c r="E4610" t="s">
        <v>520</v>
      </c>
    </row>
    <row r="4611" spans="1:5" x14ac:dyDescent="0.25">
      <c r="A4611" t="s">
        <v>34097</v>
      </c>
      <c r="B4611" t="s">
        <v>14</v>
      </c>
      <c r="C4611" t="s">
        <v>14</v>
      </c>
      <c r="D4611" t="s">
        <v>34</v>
      </c>
      <c r="E4611" t="s">
        <v>520</v>
      </c>
    </row>
    <row r="4612" spans="1:5" x14ac:dyDescent="0.25">
      <c r="A4612" t="s">
        <v>34098</v>
      </c>
      <c r="B4612" t="s">
        <v>14</v>
      </c>
      <c r="C4612" t="s">
        <v>14</v>
      </c>
      <c r="D4612" t="s">
        <v>64</v>
      </c>
      <c r="E4612" t="s">
        <v>517</v>
      </c>
    </row>
    <row r="4613" spans="1:5" x14ac:dyDescent="0.25">
      <c r="A4613" t="s">
        <v>34099</v>
      </c>
      <c r="B4613" t="s">
        <v>14</v>
      </c>
      <c r="C4613" t="s">
        <v>14</v>
      </c>
      <c r="D4613" t="s">
        <v>64</v>
      </c>
      <c r="E4613" t="s">
        <v>517</v>
      </c>
    </row>
    <row r="4614" spans="1:5" x14ac:dyDescent="0.25">
      <c r="A4614" t="s">
        <v>34100</v>
      </c>
      <c r="B4614" t="s">
        <v>14</v>
      </c>
      <c r="C4614" t="s">
        <v>14</v>
      </c>
      <c r="D4614" t="s">
        <v>34</v>
      </c>
      <c r="E4614" t="s">
        <v>520</v>
      </c>
    </row>
    <row r="4615" spans="1:5" x14ac:dyDescent="0.25">
      <c r="A4615" t="s">
        <v>34101</v>
      </c>
      <c r="B4615" t="s">
        <v>14</v>
      </c>
      <c r="C4615" t="s">
        <v>14</v>
      </c>
      <c r="D4615" t="s">
        <v>69</v>
      </c>
      <c r="E4615" t="s">
        <v>520</v>
      </c>
    </row>
    <row r="4616" spans="1:5" x14ac:dyDescent="0.25">
      <c r="A4616" t="s">
        <v>34102</v>
      </c>
      <c r="B4616" t="s">
        <v>14</v>
      </c>
      <c r="C4616" t="s">
        <v>14</v>
      </c>
      <c r="D4616" t="s">
        <v>34</v>
      </c>
      <c r="E4616" t="s">
        <v>520</v>
      </c>
    </row>
    <row r="4617" spans="1:5" x14ac:dyDescent="0.25">
      <c r="A4617" t="s">
        <v>34103</v>
      </c>
      <c r="B4617" t="s">
        <v>14</v>
      </c>
      <c r="C4617" t="s">
        <v>14</v>
      </c>
      <c r="D4617" t="s">
        <v>34</v>
      </c>
      <c r="E4617" t="s">
        <v>520</v>
      </c>
    </row>
    <row r="4618" spans="1:5" x14ac:dyDescent="0.25">
      <c r="A4618" t="s">
        <v>34104</v>
      </c>
      <c r="B4618" t="s">
        <v>14</v>
      </c>
      <c r="C4618" t="s">
        <v>14</v>
      </c>
      <c r="D4618" t="s">
        <v>34</v>
      </c>
      <c r="E4618" t="s">
        <v>520</v>
      </c>
    </row>
    <row r="4619" spans="1:5" x14ac:dyDescent="0.25">
      <c r="A4619" t="s">
        <v>34105</v>
      </c>
      <c r="B4619" t="s">
        <v>14</v>
      </c>
      <c r="C4619" t="s">
        <v>14</v>
      </c>
      <c r="D4619" t="s">
        <v>34</v>
      </c>
      <c r="E4619" t="s">
        <v>520</v>
      </c>
    </row>
    <row r="4620" spans="1:5" x14ac:dyDescent="0.25">
      <c r="A4620" t="s">
        <v>34106</v>
      </c>
      <c r="B4620" t="s">
        <v>14</v>
      </c>
      <c r="C4620" t="s">
        <v>14</v>
      </c>
      <c r="D4620" t="s">
        <v>69</v>
      </c>
      <c r="E4620" t="s">
        <v>520</v>
      </c>
    </row>
    <row r="4621" spans="1:5" x14ac:dyDescent="0.25">
      <c r="A4621" t="s">
        <v>34107</v>
      </c>
      <c r="B4621" t="s">
        <v>14</v>
      </c>
      <c r="C4621" t="s">
        <v>14</v>
      </c>
      <c r="D4621" t="s">
        <v>64</v>
      </c>
      <c r="E4621" t="s">
        <v>517</v>
      </c>
    </row>
    <row r="4622" spans="1:5" x14ac:dyDescent="0.25">
      <c r="A4622" t="s">
        <v>34108</v>
      </c>
      <c r="B4622" t="s">
        <v>14</v>
      </c>
      <c r="C4622" t="s">
        <v>14</v>
      </c>
      <c r="D4622" t="s">
        <v>34</v>
      </c>
      <c r="E4622" t="s">
        <v>520</v>
      </c>
    </row>
    <row r="4623" spans="1:5" x14ac:dyDescent="0.25">
      <c r="A4623" t="s">
        <v>34109</v>
      </c>
      <c r="B4623" t="s">
        <v>14</v>
      </c>
      <c r="C4623" t="s">
        <v>14</v>
      </c>
      <c r="D4623" t="s">
        <v>34</v>
      </c>
      <c r="E4623" t="s">
        <v>520</v>
      </c>
    </row>
    <row r="4624" spans="1:5" x14ac:dyDescent="0.25">
      <c r="A4624" t="s">
        <v>34110</v>
      </c>
      <c r="B4624" t="s">
        <v>14</v>
      </c>
      <c r="C4624" t="s">
        <v>14</v>
      </c>
      <c r="D4624" t="s">
        <v>64</v>
      </c>
      <c r="E4624" t="s">
        <v>517</v>
      </c>
    </row>
    <row r="4625" spans="1:5" x14ac:dyDescent="0.25">
      <c r="A4625" t="s">
        <v>34111</v>
      </c>
      <c r="B4625" t="s">
        <v>14</v>
      </c>
      <c r="C4625" t="s">
        <v>14</v>
      </c>
      <c r="D4625" t="s">
        <v>34</v>
      </c>
      <c r="E4625" t="s">
        <v>520</v>
      </c>
    </row>
    <row r="4626" spans="1:5" x14ac:dyDescent="0.25">
      <c r="A4626" t="s">
        <v>34112</v>
      </c>
      <c r="B4626" t="s">
        <v>14</v>
      </c>
      <c r="C4626" t="s">
        <v>14</v>
      </c>
      <c r="D4626" t="s">
        <v>34</v>
      </c>
      <c r="E4626" t="s">
        <v>520</v>
      </c>
    </row>
    <row r="4627" spans="1:5" x14ac:dyDescent="0.25">
      <c r="A4627" t="s">
        <v>34113</v>
      </c>
      <c r="B4627" t="s">
        <v>14</v>
      </c>
      <c r="C4627" t="s">
        <v>14</v>
      </c>
      <c r="D4627" t="s">
        <v>34</v>
      </c>
      <c r="E4627" t="s">
        <v>520</v>
      </c>
    </row>
    <row r="4628" spans="1:5" x14ac:dyDescent="0.25">
      <c r="A4628" t="s">
        <v>34114</v>
      </c>
      <c r="B4628" t="s">
        <v>14</v>
      </c>
      <c r="C4628" t="s">
        <v>14</v>
      </c>
      <c r="D4628" t="s">
        <v>34</v>
      </c>
      <c r="E4628" t="s">
        <v>520</v>
      </c>
    </row>
    <row r="4629" spans="1:5" x14ac:dyDescent="0.25">
      <c r="A4629" t="s">
        <v>34115</v>
      </c>
      <c r="B4629" t="s">
        <v>14</v>
      </c>
      <c r="C4629" t="s">
        <v>14</v>
      </c>
      <c r="D4629" t="s">
        <v>34</v>
      </c>
      <c r="E4629" t="s">
        <v>520</v>
      </c>
    </row>
    <row r="4630" spans="1:5" x14ac:dyDescent="0.25">
      <c r="A4630" t="s">
        <v>34116</v>
      </c>
      <c r="B4630" t="s">
        <v>14</v>
      </c>
      <c r="C4630" t="s">
        <v>14</v>
      </c>
      <c r="D4630" t="s">
        <v>34</v>
      </c>
      <c r="E4630" t="s">
        <v>520</v>
      </c>
    </row>
    <row r="4631" spans="1:5" x14ac:dyDescent="0.25">
      <c r="A4631" t="s">
        <v>34117</v>
      </c>
      <c r="B4631" t="s">
        <v>14</v>
      </c>
      <c r="C4631" t="s">
        <v>14</v>
      </c>
      <c r="D4631" t="s">
        <v>34</v>
      </c>
      <c r="E4631" t="s">
        <v>520</v>
      </c>
    </row>
    <row r="4632" spans="1:5" x14ac:dyDescent="0.25">
      <c r="A4632" t="s">
        <v>34118</v>
      </c>
      <c r="B4632" t="s">
        <v>14</v>
      </c>
      <c r="C4632" t="s">
        <v>14</v>
      </c>
      <c r="D4632" t="s">
        <v>34</v>
      </c>
      <c r="E4632" t="s">
        <v>520</v>
      </c>
    </row>
    <row r="4633" spans="1:5" x14ac:dyDescent="0.25">
      <c r="A4633" t="s">
        <v>34119</v>
      </c>
      <c r="B4633" t="s">
        <v>14</v>
      </c>
      <c r="C4633" t="s">
        <v>14</v>
      </c>
      <c r="D4633" t="s">
        <v>34</v>
      </c>
      <c r="E4633" t="s">
        <v>520</v>
      </c>
    </row>
    <row r="4634" spans="1:5" x14ac:dyDescent="0.25">
      <c r="A4634" t="s">
        <v>34120</v>
      </c>
      <c r="B4634" t="s">
        <v>14</v>
      </c>
      <c r="C4634" t="s">
        <v>14</v>
      </c>
      <c r="D4634" t="s">
        <v>34</v>
      </c>
      <c r="E4634" t="s">
        <v>520</v>
      </c>
    </row>
    <row r="4635" spans="1:5" x14ac:dyDescent="0.25">
      <c r="A4635" t="s">
        <v>34121</v>
      </c>
      <c r="B4635" t="s">
        <v>14</v>
      </c>
      <c r="C4635" t="s">
        <v>14</v>
      </c>
      <c r="D4635" t="s">
        <v>64</v>
      </c>
      <c r="E4635" t="s">
        <v>517</v>
      </c>
    </row>
    <row r="4636" spans="1:5" x14ac:dyDescent="0.25">
      <c r="A4636" t="s">
        <v>44141</v>
      </c>
      <c r="B4636" t="s">
        <v>14</v>
      </c>
      <c r="C4636" t="s">
        <v>14</v>
      </c>
      <c r="D4636" t="s">
        <v>64</v>
      </c>
      <c r="E4636" t="s">
        <v>517</v>
      </c>
    </row>
    <row r="4637" spans="1:5" x14ac:dyDescent="0.25">
      <c r="A4637" t="s">
        <v>34122</v>
      </c>
      <c r="B4637" t="s">
        <v>14</v>
      </c>
      <c r="C4637" t="s">
        <v>14</v>
      </c>
      <c r="D4637" t="s">
        <v>64</v>
      </c>
      <c r="E4637" t="s">
        <v>517</v>
      </c>
    </row>
    <row r="4638" spans="1:5" x14ac:dyDescent="0.25">
      <c r="A4638" t="s">
        <v>34123</v>
      </c>
      <c r="B4638" t="s">
        <v>14</v>
      </c>
      <c r="C4638" t="s">
        <v>14</v>
      </c>
      <c r="D4638" t="s">
        <v>34</v>
      </c>
      <c r="E4638" t="s">
        <v>520</v>
      </c>
    </row>
    <row r="4639" spans="1:5" x14ac:dyDescent="0.25">
      <c r="A4639" t="s">
        <v>34124</v>
      </c>
      <c r="B4639" t="s">
        <v>14</v>
      </c>
      <c r="C4639" t="s">
        <v>14</v>
      </c>
      <c r="D4639" t="s">
        <v>34</v>
      </c>
      <c r="E4639" t="s">
        <v>520</v>
      </c>
    </row>
    <row r="4640" spans="1:5" x14ac:dyDescent="0.25">
      <c r="A4640" t="s">
        <v>34125</v>
      </c>
      <c r="B4640" t="s">
        <v>14</v>
      </c>
      <c r="C4640" t="s">
        <v>14</v>
      </c>
      <c r="D4640" t="s">
        <v>34</v>
      </c>
      <c r="E4640" t="s">
        <v>520</v>
      </c>
    </row>
    <row r="4641" spans="1:5" x14ac:dyDescent="0.25">
      <c r="A4641" t="s">
        <v>34126</v>
      </c>
      <c r="B4641" t="s">
        <v>14</v>
      </c>
      <c r="C4641" t="s">
        <v>14</v>
      </c>
      <c r="D4641" t="s">
        <v>34</v>
      </c>
      <c r="E4641" t="s">
        <v>520</v>
      </c>
    </row>
    <row r="4642" spans="1:5" x14ac:dyDescent="0.25">
      <c r="A4642" t="s">
        <v>34127</v>
      </c>
      <c r="B4642" t="s">
        <v>14</v>
      </c>
      <c r="C4642" t="s">
        <v>14</v>
      </c>
      <c r="D4642" t="s">
        <v>34</v>
      </c>
      <c r="E4642" t="s">
        <v>520</v>
      </c>
    </row>
    <row r="4643" spans="1:5" x14ac:dyDescent="0.25">
      <c r="A4643" t="s">
        <v>34128</v>
      </c>
      <c r="B4643" t="s">
        <v>14</v>
      </c>
      <c r="C4643" t="s">
        <v>14</v>
      </c>
      <c r="D4643" t="s">
        <v>69</v>
      </c>
      <c r="E4643" t="s">
        <v>520</v>
      </c>
    </row>
    <row r="4644" spans="1:5" x14ac:dyDescent="0.25">
      <c r="A4644" t="s">
        <v>44142</v>
      </c>
      <c r="B4644" t="s">
        <v>14</v>
      </c>
      <c r="C4644" t="s">
        <v>14</v>
      </c>
      <c r="D4644" t="s">
        <v>64</v>
      </c>
      <c r="E4644" t="s">
        <v>517</v>
      </c>
    </row>
    <row r="4645" spans="1:5" x14ac:dyDescent="0.25">
      <c r="A4645" t="s">
        <v>34129</v>
      </c>
      <c r="B4645" t="s">
        <v>14</v>
      </c>
      <c r="C4645" t="s">
        <v>14</v>
      </c>
      <c r="D4645" t="s">
        <v>34</v>
      </c>
      <c r="E4645" t="s">
        <v>520</v>
      </c>
    </row>
    <row r="4646" spans="1:5" x14ac:dyDescent="0.25">
      <c r="A4646" t="s">
        <v>34130</v>
      </c>
      <c r="B4646" t="s">
        <v>14</v>
      </c>
      <c r="C4646" t="s">
        <v>14</v>
      </c>
      <c r="D4646" t="s">
        <v>64</v>
      </c>
      <c r="E4646" t="s">
        <v>517</v>
      </c>
    </row>
    <row r="4647" spans="1:5" x14ac:dyDescent="0.25">
      <c r="A4647" t="s">
        <v>34131</v>
      </c>
      <c r="B4647" t="s">
        <v>14</v>
      </c>
      <c r="C4647" t="s">
        <v>14</v>
      </c>
      <c r="D4647" t="s">
        <v>64</v>
      </c>
      <c r="E4647" t="s">
        <v>517</v>
      </c>
    </row>
    <row r="4648" spans="1:5" x14ac:dyDescent="0.25">
      <c r="A4648" t="s">
        <v>34132</v>
      </c>
      <c r="B4648" t="s">
        <v>14</v>
      </c>
      <c r="C4648" t="s">
        <v>14</v>
      </c>
      <c r="D4648" t="s">
        <v>34</v>
      </c>
      <c r="E4648" t="s">
        <v>520</v>
      </c>
    </row>
    <row r="4649" spans="1:5" x14ac:dyDescent="0.25">
      <c r="A4649" t="s">
        <v>34133</v>
      </c>
      <c r="B4649" t="s">
        <v>14</v>
      </c>
      <c r="C4649" t="s">
        <v>14</v>
      </c>
      <c r="D4649" t="s">
        <v>34</v>
      </c>
      <c r="E4649" t="s">
        <v>520</v>
      </c>
    </row>
    <row r="4650" spans="1:5" x14ac:dyDescent="0.25">
      <c r="A4650" t="s">
        <v>34134</v>
      </c>
      <c r="B4650" t="s">
        <v>14</v>
      </c>
      <c r="C4650" t="s">
        <v>14</v>
      </c>
      <c r="D4650" t="s">
        <v>34</v>
      </c>
      <c r="E4650" t="s">
        <v>520</v>
      </c>
    </row>
    <row r="4651" spans="1:5" x14ac:dyDescent="0.25">
      <c r="A4651" t="s">
        <v>34135</v>
      </c>
      <c r="B4651" t="s">
        <v>14</v>
      </c>
      <c r="C4651" t="s">
        <v>14</v>
      </c>
      <c r="D4651" t="s">
        <v>69</v>
      </c>
      <c r="E4651" t="s">
        <v>29671</v>
      </c>
    </row>
    <row r="4652" spans="1:5" x14ac:dyDescent="0.25">
      <c r="A4652" t="s">
        <v>34136</v>
      </c>
      <c r="B4652" t="s">
        <v>14</v>
      </c>
      <c r="C4652" t="s">
        <v>14</v>
      </c>
      <c r="D4652" t="s">
        <v>34</v>
      </c>
      <c r="E4652" t="s">
        <v>520</v>
      </c>
    </row>
    <row r="4653" spans="1:5" x14ac:dyDescent="0.25">
      <c r="A4653" t="s">
        <v>34137</v>
      </c>
      <c r="B4653" t="s">
        <v>14</v>
      </c>
      <c r="C4653" t="s">
        <v>14</v>
      </c>
      <c r="D4653" t="s">
        <v>34</v>
      </c>
      <c r="E4653" t="s">
        <v>520</v>
      </c>
    </row>
    <row r="4654" spans="1:5" x14ac:dyDescent="0.25">
      <c r="A4654" t="s">
        <v>34138</v>
      </c>
      <c r="B4654" t="s">
        <v>14</v>
      </c>
      <c r="C4654" t="s">
        <v>14</v>
      </c>
      <c r="D4654" t="s">
        <v>34</v>
      </c>
      <c r="E4654" t="s">
        <v>520</v>
      </c>
    </row>
    <row r="4655" spans="1:5" x14ac:dyDescent="0.25">
      <c r="A4655" t="s">
        <v>34139</v>
      </c>
      <c r="B4655" t="s">
        <v>14</v>
      </c>
      <c r="C4655" t="s">
        <v>14</v>
      </c>
      <c r="D4655" t="s">
        <v>34</v>
      </c>
      <c r="E4655" t="s">
        <v>520</v>
      </c>
    </row>
    <row r="4656" spans="1:5" x14ac:dyDescent="0.25">
      <c r="A4656" t="s">
        <v>34140</v>
      </c>
      <c r="B4656" t="s">
        <v>14</v>
      </c>
      <c r="C4656" t="s">
        <v>14</v>
      </c>
      <c r="D4656" t="s">
        <v>64</v>
      </c>
      <c r="E4656" t="s">
        <v>517</v>
      </c>
    </row>
    <row r="4657" spans="1:5" x14ac:dyDescent="0.25">
      <c r="A4657" t="s">
        <v>34141</v>
      </c>
      <c r="B4657" t="s">
        <v>14</v>
      </c>
      <c r="C4657" t="s">
        <v>14</v>
      </c>
      <c r="D4657" t="s">
        <v>34</v>
      </c>
      <c r="E4657" t="s">
        <v>520</v>
      </c>
    </row>
    <row r="4658" spans="1:5" x14ac:dyDescent="0.25">
      <c r="A4658" t="s">
        <v>34142</v>
      </c>
      <c r="B4658" t="s">
        <v>14</v>
      </c>
      <c r="C4658" t="s">
        <v>14</v>
      </c>
      <c r="D4658" t="s">
        <v>34</v>
      </c>
      <c r="E4658" t="s">
        <v>520</v>
      </c>
    </row>
    <row r="4659" spans="1:5" x14ac:dyDescent="0.25">
      <c r="A4659" t="s">
        <v>34143</v>
      </c>
      <c r="B4659" t="s">
        <v>14</v>
      </c>
      <c r="C4659" t="s">
        <v>14</v>
      </c>
      <c r="D4659" t="s">
        <v>34</v>
      </c>
      <c r="E4659" t="s">
        <v>520</v>
      </c>
    </row>
    <row r="4660" spans="1:5" x14ac:dyDescent="0.25">
      <c r="A4660" t="s">
        <v>34144</v>
      </c>
      <c r="B4660" t="s">
        <v>14</v>
      </c>
      <c r="C4660" t="s">
        <v>14</v>
      </c>
      <c r="D4660" t="s">
        <v>34</v>
      </c>
      <c r="E4660" t="s">
        <v>520</v>
      </c>
    </row>
    <row r="4661" spans="1:5" x14ac:dyDescent="0.25">
      <c r="A4661" t="s">
        <v>34145</v>
      </c>
      <c r="B4661" t="s">
        <v>14</v>
      </c>
      <c r="C4661" t="s">
        <v>14</v>
      </c>
      <c r="D4661" t="s">
        <v>34</v>
      </c>
      <c r="E4661" t="s">
        <v>520</v>
      </c>
    </row>
    <row r="4662" spans="1:5" x14ac:dyDescent="0.25">
      <c r="A4662" t="s">
        <v>34146</v>
      </c>
      <c r="B4662" t="s">
        <v>14</v>
      </c>
      <c r="C4662" t="s">
        <v>14</v>
      </c>
      <c r="D4662" t="s">
        <v>34</v>
      </c>
      <c r="E4662" t="s">
        <v>520</v>
      </c>
    </row>
    <row r="4663" spans="1:5" x14ac:dyDescent="0.25">
      <c r="A4663" t="s">
        <v>34147</v>
      </c>
      <c r="B4663" t="s">
        <v>14</v>
      </c>
      <c r="C4663" t="s">
        <v>14</v>
      </c>
      <c r="D4663" t="s">
        <v>64</v>
      </c>
      <c r="E4663" t="s">
        <v>517</v>
      </c>
    </row>
    <row r="4664" spans="1:5" x14ac:dyDescent="0.25">
      <c r="A4664" t="s">
        <v>34148</v>
      </c>
      <c r="B4664" t="s">
        <v>14</v>
      </c>
      <c r="C4664" t="s">
        <v>14</v>
      </c>
      <c r="D4664" t="s">
        <v>69</v>
      </c>
      <c r="E4664" t="s">
        <v>520</v>
      </c>
    </row>
    <row r="4665" spans="1:5" x14ac:dyDescent="0.25">
      <c r="A4665" t="s">
        <v>44143</v>
      </c>
      <c r="B4665" t="s">
        <v>14</v>
      </c>
      <c r="C4665" t="s">
        <v>14</v>
      </c>
      <c r="D4665" t="s">
        <v>34</v>
      </c>
      <c r="E4665" t="s">
        <v>520</v>
      </c>
    </row>
    <row r="4666" spans="1:5" x14ac:dyDescent="0.25">
      <c r="A4666" t="s">
        <v>34149</v>
      </c>
      <c r="B4666" t="s">
        <v>14</v>
      </c>
      <c r="C4666" t="s">
        <v>14</v>
      </c>
      <c r="D4666" t="s">
        <v>34</v>
      </c>
      <c r="E4666" t="s">
        <v>520</v>
      </c>
    </row>
    <row r="4667" spans="1:5" x14ac:dyDescent="0.25">
      <c r="A4667" t="s">
        <v>34150</v>
      </c>
      <c r="B4667" t="s">
        <v>14</v>
      </c>
      <c r="C4667" t="s">
        <v>14</v>
      </c>
      <c r="D4667" t="s">
        <v>64</v>
      </c>
      <c r="E4667" t="s">
        <v>517</v>
      </c>
    </row>
    <row r="4668" spans="1:5" x14ac:dyDescent="0.25">
      <c r="A4668" t="s">
        <v>34151</v>
      </c>
      <c r="B4668" t="s">
        <v>14</v>
      </c>
      <c r="C4668" t="s">
        <v>14</v>
      </c>
      <c r="D4668" t="s">
        <v>64</v>
      </c>
      <c r="E4668" t="s">
        <v>517</v>
      </c>
    </row>
    <row r="4669" spans="1:5" x14ac:dyDescent="0.25">
      <c r="A4669" t="s">
        <v>44144</v>
      </c>
      <c r="B4669" t="s">
        <v>14</v>
      </c>
      <c r="C4669" t="s">
        <v>14</v>
      </c>
      <c r="D4669" t="s">
        <v>64</v>
      </c>
      <c r="E4669" t="s">
        <v>517</v>
      </c>
    </row>
    <row r="4670" spans="1:5" x14ac:dyDescent="0.25">
      <c r="A4670" t="s">
        <v>34152</v>
      </c>
      <c r="B4670" t="s">
        <v>14</v>
      </c>
      <c r="C4670" t="s">
        <v>14</v>
      </c>
      <c r="D4670" t="s">
        <v>69</v>
      </c>
      <c r="E4670" t="s">
        <v>29671</v>
      </c>
    </row>
    <row r="4671" spans="1:5" x14ac:dyDescent="0.25">
      <c r="A4671" t="s">
        <v>34153</v>
      </c>
      <c r="B4671" t="s">
        <v>14</v>
      </c>
      <c r="C4671" t="s">
        <v>14</v>
      </c>
      <c r="D4671" t="s">
        <v>34</v>
      </c>
      <c r="E4671" t="s">
        <v>520</v>
      </c>
    </row>
    <row r="4672" spans="1:5" x14ac:dyDescent="0.25">
      <c r="A4672" t="s">
        <v>34154</v>
      </c>
      <c r="B4672" t="s">
        <v>14</v>
      </c>
      <c r="C4672" t="s">
        <v>14</v>
      </c>
      <c r="D4672" t="s">
        <v>34</v>
      </c>
      <c r="E4672" t="s">
        <v>520</v>
      </c>
    </row>
    <row r="4673" spans="1:5" x14ac:dyDescent="0.25">
      <c r="A4673" t="s">
        <v>34155</v>
      </c>
      <c r="B4673" t="s">
        <v>14</v>
      </c>
      <c r="C4673" t="s">
        <v>14</v>
      </c>
      <c r="D4673" t="s">
        <v>64</v>
      </c>
      <c r="E4673" t="s">
        <v>517</v>
      </c>
    </row>
    <row r="4674" spans="1:5" x14ac:dyDescent="0.25">
      <c r="A4674" t="s">
        <v>34156</v>
      </c>
      <c r="B4674" t="s">
        <v>14</v>
      </c>
      <c r="C4674" t="s">
        <v>14</v>
      </c>
      <c r="D4674" t="s">
        <v>34</v>
      </c>
      <c r="E4674" t="s">
        <v>520</v>
      </c>
    </row>
    <row r="4675" spans="1:5" x14ac:dyDescent="0.25">
      <c r="A4675" t="s">
        <v>34157</v>
      </c>
      <c r="B4675" t="s">
        <v>14</v>
      </c>
      <c r="C4675" t="s">
        <v>14</v>
      </c>
      <c r="D4675" t="s">
        <v>64</v>
      </c>
      <c r="E4675" t="s">
        <v>517</v>
      </c>
    </row>
    <row r="4676" spans="1:5" x14ac:dyDescent="0.25">
      <c r="A4676" t="s">
        <v>34158</v>
      </c>
      <c r="B4676" t="s">
        <v>14</v>
      </c>
      <c r="C4676" t="s">
        <v>14</v>
      </c>
      <c r="D4676" t="s">
        <v>34</v>
      </c>
      <c r="E4676" t="s">
        <v>520</v>
      </c>
    </row>
    <row r="4677" spans="1:5" x14ac:dyDescent="0.25">
      <c r="A4677" t="s">
        <v>34159</v>
      </c>
      <c r="B4677" t="s">
        <v>14</v>
      </c>
      <c r="C4677" t="s">
        <v>14</v>
      </c>
      <c r="D4677" t="s">
        <v>64</v>
      </c>
      <c r="E4677" t="s">
        <v>517</v>
      </c>
    </row>
    <row r="4678" spans="1:5" x14ac:dyDescent="0.25">
      <c r="A4678" t="s">
        <v>34160</v>
      </c>
      <c r="B4678" t="s">
        <v>14</v>
      </c>
      <c r="C4678" t="s">
        <v>14</v>
      </c>
      <c r="D4678" t="s">
        <v>34</v>
      </c>
      <c r="E4678" t="s">
        <v>520</v>
      </c>
    </row>
    <row r="4679" spans="1:5" x14ac:dyDescent="0.25">
      <c r="A4679" t="s">
        <v>34161</v>
      </c>
      <c r="B4679" t="s">
        <v>14</v>
      </c>
      <c r="C4679" t="s">
        <v>14</v>
      </c>
      <c r="D4679" t="s">
        <v>34</v>
      </c>
      <c r="E4679" t="s">
        <v>520</v>
      </c>
    </row>
    <row r="4680" spans="1:5" x14ac:dyDescent="0.25">
      <c r="A4680" t="s">
        <v>34162</v>
      </c>
      <c r="B4680" t="s">
        <v>14</v>
      </c>
      <c r="C4680" t="s">
        <v>14</v>
      </c>
      <c r="D4680" t="s">
        <v>34</v>
      </c>
      <c r="E4680" t="s">
        <v>520</v>
      </c>
    </row>
    <row r="4681" spans="1:5" x14ac:dyDescent="0.25">
      <c r="A4681" t="s">
        <v>34163</v>
      </c>
      <c r="B4681" t="s">
        <v>14</v>
      </c>
      <c r="C4681" t="s">
        <v>14</v>
      </c>
      <c r="D4681" t="s">
        <v>34</v>
      </c>
      <c r="E4681" t="s">
        <v>520</v>
      </c>
    </row>
    <row r="4682" spans="1:5" x14ac:dyDescent="0.25">
      <c r="A4682" t="s">
        <v>34164</v>
      </c>
      <c r="B4682" t="s">
        <v>14</v>
      </c>
      <c r="C4682" t="s">
        <v>14</v>
      </c>
      <c r="D4682" t="s">
        <v>34</v>
      </c>
      <c r="E4682" t="s">
        <v>520</v>
      </c>
    </row>
    <row r="4683" spans="1:5" x14ac:dyDescent="0.25">
      <c r="A4683" t="s">
        <v>34165</v>
      </c>
      <c r="B4683" t="s">
        <v>14</v>
      </c>
      <c r="C4683" t="s">
        <v>14</v>
      </c>
      <c r="D4683" t="s">
        <v>34</v>
      </c>
      <c r="E4683" t="s">
        <v>520</v>
      </c>
    </row>
    <row r="4684" spans="1:5" x14ac:dyDescent="0.25">
      <c r="A4684" t="s">
        <v>34166</v>
      </c>
      <c r="B4684" t="s">
        <v>14</v>
      </c>
      <c r="C4684" t="s">
        <v>14</v>
      </c>
      <c r="D4684" t="s">
        <v>34</v>
      </c>
      <c r="E4684" t="s">
        <v>520</v>
      </c>
    </row>
    <row r="4685" spans="1:5" x14ac:dyDescent="0.25">
      <c r="A4685" t="s">
        <v>34167</v>
      </c>
      <c r="B4685" t="s">
        <v>14</v>
      </c>
      <c r="C4685" t="s">
        <v>14</v>
      </c>
      <c r="D4685" t="s">
        <v>34</v>
      </c>
      <c r="E4685" t="s">
        <v>520</v>
      </c>
    </row>
    <row r="4686" spans="1:5" x14ac:dyDescent="0.25">
      <c r="A4686" t="s">
        <v>34168</v>
      </c>
      <c r="B4686" t="s">
        <v>14</v>
      </c>
      <c r="C4686" t="s">
        <v>14</v>
      </c>
      <c r="D4686" t="s">
        <v>34</v>
      </c>
      <c r="E4686" t="s">
        <v>520</v>
      </c>
    </row>
    <row r="4687" spans="1:5" x14ac:dyDescent="0.25">
      <c r="A4687" t="s">
        <v>34169</v>
      </c>
      <c r="B4687" t="s">
        <v>14</v>
      </c>
      <c r="C4687" t="s">
        <v>14</v>
      </c>
      <c r="D4687" t="s">
        <v>34</v>
      </c>
      <c r="E4687" t="s">
        <v>520</v>
      </c>
    </row>
    <row r="4688" spans="1:5" x14ac:dyDescent="0.25">
      <c r="A4688" t="s">
        <v>34170</v>
      </c>
      <c r="B4688" t="s">
        <v>14</v>
      </c>
      <c r="C4688" t="s">
        <v>14</v>
      </c>
      <c r="D4688" t="s">
        <v>34</v>
      </c>
      <c r="E4688" t="s">
        <v>520</v>
      </c>
    </row>
    <row r="4689" spans="1:5" x14ac:dyDescent="0.25">
      <c r="A4689" t="s">
        <v>34171</v>
      </c>
      <c r="B4689" t="s">
        <v>14</v>
      </c>
      <c r="C4689" t="s">
        <v>14</v>
      </c>
      <c r="D4689" t="s">
        <v>34</v>
      </c>
      <c r="E4689" t="s">
        <v>520</v>
      </c>
    </row>
    <row r="4690" spans="1:5" x14ac:dyDescent="0.25">
      <c r="A4690" t="s">
        <v>34172</v>
      </c>
      <c r="B4690" t="s">
        <v>14</v>
      </c>
      <c r="C4690" t="s">
        <v>14</v>
      </c>
      <c r="D4690" t="s">
        <v>34</v>
      </c>
      <c r="E4690" t="s">
        <v>520</v>
      </c>
    </row>
    <row r="4691" spans="1:5" x14ac:dyDescent="0.25">
      <c r="A4691" t="s">
        <v>34173</v>
      </c>
      <c r="B4691" t="s">
        <v>14</v>
      </c>
      <c r="C4691" t="s">
        <v>14</v>
      </c>
      <c r="D4691" t="s">
        <v>34</v>
      </c>
      <c r="E4691" t="s">
        <v>520</v>
      </c>
    </row>
    <row r="4692" spans="1:5" x14ac:dyDescent="0.25">
      <c r="A4692" t="s">
        <v>44145</v>
      </c>
      <c r="B4692" t="s">
        <v>14</v>
      </c>
      <c r="C4692" t="s">
        <v>14</v>
      </c>
      <c r="D4692" t="s">
        <v>34</v>
      </c>
      <c r="E4692" t="s">
        <v>520</v>
      </c>
    </row>
    <row r="4693" spans="1:5" x14ac:dyDescent="0.25">
      <c r="A4693" t="s">
        <v>34174</v>
      </c>
      <c r="B4693" t="s">
        <v>14</v>
      </c>
      <c r="C4693" t="s">
        <v>14</v>
      </c>
      <c r="D4693" t="s">
        <v>34</v>
      </c>
      <c r="E4693" t="s">
        <v>520</v>
      </c>
    </row>
    <row r="4694" spans="1:5" x14ac:dyDescent="0.25">
      <c r="A4694" t="s">
        <v>34175</v>
      </c>
      <c r="B4694" t="s">
        <v>14</v>
      </c>
      <c r="C4694" t="s">
        <v>14</v>
      </c>
      <c r="D4694" t="s">
        <v>64</v>
      </c>
      <c r="E4694" t="s">
        <v>517</v>
      </c>
    </row>
    <row r="4695" spans="1:5" x14ac:dyDescent="0.25">
      <c r="A4695" t="s">
        <v>34176</v>
      </c>
      <c r="B4695" t="s">
        <v>14</v>
      </c>
      <c r="C4695" t="s">
        <v>14</v>
      </c>
      <c r="D4695" t="s">
        <v>34</v>
      </c>
      <c r="E4695" t="s">
        <v>520</v>
      </c>
    </row>
    <row r="4696" spans="1:5" x14ac:dyDescent="0.25">
      <c r="A4696" t="s">
        <v>34177</v>
      </c>
      <c r="B4696" t="s">
        <v>14</v>
      </c>
      <c r="C4696" t="s">
        <v>14</v>
      </c>
      <c r="D4696" t="s">
        <v>34</v>
      </c>
      <c r="E4696" t="s">
        <v>520</v>
      </c>
    </row>
    <row r="4697" spans="1:5" x14ac:dyDescent="0.25">
      <c r="A4697" t="s">
        <v>34178</v>
      </c>
      <c r="B4697" t="s">
        <v>14</v>
      </c>
      <c r="C4697" t="s">
        <v>14</v>
      </c>
      <c r="D4697" t="s">
        <v>64</v>
      </c>
      <c r="E4697" t="s">
        <v>517</v>
      </c>
    </row>
    <row r="4698" spans="1:5" x14ac:dyDescent="0.25">
      <c r="A4698" t="s">
        <v>34179</v>
      </c>
      <c r="B4698" t="s">
        <v>14</v>
      </c>
      <c r="C4698" t="s">
        <v>14</v>
      </c>
      <c r="D4698" t="s">
        <v>34</v>
      </c>
      <c r="E4698" t="s">
        <v>520</v>
      </c>
    </row>
    <row r="4699" spans="1:5" x14ac:dyDescent="0.25">
      <c r="A4699" t="s">
        <v>34180</v>
      </c>
      <c r="B4699" t="s">
        <v>14</v>
      </c>
      <c r="C4699" t="s">
        <v>14</v>
      </c>
      <c r="D4699" t="s">
        <v>64</v>
      </c>
      <c r="E4699" t="s">
        <v>517</v>
      </c>
    </row>
    <row r="4700" spans="1:5" x14ac:dyDescent="0.25">
      <c r="A4700" t="s">
        <v>34181</v>
      </c>
      <c r="B4700" t="s">
        <v>14</v>
      </c>
      <c r="C4700" t="s">
        <v>14</v>
      </c>
      <c r="D4700" t="s">
        <v>34</v>
      </c>
      <c r="E4700" t="s">
        <v>520</v>
      </c>
    </row>
    <row r="4701" spans="1:5" x14ac:dyDescent="0.25">
      <c r="A4701" t="s">
        <v>34182</v>
      </c>
      <c r="B4701" t="s">
        <v>14</v>
      </c>
      <c r="C4701" t="s">
        <v>14</v>
      </c>
      <c r="D4701" t="s">
        <v>64</v>
      </c>
      <c r="E4701" t="s">
        <v>517</v>
      </c>
    </row>
    <row r="4702" spans="1:5" x14ac:dyDescent="0.25">
      <c r="A4702" t="s">
        <v>34183</v>
      </c>
      <c r="B4702" t="s">
        <v>14</v>
      </c>
      <c r="C4702" t="s">
        <v>14</v>
      </c>
      <c r="D4702" t="s">
        <v>34</v>
      </c>
      <c r="E4702" t="s">
        <v>520</v>
      </c>
    </row>
    <row r="4703" spans="1:5" x14ac:dyDescent="0.25">
      <c r="A4703" t="s">
        <v>34184</v>
      </c>
      <c r="B4703" t="s">
        <v>14</v>
      </c>
      <c r="C4703" t="s">
        <v>14</v>
      </c>
      <c r="D4703" t="s">
        <v>34</v>
      </c>
      <c r="E4703" t="s">
        <v>520</v>
      </c>
    </row>
    <row r="4704" spans="1:5" x14ac:dyDescent="0.25">
      <c r="A4704" t="s">
        <v>34185</v>
      </c>
      <c r="B4704" t="s">
        <v>14</v>
      </c>
      <c r="C4704" t="s">
        <v>14</v>
      </c>
      <c r="D4704" t="s">
        <v>64</v>
      </c>
      <c r="E4704" t="s">
        <v>517</v>
      </c>
    </row>
    <row r="4705" spans="1:5" x14ac:dyDescent="0.25">
      <c r="A4705" t="s">
        <v>34186</v>
      </c>
      <c r="B4705" t="s">
        <v>14</v>
      </c>
      <c r="C4705" t="s">
        <v>14</v>
      </c>
      <c r="D4705" t="s">
        <v>64</v>
      </c>
      <c r="E4705" t="s">
        <v>517</v>
      </c>
    </row>
    <row r="4706" spans="1:5" x14ac:dyDescent="0.25">
      <c r="A4706" t="s">
        <v>34187</v>
      </c>
      <c r="B4706" t="s">
        <v>14</v>
      </c>
      <c r="C4706" t="s">
        <v>14</v>
      </c>
      <c r="D4706" t="s">
        <v>34</v>
      </c>
      <c r="E4706" t="s">
        <v>520</v>
      </c>
    </row>
    <row r="4707" spans="1:5" x14ac:dyDescent="0.25">
      <c r="A4707" t="s">
        <v>34188</v>
      </c>
      <c r="B4707" t="s">
        <v>14</v>
      </c>
      <c r="C4707" t="s">
        <v>14</v>
      </c>
      <c r="D4707" t="s">
        <v>64</v>
      </c>
      <c r="E4707" t="s">
        <v>517</v>
      </c>
    </row>
    <row r="4708" spans="1:5" x14ac:dyDescent="0.25">
      <c r="A4708" t="s">
        <v>34189</v>
      </c>
      <c r="B4708" t="s">
        <v>14</v>
      </c>
      <c r="C4708" t="s">
        <v>14</v>
      </c>
      <c r="D4708" t="s">
        <v>34</v>
      </c>
      <c r="E4708" t="s">
        <v>520</v>
      </c>
    </row>
    <row r="4709" spans="1:5" x14ac:dyDescent="0.25">
      <c r="A4709" t="s">
        <v>34190</v>
      </c>
      <c r="B4709" t="s">
        <v>14</v>
      </c>
      <c r="C4709" t="s">
        <v>14</v>
      </c>
      <c r="D4709" t="s">
        <v>34</v>
      </c>
      <c r="E4709" t="s">
        <v>520</v>
      </c>
    </row>
    <row r="4710" spans="1:5" x14ac:dyDescent="0.25">
      <c r="A4710" t="s">
        <v>34191</v>
      </c>
      <c r="B4710" t="s">
        <v>14</v>
      </c>
      <c r="C4710" t="s">
        <v>14</v>
      </c>
      <c r="D4710" t="s">
        <v>34</v>
      </c>
      <c r="E4710" t="s">
        <v>520</v>
      </c>
    </row>
    <row r="4711" spans="1:5" x14ac:dyDescent="0.25">
      <c r="A4711" t="s">
        <v>34192</v>
      </c>
      <c r="B4711" t="s">
        <v>14</v>
      </c>
      <c r="C4711" t="s">
        <v>14</v>
      </c>
      <c r="D4711" t="s">
        <v>64</v>
      </c>
      <c r="E4711" t="s">
        <v>517</v>
      </c>
    </row>
    <row r="4712" spans="1:5" x14ac:dyDescent="0.25">
      <c r="A4712" t="s">
        <v>34193</v>
      </c>
      <c r="B4712" t="s">
        <v>14</v>
      </c>
      <c r="C4712" t="s">
        <v>14</v>
      </c>
      <c r="D4712" t="s">
        <v>64</v>
      </c>
      <c r="E4712" t="s">
        <v>517</v>
      </c>
    </row>
    <row r="4713" spans="1:5" x14ac:dyDescent="0.25">
      <c r="A4713" t="s">
        <v>34194</v>
      </c>
      <c r="B4713" t="s">
        <v>14</v>
      </c>
      <c r="C4713" t="s">
        <v>14</v>
      </c>
      <c r="D4713" t="s">
        <v>34</v>
      </c>
      <c r="E4713" t="s">
        <v>520</v>
      </c>
    </row>
    <row r="4714" spans="1:5" x14ac:dyDescent="0.25">
      <c r="A4714" t="s">
        <v>34195</v>
      </c>
      <c r="B4714" t="s">
        <v>14</v>
      </c>
      <c r="C4714" t="s">
        <v>14</v>
      </c>
      <c r="D4714" t="s">
        <v>34</v>
      </c>
      <c r="E4714" t="s">
        <v>520</v>
      </c>
    </row>
    <row r="4715" spans="1:5" x14ac:dyDescent="0.25">
      <c r="A4715" t="s">
        <v>34196</v>
      </c>
      <c r="B4715" t="s">
        <v>14</v>
      </c>
      <c r="C4715" t="s">
        <v>14</v>
      </c>
      <c r="D4715" t="s">
        <v>64</v>
      </c>
      <c r="E4715" t="s">
        <v>517</v>
      </c>
    </row>
    <row r="4716" spans="1:5" x14ac:dyDescent="0.25">
      <c r="A4716" t="s">
        <v>44146</v>
      </c>
      <c r="B4716" t="s">
        <v>14</v>
      </c>
      <c r="C4716" t="s">
        <v>14</v>
      </c>
      <c r="D4716" t="s">
        <v>34</v>
      </c>
      <c r="E4716" t="s">
        <v>520</v>
      </c>
    </row>
    <row r="4717" spans="1:5" x14ac:dyDescent="0.25">
      <c r="A4717" t="s">
        <v>34197</v>
      </c>
      <c r="B4717" t="s">
        <v>14</v>
      </c>
      <c r="C4717" t="s">
        <v>14</v>
      </c>
      <c r="D4717" t="s">
        <v>34</v>
      </c>
      <c r="E4717" t="s">
        <v>520</v>
      </c>
    </row>
    <row r="4718" spans="1:5" x14ac:dyDescent="0.25">
      <c r="A4718" t="s">
        <v>34198</v>
      </c>
      <c r="B4718" t="s">
        <v>14</v>
      </c>
      <c r="C4718" t="s">
        <v>14</v>
      </c>
      <c r="D4718" t="s">
        <v>34</v>
      </c>
      <c r="E4718" t="s">
        <v>520</v>
      </c>
    </row>
    <row r="4719" spans="1:5" x14ac:dyDescent="0.25">
      <c r="A4719" t="s">
        <v>34199</v>
      </c>
      <c r="B4719" t="s">
        <v>14</v>
      </c>
      <c r="C4719" t="s">
        <v>14</v>
      </c>
      <c r="D4719" t="s">
        <v>34</v>
      </c>
      <c r="E4719" t="s">
        <v>520</v>
      </c>
    </row>
    <row r="4720" spans="1:5" x14ac:dyDescent="0.25">
      <c r="A4720" t="s">
        <v>44147</v>
      </c>
      <c r="B4720" t="s">
        <v>14</v>
      </c>
      <c r="C4720" t="s">
        <v>14</v>
      </c>
      <c r="D4720" t="s">
        <v>34</v>
      </c>
      <c r="E4720" t="s">
        <v>520</v>
      </c>
    </row>
    <row r="4721" spans="1:5" x14ac:dyDescent="0.25">
      <c r="A4721" t="s">
        <v>34200</v>
      </c>
      <c r="B4721" t="s">
        <v>14</v>
      </c>
      <c r="C4721" t="s">
        <v>14</v>
      </c>
      <c r="D4721" t="s">
        <v>64</v>
      </c>
      <c r="E4721" t="s">
        <v>517</v>
      </c>
    </row>
    <row r="4722" spans="1:5" x14ac:dyDescent="0.25">
      <c r="A4722" t="s">
        <v>34201</v>
      </c>
      <c r="B4722" t="s">
        <v>14</v>
      </c>
      <c r="C4722" t="s">
        <v>14</v>
      </c>
      <c r="D4722" t="s">
        <v>64</v>
      </c>
      <c r="E4722" t="s">
        <v>517</v>
      </c>
    </row>
    <row r="4723" spans="1:5" x14ac:dyDescent="0.25">
      <c r="A4723" t="s">
        <v>34202</v>
      </c>
      <c r="B4723" t="s">
        <v>14</v>
      </c>
      <c r="C4723" t="s">
        <v>14</v>
      </c>
      <c r="D4723" t="s">
        <v>34</v>
      </c>
      <c r="E4723" t="s">
        <v>520</v>
      </c>
    </row>
    <row r="4724" spans="1:5" x14ac:dyDescent="0.25">
      <c r="A4724" t="s">
        <v>34203</v>
      </c>
      <c r="B4724" t="s">
        <v>14</v>
      </c>
      <c r="C4724" t="s">
        <v>14</v>
      </c>
      <c r="D4724" t="s">
        <v>69</v>
      </c>
      <c r="E4724" t="s">
        <v>520</v>
      </c>
    </row>
    <row r="4725" spans="1:5" x14ac:dyDescent="0.25">
      <c r="A4725" t="s">
        <v>34204</v>
      </c>
      <c r="B4725" t="s">
        <v>14</v>
      </c>
      <c r="C4725" t="s">
        <v>14</v>
      </c>
      <c r="D4725" t="s">
        <v>64</v>
      </c>
      <c r="E4725" t="s">
        <v>517</v>
      </c>
    </row>
    <row r="4726" spans="1:5" x14ac:dyDescent="0.25">
      <c r="A4726" t="s">
        <v>34205</v>
      </c>
      <c r="B4726" t="s">
        <v>14</v>
      </c>
      <c r="C4726" t="s">
        <v>14</v>
      </c>
      <c r="D4726" t="s">
        <v>34</v>
      </c>
      <c r="E4726" t="s">
        <v>520</v>
      </c>
    </row>
    <row r="4727" spans="1:5" x14ac:dyDescent="0.25">
      <c r="A4727" t="s">
        <v>34206</v>
      </c>
      <c r="B4727" t="s">
        <v>14</v>
      </c>
      <c r="C4727" t="s">
        <v>14</v>
      </c>
      <c r="D4727" t="s">
        <v>64</v>
      </c>
      <c r="E4727" t="s">
        <v>517</v>
      </c>
    </row>
    <row r="4728" spans="1:5" x14ac:dyDescent="0.25">
      <c r="A4728" t="s">
        <v>34207</v>
      </c>
      <c r="B4728" t="s">
        <v>14</v>
      </c>
      <c r="C4728" t="s">
        <v>14</v>
      </c>
      <c r="D4728" t="s">
        <v>34</v>
      </c>
      <c r="E4728" t="s">
        <v>520</v>
      </c>
    </row>
    <row r="4729" spans="1:5" x14ac:dyDescent="0.25">
      <c r="A4729" t="s">
        <v>34208</v>
      </c>
      <c r="B4729" t="s">
        <v>14</v>
      </c>
      <c r="C4729" t="s">
        <v>14</v>
      </c>
      <c r="D4729" t="s">
        <v>64</v>
      </c>
      <c r="E4729" t="s">
        <v>517</v>
      </c>
    </row>
    <row r="4730" spans="1:5" x14ac:dyDescent="0.25">
      <c r="A4730" t="s">
        <v>34209</v>
      </c>
      <c r="B4730" t="s">
        <v>14</v>
      </c>
      <c r="C4730" t="s">
        <v>14</v>
      </c>
      <c r="D4730" t="s">
        <v>34</v>
      </c>
      <c r="E4730" t="s">
        <v>520</v>
      </c>
    </row>
    <row r="4731" spans="1:5" x14ac:dyDescent="0.25">
      <c r="A4731" t="s">
        <v>44148</v>
      </c>
      <c r="B4731" t="s">
        <v>14</v>
      </c>
      <c r="C4731" t="s">
        <v>14</v>
      </c>
      <c r="D4731" t="s">
        <v>64</v>
      </c>
      <c r="E4731" t="s">
        <v>517</v>
      </c>
    </row>
    <row r="4732" spans="1:5" x14ac:dyDescent="0.25">
      <c r="A4732" t="s">
        <v>34210</v>
      </c>
      <c r="B4732" t="s">
        <v>14</v>
      </c>
      <c r="C4732" t="s">
        <v>14</v>
      </c>
      <c r="D4732" t="s">
        <v>34</v>
      </c>
      <c r="E4732" t="s">
        <v>520</v>
      </c>
    </row>
    <row r="4733" spans="1:5" x14ac:dyDescent="0.25">
      <c r="A4733" t="s">
        <v>34211</v>
      </c>
      <c r="B4733" t="s">
        <v>14</v>
      </c>
      <c r="C4733" t="s">
        <v>14</v>
      </c>
      <c r="D4733" t="s">
        <v>34</v>
      </c>
      <c r="E4733" t="s">
        <v>520</v>
      </c>
    </row>
    <row r="4734" spans="1:5" x14ac:dyDescent="0.25">
      <c r="A4734" t="s">
        <v>34212</v>
      </c>
      <c r="B4734" t="s">
        <v>14</v>
      </c>
      <c r="C4734" t="s">
        <v>14</v>
      </c>
      <c r="D4734" t="s">
        <v>34</v>
      </c>
      <c r="E4734" t="s">
        <v>520</v>
      </c>
    </row>
    <row r="4735" spans="1:5" x14ac:dyDescent="0.25">
      <c r="A4735" t="s">
        <v>44149</v>
      </c>
      <c r="B4735" t="s">
        <v>14</v>
      </c>
      <c r="C4735" t="s">
        <v>14</v>
      </c>
      <c r="D4735" t="s">
        <v>34</v>
      </c>
      <c r="E4735" t="s">
        <v>520</v>
      </c>
    </row>
    <row r="4736" spans="1:5" x14ac:dyDescent="0.25">
      <c r="A4736" t="s">
        <v>34213</v>
      </c>
      <c r="B4736" t="s">
        <v>14</v>
      </c>
      <c r="C4736" t="s">
        <v>14</v>
      </c>
      <c r="D4736" t="s">
        <v>34</v>
      </c>
      <c r="E4736" t="s">
        <v>520</v>
      </c>
    </row>
    <row r="4737" spans="1:5" x14ac:dyDescent="0.25">
      <c r="A4737" t="s">
        <v>34214</v>
      </c>
      <c r="B4737" t="s">
        <v>14</v>
      </c>
      <c r="C4737" t="s">
        <v>14</v>
      </c>
      <c r="D4737" t="s">
        <v>34</v>
      </c>
      <c r="E4737" t="s">
        <v>520</v>
      </c>
    </row>
    <row r="4738" spans="1:5" x14ac:dyDescent="0.25">
      <c r="A4738" t="s">
        <v>34215</v>
      </c>
      <c r="B4738" t="s">
        <v>14</v>
      </c>
      <c r="C4738" t="s">
        <v>14</v>
      </c>
      <c r="D4738" t="s">
        <v>34</v>
      </c>
      <c r="E4738" t="s">
        <v>520</v>
      </c>
    </row>
    <row r="4739" spans="1:5" x14ac:dyDescent="0.25">
      <c r="A4739" t="s">
        <v>34216</v>
      </c>
      <c r="B4739" t="s">
        <v>14</v>
      </c>
      <c r="C4739" t="s">
        <v>14</v>
      </c>
      <c r="D4739" t="s">
        <v>67</v>
      </c>
      <c r="E4739" t="s">
        <v>517</v>
      </c>
    </row>
    <row r="4740" spans="1:5" x14ac:dyDescent="0.25">
      <c r="A4740" t="s">
        <v>34217</v>
      </c>
      <c r="B4740" t="s">
        <v>14</v>
      </c>
      <c r="C4740" t="s">
        <v>14</v>
      </c>
      <c r="D4740" t="s">
        <v>34</v>
      </c>
      <c r="E4740" t="s">
        <v>520</v>
      </c>
    </row>
    <row r="4741" spans="1:5" x14ac:dyDescent="0.25">
      <c r="A4741" t="s">
        <v>34218</v>
      </c>
      <c r="B4741" t="s">
        <v>14</v>
      </c>
      <c r="C4741" t="s">
        <v>14</v>
      </c>
      <c r="D4741" t="s">
        <v>34</v>
      </c>
      <c r="E4741" t="s">
        <v>520</v>
      </c>
    </row>
    <row r="4742" spans="1:5" x14ac:dyDescent="0.25">
      <c r="A4742" t="s">
        <v>34219</v>
      </c>
      <c r="B4742" t="s">
        <v>14</v>
      </c>
      <c r="C4742" t="s">
        <v>14</v>
      </c>
      <c r="D4742" t="s">
        <v>64</v>
      </c>
      <c r="E4742" t="s">
        <v>517</v>
      </c>
    </row>
    <row r="4743" spans="1:5" x14ac:dyDescent="0.25">
      <c r="A4743" t="s">
        <v>34220</v>
      </c>
      <c r="B4743" t="s">
        <v>14</v>
      </c>
      <c r="C4743" t="s">
        <v>14</v>
      </c>
      <c r="D4743" t="s">
        <v>64</v>
      </c>
      <c r="E4743" t="s">
        <v>517</v>
      </c>
    </row>
    <row r="4744" spans="1:5" x14ac:dyDescent="0.25">
      <c r="A4744" t="s">
        <v>34221</v>
      </c>
      <c r="B4744" t="s">
        <v>14</v>
      </c>
      <c r="C4744" t="s">
        <v>14</v>
      </c>
      <c r="D4744" t="s">
        <v>34</v>
      </c>
      <c r="E4744" t="s">
        <v>520</v>
      </c>
    </row>
    <row r="4745" spans="1:5" x14ac:dyDescent="0.25">
      <c r="A4745" t="s">
        <v>44150</v>
      </c>
      <c r="B4745" t="s">
        <v>14</v>
      </c>
      <c r="C4745" t="s">
        <v>14</v>
      </c>
      <c r="D4745" t="s">
        <v>64</v>
      </c>
      <c r="E4745" t="s">
        <v>517</v>
      </c>
    </row>
    <row r="4746" spans="1:5" x14ac:dyDescent="0.25">
      <c r="A4746" t="s">
        <v>34222</v>
      </c>
      <c r="B4746" t="s">
        <v>14</v>
      </c>
      <c r="C4746" t="s">
        <v>14</v>
      </c>
      <c r="D4746" t="s">
        <v>34</v>
      </c>
      <c r="E4746" t="s">
        <v>520</v>
      </c>
    </row>
    <row r="4747" spans="1:5" x14ac:dyDescent="0.25">
      <c r="A4747" t="s">
        <v>34223</v>
      </c>
      <c r="B4747" t="s">
        <v>14</v>
      </c>
      <c r="C4747" t="s">
        <v>14</v>
      </c>
      <c r="D4747" t="s">
        <v>34</v>
      </c>
      <c r="E4747" t="s">
        <v>520</v>
      </c>
    </row>
    <row r="4748" spans="1:5" x14ac:dyDescent="0.25">
      <c r="A4748" t="s">
        <v>34224</v>
      </c>
      <c r="B4748" t="s">
        <v>14</v>
      </c>
      <c r="C4748" t="s">
        <v>14</v>
      </c>
      <c r="D4748" t="s">
        <v>34</v>
      </c>
      <c r="E4748" t="s">
        <v>520</v>
      </c>
    </row>
    <row r="4749" spans="1:5" x14ac:dyDescent="0.25">
      <c r="A4749" t="s">
        <v>34225</v>
      </c>
      <c r="B4749" t="s">
        <v>14</v>
      </c>
      <c r="C4749" t="s">
        <v>14</v>
      </c>
      <c r="D4749" t="s">
        <v>34</v>
      </c>
      <c r="E4749" t="s">
        <v>520</v>
      </c>
    </row>
    <row r="4750" spans="1:5" x14ac:dyDescent="0.25">
      <c r="A4750" t="s">
        <v>34226</v>
      </c>
      <c r="B4750" t="s">
        <v>14</v>
      </c>
      <c r="C4750" t="s">
        <v>14</v>
      </c>
      <c r="D4750" t="s">
        <v>34</v>
      </c>
      <c r="E4750" t="s">
        <v>520</v>
      </c>
    </row>
    <row r="4751" spans="1:5" x14ac:dyDescent="0.25">
      <c r="A4751" t="s">
        <v>34227</v>
      </c>
      <c r="B4751" t="s">
        <v>14</v>
      </c>
      <c r="C4751" t="s">
        <v>14</v>
      </c>
      <c r="D4751" t="s">
        <v>34</v>
      </c>
      <c r="E4751" t="s">
        <v>520</v>
      </c>
    </row>
    <row r="4752" spans="1:5" x14ac:dyDescent="0.25">
      <c r="A4752" t="s">
        <v>34228</v>
      </c>
      <c r="B4752" t="s">
        <v>14</v>
      </c>
      <c r="C4752" t="s">
        <v>14</v>
      </c>
      <c r="D4752" t="s">
        <v>34</v>
      </c>
      <c r="E4752" t="s">
        <v>520</v>
      </c>
    </row>
    <row r="4753" spans="1:5" x14ac:dyDescent="0.25">
      <c r="A4753" t="s">
        <v>34229</v>
      </c>
      <c r="B4753" t="s">
        <v>14</v>
      </c>
      <c r="C4753" t="s">
        <v>14</v>
      </c>
      <c r="D4753" t="s">
        <v>64</v>
      </c>
      <c r="E4753" t="s">
        <v>517</v>
      </c>
    </row>
    <row r="4754" spans="1:5" x14ac:dyDescent="0.25">
      <c r="A4754" t="s">
        <v>34230</v>
      </c>
      <c r="B4754" t="s">
        <v>14</v>
      </c>
      <c r="C4754" t="s">
        <v>14</v>
      </c>
      <c r="D4754" t="s">
        <v>64</v>
      </c>
      <c r="E4754" t="s">
        <v>517</v>
      </c>
    </row>
    <row r="4755" spans="1:5" x14ac:dyDescent="0.25">
      <c r="A4755" t="s">
        <v>34231</v>
      </c>
      <c r="B4755" t="s">
        <v>14</v>
      </c>
      <c r="C4755" t="s">
        <v>14</v>
      </c>
      <c r="D4755" t="s">
        <v>64</v>
      </c>
      <c r="E4755" t="s">
        <v>517</v>
      </c>
    </row>
    <row r="4756" spans="1:5" x14ac:dyDescent="0.25">
      <c r="A4756" t="s">
        <v>34232</v>
      </c>
      <c r="B4756" t="s">
        <v>14</v>
      </c>
      <c r="C4756" t="s">
        <v>14</v>
      </c>
      <c r="D4756" t="s">
        <v>64</v>
      </c>
      <c r="E4756" t="s">
        <v>517</v>
      </c>
    </row>
    <row r="4757" spans="1:5" x14ac:dyDescent="0.25">
      <c r="A4757" t="s">
        <v>34233</v>
      </c>
      <c r="B4757" t="s">
        <v>14</v>
      </c>
      <c r="C4757" t="s">
        <v>14</v>
      </c>
      <c r="D4757" t="s">
        <v>64</v>
      </c>
      <c r="E4757" t="s">
        <v>517</v>
      </c>
    </row>
    <row r="4758" spans="1:5" x14ac:dyDescent="0.25">
      <c r="A4758" t="s">
        <v>34234</v>
      </c>
      <c r="B4758" t="s">
        <v>14</v>
      </c>
      <c r="C4758" t="s">
        <v>14</v>
      </c>
      <c r="D4758" t="s">
        <v>34</v>
      </c>
      <c r="E4758" t="s">
        <v>520</v>
      </c>
    </row>
    <row r="4759" spans="1:5" x14ac:dyDescent="0.25">
      <c r="A4759" t="s">
        <v>34235</v>
      </c>
      <c r="B4759" t="s">
        <v>14</v>
      </c>
      <c r="C4759" t="s">
        <v>14</v>
      </c>
      <c r="D4759" t="s">
        <v>34</v>
      </c>
      <c r="E4759" t="s">
        <v>520</v>
      </c>
    </row>
    <row r="4760" spans="1:5" x14ac:dyDescent="0.25">
      <c r="A4760" t="s">
        <v>34236</v>
      </c>
      <c r="B4760" t="s">
        <v>14</v>
      </c>
      <c r="C4760" t="s">
        <v>14</v>
      </c>
      <c r="D4760" t="s">
        <v>34</v>
      </c>
      <c r="E4760" t="s">
        <v>520</v>
      </c>
    </row>
    <row r="4761" spans="1:5" x14ac:dyDescent="0.25">
      <c r="A4761" t="s">
        <v>34237</v>
      </c>
      <c r="B4761" t="s">
        <v>14</v>
      </c>
      <c r="C4761" t="s">
        <v>14</v>
      </c>
      <c r="D4761" t="s">
        <v>64</v>
      </c>
      <c r="E4761" t="s">
        <v>517</v>
      </c>
    </row>
    <row r="4762" spans="1:5" x14ac:dyDescent="0.25">
      <c r="A4762" t="s">
        <v>34238</v>
      </c>
      <c r="B4762" t="s">
        <v>14</v>
      </c>
      <c r="C4762" t="s">
        <v>14</v>
      </c>
      <c r="D4762" t="s">
        <v>34</v>
      </c>
      <c r="E4762" t="s">
        <v>520</v>
      </c>
    </row>
    <row r="4763" spans="1:5" x14ac:dyDescent="0.25">
      <c r="A4763" t="s">
        <v>34239</v>
      </c>
      <c r="B4763" t="s">
        <v>14</v>
      </c>
      <c r="C4763" t="s">
        <v>14</v>
      </c>
      <c r="D4763" t="s">
        <v>64</v>
      </c>
      <c r="E4763" t="s">
        <v>517</v>
      </c>
    </row>
    <row r="4764" spans="1:5" x14ac:dyDescent="0.25">
      <c r="A4764" t="s">
        <v>34240</v>
      </c>
      <c r="B4764" t="s">
        <v>14</v>
      </c>
      <c r="C4764" t="s">
        <v>14</v>
      </c>
      <c r="D4764" t="s">
        <v>34</v>
      </c>
      <c r="E4764" t="s">
        <v>520</v>
      </c>
    </row>
    <row r="4765" spans="1:5" x14ac:dyDescent="0.25">
      <c r="A4765" t="s">
        <v>34241</v>
      </c>
      <c r="B4765" t="s">
        <v>14</v>
      </c>
      <c r="C4765" t="s">
        <v>14</v>
      </c>
      <c r="D4765" t="s">
        <v>64</v>
      </c>
      <c r="E4765" t="s">
        <v>517</v>
      </c>
    </row>
    <row r="4766" spans="1:5" x14ac:dyDescent="0.25">
      <c r="A4766" t="s">
        <v>34242</v>
      </c>
      <c r="B4766" t="s">
        <v>14</v>
      </c>
      <c r="C4766" t="s">
        <v>14</v>
      </c>
      <c r="D4766" t="s">
        <v>34</v>
      </c>
      <c r="E4766" t="s">
        <v>520</v>
      </c>
    </row>
    <row r="4767" spans="1:5" x14ac:dyDescent="0.25">
      <c r="A4767" t="s">
        <v>34243</v>
      </c>
      <c r="B4767" t="s">
        <v>14</v>
      </c>
      <c r="C4767" t="s">
        <v>14</v>
      </c>
      <c r="D4767" t="s">
        <v>69</v>
      </c>
      <c r="E4767" t="s">
        <v>517</v>
      </c>
    </row>
    <row r="4768" spans="1:5" x14ac:dyDescent="0.25">
      <c r="A4768" t="s">
        <v>34244</v>
      </c>
      <c r="B4768" t="s">
        <v>14</v>
      </c>
      <c r="C4768" t="s">
        <v>14</v>
      </c>
      <c r="D4768" t="s">
        <v>64</v>
      </c>
      <c r="E4768" t="s">
        <v>517</v>
      </c>
    </row>
    <row r="4769" spans="1:5" x14ac:dyDescent="0.25">
      <c r="A4769" t="s">
        <v>34245</v>
      </c>
      <c r="B4769" t="s">
        <v>14</v>
      </c>
      <c r="C4769" t="s">
        <v>14</v>
      </c>
      <c r="D4769" t="s">
        <v>34</v>
      </c>
      <c r="E4769" t="s">
        <v>520</v>
      </c>
    </row>
    <row r="4770" spans="1:5" x14ac:dyDescent="0.25">
      <c r="A4770" t="s">
        <v>34246</v>
      </c>
      <c r="B4770" t="s">
        <v>14</v>
      </c>
      <c r="C4770" t="s">
        <v>14</v>
      </c>
      <c r="D4770" t="s">
        <v>64</v>
      </c>
      <c r="E4770" t="s">
        <v>517</v>
      </c>
    </row>
    <row r="4771" spans="1:5" x14ac:dyDescent="0.25">
      <c r="A4771" t="s">
        <v>44151</v>
      </c>
      <c r="B4771" t="s">
        <v>14</v>
      </c>
      <c r="C4771" t="s">
        <v>14</v>
      </c>
      <c r="D4771" t="s">
        <v>34</v>
      </c>
      <c r="E4771" t="s">
        <v>520</v>
      </c>
    </row>
    <row r="4772" spans="1:5" x14ac:dyDescent="0.25">
      <c r="A4772" t="s">
        <v>34247</v>
      </c>
      <c r="B4772" t="s">
        <v>14</v>
      </c>
      <c r="C4772" t="s">
        <v>14</v>
      </c>
      <c r="D4772" t="s">
        <v>34</v>
      </c>
      <c r="E4772" t="s">
        <v>520</v>
      </c>
    </row>
    <row r="4773" spans="1:5" x14ac:dyDescent="0.25">
      <c r="A4773" t="s">
        <v>34248</v>
      </c>
      <c r="B4773" t="s">
        <v>14</v>
      </c>
      <c r="C4773" t="s">
        <v>14</v>
      </c>
      <c r="D4773" t="s">
        <v>34</v>
      </c>
      <c r="E4773" t="s">
        <v>520</v>
      </c>
    </row>
    <row r="4774" spans="1:5" x14ac:dyDescent="0.25">
      <c r="A4774" t="s">
        <v>34249</v>
      </c>
      <c r="B4774" t="s">
        <v>14</v>
      </c>
      <c r="C4774" t="s">
        <v>14</v>
      </c>
      <c r="D4774" t="s">
        <v>34</v>
      </c>
      <c r="E4774" t="s">
        <v>520</v>
      </c>
    </row>
    <row r="4775" spans="1:5" x14ac:dyDescent="0.25">
      <c r="A4775" t="s">
        <v>34250</v>
      </c>
      <c r="B4775" t="s">
        <v>14</v>
      </c>
      <c r="C4775" t="s">
        <v>14</v>
      </c>
      <c r="D4775" t="s">
        <v>34</v>
      </c>
      <c r="E4775" t="s">
        <v>520</v>
      </c>
    </row>
    <row r="4776" spans="1:5" x14ac:dyDescent="0.25">
      <c r="A4776" t="s">
        <v>44152</v>
      </c>
      <c r="B4776" t="s">
        <v>14</v>
      </c>
      <c r="C4776" t="s">
        <v>14</v>
      </c>
      <c r="D4776" t="s">
        <v>34</v>
      </c>
      <c r="E4776" t="s">
        <v>520</v>
      </c>
    </row>
    <row r="4777" spans="1:5" x14ac:dyDescent="0.25">
      <c r="A4777" t="s">
        <v>34251</v>
      </c>
      <c r="B4777" t="s">
        <v>14</v>
      </c>
      <c r="C4777" t="s">
        <v>14</v>
      </c>
      <c r="D4777" t="s">
        <v>34</v>
      </c>
      <c r="E4777" t="s">
        <v>520</v>
      </c>
    </row>
    <row r="4778" spans="1:5" x14ac:dyDescent="0.25">
      <c r="A4778" t="s">
        <v>34252</v>
      </c>
      <c r="B4778" t="s">
        <v>14</v>
      </c>
      <c r="C4778" t="s">
        <v>14</v>
      </c>
      <c r="D4778" t="s">
        <v>69</v>
      </c>
      <c r="E4778" t="s">
        <v>29668</v>
      </c>
    </row>
    <row r="4779" spans="1:5" x14ac:dyDescent="0.25">
      <c r="A4779" t="s">
        <v>44153</v>
      </c>
      <c r="B4779" t="s">
        <v>14</v>
      </c>
      <c r="C4779" t="s">
        <v>14</v>
      </c>
      <c r="D4779" t="s">
        <v>64</v>
      </c>
      <c r="E4779" t="s">
        <v>517</v>
      </c>
    </row>
    <row r="4780" spans="1:5" x14ac:dyDescent="0.25">
      <c r="A4780" t="s">
        <v>34253</v>
      </c>
      <c r="B4780" t="s">
        <v>14</v>
      </c>
      <c r="C4780" t="s">
        <v>14</v>
      </c>
      <c r="D4780" t="s">
        <v>34</v>
      </c>
      <c r="E4780" t="s">
        <v>520</v>
      </c>
    </row>
    <row r="4781" spans="1:5" x14ac:dyDescent="0.25">
      <c r="A4781" t="s">
        <v>34254</v>
      </c>
      <c r="B4781" t="s">
        <v>14</v>
      </c>
      <c r="C4781" t="s">
        <v>14</v>
      </c>
      <c r="D4781" t="s">
        <v>34</v>
      </c>
      <c r="E4781" t="s">
        <v>520</v>
      </c>
    </row>
    <row r="4782" spans="1:5" x14ac:dyDescent="0.25">
      <c r="A4782" t="s">
        <v>34255</v>
      </c>
      <c r="B4782" t="s">
        <v>14</v>
      </c>
      <c r="C4782" t="s">
        <v>14</v>
      </c>
      <c r="D4782" t="s">
        <v>64</v>
      </c>
      <c r="E4782" t="s">
        <v>517</v>
      </c>
    </row>
    <row r="4783" spans="1:5" x14ac:dyDescent="0.25">
      <c r="A4783" t="s">
        <v>34256</v>
      </c>
      <c r="B4783" t="s">
        <v>14</v>
      </c>
      <c r="C4783" t="s">
        <v>14</v>
      </c>
      <c r="D4783" t="s">
        <v>64</v>
      </c>
      <c r="E4783" t="s">
        <v>517</v>
      </c>
    </row>
    <row r="4784" spans="1:5" x14ac:dyDescent="0.25">
      <c r="A4784" t="s">
        <v>34257</v>
      </c>
      <c r="B4784" t="s">
        <v>14</v>
      </c>
      <c r="C4784" t="s">
        <v>14</v>
      </c>
      <c r="D4784" t="s">
        <v>34</v>
      </c>
      <c r="E4784" t="s">
        <v>520</v>
      </c>
    </row>
    <row r="4785" spans="1:5" x14ac:dyDescent="0.25">
      <c r="A4785" t="s">
        <v>34258</v>
      </c>
      <c r="B4785" t="s">
        <v>14</v>
      </c>
      <c r="C4785" t="s">
        <v>14</v>
      </c>
      <c r="D4785" t="s">
        <v>34</v>
      </c>
      <c r="E4785" t="s">
        <v>520</v>
      </c>
    </row>
    <row r="4786" spans="1:5" x14ac:dyDescent="0.25">
      <c r="A4786" t="s">
        <v>34259</v>
      </c>
      <c r="B4786" t="s">
        <v>14</v>
      </c>
      <c r="C4786" t="s">
        <v>14</v>
      </c>
      <c r="D4786" t="s">
        <v>34</v>
      </c>
      <c r="E4786" t="s">
        <v>520</v>
      </c>
    </row>
    <row r="4787" spans="1:5" x14ac:dyDescent="0.25">
      <c r="A4787" t="s">
        <v>34260</v>
      </c>
      <c r="B4787" t="s">
        <v>14</v>
      </c>
      <c r="C4787" t="s">
        <v>14</v>
      </c>
      <c r="D4787" t="s">
        <v>34</v>
      </c>
      <c r="E4787" t="s">
        <v>520</v>
      </c>
    </row>
    <row r="4788" spans="1:5" x14ac:dyDescent="0.25">
      <c r="A4788" t="s">
        <v>34261</v>
      </c>
      <c r="B4788" t="s">
        <v>14</v>
      </c>
      <c r="C4788" t="s">
        <v>14</v>
      </c>
      <c r="D4788" t="s">
        <v>64</v>
      </c>
      <c r="E4788" t="s">
        <v>517</v>
      </c>
    </row>
    <row r="4789" spans="1:5" x14ac:dyDescent="0.25">
      <c r="A4789" t="s">
        <v>34262</v>
      </c>
      <c r="B4789" t="s">
        <v>14</v>
      </c>
      <c r="C4789" t="s">
        <v>14</v>
      </c>
      <c r="D4789" t="s">
        <v>34</v>
      </c>
      <c r="E4789" t="s">
        <v>520</v>
      </c>
    </row>
    <row r="4790" spans="1:5" x14ac:dyDescent="0.25">
      <c r="A4790" t="s">
        <v>34263</v>
      </c>
      <c r="B4790" t="s">
        <v>14</v>
      </c>
      <c r="C4790" t="s">
        <v>14</v>
      </c>
      <c r="D4790" t="s">
        <v>64</v>
      </c>
      <c r="E4790" t="s">
        <v>517</v>
      </c>
    </row>
    <row r="4791" spans="1:5" x14ac:dyDescent="0.25">
      <c r="A4791" t="s">
        <v>34264</v>
      </c>
      <c r="B4791" t="s">
        <v>14</v>
      </c>
      <c r="C4791" t="s">
        <v>14</v>
      </c>
      <c r="D4791" t="s">
        <v>34</v>
      </c>
      <c r="E4791" t="s">
        <v>520</v>
      </c>
    </row>
    <row r="4792" spans="1:5" x14ac:dyDescent="0.25">
      <c r="A4792" t="s">
        <v>34265</v>
      </c>
      <c r="B4792" t="s">
        <v>14</v>
      </c>
      <c r="C4792" t="s">
        <v>14</v>
      </c>
      <c r="D4792" t="s">
        <v>34</v>
      </c>
      <c r="E4792" t="s">
        <v>520</v>
      </c>
    </row>
    <row r="4793" spans="1:5" x14ac:dyDescent="0.25">
      <c r="A4793" t="s">
        <v>34266</v>
      </c>
      <c r="B4793" t="s">
        <v>14</v>
      </c>
      <c r="C4793" t="s">
        <v>14</v>
      </c>
      <c r="D4793" t="s">
        <v>64</v>
      </c>
      <c r="E4793" t="s">
        <v>517</v>
      </c>
    </row>
    <row r="4794" spans="1:5" x14ac:dyDescent="0.25">
      <c r="A4794" t="s">
        <v>34267</v>
      </c>
      <c r="B4794" t="s">
        <v>14</v>
      </c>
      <c r="C4794" t="s">
        <v>14</v>
      </c>
      <c r="D4794" t="s">
        <v>34</v>
      </c>
      <c r="E4794" t="s">
        <v>520</v>
      </c>
    </row>
    <row r="4795" spans="1:5" x14ac:dyDescent="0.25">
      <c r="A4795" t="s">
        <v>44154</v>
      </c>
      <c r="B4795" t="s">
        <v>16</v>
      </c>
      <c r="C4795" t="s">
        <v>17</v>
      </c>
      <c r="D4795" t="s">
        <v>33</v>
      </c>
      <c r="E4795" t="s">
        <v>653</v>
      </c>
    </row>
    <row r="4796" spans="1:5" x14ac:dyDescent="0.25">
      <c r="A4796" t="s">
        <v>34268</v>
      </c>
      <c r="B4796" t="s">
        <v>16</v>
      </c>
      <c r="C4796" t="s">
        <v>17</v>
      </c>
      <c r="D4796" t="s">
        <v>33</v>
      </c>
      <c r="E4796" t="s">
        <v>653</v>
      </c>
    </row>
    <row r="4797" spans="1:5" x14ac:dyDescent="0.25">
      <c r="A4797" t="s">
        <v>44155</v>
      </c>
      <c r="B4797" t="s">
        <v>16</v>
      </c>
      <c r="C4797" t="s">
        <v>17</v>
      </c>
      <c r="D4797" t="s">
        <v>33</v>
      </c>
      <c r="E4797" t="s">
        <v>653</v>
      </c>
    </row>
    <row r="4798" spans="1:5" x14ac:dyDescent="0.25">
      <c r="A4798" t="s">
        <v>44156</v>
      </c>
      <c r="B4798" t="s">
        <v>16</v>
      </c>
      <c r="C4798" t="s">
        <v>17</v>
      </c>
      <c r="D4798" t="s">
        <v>33</v>
      </c>
      <c r="E4798" t="s">
        <v>653</v>
      </c>
    </row>
    <row r="4799" spans="1:5" x14ac:dyDescent="0.25">
      <c r="A4799" t="s">
        <v>44157</v>
      </c>
      <c r="B4799" t="s">
        <v>16</v>
      </c>
      <c r="C4799" t="s">
        <v>17</v>
      </c>
      <c r="D4799" t="s">
        <v>33</v>
      </c>
      <c r="E4799" t="s">
        <v>653</v>
      </c>
    </row>
    <row r="4800" spans="1:5" x14ac:dyDescent="0.25">
      <c r="A4800" t="s">
        <v>34269</v>
      </c>
      <c r="B4800" t="s">
        <v>16</v>
      </c>
      <c r="C4800" t="s">
        <v>17</v>
      </c>
      <c r="D4800" t="s">
        <v>33</v>
      </c>
      <c r="E4800" t="s">
        <v>653</v>
      </c>
    </row>
    <row r="4801" spans="1:5" x14ac:dyDescent="0.25">
      <c r="A4801" t="s">
        <v>34270</v>
      </c>
      <c r="B4801" t="s">
        <v>16</v>
      </c>
      <c r="C4801" t="s">
        <v>17</v>
      </c>
      <c r="D4801" t="s">
        <v>33</v>
      </c>
      <c r="E4801" t="s">
        <v>653</v>
      </c>
    </row>
    <row r="4802" spans="1:5" x14ac:dyDescent="0.25">
      <c r="A4802" t="s">
        <v>34271</v>
      </c>
      <c r="B4802" t="s">
        <v>16</v>
      </c>
      <c r="C4802" t="s">
        <v>17</v>
      </c>
      <c r="D4802" t="s">
        <v>33</v>
      </c>
      <c r="E4802" t="s">
        <v>653</v>
      </c>
    </row>
    <row r="4803" spans="1:5" x14ac:dyDescent="0.25">
      <c r="A4803" t="s">
        <v>44158</v>
      </c>
      <c r="B4803" t="s">
        <v>16</v>
      </c>
      <c r="C4803" t="s">
        <v>17</v>
      </c>
      <c r="D4803" t="s">
        <v>33</v>
      </c>
      <c r="E4803" t="s">
        <v>653</v>
      </c>
    </row>
    <row r="4804" spans="1:5" x14ac:dyDescent="0.25">
      <c r="A4804" t="s">
        <v>34272</v>
      </c>
      <c r="B4804" t="s">
        <v>16</v>
      </c>
      <c r="C4804" t="s">
        <v>17</v>
      </c>
      <c r="D4804" t="s">
        <v>33</v>
      </c>
      <c r="E4804" t="s">
        <v>653</v>
      </c>
    </row>
    <row r="4805" spans="1:5" x14ac:dyDescent="0.25">
      <c r="A4805" t="s">
        <v>34273</v>
      </c>
      <c r="B4805" t="s">
        <v>16</v>
      </c>
      <c r="C4805" t="s">
        <v>17</v>
      </c>
      <c r="D4805" t="s">
        <v>33</v>
      </c>
      <c r="E4805" t="s">
        <v>653</v>
      </c>
    </row>
    <row r="4806" spans="1:5" x14ac:dyDescent="0.25">
      <c r="A4806" t="s">
        <v>44159</v>
      </c>
      <c r="B4806" t="s">
        <v>16</v>
      </c>
      <c r="C4806" t="s">
        <v>17</v>
      </c>
      <c r="D4806" t="s">
        <v>33</v>
      </c>
      <c r="E4806" t="s">
        <v>653</v>
      </c>
    </row>
    <row r="4807" spans="1:5" x14ac:dyDescent="0.25">
      <c r="A4807" t="s">
        <v>34274</v>
      </c>
      <c r="B4807" t="s">
        <v>16</v>
      </c>
      <c r="C4807" t="s">
        <v>17</v>
      </c>
      <c r="D4807" t="s">
        <v>33</v>
      </c>
      <c r="E4807" t="s">
        <v>653</v>
      </c>
    </row>
    <row r="4808" spans="1:5" x14ac:dyDescent="0.25">
      <c r="A4808" t="s">
        <v>34275</v>
      </c>
      <c r="B4808" t="s">
        <v>16</v>
      </c>
      <c r="C4808" t="s">
        <v>17</v>
      </c>
      <c r="D4808" t="s">
        <v>33</v>
      </c>
      <c r="E4808" t="s">
        <v>653</v>
      </c>
    </row>
    <row r="4809" spans="1:5" x14ac:dyDescent="0.25">
      <c r="A4809" t="s">
        <v>34276</v>
      </c>
      <c r="B4809" t="s">
        <v>16</v>
      </c>
      <c r="C4809" t="s">
        <v>17</v>
      </c>
      <c r="D4809" t="s">
        <v>33</v>
      </c>
      <c r="E4809" t="s">
        <v>627</v>
      </c>
    </row>
    <row r="4810" spans="1:5" x14ac:dyDescent="0.25">
      <c r="A4810" t="s">
        <v>34277</v>
      </c>
      <c r="B4810" t="s">
        <v>16</v>
      </c>
      <c r="C4810" t="s">
        <v>17</v>
      </c>
      <c r="D4810" t="s">
        <v>33</v>
      </c>
      <c r="E4810" t="s">
        <v>653</v>
      </c>
    </row>
    <row r="4811" spans="1:5" x14ac:dyDescent="0.25">
      <c r="A4811" t="s">
        <v>34278</v>
      </c>
      <c r="B4811" t="s">
        <v>16</v>
      </c>
      <c r="C4811" t="s">
        <v>17</v>
      </c>
      <c r="D4811" t="s">
        <v>33</v>
      </c>
      <c r="E4811" t="s">
        <v>653</v>
      </c>
    </row>
    <row r="4812" spans="1:5" x14ac:dyDescent="0.25">
      <c r="A4812" t="s">
        <v>34279</v>
      </c>
      <c r="B4812" t="s">
        <v>16</v>
      </c>
      <c r="C4812" t="s">
        <v>17</v>
      </c>
      <c r="D4812" t="s">
        <v>33</v>
      </c>
      <c r="E4812" t="s">
        <v>653</v>
      </c>
    </row>
    <row r="4813" spans="1:5" x14ac:dyDescent="0.25">
      <c r="A4813" t="s">
        <v>34280</v>
      </c>
      <c r="B4813" t="s">
        <v>16</v>
      </c>
      <c r="C4813" t="s">
        <v>17</v>
      </c>
      <c r="D4813" t="s">
        <v>33</v>
      </c>
      <c r="E4813" t="s">
        <v>653</v>
      </c>
    </row>
    <row r="4814" spans="1:5" x14ac:dyDescent="0.25">
      <c r="A4814" t="s">
        <v>34281</v>
      </c>
      <c r="B4814" t="s">
        <v>16</v>
      </c>
      <c r="C4814" t="s">
        <v>17</v>
      </c>
      <c r="D4814" t="s">
        <v>33</v>
      </c>
      <c r="E4814" t="s">
        <v>653</v>
      </c>
    </row>
    <row r="4815" spans="1:5" x14ac:dyDescent="0.25">
      <c r="A4815" t="s">
        <v>34282</v>
      </c>
      <c r="B4815" t="s">
        <v>16</v>
      </c>
      <c r="C4815" t="s">
        <v>17</v>
      </c>
      <c r="D4815" t="s">
        <v>33</v>
      </c>
      <c r="E4815" t="s">
        <v>653</v>
      </c>
    </row>
    <row r="4816" spans="1:5" x14ac:dyDescent="0.25">
      <c r="A4816" t="s">
        <v>34283</v>
      </c>
      <c r="B4816" t="s">
        <v>16</v>
      </c>
      <c r="C4816" t="s">
        <v>17</v>
      </c>
      <c r="D4816" t="s">
        <v>33</v>
      </c>
      <c r="E4816" t="s">
        <v>627</v>
      </c>
    </row>
    <row r="4817" spans="1:5" x14ac:dyDescent="0.25">
      <c r="A4817" t="s">
        <v>34284</v>
      </c>
      <c r="B4817" t="s">
        <v>16</v>
      </c>
      <c r="C4817" t="s">
        <v>17</v>
      </c>
      <c r="D4817" t="s">
        <v>33</v>
      </c>
      <c r="E4817" t="s">
        <v>653</v>
      </c>
    </row>
    <row r="4818" spans="1:5" x14ac:dyDescent="0.25">
      <c r="A4818" t="s">
        <v>34285</v>
      </c>
      <c r="B4818" t="s">
        <v>16</v>
      </c>
      <c r="C4818" t="s">
        <v>17</v>
      </c>
      <c r="D4818" t="s">
        <v>33</v>
      </c>
      <c r="E4818" t="s">
        <v>653</v>
      </c>
    </row>
    <row r="4819" spans="1:5" x14ac:dyDescent="0.25">
      <c r="A4819" t="s">
        <v>44160</v>
      </c>
      <c r="B4819" t="s">
        <v>16</v>
      </c>
      <c r="C4819" t="s">
        <v>17</v>
      </c>
      <c r="D4819" t="s">
        <v>33</v>
      </c>
      <c r="E4819" t="s">
        <v>927</v>
      </c>
    </row>
    <row r="4820" spans="1:5" x14ac:dyDescent="0.25">
      <c r="A4820" t="s">
        <v>34286</v>
      </c>
      <c r="B4820" t="s">
        <v>16</v>
      </c>
      <c r="C4820" t="s">
        <v>17</v>
      </c>
      <c r="D4820" t="s">
        <v>33</v>
      </c>
      <c r="E4820" t="s">
        <v>627</v>
      </c>
    </row>
    <row r="4821" spans="1:5" x14ac:dyDescent="0.25">
      <c r="A4821" t="s">
        <v>34287</v>
      </c>
      <c r="B4821" t="s">
        <v>16</v>
      </c>
      <c r="C4821" t="s">
        <v>17</v>
      </c>
      <c r="D4821" t="s">
        <v>33</v>
      </c>
      <c r="E4821" t="s">
        <v>627</v>
      </c>
    </row>
    <row r="4822" spans="1:5" x14ac:dyDescent="0.25">
      <c r="A4822" t="s">
        <v>34288</v>
      </c>
      <c r="B4822" t="s">
        <v>16</v>
      </c>
      <c r="C4822" t="s">
        <v>17</v>
      </c>
      <c r="D4822" t="s">
        <v>33</v>
      </c>
      <c r="E4822" t="s">
        <v>627</v>
      </c>
    </row>
    <row r="4823" spans="1:5" x14ac:dyDescent="0.25">
      <c r="A4823" t="s">
        <v>34289</v>
      </c>
      <c r="B4823" t="s">
        <v>16</v>
      </c>
      <c r="C4823" t="s">
        <v>17</v>
      </c>
      <c r="D4823" t="s">
        <v>33</v>
      </c>
      <c r="E4823" t="s">
        <v>627</v>
      </c>
    </row>
    <row r="4824" spans="1:5" x14ac:dyDescent="0.25">
      <c r="A4824" t="s">
        <v>34290</v>
      </c>
      <c r="B4824" t="s">
        <v>16</v>
      </c>
      <c r="C4824" t="s">
        <v>17</v>
      </c>
      <c r="D4824" t="s">
        <v>33</v>
      </c>
      <c r="E4824" t="s">
        <v>627</v>
      </c>
    </row>
    <row r="4825" spans="1:5" x14ac:dyDescent="0.25">
      <c r="A4825" t="s">
        <v>34291</v>
      </c>
      <c r="B4825" t="s">
        <v>16</v>
      </c>
      <c r="C4825" t="s">
        <v>17</v>
      </c>
      <c r="D4825" t="s">
        <v>33</v>
      </c>
      <c r="E4825" t="s">
        <v>653</v>
      </c>
    </row>
    <row r="4826" spans="1:5" x14ac:dyDescent="0.25">
      <c r="A4826" t="s">
        <v>34292</v>
      </c>
      <c r="B4826" t="s">
        <v>16</v>
      </c>
      <c r="C4826" t="s">
        <v>17</v>
      </c>
      <c r="D4826" t="s">
        <v>33</v>
      </c>
      <c r="E4826" t="s">
        <v>627</v>
      </c>
    </row>
    <row r="4827" spans="1:5" x14ac:dyDescent="0.25">
      <c r="A4827" t="s">
        <v>34293</v>
      </c>
      <c r="B4827" t="s">
        <v>16</v>
      </c>
      <c r="C4827" t="s">
        <v>17</v>
      </c>
      <c r="D4827" t="s">
        <v>33</v>
      </c>
      <c r="E4827" t="s">
        <v>627</v>
      </c>
    </row>
    <row r="4828" spans="1:5" x14ac:dyDescent="0.25">
      <c r="A4828" t="s">
        <v>34294</v>
      </c>
      <c r="B4828" t="s">
        <v>16</v>
      </c>
      <c r="C4828" t="s">
        <v>17</v>
      </c>
      <c r="D4828" t="s">
        <v>33</v>
      </c>
      <c r="E4828" t="s">
        <v>627</v>
      </c>
    </row>
    <row r="4829" spans="1:5" x14ac:dyDescent="0.25">
      <c r="A4829" t="s">
        <v>34295</v>
      </c>
      <c r="B4829" t="s">
        <v>16</v>
      </c>
      <c r="C4829" t="s">
        <v>17</v>
      </c>
      <c r="D4829" t="s">
        <v>33</v>
      </c>
      <c r="E4829" t="s">
        <v>627</v>
      </c>
    </row>
    <row r="4830" spans="1:5" x14ac:dyDescent="0.25">
      <c r="A4830" t="s">
        <v>34296</v>
      </c>
      <c r="B4830" t="s">
        <v>16</v>
      </c>
      <c r="C4830" t="s">
        <v>17</v>
      </c>
      <c r="D4830" t="s">
        <v>33</v>
      </c>
      <c r="E4830" t="s">
        <v>627</v>
      </c>
    </row>
    <row r="4831" spans="1:5" x14ac:dyDescent="0.25">
      <c r="A4831" t="s">
        <v>34297</v>
      </c>
      <c r="B4831" t="s">
        <v>16</v>
      </c>
      <c r="C4831" t="s">
        <v>17</v>
      </c>
      <c r="D4831" t="s">
        <v>65</v>
      </c>
      <c r="E4831" t="s">
        <v>627</v>
      </c>
    </row>
    <row r="4832" spans="1:5" x14ac:dyDescent="0.25">
      <c r="A4832" t="s">
        <v>34298</v>
      </c>
      <c r="B4832" t="s">
        <v>16</v>
      </c>
      <c r="C4832" t="s">
        <v>17</v>
      </c>
      <c r="D4832" t="s">
        <v>33</v>
      </c>
      <c r="E4832" t="s">
        <v>627</v>
      </c>
    </row>
    <row r="4833" spans="1:5" x14ac:dyDescent="0.25">
      <c r="A4833" t="s">
        <v>34299</v>
      </c>
      <c r="B4833" t="s">
        <v>16</v>
      </c>
      <c r="C4833" t="s">
        <v>17</v>
      </c>
      <c r="D4833" t="s">
        <v>33</v>
      </c>
      <c r="E4833" t="s">
        <v>627</v>
      </c>
    </row>
    <row r="4834" spans="1:5" x14ac:dyDescent="0.25">
      <c r="A4834" t="s">
        <v>34300</v>
      </c>
      <c r="B4834" t="s">
        <v>16</v>
      </c>
      <c r="C4834" t="s">
        <v>17</v>
      </c>
      <c r="D4834" t="s">
        <v>33</v>
      </c>
      <c r="E4834" t="s">
        <v>627</v>
      </c>
    </row>
    <row r="4835" spans="1:5" x14ac:dyDescent="0.25">
      <c r="A4835" t="s">
        <v>44161</v>
      </c>
      <c r="B4835" t="s">
        <v>16</v>
      </c>
      <c r="C4835" t="s">
        <v>17</v>
      </c>
      <c r="D4835" t="s">
        <v>66</v>
      </c>
      <c r="E4835" t="s">
        <v>627</v>
      </c>
    </row>
    <row r="4836" spans="1:5" x14ac:dyDescent="0.25">
      <c r="A4836" t="s">
        <v>34301</v>
      </c>
      <c r="B4836" t="s">
        <v>16</v>
      </c>
      <c r="C4836" t="s">
        <v>17</v>
      </c>
      <c r="D4836" t="s">
        <v>33</v>
      </c>
      <c r="E4836" t="s">
        <v>627</v>
      </c>
    </row>
    <row r="4837" spans="1:5" x14ac:dyDescent="0.25">
      <c r="A4837" t="s">
        <v>34302</v>
      </c>
      <c r="B4837" t="s">
        <v>16</v>
      </c>
      <c r="C4837" t="s">
        <v>17</v>
      </c>
      <c r="D4837" t="s">
        <v>33</v>
      </c>
      <c r="E4837" t="s">
        <v>653</v>
      </c>
    </row>
    <row r="4838" spans="1:5" x14ac:dyDescent="0.25">
      <c r="A4838" t="s">
        <v>34303</v>
      </c>
      <c r="B4838" t="s">
        <v>16</v>
      </c>
      <c r="C4838" t="s">
        <v>17</v>
      </c>
      <c r="D4838" t="s">
        <v>33</v>
      </c>
      <c r="E4838" t="s">
        <v>627</v>
      </c>
    </row>
    <row r="4839" spans="1:5" x14ac:dyDescent="0.25">
      <c r="A4839" t="s">
        <v>34304</v>
      </c>
      <c r="B4839" t="s">
        <v>16</v>
      </c>
      <c r="C4839" t="s">
        <v>17</v>
      </c>
      <c r="D4839" t="s">
        <v>33</v>
      </c>
      <c r="E4839" t="s">
        <v>627</v>
      </c>
    </row>
    <row r="4840" spans="1:5" x14ac:dyDescent="0.25">
      <c r="A4840" t="s">
        <v>34305</v>
      </c>
      <c r="B4840" t="s">
        <v>16</v>
      </c>
      <c r="C4840" t="s">
        <v>17</v>
      </c>
      <c r="D4840" t="s">
        <v>33</v>
      </c>
      <c r="E4840" t="s">
        <v>627</v>
      </c>
    </row>
    <row r="4841" spans="1:5" x14ac:dyDescent="0.25">
      <c r="A4841" t="s">
        <v>34306</v>
      </c>
      <c r="B4841" t="s">
        <v>16</v>
      </c>
      <c r="C4841" t="s">
        <v>17</v>
      </c>
      <c r="D4841" t="s">
        <v>33</v>
      </c>
      <c r="E4841" t="s">
        <v>632</v>
      </c>
    </row>
    <row r="4842" spans="1:5" x14ac:dyDescent="0.25">
      <c r="A4842" t="s">
        <v>34307</v>
      </c>
      <c r="B4842" t="s">
        <v>16</v>
      </c>
      <c r="C4842" t="s">
        <v>17</v>
      </c>
      <c r="D4842" t="s">
        <v>33</v>
      </c>
      <c r="E4842" t="s">
        <v>632</v>
      </c>
    </row>
    <row r="4843" spans="1:5" x14ac:dyDescent="0.25">
      <c r="A4843" t="s">
        <v>34308</v>
      </c>
      <c r="B4843" t="s">
        <v>16</v>
      </c>
      <c r="C4843" t="s">
        <v>17</v>
      </c>
      <c r="D4843" t="s">
        <v>33</v>
      </c>
      <c r="E4843" t="s">
        <v>632</v>
      </c>
    </row>
    <row r="4844" spans="1:5" x14ac:dyDescent="0.25">
      <c r="A4844" t="s">
        <v>34309</v>
      </c>
      <c r="B4844" t="s">
        <v>16</v>
      </c>
      <c r="C4844" t="s">
        <v>17</v>
      </c>
      <c r="D4844" t="s">
        <v>33</v>
      </c>
      <c r="E4844" t="s">
        <v>632</v>
      </c>
    </row>
    <row r="4845" spans="1:5" x14ac:dyDescent="0.25">
      <c r="A4845" t="s">
        <v>34310</v>
      </c>
      <c r="B4845" t="s">
        <v>16</v>
      </c>
      <c r="C4845" t="s">
        <v>17</v>
      </c>
      <c r="D4845" t="s">
        <v>33</v>
      </c>
      <c r="E4845" t="s">
        <v>632</v>
      </c>
    </row>
    <row r="4846" spans="1:5" x14ac:dyDescent="0.25">
      <c r="A4846" t="s">
        <v>34311</v>
      </c>
      <c r="B4846" t="s">
        <v>16</v>
      </c>
      <c r="C4846" t="s">
        <v>17</v>
      </c>
      <c r="D4846" t="s">
        <v>33</v>
      </c>
      <c r="E4846" t="s">
        <v>632</v>
      </c>
    </row>
    <row r="4847" spans="1:5" x14ac:dyDescent="0.25">
      <c r="A4847" t="s">
        <v>34312</v>
      </c>
      <c r="B4847" t="s">
        <v>16</v>
      </c>
      <c r="C4847" t="s">
        <v>17</v>
      </c>
      <c r="D4847" t="s">
        <v>33</v>
      </c>
      <c r="E4847" t="s">
        <v>632</v>
      </c>
    </row>
    <row r="4848" spans="1:5" x14ac:dyDescent="0.25">
      <c r="A4848" t="s">
        <v>34313</v>
      </c>
      <c r="B4848" t="s">
        <v>16</v>
      </c>
      <c r="C4848" t="s">
        <v>17</v>
      </c>
      <c r="D4848" t="s">
        <v>33</v>
      </c>
      <c r="E4848" t="s">
        <v>632</v>
      </c>
    </row>
    <row r="4849" spans="1:5" x14ac:dyDescent="0.25">
      <c r="A4849" t="s">
        <v>34314</v>
      </c>
      <c r="B4849" t="s">
        <v>16</v>
      </c>
      <c r="C4849" t="s">
        <v>17</v>
      </c>
      <c r="D4849" t="s">
        <v>33</v>
      </c>
      <c r="E4849" t="s">
        <v>632</v>
      </c>
    </row>
    <row r="4850" spans="1:5" x14ac:dyDescent="0.25">
      <c r="A4850" t="s">
        <v>34315</v>
      </c>
      <c r="B4850" t="s">
        <v>16</v>
      </c>
      <c r="C4850" t="s">
        <v>17</v>
      </c>
      <c r="D4850" t="s">
        <v>33</v>
      </c>
      <c r="E4850" t="s">
        <v>632</v>
      </c>
    </row>
    <row r="4851" spans="1:5" x14ac:dyDescent="0.25">
      <c r="A4851" t="s">
        <v>34316</v>
      </c>
      <c r="B4851" t="s">
        <v>16</v>
      </c>
      <c r="C4851" t="s">
        <v>17</v>
      </c>
      <c r="D4851" t="s">
        <v>33</v>
      </c>
      <c r="E4851" t="s">
        <v>627</v>
      </c>
    </row>
    <row r="4852" spans="1:5" x14ac:dyDescent="0.25">
      <c r="A4852" t="s">
        <v>34317</v>
      </c>
      <c r="B4852" t="s">
        <v>16</v>
      </c>
      <c r="C4852" t="s">
        <v>17</v>
      </c>
      <c r="D4852" t="s">
        <v>33</v>
      </c>
      <c r="E4852" t="s">
        <v>627</v>
      </c>
    </row>
    <row r="4853" spans="1:5" x14ac:dyDescent="0.25">
      <c r="A4853" t="s">
        <v>34318</v>
      </c>
      <c r="B4853" t="s">
        <v>16</v>
      </c>
      <c r="C4853" t="s">
        <v>17</v>
      </c>
      <c r="D4853" t="s">
        <v>33</v>
      </c>
      <c r="E4853" t="s">
        <v>627</v>
      </c>
    </row>
    <row r="4854" spans="1:5" x14ac:dyDescent="0.25">
      <c r="A4854" t="s">
        <v>34319</v>
      </c>
      <c r="B4854" t="s">
        <v>16</v>
      </c>
      <c r="C4854" t="s">
        <v>17</v>
      </c>
      <c r="D4854" t="s">
        <v>33</v>
      </c>
      <c r="E4854" t="s">
        <v>653</v>
      </c>
    </row>
    <row r="4855" spans="1:5" x14ac:dyDescent="0.25">
      <c r="A4855" t="s">
        <v>34320</v>
      </c>
      <c r="B4855" t="s">
        <v>16</v>
      </c>
      <c r="C4855" t="s">
        <v>17</v>
      </c>
      <c r="D4855" t="s">
        <v>33</v>
      </c>
      <c r="E4855" t="s">
        <v>632</v>
      </c>
    </row>
    <row r="4856" spans="1:5" x14ac:dyDescent="0.25">
      <c r="A4856" t="s">
        <v>34321</v>
      </c>
      <c r="B4856" t="s">
        <v>16</v>
      </c>
      <c r="C4856" t="s">
        <v>17</v>
      </c>
      <c r="D4856" t="s">
        <v>33</v>
      </c>
      <c r="E4856" t="s">
        <v>627</v>
      </c>
    </row>
    <row r="4857" spans="1:5" x14ac:dyDescent="0.25">
      <c r="A4857" t="s">
        <v>34322</v>
      </c>
      <c r="B4857" t="s">
        <v>16</v>
      </c>
      <c r="C4857" t="s">
        <v>17</v>
      </c>
      <c r="D4857" t="s">
        <v>33</v>
      </c>
      <c r="E4857" t="s">
        <v>627</v>
      </c>
    </row>
    <row r="4858" spans="1:5" x14ac:dyDescent="0.25">
      <c r="A4858" t="s">
        <v>34323</v>
      </c>
      <c r="B4858" t="s">
        <v>16</v>
      </c>
      <c r="C4858" t="s">
        <v>17</v>
      </c>
      <c r="D4858" t="s">
        <v>33</v>
      </c>
      <c r="E4858" t="s">
        <v>653</v>
      </c>
    </row>
    <row r="4859" spans="1:5" x14ac:dyDescent="0.25">
      <c r="A4859" t="s">
        <v>34324</v>
      </c>
      <c r="B4859" t="s">
        <v>16</v>
      </c>
      <c r="C4859" t="s">
        <v>17</v>
      </c>
      <c r="D4859" t="s">
        <v>33</v>
      </c>
      <c r="E4859" t="s">
        <v>632</v>
      </c>
    </row>
    <row r="4860" spans="1:5" x14ac:dyDescent="0.25">
      <c r="A4860" t="s">
        <v>34325</v>
      </c>
      <c r="B4860" t="s">
        <v>16</v>
      </c>
      <c r="C4860" t="s">
        <v>17</v>
      </c>
      <c r="D4860" t="s">
        <v>33</v>
      </c>
      <c r="E4860" t="s">
        <v>632</v>
      </c>
    </row>
    <row r="4861" spans="1:5" x14ac:dyDescent="0.25">
      <c r="A4861" t="s">
        <v>34326</v>
      </c>
      <c r="B4861" t="s">
        <v>16</v>
      </c>
      <c r="C4861" t="s">
        <v>17</v>
      </c>
      <c r="D4861" t="s">
        <v>33</v>
      </c>
      <c r="E4861" t="s">
        <v>632</v>
      </c>
    </row>
    <row r="4862" spans="1:5" x14ac:dyDescent="0.25">
      <c r="A4862" t="s">
        <v>34327</v>
      </c>
      <c r="B4862" t="s">
        <v>16</v>
      </c>
      <c r="C4862" t="s">
        <v>17</v>
      </c>
      <c r="D4862" t="s">
        <v>33</v>
      </c>
      <c r="E4862" t="s">
        <v>632</v>
      </c>
    </row>
    <row r="4863" spans="1:5" x14ac:dyDescent="0.25">
      <c r="A4863" t="s">
        <v>34328</v>
      </c>
      <c r="B4863" t="s">
        <v>16</v>
      </c>
      <c r="C4863" t="s">
        <v>17</v>
      </c>
      <c r="D4863" t="s">
        <v>33</v>
      </c>
      <c r="E4863" t="s">
        <v>653</v>
      </c>
    </row>
    <row r="4864" spans="1:5" x14ac:dyDescent="0.25">
      <c r="A4864" t="s">
        <v>34329</v>
      </c>
      <c r="B4864" t="s">
        <v>16</v>
      </c>
      <c r="C4864" t="s">
        <v>17</v>
      </c>
      <c r="D4864" t="s">
        <v>33</v>
      </c>
      <c r="E4864" t="s">
        <v>632</v>
      </c>
    </row>
    <row r="4865" spans="1:5" x14ac:dyDescent="0.25">
      <c r="A4865" t="s">
        <v>44162</v>
      </c>
      <c r="B4865" t="s">
        <v>16</v>
      </c>
      <c r="C4865" t="s">
        <v>17</v>
      </c>
      <c r="D4865" t="s">
        <v>33</v>
      </c>
      <c r="E4865" t="s">
        <v>653</v>
      </c>
    </row>
    <row r="4866" spans="1:5" x14ac:dyDescent="0.25">
      <c r="A4866" t="s">
        <v>34330</v>
      </c>
      <c r="B4866" t="s">
        <v>16</v>
      </c>
      <c r="C4866" t="s">
        <v>17</v>
      </c>
      <c r="D4866" t="s">
        <v>33</v>
      </c>
      <c r="E4866" t="s">
        <v>653</v>
      </c>
    </row>
    <row r="4867" spans="1:5" x14ac:dyDescent="0.25">
      <c r="A4867" t="s">
        <v>34331</v>
      </c>
      <c r="B4867" t="s">
        <v>16</v>
      </c>
      <c r="C4867" t="s">
        <v>17</v>
      </c>
      <c r="D4867" t="s">
        <v>33</v>
      </c>
      <c r="E4867" t="s">
        <v>653</v>
      </c>
    </row>
    <row r="4868" spans="1:5" x14ac:dyDescent="0.25">
      <c r="A4868" t="s">
        <v>34332</v>
      </c>
      <c r="B4868" t="s">
        <v>16</v>
      </c>
      <c r="C4868" t="s">
        <v>17</v>
      </c>
      <c r="D4868" t="s">
        <v>33</v>
      </c>
      <c r="E4868" t="s">
        <v>627</v>
      </c>
    </row>
    <row r="4869" spans="1:5" x14ac:dyDescent="0.25">
      <c r="A4869" t="s">
        <v>34333</v>
      </c>
      <c r="B4869" t="s">
        <v>16</v>
      </c>
      <c r="C4869" t="s">
        <v>17</v>
      </c>
      <c r="D4869" t="s">
        <v>33</v>
      </c>
      <c r="E4869" t="s">
        <v>627</v>
      </c>
    </row>
    <row r="4870" spans="1:5" x14ac:dyDescent="0.25">
      <c r="A4870" t="s">
        <v>34334</v>
      </c>
      <c r="B4870" t="s">
        <v>16</v>
      </c>
      <c r="C4870" t="s">
        <v>17</v>
      </c>
      <c r="D4870" t="s">
        <v>33</v>
      </c>
      <c r="E4870" t="s">
        <v>627</v>
      </c>
    </row>
    <row r="4871" spans="1:5" x14ac:dyDescent="0.25">
      <c r="A4871" t="s">
        <v>34335</v>
      </c>
      <c r="B4871" t="s">
        <v>16</v>
      </c>
      <c r="C4871" t="s">
        <v>17</v>
      </c>
      <c r="D4871" t="s">
        <v>33</v>
      </c>
      <c r="E4871" t="s">
        <v>632</v>
      </c>
    </row>
    <row r="4872" spans="1:5" x14ac:dyDescent="0.25">
      <c r="A4872" t="s">
        <v>34336</v>
      </c>
      <c r="B4872" t="s">
        <v>16</v>
      </c>
      <c r="C4872" t="s">
        <v>17</v>
      </c>
      <c r="D4872" t="s">
        <v>33</v>
      </c>
      <c r="E4872" t="s">
        <v>653</v>
      </c>
    </row>
    <row r="4873" spans="1:5" x14ac:dyDescent="0.25">
      <c r="A4873" t="s">
        <v>34337</v>
      </c>
      <c r="B4873" t="s">
        <v>16</v>
      </c>
      <c r="C4873" t="s">
        <v>17</v>
      </c>
      <c r="D4873" t="s">
        <v>33</v>
      </c>
      <c r="E4873" t="s">
        <v>632</v>
      </c>
    </row>
    <row r="4874" spans="1:5" x14ac:dyDescent="0.25">
      <c r="A4874" t="s">
        <v>34338</v>
      </c>
      <c r="B4874" t="s">
        <v>16</v>
      </c>
      <c r="C4874" t="s">
        <v>17</v>
      </c>
      <c r="D4874" t="s">
        <v>33</v>
      </c>
      <c r="E4874" t="s">
        <v>632</v>
      </c>
    </row>
    <row r="4875" spans="1:5" x14ac:dyDescent="0.25">
      <c r="A4875" t="s">
        <v>34339</v>
      </c>
      <c r="B4875" t="s">
        <v>16</v>
      </c>
      <c r="C4875" t="s">
        <v>17</v>
      </c>
      <c r="D4875" t="s">
        <v>33</v>
      </c>
      <c r="E4875" t="s">
        <v>653</v>
      </c>
    </row>
    <row r="4876" spans="1:5" x14ac:dyDescent="0.25">
      <c r="A4876" t="s">
        <v>34340</v>
      </c>
      <c r="B4876" t="s">
        <v>16</v>
      </c>
      <c r="C4876" t="s">
        <v>17</v>
      </c>
      <c r="D4876" t="s">
        <v>33</v>
      </c>
      <c r="E4876" t="s">
        <v>627</v>
      </c>
    </row>
    <row r="4877" spans="1:5" x14ac:dyDescent="0.25">
      <c r="A4877" t="s">
        <v>34341</v>
      </c>
      <c r="B4877" t="s">
        <v>16</v>
      </c>
      <c r="C4877" t="s">
        <v>17</v>
      </c>
      <c r="D4877" t="s">
        <v>33</v>
      </c>
      <c r="E4877" t="s">
        <v>653</v>
      </c>
    </row>
    <row r="4878" spans="1:5" x14ac:dyDescent="0.25">
      <c r="A4878" t="s">
        <v>34342</v>
      </c>
      <c r="B4878" t="s">
        <v>16</v>
      </c>
      <c r="C4878" t="s">
        <v>17</v>
      </c>
      <c r="D4878" t="s">
        <v>33</v>
      </c>
      <c r="E4878" t="s">
        <v>627</v>
      </c>
    </row>
    <row r="4879" spans="1:5" x14ac:dyDescent="0.25">
      <c r="A4879" t="s">
        <v>34343</v>
      </c>
      <c r="B4879" t="s">
        <v>16</v>
      </c>
      <c r="C4879" t="s">
        <v>17</v>
      </c>
      <c r="D4879" t="s">
        <v>33</v>
      </c>
      <c r="E4879" t="s">
        <v>627</v>
      </c>
    </row>
    <row r="4880" spans="1:5" x14ac:dyDescent="0.25">
      <c r="A4880" t="s">
        <v>34344</v>
      </c>
      <c r="B4880" t="s">
        <v>16</v>
      </c>
      <c r="C4880" t="s">
        <v>17</v>
      </c>
      <c r="D4880" t="s">
        <v>33</v>
      </c>
      <c r="E4880" t="s">
        <v>627</v>
      </c>
    </row>
    <row r="4881" spans="1:5" x14ac:dyDescent="0.25">
      <c r="A4881" t="s">
        <v>34345</v>
      </c>
      <c r="B4881" t="s">
        <v>16</v>
      </c>
      <c r="C4881" t="s">
        <v>17</v>
      </c>
      <c r="D4881" t="s">
        <v>33</v>
      </c>
      <c r="E4881" t="s">
        <v>627</v>
      </c>
    </row>
    <row r="4882" spans="1:5" x14ac:dyDescent="0.25">
      <c r="A4882" t="s">
        <v>34346</v>
      </c>
      <c r="B4882" t="s">
        <v>16</v>
      </c>
      <c r="C4882" t="s">
        <v>17</v>
      </c>
      <c r="D4882" t="s">
        <v>33</v>
      </c>
      <c r="E4882" t="s">
        <v>627</v>
      </c>
    </row>
    <row r="4883" spans="1:5" x14ac:dyDescent="0.25">
      <c r="A4883" t="s">
        <v>34347</v>
      </c>
      <c r="B4883" t="s">
        <v>16</v>
      </c>
      <c r="C4883" t="s">
        <v>17</v>
      </c>
      <c r="D4883" t="s">
        <v>33</v>
      </c>
      <c r="E4883" t="s">
        <v>627</v>
      </c>
    </row>
    <row r="4884" spans="1:5" x14ac:dyDescent="0.25">
      <c r="A4884" t="s">
        <v>34348</v>
      </c>
      <c r="B4884" t="s">
        <v>16</v>
      </c>
      <c r="C4884" t="s">
        <v>17</v>
      </c>
      <c r="D4884" t="s">
        <v>33</v>
      </c>
      <c r="E4884" t="s">
        <v>627</v>
      </c>
    </row>
    <row r="4885" spans="1:5" x14ac:dyDescent="0.25">
      <c r="A4885" t="s">
        <v>34349</v>
      </c>
      <c r="B4885" t="s">
        <v>16</v>
      </c>
      <c r="C4885" t="s">
        <v>17</v>
      </c>
      <c r="D4885" t="s">
        <v>33</v>
      </c>
      <c r="E4885" t="s">
        <v>627</v>
      </c>
    </row>
    <row r="4886" spans="1:5" x14ac:dyDescent="0.25">
      <c r="A4886" t="s">
        <v>34350</v>
      </c>
      <c r="B4886" t="s">
        <v>16</v>
      </c>
      <c r="C4886" t="s">
        <v>17</v>
      </c>
      <c r="D4886" t="s">
        <v>33</v>
      </c>
      <c r="E4886" t="s">
        <v>627</v>
      </c>
    </row>
    <row r="4887" spans="1:5" x14ac:dyDescent="0.25">
      <c r="A4887" t="s">
        <v>34351</v>
      </c>
      <c r="B4887" t="s">
        <v>16</v>
      </c>
      <c r="C4887" t="s">
        <v>17</v>
      </c>
      <c r="D4887" t="s">
        <v>33</v>
      </c>
      <c r="E4887" t="s">
        <v>627</v>
      </c>
    </row>
    <row r="4888" spans="1:5" x14ac:dyDescent="0.25">
      <c r="A4888" t="s">
        <v>34352</v>
      </c>
      <c r="B4888" t="s">
        <v>16</v>
      </c>
      <c r="C4888" t="s">
        <v>17</v>
      </c>
      <c r="D4888" t="s">
        <v>33</v>
      </c>
      <c r="E4888" t="s">
        <v>627</v>
      </c>
    </row>
    <row r="4889" spans="1:5" x14ac:dyDescent="0.25">
      <c r="A4889" t="s">
        <v>34353</v>
      </c>
      <c r="B4889" t="s">
        <v>16</v>
      </c>
      <c r="C4889" t="s">
        <v>17</v>
      </c>
      <c r="D4889" t="s">
        <v>33</v>
      </c>
      <c r="E4889" t="s">
        <v>627</v>
      </c>
    </row>
    <row r="4890" spans="1:5" x14ac:dyDescent="0.25">
      <c r="A4890" t="s">
        <v>34354</v>
      </c>
      <c r="B4890" t="s">
        <v>16</v>
      </c>
      <c r="C4890" t="s">
        <v>17</v>
      </c>
      <c r="D4890" t="s">
        <v>33</v>
      </c>
      <c r="E4890" t="s">
        <v>627</v>
      </c>
    </row>
    <row r="4891" spans="1:5" x14ac:dyDescent="0.25">
      <c r="A4891" t="s">
        <v>34355</v>
      </c>
      <c r="B4891" t="s">
        <v>16</v>
      </c>
      <c r="C4891" t="s">
        <v>17</v>
      </c>
      <c r="D4891" t="s">
        <v>33</v>
      </c>
      <c r="E4891" t="s">
        <v>627</v>
      </c>
    </row>
    <row r="4892" spans="1:5" x14ac:dyDescent="0.25">
      <c r="A4892" t="s">
        <v>34356</v>
      </c>
      <c r="B4892" t="s">
        <v>16</v>
      </c>
      <c r="C4892" t="s">
        <v>17</v>
      </c>
      <c r="D4892" t="s">
        <v>33</v>
      </c>
      <c r="E4892" t="s">
        <v>627</v>
      </c>
    </row>
    <row r="4893" spans="1:5" x14ac:dyDescent="0.25">
      <c r="A4893" t="s">
        <v>34357</v>
      </c>
      <c r="B4893" t="s">
        <v>16</v>
      </c>
      <c r="C4893" t="s">
        <v>17</v>
      </c>
      <c r="D4893" t="s">
        <v>33</v>
      </c>
      <c r="E4893" t="s">
        <v>627</v>
      </c>
    </row>
    <row r="4894" spans="1:5" x14ac:dyDescent="0.25">
      <c r="A4894" t="s">
        <v>34358</v>
      </c>
      <c r="B4894" t="s">
        <v>16</v>
      </c>
      <c r="C4894" t="s">
        <v>17</v>
      </c>
      <c r="D4894" t="s">
        <v>33</v>
      </c>
      <c r="E4894" t="s">
        <v>627</v>
      </c>
    </row>
    <row r="4895" spans="1:5" x14ac:dyDescent="0.25">
      <c r="A4895" t="s">
        <v>34359</v>
      </c>
      <c r="B4895" t="s">
        <v>16</v>
      </c>
      <c r="C4895" t="s">
        <v>17</v>
      </c>
      <c r="D4895" t="s">
        <v>33</v>
      </c>
      <c r="E4895" t="s">
        <v>627</v>
      </c>
    </row>
    <row r="4896" spans="1:5" x14ac:dyDescent="0.25">
      <c r="A4896" t="s">
        <v>34360</v>
      </c>
      <c r="B4896" t="s">
        <v>16</v>
      </c>
      <c r="C4896" t="s">
        <v>17</v>
      </c>
      <c r="D4896" t="s">
        <v>33</v>
      </c>
      <c r="E4896" t="s">
        <v>627</v>
      </c>
    </row>
    <row r="4897" spans="1:5" x14ac:dyDescent="0.25">
      <c r="A4897" t="s">
        <v>34361</v>
      </c>
      <c r="B4897" t="s">
        <v>16</v>
      </c>
      <c r="C4897" t="s">
        <v>17</v>
      </c>
      <c r="D4897" t="s">
        <v>33</v>
      </c>
      <c r="E4897" t="s">
        <v>627</v>
      </c>
    </row>
    <row r="4898" spans="1:5" x14ac:dyDescent="0.25">
      <c r="A4898" t="s">
        <v>34362</v>
      </c>
      <c r="B4898" t="s">
        <v>16</v>
      </c>
      <c r="C4898" t="s">
        <v>17</v>
      </c>
      <c r="D4898" t="s">
        <v>33</v>
      </c>
      <c r="E4898" t="s">
        <v>627</v>
      </c>
    </row>
    <row r="4899" spans="1:5" x14ac:dyDescent="0.25">
      <c r="A4899" t="s">
        <v>34363</v>
      </c>
      <c r="B4899" t="s">
        <v>16</v>
      </c>
      <c r="C4899" t="s">
        <v>17</v>
      </c>
      <c r="D4899" t="s">
        <v>33</v>
      </c>
      <c r="E4899" t="s">
        <v>627</v>
      </c>
    </row>
    <row r="4900" spans="1:5" x14ac:dyDescent="0.25">
      <c r="A4900" t="s">
        <v>34364</v>
      </c>
      <c r="B4900" t="s">
        <v>16</v>
      </c>
      <c r="C4900" t="s">
        <v>17</v>
      </c>
      <c r="D4900" t="s">
        <v>33</v>
      </c>
      <c r="E4900" t="s">
        <v>627</v>
      </c>
    </row>
    <row r="4901" spans="1:5" x14ac:dyDescent="0.25">
      <c r="A4901" t="s">
        <v>34365</v>
      </c>
      <c r="B4901" t="s">
        <v>16</v>
      </c>
      <c r="C4901" t="s">
        <v>17</v>
      </c>
      <c r="D4901" t="s">
        <v>33</v>
      </c>
      <c r="E4901" t="s">
        <v>627</v>
      </c>
    </row>
    <row r="4902" spans="1:5" x14ac:dyDescent="0.25">
      <c r="A4902" t="s">
        <v>34366</v>
      </c>
      <c r="B4902" t="s">
        <v>16</v>
      </c>
      <c r="C4902" t="s">
        <v>17</v>
      </c>
      <c r="D4902" t="s">
        <v>33</v>
      </c>
      <c r="E4902" t="s">
        <v>653</v>
      </c>
    </row>
    <row r="4903" spans="1:5" x14ac:dyDescent="0.25">
      <c r="A4903" t="s">
        <v>34367</v>
      </c>
      <c r="B4903" t="s">
        <v>16</v>
      </c>
      <c r="C4903" t="s">
        <v>17</v>
      </c>
      <c r="D4903" t="s">
        <v>33</v>
      </c>
      <c r="E4903" t="s">
        <v>627</v>
      </c>
    </row>
    <row r="4904" spans="1:5" x14ac:dyDescent="0.25">
      <c r="A4904" t="s">
        <v>34368</v>
      </c>
      <c r="B4904" t="s">
        <v>16</v>
      </c>
      <c r="C4904" t="s">
        <v>17</v>
      </c>
      <c r="D4904" t="s">
        <v>33</v>
      </c>
      <c r="E4904" t="s">
        <v>627</v>
      </c>
    </row>
    <row r="4905" spans="1:5" x14ac:dyDescent="0.25">
      <c r="A4905" t="s">
        <v>34369</v>
      </c>
      <c r="B4905" t="s">
        <v>16</v>
      </c>
      <c r="C4905" t="s">
        <v>17</v>
      </c>
      <c r="D4905" t="s">
        <v>33</v>
      </c>
      <c r="E4905" t="s">
        <v>627</v>
      </c>
    </row>
    <row r="4906" spans="1:5" x14ac:dyDescent="0.25">
      <c r="A4906" t="s">
        <v>34370</v>
      </c>
      <c r="B4906" t="s">
        <v>16</v>
      </c>
      <c r="C4906" t="s">
        <v>17</v>
      </c>
      <c r="D4906" t="s">
        <v>33</v>
      </c>
      <c r="E4906" t="s">
        <v>627</v>
      </c>
    </row>
    <row r="4907" spans="1:5" x14ac:dyDescent="0.25">
      <c r="A4907" t="s">
        <v>34371</v>
      </c>
      <c r="B4907" t="s">
        <v>16</v>
      </c>
      <c r="C4907" t="s">
        <v>17</v>
      </c>
      <c r="D4907" t="s">
        <v>33</v>
      </c>
      <c r="E4907" t="s">
        <v>627</v>
      </c>
    </row>
    <row r="4908" spans="1:5" x14ac:dyDescent="0.25">
      <c r="A4908" t="s">
        <v>34372</v>
      </c>
      <c r="B4908" t="s">
        <v>16</v>
      </c>
      <c r="C4908" t="s">
        <v>17</v>
      </c>
      <c r="D4908" t="s">
        <v>33</v>
      </c>
      <c r="E4908" t="s">
        <v>627</v>
      </c>
    </row>
    <row r="4909" spans="1:5" x14ac:dyDescent="0.25">
      <c r="A4909" t="s">
        <v>34373</v>
      </c>
      <c r="B4909" t="s">
        <v>16</v>
      </c>
      <c r="C4909" t="s">
        <v>17</v>
      </c>
      <c r="D4909" t="s">
        <v>33</v>
      </c>
      <c r="E4909" t="s">
        <v>627</v>
      </c>
    </row>
    <row r="4910" spans="1:5" x14ac:dyDescent="0.25">
      <c r="A4910" t="s">
        <v>34374</v>
      </c>
      <c r="B4910" t="s">
        <v>16</v>
      </c>
      <c r="C4910" t="s">
        <v>17</v>
      </c>
      <c r="D4910" t="s">
        <v>33</v>
      </c>
      <c r="E4910" t="s">
        <v>627</v>
      </c>
    </row>
    <row r="4911" spans="1:5" x14ac:dyDescent="0.25">
      <c r="A4911" t="s">
        <v>34375</v>
      </c>
      <c r="B4911" t="s">
        <v>16</v>
      </c>
      <c r="C4911" t="s">
        <v>17</v>
      </c>
      <c r="D4911" t="s">
        <v>33</v>
      </c>
      <c r="E4911" t="s">
        <v>627</v>
      </c>
    </row>
    <row r="4912" spans="1:5" x14ac:dyDescent="0.25">
      <c r="A4912" t="s">
        <v>34376</v>
      </c>
      <c r="B4912" t="s">
        <v>16</v>
      </c>
      <c r="C4912" t="s">
        <v>17</v>
      </c>
      <c r="D4912" t="s">
        <v>33</v>
      </c>
      <c r="E4912" t="s">
        <v>627</v>
      </c>
    </row>
    <row r="4913" spans="1:5" x14ac:dyDescent="0.25">
      <c r="A4913" t="s">
        <v>34377</v>
      </c>
      <c r="B4913" t="s">
        <v>16</v>
      </c>
      <c r="C4913" t="s">
        <v>17</v>
      </c>
      <c r="D4913" t="s">
        <v>33</v>
      </c>
      <c r="E4913" t="s">
        <v>627</v>
      </c>
    </row>
    <row r="4914" spans="1:5" x14ac:dyDescent="0.25">
      <c r="A4914" t="s">
        <v>34378</v>
      </c>
      <c r="B4914" t="s">
        <v>16</v>
      </c>
      <c r="C4914" t="s">
        <v>17</v>
      </c>
      <c r="D4914" t="s">
        <v>33</v>
      </c>
      <c r="E4914" t="s">
        <v>627</v>
      </c>
    </row>
    <row r="4915" spans="1:5" x14ac:dyDescent="0.25">
      <c r="A4915" t="s">
        <v>34379</v>
      </c>
      <c r="B4915" t="s">
        <v>16</v>
      </c>
      <c r="C4915" t="s">
        <v>17</v>
      </c>
      <c r="D4915" t="s">
        <v>33</v>
      </c>
      <c r="E4915" t="s">
        <v>627</v>
      </c>
    </row>
    <row r="4916" spans="1:5" x14ac:dyDescent="0.25">
      <c r="A4916" t="s">
        <v>34380</v>
      </c>
      <c r="B4916" t="s">
        <v>16</v>
      </c>
      <c r="C4916" t="s">
        <v>17</v>
      </c>
      <c r="D4916" t="s">
        <v>33</v>
      </c>
      <c r="E4916" t="s">
        <v>627</v>
      </c>
    </row>
    <row r="4917" spans="1:5" x14ac:dyDescent="0.25">
      <c r="A4917" t="s">
        <v>34381</v>
      </c>
      <c r="B4917" t="s">
        <v>16</v>
      </c>
      <c r="C4917" t="s">
        <v>17</v>
      </c>
      <c r="D4917" t="s">
        <v>33</v>
      </c>
      <c r="E4917" t="s">
        <v>653</v>
      </c>
    </row>
    <row r="4918" spans="1:5" x14ac:dyDescent="0.25">
      <c r="A4918" t="s">
        <v>34382</v>
      </c>
      <c r="B4918" t="s">
        <v>16</v>
      </c>
      <c r="C4918" t="s">
        <v>17</v>
      </c>
      <c r="D4918" t="s">
        <v>33</v>
      </c>
      <c r="E4918" t="s">
        <v>927</v>
      </c>
    </row>
    <row r="4919" spans="1:5" x14ac:dyDescent="0.25">
      <c r="A4919" t="s">
        <v>34383</v>
      </c>
      <c r="B4919" t="s">
        <v>16</v>
      </c>
      <c r="C4919" t="s">
        <v>17</v>
      </c>
      <c r="D4919" t="s">
        <v>33</v>
      </c>
      <c r="E4919" t="s">
        <v>653</v>
      </c>
    </row>
    <row r="4920" spans="1:5" x14ac:dyDescent="0.25">
      <c r="A4920" t="s">
        <v>34384</v>
      </c>
      <c r="B4920" t="s">
        <v>16</v>
      </c>
      <c r="C4920" t="s">
        <v>17</v>
      </c>
      <c r="D4920" t="s">
        <v>33</v>
      </c>
      <c r="E4920" t="s">
        <v>653</v>
      </c>
    </row>
    <row r="4921" spans="1:5" x14ac:dyDescent="0.25">
      <c r="A4921" t="s">
        <v>34385</v>
      </c>
      <c r="B4921" t="s">
        <v>16</v>
      </c>
      <c r="C4921" t="s">
        <v>17</v>
      </c>
      <c r="D4921" t="s">
        <v>33</v>
      </c>
      <c r="E4921" t="s">
        <v>653</v>
      </c>
    </row>
    <row r="4922" spans="1:5" x14ac:dyDescent="0.25">
      <c r="A4922" t="s">
        <v>34386</v>
      </c>
      <c r="B4922" t="s">
        <v>16</v>
      </c>
      <c r="C4922" t="s">
        <v>17</v>
      </c>
      <c r="D4922" t="s">
        <v>33</v>
      </c>
      <c r="E4922" t="s">
        <v>653</v>
      </c>
    </row>
    <row r="4923" spans="1:5" x14ac:dyDescent="0.25">
      <c r="A4923" t="s">
        <v>34387</v>
      </c>
      <c r="B4923" t="s">
        <v>16</v>
      </c>
      <c r="C4923" t="s">
        <v>17</v>
      </c>
      <c r="D4923" t="s">
        <v>33</v>
      </c>
      <c r="E4923" t="s">
        <v>627</v>
      </c>
    </row>
    <row r="4924" spans="1:5" x14ac:dyDescent="0.25">
      <c r="A4924" t="s">
        <v>34388</v>
      </c>
      <c r="B4924" t="s">
        <v>16</v>
      </c>
      <c r="C4924" t="s">
        <v>17</v>
      </c>
      <c r="D4924" t="s">
        <v>33</v>
      </c>
      <c r="E4924" t="s">
        <v>653</v>
      </c>
    </row>
    <row r="4925" spans="1:5" x14ac:dyDescent="0.25">
      <c r="A4925" t="s">
        <v>44163</v>
      </c>
      <c r="B4925" t="s">
        <v>16</v>
      </c>
      <c r="C4925" t="s">
        <v>17</v>
      </c>
      <c r="D4925" t="s">
        <v>33</v>
      </c>
      <c r="E4925" t="s">
        <v>653</v>
      </c>
    </row>
    <row r="4926" spans="1:5" x14ac:dyDescent="0.25">
      <c r="A4926" t="s">
        <v>44164</v>
      </c>
      <c r="B4926" t="s">
        <v>16</v>
      </c>
      <c r="C4926" t="s">
        <v>17</v>
      </c>
      <c r="D4926" t="s">
        <v>33</v>
      </c>
      <c r="E4926" t="s">
        <v>653</v>
      </c>
    </row>
    <row r="4927" spans="1:5" x14ac:dyDescent="0.25">
      <c r="A4927" t="s">
        <v>44165</v>
      </c>
      <c r="B4927" t="s">
        <v>16</v>
      </c>
      <c r="C4927" t="s">
        <v>17</v>
      </c>
      <c r="D4927" t="s">
        <v>33</v>
      </c>
      <c r="E4927" t="s">
        <v>653</v>
      </c>
    </row>
    <row r="4928" spans="1:5" x14ac:dyDescent="0.25">
      <c r="A4928" t="s">
        <v>34389</v>
      </c>
      <c r="B4928" t="s">
        <v>16</v>
      </c>
      <c r="C4928" t="s">
        <v>17</v>
      </c>
      <c r="D4928" t="s">
        <v>33</v>
      </c>
      <c r="E4928" t="s">
        <v>653</v>
      </c>
    </row>
    <row r="4929" spans="1:5" x14ac:dyDescent="0.25">
      <c r="A4929" t="s">
        <v>34390</v>
      </c>
      <c r="B4929" t="s">
        <v>16</v>
      </c>
      <c r="C4929" t="s">
        <v>17</v>
      </c>
      <c r="D4929" t="s">
        <v>33</v>
      </c>
      <c r="E4929" t="s">
        <v>653</v>
      </c>
    </row>
    <row r="4930" spans="1:5" x14ac:dyDescent="0.25">
      <c r="A4930" t="s">
        <v>34391</v>
      </c>
      <c r="B4930" t="s">
        <v>16</v>
      </c>
      <c r="C4930" t="s">
        <v>17</v>
      </c>
      <c r="D4930" t="s">
        <v>69</v>
      </c>
      <c r="E4930" t="s">
        <v>653</v>
      </c>
    </row>
    <row r="4931" spans="1:5" x14ac:dyDescent="0.25">
      <c r="A4931" t="s">
        <v>34392</v>
      </c>
      <c r="B4931" t="s">
        <v>16</v>
      </c>
      <c r="C4931" t="s">
        <v>17</v>
      </c>
      <c r="D4931" t="s">
        <v>33</v>
      </c>
      <c r="E4931" t="s">
        <v>653</v>
      </c>
    </row>
    <row r="4932" spans="1:5" x14ac:dyDescent="0.25">
      <c r="A4932" t="s">
        <v>34393</v>
      </c>
      <c r="B4932" t="s">
        <v>16</v>
      </c>
      <c r="C4932" t="s">
        <v>17</v>
      </c>
      <c r="D4932" t="s">
        <v>33</v>
      </c>
      <c r="E4932" t="s">
        <v>653</v>
      </c>
    </row>
    <row r="4933" spans="1:5" x14ac:dyDescent="0.25">
      <c r="A4933" t="s">
        <v>34394</v>
      </c>
      <c r="B4933" t="s">
        <v>16</v>
      </c>
      <c r="C4933" t="s">
        <v>17</v>
      </c>
      <c r="D4933" t="s">
        <v>33</v>
      </c>
      <c r="E4933" t="s">
        <v>653</v>
      </c>
    </row>
    <row r="4934" spans="1:5" x14ac:dyDescent="0.25">
      <c r="A4934" t="s">
        <v>34395</v>
      </c>
      <c r="B4934" t="s">
        <v>16</v>
      </c>
      <c r="C4934" t="s">
        <v>17</v>
      </c>
      <c r="D4934" t="s">
        <v>33</v>
      </c>
      <c r="E4934" t="s">
        <v>653</v>
      </c>
    </row>
    <row r="4935" spans="1:5" x14ac:dyDescent="0.25">
      <c r="A4935" t="s">
        <v>34396</v>
      </c>
      <c r="B4935" t="s">
        <v>16</v>
      </c>
      <c r="C4935" t="s">
        <v>17</v>
      </c>
      <c r="D4935" t="s">
        <v>33</v>
      </c>
      <c r="E4935" t="s">
        <v>653</v>
      </c>
    </row>
    <row r="4936" spans="1:5" x14ac:dyDescent="0.25">
      <c r="A4936" t="s">
        <v>34397</v>
      </c>
      <c r="B4936" t="s">
        <v>16</v>
      </c>
      <c r="C4936" t="s">
        <v>17</v>
      </c>
      <c r="D4936" t="s">
        <v>69</v>
      </c>
      <c r="E4936" t="s">
        <v>650</v>
      </c>
    </row>
    <row r="4937" spans="1:5" x14ac:dyDescent="0.25">
      <c r="A4937" t="s">
        <v>34398</v>
      </c>
      <c r="B4937" t="s">
        <v>16</v>
      </c>
      <c r="C4937" t="s">
        <v>17</v>
      </c>
      <c r="D4937" t="s">
        <v>33</v>
      </c>
      <c r="E4937" t="s">
        <v>653</v>
      </c>
    </row>
    <row r="4938" spans="1:5" x14ac:dyDescent="0.25">
      <c r="A4938" t="s">
        <v>34399</v>
      </c>
      <c r="B4938" t="s">
        <v>16</v>
      </c>
      <c r="C4938" t="s">
        <v>17</v>
      </c>
      <c r="D4938" t="s">
        <v>33</v>
      </c>
      <c r="E4938" t="s">
        <v>653</v>
      </c>
    </row>
    <row r="4939" spans="1:5" x14ac:dyDescent="0.25">
      <c r="A4939" t="s">
        <v>34400</v>
      </c>
      <c r="B4939" t="s">
        <v>16</v>
      </c>
      <c r="C4939" t="s">
        <v>17</v>
      </c>
      <c r="D4939" t="s">
        <v>33</v>
      </c>
      <c r="E4939" t="s">
        <v>627</v>
      </c>
    </row>
    <row r="4940" spans="1:5" x14ac:dyDescent="0.25">
      <c r="A4940" t="s">
        <v>34401</v>
      </c>
      <c r="B4940" t="s">
        <v>16</v>
      </c>
      <c r="C4940" t="s">
        <v>17</v>
      </c>
      <c r="D4940" t="s">
        <v>33</v>
      </c>
      <c r="E4940" t="s">
        <v>653</v>
      </c>
    </row>
    <row r="4941" spans="1:5" x14ac:dyDescent="0.25">
      <c r="A4941" t="s">
        <v>34402</v>
      </c>
      <c r="B4941" t="s">
        <v>16</v>
      </c>
      <c r="C4941" t="s">
        <v>17</v>
      </c>
      <c r="D4941" t="s">
        <v>33</v>
      </c>
      <c r="E4941" t="s">
        <v>627</v>
      </c>
    </row>
    <row r="4942" spans="1:5" x14ac:dyDescent="0.25">
      <c r="A4942" t="s">
        <v>34403</v>
      </c>
      <c r="B4942" t="s">
        <v>16</v>
      </c>
      <c r="C4942" t="s">
        <v>17</v>
      </c>
      <c r="D4942" t="s">
        <v>33</v>
      </c>
      <c r="E4942" t="s">
        <v>653</v>
      </c>
    </row>
    <row r="4943" spans="1:5" x14ac:dyDescent="0.25">
      <c r="A4943" t="s">
        <v>34404</v>
      </c>
      <c r="B4943" t="s">
        <v>16</v>
      </c>
      <c r="C4943" t="s">
        <v>17</v>
      </c>
      <c r="D4943" t="s">
        <v>33</v>
      </c>
      <c r="E4943" t="s">
        <v>653</v>
      </c>
    </row>
    <row r="4944" spans="1:5" x14ac:dyDescent="0.25">
      <c r="A4944" t="s">
        <v>34405</v>
      </c>
      <c r="B4944" t="s">
        <v>16</v>
      </c>
      <c r="C4944" t="s">
        <v>17</v>
      </c>
      <c r="D4944" t="s">
        <v>33</v>
      </c>
      <c r="E4944" t="s">
        <v>653</v>
      </c>
    </row>
    <row r="4945" spans="1:5" x14ac:dyDescent="0.25">
      <c r="A4945" t="s">
        <v>44166</v>
      </c>
      <c r="B4945" t="s">
        <v>16</v>
      </c>
      <c r="C4945" t="s">
        <v>17</v>
      </c>
      <c r="D4945" t="s">
        <v>33</v>
      </c>
      <c r="E4945" t="s">
        <v>653</v>
      </c>
    </row>
    <row r="4946" spans="1:5" x14ac:dyDescent="0.25">
      <c r="A4946" t="s">
        <v>34406</v>
      </c>
      <c r="B4946" t="s">
        <v>16</v>
      </c>
      <c r="C4946" t="s">
        <v>17</v>
      </c>
      <c r="D4946" t="s">
        <v>33</v>
      </c>
      <c r="E4946" t="s">
        <v>653</v>
      </c>
    </row>
    <row r="4947" spans="1:5" x14ac:dyDescent="0.25">
      <c r="A4947" t="s">
        <v>34407</v>
      </c>
      <c r="B4947" t="s">
        <v>16</v>
      </c>
      <c r="C4947" t="s">
        <v>17</v>
      </c>
      <c r="D4947" t="s">
        <v>33</v>
      </c>
      <c r="E4947" t="s">
        <v>653</v>
      </c>
    </row>
    <row r="4948" spans="1:5" x14ac:dyDescent="0.25">
      <c r="A4948" t="s">
        <v>34408</v>
      </c>
      <c r="B4948" t="s">
        <v>16</v>
      </c>
      <c r="C4948" t="s">
        <v>17</v>
      </c>
      <c r="D4948" t="s">
        <v>33</v>
      </c>
      <c r="E4948" t="s">
        <v>653</v>
      </c>
    </row>
    <row r="4949" spans="1:5" x14ac:dyDescent="0.25">
      <c r="A4949" t="s">
        <v>34409</v>
      </c>
      <c r="B4949" t="s">
        <v>16</v>
      </c>
      <c r="C4949" t="s">
        <v>17</v>
      </c>
      <c r="D4949" t="s">
        <v>33</v>
      </c>
      <c r="E4949" t="s">
        <v>653</v>
      </c>
    </row>
    <row r="4950" spans="1:5" x14ac:dyDescent="0.25">
      <c r="A4950" t="s">
        <v>34410</v>
      </c>
      <c r="B4950" t="s">
        <v>16</v>
      </c>
      <c r="C4950" t="s">
        <v>17</v>
      </c>
      <c r="D4950" t="s">
        <v>33</v>
      </c>
      <c r="E4950" t="s">
        <v>653</v>
      </c>
    </row>
    <row r="4951" spans="1:5" x14ac:dyDescent="0.25">
      <c r="A4951" t="s">
        <v>44167</v>
      </c>
      <c r="B4951" t="s">
        <v>16</v>
      </c>
      <c r="C4951" t="s">
        <v>17</v>
      </c>
      <c r="D4951" t="s">
        <v>33</v>
      </c>
      <c r="E4951" t="s">
        <v>653</v>
      </c>
    </row>
    <row r="4952" spans="1:5" x14ac:dyDescent="0.25">
      <c r="A4952" t="s">
        <v>34411</v>
      </c>
      <c r="B4952" t="s">
        <v>16</v>
      </c>
      <c r="C4952" t="s">
        <v>17</v>
      </c>
      <c r="D4952" t="s">
        <v>33</v>
      </c>
      <c r="E4952" t="s">
        <v>653</v>
      </c>
    </row>
    <row r="4953" spans="1:5" x14ac:dyDescent="0.25">
      <c r="A4953" t="s">
        <v>34412</v>
      </c>
      <c r="B4953" t="s">
        <v>16</v>
      </c>
      <c r="C4953" t="s">
        <v>17</v>
      </c>
      <c r="D4953" t="s">
        <v>33</v>
      </c>
      <c r="E4953" t="s">
        <v>653</v>
      </c>
    </row>
    <row r="4954" spans="1:5" x14ac:dyDescent="0.25">
      <c r="A4954" t="s">
        <v>34413</v>
      </c>
      <c r="B4954" t="s">
        <v>16</v>
      </c>
      <c r="C4954" t="s">
        <v>17</v>
      </c>
      <c r="D4954" t="s">
        <v>33</v>
      </c>
      <c r="E4954" t="s">
        <v>653</v>
      </c>
    </row>
    <row r="4955" spans="1:5" x14ac:dyDescent="0.25">
      <c r="A4955" t="s">
        <v>34414</v>
      </c>
      <c r="B4955" t="s">
        <v>16</v>
      </c>
      <c r="C4955" t="s">
        <v>17</v>
      </c>
      <c r="D4955" t="s">
        <v>33</v>
      </c>
      <c r="E4955" t="s">
        <v>653</v>
      </c>
    </row>
    <row r="4956" spans="1:5" x14ac:dyDescent="0.25">
      <c r="A4956" t="s">
        <v>34415</v>
      </c>
      <c r="B4956" t="s">
        <v>16</v>
      </c>
      <c r="C4956" t="s">
        <v>17</v>
      </c>
      <c r="D4956" t="s">
        <v>33</v>
      </c>
      <c r="E4956" t="s">
        <v>653</v>
      </c>
    </row>
    <row r="4957" spans="1:5" x14ac:dyDescent="0.25">
      <c r="A4957" t="s">
        <v>34416</v>
      </c>
      <c r="B4957" t="s">
        <v>16</v>
      </c>
      <c r="C4957" t="s">
        <v>17</v>
      </c>
      <c r="D4957" t="s">
        <v>33</v>
      </c>
      <c r="E4957" t="s">
        <v>653</v>
      </c>
    </row>
    <row r="4958" spans="1:5" x14ac:dyDescent="0.25">
      <c r="A4958" t="s">
        <v>34417</v>
      </c>
      <c r="B4958" t="s">
        <v>16</v>
      </c>
      <c r="C4958" t="s">
        <v>17</v>
      </c>
      <c r="D4958" t="s">
        <v>33</v>
      </c>
      <c r="E4958" t="s">
        <v>653</v>
      </c>
    </row>
    <row r="4959" spans="1:5" x14ac:dyDescent="0.25">
      <c r="A4959" t="s">
        <v>34418</v>
      </c>
      <c r="B4959" t="s">
        <v>16</v>
      </c>
      <c r="C4959" t="s">
        <v>17</v>
      </c>
      <c r="D4959" t="s">
        <v>33</v>
      </c>
      <c r="E4959" t="s">
        <v>653</v>
      </c>
    </row>
    <row r="4960" spans="1:5" x14ac:dyDescent="0.25">
      <c r="A4960" t="s">
        <v>34419</v>
      </c>
      <c r="B4960" t="s">
        <v>16</v>
      </c>
      <c r="C4960" t="s">
        <v>17</v>
      </c>
      <c r="D4960" t="s">
        <v>33</v>
      </c>
      <c r="E4960" t="s">
        <v>653</v>
      </c>
    </row>
    <row r="4961" spans="1:5" x14ac:dyDescent="0.25">
      <c r="A4961" t="s">
        <v>34420</v>
      </c>
      <c r="B4961" t="s">
        <v>16</v>
      </c>
      <c r="C4961" t="s">
        <v>17</v>
      </c>
      <c r="D4961" t="s">
        <v>33</v>
      </c>
      <c r="E4961" t="s">
        <v>627</v>
      </c>
    </row>
    <row r="4962" spans="1:5" x14ac:dyDescent="0.25">
      <c r="A4962" t="s">
        <v>44168</v>
      </c>
      <c r="B4962" t="s">
        <v>16</v>
      </c>
      <c r="C4962" t="s">
        <v>17</v>
      </c>
      <c r="D4962" t="s">
        <v>33</v>
      </c>
      <c r="E4962" t="s">
        <v>653</v>
      </c>
    </row>
    <row r="4963" spans="1:5" x14ac:dyDescent="0.25">
      <c r="A4963" t="s">
        <v>44169</v>
      </c>
      <c r="B4963" t="s">
        <v>16</v>
      </c>
      <c r="C4963" t="s">
        <v>17</v>
      </c>
      <c r="D4963" t="s">
        <v>33</v>
      </c>
      <c r="E4963" t="s">
        <v>653</v>
      </c>
    </row>
    <row r="4964" spans="1:5" x14ac:dyDescent="0.25">
      <c r="A4964" t="s">
        <v>34421</v>
      </c>
      <c r="B4964" t="s">
        <v>16</v>
      </c>
      <c r="C4964" t="s">
        <v>17</v>
      </c>
      <c r="D4964" t="s">
        <v>33</v>
      </c>
      <c r="E4964" t="s">
        <v>653</v>
      </c>
    </row>
    <row r="4965" spans="1:5" x14ac:dyDescent="0.25">
      <c r="A4965" t="s">
        <v>44170</v>
      </c>
      <c r="B4965" t="s">
        <v>16</v>
      </c>
      <c r="C4965" t="s">
        <v>17</v>
      </c>
      <c r="D4965" t="s">
        <v>33</v>
      </c>
      <c r="E4965" t="s">
        <v>653</v>
      </c>
    </row>
    <row r="4966" spans="1:5" x14ac:dyDescent="0.25">
      <c r="A4966" t="s">
        <v>34422</v>
      </c>
      <c r="B4966" t="s">
        <v>16</v>
      </c>
      <c r="C4966" t="s">
        <v>17</v>
      </c>
      <c r="D4966" t="s">
        <v>33</v>
      </c>
      <c r="E4966" t="s">
        <v>653</v>
      </c>
    </row>
    <row r="4967" spans="1:5" x14ac:dyDescent="0.25">
      <c r="A4967" t="s">
        <v>34423</v>
      </c>
      <c r="B4967" t="s">
        <v>16</v>
      </c>
      <c r="C4967" t="s">
        <v>17</v>
      </c>
      <c r="D4967" t="s">
        <v>33</v>
      </c>
      <c r="E4967" t="s">
        <v>653</v>
      </c>
    </row>
    <row r="4968" spans="1:5" x14ac:dyDescent="0.25">
      <c r="A4968" t="s">
        <v>34424</v>
      </c>
      <c r="B4968" t="s">
        <v>16</v>
      </c>
      <c r="C4968" t="s">
        <v>17</v>
      </c>
      <c r="D4968" t="s">
        <v>33</v>
      </c>
      <c r="E4968" t="s">
        <v>653</v>
      </c>
    </row>
    <row r="4969" spans="1:5" x14ac:dyDescent="0.25">
      <c r="A4969" t="s">
        <v>34425</v>
      </c>
      <c r="B4969" t="s">
        <v>16</v>
      </c>
      <c r="C4969" t="s">
        <v>17</v>
      </c>
      <c r="D4969" t="s">
        <v>33</v>
      </c>
      <c r="E4969" t="s">
        <v>653</v>
      </c>
    </row>
    <row r="4970" spans="1:5" x14ac:dyDescent="0.25">
      <c r="A4970" t="s">
        <v>34426</v>
      </c>
      <c r="B4970" t="s">
        <v>16</v>
      </c>
      <c r="C4970" t="s">
        <v>17</v>
      </c>
      <c r="D4970" t="s">
        <v>33</v>
      </c>
      <c r="E4970" t="s">
        <v>653</v>
      </c>
    </row>
    <row r="4971" spans="1:5" x14ac:dyDescent="0.25">
      <c r="A4971" t="s">
        <v>34427</v>
      </c>
      <c r="B4971" t="s">
        <v>16</v>
      </c>
      <c r="C4971" t="s">
        <v>17</v>
      </c>
      <c r="D4971" t="s">
        <v>33</v>
      </c>
      <c r="E4971" t="s">
        <v>653</v>
      </c>
    </row>
    <row r="4972" spans="1:5" x14ac:dyDescent="0.25">
      <c r="A4972" t="s">
        <v>44171</v>
      </c>
      <c r="B4972" t="s">
        <v>16</v>
      </c>
      <c r="C4972" t="s">
        <v>17</v>
      </c>
      <c r="D4972" t="s">
        <v>33</v>
      </c>
      <c r="E4972" t="s">
        <v>653</v>
      </c>
    </row>
    <row r="4973" spans="1:5" x14ac:dyDescent="0.25">
      <c r="A4973" t="s">
        <v>34428</v>
      </c>
      <c r="B4973" t="s">
        <v>16</v>
      </c>
      <c r="C4973" t="s">
        <v>17</v>
      </c>
      <c r="D4973" t="s">
        <v>33</v>
      </c>
      <c r="E4973" t="s">
        <v>653</v>
      </c>
    </row>
    <row r="4974" spans="1:5" x14ac:dyDescent="0.25">
      <c r="A4974" t="s">
        <v>34429</v>
      </c>
      <c r="B4974" t="s">
        <v>16</v>
      </c>
      <c r="C4974" t="s">
        <v>17</v>
      </c>
      <c r="D4974" t="s">
        <v>33</v>
      </c>
      <c r="E4974" t="s">
        <v>653</v>
      </c>
    </row>
    <row r="4975" spans="1:5" x14ac:dyDescent="0.25">
      <c r="A4975" t="s">
        <v>34430</v>
      </c>
      <c r="B4975" t="s">
        <v>16</v>
      </c>
      <c r="C4975" t="s">
        <v>17</v>
      </c>
      <c r="D4975" t="s">
        <v>33</v>
      </c>
      <c r="E4975" t="s">
        <v>627</v>
      </c>
    </row>
    <row r="4976" spans="1:5" x14ac:dyDescent="0.25">
      <c r="A4976" t="s">
        <v>34431</v>
      </c>
      <c r="B4976" t="s">
        <v>16</v>
      </c>
      <c r="C4976" t="s">
        <v>17</v>
      </c>
      <c r="D4976" t="s">
        <v>33</v>
      </c>
      <c r="E4976" t="s">
        <v>653</v>
      </c>
    </row>
    <row r="4977" spans="1:5" x14ac:dyDescent="0.25">
      <c r="A4977" t="s">
        <v>34432</v>
      </c>
      <c r="B4977" t="s">
        <v>16</v>
      </c>
      <c r="C4977" t="s">
        <v>17</v>
      </c>
      <c r="D4977" t="s">
        <v>33</v>
      </c>
      <c r="E4977" t="s">
        <v>653</v>
      </c>
    </row>
    <row r="4978" spans="1:5" x14ac:dyDescent="0.25">
      <c r="A4978" t="s">
        <v>34433</v>
      </c>
      <c r="B4978" t="s">
        <v>16</v>
      </c>
      <c r="C4978" t="s">
        <v>17</v>
      </c>
      <c r="D4978" t="s">
        <v>33</v>
      </c>
      <c r="E4978" t="s">
        <v>653</v>
      </c>
    </row>
    <row r="4979" spans="1:5" x14ac:dyDescent="0.25">
      <c r="A4979" t="s">
        <v>34434</v>
      </c>
      <c r="B4979" t="s">
        <v>16</v>
      </c>
      <c r="C4979" t="s">
        <v>17</v>
      </c>
      <c r="D4979" t="s">
        <v>33</v>
      </c>
      <c r="E4979" t="s">
        <v>653</v>
      </c>
    </row>
    <row r="4980" spans="1:5" x14ac:dyDescent="0.25">
      <c r="A4980" t="s">
        <v>34435</v>
      </c>
      <c r="B4980" t="s">
        <v>16</v>
      </c>
      <c r="C4980" t="s">
        <v>17</v>
      </c>
      <c r="D4980" t="s">
        <v>33</v>
      </c>
      <c r="E4980" t="s">
        <v>653</v>
      </c>
    </row>
    <row r="4981" spans="1:5" x14ac:dyDescent="0.25">
      <c r="A4981" t="s">
        <v>34436</v>
      </c>
      <c r="B4981" t="s">
        <v>16</v>
      </c>
      <c r="C4981" t="s">
        <v>17</v>
      </c>
      <c r="D4981" t="s">
        <v>33</v>
      </c>
      <c r="E4981" t="s">
        <v>653</v>
      </c>
    </row>
    <row r="4982" spans="1:5" x14ac:dyDescent="0.25">
      <c r="A4982" t="s">
        <v>34437</v>
      </c>
      <c r="B4982" t="s">
        <v>16</v>
      </c>
      <c r="C4982" t="s">
        <v>17</v>
      </c>
      <c r="D4982" t="s">
        <v>33</v>
      </c>
      <c r="E4982" t="s">
        <v>653</v>
      </c>
    </row>
    <row r="4983" spans="1:5" x14ac:dyDescent="0.25">
      <c r="A4983" t="s">
        <v>34438</v>
      </c>
      <c r="B4983" t="s">
        <v>16</v>
      </c>
      <c r="C4983" t="s">
        <v>17</v>
      </c>
      <c r="D4983" t="s">
        <v>33</v>
      </c>
      <c r="E4983" t="s">
        <v>653</v>
      </c>
    </row>
    <row r="4984" spans="1:5" x14ac:dyDescent="0.25">
      <c r="A4984" t="s">
        <v>34439</v>
      </c>
      <c r="B4984" t="s">
        <v>16</v>
      </c>
      <c r="C4984" t="s">
        <v>17</v>
      </c>
      <c r="D4984" t="s">
        <v>33</v>
      </c>
      <c r="E4984" t="s">
        <v>653</v>
      </c>
    </row>
    <row r="4985" spans="1:5" x14ac:dyDescent="0.25">
      <c r="A4985" t="s">
        <v>34440</v>
      </c>
      <c r="B4985" t="s">
        <v>16</v>
      </c>
      <c r="C4985" t="s">
        <v>17</v>
      </c>
      <c r="D4985" t="s">
        <v>33</v>
      </c>
      <c r="E4985" t="s">
        <v>627</v>
      </c>
    </row>
    <row r="4986" spans="1:5" x14ac:dyDescent="0.25">
      <c r="A4986" t="s">
        <v>34441</v>
      </c>
      <c r="B4986" t="s">
        <v>16</v>
      </c>
      <c r="C4986" t="s">
        <v>17</v>
      </c>
      <c r="D4986" t="s">
        <v>66</v>
      </c>
      <c r="E4986" t="s">
        <v>653</v>
      </c>
    </row>
    <row r="4987" spans="1:5" x14ac:dyDescent="0.25">
      <c r="A4987" t="s">
        <v>44172</v>
      </c>
      <c r="B4987" t="s">
        <v>16</v>
      </c>
      <c r="C4987" t="s">
        <v>17</v>
      </c>
      <c r="D4987" t="s">
        <v>33</v>
      </c>
      <c r="E4987" t="s">
        <v>653</v>
      </c>
    </row>
    <row r="4988" spans="1:5" x14ac:dyDescent="0.25">
      <c r="A4988" t="s">
        <v>34442</v>
      </c>
      <c r="B4988" t="s">
        <v>16</v>
      </c>
      <c r="C4988" t="s">
        <v>17</v>
      </c>
      <c r="D4988" t="s">
        <v>33</v>
      </c>
      <c r="E4988" t="s">
        <v>653</v>
      </c>
    </row>
    <row r="4989" spans="1:5" x14ac:dyDescent="0.25">
      <c r="A4989" t="s">
        <v>44173</v>
      </c>
      <c r="B4989" t="s">
        <v>16</v>
      </c>
      <c r="C4989" t="s">
        <v>17</v>
      </c>
      <c r="D4989" t="s">
        <v>69</v>
      </c>
      <c r="E4989" t="s">
        <v>1049</v>
      </c>
    </row>
    <row r="4990" spans="1:5" x14ac:dyDescent="0.25">
      <c r="A4990" t="s">
        <v>34443</v>
      </c>
      <c r="B4990" t="s">
        <v>16</v>
      </c>
      <c r="C4990" t="s">
        <v>17</v>
      </c>
      <c r="D4990" t="s">
        <v>33</v>
      </c>
      <c r="E4990" t="s">
        <v>653</v>
      </c>
    </row>
    <row r="4991" spans="1:5" x14ac:dyDescent="0.25">
      <c r="A4991" t="s">
        <v>34444</v>
      </c>
      <c r="B4991" t="s">
        <v>16</v>
      </c>
      <c r="C4991" t="s">
        <v>17</v>
      </c>
      <c r="D4991" t="s">
        <v>33</v>
      </c>
      <c r="E4991" t="s">
        <v>731</v>
      </c>
    </row>
    <row r="4992" spans="1:5" x14ac:dyDescent="0.25">
      <c r="A4992" t="s">
        <v>34445</v>
      </c>
      <c r="B4992" t="s">
        <v>16</v>
      </c>
      <c r="C4992" t="s">
        <v>17</v>
      </c>
      <c r="D4992" t="s">
        <v>33</v>
      </c>
      <c r="E4992" t="s">
        <v>627</v>
      </c>
    </row>
    <row r="4993" spans="1:5" x14ac:dyDescent="0.25">
      <c r="A4993" t="s">
        <v>34446</v>
      </c>
      <c r="B4993" t="s">
        <v>16</v>
      </c>
      <c r="C4993" t="s">
        <v>17</v>
      </c>
      <c r="D4993" t="s">
        <v>33</v>
      </c>
      <c r="E4993" t="s">
        <v>653</v>
      </c>
    </row>
    <row r="4994" spans="1:5" x14ac:dyDescent="0.25">
      <c r="A4994" t="s">
        <v>44174</v>
      </c>
      <c r="B4994" t="s">
        <v>16</v>
      </c>
      <c r="C4994" t="s">
        <v>17</v>
      </c>
      <c r="D4994" t="s">
        <v>33</v>
      </c>
      <c r="E4994" t="s">
        <v>653</v>
      </c>
    </row>
    <row r="4995" spans="1:5" x14ac:dyDescent="0.25">
      <c r="A4995" t="s">
        <v>34447</v>
      </c>
      <c r="B4995" t="s">
        <v>16</v>
      </c>
      <c r="C4995" t="s">
        <v>17</v>
      </c>
      <c r="D4995" t="s">
        <v>33</v>
      </c>
      <c r="E4995" t="s">
        <v>653</v>
      </c>
    </row>
    <row r="4996" spans="1:5" x14ac:dyDescent="0.25">
      <c r="A4996" t="s">
        <v>34448</v>
      </c>
      <c r="B4996" t="s">
        <v>16</v>
      </c>
      <c r="C4996" t="s">
        <v>17</v>
      </c>
      <c r="D4996" t="s">
        <v>33</v>
      </c>
      <c r="E4996" t="s">
        <v>653</v>
      </c>
    </row>
    <row r="4997" spans="1:5" x14ac:dyDescent="0.25">
      <c r="A4997" t="s">
        <v>34449</v>
      </c>
      <c r="B4997" t="s">
        <v>16</v>
      </c>
      <c r="C4997" t="s">
        <v>17</v>
      </c>
      <c r="D4997" t="s">
        <v>33</v>
      </c>
      <c r="E4997" t="s">
        <v>653</v>
      </c>
    </row>
    <row r="4998" spans="1:5" x14ac:dyDescent="0.25">
      <c r="A4998" t="s">
        <v>34450</v>
      </c>
      <c r="B4998" t="s">
        <v>16</v>
      </c>
      <c r="C4998" t="s">
        <v>17</v>
      </c>
      <c r="D4998" t="s">
        <v>33</v>
      </c>
      <c r="E4998" t="s">
        <v>653</v>
      </c>
    </row>
    <row r="4999" spans="1:5" x14ac:dyDescent="0.25">
      <c r="A4999" t="s">
        <v>34451</v>
      </c>
      <c r="B4999" t="s">
        <v>16</v>
      </c>
      <c r="C4999" t="s">
        <v>17</v>
      </c>
      <c r="D4999" t="s">
        <v>33</v>
      </c>
      <c r="E4999" t="s">
        <v>653</v>
      </c>
    </row>
    <row r="5000" spans="1:5" x14ac:dyDescent="0.25">
      <c r="A5000" t="s">
        <v>34452</v>
      </c>
      <c r="B5000" t="s">
        <v>16</v>
      </c>
      <c r="C5000" t="s">
        <v>17</v>
      </c>
      <c r="D5000" t="s">
        <v>33</v>
      </c>
      <c r="E5000" t="s">
        <v>653</v>
      </c>
    </row>
    <row r="5001" spans="1:5" x14ac:dyDescent="0.25">
      <c r="A5001" t="s">
        <v>34453</v>
      </c>
      <c r="B5001" t="s">
        <v>16</v>
      </c>
      <c r="C5001" t="s">
        <v>17</v>
      </c>
      <c r="D5001" t="s">
        <v>33</v>
      </c>
      <c r="E5001" t="s">
        <v>653</v>
      </c>
    </row>
    <row r="5002" spans="1:5" x14ac:dyDescent="0.25">
      <c r="A5002" t="s">
        <v>34454</v>
      </c>
      <c r="B5002" t="s">
        <v>16</v>
      </c>
      <c r="C5002" t="s">
        <v>17</v>
      </c>
      <c r="D5002" t="s">
        <v>33</v>
      </c>
      <c r="E5002" t="s">
        <v>1049</v>
      </c>
    </row>
    <row r="5003" spans="1:5" x14ac:dyDescent="0.25">
      <c r="A5003" t="s">
        <v>34455</v>
      </c>
      <c r="B5003" t="s">
        <v>16</v>
      </c>
      <c r="C5003" t="s">
        <v>17</v>
      </c>
      <c r="D5003" t="s">
        <v>33</v>
      </c>
      <c r="E5003" t="s">
        <v>627</v>
      </c>
    </row>
    <row r="5004" spans="1:5" x14ac:dyDescent="0.25">
      <c r="A5004" t="s">
        <v>44175</v>
      </c>
      <c r="B5004" t="s">
        <v>16</v>
      </c>
      <c r="C5004" t="s">
        <v>17</v>
      </c>
      <c r="D5004" t="s">
        <v>33</v>
      </c>
      <c r="E5004" t="s">
        <v>653</v>
      </c>
    </row>
    <row r="5005" spans="1:5" x14ac:dyDescent="0.25">
      <c r="A5005" t="s">
        <v>34456</v>
      </c>
      <c r="B5005" t="s">
        <v>16</v>
      </c>
      <c r="C5005" t="s">
        <v>17</v>
      </c>
      <c r="D5005" t="s">
        <v>33</v>
      </c>
      <c r="E5005" t="s">
        <v>653</v>
      </c>
    </row>
    <row r="5006" spans="1:5" x14ac:dyDescent="0.25">
      <c r="A5006" t="s">
        <v>34457</v>
      </c>
      <c r="B5006" t="s">
        <v>16</v>
      </c>
      <c r="C5006" t="s">
        <v>17</v>
      </c>
      <c r="D5006" t="s">
        <v>33</v>
      </c>
      <c r="E5006" t="s">
        <v>627</v>
      </c>
    </row>
    <row r="5007" spans="1:5" x14ac:dyDescent="0.25">
      <c r="A5007" t="s">
        <v>34458</v>
      </c>
      <c r="B5007" t="s">
        <v>16</v>
      </c>
      <c r="C5007" t="s">
        <v>17</v>
      </c>
      <c r="D5007" t="s">
        <v>33</v>
      </c>
      <c r="E5007" t="s">
        <v>653</v>
      </c>
    </row>
    <row r="5008" spans="1:5" x14ac:dyDescent="0.25">
      <c r="A5008" t="s">
        <v>34459</v>
      </c>
      <c r="B5008" t="s">
        <v>16</v>
      </c>
      <c r="C5008" t="s">
        <v>17</v>
      </c>
      <c r="D5008" t="s">
        <v>33</v>
      </c>
      <c r="E5008" t="s">
        <v>653</v>
      </c>
    </row>
    <row r="5009" spans="1:5" x14ac:dyDescent="0.25">
      <c r="A5009" t="s">
        <v>34460</v>
      </c>
      <c r="B5009" t="s">
        <v>16</v>
      </c>
      <c r="C5009" t="s">
        <v>17</v>
      </c>
      <c r="D5009" t="s">
        <v>33</v>
      </c>
      <c r="E5009" t="s">
        <v>653</v>
      </c>
    </row>
    <row r="5010" spans="1:5" x14ac:dyDescent="0.25">
      <c r="A5010" t="s">
        <v>34461</v>
      </c>
      <c r="B5010" t="s">
        <v>16</v>
      </c>
      <c r="C5010" t="s">
        <v>17</v>
      </c>
      <c r="D5010" t="s">
        <v>33</v>
      </c>
      <c r="E5010" t="s">
        <v>653</v>
      </c>
    </row>
    <row r="5011" spans="1:5" x14ac:dyDescent="0.25">
      <c r="A5011" t="s">
        <v>34462</v>
      </c>
      <c r="B5011" t="s">
        <v>16</v>
      </c>
      <c r="C5011" t="s">
        <v>17</v>
      </c>
      <c r="D5011" t="s">
        <v>33</v>
      </c>
      <c r="E5011" t="s">
        <v>653</v>
      </c>
    </row>
    <row r="5012" spans="1:5" x14ac:dyDescent="0.25">
      <c r="A5012" t="s">
        <v>34463</v>
      </c>
      <c r="B5012" t="s">
        <v>16</v>
      </c>
      <c r="C5012" t="s">
        <v>17</v>
      </c>
      <c r="D5012" t="s">
        <v>33</v>
      </c>
      <c r="E5012" t="s">
        <v>653</v>
      </c>
    </row>
    <row r="5013" spans="1:5" x14ac:dyDescent="0.25">
      <c r="A5013" t="s">
        <v>34464</v>
      </c>
      <c r="B5013" t="s">
        <v>16</v>
      </c>
      <c r="C5013" t="s">
        <v>17</v>
      </c>
      <c r="D5013" t="s">
        <v>33</v>
      </c>
      <c r="E5013" t="s">
        <v>653</v>
      </c>
    </row>
    <row r="5014" spans="1:5" x14ac:dyDescent="0.25">
      <c r="A5014" t="s">
        <v>34465</v>
      </c>
      <c r="B5014" t="s">
        <v>16</v>
      </c>
      <c r="C5014" t="s">
        <v>17</v>
      </c>
      <c r="D5014" t="s">
        <v>33</v>
      </c>
      <c r="E5014" t="s">
        <v>627</v>
      </c>
    </row>
    <row r="5015" spans="1:5" x14ac:dyDescent="0.25">
      <c r="A5015" t="s">
        <v>34466</v>
      </c>
      <c r="B5015" t="s">
        <v>16</v>
      </c>
      <c r="C5015" t="s">
        <v>17</v>
      </c>
      <c r="D5015" t="s">
        <v>33</v>
      </c>
      <c r="E5015" t="s">
        <v>653</v>
      </c>
    </row>
    <row r="5016" spans="1:5" x14ac:dyDescent="0.25">
      <c r="A5016" t="s">
        <v>44176</v>
      </c>
      <c r="B5016" t="s">
        <v>16</v>
      </c>
      <c r="C5016" t="s">
        <v>17</v>
      </c>
      <c r="D5016" t="s">
        <v>33</v>
      </c>
      <c r="E5016" t="s">
        <v>653</v>
      </c>
    </row>
    <row r="5017" spans="1:5" x14ac:dyDescent="0.25">
      <c r="A5017" t="s">
        <v>34467</v>
      </c>
      <c r="B5017" t="s">
        <v>16</v>
      </c>
      <c r="C5017" t="s">
        <v>17</v>
      </c>
      <c r="D5017" t="s">
        <v>33</v>
      </c>
      <c r="E5017" t="s">
        <v>653</v>
      </c>
    </row>
    <row r="5018" spans="1:5" x14ac:dyDescent="0.25">
      <c r="A5018" t="s">
        <v>34468</v>
      </c>
      <c r="B5018" t="s">
        <v>16</v>
      </c>
      <c r="C5018" t="s">
        <v>17</v>
      </c>
      <c r="D5018" t="s">
        <v>33</v>
      </c>
      <c r="E5018" t="s">
        <v>653</v>
      </c>
    </row>
    <row r="5019" spans="1:5" x14ac:dyDescent="0.25">
      <c r="A5019" t="s">
        <v>34469</v>
      </c>
      <c r="B5019" t="s">
        <v>16</v>
      </c>
      <c r="C5019" t="s">
        <v>17</v>
      </c>
      <c r="D5019" t="s">
        <v>33</v>
      </c>
      <c r="E5019" t="s">
        <v>653</v>
      </c>
    </row>
    <row r="5020" spans="1:5" x14ac:dyDescent="0.25">
      <c r="A5020" t="s">
        <v>34470</v>
      </c>
      <c r="B5020" t="s">
        <v>16</v>
      </c>
      <c r="C5020" t="s">
        <v>17</v>
      </c>
      <c r="D5020" t="s">
        <v>33</v>
      </c>
      <c r="E5020" t="s">
        <v>653</v>
      </c>
    </row>
    <row r="5021" spans="1:5" x14ac:dyDescent="0.25">
      <c r="A5021" t="s">
        <v>34471</v>
      </c>
      <c r="B5021" t="s">
        <v>16</v>
      </c>
      <c r="C5021" t="s">
        <v>17</v>
      </c>
      <c r="D5021" t="s">
        <v>65</v>
      </c>
      <c r="E5021" t="s">
        <v>653</v>
      </c>
    </row>
    <row r="5022" spans="1:5" x14ac:dyDescent="0.25">
      <c r="A5022" t="s">
        <v>44177</v>
      </c>
      <c r="B5022" t="s">
        <v>16</v>
      </c>
      <c r="C5022" t="s">
        <v>17</v>
      </c>
      <c r="D5022" t="s">
        <v>33</v>
      </c>
      <c r="E5022" t="s">
        <v>653</v>
      </c>
    </row>
    <row r="5023" spans="1:5" x14ac:dyDescent="0.25">
      <c r="A5023" t="s">
        <v>34472</v>
      </c>
      <c r="B5023" t="s">
        <v>16</v>
      </c>
      <c r="C5023" t="s">
        <v>17</v>
      </c>
      <c r="D5023" t="s">
        <v>33</v>
      </c>
      <c r="E5023" t="s">
        <v>653</v>
      </c>
    </row>
    <row r="5024" spans="1:5" x14ac:dyDescent="0.25">
      <c r="A5024" t="s">
        <v>44178</v>
      </c>
      <c r="B5024" t="s">
        <v>16</v>
      </c>
      <c r="C5024" t="s">
        <v>17</v>
      </c>
      <c r="D5024" t="s">
        <v>33</v>
      </c>
      <c r="E5024" t="s">
        <v>653</v>
      </c>
    </row>
    <row r="5025" spans="1:5" x14ac:dyDescent="0.25">
      <c r="A5025" t="s">
        <v>34473</v>
      </c>
      <c r="B5025" t="s">
        <v>16</v>
      </c>
      <c r="C5025" t="s">
        <v>17</v>
      </c>
      <c r="D5025" t="s">
        <v>33</v>
      </c>
      <c r="E5025" t="s">
        <v>653</v>
      </c>
    </row>
    <row r="5026" spans="1:5" x14ac:dyDescent="0.25">
      <c r="A5026" t="s">
        <v>34474</v>
      </c>
      <c r="B5026" t="s">
        <v>16</v>
      </c>
      <c r="C5026" t="s">
        <v>17</v>
      </c>
      <c r="D5026" t="s">
        <v>33</v>
      </c>
      <c r="E5026" t="s">
        <v>653</v>
      </c>
    </row>
    <row r="5027" spans="1:5" x14ac:dyDescent="0.25">
      <c r="A5027" t="s">
        <v>34475</v>
      </c>
      <c r="B5027" t="s">
        <v>16</v>
      </c>
      <c r="C5027" t="s">
        <v>17</v>
      </c>
      <c r="D5027" t="s">
        <v>33</v>
      </c>
      <c r="E5027" t="s">
        <v>653</v>
      </c>
    </row>
    <row r="5028" spans="1:5" x14ac:dyDescent="0.25">
      <c r="A5028" t="s">
        <v>34476</v>
      </c>
      <c r="B5028" t="s">
        <v>16</v>
      </c>
      <c r="C5028" t="s">
        <v>17</v>
      </c>
      <c r="D5028" t="s">
        <v>33</v>
      </c>
      <c r="E5028" t="s">
        <v>653</v>
      </c>
    </row>
    <row r="5029" spans="1:5" x14ac:dyDescent="0.25">
      <c r="A5029" t="s">
        <v>34477</v>
      </c>
      <c r="B5029" t="s">
        <v>16</v>
      </c>
      <c r="C5029" t="s">
        <v>17</v>
      </c>
      <c r="D5029" t="s">
        <v>33</v>
      </c>
      <c r="E5029" t="s">
        <v>653</v>
      </c>
    </row>
    <row r="5030" spans="1:5" x14ac:dyDescent="0.25">
      <c r="A5030" t="s">
        <v>34478</v>
      </c>
      <c r="B5030" t="s">
        <v>16</v>
      </c>
      <c r="C5030" t="s">
        <v>17</v>
      </c>
      <c r="D5030" t="s">
        <v>33</v>
      </c>
      <c r="E5030" t="s">
        <v>653</v>
      </c>
    </row>
    <row r="5031" spans="1:5" x14ac:dyDescent="0.25">
      <c r="A5031" t="s">
        <v>34479</v>
      </c>
      <c r="B5031" t="s">
        <v>16</v>
      </c>
      <c r="C5031" t="s">
        <v>17</v>
      </c>
      <c r="D5031" t="s">
        <v>33</v>
      </c>
      <c r="E5031" t="s">
        <v>653</v>
      </c>
    </row>
    <row r="5032" spans="1:5" x14ac:dyDescent="0.25">
      <c r="A5032" t="s">
        <v>34480</v>
      </c>
      <c r="B5032" t="s">
        <v>16</v>
      </c>
      <c r="C5032" t="s">
        <v>17</v>
      </c>
      <c r="D5032" t="s">
        <v>33</v>
      </c>
      <c r="E5032" t="s">
        <v>653</v>
      </c>
    </row>
    <row r="5033" spans="1:5" x14ac:dyDescent="0.25">
      <c r="A5033" t="s">
        <v>34481</v>
      </c>
      <c r="B5033" t="s">
        <v>16</v>
      </c>
      <c r="C5033" t="s">
        <v>17</v>
      </c>
      <c r="D5033" t="s">
        <v>33</v>
      </c>
      <c r="E5033" t="s">
        <v>818</v>
      </c>
    </row>
    <row r="5034" spans="1:5" x14ac:dyDescent="0.25">
      <c r="A5034" t="s">
        <v>44179</v>
      </c>
      <c r="B5034" t="s">
        <v>16</v>
      </c>
      <c r="C5034" t="s">
        <v>17</v>
      </c>
      <c r="D5034" t="s">
        <v>33</v>
      </c>
      <c r="E5034" t="s">
        <v>653</v>
      </c>
    </row>
    <row r="5035" spans="1:5" x14ac:dyDescent="0.25">
      <c r="A5035" t="s">
        <v>34482</v>
      </c>
      <c r="B5035" t="s">
        <v>16</v>
      </c>
      <c r="C5035" t="s">
        <v>17</v>
      </c>
      <c r="D5035" t="s">
        <v>33</v>
      </c>
      <c r="E5035" t="s">
        <v>653</v>
      </c>
    </row>
    <row r="5036" spans="1:5" x14ac:dyDescent="0.25">
      <c r="A5036" t="s">
        <v>34483</v>
      </c>
      <c r="B5036" t="s">
        <v>16</v>
      </c>
      <c r="C5036" t="s">
        <v>17</v>
      </c>
      <c r="D5036" t="s">
        <v>33</v>
      </c>
      <c r="E5036" t="s">
        <v>653</v>
      </c>
    </row>
    <row r="5037" spans="1:5" x14ac:dyDescent="0.25">
      <c r="A5037" t="s">
        <v>34484</v>
      </c>
      <c r="B5037" t="s">
        <v>16</v>
      </c>
      <c r="C5037" t="s">
        <v>17</v>
      </c>
      <c r="D5037" t="s">
        <v>33</v>
      </c>
      <c r="E5037" t="s">
        <v>653</v>
      </c>
    </row>
    <row r="5038" spans="1:5" x14ac:dyDescent="0.25">
      <c r="A5038" t="s">
        <v>34485</v>
      </c>
      <c r="B5038" t="s">
        <v>16</v>
      </c>
      <c r="C5038" t="s">
        <v>17</v>
      </c>
      <c r="D5038" t="s">
        <v>33</v>
      </c>
      <c r="E5038" t="s">
        <v>653</v>
      </c>
    </row>
    <row r="5039" spans="1:5" x14ac:dyDescent="0.25">
      <c r="A5039" t="s">
        <v>34486</v>
      </c>
      <c r="B5039" t="s">
        <v>16</v>
      </c>
      <c r="C5039" t="s">
        <v>17</v>
      </c>
      <c r="D5039" t="s">
        <v>33</v>
      </c>
      <c r="E5039" t="s">
        <v>653</v>
      </c>
    </row>
    <row r="5040" spans="1:5" x14ac:dyDescent="0.25">
      <c r="A5040" t="s">
        <v>34487</v>
      </c>
      <c r="B5040" t="s">
        <v>16</v>
      </c>
      <c r="C5040" t="s">
        <v>17</v>
      </c>
      <c r="D5040" t="s">
        <v>33</v>
      </c>
      <c r="E5040" t="s">
        <v>653</v>
      </c>
    </row>
    <row r="5041" spans="1:5" x14ac:dyDescent="0.25">
      <c r="A5041" t="s">
        <v>34488</v>
      </c>
      <c r="B5041" t="s">
        <v>16</v>
      </c>
      <c r="C5041" t="s">
        <v>17</v>
      </c>
      <c r="D5041" t="s">
        <v>33</v>
      </c>
      <c r="E5041" t="s">
        <v>653</v>
      </c>
    </row>
    <row r="5042" spans="1:5" x14ac:dyDescent="0.25">
      <c r="A5042" t="s">
        <v>34489</v>
      </c>
      <c r="B5042" t="s">
        <v>16</v>
      </c>
      <c r="C5042" t="s">
        <v>17</v>
      </c>
      <c r="D5042" t="s">
        <v>33</v>
      </c>
      <c r="E5042" t="s">
        <v>653</v>
      </c>
    </row>
    <row r="5043" spans="1:5" x14ac:dyDescent="0.25">
      <c r="A5043" t="s">
        <v>34490</v>
      </c>
      <c r="B5043" t="s">
        <v>16</v>
      </c>
      <c r="C5043" t="s">
        <v>17</v>
      </c>
      <c r="D5043" t="s">
        <v>33</v>
      </c>
      <c r="E5043" t="s">
        <v>653</v>
      </c>
    </row>
    <row r="5044" spans="1:5" x14ac:dyDescent="0.25">
      <c r="A5044" t="s">
        <v>34491</v>
      </c>
      <c r="B5044" t="s">
        <v>16</v>
      </c>
      <c r="C5044" t="s">
        <v>17</v>
      </c>
      <c r="D5044" t="s">
        <v>33</v>
      </c>
      <c r="E5044" t="s">
        <v>653</v>
      </c>
    </row>
    <row r="5045" spans="1:5" x14ac:dyDescent="0.25">
      <c r="A5045" t="s">
        <v>34492</v>
      </c>
      <c r="B5045" t="s">
        <v>16</v>
      </c>
      <c r="C5045" t="s">
        <v>17</v>
      </c>
      <c r="D5045" t="s">
        <v>33</v>
      </c>
      <c r="E5045" t="s">
        <v>653</v>
      </c>
    </row>
    <row r="5046" spans="1:5" x14ac:dyDescent="0.25">
      <c r="A5046" t="s">
        <v>44180</v>
      </c>
      <c r="B5046" t="s">
        <v>16</v>
      </c>
      <c r="C5046" t="s">
        <v>17</v>
      </c>
      <c r="D5046" t="s">
        <v>33</v>
      </c>
      <c r="E5046" t="s">
        <v>653</v>
      </c>
    </row>
    <row r="5047" spans="1:5" x14ac:dyDescent="0.25">
      <c r="A5047" t="s">
        <v>34493</v>
      </c>
      <c r="B5047" t="s">
        <v>16</v>
      </c>
      <c r="C5047" t="s">
        <v>17</v>
      </c>
      <c r="D5047" t="s">
        <v>33</v>
      </c>
      <c r="E5047" t="s">
        <v>653</v>
      </c>
    </row>
    <row r="5048" spans="1:5" x14ac:dyDescent="0.25">
      <c r="A5048" t="s">
        <v>34494</v>
      </c>
      <c r="B5048" t="s">
        <v>16</v>
      </c>
      <c r="C5048" t="s">
        <v>17</v>
      </c>
      <c r="D5048" t="s">
        <v>33</v>
      </c>
      <c r="E5048" t="s">
        <v>653</v>
      </c>
    </row>
    <row r="5049" spans="1:5" x14ac:dyDescent="0.25">
      <c r="A5049" t="s">
        <v>34495</v>
      </c>
      <c r="B5049" t="s">
        <v>16</v>
      </c>
      <c r="C5049" t="s">
        <v>17</v>
      </c>
      <c r="D5049" t="s">
        <v>33</v>
      </c>
      <c r="E5049" t="s">
        <v>653</v>
      </c>
    </row>
    <row r="5050" spans="1:5" x14ac:dyDescent="0.25">
      <c r="A5050" t="s">
        <v>34496</v>
      </c>
      <c r="B5050" t="s">
        <v>16</v>
      </c>
      <c r="C5050" t="s">
        <v>17</v>
      </c>
      <c r="D5050" t="s">
        <v>33</v>
      </c>
      <c r="E5050" t="s">
        <v>1020</v>
      </c>
    </row>
    <row r="5051" spans="1:5" x14ac:dyDescent="0.25">
      <c r="A5051" t="s">
        <v>44181</v>
      </c>
      <c r="B5051" t="s">
        <v>16</v>
      </c>
      <c r="C5051" t="s">
        <v>17</v>
      </c>
      <c r="D5051" t="s">
        <v>33</v>
      </c>
      <c r="E5051" t="s">
        <v>653</v>
      </c>
    </row>
    <row r="5052" spans="1:5" x14ac:dyDescent="0.25">
      <c r="A5052" t="s">
        <v>34497</v>
      </c>
      <c r="B5052" t="s">
        <v>16</v>
      </c>
      <c r="C5052" t="s">
        <v>17</v>
      </c>
      <c r="D5052" t="s">
        <v>33</v>
      </c>
      <c r="E5052" t="s">
        <v>653</v>
      </c>
    </row>
    <row r="5053" spans="1:5" x14ac:dyDescent="0.25">
      <c r="A5053" t="s">
        <v>34498</v>
      </c>
      <c r="B5053" t="s">
        <v>16</v>
      </c>
      <c r="C5053" t="s">
        <v>17</v>
      </c>
      <c r="D5053" t="s">
        <v>33</v>
      </c>
      <c r="E5053" t="s">
        <v>653</v>
      </c>
    </row>
    <row r="5054" spans="1:5" x14ac:dyDescent="0.25">
      <c r="A5054" t="s">
        <v>34499</v>
      </c>
      <c r="B5054" t="s">
        <v>16</v>
      </c>
      <c r="C5054" t="s">
        <v>17</v>
      </c>
      <c r="D5054" t="s">
        <v>33</v>
      </c>
      <c r="E5054" t="s">
        <v>653</v>
      </c>
    </row>
    <row r="5055" spans="1:5" x14ac:dyDescent="0.25">
      <c r="A5055" t="s">
        <v>34500</v>
      </c>
      <c r="B5055" t="s">
        <v>16</v>
      </c>
      <c r="C5055" t="s">
        <v>17</v>
      </c>
      <c r="D5055" t="s">
        <v>33</v>
      </c>
      <c r="E5055" t="s">
        <v>652</v>
      </c>
    </row>
    <row r="5056" spans="1:5" x14ac:dyDescent="0.25">
      <c r="A5056" t="s">
        <v>34501</v>
      </c>
      <c r="B5056" t="s">
        <v>16</v>
      </c>
      <c r="C5056" t="s">
        <v>17</v>
      </c>
      <c r="D5056" t="s">
        <v>33</v>
      </c>
      <c r="E5056" t="s">
        <v>653</v>
      </c>
    </row>
    <row r="5057" spans="1:5" x14ac:dyDescent="0.25">
      <c r="A5057" t="s">
        <v>34502</v>
      </c>
      <c r="B5057" t="s">
        <v>16</v>
      </c>
      <c r="C5057" t="s">
        <v>17</v>
      </c>
      <c r="D5057" t="s">
        <v>33</v>
      </c>
      <c r="E5057" t="s">
        <v>653</v>
      </c>
    </row>
    <row r="5058" spans="1:5" x14ac:dyDescent="0.25">
      <c r="A5058" t="s">
        <v>34503</v>
      </c>
      <c r="B5058" t="s">
        <v>16</v>
      </c>
      <c r="C5058" t="s">
        <v>17</v>
      </c>
      <c r="D5058" t="s">
        <v>33</v>
      </c>
      <c r="E5058" t="s">
        <v>653</v>
      </c>
    </row>
    <row r="5059" spans="1:5" x14ac:dyDescent="0.25">
      <c r="A5059" t="s">
        <v>34504</v>
      </c>
      <c r="B5059" t="s">
        <v>16</v>
      </c>
      <c r="C5059" t="s">
        <v>17</v>
      </c>
      <c r="D5059" t="s">
        <v>33</v>
      </c>
      <c r="E5059" t="s">
        <v>653</v>
      </c>
    </row>
    <row r="5060" spans="1:5" x14ac:dyDescent="0.25">
      <c r="A5060" t="s">
        <v>34505</v>
      </c>
      <c r="B5060" t="s">
        <v>16</v>
      </c>
      <c r="C5060" t="s">
        <v>17</v>
      </c>
      <c r="D5060" t="s">
        <v>33</v>
      </c>
      <c r="E5060" t="s">
        <v>653</v>
      </c>
    </row>
    <row r="5061" spans="1:5" x14ac:dyDescent="0.25">
      <c r="A5061" t="s">
        <v>34506</v>
      </c>
      <c r="B5061" t="s">
        <v>16</v>
      </c>
      <c r="C5061" t="s">
        <v>17</v>
      </c>
      <c r="D5061" t="s">
        <v>33</v>
      </c>
      <c r="E5061" t="s">
        <v>653</v>
      </c>
    </row>
    <row r="5062" spans="1:5" x14ac:dyDescent="0.25">
      <c r="A5062" t="s">
        <v>34507</v>
      </c>
      <c r="B5062" t="s">
        <v>16</v>
      </c>
      <c r="C5062" t="s">
        <v>17</v>
      </c>
      <c r="D5062" t="s">
        <v>33</v>
      </c>
      <c r="E5062" t="s">
        <v>653</v>
      </c>
    </row>
    <row r="5063" spans="1:5" x14ac:dyDescent="0.25">
      <c r="A5063" t="s">
        <v>34508</v>
      </c>
      <c r="B5063" t="s">
        <v>16</v>
      </c>
      <c r="C5063" t="s">
        <v>17</v>
      </c>
      <c r="D5063" t="s">
        <v>33</v>
      </c>
      <c r="E5063" t="s">
        <v>653</v>
      </c>
    </row>
    <row r="5064" spans="1:5" x14ac:dyDescent="0.25">
      <c r="A5064" t="s">
        <v>34509</v>
      </c>
      <c r="B5064" t="s">
        <v>16</v>
      </c>
      <c r="C5064" t="s">
        <v>17</v>
      </c>
      <c r="D5064" t="s">
        <v>33</v>
      </c>
      <c r="E5064" t="s">
        <v>653</v>
      </c>
    </row>
    <row r="5065" spans="1:5" x14ac:dyDescent="0.25">
      <c r="A5065" t="s">
        <v>34510</v>
      </c>
      <c r="B5065" t="s">
        <v>16</v>
      </c>
      <c r="C5065" t="s">
        <v>17</v>
      </c>
      <c r="D5065" t="s">
        <v>33</v>
      </c>
      <c r="E5065" t="s">
        <v>653</v>
      </c>
    </row>
    <row r="5066" spans="1:5" x14ac:dyDescent="0.25">
      <c r="A5066" t="s">
        <v>34511</v>
      </c>
      <c r="B5066" t="s">
        <v>16</v>
      </c>
      <c r="C5066" t="s">
        <v>17</v>
      </c>
      <c r="D5066" t="s">
        <v>33</v>
      </c>
      <c r="E5066" t="s">
        <v>653</v>
      </c>
    </row>
    <row r="5067" spans="1:5" x14ac:dyDescent="0.25">
      <c r="A5067" t="s">
        <v>34512</v>
      </c>
      <c r="B5067" t="s">
        <v>16</v>
      </c>
      <c r="C5067" t="s">
        <v>17</v>
      </c>
      <c r="D5067" t="s">
        <v>33</v>
      </c>
      <c r="E5067" t="s">
        <v>653</v>
      </c>
    </row>
    <row r="5068" spans="1:5" x14ac:dyDescent="0.25">
      <c r="A5068" t="s">
        <v>34513</v>
      </c>
      <c r="B5068" t="s">
        <v>16</v>
      </c>
      <c r="C5068" t="s">
        <v>17</v>
      </c>
      <c r="D5068" t="s">
        <v>33</v>
      </c>
      <c r="E5068" t="s">
        <v>653</v>
      </c>
    </row>
    <row r="5069" spans="1:5" x14ac:dyDescent="0.25">
      <c r="A5069" t="s">
        <v>34514</v>
      </c>
      <c r="B5069" t="s">
        <v>16</v>
      </c>
      <c r="C5069" t="s">
        <v>17</v>
      </c>
      <c r="D5069" t="s">
        <v>33</v>
      </c>
      <c r="E5069" t="s">
        <v>653</v>
      </c>
    </row>
    <row r="5070" spans="1:5" x14ac:dyDescent="0.25">
      <c r="A5070" t="s">
        <v>34515</v>
      </c>
      <c r="B5070" t="s">
        <v>16</v>
      </c>
      <c r="C5070" t="s">
        <v>17</v>
      </c>
      <c r="D5070" t="s">
        <v>33</v>
      </c>
      <c r="E5070" t="s">
        <v>653</v>
      </c>
    </row>
    <row r="5071" spans="1:5" x14ac:dyDescent="0.25">
      <c r="A5071" t="s">
        <v>34516</v>
      </c>
      <c r="B5071" t="s">
        <v>16</v>
      </c>
      <c r="C5071" t="s">
        <v>17</v>
      </c>
      <c r="D5071" t="s">
        <v>33</v>
      </c>
      <c r="E5071" t="s">
        <v>653</v>
      </c>
    </row>
    <row r="5072" spans="1:5" x14ac:dyDescent="0.25">
      <c r="A5072" t="s">
        <v>34517</v>
      </c>
      <c r="B5072" t="s">
        <v>16</v>
      </c>
      <c r="C5072" t="s">
        <v>17</v>
      </c>
      <c r="D5072" t="s">
        <v>33</v>
      </c>
      <c r="E5072" t="s">
        <v>653</v>
      </c>
    </row>
    <row r="5073" spans="1:5" x14ac:dyDescent="0.25">
      <c r="A5073" t="s">
        <v>34518</v>
      </c>
      <c r="B5073" t="s">
        <v>16</v>
      </c>
      <c r="C5073" t="s">
        <v>17</v>
      </c>
      <c r="D5073" t="s">
        <v>33</v>
      </c>
      <c r="E5073" t="s">
        <v>653</v>
      </c>
    </row>
    <row r="5074" spans="1:5" x14ac:dyDescent="0.25">
      <c r="A5074" t="s">
        <v>34519</v>
      </c>
      <c r="B5074" t="s">
        <v>16</v>
      </c>
      <c r="C5074" t="s">
        <v>17</v>
      </c>
      <c r="D5074" t="s">
        <v>33</v>
      </c>
      <c r="E5074" t="s">
        <v>653</v>
      </c>
    </row>
    <row r="5075" spans="1:5" x14ac:dyDescent="0.25">
      <c r="A5075" t="s">
        <v>34520</v>
      </c>
      <c r="B5075" t="s">
        <v>16</v>
      </c>
      <c r="C5075" t="s">
        <v>17</v>
      </c>
      <c r="D5075" t="s">
        <v>33</v>
      </c>
      <c r="E5075" t="s">
        <v>653</v>
      </c>
    </row>
    <row r="5076" spans="1:5" x14ac:dyDescent="0.25">
      <c r="A5076" t="s">
        <v>34521</v>
      </c>
      <c r="B5076" t="s">
        <v>16</v>
      </c>
      <c r="C5076" t="s">
        <v>17</v>
      </c>
      <c r="D5076" t="s">
        <v>33</v>
      </c>
      <c r="E5076" t="s">
        <v>653</v>
      </c>
    </row>
    <row r="5077" spans="1:5" x14ac:dyDescent="0.25">
      <c r="A5077" t="s">
        <v>34522</v>
      </c>
      <c r="B5077" t="s">
        <v>16</v>
      </c>
      <c r="C5077" t="s">
        <v>17</v>
      </c>
      <c r="D5077" t="s">
        <v>33</v>
      </c>
      <c r="E5077" t="s">
        <v>653</v>
      </c>
    </row>
    <row r="5078" spans="1:5" x14ac:dyDescent="0.25">
      <c r="A5078" t="s">
        <v>34523</v>
      </c>
      <c r="B5078" t="s">
        <v>16</v>
      </c>
      <c r="C5078" t="s">
        <v>17</v>
      </c>
      <c r="D5078" t="s">
        <v>33</v>
      </c>
      <c r="E5078" t="s">
        <v>653</v>
      </c>
    </row>
    <row r="5079" spans="1:5" x14ac:dyDescent="0.25">
      <c r="A5079" t="s">
        <v>34524</v>
      </c>
      <c r="B5079" t="s">
        <v>16</v>
      </c>
      <c r="C5079" t="s">
        <v>17</v>
      </c>
      <c r="D5079" t="s">
        <v>33</v>
      </c>
      <c r="E5079" t="s">
        <v>653</v>
      </c>
    </row>
    <row r="5080" spans="1:5" x14ac:dyDescent="0.25">
      <c r="A5080" t="s">
        <v>34525</v>
      </c>
      <c r="B5080" t="s">
        <v>16</v>
      </c>
      <c r="C5080" t="s">
        <v>17</v>
      </c>
      <c r="D5080" t="s">
        <v>33</v>
      </c>
      <c r="E5080" t="s">
        <v>653</v>
      </c>
    </row>
    <row r="5081" spans="1:5" x14ac:dyDescent="0.25">
      <c r="A5081" t="s">
        <v>34526</v>
      </c>
      <c r="B5081" t="s">
        <v>16</v>
      </c>
      <c r="C5081" t="s">
        <v>17</v>
      </c>
      <c r="D5081" t="s">
        <v>33</v>
      </c>
      <c r="E5081" t="s">
        <v>653</v>
      </c>
    </row>
    <row r="5082" spans="1:5" x14ac:dyDescent="0.25">
      <c r="A5082" t="s">
        <v>34527</v>
      </c>
      <c r="B5082" t="s">
        <v>16</v>
      </c>
      <c r="C5082" t="s">
        <v>17</v>
      </c>
      <c r="D5082" t="s">
        <v>33</v>
      </c>
      <c r="E5082" t="s">
        <v>653</v>
      </c>
    </row>
    <row r="5083" spans="1:5" x14ac:dyDescent="0.25">
      <c r="A5083" t="s">
        <v>34528</v>
      </c>
      <c r="B5083" t="s">
        <v>16</v>
      </c>
      <c r="C5083" t="s">
        <v>17</v>
      </c>
      <c r="D5083" t="s">
        <v>33</v>
      </c>
      <c r="E5083" t="s">
        <v>653</v>
      </c>
    </row>
    <row r="5084" spans="1:5" x14ac:dyDescent="0.25">
      <c r="A5084" t="s">
        <v>34529</v>
      </c>
      <c r="B5084" t="s">
        <v>16</v>
      </c>
      <c r="C5084" t="s">
        <v>17</v>
      </c>
      <c r="D5084" t="s">
        <v>33</v>
      </c>
      <c r="E5084" t="s">
        <v>653</v>
      </c>
    </row>
    <row r="5085" spans="1:5" x14ac:dyDescent="0.25">
      <c r="A5085" t="s">
        <v>44182</v>
      </c>
      <c r="B5085" t="s">
        <v>16</v>
      </c>
      <c r="C5085" t="s">
        <v>17</v>
      </c>
      <c r="D5085" t="s">
        <v>33</v>
      </c>
      <c r="E5085" t="s">
        <v>650</v>
      </c>
    </row>
    <row r="5086" spans="1:5" x14ac:dyDescent="0.25">
      <c r="A5086" t="s">
        <v>34530</v>
      </c>
      <c r="B5086" t="s">
        <v>16</v>
      </c>
      <c r="C5086" t="s">
        <v>17</v>
      </c>
      <c r="D5086" t="s">
        <v>33</v>
      </c>
      <c r="E5086" t="s">
        <v>653</v>
      </c>
    </row>
    <row r="5087" spans="1:5" x14ac:dyDescent="0.25">
      <c r="A5087" t="s">
        <v>34531</v>
      </c>
      <c r="B5087" t="s">
        <v>16</v>
      </c>
      <c r="C5087" t="s">
        <v>17</v>
      </c>
      <c r="D5087" t="s">
        <v>33</v>
      </c>
      <c r="E5087" t="s">
        <v>653</v>
      </c>
    </row>
    <row r="5088" spans="1:5" x14ac:dyDescent="0.25">
      <c r="A5088" t="s">
        <v>34532</v>
      </c>
      <c r="B5088" t="s">
        <v>16</v>
      </c>
      <c r="C5088" t="s">
        <v>17</v>
      </c>
      <c r="D5088" t="s">
        <v>33</v>
      </c>
      <c r="E5088" t="s">
        <v>653</v>
      </c>
    </row>
    <row r="5089" spans="1:5" x14ac:dyDescent="0.25">
      <c r="A5089" t="s">
        <v>34533</v>
      </c>
      <c r="B5089" t="s">
        <v>16</v>
      </c>
      <c r="C5089" t="s">
        <v>17</v>
      </c>
      <c r="D5089" t="s">
        <v>33</v>
      </c>
      <c r="E5089" t="s">
        <v>650</v>
      </c>
    </row>
    <row r="5090" spans="1:5" x14ac:dyDescent="0.25">
      <c r="A5090" t="s">
        <v>34534</v>
      </c>
      <c r="B5090" t="s">
        <v>16</v>
      </c>
      <c r="C5090" t="s">
        <v>17</v>
      </c>
      <c r="D5090" t="s">
        <v>33</v>
      </c>
      <c r="E5090" t="s">
        <v>653</v>
      </c>
    </row>
    <row r="5091" spans="1:5" x14ac:dyDescent="0.25">
      <c r="A5091" t="s">
        <v>34535</v>
      </c>
      <c r="B5091" t="s">
        <v>16</v>
      </c>
      <c r="C5091" t="s">
        <v>17</v>
      </c>
      <c r="D5091" t="s">
        <v>33</v>
      </c>
      <c r="E5091" t="s">
        <v>653</v>
      </c>
    </row>
    <row r="5092" spans="1:5" x14ac:dyDescent="0.25">
      <c r="A5092" t="s">
        <v>34536</v>
      </c>
      <c r="B5092" t="s">
        <v>16</v>
      </c>
      <c r="C5092" t="s">
        <v>17</v>
      </c>
      <c r="D5092" t="s">
        <v>33</v>
      </c>
      <c r="E5092" t="s">
        <v>653</v>
      </c>
    </row>
    <row r="5093" spans="1:5" x14ac:dyDescent="0.25">
      <c r="A5093" t="s">
        <v>34537</v>
      </c>
      <c r="B5093" t="s">
        <v>16</v>
      </c>
      <c r="C5093" t="s">
        <v>17</v>
      </c>
      <c r="D5093" t="s">
        <v>33</v>
      </c>
      <c r="E5093" t="s">
        <v>653</v>
      </c>
    </row>
    <row r="5094" spans="1:5" x14ac:dyDescent="0.25">
      <c r="A5094" t="s">
        <v>34538</v>
      </c>
      <c r="B5094" t="s">
        <v>16</v>
      </c>
      <c r="C5094" t="s">
        <v>17</v>
      </c>
      <c r="D5094" t="s">
        <v>66</v>
      </c>
      <c r="E5094" t="s">
        <v>653</v>
      </c>
    </row>
    <row r="5095" spans="1:5" x14ac:dyDescent="0.25">
      <c r="A5095" t="s">
        <v>34539</v>
      </c>
      <c r="B5095" t="s">
        <v>16</v>
      </c>
      <c r="C5095" t="s">
        <v>17</v>
      </c>
      <c r="D5095" t="s">
        <v>33</v>
      </c>
      <c r="E5095" t="s">
        <v>653</v>
      </c>
    </row>
    <row r="5096" spans="1:5" x14ac:dyDescent="0.25">
      <c r="A5096" t="s">
        <v>34540</v>
      </c>
      <c r="B5096" t="s">
        <v>16</v>
      </c>
      <c r="C5096" t="s">
        <v>17</v>
      </c>
      <c r="D5096" t="s">
        <v>33</v>
      </c>
      <c r="E5096" t="s">
        <v>653</v>
      </c>
    </row>
    <row r="5097" spans="1:5" x14ac:dyDescent="0.25">
      <c r="A5097" t="s">
        <v>34541</v>
      </c>
      <c r="B5097" t="s">
        <v>16</v>
      </c>
      <c r="C5097" t="s">
        <v>17</v>
      </c>
      <c r="D5097" t="s">
        <v>33</v>
      </c>
      <c r="E5097" t="s">
        <v>653</v>
      </c>
    </row>
    <row r="5098" spans="1:5" x14ac:dyDescent="0.25">
      <c r="A5098" t="s">
        <v>44183</v>
      </c>
      <c r="B5098" t="s">
        <v>16</v>
      </c>
      <c r="C5098" t="s">
        <v>17</v>
      </c>
      <c r="D5098" t="s">
        <v>33</v>
      </c>
      <c r="E5098" t="s">
        <v>653</v>
      </c>
    </row>
    <row r="5099" spans="1:5" x14ac:dyDescent="0.25">
      <c r="A5099" t="s">
        <v>34542</v>
      </c>
      <c r="B5099" t="s">
        <v>16</v>
      </c>
      <c r="C5099" t="s">
        <v>17</v>
      </c>
      <c r="D5099" t="s">
        <v>33</v>
      </c>
      <c r="E5099" t="s">
        <v>653</v>
      </c>
    </row>
    <row r="5100" spans="1:5" x14ac:dyDescent="0.25">
      <c r="A5100" t="s">
        <v>34543</v>
      </c>
      <c r="B5100" t="s">
        <v>16</v>
      </c>
      <c r="C5100" t="s">
        <v>17</v>
      </c>
      <c r="D5100" t="s">
        <v>33</v>
      </c>
      <c r="E5100" t="s">
        <v>653</v>
      </c>
    </row>
    <row r="5101" spans="1:5" x14ac:dyDescent="0.25">
      <c r="A5101" t="s">
        <v>34544</v>
      </c>
      <c r="B5101" t="s">
        <v>16</v>
      </c>
      <c r="C5101" t="s">
        <v>17</v>
      </c>
      <c r="D5101" t="s">
        <v>33</v>
      </c>
      <c r="E5101" t="s">
        <v>653</v>
      </c>
    </row>
    <row r="5102" spans="1:5" x14ac:dyDescent="0.25">
      <c r="A5102" t="s">
        <v>34545</v>
      </c>
      <c r="B5102" t="s">
        <v>16</v>
      </c>
      <c r="C5102" t="s">
        <v>17</v>
      </c>
      <c r="D5102" t="s">
        <v>33</v>
      </c>
      <c r="E5102" t="s">
        <v>653</v>
      </c>
    </row>
    <row r="5103" spans="1:5" x14ac:dyDescent="0.25">
      <c r="A5103" t="s">
        <v>34546</v>
      </c>
      <c r="B5103" t="s">
        <v>16</v>
      </c>
      <c r="C5103" t="s">
        <v>17</v>
      </c>
      <c r="D5103" t="s">
        <v>33</v>
      </c>
      <c r="E5103" t="s">
        <v>653</v>
      </c>
    </row>
    <row r="5104" spans="1:5" x14ac:dyDescent="0.25">
      <c r="A5104" t="s">
        <v>34547</v>
      </c>
      <c r="B5104" t="s">
        <v>16</v>
      </c>
      <c r="C5104" t="s">
        <v>17</v>
      </c>
      <c r="D5104" t="s">
        <v>33</v>
      </c>
      <c r="E5104" t="s">
        <v>653</v>
      </c>
    </row>
    <row r="5105" spans="1:5" x14ac:dyDescent="0.25">
      <c r="A5105" t="s">
        <v>34548</v>
      </c>
      <c r="B5105" t="s">
        <v>16</v>
      </c>
      <c r="C5105" t="s">
        <v>17</v>
      </c>
      <c r="D5105" t="s">
        <v>33</v>
      </c>
      <c r="E5105" t="s">
        <v>653</v>
      </c>
    </row>
    <row r="5106" spans="1:5" x14ac:dyDescent="0.25">
      <c r="A5106" t="s">
        <v>34549</v>
      </c>
      <c r="B5106" t="s">
        <v>16</v>
      </c>
      <c r="C5106" t="s">
        <v>17</v>
      </c>
      <c r="D5106" t="s">
        <v>33</v>
      </c>
      <c r="E5106" t="s">
        <v>653</v>
      </c>
    </row>
    <row r="5107" spans="1:5" x14ac:dyDescent="0.25">
      <c r="A5107" t="s">
        <v>34550</v>
      </c>
      <c r="B5107" t="s">
        <v>16</v>
      </c>
      <c r="C5107" t="s">
        <v>17</v>
      </c>
      <c r="D5107" t="s">
        <v>33</v>
      </c>
      <c r="E5107" t="s">
        <v>653</v>
      </c>
    </row>
    <row r="5108" spans="1:5" x14ac:dyDescent="0.25">
      <c r="A5108" t="s">
        <v>34551</v>
      </c>
      <c r="B5108" t="s">
        <v>16</v>
      </c>
      <c r="C5108" t="s">
        <v>17</v>
      </c>
      <c r="D5108" t="s">
        <v>33</v>
      </c>
      <c r="E5108" t="s">
        <v>653</v>
      </c>
    </row>
    <row r="5109" spans="1:5" x14ac:dyDescent="0.25">
      <c r="A5109" t="s">
        <v>34552</v>
      </c>
      <c r="B5109" t="s">
        <v>16</v>
      </c>
      <c r="C5109" t="s">
        <v>17</v>
      </c>
      <c r="D5109" t="s">
        <v>69</v>
      </c>
      <c r="E5109" t="s">
        <v>650</v>
      </c>
    </row>
    <row r="5110" spans="1:5" x14ac:dyDescent="0.25">
      <c r="A5110" t="s">
        <v>34553</v>
      </c>
      <c r="B5110" t="s">
        <v>16</v>
      </c>
      <c r="C5110" t="s">
        <v>17</v>
      </c>
      <c r="D5110" t="s">
        <v>33</v>
      </c>
      <c r="E5110" t="s">
        <v>653</v>
      </c>
    </row>
    <row r="5111" spans="1:5" x14ac:dyDescent="0.25">
      <c r="A5111" t="s">
        <v>34554</v>
      </c>
      <c r="B5111" t="s">
        <v>16</v>
      </c>
      <c r="C5111" t="s">
        <v>17</v>
      </c>
      <c r="D5111" t="s">
        <v>33</v>
      </c>
      <c r="E5111" t="s">
        <v>653</v>
      </c>
    </row>
    <row r="5112" spans="1:5" x14ac:dyDescent="0.25">
      <c r="A5112" t="s">
        <v>34555</v>
      </c>
      <c r="B5112" t="s">
        <v>16</v>
      </c>
      <c r="C5112" t="s">
        <v>17</v>
      </c>
      <c r="D5112" t="s">
        <v>33</v>
      </c>
      <c r="E5112" t="s">
        <v>653</v>
      </c>
    </row>
    <row r="5113" spans="1:5" x14ac:dyDescent="0.25">
      <c r="A5113" t="s">
        <v>34556</v>
      </c>
      <c r="B5113" t="s">
        <v>16</v>
      </c>
      <c r="C5113" t="s">
        <v>17</v>
      </c>
      <c r="D5113" t="s">
        <v>33</v>
      </c>
      <c r="E5113" t="s">
        <v>653</v>
      </c>
    </row>
    <row r="5114" spans="1:5" x14ac:dyDescent="0.25">
      <c r="A5114" t="s">
        <v>34557</v>
      </c>
      <c r="B5114" t="s">
        <v>16</v>
      </c>
      <c r="C5114" t="s">
        <v>17</v>
      </c>
      <c r="D5114" t="s">
        <v>33</v>
      </c>
      <c r="E5114" t="s">
        <v>653</v>
      </c>
    </row>
    <row r="5115" spans="1:5" x14ac:dyDescent="0.25">
      <c r="A5115" t="s">
        <v>34558</v>
      </c>
      <c r="B5115" t="s">
        <v>16</v>
      </c>
      <c r="C5115" t="s">
        <v>17</v>
      </c>
      <c r="D5115" t="s">
        <v>33</v>
      </c>
      <c r="E5115" t="s">
        <v>653</v>
      </c>
    </row>
    <row r="5116" spans="1:5" x14ac:dyDescent="0.25">
      <c r="A5116" t="s">
        <v>34559</v>
      </c>
      <c r="B5116" t="s">
        <v>16</v>
      </c>
      <c r="C5116" t="s">
        <v>17</v>
      </c>
      <c r="D5116" t="s">
        <v>33</v>
      </c>
      <c r="E5116" t="s">
        <v>653</v>
      </c>
    </row>
    <row r="5117" spans="1:5" x14ac:dyDescent="0.25">
      <c r="A5117" t="s">
        <v>34560</v>
      </c>
      <c r="B5117" t="s">
        <v>16</v>
      </c>
      <c r="C5117" t="s">
        <v>17</v>
      </c>
      <c r="D5117" t="s">
        <v>69</v>
      </c>
      <c r="E5117" t="s">
        <v>653</v>
      </c>
    </row>
    <row r="5118" spans="1:5" x14ac:dyDescent="0.25">
      <c r="A5118" t="s">
        <v>34561</v>
      </c>
      <c r="B5118" t="s">
        <v>16</v>
      </c>
      <c r="C5118" t="s">
        <v>17</v>
      </c>
      <c r="D5118" t="s">
        <v>33</v>
      </c>
      <c r="E5118" t="s">
        <v>653</v>
      </c>
    </row>
    <row r="5119" spans="1:5" x14ac:dyDescent="0.25">
      <c r="A5119" t="s">
        <v>34562</v>
      </c>
      <c r="B5119" t="s">
        <v>16</v>
      </c>
      <c r="C5119" t="s">
        <v>17</v>
      </c>
      <c r="D5119" t="s">
        <v>33</v>
      </c>
      <c r="E5119" t="s">
        <v>653</v>
      </c>
    </row>
    <row r="5120" spans="1:5" x14ac:dyDescent="0.25">
      <c r="A5120" t="s">
        <v>34563</v>
      </c>
      <c r="B5120" t="s">
        <v>16</v>
      </c>
      <c r="C5120" t="s">
        <v>17</v>
      </c>
      <c r="D5120" t="s">
        <v>33</v>
      </c>
      <c r="E5120" t="s">
        <v>653</v>
      </c>
    </row>
    <row r="5121" spans="1:5" x14ac:dyDescent="0.25">
      <c r="A5121" t="s">
        <v>34564</v>
      </c>
      <c r="B5121" t="s">
        <v>16</v>
      </c>
      <c r="C5121" t="s">
        <v>17</v>
      </c>
      <c r="D5121" t="s">
        <v>33</v>
      </c>
      <c r="E5121" t="s">
        <v>653</v>
      </c>
    </row>
    <row r="5122" spans="1:5" x14ac:dyDescent="0.25">
      <c r="A5122" t="s">
        <v>34565</v>
      </c>
      <c r="B5122" t="s">
        <v>16</v>
      </c>
      <c r="C5122" t="s">
        <v>17</v>
      </c>
      <c r="D5122" t="s">
        <v>33</v>
      </c>
      <c r="E5122" t="s">
        <v>653</v>
      </c>
    </row>
    <row r="5123" spans="1:5" x14ac:dyDescent="0.25">
      <c r="A5123" t="s">
        <v>34566</v>
      </c>
      <c r="B5123" t="s">
        <v>16</v>
      </c>
      <c r="C5123" t="s">
        <v>17</v>
      </c>
      <c r="D5123" t="s">
        <v>33</v>
      </c>
      <c r="E5123" t="s">
        <v>653</v>
      </c>
    </row>
    <row r="5124" spans="1:5" x14ac:dyDescent="0.25">
      <c r="A5124" t="s">
        <v>34567</v>
      </c>
      <c r="B5124" t="s">
        <v>16</v>
      </c>
      <c r="C5124" t="s">
        <v>17</v>
      </c>
      <c r="D5124" t="s">
        <v>33</v>
      </c>
      <c r="E5124" t="s">
        <v>653</v>
      </c>
    </row>
    <row r="5125" spans="1:5" x14ac:dyDescent="0.25">
      <c r="A5125" t="s">
        <v>34568</v>
      </c>
      <c r="B5125" t="s">
        <v>16</v>
      </c>
      <c r="C5125" t="s">
        <v>17</v>
      </c>
      <c r="D5125" t="s">
        <v>33</v>
      </c>
      <c r="E5125" t="s">
        <v>653</v>
      </c>
    </row>
    <row r="5126" spans="1:5" x14ac:dyDescent="0.25">
      <c r="A5126" t="s">
        <v>34569</v>
      </c>
      <c r="B5126" t="s">
        <v>16</v>
      </c>
      <c r="C5126" t="s">
        <v>17</v>
      </c>
      <c r="D5126" t="s">
        <v>33</v>
      </c>
      <c r="E5126" t="s">
        <v>653</v>
      </c>
    </row>
    <row r="5127" spans="1:5" x14ac:dyDescent="0.25">
      <c r="A5127" t="s">
        <v>34570</v>
      </c>
      <c r="B5127" t="s">
        <v>16</v>
      </c>
      <c r="C5127" t="s">
        <v>17</v>
      </c>
      <c r="D5127" t="s">
        <v>33</v>
      </c>
      <c r="E5127" t="s">
        <v>653</v>
      </c>
    </row>
    <row r="5128" spans="1:5" x14ac:dyDescent="0.25">
      <c r="A5128" t="s">
        <v>34571</v>
      </c>
      <c r="B5128" t="s">
        <v>16</v>
      </c>
      <c r="C5128" t="s">
        <v>17</v>
      </c>
      <c r="D5128" t="s">
        <v>33</v>
      </c>
      <c r="E5128" t="s">
        <v>653</v>
      </c>
    </row>
    <row r="5129" spans="1:5" x14ac:dyDescent="0.25">
      <c r="A5129" t="s">
        <v>34572</v>
      </c>
      <c r="B5129" t="s">
        <v>16</v>
      </c>
      <c r="C5129" t="s">
        <v>17</v>
      </c>
      <c r="D5129" t="s">
        <v>33</v>
      </c>
      <c r="E5129" t="s">
        <v>653</v>
      </c>
    </row>
    <row r="5130" spans="1:5" x14ac:dyDescent="0.25">
      <c r="A5130" t="s">
        <v>34573</v>
      </c>
      <c r="B5130" t="s">
        <v>16</v>
      </c>
      <c r="C5130" t="s">
        <v>17</v>
      </c>
      <c r="D5130" t="s">
        <v>33</v>
      </c>
      <c r="E5130" t="s">
        <v>653</v>
      </c>
    </row>
    <row r="5131" spans="1:5" x14ac:dyDescent="0.25">
      <c r="A5131" t="s">
        <v>34574</v>
      </c>
      <c r="B5131" t="s">
        <v>16</v>
      </c>
      <c r="C5131" t="s">
        <v>17</v>
      </c>
      <c r="D5131" t="s">
        <v>33</v>
      </c>
      <c r="E5131" t="s">
        <v>653</v>
      </c>
    </row>
    <row r="5132" spans="1:5" x14ac:dyDescent="0.25">
      <c r="A5132" t="s">
        <v>34575</v>
      </c>
      <c r="B5132" t="s">
        <v>16</v>
      </c>
      <c r="C5132" t="s">
        <v>17</v>
      </c>
      <c r="D5132" t="s">
        <v>33</v>
      </c>
      <c r="E5132" t="s">
        <v>653</v>
      </c>
    </row>
    <row r="5133" spans="1:5" x14ac:dyDescent="0.25">
      <c r="A5133" t="s">
        <v>34576</v>
      </c>
      <c r="B5133" t="s">
        <v>16</v>
      </c>
      <c r="C5133" t="s">
        <v>17</v>
      </c>
      <c r="D5133" t="s">
        <v>33</v>
      </c>
      <c r="E5133" t="s">
        <v>653</v>
      </c>
    </row>
    <row r="5134" spans="1:5" x14ac:dyDescent="0.25">
      <c r="A5134" t="s">
        <v>34577</v>
      </c>
      <c r="B5134" t="s">
        <v>16</v>
      </c>
      <c r="C5134" t="s">
        <v>17</v>
      </c>
      <c r="D5134" t="s">
        <v>33</v>
      </c>
      <c r="E5134" t="s">
        <v>847</v>
      </c>
    </row>
    <row r="5135" spans="1:5" x14ac:dyDescent="0.25">
      <c r="A5135" t="s">
        <v>34578</v>
      </c>
      <c r="B5135" t="s">
        <v>16</v>
      </c>
      <c r="C5135" t="s">
        <v>17</v>
      </c>
      <c r="D5135" t="s">
        <v>33</v>
      </c>
      <c r="E5135" t="s">
        <v>653</v>
      </c>
    </row>
    <row r="5136" spans="1:5" x14ac:dyDescent="0.25">
      <c r="A5136" t="s">
        <v>34579</v>
      </c>
      <c r="B5136" t="s">
        <v>16</v>
      </c>
      <c r="C5136" t="s">
        <v>17</v>
      </c>
      <c r="D5136" t="s">
        <v>33</v>
      </c>
      <c r="E5136" t="s">
        <v>653</v>
      </c>
    </row>
    <row r="5137" spans="1:5" x14ac:dyDescent="0.25">
      <c r="A5137" t="s">
        <v>34580</v>
      </c>
      <c r="B5137" t="s">
        <v>16</v>
      </c>
      <c r="C5137" t="s">
        <v>17</v>
      </c>
      <c r="D5137" t="s">
        <v>33</v>
      </c>
      <c r="E5137" t="s">
        <v>653</v>
      </c>
    </row>
    <row r="5138" spans="1:5" x14ac:dyDescent="0.25">
      <c r="A5138" t="s">
        <v>34581</v>
      </c>
      <c r="B5138" t="s">
        <v>16</v>
      </c>
      <c r="C5138" t="s">
        <v>17</v>
      </c>
      <c r="D5138" t="s">
        <v>33</v>
      </c>
      <c r="E5138" t="s">
        <v>653</v>
      </c>
    </row>
    <row r="5139" spans="1:5" x14ac:dyDescent="0.25">
      <c r="A5139" t="s">
        <v>44184</v>
      </c>
      <c r="B5139" t="s">
        <v>16</v>
      </c>
      <c r="C5139" t="s">
        <v>17</v>
      </c>
      <c r="D5139" t="s">
        <v>33</v>
      </c>
      <c r="E5139" t="s">
        <v>653</v>
      </c>
    </row>
    <row r="5140" spans="1:5" x14ac:dyDescent="0.25">
      <c r="A5140" t="s">
        <v>34582</v>
      </c>
      <c r="B5140" t="s">
        <v>16</v>
      </c>
      <c r="C5140" t="s">
        <v>17</v>
      </c>
      <c r="D5140" t="s">
        <v>33</v>
      </c>
      <c r="E5140" t="s">
        <v>653</v>
      </c>
    </row>
    <row r="5141" spans="1:5" x14ac:dyDescent="0.25">
      <c r="A5141" t="s">
        <v>34583</v>
      </c>
      <c r="B5141" t="s">
        <v>16</v>
      </c>
      <c r="C5141" t="s">
        <v>17</v>
      </c>
      <c r="D5141" t="s">
        <v>33</v>
      </c>
      <c r="E5141" t="s">
        <v>653</v>
      </c>
    </row>
    <row r="5142" spans="1:5" x14ac:dyDescent="0.25">
      <c r="A5142" t="s">
        <v>34584</v>
      </c>
      <c r="B5142" t="s">
        <v>16</v>
      </c>
      <c r="C5142" t="s">
        <v>17</v>
      </c>
      <c r="D5142" t="s">
        <v>33</v>
      </c>
      <c r="E5142" t="s">
        <v>653</v>
      </c>
    </row>
    <row r="5143" spans="1:5" x14ac:dyDescent="0.25">
      <c r="A5143" t="s">
        <v>34585</v>
      </c>
      <c r="B5143" t="s">
        <v>16</v>
      </c>
      <c r="C5143" t="s">
        <v>17</v>
      </c>
      <c r="D5143" t="s">
        <v>33</v>
      </c>
      <c r="E5143" t="s">
        <v>653</v>
      </c>
    </row>
    <row r="5144" spans="1:5" x14ac:dyDescent="0.25">
      <c r="A5144" t="s">
        <v>34586</v>
      </c>
      <c r="B5144" t="s">
        <v>16</v>
      </c>
      <c r="C5144" t="s">
        <v>17</v>
      </c>
      <c r="D5144" t="s">
        <v>33</v>
      </c>
      <c r="E5144" t="s">
        <v>632</v>
      </c>
    </row>
    <row r="5145" spans="1:5" x14ac:dyDescent="0.25">
      <c r="A5145" t="s">
        <v>34587</v>
      </c>
      <c r="B5145" t="s">
        <v>16</v>
      </c>
      <c r="C5145" t="s">
        <v>17</v>
      </c>
      <c r="D5145" t="s">
        <v>33</v>
      </c>
      <c r="E5145" t="s">
        <v>653</v>
      </c>
    </row>
    <row r="5146" spans="1:5" x14ac:dyDescent="0.25">
      <c r="A5146" t="s">
        <v>34588</v>
      </c>
      <c r="B5146" t="s">
        <v>16</v>
      </c>
      <c r="C5146" t="s">
        <v>17</v>
      </c>
      <c r="D5146" t="s">
        <v>33</v>
      </c>
      <c r="E5146" t="s">
        <v>632</v>
      </c>
    </row>
    <row r="5147" spans="1:5" x14ac:dyDescent="0.25">
      <c r="A5147" t="s">
        <v>34589</v>
      </c>
      <c r="B5147" t="s">
        <v>16</v>
      </c>
      <c r="C5147" t="s">
        <v>17</v>
      </c>
      <c r="D5147" t="s">
        <v>33</v>
      </c>
      <c r="E5147" t="s">
        <v>632</v>
      </c>
    </row>
    <row r="5148" spans="1:5" x14ac:dyDescent="0.25">
      <c r="A5148" t="s">
        <v>34590</v>
      </c>
      <c r="B5148" t="s">
        <v>16</v>
      </c>
      <c r="C5148" t="s">
        <v>17</v>
      </c>
      <c r="D5148" t="s">
        <v>33</v>
      </c>
      <c r="E5148" t="s">
        <v>632</v>
      </c>
    </row>
    <row r="5149" spans="1:5" x14ac:dyDescent="0.25">
      <c r="A5149" t="s">
        <v>34591</v>
      </c>
      <c r="B5149" t="s">
        <v>16</v>
      </c>
      <c r="C5149" t="s">
        <v>17</v>
      </c>
      <c r="D5149" t="s">
        <v>33</v>
      </c>
      <c r="E5149" t="s">
        <v>632</v>
      </c>
    </row>
    <row r="5150" spans="1:5" x14ac:dyDescent="0.25">
      <c r="A5150" t="s">
        <v>34592</v>
      </c>
      <c r="B5150" t="s">
        <v>16</v>
      </c>
      <c r="C5150" t="s">
        <v>17</v>
      </c>
      <c r="D5150" t="s">
        <v>33</v>
      </c>
      <c r="E5150" t="s">
        <v>653</v>
      </c>
    </row>
    <row r="5151" spans="1:5" x14ac:dyDescent="0.25">
      <c r="A5151" t="s">
        <v>34593</v>
      </c>
      <c r="B5151" t="s">
        <v>16</v>
      </c>
      <c r="C5151" t="s">
        <v>17</v>
      </c>
      <c r="D5151" t="s">
        <v>33</v>
      </c>
      <c r="E5151" t="s">
        <v>653</v>
      </c>
    </row>
    <row r="5152" spans="1:5" x14ac:dyDescent="0.25">
      <c r="A5152" t="s">
        <v>34594</v>
      </c>
      <c r="B5152" t="s">
        <v>16</v>
      </c>
      <c r="C5152" t="s">
        <v>17</v>
      </c>
      <c r="D5152" t="s">
        <v>33</v>
      </c>
      <c r="E5152" t="s">
        <v>653</v>
      </c>
    </row>
    <row r="5153" spans="1:5" x14ac:dyDescent="0.25">
      <c r="A5153" t="s">
        <v>34595</v>
      </c>
      <c r="B5153" t="s">
        <v>16</v>
      </c>
      <c r="C5153" t="s">
        <v>17</v>
      </c>
      <c r="D5153" t="s">
        <v>33</v>
      </c>
      <c r="E5153" t="s">
        <v>653</v>
      </c>
    </row>
    <row r="5154" spans="1:5" x14ac:dyDescent="0.25">
      <c r="A5154" t="s">
        <v>34596</v>
      </c>
      <c r="B5154" t="s">
        <v>16</v>
      </c>
      <c r="C5154" t="s">
        <v>17</v>
      </c>
      <c r="D5154" t="s">
        <v>33</v>
      </c>
      <c r="E5154" t="s">
        <v>653</v>
      </c>
    </row>
    <row r="5155" spans="1:5" x14ac:dyDescent="0.25">
      <c r="A5155" t="s">
        <v>34597</v>
      </c>
      <c r="B5155" t="s">
        <v>16</v>
      </c>
      <c r="C5155" t="s">
        <v>17</v>
      </c>
      <c r="D5155" t="s">
        <v>33</v>
      </c>
      <c r="E5155" t="s">
        <v>653</v>
      </c>
    </row>
    <row r="5156" spans="1:5" x14ac:dyDescent="0.25">
      <c r="A5156" t="s">
        <v>34598</v>
      </c>
      <c r="B5156" t="s">
        <v>16</v>
      </c>
      <c r="C5156" t="s">
        <v>17</v>
      </c>
      <c r="D5156" t="s">
        <v>33</v>
      </c>
      <c r="E5156" t="s">
        <v>653</v>
      </c>
    </row>
    <row r="5157" spans="1:5" x14ac:dyDescent="0.25">
      <c r="A5157" t="s">
        <v>34599</v>
      </c>
      <c r="B5157" t="s">
        <v>16</v>
      </c>
      <c r="C5157" t="s">
        <v>17</v>
      </c>
      <c r="D5157" t="s">
        <v>33</v>
      </c>
      <c r="E5157" t="s">
        <v>653</v>
      </c>
    </row>
    <row r="5158" spans="1:5" x14ac:dyDescent="0.25">
      <c r="A5158" t="s">
        <v>34600</v>
      </c>
      <c r="B5158" t="s">
        <v>16</v>
      </c>
      <c r="C5158" t="s">
        <v>17</v>
      </c>
      <c r="D5158" t="s">
        <v>33</v>
      </c>
      <c r="E5158" t="s">
        <v>653</v>
      </c>
    </row>
    <row r="5159" spans="1:5" x14ac:dyDescent="0.25">
      <c r="A5159" t="s">
        <v>34601</v>
      </c>
      <c r="B5159" t="s">
        <v>16</v>
      </c>
      <c r="C5159" t="s">
        <v>17</v>
      </c>
      <c r="D5159" t="s">
        <v>33</v>
      </c>
      <c r="E5159" t="s">
        <v>653</v>
      </c>
    </row>
    <row r="5160" spans="1:5" x14ac:dyDescent="0.25">
      <c r="A5160" t="s">
        <v>34602</v>
      </c>
      <c r="B5160" t="s">
        <v>16</v>
      </c>
      <c r="C5160" t="s">
        <v>17</v>
      </c>
      <c r="D5160" t="s">
        <v>33</v>
      </c>
      <c r="E5160" t="s">
        <v>653</v>
      </c>
    </row>
    <row r="5161" spans="1:5" x14ac:dyDescent="0.25">
      <c r="A5161" t="s">
        <v>34603</v>
      </c>
      <c r="B5161" t="s">
        <v>16</v>
      </c>
      <c r="C5161" t="s">
        <v>17</v>
      </c>
      <c r="D5161" t="s">
        <v>33</v>
      </c>
      <c r="E5161" t="s">
        <v>653</v>
      </c>
    </row>
    <row r="5162" spans="1:5" x14ac:dyDescent="0.25">
      <c r="A5162" t="s">
        <v>44185</v>
      </c>
      <c r="B5162" t="s">
        <v>16</v>
      </c>
      <c r="C5162" t="s">
        <v>17</v>
      </c>
      <c r="D5162" t="s">
        <v>33</v>
      </c>
      <c r="E5162" t="s">
        <v>653</v>
      </c>
    </row>
    <row r="5163" spans="1:5" x14ac:dyDescent="0.25">
      <c r="A5163" t="s">
        <v>34604</v>
      </c>
      <c r="B5163" t="s">
        <v>16</v>
      </c>
      <c r="C5163" t="s">
        <v>17</v>
      </c>
      <c r="D5163" t="s">
        <v>33</v>
      </c>
      <c r="E5163" t="s">
        <v>653</v>
      </c>
    </row>
    <row r="5164" spans="1:5" x14ac:dyDescent="0.25">
      <c r="A5164" t="s">
        <v>34605</v>
      </c>
      <c r="B5164" t="s">
        <v>16</v>
      </c>
      <c r="C5164" t="s">
        <v>17</v>
      </c>
      <c r="D5164" t="s">
        <v>33</v>
      </c>
      <c r="E5164" t="s">
        <v>653</v>
      </c>
    </row>
    <row r="5165" spans="1:5" x14ac:dyDescent="0.25">
      <c r="A5165" t="s">
        <v>34606</v>
      </c>
      <c r="B5165" t="s">
        <v>16</v>
      </c>
      <c r="C5165" t="s">
        <v>17</v>
      </c>
      <c r="D5165" t="s">
        <v>33</v>
      </c>
      <c r="E5165" t="s">
        <v>653</v>
      </c>
    </row>
    <row r="5166" spans="1:5" x14ac:dyDescent="0.25">
      <c r="A5166" t="s">
        <v>34607</v>
      </c>
      <c r="B5166" t="s">
        <v>16</v>
      </c>
      <c r="C5166" t="s">
        <v>17</v>
      </c>
      <c r="D5166" t="s">
        <v>33</v>
      </c>
      <c r="E5166" t="s">
        <v>653</v>
      </c>
    </row>
    <row r="5167" spans="1:5" x14ac:dyDescent="0.25">
      <c r="A5167" t="s">
        <v>44186</v>
      </c>
      <c r="B5167" t="s">
        <v>16</v>
      </c>
      <c r="C5167" t="s">
        <v>17</v>
      </c>
      <c r="D5167" t="s">
        <v>33</v>
      </c>
      <c r="E5167" t="s">
        <v>653</v>
      </c>
    </row>
    <row r="5168" spans="1:5" x14ac:dyDescent="0.25">
      <c r="A5168" t="s">
        <v>34608</v>
      </c>
      <c r="B5168" t="s">
        <v>16</v>
      </c>
      <c r="C5168" t="s">
        <v>17</v>
      </c>
      <c r="D5168" t="s">
        <v>33</v>
      </c>
      <c r="E5168" t="s">
        <v>653</v>
      </c>
    </row>
    <row r="5169" spans="1:5" x14ac:dyDescent="0.25">
      <c r="A5169" t="s">
        <v>44187</v>
      </c>
      <c r="B5169" t="s">
        <v>16</v>
      </c>
      <c r="C5169" t="s">
        <v>17</v>
      </c>
      <c r="D5169" t="s">
        <v>33</v>
      </c>
      <c r="E5169" t="s">
        <v>653</v>
      </c>
    </row>
    <row r="5170" spans="1:5" x14ac:dyDescent="0.25">
      <c r="A5170" t="s">
        <v>34609</v>
      </c>
      <c r="B5170" t="s">
        <v>16</v>
      </c>
      <c r="C5170" t="s">
        <v>17</v>
      </c>
      <c r="D5170" t="s">
        <v>33</v>
      </c>
      <c r="E5170" t="s">
        <v>653</v>
      </c>
    </row>
    <row r="5171" spans="1:5" x14ac:dyDescent="0.25">
      <c r="A5171" t="s">
        <v>34610</v>
      </c>
      <c r="B5171" t="s">
        <v>16</v>
      </c>
      <c r="C5171" t="s">
        <v>17</v>
      </c>
      <c r="D5171" t="s">
        <v>33</v>
      </c>
      <c r="E5171" t="s">
        <v>653</v>
      </c>
    </row>
    <row r="5172" spans="1:5" x14ac:dyDescent="0.25">
      <c r="A5172" t="s">
        <v>34611</v>
      </c>
      <c r="B5172" t="s">
        <v>16</v>
      </c>
      <c r="C5172" t="s">
        <v>17</v>
      </c>
      <c r="D5172" t="s">
        <v>33</v>
      </c>
      <c r="E5172" t="s">
        <v>653</v>
      </c>
    </row>
    <row r="5173" spans="1:5" x14ac:dyDescent="0.25">
      <c r="A5173" t="s">
        <v>34612</v>
      </c>
      <c r="B5173" t="s">
        <v>16</v>
      </c>
      <c r="C5173" t="s">
        <v>17</v>
      </c>
      <c r="D5173" t="s">
        <v>33</v>
      </c>
      <c r="E5173" t="s">
        <v>653</v>
      </c>
    </row>
    <row r="5174" spans="1:5" x14ac:dyDescent="0.25">
      <c r="A5174" t="s">
        <v>34613</v>
      </c>
      <c r="B5174" t="s">
        <v>16</v>
      </c>
      <c r="C5174" t="s">
        <v>17</v>
      </c>
      <c r="D5174" t="s">
        <v>33</v>
      </c>
      <c r="E5174" t="s">
        <v>653</v>
      </c>
    </row>
    <row r="5175" spans="1:5" x14ac:dyDescent="0.25">
      <c r="A5175" t="s">
        <v>34614</v>
      </c>
      <c r="B5175" t="s">
        <v>16</v>
      </c>
      <c r="C5175" t="s">
        <v>17</v>
      </c>
      <c r="D5175" t="s">
        <v>33</v>
      </c>
      <c r="E5175" t="s">
        <v>653</v>
      </c>
    </row>
    <row r="5176" spans="1:5" x14ac:dyDescent="0.25">
      <c r="A5176" t="s">
        <v>34615</v>
      </c>
      <c r="B5176" t="s">
        <v>16</v>
      </c>
      <c r="C5176" t="s">
        <v>17</v>
      </c>
      <c r="D5176" t="s">
        <v>33</v>
      </c>
      <c r="E5176" t="s">
        <v>653</v>
      </c>
    </row>
    <row r="5177" spans="1:5" x14ac:dyDescent="0.25">
      <c r="A5177" t="s">
        <v>34616</v>
      </c>
      <c r="B5177" t="s">
        <v>16</v>
      </c>
      <c r="C5177" t="s">
        <v>17</v>
      </c>
      <c r="D5177" t="s">
        <v>33</v>
      </c>
      <c r="E5177" t="s">
        <v>653</v>
      </c>
    </row>
    <row r="5178" spans="1:5" x14ac:dyDescent="0.25">
      <c r="A5178" t="s">
        <v>34617</v>
      </c>
      <c r="B5178" t="s">
        <v>16</v>
      </c>
      <c r="C5178" t="s">
        <v>17</v>
      </c>
      <c r="D5178" t="s">
        <v>33</v>
      </c>
      <c r="E5178" t="s">
        <v>653</v>
      </c>
    </row>
    <row r="5179" spans="1:5" x14ac:dyDescent="0.25">
      <c r="A5179" t="s">
        <v>34618</v>
      </c>
      <c r="B5179" t="s">
        <v>16</v>
      </c>
      <c r="C5179" t="s">
        <v>17</v>
      </c>
      <c r="D5179" t="s">
        <v>33</v>
      </c>
      <c r="E5179" t="s">
        <v>653</v>
      </c>
    </row>
    <row r="5180" spans="1:5" x14ac:dyDescent="0.25">
      <c r="A5180" t="s">
        <v>34619</v>
      </c>
      <c r="B5180" t="s">
        <v>16</v>
      </c>
      <c r="C5180" t="s">
        <v>17</v>
      </c>
      <c r="D5180" t="s">
        <v>33</v>
      </c>
      <c r="E5180" t="s">
        <v>653</v>
      </c>
    </row>
    <row r="5181" spans="1:5" x14ac:dyDescent="0.25">
      <c r="A5181" t="s">
        <v>34620</v>
      </c>
      <c r="B5181" t="s">
        <v>16</v>
      </c>
      <c r="C5181" t="s">
        <v>17</v>
      </c>
      <c r="D5181" t="s">
        <v>33</v>
      </c>
      <c r="E5181" t="s">
        <v>653</v>
      </c>
    </row>
    <row r="5182" spans="1:5" x14ac:dyDescent="0.25">
      <c r="A5182" t="s">
        <v>34621</v>
      </c>
      <c r="B5182" t="s">
        <v>16</v>
      </c>
      <c r="C5182" t="s">
        <v>17</v>
      </c>
      <c r="D5182" t="s">
        <v>33</v>
      </c>
      <c r="E5182" t="s">
        <v>653</v>
      </c>
    </row>
    <row r="5183" spans="1:5" x14ac:dyDescent="0.25">
      <c r="A5183" t="s">
        <v>34622</v>
      </c>
      <c r="B5183" t="s">
        <v>16</v>
      </c>
      <c r="C5183" t="s">
        <v>17</v>
      </c>
      <c r="D5183" t="s">
        <v>33</v>
      </c>
      <c r="E5183" t="s">
        <v>653</v>
      </c>
    </row>
    <row r="5184" spans="1:5" x14ac:dyDescent="0.25">
      <c r="A5184" t="s">
        <v>34623</v>
      </c>
      <c r="B5184" t="s">
        <v>16</v>
      </c>
      <c r="C5184" t="s">
        <v>17</v>
      </c>
      <c r="D5184" t="s">
        <v>33</v>
      </c>
      <c r="E5184" t="s">
        <v>653</v>
      </c>
    </row>
    <row r="5185" spans="1:5" x14ac:dyDescent="0.25">
      <c r="A5185" t="s">
        <v>34624</v>
      </c>
      <c r="B5185" t="s">
        <v>16</v>
      </c>
      <c r="C5185" t="s">
        <v>17</v>
      </c>
      <c r="D5185" t="s">
        <v>33</v>
      </c>
      <c r="E5185" t="s">
        <v>653</v>
      </c>
    </row>
    <row r="5186" spans="1:5" x14ac:dyDescent="0.25">
      <c r="A5186" t="s">
        <v>34625</v>
      </c>
      <c r="B5186" t="s">
        <v>16</v>
      </c>
      <c r="C5186" t="s">
        <v>17</v>
      </c>
      <c r="D5186" t="s">
        <v>33</v>
      </c>
      <c r="E5186" t="s">
        <v>653</v>
      </c>
    </row>
    <row r="5187" spans="1:5" x14ac:dyDescent="0.25">
      <c r="A5187" t="s">
        <v>34626</v>
      </c>
      <c r="B5187" t="s">
        <v>16</v>
      </c>
      <c r="C5187" t="s">
        <v>17</v>
      </c>
      <c r="D5187" t="s">
        <v>33</v>
      </c>
      <c r="E5187" t="s">
        <v>653</v>
      </c>
    </row>
    <row r="5188" spans="1:5" x14ac:dyDescent="0.25">
      <c r="A5188" t="s">
        <v>34627</v>
      </c>
      <c r="B5188" t="s">
        <v>16</v>
      </c>
      <c r="C5188" t="s">
        <v>17</v>
      </c>
      <c r="D5188" t="s">
        <v>33</v>
      </c>
      <c r="E5188" t="s">
        <v>650</v>
      </c>
    </row>
    <row r="5189" spans="1:5" x14ac:dyDescent="0.25">
      <c r="A5189" t="s">
        <v>34628</v>
      </c>
      <c r="B5189" t="s">
        <v>16</v>
      </c>
      <c r="C5189" t="s">
        <v>17</v>
      </c>
      <c r="D5189" t="s">
        <v>33</v>
      </c>
      <c r="E5189" t="s">
        <v>653</v>
      </c>
    </row>
    <row r="5190" spans="1:5" x14ac:dyDescent="0.25">
      <c r="A5190" t="s">
        <v>34629</v>
      </c>
      <c r="B5190" t="s">
        <v>16</v>
      </c>
      <c r="C5190" t="s">
        <v>17</v>
      </c>
      <c r="D5190" t="s">
        <v>33</v>
      </c>
      <c r="E5190" t="s">
        <v>653</v>
      </c>
    </row>
    <row r="5191" spans="1:5" x14ac:dyDescent="0.25">
      <c r="A5191" t="s">
        <v>34630</v>
      </c>
      <c r="B5191" t="s">
        <v>16</v>
      </c>
      <c r="C5191" t="s">
        <v>17</v>
      </c>
      <c r="D5191" t="s">
        <v>33</v>
      </c>
      <c r="E5191" t="s">
        <v>653</v>
      </c>
    </row>
    <row r="5192" spans="1:5" x14ac:dyDescent="0.25">
      <c r="A5192" t="s">
        <v>34631</v>
      </c>
      <c r="B5192" t="s">
        <v>16</v>
      </c>
      <c r="C5192" t="s">
        <v>17</v>
      </c>
      <c r="D5192" t="s">
        <v>33</v>
      </c>
      <c r="E5192" t="s">
        <v>653</v>
      </c>
    </row>
    <row r="5193" spans="1:5" x14ac:dyDescent="0.25">
      <c r="A5193" t="s">
        <v>34632</v>
      </c>
      <c r="B5193" t="s">
        <v>16</v>
      </c>
      <c r="C5193" t="s">
        <v>17</v>
      </c>
      <c r="D5193" t="s">
        <v>33</v>
      </c>
      <c r="E5193" t="s">
        <v>653</v>
      </c>
    </row>
    <row r="5194" spans="1:5" x14ac:dyDescent="0.25">
      <c r="A5194" t="s">
        <v>34633</v>
      </c>
      <c r="B5194" t="s">
        <v>16</v>
      </c>
      <c r="C5194" t="s">
        <v>17</v>
      </c>
      <c r="D5194" t="s">
        <v>33</v>
      </c>
      <c r="E5194" t="s">
        <v>653</v>
      </c>
    </row>
    <row r="5195" spans="1:5" x14ac:dyDescent="0.25">
      <c r="A5195" t="s">
        <v>34634</v>
      </c>
      <c r="B5195" t="s">
        <v>16</v>
      </c>
      <c r="C5195" t="s">
        <v>17</v>
      </c>
      <c r="D5195" t="s">
        <v>33</v>
      </c>
      <c r="E5195" t="s">
        <v>653</v>
      </c>
    </row>
    <row r="5196" spans="1:5" x14ac:dyDescent="0.25">
      <c r="A5196" t="s">
        <v>34635</v>
      </c>
      <c r="B5196" t="s">
        <v>16</v>
      </c>
      <c r="C5196" t="s">
        <v>17</v>
      </c>
      <c r="D5196" t="s">
        <v>33</v>
      </c>
      <c r="E5196" t="s">
        <v>653</v>
      </c>
    </row>
    <row r="5197" spans="1:5" x14ac:dyDescent="0.25">
      <c r="A5197" t="s">
        <v>34636</v>
      </c>
      <c r="B5197" t="s">
        <v>16</v>
      </c>
      <c r="C5197" t="s">
        <v>17</v>
      </c>
      <c r="D5197" t="s">
        <v>33</v>
      </c>
      <c r="E5197" t="s">
        <v>653</v>
      </c>
    </row>
    <row r="5198" spans="1:5" x14ac:dyDescent="0.25">
      <c r="A5198" t="s">
        <v>34637</v>
      </c>
      <c r="B5198" t="s">
        <v>16</v>
      </c>
      <c r="C5198" t="s">
        <v>17</v>
      </c>
      <c r="D5198" t="s">
        <v>33</v>
      </c>
      <c r="E5198" t="s">
        <v>653</v>
      </c>
    </row>
    <row r="5199" spans="1:5" x14ac:dyDescent="0.25">
      <c r="A5199" t="s">
        <v>34638</v>
      </c>
      <c r="B5199" t="s">
        <v>16</v>
      </c>
      <c r="C5199" t="s">
        <v>17</v>
      </c>
      <c r="D5199" t="s">
        <v>33</v>
      </c>
      <c r="E5199" t="s">
        <v>653</v>
      </c>
    </row>
    <row r="5200" spans="1:5" x14ac:dyDescent="0.25">
      <c r="A5200" t="s">
        <v>34639</v>
      </c>
      <c r="B5200" t="s">
        <v>16</v>
      </c>
      <c r="C5200" t="s">
        <v>17</v>
      </c>
      <c r="D5200" t="s">
        <v>33</v>
      </c>
      <c r="E5200" t="s">
        <v>653</v>
      </c>
    </row>
    <row r="5201" spans="1:5" x14ac:dyDescent="0.25">
      <c r="A5201" t="s">
        <v>34640</v>
      </c>
      <c r="B5201" t="s">
        <v>16</v>
      </c>
      <c r="C5201" t="s">
        <v>17</v>
      </c>
      <c r="D5201" t="s">
        <v>33</v>
      </c>
      <c r="E5201" t="s">
        <v>653</v>
      </c>
    </row>
    <row r="5202" spans="1:5" x14ac:dyDescent="0.25">
      <c r="A5202" t="s">
        <v>34641</v>
      </c>
      <c r="B5202" t="s">
        <v>16</v>
      </c>
      <c r="C5202" t="s">
        <v>17</v>
      </c>
      <c r="D5202" t="s">
        <v>33</v>
      </c>
      <c r="E5202" t="s">
        <v>653</v>
      </c>
    </row>
    <row r="5203" spans="1:5" x14ac:dyDescent="0.25">
      <c r="A5203" t="s">
        <v>34642</v>
      </c>
      <c r="B5203" t="s">
        <v>16</v>
      </c>
      <c r="C5203" t="s">
        <v>17</v>
      </c>
      <c r="D5203" t="s">
        <v>33</v>
      </c>
      <c r="E5203" t="s">
        <v>653</v>
      </c>
    </row>
    <row r="5204" spans="1:5" x14ac:dyDescent="0.25">
      <c r="A5204" t="s">
        <v>34643</v>
      </c>
      <c r="B5204" t="s">
        <v>16</v>
      </c>
      <c r="C5204" t="s">
        <v>17</v>
      </c>
      <c r="D5204" t="s">
        <v>33</v>
      </c>
      <c r="E5204" t="s">
        <v>653</v>
      </c>
    </row>
    <row r="5205" spans="1:5" x14ac:dyDescent="0.25">
      <c r="A5205" t="s">
        <v>34644</v>
      </c>
      <c r="B5205" t="s">
        <v>16</v>
      </c>
      <c r="C5205" t="s">
        <v>17</v>
      </c>
      <c r="D5205" t="s">
        <v>33</v>
      </c>
      <c r="E5205" t="s">
        <v>653</v>
      </c>
    </row>
    <row r="5206" spans="1:5" x14ac:dyDescent="0.25">
      <c r="A5206" t="s">
        <v>34645</v>
      </c>
      <c r="B5206" t="s">
        <v>16</v>
      </c>
      <c r="C5206" t="s">
        <v>17</v>
      </c>
      <c r="D5206" t="s">
        <v>33</v>
      </c>
      <c r="E5206" t="s">
        <v>653</v>
      </c>
    </row>
    <row r="5207" spans="1:5" x14ac:dyDescent="0.25">
      <c r="A5207" t="s">
        <v>34646</v>
      </c>
      <c r="B5207" t="s">
        <v>16</v>
      </c>
      <c r="C5207" t="s">
        <v>17</v>
      </c>
      <c r="D5207" t="s">
        <v>33</v>
      </c>
      <c r="E5207" t="s">
        <v>653</v>
      </c>
    </row>
    <row r="5208" spans="1:5" x14ac:dyDescent="0.25">
      <c r="A5208" t="s">
        <v>34647</v>
      </c>
      <c r="B5208" t="s">
        <v>16</v>
      </c>
      <c r="C5208" t="s">
        <v>17</v>
      </c>
      <c r="D5208" t="s">
        <v>33</v>
      </c>
      <c r="E5208" t="s">
        <v>653</v>
      </c>
    </row>
    <row r="5209" spans="1:5" x14ac:dyDescent="0.25">
      <c r="A5209" t="s">
        <v>34648</v>
      </c>
      <c r="B5209" t="s">
        <v>16</v>
      </c>
      <c r="C5209" t="s">
        <v>17</v>
      </c>
      <c r="D5209" t="s">
        <v>33</v>
      </c>
      <c r="E5209" t="s">
        <v>653</v>
      </c>
    </row>
    <row r="5210" spans="1:5" x14ac:dyDescent="0.25">
      <c r="A5210" t="s">
        <v>34649</v>
      </c>
      <c r="B5210" t="s">
        <v>16</v>
      </c>
      <c r="C5210" t="s">
        <v>17</v>
      </c>
      <c r="D5210" t="s">
        <v>33</v>
      </c>
      <c r="E5210" t="s">
        <v>653</v>
      </c>
    </row>
    <row r="5211" spans="1:5" x14ac:dyDescent="0.25">
      <c r="A5211" t="s">
        <v>34650</v>
      </c>
      <c r="B5211" t="s">
        <v>16</v>
      </c>
      <c r="C5211" t="s">
        <v>17</v>
      </c>
      <c r="D5211" t="s">
        <v>33</v>
      </c>
      <c r="E5211" t="s">
        <v>627</v>
      </c>
    </row>
    <row r="5212" spans="1:5" x14ac:dyDescent="0.25">
      <c r="A5212" t="s">
        <v>34651</v>
      </c>
      <c r="B5212" t="s">
        <v>16</v>
      </c>
      <c r="C5212" t="s">
        <v>17</v>
      </c>
      <c r="D5212" t="s">
        <v>33</v>
      </c>
      <c r="E5212" t="s">
        <v>653</v>
      </c>
    </row>
    <row r="5213" spans="1:5" x14ac:dyDescent="0.25">
      <c r="A5213" t="s">
        <v>34652</v>
      </c>
      <c r="B5213" t="s">
        <v>16</v>
      </c>
      <c r="C5213" t="s">
        <v>17</v>
      </c>
      <c r="D5213" t="s">
        <v>33</v>
      </c>
      <c r="E5213" t="s">
        <v>653</v>
      </c>
    </row>
    <row r="5214" spans="1:5" x14ac:dyDescent="0.25">
      <c r="A5214" t="s">
        <v>34653</v>
      </c>
      <c r="B5214" t="s">
        <v>16</v>
      </c>
      <c r="C5214" t="s">
        <v>17</v>
      </c>
      <c r="D5214" t="s">
        <v>33</v>
      </c>
      <c r="E5214" t="s">
        <v>653</v>
      </c>
    </row>
    <row r="5215" spans="1:5" x14ac:dyDescent="0.25">
      <c r="A5215" t="s">
        <v>34654</v>
      </c>
      <c r="B5215" t="s">
        <v>16</v>
      </c>
      <c r="C5215" t="s">
        <v>17</v>
      </c>
      <c r="D5215" t="s">
        <v>33</v>
      </c>
      <c r="E5215" t="s">
        <v>653</v>
      </c>
    </row>
    <row r="5216" spans="1:5" x14ac:dyDescent="0.25">
      <c r="A5216" t="s">
        <v>34655</v>
      </c>
      <c r="B5216" t="s">
        <v>16</v>
      </c>
      <c r="C5216" t="s">
        <v>17</v>
      </c>
      <c r="D5216" t="s">
        <v>33</v>
      </c>
      <c r="E5216" t="s">
        <v>653</v>
      </c>
    </row>
    <row r="5217" spans="1:5" x14ac:dyDescent="0.25">
      <c r="A5217" t="s">
        <v>34656</v>
      </c>
      <c r="B5217" t="s">
        <v>16</v>
      </c>
      <c r="C5217" t="s">
        <v>17</v>
      </c>
      <c r="D5217" t="s">
        <v>33</v>
      </c>
      <c r="E5217" t="s">
        <v>627</v>
      </c>
    </row>
    <row r="5218" spans="1:5" x14ac:dyDescent="0.25">
      <c r="A5218" t="s">
        <v>34657</v>
      </c>
      <c r="B5218" t="s">
        <v>16</v>
      </c>
      <c r="C5218" t="s">
        <v>17</v>
      </c>
      <c r="D5218" t="s">
        <v>33</v>
      </c>
      <c r="E5218" t="s">
        <v>627</v>
      </c>
    </row>
    <row r="5219" spans="1:5" x14ac:dyDescent="0.25">
      <c r="A5219" t="s">
        <v>34658</v>
      </c>
      <c r="B5219" t="s">
        <v>16</v>
      </c>
      <c r="C5219" t="s">
        <v>17</v>
      </c>
      <c r="D5219" t="s">
        <v>33</v>
      </c>
      <c r="E5219" t="s">
        <v>653</v>
      </c>
    </row>
    <row r="5220" spans="1:5" x14ac:dyDescent="0.25">
      <c r="A5220" t="s">
        <v>44188</v>
      </c>
      <c r="B5220" t="s">
        <v>16</v>
      </c>
      <c r="C5220" t="s">
        <v>17</v>
      </c>
      <c r="D5220" t="s">
        <v>33</v>
      </c>
      <c r="E5220" t="s">
        <v>653</v>
      </c>
    </row>
    <row r="5221" spans="1:5" x14ac:dyDescent="0.25">
      <c r="A5221" t="s">
        <v>34659</v>
      </c>
      <c r="B5221" t="s">
        <v>16</v>
      </c>
      <c r="C5221" t="s">
        <v>17</v>
      </c>
      <c r="D5221" t="s">
        <v>33</v>
      </c>
      <c r="E5221" t="s">
        <v>653</v>
      </c>
    </row>
    <row r="5222" spans="1:5" x14ac:dyDescent="0.25">
      <c r="A5222" t="s">
        <v>44189</v>
      </c>
      <c r="B5222" t="s">
        <v>16</v>
      </c>
      <c r="C5222" t="s">
        <v>17</v>
      </c>
      <c r="D5222" t="s">
        <v>33</v>
      </c>
      <c r="E5222" t="s">
        <v>653</v>
      </c>
    </row>
    <row r="5223" spans="1:5" x14ac:dyDescent="0.25">
      <c r="A5223" t="s">
        <v>34660</v>
      </c>
      <c r="B5223" t="s">
        <v>16</v>
      </c>
      <c r="C5223" t="s">
        <v>17</v>
      </c>
      <c r="D5223" t="s">
        <v>33</v>
      </c>
      <c r="E5223" t="s">
        <v>653</v>
      </c>
    </row>
    <row r="5224" spans="1:5" x14ac:dyDescent="0.25">
      <c r="A5224" t="s">
        <v>44190</v>
      </c>
      <c r="B5224" t="s">
        <v>16</v>
      </c>
      <c r="C5224" t="s">
        <v>17</v>
      </c>
      <c r="D5224" t="s">
        <v>33</v>
      </c>
      <c r="E5224" t="s">
        <v>653</v>
      </c>
    </row>
    <row r="5225" spans="1:5" x14ac:dyDescent="0.25">
      <c r="A5225" t="s">
        <v>34661</v>
      </c>
      <c r="B5225" t="s">
        <v>16</v>
      </c>
      <c r="C5225" t="s">
        <v>17</v>
      </c>
      <c r="D5225" t="s">
        <v>33</v>
      </c>
      <c r="E5225" t="s">
        <v>653</v>
      </c>
    </row>
    <row r="5226" spans="1:5" x14ac:dyDescent="0.25">
      <c r="A5226" t="s">
        <v>34662</v>
      </c>
      <c r="B5226" t="s">
        <v>16</v>
      </c>
      <c r="C5226" t="s">
        <v>17</v>
      </c>
      <c r="D5226" t="s">
        <v>33</v>
      </c>
      <c r="E5226" t="s">
        <v>627</v>
      </c>
    </row>
    <row r="5227" spans="1:5" x14ac:dyDescent="0.25">
      <c r="A5227" t="s">
        <v>34663</v>
      </c>
      <c r="B5227" t="s">
        <v>16</v>
      </c>
      <c r="C5227" t="s">
        <v>17</v>
      </c>
      <c r="D5227" t="s">
        <v>33</v>
      </c>
      <c r="E5227" t="s">
        <v>653</v>
      </c>
    </row>
    <row r="5228" spans="1:5" x14ac:dyDescent="0.25">
      <c r="A5228" t="s">
        <v>34664</v>
      </c>
      <c r="B5228" t="s">
        <v>16</v>
      </c>
      <c r="C5228" t="s">
        <v>17</v>
      </c>
      <c r="D5228" t="s">
        <v>33</v>
      </c>
      <c r="E5228" t="s">
        <v>653</v>
      </c>
    </row>
    <row r="5229" spans="1:5" x14ac:dyDescent="0.25">
      <c r="A5229" t="s">
        <v>34665</v>
      </c>
      <c r="B5229" t="s">
        <v>16</v>
      </c>
      <c r="C5229" t="s">
        <v>17</v>
      </c>
      <c r="D5229" t="s">
        <v>33</v>
      </c>
      <c r="E5229" t="s">
        <v>653</v>
      </c>
    </row>
    <row r="5230" spans="1:5" x14ac:dyDescent="0.25">
      <c r="A5230" t="s">
        <v>34666</v>
      </c>
      <c r="B5230" t="s">
        <v>16</v>
      </c>
      <c r="C5230" t="s">
        <v>17</v>
      </c>
      <c r="D5230" t="s">
        <v>33</v>
      </c>
      <c r="E5230" t="s">
        <v>653</v>
      </c>
    </row>
    <row r="5231" spans="1:5" x14ac:dyDescent="0.25">
      <c r="A5231" t="s">
        <v>44191</v>
      </c>
      <c r="B5231" t="s">
        <v>16</v>
      </c>
      <c r="C5231" t="s">
        <v>17</v>
      </c>
      <c r="D5231" t="s">
        <v>33</v>
      </c>
      <c r="E5231" t="s">
        <v>653</v>
      </c>
    </row>
    <row r="5232" spans="1:5" x14ac:dyDescent="0.25">
      <c r="A5232" t="s">
        <v>34667</v>
      </c>
      <c r="B5232" t="s">
        <v>16</v>
      </c>
      <c r="C5232" t="s">
        <v>17</v>
      </c>
      <c r="D5232" t="s">
        <v>33</v>
      </c>
      <c r="E5232" t="s">
        <v>653</v>
      </c>
    </row>
    <row r="5233" spans="1:5" x14ac:dyDescent="0.25">
      <c r="A5233" t="s">
        <v>34668</v>
      </c>
      <c r="B5233" t="s">
        <v>16</v>
      </c>
      <c r="C5233" t="s">
        <v>17</v>
      </c>
      <c r="D5233" t="s">
        <v>33</v>
      </c>
      <c r="E5233" t="s">
        <v>653</v>
      </c>
    </row>
    <row r="5234" spans="1:5" x14ac:dyDescent="0.25">
      <c r="A5234" t="s">
        <v>34669</v>
      </c>
      <c r="B5234" t="s">
        <v>16</v>
      </c>
      <c r="C5234" t="s">
        <v>17</v>
      </c>
      <c r="D5234" t="s">
        <v>33</v>
      </c>
      <c r="E5234" t="s">
        <v>653</v>
      </c>
    </row>
    <row r="5235" spans="1:5" x14ac:dyDescent="0.25">
      <c r="A5235" t="s">
        <v>34670</v>
      </c>
      <c r="B5235" t="s">
        <v>16</v>
      </c>
      <c r="C5235" t="s">
        <v>17</v>
      </c>
      <c r="D5235" t="s">
        <v>33</v>
      </c>
      <c r="E5235" t="s">
        <v>653</v>
      </c>
    </row>
    <row r="5236" spans="1:5" x14ac:dyDescent="0.25">
      <c r="A5236" t="s">
        <v>34671</v>
      </c>
      <c r="B5236" t="s">
        <v>16</v>
      </c>
      <c r="C5236" t="s">
        <v>17</v>
      </c>
      <c r="D5236" t="s">
        <v>33</v>
      </c>
      <c r="E5236" t="s">
        <v>653</v>
      </c>
    </row>
    <row r="5237" spans="1:5" x14ac:dyDescent="0.25">
      <c r="A5237" t="s">
        <v>44192</v>
      </c>
      <c r="B5237" t="s">
        <v>16</v>
      </c>
      <c r="C5237" t="s">
        <v>17</v>
      </c>
      <c r="D5237" t="s">
        <v>33</v>
      </c>
      <c r="E5237" t="s">
        <v>653</v>
      </c>
    </row>
    <row r="5238" spans="1:5" x14ac:dyDescent="0.25">
      <c r="A5238" t="s">
        <v>34672</v>
      </c>
      <c r="B5238" t="s">
        <v>16</v>
      </c>
      <c r="C5238" t="s">
        <v>17</v>
      </c>
      <c r="D5238" t="s">
        <v>33</v>
      </c>
      <c r="E5238" t="s">
        <v>653</v>
      </c>
    </row>
    <row r="5239" spans="1:5" x14ac:dyDescent="0.25">
      <c r="A5239" t="s">
        <v>34673</v>
      </c>
      <c r="B5239" t="s">
        <v>16</v>
      </c>
      <c r="C5239" t="s">
        <v>17</v>
      </c>
      <c r="D5239" t="s">
        <v>33</v>
      </c>
      <c r="E5239" t="s">
        <v>653</v>
      </c>
    </row>
    <row r="5240" spans="1:5" x14ac:dyDescent="0.25">
      <c r="A5240" t="s">
        <v>34674</v>
      </c>
      <c r="B5240" t="s">
        <v>16</v>
      </c>
      <c r="C5240" t="s">
        <v>17</v>
      </c>
      <c r="D5240" t="s">
        <v>33</v>
      </c>
      <c r="E5240" t="s">
        <v>653</v>
      </c>
    </row>
    <row r="5241" spans="1:5" x14ac:dyDescent="0.25">
      <c r="A5241" t="s">
        <v>44193</v>
      </c>
      <c r="B5241" t="s">
        <v>16</v>
      </c>
      <c r="C5241" t="s">
        <v>17</v>
      </c>
      <c r="D5241" t="s">
        <v>33</v>
      </c>
      <c r="E5241" t="s">
        <v>653</v>
      </c>
    </row>
    <row r="5242" spans="1:5" x14ac:dyDescent="0.25">
      <c r="A5242" t="s">
        <v>34675</v>
      </c>
      <c r="B5242" t="s">
        <v>16</v>
      </c>
      <c r="C5242" t="s">
        <v>17</v>
      </c>
      <c r="D5242" t="s">
        <v>33</v>
      </c>
      <c r="E5242" t="s">
        <v>653</v>
      </c>
    </row>
    <row r="5243" spans="1:5" x14ac:dyDescent="0.25">
      <c r="A5243" t="s">
        <v>44194</v>
      </c>
      <c r="B5243" t="s">
        <v>16</v>
      </c>
      <c r="C5243" t="s">
        <v>17</v>
      </c>
      <c r="D5243" t="s">
        <v>33</v>
      </c>
      <c r="E5243" t="s">
        <v>653</v>
      </c>
    </row>
    <row r="5244" spans="1:5" x14ac:dyDescent="0.25">
      <c r="A5244" t="s">
        <v>34676</v>
      </c>
      <c r="B5244" t="s">
        <v>16</v>
      </c>
      <c r="C5244" t="s">
        <v>17</v>
      </c>
      <c r="D5244" t="s">
        <v>33</v>
      </c>
      <c r="E5244" t="s">
        <v>653</v>
      </c>
    </row>
    <row r="5245" spans="1:5" x14ac:dyDescent="0.25">
      <c r="A5245" t="s">
        <v>34677</v>
      </c>
      <c r="B5245" t="s">
        <v>16</v>
      </c>
      <c r="C5245" t="s">
        <v>17</v>
      </c>
      <c r="D5245" t="s">
        <v>33</v>
      </c>
      <c r="E5245" t="s">
        <v>653</v>
      </c>
    </row>
    <row r="5246" spans="1:5" x14ac:dyDescent="0.25">
      <c r="A5246" t="s">
        <v>34678</v>
      </c>
      <c r="B5246" t="s">
        <v>16</v>
      </c>
      <c r="C5246" t="s">
        <v>17</v>
      </c>
      <c r="D5246" t="s">
        <v>33</v>
      </c>
      <c r="E5246" t="s">
        <v>627</v>
      </c>
    </row>
    <row r="5247" spans="1:5" x14ac:dyDescent="0.25">
      <c r="A5247" t="s">
        <v>34679</v>
      </c>
      <c r="B5247" t="s">
        <v>16</v>
      </c>
      <c r="C5247" t="s">
        <v>17</v>
      </c>
      <c r="D5247" t="s">
        <v>33</v>
      </c>
      <c r="E5247" t="s">
        <v>653</v>
      </c>
    </row>
    <row r="5248" spans="1:5" x14ac:dyDescent="0.25">
      <c r="A5248" t="s">
        <v>34680</v>
      </c>
      <c r="B5248" t="s">
        <v>16</v>
      </c>
      <c r="C5248" t="s">
        <v>17</v>
      </c>
      <c r="D5248" t="s">
        <v>33</v>
      </c>
      <c r="E5248" t="s">
        <v>653</v>
      </c>
    </row>
    <row r="5249" spans="1:5" x14ac:dyDescent="0.25">
      <c r="A5249" t="s">
        <v>34681</v>
      </c>
      <c r="B5249" t="s">
        <v>16</v>
      </c>
      <c r="C5249" t="s">
        <v>17</v>
      </c>
      <c r="D5249" t="s">
        <v>33</v>
      </c>
      <c r="E5249" t="s">
        <v>653</v>
      </c>
    </row>
    <row r="5250" spans="1:5" x14ac:dyDescent="0.25">
      <c r="A5250" t="s">
        <v>34682</v>
      </c>
      <c r="B5250" t="s">
        <v>16</v>
      </c>
      <c r="C5250" t="s">
        <v>17</v>
      </c>
      <c r="D5250" t="s">
        <v>33</v>
      </c>
      <c r="E5250" t="s">
        <v>927</v>
      </c>
    </row>
    <row r="5251" spans="1:5" x14ac:dyDescent="0.25">
      <c r="A5251" t="s">
        <v>34683</v>
      </c>
      <c r="B5251" t="s">
        <v>16</v>
      </c>
      <c r="C5251" t="s">
        <v>17</v>
      </c>
      <c r="D5251" t="s">
        <v>33</v>
      </c>
      <c r="E5251" t="s">
        <v>653</v>
      </c>
    </row>
    <row r="5252" spans="1:5" x14ac:dyDescent="0.25">
      <c r="A5252" t="s">
        <v>44195</v>
      </c>
      <c r="B5252" t="s">
        <v>16</v>
      </c>
      <c r="C5252" t="s">
        <v>17</v>
      </c>
      <c r="D5252" t="s">
        <v>33</v>
      </c>
      <c r="E5252" t="s">
        <v>653</v>
      </c>
    </row>
    <row r="5253" spans="1:5" x14ac:dyDescent="0.25">
      <c r="A5253" t="s">
        <v>34684</v>
      </c>
      <c r="B5253" t="s">
        <v>16</v>
      </c>
      <c r="C5253" t="s">
        <v>17</v>
      </c>
      <c r="D5253" t="s">
        <v>33</v>
      </c>
      <c r="E5253" t="s">
        <v>653</v>
      </c>
    </row>
    <row r="5254" spans="1:5" x14ac:dyDescent="0.25">
      <c r="A5254" t="s">
        <v>34685</v>
      </c>
      <c r="B5254" t="s">
        <v>16</v>
      </c>
      <c r="C5254" t="s">
        <v>17</v>
      </c>
      <c r="D5254" t="s">
        <v>33</v>
      </c>
      <c r="E5254" t="s">
        <v>524</v>
      </c>
    </row>
    <row r="5255" spans="1:5" x14ac:dyDescent="0.25">
      <c r="A5255" t="s">
        <v>34686</v>
      </c>
      <c r="B5255" t="s">
        <v>16</v>
      </c>
      <c r="C5255" t="s">
        <v>17</v>
      </c>
      <c r="D5255" t="s">
        <v>33</v>
      </c>
      <c r="E5255" t="s">
        <v>653</v>
      </c>
    </row>
    <row r="5256" spans="1:5" x14ac:dyDescent="0.25">
      <c r="A5256" t="s">
        <v>34687</v>
      </c>
      <c r="B5256" t="s">
        <v>16</v>
      </c>
      <c r="C5256" t="s">
        <v>17</v>
      </c>
      <c r="D5256" t="s">
        <v>33</v>
      </c>
      <c r="E5256" t="s">
        <v>653</v>
      </c>
    </row>
    <row r="5257" spans="1:5" x14ac:dyDescent="0.25">
      <c r="A5257" t="s">
        <v>34688</v>
      </c>
      <c r="B5257" t="s">
        <v>16</v>
      </c>
      <c r="C5257" t="s">
        <v>17</v>
      </c>
      <c r="D5257" t="s">
        <v>33</v>
      </c>
      <c r="E5257" t="s">
        <v>653</v>
      </c>
    </row>
    <row r="5258" spans="1:5" x14ac:dyDescent="0.25">
      <c r="A5258" t="s">
        <v>34689</v>
      </c>
      <c r="B5258" t="s">
        <v>16</v>
      </c>
      <c r="C5258" t="s">
        <v>17</v>
      </c>
      <c r="D5258" t="s">
        <v>33</v>
      </c>
      <c r="E5258" t="s">
        <v>653</v>
      </c>
    </row>
    <row r="5259" spans="1:5" x14ac:dyDescent="0.25">
      <c r="A5259" t="s">
        <v>34690</v>
      </c>
      <c r="B5259" t="s">
        <v>16</v>
      </c>
      <c r="C5259" t="s">
        <v>17</v>
      </c>
      <c r="D5259" t="s">
        <v>33</v>
      </c>
      <c r="E5259" t="s">
        <v>653</v>
      </c>
    </row>
    <row r="5260" spans="1:5" x14ac:dyDescent="0.25">
      <c r="A5260" t="s">
        <v>34691</v>
      </c>
      <c r="B5260" t="s">
        <v>16</v>
      </c>
      <c r="C5260" t="s">
        <v>17</v>
      </c>
      <c r="D5260" t="s">
        <v>33</v>
      </c>
      <c r="E5260" t="s">
        <v>653</v>
      </c>
    </row>
    <row r="5261" spans="1:5" x14ac:dyDescent="0.25">
      <c r="A5261" t="s">
        <v>34692</v>
      </c>
      <c r="B5261" t="s">
        <v>16</v>
      </c>
      <c r="C5261" t="s">
        <v>17</v>
      </c>
      <c r="D5261" t="s">
        <v>33</v>
      </c>
      <c r="E5261" t="s">
        <v>653</v>
      </c>
    </row>
    <row r="5262" spans="1:5" x14ac:dyDescent="0.25">
      <c r="A5262" t="s">
        <v>34693</v>
      </c>
      <c r="B5262" t="s">
        <v>16</v>
      </c>
      <c r="C5262" t="s">
        <v>17</v>
      </c>
      <c r="D5262" t="s">
        <v>33</v>
      </c>
      <c r="E5262" t="s">
        <v>653</v>
      </c>
    </row>
    <row r="5263" spans="1:5" x14ac:dyDescent="0.25">
      <c r="A5263" t="s">
        <v>34694</v>
      </c>
      <c r="B5263" t="s">
        <v>16</v>
      </c>
      <c r="C5263" t="s">
        <v>17</v>
      </c>
      <c r="D5263" t="s">
        <v>33</v>
      </c>
      <c r="E5263" t="s">
        <v>653</v>
      </c>
    </row>
    <row r="5264" spans="1:5" x14ac:dyDescent="0.25">
      <c r="A5264" t="s">
        <v>34695</v>
      </c>
      <c r="B5264" t="s">
        <v>16</v>
      </c>
      <c r="C5264" t="s">
        <v>17</v>
      </c>
      <c r="D5264" t="s">
        <v>33</v>
      </c>
      <c r="E5264" t="s">
        <v>653</v>
      </c>
    </row>
    <row r="5265" spans="1:5" x14ac:dyDescent="0.25">
      <c r="A5265" t="s">
        <v>34696</v>
      </c>
      <c r="B5265" t="s">
        <v>16</v>
      </c>
      <c r="C5265" t="s">
        <v>17</v>
      </c>
      <c r="D5265" t="s">
        <v>33</v>
      </c>
      <c r="E5265" t="s">
        <v>653</v>
      </c>
    </row>
    <row r="5266" spans="1:5" x14ac:dyDescent="0.25">
      <c r="A5266" t="s">
        <v>34697</v>
      </c>
      <c r="B5266" t="s">
        <v>16</v>
      </c>
      <c r="C5266" t="s">
        <v>17</v>
      </c>
      <c r="D5266" t="s">
        <v>33</v>
      </c>
      <c r="E5266" t="s">
        <v>653</v>
      </c>
    </row>
    <row r="5267" spans="1:5" x14ac:dyDescent="0.25">
      <c r="A5267" t="s">
        <v>34698</v>
      </c>
      <c r="B5267" t="s">
        <v>16</v>
      </c>
      <c r="C5267" t="s">
        <v>17</v>
      </c>
      <c r="D5267" t="s">
        <v>33</v>
      </c>
      <c r="E5267" t="s">
        <v>653</v>
      </c>
    </row>
    <row r="5268" spans="1:5" x14ac:dyDescent="0.25">
      <c r="A5268" t="s">
        <v>34699</v>
      </c>
      <c r="B5268" t="s">
        <v>16</v>
      </c>
      <c r="C5268" t="s">
        <v>17</v>
      </c>
      <c r="D5268" t="s">
        <v>33</v>
      </c>
      <c r="E5268" t="s">
        <v>653</v>
      </c>
    </row>
    <row r="5269" spans="1:5" x14ac:dyDescent="0.25">
      <c r="A5269" t="s">
        <v>34700</v>
      </c>
      <c r="B5269" t="s">
        <v>16</v>
      </c>
      <c r="C5269" t="s">
        <v>17</v>
      </c>
      <c r="D5269" t="s">
        <v>33</v>
      </c>
      <c r="E5269" t="s">
        <v>627</v>
      </c>
    </row>
    <row r="5270" spans="1:5" x14ac:dyDescent="0.25">
      <c r="A5270" t="s">
        <v>34701</v>
      </c>
      <c r="B5270" t="s">
        <v>16</v>
      </c>
      <c r="C5270" t="s">
        <v>17</v>
      </c>
      <c r="D5270" t="s">
        <v>33</v>
      </c>
      <c r="E5270" t="s">
        <v>653</v>
      </c>
    </row>
    <row r="5271" spans="1:5" x14ac:dyDescent="0.25">
      <c r="A5271" t="s">
        <v>44196</v>
      </c>
      <c r="B5271" t="s">
        <v>16</v>
      </c>
      <c r="C5271" t="s">
        <v>17</v>
      </c>
      <c r="D5271" t="s">
        <v>33</v>
      </c>
      <c r="E5271" t="s">
        <v>653</v>
      </c>
    </row>
    <row r="5272" spans="1:5" x14ac:dyDescent="0.25">
      <c r="A5272" t="s">
        <v>34702</v>
      </c>
      <c r="B5272" t="s">
        <v>16</v>
      </c>
      <c r="C5272" t="s">
        <v>17</v>
      </c>
      <c r="D5272" t="s">
        <v>33</v>
      </c>
      <c r="E5272" t="s">
        <v>653</v>
      </c>
    </row>
    <row r="5273" spans="1:5" x14ac:dyDescent="0.25">
      <c r="A5273" t="s">
        <v>34703</v>
      </c>
      <c r="B5273" t="s">
        <v>16</v>
      </c>
      <c r="C5273" t="s">
        <v>17</v>
      </c>
      <c r="D5273" t="s">
        <v>33</v>
      </c>
      <c r="E5273" t="s">
        <v>653</v>
      </c>
    </row>
    <row r="5274" spans="1:5" x14ac:dyDescent="0.25">
      <c r="A5274" t="s">
        <v>34704</v>
      </c>
      <c r="B5274" t="s">
        <v>16</v>
      </c>
      <c r="C5274" t="s">
        <v>17</v>
      </c>
      <c r="D5274" t="s">
        <v>33</v>
      </c>
      <c r="E5274" t="s">
        <v>653</v>
      </c>
    </row>
    <row r="5275" spans="1:5" x14ac:dyDescent="0.25">
      <c r="A5275" t="s">
        <v>34705</v>
      </c>
      <c r="B5275" t="s">
        <v>16</v>
      </c>
      <c r="C5275" t="s">
        <v>17</v>
      </c>
      <c r="D5275" t="s">
        <v>33</v>
      </c>
      <c r="E5275" t="s">
        <v>653</v>
      </c>
    </row>
    <row r="5276" spans="1:5" x14ac:dyDescent="0.25">
      <c r="A5276" t="s">
        <v>34706</v>
      </c>
      <c r="B5276" t="s">
        <v>16</v>
      </c>
      <c r="C5276" t="s">
        <v>17</v>
      </c>
      <c r="D5276" t="s">
        <v>33</v>
      </c>
      <c r="E5276" t="s">
        <v>653</v>
      </c>
    </row>
    <row r="5277" spans="1:5" x14ac:dyDescent="0.25">
      <c r="A5277" t="s">
        <v>34707</v>
      </c>
      <c r="B5277" t="s">
        <v>16</v>
      </c>
      <c r="C5277" t="s">
        <v>17</v>
      </c>
      <c r="D5277" t="s">
        <v>33</v>
      </c>
      <c r="E5277" t="s">
        <v>847</v>
      </c>
    </row>
    <row r="5278" spans="1:5" x14ac:dyDescent="0.25">
      <c r="A5278" t="s">
        <v>44197</v>
      </c>
      <c r="B5278" t="s">
        <v>16</v>
      </c>
      <c r="C5278" t="s">
        <v>17</v>
      </c>
      <c r="D5278" t="s">
        <v>33</v>
      </c>
      <c r="E5278" t="s">
        <v>653</v>
      </c>
    </row>
    <row r="5279" spans="1:5" x14ac:dyDescent="0.25">
      <c r="A5279" t="s">
        <v>34708</v>
      </c>
      <c r="B5279" t="s">
        <v>16</v>
      </c>
      <c r="C5279" t="s">
        <v>17</v>
      </c>
      <c r="D5279" t="s">
        <v>33</v>
      </c>
      <c r="E5279" t="s">
        <v>653</v>
      </c>
    </row>
    <row r="5280" spans="1:5" x14ac:dyDescent="0.25">
      <c r="A5280" t="s">
        <v>34709</v>
      </c>
      <c r="B5280" t="s">
        <v>16</v>
      </c>
      <c r="C5280" t="s">
        <v>17</v>
      </c>
      <c r="D5280" t="s">
        <v>33</v>
      </c>
      <c r="E5280" t="s">
        <v>653</v>
      </c>
    </row>
    <row r="5281" spans="1:5" x14ac:dyDescent="0.25">
      <c r="A5281" t="s">
        <v>34710</v>
      </c>
      <c r="B5281" t="s">
        <v>16</v>
      </c>
      <c r="C5281" t="s">
        <v>17</v>
      </c>
      <c r="D5281" t="s">
        <v>33</v>
      </c>
      <c r="E5281" t="s">
        <v>653</v>
      </c>
    </row>
    <row r="5282" spans="1:5" x14ac:dyDescent="0.25">
      <c r="A5282" t="s">
        <v>34711</v>
      </c>
      <c r="B5282" t="s">
        <v>16</v>
      </c>
      <c r="C5282" t="s">
        <v>17</v>
      </c>
      <c r="D5282" t="s">
        <v>33</v>
      </c>
      <c r="E5282" t="s">
        <v>653</v>
      </c>
    </row>
    <row r="5283" spans="1:5" x14ac:dyDescent="0.25">
      <c r="A5283" t="s">
        <v>34712</v>
      </c>
      <c r="B5283" t="s">
        <v>16</v>
      </c>
      <c r="C5283" t="s">
        <v>17</v>
      </c>
      <c r="D5283" t="s">
        <v>33</v>
      </c>
      <c r="E5283" t="s">
        <v>653</v>
      </c>
    </row>
    <row r="5284" spans="1:5" x14ac:dyDescent="0.25">
      <c r="A5284" t="s">
        <v>34713</v>
      </c>
      <c r="B5284" t="s">
        <v>16</v>
      </c>
      <c r="C5284" t="s">
        <v>17</v>
      </c>
      <c r="D5284" t="s">
        <v>33</v>
      </c>
      <c r="E5284" t="s">
        <v>653</v>
      </c>
    </row>
    <row r="5285" spans="1:5" x14ac:dyDescent="0.25">
      <c r="A5285" t="s">
        <v>34714</v>
      </c>
      <c r="B5285" t="s">
        <v>16</v>
      </c>
      <c r="C5285" t="s">
        <v>17</v>
      </c>
      <c r="D5285" t="s">
        <v>33</v>
      </c>
      <c r="E5285" t="s">
        <v>653</v>
      </c>
    </row>
    <row r="5286" spans="1:5" x14ac:dyDescent="0.25">
      <c r="A5286" t="s">
        <v>34715</v>
      </c>
      <c r="B5286" t="s">
        <v>16</v>
      </c>
      <c r="C5286" t="s">
        <v>17</v>
      </c>
      <c r="D5286" t="s">
        <v>33</v>
      </c>
      <c r="E5286" t="s">
        <v>653</v>
      </c>
    </row>
    <row r="5287" spans="1:5" x14ac:dyDescent="0.25">
      <c r="A5287" t="s">
        <v>34716</v>
      </c>
      <c r="B5287" t="s">
        <v>16</v>
      </c>
      <c r="C5287" t="s">
        <v>17</v>
      </c>
      <c r="D5287" t="s">
        <v>33</v>
      </c>
      <c r="E5287" t="s">
        <v>653</v>
      </c>
    </row>
    <row r="5288" spans="1:5" x14ac:dyDescent="0.25">
      <c r="A5288" t="s">
        <v>34717</v>
      </c>
      <c r="B5288" t="s">
        <v>16</v>
      </c>
      <c r="C5288" t="s">
        <v>17</v>
      </c>
      <c r="D5288" t="s">
        <v>33</v>
      </c>
      <c r="E5288" t="s">
        <v>653</v>
      </c>
    </row>
    <row r="5289" spans="1:5" x14ac:dyDescent="0.25">
      <c r="A5289" t="s">
        <v>34718</v>
      </c>
      <c r="B5289" t="s">
        <v>16</v>
      </c>
      <c r="C5289" t="s">
        <v>17</v>
      </c>
      <c r="D5289" t="s">
        <v>33</v>
      </c>
      <c r="E5289" t="s">
        <v>653</v>
      </c>
    </row>
    <row r="5290" spans="1:5" x14ac:dyDescent="0.25">
      <c r="A5290" t="s">
        <v>34719</v>
      </c>
      <c r="B5290" t="s">
        <v>16</v>
      </c>
      <c r="C5290" t="s">
        <v>17</v>
      </c>
      <c r="D5290" t="s">
        <v>33</v>
      </c>
      <c r="E5290" t="s">
        <v>653</v>
      </c>
    </row>
    <row r="5291" spans="1:5" x14ac:dyDescent="0.25">
      <c r="A5291" t="s">
        <v>34720</v>
      </c>
      <c r="B5291" t="s">
        <v>16</v>
      </c>
      <c r="C5291" t="s">
        <v>17</v>
      </c>
      <c r="D5291" t="s">
        <v>33</v>
      </c>
      <c r="E5291" t="s">
        <v>653</v>
      </c>
    </row>
    <row r="5292" spans="1:5" x14ac:dyDescent="0.25">
      <c r="A5292" t="s">
        <v>34721</v>
      </c>
      <c r="B5292" t="s">
        <v>16</v>
      </c>
      <c r="C5292" t="s">
        <v>17</v>
      </c>
      <c r="D5292" t="s">
        <v>33</v>
      </c>
      <c r="E5292" t="s">
        <v>653</v>
      </c>
    </row>
    <row r="5293" spans="1:5" x14ac:dyDescent="0.25">
      <c r="A5293" t="s">
        <v>34722</v>
      </c>
      <c r="B5293" t="s">
        <v>16</v>
      </c>
      <c r="C5293" t="s">
        <v>17</v>
      </c>
      <c r="D5293" t="s">
        <v>33</v>
      </c>
      <c r="E5293" t="s">
        <v>653</v>
      </c>
    </row>
    <row r="5294" spans="1:5" x14ac:dyDescent="0.25">
      <c r="A5294" t="s">
        <v>44198</v>
      </c>
      <c r="B5294" t="s">
        <v>16</v>
      </c>
      <c r="C5294" t="s">
        <v>17</v>
      </c>
      <c r="D5294" t="s">
        <v>33</v>
      </c>
      <c r="E5294" t="s">
        <v>653</v>
      </c>
    </row>
    <row r="5295" spans="1:5" x14ac:dyDescent="0.25">
      <c r="A5295" t="s">
        <v>34723</v>
      </c>
      <c r="B5295" t="s">
        <v>16</v>
      </c>
      <c r="C5295" t="s">
        <v>17</v>
      </c>
      <c r="D5295" t="s">
        <v>33</v>
      </c>
      <c r="E5295" t="s">
        <v>653</v>
      </c>
    </row>
    <row r="5296" spans="1:5" x14ac:dyDescent="0.25">
      <c r="A5296" t="s">
        <v>34724</v>
      </c>
      <c r="B5296" t="s">
        <v>16</v>
      </c>
      <c r="C5296" t="s">
        <v>17</v>
      </c>
      <c r="D5296" t="s">
        <v>33</v>
      </c>
      <c r="E5296" t="s">
        <v>653</v>
      </c>
    </row>
    <row r="5297" spans="1:5" x14ac:dyDescent="0.25">
      <c r="A5297" t="s">
        <v>34725</v>
      </c>
      <c r="B5297" t="s">
        <v>16</v>
      </c>
      <c r="C5297" t="s">
        <v>17</v>
      </c>
      <c r="D5297" t="s">
        <v>33</v>
      </c>
      <c r="E5297" t="s">
        <v>653</v>
      </c>
    </row>
    <row r="5298" spans="1:5" x14ac:dyDescent="0.25">
      <c r="A5298" t="s">
        <v>44199</v>
      </c>
      <c r="B5298" t="s">
        <v>16</v>
      </c>
      <c r="C5298" t="s">
        <v>17</v>
      </c>
      <c r="D5298" t="s">
        <v>33</v>
      </c>
      <c r="E5298" t="s">
        <v>653</v>
      </c>
    </row>
    <row r="5299" spans="1:5" x14ac:dyDescent="0.25">
      <c r="A5299" t="s">
        <v>34726</v>
      </c>
      <c r="B5299" t="s">
        <v>16</v>
      </c>
      <c r="C5299" t="s">
        <v>17</v>
      </c>
      <c r="D5299" t="s">
        <v>33</v>
      </c>
      <c r="E5299" t="s">
        <v>653</v>
      </c>
    </row>
    <row r="5300" spans="1:5" x14ac:dyDescent="0.25">
      <c r="A5300" t="s">
        <v>34727</v>
      </c>
      <c r="B5300" t="s">
        <v>16</v>
      </c>
      <c r="C5300" t="s">
        <v>17</v>
      </c>
      <c r="D5300" t="s">
        <v>33</v>
      </c>
      <c r="E5300" t="s">
        <v>653</v>
      </c>
    </row>
    <row r="5301" spans="1:5" x14ac:dyDescent="0.25">
      <c r="A5301" t="s">
        <v>34728</v>
      </c>
      <c r="B5301" t="s">
        <v>16</v>
      </c>
      <c r="C5301" t="s">
        <v>17</v>
      </c>
      <c r="D5301" t="s">
        <v>33</v>
      </c>
      <c r="E5301" t="s">
        <v>653</v>
      </c>
    </row>
    <row r="5302" spans="1:5" x14ac:dyDescent="0.25">
      <c r="A5302" t="s">
        <v>34729</v>
      </c>
      <c r="B5302" t="s">
        <v>16</v>
      </c>
      <c r="C5302" t="s">
        <v>17</v>
      </c>
      <c r="D5302" t="s">
        <v>33</v>
      </c>
      <c r="E5302" t="s">
        <v>653</v>
      </c>
    </row>
    <row r="5303" spans="1:5" x14ac:dyDescent="0.25">
      <c r="A5303" t="s">
        <v>34730</v>
      </c>
      <c r="B5303" t="s">
        <v>16</v>
      </c>
      <c r="C5303" t="s">
        <v>17</v>
      </c>
      <c r="D5303" t="s">
        <v>33</v>
      </c>
      <c r="E5303" t="s">
        <v>653</v>
      </c>
    </row>
    <row r="5304" spans="1:5" x14ac:dyDescent="0.25">
      <c r="A5304" t="s">
        <v>34731</v>
      </c>
      <c r="B5304" t="s">
        <v>16</v>
      </c>
      <c r="C5304" t="s">
        <v>17</v>
      </c>
      <c r="D5304" t="s">
        <v>33</v>
      </c>
      <c r="E5304" t="s">
        <v>653</v>
      </c>
    </row>
    <row r="5305" spans="1:5" x14ac:dyDescent="0.25">
      <c r="A5305" t="s">
        <v>34732</v>
      </c>
      <c r="B5305" t="s">
        <v>16</v>
      </c>
      <c r="C5305" t="s">
        <v>17</v>
      </c>
      <c r="D5305" t="s">
        <v>33</v>
      </c>
      <c r="E5305" t="s">
        <v>653</v>
      </c>
    </row>
    <row r="5306" spans="1:5" x14ac:dyDescent="0.25">
      <c r="A5306" t="s">
        <v>34733</v>
      </c>
      <c r="B5306" t="s">
        <v>16</v>
      </c>
      <c r="C5306" t="s">
        <v>17</v>
      </c>
      <c r="D5306" t="s">
        <v>33</v>
      </c>
      <c r="E5306" t="s">
        <v>653</v>
      </c>
    </row>
    <row r="5307" spans="1:5" x14ac:dyDescent="0.25">
      <c r="A5307" t="s">
        <v>44200</v>
      </c>
      <c r="B5307" t="s">
        <v>16</v>
      </c>
      <c r="C5307" t="s">
        <v>17</v>
      </c>
      <c r="D5307" t="s">
        <v>33</v>
      </c>
      <c r="E5307" t="s">
        <v>43946</v>
      </c>
    </row>
    <row r="5308" spans="1:5" x14ac:dyDescent="0.25">
      <c r="A5308" t="s">
        <v>34734</v>
      </c>
      <c r="B5308" t="s">
        <v>16</v>
      </c>
      <c r="C5308" t="s">
        <v>17</v>
      </c>
      <c r="D5308" t="s">
        <v>33</v>
      </c>
      <c r="E5308" t="s">
        <v>653</v>
      </c>
    </row>
    <row r="5309" spans="1:5" x14ac:dyDescent="0.25">
      <c r="A5309" t="s">
        <v>34735</v>
      </c>
      <c r="B5309" t="s">
        <v>16</v>
      </c>
      <c r="C5309" t="s">
        <v>17</v>
      </c>
      <c r="D5309" t="s">
        <v>33</v>
      </c>
      <c r="E5309" t="s">
        <v>653</v>
      </c>
    </row>
    <row r="5310" spans="1:5" x14ac:dyDescent="0.25">
      <c r="A5310" t="s">
        <v>34736</v>
      </c>
      <c r="B5310" t="s">
        <v>16</v>
      </c>
      <c r="C5310" t="s">
        <v>17</v>
      </c>
      <c r="D5310" t="s">
        <v>33</v>
      </c>
      <c r="E5310" t="s">
        <v>653</v>
      </c>
    </row>
    <row r="5311" spans="1:5" x14ac:dyDescent="0.25">
      <c r="A5311" t="s">
        <v>34737</v>
      </c>
      <c r="B5311" t="s">
        <v>16</v>
      </c>
      <c r="C5311" t="s">
        <v>17</v>
      </c>
      <c r="D5311" t="s">
        <v>33</v>
      </c>
      <c r="E5311" t="s">
        <v>627</v>
      </c>
    </row>
    <row r="5312" spans="1:5" x14ac:dyDescent="0.25">
      <c r="A5312" t="s">
        <v>44201</v>
      </c>
      <c r="B5312" t="s">
        <v>16</v>
      </c>
      <c r="C5312" t="s">
        <v>17</v>
      </c>
      <c r="D5312" t="s">
        <v>33</v>
      </c>
      <c r="E5312" t="s">
        <v>653</v>
      </c>
    </row>
    <row r="5313" spans="1:5" x14ac:dyDescent="0.25">
      <c r="A5313" t="s">
        <v>34738</v>
      </c>
      <c r="B5313" t="s">
        <v>16</v>
      </c>
      <c r="C5313" t="s">
        <v>17</v>
      </c>
      <c r="D5313" t="s">
        <v>33</v>
      </c>
      <c r="E5313" t="s">
        <v>653</v>
      </c>
    </row>
    <row r="5314" spans="1:5" x14ac:dyDescent="0.25">
      <c r="A5314" t="s">
        <v>34739</v>
      </c>
      <c r="B5314" t="s">
        <v>16</v>
      </c>
      <c r="C5314" t="s">
        <v>17</v>
      </c>
      <c r="D5314" t="s">
        <v>33</v>
      </c>
      <c r="E5314" t="s">
        <v>653</v>
      </c>
    </row>
    <row r="5315" spans="1:5" x14ac:dyDescent="0.25">
      <c r="A5315" t="s">
        <v>34740</v>
      </c>
      <c r="B5315" t="s">
        <v>16</v>
      </c>
      <c r="C5315" t="s">
        <v>17</v>
      </c>
      <c r="D5315" t="s">
        <v>33</v>
      </c>
      <c r="E5315" t="s">
        <v>653</v>
      </c>
    </row>
    <row r="5316" spans="1:5" x14ac:dyDescent="0.25">
      <c r="A5316" t="s">
        <v>34741</v>
      </c>
      <c r="B5316" t="s">
        <v>16</v>
      </c>
      <c r="C5316" t="s">
        <v>17</v>
      </c>
      <c r="D5316" t="s">
        <v>33</v>
      </c>
      <c r="E5316" t="s">
        <v>524</v>
      </c>
    </row>
    <row r="5317" spans="1:5" x14ac:dyDescent="0.25">
      <c r="A5317" t="s">
        <v>34742</v>
      </c>
      <c r="B5317" t="s">
        <v>16</v>
      </c>
      <c r="C5317" t="s">
        <v>17</v>
      </c>
      <c r="D5317" t="s">
        <v>33</v>
      </c>
      <c r="E5317" t="s">
        <v>653</v>
      </c>
    </row>
    <row r="5318" spans="1:5" x14ac:dyDescent="0.25">
      <c r="A5318" t="s">
        <v>34743</v>
      </c>
      <c r="B5318" t="s">
        <v>16</v>
      </c>
      <c r="C5318" t="s">
        <v>17</v>
      </c>
      <c r="D5318" t="s">
        <v>33</v>
      </c>
      <c r="E5318" t="s">
        <v>653</v>
      </c>
    </row>
    <row r="5319" spans="1:5" x14ac:dyDescent="0.25">
      <c r="A5319" t="s">
        <v>34744</v>
      </c>
      <c r="B5319" t="s">
        <v>16</v>
      </c>
      <c r="C5319" t="s">
        <v>17</v>
      </c>
      <c r="D5319" t="s">
        <v>33</v>
      </c>
      <c r="E5319" t="s">
        <v>653</v>
      </c>
    </row>
    <row r="5320" spans="1:5" x14ac:dyDescent="0.25">
      <c r="A5320" t="s">
        <v>34745</v>
      </c>
      <c r="B5320" t="s">
        <v>16</v>
      </c>
      <c r="C5320" t="s">
        <v>17</v>
      </c>
      <c r="D5320" t="s">
        <v>33</v>
      </c>
      <c r="E5320" t="s">
        <v>653</v>
      </c>
    </row>
    <row r="5321" spans="1:5" x14ac:dyDescent="0.25">
      <c r="A5321" t="s">
        <v>44202</v>
      </c>
      <c r="B5321" t="s">
        <v>16</v>
      </c>
      <c r="C5321" t="s">
        <v>17</v>
      </c>
      <c r="D5321" t="s">
        <v>33</v>
      </c>
      <c r="E5321" t="s">
        <v>653</v>
      </c>
    </row>
    <row r="5322" spans="1:5" x14ac:dyDescent="0.25">
      <c r="A5322" t="s">
        <v>44203</v>
      </c>
      <c r="B5322" t="s">
        <v>16</v>
      </c>
      <c r="C5322" t="s">
        <v>17</v>
      </c>
      <c r="D5322" t="s">
        <v>33</v>
      </c>
      <c r="E5322" t="s">
        <v>653</v>
      </c>
    </row>
    <row r="5323" spans="1:5" x14ac:dyDescent="0.25">
      <c r="A5323" t="s">
        <v>34746</v>
      </c>
      <c r="B5323" t="s">
        <v>16</v>
      </c>
      <c r="C5323" t="s">
        <v>17</v>
      </c>
      <c r="D5323" t="s">
        <v>33</v>
      </c>
      <c r="E5323" t="s">
        <v>653</v>
      </c>
    </row>
    <row r="5324" spans="1:5" x14ac:dyDescent="0.25">
      <c r="A5324" t="s">
        <v>34747</v>
      </c>
      <c r="B5324" t="s">
        <v>16</v>
      </c>
      <c r="C5324" t="s">
        <v>17</v>
      </c>
      <c r="D5324" t="s">
        <v>33</v>
      </c>
      <c r="E5324" t="s">
        <v>653</v>
      </c>
    </row>
    <row r="5325" spans="1:5" x14ac:dyDescent="0.25">
      <c r="A5325" t="s">
        <v>34748</v>
      </c>
      <c r="B5325" t="s">
        <v>16</v>
      </c>
      <c r="C5325" t="s">
        <v>17</v>
      </c>
      <c r="D5325" t="s">
        <v>69</v>
      </c>
      <c r="E5325" t="s">
        <v>653</v>
      </c>
    </row>
    <row r="5326" spans="1:5" x14ac:dyDescent="0.25">
      <c r="A5326" t="s">
        <v>34749</v>
      </c>
      <c r="B5326" t="s">
        <v>16</v>
      </c>
      <c r="C5326" t="s">
        <v>17</v>
      </c>
      <c r="D5326" t="s">
        <v>33</v>
      </c>
      <c r="E5326" t="s">
        <v>653</v>
      </c>
    </row>
    <row r="5327" spans="1:5" x14ac:dyDescent="0.25">
      <c r="A5327" t="s">
        <v>44204</v>
      </c>
      <c r="B5327" t="s">
        <v>16</v>
      </c>
      <c r="C5327" t="s">
        <v>17</v>
      </c>
      <c r="D5327" t="s">
        <v>33</v>
      </c>
      <c r="E5327" t="s">
        <v>653</v>
      </c>
    </row>
    <row r="5328" spans="1:5" x14ac:dyDescent="0.25">
      <c r="A5328" t="s">
        <v>34750</v>
      </c>
      <c r="B5328" t="s">
        <v>16</v>
      </c>
      <c r="C5328" t="s">
        <v>17</v>
      </c>
      <c r="D5328" t="s">
        <v>33</v>
      </c>
      <c r="E5328" t="s">
        <v>653</v>
      </c>
    </row>
    <row r="5329" spans="1:5" x14ac:dyDescent="0.25">
      <c r="A5329" t="s">
        <v>34751</v>
      </c>
      <c r="B5329" t="s">
        <v>16</v>
      </c>
      <c r="C5329" t="s">
        <v>17</v>
      </c>
      <c r="D5329" t="s">
        <v>33</v>
      </c>
      <c r="E5329" t="s">
        <v>653</v>
      </c>
    </row>
    <row r="5330" spans="1:5" x14ac:dyDescent="0.25">
      <c r="A5330" t="s">
        <v>34752</v>
      </c>
      <c r="B5330" t="s">
        <v>16</v>
      </c>
      <c r="C5330" t="s">
        <v>17</v>
      </c>
      <c r="D5330" t="s">
        <v>33</v>
      </c>
      <c r="E5330" t="s">
        <v>653</v>
      </c>
    </row>
    <row r="5331" spans="1:5" x14ac:dyDescent="0.25">
      <c r="A5331" t="s">
        <v>34753</v>
      </c>
      <c r="B5331" t="s">
        <v>16</v>
      </c>
      <c r="C5331" t="s">
        <v>17</v>
      </c>
      <c r="D5331" t="s">
        <v>33</v>
      </c>
      <c r="E5331" t="s">
        <v>653</v>
      </c>
    </row>
    <row r="5332" spans="1:5" x14ac:dyDescent="0.25">
      <c r="A5332" t="s">
        <v>34754</v>
      </c>
      <c r="B5332" t="s">
        <v>16</v>
      </c>
      <c r="C5332" t="s">
        <v>17</v>
      </c>
      <c r="D5332" t="s">
        <v>33</v>
      </c>
      <c r="E5332" t="s">
        <v>653</v>
      </c>
    </row>
    <row r="5333" spans="1:5" x14ac:dyDescent="0.25">
      <c r="A5333" t="s">
        <v>34755</v>
      </c>
      <c r="B5333" t="s">
        <v>16</v>
      </c>
      <c r="C5333" t="s">
        <v>17</v>
      </c>
      <c r="D5333" t="s">
        <v>33</v>
      </c>
      <c r="E5333" t="s">
        <v>653</v>
      </c>
    </row>
    <row r="5334" spans="1:5" x14ac:dyDescent="0.25">
      <c r="A5334" t="s">
        <v>44205</v>
      </c>
      <c r="B5334" t="s">
        <v>16</v>
      </c>
      <c r="C5334" t="s">
        <v>17</v>
      </c>
      <c r="D5334" t="s">
        <v>33</v>
      </c>
      <c r="E5334" t="s">
        <v>650</v>
      </c>
    </row>
    <row r="5335" spans="1:5" x14ac:dyDescent="0.25">
      <c r="A5335" t="s">
        <v>34756</v>
      </c>
      <c r="B5335" t="s">
        <v>16</v>
      </c>
      <c r="C5335" t="s">
        <v>17</v>
      </c>
      <c r="D5335" t="s">
        <v>33</v>
      </c>
      <c r="E5335" t="s">
        <v>653</v>
      </c>
    </row>
    <row r="5336" spans="1:5" x14ac:dyDescent="0.25">
      <c r="A5336" t="s">
        <v>34757</v>
      </c>
      <c r="B5336" t="s">
        <v>16</v>
      </c>
      <c r="C5336" t="s">
        <v>17</v>
      </c>
      <c r="D5336" t="s">
        <v>33</v>
      </c>
      <c r="E5336" t="s">
        <v>653</v>
      </c>
    </row>
    <row r="5337" spans="1:5" x14ac:dyDescent="0.25">
      <c r="A5337" t="s">
        <v>34758</v>
      </c>
      <c r="B5337" t="s">
        <v>16</v>
      </c>
      <c r="C5337" t="s">
        <v>17</v>
      </c>
      <c r="D5337" t="s">
        <v>33</v>
      </c>
      <c r="E5337" t="s">
        <v>653</v>
      </c>
    </row>
    <row r="5338" spans="1:5" x14ac:dyDescent="0.25">
      <c r="A5338" t="s">
        <v>34759</v>
      </c>
      <c r="B5338" t="s">
        <v>16</v>
      </c>
      <c r="C5338" t="s">
        <v>17</v>
      </c>
      <c r="D5338" t="s">
        <v>33</v>
      </c>
      <c r="E5338" t="s">
        <v>653</v>
      </c>
    </row>
    <row r="5339" spans="1:5" x14ac:dyDescent="0.25">
      <c r="A5339" t="s">
        <v>34760</v>
      </c>
      <c r="B5339" t="s">
        <v>16</v>
      </c>
      <c r="C5339" t="s">
        <v>17</v>
      </c>
      <c r="D5339" t="s">
        <v>33</v>
      </c>
      <c r="E5339" t="s">
        <v>653</v>
      </c>
    </row>
    <row r="5340" spans="1:5" x14ac:dyDescent="0.25">
      <c r="A5340" t="s">
        <v>34761</v>
      </c>
      <c r="B5340" t="s">
        <v>16</v>
      </c>
      <c r="C5340" t="s">
        <v>17</v>
      </c>
      <c r="D5340" t="s">
        <v>33</v>
      </c>
      <c r="E5340" t="s">
        <v>653</v>
      </c>
    </row>
    <row r="5341" spans="1:5" x14ac:dyDescent="0.25">
      <c r="A5341" t="s">
        <v>34762</v>
      </c>
      <c r="B5341" t="s">
        <v>16</v>
      </c>
      <c r="C5341" t="s">
        <v>17</v>
      </c>
      <c r="D5341" t="s">
        <v>33</v>
      </c>
      <c r="E5341" t="s">
        <v>653</v>
      </c>
    </row>
    <row r="5342" spans="1:5" x14ac:dyDescent="0.25">
      <c r="A5342" t="s">
        <v>34763</v>
      </c>
      <c r="B5342" t="s">
        <v>16</v>
      </c>
      <c r="C5342" t="s">
        <v>17</v>
      </c>
      <c r="D5342" t="s">
        <v>33</v>
      </c>
      <c r="E5342" t="s">
        <v>653</v>
      </c>
    </row>
    <row r="5343" spans="1:5" x14ac:dyDescent="0.25">
      <c r="A5343" t="s">
        <v>34764</v>
      </c>
      <c r="B5343" t="s">
        <v>16</v>
      </c>
      <c r="C5343" t="s">
        <v>17</v>
      </c>
      <c r="D5343" t="s">
        <v>33</v>
      </c>
      <c r="E5343" t="s">
        <v>653</v>
      </c>
    </row>
    <row r="5344" spans="1:5" x14ac:dyDescent="0.25">
      <c r="A5344" t="s">
        <v>34765</v>
      </c>
      <c r="B5344" t="s">
        <v>16</v>
      </c>
      <c r="C5344" t="s">
        <v>17</v>
      </c>
      <c r="D5344" t="s">
        <v>33</v>
      </c>
      <c r="E5344" t="s">
        <v>653</v>
      </c>
    </row>
    <row r="5345" spans="1:5" x14ac:dyDescent="0.25">
      <c r="A5345" t="s">
        <v>34766</v>
      </c>
      <c r="B5345" t="s">
        <v>16</v>
      </c>
      <c r="C5345" t="s">
        <v>17</v>
      </c>
      <c r="D5345" t="s">
        <v>33</v>
      </c>
      <c r="E5345" t="s">
        <v>653</v>
      </c>
    </row>
    <row r="5346" spans="1:5" x14ac:dyDescent="0.25">
      <c r="A5346" t="s">
        <v>34767</v>
      </c>
      <c r="B5346" t="s">
        <v>16</v>
      </c>
      <c r="C5346" t="s">
        <v>17</v>
      </c>
      <c r="D5346" t="s">
        <v>33</v>
      </c>
      <c r="E5346" t="s">
        <v>653</v>
      </c>
    </row>
    <row r="5347" spans="1:5" x14ac:dyDescent="0.25">
      <c r="A5347" t="s">
        <v>34768</v>
      </c>
      <c r="B5347" t="s">
        <v>16</v>
      </c>
      <c r="C5347" t="s">
        <v>17</v>
      </c>
      <c r="D5347" t="s">
        <v>33</v>
      </c>
      <c r="E5347" t="s">
        <v>653</v>
      </c>
    </row>
    <row r="5348" spans="1:5" x14ac:dyDescent="0.25">
      <c r="A5348" t="s">
        <v>34769</v>
      </c>
      <c r="B5348" t="s">
        <v>16</v>
      </c>
      <c r="C5348" t="s">
        <v>17</v>
      </c>
      <c r="D5348" t="s">
        <v>33</v>
      </c>
      <c r="E5348" t="s">
        <v>653</v>
      </c>
    </row>
    <row r="5349" spans="1:5" x14ac:dyDescent="0.25">
      <c r="A5349" t="s">
        <v>34770</v>
      </c>
      <c r="B5349" t="s">
        <v>16</v>
      </c>
      <c r="C5349" t="s">
        <v>17</v>
      </c>
      <c r="D5349" t="s">
        <v>33</v>
      </c>
      <c r="E5349" t="s">
        <v>653</v>
      </c>
    </row>
    <row r="5350" spans="1:5" x14ac:dyDescent="0.25">
      <c r="A5350" t="s">
        <v>34771</v>
      </c>
      <c r="B5350" t="s">
        <v>16</v>
      </c>
      <c r="C5350" t="s">
        <v>17</v>
      </c>
      <c r="D5350" t="s">
        <v>33</v>
      </c>
      <c r="E5350" t="s">
        <v>1045</v>
      </c>
    </row>
    <row r="5351" spans="1:5" x14ac:dyDescent="0.25">
      <c r="A5351" t="s">
        <v>44206</v>
      </c>
      <c r="B5351" t="s">
        <v>16</v>
      </c>
      <c r="C5351" t="s">
        <v>17</v>
      </c>
      <c r="D5351" t="s">
        <v>33</v>
      </c>
      <c r="E5351" t="s">
        <v>653</v>
      </c>
    </row>
    <row r="5352" spans="1:5" x14ac:dyDescent="0.25">
      <c r="A5352" t="s">
        <v>34772</v>
      </c>
      <c r="B5352" t="s">
        <v>16</v>
      </c>
      <c r="C5352" t="s">
        <v>17</v>
      </c>
      <c r="D5352" t="s">
        <v>33</v>
      </c>
      <c r="E5352" t="s">
        <v>653</v>
      </c>
    </row>
    <row r="5353" spans="1:5" x14ac:dyDescent="0.25">
      <c r="A5353" t="s">
        <v>34773</v>
      </c>
      <c r="B5353" t="s">
        <v>16</v>
      </c>
      <c r="C5353" t="s">
        <v>17</v>
      </c>
      <c r="D5353" t="s">
        <v>33</v>
      </c>
      <c r="E5353" t="s">
        <v>653</v>
      </c>
    </row>
    <row r="5354" spans="1:5" x14ac:dyDescent="0.25">
      <c r="A5354" t="s">
        <v>44207</v>
      </c>
      <c r="B5354" t="s">
        <v>16</v>
      </c>
      <c r="C5354" t="s">
        <v>17</v>
      </c>
      <c r="D5354" t="s">
        <v>33</v>
      </c>
      <c r="E5354" t="s">
        <v>653</v>
      </c>
    </row>
    <row r="5355" spans="1:5" x14ac:dyDescent="0.25">
      <c r="A5355" t="s">
        <v>44208</v>
      </c>
      <c r="B5355" t="s">
        <v>16</v>
      </c>
      <c r="C5355" t="s">
        <v>17</v>
      </c>
      <c r="D5355" t="s">
        <v>33</v>
      </c>
      <c r="E5355" t="s">
        <v>653</v>
      </c>
    </row>
    <row r="5356" spans="1:5" x14ac:dyDescent="0.25">
      <c r="A5356" t="s">
        <v>44209</v>
      </c>
      <c r="B5356" t="s">
        <v>16</v>
      </c>
      <c r="C5356" t="s">
        <v>17</v>
      </c>
      <c r="D5356" t="s">
        <v>33</v>
      </c>
      <c r="E5356" t="s">
        <v>653</v>
      </c>
    </row>
    <row r="5357" spans="1:5" x14ac:dyDescent="0.25">
      <c r="A5357" t="s">
        <v>34774</v>
      </c>
      <c r="B5357" t="s">
        <v>16</v>
      </c>
      <c r="C5357" t="s">
        <v>17</v>
      </c>
      <c r="D5357" t="s">
        <v>33</v>
      </c>
      <c r="E5357" t="s">
        <v>653</v>
      </c>
    </row>
    <row r="5358" spans="1:5" x14ac:dyDescent="0.25">
      <c r="A5358" t="s">
        <v>34775</v>
      </c>
      <c r="B5358" t="s">
        <v>16</v>
      </c>
      <c r="C5358" t="s">
        <v>17</v>
      </c>
      <c r="D5358" t="s">
        <v>33</v>
      </c>
      <c r="E5358" t="s">
        <v>653</v>
      </c>
    </row>
    <row r="5359" spans="1:5" x14ac:dyDescent="0.25">
      <c r="A5359" t="s">
        <v>44210</v>
      </c>
      <c r="B5359" t="s">
        <v>16</v>
      </c>
      <c r="C5359" t="s">
        <v>17</v>
      </c>
      <c r="D5359" t="s">
        <v>33</v>
      </c>
      <c r="E5359" t="s">
        <v>650</v>
      </c>
    </row>
    <row r="5360" spans="1:5" x14ac:dyDescent="0.25">
      <c r="A5360" t="s">
        <v>34776</v>
      </c>
      <c r="B5360" t="s">
        <v>16</v>
      </c>
      <c r="C5360" t="s">
        <v>17</v>
      </c>
      <c r="D5360" t="s">
        <v>33</v>
      </c>
      <c r="E5360" t="s">
        <v>653</v>
      </c>
    </row>
    <row r="5361" spans="1:5" x14ac:dyDescent="0.25">
      <c r="A5361" t="s">
        <v>34777</v>
      </c>
      <c r="B5361" t="s">
        <v>16</v>
      </c>
      <c r="C5361" t="s">
        <v>17</v>
      </c>
      <c r="D5361" t="s">
        <v>33</v>
      </c>
      <c r="E5361" t="s">
        <v>653</v>
      </c>
    </row>
    <row r="5362" spans="1:5" x14ac:dyDescent="0.25">
      <c r="A5362" t="s">
        <v>44211</v>
      </c>
      <c r="B5362" t="s">
        <v>16</v>
      </c>
      <c r="C5362" t="s">
        <v>17</v>
      </c>
      <c r="D5362" t="s">
        <v>33</v>
      </c>
      <c r="E5362" t="s">
        <v>653</v>
      </c>
    </row>
    <row r="5363" spans="1:5" x14ac:dyDescent="0.25">
      <c r="A5363" t="s">
        <v>34778</v>
      </c>
      <c r="B5363" t="s">
        <v>16</v>
      </c>
      <c r="C5363" t="s">
        <v>17</v>
      </c>
      <c r="D5363" t="s">
        <v>33</v>
      </c>
      <c r="E5363" t="s">
        <v>653</v>
      </c>
    </row>
    <row r="5364" spans="1:5" x14ac:dyDescent="0.25">
      <c r="A5364" t="s">
        <v>34779</v>
      </c>
      <c r="B5364" t="s">
        <v>16</v>
      </c>
      <c r="C5364" t="s">
        <v>17</v>
      </c>
      <c r="D5364" t="s">
        <v>33</v>
      </c>
      <c r="E5364" t="s">
        <v>653</v>
      </c>
    </row>
    <row r="5365" spans="1:5" x14ac:dyDescent="0.25">
      <c r="A5365" t="s">
        <v>34780</v>
      </c>
      <c r="B5365" t="s">
        <v>16</v>
      </c>
      <c r="C5365" t="s">
        <v>17</v>
      </c>
      <c r="D5365" t="s">
        <v>33</v>
      </c>
      <c r="E5365" t="s">
        <v>653</v>
      </c>
    </row>
    <row r="5366" spans="1:5" x14ac:dyDescent="0.25">
      <c r="A5366" t="s">
        <v>34781</v>
      </c>
      <c r="B5366" t="s">
        <v>16</v>
      </c>
      <c r="C5366" t="s">
        <v>17</v>
      </c>
      <c r="D5366" t="s">
        <v>33</v>
      </c>
      <c r="E5366" t="s">
        <v>653</v>
      </c>
    </row>
    <row r="5367" spans="1:5" x14ac:dyDescent="0.25">
      <c r="A5367" t="s">
        <v>34782</v>
      </c>
      <c r="B5367" t="s">
        <v>16</v>
      </c>
      <c r="C5367" t="s">
        <v>17</v>
      </c>
      <c r="D5367" t="s">
        <v>33</v>
      </c>
      <c r="E5367" t="s">
        <v>653</v>
      </c>
    </row>
    <row r="5368" spans="1:5" x14ac:dyDescent="0.25">
      <c r="A5368" t="s">
        <v>34783</v>
      </c>
      <c r="B5368" t="s">
        <v>16</v>
      </c>
      <c r="C5368" t="s">
        <v>17</v>
      </c>
      <c r="D5368" t="s">
        <v>33</v>
      </c>
      <c r="E5368" t="s">
        <v>653</v>
      </c>
    </row>
    <row r="5369" spans="1:5" x14ac:dyDescent="0.25">
      <c r="A5369" t="s">
        <v>34784</v>
      </c>
      <c r="B5369" t="s">
        <v>16</v>
      </c>
      <c r="C5369" t="s">
        <v>17</v>
      </c>
      <c r="D5369" t="s">
        <v>33</v>
      </c>
      <c r="E5369" t="s">
        <v>653</v>
      </c>
    </row>
    <row r="5370" spans="1:5" x14ac:dyDescent="0.25">
      <c r="A5370" t="s">
        <v>34785</v>
      </c>
      <c r="B5370" t="s">
        <v>16</v>
      </c>
      <c r="C5370" t="s">
        <v>17</v>
      </c>
      <c r="D5370" t="s">
        <v>33</v>
      </c>
      <c r="E5370" t="s">
        <v>653</v>
      </c>
    </row>
    <row r="5371" spans="1:5" x14ac:dyDescent="0.25">
      <c r="A5371" t="s">
        <v>34786</v>
      </c>
      <c r="B5371" t="s">
        <v>16</v>
      </c>
      <c r="C5371" t="s">
        <v>17</v>
      </c>
      <c r="D5371" t="s">
        <v>33</v>
      </c>
      <c r="E5371" t="s">
        <v>653</v>
      </c>
    </row>
    <row r="5372" spans="1:5" x14ac:dyDescent="0.25">
      <c r="A5372" t="s">
        <v>34787</v>
      </c>
      <c r="B5372" t="s">
        <v>16</v>
      </c>
      <c r="C5372" t="s">
        <v>17</v>
      </c>
      <c r="D5372" t="s">
        <v>33</v>
      </c>
      <c r="E5372" t="s">
        <v>653</v>
      </c>
    </row>
    <row r="5373" spans="1:5" x14ac:dyDescent="0.25">
      <c r="A5373" t="s">
        <v>34788</v>
      </c>
      <c r="B5373" t="s">
        <v>16</v>
      </c>
      <c r="C5373" t="s">
        <v>17</v>
      </c>
      <c r="D5373" t="s">
        <v>33</v>
      </c>
      <c r="E5373" t="s">
        <v>653</v>
      </c>
    </row>
    <row r="5374" spans="1:5" x14ac:dyDescent="0.25">
      <c r="A5374" t="s">
        <v>34789</v>
      </c>
      <c r="B5374" t="s">
        <v>16</v>
      </c>
      <c r="C5374" t="s">
        <v>17</v>
      </c>
      <c r="D5374" t="s">
        <v>33</v>
      </c>
      <c r="E5374" t="s">
        <v>653</v>
      </c>
    </row>
    <row r="5375" spans="1:5" x14ac:dyDescent="0.25">
      <c r="A5375" t="s">
        <v>34790</v>
      </c>
      <c r="B5375" t="s">
        <v>16</v>
      </c>
      <c r="C5375" t="s">
        <v>17</v>
      </c>
      <c r="D5375" t="s">
        <v>33</v>
      </c>
      <c r="E5375" t="s">
        <v>653</v>
      </c>
    </row>
    <row r="5376" spans="1:5" x14ac:dyDescent="0.25">
      <c r="A5376" t="s">
        <v>34791</v>
      </c>
      <c r="B5376" t="s">
        <v>16</v>
      </c>
      <c r="C5376" t="s">
        <v>17</v>
      </c>
      <c r="D5376" t="s">
        <v>33</v>
      </c>
      <c r="E5376" t="s">
        <v>653</v>
      </c>
    </row>
    <row r="5377" spans="1:5" x14ac:dyDescent="0.25">
      <c r="A5377" t="s">
        <v>34792</v>
      </c>
      <c r="B5377" t="s">
        <v>16</v>
      </c>
      <c r="C5377" t="s">
        <v>17</v>
      </c>
      <c r="D5377" t="s">
        <v>33</v>
      </c>
      <c r="E5377" t="s">
        <v>653</v>
      </c>
    </row>
    <row r="5378" spans="1:5" x14ac:dyDescent="0.25">
      <c r="A5378" t="s">
        <v>34793</v>
      </c>
      <c r="B5378" t="s">
        <v>16</v>
      </c>
      <c r="C5378" t="s">
        <v>17</v>
      </c>
      <c r="D5378" t="s">
        <v>33</v>
      </c>
      <c r="E5378" t="s">
        <v>653</v>
      </c>
    </row>
    <row r="5379" spans="1:5" x14ac:dyDescent="0.25">
      <c r="A5379" t="s">
        <v>34794</v>
      </c>
      <c r="B5379" t="s">
        <v>16</v>
      </c>
      <c r="C5379" t="s">
        <v>17</v>
      </c>
      <c r="D5379" t="s">
        <v>33</v>
      </c>
      <c r="E5379" t="s">
        <v>653</v>
      </c>
    </row>
    <row r="5380" spans="1:5" x14ac:dyDescent="0.25">
      <c r="A5380" t="s">
        <v>34795</v>
      </c>
      <c r="B5380" t="s">
        <v>16</v>
      </c>
      <c r="C5380" t="s">
        <v>17</v>
      </c>
      <c r="D5380" t="s">
        <v>33</v>
      </c>
      <c r="E5380" t="s">
        <v>653</v>
      </c>
    </row>
    <row r="5381" spans="1:5" x14ac:dyDescent="0.25">
      <c r="A5381" t="s">
        <v>44212</v>
      </c>
      <c r="B5381" t="s">
        <v>16</v>
      </c>
      <c r="C5381" t="s">
        <v>17</v>
      </c>
      <c r="D5381" t="s">
        <v>33</v>
      </c>
      <c r="E5381" t="s">
        <v>653</v>
      </c>
    </row>
    <row r="5382" spans="1:5" x14ac:dyDescent="0.25">
      <c r="A5382" t="s">
        <v>34796</v>
      </c>
      <c r="B5382" t="s">
        <v>16</v>
      </c>
      <c r="C5382" t="s">
        <v>17</v>
      </c>
      <c r="D5382" t="s">
        <v>33</v>
      </c>
      <c r="E5382" t="s">
        <v>653</v>
      </c>
    </row>
    <row r="5383" spans="1:5" x14ac:dyDescent="0.25">
      <c r="A5383" t="s">
        <v>34797</v>
      </c>
      <c r="B5383" t="s">
        <v>16</v>
      </c>
      <c r="C5383" t="s">
        <v>17</v>
      </c>
      <c r="D5383" t="s">
        <v>33</v>
      </c>
      <c r="E5383" t="s">
        <v>653</v>
      </c>
    </row>
    <row r="5384" spans="1:5" x14ac:dyDescent="0.25">
      <c r="A5384" t="s">
        <v>34798</v>
      </c>
      <c r="B5384" t="s">
        <v>16</v>
      </c>
      <c r="C5384" t="s">
        <v>17</v>
      </c>
      <c r="D5384" t="s">
        <v>33</v>
      </c>
      <c r="E5384" t="s">
        <v>653</v>
      </c>
    </row>
    <row r="5385" spans="1:5" x14ac:dyDescent="0.25">
      <c r="A5385" t="s">
        <v>44213</v>
      </c>
      <c r="B5385" t="s">
        <v>16</v>
      </c>
      <c r="C5385" t="s">
        <v>17</v>
      </c>
      <c r="D5385" t="s">
        <v>33</v>
      </c>
      <c r="E5385" t="s">
        <v>653</v>
      </c>
    </row>
    <row r="5386" spans="1:5" x14ac:dyDescent="0.25">
      <c r="A5386" t="s">
        <v>34799</v>
      </c>
      <c r="B5386" t="s">
        <v>16</v>
      </c>
      <c r="C5386" t="s">
        <v>17</v>
      </c>
      <c r="D5386" t="s">
        <v>33</v>
      </c>
      <c r="E5386" t="s">
        <v>653</v>
      </c>
    </row>
    <row r="5387" spans="1:5" x14ac:dyDescent="0.25">
      <c r="A5387" t="s">
        <v>34800</v>
      </c>
      <c r="B5387" t="s">
        <v>16</v>
      </c>
      <c r="C5387" t="s">
        <v>17</v>
      </c>
      <c r="D5387" t="s">
        <v>33</v>
      </c>
      <c r="E5387" t="s">
        <v>653</v>
      </c>
    </row>
    <row r="5388" spans="1:5" x14ac:dyDescent="0.25">
      <c r="A5388" t="s">
        <v>34801</v>
      </c>
      <c r="B5388" t="s">
        <v>16</v>
      </c>
      <c r="C5388" t="s">
        <v>17</v>
      </c>
      <c r="D5388" t="s">
        <v>33</v>
      </c>
      <c r="E5388" t="s">
        <v>653</v>
      </c>
    </row>
    <row r="5389" spans="1:5" x14ac:dyDescent="0.25">
      <c r="A5389" t="s">
        <v>34802</v>
      </c>
      <c r="B5389" t="s">
        <v>16</v>
      </c>
      <c r="C5389" t="s">
        <v>17</v>
      </c>
      <c r="D5389" t="s">
        <v>33</v>
      </c>
      <c r="E5389" t="s">
        <v>653</v>
      </c>
    </row>
    <row r="5390" spans="1:5" x14ac:dyDescent="0.25">
      <c r="A5390" t="s">
        <v>34803</v>
      </c>
      <c r="B5390" t="s">
        <v>16</v>
      </c>
      <c r="C5390" t="s">
        <v>17</v>
      </c>
      <c r="D5390" t="s">
        <v>33</v>
      </c>
      <c r="E5390" t="s">
        <v>653</v>
      </c>
    </row>
    <row r="5391" spans="1:5" x14ac:dyDescent="0.25">
      <c r="A5391" t="s">
        <v>34804</v>
      </c>
      <c r="B5391" t="s">
        <v>16</v>
      </c>
      <c r="C5391" t="s">
        <v>17</v>
      </c>
      <c r="D5391" t="s">
        <v>33</v>
      </c>
      <c r="E5391" t="s">
        <v>653</v>
      </c>
    </row>
    <row r="5392" spans="1:5" x14ac:dyDescent="0.25">
      <c r="A5392" t="s">
        <v>34805</v>
      </c>
      <c r="B5392" t="s">
        <v>16</v>
      </c>
      <c r="C5392" t="s">
        <v>17</v>
      </c>
      <c r="D5392" t="s">
        <v>33</v>
      </c>
      <c r="E5392" t="s">
        <v>653</v>
      </c>
    </row>
    <row r="5393" spans="1:5" x14ac:dyDescent="0.25">
      <c r="A5393" t="s">
        <v>34806</v>
      </c>
      <c r="B5393" t="s">
        <v>16</v>
      </c>
      <c r="C5393" t="s">
        <v>17</v>
      </c>
      <c r="D5393" t="s">
        <v>33</v>
      </c>
      <c r="E5393" t="s">
        <v>653</v>
      </c>
    </row>
    <row r="5394" spans="1:5" x14ac:dyDescent="0.25">
      <c r="A5394" t="s">
        <v>44214</v>
      </c>
      <c r="B5394" t="s">
        <v>16</v>
      </c>
      <c r="C5394" t="s">
        <v>17</v>
      </c>
      <c r="D5394" t="s">
        <v>33</v>
      </c>
      <c r="E5394" t="s">
        <v>653</v>
      </c>
    </row>
    <row r="5395" spans="1:5" x14ac:dyDescent="0.25">
      <c r="A5395" t="s">
        <v>34807</v>
      </c>
      <c r="B5395" t="s">
        <v>16</v>
      </c>
      <c r="C5395" t="s">
        <v>17</v>
      </c>
      <c r="D5395" t="s">
        <v>33</v>
      </c>
      <c r="E5395" t="s">
        <v>653</v>
      </c>
    </row>
    <row r="5396" spans="1:5" x14ac:dyDescent="0.25">
      <c r="A5396" t="s">
        <v>34808</v>
      </c>
      <c r="B5396" t="s">
        <v>16</v>
      </c>
      <c r="C5396" t="s">
        <v>17</v>
      </c>
      <c r="D5396" t="s">
        <v>33</v>
      </c>
      <c r="E5396" t="s">
        <v>653</v>
      </c>
    </row>
    <row r="5397" spans="1:5" x14ac:dyDescent="0.25">
      <c r="A5397" t="s">
        <v>34809</v>
      </c>
      <c r="B5397" t="s">
        <v>16</v>
      </c>
      <c r="C5397" t="s">
        <v>17</v>
      </c>
      <c r="D5397" t="s">
        <v>33</v>
      </c>
      <c r="E5397" t="s">
        <v>653</v>
      </c>
    </row>
    <row r="5398" spans="1:5" x14ac:dyDescent="0.25">
      <c r="A5398" t="s">
        <v>34810</v>
      </c>
      <c r="B5398" t="s">
        <v>16</v>
      </c>
      <c r="C5398" t="s">
        <v>17</v>
      </c>
      <c r="D5398" t="s">
        <v>33</v>
      </c>
      <c r="E5398" t="s">
        <v>653</v>
      </c>
    </row>
    <row r="5399" spans="1:5" x14ac:dyDescent="0.25">
      <c r="A5399" t="s">
        <v>44215</v>
      </c>
      <c r="B5399" t="s">
        <v>16</v>
      </c>
      <c r="C5399" t="s">
        <v>17</v>
      </c>
      <c r="D5399" t="s">
        <v>33</v>
      </c>
      <c r="E5399" t="s">
        <v>653</v>
      </c>
    </row>
    <row r="5400" spans="1:5" x14ac:dyDescent="0.25">
      <c r="A5400" t="s">
        <v>34811</v>
      </c>
      <c r="B5400" t="s">
        <v>16</v>
      </c>
      <c r="C5400" t="s">
        <v>17</v>
      </c>
      <c r="D5400" t="s">
        <v>33</v>
      </c>
      <c r="E5400" t="s">
        <v>653</v>
      </c>
    </row>
    <row r="5401" spans="1:5" x14ac:dyDescent="0.25">
      <c r="A5401" t="s">
        <v>34812</v>
      </c>
      <c r="B5401" t="s">
        <v>16</v>
      </c>
      <c r="C5401" t="s">
        <v>17</v>
      </c>
      <c r="D5401" t="s">
        <v>33</v>
      </c>
      <c r="E5401" t="s">
        <v>653</v>
      </c>
    </row>
    <row r="5402" spans="1:5" x14ac:dyDescent="0.25">
      <c r="A5402" t="s">
        <v>44216</v>
      </c>
      <c r="B5402" t="s">
        <v>16</v>
      </c>
      <c r="C5402" t="s">
        <v>17</v>
      </c>
      <c r="D5402" t="s">
        <v>33</v>
      </c>
      <c r="E5402" t="s">
        <v>653</v>
      </c>
    </row>
    <row r="5403" spans="1:5" x14ac:dyDescent="0.25">
      <c r="A5403" t="s">
        <v>34813</v>
      </c>
      <c r="B5403" t="s">
        <v>16</v>
      </c>
      <c r="C5403" t="s">
        <v>17</v>
      </c>
      <c r="D5403" t="s">
        <v>33</v>
      </c>
      <c r="E5403" t="s">
        <v>653</v>
      </c>
    </row>
    <row r="5404" spans="1:5" x14ac:dyDescent="0.25">
      <c r="A5404" t="s">
        <v>34814</v>
      </c>
      <c r="B5404" t="s">
        <v>16</v>
      </c>
      <c r="C5404" t="s">
        <v>17</v>
      </c>
      <c r="D5404" t="s">
        <v>33</v>
      </c>
      <c r="E5404" t="s">
        <v>653</v>
      </c>
    </row>
    <row r="5405" spans="1:5" x14ac:dyDescent="0.25">
      <c r="A5405" t="s">
        <v>34815</v>
      </c>
      <c r="B5405" t="s">
        <v>16</v>
      </c>
      <c r="C5405" t="s">
        <v>17</v>
      </c>
      <c r="D5405" t="s">
        <v>33</v>
      </c>
      <c r="E5405" t="s">
        <v>653</v>
      </c>
    </row>
    <row r="5406" spans="1:5" x14ac:dyDescent="0.25">
      <c r="A5406" t="s">
        <v>34816</v>
      </c>
      <c r="B5406" t="s">
        <v>16</v>
      </c>
      <c r="C5406" t="s">
        <v>17</v>
      </c>
      <c r="D5406" t="s">
        <v>33</v>
      </c>
      <c r="E5406" t="s">
        <v>653</v>
      </c>
    </row>
    <row r="5407" spans="1:5" x14ac:dyDescent="0.25">
      <c r="A5407" t="s">
        <v>34817</v>
      </c>
      <c r="B5407" t="s">
        <v>16</v>
      </c>
      <c r="C5407" t="s">
        <v>17</v>
      </c>
      <c r="D5407" t="s">
        <v>33</v>
      </c>
      <c r="E5407" t="s">
        <v>653</v>
      </c>
    </row>
    <row r="5408" spans="1:5" x14ac:dyDescent="0.25">
      <c r="A5408" t="s">
        <v>34818</v>
      </c>
      <c r="B5408" t="s">
        <v>16</v>
      </c>
      <c r="C5408" t="s">
        <v>17</v>
      </c>
      <c r="D5408" t="s">
        <v>33</v>
      </c>
      <c r="E5408" t="s">
        <v>653</v>
      </c>
    </row>
    <row r="5409" spans="1:5" x14ac:dyDescent="0.25">
      <c r="A5409" t="s">
        <v>34819</v>
      </c>
      <c r="B5409" t="s">
        <v>16</v>
      </c>
      <c r="C5409" t="s">
        <v>17</v>
      </c>
      <c r="D5409" t="s">
        <v>33</v>
      </c>
      <c r="E5409" t="s">
        <v>653</v>
      </c>
    </row>
    <row r="5410" spans="1:5" x14ac:dyDescent="0.25">
      <c r="A5410" t="s">
        <v>44217</v>
      </c>
      <c r="B5410" t="s">
        <v>16</v>
      </c>
      <c r="C5410" t="s">
        <v>17</v>
      </c>
      <c r="D5410" t="s">
        <v>33</v>
      </c>
      <c r="E5410" t="s">
        <v>653</v>
      </c>
    </row>
    <row r="5411" spans="1:5" x14ac:dyDescent="0.25">
      <c r="A5411" t="s">
        <v>34820</v>
      </c>
      <c r="B5411" t="s">
        <v>16</v>
      </c>
      <c r="C5411" t="s">
        <v>17</v>
      </c>
      <c r="D5411" t="s">
        <v>33</v>
      </c>
      <c r="E5411" t="s">
        <v>653</v>
      </c>
    </row>
    <row r="5412" spans="1:5" x14ac:dyDescent="0.25">
      <c r="A5412" t="s">
        <v>34821</v>
      </c>
      <c r="B5412" t="s">
        <v>16</v>
      </c>
      <c r="C5412" t="s">
        <v>17</v>
      </c>
      <c r="D5412" t="s">
        <v>33</v>
      </c>
      <c r="E5412" t="s">
        <v>653</v>
      </c>
    </row>
    <row r="5413" spans="1:5" x14ac:dyDescent="0.25">
      <c r="A5413" t="s">
        <v>34822</v>
      </c>
      <c r="B5413" t="s">
        <v>16</v>
      </c>
      <c r="C5413" t="s">
        <v>17</v>
      </c>
      <c r="D5413" t="s">
        <v>33</v>
      </c>
      <c r="E5413" t="s">
        <v>653</v>
      </c>
    </row>
    <row r="5414" spans="1:5" x14ac:dyDescent="0.25">
      <c r="A5414" t="s">
        <v>34823</v>
      </c>
      <c r="B5414" t="s">
        <v>16</v>
      </c>
      <c r="C5414" t="s">
        <v>17</v>
      </c>
      <c r="D5414" t="s">
        <v>33</v>
      </c>
      <c r="E5414" t="s">
        <v>653</v>
      </c>
    </row>
    <row r="5415" spans="1:5" x14ac:dyDescent="0.25">
      <c r="A5415" t="s">
        <v>34824</v>
      </c>
      <c r="B5415" t="s">
        <v>16</v>
      </c>
      <c r="C5415" t="s">
        <v>17</v>
      </c>
      <c r="D5415" t="s">
        <v>33</v>
      </c>
      <c r="E5415" t="s">
        <v>653</v>
      </c>
    </row>
    <row r="5416" spans="1:5" x14ac:dyDescent="0.25">
      <c r="A5416" t="s">
        <v>34825</v>
      </c>
      <c r="B5416" t="s">
        <v>16</v>
      </c>
      <c r="C5416" t="s">
        <v>17</v>
      </c>
      <c r="D5416" t="s">
        <v>33</v>
      </c>
      <c r="E5416" t="s">
        <v>653</v>
      </c>
    </row>
    <row r="5417" spans="1:5" x14ac:dyDescent="0.25">
      <c r="A5417" t="s">
        <v>34826</v>
      </c>
      <c r="B5417" t="s">
        <v>16</v>
      </c>
      <c r="C5417" t="s">
        <v>17</v>
      </c>
      <c r="D5417" t="s">
        <v>33</v>
      </c>
      <c r="E5417" t="s">
        <v>653</v>
      </c>
    </row>
    <row r="5418" spans="1:5" x14ac:dyDescent="0.25">
      <c r="A5418" t="s">
        <v>34827</v>
      </c>
      <c r="B5418" t="s">
        <v>16</v>
      </c>
      <c r="C5418" t="s">
        <v>17</v>
      </c>
      <c r="D5418" t="s">
        <v>33</v>
      </c>
      <c r="E5418" t="s">
        <v>650</v>
      </c>
    </row>
    <row r="5419" spans="1:5" x14ac:dyDescent="0.25">
      <c r="A5419" t="s">
        <v>34828</v>
      </c>
      <c r="B5419" t="s">
        <v>16</v>
      </c>
      <c r="C5419" t="s">
        <v>17</v>
      </c>
      <c r="D5419" t="s">
        <v>33</v>
      </c>
      <c r="E5419" t="s">
        <v>653</v>
      </c>
    </row>
    <row r="5420" spans="1:5" x14ac:dyDescent="0.25">
      <c r="A5420" t="s">
        <v>34829</v>
      </c>
      <c r="B5420" t="s">
        <v>16</v>
      </c>
      <c r="C5420" t="s">
        <v>17</v>
      </c>
      <c r="D5420" t="s">
        <v>33</v>
      </c>
      <c r="E5420" t="s">
        <v>653</v>
      </c>
    </row>
    <row r="5421" spans="1:5" x14ac:dyDescent="0.25">
      <c r="A5421" t="s">
        <v>34830</v>
      </c>
      <c r="B5421" t="s">
        <v>16</v>
      </c>
      <c r="C5421" t="s">
        <v>17</v>
      </c>
      <c r="D5421" t="s">
        <v>33</v>
      </c>
      <c r="E5421" t="s">
        <v>653</v>
      </c>
    </row>
    <row r="5422" spans="1:5" x14ac:dyDescent="0.25">
      <c r="A5422" t="s">
        <v>34831</v>
      </c>
      <c r="B5422" t="s">
        <v>16</v>
      </c>
      <c r="C5422" t="s">
        <v>17</v>
      </c>
      <c r="D5422" t="s">
        <v>33</v>
      </c>
      <c r="E5422" t="s">
        <v>653</v>
      </c>
    </row>
    <row r="5423" spans="1:5" x14ac:dyDescent="0.25">
      <c r="A5423" t="s">
        <v>44218</v>
      </c>
      <c r="B5423" t="s">
        <v>16</v>
      </c>
      <c r="C5423" t="s">
        <v>17</v>
      </c>
      <c r="D5423" t="s">
        <v>33</v>
      </c>
      <c r="E5423" t="s">
        <v>653</v>
      </c>
    </row>
    <row r="5424" spans="1:5" x14ac:dyDescent="0.25">
      <c r="A5424" t="s">
        <v>34832</v>
      </c>
      <c r="B5424" t="s">
        <v>16</v>
      </c>
      <c r="C5424" t="s">
        <v>17</v>
      </c>
      <c r="D5424" t="s">
        <v>33</v>
      </c>
      <c r="E5424" t="s">
        <v>653</v>
      </c>
    </row>
    <row r="5425" spans="1:5" x14ac:dyDescent="0.25">
      <c r="A5425" t="s">
        <v>34833</v>
      </c>
      <c r="B5425" t="s">
        <v>16</v>
      </c>
      <c r="C5425" t="s">
        <v>17</v>
      </c>
      <c r="D5425" t="s">
        <v>33</v>
      </c>
      <c r="E5425" t="s">
        <v>653</v>
      </c>
    </row>
    <row r="5426" spans="1:5" x14ac:dyDescent="0.25">
      <c r="A5426" t="s">
        <v>34834</v>
      </c>
      <c r="B5426" t="s">
        <v>16</v>
      </c>
      <c r="C5426" t="s">
        <v>17</v>
      </c>
      <c r="D5426" t="s">
        <v>33</v>
      </c>
      <c r="E5426" t="s">
        <v>653</v>
      </c>
    </row>
    <row r="5427" spans="1:5" x14ac:dyDescent="0.25">
      <c r="A5427" t="s">
        <v>44219</v>
      </c>
      <c r="B5427" t="s">
        <v>16</v>
      </c>
      <c r="C5427" t="s">
        <v>17</v>
      </c>
      <c r="D5427" t="s">
        <v>33</v>
      </c>
      <c r="E5427" t="s">
        <v>653</v>
      </c>
    </row>
    <row r="5428" spans="1:5" x14ac:dyDescent="0.25">
      <c r="A5428" t="s">
        <v>34835</v>
      </c>
      <c r="B5428" t="s">
        <v>16</v>
      </c>
      <c r="C5428" t="s">
        <v>17</v>
      </c>
      <c r="D5428" t="s">
        <v>33</v>
      </c>
      <c r="E5428" t="s">
        <v>653</v>
      </c>
    </row>
    <row r="5429" spans="1:5" x14ac:dyDescent="0.25">
      <c r="A5429" t="s">
        <v>44220</v>
      </c>
      <c r="B5429" t="s">
        <v>16</v>
      </c>
      <c r="C5429" t="s">
        <v>17</v>
      </c>
      <c r="D5429" t="s">
        <v>33</v>
      </c>
      <c r="E5429" t="s">
        <v>650</v>
      </c>
    </row>
    <row r="5430" spans="1:5" x14ac:dyDescent="0.25">
      <c r="A5430" t="s">
        <v>34836</v>
      </c>
      <c r="B5430" t="s">
        <v>16</v>
      </c>
      <c r="C5430" t="s">
        <v>17</v>
      </c>
      <c r="D5430" t="s">
        <v>33</v>
      </c>
      <c r="E5430" t="s">
        <v>653</v>
      </c>
    </row>
    <row r="5431" spans="1:5" x14ac:dyDescent="0.25">
      <c r="A5431" t="s">
        <v>34837</v>
      </c>
      <c r="B5431" t="s">
        <v>16</v>
      </c>
      <c r="C5431" t="s">
        <v>17</v>
      </c>
      <c r="D5431" t="s">
        <v>33</v>
      </c>
      <c r="E5431" t="s">
        <v>653</v>
      </c>
    </row>
    <row r="5432" spans="1:5" x14ac:dyDescent="0.25">
      <c r="A5432" t="s">
        <v>34838</v>
      </c>
      <c r="B5432" t="s">
        <v>16</v>
      </c>
      <c r="C5432" t="s">
        <v>17</v>
      </c>
      <c r="D5432" t="s">
        <v>33</v>
      </c>
      <c r="E5432" t="s">
        <v>653</v>
      </c>
    </row>
    <row r="5433" spans="1:5" x14ac:dyDescent="0.25">
      <c r="A5433" t="s">
        <v>34839</v>
      </c>
      <c r="B5433" t="s">
        <v>16</v>
      </c>
      <c r="C5433" t="s">
        <v>17</v>
      </c>
      <c r="D5433" t="s">
        <v>33</v>
      </c>
      <c r="E5433" t="s">
        <v>653</v>
      </c>
    </row>
    <row r="5434" spans="1:5" x14ac:dyDescent="0.25">
      <c r="A5434" t="s">
        <v>44221</v>
      </c>
      <c r="B5434" t="s">
        <v>16</v>
      </c>
      <c r="C5434" t="s">
        <v>17</v>
      </c>
      <c r="D5434" t="s">
        <v>33</v>
      </c>
      <c r="E5434" t="s">
        <v>653</v>
      </c>
    </row>
    <row r="5435" spans="1:5" x14ac:dyDescent="0.25">
      <c r="A5435" t="s">
        <v>44222</v>
      </c>
      <c r="B5435" t="s">
        <v>16</v>
      </c>
      <c r="C5435" t="s">
        <v>17</v>
      </c>
      <c r="D5435" t="s">
        <v>33</v>
      </c>
      <c r="E5435" t="s">
        <v>653</v>
      </c>
    </row>
    <row r="5436" spans="1:5" x14ac:dyDescent="0.25">
      <c r="A5436" t="s">
        <v>34840</v>
      </c>
      <c r="B5436" t="s">
        <v>16</v>
      </c>
      <c r="C5436" t="s">
        <v>17</v>
      </c>
      <c r="D5436" t="s">
        <v>33</v>
      </c>
      <c r="E5436" t="s">
        <v>653</v>
      </c>
    </row>
    <row r="5437" spans="1:5" x14ac:dyDescent="0.25">
      <c r="A5437" t="s">
        <v>34841</v>
      </c>
      <c r="B5437" t="s">
        <v>16</v>
      </c>
      <c r="C5437" t="s">
        <v>17</v>
      </c>
      <c r="D5437" t="s">
        <v>33</v>
      </c>
      <c r="E5437" t="s">
        <v>653</v>
      </c>
    </row>
    <row r="5438" spans="1:5" x14ac:dyDescent="0.25">
      <c r="A5438" t="s">
        <v>34842</v>
      </c>
      <c r="B5438" t="s">
        <v>16</v>
      </c>
      <c r="C5438" t="s">
        <v>17</v>
      </c>
      <c r="D5438" t="s">
        <v>33</v>
      </c>
      <c r="E5438" t="s">
        <v>653</v>
      </c>
    </row>
    <row r="5439" spans="1:5" x14ac:dyDescent="0.25">
      <c r="A5439" t="s">
        <v>34843</v>
      </c>
      <c r="B5439" t="s">
        <v>16</v>
      </c>
      <c r="C5439" t="s">
        <v>17</v>
      </c>
      <c r="D5439" t="s">
        <v>33</v>
      </c>
      <c r="E5439" t="s">
        <v>653</v>
      </c>
    </row>
    <row r="5440" spans="1:5" x14ac:dyDescent="0.25">
      <c r="A5440" t="s">
        <v>34844</v>
      </c>
      <c r="B5440" t="s">
        <v>16</v>
      </c>
      <c r="C5440" t="s">
        <v>17</v>
      </c>
      <c r="D5440" t="s">
        <v>33</v>
      </c>
      <c r="E5440" t="s">
        <v>653</v>
      </c>
    </row>
    <row r="5441" spans="1:5" x14ac:dyDescent="0.25">
      <c r="A5441" t="s">
        <v>34845</v>
      </c>
      <c r="B5441" t="s">
        <v>16</v>
      </c>
      <c r="C5441" t="s">
        <v>17</v>
      </c>
      <c r="D5441" t="s">
        <v>33</v>
      </c>
      <c r="E5441" t="s">
        <v>653</v>
      </c>
    </row>
    <row r="5442" spans="1:5" x14ac:dyDescent="0.25">
      <c r="A5442" t="s">
        <v>34846</v>
      </c>
      <c r="B5442" t="s">
        <v>16</v>
      </c>
      <c r="C5442" t="s">
        <v>17</v>
      </c>
      <c r="D5442" t="s">
        <v>33</v>
      </c>
      <c r="E5442" t="s">
        <v>650</v>
      </c>
    </row>
    <row r="5443" spans="1:5" x14ac:dyDescent="0.25">
      <c r="A5443" t="s">
        <v>34847</v>
      </c>
      <c r="B5443" t="s">
        <v>16</v>
      </c>
      <c r="C5443" t="s">
        <v>17</v>
      </c>
      <c r="D5443" t="s">
        <v>33</v>
      </c>
      <c r="E5443" t="s">
        <v>653</v>
      </c>
    </row>
    <row r="5444" spans="1:5" x14ac:dyDescent="0.25">
      <c r="A5444" t="s">
        <v>34848</v>
      </c>
      <c r="B5444" t="s">
        <v>16</v>
      </c>
      <c r="C5444" t="s">
        <v>17</v>
      </c>
      <c r="D5444" t="s">
        <v>33</v>
      </c>
      <c r="E5444" t="s">
        <v>653</v>
      </c>
    </row>
    <row r="5445" spans="1:5" x14ac:dyDescent="0.25">
      <c r="A5445" t="s">
        <v>44223</v>
      </c>
      <c r="B5445" t="s">
        <v>16</v>
      </c>
      <c r="C5445" t="s">
        <v>17</v>
      </c>
      <c r="D5445" t="s">
        <v>33</v>
      </c>
      <c r="E5445" t="s">
        <v>653</v>
      </c>
    </row>
    <row r="5446" spans="1:5" x14ac:dyDescent="0.25">
      <c r="A5446" t="s">
        <v>34849</v>
      </c>
      <c r="B5446" t="s">
        <v>16</v>
      </c>
      <c r="C5446" t="s">
        <v>17</v>
      </c>
      <c r="D5446" t="s">
        <v>33</v>
      </c>
      <c r="E5446" t="s">
        <v>653</v>
      </c>
    </row>
    <row r="5447" spans="1:5" x14ac:dyDescent="0.25">
      <c r="A5447" t="s">
        <v>34850</v>
      </c>
      <c r="B5447" t="s">
        <v>16</v>
      </c>
      <c r="C5447" t="s">
        <v>17</v>
      </c>
      <c r="D5447" t="s">
        <v>33</v>
      </c>
      <c r="E5447" t="s">
        <v>653</v>
      </c>
    </row>
    <row r="5448" spans="1:5" x14ac:dyDescent="0.25">
      <c r="A5448" t="s">
        <v>34851</v>
      </c>
      <c r="B5448" t="s">
        <v>16</v>
      </c>
      <c r="C5448" t="s">
        <v>17</v>
      </c>
      <c r="D5448" t="s">
        <v>33</v>
      </c>
      <c r="E5448" t="s">
        <v>653</v>
      </c>
    </row>
    <row r="5449" spans="1:5" x14ac:dyDescent="0.25">
      <c r="A5449" t="s">
        <v>34852</v>
      </c>
      <c r="B5449" t="s">
        <v>16</v>
      </c>
      <c r="C5449" t="s">
        <v>17</v>
      </c>
      <c r="D5449" t="s">
        <v>33</v>
      </c>
      <c r="E5449" t="s">
        <v>653</v>
      </c>
    </row>
    <row r="5450" spans="1:5" x14ac:dyDescent="0.25">
      <c r="A5450" t="s">
        <v>34853</v>
      </c>
      <c r="B5450" t="s">
        <v>16</v>
      </c>
      <c r="C5450" t="s">
        <v>17</v>
      </c>
      <c r="D5450" t="s">
        <v>33</v>
      </c>
      <c r="E5450" t="s">
        <v>653</v>
      </c>
    </row>
    <row r="5451" spans="1:5" x14ac:dyDescent="0.25">
      <c r="A5451" t="s">
        <v>34854</v>
      </c>
      <c r="B5451" t="s">
        <v>16</v>
      </c>
      <c r="C5451" t="s">
        <v>17</v>
      </c>
      <c r="D5451" t="s">
        <v>33</v>
      </c>
      <c r="E5451" t="s">
        <v>653</v>
      </c>
    </row>
    <row r="5452" spans="1:5" x14ac:dyDescent="0.25">
      <c r="A5452" t="s">
        <v>34855</v>
      </c>
      <c r="B5452" t="s">
        <v>16</v>
      </c>
      <c r="C5452" t="s">
        <v>17</v>
      </c>
      <c r="D5452" t="s">
        <v>33</v>
      </c>
      <c r="E5452" t="s">
        <v>653</v>
      </c>
    </row>
    <row r="5453" spans="1:5" x14ac:dyDescent="0.25">
      <c r="A5453" t="s">
        <v>34856</v>
      </c>
      <c r="B5453" t="s">
        <v>16</v>
      </c>
      <c r="C5453" t="s">
        <v>17</v>
      </c>
      <c r="D5453" t="s">
        <v>33</v>
      </c>
      <c r="E5453" t="s">
        <v>653</v>
      </c>
    </row>
    <row r="5454" spans="1:5" x14ac:dyDescent="0.25">
      <c r="A5454" t="s">
        <v>34857</v>
      </c>
      <c r="B5454" t="s">
        <v>16</v>
      </c>
      <c r="C5454" t="s">
        <v>17</v>
      </c>
      <c r="D5454" t="s">
        <v>33</v>
      </c>
      <c r="E5454" t="s">
        <v>653</v>
      </c>
    </row>
    <row r="5455" spans="1:5" x14ac:dyDescent="0.25">
      <c r="A5455" t="s">
        <v>34858</v>
      </c>
      <c r="B5455" t="s">
        <v>16</v>
      </c>
      <c r="C5455" t="s">
        <v>17</v>
      </c>
      <c r="D5455" t="s">
        <v>33</v>
      </c>
      <c r="E5455" t="s">
        <v>653</v>
      </c>
    </row>
    <row r="5456" spans="1:5" x14ac:dyDescent="0.25">
      <c r="A5456" t="s">
        <v>34859</v>
      </c>
      <c r="B5456" t="s">
        <v>16</v>
      </c>
      <c r="C5456" t="s">
        <v>17</v>
      </c>
      <c r="D5456" t="s">
        <v>33</v>
      </c>
      <c r="E5456" t="s">
        <v>653</v>
      </c>
    </row>
    <row r="5457" spans="1:5" x14ac:dyDescent="0.25">
      <c r="A5457" t="s">
        <v>34860</v>
      </c>
      <c r="B5457" t="s">
        <v>16</v>
      </c>
      <c r="C5457" t="s">
        <v>17</v>
      </c>
      <c r="D5457" t="s">
        <v>33</v>
      </c>
      <c r="E5457" t="s">
        <v>653</v>
      </c>
    </row>
    <row r="5458" spans="1:5" x14ac:dyDescent="0.25">
      <c r="A5458" t="s">
        <v>34861</v>
      </c>
      <c r="B5458" t="s">
        <v>16</v>
      </c>
      <c r="C5458" t="s">
        <v>17</v>
      </c>
      <c r="D5458" t="s">
        <v>33</v>
      </c>
      <c r="E5458" t="s">
        <v>986</v>
      </c>
    </row>
    <row r="5459" spans="1:5" x14ac:dyDescent="0.25">
      <c r="A5459" t="s">
        <v>34862</v>
      </c>
      <c r="B5459" t="s">
        <v>16</v>
      </c>
      <c r="C5459" t="s">
        <v>17</v>
      </c>
      <c r="D5459" t="s">
        <v>33</v>
      </c>
      <c r="E5459" t="s">
        <v>986</v>
      </c>
    </row>
    <row r="5460" spans="1:5" x14ac:dyDescent="0.25">
      <c r="A5460" t="s">
        <v>34863</v>
      </c>
      <c r="B5460" t="s">
        <v>16</v>
      </c>
      <c r="C5460" t="s">
        <v>17</v>
      </c>
      <c r="D5460" t="s">
        <v>33</v>
      </c>
      <c r="E5460" t="s">
        <v>653</v>
      </c>
    </row>
    <row r="5461" spans="1:5" x14ac:dyDescent="0.25">
      <c r="A5461" t="s">
        <v>34864</v>
      </c>
      <c r="B5461" t="s">
        <v>16</v>
      </c>
      <c r="C5461" t="s">
        <v>17</v>
      </c>
      <c r="D5461" t="s">
        <v>33</v>
      </c>
      <c r="E5461" t="s">
        <v>653</v>
      </c>
    </row>
    <row r="5462" spans="1:5" x14ac:dyDescent="0.25">
      <c r="A5462" t="s">
        <v>34865</v>
      </c>
      <c r="B5462" t="s">
        <v>16</v>
      </c>
      <c r="C5462" t="s">
        <v>17</v>
      </c>
      <c r="D5462" t="s">
        <v>33</v>
      </c>
      <c r="E5462" t="s">
        <v>653</v>
      </c>
    </row>
    <row r="5463" spans="1:5" x14ac:dyDescent="0.25">
      <c r="A5463" t="s">
        <v>34866</v>
      </c>
      <c r="B5463" t="s">
        <v>16</v>
      </c>
      <c r="C5463" t="s">
        <v>17</v>
      </c>
      <c r="D5463" t="s">
        <v>33</v>
      </c>
      <c r="E5463" t="s">
        <v>653</v>
      </c>
    </row>
    <row r="5464" spans="1:5" x14ac:dyDescent="0.25">
      <c r="A5464" t="s">
        <v>34867</v>
      </c>
      <c r="B5464" t="s">
        <v>16</v>
      </c>
      <c r="C5464" t="s">
        <v>17</v>
      </c>
      <c r="D5464" t="s">
        <v>33</v>
      </c>
      <c r="E5464" t="s">
        <v>653</v>
      </c>
    </row>
    <row r="5465" spans="1:5" x14ac:dyDescent="0.25">
      <c r="A5465" t="s">
        <v>34868</v>
      </c>
      <c r="B5465" t="s">
        <v>16</v>
      </c>
      <c r="C5465" t="s">
        <v>17</v>
      </c>
      <c r="D5465" t="s">
        <v>33</v>
      </c>
      <c r="E5465" t="s">
        <v>653</v>
      </c>
    </row>
    <row r="5466" spans="1:5" x14ac:dyDescent="0.25">
      <c r="A5466" t="s">
        <v>34869</v>
      </c>
      <c r="B5466" t="s">
        <v>16</v>
      </c>
      <c r="C5466" t="s">
        <v>17</v>
      </c>
      <c r="D5466" t="s">
        <v>33</v>
      </c>
      <c r="E5466" t="s">
        <v>653</v>
      </c>
    </row>
    <row r="5467" spans="1:5" x14ac:dyDescent="0.25">
      <c r="A5467" t="s">
        <v>44224</v>
      </c>
      <c r="B5467" t="s">
        <v>16</v>
      </c>
      <c r="C5467" t="s">
        <v>17</v>
      </c>
      <c r="D5467" t="s">
        <v>33</v>
      </c>
      <c r="E5467" t="s">
        <v>653</v>
      </c>
    </row>
    <row r="5468" spans="1:5" x14ac:dyDescent="0.25">
      <c r="A5468" t="s">
        <v>34870</v>
      </c>
      <c r="B5468" t="s">
        <v>16</v>
      </c>
      <c r="C5468" t="s">
        <v>17</v>
      </c>
      <c r="D5468" t="s">
        <v>33</v>
      </c>
      <c r="E5468" t="s">
        <v>653</v>
      </c>
    </row>
    <row r="5469" spans="1:5" x14ac:dyDescent="0.25">
      <c r="A5469" t="s">
        <v>34871</v>
      </c>
      <c r="B5469" t="s">
        <v>16</v>
      </c>
      <c r="C5469" t="s">
        <v>17</v>
      </c>
      <c r="D5469" t="s">
        <v>33</v>
      </c>
      <c r="E5469" t="s">
        <v>653</v>
      </c>
    </row>
    <row r="5470" spans="1:5" x14ac:dyDescent="0.25">
      <c r="A5470" t="s">
        <v>34872</v>
      </c>
      <c r="B5470" t="s">
        <v>16</v>
      </c>
      <c r="C5470" t="s">
        <v>17</v>
      </c>
      <c r="D5470" t="s">
        <v>33</v>
      </c>
      <c r="E5470" t="s">
        <v>653</v>
      </c>
    </row>
    <row r="5471" spans="1:5" x14ac:dyDescent="0.25">
      <c r="A5471" t="s">
        <v>34873</v>
      </c>
      <c r="B5471" t="s">
        <v>16</v>
      </c>
      <c r="C5471" t="s">
        <v>17</v>
      </c>
      <c r="D5471" t="s">
        <v>33</v>
      </c>
      <c r="E5471" t="s">
        <v>653</v>
      </c>
    </row>
    <row r="5472" spans="1:5" x14ac:dyDescent="0.25">
      <c r="A5472" t="s">
        <v>44225</v>
      </c>
      <c r="B5472" t="s">
        <v>16</v>
      </c>
      <c r="C5472" t="s">
        <v>17</v>
      </c>
      <c r="D5472" t="s">
        <v>33</v>
      </c>
      <c r="E5472" t="s">
        <v>653</v>
      </c>
    </row>
    <row r="5473" spans="1:5" x14ac:dyDescent="0.25">
      <c r="A5473" t="s">
        <v>34874</v>
      </c>
      <c r="B5473" t="s">
        <v>16</v>
      </c>
      <c r="C5473" t="s">
        <v>17</v>
      </c>
      <c r="D5473" t="s">
        <v>33</v>
      </c>
      <c r="E5473" t="s">
        <v>653</v>
      </c>
    </row>
    <row r="5474" spans="1:5" x14ac:dyDescent="0.25">
      <c r="A5474" t="s">
        <v>34875</v>
      </c>
      <c r="B5474" t="s">
        <v>16</v>
      </c>
      <c r="C5474" t="s">
        <v>17</v>
      </c>
      <c r="D5474" t="s">
        <v>33</v>
      </c>
      <c r="E5474" t="s">
        <v>653</v>
      </c>
    </row>
    <row r="5475" spans="1:5" x14ac:dyDescent="0.25">
      <c r="A5475" t="s">
        <v>34876</v>
      </c>
      <c r="B5475" t="s">
        <v>16</v>
      </c>
      <c r="C5475" t="s">
        <v>17</v>
      </c>
      <c r="D5475" t="s">
        <v>33</v>
      </c>
      <c r="E5475" t="s">
        <v>653</v>
      </c>
    </row>
    <row r="5476" spans="1:5" x14ac:dyDescent="0.25">
      <c r="A5476" t="s">
        <v>44226</v>
      </c>
      <c r="B5476" t="s">
        <v>16</v>
      </c>
      <c r="C5476" t="s">
        <v>17</v>
      </c>
      <c r="D5476" t="s">
        <v>33</v>
      </c>
      <c r="E5476" t="s">
        <v>653</v>
      </c>
    </row>
    <row r="5477" spans="1:5" x14ac:dyDescent="0.25">
      <c r="A5477" t="s">
        <v>34877</v>
      </c>
      <c r="B5477" t="s">
        <v>16</v>
      </c>
      <c r="C5477" t="s">
        <v>17</v>
      </c>
      <c r="D5477" t="s">
        <v>33</v>
      </c>
      <c r="E5477" t="s">
        <v>653</v>
      </c>
    </row>
    <row r="5478" spans="1:5" x14ac:dyDescent="0.25">
      <c r="A5478" t="s">
        <v>34878</v>
      </c>
      <c r="B5478" t="s">
        <v>16</v>
      </c>
      <c r="C5478" t="s">
        <v>17</v>
      </c>
      <c r="D5478" t="s">
        <v>33</v>
      </c>
      <c r="E5478" t="s">
        <v>650</v>
      </c>
    </row>
    <row r="5479" spans="1:5" x14ac:dyDescent="0.25">
      <c r="A5479" t="s">
        <v>44227</v>
      </c>
      <c r="B5479" t="s">
        <v>16</v>
      </c>
      <c r="C5479" t="s">
        <v>17</v>
      </c>
      <c r="D5479" t="s">
        <v>33</v>
      </c>
      <c r="E5479" t="s">
        <v>653</v>
      </c>
    </row>
    <row r="5480" spans="1:5" x14ac:dyDescent="0.25">
      <c r="A5480" t="s">
        <v>34879</v>
      </c>
      <c r="B5480" t="s">
        <v>16</v>
      </c>
      <c r="C5480" t="s">
        <v>17</v>
      </c>
      <c r="D5480" t="s">
        <v>33</v>
      </c>
      <c r="E5480" t="s">
        <v>653</v>
      </c>
    </row>
    <row r="5481" spans="1:5" x14ac:dyDescent="0.25">
      <c r="A5481" t="s">
        <v>34880</v>
      </c>
      <c r="B5481" t="s">
        <v>16</v>
      </c>
      <c r="C5481" t="s">
        <v>17</v>
      </c>
      <c r="D5481" t="s">
        <v>33</v>
      </c>
      <c r="E5481" t="s">
        <v>653</v>
      </c>
    </row>
    <row r="5482" spans="1:5" x14ac:dyDescent="0.25">
      <c r="A5482" t="s">
        <v>34881</v>
      </c>
      <c r="B5482" t="s">
        <v>16</v>
      </c>
      <c r="C5482" t="s">
        <v>17</v>
      </c>
      <c r="D5482" t="s">
        <v>33</v>
      </c>
      <c r="E5482" t="s">
        <v>653</v>
      </c>
    </row>
    <row r="5483" spans="1:5" x14ac:dyDescent="0.25">
      <c r="A5483" t="s">
        <v>34882</v>
      </c>
      <c r="B5483" t="s">
        <v>16</v>
      </c>
      <c r="C5483" t="s">
        <v>17</v>
      </c>
      <c r="D5483" t="s">
        <v>33</v>
      </c>
      <c r="E5483" t="s">
        <v>653</v>
      </c>
    </row>
    <row r="5484" spans="1:5" x14ac:dyDescent="0.25">
      <c r="A5484" t="s">
        <v>34883</v>
      </c>
      <c r="B5484" t="s">
        <v>16</v>
      </c>
      <c r="C5484" t="s">
        <v>17</v>
      </c>
      <c r="D5484" t="s">
        <v>33</v>
      </c>
      <c r="E5484" t="s">
        <v>653</v>
      </c>
    </row>
    <row r="5485" spans="1:5" x14ac:dyDescent="0.25">
      <c r="A5485" t="s">
        <v>34884</v>
      </c>
      <c r="B5485" t="s">
        <v>16</v>
      </c>
      <c r="C5485" t="s">
        <v>17</v>
      </c>
      <c r="D5485" t="s">
        <v>33</v>
      </c>
      <c r="E5485" t="s">
        <v>653</v>
      </c>
    </row>
    <row r="5486" spans="1:5" x14ac:dyDescent="0.25">
      <c r="A5486" t="s">
        <v>34885</v>
      </c>
      <c r="B5486" t="s">
        <v>16</v>
      </c>
      <c r="C5486" t="s">
        <v>17</v>
      </c>
      <c r="D5486" t="s">
        <v>33</v>
      </c>
      <c r="E5486" t="s">
        <v>653</v>
      </c>
    </row>
    <row r="5487" spans="1:5" x14ac:dyDescent="0.25">
      <c r="A5487" t="s">
        <v>34886</v>
      </c>
      <c r="B5487" t="s">
        <v>16</v>
      </c>
      <c r="C5487" t="s">
        <v>17</v>
      </c>
      <c r="D5487" t="s">
        <v>33</v>
      </c>
      <c r="E5487" t="s">
        <v>653</v>
      </c>
    </row>
    <row r="5488" spans="1:5" x14ac:dyDescent="0.25">
      <c r="A5488" t="s">
        <v>34887</v>
      </c>
      <c r="B5488" t="s">
        <v>16</v>
      </c>
      <c r="C5488" t="s">
        <v>17</v>
      </c>
      <c r="D5488" t="s">
        <v>33</v>
      </c>
      <c r="E5488" t="s">
        <v>653</v>
      </c>
    </row>
    <row r="5489" spans="1:5" x14ac:dyDescent="0.25">
      <c r="A5489" t="s">
        <v>34888</v>
      </c>
      <c r="B5489" t="s">
        <v>16</v>
      </c>
      <c r="C5489" t="s">
        <v>17</v>
      </c>
      <c r="D5489" t="s">
        <v>33</v>
      </c>
      <c r="E5489" t="s">
        <v>653</v>
      </c>
    </row>
    <row r="5490" spans="1:5" x14ac:dyDescent="0.25">
      <c r="A5490" t="s">
        <v>34889</v>
      </c>
      <c r="B5490" t="s">
        <v>16</v>
      </c>
      <c r="C5490" t="s">
        <v>17</v>
      </c>
      <c r="D5490" t="s">
        <v>33</v>
      </c>
      <c r="E5490" t="s">
        <v>653</v>
      </c>
    </row>
    <row r="5491" spans="1:5" x14ac:dyDescent="0.25">
      <c r="A5491" t="s">
        <v>44228</v>
      </c>
      <c r="B5491" t="s">
        <v>16</v>
      </c>
      <c r="C5491" t="s">
        <v>17</v>
      </c>
      <c r="D5491" t="s">
        <v>33</v>
      </c>
      <c r="E5491" t="s">
        <v>653</v>
      </c>
    </row>
    <row r="5492" spans="1:5" x14ac:dyDescent="0.25">
      <c r="A5492" t="s">
        <v>34890</v>
      </c>
      <c r="B5492" t="s">
        <v>16</v>
      </c>
      <c r="C5492" t="s">
        <v>17</v>
      </c>
      <c r="D5492" t="s">
        <v>33</v>
      </c>
      <c r="E5492" t="s">
        <v>653</v>
      </c>
    </row>
    <row r="5493" spans="1:5" x14ac:dyDescent="0.25">
      <c r="A5493" t="s">
        <v>34891</v>
      </c>
      <c r="B5493" t="s">
        <v>16</v>
      </c>
      <c r="C5493" t="s">
        <v>17</v>
      </c>
      <c r="D5493" t="s">
        <v>33</v>
      </c>
      <c r="E5493" t="s">
        <v>653</v>
      </c>
    </row>
    <row r="5494" spans="1:5" x14ac:dyDescent="0.25">
      <c r="A5494" t="s">
        <v>34892</v>
      </c>
      <c r="B5494" t="s">
        <v>16</v>
      </c>
      <c r="C5494" t="s">
        <v>17</v>
      </c>
      <c r="D5494" t="s">
        <v>33</v>
      </c>
      <c r="E5494" t="s">
        <v>653</v>
      </c>
    </row>
    <row r="5495" spans="1:5" x14ac:dyDescent="0.25">
      <c r="A5495" t="s">
        <v>34893</v>
      </c>
      <c r="B5495" t="s">
        <v>16</v>
      </c>
      <c r="C5495" t="s">
        <v>17</v>
      </c>
      <c r="D5495" t="s">
        <v>33</v>
      </c>
      <c r="E5495" t="s">
        <v>847</v>
      </c>
    </row>
    <row r="5496" spans="1:5" x14ac:dyDescent="0.25">
      <c r="A5496" t="s">
        <v>34894</v>
      </c>
      <c r="B5496" t="s">
        <v>16</v>
      </c>
      <c r="C5496" t="s">
        <v>17</v>
      </c>
      <c r="D5496" t="s">
        <v>33</v>
      </c>
      <c r="E5496" t="s">
        <v>653</v>
      </c>
    </row>
    <row r="5497" spans="1:5" x14ac:dyDescent="0.25">
      <c r="A5497" t="s">
        <v>44229</v>
      </c>
      <c r="B5497" t="s">
        <v>16</v>
      </c>
      <c r="C5497" t="s">
        <v>17</v>
      </c>
      <c r="D5497" t="s">
        <v>66</v>
      </c>
      <c r="E5497" t="s">
        <v>653</v>
      </c>
    </row>
    <row r="5498" spans="1:5" x14ac:dyDescent="0.25">
      <c r="A5498" t="s">
        <v>34895</v>
      </c>
      <c r="B5498" t="s">
        <v>16</v>
      </c>
      <c r="C5498" t="s">
        <v>17</v>
      </c>
      <c r="D5498" t="s">
        <v>33</v>
      </c>
      <c r="E5498" t="s">
        <v>653</v>
      </c>
    </row>
    <row r="5499" spans="1:5" x14ac:dyDescent="0.25">
      <c r="A5499" t="s">
        <v>34896</v>
      </c>
      <c r="B5499" t="s">
        <v>16</v>
      </c>
      <c r="C5499" t="s">
        <v>17</v>
      </c>
      <c r="D5499" t="s">
        <v>33</v>
      </c>
      <c r="E5499" t="s">
        <v>653</v>
      </c>
    </row>
    <row r="5500" spans="1:5" x14ac:dyDescent="0.25">
      <c r="A5500" t="s">
        <v>34897</v>
      </c>
      <c r="B5500" t="s">
        <v>16</v>
      </c>
      <c r="C5500" t="s">
        <v>17</v>
      </c>
      <c r="D5500" t="s">
        <v>33</v>
      </c>
      <c r="E5500" t="s">
        <v>653</v>
      </c>
    </row>
    <row r="5501" spans="1:5" x14ac:dyDescent="0.25">
      <c r="A5501" t="s">
        <v>34898</v>
      </c>
      <c r="B5501" t="s">
        <v>16</v>
      </c>
      <c r="C5501" t="s">
        <v>17</v>
      </c>
      <c r="D5501" t="s">
        <v>33</v>
      </c>
      <c r="E5501" t="s">
        <v>653</v>
      </c>
    </row>
    <row r="5502" spans="1:5" x14ac:dyDescent="0.25">
      <c r="A5502" t="s">
        <v>34899</v>
      </c>
      <c r="B5502" t="s">
        <v>16</v>
      </c>
      <c r="C5502" t="s">
        <v>17</v>
      </c>
      <c r="D5502" t="s">
        <v>33</v>
      </c>
      <c r="E5502" t="s">
        <v>627</v>
      </c>
    </row>
    <row r="5503" spans="1:5" x14ac:dyDescent="0.25">
      <c r="A5503" t="s">
        <v>34900</v>
      </c>
      <c r="B5503" t="s">
        <v>16</v>
      </c>
      <c r="C5503" t="s">
        <v>17</v>
      </c>
      <c r="D5503" t="s">
        <v>33</v>
      </c>
      <c r="E5503" t="s">
        <v>653</v>
      </c>
    </row>
    <row r="5504" spans="1:5" x14ac:dyDescent="0.25">
      <c r="A5504" t="s">
        <v>34901</v>
      </c>
      <c r="B5504" t="s">
        <v>16</v>
      </c>
      <c r="C5504" t="s">
        <v>17</v>
      </c>
      <c r="D5504" t="s">
        <v>33</v>
      </c>
      <c r="E5504" t="s">
        <v>653</v>
      </c>
    </row>
    <row r="5505" spans="1:5" x14ac:dyDescent="0.25">
      <c r="A5505" t="s">
        <v>34902</v>
      </c>
      <c r="B5505" t="s">
        <v>16</v>
      </c>
      <c r="C5505" t="s">
        <v>17</v>
      </c>
      <c r="D5505" t="s">
        <v>33</v>
      </c>
      <c r="E5505" t="s">
        <v>653</v>
      </c>
    </row>
    <row r="5506" spans="1:5" x14ac:dyDescent="0.25">
      <c r="A5506" t="s">
        <v>34903</v>
      </c>
      <c r="B5506" t="s">
        <v>16</v>
      </c>
      <c r="C5506" t="s">
        <v>17</v>
      </c>
      <c r="D5506" t="s">
        <v>33</v>
      </c>
      <c r="E5506" t="s">
        <v>627</v>
      </c>
    </row>
    <row r="5507" spans="1:5" x14ac:dyDescent="0.25">
      <c r="A5507" t="s">
        <v>34904</v>
      </c>
      <c r="B5507" t="s">
        <v>16</v>
      </c>
      <c r="C5507" t="s">
        <v>17</v>
      </c>
      <c r="D5507" t="s">
        <v>33</v>
      </c>
      <c r="E5507" t="s">
        <v>653</v>
      </c>
    </row>
    <row r="5508" spans="1:5" x14ac:dyDescent="0.25">
      <c r="A5508" t="s">
        <v>34905</v>
      </c>
      <c r="B5508" t="s">
        <v>16</v>
      </c>
      <c r="C5508" t="s">
        <v>17</v>
      </c>
      <c r="D5508" t="s">
        <v>33</v>
      </c>
      <c r="E5508" t="s">
        <v>653</v>
      </c>
    </row>
    <row r="5509" spans="1:5" x14ac:dyDescent="0.25">
      <c r="A5509" t="s">
        <v>34906</v>
      </c>
      <c r="B5509" t="s">
        <v>16</v>
      </c>
      <c r="C5509" t="s">
        <v>17</v>
      </c>
      <c r="D5509" t="s">
        <v>33</v>
      </c>
      <c r="E5509" t="s">
        <v>653</v>
      </c>
    </row>
    <row r="5510" spans="1:5" x14ac:dyDescent="0.25">
      <c r="A5510" t="s">
        <v>34907</v>
      </c>
      <c r="B5510" t="s">
        <v>16</v>
      </c>
      <c r="C5510" t="s">
        <v>17</v>
      </c>
      <c r="D5510" t="s">
        <v>33</v>
      </c>
      <c r="E5510" t="s">
        <v>653</v>
      </c>
    </row>
    <row r="5511" spans="1:5" x14ac:dyDescent="0.25">
      <c r="A5511" t="s">
        <v>34908</v>
      </c>
      <c r="B5511" t="s">
        <v>16</v>
      </c>
      <c r="C5511" t="s">
        <v>17</v>
      </c>
      <c r="D5511" t="s">
        <v>33</v>
      </c>
      <c r="E5511" t="s">
        <v>653</v>
      </c>
    </row>
    <row r="5512" spans="1:5" x14ac:dyDescent="0.25">
      <c r="A5512" t="s">
        <v>34909</v>
      </c>
      <c r="B5512" t="s">
        <v>16</v>
      </c>
      <c r="C5512" t="s">
        <v>17</v>
      </c>
      <c r="D5512" t="s">
        <v>33</v>
      </c>
      <c r="E5512" t="s">
        <v>653</v>
      </c>
    </row>
    <row r="5513" spans="1:5" x14ac:dyDescent="0.25">
      <c r="A5513" t="s">
        <v>34910</v>
      </c>
      <c r="B5513" t="s">
        <v>16</v>
      </c>
      <c r="C5513" t="s">
        <v>17</v>
      </c>
      <c r="D5513" t="s">
        <v>33</v>
      </c>
      <c r="E5513" t="s">
        <v>653</v>
      </c>
    </row>
    <row r="5514" spans="1:5" x14ac:dyDescent="0.25">
      <c r="A5514" t="s">
        <v>34911</v>
      </c>
      <c r="B5514" t="s">
        <v>16</v>
      </c>
      <c r="C5514" t="s">
        <v>17</v>
      </c>
      <c r="D5514" t="s">
        <v>33</v>
      </c>
      <c r="E5514" t="s">
        <v>653</v>
      </c>
    </row>
    <row r="5515" spans="1:5" x14ac:dyDescent="0.25">
      <c r="A5515" t="s">
        <v>34912</v>
      </c>
      <c r="B5515" t="s">
        <v>16</v>
      </c>
      <c r="C5515" t="s">
        <v>17</v>
      </c>
      <c r="D5515" t="s">
        <v>33</v>
      </c>
      <c r="E5515" t="s">
        <v>653</v>
      </c>
    </row>
    <row r="5516" spans="1:5" x14ac:dyDescent="0.25">
      <c r="A5516" t="s">
        <v>34913</v>
      </c>
      <c r="B5516" t="s">
        <v>16</v>
      </c>
      <c r="C5516" t="s">
        <v>17</v>
      </c>
      <c r="D5516" t="s">
        <v>33</v>
      </c>
      <c r="E5516" t="s">
        <v>653</v>
      </c>
    </row>
    <row r="5517" spans="1:5" x14ac:dyDescent="0.25">
      <c r="A5517" t="s">
        <v>34914</v>
      </c>
      <c r="B5517" t="s">
        <v>16</v>
      </c>
      <c r="C5517" t="s">
        <v>17</v>
      </c>
      <c r="D5517" t="s">
        <v>33</v>
      </c>
      <c r="E5517" t="s">
        <v>653</v>
      </c>
    </row>
    <row r="5518" spans="1:5" x14ac:dyDescent="0.25">
      <c r="A5518" t="s">
        <v>44230</v>
      </c>
      <c r="B5518" t="s">
        <v>16</v>
      </c>
      <c r="C5518" t="s">
        <v>17</v>
      </c>
      <c r="D5518" t="s">
        <v>33</v>
      </c>
      <c r="E5518" t="s">
        <v>653</v>
      </c>
    </row>
    <row r="5519" spans="1:5" x14ac:dyDescent="0.25">
      <c r="A5519" t="s">
        <v>34915</v>
      </c>
      <c r="B5519" t="s">
        <v>16</v>
      </c>
      <c r="C5519" t="s">
        <v>17</v>
      </c>
      <c r="D5519" t="s">
        <v>33</v>
      </c>
      <c r="E5519" t="s">
        <v>653</v>
      </c>
    </row>
    <row r="5520" spans="1:5" x14ac:dyDescent="0.25">
      <c r="A5520" t="s">
        <v>34916</v>
      </c>
      <c r="B5520" t="s">
        <v>16</v>
      </c>
      <c r="C5520" t="s">
        <v>17</v>
      </c>
      <c r="D5520" t="s">
        <v>33</v>
      </c>
      <c r="E5520" t="s">
        <v>627</v>
      </c>
    </row>
    <row r="5521" spans="1:5" x14ac:dyDescent="0.25">
      <c r="A5521" t="s">
        <v>34917</v>
      </c>
      <c r="B5521" t="s">
        <v>16</v>
      </c>
      <c r="C5521" t="s">
        <v>17</v>
      </c>
      <c r="D5521" t="s">
        <v>33</v>
      </c>
      <c r="E5521" t="s">
        <v>653</v>
      </c>
    </row>
    <row r="5522" spans="1:5" x14ac:dyDescent="0.25">
      <c r="A5522" t="s">
        <v>34918</v>
      </c>
      <c r="B5522" t="s">
        <v>16</v>
      </c>
      <c r="C5522" t="s">
        <v>17</v>
      </c>
      <c r="D5522" t="s">
        <v>33</v>
      </c>
      <c r="E5522" t="s">
        <v>653</v>
      </c>
    </row>
    <row r="5523" spans="1:5" x14ac:dyDescent="0.25">
      <c r="A5523" t="s">
        <v>34919</v>
      </c>
      <c r="B5523" t="s">
        <v>16</v>
      </c>
      <c r="C5523" t="s">
        <v>17</v>
      </c>
      <c r="D5523" t="s">
        <v>33</v>
      </c>
      <c r="E5523" t="s">
        <v>653</v>
      </c>
    </row>
    <row r="5524" spans="1:5" x14ac:dyDescent="0.25">
      <c r="A5524" t="s">
        <v>34920</v>
      </c>
      <c r="B5524" t="s">
        <v>16</v>
      </c>
      <c r="C5524" t="s">
        <v>17</v>
      </c>
      <c r="D5524" t="s">
        <v>33</v>
      </c>
      <c r="E5524" t="s">
        <v>653</v>
      </c>
    </row>
    <row r="5525" spans="1:5" x14ac:dyDescent="0.25">
      <c r="A5525" t="s">
        <v>44231</v>
      </c>
      <c r="B5525" t="s">
        <v>16</v>
      </c>
      <c r="C5525" t="s">
        <v>17</v>
      </c>
      <c r="D5525" t="s">
        <v>33</v>
      </c>
      <c r="E5525" t="s">
        <v>653</v>
      </c>
    </row>
    <row r="5526" spans="1:5" x14ac:dyDescent="0.25">
      <c r="A5526" t="s">
        <v>44232</v>
      </c>
      <c r="B5526" t="s">
        <v>16</v>
      </c>
      <c r="C5526" t="s">
        <v>17</v>
      </c>
      <c r="D5526" t="s">
        <v>33</v>
      </c>
      <c r="E5526" t="s">
        <v>653</v>
      </c>
    </row>
    <row r="5527" spans="1:5" x14ac:dyDescent="0.25">
      <c r="A5527" t="s">
        <v>34921</v>
      </c>
      <c r="B5527" t="s">
        <v>16</v>
      </c>
      <c r="C5527" t="s">
        <v>17</v>
      </c>
      <c r="D5527" t="s">
        <v>33</v>
      </c>
      <c r="E5527" t="s">
        <v>653</v>
      </c>
    </row>
    <row r="5528" spans="1:5" x14ac:dyDescent="0.25">
      <c r="A5528" t="s">
        <v>34922</v>
      </c>
      <c r="B5528" t="s">
        <v>16</v>
      </c>
      <c r="C5528" t="s">
        <v>17</v>
      </c>
      <c r="D5528" t="s">
        <v>33</v>
      </c>
      <c r="E5528" t="s">
        <v>653</v>
      </c>
    </row>
    <row r="5529" spans="1:5" x14ac:dyDescent="0.25">
      <c r="A5529" t="s">
        <v>34923</v>
      </c>
      <c r="B5529" t="s">
        <v>16</v>
      </c>
      <c r="C5529" t="s">
        <v>17</v>
      </c>
      <c r="D5529" t="s">
        <v>33</v>
      </c>
      <c r="E5529" t="s">
        <v>653</v>
      </c>
    </row>
    <row r="5530" spans="1:5" x14ac:dyDescent="0.25">
      <c r="A5530" t="s">
        <v>34924</v>
      </c>
      <c r="B5530" t="s">
        <v>16</v>
      </c>
      <c r="C5530" t="s">
        <v>17</v>
      </c>
      <c r="D5530" t="s">
        <v>33</v>
      </c>
      <c r="E5530" t="s">
        <v>653</v>
      </c>
    </row>
    <row r="5531" spans="1:5" x14ac:dyDescent="0.25">
      <c r="A5531" t="s">
        <v>34925</v>
      </c>
      <c r="B5531" t="s">
        <v>16</v>
      </c>
      <c r="C5531" t="s">
        <v>17</v>
      </c>
      <c r="D5531" t="s">
        <v>33</v>
      </c>
      <c r="E5531" t="s">
        <v>653</v>
      </c>
    </row>
    <row r="5532" spans="1:5" x14ac:dyDescent="0.25">
      <c r="A5532" t="s">
        <v>44233</v>
      </c>
      <c r="B5532" t="s">
        <v>16</v>
      </c>
      <c r="C5532" t="s">
        <v>17</v>
      </c>
      <c r="D5532" t="s">
        <v>33</v>
      </c>
      <c r="E5532" t="s">
        <v>653</v>
      </c>
    </row>
    <row r="5533" spans="1:5" x14ac:dyDescent="0.25">
      <c r="A5533" t="s">
        <v>34926</v>
      </c>
      <c r="B5533" t="s">
        <v>16</v>
      </c>
      <c r="C5533" t="s">
        <v>17</v>
      </c>
      <c r="D5533" t="s">
        <v>33</v>
      </c>
      <c r="E5533" t="s">
        <v>653</v>
      </c>
    </row>
    <row r="5534" spans="1:5" x14ac:dyDescent="0.25">
      <c r="A5534" t="s">
        <v>34927</v>
      </c>
      <c r="B5534" t="s">
        <v>16</v>
      </c>
      <c r="C5534" t="s">
        <v>17</v>
      </c>
      <c r="D5534" t="s">
        <v>33</v>
      </c>
      <c r="E5534" t="s">
        <v>653</v>
      </c>
    </row>
    <row r="5535" spans="1:5" x14ac:dyDescent="0.25">
      <c r="A5535" t="s">
        <v>34928</v>
      </c>
      <c r="B5535" t="s">
        <v>16</v>
      </c>
      <c r="C5535" t="s">
        <v>17</v>
      </c>
      <c r="D5535" t="s">
        <v>33</v>
      </c>
      <c r="E5535" t="s">
        <v>653</v>
      </c>
    </row>
    <row r="5536" spans="1:5" x14ac:dyDescent="0.25">
      <c r="A5536" t="s">
        <v>34929</v>
      </c>
      <c r="B5536" t="s">
        <v>16</v>
      </c>
      <c r="C5536" t="s">
        <v>17</v>
      </c>
      <c r="D5536" t="s">
        <v>33</v>
      </c>
      <c r="E5536" t="s">
        <v>653</v>
      </c>
    </row>
    <row r="5537" spans="1:5" x14ac:dyDescent="0.25">
      <c r="A5537" t="s">
        <v>34930</v>
      </c>
      <c r="B5537" t="s">
        <v>16</v>
      </c>
      <c r="C5537" t="s">
        <v>17</v>
      </c>
      <c r="D5537" t="s">
        <v>33</v>
      </c>
      <c r="E5537" t="s">
        <v>653</v>
      </c>
    </row>
    <row r="5538" spans="1:5" x14ac:dyDescent="0.25">
      <c r="A5538" t="s">
        <v>34931</v>
      </c>
      <c r="B5538" t="s">
        <v>16</v>
      </c>
      <c r="C5538" t="s">
        <v>17</v>
      </c>
      <c r="D5538" t="s">
        <v>33</v>
      </c>
      <c r="E5538" t="s">
        <v>653</v>
      </c>
    </row>
    <row r="5539" spans="1:5" x14ac:dyDescent="0.25">
      <c r="A5539" t="s">
        <v>34932</v>
      </c>
      <c r="B5539" t="s">
        <v>16</v>
      </c>
      <c r="C5539" t="s">
        <v>17</v>
      </c>
      <c r="D5539" t="s">
        <v>33</v>
      </c>
      <c r="E5539" t="s">
        <v>653</v>
      </c>
    </row>
    <row r="5540" spans="1:5" x14ac:dyDescent="0.25">
      <c r="A5540" t="s">
        <v>34933</v>
      </c>
      <c r="B5540" t="s">
        <v>16</v>
      </c>
      <c r="C5540" t="s">
        <v>17</v>
      </c>
      <c r="D5540" t="s">
        <v>33</v>
      </c>
      <c r="E5540" t="s">
        <v>627</v>
      </c>
    </row>
    <row r="5541" spans="1:5" x14ac:dyDescent="0.25">
      <c r="A5541" t="s">
        <v>34934</v>
      </c>
      <c r="B5541" t="s">
        <v>16</v>
      </c>
      <c r="C5541" t="s">
        <v>17</v>
      </c>
      <c r="D5541" t="s">
        <v>33</v>
      </c>
      <c r="E5541" t="s">
        <v>653</v>
      </c>
    </row>
    <row r="5542" spans="1:5" x14ac:dyDescent="0.25">
      <c r="A5542" t="s">
        <v>34935</v>
      </c>
      <c r="B5542" t="s">
        <v>16</v>
      </c>
      <c r="C5542" t="s">
        <v>17</v>
      </c>
      <c r="D5542" t="s">
        <v>33</v>
      </c>
      <c r="E5542" t="s">
        <v>653</v>
      </c>
    </row>
    <row r="5543" spans="1:5" x14ac:dyDescent="0.25">
      <c r="A5543" t="s">
        <v>34936</v>
      </c>
      <c r="B5543" t="s">
        <v>16</v>
      </c>
      <c r="C5543" t="s">
        <v>17</v>
      </c>
      <c r="D5543" t="s">
        <v>33</v>
      </c>
      <c r="E5543" t="s">
        <v>653</v>
      </c>
    </row>
    <row r="5544" spans="1:5" x14ac:dyDescent="0.25">
      <c r="A5544" t="s">
        <v>34937</v>
      </c>
      <c r="B5544" t="s">
        <v>16</v>
      </c>
      <c r="C5544" t="s">
        <v>17</v>
      </c>
      <c r="D5544" t="s">
        <v>33</v>
      </c>
      <c r="E5544" t="s">
        <v>653</v>
      </c>
    </row>
    <row r="5545" spans="1:5" x14ac:dyDescent="0.25">
      <c r="A5545" t="s">
        <v>34938</v>
      </c>
      <c r="B5545" t="s">
        <v>16</v>
      </c>
      <c r="C5545" t="s">
        <v>17</v>
      </c>
      <c r="D5545" t="s">
        <v>33</v>
      </c>
      <c r="E5545" t="s">
        <v>653</v>
      </c>
    </row>
    <row r="5546" spans="1:5" x14ac:dyDescent="0.25">
      <c r="A5546" t="s">
        <v>34939</v>
      </c>
      <c r="B5546" t="s">
        <v>16</v>
      </c>
      <c r="C5546" t="s">
        <v>17</v>
      </c>
      <c r="D5546" t="s">
        <v>33</v>
      </c>
      <c r="E5546" t="s">
        <v>653</v>
      </c>
    </row>
    <row r="5547" spans="1:5" x14ac:dyDescent="0.25">
      <c r="A5547" t="s">
        <v>34940</v>
      </c>
      <c r="B5547" t="s">
        <v>16</v>
      </c>
      <c r="C5547" t="s">
        <v>17</v>
      </c>
      <c r="D5547" t="s">
        <v>33</v>
      </c>
      <c r="E5547" t="s">
        <v>653</v>
      </c>
    </row>
    <row r="5548" spans="1:5" x14ac:dyDescent="0.25">
      <c r="A5548" t="s">
        <v>34941</v>
      </c>
      <c r="B5548" t="s">
        <v>16</v>
      </c>
      <c r="C5548" t="s">
        <v>17</v>
      </c>
      <c r="D5548" t="s">
        <v>33</v>
      </c>
      <c r="E5548" t="s">
        <v>653</v>
      </c>
    </row>
    <row r="5549" spans="1:5" x14ac:dyDescent="0.25">
      <c r="A5549" t="s">
        <v>34942</v>
      </c>
      <c r="B5549" t="s">
        <v>16</v>
      </c>
      <c r="C5549" t="s">
        <v>17</v>
      </c>
      <c r="D5549" t="s">
        <v>33</v>
      </c>
      <c r="E5549" t="s">
        <v>653</v>
      </c>
    </row>
    <row r="5550" spans="1:5" x14ac:dyDescent="0.25">
      <c r="A5550" t="s">
        <v>34943</v>
      </c>
      <c r="B5550" t="s">
        <v>16</v>
      </c>
      <c r="C5550" t="s">
        <v>17</v>
      </c>
      <c r="D5550" t="s">
        <v>33</v>
      </c>
      <c r="E5550" t="s">
        <v>653</v>
      </c>
    </row>
    <row r="5551" spans="1:5" x14ac:dyDescent="0.25">
      <c r="A5551" t="s">
        <v>34944</v>
      </c>
      <c r="B5551" t="s">
        <v>16</v>
      </c>
      <c r="C5551" t="s">
        <v>17</v>
      </c>
      <c r="D5551" t="s">
        <v>33</v>
      </c>
      <c r="E5551" t="s">
        <v>653</v>
      </c>
    </row>
    <row r="5552" spans="1:5" x14ac:dyDescent="0.25">
      <c r="A5552" t="s">
        <v>34945</v>
      </c>
      <c r="B5552" t="s">
        <v>16</v>
      </c>
      <c r="C5552" t="s">
        <v>17</v>
      </c>
      <c r="D5552" t="s">
        <v>33</v>
      </c>
      <c r="E5552" t="s">
        <v>653</v>
      </c>
    </row>
    <row r="5553" spans="1:5" x14ac:dyDescent="0.25">
      <c r="A5553" t="s">
        <v>34946</v>
      </c>
      <c r="B5553" t="s">
        <v>16</v>
      </c>
      <c r="C5553" t="s">
        <v>17</v>
      </c>
      <c r="D5553" t="s">
        <v>33</v>
      </c>
      <c r="E5553" t="s">
        <v>653</v>
      </c>
    </row>
    <row r="5554" spans="1:5" x14ac:dyDescent="0.25">
      <c r="A5554" t="s">
        <v>34947</v>
      </c>
      <c r="B5554" t="s">
        <v>16</v>
      </c>
      <c r="C5554" t="s">
        <v>17</v>
      </c>
      <c r="D5554" t="s">
        <v>33</v>
      </c>
      <c r="E5554" t="s">
        <v>653</v>
      </c>
    </row>
    <row r="5555" spans="1:5" x14ac:dyDescent="0.25">
      <c r="A5555" t="s">
        <v>34948</v>
      </c>
      <c r="B5555" t="s">
        <v>16</v>
      </c>
      <c r="C5555" t="s">
        <v>17</v>
      </c>
      <c r="D5555" t="s">
        <v>33</v>
      </c>
      <c r="E5555" t="s">
        <v>1045</v>
      </c>
    </row>
    <row r="5556" spans="1:5" x14ac:dyDescent="0.25">
      <c r="A5556" t="s">
        <v>44234</v>
      </c>
      <c r="B5556" t="s">
        <v>16</v>
      </c>
      <c r="C5556" t="s">
        <v>17</v>
      </c>
      <c r="D5556" t="s">
        <v>33</v>
      </c>
      <c r="E5556" t="s">
        <v>653</v>
      </c>
    </row>
    <row r="5557" spans="1:5" x14ac:dyDescent="0.25">
      <c r="A5557" t="s">
        <v>34949</v>
      </c>
      <c r="B5557" t="s">
        <v>16</v>
      </c>
      <c r="C5557" t="s">
        <v>17</v>
      </c>
      <c r="D5557" t="s">
        <v>33</v>
      </c>
      <c r="E5557" t="s">
        <v>653</v>
      </c>
    </row>
    <row r="5558" spans="1:5" x14ac:dyDescent="0.25">
      <c r="A5558" t="s">
        <v>34950</v>
      </c>
      <c r="B5558" t="s">
        <v>16</v>
      </c>
      <c r="C5558" t="s">
        <v>17</v>
      </c>
      <c r="D5558" t="s">
        <v>33</v>
      </c>
      <c r="E5558" t="s">
        <v>653</v>
      </c>
    </row>
    <row r="5559" spans="1:5" x14ac:dyDescent="0.25">
      <c r="A5559" t="s">
        <v>34951</v>
      </c>
      <c r="B5559" t="s">
        <v>16</v>
      </c>
      <c r="C5559" t="s">
        <v>17</v>
      </c>
      <c r="D5559" t="s">
        <v>33</v>
      </c>
      <c r="E5559" t="s">
        <v>653</v>
      </c>
    </row>
    <row r="5560" spans="1:5" x14ac:dyDescent="0.25">
      <c r="A5560" t="s">
        <v>34952</v>
      </c>
      <c r="B5560" t="s">
        <v>16</v>
      </c>
      <c r="C5560" t="s">
        <v>17</v>
      </c>
      <c r="D5560" t="s">
        <v>33</v>
      </c>
      <c r="E5560" t="s">
        <v>653</v>
      </c>
    </row>
    <row r="5561" spans="1:5" x14ac:dyDescent="0.25">
      <c r="A5561" t="s">
        <v>34953</v>
      </c>
      <c r="B5561" t="s">
        <v>16</v>
      </c>
      <c r="C5561" t="s">
        <v>17</v>
      </c>
      <c r="D5561" t="s">
        <v>33</v>
      </c>
      <c r="E5561" t="s">
        <v>653</v>
      </c>
    </row>
    <row r="5562" spans="1:5" x14ac:dyDescent="0.25">
      <c r="A5562" t="s">
        <v>34954</v>
      </c>
      <c r="B5562" t="s">
        <v>16</v>
      </c>
      <c r="C5562" t="s">
        <v>17</v>
      </c>
      <c r="D5562" t="s">
        <v>33</v>
      </c>
      <c r="E5562" t="s">
        <v>653</v>
      </c>
    </row>
    <row r="5563" spans="1:5" x14ac:dyDescent="0.25">
      <c r="A5563" t="s">
        <v>34955</v>
      </c>
      <c r="B5563" t="s">
        <v>16</v>
      </c>
      <c r="C5563" t="s">
        <v>17</v>
      </c>
      <c r="D5563" t="s">
        <v>33</v>
      </c>
      <c r="E5563" t="s">
        <v>653</v>
      </c>
    </row>
    <row r="5564" spans="1:5" x14ac:dyDescent="0.25">
      <c r="A5564" t="s">
        <v>34956</v>
      </c>
      <c r="B5564" t="s">
        <v>16</v>
      </c>
      <c r="C5564" t="s">
        <v>17</v>
      </c>
      <c r="D5564" t="s">
        <v>33</v>
      </c>
      <c r="E5564" t="s">
        <v>653</v>
      </c>
    </row>
    <row r="5565" spans="1:5" x14ac:dyDescent="0.25">
      <c r="A5565" t="s">
        <v>34957</v>
      </c>
      <c r="B5565" t="s">
        <v>16</v>
      </c>
      <c r="C5565" t="s">
        <v>17</v>
      </c>
      <c r="D5565" t="s">
        <v>33</v>
      </c>
      <c r="E5565" t="s">
        <v>653</v>
      </c>
    </row>
    <row r="5566" spans="1:5" x14ac:dyDescent="0.25">
      <c r="A5566" t="s">
        <v>34958</v>
      </c>
      <c r="B5566" t="s">
        <v>16</v>
      </c>
      <c r="C5566" t="s">
        <v>17</v>
      </c>
      <c r="D5566" t="s">
        <v>33</v>
      </c>
      <c r="E5566" t="s">
        <v>653</v>
      </c>
    </row>
    <row r="5567" spans="1:5" x14ac:dyDescent="0.25">
      <c r="A5567" t="s">
        <v>34959</v>
      </c>
      <c r="B5567" t="s">
        <v>16</v>
      </c>
      <c r="C5567" t="s">
        <v>17</v>
      </c>
      <c r="D5567" t="s">
        <v>33</v>
      </c>
      <c r="E5567" t="s">
        <v>650</v>
      </c>
    </row>
    <row r="5568" spans="1:5" x14ac:dyDescent="0.25">
      <c r="A5568" t="s">
        <v>34960</v>
      </c>
      <c r="B5568" t="s">
        <v>16</v>
      </c>
      <c r="C5568" t="s">
        <v>17</v>
      </c>
      <c r="D5568" t="s">
        <v>33</v>
      </c>
      <c r="E5568" t="s">
        <v>653</v>
      </c>
    </row>
    <row r="5569" spans="1:5" x14ac:dyDescent="0.25">
      <c r="A5569" t="s">
        <v>34961</v>
      </c>
      <c r="B5569" t="s">
        <v>16</v>
      </c>
      <c r="C5569" t="s">
        <v>17</v>
      </c>
      <c r="D5569" t="s">
        <v>33</v>
      </c>
      <c r="E5569" t="s">
        <v>653</v>
      </c>
    </row>
    <row r="5570" spans="1:5" x14ac:dyDescent="0.25">
      <c r="A5570" t="s">
        <v>34962</v>
      </c>
      <c r="B5570" t="s">
        <v>16</v>
      </c>
      <c r="C5570" t="s">
        <v>17</v>
      </c>
      <c r="D5570" t="s">
        <v>33</v>
      </c>
      <c r="E5570" t="s">
        <v>653</v>
      </c>
    </row>
    <row r="5571" spans="1:5" x14ac:dyDescent="0.25">
      <c r="A5571" t="s">
        <v>34963</v>
      </c>
      <c r="B5571" t="s">
        <v>16</v>
      </c>
      <c r="C5571" t="s">
        <v>17</v>
      </c>
      <c r="D5571" t="s">
        <v>33</v>
      </c>
      <c r="E5571" t="s">
        <v>653</v>
      </c>
    </row>
    <row r="5572" spans="1:5" x14ac:dyDescent="0.25">
      <c r="A5572" t="s">
        <v>34964</v>
      </c>
      <c r="B5572" t="s">
        <v>16</v>
      </c>
      <c r="C5572" t="s">
        <v>17</v>
      </c>
      <c r="D5572" t="s">
        <v>33</v>
      </c>
      <c r="E5572" t="s">
        <v>653</v>
      </c>
    </row>
    <row r="5573" spans="1:5" x14ac:dyDescent="0.25">
      <c r="A5573" t="s">
        <v>34965</v>
      </c>
      <c r="B5573" t="s">
        <v>16</v>
      </c>
      <c r="C5573" t="s">
        <v>17</v>
      </c>
      <c r="D5573" t="s">
        <v>33</v>
      </c>
      <c r="E5573" t="s">
        <v>653</v>
      </c>
    </row>
    <row r="5574" spans="1:5" x14ac:dyDescent="0.25">
      <c r="A5574" t="s">
        <v>34966</v>
      </c>
      <c r="B5574" t="s">
        <v>16</v>
      </c>
      <c r="C5574" t="s">
        <v>17</v>
      </c>
      <c r="D5574" t="s">
        <v>33</v>
      </c>
      <c r="E5574" t="s">
        <v>653</v>
      </c>
    </row>
    <row r="5575" spans="1:5" x14ac:dyDescent="0.25">
      <c r="A5575" t="s">
        <v>34967</v>
      </c>
      <c r="B5575" t="s">
        <v>16</v>
      </c>
      <c r="C5575" t="s">
        <v>17</v>
      </c>
      <c r="D5575" t="s">
        <v>33</v>
      </c>
      <c r="E5575" t="s">
        <v>653</v>
      </c>
    </row>
    <row r="5576" spans="1:5" x14ac:dyDescent="0.25">
      <c r="A5576" t="s">
        <v>34968</v>
      </c>
      <c r="B5576" t="s">
        <v>16</v>
      </c>
      <c r="C5576" t="s">
        <v>17</v>
      </c>
      <c r="D5576" t="s">
        <v>33</v>
      </c>
      <c r="E5576" t="s">
        <v>653</v>
      </c>
    </row>
    <row r="5577" spans="1:5" x14ac:dyDescent="0.25">
      <c r="A5577" t="s">
        <v>34969</v>
      </c>
      <c r="B5577" t="s">
        <v>16</v>
      </c>
      <c r="C5577" t="s">
        <v>17</v>
      </c>
      <c r="D5577" t="s">
        <v>33</v>
      </c>
      <c r="E5577" t="s">
        <v>653</v>
      </c>
    </row>
    <row r="5578" spans="1:5" x14ac:dyDescent="0.25">
      <c r="A5578" t="s">
        <v>34970</v>
      </c>
      <c r="B5578" t="s">
        <v>16</v>
      </c>
      <c r="C5578" t="s">
        <v>17</v>
      </c>
      <c r="D5578" t="s">
        <v>33</v>
      </c>
      <c r="E5578" t="s">
        <v>653</v>
      </c>
    </row>
    <row r="5579" spans="1:5" x14ac:dyDescent="0.25">
      <c r="A5579" t="s">
        <v>44235</v>
      </c>
      <c r="B5579" t="s">
        <v>16</v>
      </c>
      <c r="C5579" t="s">
        <v>17</v>
      </c>
      <c r="D5579" t="s">
        <v>33</v>
      </c>
      <c r="E5579" t="s">
        <v>653</v>
      </c>
    </row>
    <row r="5580" spans="1:5" x14ac:dyDescent="0.25">
      <c r="A5580" t="s">
        <v>34971</v>
      </c>
      <c r="B5580" t="s">
        <v>16</v>
      </c>
      <c r="C5580" t="s">
        <v>17</v>
      </c>
      <c r="D5580" t="s">
        <v>33</v>
      </c>
      <c r="E5580" t="s">
        <v>653</v>
      </c>
    </row>
    <row r="5581" spans="1:5" x14ac:dyDescent="0.25">
      <c r="A5581" t="s">
        <v>44236</v>
      </c>
      <c r="B5581" t="s">
        <v>16</v>
      </c>
      <c r="C5581" t="s">
        <v>17</v>
      </c>
      <c r="D5581" t="s">
        <v>33</v>
      </c>
      <c r="E5581" t="s">
        <v>653</v>
      </c>
    </row>
    <row r="5582" spans="1:5" x14ac:dyDescent="0.25">
      <c r="A5582" t="s">
        <v>44237</v>
      </c>
      <c r="B5582" t="s">
        <v>16</v>
      </c>
      <c r="C5582" t="s">
        <v>17</v>
      </c>
      <c r="D5582" t="s">
        <v>33</v>
      </c>
      <c r="E5582" t="s">
        <v>653</v>
      </c>
    </row>
    <row r="5583" spans="1:5" x14ac:dyDescent="0.25">
      <c r="A5583" t="s">
        <v>34972</v>
      </c>
      <c r="B5583" t="s">
        <v>16</v>
      </c>
      <c r="C5583" t="s">
        <v>17</v>
      </c>
      <c r="D5583" t="s">
        <v>33</v>
      </c>
      <c r="E5583" t="s">
        <v>653</v>
      </c>
    </row>
    <row r="5584" spans="1:5" x14ac:dyDescent="0.25">
      <c r="A5584" t="s">
        <v>34973</v>
      </c>
      <c r="B5584" t="s">
        <v>16</v>
      </c>
      <c r="C5584" t="s">
        <v>17</v>
      </c>
      <c r="D5584" t="s">
        <v>33</v>
      </c>
      <c r="E5584" t="s">
        <v>653</v>
      </c>
    </row>
    <row r="5585" spans="1:5" x14ac:dyDescent="0.25">
      <c r="A5585" t="s">
        <v>44238</v>
      </c>
      <c r="B5585" t="s">
        <v>16</v>
      </c>
      <c r="C5585" t="s">
        <v>17</v>
      </c>
      <c r="D5585" t="s">
        <v>33</v>
      </c>
      <c r="E5585" t="s">
        <v>653</v>
      </c>
    </row>
    <row r="5586" spans="1:5" x14ac:dyDescent="0.25">
      <c r="A5586" t="s">
        <v>34974</v>
      </c>
      <c r="B5586" t="s">
        <v>16</v>
      </c>
      <c r="C5586" t="s">
        <v>17</v>
      </c>
      <c r="D5586" t="s">
        <v>33</v>
      </c>
      <c r="E5586" t="s">
        <v>653</v>
      </c>
    </row>
    <row r="5587" spans="1:5" x14ac:dyDescent="0.25">
      <c r="A5587" t="s">
        <v>34975</v>
      </c>
      <c r="B5587" t="s">
        <v>16</v>
      </c>
      <c r="C5587" t="s">
        <v>17</v>
      </c>
      <c r="D5587" t="s">
        <v>33</v>
      </c>
      <c r="E5587" t="s">
        <v>524</v>
      </c>
    </row>
    <row r="5588" spans="1:5" x14ac:dyDescent="0.25">
      <c r="A5588" t="s">
        <v>44239</v>
      </c>
      <c r="B5588" t="s">
        <v>16</v>
      </c>
      <c r="C5588" t="s">
        <v>17</v>
      </c>
      <c r="D5588" t="s">
        <v>33</v>
      </c>
      <c r="E5588" t="s">
        <v>653</v>
      </c>
    </row>
    <row r="5589" spans="1:5" x14ac:dyDescent="0.25">
      <c r="A5589" t="s">
        <v>34976</v>
      </c>
      <c r="B5589" t="s">
        <v>16</v>
      </c>
      <c r="C5589" t="s">
        <v>17</v>
      </c>
      <c r="D5589" t="s">
        <v>33</v>
      </c>
      <c r="E5589" t="s">
        <v>653</v>
      </c>
    </row>
    <row r="5590" spans="1:5" x14ac:dyDescent="0.25">
      <c r="A5590" t="s">
        <v>34977</v>
      </c>
      <c r="B5590" t="s">
        <v>16</v>
      </c>
      <c r="C5590" t="s">
        <v>17</v>
      </c>
      <c r="D5590" t="s">
        <v>33</v>
      </c>
      <c r="E5590" t="s">
        <v>653</v>
      </c>
    </row>
    <row r="5591" spans="1:5" x14ac:dyDescent="0.25">
      <c r="A5591" t="s">
        <v>34978</v>
      </c>
      <c r="B5591" t="s">
        <v>16</v>
      </c>
      <c r="C5591" t="s">
        <v>18</v>
      </c>
      <c r="D5591" t="s">
        <v>33</v>
      </c>
      <c r="E5591" t="s">
        <v>998</v>
      </c>
    </row>
    <row r="5592" spans="1:5" x14ac:dyDescent="0.25">
      <c r="A5592" t="s">
        <v>34979</v>
      </c>
      <c r="B5592" t="s">
        <v>16</v>
      </c>
      <c r="C5592" t="s">
        <v>15</v>
      </c>
      <c r="D5592" t="s">
        <v>33</v>
      </c>
      <c r="E5592" t="s">
        <v>696</v>
      </c>
    </row>
    <row r="5593" spans="1:5" x14ac:dyDescent="0.25">
      <c r="A5593" t="s">
        <v>34980</v>
      </c>
      <c r="B5593" t="s">
        <v>16</v>
      </c>
      <c r="C5593" t="s">
        <v>15</v>
      </c>
      <c r="D5593" t="s">
        <v>33</v>
      </c>
      <c r="E5593" t="s">
        <v>659</v>
      </c>
    </row>
    <row r="5594" spans="1:5" x14ac:dyDescent="0.25">
      <c r="A5594" t="s">
        <v>34981</v>
      </c>
      <c r="B5594" t="s">
        <v>16</v>
      </c>
      <c r="C5594" t="s">
        <v>15</v>
      </c>
      <c r="D5594" t="s">
        <v>69</v>
      </c>
      <c r="E5594" t="s">
        <v>628</v>
      </c>
    </row>
    <row r="5595" spans="1:5" x14ac:dyDescent="0.25">
      <c r="A5595" t="s">
        <v>34982</v>
      </c>
      <c r="B5595" t="s">
        <v>16</v>
      </c>
      <c r="C5595" t="s">
        <v>15</v>
      </c>
      <c r="D5595" t="s">
        <v>33</v>
      </c>
      <c r="E5595" t="s">
        <v>628</v>
      </c>
    </row>
    <row r="5596" spans="1:5" x14ac:dyDescent="0.25">
      <c r="A5596" t="s">
        <v>34983</v>
      </c>
      <c r="B5596" t="s">
        <v>16</v>
      </c>
      <c r="C5596" t="s">
        <v>15</v>
      </c>
      <c r="D5596" t="s">
        <v>33</v>
      </c>
      <c r="E5596" t="s">
        <v>628</v>
      </c>
    </row>
    <row r="5597" spans="1:5" x14ac:dyDescent="0.25">
      <c r="A5597" t="s">
        <v>34984</v>
      </c>
      <c r="B5597" t="s">
        <v>16</v>
      </c>
      <c r="C5597" t="s">
        <v>15</v>
      </c>
      <c r="D5597" t="s">
        <v>33</v>
      </c>
      <c r="E5597" t="s">
        <v>628</v>
      </c>
    </row>
    <row r="5598" spans="1:5" x14ac:dyDescent="0.25">
      <c r="A5598" t="s">
        <v>34985</v>
      </c>
      <c r="B5598" t="s">
        <v>16</v>
      </c>
      <c r="C5598" t="s">
        <v>15</v>
      </c>
      <c r="D5598" t="s">
        <v>33</v>
      </c>
      <c r="E5598" t="s">
        <v>628</v>
      </c>
    </row>
    <row r="5599" spans="1:5" x14ac:dyDescent="0.25">
      <c r="A5599" t="s">
        <v>34986</v>
      </c>
      <c r="B5599" t="s">
        <v>16</v>
      </c>
      <c r="C5599" t="s">
        <v>15</v>
      </c>
      <c r="D5599" t="s">
        <v>33</v>
      </c>
      <c r="E5599" t="s">
        <v>628</v>
      </c>
    </row>
    <row r="5600" spans="1:5" x14ac:dyDescent="0.25">
      <c r="A5600" t="s">
        <v>34987</v>
      </c>
      <c r="B5600" t="s">
        <v>16</v>
      </c>
      <c r="C5600" t="s">
        <v>15</v>
      </c>
      <c r="D5600" t="s">
        <v>33</v>
      </c>
      <c r="E5600" t="s">
        <v>628</v>
      </c>
    </row>
    <row r="5601" spans="1:5" x14ac:dyDescent="0.25">
      <c r="A5601" t="s">
        <v>34988</v>
      </c>
      <c r="B5601" t="s">
        <v>16</v>
      </c>
      <c r="C5601" t="s">
        <v>15</v>
      </c>
      <c r="D5601" t="s">
        <v>33</v>
      </c>
      <c r="E5601" t="s">
        <v>628</v>
      </c>
    </row>
    <row r="5602" spans="1:5" x14ac:dyDescent="0.25">
      <c r="A5602" t="s">
        <v>34989</v>
      </c>
      <c r="B5602" t="s">
        <v>16</v>
      </c>
      <c r="C5602" t="s">
        <v>15</v>
      </c>
      <c r="D5602" t="s">
        <v>33</v>
      </c>
      <c r="E5602" t="s">
        <v>628</v>
      </c>
    </row>
    <row r="5603" spans="1:5" x14ac:dyDescent="0.25">
      <c r="A5603" t="s">
        <v>34990</v>
      </c>
      <c r="B5603" t="s">
        <v>16</v>
      </c>
      <c r="C5603" t="s">
        <v>15</v>
      </c>
      <c r="D5603" t="s">
        <v>33</v>
      </c>
      <c r="E5603" t="s">
        <v>628</v>
      </c>
    </row>
    <row r="5604" spans="1:5" x14ac:dyDescent="0.25">
      <c r="A5604" t="s">
        <v>34991</v>
      </c>
      <c r="B5604" t="s">
        <v>16</v>
      </c>
      <c r="C5604" t="s">
        <v>15</v>
      </c>
      <c r="D5604" t="s">
        <v>33</v>
      </c>
      <c r="E5604" t="s">
        <v>628</v>
      </c>
    </row>
    <row r="5605" spans="1:5" x14ac:dyDescent="0.25">
      <c r="A5605" t="s">
        <v>34992</v>
      </c>
      <c r="B5605" t="s">
        <v>16</v>
      </c>
      <c r="C5605" t="s">
        <v>15</v>
      </c>
      <c r="D5605" t="s">
        <v>33</v>
      </c>
      <c r="E5605" t="s">
        <v>628</v>
      </c>
    </row>
    <row r="5606" spans="1:5" x14ac:dyDescent="0.25">
      <c r="A5606" t="s">
        <v>34993</v>
      </c>
      <c r="B5606" t="s">
        <v>16</v>
      </c>
      <c r="C5606" t="s">
        <v>15</v>
      </c>
      <c r="D5606" t="s">
        <v>33</v>
      </c>
      <c r="E5606" t="s">
        <v>628</v>
      </c>
    </row>
    <row r="5607" spans="1:5" x14ac:dyDescent="0.25">
      <c r="A5607" t="s">
        <v>34994</v>
      </c>
      <c r="B5607" t="s">
        <v>16</v>
      </c>
      <c r="C5607" t="s">
        <v>15</v>
      </c>
      <c r="D5607" t="s">
        <v>33</v>
      </c>
      <c r="E5607" t="s">
        <v>628</v>
      </c>
    </row>
    <row r="5608" spans="1:5" x14ac:dyDescent="0.25">
      <c r="A5608" t="s">
        <v>34995</v>
      </c>
      <c r="B5608" t="s">
        <v>16</v>
      </c>
      <c r="C5608" t="s">
        <v>15</v>
      </c>
      <c r="D5608" t="s">
        <v>33</v>
      </c>
      <c r="E5608" t="s">
        <v>628</v>
      </c>
    </row>
    <row r="5609" spans="1:5" x14ac:dyDescent="0.25">
      <c r="A5609" t="s">
        <v>34996</v>
      </c>
      <c r="B5609" t="s">
        <v>16</v>
      </c>
      <c r="C5609" t="s">
        <v>15</v>
      </c>
      <c r="D5609" t="s">
        <v>33</v>
      </c>
      <c r="E5609" t="s">
        <v>659</v>
      </c>
    </row>
    <row r="5610" spans="1:5" x14ac:dyDescent="0.25">
      <c r="A5610" t="s">
        <v>34997</v>
      </c>
      <c r="B5610" t="s">
        <v>16</v>
      </c>
      <c r="C5610" t="s">
        <v>15</v>
      </c>
      <c r="D5610" t="s">
        <v>33</v>
      </c>
      <c r="E5610" t="s">
        <v>628</v>
      </c>
    </row>
    <row r="5611" spans="1:5" x14ac:dyDescent="0.25">
      <c r="A5611" t="s">
        <v>34998</v>
      </c>
      <c r="B5611" t="s">
        <v>16</v>
      </c>
      <c r="C5611" t="s">
        <v>15</v>
      </c>
      <c r="D5611" t="s">
        <v>33</v>
      </c>
      <c r="E5611" t="s">
        <v>659</v>
      </c>
    </row>
    <row r="5612" spans="1:5" x14ac:dyDescent="0.25">
      <c r="A5612" t="s">
        <v>34999</v>
      </c>
      <c r="B5612" t="s">
        <v>16</v>
      </c>
      <c r="C5612" t="s">
        <v>15</v>
      </c>
      <c r="D5612" t="s">
        <v>33</v>
      </c>
      <c r="E5612" t="s">
        <v>659</v>
      </c>
    </row>
    <row r="5613" spans="1:5" x14ac:dyDescent="0.25">
      <c r="A5613" t="s">
        <v>35000</v>
      </c>
      <c r="B5613" t="s">
        <v>16</v>
      </c>
      <c r="C5613" t="s">
        <v>15</v>
      </c>
      <c r="D5613" t="s">
        <v>33</v>
      </c>
      <c r="E5613" t="s">
        <v>628</v>
      </c>
    </row>
    <row r="5614" spans="1:5" x14ac:dyDescent="0.25">
      <c r="A5614" t="s">
        <v>35001</v>
      </c>
      <c r="B5614" t="s">
        <v>16</v>
      </c>
      <c r="C5614" t="s">
        <v>15</v>
      </c>
      <c r="D5614" t="s">
        <v>33</v>
      </c>
      <c r="E5614" t="s">
        <v>696</v>
      </c>
    </row>
    <row r="5615" spans="1:5" x14ac:dyDescent="0.25">
      <c r="A5615" t="s">
        <v>35002</v>
      </c>
      <c r="B5615" t="s">
        <v>16</v>
      </c>
      <c r="C5615" t="s">
        <v>15</v>
      </c>
      <c r="D5615" t="s">
        <v>33</v>
      </c>
      <c r="E5615" t="s">
        <v>628</v>
      </c>
    </row>
    <row r="5616" spans="1:5" x14ac:dyDescent="0.25">
      <c r="A5616" t="s">
        <v>35003</v>
      </c>
      <c r="B5616" t="s">
        <v>16</v>
      </c>
      <c r="C5616" t="s">
        <v>15</v>
      </c>
      <c r="D5616" t="s">
        <v>33</v>
      </c>
      <c r="E5616" t="s">
        <v>628</v>
      </c>
    </row>
    <row r="5617" spans="1:5" x14ac:dyDescent="0.25">
      <c r="A5617" t="s">
        <v>35004</v>
      </c>
      <c r="B5617" t="s">
        <v>16</v>
      </c>
      <c r="C5617" t="s">
        <v>15</v>
      </c>
      <c r="D5617" t="s">
        <v>33</v>
      </c>
      <c r="E5617" t="s">
        <v>696</v>
      </c>
    </row>
    <row r="5618" spans="1:5" x14ac:dyDescent="0.25">
      <c r="A5618" t="s">
        <v>35005</v>
      </c>
      <c r="B5618" t="s">
        <v>16</v>
      </c>
      <c r="C5618" t="s">
        <v>15</v>
      </c>
      <c r="D5618" t="s">
        <v>33</v>
      </c>
      <c r="E5618" t="s">
        <v>628</v>
      </c>
    </row>
    <row r="5619" spans="1:5" x14ac:dyDescent="0.25">
      <c r="A5619" t="s">
        <v>35006</v>
      </c>
      <c r="B5619" t="s">
        <v>16</v>
      </c>
      <c r="C5619" t="s">
        <v>15</v>
      </c>
      <c r="D5619" t="s">
        <v>33</v>
      </c>
      <c r="E5619" t="s">
        <v>696</v>
      </c>
    </row>
    <row r="5620" spans="1:5" x14ac:dyDescent="0.25">
      <c r="A5620" t="s">
        <v>35007</v>
      </c>
      <c r="B5620" t="s">
        <v>16</v>
      </c>
      <c r="C5620" t="s">
        <v>15</v>
      </c>
      <c r="D5620" t="s">
        <v>33</v>
      </c>
      <c r="E5620" t="s">
        <v>628</v>
      </c>
    </row>
    <row r="5621" spans="1:5" x14ac:dyDescent="0.25">
      <c r="A5621" t="s">
        <v>35008</v>
      </c>
      <c r="B5621" t="s">
        <v>16</v>
      </c>
      <c r="C5621" t="s">
        <v>15</v>
      </c>
      <c r="D5621" t="s">
        <v>33</v>
      </c>
      <c r="E5621" t="s">
        <v>628</v>
      </c>
    </row>
    <row r="5622" spans="1:5" x14ac:dyDescent="0.25">
      <c r="A5622" t="s">
        <v>35009</v>
      </c>
      <c r="B5622" t="s">
        <v>16</v>
      </c>
      <c r="C5622" t="s">
        <v>15</v>
      </c>
      <c r="D5622" t="s">
        <v>33</v>
      </c>
      <c r="E5622" t="s">
        <v>628</v>
      </c>
    </row>
    <row r="5623" spans="1:5" x14ac:dyDescent="0.25">
      <c r="A5623" t="s">
        <v>35010</v>
      </c>
      <c r="B5623" t="s">
        <v>16</v>
      </c>
      <c r="C5623" t="s">
        <v>15</v>
      </c>
      <c r="D5623" t="s">
        <v>33</v>
      </c>
      <c r="E5623" t="s">
        <v>659</v>
      </c>
    </row>
    <row r="5624" spans="1:5" x14ac:dyDescent="0.25">
      <c r="A5624" t="s">
        <v>35011</v>
      </c>
      <c r="B5624" t="s">
        <v>16</v>
      </c>
      <c r="C5624" t="s">
        <v>15</v>
      </c>
      <c r="D5624" t="s">
        <v>33</v>
      </c>
      <c r="E5624" t="s">
        <v>696</v>
      </c>
    </row>
    <row r="5625" spans="1:5" x14ac:dyDescent="0.25">
      <c r="A5625" t="s">
        <v>35012</v>
      </c>
      <c r="B5625" t="s">
        <v>16</v>
      </c>
      <c r="C5625" t="s">
        <v>15</v>
      </c>
      <c r="D5625" t="s">
        <v>33</v>
      </c>
      <c r="E5625" t="s">
        <v>696</v>
      </c>
    </row>
    <row r="5626" spans="1:5" x14ac:dyDescent="0.25">
      <c r="A5626" t="s">
        <v>35013</v>
      </c>
      <c r="B5626" t="s">
        <v>16</v>
      </c>
      <c r="C5626" t="s">
        <v>15</v>
      </c>
      <c r="D5626" t="s">
        <v>33</v>
      </c>
      <c r="E5626" t="s">
        <v>628</v>
      </c>
    </row>
    <row r="5627" spans="1:5" x14ac:dyDescent="0.25">
      <c r="A5627" t="s">
        <v>35014</v>
      </c>
      <c r="B5627" t="s">
        <v>16</v>
      </c>
      <c r="C5627" t="s">
        <v>15</v>
      </c>
      <c r="D5627" t="s">
        <v>33</v>
      </c>
      <c r="E5627" t="s">
        <v>659</v>
      </c>
    </row>
    <row r="5628" spans="1:5" x14ac:dyDescent="0.25">
      <c r="A5628" t="s">
        <v>35015</v>
      </c>
      <c r="B5628" t="s">
        <v>16</v>
      </c>
      <c r="C5628" t="s">
        <v>15</v>
      </c>
      <c r="D5628" t="s">
        <v>33</v>
      </c>
      <c r="E5628" t="s">
        <v>696</v>
      </c>
    </row>
    <row r="5629" spans="1:5" x14ac:dyDescent="0.25">
      <c r="A5629" t="s">
        <v>35016</v>
      </c>
      <c r="B5629" t="s">
        <v>16</v>
      </c>
      <c r="C5629" t="s">
        <v>15</v>
      </c>
      <c r="D5629" t="s">
        <v>33</v>
      </c>
      <c r="E5629" t="s">
        <v>628</v>
      </c>
    </row>
    <row r="5630" spans="1:5" x14ac:dyDescent="0.25">
      <c r="A5630" t="s">
        <v>35017</v>
      </c>
      <c r="B5630" t="s">
        <v>16</v>
      </c>
      <c r="C5630" t="s">
        <v>15</v>
      </c>
      <c r="D5630" t="s">
        <v>33</v>
      </c>
      <c r="E5630" t="s">
        <v>628</v>
      </c>
    </row>
    <row r="5631" spans="1:5" x14ac:dyDescent="0.25">
      <c r="A5631" t="s">
        <v>35018</v>
      </c>
      <c r="B5631" t="s">
        <v>16</v>
      </c>
      <c r="C5631" t="s">
        <v>15</v>
      </c>
      <c r="D5631" t="s">
        <v>33</v>
      </c>
      <c r="E5631" t="s">
        <v>659</v>
      </c>
    </row>
    <row r="5632" spans="1:5" x14ac:dyDescent="0.25">
      <c r="A5632" t="s">
        <v>35019</v>
      </c>
      <c r="B5632" t="s">
        <v>16</v>
      </c>
      <c r="C5632" t="s">
        <v>15</v>
      </c>
      <c r="D5632" t="s">
        <v>33</v>
      </c>
      <c r="E5632" t="s">
        <v>628</v>
      </c>
    </row>
    <row r="5633" spans="1:5" x14ac:dyDescent="0.25">
      <c r="A5633" t="s">
        <v>35020</v>
      </c>
      <c r="B5633" t="s">
        <v>16</v>
      </c>
      <c r="C5633" t="s">
        <v>15</v>
      </c>
      <c r="D5633" t="s">
        <v>33</v>
      </c>
      <c r="E5633" t="s">
        <v>696</v>
      </c>
    </row>
    <row r="5634" spans="1:5" x14ac:dyDescent="0.25">
      <c r="A5634" t="s">
        <v>35021</v>
      </c>
      <c r="B5634" t="s">
        <v>16</v>
      </c>
      <c r="C5634" t="s">
        <v>15</v>
      </c>
      <c r="D5634" t="s">
        <v>33</v>
      </c>
      <c r="E5634" t="s">
        <v>628</v>
      </c>
    </row>
    <row r="5635" spans="1:5" x14ac:dyDescent="0.25">
      <c r="A5635" t="s">
        <v>35022</v>
      </c>
      <c r="B5635" t="s">
        <v>16</v>
      </c>
      <c r="C5635" t="s">
        <v>15</v>
      </c>
      <c r="D5635" t="s">
        <v>33</v>
      </c>
      <c r="E5635" t="s">
        <v>659</v>
      </c>
    </row>
    <row r="5636" spans="1:5" x14ac:dyDescent="0.25">
      <c r="A5636" t="s">
        <v>35023</v>
      </c>
      <c r="B5636" t="s">
        <v>16</v>
      </c>
      <c r="C5636" t="s">
        <v>15</v>
      </c>
      <c r="D5636" t="s">
        <v>33</v>
      </c>
      <c r="E5636" t="s">
        <v>628</v>
      </c>
    </row>
    <row r="5637" spans="1:5" x14ac:dyDescent="0.25">
      <c r="A5637" t="s">
        <v>35024</v>
      </c>
      <c r="B5637" t="s">
        <v>16</v>
      </c>
      <c r="C5637" t="s">
        <v>15</v>
      </c>
      <c r="D5637" t="s">
        <v>33</v>
      </c>
      <c r="E5637" t="s">
        <v>628</v>
      </c>
    </row>
    <row r="5638" spans="1:5" x14ac:dyDescent="0.25">
      <c r="A5638" t="s">
        <v>35025</v>
      </c>
      <c r="B5638" t="s">
        <v>16</v>
      </c>
      <c r="C5638" t="s">
        <v>15</v>
      </c>
      <c r="D5638" t="s">
        <v>33</v>
      </c>
      <c r="E5638" t="s">
        <v>659</v>
      </c>
    </row>
    <row r="5639" spans="1:5" x14ac:dyDescent="0.25">
      <c r="A5639" t="s">
        <v>35026</v>
      </c>
      <c r="B5639" t="s">
        <v>16</v>
      </c>
      <c r="C5639" t="s">
        <v>15</v>
      </c>
      <c r="D5639" t="s">
        <v>33</v>
      </c>
      <c r="E5639" t="s">
        <v>561</v>
      </c>
    </row>
    <row r="5640" spans="1:5" x14ac:dyDescent="0.25">
      <c r="A5640" t="s">
        <v>35027</v>
      </c>
      <c r="B5640" t="s">
        <v>16</v>
      </c>
      <c r="C5640" t="s">
        <v>15</v>
      </c>
      <c r="D5640" t="s">
        <v>33</v>
      </c>
      <c r="E5640" t="s">
        <v>696</v>
      </c>
    </row>
    <row r="5641" spans="1:5" x14ac:dyDescent="0.25">
      <c r="A5641" t="s">
        <v>35028</v>
      </c>
      <c r="B5641" t="s">
        <v>16</v>
      </c>
      <c r="C5641" t="s">
        <v>15</v>
      </c>
      <c r="D5641" t="s">
        <v>33</v>
      </c>
      <c r="E5641" t="s">
        <v>628</v>
      </c>
    </row>
    <row r="5642" spans="1:5" x14ac:dyDescent="0.25">
      <c r="A5642" t="s">
        <v>35029</v>
      </c>
      <c r="B5642" t="s">
        <v>16</v>
      </c>
      <c r="C5642" t="s">
        <v>15</v>
      </c>
      <c r="D5642" t="s">
        <v>33</v>
      </c>
      <c r="E5642" t="s">
        <v>628</v>
      </c>
    </row>
    <row r="5643" spans="1:5" x14ac:dyDescent="0.25">
      <c r="A5643" t="s">
        <v>35030</v>
      </c>
      <c r="B5643" t="s">
        <v>16</v>
      </c>
      <c r="C5643" t="s">
        <v>15</v>
      </c>
      <c r="D5643" t="s">
        <v>33</v>
      </c>
      <c r="E5643" t="s">
        <v>1028</v>
      </c>
    </row>
    <row r="5644" spans="1:5" x14ac:dyDescent="0.25">
      <c r="A5644" t="s">
        <v>35031</v>
      </c>
      <c r="B5644" t="s">
        <v>16</v>
      </c>
      <c r="C5644" t="s">
        <v>15</v>
      </c>
      <c r="D5644" t="s">
        <v>33</v>
      </c>
      <c r="E5644" t="s">
        <v>696</v>
      </c>
    </row>
    <row r="5645" spans="1:5" x14ac:dyDescent="0.25">
      <c r="A5645" t="s">
        <v>35032</v>
      </c>
      <c r="B5645" t="s">
        <v>16</v>
      </c>
      <c r="C5645" t="s">
        <v>15</v>
      </c>
      <c r="D5645" t="s">
        <v>33</v>
      </c>
      <c r="E5645" t="s">
        <v>696</v>
      </c>
    </row>
    <row r="5646" spans="1:5" x14ac:dyDescent="0.25">
      <c r="A5646" t="s">
        <v>35033</v>
      </c>
      <c r="B5646" t="s">
        <v>16</v>
      </c>
      <c r="C5646" t="s">
        <v>15</v>
      </c>
      <c r="D5646" t="s">
        <v>33</v>
      </c>
      <c r="E5646" t="s">
        <v>696</v>
      </c>
    </row>
    <row r="5647" spans="1:5" x14ac:dyDescent="0.25">
      <c r="A5647" t="s">
        <v>35034</v>
      </c>
      <c r="B5647" t="s">
        <v>16</v>
      </c>
      <c r="C5647" t="s">
        <v>15</v>
      </c>
      <c r="D5647" t="s">
        <v>33</v>
      </c>
      <c r="E5647" t="s">
        <v>561</v>
      </c>
    </row>
    <row r="5648" spans="1:5" x14ac:dyDescent="0.25">
      <c r="A5648" t="s">
        <v>35035</v>
      </c>
      <c r="B5648" t="s">
        <v>16</v>
      </c>
      <c r="C5648" t="s">
        <v>15</v>
      </c>
      <c r="D5648" t="s">
        <v>33</v>
      </c>
      <c r="E5648" t="s">
        <v>561</v>
      </c>
    </row>
    <row r="5649" spans="1:5" x14ac:dyDescent="0.25">
      <c r="A5649" t="s">
        <v>35036</v>
      </c>
      <c r="B5649" t="s">
        <v>16</v>
      </c>
      <c r="C5649" t="s">
        <v>15</v>
      </c>
      <c r="D5649" t="s">
        <v>33</v>
      </c>
      <c r="E5649" t="s">
        <v>696</v>
      </c>
    </row>
    <row r="5650" spans="1:5" x14ac:dyDescent="0.25">
      <c r="A5650" t="s">
        <v>35037</v>
      </c>
      <c r="B5650" t="s">
        <v>16</v>
      </c>
      <c r="C5650" t="s">
        <v>15</v>
      </c>
      <c r="D5650" t="s">
        <v>33</v>
      </c>
      <c r="E5650" t="s">
        <v>696</v>
      </c>
    </row>
    <row r="5651" spans="1:5" x14ac:dyDescent="0.25">
      <c r="A5651" t="s">
        <v>35038</v>
      </c>
      <c r="B5651" t="s">
        <v>16</v>
      </c>
      <c r="C5651" t="s">
        <v>15</v>
      </c>
      <c r="D5651" t="s">
        <v>33</v>
      </c>
      <c r="E5651" t="s">
        <v>561</v>
      </c>
    </row>
    <row r="5652" spans="1:5" x14ac:dyDescent="0.25">
      <c r="A5652" t="s">
        <v>35039</v>
      </c>
      <c r="B5652" t="s">
        <v>16</v>
      </c>
      <c r="C5652" t="s">
        <v>15</v>
      </c>
      <c r="D5652" t="s">
        <v>33</v>
      </c>
      <c r="E5652" t="s">
        <v>656</v>
      </c>
    </row>
    <row r="5653" spans="1:5" x14ac:dyDescent="0.25">
      <c r="A5653" t="s">
        <v>35040</v>
      </c>
      <c r="B5653" t="s">
        <v>16</v>
      </c>
      <c r="C5653" t="s">
        <v>15</v>
      </c>
      <c r="D5653" t="s">
        <v>33</v>
      </c>
      <c r="E5653" t="s">
        <v>696</v>
      </c>
    </row>
    <row r="5654" spans="1:5" x14ac:dyDescent="0.25">
      <c r="A5654" t="s">
        <v>35041</v>
      </c>
      <c r="B5654" t="s">
        <v>16</v>
      </c>
      <c r="C5654" t="s">
        <v>15</v>
      </c>
      <c r="D5654" t="s">
        <v>33</v>
      </c>
      <c r="E5654" t="s">
        <v>696</v>
      </c>
    </row>
    <row r="5655" spans="1:5" x14ac:dyDescent="0.25">
      <c r="A5655" t="s">
        <v>35042</v>
      </c>
      <c r="B5655" t="s">
        <v>16</v>
      </c>
      <c r="C5655" t="s">
        <v>15</v>
      </c>
      <c r="D5655" t="s">
        <v>33</v>
      </c>
      <c r="E5655" t="s">
        <v>696</v>
      </c>
    </row>
    <row r="5656" spans="1:5" x14ac:dyDescent="0.25">
      <c r="A5656" t="s">
        <v>35043</v>
      </c>
      <c r="B5656" t="s">
        <v>16</v>
      </c>
      <c r="C5656" t="s">
        <v>15</v>
      </c>
      <c r="D5656" t="s">
        <v>33</v>
      </c>
      <c r="E5656" t="s">
        <v>696</v>
      </c>
    </row>
    <row r="5657" spans="1:5" x14ac:dyDescent="0.25">
      <c r="A5657" t="s">
        <v>35044</v>
      </c>
      <c r="B5657" t="s">
        <v>16</v>
      </c>
      <c r="C5657" t="s">
        <v>15</v>
      </c>
      <c r="D5657" t="s">
        <v>33</v>
      </c>
      <c r="E5657" t="s">
        <v>696</v>
      </c>
    </row>
    <row r="5658" spans="1:5" x14ac:dyDescent="0.25">
      <c r="A5658" t="s">
        <v>35045</v>
      </c>
      <c r="B5658" t="s">
        <v>16</v>
      </c>
      <c r="C5658" t="s">
        <v>15</v>
      </c>
      <c r="D5658" t="s">
        <v>33</v>
      </c>
      <c r="E5658" t="s">
        <v>561</v>
      </c>
    </row>
    <row r="5659" spans="1:5" x14ac:dyDescent="0.25">
      <c r="A5659" t="s">
        <v>35046</v>
      </c>
      <c r="B5659" t="s">
        <v>16</v>
      </c>
      <c r="C5659" t="s">
        <v>15</v>
      </c>
      <c r="D5659" t="s">
        <v>33</v>
      </c>
      <c r="E5659" t="s">
        <v>628</v>
      </c>
    </row>
    <row r="5660" spans="1:5" x14ac:dyDescent="0.25">
      <c r="A5660" t="s">
        <v>35047</v>
      </c>
      <c r="B5660" t="s">
        <v>16</v>
      </c>
      <c r="C5660" t="s">
        <v>15</v>
      </c>
      <c r="D5660" t="s">
        <v>33</v>
      </c>
      <c r="E5660" t="s">
        <v>628</v>
      </c>
    </row>
    <row r="5661" spans="1:5" x14ac:dyDescent="0.25">
      <c r="A5661" t="s">
        <v>35048</v>
      </c>
      <c r="B5661" t="s">
        <v>16</v>
      </c>
      <c r="C5661" t="s">
        <v>15</v>
      </c>
      <c r="D5661" t="s">
        <v>33</v>
      </c>
      <c r="E5661" t="s">
        <v>628</v>
      </c>
    </row>
    <row r="5662" spans="1:5" x14ac:dyDescent="0.25">
      <c r="A5662" t="s">
        <v>35049</v>
      </c>
      <c r="B5662" t="s">
        <v>16</v>
      </c>
      <c r="C5662" t="s">
        <v>15</v>
      </c>
      <c r="D5662" t="s">
        <v>33</v>
      </c>
      <c r="E5662" t="s">
        <v>745</v>
      </c>
    </row>
    <row r="5663" spans="1:5" x14ac:dyDescent="0.25">
      <c r="A5663" t="s">
        <v>35050</v>
      </c>
      <c r="B5663" t="s">
        <v>16</v>
      </c>
      <c r="C5663" t="s">
        <v>15</v>
      </c>
      <c r="D5663" t="s">
        <v>33</v>
      </c>
      <c r="E5663" t="s">
        <v>745</v>
      </c>
    </row>
    <row r="5664" spans="1:5" x14ac:dyDescent="0.25">
      <c r="A5664" t="s">
        <v>35051</v>
      </c>
      <c r="B5664" t="s">
        <v>16</v>
      </c>
      <c r="C5664" t="s">
        <v>15</v>
      </c>
      <c r="D5664" t="s">
        <v>33</v>
      </c>
      <c r="E5664" t="s">
        <v>745</v>
      </c>
    </row>
    <row r="5665" spans="1:5" x14ac:dyDescent="0.25">
      <c r="A5665" t="s">
        <v>35052</v>
      </c>
      <c r="B5665" t="s">
        <v>16</v>
      </c>
      <c r="C5665" t="s">
        <v>15</v>
      </c>
      <c r="D5665" t="s">
        <v>33</v>
      </c>
      <c r="E5665" t="s">
        <v>745</v>
      </c>
    </row>
    <row r="5666" spans="1:5" x14ac:dyDescent="0.25">
      <c r="A5666" t="s">
        <v>35053</v>
      </c>
      <c r="B5666" t="s">
        <v>16</v>
      </c>
      <c r="C5666" t="s">
        <v>15</v>
      </c>
      <c r="D5666" t="s">
        <v>33</v>
      </c>
      <c r="E5666" t="s">
        <v>745</v>
      </c>
    </row>
    <row r="5667" spans="1:5" x14ac:dyDescent="0.25">
      <c r="A5667" t="s">
        <v>35054</v>
      </c>
      <c r="B5667" t="s">
        <v>16</v>
      </c>
      <c r="C5667" t="s">
        <v>15</v>
      </c>
      <c r="D5667" t="s">
        <v>33</v>
      </c>
      <c r="E5667" t="s">
        <v>745</v>
      </c>
    </row>
    <row r="5668" spans="1:5" x14ac:dyDescent="0.25">
      <c r="A5668" t="s">
        <v>35055</v>
      </c>
      <c r="B5668" t="s">
        <v>16</v>
      </c>
      <c r="C5668" t="s">
        <v>15</v>
      </c>
      <c r="D5668" t="s">
        <v>33</v>
      </c>
      <c r="E5668" t="s">
        <v>745</v>
      </c>
    </row>
    <row r="5669" spans="1:5" x14ac:dyDescent="0.25">
      <c r="A5669" t="s">
        <v>35056</v>
      </c>
      <c r="B5669" t="s">
        <v>16</v>
      </c>
      <c r="C5669" t="s">
        <v>15</v>
      </c>
      <c r="D5669" t="s">
        <v>33</v>
      </c>
      <c r="E5669" t="s">
        <v>745</v>
      </c>
    </row>
    <row r="5670" spans="1:5" x14ac:dyDescent="0.25">
      <c r="A5670" t="s">
        <v>35057</v>
      </c>
      <c r="B5670" t="s">
        <v>16</v>
      </c>
      <c r="C5670" t="s">
        <v>15</v>
      </c>
      <c r="D5670" t="s">
        <v>33</v>
      </c>
      <c r="E5670" t="s">
        <v>712</v>
      </c>
    </row>
    <row r="5671" spans="1:5" x14ac:dyDescent="0.25">
      <c r="A5671" t="s">
        <v>35058</v>
      </c>
      <c r="B5671" t="s">
        <v>16</v>
      </c>
      <c r="C5671" t="s">
        <v>15</v>
      </c>
      <c r="D5671" t="s">
        <v>33</v>
      </c>
      <c r="E5671" t="s">
        <v>745</v>
      </c>
    </row>
    <row r="5672" spans="1:5" x14ac:dyDescent="0.25">
      <c r="A5672" t="s">
        <v>35059</v>
      </c>
      <c r="B5672" t="s">
        <v>16</v>
      </c>
      <c r="C5672" t="s">
        <v>15</v>
      </c>
      <c r="D5672" t="s">
        <v>33</v>
      </c>
      <c r="E5672" t="s">
        <v>745</v>
      </c>
    </row>
    <row r="5673" spans="1:5" x14ac:dyDescent="0.25">
      <c r="A5673" t="s">
        <v>35060</v>
      </c>
      <c r="B5673" t="s">
        <v>16</v>
      </c>
      <c r="C5673" t="s">
        <v>15</v>
      </c>
      <c r="D5673" t="s">
        <v>33</v>
      </c>
      <c r="E5673" t="s">
        <v>628</v>
      </c>
    </row>
    <row r="5674" spans="1:5" x14ac:dyDescent="0.25">
      <c r="A5674" t="s">
        <v>35061</v>
      </c>
      <c r="B5674" t="s">
        <v>16</v>
      </c>
      <c r="C5674" t="s">
        <v>15</v>
      </c>
      <c r="D5674" t="s">
        <v>33</v>
      </c>
      <c r="E5674" t="s">
        <v>628</v>
      </c>
    </row>
    <row r="5675" spans="1:5" x14ac:dyDescent="0.25">
      <c r="A5675" t="s">
        <v>35062</v>
      </c>
      <c r="B5675" t="s">
        <v>16</v>
      </c>
      <c r="C5675" t="s">
        <v>15</v>
      </c>
      <c r="D5675" t="s">
        <v>33</v>
      </c>
      <c r="E5675" t="s">
        <v>628</v>
      </c>
    </row>
    <row r="5676" spans="1:5" x14ac:dyDescent="0.25">
      <c r="A5676" t="s">
        <v>35063</v>
      </c>
      <c r="B5676" t="s">
        <v>16</v>
      </c>
      <c r="C5676" t="s">
        <v>15</v>
      </c>
      <c r="D5676" t="s">
        <v>33</v>
      </c>
      <c r="E5676" t="s">
        <v>628</v>
      </c>
    </row>
    <row r="5677" spans="1:5" x14ac:dyDescent="0.25">
      <c r="A5677" t="s">
        <v>35064</v>
      </c>
      <c r="B5677" t="s">
        <v>16</v>
      </c>
      <c r="C5677" t="s">
        <v>15</v>
      </c>
      <c r="D5677" t="s">
        <v>33</v>
      </c>
      <c r="E5677" t="s">
        <v>628</v>
      </c>
    </row>
    <row r="5678" spans="1:5" x14ac:dyDescent="0.25">
      <c r="A5678" t="s">
        <v>35065</v>
      </c>
      <c r="B5678" t="s">
        <v>16</v>
      </c>
      <c r="C5678" t="s">
        <v>15</v>
      </c>
      <c r="D5678" t="s">
        <v>33</v>
      </c>
      <c r="E5678" t="s">
        <v>628</v>
      </c>
    </row>
    <row r="5679" spans="1:5" x14ac:dyDescent="0.25">
      <c r="A5679" t="s">
        <v>35066</v>
      </c>
      <c r="B5679" t="s">
        <v>16</v>
      </c>
      <c r="C5679" t="s">
        <v>15</v>
      </c>
      <c r="D5679" t="s">
        <v>33</v>
      </c>
      <c r="E5679" t="s">
        <v>628</v>
      </c>
    </row>
    <row r="5680" spans="1:5" x14ac:dyDescent="0.25">
      <c r="A5680" t="s">
        <v>35067</v>
      </c>
      <c r="B5680" t="s">
        <v>16</v>
      </c>
      <c r="C5680" t="s">
        <v>15</v>
      </c>
      <c r="D5680" t="s">
        <v>33</v>
      </c>
      <c r="E5680" t="s">
        <v>628</v>
      </c>
    </row>
    <row r="5681" spans="1:5" x14ac:dyDescent="0.25">
      <c r="A5681" t="s">
        <v>35068</v>
      </c>
      <c r="B5681" t="s">
        <v>16</v>
      </c>
      <c r="C5681" t="s">
        <v>15</v>
      </c>
      <c r="D5681" t="s">
        <v>33</v>
      </c>
      <c r="E5681" t="s">
        <v>628</v>
      </c>
    </row>
    <row r="5682" spans="1:5" x14ac:dyDescent="0.25">
      <c r="A5682" t="s">
        <v>35069</v>
      </c>
      <c r="B5682" t="s">
        <v>16</v>
      </c>
      <c r="C5682" t="s">
        <v>15</v>
      </c>
      <c r="D5682" t="s">
        <v>33</v>
      </c>
      <c r="E5682" t="s">
        <v>659</v>
      </c>
    </row>
    <row r="5683" spans="1:5" x14ac:dyDescent="0.25">
      <c r="A5683" t="s">
        <v>35070</v>
      </c>
      <c r="B5683" t="s">
        <v>16</v>
      </c>
      <c r="C5683" t="s">
        <v>15</v>
      </c>
      <c r="D5683" t="s">
        <v>33</v>
      </c>
      <c r="E5683" t="s">
        <v>628</v>
      </c>
    </row>
    <row r="5684" spans="1:5" x14ac:dyDescent="0.25">
      <c r="A5684" t="s">
        <v>35071</v>
      </c>
      <c r="B5684" t="s">
        <v>16</v>
      </c>
      <c r="C5684" t="s">
        <v>15</v>
      </c>
      <c r="D5684" t="s">
        <v>33</v>
      </c>
      <c r="E5684" t="s">
        <v>628</v>
      </c>
    </row>
    <row r="5685" spans="1:5" x14ac:dyDescent="0.25">
      <c r="A5685" t="s">
        <v>35072</v>
      </c>
      <c r="B5685" t="s">
        <v>16</v>
      </c>
      <c r="C5685" t="s">
        <v>15</v>
      </c>
      <c r="D5685" t="s">
        <v>33</v>
      </c>
      <c r="E5685" t="s">
        <v>628</v>
      </c>
    </row>
    <row r="5686" spans="1:5" x14ac:dyDescent="0.25">
      <c r="A5686" t="s">
        <v>35073</v>
      </c>
      <c r="B5686" t="s">
        <v>16</v>
      </c>
      <c r="C5686" t="s">
        <v>15</v>
      </c>
      <c r="D5686" t="s">
        <v>33</v>
      </c>
      <c r="E5686" t="s">
        <v>628</v>
      </c>
    </row>
    <row r="5687" spans="1:5" x14ac:dyDescent="0.25">
      <c r="A5687" t="s">
        <v>35074</v>
      </c>
      <c r="B5687" t="s">
        <v>16</v>
      </c>
      <c r="C5687" t="s">
        <v>15</v>
      </c>
      <c r="D5687" t="s">
        <v>33</v>
      </c>
      <c r="E5687" t="s">
        <v>628</v>
      </c>
    </row>
    <row r="5688" spans="1:5" x14ac:dyDescent="0.25">
      <c r="A5688" t="s">
        <v>35075</v>
      </c>
      <c r="B5688" t="s">
        <v>16</v>
      </c>
      <c r="C5688" t="s">
        <v>15</v>
      </c>
      <c r="D5688" t="s">
        <v>33</v>
      </c>
      <c r="E5688" t="s">
        <v>628</v>
      </c>
    </row>
    <row r="5689" spans="1:5" x14ac:dyDescent="0.25">
      <c r="A5689" t="s">
        <v>35076</v>
      </c>
      <c r="B5689" t="s">
        <v>16</v>
      </c>
      <c r="C5689" t="s">
        <v>15</v>
      </c>
      <c r="D5689" t="s">
        <v>33</v>
      </c>
      <c r="E5689" t="s">
        <v>628</v>
      </c>
    </row>
    <row r="5690" spans="1:5" x14ac:dyDescent="0.25">
      <c r="A5690" t="s">
        <v>35077</v>
      </c>
      <c r="B5690" t="s">
        <v>16</v>
      </c>
      <c r="C5690" t="s">
        <v>15</v>
      </c>
      <c r="D5690" t="s">
        <v>33</v>
      </c>
      <c r="E5690" t="s">
        <v>628</v>
      </c>
    </row>
    <row r="5691" spans="1:5" x14ac:dyDescent="0.25">
      <c r="A5691" t="s">
        <v>35078</v>
      </c>
      <c r="B5691" t="s">
        <v>16</v>
      </c>
      <c r="C5691" t="s">
        <v>15</v>
      </c>
      <c r="D5691" t="s">
        <v>33</v>
      </c>
      <c r="E5691" t="s">
        <v>628</v>
      </c>
    </row>
    <row r="5692" spans="1:5" x14ac:dyDescent="0.25">
      <c r="A5692" t="s">
        <v>35079</v>
      </c>
      <c r="B5692" t="s">
        <v>16</v>
      </c>
      <c r="C5692" t="s">
        <v>15</v>
      </c>
      <c r="D5692" t="s">
        <v>33</v>
      </c>
      <c r="E5692" t="s">
        <v>628</v>
      </c>
    </row>
    <row r="5693" spans="1:5" x14ac:dyDescent="0.25">
      <c r="A5693" t="s">
        <v>35080</v>
      </c>
      <c r="B5693" t="s">
        <v>16</v>
      </c>
      <c r="C5693" t="s">
        <v>15</v>
      </c>
      <c r="D5693" t="s">
        <v>33</v>
      </c>
      <c r="E5693" t="s">
        <v>628</v>
      </c>
    </row>
    <row r="5694" spans="1:5" x14ac:dyDescent="0.25">
      <c r="A5694" t="s">
        <v>35081</v>
      </c>
      <c r="B5694" t="s">
        <v>16</v>
      </c>
      <c r="C5694" t="s">
        <v>15</v>
      </c>
      <c r="D5694" t="s">
        <v>33</v>
      </c>
      <c r="E5694" t="s">
        <v>660</v>
      </c>
    </row>
    <row r="5695" spans="1:5" x14ac:dyDescent="0.25">
      <c r="A5695" t="s">
        <v>35082</v>
      </c>
      <c r="B5695" t="s">
        <v>16</v>
      </c>
      <c r="C5695" t="s">
        <v>15</v>
      </c>
      <c r="D5695" t="s">
        <v>33</v>
      </c>
      <c r="E5695" t="s">
        <v>628</v>
      </c>
    </row>
    <row r="5696" spans="1:5" x14ac:dyDescent="0.25">
      <c r="A5696" t="s">
        <v>35083</v>
      </c>
      <c r="B5696" t="s">
        <v>16</v>
      </c>
      <c r="C5696" t="s">
        <v>15</v>
      </c>
      <c r="D5696" t="s">
        <v>33</v>
      </c>
      <c r="E5696" t="s">
        <v>628</v>
      </c>
    </row>
    <row r="5697" spans="1:5" x14ac:dyDescent="0.25">
      <c r="A5697" t="s">
        <v>35084</v>
      </c>
      <c r="B5697" t="s">
        <v>16</v>
      </c>
      <c r="C5697" t="s">
        <v>15</v>
      </c>
      <c r="D5697" t="s">
        <v>33</v>
      </c>
      <c r="E5697" t="s">
        <v>628</v>
      </c>
    </row>
    <row r="5698" spans="1:5" x14ac:dyDescent="0.25">
      <c r="A5698" t="s">
        <v>35085</v>
      </c>
      <c r="B5698" t="s">
        <v>16</v>
      </c>
      <c r="C5698" t="s">
        <v>15</v>
      </c>
      <c r="D5698" t="s">
        <v>33</v>
      </c>
      <c r="E5698" t="s">
        <v>810</v>
      </c>
    </row>
    <row r="5699" spans="1:5" x14ac:dyDescent="0.25">
      <c r="A5699" t="s">
        <v>35086</v>
      </c>
      <c r="B5699" t="s">
        <v>16</v>
      </c>
      <c r="C5699" t="s">
        <v>15</v>
      </c>
      <c r="D5699" t="s">
        <v>33</v>
      </c>
      <c r="E5699" t="s">
        <v>628</v>
      </c>
    </row>
    <row r="5700" spans="1:5" x14ac:dyDescent="0.25">
      <c r="A5700" t="s">
        <v>35087</v>
      </c>
      <c r="B5700" t="s">
        <v>16</v>
      </c>
      <c r="C5700" t="s">
        <v>15</v>
      </c>
      <c r="D5700" t="s">
        <v>33</v>
      </c>
      <c r="E5700" t="s">
        <v>628</v>
      </c>
    </row>
    <row r="5701" spans="1:5" x14ac:dyDescent="0.25">
      <c r="A5701" t="s">
        <v>35088</v>
      </c>
      <c r="B5701" t="s">
        <v>16</v>
      </c>
      <c r="C5701" t="s">
        <v>15</v>
      </c>
      <c r="D5701" t="s">
        <v>33</v>
      </c>
      <c r="E5701" t="s">
        <v>628</v>
      </c>
    </row>
    <row r="5702" spans="1:5" x14ac:dyDescent="0.25">
      <c r="A5702" t="s">
        <v>35089</v>
      </c>
      <c r="B5702" t="s">
        <v>16</v>
      </c>
      <c r="C5702" t="s">
        <v>15</v>
      </c>
      <c r="D5702" t="s">
        <v>33</v>
      </c>
      <c r="E5702" t="s">
        <v>659</v>
      </c>
    </row>
    <row r="5703" spans="1:5" x14ac:dyDescent="0.25">
      <c r="A5703" t="s">
        <v>35090</v>
      </c>
      <c r="B5703" t="s">
        <v>16</v>
      </c>
      <c r="C5703" t="s">
        <v>15</v>
      </c>
      <c r="D5703" t="s">
        <v>33</v>
      </c>
      <c r="E5703" t="s">
        <v>628</v>
      </c>
    </row>
    <row r="5704" spans="1:5" x14ac:dyDescent="0.25">
      <c r="A5704" t="s">
        <v>35091</v>
      </c>
      <c r="B5704" t="s">
        <v>16</v>
      </c>
      <c r="C5704" t="s">
        <v>15</v>
      </c>
      <c r="D5704" t="s">
        <v>33</v>
      </c>
      <c r="E5704" t="s">
        <v>656</v>
      </c>
    </row>
    <row r="5705" spans="1:5" x14ac:dyDescent="0.25">
      <c r="A5705" t="s">
        <v>35092</v>
      </c>
      <c r="B5705" t="s">
        <v>16</v>
      </c>
      <c r="C5705" t="s">
        <v>15</v>
      </c>
      <c r="D5705" t="s">
        <v>33</v>
      </c>
      <c r="E5705" t="s">
        <v>628</v>
      </c>
    </row>
    <row r="5706" spans="1:5" x14ac:dyDescent="0.25">
      <c r="A5706" t="s">
        <v>35093</v>
      </c>
      <c r="B5706" t="s">
        <v>16</v>
      </c>
      <c r="C5706" t="s">
        <v>15</v>
      </c>
      <c r="D5706" t="s">
        <v>33</v>
      </c>
      <c r="E5706" t="s">
        <v>628</v>
      </c>
    </row>
    <row r="5707" spans="1:5" x14ac:dyDescent="0.25">
      <c r="A5707" t="s">
        <v>35094</v>
      </c>
      <c r="B5707" t="s">
        <v>16</v>
      </c>
      <c r="C5707" t="s">
        <v>15</v>
      </c>
      <c r="D5707" t="s">
        <v>33</v>
      </c>
      <c r="E5707" t="s">
        <v>628</v>
      </c>
    </row>
    <row r="5708" spans="1:5" x14ac:dyDescent="0.25">
      <c r="A5708" t="s">
        <v>35095</v>
      </c>
      <c r="B5708" t="s">
        <v>16</v>
      </c>
      <c r="C5708" t="s">
        <v>15</v>
      </c>
      <c r="D5708" t="s">
        <v>33</v>
      </c>
      <c r="E5708" t="s">
        <v>628</v>
      </c>
    </row>
    <row r="5709" spans="1:5" x14ac:dyDescent="0.25">
      <c r="A5709" t="s">
        <v>35096</v>
      </c>
      <c r="B5709" t="s">
        <v>16</v>
      </c>
      <c r="C5709" t="s">
        <v>15</v>
      </c>
      <c r="D5709" t="s">
        <v>33</v>
      </c>
      <c r="E5709" t="s">
        <v>659</v>
      </c>
    </row>
    <row r="5710" spans="1:5" x14ac:dyDescent="0.25">
      <c r="A5710" t="s">
        <v>35097</v>
      </c>
      <c r="B5710" t="s">
        <v>16</v>
      </c>
      <c r="C5710" t="s">
        <v>15</v>
      </c>
      <c r="D5710" t="s">
        <v>33</v>
      </c>
      <c r="E5710" t="s">
        <v>628</v>
      </c>
    </row>
    <row r="5711" spans="1:5" x14ac:dyDescent="0.25">
      <c r="A5711" t="s">
        <v>35098</v>
      </c>
      <c r="B5711" t="s">
        <v>16</v>
      </c>
      <c r="C5711" t="s">
        <v>15</v>
      </c>
      <c r="D5711" t="s">
        <v>33</v>
      </c>
      <c r="E5711" t="s">
        <v>628</v>
      </c>
    </row>
    <row r="5712" spans="1:5" x14ac:dyDescent="0.25">
      <c r="A5712" t="s">
        <v>35099</v>
      </c>
      <c r="B5712" t="s">
        <v>16</v>
      </c>
      <c r="C5712" t="s">
        <v>15</v>
      </c>
      <c r="D5712" t="s">
        <v>33</v>
      </c>
      <c r="E5712" t="s">
        <v>628</v>
      </c>
    </row>
    <row r="5713" spans="1:5" x14ac:dyDescent="0.25">
      <c r="A5713" t="s">
        <v>35100</v>
      </c>
      <c r="B5713" t="s">
        <v>16</v>
      </c>
      <c r="C5713" t="s">
        <v>15</v>
      </c>
      <c r="D5713" t="s">
        <v>33</v>
      </c>
      <c r="E5713" t="s">
        <v>628</v>
      </c>
    </row>
    <row r="5714" spans="1:5" x14ac:dyDescent="0.25">
      <c r="A5714" t="s">
        <v>35101</v>
      </c>
      <c r="B5714" t="s">
        <v>16</v>
      </c>
      <c r="C5714" t="s">
        <v>15</v>
      </c>
      <c r="D5714" t="s">
        <v>33</v>
      </c>
      <c r="E5714" t="s">
        <v>659</v>
      </c>
    </row>
    <row r="5715" spans="1:5" x14ac:dyDescent="0.25">
      <c r="A5715" t="s">
        <v>35102</v>
      </c>
      <c r="B5715" t="s">
        <v>16</v>
      </c>
      <c r="C5715" t="s">
        <v>15</v>
      </c>
      <c r="D5715" t="s">
        <v>33</v>
      </c>
      <c r="E5715" t="s">
        <v>628</v>
      </c>
    </row>
    <row r="5716" spans="1:5" x14ac:dyDescent="0.25">
      <c r="A5716" t="s">
        <v>35103</v>
      </c>
      <c r="B5716" t="s">
        <v>16</v>
      </c>
      <c r="C5716" t="s">
        <v>15</v>
      </c>
      <c r="D5716" t="s">
        <v>33</v>
      </c>
      <c r="E5716" t="s">
        <v>628</v>
      </c>
    </row>
    <row r="5717" spans="1:5" x14ac:dyDescent="0.25">
      <c r="A5717" t="s">
        <v>35104</v>
      </c>
      <c r="B5717" t="s">
        <v>16</v>
      </c>
      <c r="C5717" t="s">
        <v>15</v>
      </c>
      <c r="D5717" t="s">
        <v>33</v>
      </c>
      <c r="E5717" t="s">
        <v>628</v>
      </c>
    </row>
    <row r="5718" spans="1:5" x14ac:dyDescent="0.25">
      <c r="A5718" t="s">
        <v>35105</v>
      </c>
      <c r="B5718" t="s">
        <v>16</v>
      </c>
      <c r="C5718" t="s">
        <v>15</v>
      </c>
      <c r="D5718" t="s">
        <v>33</v>
      </c>
      <c r="E5718" t="s">
        <v>628</v>
      </c>
    </row>
    <row r="5719" spans="1:5" x14ac:dyDescent="0.25">
      <c r="A5719" t="s">
        <v>35106</v>
      </c>
      <c r="B5719" t="s">
        <v>16</v>
      </c>
      <c r="C5719" t="s">
        <v>15</v>
      </c>
      <c r="D5719" t="s">
        <v>33</v>
      </c>
      <c r="E5719" t="s">
        <v>628</v>
      </c>
    </row>
    <row r="5720" spans="1:5" x14ac:dyDescent="0.25">
      <c r="A5720" t="s">
        <v>35107</v>
      </c>
      <c r="B5720" t="s">
        <v>16</v>
      </c>
      <c r="C5720" t="s">
        <v>15</v>
      </c>
      <c r="D5720" t="s">
        <v>33</v>
      </c>
      <c r="E5720" t="s">
        <v>659</v>
      </c>
    </row>
    <row r="5721" spans="1:5" x14ac:dyDescent="0.25">
      <c r="A5721" t="s">
        <v>35108</v>
      </c>
      <c r="B5721" t="s">
        <v>16</v>
      </c>
      <c r="C5721" t="s">
        <v>15</v>
      </c>
      <c r="D5721" t="s">
        <v>33</v>
      </c>
      <c r="E5721" t="s">
        <v>628</v>
      </c>
    </row>
    <row r="5722" spans="1:5" x14ac:dyDescent="0.25">
      <c r="A5722" t="s">
        <v>35109</v>
      </c>
      <c r="B5722" t="s">
        <v>16</v>
      </c>
      <c r="C5722" t="s">
        <v>15</v>
      </c>
      <c r="D5722" t="s">
        <v>33</v>
      </c>
      <c r="E5722" t="s">
        <v>628</v>
      </c>
    </row>
    <row r="5723" spans="1:5" x14ac:dyDescent="0.25">
      <c r="A5723" t="s">
        <v>35110</v>
      </c>
      <c r="B5723" t="s">
        <v>16</v>
      </c>
      <c r="C5723" t="s">
        <v>15</v>
      </c>
      <c r="D5723" t="s">
        <v>33</v>
      </c>
      <c r="E5723" t="s">
        <v>628</v>
      </c>
    </row>
    <row r="5724" spans="1:5" x14ac:dyDescent="0.25">
      <c r="A5724" t="s">
        <v>35111</v>
      </c>
      <c r="B5724" t="s">
        <v>16</v>
      </c>
      <c r="C5724" t="s">
        <v>15</v>
      </c>
      <c r="D5724" t="s">
        <v>33</v>
      </c>
      <c r="E5724" t="s">
        <v>628</v>
      </c>
    </row>
    <row r="5725" spans="1:5" x14ac:dyDescent="0.25">
      <c r="A5725" t="s">
        <v>35112</v>
      </c>
      <c r="B5725" t="s">
        <v>16</v>
      </c>
      <c r="C5725" t="s">
        <v>15</v>
      </c>
      <c r="D5725" t="s">
        <v>33</v>
      </c>
      <c r="E5725" t="s">
        <v>628</v>
      </c>
    </row>
    <row r="5726" spans="1:5" x14ac:dyDescent="0.25">
      <c r="A5726" t="s">
        <v>35113</v>
      </c>
      <c r="B5726" t="s">
        <v>16</v>
      </c>
      <c r="C5726" t="s">
        <v>15</v>
      </c>
      <c r="D5726" t="s">
        <v>33</v>
      </c>
      <c r="E5726" t="s">
        <v>628</v>
      </c>
    </row>
    <row r="5727" spans="1:5" x14ac:dyDescent="0.25">
      <c r="A5727" t="s">
        <v>35114</v>
      </c>
      <c r="B5727" t="s">
        <v>16</v>
      </c>
      <c r="C5727" t="s">
        <v>15</v>
      </c>
      <c r="D5727" t="s">
        <v>33</v>
      </c>
      <c r="E5727" t="s">
        <v>628</v>
      </c>
    </row>
    <row r="5728" spans="1:5" x14ac:dyDescent="0.25">
      <c r="A5728" t="s">
        <v>35115</v>
      </c>
      <c r="B5728" t="s">
        <v>16</v>
      </c>
      <c r="C5728" t="s">
        <v>15</v>
      </c>
      <c r="D5728" t="s">
        <v>33</v>
      </c>
      <c r="E5728" t="s">
        <v>628</v>
      </c>
    </row>
    <row r="5729" spans="1:5" x14ac:dyDescent="0.25">
      <c r="A5729" t="s">
        <v>35116</v>
      </c>
      <c r="B5729" t="s">
        <v>16</v>
      </c>
      <c r="C5729" t="s">
        <v>15</v>
      </c>
      <c r="D5729" t="s">
        <v>33</v>
      </c>
      <c r="E5729" t="s">
        <v>628</v>
      </c>
    </row>
    <row r="5730" spans="1:5" x14ac:dyDescent="0.25">
      <c r="A5730" t="s">
        <v>35117</v>
      </c>
      <c r="B5730" t="s">
        <v>16</v>
      </c>
      <c r="C5730" t="s">
        <v>15</v>
      </c>
      <c r="D5730" t="s">
        <v>33</v>
      </c>
      <c r="E5730" t="s">
        <v>628</v>
      </c>
    </row>
    <row r="5731" spans="1:5" x14ac:dyDescent="0.25">
      <c r="A5731" t="s">
        <v>35118</v>
      </c>
      <c r="B5731" t="s">
        <v>16</v>
      </c>
      <c r="C5731" t="s">
        <v>15</v>
      </c>
      <c r="D5731" t="s">
        <v>33</v>
      </c>
      <c r="E5731" t="s">
        <v>628</v>
      </c>
    </row>
    <row r="5732" spans="1:5" x14ac:dyDescent="0.25">
      <c r="A5732" t="s">
        <v>35119</v>
      </c>
      <c r="B5732" t="s">
        <v>16</v>
      </c>
      <c r="C5732" t="s">
        <v>15</v>
      </c>
      <c r="D5732" t="s">
        <v>33</v>
      </c>
      <c r="E5732" t="s">
        <v>628</v>
      </c>
    </row>
    <row r="5733" spans="1:5" x14ac:dyDescent="0.25">
      <c r="A5733" t="s">
        <v>35120</v>
      </c>
      <c r="B5733" t="s">
        <v>16</v>
      </c>
      <c r="C5733" t="s">
        <v>15</v>
      </c>
      <c r="D5733" t="s">
        <v>33</v>
      </c>
      <c r="E5733" t="s">
        <v>628</v>
      </c>
    </row>
    <row r="5734" spans="1:5" x14ac:dyDescent="0.25">
      <c r="A5734" t="s">
        <v>35121</v>
      </c>
      <c r="B5734" t="s">
        <v>16</v>
      </c>
      <c r="C5734" t="s">
        <v>15</v>
      </c>
      <c r="D5734" t="s">
        <v>33</v>
      </c>
      <c r="E5734" t="s">
        <v>628</v>
      </c>
    </row>
    <row r="5735" spans="1:5" x14ac:dyDescent="0.25">
      <c r="A5735" t="s">
        <v>35122</v>
      </c>
      <c r="B5735" t="s">
        <v>16</v>
      </c>
      <c r="C5735" t="s">
        <v>15</v>
      </c>
      <c r="D5735" t="s">
        <v>33</v>
      </c>
      <c r="E5735" t="s">
        <v>628</v>
      </c>
    </row>
    <row r="5736" spans="1:5" x14ac:dyDescent="0.25">
      <c r="A5736" t="s">
        <v>35123</v>
      </c>
      <c r="B5736" t="s">
        <v>16</v>
      </c>
      <c r="C5736" t="s">
        <v>15</v>
      </c>
      <c r="D5736" t="s">
        <v>33</v>
      </c>
      <c r="E5736" t="s">
        <v>659</v>
      </c>
    </row>
    <row r="5737" spans="1:5" x14ac:dyDescent="0.25">
      <c r="A5737" t="s">
        <v>35124</v>
      </c>
      <c r="B5737" t="s">
        <v>16</v>
      </c>
      <c r="C5737" t="s">
        <v>15</v>
      </c>
      <c r="D5737" t="s">
        <v>33</v>
      </c>
      <c r="E5737" t="s">
        <v>628</v>
      </c>
    </row>
    <row r="5738" spans="1:5" x14ac:dyDescent="0.25">
      <c r="A5738" t="s">
        <v>35125</v>
      </c>
      <c r="B5738" t="s">
        <v>16</v>
      </c>
      <c r="C5738" t="s">
        <v>15</v>
      </c>
      <c r="D5738" t="s">
        <v>33</v>
      </c>
      <c r="E5738" t="s">
        <v>628</v>
      </c>
    </row>
    <row r="5739" spans="1:5" x14ac:dyDescent="0.25">
      <c r="A5739" t="s">
        <v>35126</v>
      </c>
      <c r="B5739" t="s">
        <v>16</v>
      </c>
      <c r="C5739" t="s">
        <v>15</v>
      </c>
      <c r="D5739" t="s">
        <v>33</v>
      </c>
      <c r="E5739" t="s">
        <v>659</v>
      </c>
    </row>
    <row r="5740" spans="1:5" x14ac:dyDescent="0.25">
      <c r="A5740" t="s">
        <v>35127</v>
      </c>
      <c r="B5740" t="s">
        <v>16</v>
      </c>
      <c r="C5740" t="s">
        <v>15</v>
      </c>
      <c r="D5740" t="s">
        <v>33</v>
      </c>
      <c r="E5740" t="s">
        <v>628</v>
      </c>
    </row>
    <row r="5741" spans="1:5" x14ac:dyDescent="0.25">
      <c r="A5741" t="s">
        <v>35128</v>
      </c>
      <c r="B5741" t="s">
        <v>16</v>
      </c>
      <c r="C5741" t="s">
        <v>15</v>
      </c>
      <c r="D5741" t="s">
        <v>33</v>
      </c>
      <c r="E5741" t="s">
        <v>628</v>
      </c>
    </row>
    <row r="5742" spans="1:5" x14ac:dyDescent="0.25">
      <c r="A5742" t="s">
        <v>35129</v>
      </c>
      <c r="B5742" t="s">
        <v>16</v>
      </c>
      <c r="C5742" t="s">
        <v>15</v>
      </c>
      <c r="D5742" t="s">
        <v>33</v>
      </c>
      <c r="E5742" t="s">
        <v>628</v>
      </c>
    </row>
    <row r="5743" spans="1:5" x14ac:dyDescent="0.25">
      <c r="A5743" t="s">
        <v>35130</v>
      </c>
      <c r="B5743" t="s">
        <v>16</v>
      </c>
      <c r="C5743" t="s">
        <v>15</v>
      </c>
      <c r="D5743" t="s">
        <v>33</v>
      </c>
      <c r="E5743" t="s">
        <v>628</v>
      </c>
    </row>
    <row r="5744" spans="1:5" x14ac:dyDescent="0.25">
      <c r="A5744" t="s">
        <v>35131</v>
      </c>
      <c r="B5744" t="s">
        <v>16</v>
      </c>
      <c r="C5744" t="s">
        <v>15</v>
      </c>
      <c r="D5744" t="s">
        <v>33</v>
      </c>
      <c r="E5744" t="s">
        <v>628</v>
      </c>
    </row>
    <row r="5745" spans="1:5" x14ac:dyDescent="0.25">
      <c r="A5745" t="s">
        <v>35132</v>
      </c>
      <c r="B5745" t="s">
        <v>16</v>
      </c>
      <c r="C5745" t="s">
        <v>15</v>
      </c>
      <c r="D5745" t="s">
        <v>33</v>
      </c>
      <c r="E5745" t="s">
        <v>628</v>
      </c>
    </row>
    <row r="5746" spans="1:5" x14ac:dyDescent="0.25">
      <c r="A5746" t="s">
        <v>35133</v>
      </c>
      <c r="B5746" t="s">
        <v>16</v>
      </c>
      <c r="C5746" t="s">
        <v>15</v>
      </c>
      <c r="D5746" t="s">
        <v>33</v>
      </c>
      <c r="E5746" t="s">
        <v>628</v>
      </c>
    </row>
    <row r="5747" spans="1:5" x14ac:dyDescent="0.25">
      <c r="A5747" t="s">
        <v>35134</v>
      </c>
      <c r="B5747" t="s">
        <v>16</v>
      </c>
      <c r="C5747" t="s">
        <v>15</v>
      </c>
      <c r="D5747" t="s">
        <v>33</v>
      </c>
      <c r="E5747" t="s">
        <v>659</v>
      </c>
    </row>
    <row r="5748" spans="1:5" x14ac:dyDescent="0.25">
      <c r="A5748" t="s">
        <v>35135</v>
      </c>
      <c r="B5748" t="s">
        <v>16</v>
      </c>
      <c r="C5748" t="s">
        <v>15</v>
      </c>
      <c r="D5748" t="s">
        <v>33</v>
      </c>
      <c r="E5748" t="s">
        <v>628</v>
      </c>
    </row>
    <row r="5749" spans="1:5" x14ac:dyDescent="0.25">
      <c r="A5749" t="s">
        <v>35136</v>
      </c>
      <c r="B5749" t="s">
        <v>16</v>
      </c>
      <c r="C5749" t="s">
        <v>15</v>
      </c>
      <c r="D5749" t="s">
        <v>33</v>
      </c>
      <c r="E5749" t="s">
        <v>628</v>
      </c>
    </row>
    <row r="5750" spans="1:5" x14ac:dyDescent="0.25">
      <c r="A5750" t="s">
        <v>35137</v>
      </c>
      <c r="B5750" t="s">
        <v>16</v>
      </c>
      <c r="C5750" t="s">
        <v>15</v>
      </c>
      <c r="D5750" t="s">
        <v>33</v>
      </c>
      <c r="E5750" t="s">
        <v>659</v>
      </c>
    </row>
    <row r="5751" spans="1:5" x14ac:dyDescent="0.25">
      <c r="A5751" t="s">
        <v>35138</v>
      </c>
      <c r="B5751" t="s">
        <v>16</v>
      </c>
      <c r="C5751" t="s">
        <v>15</v>
      </c>
      <c r="D5751" t="s">
        <v>33</v>
      </c>
      <c r="E5751" t="s">
        <v>659</v>
      </c>
    </row>
    <row r="5752" spans="1:5" x14ac:dyDescent="0.25">
      <c r="A5752" t="s">
        <v>35139</v>
      </c>
      <c r="B5752" t="s">
        <v>16</v>
      </c>
      <c r="C5752" t="s">
        <v>15</v>
      </c>
      <c r="D5752" t="s">
        <v>33</v>
      </c>
      <c r="E5752" t="s">
        <v>659</v>
      </c>
    </row>
    <row r="5753" spans="1:5" x14ac:dyDescent="0.25">
      <c r="A5753" t="s">
        <v>35140</v>
      </c>
      <c r="B5753" t="s">
        <v>16</v>
      </c>
      <c r="C5753" t="s">
        <v>15</v>
      </c>
      <c r="D5753" t="s">
        <v>33</v>
      </c>
      <c r="E5753" t="s">
        <v>628</v>
      </c>
    </row>
    <row r="5754" spans="1:5" x14ac:dyDescent="0.25">
      <c r="A5754" t="s">
        <v>35141</v>
      </c>
      <c r="B5754" t="s">
        <v>16</v>
      </c>
      <c r="C5754" t="s">
        <v>15</v>
      </c>
      <c r="D5754" t="s">
        <v>33</v>
      </c>
      <c r="E5754" t="s">
        <v>628</v>
      </c>
    </row>
    <row r="5755" spans="1:5" x14ac:dyDescent="0.25">
      <c r="A5755" t="s">
        <v>35142</v>
      </c>
      <c r="B5755" t="s">
        <v>16</v>
      </c>
      <c r="C5755" t="s">
        <v>15</v>
      </c>
      <c r="D5755" t="s">
        <v>33</v>
      </c>
      <c r="E5755" t="s">
        <v>659</v>
      </c>
    </row>
    <row r="5756" spans="1:5" x14ac:dyDescent="0.25">
      <c r="A5756" t="s">
        <v>35143</v>
      </c>
      <c r="B5756" t="s">
        <v>16</v>
      </c>
      <c r="C5756" t="s">
        <v>15</v>
      </c>
      <c r="D5756" t="s">
        <v>33</v>
      </c>
      <c r="E5756" t="s">
        <v>628</v>
      </c>
    </row>
    <row r="5757" spans="1:5" x14ac:dyDescent="0.25">
      <c r="A5757" t="s">
        <v>35144</v>
      </c>
      <c r="B5757" t="s">
        <v>16</v>
      </c>
      <c r="C5757" t="s">
        <v>15</v>
      </c>
      <c r="D5757" t="s">
        <v>33</v>
      </c>
      <c r="E5757" t="s">
        <v>628</v>
      </c>
    </row>
    <row r="5758" spans="1:5" x14ac:dyDescent="0.25">
      <c r="A5758" t="s">
        <v>35145</v>
      </c>
      <c r="B5758" t="s">
        <v>16</v>
      </c>
      <c r="C5758" t="s">
        <v>15</v>
      </c>
      <c r="D5758" t="s">
        <v>33</v>
      </c>
      <c r="E5758" t="s">
        <v>628</v>
      </c>
    </row>
    <row r="5759" spans="1:5" x14ac:dyDescent="0.25">
      <c r="A5759" t="s">
        <v>35146</v>
      </c>
      <c r="B5759" t="s">
        <v>16</v>
      </c>
      <c r="C5759" t="s">
        <v>15</v>
      </c>
      <c r="D5759" t="s">
        <v>33</v>
      </c>
      <c r="E5759" t="s">
        <v>628</v>
      </c>
    </row>
    <row r="5760" spans="1:5" x14ac:dyDescent="0.25">
      <c r="A5760" t="s">
        <v>35147</v>
      </c>
      <c r="B5760" t="s">
        <v>16</v>
      </c>
      <c r="C5760" t="s">
        <v>15</v>
      </c>
      <c r="D5760" t="s">
        <v>33</v>
      </c>
      <c r="E5760" t="s">
        <v>628</v>
      </c>
    </row>
    <row r="5761" spans="1:5" x14ac:dyDescent="0.25">
      <c r="A5761" t="s">
        <v>35148</v>
      </c>
      <c r="B5761" t="s">
        <v>16</v>
      </c>
      <c r="C5761" t="s">
        <v>15</v>
      </c>
      <c r="D5761" t="s">
        <v>33</v>
      </c>
      <c r="E5761" t="s">
        <v>628</v>
      </c>
    </row>
    <row r="5762" spans="1:5" x14ac:dyDescent="0.25">
      <c r="A5762" t="s">
        <v>35149</v>
      </c>
      <c r="B5762" t="s">
        <v>16</v>
      </c>
      <c r="C5762" t="s">
        <v>15</v>
      </c>
      <c r="D5762" t="s">
        <v>33</v>
      </c>
      <c r="E5762" t="s">
        <v>628</v>
      </c>
    </row>
    <row r="5763" spans="1:5" x14ac:dyDescent="0.25">
      <c r="A5763" t="s">
        <v>35150</v>
      </c>
      <c r="B5763" t="s">
        <v>16</v>
      </c>
      <c r="C5763" t="s">
        <v>15</v>
      </c>
      <c r="D5763" t="s">
        <v>33</v>
      </c>
      <c r="E5763" t="s">
        <v>628</v>
      </c>
    </row>
    <row r="5764" spans="1:5" x14ac:dyDescent="0.25">
      <c r="A5764" t="s">
        <v>35151</v>
      </c>
      <c r="B5764" t="s">
        <v>16</v>
      </c>
      <c r="C5764" t="s">
        <v>15</v>
      </c>
      <c r="D5764" t="s">
        <v>33</v>
      </c>
      <c r="E5764" t="s">
        <v>659</v>
      </c>
    </row>
    <row r="5765" spans="1:5" x14ac:dyDescent="0.25">
      <c r="A5765" t="s">
        <v>35152</v>
      </c>
      <c r="B5765" t="s">
        <v>16</v>
      </c>
      <c r="C5765" t="s">
        <v>15</v>
      </c>
      <c r="D5765" t="s">
        <v>33</v>
      </c>
      <c r="E5765" t="s">
        <v>659</v>
      </c>
    </row>
    <row r="5766" spans="1:5" x14ac:dyDescent="0.25">
      <c r="A5766" t="s">
        <v>35153</v>
      </c>
      <c r="B5766" t="s">
        <v>16</v>
      </c>
      <c r="C5766" t="s">
        <v>15</v>
      </c>
      <c r="D5766" t="s">
        <v>33</v>
      </c>
      <c r="E5766" t="s">
        <v>628</v>
      </c>
    </row>
    <row r="5767" spans="1:5" x14ac:dyDescent="0.25">
      <c r="A5767" t="s">
        <v>35154</v>
      </c>
      <c r="B5767" t="s">
        <v>16</v>
      </c>
      <c r="C5767" t="s">
        <v>15</v>
      </c>
      <c r="D5767" t="s">
        <v>33</v>
      </c>
      <c r="E5767" t="s">
        <v>628</v>
      </c>
    </row>
    <row r="5768" spans="1:5" x14ac:dyDescent="0.25">
      <c r="A5768" t="s">
        <v>35155</v>
      </c>
      <c r="B5768" t="s">
        <v>16</v>
      </c>
      <c r="C5768" t="s">
        <v>15</v>
      </c>
      <c r="D5768" t="s">
        <v>33</v>
      </c>
      <c r="E5768" t="s">
        <v>628</v>
      </c>
    </row>
    <row r="5769" spans="1:5" x14ac:dyDescent="0.25">
      <c r="A5769" t="s">
        <v>35156</v>
      </c>
      <c r="B5769" t="s">
        <v>16</v>
      </c>
      <c r="C5769" t="s">
        <v>15</v>
      </c>
      <c r="D5769" t="s">
        <v>33</v>
      </c>
      <c r="E5769" t="s">
        <v>628</v>
      </c>
    </row>
    <row r="5770" spans="1:5" x14ac:dyDescent="0.25">
      <c r="A5770" t="s">
        <v>35157</v>
      </c>
      <c r="B5770" t="s">
        <v>16</v>
      </c>
      <c r="C5770" t="s">
        <v>15</v>
      </c>
      <c r="D5770" t="s">
        <v>33</v>
      </c>
      <c r="E5770" t="s">
        <v>628</v>
      </c>
    </row>
    <row r="5771" spans="1:5" x14ac:dyDescent="0.25">
      <c r="A5771" t="s">
        <v>35158</v>
      </c>
      <c r="B5771" t="s">
        <v>16</v>
      </c>
      <c r="C5771" t="s">
        <v>15</v>
      </c>
      <c r="D5771" t="s">
        <v>69</v>
      </c>
      <c r="E5771" t="s">
        <v>628</v>
      </c>
    </row>
    <row r="5772" spans="1:5" x14ac:dyDescent="0.25">
      <c r="A5772" t="s">
        <v>35159</v>
      </c>
      <c r="B5772" t="s">
        <v>16</v>
      </c>
      <c r="C5772" t="s">
        <v>15</v>
      </c>
      <c r="D5772" t="s">
        <v>33</v>
      </c>
      <c r="E5772" t="s">
        <v>628</v>
      </c>
    </row>
    <row r="5773" spans="1:5" x14ac:dyDescent="0.25">
      <c r="A5773" t="s">
        <v>35160</v>
      </c>
      <c r="B5773" t="s">
        <v>16</v>
      </c>
      <c r="C5773" t="s">
        <v>15</v>
      </c>
      <c r="D5773" t="s">
        <v>33</v>
      </c>
      <c r="E5773" t="s">
        <v>628</v>
      </c>
    </row>
    <row r="5774" spans="1:5" x14ac:dyDescent="0.25">
      <c r="A5774" t="s">
        <v>35161</v>
      </c>
      <c r="B5774" t="s">
        <v>16</v>
      </c>
      <c r="C5774" t="s">
        <v>15</v>
      </c>
      <c r="D5774" t="s">
        <v>33</v>
      </c>
      <c r="E5774" t="s">
        <v>628</v>
      </c>
    </row>
    <row r="5775" spans="1:5" x14ac:dyDescent="0.25">
      <c r="A5775" t="s">
        <v>35162</v>
      </c>
      <c r="B5775" t="s">
        <v>16</v>
      </c>
      <c r="C5775" t="s">
        <v>15</v>
      </c>
      <c r="D5775" t="s">
        <v>33</v>
      </c>
      <c r="E5775" t="s">
        <v>659</v>
      </c>
    </row>
    <row r="5776" spans="1:5" x14ac:dyDescent="0.25">
      <c r="A5776" t="s">
        <v>35163</v>
      </c>
      <c r="B5776" t="s">
        <v>16</v>
      </c>
      <c r="C5776" t="s">
        <v>15</v>
      </c>
      <c r="D5776" t="s">
        <v>33</v>
      </c>
      <c r="E5776" t="s">
        <v>628</v>
      </c>
    </row>
    <row r="5777" spans="1:5" x14ac:dyDescent="0.25">
      <c r="A5777" t="s">
        <v>35164</v>
      </c>
      <c r="B5777" t="s">
        <v>16</v>
      </c>
      <c r="C5777" t="s">
        <v>15</v>
      </c>
      <c r="D5777" t="s">
        <v>33</v>
      </c>
      <c r="E5777" t="s">
        <v>628</v>
      </c>
    </row>
    <row r="5778" spans="1:5" x14ac:dyDescent="0.25">
      <c r="A5778" t="s">
        <v>35165</v>
      </c>
      <c r="B5778" t="s">
        <v>16</v>
      </c>
      <c r="C5778" t="s">
        <v>15</v>
      </c>
      <c r="D5778" t="s">
        <v>33</v>
      </c>
      <c r="E5778" t="s">
        <v>628</v>
      </c>
    </row>
    <row r="5779" spans="1:5" x14ac:dyDescent="0.25">
      <c r="A5779" t="s">
        <v>35166</v>
      </c>
      <c r="B5779" t="s">
        <v>16</v>
      </c>
      <c r="C5779" t="s">
        <v>15</v>
      </c>
      <c r="D5779" t="s">
        <v>33</v>
      </c>
      <c r="E5779" t="s">
        <v>628</v>
      </c>
    </row>
    <row r="5780" spans="1:5" x14ac:dyDescent="0.25">
      <c r="A5780" t="s">
        <v>35167</v>
      </c>
      <c r="B5780" t="s">
        <v>16</v>
      </c>
      <c r="C5780" t="s">
        <v>15</v>
      </c>
      <c r="D5780" t="s">
        <v>33</v>
      </c>
      <c r="E5780" t="s">
        <v>628</v>
      </c>
    </row>
    <row r="5781" spans="1:5" x14ac:dyDescent="0.25">
      <c r="A5781" t="s">
        <v>35168</v>
      </c>
      <c r="B5781" t="s">
        <v>16</v>
      </c>
      <c r="C5781" t="s">
        <v>15</v>
      </c>
      <c r="D5781" t="s">
        <v>33</v>
      </c>
      <c r="E5781" t="s">
        <v>628</v>
      </c>
    </row>
    <row r="5782" spans="1:5" x14ac:dyDescent="0.25">
      <c r="A5782" t="s">
        <v>35169</v>
      </c>
      <c r="B5782" t="s">
        <v>16</v>
      </c>
      <c r="C5782" t="s">
        <v>15</v>
      </c>
      <c r="D5782" t="s">
        <v>33</v>
      </c>
      <c r="E5782" t="s">
        <v>628</v>
      </c>
    </row>
    <row r="5783" spans="1:5" x14ac:dyDescent="0.25">
      <c r="A5783" t="s">
        <v>35170</v>
      </c>
      <c r="B5783" t="s">
        <v>16</v>
      </c>
      <c r="C5783" t="s">
        <v>15</v>
      </c>
      <c r="D5783" t="s">
        <v>33</v>
      </c>
      <c r="E5783" t="s">
        <v>628</v>
      </c>
    </row>
    <row r="5784" spans="1:5" x14ac:dyDescent="0.25">
      <c r="A5784" t="s">
        <v>35171</v>
      </c>
      <c r="B5784" t="s">
        <v>16</v>
      </c>
      <c r="C5784" t="s">
        <v>15</v>
      </c>
      <c r="D5784" t="s">
        <v>33</v>
      </c>
      <c r="E5784" t="s">
        <v>628</v>
      </c>
    </row>
    <row r="5785" spans="1:5" x14ac:dyDescent="0.25">
      <c r="A5785" t="s">
        <v>35172</v>
      </c>
      <c r="B5785" t="s">
        <v>16</v>
      </c>
      <c r="C5785" t="s">
        <v>15</v>
      </c>
      <c r="D5785" t="s">
        <v>33</v>
      </c>
      <c r="E5785" t="s">
        <v>628</v>
      </c>
    </row>
    <row r="5786" spans="1:5" x14ac:dyDescent="0.25">
      <c r="A5786" t="s">
        <v>35173</v>
      </c>
      <c r="B5786" t="s">
        <v>16</v>
      </c>
      <c r="C5786" t="s">
        <v>15</v>
      </c>
      <c r="D5786" t="s">
        <v>33</v>
      </c>
      <c r="E5786" t="s">
        <v>628</v>
      </c>
    </row>
    <row r="5787" spans="1:5" x14ac:dyDescent="0.25">
      <c r="A5787" t="s">
        <v>35174</v>
      </c>
      <c r="B5787" t="s">
        <v>16</v>
      </c>
      <c r="C5787" t="s">
        <v>15</v>
      </c>
      <c r="D5787" t="s">
        <v>33</v>
      </c>
      <c r="E5787" t="s">
        <v>628</v>
      </c>
    </row>
    <row r="5788" spans="1:5" x14ac:dyDescent="0.25">
      <c r="A5788" t="s">
        <v>35175</v>
      </c>
      <c r="B5788" t="s">
        <v>16</v>
      </c>
      <c r="C5788" t="s">
        <v>15</v>
      </c>
      <c r="D5788" t="s">
        <v>33</v>
      </c>
      <c r="E5788" t="s">
        <v>659</v>
      </c>
    </row>
    <row r="5789" spans="1:5" x14ac:dyDescent="0.25">
      <c r="A5789" t="s">
        <v>35176</v>
      </c>
      <c r="B5789" t="s">
        <v>16</v>
      </c>
      <c r="C5789" t="s">
        <v>15</v>
      </c>
      <c r="D5789" t="s">
        <v>33</v>
      </c>
      <c r="E5789" t="s">
        <v>628</v>
      </c>
    </row>
    <row r="5790" spans="1:5" x14ac:dyDescent="0.25">
      <c r="A5790" t="s">
        <v>35177</v>
      </c>
      <c r="B5790" t="s">
        <v>16</v>
      </c>
      <c r="C5790" t="s">
        <v>15</v>
      </c>
      <c r="D5790" t="s">
        <v>33</v>
      </c>
      <c r="E5790" t="s">
        <v>628</v>
      </c>
    </row>
    <row r="5791" spans="1:5" x14ac:dyDescent="0.25">
      <c r="A5791" t="s">
        <v>35178</v>
      </c>
      <c r="B5791" t="s">
        <v>16</v>
      </c>
      <c r="C5791" t="s">
        <v>15</v>
      </c>
      <c r="D5791" t="s">
        <v>33</v>
      </c>
      <c r="E5791" t="s">
        <v>628</v>
      </c>
    </row>
    <row r="5792" spans="1:5" x14ac:dyDescent="0.25">
      <c r="A5792" t="s">
        <v>35179</v>
      </c>
      <c r="B5792" t="s">
        <v>16</v>
      </c>
      <c r="C5792" t="s">
        <v>15</v>
      </c>
      <c r="D5792" t="s">
        <v>33</v>
      </c>
      <c r="E5792" t="s">
        <v>659</v>
      </c>
    </row>
    <row r="5793" spans="1:5" x14ac:dyDescent="0.25">
      <c r="A5793" t="s">
        <v>35180</v>
      </c>
      <c r="B5793" t="s">
        <v>16</v>
      </c>
      <c r="C5793" t="s">
        <v>15</v>
      </c>
      <c r="D5793" t="s">
        <v>33</v>
      </c>
      <c r="E5793" t="s">
        <v>628</v>
      </c>
    </row>
    <row r="5794" spans="1:5" x14ac:dyDescent="0.25">
      <c r="A5794" t="s">
        <v>35181</v>
      </c>
      <c r="B5794" t="s">
        <v>16</v>
      </c>
      <c r="C5794" t="s">
        <v>15</v>
      </c>
      <c r="D5794" t="s">
        <v>33</v>
      </c>
      <c r="E5794" t="s">
        <v>628</v>
      </c>
    </row>
    <row r="5795" spans="1:5" x14ac:dyDescent="0.25">
      <c r="A5795" t="s">
        <v>35182</v>
      </c>
      <c r="B5795" t="s">
        <v>16</v>
      </c>
      <c r="C5795" t="s">
        <v>15</v>
      </c>
      <c r="D5795" t="s">
        <v>33</v>
      </c>
      <c r="E5795" t="s">
        <v>628</v>
      </c>
    </row>
    <row r="5796" spans="1:5" x14ac:dyDescent="0.25">
      <c r="A5796" t="s">
        <v>35183</v>
      </c>
      <c r="B5796" t="s">
        <v>16</v>
      </c>
      <c r="C5796" t="s">
        <v>15</v>
      </c>
      <c r="D5796" t="s">
        <v>33</v>
      </c>
      <c r="E5796" t="s">
        <v>628</v>
      </c>
    </row>
    <row r="5797" spans="1:5" x14ac:dyDescent="0.25">
      <c r="A5797" t="s">
        <v>35184</v>
      </c>
      <c r="B5797" t="s">
        <v>16</v>
      </c>
      <c r="C5797" t="s">
        <v>15</v>
      </c>
      <c r="D5797" t="s">
        <v>33</v>
      </c>
      <c r="E5797" t="s">
        <v>628</v>
      </c>
    </row>
    <row r="5798" spans="1:5" x14ac:dyDescent="0.25">
      <c r="A5798" t="s">
        <v>35185</v>
      </c>
      <c r="B5798" t="s">
        <v>16</v>
      </c>
      <c r="C5798" t="s">
        <v>15</v>
      </c>
      <c r="D5798" t="s">
        <v>33</v>
      </c>
      <c r="E5798" t="s">
        <v>628</v>
      </c>
    </row>
    <row r="5799" spans="1:5" x14ac:dyDescent="0.25">
      <c r="A5799" t="s">
        <v>35186</v>
      </c>
      <c r="B5799" t="s">
        <v>16</v>
      </c>
      <c r="C5799" t="s">
        <v>15</v>
      </c>
      <c r="D5799" t="s">
        <v>33</v>
      </c>
      <c r="E5799" t="s">
        <v>659</v>
      </c>
    </row>
    <row r="5800" spans="1:5" x14ac:dyDescent="0.25">
      <c r="A5800" t="s">
        <v>35187</v>
      </c>
      <c r="B5800" t="s">
        <v>16</v>
      </c>
      <c r="C5800" t="s">
        <v>15</v>
      </c>
      <c r="D5800" t="s">
        <v>33</v>
      </c>
      <c r="E5800" t="s">
        <v>659</v>
      </c>
    </row>
    <row r="5801" spans="1:5" x14ac:dyDescent="0.25">
      <c r="A5801" t="s">
        <v>35188</v>
      </c>
      <c r="B5801" t="s">
        <v>16</v>
      </c>
      <c r="C5801" t="s">
        <v>15</v>
      </c>
      <c r="D5801" t="s">
        <v>33</v>
      </c>
      <c r="E5801" t="s">
        <v>628</v>
      </c>
    </row>
    <row r="5802" spans="1:5" x14ac:dyDescent="0.25">
      <c r="A5802" t="s">
        <v>35189</v>
      </c>
      <c r="B5802" t="s">
        <v>16</v>
      </c>
      <c r="C5802" t="s">
        <v>15</v>
      </c>
      <c r="D5802" t="s">
        <v>33</v>
      </c>
      <c r="E5802" t="s">
        <v>628</v>
      </c>
    </row>
    <row r="5803" spans="1:5" x14ac:dyDescent="0.25">
      <c r="A5803" t="s">
        <v>35190</v>
      </c>
      <c r="B5803" t="s">
        <v>16</v>
      </c>
      <c r="C5803" t="s">
        <v>15</v>
      </c>
      <c r="D5803" t="s">
        <v>33</v>
      </c>
      <c r="E5803" t="s">
        <v>628</v>
      </c>
    </row>
    <row r="5804" spans="1:5" x14ac:dyDescent="0.25">
      <c r="A5804" t="s">
        <v>35191</v>
      </c>
      <c r="B5804" t="s">
        <v>16</v>
      </c>
      <c r="C5804" t="s">
        <v>15</v>
      </c>
      <c r="D5804" t="s">
        <v>33</v>
      </c>
      <c r="E5804" t="s">
        <v>628</v>
      </c>
    </row>
    <row r="5805" spans="1:5" x14ac:dyDescent="0.25">
      <c r="A5805" t="s">
        <v>35192</v>
      </c>
      <c r="B5805" t="s">
        <v>16</v>
      </c>
      <c r="C5805" t="s">
        <v>15</v>
      </c>
      <c r="D5805" t="s">
        <v>33</v>
      </c>
      <c r="E5805" t="s">
        <v>628</v>
      </c>
    </row>
    <row r="5806" spans="1:5" x14ac:dyDescent="0.25">
      <c r="A5806" t="s">
        <v>35193</v>
      </c>
      <c r="B5806" t="s">
        <v>16</v>
      </c>
      <c r="C5806" t="s">
        <v>15</v>
      </c>
      <c r="D5806" t="s">
        <v>33</v>
      </c>
      <c r="E5806" t="s">
        <v>628</v>
      </c>
    </row>
    <row r="5807" spans="1:5" x14ac:dyDescent="0.25">
      <c r="A5807" t="s">
        <v>35194</v>
      </c>
      <c r="B5807" t="s">
        <v>16</v>
      </c>
      <c r="C5807" t="s">
        <v>15</v>
      </c>
      <c r="D5807" t="s">
        <v>33</v>
      </c>
      <c r="E5807" t="s">
        <v>628</v>
      </c>
    </row>
    <row r="5808" spans="1:5" x14ac:dyDescent="0.25">
      <c r="A5808" t="s">
        <v>35195</v>
      </c>
      <c r="B5808" t="s">
        <v>16</v>
      </c>
      <c r="C5808" t="s">
        <v>15</v>
      </c>
      <c r="D5808" t="s">
        <v>33</v>
      </c>
      <c r="E5808" t="s">
        <v>628</v>
      </c>
    </row>
    <row r="5809" spans="1:5" x14ac:dyDescent="0.25">
      <c r="A5809" t="s">
        <v>35196</v>
      </c>
      <c r="B5809" t="s">
        <v>16</v>
      </c>
      <c r="C5809" t="s">
        <v>15</v>
      </c>
      <c r="D5809" t="s">
        <v>33</v>
      </c>
      <c r="E5809" t="s">
        <v>628</v>
      </c>
    </row>
    <row r="5810" spans="1:5" x14ac:dyDescent="0.25">
      <c r="A5810" t="s">
        <v>44240</v>
      </c>
      <c r="B5810" t="s">
        <v>16</v>
      </c>
      <c r="C5810" t="s">
        <v>15</v>
      </c>
      <c r="D5810" t="s">
        <v>33</v>
      </c>
      <c r="E5810" t="s">
        <v>659</v>
      </c>
    </row>
    <row r="5811" spans="1:5" x14ac:dyDescent="0.25">
      <c r="A5811" t="s">
        <v>35197</v>
      </c>
      <c r="B5811" t="s">
        <v>16</v>
      </c>
      <c r="C5811" t="s">
        <v>15</v>
      </c>
      <c r="D5811" t="s">
        <v>33</v>
      </c>
      <c r="E5811" t="s">
        <v>628</v>
      </c>
    </row>
    <row r="5812" spans="1:5" x14ac:dyDescent="0.25">
      <c r="A5812" t="s">
        <v>35198</v>
      </c>
      <c r="B5812" t="s">
        <v>16</v>
      </c>
      <c r="C5812" t="s">
        <v>15</v>
      </c>
      <c r="D5812" t="s">
        <v>33</v>
      </c>
      <c r="E5812" t="s">
        <v>628</v>
      </c>
    </row>
    <row r="5813" spans="1:5" x14ac:dyDescent="0.25">
      <c r="A5813" t="s">
        <v>35199</v>
      </c>
      <c r="B5813" t="s">
        <v>16</v>
      </c>
      <c r="C5813" t="s">
        <v>15</v>
      </c>
      <c r="D5813" t="s">
        <v>33</v>
      </c>
      <c r="E5813" t="s">
        <v>659</v>
      </c>
    </row>
    <row r="5814" spans="1:5" x14ac:dyDescent="0.25">
      <c r="A5814" t="s">
        <v>35200</v>
      </c>
      <c r="B5814" t="s">
        <v>16</v>
      </c>
      <c r="C5814" t="s">
        <v>15</v>
      </c>
      <c r="D5814" t="s">
        <v>33</v>
      </c>
      <c r="E5814" t="s">
        <v>628</v>
      </c>
    </row>
    <row r="5815" spans="1:5" x14ac:dyDescent="0.25">
      <c r="A5815" t="s">
        <v>35201</v>
      </c>
      <c r="B5815" t="s">
        <v>16</v>
      </c>
      <c r="C5815" t="s">
        <v>15</v>
      </c>
      <c r="D5815" t="s">
        <v>33</v>
      </c>
      <c r="E5815" t="s">
        <v>628</v>
      </c>
    </row>
    <row r="5816" spans="1:5" x14ac:dyDescent="0.25">
      <c r="A5816" t="s">
        <v>35202</v>
      </c>
      <c r="B5816" t="s">
        <v>16</v>
      </c>
      <c r="C5816" t="s">
        <v>15</v>
      </c>
      <c r="D5816" t="s">
        <v>33</v>
      </c>
      <c r="E5816" t="s">
        <v>628</v>
      </c>
    </row>
    <row r="5817" spans="1:5" x14ac:dyDescent="0.25">
      <c r="A5817" t="s">
        <v>35203</v>
      </c>
      <c r="B5817" t="s">
        <v>16</v>
      </c>
      <c r="C5817" t="s">
        <v>15</v>
      </c>
      <c r="D5817" t="s">
        <v>33</v>
      </c>
      <c r="E5817" t="s">
        <v>628</v>
      </c>
    </row>
    <row r="5818" spans="1:5" x14ac:dyDescent="0.25">
      <c r="A5818" t="s">
        <v>35204</v>
      </c>
      <c r="B5818" t="s">
        <v>16</v>
      </c>
      <c r="C5818" t="s">
        <v>15</v>
      </c>
      <c r="D5818" t="s">
        <v>33</v>
      </c>
      <c r="E5818" t="s">
        <v>628</v>
      </c>
    </row>
    <row r="5819" spans="1:5" x14ac:dyDescent="0.25">
      <c r="A5819" t="s">
        <v>35205</v>
      </c>
      <c r="B5819" t="s">
        <v>16</v>
      </c>
      <c r="C5819" t="s">
        <v>15</v>
      </c>
      <c r="D5819" t="s">
        <v>33</v>
      </c>
      <c r="E5819" t="s">
        <v>628</v>
      </c>
    </row>
    <row r="5820" spans="1:5" x14ac:dyDescent="0.25">
      <c r="A5820" t="s">
        <v>35206</v>
      </c>
      <c r="B5820" t="s">
        <v>16</v>
      </c>
      <c r="C5820" t="s">
        <v>15</v>
      </c>
      <c r="D5820" t="s">
        <v>33</v>
      </c>
      <c r="E5820" t="s">
        <v>628</v>
      </c>
    </row>
    <row r="5821" spans="1:5" x14ac:dyDescent="0.25">
      <c r="A5821" t="s">
        <v>35207</v>
      </c>
      <c r="B5821" t="s">
        <v>16</v>
      </c>
      <c r="C5821" t="s">
        <v>15</v>
      </c>
      <c r="D5821" t="s">
        <v>33</v>
      </c>
      <c r="E5821" t="s">
        <v>628</v>
      </c>
    </row>
    <row r="5822" spans="1:5" x14ac:dyDescent="0.25">
      <c r="A5822" t="s">
        <v>35208</v>
      </c>
      <c r="B5822" t="s">
        <v>16</v>
      </c>
      <c r="C5822" t="s">
        <v>15</v>
      </c>
      <c r="D5822" t="s">
        <v>33</v>
      </c>
      <c r="E5822" t="s">
        <v>628</v>
      </c>
    </row>
    <row r="5823" spans="1:5" x14ac:dyDescent="0.25">
      <c r="A5823" t="s">
        <v>35209</v>
      </c>
      <c r="B5823" t="s">
        <v>16</v>
      </c>
      <c r="C5823" t="s">
        <v>15</v>
      </c>
      <c r="D5823" t="s">
        <v>33</v>
      </c>
      <c r="E5823" t="s">
        <v>628</v>
      </c>
    </row>
    <row r="5824" spans="1:5" x14ac:dyDescent="0.25">
      <c r="A5824" t="s">
        <v>35210</v>
      </c>
      <c r="B5824" t="s">
        <v>16</v>
      </c>
      <c r="C5824" t="s">
        <v>15</v>
      </c>
      <c r="D5824" t="s">
        <v>33</v>
      </c>
      <c r="E5824" t="s">
        <v>628</v>
      </c>
    </row>
    <row r="5825" spans="1:5" x14ac:dyDescent="0.25">
      <c r="A5825" t="s">
        <v>35211</v>
      </c>
      <c r="B5825" t="s">
        <v>16</v>
      </c>
      <c r="C5825" t="s">
        <v>15</v>
      </c>
      <c r="D5825" t="s">
        <v>33</v>
      </c>
      <c r="E5825" t="s">
        <v>628</v>
      </c>
    </row>
    <row r="5826" spans="1:5" x14ac:dyDescent="0.25">
      <c r="A5826" t="s">
        <v>35212</v>
      </c>
      <c r="B5826" t="s">
        <v>16</v>
      </c>
      <c r="C5826" t="s">
        <v>15</v>
      </c>
      <c r="D5826" t="s">
        <v>33</v>
      </c>
      <c r="E5826" t="s">
        <v>628</v>
      </c>
    </row>
    <row r="5827" spans="1:5" x14ac:dyDescent="0.25">
      <c r="A5827" t="s">
        <v>35213</v>
      </c>
      <c r="B5827" t="s">
        <v>16</v>
      </c>
      <c r="C5827" t="s">
        <v>15</v>
      </c>
      <c r="D5827" t="s">
        <v>33</v>
      </c>
      <c r="E5827" t="s">
        <v>628</v>
      </c>
    </row>
    <row r="5828" spans="1:5" x14ac:dyDescent="0.25">
      <c r="A5828" t="s">
        <v>35214</v>
      </c>
      <c r="B5828" t="s">
        <v>16</v>
      </c>
      <c r="C5828" t="s">
        <v>15</v>
      </c>
      <c r="D5828" t="s">
        <v>33</v>
      </c>
      <c r="E5828" t="s">
        <v>628</v>
      </c>
    </row>
    <row r="5829" spans="1:5" x14ac:dyDescent="0.25">
      <c r="A5829" t="s">
        <v>35215</v>
      </c>
      <c r="B5829" t="s">
        <v>16</v>
      </c>
      <c r="C5829" t="s">
        <v>15</v>
      </c>
      <c r="D5829" t="s">
        <v>33</v>
      </c>
      <c r="E5829" t="s">
        <v>628</v>
      </c>
    </row>
    <row r="5830" spans="1:5" x14ac:dyDescent="0.25">
      <c r="A5830" t="s">
        <v>35216</v>
      </c>
      <c r="B5830" t="s">
        <v>16</v>
      </c>
      <c r="C5830" t="s">
        <v>15</v>
      </c>
      <c r="D5830" t="s">
        <v>33</v>
      </c>
      <c r="E5830" t="s">
        <v>659</v>
      </c>
    </row>
    <row r="5831" spans="1:5" x14ac:dyDescent="0.25">
      <c r="A5831" t="s">
        <v>35217</v>
      </c>
      <c r="B5831" t="s">
        <v>16</v>
      </c>
      <c r="C5831" t="s">
        <v>15</v>
      </c>
      <c r="D5831" t="s">
        <v>33</v>
      </c>
      <c r="E5831" t="s">
        <v>659</v>
      </c>
    </row>
    <row r="5832" spans="1:5" x14ac:dyDescent="0.25">
      <c r="A5832" t="s">
        <v>35218</v>
      </c>
      <c r="B5832" t="s">
        <v>16</v>
      </c>
      <c r="C5832" t="s">
        <v>15</v>
      </c>
      <c r="D5832" t="s">
        <v>33</v>
      </c>
      <c r="E5832" t="s">
        <v>628</v>
      </c>
    </row>
    <row r="5833" spans="1:5" x14ac:dyDescent="0.25">
      <c r="A5833" t="s">
        <v>35219</v>
      </c>
      <c r="B5833" t="s">
        <v>16</v>
      </c>
      <c r="C5833" t="s">
        <v>15</v>
      </c>
      <c r="D5833" t="s">
        <v>33</v>
      </c>
      <c r="E5833" t="s">
        <v>628</v>
      </c>
    </row>
    <row r="5834" spans="1:5" x14ac:dyDescent="0.25">
      <c r="A5834" t="s">
        <v>35220</v>
      </c>
      <c r="B5834" t="s">
        <v>16</v>
      </c>
      <c r="C5834" t="s">
        <v>15</v>
      </c>
      <c r="D5834" t="s">
        <v>33</v>
      </c>
      <c r="E5834" t="s">
        <v>628</v>
      </c>
    </row>
    <row r="5835" spans="1:5" x14ac:dyDescent="0.25">
      <c r="A5835" t="s">
        <v>35221</v>
      </c>
      <c r="B5835" t="s">
        <v>16</v>
      </c>
      <c r="C5835" t="s">
        <v>15</v>
      </c>
      <c r="D5835" t="s">
        <v>33</v>
      </c>
      <c r="E5835" t="s">
        <v>561</v>
      </c>
    </row>
    <row r="5836" spans="1:5" x14ac:dyDescent="0.25">
      <c r="A5836" t="s">
        <v>35222</v>
      </c>
      <c r="B5836" t="s">
        <v>16</v>
      </c>
      <c r="C5836" t="s">
        <v>15</v>
      </c>
      <c r="D5836" t="s">
        <v>33</v>
      </c>
      <c r="E5836" t="s">
        <v>628</v>
      </c>
    </row>
    <row r="5837" spans="1:5" x14ac:dyDescent="0.25">
      <c r="A5837" t="s">
        <v>35223</v>
      </c>
      <c r="B5837" t="s">
        <v>16</v>
      </c>
      <c r="C5837" t="s">
        <v>15</v>
      </c>
      <c r="D5837" t="s">
        <v>33</v>
      </c>
      <c r="E5837" t="s">
        <v>628</v>
      </c>
    </row>
    <row r="5838" spans="1:5" x14ac:dyDescent="0.25">
      <c r="A5838" t="s">
        <v>35224</v>
      </c>
      <c r="B5838" t="s">
        <v>16</v>
      </c>
      <c r="C5838" t="s">
        <v>15</v>
      </c>
      <c r="D5838" t="s">
        <v>33</v>
      </c>
      <c r="E5838" t="s">
        <v>628</v>
      </c>
    </row>
    <row r="5839" spans="1:5" x14ac:dyDescent="0.25">
      <c r="A5839" t="s">
        <v>35225</v>
      </c>
      <c r="B5839" t="s">
        <v>16</v>
      </c>
      <c r="C5839" t="s">
        <v>15</v>
      </c>
      <c r="D5839" t="s">
        <v>33</v>
      </c>
      <c r="E5839" t="s">
        <v>628</v>
      </c>
    </row>
    <row r="5840" spans="1:5" x14ac:dyDescent="0.25">
      <c r="A5840" t="s">
        <v>35226</v>
      </c>
      <c r="B5840" t="s">
        <v>16</v>
      </c>
      <c r="C5840" t="s">
        <v>15</v>
      </c>
      <c r="D5840" t="s">
        <v>33</v>
      </c>
      <c r="E5840" t="s">
        <v>628</v>
      </c>
    </row>
    <row r="5841" spans="1:5" x14ac:dyDescent="0.25">
      <c r="A5841" t="s">
        <v>35227</v>
      </c>
      <c r="B5841" t="s">
        <v>16</v>
      </c>
      <c r="C5841" t="s">
        <v>15</v>
      </c>
      <c r="D5841" t="s">
        <v>33</v>
      </c>
      <c r="E5841" t="s">
        <v>628</v>
      </c>
    </row>
    <row r="5842" spans="1:5" x14ac:dyDescent="0.25">
      <c r="A5842" t="s">
        <v>35228</v>
      </c>
      <c r="B5842" t="s">
        <v>16</v>
      </c>
      <c r="C5842" t="s">
        <v>15</v>
      </c>
      <c r="D5842" t="s">
        <v>33</v>
      </c>
      <c r="E5842" t="s">
        <v>628</v>
      </c>
    </row>
    <row r="5843" spans="1:5" x14ac:dyDescent="0.25">
      <c r="A5843" t="s">
        <v>35229</v>
      </c>
      <c r="B5843" t="s">
        <v>16</v>
      </c>
      <c r="C5843" t="s">
        <v>15</v>
      </c>
      <c r="D5843" t="s">
        <v>33</v>
      </c>
      <c r="E5843" t="s">
        <v>628</v>
      </c>
    </row>
    <row r="5844" spans="1:5" x14ac:dyDescent="0.25">
      <c r="A5844" t="s">
        <v>35230</v>
      </c>
      <c r="B5844" t="s">
        <v>16</v>
      </c>
      <c r="C5844" t="s">
        <v>15</v>
      </c>
      <c r="D5844" t="s">
        <v>33</v>
      </c>
      <c r="E5844" t="s">
        <v>628</v>
      </c>
    </row>
    <row r="5845" spans="1:5" x14ac:dyDescent="0.25">
      <c r="A5845" t="s">
        <v>35231</v>
      </c>
      <c r="B5845" t="s">
        <v>16</v>
      </c>
      <c r="C5845" t="s">
        <v>15</v>
      </c>
      <c r="D5845" t="s">
        <v>33</v>
      </c>
      <c r="E5845" t="s">
        <v>628</v>
      </c>
    </row>
    <row r="5846" spans="1:5" x14ac:dyDescent="0.25">
      <c r="A5846" t="s">
        <v>35232</v>
      </c>
      <c r="B5846" t="s">
        <v>16</v>
      </c>
      <c r="C5846" t="s">
        <v>15</v>
      </c>
      <c r="D5846" t="s">
        <v>33</v>
      </c>
      <c r="E5846" t="s">
        <v>628</v>
      </c>
    </row>
    <row r="5847" spans="1:5" x14ac:dyDescent="0.25">
      <c r="A5847" t="s">
        <v>35233</v>
      </c>
      <c r="B5847" t="s">
        <v>16</v>
      </c>
      <c r="C5847" t="s">
        <v>15</v>
      </c>
      <c r="D5847" t="s">
        <v>33</v>
      </c>
      <c r="E5847" t="s">
        <v>628</v>
      </c>
    </row>
    <row r="5848" spans="1:5" x14ac:dyDescent="0.25">
      <c r="A5848" t="s">
        <v>35234</v>
      </c>
      <c r="B5848" t="s">
        <v>16</v>
      </c>
      <c r="C5848" t="s">
        <v>15</v>
      </c>
      <c r="D5848" t="s">
        <v>33</v>
      </c>
      <c r="E5848" t="s">
        <v>628</v>
      </c>
    </row>
    <row r="5849" spans="1:5" x14ac:dyDescent="0.25">
      <c r="A5849" t="s">
        <v>35235</v>
      </c>
      <c r="B5849" t="s">
        <v>16</v>
      </c>
      <c r="C5849" t="s">
        <v>15</v>
      </c>
      <c r="D5849" t="s">
        <v>33</v>
      </c>
      <c r="E5849" t="s">
        <v>586</v>
      </c>
    </row>
    <row r="5850" spans="1:5" x14ac:dyDescent="0.25">
      <c r="A5850" t="s">
        <v>35236</v>
      </c>
      <c r="B5850" t="s">
        <v>16</v>
      </c>
      <c r="C5850" t="s">
        <v>15</v>
      </c>
      <c r="D5850" t="s">
        <v>33</v>
      </c>
      <c r="E5850" t="s">
        <v>628</v>
      </c>
    </row>
    <row r="5851" spans="1:5" x14ac:dyDescent="0.25">
      <c r="A5851" t="s">
        <v>35237</v>
      </c>
      <c r="B5851" t="s">
        <v>16</v>
      </c>
      <c r="C5851" t="s">
        <v>15</v>
      </c>
      <c r="D5851" t="s">
        <v>33</v>
      </c>
      <c r="E5851" t="s">
        <v>628</v>
      </c>
    </row>
    <row r="5852" spans="1:5" x14ac:dyDescent="0.25">
      <c r="A5852" t="s">
        <v>35238</v>
      </c>
      <c r="B5852" t="s">
        <v>16</v>
      </c>
      <c r="C5852" t="s">
        <v>15</v>
      </c>
      <c r="D5852" t="s">
        <v>33</v>
      </c>
      <c r="E5852" t="s">
        <v>628</v>
      </c>
    </row>
    <row r="5853" spans="1:5" x14ac:dyDescent="0.25">
      <c r="A5853" t="s">
        <v>35239</v>
      </c>
      <c r="B5853" t="s">
        <v>16</v>
      </c>
      <c r="C5853" t="s">
        <v>15</v>
      </c>
      <c r="D5853" t="s">
        <v>33</v>
      </c>
      <c r="E5853" t="s">
        <v>628</v>
      </c>
    </row>
    <row r="5854" spans="1:5" x14ac:dyDescent="0.25">
      <c r="A5854" t="s">
        <v>35240</v>
      </c>
      <c r="B5854" t="s">
        <v>16</v>
      </c>
      <c r="C5854" t="s">
        <v>15</v>
      </c>
      <c r="D5854" t="s">
        <v>33</v>
      </c>
      <c r="E5854" t="s">
        <v>628</v>
      </c>
    </row>
    <row r="5855" spans="1:5" x14ac:dyDescent="0.25">
      <c r="A5855" t="s">
        <v>35241</v>
      </c>
      <c r="B5855" t="s">
        <v>16</v>
      </c>
      <c r="C5855" t="s">
        <v>15</v>
      </c>
      <c r="D5855" t="s">
        <v>33</v>
      </c>
      <c r="E5855" t="s">
        <v>628</v>
      </c>
    </row>
    <row r="5856" spans="1:5" x14ac:dyDescent="0.25">
      <c r="A5856" t="s">
        <v>35242</v>
      </c>
      <c r="B5856" t="s">
        <v>16</v>
      </c>
      <c r="C5856" t="s">
        <v>15</v>
      </c>
      <c r="D5856" t="s">
        <v>33</v>
      </c>
      <c r="E5856" t="s">
        <v>865</v>
      </c>
    </row>
    <row r="5857" spans="1:5" x14ac:dyDescent="0.25">
      <c r="A5857" t="s">
        <v>35243</v>
      </c>
      <c r="B5857" t="s">
        <v>16</v>
      </c>
      <c r="C5857" t="s">
        <v>15</v>
      </c>
      <c r="D5857" t="s">
        <v>33</v>
      </c>
      <c r="E5857" t="s">
        <v>659</v>
      </c>
    </row>
    <row r="5858" spans="1:5" x14ac:dyDescent="0.25">
      <c r="A5858" t="s">
        <v>35244</v>
      </c>
      <c r="B5858" t="s">
        <v>16</v>
      </c>
      <c r="C5858" t="s">
        <v>15</v>
      </c>
      <c r="D5858" t="s">
        <v>33</v>
      </c>
      <c r="E5858" t="s">
        <v>628</v>
      </c>
    </row>
    <row r="5859" spans="1:5" x14ac:dyDescent="0.25">
      <c r="A5859" t="s">
        <v>35245</v>
      </c>
      <c r="B5859" t="s">
        <v>16</v>
      </c>
      <c r="C5859" t="s">
        <v>15</v>
      </c>
      <c r="D5859" t="s">
        <v>33</v>
      </c>
      <c r="E5859" t="s">
        <v>708</v>
      </c>
    </row>
    <row r="5860" spans="1:5" x14ac:dyDescent="0.25">
      <c r="A5860" t="s">
        <v>35246</v>
      </c>
      <c r="B5860" t="s">
        <v>16</v>
      </c>
      <c r="C5860" t="s">
        <v>15</v>
      </c>
      <c r="D5860" t="s">
        <v>33</v>
      </c>
      <c r="E5860" t="s">
        <v>628</v>
      </c>
    </row>
    <row r="5861" spans="1:5" x14ac:dyDescent="0.25">
      <c r="A5861" t="s">
        <v>35247</v>
      </c>
      <c r="B5861" t="s">
        <v>16</v>
      </c>
      <c r="C5861" t="s">
        <v>15</v>
      </c>
      <c r="D5861" t="s">
        <v>33</v>
      </c>
      <c r="E5861" t="s">
        <v>628</v>
      </c>
    </row>
    <row r="5862" spans="1:5" x14ac:dyDescent="0.25">
      <c r="A5862" t="s">
        <v>35248</v>
      </c>
      <c r="B5862" t="s">
        <v>16</v>
      </c>
      <c r="C5862" t="s">
        <v>15</v>
      </c>
      <c r="D5862" t="s">
        <v>33</v>
      </c>
      <c r="E5862" t="s">
        <v>628</v>
      </c>
    </row>
    <row r="5863" spans="1:5" x14ac:dyDescent="0.25">
      <c r="A5863" t="s">
        <v>35249</v>
      </c>
      <c r="B5863" t="s">
        <v>16</v>
      </c>
      <c r="C5863" t="s">
        <v>15</v>
      </c>
      <c r="D5863" t="s">
        <v>33</v>
      </c>
      <c r="E5863" t="s">
        <v>628</v>
      </c>
    </row>
    <row r="5864" spans="1:5" x14ac:dyDescent="0.25">
      <c r="A5864" t="s">
        <v>35250</v>
      </c>
      <c r="B5864" t="s">
        <v>16</v>
      </c>
      <c r="C5864" t="s">
        <v>15</v>
      </c>
      <c r="D5864" t="s">
        <v>33</v>
      </c>
      <c r="E5864" t="s">
        <v>628</v>
      </c>
    </row>
    <row r="5865" spans="1:5" x14ac:dyDescent="0.25">
      <c r="A5865" t="s">
        <v>35251</v>
      </c>
      <c r="B5865" t="s">
        <v>16</v>
      </c>
      <c r="C5865" t="s">
        <v>15</v>
      </c>
      <c r="D5865" t="s">
        <v>33</v>
      </c>
      <c r="E5865" t="s">
        <v>628</v>
      </c>
    </row>
    <row r="5866" spans="1:5" x14ac:dyDescent="0.25">
      <c r="A5866" t="s">
        <v>35252</v>
      </c>
      <c r="B5866" t="s">
        <v>16</v>
      </c>
      <c r="C5866" t="s">
        <v>15</v>
      </c>
      <c r="D5866" t="s">
        <v>33</v>
      </c>
      <c r="E5866" t="s">
        <v>659</v>
      </c>
    </row>
    <row r="5867" spans="1:5" x14ac:dyDescent="0.25">
      <c r="A5867" t="s">
        <v>35253</v>
      </c>
      <c r="B5867" t="s">
        <v>16</v>
      </c>
      <c r="C5867" t="s">
        <v>15</v>
      </c>
      <c r="D5867" t="s">
        <v>33</v>
      </c>
      <c r="E5867" t="s">
        <v>628</v>
      </c>
    </row>
    <row r="5868" spans="1:5" x14ac:dyDescent="0.25">
      <c r="A5868" t="s">
        <v>35254</v>
      </c>
      <c r="B5868" t="s">
        <v>16</v>
      </c>
      <c r="C5868" t="s">
        <v>15</v>
      </c>
      <c r="D5868" t="s">
        <v>33</v>
      </c>
      <c r="E5868" t="s">
        <v>696</v>
      </c>
    </row>
    <row r="5869" spans="1:5" x14ac:dyDescent="0.25">
      <c r="A5869" t="s">
        <v>35255</v>
      </c>
      <c r="B5869" t="s">
        <v>16</v>
      </c>
      <c r="C5869" t="s">
        <v>15</v>
      </c>
      <c r="D5869" t="s">
        <v>33</v>
      </c>
      <c r="E5869" t="s">
        <v>659</v>
      </c>
    </row>
    <row r="5870" spans="1:5" x14ac:dyDescent="0.25">
      <c r="A5870" t="s">
        <v>35256</v>
      </c>
      <c r="B5870" t="s">
        <v>16</v>
      </c>
      <c r="C5870" t="s">
        <v>15</v>
      </c>
      <c r="D5870" t="s">
        <v>33</v>
      </c>
      <c r="E5870" t="s">
        <v>628</v>
      </c>
    </row>
    <row r="5871" spans="1:5" x14ac:dyDescent="0.25">
      <c r="A5871" t="s">
        <v>35257</v>
      </c>
      <c r="B5871" t="s">
        <v>16</v>
      </c>
      <c r="C5871" t="s">
        <v>15</v>
      </c>
      <c r="D5871" t="s">
        <v>33</v>
      </c>
      <c r="E5871" t="s">
        <v>628</v>
      </c>
    </row>
    <row r="5872" spans="1:5" x14ac:dyDescent="0.25">
      <c r="A5872" t="s">
        <v>35258</v>
      </c>
      <c r="B5872" t="s">
        <v>16</v>
      </c>
      <c r="C5872" t="s">
        <v>15</v>
      </c>
      <c r="D5872" t="s">
        <v>33</v>
      </c>
      <c r="E5872" t="s">
        <v>628</v>
      </c>
    </row>
    <row r="5873" spans="1:5" x14ac:dyDescent="0.25">
      <c r="A5873" t="s">
        <v>35259</v>
      </c>
      <c r="B5873" t="s">
        <v>16</v>
      </c>
      <c r="C5873" t="s">
        <v>15</v>
      </c>
      <c r="D5873" t="s">
        <v>33</v>
      </c>
      <c r="E5873" t="s">
        <v>628</v>
      </c>
    </row>
    <row r="5874" spans="1:5" x14ac:dyDescent="0.25">
      <c r="A5874" t="s">
        <v>44241</v>
      </c>
      <c r="B5874" t="s">
        <v>16</v>
      </c>
      <c r="C5874" t="s">
        <v>15</v>
      </c>
      <c r="D5874" t="s">
        <v>33</v>
      </c>
      <c r="E5874" t="s">
        <v>874</v>
      </c>
    </row>
    <row r="5875" spans="1:5" x14ac:dyDescent="0.25">
      <c r="A5875" t="s">
        <v>44242</v>
      </c>
      <c r="B5875" t="s">
        <v>16</v>
      </c>
      <c r="C5875" t="s">
        <v>15</v>
      </c>
      <c r="D5875" t="s">
        <v>33</v>
      </c>
      <c r="E5875" t="s">
        <v>874</v>
      </c>
    </row>
    <row r="5876" spans="1:5" x14ac:dyDescent="0.25">
      <c r="A5876" t="s">
        <v>35260</v>
      </c>
      <c r="B5876" t="s">
        <v>16</v>
      </c>
      <c r="C5876" t="s">
        <v>15</v>
      </c>
      <c r="D5876" t="s">
        <v>33</v>
      </c>
      <c r="E5876" t="s">
        <v>659</v>
      </c>
    </row>
    <row r="5877" spans="1:5" x14ac:dyDescent="0.25">
      <c r="A5877" t="s">
        <v>35261</v>
      </c>
      <c r="B5877" t="s">
        <v>16</v>
      </c>
      <c r="C5877" t="s">
        <v>15</v>
      </c>
      <c r="D5877" t="s">
        <v>33</v>
      </c>
      <c r="E5877" t="s">
        <v>628</v>
      </c>
    </row>
    <row r="5878" spans="1:5" x14ac:dyDescent="0.25">
      <c r="A5878" t="s">
        <v>35262</v>
      </c>
      <c r="B5878" t="s">
        <v>16</v>
      </c>
      <c r="C5878" t="s">
        <v>15</v>
      </c>
      <c r="D5878" t="s">
        <v>33</v>
      </c>
      <c r="E5878" t="s">
        <v>659</v>
      </c>
    </row>
    <row r="5879" spans="1:5" x14ac:dyDescent="0.25">
      <c r="A5879" t="s">
        <v>35263</v>
      </c>
      <c r="B5879" t="s">
        <v>16</v>
      </c>
      <c r="C5879" t="s">
        <v>15</v>
      </c>
      <c r="D5879" t="s">
        <v>33</v>
      </c>
      <c r="E5879" t="s">
        <v>628</v>
      </c>
    </row>
    <row r="5880" spans="1:5" x14ac:dyDescent="0.25">
      <c r="A5880" t="s">
        <v>35264</v>
      </c>
      <c r="B5880" t="s">
        <v>16</v>
      </c>
      <c r="C5880" t="s">
        <v>15</v>
      </c>
      <c r="D5880" t="s">
        <v>33</v>
      </c>
      <c r="E5880" t="s">
        <v>628</v>
      </c>
    </row>
    <row r="5881" spans="1:5" x14ac:dyDescent="0.25">
      <c r="A5881" t="s">
        <v>35265</v>
      </c>
      <c r="B5881" t="s">
        <v>16</v>
      </c>
      <c r="C5881" t="s">
        <v>15</v>
      </c>
      <c r="D5881" t="s">
        <v>33</v>
      </c>
      <c r="E5881" t="s">
        <v>628</v>
      </c>
    </row>
    <row r="5882" spans="1:5" x14ac:dyDescent="0.25">
      <c r="A5882" t="s">
        <v>35266</v>
      </c>
      <c r="B5882" t="s">
        <v>16</v>
      </c>
      <c r="C5882" t="s">
        <v>15</v>
      </c>
      <c r="D5882" t="s">
        <v>33</v>
      </c>
      <c r="E5882" t="s">
        <v>810</v>
      </c>
    </row>
    <row r="5883" spans="1:5" x14ac:dyDescent="0.25">
      <c r="A5883" t="s">
        <v>35267</v>
      </c>
      <c r="B5883" t="s">
        <v>16</v>
      </c>
      <c r="C5883" t="s">
        <v>15</v>
      </c>
      <c r="D5883" t="s">
        <v>33</v>
      </c>
      <c r="E5883" t="s">
        <v>588</v>
      </c>
    </row>
    <row r="5884" spans="1:5" x14ac:dyDescent="0.25">
      <c r="A5884" t="s">
        <v>35268</v>
      </c>
      <c r="B5884" t="s">
        <v>16</v>
      </c>
      <c r="C5884" t="s">
        <v>15</v>
      </c>
      <c r="D5884" t="s">
        <v>33</v>
      </c>
      <c r="E5884" t="s">
        <v>659</v>
      </c>
    </row>
    <row r="5885" spans="1:5" x14ac:dyDescent="0.25">
      <c r="A5885" t="s">
        <v>35269</v>
      </c>
      <c r="B5885" t="s">
        <v>16</v>
      </c>
      <c r="C5885" t="s">
        <v>15</v>
      </c>
      <c r="D5885" t="s">
        <v>33</v>
      </c>
      <c r="E5885" t="s">
        <v>628</v>
      </c>
    </row>
    <row r="5886" spans="1:5" x14ac:dyDescent="0.25">
      <c r="A5886" t="s">
        <v>35270</v>
      </c>
      <c r="B5886" t="s">
        <v>16</v>
      </c>
      <c r="C5886" t="s">
        <v>15</v>
      </c>
      <c r="D5886" t="s">
        <v>33</v>
      </c>
      <c r="E5886" t="s">
        <v>628</v>
      </c>
    </row>
    <row r="5887" spans="1:5" x14ac:dyDescent="0.25">
      <c r="A5887" t="s">
        <v>35271</v>
      </c>
      <c r="B5887" t="s">
        <v>16</v>
      </c>
      <c r="C5887" t="s">
        <v>15</v>
      </c>
      <c r="D5887" t="s">
        <v>33</v>
      </c>
      <c r="E5887" t="s">
        <v>628</v>
      </c>
    </row>
    <row r="5888" spans="1:5" x14ac:dyDescent="0.25">
      <c r="A5888" t="s">
        <v>35272</v>
      </c>
      <c r="B5888" t="s">
        <v>16</v>
      </c>
      <c r="C5888" t="s">
        <v>15</v>
      </c>
      <c r="D5888" t="s">
        <v>33</v>
      </c>
      <c r="E5888" t="s">
        <v>628</v>
      </c>
    </row>
    <row r="5889" spans="1:5" x14ac:dyDescent="0.25">
      <c r="A5889" t="s">
        <v>35273</v>
      </c>
      <c r="B5889" t="s">
        <v>16</v>
      </c>
      <c r="C5889" t="s">
        <v>15</v>
      </c>
      <c r="D5889" t="s">
        <v>33</v>
      </c>
      <c r="E5889" t="s">
        <v>628</v>
      </c>
    </row>
    <row r="5890" spans="1:5" x14ac:dyDescent="0.25">
      <c r="A5890" t="s">
        <v>35274</v>
      </c>
      <c r="B5890" t="s">
        <v>16</v>
      </c>
      <c r="C5890" t="s">
        <v>15</v>
      </c>
      <c r="D5890" t="s">
        <v>33</v>
      </c>
      <c r="E5890" t="s">
        <v>628</v>
      </c>
    </row>
    <row r="5891" spans="1:5" x14ac:dyDescent="0.25">
      <c r="A5891" t="s">
        <v>35275</v>
      </c>
      <c r="B5891" t="s">
        <v>16</v>
      </c>
      <c r="C5891" t="s">
        <v>15</v>
      </c>
      <c r="D5891" t="s">
        <v>33</v>
      </c>
      <c r="E5891" t="s">
        <v>628</v>
      </c>
    </row>
    <row r="5892" spans="1:5" x14ac:dyDescent="0.25">
      <c r="A5892" t="s">
        <v>35276</v>
      </c>
      <c r="B5892" t="s">
        <v>16</v>
      </c>
      <c r="C5892" t="s">
        <v>15</v>
      </c>
      <c r="D5892" t="s">
        <v>33</v>
      </c>
      <c r="E5892" t="s">
        <v>628</v>
      </c>
    </row>
    <row r="5893" spans="1:5" x14ac:dyDescent="0.25">
      <c r="A5893" t="s">
        <v>35277</v>
      </c>
      <c r="B5893" t="s">
        <v>16</v>
      </c>
      <c r="C5893" t="s">
        <v>15</v>
      </c>
      <c r="D5893" t="s">
        <v>33</v>
      </c>
      <c r="E5893" t="s">
        <v>628</v>
      </c>
    </row>
    <row r="5894" spans="1:5" x14ac:dyDescent="0.25">
      <c r="A5894" t="s">
        <v>35278</v>
      </c>
      <c r="B5894" t="s">
        <v>16</v>
      </c>
      <c r="C5894" t="s">
        <v>15</v>
      </c>
      <c r="D5894" t="s">
        <v>69</v>
      </c>
      <c r="E5894" t="s">
        <v>628</v>
      </c>
    </row>
    <row r="5895" spans="1:5" x14ac:dyDescent="0.25">
      <c r="A5895" t="s">
        <v>35279</v>
      </c>
      <c r="B5895" t="s">
        <v>16</v>
      </c>
      <c r="C5895" t="s">
        <v>15</v>
      </c>
      <c r="D5895" t="s">
        <v>33</v>
      </c>
      <c r="E5895" t="s">
        <v>628</v>
      </c>
    </row>
    <row r="5896" spans="1:5" x14ac:dyDescent="0.25">
      <c r="A5896" t="s">
        <v>35280</v>
      </c>
      <c r="B5896" t="s">
        <v>16</v>
      </c>
      <c r="C5896" t="s">
        <v>15</v>
      </c>
      <c r="D5896" t="s">
        <v>33</v>
      </c>
      <c r="E5896" t="s">
        <v>628</v>
      </c>
    </row>
    <row r="5897" spans="1:5" x14ac:dyDescent="0.25">
      <c r="A5897" t="s">
        <v>35281</v>
      </c>
      <c r="B5897" t="s">
        <v>16</v>
      </c>
      <c r="C5897" t="s">
        <v>15</v>
      </c>
      <c r="D5897" t="s">
        <v>33</v>
      </c>
      <c r="E5897" t="s">
        <v>628</v>
      </c>
    </row>
    <row r="5898" spans="1:5" x14ac:dyDescent="0.25">
      <c r="A5898" t="s">
        <v>35282</v>
      </c>
      <c r="B5898" t="s">
        <v>16</v>
      </c>
      <c r="C5898" t="s">
        <v>15</v>
      </c>
      <c r="D5898" t="s">
        <v>33</v>
      </c>
      <c r="E5898" t="s">
        <v>628</v>
      </c>
    </row>
    <row r="5899" spans="1:5" x14ac:dyDescent="0.25">
      <c r="A5899" t="s">
        <v>35283</v>
      </c>
      <c r="B5899" t="s">
        <v>16</v>
      </c>
      <c r="C5899" t="s">
        <v>15</v>
      </c>
      <c r="D5899" t="s">
        <v>33</v>
      </c>
      <c r="E5899" t="s">
        <v>628</v>
      </c>
    </row>
    <row r="5900" spans="1:5" x14ac:dyDescent="0.25">
      <c r="A5900" t="s">
        <v>35284</v>
      </c>
      <c r="B5900" t="s">
        <v>16</v>
      </c>
      <c r="C5900" t="s">
        <v>15</v>
      </c>
      <c r="D5900" t="s">
        <v>33</v>
      </c>
      <c r="E5900" t="s">
        <v>659</v>
      </c>
    </row>
    <row r="5901" spans="1:5" x14ac:dyDescent="0.25">
      <c r="A5901" t="s">
        <v>35285</v>
      </c>
      <c r="B5901" t="s">
        <v>16</v>
      </c>
      <c r="C5901" t="s">
        <v>15</v>
      </c>
      <c r="D5901" t="s">
        <v>33</v>
      </c>
      <c r="E5901" t="s">
        <v>628</v>
      </c>
    </row>
    <row r="5902" spans="1:5" x14ac:dyDescent="0.25">
      <c r="A5902" t="s">
        <v>35286</v>
      </c>
      <c r="B5902" t="s">
        <v>16</v>
      </c>
      <c r="C5902" t="s">
        <v>15</v>
      </c>
      <c r="D5902" t="s">
        <v>33</v>
      </c>
      <c r="E5902" t="s">
        <v>628</v>
      </c>
    </row>
    <row r="5903" spans="1:5" x14ac:dyDescent="0.25">
      <c r="A5903" t="s">
        <v>35287</v>
      </c>
      <c r="B5903" t="s">
        <v>16</v>
      </c>
      <c r="C5903" t="s">
        <v>15</v>
      </c>
      <c r="D5903" t="s">
        <v>33</v>
      </c>
      <c r="E5903" t="s">
        <v>628</v>
      </c>
    </row>
    <row r="5904" spans="1:5" x14ac:dyDescent="0.25">
      <c r="A5904" t="s">
        <v>35288</v>
      </c>
      <c r="B5904" t="s">
        <v>16</v>
      </c>
      <c r="C5904" t="s">
        <v>15</v>
      </c>
      <c r="D5904" t="s">
        <v>33</v>
      </c>
      <c r="E5904" t="s">
        <v>659</v>
      </c>
    </row>
    <row r="5905" spans="1:5" x14ac:dyDescent="0.25">
      <c r="A5905" t="s">
        <v>35289</v>
      </c>
      <c r="B5905" t="s">
        <v>16</v>
      </c>
      <c r="C5905" t="s">
        <v>15</v>
      </c>
      <c r="D5905" t="s">
        <v>33</v>
      </c>
      <c r="E5905" t="s">
        <v>628</v>
      </c>
    </row>
    <row r="5906" spans="1:5" x14ac:dyDescent="0.25">
      <c r="A5906" t="s">
        <v>44243</v>
      </c>
      <c r="B5906" t="s">
        <v>16</v>
      </c>
      <c r="C5906" t="s">
        <v>15</v>
      </c>
      <c r="D5906" t="s">
        <v>33</v>
      </c>
      <c r="E5906" t="s">
        <v>499</v>
      </c>
    </row>
    <row r="5907" spans="1:5" x14ac:dyDescent="0.25">
      <c r="A5907" t="s">
        <v>35290</v>
      </c>
      <c r="B5907" t="s">
        <v>16</v>
      </c>
      <c r="C5907" t="s">
        <v>15</v>
      </c>
      <c r="D5907" t="s">
        <v>33</v>
      </c>
      <c r="E5907" t="s">
        <v>628</v>
      </c>
    </row>
    <row r="5908" spans="1:5" x14ac:dyDescent="0.25">
      <c r="A5908" t="s">
        <v>35291</v>
      </c>
      <c r="B5908" t="s">
        <v>16</v>
      </c>
      <c r="C5908" t="s">
        <v>15</v>
      </c>
      <c r="D5908" t="s">
        <v>33</v>
      </c>
      <c r="E5908" t="s">
        <v>628</v>
      </c>
    </row>
    <row r="5909" spans="1:5" x14ac:dyDescent="0.25">
      <c r="A5909" t="s">
        <v>35292</v>
      </c>
      <c r="B5909" t="s">
        <v>16</v>
      </c>
      <c r="C5909" t="s">
        <v>15</v>
      </c>
      <c r="D5909" t="s">
        <v>33</v>
      </c>
      <c r="E5909" t="s">
        <v>561</v>
      </c>
    </row>
    <row r="5910" spans="1:5" x14ac:dyDescent="0.25">
      <c r="A5910" t="s">
        <v>35293</v>
      </c>
      <c r="B5910" t="s">
        <v>16</v>
      </c>
      <c r="C5910" t="s">
        <v>15</v>
      </c>
      <c r="D5910" t="s">
        <v>33</v>
      </c>
      <c r="E5910" t="s">
        <v>628</v>
      </c>
    </row>
    <row r="5911" spans="1:5" x14ac:dyDescent="0.25">
      <c r="A5911" t="s">
        <v>35294</v>
      </c>
      <c r="B5911" t="s">
        <v>16</v>
      </c>
      <c r="C5911" t="s">
        <v>15</v>
      </c>
      <c r="D5911" t="s">
        <v>33</v>
      </c>
      <c r="E5911" t="s">
        <v>628</v>
      </c>
    </row>
    <row r="5912" spans="1:5" x14ac:dyDescent="0.25">
      <c r="A5912" t="s">
        <v>35295</v>
      </c>
      <c r="B5912" t="s">
        <v>16</v>
      </c>
      <c r="C5912" t="s">
        <v>15</v>
      </c>
      <c r="D5912" t="s">
        <v>33</v>
      </c>
      <c r="E5912" t="s">
        <v>628</v>
      </c>
    </row>
    <row r="5913" spans="1:5" x14ac:dyDescent="0.25">
      <c r="A5913" t="s">
        <v>35296</v>
      </c>
      <c r="B5913" t="s">
        <v>16</v>
      </c>
      <c r="C5913" t="s">
        <v>15</v>
      </c>
      <c r="D5913" t="s">
        <v>33</v>
      </c>
      <c r="E5913" t="s">
        <v>628</v>
      </c>
    </row>
    <row r="5914" spans="1:5" x14ac:dyDescent="0.25">
      <c r="A5914" t="s">
        <v>35297</v>
      </c>
      <c r="B5914" t="s">
        <v>16</v>
      </c>
      <c r="C5914" t="s">
        <v>15</v>
      </c>
      <c r="D5914" t="s">
        <v>33</v>
      </c>
      <c r="E5914" t="s">
        <v>628</v>
      </c>
    </row>
    <row r="5915" spans="1:5" x14ac:dyDescent="0.25">
      <c r="A5915" t="s">
        <v>35298</v>
      </c>
      <c r="B5915" t="s">
        <v>16</v>
      </c>
      <c r="C5915" t="s">
        <v>15</v>
      </c>
      <c r="D5915" t="s">
        <v>33</v>
      </c>
      <c r="E5915" t="s">
        <v>628</v>
      </c>
    </row>
    <row r="5916" spans="1:5" x14ac:dyDescent="0.25">
      <c r="A5916" t="s">
        <v>35299</v>
      </c>
      <c r="B5916" t="s">
        <v>16</v>
      </c>
      <c r="C5916" t="s">
        <v>15</v>
      </c>
      <c r="D5916" t="s">
        <v>33</v>
      </c>
      <c r="E5916" t="s">
        <v>628</v>
      </c>
    </row>
    <row r="5917" spans="1:5" x14ac:dyDescent="0.25">
      <c r="A5917" t="s">
        <v>35300</v>
      </c>
      <c r="B5917" t="s">
        <v>16</v>
      </c>
      <c r="C5917" t="s">
        <v>15</v>
      </c>
      <c r="D5917" t="s">
        <v>33</v>
      </c>
      <c r="E5917" t="s">
        <v>628</v>
      </c>
    </row>
    <row r="5918" spans="1:5" x14ac:dyDescent="0.25">
      <c r="A5918" t="s">
        <v>35301</v>
      </c>
      <c r="B5918" t="s">
        <v>16</v>
      </c>
      <c r="C5918" t="s">
        <v>15</v>
      </c>
      <c r="D5918" t="s">
        <v>33</v>
      </c>
      <c r="E5918" t="s">
        <v>628</v>
      </c>
    </row>
    <row r="5919" spans="1:5" x14ac:dyDescent="0.25">
      <c r="A5919" t="s">
        <v>35302</v>
      </c>
      <c r="B5919" t="s">
        <v>16</v>
      </c>
      <c r="C5919" t="s">
        <v>15</v>
      </c>
      <c r="D5919" t="s">
        <v>33</v>
      </c>
      <c r="E5919" t="s">
        <v>659</v>
      </c>
    </row>
    <row r="5920" spans="1:5" x14ac:dyDescent="0.25">
      <c r="A5920" t="s">
        <v>35303</v>
      </c>
      <c r="B5920" t="s">
        <v>16</v>
      </c>
      <c r="C5920" t="s">
        <v>15</v>
      </c>
      <c r="D5920" t="s">
        <v>33</v>
      </c>
      <c r="E5920" t="s">
        <v>499</v>
      </c>
    </row>
    <row r="5921" spans="1:5" x14ac:dyDescent="0.25">
      <c r="A5921" t="s">
        <v>35304</v>
      </c>
      <c r="B5921" t="s">
        <v>16</v>
      </c>
      <c r="C5921" t="s">
        <v>15</v>
      </c>
      <c r="D5921" t="s">
        <v>33</v>
      </c>
      <c r="E5921" t="s">
        <v>975</v>
      </c>
    </row>
    <row r="5922" spans="1:5" x14ac:dyDescent="0.25">
      <c r="A5922" t="s">
        <v>35305</v>
      </c>
      <c r="B5922" t="s">
        <v>16</v>
      </c>
      <c r="C5922" t="s">
        <v>15</v>
      </c>
      <c r="D5922" t="s">
        <v>33</v>
      </c>
      <c r="E5922" t="s">
        <v>628</v>
      </c>
    </row>
    <row r="5923" spans="1:5" x14ac:dyDescent="0.25">
      <c r="A5923" t="s">
        <v>35306</v>
      </c>
      <c r="B5923" t="s">
        <v>16</v>
      </c>
      <c r="C5923" t="s">
        <v>15</v>
      </c>
      <c r="D5923" t="s">
        <v>33</v>
      </c>
      <c r="E5923" t="s">
        <v>656</v>
      </c>
    </row>
    <row r="5924" spans="1:5" x14ac:dyDescent="0.25">
      <c r="A5924" t="s">
        <v>35307</v>
      </c>
      <c r="B5924" t="s">
        <v>16</v>
      </c>
      <c r="C5924" t="s">
        <v>15</v>
      </c>
      <c r="D5924" t="s">
        <v>33</v>
      </c>
      <c r="E5924" t="s">
        <v>628</v>
      </c>
    </row>
    <row r="5925" spans="1:5" x14ac:dyDescent="0.25">
      <c r="A5925" t="s">
        <v>35308</v>
      </c>
      <c r="B5925" t="s">
        <v>16</v>
      </c>
      <c r="C5925" t="s">
        <v>15</v>
      </c>
      <c r="D5925" t="s">
        <v>33</v>
      </c>
      <c r="E5925" t="s">
        <v>628</v>
      </c>
    </row>
    <row r="5926" spans="1:5" x14ac:dyDescent="0.25">
      <c r="A5926" t="s">
        <v>35309</v>
      </c>
      <c r="B5926" t="s">
        <v>16</v>
      </c>
      <c r="C5926" t="s">
        <v>15</v>
      </c>
      <c r="D5926" t="s">
        <v>33</v>
      </c>
      <c r="E5926" t="s">
        <v>628</v>
      </c>
    </row>
    <row r="5927" spans="1:5" x14ac:dyDescent="0.25">
      <c r="A5927" t="s">
        <v>35310</v>
      </c>
      <c r="B5927" t="s">
        <v>16</v>
      </c>
      <c r="C5927" t="s">
        <v>15</v>
      </c>
      <c r="D5927" t="s">
        <v>33</v>
      </c>
      <c r="E5927" t="s">
        <v>588</v>
      </c>
    </row>
    <row r="5928" spans="1:5" x14ac:dyDescent="0.25">
      <c r="A5928" t="s">
        <v>35311</v>
      </c>
      <c r="B5928" t="s">
        <v>16</v>
      </c>
      <c r="C5928" t="s">
        <v>15</v>
      </c>
      <c r="D5928" t="s">
        <v>33</v>
      </c>
      <c r="E5928" t="s">
        <v>628</v>
      </c>
    </row>
    <row r="5929" spans="1:5" x14ac:dyDescent="0.25">
      <c r="A5929" t="s">
        <v>35312</v>
      </c>
      <c r="B5929" t="s">
        <v>16</v>
      </c>
      <c r="C5929" t="s">
        <v>15</v>
      </c>
      <c r="D5929" t="s">
        <v>33</v>
      </c>
      <c r="E5929" t="s">
        <v>628</v>
      </c>
    </row>
    <row r="5930" spans="1:5" x14ac:dyDescent="0.25">
      <c r="A5930" t="s">
        <v>35313</v>
      </c>
      <c r="B5930" t="s">
        <v>16</v>
      </c>
      <c r="C5930" t="s">
        <v>15</v>
      </c>
      <c r="D5930" t="s">
        <v>33</v>
      </c>
      <c r="E5930" t="s">
        <v>628</v>
      </c>
    </row>
    <row r="5931" spans="1:5" x14ac:dyDescent="0.25">
      <c r="A5931" t="s">
        <v>35314</v>
      </c>
      <c r="B5931" t="s">
        <v>16</v>
      </c>
      <c r="C5931" t="s">
        <v>15</v>
      </c>
      <c r="D5931" t="s">
        <v>33</v>
      </c>
      <c r="E5931" t="s">
        <v>628</v>
      </c>
    </row>
    <row r="5932" spans="1:5" x14ac:dyDescent="0.25">
      <c r="A5932" t="s">
        <v>35315</v>
      </c>
      <c r="B5932" t="s">
        <v>16</v>
      </c>
      <c r="C5932" t="s">
        <v>15</v>
      </c>
      <c r="D5932" t="s">
        <v>33</v>
      </c>
      <c r="E5932" t="s">
        <v>628</v>
      </c>
    </row>
    <row r="5933" spans="1:5" x14ac:dyDescent="0.25">
      <c r="A5933" t="s">
        <v>35316</v>
      </c>
      <c r="B5933" t="s">
        <v>16</v>
      </c>
      <c r="C5933" t="s">
        <v>15</v>
      </c>
      <c r="D5933" t="s">
        <v>33</v>
      </c>
      <c r="E5933" t="s">
        <v>659</v>
      </c>
    </row>
    <row r="5934" spans="1:5" x14ac:dyDescent="0.25">
      <c r="A5934" t="s">
        <v>35317</v>
      </c>
      <c r="B5934" t="s">
        <v>16</v>
      </c>
      <c r="C5934" t="s">
        <v>15</v>
      </c>
      <c r="D5934" t="s">
        <v>33</v>
      </c>
      <c r="E5934" t="s">
        <v>628</v>
      </c>
    </row>
    <row r="5935" spans="1:5" x14ac:dyDescent="0.25">
      <c r="A5935" t="s">
        <v>35318</v>
      </c>
      <c r="B5935" t="s">
        <v>16</v>
      </c>
      <c r="C5935" t="s">
        <v>15</v>
      </c>
      <c r="D5935" t="s">
        <v>33</v>
      </c>
      <c r="E5935" t="s">
        <v>628</v>
      </c>
    </row>
    <row r="5936" spans="1:5" x14ac:dyDescent="0.25">
      <c r="A5936" t="s">
        <v>35319</v>
      </c>
      <c r="B5936" t="s">
        <v>16</v>
      </c>
      <c r="C5936" t="s">
        <v>15</v>
      </c>
      <c r="D5936" t="s">
        <v>33</v>
      </c>
      <c r="E5936" t="s">
        <v>628</v>
      </c>
    </row>
    <row r="5937" spans="1:5" x14ac:dyDescent="0.25">
      <c r="A5937" t="s">
        <v>35320</v>
      </c>
      <c r="B5937" t="s">
        <v>16</v>
      </c>
      <c r="C5937" t="s">
        <v>15</v>
      </c>
      <c r="D5937" t="s">
        <v>33</v>
      </c>
      <c r="E5937" t="s">
        <v>659</v>
      </c>
    </row>
    <row r="5938" spans="1:5" x14ac:dyDescent="0.25">
      <c r="A5938" t="s">
        <v>35321</v>
      </c>
      <c r="B5938" t="s">
        <v>16</v>
      </c>
      <c r="C5938" t="s">
        <v>15</v>
      </c>
      <c r="D5938" t="s">
        <v>33</v>
      </c>
      <c r="E5938" t="s">
        <v>628</v>
      </c>
    </row>
    <row r="5939" spans="1:5" x14ac:dyDescent="0.25">
      <c r="A5939" t="s">
        <v>35322</v>
      </c>
      <c r="B5939" t="s">
        <v>16</v>
      </c>
      <c r="C5939" t="s">
        <v>15</v>
      </c>
      <c r="D5939" t="s">
        <v>33</v>
      </c>
      <c r="E5939" t="s">
        <v>628</v>
      </c>
    </row>
    <row r="5940" spans="1:5" x14ac:dyDescent="0.25">
      <c r="A5940" t="s">
        <v>35323</v>
      </c>
      <c r="B5940" t="s">
        <v>16</v>
      </c>
      <c r="C5940" t="s">
        <v>15</v>
      </c>
      <c r="D5940" t="s">
        <v>33</v>
      </c>
      <c r="E5940" t="s">
        <v>628</v>
      </c>
    </row>
    <row r="5941" spans="1:5" x14ac:dyDescent="0.25">
      <c r="A5941" t="s">
        <v>35324</v>
      </c>
      <c r="B5941" t="s">
        <v>16</v>
      </c>
      <c r="C5941" t="s">
        <v>15</v>
      </c>
      <c r="D5941" t="s">
        <v>33</v>
      </c>
      <c r="E5941" t="s">
        <v>628</v>
      </c>
    </row>
    <row r="5942" spans="1:5" x14ac:dyDescent="0.25">
      <c r="A5942" t="s">
        <v>35325</v>
      </c>
      <c r="B5942" t="s">
        <v>16</v>
      </c>
      <c r="C5942" t="s">
        <v>15</v>
      </c>
      <c r="D5942" t="s">
        <v>33</v>
      </c>
      <c r="E5942" t="s">
        <v>628</v>
      </c>
    </row>
    <row r="5943" spans="1:5" x14ac:dyDescent="0.25">
      <c r="A5943" t="s">
        <v>35326</v>
      </c>
      <c r="B5943" t="s">
        <v>16</v>
      </c>
      <c r="C5943" t="s">
        <v>15</v>
      </c>
      <c r="D5943" t="s">
        <v>33</v>
      </c>
      <c r="E5943" t="s">
        <v>628</v>
      </c>
    </row>
    <row r="5944" spans="1:5" x14ac:dyDescent="0.25">
      <c r="A5944" t="s">
        <v>35327</v>
      </c>
      <c r="B5944" t="s">
        <v>16</v>
      </c>
      <c r="C5944" t="s">
        <v>15</v>
      </c>
      <c r="D5944" t="s">
        <v>33</v>
      </c>
      <c r="E5944" t="s">
        <v>659</v>
      </c>
    </row>
    <row r="5945" spans="1:5" x14ac:dyDescent="0.25">
      <c r="A5945" t="s">
        <v>35328</v>
      </c>
      <c r="B5945" t="s">
        <v>16</v>
      </c>
      <c r="C5945" t="s">
        <v>15</v>
      </c>
      <c r="D5945" t="s">
        <v>33</v>
      </c>
      <c r="E5945" t="s">
        <v>628</v>
      </c>
    </row>
    <row r="5946" spans="1:5" x14ac:dyDescent="0.25">
      <c r="A5946" t="s">
        <v>35329</v>
      </c>
      <c r="B5946" t="s">
        <v>16</v>
      </c>
      <c r="C5946" t="s">
        <v>15</v>
      </c>
      <c r="D5946" t="s">
        <v>33</v>
      </c>
      <c r="E5946" t="s">
        <v>628</v>
      </c>
    </row>
    <row r="5947" spans="1:5" x14ac:dyDescent="0.25">
      <c r="A5947" t="s">
        <v>35330</v>
      </c>
      <c r="B5947" t="s">
        <v>16</v>
      </c>
      <c r="C5947" t="s">
        <v>15</v>
      </c>
      <c r="D5947" t="s">
        <v>33</v>
      </c>
      <c r="E5947" t="s">
        <v>628</v>
      </c>
    </row>
    <row r="5948" spans="1:5" x14ac:dyDescent="0.25">
      <c r="A5948" t="s">
        <v>35331</v>
      </c>
      <c r="B5948" t="s">
        <v>16</v>
      </c>
      <c r="C5948" t="s">
        <v>15</v>
      </c>
      <c r="D5948" t="s">
        <v>33</v>
      </c>
      <c r="E5948" t="s">
        <v>628</v>
      </c>
    </row>
    <row r="5949" spans="1:5" x14ac:dyDescent="0.25">
      <c r="A5949" t="s">
        <v>35332</v>
      </c>
      <c r="B5949" t="s">
        <v>16</v>
      </c>
      <c r="C5949" t="s">
        <v>15</v>
      </c>
      <c r="D5949" t="s">
        <v>33</v>
      </c>
      <c r="E5949" t="s">
        <v>628</v>
      </c>
    </row>
    <row r="5950" spans="1:5" x14ac:dyDescent="0.25">
      <c r="A5950" t="s">
        <v>35333</v>
      </c>
      <c r="B5950" t="s">
        <v>16</v>
      </c>
      <c r="C5950" t="s">
        <v>15</v>
      </c>
      <c r="D5950" t="s">
        <v>33</v>
      </c>
      <c r="E5950" t="s">
        <v>628</v>
      </c>
    </row>
    <row r="5951" spans="1:5" x14ac:dyDescent="0.25">
      <c r="A5951" t="s">
        <v>35334</v>
      </c>
      <c r="B5951" t="s">
        <v>16</v>
      </c>
      <c r="C5951" t="s">
        <v>15</v>
      </c>
      <c r="D5951" t="s">
        <v>33</v>
      </c>
      <c r="E5951" t="s">
        <v>628</v>
      </c>
    </row>
    <row r="5952" spans="1:5" x14ac:dyDescent="0.25">
      <c r="A5952" t="s">
        <v>35335</v>
      </c>
      <c r="B5952" t="s">
        <v>16</v>
      </c>
      <c r="C5952" t="s">
        <v>15</v>
      </c>
      <c r="D5952" t="s">
        <v>33</v>
      </c>
      <c r="E5952" t="s">
        <v>659</v>
      </c>
    </row>
    <row r="5953" spans="1:5" x14ac:dyDescent="0.25">
      <c r="A5953" t="s">
        <v>35336</v>
      </c>
      <c r="B5953" t="s">
        <v>16</v>
      </c>
      <c r="C5953" t="s">
        <v>15</v>
      </c>
      <c r="D5953" t="s">
        <v>33</v>
      </c>
      <c r="E5953" t="s">
        <v>628</v>
      </c>
    </row>
    <row r="5954" spans="1:5" x14ac:dyDescent="0.25">
      <c r="A5954" t="s">
        <v>35337</v>
      </c>
      <c r="B5954" t="s">
        <v>16</v>
      </c>
      <c r="C5954" t="s">
        <v>15</v>
      </c>
      <c r="D5954" t="s">
        <v>33</v>
      </c>
      <c r="E5954" t="s">
        <v>628</v>
      </c>
    </row>
    <row r="5955" spans="1:5" x14ac:dyDescent="0.25">
      <c r="A5955" t="s">
        <v>35338</v>
      </c>
      <c r="B5955" t="s">
        <v>16</v>
      </c>
      <c r="C5955" t="s">
        <v>15</v>
      </c>
      <c r="D5955" t="s">
        <v>33</v>
      </c>
      <c r="E5955" t="s">
        <v>628</v>
      </c>
    </row>
    <row r="5956" spans="1:5" x14ac:dyDescent="0.25">
      <c r="A5956" t="s">
        <v>35339</v>
      </c>
      <c r="B5956" t="s">
        <v>16</v>
      </c>
      <c r="C5956" t="s">
        <v>15</v>
      </c>
      <c r="D5956" t="s">
        <v>33</v>
      </c>
      <c r="E5956" t="s">
        <v>628</v>
      </c>
    </row>
    <row r="5957" spans="1:5" x14ac:dyDescent="0.25">
      <c r="A5957" t="s">
        <v>35340</v>
      </c>
      <c r="B5957" t="s">
        <v>16</v>
      </c>
      <c r="C5957" t="s">
        <v>15</v>
      </c>
      <c r="D5957" t="s">
        <v>33</v>
      </c>
      <c r="E5957" t="s">
        <v>628</v>
      </c>
    </row>
    <row r="5958" spans="1:5" x14ac:dyDescent="0.25">
      <c r="A5958" t="s">
        <v>35341</v>
      </c>
      <c r="B5958" t="s">
        <v>16</v>
      </c>
      <c r="C5958" t="s">
        <v>15</v>
      </c>
      <c r="D5958" t="s">
        <v>33</v>
      </c>
      <c r="E5958" t="s">
        <v>628</v>
      </c>
    </row>
    <row r="5959" spans="1:5" x14ac:dyDescent="0.25">
      <c r="A5959" t="s">
        <v>35342</v>
      </c>
      <c r="B5959" t="s">
        <v>16</v>
      </c>
      <c r="C5959" t="s">
        <v>15</v>
      </c>
      <c r="D5959" t="s">
        <v>33</v>
      </c>
      <c r="E5959" t="s">
        <v>628</v>
      </c>
    </row>
    <row r="5960" spans="1:5" x14ac:dyDescent="0.25">
      <c r="A5960" t="s">
        <v>35343</v>
      </c>
      <c r="B5960" t="s">
        <v>16</v>
      </c>
      <c r="C5960" t="s">
        <v>15</v>
      </c>
      <c r="D5960" t="s">
        <v>33</v>
      </c>
      <c r="E5960" t="s">
        <v>628</v>
      </c>
    </row>
    <row r="5961" spans="1:5" x14ac:dyDescent="0.25">
      <c r="A5961" t="s">
        <v>35344</v>
      </c>
      <c r="B5961" t="s">
        <v>16</v>
      </c>
      <c r="C5961" t="s">
        <v>15</v>
      </c>
      <c r="D5961" t="s">
        <v>33</v>
      </c>
      <c r="E5961" t="s">
        <v>659</v>
      </c>
    </row>
    <row r="5962" spans="1:5" x14ac:dyDescent="0.25">
      <c r="A5962" t="s">
        <v>35345</v>
      </c>
      <c r="B5962" t="s">
        <v>16</v>
      </c>
      <c r="C5962" t="s">
        <v>15</v>
      </c>
      <c r="D5962" t="s">
        <v>33</v>
      </c>
      <c r="E5962" t="s">
        <v>659</v>
      </c>
    </row>
    <row r="5963" spans="1:5" x14ac:dyDescent="0.25">
      <c r="A5963" t="s">
        <v>35346</v>
      </c>
      <c r="B5963" t="s">
        <v>16</v>
      </c>
      <c r="C5963" t="s">
        <v>15</v>
      </c>
      <c r="D5963" t="s">
        <v>33</v>
      </c>
      <c r="E5963" t="s">
        <v>628</v>
      </c>
    </row>
    <row r="5964" spans="1:5" x14ac:dyDescent="0.25">
      <c r="A5964" t="s">
        <v>35347</v>
      </c>
      <c r="B5964" t="s">
        <v>16</v>
      </c>
      <c r="C5964" t="s">
        <v>15</v>
      </c>
      <c r="D5964" t="s">
        <v>33</v>
      </c>
      <c r="E5964" t="s">
        <v>628</v>
      </c>
    </row>
    <row r="5965" spans="1:5" x14ac:dyDescent="0.25">
      <c r="A5965" t="s">
        <v>35348</v>
      </c>
      <c r="B5965" t="s">
        <v>16</v>
      </c>
      <c r="C5965" t="s">
        <v>15</v>
      </c>
      <c r="D5965" t="s">
        <v>33</v>
      </c>
      <c r="E5965" t="s">
        <v>628</v>
      </c>
    </row>
    <row r="5966" spans="1:5" x14ac:dyDescent="0.25">
      <c r="A5966" t="s">
        <v>35349</v>
      </c>
      <c r="B5966" t="s">
        <v>16</v>
      </c>
      <c r="C5966" t="s">
        <v>15</v>
      </c>
      <c r="D5966" t="s">
        <v>33</v>
      </c>
      <c r="E5966" t="s">
        <v>586</v>
      </c>
    </row>
    <row r="5967" spans="1:5" x14ac:dyDescent="0.25">
      <c r="A5967" t="s">
        <v>35350</v>
      </c>
      <c r="B5967" t="s">
        <v>16</v>
      </c>
      <c r="C5967" t="s">
        <v>15</v>
      </c>
      <c r="D5967" t="s">
        <v>33</v>
      </c>
      <c r="E5967" t="s">
        <v>628</v>
      </c>
    </row>
    <row r="5968" spans="1:5" x14ac:dyDescent="0.25">
      <c r="A5968" t="s">
        <v>35351</v>
      </c>
      <c r="B5968" t="s">
        <v>16</v>
      </c>
      <c r="C5968" t="s">
        <v>15</v>
      </c>
      <c r="D5968" t="s">
        <v>33</v>
      </c>
      <c r="E5968" t="s">
        <v>628</v>
      </c>
    </row>
    <row r="5969" spans="1:5" x14ac:dyDescent="0.25">
      <c r="A5969" t="s">
        <v>35352</v>
      </c>
      <c r="B5969" t="s">
        <v>16</v>
      </c>
      <c r="C5969" t="s">
        <v>15</v>
      </c>
      <c r="D5969" t="s">
        <v>33</v>
      </c>
      <c r="E5969" t="s">
        <v>628</v>
      </c>
    </row>
    <row r="5970" spans="1:5" x14ac:dyDescent="0.25">
      <c r="A5970" t="s">
        <v>35353</v>
      </c>
      <c r="B5970" t="s">
        <v>16</v>
      </c>
      <c r="C5970" t="s">
        <v>15</v>
      </c>
      <c r="D5970" t="s">
        <v>33</v>
      </c>
      <c r="E5970" t="s">
        <v>659</v>
      </c>
    </row>
    <row r="5971" spans="1:5" x14ac:dyDescent="0.25">
      <c r="A5971" t="s">
        <v>35354</v>
      </c>
      <c r="B5971" t="s">
        <v>16</v>
      </c>
      <c r="C5971" t="s">
        <v>15</v>
      </c>
      <c r="D5971" t="s">
        <v>33</v>
      </c>
      <c r="E5971" t="s">
        <v>628</v>
      </c>
    </row>
    <row r="5972" spans="1:5" x14ac:dyDescent="0.25">
      <c r="A5972" t="s">
        <v>35355</v>
      </c>
      <c r="B5972" t="s">
        <v>16</v>
      </c>
      <c r="C5972" t="s">
        <v>15</v>
      </c>
      <c r="D5972" t="s">
        <v>33</v>
      </c>
      <c r="E5972" t="s">
        <v>628</v>
      </c>
    </row>
    <row r="5973" spans="1:5" x14ac:dyDescent="0.25">
      <c r="A5973" t="s">
        <v>35356</v>
      </c>
      <c r="B5973" t="s">
        <v>16</v>
      </c>
      <c r="C5973" t="s">
        <v>15</v>
      </c>
      <c r="D5973" t="s">
        <v>33</v>
      </c>
      <c r="E5973" t="s">
        <v>628</v>
      </c>
    </row>
    <row r="5974" spans="1:5" x14ac:dyDescent="0.25">
      <c r="A5974" t="s">
        <v>35357</v>
      </c>
      <c r="B5974" t="s">
        <v>16</v>
      </c>
      <c r="C5974" t="s">
        <v>15</v>
      </c>
      <c r="D5974" t="s">
        <v>33</v>
      </c>
      <c r="E5974" t="s">
        <v>659</v>
      </c>
    </row>
    <row r="5975" spans="1:5" x14ac:dyDescent="0.25">
      <c r="A5975" t="s">
        <v>35358</v>
      </c>
      <c r="B5975" t="s">
        <v>16</v>
      </c>
      <c r="C5975" t="s">
        <v>15</v>
      </c>
      <c r="D5975" t="s">
        <v>33</v>
      </c>
      <c r="E5975" t="s">
        <v>561</v>
      </c>
    </row>
    <row r="5976" spans="1:5" x14ac:dyDescent="0.25">
      <c r="A5976" t="s">
        <v>35359</v>
      </c>
      <c r="B5976" t="s">
        <v>16</v>
      </c>
      <c r="C5976" t="s">
        <v>15</v>
      </c>
      <c r="D5976" t="s">
        <v>33</v>
      </c>
      <c r="E5976" t="s">
        <v>659</v>
      </c>
    </row>
    <row r="5977" spans="1:5" x14ac:dyDescent="0.25">
      <c r="A5977" t="s">
        <v>35360</v>
      </c>
      <c r="B5977" t="s">
        <v>16</v>
      </c>
      <c r="C5977" t="s">
        <v>15</v>
      </c>
      <c r="D5977" t="s">
        <v>33</v>
      </c>
      <c r="E5977" t="s">
        <v>628</v>
      </c>
    </row>
    <row r="5978" spans="1:5" x14ac:dyDescent="0.25">
      <c r="A5978" t="s">
        <v>35361</v>
      </c>
      <c r="B5978" t="s">
        <v>16</v>
      </c>
      <c r="C5978" t="s">
        <v>15</v>
      </c>
      <c r="D5978" t="s">
        <v>33</v>
      </c>
      <c r="E5978" t="s">
        <v>628</v>
      </c>
    </row>
    <row r="5979" spans="1:5" x14ac:dyDescent="0.25">
      <c r="A5979" t="s">
        <v>35362</v>
      </c>
      <c r="B5979" t="s">
        <v>16</v>
      </c>
      <c r="C5979" t="s">
        <v>15</v>
      </c>
      <c r="D5979" t="s">
        <v>33</v>
      </c>
      <c r="E5979" t="s">
        <v>628</v>
      </c>
    </row>
    <row r="5980" spans="1:5" x14ac:dyDescent="0.25">
      <c r="A5980" t="s">
        <v>35363</v>
      </c>
      <c r="B5980" t="s">
        <v>16</v>
      </c>
      <c r="C5980" t="s">
        <v>15</v>
      </c>
      <c r="D5980" t="s">
        <v>33</v>
      </c>
      <c r="E5980" t="s">
        <v>628</v>
      </c>
    </row>
    <row r="5981" spans="1:5" x14ac:dyDescent="0.25">
      <c r="A5981" t="s">
        <v>35364</v>
      </c>
      <c r="B5981" t="s">
        <v>16</v>
      </c>
      <c r="C5981" t="s">
        <v>15</v>
      </c>
      <c r="D5981" t="s">
        <v>33</v>
      </c>
      <c r="E5981" t="s">
        <v>628</v>
      </c>
    </row>
    <row r="5982" spans="1:5" x14ac:dyDescent="0.25">
      <c r="A5982" t="s">
        <v>35365</v>
      </c>
      <c r="B5982" t="s">
        <v>16</v>
      </c>
      <c r="C5982" t="s">
        <v>15</v>
      </c>
      <c r="D5982" t="s">
        <v>33</v>
      </c>
      <c r="E5982" t="s">
        <v>628</v>
      </c>
    </row>
    <row r="5983" spans="1:5" x14ac:dyDescent="0.25">
      <c r="A5983" t="s">
        <v>35366</v>
      </c>
      <c r="B5983" t="s">
        <v>16</v>
      </c>
      <c r="C5983" t="s">
        <v>15</v>
      </c>
      <c r="D5983" t="s">
        <v>33</v>
      </c>
      <c r="E5983" t="s">
        <v>659</v>
      </c>
    </row>
    <row r="5984" spans="1:5" x14ac:dyDescent="0.25">
      <c r="A5984" t="s">
        <v>35367</v>
      </c>
      <c r="B5984" t="s">
        <v>16</v>
      </c>
      <c r="C5984" t="s">
        <v>15</v>
      </c>
      <c r="D5984" t="s">
        <v>33</v>
      </c>
      <c r="E5984" t="s">
        <v>628</v>
      </c>
    </row>
    <row r="5985" spans="1:5" x14ac:dyDescent="0.25">
      <c r="A5985" t="s">
        <v>35368</v>
      </c>
      <c r="B5985" t="s">
        <v>16</v>
      </c>
      <c r="C5985" t="s">
        <v>15</v>
      </c>
      <c r="D5985" t="s">
        <v>33</v>
      </c>
      <c r="E5985" t="s">
        <v>628</v>
      </c>
    </row>
    <row r="5986" spans="1:5" x14ac:dyDescent="0.25">
      <c r="A5986" t="s">
        <v>35369</v>
      </c>
      <c r="B5986" t="s">
        <v>16</v>
      </c>
      <c r="C5986" t="s">
        <v>15</v>
      </c>
      <c r="D5986" t="s">
        <v>33</v>
      </c>
      <c r="E5986" t="s">
        <v>628</v>
      </c>
    </row>
    <row r="5987" spans="1:5" x14ac:dyDescent="0.25">
      <c r="A5987" t="s">
        <v>35370</v>
      </c>
      <c r="B5987" t="s">
        <v>16</v>
      </c>
      <c r="C5987" t="s">
        <v>15</v>
      </c>
      <c r="D5987" t="s">
        <v>33</v>
      </c>
      <c r="E5987" t="s">
        <v>628</v>
      </c>
    </row>
    <row r="5988" spans="1:5" x14ac:dyDescent="0.25">
      <c r="A5988" t="s">
        <v>35371</v>
      </c>
      <c r="B5988" t="s">
        <v>16</v>
      </c>
      <c r="C5988" t="s">
        <v>15</v>
      </c>
      <c r="D5988" t="s">
        <v>33</v>
      </c>
      <c r="E5988" t="s">
        <v>628</v>
      </c>
    </row>
    <row r="5989" spans="1:5" x14ac:dyDescent="0.25">
      <c r="A5989" t="s">
        <v>35372</v>
      </c>
      <c r="B5989" t="s">
        <v>16</v>
      </c>
      <c r="C5989" t="s">
        <v>15</v>
      </c>
      <c r="D5989" t="s">
        <v>33</v>
      </c>
      <c r="E5989" t="s">
        <v>628</v>
      </c>
    </row>
    <row r="5990" spans="1:5" x14ac:dyDescent="0.25">
      <c r="A5990" t="s">
        <v>35373</v>
      </c>
      <c r="B5990" t="s">
        <v>16</v>
      </c>
      <c r="C5990" t="s">
        <v>15</v>
      </c>
      <c r="D5990" t="s">
        <v>33</v>
      </c>
      <c r="E5990" t="s">
        <v>628</v>
      </c>
    </row>
    <row r="5991" spans="1:5" x14ac:dyDescent="0.25">
      <c r="A5991" t="s">
        <v>35374</v>
      </c>
      <c r="B5991" t="s">
        <v>16</v>
      </c>
      <c r="C5991" t="s">
        <v>15</v>
      </c>
      <c r="D5991" t="s">
        <v>33</v>
      </c>
      <c r="E5991" t="s">
        <v>659</v>
      </c>
    </row>
    <row r="5992" spans="1:5" x14ac:dyDescent="0.25">
      <c r="A5992" t="s">
        <v>35375</v>
      </c>
      <c r="B5992" t="s">
        <v>16</v>
      </c>
      <c r="C5992" t="s">
        <v>15</v>
      </c>
      <c r="D5992" t="s">
        <v>33</v>
      </c>
      <c r="E5992" t="s">
        <v>628</v>
      </c>
    </row>
    <row r="5993" spans="1:5" x14ac:dyDescent="0.25">
      <c r="A5993" t="s">
        <v>35376</v>
      </c>
      <c r="B5993" t="s">
        <v>16</v>
      </c>
      <c r="C5993" t="s">
        <v>15</v>
      </c>
      <c r="D5993" t="s">
        <v>33</v>
      </c>
      <c r="E5993" t="s">
        <v>628</v>
      </c>
    </row>
    <row r="5994" spans="1:5" x14ac:dyDescent="0.25">
      <c r="A5994" t="s">
        <v>35377</v>
      </c>
      <c r="B5994" t="s">
        <v>16</v>
      </c>
      <c r="C5994" t="s">
        <v>15</v>
      </c>
      <c r="D5994" t="s">
        <v>33</v>
      </c>
      <c r="E5994" t="s">
        <v>628</v>
      </c>
    </row>
    <row r="5995" spans="1:5" x14ac:dyDescent="0.25">
      <c r="A5995" t="s">
        <v>35378</v>
      </c>
      <c r="B5995" t="s">
        <v>16</v>
      </c>
      <c r="C5995" t="s">
        <v>15</v>
      </c>
      <c r="D5995" t="s">
        <v>69</v>
      </c>
      <c r="E5995" t="s">
        <v>628</v>
      </c>
    </row>
    <row r="5996" spans="1:5" x14ac:dyDescent="0.25">
      <c r="A5996" t="s">
        <v>35379</v>
      </c>
      <c r="B5996" t="s">
        <v>16</v>
      </c>
      <c r="C5996" t="s">
        <v>15</v>
      </c>
      <c r="D5996" t="s">
        <v>33</v>
      </c>
      <c r="E5996" t="s">
        <v>628</v>
      </c>
    </row>
    <row r="5997" spans="1:5" x14ac:dyDescent="0.25">
      <c r="A5997" t="s">
        <v>35380</v>
      </c>
      <c r="B5997" t="s">
        <v>16</v>
      </c>
      <c r="C5997" t="s">
        <v>15</v>
      </c>
      <c r="D5997" t="s">
        <v>33</v>
      </c>
      <c r="E5997" t="s">
        <v>659</v>
      </c>
    </row>
    <row r="5998" spans="1:5" x14ac:dyDescent="0.25">
      <c r="A5998" t="s">
        <v>35381</v>
      </c>
      <c r="B5998" t="s">
        <v>16</v>
      </c>
      <c r="C5998" t="s">
        <v>15</v>
      </c>
      <c r="D5998" t="s">
        <v>33</v>
      </c>
      <c r="E5998" t="s">
        <v>628</v>
      </c>
    </row>
    <row r="5999" spans="1:5" x14ac:dyDescent="0.25">
      <c r="A5999" t="s">
        <v>35382</v>
      </c>
      <c r="B5999" t="s">
        <v>16</v>
      </c>
      <c r="C5999" t="s">
        <v>15</v>
      </c>
      <c r="D5999" t="s">
        <v>33</v>
      </c>
      <c r="E5999" t="s">
        <v>628</v>
      </c>
    </row>
    <row r="6000" spans="1:5" x14ac:dyDescent="0.25">
      <c r="A6000" t="s">
        <v>35383</v>
      </c>
      <c r="B6000" t="s">
        <v>16</v>
      </c>
      <c r="C6000" t="s">
        <v>15</v>
      </c>
      <c r="D6000" t="s">
        <v>33</v>
      </c>
      <c r="E6000" t="s">
        <v>628</v>
      </c>
    </row>
    <row r="6001" spans="1:5" x14ac:dyDescent="0.25">
      <c r="A6001" t="s">
        <v>35384</v>
      </c>
      <c r="B6001" t="s">
        <v>16</v>
      </c>
      <c r="C6001" t="s">
        <v>15</v>
      </c>
      <c r="D6001" t="s">
        <v>65</v>
      </c>
      <c r="E6001" t="s">
        <v>628</v>
      </c>
    </row>
    <row r="6002" spans="1:5" x14ac:dyDescent="0.25">
      <c r="A6002" t="s">
        <v>35385</v>
      </c>
      <c r="B6002" t="s">
        <v>16</v>
      </c>
      <c r="C6002" t="s">
        <v>15</v>
      </c>
      <c r="D6002" t="s">
        <v>33</v>
      </c>
      <c r="E6002" t="s">
        <v>628</v>
      </c>
    </row>
    <row r="6003" spans="1:5" x14ac:dyDescent="0.25">
      <c r="A6003" t="s">
        <v>35386</v>
      </c>
      <c r="B6003" t="s">
        <v>16</v>
      </c>
      <c r="C6003" t="s">
        <v>15</v>
      </c>
      <c r="D6003" t="s">
        <v>33</v>
      </c>
      <c r="E6003" t="s">
        <v>628</v>
      </c>
    </row>
    <row r="6004" spans="1:5" x14ac:dyDescent="0.25">
      <c r="A6004" t="s">
        <v>35387</v>
      </c>
      <c r="B6004" t="s">
        <v>16</v>
      </c>
      <c r="C6004" t="s">
        <v>15</v>
      </c>
      <c r="D6004" t="s">
        <v>33</v>
      </c>
      <c r="E6004" t="s">
        <v>659</v>
      </c>
    </row>
    <row r="6005" spans="1:5" x14ac:dyDescent="0.25">
      <c r="A6005" t="s">
        <v>35388</v>
      </c>
      <c r="B6005" t="s">
        <v>16</v>
      </c>
      <c r="C6005" t="s">
        <v>15</v>
      </c>
      <c r="D6005" t="s">
        <v>33</v>
      </c>
      <c r="E6005" t="s">
        <v>659</v>
      </c>
    </row>
    <row r="6006" spans="1:5" x14ac:dyDescent="0.25">
      <c r="A6006" t="s">
        <v>35389</v>
      </c>
      <c r="B6006" t="s">
        <v>16</v>
      </c>
      <c r="C6006" t="s">
        <v>15</v>
      </c>
      <c r="D6006" t="s">
        <v>33</v>
      </c>
      <c r="E6006" t="s">
        <v>628</v>
      </c>
    </row>
    <row r="6007" spans="1:5" x14ac:dyDescent="0.25">
      <c r="A6007" t="s">
        <v>35390</v>
      </c>
      <c r="B6007" t="s">
        <v>16</v>
      </c>
      <c r="C6007" t="s">
        <v>15</v>
      </c>
      <c r="D6007" t="s">
        <v>33</v>
      </c>
      <c r="E6007" t="s">
        <v>628</v>
      </c>
    </row>
    <row r="6008" spans="1:5" x14ac:dyDescent="0.25">
      <c r="A6008" t="s">
        <v>35391</v>
      </c>
      <c r="B6008" t="s">
        <v>16</v>
      </c>
      <c r="C6008" t="s">
        <v>15</v>
      </c>
      <c r="D6008" t="s">
        <v>69</v>
      </c>
      <c r="E6008" t="s">
        <v>628</v>
      </c>
    </row>
    <row r="6009" spans="1:5" x14ac:dyDescent="0.25">
      <c r="A6009" t="s">
        <v>35392</v>
      </c>
      <c r="B6009" t="s">
        <v>16</v>
      </c>
      <c r="C6009" t="s">
        <v>15</v>
      </c>
      <c r="D6009" t="s">
        <v>33</v>
      </c>
      <c r="E6009" t="s">
        <v>745</v>
      </c>
    </row>
    <row r="6010" spans="1:5" x14ac:dyDescent="0.25">
      <c r="A6010" t="s">
        <v>35393</v>
      </c>
      <c r="B6010" t="s">
        <v>16</v>
      </c>
      <c r="C6010" t="s">
        <v>15</v>
      </c>
      <c r="D6010" t="s">
        <v>33</v>
      </c>
      <c r="E6010" t="s">
        <v>745</v>
      </c>
    </row>
    <row r="6011" spans="1:5" x14ac:dyDescent="0.25">
      <c r="A6011" t="s">
        <v>35394</v>
      </c>
      <c r="B6011" t="s">
        <v>16</v>
      </c>
      <c r="C6011" t="s">
        <v>15</v>
      </c>
      <c r="D6011" t="s">
        <v>33</v>
      </c>
      <c r="E6011" t="s">
        <v>745</v>
      </c>
    </row>
    <row r="6012" spans="1:5" x14ac:dyDescent="0.25">
      <c r="A6012" t="s">
        <v>35395</v>
      </c>
      <c r="B6012" t="s">
        <v>16</v>
      </c>
      <c r="C6012" t="s">
        <v>15</v>
      </c>
      <c r="D6012" t="s">
        <v>33</v>
      </c>
      <c r="E6012" t="s">
        <v>745</v>
      </c>
    </row>
    <row r="6013" spans="1:5" x14ac:dyDescent="0.25">
      <c r="A6013" t="s">
        <v>35396</v>
      </c>
      <c r="B6013" t="s">
        <v>16</v>
      </c>
      <c r="C6013" t="s">
        <v>15</v>
      </c>
      <c r="D6013" t="s">
        <v>33</v>
      </c>
      <c r="E6013" t="s">
        <v>745</v>
      </c>
    </row>
    <row r="6014" spans="1:5" x14ac:dyDescent="0.25">
      <c r="A6014" t="s">
        <v>35397</v>
      </c>
      <c r="B6014" t="s">
        <v>16</v>
      </c>
      <c r="C6014" t="s">
        <v>15</v>
      </c>
      <c r="D6014" t="s">
        <v>33</v>
      </c>
      <c r="E6014" t="s">
        <v>745</v>
      </c>
    </row>
    <row r="6015" spans="1:5" x14ac:dyDescent="0.25">
      <c r="A6015" t="s">
        <v>35398</v>
      </c>
      <c r="B6015" t="s">
        <v>16</v>
      </c>
      <c r="C6015" t="s">
        <v>15</v>
      </c>
      <c r="D6015" t="s">
        <v>33</v>
      </c>
      <c r="E6015" t="s">
        <v>745</v>
      </c>
    </row>
    <row r="6016" spans="1:5" x14ac:dyDescent="0.25">
      <c r="A6016" t="s">
        <v>35399</v>
      </c>
      <c r="B6016" t="s">
        <v>16</v>
      </c>
      <c r="C6016" t="s">
        <v>15</v>
      </c>
      <c r="D6016" t="s">
        <v>33</v>
      </c>
      <c r="E6016" t="s">
        <v>628</v>
      </c>
    </row>
    <row r="6017" spans="1:5" x14ac:dyDescent="0.25">
      <c r="A6017" t="s">
        <v>35400</v>
      </c>
      <c r="B6017" t="s">
        <v>16</v>
      </c>
      <c r="C6017" t="s">
        <v>15</v>
      </c>
      <c r="D6017" t="s">
        <v>33</v>
      </c>
      <c r="E6017" t="s">
        <v>628</v>
      </c>
    </row>
    <row r="6018" spans="1:5" x14ac:dyDescent="0.25">
      <c r="A6018" t="s">
        <v>35401</v>
      </c>
      <c r="B6018" t="s">
        <v>16</v>
      </c>
      <c r="C6018" t="s">
        <v>15</v>
      </c>
      <c r="D6018" t="s">
        <v>33</v>
      </c>
      <c r="E6018" t="s">
        <v>628</v>
      </c>
    </row>
    <row r="6019" spans="1:5" x14ac:dyDescent="0.25">
      <c r="A6019" t="s">
        <v>35402</v>
      </c>
      <c r="B6019" t="s">
        <v>16</v>
      </c>
      <c r="C6019" t="s">
        <v>15</v>
      </c>
      <c r="D6019" t="s">
        <v>33</v>
      </c>
      <c r="E6019" t="s">
        <v>628</v>
      </c>
    </row>
    <row r="6020" spans="1:5" x14ac:dyDescent="0.25">
      <c r="A6020" t="s">
        <v>35403</v>
      </c>
      <c r="B6020" t="s">
        <v>16</v>
      </c>
      <c r="C6020" t="s">
        <v>15</v>
      </c>
      <c r="D6020" t="s">
        <v>33</v>
      </c>
      <c r="E6020" t="s">
        <v>1033</v>
      </c>
    </row>
    <row r="6021" spans="1:5" x14ac:dyDescent="0.25">
      <c r="A6021" t="s">
        <v>35404</v>
      </c>
      <c r="B6021" t="s">
        <v>16</v>
      </c>
      <c r="C6021" t="s">
        <v>15</v>
      </c>
      <c r="D6021" t="s">
        <v>33</v>
      </c>
      <c r="E6021" t="s">
        <v>628</v>
      </c>
    </row>
    <row r="6022" spans="1:5" x14ac:dyDescent="0.25">
      <c r="A6022" t="s">
        <v>35405</v>
      </c>
      <c r="B6022" t="s">
        <v>16</v>
      </c>
      <c r="C6022" t="s">
        <v>15</v>
      </c>
      <c r="D6022" t="s">
        <v>33</v>
      </c>
      <c r="E6022" t="s">
        <v>708</v>
      </c>
    </row>
    <row r="6023" spans="1:5" x14ac:dyDescent="0.25">
      <c r="A6023" t="s">
        <v>35406</v>
      </c>
      <c r="B6023" t="s">
        <v>16</v>
      </c>
      <c r="C6023" t="s">
        <v>15</v>
      </c>
      <c r="D6023" t="s">
        <v>33</v>
      </c>
      <c r="E6023" t="s">
        <v>628</v>
      </c>
    </row>
    <row r="6024" spans="1:5" x14ac:dyDescent="0.25">
      <c r="A6024" t="s">
        <v>35407</v>
      </c>
      <c r="B6024" t="s">
        <v>16</v>
      </c>
      <c r="C6024" t="s">
        <v>15</v>
      </c>
      <c r="D6024" t="s">
        <v>33</v>
      </c>
      <c r="E6024" t="s">
        <v>745</v>
      </c>
    </row>
    <row r="6025" spans="1:5" x14ac:dyDescent="0.25">
      <c r="A6025" t="s">
        <v>35408</v>
      </c>
      <c r="B6025" t="s">
        <v>16</v>
      </c>
      <c r="C6025" t="s">
        <v>15</v>
      </c>
      <c r="D6025" t="s">
        <v>33</v>
      </c>
      <c r="E6025" t="s">
        <v>659</v>
      </c>
    </row>
    <row r="6026" spans="1:5" x14ac:dyDescent="0.25">
      <c r="A6026" t="s">
        <v>35409</v>
      </c>
      <c r="B6026" t="s">
        <v>16</v>
      </c>
      <c r="C6026" t="s">
        <v>15</v>
      </c>
      <c r="D6026" t="s">
        <v>33</v>
      </c>
      <c r="E6026" t="s">
        <v>628</v>
      </c>
    </row>
    <row r="6027" spans="1:5" x14ac:dyDescent="0.25">
      <c r="A6027" t="s">
        <v>35410</v>
      </c>
      <c r="B6027" t="s">
        <v>16</v>
      </c>
      <c r="C6027" t="s">
        <v>15</v>
      </c>
      <c r="D6027" t="s">
        <v>33</v>
      </c>
      <c r="E6027" t="s">
        <v>628</v>
      </c>
    </row>
    <row r="6028" spans="1:5" x14ac:dyDescent="0.25">
      <c r="A6028" t="s">
        <v>35411</v>
      </c>
      <c r="B6028" t="s">
        <v>16</v>
      </c>
      <c r="C6028" t="s">
        <v>15</v>
      </c>
      <c r="D6028" t="s">
        <v>33</v>
      </c>
      <c r="E6028" t="s">
        <v>628</v>
      </c>
    </row>
    <row r="6029" spans="1:5" x14ac:dyDescent="0.25">
      <c r="A6029" t="s">
        <v>35412</v>
      </c>
      <c r="B6029" t="s">
        <v>16</v>
      </c>
      <c r="C6029" t="s">
        <v>15</v>
      </c>
      <c r="D6029" t="s">
        <v>33</v>
      </c>
      <c r="E6029" t="s">
        <v>628</v>
      </c>
    </row>
    <row r="6030" spans="1:5" x14ac:dyDescent="0.25">
      <c r="A6030" t="s">
        <v>35413</v>
      </c>
      <c r="B6030" t="s">
        <v>16</v>
      </c>
      <c r="C6030" t="s">
        <v>15</v>
      </c>
      <c r="D6030" t="s">
        <v>33</v>
      </c>
      <c r="E6030" t="s">
        <v>659</v>
      </c>
    </row>
    <row r="6031" spans="1:5" x14ac:dyDescent="0.25">
      <c r="A6031" t="s">
        <v>35414</v>
      </c>
      <c r="B6031" t="s">
        <v>16</v>
      </c>
      <c r="C6031" t="s">
        <v>15</v>
      </c>
      <c r="D6031" t="s">
        <v>33</v>
      </c>
      <c r="E6031" t="s">
        <v>628</v>
      </c>
    </row>
    <row r="6032" spans="1:5" x14ac:dyDescent="0.25">
      <c r="A6032" t="s">
        <v>35415</v>
      </c>
      <c r="B6032" t="s">
        <v>16</v>
      </c>
      <c r="C6032" t="s">
        <v>15</v>
      </c>
      <c r="D6032" t="s">
        <v>33</v>
      </c>
      <c r="E6032" t="s">
        <v>628</v>
      </c>
    </row>
    <row r="6033" spans="1:5" x14ac:dyDescent="0.25">
      <c r="A6033" t="s">
        <v>35416</v>
      </c>
      <c r="B6033" t="s">
        <v>16</v>
      </c>
      <c r="C6033" t="s">
        <v>15</v>
      </c>
      <c r="D6033" t="s">
        <v>33</v>
      </c>
      <c r="E6033" t="s">
        <v>628</v>
      </c>
    </row>
    <row r="6034" spans="1:5" x14ac:dyDescent="0.25">
      <c r="A6034" t="s">
        <v>35417</v>
      </c>
      <c r="B6034" t="s">
        <v>16</v>
      </c>
      <c r="C6034" t="s">
        <v>15</v>
      </c>
      <c r="D6034" t="s">
        <v>33</v>
      </c>
      <c r="E6034" t="s">
        <v>659</v>
      </c>
    </row>
    <row r="6035" spans="1:5" x14ac:dyDescent="0.25">
      <c r="A6035" t="s">
        <v>35418</v>
      </c>
      <c r="B6035" t="s">
        <v>16</v>
      </c>
      <c r="C6035" t="s">
        <v>15</v>
      </c>
      <c r="D6035" t="s">
        <v>33</v>
      </c>
      <c r="E6035" t="s">
        <v>628</v>
      </c>
    </row>
    <row r="6036" spans="1:5" x14ac:dyDescent="0.25">
      <c r="A6036" t="s">
        <v>35419</v>
      </c>
      <c r="B6036" t="s">
        <v>16</v>
      </c>
      <c r="C6036" t="s">
        <v>15</v>
      </c>
      <c r="D6036" t="s">
        <v>33</v>
      </c>
      <c r="E6036" t="s">
        <v>628</v>
      </c>
    </row>
    <row r="6037" spans="1:5" x14ac:dyDescent="0.25">
      <c r="A6037" t="s">
        <v>35420</v>
      </c>
      <c r="B6037" t="s">
        <v>16</v>
      </c>
      <c r="C6037" t="s">
        <v>15</v>
      </c>
      <c r="D6037" t="s">
        <v>33</v>
      </c>
      <c r="E6037" t="s">
        <v>659</v>
      </c>
    </row>
    <row r="6038" spans="1:5" x14ac:dyDescent="0.25">
      <c r="A6038" t="s">
        <v>35421</v>
      </c>
      <c r="B6038" t="s">
        <v>16</v>
      </c>
      <c r="C6038" t="s">
        <v>15</v>
      </c>
      <c r="D6038" t="s">
        <v>33</v>
      </c>
      <c r="E6038" t="s">
        <v>628</v>
      </c>
    </row>
    <row r="6039" spans="1:5" x14ac:dyDescent="0.25">
      <c r="A6039" t="s">
        <v>35422</v>
      </c>
      <c r="B6039" t="s">
        <v>16</v>
      </c>
      <c r="C6039" t="s">
        <v>15</v>
      </c>
      <c r="D6039" t="s">
        <v>33</v>
      </c>
      <c r="E6039" t="s">
        <v>628</v>
      </c>
    </row>
    <row r="6040" spans="1:5" x14ac:dyDescent="0.25">
      <c r="A6040" t="s">
        <v>35423</v>
      </c>
      <c r="B6040" t="s">
        <v>16</v>
      </c>
      <c r="C6040" t="s">
        <v>15</v>
      </c>
      <c r="D6040" t="s">
        <v>33</v>
      </c>
      <c r="E6040" t="s">
        <v>628</v>
      </c>
    </row>
    <row r="6041" spans="1:5" x14ac:dyDescent="0.25">
      <c r="A6041" t="s">
        <v>35424</v>
      </c>
      <c r="B6041" t="s">
        <v>16</v>
      </c>
      <c r="C6041" t="s">
        <v>15</v>
      </c>
      <c r="D6041" t="s">
        <v>33</v>
      </c>
      <c r="E6041" t="s">
        <v>628</v>
      </c>
    </row>
    <row r="6042" spans="1:5" x14ac:dyDescent="0.25">
      <c r="A6042" t="s">
        <v>35425</v>
      </c>
      <c r="B6042" t="s">
        <v>16</v>
      </c>
      <c r="C6042" t="s">
        <v>15</v>
      </c>
      <c r="D6042" t="s">
        <v>33</v>
      </c>
      <c r="E6042" t="s">
        <v>659</v>
      </c>
    </row>
    <row r="6043" spans="1:5" x14ac:dyDescent="0.25">
      <c r="A6043" t="s">
        <v>35426</v>
      </c>
      <c r="B6043" t="s">
        <v>16</v>
      </c>
      <c r="C6043" t="s">
        <v>15</v>
      </c>
      <c r="D6043" t="s">
        <v>33</v>
      </c>
      <c r="E6043" t="s">
        <v>628</v>
      </c>
    </row>
    <row r="6044" spans="1:5" x14ac:dyDescent="0.25">
      <c r="A6044" t="s">
        <v>35427</v>
      </c>
      <c r="B6044" t="s">
        <v>16</v>
      </c>
      <c r="C6044" t="s">
        <v>15</v>
      </c>
      <c r="D6044" t="s">
        <v>33</v>
      </c>
      <c r="E6044" t="s">
        <v>708</v>
      </c>
    </row>
    <row r="6045" spans="1:5" x14ac:dyDescent="0.25">
      <c r="A6045" t="s">
        <v>35428</v>
      </c>
      <c r="B6045" t="s">
        <v>16</v>
      </c>
      <c r="C6045" t="s">
        <v>15</v>
      </c>
      <c r="D6045" t="s">
        <v>33</v>
      </c>
      <c r="E6045" t="s">
        <v>628</v>
      </c>
    </row>
    <row r="6046" spans="1:5" x14ac:dyDescent="0.25">
      <c r="A6046" t="s">
        <v>35429</v>
      </c>
      <c r="B6046" t="s">
        <v>16</v>
      </c>
      <c r="C6046" t="s">
        <v>15</v>
      </c>
      <c r="D6046" t="s">
        <v>69</v>
      </c>
      <c r="E6046" t="s">
        <v>628</v>
      </c>
    </row>
    <row r="6047" spans="1:5" x14ac:dyDescent="0.25">
      <c r="A6047" t="s">
        <v>35430</v>
      </c>
      <c r="B6047" t="s">
        <v>16</v>
      </c>
      <c r="C6047" t="s">
        <v>15</v>
      </c>
      <c r="D6047" t="s">
        <v>33</v>
      </c>
      <c r="E6047" t="s">
        <v>628</v>
      </c>
    </row>
    <row r="6048" spans="1:5" x14ac:dyDescent="0.25">
      <c r="A6048" t="s">
        <v>35431</v>
      </c>
      <c r="B6048" t="s">
        <v>16</v>
      </c>
      <c r="C6048" t="s">
        <v>15</v>
      </c>
      <c r="D6048" t="s">
        <v>33</v>
      </c>
      <c r="E6048" t="s">
        <v>628</v>
      </c>
    </row>
    <row r="6049" spans="1:5" x14ac:dyDescent="0.25">
      <c r="A6049" t="s">
        <v>35432</v>
      </c>
      <c r="B6049" t="s">
        <v>16</v>
      </c>
      <c r="C6049" t="s">
        <v>15</v>
      </c>
      <c r="D6049" t="s">
        <v>33</v>
      </c>
      <c r="E6049" t="s">
        <v>628</v>
      </c>
    </row>
    <row r="6050" spans="1:5" x14ac:dyDescent="0.25">
      <c r="A6050" t="s">
        <v>35433</v>
      </c>
      <c r="B6050" t="s">
        <v>16</v>
      </c>
      <c r="C6050" t="s">
        <v>15</v>
      </c>
      <c r="D6050" t="s">
        <v>33</v>
      </c>
      <c r="E6050" t="s">
        <v>659</v>
      </c>
    </row>
    <row r="6051" spans="1:5" x14ac:dyDescent="0.25">
      <c r="A6051" t="s">
        <v>35434</v>
      </c>
      <c r="B6051" t="s">
        <v>16</v>
      </c>
      <c r="C6051" t="s">
        <v>15</v>
      </c>
      <c r="D6051" t="s">
        <v>33</v>
      </c>
      <c r="E6051" t="s">
        <v>628</v>
      </c>
    </row>
    <row r="6052" spans="1:5" x14ac:dyDescent="0.25">
      <c r="A6052" t="s">
        <v>35435</v>
      </c>
      <c r="B6052" t="s">
        <v>16</v>
      </c>
      <c r="C6052" t="s">
        <v>15</v>
      </c>
      <c r="D6052" t="s">
        <v>33</v>
      </c>
      <c r="E6052" t="s">
        <v>628</v>
      </c>
    </row>
    <row r="6053" spans="1:5" x14ac:dyDescent="0.25">
      <c r="A6053" t="s">
        <v>35436</v>
      </c>
      <c r="B6053" t="s">
        <v>16</v>
      </c>
      <c r="C6053" t="s">
        <v>15</v>
      </c>
      <c r="D6053" t="s">
        <v>33</v>
      </c>
      <c r="E6053" t="s">
        <v>628</v>
      </c>
    </row>
    <row r="6054" spans="1:5" x14ac:dyDescent="0.25">
      <c r="A6054" t="s">
        <v>35437</v>
      </c>
      <c r="B6054" t="s">
        <v>16</v>
      </c>
      <c r="C6054" t="s">
        <v>15</v>
      </c>
      <c r="D6054" t="s">
        <v>65</v>
      </c>
      <c r="E6054" t="s">
        <v>561</v>
      </c>
    </row>
    <row r="6055" spans="1:5" x14ac:dyDescent="0.25">
      <c r="A6055" t="s">
        <v>35438</v>
      </c>
      <c r="B6055" t="s">
        <v>16</v>
      </c>
      <c r="C6055" t="s">
        <v>15</v>
      </c>
      <c r="D6055" t="s">
        <v>33</v>
      </c>
      <c r="E6055" t="s">
        <v>628</v>
      </c>
    </row>
    <row r="6056" spans="1:5" x14ac:dyDescent="0.25">
      <c r="A6056" t="s">
        <v>35439</v>
      </c>
      <c r="B6056" t="s">
        <v>16</v>
      </c>
      <c r="C6056" t="s">
        <v>15</v>
      </c>
      <c r="D6056" t="s">
        <v>33</v>
      </c>
      <c r="E6056" t="s">
        <v>628</v>
      </c>
    </row>
    <row r="6057" spans="1:5" x14ac:dyDescent="0.25">
      <c r="A6057" t="s">
        <v>35440</v>
      </c>
      <c r="B6057" t="s">
        <v>16</v>
      </c>
      <c r="C6057" t="s">
        <v>15</v>
      </c>
      <c r="D6057" t="s">
        <v>33</v>
      </c>
      <c r="E6057" t="s">
        <v>745</v>
      </c>
    </row>
    <row r="6058" spans="1:5" x14ac:dyDescent="0.25">
      <c r="A6058" t="s">
        <v>35441</v>
      </c>
      <c r="B6058" t="s">
        <v>16</v>
      </c>
      <c r="C6058" t="s">
        <v>15</v>
      </c>
      <c r="D6058" t="s">
        <v>33</v>
      </c>
      <c r="E6058" t="s">
        <v>628</v>
      </c>
    </row>
    <row r="6059" spans="1:5" x14ac:dyDescent="0.25">
      <c r="A6059" t="s">
        <v>35442</v>
      </c>
      <c r="B6059" t="s">
        <v>16</v>
      </c>
      <c r="C6059" t="s">
        <v>15</v>
      </c>
      <c r="D6059" t="s">
        <v>33</v>
      </c>
      <c r="E6059" t="s">
        <v>628</v>
      </c>
    </row>
    <row r="6060" spans="1:5" x14ac:dyDescent="0.25">
      <c r="A6060" t="s">
        <v>35443</v>
      </c>
      <c r="B6060" t="s">
        <v>16</v>
      </c>
      <c r="C6060" t="s">
        <v>15</v>
      </c>
      <c r="D6060" t="s">
        <v>33</v>
      </c>
      <c r="E6060" t="s">
        <v>628</v>
      </c>
    </row>
    <row r="6061" spans="1:5" x14ac:dyDescent="0.25">
      <c r="A6061" t="s">
        <v>35444</v>
      </c>
      <c r="B6061" t="s">
        <v>16</v>
      </c>
      <c r="C6061" t="s">
        <v>15</v>
      </c>
      <c r="D6061" t="s">
        <v>33</v>
      </c>
      <c r="E6061" t="s">
        <v>588</v>
      </c>
    </row>
    <row r="6062" spans="1:5" x14ac:dyDescent="0.25">
      <c r="A6062" t="s">
        <v>35445</v>
      </c>
      <c r="B6062" t="s">
        <v>16</v>
      </c>
      <c r="C6062" t="s">
        <v>15</v>
      </c>
      <c r="D6062" t="s">
        <v>33</v>
      </c>
      <c r="E6062" t="s">
        <v>628</v>
      </c>
    </row>
    <row r="6063" spans="1:5" x14ac:dyDescent="0.25">
      <c r="A6063" t="s">
        <v>35446</v>
      </c>
      <c r="B6063" t="s">
        <v>16</v>
      </c>
      <c r="C6063" t="s">
        <v>15</v>
      </c>
      <c r="D6063" t="s">
        <v>33</v>
      </c>
      <c r="E6063" t="s">
        <v>628</v>
      </c>
    </row>
    <row r="6064" spans="1:5" x14ac:dyDescent="0.25">
      <c r="A6064" t="s">
        <v>35447</v>
      </c>
      <c r="B6064" t="s">
        <v>16</v>
      </c>
      <c r="C6064" t="s">
        <v>15</v>
      </c>
      <c r="D6064" t="s">
        <v>33</v>
      </c>
      <c r="E6064" t="s">
        <v>628</v>
      </c>
    </row>
    <row r="6065" spans="1:5" x14ac:dyDescent="0.25">
      <c r="A6065" t="s">
        <v>35448</v>
      </c>
      <c r="B6065" t="s">
        <v>16</v>
      </c>
      <c r="C6065" t="s">
        <v>15</v>
      </c>
      <c r="D6065" t="s">
        <v>33</v>
      </c>
      <c r="E6065" t="s">
        <v>628</v>
      </c>
    </row>
    <row r="6066" spans="1:5" x14ac:dyDescent="0.25">
      <c r="A6066" t="s">
        <v>35449</v>
      </c>
      <c r="B6066" t="s">
        <v>16</v>
      </c>
      <c r="C6066" t="s">
        <v>15</v>
      </c>
      <c r="D6066" t="s">
        <v>33</v>
      </c>
      <c r="E6066" t="s">
        <v>628</v>
      </c>
    </row>
    <row r="6067" spans="1:5" x14ac:dyDescent="0.25">
      <c r="A6067" t="s">
        <v>35450</v>
      </c>
      <c r="B6067" t="s">
        <v>16</v>
      </c>
      <c r="C6067" t="s">
        <v>15</v>
      </c>
      <c r="D6067" t="s">
        <v>33</v>
      </c>
      <c r="E6067" t="s">
        <v>628</v>
      </c>
    </row>
    <row r="6068" spans="1:5" x14ac:dyDescent="0.25">
      <c r="A6068" t="s">
        <v>35451</v>
      </c>
      <c r="B6068" t="s">
        <v>16</v>
      </c>
      <c r="C6068" t="s">
        <v>15</v>
      </c>
      <c r="D6068" t="s">
        <v>33</v>
      </c>
      <c r="E6068" t="s">
        <v>628</v>
      </c>
    </row>
    <row r="6069" spans="1:5" x14ac:dyDescent="0.25">
      <c r="A6069" t="s">
        <v>35452</v>
      </c>
      <c r="B6069" t="s">
        <v>16</v>
      </c>
      <c r="C6069" t="s">
        <v>15</v>
      </c>
      <c r="D6069" t="s">
        <v>33</v>
      </c>
      <c r="E6069" t="s">
        <v>1033</v>
      </c>
    </row>
    <row r="6070" spans="1:5" x14ac:dyDescent="0.25">
      <c r="A6070" t="s">
        <v>35453</v>
      </c>
      <c r="B6070" t="s">
        <v>16</v>
      </c>
      <c r="C6070" t="s">
        <v>15</v>
      </c>
      <c r="D6070" t="s">
        <v>33</v>
      </c>
      <c r="E6070" t="s">
        <v>499</v>
      </c>
    </row>
    <row r="6071" spans="1:5" x14ac:dyDescent="0.25">
      <c r="A6071" t="s">
        <v>35454</v>
      </c>
      <c r="B6071" t="s">
        <v>16</v>
      </c>
      <c r="C6071" t="s">
        <v>15</v>
      </c>
      <c r="D6071" t="s">
        <v>33</v>
      </c>
      <c r="E6071" t="s">
        <v>628</v>
      </c>
    </row>
    <row r="6072" spans="1:5" x14ac:dyDescent="0.25">
      <c r="A6072" t="s">
        <v>35455</v>
      </c>
      <c r="B6072" t="s">
        <v>16</v>
      </c>
      <c r="C6072" t="s">
        <v>15</v>
      </c>
      <c r="D6072" t="s">
        <v>33</v>
      </c>
      <c r="E6072" t="s">
        <v>628</v>
      </c>
    </row>
    <row r="6073" spans="1:5" x14ac:dyDescent="0.25">
      <c r="A6073" t="s">
        <v>35456</v>
      </c>
      <c r="B6073" t="s">
        <v>16</v>
      </c>
      <c r="C6073" t="s">
        <v>15</v>
      </c>
      <c r="D6073" t="s">
        <v>33</v>
      </c>
      <c r="E6073" t="s">
        <v>628</v>
      </c>
    </row>
    <row r="6074" spans="1:5" x14ac:dyDescent="0.25">
      <c r="A6074" t="s">
        <v>35457</v>
      </c>
      <c r="B6074" t="s">
        <v>16</v>
      </c>
      <c r="C6074" t="s">
        <v>15</v>
      </c>
      <c r="D6074" t="s">
        <v>33</v>
      </c>
      <c r="E6074" t="s">
        <v>712</v>
      </c>
    </row>
    <row r="6075" spans="1:5" x14ac:dyDescent="0.25">
      <c r="A6075" t="s">
        <v>35458</v>
      </c>
      <c r="B6075" t="s">
        <v>16</v>
      </c>
      <c r="C6075" t="s">
        <v>15</v>
      </c>
      <c r="D6075" t="s">
        <v>33</v>
      </c>
      <c r="E6075" t="s">
        <v>712</v>
      </c>
    </row>
    <row r="6076" spans="1:5" x14ac:dyDescent="0.25">
      <c r="A6076" t="s">
        <v>35459</v>
      </c>
      <c r="B6076" t="s">
        <v>16</v>
      </c>
      <c r="C6076" t="s">
        <v>15</v>
      </c>
      <c r="D6076" t="s">
        <v>33</v>
      </c>
      <c r="E6076" t="s">
        <v>628</v>
      </c>
    </row>
    <row r="6077" spans="1:5" x14ac:dyDescent="0.25">
      <c r="A6077" t="s">
        <v>35460</v>
      </c>
      <c r="B6077" t="s">
        <v>16</v>
      </c>
      <c r="C6077" t="s">
        <v>15</v>
      </c>
      <c r="D6077" t="s">
        <v>33</v>
      </c>
      <c r="E6077" t="s">
        <v>628</v>
      </c>
    </row>
    <row r="6078" spans="1:5" x14ac:dyDescent="0.25">
      <c r="A6078" t="s">
        <v>35461</v>
      </c>
      <c r="B6078" t="s">
        <v>16</v>
      </c>
      <c r="C6078" t="s">
        <v>15</v>
      </c>
      <c r="D6078" t="s">
        <v>33</v>
      </c>
      <c r="E6078" t="s">
        <v>628</v>
      </c>
    </row>
    <row r="6079" spans="1:5" x14ac:dyDescent="0.25">
      <c r="A6079" t="s">
        <v>35462</v>
      </c>
      <c r="B6079" t="s">
        <v>16</v>
      </c>
      <c r="C6079" t="s">
        <v>15</v>
      </c>
      <c r="D6079" t="s">
        <v>33</v>
      </c>
      <c r="E6079" t="s">
        <v>628</v>
      </c>
    </row>
    <row r="6080" spans="1:5" x14ac:dyDescent="0.25">
      <c r="A6080" t="s">
        <v>35463</v>
      </c>
      <c r="B6080" t="s">
        <v>16</v>
      </c>
      <c r="C6080" t="s">
        <v>15</v>
      </c>
      <c r="D6080" t="s">
        <v>33</v>
      </c>
      <c r="E6080" t="s">
        <v>628</v>
      </c>
    </row>
    <row r="6081" spans="1:5" x14ac:dyDescent="0.25">
      <c r="A6081" t="s">
        <v>35464</v>
      </c>
      <c r="B6081" t="s">
        <v>16</v>
      </c>
      <c r="C6081" t="s">
        <v>15</v>
      </c>
      <c r="D6081" t="s">
        <v>33</v>
      </c>
      <c r="E6081" t="s">
        <v>628</v>
      </c>
    </row>
    <row r="6082" spans="1:5" x14ac:dyDescent="0.25">
      <c r="A6082" t="s">
        <v>35465</v>
      </c>
      <c r="B6082" t="s">
        <v>16</v>
      </c>
      <c r="C6082" t="s">
        <v>15</v>
      </c>
      <c r="D6082" t="s">
        <v>33</v>
      </c>
      <c r="E6082" t="s">
        <v>628</v>
      </c>
    </row>
    <row r="6083" spans="1:5" x14ac:dyDescent="0.25">
      <c r="A6083" t="s">
        <v>35466</v>
      </c>
      <c r="B6083" t="s">
        <v>16</v>
      </c>
      <c r="C6083" t="s">
        <v>15</v>
      </c>
      <c r="D6083" t="s">
        <v>33</v>
      </c>
      <c r="E6083" t="s">
        <v>628</v>
      </c>
    </row>
    <row r="6084" spans="1:5" x14ac:dyDescent="0.25">
      <c r="A6084" t="s">
        <v>35467</v>
      </c>
      <c r="B6084" t="s">
        <v>16</v>
      </c>
      <c r="C6084" t="s">
        <v>15</v>
      </c>
      <c r="D6084" t="s">
        <v>33</v>
      </c>
      <c r="E6084" t="s">
        <v>628</v>
      </c>
    </row>
    <row r="6085" spans="1:5" x14ac:dyDescent="0.25">
      <c r="A6085" t="s">
        <v>35468</v>
      </c>
      <c r="B6085" t="s">
        <v>16</v>
      </c>
      <c r="C6085" t="s">
        <v>15</v>
      </c>
      <c r="D6085" t="s">
        <v>33</v>
      </c>
      <c r="E6085" t="s">
        <v>745</v>
      </c>
    </row>
    <row r="6086" spans="1:5" x14ac:dyDescent="0.25">
      <c r="A6086" t="s">
        <v>35469</v>
      </c>
      <c r="B6086" t="s">
        <v>16</v>
      </c>
      <c r="C6086" t="s">
        <v>15</v>
      </c>
      <c r="D6086" t="s">
        <v>33</v>
      </c>
      <c r="E6086" t="s">
        <v>745</v>
      </c>
    </row>
    <row r="6087" spans="1:5" x14ac:dyDescent="0.25">
      <c r="A6087" t="s">
        <v>35470</v>
      </c>
      <c r="B6087" t="s">
        <v>16</v>
      </c>
      <c r="C6087" t="s">
        <v>15</v>
      </c>
      <c r="D6087" t="s">
        <v>33</v>
      </c>
      <c r="E6087" t="s">
        <v>745</v>
      </c>
    </row>
    <row r="6088" spans="1:5" x14ac:dyDescent="0.25">
      <c r="A6088" t="s">
        <v>35471</v>
      </c>
      <c r="B6088" t="s">
        <v>16</v>
      </c>
      <c r="C6088" t="s">
        <v>15</v>
      </c>
      <c r="D6088" t="s">
        <v>33</v>
      </c>
      <c r="E6088" t="s">
        <v>745</v>
      </c>
    </row>
    <row r="6089" spans="1:5" x14ac:dyDescent="0.25">
      <c r="A6089" t="s">
        <v>35472</v>
      </c>
      <c r="B6089" t="s">
        <v>16</v>
      </c>
      <c r="C6089" t="s">
        <v>15</v>
      </c>
      <c r="D6089" t="s">
        <v>33</v>
      </c>
      <c r="E6089" t="s">
        <v>745</v>
      </c>
    </row>
    <row r="6090" spans="1:5" x14ac:dyDescent="0.25">
      <c r="A6090" t="s">
        <v>35473</v>
      </c>
      <c r="B6090" t="s">
        <v>16</v>
      </c>
      <c r="C6090" t="s">
        <v>15</v>
      </c>
      <c r="D6090" t="s">
        <v>33</v>
      </c>
      <c r="E6090" t="s">
        <v>628</v>
      </c>
    </row>
    <row r="6091" spans="1:5" x14ac:dyDescent="0.25">
      <c r="A6091" t="s">
        <v>35474</v>
      </c>
      <c r="B6091" t="s">
        <v>16</v>
      </c>
      <c r="C6091" t="s">
        <v>15</v>
      </c>
      <c r="D6091" t="s">
        <v>69</v>
      </c>
      <c r="E6091" t="s">
        <v>628</v>
      </c>
    </row>
    <row r="6092" spans="1:5" x14ac:dyDescent="0.25">
      <c r="A6092" t="s">
        <v>35475</v>
      </c>
      <c r="B6092" t="s">
        <v>16</v>
      </c>
      <c r="C6092" t="s">
        <v>15</v>
      </c>
      <c r="D6092" t="s">
        <v>33</v>
      </c>
      <c r="E6092" t="s">
        <v>628</v>
      </c>
    </row>
    <row r="6093" spans="1:5" x14ac:dyDescent="0.25">
      <c r="A6093" t="s">
        <v>35476</v>
      </c>
      <c r="B6093" t="s">
        <v>16</v>
      </c>
      <c r="C6093" t="s">
        <v>15</v>
      </c>
      <c r="D6093" t="s">
        <v>33</v>
      </c>
      <c r="E6093" t="s">
        <v>628</v>
      </c>
    </row>
    <row r="6094" spans="1:5" x14ac:dyDescent="0.25">
      <c r="A6094" t="s">
        <v>35477</v>
      </c>
      <c r="B6094" t="s">
        <v>16</v>
      </c>
      <c r="C6094" t="s">
        <v>15</v>
      </c>
      <c r="D6094" t="s">
        <v>33</v>
      </c>
      <c r="E6094" t="s">
        <v>628</v>
      </c>
    </row>
    <row r="6095" spans="1:5" x14ac:dyDescent="0.25">
      <c r="A6095" t="s">
        <v>35478</v>
      </c>
      <c r="B6095" t="s">
        <v>16</v>
      </c>
      <c r="C6095" t="s">
        <v>15</v>
      </c>
      <c r="D6095" t="s">
        <v>33</v>
      </c>
      <c r="E6095" t="s">
        <v>628</v>
      </c>
    </row>
    <row r="6096" spans="1:5" x14ac:dyDescent="0.25">
      <c r="A6096" t="s">
        <v>35479</v>
      </c>
      <c r="B6096" t="s">
        <v>16</v>
      </c>
      <c r="C6096" t="s">
        <v>15</v>
      </c>
      <c r="D6096" t="s">
        <v>33</v>
      </c>
      <c r="E6096" t="s">
        <v>628</v>
      </c>
    </row>
    <row r="6097" spans="1:5" x14ac:dyDescent="0.25">
      <c r="A6097" t="s">
        <v>35480</v>
      </c>
      <c r="B6097" t="s">
        <v>16</v>
      </c>
      <c r="C6097" t="s">
        <v>15</v>
      </c>
      <c r="D6097" t="s">
        <v>33</v>
      </c>
      <c r="E6097" t="s">
        <v>659</v>
      </c>
    </row>
    <row r="6098" spans="1:5" x14ac:dyDescent="0.25">
      <c r="A6098" t="s">
        <v>35481</v>
      </c>
      <c r="B6098" t="s">
        <v>16</v>
      </c>
      <c r="C6098" t="s">
        <v>15</v>
      </c>
      <c r="D6098" t="s">
        <v>33</v>
      </c>
      <c r="E6098" t="s">
        <v>628</v>
      </c>
    </row>
    <row r="6099" spans="1:5" x14ac:dyDescent="0.25">
      <c r="A6099" t="s">
        <v>35482</v>
      </c>
      <c r="B6099" t="s">
        <v>16</v>
      </c>
      <c r="C6099" t="s">
        <v>15</v>
      </c>
      <c r="D6099" t="s">
        <v>33</v>
      </c>
      <c r="E6099" t="s">
        <v>628</v>
      </c>
    </row>
    <row r="6100" spans="1:5" x14ac:dyDescent="0.25">
      <c r="A6100" t="s">
        <v>35483</v>
      </c>
      <c r="B6100" t="s">
        <v>16</v>
      </c>
      <c r="C6100" t="s">
        <v>15</v>
      </c>
      <c r="D6100" t="s">
        <v>33</v>
      </c>
      <c r="E6100" t="s">
        <v>628</v>
      </c>
    </row>
    <row r="6101" spans="1:5" x14ac:dyDescent="0.25">
      <c r="A6101" t="s">
        <v>35484</v>
      </c>
      <c r="B6101" t="s">
        <v>16</v>
      </c>
      <c r="C6101" t="s">
        <v>15</v>
      </c>
      <c r="D6101" t="s">
        <v>33</v>
      </c>
      <c r="E6101" t="s">
        <v>659</v>
      </c>
    </row>
    <row r="6102" spans="1:5" x14ac:dyDescent="0.25">
      <c r="A6102" t="s">
        <v>35485</v>
      </c>
      <c r="B6102" t="s">
        <v>16</v>
      </c>
      <c r="C6102" t="s">
        <v>15</v>
      </c>
      <c r="D6102" t="s">
        <v>33</v>
      </c>
      <c r="E6102" t="s">
        <v>628</v>
      </c>
    </row>
    <row r="6103" spans="1:5" x14ac:dyDescent="0.25">
      <c r="A6103" t="s">
        <v>35486</v>
      </c>
      <c r="B6103" t="s">
        <v>16</v>
      </c>
      <c r="C6103" t="s">
        <v>15</v>
      </c>
      <c r="D6103" t="s">
        <v>33</v>
      </c>
      <c r="E6103" t="s">
        <v>628</v>
      </c>
    </row>
    <row r="6104" spans="1:5" x14ac:dyDescent="0.25">
      <c r="A6104" t="s">
        <v>35487</v>
      </c>
      <c r="B6104" t="s">
        <v>16</v>
      </c>
      <c r="C6104" t="s">
        <v>15</v>
      </c>
      <c r="D6104" t="s">
        <v>33</v>
      </c>
      <c r="E6104" t="s">
        <v>724</v>
      </c>
    </row>
    <row r="6105" spans="1:5" x14ac:dyDescent="0.25">
      <c r="A6105" t="s">
        <v>35488</v>
      </c>
      <c r="B6105" t="s">
        <v>16</v>
      </c>
      <c r="C6105" t="s">
        <v>15</v>
      </c>
      <c r="D6105" t="s">
        <v>33</v>
      </c>
      <c r="E6105" t="s">
        <v>628</v>
      </c>
    </row>
    <row r="6106" spans="1:5" x14ac:dyDescent="0.25">
      <c r="A6106" t="s">
        <v>35489</v>
      </c>
      <c r="B6106" t="s">
        <v>16</v>
      </c>
      <c r="C6106" t="s">
        <v>15</v>
      </c>
      <c r="D6106" t="s">
        <v>33</v>
      </c>
      <c r="E6106" t="s">
        <v>628</v>
      </c>
    </row>
    <row r="6107" spans="1:5" x14ac:dyDescent="0.25">
      <c r="A6107" t="s">
        <v>35490</v>
      </c>
      <c r="B6107" t="s">
        <v>16</v>
      </c>
      <c r="C6107" t="s">
        <v>15</v>
      </c>
      <c r="D6107" t="s">
        <v>33</v>
      </c>
      <c r="E6107" t="s">
        <v>696</v>
      </c>
    </row>
    <row r="6108" spans="1:5" x14ac:dyDescent="0.25">
      <c r="A6108" t="s">
        <v>35491</v>
      </c>
      <c r="B6108" t="s">
        <v>16</v>
      </c>
      <c r="C6108" t="s">
        <v>15</v>
      </c>
      <c r="D6108" t="s">
        <v>65</v>
      </c>
      <c r="E6108" t="s">
        <v>745</v>
      </c>
    </row>
    <row r="6109" spans="1:5" x14ac:dyDescent="0.25">
      <c r="A6109" t="s">
        <v>35492</v>
      </c>
      <c r="B6109" t="s">
        <v>16</v>
      </c>
      <c r="C6109" t="s">
        <v>15</v>
      </c>
      <c r="D6109" t="s">
        <v>33</v>
      </c>
      <c r="E6109" t="s">
        <v>745</v>
      </c>
    </row>
    <row r="6110" spans="1:5" x14ac:dyDescent="0.25">
      <c r="A6110" t="s">
        <v>35493</v>
      </c>
      <c r="B6110" t="s">
        <v>16</v>
      </c>
      <c r="C6110" t="s">
        <v>15</v>
      </c>
      <c r="D6110" t="s">
        <v>33</v>
      </c>
      <c r="E6110" t="s">
        <v>712</v>
      </c>
    </row>
    <row r="6111" spans="1:5" x14ac:dyDescent="0.25">
      <c r="A6111" t="s">
        <v>35494</v>
      </c>
      <c r="B6111" t="s">
        <v>16</v>
      </c>
      <c r="C6111" t="s">
        <v>15</v>
      </c>
      <c r="D6111" t="s">
        <v>33</v>
      </c>
      <c r="E6111" t="s">
        <v>712</v>
      </c>
    </row>
    <row r="6112" spans="1:5" x14ac:dyDescent="0.25">
      <c r="A6112" t="s">
        <v>35495</v>
      </c>
      <c r="B6112" t="s">
        <v>16</v>
      </c>
      <c r="C6112" t="s">
        <v>15</v>
      </c>
      <c r="D6112" t="s">
        <v>33</v>
      </c>
      <c r="E6112" t="s">
        <v>712</v>
      </c>
    </row>
    <row r="6113" spans="1:5" x14ac:dyDescent="0.25">
      <c r="A6113" t="s">
        <v>35496</v>
      </c>
      <c r="B6113" t="s">
        <v>16</v>
      </c>
      <c r="C6113" t="s">
        <v>15</v>
      </c>
      <c r="D6113" t="s">
        <v>33</v>
      </c>
      <c r="E6113" t="s">
        <v>712</v>
      </c>
    </row>
    <row r="6114" spans="1:5" x14ac:dyDescent="0.25">
      <c r="A6114" t="s">
        <v>35497</v>
      </c>
      <c r="B6114" t="s">
        <v>16</v>
      </c>
      <c r="C6114" t="s">
        <v>15</v>
      </c>
      <c r="D6114" t="s">
        <v>33</v>
      </c>
      <c r="E6114" t="s">
        <v>712</v>
      </c>
    </row>
    <row r="6115" spans="1:5" x14ac:dyDescent="0.25">
      <c r="A6115" t="s">
        <v>35498</v>
      </c>
      <c r="B6115" t="s">
        <v>16</v>
      </c>
      <c r="C6115" t="s">
        <v>15</v>
      </c>
      <c r="D6115" t="s">
        <v>33</v>
      </c>
      <c r="E6115" t="s">
        <v>712</v>
      </c>
    </row>
    <row r="6116" spans="1:5" x14ac:dyDescent="0.25">
      <c r="A6116" t="s">
        <v>35499</v>
      </c>
      <c r="B6116" t="s">
        <v>16</v>
      </c>
      <c r="C6116" t="s">
        <v>15</v>
      </c>
      <c r="D6116" t="s">
        <v>33</v>
      </c>
      <c r="E6116" t="s">
        <v>745</v>
      </c>
    </row>
    <row r="6117" spans="1:5" x14ac:dyDescent="0.25">
      <c r="A6117" t="s">
        <v>35500</v>
      </c>
      <c r="B6117" t="s">
        <v>16</v>
      </c>
      <c r="C6117" t="s">
        <v>15</v>
      </c>
      <c r="D6117" t="s">
        <v>33</v>
      </c>
      <c r="E6117" t="s">
        <v>745</v>
      </c>
    </row>
    <row r="6118" spans="1:5" x14ac:dyDescent="0.25">
      <c r="A6118" t="s">
        <v>35501</v>
      </c>
      <c r="B6118" t="s">
        <v>16</v>
      </c>
      <c r="C6118" t="s">
        <v>15</v>
      </c>
      <c r="D6118" t="s">
        <v>33</v>
      </c>
      <c r="E6118" t="s">
        <v>745</v>
      </c>
    </row>
    <row r="6119" spans="1:5" x14ac:dyDescent="0.25">
      <c r="A6119" t="s">
        <v>35502</v>
      </c>
      <c r="B6119" t="s">
        <v>16</v>
      </c>
      <c r="C6119" t="s">
        <v>15</v>
      </c>
      <c r="D6119" t="s">
        <v>33</v>
      </c>
      <c r="E6119" t="s">
        <v>745</v>
      </c>
    </row>
    <row r="6120" spans="1:5" x14ac:dyDescent="0.25">
      <c r="A6120" t="s">
        <v>35503</v>
      </c>
      <c r="B6120" t="s">
        <v>16</v>
      </c>
      <c r="C6120" t="s">
        <v>15</v>
      </c>
      <c r="D6120" t="s">
        <v>33</v>
      </c>
      <c r="E6120" t="s">
        <v>745</v>
      </c>
    </row>
    <row r="6121" spans="1:5" x14ac:dyDescent="0.25">
      <c r="A6121" t="s">
        <v>35504</v>
      </c>
      <c r="B6121" t="s">
        <v>16</v>
      </c>
      <c r="C6121" t="s">
        <v>15</v>
      </c>
      <c r="D6121" t="s">
        <v>33</v>
      </c>
      <c r="E6121" t="s">
        <v>745</v>
      </c>
    </row>
    <row r="6122" spans="1:5" x14ac:dyDescent="0.25">
      <c r="A6122" t="s">
        <v>35505</v>
      </c>
      <c r="B6122" t="s">
        <v>16</v>
      </c>
      <c r="C6122" t="s">
        <v>15</v>
      </c>
      <c r="D6122" t="s">
        <v>33</v>
      </c>
      <c r="E6122" t="s">
        <v>1037</v>
      </c>
    </row>
    <row r="6123" spans="1:5" x14ac:dyDescent="0.25">
      <c r="A6123" t="s">
        <v>35506</v>
      </c>
      <c r="B6123" t="s">
        <v>16</v>
      </c>
      <c r="C6123" t="s">
        <v>15</v>
      </c>
      <c r="D6123" t="s">
        <v>33</v>
      </c>
      <c r="E6123" t="s">
        <v>712</v>
      </c>
    </row>
    <row r="6124" spans="1:5" x14ac:dyDescent="0.25">
      <c r="A6124" t="s">
        <v>35507</v>
      </c>
      <c r="B6124" t="s">
        <v>16</v>
      </c>
      <c r="C6124" t="s">
        <v>15</v>
      </c>
      <c r="D6124" t="s">
        <v>33</v>
      </c>
      <c r="E6124" t="s">
        <v>745</v>
      </c>
    </row>
    <row r="6125" spans="1:5" x14ac:dyDescent="0.25">
      <c r="A6125" t="s">
        <v>35508</v>
      </c>
      <c r="B6125" t="s">
        <v>16</v>
      </c>
      <c r="C6125" t="s">
        <v>15</v>
      </c>
      <c r="D6125" t="s">
        <v>33</v>
      </c>
      <c r="E6125" t="s">
        <v>745</v>
      </c>
    </row>
    <row r="6126" spans="1:5" x14ac:dyDescent="0.25">
      <c r="A6126" t="s">
        <v>35509</v>
      </c>
      <c r="B6126" t="s">
        <v>16</v>
      </c>
      <c r="C6126" t="s">
        <v>15</v>
      </c>
      <c r="D6126" t="s">
        <v>33</v>
      </c>
      <c r="E6126" t="s">
        <v>712</v>
      </c>
    </row>
    <row r="6127" spans="1:5" x14ac:dyDescent="0.25">
      <c r="A6127" t="s">
        <v>35510</v>
      </c>
      <c r="B6127" t="s">
        <v>16</v>
      </c>
      <c r="C6127" t="s">
        <v>15</v>
      </c>
      <c r="D6127" t="s">
        <v>33</v>
      </c>
      <c r="E6127" t="s">
        <v>745</v>
      </c>
    </row>
    <row r="6128" spans="1:5" x14ac:dyDescent="0.25">
      <c r="A6128" t="s">
        <v>35511</v>
      </c>
      <c r="B6128" t="s">
        <v>16</v>
      </c>
      <c r="C6128" t="s">
        <v>15</v>
      </c>
      <c r="D6128" t="s">
        <v>33</v>
      </c>
      <c r="E6128" t="s">
        <v>745</v>
      </c>
    </row>
    <row r="6129" spans="1:5" x14ac:dyDescent="0.25">
      <c r="A6129" t="s">
        <v>35512</v>
      </c>
      <c r="B6129" t="s">
        <v>16</v>
      </c>
      <c r="C6129" t="s">
        <v>15</v>
      </c>
      <c r="D6129" t="s">
        <v>33</v>
      </c>
      <c r="E6129" t="s">
        <v>745</v>
      </c>
    </row>
    <row r="6130" spans="1:5" x14ac:dyDescent="0.25">
      <c r="A6130" t="s">
        <v>35513</v>
      </c>
      <c r="B6130" t="s">
        <v>16</v>
      </c>
      <c r="C6130" t="s">
        <v>15</v>
      </c>
      <c r="D6130" t="s">
        <v>33</v>
      </c>
      <c r="E6130" t="s">
        <v>712</v>
      </c>
    </row>
    <row r="6131" spans="1:5" x14ac:dyDescent="0.25">
      <c r="A6131" t="s">
        <v>35514</v>
      </c>
      <c r="B6131" t="s">
        <v>16</v>
      </c>
      <c r="C6131" t="s">
        <v>15</v>
      </c>
      <c r="D6131" t="s">
        <v>33</v>
      </c>
      <c r="E6131" t="s">
        <v>745</v>
      </c>
    </row>
    <row r="6132" spans="1:5" x14ac:dyDescent="0.25">
      <c r="A6132" t="s">
        <v>35515</v>
      </c>
      <c r="B6132" t="s">
        <v>16</v>
      </c>
      <c r="C6132" t="s">
        <v>15</v>
      </c>
      <c r="D6132" t="s">
        <v>33</v>
      </c>
      <c r="E6132" t="s">
        <v>1037</v>
      </c>
    </row>
    <row r="6133" spans="1:5" x14ac:dyDescent="0.25">
      <c r="A6133" t="s">
        <v>35516</v>
      </c>
      <c r="B6133" t="s">
        <v>16</v>
      </c>
      <c r="C6133" t="s">
        <v>15</v>
      </c>
      <c r="D6133" t="s">
        <v>33</v>
      </c>
      <c r="E6133" t="s">
        <v>745</v>
      </c>
    </row>
    <row r="6134" spans="1:5" x14ac:dyDescent="0.25">
      <c r="A6134" t="s">
        <v>35517</v>
      </c>
      <c r="B6134" t="s">
        <v>16</v>
      </c>
      <c r="C6134" t="s">
        <v>15</v>
      </c>
      <c r="D6134" t="s">
        <v>33</v>
      </c>
      <c r="E6134" t="s">
        <v>745</v>
      </c>
    </row>
    <row r="6135" spans="1:5" x14ac:dyDescent="0.25">
      <c r="A6135" t="s">
        <v>35518</v>
      </c>
      <c r="B6135" t="s">
        <v>16</v>
      </c>
      <c r="C6135" t="s">
        <v>15</v>
      </c>
      <c r="D6135" t="s">
        <v>33</v>
      </c>
      <c r="E6135" t="s">
        <v>745</v>
      </c>
    </row>
    <row r="6136" spans="1:5" x14ac:dyDescent="0.25">
      <c r="A6136" t="s">
        <v>35519</v>
      </c>
      <c r="B6136" t="s">
        <v>16</v>
      </c>
      <c r="C6136" t="s">
        <v>15</v>
      </c>
      <c r="D6136" t="s">
        <v>33</v>
      </c>
      <c r="E6136" t="s">
        <v>712</v>
      </c>
    </row>
    <row r="6137" spans="1:5" x14ac:dyDescent="0.25">
      <c r="A6137" t="s">
        <v>35520</v>
      </c>
      <c r="B6137" t="s">
        <v>16</v>
      </c>
      <c r="C6137" t="s">
        <v>15</v>
      </c>
      <c r="D6137" t="s">
        <v>33</v>
      </c>
      <c r="E6137" t="s">
        <v>712</v>
      </c>
    </row>
    <row r="6138" spans="1:5" x14ac:dyDescent="0.25">
      <c r="A6138" t="s">
        <v>35521</v>
      </c>
      <c r="B6138" t="s">
        <v>16</v>
      </c>
      <c r="C6138" t="s">
        <v>15</v>
      </c>
      <c r="D6138" t="s">
        <v>33</v>
      </c>
      <c r="E6138" t="s">
        <v>628</v>
      </c>
    </row>
    <row r="6139" spans="1:5" x14ac:dyDescent="0.25">
      <c r="A6139" t="s">
        <v>35522</v>
      </c>
      <c r="B6139" t="s">
        <v>16</v>
      </c>
      <c r="C6139" t="s">
        <v>15</v>
      </c>
      <c r="D6139" t="s">
        <v>33</v>
      </c>
      <c r="E6139" t="s">
        <v>745</v>
      </c>
    </row>
    <row r="6140" spans="1:5" x14ac:dyDescent="0.25">
      <c r="A6140" t="s">
        <v>35523</v>
      </c>
      <c r="B6140" t="s">
        <v>16</v>
      </c>
      <c r="C6140" t="s">
        <v>15</v>
      </c>
      <c r="D6140" t="s">
        <v>33</v>
      </c>
      <c r="E6140" t="s">
        <v>745</v>
      </c>
    </row>
    <row r="6141" spans="1:5" x14ac:dyDescent="0.25">
      <c r="A6141" t="s">
        <v>35524</v>
      </c>
      <c r="B6141" t="s">
        <v>16</v>
      </c>
      <c r="C6141" t="s">
        <v>15</v>
      </c>
      <c r="D6141" t="s">
        <v>33</v>
      </c>
      <c r="E6141" t="s">
        <v>712</v>
      </c>
    </row>
    <row r="6142" spans="1:5" x14ac:dyDescent="0.25">
      <c r="A6142" t="s">
        <v>35525</v>
      </c>
      <c r="B6142" t="s">
        <v>16</v>
      </c>
      <c r="C6142" t="s">
        <v>15</v>
      </c>
      <c r="D6142" t="s">
        <v>33</v>
      </c>
      <c r="E6142" t="s">
        <v>745</v>
      </c>
    </row>
    <row r="6143" spans="1:5" x14ac:dyDescent="0.25">
      <c r="A6143" t="s">
        <v>35526</v>
      </c>
      <c r="B6143" t="s">
        <v>16</v>
      </c>
      <c r="C6143" t="s">
        <v>15</v>
      </c>
      <c r="D6143" t="s">
        <v>33</v>
      </c>
      <c r="E6143" t="s">
        <v>745</v>
      </c>
    </row>
    <row r="6144" spans="1:5" x14ac:dyDescent="0.25">
      <c r="A6144" t="s">
        <v>35527</v>
      </c>
      <c r="B6144" t="s">
        <v>16</v>
      </c>
      <c r="C6144" t="s">
        <v>15</v>
      </c>
      <c r="D6144" t="s">
        <v>33</v>
      </c>
      <c r="E6144" t="s">
        <v>745</v>
      </c>
    </row>
    <row r="6145" spans="1:5" x14ac:dyDescent="0.25">
      <c r="A6145" t="s">
        <v>35528</v>
      </c>
      <c r="B6145" t="s">
        <v>16</v>
      </c>
      <c r="C6145" t="s">
        <v>15</v>
      </c>
      <c r="D6145" t="s">
        <v>33</v>
      </c>
      <c r="E6145" t="s">
        <v>745</v>
      </c>
    </row>
    <row r="6146" spans="1:5" x14ac:dyDescent="0.25">
      <c r="A6146" t="s">
        <v>35529</v>
      </c>
      <c r="B6146" t="s">
        <v>16</v>
      </c>
      <c r="C6146" t="s">
        <v>15</v>
      </c>
      <c r="D6146" t="s">
        <v>33</v>
      </c>
      <c r="E6146" t="s">
        <v>745</v>
      </c>
    </row>
    <row r="6147" spans="1:5" x14ac:dyDescent="0.25">
      <c r="A6147" t="s">
        <v>35530</v>
      </c>
      <c r="B6147" t="s">
        <v>16</v>
      </c>
      <c r="C6147" t="s">
        <v>15</v>
      </c>
      <c r="D6147" t="s">
        <v>33</v>
      </c>
      <c r="E6147" t="s">
        <v>712</v>
      </c>
    </row>
    <row r="6148" spans="1:5" x14ac:dyDescent="0.25">
      <c r="A6148" t="s">
        <v>35531</v>
      </c>
      <c r="B6148" t="s">
        <v>16</v>
      </c>
      <c r="C6148" t="s">
        <v>15</v>
      </c>
      <c r="D6148" t="s">
        <v>33</v>
      </c>
      <c r="E6148" t="s">
        <v>745</v>
      </c>
    </row>
    <row r="6149" spans="1:5" x14ac:dyDescent="0.25">
      <c r="A6149" t="s">
        <v>35532</v>
      </c>
      <c r="B6149" t="s">
        <v>16</v>
      </c>
      <c r="C6149" t="s">
        <v>15</v>
      </c>
      <c r="D6149" t="s">
        <v>33</v>
      </c>
      <c r="E6149" t="s">
        <v>745</v>
      </c>
    </row>
    <row r="6150" spans="1:5" x14ac:dyDescent="0.25">
      <c r="A6150" t="s">
        <v>35533</v>
      </c>
      <c r="B6150" t="s">
        <v>16</v>
      </c>
      <c r="C6150" t="s">
        <v>15</v>
      </c>
      <c r="D6150" t="s">
        <v>33</v>
      </c>
      <c r="E6150" t="s">
        <v>745</v>
      </c>
    </row>
    <row r="6151" spans="1:5" x14ac:dyDescent="0.25">
      <c r="A6151" t="s">
        <v>35534</v>
      </c>
      <c r="B6151" t="s">
        <v>16</v>
      </c>
      <c r="C6151" t="s">
        <v>15</v>
      </c>
      <c r="D6151" t="s">
        <v>33</v>
      </c>
      <c r="E6151" t="s">
        <v>745</v>
      </c>
    </row>
    <row r="6152" spans="1:5" x14ac:dyDescent="0.25">
      <c r="A6152" t="s">
        <v>44244</v>
      </c>
      <c r="B6152" t="s">
        <v>16</v>
      </c>
      <c r="C6152" t="s">
        <v>15</v>
      </c>
      <c r="D6152" t="s">
        <v>33</v>
      </c>
      <c r="E6152" t="s">
        <v>745</v>
      </c>
    </row>
    <row r="6153" spans="1:5" x14ac:dyDescent="0.25">
      <c r="A6153" t="s">
        <v>44245</v>
      </c>
      <c r="B6153" t="s">
        <v>16</v>
      </c>
      <c r="C6153" t="s">
        <v>15</v>
      </c>
      <c r="D6153" t="s">
        <v>33</v>
      </c>
      <c r="E6153" t="s">
        <v>745</v>
      </c>
    </row>
    <row r="6154" spans="1:5" x14ac:dyDescent="0.25">
      <c r="A6154" t="s">
        <v>35535</v>
      </c>
      <c r="B6154" t="s">
        <v>16</v>
      </c>
      <c r="C6154" t="s">
        <v>15</v>
      </c>
      <c r="D6154" t="s">
        <v>33</v>
      </c>
      <c r="E6154" t="s">
        <v>745</v>
      </c>
    </row>
    <row r="6155" spans="1:5" x14ac:dyDescent="0.25">
      <c r="A6155" t="s">
        <v>35536</v>
      </c>
      <c r="B6155" t="s">
        <v>16</v>
      </c>
      <c r="C6155" t="s">
        <v>15</v>
      </c>
      <c r="D6155" t="s">
        <v>33</v>
      </c>
      <c r="E6155" t="s">
        <v>712</v>
      </c>
    </row>
    <row r="6156" spans="1:5" x14ac:dyDescent="0.25">
      <c r="A6156" t="s">
        <v>35537</v>
      </c>
      <c r="B6156" t="s">
        <v>16</v>
      </c>
      <c r="C6156" t="s">
        <v>15</v>
      </c>
      <c r="D6156" t="s">
        <v>33</v>
      </c>
      <c r="E6156" t="s">
        <v>745</v>
      </c>
    </row>
    <row r="6157" spans="1:5" x14ac:dyDescent="0.25">
      <c r="A6157" t="s">
        <v>35538</v>
      </c>
      <c r="B6157" t="s">
        <v>16</v>
      </c>
      <c r="C6157" t="s">
        <v>15</v>
      </c>
      <c r="D6157" t="s">
        <v>33</v>
      </c>
      <c r="E6157" t="s">
        <v>712</v>
      </c>
    </row>
    <row r="6158" spans="1:5" x14ac:dyDescent="0.25">
      <c r="A6158" t="s">
        <v>35539</v>
      </c>
      <c r="B6158" t="s">
        <v>16</v>
      </c>
      <c r="C6158" t="s">
        <v>15</v>
      </c>
      <c r="D6158" t="s">
        <v>33</v>
      </c>
      <c r="E6158" t="s">
        <v>745</v>
      </c>
    </row>
    <row r="6159" spans="1:5" x14ac:dyDescent="0.25">
      <c r="A6159" t="s">
        <v>35540</v>
      </c>
      <c r="B6159" t="s">
        <v>16</v>
      </c>
      <c r="C6159" t="s">
        <v>15</v>
      </c>
      <c r="D6159" t="s">
        <v>33</v>
      </c>
      <c r="E6159" t="s">
        <v>712</v>
      </c>
    </row>
    <row r="6160" spans="1:5" x14ac:dyDescent="0.25">
      <c r="A6160" t="s">
        <v>35541</v>
      </c>
      <c r="B6160" t="s">
        <v>16</v>
      </c>
      <c r="C6160" t="s">
        <v>15</v>
      </c>
      <c r="D6160" t="s">
        <v>33</v>
      </c>
      <c r="E6160" t="s">
        <v>712</v>
      </c>
    </row>
    <row r="6161" spans="1:5" x14ac:dyDescent="0.25">
      <c r="A6161" t="s">
        <v>35542</v>
      </c>
      <c r="B6161" t="s">
        <v>16</v>
      </c>
      <c r="C6161" t="s">
        <v>15</v>
      </c>
      <c r="D6161" t="s">
        <v>33</v>
      </c>
      <c r="E6161" t="s">
        <v>712</v>
      </c>
    </row>
    <row r="6162" spans="1:5" x14ac:dyDescent="0.25">
      <c r="A6162" t="s">
        <v>35543</v>
      </c>
      <c r="B6162" t="s">
        <v>16</v>
      </c>
      <c r="C6162" t="s">
        <v>15</v>
      </c>
      <c r="D6162" t="s">
        <v>33</v>
      </c>
      <c r="E6162" t="s">
        <v>745</v>
      </c>
    </row>
    <row r="6163" spans="1:5" x14ac:dyDescent="0.25">
      <c r="A6163" t="s">
        <v>35544</v>
      </c>
      <c r="B6163" t="s">
        <v>16</v>
      </c>
      <c r="C6163" t="s">
        <v>15</v>
      </c>
      <c r="D6163" t="s">
        <v>33</v>
      </c>
      <c r="E6163" t="s">
        <v>745</v>
      </c>
    </row>
    <row r="6164" spans="1:5" x14ac:dyDescent="0.25">
      <c r="A6164" t="s">
        <v>35545</v>
      </c>
      <c r="B6164" t="s">
        <v>16</v>
      </c>
      <c r="C6164" t="s">
        <v>15</v>
      </c>
      <c r="D6164" t="s">
        <v>33</v>
      </c>
      <c r="E6164" t="s">
        <v>745</v>
      </c>
    </row>
    <row r="6165" spans="1:5" x14ac:dyDescent="0.25">
      <c r="A6165" t="s">
        <v>35546</v>
      </c>
      <c r="B6165" t="s">
        <v>16</v>
      </c>
      <c r="C6165" t="s">
        <v>15</v>
      </c>
      <c r="D6165" t="s">
        <v>33</v>
      </c>
      <c r="E6165" t="s">
        <v>745</v>
      </c>
    </row>
    <row r="6166" spans="1:5" x14ac:dyDescent="0.25">
      <c r="A6166" t="s">
        <v>35547</v>
      </c>
      <c r="B6166" t="s">
        <v>16</v>
      </c>
      <c r="C6166" t="s">
        <v>15</v>
      </c>
      <c r="D6166" t="s">
        <v>33</v>
      </c>
      <c r="E6166" t="s">
        <v>745</v>
      </c>
    </row>
    <row r="6167" spans="1:5" x14ac:dyDescent="0.25">
      <c r="A6167" t="s">
        <v>35548</v>
      </c>
      <c r="B6167" t="s">
        <v>16</v>
      </c>
      <c r="C6167" t="s">
        <v>15</v>
      </c>
      <c r="D6167" t="s">
        <v>33</v>
      </c>
      <c r="E6167" t="s">
        <v>745</v>
      </c>
    </row>
    <row r="6168" spans="1:5" x14ac:dyDescent="0.25">
      <c r="A6168" t="s">
        <v>35549</v>
      </c>
      <c r="B6168" t="s">
        <v>16</v>
      </c>
      <c r="C6168" t="s">
        <v>15</v>
      </c>
      <c r="D6168" t="s">
        <v>69</v>
      </c>
      <c r="E6168" t="s">
        <v>712</v>
      </c>
    </row>
    <row r="6169" spans="1:5" x14ac:dyDescent="0.25">
      <c r="A6169" t="s">
        <v>35550</v>
      </c>
      <c r="B6169" t="s">
        <v>16</v>
      </c>
      <c r="C6169" t="s">
        <v>15</v>
      </c>
      <c r="D6169" t="s">
        <v>33</v>
      </c>
      <c r="E6169" t="s">
        <v>745</v>
      </c>
    </row>
    <row r="6170" spans="1:5" x14ac:dyDescent="0.25">
      <c r="A6170" t="s">
        <v>35551</v>
      </c>
      <c r="B6170" t="s">
        <v>16</v>
      </c>
      <c r="C6170" t="s">
        <v>15</v>
      </c>
      <c r="D6170" t="s">
        <v>33</v>
      </c>
      <c r="E6170" t="s">
        <v>745</v>
      </c>
    </row>
    <row r="6171" spans="1:5" x14ac:dyDescent="0.25">
      <c r="A6171" t="s">
        <v>35552</v>
      </c>
      <c r="B6171" t="s">
        <v>16</v>
      </c>
      <c r="C6171" t="s">
        <v>15</v>
      </c>
      <c r="D6171" t="s">
        <v>33</v>
      </c>
      <c r="E6171" t="s">
        <v>745</v>
      </c>
    </row>
    <row r="6172" spans="1:5" x14ac:dyDescent="0.25">
      <c r="A6172" t="s">
        <v>35553</v>
      </c>
      <c r="B6172" t="s">
        <v>16</v>
      </c>
      <c r="C6172" t="s">
        <v>15</v>
      </c>
      <c r="D6172" t="s">
        <v>33</v>
      </c>
      <c r="E6172" t="s">
        <v>745</v>
      </c>
    </row>
    <row r="6173" spans="1:5" x14ac:dyDescent="0.25">
      <c r="A6173" t="s">
        <v>35554</v>
      </c>
      <c r="B6173" t="s">
        <v>16</v>
      </c>
      <c r="C6173" t="s">
        <v>15</v>
      </c>
      <c r="D6173" t="s">
        <v>33</v>
      </c>
      <c r="E6173" t="s">
        <v>745</v>
      </c>
    </row>
    <row r="6174" spans="1:5" x14ac:dyDescent="0.25">
      <c r="A6174" t="s">
        <v>35555</v>
      </c>
      <c r="B6174" t="s">
        <v>16</v>
      </c>
      <c r="C6174" t="s">
        <v>15</v>
      </c>
      <c r="D6174" t="s">
        <v>33</v>
      </c>
      <c r="E6174" t="s">
        <v>745</v>
      </c>
    </row>
    <row r="6175" spans="1:5" x14ac:dyDescent="0.25">
      <c r="A6175" t="s">
        <v>35556</v>
      </c>
      <c r="B6175" t="s">
        <v>16</v>
      </c>
      <c r="C6175" t="s">
        <v>15</v>
      </c>
      <c r="D6175" t="s">
        <v>33</v>
      </c>
      <c r="E6175" t="s">
        <v>708</v>
      </c>
    </row>
    <row r="6176" spans="1:5" x14ac:dyDescent="0.25">
      <c r="A6176" t="s">
        <v>35557</v>
      </c>
      <c r="B6176" t="s">
        <v>16</v>
      </c>
      <c r="C6176" t="s">
        <v>15</v>
      </c>
      <c r="D6176" t="s">
        <v>33</v>
      </c>
      <c r="E6176" t="s">
        <v>628</v>
      </c>
    </row>
    <row r="6177" spans="1:5" x14ac:dyDescent="0.25">
      <c r="A6177" t="s">
        <v>35558</v>
      </c>
      <c r="B6177" t="s">
        <v>16</v>
      </c>
      <c r="C6177" t="s">
        <v>15</v>
      </c>
      <c r="D6177" t="s">
        <v>33</v>
      </c>
      <c r="E6177" t="s">
        <v>628</v>
      </c>
    </row>
    <row r="6178" spans="1:5" x14ac:dyDescent="0.25">
      <c r="A6178" t="s">
        <v>44246</v>
      </c>
      <c r="B6178" t="s">
        <v>16</v>
      </c>
      <c r="C6178" t="s">
        <v>15</v>
      </c>
      <c r="D6178" t="s">
        <v>33</v>
      </c>
      <c r="E6178" t="s">
        <v>561</v>
      </c>
    </row>
    <row r="6179" spans="1:5" x14ac:dyDescent="0.25">
      <c r="A6179" t="s">
        <v>44247</v>
      </c>
      <c r="B6179" t="s">
        <v>16</v>
      </c>
      <c r="C6179" t="s">
        <v>15</v>
      </c>
      <c r="D6179" t="s">
        <v>33</v>
      </c>
      <c r="E6179" t="s">
        <v>561</v>
      </c>
    </row>
    <row r="6180" spans="1:5" x14ac:dyDescent="0.25">
      <c r="A6180" t="s">
        <v>44248</v>
      </c>
      <c r="B6180" t="s">
        <v>16</v>
      </c>
      <c r="C6180" t="s">
        <v>15</v>
      </c>
      <c r="D6180" t="s">
        <v>33</v>
      </c>
      <c r="E6180" t="s">
        <v>561</v>
      </c>
    </row>
    <row r="6181" spans="1:5" x14ac:dyDescent="0.25">
      <c r="A6181" t="s">
        <v>44249</v>
      </c>
      <c r="B6181" t="s">
        <v>16</v>
      </c>
      <c r="C6181" t="s">
        <v>15</v>
      </c>
      <c r="D6181" t="s">
        <v>33</v>
      </c>
      <c r="E6181" t="s">
        <v>561</v>
      </c>
    </row>
    <row r="6182" spans="1:5" x14ac:dyDescent="0.25">
      <c r="A6182" t="s">
        <v>44250</v>
      </c>
      <c r="B6182" t="s">
        <v>16</v>
      </c>
      <c r="C6182" t="s">
        <v>15</v>
      </c>
      <c r="D6182" t="s">
        <v>33</v>
      </c>
      <c r="E6182" t="s">
        <v>561</v>
      </c>
    </row>
    <row r="6183" spans="1:5" x14ac:dyDescent="0.25">
      <c r="A6183" t="s">
        <v>44251</v>
      </c>
      <c r="B6183" t="s">
        <v>16</v>
      </c>
      <c r="C6183" t="s">
        <v>15</v>
      </c>
      <c r="D6183" t="s">
        <v>33</v>
      </c>
      <c r="E6183" t="s">
        <v>561</v>
      </c>
    </row>
    <row r="6184" spans="1:5" x14ac:dyDescent="0.25">
      <c r="A6184" t="s">
        <v>44252</v>
      </c>
      <c r="B6184" t="s">
        <v>16</v>
      </c>
      <c r="C6184" t="s">
        <v>15</v>
      </c>
      <c r="D6184" t="s">
        <v>33</v>
      </c>
      <c r="E6184" t="s">
        <v>561</v>
      </c>
    </row>
    <row r="6185" spans="1:5" x14ac:dyDescent="0.25">
      <c r="A6185" t="s">
        <v>44253</v>
      </c>
      <c r="B6185" t="s">
        <v>16</v>
      </c>
      <c r="C6185" t="s">
        <v>15</v>
      </c>
      <c r="D6185" t="s">
        <v>33</v>
      </c>
      <c r="E6185" t="s">
        <v>561</v>
      </c>
    </row>
    <row r="6186" spans="1:5" x14ac:dyDescent="0.25">
      <c r="A6186" t="s">
        <v>44254</v>
      </c>
      <c r="B6186" t="s">
        <v>16</v>
      </c>
      <c r="C6186" t="s">
        <v>15</v>
      </c>
      <c r="D6186" t="s">
        <v>33</v>
      </c>
      <c r="E6186" t="s">
        <v>561</v>
      </c>
    </row>
    <row r="6187" spans="1:5" x14ac:dyDescent="0.25">
      <c r="A6187" t="s">
        <v>44255</v>
      </c>
      <c r="B6187" t="s">
        <v>16</v>
      </c>
      <c r="C6187" t="s">
        <v>15</v>
      </c>
      <c r="D6187" t="s">
        <v>33</v>
      </c>
      <c r="E6187" t="s">
        <v>561</v>
      </c>
    </row>
    <row r="6188" spans="1:5" x14ac:dyDescent="0.25">
      <c r="A6188" t="s">
        <v>44256</v>
      </c>
      <c r="B6188" t="s">
        <v>16</v>
      </c>
      <c r="C6188" t="s">
        <v>15</v>
      </c>
      <c r="D6188" t="s">
        <v>33</v>
      </c>
      <c r="E6188" t="s">
        <v>561</v>
      </c>
    </row>
    <row r="6189" spans="1:5" x14ac:dyDescent="0.25">
      <c r="A6189" t="s">
        <v>44257</v>
      </c>
      <c r="B6189" t="s">
        <v>16</v>
      </c>
      <c r="C6189" t="s">
        <v>15</v>
      </c>
      <c r="D6189" t="s">
        <v>33</v>
      </c>
      <c r="E6189" t="s">
        <v>561</v>
      </c>
    </row>
    <row r="6190" spans="1:5" x14ac:dyDescent="0.25">
      <c r="A6190" t="s">
        <v>44258</v>
      </c>
      <c r="B6190" t="s">
        <v>16</v>
      </c>
      <c r="C6190" t="s">
        <v>15</v>
      </c>
      <c r="D6190" t="s">
        <v>33</v>
      </c>
      <c r="E6190" t="s">
        <v>561</v>
      </c>
    </row>
    <row r="6191" spans="1:5" x14ac:dyDescent="0.25">
      <c r="A6191" t="s">
        <v>44259</v>
      </c>
      <c r="B6191" t="s">
        <v>16</v>
      </c>
      <c r="C6191" t="s">
        <v>15</v>
      </c>
      <c r="D6191" t="s">
        <v>33</v>
      </c>
      <c r="E6191" t="s">
        <v>561</v>
      </c>
    </row>
    <row r="6192" spans="1:5" x14ac:dyDescent="0.25">
      <c r="A6192" t="s">
        <v>44260</v>
      </c>
      <c r="B6192" t="s">
        <v>16</v>
      </c>
      <c r="C6192" t="s">
        <v>15</v>
      </c>
      <c r="D6192" t="s">
        <v>33</v>
      </c>
      <c r="E6192" t="s">
        <v>561</v>
      </c>
    </row>
    <row r="6193" spans="1:5" x14ac:dyDescent="0.25">
      <c r="A6193" t="s">
        <v>44261</v>
      </c>
      <c r="B6193" t="s">
        <v>16</v>
      </c>
      <c r="C6193" t="s">
        <v>15</v>
      </c>
      <c r="D6193" t="s">
        <v>33</v>
      </c>
      <c r="E6193" t="s">
        <v>561</v>
      </c>
    </row>
    <row r="6194" spans="1:5" x14ac:dyDescent="0.25">
      <c r="A6194" t="s">
        <v>44262</v>
      </c>
      <c r="B6194" t="s">
        <v>16</v>
      </c>
      <c r="C6194" t="s">
        <v>15</v>
      </c>
      <c r="D6194" t="s">
        <v>33</v>
      </c>
      <c r="E6194" t="s">
        <v>561</v>
      </c>
    </row>
    <row r="6195" spans="1:5" x14ac:dyDescent="0.25">
      <c r="A6195" t="s">
        <v>44263</v>
      </c>
      <c r="B6195" t="s">
        <v>16</v>
      </c>
      <c r="C6195" t="s">
        <v>15</v>
      </c>
      <c r="D6195" t="s">
        <v>33</v>
      </c>
      <c r="E6195" t="s">
        <v>561</v>
      </c>
    </row>
    <row r="6196" spans="1:5" x14ac:dyDescent="0.25">
      <c r="A6196" t="s">
        <v>44264</v>
      </c>
      <c r="B6196" t="s">
        <v>16</v>
      </c>
      <c r="C6196" t="s">
        <v>15</v>
      </c>
      <c r="D6196" t="s">
        <v>33</v>
      </c>
      <c r="E6196" t="s">
        <v>561</v>
      </c>
    </row>
    <row r="6197" spans="1:5" x14ac:dyDescent="0.25">
      <c r="A6197" t="s">
        <v>44265</v>
      </c>
      <c r="B6197" t="s">
        <v>16</v>
      </c>
      <c r="C6197" t="s">
        <v>15</v>
      </c>
      <c r="D6197" t="s">
        <v>33</v>
      </c>
      <c r="E6197" t="s">
        <v>561</v>
      </c>
    </row>
    <row r="6198" spans="1:5" x14ac:dyDescent="0.25">
      <c r="A6198" t="s">
        <v>44266</v>
      </c>
      <c r="B6198" t="s">
        <v>16</v>
      </c>
      <c r="C6198" t="s">
        <v>15</v>
      </c>
      <c r="D6198" t="s">
        <v>33</v>
      </c>
      <c r="E6198" t="s">
        <v>561</v>
      </c>
    </row>
    <row r="6199" spans="1:5" x14ac:dyDescent="0.25">
      <c r="A6199" t="s">
        <v>44267</v>
      </c>
      <c r="B6199" t="s">
        <v>16</v>
      </c>
      <c r="C6199" t="s">
        <v>15</v>
      </c>
      <c r="D6199" t="s">
        <v>33</v>
      </c>
      <c r="E6199" t="s">
        <v>561</v>
      </c>
    </row>
    <row r="6200" spans="1:5" x14ac:dyDescent="0.25">
      <c r="A6200" t="s">
        <v>44268</v>
      </c>
      <c r="B6200" t="s">
        <v>16</v>
      </c>
      <c r="C6200" t="s">
        <v>15</v>
      </c>
      <c r="D6200" t="s">
        <v>33</v>
      </c>
      <c r="E6200" t="s">
        <v>561</v>
      </c>
    </row>
    <row r="6201" spans="1:5" x14ac:dyDescent="0.25">
      <c r="A6201" t="s">
        <v>44269</v>
      </c>
      <c r="B6201" t="s">
        <v>16</v>
      </c>
      <c r="C6201" t="s">
        <v>15</v>
      </c>
      <c r="D6201" t="s">
        <v>33</v>
      </c>
      <c r="E6201" t="s">
        <v>561</v>
      </c>
    </row>
    <row r="6202" spans="1:5" x14ac:dyDescent="0.25">
      <c r="A6202" t="s">
        <v>44270</v>
      </c>
      <c r="B6202" t="s">
        <v>16</v>
      </c>
      <c r="C6202" t="s">
        <v>15</v>
      </c>
      <c r="D6202" t="s">
        <v>33</v>
      </c>
      <c r="E6202" t="s">
        <v>561</v>
      </c>
    </row>
    <row r="6203" spans="1:5" x14ac:dyDescent="0.25">
      <c r="A6203" t="s">
        <v>44271</v>
      </c>
      <c r="B6203" t="s">
        <v>16</v>
      </c>
      <c r="C6203" t="s">
        <v>15</v>
      </c>
      <c r="D6203" t="s">
        <v>33</v>
      </c>
      <c r="E6203" t="s">
        <v>561</v>
      </c>
    </row>
    <row r="6204" spans="1:5" x14ac:dyDescent="0.25">
      <c r="A6204" t="s">
        <v>44272</v>
      </c>
      <c r="B6204" t="s">
        <v>16</v>
      </c>
      <c r="C6204" t="s">
        <v>15</v>
      </c>
      <c r="D6204" t="s">
        <v>33</v>
      </c>
      <c r="E6204" t="s">
        <v>561</v>
      </c>
    </row>
    <row r="6205" spans="1:5" x14ac:dyDescent="0.25">
      <c r="A6205" t="s">
        <v>44273</v>
      </c>
      <c r="B6205" t="s">
        <v>16</v>
      </c>
      <c r="C6205" t="s">
        <v>15</v>
      </c>
      <c r="D6205" t="s">
        <v>33</v>
      </c>
      <c r="E6205" t="s">
        <v>561</v>
      </c>
    </row>
    <row r="6206" spans="1:5" x14ac:dyDescent="0.25">
      <c r="A6206" t="s">
        <v>44274</v>
      </c>
      <c r="B6206" t="s">
        <v>16</v>
      </c>
      <c r="C6206" t="s">
        <v>15</v>
      </c>
      <c r="D6206" t="s">
        <v>33</v>
      </c>
      <c r="E6206" t="s">
        <v>561</v>
      </c>
    </row>
    <row r="6207" spans="1:5" x14ac:dyDescent="0.25">
      <c r="A6207" t="s">
        <v>44275</v>
      </c>
      <c r="B6207" t="s">
        <v>16</v>
      </c>
      <c r="C6207" t="s">
        <v>15</v>
      </c>
      <c r="D6207" t="s">
        <v>33</v>
      </c>
      <c r="E6207" t="s">
        <v>561</v>
      </c>
    </row>
    <row r="6208" spans="1:5" x14ac:dyDescent="0.25">
      <c r="A6208" t="s">
        <v>44276</v>
      </c>
      <c r="B6208" t="s">
        <v>16</v>
      </c>
      <c r="C6208" t="s">
        <v>15</v>
      </c>
      <c r="D6208" t="s">
        <v>33</v>
      </c>
      <c r="E6208" t="s">
        <v>561</v>
      </c>
    </row>
    <row r="6209" spans="1:5" x14ac:dyDescent="0.25">
      <c r="A6209" t="s">
        <v>44277</v>
      </c>
      <c r="B6209" t="s">
        <v>16</v>
      </c>
      <c r="C6209" t="s">
        <v>15</v>
      </c>
      <c r="D6209" t="s">
        <v>33</v>
      </c>
      <c r="E6209" t="s">
        <v>561</v>
      </c>
    </row>
    <row r="6210" spans="1:5" x14ac:dyDescent="0.25">
      <c r="A6210" t="s">
        <v>44278</v>
      </c>
      <c r="B6210" t="s">
        <v>16</v>
      </c>
      <c r="C6210" t="s">
        <v>15</v>
      </c>
      <c r="D6210" t="s">
        <v>33</v>
      </c>
      <c r="E6210" t="s">
        <v>561</v>
      </c>
    </row>
    <row r="6211" spans="1:5" x14ac:dyDescent="0.25">
      <c r="A6211" t="s">
        <v>44279</v>
      </c>
      <c r="B6211" t="s">
        <v>16</v>
      </c>
      <c r="C6211" t="s">
        <v>15</v>
      </c>
      <c r="D6211" t="s">
        <v>33</v>
      </c>
      <c r="E6211" t="s">
        <v>561</v>
      </c>
    </row>
    <row r="6212" spans="1:5" x14ac:dyDescent="0.25">
      <c r="A6212" t="s">
        <v>44280</v>
      </c>
      <c r="B6212" t="s">
        <v>16</v>
      </c>
      <c r="C6212" t="s">
        <v>15</v>
      </c>
      <c r="D6212" t="s">
        <v>33</v>
      </c>
      <c r="E6212" t="s">
        <v>561</v>
      </c>
    </row>
    <row r="6213" spans="1:5" x14ac:dyDescent="0.25">
      <c r="A6213" t="s">
        <v>44281</v>
      </c>
      <c r="B6213" t="s">
        <v>16</v>
      </c>
      <c r="C6213" t="s">
        <v>15</v>
      </c>
      <c r="D6213" t="s">
        <v>33</v>
      </c>
      <c r="E6213" t="s">
        <v>561</v>
      </c>
    </row>
    <row r="6214" spans="1:5" x14ac:dyDescent="0.25">
      <c r="A6214" t="s">
        <v>44282</v>
      </c>
      <c r="B6214" t="s">
        <v>16</v>
      </c>
      <c r="C6214" t="s">
        <v>15</v>
      </c>
      <c r="D6214" t="s">
        <v>33</v>
      </c>
      <c r="E6214" t="s">
        <v>561</v>
      </c>
    </row>
    <row r="6215" spans="1:5" x14ac:dyDescent="0.25">
      <c r="A6215" t="s">
        <v>44283</v>
      </c>
      <c r="B6215" t="s">
        <v>16</v>
      </c>
      <c r="C6215" t="s">
        <v>15</v>
      </c>
      <c r="D6215" t="s">
        <v>33</v>
      </c>
      <c r="E6215" t="s">
        <v>561</v>
      </c>
    </row>
    <row r="6216" spans="1:5" x14ac:dyDescent="0.25">
      <c r="A6216" t="s">
        <v>44284</v>
      </c>
      <c r="B6216" t="s">
        <v>16</v>
      </c>
      <c r="C6216" t="s">
        <v>15</v>
      </c>
      <c r="D6216" t="s">
        <v>33</v>
      </c>
      <c r="E6216" t="s">
        <v>561</v>
      </c>
    </row>
    <row r="6217" spans="1:5" x14ac:dyDescent="0.25">
      <c r="A6217" t="s">
        <v>44285</v>
      </c>
      <c r="B6217" t="s">
        <v>16</v>
      </c>
      <c r="C6217" t="s">
        <v>15</v>
      </c>
      <c r="D6217" t="s">
        <v>33</v>
      </c>
      <c r="E6217" t="s">
        <v>561</v>
      </c>
    </row>
    <row r="6218" spans="1:5" x14ac:dyDescent="0.25">
      <c r="A6218" t="s">
        <v>44286</v>
      </c>
      <c r="B6218" t="s">
        <v>16</v>
      </c>
      <c r="C6218" t="s">
        <v>15</v>
      </c>
      <c r="D6218" t="s">
        <v>33</v>
      </c>
      <c r="E6218" t="s">
        <v>561</v>
      </c>
    </row>
    <row r="6219" spans="1:5" x14ac:dyDescent="0.25">
      <c r="A6219" t="s">
        <v>44287</v>
      </c>
      <c r="B6219" t="s">
        <v>16</v>
      </c>
      <c r="C6219" t="s">
        <v>15</v>
      </c>
      <c r="D6219" t="s">
        <v>33</v>
      </c>
      <c r="E6219" t="s">
        <v>561</v>
      </c>
    </row>
    <row r="6220" spans="1:5" x14ac:dyDescent="0.25">
      <c r="A6220" t="s">
        <v>44288</v>
      </c>
      <c r="B6220" t="s">
        <v>16</v>
      </c>
      <c r="C6220" t="s">
        <v>15</v>
      </c>
      <c r="D6220" t="s">
        <v>33</v>
      </c>
      <c r="E6220" t="s">
        <v>561</v>
      </c>
    </row>
    <row r="6221" spans="1:5" x14ac:dyDescent="0.25">
      <c r="A6221" t="s">
        <v>44289</v>
      </c>
      <c r="B6221" t="s">
        <v>16</v>
      </c>
      <c r="C6221" t="s">
        <v>15</v>
      </c>
      <c r="D6221" t="s">
        <v>33</v>
      </c>
      <c r="E6221" t="s">
        <v>561</v>
      </c>
    </row>
    <row r="6222" spans="1:5" x14ac:dyDescent="0.25">
      <c r="A6222" t="s">
        <v>44290</v>
      </c>
      <c r="B6222" t="s">
        <v>16</v>
      </c>
      <c r="C6222" t="s">
        <v>15</v>
      </c>
      <c r="D6222" t="s">
        <v>33</v>
      </c>
      <c r="E6222" t="s">
        <v>561</v>
      </c>
    </row>
    <row r="6223" spans="1:5" x14ac:dyDescent="0.25">
      <c r="A6223" t="s">
        <v>44291</v>
      </c>
      <c r="B6223" t="s">
        <v>16</v>
      </c>
      <c r="C6223" t="s">
        <v>15</v>
      </c>
      <c r="D6223" t="s">
        <v>33</v>
      </c>
      <c r="E6223" t="s">
        <v>561</v>
      </c>
    </row>
    <row r="6224" spans="1:5" x14ac:dyDescent="0.25">
      <c r="A6224" t="s">
        <v>44292</v>
      </c>
      <c r="B6224" t="s">
        <v>16</v>
      </c>
      <c r="C6224" t="s">
        <v>15</v>
      </c>
      <c r="D6224" t="s">
        <v>33</v>
      </c>
      <c r="E6224" t="s">
        <v>561</v>
      </c>
    </row>
    <row r="6225" spans="1:5" x14ac:dyDescent="0.25">
      <c r="A6225" t="s">
        <v>44293</v>
      </c>
      <c r="B6225" t="s">
        <v>16</v>
      </c>
      <c r="C6225" t="s">
        <v>15</v>
      </c>
      <c r="D6225" t="s">
        <v>33</v>
      </c>
      <c r="E6225" t="s">
        <v>561</v>
      </c>
    </row>
    <row r="6226" spans="1:5" x14ac:dyDescent="0.25">
      <c r="A6226" t="s">
        <v>44294</v>
      </c>
      <c r="B6226" t="s">
        <v>16</v>
      </c>
      <c r="C6226" t="s">
        <v>15</v>
      </c>
      <c r="D6226" t="s">
        <v>33</v>
      </c>
      <c r="E6226" t="s">
        <v>561</v>
      </c>
    </row>
    <row r="6227" spans="1:5" x14ac:dyDescent="0.25">
      <c r="A6227" t="s">
        <v>35559</v>
      </c>
      <c r="B6227" t="s">
        <v>16</v>
      </c>
      <c r="C6227" t="s">
        <v>15</v>
      </c>
      <c r="D6227" t="s">
        <v>33</v>
      </c>
      <c r="E6227" t="s">
        <v>628</v>
      </c>
    </row>
    <row r="6228" spans="1:5" x14ac:dyDescent="0.25">
      <c r="A6228" t="s">
        <v>35560</v>
      </c>
      <c r="B6228" t="s">
        <v>16</v>
      </c>
      <c r="C6228" t="s">
        <v>15</v>
      </c>
      <c r="D6228" t="s">
        <v>33</v>
      </c>
      <c r="E6228" t="s">
        <v>561</v>
      </c>
    </row>
    <row r="6229" spans="1:5" x14ac:dyDescent="0.25">
      <c r="A6229" t="s">
        <v>35561</v>
      </c>
      <c r="B6229" t="s">
        <v>16</v>
      </c>
      <c r="C6229" t="s">
        <v>15</v>
      </c>
      <c r="D6229" t="s">
        <v>33</v>
      </c>
      <c r="E6229" t="s">
        <v>628</v>
      </c>
    </row>
    <row r="6230" spans="1:5" x14ac:dyDescent="0.25">
      <c r="A6230" t="s">
        <v>35562</v>
      </c>
      <c r="B6230" t="s">
        <v>16</v>
      </c>
      <c r="C6230" t="s">
        <v>15</v>
      </c>
      <c r="D6230" t="s">
        <v>33</v>
      </c>
      <c r="E6230" t="s">
        <v>628</v>
      </c>
    </row>
    <row r="6231" spans="1:5" x14ac:dyDescent="0.25">
      <c r="A6231" t="s">
        <v>35563</v>
      </c>
      <c r="B6231" t="s">
        <v>16</v>
      </c>
      <c r="C6231" t="s">
        <v>15</v>
      </c>
      <c r="D6231" t="s">
        <v>33</v>
      </c>
      <c r="E6231" t="s">
        <v>628</v>
      </c>
    </row>
    <row r="6232" spans="1:5" x14ac:dyDescent="0.25">
      <c r="A6232" t="s">
        <v>35564</v>
      </c>
      <c r="B6232" t="s">
        <v>16</v>
      </c>
      <c r="C6232" t="s">
        <v>15</v>
      </c>
      <c r="D6232" t="s">
        <v>69</v>
      </c>
      <c r="E6232" t="s">
        <v>708</v>
      </c>
    </row>
    <row r="6233" spans="1:5" x14ac:dyDescent="0.25">
      <c r="A6233" t="s">
        <v>35565</v>
      </c>
      <c r="B6233" t="s">
        <v>16</v>
      </c>
      <c r="C6233" t="s">
        <v>15</v>
      </c>
      <c r="D6233" t="s">
        <v>33</v>
      </c>
      <c r="E6233" t="s">
        <v>561</v>
      </c>
    </row>
    <row r="6234" spans="1:5" x14ac:dyDescent="0.25">
      <c r="A6234" t="s">
        <v>35566</v>
      </c>
      <c r="B6234" t="s">
        <v>16</v>
      </c>
      <c r="C6234" t="s">
        <v>15</v>
      </c>
      <c r="D6234" t="s">
        <v>33</v>
      </c>
      <c r="E6234" t="s">
        <v>628</v>
      </c>
    </row>
    <row r="6235" spans="1:5" x14ac:dyDescent="0.25">
      <c r="A6235" t="s">
        <v>35567</v>
      </c>
      <c r="B6235" t="s">
        <v>16</v>
      </c>
      <c r="C6235" t="s">
        <v>15</v>
      </c>
      <c r="D6235" t="s">
        <v>33</v>
      </c>
      <c r="E6235" t="s">
        <v>628</v>
      </c>
    </row>
    <row r="6236" spans="1:5" x14ac:dyDescent="0.25">
      <c r="A6236" t="s">
        <v>35568</v>
      </c>
      <c r="B6236" t="s">
        <v>16</v>
      </c>
      <c r="C6236" t="s">
        <v>15</v>
      </c>
      <c r="D6236" t="s">
        <v>33</v>
      </c>
      <c r="E6236" t="s">
        <v>659</v>
      </c>
    </row>
    <row r="6237" spans="1:5" x14ac:dyDescent="0.25">
      <c r="A6237" t="s">
        <v>35569</v>
      </c>
      <c r="B6237" t="s">
        <v>16</v>
      </c>
      <c r="C6237" t="s">
        <v>15</v>
      </c>
      <c r="D6237" t="s">
        <v>33</v>
      </c>
      <c r="E6237" t="s">
        <v>628</v>
      </c>
    </row>
    <row r="6238" spans="1:5" x14ac:dyDescent="0.25">
      <c r="A6238" t="s">
        <v>35570</v>
      </c>
      <c r="B6238" t="s">
        <v>16</v>
      </c>
      <c r="C6238" t="s">
        <v>15</v>
      </c>
      <c r="D6238" t="s">
        <v>33</v>
      </c>
      <c r="E6238" t="s">
        <v>628</v>
      </c>
    </row>
    <row r="6239" spans="1:5" x14ac:dyDescent="0.25">
      <c r="A6239" t="s">
        <v>35571</v>
      </c>
      <c r="B6239" t="s">
        <v>16</v>
      </c>
      <c r="C6239" t="s">
        <v>15</v>
      </c>
      <c r="D6239" t="s">
        <v>33</v>
      </c>
      <c r="E6239" t="s">
        <v>628</v>
      </c>
    </row>
    <row r="6240" spans="1:5" x14ac:dyDescent="0.25">
      <c r="A6240" t="s">
        <v>35572</v>
      </c>
      <c r="B6240" t="s">
        <v>16</v>
      </c>
      <c r="C6240" t="s">
        <v>15</v>
      </c>
      <c r="D6240" t="s">
        <v>33</v>
      </c>
      <c r="E6240" t="s">
        <v>628</v>
      </c>
    </row>
    <row r="6241" spans="1:5" x14ac:dyDescent="0.25">
      <c r="A6241" t="s">
        <v>35573</v>
      </c>
      <c r="B6241" t="s">
        <v>16</v>
      </c>
      <c r="C6241" t="s">
        <v>15</v>
      </c>
      <c r="D6241" t="s">
        <v>33</v>
      </c>
      <c r="E6241" t="s">
        <v>628</v>
      </c>
    </row>
    <row r="6242" spans="1:5" x14ac:dyDescent="0.25">
      <c r="A6242" t="s">
        <v>35574</v>
      </c>
      <c r="B6242" t="s">
        <v>16</v>
      </c>
      <c r="C6242" t="s">
        <v>15</v>
      </c>
      <c r="D6242" t="s">
        <v>33</v>
      </c>
      <c r="E6242" t="s">
        <v>628</v>
      </c>
    </row>
    <row r="6243" spans="1:5" x14ac:dyDescent="0.25">
      <c r="A6243" t="s">
        <v>35575</v>
      </c>
      <c r="B6243" t="s">
        <v>16</v>
      </c>
      <c r="C6243" t="s">
        <v>15</v>
      </c>
      <c r="D6243" t="s">
        <v>33</v>
      </c>
      <c r="E6243" t="s">
        <v>628</v>
      </c>
    </row>
    <row r="6244" spans="1:5" x14ac:dyDescent="0.25">
      <c r="A6244" t="s">
        <v>35576</v>
      </c>
      <c r="B6244" t="s">
        <v>16</v>
      </c>
      <c r="C6244" t="s">
        <v>15</v>
      </c>
      <c r="D6244" t="s">
        <v>33</v>
      </c>
      <c r="E6244" t="s">
        <v>659</v>
      </c>
    </row>
    <row r="6245" spans="1:5" x14ac:dyDescent="0.25">
      <c r="A6245" t="s">
        <v>35577</v>
      </c>
      <c r="B6245" t="s">
        <v>16</v>
      </c>
      <c r="C6245" t="s">
        <v>15</v>
      </c>
      <c r="D6245" t="s">
        <v>33</v>
      </c>
      <c r="E6245" t="s">
        <v>659</v>
      </c>
    </row>
    <row r="6246" spans="1:5" x14ac:dyDescent="0.25">
      <c r="A6246" t="s">
        <v>35578</v>
      </c>
      <c r="B6246" t="s">
        <v>16</v>
      </c>
      <c r="C6246" t="s">
        <v>15</v>
      </c>
      <c r="D6246" t="s">
        <v>33</v>
      </c>
      <c r="E6246" t="s">
        <v>628</v>
      </c>
    </row>
    <row r="6247" spans="1:5" x14ac:dyDescent="0.25">
      <c r="A6247" t="s">
        <v>35579</v>
      </c>
      <c r="B6247" t="s">
        <v>16</v>
      </c>
      <c r="C6247" t="s">
        <v>15</v>
      </c>
      <c r="D6247" t="s">
        <v>33</v>
      </c>
      <c r="E6247" t="s">
        <v>628</v>
      </c>
    </row>
    <row r="6248" spans="1:5" x14ac:dyDescent="0.25">
      <c r="A6248" t="s">
        <v>35580</v>
      </c>
      <c r="B6248" t="s">
        <v>16</v>
      </c>
      <c r="C6248" t="s">
        <v>15</v>
      </c>
      <c r="D6248" t="s">
        <v>33</v>
      </c>
      <c r="E6248" t="s">
        <v>561</v>
      </c>
    </row>
    <row r="6249" spans="1:5" x14ac:dyDescent="0.25">
      <c r="A6249" t="s">
        <v>35581</v>
      </c>
      <c r="B6249" t="s">
        <v>16</v>
      </c>
      <c r="C6249" t="s">
        <v>15</v>
      </c>
      <c r="D6249" t="s">
        <v>33</v>
      </c>
      <c r="E6249" t="s">
        <v>659</v>
      </c>
    </row>
    <row r="6250" spans="1:5" x14ac:dyDescent="0.25">
      <c r="A6250" t="s">
        <v>35582</v>
      </c>
      <c r="B6250" t="s">
        <v>16</v>
      </c>
      <c r="C6250" t="s">
        <v>15</v>
      </c>
      <c r="D6250" t="s">
        <v>33</v>
      </c>
      <c r="E6250" t="s">
        <v>628</v>
      </c>
    </row>
    <row r="6251" spans="1:5" x14ac:dyDescent="0.25">
      <c r="A6251" t="s">
        <v>44295</v>
      </c>
      <c r="B6251" t="s">
        <v>16</v>
      </c>
      <c r="C6251" t="s">
        <v>15</v>
      </c>
      <c r="D6251" t="s">
        <v>33</v>
      </c>
      <c r="E6251" t="s">
        <v>561</v>
      </c>
    </row>
    <row r="6252" spans="1:5" x14ac:dyDescent="0.25">
      <c r="A6252" t="s">
        <v>44296</v>
      </c>
      <c r="B6252" t="s">
        <v>16</v>
      </c>
      <c r="C6252" t="s">
        <v>15</v>
      </c>
      <c r="D6252" t="s">
        <v>33</v>
      </c>
      <c r="E6252" t="s">
        <v>561</v>
      </c>
    </row>
    <row r="6253" spans="1:5" x14ac:dyDescent="0.25">
      <c r="A6253" t="s">
        <v>44297</v>
      </c>
      <c r="B6253" t="s">
        <v>16</v>
      </c>
      <c r="C6253" t="s">
        <v>15</v>
      </c>
      <c r="D6253" t="s">
        <v>33</v>
      </c>
      <c r="E6253" t="s">
        <v>561</v>
      </c>
    </row>
    <row r="6254" spans="1:5" x14ac:dyDescent="0.25">
      <c r="A6254" t="s">
        <v>44298</v>
      </c>
      <c r="B6254" t="s">
        <v>16</v>
      </c>
      <c r="C6254" t="s">
        <v>15</v>
      </c>
      <c r="D6254" t="s">
        <v>33</v>
      </c>
      <c r="E6254" t="s">
        <v>561</v>
      </c>
    </row>
    <row r="6255" spans="1:5" x14ac:dyDescent="0.25">
      <c r="A6255" t="s">
        <v>44299</v>
      </c>
      <c r="B6255" t="s">
        <v>16</v>
      </c>
      <c r="C6255" t="s">
        <v>15</v>
      </c>
      <c r="D6255" t="s">
        <v>33</v>
      </c>
      <c r="E6255" t="s">
        <v>561</v>
      </c>
    </row>
    <row r="6256" spans="1:5" x14ac:dyDescent="0.25">
      <c r="A6256" t="s">
        <v>44300</v>
      </c>
      <c r="B6256" t="s">
        <v>16</v>
      </c>
      <c r="C6256" t="s">
        <v>15</v>
      </c>
      <c r="D6256" t="s">
        <v>33</v>
      </c>
      <c r="E6256" t="s">
        <v>561</v>
      </c>
    </row>
    <row r="6257" spans="1:5" x14ac:dyDescent="0.25">
      <c r="A6257" t="s">
        <v>44301</v>
      </c>
      <c r="B6257" t="s">
        <v>16</v>
      </c>
      <c r="C6257" t="s">
        <v>15</v>
      </c>
      <c r="D6257" t="s">
        <v>33</v>
      </c>
      <c r="E6257" t="s">
        <v>561</v>
      </c>
    </row>
    <row r="6258" spans="1:5" x14ac:dyDescent="0.25">
      <c r="A6258" t="s">
        <v>44302</v>
      </c>
      <c r="B6258" t="s">
        <v>16</v>
      </c>
      <c r="C6258" t="s">
        <v>15</v>
      </c>
      <c r="D6258" t="s">
        <v>33</v>
      </c>
      <c r="E6258" t="s">
        <v>561</v>
      </c>
    </row>
    <row r="6259" spans="1:5" x14ac:dyDescent="0.25">
      <c r="A6259" t="s">
        <v>44303</v>
      </c>
      <c r="B6259" t="s">
        <v>16</v>
      </c>
      <c r="C6259" t="s">
        <v>15</v>
      </c>
      <c r="D6259" t="s">
        <v>33</v>
      </c>
      <c r="E6259" t="s">
        <v>561</v>
      </c>
    </row>
    <row r="6260" spans="1:5" x14ac:dyDescent="0.25">
      <c r="A6260" t="s">
        <v>44304</v>
      </c>
      <c r="B6260" t="s">
        <v>16</v>
      </c>
      <c r="C6260" t="s">
        <v>15</v>
      </c>
      <c r="D6260" t="s">
        <v>33</v>
      </c>
      <c r="E6260" t="s">
        <v>561</v>
      </c>
    </row>
    <row r="6261" spans="1:5" x14ac:dyDescent="0.25">
      <c r="A6261" t="s">
        <v>35583</v>
      </c>
      <c r="B6261" t="s">
        <v>16</v>
      </c>
      <c r="C6261" t="s">
        <v>15</v>
      </c>
      <c r="D6261" t="s">
        <v>33</v>
      </c>
      <c r="E6261" t="s">
        <v>696</v>
      </c>
    </row>
    <row r="6262" spans="1:5" x14ac:dyDescent="0.25">
      <c r="A6262" t="s">
        <v>44305</v>
      </c>
      <c r="B6262" t="s">
        <v>16</v>
      </c>
      <c r="C6262" t="s">
        <v>15</v>
      </c>
      <c r="D6262" t="s">
        <v>33</v>
      </c>
      <c r="E6262" t="s">
        <v>561</v>
      </c>
    </row>
    <row r="6263" spans="1:5" x14ac:dyDescent="0.25">
      <c r="A6263" t="s">
        <v>44306</v>
      </c>
      <c r="B6263" t="s">
        <v>16</v>
      </c>
      <c r="C6263" t="s">
        <v>15</v>
      </c>
      <c r="D6263" t="s">
        <v>33</v>
      </c>
      <c r="E6263" t="s">
        <v>561</v>
      </c>
    </row>
    <row r="6264" spans="1:5" x14ac:dyDescent="0.25">
      <c r="A6264" t="s">
        <v>35584</v>
      </c>
      <c r="B6264" t="s">
        <v>16</v>
      </c>
      <c r="C6264" t="s">
        <v>15</v>
      </c>
      <c r="D6264" t="s">
        <v>33</v>
      </c>
      <c r="E6264" t="s">
        <v>628</v>
      </c>
    </row>
    <row r="6265" spans="1:5" x14ac:dyDescent="0.25">
      <c r="A6265" t="s">
        <v>35585</v>
      </c>
      <c r="B6265" t="s">
        <v>16</v>
      </c>
      <c r="C6265" t="s">
        <v>15</v>
      </c>
      <c r="D6265" t="s">
        <v>33</v>
      </c>
      <c r="E6265" t="s">
        <v>628</v>
      </c>
    </row>
    <row r="6266" spans="1:5" x14ac:dyDescent="0.25">
      <c r="A6266" t="s">
        <v>35586</v>
      </c>
      <c r="B6266" t="s">
        <v>16</v>
      </c>
      <c r="C6266" t="s">
        <v>15</v>
      </c>
      <c r="D6266" t="s">
        <v>33</v>
      </c>
      <c r="E6266" t="s">
        <v>628</v>
      </c>
    </row>
    <row r="6267" spans="1:5" x14ac:dyDescent="0.25">
      <c r="A6267" t="s">
        <v>35587</v>
      </c>
      <c r="B6267" t="s">
        <v>16</v>
      </c>
      <c r="C6267" t="s">
        <v>15</v>
      </c>
      <c r="D6267" t="s">
        <v>33</v>
      </c>
      <c r="E6267" t="s">
        <v>628</v>
      </c>
    </row>
    <row r="6268" spans="1:5" x14ac:dyDescent="0.25">
      <c r="A6268" t="s">
        <v>35588</v>
      </c>
      <c r="B6268" t="s">
        <v>16</v>
      </c>
      <c r="C6268" t="s">
        <v>15</v>
      </c>
      <c r="D6268" t="s">
        <v>33</v>
      </c>
      <c r="E6268" t="s">
        <v>628</v>
      </c>
    </row>
    <row r="6269" spans="1:5" x14ac:dyDescent="0.25">
      <c r="A6269" t="s">
        <v>35589</v>
      </c>
      <c r="B6269" t="s">
        <v>16</v>
      </c>
      <c r="C6269" t="s">
        <v>15</v>
      </c>
      <c r="D6269" t="s">
        <v>33</v>
      </c>
      <c r="E6269" t="s">
        <v>628</v>
      </c>
    </row>
    <row r="6270" spans="1:5" x14ac:dyDescent="0.25">
      <c r="A6270" t="s">
        <v>44307</v>
      </c>
      <c r="B6270" t="s">
        <v>16</v>
      </c>
      <c r="C6270" t="s">
        <v>15</v>
      </c>
      <c r="D6270" t="s">
        <v>33</v>
      </c>
      <c r="E6270" t="s">
        <v>561</v>
      </c>
    </row>
    <row r="6271" spans="1:5" x14ac:dyDescent="0.25">
      <c r="A6271" t="s">
        <v>44308</v>
      </c>
      <c r="B6271" t="s">
        <v>16</v>
      </c>
      <c r="C6271" t="s">
        <v>15</v>
      </c>
      <c r="D6271" t="s">
        <v>33</v>
      </c>
      <c r="E6271" t="s">
        <v>561</v>
      </c>
    </row>
    <row r="6272" spans="1:5" x14ac:dyDescent="0.25">
      <c r="A6272" t="s">
        <v>44309</v>
      </c>
      <c r="B6272" t="s">
        <v>16</v>
      </c>
      <c r="C6272" t="s">
        <v>15</v>
      </c>
      <c r="D6272" t="s">
        <v>33</v>
      </c>
      <c r="E6272" t="s">
        <v>561</v>
      </c>
    </row>
    <row r="6273" spans="1:5" x14ac:dyDescent="0.25">
      <c r="A6273" t="s">
        <v>44310</v>
      </c>
      <c r="B6273" t="s">
        <v>16</v>
      </c>
      <c r="C6273" t="s">
        <v>15</v>
      </c>
      <c r="D6273" t="s">
        <v>33</v>
      </c>
      <c r="E6273" t="s">
        <v>561</v>
      </c>
    </row>
    <row r="6274" spans="1:5" x14ac:dyDescent="0.25">
      <c r="A6274" t="s">
        <v>35590</v>
      </c>
      <c r="B6274" t="s">
        <v>16</v>
      </c>
      <c r="C6274" t="s">
        <v>15</v>
      </c>
      <c r="D6274" t="s">
        <v>33</v>
      </c>
      <c r="E6274" t="s">
        <v>628</v>
      </c>
    </row>
    <row r="6275" spans="1:5" x14ac:dyDescent="0.25">
      <c r="A6275" t="s">
        <v>44311</v>
      </c>
      <c r="B6275" t="s">
        <v>16</v>
      </c>
      <c r="C6275" t="s">
        <v>15</v>
      </c>
      <c r="D6275" t="s">
        <v>33</v>
      </c>
      <c r="E6275" t="s">
        <v>561</v>
      </c>
    </row>
    <row r="6276" spans="1:5" x14ac:dyDescent="0.25">
      <c r="A6276" t="s">
        <v>44312</v>
      </c>
      <c r="B6276" t="s">
        <v>16</v>
      </c>
      <c r="C6276" t="s">
        <v>15</v>
      </c>
      <c r="D6276" t="s">
        <v>33</v>
      </c>
      <c r="E6276" t="s">
        <v>561</v>
      </c>
    </row>
    <row r="6277" spans="1:5" x14ac:dyDescent="0.25">
      <c r="A6277" t="s">
        <v>44313</v>
      </c>
      <c r="B6277" t="s">
        <v>16</v>
      </c>
      <c r="C6277" t="s">
        <v>15</v>
      </c>
      <c r="D6277" t="s">
        <v>33</v>
      </c>
      <c r="E6277" t="s">
        <v>561</v>
      </c>
    </row>
    <row r="6278" spans="1:5" x14ac:dyDescent="0.25">
      <c r="A6278" t="s">
        <v>44314</v>
      </c>
      <c r="B6278" t="s">
        <v>16</v>
      </c>
      <c r="C6278" t="s">
        <v>15</v>
      </c>
      <c r="D6278" t="s">
        <v>33</v>
      </c>
      <c r="E6278" t="s">
        <v>561</v>
      </c>
    </row>
    <row r="6279" spans="1:5" x14ac:dyDescent="0.25">
      <c r="A6279" t="s">
        <v>44315</v>
      </c>
      <c r="B6279" t="s">
        <v>16</v>
      </c>
      <c r="C6279" t="s">
        <v>15</v>
      </c>
      <c r="D6279" t="s">
        <v>33</v>
      </c>
      <c r="E6279" t="s">
        <v>561</v>
      </c>
    </row>
    <row r="6280" spans="1:5" x14ac:dyDescent="0.25">
      <c r="A6280" t="s">
        <v>44316</v>
      </c>
      <c r="B6280" t="s">
        <v>16</v>
      </c>
      <c r="C6280" t="s">
        <v>15</v>
      </c>
      <c r="D6280" t="s">
        <v>33</v>
      </c>
      <c r="E6280" t="s">
        <v>561</v>
      </c>
    </row>
    <row r="6281" spans="1:5" x14ac:dyDescent="0.25">
      <c r="A6281" t="s">
        <v>35591</v>
      </c>
      <c r="B6281" t="s">
        <v>16</v>
      </c>
      <c r="C6281" t="s">
        <v>15</v>
      </c>
      <c r="D6281" t="s">
        <v>33</v>
      </c>
      <c r="E6281" t="s">
        <v>628</v>
      </c>
    </row>
    <row r="6282" spans="1:5" x14ac:dyDescent="0.25">
      <c r="A6282" t="s">
        <v>44317</v>
      </c>
      <c r="B6282" t="s">
        <v>16</v>
      </c>
      <c r="C6282" t="s">
        <v>15</v>
      </c>
      <c r="D6282" t="s">
        <v>67</v>
      </c>
      <c r="E6282" t="s">
        <v>628</v>
      </c>
    </row>
    <row r="6283" spans="1:5" x14ac:dyDescent="0.25">
      <c r="A6283" t="s">
        <v>35592</v>
      </c>
      <c r="B6283" t="s">
        <v>16</v>
      </c>
      <c r="C6283" t="s">
        <v>15</v>
      </c>
      <c r="D6283" t="s">
        <v>33</v>
      </c>
      <c r="E6283" t="s">
        <v>628</v>
      </c>
    </row>
    <row r="6284" spans="1:5" x14ac:dyDescent="0.25">
      <c r="A6284" t="s">
        <v>35593</v>
      </c>
      <c r="B6284" t="s">
        <v>16</v>
      </c>
      <c r="C6284" t="s">
        <v>15</v>
      </c>
      <c r="D6284" t="s">
        <v>33</v>
      </c>
      <c r="E6284" t="s">
        <v>628</v>
      </c>
    </row>
    <row r="6285" spans="1:5" x14ac:dyDescent="0.25">
      <c r="A6285" t="s">
        <v>44318</v>
      </c>
      <c r="B6285" t="s">
        <v>16</v>
      </c>
      <c r="C6285" t="s">
        <v>15</v>
      </c>
      <c r="D6285" t="s">
        <v>33</v>
      </c>
      <c r="E6285" t="s">
        <v>561</v>
      </c>
    </row>
    <row r="6286" spans="1:5" x14ac:dyDescent="0.25">
      <c r="A6286" t="s">
        <v>44319</v>
      </c>
      <c r="B6286" t="s">
        <v>16</v>
      </c>
      <c r="C6286" t="s">
        <v>15</v>
      </c>
      <c r="D6286" t="s">
        <v>33</v>
      </c>
      <c r="E6286" t="s">
        <v>561</v>
      </c>
    </row>
    <row r="6287" spans="1:5" x14ac:dyDescent="0.25">
      <c r="A6287" t="s">
        <v>35594</v>
      </c>
      <c r="B6287" t="s">
        <v>16</v>
      </c>
      <c r="C6287" t="s">
        <v>15</v>
      </c>
      <c r="D6287" t="s">
        <v>33</v>
      </c>
      <c r="E6287" t="s">
        <v>628</v>
      </c>
    </row>
    <row r="6288" spans="1:5" x14ac:dyDescent="0.25">
      <c r="A6288" t="s">
        <v>44320</v>
      </c>
      <c r="B6288" t="s">
        <v>16</v>
      </c>
      <c r="C6288" t="s">
        <v>15</v>
      </c>
      <c r="D6288" t="s">
        <v>33</v>
      </c>
      <c r="E6288" t="s">
        <v>561</v>
      </c>
    </row>
    <row r="6289" spans="1:5" x14ac:dyDescent="0.25">
      <c r="A6289" t="s">
        <v>44321</v>
      </c>
      <c r="B6289" t="s">
        <v>16</v>
      </c>
      <c r="C6289" t="s">
        <v>15</v>
      </c>
      <c r="D6289" t="s">
        <v>33</v>
      </c>
      <c r="E6289" t="s">
        <v>561</v>
      </c>
    </row>
    <row r="6290" spans="1:5" x14ac:dyDescent="0.25">
      <c r="A6290" t="s">
        <v>35595</v>
      </c>
      <c r="B6290" t="s">
        <v>16</v>
      </c>
      <c r="C6290" t="s">
        <v>15</v>
      </c>
      <c r="D6290" t="s">
        <v>33</v>
      </c>
      <c r="E6290" t="s">
        <v>659</v>
      </c>
    </row>
    <row r="6291" spans="1:5" x14ac:dyDescent="0.25">
      <c r="A6291" t="s">
        <v>44322</v>
      </c>
      <c r="B6291" t="s">
        <v>16</v>
      </c>
      <c r="C6291" t="s">
        <v>15</v>
      </c>
      <c r="D6291" t="s">
        <v>33</v>
      </c>
      <c r="E6291" t="s">
        <v>561</v>
      </c>
    </row>
    <row r="6292" spans="1:5" x14ac:dyDescent="0.25">
      <c r="A6292" t="s">
        <v>35596</v>
      </c>
      <c r="B6292" t="s">
        <v>16</v>
      </c>
      <c r="C6292" t="s">
        <v>15</v>
      </c>
      <c r="D6292" t="s">
        <v>33</v>
      </c>
      <c r="E6292" t="s">
        <v>628</v>
      </c>
    </row>
    <row r="6293" spans="1:5" x14ac:dyDescent="0.25">
      <c r="A6293" t="s">
        <v>44323</v>
      </c>
      <c r="B6293" t="s">
        <v>16</v>
      </c>
      <c r="C6293" t="s">
        <v>15</v>
      </c>
      <c r="D6293" t="s">
        <v>33</v>
      </c>
      <c r="E6293" t="s">
        <v>561</v>
      </c>
    </row>
    <row r="6294" spans="1:5" x14ac:dyDescent="0.25">
      <c r="A6294" t="s">
        <v>35597</v>
      </c>
      <c r="B6294" t="s">
        <v>16</v>
      </c>
      <c r="C6294" t="s">
        <v>15</v>
      </c>
      <c r="D6294" t="s">
        <v>33</v>
      </c>
      <c r="E6294" t="s">
        <v>628</v>
      </c>
    </row>
    <row r="6295" spans="1:5" x14ac:dyDescent="0.25">
      <c r="A6295" t="s">
        <v>35598</v>
      </c>
      <c r="B6295" t="s">
        <v>16</v>
      </c>
      <c r="C6295" t="s">
        <v>15</v>
      </c>
      <c r="D6295" t="s">
        <v>33</v>
      </c>
      <c r="E6295" t="s">
        <v>628</v>
      </c>
    </row>
    <row r="6296" spans="1:5" x14ac:dyDescent="0.25">
      <c r="A6296" t="s">
        <v>35599</v>
      </c>
      <c r="B6296" t="s">
        <v>16</v>
      </c>
      <c r="C6296" t="s">
        <v>15</v>
      </c>
      <c r="D6296" t="s">
        <v>33</v>
      </c>
      <c r="E6296" t="s">
        <v>659</v>
      </c>
    </row>
    <row r="6297" spans="1:5" x14ac:dyDescent="0.25">
      <c r="A6297" t="s">
        <v>44324</v>
      </c>
      <c r="B6297" t="s">
        <v>16</v>
      </c>
      <c r="C6297" t="s">
        <v>15</v>
      </c>
      <c r="D6297" t="s">
        <v>33</v>
      </c>
      <c r="E6297" t="s">
        <v>561</v>
      </c>
    </row>
    <row r="6298" spans="1:5" x14ac:dyDescent="0.25">
      <c r="A6298" t="s">
        <v>35600</v>
      </c>
      <c r="B6298" t="s">
        <v>16</v>
      </c>
      <c r="C6298" t="s">
        <v>15</v>
      </c>
      <c r="D6298" t="s">
        <v>33</v>
      </c>
      <c r="E6298" t="s">
        <v>659</v>
      </c>
    </row>
    <row r="6299" spans="1:5" x14ac:dyDescent="0.25">
      <c r="A6299" t="s">
        <v>35601</v>
      </c>
      <c r="B6299" t="s">
        <v>16</v>
      </c>
      <c r="C6299" t="s">
        <v>15</v>
      </c>
      <c r="D6299" t="s">
        <v>33</v>
      </c>
      <c r="E6299" t="s">
        <v>628</v>
      </c>
    </row>
    <row r="6300" spans="1:5" x14ac:dyDescent="0.25">
      <c r="A6300" t="s">
        <v>35602</v>
      </c>
      <c r="B6300" t="s">
        <v>16</v>
      </c>
      <c r="C6300" t="s">
        <v>15</v>
      </c>
      <c r="D6300" t="s">
        <v>33</v>
      </c>
      <c r="E6300" t="s">
        <v>659</v>
      </c>
    </row>
    <row r="6301" spans="1:5" x14ac:dyDescent="0.25">
      <c r="A6301" t="s">
        <v>35603</v>
      </c>
      <c r="B6301" t="s">
        <v>16</v>
      </c>
      <c r="C6301" t="s">
        <v>15</v>
      </c>
      <c r="D6301" t="s">
        <v>33</v>
      </c>
      <c r="E6301" t="s">
        <v>628</v>
      </c>
    </row>
    <row r="6302" spans="1:5" x14ac:dyDescent="0.25">
      <c r="A6302" t="s">
        <v>35604</v>
      </c>
      <c r="B6302" t="s">
        <v>16</v>
      </c>
      <c r="C6302" t="s">
        <v>15</v>
      </c>
      <c r="D6302" t="s">
        <v>33</v>
      </c>
      <c r="E6302" t="s">
        <v>628</v>
      </c>
    </row>
    <row r="6303" spans="1:5" x14ac:dyDescent="0.25">
      <c r="A6303" t="s">
        <v>35605</v>
      </c>
      <c r="B6303" t="s">
        <v>16</v>
      </c>
      <c r="C6303" t="s">
        <v>15</v>
      </c>
      <c r="D6303" t="s">
        <v>33</v>
      </c>
      <c r="E6303" t="s">
        <v>708</v>
      </c>
    </row>
    <row r="6304" spans="1:5" x14ac:dyDescent="0.25">
      <c r="A6304" t="s">
        <v>35606</v>
      </c>
      <c r="B6304" t="s">
        <v>16</v>
      </c>
      <c r="C6304" t="s">
        <v>15</v>
      </c>
      <c r="D6304" t="s">
        <v>33</v>
      </c>
      <c r="E6304" t="s">
        <v>628</v>
      </c>
    </row>
    <row r="6305" spans="1:5" x14ac:dyDescent="0.25">
      <c r="A6305" t="s">
        <v>35607</v>
      </c>
      <c r="B6305" t="s">
        <v>16</v>
      </c>
      <c r="C6305" t="s">
        <v>15</v>
      </c>
      <c r="D6305" t="s">
        <v>33</v>
      </c>
      <c r="E6305" t="s">
        <v>708</v>
      </c>
    </row>
    <row r="6306" spans="1:5" x14ac:dyDescent="0.25">
      <c r="A6306" t="s">
        <v>35608</v>
      </c>
      <c r="B6306" t="s">
        <v>16</v>
      </c>
      <c r="C6306" t="s">
        <v>15</v>
      </c>
      <c r="D6306" t="s">
        <v>33</v>
      </c>
      <c r="E6306" t="s">
        <v>628</v>
      </c>
    </row>
    <row r="6307" spans="1:5" x14ac:dyDescent="0.25">
      <c r="A6307" t="s">
        <v>44325</v>
      </c>
      <c r="B6307" t="s">
        <v>16</v>
      </c>
      <c r="C6307" t="s">
        <v>15</v>
      </c>
      <c r="D6307" t="s">
        <v>33</v>
      </c>
      <c r="E6307" t="s">
        <v>628</v>
      </c>
    </row>
    <row r="6308" spans="1:5" x14ac:dyDescent="0.25">
      <c r="A6308" t="s">
        <v>35609</v>
      </c>
      <c r="B6308" t="s">
        <v>16</v>
      </c>
      <c r="C6308" t="s">
        <v>15</v>
      </c>
      <c r="D6308" t="s">
        <v>33</v>
      </c>
      <c r="E6308" t="s">
        <v>628</v>
      </c>
    </row>
    <row r="6309" spans="1:5" x14ac:dyDescent="0.25">
      <c r="A6309" t="s">
        <v>35610</v>
      </c>
      <c r="B6309" t="s">
        <v>16</v>
      </c>
      <c r="C6309" t="s">
        <v>15</v>
      </c>
      <c r="D6309" t="s">
        <v>33</v>
      </c>
      <c r="E6309" t="s">
        <v>628</v>
      </c>
    </row>
    <row r="6310" spans="1:5" x14ac:dyDescent="0.25">
      <c r="A6310" t="s">
        <v>35611</v>
      </c>
      <c r="B6310" t="s">
        <v>16</v>
      </c>
      <c r="C6310" t="s">
        <v>15</v>
      </c>
      <c r="D6310" t="s">
        <v>33</v>
      </c>
      <c r="E6310" t="s">
        <v>628</v>
      </c>
    </row>
    <row r="6311" spans="1:5" x14ac:dyDescent="0.25">
      <c r="A6311" t="s">
        <v>35612</v>
      </c>
      <c r="B6311" t="s">
        <v>16</v>
      </c>
      <c r="C6311" t="s">
        <v>15</v>
      </c>
      <c r="D6311" t="s">
        <v>33</v>
      </c>
      <c r="E6311" t="s">
        <v>628</v>
      </c>
    </row>
    <row r="6312" spans="1:5" x14ac:dyDescent="0.25">
      <c r="A6312" t="s">
        <v>35613</v>
      </c>
      <c r="B6312" t="s">
        <v>16</v>
      </c>
      <c r="C6312" t="s">
        <v>15</v>
      </c>
      <c r="D6312" t="s">
        <v>33</v>
      </c>
      <c r="E6312" t="s">
        <v>628</v>
      </c>
    </row>
    <row r="6313" spans="1:5" x14ac:dyDescent="0.25">
      <c r="A6313" t="s">
        <v>35614</v>
      </c>
      <c r="B6313" t="s">
        <v>16</v>
      </c>
      <c r="C6313" t="s">
        <v>15</v>
      </c>
      <c r="D6313" t="s">
        <v>33</v>
      </c>
      <c r="E6313" t="s">
        <v>628</v>
      </c>
    </row>
    <row r="6314" spans="1:5" x14ac:dyDescent="0.25">
      <c r="A6314" t="s">
        <v>35615</v>
      </c>
      <c r="B6314" t="s">
        <v>16</v>
      </c>
      <c r="C6314" t="s">
        <v>15</v>
      </c>
      <c r="D6314" t="s">
        <v>33</v>
      </c>
      <c r="E6314" t="s">
        <v>628</v>
      </c>
    </row>
    <row r="6315" spans="1:5" x14ac:dyDescent="0.25">
      <c r="A6315" t="s">
        <v>35616</v>
      </c>
      <c r="B6315" t="s">
        <v>16</v>
      </c>
      <c r="C6315" t="s">
        <v>15</v>
      </c>
      <c r="D6315" t="s">
        <v>33</v>
      </c>
      <c r="E6315" t="s">
        <v>628</v>
      </c>
    </row>
    <row r="6316" spans="1:5" x14ac:dyDescent="0.25">
      <c r="A6316" t="s">
        <v>35617</v>
      </c>
      <c r="B6316" t="s">
        <v>16</v>
      </c>
      <c r="C6316" t="s">
        <v>15</v>
      </c>
      <c r="D6316" t="s">
        <v>33</v>
      </c>
      <c r="E6316" t="s">
        <v>628</v>
      </c>
    </row>
    <row r="6317" spans="1:5" x14ac:dyDescent="0.25">
      <c r="A6317" t="s">
        <v>44326</v>
      </c>
      <c r="B6317" t="s">
        <v>16</v>
      </c>
      <c r="C6317" t="s">
        <v>15</v>
      </c>
      <c r="D6317" t="s">
        <v>66</v>
      </c>
      <c r="E6317" t="s">
        <v>1023</v>
      </c>
    </row>
    <row r="6318" spans="1:5" x14ac:dyDescent="0.25">
      <c r="A6318" t="s">
        <v>35618</v>
      </c>
      <c r="B6318" t="s">
        <v>16</v>
      </c>
      <c r="C6318" t="s">
        <v>15</v>
      </c>
      <c r="D6318" t="s">
        <v>33</v>
      </c>
      <c r="E6318" t="s">
        <v>628</v>
      </c>
    </row>
    <row r="6319" spans="1:5" x14ac:dyDescent="0.25">
      <c r="A6319" t="s">
        <v>35619</v>
      </c>
      <c r="B6319" t="s">
        <v>16</v>
      </c>
      <c r="C6319" t="s">
        <v>15</v>
      </c>
      <c r="D6319" t="s">
        <v>33</v>
      </c>
      <c r="E6319" t="s">
        <v>628</v>
      </c>
    </row>
    <row r="6320" spans="1:5" x14ac:dyDescent="0.25">
      <c r="A6320" t="s">
        <v>35620</v>
      </c>
      <c r="B6320" t="s">
        <v>16</v>
      </c>
      <c r="C6320" t="s">
        <v>15</v>
      </c>
      <c r="D6320" t="s">
        <v>33</v>
      </c>
      <c r="E6320" t="s">
        <v>628</v>
      </c>
    </row>
    <row r="6321" spans="1:5" x14ac:dyDescent="0.25">
      <c r="A6321" t="s">
        <v>35621</v>
      </c>
      <c r="B6321" t="s">
        <v>16</v>
      </c>
      <c r="C6321" t="s">
        <v>15</v>
      </c>
      <c r="D6321" t="s">
        <v>33</v>
      </c>
      <c r="E6321" t="s">
        <v>628</v>
      </c>
    </row>
    <row r="6322" spans="1:5" x14ac:dyDescent="0.25">
      <c r="A6322" t="s">
        <v>35622</v>
      </c>
      <c r="B6322" t="s">
        <v>16</v>
      </c>
      <c r="C6322" t="s">
        <v>15</v>
      </c>
      <c r="D6322" t="s">
        <v>33</v>
      </c>
      <c r="E6322" t="s">
        <v>628</v>
      </c>
    </row>
    <row r="6323" spans="1:5" x14ac:dyDescent="0.25">
      <c r="A6323" t="s">
        <v>35623</v>
      </c>
      <c r="B6323" t="s">
        <v>16</v>
      </c>
      <c r="C6323" t="s">
        <v>15</v>
      </c>
      <c r="D6323" t="s">
        <v>33</v>
      </c>
      <c r="E6323" t="s">
        <v>628</v>
      </c>
    </row>
    <row r="6324" spans="1:5" x14ac:dyDescent="0.25">
      <c r="A6324" t="s">
        <v>35624</v>
      </c>
      <c r="B6324" t="s">
        <v>16</v>
      </c>
      <c r="C6324" t="s">
        <v>15</v>
      </c>
      <c r="D6324" t="s">
        <v>33</v>
      </c>
      <c r="E6324" t="s">
        <v>659</v>
      </c>
    </row>
    <row r="6325" spans="1:5" x14ac:dyDescent="0.25">
      <c r="A6325" t="s">
        <v>35625</v>
      </c>
      <c r="B6325" t="s">
        <v>16</v>
      </c>
      <c r="C6325" t="s">
        <v>15</v>
      </c>
      <c r="D6325" t="s">
        <v>33</v>
      </c>
      <c r="E6325" t="s">
        <v>628</v>
      </c>
    </row>
    <row r="6326" spans="1:5" x14ac:dyDescent="0.25">
      <c r="A6326" t="s">
        <v>44327</v>
      </c>
      <c r="B6326" t="s">
        <v>16</v>
      </c>
      <c r="C6326" t="s">
        <v>15</v>
      </c>
      <c r="D6326" t="s">
        <v>66</v>
      </c>
      <c r="E6326" t="s">
        <v>659</v>
      </c>
    </row>
    <row r="6327" spans="1:5" x14ac:dyDescent="0.25">
      <c r="A6327" t="s">
        <v>35626</v>
      </c>
      <c r="B6327" t="s">
        <v>16</v>
      </c>
      <c r="C6327" t="s">
        <v>15</v>
      </c>
      <c r="D6327" t="s">
        <v>33</v>
      </c>
      <c r="E6327" t="s">
        <v>628</v>
      </c>
    </row>
    <row r="6328" spans="1:5" x14ac:dyDescent="0.25">
      <c r="A6328" t="s">
        <v>35627</v>
      </c>
      <c r="B6328" t="s">
        <v>16</v>
      </c>
      <c r="C6328" t="s">
        <v>15</v>
      </c>
      <c r="D6328" t="s">
        <v>33</v>
      </c>
      <c r="E6328" t="s">
        <v>659</v>
      </c>
    </row>
    <row r="6329" spans="1:5" x14ac:dyDescent="0.25">
      <c r="A6329" t="s">
        <v>35628</v>
      </c>
      <c r="B6329" t="s">
        <v>16</v>
      </c>
      <c r="C6329" t="s">
        <v>15</v>
      </c>
      <c r="D6329" t="s">
        <v>33</v>
      </c>
      <c r="E6329" t="s">
        <v>628</v>
      </c>
    </row>
    <row r="6330" spans="1:5" x14ac:dyDescent="0.25">
      <c r="A6330" t="s">
        <v>35629</v>
      </c>
      <c r="B6330" t="s">
        <v>16</v>
      </c>
      <c r="C6330" t="s">
        <v>15</v>
      </c>
      <c r="D6330" t="s">
        <v>33</v>
      </c>
      <c r="E6330" t="s">
        <v>628</v>
      </c>
    </row>
    <row r="6331" spans="1:5" x14ac:dyDescent="0.25">
      <c r="A6331" t="s">
        <v>35630</v>
      </c>
      <c r="B6331" t="s">
        <v>16</v>
      </c>
      <c r="C6331" t="s">
        <v>15</v>
      </c>
      <c r="D6331" t="s">
        <v>65</v>
      </c>
      <c r="E6331" t="s">
        <v>696</v>
      </c>
    </row>
    <row r="6332" spans="1:5" x14ac:dyDescent="0.25">
      <c r="A6332" t="s">
        <v>35631</v>
      </c>
      <c r="B6332" t="s">
        <v>16</v>
      </c>
      <c r="C6332" t="s">
        <v>15</v>
      </c>
      <c r="D6332" t="s">
        <v>33</v>
      </c>
      <c r="E6332" t="s">
        <v>628</v>
      </c>
    </row>
    <row r="6333" spans="1:5" x14ac:dyDescent="0.25">
      <c r="A6333" t="s">
        <v>35632</v>
      </c>
      <c r="B6333" t="s">
        <v>16</v>
      </c>
      <c r="C6333" t="s">
        <v>15</v>
      </c>
      <c r="D6333" t="s">
        <v>33</v>
      </c>
      <c r="E6333" t="s">
        <v>561</v>
      </c>
    </row>
    <row r="6334" spans="1:5" x14ac:dyDescent="0.25">
      <c r="A6334" t="s">
        <v>35633</v>
      </c>
      <c r="B6334" t="s">
        <v>16</v>
      </c>
      <c r="C6334" t="s">
        <v>15</v>
      </c>
      <c r="D6334" t="s">
        <v>33</v>
      </c>
      <c r="E6334" t="s">
        <v>628</v>
      </c>
    </row>
    <row r="6335" spans="1:5" x14ac:dyDescent="0.25">
      <c r="A6335" t="s">
        <v>35634</v>
      </c>
      <c r="B6335" t="s">
        <v>16</v>
      </c>
      <c r="C6335" t="s">
        <v>15</v>
      </c>
      <c r="D6335" t="s">
        <v>33</v>
      </c>
      <c r="E6335" t="s">
        <v>628</v>
      </c>
    </row>
    <row r="6336" spans="1:5" x14ac:dyDescent="0.25">
      <c r="A6336" t="s">
        <v>35635</v>
      </c>
      <c r="B6336" t="s">
        <v>16</v>
      </c>
      <c r="C6336" t="s">
        <v>15</v>
      </c>
      <c r="D6336" t="s">
        <v>33</v>
      </c>
      <c r="E6336" t="s">
        <v>628</v>
      </c>
    </row>
    <row r="6337" spans="1:5" x14ac:dyDescent="0.25">
      <c r="A6337" t="s">
        <v>35636</v>
      </c>
      <c r="B6337" t="s">
        <v>16</v>
      </c>
      <c r="C6337" t="s">
        <v>15</v>
      </c>
      <c r="D6337" t="s">
        <v>33</v>
      </c>
      <c r="E6337" t="s">
        <v>659</v>
      </c>
    </row>
    <row r="6338" spans="1:5" x14ac:dyDescent="0.25">
      <c r="A6338" t="s">
        <v>35637</v>
      </c>
      <c r="B6338" t="s">
        <v>16</v>
      </c>
      <c r="C6338" t="s">
        <v>15</v>
      </c>
      <c r="D6338" t="s">
        <v>33</v>
      </c>
      <c r="E6338" t="s">
        <v>628</v>
      </c>
    </row>
    <row r="6339" spans="1:5" x14ac:dyDescent="0.25">
      <c r="A6339" t="s">
        <v>35638</v>
      </c>
      <c r="B6339" t="s">
        <v>16</v>
      </c>
      <c r="C6339" t="s">
        <v>15</v>
      </c>
      <c r="D6339" t="s">
        <v>33</v>
      </c>
      <c r="E6339" t="s">
        <v>696</v>
      </c>
    </row>
    <row r="6340" spans="1:5" x14ac:dyDescent="0.25">
      <c r="A6340" t="s">
        <v>35639</v>
      </c>
      <c r="B6340" t="s">
        <v>16</v>
      </c>
      <c r="C6340" t="s">
        <v>15</v>
      </c>
      <c r="D6340" t="s">
        <v>33</v>
      </c>
      <c r="E6340" t="s">
        <v>628</v>
      </c>
    </row>
    <row r="6341" spans="1:5" x14ac:dyDescent="0.25">
      <c r="A6341" t="s">
        <v>35640</v>
      </c>
      <c r="B6341" t="s">
        <v>16</v>
      </c>
      <c r="C6341" t="s">
        <v>15</v>
      </c>
      <c r="D6341" t="s">
        <v>33</v>
      </c>
      <c r="E6341" t="s">
        <v>628</v>
      </c>
    </row>
    <row r="6342" spans="1:5" x14ac:dyDescent="0.25">
      <c r="A6342" t="s">
        <v>35641</v>
      </c>
      <c r="B6342" t="s">
        <v>16</v>
      </c>
      <c r="C6342" t="s">
        <v>15</v>
      </c>
      <c r="D6342" t="s">
        <v>33</v>
      </c>
      <c r="E6342" t="s">
        <v>628</v>
      </c>
    </row>
    <row r="6343" spans="1:5" x14ac:dyDescent="0.25">
      <c r="A6343" t="s">
        <v>35642</v>
      </c>
      <c r="B6343" t="s">
        <v>16</v>
      </c>
      <c r="C6343" t="s">
        <v>15</v>
      </c>
      <c r="D6343" t="s">
        <v>33</v>
      </c>
      <c r="E6343" t="s">
        <v>628</v>
      </c>
    </row>
    <row r="6344" spans="1:5" x14ac:dyDescent="0.25">
      <c r="A6344" t="s">
        <v>35643</v>
      </c>
      <c r="B6344" t="s">
        <v>16</v>
      </c>
      <c r="C6344" t="s">
        <v>15</v>
      </c>
      <c r="D6344" t="s">
        <v>33</v>
      </c>
      <c r="E6344" t="s">
        <v>628</v>
      </c>
    </row>
    <row r="6345" spans="1:5" x14ac:dyDescent="0.25">
      <c r="A6345" t="s">
        <v>35644</v>
      </c>
      <c r="B6345" t="s">
        <v>16</v>
      </c>
      <c r="C6345" t="s">
        <v>15</v>
      </c>
      <c r="D6345" t="s">
        <v>33</v>
      </c>
      <c r="E6345" t="s">
        <v>628</v>
      </c>
    </row>
    <row r="6346" spans="1:5" x14ac:dyDescent="0.25">
      <c r="A6346" t="s">
        <v>35645</v>
      </c>
      <c r="B6346" t="s">
        <v>16</v>
      </c>
      <c r="C6346" t="s">
        <v>15</v>
      </c>
      <c r="D6346" t="s">
        <v>33</v>
      </c>
      <c r="E6346" t="s">
        <v>628</v>
      </c>
    </row>
    <row r="6347" spans="1:5" x14ac:dyDescent="0.25">
      <c r="A6347" t="s">
        <v>35646</v>
      </c>
      <c r="B6347" t="s">
        <v>16</v>
      </c>
      <c r="C6347" t="s">
        <v>15</v>
      </c>
      <c r="D6347" t="s">
        <v>69</v>
      </c>
      <c r="E6347" t="s">
        <v>628</v>
      </c>
    </row>
    <row r="6348" spans="1:5" x14ac:dyDescent="0.25">
      <c r="A6348" t="s">
        <v>35647</v>
      </c>
      <c r="B6348" t="s">
        <v>16</v>
      </c>
      <c r="C6348" t="s">
        <v>15</v>
      </c>
      <c r="D6348" t="s">
        <v>33</v>
      </c>
      <c r="E6348" t="s">
        <v>659</v>
      </c>
    </row>
    <row r="6349" spans="1:5" x14ac:dyDescent="0.25">
      <c r="A6349" t="s">
        <v>35648</v>
      </c>
      <c r="B6349" t="s">
        <v>16</v>
      </c>
      <c r="C6349" t="s">
        <v>15</v>
      </c>
      <c r="D6349" t="s">
        <v>33</v>
      </c>
      <c r="E6349" t="s">
        <v>628</v>
      </c>
    </row>
    <row r="6350" spans="1:5" x14ac:dyDescent="0.25">
      <c r="A6350" t="s">
        <v>44328</v>
      </c>
      <c r="B6350" t="s">
        <v>16</v>
      </c>
      <c r="C6350" t="s">
        <v>15</v>
      </c>
      <c r="D6350" t="s">
        <v>67</v>
      </c>
      <c r="E6350" t="s">
        <v>628</v>
      </c>
    </row>
    <row r="6351" spans="1:5" x14ac:dyDescent="0.25">
      <c r="A6351" t="s">
        <v>35649</v>
      </c>
      <c r="B6351" t="s">
        <v>16</v>
      </c>
      <c r="C6351" t="s">
        <v>15</v>
      </c>
      <c r="D6351" t="s">
        <v>33</v>
      </c>
      <c r="E6351" t="s">
        <v>628</v>
      </c>
    </row>
    <row r="6352" spans="1:5" x14ac:dyDescent="0.25">
      <c r="A6352" t="s">
        <v>35650</v>
      </c>
      <c r="B6352" t="s">
        <v>16</v>
      </c>
      <c r="C6352" t="s">
        <v>15</v>
      </c>
      <c r="D6352" t="s">
        <v>33</v>
      </c>
      <c r="E6352" t="s">
        <v>628</v>
      </c>
    </row>
    <row r="6353" spans="1:5" x14ac:dyDescent="0.25">
      <c r="A6353" t="s">
        <v>35651</v>
      </c>
      <c r="B6353" t="s">
        <v>16</v>
      </c>
      <c r="C6353" t="s">
        <v>15</v>
      </c>
      <c r="D6353" t="s">
        <v>33</v>
      </c>
      <c r="E6353" t="s">
        <v>628</v>
      </c>
    </row>
    <row r="6354" spans="1:5" x14ac:dyDescent="0.25">
      <c r="A6354" t="s">
        <v>35652</v>
      </c>
      <c r="B6354" t="s">
        <v>16</v>
      </c>
      <c r="C6354" t="s">
        <v>15</v>
      </c>
      <c r="D6354" t="s">
        <v>33</v>
      </c>
      <c r="E6354" t="s">
        <v>659</v>
      </c>
    </row>
    <row r="6355" spans="1:5" x14ac:dyDescent="0.25">
      <c r="A6355" t="s">
        <v>35653</v>
      </c>
      <c r="B6355" t="s">
        <v>16</v>
      </c>
      <c r="C6355" t="s">
        <v>15</v>
      </c>
      <c r="D6355" t="s">
        <v>33</v>
      </c>
      <c r="E6355" t="s">
        <v>628</v>
      </c>
    </row>
    <row r="6356" spans="1:5" x14ac:dyDescent="0.25">
      <c r="A6356" t="s">
        <v>35654</v>
      </c>
      <c r="B6356" t="s">
        <v>16</v>
      </c>
      <c r="C6356" t="s">
        <v>15</v>
      </c>
      <c r="D6356" t="s">
        <v>33</v>
      </c>
      <c r="E6356" t="s">
        <v>628</v>
      </c>
    </row>
    <row r="6357" spans="1:5" x14ac:dyDescent="0.25">
      <c r="A6357" t="s">
        <v>35655</v>
      </c>
      <c r="B6357" t="s">
        <v>16</v>
      </c>
      <c r="C6357" t="s">
        <v>15</v>
      </c>
      <c r="D6357" t="s">
        <v>33</v>
      </c>
      <c r="E6357" t="s">
        <v>628</v>
      </c>
    </row>
    <row r="6358" spans="1:5" x14ac:dyDescent="0.25">
      <c r="A6358" t="s">
        <v>35656</v>
      </c>
      <c r="B6358" t="s">
        <v>16</v>
      </c>
      <c r="C6358" t="s">
        <v>15</v>
      </c>
      <c r="D6358" t="s">
        <v>33</v>
      </c>
      <c r="E6358" t="s">
        <v>628</v>
      </c>
    </row>
    <row r="6359" spans="1:5" x14ac:dyDescent="0.25">
      <c r="A6359" t="s">
        <v>35657</v>
      </c>
      <c r="B6359" t="s">
        <v>16</v>
      </c>
      <c r="C6359" t="s">
        <v>15</v>
      </c>
      <c r="D6359" t="s">
        <v>33</v>
      </c>
      <c r="E6359" t="s">
        <v>628</v>
      </c>
    </row>
    <row r="6360" spans="1:5" x14ac:dyDescent="0.25">
      <c r="A6360" t="s">
        <v>35658</v>
      </c>
      <c r="B6360" t="s">
        <v>16</v>
      </c>
      <c r="C6360" t="s">
        <v>15</v>
      </c>
      <c r="D6360" t="s">
        <v>33</v>
      </c>
      <c r="E6360" t="s">
        <v>628</v>
      </c>
    </row>
    <row r="6361" spans="1:5" x14ac:dyDescent="0.25">
      <c r="A6361" t="s">
        <v>35659</v>
      </c>
      <c r="B6361" t="s">
        <v>16</v>
      </c>
      <c r="C6361" t="s">
        <v>15</v>
      </c>
      <c r="D6361" t="s">
        <v>33</v>
      </c>
      <c r="E6361" t="s">
        <v>659</v>
      </c>
    </row>
    <row r="6362" spans="1:5" x14ac:dyDescent="0.25">
      <c r="A6362" t="s">
        <v>35660</v>
      </c>
      <c r="B6362" t="s">
        <v>16</v>
      </c>
      <c r="C6362" t="s">
        <v>15</v>
      </c>
      <c r="D6362" t="s">
        <v>33</v>
      </c>
      <c r="E6362" t="s">
        <v>659</v>
      </c>
    </row>
    <row r="6363" spans="1:5" x14ac:dyDescent="0.25">
      <c r="A6363" t="s">
        <v>35661</v>
      </c>
      <c r="B6363" t="s">
        <v>16</v>
      </c>
      <c r="C6363" t="s">
        <v>15</v>
      </c>
      <c r="D6363" t="s">
        <v>33</v>
      </c>
      <c r="E6363" t="s">
        <v>628</v>
      </c>
    </row>
    <row r="6364" spans="1:5" x14ac:dyDescent="0.25">
      <c r="A6364" t="s">
        <v>35662</v>
      </c>
      <c r="B6364" t="s">
        <v>16</v>
      </c>
      <c r="C6364" t="s">
        <v>15</v>
      </c>
      <c r="D6364" t="s">
        <v>33</v>
      </c>
      <c r="E6364" t="s">
        <v>628</v>
      </c>
    </row>
    <row r="6365" spans="1:5" x14ac:dyDescent="0.25">
      <c r="A6365" t="s">
        <v>35663</v>
      </c>
      <c r="B6365" t="s">
        <v>16</v>
      </c>
      <c r="C6365" t="s">
        <v>15</v>
      </c>
      <c r="D6365" t="s">
        <v>33</v>
      </c>
      <c r="E6365" t="s">
        <v>628</v>
      </c>
    </row>
    <row r="6366" spans="1:5" x14ac:dyDescent="0.25">
      <c r="A6366" t="s">
        <v>35664</v>
      </c>
      <c r="B6366" t="s">
        <v>16</v>
      </c>
      <c r="C6366" t="s">
        <v>15</v>
      </c>
      <c r="D6366" t="s">
        <v>33</v>
      </c>
      <c r="E6366" t="s">
        <v>628</v>
      </c>
    </row>
    <row r="6367" spans="1:5" x14ac:dyDescent="0.25">
      <c r="A6367" t="s">
        <v>35665</v>
      </c>
      <c r="B6367" t="s">
        <v>16</v>
      </c>
      <c r="C6367" t="s">
        <v>15</v>
      </c>
      <c r="D6367" t="s">
        <v>33</v>
      </c>
      <c r="E6367" t="s">
        <v>628</v>
      </c>
    </row>
    <row r="6368" spans="1:5" x14ac:dyDescent="0.25">
      <c r="A6368" t="s">
        <v>35666</v>
      </c>
      <c r="B6368" t="s">
        <v>16</v>
      </c>
      <c r="C6368" t="s">
        <v>15</v>
      </c>
      <c r="D6368" t="s">
        <v>33</v>
      </c>
      <c r="E6368" t="s">
        <v>659</v>
      </c>
    </row>
    <row r="6369" spans="1:5" x14ac:dyDescent="0.25">
      <c r="A6369" t="s">
        <v>35667</v>
      </c>
      <c r="B6369" t="s">
        <v>16</v>
      </c>
      <c r="C6369" t="s">
        <v>15</v>
      </c>
      <c r="D6369" t="s">
        <v>33</v>
      </c>
      <c r="E6369" t="s">
        <v>628</v>
      </c>
    </row>
    <row r="6370" spans="1:5" x14ac:dyDescent="0.25">
      <c r="A6370" t="s">
        <v>35668</v>
      </c>
      <c r="B6370" t="s">
        <v>16</v>
      </c>
      <c r="C6370" t="s">
        <v>15</v>
      </c>
      <c r="D6370" t="s">
        <v>33</v>
      </c>
      <c r="E6370" t="s">
        <v>628</v>
      </c>
    </row>
    <row r="6371" spans="1:5" x14ac:dyDescent="0.25">
      <c r="A6371" t="s">
        <v>35669</v>
      </c>
      <c r="B6371" t="s">
        <v>16</v>
      </c>
      <c r="C6371" t="s">
        <v>15</v>
      </c>
      <c r="D6371" t="s">
        <v>33</v>
      </c>
      <c r="E6371" t="s">
        <v>628</v>
      </c>
    </row>
    <row r="6372" spans="1:5" x14ac:dyDescent="0.25">
      <c r="A6372" t="s">
        <v>35670</v>
      </c>
      <c r="B6372" t="s">
        <v>16</v>
      </c>
      <c r="C6372" t="s">
        <v>15</v>
      </c>
      <c r="D6372" t="s">
        <v>33</v>
      </c>
      <c r="E6372" t="s">
        <v>628</v>
      </c>
    </row>
    <row r="6373" spans="1:5" x14ac:dyDescent="0.25">
      <c r="A6373" t="s">
        <v>35671</v>
      </c>
      <c r="B6373" t="s">
        <v>16</v>
      </c>
      <c r="C6373" t="s">
        <v>15</v>
      </c>
      <c r="D6373" t="s">
        <v>33</v>
      </c>
      <c r="E6373" t="s">
        <v>628</v>
      </c>
    </row>
    <row r="6374" spans="1:5" x14ac:dyDescent="0.25">
      <c r="A6374" t="s">
        <v>35672</v>
      </c>
      <c r="B6374" t="s">
        <v>16</v>
      </c>
      <c r="C6374" t="s">
        <v>15</v>
      </c>
      <c r="D6374" t="s">
        <v>33</v>
      </c>
      <c r="E6374" t="s">
        <v>628</v>
      </c>
    </row>
    <row r="6375" spans="1:5" x14ac:dyDescent="0.25">
      <c r="A6375" t="s">
        <v>35673</v>
      </c>
      <c r="B6375" t="s">
        <v>16</v>
      </c>
      <c r="C6375" t="s">
        <v>15</v>
      </c>
      <c r="D6375" t="s">
        <v>33</v>
      </c>
      <c r="E6375" t="s">
        <v>628</v>
      </c>
    </row>
    <row r="6376" spans="1:5" x14ac:dyDescent="0.25">
      <c r="A6376" t="s">
        <v>35674</v>
      </c>
      <c r="B6376" t="s">
        <v>16</v>
      </c>
      <c r="C6376" t="s">
        <v>15</v>
      </c>
      <c r="D6376" t="s">
        <v>33</v>
      </c>
      <c r="E6376" t="s">
        <v>628</v>
      </c>
    </row>
    <row r="6377" spans="1:5" x14ac:dyDescent="0.25">
      <c r="A6377" t="s">
        <v>35675</v>
      </c>
      <c r="B6377" t="s">
        <v>16</v>
      </c>
      <c r="C6377" t="s">
        <v>15</v>
      </c>
      <c r="D6377" t="s">
        <v>33</v>
      </c>
      <c r="E6377" t="s">
        <v>659</v>
      </c>
    </row>
    <row r="6378" spans="1:5" x14ac:dyDescent="0.25">
      <c r="A6378" t="s">
        <v>44329</v>
      </c>
      <c r="B6378" t="s">
        <v>16</v>
      </c>
      <c r="C6378" t="s">
        <v>15</v>
      </c>
      <c r="D6378" t="s">
        <v>66</v>
      </c>
      <c r="E6378" t="s">
        <v>628</v>
      </c>
    </row>
    <row r="6379" spans="1:5" x14ac:dyDescent="0.25">
      <c r="A6379" t="s">
        <v>35676</v>
      </c>
      <c r="B6379" t="s">
        <v>16</v>
      </c>
      <c r="C6379" t="s">
        <v>15</v>
      </c>
      <c r="D6379" t="s">
        <v>33</v>
      </c>
      <c r="E6379" t="s">
        <v>724</v>
      </c>
    </row>
    <row r="6380" spans="1:5" x14ac:dyDescent="0.25">
      <c r="A6380" t="s">
        <v>35677</v>
      </c>
      <c r="B6380" t="s">
        <v>16</v>
      </c>
      <c r="C6380" t="s">
        <v>15</v>
      </c>
      <c r="D6380" t="s">
        <v>33</v>
      </c>
      <c r="E6380" t="s">
        <v>628</v>
      </c>
    </row>
    <row r="6381" spans="1:5" x14ac:dyDescent="0.25">
      <c r="A6381" t="s">
        <v>35678</v>
      </c>
      <c r="B6381" t="s">
        <v>16</v>
      </c>
      <c r="C6381" t="s">
        <v>15</v>
      </c>
      <c r="D6381" t="s">
        <v>33</v>
      </c>
      <c r="E6381" t="s">
        <v>628</v>
      </c>
    </row>
    <row r="6382" spans="1:5" x14ac:dyDescent="0.25">
      <c r="A6382" t="s">
        <v>35679</v>
      </c>
      <c r="B6382" t="s">
        <v>16</v>
      </c>
      <c r="C6382" t="s">
        <v>15</v>
      </c>
      <c r="D6382" t="s">
        <v>33</v>
      </c>
      <c r="E6382" t="s">
        <v>628</v>
      </c>
    </row>
    <row r="6383" spans="1:5" x14ac:dyDescent="0.25">
      <c r="A6383" t="s">
        <v>35680</v>
      </c>
      <c r="B6383" t="s">
        <v>16</v>
      </c>
      <c r="C6383" t="s">
        <v>15</v>
      </c>
      <c r="D6383" t="s">
        <v>33</v>
      </c>
      <c r="E6383" t="s">
        <v>628</v>
      </c>
    </row>
    <row r="6384" spans="1:5" x14ac:dyDescent="0.25">
      <c r="A6384" t="s">
        <v>35681</v>
      </c>
      <c r="B6384" t="s">
        <v>16</v>
      </c>
      <c r="C6384" t="s">
        <v>15</v>
      </c>
      <c r="D6384" t="s">
        <v>33</v>
      </c>
      <c r="E6384" t="s">
        <v>659</v>
      </c>
    </row>
    <row r="6385" spans="1:5" x14ac:dyDescent="0.25">
      <c r="A6385" t="s">
        <v>35682</v>
      </c>
      <c r="B6385" t="s">
        <v>16</v>
      </c>
      <c r="C6385" t="s">
        <v>15</v>
      </c>
      <c r="D6385" t="s">
        <v>33</v>
      </c>
      <c r="E6385" t="s">
        <v>628</v>
      </c>
    </row>
    <row r="6386" spans="1:5" x14ac:dyDescent="0.25">
      <c r="A6386" t="s">
        <v>35683</v>
      </c>
      <c r="B6386" t="s">
        <v>16</v>
      </c>
      <c r="C6386" t="s">
        <v>15</v>
      </c>
      <c r="D6386" t="s">
        <v>33</v>
      </c>
      <c r="E6386" t="s">
        <v>628</v>
      </c>
    </row>
    <row r="6387" spans="1:5" x14ac:dyDescent="0.25">
      <c r="A6387" t="s">
        <v>35684</v>
      </c>
      <c r="B6387" t="s">
        <v>16</v>
      </c>
      <c r="C6387" t="s">
        <v>15</v>
      </c>
      <c r="D6387" t="s">
        <v>33</v>
      </c>
      <c r="E6387" t="s">
        <v>887</v>
      </c>
    </row>
    <row r="6388" spans="1:5" x14ac:dyDescent="0.25">
      <c r="A6388" t="s">
        <v>35685</v>
      </c>
      <c r="B6388" t="s">
        <v>16</v>
      </c>
      <c r="C6388" t="s">
        <v>15</v>
      </c>
      <c r="D6388" t="s">
        <v>33</v>
      </c>
      <c r="E6388" t="s">
        <v>628</v>
      </c>
    </row>
    <row r="6389" spans="1:5" x14ac:dyDescent="0.25">
      <c r="A6389" t="s">
        <v>35686</v>
      </c>
      <c r="B6389" t="s">
        <v>16</v>
      </c>
      <c r="C6389" t="s">
        <v>15</v>
      </c>
      <c r="D6389" t="s">
        <v>33</v>
      </c>
      <c r="E6389" t="s">
        <v>499</v>
      </c>
    </row>
    <row r="6390" spans="1:5" x14ac:dyDescent="0.25">
      <c r="A6390" t="s">
        <v>35687</v>
      </c>
      <c r="B6390" t="s">
        <v>16</v>
      </c>
      <c r="C6390" t="s">
        <v>15</v>
      </c>
      <c r="D6390" t="s">
        <v>33</v>
      </c>
      <c r="E6390" t="s">
        <v>628</v>
      </c>
    </row>
    <row r="6391" spans="1:5" x14ac:dyDescent="0.25">
      <c r="A6391" t="s">
        <v>35688</v>
      </c>
      <c r="B6391" t="s">
        <v>20</v>
      </c>
      <c r="C6391" t="s">
        <v>19</v>
      </c>
      <c r="D6391" t="s">
        <v>33</v>
      </c>
      <c r="E6391" t="s">
        <v>526</v>
      </c>
    </row>
    <row r="6392" spans="1:5" x14ac:dyDescent="0.25">
      <c r="A6392" t="s">
        <v>35689</v>
      </c>
      <c r="B6392" t="s">
        <v>20</v>
      </c>
      <c r="C6392" t="s">
        <v>19</v>
      </c>
      <c r="D6392" t="s">
        <v>33</v>
      </c>
      <c r="E6392" t="s">
        <v>889</v>
      </c>
    </row>
    <row r="6393" spans="1:5" x14ac:dyDescent="0.25">
      <c r="A6393" t="s">
        <v>35690</v>
      </c>
      <c r="B6393" t="s">
        <v>20</v>
      </c>
      <c r="C6393" t="s">
        <v>19</v>
      </c>
      <c r="D6393" t="s">
        <v>33</v>
      </c>
      <c r="E6393" t="s">
        <v>530</v>
      </c>
    </row>
    <row r="6394" spans="1:5" x14ac:dyDescent="0.25">
      <c r="A6394" t="s">
        <v>35691</v>
      </c>
      <c r="B6394" t="s">
        <v>20</v>
      </c>
      <c r="C6394" t="s">
        <v>19</v>
      </c>
      <c r="D6394" t="s">
        <v>65</v>
      </c>
      <c r="E6394" t="s">
        <v>533</v>
      </c>
    </row>
    <row r="6395" spans="1:5" x14ac:dyDescent="0.25">
      <c r="A6395" t="s">
        <v>35692</v>
      </c>
      <c r="B6395" t="s">
        <v>20</v>
      </c>
      <c r="C6395" t="s">
        <v>19</v>
      </c>
      <c r="D6395" t="s">
        <v>33</v>
      </c>
      <c r="E6395" t="s">
        <v>530</v>
      </c>
    </row>
    <row r="6396" spans="1:5" x14ac:dyDescent="0.25">
      <c r="A6396" t="s">
        <v>35693</v>
      </c>
      <c r="B6396" t="s">
        <v>20</v>
      </c>
      <c r="C6396" t="s">
        <v>19</v>
      </c>
      <c r="D6396" t="s">
        <v>33</v>
      </c>
      <c r="E6396" t="s">
        <v>530</v>
      </c>
    </row>
    <row r="6397" spans="1:5" x14ac:dyDescent="0.25">
      <c r="A6397" t="s">
        <v>35694</v>
      </c>
      <c r="B6397" t="s">
        <v>20</v>
      </c>
      <c r="C6397" t="s">
        <v>19</v>
      </c>
      <c r="D6397" t="s">
        <v>33</v>
      </c>
      <c r="E6397" t="s">
        <v>530</v>
      </c>
    </row>
    <row r="6398" spans="1:5" x14ac:dyDescent="0.25">
      <c r="A6398" t="s">
        <v>35695</v>
      </c>
      <c r="B6398" t="s">
        <v>20</v>
      </c>
      <c r="C6398" t="s">
        <v>19</v>
      </c>
      <c r="D6398" t="s">
        <v>33</v>
      </c>
      <c r="E6398" t="s">
        <v>533</v>
      </c>
    </row>
    <row r="6399" spans="1:5" x14ac:dyDescent="0.25">
      <c r="A6399" t="s">
        <v>35696</v>
      </c>
      <c r="B6399" t="s">
        <v>20</v>
      </c>
      <c r="C6399" t="s">
        <v>19</v>
      </c>
      <c r="D6399" t="s">
        <v>33</v>
      </c>
      <c r="E6399" t="s">
        <v>533</v>
      </c>
    </row>
    <row r="6400" spans="1:5" x14ac:dyDescent="0.25">
      <c r="A6400" t="s">
        <v>35697</v>
      </c>
      <c r="B6400" t="s">
        <v>20</v>
      </c>
      <c r="C6400" t="s">
        <v>19</v>
      </c>
      <c r="D6400" t="s">
        <v>65</v>
      </c>
      <c r="E6400" t="s">
        <v>533</v>
      </c>
    </row>
    <row r="6401" spans="1:5" x14ac:dyDescent="0.25">
      <c r="A6401" t="s">
        <v>35698</v>
      </c>
      <c r="B6401" t="s">
        <v>20</v>
      </c>
      <c r="C6401" t="s">
        <v>19</v>
      </c>
      <c r="D6401" t="s">
        <v>33</v>
      </c>
      <c r="E6401" t="s">
        <v>530</v>
      </c>
    </row>
    <row r="6402" spans="1:5" x14ac:dyDescent="0.25">
      <c r="A6402" t="s">
        <v>35699</v>
      </c>
      <c r="B6402" t="s">
        <v>20</v>
      </c>
      <c r="C6402" t="s">
        <v>19</v>
      </c>
      <c r="D6402" t="s">
        <v>33</v>
      </c>
      <c r="E6402" t="s">
        <v>530</v>
      </c>
    </row>
    <row r="6403" spans="1:5" x14ac:dyDescent="0.25">
      <c r="A6403" t="s">
        <v>35700</v>
      </c>
      <c r="B6403" t="s">
        <v>20</v>
      </c>
      <c r="C6403" t="s">
        <v>19</v>
      </c>
      <c r="D6403" t="s">
        <v>33</v>
      </c>
      <c r="E6403" t="s">
        <v>984</v>
      </c>
    </row>
    <row r="6404" spans="1:5" x14ac:dyDescent="0.25">
      <c r="A6404" t="s">
        <v>35701</v>
      </c>
      <c r="B6404" t="s">
        <v>20</v>
      </c>
      <c r="C6404" t="s">
        <v>19</v>
      </c>
      <c r="D6404" t="s">
        <v>33</v>
      </c>
      <c r="E6404" t="s">
        <v>533</v>
      </c>
    </row>
    <row r="6405" spans="1:5" x14ac:dyDescent="0.25">
      <c r="A6405" t="s">
        <v>35702</v>
      </c>
      <c r="B6405" t="s">
        <v>20</v>
      </c>
      <c r="C6405" t="s">
        <v>19</v>
      </c>
      <c r="D6405" t="s">
        <v>33</v>
      </c>
      <c r="E6405" t="s">
        <v>533</v>
      </c>
    </row>
    <row r="6406" spans="1:5" x14ac:dyDescent="0.25">
      <c r="A6406" t="s">
        <v>35703</v>
      </c>
      <c r="B6406" t="s">
        <v>20</v>
      </c>
      <c r="C6406" t="s">
        <v>19</v>
      </c>
      <c r="D6406" t="s">
        <v>33</v>
      </c>
      <c r="E6406" t="s">
        <v>530</v>
      </c>
    </row>
    <row r="6407" spans="1:5" x14ac:dyDescent="0.25">
      <c r="A6407" t="s">
        <v>35704</v>
      </c>
      <c r="B6407" t="s">
        <v>20</v>
      </c>
      <c r="C6407" t="s">
        <v>19</v>
      </c>
      <c r="D6407" t="s">
        <v>33</v>
      </c>
      <c r="E6407" t="s">
        <v>611</v>
      </c>
    </row>
    <row r="6408" spans="1:5" x14ac:dyDescent="0.25">
      <c r="A6408" t="s">
        <v>35705</v>
      </c>
      <c r="B6408" t="s">
        <v>20</v>
      </c>
      <c r="C6408" t="s">
        <v>19</v>
      </c>
      <c r="D6408" t="s">
        <v>33</v>
      </c>
      <c r="E6408" t="s">
        <v>533</v>
      </c>
    </row>
    <row r="6409" spans="1:5" x14ac:dyDescent="0.25">
      <c r="A6409" t="s">
        <v>44330</v>
      </c>
      <c r="B6409" t="s">
        <v>20</v>
      </c>
      <c r="C6409" t="s">
        <v>19</v>
      </c>
      <c r="D6409" t="s">
        <v>33</v>
      </c>
      <c r="E6409" t="s">
        <v>530</v>
      </c>
    </row>
    <row r="6410" spans="1:5" x14ac:dyDescent="0.25">
      <c r="A6410" t="s">
        <v>35706</v>
      </c>
      <c r="B6410" t="s">
        <v>20</v>
      </c>
      <c r="C6410" t="s">
        <v>19</v>
      </c>
      <c r="D6410" t="s">
        <v>33</v>
      </c>
      <c r="E6410" t="s">
        <v>533</v>
      </c>
    </row>
    <row r="6411" spans="1:5" x14ac:dyDescent="0.25">
      <c r="A6411" t="s">
        <v>35707</v>
      </c>
      <c r="B6411" t="s">
        <v>20</v>
      </c>
      <c r="C6411" t="s">
        <v>19</v>
      </c>
      <c r="D6411" t="s">
        <v>33</v>
      </c>
      <c r="E6411" t="s">
        <v>538</v>
      </c>
    </row>
    <row r="6412" spans="1:5" x14ac:dyDescent="0.25">
      <c r="A6412" t="s">
        <v>35708</v>
      </c>
      <c r="B6412" t="s">
        <v>20</v>
      </c>
      <c r="C6412" t="s">
        <v>19</v>
      </c>
      <c r="D6412" t="s">
        <v>33</v>
      </c>
      <c r="E6412" t="s">
        <v>538</v>
      </c>
    </row>
    <row r="6413" spans="1:5" x14ac:dyDescent="0.25">
      <c r="A6413" t="s">
        <v>35709</v>
      </c>
      <c r="B6413" t="s">
        <v>20</v>
      </c>
      <c r="C6413" t="s">
        <v>19</v>
      </c>
      <c r="D6413" t="s">
        <v>33</v>
      </c>
      <c r="E6413" t="s">
        <v>530</v>
      </c>
    </row>
    <row r="6414" spans="1:5" x14ac:dyDescent="0.25">
      <c r="A6414" t="s">
        <v>35710</v>
      </c>
      <c r="B6414" t="s">
        <v>20</v>
      </c>
      <c r="C6414" t="s">
        <v>19</v>
      </c>
      <c r="D6414" t="s">
        <v>33</v>
      </c>
      <c r="E6414" t="s">
        <v>530</v>
      </c>
    </row>
    <row r="6415" spans="1:5" x14ac:dyDescent="0.25">
      <c r="A6415" t="s">
        <v>35711</v>
      </c>
      <c r="B6415" t="s">
        <v>20</v>
      </c>
      <c r="C6415" t="s">
        <v>19</v>
      </c>
      <c r="D6415" t="s">
        <v>33</v>
      </c>
      <c r="E6415" t="s">
        <v>533</v>
      </c>
    </row>
    <row r="6416" spans="1:5" x14ac:dyDescent="0.25">
      <c r="A6416" t="s">
        <v>35712</v>
      </c>
      <c r="B6416" t="s">
        <v>20</v>
      </c>
      <c r="C6416" t="s">
        <v>19</v>
      </c>
      <c r="D6416" t="s">
        <v>33</v>
      </c>
      <c r="E6416" t="s">
        <v>533</v>
      </c>
    </row>
    <row r="6417" spans="1:5" x14ac:dyDescent="0.25">
      <c r="A6417" t="s">
        <v>44331</v>
      </c>
      <c r="B6417" t="s">
        <v>20</v>
      </c>
      <c r="C6417" t="s">
        <v>19</v>
      </c>
      <c r="D6417" t="s">
        <v>33</v>
      </c>
      <c r="E6417" t="s">
        <v>533</v>
      </c>
    </row>
    <row r="6418" spans="1:5" x14ac:dyDescent="0.25">
      <c r="A6418" t="s">
        <v>44332</v>
      </c>
      <c r="B6418" t="s">
        <v>20</v>
      </c>
      <c r="C6418" t="s">
        <v>19</v>
      </c>
      <c r="D6418" t="s">
        <v>33</v>
      </c>
      <c r="E6418" t="s">
        <v>533</v>
      </c>
    </row>
    <row r="6419" spans="1:5" x14ac:dyDescent="0.25">
      <c r="A6419" t="s">
        <v>35713</v>
      </c>
      <c r="B6419" t="s">
        <v>20</v>
      </c>
      <c r="C6419" t="s">
        <v>19</v>
      </c>
      <c r="D6419" t="s">
        <v>33</v>
      </c>
      <c r="E6419" t="s">
        <v>530</v>
      </c>
    </row>
    <row r="6420" spans="1:5" x14ac:dyDescent="0.25">
      <c r="A6420" t="s">
        <v>35714</v>
      </c>
      <c r="B6420" t="s">
        <v>20</v>
      </c>
      <c r="C6420" t="s">
        <v>19</v>
      </c>
      <c r="D6420" t="s">
        <v>33</v>
      </c>
      <c r="E6420" t="s">
        <v>538</v>
      </c>
    </row>
    <row r="6421" spans="1:5" x14ac:dyDescent="0.25">
      <c r="A6421" t="s">
        <v>35715</v>
      </c>
      <c r="B6421" t="s">
        <v>20</v>
      </c>
      <c r="C6421" t="s">
        <v>19</v>
      </c>
      <c r="D6421" t="s">
        <v>33</v>
      </c>
      <c r="E6421" t="s">
        <v>533</v>
      </c>
    </row>
    <row r="6422" spans="1:5" x14ac:dyDescent="0.25">
      <c r="A6422" t="s">
        <v>35716</v>
      </c>
      <c r="B6422" t="s">
        <v>20</v>
      </c>
      <c r="C6422" t="s">
        <v>19</v>
      </c>
      <c r="D6422" t="s">
        <v>33</v>
      </c>
      <c r="E6422" t="s">
        <v>533</v>
      </c>
    </row>
    <row r="6423" spans="1:5" x14ac:dyDescent="0.25">
      <c r="A6423" t="s">
        <v>35717</v>
      </c>
      <c r="B6423" t="s">
        <v>20</v>
      </c>
      <c r="C6423" t="s">
        <v>19</v>
      </c>
      <c r="D6423" t="s">
        <v>33</v>
      </c>
      <c r="E6423" t="s">
        <v>533</v>
      </c>
    </row>
    <row r="6424" spans="1:5" x14ac:dyDescent="0.25">
      <c r="A6424" t="s">
        <v>35718</v>
      </c>
      <c r="B6424" t="s">
        <v>20</v>
      </c>
      <c r="C6424" t="s">
        <v>19</v>
      </c>
      <c r="D6424" t="s">
        <v>33</v>
      </c>
      <c r="E6424" t="s">
        <v>530</v>
      </c>
    </row>
    <row r="6425" spans="1:5" x14ac:dyDescent="0.25">
      <c r="A6425" t="s">
        <v>35719</v>
      </c>
      <c r="B6425" t="s">
        <v>20</v>
      </c>
      <c r="C6425" t="s">
        <v>19</v>
      </c>
      <c r="D6425" t="s">
        <v>33</v>
      </c>
      <c r="E6425" t="s">
        <v>530</v>
      </c>
    </row>
    <row r="6426" spans="1:5" x14ac:dyDescent="0.25">
      <c r="A6426" t="s">
        <v>35720</v>
      </c>
      <c r="B6426" t="s">
        <v>20</v>
      </c>
      <c r="C6426" t="s">
        <v>19</v>
      </c>
      <c r="D6426" t="s">
        <v>33</v>
      </c>
      <c r="E6426" t="s">
        <v>530</v>
      </c>
    </row>
    <row r="6427" spans="1:5" x14ac:dyDescent="0.25">
      <c r="A6427" t="s">
        <v>35721</v>
      </c>
      <c r="B6427" t="s">
        <v>20</v>
      </c>
      <c r="C6427" t="s">
        <v>19</v>
      </c>
      <c r="D6427" t="s">
        <v>33</v>
      </c>
      <c r="E6427" t="s">
        <v>530</v>
      </c>
    </row>
    <row r="6428" spans="1:5" x14ac:dyDescent="0.25">
      <c r="A6428" t="s">
        <v>35722</v>
      </c>
      <c r="B6428" t="s">
        <v>20</v>
      </c>
      <c r="C6428" t="s">
        <v>19</v>
      </c>
      <c r="D6428" t="s">
        <v>33</v>
      </c>
      <c r="E6428" t="s">
        <v>530</v>
      </c>
    </row>
    <row r="6429" spans="1:5" x14ac:dyDescent="0.25">
      <c r="A6429" t="s">
        <v>35723</v>
      </c>
      <c r="B6429" t="s">
        <v>20</v>
      </c>
      <c r="C6429" t="s">
        <v>19</v>
      </c>
      <c r="D6429" t="s">
        <v>33</v>
      </c>
      <c r="E6429" t="s">
        <v>530</v>
      </c>
    </row>
    <row r="6430" spans="1:5" x14ac:dyDescent="0.25">
      <c r="A6430" t="s">
        <v>35724</v>
      </c>
      <c r="B6430" t="s">
        <v>20</v>
      </c>
      <c r="C6430" t="s">
        <v>19</v>
      </c>
      <c r="D6430" t="s">
        <v>33</v>
      </c>
      <c r="E6430" t="s">
        <v>533</v>
      </c>
    </row>
    <row r="6431" spans="1:5" x14ac:dyDescent="0.25">
      <c r="A6431" t="s">
        <v>35725</v>
      </c>
      <c r="B6431" t="s">
        <v>20</v>
      </c>
      <c r="C6431" t="s">
        <v>19</v>
      </c>
      <c r="D6431" t="s">
        <v>33</v>
      </c>
      <c r="E6431" t="s">
        <v>530</v>
      </c>
    </row>
    <row r="6432" spans="1:5" x14ac:dyDescent="0.25">
      <c r="A6432" t="s">
        <v>35726</v>
      </c>
      <c r="B6432" t="s">
        <v>20</v>
      </c>
      <c r="C6432" t="s">
        <v>19</v>
      </c>
      <c r="D6432" t="s">
        <v>33</v>
      </c>
      <c r="E6432" t="s">
        <v>533</v>
      </c>
    </row>
    <row r="6433" spans="1:5" x14ac:dyDescent="0.25">
      <c r="A6433" t="s">
        <v>35727</v>
      </c>
      <c r="B6433" t="s">
        <v>20</v>
      </c>
      <c r="C6433" t="s">
        <v>19</v>
      </c>
      <c r="D6433" t="s">
        <v>33</v>
      </c>
      <c r="E6433" t="s">
        <v>533</v>
      </c>
    </row>
    <row r="6434" spans="1:5" x14ac:dyDescent="0.25">
      <c r="A6434" t="s">
        <v>35728</v>
      </c>
      <c r="B6434" t="s">
        <v>20</v>
      </c>
      <c r="C6434" t="s">
        <v>19</v>
      </c>
      <c r="D6434" t="s">
        <v>33</v>
      </c>
      <c r="E6434" t="s">
        <v>533</v>
      </c>
    </row>
    <row r="6435" spans="1:5" x14ac:dyDescent="0.25">
      <c r="A6435" t="s">
        <v>35729</v>
      </c>
      <c r="B6435" t="s">
        <v>20</v>
      </c>
      <c r="C6435" t="s">
        <v>19</v>
      </c>
      <c r="D6435" t="s">
        <v>33</v>
      </c>
      <c r="E6435" t="s">
        <v>538</v>
      </c>
    </row>
    <row r="6436" spans="1:5" x14ac:dyDescent="0.25">
      <c r="A6436" t="s">
        <v>35730</v>
      </c>
      <c r="B6436" t="s">
        <v>20</v>
      </c>
      <c r="C6436" t="s">
        <v>19</v>
      </c>
      <c r="D6436" t="s">
        <v>33</v>
      </c>
      <c r="E6436" t="s">
        <v>530</v>
      </c>
    </row>
    <row r="6437" spans="1:5" x14ac:dyDescent="0.25">
      <c r="A6437" t="s">
        <v>35731</v>
      </c>
      <c r="B6437" t="s">
        <v>20</v>
      </c>
      <c r="C6437" t="s">
        <v>19</v>
      </c>
      <c r="D6437" t="s">
        <v>33</v>
      </c>
      <c r="E6437" t="s">
        <v>538</v>
      </c>
    </row>
    <row r="6438" spans="1:5" x14ac:dyDescent="0.25">
      <c r="A6438" t="s">
        <v>35732</v>
      </c>
      <c r="B6438" t="s">
        <v>20</v>
      </c>
      <c r="C6438" t="s">
        <v>19</v>
      </c>
      <c r="D6438" t="s">
        <v>33</v>
      </c>
      <c r="E6438" t="s">
        <v>530</v>
      </c>
    </row>
    <row r="6439" spans="1:5" x14ac:dyDescent="0.25">
      <c r="A6439" t="s">
        <v>35733</v>
      </c>
      <c r="B6439" t="s">
        <v>20</v>
      </c>
      <c r="C6439" t="s">
        <v>19</v>
      </c>
      <c r="D6439" t="s">
        <v>33</v>
      </c>
      <c r="E6439" t="s">
        <v>533</v>
      </c>
    </row>
    <row r="6440" spans="1:5" x14ac:dyDescent="0.25">
      <c r="A6440" t="s">
        <v>35734</v>
      </c>
      <c r="B6440" t="s">
        <v>20</v>
      </c>
      <c r="C6440" t="s">
        <v>19</v>
      </c>
      <c r="D6440" t="s">
        <v>33</v>
      </c>
      <c r="E6440" t="s">
        <v>530</v>
      </c>
    </row>
    <row r="6441" spans="1:5" x14ac:dyDescent="0.25">
      <c r="A6441" t="s">
        <v>35735</v>
      </c>
      <c r="B6441" t="s">
        <v>20</v>
      </c>
      <c r="C6441" t="s">
        <v>19</v>
      </c>
      <c r="D6441" t="s">
        <v>33</v>
      </c>
      <c r="E6441" t="s">
        <v>533</v>
      </c>
    </row>
    <row r="6442" spans="1:5" x14ac:dyDescent="0.25">
      <c r="A6442" t="s">
        <v>35736</v>
      </c>
      <c r="B6442" t="s">
        <v>20</v>
      </c>
      <c r="C6442" t="s">
        <v>19</v>
      </c>
      <c r="D6442" t="s">
        <v>33</v>
      </c>
      <c r="E6442" t="s">
        <v>533</v>
      </c>
    </row>
    <row r="6443" spans="1:5" x14ac:dyDescent="0.25">
      <c r="A6443" t="s">
        <v>35737</v>
      </c>
      <c r="B6443" t="s">
        <v>20</v>
      </c>
      <c r="C6443" t="s">
        <v>19</v>
      </c>
      <c r="D6443" t="s">
        <v>33</v>
      </c>
      <c r="E6443" t="s">
        <v>538</v>
      </c>
    </row>
    <row r="6444" spans="1:5" x14ac:dyDescent="0.25">
      <c r="A6444" t="s">
        <v>35738</v>
      </c>
      <c r="B6444" t="s">
        <v>20</v>
      </c>
      <c r="C6444" t="s">
        <v>19</v>
      </c>
      <c r="D6444" t="s">
        <v>33</v>
      </c>
      <c r="E6444" t="s">
        <v>530</v>
      </c>
    </row>
    <row r="6445" spans="1:5" x14ac:dyDescent="0.25">
      <c r="A6445" t="s">
        <v>35739</v>
      </c>
      <c r="B6445" t="s">
        <v>20</v>
      </c>
      <c r="C6445" t="s">
        <v>19</v>
      </c>
      <c r="D6445" t="s">
        <v>33</v>
      </c>
      <c r="E6445" t="s">
        <v>530</v>
      </c>
    </row>
    <row r="6446" spans="1:5" x14ac:dyDescent="0.25">
      <c r="A6446" t="s">
        <v>35740</v>
      </c>
      <c r="B6446" t="s">
        <v>20</v>
      </c>
      <c r="C6446" t="s">
        <v>19</v>
      </c>
      <c r="D6446" t="s">
        <v>33</v>
      </c>
      <c r="E6446" t="s">
        <v>530</v>
      </c>
    </row>
    <row r="6447" spans="1:5" x14ac:dyDescent="0.25">
      <c r="A6447" t="s">
        <v>35741</v>
      </c>
      <c r="B6447" t="s">
        <v>20</v>
      </c>
      <c r="C6447" t="s">
        <v>19</v>
      </c>
      <c r="D6447" t="s">
        <v>33</v>
      </c>
      <c r="E6447" t="s">
        <v>533</v>
      </c>
    </row>
    <row r="6448" spans="1:5" x14ac:dyDescent="0.25">
      <c r="A6448" t="s">
        <v>35742</v>
      </c>
      <c r="B6448" t="s">
        <v>20</v>
      </c>
      <c r="C6448" t="s">
        <v>19</v>
      </c>
      <c r="D6448" t="s">
        <v>33</v>
      </c>
      <c r="E6448" t="s">
        <v>533</v>
      </c>
    </row>
    <row r="6449" spans="1:5" x14ac:dyDescent="0.25">
      <c r="A6449" t="s">
        <v>35743</v>
      </c>
      <c r="B6449" t="s">
        <v>20</v>
      </c>
      <c r="C6449" t="s">
        <v>19</v>
      </c>
      <c r="D6449" t="s">
        <v>33</v>
      </c>
      <c r="E6449" t="s">
        <v>530</v>
      </c>
    </row>
    <row r="6450" spans="1:5" x14ac:dyDescent="0.25">
      <c r="A6450" t="s">
        <v>35744</v>
      </c>
      <c r="B6450" t="s">
        <v>20</v>
      </c>
      <c r="C6450" t="s">
        <v>19</v>
      </c>
      <c r="D6450" t="s">
        <v>33</v>
      </c>
      <c r="E6450" t="s">
        <v>530</v>
      </c>
    </row>
    <row r="6451" spans="1:5" x14ac:dyDescent="0.25">
      <c r="A6451" t="s">
        <v>35745</v>
      </c>
      <c r="B6451" t="s">
        <v>20</v>
      </c>
      <c r="C6451" t="s">
        <v>19</v>
      </c>
      <c r="D6451" t="s">
        <v>33</v>
      </c>
      <c r="E6451" t="s">
        <v>538</v>
      </c>
    </row>
    <row r="6452" spans="1:5" x14ac:dyDescent="0.25">
      <c r="A6452" t="s">
        <v>35746</v>
      </c>
      <c r="B6452" t="s">
        <v>20</v>
      </c>
      <c r="C6452" t="s">
        <v>19</v>
      </c>
      <c r="D6452" t="s">
        <v>33</v>
      </c>
      <c r="E6452" t="s">
        <v>533</v>
      </c>
    </row>
    <row r="6453" spans="1:5" x14ac:dyDescent="0.25">
      <c r="A6453" t="s">
        <v>35747</v>
      </c>
      <c r="B6453" t="s">
        <v>20</v>
      </c>
      <c r="C6453" t="s">
        <v>19</v>
      </c>
      <c r="D6453" t="s">
        <v>33</v>
      </c>
      <c r="E6453" t="s">
        <v>837</v>
      </c>
    </row>
    <row r="6454" spans="1:5" x14ac:dyDescent="0.25">
      <c r="A6454" t="s">
        <v>35748</v>
      </c>
      <c r="B6454" t="s">
        <v>20</v>
      </c>
      <c r="C6454" t="s">
        <v>19</v>
      </c>
      <c r="D6454" t="s">
        <v>33</v>
      </c>
      <c r="E6454" t="s">
        <v>538</v>
      </c>
    </row>
    <row r="6455" spans="1:5" x14ac:dyDescent="0.25">
      <c r="A6455" t="s">
        <v>35749</v>
      </c>
      <c r="B6455" t="s">
        <v>20</v>
      </c>
      <c r="C6455" t="s">
        <v>19</v>
      </c>
      <c r="D6455" t="s">
        <v>33</v>
      </c>
      <c r="E6455" t="s">
        <v>538</v>
      </c>
    </row>
    <row r="6456" spans="1:5" x14ac:dyDescent="0.25">
      <c r="A6456" t="s">
        <v>35750</v>
      </c>
      <c r="B6456" t="s">
        <v>20</v>
      </c>
      <c r="C6456" t="s">
        <v>19</v>
      </c>
      <c r="D6456" t="s">
        <v>33</v>
      </c>
      <c r="E6456" t="s">
        <v>538</v>
      </c>
    </row>
    <row r="6457" spans="1:5" x14ac:dyDescent="0.25">
      <c r="A6457" t="s">
        <v>35751</v>
      </c>
      <c r="B6457" t="s">
        <v>20</v>
      </c>
      <c r="C6457" t="s">
        <v>19</v>
      </c>
      <c r="D6457" t="s">
        <v>33</v>
      </c>
      <c r="E6457" t="s">
        <v>530</v>
      </c>
    </row>
    <row r="6458" spans="1:5" x14ac:dyDescent="0.25">
      <c r="A6458" t="s">
        <v>35752</v>
      </c>
      <c r="B6458" t="s">
        <v>20</v>
      </c>
      <c r="C6458" t="s">
        <v>19</v>
      </c>
      <c r="D6458" t="s">
        <v>33</v>
      </c>
      <c r="E6458" t="s">
        <v>530</v>
      </c>
    </row>
    <row r="6459" spans="1:5" x14ac:dyDescent="0.25">
      <c r="A6459" t="s">
        <v>35753</v>
      </c>
      <c r="B6459" t="s">
        <v>20</v>
      </c>
      <c r="C6459" t="s">
        <v>19</v>
      </c>
      <c r="D6459" t="s">
        <v>65</v>
      </c>
      <c r="E6459" t="s">
        <v>533</v>
      </c>
    </row>
    <row r="6460" spans="1:5" x14ac:dyDescent="0.25">
      <c r="A6460" t="s">
        <v>35754</v>
      </c>
      <c r="B6460" t="s">
        <v>20</v>
      </c>
      <c r="C6460" t="s">
        <v>19</v>
      </c>
      <c r="D6460" t="s">
        <v>33</v>
      </c>
      <c r="E6460" t="s">
        <v>538</v>
      </c>
    </row>
    <row r="6461" spans="1:5" x14ac:dyDescent="0.25">
      <c r="A6461" t="s">
        <v>35755</v>
      </c>
      <c r="B6461" t="s">
        <v>20</v>
      </c>
      <c r="C6461" t="s">
        <v>19</v>
      </c>
      <c r="D6461" t="s">
        <v>33</v>
      </c>
      <c r="E6461" t="s">
        <v>530</v>
      </c>
    </row>
    <row r="6462" spans="1:5" x14ac:dyDescent="0.25">
      <c r="A6462" t="s">
        <v>35756</v>
      </c>
      <c r="B6462" t="s">
        <v>20</v>
      </c>
      <c r="C6462" t="s">
        <v>19</v>
      </c>
      <c r="D6462" t="s">
        <v>33</v>
      </c>
      <c r="E6462" t="s">
        <v>530</v>
      </c>
    </row>
    <row r="6463" spans="1:5" x14ac:dyDescent="0.25">
      <c r="A6463" t="s">
        <v>35757</v>
      </c>
      <c r="B6463" t="s">
        <v>20</v>
      </c>
      <c r="C6463" t="s">
        <v>19</v>
      </c>
      <c r="D6463" t="s">
        <v>33</v>
      </c>
      <c r="E6463" t="s">
        <v>533</v>
      </c>
    </row>
    <row r="6464" spans="1:5" x14ac:dyDescent="0.25">
      <c r="A6464" t="s">
        <v>35758</v>
      </c>
      <c r="B6464" t="s">
        <v>20</v>
      </c>
      <c r="C6464" t="s">
        <v>19</v>
      </c>
      <c r="D6464" t="s">
        <v>33</v>
      </c>
      <c r="E6464" t="s">
        <v>533</v>
      </c>
    </row>
    <row r="6465" spans="1:5" x14ac:dyDescent="0.25">
      <c r="A6465" t="s">
        <v>35759</v>
      </c>
      <c r="B6465" t="s">
        <v>20</v>
      </c>
      <c r="C6465" t="s">
        <v>19</v>
      </c>
      <c r="D6465" t="s">
        <v>33</v>
      </c>
      <c r="E6465" t="s">
        <v>533</v>
      </c>
    </row>
    <row r="6466" spans="1:5" x14ac:dyDescent="0.25">
      <c r="A6466" t="s">
        <v>35760</v>
      </c>
      <c r="B6466" t="s">
        <v>20</v>
      </c>
      <c r="C6466" t="s">
        <v>19</v>
      </c>
      <c r="D6466" t="s">
        <v>33</v>
      </c>
      <c r="E6466" t="s">
        <v>533</v>
      </c>
    </row>
    <row r="6467" spans="1:5" x14ac:dyDescent="0.25">
      <c r="A6467" t="s">
        <v>35761</v>
      </c>
      <c r="B6467" t="s">
        <v>20</v>
      </c>
      <c r="C6467" t="s">
        <v>19</v>
      </c>
      <c r="D6467" t="s">
        <v>33</v>
      </c>
      <c r="E6467" t="s">
        <v>530</v>
      </c>
    </row>
    <row r="6468" spans="1:5" x14ac:dyDescent="0.25">
      <c r="A6468" t="s">
        <v>35762</v>
      </c>
      <c r="B6468" t="s">
        <v>20</v>
      </c>
      <c r="C6468" t="s">
        <v>19</v>
      </c>
      <c r="D6468" t="s">
        <v>33</v>
      </c>
      <c r="E6468" t="s">
        <v>530</v>
      </c>
    </row>
    <row r="6469" spans="1:5" x14ac:dyDescent="0.25">
      <c r="A6469" t="s">
        <v>35763</v>
      </c>
      <c r="B6469" t="s">
        <v>20</v>
      </c>
      <c r="C6469" t="s">
        <v>19</v>
      </c>
      <c r="D6469" t="s">
        <v>65</v>
      </c>
      <c r="E6469" t="s">
        <v>533</v>
      </c>
    </row>
    <row r="6470" spans="1:5" x14ac:dyDescent="0.25">
      <c r="A6470" t="s">
        <v>35764</v>
      </c>
      <c r="B6470" t="s">
        <v>20</v>
      </c>
      <c r="C6470" t="s">
        <v>19</v>
      </c>
      <c r="D6470" t="s">
        <v>33</v>
      </c>
      <c r="E6470" t="s">
        <v>533</v>
      </c>
    </row>
    <row r="6471" spans="1:5" x14ac:dyDescent="0.25">
      <c r="A6471" t="s">
        <v>35765</v>
      </c>
      <c r="B6471" t="s">
        <v>20</v>
      </c>
      <c r="C6471" t="s">
        <v>19</v>
      </c>
      <c r="D6471" t="s">
        <v>33</v>
      </c>
      <c r="E6471" t="s">
        <v>530</v>
      </c>
    </row>
    <row r="6472" spans="1:5" x14ac:dyDescent="0.25">
      <c r="A6472" t="s">
        <v>35766</v>
      </c>
      <c r="B6472" t="s">
        <v>20</v>
      </c>
      <c r="C6472" t="s">
        <v>19</v>
      </c>
      <c r="D6472" t="s">
        <v>33</v>
      </c>
      <c r="E6472" t="s">
        <v>530</v>
      </c>
    </row>
    <row r="6473" spans="1:5" x14ac:dyDescent="0.25">
      <c r="A6473" t="s">
        <v>35767</v>
      </c>
      <c r="B6473" t="s">
        <v>20</v>
      </c>
      <c r="C6473" t="s">
        <v>19</v>
      </c>
      <c r="D6473" t="s">
        <v>33</v>
      </c>
      <c r="E6473" t="s">
        <v>530</v>
      </c>
    </row>
    <row r="6474" spans="1:5" x14ac:dyDescent="0.25">
      <c r="A6474" t="s">
        <v>35768</v>
      </c>
      <c r="B6474" t="s">
        <v>20</v>
      </c>
      <c r="C6474" t="s">
        <v>19</v>
      </c>
      <c r="D6474" t="s">
        <v>65</v>
      </c>
      <c r="E6474" t="s">
        <v>533</v>
      </c>
    </row>
    <row r="6475" spans="1:5" x14ac:dyDescent="0.25">
      <c r="A6475" t="s">
        <v>35769</v>
      </c>
      <c r="B6475" t="s">
        <v>20</v>
      </c>
      <c r="C6475" t="s">
        <v>19</v>
      </c>
      <c r="D6475" t="s">
        <v>33</v>
      </c>
      <c r="E6475" t="s">
        <v>538</v>
      </c>
    </row>
    <row r="6476" spans="1:5" x14ac:dyDescent="0.25">
      <c r="A6476" t="s">
        <v>35770</v>
      </c>
      <c r="B6476" t="s">
        <v>20</v>
      </c>
      <c r="C6476" t="s">
        <v>19</v>
      </c>
      <c r="D6476" t="s">
        <v>33</v>
      </c>
      <c r="E6476" t="s">
        <v>530</v>
      </c>
    </row>
    <row r="6477" spans="1:5" x14ac:dyDescent="0.25">
      <c r="A6477" t="s">
        <v>35771</v>
      </c>
      <c r="B6477" t="s">
        <v>20</v>
      </c>
      <c r="C6477" t="s">
        <v>19</v>
      </c>
      <c r="D6477" t="s">
        <v>33</v>
      </c>
      <c r="E6477" t="s">
        <v>530</v>
      </c>
    </row>
    <row r="6478" spans="1:5" x14ac:dyDescent="0.25">
      <c r="A6478" t="s">
        <v>35772</v>
      </c>
      <c r="B6478" t="s">
        <v>20</v>
      </c>
      <c r="C6478" t="s">
        <v>19</v>
      </c>
      <c r="D6478" t="s">
        <v>33</v>
      </c>
      <c r="E6478" t="s">
        <v>538</v>
      </c>
    </row>
    <row r="6479" spans="1:5" x14ac:dyDescent="0.25">
      <c r="A6479" t="s">
        <v>35773</v>
      </c>
      <c r="B6479" t="s">
        <v>20</v>
      </c>
      <c r="C6479" t="s">
        <v>19</v>
      </c>
      <c r="D6479" t="s">
        <v>33</v>
      </c>
      <c r="E6479" t="s">
        <v>533</v>
      </c>
    </row>
    <row r="6480" spans="1:5" x14ac:dyDescent="0.25">
      <c r="A6480" t="s">
        <v>35774</v>
      </c>
      <c r="B6480" t="s">
        <v>20</v>
      </c>
      <c r="C6480" t="s">
        <v>19</v>
      </c>
      <c r="D6480" t="s">
        <v>33</v>
      </c>
      <c r="E6480" t="s">
        <v>530</v>
      </c>
    </row>
    <row r="6481" spans="1:5" x14ac:dyDescent="0.25">
      <c r="A6481" t="s">
        <v>35775</v>
      </c>
      <c r="B6481" t="s">
        <v>20</v>
      </c>
      <c r="C6481" t="s">
        <v>19</v>
      </c>
      <c r="D6481" t="s">
        <v>33</v>
      </c>
      <c r="E6481" t="s">
        <v>533</v>
      </c>
    </row>
    <row r="6482" spans="1:5" x14ac:dyDescent="0.25">
      <c r="A6482" t="s">
        <v>35776</v>
      </c>
      <c r="B6482" t="s">
        <v>20</v>
      </c>
      <c r="C6482" t="s">
        <v>19</v>
      </c>
      <c r="D6482" t="s">
        <v>33</v>
      </c>
      <c r="E6482" t="s">
        <v>530</v>
      </c>
    </row>
    <row r="6483" spans="1:5" x14ac:dyDescent="0.25">
      <c r="A6483" t="s">
        <v>35777</v>
      </c>
      <c r="B6483" t="s">
        <v>20</v>
      </c>
      <c r="C6483" t="s">
        <v>19</v>
      </c>
      <c r="D6483" t="s">
        <v>33</v>
      </c>
      <c r="E6483" t="s">
        <v>530</v>
      </c>
    </row>
    <row r="6484" spans="1:5" x14ac:dyDescent="0.25">
      <c r="A6484" t="s">
        <v>35778</v>
      </c>
      <c r="B6484" t="s">
        <v>20</v>
      </c>
      <c r="C6484" t="s">
        <v>19</v>
      </c>
      <c r="D6484" t="s">
        <v>33</v>
      </c>
      <c r="E6484" t="s">
        <v>530</v>
      </c>
    </row>
    <row r="6485" spans="1:5" x14ac:dyDescent="0.25">
      <c r="A6485" t="s">
        <v>35779</v>
      </c>
      <c r="B6485" t="s">
        <v>20</v>
      </c>
      <c r="C6485" t="s">
        <v>19</v>
      </c>
      <c r="D6485" t="s">
        <v>33</v>
      </c>
      <c r="E6485" t="s">
        <v>533</v>
      </c>
    </row>
    <row r="6486" spans="1:5" x14ac:dyDescent="0.25">
      <c r="A6486" t="s">
        <v>35780</v>
      </c>
      <c r="B6486" t="s">
        <v>20</v>
      </c>
      <c r="C6486" t="s">
        <v>19</v>
      </c>
      <c r="D6486" t="s">
        <v>33</v>
      </c>
      <c r="E6486" t="s">
        <v>530</v>
      </c>
    </row>
    <row r="6487" spans="1:5" x14ac:dyDescent="0.25">
      <c r="A6487" t="s">
        <v>35781</v>
      </c>
      <c r="B6487" t="s">
        <v>20</v>
      </c>
      <c r="C6487" t="s">
        <v>19</v>
      </c>
      <c r="D6487" t="s">
        <v>33</v>
      </c>
      <c r="E6487" t="s">
        <v>530</v>
      </c>
    </row>
    <row r="6488" spans="1:5" x14ac:dyDescent="0.25">
      <c r="A6488" t="s">
        <v>35782</v>
      </c>
      <c r="B6488" t="s">
        <v>20</v>
      </c>
      <c r="C6488" t="s">
        <v>19</v>
      </c>
      <c r="D6488" t="s">
        <v>33</v>
      </c>
      <c r="E6488" t="s">
        <v>533</v>
      </c>
    </row>
    <row r="6489" spans="1:5" x14ac:dyDescent="0.25">
      <c r="A6489" t="s">
        <v>35783</v>
      </c>
      <c r="B6489" t="s">
        <v>20</v>
      </c>
      <c r="C6489" t="s">
        <v>19</v>
      </c>
      <c r="D6489" t="s">
        <v>33</v>
      </c>
      <c r="E6489" t="s">
        <v>530</v>
      </c>
    </row>
    <row r="6490" spans="1:5" x14ac:dyDescent="0.25">
      <c r="A6490" t="s">
        <v>35784</v>
      </c>
      <c r="B6490" t="s">
        <v>20</v>
      </c>
      <c r="C6490" t="s">
        <v>19</v>
      </c>
      <c r="D6490" t="s">
        <v>33</v>
      </c>
      <c r="E6490" t="s">
        <v>538</v>
      </c>
    </row>
    <row r="6491" spans="1:5" x14ac:dyDescent="0.25">
      <c r="A6491" t="s">
        <v>35785</v>
      </c>
      <c r="B6491" t="s">
        <v>20</v>
      </c>
      <c r="C6491" t="s">
        <v>19</v>
      </c>
      <c r="D6491" t="s">
        <v>33</v>
      </c>
      <c r="E6491" t="s">
        <v>530</v>
      </c>
    </row>
    <row r="6492" spans="1:5" x14ac:dyDescent="0.25">
      <c r="A6492" t="s">
        <v>35786</v>
      </c>
      <c r="B6492" t="s">
        <v>20</v>
      </c>
      <c r="C6492" t="s">
        <v>19</v>
      </c>
      <c r="D6492" t="s">
        <v>33</v>
      </c>
      <c r="E6492" t="s">
        <v>533</v>
      </c>
    </row>
    <row r="6493" spans="1:5" x14ac:dyDescent="0.25">
      <c r="A6493" t="s">
        <v>35787</v>
      </c>
      <c r="B6493" t="s">
        <v>20</v>
      </c>
      <c r="C6493" t="s">
        <v>19</v>
      </c>
      <c r="D6493" t="s">
        <v>33</v>
      </c>
      <c r="E6493" t="s">
        <v>530</v>
      </c>
    </row>
    <row r="6494" spans="1:5" x14ac:dyDescent="0.25">
      <c r="A6494" t="s">
        <v>35788</v>
      </c>
      <c r="B6494" t="s">
        <v>20</v>
      </c>
      <c r="C6494" t="s">
        <v>19</v>
      </c>
      <c r="D6494" t="s">
        <v>33</v>
      </c>
      <c r="E6494" t="s">
        <v>533</v>
      </c>
    </row>
    <row r="6495" spans="1:5" x14ac:dyDescent="0.25">
      <c r="A6495" t="s">
        <v>35789</v>
      </c>
      <c r="B6495" t="s">
        <v>20</v>
      </c>
      <c r="C6495" t="s">
        <v>19</v>
      </c>
      <c r="D6495" t="s">
        <v>33</v>
      </c>
      <c r="E6495" t="s">
        <v>530</v>
      </c>
    </row>
    <row r="6496" spans="1:5" x14ac:dyDescent="0.25">
      <c r="A6496" t="s">
        <v>35790</v>
      </c>
      <c r="B6496" t="s">
        <v>20</v>
      </c>
      <c r="C6496" t="s">
        <v>19</v>
      </c>
      <c r="D6496" t="s">
        <v>65</v>
      </c>
      <c r="E6496" t="s">
        <v>533</v>
      </c>
    </row>
    <row r="6497" spans="1:5" x14ac:dyDescent="0.25">
      <c r="A6497" t="s">
        <v>35791</v>
      </c>
      <c r="B6497" t="s">
        <v>20</v>
      </c>
      <c r="C6497" t="s">
        <v>19</v>
      </c>
      <c r="D6497" t="s">
        <v>33</v>
      </c>
      <c r="E6497" t="s">
        <v>530</v>
      </c>
    </row>
    <row r="6498" spans="1:5" x14ac:dyDescent="0.25">
      <c r="A6498" t="s">
        <v>35792</v>
      </c>
      <c r="B6498" t="s">
        <v>20</v>
      </c>
      <c r="C6498" t="s">
        <v>19</v>
      </c>
      <c r="D6498" t="s">
        <v>33</v>
      </c>
      <c r="E6498" t="s">
        <v>530</v>
      </c>
    </row>
    <row r="6499" spans="1:5" x14ac:dyDescent="0.25">
      <c r="A6499" t="s">
        <v>35793</v>
      </c>
      <c r="B6499" t="s">
        <v>20</v>
      </c>
      <c r="C6499" t="s">
        <v>19</v>
      </c>
      <c r="D6499" t="s">
        <v>33</v>
      </c>
      <c r="E6499" t="s">
        <v>533</v>
      </c>
    </row>
    <row r="6500" spans="1:5" x14ac:dyDescent="0.25">
      <c r="A6500" t="s">
        <v>35794</v>
      </c>
      <c r="B6500" t="s">
        <v>20</v>
      </c>
      <c r="C6500" t="s">
        <v>19</v>
      </c>
      <c r="D6500" t="s">
        <v>33</v>
      </c>
      <c r="E6500" t="s">
        <v>533</v>
      </c>
    </row>
    <row r="6501" spans="1:5" x14ac:dyDescent="0.25">
      <c r="A6501" t="s">
        <v>35795</v>
      </c>
      <c r="B6501" t="s">
        <v>20</v>
      </c>
      <c r="C6501" t="s">
        <v>19</v>
      </c>
      <c r="D6501" t="s">
        <v>33</v>
      </c>
      <c r="E6501" t="s">
        <v>502</v>
      </c>
    </row>
    <row r="6502" spans="1:5" x14ac:dyDescent="0.25">
      <c r="A6502" t="s">
        <v>35796</v>
      </c>
      <c r="B6502" t="s">
        <v>20</v>
      </c>
      <c r="C6502" t="s">
        <v>19</v>
      </c>
      <c r="D6502" t="s">
        <v>33</v>
      </c>
      <c r="E6502" t="s">
        <v>530</v>
      </c>
    </row>
    <row r="6503" spans="1:5" x14ac:dyDescent="0.25">
      <c r="A6503" t="s">
        <v>35797</v>
      </c>
      <c r="B6503" t="s">
        <v>20</v>
      </c>
      <c r="C6503" t="s">
        <v>19</v>
      </c>
      <c r="D6503" t="s">
        <v>33</v>
      </c>
      <c r="E6503" t="s">
        <v>530</v>
      </c>
    </row>
    <row r="6504" spans="1:5" x14ac:dyDescent="0.25">
      <c r="A6504" t="s">
        <v>35798</v>
      </c>
      <c r="B6504" t="s">
        <v>20</v>
      </c>
      <c r="C6504" t="s">
        <v>19</v>
      </c>
      <c r="D6504" t="s">
        <v>33</v>
      </c>
      <c r="E6504" t="s">
        <v>530</v>
      </c>
    </row>
    <row r="6505" spans="1:5" x14ac:dyDescent="0.25">
      <c r="A6505" t="s">
        <v>35799</v>
      </c>
      <c r="B6505" t="s">
        <v>20</v>
      </c>
      <c r="C6505" t="s">
        <v>19</v>
      </c>
      <c r="D6505" t="s">
        <v>33</v>
      </c>
      <c r="E6505" t="s">
        <v>530</v>
      </c>
    </row>
    <row r="6506" spans="1:5" x14ac:dyDescent="0.25">
      <c r="A6506" t="s">
        <v>35800</v>
      </c>
      <c r="B6506" t="s">
        <v>20</v>
      </c>
      <c r="C6506" t="s">
        <v>19</v>
      </c>
      <c r="D6506" t="s">
        <v>33</v>
      </c>
      <c r="E6506" t="s">
        <v>530</v>
      </c>
    </row>
    <row r="6507" spans="1:5" x14ac:dyDescent="0.25">
      <c r="A6507" t="s">
        <v>35801</v>
      </c>
      <c r="B6507" t="s">
        <v>20</v>
      </c>
      <c r="C6507" t="s">
        <v>19</v>
      </c>
      <c r="D6507" t="s">
        <v>33</v>
      </c>
      <c r="E6507" t="s">
        <v>533</v>
      </c>
    </row>
    <row r="6508" spans="1:5" x14ac:dyDescent="0.25">
      <c r="A6508" t="s">
        <v>35802</v>
      </c>
      <c r="B6508" t="s">
        <v>20</v>
      </c>
      <c r="C6508" t="s">
        <v>19</v>
      </c>
      <c r="D6508" t="s">
        <v>33</v>
      </c>
      <c r="E6508" t="s">
        <v>530</v>
      </c>
    </row>
    <row r="6509" spans="1:5" x14ac:dyDescent="0.25">
      <c r="A6509" t="s">
        <v>35803</v>
      </c>
      <c r="B6509" t="s">
        <v>20</v>
      </c>
      <c r="C6509" t="s">
        <v>19</v>
      </c>
      <c r="D6509" t="s">
        <v>33</v>
      </c>
      <c r="E6509" t="s">
        <v>530</v>
      </c>
    </row>
    <row r="6510" spans="1:5" x14ac:dyDescent="0.25">
      <c r="A6510" t="s">
        <v>35804</v>
      </c>
      <c r="B6510" t="s">
        <v>20</v>
      </c>
      <c r="C6510" t="s">
        <v>19</v>
      </c>
      <c r="D6510" t="s">
        <v>33</v>
      </c>
      <c r="E6510" t="s">
        <v>530</v>
      </c>
    </row>
    <row r="6511" spans="1:5" x14ac:dyDescent="0.25">
      <c r="A6511" t="s">
        <v>35805</v>
      </c>
      <c r="B6511" t="s">
        <v>20</v>
      </c>
      <c r="C6511" t="s">
        <v>19</v>
      </c>
      <c r="D6511" t="s">
        <v>33</v>
      </c>
      <c r="E6511" t="s">
        <v>533</v>
      </c>
    </row>
    <row r="6512" spans="1:5" x14ac:dyDescent="0.25">
      <c r="A6512" t="s">
        <v>35806</v>
      </c>
      <c r="B6512" t="s">
        <v>20</v>
      </c>
      <c r="C6512" t="s">
        <v>19</v>
      </c>
      <c r="D6512" t="s">
        <v>33</v>
      </c>
      <c r="E6512" t="s">
        <v>533</v>
      </c>
    </row>
    <row r="6513" spans="1:5" x14ac:dyDescent="0.25">
      <c r="A6513" t="s">
        <v>35807</v>
      </c>
      <c r="B6513" t="s">
        <v>20</v>
      </c>
      <c r="C6513" t="s">
        <v>19</v>
      </c>
      <c r="D6513" t="s">
        <v>33</v>
      </c>
      <c r="E6513" t="s">
        <v>533</v>
      </c>
    </row>
    <row r="6514" spans="1:5" x14ac:dyDescent="0.25">
      <c r="A6514" t="s">
        <v>35808</v>
      </c>
      <c r="B6514" t="s">
        <v>20</v>
      </c>
      <c r="C6514" t="s">
        <v>19</v>
      </c>
      <c r="D6514" t="s">
        <v>33</v>
      </c>
      <c r="E6514" t="s">
        <v>530</v>
      </c>
    </row>
    <row r="6515" spans="1:5" x14ac:dyDescent="0.25">
      <c r="A6515" t="s">
        <v>35809</v>
      </c>
      <c r="B6515" t="s">
        <v>20</v>
      </c>
      <c r="C6515" t="s">
        <v>19</v>
      </c>
      <c r="D6515" t="s">
        <v>33</v>
      </c>
      <c r="E6515" t="s">
        <v>530</v>
      </c>
    </row>
    <row r="6516" spans="1:5" x14ac:dyDescent="0.25">
      <c r="A6516" t="s">
        <v>35810</v>
      </c>
      <c r="B6516" t="s">
        <v>20</v>
      </c>
      <c r="C6516" t="s">
        <v>19</v>
      </c>
      <c r="D6516" t="s">
        <v>33</v>
      </c>
      <c r="E6516" t="s">
        <v>530</v>
      </c>
    </row>
    <row r="6517" spans="1:5" x14ac:dyDescent="0.25">
      <c r="A6517" t="s">
        <v>35811</v>
      </c>
      <c r="B6517" t="s">
        <v>20</v>
      </c>
      <c r="C6517" t="s">
        <v>19</v>
      </c>
      <c r="D6517" t="s">
        <v>33</v>
      </c>
      <c r="E6517" t="s">
        <v>530</v>
      </c>
    </row>
    <row r="6518" spans="1:5" x14ac:dyDescent="0.25">
      <c r="A6518" t="s">
        <v>35812</v>
      </c>
      <c r="B6518" t="s">
        <v>20</v>
      </c>
      <c r="C6518" t="s">
        <v>19</v>
      </c>
      <c r="D6518" t="s">
        <v>33</v>
      </c>
      <c r="E6518" t="s">
        <v>530</v>
      </c>
    </row>
    <row r="6519" spans="1:5" x14ac:dyDescent="0.25">
      <c r="A6519" t="s">
        <v>35813</v>
      </c>
      <c r="B6519" t="s">
        <v>20</v>
      </c>
      <c r="C6519" t="s">
        <v>19</v>
      </c>
      <c r="D6519" t="s">
        <v>33</v>
      </c>
      <c r="E6519" t="s">
        <v>530</v>
      </c>
    </row>
    <row r="6520" spans="1:5" x14ac:dyDescent="0.25">
      <c r="A6520" t="s">
        <v>35814</v>
      </c>
      <c r="B6520" t="s">
        <v>20</v>
      </c>
      <c r="C6520" t="s">
        <v>19</v>
      </c>
      <c r="D6520" t="s">
        <v>33</v>
      </c>
      <c r="E6520" t="s">
        <v>530</v>
      </c>
    </row>
    <row r="6521" spans="1:5" x14ac:dyDescent="0.25">
      <c r="A6521" t="s">
        <v>35815</v>
      </c>
      <c r="B6521" t="s">
        <v>20</v>
      </c>
      <c r="C6521" t="s">
        <v>19</v>
      </c>
      <c r="D6521" t="s">
        <v>33</v>
      </c>
      <c r="E6521" t="s">
        <v>530</v>
      </c>
    </row>
    <row r="6522" spans="1:5" x14ac:dyDescent="0.25">
      <c r="A6522" t="s">
        <v>35816</v>
      </c>
      <c r="B6522" t="s">
        <v>20</v>
      </c>
      <c r="C6522" t="s">
        <v>19</v>
      </c>
      <c r="D6522" t="s">
        <v>33</v>
      </c>
      <c r="E6522" t="s">
        <v>538</v>
      </c>
    </row>
    <row r="6523" spans="1:5" x14ac:dyDescent="0.25">
      <c r="A6523" t="s">
        <v>35817</v>
      </c>
      <c r="B6523" t="s">
        <v>20</v>
      </c>
      <c r="C6523" t="s">
        <v>19</v>
      </c>
      <c r="D6523" t="s">
        <v>33</v>
      </c>
      <c r="E6523" t="s">
        <v>533</v>
      </c>
    </row>
    <row r="6524" spans="1:5" x14ac:dyDescent="0.25">
      <c r="A6524" t="s">
        <v>35818</v>
      </c>
      <c r="B6524" t="s">
        <v>20</v>
      </c>
      <c r="C6524" t="s">
        <v>19</v>
      </c>
      <c r="D6524" t="s">
        <v>33</v>
      </c>
      <c r="E6524" t="s">
        <v>533</v>
      </c>
    </row>
    <row r="6525" spans="1:5" x14ac:dyDescent="0.25">
      <c r="A6525" t="s">
        <v>35819</v>
      </c>
      <c r="B6525" t="s">
        <v>20</v>
      </c>
      <c r="C6525" t="s">
        <v>19</v>
      </c>
      <c r="D6525" t="s">
        <v>33</v>
      </c>
      <c r="E6525" t="s">
        <v>533</v>
      </c>
    </row>
    <row r="6526" spans="1:5" x14ac:dyDescent="0.25">
      <c r="A6526" t="s">
        <v>35820</v>
      </c>
      <c r="B6526" t="s">
        <v>20</v>
      </c>
      <c r="C6526" t="s">
        <v>19</v>
      </c>
      <c r="D6526" t="s">
        <v>33</v>
      </c>
      <c r="E6526" t="s">
        <v>530</v>
      </c>
    </row>
    <row r="6527" spans="1:5" x14ac:dyDescent="0.25">
      <c r="A6527" t="s">
        <v>35821</v>
      </c>
      <c r="B6527" t="s">
        <v>20</v>
      </c>
      <c r="C6527" t="s">
        <v>19</v>
      </c>
      <c r="D6527" t="s">
        <v>33</v>
      </c>
      <c r="E6527" t="s">
        <v>538</v>
      </c>
    </row>
    <row r="6528" spans="1:5" x14ac:dyDescent="0.25">
      <c r="A6528" t="s">
        <v>35822</v>
      </c>
      <c r="B6528" t="s">
        <v>20</v>
      </c>
      <c r="C6528" t="s">
        <v>19</v>
      </c>
      <c r="D6528" t="s">
        <v>33</v>
      </c>
      <c r="E6528" t="s">
        <v>533</v>
      </c>
    </row>
    <row r="6529" spans="1:5" x14ac:dyDescent="0.25">
      <c r="A6529" t="s">
        <v>35823</v>
      </c>
      <c r="B6529" t="s">
        <v>20</v>
      </c>
      <c r="C6529" t="s">
        <v>19</v>
      </c>
      <c r="D6529" t="s">
        <v>33</v>
      </c>
      <c r="E6529" t="s">
        <v>533</v>
      </c>
    </row>
    <row r="6530" spans="1:5" x14ac:dyDescent="0.25">
      <c r="A6530" t="s">
        <v>35824</v>
      </c>
      <c r="B6530" t="s">
        <v>20</v>
      </c>
      <c r="C6530" t="s">
        <v>19</v>
      </c>
      <c r="D6530" t="s">
        <v>33</v>
      </c>
      <c r="E6530" t="s">
        <v>530</v>
      </c>
    </row>
    <row r="6531" spans="1:5" x14ac:dyDescent="0.25">
      <c r="A6531" t="s">
        <v>35825</v>
      </c>
      <c r="B6531" t="s">
        <v>20</v>
      </c>
      <c r="C6531" t="s">
        <v>19</v>
      </c>
      <c r="D6531" t="s">
        <v>33</v>
      </c>
      <c r="E6531" t="s">
        <v>502</v>
      </c>
    </row>
    <row r="6532" spans="1:5" x14ac:dyDescent="0.25">
      <c r="A6532" t="s">
        <v>35826</v>
      </c>
      <c r="B6532" t="s">
        <v>20</v>
      </c>
      <c r="C6532" t="s">
        <v>19</v>
      </c>
      <c r="D6532" t="s">
        <v>33</v>
      </c>
      <c r="E6532" t="s">
        <v>530</v>
      </c>
    </row>
    <row r="6533" spans="1:5" x14ac:dyDescent="0.25">
      <c r="A6533" t="s">
        <v>35827</v>
      </c>
      <c r="B6533" t="s">
        <v>20</v>
      </c>
      <c r="C6533" t="s">
        <v>19</v>
      </c>
      <c r="D6533" t="s">
        <v>33</v>
      </c>
      <c r="E6533" t="s">
        <v>533</v>
      </c>
    </row>
    <row r="6534" spans="1:5" x14ac:dyDescent="0.25">
      <c r="A6534" t="s">
        <v>35828</v>
      </c>
      <c r="B6534" t="s">
        <v>20</v>
      </c>
      <c r="C6534" t="s">
        <v>19</v>
      </c>
      <c r="D6534" t="s">
        <v>33</v>
      </c>
      <c r="E6534" t="s">
        <v>533</v>
      </c>
    </row>
    <row r="6535" spans="1:5" x14ac:dyDescent="0.25">
      <c r="A6535" t="s">
        <v>35829</v>
      </c>
      <c r="B6535" t="s">
        <v>20</v>
      </c>
      <c r="C6535" t="s">
        <v>19</v>
      </c>
      <c r="D6535" t="s">
        <v>33</v>
      </c>
      <c r="E6535" t="s">
        <v>533</v>
      </c>
    </row>
    <row r="6536" spans="1:5" x14ac:dyDescent="0.25">
      <c r="A6536" t="s">
        <v>35830</v>
      </c>
      <c r="B6536" t="s">
        <v>20</v>
      </c>
      <c r="C6536" t="s">
        <v>19</v>
      </c>
      <c r="D6536" t="s">
        <v>33</v>
      </c>
      <c r="E6536" t="s">
        <v>533</v>
      </c>
    </row>
    <row r="6537" spans="1:5" x14ac:dyDescent="0.25">
      <c r="A6537" t="s">
        <v>35831</v>
      </c>
      <c r="B6537" t="s">
        <v>20</v>
      </c>
      <c r="C6537" t="s">
        <v>19</v>
      </c>
      <c r="D6537" t="s">
        <v>33</v>
      </c>
      <c r="E6537" t="s">
        <v>530</v>
      </c>
    </row>
    <row r="6538" spans="1:5" x14ac:dyDescent="0.25">
      <c r="A6538" t="s">
        <v>35832</v>
      </c>
      <c r="B6538" t="s">
        <v>20</v>
      </c>
      <c r="C6538" t="s">
        <v>19</v>
      </c>
      <c r="D6538" t="s">
        <v>33</v>
      </c>
      <c r="E6538" t="s">
        <v>530</v>
      </c>
    </row>
    <row r="6539" spans="1:5" x14ac:dyDescent="0.25">
      <c r="A6539" t="s">
        <v>35833</v>
      </c>
      <c r="B6539" t="s">
        <v>20</v>
      </c>
      <c r="C6539" t="s">
        <v>19</v>
      </c>
      <c r="D6539" t="s">
        <v>33</v>
      </c>
      <c r="E6539" t="s">
        <v>530</v>
      </c>
    </row>
    <row r="6540" spans="1:5" x14ac:dyDescent="0.25">
      <c r="A6540" t="s">
        <v>35834</v>
      </c>
      <c r="B6540" t="s">
        <v>20</v>
      </c>
      <c r="C6540" t="s">
        <v>19</v>
      </c>
      <c r="D6540" t="s">
        <v>33</v>
      </c>
      <c r="E6540" t="s">
        <v>530</v>
      </c>
    </row>
    <row r="6541" spans="1:5" x14ac:dyDescent="0.25">
      <c r="A6541" t="s">
        <v>35835</v>
      </c>
      <c r="B6541" t="s">
        <v>20</v>
      </c>
      <c r="C6541" t="s">
        <v>19</v>
      </c>
      <c r="D6541" t="s">
        <v>33</v>
      </c>
      <c r="E6541" t="s">
        <v>538</v>
      </c>
    </row>
    <row r="6542" spans="1:5" x14ac:dyDescent="0.25">
      <c r="A6542" t="s">
        <v>35836</v>
      </c>
      <c r="B6542" t="s">
        <v>20</v>
      </c>
      <c r="C6542" t="s">
        <v>19</v>
      </c>
      <c r="D6542" t="s">
        <v>33</v>
      </c>
      <c r="E6542" t="s">
        <v>530</v>
      </c>
    </row>
    <row r="6543" spans="1:5" x14ac:dyDescent="0.25">
      <c r="A6543" t="s">
        <v>35837</v>
      </c>
      <c r="B6543" t="s">
        <v>20</v>
      </c>
      <c r="C6543" t="s">
        <v>19</v>
      </c>
      <c r="D6543" t="s">
        <v>33</v>
      </c>
      <c r="E6543" t="s">
        <v>530</v>
      </c>
    </row>
    <row r="6544" spans="1:5" x14ac:dyDescent="0.25">
      <c r="A6544" t="s">
        <v>35838</v>
      </c>
      <c r="B6544" t="s">
        <v>20</v>
      </c>
      <c r="C6544" t="s">
        <v>19</v>
      </c>
      <c r="D6544" t="s">
        <v>33</v>
      </c>
      <c r="E6544" t="s">
        <v>533</v>
      </c>
    </row>
    <row r="6545" spans="1:5" x14ac:dyDescent="0.25">
      <c r="A6545" t="s">
        <v>35839</v>
      </c>
      <c r="B6545" t="s">
        <v>20</v>
      </c>
      <c r="C6545" t="s">
        <v>19</v>
      </c>
      <c r="D6545" t="s">
        <v>33</v>
      </c>
      <c r="E6545" t="s">
        <v>533</v>
      </c>
    </row>
    <row r="6546" spans="1:5" x14ac:dyDescent="0.25">
      <c r="A6546" t="s">
        <v>35840</v>
      </c>
      <c r="B6546" t="s">
        <v>20</v>
      </c>
      <c r="C6546" t="s">
        <v>19</v>
      </c>
      <c r="D6546" t="s">
        <v>33</v>
      </c>
      <c r="E6546" t="s">
        <v>530</v>
      </c>
    </row>
    <row r="6547" spans="1:5" x14ac:dyDescent="0.25">
      <c r="A6547" t="s">
        <v>35841</v>
      </c>
      <c r="B6547" t="s">
        <v>20</v>
      </c>
      <c r="C6547" t="s">
        <v>19</v>
      </c>
      <c r="D6547" t="s">
        <v>33</v>
      </c>
      <c r="E6547" t="s">
        <v>530</v>
      </c>
    </row>
    <row r="6548" spans="1:5" x14ac:dyDescent="0.25">
      <c r="A6548" t="s">
        <v>35842</v>
      </c>
      <c r="B6548" t="s">
        <v>20</v>
      </c>
      <c r="C6548" t="s">
        <v>19</v>
      </c>
      <c r="D6548" t="s">
        <v>33</v>
      </c>
      <c r="E6548" t="s">
        <v>530</v>
      </c>
    </row>
    <row r="6549" spans="1:5" x14ac:dyDescent="0.25">
      <c r="A6549" t="s">
        <v>35843</v>
      </c>
      <c r="B6549" t="s">
        <v>20</v>
      </c>
      <c r="C6549" t="s">
        <v>19</v>
      </c>
      <c r="D6549" t="s">
        <v>33</v>
      </c>
      <c r="E6549" t="s">
        <v>533</v>
      </c>
    </row>
    <row r="6550" spans="1:5" x14ac:dyDescent="0.25">
      <c r="A6550" t="s">
        <v>35844</v>
      </c>
      <c r="B6550" t="s">
        <v>20</v>
      </c>
      <c r="C6550" t="s">
        <v>19</v>
      </c>
      <c r="D6550" t="s">
        <v>33</v>
      </c>
      <c r="E6550" t="s">
        <v>533</v>
      </c>
    </row>
    <row r="6551" spans="1:5" x14ac:dyDescent="0.25">
      <c r="A6551" t="s">
        <v>35845</v>
      </c>
      <c r="B6551" t="s">
        <v>20</v>
      </c>
      <c r="C6551" t="s">
        <v>19</v>
      </c>
      <c r="D6551" t="s">
        <v>65</v>
      </c>
      <c r="E6551" t="s">
        <v>533</v>
      </c>
    </row>
    <row r="6552" spans="1:5" x14ac:dyDescent="0.25">
      <c r="A6552" t="s">
        <v>35846</v>
      </c>
      <c r="B6552" t="s">
        <v>20</v>
      </c>
      <c r="C6552" t="s">
        <v>19</v>
      </c>
      <c r="D6552" t="s">
        <v>33</v>
      </c>
      <c r="E6552" t="s">
        <v>530</v>
      </c>
    </row>
    <row r="6553" spans="1:5" x14ac:dyDescent="0.25">
      <c r="A6553" t="s">
        <v>35847</v>
      </c>
      <c r="B6553" t="s">
        <v>20</v>
      </c>
      <c r="C6553" t="s">
        <v>19</v>
      </c>
      <c r="D6553" t="s">
        <v>33</v>
      </c>
      <c r="E6553" t="s">
        <v>530</v>
      </c>
    </row>
    <row r="6554" spans="1:5" x14ac:dyDescent="0.25">
      <c r="A6554" t="s">
        <v>35848</v>
      </c>
      <c r="B6554" t="s">
        <v>20</v>
      </c>
      <c r="C6554" t="s">
        <v>19</v>
      </c>
      <c r="D6554" t="s">
        <v>33</v>
      </c>
      <c r="E6554" t="s">
        <v>538</v>
      </c>
    </row>
    <row r="6555" spans="1:5" x14ac:dyDescent="0.25">
      <c r="A6555" t="s">
        <v>35849</v>
      </c>
      <c r="B6555" t="s">
        <v>20</v>
      </c>
      <c r="C6555" t="s">
        <v>19</v>
      </c>
      <c r="D6555" t="s">
        <v>33</v>
      </c>
      <c r="E6555" t="s">
        <v>530</v>
      </c>
    </row>
    <row r="6556" spans="1:5" x14ac:dyDescent="0.25">
      <c r="A6556" t="s">
        <v>35850</v>
      </c>
      <c r="B6556" t="s">
        <v>20</v>
      </c>
      <c r="C6556" t="s">
        <v>19</v>
      </c>
      <c r="D6556" t="s">
        <v>33</v>
      </c>
      <c r="E6556" t="s">
        <v>533</v>
      </c>
    </row>
    <row r="6557" spans="1:5" x14ac:dyDescent="0.25">
      <c r="A6557" t="s">
        <v>35851</v>
      </c>
      <c r="B6557" t="s">
        <v>20</v>
      </c>
      <c r="C6557" t="s">
        <v>19</v>
      </c>
      <c r="D6557" t="s">
        <v>33</v>
      </c>
      <c r="E6557" t="s">
        <v>530</v>
      </c>
    </row>
    <row r="6558" spans="1:5" x14ac:dyDescent="0.25">
      <c r="A6558" t="s">
        <v>35852</v>
      </c>
      <c r="B6558" t="s">
        <v>20</v>
      </c>
      <c r="C6558" t="s">
        <v>19</v>
      </c>
      <c r="D6558" t="s">
        <v>33</v>
      </c>
      <c r="E6558" t="s">
        <v>533</v>
      </c>
    </row>
    <row r="6559" spans="1:5" x14ac:dyDescent="0.25">
      <c r="A6559" t="s">
        <v>35853</v>
      </c>
      <c r="B6559" t="s">
        <v>20</v>
      </c>
      <c r="C6559" t="s">
        <v>19</v>
      </c>
      <c r="D6559" t="s">
        <v>33</v>
      </c>
      <c r="E6559" t="s">
        <v>533</v>
      </c>
    </row>
    <row r="6560" spans="1:5" x14ac:dyDescent="0.25">
      <c r="A6560" t="s">
        <v>35854</v>
      </c>
      <c r="B6560" t="s">
        <v>20</v>
      </c>
      <c r="C6560" t="s">
        <v>19</v>
      </c>
      <c r="D6560" t="s">
        <v>33</v>
      </c>
      <c r="E6560" t="s">
        <v>533</v>
      </c>
    </row>
    <row r="6561" spans="1:5" x14ac:dyDescent="0.25">
      <c r="A6561" t="s">
        <v>35855</v>
      </c>
      <c r="B6561" t="s">
        <v>20</v>
      </c>
      <c r="C6561" t="s">
        <v>19</v>
      </c>
      <c r="D6561" t="s">
        <v>33</v>
      </c>
      <c r="E6561" t="s">
        <v>538</v>
      </c>
    </row>
    <row r="6562" spans="1:5" x14ac:dyDescent="0.25">
      <c r="A6562" t="s">
        <v>35856</v>
      </c>
      <c r="B6562" t="s">
        <v>20</v>
      </c>
      <c r="C6562" t="s">
        <v>19</v>
      </c>
      <c r="D6562" t="s">
        <v>33</v>
      </c>
      <c r="E6562" t="s">
        <v>533</v>
      </c>
    </row>
    <row r="6563" spans="1:5" x14ac:dyDescent="0.25">
      <c r="A6563" t="s">
        <v>35857</v>
      </c>
      <c r="B6563" t="s">
        <v>20</v>
      </c>
      <c r="C6563" t="s">
        <v>19</v>
      </c>
      <c r="D6563" t="s">
        <v>33</v>
      </c>
      <c r="E6563" t="s">
        <v>533</v>
      </c>
    </row>
    <row r="6564" spans="1:5" x14ac:dyDescent="0.25">
      <c r="A6564" t="s">
        <v>35858</v>
      </c>
      <c r="B6564" t="s">
        <v>20</v>
      </c>
      <c r="C6564" t="s">
        <v>19</v>
      </c>
      <c r="D6564" t="s">
        <v>33</v>
      </c>
      <c r="E6564" t="s">
        <v>538</v>
      </c>
    </row>
    <row r="6565" spans="1:5" x14ac:dyDescent="0.25">
      <c r="A6565" t="s">
        <v>35859</v>
      </c>
      <c r="B6565" t="s">
        <v>20</v>
      </c>
      <c r="C6565" t="s">
        <v>19</v>
      </c>
      <c r="D6565" t="s">
        <v>33</v>
      </c>
      <c r="E6565" t="s">
        <v>533</v>
      </c>
    </row>
    <row r="6566" spans="1:5" x14ac:dyDescent="0.25">
      <c r="A6566" t="s">
        <v>35860</v>
      </c>
      <c r="B6566" t="s">
        <v>20</v>
      </c>
      <c r="C6566" t="s">
        <v>19</v>
      </c>
      <c r="D6566" t="s">
        <v>33</v>
      </c>
      <c r="E6566" t="s">
        <v>533</v>
      </c>
    </row>
    <row r="6567" spans="1:5" x14ac:dyDescent="0.25">
      <c r="A6567" t="s">
        <v>35861</v>
      </c>
      <c r="B6567" t="s">
        <v>20</v>
      </c>
      <c r="C6567" t="s">
        <v>19</v>
      </c>
      <c r="D6567" t="s">
        <v>33</v>
      </c>
      <c r="E6567" t="s">
        <v>530</v>
      </c>
    </row>
    <row r="6568" spans="1:5" x14ac:dyDescent="0.25">
      <c r="A6568" t="s">
        <v>35862</v>
      </c>
      <c r="B6568" t="s">
        <v>20</v>
      </c>
      <c r="C6568" t="s">
        <v>19</v>
      </c>
      <c r="D6568" t="s">
        <v>33</v>
      </c>
      <c r="E6568" t="s">
        <v>538</v>
      </c>
    </row>
    <row r="6569" spans="1:5" x14ac:dyDescent="0.25">
      <c r="A6569" t="s">
        <v>35863</v>
      </c>
      <c r="B6569" t="s">
        <v>20</v>
      </c>
      <c r="C6569" t="s">
        <v>19</v>
      </c>
      <c r="D6569" t="s">
        <v>33</v>
      </c>
      <c r="E6569" t="s">
        <v>533</v>
      </c>
    </row>
    <row r="6570" spans="1:5" x14ac:dyDescent="0.25">
      <c r="A6570" t="s">
        <v>35864</v>
      </c>
      <c r="B6570" t="s">
        <v>20</v>
      </c>
      <c r="C6570" t="s">
        <v>19</v>
      </c>
      <c r="D6570" t="s">
        <v>33</v>
      </c>
      <c r="E6570" t="s">
        <v>530</v>
      </c>
    </row>
    <row r="6571" spans="1:5" x14ac:dyDescent="0.25">
      <c r="A6571" t="s">
        <v>35865</v>
      </c>
      <c r="B6571" t="s">
        <v>20</v>
      </c>
      <c r="C6571" t="s">
        <v>19</v>
      </c>
      <c r="D6571" t="s">
        <v>33</v>
      </c>
      <c r="E6571" t="s">
        <v>530</v>
      </c>
    </row>
    <row r="6572" spans="1:5" x14ac:dyDescent="0.25">
      <c r="A6572" t="s">
        <v>35866</v>
      </c>
      <c r="B6572" t="s">
        <v>20</v>
      </c>
      <c r="C6572" t="s">
        <v>19</v>
      </c>
      <c r="D6572" t="s">
        <v>33</v>
      </c>
      <c r="E6572" t="s">
        <v>538</v>
      </c>
    </row>
    <row r="6573" spans="1:5" x14ac:dyDescent="0.25">
      <c r="A6573" t="s">
        <v>35867</v>
      </c>
      <c r="B6573" t="s">
        <v>20</v>
      </c>
      <c r="C6573" t="s">
        <v>19</v>
      </c>
      <c r="D6573" t="s">
        <v>33</v>
      </c>
      <c r="E6573" t="s">
        <v>533</v>
      </c>
    </row>
    <row r="6574" spans="1:5" x14ac:dyDescent="0.25">
      <c r="A6574" t="s">
        <v>35868</v>
      </c>
      <c r="B6574" t="s">
        <v>20</v>
      </c>
      <c r="C6574" t="s">
        <v>19</v>
      </c>
      <c r="D6574" t="s">
        <v>33</v>
      </c>
      <c r="E6574" t="s">
        <v>530</v>
      </c>
    </row>
    <row r="6575" spans="1:5" x14ac:dyDescent="0.25">
      <c r="A6575" t="s">
        <v>35869</v>
      </c>
      <c r="B6575" t="s">
        <v>20</v>
      </c>
      <c r="C6575" t="s">
        <v>19</v>
      </c>
      <c r="D6575" t="s">
        <v>33</v>
      </c>
      <c r="E6575" t="s">
        <v>533</v>
      </c>
    </row>
    <row r="6576" spans="1:5" x14ac:dyDescent="0.25">
      <c r="A6576" t="s">
        <v>35870</v>
      </c>
      <c r="B6576" t="s">
        <v>20</v>
      </c>
      <c r="C6576" t="s">
        <v>19</v>
      </c>
      <c r="D6576" t="s">
        <v>69</v>
      </c>
      <c r="E6576" t="s">
        <v>533</v>
      </c>
    </row>
    <row r="6577" spans="1:5" x14ac:dyDescent="0.25">
      <c r="A6577" t="s">
        <v>35871</v>
      </c>
      <c r="B6577" t="s">
        <v>20</v>
      </c>
      <c r="C6577" t="s">
        <v>19</v>
      </c>
      <c r="D6577" t="s">
        <v>33</v>
      </c>
      <c r="E6577" t="s">
        <v>530</v>
      </c>
    </row>
    <row r="6578" spans="1:5" x14ac:dyDescent="0.25">
      <c r="A6578" t="s">
        <v>35872</v>
      </c>
      <c r="B6578" t="s">
        <v>20</v>
      </c>
      <c r="C6578" t="s">
        <v>19</v>
      </c>
      <c r="D6578" t="s">
        <v>33</v>
      </c>
      <c r="E6578" t="s">
        <v>538</v>
      </c>
    </row>
    <row r="6579" spans="1:5" x14ac:dyDescent="0.25">
      <c r="A6579" t="s">
        <v>35873</v>
      </c>
      <c r="B6579" t="s">
        <v>20</v>
      </c>
      <c r="C6579" t="s">
        <v>19</v>
      </c>
      <c r="D6579" t="s">
        <v>33</v>
      </c>
      <c r="E6579" t="s">
        <v>533</v>
      </c>
    </row>
    <row r="6580" spans="1:5" x14ac:dyDescent="0.25">
      <c r="A6580" t="s">
        <v>35874</v>
      </c>
      <c r="B6580" t="s">
        <v>20</v>
      </c>
      <c r="C6580" t="s">
        <v>19</v>
      </c>
      <c r="D6580" t="s">
        <v>33</v>
      </c>
      <c r="E6580" t="s">
        <v>533</v>
      </c>
    </row>
    <row r="6581" spans="1:5" x14ac:dyDescent="0.25">
      <c r="A6581" t="s">
        <v>35875</v>
      </c>
      <c r="B6581" t="s">
        <v>20</v>
      </c>
      <c r="C6581" t="s">
        <v>19</v>
      </c>
      <c r="D6581" t="s">
        <v>33</v>
      </c>
      <c r="E6581" t="s">
        <v>538</v>
      </c>
    </row>
    <row r="6582" spans="1:5" x14ac:dyDescent="0.25">
      <c r="A6582" t="s">
        <v>35876</v>
      </c>
      <c r="B6582" t="s">
        <v>20</v>
      </c>
      <c r="C6582" t="s">
        <v>19</v>
      </c>
      <c r="D6582" t="s">
        <v>33</v>
      </c>
      <c r="E6582" t="s">
        <v>530</v>
      </c>
    </row>
    <row r="6583" spans="1:5" x14ac:dyDescent="0.25">
      <c r="A6583" t="s">
        <v>35877</v>
      </c>
      <c r="B6583" t="s">
        <v>20</v>
      </c>
      <c r="C6583" t="s">
        <v>19</v>
      </c>
      <c r="D6583" t="s">
        <v>33</v>
      </c>
      <c r="E6583" t="s">
        <v>530</v>
      </c>
    </row>
    <row r="6584" spans="1:5" x14ac:dyDescent="0.25">
      <c r="A6584" t="s">
        <v>35878</v>
      </c>
      <c r="B6584" t="s">
        <v>20</v>
      </c>
      <c r="C6584" t="s">
        <v>19</v>
      </c>
      <c r="D6584" t="s">
        <v>33</v>
      </c>
      <c r="E6584" t="s">
        <v>530</v>
      </c>
    </row>
    <row r="6585" spans="1:5" x14ac:dyDescent="0.25">
      <c r="A6585" t="s">
        <v>35879</v>
      </c>
      <c r="B6585" t="s">
        <v>20</v>
      </c>
      <c r="C6585" t="s">
        <v>19</v>
      </c>
      <c r="D6585" t="s">
        <v>33</v>
      </c>
      <c r="E6585" t="s">
        <v>533</v>
      </c>
    </row>
    <row r="6586" spans="1:5" x14ac:dyDescent="0.25">
      <c r="A6586" t="s">
        <v>35880</v>
      </c>
      <c r="B6586" t="s">
        <v>20</v>
      </c>
      <c r="C6586" t="s">
        <v>19</v>
      </c>
      <c r="D6586" t="s">
        <v>33</v>
      </c>
      <c r="E6586" t="s">
        <v>533</v>
      </c>
    </row>
    <row r="6587" spans="1:5" x14ac:dyDescent="0.25">
      <c r="A6587" t="s">
        <v>35881</v>
      </c>
      <c r="B6587" t="s">
        <v>20</v>
      </c>
      <c r="C6587" t="s">
        <v>19</v>
      </c>
      <c r="D6587" t="s">
        <v>33</v>
      </c>
      <c r="E6587" t="s">
        <v>538</v>
      </c>
    </row>
    <row r="6588" spans="1:5" x14ac:dyDescent="0.25">
      <c r="A6588" t="s">
        <v>35882</v>
      </c>
      <c r="B6588" t="s">
        <v>20</v>
      </c>
      <c r="C6588" t="s">
        <v>19</v>
      </c>
      <c r="D6588" t="s">
        <v>33</v>
      </c>
      <c r="E6588" t="s">
        <v>530</v>
      </c>
    </row>
    <row r="6589" spans="1:5" x14ac:dyDescent="0.25">
      <c r="A6589" t="s">
        <v>44333</v>
      </c>
      <c r="B6589" t="s">
        <v>20</v>
      </c>
      <c r="C6589" t="s">
        <v>19</v>
      </c>
      <c r="D6589" t="s">
        <v>33</v>
      </c>
      <c r="E6589" t="s">
        <v>533</v>
      </c>
    </row>
    <row r="6590" spans="1:5" x14ac:dyDescent="0.25">
      <c r="A6590" t="s">
        <v>35883</v>
      </c>
      <c r="B6590" t="s">
        <v>20</v>
      </c>
      <c r="C6590" t="s">
        <v>19</v>
      </c>
      <c r="D6590" t="s">
        <v>33</v>
      </c>
      <c r="E6590" t="s">
        <v>538</v>
      </c>
    </row>
    <row r="6591" spans="1:5" x14ac:dyDescent="0.25">
      <c r="A6591" t="s">
        <v>35884</v>
      </c>
      <c r="B6591" t="s">
        <v>20</v>
      </c>
      <c r="C6591" t="s">
        <v>19</v>
      </c>
      <c r="D6591" t="s">
        <v>33</v>
      </c>
      <c r="E6591" t="s">
        <v>533</v>
      </c>
    </row>
    <row r="6592" spans="1:5" x14ac:dyDescent="0.25">
      <c r="A6592" t="s">
        <v>35885</v>
      </c>
      <c r="B6592" t="s">
        <v>20</v>
      </c>
      <c r="C6592" t="s">
        <v>19</v>
      </c>
      <c r="D6592" t="s">
        <v>33</v>
      </c>
      <c r="E6592" t="s">
        <v>530</v>
      </c>
    </row>
    <row r="6593" spans="1:5" x14ac:dyDescent="0.25">
      <c r="A6593" t="s">
        <v>35886</v>
      </c>
      <c r="B6593" t="s">
        <v>20</v>
      </c>
      <c r="C6593" t="s">
        <v>19</v>
      </c>
      <c r="D6593" t="s">
        <v>33</v>
      </c>
      <c r="E6593" t="s">
        <v>530</v>
      </c>
    </row>
    <row r="6594" spans="1:5" x14ac:dyDescent="0.25">
      <c r="A6594" t="s">
        <v>35887</v>
      </c>
      <c r="B6594" t="s">
        <v>20</v>
      </c>
      <c r="C6594" t="s">
        <v>19</v>
      </c>
      <c r="D6594" t="s">
        <v>33</v>
      </c>
      <c r="E6594" t="s">
        <v>530</v>
      </c>
    </row>
    <row r="6595" spans="1:5" x14ac:dyDescent="0.25">
      <c r="A6595" t="s">
        <v>35888</v>
      </c>
      <c r="B6595" t="s">
        <v>20</v>
      </c>
      <c r="C6595" t="s">
        <v>19</v>
      </c>
      <c r="D6595" t="s">
        <v>33</v>
      </c>
      <c r="E6595" t="s">
        <v>530</v>
      </c>
    </row>
    <row r="6596" spans="1:5" x14ac:dyDescent="0.25">
      <c r="A6596" t="s">
        <v>35889</v>
      </c>
      <c r="B6596" t="s">
        <v>20</v>
      </c>
      <c r="C6596" t="s">
        <v>19</v>
      </c>
      <c r="D6596" t="s">
        <v>33</v>
      </c>
      <c r="E6596" t="s">
        <v>533</v>
      </c>
    </row>
    <row r="6597" spans="1:5" x14ac:dyDescent="0.25">
      <c r="A6597" t="s">
        <v>35890</v>
      </c>
      <c r="B6597" t="s">
        <v>20</v>
      </c>
      <c r="C6597" t="s">
        <v>19</v>
      </c>
      <c r="D6597" t="s">
        <v>33</v>
      </c>
      <c r="E6597" t="s">
        <v>530</v>
      </c>
    </row>
    <row r="6598" spans="1:5" x14ac:dyDescent="0.25">
      <c r="A6598" t="s">
        <v>35891</v>
      </c>
      <c r="B6598" t="s">
        <v>20</v>
      </c>
      <c r="C6598" t="s">
        <v>19</v>
      </c>
      <c r="D6598" t="s">
        <v>33</v>
      </c>
      <c r="E6598" t="s">
        <v>533</v>
      </c>
    </row>
    <row r="6599" spans="1:5" x14ac:dyDescent="0.25">
      <c r="A6599" t="s">
        <v>35892</v>
      </c>
      <c r="B6599" t="s">
        <v>20</v>
      </c>
      <c r="C6599" t="s">
        <v>19</v>
      </c>
      <c r="D6599" t="s">
        <v>33</v>
      </c>
      <c r="E6599" t="s">
        <v>530</v>
      </c>
    </row>
    <row r="6600" spans="1:5" x14ac:dyDescent="0.25">
      <c r="A6600" t="s">
        <v>35893</v>
      </c>
      <c r="B6600" t="s">
        <v>20</v>
      </c>
      <c r="C6600" t="s">
        <v>19</v>
      </c>
      <c r="D6600" t="s">
        <v>33</v>
      </c>
      <c r="E6600" t="s">
        <v>538</v>
      </c>
    </row>
    <row r="6601" spans="1:5" x14ac:dyDescent="0.25">
      <c r="A6601" t="s">
        <v>44334</v>
      </c>
      <c r="B6601" t="s">
        <v>20</v>
      </c>
      <c r="C6601" t="s">
        <v>19</v>
      </c>
      <c r="D6601" t="s">
        <v>33</v>
      </c>
      <c r="E6601" t="s">
        <v>533</v>
      </c>
    </row>
    <row r="6602" spans="1:5" x14ac:dyDescent="0.25">
      <c r="A6602" t="s">
        <v>35894</v>
      </c>
      <c r="B6602" t="s">
        <v>20</v>
      </c>
      <c r="C6602" t="s">
        <v>19</v>
      </c>
      <c r="D6602" t="s">
        <v>33</v>
      </c>
      <c r="E6602" t="s">
        <v>530</v>
      </c>
    </row>
    <row r="6603" spans="1:5" x14ac:dyDescent="0.25">
      <c r="A6603" t="s">
        <v>35895</v>
      </c>
      <c r="B6603" t="s">
        <v>20</v>
      </c>
      <c r="C6603" t="s">
        <v>19</v>
      </c>
      <c r="D6603" t="s">
        <v>33</v>
      </c>
      <c r="E6603" t="s">
        <v>530</v>
      </c>
    </row>
    <row r="6604" spans="1:5" x14ac:dyDescent="0.25">
      <c r="A6604" t="s">
        <v>35896</v>
      </c>
      <c r="B6604" t="s">
        <v>20</v>
      </c>
      <c r="C6604" t="s">
        <v>19</v>
      </c>
      <c r="D6604" t="s">
        <v>33</v>
      </c>
      <c r="E6604" t="s">
        <v>533</v>
      </c>
    </row>
    <row r="6605" spans="1:5" x14ac:dyDescent="0.25">
      <c r="A6605" t="s">
        <v>35897</v>
      </c>
      <c r="B6605" t="s">
        <v>20</v>
      </c>
      <c r="C6605" t="s">
        <v>19</v>
      </c>
      <c r="D6605" t="s">
        <v>33</v>
      </c>
      <c r="E6605" t="s">
        <v>538</v>
      </c>
    </row>
    <row r="6606" spans="1:5" x14ac:dyDescent="0.25">
      <c r="A6606" t="s">
        <v>35898</v>
      </c>
      <c r="B6606" t="s">
        <v>20</v>
      </c>
      <c r="C6606" t="s">
        <v>19</v>
      </c>
      <c r="D6606" t="s">
        <v>33</v>
      </c>
      <c r="E6606" t="s">
        <v>530</v>
      </c>
    </row>
    <row r="6607" spans="1:5" x14ac:dyDescent="0.25">
      <c r="A6607" t="s">
        <v>35899</v>
      </c>
      <c r="B6607" t="s">
        <v>20</v>
      </c>
      <c r="C6607" t="s">
        <v>19</v>
      </c>
      <c r="D6607" t="s">
        <v>33</v>
      </c>
      <c r="E6607" t="s">
        <v>530</v>
      </c>
    </row>
    <row r="6608" spans="1:5" x14ac:dyDescent="0.25">
      <c r="A6608" t="s">
        <v>35900</v>
      </c>
      <c r="B6608" t="s">
        <v>20</v>
      </c>
      <c r="C6608" t="s">
        <v>19</v>
      </c>
      <c r="D6608" t="s">
        <v>33</v>
      </c>
      <c r="E6608" t="s">
        <v>533</v>
      </c>
    </row>
    <row r="6609" spans="1:5" x14ac:dyDescent="0.25">
      <c r="A6609" t="s">
        <v>35901</v>
      </c>
      <c r="B6609" t="s">
        <v>20</v>
      </c>
      <c r="C6609" t="s">
        <v>19</v>
      </c>
      <c r="D6609" t="s">
        <v>33</v>
      </c>
      <c r="E6609" t="s">
        <v>530</v>
      </c>
    </row>
    <row r="6610" spans="1:5" x14ac:dyDescent="0.25">
      <c r="A6610" t="s">
        <v>35902</v>
      </c>
      <c r="B6610" t="s">
        <v>20</v>
      </c>
      <c r="C6610" t="s">
        <v>19</v>
      </c>
      <c r="D6610" t="s">
        <v>33</v>
      </c>
      <c r="E6610" t="s">
        <v>530</v>
      </c>
    </row>
    <row r="6611" spans="1:5" x14ac:dyDescent="0.25">
      <c r="A6611" t="s">
        <v>35903</v>
      </c>
      <c r="B6611" t="s">
        <v>20</v>
      </c>
      <c r="C6611" t="s">
        <v>19</v>
      </c>
      <c r="D6611" t="s">
        <v>33</v>
      </c>
      <c r="E6611" t="s">
        <v>533</v>
      </c>
    </row>
    <row r="6612" spans="1:5" x14ac:dyDescent="0.25">
      <c r="A6612" t="s">
        <v>35904</v>
      </c>
      <c r="B6612" t="s">
        <v>20</v>
      </c>
      <c r="C6612" t="s">
        <v>19</v>
      </c>
      <c r="D6612" t="s">
        <v>33</v>
      </c>
      <c r="E6612" t="s">
        <v>611</v>
      </c>
    </row>
    <row r="6613" spans="1:5" x14ac:dyDescent="0.25">
      <c r="A6613" t="s">
        <v>35905</v>
      </c>
      <c r="B6613" t="s">
        <v>20</v>
      </c>
      <c r="C6613" t="s">
        <v>19</v>
      </c>
      <c r="D6613" t="s">
        <v>33</v>
      </c>
      <c r="E6613" t="s">
        <v>530</v>
      </c>
    </row>
    <row r="6614" spans="1:5" x14ac:dyDescent="0.25">
      <c r="A6614" t="s">
        <v>35906</v>
      </c>
      <c r="B6614" t="s">
        <v>20</v>
      </c>
      <c r="C6614" t="s">
        <v>19</v>
      </c>
      <c r="D6614" t="s">
        <v>33</v>
      </c>
      <c r="E6614" t="s">
        <v>530</v>
      </c>
    </row>
    <row r="6615" spans="1:5" x14ac:dyDescent="0.25">
      <c r="A6615" t="s">
        <v>35907</v>
      </c>
      <c r="B6615" t="s">
        <v>20</v>
      </c>
      <c r="C6615" t="s">
        <v>19</v>
      </c>
      <c r="D6615" t="s">
        <v>33</v>
      </c>
      <c r="E6615" t="s">
        <v>530</v>
      </c>
    </row>
    <row r="6616" spans="1:5" x14ac:dyDescent="0.25">
      <c r="A6616" t="s">
        <v>35908</v>
      </c>
      <c r="B6616" t="s">
        <v>20</v>
      </c>
      <c r="C6616" t="s">
        <v>19</v>
      </c>
      <c r="D6616" t="s">
        <v>33</v>
      </c>
      <c r="E6616" t="s">
        <v>530</v>
      </c>
    </row>
    <row r="6617" spans="1:5" x14ac:dyDescent="0.25">
      <c r="A6617" t="s">
        <v>35909</v>
      </c>
      <c r="B6617" t="s">
        <v>20</v>
      </c>
      <c r="C6617" t="s">
        <v>19</v>
      </c>
      <c r="D6617" t="s">
        <v>33</v>
      </c>
      <c r="E6617" t="s">
        <v>530</v>
      </c>
    </row>
    <row r="6618" spans="1:5" x14ac:dyDescent="0.25">
      <c r="A6618" t="s">
        <v>35910</v>
      </c>
      <c r="B6618" t="s">
        <v>20</v>
      </c>
      <c r="C6618" t="s">
        <v>19</v>
      </c>
      <c r="D6618" t="s">
        <v>33</v>
      </c>
      <c r="E6618" t="s">
        <v>530</v>
      </c>
    </row>
    <row r="6619" spans="1:5" x14ac:dyDescent="0.25">
      <c r="A6619" t="s">
        <v>35911</v>
      </c>
      <c r="B6619" t="s">
        <v>20</v>
      </c>
      <c r="C6619" t="s">
        <v>19</v>
      </c>
      <c r="D6619" t="s">
        <v>33</v>
      </c>
      <c r="E6619" t="s">
        <v>530</v>
      </c>
    </row>
    <row r="6620" spans="1:5" x14ac:dyDescent="0.25">
      <c r="A6620" t="s">
        <v>35912</v>
      </c>
      <c r="B6620" t="s">
        <v>20</v>
      </c>
      <c r="C6620" t="s">
        <v>19</v>
      </c>
      <c r="D6620" t="s">
        <v>33</v>
      </c>
      <c r="E6620" t="s">
        <v>538</v>
      </c>
    </row>
    <row r="6621" spans="1:5" x14ac:dyDescent="0.25">
      <c r="A6621" t="s">
        <v>35913</v>
      </c>
      <c r="B6621" t="s">
        <v>20</v>
      </c>
      <c r="C6621" t="s">
        <v>19</v>
      </c>
      <c r="D6621" t="s">
        <v>33</v>
      </c>
      <c r="E6621" t="s">
        <v>538</v>
      </c>
    </row>
    <row r="6622" spans="1:5" x14ac:dyDescent="0.25">
      <c r="A6622" t="s">
        <v>35914</v>
      </c>
      <c r="B6622" t="s">
        <v>20</v>
      </c>
      <c r="C6622" t="s">
        <v>19</v>
      </c>
      <c r="D6622" t="s">
        <v>33</v>
      </c>
      <c r="E6622" t="s">
        <v>533</v>
      </c>
    </row>
    <row r="6623" spans="1:5" x14ac:dyDescent="0.25">
      <c r="A6623" t="s">
        <v>35915</v>
      </c>
      <c r="B6623" t="s">
        <v>20</v>
      </c>
      <c r="C6623" t="s">
        <v>19</v>
      </c>
      <c r="D6623" t="s">
        <v>33</v>
      </c>
      <c r="E6623" t="s">
        <v>530</v>
      </c>
    </row>
    <row r="6624" spans="1:5" x14ac:dyDescent="0.25">
      <c r="A6624" t="s">
        <v>35916</v>
      </c>
      <c r="B6624" t="s">
        <v>20</v>
      </c>
      <c r="C6624" t="s">
        <v>19</v>
      </c>
      <c r="D6624" t="s">
        <v>33</v>
      </c>
      <c r="E6624" t="s">
        <v>530</v>
      </c>
    </row>
    <row r="6625" spans="1:5" x14ac:dyDescent="0.25">
      <c r="A6625" t="s">
        <v>35917</v>
      </c>
      <c r="B6625" t="s">
        <v>20</v>
      </c>
      <c r="C6625" t="s">
        <v>19</v>
      </c>
      <c r="D6625" t="s">
        <v>33</v>
      </c>
      <c r="E6625" t="s">
        <v>530</v>
      </c>
    </row>
    <row r="6626" spans="1:5" x14ac:dyDescent="0.25">
      <c r="A6626" t="s">
        <v>35918</v>
      </c>
      <c r="B6626" t="s">
        <v>20</v>
      </c>
      <c r="C6626" t="s">
        <v>19</v>
      </c>
      <c r="D6626" t="s">
        <v>33</v>
      </c>
      <c r="E6626" t="s">
        <v>530</v>
      </c>
    </row>
    <row r="6627" spans="1:5" x14ac:dyDescent="0.25">
      <c r="A6627" t="s">
        <v>35919</v>
      </c>
      <c r="B6627" t="s">
        <v>20</v>
      </c>
      <c r="C6627" t="s">
        <v>19</v>
      </c>
      <c r="D6627" t="s">
        <v>33</v>
      </c>
      <c r="E6627" t="s">
        <v>530</v>
      </c>
    </row>
    <row r="6628" spans="1:5" x14ac:dyDescent="0.25">
      <c r="A6628" t="s">
        <v>35920</v>
      </c>
      <c r="B6628" t="s">
        <v>20</v>
      </c>
      <c r="C6628" t="s">
        <v>19</v>
      </c>
      <c r="D6628" t="s">
        <v>65</v>
      </c>
      <c r="E6628" t="s">
        <v>533</v>
      </c>
    </row>
    <row r="6629" spans="1:5" x14ac:dyDescent="0.25">
      <c r="A6629" t="s">
        <v>35921</v>
      </c>
      <c r="B6629" t="s">
        <v>20</v>
      </c>
      <c r="C6629" t="s">
        <v>19</v>
      </c>
      <c r="D6629" t="s">
        <v>65</v>
      </c>
      <c r="E6629" t="s">
        <v>533</v>
      </c>
    </row>
    <row r="6630" spans="1:5" x14ac:dyDescent="0.25">
      <c r="A6630" t="s">
        <v>35922</v>
      </c>
      <c r="B6630" t="s">
        <v>20</v>
      </c>
      <c r="C6630" t="s">
        <v>19</v>
      </c>
      <c r="D6630" t="s">
        <v>33</v>
      </c>
      <c r="E6630" t="s">
        <v>530</v>
      </c>
    </row>
    <row r="6631" spans="1:5" x14ac:dyDescent="0.25">
      <c r="A6631" t="s">
        <v>35923</v>
      </c>
      <c r="B6631" t="s">
        <v>20</v>
      </c>
      <c r="C6631" t="s">
        <v>19</v>
      </c>
      <c r="D6631" t="s">
        <v>33</v>
      </c>
      <c r="E6631" t="s">
        <v>533</v>
      </c>
    </row>
    <row r="6632" spans="1:5" x14ac:dyDescent="0.25">
      <c r="A6632" t="s">
        <v>35924</v>
      </c>
      <c r="B6632" t="s">
        <v>20</v>
      </c>
      <c r="C6632" t="s">
        <v>19</v>
      </c>
      <c r="D6632" t="s">
        <v>33</v>
      </c>
      <c r="E6632" t="s">
        <v>595</v>
      </c>
    </row>
    <row r="6633" spans="1:5" x14ac:dyDescent="0.25">
      <c r="A6633" t="s">
        <v>35925</v>
      </c>
      <c r="B6633" t="s">
        <v>20</v>
      </c>
      <c r="C6633" t="s">
        <v>19</v>
      </c>
      <c r="D6633" t="s">
        <v>33</v>
      </c>
      <c r="E6633" t="s">
        <v>533</v>
      </c>
    </row>
    <row r="6634" spans="1:5" x14ac:dyDescent="0.25">
      <c r="A6634" t="s">
        <v>35926</v>
      </c>
      <c r="B6634" t="s">
        <v>20</v>
      </c>
      <c r="C6634" t="s">
        <v>19</v>
      </c>
      <c r="D6634" t="s">
        <v>65</v>
      </c>
      <c r="E6634" t="s">
        <v>785</v>
      </c>
    </row>
    <row r="6635" spans="1:5" x14ac:dyDescent="0.25">
      <c r="A6635" t="s">
        <v>35927</v>
      </c>
      <c r="B6635" t="s">
        <v>20</v>
      </c>
      <c r="C6635" t="s">
        <v>19</v>
      </c>
      <c r="D6635" t="s">
        <v>65</v>
      </c>
      <c r="E6635" t="s">
        <v>785</v>
      </c>
    </row>
    <row r="6636" spans="1:5" x14ac:dyDescent="0.25">
      <c r="A6636" t="s">
        <v>35928</v>
      </c>
      <c r="B6636" t="s">
        <v>20</v>
      </c>
      <c r="C6636" t="s">
        <v>19</v>
      </c>
      <c r="D6636" t="s">
        <v>33</v>
      </c>
      <c r="E6636" t="s">
        <v>530</v>
      </c>
    </row>
    <row r="6637" spans="1:5" x14ac:dyDescent="0.25">
      <c r="A6637" t="s">
        <v>35929</v>
      </c>
      <c r="B6637" t="s">
        <v>20</v>
      </c>
      <c r="C6637" t="s">
        <v>19</v>
      </c>
      <c r="D6637" t="s">
        <v>33</v>
      </c>
      <c r="E6637" t="s">
        <v>530</v>
      </c>
    </row>
    <row r="6638" spans="1:5" x14ac:dyDescent="0.25">
      <c r="A6638" t="s">
        <v>35930</v>
      </c>
      <c r="B6638" t="s">
        <v>20</v>
      </c>
      <c r="C6638" t="s">
        <v>19</v>
      </c>
      <c r="D6638" t="s">
        <v>33</v>
      </c>
      <c r="E6638" t="s">
        <v>530</v>
      </c>
    </row>
    <row r="6639" spans="1:5" x14ac:dyDescent="0.25">
      <c r="A6639" t="s">
        <v>35931</v>
      </c>
      <c r="B6639" t="s">
        <v>20</v>
      </c>
      <c r="C6639" t="s">
        <v>19</v>
      </c>
      <c r="D6639" t="s">
        <v>33</v>
      </c>
      <c r="E6639" t="s">
        <v>538</v>
      </c>
    </row>
    <row r="6640" spans="1:5" x14ac:dyDescent="0.25">
      <c r="A6640" t="s">
        <v>35932</v>
      </c>
      <c r="B6640" t="s">
        <v>20</v>
      </c>
      <c r="C6640" t="s">
        <v>19</v>
      </c>
      <c r="D6640" t="s">
        <v>33</v>
      </c>
      <c r="E6640" t="s">
        <v>533</v>
      </c>
    </row>
    <row r="6641" spans="1:5" x14ac:dyDescent="0.25">
      <c r="A6641" t="s">
        <v>35933</v>
      </c>
      <c r="B6641" t="s">
        <v>20</v>
      </c>
      <c r="C6641" t="s">
        <v>19</v>
      </c>
      <c r="D6641" t="s">
        <v>33</v>
      </c>
      <c r="E6641" t="s">
        <v>530</v>
      </c>
    </row>
    <row r="6642" spans="1:5" x14ac:dyDescent="0.25">
      <c r="A6642" t="s">
        <v>35934</v>
      </c>
      <c r="B6642" t="s">
        <v>20</v>
      </c>
      <c r="C6642" t="s">
        <v>19</v>
      </c>
      <c r="D6642" t="s">
        <v>33</v>
      </c>
      <c r="E6642" t="s">
        <v>533</v>
      </c>
    </row>
    <row r="6643" spans="1:5" x14ac:dyDescent="0.25">
      <c r="A6643" t="s">
        <v>35935</v>
      </c>
      <c r="B6643" t="s">
        <v>20</v>
      </c>
      <c r="C6643" t="s">
        <v>19</v>
      </c>
      <c r="D6643" t="s">
        <v>33</v>
      </c>
      <c r="E6643" t="s">
        <v>533</v>
      </c>
    </row>
    <row r="6644" spans="1:5" x14ac:dyDescent="0.25">
      <c r="A6644" t="s">
        <v>44335</v>
      </c>
      <c r="B6644" t="s">
        <v>20</v>
      </c>
      <c r="C6644" t="s">
        <v>19</v>
      </c>
      <c r="D6644" t="s">
        <v>33</v>
      </c>
      <c r="E6644" t="s">
        <v>533</v>
      </c>
    </row>
    <row r="6645" spans="1:5" x14ac:dyDescent="0.25">
      <c r="A6645" t="s">
        <v>35936</v>
      </c>
      <c r="B6645" t="s">
        <v>20</v>
      </c>
      <c r="C6645" t="s">
        <v>19</v>
      </c>
      <c r="D6645" t="s">
        <v>33</v>
      </c>
      <c r="E6645" t="s">
        <v>533</v>
      </c>
    </row>
    <row r="6646" spans="1:5" x14ac:dyDescent="0.25">
      <c r="A6646" t="s">
        <v>35937</v>
      </c>
      <c r="B6646" t="s">
        <v>20</v>
      </c>
      <c r="C6646" t="s">
        <v>19</v>
      </c>
      <c r="D6646" t="s">
        <v>33</v>
      </c>
      <c r="E6646" t="s">
        <v>530</v>
      </c>
    </row>
    <row r="6647" spans="1:5" x14ac:dyDescent="0.25">
      <c r="A6647" t="s">
        <v>35938</v>
      </c>
      <c r="B6647" t="s">
        <v>20</v>
      </c>
      <c r="C6647" t="s">
        <v>19</v>
      </c>
      <c r="D6647" t="s">
        <v>69</v>
      </c>
      <c r="E6647" t="s">
        <v>533</v>
      </c>
    </row>
    <row r="6648" spans="1:5" x14ac:dyDescent="0.25">
      <c r="A6648" t="s">
        <v>35939</v>
      </c>
      <c r="B6648" t="s">
        <v>20</v>
      </c>
      <c r="C6648" t="s">
        <v>19</v>
      </c>
      <c r="D6648" t="s">
        <v>33</v>
      </c>
      <c r="E6648" t="s">
        <v>530</v>
      </c>
    </row>
    <row r="6649" spans="1:5" x14ac:dyDescent="0.25">
      <c r="A6649" t="s">
        <v>35940</v>
      </c>
      <c r="B6649" t="s">
        <v>20</v>
      </c>
      <c r="C6649" t="s">
        <v>19</v>
      </c>
      <c r="D6649" t="s">
        <v>33</v>
      </c>
      <c r="E6649" t="s">
        <v>530</v>
      </c>
    </row>
    <row r="6650" spans="1:5" x14ac:dyDescent="0.25">
      <c r="A6650" t="s">
        <v>35941</v>
      </c>
      <c r="B6650" t="s">
        <v>20</v>
      </c>
      <c r="C6650" t="s">
        <v>19</v>
      </c>
      <c r="D6650" t="s">
        <v>33</v>
      </c>
      <c r="E6650" t="s">
        <v>530</v>
      </c>
    </row>
    <row r="6651" spans="1:5" x14ac:dyDescent="0.25">
      <c r="A6651" t="s">
        <v>35942</v>
      </c>
      <c r="B6651" t="s">
        <v>20</v>
      </c>
      <c r="C6651" t="s">
        <v>19</v>
      </c>
      <c r="D6651" t="s">
        <v>33</v>
      </c>
      <c r="E6651" t="s">
        <v>533</v>
      </c>
    </row>
    <row r="6652" spans="1:5" x14ac:dyDescent="0.25">
      <c r="A6652" t="s">
        <v>35943</v>
      </c>
      <c r="B6652" t="s">
        <v>20</v>
      </c>
      <c r="C6652" t="s">
        <v>19</v>
      </c>
      <c r="D6652" t="s">
        <v>33</v>
      </c>
      <c r="E6652" t="s">
        <v>533</v>
      </c>
    </row>
    <row r="6653" spans="1:5" x14ac:dyDescent="0.25">
      <c r="A6653" t="s">
        <v>35944</v>
      </c>
      <c r="B6653" t="s">
        <v>20</v>
      </c>
      <c r="C6653" t="s">
        <v>19</v>
      </c>
      <c r="D6653" t="s">
        <v>33</v>
      </c>
      <c r="E6653" t="s">
        <v>530</v>
      </c>
    </row>
    <row r="6654" spans="1:5" x14ac:dyDescent="0.25">
      <c r="A6654" t="s">
        <v>35945</v>
      </c>
      <c r="B6654" t="s">
        <v>20</v>
      </c>
      <c r="C6654" t="s">
        <v>19</v>
      </c>
      <c r="D6654" t="s">
        <v>33</v>
      </c>
      <c r="E6654" t="s">
        <v>530</v>
      </c>
    </row>
    <row r="6655" spans="1:5" x14ac:dyDescent="0.25">
      <c r="A6655" t="s">
        <v>35946</v>
      </c>
      <c r="B6655" t="s">
        <v>20</v>
      </c>
      <c r="C6655" t="s">
        <v>19</v>
      </c>
      <c r="D6655" t="s">
        <v>33</v>
      </c>
      <c r="E6655" t="s">
        <v>538</v>
      </c>
    </row>
    <row r="6656" spans="1:5" x14ac:dyDescent="0.25">
      <c r="A6656" t="s">
        <v>35947</v>
      </c>
      <c r="B6656" t="s">
        <v>20</v>
      </c>
      <c r="C6656" t="s">
        <v>19</v>
      </c>
      <c r="D6656" t="s">
        <v>33</v>
      </c>
      <c r="E6656" t="s">
        <v>538</v>
      </c>
    </row>
    <row r="6657" spans="1:5" x14ac:dyDescent="0.25">
      <c r="A6657" t="s">
        <v>35948</v>
      </c>
      <c r="B6657" t="s">
        <v>20</v>
      </c>
      <c r="C6657" t="s">
        <v>19</v>
      </c>
      <c r="D6657" t="s">
        <v>33</v>
      </c>
      <c r="E6657" t="s">
        <v>533</v>
      </c>
    </row>
    <row r="6658" spans="1:5" x14ac:dyDescent="0.25">
      <c r="A6658" t="s">
        <v>35949</v>
      </c>
      <c r="B6658" t="s">
        <v>20</v>
      </c>
      <c r="C6658" t="s">
        <v>19</v>
      </c>
      <c r="D6658" t="s">
        <v>33</v>
      </c>
      <c r="E6658" t="s">
        <v>539</v>
      </c>
    </row>
    <row r="6659" spans="1:5" x14ac:dyDescent="0.25">
      <c r="A6659" t="s">
        <v>35950</v>
      </c>
      <c r="B6659" t="s">
        <v>20</v>
      </c>
      <c r="C6659" t="s">
        <v>19</v>
      </c>
      <c r="D6659" t="s">
        <v>33</v>
      </c>
      <c r="E6659" t="s">
        <v>530</v>
      </c>
    </row>
    <row r="6660" spans="1:5" x14ac:dyDescent="0.25">
      <c r="A6660" t="s">
        <v>35951</v>
      </c>
      <c r="B6660" t="s">
        <v>20</v>
      </c>
      <c r="C6660" t="s">
        <v>19</v>
      </c>
      <c r="D6660" t="s">
        <v>33</v>
      </c>
      <c r="E6660" t="s">
        <v>530</v>
      </c>
    </row>
    <row r="6661" spans="1:5" x14ac:dyDescent="0.25">
      <c r="A6661" t="s">
        <v>35952</v>
      </c>
      <c r="B6661" t="s">
        <v>20</v>
      </c>
      <c r="C6661" t="s">
        <v>19</v>
      </c>
      <c r="D6661" t="s">
        <v>33</v>
      </c>
      <c r="E6661" t="s">
        <v>530</v>
      </c>
    </row>
    <row r="6662" spans="1:5" x14ac:dyDescent="0.25">
      <c r="A6662" t="s">
        <v>35953</v>
      </c>
      <c r="B6662" t="s">
        <v>20</v>
      </c>
      <c r="C6662" t="s">
        <v>19</v>
      </c>
      <c r="D6662" t="s">
        <v>33</v>
      </c>
      <c r="E6662" t="s">
        <v>530</v>
      </c>
    </row>
    <row r="6663" spans="1:5" x14ac:dyDescent="0.25">
      <c r="A6663" t="s">
        <v>35954</v>
      </c>
      <c r="B6663" t="s">
        <v>20</v>
      </c>
      <c r="C6663" t="s">
        <v>19</v>
      </c>
      <c r="D6663" t="s">
        <v>33</v>
      </c>
      <c r="E6663" t="s">
        <v>530</v>
      </c>
    </row>
    <row r="6664" spans="1:5" x14ac:dyDescent="0.25">
      <c r="A6664" t="s">
        <v>35955</v>
      </c>
      <c r="B6664" t="s">
        <v>20</v>
      </c>
      <c r="C6664" t="s">
        <v>19</v>
      </c>
      <c r="D6664" t="s">
        <v>33</v>
      </c>
      <c r="E6664" t="s">
        <v>530</v>
      </c>
    </row>
    <row r="6665" spans="1:5" x14ac:dyDescent="0.25">
      <c r="A6665" t="s">
        <v>35956</v>
      </c>
      <c r="B6665" t="s">
        <v>20</v>
      </c>
      <c r="C6665" t="s">
        <v>19</v>
      </c>
      <c r="D6665" t="s">
        <v>33</v>
      </c>
      <c r="E6665" t="s">
        <v>538</v>
      </c>
    </row>
    <row r="6666" spans="1:5" x14ac:dyDescent="0.25">
      <c r="A6666" t="s">
        <v>35957</v>
      </c>
      <c r="B6666" t="s">
        <v>20</v>
      </c>
      <c r="C6666" t="s">
        <v>19</v>
      </c>
      <c r="D6666" t="s">
        <v>33</v>
      </c>
      <c r="E6666" t="s">
        <v>530</v>
      </c>
    </row>
    <row r="6667" spans="1:5" x14ac:dyDescent="0.25">
      <c r="A6667" t="s">
        <v>35958</v>
      </c>
      <c r="B6667" t="s">
        <v>20</v>
      </c>
      <c r="C6667" t="s">
        <v>19</v>
      </c>
      <c r="D6667" t="s">
        <v>33</v>
      </c>
      <c r="E6667" t="s">
        <v>530</v>
      </c>
    </row>
    <row r="6668" spans="1:5" x14ac:dyDescent="0.25">
      <c r="A6668" t="s">
        <v>35959</v>
      </c>
      <c r="B6668" t="s">
        <v>20</v>
      </c>
      <c r="C6668" t="s">
        <v>19</v>
      </c>
      <c r="D6668" t="s">
        <v>33</v>
      </c>
      <c r="E6668" t="s">
        <v>530</v>
      </c>
    </row>
    <row r="6669" spans="1:5" x14ac:dyDescent="0.25">
      <c r="A6669" t="s">
        <v>35960</v>
      </c>
      <c r="B6669" t="s">
        <v>20</v>
      </c>
      <c r="C6669" t="s">
        <v>19</v>
      </c>
      <c r="D6669" t="s">
        <v>33</v>
      </c>
      <c r="E6669" t="s">
        <v>530</v>
      </c>
    </row>
    <row r="6670" spans="1:5" x14ac:dyDescent="0.25">
      <c r="A6670" t="s">
        <v>35961</v>
      </c>
      <c r="B6670" t="s">
        <v>20</v>
      </c>
      <c r="C6670" t="s">
        <v>19</v>
      </c>
      <c r="D6670" t="s">
        <v>33</v>
      </c>
      <c r="E6670" t="s">
        <v>530</v>
      </c>
    </row>
    <row r="6671" spans="1:5" x14ac:dyDescent="0.25">
      <c r="A6671" t="s">
        <v>35962</v>
      </c>
      <c r="B6671" t="s">
        <v>20</v>
      </c>
      <c r="C6671" t="s">
        <v>19</v>
      </c>
      <c r="D6671" t="s">
        <v>33</v>
      </c>
      <c r="E6671" t="s">
        <v>533</v>
      </c>
    </row>
    <row r="6672" spans="1:5" x14ac:dyDescent="0.25">
      <c r="A6672" t="s">
        <v>35963</v>
      </c>
      <c r="B6672" t="s">
        <v>20</v>
      </c>
      <c r="C6672" t="s">
        <v>19</v>
      </c>
      <c r="D6672" t="s">
        <v>33</v>
      </c>
      <c r="E6672" t="s">
        <v>538</v>
      </c>
    </row>
    <row r="6673" spans="1:5" x14ac:dyDescent="0.25">
      <c r="A6673" t="s">
        <v>35964</v>
      </c>
      <c r="B6673" t="s">
        <v>20</v>
      </c>
      <c r="C6673" t="s">
        <v>19</v>
      </c>
      <c r="D6673" t="s">
        <v>33</v>
      </c>
      <c r="E6673" t="s">
        <v>530</v>
      </c>
    </row>
    <row r="6674" spans="1:5" x14ac:dyDescent="0.25">
      <c r="A6674" t="s">
        <v>35965</v>
      </c>
      <c r="B6674" t="s">
        <v>20</v>
      </c>
      <c r="C6674" t="s">
        <v>19</v>
      </c>
      <c r="D6674" t="s">
        <v>33</v>
      </c>
      <c r="E6674" t="s">
        <v>530</v>
      </c>
    </row>
    <row r="6675" spans="1:5" x14ac:dyDescent="0.25">
      <c r="A6675" t="s">
        <v>35966</v>
      </c>
      <c r="B6675" t="s">
        <v>20</v>
      </c>
      <c r="C6675" t="s">
        <v>19</v>
      </c>
      <c r="D6675" t="s">
        <v>33</v>
      </c>
      <c r="E6675" t="s">
        <v>530</v>
      </c>
    </row>
    <row r="6676" spans="1:5" x14ac:dyDescent="0.25">
      <c r="A6676" t="s">
        <v>35967</v>
      </c>
      <c r="B6676" t="s">
        <v>20</v>
      </c>
      <c r="C6676" t="s">
        <v>19</v>
      </c>
      <c r="D6676" t="s">
        <v>33</v>
      </c>
      <c r="E6676" t="s">
        <v>533</v>
      </c>
    </row>
    <row r="6677" spans="1:5" x14ac:dyDescent="0.25">
      <c r="A6677" t="s">
        <v>35968</v>
      </c>
      <c r="B6677" t="s">
        <v>20</v>
      </c>
      <c r="C6677" t="s">
        <v>19</v>
      </c>
      <c r="D6677" t="s">
        <v>33</v>
      </c>
      <c r="E6677" t="s">
        <v>533</v>
      </c>
    </row>
    <row r="6678" spans="1:5" x14ac:dyDescent="0.25">
      <c r="A6678" t="s">
        <v>35969</v>
      </c>
      <c r="B6678" t="s">
        <v>20</v>
      </c>
      <c r="C6678" t="s">
        <v>19</v>
      </c>
      <c r="D6678" t="s">
        <v>33</v>
      </c>
      <c r="E6678" t="s">
        <v>533</v>
      </c>
    </row>
    <row r="6679" spans="1:5" x14ac:dyDescent="0.25">
      <c r="A6679" t="s">
        <v>35970</v>
      </c>
      <c r="B6679" t="s">
        <v>20</v>
      </c>
      <c r="C6679" t="s">
        <v>19</v>
      </c>
      <c r="D6679" t="s">
        <v>33</v>
      </c>
      <c r="E6679" t="s">
        <v>533</v>
      </c>
    </row>
    <row r="6680" spans="1:5" x14ac:dyDescent="0.25">
      <c r="A6680" t="s">
        <v>35971</v>
      </c>
      <c r="B6680" t="s">
        <v>20</v>
      </c>
      <c r="C6680" t="s">
        <v>19</v>
      </c>
      <c r="D6680" t="s">
        <v>33</v>
      </c>
      <c r="E6680" t="s">
        <v>530</v>
      </c>
    </row>
    <row r="6681" spans="1:5" x14ac:dyDescent="0.25">
      <c r="A6681" t="s">
        <v>35972</v>
      </c>
      <c r="B6681" t="s">
        <v>20</v>
      </c>
      <c r="C6681" t="s">
        <v>19</v>
      </c>
      <c r="D6681" t="s">
        <v>33</v>
      </c>
      <c r="E6681" t="s">
        <v>533</v>
      </c>
    </row>
    <row r="6682" spans="1:5" x14ac:dyDescent="0.25">
      <c r="A6682" t="s">
        <v>35973</v>
      </c>
      <c r="B6682" t="s">
        <v>20</v>
      </c>
      <c r="C6682" t="s">
        <v>19</v>
      </c>
      <c r="D6682" t="s">
        <v>33</v>
      </c>
      <c r="E6682" t="s">
        <v>538</v>
      </c>
    </row>
    <row r="6683" spans="1:5" x14ac:dyDescent="0.25">
      <c r="A6683" t="s">
        <v>35974</v>
      </c>
      <c r="B6683" t="s">
        <v>20</v>
      </c>
      <c r="C6683" t="s">
        <v>19</v>
      </c>
      <c r="D6683" t="s">
        <v>33</v>
      </c>
      <c r="E6683" t="s">
        <v>533</v>
      </c>
    </row>
    <row r="6684" spans="1:5" x14ac:dyDescent="0.25">
      <c r="A6684" t="s">
        <v>35975</v>
      </c>
      <c r="B6684" t="s">
        <v>20</v>
      </c>
      <c r="C6684" t="s">
        <v>19</v>
      </c>
      <c r="D6684" t="s">
        <v>33</v>
      </c>
      <c r="E6684" t="s">
        <v>533</v>
      </c>
    </row>
    <row r="6685" spans="1:5" x14ac:dyDescent="0.25">
      <c r="A6685" t="s">
        <v>35976</v>
      </c>
      <c r="B6685" t="s">
        <v>20</v>
      </c>
      <c r="C6685" t="s">
        <v>19</v>
      </c>
      <c r="D6685" t="s">
        <v>33</v>
      </c>
      <c r="E6685" t="s">
        <v>530</v>
      </c>
    </row>
    <row r="6686" spans="1:5" x14ac:dyDescent="0.25">
      <c r="A6686" t="s">
        <v>35977</v>
      </c>
      <c r="B6686" t="s">
        <v>20</v>
      </c>
      <c r="C6686" t="s">
        <v>19</v>
      </c>
      <c r="D6686" t="s">
        <v>33</v>
      </c>
      <c r="E6686" t="s">
        <v>533</v>
      </c>
    </row>
    <row r="6687" spans="1:5" x14ac:dyDescent="0.25">
      <c r="A6687" t="s">
        <v>44336</v>
      </c>
      <c r="B6687" t="s">
        <v>20</v>
      </c>
      <c r="C6687" t="s">
        <v>19</v>
      </c>
      <c r="D6687" t="s">
        <v>65</v>
      </c>
      <c r="E6687" t="s">
        <v>533</v>
      </c>
    </row>
    <row r="6688" spans="1:5" x14ac:dyDescent="0.25">
      <c r="A6688" t="s">
        <v>35978</v>
      </c>
      <c r="B6688" t="s">
        <v>20</v>
      </c>
      <c r="C6688" t="s">
        <v>19</v>
      </c>
      <c r="D6688" t="s">
        <v>33</v>
      </c>
      <c r="E6688" t="s">
        <v>538</v>
      </c>
    </row>
    <row r="6689" spans="1:5" x14ac:dyDescent="0.25">
      <c r="A6689" t="s">
        <v>35979</v>
      </c>
      <c r="B6689" t="s">
        <v>20</v>
      </c>
      <c r="C6689" t="s">
        <v>19</v>
      </c>
      <c r="D6689" t="s">
        <v>33</v>
      </c>
      <c r="E6689" t="s">
        <v>533</v>
      </c>
    </row>
    <row r="6690" spans="1:5" x14ac:dyDescent="0.25">
      <c r="A6690" t="s">
        <v>35980</v>
      </c>
      <c r="B6690" t="s">
        <v>20</v>
      </c>
      <c r="C6690" t="s">
        <v>19</v>
      </c>
      <c r="D6690" t="s">
        <v>33</v>
      </c>
      <c r="E6690" t="s">
        <v>530</v>
      </c>
    </row>
    <row r="6691" spans="1:5" x14ac:dyDescent="0.25">
      <c r="A6691" t="s">
        <v>35981</v>
      </c>
      <c r="B6691" t="s">
        <v>20</v>
      </c>
      <c r="C6691" t="s">
        <v>19</v>
      </c>
      <c r="D6691" t="s">
        <v>65</v>
      </c>
      <c r="E6691" t="s">
        <v>533</v>
      </c>
    </row>
    <row r="6692" spans="1:5" x14ac:dyDescent="0.25">
      <c r="A6692" t="s">
        <v>35982</v>
      </c>
      <c r="B6692" t="s">
        <v>20</v>
      </c>
      <c r="C6692" t="s">
        <v>19</v>
      </c>
      <c r="D6692" t="s">
        <v>33</v>
      </c>
      <c r="E6692" t="s">
        <v>538</v>
      </c>
    </row>
    <row r="6693" spans="1:5" x14ac:dyDescent="0.25">
      <c r="A6693" t="s">
        <v>35983</v>
      </c>
      <c r="B6693" t="s">
        <v>20</v>
      </c>
      <c r="C6693" t="s">
        <v>19</v>
      </c>
      <c r="D6693" t="s">
        <v>33</v>
      </c>
      <c r="E6693" t="s">
        <v>530</v>
      </c>
    </row>
    <row r="6694" spans="1:5" x14ac:dyDescent="0.25">
      <c r="A6694" t="s">
        <v>35984</v>
      </c>
      <c r="B6694" t="s">
        <v>20</v>
      </c>
      <c r="C6694" t="s">
        <v>19</v>
      </c>
      <c r="D6694" t="s">
        <v>33</v>
      </c>
      <c r="E6694" t="s">
        <v>530</v>
      </c>
    </row>
    <row r="6695" spans="1:5" x14ac:dyDescent="0.25">
      <c r="A6695" t="s">
        <v>35985</v>
      </c>
      <c r="B6695" t="s">
        <v>20</v>
      </c>
      <c r="C6695" t="s">
        <v>19</v>
      </c>
      <c r="D6695" t="s">
        <v>33</v>
      </c>
      <c r="E6695" t="s">
        <v>530</v>
      </c>
    </row>
    <row r="6696" spans="1:5" x14ac:dyDescent="0.25">
      <c r="A6696" t="s">
        <v>35986</v>
      </c>
      <c r="B6696" t="s">
        <v>20</v>
      </c>
      <c r="C6696" t="s">
        <v>19</v>
      </c>
      <c r="D6696" t="s">
        <v>33</v>
      </c>
      <c r="E6696" t="s">
        <v>530</v>
      </c>
    </row>
    <row r="6697" spans="1:5" x14ac:dyDescent="0.25">
      <c r="A6697" t="s">
        <v>35987</v>
      </c>
      <c r="B6697" t="s">
        <v>20</v>
      </c>
      <c r="C6697" t="s">
        <v>19</v>
      </c>
      <c r="D6697" t="s">
        <v>33</v>
      </c>
      <c r="E6697" t="s">
        <v>530</v>
      </c>
    </row>
    <row r="6698" spans="1:5" x14ac:dyDescent="0.25">
      <c r="A6698" t="s">
        <v>35988</v>
      </c>
      <c r="B6698" t="s">
        <v>20</v>
      </c>
      <c r="C6698" t="s">
        <v>19</v>
      </c>
      <c r="D6698" t="s">
        <v>65</v>
      </c>
      <c r="E6698" t="s">
        <v>533</v>
      </c>
    </row>
    <row r="6699" spans="1:5" x14ac:dyDescent="0.25">
      <c r="A6699" t="s">
        <v>35989</v>
      </c>
      <c r="B6699" t="s">
        <v>20</v>
      </c>
      <c r="C6699" t="s">
        <v>19</v>
      </c>
      <c r="D6699" t="s">
        <v>33</v>
      </c>
      <c r="E6699" t="s">
        <v>530</v>
      </c>
    </row>
    <row r="6700" spans="1:5" x14ac:dyDescent="0.25">
      <c r="A6700" t="s">
        <v>35990</v>
      </c>
      <c r="B6700" t="s">
        <v>20</v>
      </c>
      <c r="C6700" t="s">
        <v>19</v>
      </c>
      <c r="D6700" t="s">
        <v>33</v>
      </c>
      <c r="E6700" t="s">
        <v>533</v>
      </c>
    </row>
    <row r="6701" spans="1:5" x14ac:dyDescent="0.25">
      <c r="A6701" t="s">
        <v>44337</v>
      </c>
      <c r="B6701" t="s">
        <v>20</v>
      </c>
      <c r="C6701" t="s">
        <v>19</v>
      </c>
      <c r="D6701" t="s">
        <v>33</v>
      </c>
      <c r="E6701" t="s">
        <v>533</v>
      </c>
    </row>
    <row r="6702" spans="1:5" x14ac:dyDescent="0.25">
      <c r="A6702" t="s">
        <v>35991</v>
      </c>
      <c r="B6702" t="s">
        <v>20</v>
      </c>
      <c r="C6702" t="s">
        <v>19</v>
      </c>
      <c r="D6702" t="s">
        <v>33</v>
      </c>
      <c r="E6702" t="s">
        <v>611</v>
      </c>
    </row>
    <row r="6703" spans="1:5" x14ac:dyDescent="0.25">
      <c r="A6703" t="s">
        <v>35992</v>
      </c>
      <c r="B6703" t="s">
        <v>20</v>
      </c>
      <c r="C6703" t="s">
        <v>19</v>
      </c>
      <c r="D6703" t="s">
        <v>33</v>
      </c>
      <c r="E6703" t="s">
        <v>530</v>
      </c>
    </row>
    <row r="6704" spans="1:5" x14ac:dyDescent="0.25">
      <c r="A6704" t="s">
        <v>35993</v>
      </c>
      <c r="B6704" t="s">
        <v>20</v>
      </c>
      <c r="C6704" t="s">
        <v>19</v>
      </c>
      <c r="D6704" t="s">
        <v>33</v>
      </c>
      <c r="E6704" t="s">
        <v>530</v>
      </c>
    </row>
    <row r="6705" spans="1:5" x14ac:dyDescent="0.25">
      <c r="A6705" t="s">
        <v>35994</v>
      </c>
      <c r="B6705" t="s">
        <v>20</v>
      </c>
      <c r="C6705" t="s">
        <v>19</v>
      </c>
      <c r="D6705" t="s">
        <v>33</v>
      </c>
      <c r="E6705" t="s">
        <v>530</v>
      </c>
    </row>
    <row r="6706" spans="1:5" x14ac:dyDescent="0.25">
      <c r="A6706" t="s">
        <v>35995</v>
      </c>
      <c r="B6706" t="s">
        <v>20</v>
      </c>
      <c r="C6706" t="s">
        <v>19</v>
      </c>
      <c r="D6706" t="s">
        <v>33</v>
      </c>
      <c r="E6706" t="s">
        <v>530</v>
      </c>
    </row>
    <row r="6707" spans="1:5" x14ac:dyDescent="0.25">
      <c r="A6707" t="s">
        <v>35996</v>
      </c>
      <c r="B6707" t="s">
        <v>20</v>
      </c>
      <c r="C6707" t="s">
        <v>19</v>
      </c>
      <c r="D6707" t="s">
        <v>33</v>
      </c>
      <c r="E6707" t="s">
        <v>530</v>
      </c>
    </row>
    <row r="6708" spans="1:5" x14ac:dyDescent="0.25">
      <c r="A6708" t="s">
        <v>35997</v>
      </c>
      <c r="B6708" t="s">
        <v>20</v>
      </c>
      <c r="C6708" t="s">
        <v>19</v>
      </c>
      <c r="D6708" t="s">
        <v>33</v>
      </c>
      <c r="E6708" t="s">
        <v>530</v>
      </c>
    </row>
    <row r="6709" spans="1:5" x14ac:dyDescent="0.25">
      <c r="A6709" t="s">
        <v>35998</v>
      </c>
      <c r="B6709" t="s">
        <v>20</v>
      </c>
      <c r="C6709" t="s">
        <v>19</v>
      </c>
      <c r="D6709" t="s">
        <v>33</v>
      </c>
      <c r="E6709" t="s">
        <v>533</v>
      </c>
    </row>
    <row r="6710" spans="1:5" x14ac:dyDescent="0.25">
      <c r="A6710" t="s">
        <v>35999</v>
      </c>
      <c r="B6710" t="s">
        <v>20</v>
      </c>
      <c r="C6710" t="s">
        <v>19</v>
      </c>
      <c r="D6710" t="s">
        <v>33</v>
      </c>
      <c r="E6710" t="s">
        <v>530</v>
      </c>
    </row>
    <row r="6711" spans="1:5" x14ac:dyDescent="0.25">
      <c r="A6711" t="s">
        <v>36000</v>
      </c>
      <c r="B6711" t="s">
        <v>20</v>
      </c>
      <c r="C6711" t="s">
        <v>19</v>
      </c>
      <c r="D6711" t="s">
        <v>33</v>
      </c>
      <c r="E6711" t="s">
        <v>533</v>
      </c>
    </row>
    <row r="6712" spans="1:5" x14ac:dyDescent="0.25">
      <c r="A6712" t="s">
        <v>36001</v>
      </c>
      <c r="B6712" t="s">
        <v>20</v>
      </c>
      <c r="C6712" t="s">
        <v>19</v>
      </c>
      <c r="D6712" t="s">
        <v>33</v>
      </c>
      <c r="E6712" t="s">
        <v>538</v>
      </c>
    </row>
    <row r="6713" spans="1:5" x14ac:dyDescent="0.25">
      <c r="A6713" t="s">
        <v>36002</v>
      </c>
      <c r="B6713" t="s">
        <v>20</v>
      </c>
      <c r="C6713" t="s">
        <v>19</v>
      </c>
      <c r="D6713" t="s">
        <v>33</v>
      </c>
      <c r="E6713" t="s">
        <v>533</v>
      </c>
    </row>
    <row r="6714" spans="1:5" x14ac:dyDescent="0.25">
      <c r="A6714" t="s">
        <v>36003</v>
      </c>
      <c r="B6714" t="s">
        <v>20</v>
      </c>
      <c r="C6714" t="s">
        <v>19</v>
      </c>
      <c r="D6714" t="s">
        <v>33</v>
      </c>
      <c r="E6714" t="s">
        <v>556</v>
      </c>
    </row>
    <row r="6715" spans="1:5" x14ac:dyDescent="0.25">
      <c r="A6715" t="s">
        <v>36004</v>
      </c>
      <c r="B6715" t="s">
        <v>20</v>
      </c>
      <c r="C6715" t="s">
        <v>19</v>
      </c>
      <c r="D6715" t="s">
        <v>33</v>
      </c>
      <c r="E6715" t="s">
        <v>530</v>
      </c>
    </row>
    <row r="6716" spans="1:5" x14ac:dyDescent="0.25">
      <c r="A6716" t="s">
        <v>36005</v>
      </c>
      <c r="B6716" t="s">
        <v>20</v>
      </c>
      <c r="C6716" t="s">
        <v>19</v>
      </c>
      <c r="D6716" t="s">
        <v>33</v>
      </c>
      <c r="E6716" t="s">
        <v>533</v>
      </c>
    </row>
    <row r="6717" spans="1:5" x14ac:dyDescent="0.25">
      <c r="A6717" t="s">
        <v>36006</v>
      </c>
      <c r="B6717" t="s">
        <v>20</v>
      </c>
      <c r="C6717" t="s">
        <v>19</v>
      </c>
      <c r="D6717" t="s">
        <v>33</v>
      </c>
      <c r="E6717" t="s">
        <v>530</v>
      </c>
    </row>
    <row r="6718" spans="1:5" x14ac:dyDescent="0.25">
      <c r="A6718" t="s">
        <v>36007</v>
      </c>
      <c r="B6718" t="s">
        <v>20</v>
      </c>
      <c r="C6718" t="s">
        <v>19</v>
      </c>
      <c r="D6718" t="s">
        <v>33</v>
      </c>
      <c r="E6718" t="s">
        <v>530</v>
      </c>
    </row>
    <row r="6719" spans="1:5" x14ac:dyDescent="0.25">
      <c r="A6719" t="s">
        <v>36008</v>
      </c>
      <c r="B6719" t="s">
        <v>20</v>
      </c>
      <c r="C6719" t="s">
        <v>19</v>
      </c>
      <c r="D6719" t="s">
        <v>33</v>
      </c>
      <c r="E6719" t="s">
        <v>538</v>
      </c>
    </row>
    <row r="6720" spans="1:5" x14ac:dyDescent="0.25">
      <c r="A6720" t="s">
        <v>36009</v>
      </c>
      <c r="B6720" t="s">
        <v>20</v>
      </c>
      <c r="C6720" t="s">
        <v>19</v>
      </c>
      <c r="D6720" t="s">
        <v>33</v>
      </c>
      <c r="E6720" t="s">
        <v>538</v>
      </c>
    </row>
    <row r="6721" spans="1:5" x14ac:dyDescent="0.25">
      <c r="A6721" t="s">
        <v>36010</v>
      </c>
      <c r="B6721" t="s">
        <v>20</v>
      </c>
      <c r="C6721" t="s">
        <v>19</v>
      </c>
      <c r="D6721" t="s">
        <v>33</v>
      </c>
      <c r="E6721" t="s">
        <v>530</v>
      </c>
    </row>
    <row r="6722" spans="1:5" x14ac:dyDescent="0.25">
      <c r="A6722" t="s">
        <v>36011</v>
      </c>
      <c r="B6722" t="s">
        <v>20</v>
      </c>
      <c r="C6722" t="s">
        <v>19</v>
      </c>
      <c r="D6722" t="s">
        <v>33</v>
      </c>
      <c r="E6722" t="s">
        <v>530</v>
      </c>
    </row>
    <row r="6723" spans="1:5" x14ac:dyDescent="0.25">
      <c r="A6723" t="s">
        <v>36012</v>
      </c>
      <c r="B6723" t="s">
        <v>20</v>
      </c>
      <c r="C6723" t="s">
        <v>19</v>
      </c>
      <c r="D6723" t="s">
        <v>33</v>
      </c>
      <c r="E6723" t="s">
        <v>530</v>
      </c>
    </row>
    <row r="6724" spans="1:5" x14ac:dyDescent="0.25">
      <c r="A6724" t="s">
        <v>36013</v>
      </c>
      <c r="B6724" t="s">
        <v>20</v>
      </c>
      <c r="C6724" t="s">
        <v>19</v>
      </c>
      <c r="D6724" t="s">
        <v>33</v>
      </c>
      <c r="E6724" t="s">
        <v>530</v>
      </c>
    </row>
    <row r="6725" spans="1:5" x14ac:dyDescent="0.25">
      <c r="A6725" t="s">
        <v>36014</v>
      </c>
      <c r="B6725" t="s">
        <v>20</v>
      </c>
      <c r="C6725" t="s">
        <v>19</v>
      </c>
      <c r="D6725" t="s">
        <v>33</v>
      </c>
      <c r="E6725" t="s">
        <v>530</v>
      </c>
    </row>
    <row r="6726" spans="1:5" x14ac:dyDescent="0.25">
      <c r="A6726" t="s">
        <v>36015</v>
      </c>
      <c r="B6726" t="s">
        <v>20</v>
      </c>
      <c r="C6726" t="s">
        <v>19</v>
      </c>
      <c r="D6726" t="s">
        <v>33</v>
      </c>
      <c r="E6726" t="s">
        <v>533</v>
      </c>
    </row>
    <row r="6727" spans="1:5" x14ac:dyDescent="0.25">
      <c r="A6727" t="s">
        <v>36016</v>
      </c>
      <c r="B6727" t="s">
        <v>20</v>
      </c>
      <c r="C6727" t="s">
        <v>19</v>
      </c>
      <c r="D6727" t="s">
        <v>33</v>
      </c>
      <c r="E6727" t="s">
        <v>530</v>
      </c>
    </row>
    <row r="6728" spans="1:5" x14ac:dyDescent="0.25">
      <c r="A6728" t="s">
        <v>36017</v>
      </c>
      <c r="B6728" t="s">
        <v>20</v>
      </c>
      <c r="C6728" t="s">
        <v>19</v>
      </c>
      <c r="D6728" t="s">
        <v>65</v>
      </c>
      <c r="E6728" t="s">
        <v>533</v>
      </c>
    </row>
    <row r="6729" spans="1:5" x14ac:dyDescent="0.25">
      <c r="A6729" t="s">
        <v>36018</v>
      </c>
      <c r="B6729" t="s">
        <v>20</v>
      </c>
      <c r="C6729" t="s">
        <v>19</v>
      </c>
      <c r="D6729" t="s">
        <v>33</v>
      </c>
      <c r="E6729" t="s">
        <v>533</v>
      </c>
    </row>
    <row r="6730" spans="1:5" x14ac:dyDescent="0.25">
      <c r="A6730" t="s">
        <v>36019</v>
      </c>
      <c r="B6730" t="s">
        <v>20</v>
      </c>
      <c r="C6730" t="s">
        <v>19</v>
      </c>
      <c r="D6730" t="s">
        <v>33</v>
      </c>
      <c r="E6730" t="s">
        <v>533</v>
      </c>
    </row>
    <row r="6731" spans="1:5" x14ac:dyDescent="0.25">
      <c r="A6731" t="s">
        <v>36020</v>
      </c>
      <c r="B6731" t="s">
        <v>20</v>
      </c>
      <c r="C6731" t="s">
        <v>19</v>
      </c>
      <c r="D6731" t="s">
        <v>33</v>
      </c>
      <c r="E6731" t="s">
        <v>530</v>
      </c>
    </row>
    <row r="6732" spans="1:5" x14ac:dyDescent="0.25">
      <c r="A6732" t="s">
        <v>36021</v>
      </c>
      <c r="B6732" t="s">
        <v>20</v>
      </c>
      <c r="C6732" t="s">
        <v>19</v>
      </c>
      <c r="D6732" t="s">
        <v>33</v>
      </c>
      <c r="E6732" t="s">
        <v>530</v>
      </c>
    </row>
    <row r="6733" spans="1:5" x14ac:dyDescent="0.25">
      <c r="A6733" t="s">
        <v>36022</v>
      </c>
      <c r="B6733" t="s">
        <v>20</v>
      </c>
      <c r="C6733" t="s">
        <v>19</v>
      </c>
      <c r="D6733" t="s">
        <v>33</v>
      </c>
      <c r="E6733" t="s">
        <v>530</v>
      </c>
    </row>
    <row r="6734" spans="1:5" x14ac:dyDescent="0.25">
      <c r="A6734" t="s">
        <v>36023</v>
      </c>
      <c r="B6734" t="s">
        <v>20</v>
      </c>
      <c r="C6734" t="s">
        <v>19</v>
      </c>
      <c r="D6734" t="s">
        <v>33</v>
      </c>
      <c r="E6734" t="s">
        <v>530</v>
      </c>
    </row>
    <row r="6735" spans="1:5" x14ac:dyDescent="0.25">
      <c r="A6735" t="s">
        <v>36024</v>
      </c>
      <c r="B6735" t="s">
        <v>20</v>
      </c>
      <c r="C6735" t="s">
        <v>19</v>
      </c>
      <c r="D6735" t="s">
        <v>33</v>
      </c>
      <c r="E6735" t="s">
        <v>533</v>
      </c>
    </row>
    <row r="6736" spans="1:5" x14ac:dyDescent="0.25">
      <c r="A6736" t="s">
        <v>36025</v>
      </c>
      <c r="B6736" t="s">
        <v>20</v>
      </c>
      <c r="C6736" t="s">
        <v>19</v>
      </c>
      <c r="D6736" t="s">
        <v>33</v>
      </c>
      <c r="E6736" t="s">
        <v>533</v>
      </c>
    </row>
    <row r="6737" spans="1:5" x14ac:dyDescent="0.25">
      <c r="A6737" t="s">
        <v>36026</v>
      </c>
      <c r="B6737" t="s">
        <v>20</v>
      </c>
      <c r="C6737" t="s">
        <v>19</v>
      </c>
      <c r="D6737" t="s">
        <v>33</v>
      </c>
      <c r="E6737" t="s">
        <v>533</v>
      </c>
    </row>
    <row r="6738" spans="1:5" x14ac:dyDescent="0.25">
      <c r="A6738" t="s">
        <v>36027</v>
      </c>
      <c r="B6738" t="s">
        <v>20</v>
      </c>
      <c r="C6738" t="s">
        <v>19</v>
      </c>
      <c r="D6738" t="s">
        <v>33</v>
      </c>
      <c r="E6738" t="s">
        <v>530</v>
      </c>
    </row>
    <row r="6739" spans="1:5" x14ac:dyDescent="0.25">
      <c r="A6739" t="s">
        <v>36028</v>
      </c>
      <c r="B6739" t="s">
        <v>20</v>
      </c>
      <c r="C6739" t="s">
        <v>19</v>
      </c>
      <c r="D6739" t="s">
        <v>33</v>
      </c>
      <c r="E6739" t="s">
        <v>553</v>
      </c>
    </row>
    <row r="6740" spans="1:5" x14ac:dyDescent="0.25">
      <c r="A6740" t="s">
        <v>36029</v>
      </c>
      <c r="B6740" t="s">
        <v>20</v>
      </c>
      <c r="C6740" t="s">
        <v>19</v>
      </c>
      <c r="D6740" t="s">
        <v>33</v>
      </c>
      <c r="E6740" t="s">
        <v>533</v>
      </c>
    </row>
    <row r="6741" spans="1:5" x14ac:dyDescent="0.25">
      <c r="A6741" t="s">
        <v>36030</v>
      </c>
      <c r="B6741" t="s">
        <v>20</v>
      </c>
      <c r="C6741" t="s">
        <v>19</v>
      </c>
      <c r="D6741" t="s">
        <v>33</v>
      </c>
      <c r="E6741" t="s">
        <v>533</v>
      </c>
    </row>
    <row r="6742" spans="1:5" x14ac:dyDescent="0.25">
      <c r="A6742" t="s">
        <v>36031</v>
      </c>
      <c r="B6742" t="s">
        <v>20</v>
      </c>
      <c r="C6742" t="s">
        <v>19</v>
      </c>
      <c r="D6742" t="s">
        <v>33</v>
      </c>
      <c r="E6742" t="s">
        <v>538</v>
      </c>
    </row>
    <row r="6743" spans="1:5" x14ac:dyDescent="0.25">
      <c r="A6743" t="s">
        <v>36032</v>
      </c>
      <c r="B6743" t="s">
        <v>20</v>
      </c>
      <c r="C6743" t="s">
        <v>19</v>
      </c>
      <c r="D6743" t="s">
        <v>33</v>
      </c>
      <c r="E6743" t="s">
        <v>538</v>
      </c>
    </row>
    <row r="6744" spans="1:5" x14ac:dyDescent="0.25">
      <c r="A6744" t="s">
        <v>36033</v>
      </c>
      <c r="B6744" t="s">
        <v>20</v>
      </c>
      <c r="C6744" t="s">
        <v>19</v>
      </c>
      <c r="D6744" t="s">
        <v>33</v>
      </c>
      <c r="E6744" t="s">
        <v>533</v>
      </c>
    </row>
    <row r="6745" spans="1:5" x14ac:dyDescent="0.25">
      <c r="A6745" t="s">
        <v>36034</v>
      </c>
      <c r="B6745" t="s">
        <v>20</v>
      </c>
      <c r="C6745" t="s">
        <v>19</v>
      </c>
      <c r="D6745" t="s">
        <v>33</v>
      </c>
      <c r="E6745" t="s">
        <v>538</v>
      </c>
    </row>
    <row r="6746" spans="1:5" x14ac:dyDescent="0.25">
      <c r="A6746" t="s">
        <v>36035</v>
      </c>
      <c r="B6746" t="s">
        <v>20</v>
      </c>
      <c r="C6746" t="s">
        <v>19</v>
      </c>
      <c r="D6746" t="s">
        <v>33</v>
      </c>
      <c r="E6746" t="s">
        <v>538</v>
      </c>
    </row>
    <row r="6747" spans="1:5" x14ac:dyDescent="0.25">
      <c r="A6747" t="s">
        <v>36036</v>
      </c>
      <c r="B6747" t="s">
        <v>20</v>
      </c>
      <c r="C6747" t="s">
        <v>19</v>
      </c>
      <c r="D6747" t="s">
        <v>33</v>
      </c>
      <c r="E6747" t="s">
        <v>533</v>
      </c>
    </row>
    <row r="6748" spans="1:5" x14ac:dyDescent="0.25">
      <c r="A6748" t="s">
        <v>36037</v>
      </c>
      <c r="B6748" t="s">
        <v>20</v>
      </c>
      <c r="C6748" t="s">
        <v>19</v>
      </c>
      <c r="D6748" t="s">
        <v>33</v>
      </c>
      <c r="E6748" t="s">
        <v>702</v>
      </c>
    </row>
    <row r="6749" spans="1:5" x14ac:dyDescent="0.25">
      <c r="A6749" t="s">
        <v>36038</v>
      </c>
      <c r="B6749" t="s">
        <v>20</v>
      </c>
      <c r="C6749" t="s">
        <v>19</v>
      </c>
      <c r="D6749" t="s">
        <v>33</v>
      </c>
      <c r="E6749" t="s">
        <v>702</v>
      </c>
    </row>
    <row r="6750" spans="1:5" x14ac:dyDescent="0.25">
      <c r="A6750" t="s">
        <v>36039</v>
      </c>
      <c r="B6750" t="s">
        <v>20</v>
      </c>
      <c r="C6750" t="s">
        <v>19</v>
      </c>
      <c r="D6750" t="s">
        <v>33</v>
      </c>
      <c r="E6750" t="s">
        <v>538</v>
      </c>
    </row>
    <row r="6751" spans="1:5" x14ac:dyDescent="0.25">
      <c r="A6751" t="s">
        <v>36040</v>
      </c>
      <c r="B6751" t="s">
        <v>20</v>
      </c>
      <c r="C6751" t="s">
        <v>19</v>
      </c>
      <c r="D6751" t="s">
        <v>33</v>
      </c>
      <c r="E6751" t="s">
        <v>538</v>
      </c>
    </row>
    <row r="6752" spans="1:5" x14ac:dyDescent="0.25">
      <c r="A6752" t="s">
        <v>36041</v>
      </c>
      <c r="B6752" t="s">
        <v>20</v>
      </c>
      <c r="C6752" t="s">
        <v>19</v>
      </c>
      <c r="D6752" t="s">
        <v>33</v>
      </c>
      <c r="E6752" t="s">
        <v>533</v>
      </c>
    </row>
    <row r="6753" spans="1:5" x14ac:dyDescent="0.25">
      <c r="A6753" t="s">
        <v>36042</v>
      </c>
      <c r="B6753" t="s">
        <v>20</v>
      </c>
      <c r="C6753" t="s">
        <v>19</v>
      </c>
      <c r="D6753" t="s">
        <v>33</v>
      </c>
      <c r="E6753" t="s">
        <v>530</v>
      </c>
    </row>
    <row r="6754" spans="1:5" x14ac:dyDescent="0.25">
      <c r="A6754" t="s">
        <v>36043</v>
      </c>
      <c r="B6754" t="s">
        <v>20</v>
      </c>
      <c r="C6754" t="s">
        <v>19</v>
      </c>
      <c r="D6754" t="s">
        <v>33</v>
      </c>
      <c r="E6754" t="s">
        <v>530</v>
      </c>
    </row>
    <row r="6755" spans="1:5" x14ac:dyDescent="0.25">
      <c r="A6755" t="s">
        <v>36044</v>
      </c>
      <c r="B6755" t="s">
        <v>20</v>
      </c>
      <c r="C6755" t="s">
        <v>19</v>
      </c>
      <c r="D6755" t="s">
        <v>33</v>
      </c>
      <c r="E6755" t="s">
        <v>533</v>
      </c>
    </row>
    <row r="6756" spans="1:5" x14ac:dyDescent="0.25">
      <c r="A6756" t="s">
        <v>36045</v>
      </c>
      <c r="B6756" t="s">
        <v>20</v>
      </c>
      <c r="C6756" t="s">
        <v>19</v>
      </c>
      <c r="D6756" t="s">
        <v>33</v>
      </c>
      <c r="E6756" t="s">
        <v>533</v>
      </c>
    </row>
    <row r="6757" spans="1:5" x14ac:dyDescent="0.25">
      <c r="A6757" t="s">
        <v>36046</v>
      </c>
      <c r="B6757" t="s">
        <v>20</v>
      </c>
      <c r="C6757" t="s">
        <v>19</v>
      </c>
      <c r="D6757" t="s">
        <v>33</v>
      </c>
      <c r="E6757" t="s">
        <v>533</v>
      </c>
    </row>
    <row r="6758" spans="1:5" x14ac:dyDescent="0.25">
      <c r="A6758" t="s">
        <v>36047</v>
      </c>
      <c r="B6758" t="s">
        <v>20</v>
      </c>
      <c r="C6758" t="s">
        <v>19</v>
      </c>
      <c r="D6758" t="s">
        <v>33</v>
      </c>
      <c r="E6758" t="s">
        <v>538</v>
      </c>
    </row>
    <row r="6759" spans="1:5" x14ac:dyDescent="0.25">
      <c r="A6759" t="s">
        <v>36048</v>
      </c>
      <c r="B6759" t="s">
        <v>20</v>
      </c>
      <c r="C6759" t="s">
        <v>19</v>
      </c>
      <c r="D6759" t="s">
        <v>33</v>
      </c>
      <c r="E6759" t="s">
        <v>530</v>
      </c>
    </row>
    <row r="6760" spans="1:5" x14ac:dyDescent="0.25">
      <c r="A6760" t="s">
        <v>36049</v>
      </c>
      <c r="B6760" t="s">
        <v>20</v>
      </c>
      <c r="C6760" t="s">
        <v>19</v>
      </c>
      <c r="D6760" t="s">
        <v>33</v>
      </c>
      <c r="E6760" t="s">
        <v>530</v>
      </c>
    </row>
    <row r="6761" spans="1:5" x14ac:dyDescent="0.25">
      <c r="A6761" t="s">
        <v>36050</v>
      </c>
      <c r="B6761" t="s">
        <v>20</v>
      </c>
      <c r="C6761" t="s">
        <v>19</v>
      </c>
      <c r="D6761" t="s">
        <v>33</v>
      </c>
      <c r="E6761" t="s">
        <v>538</v>
      </c>
    </row>
    <row r="6762" spans="1:5" x14ac:dyDescent="0.25">
      <c r="A6762" t="s">
        <v>36051</v>
      </c>
      <c r="B6762" t="s">
        <v>20</v>
      </c>
      <c r="C6762" t="s">
        <v>19</v>
      </c>
      <c r="D6762" t="s">
        <v>33</v>
      </c>
      <c r="E6762" t="s">
        <v>538</v>
      </c>
    </row>
    <row r="6763" spans="1:5" x14ac:dyDescent="0.25">
      <c r="A6763" t="s">
        <v>36052</v>
      </c>
      <c r="B6763" t="s">
        <v>20</v>
      </c>
      <c r="C6763" t="s">
        <v>19</v>
      </c>
      <c r="D6763" t="s">
        <v>33</v>
      </c>
      <c r="E6763" t="s">
        <v>533</v>
      </c>
    </row>
    <row r="6764" spans="1:5" x14ac:dyDescent="0.25">
      <c r="A6764" t="s">
        <v>36053</v>
      </c>
      <c r="B6764" t="s">
        <v>20</v>
      </c>
      <c r="C6764" t="s">
        <v>19</v>
      </c>
      <c r="D6764" t="s">
        <v>33</v>
      </c>
      <c r="E6764" t="s">
        <v>585</v>
      </c>
    </row>
    <row r="6765" spans="1:5" x14ac:dyDescent="0.25">
      <c r="A6765" t="s">
        <v>36054</v>
      </c>
      <c r="B6765" t="s">
        <v>20</v>
      </c>
      <c r="C6765" t="s">
        <v>19</v>
      </c>
      <c r="D6765" t="s">
        <v>33</v>
      </c>
      <c r="E6765" t="s">
        <v>530</v>
      </c>
    </row>
    <row r="6766" spans="1:5" x14ac:dyDescent="0.25">
      <c r="A6766" t="s">
        <v>36055</v>
      </c>
      <c r="B6766" t="s">
        <v>20</v>
      </c>
      <c r="C6766" t="s">
        <v>19</v>
      </c>
      <c r="D6766" t="s">
        <v>33</v>
      </c>
      <c r="E6766" t="s">
        <v>533</v>
      </c>
    </row>
    <row r="6767" spans="1:5" x14ac:dyDescent="0.25">
      <c r="A6767" t="s">
        <v>36056</v>
      </c>
      <c r="B6767" t="s">
        <v>20</v>
      </c>
      <c r="C6767" t="s">
        <v>19</v>
      </c>
      <c r="D6767" t="s">
        <v>33</v>
      </c>
      <c r="E6767" t="s">
        <v>533</v>
      </c>
    </row>
    <row r="6768" spans="1:5" x14ac:dyDescent="0.25">
      <c r="A6768" t="s">
        <v>36057</v>
      </c>
      <c r="B6768" t="s">
        <v>20</v>
      </c>
      <c r="C6768" t="s">
        <v>19</v>
      </c>
      <c r="D6768" t="s">
        <v>33</v>
      </c>
      <c r="E6768" t="s">
        <v>533</v>
      </c>
    </row>
    <row r="6769" spans="1:5" x14ac:dyDescent="0.25">
      <c r="A6769" t="s">
        <v>36058</v>
      </c>
      <c r="B6769" t="s">
        <v>20</v>
      </c>
      <c r="C6769" t="s">
        <v>19</v>
      </c>
      <c r="D6769" t="s">
        <v>33</v>
      </c>
      <c r="E6769" t="s">
        <v>533</v>
      </c>
    </row>
    <row r="6770" spans="1:5" x14ac:dyDescent="0.25">
      <c r="A6770" t="s">
        <v>36059</v>
      </c>
      <c r="B6770" t="s">
        <v>20</v>
      </c>
      <c r="C6770" t="s">
        <v>19</v>
      </c>
      <c r="D6770" t="s">
        <v>33</v>
      </c>
      <c r="E6770" t="s">
        <v>533</v>
      </c>
    </row>
    <row r="6771" spans="1:5" x14ac:dyDescent="0.25">
      <c r="A6771" t="s">
        <v>36060</v>
      </c>
      <c r="B6771" t="s">
        <v>20</v>
      </c>
      <c r="C6771" t="s">
        <v>19</v>
      </c>
      <c r="D6771" t="s">
        <v>33</v>
      </c>
      <c r="E6771" t="s">
        <v>533</v>
      </c>
    </row>
    <row r="6772" spans="1:5" x14ac:dyDescent="0.25">
      <c r="A6772" t="s">
        <v>36061</v>
      </c>
      <c r="B6772" t="s">
        <v>20</v>
      </c>
      <c r="C6772" t="s">
        <v>19</v>
      </c>
      <c r="D6772" t="s">
        <v>33</v>
      </c>
      <c r="E6772" t="s">
        <v>533</v>
      </c>
    </row>
    <row r="6773" spans="1:5" x14ac:dyDescent="0.25">
      <c r="A6773" t="s">
        <v>36062</v>
      </c>
      <c r="B6773" t="s">
        <v>20</v>
      </c>
      <c r="C6773" t="s">
        <v>19</v>
      </c>
      <c r="D6773" t="s">
        <v>33</v>
      </c>
      <c r="E6773" t="s">
        <v>533</v>
      </c>
    </row>
    <row r="6774" spans="1:5" x14ac:dyDescent="0.25">
      <c r="A6774" t="s">
        <v>36063</v>
      </c>
      <c r="B6774" t="s">
        <v>20</v>
      </c>
      <c r="C6774" t="s">
        <v>19</v>
      </c>
      <c r="D6774" t="s">
        <v>33</v>
      </c>
      <c r="E6774" t="s">
        <v>533</v>
      </c>
    </row>
    <row r="6775" spans="1:5" x14ac:dyDescent="0.25">
      <c r="A6775" t="s">
        <v>36064</v>
      </c>
      <c r="B6775" t="s">
        <v>20</v>
      </c>
      <c r="C6775" t="s">
        <v>19</v>
      </c>
      <c r="D6775" t="s">
        <v>33</v>
      </c>
      <c r="E6775" t="s">
        <v>533</v>
      </c>
    </row>
    <row r="6776" spans="1:5" x14ac:dyDescent="0.25">
      <c r="A6776" t="s">
        <v>36065</v>
      </c>
      <c r="B6776" t="s">
        <v>20</v>
      </c>
      <c r="C6776" t="s">
        <v>19</v>
      </c>
      <c r="D6776" t="s">
        <v>33</v>
      </c>
      <c r="E6776" t="s">
        <v>533</v>
      </c>
    </row>
    <row r="6777" spans="1:5" x14ac:dyDescent="0.25">
      <c r="A6777" t="s">
        <v>36066</v>
      </c>
      <c r="B6777" t="s">
        <v>20</v>
      </c>
      <c r="C6777" t="s">
        <v>19</v>
      </c>
      <c r="D6777" t="s">
        <v>33</v>
      </c>
      <c r="E6777" t="s">
        <v>533</v>
      </c>
    </row>
    <row r="6778" spans="1:5" x14ac:dyDescent="0.25">
      <c r="A6778" t="s">
        <v>36067</v>
      </c>
      <c r="B6778" t="s">
        <v>20</v>
      </c>
      <c r="C6778" t="s">
        <v>19</v>
      </c>
      <c r="D6778" t="s">
        <v>33</v>
      </c>
      <c r="E6778" t="s">
        <v>538</v>
      </c>
    </row>
    <row r="6779" spans="1:5" x14ac:dyDescent="0.25">
      <c r="A6779" t="s">
        <v>36068</v>
      </c>
      <c r="B6779" t="s">
        <v>20</v>
      </c>
      <c r="C6779" t="s">
        <v>19</v>
      </c>
      <c r="D6779" t="s">
        <v>33</v>
      </c>
      <c r="E6779" t="s">
        <v>530</v>
      </c>
    </row>
    <row r="6780" spans="1:5" x14ac:dyDescent="0.25">
      <c r="A6780" t="s">
        <v>36069</v>
      </c>
      <c r="B6780" t="s">
        <v>20</v>
      </c>
      <c r="C6780" t="s">
        <v>19</v>
      </c>
      <c r="D6780" t="s">
        <v>33</v>
      </c>
      <c r="E6780" t="s">
        <v>538</v>
      </c>
    </row>
    <row r="6781" spans="1:5" x14ac:dyDescent="0.25">
      <c r="A6781" t="s">
        <v>36070</v>
      </c>
      <c r="B6781" t="s">
        <v>20</v>
      </c>
      <c r="C6781" t="s">
        <v>19</v>
      </c>
      <c r="D6781" t="s">
        <v>33</v>
      </c>
      <c r="E6781" t="s">
        <v>533</v>
      </c>
    </row>
    <row r="6782" spans="1:5" x14ac:dyDescent="0.25">
      <c r="A6782" t="s">
        <v>36071</v>
      </c>
      <c r="B6782" t="s">
        <v>20</v>
      </c>
      <c r="C6782" t="s">
        <v>19</v>
      </c>
      <c r="D6782" t="s">
        <v>33</v>
      </c>
      <c r="E6782" t="s">
        <v>533</v>
      </c>
    </row>
    <row r="6783" spans="1:5" x14ac:dyDescent="0.25">
      <c r="A6783" t="s">
        <v>36072</v>
      </c>
      <c r="B6783" t="s">
        <v>20</v>
      </c>
      <c r="C6783" t="s">
        <v>19</v>
      </c>
      <c r="D6783" t="s">
        <v>33</v>
      </c>
      <c r="E6783" t="s">
        <v>533</v>
      </c>
    </row>
    <row r="6784" spans="1:5" x14ac:dyDescent="0.25">
      <c r="A6784" t="s">
        <v>36073</v>
      </c>
      <c r="B6784" t="s">
        <v>20</v>
      </c>
      <c r="C6784" t="s">
        <v>19</v>
      </c>
      <c r="D6784" t="s">
        <v>33</v>
      </c>
      <c r="E6784" t="s">
        <v>538</v>
      </c>
    </row>
    <row r="6785" spans="1:5" x14ac:dyDescent="0.25">
      <c r="A6785" t="s">
        <v>36074</v>
      </c>
      <c r="B6785" t="s">
        <v>20</v>
      </c>
      <c r="C6785" t="s">
        <v>19</v>
      </c>
      <c r="D6785" t="s">
        <v>33</v>
      </c>
      <c r="E6785" t="s">
        <v>538</v>
      </c>
    </row>
    <row r="6786" spans="1:5" x14ac:dyDescent="0.25">
      <c r="A6786" t="s">
        <v>36075</v>
      </c>
      <c r="B6786" t="s">
        <v>20</v>
      </c>
      <c r="C6786" t="s">
        <v>19</v>
      </c>
      <c r="D6786" t="s">
        <v>33</v>
      </c>
      <c r="E6786" t="s">
        <v>533</v>
      </c>
    </row>
    <row r="6787" spans="1:5" x14ac:dyDescent="0.25">
      <c r="A6787" t="s">
        <v>36076</v>
      </c>
      <c r="B6787" t="s">
        <v>20</v>
      </c>
      <c r="C6787" t="s">
        <v>19</v>
      </c>
      <c r="D6787" t="s">
        <v>33</v>
      </c>
      <c r="E6787" t="s">
        <v>533</v>
      </c>
    </row>
    <row r="6788" spans="1:5" x14ac:dyDescent="0.25">
      <c r="A6788" t="s">
        <v>36077</v>
      </c>
      <c r="B6788" t="s">
        <v>20</v>
      </c>
      <c r="C6788" t="s">
        <v>19</v>
      </c>
      <c r="D6788" t="s">
        <v>33</v>
      </c>
      <c r="E6788" t="s">
        <v>611</v>
      </c>
    </row>
    <row r="6789" spans="1:5" x14ac:dyDescent="0.25">
      <c r="A6789" t="s">
        <v>36078</v>
      </c>
      <c r="B6789" t="s">
        <v>20</v>
      </c>
      <c r="C6789" t="s">
        <v>19</v>
      </c>
      <c r="D6789" t="s">
        <v>33</v>
      </c>
      <c r="E6789" t="s">
        <v>533</v>
      </c>
    </row>
    <row r="6790" spans="1:5" x14ac:dyDescent="0.25">
      <c r="A6790" t="s">
        <v>36079</v>
      </c>
      <c r="B6790" t="s">
        <v>20</v>
      </c>
      <c r="C6790" t="s">
        <v>19</v>
      </c>
      <c r="D6790" t="s">
        <v>33</v>
      </c>
      <c r="E6790" t="s">
        <v>530</v>
      </c>
    </row>
    <row r="6791" spans="1:5" x14ac:dyDescent="0.25">
      <c r="A6791" t="s">
        <v>36080</v>
      </c>
      <c r="B6791" t="s">
        <v>20</v>
      </c>
      <c r="C6791" t="s">
        <v>19</v>
      </c>
      <c r="D6791" t="s">
        <v>33</v>
      </c>
      <c r="E6791" t="s">
        <v>530</v>
      </c>
    </row>
    <row r="6792" spans="1:5" x14ac:dyDescent="0.25">
      <c r="A6792" t="s">
        <v>36081</v>
      </c>
      <c r="B6792" t="s">
        <v>20</v>
      </c>
      <c r="C6792" t="s">
        <v>19</v>
      </c>
      <c r="D6792" t="s">
        <v>33</v>
      </c>
      <c r="E6792" t="s">
        <v>530</v>
      </c>
    </row>
    <row r="6793" spans="1:5" x14ac:dyDescent="0.25">
      <c r="A6793" t="s">
        <v>36082</v>
      </c>
      <c r="B6793" t="s">
        <v>20</v>
      </c>
      <c r="C6793" t="s">
        <v>19</v>
      </c>
      <c r="D6793" t="s">
        <v>33</v>
      </c>
      <c r="E6793" t="s">
        <v>533</v>
      </c>
    </row>
    <row r="6794" spans="1:5" x14ac:dyDescent="0.25">
      <c r="A6794" t="s">
        <v>36083</v>
      </c>
      <c r="B6794" t="s">
        <v>20</v>
      </c>
      <c r="C6794" t="s">
        <v>19</v>
      </c>
      <c r="D6794" t="s">
        <v>33</v>
      </c>
      <c r="E6794" t="s">
        <v>533</v>
      </c>
    </row>
    <row r="6795" spans="1:5" x14ac:dyDescent="0.25">
      <c r="A6795" t="s">
        <v>36084</v>
      </c>
      <c r="B6795" t="s">
        <v>20</v>
      </c>
      <c r="C6795" t="s">
        <v>19</v>
      </c>
      <c r="D6795" t="s">
        <v>33</v>
      </c>
      <c r="E6795" t="s">
        <v>720</v>
      </c>
    </row>
    <row r="6796" spans="1:5" x14ac:dyDescent="0.25">
      <c r="A6796" t="s">
        <v>36085</v>
      </c>
      <c r="B6796" t="s">
        <v>20</v>
      </c>
      <c r="C6796" t="s">
        <v>19</v>
      </c>
      <c r="D6796" t="s">
        <v>33</v>
      </c>
      <c r="E6796" t="s">
        <v>533</v>
      </c>
    </row>
    <row r="6797" spans="1:5" x14ac:dyDescent="0.25">
      <c r="A6797" t="s">
        <v>36086</v>
      </c>
      <c r="B6797" t="s">
        <v>20</v>
      </c>
      <c r="C6797" t="s">
        <v>19</v>
      </c>
      <c r="D6797" t="s">
        <v>33</v>
      </c>
      <c r="E6797" t="s">
        <v>533</v>
      </c>
    </row>
    <row r="6798" spans="1:5" x14ac:dyDescent="0.25">
      <c r="A6798" t="s">
        <v>36087</v>
      </c>
      <c r="B6798" t="s">
        <v>20</v>
      </c>
      <c r="C6798" t="s">
        <v>19</v>
      </c>
      <c r="D6798" t="s">
        <v>33</v>
      </c>
      <c r="E6798" t="s">
        <v>530</v>
      </c>
    </row>
    <row r="6799" spans="1:5" x14ac:dyDescent="0.25">
      <c r="A6799" t="s">
        <v>36088</v>
      </c>
      <c r="B6799" t="s">
        <v>20</v>
      </c>
      <c r="C6799" t="s">
        <v>19</v>
      </c>
      <c r="D6799" t="s">
        <v>33</v>
      </c>
      <c r="E6799" t="s">
        <v>530</v>
      </c>
    </row>
    <row r="6800" spans="1:5" x14ac:dyDescent="0.25">
      <c r="A6800" t="s">
        <v>36089</v>
      </c>
      <c r="B6800" t="s">
        <v>20</v>
      </c>
      <c r="C6800" t="s">
        <v>19</v>
      </c>
      <c r="D6800" t="s">
        <v>33</v>
      </c>
      <c r="E6800" t="s">
        <v>533</v>
      </c>
    </row>
    <row r="6801" spans="1:5" x14ac:dyDescent="0.25">
      <c r="A6801" t="s">
        <v>36090</v>
      </c>
      <c r="B6801" t="s">
        <v>20</v>
      </c>
      <c r="C6801" t="s">
        <v>19</v>
      </c>
      <c r="D6801" t="s">
        <v>33</v>
      </c>
      <c r="E6801" t="s">
        <v>533</v>
      </c>
    </row>
    <row r="6802" spans="1:5" x14ac:dyDescent="0.25">
      <c r="A6802" t="s">
        <v>36091</v>
      </c>
      <c r="B6802" t="s">
        <v>20</v>
      </c>
      <c r="C6802" t="s">
        <v>19</v>
      </c>
      <c r="D6802" t="s">
        <v>33</v>
      </c>
      <c r="E6802" t="s">
        <v>530</v>
      </c>
    </row>
    <row r="6803" spans="1:5" x14ac:dyDescent="0.25">
      <c r="A6803" t="s">
        <v>36092</v>
      </c>
      <c r="B6803" t="s">
        <v>20</v>
      </c>
      <c r="C6803" t="s">
        <v>19</v>
      </c>
      <c r="D6803" t="s">
        <v>33</v>
      </c>
      <c r="E6803" t="s">
        <v>533</v>
      </c>
    </row>
    <row r="6804" spans="1:5" x14ac:dyDescent="0.25">
      <c r="A6804" t="s">
        <v>36093</v>
      </c>
      <c r="B6804" t="s">
        <v>20</v>
      </c>
      <c r="C6804" t="s">
        <v>19</v>
      </c>
      <c r="D6804" t="s">
        <v>33</v>
      </c>
      <c r="E6804" t="s">
        <v>538</v>
      </c>
    </row>
    <row r="6805" spans="1:5" x14ac:dyDescent="0.25">
      <c r="A6805" t="s">
        <v>36094</v>
      </c>
      <c r="B6805" t="s">
        <v>20</v>
      </c>
      <c r="C6805" t="s">
        <v>19</v>
      </c>
      <c r="D6805" t="s">
        <v>33</v>
      </c>
      <c r="E6805" t="s">
        <v>530</v>
      </c>
    </row>
    <row r="6806" spans="1:5" x14ac:dyDescent="0.25">
      <c r="A6806" t="s">
        <v>36095</v>
      </c>
      <c r="B6806" t="s">
        <v>20</v>
      </c>
      <c r="C6806" t="s">
        <v>19</v>
      </c>
      <c r="D6806" t="s">
        <v>33</v>
      </c>
      <c r="E6806" t="s">
        <v>533</v>
      </c>
    </row>
    <row r="6807" spans="1:5" x14ac:dyDescent="0.25">
      <c r="A6807" t="s">
        <v>36096</v>
      </c>
      <c r="B6807" t="s">
        <v>20</v>
      </c>
      <c r="C6807" t="s">
        <v>19</v>
      </c>
      <c r="D6807" t="s">
        <v>33</v>
      </c>
      <c r="E6807" t="s">
        <v>533</v>
      </c>
    </row>
    <row r="6808" spans="1:5" x14ac:dyDescent="0.25">
      <c r="A6808" t="s">
        <v>36097</v>
      </c>
      <c r="B6808" t="s">
        <v>20</v>
      </c>
      <c r="C6808" t="s">
        <v>19</v>
      </c>
      <c r="D6808" t="s">
        <v>33</v>
      </c>
      <c r="E6808" t="s">
        <v>562</v>
      </c>
    </row>
    <row r="6809" spans="1:5" x14ac:dyDescent="0.25">
      <c r="A6809" t="s">
        <v>36098</v>
      </c>
      <c r="B6809" t="s">
        <v>20</v>
      </c>
      <c r="C6809" t="s">
        <v>19</v>
      </c>
      <c r="D6809" t="s">
        <v>33</v>
      </c>
      <c r="E6809" t="s">
        <v>530</v>
      </c>
    </row>
    <row r="6810" spans="1:5" x14ac:dyDescent="0.25">
      <c r="A6810" t="s">
        <v>36099</v>
      </c>
      <c r="B6810" t="s">
        <v>20</v>
      </c>
      <c r="C6810" t="s">
        <v>19</v>
      </c>
      <c r="D6810" t="s">
        <v>33</v>
      </c>
      <c r="E6810" t="s">
        <v>530</v>
      </c>
    </row>
    <row r="6811" spans="1:5" x14ac:dyDescent="0.25">
      <c r="A6811" t="s">
        <v>36100</v>
      </c>
      <c r="B6811" t="s">
        <v>20</v>
      </c>
      <c r="C6811" t="s">
        <v>19</v>
      </c>
      <c r="D6811" t="s">
        <v>33</v>
      </c>
      <c r="E6811" t="s">
        <v>530</v>
      </c>
    </row>
    <row r="6812" spans="1:5" x14ac:dyDescent="0.25">
      <c r="A6812" t="s">
        <v>36101</v>
      </c>
      <c r="B6812" t="s">
        <v>20</v>
      </c>
      <c r="C6812" t="s">
        <v>19</v>
      </c>
      <c r="D6812" t="s">
        <v>33</v>
      </c>
      <c r="E6812" t="s">
        <v>539</v>
      </c>
    </row>
    <row r="6813" spans="1:5" x14ac:dyDescent="0.25">
      <c r="A6813" t="s">
        <v>36102</v>
      </c>
      <c r="B6813" t="s">
        <v>20</v>
      </c>
      <c r="C6813" t="s">
        <v>19</v>
      </c>
      <c r="D6813" t="s">
        <v>33</v>
      </c>
      <c r="E6813" t="s">
        <v>538</v>
      </c>
    </row>
    <row r="6814" spans="1:5" x14ac:dyDescent="0.25">
      <c r="A6814" t="s">
        <v>36103</v>
      </c>
      <c r="B6814" t="s">
        <v>20</v>
      </c>
      <c r="C6814" t="s">
        <v>19</v>
      </c>
      <c r="D6814" t="s">
        <v>33</v>
      </c>
      <c r="E6814" t="s">
        <v>533</v>
      </c>
    </row>
    <row r="6815" spans="1:5" x14ac:dyDescent="0.25">
      <c r="A6815" t="s">
        <v>36104</v>
      </c>
      <c r="B6815" t="s">
        <v>20</v>
      </c>
      <c r="C6815" t="s">
        <v>19</v>
      </c>
      <c r="D6815" t="s">
        <v>33</v>
      </c>
      <c r="E6815" t="s">
        <v>538</v>
      </c>
    </row>
    <row r="6816" spans="1:5" x14ac:dyDescent="0.25">
      <c r="A6816" t="s">
        <v>36105</v>
      </c>
      <c r="B6816" t="s">
        <v>20</v>
      </c>
      <c r="C6816" t="s">
        <v>19</v>
      </c>
      <c r="D6816" t="s">
        <v>33</v>
      </c>
      <c r="E6816" t="s">
        <v>530</v>
      </c>
    </row>
    <row r="6817" spans="1:5" x14ac:dyDescent="0.25">
      <c r="A6817" t="s">
        <v>36106</v>
      </c>
      <c r="B6817" t="s">
        <v>20</v>
      </c>
      <c r="C6817" t="s">
        <v>19</v>
      </c>
      <c r="D6817" t="s">
        <v>33</v>
      </c>
      <c r="E6817" t="s">
        <v>562</v>
      </c>
    </row>
    <row r="6818" spans="1:5" x14ac:dyDescent="0.25">
      <c r="A6818" t="s">
        <v>36107</v>
      </c>
      <c r="B6818" t="s">
        <v>20</v>
      </c>
      <c r="C6818" t="s">
        <v>19</v>
      </c>
      <c r="D6818" t="s">
        <v>33</v>
      </c>
      <c r="E6818" t="s">
        <v>533</v>
      </c>
    </row>
    <row r="6819" spans="1:5" x14ac:dyDescent="0.25">
      <c r="A6819" t="s">
        <v>36108</v>
      </c>
      <c r="B6819" t="s">
        <v>20</v>
      </c>
      <c r="C6819" t="s">
        <v>19</v>
      </c>
      <c r="D6819" t="s">
        <v>33</v>
      </c>
      <c r="E6819" t="s">
        <v>538</v>
      </c>
    </row>
    <row r="6820" spans="1:5" x14ac:dyDescent="0.25">
      <c r="A6820" t="s">
        <v>36109</v>
      </c>
      <c r="B6820" t="s">
        <v>20</v>
      </c>
      <c r="C6820" t="s">
        <v>19</v>
      </c>
      <c r="D6820" t="s">
        <v>33</v>
      </c>
      <c r="E6820" t="s">
        <v>538</v>
      </c>
    </row>
    <row r="6821" spans="1:5" x14ac:dyDescent="0.25">
      <c r="A6821" t="s">
        <v>36110</v>
      </c>
      <c r="B6821" t="s">
        <v>20</v>
      </c>
      <c r="C6821" t="s">
        <v>19</v>
      </c>
      <c r="D6821" t="s">
        <v>33</v>
      </c>
      <c r="E6821" t="s">
        <v>533</v>
      </c>
    </row>
    <row r="6822" spans="1:5" x14ac:dyDescent="0.25">
      <c r="A6822" t="s">
        <v>36111</v>
      </c>
      <c r="B6822" t="s">
        <v>20</v>
      </c>
      <c r="C6822" t="s">
        <v>19</v>
      </c>
      <c r="D6822" t="s">
        <v>33</v>
      </c>
      <c r="E6822" t="s">
        <v>538</v>
      </c>
    </row>
    <row r="6823" spans="1:5" x14ac:dyDescent="0.25">
      <c r="A6823" t="s">
        <v>36112</v>
      </c>
      <c r="B6823" t="s">
        <v>20</v>
      </c>
      <c r="C6823" t="s">
        <v>19</v>
      </c>
      <c r="D6823" t="s">
        <v>33</v>
      </c>
      <c r="E6823" t="s">
        <v>563</v>
      </c>
    </row>
    <row r="6824" spans="1:5" x14ac:dyDescent="0.25">
      <c r="A6824" t="s">
        <v>36113</v>
      </c>
      <c r="B6824" t="s">
        <v>20</v>
      </c>
      <c r="C6824" t="s">
        <v>19</v>
      </c>
      <c r="D6824" t="s">
        <v>33</v>
      </c>
      <c r="E6824" t="s">
        <v>530</v>
      </c>
    </row>
    <row r="6825" spans="1:5" x14ac:dyDescent="0.25">
      <c r="A6825" t="s">
        <v>36114</v>
      </c>
      <c r="B6825" t="s">
        <v>20</v>
      </c>
      <c r="C6825" t="s">
        <v>19</v>
      </c>
      <c r="D6825" t="s">
        <v>33</v>
      </c>
      <c r="E6825" t="s">
        <v>785</v>
      </c>
    </row>
    <row r="6826" spans="1:5" x14ac:dyDescent="0.25">
      <c r="A6826" t="s">
        <v>36115</v>
      </c>
      <c r="B6826" t="s">
        <v>20</v>
      </c>
      <c r="C6826" t="s">
        <v>19</v>
      </c>
      <c r="D6826" t="s">
        <v>33</v>
      </c>
      <c r="E6826" t="s">
        <v>533</v>
      </c>
    </row>
    <row r="6827" spans="1:5" x14ac:dyDescent="0.25">
      <c r="A6827" t="s">
        <v>36116</v>
      </c>
      <c r="B6827" t="s">
        <v>20</v>
      </c>
      <c r="C6827" t="s">
        <v>19</v>
      </c>
      <c r="D6827" t="s">
        <v>33</v>
      </c>
      <c r="E6827" t="s">
        <v>530</v>
      </c>
    </row>
    <row r="6828" spans="1:5" x14ac:dyDescent="0.25">
      <c r="A6828" t="s">
        <v>36117</v>
      </c>
      <c r="B6828" t="s">
        <v>20</v>
      </c>
      <c r="C6828" t="s">
        <v>19</v>
      </c>
      <c r="D6828" t="s">
        <v>33</v>
      </c>
      <c r="E6828" t="s">
        <v>538</v>
      </c>
    </row>
    <row r="6829" spans="1:5" x14ac:dyDescent="0.25">
      <c r="A6829" t="s">
        <v>36118</v>
      </c>
      <c r="B6829" t="s">
        <v>20</v>
      </c>
      <c r="C6829" t="s">
        <v>19</v>
      </c>
      <c r="D6829" t="s">
        <v>33</v>
      </c>
      <c r="E6829" t="s">
        <v>533</v>
      </c>
    </row>
    <row r="6830" spans="1:5" x14ac:dyDescent="0.25">
      <c r="A6830" t="s">
        <v>36119</v>
      </c>
      <c r="B6830" t="s">
        <v>20</v>
      </c>
      <c r="C6830" t="s">
        <v>19</v>
      </c>
      <c r="D6830" t="s">
        <v>33</v>
      </c>
      <c r="E6830" t="s">
        <v>533</v>
      </c>
    </row>
    <row r="6831" spans="1:5" x14ac:dyDescent="0.25">
      <c r="A6831" t="s">
        <v>36120</v>
      </c>
      <c r="B6831" t="s">
        <v>20</v>
      </c>
      <c r="C6831" t="s">
        <v>19</v>
      </c>
      <c r="D6831" t="s">
        <v>33</v>
      </c>
      <c r="E6831" t="s">
        <v>530</v>
      </c>
    </row>
    <row r="6832" spans="1:5" x14ac:dyDescent="0.25">
      <c r="A6832" t="s">
        <v>36121</v>
      </c>
      <c r="B6832" t="s">
        <v>20</v>
      </c>
      <c r="C6832" t="s">
        <v>19</v>
      </c>
      <c r="D6832" t="s">
        <v>33</v>
      </c>
      <c r="E6832" t="s">
        <v>533</v>
      </c>
    </row>
    <row r="6833" spans="1:5" x14ac:dyDescent="0.25">
      <c r="A6833" t="s">
        <v>36122</v>
      </c>
      <c r="B6833" t="s">
        <v>20</v>
      </c>
      <c r="C6833" t="s">
        <v>19</v>
      </c>
      <c r="D6833" t="s">
        <v>33</v>
      </c>
      <c r="E6833" t="s">
        <v>538</v>
      </c>
    </row>
    <row r="6834" spans="1:5" x14ac:dyDescent="0.25">
      <c r="A6834" t="s">
        <v>36123</v>
      </c>
      <c r="B6834" t="s">
        <v>20</v>
      </c>
      <c r="C6834" t="s">
        <v>19</v>
      </c>
      <c r="D6834" t="s">
        <v>33</v>
      </c>
      <c r="E6834" t="s">
        <v>533</v>
      </c>
    </row>
    <row r="6835" spans="1:5" x14ac:dyDescent="0.25">
      <c r="A6835" t="s">
        <v>44338</v>
      </c>
      <c r="B6835" t="s">
        <v>20</v>
      </c>
      <c r="C6835" t="s">
        <v>19</v>
      </c>
      <c r="D6835" t="s">
        <v>33</v>
      </c>
      <c r="E6835" t="s">
        <v>533</v>
      </c>
    </row>
    <row r="6836" spans="1:5" x14ac:dyDescent="0.25">
      <c r="A6836" t="s">
        <v>36124</v>
      </c>
      <c r="B6836" t="s">
        <v>20</v>
      </c>
      <c r="C6836" t="s">
        <v>19</v>
      </c>
      <c r="D6836" t="s">
        <v>33</v>
      </c>
      <c r="E6836" t="s">
        <v>533</v>
      </c>
    </row>
    <row r="6837" spans="1:5" x14ac:dyDescent="0.25">
      <c r="A6837" t="s">
        <v>36125</v>
      </c>
      <c r="B6837" t="s">
        <v>20</v>
      </c>
      <c r="C6837" t="s">
        <v>19</v>
      </c>
      <c r="D6837" t="s">
        <v>33</v>
      </c>
      <c r="E6837" t="s">
        <v>533</v>
      </c>
    </row>
    <row r="6838" spans="1:5" x14ac:dyDescent="0.25">
      <c r="A6838" t="s">
        <v>36126</v>
      </c>
      <c r="B6838" t="s">
        <v>20</v>
      </c>
      <c r="C6838" t="s">
        <v>19</v>
      </c>
      <c r="D6838" t="s">
        <v>33</v>
      </c>
      <c r="E6838" t="s">
        <v>553</v>
      </c>
    </row>
    <row r="6839" spans="1:5" x14ac:dyDescent="0.25">
      <c r="A6839" t="s">
        <v>36127</v>
      </c>
      <c r="B6839" t="s">
        <v>20</v>
      </c>
      <c r="C6839" t="s">
        <v>19</v>
      </c>
      <c r="D6839" t="s">
        <v>33</v>
      </c>
      <c r="E6839" t="s">
        <v>538</v>
      </c>
    </row>
    <row r="6840" spans="1:5" x14ac:dyDescent="0.25">
      <c r="A6840" t="s">
        <v>36128</v>
      </c>
      <c r="B6840" t="s">
        <v>20</v>
      </c>
      <c r="C6840" t="s">
        <v>19</v>
      </c>
      <c r="D6840" t="s">
        <v>33</v>
      </c>
      <c r="E6840" t="s">
        <v>538</v>
      </c>
    </row>
    <row r="6841" spans="1:5" x14ac:dyDescent="0.25">
      <c r="A6841" t="s">
        <v>36129</v>
      </c>
      <c r="B6841" t="s">
        <v>20</v>
      </c>
      <c r="C6841" t="s">
        <v>19</v>
      </c>
      <c r="D6841" t="s">
        <v>33</v>
      </c>
      <c r="E6841" t="s">
        <v>538</v>
      </c>
    </row>
    <row r="6842" spans="1:5" x14ac:dyDescent="0.25">
      <c r="A6842" t="s">
        <v>36130</v>
      </c>
      <c r="B6842" t="s">
        <v>20</v>
      </c>
      <c r="C6842" t="s">
        <v>19</v>
      </c>
      <c r="D6842" t="s">
        <v>33</v>
      </c>
      <c r="E6842" t="s">
        <v>533</v>
      </c>
    </row>
    <row r="6843" spans="1:5" x14ac:dyDescent="0.25">
      <c r="A6843" t="s">
        <v>44339</v>
      </c>
      <c r="B6843" t="s">
        <v>20</v>
      </c>
      <c r="C6843" t="s">
        <v>19</v>
      </c>
      <c r="D6843" t="s">
        <v>33</v>
      </c>
      <c r="E6843" t="s">
        <v>533</v>
      </c>
    </row>
    <row r="6844" spans="1:5" x14ac:dyDescent="0.25">
      <c r="A6844" t="s">
        <v>36131</v>
      </c>
      <c r="B6844" t="s">
        <v>20</v>
      </c>
      <c r="C6844" t="s">
        <v>19</v>
      </c>
      <c r="D6844" t="s">
        <v>33</v>
      </c>
      <c r="E6844" t="s">
        <v>533</v>
      </c>
    </row>
    <row r="6845" spans="1:5" x14ac:dyDescent="0.25">
      <c r="A6845" t="s">
        <v>36132</v>
      </c>
      <c r="B6845" t="s">
        <v>20</v>
      </c>
      <c r="C6845" t="s">
        <v>19</v>
      </c>
      <c r="D6845" t="s">
        <v>33</v>
      </c>
      <c r="E6845" t="s">
        <v>533</v>
      </c>
    </row>
    <row r="6846" spans="1:5" x14ac:dyDescent="0.25">
      <c r="A6846" t="s">
        <v>36133</v>
      </c>
      <c r="B6846" t="s">
        <v>20</v>
      </c>
      <c r="C6846" t="s">
        <v>19</v>
      </c>
      <c r="D6846" t="s">
        <v>33</v>
      </c>
      <c r="E6846" t="s">
        <v>530</v>
      </c>
    </row>
    <row r="6847" spans="1:5" x14ac:dyDescent="0.25">
      <c r="A6847" t="s">
        <v>36134</v>
      </c>
      <c r="B6847" t="s">
        <v>20</v>
      </c>
      <c r="C6847" t="s">
        <v>19</v>
      </c>
      <c r="D6847" t="s">
        <v>33</v>
      </c>
      <c r="E6847" t="s">
        <v>530</v>
      </c>
    </row>
    <row r="6848" spans="1:5" x14ac:dyDescent="0.25">
      <c r="A6848" t="s">
        <v>36135</v>
      </c>
      <c r="B6848" t="s">
        <v>20</v>
      </c>
      <c r="C6848" t="s">
        <v>19</v>
      </c>
      <c r="D6848" t="s">
        <v>33</v>
      </c>
      <c r="E6848" t="s">
        <v>533</v>
      </c>
    </row>
    <row r="6849" spans="1:5" x14ac:dyDescent="0.25">
      <c r="A6849" t="s">
        <v>36136</v>
      </c>
      <c r="B6849" t="s">
        <v>20</v>
      </c>
      <c r="C6849" t="s">
        <v>19</v>
      </c>
      <c r="D6849" t="s">
        <v>33</v>
      </c>
      <c r="E6849" t="s">
        <v>533</v>
      </c>
    </row>
    <row r="6850" spans="1:5" x14ac:dyDescent="0.25">
      <c r="A6850" t="s">
        <v>36137</v>
      </c>
      <c r="B6850" t="s">
        <v>20</v>
      </c>
      <c r="C6850" t="s">
        <v>19</v>
      </c>
      <c r="D6850" t="s">
        <v>33</v>
      </c>
      <c r="E6850" t="s">
        <v>562</v>
      </c>
    </row>
    <row r="6851" spans="1:5" x14ac:dyDescent="0.25">
      <c r="A6851" t="s">
        <v>36138</v>
      </c>
      <c r="B6851" t="s">
        <v>20</v>
      </c>
      <c r="C6851" t="s">
        <v>19</v>
      </c>
      <c r="D6851" t="s">
        <v>33</v>
      </c>
      <c r="E6851" t="s">
        <v>538</v>
      </c>
    </row>
    <row r="6852" spans="1:5" x14ac:dyDescent="0.25">
      <c r="A6852" t="s">
        <v>36139</v>
      </c>
      <c r="B6852" t="s">
        <v>20</v>
      </c>
      <c r="C6852" t="s">
        <v>19</v>
      </c>
      <c r="D6852" t="s">
        <v>33</v>
      </c>
      <c r="E6852" t="s">
        <v>538</v>
      </c>
    </row>
    <row r="6853" spans="1:5" x14ac:dyDescent="0.25">
      <c r="A6853" t="s">
        <v>36140</v>
      </c>
      <c r="B6853" t="s">
        <v>20</v>
      </c>
      <c r="C6853" t="s">
        <v>19</v>
      </c>
      <c r="D6853" t="s">
        <v>33</v>
      </c>
      <c r="E6853" t="s">
        <v>533</v>
      </c>
    </row>
    <row r="6854" spans="1:5" x14ac:dyDescent="0.25">
      <c r="A6854" t="s">
        <v>36141</v>
      </c>
      <c r="B6854" t="s">
        <v>20</v>
      </c>
      <c r="C6854" t="s">
        <v>19</v>
      </c>
      <c r="D6854" t="s">
        <v>33</v>
      </c>
      <c r="E6854" t="s">
        <v>553</v>
      </c>
    </row>
    <row r="6855" spans="1:5" x14ac:dyDescent="0.25">
      <c r="A6855" t="s">
        <v>36142</v>
      </c>
      <c r="B6855" t="s">
        <v>20</v>
      </c>
      <c r="C6855" t="s">
        <v>19</v>
      </c>
      <c r="D6855" t="s">
        <v>33</v>
      </c>
      <c r="E6855" t="s">
        <v>533</v>
      </c>
    </row>
    <row r="6856" spans="1:5" x14ac:dyDescent="0.25">
      <c r="A6856" t="s">
        <v>36143</v>
      </c>
      <c r="B6856" t="s">
        <v>20</v>
      </c>
      <c r="C6856" t="s">
        <v>19</v>
      </c>
      <c r="D6856" t="s">
        <v>33</v>
      </c>
      <c r="E6856" t="s">
        <v>533</v>
      </c>
    </row>
    <row r="6857" spans="1:5" x14ac:dyDescent="0.25">
      <c r="A6857" t="s">
        <v>36144</v>
      </c>
      <c r="B6857" t="s">
        <v>20</v>
      </c>
      <c r="C6857" t="s">
        <v>19</v>
      </c>
      <c r="D6857" t="s">
        <v>33</v>
      </c>
      <c r="E6857" t="s">
        <v>530</v>
      </c>
    </row>
    <row r="6858" spans="1:5" x14ac:dyDescent="0.25">
      <c r="A6858" t="s">
        <v>36145</v>
      </c>
      <c r="B6858" t="s">
        <v>20</v>
      </c>
      <c r="C6858" t="s">
        <v>19</v>
      </c>
      <c r="D6858" t="s">
        <v>33</v>
      </c>
      <c r="E6858" t="s">
        <v>530</v>
      </c>
    </row>
    <row r="6859" spans="1:5" x14ac:dyDescent="0.25">
      <c r="A6859" t="s">
        <v>36146</v>
      </c>
      <c r="B6859" t="s">
        <v>20</v>
      </c>
      <c r="C6859" t="s">
        <v>19</v>
      </c>
      <c r="D6859" t="s">
        <v>33</v>
      </c>
      <c r="E6859" t="s">
        <v>533</v>
      </c>
    </row>
    <row r="6860" spans="1:5" x14ac:dyDescent="0.25">
      <c r="A6860" t="s">
        <v>36147</v>
      </c>
      <c r="B6860" t="s">
        <v>20</v>
      </c>
      <c r="C6860" t="s">
        <v>19</v>
      </c>
      <c r="D6860" t="s">
        <v>33</v>
      </c>
      <c r="E6860" t="s">
        <v>704</v>
      </c>
    </row>
    <row r="6861" spans="1:5" x14ac:dyDescent="0.25">
      <c r="A6861" t="s">
        <v>36148</v>
      </c>
      <c r="B6861" t="s">
        <v>20</v>
      </c>
      <c r="C6861" t="s">
        <v>19</v>
      </c>
      <c r="D6861" t="s">
        <v>33</v>
      </c>
      <c r="E6861" t="s">
        <v>538</v>
      </c>
    </row>
    <row r="6862" spans="1:5" x14ac:dyDescent="0.25">
      <c r="A6862" t="s">
        <v>36149</v>
      </c>
      <c r="B6862" t="s">
        <v>20</v>
      </c>
      <c r="C6862" t="s">
        <v>19</v>
      </c>
      <c r="D6862" t="s">
        <v>65</v>
      </c>
      <c r="E6862" t="s">
        <v>533</v>
      </c>
    </row>
    <row r="6863" spans="1:5" x14ac:dyDescent="0.25">
      <c r="A6863" t="s">
        <v>36150</v>
      </c>
      <c r="B6863" t="s">
        <v>20</v>
      </c>
      <c r="C6863" t="s">
        <v>19</v>
      </c>
      <c r="D6863" t="s">
        <v>65</v>
      </c>
      <c r="E6863" t="s">
        <v>533</v>
      </c>
    </row>
    <row r="6864" spans="1:5" x14ac:dyDescent="0.25">
      <c r="A6864" t="s">
        <v>36151</v>
      </c>
      <c r="B6864" t="s">
        <v>20</v>
      </c>
      <c r="C6864" t="s">
        <v>19</v>
      </c>
      <c r="D6864" t="s">
        <v>33</v>
      </c>
      <c r="E6864" t="s">
        <v>530</v>
      </c>
    </row>
    <row r="6865" spans="1:5" x14ac:dyDescent="0.25">
      <c r="A6865" t="s">
        <v>36152</v>
      </c>
      <c r="B6865" t="s">
        <v>20</v>
      </c>
      <c r="C6865" t="s">
        <v>19</v>
      </c>
      <c r="D6865" t="s">
        <v>33</v>
      </c>
      <c r="E6865" t="s">
        <v>602</v>
      </c>
    </row>
    <row r="6866" spans="1:5" x14ac:dyDescent="0.25">
      <c r="A6866" t="s">
        <v>36153</v>
      </c>
      <c r="B6866" t="s">
        <v>20</v>
      </c>
      <c r="C6866" t="s">
        <v>19</v>
      </c>
      <c r="D6866" t="s">
        <v>33</v>
      </c>
      <c r="E6866" t="s">
        <v>530</v>
      </c>
    </row>
    <row r="6867" spans="1:5" x14ac:dyDescent="0.25">
      <c r="A6867" t="s">
        <v>36154</v>
      </c>
      <c r="B6867" t="s">
        <v>20</v>
      </c>
      <c r="C6867" t="s">
        <v>19</v>
      </c>
      <c r="D6867" t="s">
        <v>33</v>
      </c>
      <c r="E6867" t="s">
        <v>530</v>
      </c>
    </row>
    <row r="6868" spans="1:5" x14ac:dyDescent="0.25">
      <c r="A6868" t="s">
        <v>36155</v>
      </c>
      <c r="B6868" t="s">
        <v>20</v>
      </c>
      <c r="C6868" t="s">
        <v>19</v>
      </c>
      <c r="D6868" t="s">
        <v>33</v>
      </c>
      <c r="E6868" t="s">
        <v>530</v>
      </c>
    </row>
    <row r="6869" spans="1:5" x14ac:dyDescent="0.25">
      <c r="A6869" t="s">
        <v>44340</v>
      </c>
      <c r="B6869" t="s">
        <v>20</v>
      </c>
      <c r="C6869" t="s">
        <v>19</v>
      </c>
      <c r="D6869" t="s">
        <v>33</v>
      </c>
      <c r="E6869" t="s">
        <v>533</v>
      </c>
    </row>
    <row r="6870" spans="1:5" x14ac:dyDescent="0.25">
      <c r="A6870" t="s">
        <v>36156</v>
      </c>
      <c r="B6870" t="s">
        <v>20</v>
      </c>
      <c r="C6870" t="s">
        <v>19</v>
      </c>
      <c r="D6870" t="s">
        <v>33</v>
      </c>
      <c r="E6870" t="s">
        <v>533</v>
      </c>
    </row>
    <row r="6871" spans="1:5" x14ac:dyDescent="0.25">
      <c r="A6871" t="s">
        <v>36157</v>
      </c>
      <c r="B6871" t="s">
        <v>20</v>
      </c>
      <c r="C6871" t="s">
        <v>19</v>
      </c>
      <c r="D6871" t="s">
        <v>33</v>
      </c>
      <c r="E6871" t="s">
        <v>533</v>
      </c>
    </row>
    <row r="6872" spans="1:5" x14ac:dyDescent="0.25">
      <c r="A6872" t="s">
        <v>36158</v>
      </c>
      <c r="B6872" t="s">
        <v>20</v>
      </c>
      <c r="C6872" t="s">
        <v>19</v>
      </c>
      <c r="D6872" t="s">
        <v>33</v>
      </c>
      <c r="E6872" t="s">
        <v>533</v>
      </c>
    </row>
    <row r="6873" spans="1:5" x14ac:dyDescent="0.25">
      <c r="A6873" t="s">
        <v>36159</v>
      </c>
      <c r="B6873" t="s">
        <v>20</v>
      </c>
      <c r="C6873" t="s">
        <v>19</v>
      </c>
      <c r="D6873" t="s">
        <v>33</v>
      </c>
      <c r="E6873" t="s">
        <v>530</v>
      </c>
    </row>
    <row r="6874" spans="1:5" x14ac:dyDescent="0.25">
      <c r="A6874" t="s">
        <v>36160</v>
      </c>
      <c r="B6874" t="s">
        <v>20</v>
      </c>
      <c r="C6874" t="s">
        <v>19</v>
      </c>
      <c r="D6874" t="s">
        <v>33</v>
      </c>
      <c r="E6874" t="s">
        <v>533</v>
      </c>
    </row>
    <row r="6875" spans="1:5" x14ac:dyDescent="0.25">
      <c r="A6875" t="s">
        <v>36161</v>
      </c>
      <c r="B6875" t="s">
        <v>20</v>
      </c>
      <c r="C6875" t="s">
        <v>19</v>
      </c>
      <c r="D6875" t="s">
        <v>33</v>
      </c>
      <c r="E6875" t="s">
        <v>533</v>
      </c>
    </row>
    <row r="6876" spans="1:5" x14ac:dyDescent="0.25">
      <c r="A6876" t="s">
        <v>36162</v>
      </c>
      <c r="B6876" t="s">
        <v>20</v>
      </c>
      <c r="C6876" t="s">
        <v>19</v>
      </c>
      <c r="D6876" t="s">
        <v>33</v>
      </c>
      <c r="E6876" t="s">
        <v>538</v>
      </c>
    </row>
    <row r="6877" spans="1:5" x14ac:dyDescent="0.25">
      <c r="A6877" t="s">
        <v>36163</v>
      </c>
      <c r="B6877" t="s">
        <v>20</v>
      </c>
      <c r="C6877" t="s">
        <v>19</v>
      </c>
      <c r="D6877" t="s">
        <v>33</v>
      </c>
      <c r="E6877" t="s">
        <v>538</v>
      </c>
    </row>
    <row r="6878" spans="1:5" x14ac:dyDescent="0.25">
      <c r="A6878" t="s">
        <v>36164</v>
      </c>
      <c r="B6878" t="s">
        <v>20</v>
      </c>
      <c r="C6878" t="s">
        <v>19</v>
      </c>
      <c r="D6878" t="s">
        <v>33</v>
      </c>
      <c r="E6878" t="s">
        <v>533</v>
      </c>
    </row>
    <row r="6879" spans="1:5" x14ac:dyDescent="0.25">
      <c r="A6879" t="s">
        <v>36165</v>
      </c>
      <c r="B6879" t="s">
        <v>20</v>
      </c>
      <c r="C6879" t="s">
        <v>19</v>
      </c>
      <c r="D6879" t="s">
        <v>33</v>
      </c>
      <c r="E6879" t="s">
        <v>533</v>
      </c>
    </row>
    <row r="6880" spans="1:5" x14ac:dyDescent="0.25">
      <c r="A6880" t="s">
        <v>36166</v>
      </c>
      <c r="B6880" t="s">
        <v>20</v>
      </c>
      <c r="C6880" t="s">
        <v>19</v>
      </c>
      <c r="D6880" t="s">
        <v>33</v>
      </c>
      <c r="E6880" t="s">
        <v>538</v>
      </c>
    </row>
    <row r="6881" spans="1:5" x14ac:dyDescent="0.25">
      <c r="A6881" t="s">
        <v>36167</v>
      </c>
      <c r="B6881" t="s">
        <v>20</v>
      </c>
      <c r="C6881" t="s">
        <v>19</v>
      </c>
      <c r="D6881" t="s">
        <v>33</v>
      </c>
      <c r="E6881" t="s">
        <v>530</v>
      </c>
    </row>
    <row r="6882" spans="1:5" x14ac:dyDescent="0.25">
      <c r="A6882" t="s">
        <v>36168</v>
      </c>
      <c r="B6882" t="s">
        <v>20</v>
      </c>
      <c r="C6882" t="s">
        <v>19</v>
      </c>
      <c r="D6882" t="s">
        <v>33</v>
      </c>
      <c r="E6882" t="s">
        <v>530</v>
      </c>
    </row>
    <row r="6883" spans="1:5" x14ac:dyDescent="0.25">
      <c r="A6883" t="s">
        <v>36169</v>
      </c>
      <c r="B6883" t="s">
        <v>20</v>
      </c>
      <c r="C6883" t="s">
        <v>19</v>
      </c>
      <c r="D6883" t="s">
        <v>33</v>
      </c>
      <c r="E6883" t="s">
        <v>538</v>
      </c>
    </row>
    <row r="6884" spans="1:5" x14ac:dyDescent="0.25">
      <c r="A6884" t="s">
        <v>36170</v>
      </c>
      <c r="B6884" t="s">
        <v>20</v>
      </c>
      <c r="C6884" t="s">
        <v>19</v>
      </c>
      <c r="D6884" t="s">
        <v>33</v>
      </c>
      <c r="E6884" t="s">
        <v>533</v>
      </c>
    </row>
    <row r="6885" spans="1:5" x14ac:dyDescent="0.25">
      <c r="A6885" t="s">
        <v>36171</v>
      </c>
      <c r="B6885" t="s">
        <v>20</v>
      </c>
      <c r="C6885" t="s">
        <v>19</v>
      </c>
      <c r="D6885" t="s">
        <v>33</v>
      </c>
      <c r="E6885" t="s">
        <v>533</v>
      </c>
    </row>
    <row r="6886" spans="1:5" x14ac:dyDescent="0.25">
      <c r="A6886" t="s">
        <v>36172</v>
      </c>
      <c r="B6886" t="s">
        <v>20</v>
      </c>
      <c r="C6886" t="s">
        <v>19</v>
      </c>
      <c r="D6886" t="s">
        <v>33</v>
      </c>
      <c r="E6886" t="s">
        <v>533</v>
      </c>
    </row>
    <row r="6887" spans="1:5" x14ac:dyDescent="0.25">
      <c r="A6887" t="s">
        <v>36173</v>
      </c>
      <c r="B6887" t="s">
        <v>20</v>
      </c>
      <c r="C6887" t="s">
        <v>19</v>
      </c>
      <c r="D6887" t="s">
        <v>33</v>
      </c>
      <c r="E6887" t="s">
        <v>533</v>
      </c>
    </row>
    <row r="6888" spans="1:5" x14ac:dyDescent="0.25">
      <c r="A6888" t="s">
        <v>36174</v>
      </c>
      <c r="B6888" t="s">
        <v>20</v>
      </c>
      <c r="C6888" t="s">
        <v>19</v>
      </c>
      <c r="D6888" t="s">
        <v>33</v>
      </c>
      <c r="E6888" t="s">
        <v>530</v>
      </c>
    </row>
    <row r="6889" spans="1:5" x14ac:dyDescent="0.25">
      <c r="A6889" t="s">
        <v>36175</v>
      </c>
      <c r="B6889" t="s">
        <v>20</v>
      </c>
      <c r="C6889" t="s">
        <v>19</v>
      </c>
      <c r="D6889" t="s">
        <v>33</v>
      </c>
      <c r="E6889" t="s">
        <v>530</v>
      </c>
    </row>
    <row r="6890" spans="1:5" x14ac:dyDescent="0.25">
      <c r="A6890" t="s">
        <v>36176</v>
      </c>
      <c r="B6890" t="s">
        <v>20</v>
      </c>
      <c r="C6890" t="s">
        <v>19</v>
      </c>
      <c r="D6890" t="s">
        <v>33</v>
      </c>
      <c r="E6890" t="s">
        <v>533</v>
      </c>
    </row>
    <row r="6891" spans="1:5" x14ac:dyDescent="0.25">
      <c r="A6891" t="s">
        <v>36177</v>
      </c>
      <c r="B6891" t="s">
        <v>20</v>
      </c>
      <c r="C6891" t="s">
        <v>19</v>
      </c>
      <c r="D6891" t="s">
        <v>33</v>
      </c>
      <c r="E6891" t="s">
        <v>533</v>
      </c>
    </row>
    <row r="6892" spans="1:5" x14ac:dyDescent="0.25">
      <c r="A6892" t="s">
        <v>44341</v>
      </c>
      <c r="B6892" t="s">
        <v>20</v>
      </c>
      <c r="C6892" t="s">
        <v>19</v>
      </c>
      <c r="D6892" t="s">
        <v>33</v>
      </c>
      <c r="E6892" t="s">
        <v>538</v>
      </c>
    </row>
    <row r="6893" spans="1:5" x14ac:dyDescent="0.25">
      <c r="A6893" t="s">
        <v>36178</v>
      </c>
      <c r="B6893" t="s">
        <v>20</v>
      </c>
      <c r="C6893" t="s">
        <v>19</v>
      </c>
      <c r="D6893" t="s">
        <v>33</v>
      </c>
      <c r="E6893" t="s">
        <v>538</v>
      </c>
    </row>
    <row r="6894" spans="1:5" x14ac:dyDescent="0.25">
      <c r="A6894" t="s">
        <v>36179</v>
      </c>
      <c r="B6894" t="s">
        <v>20</v>
      </c>
      <c r="C6894" t="s">
        <v>19</v>
      </c>
      <c r="D6894" t="s">
        <v>33</v>
      </c>
      <c r="E6894" t="s">
        <v>533</v>
      </c>
    </row>
    <row r="6895" spans="1:5" x14ac:dyDescent="0.25">
      <c r="A6895" t="s">
        <v>36180</v>
      </c>
      <c r="B6895" t="s">
        <v>20</v>
      </c>
      <c r="C6895" t="s">
        <v>19</v>
      </c>
      <c r="D6895" t="s">
        <v>33</v>
      </c>
      <c r="E6895" t="s">
        <v>538</v>
      </c>
    </row>
    <row r="6896" spans="1:5" x14ac:dyDescent="0.25">
      <c r="A6896" t="s">
        <v>36181</v>
      </c>
      <c r="B6896" t="s">
        <v>20</v>
      </c>
      <c r="C6896" t="s">
        <v>19</v>
      </c>
      <c r="D6896" t="s">
        <v>33</v>
      </c>
      <c r="E6896" t="s">
        <v>530</v>
      </c>
    </row>
    <row r="6897" spans="1:5" x14ac:dyDescent="0.25">
      <c r="A6897" t="s">
        <v>36182</v>
      </c>
      <c r="B6897" t="s">
        <v>20</v>
      </c>
      <c r="C6897" t="s">
        <v>19</v>
      </c>
      <c r="D6897" t="s">
        <v>33</v>
      </c>
      <c r="E6897" t="s">
        <v>538</v>
      </c>
    </row>
    <row r="6898" spans="1:5" x14ac:dyDescent="0.25">
      <c r="A6898" t="s">
        <v>36183</v>
      </c>
      <c r="B6898" t="s">
        <v>20</v>
      </c>
      <c r="C6898" t="s">
        <v>19</v>
      </c>
      <c r="D6898" t="s">
        <v>33</v>
      </c>
      <c r="E6898" t="s">
        <v>530</v>
      </c>
    </row>
    <row r="6899" spans="1:5" x14ac:dyDescent="0.25">
      <c r="A6899" t="s">
        <v>36184</v>
      </c>
      <c r="B6899" t="s">
        <v>20</v>
      </c>
      <c r="C6899" t="s">
        <v>19</v>
      </c>
      <c r="D6899" t="s">
        <v>33</v>
      </c>
      <c r="E6899" t="s">
        <v>533</v>
      </c>
    </row>
    <row r="6900" spans="1:5" x14ac:dyDescent="0.25">
      <c r="A6900" t="s">
        <v>36185</v>
      </c>
      <c r="B6900" t="s">
        <v>20</v>
      </c>
      <c r="C6900" t="s">
        <v>19</v>
      </c>
      <c r="D6900" t="s">
        <v>33</v>
      </c>
      <c r="E6900" t="s">
        <v>530</v>
      </c>
    </row>
    <row r="6901" spans="1:5" x14ac:dyDescent="0.25">
      <c r="A6901" t="s">
        <v>36186</v>
      </c>
      <c r="B6901" t="s">
        <v>20</v>
      </c>
      <c r="C6901" t="s">
        <v>19</v>
      </c>
      <c r="D6901" t="s">
        <v>33</v>
      </c>
      <c r="E6901" t="s">
        <v>530</v>
      </c>
    </row>
    <row r="6902" spans="1:5" x14ac:dyDescent="0.25">
      <c r="A6902" t="s">
        <v>36187</v>
      </c>
      <c r="B6902" t="s">
        <v>20</v>
      </c>
      <c r="C6902" t="s">
        <v>19</v>
      </c>
      <c r="D6902" t="s">
        <v>33</v>
      </c>
      <c r="E6902" t="s">
        <v>538</v>
      </c>
    </row>
    <row r="6903" spans="1:5" x14ac:dyDescent="0.25">
      <c r="A6903" t="s">
        <v>36188</v>
      </c>
      <c r="B6903" t="s">
        <v>20</v>
      </c>
      <c r="C6903" t="s">
        <v>19</v>
      </c>
      <c r="D6903" t="s">
        <v>33</v>
      </c>
      <c r="E6903" t="s">
        <v>538</v>
      </c>
    </row>
    <row r="6904" spans="1:5" x14ac:dyDescent="0.25">
      <c r="A6904" t="s">
        <v>36189</v>
      </c>
      <c r="B6904" t="s">
        <v>20</v>
      </c>
      <c r="C6904" t="s">
        <v>19</v>
      </c>
      <c r="D6904" t="s">
        <v>33</v>
      </c>
      <c r="E6904" t="s">
        <v>533</v>
      </c>
    </row>
    <row r="6905" spans="1:5" x14ac:dyDescent="0.25">
      <c r="A6905" t="s">
        <v>36190</v>
      </c>
      <c r="B6905" t="s">
        <v>20</v>
      </c>
      <c r="C6905" t="s">
        <v>19</v>
      </c>
      <c r="D6905" t="s">
        <v>33</v>
      </c>
      <c r="E6905" t="s">
        <v>526</v>
      </c>
    </row>
    <row r="6906" spans="1:5" x14ac:dyDescent="0.25">
      <c r="A6906" t="s">
        <v>36191</v>
      </c>
      <c r="B6906" t="s">
        <v>20</v>
      </c>
      <c r="C6906" t="s">
        <v>19</v>
      </c>
      <c r="D6906" t="s">
        <v>33</v>
      </c>
      <c r="E6906" t="s">
        <v>530</v>
      </c>
    </row>
    <row r="6907" spans="1:5" x14ac:dyDescent="0.25">
      <c r="A6907" t="s">
        <v>36192</v>
      </c>
      <c r="B6907" t="s">
        <v>20</v>
      </c>
      <c r="C6907" t="s">
        <v>19</v>
      </c>
      <c r="D6907" t="s">
        <v>33</v>
      </c>
      <c r="E6907" t="s">
        <v>530</v>
      </c>
    </row>
    <row r="6908" spans="1:5" x14ac:dyDescent="0.25">
      <c r="A6908" t="s">
        <v>36193</v>
      </c>
      <c r="B6908" t="s">
        <v>20</v>
      </c>
      <c r="C6908" t="s">
        <v>19</v>
      </c>
      <c r="D6908" t="s">
        <v>33</v>
      </c>
      <c r="E6908" t="s">
        <v>530</v>
      </c>
    </row>
    <row r="6909" spans="1:5" x14ac:dyDescent="0.25">
      <c r="A6909" t="s">
        <v>36194</v>
      </c>
      <c r="B6909" t="s">
        <v>20</v>
      </c>
      <c r="C6909" t="s">
        <v>19</v>
      </c>
      <c r="D6909" t="s">
        <v>33</v>
      </c>
      <c r="E6909" t="s">
        <v>533</v>
      </c>
    </row>
    <row r="6910" spans="1:5" x14ac:dyDescent="0.25">
      <c r="A6910" t="s">
        <v>36195</v>
      </c>
      <c r="B6910" t="s">
        <v>20</v>
      </c>
      <c r="C6910" t="s">
        <v>19</v>
      </c>
      <c r="D6910" t="s">
        <v>33</v>
      </c>
      <c r="E6910" t="s">
        <v>533</v>
      </c>
    </row>
    <row r="6911" spans="1:5" x14ac:dyDescent="0.25">
      <c r="A6911" t="s">
        <v>36196</v>
      </c>
      <c r="B6911" t="s">
        <v>20</v>
      </c>
      <c r="C6911" t="s">
        <v>19</v>
      </c>
      <c r="D6911" t="s">
        <v>33</v>
      </c>
      <c r="E6911" t="s">
        <v>538</v>
      </c>
    </row>
    <row r="6912" spans="1:5" x14ac:dyDescent="0.25">
      <c r="A6912" t="s">
        <v>36197</v>
      </c>
      <c r="B6912" t="s">
        <v>20</v>
      </c>
      <c r="C6912" t="s">
        <v>19</v>
      </c>
      <c r="D6912" t="s">
        <v>33</v>
      </c>
      <c r="E6912" t="s">
        <v>533</v>
      </c>
    </row>
    <row r="6913" spans="1:5" x14ac:dyDescent="0.25">
      <c r="A6913" t="s">
        <v>36198</v>
      </c>
      <c r="B6913" t="s">
        <v>20</v>
      </c>
      <c r="C6913" t="s">
        <v>19</v>
      </c>
      <c r="D6913" t="s">
        <v>33</v>
      </c>
      <c r="E6913" t="s">
        <v>530</v>
      </c>
    </row>
    <row r="6914" spans="1:5" x14ac:dyDescent="0.25">
      <c r="A6914" t="s">
        <v>36199</v>
      </c>
      <c r="B6914" t="s">
        <v>20</v>
      </c>
      <c r="C6914" t="s">
        <v>19</v>
      </c>
      <c r="D6914" t="s">
        <v>33</v>
      </c>
      <c r="E6914" t="s">
        <v>533</v>
      </c>
    </row>
    <row r="6915" spans="1:5" x14ac:dyDescent="0.25">
      <c r="A6915" t="s">
        <v>36200</v>
      </c>
      <c r="B6915" t="s">
        <v>20</v>
      </c>
      <c r="C6915" t="s">
        <v>19</v>
      </c>
      <c r="D6915" t="s">
        <v>33</v>
      </c>
      <c r="E6915" t="s">
        <v>533</v>
      </c>
    </row>
    <row r="6916" spans="1:5" x14ac:dyDescent="0.25">
      <c r="A6916" t="s">
        <v>36201</v>
      </c>
      <c r="B6916" t="s">
        <v>20</v>
      </c>
      <c r="C6916" t="s">
        <v>19</v>
      </c>
      <c r="D6916" t="s">
        <v>33</v>
      </c>
      <c r="E6916" t="s">
        <v>533</v>
      </c>
    </row>
    <row r="6917" spans="1:5" x14ac:dyDescent="0.25">
      <c r="A6917" t="s">
        <v>36202</v>
      </c>
      <c r="B6917" t="s">
        <v>20</v>
      </c>
      <c r="C6917" t="s">
        <v>19</v>
      </c>
      <c r="D6917" t="s">
        <v>33</v>
      </c>
      <c r="E6917" t="s">
        <v>530</v>
      </c>
    </row>
    <row r="6918" spans="1:5" x14ac:dyDescent="0.25">
      <c r="A6918" t="s">
        <v>36203</v>
      </c>
      <c r="B6918" t="s">
        <v>20</v>
      </c>
      <c r="C6918" t="s">
        <v>19</v>
      </c>
      <c r="D6918" t="s">
        <v>33</v>
      </c>
      <c r="E6918" t="s">
        <v>533</v>
      </c>
    </row>
    <row r="6919" spans="1:5" x14ac:dyDescent="0.25">
      <c r="A6919" t="s">
        <v>36204</v>
      </c>
      <c r="B6919" t="s">
        <v>20</v>
      </c>
      <c r="C6919" t="s">
        <v>19</v>
      </c>
      <c r="D6919" t="s">
        <v>33</v>
      </c>
      <c r="E6919" t="s">
        <v>530</v>
      </c>
    </row>
    <row r="6920" spans="1:5" x14ac:dyDescent="0.25">
      <c r="A6920" t="s">
        <v>36205</v>
      </c>
      <c r="B6920" t="s">
        <v>20</v>
      </c>
      <c r="C6920" t="s">
        <v>19</v>
      </c>
      <c r="D6920" t="s">
        <v>33</v>
      </c>
      <c r="E6920" t="s">
        <v>530</v>
      </c>
    </row>
    <row r="6921" spans="1:5" x14ac:dyDescent="0.25">
      <c r="A6921" t="s">
        <v>36206</v>
      </c>
      <c r="B6921" t="s">
        <v>20</v>
      </c>
      <c r="C6921" t="s">
        <v>19</v>
      </c>
      <c r="D6921" t="s">
        <v>33</v>
      </c>
      <c r="E6921" t="s">
        <v>539</v>
      </c>
    </row>
    <row r="6922" spans="1:5" x14ac:dyDescent="0.25">
      <c r="A6922" t="s">
        <v>36207</v>
      </c>
      <c r="B6922" t="s">
        <v>20</v>
      </c>
      <c r="C6922" t="s">
        <v>19</v>
      </c>
      <c r="D6922" t="s">
        <v>33</v>
      </c>
      <c r="E6922" t="s">
        <v>530</v>
      </c>
    </row>
    <row r="6923" spans="1:5" x14ac:dyDescent="0.25">
      <c r="A6923" t="s">
        <v>36208</v>
      </c>
      <c r="B6923" t="s">
        <v>20</v>
      </c>
      <c r="C6923" t="s">
        <v>19</v>
      </c>
      <c r="D6923" t="s">
        <v>33</v>
      </c>
      <c r="E6923" t="s">
        <v>530</v>
      </c>
    </row>
    <row r="6924" spans="1:5" x14ac:dyDescent="0.25">
      <c r="A6924" t="s">
        <v>36209</v>
      </c>
      <c r="B6924" t="s">
        <v>20</v>
      </c>
      <c r="C6924" t="s">
        <v>19</v>
      </c>
      <c r="D6924" t="s">
        <v>33</v>
      </c>
      <c r="E6924" t="s">
        <v>533</v>
      </c>
    </row>
    <row r="6925" spans="1:5" x14ac:dyDescent="0.25">
      <c r="A6925" t="s">
        <v>44342</v>
      </c>
      <c r="B6925" t="s">
        <v>20</v>
      </c>
      <c r="C6925" t="s">
        <v>19</v>
      </c>
      <c r="D6925" t="s">
        <v>33</v>
      </c>
      <c r="E6925" t="s">
        <v>533</v>
      </c>
    </row>
    <row r="6926" spans="1:5" x14ac:dyDescent="0.25">
      <c r="A6926" t="s">
        <v>36210</v>
      </c>
      <c r="B6926" t="s">
        <v>20</v>
      </c>
      <c r="C6926" t="s">
        <v>19</v>
      </c>
      <c r="D6926" t="s">
        <v>33</v>
      </c>
      <c r="E6926" t="s">
        <v>533</v>
      </c>
    </row>
    <row r="6927" spans="1:5" x14ac:dyDescent="0.25">
      <c r="A6927" t="s">
        <v>36211</v>
      </c>
      <c r="B6927" t="s">
        <v>20</v>
      </c>
      <c r="C6927" t="s">
        <v>19</v>
      </c>
      <c r="D6927" t="s">
        <v>33</v>
      </c>
      <c r="E6927" t="s">
        <v>533</v>
      </c>
    </row>
    <row r="6928" spans="1:5" x14ac:dyDescent="0.25">
      <c r="A6928" t="s">
        <v>36212</v>
      </c>
      <c r="B6928" t="s">
        <v>20</v>
      </c>
      <c r="C6928" t="s">
        <v>19</v>
      </c>
      <c r="D6928" t="s">
        <v>33</v>
      </c>
      <c r="E6928" t="s">
        <v>530</v>
      </c>
    </row>
    <row r="6929" spans="1:5" x14ac:dyDescent="0.25">
      <c r="A6929" t="s">
        <v>36213</v>
      </c>
      <c r="B6929" t="s">
        <v>20</v>
      </c>
      <c r="C6929" t="s">
        <v>19</v>
      </c>
      <c r="D6929" t="s">
        <v>33</v>
      </c>
      <c r="E6929" t="s">
        <v>538</v>
      </c>
    </row>
    <row r="6930" spans="1:5" x14ac:dyDescent="0.25">
      <c r="A6930" t="s">
        <v>36214</v>
      </c>
      <c r="B6930" t="s">
        <v>20</v>
      </c>
      <c r="C6930" t="s">
        <v>19</v>
      </c>
      <c r="D6930" t="s">
        <v>33</v>
      </c>
      <c r="E6930" t="s">
        <v>533</v>
      </c>
    </row>
    <row r="6931" spans="1:5" x14ac:dyDescent="0.25">
      <c r="A6931" t="s">
        <v>36215</v>
      </c>
      <c r="B6931" t="s">
        <v>20</v>
      </c>
      <c r="C6931" t="s">
        <v>19</v>
      </c>
      <c r="D6931" t="s">
        <v>33</v>
      </c>
      <c r="E6931" t="s">
        <v>533</v>
      </c>
    </row>
    <row r="6932" spans="1:5" x14ac:dyDescent="0.25">
      <c r="A6932" t="s">
        <v>36216</v>
      </c>
      <c r="B6932" t="s">
        <v>20</v>
      </c>
      <c r="C6932" t="s">
        <v>19</v>
      </c>
      <c r="D6932" t="s">
        <v>33</v>
      </c>
      <c r="E6932" t="s">
        <v>530</v>
      </c>
    </row>
    <row r="6933" spans="1:5" x14ac:dyDescent="0.25">
      <c r="A6933" t="s">
        <v>36217</v>
      </c>
      <c r="B6933" t="s">
        <v>20</v>
      </c>
      <c r="C6933" t="s">
        <v>19</v>
      </c>
      <c r="D6933" t="s">
        <v>33</v>
      </c>
      <c r="E6933" t="s">
        <v>530</v>
      </c>
    </row>
    <row r="6934" spans="1:5" x14ac:dyDescent="0.25">
      <c r="A6934" t="s">
        <v>36218</v>
      </c>
      <c r="B6934" t="s">
        <v>20</v>
      </c>
      <c r="C6934" t="s">
        <v>19</v>
      </c>
      <c r="D6934" t="s">
        <v>33</v>
      </c>
      <c r="E6934" t="s">
        <v>533</v>
      </c>
    </row>
    <row r="6935" spans="1:5" x14ac:dyDescent="0.25">
      <c r="A6935" t="s">
        <v>36219</v>
      </c>
      <c r="B6935" t="s">
        <v>20</v>
      </c>
      <c r="C6935" t="s">
        <v>19</v>
      </c>
      <c r="D6935" t="s">
        <v>33</v>
      </c>
      <c r="E6935" t="s">
        <v>533</v>
      </c>
    </row>
    <row r="6936" spans="1:5" x14ac:dyDescent="0.25">
      <c r="A6936" t="s">
        <v>36220</v>
      </c>
      <c r="B6936" t="s">
        <v>20</v>
      </c>
      <c r="C6936" t="s">
        <v>19</v>
      </c>
      <c r="D6936" t="s">
        <v>33</v>
      </c>
      <c r="E6936" t="s">
        <v>611</v>
      </c>
    </row>
    <row r="6937" spans="1:5" x14ac:dyDescent="0.25">
      <c r="A6937" t="s">
        <v>36221</v>
      </c>
      <c r="B6937" t="s">
        <v>20</v>
      </c>
      <c r="C6937" t="s">
        <v>19</v>
      </c>
      <c r="D6937" t="s">
        <v>33</v>
      </c>
      <c r="E6937" t="s">
        <v>538</v>
      </c>
    </row>
    <row r="6938" spans="1:5" x14ac:dyDescent="0.25">
      <c r="A6938" t="s">
        <v>36222</v>
      </c>
      <c r="B6938" t="s">
        <v>20</v>
      </c>
      <c r="C6938" t="s">
        <v>19</v>
      </c>
      <c r="D6938" t="s">
        <v>33</v>
      </c>
      <c r="E6938" t="s">
        <v>530</v>
      </c>
    </row>
    <row r="6939" spans="1:5" x14ac:dyDescent="0.25">
      <c r="A6939" t="s">
        <v>36223</v>
      </c>
      <c r="B6939" t="s">
        <v>20</v>
      </c>
      <c r="C6939" t="s">
        <v>19</v>
      </c>
      <c r="D6939" t="s">
        <v>33</v>
      </c>
      <c r="E6939" t="s">
        <v>530</v>
      </c>
    </row>
    <row r="6940" spans="1:5" x14ac:dyDescent="0.25">
      <c r="A6940" t="s">
        <v>36224</v>
      </c>
      <c r="B6940" t="s">
        <v>20</v>
      </c>
      <c r="C6940" t="s">
        <v>19</v>
      </c>
      <c r="D6940" t="s">
        <v>33</v>
      </c>
      <c r="E6940" t="s">
        <v>530</v>
      </c>
    </row>
    <row r="6941" spans="1:5" x14ac:dyDescent="0.25">
      <c r="A6941" t="s">
        <v>36225</v>
      </c>
      <c r="B6941" t="s">
        <v>20</v>
      </c>
      <c r="C6941" t="s">
        <v>19</v>
      </c>
      <c r="D6941" t="s">
        <v>33</v>
      </c>
      <c r="E6941" t="s">
        <v>530</v>
      </c>
    </row>
    <row r="6942" spans="1:5" x14ac:dyDescent="0.25">
      <c r="A6942" t="s">
        <v>36226</v>
      </c>
      <c r="B6942" t="s">
        <v>20</v>
      </c>
      <c r="C6942" t="s">
        <v>19</v>
      </c>
      <c r="D6942" t="s">
        <v>33</v>
      </c>
      <c r="E6942" t="s">
        <v>530</v>
      </c>
    </row>
    <row r="6943" spans="1:5" x14ac:dyDescent="0.25">
      <c r="A6943" t="s">
        <v>36227</v>
      </c>
      <c r="B6943" t="s">
        <v>20</v>
      </c>
      <c r="C6943" t="s">
        <v>19</v>
      </c>
      <c r="D6943" t="s">
        <v>65</v>
      </c>
      <c r="E6943" t="s">
        <v>533</v>
      </c>
    </row>
    <row r="6944" spans="1:5" x14ac:dyDescent="0.25">
      <c r="A6944" t="s">
        <v>36228</v>
      </c>
      <c r="B6944" t="s">
        <v>20</v>
      </c>
      <c r="C6944" t="s">
        <v>19</v>
      </c>
      <c r="D6944" t="s">
        <v>33</v>
      </c>
      <c r="E6944" t="s">
        <v>530</v>
      </c>
    </row>
    <row r="6945" spans="1:5" x14ac:dyDescent="0.25">
      <c r="A6945" t="s">
        <v>36229</v>
      </c>
      <c r="B6945" t="s">
        <v>20</v>
      </c>
      <c r="C6945" t="s">
        <v>19</v>
      </c>
      <c r="D6945" t="s">
        <v>33</v>
      </c>
      <c r="E6945" t="s">
        <v>533</v>
      </c>
    </row>
    <row r="6946" spans="1:5" x14ac:dyDescent="0.25">
      <c r="A6946" t="s">
        <v>36230</v>
      </c>
      <c r="B6946" t="s">
        <v>20</v>
      </c>
      <c r="C6946" t="s">
        <v>19</v>
      </c>
      <c r="D6946" t="s">
        <v>33</v>
      </c>
      <c r="E6946" t="s">
        <v>530</v>
      </c>
    </row>
    <row r="6947" spans="1:5" x14ac:dyDescent="0.25">
      <c r="A6947" t="s">
        <v>36231</v>
      </c>
      <c r="B6947" t="s">
        <v>20</v>
      </c>
      <c r="C6947" t="s">
        <v>19</v>
      </c>
      <c r="D6947" t="s">
        <v>33</v>
      </c>
      <c r="E6947" t="s">
        <v>533</v>
      </c>
    </row>
    <row r="6948" spans="1:5" x14ac:dyDescent="0.25">
      <c r="A6948" t="s">
        <v>44343</v>
      </c>
      <c r="B6948" t="s">
        <v>20</v>
      </c>
      <c r="C6948" t="s">
        <v>19</v>
      </c>
      <c r="D6948" t="s">
        <v>33</v>
      </c>
      <c r="E6948" t="s">
        <v>530</v>
      </c>
    </row>
    <row r="6949" spans="1:5" x14ac:dyDescent="0.25">
      <c r="A6949" t="s">
        <v>36232</v>
      </c>
      <c r="B6949" t="s">
        <v>20</v>
      </c>
      <c r="C6949" t="s">
        <v>19</v>
      </c>
      <c r="D6949" t="s">
        <v>33</v>
      </c>
      <c r="E6949" t="s">
        <v>533</v>
      </c>
    </row>
    <row r="6950" spans="1:5" x14ac:dyDescent="0.25">
      <c r="A6950" t="s">
        <v>36233</v>
      </c>
      <c r="B6950" t="s">
        <v>20</v>
      </c>
      <c r="C6950" t="s">
        <v>19</v>
      </c>
      <c r="D6950" t="s">
        <v>33</v>
      </c>
      <c r="E6950" t="s">
        <v>530</v>
      </c>
    </row>
    <row r="6951" spans="1:5" x14ac:dyDescent="0.25">
      <c r="A6951" t="s">
        <v>36234</v>
      </c>
      <c r="B6951" t="s">
        <v>20</v>
      </c>
      <c r="C6951" t="s">
        <v>19</v>
      </c>
      <c r="D6951" t="s">
        <v>33</v>
      </c>
      <c r="E6951" t="s">
        <v>533</v>
      </c>
    </row>
    <row r="6952" spans="1:5" x14ac:dyDescent="0.25">
      <c r="A6952" t="s">
        <v>36235</v>
      </c>
      <c r="B6952" t="s">
        <v>20</v>
      </c>
      <c r="C6952" t="s">
        <v>19</v>
      </c>
      <c r="D6952" t="s">
        <v>33</v>
      </c>
      <c r="E6952" t="s">
        <v>530</v>
      </c>
    </row>
    <row r="6953" spans="1:5" x14ac:dyDescent="0.25">
      <c r="A6953" t="s">
        <v>36236</v>
      </c>
      <c r="B6953" t="s">
        <v>20</v>
      </c>
      <c r="C6953" t="s">
        <v>19</v>
      </c>
      <c r="D6953" t="s">
        <v>33</v>
      </c>
      <c r="E6953" t="s">
        <v>530</v>
      </c>
    </row>
    <row r="6954" spans="1:5" x14ac:dyDescent="0.25">
      <c r="A6954" t="s">
        <v>36237</v>
      </c>
      <c r="B6954" t="s">
        <v>20</v>
      </c>
      <c r="C6954" t="s">
        <v>19</v>
      </c>
      <c r="D6954" t="s">
        <v>33</v>
      </c>
      <c r="E6954" t="s">
        <v>533</v>
      </c>
    </row>
    <row r="6955" spans="1:5" x14ac:dyDescent="0.25">
      <c r="A6955" t="s">
        <v>36238</v>
      </c>
      <c r="B6955" t="s">
        <v>20</v>
      </c>
      <c r="C6955" t="s">
        <v>19</v>
      </c>
      <c r="D6955" t="s">
        <v>33</v>
      </c>
      <c r="E6955" t="s">
        <v>530</v>
      </c>
    </row>
    <row r="6956" spans="1:5" x14ac:dyDescent="0.25">
      <c r="A6956" t="s">
        <v>36239</v>
      </c>
      <c r="B6956" t="s">
        <v>20</v>
      </c>
      <c r="C6956" t="s">
        <v>19</v>
      </c>
      <c r="D6956" t="s">
        <v>33</v>
      </c>
      <c r="E6956" t="s">
        <v>530</v>
      </c>
    </row>
    <row r="6957" spans="1:5" x14ac:dyDescent="0.25">
      <c r="A6957" t="s">
        <v>36240</v>
      </c>
      <c r="B6957" t="s">
        <v>20</v>
      </c>
      <c r="C6957" t="s">
        <v>19</v>
      </c>
      <c r="D6957" t="s">
        <v>33</v>
      </c>
      <c r="E6957" t="s">
        <v>530</v>
      </c>
    </row>
    <row r="6958" spans="1:5" x14ac:dyDescent="0.25">
      <c r="A6958" t="s">
        <v>36241</v>
      </c>
      <c r="B6958" t="s">
        <v>20</v>
      </c>
      <c r="C6958" t="s">
        <v>19</v>
      </c>
      <c r="D6958" t="s">
        <v>33</v>
      </c>
      <c r="E6958" t="s">
        <v>589</v>
      </c>
    </row>
    <row r="6959" spans="1:5" x14ac:dyDescent="0.25">
      <c r="A6959" t="s">
        <v>36242</v>
      </c>
      <c r="B6959" t="s">
        <v>20</v>
      </c>
      <c r="C6959" t="s">
        <v>19</v>
      </c>
      <c r="D6959" t="s">
        <v>33</v>
      </c>
      <c r="E6959" t="s">
        <v>530</v>
      </c>
    </row>
    <row r="6960" spans="1:5" x14ac:dyDescent="0.25">
      <c r="A6960" t="s">
        <v>36243</v>
      </c>
      <c r="B6960" t="s">
        <v>20</v>
      </c>
      <c r="C6960" t="s">
        <v>19</v>
      </c>
      <c r="D6960" t="s">
        <v>33</v>
      </c>
      <c r="E6960" t="s">
        <v>530</v>
      </c>
    </row>
    <row r="6961" spans="1:5" x14ac:dyDescent="0.25">
      <c r="A6961" t="s">
        <v>36244</v>
      </c>
      <c r="B6961" t="s">
        <v>20</v>
      </c>
      <c r="C6961" t="s">
        <v>19</v>
      </c>
      <c r="D6961" t="s">
        <v>33</v>
      </c>
      <c r="E6961" t="s">
        <v>533</v>
      </c>
    </row>
    <row r="6962" spans="1:5" x14ac:dyDescent="0.25">
      <c r="A6962" t="s">
        <v>36245</v>
      </c>
      <c r="B6962" t="s">
        <v>20</v>
      </c>
      <c r="C6962" t="s">
        <v>19</v>
      </c>
      <c r="D6962" t="s">
        <v>33</v>
      </c>
      <c r="E6962" t="s">
        <v>530</v>
      </c>
    </row>
    <row r="6963" spans="1:5" x14ac:dyDescent="0.25">
      <c r="A6963" t="s">
        <v>36246</v>
      </c>
      <c r="B6963" t="s">
        <v>20</v>
      </c>
      <c r="C6963" t="s">
        <v>19</v>
      </c>
      <c r="D6963" t="s">
        <v>65</v>
      </c>
      <c r="E6963" t="s">
        <v>533</v>
      </c>
    </row>
    <row r="6964" spans="1:5" x14ac:dyDescent="0.25">
      <c r="A6964" t="s">
        <v>36247</v>
      </c>
      <c r="B6964" t="s">
        <v>20</v>
      </c>
      <c r="C6964" t="s">
        <v>19</v>
      </c>
      <c r="D6964" t="s">
        <v>33</v>
      </c>
      <c r="E6964" t="s">
        <v>533</v>
      </c>
    </row>
    <row r="6965" spans="1:5" x14ac:dyDescent="0.25">
      <c r="A6965" t="s">
        <v>36248</v>
      </c>
      <c r="B6965" t="s">
        <v>20</v>
      </c>
      <c r="C6965" t="s">
        <v>19</v>
      </c>
      <c r="D6965" t="s">
        <v>33</v>
      </c>
      <c r="E6965" t="s">
        <v>533</v>
      </c>
    </row>
    <row r="6966" spans="1:5" x14ac:dyDescent="0.25">
      <c r="A6966" t="s">
        <v>36249</v>
      </c>
      <c r="B6966" t="s">
        <v>20</v>
      </c>
      <c r="C6966" t="s">
        <v>19</v>
      </c>
      <c r="D6966" t="s">
        <v>33</v>
      </c>
      <c r="E6966" t="s">
        <v>533</v>
      </c>
    </row>
    <row r="6967" spans="1:5" x14ac:dyDescent="0.25">
      <c r="A6967" t="s">
        <v>36250</v>
      </c>
      <c r="B6967" t="s">
        <v>20</v>
      </c>
      <c r="C6967" t="s">
        <v>19</v>
      </c>
      <c r="D6967" t="s">
        <v>33</v>
      </c>
      <c r="E6967" t="s">
        <v>538</v>
      </c>
    </row>
    <row r="6968" spans="1:5" x14ac:dyDescent="0.25">
      <c r="A6968" t="s">
        <v>36251</v>
      </c>
      <c r="B6968" t="s">
        <v>20</v>
      </c>
      <c r="C6968" t="s">
        <v>19</v>
      </c>
      <c r="D6968" t="s">
        <v>33</v>
      </c>
      <c r="E6968" t="s">
        <v>533</v>
      </c>
    </row>
    <row r="6969" spans="1:5" x14ac:dyDescent="0.25">
      <c r="A6969" t="s">
        <v>36252</v>
      </c>
      <c r="B6969" t="s">
        <v>20</v>
      </c>
      <c r="C6969" t="s">
        <v>19</v>
      </c>
      <c r="D6969" t="s">
        <v>33</v>
      </c>
      <c r="E6969" t="s">
        <v>533</v>
      </c>
    </row>
    <row r="6970" spans="1:5" x14ac:dyDescent="0.25">
      <c r="A6970" t="s">
        <v>36253</v>
      </c>
      <c r="B6970" t="s">
        <v>20</v>
      </c>
      <c r="C6970" t="s">
        <v>19</v>
      </c>
      <c r="D6970" t="s">
        <v>33</v>
      </c>
      <c r="E6970" t="s">
        <v>502</v>
      </c>
    </row>
    <row r="6971" spans="1:5" x14ac:dyDescent="0.25">
      <c r="A6971" t="s">
        <v>36254</v>
      </c>
      <c r="B6971" t="s">
        <v>20</v>
      </c>
      <c r="C6971" t="s">
        <v>19</v>
      </c>
      <c r="D6971" t="s">
        <v>33</v>
      </c>
      <c r="E6971" t="s">
        <v>533</v>
      </c>
    </row>
    <row r="6972" spans="1:5" x14ac:dyDescent="0.25">
      <c r="A6972" t="s">
        <v>36255</v>
      </c>
      <c r="B6972" t="s">
        <v>20</v>
      </c>
      <c r="C6972" t="s">
        <v>19</v>
      </c>
      <c r="D6972" t="s">
        <v>33</v>
      </c>
      <c r="E6972" t="s">
        <v>533</v>
      </c>
    </row>
    <row r="6973" spans="1:5" x14ac:dyDescent="0.25">
      <c r="A6973" t="s">
        <v>36256</v>
      </c>
      <c r="B6973" t="s">
        <v>20</v>
      </c>
      <c r="C6973" t="s">
        <v>19</v>
      </c>
      <c r="D6973" t="s">
        <v>33</v>
      </c>
      <c r="E6973" t="s">
        <v>533</v>
      </c>
    </row>
    <row r="6974" spans="1:5" x14ac:dyDescent="0.25">
      <c r="A6974" t="s">
        <v>36257</v>
      </c>
      <c r="B6974" t="s">
        <v>20</v>
      </c>
      <c r="C6974" t="s">
        <v>19</v>
      </c>
      <c r="D6974" t="s">
        <v>33</v>
      </c>
      <c r="E6974" t="s">
        <v>538</v>
      </c>
    </row>
    <row r="6975" spans="1:5" x14ac:dyDescent="0.25">
      <c r="A6975" t="s">
        <v>36258</v>
      </c>
      <c r="B6975" t="s">
        <v>20</v>
      </c>
      <c r="C6975" t="s">
        <v>19</v>
      </c>
      <c r="D6975" t="s">
        <v>33</v>
      </c>
      <c r="E6975" t="s">
        <v>533</v>
      </c>
    </row>
    <row r="6976" spans="1:5" x14ac:dyDescent="0.25">
      <c r="A6976" t="s">
        <v>36259</v>
      </c>
      <c r="B6976" t="s">
        <v>20</v>
      </c>
      <c r="C6976" t="s">
        <v>19</v>
      </c>
      <c r="D6976" t="s">
        <v>33</v>
      </c>
      <c r="E6976" t="s">
        <v>530</v>
      </c>
    </row>
    <row r="6977" spans="1:5" x14ac:dyDescent="0.25">
      <c r="A6977" t="s">
        <v>36260</v>
      </c>
      <c r="B6977" t="s">
        <v>20</v>
      </c>
      <c r="C6977" t="s">
        <v>19</v>
      </c>
      <c r="D6977" t="s">
        <v>33</v>
      </c>
      <c r="E6977" t="s">
        <v>530</v>
      </c>
    </row>
    <row r="6978" spans="1:5" x14ac:dyDescent="0.25">
      <c r="A6978" t="s">
        <v>36261</v>
      </c>
      <c r="B6978" t="s">
        <v>20</v>
      </c>
      <c r="C6978" t="s">
        <v>19</v>
      </c>
      <c r="D6978" t="s">
        <v>33</v>
      </c>
      <c r="E6978" t="s">
        <v>530</v>
      </c>
    </row>
    <row r="6979" spans="1:5" x14ac:dyDescent="0.25">
      <c r="A6979" t="s">
        <v>36262</v>
      </c>
      <c r="B6979" t="s">
        <v>20</v>
      </c>
      <c r="C6979" t="s">
        <v>19</v>
      </c>
      <c r="D6979" t="s">
        <v>33</v>
      </c>
      <c r="E6979" t="s">
        <v>533</v>
      </c>
    </row>
    <row r="6980" spans="1:5" x14ac:dyDescent="0.25">
      <c r="A6980" t="s">
        <v>36263</v>
      </c>
      <c r="B6980" t="s">
        <v>20</v>
      </c>
      <c r="C6980" t="s">
        <v>19</v>
      </c>
      <c r="D6980" t="s">
        <v>33</v>
      </c>
      <c r="E6980" t="s">
        <v>533</v>
      </c>
    </row>
    <row r="6981" spans="1:5" x14ac:dyDescent="0.25">
      <c r="A6981" t="s">
        <v>36264</v>
      </c>
      <c r="B6981" t="s">
        <v>20</v>
      </c>
      <c r="C6981" t="s">
        <v>19</v>
      </c>
      <c r="D6981" t="s">
        <v>33</v>
      </c>
      <c r="E6981" t="s">
        <v>903</v>
      </c>
    </row>
    <row r="6982" spans="1:5" x14ac:dyDescent="0.25">
      <c r="A6982" t="s">
        <v>36265</v>
      </c>
      <c r="B6982" t="s">
        <v>20</v>
      </c>
      <c r="C6982" t="s">
        <v>19</v>
      </c>
      <c r="D6982" t="s">
        <v>33</v>
      </c>
      <c r="E6982" t="s">
        <v>533</v>
      </c>
    </row>
    <row r="6983" spans="1:5" x14ac:dyDescent="0.25">
      <c r="A6983" t="s">
        <v>36266</v>
      </c>
      <c r="B6983" t="s">
        <v>20</v>
      </c>
      <c r="C6983" t="s">
        <v>19</v>
      </c>
      <c r="D6983" t="s">
        <v>33</v>
      </c>
      <c r="E6983" t="s">
        <v>533</v>
      </c>
    </row>
    <row r="6984" spans="1:5" x14ac:dyDescent="0.25">
      <c r="A6984" t="s">
        <v>36267</v>
      </c>
      <c r="B6984" t="s">
        <v>20</v>
      </c>
      <c r="C6984" t="s">
        <v>19</v>
      </c>
      <c r="D6984" t="s">
        <v>33</v>
      </c>
      <c r="E6984" t="s">
        <v>538</v>
      </c>
    </row>
    <row r="6985" spans="1:5" x14ac:dyDescent="0.25">
      <c r="A6985" t="s">
        <v>36268</v>
      </c>
      <c r="B6985" t="s">
        <v>20</v>
      </c>
      <c r="C6985" t="s">
        <v>19</v>
      </c>
      <c r="D6985" t="s">
        <v>33</v>
      </c>
      <c r="E6985" t="s">
        <v>538</v>
      </c>
    </row>
    <row r="6986" spans="1:5" x14ac:dyDescent="0.25">
      <c r="A6986" t="s">
        <v>36269</v>
      </c>
      <c r="B6986" t="s">
        <v>20</v>
      </c>
      <c r="C6986" t="s">
        <v>19</v>
      </c>
      <c r="D6986" t="s">
        <v>33</v>
      </c>
      <c r="E6986" t="s">
        <v>533</v>
      </c>
    </row>
    <row r="6987" spans="1:5" x14ac:dyDescent="0.25">
      <c r="A6987" t="s">
        <v>36270</v>
      </c>
      <c r="B6987" t="s">
        <v>20</v>
      </c>
      <c r="C6987" t="s">
        <v>19</v>
      </c>
      <c r="D6987" t="s">
        <v>33</v>
      </c>
      <c r="E6987" t="s">
        <v>530</v>
      </c>
    </row>
    <row r="6988" spans="1:5" x14ac:dyDescent="0.25">
      <c r="A6988" t="s">
        <v>36271</v>
      </c>
      <c r="B6988" t="s">
        <v>20</v>
      </c>
      <c r="C6988" t="s">
        <v>19</v>
      </c>
      <c r="D6988" t="s">
        <v>33</v>
      </c>
      <c r="E6988" t="s">
        <v>538</v>
      </c>
    </row>
    <row r="6989" spans="1:5" x14ac:dyDescent="0.25">
      <c r="A6989" t="s">
        <v>36272</v>
      </c>
      <c r="B6989" t="s">
        <v>20</v>
      </c>
      <c r="C6989" t="s">
        <v>19</v>
      </c>
      <c r="D6989" t="s">
        <v>33</v>
      </c>
      <c r="E6989" t="s">
        <v>530</v>
      </c>
    </row>
    <row r="6990" spans="1:5" x14ac:dyDescent="0.25">
      <c r="A6990" t="s">
        <v>36273</v>
      </c>
      <c r="B6990" t="s">
        <v>20</v>
      </c>
      <c r="C6990" t="s">
        <v>19</v>
      </c>
      <c r="D6990" t="s">
        <v>33</v>
      </c>
      <c r="E6990" t="s">
        <v>538</v>
      </c>
    </row>
    <row r="6991" spans="1:5" x14ac:dyDescent="0.25">
      <c r="A6991" t="s">
        <v>36274</v>
      </c>
      <c r="B6991" t="s">
        <v>20</v>
      </c>
      <c r="C6991" t="s">
        <v>19</v>
      </c>
      <c r="D6991" t="s">
        <v>33</v>
      </c>
      <c r="E6991" t="s">
        <v>533</v>
      </c>
    </row>
    <row r="6992" spans="1:5" x14ac:dyDescent="0.25">
      <c r="A6992" t="s">
        <v>36275</v>
      </c>
      <c r="B6992" t="s">
        <v>20</v>
      </c>
      <c r="C6992" t="s">
        <v>19</v>
      </c>
      <c r="D6992" t="s">
        <v>33</v>
      </c>
      <c r="E6992" t="s">
        <v>533</v>
      </c>
    </row>
    <row r="6993" spans="1:5" x14ac:dyDescent="0.25">
      <c r="A6993" t="s">
        <v>36276</v>
      </c>
      <c r="B6993" t="s">
        <v>20</v>
      </c>
      <c r="C6993" t="s">
        <v>19</v>
      </c>
      <c r="D6993" t="s">
        <v>33</v>
      </c>
      <c r="E6993" t="s">
        <v>538</v>
      </c>
    </row>
    <row r="6994" spans="1:5" x14ac:dyDescent="0.25">
      <c r="A6994" t="s">
        <v>36277</v>
      </c>
      <c r="B6994" t="s">
        <v>20</v>
      </c>
      <c r="C6994" t="s">
        <v>19</v>
      </c>
      <c r="D6994" t="s">
        <v>33</v>
      </c>
      <c r="E6994" t="s">
        <v>533</v>
      </c>
    </row>
    <row r="6995" spans="1:5" x14ac:dyDescent="0.25">
      <c r="A6995" t="s">
        <v>36278</v>
      </c>
      <c r="B6995" t="s">
        <v>20</v>
      </c>
      <c r="C6995" t="s">
        <v>19</v>
      </c>
      <c r="D6995" t="s">
        <v>33</v>
      </c>
      <c r="E6995" t="s">
        <v>530</v>
      </c>
    </row>
    <row r="6996" spans="1:5" x14ac:dyDescent="0.25">
      <c r="A6996" t="s">
        <v>36279</v>
      </c>
      <c r="B6996" t="s">
        <v>20</v>
      </c>
      <c r="C6996" t="s">
        <v>19</v>
      </c>
      <c r="D6996" t="s">
        <v>33</v>
      </c>
      <c r="E6996" t="s">
        <v>538</v>
      </c>
    </row>
    <row r="6997" spans="1:5" x14ac:dyDescent="0.25">
      <c r="A6997" t="s">
        <v>36280</v>
      </c>
      <c r="B6997" t="s">
        <v>20</v>
      </c>
      <c r="C6997" t="s">
        <v>19</v>
      </c>
      <c r="D6997" t="s">
        <v>33</v>
      </c>
      <c r="E6997" t="s">
        <v>533</v>
      </c>
    </row>
    <row r="6998" spans="1:5" x14ac:dyDescent="0.25">
      <c r="A6998" t="s">
        <v>36281</v>
      </c>
      <c r="B6998" t="s">
        <v>20</v>
      </c>
      <c r="C6998" t="s">
        <v>19</v>
      </c>
      <c r="D6998" t="s">
        <v>33</v>
      </c>
      <c r="E6998" t="s">
        <v>533</v>
      </c>
    </row>
    <row r="6999" spans="1:5" x14ac:dyDescent="0.25">
      <c r="A6999" t="s">
        <v>36282</v>
      </c>
      <c r="B6999" t="s">
        <v>20</v>
      </c>
      <c r="C6999" t="s">
        <v>19</v>
      </c>
      <c r="D6999" t="s">
        <v>33</v>
      </c>
      <c r="E6999" t="s">
        <v>786</v>
      </c>
    </row>
    <row r="7000" spans="1:5" x14ac:dyDescent="0.25">
      <c r="A7000" t="s">
        <v>36283</v>
      </c>
      <c r="B7000" t="s">
        <v>20</v>
      </c>
      <c r="C7000" t="s">
        <v>19</v>
      </c>
      <c r="D7000" t="s">
        <v>33</v>
      </c>
      <c r="E7000" t="s">
        <v>538</v>
      </c>
    </row>
    <row r="7001" spans="1:5" x14ac:dyDescent="0.25">
      <c r="A7001" t="s">
        <v>44344</v>
      </c>
      <c r="B7001" t="s">
        <v>20</v>
      </c>
      <c r="C7001" t="s">
        <v>19</v>
      </c>
      <c r="D7001" t="s">
        <v>33</v>
      </c>
      <c r="E7001" t="s">
        <v>533</v>
      </c>
    </row>
    <row r="7002" spans="1:5" x14ac:dyDescent="0.25">
      <c r="A7002" t="s">
        <v>36284</v>
      </c>
      <c r="B7002" t="s">
        <v>20</v>
      </c>
      <c r="C7002" t="s">
        <v>19</v>
      </c>
      <c r="D7002" t="s">
        <v>33</v>
      </c>
      <c r="E7002" t="s">
        <v>530</v>
      </c>
    </row>
    <row r="7003" spans="1:5" x14ac:dyDescent="0.25">
      <c r="A7003" t="s">
        <v>36285</v>
      </c>
      <c r="B7003" t="s">
        <v>20</v>
      </c>
      <c r="C7003" t="s">
        <v>19</v>
      </c>
      <c r="D7003" t="s">
        <v>33</v>
      </c>
      <c r="E7003" t="s">
        <v>538</v>
      </c>
    </row>
    <row r="7004" spans="1:5" x14ac:dyDescent="0.25">
      <c r="A7004" t="s">
        <v>36286</v>
      </c>
      <c r="B7004" t="s">
        <v>20</v>
      </c>
      <c r="C7004" t="s">
        <v>19</v>
      </c>
      <c r="D7004" t="s">
        <v>33</v>
      </c>
      <c r="E7004" t="s">
        <v>530</v>
      </c>
    </row>
    <row r="7005" spans="1:5" x14ac:dyDescent="0.25">
      <c r="A7005" t="s">
        <v>36287</v>
      </c>
      <c r="B7005" t="s">
        <v>20</v>
      </c>
      <c r="C7005" t="s">
        <v>19</v>
      </c>
      <c r="D7005" t="s">
        <v>33</v>
      </c>
      <c r="E7005" t="s">
        <v>533</v>
      </c>
    </row>
    <row r="7006" spans="1:5" x14ac:dyDescent="0.25">
      <c r="A7006" t="s">
        <v>36288</v>
      </c>
      <c r="B7006" t="s">
        <v>20</v>
      </c>
      <c r="C7006" t="s">
        <v>19</v>
      </c>
      <c r="D7006" t="s">
        <v>33</v>
      </c>
      <c r="E7006" t="s">
        <v>538</v>
      </c>
    </row>
    <row r="7007" spans="1:5" x14ac:dyDescent="0.25">
      <c r="A7007" t="s">
        <v>36289</v>
      </c>
      <c r="B7007" t="s">
        <v>20</v>
      </c>
      <c r="C7007" t="s">
        <v>19</v>
      </c>
      <c r="D7007" t="s">
        <v>33</v>
      </c>
      <c r="E7007" t="s">
        <v>538</v>
      </c>
    </row>
    <row r="7008" spans="1:5" x14ac:dyDescent="0.25">
      <c r="A7008" t="s">
        <v>36290</v>
      </c>
      <c r="B7008" t="s">
        <v>20</v>
      </c>
      <c r="C7008" t="s">
        <v>19</v>
      </c>
      <c r="D7008" t="s">
        <v>33</v>
      </c>
      <c r="E7008" t="s">
        <v>533</v>
      </c>
    </row>
    <row r="7009" spans="1:5" x14ac:dyDescent="0.25">
      <c r="A7009" t="s">
        <v>36291</v>
      </c>
      <c r="B7009" t="s">
        <v>20</v>
      </c>
      <c r="C7009" t="s">
        <v>19</v>
      </c>
      <c r="D7009" t="s">
        <v>33</v>
      </c>
      <c r="E7009" t="s">
        <v>533</v>
      </c>
    </row>
    <row r="7010" spans="1:5" x14ac:dyDescent="0.25">
      <c r="A7010" t="s">
        <v>36292</v>
      </c>
      <c r="B7010" t="s">
        <v>20</v>
      </c>
      <c r="C7010" t="s">
        <v>19</v>
      </c>
      <c r="D7010" t="s">
        <v>33</v>
      </c>
      <c r="E7010" t="s">
        <v>530</v>
      </c>
    </row>
    <row r="7011" spans="1:5" x14ac:dyDescent="0.25">
      <c r="A7011" t="s">
        <v>36293</v>
      </c>
      <c r="B7011" t="s">
        <v>20</v>
      </c>
      <c r="C7011" t="s">
        <v>19</v>
      </c>
      <c r="D7011" t="s">
        <v>33</v>
      </c>
      <c r="E7011" t="s">
        <v>530</v>
      </c>
    </row>
    <row r="7012" spans="1:5" x14ac:dyDescent="0.25">
      <c r="A7012" t="s">
        <v>36294</v>
      </c>
      <c r="B7012" t="s">
        <v>20</v>
      </c>
      <c r="C7012" t="s">
        <v>19</v>
      </c>
      <c r="D7012" t="s">
        <v>33</v>
      </c>
      <c r="E7012" t="s">
        <v>530</v>
      </c>
    </row>
    <row r="7013" spans="1:5" x14ac:dyDescent="0.25">
      <c r="A7013" t="s">
        <v>36295</v>
      </c>
      <c r="B7013" t="s">
        <v>20</v>
      </c>
      <c r="C7013" t="s">
        <v>19</v>
      </c>
      <c r="D7013" t="s">
        <v>33</v>
      </c>
      <c r="E7013" t="s">
        <v>533</v>
      </c>
    </row>
    <row r="7014" spans="1:5" x14ac:dyDescent="0.25">
      <c r="A7014" t="s">
        <v>36296</v>
      </c>
      <c r="B7014" t="s">
        <v>20</v>
      </c>
      <c r="C7014" t="s">
        <v>19</v>
      </c>
      <c r="D7014" t="s">
        <v>33</v>
      </c>
      <c r="E7014" t="s">
        <v>533</v>
      </c>
    </row>
    <row r="7015" spans="1:5" x14ac:dyDescent="0.25">
      <c r="A7015" t="s">
        <v>36297</v>
      </c>
      <c r="B7015" t="s">
        <v>20</v>
      </c>
      <c r="C7015" t="s">
        <v>19</v>
      </c>
      <c r="D7015" t="s">
        <v>65</v>
      </c>
      <c r="E7015" t="s">
        <v>533</v>
      </c>
    </row>
    <row r="7016" spans="1:5" x14ac:dyDescent="0.25">
      <c r="A7016" t="s">
        <v>36298</v>
      </c>
      <c r="B7016" t="s">
        <v>20</v>
      </c>
      <c r="C7016" t="s">
        <v>19</v>
      </c>
      <c r="D7016" t="s">
        <v>33</v>
      </c>
      <c r="E7016" t="s">
        <v>538</v>
      </c>
    </row>
    <row r="7017" spans="1:5" x14ac:dyDescent="0.25">
      <c r="A7017" t="s">
        <v>36299</v>
      </c>
      <c r="B7017" t="s">
        <v>20</v>
      </c>
      <c r="C7017" t="s">
        <v>19</v>
      </c>
      <c r="D7017" t="s">
        <v>65</v>
      </c>
      <c r="E7017" t="s">
        <v>772</v>
      </c>
    </row>
    <row r="7018" spans="1:5" x14ac:dyDescent="0.25">
      <c r="A7018" t="s">
        <v>36300</v>
      </c>
      <c r="B7018" t="s">
        <v>20</v>
      </c>
      <c r="C7018" t="s">
        <v>19</v>
      </c>
      <c r="D7018" t="s">
        <v>33</v>
      </c>
      <c r="E7018" t="s">
        <v>530</v>
      </c>
    </row>
    <row r="7019" spans="1:5" x14ac:dyDescent="0.25">
      <c r="A7019" t="s">
        <v>36301</v>
      </c>
      <c r="B7019" t="s">
        <v>20</v>
      </c>
      <c r="C7019" t="s">
        <v>19</v>
      </c>
      <c r="D7019" t="s">
        <v>33</v>
      </c>
      <c r="E7019" t="s">
        <v>530</v>
      </c>
    </row>
    <row r="7020" spans="1:5" x14ac:dyDescent="0.25">
      <c r="A7020" t="s">
        <v>36302</v>
      </c>
      <c r="B7020" t="s">
        <v>20</v>
      </c>
      <c r="C7020" t="s">
        <v>19</v>
      </c>
      <c r="D7020" t="s">
        <v>33</v>
      </c>
      <c r="E7020" t="s">
        <v>530</v>
      </c>
    </row>
    <row r="7021" spans="1:5" x14ac:dyDescent="0.25">
      <c r="A7021" t="s">
        <v>36303</v>
      </c>
      <c r="B7021" t="s">
        <v>20</v>
      </c>
      <c r="C7021" t="s">
        <v>19</v>
      </c>
      <c r="D7021" t="s">
        <v>33</v>
      </c>
      <c r="E7021" t="s">
        <v>538</v>
      </c>
    </row>
    <row r="7022" spans="1:5" x14ac:dyDescent="0.25">
      <c r="A7022" t="s">
        <v>36304</v>
      </c>
      <c r="B7022" t="s">
        <v>20</v>
      </c>
      <c r="C7022" t="s">
        <v>19</v>
      </c>
      <c r="D7022" t="s">
        <v>33</v>
      </c>
      <c r="E7022" t="s">
        <v>530</v>
      </c>
    </row>
    <row r="7023" spans="1:5" x14ac:dyDescent="0.25">
      <c r="A7023" t="s">
        <v>36305</v>
      </c>
      <c r="B7023" t="s">
        <v>20</v>
      </c>
      <c r="C7023" t="s">
        <v>19</v>
      </c>
      <c r="D7023" t="s">
        <v>33</v>
      </c>
      <c r="E7023" t="s">
        <v>533</v>
      </c>
    </row>
    <row r="7024" spans="1:5" x14ac:dyDescent="0.25">
      <c r="A7024" t="s">
        <v>36306</v>
      </c>
      <c r="B7024" t="s">
        <v>20</v>
      </c>
      <c r="C7024" t="s">
        <v>19</v>
      </c>
      <c r="D7024" t="s">
        <v>33</v>
      </c>
      <c r="E7024" t="s">
        <v>533</v>
      </c>
    </row>
    <row r="7025" spans="1:5" x14ac:dyDescent="0.25">
      <c r="A7025" t="s">
        <v>36307</v>
      </c>
      <c r="B7025" t="s">
        <v>20</v>
      </c>
      <c r="C7025" t="s">
        <v>19</v>
      </c>
      <c r="D7025" t="s">
        <v>33</v>
      </c>
      <c r="E7025" t="s">
        <v>533</v>
      </c>
    </row>
    <row r="7026" spans="1:5" x14ac:dyDescent="0.25">
      <c r="A7026" t="s">
        <v>36308</v>
      </c>
      <c r="B7026" t="s">
        <v>20</v>
      </c>
      <c r="C7026" t="s">
        <v>19</v>
      </c>
      <c r="D7026" t="s">
        <v>33</v>
      </c>
      <c r="E7026" t="s">
        <v>533</v>
      </c>
    </row>
    <row r="7027" spans="1:5" x14ac:dyDescent="0.25">
      <c r="A7027" t="s">
        <v>36309</v>
      </c>
      <c r="B7027" t="s">
        <v>20</v>
      </c>
      <c r="C7027" t="s">
        <v>19</v>
      </c>
      <c r="D7027" t="s">
        <v>33</v>
      </c>
      <c r="E7027" t="s">
        <v>530</v>
      </c>
    </row>
    <row r="7028" spans="1:5" x14ac:dyDescent="0.25">
      <c r="A7028" t="s">
        <v>36310</v>
      </c>
      <c r="B7028" t="s">
        <v>20</v>
      </c>
      <c r="C7028" t="s">
        <v>19</v>
      </c>
      <c r="D7028" t="s">
        <v>33</v>
      </c>
      <c r="E7028" t="s">
        <v>533</v>
      </c>
    </row>
    <row r="7029" spans="1:5" x14ac:dyDescent="0.25">
      <c r="A7029" t="s">
        <v>36311</v>
      </c>
      <c r="B7029" t="s">
        <v>20</v>
      </c>
      <c r="C7029" t="s">
        <v>19</v>
      </c>
      <c r="D7029" t="s">
        <v>33</v>
      </c>
      <c r="E7029" t="s">
        <v>533</v>
      </c>
    </row>
    <row r="7030" spans="1:5" x14ac:dyDescent="0.25">
      <c r="A7030" t="s">
        <v>36312</v>
      </c>
      <c r="B7030" t="s">
        <v>20</v>
      </c>
      <c r="C7030" t="s">
        <v>19</v>
      </c>
      <c r="D7030" t="s">
        <v>33</v>
      </c>
      <c r="E7030" t="s">
        <v>533</v>
      </c>
    </row>
    <row r="7031" spans="1:5" x14ac:dyDescent="0.25">
      <c r="A7031" t="s">
        <v>36313</v>
      </c>
      <c r="B7031" t="s">
        <v>20</v>
      </c>
      <c r="C7031" t="s">
        <v>19</v>
      </c>
      <c r="D7031" t="s">
        <v>33</v>
      </c>
      <c r="E7031" t="s">
        <v>530</v>
      </c>
    </row>
    <row r="7032" spans="1:5" x14ac:dyDescent="0.25">
      <c r="A7032" t="s">
        <v>36314</v>
      </c>
      <c r="B7032" t="s">
        <v>20</v>
      </c>
      <c r="C7032" t="s">
        <v>19</v>
      </c>
      <c r="D7032" t="s">
        <v>33</v>
      </c>
      <c r="E7032" t="s">
        <v>533</v>
      </c>
    </row>
    <row r="7033" spans="1:5" x14ac:dyDescent="0.25">
      <c r="A7033" t="s">
        <v>36315</v>
      </c>
      <c r="B7033" t="s">
        <v>20</v>
      </c>
      <c r="C7033" t="s">
        <v>19</v>
      </c>
      <c r="D7033" t="s">
        <v>33</v>
      </c>
      <c r="E7033" t="s">
        <v>538</v>
      </c>
    </row>
    <row r="7034" spans="1:5" x14ac:dyDescent="0.25">
      <c r="A7034" t="s">
        <v>36316</v>
      </c>
      <c r="B7034" t="s">
        <v>20</v>
      </c>
      <c r="C7034" t="s">
        <v>19</v>
      </c>
      <c r="D7034" t="s">
        <v>33</v>
      </c>
      <c r="E7034" t="s">
        <v>530</v>
      </c>
    </row>
    <row r="7035" spans="1:5" x14ac:dyDescent="0.25">
      <c r="A7035" t="s">
        <v>36317</v>
      </c>
      <c r="B7035" t="s">
        <v>20</v>
      </c>
      <c r="C7035" t="s">
        <v>19</v>
      </c>
      <c r="D7035" t="s">
        <v>33</v>
      </c>
      <c r="E7035" t="s">
        <v>533</v>
      </c>
    </row>
    <row r="7036" spans="1:5" x14ac:dyDescent="0.25">
      <c r="A7036" t="s">
        <v>36318</v>
      </c>
      <c r="B7036" t="s">
        <v>20</v>
      </c>
      <c r="C7036" t="s">
        <v>19</v>
      </c>
      <c r="D7036" t="s">
        <v>33</v>
      </c>
      <c r="E7036" t="s">
        <v>538</v>
      </c>
    </row>
    <row r="7037" spans="1:5" x14ac:dyDescent="0.25">
      <c r="A7037" t="s">
        <v>36319</v>
      </c>
      <c r="B7037" t="s">
        <v>20</v>
      </c>
      <c r="C7037" t="s">
        <v>19</v>
      </c>
      <c r="D7037" t="s">
        <v>33</v>
      </c>
      <c r="E7037" t="s">
        <v>533</v>
      </c>
    </row>
    <row r="7038" spans="1:5" x14ac:dyDescent="0.25">
      <c r="A7038" t="s">
        <v>36320</v>
      </c>
      <c r="B7038" t="s">
        <v>20</v>
      </c>
      <c r="C7038" t="s">
        <v>19</v>
      </c>
      <c r="D7038" t="s">
        <v>33</v>
      </c>
      <c r="E7038" t="s">
        <v>533</v>
      </c>
    </row>
    <row r="7039" spans="1:5" x14ac:dyDescent="0.25">
      <c r="A7039" t="s">
        <v>36321</v>
      </c>
      <c r="B7039" t="s">
        <v>20</v>
      </c>
      <c r="C7039" t="s">
        <v>19</v>
      </c>
      <c r="D7039" t="s">
        <v>33</v>
      </c>
      <c r="E7039" t="s">
        <v>533</v>
      </c>
    </row>
    <row r="7040" spans="1:5" x14ac:dyDescent="0.25">
      <c r="A7040" t="s">
        <v>36322</v>
      </c>
      <c r="B7040" t="s">
        <v>20</v>
      </c>
      <c r="C7040" t="s">
        <v>19</v>
      </c>
      <c r="D7040" t="s">
        <v>33</v>
      </c>
      <c r="E7040" t="s">
        <v>533</v>
      </c>
    </row>
    <row r="7041" spans="1:5" x14ac:dyDescent="0.25">
      <c r="A7041" t="s">
        <v>36323</v>
      </c>
      <c r="B7041" t="s">
        <v>20</v>
      </c>
      <c r="C7041" t="s">
        <v>19</v>
      </c>
      <c r="D7041" t="s">
        <v>33</v>
      </c>
      <c r="E7041" t="s">
        <v>530</v>
      </c>
    </row>
    <row r="7042" spans="1:5" x14ac:dyDescent="0.25">
      <c r="A7042" t="s">
        <v>36324</v>
      </c>
      <c r="B7042" t="s">
        <v>20</v>
      </c>
      <c r="C7042" t="s">
        <v>19</v>
      </c>
      <c r="D7042" t="s">
        <v>33</v>
      </c>
      <c r="E7042" t="s">
        <v>533</v>
      </c>
    </row>
    <row r="7043" spans="1:5" x14ac:dyDescent="0.25">
      <c r="A7043" t="s">
        <v>36325</v>
      </c>
      <c r="B7043" t="s">
        <v>20</v>
      </c>
      <c r="C7043" t="s">
        <v>19</v>
      </c>
      <c r="D7043" t="s">
        <v>33</v>
      </c>
      <c r="E7043" t="s">
        <v>642</v>
      </c>
    </row>
    <row r="7044" spans="1:5" x14ac:dyDescent="0.25">
      <c r="A7044" t="s">
        <v>36326</v>
      </c>
      <c r="B7044" t="s">
        <v>20</v>
      </c>
      <c r="C7044" t="s">
        <v>19</v>
      </c>
      <c r="D7044" t="s">
        <v>33</v>
      </c>
      <c r="E7044" t="s">
        <v>530</v>
      </c>
    </row>
    <row r="7045" spans="1:5" x14ac:dyDescent="0.25">
      <c r="A7045" t="s">
        <v>36327</v>
      </c>
      <c r="B7045" t="s">
        <v>20</v>
      </c>
      <c r="C7045" t="s">
        <v>19</v>
      </c>
      <c r="D7045" t="s">
        <v>33</v>
      </c>
      <c r="E7045" t="s">
        <v>530</v>
      </c>
    </row>
    <row r="7046" spans="1:5" x14ac:dyDescent="0.25">
      <c r="A7046" t="s">
        <v>36328</v>
      </c>
      <c r="B7046" t="s">
        <v>20</v>
      </c>
      <c r="C7046" t="s">
        <v>19</v>
      </c>
      <c r="D7046" t="s">
        <v>33</v>
      </c>
      <c r="E7046" t="s">
        <v>538</v>
      </c>
    </row>
    <row r="7047" spans="1:5" x14ac:dyDescent="0.25">
      <c r="A7047" t="s">
        <v>36329</v>
      </c>
      <c r="B7047" t="s">
        <v>20</v>
      </c>
      <c r="C7047" t="s">
        <v>19</v>
      </c>
      <c r="D7047" t="s">
        <v>33</v>
      </c>
      <c r="E7047" t="s">
        <v>562</v>
      </c>
    </row>
    <row r="7048" spans="1:5" x14ac:dyDescent="0.25">
      <c r="A7048" t="s">
        <v>36330</v>
      </c>
      <c r="B7048" t="s">
        <v>20</v>
      </c>
      <c r="C7048" t="s">
        <v>19</v>
      </c>
      <c r="D7048" t="s">
        <v>33</v>
      </c>
      <c r="E7048" t="s">
        <v>530</v>
      </c>
    </row>
    <row r="7049" spans="1:5" x14ac:dyDescent="0.25">
      <c r="A7049" t="s">
        <v>36331</v>
      </c>
      <c r="B7049" t="s">
        <v>20</v>
      </c>
      <c r="C7049" t="s">
        <v>19</v>
      </c>
      <c r="D7049" t="s">
        <v>33</v>
      </c>
      <c r="E7049" t="s">
        <v>553</v>
      </c>
    </row>
    <row r="7050" spans="1:5" x14ac:dyDescent="0.25">
      <c r="A7050" t="s">
        <v>36332</v>
      </c>
      <c r="B7050" t="s">
        <v>20</v>
      </c>
      <c r="C7050" t="s">
        <v>19</v>
      </c>
      <c r="D7050" t="s">
        <v>33</v>
      </c>
      <c r="E7050" t="s">
        <v>533</v>
      </c>
    </row>
    <row r="7051" spans="1:5" x14ac:dyDescent="0.25">
      <c r="A7051" t="s">
        <v>36333</v>
      </c>
      <c r="B7051" t="s">
        <v>20</v>
      </c>
      <c r="C7051" t="s">
        <v>19</v>
      </c>
      <c r="D7051" t="s">
        <v>33</v>
      </c>
      <c r="E7051" t="s">
        <v>538</v>
      </c>
    </row>
    <row r="7052" spans="1:5" x14ac:dyDescent="0.25">
      <c r="A7052" t="s">
        <v>36334</v>
      </c>
      <c r="B7052" t="s">
        <v>20</v>
      </c>
      <c r="C7052" t="s">
        <v>19</v>
      </c>
      <c r="D7052" t="s">
        <v>33</v>
      </c>
      <c r="E7052" t="s">
        <v>530</v>
      </c>
    </row>
    <row r="7053" spans="1:5" x14ac:dyDescent="0.25">
      <c r="A7053" t="s">
        <v>36335</v>
      </c>
      <c r="B7053" t="s">
        <v>20</v>
      </c>
      <c r="C7053" t="s">
        <v>19</v>
      </c>
      <c r="D7053" t="s">
        <v>33</v>
      </c>
      <c r="E7053" t="s">
        <v>530</v>
      </c>
    </row>
    <row r="7054" spans="1:5" x14ac:dyDescent="0.25">
      <c r="A7054" t="s">
        <v>36336</v>
      </c>
      <c r="B7054" t="s">
        <v>20</v>
      </c>
      <c r="C7054" t="s">
        <v>19</v>
      </c>
      <c r="D7054" t="s">
        <v>33</v>
      </c>
      <c r="E7054" t="s">
        <v>533</v>
      </c>
    </row>
    <row r="7055" spans="1:5" x14ac:dyDescent="0.25">
      <c r="A7055" t="s">
        <v>36337</v>
      </c>
      <c r="B7055" t="s">
        <v>20</v>
      </c>
      <c r="C7055" t="s">
        <v>19</v>
      </c>
      <c r="D7055" t="s">
        <v>33</v>
      </c>
      <c r="E7055" t="s">
        <v>553</v>
      </c>
    </row>
    <row r="7056" spans="1:5" x14ac:dyDescent="0.25">
      <c r="A7056" t="s">
        <v>36338</v>
      </c>
      <c r="B7056" t="s">
        <v>20</v>
      </c>
      <c r="C7056" t="s">
        <v>19</v>
      </c>
      <c r="D7056" t="s">
        <v>33</v>
      </c>
      <c r="E7056" t="s">
        <v>533</v>
      </c>
    </row>
    <row r="7057" spans="1:5" x14ac:dyDescent="0.25">
      <c r="A7057" t="s">
        <v>36339</v>
      </c>
      <c r="B7057" t="s">
        <v>20</v>
      </c>
      <c r="C7057" t="s">
        <v>19</v>
      </c>
      <c r="D7057" t="s">
        <v>33</v>
      </c>
      <c r="E7057" t="s">
        <v>538</v>
      </c>
    </row>
    <row r="7058" spans="1:5" x14ac:dyDescent="0.25">
      <c r="A7058" t="s">
        <v>36340</v>
      </c>
      <c r="B7058" t="s">
        <v>20</v>
      </c>
      <c r="C7058" t="s">
        <v>19</v>
      </c>
      <c r="D7058" t="s">
        <v>33</v>
      </c>
      <c r="E7058" t="s">
        <v>562</v>
      </c>
    </row>
    <row r="7059" spans="1:5" x14ac:dyDescent="0.25">
      <c r="A7059" t="s">
        <v>36341</v>
      </c>
      <c r="B7059" t="s">
        <v>20</v>
      </c>
      <c r="C7059" t="s">
        <v>19</v>
      </c>
      <c r="D7059" t="s">
        <v>33</v>
      </c>
      <c r="E7059" t="s">
        <v>530</v>
      </c>
    </row>
    <row r="7060" spans="1:5" x14ac:dyDescent="0.25">
      <c r="A7060" t="s">
        <v>36342</v>
      </c>
      <c r="B7060" t="s">
        <v>20</v>
      </c>
      <c r="C7060" t="s">
        <v>19</v>
      </c>
      <c r="D7060" t="s">
        <v>33</v>
      </c>
      <c r="E7060" t="s">
        <v>530</v>
      </c>
    </row>
    <row r="7061" spans="1:5" x14ac:dyDescent="0.25">
      <c r="A7061" t="s">
        <v>36343</v>
      </c>
      <c r="B7061" t="s">
        <v>20</v>
      </c>
      <c r="C7061" t="s">
        <v>19</v>
      </c>
      <c r="D7061" t="s">
        <v>33</v>
      </c>
      <c r="E7061" t="s">
        <v>530</v>
      </c>
    </row>
    <row r="7062" spans="1:5" x14ac:dyDescent="0.25">
      <c r="A7062" t="s">
        <v>36344</v>
      </c>
      <c r="B7062" t="s">
        <v>20</v>
      </c>
      <c r="C7062" t="s">
        <v>19</v>
      </c>
      <c r="D7062" t="s">
        <v>33</v>
      </c>
      <c r="E7062" t="s">
        <v>538</v>
      </c>
    </row>
    <row r="7063" spans="1:5" x14ac:dyDescent="0.25">
      <c r="A7063" t="s">
        <v>36345</v>
      </c>
      <c r="B7063" t="s">
        <v>20</v>
      </c>
      <c r="C7063" t="s">
        <v>19</v>
      </c>
      <c r="D7063" t="s">
        <v>33</v>
      </c>
      <c r="E7063" t="s">
        <v>530</v>
      </c>
    </row>
    <row r="7064" spans="1:5" x14ac:dyDescent="0.25">
      <c r="A7064" t="s">
        <v>36346</v>
      </c>
      <c r="B7064" t="s">
        <v>20</v>
      </c>
      <c r="C7064" t="s">
        <v>19</v>
      </c>
      <c r="D7064" t="s">
        <v>33</v>
      </c>
      <c r="E7064" t="s">
        <v>562</v>
      </c>
    </row>
    <row r="7065" spans="1:5" x14ac:dyDescent="0.25">
      <c r="A7065" t="s">
        <v>36347</v>
      </c>
      <c r="B7065" t="s">
        <v>20</v>
      </c>
      <c r="C7065" t="s">
        <v>19</v>
      </c>
      <c r="D7065" t="s">
        <v>33</v>
      </c>
      <c r="E7065" t="s">
        <v>533</v>
      </c>
    </row>
    <row r="7066" spans="1:5" x14ac:dyDescent="0.25">
      <c r="A7066" t="s">
        <v>36348</v>
      </c>
      <c r="B7066" t="s">
        <v>20</v>
      </c>
      <c r="C7066" t="s">
        <v>19</v>
      </c>
      <c r="D7066" t="s">
        <v>33</v>
      </c>
      <c r="E7066" t="s">
        <v>530</v>
      </c>
    </row>
    <row r="7067" spans="1:5" x14ac:dyDescent="0.25">
      <c r="A7067" t="s">
        <v>36349</v>
      </c>
      <c r="B7067" t="s">
        <v>20</v>
      </c>
      <c r="C7067" t="s">
        <v>19</v>
      </c>
      <c r="D7067" t="s">
        <v>33</v>
      </c>
      <c r="E7067" t="s">
        <v>671</v>
      </c>
    </row>
    <row r="7068" spans="1:5" x14ac:dyDescent="0.25">
      <c r="A7068" t="s">
        <v>36350</v>
      </c>
      <c r="B7068" t="s">
        <v>20</v>
      </c>
      <c r="C7068" t="s">
        <v>19</v>
      </c>
      <c r="D7068" t="s">
        <v>33</v>
      </c>
      <c r="E7068" t="s">
        <v>538</v>
      </c>
    </row>
    <row r="7069" spans="1:5" x14ac:dyDescent="0.25">
      <c r="A7069" t="s">
        <v>36351</v>
      </c>
      <c r="B7069" t="s">
        <v>20</v>
      </c>
      <c r="C7069" t="s">
        <v>19</v>
      </c>
      <c r="D7069" t="s">
        <v>33</v>
      </c>
      <c r="E7069" t="s">
        <v>533</v>
      </c>
    </row>
    <row r="7070" spans="1:5" x14ac:dyDescent="0.25">
      <c r="A7070" t="s">
        <v>36352</v>
      </c>
      <c r="B7070" t="s">
        <v>20</v>
      </c>
      <c r="C7070" t="s">
        <v>19</v>
      </c>
      <c r="D7070" t="s">
        <v>33</v>
      </c>
      <c r="E7070" t="s">
        <v>538</v>
      </c>
    </row>
    <row r="7071" spans="1:5" x14ac:dyDescent="0.25">
      <c r="A7071" t="s">
        <v>36353</v>
      </c>
      <c r="B7071" t="s">
        <v>20</v>
      </c>
      <c r="C7071" t="s">
        <v>19</v>
      </c>
      <c r="D7071" t="s">
        <v>33</v>
      </c>
      <c r="E7071" t="s">
        <v>533</v>
      </c>
    </row>
    <row r="7072" spans="1:5" x14ac:dyDescent="0.25">
      <c r="A7072" t="s">
        <v>36354</v>
      </c>
      <c r="B7072" t="s">
        <v>20</v>
      </c>
      <c r="C7072" t="s">
        <v>19</v>
      </c>
      <c r="D7072" t="s">
        <v>33</v>
      </c>
      <c r="E7072" t="s">
        <v>538</v>
      </c>
    </row>
    <row r="7073" spans="1:5" x14ac:dyDescent="0.25">
      <c r="A7073" t="s">
        <v>36355</v>
      </c>
      <c r="B7073" t="s">
        <v>20</v>
      </c>
      <c r="C7073" t="s">
        <v>19</v>
      </c>
      <c r="D7073" t="s">
        <v>33</v>
      </c>
      <c r="E7073" t="s">
        <v>530</v>
      </c>
    </row>
    <row r="7074" spans="1:5" x14ac:dyDescent="0.25">
      <c r="A7074" t="s">
        <v>36356</v>
      </c>
      <c r="B7074" t="s">
        <v>20</v>
      </c>
      <c r="C7074" t="s">
        <v>19</v>
      </c>
      <c r="D7074" t="s">
        <v>33</v>
      </c>
      <c r="E7074" t="s">
        <v>538</v>
      </c>
    </row>
    <row r="7075" spans="1:5" x14ac:dyDescent="0.25">
      <c r="A7075" t="s">
        <v>36357</v>
      </c>
      <c r="B7075" t="s">
        <v>20</v>
      </c>
      <c r="C7075" t="s">
        <v>19</v>
      </c>
      <c r="D7075" t="s">
        <v>33</v>
      </c>
      <c r="E7075" t="s">
        <v>538</v>
      </c>
    </row>
    <row r="7076" spans="1:5" x14ac:dyDescent="0.25">
      <c r="A7076" t="s">
        <v>36358</v>
      </c>
      <c r="B7076" t="s">
        <v>20</v>
      </c>
      <c r="C7076" t="s">
        <v>19</v>
      </c>
      <c r="D7076" t="s">
        <v>33</v>
      </c>
      <c r="E7076" t="s">
        <v>530</v>
      </c>
    </row>
    <row r="7077" spans="1:5" x14ac:dyDescent="0.25">
      <c r="A7077" t="s">
        <v>36359</v>
      </c>
      <c r="B7077" t="s">
        <v>20</v>
      </c>
      <c r="C7077" t="s">
        <v>19</v>
      </c>
      <c r="D7077" t="s">
        <v>33</v>
      </c>
      <c r="E7077" t="s">
        <v>533</v>
      </c>
    </row>
    <row r="7078" spans="1:5" x14ac:dyDescent="0.25">
      <c r="A7078" t="s">
        <v>36360</v>
      </c>
      <c r="B7078" t="s">
        <v>20</v>
      </c>
      <c r="C7078" t="s">
        <v>19</v>
      </c>
      <c r="D7078" t="s">
        <v>33</v>
      </c>
      <c r="E7078" t="s">
        <v>533</v>
      </c>
    </row>
    <row r="7079" spans="1:5" x14ac:dyDescent="0.25">
      <c r="A7079" t="s">
        <v>36361</v>
      </c>
      <c r="B7079" t="s">
        <v>20</v>
      </c>
      <c r="C7079" t="s">
        <v>19</v>
      </c>
      <c r="D7079" t="s">
        <v>33</v>
      </c>
      <c r="E7079" t="s">
        <v>538</v>
      </c>
    </row>
    <row r="7080" spans="1:5" x14ac:dyDescent="0.25">
      <c r="A7080" t="s">
        <v>36362</v>
      </c>
      <c r="B7080" t="s">
        <v>20</v>
      </c>
      <c r="C7080" t="s">
        <v>19</v>
      </c>
      <c r="D7080" t="s">
        <v>33</v>
      </c>
      <c r="E7080" t="s">
        <v>889</v>
      </c>
    </row>
    <row r="7081" spans="1:5" x14ac:dyDescent="0.25">
      <c r="A7081" t="s">
        <v>36363</v>
      </c>
      <c r="B7081" t="s">
        <v>20</v>
      </c>
      <c r="C7081" t="s">
        <v>19</v>
      </c>
      <c r="D7081" t="s">
        <v>69</v>
      </c>
      <c r="E7081" t="s">
        <v>553</v>
      </c>
    </row>
    <row r="7082" spans="1:5" x14ac:dyDescent="0.25">
      <c r="A7082" t="s">
        <v>36364</v>
      </c>
      <c r="B7082" t="s">
        <v>20</v>
      </c>
      <c r="C7082" t="s">
        <v>19</v>
      </c>
      <c r="D7082" t="s">
        <v>33</v>
      </c>
      <c r="E7082" t="s">
        <v>533</v>
      </c>
    </row>
    <row r="7083" spans="1:5" x14ac:dyDescent="0.25">
      <c r="A7083" t="s">
        <v>36365</v>
      </c>
      <c r="B7083" t="s">
        <v>20</v>
      </c>
      <c r="C7083" t="s">
        <v>19</v>
      </c>
      <c r="D7083" t="s">
        <v>33</v>
      </c>
      <c r="E7083" t="s">
        <v>530</v>
      </c>
    </row>
    <row r="7084" spans="1:5" x14ac:dyDescent="0.25">
      <c r="A7084" t="s">
        <v>36366</v>
      </c>
      <c r="B7084" t="s">
        <v>20</v>
      </c>
      <c r="C7084" t="s">
        <v>19</v>
      </c>
      <c r="D7084" t="s">
        <v>33</v>
      </c>
      <c r="E7084" t="s">
        <v>530</v>
      </c>
    </row>
    <row r="7085" spans="1:5" x14ac:dyDescent="0.25">
      <c r="A7085" t="s">
        <v>36367</v>
      </c>
      <c r="B7085" t="s">
        <v>20</v>
      </c>
      <c r="C7085" t="s">
        <v>19</v>
      </c>
      <c r="D7085" t="s">
        <v>33</v>
      </c>
      <c r="E7085" t="s">
        <v>530</v>
      </c>
    </row>
    <row r="7086" spans="1:5" x14ac:dyDescent="0.25">
      <c r="A7086" t="s">
        <v>36368</v>
      </c>
      <c r="B7086" t="s">
        <v>20</v>
      </c>
      <c r="C7086" t="s">
        <v>19</v>
      </c>
      <c r="D7086" t="s">
        <v>33</v>
      </c>
      <c r="E7086" t="s">
        <v>538</v>
      </c>
    </row>
    <row r="7087" spans="1:5" x14ac:dyDescent="0.25">
      <c r="A7087" t="s">
        <v>36369</v>
      </c>
      <c r="B7087" t="s">
        <v>20</v>
      </c>
      <c r="C7087" t="s">
        <v>19</v>
      </c>
      <c r="D7087" t="s">
        <v>33</v>
      </c>
      <c r="E7087" t="s">
        <v>530</v>
      </c>
    </row>
    <row r="7088" spans="1:5" x14ac:dyDescent="0.25">
      <c r="A7088" t="s">
        <v>36370</v>
      </c>
      <c r="B7088" t="s">
        <v>20</v>
      </c>
      <c r="C7088" t="s">
        <v>19</v>
      </c>
      <c r="D7088" t="s">
        <v>33</v>
      </c>
      <c r="E7088" t="s">
        <v>530</v>
      </c>
    </row>
    <row r="7089" spans="1:5" x14ac:dyDescent="0.25">
      <c r="A7089" t="s">
        <v>36371</v>
      </c>
      <c r="B7089" t="s">
        <v>20</v>
      </c>
      <c r="C7089" t="s">
        <v>19</v>
      </c>
      <c r="D7089" t="s">
        <v>33</v>
      </c>
      <c r="E7089" t="s">
        <v>530</v>
      </c>
    </row>
    <row r="7090" spans="1:5" x14ac:dyDescent="0.25">
      <c r="A7090" t="s">
        <v>36372</v>
      </c>
      <c r="B7090" t="s">
        <v>20</v>
      </c>
      <c r="C7090" t="s">
        <v>19</v>
      </c>
      <c r="D7090" t="s">
        <v>33</v>
      </c>
      <c r="E7090" t="s">
        <v>562</v>
      </c>
    </row>
    <row r="7091" spans="1:5" x14ac:dyDescent="0.25">
      <c r="A7091" t="s">
        <v>36373</v>
      </c>
      <c r="B7091" t="s">
        <v>20</v>
      </c>
      <c r="C7091" t="s">
        <v>19</v>
      </c>
      <c r="D7091" t="s">
        <v>33</v>
      </c>
      <c r="E7091" t="s">
        <v>538</v>
      </c>
    </row>
    <row r="7092" spans="1:5" x14ac:dyDescent="0.25">
      <c r="A7092" t="s">
        <v>36374</v>
      </c>
      <c r="B7092" t="s">
        <v>20</v>
      </c>
      <c r="C7092" t="s">
        <v>19</v>
      </c>
      <c r="D7092" t="s">
        <v>33</v>
      </c>
      <c r="E7092" t="s">
        <v>530</v>
      </c>
    </row>
    <row r="7093" spans="1:5" x14ac:dyDescent="0.25">
      <c r="A7093" t="s">
        <v>36375</v>
      </c>
      <c r="B7093" t="s">
        <v>20</v>
      </c>
      <c r="C7093" t="s">
        <v>19</v>
      </c>
      <c r="D7093" t="s">
        <v>33</v>
      </c>
      <c r="E7093" t="s">
        <v>533</v>
      </c>
    </row>
    <row r="7094" spans="1:5" x14ac:dyDescent="0.25">
      <c r="A7094" t="s">
        <v>36376</v>
      </c>
      <c r="B7094" t="s">
        <v>20</v>
      </c>
      <c r="C7094" t="s">
        <v>19</v>
      </c>
      <c r="D7094" t="s">
        <v>33</v>
      </c>
      <c r="E7094" t="s">
        <v>530</v>
      </c>
    </row>
    <row r="7095" spans="1:5" x14ac:dyDescent="0.25">
      <c r="A7095" t="s">
        <v>36377</v>
      </c>
      <c r="B7095" t="s">
        <v>20</v>
      </c>
      <c r="C7095" t="s">
        <v>19</v>
      </c>
      <c r="D7095" t="s">
        <v>33</v>
      </c>
      <c r="E7095" t="s">
        <v>562</v>
      </c>
    </row>
    <row r="7096" spans="1:5" x14ac:dyDescent="0.25">
      <c r="A7096" t="s">
        <v>36378</v>
      </c>
      <c r="B7096" t="s">
        <v>20</v>
      </c>
      <c r="C7096" t="s">
        <v>19</v>
      </c>
      <c r="D7096" t="s">
        <v>33</v>
      </c>
      <c r="E7096" t="s">
        <v>562</v>
      </c>
    </row>
    <row r="7097" spans="1:5" x14ac:dyDescent="0.25">
      <c r="A7097" t="s">
        <v>36379</v>
      </c>
      <c r="B7097" t="s">
        <v>20</v>
      </c>
      <c r="C7097" t="s">
        <v>19</v>
      </c>
      <c r="D7097" t="s">
        <v>33</v>
      </c>
      <c r="E7097" t="s">
        <v>562</v>
      </c>
    </row>
    <row r="7098" spans="1:5" x14ac:dyDescent="0.25">
      <c r="A7098" t="s">
        <v>36380</v>
      </c>
      <c r="B7098" t="s">
        <v>20</v>
      </c>
      <c r="C7098" t="s">
        <v>19</v>
      </c>
      <c r="D7098" t="s">
        <v>33</v>
      </c>
      <c r="E7098" t="s">
        <v>562</v>
      </c>
    </row>
    <row r="7099" spans="1:5" x14ac:dyDescent="0.25">
      <c r="A7099" t="s">
        <v>36381</v>
      </c>
      <c r="B7099" t="s">
        <v>20</v>
      </c>
      <c r="C7099" t="s">
        <v>19</v>
      </c>
      <c r="D7099" t="s">
        <v>33</v>
      </c>
      <c r="E7099" t="s">
        <v>530</v>
      </c>
    </row>
    <row r="7100" spans="1:5" x14ac:dyDescent="0.25">
      <c r="A7100" t="s">
        <v>36382</v>
      </c>
      <c r="B7100" t="s">
        <v>20</v>
      </c>
      <c r="C7100" t="s">
        <v>19</v>
      </c>
      <c r="D7100" t="s">
        <v>33</v>
      </c>
      <c r="E7100" t="s">
        <v>533</v>
      </c>
    </row>
    <row r="7101" spans="1:5" x14ac:dyDescent="0.25">
      <c r="A7101" t="s">
        <v>36383</v>
      </c>
      <c r="B7101" t="s">
        <v>20</v>
      </c>
      <c r="C7101" t="s">
        <v>19</v>
      </c>
      <c r="D7101" t="s">
        <v>33</v>
      </c>
      <c r="E7101" t="s">
        <v>538</v>
      </c>
    </row>
    <row r="7102" spans="1:5" x14ac:dyDescent="0.25">
      <c r="A7102" t="s">
        <v>36384</v>
      </c>
      <c r="B7102" t="s">
        <v>20</v>
      </c>
      <c r="C7102" t="s">
        <v>19</v>
      </c>
      <c r="D7102" t="s">
        <v>33</v>
      </c>
      <c r="E7102" t="s">
        <v>538</v>
      </c>
    </row>
    <row r="7103" spans="1:5" x14ac:dyDescent="0.25">
      <c r="A7103" t="s">
        <v>36385</v>
      </c>
      <c r="B7103" t="s">
        <v>20</v>
      </c>
      <c r="C7103" t="s">
        <v>19</v>
      </c>
      <c r="D7103" t="s">
        <v>33</v>
      </c>
      <c r="E7103" t="s">
        <v>530</v>
      </c>
    </row>
    <row r="7104" spans="1:5" x14ac:dyDescent="0.25">
      <c r="A7104" t="s">
        <v>36386</v>
      </c>
      <c r="B7104" t="s">
        <v>20</v>
      </c>
      <c r="C7104" t="s">
        <v>19</v>
      </c>
      <c r="D7104" t="s">
        <v>33</v>
      </c>
      <c r="E7104" t="s">
        <v>530</v>
      </c>
    </row>
    <row r="7105" spans="1:5" x14ac:dyDescent="0.25">
      <c r="A7105" t="s">
        <v>36387</v>
      </c>
      <c r="B7105" t="s">
        <v>20</v>
      </c>
      <c r="C7105" t="s">
        <v>19</v>
      </c>
      <c r="D7105" t="s">
        <v>33</v>
      </c>
      <c r="E7105" t="s">
        <v>530</v>
      </c>
    </row>
    <row r="7106" spans="1:5" x14ac:dyDescent="0.25">
      <c r="A7106" t="s">
        <v>36388</v>
      </c>
      <c r="B7106" t="s">
        <v>20</v>
      </c>
      <c r="C7106" t="s">
        <v>19</v>
      </c>
      <c r="D7106" t="s">
        <v>69</v>
      </c>
      <c r="E7106" t="s">
        <v>533</v>
      </c>
    </row>
    <row r="7107" spans="1:5" x14ac:dyDescent="0.25">
      <c r="A7107" t="s">
        <v>36389</v>
      </c>
      <c r="B7107" t="s">
        <v>20</v>
      </c>
      <c r="C7107" t="s">
        <v>19</v>
      </c>
      <c r="D7107" t="s">
        <v>33</v>
      </c>
      <c r="E7107" t="s">
        <v>530</v>
      </c>
    </row>
    <row r="7108" spans="1:5" x14ac:dyDescent="0.25">
      <c r="A7108" t="s">
        <v>36390</v>
      </c>
      <c r="B7108" t="s">
        <v>20</v>
      </c>
      <c r="C7108" t="s">
        <v>19</v>
      </c>
      <c r="D7108" t="s">
        <v>33</v>
      </c>
      <c r="E7108" t="s">
        <v>562</v>
      </c>
    </row>
    <row r="7109" spans="1:5" x14ac:dyDescent="0.25">
      <c r="A7109" t="s">
        <v>36391</v>
      </c>
      <c r="B7109" t="s">
        <v>20</v>
      </c>
      <c r="C7109" t="s">
        <v>19</v>
      </c>
      <c r="D7109" t="s">
        <v>33</v>
      </c>
      <c r="E7109" t="s">
        <v>562</v>
      </c>
    </row>
    <row r="7110" spans="1:5" x14ac:dyDescent="0.25">
      <c r="A7110" t="s">
        <v>36392</v>
      </c>
      <c r="B7110" t="s">
        <v>20</v>
      </c>
      <c r="C7110" t="s">
        <v>19</v>
      </c>
      <c r="D7110" t="s">
        <v>33</v>
      </c>
      <c r="E7110" t="s">
        <v>533</v>
      </c>
    </row>
    <row r="7111" spans="1:5" x14ac:dyDescent="0.25">
      <c r="A7111" t="s">
        <v>36393</v>
      </c>
      <c r="B7111" t="s">
        <v>20</v>
      </c>
      <c r="C7111" t="s">
        <v>19</v>
      </c>
      <c r="D7111" t="s">
        <v>33</v>
      </c>
      <c r="E7111" t="s">
        <v>533</v>
      </c>
    </row>
    <row r="7112" spans="1:5" x14ac:dyDescent="0.25">
      <c r="A7112" t="s">
        <v>36394</v>
      </c>
      <c r="B7112" t="s">
        <v>20</v>
      </c>
      <c r="C7112" t="s">
        <v>19</v>
      </c>
      <c r="D7112" t="s">
        <v>33</v>
      </c>
      <c r="E7112" t="s">
        <v>562</v>
      </c>
    </row>
    <row r="7113" spans="1:5" x14ac:dyDescent="0.25">
      <c r="A7113" t="s">
        <v>36395</v>
      </c>
      <c r="B7113" t="s">
        <v>20</v>
      </c>
      <c r="C7113" t="s">
        <v>19</v>
      </c>
      <c r="D7113" t="s">
        <v>33</v>
      </c>
      <c r="E7113" t="s">
        <v>533</v>
      </c>
    </row>
    <row r="7114" spans="1:5" x14ac:dyDescent="0.25">
      <c r="A7114" t="s">
        <v>36396</v>
      </c>
      <c r="B7114" t="s">
        <v>20</v>
      </c>
      <c r="C7114" t="s">
        <v>19</v>
      </c>
      <c r="D7114" t="s">
        <v>33</v>
      </c>
      <c r="E7114" t="s">
        <v>530</v>
      </c>
    </row>
    <row r="7115" spans="1:5" x14ac:dyDescent="0.25">
      <c r="A7115" t="s">
        <v>36397</v>
      </c>
      <c r="B7115" t="s">
        <v>20</v>
      </c>
      <c r="C7115" t="s">
        <v>19</v>
      </c>
      <c r="D7115" t="s">
        <v>33</v>
      </c>
      <c r="E7115" t="s">
        <v>538</v>
      </c>
    </row>
    <row r="7116" spans="1:5" x14ac:dyDescent="0.25">
      <c r="A7116" t="s">
        <v>36398</v>
      </c>
      <c r="B7116" t="s">
        <v>20</v>
      </c>
      <c r="C7116" t="s">
        <v>19</v>
      </c>
      <c r="D7116" t="s">
        <v>33</v>
      </c>
      <c r="E7116" t="s">
        <v>562</v>
      </c>
    </row>
    <row r="7117" spans="1:5" x14ac:dyDescent="0.25">
      <c r="A7117" t="s">
        <v>36399</v>
      </c>
      <c r="B7117" t="s">
        <v>20</v>
      </c>
      <c r="C7117" t="s">
        <v>19</v>
      </c>
      <c r="D7117" t="s">
        <v>33</v>
      </c>
      <c r="E7117" t="s">
        <v>533</v>
      </c>
    </row>
    <row r="7118" spans="1:5" x14ac:dyDescent="0.25">
      <c r="A7118" t="s">
        <v>36400</v>
      </c>
      <c r="B7118" t="s">
        <v>20</v>
      </c>
      <c r="C7118" t="s">
        <v>19</v>
      </c>
      <c r="D7118" t="s">
        <v>33</v>
      </c>
      <c r="E7118" t="s">
        <v>530</v>
      </c>
    </row>
    <row r="7119" spans="1:5" x14ac:dyDescent="0.25">
      <c r="A7119" t="s">
        <v>36401</v>
      </c>
      <c r="B7119" t="s">
        <v>20</v>
      </c>
      <c r="C7119" t="s">
        <v>19</v>
      </c>
      <c r="D7119" t="s">
        <v>33</v>
      </c>
      <c r="E7119" t="s">
        <v>530</v>
      </c>
    </row>
    <row r="7120" spans="1:5" x14ac:dyDescent="0.25">
      <c r="A7120" t="s">
        <v>36402</v>
      </c>
      <c r="B7120" t="s">
        <v>20</v>
      </c>
      <c r="C7120" t="s">
        <v>19</v>
      </c>
      <c r="D7120" t="s">
        <v>33</v>
      </c>
      <c r="E7120" t="s">
        <v>530</v>
      </c>
    </row>
    <row r="7121" spans="1:5" x14ac:dyDescent="0.25">
      <c r="A7121" t="s">
        <v>36403</v>
      </c>
      <c r="B7121" t="s">
        <v>20</v>
      </c>
      <c r="C7121" t="s">
        <v>19</v>
      </c>
      <c r="D7121" t="s">
        <v>33</v>
      </c>
      <c r="E7121" t="s">
        <v>533</v>
      </c>
    </row>
    <row r="7122" spans="1:5" x14ac:dyDescent="0.25">
      <c r="A7122" t="s">
        <v>36404</v>
      </c>
      <c r="B7122" t="s">
        <v>20</v>
      </c>
      <c r="C7122" t="s">
        <v>19</v>
      </c>
      <c r="D7122" t="s">
        <v>33</v>
      </c>
      <c r="E7122" t="s">
        <v>530</v>
      </c>
    </row>
    <row r="7123" spans="1:5" x14ac:dyDescent="0.25">
      <c r="A7123" t="s">
        <v>36405</v>
      </c>
      <c r="B7123" t="s">
        <v>20</v>
      </c>
      <c r="C7123" t="s">
        <v>19</v>
      </c>
      <c r="D7123" t="s">
        <v>33</v>
      </c>
      <c r="E7123" t="s">
        <v>530</v>
      </c>
    </row>
    <row r="7124" spans="1:5" x14ac:dyDescent="0.25">
      <c r="A7124" t="s">
        <v>36406</v>
      </c>
      <c r="B7124" t="s">
        <v>20</v>
      </c>
      <c r="C7124" t="s">
        <v>19</v>
      </c>
      <c r="D7124" t="s">
        <v>33</v>
      </c>
      <c r="E7124" t="s">
        <v>533</v>
      </c>
    </row>
    <row r="7125" spans="1:5" x14ac:dyDescent="0.25">
      <c r="A7125" t="s">
        <v>36407</v>
      </c>
      <c r="B7125" t="s">
        <v>20</v>
      </c>
      <c r="C7125" t="s">
        <v>19</v>
      </c>
      <c r="D7125" t="s">
        <v>33</v>
      </c>
      <c r="E7125" t="s">
        <v>553</v>
      </c>
    </row>
    <row r="7126" spans="1:5" x14ac:dyDescent="0.25">
      <c r="A7126" t="s">
        <v>36408</v>
      </c>
      <c r="B7126" t="s">
        <v>20</v>
      </c>
      <c r="C7126" t="s">
        <v>19</v>
      </c>
      <c r="D7126" t="s">
        <v>33</v>
      </c>
      <c r="E7126" t="s">
        <v>533</v>
      </c>
    </row>
    <row r="7127" spans="1:5" x14ac:dyDescent="0.25">
      <c r="A7127" t="s">
        <v>36409</v>
      </c>
      <c r="B7127" t="s">
        <v>20</v>
      </c>
      <c r="C7127" t="s">
        <v>19</v>
      </c>
      <c r="D7127" t="s">
        <v>33</v>
      </c>
      <c r="E7127" t="s">
        <v>538</v>
      </c>
    </row>
    <row r="7128" spans="1:5" x14ac:dyDescent="0.25">
      <c r="A7128" t="s">
        <v>36410</v>
      </c>
      <c r="B7128" t="s">
        <v>20</v>
      </c>
      <c r="C7128" t="s">
        <v>19</v>
      </c>
      <c r="D7128" t="s">
        <v>33</v>
      </c>
      <c r="E7128" t="s">
        <v>533</v>
      </c>
    </row>
    <row r="7129" spans="1:5" x14ac:dyDescent="0.25">
      <c r="A7129" t="s">
        <v>36411</v>
      </c>
      <c r="B7129" t="s">
        <v>20</v>
      </c>
      <c r="C7129" t="s">
        <v>19</v>
      </c>
      <c r="D7129" t="s">
        <v>33</v>
      </c>
      <c r="E7129" t="s">
        <v>533</v>
      </c>
    </row>
    <row r="7130" spans="1:5" x14ac:dyDescent="0.25">
      <c r="A7130" t="s">
        <v>36412</v>
      </c>
      <c r="B7130" t="s">
        <v>20</v>
      </c>
      <c r="C7130" t="s">
        <v>19</v>
      </c>
      <c r="D7130" t="s">
        <v>33</v>
      </c>
      <c r="E7130" t="s">
        <v>538</v>
      </c>
    </row>
    <row r="7131" spans="1:5" x14ac:dyDescent="0.25">
      <c r="A7131" t="s">
        <v>36413</v>
      </c>
      <c r="B7131" t="s">
        <v>20</v>
      </c>
      <c r="C7131" t="s">
        <v>19</v>
      </c>
      <c r="D7131" t="s">
        <v>33</v>
      </c>
      <c r="E7131" t="s">
        <v>533</v>
      </c>
    </row>
    <row r="7132" spans="1:5" x14ac:dyDescent="0.25">
      <c r="A7132" t="s">
        <v>36414</v>
      </c>
      <c r="B7132" t="s">
        <v>20</v>
      </c>
      <c r="C7132" t="s">
        <v>19</v>
      </c>
      <c r="D7132" t="s">
        <v>33</v>
      </c>
      <c r="E7132" t="s">
        <v>562</v>
      </c>
    </row>
    <row r="7133" spans="1:5" x14ac:dyDescent="0.25">
      <c r="A7133" t="s">
        <v>36415</v>
      </c>
      <c r="B7133" t="s">
        <v>20</v>
      </c>
      <c r="C7133" t="s">
        <v>19</v>
      </c>
      <c r="D7133" t="s">
        <v>33</v>
      </c>
      <c r="E7133" t="s">
        <v>538</v>
      </c>
    </row>
    <row r="7134" spans="1:5" x14ac:dyDescent="0.25">
      <c r="A7134" t="s">
        <v>36416</v>
      </c>
      <c r="B7134" t="s">
        <v>20</v>
      </c>
      <c r="C7134" t="s">
        <v>19</v>
      </c>
      <c r="D7134" t="s">
        <v>33</v>
      </c>
      <c r="E7134" t="s">
        <v>553</v>
      </c>
    </row>
    <row r="7135" spans="1:5" x14ac:dyDescent="0.25">
      <c r="A7135" t="s">
        <v>36417</v>
      </c>
      <c r="B7135" t="s">
        <v>20</v>
      </c>
      <c r="C7135" t="s">
        <v>19</v>
      </c>
      <c r="D7135" t="s">
        <v>33</v>
      </c>
      <c r="E7135" t="s">
        <v>530</v>
      </c>
    </row>
    <row r="7136" spans="1:5" x14ac:dyDescent="0.25">
      <c r="A7136" t="s">
        <v>36418</v>
      </c>
      <c r="B7136" t="s">
        <v>20</v>
      </c>
      <c r="C7136" t="s">
        <v>19</v>
      </c>
      <c r="D7136" t="s">
        <v>33</v>
      </c>
      <c r="E7136" t="s">
        <v>533</v>
      </c>
    </row>
    <row r="7137" spans="1:5" x14ac:dyDescent="0.25">
      <c r="A7137" t="s">
        <v>36419</v>
      </c>
      <c r="B7137" t="s">
        <v>20</v>
      </c>
      <c r="C7137" t="s">
        <v>19</v>
      </c>
      <c r="D7137" t="s">
        <v>33</v>
      </c>
      <c r="E7137" t="s">
        <v>530</v>
      </c>
    </row>
    <row r="7138" spans="1:5" x14ac:dyDescent="0.25">
      <c r="A7138" t="s">
        <v>36420</v>
      </c>
      <c r="B7138" t="s">
        <v>20</v>
      </c>
      <c r="C7138" t="s">
        <v>19</v>
      </c>
      <c r="D7138" t="s">
        <v>69</v>
      </c>
      <c r="E7138" t="s">
        <v>530</v>
      </c>
    </row>
    <row r="7139" spans="1:5" x14ac:dyDescent="0.25">
      <c r="A7139" t="s">
        <v>36421</v>
      </c>
      <c r="B7139" t="s">
        <v>20</v>
      </c>
      <c r="C7139" t="s">
        <v>19</v>
      </c>
      <c r="D7139" t="s">
        <v>33</v>
      </c>
      <c r="E7139" t="s">
        <v>530</v>
      </c>
    </row>
    <row r="7140" spans="1:5" x14ac:dyDescent="0.25">
      <c r="A7140" t="s">
        <v>36422</v>
      </c>
      <c r="B7140" t="s">
        <v>20</v>
      </c>
      <c r="C7140" t="s">
        <v>19</v>
      </c>
      <c r="D7140" t="s">
        <v>33</v>
      </c>
      <c r="E7140" t="s">
        <v>553</v>
      </c>
    </row>
    <row r="7141" spans="1:5" x14ac:dyDescent="0.25">
      <c r="A7141" t="s">
        <v>36423</v>
      </c>
      <c r="B7141" t="s">
        <v>20</v>
      </c>
      <c r="C7141" t="s">
        <v>19</v>
      </c>
      <c r="D7141" t="s">
        <v>33</v>
      </c>
      <c r="E7141" t="s">
        <v>562</v>
      </c>
    </row>
    <row r="7142" spans="1:5" x14ac:dyDescent="0.25">
      <c r="A7142" t="s">
        <v>36424</v>
      </c>
      <c r="B7142" t="s">
        <v>20</v>
      </c>
      <c r="C7142" t="s">
        <v>19</v>
      </c>
      <c r="D7142" t="s">
        <v>33</v>
      </c>
      <c r="E7142" t="s">
        <v>533</v>
      </c>
    </row>
    <row r="7143" spans="1:5" x14ac:dyDescent="0.25">
      <c r="A7143" t="s">
        <v>36425</v>
      </c>
      <c r="B7143" t="s">
        <v>20</v>
      </c>
      <c r="C7143" t="s">
        <v>19</v>
      </c>
      <c r="D7143" t="s">
        <v>33</v>
      </c>
      <c r="E7143" t="s">
        <v>533</v>
      </c>
    </row>
    <row r="7144" spans="1:5" x14ac:dyDescent="0.25">
      <c r="A7144" t="s">
        <v>36426</v>
      </c>
      <c r="B7144" t="s">
        <v>20</v>
      </c>
      <c r="C7144" t="s">
        <v>19</v>
      </c>
      <c r="D7144" t="s">
        <v>33</v>
      </c>
      <c r="E7144" t="s">
        <v>533</v>
      </c>
    </row>
    <row r="7145" spans="1:5" x14ac:dyDescent="0.25">
      <c r="A7145" t="s">
        <v>36427</v>
      </c>
      <c r="B7145" t="s">
        <v>20</v>
      </c>
      <c r="C7145" t="s">
        <v>19</v>
      </c>
      <c r="D7145" t="s">
        <v>33</v>
      </c>
      <c r="E7145" t="s">
        <v>530</v>
      </c>
    </row>
    <row r="7146" spans="1:5" x14ac:dyDescent="0.25">
      <c r="A7146" t="s">
        <v>36428</v>
      </c>
      <c r="B7146" t="s">
        <v>20</v>
      </c>
      <c r="C7146" t="s">
        <v>19</v>
      </c>
      <c r="D7146" t="s">
        <v>33</v>
      </c>
      <c r="E7146" t="s">
        <v>530</v>
      </c>
    </row>
    <row r="7147" spans="1:5" x14ac:dyDescent="0.25">
      <c r="A7147" t="s">
        <v>36429</v>
      </c>
      <c r="B7147" t="s">
        <v>20</v>
      </c>
      <c r="C7147" t="s">
        <v>19</v>
      </c>
      <c r="D7147" t="s">
        <v>33</v>
      </c>
      <c r="E7147" t="s">
        <v>538</v>
      </c>
    </row>
    <row r="7148" spans="1:5" x14ac:dyDescent="0.25">
      <c r="A7148" t="s">
        <v>36430</v>
      </c>
      <c r="B7148" t="s">
        <v>20</v>
      </c>
      <c r="C7148" t="s">
        <v>19</v>
      </c>
      <c r="D7148" t="s">
        <v>33</v>
      </c>
      <c r="E7148" t="s">
        <v>530</v>
      </c>
    </row>
    <row r="7149" spans="1:5" x14ac:dyDescent="0.25">
      <c r="A7149" t="s">
        <v>36431</v>
      </c>
      <c r="B7149" t="s">
        <v>20</v>
      </c>
      <c r="C7149" t="s">
        <v>19</v>
      </c>
      <c r="D7149" t="s">
        <v>33</v>
      </c>
      <c r="E7149" t="s">
        <v>530</v>
      </c>
    </row>
    <row r="7150" spans="1:5" x14ac:dyDescent="0.25">
      <c r="A7150" t="s">
        <v>36432</v>
      </c>
      <c r="B7150" t="s">
        <v>20</v>
      </c>
      <c r="C7150" t="s">
        <v>19</v>
      </c>
      <c r="D7150" t="s">
        <v>33</v>
      </c>
      <c r="E7150" t="s">
        <v>533</v>
      </c>
    </row>
    <row r="7151" spans="1:5" x14ac:dyDescent="0.25">
      <c r="A7151" t="s">
        <v>36433</v>
      </c>
      <c r="B7151" t="s">
        <v>20</v>
      </c>
      <c r="C7151" t="s">
        <v>19</v>
      </c>
      <c r="D7151" t="s">
        <v>33</v>
      </c>
      <c r="E7151" t="s">
        <v>533</v>
      </c>
    </row>
    <row r="7152" spans="1:5" x14ac:dyDescent="0.25">
      <c r="A7152" t="s">
        <v>36434</v>
      </c>
      <c r="B7152" t="s">
        <v>20</v>
      </c>
      <c r="C7152" t="s">
        <v>19</v>
      </c>
      <c r="D7152" t="s">
        <v>33</v>
      </c>
      <c r="E7152" t="s">
        <v>538</v>
      </c>
    </row>
    <row r="7153" spans="1:5" x14ac:dyDescent="0.25">
      <c r="A7153" t="s">
        <v>36435</v>
      </c>
      <c r="B7153" t="s">
        <v>20</v>
      </c>
      <c r="C7153" t="s">
        <v>19</v>
      </c>
      <c r="D7153" t="s">
        <v>33</v>
      </c>
      <c r="E7153" t="s">
        <v>562</v>
      </c>
    </row>
    <row r="7154" spans="1:5" x14ac:dyDescent="0.25">
      <c r="A7154" t="s">
        <v>36436</v>
      </c>
      <c r="B7154" t="s">
        <v>20</v>
      </c>
      <c r="C7154" t="s">
        <v>19</v>
      </c>
      <c r="D7154" t="s">
        <v>33</v>
      </c>
      <c r="E7154" t="s">
        <v>553</v>
      </c>
    </row>
    <row r="7155" spans="1:5" x14ac:dyDescent="0.25">
      <c r="A7155" t="s">
        <v>36437</v>
      </c>
      <c r="B7155" t="s">
        <v>20</v>
      </c>
      <c r="C7155" t="s">
        <v>19</v>
      </c>
      <c r="D7155" t="s">
        <v>33</v>
      </c>
      <c r="E7155" t="s">
        <v>538</v>
      </c>
    </row>
    <row r="7156" spans="1:5" x14ac:dyDescent="0.25">
      <c r="A7156" t="s">
        <v>36438</v>
      </c>
      <c r="B7156" t="s">
        <v>20</v>
      </c>
      <c r="C7156" t="s">
        <v>19</v>
      </c>
      <c r="D7156" t="s">
        <v>33</v>
      </c>
      <c r="E7156" t="s">
        <v>530</v>
      </c>
    </row>
    <row r="7157" spans="1:5" x14ac:dyDescent="0.25">
      <c r="A7157" t="s">
        <v>36439</v>
      </c>
      <c r="B7157" t="s">
        <v>20</v>
      </c>
      <c r="C7157" t="s">
        <v>19</v>
      </c>
      <c r="D7157" t="s">
        <v>33</v>
      </c>
      <c r="E7157" t="s">
        <v>553</v>
      </c>
    </row>
    <row r="7158" spans="1:5" x14ac:dyDescent="0.25">
      <c r="A7158" t="s">
        <v>36440</v>
      </c>
      <c r="B7158" t="s">
        <v>20</v>
      </c>
      <c r="C7158" t="s">
        <v>19</v>
      </c>
      <c r="D7158" t="s">
        <v>33</v>
      </c>
      <c r="E7158" t="s">
        <v>553</v>
      </c>
    </row>
    <row r="7159" spans="1:5" x14ac:dyDescent="0.25">
      <c r="A7159" t="s">
        <v>36441</v>
      </c>
      <c r="B7159" t="s">
        <v>20</v>
      </c>
      <c r="C7159" t="s">
        <v>19</v>
      </c>
      <c r="D7159" t="s">
        <v>33</v>
      </c>
      <c r="E7159" t="s">
        <v>533</v>
      </c>
    </row>
    <row r="7160" spans="1:5" x14ac:dyDescent="0.25">
      <c r="A7160" t="s">
        <v>36442</v>
      </c>
      <c r="B7160" t="s">
        <v>20</v>
      </c>
      <c r="C7160" t="s">
        <v>19</v>
      </c>
      <c r="D7160" t="s">
        <v>33</v>
      </c>
      <c r="E7160" t="s">
        <v>533</v>
      </c>
    </row>
    <row r="7161" spans="1:5" x14ac:dyDescent="0.25">
      <c r="A7161" t="s">
        <v>36443</v>
      </c>
      <c r="B7161" t="s">
        <v>20</v>
      </c>
      <c r="C7161" t="s">
        <v>19</v>
      </c>
      <c r="D7161" t="s">
        <v>33</v>
      </c>
      <c r="E7161" t="s">
        <v>533</v>
      </c>
    </row>
    <row r="7162" spans="1:5" x14ac:dyDescent="0.25">
      <c r="A7162" t="s">
        <v>36444</v>
      </c>
      <c r="B7162" t="s">
        <v>20</v>
      </c>
      <c r="C7162" t="s">
        <v>19</v>
      </c>
      <c r="D7162" t="s">
        <v>33</v>
      </c>
      <c r="E7162" t="s">
        <v>533</v>
      </c>
    </row>
    <row r="7163" spans="1:5" x14ac:dyDescent="0.25">
      <c r="A7163" t="s">
        <v>36445</v>
      </c>
      <c r="B7163" t="s">
        <v>20</v>
      </c>
      <c r="C7163" t="s">
        <v>19</v>
      </c>
      <c r="D7163" t="s">
        <v>33</v>
      </c>
      <c r="E7163" t="s">
        <v>530</v>
      </c>
    </row>
    <row r="7164" spans="1:5" x14ac:dyDescent="0.25">
      <c r="A7164" t="s">
        <v>36446</v>
      </c>
      <c r="B7164" t="s">
        <v>20</v>
      </c>
      <c r="C7164" t="s">
        <v>19</v>
      </c>
      <c r="D7164" t="s">
        <v>33</v>
      </c>
      <c r="E7164" t="s">
        <v>533</v>
      </c>
    </row>
    <row r="7165" spans="1:5" x14ac:dyDescent="0.25">
      <c r="A7165" t="s">
        <v>36447</v>
      </c>
      <c r="B7165" t="s">
        <v>20</v>
      </c>
      <c r="C7165" t="s">
        <v>19</v>
      </c>
      <c r="D7165" t="s">
        <v>33</v>
      </c>
      <c r="E7165" t="s">
        <v>530</v>
      </c>
    </row>
    <row r="7166" spans="1:5" x14ac:dyDescent="0.25">
      <c r="A7166" t="s">
        <v>36448</v>
      </c>
      <c r="B7166" t="s">
        <v>20</v>
      </c>
      <c r="C7166" t="s">
        <v>19</v>
      </c>
      <c r="D7166" t="s">
        <v>33</v>
      </c>
      <c r="E7166" t="s">
        <v>562</v>
      </c>
    </row>
    <row r="7167" spans="1:5" x14ac:dyDescent="0.25">
      <c r="A7167" t="s">
        <v>36449</v>
      </c>
      <c r="B7167" t="s">
        <v>20</v>
      </c>
      <c r="C7167" t="s">
        <v>19</v>
      </c>
      <c r="D7167" t="s">
        <v>33</v>
      </c>
      <c r="E7167" t="s">
        <v>556</v>
      </c>
    </row>
    <row r="7168" spans="1:5" x14ac:dyDescent="0.25">
      <c r="A7168" t="s">
        <v>36450</v>
      </c>
      <c r="B7168" t="s">
        <v>20</v>
      </c>
      <c r="C7168" t="s">
        <v>19</v>
      </c>
      <c r="D7168" t="s">
        <v>33</v>
      </c>
      <c r="E7168" t="s">
        <v>530</v>
      </c>
    </row>
    <row r="7169" spans="1:5" x14ac:dyDescent="0.25">
      <c r="A7169" t="s">
        <v>36451</v>
      </c>
      <c r="B7169" t="s">
        <v>20</v>
      </c>
      <c r="C7169" t="s">
        <v>19</v>
      </c>
      <c r="D7169" t="s">
        <v>33</v>
      </c>
      <c r="E7169" t="s">
        <v>563</v>
      </c>
    </row>
    <row r="7170" spans="1:5" x14ac:dyDescent="0.25">
      <c r="A7170" t="s">
        <v>36452</v>
      </c>
      <c r="B7170" t="s">
        <v>20</v>
      </c>
      <c r="C7170" t="s">
        <v>19</v>
      </c>
      <c r="D7170" t="s">
        <v>33</v>
      </c>
      <c r="E7170" t="s">
        <v>531</v>
      </c>
    </row>
    <row r="7171" spans="1:5" x14ac:dyDescent="0.25">
      <c r="A7171" t="s">
        <v>36453</v>
      </c>
      <c r="B7171" t="s">
        <v>20</v>
      </c>
      <c r="C7171" t="s">
        <v>19</v>
      </c>
      <c r="D7171" t="s">
        <v>33</v>
      </c>
      <c r="E7171" t="s">
        <v>530</v>
      </c>
    </row>
    <row r="7172" spans="1:5" x14ac:dyDescent="0.25">
      <c r="A7172" t="s">
        <v>36454</v>
      </c>
      <c r="B7172" t="s">
        <v>20</v>
      </c>
      <c r="C7172" t="s">
        <v>19</v>
      </c>
      <c r="D7172" t="s">
        <v>33</v>
      </c>
      <c r="E7172" t="s">
        <v>530</v>
      </c>
    </row>
    <row r="7173" spans="1:5" x14ac:dyDescent="0.25">
      <c r="A7173" t="s">
        <v>36455</v>
      </c>
      <c r="B7173" t="s">
        <v>20</v>
      </c>
      <c r="C7173" t="s">
        <v>19</v>
      </c>
      <c r="D7173" t="s">
        <v>33</v>
      </c>
      <c r="E7173" t="s">
        <v>530</v>
      </c>
    </row>
    <row r="7174" spans="1:5" x14ac:dyDescent="0.25">
      <c r="A7174" t="s">
        <v>36456</v>
      </c>
      <c r="B7174" t="s">
        <v>20</v>
      </c>
      <c r="C7174" t="s">
        <v>19</v>
      </c>
      <c r="D7174" t="s">
        <v>33</v>
      </c>
      <c r="E7174" t="s">
        <v>533</v>
      </c>
    </row>
    <row r="7175" spans="1:5" x14ac:dyDescent="0.25">
      <c r="A7175" t="s">
        <v>36457</v>
      </c>
      <c r="B7175" t="s">
        <v>20</v>
      </c>
      <c r="C7175" t="s">
        <v>19</v>
      </c>
      <c r="D7175" t="s">
        <v>33</v>
      </c>
      <c r="E7175" t="s">
        <v>553</v>
      </c>
    </row>
    <row r="7176" spans="1:5" x14ac:dyDescent="0.25">
      <c r="A7176" t="s">
        <v>36458</v>
      </c>
      <c r="B7176" t="s">
        <v>20</v>
      </c>
      <c r="C7176" t="s">
        <v>19</v>
      </c>
      <c r="D7176" t="s">
        <v>33</v>
      </c>
      <c r="E7176" t="s">
        <v>538</v>
      </c>
    </row>
    <row r="7177" spans="1:5" x14ac:dyDescent="0.25">
      <c r="A7177" t="s">
        <v>36459</v>
      </c>
      <c r="B7177" t="s">
        <v>20</v>
      </c>
      <c r="C7177" t="s">
        <v>19</v>
      </c>
      <c r="D7177" t="s">
        <v>33</v>
      </c>
      <c r="E7177" t="s">
        <v>553</v>
      </c>
    </row>
    <row r="7178" spans="1:5" x14ac:dyDescent="0.25">
      <c r="A7178" t="s">
        <v>36460</v>
      </c>
      <c r="B7178" t="s">
        <v>20</v>
      </c>
      <c r="C7178" t="s">
        <v>19</v>
      </c>
      <c r="D7178" t="s">
        <v>33</v>
      </c>
      <c r="E7178" t="s">
        <v>538</v>
      </c>
    </row>
    <row r="7179" spans="1:5" x14ac:dyDescent="0.25">
      <c r="A7179" t="s">
        <v>36461</v>
      </c>
      <c r="B7179" t="s">
        <v>20</v>
      </c>
      <c r="C7179" t="s">
        <v>19</v>
      </c>
      <c r="D7179" t="s">
        <v>33</v>
      </c>
      <c r="E7179" t="s">
        <v>533</v>
      </c>
    </row>
    <row r="7180" spans="1:5" x14ac:dyDescent="0.25">
      <c r="A7180" t="s">
        <v>36462</v>
      </c>
      <c r="B7180" t="s">
        <v>20</v>
      </c>
      <c r="C7180" t="s">
        <v>19</v>
      </c>
      <c r="D7180" t="s">
        <v>33</v>
      </c>
      <c r="E7180" t="s">
        <v>533</v>
      </c>
    </row>
    <row r="7181" spans="1:5" x14ac:dyDescent="0.25">
      <c r="A7181" t="s">
        <v>36463</v>
      </c>
      <c r="B7181" t="s">
        <v>20</v>
      </c>
      <c r="C7181" t="s">
        <v>19</v>
      </c>
      <c r="D7181" t="s">
        <v>33</v>
      </c>
      <c r="E7181" t="s">
        <v>530</v>
      </c>
    </row>
    <row r="7182" spans="1:5" x14ac:dyDescent="0.25">
      <c r="A7182" t="s">
        <v>36464</v>
      </c>
      <c r="B7182" t="s">
        <v>20</v>
      </c>
      <c r="C7182" t="s">
        <v>19</v>
      </c>
      <c r="D7182" t="s">
        <v>33</v>
      </c>
      <c r="E7182" t="s">
        <v>562</v>
      </c>
    </row>
    <row r="7183" spans="1:5" x14ac:dyDescent="0.25">
      <c r="A7183" t="s">
        <v>36465</v>
      </c>
      <c r="B7183" t="s">
        <v>20</v>
      </c>
      <c r="C7183" t="s">
        <v>19</v>
      </c>
      <c r="D7183" t="s">
        <v>33</v>
      </c>
      <c r="E7183" t="s">
        <v>849</v>
      </c>
    </row>
    <row r="7184" spans="1:5" x14ac:dyDescent="0.25">
      <c r="A7184" t="s">
        <v>36466</v>
      </c>
      <c r="B7184" t="s">
        <v>20</v>
      </c>
      <c r="C7184" t="s">
        <v>19</v>
      </c>
      <c r="D7184" t="s">
        <v>33</v>
      </c>
      <c r="E7184" t="s">
        <v>849</v>
      </c>
    </row>
    <row r="7185" spans="1:5" x14ac:dyDescent="0.25">
      <c r="A7185" t="s">
        <v>36467</v>
      </c>
      <c r="B7185" t="s">
        <v>20</v>
      </c>
      <c r="C7185" t="s">
        <v>19</v>
      </c>
      <c r="D7185" t="s">
        <v>33</v>
      </c>
      <c r="E7185" t="s">
        <v>849</v>
      </c>
    </row>
    <row r="7186" spans="1:5" x14ac:dyDescent="0.25">
      <c r="A7186" t="s">
        <v>36468</v>
      </c>
      <c r="B7186" t="s">
        <v>20</v>
      </c>
      <c r="C7186" t="s">
        <v>19</v>
      </c>
      <c r="D7186" t="s">
        <v>33</v>
      </c>
      <c r="E7186" t="s">
        <v>530</v>
      </c>
    </row>
    <row r="7187" spans="1:5" x14ac:dyDescent="0.25">
      <c r="A7187" t="s">
        <v>36469</v>
      </c>
      <c r="B7187" t="s">
        <v>20</v>
      </c>
      <c r="C7187" t="s">
        <v>19</v>
      </c>
      <c r="D7187" t="s">
        <v>33</v>
      </c>
      <c r="E7187" t="s">
        <v>562</v>
      </c>
    </row>
    <row r="7188" spans="1:5" x14ac:dyDescent="0.25">
      <c r="A7188" t="s">
        <v>36470</v>
      </c>
      <c r="B7188" t="s">
        <v>20</v>
      </c>
      <c r="C7188" t="s">
        <v>19</v>
      </c>
      <c r="D7188" t="s">
        <v>33</v>
      </c>
      <c r="E7188" t="s">
        <v>533</v>
      </c>
    </row>
    <row r="7189" spans="1:5" x14ac:dyDescent="0.25">
      <c r="A7189" t="s">
        <v>36471</v>
      </c>
      <c r="B7189" t="s">
        <v>20</v>
      </c>
      <c r="C7189" t="s">
        <v>19</v>
      </c>
      <c r="D7189" t="s">
        <v>69</v>
      </c>
      <c r="E7189" t="s">
        <v>530</v>
      </c>
    </row>
    <row r="7190" spans="1:5" x14ac:dyDescent="0.25">
      <c r="A7190" t="s">
        <v>36472</v>
      </c>
      <c r="B7190" t="s">
        <v>20</v>
      </c>
      <c r="C7190" t="s">
        <v>19</v>
      </c>
      <c r="D7190" t="s">
        <v>33</v>
      </c>
      <c r="E7190" t="s">
        <v>530</v>
      </c>
    </row>
    <row r="7191" spans="1:5" x14ac:dyDescent="0.25">
      <c r="A7191" t="s">
        <v>36473</v>
      </c>
      <c r="B7191" t="s">
        <v>20</v>
      </c>
      <c r="C7191" t="s">
        <v>19</v>
      </c>
      <c r="D7191" t="s">
        <v>33</v>
      </c>
      <c r="E7191" t="s">
        <v>533</v>
      </c>
    </row>
    <row r="7192" spans="1:5" x14ac:dyDescent="0.25">
      <c r="A7192" t="s">
        <v>36474</v>
      </c>
      <c r="B7192" t="s">
        <v>20</v>
      </c>
      <c r="C7192" t="s">
        <v>19</v>
      </c>
      <c r="D7192" t="s">
        <v>33</v>
      </c>
      <c r="E7192" t="s">
        <v>530</v>
      </c>
    </row>
    <row r="7193" spans="1:5" x14ac:dyDescent="0.25">
      <c r="A7193" t="s">
        <v>36475</v>
      </c>
      <c r="B7193" t="s">
        <v>20</v>
      </c>
      <c r="C7193" t="s">
        <v>19</v>
      </c>
      <c r="D7193" t="s">
        <v>33</v>
      </c>
      <c r="E7193" t="s">
        <v>533</v>
      </c>
    </row>
    <row r="7194" spans="1:5" x14ac:dyDescent="0.25">
      <c r="A7194" t="s">
        <v>36476</v>
      </c>
      <c r="B7194" t="s">
        <v>20</v>
      </c>
      <c r="C7194" t="s">
        <v>19</v>
      </c>
      <c r="D7194" t="s">
        <v>33</v>
      </c>
      <c r="E7194" t="s">
        <v>530</v>
      </c>
    </row>
    <row r="7195" spans="1:5" x14ac:dyDescent="0.25">
      <c r="A7195" t="s">
        <v>36477</v>
      </c>
      <c r="B7195" t="s">
        <v>20</v>
      </c>
      <c r="C7195" t="s">
        <v>19</v>
      </c>
      <c r="D7195" t="s">
        <v>33</v>
      </c>
      <c r="E7195" t="s">
        <v>533</v>
      </c>
    </row>
    <row r="7196" spans="1:5" x14ac:dyDescent="0.25">
      <c r="A7196" t="s">
        <v>36478</v>
      </c>
      <c r="B7196" t="s">
        <v>20</v>
      </c>
      <c r="C7196" t="s">
        <v>19</v>
      </c>
      <c r="D7196" t="s">
        <v>33</v>
      </c>
      <c r="E7196" t="s">
        <v>530</v>
      </c>
    </row>
    <row r="7197" spans="1:5" x14ac:dyDescent="0.25">
      <c r="A7197" t="s">
        <v>36479</v>
      </c>
      <c r="B7197" t="s">
        <v>20</v>
      </c>
      <c r="C7197" t="s">
        <v>19</v>
      </c>
      <c r="D7197" t="s">
        <v>33</v>
      </c>
      <c r="E7197" t="s">
        <v>530</v>
      </c>
    </row>
    <row r="7198" spans="1:5" x14ac:dyDescent="0.25">
      <c r="A7198" t="s">
        <v>36480</v>
      </c>
      <c r="B7198" t="s">
        <v>20</v>
      </c>
      <c r="C7198" t="s">
        <v>19</v>
      </c>
      <c r="D7198" t="s">
        <v>33</v>
      </c>
      <c r="E7198" t="s">
        <v>562</v>
      </c>
    </row>
    <row r="7199" spans="1:5" x14ac:dyDescent="0.25">
      <c r="A7199" t="s">
        <v>36481</v>
      </c>
      <c r="B7199" t="s">
        <v>20</v>
      </c>
      <c r="C7199" t="s">
        <v>19</v>
      </c>
      <c r="D7199" t="s">
        <v>33</v>
      </c>
      <c r="E7199" t="s">
        <v>562</v>
      </c>
    </row>
    <row r="7200" spans="1:5" x14ac:dyDescent="0.25">
      <c r="A7200" t="s">
        <v>36482</v>
      </c>
      <c r="B7200" t="s">
        <v>20</v>
      </c>
      <c r="C7200" t="s">
        <v>19</v>
      </c>
      <c r="D7200" t="s">
        <v>33</v>
      </c>
      <c r="E7200" t="s">
        <v>530</v>
      </c>
    </row>
    <row r="7201" spans="1:5" x14ac:dyDescent="0.25">
      <c r="A7201" t="s">
        <v>36483</v>
      </c>
      <c r="B7201" t="s">
        <v>20</v>
      </c>
      <c r="C7201" t="s">
        <v>19</v>
      </c>
      <c r="D7201" t="s">
        <v>33</v>
      </c>
      <c r="E7201" t="s">
        <v>553</v>
      </c>
    </row>
    <row r="7202" spans="1:5" x14ac:dyDescent="0.25">
      <c r="A7202" t="s">
        <v>36484</v>
      </c>
      <c r="B7202" t="s">
        <v>20</v>
      </c>
      <c r="C7202" t="s">
        <v>19</v>
      </c>
      <c r="D7202" t="s">
        <v>33</v>
      </c>
      <c r="E7202" t="s">
        <v>538</v>
      </c>
    </row>
    <row r="7203" spans="1:5" x14ac:dyDescent="0.25">
      <c r="A7203" t="s">
        <v>36485</v>
      </c>
      <c r="B7203" t="s">
        <v>20</v>
      </c>
      <c r="C7203" t="s">
        <v>19</v>
      </c>
      <c r="D7203" t="s">
        <v>33</v>
      </c>
      <c r="E7203" t="s">
        <v>530</v>
      </c>
    </row>
    <row r="7204" spans="1:5" x14ac:dyDescent="0.25">
      <c r="A7204" t="s">
        <v>36486</v>
      </c>
      <c r="B7204" t="s">
        <v>20</v>
      </c>
      <c r="C7204" t="s">
        <v>19</v>
      </c>
      <c r="D7204" t="s">
        <v>33</v>
      </c>
      <c r="E7204" t="s">
        <v>530</v>
      </c>
    </row>
    <row r="7205" spans="1:5" x14ac:dyDescent="0.25">
      <c r="A7205" t="s">
        <v>36487</v>
      </c>
      <c r="B7205" t="s">
        <v>20</v>
      </c>
      <c r="C7205" t="s">
        <v>19</v>
      </c>
      <c r="D7205" t="s">
        <v>65</v>
      </c>
      <c r="E7205" t="s">
        <v>562</v>
      </c>
    </row>
    <row r="7206" spans="1:5" x14ac:dyDescent="0.25">
      <c r="A7206" t="s">
        <v>44345</v>
      </c>
      <c r="B7206" t="s">
        <v>20</v>
      </c>
      <c r="C7206" t="s">
        <v>19</v>
      </c>
      <c r="D7206" t="s">
        <v>66</v>
      </c>
      <c r="E7206" t="s">
        <v>530</v>
      </c>
    </row>
    <row r="7207" spans="1:5" x14ac:dyDescent="0.25">
      <c r="A7207" t="s">
        <v>36488</v>
      </c>
      <c r="B7207" t="s">
        <v>20</v>
      </c>
      <c r="C7207" t="s">
        <v>19</v>
      </c>
      <c r="D7207" t="s">
        <v>33</v>
      </c>
      <c r="E7207" t="s">
        <v>538</v>
      </c>
    </row>
    <row r="7208" spans="1:5" x14ac:dyDescent="0.25">
      <c r="A7208" t="s">
        <v>36489</v>
      </c>
      <c r="B7208" t="s">
        <v>20</v>
      </c>
      <c r="C7208" t="s">
        <v>19</v>
      </c>
      <c r="D7208" t="s">
        <v>33</v>
      </c>
      <c r="E7208" t="s">
        <v>533</v>
      </c>
    </row>
    <row r="7209" spans="1:5" x14ac:dyDescent="0.25">
      <c r="A7209" t="s">
        <v>36490</v>
      </c>
      <c r="B7209" t="s">
        <v>20</v>
      </c>
      <c r="C7209" t="s">
        <v>19</v>
      </c>
      <c r="D7209" t="s">
        <v>33</v>
      </c>
      <c r="E7209" t="s">
        <v>530</v>
      </c>
    </row>
    <row r="7210" spans="1:5" x14ac:dyDescent="0.25">
      <c r="A7210" t="s">
        <v>36491</v>
      </c>
      <c r="B7210" t="s">
        <v>20</v>
      </c>
      <c r="C7210" t="s">
        <v>19</v>
      </c>
      <c r="D7210" t="s">
        <v>33</v>
      </c>
      <c r="E7210" t="s">
        <v>538</v>
      </c>
    </row>
    <row r="7211" spans="1:5" x14ac:dyDescent="0.25">
      <c r="A7211" t="s">
        <v>36492</v>
      </c>
      <c r="B7211" t="s">
        <v>20</v>
      </c>
      <c r="C7211" t="s">
        <v>19</v>
      </c>
      <c r="D7211" t="s">
        <v>33</v>
      </c>
      <c r="E7211" t="s">
        <v>533</v>
      </c>
    </row>
    <row r="7212" spans="1:5" x14ac:dyDescent="0.25">
      <c r="A7212" t="s">
        <v>36493</v>
      </c>
      <c r="B7212" t="s">
        <v>20</v>
      </c>
      <c r="C7212" t="s">
        <v>19</v>
      </c>
      <c r="D7212" t="s">
        <v>33</v>
      </c>
      <c r="E7212" t="s">
        <v>562</v>
      </c>
    </row>
    <row r="7213" spans="1:5" x14ac:dyDescent="0.25">
      <c r="A7213" t="s">
        <v>36494</v>
      </c>
      <c r="B7213" t="s">
        <v>20</v>
      </c>
      <c r="C7213" t="s">
        <v>19</v>
      </c>
      <c r="D7213" t="s">
        <v>33</v>
      </c>
      <c r="E7213" t="s">
        <v>530</v>
      </c>
    </row>
    <row r="7214" spans="1:5" x14ac:dyDescent="0.25">
      <c r="A7214" t="s">
        <v>36495</v>
      </c>
      <c r="B7214" t="s">
        <v>20</v>
      </c>
      <c r="C7214" t="s">
        <v>19</v>
      </c>
      <c r="D7214" t="s">
        <v>33</v>
      </c>
      <c r="E7214" t="s">
        <v>530</v>
      </c>
    </row>
    <row r="7215" spans="1:5" x14ac:dyDescent="0.25">
      <c r="A7215" t="s">
        <v>36496</v>
      </c>
      <c r="B7215" t="s">
        <v>20</v>
      </c>
      <c r="C7215" t="s">
        <v>19</v>
      </c>
      <c r="D7215" t="s">
        <v>33</v>
      </c>
      <c r="E7215" t="s">
        <v>553</v>
      </c>
    </row>
    <row r="7216" spans="1:5" x14ac:dyDescent="0.25">
      <c r="A7216" t="s">
        <v>36497</v>
      </c>
      <c r="B7216" t="s">
        <v>20</v>
      </c>
      <c r="C7216" t="s">
        <v>19</v>
      </c>
      <c r="D7216" t="s">
        <v>33</v>
      </c>
      <c r="E7216" t="s">
        <v>530</v>
      </c>
    </row>
    <row r="7217" spans="1:5" x14ac:dyDescent="0.25">
      <c r="A7217" t="s">
        <v>36498</v>
      </c>
      <c r="B7217" t="s">
        <v>20</v>
      </c>
      <c r="C7217" t="s">
        <v>19</v>
      </c>
      <c r="D7217" t="s">
        <v>33</v>
      </c>
      <c r="E7217" t="s">
        <v>533</v>
      </c>
    </row>
    <row r="7218" spans="1:5" x14ac:dyDescent="0.25">
      <c r="A7218" t="s">
        <v>36499</v>
      </c>
      <c r="B7218" t="s">
        <v>20</v>
      </c>
      <c r="C7218" t="s">
        <v>19</v>
      </c>
      <c r="D7218" t="s">
        <v>65</v>
      </c>
      <c r="E7218" t="s">
        <v>533</v>
      </c>
    </row>
    <row r="7219" spans="1:5" x14ac:dyDescent="0.25">
      <c r="A7219" t="s">
        <v>36500</v>
      </c>
      <c r="B7219" t="s">
        <v>20</v>
      </c>
      <c r="C7219" t="s">
        <v>19</v>
      </c>
      <c r="D7219" t="s">
        <v>69</v>
      </c>
      <c r="E7219" t="s">
        <v>533</v>
      </c>
    </row>
    <row r="7220" spans="1:5" x14ac:dyDescent="0.25">
      <c r="A7220" t="s">
        <v>44346</v>
      </c>
      <c r="B7220" t="s">
        <v>20</v>
      </c>
      <c r="C7220" t="s">
        <v>19</v>
      </c>
      <c r="D7220" t="s">
        <v>66</v>
      </c>
      <c r="E7220" t="s">
        <v>530</v>
      </c>
    </row>
    <row r="7221" spans="1:5" x14ac:dyDescent="0.25">
      <c r="A7221" t="s">
        <v>36501</v>
      </c>
      <c r="B7221" t="s">
        <v>20</v>
      </c>
      <c r="C7221" t="s">
        <v>19</v>
      </c>
      <c r="D7221" t="s">
        <v>33</v>
      </c>
      <c r="E7221" t="s">
        <v>533</v>
      </c>
    </row>
    <row r="7222" spans="1:5" x14ac:dyDescent="0.25">
      <c r="A7222" t="s">
        <v>36502</v>
      </c>
      <c r="B7222" t="s">
        <v>20</v>
      </c>
      <c r="C7222" t="s">
        <v>19</v>
      </c>
      <c r="D7222" t="s">
        <v>33</v>
      </c>
      <c r="E7222" t="s">
        <v>562</v>
      </c>
    </row>
    <row r="7223" spans="1:5" x14ac:dyDescent="0.25">
      <c r="A7223" t="s">
        <v>36503</v>
      </c>
      <c r="B7223" t="s">
        <v>20</v>
      </c>
      <c r="C7223" t="s">
        <v>19</v>
      </c>
      <c r="D7223" t="s">
        <v>33</v>
      </c>
      <c r="E7223" t="s">
        <v>553</v>
      </c>
    </row>
    <row r="7224" spans="1:5" x14ac:dyDescent="0.25">
      <c r="A7224" t="s">
        <v>36504</v>
      </c>
      <c r="B7224" t="s">
        <v>20</v>
      </c>
      <c r="C7224" t="s">
        <v>19</v>
      </c>
      <c r="D7224" t="s">
        <v>33</v>
      </c>
      <c r="E7224" t="s">
        <v>533</v>
      </c>
    </row>
    <row r="7225" spans="1:5" x14ac:dyDescent="0.25">
      <c r="A7225" t="s">
        <v>36505</v>
      </c>
      <c r="B7225" t="s">
        <v>20</v>
      </c>
      <c r="C7225" t="s">
        <v>19</v>
      </c>
      <c r="D7225" t="s">
        <v>33</v>
      </c>
      <c r="E7225" t="s">
        <v>533</v>
      </c>
    </row>
    <row r="7226" spans="1:5" x14ac:dyDescent="0.25">
      <c r="A7226" t="s">
        <v>36506</v>
      </c>
      <c r="B7226" t="s">
        <v>20</v>
      </c>
      <c r="C7226" t="s">
        <v>19</v>
      </c>
      <c r="D7226" t="s">
        <v>33</v>
      </c>
      <c r="E7226" t="s">
        <v>530</v>
      </c>
    </row>
    <row r="7227" spans="1:5" x14ac:dyDescent="0.25">
      <c r="A7227" t="s">
        <v>36507</v>
      </c>
      <c r="B7227" t="s">
        <v>20</v>
      </c>
      <c r="C7227" t="s">
        <v>19</v>
      </c>
      <c r="D7227" t="s">
        <v>33</v>
      </c>
      <c r="E7227" t="s">
        <v>530</v>
      </c>
    </row>
    <row r="7228" spans="1:5" x14ac:dyDescent="0.25">
      <c r="A7228" t="s">
        <v>36508</v>
      </c>
      <c r="B7228" t="s">
        <v>20</v>
      </c>
      <c r="C7228" t="s">
        <v>19</v>
      </c>
      <c r="D7228" t="s">
        <v>33</v>
      </c>
      <c r="E7228" t="s">
        <v>553</v>
      </c>
    </row>
    <row r="7229" spans="1:5" x14ac:dyDescent="0.25">
      <c r="A7229" t="s">
        <v>36509</v>
      </c>
      <c r="B7229" t="s">
        <v>20</v>
      </c>
      <c r="C7229" t="s">
        <v>19</v>
      </c>
      <c r="D7229" t="s">
        <v>33</v>
      </c>
      <c r="E7229" t="s">
        <v>533</v>
      </c>
    </row>
    <row r="7230" spans="1:5" x14ac:dyDescent="0.25">
      <c r="A7230" t="s">
        <v>36510</v>
      </c>
      <c r="B7230" t="s">
        <v>20</v>
      </c>
      <c r="C7230" t="s">
        <v>19</v>
      </c>
      <c r="D7230" t="s">
        <v>33</v>
      </c>
      <c r="E7230" t="s">
        <v>530</v>
      </c>
    </row>
    <row r="7231" spans="1:5" x14ac:dyDescent="0.25">
      <c r="A7231" t="s">
        <v>36511</v>
      </c>
      <c r="B7231" t="s">
        <v>20</v>
      </c>
      <c r="C7231" t="s">
        <v>19</v>
      </c>
      <c r="D7231" t="s">
        <v>33</v>
      </c>
      <c r="E7231" t="s">
        <v>530</v>
      </c>
    </row>
    <row r="7232" spans="1:5" x14ac:dyDescent="0.25">
      <c r="A7232" t="s">
        <v>36512</v>
      </c>
      <c r="B7232" t="s">
        <v>20</v>
      </c>
      <c r="C7232" t="s">
        <v>19</v>
      </c>
      <c r="D7232" t="s">
        <v>33</v>
      </c>
      <c r="E7232" t="s">
        <v>530</v>
      </c>
    </row>
    <row r="7233" spans="1:5" x14ac:dyDescent="0.25">
      <c r="A7233" t="s">
        <v>36513</v>
      </c>
      <c r="B7233" t="s">
        <v>20</v>
      </c>
      <c r="C7233" t="s">
        <v>19</v>
      </c>
      <c r="D7233" t="s">
        <v>33</v>
      </c>
      <c r="E7233" t="s">
        <v>530</v>
      </c>
    </row>
    <row r="7234" spans="1:5" x14ac:dyDescent="0.25">
      <c r="A7234" t="s">
        <v>36514</v>
      </c>
      <c r="B7234" t="s">
        <v>20</v>
      </c>
      <c r="C7234" t="s">
        <v>19</v>
      </c>
      <c r="D7234" t="s">
        <v>33</v>
      </c>
      <c r="E7234" t="s">
        <v>533</v>
      </c>
    </row>
    <row r="7235" spans="1:5" x14ac:dyDescent="0.25">
      <c r="A7235" t="s">
        <v>36515</v>
      </c>
      <c r="B7235" t="s">
        <v>20</v>
      </c>
      <c r="C7235" t="s">
        <v>19</v>
      </c>
      <c r="D7235" t="s">
        <v>33</v>
      </c>
      <c r="E7235" t="s">
        <v>533</v>
      </c>
    </row>
    <row r="7236" spans="1:5" x14ac:dyDescent="0.25">
      <c r="A7236" t="s">
        <v>36516</v>
      </c>
      <c r="B7236" t="s">
        <v>20</v>
      </c>
      <c r="C7236" t="s">
        <v>19</v>
      </c>
      <c r="D7236" t="s">
        <v>33</v>
      </c>
      <c r="E7236" t="s">
        <v>533</v>
      </c>
    </row>
    <row r="7237" spans="1:5" x14ac:dyDescent="0.25">
      <c r="A7237" t="s">
        <v>36517</v>
      </c>
      <c r="B7237" t="s">
        <v>20</v>
      </c>
      <c r="C7237" t="s">
        <v>19</v>
      </c>
      <c r="D7237" t="s">
        <v>64</v>
      </c>
      <c r="E7237" t="s">
        <v>533</v>
      </c>
    </row>
    <row r="7238" spans="1:5" x14ac:dyDescent="0.25">
      <c r="A7238" t="s">
        <v>36518</v>
      </c>
      <c r="B7238" t="s">
        <v>20</v>
      </c>
      <c r="C7238" t="s">
        <v>19</v>
      </c>
      <c r="D7238" t="s">
        <v>33</v>
      </c>
      <c r="E7238" t="s">
        <v>538</v>
      </c>
    </row>
    <row r="7239" spans="1:5" x14ac:dyDescent="0.25">
      <c r="A7239" t="s">
        <v>36519</v>
      </c>
      <c r="B7239" t="s">
        <v>20</v>
      </c>
      <c r="C7239" t="s">
        <v>19</v>
      </c>
      <c r="D7239" t="s">
        <v>33</v>
      </c>
      <c r="E7239" t="s">
        <v>538</v>
      </c>
    </row>
    <row r="7240" spans="1:5" x14ac:dyDescent="0.25">
      <c r="A7240" t="s">
        <v>36520</v>
      </c>
      <c r="B7240" t="s">
        <v>20</v>
      </c>
      <c r="C7240" t="s">
        <v>19</v>
      </c>
      <c r="D7240" t="s">
        <v>33</v>
      </c>
      <c r="E7240" t="s">
        <v>538</v>
      </c>
    </row>
    <row r="7241" spans="1:5" x14ac:dyDescent="0.25">
      <c r="A7241" t="s">
        <v>44347</v>
      </c>
      <c r="B7241" t="s">
        <v>20</v>
      </c>
      <c r="C7241" t="s">
        <v>19</v>
      </c>
      <c r="D7241" t="s">
        <v>66</v>
      </c>
      <c r="E7241" t="s">
        <v>533</v>
      </c>
    </row>
    <row r="7242" spans="1:5" x14ac:dyDescent="0.25">
      <c r="A7242" t="s">
        <v>36521</v>
      </c>
      <c r="B7242" t="s">
        <v>20</v>
      </c>
      <c r="C7242" t="s">
        <v>19</v>
      </c>
      <c r="D7242" t="s">
        <v>33</v>
      </c>
      <c r="E7242" t="s">
        <v>837</v>
      </c>
    </row>
    <row r="7243" spans="1:5" x14ac:dyDescent="0.25">
      <c r="A7243" t="s">
        <v>36522</v>
      </c>
      <c r="B7243" t="s">
        <v>20</v>
      </c>
      <c r="C7243" t="s">
        <v>19</v>
      </c>
      <c r="D7243" t="s">
        <v>33</v>
      </c>
      <c r="E7243" t="s">
        <v>533</v>
      </c>
    </row>
    <row r="7244" spans="1:5" x14ac:dyDescent="0.25">
      <c r="A7244" t="s">
        <v>36523</v>
      </c>
      <c r="B7244" t="s">
        <v>20</v>
      </c>
      <c r="C7244" t="s">
        <v>19</v>
      </c>
      <c r="D7244" t="s">
        <v>33</v>
      </c>
      <c r="E7244" t="s">
        <v>533</v>
      </c>
    </row>
    <row r="7245" spans="1:5" x14ac:dyDescent="0.25">
      <c r="A7245" t="s">
        <v>36524</v>
      </c>
      <c r="B7245" t="s">
        <v>20</v>
      </c>
      <c r="C7245" t="s">
        <v>19</v>
      </c>
      <c r="D7245" t="s">
        <v>33</v>
      </c>
      <c r="E7245" t="s">
        <v>530</v>
      </c>
    </row>
    <row r="7246" spans="1:5" x14ac:dyDescent="0.25">
      <c r="A7246" t="s">
        <v>36525</v>
      </c>
      <c r="B7246" t="s">
        <v>20</v>
      </c>
      <c r="C7246" t="s">
        <v>19</v>
      </c>
      <c r="D7246" t="s">
        <v>65</v>
      </c>
      <c r="E7246" t="s">
        <v>533</v>
      </c>
    </row>
    <row r="7247" spans="1:5" x14ac:dyDescent="0.25">
      <c r="A7247" t="s">
        <v>36526</v>
      </c>
      <c r="B7247" t="s">
        <v>20</v>
      </c>
      <c r="C7247" t="s">
        <v>19</v>
      </c>
      <c r="D7247" t="s">
        <v>33</v>
      </c>
      <c r="E7247" t="s">
        <v>553</v>
      </c>
    </row>
    <row r="7248" spans="1:5" x14ac:dyDescent="0.25">
      <c r="A7248" t="s">
        <v>36527</v>
      </c>
      <c r="B7248" t="s">
        <v>20</v>
      </c>
      <c r="C7248" t="s">
        <v>19</v>
      </c>
      <c r="D7248" t="s">
        <v>33</v>
      </c>
      <c r="E7248" t="s">
        <v>533</v>
      </c>
    </row>
    <row r="7249" spans="1:5" x14ac:dyDescent="0.25">
      <c r="A7249" t="s">
        <v>36528</v>
      </c>
      <c r="B7249" t="s">
        <v>20</v>
      </c>
      <c r="C7249" t="s">
        <v>19</v>
      </c>
      <c r="D7249" t="s">
        <v>33</v>
      </c>
      <c r="E7249" t="s">
        <v>530</v>
      </c>
    </row>
    <row r="7250" spans="1:5" x14ac:dyDescent="0.25">
      <c r="A7250" t="s">
        <v>36529</v>
      </c>
      <c r="B7250" t="s">
        <v>20</v>
      </c>
      <c r="C7250" t="s">
        <v>19</v>
      </c>
      <c r="D7250" t="s">
        <v>33</v>
      </c>
      <c r="E7250" t="s">
        <v>526</v>
      </c>
    </row>
    <row r="7251" spans="1:5" x14ac:dyDescent="0.25">
      <c r="A7251" t="s">
        <v>36530</v>
      </c>
      <c r="B7251" t="s">
        <v>20</v>
      </c>
      <c r="C7251" t="s">
        <v>19</v>
      </c>
      <c r="D7251" t="s">
        <v>33</v>
      </c>
      <c r="E7251" t="s">
        <v>530</v>
      </c>
    </row>
    <row r="7252" spans="1:5" x14ac:dyDescent="0.25">
      <c r="A7252" t="s">
        <v>36531</v>
      </c>
      <c r="B7252" t="s">
        <v>20</v>
      </c>
      <c r="C7252" t="s">
        <v>19</v>
      </c>
      <c r="D7252" t="s">
        <v>33</v>
      </c>
      <c r="E7252" t="s">
        <v>538</v>
      </c>
    </row>
    <row r="7253" spans="1:5" x14ac:dyDescent="0.25">
      <c r="A7253" t="s">
        <v>36532</v>
      </c>
      <c r="B7253" t="s">
        <v>20</v>
      </c>
      <c r="C7253" t="s">
        <v>19</v>
      </c>
      <c r="D7253" t="s">
        <v>33</v>
      </c>
      <c r="E7253" t="s">
        <v>530</v>
      </c>
    </row>
    <row r="7254" spans="1:5" x14ac:dyDescent="0.25">
      <c r="A7254" t="s">
        <v>36533</v>
      </c>
      <c r="B7254" t="s">
        <v>20</v>
      </c>
      <c r="C7254" t="s">
        <v>19</v>
      </c>
      <c r="D7254" t="s">
        <v>33</v>
      </c>
      <c r="E7254" t="s">
        <v>533</v>
      </c>
    </row>
    <row r="7255" spans="1:5" x14ac:dyDescent="0.25">
      <c r="A7255" t="s">
        <v>36534</v>
      </c>
      <c r="B7255" t="s">
        <v>20</v>
      </c>
      <c r="C7255" t="s">
        <v>19</v>
      </c>
      <c r="D7255" t="s">
        <v>33</v>
      </c>
      <c r="E7255" t="s">
        <v>530</v>
      </c>
    </row>
    <row r="7256" spans="1:5" x14ac:dyDescent="0.25">
      <c r="A7256" t="s">
        <v>36535</v>
      </c>
      <c r="B7256" t="s">
        <v>20</v>
      </c>
      <c r="C7256" t="s">
        <v>19</v>
      </c>
      <c r="D7256" t="s">
        <v>33</v>
      </c>
      <c r="E7256" t="s">
        <v>530</v>
      </c>
    </row>
    <row r="7257" spans="1:5" x14ac:dyDescent="0.25">
      <c r="A7257" t="s">
        <v>36536</v>
      </c>
      <c r="B7257" t="s">
        <v>20</v>
      </c>
      <c r="C7257" t="s">
        <v>19</v>
      </c>
      <c r="D7257" t="s">
        <v>33</v>
      </c>
      <c r="E7257" t="s">
        <v>530</v>
      </c>
    </row>
    <row r="7258" spans="1:5" x14ac:dyDescent="0.25">
      <c r="A7258" t="s">
        <v>36537</v>
      </c>
      <c r="B7258" t="s">
        <v>20</v>
      </c>
      <c r="C7258" t="s">
        <v>19</v>
      </c>
      <c r="D7258" t="s">
        <v>33</v>
      </c>
      <c r="E7258" t="s">
        <v>530</v>
      </c>
    </row>
    <row r="7259" spans="1:5" x14ac:dyDescent="0.25">
      <c r="A7259" t="s">
        <v>36538</v>
      </c>
      <c r="B7259" t="s">
        <v>20</v>
      </c>
      <c r="C7259" t="s">
        <v>19</v>
      </c>
      <c r="D7259" t="s">
        <v>33</v>
      </c>
      <c r="E7259" t="s">
        <v>530</v>
      </c>
    </row>
    <row r="7260" spans="1:5" x14ac:dyDescent="0.25">
      <c r="A7260" t="s">
        <v>36539</v>
      </c>
      <c r="B7260" t="s">
        <v>20</v>
      </c>
      <c r="C7260" t="s">
        <v>19</v>
      </c>
      <c r="D7260" t="s">
        <v>33</v>
      </c>
      <c r="E7260" t="s">
        <v>562</v>
      </c>
    </row>
    <row r="7261" spans="1:5" x14ac:dyDescent="0.25">
      <c r="A7261" t="s">
        <v>36540</v>
      </c>
      <c r="B7261" t="s">
        <v>20</v>
      </c>
      <c r="C7261" t="s">
        <v>19</v>
      </c>
      <c r="D7261" t="s">
        <v>33</v>
      </c>
      <c r="E7261" t="s">
        <v>533</v>
      </c>
    </row>
    <row r="7262" spans="1:5" x14ac:dyDescent="0.25">
      <c r="A7262" t="s">
        <v>36541</v>
      </c>
      <c r="B7262" t="s">
        <v>20</v>
      </c>
      <c r="C7262" t="s">
        <v>19</v>
      </c>
      <c r="D7262" t="s">
        <v>33</v>
      </c>
      <c r="E7262" t="s">
        <v>562</v>
      </c>
    </row>
    <row r="7263" spans="1:5" x14ac:dyDescent="0.25">
      <c r="A7263" t="s">
        <v>36542</v>
      </c>
      <c r="B7263" t="s">
        <v>20</v>
      </c>
      <c r="C7263" t="s">
        <v>19</v>
      </c>
      <c r="D7263" t="s">
        <v>33</v>
      </c>
      <c r="E7263" t="s">
        <v>533</v>
      </c>
    </row>
    <row r="7264" spans="1:5" x14ac:dyDescent="0.25">
      <c r="A7264" t="s">
        <v>36543</v>
      </c>
      <c r="B7264" t="s">
        <v>20</v>
      </c>
      <c r="C7264" t="s">
        <v>19</v>
      </c>
      <c r="D7264" t="s">
        <v>33</v>
      </c>
      <c r="E7264" t="s">
        <v>533</v>
      </c>
    </row>
    <row r="7265" spans="1:5" x14ac:dyDescent="0.25">
      <c r="A7265" t="s">
        <v>36544</v>
      </c>
      <c r="B7265" t="s">
        <v>20</v>
      </c>
      <c r="C7265" t="s">
        <v>19</v>
      </c>
      <c r="D7265" t="s">
        <v>33</v>
      </c>
      <c r="E7265" t="s">
        <v>533</v>
      </c>
    </row>
    <row r="7266" spans="1:5" x14ac:dyDescent="0.25">
      <c r="A7266" t="s">
        <v>36545</v>
      </c>
      <c r="B7266" t="s">
        <v>20</v>
      </c>
      <c r="C7266" t="s">
        <v>19</v>
      </c>
      <c r="D7266" t="s">
        <v>33</v>
      </c>
      <c r="E7266" t="s">
        <v>533</v>
      </c>
    </row>
    <row r="7267" spans="1:5" x14ac:dyDescent="0.25">
      <c r="A7267" t="s">
        <v>36546</v>
      </c>
      <c r="B7267" t="s">
        <v>20</v>
      </c>
      <c r="C7267" t="s">
        <v>19</v>
      </c>
      <c r="D7267" t="s">
        <v>33</v>
      </c>
      <c r="E7267" t="s">
        <v>530</v>
      </c>
    </row>
    <row r="7268" spans="1:5" x14ac:dyDescent="0.25">
      <c r="A7268" t="s">
        <v>36547</v>
      </c>
      <c r="B7268" t="s">
        <v>20</v>
      </c>
      <c r="C7268" t="s">
        <v>19</v>
      </c>
      <c r="D7268" t="s">
        <v>33</v>
      </c>
      <c r="E7268" t="s">
        <v>530</v>
      </c>
    </row>
    <row r="7269" spans="1:5" x14ac:dyDescent="0.25">
      <c r="A7269" t="s">
        <v>36548</v>
      </c>
      <c r="B7269" t="s">
        <v>20</v>
      </c>
      <c r="C7269" t="s">
        <v>19</v>
      </c>
      <c r="D7269" t="s">
        <v>33</v>
      </c>
      <c r="E7269" t="s">
        <v>533</v>
      </c>
    </row>
    <row r="7270" spans="1:5" x14ac:dyDescent="0.25">
      <c r="A7270" t="s">
        <v>36549</v>
      </c>
      <c r="B7270" t="s">
        <v>20</v>
      </c>
      <c r="C7270" t="s">
        <v>19</v>
      </c>
      <c r="D7270" t="s">
        <v>33</v>
      </c>
      <c r="E7270" t="s">
        <v>562</v>
      </c>
    </row>
    <row r="7271" spans="1:5" x14ac:dyDescent="0.25">
      <c r="A7271" t="s">
        <v>36550</v>
      </c>
      <c r="B7271" t="s">
        <v>20</v>
      </c>
      <c r="C7271" t="s">
        <v>19</v>
      </c>
      <c r="D7271" t="s">
        <v>33</v>
      </c>
      <c r="E7271" t="s">
        <v>533</v>
      </c>
    </row>
    <row r="7272" spans="1:5" x14ac:dyDescent="0.25">
      <c r="A7272" t="s">
        <v>36551</v>
      </c>
      <c r="B7272" t="s">
        <v>20</v>
      </c>
      <c r="C7272" t="s">
        <v>19</v>
      </c>
      <c r="D7272" t="s">
        <v>33</v>
      </c>
      <c r="E7272" t="s">
        <v>533</v>
      </c>
    </row>
    <row r="7273" spans="1:5" x14ac:dyDescent="0.25">
      <c r="A7273" t="s">
        <v>36552</v>
      </c>
      <c r="B7273" t="s">
        <v>20</v>
      </c>
      <c r="C7273" t="s">
        <v>19</v>
      </c>
      <c r="D7273" t="s">
        <v>33</v>
      </c>
      <c r="E7273" t="s">
        <v>562</v>
      </c>
    </row>
    <row r="7274" spans="1:5" x14ac:dyDescent="0.25">
      <c r="A7274" t="s">
        <v>36553</v>
      </c>
      <c r="B7274" t="s">
        <v>20</v>
      </c>
      <c r="C7274" t="s">
        <v>19</v>
      </c>
      <c r="D7274" t="s">
        <v>33</v>
      </c>
      <c r="E7274" t="s">
        <v>538</v>
      </c>
    </row>
    <row r="7275" spans="1:5" x14ac:dyDescent="0.25">
      <c r="A7275" t="s">
        <v>44348</v>
      </c>
      <c r="B7275" t="s">
        <v>20</v>
      </c>
      <c r="C7275" t="s">
        <v>19</v>
      </c>
      <c r="D7275" t="s">
        <v>33</v>
      </c>
      <c r="E7275" t="s">
        <v>502</v>
      </c>
    </row>
    <row r="7276" spans="1:5" x14ac:dyDescent="0.25">
      <c r="A7276" t="s">
        <v>36554</v>
      </c>
      <c r="B7276" t="s">
        <v>20</v>
      </c>
      <c r="C7276" t="s">
        <v>19</v>
      </c>
      <c r="D7276" t="s">
        <v>33</v>
      </c>
      <c r="E7276" t="s">
        <v>533</v>
      </c>
    </row>
    <row r="7277" spans="1:5" x14ac:dyDescent="0.25">
      <c r="A7277" t="s">
        <v>36555</v>
      </c>
      <c r="B7277" t="s">
        <v>20</v>
      </c>
      <c r="C7277" t="s">
        <v>19</v>
      </c>
      <c r="D7277" t="s">
        <v>33</v>
      </c>
      <c r="E7277" t="s">
        <v>530</v>
      </c>
    </row>
    <row r="7278" spans="1:5" x14ac:dyDescent="0.25">
      <c r="A7278" t="s">
        <v>36556</v>
      </c>
      <c r="B7278" t="s">
        <v>20</v>
      </c>
      <c r="C7278" t="s">
        <v>19</v>
      </c>
      <c r="D7278" t="s">
        <v>33</v>
      </c>
      <c r="E7278" t="s">
        <v>562</v>
      </c>
    </row>
    <row r="7279" spans="1:5" x14ac:dyDescent="0.25">
      <c r="A7279" t="s">
        <v>36557</v>
      </c>
      <c r="B7279" t="s">
        <v>20</v>
      </c>
      <c r="C7279" t="s">
        <v>19</v>
      </c>
      <c r="D7279" t="s">
        <v>33</v>
      </c>
      <c r="E7279" t="s">
        <v>538</v>
      </c>
    </row>
    <row r="7280" spans="1:5" x14ac:dyDescent="0.25">
      <c r="A7280" t="s">
        <v>36558</v>
      </c>
      <c r="B7280" t="s">
        <v>20</v>
      </c>
      <c r="C7280" t="s">
        <v>19</v>
      </c>
      <c r="D7280" t="s">
        <v>33</v>
      </c>
      <c r="E7280" t="s">
        <v>530</v>
      </c>
    </row>
    <row r="7281" spans="1:5" x14ac:dyDescent="0.25">
      <c r="A7281" t="s">
        <v>36559</v>
      </c>
      <c r="B7281" t="s">
        <v>20</v>
      </c>
      <c r="C7281" t="s">
        <v>19</v>
      </c>
      <c r="D7281" t="s">
        <v>33</v>
      </c>
      <c r="E7281" t="s">
        <v>538</v>
      </c>
    </row>
    <row r="7282" spans="1:5" x14ac:dyDescent="0.25">
      <c r="A7282" t="s">
        <v>36560</v>
      </c>
      <c r="B7282" t="s">
        <v>20</v>
      </c>
      <c r="C7282" t="s">
        <v>19</v>
      </c>
      <c r="D7282" t="s">
        <v>33</v>
      </c>
      <c r="E7282" t="s">
        <v>530</v>
      </c>
    </row>
    <row r="7283" spans="1:5" x14ac:dyDescent="0.25">
      <c r="A7283" t="s">
        <v>36561</v>
      </c>
      <c r="B7283" t="s">
        <v>20</v>
      </c>
      <c r="C7283" t="s">
        <v>19</v>
      </c>
      <c r="D7283" t="s">
        <v>33</v>
      </c>
      <c r="E7283" t="s">
        <v>530</v>
      </c>
    </row>
    <row r="7284" spans="1:5" x14ac:dyDescent="0.25">
      <c r="A7284" t="s">
        <v>36562</v>
      </c>
      <c r="B7284" t="s">
        <v>20</v>
      </c>
      <c r="C7284" t="s">
        <v>19</v>
      </c>
      <c r="D7284" t="s">
        <v>33</v>
      </c>
      <c r="E7284" t="s">
        <v>530</v>
      </c>
    </row>
    <row r="7285" spans="1:5" x14ac:dyDescent="0.25">
      <c r="A7285" t="s">
        <v>36563</v>
      </c>
      <c r="B7285" t="s">
        <v>20</v>
      </c>
      <c r="C7285" t="s">
        <v>19</v>
      </c>
      <c r="D7285" t="s">
        <v>33</v>
      </c>
      <c r="E7285" t="s">
        <v>538</v>
      </c>
    </row>
    <row r="7286" spans="1:5" x14ac:dyDescent="0.25">
      <c r="A7286" t="s">
        <v>36564</v>
      </c>
      <c r="B7286" t="s">
        <v>20</v>
      </c>
      <c r="C7286" t="s">
        <v>19</v>
      </c>
      <c r="D7286" t="s">
        <v>33</v>
      </c>
      <c r="E7286" t="s">
        <v>553</v>
      </c>
    </row>
    <row r="7287" spans="1:5" x14ac:dyDescent="0.25">
      <c r="A7287" t="s">
        <v>36565</v>
      </c>
      <c r="B7287" t="s">
        <v>20</v>
      </c>
      <c r="C7287" t="s">
        <v>19</v>
      </c>
      <c r="D7287" t="s">
        <v>33</v>
      </c>
      <c r="E7287" t="s">
        <v>562</v>
      </c>
    </row>
    <row r="7288" spans="1:5" x14ac:dyDescent="0.25">
      <c r="A7288" t="s">
        <v>36566</v>
      </c>
      <c r="B7288" t="s">
        <v>20</v>
      </c>
      <c r="C7288" t="s">
        <v>19</v>
      </c>
      <c r="D7288" t="s">
        <v>33</v>
      </c>
      <c r="E7288" t="s">
        <v>533</v>
      </c>
    </row>
    <row r="7289" spans="1:5" x14ac:dyDescent="0.25">
      <c r="A7289" t="s">
        <v>36567</v>
      </c>
      <c r="B7289" t="s">
        <v>20</v>
      </c>
      <c r="C7289" t="s">
        <v>19</v>
      </c>
      <c r="D7289" t="s">
        <v>69</v>
      </c>
      <c r="E7289" t="s">
        <v>533</v>
      </c>
    </row>
    <row r="7290" spans="1:5" x14ac:dyDescent="0.25">
      <c r="A7290" t="s">
        <v>36568</v>
      </c>
      <c r="B7290" t="s">
        <v>20</v>
      </c>
      <c r="C7290" t="s">
        <v>19</v>
      </c>
      <c r="D7290" t="s">
        <v>33</v>
      </c>
      <c r="E7290" t="s">
        <v>562</v>
      </c>
    </row>
    <row r="7291" spans="1:5" x14ac:dyDescent="0.25">
      <c r="A7291" t="s">
        <v>36569</v>
      </c>
      <c r="B7291" t="s">
        <v>20</v>
      </c>
      <c r="C7291" t="s">
        <v>19</v>
      </c>
      <c r="D7291" t="s">
        <v>33</v>
      </c>
      <c r="E7291" t="s">
        <v>533</v>
      </c>
    </row>
    <row r="7292" spans="1:5" x14ac:dyDescent="0.25">
      <c r="A7292" t="s">
        <v>36570</v>
      </c>
      <c r="B7292" t="s">
        <v>20</v>
      </c>
      <c r="C7292" t="s">
        <v>19</v>
      </c>
      <c r="D7292" t="s">
        <v>33</v>
      </c>
      <c r="E7292" t="s">
        <v>562</v>
      </c>
    </row>
    <row r="7293" spans="1:5" x14ac:dyDescent="0.25">
      <c r="A7293" t="s">
        <v>36571</v>
      </c>
      <c r="B7293" t="s">
        <v>20</v>
      </c>
      <c r="C7293" t="s">
        <v>19</v>
      </c>
      <c r="D7293" t="s">
        <v>33</v>
      </c>
      <c r="E7293" t="s">
        <v>533</v>
      </c>
    </row>
    <row r="7294" spans="1:5" x14ac:dyDescent="0.25">
      <c r="A7294" t="s">
        <v>36572</v>
      </c>
      <c r="B7294" t="s">
        <v>20</v>
      </c>
      <c r="C7294" t="s">
        <v>19</v>
      </c>
      <c r="D7294" t="s">
        <v>33</v>
      </c>
      <c r="E7294" t="s">
        <v>533</v>
      </c>
    </row>
    <row r="7295" spans="1:5" x14ac:dyDescent="0.25">
      <c r="A7295" t="s">
        <v>36573</v>
      </c>
      <c r="B7295" t="s">
        <v>20</v>
      </c>
      <c r="C7295" t="s">
        <v>19</v>
      </c>
      <c r="D7295" t="s">
        <v>33</v>
      </c>
      <c r="E7295" t="s">
        <v>533</v>
      </c>
    </row>
    <row r="7296" spans="1:5" x14ac:dyDescent="0.25">
      <c r="A7296" t="s">
        <v>36574</v>
      </c>
      <c r="B7296" t="s">
        <v>20</v>
      </c>
      <c r="C7296" t="s">
        <v>19</v>
      </c>
      <c r="D7296" t="s">
        <v>33</v>
      </c>
      <c r="E7296" t="s">
        <v>538</v>
      </c>
    </row>
    <row r="7297" spans="1:5" x14ac:dyDescent="0.25">
      <c r="A7297" t="s">
        <v>36575</v>
      </c>
      <c r="B7297" t="s">
        <v>20</v>
      </c>
      <c r="C7297" t="s">
        <v>19</v>
      </c>
      <c r="D7297" t="s">
        <v>33</v>
      </c>
      <c r="E7297" t="s">
        <v>538</v>
      </c>
    </row>
    <row r="7298" spans="1:5" x14ac:dyDescent="0.25">
      <c r="A7298" t="s">
        <v>36576</v>
      </c>
      <c r="B7298" t="s">
        <v>20</v>
      </c>
      <c r="C7298" t="s">
        <v>19</v>
      </c>
      <c r="D7298" t="s">
        <v>33</v>
      </c>
      <c r="E7298" t="s">
        <v>553</v>
      </c>
    </row>
    <row r="7299" spans="1:5" x14ac:dyDescent="0.25">
      <c r="A7299" t="s">
        <v>36577</v>
      </c>
      <c r="B7299" t="s">
        <v>20</v>
      </c>
      <c r="C7299" t="s">
        <v>19</v>
      </c>
      <c r="D7299" t="s">
        <v>33</v>
      </c>
      <c r="E7299" t="s">
        <v>562</v>
      </c>
    </row>
    <row r="7300" spans="1:5" x14ac:dyDescent="0.25">
      <c r="A7300" t="s">
        <v>36578</v>
      </c>
      <c r="B7300" t="s">
        <v>20</v>
      </c>
      <c r="C7300" t="s">
        <v>19</v>
      </c>
      <c r="D7300" t="s">
        <v>33</v>
      </c>
      <c r="E7300" t="s">
        <v>562</v>
      </c>
    </row>
    <row r="7301" spans="1:5" x14ac:dyDescent="0.25">
      <c r="A7301" t="s">
        <v>36579</v>
      </c>
      <c r="B7301" t="s">
        <v>20</v>
      </c>
      <c r="C7301" t="s">
        <v>19</v>
      </c>
      <c r="D7301" t="s">
        <v>33</v>
      </c>
      <c r="E7301" t="s">
        <v>530</v>
      </c>
    </row>
    <row r="7302" spans="1:5" x14ac:dyDescent="0.25">
      <c r="A7302" t="s">
        <v>36580</v>
      </c>
      <c r="B7302" t="s">
        <v>20</v>
      </c>
      <c r="C7302" t="s">
        <v>19</v>
      </c>
      <c r="D7302" t="s">
        <v>33</v>
      </c>
      <c r="E7302" t="s">
        <v>530</v>
      </c>
    </row>
    <row r="7303" spans="1:5" x14ac:dyDescent="0.25">
      <c r="A7303" t="s">
        <v>36581</v>
      </c>
      <c r="B7303" t="s">
        <v>20</v>
      </c>
      <c r="C7303" t="s">
        <v>19</v>
      </c>
      <c r="D7303" t="s">
        <v>33</v>
      </c>
      <c r="E7303" t="s">
        <v>530</v>
      </c>
    </row>
    <row r="7304" spans="1:5" x14ac:dyDescent="0.25">
      <c r="A7304" t="s">
        <v>36582</v>
      </c>
      <c r="B7304" t="s">
        <v>20</v>
      </c>
      <c r="C7304" t="s">
        <v>19</v>
      </c>
      <c r="D7304" t="s">
        <v>33</v>
      </c>
      <c r="E7304" t="s">
        <v>1014</v>
      </c>
    </row>
    <row r="7305" spans="1:5" x14ac:dyDescent="0.25">
      <c r="A7305" t="s">
        <v>36583</v>
      </c>
      <c r="B7305" t="s">
        <v>20</v>
      </c>
      <c r="C7305" t="s">
        <v>19</v>
      </c>
      <c r="D7305" t="s">
        <v>33</v>
      </c>
      <c r="E7305" t="s">
        <v>533</v>
      </c>
    </row>
    <row r="7306" spans="1:5" x14ac:dyDescent="0.25">
      <c r="A7306" t="s">
        <v>36584</v>
      </c>
      <c r="B7306" t="s">
        <v>20</v>
      </c>
      <c r="C7306" t="s">
        <v>19</v>
      </c>
      <c r="D7306" t="s">
        <v>33</v>
      </c>
      <c r="E7306" t="s">
        <v>538</v>
      </c>
    </row>
    <row r="7307" spans="1:5" x14ac:dyDescent="0.25">
      <c r="A7307" t="s">
        <v>36585</v>
      </c>
      <c r="B7307" t="s">
        <v>20</v>
      </c>
      <c r="C7307" t="s">
        <v>19</v>
      </c>
      <c r="D7307" t="s">
        <v>33</v>
      </c>
      <c r="E7307" t="s">
        <v>530</v>
      </c>
    </row>
    <row r="7308" spans="1:5" x14ac:dyDescent="0.25">
      <c r="A7308" t="s">
        <v>36586</v>
      </c>
      <c r="B7308" t="s">
        <v>20</v>
      </c>
      <c r="C7308" t="s">
        <v>19</v>
      </c>
      <c r="D7308" t="s">
        <v>33</v>
      </c>
      <c r="E7308" t="s">
        <v>538</v>
      </c>
    </row>
    <row r="7309" spans="1:5" x14ac:dyDescent="0.25">
      <c r="A7309" t="s">
        <v>36587</v>
      </c>
      <c r="B7309" t="s">
        <v>20</v>
      </c>
      <c r="C7309" t="s">
        <v>19</v>
      </c>
      <c r="D7309" t="s">
        <v>33</v>
      </c>
      <c r="E7309" t="s">
        <v>553</v>
      </c>
    </row>
    <row r="7310" spans="1:5" x14ac:dyDescent="0.25">
      <c r="A7310" t="s">
        <v>36588</v>
      </c>
      <c r="B7310" t="s">
        <v>20</v>
      </c>
      <c r="C7310" t="s">
        <v>19</v>
      </c>
      <c r="D7310" t="s">
        <v>33</v>
      </c>
      <c r="E7310" t="s">
        <v>530</v>
      </c>
    </row>
    <row r="7311" spans="1:5" x14ac:dyDescent="0.25">
      <c r="A7311" t="s">
        <v>36589</v>
      </c>
      <c r="B7311" t="s">
        <v>20</v>
      </c>
      <c r="C7311" t="s">
        <v>19</v>
      </c>
      <c r="D7311" t="s">
        <v>33</v>
      </c>
      <c r="E7311" t="s">
        <v>530</v>
      </c>
    </row>
    <row r="7312" spans="1:5" x14ac:dyDescent="0.25">
      <c r="A7312" t="s">
        <v>36590</v>
      </c>
      <c r="B7312" t="s">
        <v>20</v>
      </c>
      <c r="C7312" t="s">
        <v>19</v>
      </c>
      <c r="D7312" t="s">
        <v>33</v>
      </c>
      <c r="E7312" t="s">
        <v>530</v>
      </c>
    </row>
    <row r="7313" spans="1:5" x14ac:dyDescent="0.25">
      <c r="A7313" t="s">
        <v>36591</v>
      </c>
      <c r="B7313" t="s">
        <v>20</v>
      </c>
      <c r="C7313" t="s">
        <v>19</v>
      </c>
      <c r="D7313" t="s">
        <v>33</v>
      </c>
      <c r="E7313" t="s">
        <v>538</v>
      </c>
    </row>
    <row r="7314" spans="1:5" x14ac:dyDescent="0.25">
      <c r="A7314" t="s">
        <v>36592</v>
      </c>
      <c r="B7314" t="s">
        <v>20</v>
      </c>
      <c r="C7314" t="s">
        <v>19</v>
      </c>
      <c r="D7314" t="s">
        <v>33</v>
      </c>
      <c r="E7314" t="s">
        <v>530</v>
      </c>
    </row>
    <row r="7315" spans="1:5" x14ac:dyDescent="0.25">
      <c r="A7315" t="s">
        <v>36593</v>
      </c>
      <c r="B7315" t="s">
        <v>20</v>
      </c>
      <c r="C7315" t="s">
        <v>19</v>
      </c>
      <c r="D7315" t="s">
        <v>33</v>
      </c>
      <c r="E7315" t="s">
        <v>530</v>
      </c>
    </row>
    <row r="7316" spans="1:5" x14ac:dyDescent="0.25">
      <c r="A7316" t="s">
        <v>36594</v>
      </c>
      <c r="B7316" t="s">
        <v>20</v>
      </c>
      <c r="C7316" t="s">
        <v>19</v>
      </c>
      <c r="D7316" t="s">
        <v>33</v>
      </c>
      <c r="E7316" t="s">
        <v>530</v>
      </c>
    </row>
    <row r="7317" spans="1:5" x14ac:dyDescent="0.25">
      <c r="A7317" t="s">
        <v>36595</v>
      </c>
      <c r="B7317" t="s">
        <v>20</v>
      </c>
      <c r="C7317" t="s">
        <v>19</v>
      </c>
      <c r="D7317" t="s">
        <v>33</v>
      </c>
      <c r="E7317" t="s">
        <v>530</v>
      </c>
    </row>
    <row r="7318" spans="1:5" x14ac:dyDescent="0.25">
      <c r="A7318" t="s">
        <v>36596</v>
      </c>
      <c r="B7318" t="s">
        <v>20</v>
      </c>
      <c r="C7318" t="s">
        <v>19</v>
      </c>
      <c r="D7318" t="s">
        <v>33</v>
      </c>
      <c r="E7318" t="s">
        <v>530</v>
      </c>
    </row>
    <row r="7319" spans="1:5" x14ac:dyDescent="0.25">
      <c r="A7319" t="s">
        <v>36597</v>
      </c>
      <c r="B7319" t="s">
        <v>20</v>
      </c>
      <c r="C7319" t="s">
        <v>19</v>
      </c>
      <c r="D7319" t="s">
        <v>33</v>
      </c>
      <c r="E7319" t="s">
        <v>533</v>
      </c>
    </row>
    <row r="7320" spans="1:5" x14ac:dyDescent="0.25">
      <c r="A7320" t="s">
        <v>36598</v>
      </c>
      <c r="B7320" t="s">
        <v>20</v>
      </c>
      <c r="C7320" t="s">
        <v>19</v>
      </c>
      <c r="D7320" t="s">
        <v>33</v>
      </c>
      <c r="E7320" t="s">
        <v>530</v>
      </c>
    </row>
    <row r="7321" spans="1:5" x14ac:dyDescent="0.25">
      <c r="A7321" t="s">
        <v>36599</v>
      </c>
      <c r="B7321" t="s">
        <v>20</v>
      </c>
      <c r="C7321" t="s">
        <v>19</v>
      </c>
      <c r="D7321" t="s">
        <v>33</v>
      </c>
      <c r="E7321" t="s">
        <v>563</v>
      </c>
    </row>
    <row r="7322" spans="1:5" x14ac:dyDescent="0.25">
      <c r="A7322" t="s">
        <v>36600</v>
      </c>
      <c r="B7322" t="s">
        <v>20</v>
      </c>
      <c r="C7322" t="s">
        <v>19</v>
      </c>
      <c r="D7322" t="s">
        <v>33</v>
      </c>
      <c r="E7322" t="s">
        <v>530</v>
      </c>
    </row>
    <row r="7323" spans="1:5" x14ac:dyDescent="0.25">
      <c r="A7323" t="s">
        <v>36601</v>
      </c>
      <c r="B7323" t="s">
        <v>20</v>
      </c>
      <c r="C7323" t="s">
        <v>19</v>
      </c>
      <c r="D7323" t="s">
        <v>33</v>
      </c>
      <c r="E7323" t="s">
        <v>538</v>
      </c>
    </row>
    <row r="7324" spans="1:5" x14ac:dyDescent="0.25">
      <c r="A7324" t="s">
        <v>36602</v>
      </c>
      <c r="B7324" t="s">
        <v>20</v>
      </c>
      <c r="C7324" t="s">
        <v>19</v>
      </c>
      <c r="D7324" t="s">
        <v>33</v>
      </c>
      <c r="E7324" t="s">
        <v>533</v>
      </c>
    </row>
    <row r="7325" spans="1:5" x14ac:dyDescent="0.25">
      <c r="A7325" t="s">
        <v>36603</v>
      </c>
      <c r="B7325" t="s">
        <v>20</v>
      </c>
      <c r="C7325" t="s">
        <v>19</v>
      </c>
      <c r="D7325" t="s">
        <v>33</v>
      </c>
      <c r="E7325" t="s">
        <v>562</v>
      </c>
    </row>
    <row r="7326" spans="1:5" x14ac:dyDescent="0.25">
      <c r="A7326" t="s">
        <v>36604</v>
      </c>
      <c r="B7326" t="s">
        <v>20</v>
      </c>
      <c r="C7326" t="s">
        <v>19</v>
      </c>
      <c r="D7326" t="s">
        <v>33</v>
      </c>
      <c r="E7326" t="s">
        <v>533</v>
      </c>
    </row>
    <row r="7327" spans="1:5" x14ac:dyDescent="0.25">
      <c r="A7327" t="s">
        <v>36605</v>
      </c>
      <c r="B7327" t="s">
        <v>20</v>
      </c>
      <c r="C7327" t="s">
        <v>19</v>
      </c>
      <c r="D7327" t="s">
        <v>33</v>
      </c>
      <c r="E7327" t="s">
        <v>562</v>
      </c>
    </row>
    <row r="7328" spans="1:5" x14ac:dyDescent="0.25">
      <c r="A7328" t="s">
        <v>36606</v>
      </c>
      <c r="B7328" t="s">
        <v>20</v>
      </c>
      <c r="C7328" t="s">
        <v>19</v>
      </c>
      <c r="D7328" t="s">
        <v>33</v>
      </c>
      <c r="E7328" t="s">
        <v>533</v>
      </c>
    </row>
    <row r="7329" spans="1:5" x14ac:dyDescent="0.25">
      <c r="A7329" t="s">
        <v>36607</v>
      </c>
      <c r="B7329" t="s">
        <v>20</v>
      </c>
      <c r="C7329" t="s">
        <v>19</v>
      </c>
      <c r="D7329" t="s">
        <v>33</v>
      </c>
      <c r="E7329" t="s">
        <v>530</v>
      </c>
    </row>
    <row r="7330" spans="1:5" x14ac:dyDescent="0.25">
      <c r="A7330" t="s">
        <v>36608</v>
      </c>
      <c r="B7330" t="s">
        <v>20</v>
      </c>
      <c r="C7330" t="s">
        <v>19</v>
      </c>
      <c r="D7330" t="s">
        <v>33</v>
      </c>
      <c r="E7330" t="s">
        <v>530</v>
      </c>
    </row>
    <row r="7331" spans="1:5" x14ac:dyDescent="0.25">
      <c r="A7331" t="s">
        <v>36609</v>
      </c>
      <c r="B7331" t="s">
        <v>20</v>
      </c>
      <c r="C7331" t="s">
        <v>19</v>
      </c>
      <c r="D7331" t="s">
        <v>69</v>
      </c>
      <c r="E7331" t="s">
        <v>553</v>
      </c>
    </row>
    <row r="7332" spans="1:5" x14ac:dyDescent="0.25">
      <c r="A7332" t="s">
        <v>36610</v>
      </c>
      <c r="B7332" t="s">
        <v>20</v>
      </c>
      <c r="C7332" t="s">
        <v>19</v>
      </c>
      <c r="D7332" t="s">
        <v>33</v>
      </c>
      <c r="E7332" t="s">
        <v>530</v>
      </c>
    </row>
    <row r="7333" spans="1:5" x14ac:dyDescent="0.25">
      <c r="A7333" t="s">
        <v>36611</v>
      </c>
      <c r="B7333" t="s">
        <v>20</v>
      </c>
      <c r="C7333" t="s">
        <v>19</v>
      </c>
      <c r="D7333" t="s">
        <v>33</v>
      </c>
      <c r="E7333" t="s">
        <v>530</v>
      </c>
    </row>
    <row r="7334" spans="1:5" x14ac:dyDescent="0.25">
      <c r="A7334" t="s">
        <v>36612</v>
      </c>
      <c r="B7334" t="s">
        <v>20</v>
      </c>
      <c r="C7334" t="s">
        <v>19</v>
      </c>
      <c r="D7334" t="s">
        <v>33</v>
      </c>
      <c r="E7334" t="s">
        <v>562</v>
      </c>
    </row>
    <row r="7335" spans="1:5" x14ac:dyDescent="0.25">
      <c r="A7335" t="s">
        <v>36613</v>
      </c>
      <c r="B7335" t="s">
        <v>20</v>
      </c>
      <c r="C7335" t="s">
        <v>19</v>
      </c>
      <c r="D7335" t="s">
        <v>33</v>
      </c>
      <c r="E7335" t="s">
        <v>551</v>
      </c>
    </row>
    <row r="7336" spans="1:5" x14ac:dyDescent="0.25">
      <c r="A7336" t="s">
        <v>36614</v>
      </c>
      <c r="B7336" t="s">
        <v>20</v>
      </c>
      <c r="C7336" t="s">
        <v>19</v>
      </c>
      <c r="D7336" t="s">
        <v>33</v>
      </c>
      <c r="E7336" t="s">
        <v>533</v>
      </c>
    </row>
    <row r="7337" spans="1:5" x14ac:dyDescent="0.25">
      <c r="A7337" t="s">
        <v>36615</v>
      </c>
      <c r="B7337" t="s">
        <v>20</v>
      </c>
      <c r="C7337" t="s">
        <v>19</v>
      </c>
      <c r="D7337" t="s">
        <v>33</v>
      </c>
      <c r="E7337" t="s">
        <v>538</v>
      </c>
    </row>
    <row r="7338" spans="1:5" x14ac:dyDescent="0.25">
      <c r="A7338" t="s">
        <v>36616</v>
      </c>
      <c r="B7338" t="s">
        <v>20</v>
      </c>
      <c r="C7338" t="s">
        <v>19</v>
      </c>
      <c r="D7338" t="s">
        <v>33</v>
      </c>
      <c r="E7338" t="s">
        <v>538</v>
      </c>
    </row>
    <row r="7339" spans="1:5" x14ac:dyDescent="0.25">
      <c r="A7339" t="s">
        <v>36617</v>
      </c>
      <c r="B7339" t="s">
        <v>20</v>
      </c>
      <c r="C7339" t="s">
        <v>19</v>
      </c>
      <c r="D7339" t="s">
        <v>33</v>
      </c>
      <c r="E7339" t="s">
        <v>530</v>
      </c>
    </row>
    <row r="7340" spans="1:5" x14ac:dyDescent="0.25">
      <c r="A7340" t="s">
        <v>44349</v>
      </c>
      <c r="B7340" t="s">
        <v>20</v>
      </c>
      <c r="C7340" t="s">
        <v>19</v>
      </c>
      <c r="D7340" t="s">
        <v>33</v>
      </c>
      <c r="E7340" t="s">
        <v>502</v>
      </c>
    </row>
    <row r="7341" spans="1:5" x14ac:dyDescent="0.25">
      <c r="A7341" t="s">
        <v>36618</v>
      </c>
      <c r="B7341" t="s">
        <v>20</v>
      </c>
      <c r="C7341" t="s">
        <v>19</v>
      </c>
      <c r="D7341" t="s">
        <v>33</v>
      </c>
      <c r="E7341" t="s">
        <v>530</v>
      </c>
    </row>
    <row r="7342" spans="1:5" x14ac:dyDescent="0.25">
      <c r="A7342" t="s">
        <v>36619</v>
      </c>
      <c r="B7342" t="s">
        <v>20</v>
      </c>
      <c r="C7342" t="s">
        <v>19</v>
      </c>
      <c r="D7342" t="s">
        <v>33</v>
      </c>
      <c r="E7342" t="s">
        <v>538</v>
      </c>
    </row>
    <row r="7343" spans="1:5" x14ac:dyDescent="0.25">
      <c r="A7343" t="s">
        <v>36620</v>
      </c>
      <c r="B7343" t="s">
        <v>20</v>
      </c>
      <c r="C7343" t="s">
        <v>19</v>
      </c>
      <c r="D7343" t="s">
        <v>33</v>
      </c>
      <c r="E7343" t="s">
        <v>530</v>
      </c>
    </row>
    <row r="7344" spans="1:5" x14ac:dyDescent="0.25">
      <c r="A7344" t="s">
        <v>36621</v>
      </c>
      <c r="B7344" t="s">
        <v>20</v>
      </c>
      <c r="C7344" t="s">
        <v>19</v>
      </c>
      <c r="D7344" t="s">
        <v>33</v>
      </c>
      <c r="E7344" t="s">
        <v>1017</v>
      </c>
    </row>
    <row r="7345" spans="1:5" x14ac:dyDescent="0.25">
      <c r="A7345" t="s">
        <v>36622</v>
      </c>
      <c r="B7345" t="s">
        <v>20</v>
      </c>
      <c r="C7345" t="s">
        <v>19</v>
      </c>
      <c r="D7345" t="s">
        <v>33</v>
      </c>
      <c r="E7345" t="s">
        <v>562</v>
      </c>
    </row>
    <row r="7346" spans="1:5" x14ac:dyDescent="0.25">
      <c r="A7346" t="s">
        <v>36623</v>
      </c>
      <c r="B7346" t="s">
        <v>20</v>
      </c>
      <c r="C7346" t="s">
        <v>19</v>
      </c>
      <c r="D7346" t="s">
        <v>69</v>
      </c>
      <c r="E7346" t="s">
        <v>533</v>
      </c>
    </row>
    <row r="7347" spans="1:5" x14ac:dyDescent="0.25">
      <c r="A7347" t="s">
        <v>36624</v>
      </c>
      <c r="B7347" t="s">
        <v>20</v>
      </c>
      <c r="C7347" t="s">
        <v>19</v>
      </c>
      <c r="D7347" t="s">
        <v>69</v>
      </c>
      <c r="E7347" t="s">
        <v>913</v>
      </c>
    </row>
    <row r="7348" spans="1:5" x14ac:dyDescent="0.25">
      <c r="A7348" t="s">
        <v>36625</v>
      </c>
      <c r="B7348" t="s">
        <v>20</v>
      </c>
      <c r="C7348" t="s">
        <v>19</v>
      </c>
      <c r="D7348" t="s">
        <v>33</v>
      </c>
      <c r="E7348" t="s">
        <v>553</v>
      </c>
    </row>
    <row r="7349" spans="1:5" x14ac:dyDescent="0.25">
      <c r="A7349" t="s">
        <v>36626</v>
      </c>
      <c r="B7349" t="s">
        <v>20</v>
      </c>
      <c r="C7349" t="s">
        <v>19</v>
      </c>
      <c r="D7349" t="s">
        <v>33</v>
      </c>
      <c r="E7349" t="s">
        <v>562</v>
      </c>
    </row>
    <row r="7350" spans="1:5" x14ac:dyDescent="0.25">
      <c r="A7350" t="s">
        <v>36627</v>
      </c>
      <c r="B7350" t="s">
        <v>20</v>
      </c>
      <c r="C7350" t="s">
        <v>19</v>
      </c>
      <c r="D7350" t="s">
        <v>33</v>
      </c>
      <c r="E7350" t="s">
        <v>562</v>
      </c>
    </row>
    <row r="7351" spans="1:5" x14ac:dyDescent="0.25">
      <c r="A7351" t="s">
        <v>36628</v>
      </c>
      <c r="B7351" t="s">
        <v>20</v>
      </c>
      <c r="C7351" t="s">
        <v>19</v>
      </c>
      <c r="D7351" t="s">
        <v>33</v>
      </c>
      <c r="E7351" t="s">
        <v>562</v>
      </c>
    </row>
    <row r="7352" spans="1:5" x14ac:dyDescent="0.25">
      <c r="A7352" t="s">
        <v>36629</v>
      </c>
      <c r="B7352" t="s">
        <v>20</v>
      </c>
      <c r="C7352" t="s">
        <v>19</v>
      </c>
      <c r="D7352" t="s">
        <v>33</v>
      </c>
      <c r="E7352" t="s">
        <v>547</v>
      </c>
    </row>
    <row r="7353" spans="1:5" x14ac:dyDescent="0.25">
      <c r="A7353" t="s">
        <v>36630</v>
      </c>
      <c r="B7353" t="s">
        <v>20</v>
      </c>
      <c r="C7353" t="s">
        <v>19</v>
      </c>
      <c r="D7353" t="s">
        <v>33</v>
      </c>
      <c r="E7353" t="s">
        <v>562</v>
      </c>
    </row>
    <row r="7354" spans="1:5" x14ac:dyDescent="0.25">
      <c r="A7354" t="s">
        <v>36631</v>
      </c>
      <c r="B7354" t="s">
        <v>20</v>
      </c>
      <c r="C7354" t="s">
        <v>19</v>
      </c>
      <c r="D7354" t="s">
        <v>33</v>
      </c>
      <c r="E7354" t="s">
        <v>562</v>
      </c>
    </row>
    <row r="7355" spans="1:5" x14ac:dyDescent="0.25">
      <c r="A7355" t="s">
        <v>36632</v>
      </c>
      <c r="B7355" t="s">
        <v>20</v>
      </c>
      <c r="C7355" t="s">
        <v>19</v>
      </c>
      <c r="D7355" t="s">
        <v>33</v>
      </c>
      <c r="E7355" t="s">
        <v>530</v>
      </c>
    </row>
    <row r="7356" spans="1:5" x14ac:dyDescent="0.25">
      <c r="A7356" t="s">
        <v>36633</v>
      </c>
      <c r="B7356" t="s">
        <v>20</v>
      </c>
      <c r="C7356" t="s">
        <v>19</v>
      </c>
      <c r="D7356" t="s">
        <v>33</v>
      </c>
      <c r="E7356" t="s">
        <v>530</v>
      </c>
    </row>
    <row r="7357" spans="1:5" x14ac:dyDescent="0.25">
      <c r="A7357" t="s">
        <v>36634</v>
      </c>
      <c r="B7357" t="s">
        <v>20</v>
      </c>
      <c r="C7357" t="s">
        <v>19</v>
      </c>
      <c r="D7357" t="s">
        <v>33</v>
      </c>
      <c r="E7357" t="s">
        <v>530</v>
      </c>
    </row>
    <row r="7358" spans="1:5" x14ac:dyDescent="0.25">
      <c r="A7358" t="s">
        <v>36635</v>
      </c>
      <c r="B7358" t="s">
        <v>20</v>
      </c>
      <c r="C7358" t="s">
        <v>19</v>
      </c>
      <c r="D7358" t="s">
        <v>33</v>
      </c>
      <c r="E7358" t="s">
        <v>562</v>
      </c>
    </row>
    <row r="7359" spans="1:5" x14ac:dyDescent="0.25">
      <c r="A7359" t="s">
        <v>36636</v>
      </c>
      <c r="B7359" t="s">
        <v>20</v>
      </c>
      <c r="C7359" t="s">
        <v>19</v>
      </c>
      <c r="D7359" t="s">
        <v>33</v>
      </c>
      <c r="E7359" t="s">
        <v>533</v>
      </c>
    </row>
    <row r="7360" spans="1:5" x14ac:dyDescent="0.25">
      <c r="A7360" t="s">
        <v>36637</v>
      </c>
      <c r="B7360" t="s">
        <v>20</v>
      </c>
      <c r="C7360" t="s">
        <v>19</v>
      </c>
      <c r="D7360" t="s">
        <v>33</v>
      </c>
      <c r="E7360" t="s">
        <v>553</v>
      </c>
    </row>
    <row r="7361" spans="1:5" x14ac:dyDescent="0.25">
      <c r="A7361" t="s">
        <v>36638</v>
      </c>
      <c r="B7361" t="s">
        <v>20</v>
      </c>
      <c r="C7361" t="s">
        <v>19</v>
      </c>
      <c r="D7361" t="s">
        <v>33</v>
      </c>
      <c r="E7361" t="s">
        <v>786</v>
      </c>
    </row>
    <row r="7362" spans="1:5" x14ac:dyDescent="0.25">
      <c r="A7362" t="s">
        <v>36639</v>
      </c>
      <c r="B7362" t="s">
        <v>20</v>
      </c>
      <c r="C7362" t="s">
        <v>19</v>
      </c>
      <c r="D7362" t="s">
        <v>33</v>
      </c>
      <c r="E7362" t="s">
        <v>530</v>
      </c>
    </row>
    <row r="7363" spans="1:5" x14ac:dyDescent="0.25">
      <c r="A7363" t="s">
        <v>36640</v>
      </c>
      <c r="B7363" t="s">
        <v>20</v>
      </c>
      <c r="C7363" t="s">
        <v>19</v>
      </c>
      <c r="D7363" t="s">
        <v>33</v>
      </c>
      <c r="E7363" t="s">
        <v>538</v>
      </c>
    </row>
    <row r="7364" spans="1:5" x14ac:dyDescent="0.25">
      <c r="A7364" t="s">
        <v>36641</v>
      </c>
      <c r="B7364" t="s">
        <v>20</v>
      </c>
      <c r="C7364" t="s">
        <v>19</v>
      </c>
      <c r="D7364" t="s">
        <v>33</v>
      </c>
      <c r="E7364" t="s">
        <v>531</v>
      </c>
    </row>
    <row r="7365" spans="1:5" x14ac:dyDescent="0.25">
      <c r="A7365" t="s">
        <v>36642</v>
      </c>
      <c r="B7365" t="s">
        <v>20</v>
      </c>
      <c r="C7365" t="s">
        <v>19</v>
      </c>
      <c r="D7365" t="s">
        <v>33</v>
      </c>
      <c r="E7365" t="s">
        <v>533</v>
      </c>
    </row>
    <row r="7366" spans="1:5" x14ac:dyDescent="0.25">
      <c r="A7366" t="s">
        <v>36643</v>
      </c>
      <c r="B7366" t="s">
        <v>20</v>
      </c>
      <c r="C7366" t="s">
        <v>19</v>
      </c>
      <c r="D7366" t="s">
        <v>33</v>
      </c>
      <c r="E7366" t="s">
        <v>533</v>
      </c>
    </row>
    <row r="7367" spans="1:5" x14ac:dyDescent="0.25">
      <c r="A7367" t="s">
        <v>36644</v>
      </c>
      <c r="B7367" t="s">
        <v>20</v>
      </c>
      <c r="C7367" t="s">
        <v>19</v>
      </c>
      <c r="D7367" t="s">
        <v>33</v>
      </c>
      <c r="E7367" t="s">
        <v>533</v>
      </c>
    </row>
    <row r="7368" spans="1:5" x14ac:dyDescent="0.25">
      <c r="A7368" t="s">
        <v>36645</v>
      </c>
      <c r="B7368" t="s">
        <v>20</v>
      </c>
      <c r="C7368" t="s">
        <v>19</v>
      </c>
      <c r="D7368" t="s">
        <v>65</v>
      </c>
      <c r="E7368" t="s">
        <v>533</v>
      </c>
    </row>
    <row r="7369" spans="1:5" x14ac:dyDescent="0.25">
      <c r="A7369" t="s">
        <v>36646</v>
      </c>
      <c r="B7369" t="s">
        <v>20</v>
      </c>
      <c r="C7369" t="s">
        <v>19</v>
      </c>
      <c r="D7369" t="s">
        <v>33</v>
      </c>
      <c r="E7369" t="s">
        <v>533</v>
      </c>
    </row>
    <row r="7370" spans="1:5" x14ac:dyDescent="0.25">
      <c r="A7370" t="s">
        <v>36647</v>
      </c>
      <c r="B7370" t="s">
        <v>20</v>
      </c>
      <c r="C7370" t="s">
        <v>19</v>
      </c>
      <c r="D7370" t="s">
        <v>33</v>
      </c>
      <c r="E7370" t="s">
        <v>538</v>
      </c>
    </row>
    <row r="7371" spans="1:5" x14ac:dyDescent="0.25">
      <c r="A7371" t="s">
        <v>36648</v>
      </c>
      <c r="B7371" t="s">
        <v>20</v>
      </c>
      <c r="C7371" t="s">
        <v>19</v>
      </c>
      <c r="D7371" t="s">
        <v>33</v>
      </c>
      <c r="E7371" t="s">
        <v>562</v>
      </c>
    </row>
    <row r="7372" spans="1:5" x14ac:dyDescent="0.25">
      <c r="A7372" t="s">
        <v>36649</v>
      </c>
      <c r="B7372" t="s">
        <v>20</v>
      </c>
      <c r="C7372" t="s">
        <v>19</v>
      </c>
      <c r="D7372" t="s">
        <v>33</v>
      </c>
      <c r="E7372" t="s">
        <v>553</v>
      </c>
    </row>
    <row r="7373" spans="1:5" x14ac:dyDescent="0.25">
      <c r="A7373" t="s">
        <v>36650</v>
      </c>
      <c r="B7373" t="s">
        <v>20</v>
      </c>
      <c r="C7373" t="s">
        <v>19</v>
      </c>
      <c r="D7373" t="s">
        <v>33</v>
      </c>
      <c r="E7373" t="s">
        <v>530</v>
      </c>
    </row>
    <row r="7374" spans="1:5" x14ac:dyDescent="0.25">
      <c r="A7374" t="s">
        <v>36651</v>
      </c>
      <c r="B7374" t="s">
        <v>20</v>
      </c>
      <c r="C7374" t="s">
        <v>19</v>
      </c>
      <c r="D7374" t="s">
        <v>33</v>
      </c>
      <c r="E7374" t="s">
        <v>530</v>
      </c>
    </row>
    <row r="7375" spans="1:5" x14ac:dyDescent="0.25">
      <c r="A7375" t="s">
        <v>36652</v>
      </c>
      <c r="B7375" t="s">
        <v>20</v>
      </c>
      <c r="C7375" t="s">
        <v>19</v>
      </c>
      <c r="D7375" t="s">
        <v>33</v>
      </c>
      <c r="E7375" t="s">
        <v>530</v>
      </c>
    </row>
    <row r="7376" spans="1:5" x14ac:dyDescent="0.25">
      <c r="A7376" t="s">
        <v>36653</v>
      </c>
      <c r="B7376" t="s">
        <v>20</v>
      </c>
      <c r="C7376" t="s">
        <v>19</v>
      </c>
      <c r="D7376" t="s">
        <v>69</v>
      </c>
      <c r="E7376" t="s">
        <v>553</v>
      </c>
    </row>
    <row r="7377" spans="1:5" x14ac:dyDescent="0.25">
      <c r="A7377" t="s">
        <v>36654</v>
      </c>
      <c r="B7377" t="s">
        <v>20</v>
      </c>
      <c r="C7377" t="s">
        <v>19</v>
      </c>
      <c r="D7377" t="s">
        <v>33</v>
      </c>
      <c r="E7377" t="s">
        <v>530</v>
      </c>
    </row>
    <row r="7378" spans="1:5" x14ac:dyDescent="0.25">
      <c r="A7378" t="s">
        <v>36655</v>
      </c>
      <c r="B7378" t="s">
        <v>20</v>
      </c>
      <c r="C7378" t="s">
        <v>19</v>
      </c>
      <c r="D7378" t="s">
        <v>33</v>
      </c>
      <c r="E7378" t="s">
        <v>562</v>
      </c>
    </row>
    <row r="7379" spans="1:5" x14ac:dyDescent="0.25">
      <c r="A7379" t="s">
        <v>36656</v>
      </c>
      <c r="B7379" t="s">
        <v>20</v>
      </c>
      <c r="C7379" t="s">
        <v>19</v>
      </c>
      <c r="D7379" t="s">
        <v>33</v>
      </c>
      <c r="E7379" t="s">
        <v>538</v>
      </c>
    </row>
    <row r="7380" spans="1:5" x14ac:dyDescent="0.25">
      <c r="A7380" t="s">
        <v>36657</v>
      </c>
      <c r="B7380" t="s">
        <v>20</v>
      </c>
      <c r="C7380" t="s">
        <v>19</v>
      </c>
      <c r="D7380" t="s">
        <v>33</v>
      </c>
      <c r="E7380" t="s">
        <v>533</v>
      </c>
    </row>
    <row r="7381" spans="1:5" x14ac:dyDescent="0.25">
      <c r="A7381" t="s">
        <v>36658</v>
      </c>
      <c r="B7381" t="s">
        <v>20</v>
      </c>
      <c r="C7381" t="s">
        <v>19</v>
      </c>
      <c r="D7381" t="s">
        <v>33</v>
      </c>
      <c r="E7381" t="s">
        <v>562</v>
      </c>
    </row>
    <row r="7382" spans="1:5" x14ac:dyDescent="0.25">
      <c r="A7382" t="s">
        <v>36659</v>
      </c>
      <c r="B7382" t="s">
        <v>20</v>
      </c>
      <c r="C7382" t="s">
        <v>19</v>
      </c>
      <c r="D7382" t="s">
        <v>33</v>
      </c>
      <c r="E7382" t="s">
        <v>530</v>
      </c>
    </row>
    <row r="7383" spans="1:5" x14ac:dyDescent="0.25">
      <c r="A7383" t="s">
        <v>36660</v>
      </c>
      <c r="B7383" t="s">
        <v>20</v>
      </c>
      <c r="C7383" t="s">
        <v>19</v>
      </c>
      <c r="D7383" t="s">
        <v>33</v>
      </c>
      <c r="E7383" t="s">
        <v>533</v>
      </c>
    </row>
    <row r="7384" spans="1:5" x14ac:dyDescent="0.25">
      <c r="A7384" t="s">
        <v>36661</v>
      </c>
      <c r="B7384" t="s">
        <v>20</v>
      </c>
      <c r="C7384" t="s">
        <v>19</v>
      </c>
      <c r="D7384" t="s">
        <v>33</v>
      </c>
      <c r="E7384" t="s">
        <v>530</v>
      </c>
    </row>
    <row r="7385" spans="1:5" x14ac:dyDescent="0.25">
      <c r="A7385" t="s">
        <v>36662</v>
      </c>
      <c r="B7385" t="s">
        <v>20</v>
      </c>
      <c r="C7385" t="s">
        <v>19</v>
      </c>
      <c r="D7385" t="s">
        <v>33</v>
      </c>
      <c r="E7385" t="s">
        <v>533</v>
      </c>
    </row>
    <row r="7386" spans="1:5" x14ac:dyDescent="0.25">
      <c r="A7386" t="s">
        <v>36663</v>
      </c>
      <c r="B7386" t="s">
        <v>20</v>
      </c>
      <c r="C7386" t="s">
        <v>19</v>
      </c>
      <c r="D7386" t="s">
        <v>33</v>
      </c>
      <c r="E7386" t="s">
        <v>533</v>
      </c>
    </row>
    <row r="7387" spans="1:5" x14ac:dyDescent="0.25">
      <c r="A7387" t="s">
        <v>36664</v>
      </c>
      <c r="B7387" t="s">
        <v>20</v>
      </c>
      <c r="C7387" t="s">
        <v>19</v>
      </c>
      <c r="D7387" t="s">
        <v>33</v>
      </c>
      <c r="E7387" t="s">
        <v>530</v>
      </c>
    </row>
    <row r="7388" spans="1:5" x14ac:dyDescent="0.25">
      <c r="A7388" t="s">
        <v>36665</v>
      </c>
      <c r="B7388" t="s">
        <v>20</v>
      </c>
      <c r="C7388" t="s">
        <v>19</v>
      </c>
      <c r="D7388" t="s">
        <v>33</v>
      </c>
      <c r="E7388" t="s">
        <v>530</v>
      </c>
    </row>
    <row r="7389" spans="1:5" x14ac:dyDescent="0.25">
      <c r="A7389" t="s">
        <v>36666</v>
      </c>
      <c r="B7389" t="s">
        <v>20</v>
      </c>
      <c r="C7389" t="s">
        <v>19</v>
      </c>
      <c r="D7389" t="s">
        <v>33</v>
      </c>
      <c r="E7389" t="s">
        <v>533</v>
      </c>
    </row>
    <row r="7390" spans="1:5" x14ac:dyDescent="0.25">
      <c r="A7390" t="s">
        <v>36667</v>
      </c>
      <c r="B7390" t="s">
        <v>20</v>
      </c>
      <c r="C7390" t="s">
        <v>19</v>
      </c>
      <c r="D7390" t="s">
        <v>33</v>
      </c>
      <c r="E7390" t="s">
        <v>530</v>
      </c>
    </row>
    <row r="7391" spans="1:5" x14ac:dyDescent="0.25">
      <c r="A7391" t="s">
        <v>36668</v>
      </c>
      <c r="B7391" t="s">
        <v>20</v>
      </c>
      <c r="C7391" t="s">
        <v>19</v>
      </c>
      <c r="D7391" t="s">
        <v>33</v>
      </c>
      <c r="E7391" t="s">
        <v>538</v>
      </c>
    </row>
    <row r="7392" spans="1:5" x14ac:dyDescent="0.25">
      <c r="A7392" t="s">
        <v>36669</v>
      </c>
      <c r="B7392" t="s">
        <v>20</v>
      </c>
      <c r="C7392" t="s">
        <v>19</v>
      </c>
      <c r="D7392" t="s">
        <v>33</v>
      </c>
      <c r="E7392" t="s">
        <v>530</v>
      </c>
    </row>
    <row r="7393" spans="1:5" x14ac:dyDescent="0.25">
      <c r="A7393" t="s">
        <v>36670</v>
      </c>
      <c r="B7393" t="s">
        <v>20</v>
      </c>
      <c r="C7393" t="s">
        <v>19</v>
      </c>
      <c r="D7393" t="s">
        <v>33</v>
      </c>
      <c r="E7393" t="s">
        <v>533</v>
      </c>
    </row>
    <row r="7394" spans="1:5" x14ac:dyDescent="0.25">
      <c r="A7394" t="s">
        <v>36671</v>
      </c>
      <c r="B7394" t="s">
        <v>20</v>
      </c>
      <c r="C7394" t="s">
        <v>19</v>
      </c>
      <c r="D7394" t="s">
        <v>33</v>
      </c>
      <c r="E7394" t="s">
        <v>530</v>
      </c>
    </row>
    <row r="7395" spans="1:5" x14ac:dyDescent="0.25">
      <c r="A7395" t="s">
        <v>36672</v>
      </c>
      <c r="B7395" t="s">
        <v>20</v>
      </c>
      <c r="C7395" t="s">
        <v>19</v>
      </c>
      <c r="D7395" t="s">
        <v>33</v>
      </c>
      <c r="E7395" t="s">
        <v>530</v>
      </c>
    </row>
    <row r="7396" spans="1:5" x14ac:dyDescent="0.25">
      <c r="A7396" t="s">
        <v>36673</v>
      </c>
      <c r="B7396" t="s">
        <v>20</v>
      </c>
      <c r="C7396" t="s">
        <v>19</v>
      </c>
      <c r="D7396" t="s">
        <v>33</v>
      </c>
      <c r="E7396" t="s">
        <v>530</v>
      </c>
    </row>
    <row r="7397" spans="1:5" x14ac:dyDescent="0.25">
      <c r="A7397" t="s">
        <v>36674</v>
      </c>
      <c r="B7397" t="s">
        <v>20</v>
      </c>
      <c r="C7397" t="s">
        <v>19</v>
      </c>
      <c r="D7397" t="s">
        <v>33</v>
      </c>
      <c r="E7397" t="s">
        <v>533</v>
      </c>
    </row>
    <row r="7398" spans="1:5" x14ac:dyDescent="0.25">
      <c r="A7398" t="s">
        <v>36675</v>
      </c>
      <c r="B7398" t="s">
        <v>20</v>
      </c>
      <c r="C7398" t="s">
        <v>19</v>
      </c>
      <c r="D7398" t="s">
        <v>33</v>
      </c>
      <c r="E7398" t="s">
        <v>553</v>
      </c>
    </row>
    <row r="7399" spans="1:5" x14ac:dyDescent="0.25">
      <c r="A7399" t="s">
        <v>44350</v>
      </c>
      <c r="B7399" t="s">
        <v>20</v>
      </c>
      <c r="C7399" t="s">
        <v>19</v>
      </c>
      <c r="D7399" t="s">
        <v>33</v>
      </c>
      <c r="E7399" t="s">
        <v>786</v>
      </c>
    </row>
    <row r="7400" spans="1:5" x14ac:dyDescent="0.25">
      <c r="A7400" t="s">
        <v>44351</v>
      </c>
      <c r="B7400" t="s">
        <v>20</v>
      </c>
      <c r="C7400" t="s">
        <v>19</v>
      </c>
      <c r="D7400" t="s">
        <v>33</v>
      </c>
      <c r="E7400" t="s">
        <v>786</v>
      </c>
    </row>
    <row r="7401" spans="1:5" x14ac:dyDescent="0.25">
      <c r="A7401" t="s">
        <v>36676</v>
      </c>
      <c r="B7401" t="s">
        <v>20</v>
      </c>
      <c r="C7401" t="s">
        <v>19</v>
      </c>
      <c r="D7401" t="s">
        <v>33</v>
      </c>
      <c r="E7401" t="s">
        <v>533</v>
      </c>
    </row>
    <row r="7402" spans="1:5" x14ac:dyDescent="0.25">
      <c r="A7402" t="s">
        <v>36677</v>
      </c>
      <c r="B7402" t="s">
        <v>20</v>
      </c>
      <c r="C7402" t="s">
        <v>19</v>
      </c>
      <c r="D7402" t="s">
        <v>33</v>
      </c>
      <c r="E7402" t="s">
        <v>562</v>
      </c>
    </row>
    <row r="7403" spans="1:5" x14ac:dyDescent="0.25">
      <c r="A7403" t="s">
        <v>36678</v>
      </c>
      <c r="B7403" t="s">
        <v>20</v>
      </c>
      <c r="C7403" t="s">
        <v>19</v>
      </c>
      <c r="D7403" t="s">
        <v>33</v>
      </c>
      <c r="E7403" t="s">
        <v>553</v>
      </c>
    </row>
    <row r="7404" spans="1:5" x14ac:dyDescent="0.25">
      <c r="A7404" t="s">
        <v>36679</v>
      </c>
      <c r="B7404" t="s">
        <v>20</v>
      </c>
      <c r="C7404" t="s">
        <v>19</v>
      </c>
      <c r="D7404" t="s">
        <v>33</v>
      </c>
      <c r="E7404" t="s">
        <v>533</v>
      </c>
    </row>
    <row r="7405" spans="1:5" x14ac:dyDescent="0.25">
      <c r="A7405" t="s">
        <v>36680</v>
      </c>
      <c r="B7405" t="s">
        <v>20</v>
      </c>
      <c r="C7405" t="s">
        <v>19</v>
      </c>
      <c r="D7405" t="s">
        <v>33</v>
      </c>
      <c r="E7405" t="s">
        <v>538</v>
      </c>
    </row>
    <row r="7406" spans="1:5" x14ac:dyDescent="0.25">
      <c r="A7406" t="s">
        <v>36681</v>
      </c>
      <c r="B7406" t="s">
        <v>20</v>
      </c>
      <c r="C7406" t="s">
        <v>19</v>
      </c>
      <c r="D7406" t="s">
        <v>69</v>
      </c>
      <c r="E7406" t="s">
        <v>531</v>
      </c>
    </row>
    <row r="7407" spans="1:5" x14ac:dyDescent="0.25">
      <c r="A7407" t="s">
        <v>36682</v>
      </c>
      <c r="B7407" t="s">
        <v>20</v>
      </c>
      <c r="C7407" t="s">
        <v>19</v>
      </c>
      <c r="D7407" t="s">
        <v>33</v>
      </c>
      <c r="E7407" t="s">
        <v>530</v>
      </c>
    </row>
    <row r="7408" spans="1:5" x14ac:dyDescent="0.25">
      <c r="A7408" t="s">
        <v>36683</v>
      </c>
      <c r="B7408" t="s">
        <v>20</v>
      </c>
      <c r="C7408" t="s">
        <v>19</v>
      </c>
      <c r="D7408" t="s">
        <v>33</v>
      </c>
      <c r="E7408" t="s">
        <v>533</v>
      </c>
    </row>
    <row r="7409" spans="1:5" x14ac:dyDescent="0.25">
      <c r="A7409" t="s">
        <v>36684</v>
      </c>
      <c r="B7409" t="s">
        <v>20</v>
      </c>
      <c r="C7409" t="s">
        <v>19</v>
      </c>
      <c r="D7409" t="s">
        <v>33</v>
      </c>
      <c r="E7409" t="s">
        <v>533</v>
      </c>
    </row>
    <row r="7410" spans="1:5" x14ac:dyDescent="0.25">
      <c r="A7410" t="s">
        <v>36685</v>
      </c>
      <c r="B7410" t="s">
        <v>20</v>
      </c>
      <c r="C7410" t="s">
        <v>19</v>
      </c>
      <c r="D7410" t="s">
        <v>33</v>
      </c>
      <c r="E7410" t="s">
        <v>533</v>
      </c>
    </row>
    <row r="7411" spans="1:5" x14ac:dyDescent="0.25">
      <c r="A7411" t="s">
        <v>36686</v>
      </c>
      <c r="B7411" t="s">
        <v>20</v>
      </c>
      <c r="C7411" t="s">
        <v>19</v>
      </c>
      <c r="D7411" t="s">
        <v>33</v>
      </c>
      <c r="E7411" t="s">
        <v>538</v>
      </c>
    </row>
    <row r="7412" spans="1:5" x14ac:dyDescent="0.25">
      <c r="A7412" t="s">
        <v>36687</v>
      </c>
      <c r="B7412" t="s">
        <v>20</v>
      </c>
      <c r="C7412" t="s">
        <v>19</v>
      </c>
      <c r="D7412" t="s">
        <v>65</v>
      </c>
      <c r="E7412" t="s">
        <v>533</v>
      </c>
    </row>
    <row r="7413" spans="1:5" x14ac:dyDescent="0.25">
      <c r="A7413" t="s">
        <v>36688</v>
      </c>
      <c r="B7413" t="s">
        <v>20</v>
      </c>
      <c r="C7413" t="s">
        <v>19</v>
      </c>
      <c r="D7413" t="s">
        <v>33</v>
      </c>
      <c r="E7413" t="s">
        <v>533</v>
      </c>
    </row>
    <row r="7414" spans="1:5" x14ac:dyDescent="0.25">
      <c r="A7414" t="s">
        <v>36689</v>
      </c>
      <c r="B7414" t="s">
        <v>20</v>
      </c>
      <c r="C7414" t="s">
        <v>19</v>
      </c>
      <c r="D7414" t="s">
        <v>33</v>
      </c>
      <c r="E7414" t="s">
        <v>533</v>
      </c>
    </row>
    <row r="7415" spans="1:5" x14ac:dyDescent="0.25">
      <c r="A7415" t="s">
        <v>36690</v>
      </c>
      <c r="B7415" t="s">
        <v>20</v>
      </c>
      <c r="C7415" t="s">
        <v>19</v>
      </c>
      <c r="D7415" t="s">
        <v>33</v>
      </c>
      <c r="E7415" t="s">
        <v>533</v>
      </c>
    </row>
    <row r="7416" spans="1:5" x14ac:dyDescent="0.25">
      <c r="A7416" t="s">
        <v>36691</v>
      </c>
      <c r="B7416" t="s">
        <v>20</v>
      </c>
      <c r="C7416" t="s">
        <v>19</v>
      </c>
      <c r="D7416" t="s">
        <v>33</v>
      </c>
      <c r="E7416" t="s">
        <v>553</v>
      </c>
    </row>
    <row r="7417" spans="1:5" x14ac:dyDescent="0.25">
      <c r="A7417" t="s">
        <v>36692</v>
      </c>
      <c r="B7417" t="s">
        <v>20</v>
      </c>
      <c r="C7417" t="s">
        <v>19</v>
      </c>
      <c r="D7417" t="s">
        <v>33</v>
      </c>
      <c r="E7417" t="s">
        <v>530</v>
      </c>
    </row>
    <row r="7418" spans="1:5" x14ac:dyDescent="0.25">
      <c r="A7418" t="s">
        <v>36693</v>
      </c>
      <c r="B7418" t="s">
        <v>20</v>
      </c>
      <c r="C7418" t="s">
        <v>19</v>
      </c>
      <c r="D7418" t="s">
        <v>33</v>
      </c>
      <c r="E7418" t="s">
        <v>538</v>
      </c>
    </row>
    <row r="7419" spans="1:5" x14ac:dyDescent="0.25">
      <c r="A7419" t="s">
        <v>36694</v>
      </c>
      <c r="B7419" t="s">
        <v>20</v>
      </c>
      <c r="C7419" t="s">
        <v>19</v>
      </c>
      <c r="D7419" t="s">
        <v>33</v>
      </c>
      <c r="E7419" t="s">
        <v>533</v>
      </c>
    </row>
    <row r="7420" spans="1:5" x14ac:dyDescent="0.25">
      <c r="A7420" t="s">
        <v>36695</v>
      </c>
      <c r="B7420" t="s">
        <v>20</v>
      </c>
      <c r="C7420" t="s">
        <v>19</v>
      </c>
      <c r="D7420" t="s">
        <v>33</v>
      </c>
      <c r="E7420" t="s">
        <v>530</v>
      </c>
    </row>
    <row r="7421" spans="1:5" x14ac:dyDescent="0.25">
      <c r="A7421" t="s">
        <v>36696</v>
      </c>
      <c r="B7421" t="s">
        <v>20</v>
      </c>
      <c r="C7421" t="s">
        <v>19</v>
      </c>
      <c r="D7421" t="s">
        <v>33</v>
      </c>
      <c r="E7421" t="s">
        <v>530</v>
      </c>
    </row>
    <row r="7422" spans="1:5" x14ac:dyDescent="0.25">
      <c r="A7422" t="s">
        <v>36697</v>
      </c>
      <c r="B7422" t="s">
        <v>20</v>
      </c>
      <c r="C7422" t="s">
        <v>19</v>
      </c>
      <c r="D7422" t="s">
        <v>33</v>
      </c>
      <c r="E7422" t="s">
        <v>538</v>
      </c>
    </row>
    <row r="7423" spans="1:5" x14ac:dyDescent="0.25">
      <c r="A7423" t="s">
        <v>44352</v>
      </c>
      <c r="B7423" t="s">
        <v>20</v>
      </c>
      <c r="C7423" t="s">
        <v>19</v>
      </c>
      <c r="D7423" t="s">
        <v>65</v>
      </c>
      <c r="E7423" t="s">
        <v>533</v>
      </c>
    </row>
    <row r="7424" spans="1:5" x14ac:dyDescent="0.25">
      <c r="A7424" t="s">
        <v>36698</v>
      </c>
      <c r="B7424" t="s">
        <v>20</v>
      </c>
      <c r="C7424" t="s">
        <v>19</v>
      </c>
      <c r="D7424" t="s">
        <v>33</v>
      </c>
      <c r="E7424" t="s">
        <v>553</v>
      </c>
    </row>
    <row r="7425" spans="1:5" x14ac:dyDescent="0.25">
      <c r="A7425" t="s">
        <v>36699</v>
      </c>
      <c r="B7425" t="s">
        <v>20</v>
      </c>
      <c r="C7425" t="s">
        <v>19</v>
      </c>
      <c r="D7425" t="s">
        <v>33</v>
      </c>
      <c r="E7425" t="s">
        <v>689</v>
      </c>
    </row>
    <row r="7426" spans="1:5" x14ac:dyDescent="0.25">
      <c r="A7426" t="s">
        <v>36700</v>
      </c>
      <c r="B7426" t="s">
        <v>20</v>
      </c>
      <c r="C7426" t="s">
        <v>19</v>
      </c>
      <c r="D7426" t="s">
        <v>65</v>
      </c>
      <c r="E7426" t="s">
        <v>533</v>
      </c>
    </row>
    <row r="7427" spans="1:5" x14ac:dyDescent="0.25">
      <c r="A7427" t="s">
        <v>36701</v>
      </c>
      <c r="B7427" t="s">
        <v>20</v>
      </c>
      <c r="C7427" t="s">
        <v>19</v>
      </c>
      <c r="D7427" t="s">
        <v>33</v>
      </c>
      <c r="E7427" t="s">
        <v>530</v>
      </c>
    </row>
    <row r="7428" spans="1:5" x14ac:dyDescent="0.25">
      <c r="A7428" t="s">
        <v>36702</v>
      </c>
      <c r="B7428" t="s">
        <v>20</v>
      </c>
      <c r="C7428" t="s">
        <v>19</v>
      </c>
      <c r="D7428" t="s">
        <v>33</v>
      </c>
      <c r="E7428" t="s">
        <v>530</v>
      </c>
    </row>
    <row r="7429" spans="1:5" x14ac:dyDescent="0.25">
      <c r="A7429" t="s">
        <v>36703</v>
      </c>
      <c r="B7429" t="s">
        <v>20</v>
      </c>
      <c r="C7429" t="s">
        <v>19</v>
      </c>
      <c r="D7429" t="s">
        <v>33</v>
      </c>
      <c r="E7429" t="s">
        <v>553</v>
      </c>
    </row>
    <row r="7430" spans="1:5" x14ac:dyDescent="0.25">
      <c r="A7430" t="s">
        <v>36704</v>
      </c>
      <c r="B7430" t="s">
        <v>20</v>
      </c>
      <c r="C7430" t="s">
        <v>19</v>
      </c>
      <c r="D7430" t="s">
        <v>33</v>
      </c>
      <c r="E7430" t="s">
        <v>533</v>
      </c>
    </row>
    <row r="7431" spans="1:5" x14ac:dyDescent="0.25">
      <c r="A7431" t="s">
        <v>36705</v>
      </c>
      <c r="B7431" t="s">
        <v>20</v>
      </c>
      <c r="C7431" t="s">
        <v>19</v>
      </c>
      <c r="D7431" t="s">
        <v>33</v>
      </c>
      <c r="E7431" t="s">
        <v>530</v>
      </c>
    </row>
    <row r="7432" spans="1:5" x14ac:dyDescent="0.25">
      <c r="A7432" t="s">
        <v>36706</v>
      </c>
      <c r="B7432" t="s">
        <v>20</v>
      </c>
      <c r="C7432" t="s">
        <v>19</v>
      </c>
      <c r="D7432" t="s">
        <v>33</v>
      </c>
      <c r="E7432" t="s">
        <v>562</v>
      </c>
    </row>
    <row r="7433" spans="1:5" x14ac:dyDescent="0.25">
      <c r="A7433" t="s">
        <v>36707</v>
      </c>
      <c r="B7433" t="s">
        <v>20</v>
      </c>
      <c r="C7433" t="s">
        <v>19</v>
      </c>
      <c r="D7433" t="s">
        <v>33</v>
      </c>
      <c r="E7433" t="s">
        <v>530</v>
      </c>
    </row>
    <row r="7434" spans="1:5" x14ac:dyDescent="0.25">
      <c r="A7434" t="s">
        <v>36708</v>
      </c>
      <c r="B7434" t="s">
        <v>20</v>
      </c>
      <c r="C7434" t="s">
        <v>19</v>
      </c>
      <c r="D7434" t="s">
        <v>33</v>
      </c>
      <c r="E7434" t="s">
        <v>553</v>
      </c>
    </row>
    <row r="7435" spans="1:5" x14ac:dyDescent="0.25">
      <c r="A7435" t="s">
        <v>36709</v>
      </c>
      <c r="B7435" t="s">
        <v>20</v>
      </c>
      <c r="C7435" t="s">
        <v>19</v>
      </c>
      <c r="D7435" t="s">
        <v>33</v>
      </c>
      <c r="E7435" t="s">
        <v>553</v>
      </c>
    </row>
    <row r="7436" spans="1:5" x14ac:dyDescent="0.25">
      <c r="A7436" t="s">
        <v>36710</v>
      </c>
      <c r="B7436" t="s">
        <v>20</v>
      </c>
      <c r="C7436" t="s">
        <v>19</v>
      </c>
      <c r="D7436" t="s">
        <v>33</v>
      </c>
      <c r="E7436" t="s">
        <v>562</v>
      </c>
    </row>
    <row r="7437" spans="1:5" x14ac:dyDescent="0.25">
      <c r="A7437" t="s">
        <v>36711</v>
      </c>
      <c r="B7437" t="s">
        <v>20</v>
      </c>
      <c r="C7437" t="s">
        <v>19</v>
      </c>
      <c r="D7437" t="s">
        <v>33</v>
      </c>
      <c r="E7437" t="s">
        <v>533</v>
      </c>
    </row>
    <row r="7438" spans="1:5" x14ac:dyDescent="0.25">
      <c r="A7438" t="s">
        <v>36712</v>
      </c>
      <c r="B7438" t="s">
        <v>20</v>
      </c>
      <c r="C7438" t="s">
        <v>19</v>
      </c>
      <c r="D7438" t="s">
        <v>33</v>
      </c>
      <c r="E7438" t="s">
        <v>553</v>
      </c>
    </row>
    <row r="7439" spans="1:5" x14ac:dyDescent="0.25">
      <c r="A7439" t="s">
        <v>36713</v>
      </c>
      <c r="B7439" t="s">
        <v>20</v>
      </c>
      <c r="C7439" t="s">
        <v>19</v>
      </c>
      <c r="D7439" t="s">
        <v>33</v>
      </c>
      <c r="E7439" t="s">
        <v>530</v>
      </c>
    </row>
    <row r="7440" spans="1:5" x14ac:dyDescent="0.25">
      <c r="A7440" t="s">
        <v>36714</v>
      </c>
      <c r="B7440" t="s">
        <v>20</v>
      </c>
      <c r="C7440" t="s">
        <v>19</v>
      </c>
      <c r="D7440" t="s">
        <v>33</v>
      </c>
      <c r="E7440" t="s">
        <v>538</v>
      </c>
    </row>
    <row r="7441" spans="1:5" x14ac:dyDescent="0.25">
      <c r="A7441" t="s">
        <v>36715</v>
      </c>
      <c r="B7441" t="s">
        <v>20</v>
      </c>
      <c r="C7441" t="s">
        <v>19</v>
      </c>
      <c r="D7441" t="s">
        <v>33</v>
      </c>
      <c r="E7441" t="s">
        <v>502</v>
      </c>
    </row>
    <row r="7442" spans="1:5" x14ac:dyDescent="0.25">
      <c r="A7442" t="s">
        <v>36716</v>
      </c>
      <c r="B7442" t="s">
        <v>20</v>
      </c>
      <c r="C7442" t="s">
        <v>19</v>
      </c>
      <c r="D7442" t="s">
        <v>33</v>
      </c>
      <c r="E7442" t="s">
        <v>553</v>
      </c>
    </row>
    <row r="7443" spans="1:5" x14ac:dyDescent="0.25">
      <c r="A7443" t="s">
        <v>36717</v>
      </c>
      <c r="B7443" t="s">
        <v>20</v>
      </c>
      <c r="C7443" t="s">
        <v>19</v>
      </c>
      <c r="D7443" t="s">
        <v>33</v>
      </c>
      <c r="E7443" t="s">
        <v>530</v>
      </c>
    </row>
    <row r="7444" spans="1:5" x14ac:dyDescent="0.25">
      <c r="A7444" t="s">
        <v>36718</v>
      </c>
      <c r="B7444" t="s">
        <v>20</v>
      </c>
      <c r="C7444" t="s">
        <v>19</v>
      </c>
      <c r="D7444" t="s">
        <v>33</v>
      </c>
      <c r="E7444" t="s">
        <v>886</v>
      </c>
    </row>
    <row r="7445" spans="1:5" x14ac:dyDescent="0.25">
      <c r="A7445" t="s">
        <v>36719</v>
      </c>
      <c r="B7445" t="s">
        <v>20</v>
      </c>
      <c r="C7445" t="s">
        <v>19</v>
      </c>
      <c r="D7445" t="s">
        <v>33</v>
      </c>
      <c r="E7445" t="s">
        <v>533</v>
      </c>
    </row>
    <row r="7446" spans="1:5" x14ac:dyDescent="0.25">
      <c r="A7446" t="s">
        <v>36720</v>
      </c>
      <c r="B7446" t="s">
        <v>20</v>
      </c>
      <c r="C7446" t="s">
        <v>19</v>
      </c>
      <c r="D7446" t="s">
        <v>33</v>
      </c>
      <c r="E7446" t="s">
        <v>538</v>
      </c>
    </row>
    <row r="7447" spans="1:5" x14ac:dyDescent="0.25">
      <c r="A7447" t="s">
        <v>36721</v>
      </c>
      <c r="B7447" t="s">
        <v>20</v>
      </c>
      <c r="C7447" t="s">
        <v>19</v>
      </c>
      <c r="D7447" t="s">
        <v>33</v>
      </c>
      <c r="E7447" t="s">
        <v>538</v>
      </c>
    </row>
    <row r="7448" spans="1:5" x14ac:dyDescent="0.25">
      <c r="A7448" t="s">
        <v>36722</v>
      </c>
      <c r="B7448" t="s">
        <v>20</v>
      </c>
      <c r="C7448" t="s">
        <v>19</v>
      </c>
      <c r="D7448" t="s">
        <v>69</v>
      </c>
      <c r="E7448" t="s">
        <v>553</v>
      </c>
    </row>
    <row r="7449" spans="1:5" x14ac:dyDescent="0.25">
      <c r="A7449" t="s">
        <v>36723</v>
      </c>
      <c r="B7449" t="s">
        <v>20</v>
      </c>
      <c r="C7449" t="s">
        <v>19</v>
      </c>
      <c r="D7449" t="s">
        <v>33</v>
      </c>
      <c r="E7449" t="s">
        <v>553</v>
      </c>
    </row>
    <row r="7450" spans="1:5" x14ac:dyDescent="0.25">
      <c r="A7450" t="s">
        <v>36724</v>
      </c>
      <c r="B7450" t="s">
        <v>20</v>
      </c>
      <c r="C7450" t="s">
        <v>19</v>
      </c>
      <c r="D7450" t="s">
        <v>33</v>
      </c>
      <c r="E7450" t="s">
        <v>530</v>
      </c>
    </row>
    <row r="7451" spans="1:5" x14ac:dyDescent="0.25">
      <c r="A7451" t="s">
        <v>36725</v>
      </c>
      <c r="B7451" t="s">
        <v>20</v>
      </c>
      <c r="C7451" t="s">
        <v>19</v>
      </c>
      <c r="D7451" t="s">
        <v>33</v>
      </c>
      <c r="E7451" t="s">
        <v>538</v>
      </c>
    </row>
    <row r="7452" spans="1:5" x14ac:dyDescent="0.25">
      <c r="A7452" t="s">
        <v>36726</v>
      </c>
      <c r="B7452" t="s">
        <v>20</v>
      </c>
      <c r="C7452" t="s">
        <v>19</v>
      </c>
      <c r="D7452" t="s">
        <v>33</v>
      </c>
      <c r="E7452" t="s">
        <v>530</v>
      </c>
    </row>
    <row r="7453" spans="1:5" x14ac:dyDescent="0.25">
      <c r="A7453" t="s">
        <v>36727</v>
      </c>
      <c r="B7453" t="s">
        <v>20</v>
      </c>
      <c r="C7453" t="s">
        <v>19</v>
      </c>
      <c r="D7453" t="s">
        <v>33</v>
      </c>
      <c r="E7453" t="s">
        <v>530</v>
      </c>
    </row>
    <row r="7454" spans="1:5" x14ac:dyDescent="0.25">
      <c r="A7454" t="s">
        <v>36728</v>
      </c>
      <c r="B7454" t="s">
        <v>20</v>
      </c>
      <c r="C7454" t="s">
        <v>19</v>
      </c>
      <c r="D7454" t="s">
        <v>33</v>
      </c>
      <c r="E7454" t="s">
        <v>530</v>
      </c>
    </row>
    <row r="7455" spans="1:5" x14ac:dyDescent="0.25">
      <c r="A7455" t="s">
        <v>36729</v>
      </c>
      <c r="B7455" t="s">
        <v>20</v>
      </c>
      <c r="C7455" t="s">
        <v>19</v>
      </c>
      <c r="D7455" t="s">
        <v>33</v>
      </c>
      <c r="E7455" t="s">
        <v>538</v>
      </c>
    </row>
    <row r="7456" spans="1:5" x14ac:dyDescent="0.25">
      <c r="A7456" t="s">
        <v>36730</v>
      </c>
      <c r="B7456" t="s">
        <v>20</v>
      </c>
      <c r="C7456" t="s">
        <v>19</v>
      </c>
      <c r="D7456" t="s">
        <v>33</v>
      </c>
      <c r="E7456" t="s">
        <v>502</v>
      </c>
    </row>
    <row r="7457" spans="1:5" x14ac:dyDescent="0.25">
      <c r="A7457" t="s">
        <v>36731</v>
      </c>
      <c r="B7457" t="s">
        <v>20</v>
      </c>
      <c r="C7457" t="s">
        <v>19</v>
      </c>
      <c r="D7457" t="s">
        <v>69</v>
      </c>
      <c r="E7457" t="s">
        <v>1051</v>
      </c>
    </row>
    <row r="7458" spans="1:5" x14ac:dyDescent="0.25">
      <c r="A7458" t="s">
        <v>36732</v>
      </c>
      <c r="B7458" t="s">
        <v>20</v>
      </c>
      <c r="C7458" t="s">
        <v>19</v>
      </c>
      <c r="D7458" t="s">
        <v>33</v>
      </c>
      <c r="E7458" t="s">
        <v>530</v>
      </c>
    </row>
    <row r="7459" spans="1:5" x14ac:dyDescent="0.25">
      <c r="A7459" t="s">
        <v>36733</v>
      </c>
      <c r="B7459" t="s">
        <v>20</v>
      </c>
      <c r="C7459" t="s">
        <v>19</v>
      </c>
      <c r="D7459" t="s">
        <v>65</v>
      </c>
      <c r="E7459" t="s">
        <v>553</v>
      </c>
    </row>
    <row r="7460" spans="1:5" x14ac:dyDescent="0.25">
      <c r="A7460" t="s">
        <v>36734</v>
      </c>
      <c r="B7460" t="s">
        <v>20</v>
      </c>
      <c r="C7460" t="s">
        <v>19</v>
      </c>
      <c r="D7460" t="s">
        <v>33</v>
      </c>
      <c r="E7460" t="s">
        <v>530</v>
      </c>
    </row>
    <row r="7461" spans="1:5" x14ac:dyDescent="0.25">
      <c r="A7461" t="s">
        <v>36735</v>
      </c>
      <c r="B7461" t="s">
        <v>20</v>
      </c>
      <c r="C7461" t="s">
        <v>19</v>
      </c>
      <c r="D7461" t="s">
        <v>33</v>
      </c>
      <c r="E7461" t="s">
        <v>530</v>
      </c>
    </row>
    <row r="7462" spans="1:5" x14ac:dyDescent="0.25">
      <c r="A7462" t="s">
        <v>36736</v>
      </c>
      <c r="B7462" t="s">
        <v>20</v>
      </c>
      <c r="C7462" t="s">
        <v>19</v>
      </c>
      <c r="D7462" t="s">
        <v>33</v>
      </c>
      <c r="E7462" t="s">
        <v>530</v>
      </c>
    </row>
    <row r="7463" spans="1:5" x14ac:dyDescent="0.25">
      <c r="A7463" t="s">
        <v>36737</v>
      </c>
      <c r="B7463" t="s">
        <v>20</v>
      </c>
      <c r="C7463" t="s">
        <v>19</v>
      </c>
      <c r="D7463" t="s">
        <v>33</v>
      </c>
      <c r="E7463" t="s">
        <v>533</v>
      </c>
    </row>
    <row r="7464" spans="1:5" x14ac:dyDescent="0.25">
      <c r="A7464" t="s">
        <v>36738</v>
      </c>
      <c r="B7464" t="s">
        <v>20</v>
      </c>
      <c r="C7464" t="s">
        <v>19</v>
      </c>
      <c r="D7464" t="s">
        <v>69</v>
      </c>
      <c r="E7464" t="s">
        <v>533</v>
      </c>
    </row>
    <row r="7465" spans="1:5" x14ac:dyDescent="0.25">
      <c r="A7465" t="s">
        <v>36739</v>
      </c>
      <c r="B7465" t="s">
        <v>20</v>
      </c>
      <c r="C7465" t="s">
        <v>19</v>
      </c>
      <c r="D7465" t="s">
        <v>33</v>
      </c>
      <c r="E7465" t="s">
        <v>533</v>
      </c>
    </row>
    <row r="7466" spans="1:5" x14ac:dyDescent="0.25">
      <c r="A7466" t="s">
        <v>36740</v>
      </c>
      <c r="B7466" t="s">
        <v>20</v>
      </c>
      <c r="C7466" t="s">
        <v>19</v>
      </c>
      <c r="D7466" t="s">
        <v>69</v>
      </c>
      <c r="E7466" t="s">
        <v>530</v>
      </c>
    </row>
    <row r="7467" spans="1:5" x14ac:dyDescent="0.25">
      <c r="A7467" t="s">
        <v>36741</v>
      </c>
      <c r="B7467" t="s">
        <v>20</v>
      </c>
      <c r="C7467" t="s">
        <v>19</v>
      </c>
      <c r="D7467" t="s">
        <v>33</v>
      </c>
      <c r="E7467" t="s">
        <v>562</v>
      </c>
    </row>
    <row r="7468" spans="1:5" x14ac:dyDescent="0.25">
      <c r="A7468" t="s">
        <v>36742</v>
      </c>
      <c r="B7468" t="s">
        <v>20</v>
      </c>
      <c r="C7468" t="s">
        <v>19</v>
      </c>
      <c r="D7468" t="s">
        <v>33</v>
      </c>
      <c r="E7468" t="s">
        <v>533</v>
      </c>
    </row>
    <row r="7469" spans="1:5" x14ac:dyDescent="0.25">
      <c r="A7469" t="s">
        <v>36743</v>
      </c>
      <c r="B7469" t="s">
        <v>20</v>
      </c>
      <c r="C7469" t="s">
        <v>19</v>
      </c>
      <c r="D7469" t="s">
        <v>33</v>
      </c>
      <c r="E7469" t="s">
        <v>562</v>
      </c>
    </row>
    <row r="7470" spans="1:5" x14ac:dyDescent="0.25">
      <c r="A7470" t="s">
        <v>36744</v>
      </c>
      <c r="B7470" t="s">
        <v>20</v>
      </c>
      <c r="C7470" t="s">
        <v>19</v>
      </c>
      <c r="D7470" t="s">
        <v>33</v>
      </c>
      <c r="E7470" t="s">
        <v>538</v>
      </c>
    </row>
    <row r="7471" spans="1:5" x14ac:dyDescent="0.25">
      <c r="A7471" t="s">
        <v>36745</v>
      </c>
      <c r="B7471" t="s">
        <v>20</v>
      </c>
      <c r="C7471" t="s">
        <v>19</v>
      </c>
      <c r="D7471" t="s">
        <v>33</v>
      </c>
      <c r="E7471" t="s">
        <v>539</v>
      </c>
    </row>
    <row r="7472" spans="1:5" x14ac:dyDescent="0.25">
      <c r="A7472" t="s">
        <v>36746</v>
      </c>
      <c r="B7472" t="s">
        <v>20</v>
      </c>
      <c r="C7472" t="s">
        <v>19</v>
      </c>
      <c r="D7472" t="s">
        <v>33</v>
      </c>
      <c r="E7472" t="s">
        <v>538</v>
      </c>
    </row>
    <row r="7473" spans="1:5" x14ac:dyDescent="0.25">
      <c r="A7473" t="s">
        <v>36747</v>
      </c>
      <c r="B7473" t="s">
        <v>20</v>
      </c>
      <c r="C7473" t="s">
        <v>19</v>
      </c>
      <c r="D7473" t="s">
        <v>33</v>
      </c>
      <c r="E7473" t="s">
        <v>553</v>
      </c>
    </row>
    <row r="7474" spans="1:5" x14ac:dyDescent="0.25">
      <c r="A7474" t="s">
        <v>36748</v>
      </c>
      <c r="B7474" t="s">
        <v>20</v>
      </c>
      <c r="C7474" t="s">
        <v>19</v>
      </c>
      <c r="D7474" t="s">
        <v>33</v>
      </c>
      <c r="E7474" t="s">
        <v>533</v>
      </c>
    </row>
    <row r="7475" spans="1:5" x14ac:dyDescent="0.25">
      <c r="A7475" t="s">
        <v>36749</v>
      </c>
      <c r="B7475" t="s">
        <v>20</v>
      </c>
      <c r="C7475" t="s">
        <v>19</v>
      </c>
      <c r="D7475" t="s">
        <v>33</v>
      </c>
      <c r="E7475" t="s">
        <v>530</v>
      </c>
    </row>
    <row r="7476" spans="1:5" x14ac:dyDescent="0.25">
      <c r="A7476" t="s">
        <v>36750</v>
      </c>
      <c r="B7476" t="s">
        <v>20</v>
      </c>
      <c r="C7476" t="s">
        <v>19</v>
      </c>
      <c r="D7476" t="s">
        <v>69</v>
      </c>
      <c r="E7476" t="s">
        <v>502</v>
      </c>
    </row>
    <row r="7477" spans="1:5" x14ac:dyDescent="0.25">
      <c r="A7477" t="s">
        <v>36751</v>
      </c>
      <c r="B7477" t="s">
        <v>20</v>
      </c>
      <c r="C7477" t="s">
        <v>19</v>
      </c>
      <c r="D7477" t="s">
        <v>33</v>
      </c>
      <c r="E7477" t="s">
        <v>533</v>
      </c>
    </row>
    <row r="7478" spans="1:5" x14ac:dyDescent="0.25">
      <c r="A7478" t="s">
        <v>36752</v>
      </c>
      <c r="B7478" t="s">
        <v>20</v>
      </c>
      <c r="C7478" t="s">
        <v>19</v>
      </c>
      <c r="D7478" t="s">
        <v>33</v>
      </c>
      <c r="E7478" t="s">
        <v>786</v>
      </c>
    </row>
    <row r="7479" spans="1:5" x14ac:dyDescent="0.25">
      <c r="A7479" t="s">
        <v>36753</v>
      </c>
      <c r="B7479" t="s">
        <v>20</v>
      </c>
      <c r="C7479" t="s">
        <v>19</v>
      </c>
      <c r="D7479" t="s">
        <v>33</v>
      </c>
      <c r="E7479" t="s">
        <v>533</v>
      </c>
    </row>
    <row r="7480" spans="1:5" x14ac:dyDescent="0.25">
      <c r="A7480" t="s">
        <v>36754</v>
      </c>
      <c r="B7480" t="s">
        <v>20</v>
      </c>
      <c r="C7480" t="s">
        <v>19</v>
      </c>
      <c r="D7480" t="s">
        <v>33</v>
      </c>
      <c r="E7480" t="s">
        <v>562</v>
      </c>
    </row>
    <row r="7481" spans="1:5" x14ac:dyDescent="0.25">
      <c r="A7481" t="s">
        <v>36755</v>
      </c>
      <c r="B7481" t="s">
        <v>20</v>
      </c>
      <c r="C7481" t="s">
        <v>19</v>
      </c>
      <c r="D7481" t="s">
        <v>33</v>
      </c>
      <c r="E7481" t="s">
        <v>530</v>
      </c>
    </row>
    <row r="7482" spans="1:5" x14ac:dyDescent="0.25">
      <c r="A7482" t="s">
        <v>36756</v>
      </c>
      <c r="B7482" t="s">
        <v>20</v>
      </c>
      <c r="C7482" t="s">
        <v>19</v>
      </c>
      <c r="D7482" t="s">
        <v>33</v>
      </c>
      <c r="E7482" t="s">
        <v>533</v>
      </c>
    </row>
    <row r="7483" spans="1:5" x14ac:dyDescent="0.25">
      <c r="A7483" t="s">
        <v>36757</v>
      </c>
      <c r="B7483" t="s">
        <v>20</v>
      </c>
      <c r="C7483" t="s">
        <v>19</v>
      </c>
      <c r="D7483" t="s">
        <v>33</v>
      </c>
      <c r="E7483" t="s">
        <v>530</v>
      </c>
    </row>
    <row r="7484" spans="1:5" x14ac:dyDescent="0.25">
      <c r="A7484" t="s">
        <v>36758</v>
      </c>
      <c r="B7484" t="s">
        <v>20</v>
      </c>
      <c r="C7484" t="s">
        <v>19</v>
      </c>
      <c r="D7484" t="s">
        <v>33</v>
      </c>
      <c r="E7484" t="s">
        <v>533</v>
      </c>
    </row>
    <row r="7485" spans="1:5" x14ac:dyDescent="0.25">
      <c r="A7485" t="s">
        <v>36759</v>
      </c>
      <c r="B7485" t="s">
        <v>20</v>
      </c>
      <c r="C7485" t="s">
        <v>19</v>
      </c>
      <c r="D7485" t="s">
        <v>33</v>
      </c>
      <c r="E7485" t="s">
        <v>502</v>
      </c>
    </row>
    <row r="7486" spans="1:5" x14ac:dyDescent="0.25">
      <c r="A7486" t="s">
        <v>36760</v>
      </c>
      <c r="B7486" t="s">
        <v>20</v>
      </c>
      <c r="C7486" t="s">
        <v>19</v>
      </c>
      <c r="D7486" t="s">
        <v>33</v>
      </c>
      <c r="E7486" t="s">
        <v>553</v>
      </c>
    </row>
    <row r="7487" spans="1:5" x14ac:dyDescent="0.25">
      <c r="A7487" t="s">
        <v>36761</v>
      </c>
      <c r="B7487" t="s">
        <v>20</v>
      </c>
      <c r="C7487" t="s">
        <v>19</v>
      </c>
      <c r="D7487" t="s">
        <v>33</v>
      </c>
      <c r="E7487" t="s">
        <v>553</v>
      </c>
    </row>
    <row r="7488" spans="1:5" x14ac:dyDescent="0.25">
      <c r="A7488" t="s">
        <v>36762</v>
      </c>
      <c r="B7488" t="s">
        <v>20</v>
      </c>
      <c r="C7488" t="s">
        <v>19</v>
      </c>
      <c r="D7488" t="s">
        <v>33</v>
      </c>
      <c r="E7488" t="s">
        <v>530</v>
      </c>
    </row>
    <row r="7489" spans="1:5" x14ac:dyDescent="0.25">
      <c r="A7489" t="s">
        <v>36763</v>
      </c>
      <c r="B7489" t="s">
        <v>20</v>
      </c>
      <c r="C7489" t="s">
        <v>19</v>
      </c>
      <c r="D7489" t="s">
        <v>33</v>
      </c>
      <c r="E7489" t="s">
        <v>602</v>
      </c>
    </row>
    <row r="7490" spans="1:5" x14ac:dyDescent="0.25">
      <c r="A7490" t="s">
        <v>36764</v>
      </c>
      <c r="B7490" t="s">
        <v>20</v>
      </c>
      <c r="C7490" t="s">
        <v>19</v>
      </c>
      <c r="D7490" t="s">
        <v>33</v>
      </c>
      <c r="E7490" t="s">
        <v>556</v>
      </c>
    </row>
    <row r="7491" spans="1:5" x14ac:dyDescent="0.25">
      <c r="A7491" t="s">
        <v>36765</v>
      </c>
      <c r="B7491" t="s">
        <v>20</v>
      </c>
      <c r="C7491" t="s">
        <v>19</v>
      </c>
      <c r="D7491" t="s">
        <v>33</v>
      </c>
      <c r="E7491" t="s">
        <v>553</v>
      </c>
    </row>
    <row r="7492" spans="1:5" x14ac:dyDescent="0.25">
      <c r="A7492" t="s">
        <v>36766</v>
      </c>
      <c r="B7492" t="s">
        <v>20</v>
      </c>
      <c r="C7492" t="s">
        <v>19</v>
      </c>
      <c r="D7492" t="s">
        <v>33</v>
      </c>
      <c r="E7492" t="s">
        <v>533</v>
      </c>
    </row>
    <row r="7493" spans="1:5" x14ac:dyDescent="0.25">
      <c r="A7493" t="s">
        <v>36767</v>
      </c>
      <c r="B7493" t="s">
        <v>20</v>
      </c>
      <c r="C7493" t="s">
        <v>19</v>
      </c>
      <c r="D7493" t="s">
        <v>33</v>
      </c>
      <c r="E7493" t="s">
        <v>530</v>
      </c>
    </row>
    <row r="7494" spans="1:5" x14ac:dyDescent="0.25">
      <c r="A7494" t="s">
        <v>36768</v>
      </c>
      <c r="B7494" t="s">
        <v>20</v>
      </c>
      <c r="C7494" t="s">
        <v>19</v>
      </c>
      <c r="D7494" t="s">
        <v>33</v>
      </c>
      <c r="E7494" t="s">
        <v>786</v>
      </c>
    </row>
    <row r="7495" spans="1:5" x14ac:dyDescent="0.25">
      <c r="A7495" t="s">
        <v>36769</v>
      </c>
      <c r="B7495" t="s">
        <v>20</v>
      </c>
      <c r="C7495" t="s">
        <v>19</v>
      </c>
      <c r="D7495" t="s">
        <v>33</v>
      </c>
      <c r="E7495" t="s">
        <v>553</v>
      </c>
    </row>
    <row r="7496" spans="1:5" x14ac:dyDescent="0.25">
      <c r="A7496" t="s">
        <v>36770</v>
      </c>
      <c r="B7496" t="s">
        <v>20</v>
      </c>
      <c r="C7496" t="s">
        <v>19</v>
      </c>
      <c r="D7496" t="s">
        <v>69</v>
      </c>
      <c r="E7496" t="s">
        <v>523</v>
      </c>
    </row>
    <row r="7497" spans="1:5" x14ac:dyDescent="0.25">
      <c r="A7497" t="s">
        <v>36771</v>
      </c>
      <c r="B7497" t="s">
        <v>20</v>
      </c>
      <c r="C7497" t="s">
        <v>19</v>
      </c>
      <c r="D7497" t="s">
        <v>33</v>
      </c>
      <c r="E7497" t="s">
        <v>562</v>
      </c>
    </row>
    <row r="7498" spans="1:5" x14ac:dyDescent="0.25">
      <c r="A7498" t="s">
        <v>36772</v>
      </c>
      <c r="B7498" t="s">
        <v>20</v>
      </c>
      <c r="C7498" t="s">
        <v>19</v>
      </c>
      <c r="D7498" t="s">
        <v>33</v>
      </c>
      <c r="E7498" t="s">
        <v>702</v>
      </c>
    </row>
    <row r="7499" spans="1:5" x14ac:dyDescent="0.25">
      <c r="A7499" t="s">
        <v>36773</v>
      </c>
      <c r="B7499" t="s">
        <v>20</v>
      </c>
      <c r="C7499" t="s">
        <v>19</v>
      </c>
      <c r="D7499" t="s">
        <v>33</v>
      </c>
      <c r="E7499" t="s">
        <v>530</v>
      </c>
    </row>
    <row r="7500" spans="1:5" x14ac:dyDescent="0.25">
      <c r="A7500" t="s">
        <v>36774</v>
      </c>
      <c r="B7500" t="s">
        <v>20</v>
      </c>
      <c r="C7500" t="s">
        <v>19</v>
      </c>
      <c r="D7500" t="s">
        <v>33</v>
      </c>
      <c r="E7500" t="s">
        <v>886</v>
      </c>
    </row>
    <row r="7501" spans="1:5" x14ac:dyDescent="0.25">
      <c r="A7501" t="s">
        <v>36775</v>
      </c>
      <c r="B7501" t="s">
        <v>20</v>
      </c>
      <c r="C7501" t="s">
        <v>19</v>
      </c>
      <c r="D7501" t="s">
        <v>33</v>
      </c>
      <c r="E7501" t="s">
        <v>533</v>
      </c>
    </row>
    <row r="7502" spans="1:5" x14ac:dyDescent="0.25">
      <c r="A7502" t="s">
        <v>36776</v>
      </c>
      <c r="B7502" t="s">
        <v>20</v>
      </c>
      <c r="C7502" t="s">
        <v>19</v>
      </c>
      <c r="D7502" t="s">
        <v>33</v>
      </c>
      <c r="E7502" t="s">
        <v>533</v>
      </c>
    </row>
    <row r="7503" spans="1:5" x14ac:dyDescent="0.25">
      <c r="A7503" t="s">
        <v>36777</v>
      </c>
      <c r="B7503" t="s">
        <v>20</v>
      </c>
      <c r="C7503" t="s">
        <v>19</v>
      </c>
      <c r="D7503" t="s">
        <v>33</v>
      </c>
      <c r="E7503" t="s">
        <v>562</v>
      </c>
    </row>
    <row r="7504" spans="1:5" x14ac:dyDescent="0.25">
      <c r="A7504" t="s">
        <v>36778</v>
      </c>
      <c r="B7504" t="s">
        <v>20</v>
      </c>
      <c r="C7504" t="s">
        <v>19</v>
      </c>
      <c r="D7504" t="s">
        <v>33</v>
      </c>
      <c r="E7504" t="s">
        <v>553</v>
      </c>
    </row>
    <row r="7505" spans="1:5" x14ac:dyDescent="0.25">
      <c r="A7505" t="s">
        <v>36779</v>
      </c>
      <c r="B7505" t="s">
        <v>20</v>
      </c>
      <c r="C7505" t="s">
        <v>19</v>
      </c>
      <c r="D7505" t="s">
        <v>33</v>
      </c>
      <c r="E7505" t="s">
        <v>562</v>
      </c>
    </row>
    <row r="7506" spans="1:5" x14ac:dyDescent="0.25">
      <c r="A7506" t="s">
        <v>36780</v>
      </c>
      <c r="B7506" t="s">
        <v>20</v>
      </c>
      <c r="C7506" t="s">
        <v>19</v>
      </c>
      <c r="D7506" t="s">
        <v>33</v>
      </c>
      <c r="E7506" t="s">
        <v>530</v>
      </c>
    </row>
    <row r="7507" spans="1:5" x14ac:dyDescent="0.25">
      <c r="A7507" t="s">
        <v>36781</v>
      </c>
      <c r="B7507" t="s">
        <v>20</v>
      </c>
      <c r="C7507" t="s">
        <v>19</v>
      </c>
      <c r="D7507" t="s">
        <v>33</v>
      </c>
      <c r="E7507" t="s">
        <v>562</v>
      </c>
    </row>
    <row r="7508" spans="1:5" x14ac:dyDescent="0.25">
      <c r="A7508" t="s">
        <v>36782</v>
      </c>
      <c r="B7508" t="s">
        <v>20</v>
      </c>
      <c r="C7508" t="s">
        <v>19</v>
      </c>
      <c r="D7508" t="s">
        <v>33</v>
      </c>
      <c r="E7508" t="s">
        <v>786</v>
      </c>
    </row>
    <row r="7509" spans="1:5" x14ac:dyDescent="0.25">
      <c r="A7509" t="s">
        <v>44353</v>
      </c>
      <c r="B7509" t="s">
        <v>20</v>
      </c>
      <c r="C7509" t="s">
        <v>19</v>
      </c>
      <c r="D7509" t="s">
        <v>33</v>
      </c>
      <c r="E7509" t="s">
        <v>538</v>
      </c>
    </row>
    <row r="7510" spans="1:5" x14ac:dyDescent="0.25">
      <c r="A7510" t="s">
        <v>36783</v>
      </c>
      <c r="B7510" t="s">
        <v>20</v>
      </c>
      <c r="C7510" t="s">
        <v>19</v>
      </c>
      <c r="D7510" t="s">
        <v>33</v>
      </c>
      <c r="E7510" t="s">
        <v>530</v>
      </c>
    </row>
    <row r="7511" spans="1:5" x14ac:dyDescent="0.25">
      <c r="A7511" t="s">
        <v>36784</v>
      </c>
      <c r="B7511" t="s">
        <v>20</v>
      </c>
      <c r="C7511" t="s">
        <v>19</v>
      </c>
      <c r="D7511" t="s">
        <v>65</v>
      </c>
      <c r="E7511" t="s">
        <v>538</v>
      </c>
    </row>
    <row r="7512" spans="1:5" x14ac:dyDescent="0.25">
      <c r="A7512" t="s">
        <v>36785</v>
      </c>
      <c r="B7512" t="s">
        <v>20</v>
      </c>
      <c r="C7512" t="s">
        <v>19</v>
      </c>
      <c r="D7512" t="s">
        <v>33</v>
      </c>
      <c r="E7512" t="s">
        <v>530</v>
      </c>
    </row>
    <row r="7513" spans="1:5" x14ac:dyDescent="0.25">
      <c r="A7513" t="s">
        <v>36786</v>
      </c>
      <c r="B7513" t="s">
        <v>20</v>
      </c>
      <c r="C7513" t="s">
        <v>19</v>
      </c>
      <c r="D7513" t="s">
        <v>33</v>
      </c>
      <c r="E7513" t="s">
        <v>530</v>
      </c>
    </row>
    <row r="7514" spans="1:5" x14ac:dyDescent="0.25">
      <c r="A7514" t="s">
        <v>36787</v>
      </c>
      <c r="B7514" t="s">
        <v>20</v>
      </c>
      <c r="C7514" t="s">
        <v>19</v>
      </c>
      <c r="D7514" t="s">
        <v>33</v>
      </c>
      <c r="E7514" t="s">
        <v>562</v>
      </c>
    </row>
    <row r="7515" spans="1:5" x14ac:dyDescent="0.25">
      <c r="A7515" t="s">
        <v>36788</v>
      </c>
      <c r="B7515" t="s">
        <v>20</v>
      </c>
      <c r="C7515" t="s">
        <v>19</v>
      </c>
      <c r="D7515" t="s">
        <v>33</v>
      </c>
      <c r="E7515" t="s">
        <v>562</v>
      </c>
    </row>
    <row r="7516" spans="1:5" x14ac:dyDescent="0.25">
      <c r="A7516" t="s">
        <v>36789</v>
      </c>
      <c r="B7516" t="s">
        <v>20</v>
      </c>
      <c r="C7516" t="s">
        <v>19</v>
      </c>
      <c r="D7516" t="s">
        <v>33</v>
      </c>
      <c r="E7516" t="s">
        <v>562</v>
      </c>
    </row>
    <row r="7517" spans="1:5" x14ac:dyDescent="0.25">
      <c r="A7517" t="s">
        <v>44354</v>
      </c>
      <c r="B7517" t="s">
        <v>20</v>
      </c>
      <c r="C7517" t="s">
        <v>19</v>
      </c>
      <c r="D7517" t="s">
        <v>66</v>
      </c>
      <c r="E7517" t="s">
        <v>562</v>
      </c>
    </row>
    <row r="7518" spans="1:5" x14ac:dyDescent="0.25">
      <c r="A7518" t="s">
        <v>36790</v>
      </c>
      <c r="B7518" t="s">
        <v>20</v>
      </c>
      <c r="C7518" t="s">
        <v>19</v>
      </c>
      <c r="D7518" t="s">
        <v>33</v>
      </c>
      <c r="E7518" t="s">
        <v>533</v>
      </c>
    </row>
    <row r="7519" spans="1:5" x14ac:dyDescent="0.25">
      <c r="A7519" t="s">
        <v>36791</v>
      </c>
      <c r="B7519" t="s">
        <v>20</v>
      </c>
      <c r="C7519" t="s">
        <v>19</v>
      </c>
      <c r="D7519" t="s">
        <v>33</v>
      </c>
      <c r="E7519" t="s">
        <v>538</v>
      </c>
    </row>
    <row r="7520" spans="1:5" x14ac:dyDescent="0.25">
      <c r="A7520" t="s">
        <v>36792</v>
      </c>
      <c r="B7520" t="s">
        <v>20</v>
      </c>
      <c r="C7520" t="s">
        <v>19</v>
      </c>
      <c r="D7520" t="s">
        <v>33</v>
      </c>
      <c r="E7520" t="s">
        <v>533</v>
      </c>
    </row>
    <row r="7521" spans="1:5" x14ac:dyDescent="0.25">
      <c r="A7521" t="s">
        <v>36793</v>
      </c>
      <c r="B7521" t="s">
        <v>20</v>
      </c>
      <c r="C7521" t="s">
        <v>19</v>
      </c>
      <c r="D7521" t="s">
        <v>33</v>
      </c>
      <c r="E7521" t="s">
        <v>533</v>
      </c>
    </row>
    <row r="7522" spans="1:5" x14ac:dyDescent="0.25">
      <c r="A7522" t="s">
        <v>36794</v>
      </c>
      <c r="B7522" t="s">
        <v>20</v>
      </c>
      <c r="C7522" t="s">
        <v>19</v>
      </c>
      <c r="D7522" t="s">
        <v>33</v>
      </c>
      <c r="E7522" t="s">
        <v>562</v>
      </c>
    </row>
    <row r="7523" spans="1:5" x14ac:dyDescent="0.25">
      <c r="A7523" t="s">
        <v>36795</v>
      </c>
      <c r="B7523" t="s">
        <v>20</v>
      </c>
      <c r="C7523" t="s">
        <v>19</v>
      </c>
      <c r="D7523" t="s">
        <v>33</v>
      </c>
      <c r="E7523" t="s">
        <v>530</v>
      </c>
    </row>
    <row r="7524" spans="1:5" x14ac:dyDescent="0.25">
      <c r="A7524" t="s">
        <v>36796</v>
      </c>
      <c r="B7524" t="s">
        <v>20</v>
      </c>
      <c r="C7524" t="s">
        <v>19</v>
      </c>
      <c r="D7524" t="s">
        <v>65</v>
      </c>
      <c r="E7524" t="s">
        <v>533</v>
      </c>
    </row>
    <row r="7525" spans="1:5" x14ac:dyDescent="0.25">
      <c r="A7525" t="s">
        <v>44355</v>
      </c>
      <c r="B7525" t="s">
        <v>20</v>
      </c>
      <c r="C7525" t="s">
        <v>19</v>
      </c>
      <c r="D7525" t="s">
        <v>33</v>
      </c>
      <c r="E7525" t="s">
        <v>886</v>
      </c>
    </row>
    <row r="7526" spans="1:5" x14ac:dyDescent="0.25">
      <c r="A7526" t="s">
        <v>36797</v>
      </c>
      <c r="B7526" t="s">
        <v>20</v>
      </c>
      <c r="C7526" t="s">
        <v>19</v>
      </c>
      <c r="D7526" t="s">
        <v>33</v>
      </c>
      <c r="E7526" t="s">
        <v>530</v>
      </c>
    </row>
    <row r="7527" spans="1:5" x14ac:dyDescent="0.25">
      <c r="A7527" t="s">
        <v>36798</v>
      </c>
      <c r="B7527" t="s">
        <v>20</v>
      </c>
      <c r="C7527" t="s">
        <v>19</v>
      </c>
      <c r="D7527" t="s">
        <v>33</v>
      </c>
      <c r="E7527" t="s">
        <v>553</v>
      </c>
    </row>
    <row r="7528" spans="1:5" x14ac:dyDescent="0.25">
      <c r="A7528" t="s">
        <v>36799</v>
      </c>
      <c r="B7528" t="s">
        <v>20</v>
      </c>
      <c r="C7528" t="s">
        <v>19</v>
      </c>
      <c r="D7528" t="s">
        <v>33</v>
      </c>
      <c r="E7528" t="s">
        <v>533</v>
      </c>
    </row>
    <row r="7529" spans="1:5" x14ac:dyDescent="0.25">
      <c r="A7529" t="s">
        <v>44356</v>
      </c>
      <c r="B7529" t="s">
        <v>20</v>
      </c>
      <c r="C7529" t="s">
        <v>19</v>
      </c>
      <c r="D7529" t="s">
        <v>33</v>
      </c>
      <c r="E7529" t="s">
        <v>533</v>
      </c>
    </row>
    <row r="7530" spans="1:5" x14ac:dyDescent="0.25">
      <c r="A7530" t="s">
        <v>36800</v>
      </c>
      <c r="B7530" t="s">
        <v>20</v>
      </c>
      <c r="C7530" t="s">
        <v>19</v>
      </c>
      <c r="D7530" t="s">
        <v>33</v>
      </c>
      <c r="E7530" t="s">
        <v>533</v>
      </c>
    </row>
    <row r="7531" spans="1:5" x14ac:dyDescent="0.25">
      <c r="A7531" t="s">
        <v>36801</v>
      </c>
      <c r="B7531" t="s">
        <v>20</v>
      </c>
      <c r="C7531" t="s">
        <v>19</v>
      </c>
      <c r="D7531" t="s">
        <v>33</v>
      </c>
      <c r="E7531" t="s">
        <v>533</v>
      </c>
    </row>
    <row r="7532" spans="1:5" x14ac:dyDescent="0.25">
      <c r="A7532" t="s">
        <v>36802</v>
      </c>
      <c r="B7532" t="s">
        <v>20</v>
      </c>
      <c r="C7532" t="s">
        <v>19</v>
      </c>
      <c r="D7532" t="s">
        <v>33</v>
      </c>
      <c r="E7532" t="s">
        <v>530</v>
      </c>
    </row>
    <row r="7533" spans="1:5" x14ac:dyDescent="0.25">
      <c r="A7533" t="s">
        <v>36803</v>
      </c>
      <c r="B7533" t="s">
        <v>20</v>
      </c>
      <c r="C7533" t="s">
        <v>19</v>
      </c>
      <c r="D7533" t="s">
        <v>33</v>
      </c>
      <c r="E7533" t="s">
        <v>533</v>
      </c>
    </row>
    <row r="7534" spans="1:5" x14ac:dyDescent="0.25">
      <c r="A7534" t="s">
        <v>36804</v>
      </c>
      <c r="B7534" t="s">
        <v>20</v>
      </c>
      <c r="C7534" t="s">
        <v>19</v>
      </c>
      <c r="D7534" t="s">
        <v>65</v>
      </c>
      <c r="E7534" t="s">
        <v>553</v>
      </c>
    </row>
    <row r="7535" spans="1:5" x14ac:dyDescent="0.25">
      <c r="A7535" t="s">
        <v>36805</v>
      </c>
      <c r="B7535" t="s">
        <v>20</v>
      </c>
      <c r="C7535" t="s">
        <v>19</v>
      </c>
      <c r="D7535" t="s">
        <v>33</v>
      </c>
      <c r="E7535" t="s">
        <v>538</v>
      </c>
    </row>
    <row r="7536" spans="1:5" x14ac:dyDescent="0.25">
      <c r="A7536" t="s">
        <v>36806</v>
      </c>
      <c r="B7536" t="s">
        <v>20</v>
      </c>
      <c r="C7536" t="s">
        <v>19</v>
      </c>
      <c r="D7536" t="s">
        <v>65</v>
      </c>
      <c r="E7536" t="s">
        <v>553</v>
      </c>
    </row>
    <row r="7537" spans="1:5" x14ac:dyDescent="0.25">
      <c r="A7537" t="s">
        <v>36807</v>
      </c>
      <c r="B7537" t="s">
        <v>20</v>
      </c>
      <c r="C7537" t="s">
        <v>19</v>
      </c>
      <c r="D7537" t="s">
        <v>33</v>
      </c>
      <c r="E7537" t="s">
        <v>530</v>
      </c>
    </row>
    <row r="7538" spans="1:5" x14ac:dyDescent="0.25">
      <c r="A7538" t="s">
        <v>36808</v>
      </c>
      <c r="B7538" t="s">
        <v>20</v>
      </c>
      <c r="C7538" t="s">
        <v>19</v>
      </c>
      <c r="D7538" t="s">
        <v>33</v>
      </c>
      <c r="E7538" t="s">
        <v>538</v>
      </c>
    </row>
    <row r="7539" spans="1:5" x14ac:dyDescent="0.25">
      <c r="A7539" t="s">
        <v>36809</v>
      </c>
      <c r="B7539" t="s">
        <v>20</v>
      </c>
      <c r="C7539" t="s">
        <v>19</v>
      </c>
      <c r="D7539" t="s">
        <v>33</v>
      </c>
      <c r="E7539" t="s">
        <v>562</v>
      </c>
    </row>
    <row r="7540" spans="1:5" x14ac:dyDescent="0.25">
      <c r="A7540" t="s">
        <v>36810</v>
      </c>
      <c r="B7540" t="s">
        <v>20</v>
      </c>
      <c r="C7540" t="s">
        <v>19</v>
      </c>
      <c r="D7540" t="s">
        <v>33</v>
      </c>
      <c r="E7540" t="s">
        <v>530</v>
      </c>
    </row>
    <row r="7541" spans="1:5" x14ac:dyDescent="0.25">
      <c r="A7541" t="s">
        <v>36811</v>
      </c>
      <c r="B7541" t="s">
        <v>20</v>
      </c>
      <c r="C7541" t="s">
        <v>19</v>
      </c>
      <c r="D7541" t="s">
        <v>33</v>
      </c>
      <c r="E7541" t="s">
        <v>530</v>
      </c>
    </row>
    <row r="7542" spans="1:5" x14ac:dyDescent="0.25">
      <c r="A7542" t="s">
        <v>36812</v>
      </c>
      <c r="B7542" t="s">
        <v>20</v>
      </c>
      <c r="C7542" t="s">
        <v>19</v>
      </c>
      <c r="D7542" t="s">
        <v>33</v>
      </c>
      <c r="E7542" t="s">
        <v>530</v>
      </c>
    </row>
    <row r="7543" spans="1:5" x14ac:dyDescent="0.25">
      <c r="A7543" t="s">
        <v>36813</v>
      </c>
      <c r="B7543" t="s">
        <v>20</v>
      </c>
      <c r="C7543" t="s">
        <v>19</v>
      </c>
      <c r="D7543" t="s">
        <v>33</v>
      </c>
      <c r="E7543" t="s">
        <v>533</v>
      </c>
    </row>
    <row r="7544" spans="1:5" x14ac:dyDescent="0.25">
      <c r="A7544" t="s">
        <v>36814</v>
      </c>
      <c r="B7544" t="s">
        <v>20</v>
      </c>
      <c r="C7544" t="s">
        <v>19</v>
      </c>
      <c r="D7544" t="s">
        <v>33</v>
      </c>
      <c r="E7544" t="s">
        <v>562</v>
      </c>
    </row>
    <row r="7545" spans="1:5" x14ac:dyDescent="0.25">
      <c r="A7545" t="s">
        <v>36815</v>
      </c>
      <c r="B7545" t="s">
        <v>20</v>
      </c>
      <c r="C7545" t="s">
        <v>19</v>
      </c>
      <c r="D7545" t="s">
        <v>33</v>
      </c>
      <c r="E7545" t="s">
        <v>562</v>
      </c>
    </row>
    <row r="7546" spans="1:5" x14ac:dyDescent="0.25">
      <c r="A7546" t="s">
        <v>36816</v>
      </c>
      <c r="B7546" t="s">
        <v>20</v>
      </c>
      <c r="C7546" t="s">
        <v>19</v>
      </c>
      <c r="D7546" t="s">
        <v>33</v>
      </c>
      <c r="E7546" t="s">
        <v>562</v>
      </c>
    </row>
    <row r="7547" spans="1:5" x14ac:dyDescent="0.25">
      <c r="A7547" t="s">
        <v>36817</v>
      </c>
      <c r="B7547" t="s">
        <v>20</v>
      </c>
      <c r="C7547" t="s">
        <v>19</v>
      </c>
      <c r="D7547" t="s">
        <v>33</v>
      </c>
      <c r="E7547" t="s">
        <v>562</v>
      </c>
    </row>
    <row r="7548" spans="1:5" x14ac:dyDescent="0.25">
      <c r="A7548" t="s">
        <v>36818</v>
      </c>
      <c r="B7548" t="s">
        <v>20</v>
      </c>
      <c r="C7548" t="s">
        <v>19</v>
      </c>
      <c r="D7548" t="s">
        <v>33</v>
      </c>
      <c r="E7548" t="s">
        <v>841</v>
      </c>
    </row>
    <row r="7549" spans="1:5" x14ac:dyDescent="0.25">
      <c r="A7549" t="s">
        <v>36819</v>
      </c>
      <c r="B7549" t="s">
        <v>20</v>
      </c>
      <c r="C7549" t="s">
        <v>19</v>
      </c>
      <c r="D7549" t="s">
        <v>33</v>
      </c>
      <c r="E7549" t="s">
        <v>538</v>
      </c>
    </row>
    <row r="7550" spans="1:5" x14ac:dyDescent="0.25">
      <c r="A7550" t="s">
        <v>36820</v>
      </c>
      <c r="B7550" t="s">
        <v>20</v>
      </c>
      <c r="C7550" t="s">
        <v>19</v>
      </c>
      <c r="D7550" t="s">
        <v>33</v>
      </c>
      <c r="E7550" t="s">
        <v>533</v>
      </c>
    </row>
    <row r="7551" spans="1:5" x14ac:dyDescent="0.25">
      <c r="A7551" t="s">
        <v>36821</v>
      </c>
      <c r="B7551" t="s">
        <v>20</v>
      </c>
      <c r="C7551" t="s">
        <v>19</v>
      </c>
      <c r="D7551" t="s">
        <v>33</v>
      </c>
      <c r="E7551" t="s">
        <v>538</v>
      </c>
    </row>
    <row r="7552" spans="1:5" x14ac:dyDescent="0.25">
      <c r="A7552" t="s">
        <v>36822</v>
      </c>
      <c r="B7552" t="s">
        <v>20</v>
      </c>
      <c r="C7552" t="s">
        <v>19</v>
      </c>
      <c r="D7552" t="s">
        <v>33</v>
      </c>
      <c r="E7552" t="s">
        <v>562</v>
      </c>
    </row>
    <row r="7553" spans="1:5" x14ac:dyDescent="0.25">
      <c r="A7553" t="s">
        <v>36823</v>
      </c>
      <c r="B7553" t="s">
        <v>20</v>
      </c>
      <c r="C7553" t="s">
        <v>19</v>
      </c>
      <c r="D7553" t="s">
        <v>33</v>
      </c>
      <c r="E7553" t="s">
        <v>533</v>
      </c>
    </row>
    <row r="7554" spans="1:5" x14ac:dyDescent="0.25">
      <c r="A7554" t="s">
        <v>36824</v>
      </c>
      <c r="B7554" t="s">
        <v>20</v>
      </c>
      <c r="C7554" t="s">
        <v>19</v>
      </c>
      <c r="D7554" t="s">
        <v>33</v>
      </c>
      <c r="E7554" t="s">
        <v>533</v>
      </c>
    </row>
    <row r="7555" spans="1:5" x14ac:dyDescent="0.25">
      <c r="A7555" t="s">
        <v>36825</v>
      </c>
      <c r="B7555" t="s">
        <v>20</v>
      </c>
      <c r="C7555" t="s">
        <v>19</v>
      </c>
      <c r="D7555" t="s">
        <v>69</v>
      </c>
      <c r="E7555" t="s">
        <v>562</v>
      </c>
    </row>
    <row r="7556" spans="1:5" x14ac:dyDescent="0.25">
      <c r="A7556" t="s">
        <v>36826</v>
      </c>
      <c r="B7556" t="s">
        <v>20</v>
      </c>
      <c r="C7556" t="s">
        <v>19</v>
      </c>
      <c r="D7556" t="s">
        <v>33</v>
      </c>
      <c r="E7556" t="s">
        <v>562</v>
      </c>
    </row>
    <row r="7557" spans="1:5" x14ac:dyDescent="0.25">
      <c r="A7557" t="s">
        <v>36827</v>
      </c>
      <c r="B7557" t="s">
        <v>20</v>
      </c>
      <c r="C7557" t="s">
        <v>19</v>
      </c>
      <c r="D7557" t="s">
        <v>33</v>
      </c>
      <c r="E7557" t="s">
        <v>786</v>
      </c>
    </row>
    <row r="7558" spans="1:5" x14ac:dyDescent="0.25">
      <c r="A7558" t="s">
        <v>36828</v>
      </c>
      <c r="B7558" t="s">
        <v>20</v>
      </c>
      <c r="C7558" t="s">
        <v>19</v>
      </c>
      <c r="D7558" t="s">
        <v>33</v>
      </c>
      <c r="E7558" t="s">
        <v>530</v>
      </c>
    </row>
    <row r="7559" spans="1:5" x14ac:dyDescent="0.25">
      <c r="A7559" t="s">
        <v>36829</v>
      </c>
      <c r="B7559" t="s">
        <v>20</v>
      </c>
      <c r="C7559" t="s">
        <v>19</v>
      </c>
      <c r="D7559" t="s">
        <v>33</v>
      </c>
      <c r="E7559" t="s">
        <v>562</v>
      </c>
    </row>
    <row r="7560" spans="1:5" x14ac:dyDescent="0.25">
      <c r="A7560" t="s">
        <v>36830</v>
      </c>
      <c r="B7560" t="s">
        <v>20</v>
      </c>
      <c r="C7560" t="s">
        <v>19</v>
      </c>
      <c r="D7560" t="s">
        <v>33</v>
      </c>
      <c r="E7560" t="s">
        <v>538</v>
      </c>
    </row>
    <row r="7561" spans="1:5" x14ac:dyDescent="0.25">
      <c r="A7561" t="s">
        <v>36831</v>
      </c>
      <c r="B7561" t="s">
        <v>20</v>
      </c>
      <c r="C7561" t="s">
        <v>19</v>
      </c>
      <c r="D7561" t="s">
        <v>33</v>
      </c>
      <c r="E7561" t="s">
        <v>533</v>
      </c>
    </row>
    <row r="7562" spans="1:5" x14ac:dyDescent="0.25">
      <c r="A7562" t="s">
        <v>36832</v>
      </c>
      <c r="B7562" t="s">
        <v>20</v>
      </c>
      <c r="C7562" t="s">
        <v>19</v>
      </c>
      <c r="D7562" t="s">
        <v>33</v>
      </c>
      <c r="E7562" t="s">
        <v>531</v>
      </c>
    </row>
    <row r="7563" spans="1:5" x14ac:dyDescent="0.25">
      <c r="A7563" t="s">
        <v>36833</v>
      </c>
      <c r="B7563" t="s">
        <v>20</v>
      </c>
      <c r="C7563" t="s">
        <v>19</v>
      </c>
      <c r="D7563" t="s">
        <v>33</v>
      </c>
      <c r="E7563" t="s">
        <v>553</v>
      </c>
    </row>
    <row r="7564" spans="1:5" x14ac:dyDescent="0.25">
      <c r="A7564" t="s">
        <v>36834</v>
      </c>
      <c r="B7564" t="s">
        <v>20</v>
      </c>
      <c r="C7564" t="s">
        <v>19</v>
      </c>
      <c r="D7564" t="s">
        <v>33</v>
      </c>
      <c r="E7564" t="s">
        <v>553</v>
      </c>
    </row>
    <row r="7565" spans="1:5" x14ac:dyDescent="0.25">
      <c r="A7565" t="s">
        <v>36835</v>
      </c>
      <c r="B7565" t="s">
        <v>20</v>
      </c>
      <c r="C7565" t="s">
        <v>19</v>
      </c>
      <c r="D7565" t="s">
        <v>33</v>
      </c>
      <c r="E7565" t="s">
        <v>538</v>
      </c>
    </row>
    <row r="7566" spans="1:5" x14ac:dyDescent="0.25">
      <c r="A7566" t="s">
        <v>36836</v>
      </c>
      <c r="B7566" t="s">
        <v>20</v>
      </c>
      <c r="C7566" t="s">
        <v>19</v>
      </c>
      <c r="D7566" t="s">
        <v>33</v>
      </c>
      <c r="E7566" t="s">
        <v>562</v>
      </c>
    </row>
    <row r="7567" spans="1:5" x14ac:dyDescent="0.25">
      <c r="A7567" t="s">
        <v>36837</v>
      </c>
      <c r="B7567" t="s">
        <v>20</v>
      </c>
      <c r="C7567" t="s">
        <v>19</v>
      </c>
      <c r="D7567" t="s">
        <v>33</v>
      </c>
      <c r="E7567" t="s">
        <v>562</v>
      </c>
    </row>
    <row r="7568" spans="1:5" x14ac:dyDescent="0.25">
      <c r="A7568" t="s">
        <v>36838</v>
      </c>
      <c r="B7568" t="s">
        <v>20</v>
      </c>
      <c r="C7568" t="s">
        <v>19</v>
      </c>
      <c r="D7568" t="s">
        <v>33</v>
      </c>
      <c r="E7568" t="s">
        <v>538</v>
      </c>
    </row>
    <row r="7569" spans="1:5" x14ac:dyDescent="0.25">
      <c r="A7569" t="s">
        <v>36839</v>
      </c>
      <c r="B7569" t="s">
        <v>20</v>
      </c>
      <c r="C7569" t="s">
        <v>19</v>
      </c>
      <c r="D7569" t="s">
        <v>33</v>
      </c>
      <c r="E7569" t="s">
        <v>553</v>
      </c>
    </row>
    <row r="7570" spans="1:5" x14ac:dyDescent="0.25">
      <c r="A7570" t="s">
        <v>36840</v>
      </c>
      <c r="B7570" t="s">
        <v>20</v>
      </c>
      <c r="C7570" t="s">
        <v>19</v>
      </c>
      <c r="D7570" t="s">
        <v>33</v>
      </c>
      <c r="E7570" t="s">
        <v>786</v>
      </c>
    </row>
    <row r="7571" spans="1:5" x14ac:dyDescent="0.25">
      <c r="A7571" t="s">
        <v>36841</v>
      </c>
      <c r="B7571" t="s">
        <v>20</v>
      </c>
      <c r="C7571" t="s">
        <v>19</v>
      </c>
      <c r="D7571" t="s">
        <v>33</v>
      </c>
      <c r="E7571" t="s">
        <v>533</v>
      </c>
    </row>
    <row r="7572" spans="1:5" x14ac:dyDescent="0.25">
      <c r="A7572" t="s">
        <v>36842</v>
      </c>
      <c r="B7572" t="s">
        <v>20</v>
      </c>
      <c r="C7572" t="s">
        <v>19</v>
      </c>
      <c r="D7572" t="s">
        <v>33</v>
      </c>
      <c r="E7572" t="s">
        <v>533</v>
      </c>
    </row>
    <row r="7573" spans="1:5" x14ac:dyDescent="0.25">
      <c r="A7573" t="s">
        <v>36843</v>
      </c>
      <c r="B7573" t="s">
        <v>20</v>
      </c>
      <c r="C7573" t="s">
        <v>19</v>
      </c>
      <c r="D7573" t="s">
        <v>33</v>
      </c>
      <c r="E7573" t="s">
        <v>530</v>
      </c>
    </row>
    <row r="7574" spans="1:5" x14ac:dyDescent="0.25">
      <c r="A7574" t="s">
        <v>36844</v>
      </c>
      <c r="B7574" t="s">
        <v>20</v>
      </c>
      <c r="C7574" t="s">
        <v>19</v>
      </c>
      <c r="D7574" t="s">
        <v>33</v>
      </c>
      <c r="E7574" t="s">
        <v>786</v>
      </c>
    </row>
    <row r="7575" spans="1:5" x14ac:dyDescent="0.25">
      <c r="A7575" t="s">
        <v>36845</v>
      </c>
      <c r="B7575" t="s">
        <v>20</v>
      </c>
      <c r="C7575" t="s">
        <v>19</v>
      </c>
      <c r="D7575" t="s">
        <v>33</v>
      </c>
      <c r="E7575" t="s">
        <v>886</v>
      </c>
    </row>
    <row r="7576" spans="1:5" x14ac:dyDescent="0.25">
      <c r="A7576" t="s">
        <v>36846</v>
      </c>
      <c r="B7576" t="s">
        <v>20</v>
      </c>
      <c r="C7576" t="s">
        <v>19</v>
      </c>
      <c r="D7576" t="s">
        <v>33</v>
      </c>
      <c r="E7576" t="s">
        <v>530</v>
      </c>
    </row>
    <row r="7577" spans="1:5" x14ac:dyDescent="0.25">
      <c r="A7577" t="s">
        <v>36847</v>
      </c>
      <c r="B7577" t="s">
        <v>20</v>
      </c>
      <c r="C7577" t="s">
        <v>19</v>
      </c>
      <c r="D7577" t="s">
        <v>33</v>
      </c>
      <c r="E7577" t="s">
        <v>562</v>
      </c>
    </row>
    <row r="7578" spans="1:5" x14ac:dyDescent="0.25">
      <c r="A7578" t="s">
        <v>36848</v>
      </c>
      <c r="B7578" t="s">
        <v>20</v>
      </c>
      <c r="C7578" t="s">
        <v>19</v>
      </c>
      <c r="D7578" t="s">
        <v>33</v>
      </c>
      <c r="E7578" t="s">
        <v>553</v>
      </c>
    </row>
    <row r="7579" spans="1:5" x14ac:dyDescent="0.25">
      <c r="A7579" t="s">
        <v>36849</v>
      </c>
      <c r="B7579" t="s">
        <v>20</v>
      </c>
      <c r="C7579" t="s">
        <v>19</v>
      </c>
      <c r="D7579" t="s">
        <v>33</v>
      </c>
      <c r="E7579" t="s">
        <v>530</v>
      </c>
    </row>
    <row r="7580" spans="1:5" x14ac:dyDescent="0.25">
      <c r="A7580" t="s">
        <v>36850</v>
      </c>
      <c r="B7580" t="s">
        <v>20</v>
      </c>
      <c r="C7580" t="s">
        <v>19</v>
      </c>
      <c r="D7580" t="s">
        <v>33</v>
      </c>
      <c r="E7580" t="s">
        <v>538</v>
      </c>
    </row>
    <row r="7581" spans="1:5" x14ac:dyDescent="0.25">
      <c r="A7581" t="s">
        <v>44357</v>
      </c>
      <c r="B7581" t="s">
        <v>20</v>
      </c>
      <c r="C7581" t="s">
        <v>19</v>
      </c>
      <c r="D7581" t="s">
        <v>66</v>
      </c>
      <c r="E7581" t="s">
        <v>597</v>
      </c>
    </row>
    <row r="7582" spans="1:5" x14ac:dyDescent="0.25">
      <c r="A7582" t="s">
        <v>36851</v>
      </c>
      <c r="B7582" t="s">
        <v>20</v>
      </c>
      <c r="C7582" t="s">
        <v>19</v>
      </c>
      <c r="D7582" t="s">
        <v>69</v>
      </c>
      <c r="E7582" t="s">
        <v>533</v>
      </c>
    </row>
    <row r="7583" spans="1:5" x14ac:dyDescent="0.25">
      <c r="A7583" t="s">
        <v>36852</v>
      </c>
      <c r="B7583" t="s">
        <v>20</v>
      </c>
      <c r="C7583" t="s">
        <v>19</v>
      </c>
      <c r="D7583" t="s">
        <v>33</v>
      </c>
      <c r="E7583" t="s">
        <v>538</v>
      </c>
    </row>
    <row r="7584" spans="1:5" x14ac:dyDescent="0.25">
      <c r="A7584" t="s">
        <v>36853</v>
      </c>
      <c r="B7584" t="s">
        <v>20</v>
      </c>
      <c r="C7584" t="s">
        <v>19</v>
      </c>
      <c r="D7584" t="s">
        <v>33</v>
      </c>
      <c r="E7584" t="s">
        <v>538</v>
      </c>
    </row>
    <row r="7585" spans="1:5" x14ac:dyDescent="0.25">
      <c r="A7585" t="s">
        <v>36854</v>
      </c>
      <c r="B7585" t="s">
        <v>20</v>
      </c>
      <c r="C7585" t="s">
        <v>19</v>
      </c>
      <c r="D7585" t="s">
        <v>33</v>
      </c>
      <c r="E7585" t="s">
        <v>533</v>
      </c>
    </row>
    <row r="7586" spans="1:5" x14ac:dyDescent="0.25">
      <c r="A7586" t="s">
        <v>36855</v>
      </c>
      <c r="B7586" t="s">
        <v>20</v>
      </c>
      <c r="C7586" t="s">
        <v>19</v>
      </c>
      <c r="D7586" t="s">
        <v>33</v>
      </c>
      <c r="E7586" t="s">
        <v>533</v>
      </c>
    </row>
    <row r="7587" spans="1:5" x14ac:dyDescent="0.25">
      <c r="A7587" t="s">
        <v>36856</v>
      </c>
      <c r="B7587" t="s">
        <v>20</v>
      </c>
      <c r="C7587" t="s">
        <v>19</v>
      </c>
      <c r="D7587" t="s">
        <v>33</v>
      </c>
      <c r="E7587" t="s">
        <v>538</v>
      </c>
    </row>
    <row r="7588" spans="1:5" x14ac:dyDescent="0.25">
      <c r="A7588" t="s">
        <v>36857</v>
      </c>
      <c r="B7588" t="s">
        <v>20</v>
      </c>
      <c r="C7588" t="s">
        <v>19</v>
      </c>
      <c r="D7588" t="s">
        <v>33</v>
      </c>
      <c r="E7588" t="s">
        <v>533</v>
      </c>
    </row>
    <row r="7589" spans="1:5" x14ac:dyDescent="0.25">
      <c r="A7589" t="s">
        <v>44358</v>
      </c>
      <c r="B7589" t="s">
        <v>20</v>
      </c>
      <c r="C7589" t="s">
        <v>19</v>
      </c>
      <c r="D7589" t="s">
        <v>66</v>
      </c>
      <c r="E7589" t="s">
        <v>597</v>
      </c>
    </row>
    <row r="7590" spans="1:5" x14ac:dyDescent="0.25">
      <c r="A7590" t="s">
        <v>36858</v>
      </c>
      <c r="B7590" t="s">
        <v>20</v>
      </c>
      <c r="C7590" t="s">
        <v>19</v>
      </c>
      <c r="D7590" t="s">
        <v>33</v>
      </c>
      <c r="E7590" t="s">
        <v>553</v>
      </c>
    </row>
    <row r="7591" spans="1:5" x14ac:dyDescent="0.25">
      <c r="A7591" t="s">
        <v>36859</v>
      </c>
      <c r="B7591" t="s">
        <v>20</v>
      </c>
      <c r="C7591" t="s">
        <v>19</v>
      </c>
      <c r="D7591" t="s">
        <v>33</v>
      </c>
      <c r="E7591" t="s">
        <v>1021</v>
      </c>
    </row>
    <row r="7592" spans="1:5" x14ac:dyDescent="0.25">
      <c r="A7592" t="s">
        <v>36860</v>
      </c>
      <c r="B7592" t="s">
        <v>20</v>
      </c>
      <c r="C7592" t="s">
        <v>19</v>
      </c>
      <c r="D7592" t="s">
        <v>33</v>
      </c>
      <c r="E7592" t="s">
        <v>530</v>
      </c>
    </row>
    <row r="7593" spans="1:5" x14ac:dyDescent="0.25">
      <c r="A7593" t="s">
        <v>36861</v>
      </c>
      <c r="B7593" t="s">
        <v>20</v>
      </c>
      <c r="C7593" t="s">
        <v>19</v>
      </c>
      <c r="D7593" t="s">
        <v>33</v>
      </c>
      <c r="E7593" t="s">
        <v>530</v>
      </c>
    </row>
    <row r="7594" spans="1:5" x14ac:dyDescent="0.25">
      <c r="A7594" t="s">
        <v>36862</v>
      </c>
      <c r="B7594" t="s">
        <v>20</v>
      </c>
      <c r="C7594" t="s">
        <v>19</v>
      </c>
      <c r="D7594" t="s">
        <v>33</v>
      </c>
      <c r="E7594" t="s">
        <v>538</v>
      </c>
    </row>
    <row r="7595" spans="1:5" x14ac:dyDescent="0.25">
      <c r="A7595" t="s">
        <v>36863</v>
      </c>
      <c r="B7595" t="s">
        <v>20</v>
      </c>
      <c r="C7595" t="s">
        <v>19</v>
      </c>
      <c r="D7595" t="s">
        <v>33</v>
      </c>
      <c r="E7595" t="s">
        <v>553</v>
      </c>
    </row>
    <row r="7596" spans="1:5" x14ac:dyDescent="0.25">
      <c r="A7596" t="s">
        <v>36864</v>
      </c>
      <c r="B7596" t="s">
        <v>20</v>
      </c>
      <c r="C7596" t="s">
        <v>19</v>
      </c>
      <c r="D7596" t="s">
        <v>33</v>
      </c>
      <c r="E7596" t="s">
        <v>562</v>
      </c>
    </row>
    <row r="7597" spans="1:5" x14ac:dyDescent="0.25">
      <c r="A7597" t="s">
        <v>36865</v>
      </c>
      <c r="B7597" t="s">
        <v>20</v>
      </c>
      <c r="C7597" t="s">
        <v>19</v>
      </c>
      <c r="D7597" t="s">
        <v>65</v>
      </c>
      <c r="E7597" t="s">
        <v>553</v>
      </c>
    </row>
    <row r="7598" spans="1:5" x14ac:dyDescent="0.25">
      <c r="A7598" t="s">
        <v>36866</v>
      </c>
      <c r="B7598" t="s">
        <v>20</v>
      </c>
      <c r="C7598" t="s">
        <v>19</v>
      </c>
      <c r="D7598" t="s">
        <v>33</v>
      </c>
      <c r="E7598" t="s">
        <v>533</v>
      </c>
    </row>
    <row r="7599" spans="1:5" x14ac:dyDescent="0.25">
      <c r="A7599" t="s">
        <v>36867</v>
      </c>
      <c r="B7599" t="s">
        <v>20</v>
      </c>
      <c r="C7599" t="s">
        <v>19</v>
      </c>
      <c r="D7599" t="s">
        <v>33</v>
      </c>
      <c r="E7599" t="s">
        <v>562</v>
      </c>
    </row>
    <row r="7600" spans="1:5" x14ac:dyDescent="0.25">
      <c r="A7600" t="s">
        <v>36868</v>
      </c>
      <c r="B7600" t="s">
        <v>20</v>
      </c>
      <c r="C7600" t="s">
        <v>19</v>
      </c>
      <c r="D7600" t="s">
        <v>65</v>
      </c>
      <c r="E7600" t="s">
        <v>533</v>
      </c>
    </row>
    <row r="7601" spans="1:5" x14ac:dyDescent="0.25">
      <c r="A7601" t="s">
        <v>36869</v>
      </c>
      <c r="B7601" t="s">
        <v>20</v>
      </c>
      <c r="C7601" t="s">
        <v>19</v>
      </c>
      <c r="D7601" t="s">
        <v>33</v>
      </c>
      <c r="E7601" t="s">
        <v>538</v>
      </c>
    </row>
    <row r="7602" spans="1:5" x14ac:dyDescent="0.25">
      <c r="A7602" t="s">
        <v>36870</v>
      </c>
      <c r="B7602" t="s">
        <v>20</v>
      </c>
      <c r="C7602" t="s">
        <v>19</v>
      </c>
      <c r="D7602" t="s">
        <v>33</v>
      </c>
      <c r="E7602" t="s">
        <v>786</v>
      </c>
    </row>
    <row r="7603" spans="1:5" x14ac:dyDescent="0.25">
      <c r="A7603" t="s">
        <v>36871</v>
      </c>
      <c r="B7603" t="s">
        <v>20</v>
      </c>
      <c r="C7603" t="s">
        <v>19</v>
      </c>
      <c r="D7603" t="s">
        <v>33</v>
      </c>
      <c r="E7603" t="s">
        <v>533</v>
      </c>
    </row>
    <row r="7604" spans="1:5" x14ac:dyDescent="0.25">
      <c r="A7604" t="s">
        <v>36872</v>
      </c>
      <c r="B7604" t="s">
        <v>20</v>
      </c>
      <c r="C7604" t="s">
        <v>19</v>
      </c>
      <c r="D7604" t="s">
        <v>65</v>
      </c>
      <c r="E7604" t="s">
        <v>553</v>
      </c>
    </row>
    <row r="7605" spans="1:5" x14ac:dyDescent="0.25">
      <c r="A7605" t="s">
        <v>36873</v>
      </c>
      <c r="B7605" t="s">
        <v>20</v>
      </c>
      <c r="C7605" t="s">
        <v>19</v>
      </c>
      <c r="D7605" t="s">
        <v>33</v>
      </c>
      <c r="E7605" t="s">
        <v>786</v>
      </c>
    </row>
    <row r="7606" spans="1:5" x14ac:dyDescent="0.25">
      <c r="A7606" t="s">
        <v>36874</v>
      </c>
      <c r="B7606" t="s">
        <v>20</v>
      </c>
      <c r="C7606" t="s">
        <v>19</v>
      </c>
      <c r="D7606" t="s">
        <v>33</v>
      </c>
      <c r="E7606" t="s">
        <v>530</v>
      </c>
    </row>
    <row r="7607" spans="1:5" x14ac:dyDescent="0.25">
      <c r="A7607" t="s">
        <v>36875</v>
      </c>
      <c r="B7607" t="s">
        <v>20</v>
      </c>
      <c r="C7607" t="s">
        <v>19</v>
      </c>
      <c r="D7607" t="s">
        <v>33</v>
      </c>
      <c r="E7607" t="s">
        <v>553</v>
      </c>
    </row>
    <row r="7608" spans="1:5" x14ac:dyDescent="0.25">
      <c r="A7608" t="s">
        <v>36876</v>
      </c>
      <c r="B7608" t="s">
        <v>20</v>
      </c>
      <c r="C7608" t="s">
        <v>19</v>
      </c>
      <c r="D7608" t="s">
        <v>65</v>
      </c>
      <c r="E7608" t="s">
        <v>553</v>
      </c>
    </row>
    <row r="7609" spans="1:5" x14ac:dyDescent="0.25">
      <c r="A7609" t="s">
        <v>36877</v>
      </c>
      <c r="B7609" t="s">
        <v>20</v>
      </c>
      <c r="C7609" t="s">
        <v>19</v>
      </c>
      <c r="D7609" t="s">
        <v>33</v>
      </c>
      <c r="E7609" t="s">
        <v>786</v>
      </c>
    </row>
    <row r="7610" spans="1:5" x14ac:dyDescent="0.25">
      <c r="A7610" t="s">
        <v>36878</v>
      </c>
      <c r="B7610" t="s">
        <v>20</v>
      </c>
      <c r="C7610" t="s">
        <v>19</v>
      </c>
      <c r="D7610" t="s">
        <v>33</v>
      </c>
      <c r="E7610" t="s">
        <v>530</v>
      </c>
    </row>
    <row r="7611" spans="1:5" x14ac:dyDescent="0.25">
      <c r="A7611" t="s">
        <v>36879</v>
      </c>
      <c r="B7611" t="s">
        <v>20</v>
      </c>
      <c r="C7611" t="s">
        <v>19</v>
      </c>
      <c r="D7611" t="s">
        <v>33</v>
      </c>
      <c r="E7611" t="s">
        <v>562</v>
      </c>
    </row>
    <row r="7612" spans="1:5" x14ac:dyDescent="0.25">
      <c r="A7612" t="s">
        <v>36880</v>
      </c>
      <c r="B7612" t="s">
        <v>20</v>
      </c>
      <c r="C7612" t="s">
        <v>19</v>
      </c>
      <c r="D7612" t="s">
        <v>33</v>
      </c>
      <c r="E7612" t="s">
        <v>530</v>
      </c>
    </row>
    <row r="7613" spans="1:5" x14ac:dyDescent="0.25">
      <c r="A7613" t="s">
        <v>36881</v>
      </c>
      <c r="B7613" t="s">
        <v>20</v>
      </c>
      <c r="C7613" t="s">
        <v>19</v>
      </c>
      <c r="D7613" t="s">
        <v>33</v>
      </c>
      <c r="E7613" t="s">
        <v>530</v>
      </c>
    </row>
    <row r="7614" spans="1:5" x14ac:dyDescent="0.25">
      <c r="A7614" t="s">
        <v>36882</v>
      </c>
      <c r="B7614" t="s">
        <v>20</v>
      </c>
      <c r="C7614" t="s">
        <v>19</v>
      </c>
      <c r="D7614" t="s">
        <v>33</v>
      </c>
      <c r="E7614" t="s">
        <v>530</v>
      </c>
    </row>
    <row r="7615" spans="1:5" x14ac:dyDescent="0.25">
      <c r="A7615" t="s">
        <v>36883</v>
      </c>
      <c r="B7615" t="s">
        <v>20</v>
      </c>
      <c r="C7615" t="s">
        <v>19</v>
      </c>
      <c r="D7615" t="s">
        <v>33</v>
      </c>
      <c r="E7615" t="s">
        <v>531</v>
      </c>
    </row>
    <row r="7616" spans="1:5" x14ac:dyDescent="0.25">
      <c r="A7616" t="s">
        <v>36884</v>
      </c>
      <c r="B7616" t="s">
        <v>20</v>
      </c>
      <c r="C7616" t="s">
        <v>19</v>
      </c>
      <c r="D7616" t="s">
        <v>33</v>
      </c>
      <c r="E7616" t="s">
        <v>538</v>
      </c>
    </row>
    <row r="7617" spans="1:5" x14ac:dyDescent="0.25">
      <c r="A7617" t="s">
        <v>36885</v>
      </c>
      <c r="B7617" t="s">
        <v>20</v>
      </c>
      <c r="C7617" t="s">
        <v>19</v>
      </c>
      <c r="D7617" t="s">
        <v>33</v>
      </c>
      <c r="E7617" t="s">
        <v>530</v>
      </c>
    </row>
    <row r="7618" spans="1:5" x14ac:dyDescent="0.25">
      <c r="A7618" t="s">
        <v>36886</v>
      </c>
      <c r="B7618" t="s">
        <v>20</v>
      </c>
      <c r="C7618" t="s">
        <v>19</v>
      </c>
      <c r="D7618" t="s">
        <v>33</v>
      </c>
      <c r="E7618" t="s">
        <v>538</v>
      </c>
    </row>
    <row r="7619" spans="1:5" x14ac:dyDescent="0.25">
      <c r="A7619" t="s">
        <v>36887</v>
      </c>
      <c r="B7619" t="s">
        <v>20</v>
      </c>
      <c r="C7619" t="s">
        <v>19</v>
      </c>
      <c r="D7619" t="s">
        <v>33</v>
      </c>
      <c r="E7619" t="s">
        <v>553</v>
      </c>
    </row>
    <row r="7620" spans="1:5" x14ac:dyDescent="0.25">
      <c r="A7620" t="s">
        <v>36888</v>
      </c>
      <c r="B7620" t="s">
        <v>20</v>
      </c>
      <c r="C7620" t="s">
        <v>19</v>
      </c>
      <c r="D7620" t="s">
        <v>65</v>
      </c>
      <c r="E7620" t="s">
        <v>533</v>
      </c>
    </row>
    <row r="7621" spans="1:5" x14ac:dyDescent="0.25">
      <c r="A7621" t="s">
        <v>36889</v>
      </c>
      <c r="B7621" t="s">
        <v>20</v>
      </c>
      <c r="C7621" t="s">
        <v>19</v>
      </c>
      <c r="D7621" t="s">
        <v>33</v>
      </c>
      <c r="E7621" t="s">
        <v>538</v>
      </c>
    </row>
    <row r="7622" spans="1:5" x14ac:dyDescent="0.25">
      <c r="A7622" t="s">
        <v>44359</v>
      </c>
      <c r="B7622" t="s">
        <v>20</v>
      </c>
      <c r="C7622" t="s">
        <v>19</v>
      </c>
      <c r="D7622" t="s">
        <v>66</v>
      </c>
      <c r="E7622" t="s">
        <v>531</v>
      </c>
    </row>
    <row r="7623" spans="1:5" x14ac:dyDescent="0.25">
      <c r="A7623" t="s">
        <v>44360</v>
      </c>
      <c r="B7623" t="s">
        <v>20</v>
      </c>
      <c r="C7623" t="s">
        <v>19</v>
      </c>
      <c r="D7623" t="s">
        <v>66</v>
      </c>
      <c r="E7623" t="s">
        <v>562</v>
      </c>
    </row>
    <row r="7624" spans="1:5" x14ac:dyDescent="0.25">
      <c r="A7624" t="s">
        <v>44361</v>
      </c>
      <c r="B7624" t="s">
        <v>20</v>
      </c>
      <c r="C7624" t="s">
        <v>19</v>
      </c>
      <c r="D7624" t="s">
        <v>66</v>
      </c>
      <c r="E7624" t="s">
        <v>562</v>
      </c>
    </row>
    <row r="7625" spans="1:5" x14ac:dyDescent="0.25">
      <c r="A7625" t="s">
        <v>36890</v>
      </c>
      <c r="B7625" t="s">
        <v>20</v>
      </c>
      <c r="C7625" t="s">
        <v>19</v>
      </c>
      <c r="D7625" t="s">
        <v>33</v>
      </c>
      <c r="E7625" t="s">
        <v>562</v>
      </c>
    </row>
    <row r="7626" spans="1:5" x14ac:dyDescent="0.25">
      <c r="A7626" t="s">
        <v>44362</v>
      </c>
      <c r="B7626" t="s">
        <v>20</v>
      </c>
      <c r="C7626" t="s">
        <v>19</v>
      </c>
      <c r="D7626" t="s">
        <v>66</v>
      </c>
      <c r="E7626" t="s">
        <v>562</v>
      </c>
    </row>
    <row r="7627" spans="1:5" x14ac:dyDescent="0.25">
      <c r="A7627" t="s">
        <v>44363</v>
      </c>
      <c r="B7627" t="s">
        <v>20</v>
      </c>
      <c r="C7627" t="s">
        <v>19</v>
      </c>
      <c r="D7627" t="s">
        <v>65</v>
      </c>
      <c r="E7627" t="s">
        <v>533</v>
      </c>
    </row>
    <row r="7628" spans="1:5" x14ac:dyDescent="0.25">
      <c r="A7628" t="s">
        <v>36891</v>
      </c>
      <c r="B7628" t="s">
        <v>20</v>
      </c>
      <c r="C7628" t="s">
        <v>19</v>
      </c>
      <c r="D7628" t="s">
        <v>33</v>
      </c>
      <c r="E7628" t="s">
        <v>533</v>
      </c>
    </row>
    <row r="7629" spans="1:5" x14ac:dyDescent="0.25">
      <c r="A7629" t="s">
        <v>36892</v>
      </c>
      <c r="B7629" t="s">
        <v>20</v>
      </c>
      <c r="C7629" t="s">
        <v>19</v>
      </c>
      <c r="D7629" t="s">
        <v>33</v>
      </c>
      <c r="E7629" t="s">
        <v>553</v>
      </c>
    </row>
    <row r="7630" spans="1:5" x14ac:dyDescent="0.25">
      <c r="A7630" t="s">
        <v>36893</v>
      </c>
      <c r="B7630" t="s">
        <v>20</v>
      </c>
      <c r="C7630" t="s">
        <v>19</v>
      </c>
      <c r="D7630" t="s">
        <v>33</v>
      </c>
      <c r="E7630" t="s">
        <v>886</v>
      </c>
    </row>
    <row r="7631" spans="1:5" x14ac:dyDescent="0.25">
      <c r="A7631" t="s">
        <v>36894</v>
      </c>
      <c r="B7631" t="s">
        <v>20</v>
      </c>
      <c r="C7631" t="s">
        <v>19</v>
      </c>
      <c r="D7631" t="s">
        <v>33</v>
      </c>
      <c r="E7631" t="s">
        <v>786</v>
      </c>
    </row>
    <row r="7632" spans="1:5" x14ac:dyDescent="0.25">
      <c r="A7632" t="s">
        <v>36895</v>
      </c>
      <c r="B7632" t="s">
        <v>20</v>
      </c>
      <c r="C7632" t="s">
        <v>19</v>
      </c>
      <c r="D7632" t="s">
        <v>33</v>
      </c>
      <c r="E7632" t="s">
        <v>533</v>
      </c>
    </row>
    <row r="7633" spans="1:5" x14ac:dyDescent="0.25">
      <c r="A7633" t="s">
        <v>36896</v>
      </c>
      <c r="B7633" t="s">
        <v>20</v>
      </c>
      <c r="C7633" t="s">
        <v>19</v>
      </c>
      <c r="D7633" t="s">
        <v>33</v>
      </c>
      <c r="E7633" t="s">
        <v>533</v>
      </c>
    </row>
    <row r="7634" spans="1:5" x14ac:dyDescent="0.25">
      <c r="A7634" t="s">
        <v>36897</v>
      </c>
      <c r="B7634" t="s">
        <v>20</v>
      </c>
      <c r="C7634" t="s">
        <v>19</v>
      </c>
      <c r="D7634" t="s">
        <v>33</v>
      </c>
      <c r="E7634" t="s">
        <v>530</v>
      </c>
    </row>
    <row r="7635" spans="1:5" x14ac:dyDescent="0.25">
      <c r="A7635" t="s">
        <v>36898</v>
      </c>
      <c r="B7635" t="s">
        <v>20</v>
      </c>
      <c r="C7635" t="s">
        <v>19</v>
      </c>
      <c r="D7635" t="s">
        <v>33</v>
      </c>
      <c r="E7635" t="s">
        <v>553</v>
      </c>
    </row>
    <row r="7636" spans="1:5" x14ac:dyDescent="0.25">
      <c r="A7636" t="s">
        <v>36899</v>
      </c>
      <c r="B7636" t="s">
        <v>20</v>
      </c>
      <c r="C7636" t="s">
        <v>19</v>
      </c>
      <c r="D7636" t="s">
        <v>33</v>
      </c>
      <c r="E7636" t="s">
        <v>562</v>
      </c>
    </row>
    <row r="7637" spans="1:5" x14ac:dyDescent="0.25">
      <c r="A7637" t="s">
        <v>36900</v>
      </c>
      <c r="B7637" t="s">
        <v>20</v>
      </c>
      <c r="C7637" t="s">
        <v>19</v>
      </c>
      <c r="D7637" t="s">
        <v>33</v>
      </c>
      <c r="E7637" t="s">
        <v>533</v>
      </c>
    </row>
    <row r="7638" spans="1:5" x14ac:dyDescent="0.25">
      <c r="A7638" t="s">
        <v>36901</v>
      </c>
      <c r="B7638" t="s">
        <v>20</v>
      </c>
      <c r="C7638" t="s">
        <v>19</v>
      </c>
      <c r="D7638" t="s">
        <v>33</v>
      </c>
      <c r="E7638" t="s">
        <v>553</v>
      </c>
    </row>
    <row r="7639" spans="1:5" x14ac:dyDescent="0.25">
      <c r="A7639" t="s">
        <v>36902</v>
      </c>
      <c r="B7639" t="s">
        <v>20</v>
      </c>
      <c r="C7639" t="s">
        <v>19</v>
      </c>
      <c r="D7639" t="s">
        <v>33</v>
      </c>
      <c r="E7639" t="s">
        <v>562</v>
      </c>
    </row>
    <row r="7640" spans="1:5" x14ac:dyDescent="0.25">
      <c r="A7640" t="s">
        <v>36903</v>
      </c>
      <c r="B7640" t="s">
        <v>20</v>
      </c>
      <c r="C7640" t="s">
        <v>19</v>
      </c>
      <c r="D7640" t="s">
        <v>33</v>
      </c>
      <c r="E7640" t="s">
        <v>553</v>
      </c>
    </row>
    <row r="7641" spans="1:5" x14ac:dyDescent="0.25">
      <c r="A7641" t="s">
        <v>44364</v>
      </c>
      <c r="B7641" t="s">
        <v>20</v>
      </c>
      <c r="C7641" t="s">
        <v>19</v>
      </c>
      <c r="D7641" t="s">
        <v>69</v>
      </c>
      <c r="E7641" t="s">
        <v>533</v>
      </c>
    </row>
    <row r="7642" spans="1:5" x14ac:dyDescent="0.25">
      <c r="A7642" t="s">
        <v>36904</v>
      </c>
      <c r="B7642" t="s">
        <v>20</v>
      </c>
      <c r="C7642" t="s">
        <v>19</v>
      </c>
      <c r="D7642" t="s">
        <v>33</v>
      </c>
      <c r="E7642" t="s">
        <v>530</v>
      </c>
    </row>
    <row r="7643" spans="1:5" x14ac:dyDescent="0.25">
      <c r="A7643" t="s">
        <v>36905</v>
      </c>
      <c r="B7643" t="s">
        <v>20</v>
      </c>
      <c r="C7643" t="s">
        <v>19</v>
      </c>
      <c r="D7643" t="s">
        <v>33</v>
      </c>
      <c r="E7643" t="s">
        <v>533</v>
      </c>
    </row>
    <row r="7644" spans="1:5" x14ac:dyDescent="0.25">
      <c r="A7644" t="s">
        <v>36906</v>
      </c>
      <c r="B7644" t="s">
        <v>20</v>
      </c>
      <c r="C7644" t="s">
        <v>19</v>
      </c>
      <c r="D7644" t="s">
        <v>33</v>
      </c>
      <c r="E7644" t="s">
        <v>553</v>
      </c>
    </row>
    <row r="7645" spans="1:5" x14ac:dyDescent="0.25">
      <c r="A7645" t="s">
        <v>36907</v>
      </c>
      <c r="B7645" t="s">
        <v>20</v>
      </c>
      <c r="C7645" t="s">
        <v>19</v>
      </c>
      <c r="D7645" t="s">
        <v>33</v>
      </c>
      <c r="E7645" t="s">
        <v>533</v>
      </c>
    </row>
    <row r="7646" spans="1:5" x14ac:dyDescent="0.25">
      <c r="A7646" t="s">
        <v>36908</v>
      </c>
      <c r="B7646" t="s">
        <v>20</v>
      </c>
      <c r="C7646" t="s">
        <v>19</v>
      </c>
      <c r="D7646" t="s">
        <v>33</v>
      </c>
      <c r="E7646" t="s">
        <v>553</v>
      </c>
    </row>
    <row r="7647" spans="1:5" x14ac:dyDescent="0.25">
      <c r="A7647" t="s">
        <v>36909</v>
      </c>
      <c r="B7647" t="s">
        <v>20</v>
      </c>
      <c r="C7647" t="s">
        <v>19</v>
      </c>
      <c r="D7647" t="s">
        <v>69</v>
      </c>
      <c r="E7647" t="s">
        <v>553</v>
      </c>
    </row>
    <row r="7648" spans="1:5" x14ac:dyDescent="0.25">
      <c r="A7648" t="s">
        <v>36910</v>
      </c>
      <c r="B7648" t="s">
        <v>20</v>
      </c>
      <c r="C7648" t="s">
        <v>19</v>
      </c>
      <c r="D7648" t="s">
        <v>69</v>
      </c>
      <c r="E7648" t="s">
        <v>553</v>
      </c>
    </row>
    <row r="7649" spans="1:5" x14ac:dyDescent="0.25">
      <c r="A7649" t="s">
        <v>36911</v>
      </c>
      <c r="B7649" t="s">
        <v>20</v>
      </c>
      <c r="C7649" t="s">
        <v>19</v>
      </c>
      <c r="D7649" t="s">
        <v>65</v>
      </c>
      <c r="E7649" t="s">
        <v>530</v>
      </c>
    </row>
    <row r="7650" spans="1:5" x14ac:dyDescent="0.25">
      <c r="A7650" t="s">
        <v>36912</v>
      </c>
      <c r="B7650" t="s">
        <v>20</v>
      </c>
      <c r="C7650" t="s">
        <v>19</v>
      </c>
      <c r="D7650" t="s">
        <v>33</v>
      </c>
      <c r="E7650" t="s">
        <v>530</v>
      </c>
    </row>
    <row r="7651" spans="1:5" x14ac:dyDescent="0.25">
      <c r="A7651" t="s">
        <v>36913</v>
      </c>
      <c r="B7651" t="s">
        <v>20</v>
      </c>
      <c r="C7651" t="s">
        <v>19</v>
      </c>
      <c r="D7651" t="s">
        <v>33</v>
      </c>
      <c r="E7651" t="s">
        <v>530</v>
      </c>
    </row>
    <row r="7652" spans="1:5" x14ac:dyDescent="0.25">
      <c r="A7652" t="s">
        <v>36914</v>
      </c>
      <c r="B7652" t="s">
        <v>20</v>
      </c>
      <c r="C7652" t="s">
        <v>19</v>
      </c>
      <c r="D7652" t="s">
        <v>33</v>
      </c>
      <c r="E7652" t="s">
        <v>530</v>
      </c>
    </row>
    <row r="7653" spans="1:5" x14ac:dyDescent="0.25">
      <c r="A7653" t="s">
        <v>36915</v>
      </c>
      <c r="B7653" t="s">
        <v>20</v>
      </c>
      <c r="C7653" t="s">
        <v>19</v>
      </c>
      <c r="D7653" t="s">
        <v>33</v>
      </c>
      <c r="E7653" t="s">
        <v>533</v>
      </c>
    </row>
    <row r="7654" spans="1:5" x14ac:dyDescent="0.25">
      <c r="A7654" t="s">
        <v>36916</v>
      </c>
      <c r="B7654" t="s">
        <v>20</v>
      </c>
      <c r="C7654" t="s">
        <v>19</v>
      </c>
      <c r="D7654" t="s">
        <v>69</v>
      </c>
      <c r="E7654" t="s">
        <v>562</v>
      </c>
    </row>
    <row r="7655" spans="1:5" x14ac:dyDescent="0.25">
      <c r="A7655" t="s">
        <v>36917</v>
      </c>
      <c r="B7655" t="s">
        <v>20</v>
      </c>
      <c r="C7655" t="s">
        <v>19</v>
      </c>
      <c r="D7655" t="s">
        <v>33</v>
      </c>
      <c r="E7655" t="s">
        <v>533</v>
      </c>
    </row>
    <row r="7656" spans="1:5" x14ac:dyDescent="0.25">
      <c r="A7656" t="s">
        <v>36918</v>
      </c>
      <c r="B7656" t="s">
        <v>20</v>
      </c>
      <c r="C7656" t="s">
        <v>19</v>
      </c>
      <c r="D7656" t="s">
        <v>33</v>
      </c>
      <c r="E7656" t="s">
        <v>530</v>
      </c>
    </row>
    <row r="7657" spans="1:5" x14ac:dyDescent="0.25">
      <c r="A7657" t="s">
        <v>36919</v>
      </c>
      <c r="B7657" t="s">
        <v>20</v>
      </c>
      <c r="C7657" t="s">
        <v>19</v>
      </c>
      <c r="D7657" t="s">
        <v>33</v>
      </c>
      <c r="E7657" t="s">
        <v>562</v>
      </c>
    </row>
    <row r="7658" spans="1:5" x14ac:dyDescent="0.25">
      <c r="A7658" t="s">
        <v>36920</v>
      </c>
      <c r="B7658" t="s">
        <v>20</v>
      </c>
      <c r="C7658" t="s">
        <v>19</v>
      </c>
      <c r="D7658" t="s">
        <v>33</v>
      </c>
      <c r="E7658" t="s">
        <v>533</v>
      </c>
    </row>
    <row r="7659" spans="1:5" x14ac:dyDescent="0.25">
      <c r="A7659" t="s">
        <v>36921</v>
      </c>
      <c r="B7659" t="s">
        <v>20</v>
      </c>
      <c r="C7659" t="s">
        <v>19</v>
      </c>
      <c r="D7659" t="s">
        <v>33</v>
      </c>
      <c r="E7659" t="s">
        <v>530</v>
      </c>
    </row>
    <row r="7660" spans="1:5" x14ac:dyDescent="0.25">
      <c r="A7660" t="s">
        <v>36922</v>
      </c>
      <c r="B7660" t="s">
        <v>20</v>
      </c>
      <c r="C7660" t="s">
        <v>19</v>
      </c>
      <c r="D7660" t="s">
        <v>33</v>
      </c>
      <c r="E7660" t="s">
        <v>562</v>
      </c>
    </row>
    <row r="7661" spans="1:5" x14ac:dyDescent="0.25">
      <c r="A7661" t="s">
        <v>36923</v>
      </c>
      <c r="B7661" t="s">
        <v>20</v>
      </c>
      <c r="C7661" t="s">
        <v>19</v>
      </c>
      <c r="D7661" t="s">
        <v>33</v>
      </c>
      <c r="E7661" t="s">
        <v>553</v>
      </c>
    </row>
    <row r="7662" spans="1:5" x14ac:dyDescent="0.25">
      <c r="A7662" t="s">
        <v>36924</v>
      </c>
      <c r="B7662" t="s">
        <v>20</v>
      </c>
      <c r="C7662" t="s">
        <v>19</v>
      </c>
      <c r="D7662" t="s">
        <v>33</v>
      </c>
      <c r="E7662" t="s">
        <v>533</v>
      </c>
    </row>
    <row r="7663" spans="1:5" x14ac:dyDescent="0.25">
      <c r="A7663" t="s">
        <v>36925</v>
      </c>
      <c r="B7663" t="s">
        <v>20</v>
      </c>
      <c r="C7663" t="s">
        <v>19</v>
      </c>
      <c r="D7663" t="s">
        <v>33</v>
      </c>
      <c r="E7663" t="s">
        <v>553</v>
      </c>
    </row>
    <row r="7664" spans="1:5" x14ac:dyDescent="0.25">
      <c r="A7664" t="s">
        <v>36926</v>
      </c>
      <c r="B7664" t="s">
        <v>20</v>
      </c>
      <c r="C7664" t="s">
        <v>19</v>
      </c>
      <c r="D7664" t="s">
        <v>33</v>
      </c>
      <c r="E7664" t="s">
        <v>553</v>
      </c>
    </row>
    <row r="7665" spans="1:5" x14ac:dyDescent="0.25">
      <c r="A7665" t="s">
        <v>44365</v>
      </c>
      <c r="B7665" t="s">
        <v>20</v>
      </c>
      <c r="C7665" t="s">
        <v>19</v>
      </c>
      <c r="D7665" t="s">
        <v>66</v>
      </c>
      <c r="E7665" t="s">
        <v>597</v>
      </c>
    </row>
    <row r="7666" spans="1:5" x14ac:dyDescent="0.25">
      <c r="A7666" t="s">
        <v>36927</v>
      </c>
      <c r="B7666" t="s">
        <v>20</v>
      </c>
      <c r="C7666" t="s">
        <v>19</v>
      </c>
      <c r="D7666" t="s">
        <v>65</v>
      </c>
      <c r="E7666" t="s">
        <v>553</v>
      </c>
    </row>
    <row r="7667" spans="1:5" x14ac:dyDescent="0.25">
      <c r="A7667" t="s">
        <v>36928</v>
      </c>
      <c r="B7667" t="s">
        <v>20</v>
      </c>
      <c r="C7667" t="s">
        <v>19</v>
      </c>
      <c r="D7667" t="s">
        <v>33</v>
      </c>
      <c r="E7667" t="s">
        <v>562</v>
      </c>
    </row>
    <row r="7668" spans="1:5" x14ac:dyDescent="0.25">
      <c r="A7668" t="s">
        <v>36929</v>
      </c>
      <c r="B7668" t="s">
        <v>20</v>
      </c>
      <c r="C7668" t="s">
        <v>19</v>
      </c>
      <c r="D7668" t="s">
        <v>33</v>
      </c>
      <c r="E7668" t="s">
        <v>531</v>
      </c>
    </row>
    <row r="7669" spans="1:5" x14ac:dyDescent="0.25">
      <c r="A7669" t="s">
        <v>36930</v>
      </c>
      <c r="B7669" t="s">
        <v>20</v>
      </c>
      <c r="C7669" t="s">
        <v>19</v>
      </c>
      <c r="D7669" t="s">
        <v>33</v>
      </c>
      <c r="E7669" t="s">
        <v>538</v>
      </c>
    </row>
    <row r="7670" spans="1:5" x14ac:dyDescent="0.25">
      <c r="A7670" t="s">
        <v>36931</v>
      </c>
      <c r="B7670" t="s">
        <v>20</v>
      </c>
      <c r="C7670" t="s">
        <v>19</v>
      </c>
      <c r="D7670" t="s">
        <v>33</v>
      </c>
      <c r="E7670" t="s">
        <v>533</v>
      </c>
    </row>
    <row r="7671" spans="1:5" x14ac:dyDescent="0.25">
      <c r="A7671" t="s">
        <v>36932</v>
      </c>
      <c r="B7671" t="s">
        <v>20</v>
      </c>
      <c r="C7671" t="s">
        <v>19</v>
      </c>
      <c r="D7671" t="s">
        <v>65</v>
      </c>
      <c r="E7671" t="s">
        <v>533</v>
      </c>
    </row>
    <row r="7672" spans="1:5" x14ac:dyDescent="0.25">
      <c r="A7672" t="s">
        <v>44366</v>
      </c>
      <c r="B7672" t="s">
        <v>20</v>
      </c>
      <c r="C7672" t="s">
        <v>19</v>
      </c>
      <c r="D7672" t="s">
        <v>33</v>
      </c>
      <c r="E7672" t="s">
        <v>562</v>
      </c>
    </row>
    <row r="7673" spans="1:5" x14ac:dyDescent="0.25">
      <c r="A7673" t="s">
        <v>36933</v>
      </c>
      <c r="B7673" t="s">
        <v>20</v>
      </c>
      <c r="C7673" t="s">
        <v>19</v>
      </c>
      <c r="D7673" t="s">
        <v>33</v>
      </c>
      <c r="E7673" t="s">
        <v>553</v>
      </c>
    </row>
    <row r="7674" spans="1:5" x14ac:dyDescent="0.25">
      <c r="A7674" t="s">
        <v>36934</v>
      </c>
      <c r="B7674" t="s">
        <v>20</v>
      </c>
      <c r="C7674" t="s">
        <v>19</v>
      </c>
      <c r="D7674" t="s">
        <v>33</v>
      </c>
      <c r="E7674" t="s">
        <v>562</v>
      </c>
    </row>
    <row r="7675" spans="1:5" x14ac:dyDescent="0.25">
      <c r="A7675" t="s">
        <v>36935</v>
      </c>
      <c r="B7675" t="s">
        <v>20</v>
      </c>
      <c r="C7675" t="s">
        <v>19</v>
      </c>
      <c r="D7675" t="s">
        <v>33</v>
      </c>
      <c r="E7675" t="s">
        <v>562</v>
      </c>
    </row>
    <row r="7676" spans="1:5" x14ac:dyDescent="0.25">
      <c r="A7676" t="s">
        <v>36936</v>
      </c>
      <c r="B7676" t="s">
        <v>20</v>
      </c>
      <c r="C7676" t="s">
        <v>19</v>
      </c>
      <c r="D7676" t="s">
        <v>33</v>
      </c>
      <c r="E7676" t="s">
        <v>562</v>
      </c>
    </row>
    <row r="7677" spans="1:5" x14ac:dyDescent="0.25">
      <c r="A7677" t="s">
        <v>36937</v>
      </c>
      <c r="B7677" t="s">
        <v>20</v>
      </c>
      <c r="C7677" t="s">
        <v>19</v>
      </c>
      <c r="D7677" t="s">
        <v>33</v>
      </c>
      <c r="E7677" t="s">
        <v>562</v>
      </c>
    </row>
    <row r="7678" spans="1:5" x14ac:dyDescent="0.25">
      <c r="A7678" t="s">
        <v>36938</v>
      </c>
      <c r="B7678" t="s">
        <v>20</v>
      </c>
      <c r="C7678" t="s">
        <v>19</v>
      </c>
      <c r="D7678" t="s">
        <v>33</v>
      </c>
      <c r="E7678" t="s">
        <v>562</v>
      </c>
    </row>
    <row r="7679" spans="1:5" x14ac:dyDescent="0.25">
      <c r="A7679" t="s">
        <v>36939</v>
      </c>
      <c r="B7679" t="s">
        <v>20</v>
      </c>
      <c r="C7679" t="s">
        <v>19</v>
      </c>
      <c r="D7679" t="s">
        <v>33</v>
      </c>
      <c r="E7679" t="s">
        <v>562</v>
      </c>
    </row>
    <row r="7680" spans="1:5" x14ac:dyDescent="0.25">
      <c r="A7680" t="s">
        <v>36940</v>
      </c>
      <c r="B7680" t="s">
        <v>20</v>
      </c>
      <c r="C7680" t="s">
        <v>19</v>
      </c>
      <c r="D7680" t="s">
        <v>33</v>
      </c>
      <c r="E7680" t="s">
        <v>562</v>
      </c>
    </row>
    <row r="7681" spans="1:5" x14ac:dyDescent="0.25">
      <c r="A7681" t="s">
        <v>36941</v>
      </c>
      <c r="B7681" t="s">
        <v>20</v>
      </c>
      <c r="C7681" t="s">
        <v>19</v>
      </c>
      <c r="D7681" t="s">
        <v>33</v>
      </c>
      <c r="E7681" t="s">
        <v>553</v>
      </c>
    </row>
    <row r="7682" spans="1:5" x14ac:dyDescent="0.25">
      <c r="A7682" t="s">
        <v>36942</v>
      </c>
      <c r="B7682" t="s">
        <v>20</v>
      </c>
      <c r="C7682" t="s">
        <v>19</v>
      </c>
      <c r="D7682" t="s">
        <v>33</v>
      </c>
      <c r="E7682" t="s">
        <v>562</v>
      </c>
    </row>
    <row r="7683" spans="1:5" x14ac:dyDescent="0.25">
      <c r="A7683" t="s">
        <v>36943</v>
      </c>
      <c r="B7683" t="s">
        <v>20</v>
      </c>
      <c r="C7683" t="s">
        <v>19</v>
      </c>
      <c r="D7683" t="s">
        <v>33</v>
      </c>
      <c r="E7683" t="s">
        <v>562</v>
      </c>
    </row>
    <row r="7684" spans="1:5" x14ac:dyDescent="0.25">
      <c r="A7684" t="s">
        <v>36944</v>
      </c>
      <c r="B7684" t="s">
        <v>20</v>
      </c>
      <c r="C7684" t="s">
        <v>19</v>
      </c>
      <c r="D7684" t="s">
        <v>33</v>
      </c>
      <c r="E7684" t="s">
        <v>562</v>
      </c>
    </row>
    <row r="7685" spans="1:5" x14ac:dyDescent="0.25">
      <c r="A7685" t="s">
        <v>36945</v>
      </c>
      <c r="B7685" t="s">
        <v>20</v>
      </c>
      <c r="C7685" t="s">
        <v>19</v>
      </c>
      <c r="D7685" t="s">
        <v>33</v>
      </c>
      <c r="E7685" t="s">
        <v>562</v>
      </c>
    </row>
    <row r="7686" spans="1:5" x14ac:dyDescent="0.25">
      <c r="A7686" t="s">
        <v>36946</v>
      </c>
      <c r="B7686" t="s">
        <v>20</v>
      </c>
      <c r="C7686" t="s">
        <v>19</v>
      </c>
      <c r="D7686" t="s">
        <v>33</v>
      </c>
      <c r="E7686" t="s">
        <v>562</v>
      </c>
    </row>
    <row r="7687" spans="1:5" x14ac:dyDescent="0.25">
      <c r="A7687" t="s">
        <v>36947</v>
      </c>
      <c r="B7687" t="s">
        <v>20</v>
      </c>
      <c r="C7687" t="s">
        <v>19</v>
      </c>
      <c r="D7687" t="s">
        <v>33</v>
      </c>
      <c r="E7687" t="s">
        <v>562</v>
      </c>
    </row>
    <row r="7688" spans="1:5" x14ac:dyDescent="0.25">
      <c r="A7688" t="s">
        <v>36948</v>
      </c>
      <c r="B7688" t="s">
        <v>20</v>
      </c>
      <c r="C7688" t="s">
        <v>19</v>
      </c>
      <c r="D7688" t="s">
        <v>33</v>
      </c>
      <c r="E7688" t="s">
        <v>562</v>
      </c>
    </row>
    <row r="7689" spans="1:5" x14ac:dyDescent="0.25">
      <c r="A7689" t="s">
        <v>36949</v>
      </c>
      <c r="B7689" t="s">
        <v>20</v>
      </c>
      <c r="C7689" t="s">
        <v>19</v>
      </c>
      <c r="D7689" t="s">
        <v>33</v>
      </c>
      <c r="E7689" t="s">
        <v>562</v>
      </c>
    </row>
    <row r="7690" spans="1:5" x14ac:dyDescent="0.25">
      <c r="A7690" t="s">
        <v>36950</v>
      </c>
      <c r="B7690" t="s">
        <v>20</v>
      </c>
      <c r="C7690" t="s">
        <v>19</v>
      </c>
      <c r="D7690" t="s">
        <v>33</v>
      </c>
      <c r="E7690" t="s">
        <v>562</v>
      </c>
    </row>
    <row r="7691" spans="1:5" x14ac:dyDescent="0.25">
      <c r="A7691" t="s">
        <v>36951</v>
      </c>
      <c r="B7691" t="s">
        <v>20</v>
      </c>
      <c r="C7691" t="s">
        <v>19</v>
      </c>
      <c r="D7691" t="s">
        <v>33</v>
      </c>
      <c r="E7691" t="s">
        <v>562</v>
      </c>
    </row>
    <row r="7692" spans="1:5" x14ac:dyDescent="0.25">
      <c r="A7692" t="s">
        <v>36952</v>
      </c>
      <c r="B7692" t="s">
        <v>20</v>
      </c>
      <c r="C7692" t="s">
        <v>19</v>
      </c>
      <c r="D7692" t="s">
        <v>33</v>
      </c>
      <c r="E7692" t="s">
        <v>553</v>
      </c>
    </row>
    <row r="7693" spans="1:5" x14ac:dyDescent="0.25">
      <c r="A7693" t="s">
        <v>36953</v>
      </c>
      <c r="B7693" t="s">
        <v>20</v>
      </c>
      <c r="C7693" t="s">
        <v>19</v>
      </c>
      <c r="D7693" t="s">
        <v>33</v>
      </c>
      <c r="E7693" t="s">
        <v>562</v>
      </c>
    </row>
    <row r="7694" spans="1:5" x14ac:dyDescent="0.25">
      <c r="A7694" t="s">
        <v>36954</v>
      </c>
      <c r="B7694" t="s">
        <v>20</v>
      </c>
      <c r="C7694" t="s">
        <v>19</v>
      </c>
      <c r="D7694" t="s">
        <v>33</v>
      </c>
      <c r="E7694" t="s">
        <v>562</v>
      </c>
    </row>
    <row r="7695" spans="1:5" x14ac:dyDescent="0.25">
      <c r="A7695" t="s">
        <v>36955</v>
      </c>
      <c r="B7695" t="s">
        <v>20</v>
      </c>
      <c r="C7695" t="s">
        <v>19</v>
      </c>
      <c r="D7695" t="s">
        <v>33</v>
      </c>
      <c r="E7695" t="s">
        <v>562</v>
      </c>
    </row>
    <row r="7696" spans="1:5" x14ac:dyDescent="0.25">
      <c r="A7696" t="s">
        <v>36956</v>
      </c>
      <c r="B7696" t="s">
        <v>20</v>
      </c>
      <c r="C7696" t="s">
        <v>19</v>
      </c>
      <c r="D7696" t="s">
        <v>33</v>
      </c>
      <c r="E7696" t="s">
        <v>562</v>
      </c>
    </row>
    <row r="7697" spans="1:5" x14ac:dyDescent="0.25">
      <c r="A7697" t="s">
        <v>36957</v>
      </c>
      <c r="B7697" t="s">
        <v>20</v>
      </c>
      <c r="C7697" t="s">
        <v>19</v>
      </c>
      <c r="D7697" t="s">
        <v>33</v>
      </c>
      <c r="E7697" t="s">
        <v>562</v>
      </c>
    </row>
    <row r="7698" spans="1:5" x14ac:dyDescent="0.25">
      <c r="A7698" t="s">
        <v>36958</v>
      </c>
      <c r="B7698" t="s">
        <v>20</v>
      </c>
      <c r="C7698" t="s">
        <v>19</v>
      </c>
      <c r="D7698" t="s">
        <v>33</v>
      </c>
      <c r="E7698" t="s">
        <v>562</v>
      </c>
    </row>
    <row r="7699" spans="1:5" x14ac:dyDescent="0.25">
      <c r="A7699" t="s">
        <v>36959</v>
      </c>
      <c r="B7699" t="s">
        <v>20</v>
      </c>
      <c r="C7699" t="s">
        <v>19</v>
      </c>
      <c r="D7699" t="s">
        <v>33</v>
      </c>
      <c r="E7699" t="s">
        <v>562</v>
      </c>
    </row>
    <row r="7700" spans="1:5" x14ac:dyDescent="0.25">
      <c r="A7700" t="s">
        <v>36960</v>
      </c>
      <c r="B7700" t="s">
        <v>20</v>
      </c>
      <c r="C7700" t="s">
        <v>19</v>
      </c>
      <c r="D7700" t="s">
        <v>33</v>
      </c>
      <c r="E7700" t="s">
        <v>562</v>
      </c>
    </row>
    <row r="7701" spans="1:5" x14ac:dyDescent="0.25">
      <c r="A7701" t="s">
        <v>36961</v>
      </c>
      <c r="B7701" t="s">
        <v>20</v>
      </c>
      <c r="C7701" t="s">
        <v>19</v>
      </c>
      <c r="D7701" t="s">
        <v>33</v>
      </c>
      <c r="E7701" t="s">
        <v>562</v>
      </c>
    </row>
    <row r="7702" spans="1:5" x14ac:dyDescent="0.25">
      <c r="A7702" t="s">
        <v>36962</v>
      </c>
      <c r="B7702" t="s">
        <v>20</v>
      </c>
      <c r="C7702" t="s">
        <v>19</v>
      </c>
      <c r="D7702" t="s">
        <v>33</v>
      </c>
      <c r="E7702" t="s">
        <v>562</v>
      </c>
    </row>
    <row r="7703" spans="1:5" x14ac:dyDescent="0.25">
      <c r="A7703" t="s">
        <v>36963</v>
      </c>
      <c r="B7703" t="s">
        <v>20</v>
      </c>
      <c r="C7703" t="s">
        <v>19</v>
      </c>
      <c r="D7703" t="s">
        <v>33</v>
      </c>
      <c r="E7703" t="s">
        <v>562</v>
      </c>
    </row>
    <row r="7704" spans="1:5" x14ac:dyDescent="0.25">
      <c r="A7704" t="s">
        <v>36964</v>
      </c>
      <c r="B7704" t="s">
        <v>20</v>
      </c>
      <c r="C7704" t="s">
        <v>19</v>
      </c>
      <c r="D7704" t="s">
        <v>33</v>
      </c>
      <c r="E7704" t="s">
        <v>562</v>
      </c>
    </row>
    <row r="7705" spans="1:5" x14ac:dyDescent="0.25">
      <c r="A7705" t="s">
        <v>36965</v>
      </c>
      <c r="B7705" t="s">
        <v>20</v>
      </c>
      <c r="C7705" t="s">
        <v>19</v>
      </c>
      <c r="D7705" t="s">
        <v>33</v>
      </c>
      <c r="E7705" t="s">
        <v>562</v>
      </c>
    </row>
    <row r="7706" spans="1:5" x14ac:dyDescent="0.25">
      <c r="A7706" t="s">
        <v>36966</v>
      </c>
      <c r="B7706" t="s">
        <v>20</v>
      </c>
      <c r="C7706" t="s">
        <v>19</v>
      </c>
      <c r="D7706" t="s">
        <v>33</v>
      </c>
      <c r="E7706" t="s">
        <v>562</v>
      </c>
    </row>
    <row r="7707" spans="1:5" x14ac:dyDescent="0.25">
      <c r="A7707" t="s">
        <v>36967</v>
      </c>
      <c r="B7707" t="s">
        <v>20</v>
      </c>
      <c r="C7707" t="s">
        <v>19</v>
      </c>
      <c r="D7707" t="s">
        <v>33</v>
      </c>
      <c r="E7707" t="s">
        <v>562</v>
      </c>
    </row>
    <row r="7708" spans="1:5" x14ac:dyDescent="0.25">
      <c r="A7708" t="s">
        <v>36968</v>
      </c>
      <c r="B7708" t="s">
        <v>20</v>
      </c>
      <c r="C7708" t="s">
        <v>19</v>
      </c>
      <c r="D7708" t="s">
        <v>33</v>
      </c>
      <c r="E7708" t="s">
        <v>562</v>
      </c>
    </row>
    <row r="7709" spans="1:5" x14ac:dyDescent="0.25">
      <c r="A7709" t="s">
        <v>36969</v>
      </c>
      <c r="B7709" t="s">
        <v>20</v>
      </c>
      <c r="C7709" t="s">
        <v>19</v>
      </c>
      <c r="D7709" t="s">
        <v>33</v>
      </c>
      <c r="E7709" t="s">
        <v>562</v>
      </c>
    </row>
    <row r="7710" spans="1:5" x14ac:dyDescent="0.25">
      <c r="A7710" t="s">
        <v>36970</v>
      </c>
      <c r="B7710" t="s">
        <v>20</v>
      </c>
      <c r="C7710" t="s">
        <v>19</v>
      </c>
      <c r="D7710" t="s">
        <v>33</v>
      </c>
      <c r="E7710" t="s">
        <v>562</v>
      </c>
    </row>
    <row r="7711" spans="1:5" x14ac:dyDescent="0.25">
      <c r="A7711" t="s">
        <v>36971</v>
      </c>
      <c r="B7711" t="s">
        <v>20</v>
      </c>
      <c r="C7711" t="s">
        <v>19</v>
      </c>
      <c r="D7711" t="s">
        <v>33</v>
      </c>
      <c r="E7711" t="s">
        <v>562</v>
      </c>
    </row>
    <row r="7712" spans="1:5" x14ac:dyDescent="0.25">
      <c r="A7712" t="s">
        <v>36972</v>
      </c>
      <c r="B7712" t="s">
        <v>20</v>
      </c>
      <c r="C7712" t="s">
        <v>19</v>
      </c>
      <c r="D7712" t="s">
        <v>33</v>
      </c>
      <c r="E7712" t="s">
        <v>562</v>
      </c>
    </row>
    <row r="7713" spans="1:5" x14ac:dyDescent="0.25">
      <c r="A7713" t="s">
        <v>36973</v>
      </c>
      <c r="B7713" t="s">
        <v>20</v>
      </c>
      <c r="C7713" t="s">
        <v>19</v>
      </c>
      <c r="D7713" t="s">
        <v>33</v>
      </c>
      <c r="E7713" t="s">
        <v>562</v>
      </c>
    </row>
    <row r="7714" spans="1:5" x14ac:dyDescent="0.25">
      <c r="A7714" t="s">
        <v>36974</v>
      </c>
      <c r="B7714" t="s">
        <v>20</v>
      </c>
      <c r="C7714" t="s">
        <v>19</v>
      </c>
      <c r="D7714" t="s">
        <v>33</v>
      </c>
      <c r="E7714" t="s">
        <v>562</v>
      </c>
    </row>
    <row r="7715" spans="1:5" x14ac:dyDescent="0.25">
      <c r="A7715" t="s">
        <v>36975</v>
      </c>
      <c r="B7715" t="s">
        <v>20</v>
      </c>
      <c r="C7715" t="s">
        <v>19</v>
      </c>
      <c r="D7715" t="s">
        <v>33</v>
      </c>
      <c r="E7715" t="s">
        <v>562</v>
      </c>
    </row>
    <row r="7716" spans="1:5" x14ac:dyDescent="0.25">
      <c r="A7716" t="s">
        <v>36976</v>
      </c>
      <c r="B7716" t="s">
        <v>20</v>
      </c>
      <c r="C7716" t="s">
        <v>19</v>
      </c>
      <c r="D7716" t="s">
        <v>33</v>
      </c>
      <c r="E7716" t="s">
        <v>562</v>
      </c>
    </row>
    <row r="7717" spans="1:5" x14ac:dyDescent="0.25">
      <c r="A7717" t="s">
        <v>36977</v>
      </c>
      <c r="B7717" t="s">
        <v>20</v>
      </c>
      <c r="C7717" t="s">
        <v>19</v>
      </c>
      <c r="D7717" t="s">
        <v>33</v>
      </c>
      <c r="E7717" t="s">
        <v>562</v>
      </c>
    </row>
    <row r="7718" spans="1:5" x14ac:dyDescent="0.25">
      <c r="A7718" t="s">
        <v>36978</v>
      </c>
      <c r="B7718" t="s">
        <v>20</v>
      </c>
      <c r="C7718" t="s">
        <v>19</v>
      </c>
      <c r="D7718" t="s">
        <v>33</v>
      </c>
      <c r="E7718" t="s">
        <v>562</v>
      </c>
    </row>
    <row r="7719" spans="1:5" x14ac:dyDescent="0.25">
      <c r="A7719" t="s">
        <v>36979</v>
      </c>
      <c r="B7719" t="s">
        <v>20</v>
      </c>
      <c r="C7719" t="s">
        <v>19</v>
      </c>
      <c r="D7719" t="s">
        <v>33</v>
      </c>
      <c r="E7719" t="s">
        <v>562</v>
      </c>
    </row>
    <row r="7720" spans="1:5" x14ac:dyDescent="0.25">
      <c r="A7720" t="s">
        <v>36980</v>
      </c>
      <c r="B7720" t="s">
        <v>20</v>
      </c>
      <c r="C7720" t="s">
        <v>19</v>
      </c>
      <c r="D7720" t="s">
        <v>33</v>
      </c>
      <c r="E7720" t="s">
        <v>562</v>
      </c>
    </row>
    <row r="7721" spans="1:5" x14ac:dyDescent="0.25">
      <c r="A7721" t="s">
        <v>36981</v>
      </c>
      <c r="B7721" t="s">
        <v>20</v>
      </c>
      <c r="C7721" t="s">
        <v>19</v>
      </c>
      <c r="D7721" t="s">
        <v>33</v>
      </c>
      <c r="E7721" t="s">
        <v>562</v>
      </c>
    </row>
    <row r="7722" spans="1:5" x14ac:dyDescent="0.25">
      <c r="A7722" t="s">
        <v>36982</v>
      </c>
      <c r="B7722" t="s">
        <v>20</v>
      </c>
      <c r="C7722" t="s">
        <v>19</v>
      </c>
      <c r="D7722" t="s">
        <v>33</v>
      </c>
      <c r="E7722" t="s">
        <v>562</v>
      </c>
    </row>
    <row r="7723" spans="1:5" x14ac:dyDescent="0.25">
      <c r="A7723" t="s">
        <v>36983</v>
      </c>
      <c r="B7723" t="s">
        <v>20</v>
      </c>
      <c r="C7723" t="s">
        <v>19</v>
      </c>
      <c r="D7723" t="s">
        <v>33</v>
      </c>
      <c r="E7723" t="s">
        <v>562</v>
      </c>
    </row>
    <row r="7724" spans="1:5" x14ac:dyDescent="0.25">
      <c r="A7724" t="s">
        <v>36984</v>
      </c>
      <c r="B7724" t="s">
        <v>20</v>
      </c>
      <c r="C7724" t="s">
        <v>19</v>
      </c>
      <c r="D7724" t="s">
        <v>33</v>
      </c>
      <c r="E7724" t="s">
        <v>562</v>
      </c>
    </row>
    <row r="7725" spans="1:5" x14ac:dyDescent="0.25">
      <c r="A7725" t="s">
        <v>36985</v>
      </c>
      <c r="B7725" t="s">
        <v>20</v>
      </c>
      <c r="C7725" t="s">
        <v>19</v>
      </c>
      <c r="D7725" t="s">
        <v>33</v>
      </c>
      <c r="E7725" t="s">
        <v>562</v>
      </c>
    </row>
    <row r="7726" spans="1:5" x14ac:dyDescent="0.25">
      <c r="A7726" t="s">
        <v>36986</v>
      </c>
      <c r="B7726" t="s">
        <v>20</v>
      </c>
      <c r="C7726" t="s">
        <v>19</v>
      </c>
      <c r="D7726" t="s">
        <v>33</v>
      </c>
      <c r="E7726" t="s">
        <v>562</v>
      </c>
    </row>
    <row r="7727" spans="1:5" x14ac:dyDescent="0.25">
      <c r="A7727" t="s">
        <v>36987</v>
      </c>
      <c r="B7727" t="s">
        <v>20</v>
      </c>
      <c r="C7727" t="s">
        <v>19</v>
      </c>
      <c r="D7727" t="s">
        <v>33</v>
      </c>
      <c r="E7727" t="s">
        <v>562</v>
      </c>
    </row>
    <row r="7728" spans="1:5" x14ac:dyDescent="0.25">
      <c r="A7728" t="s">
        <v>36988</v>
      </c>
      <c r="B7728" t="s">
        <v>20</v>
      </c>
      <c r="C7728" t="s">
        <v>19</v>
      </c>
      <c r="D7728" t="s">
        <v>33</v>
      </c>
      <c r="E7728" t="s">
        <v>562</v>
      </c>
    </row>
    <row r="7729" spans="1:5" x14ac:dyDescent="0.25">
      <c r="A7729" t="s">
        <v>36989</v>
      </c>
      <c r="B7729" t="s">
        <v>20</v>
      </c>
      <c r="C7729" t="s">
        <v>19</v>
      </c>
      <c r="D7729" t="s">
        <v>33</v>
      </c>
      <c r="E7729" t="s">
        <v>562</v>
      </c>
    </row>
    <row r="7730" spans="1:5" x14ac:dyDescent="0.25">
      <c r="A7730" t="s">
        <v>36990</v>
      </c>
      <c r="B7730" t="s">
        <v>20</v>
      </c>
      <c r="C7730" t="s">
        <v>19</v>
      </c>
      <c r="D7730" t="s">
        <v>33</v>
      </c>
      <c r="E7730" t="s">
        <v>562</v>
      </c>
    </row>
    <row r="7731" spans="1:5" x14ac:dyDescent="0.25">
      <c r="A7731" t="s">
        <v>36991</v>
      </c>
      <c r="B7731" t="s">
        <v>20</v>
      </c>
      <c r="C7731" t="s">
        <v>19</v>
      </c>
      <c r="D7731" t="s">
        <v>33</v>
      </c>
      <c r="E7731" t="s">
        <v>562</v>
      </c>
    </row>
    <row r="7732" spans="1:5" x14ac:dyDescent="0.25">
      <c r="A7732" t="s">
        <v>36992</v>
      </c>
      <c r="B7732" t="s">
        <v>20</v>
      </c>
      <c r="C7732" t="s">
        <v>19</v>
      </c>
      <c r="D7732" t="s">
        <v>33</v>
      </c>
      <c r="E7732" t="s">
        <v>562</v>
      </c>
    </row>
    <row r="7733" spans="1:5" x14ac:dyDescent="0.25">
      <c r="A7733" t="s">
        <v>36993</v>
      </c>
      <c r="B7733" t="s">
        <v>20</v>
      </c>
      <c r="C7733" t="s">
        <v>19</v>
      </c>
      <c r="D7733" t="s">
        <v>33</v>
      </c>
      <c r="E7733" t="s">
        <v>562</v>
      </c>
    </row>
    <row r="7734" spans="1:5" x14ac:dyDescent="0.25">
      <c r="A7734" t="s">
        <v>36994</v>
      </c>
      <c r="B7734" t="s">
        <v>20</v>
      </c>
      <c r="C7734" t="s">
        <v>19</v>
      </c>
      <c r="D7734" t="s">
        <v>33</v>
      </c>
      <c r="E7734" t="s">
        <v>562</v>
      </c>
    </row>
    <row r="7735" spans="1:5" x14ac:dyDescent="0.25">
      <c r="A7735" t="s">
        <v>36995</v>
      </c>
      <c r="B7735" t="s">
        <v>20</v>
      </c>
      <c r="C7735" t="s">
        <v>19</v>
      </c>
      <c r="D7735" t="s">
        <v>33</v>
      </c>
      <c r="E7735" t="s">
        <v>562</v>
      </c>
    </row>
    <row r="7736" spans="1:5" x14ac:dyDescent="0.25">
      <c r="A7736" t="s">
        <v>36996</v>
      </c>
      <c r="B7736" t="s">
        <v>20</v>
      </c>
      <c r="C7736" t="s">
        <v>19</v>
      </c>
      <c r="D7736" t="s">
        <v>33</v>
      </c>
      <c r="E7736" t="s">
        <v>562</v>
      </c>
    </row>
    <row r="7737" spans="1:5" x14ac:dyDescent="0.25">
      <c r="A7737" t="s">
        <v>36997</v>
      </c>
      <c r="B7737" t="s">
        <v>20</v>
      </c>
      <c r="C7737" t="s">
        <v>19</v>
      </c>
      <c r="D7737" t="s">
        <v>33</v>
      </c>
      <c r="E7737" t="s">
        <v>562</v>
      </c>
    </row>
    <row r="7738" spans="1:5" x14ac:dyDescent="0.25">
      <c r="A7738" t="s">
        <v>36998</v>
      </c>
      <c r="B7738" t="s">
        <v>20</v>
      </c>
      <c r="C7738" t="s">
        <v>19</v>
      </c>
      <c r="D7738" t="s">
        <v>33</v>
      </c>
      <c r="E7738" t="s">
        <v>562</v>
      </c>
    </row>
    <row r="7739" spans="1:5" x14ac:dyDescent="0.25">
      <c r="A7739" t="s">
        <v>36999</v>
      </c>
      <c r="B7739" t="s">
        <v>20</v>
      </c>
      <c r="C7739" t="s">
        <v>19</v>
      </c>
      <c r="D7739" t="s">
        <v>33</v>
      </c>
      <c r="E7739" t="s">
        <v>562</v>
      </c>
    </row>
    <row r="7740" spans="1:5" x14ac:dyDescent="0.25">
      <c r="A7740" t="s">
        <v>37000</v>
      </c>
      <c r="B7740" t="s">
        <v>20</v>
      </c>
      <c r="C7740" t="s">
        <v>19</v>
      </c>
      <c r="D7740" t="s">
        <v>33</v>
      </c>
      <c r="E7740" t="s">
        <v>562</v>
      </c>
    </row>
    <row r="7741" spans="1:5" x14ac:dyDescent="0.25">
      <c r="A7741" t="s">
        <v>37001</v>
      </c>
      <c r="B7741" t="s">
        <v>20</v>
      </c>
      <c r="C7741" t="s">
        <v>19</v>
      </c>
      <c r="D7741" t="s">
        <v>33</v>
      </c>
      <c r="E7741" t="s">
        <v>562</v>
      </c>
    </row>
    <row r="7742" spans="1:5" x14ac:dyDescent="0.25">
      <c r="A7742" t="s">
        <v>37002</v>
      </c>
      <c r="B7742" t="s">
        <v>20</v>
      </c>
      <c r="C7742" t="s">
        <v>19</v>
      </c>
      <c r="D7742" t="s">
        <v>33</v>
      </c>
      <c r="E7742" t="s">
        <v>553</v>
      </c>
    </row>
    <row r="7743" spans="1:5" x14ac:dyDescent="0.25">
      <c r="A7743" t="s">
        <v>37003</v>
      </c>
      <c r="B7743" t="s">
        <v>20</v>
      </c>
      <c r="C7743" t="s">
        <v>19</v>
      </c>
      <c r="D7743" t="s">
        <v>33</v>
      </c>
      <c r="E7743" t="s">
        <v>562</v>
      </c>
    </row>
    <row r="7744" spans="1:5" x14ac:dyDescent="0.25">
      <c r="A7744" t="s">
        <v>37004</v>
      </c>
      <c r="B7744" t="s">
        <v>20</v>
      </c>
      <c r="C7744" t="s">
        <v>19</v>
      </c>
      <c r="D7744" t="s">
        <v>33</v>
      </c>
      <c r="E7744" t="s">
        <v>562</v>
      </c>
    </row>
    <row r="7745" spans="1:5" x14ac:dyDescent="0.25">
      <c r="A7745" t="s">
        <v>37005</v>
      </c>
      <c r="B7745" t="s">
        <v>20</v>
      </c>
      <c r="C7745" t="s">
        <v>19</v>
      </c>
      <c r="D7745" t="s">
        <v>33</v>
      </c>
      <c r="E7745" t="s">
        <v>562</v>
      </c>
    </row>
    <row r="7746" spans="1:5" x14ac:dyDescent="0.25">
      <c r="A7746" t="s">
        <v>37006</v>
      </c>
      <c r="B7746" t="s">
        <v>20</v>
      </c>
      <c r="C7746" t="s">
        <v>19</v>
      </c>
      <c r="D7746" t="s">
        <v>33</v>
      </c>
      <c r="E7746" t="s">
        <v>562</v>
      </c>
    </row>
    <row r="7747" spans="1:5" x14ac:dyDescent="0.25">
      <c r="A7747" t="s">
        <v>37007</v>
      </c>
      <c r="B7747" t="s">
        <v>20</v>
      </c>
      <c r="C7747" t="s">
        <v>19</v>
      </c>
      <c r="D7747" t="s">
        <v>33</v>
      </c>
      <c r="E7747" t="s">
        <v>562</v>
      </c>
    </row>
    <row r="7748" spans="1:5" x14ac:dyDescent="0.25">
      <c r="A7748" t="s">
        <v>37008</v>
      </c>
      <c r="B7748" t="s">
        <v>20</v>
      </c>
      <c r="C7748" t="s">
        <v>19</v>
      </c>
      <c r="D7748" t="s">
        <v>33</v>
      </c>
      <c r="E7748" t="s">
        <v>562</v>
      </c>
    </row>
    <row r="7749" spans="1:5" x14ac:dyDescent="0.25">
      <c r="A7749" t="s">
        <v>37009</v>
      </c>
      <c r="B7749" t="s">
        <v>20</v>
      </c>
      <c r="C7749" t="s">
        <v>19</v>
      </c>
      <c r="D7749" t="s">
        <v>33</v>
      </c>
      <c r="E7749" t="s">
        <v>562</v>
      </c>
    </row>
    <row r="7750" spans="1:5" x14ac:dyDescent="0.25">
      <c r="A7750" t="s">
        <v>37010</v>
      </c>
      <c r="B7750" t="s">
        <v>20</v>
      </c>
      <c r="C7750" t="s">
        <v>19</v>
      </c>
      <c r="D7750" t="s">
        <v>33</v>
      </c>
      <c r="E7750" t="s">
        <v>553</v>
      </c>
    </row>
    <row r="7751" spans="1:5" x14ac:dyDescent="0.25">
      <c r="A7751" t="s">
        <v>37011</v>
      </c>
      <c r="B7751" t="s">
        <v>20</v>
      </c>
      <c r="C7751" t="s">
        <v>19</v>
      </c>
      <c r="D7751" t="s">
        <v>33</v>
      </c>
      <c r="E7751" t="s">
        <v>562</v>
      </c>
    </row>
    <row r="7752" spans="1:5" x14ac:dyDescent="0.25">
      <c r="A7752" t="s">
        <v>37012</v>
      </c>
      <c r="B7752" t="s">
        <v>20</v>
      </c>
      <c r="C7752" t="s">
        <v>19</v>
      </c>
      <c r="D7752" t="s">
        <v>33</v>
      </c>
      <c r="E7752" t="s">
        <v>562</v>
      </c>
    </row>
    <row r="7753" spans="1:5" x14ac:dyDescent="0.25">
      <c r="A7753" t="s">
        <v>37013</v>
      </c>
      <c r="B7753" t="s">
        <v>20</v>
      </c>
      <c r="C7753" t="s">
        <v>19</v>
      </c>
      <c r="D7753" t="s">
        <v>33</v>
      </c>
      <c r="E7753" t="s">
        <v>562</v>
      </c>
    </row>
    <row r="7754" spans="1:5" x14ac:dyDescent="0.25">
      <c r="A7754" t="s">
        <v>37014</v>
      </c>
      <c r="B7754" t="s">
        <v>20</v>
      </c>
      <c r="C7754" t="s">
        <v>19</v>
      </c>
      <c r="D7754" t="s">
        <v>33</v>
      </c>
      <c r="E7754" t="s">
        <v>562</v>
      </c>
    </row>
    <row r="7755" spans="1:5" x14ac:dyDescent="0.25">
      <c r="A7755" t="s">
        <v>37015</v>
      </c>
      <c r="B7755" t="s">
        <v>20</v>
      </c>
      <c r="C7755" t="s">
        <v>19</v>
      </c>
      <c r="D7755" t="s">
        <v>33</v>
      </c>
      <c r="E7755" t="s">
        <v>562</v>
      </c>
    </row>
    <row r="7756" spans="1:5" x14ac:dyDescent="0.25">
      <c r="A7756" t="s">
        <v>37016</v>
      </c>
      <c r="B7756" t="s">
        <v>20</v>
      </c>
      <c r="C7756" t="s">
        <v>19</v>
      </c>
      <c r="D7756" t="s">
        <v>65</v>
      </c>
      <c r="E7756" t="s">
        <v>553</v>
      </c>
    </row>
    <row r="7757" spans="1:5" x14ac:dyDescent="0.25">
      <c r="A7757" t="s">
        <v>44367</v>
      </c>
      <c r="B7757" t="s">
        <v>20</v>
      </c>
      <c r="C7757" t="s">
        <v>19</v>
      </c>
      <c r="D7757" t="s">
        <v>66</v>
      </c>
      <c r="E7757" t="s">
        <v>553</v>
      </c>
    </row>
    <row r="7758" spans="1:5" x14ac:dyDescent="0.25">
      <c r="A7758" t="s">
        <v>37017</v>
      </c>
      <c r="B7758" t="s">
        <v>20</v>
      </c>
      <c r="C7758" t="s">
        <v>19</v>
      </c>
      <c r="D7758" t="s">
        <v>33</v>
      </c>
      <c r="E7758" t="s">
        <v>562</v>
      </c>
    </row>
    <row r="7759" spans="1:5" x14ac:dyDescent="0.25">
      <c r="A7759" t="s">
        <v>37018</v>
      </c>
      <c r="B7759" t="s">
        <v>20</v>
      </c>
      <c r="C7759" t="s">
        <v>19</v>
      </c>
      <c r="D7759" t="s">
        <v>65</v>
      </c>
      <c r="E7759" t="s">
        <v>533</v>
      </c>
    </row>
    <row r="7760" spans="1:5" x14ac:dyDescent="0.25">
      <c r="A7760" t="s">
        <v>37019</v>
      </c>
      <c r="B7760" t="s">
        <v>20</v>
      </c>
      <c r="C7760" t="s">
        <v>19</v>
      </c>
      <c r="D7760" t="s">
        <v>33</v>
      </c>
      <c r="E7760" t="s">
        <v>533</v>
      </c>
    </row>
    <row r="7761" spans="1:5" x14ac:dyDescent="0.25">
      <c r="A7761" t="s">
        <v>37020</v>
      </c>
      <c r="B7761" t="s">
        <v>20</v>
      </c>
      <c r="C7761" t="s">
        <v>19</v>
      </c>
      <c r="D7761" t="s">
        <v>33</v>
      </c>
      <c r="E7761" t="s">
        <v>533</v>
      </c>
    </row>
    <row r="7762" spans="1:5" x14ac:dyDescent="0.25">
      <c r="A7762" t="s">
        <v>37021</v>
      </c>
      <c r="B7762" t="s">
        <v>20</v>
      </c>
      <c r="C7762" t="s">
        <v>19</v>
      </c>
      <c r="D7762" t="s">
        <v>33</v>
      </c>
      <c r="E7762" t="s">
        <v>553</v>
      </c>
    </row>
    <row r="7763" spans="1:5" x14ac:dyDescent="0.25">
      <c r="A7763" t="s">
        <v>37022</v>
      </c>
      <c r="B7763" t="s">
        <v>20</v>
      </c>
      <c r="C7763" t="s">
        <v>19</v>
      </c>
      <c r="D7763" t="s">
        <v>33</v>
      </c>
      <c r="E7763" t="s">
        <v>553</v>
      </c>
    </row>
    <row r="7764" spans="1:5" x14ac:dyDescent="0.25">
      <c r="A7764" t="s">
        <v>37023</v>
      </c>
      <c r="B7764" t="s">
        <v>20</v>
      </c>
      <c r="C7764" t="s">
        <v>19</v>
      </c>
      <c r="D7764" t="s">
        <v>33</v>
      </c>
      <c r="E7764" t="s">
        <v>562</v>
      </c>
    </row>
    <row r="7765" spans="1:5" x14ac:dyDescent="0.25">
      <c r="A7765" t="s">
        <v>37024</v>
      </c>
      <c r="B7765" t="s">
        <v>20</v>
      </c>
      <c r="C7765" t="s">
        <v>19</v>
      </c>
      <c r="D7765" t="s">
        <v>33</v>
      </c>
      <c r="E7765" t="s">
        <v>533</v>
      </c>
    </row>
    <row r="7766" spans="1:5" x14ac:dyDescent="0.25">
      <c r="A7766" t="s">
        <v>37025</v>
      </c>
      <c r="B7766" t="s">
        <v>20</v>
      </c>
      <c r="C7766" t="s">
        <v>19</v>
      </c>
      <c r="D7766" t="s">
        <v>33</v>
      </c>
      <c r="E7766" t="s">
        <v>562</v>
      </c>
    </row>
    <row r="7767" spans="1:5" x14ac:dyDescent="0.25">
      <c r="A7767" t="s">
        <v>37026</v>
      </c>
      <c r="B7767" t="s">
        <v>20</v>
      </c>
      <c r="C7767" t="s">
        <v>19</v>
      </c>
      <c r="D7767" t="s">
        <v>33</v>
      </c>
      <c r="E7767" t="s">
        <v>562</v>
      </c>
    </row>
    <row r="7768" spans="1:5" x14ac:dyDescent="0.25">
      <c r="A7768" t="s">
        <v>37027</v>
      </c>
      <c r="B7768" t="s">
        <v>20</v>
      </c>
      <c r="C7768" t="s">
        <v>19</v>
      </c>
      <c r="D7768" t="s">
        <v>33</v>
      </c>
      <c r="E7768" t="s">
        <v>533</v>
      </c>
    </row>
    <row r="7769" spans="1:5" x14ac:dyDescent="0.25">
      <c r="A7769" t="s">
        <v>37028</v>
      </c>
      <c r="B7769" t="s">
        <v>20</v>
      </c>
      <c r="C7769" t="s">
        <v>19</v>
      </c>
      <c r="D7769" t="s">
        <v>33</v>
      </c>
      <c r="E7769" t="s">
        <v>611</v>
      </c>
    </row>
    <row r="7770" spans="1:5" x14ac:dyDescent="0.25">
      <c r="A7770" t="s">
        <v>37029</v>
      </c>
      <c r="B7770" t="s">
        <v>20</v>
      </c>
      <c r="C7770" t="s">
        <v>19</v>
      </c>
      <c r="D7770" t="s">
        <v>33</v>
      </c>
      <c r="E7770" t="s">
        <v>553</v>
      </c>
    </row>
    <row r="7771" spans="1:5" x14ac:dyDescent="0.25">
      <c r="A7771" t="s">
        <v>37030</v>
      </c>
      <c r="B7771" t="s">
        <v>20</v>
      </c>
      <c r="C7771" t="s">
        <v>19</v>
      </c>
      <c r="D7771" t="s">
        <v>33</v>
      </c>
      <c r="E7771" t="s">
        <v>553</v>
      </c>
    </row>
    <row r="7772" spans="1:5" x14ac:dyDescent="0.25">
      <c r="A7772" t="s">
        <v>37031</v>
      </c>
      <c r="B7772" t="s">
        <v>20</v>
      </c>
      <c r="C7772" t="s">
        <v>19</v>
      </c>
      <c r="D7772" t="s">
        <v>33</v>
      </c>
      <c r="E7772" t="s">
        <v>530</v>
      </c>
    </row>
    <row r="7773" spans="1:5" x14ac:dyDescent="0.25">
      <c r="A7773" t="s">
        <v>37032</v>
      </c>
      <c r="B7773" t="s">
        <v>20</v>
      </c>
      <c r="C7773" t="s">
        <v>19</v>
      </c>
      <c r="D7773" t="s">
        <v>33</v>
      </c>
      <c r="E7773" t="s">
        <v>562</v>
      </c>
    </row>
    <row r="7774" spans="1:5" x14ac:dyDescent="0.25">
      <c r="A7774" t="s">
        <v>37033</v>
      </c>
      <c r="B7774" t="s">
        <v>20</v>
      </c>
      <c r="C7774" t="s">
        <v>19</v>
      </c>
      <c r="D7774" t="s">
        <v>33</v>
      </c>
      <c r="E7774" t="s">
        <v>562</v>
      </c>
    </row>
    <row r="7775" spans="1:5" x14ac:dyDescent="0.25">
      <c r="A7775" t="s">
        <v>37034</v>
      </c>
      <c r="B7775" t="s">
        <v>20</v>
      </c>
      <c r="C7775" t="s">
        <v>19</v>
      </c>
      <c r="D7775" t="s">
        <v>33</v>
      </c>
      <c r="E7775" t="s">
        <v>562</v>
      </c>
    </row>
    <row r="7776" spans="1:5" x14ac:dyDescent="0.25">
      <c r="A7776" t="s">
        <v>37035</v>
      </c>
      <c r="B7776" t="s">
        <v>20</v>
      </c>
      <c r="C7776" t="s">
        <v>19</v>
      </c>
      <c r="D7776" t="s">
        <v>33</v>
      </c>
      <c r="E7776" t="s">
        <v>562</v>
      </c>
    </row>
    <row r="7777" spans="1:5" x14ac:dyDescent="0.25">
      <c r="A7777" t="s">
        <v>37036</v>
      </c>
      <c r="B7777" t="s">
        <v>20</v>
      </c>
      <c r="C7777" t="s">
        <v>19</v>
      </c>
      <c r="D7777" t="s">
        <v>33</v>
      </c>
      <c r="E7777" t="s">
        <v>562</v>
      </c>
    </row>
    <row r="7778" spans="1:5" x14ac:dyDescent="0.25">
      <c r="A7778" t="s">
        <v>37037</v>
      </c>
      <c r="B7778" t="s">
        <v>20</v>
      </c>
      <c r="C7778" t="s">
        <v>19</v>
      </c>
      <c r="D7778" t="s">
        <v>33</v>
      </c>
      <c r="E7778" t="s">
        <v>562</v>
      </c>
    </row>
    <row r="7779" spans="1:5" x14ac:dyDescent="0.25">
      <c r="A7779" t="s">
        <v>37038</v>
      </c>
      <c r="B7779" t="s">
        <v>20</v>
      </c>
      <c r="C7779" t="s">
        <v>19</v>
      </c>
      <c r="D7779" t="s">
        <v>33</v>
      </c>
      <c r="E7779" t="s">
        <v>562</v>
      </c>
    </row>
    <row r="7780" spans="1:5" x14ac:dyDescent="0.25">
      <c r="A7780" t="s">
        <v>37039</v>
      </c>
      <c r="B7780" t="s">
        <v>20</v>
      </c>
      <c r="C7780" t="s">
        <v>19</v>
      </c>
      <c r="D7780" t="s">
        <v>33</v>
      </c>
      <c r="E7780" t="s">
        <v>562</v>
      </c>
    </row>
    <row r="7781" spans="1:5" x14ac:dyDescent="0.25">
      <c r="A7781" t="s">
        <v>37040</v>
      </c>
      <c r="B7781" t="s">
        <v>20</v>
      </c>
      <c r="C7781" t="s">
        <v>19</v>
      </c>
      <c r="D7781" t="s">
        <v>33</v>
      </c>
      <c r="E7781" t="s">
        <v>562</v>
      </c>
    </row>
    <row r="7782" spans="1:5" x14ac:dyDescent="0.25">
      <c r="A7782" t="s">
        <v>37041</v>
      </c>
      <c r="B7782" t="s">
        <v>20</v>
      </c>
      <c r="C7782" t="s">
        <v>19</v>
      </c>
      <c r="D7782" t="s">
        <v>33</v>
      </c>
      <c r="E7782" t="s">
        <v>562</v>
      </c>
    </row>
    <row r="7783" spans="1:5" x14ac:dyDescent="0.25">
      <c r="A7783" t="s">
        <v>37042</v>
      </c>
      <c r="B7783" t="s">
        <v>20</v>
      </c>
      <c r="C7783" t="s">
        <v>19</v>
      </c>
      <c r="D7783" t="s">
        <v>33</v>
      </c>
      <c r="E7783" t="s">
        <v>562</v>
      </c>
    </row>
    <row r="7784" spans="1:5" x14ac:dyDescent="0.25">
      <c r="A7784" t="s">
        <v>37043</v>
      </c>
      <c r="B7784" t="s">
        <v>20</v>
      </c>
      <c r="C7784" t="s">
        <v>19</v>
      </c>
      <c r="D7784" t="s">
        <v>33</v>
      </c>
      <c r="E7784" t="s">
        <v>562</v>
      </c>
    </row>
    <row r="7785" spans="1:5" x14ac:dyDescent="0.25">
      <c r="A7785" t="s">
        <v>37044</v>
      </c>
      <c r="B7785" t="s">
        <v>20</v>
      </c>
      <c r="C7785" t="s">
        <v>19</v>
      </c>
      <c r="D7785" t="s">
        <v>33</v>
      </c>
      <c r="E7785" t="s">
        <v>562</v>
      </c>
    </row>
    <row r="7786" spans="1:5" x14ac:dyDescent="0.25">
      <c r="A7786" t="s">
        <v>37045</v>
      </c>
      <c r="B7786" t="s">
        <v>20</v>
      </c>
      <c r="C7786" t="s">
        <v>19</v>
      </c>
      <c r="D7786" t="s">
        <v>33</v>
      </c>
      <c r="E7786" t="s">
        <v>562</v>
      </c>
    </row>
    <row r="7787" spans="1:5" x14ac:dyDescent="0.25">
      <c r="A7787" t="s">
        <v>37046</v>
      </c>
      <c r="B7787" t="s">
        <v>20</v>
      </c>
      <c r="C7787" t="s">
        <v>19</v>
      </c>
      <c r="D7787" t="s">
        <v>33</v>
      </c>
      <c r="E7787" t="s">
        <v>562</v>
      </c>
    </row>
    <row r="7788" spans="1:5" x14ac:dyDescent="0.25">
      <c r="A7788" t="s">
        <v>37047</v>
      </c>
      <c r="B7788" t="s">
        <v>20</v>
      </c>
      <c r="C7788" t="s">
        <v>19</v>
      </c>
      <c r="D7788" t="s">
        <v>33</v>
      </c>
      <c r="E7788" t="s">
        <v>562</v>
      </c>
    </row>
    <row r="7789" spans="1:5" x14ac:dyDescent="0.25">
      <c r="A7789" t="s">
        <v>37048</v>
      </c>
      <c r="B7789" t="s">
        <v>20</v>
      </c>
      <c r="C7789" t="s">
        <v>19</v>
      </c>
      <c r="D7789" t="s">
        <v>33</v>
      </c>
      <c r="E7789" t="s">
        <v>562</v>
      </c>
    </row>
    <row r="7790" spans="1:5" x14ac:dyDescent="0.25">
      <c r="A7790" t="s">
        <v>37049</v>
      </c>
      <c r="B7790" t="s">
        <v>20</v>
      </c>
      <c r="C7790" t="s">
        <v>19</v>
      </c>
      <c r="D7790" t="s">
        <v>33</v>
      </c>
      <c r="E7790" t="s">
        <v>562</v>
      </c>
    </row>
    <row r="7791" spans="1:5" x14ac:dyDescent="0.25">
      <c r="A7791" t="s">
        <v>37050</v>
      </c>
      <c r="B7791" t="s">
        <v>20</v>
      </c>
      <c r="C7791" t="s">
        <v>19</v>
      </c>
      <c r="D7791" t="s">
        <v>33</v>
      </c>
      <c r="E7791" t="s">
        <v>562</v>
      </c>
    </row>
    <row r="7792" spans="1:5" x14ac:dyDescent="0.25">
      <c r="A7792" t="s">
        <v>37051</v>
      </c>
      <c r="B7792" t="s">
        <v>20</v>
      </c>
      <c r="C7792" t="s">
        <v>19</v>
      </c>
      <c r="D7792" t="s">
        <v>33</v>
      </c>
      <c r="E7792" t="s">
        <v>562</v>
      </c>
    </row>
    <row r="7793" spans="1:5" x14ac:dyDescent="0.25">
      <c r="A7793" t="s">
        <v>37052</v>
      </c>
      <c r="B7793" t="s">
        <v>20</v>
      </c>
      <c r="C7793" t="s">
        <v>19</v>
      </c>
      <c r="D7793" t="s">
        <v>33</v>
      </c>
      <c r="E7793" t="s">
        <v>562</v>
      </c>
    </row>
    <row r="7794" spans="1:5" x14ac:dyDescent="0.25">
      <c r="A7794" t="s">
        <v>37053</v>
      </c>
      <c r="B7794" t="s">
        <v>20</v>
      </c>
      <c r="C7794" t="s">
        <v>19</v>
      </c>
      <c r="D7794" t="s">
        <v>33</v>
      </c>
      <c r="E7794" t="s">
        <v>553</v>
      </c>
    </row>
    <row r="7795" spans="1:5" x14ac:dyDescent="0.25">
      <c r="A7795" t="s">
        <v>37054</v>
      </c>
      <c r="B7795" t="s">
        <v>20</v>
      </c>
      <c r="C7795" t="s">
        <v>19</v>
      </c>
      <c r="D7795" t="s">
        <v>33</v>
      </c>
      <c r="E7795" t="s">
        <v>562</v>
      </c>
    </row>
    <row r="7796" spans="1:5" x14ac:dyDescent="0.25">
      <c r="A7796" t="s">
        <v>37055</v>
      </c>
      <c r="B7796" t="s">
        <v>20</v>
      </c>
      <c r="C7796" t="s">
        <v>19</v>
      </c>
      <c r="D7796" t="s">
        <v>33</v>
      </c>
      <c r="E7796" t="s">
        <v>562</v>
      </c>
    </row>
    <row r="7797" spans="1:5" x14ac:dyDescent="0.25">
      <c r="A7797" t="s">
        <v>37056</v>
      </c>
      <c r="B7797" t="s">
        <v>20</v>
      </c>
      <c r="C7797" t="s">
        <v>19</v>
      </c>
      <c r="D7797" t="s">
        <v>33</v>
      </c>
      <c r="E7797" t="s">
        <v>562</v>
      </c>
    </row>
    <row r="7798" spans="1:5" x14ac:dyDescent="0.25">
      <c r="A7798" t="s">
        <v>37057</v>
      </c>
      <c r="B7798" t="s">
        <v>20</v>
      </c>
      <c r="C7798" t="s">
        <v>19</v>
      </c>
      <c r="D7798" t="s">
        <v>33</v>
      </c>
      <c r="E7798" t="s">
        <v>562</v>
      </c>
    </row>
    <row r="7799" spans="1:5" x14ac:dyDescent="0.25">
      <c r="A7799" t="s">
        <v>37058</v>
      </c>
      <c r="B7799" t="s">
        <v>20</v>
      </c>
      <c r="C7799" t="s">
        <v>19</v>
      </c>
      <c r="D7799" t="s">
        <v>33</v>
      </c>
      <c r="E7799" t="s">
        <v>562</v>
      </c>
    </row>
    <row r="7800" spans="1:5" x14ac:dyDescent="0.25">
      <c r="A7800" t="s">
        <v>37059</v>
      </c>
      <c r="B7800" t="s">
        <v>20</v>
      </c>
      <c r="C7800" t="s">
        <v>19</v>
      </c>
      <c r="D7800" t="s">
        <v>33</v>
      </c>
      <c r="E7800" t="s">
        <v>533</v>
      </c>
    </row>
    <row r="7801" spans="1:5" x14ac:dyDescent="0.25">
      <c r="A7801" t="s">
        <v>37060</v>
      </c>
      <c r="B7801" t="s">
        <v>20</v>
      </c>
      <c r="C7801" t="s">
        <v>19</v>
      </c>
      <c r="D7801" t="s">
        <v>33</v>
      </c>
      <c r="E7801" t="s">
        <v>533</v>
      </c>
    </row>
    <row r="7802" spans="1:5" x14ac:dyDescent="0.25">
      <c r="A7802" t="s">
        <v>37061</v>
      </c>
      <c r="B7802" t="s">
        <v>20</v>
      </c>
      <c r="C7802" t="s">
        <v>19</v>
      </c>
      <c r="D7802" t="s">
        <v>33</v>
      </c>
      <c r="E7802" t="s">
        <v>944</v>
      </c>
    </row>
    <row r="7803" spans="1:5" x14ac:dyDescent="0.25">
      <c r="A7803" t="s">
        <v>37062</v>
      </c>
      <c r="B7803" t="s">
        <v>20</v>
      </c>
      <c r="C7803" t="s">
        <v>19</v>
      </c>
      <c r="D7803" t="s">
        <v>33</v>
      </c>
      <c r="E7803" t="s">
        <v>562</v>
      </c>
    </row>
    <row r="7804" spans="1:5" x14ac:dyDescent="0.25">
      <c r="A7804" t="s">
        <v>37063</v>
      </c>
      <c r="B7804" t="s">
        <v>20</v>
      </c>
      <c r="C7804" t="s">
        <v>19</v>
      </c>
      <c r="D7804" t="s">
        <v>33</v>
      </c>
      <c r="E7804" t="s">
        <v>531</v>
      </c>
    </row>
    <row r="7805" spans="1:5" x14ac:dyDescent="0.25">
      <c r="A7805" t="s">
        <v>37064</v>
      </c>
      <c r="B7805" t="s">
        <v>20</v>
      </c>
      <c r="C7805" t="s">
        <v>19</v>
      </c>
      <c r="D7805" t="s">
        <v>33</v>
      </c>
      <c r="E7805" t="s">
        <v>533</v>
      </c>
    </row>
    <row r="7806" spans="1:5" x14ac:dyDescent="0.25">
      <c r="A7806" t="s">
        <v>37065</v>
      </c>
      <c r="B7806" t="s">
        <v>20</v>
      </c>
      <c r="C7806" t="s">
        <v>19</v>
      </c>
      <c r="D7806" t="s">
        <v>33</v>
      </c>
      <c r="E7806" t="s">
        <v>530</v>
      </c>
    </row>
    <row r="7807" spans="1:5" x14ac:dyDescent="0.25">
      <c r="A7807" t="s">
        <v>37066</v>
      </c>
      <c r="B7807" t="s">
        <v>20</v>
      </c>
      <c r="C7807" t="s">
        <v>19</v>
      </c>
      <c r="D7807" t="s">
        <v>33</v>
      </c>
      <c r="E7807" t="s">
        <v>538</v>
      </c>
    </row>
    <row r="7808" spans="1:5" x14ac:dyDescent="0.25">
      <c r="A7808" t="s">
        <v>37067</v>
      </c>
      <c r="B7808" t="s">
        <v>20</v>
      </c>
      <c r="C7808" t="s">
        <v>19</v>
      </c>
      <c r="D7808" t="s">
        <v>33</v>
      </c>
      <c r="E7808" t="s">
        <v>562</v>
      </c>
    </row>
    <row r="7809" spans="1:5" x14ac:dyDescent="0.25">
      <c r="A7809" t="s">
        <v>37068</v>
      </c>
      <c r="B7809" t="s">
        <v>20</v>
      </c>
      <c r="C7809" t="s">
        <v>19</v>
      </c>
      <c r="D7809" t="s">
        <v>33</v>
      </c>
      <c r="E7809" t="s">
        <v>530</v>
      </c>
    </row>
    <row r="7810" spans="1:5" x14ac:dyDescent="0.25">
      <c r="A7810" t="s">
        <v>37069</v>
      </c>
      <c r="B7810" t="s">
        <v>20</v>
      </c>
      <c r="C7810" t="s">
        <v>19</v>
      </c>
      <c r="D7810" t="s">
        <v>69</v>
      </c>
      <c r="E7810" t="s">
        <v>553</v>
      </c>
    </row>
    <row r="7811" spans="1:5" x14ac:dyDescent="0.25">
      <c r="A7811" t="s">
        <v>37070</v>
      </c>
      <c r="B7811" t="s">
        <v>20</v>
      </c>
      <c r="C7811" t="s">
        <v>19</v>
      </c>
      <c r="D7811" t="s">
        <v>33</v>
      </c>
      <c r="E7811" t="s">
        <v>533</v>
      </c>
    </row>
    <row r="7812" spans="1:5" x14ac:dyDescent="0.25">
      <c r="A7812" t="s">
        <v>37071</v>
      </c>
      <c r="B7812" t="s">
        <v>20</v>
      </c>
      <c r="C7812" t="s">
        <v>19</v>
      </c>
      <c r="D7812" t="s">
        <v>33</v>
      </c>
      <c r="E7812" t="s">
        <v>553</v>
      </c>
    </row>
    <row r="7813" spans="1:5" x14ac:dyDescent="0.25">
      <c r="A7813" t="s">
        <v>37072</v>
      </c>
      <c r="B7813" t="s">
        <v>20</v>
      </c>
      <c r="C7813" t="s">
        <v>19</v>
      </c>
      <c r="D7813" t="s">
        <v>33</v>
      </c>
      <c r="E7813" t="s">
        <v>562</v>
      </c>
    </row>
    <row r="7814" spans="1:5" x14ac:dyDescent="0.25">
      <c r="A7814" t="s">
        <v>37073</v>
      </c>
      <c r="B7814" t="s">
        <v>20</v>
      </c>
      <c r="C7814" t="s">
        <v>19</v>
      </c>
      <c r="D7814" t="s">
        <v>33</v>
      </c>
      <c r="E7814" t="s">
        <v>531</v>
      </c>
    </row>
    <row r="7815" spans="1:5" x14ac:dyDescent="0.25">
      <c r="A7815" t="s">
        <v>37074</v>
      </c>
      <c r="B7815" t="s">
        <v>20</v>
      </c>
      <c r="C7815" t="s">
        <v>19</v>
      </c>
      <c r="D7815" t="s">
        <v>33</v>
      </c>
      <c r="E7815" t="s">
        <v>533</v>
      </c>
    </row>
    <row r="7816" spans="1:5" x14ac:dyDescent="0.25">
      <c r="A7816" t="s">
        <v>37075</v>
      </c>
      <c r="B7816" t="s">
        <v>20</v>
      </c>
      <c r="C7816" t="s">
        <v>19</v>
      </c>
      <c r="D7816" t="s">
        <v>33</v>
      </c>
      <c r="E7816" t="s">
        <v>530</v>
      </c>
    </row>
    <row r="7817" spans="1:5" x14ac:dyDescent="0.25">
      <c r="A7817" t="s">
        <v>37076</v>
      </c>
      <c r="B7817" t="s">
        <v>20</v>
      </c>
      <c r="C7817" t="s">
        <v>19</v>
      </c>
      <c r="D7817" t="s">
        <v>65</v>
      </c>
      <c r="E7817" t="s">
        <v>533</v>
      </c>
    </row>
    <row r="7818" spans="1:5" x14ac:dyDescent="0.25">
      <c r="A7818" t="s">
        <v>37077</v>
      </c>
      <c r="B7818" t="s">
        <v>20</v>
      </c>
      <c r="C7818" t="s">
        <v>19</v>
      </c>
      <c r="D7818" t="s">
        <v>33</v>
      </c>
      <c r="E7818" t="s">
        <v>562</v>
      </c>
    </row>
    <row r="7819" spans="1:5" x14ac:dyDescent="0.25">
      <c r="A7819" t="s">
        <v>37078</v>
      </c>
      <c r="B7819" t="s">
        <v>20</v>
      </c>
      <c r="C7819" t="s">
        <v>19</v>
      </c>
      <c r="D7819" t="s">
        <v>33</v>
      </c>
      <c r="E7819" t="s">
        <v>562</v>
      </c>
    </row>
    <row r="7820" spans="1:5" x14ac:dyDescent="0.25">
      <c r="A7820" t="s">
        <v>37079</v>
      </c>
      <c r="B7820" t="s">
        <v>20</v>
      </c>
      <c r="C7820" t="s">
        <v>19</v>
      </c>
      <c r="D7820" t="s">
        <v>33</v>
      </c>
      <c r="E7820" t="s">
        <v>562</v>
      </c>
    </row>
    <row r="7821" spans="1:5" x14ac:dyDescent="0.25">
      <c r="A7821" t="s">
        <v>37080</v>
      </c>
      <c r="B7821" t="s">
        <v>20</v>
      </c>
      <c r="C7821" t="s">
        <v>19</v>
      </c>
      <c r="D7821" t="s">
        <v>33</v>
      </c>
      <c r="E7821" t="s">
        <v>530</v>
      </c>
    </row>
    <row r="7822" spans="1:5" x14ac:dyDescent="0.25">
      <c r="A7822" t="s">
        <v>37081</v>
      </c>
      <c r="B7822" t="s">
        <v>20</v>
      </c>
      <c r="C7822" t="s">
        <v>19</v>
      </c>
      <c r="D7822" t="s">
        <v>33</v>
      </c>
      <c r="E7822" t="s">
        <v>553</v>
      </c>
    </row>
    <row r="7823" spans="1:5" x14ac:dyDescent="0.25">
      <c r="A7823" t="s">
        <v>37082</v>
      </c>
      <c r="B7823" t="s">
        <v>20</v>
      </c>
      <c r="C7823" t="s">
        <v>19</v>
      </c>
      <c r="D7823" t="s">
        <v>33</v>
      </c>
      <c r="E7823" t="s">
        <v>533</v>
      </c>
    </row>
    <row r="7824" spans="1:5" x14ac:dyDescent="0.25">
      <c r="A7824" t="s">
        <v>37083</v>
      </c>
      <c r="B7824" t="s">
        <v>20</v>
      </c>
      <c r="C7824" t="s">
        <v>19</v>
      </c>
      <c r="D7824" t="s">
        <v>33</v>
      </c>
      <c r="E7824" t="s">
        <v>533</v>
      </c>
    </row>
    <row r="7825" spans="1:5" x14ac:dyDescent="0.25">
      <c r="A7825" t="s">
        <v>37084</v>
      </c>
      <c r="B7825" t="s">
        <v>20</v>
      </c>
      <c r="C7825" t="s">
        <v>19</v>
      </c>
      <c r="D7825" t="s">
        <v>33</v>
      </c>
      <c r="E7825" t="s">
        <v>562</v>
      </c>
    </row>
    <row r="7826" spans="1:5" x14ac:dyDescent="0.25">
      <c r="A7826" t="s">
        <v>37085</v>
      </c>
      <c r="B7826" t="s">
        <v>20</v>
      </c>
      <c r="C7826" t="s">
        <v>19</v>
      </c>
      <c r="D7826" t="s">
        <v>33</v>
      </c>
      <c r="E7826" t="s">
        <v>562</v>
      </c>
    </row>
    <row r="7827" spans="1:5" x14ac:dyDescent="0.25">
      <c r="A7827" t="s">
        <v>37086</v>
      </c>
      <c r="B7827" t="s">
        <v>20</v>
      </c>
      <c r="C7827" t="s">
        <v>19</v>
      </c>
      <c r="D7827" t="s">
        <v>33</v>
      </c>
      <c r="E7827" t="s">
        <v>562</v>
      </c>
    </row>
    <row r="7828" spans="1:5" x14ac:dyDescent="0.25">
      <c r="A7828" t="s">
        <v>37087</v>
      </c>
      <c r="B7828" t="s">
        <v>20</v>
      </c>
      <c r="C7828" t="s">
        <v>19</v>
      </c>
      <c r="D7828" t="s">
        <v>33</v>
      </c>
      <c r="E7828" t="s">
        <v>553</v>
      </c>
    </row>
    <row r="7829" spans="1:5" x14ac:dyDescent="0.25">
      <c r="A7829" t="s">
        <v>37088</v>
      </c>
      <c r="B7829" t="s">
        <v>20</v>
      </c>
      <c r="C7829" t="s">
        <v>19</v>
      </c>
      <c r="D7829" t="s">
        <v>33</v>
      </c>
      <c r="E7829" t="s">
        <v>553</v>
      </c>
    </row>
    <row r="7830" spans="1:5" x14ac:dyDescent="0.25">
      <c r="A7830" t="s">
        <v>37089</v>
      </c>
      <c r="B7830" t="s">
        <v>20</v>
      </c>
      <c r="C7830" t="s">
        <v>19</v>
      </c>
      <c r="D7830" t="s">
        <v>33</v>
      </c>
      <c r="E7830" t="s">
        <v>562</v>
      </c>
    </row>
    <row r="7831" spans="1:5" x14ac:dyDescent="0.25">
      <c r="A7831" t="s">
        <v>37090</v>
      </c>
      <c r="B7831" t="s">
        <v>20</v>
      </c>
      <c r="C7831" t="s">
        <v>19</v>
      </c>
      <c r="D7831" t="s">
        <v>33</v>
      </c>
      <c r="E7831" t="s">
        <v>553</v>
      </c>
    </row>
    <row r="7832" spans="1:5" x14ac:dyDescent="0.25">
      <c r="A7832" t="s">
        <v>37091</v>
      </c>
      <c r="B7832" t="s">
        <v>20</v>
      </c>
      <c r="C7832" t="s">
        <v>19</v>
      </c>
      <c r="D7832" t="s">
        <v>33</v>
      </c>
      <c r="E7832" t="s">
        <v>562</v>
      </c>
    </row>
    <row r="7833" spans="1:5" x14ac:dyDescent="0.25">
      <c r="A7833" t="s">
        <v>37092</v>
      </c>
      <c r="B7833" t="s">
        <v>20</v>
      </c>
      <c r="C7833" t="s">
        <v>19</v>
      </c>
      <c r="D7833" t="s">
        <v>33</v>
      </c>
      <c r="E7833" t="s">
        <v>562</v>
      </c>
    </row>
    <row r="7834" spans="1:5" x14ac:dyDescent="0.25">
      <c r="A7834" t="s">
        <v>37093</v>
      </c>
      <c r="B7834" t="s">
        <v>20</v>
      </c>
      <c r="C7834" t="s">
        <v>19</v>
      </c>
      <c r="D7834" t="s">
        <v>69</v>
      </c>
      <c r="E7834" t="s">
        <v>553</v>
      </c>
    </row>
    <row r="7835" spans="1:5" x14ac:dyDescent="0.25">
      <c r="A7835" t="s">
        <v>44368</v>
      </c>
      <c r="B7835" t="s">
        <v>20</v>
      </c>
      <c r="C7835" t="s">
        <v>19</v>
      </c>
      <c r="D7835" t="s">
        <v>33</v>
      </c>
      <c r="E7835" t="s">
        <v>562</v>
      </c>
    </row>
    <row r="7836" spans="1:5" x14ac:dyDescent="0.25">
      <c r="A7836" t="s">
        <v>44369</v>
      </c>
      <c r="B7836" t="s">
        <v>20</v>
      </c>
      <c r="C7836" t="s">
        <v>19</v>
      </c>
      <c r="D7836" t="s">
        <v>33</v>
      </c>
      <c r="E7836" t="s">
        <v>562</v>
      </c>
    </row>
    <row r="7837" spans="1:5" x14ac:dyDescent="0.25">
      <c r="A7837" t="s">
        <v>37094</v>
      </c>
      <c r="B7837" t="s">
        <v>20</v>
      </c>
      <c r="C7837" t="s">
        <v>19</v>
      </c>
      <c r="D7837" t="s">
        <v>33</v>
      </c>
      <c r="E7837" t="s">
        <v>530</v>
      </c>
    </row>
    <row r="7838" spans="1:5" x14ac:dyDescent="0.25">
      <c r="A7838" t="s">
        <v>37095</v>
      </c>
      <c r="B7838" t="s">
        <v>20</v>
      </c>
      <c r="C7838" t="s">
        <v>19</v>
      </c>
      <c r="D7838" t="s">
        <v>33</v>
      </c>
      <c r="E7838" t="s">
        <v>562</v>
      </c>
    </row>
    <row r="7839" spans="1:5" x14ac:dyDescent="0.25">
      <c r="A7839" t="s">
        <v>37096</v>
      </c>
      <c r="B7839" t="s">
        <v>20</v>
      </c>
      <c r="C7839" t="s">
        <v>19</v>
      </c>
      <c r="D7839" t="s">
        <v>33</v>
      </c>
      <c r="E7839" t="s">
        <v>538</v>
      </c>
    </row>
    <row r="7840" spans="1:5" x14ac:dyDescent="0.25">
      <c r="A7840" t="s">
        <v>37097</v>
      </c>
      <c r="B7840" t="s">
        <v>20</v>
      </c>
      <c r="C7840" t="s">
        <v>19</v>
      </c>
      <c r="D7840" t="s">
        <v>33</v>
      </c>
      <c r="E7840" t="s">
        <v>553</v>
      </c>
    </row>
    <row r="7841" spans="1:5" x14ac:dyDescent="0.25">
      <c r="A7841" t="s">
        <v>44370</v>
      </c>
      <c r="B7841" t="s">
        <v>20</v>
      </c>
      <c r="C7841" t="s">
        <v>19</v>
      </c>
      <c r="D7841" t="s">
        <v>65</v>
      </c>
      <c r="E7841" t="s">
        <v>533</v>
      </c>
    </row>
    <row r="7842" spans="1:5" x14ac:dyDescent="0.25">
      <c r="A7842" t="s">
        <v>37098</v>
      </c>
      <c r="B7842" t="s">
        <v>20</v>
      </c>
      <c r="C7842" t="s">
        <v>19</v>
      </c>
      <c r="D7842" t="s">
        <v>65</v>
      </c>
      <c r="E7842" t="s">
        <v>533</v>
      </c>
    </row>
    <row r="7843" spans="1:5" x14ac:dyDescent="0.25">
      <c r="A7843" t="s">
        <v>37099</v>
      </c>
      <c r="B7843" t="s">
        <v>20</v>
      </c>
      <c r="C7843" t="s">
        <v>19</v>
      </c>
      <c r="D7843" t="s">
        <v>33</v>
      </c>
      <c r="E7843" t="s">
        <v>533</v>
      </c>
    </row>
    <row r="7844" spans="1:5" x14ac:dyDescent="0.25">
      <c r="A7844" t="s">
        <v>37100</v>
      </c>
      <c r="B7844" t="s">
        <v>20</v>
      </c>
      <c r="C7844" t="s">
        <v>19</v>
      </c>
      <c r="D7844" t="s">
        <v>33</v>
      </c>
      <c r="E7844" t="s">
        <v>531</v>
      </c>
    </row>
    <row r="7845" spans="1:5" x14ac:dyDescent="0.25">
      <c r="A7845" t="s">
        <v>37101</v>
      </c>
      <c r="B7845" t="s">
        <v>20</v>
      </c>
      <c r="C7845" t="s">
        <v>19</v>
      </c>
      <c r="D7845" t="s">
        <v>33</v>
      </c>
      <c r="E7845" t="s">
        <v>530</v>
      </c>
    </row>
    <row r="7846" spans="1:5" x14ac:dyDescent="0.25">
      <c r="A7846" t="s">
        <v>37102</v>
      </c>
      <c r="B7846" t="s">
        <v>20</v>
      </c>
      <c r="C7846" t="s">
        <v>19</v>
      </c>
      <c r="D7846" t="s">
        <v>33</v>
      </c>
      <c r="E7846" t="s">
        <v>553</v>
      </c>
    </row>
    <row r="7847" spans="1:5" x14ac:dyDescent="0.25">
      <c r="A7847" t="s">
        <v>37103</v>
      </c>
      <c r="B7847" t="s">
        <v>20</v>
      </c>
      <c r="C7847" t="s">
        <v>19</v>
      </c>
      <c r="D7847" t="s">
        <v>33</v>
      </c>
      <c r="E7847" t="s">
        <v>553</v>
      </c>
    </row>
    <row r="7848" spans="1:5" x14ac:dyDescent="0.25">
      <c r="A7848" t="s">
        <v>37104</v>
      </c>
      <c r="B7848" t="s">
        <v>20</v>
      </c>
      <c r="C7848" t="s">
        <v>19</v>
      </c>
      <c r="D7848" t="s">
        <v>33</v>
      </c>
      <c r="E7848" t="s">
        <v>533</v>
      </c>
    </row>
    <row r="7849" spans="1:5" x14ac:dyDescent="0.25">
      <c r="A7849" t="s">
        <v>37105</v>
      </c>
      <c r="B7849" t="s">
        <v>20</v>
      </c>
      <c r="C7849" t="s">
        <v>19</v>
      </c>
      <c r="D7849" t="s">
        <v>33</v>
      </c>
      <c r="E7849" t="s">
        <v>533</v>
      </c>
    </row>
    <row r="7850" spans="1:5" x14ac:dyDescent="0.25">
      <c r="A7850" t="s">
        <v>37106</v>
      </c>
      <c r="B7850" t="s">
        <v>20</v>
      </c>
      <c r="C7850" t="s">
        <v>19</v>
      </c>
      <c r="D7850" t="s">
        <v>33</v>
      </c>
      <c r="E7850" t="s">
        <v>530</v>
      </c>
    </row>
    <row r="7851" spans="1:5" x14ac:dyDescent="0.25">
      <c r="A7851" t="s">
        <v>44371</v>
      </c>
      <c r="B7851" t="s">
        <v>20</v>
      </c>
      <c r="C7851" t="s">
        <v>19</v>
      </c>
      <c r="D7851" t="s">
        <v>66</v>
      </c>
      <c r="E7851" t="s">
        <v>533</v>
      </c>
    </row>
    <row r="7852" spans="1:5" x14ac:dyDescent="0.25">
      <c r="A7852" t="s">
        <v>37107</v>
      </c>
      <c r="B7852" t="s">
        <v>20</v>
      </c>
      <c r="C7852" t="s">
        <v>19</v>
      </c>
      <c r="D7852" t="s">
        <v>69</v>
      </c>
      <c r="E7852" t="s">
        <v>553</v>
      </c>
    </row>
    <row r="7853" spans="1:5" x14ac:dyDescent="0.25">
      <c r="A7853" t="s">
        <v>37108</v>
      </c>
      <c r="B7853" t="s">
        <v>20</v>
      </c>
      <c r="C7853" t="s">
        <v>19</v>
      </c>
      <c r="D7853" t="s">
        <v>69</v>
      </c>
      <c r="E7853" t="s">
        <v>553</v>
      </c>
    </row>
    <row r="7854" spans="1:5" x14ac:dyDescent="0.25">
      <c r="A7854" t="s">
        <v>37109</v>
      </c>
      <c r="B7854" t="s">
        <v>20</v>
      </c>
      <c r="C7854" t="s">
        <v>19</v>
      </c>
      <c r="D7854" t="s">
        <v>33</v>
      </c>
      <c r="E7854" t="s">
        <v>553</v>
      </c>
    </row>
    <row r="7855" spans="1:5" x14ac:dyDescent="0.25">
      <c r="A7855" t="s">
        <v>37110</v>
      </c>
      <c r="B7855" t="s">
        <v>20</v>
      </c>
      <c r="C7855" t="s">
        <v>19</v>
      </c>
      <c r="D7855" t="s">
        <v>33</v>
      </c>
      <c r="E7855" t="s">
        <v>553</v>
      </c>
    </row>
    <row r="7856" spans="1:5" x14ac:dyDescent="0.25">
      <c r="A7856" t="s">
        <v>37111</v>
      </c>
      <c r="B7856" t="s">
        <v>20</v>
      </c>
      <c r="C7856" t="s">
        <v>19</v>
      </c>
      <c r="D7856" t="s">
        <v>33</v>
      </c>
      <c r="E7856" t="s">
        <v>553</v>
      </c>
    </row>
    <row r="7857" spans="1:5" x14ac:dyDescent="0.25">
      <c r="A7857" t="s">
        <v>37112</v>
      </c>
      <c r="B7857" t="s">
        <v>20</v>
      </c>
      <c r="C7857" t="s">
        <v>19</v>
      </c>
      <c r="D7857" t="s">
        <v>33</v>
      </c>
      <c r="E7857" t="s">
        <v>553</v>
      </c>
    </row>
    <row r="7858" spans="1:5" x14ac:dyDescent="0.25">
      <c r="A7858" t="s">
        <v>37113</v>
      </c>
      <c r="B7858" t="s">
        <v>20</v>
      </c>
      <c r="C7858" t="s">
        <v>19</v>
      </c>
      <c r="D7858" t="s">
        <v>33</v>
      </c>
      <c r="E7858" t="s">
        <v>553</v>
      </c>
    </row>
    <row r="7859" spans="1:5" x14ac:dyDescent="0.25">
      <c r="A7859" t="s">
        <v>37114</v>
      </c>
      <c r="B7859" t="s">
        <v>20</v>
      </c>
      <c r="C7859" t="s">
        <v>19</v>
      </c>
      <c r="D7859" t="s">
        <v>33</v>
      </c>
      <c r="E7859" t="s">
        <v>553</v>
      </c>
    </row>
    <row r="7860" spans="1:5" x14ac:dyDescent="0.25">
      <c r="A7860" t="s">
        <v>37115</v>
      </c>
      <c r="B7860" t="s">
        <v>20</v>
      </c>
      <c r="C7860" t="s">
        <v>19</v>
      </c>
      <c r="D7860" t="s">
        <v>33</v>
      </c>
      <c r="E7860" t="s">
        <v>553</v>
      </c>
    </row>
    <row r="7861" spans="1:5" x14ac:dyDescent="0.25">
      <c r="A7861" t="s">
        <v>37116</v>
      </c>
      <c r="B7861" t="s">
        <v>20</v>
      </c>
      <c r="C7861" t="s">
        <v>19</v>
      </c>
      <c r="D7861" t="s">
        <v>33</v>
      </c>
      <c r="E7861" t="s">
        <v>533</v>
      </c>
    </row>
    <row r="7862" spans="1:5" x14ac:dyDescent="0.25">
      <c r="A7862" t="s">
        <v>37117</v>
      </c>
      <c r="B7862" t="s">
        <v>20</v>
      </c>
      <c r="C7862" t="s">
        <v>19</v>
      </c>
      <c r="D7862" t="s">
        <v>33</v>
      </c>
      <c r="E7862" t="s">
        <v>553</v>
      </c>
    </row>
    <row r="7863" spans="1:5" x14ac:dyDescent="0.25">
      <c r="A7863" t="s">
        <v>37118</v>
      </c>
      <c r="B7863" t="s">
        <v>20</v>
      </c>
      <c r="C7863" t="s">
        <v>19</v>
      </c>
      <c r="D7863" t="s">
        <v>33</v>
      </c>
      <c r="E7863" t="s">
        <v>553</v>
      </c>
    </row>
    <row r="7864" spans="1:5" x14ac:dyDescent="0.25">
      <c r="A7864" t="s">
        <v>37119</v>
      </c>
      <c r="B7864" t="s">
        <v>20</v>
      </c>
      <c r="C7864" t="s">
        <v>19</v>
      </c>
      <c r="D7864" t="s">
        <v>33</v>
      </c>
      <c r="E7864" t="s">
        <v>553</v>
      </c>
    </row>
    <row r="7865" spans="1:5" x14ac:dyDescent="0.25">
      <c r="A7865" t="s">
        <v>37120</v>
      </c>
      <c r="B7865" t="s">
        <v>20</v>
      </c>
      <c r="C7865" t="s">
        <v>19</v>
      </c>
      <c r="D7865" t="s">
        <v>33</v>
      </c>
      <c r="E7865" t="s">
        <v>533</v>
      </c>
    </row>
    <row r="7866" spans="1:5" x14ac:dyDescent="0.25">
      <c r="A7866" t="s">
        <v>37121</v>
      </c>
      <c r="B7866" t="s">
        <v>20</v>
      </c>
      <c r="C7866" t="s">
        <v>19</v>
      </c>
      <c r="D7866" t="s">
        <v>33</v>
      </c>
      <c r="E7866" t="s">
        <v>533</v>
      </c>
    </row>
    <row r="7867" spans="1:5" x14ac:dyDescent="0.25">
      <c r="A7867" t="s">
        <v>37122</v>
      </c>
      <c r="B7867" t="s">
        <v>20</v>
      </c>
      <c r="C7867" t="s">
        <v>19</v>
      </c>
      <c r="D7867" t="s">
        <v>33</v>
      </c>
      <c r="E7867" t="s">
        <v>530</v>
      </c>
    </row>
    <row r="7868" spans="1:5" x14ac:dyDescent="0.25">
      <c r="A7868" t="s">
        <v>37123</v>
      </c>
      <c r="B7868" t="s">
        <v>20</v>
      </c>
      <c r="C7868" t="s">
        <v>19</v>
      </c>
      <c r="D7868" t="s">
        <v>33</v>
      </c>
      <c r="E7868" t="s">
        <v>530</v>
      </c>
    </row>
    <row r="7869" spans="1:5" x14ac:dyDescent="0.25">
      <c r="A7869" t="s">
        <v>37124</v>
      </c>
      <c r="B7869" t="s">
        <v>20</v>
      </c>
      <c r="C7869" t="s">
        <v>19</v>
      </c>
      <c r="D7869" t="s">
        <v>69</v>
      </c>
      <c r="E7869" t="s">
        <v>553</v>
      </c>
    </row>
    <row r="7870" spans="1:5" x14ac:dyDescent="0.25">
      <c r="A7870" t="s">
        <v>37125</v>
      </c>
      <c r="B7870" t="s">
        <v>20</v>
      </c>
      <c r="C7870" t="s">
        <v>19</v>
      </c>
      <c r="D7870" t="s">
        <v>33</v>
      </c>
      <c r="E7870" t="s">
        <v>562</v>
      </c>
    </row>
    <row r="7871" spans="1:5" x14ac:dyDescent="0.25">
      <c r="A7871" t="s">
        <v>37126</v>
      </c>
      <c r="B7871" t="s">
        <v>20</v>
      </c>
      <c r="C7871" t="s">
        <v>19</v>
      </c>
      <c r="D7871" t="s">
        <v>69</v>
      </c>
      <c r="E7871" t="s">
        <v>553</v>
      </c>
    </row>
    <row r="7872" spans="1:5" x14ac:dyDescent="0.25">
      <c r="A7872" t="s">
        <v>37127</v>
      </c>
      <c r="B7872" t="s">
        <v>20</v>
      </c>
      <c r="C7872" t="s">
        <v>19</v>
      </c>
      <c r="D7872" t="s">
        <v>33</v>
      </c>
      <c r="E7872" t="s">
        <v>533</v>
      </c>
    </row>
    <row r="7873" spans="1:5" x14ac:dyDescent="0.25">
      <c r="A7873" t="s">
        <v>37128</v>
      </c>
      <c r="B7873" t="s">
        <v>20</v>
      </c>
      <c r="C7873" t="s">
        <v>19</v>
      </c>
      <c r="D7873" t="s">
        <v>33</v>
      </c>
      <c r="E7873" t="s">
        <v>533</v>
      </c>
    </row>
    <row r="7874" spans="1:5" x14ac:dyDescent="0.25">
      <c r="A7874" t="s">
        <v>37129</v>
      </c>
      <c r="B7874" t="s">
        <v>20</v>
      </c>
      <c r="C7874" t="s">
        <v>19</v>
      </c>
      <c r="D7874" t="s">
        <v>33</v>
      </c>
      <c r="E7874" t="s">
        <v>533</v>
      </c>
    </row>
    <row r="7875" spans="1:5" x14ac:dyDescent="0.25">
      <c r="A7875" t="s">
        <v>37130</v>
      </c>
      <c r="B7875" t="s">
        <v>20</v>
      </c>
      <c r="C7875" t="s">
        <v>19</v>
      </c>
      <c r="D7875" t="s">
        <v>33</v>
      </c>
      <c r="E7875" t="s">
        <v>538</v>
      </c>
    </row>
    <row r="7876" spans="1:5" x14ac:dyDescent="0.25">
      <c r="A7876" t="s">
        <v>37131</v>
      </c>
      <c r="B7876" t="s">
        <v>20</v>
      </c>
      <c r="C7876" t="s">
        <v>19</v>
      </c>
      <c r="D7876" t="s">
        <v>33</v>
      </c>
      <c r="E7876" t="s">
        <v>562</v>
      </c>
    </row>
    <row r="7877" spans="1:5" x14ac:dyDescent="0.25">
      <c r="A7877" t="s">
        <v>37132</v>
      </c>
      <c r="B7877" t="s">
        <v>20</v>
      </c>
      <c r="C7877" t="s">
        <v>19</v>
      </c>
      <c r="D7877" t="s">
        <v>33</v>
      </c>
      <c r="E7877" t="s">
        <v>533</v>
      </c>
    </row>
    <row r="7878" spans="1:5" x14ac:dyDescent="0.25">
      <c r="A7878" t="s">
        <v>37133</v>
      </c>
      <c r="B7878" t="s">
        <v>20</v>
      </c>
      <c r="C7878" t="s">
        <v>19</v>
      </c>
      <c r="D7878" t="s">
        <v>33</v>
      </c>
      <c r="E7878" t="s">
        <v>553</v>
      </c>
    </row>
    <row r="7879" spans="1:5" x14ac:dyDescent="0.25">
      <c r="A7879" t="s">
        <v>37134</v>
      </c>
      <c r="B7879" t="s">
        <v>20</v>
      </c>
      <c r="C7879" t="s">
        <v>19</v>
      </c>
      <c r="D7879" t="s">
        <v>69</v>
      </c>
      <c r="E7879" t="s">
        <v>562</v>
      </c>
    </row>
    <row r="7880" spans="1:5" x14ac:dyDescent="0.25">
      <c r="A7880" t="s">
        <v>37135</v>
      </c>
      <c r="B7880" t="s">
        <v>20</v>
      </c>
      <c r="C7880" t="s">
        <v>19</v>
      </c>
      <c r="D7880" t="s">
        <v>33</v>
      </c>
      <c r="E7880" t="s">
        <v>533</v>
      </c>
    </row>
    <row r="7881" spans="1:5" x14ac:dyDescent="0.25">
      <c r="A7881" t="s">
        <v>44372</v>
      </c>
      <c r="B7881" t="s">
        <v>20</v>
      </c>
      <c r="C7881" t="s">
        <v>19</v>
      </c>
      <c r="D7881" t="s">
        <v>66</v>
      </c>
      <c r="E7881" t="s">
        <v>597</v>
      </c>
    </row>
    <row r="7882" spans="1:5" x14ac:dyDescent="0.25">
      <c r="A7882" t="s">
        <v>37136</v>
      </c>
      <c r="B7882" t="s">
        <v>20</v>
      </c>
      <c r="C7882" t="s">
        <v>19</v>
      </c>
      <c r="D7882" t="s">
        <v>33</v>
      </c>
      <c r="E7882" t="s">
        <v>562</v>
      </c>
    </row>
    <row r="7883" spans="1:5" x14ac:dyDescent="0.25">
      <c r="A7883" t="s">
        <v>37137</v>
      </c>
      <c r="B7883" t="s">
        <v>20</v>
      </c>
      <c r="C7883" t="s">
        <v>19</v>
      </c>
      <c r="D7883" t="s">
        <v>33</v>
      </c>
      <c r="E7883" t="s">
        <v>530</v>
      </c>
    </row>
    <row r="7884" spans="1:5" x14ac:dyDescent="0.25">
      <c r="A7884" t="s">
        <v>37138</v>
      </c>
      <c r="B7884" t="s">
        <v>20</v>
      </c>
      <c r="C7884" t="s">
        <v>19</v>
      </c>
      <c r="D7884" t="s">
        <v>33</v>
      </c>
      <c r="E7884" t="s">
        <v>533</v>
      </c>
    </row>
    <row r="7885" spans="1:5" x14ac:dyDescent="0.25">
      <c r="A7885" t="s">
        <v>37139</v>
      </c>
      <c r="B7885" t="s">
        <v>20</v>
      </c>
      <c r="C7885" t="s">
        <v>19</v>
      </c>
      <c r="D7885" t="s">
        <v>33</v>
      </c>
      <c r="E7885" t="s">
        <v>533</v>
      </c>
    </row>
    <row r="7886" spans="1:5" x14ac:dyDescent="0.25">
      <c r="A7886" t="s">
        <v>37140</v>
      </c>
      <c r="B7886" t="s">
        <v>20</v>
      </c>
      <c r="C7886" t="s">
        <v>19</v>
      </c>
      <c r="D7886" t="s">
        <v>33</v>
      </c>
      <c r="E7886" t="s">
        <v>530</v>
      </c>
    </row>
    <row r="7887" spans="1:5" x14ac:dyDescent="0.25">
      <c r="A7887" t="s">
        <v>37141</v>
      </c>
      <c r="B7887" t="s">
        <v>20</v>
      </c>
      <c r="C7887" t="s">
        <v>19</v>
      </c>
      <c r="D7887" t="s">
        <v>33</v>
      </c>
      <c r="E7887" t="s">
        <v>538</v>
      </c>
    </row>
    <row r="7888" spans="1:5" x14ac:dyDescent="0.25">
      <c r="A7888" t="s">
        <v>37142</v>
      </c>
      <c r="B7888" t="s">
        <v>20</v>
      </c>
      <c r="C7888" t="s">
        <v>19</v>
      </c>
      <c r="D7888" t="s">
        <v>33</v>
      </c>
      <c r="E7888" t="s">
        <v>530</v>
      </c>
    </row>
    <row r="7889" spans="1:5" x14ac:dyDescent="0.25">
      <c r="A7889" t="s">
        <v>37143</v>
      </c>
      <c r="B7889" t="s">
        <v>20</v>
      </c>
      <c r="C7889" t="s">
        <v>19</v>
      </c>
      <c r="D7889" t="s">
        <v>33</v>
      </c>
      <c r="E7889" t="s">
        <v>533</v>
      </c>
    </row>
    <row r="7890" spans="1:5" x14ac:dyDescent="0.25">
      <c r="A7890" t="s">
        <v>37144</v>
      </c>
      <c r="B7890" t="s">
        <v>20</v>
      </c>
      <c r="C7890" t="s">
        <v>19</v>
      </c>
      <c r="D7890" t="s">
        <v>33</v>
      </c>
      <c r="E7890" t="s">
        <v>523</v>
      </c>
    </row>
    <row r="7891" spans="1:5" x14ac:dyDescent="0.25">
      <c r="A7891" t="s">
        <v>37145</v>
      </c>
      <c r="B7891" t="s">
        <v>20</v>
      </c>
      <c r="C7891" t="s">
        <v>19</v>
      </c>
      <c r="D7891" t="s">
        <v>33</v>
      </c>
      <c r="E7891" t="s">
        <v>533</v>
      </c>
    </row>
    <row r="7892" spans="1:5" x14ac:dyDescent="0.25">
      <c r="A7892" t="s">
        <v>37146</v>
      </c>
      <c r="B7892" t="s">
        <v>20</v>
      </c>
      <c r="C7892" t="s">
        <v>19</v>
      </c>
      <c r="D7892" t="s">
        <v>33</v>
      </c>
      <c r="E7892" t="s">
        <v>538</v>
      </c>
    </row>
    <row r="7893" spans="1:5" x14ac:dyDescent="0.25">
      <c r="A7893" t="s">
        <v>37147</v>
      </c>
      <c r="B7893" t="s">
        <v>20</v>
      </c>
      <c r="C7893" t="s">
        <v>19</v>
      </c>
      <c r="D7893" t="s">
        <v>33</v>
      </c>
      <c r="E7893" t="s">
        <v>530</v>
      </c>
    </row>
    <row r="7894" spans="1:5" x14ac:dyDescent="0.25">
      <c r="A7894" t="s">
        <v>37148</v>
      </c>
      <c r="B7894" t="s">
        <v>20</v>
      </c>
      <c r="C7894" t="s">
        <v>19</v>
      </c>
      <c r="D7894" t="s">
        <v>33</v>
      </c>
      <c r="E7894" t="s">
        <v>530</v>
      </c>
    </row>
    <row r="7895" spans="1:5" x14ac:dyDescent="0.25">
      <c r="A7895" t="s">
        <v>37149</v>
      </c>
      <c r="B7895" t="s">
        <v>20</v>
      </c>
      <c r="C7895" t="s">
        <v>19</v>
      </c>
      <c r="D7895" t="s">
        <v>33</v>
      </c>
      <c r="E7895" t="s">
        <v>538</v>
      </c>
    </row>
    <row r="7896" spans="1:5" x14ac:dyDescent="0.25">
      <c r="A7896" t="s">
        <v>37150</v>
      </c>
      <c r="B7896" t="s">
        <v>20</v>
      </c>
      <c r="C7896" t="s">
        <v>19</v>
      </c>
      <c r="D7896" t="s">
        <v>33</v>
      </c>
      <c r="E7896" t="s">
        <v>533</v>
      </c>
    </row>
    <row r="7897" spans="1:5" x14ac:dyDescent="0.25">
      <c r="A7897" t="s">
        <v>37151</v>
      </c>
      <c r="B7897" t="s">
        <v>20</v>
      </c>
      <c r="C7897" t="s">
        <v>19</v>
      </c>
      <c r="D7897" t="s">
        <v>33</v>
      </c>
      <c r="E7897" t="s">
        <v>533</v>
      </c>
    </row>
    <row r="7898" spans="1:5" x14ac:dyDescent="0.25">
      <c r="A7898" t="s">
        <v>37152</v>
      </c>
      <c r="B7898" t="s">
        <v>20</v>
      </c>
      <c r="C7898" t="s">
        <v>19</v>
      </c>
      <c r="D7898" t="s">
        <v>33</v>
      </c>
      <c r="E7898" t="s">
        <v>903</v>
      </c>
    </row>
    <row r="7899" spans="1:5" x14ac:dyDescent="0.25">
      <c r="A7899" t="s">
        <v>37153</v>
      </c>
      <c r="B7899" t="s">
        <v>20</v>
      </c>
      <c r="C7899" t="s">
        <v>19</v>
      </c>
      <c r="D7899" t="s">
        <v>33</v>
      </c>
      <c r="E7899" t="s">
        <v>538</v>
      </c>
    </row>
    <row r="7900" spans="1:5" x14ac:dyDescent="0.25">
      <c r="A7900" t="s">
        <v>37154</v>
      </c>
      <c r="B7900" t="s">
        <v>20</v>
      </c>
      <c r="C7900" t="s">
        <v>19</v>
      </c>
      <c r="D7900" t="s">
        <v>33</v>
      </c>
      <c r="E7900" t="s">
        <v>533</v>
      </c>
    </row>
    <row r="7901" spans="1:5" x14ac:dyDescent="0.25">
      <c r="A7901" t="s">
        <v>37155</v>
      </c>
      <c r="B7901" t="s">
        <v>20</v>
      </c>
      <c r="C7901" t="s">
        <v>19</v>
      </c>
      <c r="D7901" t="s">
        <v>33</v>
      </c>
      <c r="E7901" t="s">
        <v>530</v>
      </c>
    </row>
    <row r="7902" spans="1:5" x14ac:dyDescent="0.25">
      <c r="A7902" t="s">
        <v>37156</v>
      </c>
      <c r="B7902" t="s">
        <v>20</v>
      </c>
      <c r="C7902" t="s">
        <v>19</v>
      </c>
      <c r="D7902" t="s">
        <v>33</v>
      </c>
      <c r="E7902" t="s">
        <v>538</v>
      </c>
    </row>
    <row r="7903" spans="1:5" x14ac:dyDescent="0.25">
      <c r="A7903" t="s">
        <v>37157</v>
      </c>
      <c r="B7903" t="s">
        <v>20</v>
      </c>
      <c r="C7903" t="s">
        <v>19</v>
      </c>
      <c r="D7903" t="s">
        <v>33</v>
      </c>
      <c r="E7903" t="s">
        <v>702</v>
      </c>
    </row>
    <row r="7904" spans="1:5" x14ac:dyDescent="0.25">
      <c r="A7904" t="s">
        <v>37158</v>
      </c>
      <c r="B7904" t="s">
        <v>20</v>
      </c>
      <c r="C7904" t="s">
        <v>19</v>
      </c>
      <c r="D7904" t="s">
        <v>33</v>
      </c>
      <c r="E7904" t="s">
        <v>530</v>
      </c>
    </row>
    <row r="7905" spans="1:5" x14ac:dyDescent="0.25">
      <c r="A7905" t="s">
        <v>37159</v>
      </c>
      <c r="B7905" t="s">
        <v>20</v>
      </c>
      <c r="C7905" t="s">
        <v>19</v>
      </c>
      <c r="D7905" t="s">
        <v>33</v>
      </c>
      <c r="E7905" t="s">
        <v>530</v>
      </c>
    </row>
    <row r="7906" spans="1:5" x14ac:dyDescent="0.25">
      <c r="A7906" t="s">
        <v>37160</v>
      </c>
      <c r="B7906" t="s">
        <v>20</v>
      </c>
      <c r="C7906" t="s">
        <v>19</v>
      </c>
      <c r="D7906" t="s">
        <v>33</v>
      </c>
      <c r="E7906" t="s">
        <v>538</v>
      </c>
    </row>
    <row r="7907" spans="1:5" x14ac:dyDescent="0.25">
      <c r="A7907" t="s">
        <v>37161</v>
      </c>
      <c r="B7907" t="s">
        <v>20</v>
      </c>
      <c r="C7907" t="s">
        <v>19</v>
      </c>
      <c r="D7907" t="s">
        <v>33</v>
      </c>
      <c r="E7907" t="s">
        <v>533</v>
      </c>
    </row>
    <row r="7908" spans="1:5" x14ac:dyDescent="0.25">
      <c r="A7908" t="s">
        <v>37162</v>
      </c>
      <c r="B7908" t="s">
        <v>20</v>
      </c>
      <c r="C7908" t="s">
        <v>19</v>
      </c>
      <c r="D7908" t="s">
        <v>33</v>
      </c>
      <c r="E7908" t="s">
        <v>533</v>
      </c>
    </row>
    <row r="7909" spans="1:5" x14ac:dyDescent="0.25">
      <c r="A7909" t="s">
        <v>37163</v>
      </c>
      <c r="B7909" t="s">
        <v>20</v>
      </c>
      <c r="C7909" t="s">
        <v>19</v>
      </c>
      <c r="D7909" t="s">
        <v>33</v>
      </c>
      <c r="E7909" t="s">
        <v>530</v>
      </c>
    </row>
    <row r="7910" spans="1:5" x14ac:dyDescent="0.25">
      <c r="A7910" t="s">
        <v>37164</v>
      </c>
      <c r="B7910" t="s">
        <v>20</v>
      </c>
      <c r="C7910" t="s">
        <v>19</v>
      </c>
      <c r="D7910" t="s">
        <v>33</v>
      </c>
      <c r="E7910" t="s">
        <v>533</v>
      </c>
    </row>
    <row r="7911" spans="1:5" x14ac:dyDescent="0.25">
      <c r="A7911" t="s">
        <v>37165</v>
      </c>
      <c r="B7911" t="s">
        <v>20</v>
      </c>
      <c r="C7911" t="s">
        <v>19</v>
      </c>
      <c r="D7911" t="s">
        <v>33</v>
      </c>
      <c r="E7911" t="s">
        <v>533</v>
      </c>
    </row>
    <row r="7912" spans="1:5" x14ac:dyDescent="0.25">
      <c r="A7912" t="s">
        <v>37166</v>
      </c>
      <c r="B7912" t="s">
        <v>20</v>
      </c>
      <c r="C7912" t="s">
        <v>19</v>
      </c>
      <c r="D7912" t="s">
        <v>33</v>
      </c>
      <c r="E7912" t="s">
        <v>533</v>
      </c>
    </row>
    <row r="7913" spans="1:5" x14ac:dyDescent="0.25">
      <c r="A7913" t="s">
        <v>37167</v>
      </c>
      <c r="B7913" t="s">
        <v>20</v>
      </c>
      <c r="C7913" t="s">
        <v>19</v>
      </c>
      <c r="D7913" t="s">
        <v>65</v>
      </c>
      <c r="E7913" t="s">
        <v>533</v>
      </c>
    </row>
    <row r="7914" spans="1:5" x14ac:dyDescent="0.25">
      <c r="A7914" t="s">
        <v>37168</v>
      </c>
      <c r="B7914" t="s">
        <v>20</v>
      </c>
      <c r="C7914" t="s">
        <v>19</v>
      </c>
      <c r="D7914" t="s">
        <v>33</v>
      </c>
      <c r="E7914" t="s">
        <v>533</v>
      </c>
    </row>
    <row r="7915" spans="1:5" x14ac:dyDescent="0.25">
      <c r="A7915" t="s">
        <v>37169</v>
      </c>
      <c r="B7915" t="s">
        <v>20</v>
      </c>
      <c r="C7915" t="s">
        <v>19</v>
      </c>
      <c r="D7915" t="s">
        <v>33</v>
      </c>
      <c r="E7915" t="s">
        <v>530</v>
      </c>
    </row>
    <row r="7916" spans="1:5" x14ac:dyDescent="0.25">
      <c r="A7916" t="s">
        <v>37170</v>
      </c>
      <c r="B7916" t="s">
        <v>20</v>
      </c>
      <c r="C7916" t="s">
        <v>19</v>
      </c>
      <c r="D7916" t="s">
        <v>33</v>
      </c>
      <c r="E7916" t="s">
        <v>538</v>
      </c>
    </row>
    <row r="7917" spans="1:5" x14ac:dyDescent="0.25">
      <c r="A7917" t="s">
        <v>37171</v>
      </c>
      <c r="B7917" t="s">
        <v>20</v>
      </c>
      <c r="C7917" t="s">
        <v>19</v>
      </c>
      <c r="D7917" t="s">
        <v>33</v>
      </c>
      <c r="E7917" t="s">
        <v>538</v>
      </c>
    </row>
    <row r="7918" spans="1:5" x14ac:dyDescent="0.25">
      <c r="A7918" t="s">
        <v>37172</v>
      </c>
      <c r="B7918" t="s">
        <v>20</v>
      </c>
      <c r="C7918" t="s">
        <v>19</v>
      </c>
      <c r="D7918" t="s">
        <v>33</v>
      </c>
      <c r="E7918" t="s">
        <v>706</v>
      </c>
    </row>
    <row r="7919" spans="1:5" x14ac:dyDescent="0.25">
      <c r="A7919" t="s">
        <v>37173</v>
      </c>
      <c r="B7919" t="s">
        <v>20</v>
      </c>
      <c r="C7919" t="s">
        <v>19</v>
      </c>
      <c r="D7919" t="s">
        <v>33</v>
      </c>
      <c r="E7919" t="s">
        <v>530</v>
      </c>
    </row>
    <row r="7920" spans="1:5" x14ac:dyDescent="0.25">
      <c r="A7920" t="s">
        <v>37174</v>
      </c>
      <c r="B7920" t="s">
        <v>20</v>
      </c>
      <c r="C7920" t="s">
        <v>19</v>
      </c>
      <c r="D7920" t="s">
        <v>33</v>
      </c>
      <c r="E7920" t="s">
        <v>533</v>
      </c>
    </row>
    <row r="7921" spans="1:5" x14ac:dyDescent="0.25">
      <c r="A7921" t="s">
        <v>37175</v>
      </c>
      <c r="B7921" t="s">
        <v>20</v>
      </c>
      <c r="C7921" t="s">
        <v>19</v>
      </c>
      <c r="D7921" t="s">
        <v>33</v>
      </c>
      <c r="E7921" t="s">
        <v>702</v>
      </c>
    </row>
    <row r="7922" spans="1:5" x14ac:dyDescent="0.25">
      <c r="A7922" t="s">
        <v>37176</v>
      </c>
      <c r="B7922" t="s">
        <v>20</v>
      </c>
      <c r="C7922" t="s">
        <v>19</v>
      </c>
      <c r="D7922" t="s">
        <v>33</v>
      </c>
      <c r="E7922" t="s">
        <v>530</v>
      </c>
    </row>
    <row r="7923" spans="1:5" x14ac:dyDescent="0.25">
      <c r="A7923" t="s">
        <v>37177</v>
      </c>
      <c r="B7923" t="s">
        <v>20</v>
      </c>
      <c r="C7923" t="s">
        <v>19</v>
      </c>
      <c r="D7923" t="s">
        <v>33</v>
      </c>
      <c r="E7923" t="s">
        <v>530</v>
      </c>
    </row>
    <row r="7924" spans="1:5" x14ac:dyDescent="0.25">
      <c r="A7924" t="s">
        <v>37178</v>
      </c>
      <c r="B7924" t="s">
        <v>20</v>
      </c>
      <c r="C7924" t="s">
        <v>19</v>
      </c>
      <c r="D7924" t="s">
        <v>33</v>
      </c>
      <c r="E7924" t="s">
        <v>533</v>
      </c>
    </row>
    <row r="7925" spans="1:5" x14ac:dyDescent="0.25">
      <c r="A7925" t="s">
        <v>37179</v>
      </c>
      <c r="B7925" t="s">
        <v>20</v>
      </c>
      <c r="C7925" t="s">
        <v>19</v>
      </c>
      <c r="D7925" t="s">
        <v>33</v>
      </c>
      <c r="E7925" t="s">
        <v>533</v>
      </c>
    </row>
    <row r="7926" spans="1:5" x14ac:dyDescent="0.25">
      <c r="A7926" t="s">
        <v>37180</v>
      </c>
      <c r="B7926" t="s">
        <v>20</v>
      </c>
      <c r="C7926" t="s">
        <v>19</v>
      </c>
      <c r="D7926" t="s">
        <v>33</v>
      </c>
      <c r="E7926" t="s">
        <v>530</v>
      </c>
    </row>
    <row r="7927" spans="1:5" x14ac:dyDescent="0.25">
      <c r="A7927" t="s">
        <v>37181</v>
      </c>
      <c r="B7927" t="s">
        <v>20</v>
      </c>
      <c r="C7927" t="s">
        <v>19</v>
      </c>
      <c r="D7927" t="s">
        <v>33</v>
      </c>
      <c r="E7927" t="s">
        <v>547</v>
      </c>
    </row>
    <row r="7928" spans="1:5" x14ac:dyDescent="0.25">
      <c r="A7928" t="s">
        <v>37182</v>
      </c>
      <c r="B7928" t="s">
        <v>20</v>
      </c>
      <c r="C7928" t="s">
        <v>19</v>
      </c>
      <c r="D7928" t="s">
        <v>33</v>
      </c>
      <c r="E7928" t="s">
        <v>533</v>
      </c>
    </row>
    <row r="7929" spans="1:5" x14ac:dyDescent="0.25">
      <c r="A7929" t="s">
        <v>37183</v>
      </c>
      <c r="B7929" t="s">
        <v>20</v>
      </c>
      <c r="C7929" t="s">
        <v>19</v>
      </c>
      <c r="D7929" t="s">
        <v>33</v>
      </c>
      <c r="E7929" t="s">
        <v>538</v>
      </c>
    </row>
    <row r="7930" spans="1:5" x14ac:dyDescent="0.25">
      <c r="A7930" t="s">
        <v>37184</v>
      </c>
      <c r="B7930" t="s">
        <v>20</v>
      </c>
      <c r="C7930" t="s">
        <v>19</v>
      </c>
      <c r="D7930" t="s">
        <v>33</v>
      </c>
      <c r="E7930" t="s">
        <v>538</v>
      </c>
    </row>
    <row r="7931" spans="1:5" x14ac:dyDescent="0.25">
      <c r="A7931" t="s">
        <v>37185</v>
      </c>
      <c r="B7931" t="s">
        <v>20</v>
      </c>
      <c r="C7931" t="s">
        <v>19</v>
      </c>
      <c r="D7931" t="s">
        <v>33</v>
      </c>
      <c r="E7931" t="s">
        <v>538</v>
      </c>
    </row>
    <row r="7932" spans="1:5" x14ac:dyDescent="0.25">
      <c r="A7932" t="s">
        <v>37186</v>
      </c>
      <c r="B7932" t="s">
        <v>20</v>
      </c>
      <c r="C7932" t="s">
        <v>19</v>
      </c>
      <c r="D7932" t="s">
        <v>33</v>
      </c>
      <c r="E7932" t="s">
        <v>530</v>
      </c>
    </row>
    <row r="7933" spans="1:5" x14ac:dyDescent="0.25">
      <c r="A7933" t="s">
        <v>37187</v>
      </c>
      <c r="B7933" t="s">
        <v>20</v>
      </c>
      <c r="C7933" t="s">
        <v>19</v>
      </c>
      <c r="D7933" t="s">
        <v>33</v>
      </c>
      <c r="E7933" t="s">
        <v>533</v>
      </c>
    </row>
    <row r="7934" spans="1:5" x14ac:dyDescent="0.25">
      <c r="A7934" t="s">
        <v>37188</v>
      </c>
      <c r="B7934" t="s">
        <v>20</v>
      </c>
      <c r="C7934" t="s">
        <v>19</v>
      </c>
      <c r="D7934" t="s">
        <v>33</v>
      </c>
      <c r="E7934" t="s">
        <v>1014</v>
      </c>
    </row>
    <row r="7935" spans="1:5" x14ac:dyDescent="0.25">
      <c r="A7935" t="s">
        <v>37189</v>
      </c>
      <c r="B7935" t="s">
        <v>20</v>
      </c>
      <c r="C7935" t="s">
        <v>19</v>
      </c>
      <c r="D7935" t="s">
        <v>33</v>
      </c>
      <c r="E7935" t="s">
        <v>533</v>
      </c>
    </row>
    <row r="7936" spans="1:5" x14ac:dyDescent="0.25">
      <c r="A7936" t="s">
        <v>37190</v>
      </c>
      <c r="B7936" t="s">
        <v>20</v>
      </c>
      <c r="C7936" t="s">
        <v>19</v>
      </c>
      <c r="D7936" t="s">
        <v>33</v>
      </c>
      <c r="E7936" t="s">
        <v>530</v>
      </c>
    </row>
    <row r="7937" spans="1:5" x14ac:dyDescent="0.25">
      <c r="A7937" t="s">
        <v>37191</v>
      </c>
      <c r="B7937" t="s">
        <v>20</v>
      </c>
      <c r="C7937" t="s">
        <v>19</v>
      </c>
      <c r="D7937" t="s">
        <v>33</v>
      </c>
      <c r="E7937" t="s">
        <v>538</v>
      </c>
    </row>
    <row r="7938" spans="1:5" x14ac:dyDescent="0.25">
      <c r="A7938" t="s">
        <v>37192</v>
      </c>
      <c r="B7938" t="s">
        <v>20</v>
      </c>
      <c r="C7938" t="s">
        <v>19</v>
      </c>
      <c r="D7938" t="s">
        <v>33</v>
      </c>
      <c r="E7938" t="s">
        <v>530</v>
      </c>
    </row>
    <row r="7939" spans="1:5" x14ac:dyDescent="0.25">
      <c r="A7939" t="s">
        <v>37193</v>
      </c>
      <c r="B7939" t="s">
        <v>20</v>
      </c>
      <c r="C7939" t="s">
        <v>19</v>
      </c>
      <c r="D7939" t="s">
        <v>33</v>
      </c>
      <c r="E7939" t="s">
        <v>530</v>
      </c>
    </row>
    <row r="7940" spans="1:5" x14ac:dyDescent="0.25">
      <c r="A7940" t="s">
        <v>37194</v>
      </c>
      <c r="B7940" t="s">
        <v>20</v>
      </c>
      <c r="C7940" t="s">
        <v>19</v>
      </c>
      <c r="D7940" t="s">
        <v>33</v>
      </c>
      <c r="E7940" t="s">
        <v>530</v>
      </c>
    </row>
    <row r="7941" spans="1:5" x14ac:dyDescent="0.25">
      <c r="A7941" t="s">
        <v>37195</v>
      </c>
      <c r="B7941" t="s">
        <v>20</v>
      </c>
      <c r="C7941" t="s">
        <v>19</v>
      </c>
      <c r="D7941" t="s">
        <v>33</v>
      </c>
      <c r="E7941" t="s">
        <v>533</v>
      </c>
    </row>
    <row r="7942" spans="1:5" x14ac:dyDescent="0.25">
      <c r="A7942" t="s">
        <v>37196</v>
      </c>
      <c r="B7942" t="s">
        <v>20</v>
      </c>
      <c r="C7942" t="s">
        <v>19</v>
      </c>
      <c r="D7942" t="s">
        <v>33</v>
      </c>
      <c r="E7942" t="s">
        <v>533</v>
      </c>
    </row>
    <row r="7943" spans="1:5" x14ac:dyDescent="0.25">
      <c r="A7943" t="s">
        <v>37197</v>
      </c>
      <c r="B7943" t="s">
        <v>20</v>
      </c>
      <c r="C7943" t="s">
        <v>19</v>
      </c>
      <c r="D7943" t="s">
        <v>33</v>
      </c>
      <c r="E7943" t="s">
        <v>530</v>
      </c>
    </row>
    <row r="7944" spans="1:5" x14ac:dyDescent="0.25">
      <c r="A7944" t="s">
        <v>37198</v>
      </c>
      <c r="B7944" t="s">
        <v>20</v>
      </c>
      <c r="C7944" t="s">
        <v>19</v>
      </c>
      <c r="D7944" t="s">
        <v>33</v>
      </c>
      <c r="E7944" t="s">
        <v>530</v>
      </c>
    </row>
    <row r="7945" spans="1:5" x14ac:dyDescent="0.25">
      <c r="A7945" t="s">
        <v>37199</v>
      </c>
      <c r="B7945" t="s">
        <v>20</v>
      </c>
      <c r="C7945" t="s">
        <v>19</v>
      </c>
      <c r="D7945" t="s">
        <v>33</v>
      </c>
      <c r="E7945" t="s">
        <v>530</v>
      </c>
    </row>
    <row r="7946" spans="1:5" x14ac:dyDescent="0.25">
      <c r="A7946" t="s">
        <v>37200</v>
      </c>
      <c r="B7946" t="s">
        <v>20</v>
      </c>
      <c r="C7946" t="s">
        <v>19</v>
      </c>
      <c r="D7946" t="s">
        <v>65</v>
      </c>
      <c r="E7946" t="s">
        <v>533</v>
      </c>
    </row>
    <row r="7947" spans="1:5" x14ac:dyDescent="0.25">
      <c r="A7947" t="s">
        <v>37201</v>
      </c>
      <c r="B7947" t="s">
        <v>20</v>
      </c>
      <c r="C7947" t="s">
        <v>19</v>
      </c>
      <c r="D7947" t="s">
        <v>33</v>
      </c>
      <c r="E7947" t="s">
        <v>530</v>
      </c>
    </row>
    <row r="7948" spans="1:5" x14ac:dyDescent="0.25">
      <c r="A7948" t="s">
        <v>37202</v>
      </c>
      <c r="B7948" t="s">
        <v>20</v>
      </c>
      <c r="C7948" t="s">
        <v>19</v>
      </c>
      <c r="D7948" t="s">
        <v>33</v>
      </c>
      <c r="E7948" t="s">
        <v>530</v>
      </c>
    </row>
    <row r="7949" spans="1:5" x14ac:dyDescent="0.25">
      <c r="A7949" t="s">
        <v>37203</v>
      </c>
      <c r="B7949" t="s">
        <v>20</v>
      </c>
      <c r="C7949" t="s">
        <v>19</v>
      </c>
      <c r="D7949" t="s">
        <v>33</v>
      </c>
      <c r="E7949" t="s">
        <v>530</v>
      </c>
    </row>
    <row r="7950" spans="1:5" x14ac:dyDescent="0.25">
      <c r="A7950" t="s">
        <v>37204</v>
      </c>
      <c r="B7950" t="s">
        <v>20</v>
      </c>
      <c r="C7950" t="s">
        <v>19</v>
      </c>
      <c r="D7950" t="s">
        <v>33</v>
      </c>
      <c r="E7950" t="s">
        <v>533</v>
      </c>
    </row>
    <row r="7951" spans="1:5" x14ac:dyDescent="0.25">
      <c r="A7951" t="s">
        <v>37205</v>
      </c>
      <c r="B7951" t="s">
        <v>20</v>
      </c>
      <c r="C7951" t="s">
        <v>19</v>
      </c>
      <c r="D7951" t="s">
        <v>33</v>
      </c>
      <c r="E7951" t="s">
        <v>530</v>
      </c>
    </row>
    <row r="7952" spans="1:5" x14ac:dyDescent="0.25">
      <c r="A7952" t="s">
        <v>37206</v>
      </c>
      <c r="B7952" t="s">
        <v>20</v>
      </c>
      <c r="C7952" t="s">
        <v>19</v>
      </c>
      <c r="D7952" t="s">
        <v>33</v>
      </c>
      <c r="E7952" t="s">
        <v>530</v>
      </c>
    </row>
    <row r="7953" spans="1:5" x14ac:dyDescent="0.25">
      <c r="A7953" t="s">
        <v>37207</v>
      </c>
      <c r="B7953" t="s">
        <v>20</v>
      </c>
      <c r="C7953" t="s">
        <v>19</v>
      </c>
      <c r="D7953" t="s">
        <v>33</v>
      </c>
      <c r="E7953" t="s">
        <v>533</v>
      </c>
    </row>
    <row r="7954" spans="1:5" x14ac:dyDescent="0.25">
      <c r="A7954" t="s">
        <v>37208</v>
      </c>
      <c r="B7954" t="s">
        <v>20</v>
      </c>
      <c r="C7954" t="s">
        <v>19</v>
      </c>
      <c r="D7954" t="s">
        <v>33</v>
      </c>
      <c r="E7954" t="s">
        <v>538</v>
      </c>
    </row>
    <row r="7955" spans="1:5" x14ac:dyDescent="0.25">
      <c r="A7955" t="s">
        <v>37209</v>
      </c>
      <c r="B7955" t="s">
        <v>20</v>
      </c>
      <c r="C7955" t="s">
        <v>19</v>
      </c>
      <c r="D7955" t="s">
        <v>33</v>
      </c>
      <c r="E7955" t="s">
        <v>530</v>
      </c>
    </row>
    <row r="7956" spans="1:5" x14ac:dyDescent="0.25">
      <c r="A7956" t="s">
        <v>37210</v>
      </c>
      <c r="B7956" t="s">
        <v>20</v>
      </c>
      <c r="C7956" t="s">
        <v>19</v>
      </c>
      <c r="D7956" t="s">
        <v>33</v>
      </c>
      <c r="E7956" t="s">
        <v>530</v>
      </c>
    </row>
    <row r="7957" spans="1:5" x14ac:dyDescent="0.25">
      <c r="A7957" t="s">
        <v>37211</v>
      </c>
      <c r="B7957" t="s">
        <v>20</v>
      </c>
      <c r="C7957" t="s">
        <v>19</v>
      </c>
      <c r="D7957" t="s">
        <v>33</v>
      </c>
      <c r="E7957" t="s">
        <v>530</v>
      </c>
    </row>
    <row r="7958" spans="1:5" x14ac:dyDescent="0.25">
      <c r="A7958" t="s">
        <v>37212</v>
      </c>
      <c r="B7958" t="s">
        <v>20</v>
      </c>
      <c r="C7958" t="s">
        <v>19</v>
      </c>
      <c r="D7958" t="s">
        <v>33</v>
      </c>
      <c r="E7958" t="s">
        <v>530</v>
      </c>
    </row>
    <row r="7959" spans="1:5" x14ac:dyDescent="0.25">
      <c r="A7959" t="s">
        <v>37213</v>
      </c>
      <c r="B7959" t="s">
        <v>20</v>
      </c>
      <c r="C7959" t="s">
        <v>19</v>
      </c>
      <c r="D7959" t="s">
        <v>33</v>
      </c>
      <c r="E7959" t="s">
        <v>523</v>
      </c>
    </row>
    <row r="7960" spans="1:5" x14ac:dyDescent="0.25">
      <c r="A7960" t="s">
        <v>37214</v>
      </c>
      <c r="B7960" t="s">
        <v>20</v>
      </c>
      <c r="C7960" t="s">
        <v>19</v>
      </c>
      <c r="D7960" t="s">
        <v>33</v>
      </c>
      <c r="E7960" t="s">
        <v>538</v>
      </c>
    </row>
    <row r="7961" spans="1:5" x14ac:dyDescent="0.25">
      <c r="A7961" t="s">
        <v>37215</v>
      </c>
      <c r="B7961" t="s">
        <v>20</v>
      </c>
      <c r="C7961" t="s">
        <v>19</v>
      </c>
      <c r="D7961" t="s">
        <v>33</v>
      </c>
      <c r="E7961" t="s">
        <v>530</v>
      </c>
    </row>
    <row r="7962" spans="1:5" x14ac:dyDescent="0.25">
      <c r="A7962" t="s">
        <v>37216</v>
      </c>
      <c r="B7962" t="s">
        <v>20</v>
      </c>
      <c r="C7962" t="s">
        <v>19</v>
      </c>
      <c r="D7962" t="s">
        <v>33</v>
      </c>
      <c r="E7962" t="s">
        <v>533</v>
      </c>
    </row>
    <row r="7963" spans="1:5" x14ac:dyDescent="0.25">
      <c r="A7963" t="s">
        <v>37217</v>
      </c>
      <c r="B7963" t="s">
        <v>20</v>
      </c>
      <c r="C7963" t="s">
        <v>19</v>
      </c>
      <c r="D7963" t="s">
        <v>33</v>
      </c>
      <c r="E7963" t="s">
        <v>538</v>
      </c>
    </row>
    <row r="7964" spans="1:5" x14ac:dyDescent="0.25">
      <c r="A7964" t="s">
        <v>37218</v>
      </c>
      <c r="B7964" t="s">
        <v>20</v>
      </c>
      <c r="C7964" t="s">
        <v>19</v>
      </c>
      <c r="D7964" t="s">
        <v>33</v>
      </c>
      <c r="E7964" t="s">
        <v>530</v>
      </c>
    </row>
    <row r="7965" spans="1:5" x14ac:dyDescent="0.25">
      <c r="A7965" t="s">
        <v>37219</v>
      </c>
      <c r="B7965" t="s">
        <v>20</v>
      </c>
      <c r="C7965" t="s">
        <v>19</v>
      </c>
      <c r="D7965" t="s">
        <v>33</v>
      </c>
      <c r="E7965" t="s">
        <v>530</v>
      </c>
    </row>
    <row r="7966" spans="1:5" x14ac:dyDescent="0.25">
      <c r="A7966" t="s">
        <v>37220</v>
      </c>
      <c r="B7966" t="s">
        <v>20</v>
      </c>
      <c r="C7966" t="s">
        <v>19</v>
      </c>
      <c r="D7966" t="s">
        <v>33</v>
      </c>
      <c r="E7966" t="s">
        <v>533</v>
      </c>
    </row>
    <row r="7967" spans="1:5" x14ac:dyDescent="0.25">
      <c r="A7967" t="s">
        <v>37221</v>
      </c>
      <c r="B7967" t="s">
        <v>20</v>
      </c>
      <c r="C7967" t="s">
        <v>19</v>
      </c>
      <c r="D7967" t="s">
        <v>33</v>
      </c>
      <c r="E7967" t="s">
        <v>533</v>
      </c>
    </row>
    <row r="7968" spans="1:5" x14ac:dyDescent="0.25">
      <c r="A7968" t="s">
        <v>37222</v>
      </c>
      <c r="B7968" t="s">
        <v>20</v>
      </c>
      <c r="C7968" t="s">
        <v>19</v>
      </c>
      <c r="D7968" t="s">
        <v>33</v>
      </c>
      <c r="E7968" t="s">
        <v>533</v>
      </c>
    </row>
    <row r="7969" spans="1:5" x14ac:dyDescent="0.25">
      <c r="A7969" t="s">
        <v>37223</v>
      </c>
      <c r="B7969" t="s">
        <v>20</v>
      </c>
      <c r="C7969" t="s">
        <v>19</v>
      </c>
      <c r="D7969" t="s">
        <v>33</v>
      </c>
      <c r="E7969" t="s">
        <v>533</v>
      </c>
    </row>
    <row r="7970" spans="1:5" x14ac:dyDescent="0.25">
      <c r="A7970" t="s">
        <v>37224</v>
      </c>
      <c r="B7970" t="s">
        <v>20</v>
      </c>
      <c r="C7970" t="s">
        <v>19</v>
      </c>
      <c r="D7970" t="s">
        <v>33</v>
      </c>
      <c r="E7970" t="s">
        <v>533</v>
      </c>
    </row>
    <row r="7971" spans="1:5" x14ac:dyDescent="0.25">
      <c r="A7971" t="s">
        <v>37225</v>
      </c>
      <c r="B7971" t="s">
        <v>20</v>
      </c>
      <c r="C7971" t="s">
        <v>19</v>
      </c>
      <c r="D7971" t="s">
        <v>33</v>
      </c>
      <c r="E7971" t="s">
        <v>533</v>
      </c>
    </row>
    <row r="7972" spans="1:5" x14ac:dyDescent="0.25">
      <c r="A7972" t="s">
        <v>37226</v>
      </c>
      <c r="B7972" t="s">
        <v>20</v>
      </c>
      <c r="C7972" t="s">
        <v>19</v>
      </c>
      <c r="D7972" t="s">
        <v>33</v>
      </c>
      <c r="E7972" t="s">
        <v>533</v>
      </c>
    </row>
    <row r="7973" spans="1:5" x14ac:dyDescent="0.25">
      <c r="A7973" t="s">
        <v>37227</v>
      </c>
      <c r="B7973" t="s">
        <v>20</v>
      </c>
      <c r="C7973" t="s">
        <v>19</v>
      </c>
      <c r="D7973" t="s">
        <v>33</v>
      </c>
      <c r="E7973" t="s">
        <v>533</v>
      </c>
    </row>
    <row r="7974" spans="1:5" x14ac:dyDescent="0.25">
      <c r="A7974" t="s">
        <v>37228</v>
      </c>
      <c r="B7974" t="s">
        <v>20</v>
      </c>
      <c r="C7974" t="s">
        <v>19</v>
      </c>
      <c r="D7974" t="s">
        <v>33</v>
      </c>
      <c r="E7974" t="s">
        <v>533</v>
      </c>
    </row>
    <row r="7975" spans="1:5" x14ac:dyDescent="0.25">
      <c r="A7975" t="s">
        <v>37229</v>
      </c>
      <c r="B7975" t="s">
        <v>20</v>
      </c>
      <c r="C7975" t="s">
        <v>19</v>
      </c>
      <c r="D7975" t="s">
        <v>33</v>
      </c>
      <c r="E7975" t="s">
        <v>533</v>
      </c>
    </row>
    <row r="7976" spans="1:5" x14ac:dyDescent="0.25">
      <c r="A7976" t="s">
        <v>37230</v>
      </c>
      <c r="B7976" t="s">
        <v>20</v>
      </c>
      <c r="C7976" t="s">
        <v>19</v>
      </c>
      <c r="D7976" t="s">
        <v>33</v>
      </c>
      <c r="E7976" t="s">
        <v>533</v>
      </c>
    </row>
    <row r="7977" spans="1:5" x14ac:dyDescent="0.25">
      <c r="A7977" t="s">
        <v>37231</v>
      </c>
      <c r="B7977" t="s">
        <v>20</v>
      </c>
      <c r="C7977" t="s">
        <v>19</v>
      </c>
      <c r="D7977" t="s">
        <v>33</v>
      </c>
      <c r="E7977" t="s">
        <v>533</v>
      </c>
    </row>
    <row r="7978" spans="1:5" x14ac:dyDescent="0.25">
      <c r="A7978" t="s">
        <v>37232</v>
      </c>
      <c r="B7978" t="s">
        <v>20</v>
      </c>
      <c r="C7978" t="s">
        <v>19</v>
      </c>
      <c r="D7978" t="s">
        <v>33</v>
      </c>
      <c r="E7978" t="s">
        <v>530</v>
      </c>
    </row>
    <row r="7979" spans="1:5" x14ac:dyDescent="0.25">
      <c r="A7979" t="s">
        <v>37233</v>
      </c>
      <c r="B7979" t="s">
        <v>20</v>
      </c>
      <c r="C7979" t="s">
        <v>19</v>
      </c>
      <c r="D7979" t="s">
        <v>33</v>
      </c>
      <c r="E7979" t="s">
        <v>530</v>
      </c>
    </row>
    <row r="7980" spans="1:5" x14ac:dyDescent="0.25">
      <c r="A7980" t="s">
        <v>37234</v>
      </c>
      <c r="B7980" t="s">
        <v>20</v>
      </c>
      <c r="C7980" t="s">
        <v>19</v>
      </c>
      <c r="D7980" t="s">
        <v>33</v>
      </c>
      <c r="E7980" t="s">
        <v>530</v>
      </c>
    </row>
    <row r="7981" spans="1:5" x14ac:dyDescent="0.25">
      <c r="A7981" t="s">
        <v>37235</v>
      </c>
      <c r="B7981" t="s">
        <v>20</v>
      </c>
      <c r="C7981" t="s">
        <v>19</v>
      </c>
      <c r="D7981" t="s">
        <v>33</v>
      </c>
      <c r="E7981" t="s">
        <v>706</v>
      </c>
    </row>
    <row r="7982" spans="1:5" x14ac:dyDescent="0.25">
      <c r="A7982" t="s">
        <v>37236</v>
      </c>
      <c r="B7982" t="s">
        <v>20</v>
      </c>
      <c r="C7982" t="s">
        <v>19</v>
      </c>
      <c r="D7982" t="s">
        <v>33</v>
      </c>
      <c r="E7982" t="s">
        <v>533</v>
      </c>
    </row>
    <row r="7983" spans="1:5" x14ac:dyDescent="0.25">
      <c r="A7983" t="s">
        <v>37237</v>
      </c>
      <c r="B7983" t="s">
        <v>20</v>
      </c>
      <c r="C7983" t="s">
        <v>19</v>
      </c>
      <c r="D7983" t="s">
        <v>33</v>
      </c>
      <c r="E7983" t="s">
        <v>533</v>
      </c>
    </row>
    <row r="7984" spans="1:5" x14ac:dyDescent="0.25">
      <c r="A7984" t="s">
        <v>37238</v>
      </c>
      <c r="B7984" t="s">
        <v>20</v>
      </c>
      <c r="C7984" t="s">
        <v>19</v>
      </c>
      <c r="D7984" t="s">
        <v>33</v>
      </c>
      <c r="E7984" t="s">
        <v>538</v>
      </c>
    </row>
    <row r="7985" spans="1:5" x14ac:dyDescent="0.25">
      <c r="A7985" t="s">
        <v>37239</v>
      </c>
      <c r="B7985" t="s">
        <v>20</v>
      </c>
      <c r="C7985" t="s">
        <v>19</v>
      </c>
      <c r="D7985" t="s">
        <v>33</v>
      </c>
      <c r="E7985" t="s">
        <v>538</v>
      </c>
    </row>
    <row r="7986" spans="1:5" x14ac:dyDescent="0.25">
      <c r="A7986" t="s">
        <v>37240</v>
      </c>
      <c r="B7986" t="s">
        <v>20</v>
      </c>
      <c r="C7986" t="s">
        <v>19</v>
      </c>
      <c r="D7986" t="s">
        <v>33</v>
      </c>
      <c r="E7986" t="s">
        <v>530</v>
      </c>
    </row>
    <row r="7987" spans="1:5" x14ac:dyDescent="0.25">
      <c r="A7987" t="s">
        <v>37241</v>
      </c>
      <c r="B7987" t="s">
        <v>20</v>
      </c>
      <c r="C7987" t="s">
        <v>19</v>
      </c>
      <c r="D7987" t="s">
        <v>33</v>
      </c>
      <c r="E7987" t="s">
        <v>533</v>
      </c>
    </row>
    <row r="7988" spans="1:5" x14ac:dyDescent="0.25">
      <c r="A7988" t="s">
        <v>37242</v>
      </c>
      <c r="B7988" t="s">
        <v>20</v>
      </c>
      <c r="C7988" t="s">
        <v>19</v>
      </c>
      <c r="D7988" t="s">
        <v>33</v>
      </c>
      <c r="E7988" t="s">
        <v>530</v>
      </c>
    </row>
    <row r="7989" spans="1:5" x14ac:dyDescent="0.25">
      <c r="A7989" t="s">
        <v>37243</v>
      </c>
      <c r="B7989" t="s">
        <v>20</v>
      </c>
      <c r="C7989" t="s">
        <v>19</v>
      </c>
      <c r="D7989" t="s">
        <v>33</v>
      </c>
      <c r="E7989" t="s">
        <v>530</v>
      </c>
    </row>
    <row r="7990" spans="1:5" x14ac:dyDescent="0.25">
      <c r="A7990" t="s">
        <v>37244</v>
      </c>
      <c r="B7990" t="s">
        <v>20</v>
      </c>
      <c r="C7990" t="s">
        <v>19</v>
      </c>
      <c r="D7990" t="s">
        <v>33</v>
      </c>
      <c r="E7990" t="s">
        <v>538</v>
      </c>
    </row>
    <row r="7991" spans="1:5" x14ac:dyDescent="0.25">
      <c r="A7991" t="s">
        <v>37245</v>
      </c>
      <c r="B7991" t="s">
        <v>20</v>
      </c>
      <c r="C7991" t="s">
        <v>19</v>
      </c>
      <c r="D7991" t="s">
        <v>33</v>
      </c>
      <c r="E7991" t="s">
        <v>533</v>
      </c>
    </row>
    <row r="7992" spans="1:5" x14ac:dyDescent="0.25">
      <c r="A7992" t="s">
        <v>37246</v>
      </c>
      <c r="B7992" t="s">
        <v>20</v>
      </c>
      <c r="C7992" t="s">
        <v>19</v>
      </c>
      <c r="D7992" t="s">
        <v>33</v>
      </c>
      <c r="E7992" t="s">
        <v>533</v>
      </c>
    </row>
    <row r="7993" spans="1:5" x14ac:dyDescent="0.25">
      <c r="A7993" t="s">
        <v>37247</v>
      </c>
      <c r="B7993" t="s">
        <v>20</v>
      </c>
      <c r="C7993" t="s">
        <v>19</v>
      </c>
      <c r="D7993" t="s">
        <v>33</v>
      </c>
      <c r="E7993" t="s">
        <v>533</v>
      </c>
    </row>
    <row r="7994" spans="1:5" x14ac:dyDescent="0.25">
      <c r="A7994" t="s">
        <v>37248</v>
      </c>
      <c r="B7994" t="s">
        <v>20</v>
      </c>
      <c r="C7994" t="s">
        <v>19</v>
      </c>
      <c r="D7994" t="s">
        <v>33</v>
      </c>
      <c r="E7994" t="s">
        <v>538</v>
      </c>
    </row>
    <row r="7995" spans="1:5" x14ac:dyDescent="0.25">
      <c r="A7995" t="s">
        <v>37249</v>
      </c>
      <c r="B7995" t="s">
        <v>20</v>
      </c>
      <c r="C7995" t="s">
        <v>19</v>
      </c>
      <c r="D7995" t="s">
        <v>65</v>
      </c>
      <c r="E7995" t="s">
        <v>533</v>
      </c>
    </row>
    <row r="7996" spans="1:5" x14ac:dyDescent="0.25">
      <c r="A7996" t="s">
        <v>37250</v>
      </c>
      <c r="B7996" t="s">
        <v>20</v>
      </c>
      <c r="C7996" t="s">
        <v>19</v>
      </c>
      <c r="D7996" t="s">
        <v>33</v>
      </c>
      <c r="E7996" t="s">
        <v>538</v>
      </c>
    </row>
    <row r="7997" spans="1:5" x14ac:dyDescent="0.25">
      <c r="A7997" t="s">
        <v>37251</v>
      </c>
      <c r="B7997" t="s">
        <v>20</v>
      </c>
      <c r="C7997" t="s">
        <v>19</v>
      </c>
      <c r="D7997" t="s">
        <v>33</v>
      </c>
      <c r="E7997" t="s">
        <v>533</v>
      </c>
    </row>
    <row r="7998" spans="1:5" x14ac:dyDescent="0.25">
      <c r="A7998" t="s">
        <v>37252</v>
      </c>
      <c r="B7998" t="s">
        <v>20</v>
      </c>
      <c r="C7998" t="s">
        <v>19</v>
      </c>
      <c r="D7998" t="s">
        <v>33</v>
      </c>
      <c r="E7998" t="s">
        <v>533</v>
      </c>
    </row>
    <row r="7999" spans="1:5" x14ac:dyDescent="0.25">
      <c r="A7999" t="s">
        <v>37253</v>
      </c>
      <c r="B7999" t="s">
        <v>20</v>
      </c>
      <c r="C7999" t="s">
        <v>19</v>
      </c>
      <c r="D7999" t="s">
        <v>69</v>
      </c>
      <c r="E7999" t="s">
        <v>29675</v>
      </c>
    </row>
    <row r="8000" spans="1:5" x14ac:dyDescent="0.25">
      <c r="A8000" t="s">
        <v>37254</v>
      </c>
      <c r="B8000" t="s">
        <v>20</v>
      </c>
      <c r="C8000" t="s">
        <v>19</v>
      </c>
      <c r="D8000" t="s">
        <v>33</v>
      </c>
      <c r="E8000" t="s">
        <v>538</v>
      </c>
    </row>
    <row r="8001" spans="1:5" x14ac:dyDescent="0.25">
      <c r="A8001" t="s">
        <v>37255</v>
      </c>
      <c r="B8001" t="s">
        <v>20</v>
      </c>
      <c r="C8001" t="s">
        <v>19</v>
      </c>
      <c r="D8001" t="s">
        <v>33</v>
      </c>
      <c r="E8001" t="s">
        <v>530</v>
      </c>
    </row>
    <row r="8002" spans="1:5" x14ac:dyDescent="0.25">
      <c r="A8002" t="s">
        <v>37256</v>
      </c>
      <c r="B8002" t="s">
        <v>20</v>
      </c>
      <c r="C8002" t="s">
        <v>19</v>
      </c>
      <c r="D8002" t="s">
        <v>33</v>
      </c>
      <c r="E8002" t="s">
        <v>530</v>
      </c>
    </row>
    <row r="8003" spans="1:5" x14ac:dyDescent="0.25">
      <c r="A8003" t="s">
        <v>37257</v>
      </c>
      <c r="B8003" t="s">
        <v>20</v>
      </c>
      <c r="C8003" t="s">
        <v>19</v>
      </c>
      <c r="D8003" t="s">
        <v>33</v>
      </c>
      <c r="E8003" t="s">
        <v>530</v>
      </c>
    </row>
    <row r="8004" spans="1:5" x14ac:dyDescent="0.25">
      <c r="A8004" t="s">
        <v>37258</v>
      </c>
      <c r="B8004" t="s">
        <v>20</v>
      </c>
      <c r="C8004" t="s">
        <v>19</v>
      </c>
      <c r="D8004" t="s">
        <v>33</v>
      </c>
      <c r="E8004" t="s">
        <v>533</v>
      </c>
    </row>
    <row r="8005" spans="1:5" x14ac:dyDescent="0.25">
      <c r="A8005" t="s">
        <v>37259</v>
      </c>
      <c r="B8005" t="s">
        <v>20</v>
      </c>
      <c r="C8005" t="s">
        <v>19</v>
      </c>
      <c r="D8005" t="s">
        <v>33</v>
      </c>
      <c r="E8005" t="s">
        <v>530</v>
      </c>
    </row>
    <row r="8006" spans="1:5" x14ac:dyDescent="0.25">
      <c r="A8006" t="s">
        <v>37260</v>
      </c>
      <c r="B8006" t="s">
        <v>20</v>
      </c>
      <c r="C8006" t="s">
        <v>19</v>
      </c>
      <c r="D8006" t="s">
        <v>33</v>
      </c>
      <c r="E8006" t="s">
        <v>530</v>
      </c>
    </row>
    <row r="8007" spans="1:5" x14ac:dyDescent="0.25">
      <c r="A8007" t="s">
        <v>37261</v>
      </c>
      <c r="B8007" t="s">
        <v>20</v>
      </c>
      <c r="C8007" t="s">
        <v>19</v>
      </c>
      <c r="D8007" t="s">
        <v>33</v>
      </c>
      <c r="E8007" t="s">
        <v>530</v>
      </c>
    </row>
    <row r="8008" spans="1:5" x14ac:dyDescent="0.25">
      <c r="A8008" t="s">
        <v>37262</v>
      </c>
      <c r="B8008" t="s">
        <v>20</v>
      </c>
      <c r="C8008" t="s">
        <v>19</v>
      </c>
      <c r="D8008" t="s">
        <v>33</v>
      </c>
      <c r="E8008" t="s">
        <v>530</v>
      </c>
    </row>
    <row r="8009" spans="1:5" x14ac:dyDescent="0.25">
      <c r="A8009" t="s">
        <v>37263</v>
      </c>
      <c r="B8009" t="s">
        <v>20</v>
      </c>
      <c r="C8009" t="s">
        <v>19</v>
      </c>
      <c r="D8009" t="s">
        <v>33</v>
      </c>
      <c r="E8009" t="s">
        <v>530</v>
      </c>
    </row>
    <row r="8010" spans="1:5" x14ac:dyDescent="0.25">
      <c r="A8010" t="s">
        <v>37264</v>
      </c>
      <c r="B8010" t="s">
        <v>20</v>
      </c>
      <c r="C8010" t="s">
        <v>19</v>
      </c>
      <c r="D8010" t="s">
        <v>33</v>
      </c>
      <c r="E8010" t="s">
        <v>533</v>
      </c>
    </row>
    <row r="8011" spans="1:5" x14ac:dyDescent="0.25">
      <c r="A8011" t="s">
        <v>37265</v>
      </c>
      <c r="B8011" t="s">
        <v>20</v>
      </c>
      <c r="C8011" t="s">
        <v>19</v>
      </c>
      <c r="D8011" t="s">
        <v>33</v>
      </c>
      <c r="E8011" t="s">
        <v>533</v>
      </c>
    </row>
    <row r="8012" spans="1:5" x14ac:dyDescent="0.25">
      <c r="A8012" t="s">
        <v>37266</v>
      </c>
      <c r="B8012" t="s">
        <v>20</v>
      </c>
      <c r="C8012" t="s">
        <v>19</v>
      </c>
      <c r="D8012" t="s">
        <v>33</v>
      </c>
      <c r="E8012" t="s">
        <v>533</v>
      </c>
    </row>
    <row r="8013" spans="1:5" x14ac:dyDescent="0.25">
      <c r="A8013" t="s">
        <v>37267</v>
      </c>
      <c r="B8013" t="s">
        <v>20</v>
      </c>
      <c r="C8013" t="s">
        <v>19</v>
      </c>
      <c r="D8013" t="s">
        <v>33</v>
      </c>
      <c r="E8013" t="s">
        <v>533</v>
      </c>
    </row>
    <row r="8014" spans="1:5" x14ac:dyDescent="0.25">
      <c r="A8014" t="s">
        <v>37268</v>
      </c>
      <c r="B8014" t="s">
        <v>20</v>
      </c>
      <c r="C8014" t="s">
        <v>19</v>
      </c>
      <c r="D8014" t="s">
        <v>33</v>
      </c>
      <c r="E8014" t="s">
        <v>563</v>
      </c>
    </row>
    <row r="8015" spans="1:5" x14ac:dyDescent="0.25">
      <c r="A8015" t="s">
        <v>37269</v>
      </c>
      <c r="B8015" t="s">
        <v>20</v>
      </c>
      <c r="C8015" t="s">
        <v>19</v>
      </c>
      <c r="D8015" t="s">
        <v>33</v>
      </c>
      <c r="E8015" t="s">
        <v>538</v>
      </c>
    </row>
    <row r="8016" spans="1:5" x14ac:dyDescent="0.25">
      <c r="A8016" t="s">
        <v>37270</v>
      </c>
      <c r="B8016" t="s">
        <v>20</v>
      </c>
      <c r="C8016" t="s">
        <v>19</v>
      </c>
      <c r="D8016" t="s">
        <v>33</v>
      </c>
      <c r="E8016" t="s">
        <v>538</v>
      </c>
    </row>
    <row r="8017" spans="1:5" x14ac:dyDescent="0.25">
      <c r="A8017" t="s">
        <v>37271</v>
      </c>
      <c r="B8017" t="s">
        <v>20</v>
      </c>
      <c r="C8017" t="s">
        <v>19</v>
      </c>
      <c r="D8017" t="s">
        <v>33</v>
      </c>
      <c r="E8017" t="s">
        <v>533</v>
      </c>
    </row>
    <row r="8018" spans="1:5" x14ac:dyDescent="0.25">
      <c r="A8018" t="s">
        <v>37272</v>
      </c>
      <c r="B8018" t="s">
        <v>20</v>
      </c>
      <c r="C8018" t="s">
        <v>19</v>
      </c>
      <c r="D8018" t="s">
        <v>33</v>
      </c>
      <c r="E8018" t="s">
        <v>533</v>
      </c>
    </row>
    <row r="8019" spans="1:5" x14ac:dyDescent="0.25">
      <c r="A8019" t="s">
        <v>37273</v>
      </c>
      <c r="B8019" t="s">
        <v>20</v>
      </c>
      <c r="C8019" t="s">
        <v>19</v>
      </c>
      <c r="D8019" t="s">
        <v>33</v>
      </c>
      <c r="E8019" t="s">
        <v>530</v>
      </c>
    </row>
    <row r="8020" spans="1:5" x14ac:dyDescent="0.25">
      <c r="A8020" t="s">
        <v>37274</v>
      </c>
      <c r="B8020" t="s">
        <v>20</v>
      </c>
      <c r="C8020" t="s">
        <v>19</v>
      </c>
      <c r="D8020" t="s">
        <v>33</v>
      </c>
      <c r="E8020" t="s">
        <v>562</v>
      </c>
    </row>
    <row r="8021" spans="1:5" x14ac:dyDescent="0.25">
      <c r="A8021" t="s">
        <v>37275</v>
      </c>
      <c r="B8021" t="s">
        <v>20</v>
      </c>
      <c r="C8021" t="s">
        <v>19</v>
      </c>
      <c r="D8021" t="s">
        <v>33</v>
      </c>
      <c r="E8021" t="s">
        <v>533</v>
      </c>
    </row>
    <row r="8022" spans="1:5" x14ac:dyDescent="0.25">
      <c r="A8022" t="s">
        <v>37276</v>
      </c>
      <c r="B8022" t="s">
        <v>20</v>
      </c>
      <c r="C8022" t="s">
        <v>19</v>
      </c>
      <c r="D8022" t="s">
        <v>33</v>
      </c>
      <c r="E8022" t="s">
        <v>533</v>
      </c>
    </row>
    <row r="8023" spans="1:5" x14ac:dyDescent="0.25">
      <c r="A8023" t="s">
        <v>37277</v>
      </c>
      <c r="B8023" t="s">
        <v>20</v>
      </c>
      <c r="C8023" t="s">
        <v>19</v>
      </c>
      <c r="D8023" t="s">
        <v>33</v>
      </c>
      <c r="E8023" t="s">
        <v>533</v>
      </c>
    </row>
    <row r="8024" spans="1:5" x14ac:dyDescent="0.25">
      <c r="A8024" t="s">
        <v>37278</v>
      </c>
      <c r="B8024" t="s">
        <v>20</v>
      </c>
      <c r="C8024" t="s">
        <v>19</v>
      </c>
      <c r="D8024" t="s">
        <v>33</v>
      </c>
      <c r="E8024" t="s">
        <v>530</v>
      </c>
    </row>
    <row r="8025" spans="1:5" x14ac:dyDescent="0.25">
      <c r="A8025" t="s">
        <v>37279</v>
      </c>
      <c r="B8025" t="s">
        <v>20</v>
      </c>
      <c r="C8025" t="s">
        <v>19</v>
      </c>
      <c r="D8025" t="s">
        <v>33</v>
      </c>
      <c r="E8025" t="s">
        <v>533</v>
      </c>
    </row>
    <row r="8026" spans="1:5" x14ac:dyDescent="0.25">
      <c r="A8026" t="s">
        <v>37280</v>
      </c>
      <c r="B8026" t="s">
        <v>20</v>
      </c>
      <c r="C8026" t="s">
        <v>19</v>
      </c>
      <c r="D8026" t="s">
        <v>33</v>
      </c>
      <c r="E8026" t="s">
        <v>533</v>
      </c>
    </row>
    <row r="8027" spans="1:5" x14ac:dyDescent="0.25">
      <c r="A8027" t="s">
        <v>37281</v>
      </c>
      <c r="B8027" t="s">
        <v>20</v>
      </c>
      <c r="C8027" t="s">
        <v>19</v>
      </c>
      <c r="D8027" t="s">
        <v>33</v>
      </c>
      <c r="E8027" t="s">
        <v>530</v>
      </c>
    </row>
    <row r="8028" spans="1:5" x14ac:dyDescent="0.25">
      <c r="A8028" t="s">
        <v>37282</v>
      </c>
      <c r="B8028" t="s">
        <v>20</v>
      </c>
      <c r="C8028" t="s">
        <v>19</v>
      </c>
      <c r="D8028" t="s">
        <v>33</v>
      </c>
      <c r="E8028" t="s">
        <v>533</v>
      </c>
    </row>
    <row r="8029" spans="1:5" x14ac:dyDescent="0.25">
      <c r="A8029" t="s">
        <v>37283</v>
      </c>
      <c r="B8029" t="s">
        <v>20</v>
      </c>
      <c r="C8029" t="s">
        <v>19</v>
      </c>
      <c r="D8029" t="s">
        <v>33</v>
      </c>
      <c r="E8029" t="s">
        <v>538</v>
      </c>
    </row>
    <row r="8030" spans="1:5" x14ac:dyDescent="0.25">
      <c r="A8030" t="s">
        <v>37284</v>
      </c>
      <c r="B8030" t="s">
        <v>20</v>
      </c>
      <c r="C8030" t="s">
        <v>19</v>
      </c>
      <c r="D8030" t="s">
        <v>33</v>
      </c>
      <c r="E8030" t="s">
        <v>533</v>
      </c>
    </row>
    <row r="8031" spans="1:5" x14ac:dyDescent="0.25">
      <c r="A8031" t="s">
        <v>37285</v>
      </c>
      <c r="B8031" t="s">
        <v>20</v>
      </c>
      <c r="C8031" t="s">
        <v>19</v>
      </c>
      <c r="D8031" t="s">
        <v>33</v>
      </c>
      <c r="E8031" t="s">
        <v>530</v>
      </c>
    </row>
    <row r="8032" spans="1:5" x14ac:dyDescent="0.25">
      <c r="A8032" t="s">
        <v>44373</v>
      </c>
      <c r="B8032" t="s">
        <v>20</v>
      </c>
      <c r="C8032" t="s">
        <v>19</v>
      </c>
      <c r="D8032" t="s">
        <v>33</v>
      </c>
      <c r="E8032" t="s">
        <v>562</v>
      </c>
    </row>
    <row r="8033" spans="1:5" x14ac:dyDescent="0.25">
      <c r="A8033" t="s">
        <v>37286</v>
      </c>
      <c r="B8033" t="s">
        <v>20</v>
      </c>
      <c r="C8033" t="s">
        <v>19</v>
      </c>
      <c r="D8033" t="s">
        <v>33</v>
      </c>
      <c r="E8033" t="s">
        <v>533</v>
      </c>
    </row>
    <row r="8034" spans="1:5" x14ac:dyDescent="0.25">
      <c r="A8034" t="s">
        <v>37287</v>
      </c>
      <c r="B8034" t="s">
        <v>20</v>
      </c>
      <c r="C8034" t="s">
        <v>19</v>
      </c>
      <c r="D8034" t="s">
        <v>33</v>
      </c>
      <c r="E8034" t="s">
        <v>530</v>
      </c>
    </row>
    <row r="8035" spans="1:5" x14ac:dyDescent="0.25">
      <c r="A8035" t="s">
        <v>37288</v>
      </c>
      <c r="B8035" t="s">
        <v>20</v>
      </c>
      <c r="C8035" t="s">
        <v>19</v>
      </c>
      <c r="D8035" t="s">
        <v>65</v>
      </c>
      <c r="E8035" t="s">
        <v>533</v>
      </c>
    </row>
    <row r="8036" spans="1:5" x14ac:dyDescent="0.25">
      <c r="A8036" t="s">
        <v>37289</v>
      </c>
      <c r="B8036" t="s">
        <v>20</v>
      </c>
      <c r="C8036" t="s">
        <v>19</v>
      </c>
      <c r="D8036" t="s">
        <v>33</v>
      </c>
      <c r="E8036" t="s">
        <v>530</v>
      </c>
    </row>
    <row r="8037" spans="1:5" x14ac:dyDescent="0.25">
      <c r="A8037" t="s">
        <v>37290</v>
      </c>
      <c r="B8037" t="s">
        <v>20</v>
      </c>
      <c r="C8037" t="s">
        <v>19</v>
      </c>
      <c r="D8037" t="s">
        <v>33</v>
      </c>
      <c r="E8037" t="s">
        <v>611</v>
      </c>
    </row>
    <row r="8038" spans="1:5" x14ac:dyDescent="0.25">
      <c r="A8038" t="s">
        <v>37291</v>
      </c>
      <c r="B8038" t="s">
        <v>20</v>
      </c>
      <c r="C8038" t="s">
        <v>19</v>
      </c>
      <c r="D8038" t="s">
        <v>33</v>
      </c>
      <c r="E8038" t="s">
        <v>538</v>
      </c>
    </row>
    <row r="8039" spans="1:5" x14ac:dyDescent="0.25">
      <c r="A8039" t="s">
        <v>37292</v>
      </c>
      <c r="B8039" t="s">
        <v>20</v>
      </c>
      <c r="C8039" t="s">
        <v>19</v>
      </c>
      <c r="D8039" t="s">
        <v>33</v>
      </c>
      <c r="E8039" t="s">
        <v>611</v>
      </c>
    </row>
    <row r="8040" spans="1:5" x14ac:dyDescent="0.25">
      <c r="A8040" t="s">
        <v>37293</v>
      </c>
      <c r="B8040" t="s">
        <v>20</v>
      </c>
      <c r="C8040" t="s">
        <v>19</v>
      </c>
      <c r="D8040" t="s">
        <v>33</v>
      </c>
      <c r="E8040" t="s">
        <v>530</v>
      </c>
    </row>
    <row r="8041" spans="1:5" x14ac:dyDescent="0.25">
      <c r="A8041" t="s">
        <v>37294</v>
      </c>
      <c r="B8041" t="s">
        <v>20</v>
      </c>
      <c r="C8041" t="s">
        <v>19</v>
      </c>
      <c r="D8041" t="s">
        <v>65</v>
      </c>
      <c r="E8041" t="s">
        <v>533</v>
      </c>
    </row>
    <row r="8042" spans="1:5" x14ac:dyDescent="0.25">
      <c r="A8042" t="s">
        <v>37295</v>
      </c>
      <c r="B8042" t="s">
        <v>20</v>
      </c>
      <c r="C8042" t="s">
        <v>19</v>
      </c>
      <c r="D8042" t="s">
        <v>33</v>
      </c>
      <c r="E8042" t="s">
        <v>533</v>
      </c>
    </row>
    <row r="8043" spans="1:5" x14ac:dyDescent="0.25">
      <c r="A8043" t="s">
        <v>37296</v>
      </c>
      <c r="B8043" t="s">
        <v>20</v>
      </c>
      <c r="C8043" t="s">
        <v>19</v>
      </c>
      <c r="D8043" t="s">
        <v>33</v>
      </c>
      <c r="E8043" t="s">
        <v>530</v>
      </c>
    </row>
    <row r="8044" spans="1:5" x14ac:dyDescent="0.25">
      <c r="A8044" t="s">
        <v>37297</v>
      </c>
      <c r="B8044" t="s">
        <v>20</v>
      </c>
      <c r="C8044" t="s">
        <v>19</v>
      </c>
      <c r="D8044" t="s">
        <v>33</v>
      </c>
      <c r="E8044" t="s">
        <v>533</v>
      </c>
    </row>
    <row r="8045" spans="1:5" x14ac:dyDescent="0.25">
      <c r="A8045" t="s">
        <v>37298</v>
      </c>
      <c r="B8045" t="s">
        <v>20</v>
      </c>
      <c r="C8045" t="s">
        <v>19</v>
      </c>
      <c r="D8045" t="s">
        <v>33</v>
      </c>
      <c r="E8045" t="s">
        <v>533</v>
      </c>
    </row>
    <row r="8046" spans="1:5" x14ac:dyDescent="0.25">
      <c r="A8046" t="s">
        <v>37299</v>
      </c>
      <c r="B8046" t="s">
        <v>20</v>
      </c>
      <c r="C8046" t="s">
        <v>19</v>
      </c>
      <c r="D8046" t="s">
        <v>33</v>
      </c>
      <c r="E8046" t="s">
        <v>530</v>
      </c>
    </row>
    <row r="8047" spans="1:5" x14ac:dyDescent="0.25">
      <c r="A8047" t="s">
        <v>37300</v>
      </c>
      <c r="B8047" t="s">
        <v>20</v>
      </c>
      <c r="C8047" t="s">
        <v>19</v>
      </c>
      <c r="D8047" t="s">
        <v>65</v>
      </c>
      <c r="E8047" t="s">
        <v>533</v>
      </c>
    </row>
    <row r="8048" spans="1:5" x14ac:dyDescent="0.25">
      <c r="A8048" t="s">
        <v>37301</v>
      </c>
      <c r="B8048" t="s">
        <v>20</v>
      </c>
      <c r="C8048" t="s">
        <v>19</v>
      </c>
      <c r="D8048" t="s">
        <v>33</v>
      </c>
      <c r="E8048" t="s">
        <v>538</v>
      </c>
    </row>
    <row r="8049" spans="1:5" x14ac:dyDescent="0.25">
      <c r="A8049" t="s">
        <v>37302</v>
      </c>
      <c r="B8049" t="s">
        <v>20</v>
      </c>
      <c r="C8049" t="s">
        <v>19</v>
      </c>
      <c r="D8049" t="s">
        <v>33</v>
      </c>
      <c r="E8049" t="s">
        <v>530</v>
      </c>
    </row>
    <row r="8050" spans="1:5" x14ac:dyDescent="0.25">
      <c r="A8050" t="s">
        <v>37303</v>
      </c>
      <c r="B8050" t="s">
        <v>20</v>
      </c>
      <c r="C8050" t="s">
        <v>19</v>
      </c>
      <c r="D8050" t="s">
        <v>33</v>
      </c>
      <c r="E8050" t="s">
        <v>530</v>
      </c>
    </row>
    <row r="8051" spans="1:5" x14ac:dyDescent="0.25">
      <c r="A8051" t="s">
        <v>37304</v>
      </c>
      <c r="B8051" t="s">
        <v>20</v>
      </c>
      <c r="C8051" t="s">
        <v>19</v>
      </c>
      <c r="D8051" t="s">
        <v>33</v>
      </c>
      <c r="E8051" t="s">
        <v>821</v>
      </c>
    </row>
    <row r="8052" spans="1:5" x14ac:dyDescent="0.25">
      <c r="A8052" t="s">
        <v>37305</v>
      </c>
      <c r="B8052" t="s">
        <v>20</v>
      </c>
      <c r="C8052" t="s">
        <v>19</v>
      </c>
      <c r="D8052" t="s">
        <v>33</v>
      </c>
      <c r="E8052" t="s">
        <v>530</v>
      </c>
    </row>
    <row r="8053" spans="1:5" x14ac:dyDescent="0.25">
      <c r="A8053" t="s">
        <v>37306</v>
      </c>
      <c r="B8053" t="s">
        <v>20</v>
      </c>
      <c r="C8053" t="s">
        <v>19</v>
      </c>
      <c r="D8053" t="s">
        <v>33</v>
      </c>
      <c r="E8053" t="s">
        <v>562</v>
      </c>
    </row>
    <row r="8054" spans="1:5" x14ac:dyDescent="0.25">
      <c r="A8054" t="s">
        <v>37307</v>
      </c>
      <c r="B8054" t="s">
        <v>20</v>
      </c>
      <c r="C8054" t="s">
        <v>19</v>
      </c>
      <c r="D8054" t="s">
        <v>65</v>
      </c>
      <c r="E8054" t="s">
        <v>533</v>
      </c>
    </row>
    <row r="8055" spans="1:5" x14ac:dyDescent="0.25">
      <c r="A8055" t="s">
        <v>37308</v>
      </c>
      <c r="B8055" t="s">
        <v>20</v>
      </c>
      <c r="C8055" t="s">
        <v>19</v>
      </c>
      <c r="D8055" t="s">
        <v>33</v>
      </c>
      <c r="E8055" t="s">
        <v>533</v>
      </c>
    </row>
    <row r="8056" spans="1:5" x14ac:dyDescent="0.25">
      <c r="A8056" t="s">
        <v>37309</v>
      </c>
      <c r="B8056" t="s">
        <v>20</v>
      </c>
      <c r="C8056" t="s">
        <v>19</v>
      </c>
      <c r="D8056" t="s">
        <v>33</v>
      </c>
      <c r="E8056" t="s">
        <v>538</v>
      </c>
    </row>
    <row r="8057" spans="1:5" x14ac:dyDescent="0.25">
      <c r="A8057" t="s">
        <v>37310</v>
      </c>
      <c r="B8057" t="s">
        <v>20</v>
      </c>
      <c r="C8057" t="s">
        <v>19</v>
      </c>
      <c r="D8057" t="s">
        <v>33</v>
      </c>
      <c r="E8057" t="s">
        <v>530</v>
      </c>
    </row>
    <row r="8058" spans="1:5" x14ac:dyDescent="0.25">
      <c r="A8058" t="s">
        <v>37311</v>
      </c>
      <c r="B8058" t="s">
        <v>20</v>
      </c>
      <c r="C8058" t="s">
        <v>19</v>
      </c>
      <c r="D8058" t="s">
        <v>33</v>
      </c>
      <c r="E8058" t="s">
        <v>530</v>
      </c>
    </row>
    <row r="8059" spans="1:5" x14ac:dyDescent="0.25">
      <c r="A8059" t="s">
        <v>37312</v>
      </c>
      <c r="B8059" t="s">
        <v>20</v>
      </c>
      <c r="C8059" t="s">
        <v>19</v>
      </c>
      <c r="D8059" t="s">
        <v>33</v>
      </c>
      <c r="E8059" t="s">
        <v>530</v>
      </c>
    </row>
    <row r="8060" spans="1:5" x14ac:dyDescent="0.25">
      <c r="A8060" t="s">
        <v>37313</v>
      </c>
      <c r="B8060" t="s">
        <v>20</v>
      </c>
      <c r="C8060" t="s">
        <v>19</v>
      </c>
      <c r="D8060" t="s">
        <v>33</v>
      </c>
      <c r="E8060" t="s">
        <v>530</v>
      </c>
    </row>
    <row r="8061" spans="1:5" x14ac:dyDescent="0.25">
      <c r="A8061" t="s">
        <v>37314</v>
      </c>
      <c r="B8061" t="s">
        <v>20</v>
      </c>
      <c r="C8061" t="s">
        <v>19</v>
      </c>
      <c r="D8061" t="s">
        <v>33</v>
      </c>
      <c r="E8061" t="s">
        <v>530</v>
      </c>
    </row>
    <row r="8062" spans="1:5" x14ac:dyDescent="0.25">
      <c r="A8062" t="s">
        <v>37315</v>
      </c>
      <c r="B8062" t="s">
        <v>20</v>
      </c>
      <c r="C8062" t="s">
        <v>19</v>
      </c>
      <c r="D8062" t="s">
        <v>33</v>
      </c>
      <c r="E8062" t="s">
        <v>538</v>
      </c>
    </row>
    <row r="8063" spans="1:5" x14ac:dyDescent="0.25">
      <c r="A8063" t="s">
        <v>37316</v>
      </c>
      <c r="B8063" t="s">
        <v>20</v>
      </c>
      <c r="C8063" t="s">
        <v>19</v>
      </c>
      <c r="D8063" t="s">
        <v>33</v>
      </c>
      <c r="E8063" t="s">
        <v>533</v>
      </c>
    </row>
    <row r="8064" spans="1:5" x14ac:dyDescent="0.25">
      <c r="A8064" t="s">
        <v>37317</v>
      </c>
      <c r="B8064" t="s">
        <v>20</v>
      </c>
      <c r="C8064" t="s">
        <v>19</v>
      </c>
      <c r="D8064" t="s">
        <v>33</v>
      </c>
      <c r="E8064" t="s">
        <v>533</v>
      </c>
    </row>
    <row r="8065" spans="1:5" x14ac:dyDescent="0.25">
      <c r="A8065" t="s">
        <v>37318</v>
      </c>
      <c r="B8065" t="s">
        <v>20</v>
      </c>
      <c r="C8065" t="s">
        <v>19</v>
      </c>
      <c r="D8065" t="s">
        <v>33</v>
      </c>
      <c r="E8065" t="s">
        <v>533</v>
      </c>
    </row>
    <row r="8066" spans="1:5" x14ac:dyDescent="0.25">
      <c r="A8066" t="s">
        <v>37319</v>
      </c>
      <c r="B8066" t="s">
        <v>20</v>
      </c>
      <c r="C8066" t="s">
        <v>19</v>
      </c>
      <c r="D8066" t="s">
        <v>33</v>
      </c>
      <c r="E8066" t="s">
        <v>530</v>
      </c>
    </row>
    <row r="8067" spans="1:5" x14ac:dyDescent="0.25">
      <c r="A8067" t="s">
        <v>37320</v>
      </c>
      <c r="B8067" t="s">
        <v>20</v>
      </c>
      <c r="C8067" t="s">
        <v>19</v>
      </c>
      <c r="D8067" t="s">
        <v>33</v>
      </c>
      <c r="E8067" t="s">
        <v>530</v>
      </c>
    </row>
    <row r="8068" spans="1:5" x14ac:dyDescent="0.25">
      <c r="A8068" t="s">
        <v>37321</v>
      </c>
      <c r="B8068" t="s">
        <v>20</v>
      </c>
      <c r="C8068" t="s">
        <v>19</v>
      </c>
      <c r="D8068" t="s">
        <v>33</v>
      </c>
      <c r="E8068" t="s">
        <v>538</v>
      </c>
    </row>
    <row r="8069" spans="1:5" x14ac:dyDescent="0.25">
      <c r="A8069" t="s">
        <v>37322</v>
      </c>
      <c r="B8069" t="s">
        <v>20</v>
      </c>
      <c r="C8069" t="s">
        <v>19</v>
      </c>
      <c r="D8069" t="s">
        <v>33</v>
      </c>
      <c r="E8069" t="s">
        <v>533</v>
      </c>
    </row>
    <row r="8070" spans="1:5" x14ac:dyDescent="0.25">
      <c r="A8070" t="s">
        <v>37323</v>
      </c>
      <c r="B8070" t="s">
        <v>20</v>
      </c>
      <c r="C8070" t="s">
        <v>19</v>
      </c>
      <c r="D8070" t="s">
        <v>33</v>
      </c>
      <c r="E8070" t="s">
        <v>538</v>
      </c>
    </row>
    <row r="8071" spans="1:5" x14ac:dyDescent="0.25">
      <c r="A8071" t="s">
        <v>37324</v>
      </c>
      <c r="B8071" t="s">
        <v>20</v>
      </c>
      <c r="C8071" t="s">
        <v>19</v>
      </c>
      <c r="D8071" t="s">
        <v>33</v>
      </c>
      <c r="E8071" t="s">
        <v>530</v>
      </c>
    </row>
    <row r="8072" spans="1:5" x14ac:dyDescent="0.25">
      <c r="A8072" t="s">
        <v>37325</v>
      </c>
      <c r="B8072" t="s">
        <v>20</v>
      </c>
      <c r="C8072" t="s">
        <v>19</v>
      </c>
      <c r="D8072" t="s">
        <v>33</v>
      </c>
      <c r="E8072" t="s">
        <v>530</v>
      </c>
    </row>
    <row r="8073" spans="1:5" x14ac:dyDescent="0.25">
      <c r="A8073" t="s">
        <v>37326</v>
      </c>
      <c r="B8073" t="s">
        <v>20</v>
      </c>
      <c r="C8073" t="s">
        <v>19</v>
      </c>
      <c r="D8073" t="s">
        <v>33</v>
      </c>
      <c r="E8073" t="s">
        <v>538</v>
      </c>
    </row>
    <row r="8074" spans="1:5" x14ac:dyDescent="0.25">
      <c r="A8074" t="s">
        <v>37327</v>
      </c>
      <c r="B8074" t="s">
        <v>20</v>
      </c>
      <c r="C8074" t="s">
        <v>19</v>
      </c>
      <c r="D8074" t="s">
        <v>33</v>
      </c>
      <c r="E8074" t="s">
        <v>538</v>
      </c>
    </row>
    <row r="8075" spans="1:5" x14ac:dyDescent="0.25">
      <c r="A8075" t="s">
        <v>37328</v>
      </c>
      <c r="B8075" t="s">
        <v>20</v>
      </c>
      <c r="C8075" t="s">
        <v>19</v>
      </c>
      <c r="D8075" t="s">
        <v>33</v>
      </c>
      <c r="E8075" t="s">
        <v>530</v>
      </c>
    </row>
    <row r="8076" spans="1:5" x14ac:dyDescent="0.25">
      <c r="A8076" t="s">
        <v>37329</v>
      </c>
      <c r="B8076" t="s">
        <v>20</v>
      </c>
      <c r="C8076" t="s">
        <v>19</v>
      </c>
      <c r="D8076" t="s">
        <v>33</v>
      </c>
      <c r="E8076" t="s">
        <v>530</v>
      </c>
    </row>
    <row r="8077" spans="1:5" x14ac:dyDescent="0.25">
      <c r="A8077" t="s">
        <v>37330</v>
      </c>
      <c r="B8077" t="s">
        <v>20</v>
      </c>
      <c r="C8077" t="s">
        <v>19</v>
      </c>
      <c r="D8077" t="s">
        <v>33</v>
      </c>
      <c r="E8077" t="s">
        <v>530</v>
      </c>
    </row>
    <row r="8078" spans="1:5" x14ac:dyDescent="0.25">
      <c r="A8078" t="s">
        <v>37331</v>
      </c>
      <c r="B8078" t="s">
        <v>20</v>
      </c>
      <c r="C8078" t="s">
        <v>19</v>
      </c>
      <c r="D8078" t="s">
        <v>33</v>
      </c>
      <c r="E8078" t="s">
        <v>530</v>
      </c>
    </row>
    <row r="8079" spans="1:5" x14ac:dyDescent="0.25">
      <c r="A8079" t="s">
        <v>37332</v>
      </c>
      <c r="B8079" t="s">
        <v>20</v>
      </c>
      <c r="C8079" t="s">
        <v>19</v>
      </c>
      <c r="D8079" t="s">
        <v>33</v>
      </c>
      <c r="E8079" t="s">
        <v>538</v>
      </c>
    </row>
    <row r="8080" spans="1:5" x14ac:dyDescent="0.25">
      <c r="A8080" t="s">
        <v>37333</v>
      </c>
      <c r="B8080" t="s">
        <v>20</v>
      </c>
      <c r="C8080" t="s">
        <v>19</v>
      </c>
      <c r="D8080" t="s">
        <v>33</v>
      </c>
      <c r="E8080" t="s">
        <v>533</v>
      </c>
    </row>
    <row r="8081" spans="1:5" x14ac:dyDescent="0.25">
      <c r="A8081" t="s">
        <v>37334</v>
      </c>
      <c r="B8081" t="s">
        <v>20</v>
      </c>
      <c r="C8081" t="s">
        <v>19</v>
      </c>
      <c r="D8081" t="s">
        <v>33</v>
      </c>
      <c r="E8081" t="s">
        <v>530</v>
      </c>
    </row>
    <row r="8082" spans="1:5" x14ac:dyDescent="0.25">
      <c r="A8082" t="s">
        <v>37335</v>
      </c>
      <c r="B8082" t="s">
        <v>20</v>
      </c>
      <c r="C8082" t="s">
        <v>19</v>
      </c>
      <c r="D8082" t="s">
        <v>33</v>
      </c>
      <c r="E8082" t="s">
        <v>530</v>
      </c>
    </row>
    <row r="8083" spans="1:5" x14ac:dyDescent="0.25">
      <c r="A8083" t="s">
        <v>37336</v>
      </c>
      <c r="B8083" t="s">
        <v>20</v>
      </c>
      <c r="C8083" t="s">
        <v>19</v>
      </c>
      <c r="D8083" t="s">
        <v>33</v>
      </c>
      <c r="E8083" t="s">
        <v>530</v>
      </c>
    </row>
    <row r="8084" spans="1:5" x14ac:dyDescent="0.25">
      <c r="A8084" t="s">
        <v>37337</v>
      </c>
      <c r="B8084" t="s">
        <v>20</v>
      </c>
      <c r="C8084" t="s">
        <v>19</v>
      </c>
      <c r="D8084" t="s">
        <v>33</v>
      </c>
      <c r="E8084" t="s">
        <v>530</v>
      </c>
    </row>
    <row r="8085" spans="1:5" x14ac:dyDescent="0.25">
      <c r="A8085" t="s">
        <v>37338</v>
      </c>
      <c r="B8085" t="s">
        <v>20</v>
      </c>
      <c r="C8085" t="s">
        <v>19</v>
      </c>
      <c r="D8085" t="s">
        <v>33</v>
      </c>
      <c r="E8085" t="s">
        <v>530</v>
      </c>
    </row>
    <row r="8086" spans="1:5" x14ac:dyDescent="0.25">
      <c r="A8086" t="s">
        <v>37339</v>
      </c>
      <c r="B8086" t="s">
        <v>20</v>
      </c>
      <c r="C8086" t="s">
        <v>19</v>
      </c>
      <c r="D8086" t="s">
        <v>33</v>
      </c>
      <c r="E8086" t="s">
        <v>530</v>
      </c>
    </row>
    <row r="8087" spans="1:5" x14ac:dyDescent="0.25">
      <c r="A8087" t="s">
        <v>37340</v>
      </c>
      <c r="B8087" t="s">
        <v>20</v>
      </c>
      <c r="C8087" t="s">
        <v>19</v>
      </c>
      <c r="D8087" t="s">
        <v>33</v>
      </c>
      <c r="E8087" t="s">
        <v>530</v>
      </c>
    </row>
    <row r="8088" spans="1:5" x14ac:dyDescent="0.25">
      <c r="A8088" t="s">
        <v>37341</v>
      </c>
      <c r="B8088" t="s">
        <v>20</v>
      </c>
      <c r="C8088" t="s">
        <v>19</v>
      </c>
      <c r="D8088" t="s">
        <v>33</v>
      </c>
      <c r="E8088" t="s">
        <v>533</v>
      </c>
    </row>
    <row r="8089" spans="1:5" x14ac:dyDescent="0.25">
      <c r="A8089" t="s">
        <v>37342</v>
      </c>
      <c r="B8089" t="s">
        <v>20</v>
      </c>
      <c r="C8089" t="s">
        <v>19</v>
      </c>
      <c r="D8089" t="s">
        <v>33</v>
      </c>
      <c r="E8089" t="s">
        <v>533</v>
      </c>
    </row>
    <row r="8090" spans="1:5" x14ac:dyDescent="0.25">
      <c r="A8090" t="s">
        <v>37343</v>
      </c>
      <c r="B8090" t="s">
        <v>20</v>
      </c>
      <c r="C8090" t="s">
        <v>19</v>
      </c>
      <c r="D8090" t="s">
        <v>33</v>
      </c>
      <c r="E8090" t="s">
        <v>533</v>
      </c>
    </row>
    <row r="8091" spans="1:5" x14ac:dyDescent="0.25">
      <c r="A8091" t="s">
        <v>37344</v>
      </c>
      <c r="B8091" t="s">
        <v>20</v>
      </c>
      <c r="C8091" t="s">
        <v>19</v>
      </c>
      <c r="D8091" t="s">
        <v>33</v>
      </c>
      <c r="E8091" t="s">
        <v>533</v>
      </c>
    </row>
    <row r="8092" spans="1:5" x14ac:dyDescent="0.25">
      <c r="A8092" t="s">
        <v>37345</v>
      </c>
      <c r="B8092" t="s">
        <v>20</v>
      </c>
      <c r="C8092" t="s">
        <v>19</v>
      </c>
      <c r="D8092" t="s">
        <v>33</v>
      </c>
      <c r="E8092" t="s">
        <v>533</v>
      </c>
    </row>
    <row r="8093" spans="1:5" x14ac:dyDescent="0.25">
      <c r="A8093" t="s">
        <v>37346</v>
      </c>
      <c r="B8093" t="s">
        <v>20</v>
      </c>
      <c r="C8093" t="s">
        <v>19</v>
      </c>
      <c r="D8093" t="s">
        <v>33</v>
      </c>
      <c r="E8093" t="s">
        <v>538</v>
      </c>
    </row>
    <row r="8094" spans="1:5" x14ac:dyDescent="0.25">
      <c r="A8094" t="s">
        <v>37347</v>
      </c>
      <c r="B8094" t="s">
        <v>20</v>
      </c>
      <c r="C8094" t="s">
        <v>19</v>
      </c>
      <c r="D8094" t="s">
        <v>33</v>
      </c>
      <c r="E8094" t="s">
        <v>533</v>
      </c>
    </row>
    <row r="8095" spans="1:5" x14ac:dyDescent="0.25">
      <c r="A8095" t="s">
        <v>37348</v>
      </c>
      <c r="B8095" t="s">
        <v>20</v>
      </c>
      <c r="C8095" t="s">
        <v>19</v>
      </c>
      <c r="D8095" t="s">
        <v>33</v>
      </c>
      <c r="E8095" t="s">
        <v>533</v>
      </c>
    </row>
    <row r="8096" spans="1:5" x14ac:dyDescent="0.25">
      <c r="A8096" t="s">
        <v>37349</v>
      </c>
      <c r="B8096" t="s">
        <v>20</v>
      </c>
      <c r="C8096" t="s">
        <v>19</v>
      </c>
      <c r="D8096" t="s">
        <v>33</v>
      </c>
      <c r="E8096" t="s">
        <v>533</v>
      </c>
    </row>
    <row r="8097" spans="1:5" x14ac:dyDescent="0.25">
      <c r="A8097" t="s">
        <v>37350</v>
      </c>
      <c r="B8097" t="s">
        <v>20</v>
      </c>
      <c r="C8097" t="s">
        <v>19</v>
      </c>
      <c r="D8097" t="s">
        <v>33</v>
      </c>
      <c r="E8097" t="s">
        <v>530</v>
      </c>
    </row>
    <row r="8098" spans="1:5" x14ac:dyDescent="0.25">
      <c r="A8098" t="s">
        <v>37351</v>
      </c>
      <c r="B8098" t="s">
        <v>20</v>
      </c>
      <c r="C8098" t="s">
        <v>19</v>
      </c>
      <c r="D8098" t="s">
        <v>33</v>
      </c>
      <c r="E8098" t="s">
        <v>530</v>
      </c>
    </row>
    <row r="8099" spans="1:5" x14ac:dyDescent="0.25">
      <c r="A8099" t="s">
        <v>37352</v>
      </c>
      <c r="B8099" t="s">
        <v>20</v>
      </c>
      <c r="C8099" t="s">
        <v>19</v>
      </c>
      <c r="D8099" t="s">
        <v>69</v>
      </c>
      <c r="E8099" t="s">
        <v>533</v>
      </c>
    </row>
    <row r="8100" spans="1:5" x14ac:dyDescent="0.25">
      <c r="A8100" t="s">
        <v>37353</v>
      </c>
      <c r="B8100" t="s">
        <v>20</v>
      </c>
      <c r="C8100" t="s">
        <v>19</v>
      </c>
      <c r="D8100" t="s">
        <v>69</v>
      </c>
      <c r="E8100" t="s">
        <v>533</v>
      </c>
    </row>
    <row r="8101" spans="1:5" x14ac:dyDescent="0.25">
      <c r="A8101" t="s">
        <v>37354</v>
      </c>
      <c r="B8101" t="s">
        <v>20</v>
      </c>
      <c r="C8101" t="s">
        <v>19</v>
      </c>
      <c r="D8101" t="s">
        <v>33</v>
      </c>
      <c r="E8101" t="s">
        <v>530</v>
      </c>
    </row>
    <row r="8102" spans="1:5" x14ac:dyDescent="0.25">
      <c r="A8102" t="s">
        <v>37355</v>
      </c>
      <c r="B8102" t="s">
        <v>20</v>
      </c>
      <c r="C8102" t="s">
        <v>19</v>
      </c>
      <c r="D8102" t="s">
        <v>33</v>
      </c>
      <c r="E8102" t="s">
        <v>530</v>
      </c>
    </row>
    <row r="8103" spans="1:5" x14ac:dyDescent="0.25">
      <c r="A8103" t="s">
        <v>37356</v>
      </c>
      <c r="B8103" t="s">
        <v>20</v>
      </c>
      <c r="C8103" t="s">
        <v>19</v>
      </c>
      <c r="D8103" t="s">
        <v>33</v>
      </c>
      <c r="E8103" t="s">
        <v>530</v>
      </c>
    </row>
    <row r="8104" spans="1:5" x14ac:dyDescent="0.25">
      <c r="A8104" t="s">
        <v>37357</v>
      </c>
      <c r="B8104" t="s">
        <v>20</v>
      </c>
      <c r="C8104" t="s">
        <v>19</v>
      </c>
      <c r="D8104" t="s">
        <v>33</v>
      </c>
      <c r="E8104" t="s">
        <v>530</v>
      </c>
    </row>
    <row r="8105" spans="1:5" x14ac:dyDescent="0.25">
      <c r="A8105" t="s">
        <v>37358</v>
      </c>
      <c r="B8105" t="s">
        <v>20</v>
      </c>
      <c r="C8105" t="s">
        <v>19</v>
      </c>
      <c r="D8105" t="s">
        <v>33</v>
      </c>
      <c r="E8105" t="s">
        <v>538</v>
      </c>
    </row>
    <row r="8106" spans="1:5" x14ac:dyDescent="0.25">
      <c r="A8106" t="s">
        <v>37359</v>
      </c>
      <c r="B8106" t="s">
        <v>20</v>
      </c>
      <c r="C8106" t="s">
        <v>19</v>
      </c>
      <c r="D8106" t="s">
        <v>33</v>
      </c>
      <c r="E8106" t="s">
        <v>533</v>
      </c>
    </row>
    <row r="8107" spans="1:5" x14ac:dyDescent="0.25">
      <c r="A8107" t="s">
        <v>37360</v>
      </c>
      <c r="B8107" t="s">
        <v>20</v>
      </c>
      <c r="C8107" t="s">
        <v>19</v>
      </c>
      <c r="D8107" t="s">
        <v>33</v>
      </c>
      <c r="E8107" t="s">
        <v>530</v>
      </c>
    </row>
    <row r="8108" spans="1:5" x14ac:dyDescent="0.25">
      <c r="A8108" t="s">
        <v>37361</v>
      </c>
      <c r="B8108" t="s">
        <v>20</v>
      </c>
      <c r="C8108" t="s">
        <v>19</v>
      </c>
      <c r="D8108" t="s">
        <v>33</v>
      </c>
      <c r="E8108" t="s">
        <v>530</v>
      </c>
    </row>
    <row r="8109" spans="1:5" x14ac:dyDescent="0.25">
      <c r="A8109" t="s">
        <v>37362</v>
      </c>
      <c r="B8109" t="s">
        <v>20</v>
      </c>
      <c r="C8109" t="s">
        <v>19</v>
      </c>
      <c r="D8109" t="s">
        <v>33</v>
      </c>
      <c r="E8109" t="s">
        <v>533</v>
      </c>
    </row>
    <row r="8110" spans="1:5" x14ac:dyDescent="0.25">
      <c r="A8110" t="s">
        <v>37363</v>
      </c>
      <c r="B8110" t="s">
        <v>20</v>
      </c>
      <c r="C8110" t="s">
        <v>19</v>
      </c>
      <c r="D8110" t="s">
        <v>33</v>
      </c>
      <c r="E8110" t="s">
        <v>533</v>
      </c>
    </row>
    <row r="8111" spans="1:5" x14ac:dyDescent="0.25">
      <c r="A8111" t="s">
        <v>37364</v>
      </c>
      <c r="B8111" t="s">
        <v>20</v>
      </c>
      <c r="C8111" t="s">
        <v>19</v>
      </c>
      <c r="D8111" t="s">
        <v>33</v>
      </c>
      <c r="E8111" t="s">
        <v>533</v>
      </c>
    </row>
    <row r="8112" spans="1:5" x14ac:dyDescent="0.25">
      <c r="A8112" t="s">
        <v>37365</v>
      </c>
      <c r="B8112" t="s">
        <v>20</v>
      </c>
      <c r="C8112" t="s">
        <v>19</v>
      </c>
      <c r="D8112" t="s">
        <v>33</v>
      </c>
      <c r="E8112" t="s">
        <v>530</v>
      </c>
    </row>
    <row r="8113" spans="1:5" x14ac:dyDescent="0.25">
      <c r="A8113" t="s">
        <v>37366</v>
      </c>
      <c r="B8113" t="s">
        <v>20</v>
      </c>
      <c r="C8113" t="s">
        <v>19</v>
      </c>
      <c r="D8113" t="s">
        <v>33</v>
      </c>
      <c r="E8113" t="s">
        <v>533</v>
      </c>
    </row>
    <row r="8114" spans="1:5" x14ac:dyDescent="0.25">
      <c r="A8114" t="s">
        <v>37367</v>
      </c>
      <c r="B8114" t="s">
        <v>20</v>
      </c>
      <c r="C8114" t="s">
        <v>19</v>
      </c>
      <c r="D8114" t="s">
        <v>33</v>
      </c>
      <c r="E8114" t="s">
        <v>533</v>
      </c>
    </row>
    <row r="8115" spans="1:5" x14ac:dyDescent="0.25">
      <c r="A8115" t="s">
        <v>37368</v>
      </c>
      <c r="B8115" t="s">
        <v>20</v>
      </c>
      <c r="C8115" t="s">
        <v>19</v>
      </c>
      <c r="D8115" t="s">
        <v>33</v>
      </c>
      <c r="E8115" t="s">
        <v>538</v>
      </c>
    </row>
    <row r="8116" spans="1:5" x14ac:dyDescent="0.25">
      <c r="A8116" t="s">
        <v>37369</v>
      </c>
      <c r="B8116" t="s">
        <v>20</v>
      </c>
      <c r="C8116" t="s">
        <v>19</v>
      </c>
      <c r="D8116" t="s">
        <v>33</v>
      </c>
      <c r="E8116" t="s">
        <v>530</v>
      </c>
    </row>
    <row r="8117" spans="1:5" x14ac:dyDescent="0.25">
      <c r="A8117" t="s">
        <v>37370</v>
      </c>
      <c r="B8117" t="s">
        <v>20</v>
      </c>
      <c r="C8117" t="s">
        <v>19</v>
      </c>
      <c r="D8117" t="s">
        <v>33</v>
      </c>
      <c r="E8117" t="s">
        <v>533</v>
      </c>
    </row>
    <row r="8118" spans="1:5" x14ac:dyDescent="0.25">
      <c r="A8118" t="s">
        <v>37371</v>
      </c>
      <c r="B8118" t="s">
        <v>20</v>
      </c>
      <c r="C8118" t="s">
        <v>19</v>
      </c>
      <c r="D8118" t="s">
        <v>33</v>
      </c>
      <c r="E8118" t="s">
        <v>530</v>
      </c>
    </row>
    <row r="8119" spans="1:5" x14ac:dyDescent="0.25">
      <c r="A8119" t="s">
        <v>37372</v>
      </c>
      <c r="B8119" t="s">
        <v>20</v>
      </c>
      <c r="C8119" t="s">
        <v>19</v>
      </c>
      <c r="D8119" t="s">
        <v>33</v>
      </c>
      <c r="E8119" t="s">
        <v>533</v>
      </c>
    </row>
    <row r="8120" spans="1:5" x14ac:dyDescent="0.25">
      <c r="A8120" t="s">
        <v>37373</v>
      </c>
      <c r="B8120" t="s">
        <v>20</v>
      </c>
      <c r="C8120" t="s">
        <v>19</v>
      </c>
      <c r="D8120" t="s">
        <v>33</v>
      </c>
      <c r="E8120" t="s">
        <v>533</v>
      </c>
    </row>
    <row r="8121" spans="1:5" x14ac:dyDescent="0.25">
      <c r="A8121" t="s">
        <v>37374</v>
      </c>
      <c r="B8121" t="s">
        <v>20</v>
      </c>
      <c r="C8121" t="s">
        <v>19</v>
      </c>
      <c r="D8121" t="s">
        <v>33</v>
      </c>
      <c r="E8121" t="s">
        <v>530</v>
      </c>
    </row>
    <row r="8122" spans="1:5" x14ac:dyDescent="0.25">
      <c r="A8122" t="s">
        <v>37375</v>
      </c>
      <c r="B8122" t="s">
        <v>20</v>
      </c>
      <c r="C8122" t="s">
        <v>19</v>
      </c>
      <c r="D8122" t="s">
        <v>33</v>
      </c>
      <c r="E8122" t="s">
        <v>530</v>
      </c>
    </row>
    <row r="8123" spans="1:5" x14ac:dyDescent="0.25">
      <c r="A8123" t="s">
        <v>37376</v>
      </c>
      <c r="B8123" t="s">
        <v>20</v>
      </c>
      <c r="C8123" t="s">
        <v>19</v>
      </c>
      <c r="D8123" t="s">
        <v>33</v>
      </c>
      <c r="E8123" t="s">
        <v>538</v>
      </c>
    </row>
    <row r="8124" spans="1:5" x14ac:dyDescent="0.25">
      <c r="A8124" t="s">
        <v>37377</v>
      </c>
      <c r="B8124" t="s">
        <v>20</v>
      </c>
      <c r="C8124" t="s">
        <v>19</v>
      </c>
      <c r="D8124" t="s">
        <v>33</v>
      </c>
      <c r="E8124" t="s">
        <v>538</v>
      </c>
    </row>
    <row r="8125" spans="1:5" x14ac:dyDescent="0.25">
      <c r="A8125" t="s">
        <v>37378</v>
      </c>
      <c r="B8125" t="s">
        <v>20</v>
      </c>
      <c r="C8125" t="s">
        <v>19</v>
      </c>
      <c r="D8125" t="s">
        <v>33</v>
      </c>
      <c r="E8125" t="s">
        <v>533</v>
      </c>
    </row>
    <row r="8126" spans="1:5" x14ac:dyDescent="0.25">
      <c r="A8126" t="s">
        <v>37379</v>
      </c>
      <c r="B8126" t="s">
        <v>20</v>
      </c>
      <c r="C8126" t="s">
        <v>19</v>
      </c>
      <c r="D8126" t="s">
        <v>33</v>
      </c>
      <c r="E8126" t="s">
        <v>538</v>
      </c>
    </row>
    <row r="8127" spans="1:5" x14ac:dyDescent="0.25">
      <c r="A8127" t="s">
        <v>37380</v>
      </c>
      <c r="B8127" t="s">
        <v>20</v>
      </c>
      <c r="C8127" t="s">
        <v>19</v>
      </c>
      <c r="D8127" t="s">
        <v>33</v>
      </c>
      <c r="E8127" t="s">
        <v>533</v>
      </c>
    </row>
    <row r="8128" spans="1:5" x14ac:dyDescent="0.25">
      <c r="A8128" t="s">
        <v>37381</v>
      </c>
      <c r="B8128" t="s">
        <v>20</v>
      </c>
      <c r="C8128" t="s">
        <v>19</v>
      </c>
      <c r="D8128" t="s">
        <v>33</v>
      </c>
      <c r="E8128" t="s">
        <v>533</v>
      </c>
    </row>
    <row r="8129" spans="1:5" x14ac:dyDescent="0.25">
      <c r="A8129" t="s">
        <v>37382</v>
      </c>
      <c r="B8129" t="s">
        <v>20</v>
      </c>
      <c r="C8129" t="s">
        <v>19</v>
      </c>
      <c r="D8129" t="s">
        <v>33</v>
      </c>
      <c r="E8129" t="s">
        <v>756</v>
      </c>
    </row>
    <row r="8130" spans="1:5" x14ac:dyDescent="0.25">
      <c r="A8130" t="s">
        <v>37383</v>
      </c>
      <c r="B8130" t="s">
        <v>20</v>
      </c>
      <c r="C8130" t="s">
        <v>19</v>
      </c>
      <c r="D8130" t="s">
        <v>33</v>
      </c>
      <c r="E8130" t="s">
        <v>530</v>
      </c>
    </row>
    <row r="8131" spans="1:5" x14ac:dyDescent="0.25">
      <c r="A8131" t="s">
        <v>37384</v>
      </c>
      <c r="B8131" t="s">
        <v>20</v>
      </c>
      <c r="C8131" t="s">
        <v>19</v>
      </c>
      <c r="D8131" t="s">
        <v>33</v>
      </c>
      <c r="E8131" t="s">
        <v>533</v>
      </c>
    </row>
    <row r="8132" spans="1:5" x14ac:dyDescent="0.25">
      <c r="A8132" t="s">
        <v>37385</v>
      </c>
      <c r="B8132" t="s">
        <v>20</v>
      </c>
      <c r="C8132" t="s">
        <v>19</v>
      </c>
      <c r="D8132" t="s">
        <v>33</v>
      </c>
      <c r="E8132" t="s">
        <v>533</v>
      </c>
    </row>
    <row r="8133" spans="1:5" x14ac:dyDescent="0.25">
      <c r="A8133" t="s">
        <v>37386</v>
      </c>
      <c r="B8133" t="s">
        <v>20</v>
      </c>
      <c r="C8133" t="s">
        <v>19</v>
      </c>
      <c r="D8133" t="s">
        <v>33</v>
      </c>
      <c r="E8133" t="s">
        <v>538</v>
      </c>
    </row>
    <row r="8134" spans="1:5" x14ac:dyDescent="0.25">
      <c r="A8134" t="s">
        <v>37387</v>
      </c>
      <c r="B8134" t="s">
        <v>20</v>
      </c>
      <c r="C8134" t="s">
        <v>19</v>
      </c>
      <c r="D8134" t="s">
        <v>33</v>
      </c>
      <c r="E8134" t="s">
        <v>538</v>
      </c>
    </row>
    <row r="8135" spans="1:5" x14ac:dyDescent="0.25">
      <c r="A8135" t="s">
        <v>37388</v>
      </c>
      <c r="B8135" t="s">
        <v>20</v>
      </c>
      <c r="C8135" t="s">
        <v>19</v>
      </c>
      <c r="D8135" t="s">
        <v>33</v>
      </c>
      <c r="E8135" t="s">
        <v>538</v>
      </c>
    </row>
    <row r="8136" spans="1:5" x14ac:dyDescent="0.25">
      <c r="A8136" t="s">
        <v>37389</v>
      </c>
      <c r="B8136" t="s">
        <v>20</v>
      </c>
      <c r="C8136" t="s">
        <v>19</v>
      </c>
      <c r="D8136" t="s">
        <v>33</v>
      </c>
      <c r="E8136" t="s">
        <v>530</v>
      </c>
    </row>
    <row r="8137" spans="1:5" x14ac:dyDescent="0.25">
      <c r="A8137" t="s">
        <v>37390</v>
      </c>
      <c r="B8137" t="s">
        <v>20</v>
      </c>
      <c r="C8137" t="s">
        <v>19</v>
      </c>
      <c r="D8137" t="s">
        <v>33</v>
      </c>
      <c r="E8137" t="s">
        <v>538</v>
      </c>
    </row>
    <row r="8138" spans="1:5" x14ac:dyDescent="0.25">
      <c r="A8138" t="s">
        <v>37391</v>
      </c>
      <c r="B8138" t="s">
        <v>20</v>
      </c>
      <c r="C8138" t="s">
        <v>19</v>
      </c>
      <c r="D8138" t="s">
        <v>33</v>
      </c>
      <c r="E8138" t="s">
        <v>533</v>
      </c>
    </row>
    <row r="8139" spans="1:5" x14ac:dyDescent="0.25">
      <c r="A8139" t="s">
        <v>37392</v>
      </c>
      <c r="B8139" t="s">
        <v>20</v>
      </c>
      <c r="C8139" t="s">
        <v>19</v>
      </c>
      <c r="D8139" t="s">
        <v>33</v>
      </c>
      <c r="E8139" t="s">
        <v>530</v>
      </c>
    </row>
    <row r="8140" spans="1:5" x14ac:dyDescent="0.25">
      <c r="A8140" t="s">
        <v>37393</v>
      </c>
      <c r="B8140" t="s">
        <v>20</v>
      </c>
      <c r="C8140" t="s">
        <v>19</v>
      </c>
      <c r="D8140" t="s">
        <v>33</v>
      </c>
      <c r="E8140" t="s">
        <v>530</v>
      </c>
    </row>
    <row r="8141" spans="1:5" x14ac:dyDescent="0.25">
      <c r="A8141" t="s">
        <v>37394</v>
      </c>
      <c r="B8141" t="s">
        <v>20</v>
      </c>
      <c r="C8141" t="s">
        <v>19</v>
      </c>
      <c r="D8141" t="s">
        <v>33</v>
      </c>
      <c r="E8141" t="s">
        <v>530</v>
      </c>
    </row>
    <row r="8142" spans="1:5" x14ac:dyDescent="0.25">
      <c r="A8142" t="s">
        <v>37395</v>
      </c>
      <c r="B8142" t="s">
        <v>20</v>
      </c>
      <c r="C8142" t="s">
        <v>19</v>
      </c>
      <c r="D8142" t="s">
        <v>33</v>
      </c>
      <c r="E8142" t="s">
        <v>533</v>
      </c>
    </row>
    <row r="8143" spans="1:5" x14ac:dyDescent="0.25">
      <c r="A8143" t="s">
        <v>37396</v>
      </c>
      <c r="B8143" t="s">
        <v>20</v>
      </c>
      <c r="C8143" t="s">
        <v>19</v>
      </c>
      <c r="D8143" t="s">
        <v>33</v>
      </c>
      <c r="E8143" t="s">
        <v>533</v>
      </c>
    </row>
    <row r="8144" spans="1:5" x14ac:dyDescent="0.25">
      <c r="A8144" t="s">
        <v>37397</v>
      </c>
      <c r="B8144" t="s">
        <v>20</v>
      </c>
      <c r="C8144" t="s">
        <v>19</v>
      </c>
      <c r="D8144" t="s">
        <v>33</v>
      </c>
      <c r="E8144" t="s">
        <v>533</v>
      </c>
    </row>
    <row r="8145" spans="1:5" x14ac:dyDescent="0.25">
      <c r="A8145" t="s">
        <v>37398</v>
      </c>
      <c r="B8145" t="s">
        <v>20</v>
      </c>
      <c r="C8145" t="s">
        <v>19</v>
      </c>
      <c r="D8145" t="s">
        <v>33</v>
      </c>
      <c r="E8145" t="s">
        <v>530</v>
      </c>
    </row>
    <row r="8146" spans="1:5" x14ac:dyDescent="0.25">
      <c r="A8146" t="s">
        <v>37399</v>
      </c>
      <c r="B8146" t="s">
        <v>20</v>
      </c>
      <c r="C8146" t="s">
        <v>19</v>
      </c>
      <c r="D8146" t="s">
        <v>33</v>
      </c>
      <c r="E8146" t="s">
        <v>530</v>
      </c>
    </row>
    <row r="8147" spans="1:5" x14ac:dyDescent="0.25">
      <c r="A8147" t="s">
        <v>37400</v>
      </c>
      <c r="B8147" t="s">
        <v>20</v>
      </c>
      <c r="C8147" t="s">
        <v>19</v>
      </c>
      <c r="D8147" t="s">
        <v>33</v>
      </c>
      <c r="E8147" t="s">
        <v>538</v>
      </c>
    </row>
    <row r="8148" spans="1:5" x14ac:dyDescent="0.25">
      <c r="A8148" t="s">
        <v>37401</v>
      </c>
      <c r="B8148" t="s">
        <v>20</v>
      </c>
      <c r="C8148" t="s">
        <v>19</v>
      </c>
      <c r="D8148" t="s">
        <v>33</v>
      </c>
      <c r="E8148" t="s">
        <v>533</v>
      </c>
    </row>
    <row r="8149" spans="1:5" x14ac:dyDescent="0.25">
      <c r="A8149" t="s">
        <v>37402</v>
      </c>
      <c r="B8149" t="s">
        <v>20</v>
      </c>
      <c r="C8149" t="s">
        <v>19</v>
      </c>
      <c r="D8149" t="s">
        <v>33</v>
      </c>
      <c r="E8149" t="s">
        <v>533</v>
      </c>
    </row>
    <row r="8150" spans="1:5" x14ac:dyDescent="0.25">
      <c r="A8150" t="s">
        <v>37403</v>
      </c>
      <c r="B8150" t="s">
        <v>20</v>
      </c>
      <c r="C8150" t="s">
        <v>19</v>
      </c>
      <c r="D8150" t="s">
        <v>33</v>
      </c>
      <c r="E8150" t="s">
        <v>530</v>
      </c>
    </row>
    <row r="8151" spans="1:5" x14ac:dyDescent="0.25">
      <c r="A8151" t="s">
        <v>37404</v>
      </c>
      <c r="B8151" t="s">
        <v>20</v>
      </c>
      <c r="C8151" t="s">
        <v>19</v>
      </c>
      <c r="D8151" t="s">
        <v>33</v>
      </c>
      <c r="E8151" t="s">
        <v>530</v>
      </c>
    </row>
    <row r="8152" spans="1:5" x14ac:dyDescent="0.25">
      <c r="A8152" t="s">
        <v>37405</v>
      </c>
      <c r="B8152" t="s">
        <v>20</v>
      </c>
      <c r="C8152" t="s">
        <v>19</v>
      </c>
      <c r="D8152" t="s">
        <v>33</v>
      </c>
      <c r="E8152" t="s">
        <v>530</v>
      </c>
    </row>
    <row r="8153" spans="1:5" x14ac:dyDescent="0.25">
      <c r="A8153" t="s">
        <v>37406</v>
      </c>
      <c r="B8153" t="s">
        <v>20</v>
      </c>
      <c r="C8153" t="s">
        <v>19</v>
      </c>
      <c r="D8153" t="s">
        <v>33</v>
      </c>
      <c r="E8153" t="s">
        <v>530</v>
      </c>
    </row>
    <row r="8154" spans="1:5" x14ac:dyDescent="0.25">
      <c r="A8154" t="s">
        <v>37407</v>
      </c>
      <c r="B8154" t="s">
        <v>20</v>
      </c>
      <c r="C8154" t="s">
        <v>19</v>
      </c>
      <c r="D8154" t="s">
        <v>33</v>
      </c>
      <c r="E8154" t="s">
        <v>530</v>
      </c>
    </row>
    <row r="8155" spans="1:5" x14ac:dyDescent="0.25">
      <c r="A8155" t="s">
        <v>37408</v>
      </c>
      <c r="B8155" t="s">
        <v>20</v>
      </c>
      <c r="C8155" t="s">
        <v>19</v>
      </c>
      <c r="D8155" t="s">
        <v>69</v>
      </c>
      <c r="E8155" t="s">
        <v>533</v>
      </c>
    </row>
    <row r="8156" spans="1:5" x14ac:dyDescent="0.25">
      <c r="A8156" t="s">
        <v>37409</v>
      </c>
      <c r="B8156" t="s">
        <v>20</v>
      </c>
      <c r="C8156" t="s">
        <v>19</v>
      </c>
      <c r="D8156" t="s">
        <v>33</v>
      </c>
      <c r="E8156" t="s">
        <v>530</v>
      </c>
    </row>
    <row r="8157" spans="1:5" x14ac:dyDescent="0.25">
      <c r="A8157" t="s">
        <v>37410</v>
      </c>
      <c r="B8157" t="s">
        <v>20</v>
      </c>
      <c r="C8157" t="s">
        <v>19</v>
      </c>
      <c r="D8157" t="s">
        <v>33</v>
      </c>
      <c r="E8157" t="s">
        <v>538</v>
      </c>
    </row>
    <row r="8158" spans="1:5" x14ac:dyDescent="0.25">
      <c r="A8158" t="s">
        <v>37411</v>
      </c>
      <c r="B8158" t="s">
        <v>20</v>
      </c>
      <c r="C8158" t="s">
        <v>19</v>
      </c>
      <c r="D8158" t="s">
        <v>33</v>
      </c>
      <c r="E8158" t="s">
        <v>533</v>
      </c>
    </row>
    <row r="8159" spans="1:5" x14ac:dyDescent="0.25">
      <c r="A8159" t="s">
        <v>37412</v>
      </c>
      <c r="B8159" t="s">
        <v>20</v>
      </c>
      <c r="C8159" t="s">
        <v>19</v>
      </c>
      <c r="D8159" t="s">
        <v>33</v>
      </c>
      <c r="E8159" t="s">
        <v>533</v>
      </c>
    </row>
    <row r="8160" spans="1:5" x14ac:dyDescent="0.25">
      <c r="A8160" t="s">
        <v>37413</v>
      </c>
      <c r="B8160" t="s">
        <v>20</v>
      </c>
      <c r="C8160" t="s">
        <v>19</v>
      </c>
      <c r="D8160" t="s">
        <v>33</v>
      </c>
      <c r="E8160" t="s">
        <v>889</v>
      </c>
    </row>
    <row r="8161" spans="1:5" x14ac:dyDescent="0.25">
      <c r="A8161" t="s">
        <v>37414</v>
      </c>
      <c r="B8161" t="s">
        <v>20</v>
      </c>
      <c r="C8161" t="s">
        <v>19</v>
      </c>
      <c r="D8161" t="s">
        <v>33</v>
      </c>
      <c r="E8161" t="s">
        <v>538</v>
      </c>
    </row>
    <row r="8162" spans="1:5" x14ac:dyDescent="0.25">
      <c r="A8162" t="s">
        <v>37415</v>
      </c>
      <c r="B8162" t="s">
        <v>20</v>
      </c>
      <c r="C8162" t="s">
        <v>19</v>
      </c>
      <c r="D8162" t="s">
        <v>33</v>
      </c>
      <c r="E8162" t="s">
        <v>530</v>
      </c>
    </row>
    <row r="8163" spans="1:5" x14ac:dyDescent="0.25">
      <c r="A8163" t="s">
        <v>37416</v>
      </c>
      <c r="B8163" t="s">
        <v>20</v>
      </c>
      <c r="C8163" t="s">
        <v>19</v>
      </c>
      <c r="D8163" t="s">
        <v>33</v>
      </c>
      <c r="E8163" t="s">
        <v>538</v>
      </c>
    </row>
    <row r="8164" spans="1:5" x14ac:dyDescent="0.25">
      <c r="A8164" t="s">
        <v>37417</v>
      </c>
      <c r="B8164" t="s">
        <v>20</v>
      </c>
      <c r="C8164" t="s">
        <v>19</v>
      </c>
      <c r="D8164" t="s">
        <v>33</v>
      </c>
      <c r="E8164" t="s">
        <v>538</v>
      </c>
    </row>
    <row r="8165" spans="1:5" x14ac:dyDescent="0.25">
      <c r="A8165" t="s">
        <v>37418</v>
      </c>
      <c r="B8165" t="s">
        <v>20</v>
      </c>
      <c r="C8165" t="s">
        <v>19</v>
      </c>
      <c r="D8165" t="s">
        <v>33</v>
      </c>
      <c r="E8165" t="s">
        <v>530</v>
      </c>
    </row>
    <row r="8166" spans="1:5" x14ac:dyDescent="0.25">
      <c r="A8166" t="s">
        <v>37419</v>
      </c>
      <c r="B8166" t="s">
        <v>20</v>
      </c>
      <c r="C8166" t="s">
        <v>19</v>
      </c>
      <c r="D8166" t="s">
        <v>33</v>
      </c>
      <c r="E8166" t="s">
        <v>889</v>
      </c>
    </row>
    <row r="8167" spans="1:5" x14ac:dyDescent="0.25">
      <c r="A8167" t="s">
        <v>37420</v>
      </c>
      <c r="B8167" t="s">
        <v>20</v>
      </c>
      <c r="C8167" t="s">
        <v>19</v>
      </c>
      <c r="D8167" t="s">
        <v>33</v>
      </c>
      <c r="E8167" t="s">
        <v>533</v>
      </c>
    </row>
    <row r="8168" spans="1:5" x14ac:dyDescent="0.25">
      <c r="A8168" t="s">
        <v>37421</v>
      </c>
      <c r="B8168" t="s">
        <v>20</v>
      </c>
      <c r="C8168" t="s">
        <v>19</v>
      </c>
      <c r="D8168" t="s">
        <v>33</v>
      </c>
      <c r="E8168" t="s">
        <v>538</v>
      </c>
    </row>
    <row r="8169" spans="1:5" x14ac:dyDescent="0.25">
      <c r="A8169" t="s">
        <v>37422</v>
      </c>
      <c r="B8169" t="s">
        <v>20</v>
      </c>
      <c r="C8169" t="s">
        <v>19</v>
      </c>
      <c r="D8169" t="s">
        <v>33</v>
      </c>
      <c r="E8169" t="s">
        <v>530</v>
      </c>
    </row>
    <row r="8170" spans="1:5" x14ac:dyDescent="0.25">
      <c r="A8170" t="s">
        <v>37423</v>
      </c>
      <c r="B8170" t="s">
        <v>20</v>
      </c>
      <c r="C8170" t="s">
        <v>19</v>
      </c>
      <c r="D8170" t="s">
        <v>33</v>
      </c>
      <c r="E8170" t="s">
        <v>538</v>
      </c>
    </row>
    <row r="8171" spans="1:5" x14ac:dyDescent="0.25">
      <c r="A8171" t="s">
        <v>37424</v>
      </c>
      <c r="B8171" t="s">
        <v>20</v>
      </c>
      <c r="C8171" t="s">
        <v>19</v>
      </c>
      <c r="D8171" t="s">
        <v>33</v>
      </c>
      <c r="E8171" t="s">
        <v>533</v>
      </c>
    </row>
    <row r="8172" spans="1:5" x14ac:dyDescent="0.25">
      <c r="A8172" t="s">
        <v>37425</v>
      </c>
      <c r="B8172" t="s">
        <v>20</v>
      </c>
      <c r="C8172" t="s">
        <v>19</v>
      </c>
      <c r="D8172" t="s">
        <v>33</v>
      </c>
      <c r="E8172" t="s">
        <v>533</v>
      </c>
    </row>
    <row r="8173" spans="1:5" x14ac:dyDescent="0.25">
      <c r="A8173" t="s">
        <v>37426</v>
      </c>
      <c r="B8173" t="s">
        <v>20</v>
      </c>
      <c r="C8173" t="s">
        <v>19</v>
      </c>
      <c r="D8173" t="s">
        <v>33</v>
      </c>
      <c r="E8173" t="s">
        <v>530</v>
      </c>
    </row>
    <row r="8174" spans="1:5" x14ac:dyDescent="0.25">
      <c r="A8174" t="s">
        <v>37427</v>
      </c>
      <c r="B8174" t="s">
        <v>20</v>
      </c>
      <c r="C8174" t="s">
        <v>19</v>
      </c>
      <c r="D8174" t="s">
        <v>33</v>
      </c>
      <c r="E8174" t="s">
        <v>530</v>
      </c>
    </row>
    <row r="8175" spans="1:5" x14ac:dyDescent="0.25">
      <c r="A8175" t="s">
        <v>37428</v>
      </c>
      <c r="B8175" t="s">
        <v>20</v>
      </c>
      <c r="C8175" t="s">
        <v>19</v>
      </c>
      <c r="D8175" t="s">
        <v>33</v>
      </c>
      <c r="E8175" t="s">
        <v>533</v>
      </c>
    </row>
    <row r="8176" spans="1:5" x14ac:dyDescent="0.25">
      <c r="A8176" t="s">
        <v>37429</v>
      </c>
      <c r="B8176" t="s">
        <v>20</v>
      </c>
      <c r="C8176" t="s">
        <v>19</v>
      </c>
      <c r="D8176" t="s">
        <v>33</v>
      </c>
      <c r="E8176" t="s">
        <v>533</v>
      </c>
    </row>
    <row r="8177" spans="1:5" x14ac:dyDescent="0.25">
      <c r="A8177" t="s">
        <v>37430</v>
      </c>
      <c r="B8177" t="s">
        <v>20</v>
      </c>
      <c r="C8177" t="s">
        <v>19</v>
      </c>
      <c r="D8177" t="s">
        <v>33</v>
      </c>
      <c r="E8177" t="s">
        <v>533</v>
      </c>
    </row>
    <row r="8178" spans="1:5" x14ac:dyDescent="0.25">
      <c r="A8178" t="s">
        <v>37431</v>
      </c>
      <c r="B8178" t="s">
        <v>20</v>
      </c>
      <c r="C8178" t="s">
        <v>19</v>
      </c>
      <c r="D8178" t="s">
        <v>33</v>
      </c>
      <c r="E8178" t="s">
        <v>533</v>
      </c>
    </row>
    <row r="8179" spans="1:5" x14ac:dyDescent="0.25">
      <c r="A8179" t="s">
        <v>37432</v>
      </c>
      <c r="B8179" t="s">
        <v>20</v>
      </c>
      <c r="C8179" t="s">
        <v>19</v>
      </c>
      <c r="D8179" t="s">
        <v>33</v>
      </c>
      <c r="E8179" t="s">
        <v>533</v>
      </c>
    </row>
    <row r="8180" spans="1:5" x14ac:dyDescent="0.25">
      <c r="A8180" t="s">
        <v>37433</v>
      </c>
      <c r="B8180" t="s">
        <v>20</v>
      </c>
      <c r="C8180" t="s">
        <v>19</v>
      </c>
      <c r="D8180" t="s">
        <v>33</v>
      </c>
      <c r="E8180" t="s">
        <v>533</v>
      </c>
    </row>
    <row r="8181" spans="1:5" x14ac:dyDescent="0.25">
      <c r="A8181" t="s">
        <v>37434</v>
      </c>
      <c r="B8181" t="s">
        <v>20</v>
      </c>
      <c r="C8181" t="s">
        <v>19</v>
      </c>
      <c r="D8181" t="s">
        <v>33</v>
      </c>
      <c r="E8181" t="s">
        <v>530</v>
      </c>
    </row>
    <row r="8182" spans="1:5" x14ac:dyDescent="0.25">
      <c r="A8182" t="s">
        <v>37435</v>
      </c>
      <c r="B8182" t="s">
        <v>20</v>
      </c>
      <c r="C8182" t="s">
        <v>19</v>
      </c>
      <c r="D8182" t="s">
        <v>33</v>
      </c>
      <c r="E8182" t="s">
        <v>530</v>
      </c>
    </row>
    <row r="8183" spans="1:5" x14ac:dyDescent="0.25">
      <c r="A8183" t="s">
        <v>37436</v>
      </c>
      <c r="B8183" t="s">
        <v>20</v>
      </c>
      <c r="C8183" t="s">
        <v>19</v>
      </c>
      <c r="D8183" t="s">
        <v>33</v>
      </c>
      <c r="E8183" t="s">
        <v>530</v>
      </c>
    </row>
    <row r="8184" spans="1:5" x14ac:dyDescent="0.25">
      <c r="A8184" t="s">
        <v>37437</v>
      </c>
      <c r="B8184" t="s">
        <v>20</v>
      </c>
      <c r="C8184" t="s">
        <v>19</v>
      </c>
      <c r="D8184" t="s">
        <v>33</v>
      </c>
      <c r="E8184" t="s">
        <v>533</v>
      </c>
    </row>
    <row r="8185" spans="1:5" x14ac:dyDescent="0.25">
      <c r="A8185" t="s">
        <v>37438</v>
      </c>
      <c r="B8185" t="s">
        <v>20</v>
      </c>
      <c r="C8185" t="s">
        <v>19</v>
      </c>
      <c r="D8185" t="s">
        <v>33</v>
      </c>
      <c r="E8185" t="s">
        <v>533</v>
      </c>
    </row>
    <row r="8186" spans="1:5" x14ac:dyDescent="0.25">
      <c r="A8186" t="s">
        <v>37439</v>
      </c>
      <c r="B8186" t="s">
        <v>20</v>
      </c>
      <c r="C8186" t="s">
        <v>19</v>
      </c>
      <c r="D8186" t="s">
        <v>33</v>
      </c>
      <c r="E8186" t="s">
        <v>538</v>
      </c>
    </row>
    <row r="8187" spans="1:5" x14ac:dyDescent="0.25">
      <c r="A8187" t="s">
        <v>37440</v>
      </c>
      <c r="B8187" t="s">
        <v>20</v>
      </c>
      <c r="C8187" t="s">
        <v>19</v>
      </c>
      <c r="D8187" t="s">
        <v>33</v>
      </c>
      <c r="E8187" t="s">
        <v>538</v>
      </c>
    </row>
    <row r="8188" spans="1:5" x14ac:dyDescent="0.25">
      <c r="A8188" t="s">
        <v>37441</v>
      </c>
      <c r="B8188" t="s">
        <v>20</v>
      </c>
      <c r="C8188" t="s">
        <v>19</v>
      </c>
      <c r="D8188" t="s">
        <v>33</v>
      </c>
      <c r="E8188" t="s">
        <v>530</v>
      </c>
    </row>
    <row r="8189" spans="1:5" x14ac:dyDescent="0.25">
      <c r="A8189" t="s">
        <v>37442</v>
      </c>
      <c r="B8189" t="s">
        <v>20</v>
      </c>
      <c r="C8189" t="s">
        <v>19</v>
      </c>
      <c r="D8189" t="s">
        <v>33</v>
      </c>
      <c r="E8189" t="s">
        <v>538</v>
      </c>
    </row>
    <row r="8190" spans="1:5" x14ac:dyDescent="0.25">
      <c r="A8190" t="s">
        <v>37443</v>
      </c>
      <c r="B8190" t="s">
        <v>20</v>
      </c>
      <c r="C8190" t="s">
        <v>19</v>
      </c>
      <c r="D8190" t="s">
        <v>33</v>
      </c>
      <c r="E8190" t="s">
        <v>533</v>
      </c>
    </row>
    <row r="8191" spans="1:5" x14ac:dyDescent="0.25">
      <c r="A8191" t="s">
        <v>37444</v>
      </c>
      <c r="B8191" t="s">
        <v>20</v>
      </c>
      <c r="C8191" t="s">
        <v>19</v>
      </c>
      <c r="D8191" t="s">
        <v>65</v>
      </c>
      <c r="E8191" t="s">
        <v>533</v>
      </c>
    </row>
    <row r="8192" spans="1:5" x14ac:dyDescent="0.25">
      <c r="A8192" t="s">
        <v>37445</v>
      </c>
      <c r="B8192" t="s">
        <v>20</v>
      </c>
      <c r="C8192" t="s">
        <v>19</v>
      </c>
      <c r="D8192" t="s">
        <v>33</v>
      </c>
      <c r="E8192" t="s">
        <v>538</v>
      </c>
    </row>
    <row r="8193" spans="1:5" x14ac:dyDescent="0.25">
      <c r="A8193" t="s">
        <v>37446</v>
      </c>
      <c r="B8193" t="s">
        <v>20</v>
      </c>
      <c r="C8193" t="s">
        <v>19</v>
      </c>
      <c r="D8193" t="s">
        <v>33</v>
      </c>
      <c r="E8193" t="s">
        <v>530</v>
      </c>
    </row>
    <row r="8194" spans="1:5" x14ac:dyDescent="0.25">
      <c r="A8194" t="s">
        <v>37447</v>
      </c>
      <c r="B8194" t="s">
        <v>20</v>
      </c>
      <c r="C8194" t="s">
        <v>19</v>
      </c>
      <c r="D8194" t="s">
        <v>33</v>
      </c>
      <c r="E8194" t="s">
        <v>530</v>
      </c>
    </row>
    <row r="8195" spans="1:5" x14ac:dyDescent="0.25">
      <c r="A8195" t="s">
        <v>37448</v>
      </c>
      <c r="B8195" t="s">
        <v>20</v>
      </c>
      <c r="C8195" t="s">
        <v>19</v>
      </c>
      <c r="D8195" t="s">
        <v>33</v>
      </c>
      <c r="E8195" t="s">
        <v>538</v>
      </c>
    </row>
    <row r="8196" spans="1:5" x14ac:dyDescent="0.25">
      <c r="A8196" t="s">
        <v>37449</v>
      </c>
      <c r="B8196" t="s">
        <v>20</v>
      </c>
      <c r="C8196" t="s">
        <v>19</v>
      </c>
      <c r="D8196" t="s">
        <v>33</v>
      </c>
      <c r="E8196" t="s">
        <v>530</v>
      </c>
    </row>
    <row r="8197" spans="1:5" x14ac:dyDescent="0.25">
      <c r="A8197" t="s">
        <v>37450</v>
      </c>
      <c r="B8197" t="s">
        <v>20</v>
      </c>
      <c r="C8197" t="s">
        <v>19</v>
      </c>
      <c r="D8197" t="s">
        <v>33</v>
      </c>
      <c r="E8197" t="s">
        <v>530</v>
      </c>
    </row>
    <row r="8198" spans="1:5" x14ac:dyDescent="0.25">
      <c r="A8198" t="s">
        <v>37451</v>
      </c>
      <c r="B8198" t="s">
        <v>20</v>
      </c>
      <c r="C8198" t="s">
        <v>19</v>
      </c>
      <c r="D8198" t="s">
        <v>33</v>
      </c>
      <c r="E8198" t="s">
        <v>538</v>
      </c>
    </row>
    <row r="8199" spans="1:5" x14ac:dyDescent="0.25">
      <c r="A8199" t="s">
        <v>37452</v>
      </c>
      <c r="B8199" t="s">
        <v>20</v>
      </c>
      <c r="C8199" t="s">
        <v>19</v>
      </c>
      <c r="D8199" t="s">
        <v>33</v>
      </c>
      <c r="E8199" t="s">
        <v>533</v>
      </c>
    </row>
    <row r="8200" spans="1:5" x14ac:dyDescent="0.25">
      <c r="A8200" t="s">
        <v>37453</v>
      </c>
      <c r="B8200" t="s">
        <v>20</v>
      </c>
      <c r="C8200" t="s">
        <v>19</v>
      </c>
      <c r="D8200" t="s">
        <v>33</v>
      </c>
      <c r="E8200" t="s">
        <v>530</v>
      </c>
    </row>
    <row r="8201" spans="1:5" x14ac:dyDescent="0.25">
      <c r="A8201" t="s">
        <v>37454</v>
      </c>
      <c r="B8201" t="s">
        <v>20</v>
      </c>
      <c r="C8201" t="s">
        <v>19</v>
      </c>
      <c r="D8201" t="s">
        <v>33</v>
      </c>
      <c r="E8201" t="s">
        <v>533</v>
      </c>
    </row>
    <row r="8202" spans="1:5" x14ac:dyDescent="0.25">
      <c r="A8202" t="s">
        <v>37455</v>
      </c>
      <c r="B8202" t="s">
        <v>20</v>
      </c>
      <c r="C8202" t="s">
        <v>19</v>
      </c>
      <c r="D8202" t="s">
        <v>33</v>
      </c>
      <c r="E8202" t="s">
        <v>538</v>
      </c>
    </row>
    <row r="8203" spans="1:5" x14ac:dyDescent="0.25">
      <c r="A8203" t="s">
        <v>37456</v>
      </c>
      <c r="B8203" t="s">
        <v>20</v>
      </c>
      <c r="C8203" t="s">
        <v>19</v>
      </c>
      <c r="D8203" t="s">
        <v>33</v>
      </c>
      <c r="E8203" t="s">
        <v>530</v>
      </c>
    </row>
    <row r="8204" spans="1:5" x14ac:dyDescent="0.25">
      <c r="A8204" t="s">
        <v>37457</v>
      </c>
      <c r="B8204" t="s">
        <v>20</v>
      </c>
      <c r="C8204" t="s">
        <v>19</v>
      </c>
      <c r="D8204" t="s">
        <v>33</v>
      </c>
      <c r="E8204" t="s">
        <v>530</v>
      </c>
    </row>
    <row r="8205" spans="1:5" x14ac:dyDescent="0.25">
      <c r="A8205" t="s">
        <v>37458</v>
      </c>
      <c r="B8205" t="s">
        <v>20</v>
      </c>
      <c r="C8205" t="s">
        <v>19</v>
      </c>
      <c r="D8205" t="s">
        <v>33</v>
      </c>
      <c r="E8205" t="s">
        <v>538</v>
      </c>
    </row>
    <row r="8206" spans="1:5" x14ac:dyDescent="0.25">
      <c r="A8206" t="s">
        <v>37459</v>
      </c>
      <c r="B8206" t="s">
        <v>20</v>
      </c>
      <c r="C8206" t="s">
        <v>19</v>
      </c>
      <c r="D8206" t="s">
        <v>33</v>
      </c>
      <c r="E8206" t="s">
        <v>533</v>
      </c>
    </row>
    <row r="8207" spans="1:5" x14ac:dyDescent="0.25">
      <c r="A8207" t="s">
        <v>37460</v>
      </c>
      <c r="B8207" t="s">
        <v>20</v>
      </c>
      <c r="C8207" t="s">
        <v>19</v>
      </c>
      <c r="D8207" t="s">
        <v>33</v>
      </c>
      <c r="E8207" t="s">
        <v>530</v>
      </c>
    </row>
    <row r="8208" spans="1:5" x14ac:dyDescent="0.25">
      <c r="A8208" t="s">
        <v>37461</v>
      </c>
      <c r="B8208" t="s">
        <v>20</v>
      </c>
      <c r="C8208" t="s">
        <v>19</v>
      </c>
      <c r="D8208" t="s">
        <v>33</v>
      </c>
      <c r="E8208" t="s">
        <v>530</v>
      </c>
    </row>
    <row r="8209" spans="1:5" x14ac:dyDescent="0.25">
      <c r="A8209" t="s">
        <v>37462</v>
      </c>
      <c r="B8209" t="s">
        <v>20</v>
      </c>
      <c r="C8209" t="s">
        <v>19</v>
      </c>
      <c r="D8209" t="s">
        <v>33</v>
      </c>
      <c r="E8209" t="s">
        <v>530</v>
      </c>
    </row>
    <row r="8210" spans="1:5" x14ac:dyDescent="0.25">
      <c r="A8210" t="s">
        <v>37463</v>
      </c>
      <c r="B8210" t="s">
        <v>20</v>
      </c>
      <c r="C8210" t="s">
        <v>19</v>
      </c>
      <c r="D8210" t="s">
        <v>33</v>
      </c>
      <c r="E8210" t="s">
        <v>530</v>
      </c>
    </row>
    <row r="8211" spans="1:5" x14ac:dyDescent="0.25">
      <c r="A8211" t="s">
        <v>37464</v>
      </c>
      <c r="B8211" t="s">
        <v>20</v>
      </c>
      <c r="C8211" t="s">
        <v>19</v>
      </c>
      <c r="D8211" t="s">
        <v>33</v>
      </c>
      <c r="E8211" t="s">
        <v>538</v>
      </c>
    </row>
    <row r="8212" spans="1:5" x14ac:dyDescent="0.25">
      <c r="A8212" t="s">
        <v>37465</v>
      </c>
      <c r="B8212" t="s">
        <v>20</v>
      </c>
      <c r="C8212" t="s">
        <v>19</v>
      </c>
      <c r="D8212" t="s">
        <v>33</v>
      </c>
      <c r="E8212" t="s">
        <v>530</v>
      </c>
    </row>
    <row r="8213" spans="1:5" x14ac:dyDescent="0.25">
      <c r="A8213" t="s">
        <v>37466</v>
      </c>
      <c r="B8213" t="s">
        <v>20</v>
      </c>
      <c r="C8213" t="s">
        <v>19</v>
      </c>
      <c r="D8213" t="s">
        <v>33</v>
      </c>
      <c r="E8213" t="s">
        <v>538</v>
      </c>
    </row>
    <row r="8214" spans="1:5" x14ac:dyDescent="0.25">
      <c r="A8214" t="s">
        <v>37467</v>
      </c>
      <c r="B8214" t="s">
        <v>20</v>
      </c>
      <c r="C8214" t="s">
        <v>19</v>
      </c>
      <c r="D8214" t="s">
        <v>33</v>
      </c>
      <c r="E8214" t="s">
        <v>538</v>
      </c>
    </row>
    <row r="8215" spans="1:5" x14ac:dyDescent="0.25">
      <c r="A8215" t="s">
        <v>37468</v>
      </c>
      <c r="B8215" t="s">
        <v>20</v>
      </c>
      <c r="C8215" t="s">
        <v>19</v>
      </c>
      <c r="D8215" t="s">
        <v>33</v>
      </c>
      <c r="E8215" t="s">
        <v>533</v>
      </c>
    </row>
    <row r="8216" spans="1:5" x14ac:dyDescent="0.25">
      <c r="A8216" t="s">
        <v>37469</v>
      </c>
      <c r="B8216" t="s">
        <v>20</v>
      </c>
      <c r="C8216" t="s">
        <v>19</v>
      </c>
      <c r="D8216" t="s">
        <v>33</v>
      </c>
      <c r="E8216" t="s">
        <v>533</v>
      </c>
    </row>
    <row r="8217" spans="1:5" x14ac:dyDescent="0.25">
      <c r="A8217" t="s">
        <v>37470</v>
      </c>
      <c r="B8217" t="s">
        <v>20</v>
      </c>
      <c r="C8217" t="s">
        <v>19</v>
      </c>
      <c r="D8217" t="s">
        <v>33</v>
      </c>
      <c r="E8217" t="s">
        <v>530</v>
      </c>
    </row>
    <row r="8218" spans="1:5" x14ac:dyDescent="0.25">
      <c r="A8218" t="s">
        <v>37471</v>
      </c>
      <c r="B8218" t="s">
        <v>20</v>
      </c>
      <c r="C8218" t="s">
        <v>19</v>
      </c>
      <c r="D8218" t="s">
        <v>33</v>
      </c>
      <c r="E8218" t="s">
        <v>533</v>
      </c>
    </row>
    <row r="8219" spans="1:5" x14ac:dyDescent="0.25">
      <c r="A8219" t="s">
        <v>37472</v>
      </c>
      <c r="B8219" t="s">
        <v>20</v>
      </c>
      <c r="C8219" t="s">
        <v>19</v>
      </c>
      <c r="D8219" t="s">
        <v>33</v>
      </c>
      <c r="E8219" t="s">
        <v>533</v>
      </c>
    </row>
    <row r="8220" spans="1:5" x14ac:dyDescent="0.25">
      <c r="A8220" t="s">
        <v>37473</v>
      </c>
      <c r="B8220" t="s">
        <v>20</v>
      </c>
      <c r="C8220" t="s">
        <v>19</v>
      </c>
      <c r="D8220" t="s">
        <v>33</v>
      </c>
      <c r="E8220" t="s">
        <v>533</v>
      </c>
    </row>
    <row r="8221" spans="1:5" x14ac:dyDescent="0.25">
      <c r="A8221" t="s">
        <v>37474</v>
      </c>
      <c r="B8221" t="s">
        <v>20</v>
      </c>
      <c r="C8221" t="s">
        <v>19</v>
      </c>
      <c r="D8221" t="s">
        <v>33</v>
      </c>
      <c r="E8221" t="s">
        <v>530</v>
      </c>
    </row>
    <row r="8222" spans="1:5" x14ac:dyDescent="0.25">
      <c r="A8222" t="s">
        <v>37475</v>
      </c>
      <c r="B8222" t="s">
        <v>20</v>
      </c>
      <c r="C8222" t="s">
        <v>19</v>
      </c>
      <c r="D8222" t="s">
        <v>33</v>
      </c>
      <c r="E8222" t="s">
        <v>533</v>
      </c>
    </row>
    <row r="8223" spans="1:5" x14ac:dyDescent="0.25">
      <c r="A8223" t="s">
        <v>37476</v>
      </c>
      <c r="B8223" t="s">
        <v>20</v>
      </c>
      <c r="C8223" t="s">
        <v>19</v>
      </c>
      <c r="D8223" t="s">
        <v>33</v>
      </c>
      <c r="E8223" t="s">
        <v>533</v>
      </c>
    </row>
    <row r="8224" spans="1:5" x14ac:dyDescent="0.25">
      <c r="A8224" t="s">
        <v>37477</v>
      </c>
      <c r="B8224" t="s">
        <v>20</v>
      </c>
      <c r="C8224" t="s">
        <v>19</v>
      </c>
      <c r="D8224" t="s">
        <v>33</v>
      </c>
      <c r="E8224" t="s">
        <v>533</v>
      </c>
    </row>
    <row r="8225" spans="1:5" x14ac:dyDescent="0.25">
      <c r="A8225" t="s">
        <v>37478</v>
      </c>
      <c r="B8225" t="s">
        <v>20</v>
      </c>
      <c r="C8225" t="s">
        <v>19</v>
      </c>
      <c r="D8225" t="s">
        <v>33</v>
      </c>
      <c r="E8225" t="s">
        <v>533</v>
      </c>
    </row>
    <row r="8226" spans="1:5" x14ac:dyDescent="0.25">
      <c r="A8226" t="s">
        <v>37479</v>
      </c>
      <c r="B8226" t="s">
        <v>20</v>
      </c>
      <c r="C8226" t="s">
        <v>19</v>
      </c>
      <c r="D8226" t="s">
        <v>33</v>
      </c>
      <c r="E8226" t="s">
        <v>538</v>
      </c>
    </row>
    <row r="8227" spans="1:5" x14ac:dyDescent="0.25">
      <c r="A8227" t="s">
        <v>37480</v>
      </c>
      <c r="B8227" t="s">
        <v>20</v>
      </c>
      <c r="C8227" t="s">
        <v>19</v>
      </c>
      <c r="D8227" t="s">
        <v>33</v>
      </c>
      <c r="E8227" t="s">
        <v>530</v>
      </c>
    </row>
    <row r="8228" spans="1:5" x14ac:dyDescent="0.25">
      <c r="A8228" t="s">
        <v>37481</v>
      </c>
      <c r="B8228" t="s">
        <v>20</v>
      </c>
      <c r="C8228" t="s">
        <v>19</v>
      </c>
      <c r="D8228" t="s">
        <v>33</v>
      </c>
      <c r="E8228" t="s">
        <v>533</v>
      </c>
    </row>
    <row r="8229" spans="1:5" x14ac:dyDescent="0.25">
      <c r="A8229" t="s">
        <v>37482</v>
      </c>
      <c r="B8229" t="s">
        <v>20</v>
      </c>
      <c r="C8229" t="s">
        <v>19</v>
      </c>
      <c r="D8229" t="s">
        <v>33</v>
      </c>
      <c r="E8229" t="s">
        <v>530</v>
      </c>
    </row>
    <row r="8230" spans="1:5" x14ac:dyDescent="0.25">
      <c r="A8230" t="s">
        <v>37483</v>
      </c>
      <c r="B8230" t="s">
        <v>20</v>
      </c>
      <c r="C8230" t="s">
        <v>19</v>
      </c>
      <c r="D8230" t="s">
        <v>33</v>
      </c>
      <c r="E8230" t="s">
        <v>533</v>
      </c>
    </row>
    <row r="8231" spans="1:5" x14ac:dyDescent="0.25">
      <c r="A8231" t="s">
        <v>37484</v>
      </c>
      <c r="B8231" t="s">
        <v>20</v>
      </c>
      <c r="C8231" t="s">
        <v>19</v>
      </c>
      <c r="D8231" t="s">
        <v>33</v>
      </c>
      <c r="E8231" t="s">
        <v>530</v>
      </c>
    </row>
    <row r="8232" spans="1:5" x14ac:dyDescent="0.25">
      <c r="A8232" t="s">
        <v>37485</v>
      </c>
      <c r="B8232" t="s">
        <v>20</v>
      </c>
      <c r="C8232" t="s">
        <v>19</v>
      </c>
      <c r="D8232" t="s">
        <v>33</v>
      </c>
      <c r="E8232" t="s">
        <v>533</v>
      </c>
    </row>
    <row r="8233" spans="1:5" x14ac:dyDescent="0.25">
      <c r="A8233" t="s">
        <v>37486</v>
      </c>
      <c r="B8233" t="s">
        <v>20</v>
      </c>
      <c r="C8233" t="s">
        <v>19</v>
      </c>
      <c r="D8233" t="s">
        <v>33</v>
      </c>
      <c r="E8233" t="s">
        <v>530</v>
      </c>
    </row>
    <row r="8234" spans="1:5" x14ac:dyDescent="0.25">
      <c r="A8234" t="s">
        <v>37487</v>
      </c>
      <c r="B8234" t="s">
        <v>20</v>
      </c>
      <c r="C8234" t="s">
        <v>19</v>
      </c>
      <c r="D8234" t="s">
        <v>33</v>
      </c>
      <c r="E8234" t="s">
        <v>530</v>
      </c>
    </row>
    <row r="8235" spans="1:5" x14ac:dyDescent="0.25">
      <c r="A8235" t="s">
        <v>37488</v>
      </c>
      <c r="B8235" t="s">
        <v>20</v>
      </c>
      <c r="C8235" t="s">
        <v>19</v>
      </c>
      <c r="D8235" t="s">
        <v>33</v>
      </c>
      <c r="E8235" t="s">
        <v>533</v>
      </c>
    </row>
    <row r="8236" spans="1:5" x14ac:dyDescent="0.25">
      <c r="A8236" t="s">
        <v>37489</v>
      </c>
      <c r="B8236" t="s">
        <v>20</v>
      </c>
      <c r="C8236" t="s">
        <v>19</v>
      </c>
      <c r="D8236" t="s">
        <v>33</v>
      </c>
      <c r="E8236" t="s">
        <v>530</v>
      </c>
    </row>
    <row r="8237" spans="1:5" x14ac:dyDescent="0.25">
      <c r="A8237" t="s">
        <v>37490</v>
      </c>
      <c r="B8237" t="s">
        <v>20</v>
      </c>
      <c r="C8237" t="s">
        <v>19</v>
      </c>
      <c r="D8237" t="s">
        <v>33</v>
      </c>
      <c r="E8237" t="s">
        <v>538</v>
      </c>
    </row>
    <row r="8238" spans="1:5" x14ac:dyDescent="0.25">
      <c r="A8238" t="s">
        <v>37491</v>
      </c>
      <c r="B8238" t="s">
        <v>20</v>
      </c>
      <c r="C8238" t="s">
        <v>19</v>
      </c>
      <c r="D8238" t="s">
        <v>33</v>
      </c>
      <c r="E8238" t="s">
        <v>538</v>
      </c>
    </row>
    <row r="8239" spans="1:5" x14ac:dyDescent="0.25">
      <c r="A8239" t="s">
        <v>37492</v>
      </c>
      <c r="B8239" t="s">
        <v>20</v>
      </c>
      <c r="C8239" t="s">
        <v>19</v>
      </c>
      <c r="D8239" t="s">
        <v>33</v>
      </c>
      <c r="E8239" t="s">
        <v>533</v>
      </c>
    </row>
    <row r="8240" spans="1:5" x14ac:dyDescent="0.25">
      <c r="A8240" t="s">
        <v>37493</v>
      </c>
      <c r="B8240" t="s">
        <v>20</v>
      </c>
      <c r="C8240" t="s">
        <v>19</v>
      </c>
      <c r="D8240" t="s">
        <v>33</v>
      </c>
      <c r="E8240" t="s">
        <v>530</v>
      </c>
    </row>
    <row r="8241" spans="1:5" x14ac:dyDescent="0.25">
      <c r="A8241" t="s">
        <v>37494</v>
      </c>
      <c r="B8241" t="s">
        <v>20</v>
      </c>
      <c r="C8241" t="s">
        <v>19</v>
      </c>
      <c r="D8241" t="s">
        <v>33</v>
      </c>
      <c r="E8241" t="s">
        <v>530</v>
      </c>
    </row>
    <row r="8242" spans="1:5" x14ac:dyDescent="0.25">
      <c r="A8242" t="s">
        <v>37495</v>
      </c>
      <c r="B8242" t="s">
        <v>20</v>
      </c>
      <c r="C8242" t="s">
        <v>19</v>
      </c>
      <c r="D8242" t="s">
        <v>33</v>
      </c>
      <c r="E8242" t="s">
        <v>530</v>
      </c>
    </row>
    <row r="8243" spans="1:5" x14ac:dyDescent="0.25">
      <c r="A8243" t="s">
        <v>37496</v>
      </c>
      <c r="B8243" t="s">
        <v>20</v>
      </c>
      <c r="C8243" t="s">
        <v>19</v>
      </c>
      <c r="D8243" t="s">
        <v>33</v>
      </c>
      <c r="E8243" t="s">
        <v>533</v>
      </c>
    </row>
    <row r="8244" spans="1:5" x14ac:dyDescent="0.25">
      <c r="A8244" t="s">
        <v>37497</v>
      </c>
      <c r="B8244" t="s">
        <v>20</v>
      </c>
      <c r="C8244" t="s">
        <v>19</v>
      </c>
      <c r="D8244" t="s">
        <v>33</v>
      </c>
      <c r="E8244" t="s">
        <v>530</v>
      </c>
    </row>
    <row r="8245" spans="1:5" x14ac:dyDescent="0.25">
      <c r="A8245" t="s">
        <v>37498</v>
      </c>
      <c r="B8245" t="s">
        <v>20</v>
      </c>
      <c r="C8245" t="s">
        <v>19</v>
      </c>
      <c r="D8245" t="s">
        <v>33</v>
      </c>
      <c r="E8245" t="s">
        <v>533</v>
      </c>
    </row>
    <row r="8246" spans="1:5" x14ac:dyDescent="0.25">
      <c r="A8246" t="s">
        <v>37499</v>
      </c>
      <c r="B8246" t="s">
        <v>20</v>
      </c>
      <c r="C8246" t="s">
        <v>19</v>
      </c>
      <c r="D8246" t="s">
        <v>33</v>
      </c>
      <c r="E8246" t="s">
        <v>533</v>
      </c>
    </row>
    <row r="8247" spans="1:5" x14ac:dyDescent="0.25">
      <c r="A8247" t="s">
        <v>37500</v>
      </c>
      <c r="B8247" t="s">
        <v>20</v>
      </c>
      <c r="C8247" t="s">
        <v>19</v>
      </c>
      <c r="D8247" t="s">
        <v>33</v>
      </c>
      <c r="E8247" t="s">
        <v>530</v>
      </c>
    </row>
    <row r="8248" spans="1:5" x14ac:dyDescent="0.25">
      <c r="A8248" t="s">
        <v>37501</v>
      </c>
      <c r="B8248" t="s">
        <v>20</v>
      </c>
      <c r="C8248" t="s">
        <v>19</v>
      </c>
      <c r="D8248" t="s">
        <v>33</v>
      </c>
      <c r="E8248" t="s">
        <v>533</v>
      </c>
    </row>
    <row r="8249" spans="1:5" x14ac:dyDescent="0.25">
      <c r="A8249" t="s">
        <v>37502</v>
      </c>
      <c r="B8249" t="s">
        <v>20</v>
      </c>
      <c r="C8249" t="s">
        <v>19</v>
      </c>
      <c r="D8249" t="s">
        <v>33</v>
      </c>
      <c r="E8249" t="s">
        <v>530</v>
      </c>
    </row>
    <row r="8250" spans="1:5" x14ac:dyDescent="0.25">
      <c r="A8250" t="s">
        <v>37503</v>
      </c>
      <c r="B8250" t="s">
        <v>20</v>
      </c>
      <c r="C8250" t="s">
        <v>19</v>
      </c>
      <c r="D8250" t="s">
        <v>33</v>
      </c>
      <c r="E8250" t="s">
        <v>530</v>
      </c>
    </row>
    <row r="8251" spans="1:5" x14ac:dyDescent="0.25">
      <c r="A8251" t="s">
        <v>37504</v>
      </c>
      <c r="B8251" t="s">
        <v>20</v>
      </c>
      <c r="C8251" t="s">
        <v>19</v>
      </c>
      <c r="D8251" t="s">
        <v>33</v>
      </c>
      <c r="E8251" t="s">
        <v>530</v>
      </c>
    </row>
    <row r="8252" spans="1:5" x14ac:dyDescent="0.25">
      <c r="A8252" t="s">
        <v>37505</v>
      </c>
      <c r="B8252" t="s">
        <v>20</v>
      </c>
      <c r="C8252" t="s">
        <v>19</v>
      </c>
      <c r="D8252" t="s">
        <v>33</v>
      </c>
      <c r="E8252" t="s">
        <v>530</v>
      </c>
    </row>
    <row r="8253" spans="1:5" x14ac:dyDescent="0.25">
      <c r="A8253" t="s">
        <v>37506</v>
      </c>
      <c r="B8253" t="s">
        <v>20</v>
      </c>
      <c r="C8253" t="s">
        <v>19</v>
      </c>
      <c r="D8253" t="s">
        <v>33</v>
      </c>
      <c r="E8253" t="s">
        <v>530</v>
      </c>
    </row>
    <row r="8254" spans="1:5" x14ac:dyDescent="0.25">
      <c r="A8254" t="s">
        <v>37507</v>
      </c>
      <c r="B8254" t="s">
        <v>20</v>
      </c>
      <c r="C8254" t="s">
        <v>19</v>
      </c>
      <c r="D8254" t="s">
        <v>33</v>
      </c>
      <c r="E8254" t="s">
        <v>533</v>
      </c>
    </row>
    <row r="8255" spans="1:5" x14ac:dyDescent="0.25">
      <c r="A8255" t="s">
        <v>37508</v>
      </c>
      <c r="B8255" t="s">
        <v>20</v>
      </c>
      <c r="C8255" t="s">
        <v>19</v>
      </c>
      <c r="D8255" t="s">
        <v>33</v>
      </c>
      <c r="E8255" t="s">
        <v>533</v>
      </c>
    </row>
    <row r="8256" spans="1:5" x14ac:dyDescent="0.25">
      <c r="A8256" t="s">
        <v>37509</v>
      </c>
      <c r="B8256" t="s">
        <v>20</v>
      </c>
      <c r="C8256" t="s">
        <v>19</v>
      </c>
      <c r="D8256" t="s">
        <v>33</v>
      </c>
      <c r="E8256" t="s">
        <v>530</v>
      </c>
    </row>
    <row r="8257" spans="1:5" x14ac:dyDescent="0.25">
      <c r="A8257" t="s">
        <v>37510</v>
      </c>
      <c r="B8257" t="s">
        <v>20</v>
      </c>
      <c r="C8257" t="s">
        <v>19</v>
      </c>
      <c r="D8257" t="s">
        <v>33</v>
      </c>
      <c r="E8257" t="s">
        <v>533</v>
      </c>
    </row>
    <row r="8258" spans="1:5" x14ac:dyDescent="0.25">
      <c r="A8258" t="s">
        <v>37511</v>
      </c>
      <c r="B8258" t="s">
        <v>20</v>
      </c>
      <c r="C8258" t="s">
        <v>19</v>
      </c>
      <c r="D8258" t="s">
        <v>33</v>
      </c>
      <c r="E8258" t="s">
        <v>533</v>
      </c>
    </row>
    <row r="8259" spans="1:5" x14ac:dyDescent="0.25">
      <c r="A8259" t="s">
        <v>37512</v>
      </c>
      <c r="B8259" t="s">
        <v>20</v>
      </c>
      <c r="C8259" t="s">
        <v>19</v>
      </c>
      <c r="D8259" t="s">
        <v>33</v>
      </c>
      <c r="E8259" t="s">
        <v>530</v>
      </c>
    </row>
    <row r="8260" spans="1:5" x14ac:dyDescent="0.25">
      <c r="A8260" t="s">
        <v>37513</v>
      </c>
      <c r="B8260" t="s">
        <v>20</v>
      </c>
      <c r="C8260" t="s">
        <v>19</v>
      </c>
      <c r="D8260" t="s">
        <v>33</v>
      </c>
      <c r="E8260" t="s">
        <v>530</v>
      </c>
    </row>
    <row r="8261" spans="1:5" x14ac:dyDescent="0.25">
      <c r="A8261" t="s">
        <v>37514</v>
      </c>
      <c r="B8261" t="s">
        <v>20</v>
      </c>
      <c r="C8261" t="s">
        <v>19</v>
      </c>
      <c r="D8261" t="s">
        <v>33</v>
      </c>
      <c r="E8261" t="s">
        <v>533</v>
      </c>
    </row>
    <row r="8262" spans="1:5" x14ac:dyDescent="0.25">
      <c r="A8262" t="s">
        <v>37515</v>
      </c>
      <c r="B8262" t="s">
        <v>20</v>
      </c>
      <c r="C8262" t="s">
        <v>19</v>
      </c>
      <c r="D8262" t="s">
        <v>33</v>
      </c>
      <c r="E8262" t="s">
        <v>530</v>
      </c>
    </row>
    <row r="8263" spans="1:5" x14ac:dyDescent="0.25">
      <c r="A8263" t="s">
        <v>37516</v>
      </c>
      <c r="B8263" t="s">
        <v>20</v>
      </c>
      <c r="C8263" t="s">
        <v>19</v>
      </c>
      <c r="D8263" t="s">
        <v>33</v>
      </c>
      <c r="E8263" t="s">
        <v>533</v>
      </c>
    </row>
    <row r="8264" spans="1:5" x14ac:dyDescent="0.25">
      <c r="A8264" t="s">
        <v>44374</v>
      </c>
      <c r="B8264" t="s">
        <v>20</v>
      </c>
      <c r="C8264" t="s">
        <v>19</v>
      </c>
      <c r="D8264" t="s">
        <v>65</v>
      </c>
      <c r="E8264" t="s">
        <v>538</v>
      </c>
    </row>
    <row r="8265" spans="1:5" x14ac:dyDescent="0.25">
      <c r="A8265" t="s">
        <v>37517</v>
      </c>
      <c r="B8265" t="s">
        <v>20</v>
      </c>
      <c r="C8265" t="s">
        <v>19</v>
      </c>
      <c r="D8265" t="s">
        <v>65</v>
      </c>
      <c r="E8265" t="s">
        <v>533</v>
      </c>
    </row>
    <row r="8266" spans="1:5" x14ac:dyDescent="0.25">
      <c r="A8266" t="s">
        <v>37518</v>
      </c>
      <c r="B8266" t="s">
        <v>20</v>
      </c>
      <c r="C8266" t="s">
        <v>19</v>
      </c>
      <c r="D8266" t="s">
        <v>65</v>
      </c>
      <c r="E8266" t="s">
        <v>533</v>
      </c>
    </row>
    <row r="8267" spans="1:5" x14ac:dyDescent="0.25">
      <c r="A8267" t="s">
        <v>37519</v>
      </c>
      <c r="B8267" t="s">
        <v>20</v>
      </c>
      <c r="C8267" t="s">
        <v>19</v>
      </c>
      <c r="D8267" t="s">
        <v>33</v>
      </c>
      <c r="E8267" t="s">
        <v>533</v>
      </c>
    </row>
    <row r="8268" spans="1:5" x14ac:dyDescent="0.25">
      <c r="A8268" t="s">
        <v>37520</v>
      </c>
      <c r="B8268" t="s">
        <v>20</v>
      </c>
      <c r="C8268" t="s">
        <v>19</v>
      </c>
      <c r="D8268" t="s">
        <v>33</v>
      </c>
      <c r="E8268" t="s">
        <v>530</v>
      </c>
    </row>
    <row r="8269" spans="1:5" x14ac:dyDescent="0.25">
      <c r="A8269" t="s">
        <v>37521</v>
      </c>
      <c r="B8269" t="s">
        <v>20</v>
      </c>
      <c r="C8269" t="s">
        <v>19</v>
      </c>
      <c r="D8269" t="s">
        <v>33</v>
      </c>
      <c r="E8269" t="s">
        <v>533</v>
      </c>
    </row>
    <row r="8270" spans="1:5" x14ac:dyDescent="0.25">
      <c r="A8270" t="s">
        <v>37522</v>
      </c>
      <c r="B8270" t="s">
        <v>20</v>
      </c>
      <c r="C8270" t="s">
        <v>19</v>
      </c>
      <c r="D8270" t="s">
        <v>33</v>
      </c>
      <c r="E8270" t="s">
        <v>530</v>
      </c>
    </row>
    <row r="8271" spans="1:5" x14ac:dyDescent="0.25">
      <c r="A8271" t="s">
        <v>37523</v>
      </c>
      <c r="B8271" t="s">
        <v>20</v>
      </c>
      <c r="C8271" t="s">
        <v>19</v>
      </c>
      <c r="D8271" t="s">
        <v>33</v>
      </c>
      <c r="E8271" t="s">
        <v>533</v>
      </c>
    </row>
    <row r="8272" spans="1:5" x14ac:dyDescent="0.25">
      <c r="A8272" t="s">
        <v>37524</v>
      </c>
      <c r="B8272" t="s">
        <v>20</v>
      </c>
      <c r="C8272" t="s">
        <v>19</v>
      </c>
      <c r="D8272" t="s">
        <v>33</v>
      </c>
      <c r="E8272" t="s">
        <v>530</v>
      </c>
    </row>
    <row r="8273" spans="1:5" x14ac:dyDescent="0.25">
      <c r="A8273" t="s">
        <v>37525</v>
      </c>
      <c r="B8273" t="s">
        <v>20</v>
      </c>
      <c r="C8273" t="s">
        <v>19</v>
      </c>
      <c r="D8273" t="s">
        <v>33</v>
      </c>
      <c r="E8273" t="s">
        <v>530</v>
      </c>
    </row>
    <row r="8274" spans="1:5" x14ac:dyDescent="0.25">
      <c r="A8274" t="s">
        <v>37526</v>
      </c>
      <c r="B8274" t="s">
        <v>20</v>
      </c>
      <c r="C8274" t="s">
        <v>19</v>
      </c>
      <c r="D8274" t="s">
        <v>33</v>
      </c>
      <c r="E8274" t="s">
        <v>533</v>
      </c>
    </row>
    <row r="8275" spans="1:5" x14ac:dyDescent="0.25">
      <c r="A8275" t="s">
        <v>37527</v>
      </c>
      <c r="B8275" t="s">
        <v>20</v>
      </c>
      <c r="C8275" t="s">
        <v>19</v>
      </c>
      <c r="D8275" t="s">
        <v>33</v>
      </c>
      <c r="E8275" t="s">
        <v>533</v>
      </c>
    </row>
    <row r="8276" spans="1:5" x14ac:dyDescent="0.25">
      <c r="A8276" t="s">
        <v>37528</v>
      </c>
      <c r="B8276" t="s">
        <v>20</v>
      </c>
      <c r="C8276" t="s">
        <v>19</v>
      </c>
      <c r="D8276" t="s">
        <v>33</v>
      </c>
      <c r="E8276" t="s">
        <v>530</v>
      </c>
    </row>
    <row r="8277" spans="1:5" x14ac:dyDescent="0.25">
      <c r="A8277" t="s">
        <v>37529</v>
      </c>
      <c r="B8277" t="s">
        <v>20</v>
      </c>
      <c r="C8277" t="s">
        <v>19</v>
      </c>
      <c r="D8277" t="s">
        <v>33</v>
      </c>
      <c r="E8277" t="s">
        <v>553</v>
      </c>
    </row>
    <row r="8278" spans="1:5" x14ac:dyDescent="0.25">
      <c r="A8278" t="s">
        <v>37530</v>
      </c>
      <c r="B8278" t="s">
        <v>20</v>
      </c>
      <c r="C8278" t="s">
        <v>19</v>
      </c>
      <c r="D8278" t="s">
        <v>33</v>
      </c>
      <c r="E8278" t="s">
        <v>530</v>
      </c>
    </row>
    <row r="8279" spans="1:5" x14ac:dyDescent="0.25">
      <c r="A8279" t="s">
        <v>37531</v>
      </c>
      <c r="B8279" t="s">
        <v>20</v>
      </c>
      <c r="C8279" t="s">
        <v>19</v>
      </c>
      <c r="D8279" t="s">
        <v>33</v>
      </c>
      <c r="E8279" t="s">
        <v>530</v>
      </c>
    </row>
    <row r="8280" spans="1:5" x14ac:dyDescent="0.25">
      <c r="A8280" t="s">
        <v>37532</v>
      </c>
      <c r="B8280" t="s">
        <v>20</v>
      </c>
      <c r="C8280" t="s">
        <v>19</v>
      </c>
      <c r="D8280" t="s">
        <v>33</v>
      </c>
      <c r="E8280" t="s">
        <v>533</v>
      </c>
    </row>
    <row r="8281" spans="1:5" x14ac:dyDescent="0.25">
      <c r="A8281" t="s">
        <v>37533</v>
      </c>
      <c r="B8281" t="s">
        <v>20</v>
      </c>
      <c r="C8281" t="s">
        <v>19</v>
      </c>
      <c r="D8281" t="s">
        <v>33</v>
      </c>
      <c r="E8281" t="s">
        <v>562</v>
      </c>
    </row>
    <row r="8282" spans="1:5" x14ac:dyDescent="0.25">
      <c r="A8282" t="s">
        <v>37534</v>
      </c>
      <c r="B8282" t="s">
        <v>20</v>
      </c>
      <c r="C8282" t="s">
        <v>19</v>
      </c>
      <c r="D8282" t="s">
        <v>33</v>
      </c>
      <c r="E8282" t="s">
        <v>530</v>
      </c>
    </row>
    <row r="8283" spans="1:5" x14ac:dyDescent="0.25">
      <c r="A8283" t="s">
        <v>37535</v>
      </c>
      <c r="B8283" t="s">
        <v>20</v>
      </c>
      <c r="C8283" t="s">
        <v>19</v>
      </c>
      <c r="D8283" t="s">
        <v>33</v>
      </c>
      <c r="E8283" t="s">
        <v>533</v>
      </c>
    </row>
    <row r="8284" spans="1:5" x14ac:dyDescent="0.25">
      <c r="A8284" t="s">
        <v>37536</v>
      </c>
      <c r="B8284" t="s">
        <v>20</v>
      </c>
      <c r="C8284" t="s">
        <v>19</v>
      </c>
      <c r="D8284" t="s">
        <v>33</v>
      </c>
      <c r="E8284" t="s">
        <v>533</v>
      </c>
    </row>
    <row r="8285" spans="1:5" x14ac:dyDescent="0.25">
      <c r="A8285" t="s">
        <v>37537</v>
      </c>
      <c r="B8285" t="s">
        <v>20</v>
      </c>
      <c r="C8285" t="s">
        <v>19</v>
      </c>
      <c r="D8285" t="s">
        <v>33</v>
      </c>
      <c r="E8285" t="s">
        <v>538</v>
      </c>
    </row>
    <row r="8286" spans="1:5" x14ac:dyDescent="0.25">
      <c r="A8286" t="s">
        <v>37538</v>
      </c>
      <c r="B8286" t="s">
        <v>20</v>
      </c>
      <c r="C8286" t="s">
        <v>19</v>
      </c>
      <c r="D8286" t="s">
        <v>33</v>
      </c>
      <c r="E8286" t="s">
        <v>533</v>
      </c>
    </row>
    <row r="8287" spans="1:5" x14ac:dyDescent="0.25">
      <c r="A8287" t="s">
        <v>37539</v>
      </c>
      <c r="B8287" t="s">
        <v>20</v>
      </c>
      <c r="C8287" t="s">
        <v>19</v>
      </c>
      <c r="D8287" t="s">
        <v>33</v>
      </c>
      <c r="E8287" t="s">
        <v>533</v>
      </c>
    </row>
    <row r="8288" spans="1:5" x14ac:dyDescent="0.25">
      <c r="A8288" t="s">
        <v>37540</v>
      </c>
      <c r="B8288" t="s">
        <v>20</v>
      </c>
      <c r="C8288" t="s">
        <v>19</v>
      </c>
      <c r="D8288" t="s">
        <v>33</v>
      </c>
      <c r="E8288" t="s">
        <v>530</v>
      </c>
    </row>
    <row r="8289" spans="1:5" x14ac:dyDescent="0.25">
      <c r="A8289" t="s">
        <v>37541</v>
      </c>
      <c r="B8289" t="s">
        <v>20</v>
      </c>
      <c r="C8289" t="s">
        <v>19</v>
      </c>
      <c r="D8289" t="s">
        <v>33</v>
      </c>
      <c r="E8289" t="s">
        <v>533</v>
      </c>
    </row>
    <row r="8290" spans="1:5" x14ac:dyDescent="0.25">
      <c r="A8290" t="s">
        <v>37542</v>
      </c>
      <c r="B8290" t="s">
        <v>20</v>
      </c>
      <c r="C8290" t="s">
        <v>19</v>
      </c>
      <c r="D8290" t="s">
        <v>33</v>
      </c>
      <c r="E8290" t="s">
        <v>530</v>
      </c>
    </row>
    <row r="8291" spans="1:5" x14ac:dyDescent="0.25">
      <c r="A8291" t="s">
        <v>37543</v>
      </c>
      <c r="B8291" t="s">
        <v>20</v>
      </c>
      <c r="C8291" t="s">
        <v>19</v>
      </c>
      <c r="D8291" t="s">
        <v>33</v>
      </c>
      <c r="E8291" t="s">
        <v>533</v>
      </c>
    </row>
    <row r="8292" spans="1:5" x14ac:dyDescent="0.25">
      <c r="A8292" t="s">
        <v>37544</v>
      </c>
      <c r="B8292" t="s">
        <v>20</v>
      </c>
      <c r="C8292" t="s">
        <v>19</v>
      </c>
      <c r="D8292" t="s">
        <v>33</v>
      </c>
      <c r="E8292" t="s">
        <v>530</v>
      </c>
    </row>
    <row r="8293" spans="1:5" x14ac:dyDescent="0.25">
      <c r="A8293" t="s">
        <v>37545</v>
      </c>
      <c r="B8293" t="s">
        <v>20</v>
      </c>
      <c r="C8293" t="s">
        <v>19</v>
      </c>
      <c r="D8293" t="s">
        <v>33</v>
      </c>
      <c r="E8293" t="s">
        <v>533</v>
      </c>
    </row>
    <row r="8294" spans="1:5" x14ac:dyDescent="0.25">
      <c r="A8294" t="s">
        <v>37546</v>
      </c>
      <c r="B8294" t="s">
        <v>20</v>
      </c>
      <c r="C8294" t="s">
        <v>19</v>
      </c>
      <c r="D8294" t="s">
        <v>33</v>
      </c>
      <c r="E8294" t="s">
        <v>533</v>
      </c>
    </row>
    <row r="8295" spans="1:5" x14ac:dyDescent="0.25">
      <c r="A8295" t="s">
        <v>37547</v>
      </c>
      <c r="B8295" t="s">
        <v>20</v>
      </c>
      <c r="C8295" t="s">
        <v>19</v>
      </c>
      <c r="D8295" t="s">
        <v>33</v>
      </c>
      <c r="E8295" t="s">
        <v>538</v>
      </c>
    </row>
    <row r="8296" spans="1:5" x14ac:dyDescent="0.25">
      <c r="A8296" t="s">
        <v>37548</v>
      </c>
      <c r="B8296" t="s">
        <v>20</v>
      </c>
      <c r="C8296" t="s">
        <v>19</v>
      </c>
      <c r="D8296" t="s">
        <v>33</v>
      </c>
      <c r="E8296" t="s">
        <v>538</v>
      </c>
    </row>
    <row r="8297" spans="1:5" x14ac:dyDescent="0.25">
      <c r="A8297" t="s">
        <v>37549</v>
      </c>
      <c r="B8297" t="s">
        <v>20</v>
      </c>
      <c r="C8297" t="s">
        <v>19</v>
      </c>
      <c r="D8297" t="s">
        <v>33</v>
      </c>
      <c r="E8297" t="s">
        <v>533</v>
      </c>
    </row>
    <row r="8298" spans="1:5" x14ac:dyDescent="0.25">
      <c r="A8298" t="s">
        <v>37550</v>
      </c>
      <c r="B8298" t="s">
        <v>20</v>
      </c>
      <c r="C8298" t="s">
        <v>19</v>
      </c>
      <c r="D8298" t="s">
        <v>33</v>
      </c>
      <c r="E8298" t="s">
        <v>533</v>
      </c>
    </row>
    <row r="8299" spans="1:5" x14ac:dyDescent="0.25">
      <c r="A8299" t="s">
        <v>37551</v>
      </c>
      <c r="B8299" t="s">
        <v>20</v>
      </c>
      <c r="C8299" t="s">
        <v>19</v>
      </c>
      <c r="D8299" t="s">
        <v>33</v>
      </c>
      <c r="E8299" t="s">
        <v>526</v>
      </c>
    </row>
    <row r="8300" spans="1:5" x14ac:dyDescent="0.25">
      <c r="A8300" t="s">
        <v>37552</v>
      </c>
      <c r="B8300" t="s">
        <v>20</v>
      </c>
      <c r="C8300" t="s">
        <v>19</v>
      </c>
      <c r="D8300" t="s">
        <v>33</v>
      </c>
      <c r="E8300" t="s">
        <v>526</v>
      </c>
    </row>
    <row r="8301" spans="1:5" x14ac:dyDescent="0.25">
      <c r="A8301" t="s">
        <v>37553</v>
      </c>
      <c r="B8301" t="s">
        <v>20</v>
      </c>
      <c r="C8301" t="s">
        <v>19</v>
      </c>
      <c r="D8301" t="s">
        <v>33</v>
      </c>
      <c r="E8301" t="s">
        <v>526</v>
      </c>
    </row>
    <row r="8302" spans="1:5" x14ac:dyDescent="0.25">
      <c r="A8302" t="s">
        <v>37554</v>
      </c>
      <c r="B8302" t="s">
        <v>20</v>
      </c>
      <c r="C8302" t="s">
        <v>19</v>
      </c>
      <c r="D8302" t="s">
        <v>33</v>
      </c>
      <c r="E8302" t="s">
        <v>538</v>
      </c>
    </row>
    <row r="8303" spans="1:5" x14ac:dyDescent="0.25">
      <c r="A8303" t="s">
        <v>37555</v>
      </c>
      <c r="B8303" t="s">
        <v>20</v>
      </c>
      <c r="C8303" t="s">
        <v>19</v>
      </c>
      <c r="D8303" t="s">
        <v>33</v>
      </c>
      <c r="E8303" t="s">
        <v>533</v>
      </c>
    </row>
    <row r="8304" spans="1:5" x14ac:dyDescent="0.25">
      <c r="A8304" t="s">
        <v>37556</v>
      </c>
      <c r="B8304" t="s">
        <v>20</v>
      </c>
      <c r="C8304" t="s">
        <v>19</v>
      </c>
      <c r="D8304" t="s">
        <v>33</v>
      </c>
      <c r="E8304" t="s">
        <v>538</v>
      </c>
    </row>
    <row r="8305" spans="1:5" x14ac:dyDescent="0.25">
      <c r="A8305" t="s">
        <v>37557</v>
      </c>
      <c r="B8305" t="s">
        <v>20</v>
      </c>
      <c r="C8305" t="s">
        <v>19</v>
      </c>
      <c r="D8305" t="s">
        <v>33</v>
      </c>
      <c r="E8305" t="s">
        <v>530</v>
      </c>
    </row>
    <row r="8306" spans="1:5" x14ac:dyDescent="0.25">
      <c r="A8306" t="s">
        <v>37558</v>
      </c>
      <c r="B8306" t="s">
        <v>20</v>
      </c>
      <c r="C8306" t="s">
        <v>19</v>
      </c>
      <c r="D8306" t="s">
        <v>33</v>
      </c>
      <c r="E8306" t="s">
        <v>538</v>
      </c>
    </row>
    <row r="8307" spans="1:5" x14ac:dyDescent="0.25">
      <c r="A8307" t="s">
        <v>37559</v>
      </c>
      <c r="B8307" t="s">
        <v>20</v>
      </c>
      <c r="C8307" t="s">
        <v>19</v>
      </c>
      <c r="D8307" t="s">
        <v>33</v>
      </c>
      <c r="E8307" t="s">
        <v>530</v>
      </c>
    </row>
    <row r="8308" spans="1:5" x14ac:dyDescent="0.25">
      <c r="A8308" t="s">
        <v>37560</v>
      </c>
      <c r="B8308" t="s">
        <v>20</v>
      </c>
      <c r="C8308" t="s">
        <v>19</v>
      </c>
      <c r="D8308" t="s">
        <v>33</v>
      </c>
      <c r="E8308" t="s">
        <v>530</v>
      </c>
    </row>
    <row r="8309" spans="1:5" x14ac:dyDescent="0.25">
      <c r="A8309" t="s">
        <v>37561</v>
      </c>
      <c r="B8309" t="s">
        <v>20</v>
      </c>
      <c r="C8309" t="s">
        <v>19</v>
      </c>
      <c r="D8309" t="s">
        <v>33</v>
      </c>
      <c r="E8309" t="s">
        <v>530</v>
      </c>
    </row>
    <row r="8310" spans="1:5" x14ac:dyDescent="0.25">
      <c r="A8310" t="s">
        <v>37562</v>
      </c>
      <c r="B8310" t="s">
        <v>20</v>
      </c>
      <c r="C8310" t="s">
        <v>19</v>
      </c>
      <c r="D8310" t="s">
        <v>33</v>
      </c>
      <c r="E8310" t="s">
        <v>533</v>
      </c>
    </row>
    <row r="8311" spans="1:5" x14ac:dyDescent="0.25">
      <c r="A8311" t="s">
        <v>37563</v>
      </c>
      <c r="B8311" t="s">
        <v>20</v>
      </c>
      <c r="C8311" t="s">
        <v>19</v>
      </c>
      <c r="D8311" t="s">
        <v>33</v>
      </c>
      <c r="E8311" t="s">
        <v>530</v>
      </c>
    </row>
    <row r="8312" spans="1:5" x14ac:dyDescent="0.25">
      <c r="A8312" t="s">
        <v>37564</v>
      </c>
      <c r="B8312" t="s">
        <v>20</v>
      </c>
      <c r="C8312" t="s">
        <v>19</v>
      </c>
      <c r="D8312" t="s">
        <v>33</v>
      </c>
      <c r="E8312" t="s">
        <v>530</v>
      </c>
    </row>
    <row r="8313" spans="1:5" x14ac:dyDescent="0.25">
      <c r="A8313" t="s">
        <v>37565</v>
      </c>
      <c r="B8313" t="s">
        <v>20</v>
      </c>
      <c r="C8313" t="s">
        <v>19</v>
      </c>
      <c r="D8313" t="s">
        <v>33</v>
      </c>
      <c r="E8313" t="s">
        <v>538</v>
      </c>
    </row>
    <row r="8314" spans="1:5" x14ac:dyDescent="0.25">
      <c r="A8314" t="s">
        <v>37566</v>
      </c>
      <c r="B8314" t="s">
        <v>20</v>
      </c>
      <c r="C8314" t="s">
        <v>19</v>
      </c>
      <c r="D8314" t="s">
        <v>33</v>
      </c>
      <c r="E8314" t="s">
        <v>538</v>
      </c>
    </row>
    <row r="8315" spans="1:5" x14ac:dyDescent="0.25">
      <c r="A8315" t="s">
        <v>37567</v>
      </c>
      <c r="B8315" t="s">
        <v>20</v>
      </c>
      <c r="C8315" t="s">
        <v>19</v>
      </c>
      <c r="D8315" t="s">
        <v>33</v>
      </c>
      <c r="E8315" t="s">
        <v>538</v>
      </c>
    </row>
    <row r="8316" spans="1:5" x14ac:dyDescent="0.25">
      <c r="A8316" t="s">
        <v>37568</v>
      </c>
      <c r="B8316" t="s">
        <v>20</v>
      </c>
      <c r="C8316" t="s">
        <v>19</v>
      </c>
      <c r="D8316" t="s">
        <v>33</v>
      </c>
      <c r="E8316" t="s">
        <v>530</v>
      </c>
    </row>
    <row r="8317" spans="1:5" x14ac:dyDescent="0.25">
      <c r="A8317" t="s">
        <v>37569</v>
      </c>
      <c r="B8317" t="s">
        <v>20</v>
      </c>
      <c r="C8317" t="s">
        <v>19</v>
      </c>
      <c r="D8317" t="s">
        <v>33</v>
      </c>
      <c r="E8317" t="s">
        <v>533</v>
      </c>
    </row>
    <row r="8318" spans="1:5" x14ac:dyDescent="0.25">
      <c r="A8318" t="s">
        <v>37570</v>
      </c>
      <c r="B8318" t="s">
        <v>20</v>
      </c>
      <c r="C8318" t="s">
        <v>19</v>
      </c>
      <c r="D8318" t="s">
        <v>33</v>
      </c>
      <c r="E8318" t="s">
        <v>538</v>
      </c>
    </row>
    <row r="8319" spans="1:5" x14ac:dyDescent="0.25">
      <c r="A8319" t="s">
        <v>37571</v>
      </c>
      <c r="B8319" t="s">
        <v>20</v>
      </c>
      <c r="C8319" t="s">
        <v>19</v>
      </c>
      <c r="D8319" t="s">
        <v>33</v>
      </c>
      <c r="E8319" t="s">
        <v>533</v>
      </c>
    </row>
    <row r="8320" spans="1:5" x14ac:dyDescent="0.25">
      <c r="A8320" t="s">
        <v>37572</v>
      </c>
      <c r="B8320" t="s">
        <v>20</v>
      </c>
      <c r="C8320" t="s">
        <v>19</v>
      </c>
      <c r="D8320" t="s">
        <v>33</v>
      </c>
      <c r="E8320" t="s">
        <v>533</v>
      </c>
    </row>
    <row r="8321" spans="1:5" x14ac:dyDescent="0.25">
      <c r="A8321" t="s">
        <v>37573</v>
      </c>
      <c r="B8321" t="s">
        <v>20</v>
      </c>
      <c r="C8321" t="s">
        <v>19</v>
      </c>
      <c r="D8321" t="s">
        <v>33</v>
      </c>
      <c r="E8321" t="s">
        <v>533</v>
      </c>
    </row>
    <row r="8322" spans="1:5" x14ac:dyDescent="0.25">
      <c r="A8322" t="s">
        <v>37574</v>
      </c>
      <c r="B8322" t="s">
        <v>20</v>
      </c>
      <c r="C8322" t="s">
        <v>19</v>
      </c>
      <c r="D8322" t="s">
        <v>33</v>
      </c>
      <c r="E8322" t="s">
        <v>530</v>
      </c>
    </row>
    <row r="8323" spans="1:5" x14ac:dyDescent="0.25">
      <c r="A8323" t="s">
        <v>37575</v>
      </c>
      <c r="B8323" t="s">
        <v>20</v>
      </c>
      <c r="C8323" t="s">
        <v>19</v>
      </c>
      <c r="D8323" t="s">
        <v>33</v>
      </c>
      <c r="E8323" t="s">
        <v>530</v>
      </c>
    </row>
    <row r="8324" spans="1:5" x14ac:dyDescent="0.25">
      <c r="A8324" t="s">
        <v>37576</v>
      </c>
      <c r="B8324" t="s">
        <v>20</v>
      </c>
      <c r="C8324" t="s">
        <v>19</v>
      </c>
      <c r="D8324" t="s">
        <v>33</v>
      </c>
      <c r="E8324" t="s">
        <v>530</v>
      </c>
    </row>
    <row r="8325" spans="1:5" x14ac:dyDescent="0.25">
      <c r="A8325" t="s">
        <v>37577</v>
      </c>
      <c r="B8325" t="s">
        <v>20</v>
      </c>
      <c r="C8325" t="s">
        <v>19</v>
      </c>
      <c r="D8325" t="s">
        <v>33</v>
      </c>
      <c r="E8325" t="s">
        <v>530</v>
      </c>
    </row>
    <row r="8326" spans="1:5" x14ac:dyDescent="0.25">
      <c r="A8326" t="s">
        <v>37578</v>
      </c>
      <c r="B8326" t="s">
        <v>20</v>
      </c>
      <c r="C8326" t="s">
        <v>19</v>
      </c>
      <c r="D8326" t="s">
        <v>33</v>
      </c>
      <c r="E8326" t="s">
        <v>538</v>
      </c>
    </row>
    <row r="8327" spans="1:5" x14ac:dyDescent="0.25">
      <c r="A8327" t="s">
        <v>37579</v>
      </c>
      <c r="B8327" t="s">
        <v>20</v>
      </c>
      <c r="C8327" t="s">
        <v>19</v>
      </c>
      <c r="D8327" t="s">
        <v>33</v>
      </c>
      <c r="E8327" t="s">
        <v>530</v>
      </c>
    </row>
    <row r="8328" spans="1:5" x14ac:dyDescent="0.25">
      <c r="A8328" t="s">
        <v>37580</v>
      </c>
      <c r="B8328" t="s">
        <v>20</v>
      </c>
      <c r="C8328" t="s">
        <v>19</v>
      </c>
      <c r="D8328" t="s">
        <v>33</v>
      </c>
      <c r="E8328" t="s">
        <v>530</v>
      </c>
    </row>
    <row r="8329" spans="1:5" x14ac:dyDescent="0.25">
      <c r="A8329" t="s">
        <v>37581</v>
      </c>
      <c r="B8329" t="s">
        <v>20</v>
      </c>
      <c r="C8329" t="s">
        <v>19</v>
      </c>
      <c r="D8329" t="s">
        <v>33</v>
      </c>
      <c r="E8329" t="s">
        <v>530</v>
      </c>
    </row>
    <row r="8330" spans="1:5" x14ac:dyDescent="0.25">
      <c r="A8330" t="s">
        <v>37582</v>
      </c>
      <c r="B8330" t="s">
        <v>20</v>
      </c>
      <c r="C8330" t="s">
        <v>19</v>
      </c>
      <c r="D8330" t="s">
        <v>33</v>
      </c>
      <c r="E8330" t="s">
        <v>538</v>
      </c>
    </row>
    <row r="8331" spans="1:5" x14ac:dyDescent="0.25">
      <c r="A8331" t="s">
        <v>37583</v>
      </c>
      <c r="B8331" t="s">
        <v>20</v>
      </c>
      <c r="C8331" t="s">
        <v>19</v>
      </c>
      <c r="D8331" t="s">
        <v>33</v>
      </c>
      <c r="E8331" t="s">
        <v>530</v>
      </c>
    </row>
    <row r="8332" spans="1:5" x14ac:dyDescent="0.25">
      <c r="A8332" t="s">
        <v>37584</v>
      </c>
      <c r="B8332" t="s">
        <v>20</v>
      </c>
      <c r="C8332" t="s">
        <v>19</v>
      </c>
      <c r="D8332" t="s">
        <v>33</v>
      </c>
      <c r="E8332" t="s">
        <v>530</v>
      </c>
    </row>
    <row r="8333" spans="1:5" x14ac:dyDescent="0.25">
      <c r="A8333" t="s">
        <v>37585</v>
      </c>
      <c r="B8333" t="s">
        <v>20</v>
      </c>
      <c r="C8333" t="s">
        <v>19</v>
      </c>
      <c r="D8333" t="s">
        <v>33</v>
      </c>
      <c r="E8333" t="s">
        <v>538</v>
      </c>
    </row>
    <row r="8334" spans="1:5" x14ac:dyDescent="0.25">
      <c r="A8334" t="s">
        <v>37586</v>
      </c>
      <c r="B8334" t="s">
        <v>20</v>
      </c>
      <c r="C8334" t="s">
        <v>19</v>
      </c>
      <c r="D8334" t="s">
        <v>33</v>
      </c>
      <c r="E8334" t="s">
        <v>533</v>
      </c>
    </row>
    <row r="8335" spans="1:5" x14ac:dyDescent="0.25">
      <c r="A8335" t="s">
        <v>37587</v>
      </c>
      <c r="B8335" t="s">
        <v>20</v>
      </c>
      <c r="C8335" t="s">
        <v>19</v>
      </c>
      <c r="D8335" t="s">
        <v>33</v>
      </c>
      <c r="E8335" t="s">
        <v>530</v>
      </c>
    </row>
    <row r="8336" spans="1:5" x14ac:dyDescent="0.25">
      <c r="A8336" t="s">
        <v>37588</v>
      </c>
      <c r="B8336" t="s">
        <v>20</v>
      </c>
      <c r="C8336" t="s">
        <v>19</v>
      </c>
      <c r="D8336" t="s">
        <v>33</v>
      </c>
      <c r="E8336" t="s">
        <v>533</v>
      </c>
    </row>
    <row r="8337" spans="1:5" x14ac:dyDescent="0.25">
      <c r="A8337" t="s">
        <v>37589</v>
      </c>
      <c r="B8337" t="s">
        <v>20</v>
      </c>
      <c r="C8337" t="s">
        <v>19</v>
      </c>
      <c r="D8337" t="s">
        <v>33</v>
      </c>
      <c r="E8337" t="s">
        <v>530</v>
      </c>
    </row>
    <row r="8338" spans="1:5" x14ac:dyDescent="0.25">
      <c r="A8338" t="s">
        <v>37590</v>
      </c>
      <c r="B8338" t="s">
        <v>20</v>
      </c>
      <c r="C8338" t="s">
        <v>19</v>
      </c>
      <c r="D8338" t="s">
        <v>33</v>
      </c>
      <c r="E8338" t="s">
        <v>530</v>
      </c>
    </row>
    <row r="8339" spans="1:5" x14ac:dyDescent="0.25">
      <c r="A8339" t="s">
        <v>37591</v>
      </c>
      <c r="B8339" t="s">
        <v>20</v>
      </c>
      <c r="C8339" t="s">
        <v>19</v>
      </c>
      <c r="D8339" t="s">
        <v>33</v>
      </c>
      <c r="E8339" t="s">
        <v>530</v>
      </c>
    </row>
    <row r="8340" spans="1:5" x14ac:dyDescent="0.25">
      <c r="A8340" t="s">
        <v>37592</v>
      </c>
      <c r="B8340" t="s">
        <v>20</v>
      </c>
      <c r="C8340" t="s">
        <v>19</v>
      </c>
      <c r="D8340" t="s">
        <v>33</v>
      </c>
      <c r="E8340" t="s">
        <v>562</v>
      </c>
    </row>
    <row r="8341" spans="1:5" x14ac:dyDescent="0.25">
      <c r="A8341" t="s">
        <v>37593</v>
      </c>
      <c r="B8341" t="s">
        <v>20</v>
      </c>
      <c r="C8341" t="s">
        <v>19</v>
      </c>
      <c r="D8341" t="s">
        <v>33</v>
      </c>
      <c r="E8341" t="s">
        <v>530</v>
      </c>
    </row>
    <row r="8342" spans="1:5" x14ac:dyDescent="0.25">
      <c r="A8342" t="s">
        <v>37594</v>
      </c>
      <c r="B8342" t="s">
        <v>20</v>
      </c>
      <c r="C8342" t="s">
        <v>19</v>
      </c>
      <c r="D8342" t="s">
        <v>33</v>
      </c>
      <c r="E8342" t="s">
        <v>530</v>
      </c>
    </row>
    <row r="8343" spans="1:5" x14ac:dyDescent="0.25">
      <c r="A8343" t="s">
        <v>37595</v>
      </c>
      <c r="B8343" t="s">
        <v>20</v>
      </c>
      <c r="C8343" t="s">
        <v>19</v>
      </c>
      <c r="D8343" t="s">
        <v>69</v>
      </c>
      <c r="E8343" t="s">
        <v>563</v>
      </c>
    </row>
    <row r="8344" spans="1:5" x14ac:dyDescent="0.25">
      <c r="A8344" t="s">
        <v>37596</v>
      </c>
      <c r="B8344" t="s">
        <v>20</v>
      </c>
      <c r="C8344" t="s">
        <v>19</v>
      </c>
      <c r="D8344" t="s">
        <v>33</v>
      </c>
      <c r="E8344" t="s">
        <v>530</v>
      </c>
    </row>
    <row r="8345" spans="1:5" x14ac:dyDescent="0.25">
      <c r="A8345" t="s">
        <v>37597</v>
      </c>
      <c r="B8345" t="s">
        <v>20</v>
      </c>
      <c r="C8345" t="s">
        <v>19</v>
      </c>
      <c r="D8345" t="s">
        <v>69</v>
      </c>
      <c r="E8345" t="s">
        <v>563</v>
      </c>
    </row>
    <row r="8346" spans="1:5" x14ac:dyDescent="0.25">
      <c r="A8346" t="s">
        <v>37598</v>
      </c>
      <c r="B8346" t="s">
        <v>20</v>
      </c>
      <c r="C8346" t="s">
        <v>19</v>
      </c>
      <c r="D8346" t="s">
        <v>33</v>
      </c>
      <c r="E8346" t="s">
        <v>530</v>
      </c>
    </row>
    <row r="8347" spans="1:5" x14ac:dyDescent="0.25">
      <c r="A8347" t="s">
        <v>37599</v>
      </c>
      <c r="B8347" t="s">
        <v>20</v>
      </c>
      <c r="C8347" t="s">
        <v>19</v>
      </c>
      <c r="D8347" t="s">
        <v>33</v>
      </c>
      <c r="E8347" t="s">
        <v>530</v>
      </c>
    </row>
    <row r="8348" spans="1:5" x14ac:dyDescent="0.25">
      <c r="A8348" t="s">
        <v>37600</v>
      </c>
      <c r="B8348" t="s">
        <v>20</v>
      </c>
      <c r="C8348" t="s">
        <v>19</v>
      </c>
      <c r="D8348" t="s">
        <v>33</v>
      </c>
      <c r="E8348" t="s">
        <v>611</v>
      </c>
    </row>
    <row r="8349" spans="1:5" x14ac:dyDescent="0.25">
      <c r="A8349" t="s">
        <v>37601</v>
      </c>
      <c r="B8349" t="s">
        <v>20</v>
      </c>
      <c r="C8349" t="s">
        <v>19</v>
      </c>
      <c r="D8349" t="s">
        <v>33</v>
      </c>
      <c r="E8349" t="s">
        <v>530</v>
      </c>
    </row>
    <row r="8350" spans="1:5" x14ac:dyDescent="0.25">
      <c r="A8350" t="s">
        <v>37602</v>
      </c>
      <c r="B8350" t="s">
        <v>20</v>
      </c>
      <c r="C8350" t="s">
        <v>19</v>
      </c>
      <c r="D8350" t="s">
        <v>33</v>
      </c>
      <c r="E8350" t="s">
        <v>530</v>
      </c>
    </row>
    <row r="8351" spans="1:5" x14ac:dyDescent="0.25">
      <c r="A8351" t="s">
        <v>37603</v>
      </c>
      <c r="B8351" t="s">
        <v>20</v>
      </c>
      <c r="C8351" t="s">
        <v>19</v>
      </c>
      <c r="D8351" t="s">
        <v>33</v>
      </c>
      <c r="E8351" t="s">
        <v>530</v>
      </c>
    </row>
    <row r="8352" spans="1:5" x14ac:dyDescent="0.25">
      <c r="A8352" t="s">
        <v>37604</v>
      </c>
      <c r="B8352" t="s">
        <v>20</v>
      </c>
      <c r="C8352" t="s">
        <v>19</v>
      </c>
      <c r="D8352" t="s">
        <v>33</v>
      </c>
      <c r="E8352" t="s">
        <v>533</v>
      </c>
    </row>
    <row r="8353" spans="1:5" x14ac:dyDescent="0.25">
      <c r="A8353" t="s">
        <v>37605</v>
      </c>
      <c r="B8353" t="s">
        <v>20</v>
      </c>
      <c r="C8353" t="s">
        <v>19</v>
      </c>
      <c r="D8353" t="s">
        <v>33</v>
      </c>
      <c r="E8353" t="s">
        <v>533</v>
      </c>
    </row>
    <row r="8354" spans="1:5" x14ac:dyDescent="0.25">
      <c r="A8354" t="s">
        <v>37606</v>
      </c>
      <c r="B8354" t="s">
        <v>20</v>
      </c>
      <c r="C8354" t="s">
        <v>19</v>
      </c>
      <c r="D8354" t="s">
        <v>33</v>
      </c>
      <c r="E8354" t="s">
        <v>538</v>
      </c>
    </row>
    <row r="8355" spans="1:5" x14ac:dyDescent="0.25">
      <c r="A8355" t="s">
        <v>37607</v>
      </c>
      <c r="B8355" t="s">
        <v>20</v>
      </c>
      <c r="C8355" t="s">
        <v>19</v>
      </c>
      <c r="D8355" t="s">
        <v>33</v>
      </c>
      <c r="E8355" t="s">
        <v>530</v>
      </c>
    </row>
    <row r="8356" spans="1:5" x14ac:dyDescent="0.25">
      <c r="A8356" t="s">
        <v>37608</v>
      </c>
      <c r="B8356" t="s">
        <v>20</v>
      </c>
      <c r="C8356" t="s">
        <v>19</v>
      </c>
      <c r="D8356" t="s">
        <v>33</v>
      </c>
      <c r="E8356" t="s">
        <v>530</v>
      </c>
    </row>
    <row r="8357" spans="1:5" x14ac:dyDescent="0.25">
      <c r="A8357" t="s">
        <v>37609</v>
      </c>
      <c r="B8357" t="s">
        <v>20</v>
      </c>
      <c r="C8357" t="s">
        <v>19</v>
      </c>
      <c r="D8357" t="s">
        <v>33</v>
      </c>
      <c r="E8357" t="s">
        <v>530</v>
      </c>
    </row>
    <row r="8358" spans="1:5" x14ac:dyDescent="0.25">
      <c r="A8358" t="s">
        <v>37610</v>
      </c>
      <c r="B8358" t="s">
        <v>20</v>
      </c>
      <c r="C8358" t="s">
        <v>19</v>
      </c>
      <c r="D8358" t="s">
        <v>33</v>
      </c>
      <c r="E8358" t="s">
        <v>533</v>
      </c>
    </row>
    <row r="8359" spans="1:5" x14ac:dyDescent="0.25">
      <c r="A8359" t="s">
        <v>44375</v>
      </c>
      <c r="B8359" t="s">
        <v>20</v>
      </c>
      <c r="C8359" t="s">
        <v>19</v>
      </c>
      <c r="D8359" t="s">
        <v>65</v>
      </c>
      <c r="E8359" t="s">
        <v>538</v>
      </c>
    </row>
    <row r="8360" spans="1:5" x14ac:dyDescent="0.25">
      <c r="A8360" t="s">
        <v>37611</v>
      </c>
      <c r="B8360" t="s">
        <v>20</v>
      </c>
      <c r="C8360" t="s">
        <v>19</v>
      </c>
      <c r="D8360" t="s">
        <v>33</v>
      </c>
      <c r="E8360" t="s">
        <v>533</v>
      </c>
    </row>
    <row r="8361" spans="1:5" x14ac:dyDescent="0.25">
      <c r="A8361" t="s">
        <v>37612</v>
      </c>
      <c r="B8361" t="s">
        <v>20</v>
      </c>
      <c r="C8361" t="s">
        <v>19</v>
      </c>
      <c r="D8361" t="s">
        <v>33</v>
      </c>
      <c r="E8361" t="s">
        <v>530</v>
      </c>
    </row>
    <row r="8362" spans="1:5" x14ac:dyDescent="0.25">
      <c r="A8362" t="s">
        <v>37613</v>
      </c>
      <c r="B8362" t="s">
        <v>20</v>
      </c>
      <c r="C8362" t="s">
        <v>19</v>
      </c>
      <c r="D8362" t="s">
        <v>33</v>
      </c>
      <c r="E8362" t="s">
        <v>903</v>
      </c>
    </row>
    <row r="8363" spans="1:5" x14ac:dyDescent="0.25">
      <c r="A8363" t="s">
        <v>37614</v>
      </c>
      <c r="B8363" t="s">
        <v>20</v>
      </c>
      <c r="C8363" t="s">
        <v>19</v>
      </c>
      <c r="D8363" t="s">
        <v>33</v>
      </c>
      <c r="E8363" t="s">
        <v>530</v>
      </c>
    </row>
    <row r="8364" spans="1:5" x14ac:dyDescent="0.25">
      <c r="A8364" t="s">
        <v>37615</v>
      </c>
      <c r="B8364" t="s">
        <v>20</v>
      </c>
      <c r="C8364" t="s">
        <v>19</v>
      </c>
      <c r="D8364" t="s">
        <v>33</v>
      </c>
      <c r="E8364" t="s">
        <v>533</v>
      </c>
    </row>
    <row r="8365" spans="1:5" x14ac:dyDescent="0.25">
      <c r="A8365" t="s">
        <v>37616</v>
      </c>
      <c r="B8365" t="s">
        <v>20</v>
      </c>
      <c r="C8365" t="s">
        <v>19</v>
      </c>
      <c r="D8365" t="s">
        <v>33</v>
      </c>
      <c r="E8365" t="s">
        <v>530</v>
      </c>
    </row>
    <row r="8366" spans="1:5" x14ac:dyDescent="0.25">
      <c r="A8366" t="s">
        <v>37617</v>
      </c>
      <c r="B8366" t="s">
        <v>20</v>
      </c>
      <c r="C8366" t="s">
        <v>19</v>
      </c>
      <c r="D8366" t="s">
        <v>33</v>
      </c>
      <c r="E8366" t="s">
        <v>530</v>
      </c>
    </row>
    <row r="8367" spans="1:5" x14ac:dyDescent="0.25">
      <c r="A8367" t="s">
        <v>37618</v>
      </c>
      <c r="B8367" t="s">
        <v>20</v>
      </c>
      <c r="C8367" t="s">
        <v>19</v>
      </c>
      <c r="D8367" t="s">
        <v>33</v>
      </c>
      <c r="E8367" t="s">
        <v>530</v>
      </c>
    </row>
    <row r="8368" spans="1:5" x14ac:dyDescent="0.25">
      <c r="A8368" t="s">
        <v>37619</v>
      </c>
      <c r="B8368" t="s">
        <v>20</v>
      </c>
      <c r="C8368" t="s">
        <v>19</v>
      </c>
      <c r="D8368" t="s">
        <v>33</v>
      </c>
      <c r="E8368" t="s">
        <v>530</v>
      </c>
    </row>
    <row r="8369" spans="1:5" x14ac:dyDescent="0.25">
      <c r="A8369" t="s">
        <v>37620</v>
      </c>
      <c r="B8369" t="s">
        <v>20</v>
      </c>
      <c r="C8369" t="s">
        <v>19</v>
      </c>
      <c r="D8369" t="s">
        <v>33</v>
      </c>
      <c r="E8369" t="s">
        <v>538</v>
      </c>
    </row>
    <row r="8370" spans="1:5" x14ac:dyDescent="0.25">
      <c r="A8370" t="s">
        <v>37621</v>
      </c>
      <c r="B8370" t="s">
        <v>20</v>
      </c>
      <c r="C8370" t="s">
        <v>19</v>
      </c>
      <c r="D8370" t="s">
        <v>33</v>
      </c>
      <c r="E8370" t="s">
        <v>533</v>
      </c>
    </row>
    <row r="8371" spans="1:5" x14ac:dyDescent="0.25">
      <c r="A8371" t="s">
        <v>37622</v>
      </c>
      <c r="B8371" t="s">
        <v>20</v>
      </c>
      <c r="C8371" t="s">
        <v>19</v>
      </c>
      <c r="D8371" t="s">
        <v>33</v>
      </c>
      <c r="E8371" t="s">
        <v>530</v>
      </c>
    </row>
    <row r="8372" spans="1:5" x14ac:dyDescent="0.25">
      <c r="A8372" t="s">
        <v>37623</v>
      </c>
      <c r="B8372" t="s">
        <v>20</v>
      </c>
      <c r="C8372" t="s">
        <v>19</v>
      </c>
      <c r="D8372" t="s">
        <v>33</v>
      </c>
      <c r="E8372" t="s">
        <v>533</v>
      </c>
    </row>
    <row r="8373" spans="1:5" x14ac:dyDescent="0.25">
      <c r="A8373" t="s">
        <v>37624</v>
      </c>
      <c r="B8373" t="s">
        <v>20</v>
      </c>
      <c r="C8373" t="s">
        <v>19</v>
      </c>
      <c r="D8373" t="s">
        <v>33</v>
      </c>
      <c r="E8373" t="s">
        <v>533</v>
      </c>
    </row>
    <row r="8374" spans="1:5" x14ac:dyDescent="0.25">
      <c r="A8374" t="s">
        <v>37625</v>
      </c>
      <c r="B8374" t="s">
        <v>20</v>
      </c>
      <c r="C8374" t="s">
        <v>19</v>
      </c>
      <c r="D8374" t="s">
        <v>33</v>
      </c>
      <c r="E8374" t="s">
        <v>530</v>
      </c>
    </row>
    <row r="8375" spans="1:5" x14ac:dyDescent="0.25">
      <c r="A8375" t="s">
        <v>37626</v>
      </c>
      <c r="B8375" t="s">
        <v>20</v>
      </c>
      <c r="C8375" t="s">
        <v>19</v>
      </c>
      <c r="D8375" t="s">
        <v>33</v>
      </c>
      <c r="E8375" t="s">
        <v>530</v>
      </c>
    </row>
    <row r="8376" spans="1:5" x14ac:dyDescent="0.25">
      <c r="A8376" t="s">
        <v>37627</v>
      </c>
      <c r="B8376" t="s">
        <v>20</v>
      </c>
      <c r="C8376" t="s">
        <v>19</v>
      </c>
      <c r="D8376" t="s">
        <v>33</v>
      </c>
      <c r="E8376" t="s">
        <v>530</v>
      </c>
    </row>
    <row r="8377" spans="1:5" x14ac:dyDescent="0.25">
      <c r="A8377" t="s">
        <v>37628</v>
      </c>
      <c r="B8377" t="s">
        <v>20</v>
      </c>
      <c r="C8377" t="s">
        <v>19</v>
      </c>
      <c r="D8377" t="s">
        <v>33</v>
      </c>
      <c r="E8377" t="s">
        <v>533</v>
      </c>
    </row>
    <row r="8378" spans="1:5" x14ac:dyDescent="0.25">
      <c r="A8378" t="s">
        <v>37629</v>
      </c>
      <c r="B8378" t="s">
        <v>20</v>
      </c>
      <c r="C8378" t="s">
        <v>19</v>
      </c>
      <c r="D8378" t="s">
        <v>33</v>
      </c>
      <c r="E8378" t="s">
        <v>720</v>
      </c>
    </row>
    <row r="8379" spans="1:5" x14ac:dyDescent="0.25">
      <c r="A8379" t="s">
        <v>37630</v>
      </c>
      <c r="B8379" t="s">
        <v>20</v>
      </c>
      <c r="C8379" t="s">
        <v>19</v>
      </c>
      <c r="D8379" t="s">
        <v>33</v>
      </c>
      <c r="E8379" t="s">
        <v>533</v>
      </c>
    </row>
    <row r="8380" spans="1:5" x14ac:dyDescent="0.25">
      <c r="A8380" t="s">
        <v>37631</v>
      </c>
      <c r="B8380" t="s">
        <v>20</v>
      </c>
      <c r="C8380" t="s">
        <v>19</v>
      </c>
      <c r="D8380" t="s">
        <v>33</v>
      </c>
      <c r="E8380" t="s">
        <v>533</v>
      </c>
    </row>
    <row r="8381" spans="1:5" x14ac:dyDescent="0.25">
      <c r="A8381" t="s">
        <v>37632</v>
      </c>
      <c r="B8381" t="s">
        <v>20</v>
      </c>
      <c r="C8381" t="s">
        <v>19</v>
      </c>
      <c r="D8381" t="s">
        <v>33</v>
      </c>
      <c r="E8381" t="s">
        <v>533</v>
      </c>
    </row>
    <row r="8382" spans="1:5" x14ac:dyDescent="0.25">
      <c r="A8382" t="s">
        <v>37633</v>
      </c>
      <c r="B8382" t="s">
        <v>20</v>
      </c>
      <c r="C8382" t="s">
        <v>19</v>
      </c>
      <c r="D8382" t="s">
        <v>33</v>
      </c>
      <c r="E8382" t="s">
        <v>553</v>
      </c>
    </row>
    <row r="8383" spans="1:5" x14ac:dyDescent="0.25">
      <c r="A8383" t="s">
        <v>37634</v>
      </c>
      <c r="B8383" t="s">
        <v>20</v>
      </c>
      <c r="C8383" t="s">
        <v>19</v>
      </c>
      <c r="D8383" t="s">
        <v>33</v>
      </c>
      <c r="E8383" t="s">
        <v>530</v>
      </c>
    </row>
    <row r="8384" spans="1:5" x14ac:dyDescent="0.25">
      <c r="A8384" t="s">
        <v>37635</v>
      </c>
      <c r="B8384" t="s">
        <v>20</v>
      </c>
      <c r="C8384" t="s">
        <v>19</v>
      </c>
      <c r="D8384" t="s">
        <v>33</v>
      </c>
      <c r="E8384" t="s">
        <v>563</v>
      </c>
    </row>
    <row r="8385" spans="1:5" x14ac:dyDescent="0.25">
      <c r="A8385" t="s">
        <v>37636</v>
      </c>
      <c r="B8385" t="s">
        <v>20</v>
      </c>
      <c r="C8385" t="s">
        <v>19</v>
      </c>
      <c r="D8385" t="s">
        <v>33</v>
      </c>
      <c r="E8385" t="s">
        <v>563</v>
      </c>
    </row>
    <row r="8386" spans="1:5" x14ac:dyDescent="0.25">
      <c r="A8386" t="s">
        <v>37637</v>
      </c>
      <c r="B8386" t="s">
        <v>20</v>
      </c>
      <c r="C8386" t="s">
        <v>19</v>
      </c>
      <c r="D8386" t="s">
        <v>33</v>
      </c>
      <c r="E8386" t="s">
        <v>533</v>
      </c>
    </row>
    <row r="8387" spans="1:5" x14ac:dyDescent="0.25">
      <c r="A8387" t="s">
        <v>37638</v>
      </c>
      <c r="B8387" t="s">
        <v>20</v>
      </c>
      <c r="C8387" t="s">
        <v>19</v>
      </c>
      <c r="D8387" t="s">
        <v>33</v>
      </c>
      <c r="E8387" t="s">
        <v>533</v>
      </c>
    </row>
    <row r="8388" spans="1:5" x14ac:dyDescent="0.25">
      <c r="A8388" t="s">
        <v>37639</v>
      </c>
      <c r="B8388" t="s">
        <v>20</v>
      </c>
      <c r="C8388" t="s">
        <v>19</v>
      </c>
      <c r="D8388" t="s">
        <v>33</v>
      </c>
      <c r="E8388" t="s">
        <v>533</v>
      </c>
    </row>
    <row r="8389" spans="1:5" x14ac:dyDescent="0.25">
      <c r="A8389" t="s">
        <v>37640</v>
      </c>
      <c r="B8389" t="s">
        <v>20</v>
      </c>
      <c r="C8389" t="s">
        <v>19</v>
      </c>
      <c r="D8389" t="s">
        <v>33</v>
      </c>
      <c r="E8389" t="s">
        <v>538</v>
      </c>
    </row>
    <row r="8390" spans="1:5" x14ac:dyDescent="0.25">
      <c r="A8390" t="s">
        <v>37641</v>
      </c>
      <c r="B8390" t="s">
        <v>20</v>
      </c>
      <c r="C8390" t="s">
        <v>19</v>
      </c>
      <c r="D8390" t="s">
        <v>33</v>
      </c>
      <c r="E8390" t="s">
        <v>533</v>
      </c>
    </row>
    <row r="8391" spans="1:5" x14ac:dyDescent="0.25">
      <c r="A8391" t="s">
        <v>37642</v>
      </c>
      <c r="B8391" t="s">
        <v>20</v>
      </c>
      <c r="C8391" t="s">
        <v>19</v>
      </c>
      <c r="D8391" t="s">
        <v>33</v>
      </c>
      <c r="E8391" t="s">
        <v>530</v>
      </c>
    </row>
    <row r="8392" spans="1:5" x14ac:dyDescent="0.25">
      <c r="A8392" t="s">
        <v>37643</v>
      </c>
      <c r="B8392" t="s">
        <v>20</v>
      </c>
      <c r="C8392" t="s">
        <v>19</v>
      </c>
      <c r="D8392" t="s">
        <v>33</v>
      </c>
      <c r="E8392" t="s">
        <v>530</v>
      </c>
    </row>
    <row r="8393" spans="1:5" x14ac:dyDescent="0.25">
      <c r="A8393" t="s">
        <v>37644</v>
      </c>
      <c r="B8393" t="s">
        <v>20</v>
      </c>
      <c r="C8393" t="s">
        <v>19</v>
      </c>
      <c r="D8393" t="s">
        <v>33</v>
      </c>
      <c r="E8393" t="s">
        <v>530</v>
      </c>
    </row>
    <row r="8394" spans="1:5" x14ac:dyDescent="0.25">
      <c r="A8394" t="s">
        <v>37645</v>
      </c>
      <c r="B8394" t="s">
        <v>20</v>
      </c>
      <c r="C8394" t="s">
        <v>19</v>
      </c>
      <c r="D8394" t="s">
        <v>33</v>
      </c>
      <c r="E8394" t="s">
        <v>533</v>
      </c>
    </row>
    <row r="8395" spans="1:5" x14ac:dyDescent="0.25">
      <c r="A8395" t="s">
        <v>37646</v>
      </c>
      <c r="B8395" t="s">
        <v>20</v>
      </c>
      <c r="C8395" t="s">
        <v>19</v>
      </c>
      <c r="D8395" t="s">
        <v>33</v>
      </c>
      <c r="E8395" t="s">
        <v>538</v>
      </c>
    </row>
    <row r="8396" spans="1:5" x14ac:dyDescent="0.25">
      <c r="A8396" t="s">
        <v>37647</v>
      </c>
      <c r="B8396" t="s">
        <v>20</v>
      </c>
      <c r="C8396" t="s">
        <v>19</v>
      </c>
      <c r="D8396" t="s">
        <v>33</v>
      </c>
      <c r="E8396" t="s">
        <v>538</v>
      </c>
    </row>
    <row r="8397" spans="1:5" x14ac:dyDescent="0.25">
      <c r="A8397" t="s">
        <v>37648</v>
      </c>
      <c r="B8397" t="s">
        <v>20</v>
      </c>
      <c r="C8397" t="s">
        <v>19</v>
      </c>
      <c r="D8397" t="s">
        <v>33</v>
      </c>
      <c r="E8397" t="s">
        <v>533</v>
      </c>
    </row>
    <row r="8398" spans="1:5" x14ac:dyDescent="0.25">
      <c r="A8398" t="s">
        <v>37649</v>
      </c>
      <c r="B8398" t="s">
        <v>20</v>
      </c>
      <c r="C8398" t="s">
        <v>19</v>
      </c>
      <c r="D8398" t="s">
        <v>33</v>
      </c>
      <c r="E8398" t="s">
        <v>533</v>
      </c>
    </row>
    <row r="8399" spans="1:5" x14ac:dyDescent="0.25">
      <c r="A8399" t="s">
        <v>37650</v>
      </c>
      <c r="B8399" t="s">
        <v>20</v>
      </c>
      <c r="C8399" t="s">
        <v>19</v>
      </c>
      <c r="D8399" t="s">
        <v>33</v>
      </c>
      <c r="E8399" t="s">
        <v>530</v>
      </c>
    </row>
    <row r="8400" spans="1:5" x14ac:dyDescent="0.25">
      <c r="A8400" t="s">
        <v>37651</v>
      </c>
      <c r="B8400" t="s">
        <v>20</v>
      </c>
      <c r="C8400" t="s">
        <v>19</v>
      </c>
      <c r="D8400" t="s">
        <v>33</v>
      </c>
      <c r="E8400" t="s">
        <v>526</v>
      </c>
    </row>
    <row r="8401" spans="1:5" x14ac:dyDescent="0.25">
      <c r="A8401" t="s">
        <v>37652</v>
      </c>
      <c r="B8401" t="s">
        <v>20</v>
      </c>
      <c r="C8401" t="s">
        <v>19</v>
      </c>
      <c r="D8401" t="s">
        <v>33</v>
      </c>
      <c r="E8401" t="s">
        <v>533</v>
      </c>
    </row>
    <row r="8402" spans="1:5" x14ac:dyDescent="0.25">
      <c r="A8402" t="s">
        <v>37653</v>
      </c>
      <c r="B8402" t="s">
        <v>20</v>
      </c>
      <c r="C8402" t="s">
        <v>19</v>
      </c>
      <c r="D8402" t="s">
        <v>33</v>
      </c>
      <c r="E8402" t="s">
        <v>530</v>
      </c>
    </row>
    <row r="8403" spans="1:5" x14ac:dyDescent="0.25">
      <c r="A8403" t="s">
        <v>37654</v>
      </c>
      <c r="B8403" t="s">
        <v>20</v>
      </c>
      <c r="C8403" t="s">
        <v>19</v>
      </c>
      <c r="D8403" t="s">
        <v>33</v>
      </c>
      <c r="E8403" t="s">
        <v>533</v>
      </c>
    </row>
    <row r="8404" spans="1:5" x14ac:dyDescent="0.25">
      <c r="A8404" t="s">
        <v>37655</v>
      </c>
      <c r="B8404" t="s">
        <v>20</v>
      </c>
      <c r="C8404" t="s">
        <v>19</v>
      </c>
      <c r="D8404" t="s">
        <v>33</v>
      </c>
      <c r="E8404" t="s">
        <v>533</v>
      </c>
    </row>
    <row r="8405" spans="1:5" x14ac:dyDescent="0.25">
      <c r="A8405" t="s">
        <v>37656</v>
      </c>
      <c r="B8405" t="s">
        <v>20</v>
      </c>
      <c r="C8405" t="s">
        <v>19</v>
      </c>
      <c r="D8405" t="s">
        <v>33</v>
      </c>
      <c r="E8405" t="s">
        <v>530</v>
      </c>
    </row>
    <row r="8406" spans="1:5" x14ac:dyDescent="0.25">
      <c r="A8406" t="s">
        <v>37657</v>
      </c>
      <c r="B8406" t="s">
        <v>20</v>
      </c>
      <c r="C8406" t="s">
        <v>19</v>
      </c>
      <c r="D8406" t="s">
        <v>33</v>
      </c>
      <c r="E8406" t="s">
        <v>533</v>
      </c>
    </row>
    <row r="8407" spans="1:5" x14ac:dyDescent="0.25">
      <c r="A8407" t="s">
        <v>37658</v>
      </c>
      <c r="B8407" t="s">
        <v>20</v>
      </c>
      <c r="C8407" t="s">
        <v>19</v>
      </c>
      <c r="D8407" t="s">
        <v>33</v>
      </c>
      <c r="E8407" t="s">
        <v>530</v>
      </c>
    </row>
    <row r="8408" spans="1:5" x14ac:dyDescent="0.25">
      <c r="A8408" t="s">
        <v>37659</v>
      </c>
      <c r="B8408" t="s">
        <v>20</v>
      </c>
      <c r="C8408" t="s">
        <v>19</v>
      </c>
      <c r="D8408" t="s">
        <v>33</v>
      </c>
      <c r="E8408" t="s">
        <v>533</v>
      </c>
    </row>
    <row r="8409" spans="1:5" x14ac:dyDescent="0.25">
      <c r="A8409" t="s">
        <v>37660</v>
      </c>
      <c r="B8409" t="s">
        <v>20</v>
      </c>
      <c r="C8409" t="s">
        <v>19</v>
      </c>
      <c r="D8409" t="s">
        <v>33</v>
      </c>
      <c r="E8409" t="s">
        <v>553</v>
      </c>
    </row>
    <row r="8410" spans="1:5" x14ac:dyDescent="0.25">
      <c r="A8410" t="s">
        <v>37661</v>
      </c>
      <c r="B8410" t="s">
        <v>20</v>
      </c>
      <c r="C8410" t="s">
        <v>19</v>
      </c>
      <c r="D8410" t="s">
        <v>33</v>
      </c>
      <c r="E8410" t="s">
        <v>533</v>
      </c>
    </row>
    <row r="8411" spans="1:5" x14ac:dyDescent="0.25">
      <c r="A8411" t="s">
        <v>37662</v>
      </c>
      <c r="B8411" t="s">
        <v>20</v>
      </c>
      <c r="C8411" t="s">
        <v>19</v>
      </c>
      <c r="D8411" t="s">
        <v>33</v>
      </c>
      <c r="E8411" t="s">
        <v>530</v>
      </c>
    </row>
    <row r="8412" spans="1:5" x14ac:dyDescent="0.25">
      <c r="A8412" t="s">
        <v>37663</v>
      </c>
      <c r="B8412" t="s">
        <v>20</v>
      </c>
      <c r="C8412" t="s">
        <v>19</v>
      </c>
      <c r="D8412" t="s">
        <v>33</v>
      </c>
      <c r="E8412" t="s">
        <v>533</v>
      </c>
    </row>
    <row r="8413" spans="1:5" x14ac:dyDescent="0.25">
      <c r="A8413" t="s">
        <v>37664</v>
      </c>
      <c r="B8413" t="s">
        <v>20</v>
      </c>
      <c r="C8413" t="s">
        <v>19</v>
      </c>
      <c r="D8413" t="s">
        <v>33</v>
      </c>
      <c r="E8413" t="s">
        <v>538</v>
      </c>
    </row>
    <row r="8414" spans="1:5" x14ac:dyDescent="0.25">
      <c r="A8414" t="s">
        <v>37665</v>
      </c>
      <c r="B8414" t="s">
        <v>20</v>
      </c>
      <c r="C8414" t="s">
        <v>19</v>
      </c>
      <c r="D8414" t="s">
        <v>33</v>
      </c>
      <c r="E8414" t="s">
        <v>538</v>
      </c>
    </row>
    <row r="8415" spans="1:5" x14ac:dyDescent="0.25">
      <c r="A8415" t="s">
        <v>37666</v>
      </c>
      <c r="B8415" t="s">
        <v>20</v>
      </c>
      <c r="C8415" t="s">
        <v>19</v>
      </c>
      <c r="D8415" t="s">
        <v>33</v>
      </c>
      <c r="E8415" t="s">
        <v>533</v>
      </c>
    </row>
    <row r="8416" spans="1:5" x14ac:dyDescent="0.25">
      <c r="A8416" t="s">
        <v>37667</v>
      </c>
      <c r="B8416" t="s">
        <v>20</v>
      </c>
      <c r="C8416" t="s">
        <v>19</v>
      </c>
      <c r="D8416" t="s">
        <v>33</v>
      </c>
      <c r="E8416" t="s">
        <v>530</v>
      </c>
    </row>
    <row r="8417" spans="1:5" x14ac:dyDescent="0.25">
      <c r="A8417" t="s">
        <v>37668</v>
      </c>
      <c r="B8417" t="s">
        <v>20</v>
      </c>
      <c r="C8417" t="s">
        <v>19</v>
      </c>
      <c r="D8417" t="s">
        <v>33</v>
      </c>
      <c r="E8417" t="s">
        <v>530</v>
      </c>
    </row>
    <row r="8418" spans="1:5" x14ac:dyDescent="0.25">
      <c r="A8418" t="s">
        <v>37669</v>
      </c>
      <c r="B8418" t="s">
        <v>20</v>
      </c>
      <c r="C8418" t="s">
        <v>19</v>
      </c>
      <c r="D8418" t="s">
        <v>33</v>
      </c>
      <c r="E8418" t="s">
        <v>538</v>
      </c>
    </row>
    <row r="8419" spans="1:5" x14ac:dyDescent="0.25">
      <c r="A8419" t="s">
        <v>37670</v>
      </c>
      <c r="B8419" t="s">
        <v>20</v>
      </c>
      <c r="C8419" t="s">
        <v>19</v>
      </c>
      <c r="D8419" t="s">
        <v>33</v>
      </c>
      <c r="E8419" t="s">
        <v>530</v>
      </c>
    </row>
    <row r="8420" spans="1:5" x14ac:dyDescent="0.25">
      <c r="A8420" t="s">
        <v>37671</v>
      </c>
      <c r="B8420" t="s">
        <v>20</v>
      </c>
      <c r="C8420" t="s">
        <v>19</v>
      </c>
      <c r="D8420" t="s">
        <v>33</v>
      </c>
      <c r="E8420" t="s">
        <v>533</v>
      </c>
    </row>
    <row r="8421" spans="1:5" x14ac:dyDescent="0.25">
      <c r="A8421" t="s">
        <v>37672</v>
      </c>
      <c r="B8421" t="s">
        <v>20</v>
      </c>
      <c r="C8421" t="s">
        <v>19</v>
      </c>
      <c r="D8421" t="s">
        <v>33</v>
      </c>
      <c r="E8421" t="s">
        <v>538</v>
      </c>
    </row>
    <row r="8422" spans="1:5" x14ac:dyDescent="0.25">
      <c r="A8422" t="s">
        <v>37673</v>
      </c>
      <c r="B8422" t="s">
        <v>20</v>
      </c>
      <c r="C8422" t="s">
        <v>19</v>
      </c>
      <c r="D8422" t="s">
        <v>33</v>
      </c>
      <c r="E8422" t="s">
        <v>530</v>
      </c>
    </row>
    <row r="8423" spans="1:5" x14ac:dyDescent="0.25">
      <c r="A8423" t="s">
        <v>37674</v>
      </c>
      <c r="B8423" t="s">
        <v>20</v>
      </c>
      <c r="C8423" t="s">
        <v>19</v>
      </c>
      <c r="D8423" t="s">
        <v>33</v>
      </c>
      <c r="E8423" t="s">
        <v>538</v>
      </c>
    </row>
    <row r="8424" spans="1:5" x14ac:dyDescent="0.25">
      <c r="A8424" t="s">
        <v>37675</v>
      </c>
      <c r="B8424" t="s">
        <v>20</v>
      </c>
      <c r="C8424" t="s">
        <v>19</v>
      </c>
      <c r="D8424" t="s">
        <v>33</v>
      </c>
      <c r="E8424" t="s">
        <v>530</v>
      </c>
    </row>
    <row r="8425" spans="1:5" x14ac:dyDescent="0.25">
      <c r="A8425" t="s">
        <v>37676</v>
      </c>
      <c r="B8425" t="s">
        <v>20</v>
      </c>
      <c r="C8425" t="s">
        <v>19</v>
      </c>
      <c r="D8425" t="s">
        <v>33</v>
      </c>
      <c r="E8425" t="s">
        <v>530</v>
      </c>
    </row>
    <row r="8426" spans="1:5" x14ac:dyDescent="0.25">
      <c r="A8426" t="s">
        <v>37677</v>
      </c>
      <c r="B8426" t="s">
        <v>20</v>
      </c>
      <c r="C8426" t="s">
        <v>19</v>
      </c>
      <c r="D8426" t="s">
        <v>33</v>
      </c>
      <c r="E8426" t="s">
        <v>530</v>
      </c>
    </row>
    <row r="8427" spans="1:5" x14ac:dyDescent="0.25">
      <c r="A8427" t="s">
        <v>37678</v>
      </c>
      <c r="B8427" t="s">
        <v>20</v>
      </c>
      <c r="C8427" t="s">
        <v>19</v>
      </c>
      <c r="D8427" t="s">
        <v>33</v>
      </c>
      <c r="E8427" t="s">
        <v>530</v>
      </c>
    </row>
    <row r="8428" spans="1:5" x14ac:dyDescent="0.25">
      <c r="A8428" t="s">
        <v>37679</v>
      </c>
      <c r="B8428" t="s">
        <v>20</v>
      </c>
      <c r="C8428" t="s">
        <v>19</v>
      </c>
      <c r="D8428" t="s">
        <v>33</v>
      </c>
      <c r="E8428" t="s">
        <v>530</v>
      </c>
    </row>
    <row r="8429" spans="1:5" x14ac:dyDescent="0.25">
      <c r="A8429" t="s">
        <v>37680</v>
      </c>
      <c r="B8429" t="s">
        <v>20</v>
      </c>
      <c r="C8429" t="s">
        <v>19</v>
      </c>
      <c r="D8429" t="s">
        <v>33</v>
      </c>
      <c r="E8429" t="s">
        <v>538</v>
      </c>
    </row>
    <row r="8430" spans="1:5" x14ac:dyDescent="0.25">
      <c r="A8430" t="s">
        <v>37681</v>
      </c>
      <c r="B8430" t="s">
        <v>20</v>
      </c>
      <c r="C8430" t="s">
        <v>19</v>
      </c>
      <c r="D8430" t="s">
        <v>33</v>
      </c>
      <c r="E8430" t="s">
        <v>530</v>
      </c>
    </row>
    <row r="8431" spans="1:5" x14ac:dyDescent="0.25">
      <c r="A8431" t="s">
        <v>37682</v>
      </c>
      <c r="B8431" t="s">
        <v>20</v>
      </c>
      <c r="C8431" t="s">
        <v>19</v>
      </c>
      <c r="D8431" t="s">
        <v>33</v>
      </c>
      <c r="E8431" t="s">
        <v>533</v>
      </c>
    </row>
    <row r="8432" spans="1:5" x14ac:dyDescent="0.25">
      <c r="A8432" t="s">
        <v>37683</v>
      </c>
      <c r="B8432" t="s">
        <v>20</v>
      </c>
      <c r="C8432" t="s">
        <v>19</v>
      </c>
      <c r="D8432" t="s">
        <v>33</v>
      </c>
      <c r="E8432" t="s">
        <v>553</v>
      </c>
    </row>
    <row r="8433" spans="1:5" x14ac:dyDescent="0.25">
      <c r="A8433" t="s">
        <v>37684</v>
      </c>
      <c r="B8433" t="s">
        <v>20</v>
      </c>
      <c r="C8433" t="s">
        <v>19</v>
      </c>
      <c r="D8433" t="s">
        <v>33</v>
      </c>
      <c r="E8433" t="s">
        <v>533</v>
      </c>
    </row>
    <row r="8434" spans="1:5" x14ac:dyDescent="0.25">
      <c r="A8434" t="s">
        <v>37685</v>
      </c>
      <c r="B8434" t="s">
        <v>20</v>
      </c>
      <c r="C8434" t="s">
        <v>19</v>
      </c>
      <c r="D8434" t="s">
        <v>33</v>
      </c>
      <c r="E8434" t="s">
        <v>533</v>
      </c>
    </row>
    <row r="8435" spans="1:5" x14ac:dyDescent="0.25">
      <c r="A8435" t="s">
        <v>37686</v>
      </c>
      <c r="B8435" t="s">
        <v>20</v>
      </c>
      <c r="C8435" t="s">
        <v>19</v>
      </c>
      <c r="D8435" t="s">
        <v>33</v>
      </c>
      <c r="E8435" t="s">
        <v>533</v>
      </c>
    </row>
    <row r="8436" spans="1:5" x14ac:dyDescent="0.25">
      <c r="A8436" t="s">
        <v>37687</v>
      </c>
      <c r="B8436" t="s">
        <v>20</v>
      </c>
      <c r="C8436" t="s">
        <v>19</v>
      </c>
      <c r="D8436" t="s">
        <v>33</v>
      </c>
      <c r="E8436" t="s">
        <v>530</v>
      </c>
    </row>
    <row r="8437" spans="1:5" x14ac:dyDescent="0.25">
      <c r="A8437" t="s">
        <v>37688</v>
      </c>
      <c r="B8437" t="s">
        <v>20</v>
      </c>
      <c r="C8437" t="s">
        <v>19</v>
      </c>
      <c r="D8437" t="s">
        <v>33</v>
      </c>
      <c r="E8437" t="s">
        <v>533</v>
      </c>
    </row>
    <row r="8438" spans="1:5" x14ac:dyDescent="0.25">
      <c r="A8438" t="s">
        <v>37689</v>
      </c>
      <c r="B8438" t="s">
        <v>20</v>
      </c>
      <c r="C8438" t="s">
        <v>19</v>
      </c>
      <c r="D8438" t="s">
        <v>33</v>
      </c>
      <c r="E8438" t="s">
        <v>530</v>
      </c>
    </row>
    <row r="8439" spans="1:5" x14ac:dyDescent="0.25">
      <c r="A8439" t="s">
        <v>37690</v>
      </c>
      <c r="B8439" t="s">
        <v>20</v>
      </c>
      <c r="C8439" t="s">
        <v>19</v>
      </c>
      <c r="D8439" t="s">
        <v>33</v>
      </c>
      <c r="E8439" t="s">
        <v>530</v>
      </c>
    </row>
    <row r="8440" spans="1:5" x14ac:dyDescent="0.25">
      <c r="A8440" t="s">
        <v>37691</v>
      </c>
      <c r="B8440" t="s">
        <v>20</v>
      </c>
      <c r="C8440" t="s">
        <v>19</v>
      </c>
      <c r="D8440" t="s">
        <v>33</v>
      </c>
      <c r="E8440" t="s">
        <v>538</v>
      </c>
    </row>
    <row r="8441" spans="1:5" x14ac:dyDescent="0.25">
      <c r="A8441" t="s">
        <v>37692</v>
      </c>
      <c r="B8441" t="s">
        <v>20</v>
      </c>
      <c r="C8441" t="s">
        <v>19</v>
      </c>
      <c r="D8441" t="s">
        <v>33</v>
      </c>
      <c r="E8441" t="s">
        <v>538</v>
      </c>
    </row>
    <row r="8442" spans="1:5" x14ac:dyDescent="0.25">
      <c r="A8442" t="s">
        <v>37693</v>
      </c>
      <c r="B8442" t="s">
        <v>20</v>
      </c>
      <c r="C8442" t="s">
        <v>19</v>
      </c>
      <c r="D8442" t="s">
        <v>33</v>
      </c>
      <c r="E8442" t="s">
        <v>533</v>
      </c>
    </row>
    <row r="8443" spans="1:5" x14ac:dyDescent="0.25">
      <c r="A8443" t="s">
        <v>37694</v>
      </c>
      <c r="B8443" t="s">
        <v>20</v>
      </c>
      <c r="C8443" t="s">
        <v>19</v>
      </c>
      <c r="D8443" t="s">
        <v>33</v>
      </c>
      <c r="E8443" t="s">
        <v>530</v>
      </c>
    </row>
    <row r="8444" spans="1:5" x14ac:dyDescent="0.25">
      <c r="A8444" t="s">
        <v>37695</v>
      </c>
      <c r="B8444" t="s">
        <v>20</v>
      </c>
      <c r="C8444" t="s">
        <v>19</v>
      </c>
      <c r="D8444" t="s">
        <v>33</v>
      </c>
      <c r="E8444" t="s">
        <v>533</v>
      </c>
    </row>
    <row r="8445" spans="1:5" x14ac:dyDescent="0.25">
      <c r="A8445" t="s">
        <v>37696</v>
      </c>
      <c r="B8445" t="s">
        <v>20</v>
      </c>
      <c r="C8445" t="s">
        <v>19</v>
      </c>
      <c r="D8445" t="s">
        <v>33</v>
      </c>
      <c r="E8445" t="s">
        <v>530</v>
      </c>
    </row>
    <row r="8446" spans="1:5" x14ac:dyDescent="0.25">
      <c r="A8446" t="s">
        <v>37697</v>
      </c>
      <c r="B8446" t="s">
        <v>20</v>
      </c>
      <c r="C8446" t="s">
        <v>19</v>
      </c>
      <c r="D8446" t="s">
        <v>33</v>
      </c>
      <c r="E8446" t="s">
        <v>533</v>
      </c>
    </row>
    <row r="8447" spans="1:5" x14ac:dyDescent="0.25">
      <c r="A8447" t="s">
        <v>37698</v>
      </c>
      <c r="B8447" t="s">
        <v>20</v>
      </c>
      <c r="C8447" t="s">
        <v>19</v>
      </c>
      <c r="D8447" t="s">
        <v>33</v>
      </c>
      <c r="E8447" t="s">
        <v>593</v>
      </c>
    </row>
    <row r="8448" spans="1:5" x14ac:dyDescent="0.25">
      <c r="A8448" t="s">
        <v>37699</v>
      </c>
      <c r="B8448" t="s">
        <v>20</v>
      </c>
      <c r="C8448" t="s">
        <v>19</v>
      </c>
      <c r="D8448" t="s">
        <v>33</v>
      </c>
      <c r="E8448" t="s">
        <v>530</v>
      </c>
    </row>
    <row r="8449" spans="1:5" x14ac:dyDescent="0.25">
      <c r="A8449" t="s">
        <v>37700</v>
      </c>
      <c r="B8449" t="s">
        <v>20</v>
      </c>
      <c r="C8449" t="s">
        <v>19</v>
      </c>
      <c r="D8449" t="s">
        <v>33</v>
      </c>
      <c r="E8449" t="s">
        <v>533</v>
      </c>
    </row>
    <row r="8450" spans="1:5" x14ac:dyDescent="0.25">
      <c r="A8450" t="s">
        <v>37701</v>
      </c>
      <c r="B8450" t="s">
        <v>20</v>
      </c>
      <c r="C8450" t="s">
        <v>19</v>
      </c>
      <c r="D8450" t="s">
        <v>33</v>
      </c>
      <c r="E8450" t="s">
        <v>562</v>
      </c>
    </row>
    <row r="8451" spans="1:5" x14ac:dyDescent="0.25">
      <c r="A8451" t="s">
        <v>37702</v>
      </c>
      <c r="B8451" t="s">
        <v>20</v>
      </c>
      <c r="C8451" t="s">
        <v>19</v>
      </c>
      <c r="D8451" t="s">
        <v>33</v>
      </c>
      <c r="E8451" t="s">
        <v>533</v>
      </c>
    </row>
    <row r="8452" spans="1:5" x14ac:dyDescent="0.25">
      <c r="A8452" t="s">
        <v>37703</v>
      </c>
      <c r="B8452" t="s">
        <v>20</v>
      </c>
      <c r="C8452" t="s">
        <v>19</v>
      </c>
      <c r="D8452" t="s">
        <v>33</v>
      </c>
      <c r="E8452" t="s">
        <v>562</v>
      </c>
    </row>
    <row r="8453" spans="1:5" x14ac:dyDescent="0.25">
      <c r="A8453" t="s">
        <v>37704</v>
      </c>
      <c r="B8453" t="s">
        <v>20</v>
      </c>
      <c r="C8453" t="s">
        <v>19</v>
      </c>
      <c r="D8453" t="s">
        <v>33</v>
      </c>
      <c r="E8453" t="s">
        <v>533</v>
      </c>
    </row>
    <row r="8454" spans="1:5" x14ac:dyDescent="0.25">
      <c r="A8454" t="s">
        <v>37705</v>
      </c>
      <c r="B8454" t="s">
        <v>20</v>
      </c>
      <c r="C8454" t="s">
        <v>19</v>
      </c>
      <c r="D8454" t="s">
        <v>33</v>
      </c>
      <c r="E8454" t="s">
        <v>538</v>
      </c>
    </row>
    <row r="8455" spans="1:5" x14ac:dyDescent="0.25">
      <c r="A8455" t="s">
        <v>37706</v>
      </c>
      <c r="B8455" t="s">
        <v>20</v>
      </c>
      <c r="C8455" t="s">
        <v>19</v>
      </c>
      <c r="D8455" t="s">
        <v>33</v>
      </c>
      <c r="E8455" t="s">
        <v>533</v>
      </c>
    </row>
    <row r="8456" spans="1:5" x14ac:dyDescent="0.25">
      <c r="A8456" t="s">
        <v>37707</v>
      </c>
      <c r="B8456" t="s">
        <v>20</v>
      </c>
      <c r="C8456" t="s">
        <v>19</v>
      </c>
      <c r="D8456" t="s">
        <v>33</v>
      </c>
      <c r="E8456" t="s">
        <v>533</v>
      </c>
    </row>
    <row r="8457" spans="1:5" x14ac:dyDescent="0.25">
      <c r="A8457" t="s">
        <v>37708</v>
      </c>
      <c r="B8457" t="s">
        <v>20</v>
      </c>
      <c r="C8457" t="s">
        <v>19</v>
      </c>
      <c r="D8457" t="s">
        <v>33</v>
      </c>
      <c r="E8457" t="s">
        <v>530</v>
      </c>
    </row>
    <row r="8458" spans="1:5" x14ac:dyDescent="0.25">
      <c r="A8458" t="s">
        <v>37709</v>
      </c>
      <c r="B8458" t="s">
        <v>20</v>
      </c>
      <c r="C8458" t="s">
        <v>19</v>
      </c>
      <c r="D8458" t="s">
        <v>33</v>
      </c>
      <c r="E8458" t="s">
        <v>538</v>
      </c>
    </row>
    <row r="8459" spans="1:5" x14ac:dyDescent="0.25">
      <c r="A8459" t="s">
        <v>37710</v>
      </c>
      <c r="B8459" t="s">
        <v>20</v>
      </c>
      <c r="C8459" t="s">
        <v>19</v>
      </c>
      <c r="D8459" t="s">
        <v>33</v>
      </c>
      <c r="E8459" t="s">
        <v>533</v>
      </c>
    </row>
    <row r="8460" spans="1:5" x14ac:dyDescent="0.25">
      <c r="A8460" t="s">
        <v>37711</v>
      </c>
      <c r="B8460" t="s">
        <v>20</v>
      </c>
      <c r="C8460" t="s">
        <v>19</v>
      </c>
      <c r="D8460" t="s">
        <v>33</v>
      </c>
      <c r="E8460" t="s">
        <v>533</v>
      </c>
    </row>
    <row r="8461" spans="1:5" x14ac:dyDescent="0.25">
      <c r="A8461" t="s">
        <v>37712</v>
      </c>
      <c r="B8461" t="s">
        <v>20</v>
      </c>
      <c r="C8461" t="s">
        <v>19</v>
      </c>
      <c r="D8461" t="s">
        <v>33</v>
      </c>
      <c r="E8461" t="s">
        <v>523</v>
      </c>
    </row>
    <row r="8462" spans="1:5" x14ac:dyDescent="0.25">
      <c r="A8462" t="s">
        <v>37713</v>
      </c>
      <c r="B8462" t="s">
        <v>20</v>
      </c>
      <c r="C8462" t="s">
        <v>19</v>
      </c>
      <c r="D8462" t="s">
        <v>33</v>
      </c>
      <c r="E8462" t="s">
        <v>533</v>
      </c>
    </row>
    <row r="8463" spans="1:5" x14ac:dyDescent="0.25">
      <c r="A8463" t="s">
        <v>37714</v>
      </c>
      <c r="B8463" t="s">
        <v>20</v>
      </c>
      <c r="C8463" t="s">
        <v>19</v>
      </c>
      <c r="D8463" t="s">
        <v>33</v>
      </c>
      <c r="E8463" t="s">
        <v>533</v>
      </c>
    </row>
    <row r="8464" spans="1:5" x14ac:dyDescent="0.25">
      <c r="A8464" t="s">
        <v>37715</v>
      </c>
      <c r="B8464" t="s">
        <v>20</v>
      </c>
      <c r="C8464" t="s">
        <v>19</v>
      </c>
      <c r="D8464" t="s">
        <v>33</v>
      </c>
      <c r="E8464" t="s">
        <v>538</v>
      </c>
    </row>
    <row r="8465" spans="1:5" x14ac:dyDescent="0.25">
      <c r="A8465" t="s">
        <v>37716</v>
      </c>
      <c r="B8465" t="s">
        <v>20</v>
      </c>
      <c r="C8465" t="s">
        <v>19</v>
      </c>
      <c r="D8465" t="s">
        <v>33</v>
      </c>
      <c r="E8465" t="s">
        <v>538</v>
      </c>
    </row>
    <row r="8466" spans="1:5" x14ac:dyDescent="0.25">
      <c r="A8466" t="s">
        <v>37717</v>
      </c>
      <c r="B8466" t="s">
        <v>20</v>
      </c>
      <c r="C8466" t="s">
        <v>19</v>
      </c>
      <c r="D8466" t="s">
        <v>33</v>
      </c>
      <c r="E8466" t="s">
        <v>533</v>
      </c>
    </row>
    <row r="8467" spans="1:5" x14ac:dyDescent="0.25">
      <c r="A8467" t="s">
        <v>37718</v>
      </c>
      <c r="B8467" t="s">
        <v>20</v>
      </c>
      <c r="C8467" t="s">
        <v>19</v>
      </c>
      <c r="D8467" t="s">
        <v>33</v>
      </c>
      <c r="E8467" t="s">
        <v>530</v>
      </c>
    </row>
    <row r="8468" spans="1:5" x14ac:dyDescent="0.25">
      <c r="A8468" t="s">
        <v>37719</v>
      </c>
      <c r="B8468" t="s">
        <v>20</v>
      </c>
      <c r="C8468" t="s">
        <v>19</v>
      </c>
      <c r="D8468" t="s">
        <v>33</v>
      </c>
      <c r="E8468" t="s">
        <v>538</v>
      </c>
    </row>
    <row r="8469" spans="1:5" x14ac:dyDescent="0.25">
      <c r="A8469" t="s">
        <v>37720</v>
      </c>
      <c r="B8469" t="s">
        <v>20</v>
      </c>
      <c r="C8469" t="s">
        <v>19</v>
      </c>
      <c r="D8469" t="s">
        <v>33</v>
      </c>
      <c r="E8469" t="s">
        <v>530</v>
      </c>
    </row>
    <row r="8470" spans="1:5" x14ac:dyDescent="0.25">
      <c r="A8470" t="s">
        <v>37721</v>
      </c>
      <c r="B8470" t="s">
        <v>20</v>
      </c>
      <c r="C8470" t="s">
        <v>19</v>
      </c>
      <c r="D8470" t="s">
        <v>33</v>
      </c>
      <c r="E8470" t="s">
        <v>530</v>
      </c>
    </row>
    <row r="8471" spans="1:5" x14ac:dyDescent="0.25">
      <c r="A8471" t="s">
        <v>37722</v>
      </c>
      <c r="B8471" t="s">
        <v>20</v>
      </c>
      <c r="C8471" t="s">
        <v>19</v>
      </c>
      <c r="D8471" t="s">
        <v>33</v>
      </c>
      <c r="E8471" t="s">
        <v>530</v>
      </c>
    </row>
    <row r="8472" spans="1:5" x14ac:dyDescent="0.25">
      <c r="A8472" t="s">
        <v>37723</v>
      </c>
      <c r="B8472" t="s">
        <v>20</v>
      </c>
      <c r="C8472" t="s">
        <v>19</v>
      </c>
      <c r="D8472" t="s">
        <v>33</v>
      </c>
      <c r="E8472" t="s">
        <v>530</v>
      </c>
    </row>
    <row r="8473" spans="1:5" x14ac:dyDescent="0.25">
      <c r="A8473" t="s">
        <v>37724</v>
      </c>
      <c r="B8473" t="s">
        <v>20</v>
      </c>
      <c r="C8473" t="s">
        <v>19</v>
      </c>
      <c r="D8473" t="s">
        <v>33</v>
      </c>
      <c r="E8473" t="s">
        <v>530</v>
      </c>
    </row>
    <row r="8474" spans="1:5" x14ac:dyDescent="0.25">
      <c r="A8474" t="s">
        <v>37725</v>
      </c>
      <c r="B8474" t="s">
        <v>20</v>
      </c>
      <c r="C8474" t="s">
        <v>19</v>
      </c>
      <c r="D8474" t="s">
        <v>33</v>
      </c>
      <c r="E8474" t="s">
        <v>530</v>
      </c>
    </row>
    <row r="8475" spans="1:5" x14ac:dyDescent="0.25">
      <c r="A8475" t="s">
        <v>37726</v>
      </c>
      <c r="B8475" t="s">
        <v>20</v>
      </c>
      <c r="C8475" t="s">
        <v>19</v>
      </c>
      <c r="D8475" t="s">
        <v>33</v>
      </c>
      <c r="E8475" t="s">
        <v>533</v>
      </c>
    </row>
    <row r="8476" spans="1:5" x14ac:dyDescent="0.25">
      <c r="A8476" t="s">
        <v>37727</v>
      </c>
      <c r="B8476" t="s">
        <v>20</v>
      </c>
      <c r="C8476" t="s">
        <v>19</v>
      </c>
      <c r="D8476" t="s">
        <v>33</v>
      </c>
      <c r="E8476" t="s">
        <v>589</v>
      </c>
    </row>
    <row r="8477" spans="1:5" x14ac:dyDescent="0.25">
      <c r="A8477" t="s">
        <v>37728</v>
      </c>
      <c r="B8477" t="s">
        <v>20</v>
      </c>
      <c r="C8477" t="s">
        <v>19</v>
      </c>
      <c r="D8477" t="s">
        <v>33</v>
      </c>
      <c r="E8477" t="s">
        <v>530</v>
      </c>
    </row>
    <row r="8478" spans="1:5" x14ac:dyDescent="0.25">
      <c r="A8478" t="s">
        <v>37729</v>
      </c>
      <c r="B8478" t="s">
        <v>20</v>
      </c>
      <c r="C8478" t="s">
        <v>19</v>
      </c>
      <c r="D8478" t="s">
        <v>33</v>
      </c>
      <c r="E8478" t="s">
        <v>533</v>
      </c>
    </row>
    <row r="8479" spans="1:5" x14ac:dyDescent="0.25">
      <c r="A8479" t="s">
        <v>37730</v>
      </c>
      <c r="B8479" t="s">
        <v>20</v>
      </c>
      <c r="C8479" t="s">
        <v>19</v>
      </c>
      <c r="D8479" t="s">
        <v>33</v>
      </c>
      <c r="E8479" t="s">
        <v>530</v>
      </c>
    </row>
    <row r="8480" spans="1:5" x14ac:dyDescent="0.25">
      <c r="A8480" t="s">
        <v>37731</v>
      </c>
      <c r="B8480" t="s">
        <v>20</v>
      </c>
      <c r="C8480" t="s">
        <v>19</v>
      </c>
      <c r="D8480" t="s">
        <v>33</v>
      </c>
      <c r="E8480" t="s">
        <v>533</v>
      </c>
    </row>
    <row r="8481" spans="1:5" x14ac:dyDescent="0.25">
      <c r="A8481" t="s">
        <v>37732</v>
      </c>
      <c r="B8481" t="s">
        <v>20</v>
      </c>
      <c r="C8481" t="s">
        <v>19</v>
      </c>
      <c r="D8481" t="s">
        <v>33</v>
      </c>
      <c r="E8481" t="s">
        <v>530</v>
      </c>
    </row>
    <row r="8482" spans="1:5" x14ac:dyDescent="0.25">
      <c r="A8482" t="s">
        <v>37733</v>
      </c>
      <c r="B8482" t="s">
        <v>20</v>
      </c>
      <c r="C8482" t="s">
        <v>19</v>
      </c>
      <c r="D8482" t="s">
        <v>33</v>
      </c>
      <c r="E8482" t="s">
        <v>533</v>
      </c>
    </row>
    <row r="8483" spans="1:5" x14ac:dyDescent="0.25">
      <c r="A8483" t="s">
        <v>37734</v>
      </c>
      <c r="B8483" t="s">
        <v>20</v>
      </c>
      <c r="C8483" t="s">
        <v>19</v>
      </c>
      <c r="D8483" t="s">
        <v>33</v>
      </c>
      <c r="E8483" t="s">
        <v>533</v>
      </c>
    </row>
    <row r="8484" spans="1:5" x14ac:dyDescent="0.25">
      <c r="A8484" t="s">
        <v>37735</v>
      </c>
      <c r="B8484" t="s">
        <v>20</v>
      </c>
      <c r="C8484" t="s">
        <v>19</v>
      </c>
      <c r="D8484" t="s">
        <v>33</v>
      </c>
      <c r="E8484" t="s">
        <v>533</v>
      </c>
    </row>
    <row r="8485" spans="1:5" x14ac:dyDescent="0.25">
      <c r="A8485" t="s">
        <v>37736</v>
      </c>
      <c r="B8485" t="s">
        <v>20</v>
      </c>
      <c r="C8485" t="s">
        <v>19</v>
      </c>
      <c r="D8485" t="s">
        <v>33</v>
      </c>
      <c r="E8485" t="s">
        <v>530</v>
      </c>
    </row>
    <row r="8486" spans="1:5" x14ac:dyDescent="0.25">
      <c r="A8486" t="s">
        <v>37737</v>
      </c>
      <c r="B8486" t="s">
        <v>20</v>
      </c>
      <c r="C8486" t="s">
        <v>19</v>
      </c>
      <c r="D8486" t="s">
        <v>33</v>
      </c>
      <c r="E8486" t="s">
        <v>530</v>
      </c>
    </row>
    <row r="8487" spans="1:5" x14ac:dyDescent="0.25">
      <c r="A8487" t="s">
        <v>37738</v>
      </c>
      <c r="B8487" t="s">
        <v>20</v>
      </c>
      <c r="C8487" t="s">
        <v>19</v>
      </c>
      <c r="D8487" t="s">
        <v>33</v>
      </c>
      <c r="E8487" t="s">
        <v>533</v>
      </c>
    </row>
    <row r="8488" spans="1:5" x14ac:dyDescent="0.25">
      <c r="A8488" t="s">
        <v>37739</v>
      </c>
      <c r="B8488" t="s">
        <v>20</v>
      </c>
      <c r="C8488" t="s">
        <v>19</v>
      </c>
      <c r="D8488" t="s">
        <v>33</v>
      </c>
      <c r="E8488" t="s">
        <v>530</v>
      </c>
    </row>
    <row r="8489" spans="1:5" x14ac:dyDescent="0.25">
      <c r="A8489" t="s">
        <v>37740</v>
      </c>
      <c r="B8489" t="s">
        <v>20</v>
      </c>
      <c r="C8489" t="s">
        <v>19</v>
      </c>
      <c r="D8489" t="s">
        <v>33</v>
      </c>
      <c r="E8489" t="s">
        <v>530</v>
      </c>
    </row>
    <row r="8490" spans="1:5" x14ac:dyDescent="0.25">
      <c r="A8490" t="s">
        <v>37741</v>
      </c>
      <c r="B8490" t="s">
        <v>20</v>
      </c>
      <c r="C8490" t="s">
        <v>19</v>
      </c>
      <c r="D8490" t="s">
        <v>33</v>
      </c>
      <c r="E8490" t="s">
        <v>533</v>
      </c>
    </row>
    <row r="8491" spans="1:5" x14ac:dyDescent="0.25">
      <c r="A8491" t="s">
        <v>37742</v>
      </c>
      <c r="B8491" t="s">
        <v>20</v>
      </c>
      <c r="C8491" t="s">
        <v>19</v>
      </c>
      <c r="D8491" t="s">
        <v>65</v>
      </c>
      <c r="E8491" t="s">
        <v>533</v>
      </c>
    </row>
    <row r="8492" spans="1:5" x14ac:dyDescent="0.25">
      <c r="A8492" t="s">
        <v>37743</v>
      </c>
      <c r="B8492" t="s">
        <v>20</v>
      </c>
      <c r="C8492" t="s">
        <v>19</v>
      </c>
      <c r="D8492" t="s">
        <v>33</v>
      </c>
      <c r="E8492" t="s">
        <v>533</v>
      </c>
    </row>
    <row r="8493" spans="1:5" x14ac:dyDescent="0.25">
      <c r="A8493" t="s">
        <v>37744</v>
      </c>
      <c r="B8493" t="s">
        <v>20</v>
      </c>
      <c r="C8493" t="s">
        <v>19</v>
      </c>
      <c r="D8493" t="s">
        <v>33</v>
      </c>
      <c r="E8493" t="s">
        <v>530</v>
      </c>
    </row>
    <row r="8494" spans="1:5" x14ac:dyDescent="0.25">
      <c r="A8494" t="s">
        <v>37745</v>
      </c>
      <c r="B8494" t="s">
        <v>20</v>
      </c>
      <c r="C8494" t="s">
        <v>19</v>
      </c>
      <c r="D8494" t="s">
        <v>33</v>
      </c>
      <c r="E8494" t="s">
        <v>530</v>
      </c>
    </row>
    <row r="8495" spans="1:5" x14ac:dyDescent="0.25">
      <c r="A8495" t="s">
        <v>37746</v>
      </c>
      <c r="B8495" t="s">
        <v>20</v>
      </c>
      <c r="C8495" t="s">
        <v>19</v>
      </c>
      <c r="D8495" t="s">
        <v>33</v>
      </c>
      <c r="E8495" t="s">
        <v>533</v>
      </c>
    </row>
    <row r="8496" spans="1:5" x14ac:dyDescent="0.25">
      <c r="A8496" t="s">
        <v>37747</v>
      </c>
      <c r="B8496" t="s">
        <v>20</v>
      </c>
      <c r="C8496" t="s">
        <v>19</v>
      </c>
      <c r="D8496" t="s">
        <v>33</v>
      </c>
      <c r="E8496" t="s">
        <v>533</v>
      </c>
    </row>
    <row r="8497" spans="1:5" x14ac:dyDescent="0.25">
      <c r="A8497" t="s">
        <v>37748</v>
      </c>
      <c r="B8497" t="s">
        <v>20</v>
      </c>
      <c r="C8497" t="s">
        <v>19</v>
      </c>
      <c r="D8497" t="s">
        <v>33</v>
      </c>
      <c r="E8497" t="s">
        <v>533</v>
      </c>
    </row>
    <row r="8498" spans="1:5" x14ac:dyDescent="0.25">
      <c r="A8498" t="s">
        <v>37749</v>
      </c>
      <c r="B8498" t="s">
        <v>20</v>
      </c>
      <c r="C8498" t="s">
        <v>19</v>
      </c>
      <c r="D8498" t="s">
        <v>33</v>
      </c>
      <c r="E8498" t="s">
        <v>538</v>
      </c>
    </row>
    <row r="8499" spans="1:5" x14ac:dyDescent="0.25">
      <c r="A8499" t="s">
        <v>37750</v>
      </c>
      <c r="B8499" t="s">
        <v>20</v>
      </c>
      <c r="C8499" t="s">
        <v>19</v>
      </c>
      <c r="D8499" t="s">
        <v>33</v>
      </c>
      <c r="E8499" t="s">
        <v>533</v>
      </c>
    </row>
    <row r="8500" spans="1:5" x14ac:dyDescent="0.25">
      <c r="A8500" t="s">
        <v>37751</v>
      </c>
      <c r="B8500" t="s">
        <v>20</v>
      </c>
      <c r="C8500" t="s">
        <v>19</v>
      </c>
      <c r="D8500" t="s">
        <v>33</v>
      </c>
      <c r="E8500" t="s">
        <v>530</v>
      </c>
    </row>
    <row r="8501" spans="1:5" x14ac:dyDescent="0.25">
      <c r="A8501" t="s">
        <v>37752</v>
      </c>
      <c r="B8501" t="s">
        <v>20</v>
      </c>
      <c r="C8501" t="s">
        <v>19</v>
      </c>
      <c r="D8501" t="s">
        <v>33</v>
      </c>
      <c r="E8501" t="s">
        <v>530</v>
      </c>
    </row>
    <row r="8502" spans="1:5" x14ac:dyDescent="0.25">
      <c r="A8502" t="s">
        <v>37753</v>
      </c>
      <c r="B8502" t="s">
        <v>20</v>
      </c>
      <c r="C8502" t="s">
        <v>19</v>
      </c>
      <c r="D8502" t="s">
        <v>33</v>
      </c>
      <c r="E8502" t="s">
        <v>533</v>
      </c>
    </row>
    <row r="8503" spans="1:5" x14ac:dyDescent="0.25">
      <c r="A8503" t="s">
        <v>37754</v>
      </c>
      <c r="B8503" t="s">
        <v>20</v>
      </c>
      <c r="C8503" t="s">
        <v>19</v>
      </c>
      <c r="D8503" t="s">
        <v>33</v>
      </c>
      <c r="E8503" t="s">
        <v>530</v>
      </c>
    </row>
    <row r="8504" spans="1:5" x14ac:dyDescent="0.25">
      <c r="A8504" t="s">
        <v>37755</v>
      </c>
      <c r="B8504" t="s">
        <v>20</v>
      </c>
      <c r="C8504" t="s">
        <v>19</v>
      </c>
      <c r="D8504" t="s">
        <v>33</v>
      </c>
      <c r="E8504" t="s">
        <v>533</v>
      </c>
    </row>
    <row r="8505" spans="1:5" x14ac:dyDescent="0.25">
      <c r="A8505" t="s">
        <v>37756</v>
      </c>
      <c r="B8505" t="s">
        <v>20</v>
      </c>
      <c r="C8505" t="s">
        <v>19</v>
      </c>
      <c r="D8505" t="s">
        <v>33</v>
      </c>
      <c r="E8505" t="s">
        <v>533</v>
      </c>
    </row>
    <row r="8506" spans="1:5" x14ac:dyDescent="0.25">
      <c r="A8506" t="s">
        <v>37757</v>
      </c>
      <c r="B8506" t="s">
        <v>20</v>
      </c>
      <c r="C8506" t="s">
        <v>19</v>
      </c>
      <c r="D8506" t="s">
        <v>33</v>
      </c>
      <c r="E8506" t="s">
        <v>533</v>
      </c>
    </row>
    <row r="8507" spans="1:5" x14ac:dyDescent="0.25">
      <c r="A8507" t="s">
        <v>37758</v>
      </c>
      <c r="B8507" t="s">
        <v>20</v>
      </c>
      <c r="C8507" t="s">
        <v>19</v>
      </c>
      <c r="D8507" t="s">
        <v>33</v>
      </c>
      <c r="E8507" t="s">
        <v>530</v>
      </c>
    </row>
    <row r="8508" spans="1:5" x14ac:dyDescent="0.25">
      <c r="A8508" t="s">
        <v>37759</v>
      </c>
      <c r="B8508" t="s">
        <v>20</v>
      </c>
      <c r="C8508" t="s">
        <v>19</v>
      </c>
      <c r="D8508" t="s">
        <v>33</v>
      </c>
      <c r="E8508" t="s">
        <v>533</v>
      </c>
    </row>
    <row r="8509" spans="1:5" x14ac:dyDescent="0.25">
      <c r="A8509" t="s">
        <v>37760</v>
      </c>
      <c r="B8509" t="s">
        <v>20</v>
      </c>
      <c r="C8509" t="s">
        <v>19</v>
      </c>
      <c r="D8509" t="s">
        <v>33</v>
      </c>
      <c r="E8509" t="s">
        <v>530</v>
      </c>
    </row>
    <row r="8510" spans="1:5" x14ac:dyDescent="0.25">
      <c r="A8510" t="s">
        <v>37761</v>
      </c>
      <c r="B8510" t="s">
        <v>20</v>
      </c>
      <c r="C8510" t="s">
        <v>19</v>
      </c>
      <c r="D8510" t="s">
        <v>33</v>
      </c>
      <c r="E8510" t="s">
        <v>538</v>
      </c>
    </row>
    <row r="8511" spans="1:5" x14ac:dyDescent="0.25">
      <c r="A8511" t="s">
        <v>37762</v>
      </c>
      <c r="B8511" t="s">
        <v>20</v>
      </c>
      <c r="C8511" t="s">
        <v>19</v>
      </c>
      <c r="D8511" t="s">
        <v>33</v>
      </c>
      <c r="E8511" t="s">
        <v>530</v>
      </c>
    </row>
    <row r="8512" spans="1:5" x14ac:dyDescent="0.25">
      <c r="A8512" t="s">
        <v>37763</v>
      </c>
      <c r="B8512" t="s">
        <v>20</v>
      </c>
      <c r="C8512" t="s">
        <v>19</v>
      </c>
      <c r="D8512" t="s">
        <v>33</v>
      </c>
      <c r="E8512" t="s">
        <v>530</v>
      </c>
    </row>
    <row r="8513" spans="1:5" x14ac:dyDescent="0.25">
      <c r="A8513" t="s">
        <v>37764</v>
      </c>
      <c r="B8513" t="s">
        <v>20</v>
      </c>
      <c r="C8513" t="s">
        <v>19</v>
      </c>
      <c r="D8513" t="s">
        <v>33</v>
      </c>
      <c r="E8513" t="s">
        <v>530</v>
      </c>
    </row>
    <row r="8514" spans="1:5" x14ac:dyDescent="0.25">
      <c r="A8514" t="s">
        <v>37765</v>
      </c>
      <c r="B8514" t="s">
        <v>20</v>
      </c>
      <c r="C8514" t="s">
        <v>19</v>
      </c>
      <c r="D8514" t="s">
        <v>33</v>
      </c>
      <c r="E8514" t="s">
        <v>538</v>
      </c>
    </row>
    <row r="8515" spans="1:5" x14ac:dyDescent="0.25">
      <c r="A8515" t="s">
        <v>37766</v>
      </c>
      <c r="B8515" t="s">
        <v>20</v>
      </c>
      <c r="C8515" t="s">
        <v>19</v>
      </c>
      <c r="D8515" t="s">
        <v>33</v>
      </c>
      <c r="E8515" t="s">
        <v>530</v>
      </c>
    </row>
    <row r="8516" spans="1:5" x14ac:dyDescent="0.25">
      <c r="A8516" t="s">
        <v>37767</v>
      </c>
      <c r="B8516" t="s">
        <v>20</v>
      </c>
      <c r="C8516" t="s">
        <v>19</v>
      </c>
      <c r="D8516" t="s">
        <v>33</v>
      </c>
      <c r="E8516" t="s">
        <v>702</v>
      </c>
    </row>
    <row r="8517" spans="1:5" x14ac:dyDescent="0.25">
      <c r="A8517" t="s">
        <v>37768</v>
      </c>
      <c r="B8517" t="s">
        <v>20</v>
      </c>
      <c r="C8517" t="s">
        <v>19</v>
      </c>
      <c r="D8517" t="s">
        <v>33</v>
      </c>
      <c r="E8517" t="s">
        <v>533</v>
      </c>
    </row>
    <row r="8518" spans="1:5" x14ac:dyDescent="0.25">
      <c r="A8518" t="s">
        <v>37769</v>
      </c>
      <c r="B8518" t="s">
        <v>20</v>
      </c>
      <c r="C8518" t="s">
        <v>19</v>
      </c>
      <c r="D8518" t="s">
        <v>33</v>
      </c>
      <c r="E8518" t="s">
        <v>533</v>
      </c>
    </row>
    <row r="8519" spans="1:5" x14ac:dyDescent="0.25">
      <c r="A8519" t="s">
        <v>37770</v>
      </c>
      <c r="B8519" t="s">
        <v>20</v>
      </c>
      <c r="C8519" t="s">
        <v>19</v>
      </c>
      <c r="D8519" t="s">
        <v>33</v>
      </c>
      <c r="E8519" t="s">
        <v>530</v>
      </c>
    </row>
    <row r="8520" spans="1:5" x14ac:dyDescent="0.25">
      <c r="A8520" t="s">
        <v>37771</v>
      </c>
      <c r="B8520" t="s">
        <v>20</v>
      </c>
      <c r="C8520" t="s">
        <v>19</v>
      </c>
      <c r="D8520" t="s">
        <v>33</v>
      </c>
      <c r="E8520" t="s">
        <v>530</v>
      </c>
    </row>
    <row r="8521" spans="1:5" x14ac:dyDescent="0.25">
      <c r="A8521" t="s">
        <v>37772</v>
      </c>
      <c r="B8521" t="s">
        <v>20</v>
      </c>
      <c r="C8521" t="s">
        <v>19</v>
      </c>
      <c r="D8521" t="s">
        <v>33</v>
      </c>
      <c r="E8521" t="s">
        <v>538</v>
      </c>
    </row>
    <row r="8522" spans="1:5" x14ac:dyDescent="0.25">
      <c r="A8522" t="s">
        <v>44376</v>
      </c>
      <c r="B8522" t="s">
        <v>20</v>
      </c>
      <c r="C8522" t="s">
        <v>19</v>
      </c>
      <c r="D8522" t="s">
        <v>65</v>
      </c>
      <c r="E8522" t="s">
        <v>533</v>
      </c>
    </row>
    <row r="8523" spans="1:5" x14ac:dyDescent="0.25">
      <c r="A8523" t="s">
        <v>37773</v>
      </c>
      <c r="B8523" t="s">
        <v>20</v>
      </c>
      <c r="C8523" t="s">
        <v>19</v>
      </c>
      <c r="D8523" t="s">
        <v>33</v>
      </c>
      <c r="E8523" t="s">
        <v>533</v>
      </c>
    </row>
    <row r="8524" spans="1:5" x14ac:dyDescent="0.25">
      <c r="A8524" t="s">
        <v>37774</v>
      </c>
      <c r="B8524" t="s">
        <v>20</v>
      </c>
      <c r="C8524" t="s">
        <v>19</v>
      </c>
      <c r="D8524" t="s">
        <v>33</v>
      </c>
      <c r="E8524" t="s">
        <v>538</v>
      </c>
    </row>
    <row r="8525" spans="1:5" x14ac:dyDescent="0.25">
      <c r="A8525" t="s">
        <v>37775</v>
      </c>
      <c r="B8525" t="s">
        <v>20</v>
      </c>
      <c r="C8525" t="s">
        <v>19</v>
      </c>
      <c r="D8525" t="s">
        <v>33</v>
      </c>
      <c r="E8525" t="s">
        <v>533</v>
      </c>
    </row>
    <row r="8526" spans="1:5" x14ac:dyDescent="0.25">
      <c r="A8526" t="s">
        <v>37776</v>
      </c>
      <c r="B8526" t="s">
        <v>20</v>
      </c>
      <c r="C8526" t="s">
        <v>19</v>
      </c>
      <c r="D8526" t="s">
        <v>33</v>
      </c>
      <c r="E8526" t="s">
        <v>533</v>
      </c>
    </row>
    <row r="8527" spans="1:5" x14ac:dyDescent="0.25">
      <c r="A8527" t="s">
        <v>37777</v>
      </c>
      <c r="B8527" t="s">
        <v>20</v>
      </c>
      <c r="C8527" t="s">
        <v>19</v>
      </c>
      <c r="D8527" t="s">
        <v>33</v>
      </c>
      <c r="E8527" t="s">
        <v>530</v>
      </c>
    </row>
    <row r="8528" spans="1:5" x14ac:dyDescent="0.25">
      <c r="A8528" t="s">
        <v>37778</v>
      </c>
      <c r="B8528" t="s">
        <v>20</v>
      </c>
      <c r="C8528" t="s">
        <v>19</v>
      </c>
      <c r="D8528" t="s">
        <v>33</v>
      </c>
      <c r="E8528" t="s">
        <v>533</v>
      </c>
    </row>
    <row r="8529" spans="1:5" x14ac:dyDescent="0.25">
      <c r="A8529" t="s">
        <v>37779</v>
      </c>
      <c r="B8529" t="s">
        <v>20</v>
      </c>
      <c r="C8529" t="s">
        <v>19</v>
      </c>
      <c r="D8529" t="s">
        <v>33</v>
      </c>
      <c r="E8529" t="s">
        <v>533</v>
      </c>
    </row>
    <row r="8530" spans="1:5" x14ac:dyDescent="0.25">
      <c r="A8530" t="s">
        <v>37780</v>
      </c>
      <c r="B8530" t="s">
        <v>20</v>
      </c>
      <c r="C8530" t="s">
        <v>19</v>
      </c>
      <c r="D8530" t="s">
        <v>33</v>
      </c>
      <c r="E8530" t="s">
        <v>530</v>
      </c>
    </row>
    <row r="8531" spans="1:5" x14ac:dyDescent="0.25">
      <c r="A8531" t="s">
        <v>37781</v>
      </c>
      <c r="B8531" t="s">
        <v>20</v>
      </c>
      <c r="C8531" t="s">
        <v>19</v>
      </c>
      <c r="D8531" t="s">
        <v>65</v>
      </c>
      <c r="E8531" t="s">
        <v>533</v>
      </c>
    </row>
    <row r="8532" spans="1:5" x14ac:dyDescent="0.25">
      <c r="A8532" t="s">
        <v>37782</v>
      </c>
      <c r="B8532" t="s">
        <v>20</v>
      </c>
      <c r="C8532" t="s">
        <v>19</v>
      </c>
      <c r="D8532" t="s">
        <v>65</v>
      </c>
      <c r="E8532" t="s">
        <v>533</v>
      </c>
    </row>
    <row r="8533" spans="1:5" x14ac:dyDescent="0.25">
      <c r="A8533" t="s">
        <v>37783</v>
      </c>
      <c r="B8533" t="s">
        <v>20</v>
      </c>
      <c r="C8533" t="s">
        <v>19</v>
      </c>
      <c r="D8533" t="s">
        <v>33</v>
      </c>
      <c r="E8533" t="s">
        <v>530</v>
      </c>
    </row>
    <row r="8534" spans="1:5" x14ac:dyDescent="0.25">
      <c r="A8534" t="s">
        <v>37784</v>
      </c>
      <c r="B8534" t="s">
        <v>20</v>
      </c>
      <c r="C8534" t="s">
        <v>19</v>
      </c>
      <c r="D8534" t="s">
        <v>33</v>
      </c>
      <c r="E8534" t="s">
        <v>530</v>
      </c>
    </row>
    <row r="8535" spans="1:5" x14ac:dyDescent="0.25">
      <c r="A8535" t="s">
        <v>37785</v>
      </c>
      <c r="B8535" t="s">
        <v>20</v>
      </c>
      <c r="C8535" t="s">
        <v>19</v>
      </c>
      <c r="D8535" t="s">
        <v>33</v>
      </c>
      <c r="E8535" t="s">
        <v>538</v>
      </c>
    </row>
    <row r="8536" spans="1:5" x14ac:dyDescent="0.25">
      <c r="A8536" t="s">
        <v>37786</v>
      </c>
      <c r="B8536" t="s">
        <v>20</v>
      </c>
      <c r="C8536" t="s">
        <v>19</v>
      </c>
      <c r="D8536" t="s">
        <v>33</v>
      </c>
      <c r="E8536" t="s">
        <v>530</v>
      </c>
    </row>
    <row r="8537" spans="1:5" x14ac:dyDescent="0.25">
      <c r="A8537" t="s">
        <v>37787</v>
      </c>
      <c r="B8537" t="s">
        <v>20</v>
      </c>
      <c r="C8537" t="s">
        <v>19</v>
      </c>
      <c r="D8537" t="s">
        <v>33</v>
      </c>
      <c r="E8537" t="s">
        <v>530</v>
      </c>
    </row>
    <row r="8538" spans="1:5" x14ac:dyDescent="0.25">
      <c r="A8538" t="s">
        <v>37788</v>
      </c>
      <c r="B8538" t="s">
        <v>20</v>
      </c>
      <c r="C8538" t="s">
        <v>19</v>
      </c>
      <c r="D8538" t="s">
        <v>33</v>
      </c>
      <c r="E8538" t="s">
        <v>533</v>
      </c>
    </row>
    <row r="8539" spans="1:5" x14ac:dyDescent="0.25">
      <c r="A8539" t="s">
        <v>37789</v>
      </c>
      <c r="B8539" t="s">
        <v>20</v>
      </c>
      <c r="C8539" t="s">
        <v>19</v>
      </c>
      <c r="D8539" t="s">
        <v>33</v>
      </c>
      <c r="E8539" t="s">
        <v>530</v>
      </c>
    </row>
    <row r="8540" spans="1:5" x14ac:dyDescent="0.25">
      <c r="A8540" t="s">
        <v>37790</v>
      </c>
      <c r="B8540" t="s">
        <v>20</v>
      </c>
      <c r="C8540" t="s">
        <v>19</v>
      </c>
      <c r="D8540" t="s">
        <v>33</v>
      </c>
      <c r="E8540" t="s">
        <v>530</v>
      </c>
    </row>
    <row r="8541" spans="1:5" x14ac:dyDescent="0.25">
      <c r="A8541" t="s">
        <v>37791</v>
      </c>
      <c r="B8541" t="s">
        <v>20</v>
      </c>
      <c r="C8541" t="s">
        <v>19</v>
      </c>
      <c r="D8541" t="s">
        <v>33</v>
      </c>
      <c r="E8541" t="s">
        <v>533</v>
      </c>
    </row>
    <row r="8542" spans="1:5" x14ac:dyDescent="0.25">
      <c r="A8542" t="s">
        <v>37792</v>
      </c>
      <c r="B8542" t="s">
        <v>20</v>
      </c>
      <c r="C8542" t="s">
        <v>19</v>
      </c>
      <c r="D8542" t="s">
        <v>33</v>
      </c>
      <c r="E8542" t="s">
        <v>538</v>
      </c>
    </row>
    <row r="8543" spans="1:5" x14ac:dyDescent="0.25">
      <c r="A8543" t="s">
        <v>37793</v>
      </c>
      <c r="B8543" t="s">
        <v>20</v>
      </c>
      <c r="C8543" t="s">
        <v>19</v>
      </c>
      <c r="D8543" t="s">
        <v>33</v>
      </c>
      <c r="E8543" t="s">
        <v>530</v>
      </c>
    </row>
    <row r="8544" spans="1:5" x14ac:dyDescent="0.25">
      <c r="A8544" t="s">
        <v>37794</v>
      </c>
      <c r="B8544" t="s">
        <v>20</v>
      </c>
      <c r="C8544" t="s">
        <v>19</v>
      </c>
      <c r="D8544" t="s">
        <v>33</v>
      </c>
      <c r="E8544" t="s">
        <v>523</v>
      </c>
    </row>
    <row r="8545" spans="1:5" x14ac:dyDescent="0.25">
      <c r="A8545" t="s">
        <v>37795</v>
      </c>
      <c r="B8545" t="s">
        <v>20</v>
      </c>
      <c r="C8545" t="s">
        <v>19</v>
      </c>
      <c r="D8545" t="s">
        <v>33</v>
      </c>
      <c r="E8545" t="s">
        <v>533</v>
      </c>
    </row>
    <row r="8546" spans="1:5" x14ac:dyDescent="0.25">
      <c r="A8546" t="s">
        <v>37796</v>
      </c>
      <c r="B8546" t="s">
        <v>20</v>
      </c>
      <c r="C8546" t="s">
        <v>19</v>
      </c>
      <c r="D8546" t="s">
        <v>33</v>
      </c>
      <c r="E8546" t="s">
        <v>563</v>
      </c>
    </row>
    <row r="8547" spans="1:5" x14ac:dyDescent="0.25">
      <c r="A8547" t="s">
        <v>37797</v>
      </c>
      <c r="B8547" t="s">
        <v>20</v>
      </c>
      <c r="C8547" t="s">
        <v>19</v>
      </c>
      <c r="D8547" t="s">
        <v>33</v>
      </c>
      <c r="E8547" t="s">
        <v>562</v>
      </c>
    </row>
    <row r="8548" spans="1:5" x14ac:dyDescent="0.25">
      <c r="A8548" t="s">
        <v>37798</v>
      </c>
      <c r="B8548" t="s">
        <v>20</v>
      </c>
      <c r="C8548" t="s">
        <v>19</v>
      </c>
      <c r="D8548" t="s">
        <v>33</v>
      </c>
      <c r="E8548" t="s">
        <v>538</v>
      </c>
    </row>
    <row r="8549" spans="1:5" x14ac:dyDescent="0.25">
      <c r="A8549" t="s">
        <v>37799</v>
      </c>
      <c r="B8549" t="s">
        <v>20</v>
      </c>
      <c r="C8549" t="s">
        <v>19</v>
      </c>
      <c r="D8549" t="s">
        <v>33</v>
      </c>
      <c r="E8549" t="s">
        <v>530</v>
      </c>
    </row>
    <row r="8550" spans="1:5" x14ac:dyDescent="0.25">
      <c r="A8550" t="s">
        <v>37800</v>
      </c>
      <c r="B8550" t="s">
        <v>20</v>
      </c>
      <c r="C8550" t="s">
        <v>19</v>
      </c>
      <c r="D8550" t="s">
        <v>33</v>
      </c>
      <c r="E8550" t="s">
        <v>530</v>
      </c>
    </row>
    <row r="8551" spans="1:5" x14ac:dyDescent="0.25">
      <c r="A8551" t="s">
        <v>37801</v>
      </c>
      <c r="B8551" t="s">
        <v>20</v>
      </c>
      <c r="C8551" t="s">
        <v>19</v>
      </c>
      <c r="D8551" t="s">
        <v>33</v>
      </c>
      <c r="E8551" t="s">
        <v>538</v>
      </c>
    </row>
    <row r="8552" spans="1:5" x14ac:dyDescent="0.25">
      <c r="A8552" t="s">
        <v>37802</v>
      </c>
      <c r="B8552" t="s">
        <v>20</v>
      </c>
      <c r="C8552" t="s">
        <v>19</v>
      </c>
      <c r="D8552" t="s">
        <v>33</v>
      </c>
      <c r="E8552" t="s">
        <v>530</v>
      </c>
    </row>
    <row r="8553" spans="1:5" x14ac:dyDescent="0.25">
      <c r="A8553" t="s">
        <v>37803</v>
      </c>
      <c r="B8553" t="s">
        <v>20</v>
      </c>
      <c r="C8553" t="s">
        <v>19</v>
      </c>
      <c r="D8553" t="s">
        <v>33</v>
      </c>
      <c r="E8553" t="s">
        <v>530</v>
      </c>
    </row>
    <row r="8554" spans="1:5" x14ac:dyDescent="0.25">
      <c r="A8554" t="s">
        <v>37804</v>
      </c>
      <c r="B8554" t="s">
        <v>20</v>
      </c>
      <c r="C8554" t="s">
        <v>19</v>
      </c>
      <c r="D8554" t="s">
        <v>33</v>
      </c>
      <c r="E8554" t="s">
        <v>530</v>
      </c>
    </row>
    <row r="8555" spans="1:5" x14ac:dyDescent="0.25">
      <c r="A8555" t="s">
        <v>37805</v>
      </c>
      <c r="B8555" t="s">
        <v>20</v>
      </c>
      <c r="C8555" t="s">
        <v>19</v>
      </c>
      <c r="D8555" t="s">
        <v>33</v>
      </c>
      <c r="E8555" t="s">
        <v>530</v>
      </c>
    </row>
    <row r="8556" spans="1:5" x14ac:dyDescent="0.25">
      <c r="A8556" t="s">
        <v>37806</v>
      </c>
      <c r="B8556" t="s">
        <v>20</v>
      </c>
      <c r="C8556" t="s">
        <v>19</v>
      </c>
      <c r="D8556" t="s">
        <v>33</v>
      </c>
      <c r="E8556" t="s">
        <v>530</v>
      </c>
    </row>
    <row r="8557" spans="1:5" x14ac:dyDescent="0.25">
      <c r="A8557" t="s">
        <v>37807</v>
      </c>
      <c r="B8557" t="s">
        <v>20</v>
      </c>
      <c r="C8557" t="s">
        <v>19</v>
      </c>
      <c r="D8557" t="s">
        <v>33</v>
      </c>
      <c r="E8557" t="s">
        <v>530</v>
      </c>
    </row>
    <row r="8558" spans="1:5" x14ac:dyDescent="0.25">
      <c r="A8558" t="s">
        <v>37808</v>
      </c>
      <c r="B8558" t="s">
        <v>20</v>
      </c>
      <c r="C8558" t="s">
        <v>19</v>
      </c>
      <c r="D8558" t="s">
        <v>33</v>
      </c>
      <c r="E8558" t="s">
        <v>530</v>
      </c>
    </row>
    <row r="8559" spans="1:5" x14ac:dyDescent="0.25">
      <c r="A8559" t="s">
        <v>37809</v>
      </c>
      <c r="B8559" t="s">
        <v>20</v>
      </c>
      <c r="C8559" t="s">
        <v>19</v>
      </c>
      <c r="D8559" t="s">
        <v>33</v>
      </c>
      <c r="E8559" t="s">
        <v>533</v>
      </c>
    </row>
    <row r="8560" spans="1:5" x14ac:dyDescent="0.25">
      <c r="A8560" t="s">
        <v>37810</v>
      </c>
      <c r="B8560" t="s">
        <v>20</v>
      </c>
      <c r="C8560" t="s">
        <v>19</v>
      </c>
      <c r="D8560" t="s">
        <v>33</v>
      </c>
      <c r="E8560" t="s">
        <v>533</v>
      </c>
    </row>
    <row r="8561" spans="1:5" x14ac:dyDescent="0.25">
      <c r="A8561" t="s">
        <v>37811</v>
      </c>
      <c r="B8561" t="s">
        <v>20</v>
      </c>
      <c r="C8561" t="s">
        <v>19</v>
      </c>
      <c r="D8561" t="s">
        <v>33</v>
      </c>
      <c r="E8561" t="s">
        <v>530</v>
      </c>
    </row>
    <row r="8562" spans="1:5" x14ac:dyDescent="0.25">
      <c r="A8562" t="s">
        <v>37812</v>
      </c>
      <c r="B8562" t="s">
        <v>20</v>
      </c>
      <c r="C8562" t="s">
        <v>19</v>
      </c>
      <c r="D8562" t="s">
        <v>33</v>
      </c>
      <c r="E8562" t="s">
        <v>530</v>
      </c>
    </row>
    <row r="8563" spans="1:5" x14ac:dyDescent="0.25">
      <c r="A8563" t="s">
        <v>37813</v>
      </c>
      <c r="B8563" t="s">
        <v>20</v>
      </c>
      <c r="C8563" t="s">
        <v>19</v>
      </c>
      <c r="D8563" t="s">
        <v>33</v>
      </c>
      <c r="E8563" t="s">
        <v>533</v>
      </c>
    </row>
    <row r="8564" spans="1:5" x14ac:dyDescent="0.25">
      <c r="A8564" t="s">
        <v>37814</v>
      </c>
      <c r="B8564" t="s">
        <v>20</v>
      </c>
      <c r="C8564" t="s">
        <v>19</v>
      </c>
      <c r="D8564" t="s">
        <v>33</v>
      </c>
      <c r="E8564" t="s">
        <v>530</v>
      </c>
    </row>
    <row r="8565" spans="1:5" x14ac:dyDescent="0.25">
      <c r="A8565" t="s">
        <v>37815</v>
      </c>
      <c r="B8565" t="s">
        <v>20</v>
      </c>
      <c r="C8565" t="s">
        <v>19</v>
      </c>
      <c r="D8565" t="s">
        <v>33</v>
      </c>
      <c r="E8565" t="s">
        <v>533</v>
      </c>
    </row>
    <row r="8566" spans="1:5" x14ac:dyDescent="0.25">
      <c r="A8566" t="s">
        <v>37816</v>
      </c>
      <c r="B8566" t="s">
        <v>20</v>
      </c>
      <c r="C8566" t="s">
        <v>19</v>
      </c>
      <c r="D8566" t="s">
        <v>33</v>
      </c>
      <c r="E8566" t="s">
        <v>533</v>
      </c>
    </row>
    <row r="8567" spans="1:5" x14ac:dyDescent="0.25">
      <c r="A8567" t="s">
        <v>37817</v>
      </c>
      <c r="B8567" t="s">
        <v>20</v>
      </c>
      <c r="C8567" t="s">
        <v>19</v>
      </c>
      <c r="D8567" t="s">
        <v>33</v>
      </c>
      <c r="E8567" t="s">
        <v>533</v>
      </c>
    </row>
    <row r="8568" spans="1:5" x14ac:dyDescent="0.25">
      <c r="A8568" t="s">
        <v>37818</v>
      </c>
      <c r="B8568" t="s">
        <v>20</v>
      </c>
      <c r="C8568" t="s">
        <v>19</v>
      </c>
      <c r="D8568" t="s">
        <v>33</v>
      </c>
      <c r="E8568" t="s">
        <v>530</v>
      </c>
    </row>
    <row r="8569" spans="1:5" x14ac:dyDescent="0.25">
      <c r="A8569" t="s">
        <v>37819</v>
      </c>
      <c r="B8569" t="s">
        <v>20</v>
      </c>
      <c r="C8569" t="s">
        <v>19</v>
      </c>
      <c r="D8569" t="s">
        <v>33</v>
      </c>
      <c r="E8569" t="s">
        <v>530</v>
      </c>
    </row>
    <row r="8570" spans="1:5" x14ac:dyDescent="0.25">
      <c r="A8570" t="s">
        <v>37820</v>
      </c>
      <c r="B8570" t="s">
        <v>20</v>
      </c>
      <c r="C8570" t="s">
        <v>19</v>
      </c>
      <c r="D8570" t="s">
        <v>33</v>
      </c>
      <c r="E8570" t="s">
        <v>562</v>
      </c>
    </row>
    <row r="8571" spans="1:5" x14ac:dyDescent="0.25">
      <c r="A8571" t="s">
        <v>37821</v>
      </c>
      <c r="B8571" t="s">
        <v>20</v>
      </c>
      <c r="C8571" t="s">
        <v>19</v>
      </c>
      <c r="D8571" t="s">
        <v>33</v>
      </c>
      <c r="E8571" t="s">
        <v>533</v>
      </c>
    </row>
    <row r="8572" spans="1:5" x14ac:dyDescent="0.25">
      <c r="A8572" t="s">
        <v>37822</v>
      </c>
      <c r="B8572" t="s">
        <v>20</v>
      </c>
      <c r="C8572" t="s">
        <v>19</v>
      </c>
      <c r="D8572" t="s">
        <v>33</v>
      </c>
      <c r="E8572" t="s">
        <v>533</v>
      </c>
    </row>
    <row r="8573" spans="1:5" x14ac:dyDescent="0.25">
      <c r="A8573" t="s">
        <v>37823</v>
      </c>
      <c r="B8573" t="s">
        <v>20</v>
      </c>
      <c r="C8573" t="s">
        <v>19</v>
      </c>
      <c r="D8573" t="s">
        <v>33</v>
      </c>
      <c r="E8573" t="s">
        <v>533</v>
      </c>
    </row>
    <row r="8574" spans="1:5" x14ac:dyDescent="0.25">
      <c r="A8574" t="s">
        <v>37824</v>
      </c>
      <c r="B8574" t="s">
        <v>20</v>
      </c>
      <c r="C8574" t="s">
        <v>19</v>
      </c>
      <c r="D8574" t="s">
        <v>33</v>
      </c>
      <c r="E8574" t="s">
        <v>533</v>
      </c>
    </row>
    <row r="8575" spans="1:5" x14ac:dyDescent="0.25">
      <c r="A8575" t="s">
        <v>37825</v>
      </c>
      <c r="B8575" t="s">
        <v>20</v>
      </c>
      <c r="C8575" t="s">
        <v>19</v>
      </c>
      <c r="D8575" t="s">
        <v>33</v>
      </c>
      <c r="E8575" t="s">
        <v>533</v>
      </c>
    </row>
    <row r="8576" spans="1:5" x14ac:dyDescent="0.25">
      <c r="A8576" t="s">
        <v>37826</v>
      </c>
      <c r="B8576" t="s">
        <v>20</v>
      </c>
      <c r="C8576" t="s">
        <v>19</v>
      </c>
      <c r="D8576" t="s">
        <v>33</v>
      </c>
      <c r="E8576" t="s">
        <v>533</v>
      </c>
    </row>
    <row r="8577" spans="1:5" x14ac:dyDescent="0.25">
      <c r="A8577" t="s">
        <v>37827</v>
      </c>
      <c r="B8577" t="s">
        <v>20</v>
      </c>
      <c r="C8577" t="s">
        <v>19</v>
      </c>
      <c r="D8577" t="s">
        <v>33</v>
      </c>
      <c r="E8577" t="s">
        <v>562</v>
      </c>
    </row>
    <row r="8578" spans="1:5" x14ac:dyDescent="0.25">
      <c r="A8578" t="s">
        <v>37828</v>
      </c>
      <c r="B8578" t="s">
        <v>20</v>
      </c>
      <c r="C8578" t="s">
        <v>19</v>
      </c>
      <c r="D8578" t="s">
        <v>33</v>
      </c>
      <c r="E8578" t="s">
        <v>533</v>
      </c>
    </row>
    <row r="8579" spans="1:5" x14ac:dyDescent="0.25">
      <c r="A8579" t="s">
        <v>37829</v>
      </c>
      <c r="B8579" t="s">
        <v>20</v>
      </c>
      <c r="C8579" t="s">
        <v>19</v>
      </c>
      <c r="D8579" t="s">
        <v>33</v>
      </c>
      <c r="E8579" t="s">
        <v>538</v>
      </c>
    </row>
    <row r="8580" spans="1:5" x14ac:dyDescent="0.25">
      <c r="A8580" t="s">
        <v>44377</v>
      </c>
      <c r="B8580" t="s">
        <v>20</v>
      </c>
      <c r="C8580" t="s">
        <v>19</v>
      </c>
      <c r="D8580" t="s">
        <v>66</v>
      </c>
      <c r="E8580" t="s">
        <v>530</v>
      </c>
    </row>
    <row r="8581" spans="1:5" x14ac:dyDescent="0.25">
      <c r="A8581" t="s">
        <v>37830</v>
      </c>
      <c r="B8581" t="s">
        <v>20</v>
      </c>
      <c r="C8581" t="s">
        <v>19</v>
      </c>
      <c r="D8581" t="s">
        <v>33</v>
      </c>
      <c r="E8581" t="s">
        <v>533</v>
      </c>
    </row>
    <row r="8582" spans="1:5" x14ac:dyDescent="0.25">
      <c r="A8582" t="s">
        <v>37831</v>
      </c>
      <c r="B8582" t="s">
        <v>20</v>
      </c>
      <c r="C8582" t="s">
        <v>19</v>
      </c>
      <c r="D8582" t="s">
        <v>33</v>
      </c>
      <c r="E8582" t="s">
        <v>530</v>
      </c>
    </row>
    <row r="8583" spans="1:5" x14ac:dyDescent="0.25">
      <c r="A8583" t="s">
        <v>37832</v>
      </c>
      <c r="B8583" t="s">
        <v>20</v>
      </c>
      <c r="C8583" t="s">
        <v>19</v>
      </c>
      <c r="D8583" t="s">
        <v>33</v>
      </c>
      <c r="E8583" t="s">
        <v>611</v>
      </c>
    </row>
    <row r="8584" spans="1:5" x14ac:dyDescent="0.25">
      <c r="A8584" t="s">
        <v>37833</v>
      </c>
      <c r="B8584" t="s">
        <v>20</v>
      </c>
      <c r="C8584" t="s">
        <v>19</v>
      </c>
      <c r="D8584" t="s">
        <v>33</v>
      </c>
      <c r="E8584" t="s">
        <v>533</v>
      </c>
    </row>
    <row r="8585" spans="1:5" x14ac:dyDescent="0.25">
      <c r="A8585" t="s">
        <v>37834</v>
      </c>
      <c r="B8585" t="s">
        <v>20</v>
      </c>
      <c r="C8585" t="s">
        <v>19</v>
      </c>
      <c r="D8585" t="s">
        <v>33</v>
      </c>
      <c r="E8585" t="s">
        <v>530</v>
      </c>
    </row>
    <row r="8586" spans="1:5" x14ac:dyDescent="0.25">
      <c r="A8586" t="s">
        <v>37835</v>
      </c>
      <c r="B8586" t="s">
        <v>20</v>
      </c>
      <c r="C8586" t="s">
        <v>19</v>
      </c>
      <c r="D8586" t="s">
        <v>33</v>
      </c>
      <c r="E8586" t="s">
        <v>538</v>
      </c>
    </row>
    <row r="8587" spans="1:5" x14ac:dyDescent="0.25">
      <c r="A8587" t="s">
        <v>37836</v>
      </c>
      <c r="B8587" t="s">
        <v>20</v>
      </c>
      <c r="C8587" t="s">
        <v>19</v>
      </c>
      <c r="D8587" t="s">
        <v>33</v>
      </c>
      <c r="E8587" t="s">
        <v>538</v>
      </c>
    </row>
    <row r="8588" spans="1:5" x14ac:dyDescent="0.25">
      <c r="A8588" t="s">
        <v>37837</v>
      </c>
      <c r="B8588" t="s">
        <v>20</v>
      </c>
      <c r="C8588" t="s">
        <v>19</v>
      </c>
      <c r="D8588" t="s">
        <v>69</v>
      </c>
      <c r="E8588" t="s">
        <v>530</v>
      </c>
    </row>
    <row r="8589" spans="1:5" x14ac:dyDescent="0.25">
      <c r="A8589" t="s">
        <v>37838</v>
      </c>
      <c r="B8589" t="s">
        <v>20</v>
      </c>
      <c r="C8589" t="s">
        <v>19</v>
      </c>
      <c r="D8589" t="s">
        <v>33</v>
      </c>
      <c r="E8589" t="s">
        <v>538</v>
      </c>
    </row>
    <row r="8590" spans="1:5" x14ac:dyDescent="0.25">
      <c r="A8590" t="s">
        <v>37839</v>
      </c>
      <c r="B8590" t="s">
        <v>20</v>
      </c>
      <c r="C8590" t="s">
        <v>19</v>
      </c>
      <c r="D8590" t="s">
        <v>33</v>
      </c>
      <c r="E8590" t="s">
        <v>530</v>
      </c>
    </row>
    <row r="8591" spans="1:5" x14ac:dyDescent="0.25">
      <c r="A8591" t="s">
        <v>37840</v>
      </c>
      <c r="B8591" t="s">
        <v>20</v>
      </c>
      <c r="C8591" t="s">
        <v>19</v>
      </c>
      <c r="D8591" t="s">
        <v>33</v>
      </c>
      <c r="E8591" t="s">
        <v>530</v>
      </c>
    </row>
    <row r="8592" spans="1:5" x14ac:dyDescent="0.25">
      <c r="A8592" t="s">
        <v>37841</v>
      </c>
      <c r="B8592" t="s">
        <v>20</v>
      </c>
      <c r="C8592" t="s">
        <v>19</v>
      </c>
      <c r="D8592" t="s">
        <v>33</v>
      </c>
      <c r="E8592" t="s">
        <v>533</v>
      </c>
    </row>
    <row r="8593" spans="1:5" x14ac:dyDescent="0.25">
      <c r="A8593" t="s">
        <v>37842</v>
      </c>
      <c r="B8593" t="s">
        <v>20</v>
      </c>
      <c r="C8593" t="s">
        <v>19</v>
      </c>
      <c r="D8593" t="s">
        <v>33</v>
      </c>
      <c r="E8593" t="s">
        <v>530</v>
      </c>
    </row>
    <row r="8594" spans="1:5" x14ac:dyDescent="0.25">
      <c r="A8594" t="s">
        <v>37843</v>
      </c>
      <c r="B8594" t="s">
        <v>20</v>
      </c>
      <c r="C8594" t="s">
        <v>19</v>
      </c>
      <c r="D8594" t="s">
        <v>33</v>
      </c>
      <c r="E8594" t="s">
        <v>533</v>
      </c>
    </row>
    <row r="8595" spans="1:5" x14ac:dyDescent="0.25">
      <c r="A8595" t="s">
        <v>37844</v>
      </c>
      <c r="B8595" t="s">
        <v>20</v>
      </c>
      <c r="C8595" t="s">
        <v>19</v>
      </c>
      <c r="D8595" t="s">
        <v>33</v>
      </c>
      <c r="E8595" t="s">
        <v>530</v>
      </c>
    </row>
    <row r="8596" spans="1:5" x14ac:dyDescent="0.25">
      <c r="A8596" t="s">
        <v>37845</v>
      </c>
      <c r="B8596" t="s">
        <v>20</v>
      </c>
      <c r="C8596" t="s">
        <v>19</v>
      </c>
      <c r="D8596" t="s">
        <v>33</v>
      </c>
      <c r="E8596" t="s">
        <v>530</v>
      </c>
    </row>
    <row r="8597" spans="1:5" x14ac:dyDescent="0.25">
      <c r="A8597" t="s">
        <v>37846</v>
      </c>
      <c r="B8597" t="s">
        <v>20</v>
      </c>
      <c r="C8597" t="s">
        <v>19</v>
      </c>
      <c r="D8597" t="s">
        <v>33</v>
      </c>
      <c r="E8597" t="s">
        <v>533</v>
      </c>
    </row>
    <row r="8598" spans="1:5" x14ac:dyDescent="0.25">
      <c r="A8598" t="s">
        <v>37847</v>
      </c>
      <c r="B8598" t="s">
        <v>20</v>
      </c>
      <c r="C8598" t="s">
        <v>19</v>
      </c>
      <c r="D8598" t="s">
        <v>33</v>
      </c>
      <c r="E8598" t="s">
        <v>538</v>
      </c>
    </row>
    <row r="8599" spans="1:5" x14ac:dyDescent="0.25">
      <c r="A8599" t="s">
        <v>37848</v>
      </c>
      <c r="B8599" t="s">
        <v>20</v>
      </c>
      <c r="C8599" t="s">
        <v>19</v>
      </c>
      <c r="D8599" t="s">
        <v>33</v>
      </c>
      <c r="E8599" t="s">
        <v>530</v>
      </c>
    </row>
    <row r="8600" spans="1:5" x14ac:dyDescent="0.25">
      <c r="A8600" t="s">
        <v>37849</v>
      </c>
      <c r="B8600" t="s">
        <v>20</v>
      </c>
      <c r="C8600" t="s">
        <v>19</v>
      </c>
      <c r="D8600" t="s">
        <v>33</v>
      </c>
      <c r="E8600" t="s">
        <v>530</v>
      </c>
    </row>
    <row r="8601" spans="1:5" x14ac:dyDescent="0.25">
      <c r="A8601" t="s">
        <v>37850</v>
      </c>
      <c r="B8601" t="s">
        <v>20</v>
      </c>
      <c r="C8601" t="s">
        <v>19</v>
      </c>
      <c r="D8601" t="s">
        <v>33</v>
      </c>
      <c r="E8601" t="s">
        <v>530</v>
      </c>
    </row>
    <row r="8602" spans="1:5" x14ac:dyDescent="0.25">
      <c r="A8602" t="s">
        <v>37851</v>
      </c>
      <c r="B8602" t="s">
        <v>20</v>
      </c>
      <c r="C8602" t="s">
        <v>19</v>
      </c>
      <c r="D8602" t="s">
        <v>33</v>
      </c>
      <c r="E8602" t="s">
        <v>530</v>
      </c>
    </row>
    <row r="8603" spans="1:5" x14ac:dyDescent="0.25">
      <c r="A8603" t="s">
        <v>37852</v>
      </c>
      <c r="B8603" t="s">
        <v>20</v>
      </c>
      <c r="C8603" t="s">
        <v>19</v>
      </c>
      <c r="D8603" t="s">
        <v>33</v>
      </c>
      <c r="E8603" t="s">
        <v>530</v>
      </c>
    </row>
    <row r="8604" spans="1:5" x14ac:dyDescent="0.25">
      <c r="A8604" t="s">
        <v>37853</v>
      </c>
      <c r="B8604" t="s">
        <v>20</v>
      </c>
      <c r="C8604" t="s">
        <v>19</v>
      </c>
      <c r="D8604" t="s">
        <v>33</v>
      </c>
      <c r="E8604" t="s">
        <v>530</v>
      </c>
    </row>
    <row r="8605" spans="1:5" x14ac:dyDescent="0.25">
      <c r="A8605" t="s">
        <v>37854</v>
      </c>
      <c r="B8605" t="s">
        <v>20</v>
      </c>
      <c r="C8605" t="s">
        <v>19</v>
      </c>
      <c r="D8605" t="s">
        <v>33</v>
      </c>
      <c r="E8605" t="s">
        <v>538</v>
      </c>
    </row>
    <row r="8606" spans="1:5" x14ac:dyDescent="0.25">
      <c r="A8606" t="s">
        <v>37855</v>
      </c>
      <c r="B8606" t="s">
        <v>20</v>
      </c>
      <c r="C8606" t="s">
        <v>19</v>
      </c>
      <c r="D8606" t="s">
        <v>33</v>
      </c>
      <c r="E8606" t="s">
        <v>611</v>
      </c>
    </row>
    <row r="8607" spans="1:5" x14ac:dyDescent="0.25">
      <c r="A8607" t="s">
        <v>37856</v>
      </c>
      <c r="B8607" t="s">
        <v>20</v>
      </c>
      <c r="C8607" t="s">
        <v>19</v>
      </c>
      <c r="D8607" t="s">
        <v>33</v>
      </c>
      <c r="E8607" t="s">
        <v>533</v>
      </c>
    </row>
    <row r="8608" spans="1:5" x14ac:dyDescent="0.25">
      <c r="A8608" t="s">
        <v>37857</v>
      </c>
      <c r="B8608" t="s">
        <v>20</v>
      </c>
      <c r="C8608" t="s">
        <v>19</v>
      </c>
      <c r="D8608" t="s">
        <v>33</v>
      </c>
      <c r="E8608" t="s">
        <v>530</v>
      </c>
    </row>
    <row r="8609" spans="1:5" x14ac:dyDescent="0.25">
      <c r="A8609" t="s">
        <v>37858</v>
      </c>
      <c r="B8609" t="s">
        <v>20</v>
      </c>
      <c r="C8609" t="s">
        <v>19</v>
      </c>
      <c r="D8609" t="s">
        <v>33</v>
      </c>
      <c r="E8609" t="s">
        <v>530</v>
      </c>
    </row>
    <row r="8610" spans="1:5" x14ac:dyDescent="0.25">
      <c r="A8610" t="s">
        <v>37859</v>
      </c>
      <c r="B8610" t="s">
        <v>20</v>
      </c>
      <c r="C8610" t="s">
        <v>19</v>
      </c>
      <c r="D8610" t="s">
        <v>33</v>
      </c>
      <c r="E8610" t="s">
        <v>533</v>
      </c>
    </row>
    <row r="8611" spans="1:5" x14ac:dyDescent="0.25">
      <c r="A8611" t="s">
        <v>37860</v>
      </c>
      <c r="B8611" t="s">
        <v>20</v>
      </c>
      <c r="C8611" t="s">
        <v>19</v>
      </c>
      <c r="D8611" t="s">
        <v>33</v>
      </c>
      <c r="E8611" t="s">
        <v>533</v>
      </c>
    </row>
    <row r="8612" spans="1:5" x14ac:dyDescent="0.25">
      <c r="A8612" t="s">
        <v>37861</v>
      </c>
      <c r="B8612" t="s">
        <v>20</v>
      </c>
      <c r="C8612" t="s">
        <v>19</v>
      </c>
      <c r="D8612" t="s">
        <v>33</v>
      </c>
      <c r="E8612" t="s">
        <v>538</v>
      </c>
    </row>
    <row r="8613" spans="1:5" x14ac:dyDescent="0.25">
      <c r="A8613" t="s">
        <v>37862</v>
      </c>
      <c r="B8613" t="s">
        <v>20</v>
      </c>
      <c r="C8613" t="s">
        <v>19</v>
      </c>
      <c r="D8613" t="s">
        <v>33</v>
      </c>
      <c r="E8613" t="s">
        <v>562</v>
      </c>
    </row>
    <row r="8614" spans="1:5" x14ac:dyDescent="0.25">
      <c r="A8614" t="s">
        <v>37863</v>
      </c>
      <c r="B8614" t="s">
        <v>20</v>
      </c>
      <c r="C8614" t="s">
        <v>19</v>
      </c>
      <c r="D8614" t="s">
        <v>33</v>
      </c>
      <c r="E8614" t="s">
        <v>538</v>
      </c>
    </row>
    <row r="8615" spans="1:5" x14ac:dyDescent="0.25">
      <c r="A8615" t="s">
        <v>37864</v>
      </c>
      <c r="B8615" t="s">
        <v>20</v>
      </c>
      <c r="C8615" t="s">
        <v>19</v>
      </c>
      <c r="D8615" t="s">
        <v>33</v>
      </c>
      <c r="E8615" t="s">
        <v>533</v>
      </c>
    </row>
    <row r="8616" spans="1:5" x14ac:dyDescent="0.25">
      <c r="A8616" t="s">
        <v>37865</v>
      </c>
      <c r="B8616" t="s">
        <v>20</v>
      </c>
      <c r="C8616" t="s">
        <v>19</v>
      </c>
      <c r="D8616" t="s">
        <v>33</v>
      </c>
      <c r="E8616" t="s">
        <v>538</v>
      </c>
    </row>
    <row r="8617" spans="1:5" x14ac:dyDescent="0.25">
      <c r="A8617" t="s">
        <v>37866</v>
      </c>
      <c r="B8617" t="s">
        <v>20</v>
      </c>
      <c r="C8617" t="s">
        <v>19</v>
      </c>
      <c r="D8617" t="s">
        <v>33</v>
      </c>
      <c r="E8617" t="s">
        <v>530</v>
      </c>
    </row>
    <row r="8618" spans="1:5" x14ac:dyDescent="0.25">
      <c r="A8618" t="s">
        <v>37867</v>
      </c>
      <c r="B8618" t="s">
        <v>20</v>
      </c>
      <c r="C8618" t="s">
        <v>19</v>
      </c>
      <c r="D8618" t="s">
        <v>33</v>
      </c>
      <c r="E8618" t="s">
        <v>530</v>
      </c>
    </row>
    <row r="8619" spans="1:5" x14ac:dyDescent="0.25">
      <c r="A8619" t="s">
        <v>37868</v>
      </c>
      <c r="B8619" t="s">
        <v>20</v>
      </c>
      <c r="C8619" t="s">
        <v>19</v>
      </c>
      <c r="D8619" t="s">
        <v>33</v>
      </c>
      <c r="E8619" t="s">
        <v>530</v>
      </c>
    </row>
    <row r="8620" spans="1:5" x14ac:dyDescent="0.25">
      <c r="A8620" t="s">
        <v>37869</v>
      </c>
      <c r="B8620" t="s">
        <v>20</v>
      </c>
      <c r="C8620" t="s">
        <v>19</v>
      </c>
      <c r="D8620" t="s">
        <v>33</v>
      </c>
      <c r="E8620" t="s">
        <v>533</v>
      </c>
    </row>
    <row r="8621" spans="1:5" x14ac:dyDescent="0.25">
      <c r="A8621" t="s">
        <v>37870</v>
      </c>
      <c r="B8621" t="s">
        <v>20</v>
      </c>
      <c r="C8621" t="s">
        <v>19</v>
      </c>
      <c r="D8621" t="s">
        <v>33</v>
      </c>
      <c r="E8621" t="s">
        <v>530</v>
      </c>
    </row>
    <row r="8622" spans="1:5" x14ac:dyDescent="0.25">
      <c r="A8622" t="s">
        <v>37871</v>
      </c>
      <c r="B8622" t="s">
        <v>20</v>
      </c>
      <c r="C8622" t="s">
        <v>19</v>
      </c>
      <c r="D8622" t="s">
        <v>33</v>
      </c>
      <c r="E8622" t="s">
        <v>533</v>
      </c>
    </row>
    <row r="8623" spans="1:5" x14ac:dyDescent="0.25">
      <c r="A8623" t="s">
        <v>37872</v>
      </c>
      <c r="B8623" t="s">
        <v>20</v>
      </c>
      <c r="C8623" t="s">
        <v>19</v>
      </c>
      <c r="D8623" t="s">
        <v>33</v>
      </c>
      <c r="E8623" t="s">
        <v>533</v>
      </c>
    </row>
    <row r="8624" spans="1:5" x14ac:dyDescent="0.25">
      <c r="A8624" t="s">
        <v>37873</v>
      </c>
      <c r="B8624" t="s">
        <v>20</v>
      </c>
      <c r="C8624" t="s">
        <v>19</v>
      </c>
      <c r="D8624" t="s">
        <v>33</v>
      </c>
      <c r="E8624" t="s">
        <v>533</v>
      </c>
    </row>
    <row r="8625" spans="1:5" x14ac:dyDescent="0.25">
      <c r="A8625" t="s">
        <v>37874</v>
      </c>
      <c r="B8625" t="s">
        <v>20</v>
      </c>
      <c r="C8625" t="s">
        <v>19</v>
      </c>
      <c r="D8625" t="s">
        <v>33</v>
      </c>
      <c r="E8625" t="s">
        <v>533</v>
      </c>
    </row>
    <row r="8626" spans="1:5" x14ac:dyDescent="0.25">
      <c r="A8626" t="s">
        <v>37875</v>
      </c>
      <c r="B8626" t="s">
        <v>20</v>
      </c>
      <c r="C8626" t="s">
        <v>19</v>
      </c>
      <c r="D8626" t="s">
        <v>33</v>
      </c>
      <c r="E8626" t="s">
        <v>533</v>
      </c>
    </row>
    <row r="8627" spans="1:5" x14ac:dyDescent="0.25">
      <c r="A8627" t="s">
        <v>37876</v>
      </c>
      <c r="B8627" t="s">
        <v>20</v>
      </c>
      <c r="C8627" t="s">
        <v>19</v>
      </c>
      <c r="D8627" t="s">
        <v>33</v>
      </c>
      <c r="E8627" t="s">
        <v>533</v>
      </c>
    </row>
    <row r="8628" spans="1:5" x14ac:dyDescent="0.25">
      <c r="A8628" t="s">
        <v>37877</v>
      </c>
      <c r="B8628" t="s">
        <v>20</v>
      </c>
      <c r="C8628" t="s">
        <v>19</v>
      </c>
      <c r="D8628" t="s">
        <v>33</v>
      </c>
      <c r="E8628" t="s">
        <v>533</v>
      </c>
    </row>
    <row r="8629" spans="1:5" x14ac:dyDescent="0.25">
      <c r="A8629" t="s">
        <v>37878</v>
      </c>
      <c r="B8629" t="s">
        <v>20</v>
      </c>
      <c r="C8629" t="s">
        <v>19</v>
      </c>
      <c r="D8629" t="s">
        <v>33</v>
      </c>
      <c r="E8629" t="s">
        <v>530</v>
      </c>
    </row>
    <row r="8630" spans="1:5" x14ac:dyDescent="0.25">
      <c r="A8630" t="s">
        <v>37879</v>
      </c>
      <c r="B8630" t="s">
        <v>20</v>
      </c>
      <c r="C8630" t="s">
        <v>19</v>
      </c>
      <c r="D8630" t="s">
        <v>33</v>
      </c>
      <c r="E8630" t="s">
        <v>530</v>
      </c>
    </row>
    <row r="8631" spans="1:5" x14ac:dyDescent="0.25">
      <c r="A8631" t="s">
        <v>37880</v>
      </c>
      <c r="B8631" t="s">
        <v>20</v>
      </c>
      <c r="C8631" t="s">
        <v>19</v>
      </c>
      <c r="D8631" t="s">
        <v>65</v>
      </c>
      <c r="E8631" t="s">
        <v>533</v>
      </c>
    </row>
    <row r="8632" spans="1:5" x14ac:dyDescent="0.25">
      <c r="A8632" t="s">
        <v>37881</v>
      </c>
      <c r="B8632" t="s">
        <v>20</v>
      </c>
      <c r="C8632" t="s">
        <v>19</v>
      </c>
      <c r="D8632" t="s">
        <v>33</v>
      </c>
      <c r="E8632" t="s">
        <v>530</v>
      </c>
    </row>
    <row r="8633" spans="1:5" x14ac:dyDescent="0.25">
      <c r="A8633" t="s">
        <v>37882</v>
      </c>
      <c r="B8633" t="s">
        <v>20</v>
      </c>
      <c r="C8633" t="s">
        <v>19</v>
      </c>
      <c r="D8633" t="s">
        <v>33</v>
      </c>
      <c r="E8633" t="s">
        <v>538</v>
      </c>
    </row>
    <row r="8634" spans="1:5" x14ac:dyDescent="0.25">
      <c r="A8634" t="s">
        <v>37883</v>
      </c>
      <c r="B8634" t="s">
        <v>20</v>
      </c>
      <c r="C8634" t="s">
        <v>19</v>
      </c>
      <c r="D8634" t="s">
        <v>33</v>
      </c>
      <c r="E8634" t="s">
        <v>553</v>
      </c>
    </row>
    <row r="8635" spans="1:5" x14ac:dyDescent="0.25">
      <c r="A8635" t="s">
        <v>37884</v>
      </c>
      <c r="B8635" t="s">
        <v>20</v>
      </c>
      <c r="C8635" t="s">
        <v>19</v>
      </c>
      <c r="D8635" t="s">
        <v>33</v>
      </c>
      <c r="E8635" t="s">
        <v>538</v>
      </c>
    </row>
    <row r="8636" spans="1:5" x14ac:dyDescent="0.25">
      <c r="A8636" t="s">
        <v>37885</v>
      </c>
      <c r="B8636" t="s">
        <v>20</v>
      </c>
      <c r="C8636" t="s">
        <v>19</v>
      </c>
      <c r="D8636" t="s">
        <v>33</v>
      </c>
      <c r="E8636" t="s">
        <v>538</v>
      </c>
    </row>
    <row r="8637" spans="1:5" x14ac:dyDescent="0.25">
      <c r="A8637" t="s">
        <v>37886</v>
      </c>
      <c r="B8637" t="s">
        <v>20</v>
      </c>
      <c r="C8637" t="s">
        <v>19</v>
      </c>
      <c r="D8637" t="s">
        <v>33</v>
      </c>
      <c r="E8637" t="s">
        <v>530</v>
      </c>
    </row>
    <row r="8638" spans="1:5" x14ac:dyDescent="0.25">
      <c r="A8638" t="s">
        <v>37887</v>
      </c>
      <c r="B8638" t="s">
        <v>20</v>
      </c>
      <c r="C8638" t="s">
        <v>19</v>
      </c>
      <c r="D8638" t="s">
        <v>33</v>
      </c>
      <c r="E8638" t="s">
        <v>530</v>
      </c>
    </row>
    <row r="8639" spans="1:5" x14ac:dyDescent="0.25">
      <c r="A8639" t="s">
        <v>37888</v>
      </c>
      <c r="B8639" t="s">
        <v>20</v>
      </c>
      <c r="C8639" t="s">
        <v>19</v>
      </c>
      <c r="D8639" t="s">
        <v>33</v>
      </c>
      <c r="E8639" t="s">
        <v>530</v>
      </c>
    </row>
    <row r="8640" spans="1:5" x14ac:dyDescent="0.25">
      <c r="A8640" t="s">
        <v>37889</v>
      </c>
      <c r="B8640" t="s">
        <v>20</v>
      </c>
      <c r="C8640" t="s">
        <v>19</v>
      </c>
      <c r="D8640" t="s">
        <v>33</v>
      </c>
      <c r="E8640" t="s">
        <v>553</v>
      </c>
    </row>
    <row r="8641" spans="1:5" x14ac:dyDescent="0.25">
      <c r="A8641" t="s">
        <v>37890</v>
      </c>
      <c r="B8641" t="s">
        <v>20</v>
      </c>
      <c r="C8641" t="s">
        <v>19</v>
      </c>
      <c r="D8641" t="s">
        <v>33</v>
      </c>
      <c r="E8641" t="s">
        <v>530</v>
      </c>
    </row>
    <row r="8642" spans="1:5" x14ac:dyDescent="0.25">
      <c r="A8642" t="s">
        <v>37891</v>
      </c>
      <c r="B8642" t="s">
        <v>20</v>
      </c>
      <c r="C8642" t="s">
        <v>19</v>
      </c>
      <c r="D8642" t="s">
        <v>33</v>
      </c>
      <c r="E8642" t="s">
        <v>530</v>
      </c>
    </row>
    <row r="8643" spans="1:5" x14ac:dyDescent="0.25">
      <c r="A8643" t="s">
        <v>37892</v>
      </c>
      <c r="B8643" t="s">
        <v>20</v>
      </c>
      <c r="C8643" t="s">
        <v>19</v>
      </c>
      <c r="D8643" t="s">
        <v>33</v>
      </c>
      <c r="E8643" t="s">
        <v>533</v>
      </c>
    </row>
    <row r="8644" spans="1:5" x14ac:dyDescent="0.25">
      <c r="A8644" t="s">
        <v>37893</v>
      </c>
      <c r="B8644" t="s">
        <v>20</v>
      </c>
      <c r="C8644" t="s">
        <v>19</v>
      </c>
      <c r="D8644" t="s">
        <v>33</v>
      </c>
      <c r="E8644" t="s">
        <v>533</v>
      </c>
    </row>
    <row r="8645" spans="1:5" x14ac:dyDescent="0.25">
      <c r="A8645" t="s">
        <v>37894</v>
      </c>
      <c r="B8645" t="s">
        <v>20</v>
      </c>
      <c r="C8645" t="s">
        <v>19</v>
      </c>
      <c r="D8645" t="s">
        <v>33</v>
      </c>
      <c r="E8645" t="s">
        <v>530</v>
      </c>
    </row>
    <row r="8646" spans="1:5" x14ac:dyDescent="0.25">
      <c r="A8646" t="s">
        <v>37895</v>
      </c>
      <c r="B8646" t="s">
        <v>20</v>
      </c>
      <c r="C8646" t="s">
        <v>19</v>
      </c>
      <c r="D8646" t="s">
        <v>33</v>
      </c>
      <c r="E8646" t="s">
        <v>533</v>
      </c>
    </row>
    <row r="8647" spans="1:5" x14ac:dyDescent="0.25">
      <c r="A8647" t="s">
        <v>37896</v>
      </c>
      <c r="B8647" t="s">
        <v>20</v>
      </c>
      <c r="C8647" t="s">
        <v>19</v>
      </c>
      <c r="D8647" t="s">
        <v>33</v>
      </c>
      <c r="E8647" t="s">
        <v>533</v>
      </c>
    </row>
    <row r="8648" spans="1:5" x14ac:dyDescent="0.25">
      <c r="A8648" t="s">
        <v>37897</v>
      </c>
      <c r="B8648" t="s">
        <v>20</v>
      </c>
      <c r="C8648" t="s">
        <v>19</v>
      </c>
      <c r="D8648" t="s">
        <v>33</v>
      </c>
      <c r="E8648" t="s">
        <v>533</v>
      </c>
    </row>
    <row r="8649" spans="1:5" x14ac:dyDescent="0.25">
      <c r="A8649" t="s">
        <v>37898</v>
      </c>
      <c r="B8649" t="s">
        <v>20</v>
      </c>
      <c r="C8649" t="s">
        <v>19</v>
      </c>
      <c r="D8649" t="s">
        <v>33</v>
      </c>
      <c r="E8649" t="s">
        <v>530</v>
      </c>
    </row>
    <row r="8650" spans="1:5" x14ac:dyDescent="0.25">
      <c r="A8650" t="s">
        <v>37899</v>
      </c>
      <c r="B8650" t="s">
        <v>20</v>
      </c>
      <c r="C8650" t="s">
        <v>19</v>
      </c>
      <c r="D8650" t="s">
        <v>33</v>
      </c>
      <c r="E8650" t="s">
        <v>538</v>
      </c>
    </row>
    <row r="8651" spans="1:5" x14ac:dyDescent="0.25">
      <c r="A8651" t="s">
        <v>37900</v>
      </c>
      <c r="B8651" t="s">
        <v>20</v>
      </c>
      <c r="C8651" t="s">
        <v>19</v>
      </c>
      <c r="D8651" t="s">
        <v>33</v>
      </c>
      <c r="E8651" t="s">
        <v>553</v>
      </c>
    </row>
    <row r="8652" spans="1:5" x14ac:dyDescent="0.25">
      <c r="A8652" t="s">
        <v>37901</v>
      </c>
      <c r="B8652" t="s">
        <v>20</v>
      </c>
      <c r="C8652" t="s">
        <v>19</v>
      </c>
      <c r="D8652" t="s">
        <v>33</v>
      </c>
      <c r="E8652" t="s">
        <v>530</v>
      </c>
    </row>
    <row r="8653" spans="1:5" x14ac:dyDescent="0.25">
      <c r="A8653" t="s">
        <v>37902</v>
      </c>
      <c r="B8653" t="s">
        <v>20</v>
      </c>
      <c r="C8653" t="s">
        <v>19</v>
      </c>
      <c r="D8653" t="s">
        <v>33</v>
      </c>
      <c r="E8653" t="s">
        <v>533</v>
      </c>
    </row>
    <row r="8654" spans="1:5" x14ac:dyDescent="0.25">
      <c r="A8654" t="s">
        <v>37903</v>
      </c>
      <c r="B8654" t="s">
        <v>20</v>
      </c>
      <c r="C8654" t="s">
        <v>19</v>
      </c>
      <c r="D8654" t="s">
        <v>33</v>
      </c>
      <c r="E8654" t="s">
        <v>553</v>
      </c>
    </row>
    <row r="8655" spans="1:5" x14ac:dyDescent="0.25">
      <c r="A8655" t="s">
        <v>37904</v>
      </c>
      <c r="B8655" t="s">
        <v>20</v>
      </c>
      <c r="C8655" t="s">
        <v>19</v>
      </c>
      <c r="D8655" t="s">
        <v>33</v>
      </c>
      <c r="E8655" t="s">
        <v>562</v>
      </c>
    </row>
    <row r="8656" spans="1:5" x14ac:dyDescent="0.25">
      <c r="A8656" t="s">
        <v>37905</v>
      </c>
      <c r="B8656" t="s">
        <v>20</v>
      </c>
      <c r="C8656" t="s">
        <v>19</v>
      </c>
      <c r="D8656" t="s">
        <v>33</v>
      </c>
      <c r="E8656" t="s">
        <v>533</v>
      </c>
    </row>
    <row r="8657" spans="1:5" x14ac:dyDescent="0.25">
      <c r="A8657" t="s">
        <v>37906</v>
      </c>
      <c r="B8657" t="s">
        <v>20</v>
      </c>
      <c r="C8657" t="s">
        <v>19</v>
      </c>
      <c r="D8657" t="s">
        <v>33</v>
      </c>
      <c r="E8657" t="s">
        <v>533</v>
      </c>
    </row>
    <row r="8658" spans="1:5" x14ac:dyDescent="0.25">
      <c r="A8658" t="s">
        <v>37907</v>
      </c>
      <c r="B8658" t="s">
        <v>20</v>
      </c>
      <c r="C8658" t="s">
        <v>19</v>
      </c>
      <c r="D8658" t="s">
        <v>33</v>
      </c>
      <c r="E8658" t="s">
        <v>533</v>
      </c>
    </row>
    <row r="8659" spans="1:5" x14ac:dyDescent="0.25">
      <c r="A8659" t="s">
        <v>37908</v>
      </c>
      <c r="B8659" t="s">
        <v>20</v>
      </c>
      <c r="C8659" t="s">
        <v>19</v>
      </c>
      <c r="D8659" t="s">
        <v>33</v>
      </c>
      <c r="E8659" t="s">
        <v>538</v>
      </c>
    </row>
    <row r="8660" spans="1:5" x14ac:dyDescent="0.25">
      <c r="A8660" t="s">
        <v>37909</v>
      </c>
      <c r="B8660" t="s">
        <v>20</v>
      </c>
      <c r="C8660" t="s">
        <v>19</v>
      </c>
      <c r="D8660" t="s">
        <v>33</v>
      </c>
      <c r="E8660" t="s">
        <v>530</v>
      </c>
    </row>
    <row r="8661" spans="1:5" x14ac:dyDescent="0.25">
      <c r="A8661" t="s">
        <v>37910</v>
      </c>
      <c r="B8661" t="s">
        <v>20</v>
      </c>
      <c r="C8661" t="s">
        <v>19</v>
      </c>
      <c r="D8661" t="s">
        <v>33</v>
      </c>
      <c r="E8661" t="s">
        <v>533</v>
      </c>
    </row>
    <row r="8662" spans="1:5" x14ac:dyDescent="0.25">
      <c r="A8662" t="s">
        <v>37911</v>
      </c>
      <c r="B8662" t="s">
        <v>20</v>
      </c>
      <c r="C8662" t="s">
        <v>19</v>
      </c>
      <c r="D8662" t="s">
        <v>33</v>
      </c>
      <c r="E8662" t="s">
        <v>533</v>
      </c>
    </row>
    <row r="8663" spans="1:5" x14ac:dyDescent="0.25">
      <c r="A8663" t="s">
        <v>37912</v>
      </c>
      <c r="B8663" t="s">
        <v>20</v>
      </c>
      <c r="C8663" t="s">
        <v>19</v>
      </c>
      <c r="D8663" t="s">
        <v>33</v>
      </c>
      <c r="E8663" t="s">
        <v>533</v>
      </c>
    </row>
    <row r="8664" spans="1:5" x14ac:dyDescent="0.25">
      <c r="A8664" t="s">
        <v>37913</v>
      </c>
      <c r="B8664" t="s">
        <v>20</v>
      </c>
      <c r="C8664" t="s">
        <v>19</v>
      </c>
      <c r="D8664" t="s">
        <v>33</v>
      </c>
      <c r="E8664" t="s">
        <v>533</v>
      </c>
    </row>
    <row r="8665" spans="1:5" x14ac:dyDescent="0.25">
      <c r="A8665" t="s">
        <v>37914</v>
      </c>
      <c r="B8665" t="s">
        <v>20</v>
      </c>
      <c r="C8665" t="s">
        <v>19</v>
      </c>
      <c r="D8665" t="s">
        <v>33</v>
      </c>
      <c r="E8665" t="s">
        <v>533</v>
      </c>
    </row>
    <row r="8666" spans="1:5" x14ac:dyDescent="0.25">
      <c r="A8666" t="s">
        <v>37915</v>
      </c>
      <c r="B8666" t="s">
        <v>20</v>
      </c>
      <c r="C8666" t="s">
        <v>19</v>
      </c>
      <c r="D8666" t="s">
        <v>33</v>
      </c>
      <c r="E8666" t="s">
        <v>538</v>
      </c>
    </row>
    <row r="8667" spans="1:5" x14ac:dyDescent="0.25">
      <c r="A8667" t="s">
        <v>37916</v>
      </c>
      <c r="B8667" t="s">
        <v>20</v>
      </c>
      <c r="C8667" t="s">
        <v>19</v>
      </c>
      <c r="D8667" t="s">
        <v>33</v>
      </c>
      <c r="E8667" t="s">
        <v>538</v>
      </c>
    </row>
    <row r="8668" spans="1:5" x14ac:dyDescent="0.25">
      <c r="A8668" t="s">
        <v>37917</v>
      </c>
      <c r="B8668" t="s">
        <v>20</v>
      </c>
      <c r="C8668" t="s">
        <v>19</v>
      </c>
      <c r="D8668" t="s">
        <v>33</v>
      </c>
      <c r="E8668" t="s">
        <v>533</v>
      </c>
    </row>
    <row r="8669" spans="1:5" x14ac:dyDescent="0.25">
      <c r="A8669" t="s">
        <v>37918</v>
      </c>
      <c r="B8669" t="s">
        <v>20</v>
      </c>
      <c r="C8669" t="s">
        <v>19</v>
      </c>
      <c r="D8669" t="s">
        <v>33</v>
      </c>
      <c r="E8669" t="s">
        <v>530</v>
      </c>
    </row>
    <row r="8670" spans="1:5" x14ac:dyDescent="0.25">
      <c r="A8670" t="s">
        <v>37919</v>
      </c>
      <c r="B8670" t="s">
        <v>20</v>
      </c>
      <c r="C8670" t="s">
        <v>19</v>
      </c>
      <c r="D8670" t="s">
        <v>33</v>
      </c>
      <c r="E8670" t="s">
        <v>538</v>
      </c>
    </row>
    <row r="8671" spans="1:5" x14ac:dyDescent="0.25">
      <c r="A8671" t="s">
        <v>37920</v>
      </c>
      <c r="B8671" t="s">
        <v>20</v>
      </c>
      <c r="C8671" t="s">
        <v>19</v>
      </c>
      <c r="D8671" t="s">
        <v>33</v>
      </c>
      <c r="E8671" t="s">
        <v>530</v>
      </c>
    </row>
    <row r="8672" spans="1:5" x14ac:dyDescent="0.25">
      <c r="A8672" t="s">
        <v>37921</v>
      </c>
      <c r="B8672" t="s">
        <v>20</v>
      </c>
      <c r="C8672" t="s">
        <v>19</v>
      </c>
      <c r="D8672" t="s">
        <v>33</v>
      </c>
      <c r="E8672" t="s">
        <v>530</v>
      </c>
    </row>
    <row r="8673" spans="1:5" x14ac:dyDescent="0.25">
      <c r="A8673" t="s">
        <v>37922</v>
      </c>
      <c r="B8673" t="s">
        <v>20</v>
      </c>
      <c r="C8673" t="s">
        <v>19</v>
      </c>
      <c r="D8673" t="s">
        <v>33</v>
      </c>
      <c r="E8673" t="s">
        <v>538</v>
      </c>
    </row>
    <row r="8674" spans="1:5" x14ac:dyDescent="0.25">
      <c r="A8674" t="s">
        <v>37923</v>
      </c>
      <c r="B8674" t="s">
        <v>20</v>
      </c>
      <c r="C8674" t="s">
        <v>19</v>
      </c>
      <c r="D8674" t="s">
        <v>33</v>
      </c>
      <c r="E8674" t="s">
        <v>538</v>
      </c>
    </row>
    <row r="8675" spans="1:5" x14ac:dyDescent="0.25">
      <c r="A8675" t="s">
        <v>37924</v>
      </c>
      <c r="B8675" t="s">
        <v>20</v>
      </c>
      <c r="C8675" t="s">
        <v>19</v>
      </c>
      <c r="D8675" t="s">
        <v>33</v>
      </c>
      <c r="E8675" t="s">
        <v>538</v>
      </c>
    </row>
    <row r="8676" spans="1:5" x14ac:dyDescent="0.25">
      <c r="A8676" t="s">
        <v>37925</v>
      </c>
      <c r="B8676" t="s">
        <v>20</v>
      </c>
      <c r="C8676" t="s">
        <v>19</v>
      </c>
      <c r="D8676" t="s">
        <v>33</v>
      </c>
      <c r="E8676" t="s">
        <v>530</v>
      </c>
    </row>
    <row r="8677" spans="1:5" x14ac:dyDescent="0.25">
      <c r="A8677" t="s">
        <v>37926</v>
      </c>
      <c r="B8677" t="s">
        <v>20</v>
      </c>
      <c r="C8677" t="s">
        <v>19</v>
      </c>
      <c r="D8677" t="s">
        <v>33</v>
      </c>
      <c r="E8677" t="s">
        <v>538</v>
      </c>
    </row>
    <row r="8678" spans="1:5" x14ac:dyDescent="0.25">
      <c r="A8678" t="s">
        <v>37927</v>
      </c>
      <c r="B8678" t="s">
        <v>20</v>
      </c>
      <c r="C8678" t="s">
        <v>19</v>
      </c>
      <c r="D8678" t="s">
        <v>33</v>
      </c>
      <c r="E8678" t="s">
        <v>538</v>
      </c>
    </row>
    <row r="8679" spans="1:5" x14ac:dyDescent="0.25">
      <c r="A8679" t="s">
        <v>37928</v>
      </c>
      <c r="B8679" t="s">
        <v>20</v>
      </c>
      <c r="C8679" t="s">
        <v>19</v>
      </c>
      <c r="D8679" t="s">
        <v>33</v>
      </c>
      <c r="E8679" t="s">
        <v>533</v>
      </c>
    </row>
    <row r="8680" spans="1:5" x14ac:dyDescent="0.25">
      <c r="A8680" t="s">
        <v>37929</v>
      </c>
      <c r="B8680" t="s">
        <v>20</v>
      </c>
      <c r="C8680" t="s">
        <v>19</v>
      </c>
      <c r="D8680" t="s">
        <v>33</v>
      </c>
      <c r="E8680" t="s">
        <v>530</v>
      </c>
    </row>
    <row r="8681" spans="1:5" x14ac:dyDescent="0.25">
      <c r="A8681" t="s">
        <v>37930</v>
      </c>
      <c r="B8681" t="s">
        <v>20</v>
      </c>
      <c r="C8681" t="s">
        <v>19</v>
      </c>
      <c r="D8681" t="s">
        <v>33</v>
      </c>
      <c r="E8681" t="s">
        <v>533</v>
      </c>
    </row>
    <row r="8682" spans="1:5" x14ac:dyDescent="0.25">
      <c r="A8682" t="s">
        <v>37931</v>
      </c>
      <c r="B8682" t="s">
        <v>20</v>
      </c>
      <c r="C8682" t="s">
        <v>19</v>
      </c>
      <c r="D8682" t="s">
        <v>69</v>
      </c>
      <c r="E8682" t="s">
        <v>533</v>
      </c>
    </row>
    <row r="8683" spans="1:5" x14ac:dyDescent="0.25">
      <c r="A8683" t="s">
        <v>37932</v>
      </c>
      <c r="B8683" t="s">
        <v>20</v>
      </c>
      <c r="C8683" t="s">
        <v>19</v>
      </c>
      <c r="D8683" t="s">
        <v>65</v>
      </c>
      <c r="E8683" t="s">
        <v>533</v>
      </c>
    </row>
    <row r="8684" spans="1:5" x14ac:dyDescent="0.25">
      <c r="A8684" t="s">
        <v>37933</v>
      </c>
      <c r="B8684" t="s">
        <v>20</v>
      </c>
      <c r="C8684" t="s">
        <v>19</v>
      </c>
      <c r="D8684" t="s">
        <v>33</v>
      </c>
      <c r="E8684" t="s">
        <v>562</v>
      </c>
    </row>
    <row r="8685" spans="1:5" x14ac:dyDescent="0.25">
      <c r="A8685" t="s">
        <v>37934</v>
      </c>
      <c r="B8685" t="s">
        <v>20</v>
      </c>
      <c r="C8685" t="s">
        <v>19</v>
      </c>
      <c r="D8685" t="s">
        <v>33</v>
      </c>
      <c r="E8685" t="s">
        <v>562</v>
      </c>
    </row>
    <row r="8686" spans="1:5" x14ac:dyDescent="0.25">
      <c r="A8686" t="s">
        <v>37935</v>
      </c>
      <c r="B8686" t="s">
        <v>20</v>
      </c>
      <c r="C8686" t="s">
        <v>19</v>
      </c>
      <c r="D8686" t="s">
        <v>65</v>
      </c>
      <c r="E8686" t="s">
        <v>533</v>
      </c>
    </row>
    <row r="8687" spans="1:5" x14ac:dyDescent="0.25">
      <c r="A8687" t="s">
        <v>37936</v>
      </c>
      <c r="B8687" t="s">
        <v>20</v>
      </c>
      <c r="C8687" t="s">
        <v>19</v>
      </c>
      <c r="D8687" t="s">
        <v>33</v>
      </c>
      <c r="E8687" t="s">
        <v>530</v>
      </c>
    </row>
    <row r="8688" spans="1:5" x14ac:dyDescent="0.25">
      <c r="A8688" t="s">
        <v>44378</v>
      </c>
      <c r="B8688" t="s">
        <v>20</v>
      </c>
      <c r="C8688" t="s">
        <v>19</v>
      </c>
      <c r="D8688" t="s">
        <v>33</v>
      </c>
      <c r="E8688" t="s">
        <v>538</v>
      </c>
    </row>
    <row r="8689" spans="1:5" x14ac:dyDescent="0.25">
      <c r="A8689" t="s">
        <v>37937</v>
      </c>
      <c r="B8689" t="s">
        <v>20</v>
      </c>
      <c r="C8689" t="s">
        <v>19</v>
      </c>
      <c r="D8689" t="s">
        <v>33</v>
      </c>
      <c r="E8689" t="s">
        <v>538</v>
      </c>
    </row>
    <row r="8690" spans="1:5" x14ac:dyDescent="0.25">
      <c r="A8690" t="s">
        <v>37938</v>
      </c>
      <c r="B8690" t="s">
        <v>20</v>
      </c>
      <c r="C8690" t="s">
        <v>19</v>
      </c>
      <c r="D8690" t="s">
        <v>33</v>
      </c>
      <c r="E8690" t="s">
        <v>530</v>
      </c>
    </row>
    <row r="8691" spans="1:5" x14ac:dyDescent="0.25">
      <c r="A8691" t="s">
        <v>37939</v>
      </c>
      <c r="B8691" t="s">
        <v>20</v>
      </c>
      <c r="C8691" t="s">
        <v>19</v>
      </c>
      <c r="D8691" t="s">
        <v>33</v>
      </c>
      <c r="E8691" t="s">
        <v>533</v>
      </c>
    </row>
    <row r="8692" spans="1:5" x14ac:dyDescent="0.25">
      <c r="A8692" t="s">
        <v>37940</v>
      </c>
      <c r="B8692" t="s">
        <v>20</v>
      </c>
      <c r="C8692" t="s">
        <v>19</v>
      </c>
      <c r="D8692" t="s">
        <v>33</v>
      </c>
      <c r="E8692" t="s">
        <v>530</v>
      </c>
    </row>
    <row r="8693" spans="1:5" x14ac:dyDescent="0.25">
      <c r="A8693" t="s">
        <v>37941</v>
      </c>
      <c r="B8693" t="s">
        <v>20</v>
      </c>
      <c r="C8693" t="s">
        <v>19</v>
      </c>
      <c r="D8693" t="s">
        <v>33</v>
      </c>
      <c r="E8693" t="s">
        <v>538</v>
      </c>
    </row>
    <row r="8694" spans="1:5" x14ac:dyDescent="0.25">
      <c r="A8694" t="s">
        <v>37942</v>
      </c>
      <c r="B8694" t="s">
        <v>20</v>
      </c>
      <c r="C8694" t="s">
        <v>19</v>
      </c>
      <c r="D8694" t="s">
        <v>33</v>
      </c>
      <c r="E8694" t="s">
        <v>530</v>
      </c>
    </row>
    <row r="8695" spans="1:5" x14ac:dyDescent="0.25">
      <c r="A8695" t="s">
        <v>37943</v>
      </c>
      <c r="B8695" t="s">
        <v>20</v>
      </c>
      <c r="C8695" t="s">
        <v>19</v>
      </c>
      <c r="D8695" t="s">
        <v>33</v>
      </c>
      <c r="E8695" t="s">
        <v>563</v>
      </c>
    </row>
    <row r="8696" spans="1:5" x14ac:dyDescent="0.25">
      <c r="A8696" t="s">
        <v>37944</v>
      </c>
      <c r="B8696" t="s">
        <v>20</v>
      </c>
      <c r="C8696" t="s">
        <v>19</v>
      </c>
      <c r="D8696" t="s">
        <v>33</v>
      </c>
      <c r="E8696" t="s">
        <v>533</v>
      </c>
    </row>
    <row r="8697" spans="1:5" x14ac:dyDescent="0.25">
      <c r="A8697" t="s">
        <v>37945</v>
      </c>
      <c r="B8697" t="s">
        <v>20</v>
      </c>
      <c r="C8697" t="s">
        <v>19</v>
      </c>
      <c r="D8697" t="s">
        <v>33</v>
      </c>
      <c r="E8697" t="s">
        <v>530</v>
      </c>
    </row>
    <row r="8698" spans="1:5" x14ac:dyDescent="0.25">
      <c r="A8698" t="s">
        <v>37946</v>
      </c>
      <c r="B8698" t="s">
        <v>20</v>
      </c>
      <c r="C8698" t="s">
        <v>19</v>
      </c>
      <c r="D8698" t="s">
        <v>33</v>
      </c>
      <c r="E8698" t="s">
        <v>530</v>
      </c>
    </row>
    <row r="8699" spans="1:5" x14ac:dyDescent="0.25">
      <c r="A8699" t="s">
        <v>37947</v>
      </c>
      <c r="B8699" t="s">
        <v>20</v>
      </c>
      <c r="C8699" t="s">
        <v>19</v>
      </c>
      <c r="D8699" t="s">
        <v>33</v>
      </c>
      <c r="E8699" t="s">
        <v>530</v>
      </c>
    </row>
    <row r="8700" spans="1:5" x14ac:dyDescent="0.25">
      <c r="A8700" t="s">
        <v>37948</v>
      </c>
      <c r="B8700" t="s">
        <v>20</v>
      </c>
      <c r="C8700" t="s">
        <v>19</v>
      </c>
      <c r="D8700" t="s">
        <v>33</v>
      </c>
      <c r="E8700" t="s">
        <v>533</v>
      </c>
    </row>
    <row r="8701" spans="1:5" x14ac:dyDescent="0.25">
      <c r="A8701" t="s">
        <v>37949</v>
      </c>
      <c r="B8701" t="s">
        <v>20</v>
      </c>
      <c r="C8701" t="s">
        <v>19</v>
      </c>
      <c r="D8701" t="s">
        <v>33</v>
      </c>
      <c r="E8701" t="s">
        <v>538</v>
      </c>
    </row>
    <row r="8702" spans="1:5" x14ac:dyDescent="0.25">
      <c r="A8702" t="s">
        <v>37950</v>
      </c>
      <c r="B8702" t="s">
        <v>20</v>
      </c>
      <c r="C8702" t="s">
        <v>19</v>
      </c>
      <c r="D8702" t="s">
        <v>33</v>
      </c>
      <c r="E8702" t="s">
        <v>533</v>
      </c>
    </row>
    <row r="8703" spans="1:5" x14ac:dyDescent="0.25">
      <c r="A8703" t="s">
        <v>37951</v>
      </c>
      <c r="B8703" t="s">
        <v>20</v>
      </c>
      <c r="C8703" t="s">
        <v>19</v>
      </c>
      <c r="D8703" t="s">
        <v>33</v>
      </c>
      <c r="E8703" t="s">
        <v>530</v>
      </c>
    </row>
    <row r="8704" spans="1:5" x14ac:dyDescent="0.25">
      <c r="A8704" t="s">
        <v>44379</v>
      </c>
      <c r="B8704" t="s">
        <v>20</v>
      </c>
      <c r="C8704" t="s">
        <v>19</v>
      </c>
      <c r="D8704" t="s">
        <v>65</v>
      </c>
      <c r="E8704" t="s">
        <v>533</v>
      </c>
    </row>
    <row r="8705" spans="1:5" x14ac:dyDescent="0.25">
      <c r="A8705" t="s">
        <v>44380</v>
      </c>
      <c r="B8705" t="s">
        <v>20</v>
      </c>
      <c r="C8705" t="s">
        <v>19</v>
      </c>
      <c r="D8705" t="s">
        <v>65</v>
      </c>
      <c r="E8705" t="s">
        <v>533</v>
      </c>
    </row>
    <row r="8706" spans="1:5" x14ac:dyDescent="0.25">
      <c r="A8706" t="s">
        <v>44381</v>
      </c>
      <c r="B8706" t="s">
        <v>20</v>
      </c>
      <c r="C8706" t="s">
        <v>19</v>
      </c>
      <c r="D8706" t="s">
        <v>65</v>
      </c>
      <c r="E8706" t="s">
        <v>533</v>
      </c>
    </row>
    <row r="8707" spans="1:5" x14ac:dyDescent="0.25">
      <c r="A8707" t="s">
        <v>44382</v>
      </c>
      <c r="B8707" t="s">
        <v>20</v>
      </c>
      <c r="C8707" t="s">
        <v>19</v>
      </c>
      <c r="D8707" t="s">
        <v>65</v>
      </c>
      <c r="E8707" t="s">
        <v>533</v>
      </c>
    </row>
    <row r="8708" spans="1:5" x14ac:dyDescent="0.25">
      <c r="A8708" t="s">
        <v>37952</v>
      </c>
      <c r="B8708" t="s">
        <v>20</v>
      </c>
      <c r="C8708" t="s">
        <v>19</v>
      </c>
      <c r="D8708" t="s">
        <v>33</v>
      </c>
      <c r="E8708" t="s">
        <v>533</v>
      </c>
    </row>
    <row r="8709" spans="1:5" x14ac:dyDescent="0.25">
      <c r="A8709" t="s">
        <v>37953</v>
      </c>
      <c r="B8709" t="s">
        <v>20</v>
      </c>
      <c r="C8709" t="s">
        <v>19</v>
      </c>
      <c r="D8709" t="s">
        <v>33</v>
      </c>
      <c r="E8709" t="s">
        <v>533</v>
      </c>
    </row>
    <row r="8710" spans="1:5" x14ac:dyDescent="0.25">
      <c r="A8710" t="s">
        <v>37954</v>
      </c>
      <c r="B8710" t="s">
        <v>20</v>
      </c>
      <c r="C8710" t="s">
        <v>19</v>
      </c>
      <c r="D8710" t="s">
        <v>33</v>
      </c>
      <c r="E8710" t="s">
        <v>530</v>
      </c>
    </row>
    <row r="8711" spans="1:5" x14ac:dyDescent="0.25">
      <c r="A8711" t="s">
        <v>37955</v>
      </c>
      <c r="B8711" t="s">
        <v>20</v>
      </c>
      <c r="C8711" t="s">
        <v>19</v>
      </c>
      <c r="D8711" t="s">
        <v>33</v>
      </c>
      <c r="E8711" t="s">
        <v>538</v>
      </c>
    </row>
    <row r="8712" spans="1:5" x14ac:dyDescent="0.25">
      <c r="A8712" t="s">
        <v>37956</v>
      </c>
      <c r="B8712" t="s">
        <v>20</v>
      </c>
      <c r="C8712" t="s">
        <v>19</v>
      </c>
      <c r="D8712" t="s">
        <v>33</v>
      </c>
      <c r="E8712" t="s">
        <v>530</v>
      </c>
    </row>
    <row r="8713" spans="1:5" x14ac:dyDescent="0.25">
      <c r="A8713" t="s">
        <v>37957</v>
      </c>
      <c r="B8713" t="s">
        <v>20</v>
      </c>
      <c r="C8713" t="s">
        <v>19</v>
      </c>
      <c r="D8713" t="s">
        <v>33</v>
      </c>
      <c r="E8713" t="s">
        <v>538</v>
      </c>
    </row>
    <row r="8714" spans="1:5" x14ac:dyDescent="0.25">
      <c r="A8714" t="s">
        <v>37958</v>
      </c>
      <c r="B8714" t="s">
        <v>20</v>
      </c>
      <c r="C8714" t="s">
        <v>19</v>
      </c>
      <c r="D8714" t="s">
        <v>33</v>
      </c>
      <c r="E8714" t="s">
        <v>533</v>
      </c>
    </row>
    <row r="8715" spans="1:5" x14ac:dyDescent="0.25">
      <c r="A8715" t="s">
        <v>37959</v>
      </c>
      <c r="B8715" t="s">
        <v>20</v>
      </c>
      <c r="C8715" t="s">
        <v>19</v>
      </c>
      <c r="D8715" t="s">
        <v>33</v>
      </c>
      <c r="E8715" t="s">
        <v>533</v>
      </c>
    </row>
    <row r="8716" spans="1:5" x14ac:dyDescent="0.25">
      <c r="A8716" t="s">
        <v>37960</v>
      </c>
      <c r="B8716" t="s">
        <v>20</v>
      </c>
      <c r="C8716" t="s">
        <v>19</v>
      </c>
      <c r="D8716" t="s">
        <v>33</v>
      </c>
      <c r="E8716" t="s">
        <v>538</v>
      </c>
    </row>
    <row r="8717" spans="1:5" x14ac:dyDescent="0.25">
      <c r="A8717" t="s">
        <v>37961</v>
      </c>
      <c r="B8717" t="s">
        <v>20</v>
      </c>
      <c r="C8717" t="s">
        <v>19</v>
      </c>
      <c r="D8717" t="s">
        <v>33</v>
      </c>
      <c r="E8717" t="s">
        <v>533</v>
      </c>
    </row>
    <row r="8718" spans="1:5" x14ac:dyDescent="0.25">
      <c r="A8718" t="s">
        <v>37962</v>
      </c>
      <c r="B8718" t="s">
        <v>20</v>
      </c>
      <c r="C8718" t="s">
        <v>19</v>
      </c>
      <c r="D8718" t="s">
        <v>33</v>
      </c>
      <c r="E8718" t="s">
        <v>530</v>
      </c>
    </row>
    <row r="8719" spans="1:5" x14ac:dyDescent="0.25">
      <c r="A8719" t="s">
        <v>37963</v>
      </c>
      <c r="B8719" t="s">
        <v>20</v>
      </c>
      <c r="C8719" t="s">
        <v>19</v>
      </c>
      <c r="D8719" t="s">
        <v>33</v>
      </c>
      <c r="E8719" t="s">
        <v>530</v>
      </c>
    </row>
    <row r="8720" spans="1:5" x14ac:dyDescent="0.25">
      <c r="A8720" t="s">
        <v>37964</v>
      </c>
      <c r="B8720" t="s">
        <v>20</v>
      </c>
      <c r="C8720" t="s">
        <v>19</v>
      </c>
      <c r="D8720" t="s">
        <v>33</v>
      </c>
      <c r="E8720" t="s">
        <v>533</v>
      </c>
    </row>
    <row r="8721" spans="1:5" x14ac:dyDescent="0.25">
      <c r="A8721" t="s">
        <v>37965</v>
      </c>
      <c r="B8721" t="s">
        <v>20</v>
      </c>
      <c r="C8721" t="s">
        <v>19</v>
      </c>
      <c r="D8721" t="s">
        <v>33</v>
      </c>
      <c r="E8721" t="s">
        <v>533</v>
      </c>
    </row>
    <row r="8722" spans="1:5" x14ac:dyDescent="0.25">
      <c r="A8722" t="s">
        <v>37966</v>
      </c>
      <c r="B8722" t="s">
        <v>20</v>
      </c>
      <c r="C8722" t="s">
        <v>19</v>
      </c>
      <c r="D8722" t="s">
        <v>33</v>
      </c>
      <c r="E8722" t="s">
        <v>533</v>
      </c>
    </row>
    <row r="8723" spans="1:5" x14ac:dyDescent="0.25">
      <c r="A8723" t="s">
        <v>37967</v>
      </c>
      <c r="B8723" t="s">
        <v>20</v>
      </c>
      <c r="C8723" t="s">
        <v>19</v>
      </c>
      <c r="D8723" t="s">
        <v>33</v>
      </c>
      <c r="E8723" t="s">
        <v>530</v>
      </c>
    </row>
    <row r="8724" spans="1:5" x14ac:dyDescent="0.25">
      <c r="A8724" t="s">
        <v>37968</v>
      </c>
      <c r="B8724" t="s">
        <v>20</v>
      </c>
      <c r="C8724" t="s">
        <v>19</v>
      </c>
      <c r="D8724" t="s">
        <v>33</v>
      </c>
      <c r="E8724" t="s">
        <v>530</v>
      </c>
    </row>
    <row r="8725" spans="1:5" x14ac:dyDescent="0.25">
      <c r="A8725" t="s">
        <v>37969</v>
      </c>
      <c r="B8725" t="s">
        <v>20</v>
      </c>
      <c r="C8725" t="s">
        <v>19</v>
      </c>
      <c r="D8725" t="s">
        <v>33</v>
      </c>
      <c r="E8725" t="s">
        <v>533</v>
      </c>
    </row>
    <row r="8726" spans="1:5" x14ac:dyDescent="0.25">
      <c r="A8726" t="s">
        <v>37970</v>
      </c>
      <c r="B8726" t="s">
        <v>20</v>
      </c>
      <c r="C8726" t="s">
        <v>19</v>
      </c>
      <c r="D8726" t="s">
        <v>33</v>
      </c>
      <c r="E8726" t="s">
        <v>530</v>
      </c>
    </row>
    <row r="8727" spans="1:5" x14ac:dyDescent="0.25">
      <c r="A8727" t="s">
        <v>37971</v>
      </c>
      <c r="B8727" t="s">
        <v>20</v>
      </c>
      <c r="C8727" t="s">
        <v>19</v>
      </c>
      <c r="D8727" t="s">
        <v>33</v>
      </c>
      <c r="E8727" t="s">
        <v>533</v>
      </c>
    </row>
    <row r="8728" spans="1:5" x14ac:dyDescent="0.25">
      <c r="A8728" t="s">
        <v>37972</v>
      </c>
      <c r="B8728" t="s">
        <v>20</v>
      </c>
      <c r="C8728" t="s">
        <v>19</v>
      </c>
      <c r="D8728" t="s">
        <v>33</v>
      </c>
      <c r="E8728" t="s">
        <v>538</v>
      </c>
    </row>
    <row r="8729" spans="1:5" x14ac:dyDescent="0.25">
      <c r="A8729" t="s">
        <v>37973</v>
      </c>
      <c r="B8729" t="s">
        <v>20</v>
      </c>
      <c r="C8729" t="s">
        <v>19</v>
      </c>
      <c r="D8729" t="s">
        <v>33</v>
      </c>
      <c r="E8729" t="s">
        <v>611</v>
      </c>
    </row>
    <row r="8730" spans="1:5" x14ac:dyDescent="0.25">
      <c r="A8730" t="s">
        <v>37974</v>
      </c>
      <c r="B8730" t="s">
        <v>20</v>
      </c>
      <c r="C8730" t="s">
        <v>19</v>
      </c>
      <c r="D8730" t="s">
        <v>33</v>
      </c>
      <c r="E8730" t="s">
        <v>530</v>
      </c>
    </row>
    <row r="8731" spans="1:5" x14ac:dyDescent="0.25">
      <c r="A8731" t="s">
        <v>37975</v>
      </c>
      <c r="B8731" t="s">
        <v>20</v>
      </c>
      <c r="C8731" t="s">
        <v>19</v>
      </c>
      <c r="D8731" t="s">
        <v>33</v>
      </c>
      <c r="E8731" t="s">
        <v>530</v>
      </c>
    </row>
    <row r="8732" spans="1:5" x14ac:dyDescent="0.25">
      <c r="A8732" t="s">
        <v>37976</v>
      </c>
      <c r="B8732" t="s">
        <v>20</v>
      </c>
      <c r="C8732" t="s">
        <v>19</v>
      </c>
      <c r="D8732" t="s">
        <v>33</v>
      </c>
      <c r="E8732" t="s">
        <v>533</v>
      </c>
    </row>
    <row r="8733" spans="1:5" x14ac:dyDescent="0.25">
      <c r="A8733" t="s">
        <v>37977</v>
      </c>
      <c r="B8733" t="s">
        <v>20</v>
      </c>
      <c r="C8733" t="s">
        <v>19</v>
      </c>
      <c r="D8733" t="s">
        <v>33</v>
      </c>
      <c r="E8733" t="s">
        <v>533</v>
      </c>
    </row>
    <row r="8734" spans="1:5" x14ac:dyDescent="0.25">
      <c r="A8734" t="s">
        <v>37978</v>
      </c>
      <c r="B8734" t="s">
        <v>20</v>
      </c>
      <c r="C8734" t="s">
        <v>19</v>
      </c>
      <c r="D8734" t="s">
        <v>33</v>
      </c>
      <c r="E8734" t="s">
        <v>533</v>
      </c>
    </row>
    <row r="8735" spans="1:5" x14ac:dyDescent="0.25">
      <c r="A8735" t="s">
        <v>37979</v>
      </c>
      <c r="B8735" t="s">
        <v>20</v>
      </c>
      <c r="C8735" t="s">
        <v>19</v>
      </c>
      <c r="D8735" t="s">
        <v>33</v>
      </c>
      <c r="E8735" t="s">
        <v>530</v>
      </c>
    </row>
    <row r="8736" spans="1:5" x14ac:dyDescent="0.25">
      <c r="A8736" t="s">
        <v>37980</v>
      </c>
      <c r="B8736" t="s">
        <v>20</v>
      </c>
      <c r="C8736" t="s">
        <v>19</v>
      </c>
      <c r="D8736" t="s">
        <v>33</v>
      </c>
      <c r="E8736" t="s">
        <v>530</v>
      </c>
    </row>
    <row r="8737" spans="1:5" x14ac:dyDescent="0.25">
      <c r="A8737" t="s">
        <v>37981</v>
      </c>
      <c r="B8737" t="s">
        <v>20</v>
      </c>
      <c r="C8737" t="s">
        <v>19</v>
      </c>
      <c r="D8737" t="s">
        <v>33</v>
      </c>
      <c r="E8737" t="s">
        <v>533</v>
      </c>
    </row>
    <row r="8738" spans="1:5" x14ac:dyDescent="0.25">
      <c r="A8738" t="s">
        <v>37982</v>
      </c>
      <c r="B8738" t="s">
        <v>20</v>
      </c>
      <c r="C8738" t="s">
        <v>19</v>
      </c>
      <c r="D8738" t="s">
        <v>33</v>
      </c>
      <c r="E8738" t="s">
        <v>533</v>
      </c>
    </row>
    <row r="8739" spans="1:5" x14ac:dyDescent="0.25">
      <c r="A8739" t="s">
        <v>37983</v>
      </c>
      <c r="B8739" t="s">
        <v>20</v>
      </c>
      <c r="C8739" t="s">
        <v>19</v>
      </c>
      <c r="D8739" t="s">
        <v>33</v>
      </c>
      <c r="E8739" t="s">
        <v>533</v>
      </c>
    </row>
    <row r="8740" spans="1:5" x14ac:dyDescent="0.25">
      <c r="A8740" t="s">
        <v>37984</v>
      </c>
      <c r="B8740" t="s">
        <v>20</v>
      </c>
      <c r="C8740" t="s">
        <v>19</v>
      </c>
      <c r="D8740" t="s">
        <v>65</v>
      </c>
      <c r="E8740" t="s">
        <v>991</v>
      </c>
    </row>
    <row r="8741" spans="1:5" x14ac:dyDescent="0.25">
      <c r="A8741" t="s">
        <v>37985</v>
      </c>
      <c r="B8741" t="s">
        <v>20</v>
      </c>
      <c r="C8741" t="s">
        <v>19</v>
      </c>
      <c r="D8741" t="s">
        <v>33</v>
      </c>
      <c r="E8741" t="s">
        <v>562</v>
      </c>
    </row>
    <row r="8742" spans="1:5" x14ac:dyDescent="0.25">
      <c r="A8742" t="s">
        <v>37986</v>
      </c>
      <c r="B8742" t="s">
        <v>20</v>
      </c>
      <c r="C8742" t="s">
        <v>19</v>
      </c>
      <c r="D8742" t="s">
        <v>33</v>
      </c>
      <c r="E8742" t="s">
        <v>538</v>
      </c>
    </row>
    <row r="8743" spans="1:5" x14ac:dyDescent="0.25">
      <c r="A8743" t="s">
        <v>37987</v>
      </c>
      <c r="B8743" t="s">
        <v>20</v>
      </c>
      <c r="C8743" t="s">
        <v>19</v>
      </c>
      <c r="D8743" t="s">
        <v>33</v>
      </c>
      <c r="E8743" t="s">
        <v>530</v>
      </c>
    </row>
    <row r="8744" spans="1:5" x14ac:dyDescent="0.25">
      <c r="A8744" t="s">
        <v>37988</v>
      </c>
      <c r="B8744" t="s">
        <v>20</v>
      </c>
      <c r="C8744" t="s">
        <v>19</v>
      </c>
      <c r="D8744" t="s">
        <v>33</v>
      </c>
      <c r="E8744" t="s">
        <v>533</v>
      </c>
    </row>
    <row r="8745" spans="1:5" x14ac:dyDescent="0.25">
      <c r="A8745" t="s">
        <v>37989</v>
      </c>
      <c r="B8745" t="s">
        <v>20</v>
      </c>
      <c r="C8745" t="s">
        <v>19</v>
      </c>
      <c r="D8745" t="s">
        <v>33</v>
      </c>
      <c r="E8745" t="s">
        <v>533</v>
      </c>
    </row>
    <row r="8746" spans="1:5" x14ac:dyDescent="0.25">
      <c r="A8746" t="s">
        <v>37990</v>
      </c>
      <c r="B8746" t="s">
        <v>20</v>
      </c>
      <c r="C8746" t="s">
        <v>19</v>
      </c>
      <c r="D8746" t="s">
        <v>33</v>
      </c>
      <c r="E8746" t="s">
        <v>538</v>
      </c>
    </row>
    <row r="8747" spans="1:5" x14ac:dyDescent="0.25">
      <c r="A8747" t="s">
        <v>37991</v>
      </c>
      <c r="B8747" t="s">
        <v>20</v>
      </c>
      <c r="C8747" t="s">
        <v>19</v>
      </c>
      <c r="D8747" t="s">
        <v>33</v>
      </c>
      <c r="E8747" t="s">
        <v>533</v>
      </c>
    </row>
    <row r="8748" spans="1:5" x14ac:dyDescent="0.25">
      <c r="A8748" t="s">
        <v>37992</v>
      </c>
      <c r="B8748" t="s">
        <v>20</v>
      </c>
      <c r="C8748" t="s">
        <v>19</v>
      </c>
      <c r="D8748" t="s">
        <v>33</v>
      </c>
      <c r="E8748" t="s">
        <v>530</v>
      </c>
    </row>
    <row r="8749" spans="1:5" x14ac:dyDescent="0.25">
      <c r="A8749" t="s">
        <v>37993</v>
      </c>
      <c r="B8749" t="s">
        <v>20</v>
      </c>
      <c r="C8749" t="s">
        <v>19</v>
      </c>
      <c r="D8749" t="s">
        <v>65</v>
      </c>
      <c r="E8749" t="s">
        <v>533</v>
      </c>
    </row>
    <row r="8750" spans="1:5" x14ac:dyDescent="0.25">
      <c r="A8750" t="s">
        <v>37994</v>
      </c>
      <c r="B8750" t="s">
        <v>20</v>
      </c>
      <c r="C8750" t="s">
        <v>19</v>
      </c>
      <c r="D8750" t="s">
        <v>33</v>
      </c>
      <c r="E8750" t="s">
        <v>533</v>
      </c>
    </row>
    <row r="8751" spans="1:5" x14ac:dyDescent="0.25">
      <c r="A8751" t="s">
        <v>37995</v>
      </c>
      <c r="B8751" t="s">
        <v>20</v>
      </c>
      <c r="C8751" t="s">
        <v>19</v>
      </c>
      <c r="D8751" t="s">
        <v>33</v>
      </c>
      <c r="E8751" t="s">
        <v>533</v>
      </c>
    </row>
    <row r="8752" spans="1:5" x14ac:dyDescent="0.25">
      <c r="A8752" t="s">
        <v>37996</v>
      </c>
      <c r="B8752" t="s">
        <v>20</v>
      </c>
      <c r="C8752" t="s">
        <v>19</v>
      </c>
      <c r="D8752" t="s">
        <v>33</v>
      </c>
      <c r="E8752" t="s">
        <v>538</v>
      </c>
    </row>
    <row r="8753" spans="1:5" x14ac:dyDescent="0.25">
      <c r="A8753" t="s">
        <v>37997</v>
      </c>
      <c r="B8753" t="s">
        <v>20</v>
      </c>
      <c r="C8753" t="s">
        <v>19</v>
      </c>
      <c r="D8753" t="s">
        <v>69</v>
      </c>
      <c r="E8753" t="s">
        <v>533</v>
      </c>
    </row>
    <row r="8754" spans="1:5" x14ac:dyDescent="0.25">
      <c r="A8754" t="s">
        <v>37998</v>
      </c>
      <c r="B8754" t="s">
        <v>20</v>
      </c>
      <c r="C8754" t="s">
        <v>19</v>
      </c>
      <c r="D8754" t="s">
        <v>33</v>
      </c>
      <c r="E8754" t="s">
        <v>538</v>
      </c>
    </row>
    <row r="8755" spans="1:5" x14ac:dyDescent="0.25">
      <c r="A8755" t="s">
        <v>37999</v>
      </c>
      <c r="B8755" t="s">
        <v>20</v>
      </c>
      <c r="C8755" t="s">
        <v>19</v>
      </c>
      <c r="D8755" t="s">
        <v>33</v>
      </c>
      <c r="E8755" t="s">
        <v>530</v>
      </c>
    </row>
    <row r="8756" spans="1:5" x14ac:dyDescent="0.25">
      <c r="A8756" t="s">
        <v>38000</v>
      </c>
      <c r="B8756" t="s">
        <v>20</v>
      </c>
      <c r="C8756" t="s">
        <v>19</v>
      </c>
      <c r="D8756" t="s">
        <v>33</v>
      </c>
      <c r="E8756" t="s">
        <v>538</v>
      </c>
    </row>
    <row r="8757" spans="1:5" x14ac:dyDescent="0.25">
      <c r="A8757" t="s">
        <v>38001</v>
      </c>
      <c r="B8757" t="s">
        <v>20</v>
      </c>
      <c r="C8757" t="s">
        <v>19</v>
      </c>
      <c r="D8757" t="s">
        <v>69</v>
      </c>
      <c r="E8757" t="s">
        <v>533</v>
      </c>
    </row>
    <row r="8758" spans="1:5" x14ac:dyDescent="0.25">
      <c r="A8758" t="s">
        <v>38002</v>
      </c>
      <c r="B8758" t="s">
        <v>20</v>
      </c>
      <c r="C8758" t="s">
        <v>19</v>
      </c>
      <c r="D8758" t="s">
        <v>69</v>
      </c>
      <c r="E8758" t="s">
        <v>533</v>
      </c>
    </row>
    <row r="8759" spans="1:5" x14ac:dyDescent="0.25">
      <c r="A8759" t="s">
        <v>38003</v>
      </c>
      <c r="B8759" t="s">
        <v>20</v>
      </c>
      <c r="C8759" t="s">
        <v>19</v>
      </c>
      <c r="D8759" t="s">
        <v>33</v>
      </c>
      <c r="E8759" t="s">
        <v>538</v>
      </c>
    </row>
    <row r="8760" spans="1:5" x14ac:dyDescent="0.25">
      <c r="A8760" t="s">
        <v>38004</v>
      </c>
      <c r="B8760" t="s">
        <v>20</v>
      </c>
      <c r="C8760" t="s">
        <v>19</v>
      </c>
      <c r="D8760" t="s">
        <v>33</v>
      </c>
      <c r="E8760" t="s">
        <v>530</v>
      </c>
    </row>
    <row r="8761" spans="1:5" x14ac:dyDescent="0.25">
      <c r="A8761" t="s">
        <v>38005</v>
      </c>
      <c r="B8761" t="s">
        <v>20</v>
      </c>
      <c r="C8761" t="s">
        <v>19</v>
      </c>
      <c r="D8761" t="s">
        <v>33</v>
      </c>
      <c r="E8761" t="s">
        <v>530</v>
      </c>
    </row>
    <row r="8762" spans="1:5" x14ac:dyDescent="0.25">
      <c r="A8762" t="s">
        <v>38006</v>
      </c>
      <c r="B8762" t="s">
        <v>20</v>
      </c>
      <c r="C8762" t="s">
        <v>19</v>
      </c>
      <c r="D8762" t="s">
        <v>33</v>
      </c>
      <c r="E8762" t="s">
        <v>530</v>
      </c>
    </row>
    <row r="8763" spans="1:5" x14ac:dyDescent="0.25">
      <c r="A8763" t="s">
        <v>38007</v>
      </c>
      <c r="B8763" t="s">
        <v>20</v>
      </c>
      <c r="C8763" t="s">
        <v>19</v>
      </c>
      <c r="D8763" t="s">
        <v>33</v>
      </c>
      <c r="E8763" t="s">
        <v>538</v>
      </c>
    </row>
    <row r="8764" spans="1:5" x14ac:dyDescent="0.25">
      <c r="A8764" t="s">
        <v>38008</v>
      </c>
      <c r="B8764" t="s">
        <v>20</v>
      </c>
      <c r="C8764" t="s">
        <v>19</v>
      </c>
      <c r="D8764" t="s">
        <v>33</v>
      </c>
      <c r="E8764" t="s">
        <v>533</v>
      </c>
    </row>
    <row r="8765" spans="1:5" x14ac:dyDescent="0.25">
      <c r="A8765" t="s">
        <v>38009</v>
      </c>
      <c r="B8765" t="s">
        <v>20</v>
      </c>
      <c r="C8765" t="s">
        <v>19</v>
      </c>
      <c r="D8765" t="s">
        <v>33</v>
      </c>
      <c r="E8765" t="s">
        <v>533</v>
      </c>
    </row>
    <row r="8766" spans="1:5" x14ac:dyDescent="0.25">
      <c r="A8766" t="s">
        <v>38010</v>
      </c>
      <c r="B8766" t="s">
        <v>20</v>
      </c>
      <c r="C8766" t="s">
        <v>19</v>
      </c>
      <c r="D8766" t="s">
        <v>33</v>
      </c>
      <c r="E8766" t="s">
        <v>533</v>
      </c>
    </row>
    <row r="8767" spans="1:5" x14ac:dyDescent="0.25">
      <c r="A8767" t="s">
        <v>38011</v>
      </c>
      <c r="B8767" t="s">
        <v>20</v>
      </c>
      <c r="C8767" t="s">
        <v>19</v>
      </c>
      <c r="D8767" t="s">
        <v>33</v>
      </c>
      <c r="E8767" t="s">
        <v>530</v>
      </c>
    </row>
    <row r="8768" spans="1:5" x14ac:dyDescent="0.25">
      <c r="A8768" t="s">
        <v>38012</v>
      </c>
      <c r="B8768" t="s">
        <v>20</v>
      </c>
      <c r="C8768" t="s">
        <v>19</v>
      </c>
      <c r="D8768" t="s">
        <v>33</v>
      </c>
      <c r="E8768" t="s">
        <v>533</v>
      </c>
    </row>
    <row r="8769" spans="1:5" x14ac:dyDescent="0.25">
      <c r="A8769" t="s">
        <v>38013</v>
      </c>
      <c r="B8769" t="s">
        <v>20</v>
      </c>
      <c r="C8769" t="s">
        <v>19</v>
      </c>
      <c r="D8769" t="s">
        <v>33</v>
      </c>
      <c r="E8769" t="s">
        <v>533</v>
      </c>
    </row>
    <row r="8770" spans="1:5" x14ac:dyDescent="0.25">
      <c r="A8770" t="s">
        <v>38014</v>
      </c>
      <c r="B8770" t="s">
        <v>20</v>
      </c>
      <c r="C8770" t="s">
        <v>19</v>
      </c>
      <c r="D8770" t="s">
        <v>33</v>
      </c>
      <c r="E8770" t="s">
        <v>530</v>
      </c>
    </row>
    <row r="8771" spans="1:5" x14ac:dyDescent="0.25">
      <c r="A8771" t="s">
        <v>38015</v>
      </c>
      <c r="B8771" t="s">
        <v>20</v>
      </c>
      <c r="C8771" t="s">
        <v>19</v>
      </c>
      <c r="D8771" t="s">
        <v>33</v>
      </c>
      <c r="E8771" t="s">
        <v>530</v>
      </c>
    </row>
    <row r="8772" spans="1:5" x14ac:dyDescent="0.25">
      <c r="A8772" t="s">
        <v>38016</v>
      </c>
      <c r="B8772" t="s">
        <v>20</v>
      </c>
      <c r="C8772" t="s">
        <v>19</v>
      </c>
      <c r="D8772" t="s">
        <v>33</v>
      </c>
      <c r="E8772" t="s">
        <v>530</v>
      </c>
    </row>
    <row r="8773" spans="1:5" x14ac:dyDescent="0.25">
      <c r="A8773" t="s">
        <v>38017</v>
      </c>
      <c r="B8773" t="s">
        <v>20</v>
      </c>
      <c r="C8773" t="s">
        <v>19</v>
      </c>
      <c r="D8773" t="s">
        <v>33</v>
      </c>
      <c r="E8773" t="s">
        <v>538</v>
      </c>
    </row>
    <row r="8774" spans="1:5" x14ac:dyDescent="0.25">
      <c r="A8774" t="s">
        <v>38018</v>
      </c>
      <c r="B8774" t="s">
        <v>20</v>
      </c>
      <c r="C8774" t="s">
        <v>19</v>
      </c>
      <c r="D8774" t="s">
        <v>33</v>
      </c>
      <c r="E8774" t="s">
        <v>533</v>
      </c>
    </row>
    <row r="8775" spans="1:5" x14ac:dyDescent="0.25">
      <c r="A8775" t="s">
        <v>38019</v>
      </c>
      <c r="B8775" t="s">
        <v>20</v>
      </c>
      <c r="C8775" t="s">
        <v>19</v>
      </c>
      <c r="D8775" t="s">
        <v>33</v>
      </c>
      <c r="E8775" t="s">
        <v>533</v>
      </c>
    </row>
    <row r="8776" spans="1:5" x14ac:dyDescent="0.25">
      <c r="A8776" t="s">
        <v>38020</v>
      </c>
      <c r="B8776" t="s">
        <v>20</v>
      </c>
      <c r="C8776" t="s">
        <v>19</v>
      </c>
      <c r="D8776" t="s">
        <v>33</v>
      </c>
      <c r="E8776" t="s">
        <v>533</v>
      </c>
    </row>
    <row r="8777" spans="1:5" x14ac:dyDescent="0.25">
      <c r="A8777" t="s">
        <v>38021</v>
      </c>
      <c r="B8777" t="s">
        <v>20</v>
      </c>
      <c r="C8777" t="s">
        <v>19</v>
      </c>
      <c r="D8777" t="s">
        <v>33</v>
      </c>
      <c r="E8777" t="s">
        <v>533</v>
      </c>
    </row>
    <row r="8778" spans="1:5" x14ac:dyDescent="0.25">
      <c r="A8778" t="s">
        <v>38022</v>
      </c>
      <c r="B8778" t="s">
        <v>20</v>
      </c>
      <c r="C8778" t="s">
        <v>19</v>
      </c>
      <c r="D8778" t="s">
        <v>33</v>
      </c>
      <c r="E8778" t="s">
        <v>538</v>
      </c>
    </row>
    <row r="8779" spans="1:5" x14ac:dyDescent="0.25">
      <c r="A8779" t="s">
        <v>38023</v>
      </c>
      <c r="B8779" t="s">
        <v>20</v>
      </c>
      <c r="C8779" t="s">
        <v>19</v>
      </c>
      <c r="D8779" t="s">
        <v>33</v>
      </c>
      <c r="E8779" t="s">
        <v>538</v>
      </c>
    </row>
    <row r="8780" spans="1:5" x14ac:dyDescent="0.25">
      <c r="A8780" t="s">
        <v>38024</v>
      </c>
      <c r="B8780" t="s">
        <v>20</v>
      </c>
      <c r="C8780" t="s">
        <v>19</v>
      </c>
      <c r="D8780" t="s">
        <v>33</v>
      </c>
      <c r="E8780" t="s">
        <v>533</v>
      </c>
    </row>
    <row r="8781" spans="1:5" x14ac:dyDescent="0.25">
      <c r="A8781" t="s">
        <v>38025</v>
      </c>
      <c r="B8781" t="s">
        <v>20</v>
      </c>
      <c r="C8781" t="s">
        <v>19</v>
      </c>
      <c r="D8781" t="s">
        <v>33</v>
      </c>
      <c r="E8781" t="s">
        <v>611</v>
      </c>
    </row>
    <row r="8782" spans="1:5" x14ac:dyDescent="0.25">
      <c r="A8782" t="s">
        <v>38026</v>
      </c>
      <c r="B8782" t="s">
        <v>20</v>
      </c>
      <c r="C8782" t="s">
        <v>19</v>
      </c>
      <c r="D8782" t="s">
        <v>33</v>
      </c>
      <c r="E8782" t="s">
        <v>538</v>
      </c>
    </row>
    <row r="8783" spans="1:5" x14ac:dyDescent="0.25">
      <c r="A8783" t="s">
        <v>38027</v>
      </c>
      <c r="B8783" t="s">
        <v>20</v>
      </c>
      <c r="C8783" t="s">
        <v>19</v>
      </c>
      <c r="D8783" t="s">
        <v>33</v>
      </c>
      <c r="E8783" t="s">
        <v>538</v>
      </c>
    </row>
    <row r="8784" spans="1:5" x14ac:dyDescent="0.25">
      <c r="A8784" t="s">
        <v>38028</v>
      </c>
      <c r="B8784" t="s">
        <v>20</v>
      </c>
      <c r="C8784" t="s">
        <v>19</v>
      </c>
      <c r="D8784" t="s">
        <v>33</v>
      </c>
      <c r="E8784" t="s">
        <v>533</v>
      </c>
    </row>
    <row r="8785" spans="1:5" x14ac:dyDescent="0.25">
      <c r="A8785" t="s">
        <v>38029</v>
      </c>
      <c r="B8785" t="s">
        <v>20</v>
      </c>
      <c r="C8785" t="s">
        <v>19</v>
      </c>
      <c r="D8785" t="s">
        <v>33</v>
      </c>
      <c r="E8785" t="s">
        <v>533</v>
      </c>
    </row>
    <row r="8786" spans="1:5" x14ac:dyDescent="0.25">
      <c r="A8786" t="s">
        <v>38030</v>
      </c>
      <c r="B8786" t="s">
        <v>20</v>
      </c>
      <c r="C8786" t="s">
        <v>19</v>
      </c>
      <c r="D8786" t="s">
        <v>33</v>
      </c>
      <c r="E8786" t="s">
        <v>530</v>
      </c>
    </row>
    <row r="8787" spans="1:5" x14ac:dyDescent="0.25">
      <c r="A8787" t="s">
        <v>38031</v>
      </c>
      <c r="B8787" t="s">
        <v>20</v>
      </c>
      <c r="C8787" t="s">
        <v>19</v>
      </c>
      <c r="D8787" t="s">
        <v>33</v>
      </c>
      <c r="E8787" t="s">
        <v>533</v>
      </c>
    </row>
    <row r="8788" spans="1:5" x14ac:dyDescent="0.25">
      <c r="A8788" t="s">
        <v>38032</v>
      </c>
      <c r="B8788" t="s">
        <v>20</v>
      </c>
      <c r="C8788" t="s">
        <v>19</v>
      </c>
      <c r="D8788" t="s">
        <v>33</v>
      </c>
      <c r="E8788" t="s">
        <v>530</v>
      </c>
    </row>
    <row r="8789" spans="1:5" x14ac:dyDescent="0.25">
      <c r="A8789" t="s">
        <v>38033</v>
      </c>
      <c r="B8789" t="s">
        <v>20</v>
      </c>
      <c r="C8789" t="s">
        <v>19</v>
      </c>
      <c r="D8789" t="s">
        <v>33</v>
      </c>
      <c r="E8789" t="s">
        <v>538</v>
      </c>
    </row>
    <row r="8790" spans="1:5" x14ac:dyDescent="0.25">
      <c r="A8790" t="s">
        <v>38034</v>
      </c>
      <c r="B8790" t="s">
        <v>20</v>
      </c>
      <c r="C8790" t="s">
        <v>19</v>
      </c>
      <c r="D8790" t="s">
        <v>33</v>
      </c>
      <c r="E8790" t="s">
        <v>533</v>
      </c>
    </row>
    <row r="8791" spans="1:5" x14ac:dyDescent="0.25">
      <c r="A8791" t="s">
        <v>38035</v>
      </c>
      <c r="B8791" t="s">
        <v>20</v>
      </c>
      <c r="C8791" t="s">
        <v>19</v>
      </c>
      <c r="D8791" t="s">
        <v>33</v>
      </c>
      <c r="E8791" t="s">
        <v>533</v>
      </c>
    </row>
    <row r="8792" spans="1:5" x14ac:dyDescent="0.25">
      <c r="A8792" t="s">
        <v>38036</v>
      </c>
      <c r="B8792" t="s">
        <v>20</v>
      </c>
      <c r="C8792" t="s">
        <v>19</v>
      </c>
      <c r="D8792" t="s">
        <v>33</v>
      </c>
      <c r="E8792" t="s">
        <v>533</v>
      </c>
    </row>
    <row r="8793" spans="1:5" x14ac:dyDescent="0.25">
      <c r="A8793" t="s">
        <v>38037</v>
      </c>
      <c r="B8793" t="s">
        <v>20</v>
      </c>
      <c r="C8793" t="s">
        <v>19</v>
      </c>
      <c r="D8793" t="s">
        <v>33</v>
      </c>
      <c r="E8793" t="s">
        <v>530</v>
      </c>
    </row>
    <row r="8794" spans="1:5" x14ac:dyDescent="0.25">
      <c r="A8794" t="s">
        <v>38038</v>
      </c>
      <c r="B8794" t="s">
        <v>20</v>
      </c>
      <c r="C8794" t="s">
        <v>19</v>
      </c>
      <c r="D8794" t="s">
        <v>33</v>
      </c>
      <c r="E8794" t="s">
        <v>533</v>
      </c>
    </row>
    <row r="8795" spans="1:5" x14ac:dyDescent="0.25">
      <c r="A8795" t="s">
        <v>38039</v>
      </c>
      <c r="B8795" t="s">
        <v>20</v>
      </c>
      <c r="C8795" t="s">
        <v>19</v>
      </c>
      <c r="D8795" t="s">
        <v>33</v>
      </c>
      <c r="E8795" t="s">
        <v>533</v>
      </c>
    </row>
    <row r="8796" spans="1:5" x14ac:dyDescent="0.25">
      <c r="A8796" t="s">
        <v>38040</v>
      </c>
      <c r="B8796" t="s">
        <v>20</v>
      </c>
      <c r="C8796" t="s">
        <v>19</v>
      </c>
      <c r="D8796" t="s">
        <v>33</v>
      </c>
      <c r="E8796" t="s">
        <v>530</v>
      </c>
    </row>
    <row r="8797" spans="1:5" x14ac:dyDescent="0.25">
      <c r="A8797" t="s">
        <v>38041</v>
      </c>
      <c r="B8797" t="s">
        <v>20</v>
      </c>
      <c r="C8797" t="s">
        <v>19</v>
      </c>
      <c r="D8797" t="s">
        <v>33</v>
      </c>
      <c r="E8797" t="s">
        <v>533</v>
      </c>
    </row>
    <row r="8798" spans="1:5" x14ac:dyDescent="0.25">
      <c r="A8798" t="s">
        <v>38042</v>
      </c>
      <c r="B8798" t="s">
        <v>20</v>
      </c>
      <c r="C8798" t="s">
        <v>19</v>
      </c>
      <c r="D8798" t="s">
        <v>33</v>
      </c>
      <c r="E8798" t="s">
        <v>530</v>
      </c>
    </row>
    <row r="8799" spans="1:5" x14ac:dyDescent="0.25">
      <c r="A8799" t="s">
        <v>38043</v>
      </c>
      <c r="B8799" t="s">
        <v>20</v>
      </c>
      <c r="C8799" t="s">
        <v>19</v>
      </c>
      <c r="D8799" t="s">
        <v>33</v>
      </c>
      <c r="E8799" t="s">
        <v>530</v>
      </c>
    </row>
    <row r="8800" spans="1:5" x14ac:dyDescent="0.25">
      <c r="A8800" t="s">
        <v>38044</v>
      </c>
      <c r="B8800" t="s">
        <v>20</v>
      </c>
      <c r="C8800" t="s">
        <v>19</v>
      </c>
      <c r="D8800" t="s">
        <v>33</v>
      </c>
      <c r="E8800" t="s">
        <v>533</v>
      </c>
    </row>
    <row r="8801" spans="1:5" x14ac:dyDescent="0.25">
      <c r="A8801" t="s">
        <v>38045</v>
      </c>
      <c r="B8801" t="s">
        <v>20</v>
      </c>
      <c r="C8801" t="s">
        <v>19</v>
      </c>
      <c r="D8801" t="s">
        <v>33</v>
      </c>
      <c r="E8801" t="s">
        <v>533</v>
      </c>
    </row>
    <row r="8802" spans="1:5" x14ac:dyDescent="0.25">
      <c r="A8802" t="s">
        <v>38046</v>
      </c>
      <c r="B8802" t="s">
        <v>20</v>
      </c>
      <c r="C8802" t="s">
        <v>19</v>
      </c>
      <c r="D8802" t="s">
        <v>33</v>
      </c>
      <c r="E8802" t="s">
        <v>533</v>
      </c>
    </row>
    <row r="8803" spans="1:5" x14ac:dyDescent="0.25">
      <c r="A8803" t="s">
        <v>38047</v>
      </c>
      <c r="B8803" t="s">
        <v>20</v>
      </c>
      <c r="C8803" t="s">
        <v>19</v>
      </c>
      <c r="D8803" t="s">
        <v>33</v>
      </c>
      <c r="E8803" t="s">
        <v>533</v>
      </c>
    </row>
    <row r="8804" spans="1:5" x14ac:dyDescent="0.25">
      <c r="A8804" t="s">
        <v>38048</v>
      </c>
      <c r="B8804" t="s">
        <v>20</v>
      </c>
      <c r="C8804" t="s">
        <v>19</v>
      </c>
      <c r="D8804" t="s">
        <v>33</v>
      </c>
      <c r="E8804" t="s">
        <v>533</v>
      </c>
    </row>
    <row r="8805" spans="1:5" x14ac:dyDescent="0.25">
      <c r="A8805" t="s">
        <v>38049</v>
      </c>
      <c r="B8805" t="s">
        <v>20</v>
      </c>
      <c r="C8805" t="s">
        <v>19</v>
      </c>
      <c r="D8805" t="s">
        <v>33</v>
      </c>
      <c r="E8805" t="s">
        <v>562</v>
      </c>
    </row>
    <row r="8806" spans="1:5" x14ac:dyDescent="0.25">
      <c r="A8806" t="s">
        <v>38050</v>
      </c>
      <c r="B8806" t="s">
        <v>20</v>
      </c>
      <c r="C8806" t="s">
        <v>19</v>
      </c>
      <c r="D8806" t="s">
        <v>33</v>
      </c>
      <c r="E8806" t="s">
        <v>533</v>
      </c>
    </row>
    <row r="8807" spans="1:5" x14ac:dyDescent="0.25">
      <c r="A8807" t="s">
        <v>38051</v>
      </c>
      <c r="B8807" t="s">
        <v>20</v>
      </c>
      <c r="C8807" t="s">
        <v>19</v>
      </c>
      <c r="D8807" t="s">
        <v>33</v>
      </c>
      <c r="E8807" t="s">
        <v>530</v>
      </c>
    </row>
    <row r="8808" spans="1:5" x14ac:dyDescent="0.25">
      <c r="A8808" t="s">
        <v>38052</v>
      </c>
      <c r="B8808" t="s">
        <v>20</v>
      </c>
      <c r="C8808" t="s">
        <v>19</v>
      </c>
      <c r="D8808" t="s">
        <v>33</v>
      </c>
      <c r="E8808" t="s">
        <v>533</v>
      </c>
    </row>
    <row r="8809" spans="1:5" x14ac:dyDescent="0.25">
      <c r="A8809" t="s">
        <v>38053</v>
      </c>
      <c r="B8809" t="s">
        <v>20</v>
      </c>
      <c r="C8809" t="s">
        <v>19</v>
      </c>
      <c r="D8809" t="s">
        <v>33</v>
      </c>
      <c r="E8809" t="s">
        <v>533</v>
      </c>
    </row>
    <row r="8810" spans="1:5" x14ac:dyDescent="0.25">
      <c r="A8810" t="s">
        <v>38054</v>
      </c>
      <c r="B8810" t="s">
        <v>20</v>
      </c>
      <c r="C8810" t="s">
        <v>19</v>
      </c>
      <c r="D8810" t="s">
        <v>33</v>
      </c>
      <c r="E8810" t="s">
        <v>538</v>
      </c>
    </row>
    <row r="8811" spans="1:5" x14ac:dyDescent="0.25">
      <c r="A8811" t="s">
        <v>38055</v>
      </c>
      <c r="B8811" t="s">
        <v>20</v>
      </c>
      <c r="C8811" t="s">
        <v>19</v>
      </c>
      <c r="D8811" t="s">
        <v>69</v>
      </c>
      <c r="E8811" t="s">
        <v>563</v>
      </c>
    </row>
    <row r="8812" spans="1:5" x14ac:dyDescent="0.25">
      <c r="A8812" t="s">
        <v>38056</v>
      </c>
      <c r="B8812" t="s">
        <v>20</v>
      </c>
      <c r="C8812" t="s">
        <v>19</v>
      </c>
      <c r="D8812" t="s">
        <v>33</v>
      </c>
      <c r="E8812" t="s">
        <v>530</v>
      </c>
    </row>
    <row r="8813" spans="1:5" x14ac:dyDescent="0.25">
      <c r="A8813" t="s">
        <v>38057</v>
      </c>
      <c r="B8813" t="s">
        <v>20</v>
      </c>
      <c r="C8813" t="s">
        <v>19</v>
      </c>
      <c r="D8813" t="s">
        <v>33</v>
      </c>
      <c r="E8813" t="s">
        <v>538</v>
      </c>
    </row>
    <row r="8814" spans="1:5" x14ac:dyDescent="0.25">
      <c r="A8814" t="s">
        <v>38058</v>
      </c>
      <c r="B8814" t="s">
        <v>20</v>
      </c>
      <c r="C8814" t="s">
        <v>19</v>
      </c>
      <c r="D8814" t="s">
        <v>33</v>
      </c>
      <c r="E8814" t="s">
        <v>533</v>
      </c>
    </row>
    <row r="8815" spans="1:5" x14ac:dyDescent="0.25">
      <c r="A8815" t="s">
        <v>38059</v>
      </c>
      <c r="B8815" t="s">
        <v>20</v>
      </c>
      <c r="C8815" t="s">
        <v>19</v>
      </c>
      <c r="D8815" t="s">
        <v>33</v>
      </c>
      <c r="E8815" t="s">
        <v>538</v>
      </c>
    </row>
    <row r="8816" spans="1:5" x14ac:dyDescent="0.25">
      <c r="A8816" t="s">
        <v>38060</v>
      </c>
      <c r="B8816" t="s">
        <v>20</v>
      </c>
      <c r="C8816" t="s">
        <v>19</v>
      </c>
      <c r="D8816" t="s">
        <v>33</v>
      </c>
      <c r="E8816" t="s">
        <v>533</v>
      </c>
    </row>
    <row r="8817" spans="1:5" x14ac:dyDescent="0.25">
      <c r="A8817" t="s">
        <v>38061</v>
      </c>
      <c r="B8817" t="s">
        <v>20</v>
      </c>
      <c r="C8817" t="s">
        <v>19</v>
      </c>
      <c r="D8817" t="s">
        <v>33</v>
      </c>
      <c r="E8817" t="s">
        <v>538</v>
      </c>
    </row>
    <row r="8818" spans="1:5" x14ac:dyDescent="0.25">
      <c r="A8818" t="s">
        <v>38062</v>
      </c>
      <c r="B8818" t="s">
        <v>20</v>
      </c>
      <c r="C8818" t="s">
        <v>19</v>
      </c>
      <c r="D8818" t="s">
        <v>33</v>
      </c>
      <c r="E8818" t="s">
        <v>533</v>
      </c>
    </row>
    <row r="8819" spans="1:5" x14ac:dyDescent="0.25">
      <c r="A8819" t="s">
        <v>38063</v>
      </c>
      <c r="B8819" t="s">
        <v>20</v>
      </c>
      <c r="C8819" t="s">
        <v>19</v>
      </c>
      <c r="D8819" t="s">
        <v>33</v>
      </c>
      <c r="E8819" t="s">
        <v>533</v>
      </c>
    </row>
    <row r="8820" spans="1:5" x14ac:dyDescent="0.25">
      <c r="A8820" t="s">
        <v>38064</v>
      </c>
      <c r="B8820" t="s">
        <v>20</v>
      </c>
      <c r="C8820" t="s">
        <v>19</v>
      </c>
      <c r="D8820" t="s">
        <v>33</v>
      </c>
      <c r="E8820" t="s">
        <v>533</v>
      </c>
    </row>
    <row r="8821" spans="1:5" x14ac:dyDescent="0.25">
      <c r="A8821" t="s">
        <v>38065</v>
      </c>
      <c r="B8821" t="s">
        <v>20</v>
      </c>
      <c r="C8821" t="s">
        <v>19</v>
      </c>
      <c r="D8821" t="s">
        <v>33</v>
      </c>
      <c r="E8821" t="s">
        <v>533</v>
      </c>
    </row>
    <row r="8822" spans="1:5" x14ac:dyDescent="0.25">
      <c r="A8822" t="s">
        <v>38066</v>
      </c>
      <c r="B8822" t="s">
        <v>20</v>
      </c>
      <c r="C8822" t="s">
        <v>19</v>
      </c>
      <c r="D8822" t="s">
        <v>33</v>
      </c>
      <c r="E8822" t="s">
        <v>530</v>
      </c>
    </row>
    <row r="8823" spans="1:5" x14ac:dyDescent="0.25">
      <c r="A8823" t="s">
        <v>38067</v>
      </c>
      <c r="B8823" t="s">
        <v>20</v>
      </c>
      <c r="C8823" t="s">
        <v>19</v>
      </c>
      <c r="D8823" t="s">
        <v>33</v>
      </c>
      <c r="E8823" t="s">
        <v>523</v>
      </c>
    </row>
    <row r="8824" spans="1:5" x14ac:dyDescent="0.25">
      <c r="A8824" t="s">
        <v>38068</v>
      </c>
      <c r="B8824" t="s">
        <v>20</v>
      </c>
      <c r="C8824" t="s">
        <v>19</v>
      </c>
      <c r="D8824" t="s">
        <v>33</v>
      </c>
      <c r="E8824" t="s">
        <v>530</v>
      </c>
    </row>
    <row r="8825" spans="1:5" x14ac:dyDescent="0.25">
      <c r="A8825" t="s">
        <v>38069</v>
      </c>
      <c r="B8825" t="s">
        <v>20</v>
      </c>
      <c r="C8825" t="s">
        <v>19</v>
      </c>
      <c r="D8825" t="s">
        <v>33</v>
      </c>
      <c r="E8825" t="s">
        <v>530</v>
      </c>
    </row>
    <row r="8826" spans="1:5" x14ac:dyDescent="0.25">
      <c r="A8826" t="s">
        <v>38070</v>
      </c>
      <c r="B8826" t="s">
        <v>20</v>
      </c>
      <c r="C8826" t="s">
        <v>19</v>
      </c>
      <c r="D8826" t="s">
        <v>33</v>
      </c>
      <c r="E8826" t="s">
        <v>530</v>
      </c>
    </row>
    <row r="8827" spans="1:5" x14ac:dyDescent="0.25">
      <c r="A8827" t="s">
        <v>38071</v>
      </c>
      <c r="B8827" t="s">
        <v>20</v>
      </c>
      <c r="C8827" t="s">
        <v>19</v>
      </c>
      <c r="D8827" t="s">
        <v>65</v>
      </c>
      <c r="E8827" t="s">
        <v>533</v>
      </c>
    </row>
    <row r="8828" spans="1:5" x14ac:dyDescent="0.25">
      <c r="A8828" t="s">
        <v>38072</v>
      </c>
      <c r="B8828" t="s">
        <v>20</v>
      </c>
      <c r="C8828" t="s">
        <v>19</v>
      </c>
      <c r="D8828" t="s">
        <v>33</v>
      </c>
      <c r="E8828" t="s">
        <v>530</v>
      </c>
    </row>
    <row r="8829" spans="1:5" x14ac:dyDescent="0.25">
      <c r="A8829" t="s">
        <v>38073</v>
      </c>
      <c r="B8829" t="s">
        <v>20</v>
      </c>
      <c r="C8829" t="s">
        <v>19</v>
      </c>
      <c r="D8829" t="s">
        <v>33</v>
      </c>
      <c r="E8829" t="s">
        <v>530</v>
      </c>
    </row>
    <row r="8830" spans="1:5" x14ac:dyDescent="0.25">
      <c r="A8830" t="s">
        <v>38074</v>
      </c>
      <c r="B8830" t="s">
        <v>20</v>
      </c>
      <c r="C8830" t="s">
        <v>19</v>
      </c>
      <c r="D8830" t="s">
        <v>33</v>
      </c>
      <c r="E8830" t="s">
        <v>530</v>
      </c>
    </row>
    <row r="8831" spans="1:5" x14ac:dyDescent="0.25">
      <c r="A8831" t="s">
        <v>38075</v>
      </c>
      <c r="B8831" t="s">
        <v>20</v>
      </c>
      <c r="C8831" t="s">
        <v>19</v>
      </c>
      <c r="D8831" t="s">
        <v>33</v>
      </c>
      <c r="E8831" t="s">
        <v>533</v>
      </c>
    </row>
    <row r="8832" spans="1:5" x14ac:dyDescent="0.25">
      <c r="A8832" t="s">
        <v>38076</v>
      </c>
      <c r="B8832" t="s">
        <v>20</v>
      </c>
      <c r="C8832" t="s">
        <v>19</v>
      </c>
      <c r="D8832" t="s">
        <v>33</v>
      </c>
      <c r="E8832" t="s">
        <v>530</v>
      </c>
    </row>
    <row r="8833" spans="1:5" x14ac:dyDescent="0.25">
      <c r="A8833" t="s">
        <v>38077</v>
      </c>
      <c r="B8833" t="s">
        <v>20</v>
      </c>
      <c r="C8833" t="s">
        <v>19</v>
      </c>
      <c r="D8833" t="s">
        <v>33</v>
      </c>
      <c r="E8833" t="s">
        <v>538</v>
      </c>
    </row>
    <row r="8834" spans="1:5" x14ac:dyDescent="0.25">
      <c r="A8834" t="s">
        <v>38078</v>
      </c>
      <c r="B8834" t="s">
        <v>20</v>
      </c>
      <c r="C8834" t="s">
        <v>19</v>
      </c>
      <c r="D8834" t="s">
        <v>33</v>
      </c>
      <c r="E8834" t="s">
        <v>530</v>
      </c>
    </row>
    <row r="8835" spans="1:5" x14ac:dyDescent="0.25">
      <c r="A8835" t="s">
        <v>38079</v>
      </c>
      <c r="B8835" t="s">
        <v>20</v>
      </c>
      <c r="C8835" t="s">
        <v>19</v>
      </c>
      <c r="D8835" t="s">
        <v>33</v>
      </c>
      <c r="E8835" t="s">
        <v>533</v>
      </c>
    </row>
    <row r="8836" spans="1:5" x14ac:dyDescent="0.25">
      <c r="A8836" t="s">
        <v>38080</v>
      </c>
      <c r="B8836" t="s">
        <v>20</v>
      </c>
      <c r="C8836" t="s">
        <v>19</v>
      </c>
      <c r="D8836" t="s">
        <v>33</v>
      </c>
      <c r="E8836" t="s">
        <v>530</v>
      </c>
    </row>
    <row r="8837" spans="1:5" x14ac:dyDescent="0.25">
      <c r="A8837" t="s">
        <v>38081</v>
      </c>
      <c r="B8837" t="s">
        <v>20</v>
      </c>
      <c r="C8837" t="s">
        <v>19</v>
      </c>
      <c r="D8837" t="s">
        <v>33</v>
      </c>
      <c r="E8837" t="s">
        <v>538</v>
      </c>
    </row>
    <row r="8838" spans="1:5" x14ac:dyDescent="0.25">
      <c r="A8838" t="s">
        <v>38082</v>
      </c>
      <c r="B8838" t="s">
        <v>20</v>
      </c>
      <c r="C8838" t="s">
        <v>19</v>
      </c>
      <c r="D8838" t="s">
        <v>65</v>
      </c>
      <c r="E8838" t="s">
        <v>533</v>
      </c>
    </row>
    <row r="8839" spans="1:5" x14ac:dyDescent="0.25">
      <c r="A8839" t="s">
        <v>38083</v>
      </c>
      <c r="B8839" t="s">
        <v>20</v>
      </c>
      <c r="C8839" t="s">
        <v>19</v>
      </c>
      <c r="D8839" t="s">
        <v>33</v>
      </c>
      <c r="E8839" t="s">
        <v>563</v>
      </c>
    </row>
    <row r="8840" spans="1:5" x14ac:dyDescent="0.25">
      <c r="A8840" t="s">
        <v>38084</v>
      </c>
      <c r="B8840" t="s">
        <v>20</v>
      </c>
      <c r="C8840" t="s">
        <v>19</v>
      </c>
      <c r="D8840" t="s">
        <v>33</v>
      </c>
      <c r="E8840" t="s">
        <v>530</v>
      </c>
    </row>
    <row r="8841" spans="1:5" x14ac:dyDescent="0.25">
      <c r="A8841" t="s">
        <v>38085</v>
      </c>
      <c r="B8841" t="s">
        <v>20</v>
      </c>
      <c r="C8841" t="s">
        <v>19</v>
      </c>
      <c r="D8841" t="s">
        <v>33</v>
      </c>
      <c r="E8841" t="s">
        <v>533</v>
      </c>
    </row>
    <row r="8842" spans="1:5" x14ac:dyDescent="0.25">
      <c r="A8842" t="s">
        <v>38086</v>
      </c>
      <c r="B8842" t="s">
        <v>20</v>
      </c>
      <c r="C8842" t="s">
        <v>19</v>
      </c>
      <c r="D8842" t="s">
        <v>33</v>
      </c>
      <c r="E8842" t="s">
        <v>533</v>
      </c>
    </row>
    <row r="8843" spans="1:5" x14ac:dyDescent="0.25">
      <c r="A8843" t="s">
        <v>38087</v>
      </c>
      <c r="B8843" t="s">
        <v>20</v>
      </c>
      <c r="C8843" t="s">
        <v>19</v>
      </c>
      <c r="D8843" t="s">
        <v>33</v>
      </c>
      <c r="E8843" t="s">
        <v>533</v>
      </c>
    </row>
    <row r="8844" spans="1:5" x14ac:dyDescent="0.25">
      <c r="A8844" t="s">
        <v>38088</v>
      </c>
      <c r="B8844" t="s">
        <v>20</v>
      </c>
      <c r="C8844" t="s">
        <v>19</v>
      </c>
      <c r="D8844" t="s">
        <v>33</v>
      </c>
      <c r="E8844" t="s">
        <v>538</v>
      </c>
    </row>
    <row r="8845" spans="1:5" x14ac:dyDescent="0.25">
      <c r="A8845" t="s">
        <v>38089</v>
      </c>
      <c r="B8845" t="s">
        <v>20</v>
      </c>
      <c r="C8845" t="s">
        <v>19</v>
      </c>
      <c r="D8845" t="s">
        <v>33</v>
      </c>
      <c r="E8845" t="s">
        <v>530</v>
      </c>
    </row>
    <row r="8846" spans="1:5" x14ac:dyDescent="0.25">
      <c r="A8846" t="s">
        <v>38090</v>
      </c>
      <c r="B8846" t="s">
        <v>20</v>
      </c>
      <c r="C8846" t="s">
        <v>19</v>
      </c>
      <c r="D8846" t="s">
        <v>33</v>
      </c>
      <c r="E8846" t="s">
        <v>530</v>
      </c>
    </row>
    <row r="8847" spans="1:5" x14ac:dyDescent="0.25">
      <c r="A8847" t="s">
        <v>38091</v>
      </c>
      <c r="B8847" t="s">
        <v>20</v>
      </c>
      <c r="C8847" t="s">
        <v>19</v>
      </c>
      <c r="D8847" t="s">
        <v>33</v>
      </c>
      <c r="E8847" t="s">
        <v>530</v>
      </c>
    </row>
    <row r="8848" spans="1:5" x14ac:dyDescent="0.25">
      <c r="A8848" t="s">
        <v>38092</v>
      </c>
      <c r="B8848" t="s">
        <v>20</v>
      </c>
      <c r="C8848" t="s">
        <v>19</v>
      </c>
      <c r="D8848" t="s">
        <v>33</v>
      </c>
      <c r="E8848" t="s">
        <v>530</v>
      </c>
    </row>
    <row r="8849" spans="1:5" x14ac:dyDescent="0.25">
      <c r="A8849" t="s">
        <v>38093</v>
      </c>
      <c r="B8849" t="s">
        <v>20</v>
      </c>
      <c r="C8849" t="s">
        <v>19</v>
      </c>
      <c r="D8849" t="s">
        <v>33</v>
      </c>
      <c r="E8849" t="s">
        <v>530</v>
      </c>
    </row>
    <row r="8850" spans="1:5" x14ac:dyDescent="0.25">
      <c r="A8850" t="s">
        <v>38094</v>
      </c>
      <c r="B8850" t="s">
        <v>20</v>
      </c>
      <c r="C8850" t="s">
        <v>19</v>
      </c>
      <c r="D8850" t="s">
        <v>33</v>
      </c>
      <c r="E8850" t="s">
        <v>533</v>
      </c>
    </row>
    <row r="8851" spans="1:5" x14ac:dyDescent="0.25">
      <c r="A8851" t="s">
        <v>38095</v>
      </c>
      <c r="B8851" t="s">
        <v>20</v>
      </c>
      <c r="C8851" t="s">
        <v>19</v>
      </c>
      <c r="D8851" t="s">
        <v>33</v>
      </c>
      <c r="E8851" t="s">
        <v>562</v>
      </c>
    </row>
    <row r="8852" spans="1:5" x14ac:dyDescent="0.25">
      <c r="A8852" t="s">
        <v>38096</v>
      </c>
      <c r="B8852" t="s">
        <v>20</v>
      </c>
      <c r="C8852" t="s">
        <v>19</v>
      </c>
      <c r="D8852" t="s">
        <v>65</v>
      </c>
      <c r="E8852" t="s">
        <v>533</v>
      </c>
    </row>
    <row r="8853" spans="1:5" x14ac:dyDescent="0.25">
      <c r="A8853" t="s">
        <v>38097</v>
      </c>
      <c r="B8853" t="s">
        <v>20</v>
      </c>
      <c r="C8853" t="s">
        <v>19</v>
      </c>
      <c r="D8853" t="s">
        <v>33</v>
      </c>
      <c r="E8853" t="s">
        <v>530</v>
      </c>
    </row>
    <row r="8854" spans="1:5" x14ac:dyDescent="0.25">
      <c r="A8854" t="s">
        <v>38098</v>
      </c>
      <c r="B8854" t="s">
        <v>20</v>
      </c>
      <c r="C8854" t="s">
        <v>19</v>
      </c>
      <c r="D8854" t="s">
        <v>33</v>
      </c>
      <c r="E8854" t="s">
        <v>530</v>
      </c>
    </row>
    <row r="8855" spans="1:5" x14ac:dyDescent="0.25">
      <c r="A8855" t="s">
        <v>38099</v>
      </c>
      <c r="B8855" t="s">
        <v>20</v>
      </c>
      <c r="C8855" t="s">
        <v>19</v>
      </c>
      <c r="D8855" t="s">
        <v>33</v>
      </c>
      <c r="E8855" t="s">
        <v>553</v>
      </c>
    </row>
    <row r="8856" spans="1:5" x14ac:dyDescent="0.25">
      <c r="A8856" t="s">
        <v>38100</v>
      </c>
      <c r="B8856" t="s">
        <v>20</v>
      </c>
      <c r="C8856" t="s">
        <v>19</v>
      </c>
      <c r="D8856" t="s">
        <v>33</v>
      </c>
      <c r="E8856" t="s">
        <v>538</v>
      </c>
    </row>
    <row r="8857" spans="1:5" x14ac:dyDescent="0.25">
      <c r="A8857" t="s">
        <v>38101</v>
      </c>
      <c r="B8857" t="s">
        <v>20</v>
      </c>
      <c r="C8857" t="s">
        <v>19</v>
      </c>
      <c r="D8857" t="s">
        <v>33</v>
      </c>
      <c r="E8857" t="s">
        <v>538</v>
      </c>
    </row>
    <row r="8858" spans="1:5" x14ac:dyDescent="0.25">
      <c r="A8858" t="s">
        <v>38102</v>
      </c>
      <c r="B8858" t="s">
        <v>20</v>
      </c>
      <c r="C8858" t="s">
        <v>19</v>
      </c>
      <c r="D8858" t="s">
        <v>33</v>
      </c>
      <c r="E8858" t="s">
        <v>533</v>
      </c>
    </row>
    <row r="8859" spans="1:5" x14ac:dyDescent="0.25">
      <c r="A8859" t="s">
        <v>38103</v>
      </c>
      <c r="B8859" t="s">
        <v>20</v>
      </c>
      <c r="C8859" t="s">
        <v>19</v>
      </c>
      <c r="D8859" t="s">
        <v>33</v>
      </c>
      <c r="E8859" t="s">
        <v>533</v>
      </c>
    </row>
    <row r="8860" spans="1:5" x14ac:dyDescent="0.25">
      <c r="A8860" t="s">
        <v>38104</v>
      </c>
      <c r="B8860" t="s">
        <v>20</v>
      </c>
      <c r="C8860" t="s">
        <v>19</v>
      </c>
      <c r="D8860" t="s">
        <v>33</v>
      </c>
      <c r="E8860" t="s">
        <v>533</v>
      </c>
    </row>
    <row r="8861" spans="1:5" x14ac:dyDescent="0.25">
      <c r="A8861" t="s">
        <v>44383</v>
      </c>
      <c r="B8861" t="s">
        <v>20</v>
      </c>
      <c r="C8861" t="s">
        <v>19</v>
      </c>
      <c r="D8861" t="s">
        <v>33</v>
      </c>
      <c r="E8861" t="s">
        <v>538</v>
      </c>
    </row>
    <row r="8862" spans="1:5" x14ac:dyDescent="0.25">
      <c r="A8862" t="s">
        <v>38105</v>
      </c>
      <c r="B8862" t="s">
        <v>20</v>
      </c>
      <c r="C8862" t="s">
        <v>19</v>
      </c>
      <c r="D8862" t="s">
        <v>33</v>
      </c>
      <c r="E8862" t="s">
        <v>533</v>
      </c>
    </row>
    <row r="8863" spans="1:5" x14ac:dyDescent="0.25">
      <c r="A8863" t="s">
        <v>38106</v>
      </c>
      <c r="B8863" t="s">
        <v>20</v>
      </c>
      <c r="C8863" t="s">
        <v>19</v>
      </c>
      <c r="D8863" t="s">
        <v>33</v>
      </c>
      <c r="E8863" t="s">
        <v>530</v>
      </c>
    </row>
    <row r="8864" spans="1:5" x14ac:dyDescent="0.25">
      <c r="A8864" t="s">
        <v>38107</v>
      </c>
      <c r="B8864" t="s">
        <v>20</v>
      </c>
      <c r="C8864" t="s">
        <v>19</v>
      </c>
      <c r="D8864" t="s">
        <v>65</v>
      </c>
      <c r="E8864" t="s">
        <v>533</v>
      </c>
    </row>
    <row r="8865" spans="1:5" x14ac:dyDescent="0.25">
      <c r="A8865" t="s">
        <v>38108</v>
      </c>
      <c r="B8865" t="s">
        <v>20</v>
      </c>
      <c r="C8865" t="s">
        <v>19</v>
      </c>
      <c r="D8865" t="s">
        <v>33</v>
      </c>
      <c r="E8865" t="s">
        <v>533</v>
      </c>
    </row>
    <row r="8866" spans="1:5" x14ac:dyDescent="0.25">
      <c r="A8866" t="s">
        <v>38109</v>
      </c>
      <c r="B8866" t="s">
        <v>20</v>
      </c>
      <c r="C8866" t="s">
        <v>19</v>
      </c>
      <c r="D8866" t="s">
        <v>65</v>
      </c>
      <c r="E8866" t="s">
        <v>533</v>
      </c>
    </row>
    <row r="8867" spans="1:5" x14ac:dyDescent="0.25">
      <c r="A8867" t="s">
        <v>38110</v>
      </c>
      <c r="B8867" t="s">
        <v>20</v>
      </c>
      <c r="C8867" t="s">
        <v>19</v>
      </c>
      <c r="D8867" t="s">
        <v>33</v>
      </c>
      <c r="E8867" t="s">
        <v>530</v>
      </c>
    </row>
    <row r="8868" spans="1:5" x14ac:dyDescent="0.25">
      <c r="A8868" t="s">
        <v>38111</v>
      </c>
      <c r="B8868" t="s">
        <v>20</v>
      </c>
      <c r="C8868" t="s">
        <v>19</v>
      </c>
      <c r="D8868" t="s">
        <v>33</v>
      </c>
      <c r="E8868" t="s">
        <v>530</v>
      </c>
    </row>
    <row r="8869" spans="1:5" x14ac:dyDescent="0.25">
      <c r="A8869" t="s">
        <v>38112</v>
      </c>
      <c r="B8869" t="s">
        <v>20</v>
      </c>
      <c r="C8869" t="s">
        <v>19</v>
      </c>
      <c r="D8869" t="s">
        <v>33</v>
      </c>
      <c r="E8869" t="s">
        <v>530</v>
      </c>
    </row>
    <row r="8870" spans="1:5" x14ac:dyDescent="0.25">
      <c r="A8870" t="s">
        <v>38113</v>
      </c>
      <c r="B8870" t="s">
        <v>20</v>
      </c>
      <c r="C8870" t="s">
        <v>19</v>
      </c>
      <c r="D8870" t="s">
        <v>33</v>
      </c>
      <c r="E8870" t="s">
        <v>533</v>
      </c>
    </row>
    <row r="8871" spans="1:5" x14ac:dyDescent="0.25">
      <c r="A8871" t="s">
        <v>38114</v>
      </c>
      <c r="B8871" t="s">
        <v>20</v>
      </c>
      <c r="C8871" t="s">
        <v>19</v>
      </c>
      <c r="D8871" t="s">
        <v>33</v>
      </c>
      <c r="E8871" t="s">
        <v>530</v>
      </c>
    </row>
    <row r="8872" spans="1:5" x14ac:dyDescent="0.25">
      <c r="A8872" t="s">
        <v>38115</v>
      </c>
      <c r="B8872" t="s">
        <v>20</v>
      </c>
      <c r="C8872" t="s">
        <v>19</v>
      </c>
      <c r="D8872" t="s">
        <v>33</v>
      </c>
      <c r="E8872" t="s">
        <v>533</v>
      </c>
    </row>
    <row r="8873" spans="1:5" x14ac:dyDescent="0.25">
      <c r="A8873" t="s">
        <v>38116</v>
      </c>
      <c r="B8873" t="s">
        <v>20</v>
      </c>
      <c r="C8873" t="s">
        <v>19</v>
      </c>
      <c r="D8873" t="s">
        <v>33</v>
      </c>
      <c r="E8873" t="s">
        <v>538</v>
      </c>
    </row>
    <row r="8874" spans="1:5" x14ac:dyDescent="0.25">
      <c r="A8874" t="s">
        <v>38117</v>
      </c>
      <c r="B8874" t="s">
        <v>20</v>
      </c>
      <c r="C8874" t="s">
        <v>19</v>
      </c>
      <c r="D8874" t="s">
        <v>33</v>
      </c>
      <c r="E8874" t="s">
        <v>538</v>
      </c>
    </row>
    <row r="8875" spans="1:5" x14ac:dyDescent="0.25">
      <c r="A8875" t="s">
        <v>38118</v>
      </c>
      <c r="B8875" t="s">
        <v>20</v>
      </c>
      <c r="C8875" t="s">
        <v>19</v>
      </c>
      <c r="D8875" t="s">
        <v>33</v>
      </c>
      <c r="E8875" t="s">
        <v>530</v>
      </c>
    </row>
    <row r="8876" spans="1:5" x14ac:dyDescent="0.25">
      <c r="A8876" t="s">
        <v>38119</v>
      </c>
      <c r="B8876" t="s">
        <v>20</v>
      </c>
      <c r="C8876" t="s">
        <v>19</v>
      </c>
      <c r="D8876" t="s">
        <v>33</v>
      </c>
      <c r="E8876" t="s">
        <v>530</v>
      </c>
    </row>
    <row r="8877" spans="1:5" x14ac:dyDescent="0.25">
      <c r="A8877" t="s">
        <v>38120</v>
      </c>
      <c r="B8877" t="s">
        <v>20</v>
      </c>
      <c r="C8877" t="s">
        <v>19</v>
      </c>
      <c r="D8877" t="s">
        <v>33</v>
      </c>
      <c r="E8877" t="s">
        <v>530</v>
      </c>
    </row>
    <row r="8878" spans="1:5" x14ac:dyDescent="0.25">
      <c r="A8878" t="s">
        <v>38121</v>
      </c>
      <c r="B8878" t="s">
        <v>20</v>
      </c>
      <c r="C8878" t="s">
        <v>19</v>
      </c>
      <c r="D8878" t="s">
        <v>33</v>
      </c>
      <c r="E8878" t="s">
        <v>533</v>
      </c>
    </row>
    <row r="8879" spans="1:5" x14ac:dyDescent="0.25">
      <c r="A8879" t="s">
        <v>38122</v>
      </c>
      <c r="B8879" t="s">
        <v>20</v>
      </c>
      <c r="C8879" t="s">
        <v>19</v>
      </c>
      <c r="D8879" t="s">
        <v>33</v>
      </c>
      <c r="E8879" t="s">
        <v>530</v>
      </c>
    </row>
    <row r="8880" spans="1:5" x14ac:dyDescent="0.25">
      <c r="A8880" t="s">
        <v>38123</v>
      </c>
      <c r="B8880" t="s">
        <v>20</v>
      </c>
      <c r="C8880" t="s">
        <v>19</v>
      </c>
      <c r="D8880" t="s">
        <v>33</v>
      </c>
      <c r="E8880" t="s">
        <v>530</v>
      </c>
    </row>
    <row r="8881" spans="1:5" x14ac:dyDescent="0.25">
      <c r="A8881" t="s">
        <v>38124</v>
      </c>
      <c r="B8881" t="s">
        <v>20</v>
      </c>
      <c r="C8881" t="s">
        <v>19</v>
      </c>
      <c r="D8881" t="s">
        <v>33</v>
      </c>
      <c r="E8881" t="s">
        <v>530</v>
      </c>
    </row>
    <row r="8882" spans="1:5" x14ac:dyDescent="0.25">
      <c r="A8882" t="s">
        <v>38125</v>
      </c>
      <c r="B8882" t="s">
        <v>20</v>
      </c>
      <c r="C8882" t="s">
        <v>19</v>
      </c>
      <c r="D8882" t="s">
        <v>33</v>
      </c>
      <c r="E8882" t="s">
        <v>530</v>
      </c>
    </row>
    <row r="8883" spans="1:5" x14ac:dyDescent="0.25">
      <c r="A8883" t="s">
        <v>38126</v>
      </c>
      <c r="B8883" t="s">
        <v>20</v>
      </c>
      <c r="C8883" t="s">
        <v>19</v>
      </c>
      <c r="D8883" t="s">
        <v>33</v>
      </c>
      <c r="E8883" t="s">
        <v>530</v>
      </c>
    </row>
    <row r="8884" spans="1:5" x14ac:dyDescent="0.25">
      <c r="A8884" t="s">
        <v>38127</v>
      </c>
      <c r="B8884" t="s">
        <v>20</v>
      </c>
      <c r="C8884" t="s">
        <v>19</v>
      </c>
      <c r="D8884" t="s">
        <v>33</v>
      </c>
      <c r="E8884" t="s">
        <v>530</v>
      </c>
    </row>
    <row r="8885" spans="1:5" x14ac:dyDescent="0.25">
      <c r="A8885" t="s">
        <v>38128</v>
      </c>
      <c r="B8885" t="s">
        <v>20</v>
      </c>
      <c r="C8885" t="s">
        <v>19</v>
      </c>
      <c r="D8885" t="s">
        <v>33</v>
      </c>
      <c r="E8885" t="s">
        <v>538</v>
      </c>
    </row>
    <row r="8886" spans="1:5" x14ac:dyDescent="0.25">
      <c r="A8886" t="s">
        <v>38129</v>
      </c>
      <c r="B8886" t="s">
        <v>20</v>
      </c>
      <c r="C8886" t="s">
        <v>19</v>
      </c>
      <c r="D8886" t="s">
        <v>33</v>
      </c>
      <c r="E8886" t="s">
        <v>530</v>
      </c>
    </row>
    <row r="8887" spans="1:5" x14ac:dyDescent="0.25">
      <c r="A8887" t="s">
        <v>38130</v>
      </c>
      <c r="B8887" t="s">
        <v>20</v>
      </c>
      <c r="C8887" t="s">
        <v>19</v>
      </c>
      <c r="D8887" t="s">
        <v>33</v>
      </c>
      <c r="E8887" t="s">
        <v>530</v>
      </c>
    </row>
    <row r="8888" spans="1:5" x14ac:dyDescent="0.25">
      <c r="A8888" t="s">
        <v>38131</v>
      </c>
      <c r="B8888" t="s">
        <v>20</v>
      </c>
      <c r="C8888" t="s">
        <v>19</v>
      </c>
      <c r="D8888" t="s">
        <v>33</v>
      </c>
      <c r="E8888" t="s">
        <v>530</v>
      </c>
    </row>
    <row r="8889" spans="1:5" x14ac:dyDescent="0.25">
      <c r="A8889" t="s">
        <v>38132</v>
      </c>
      <c r="B8889" t="s">
        <v>20</v>
      </c>
      <c r="C8889" t="s">
        <v>19</v>
      </c>
      <c r="D8889" t="s">
        <v>33</v>
      </c>
      <c r="E8889" t="s">
        <v>530</v>
      </c>
    </row>
    <row r="8890" spans="1:5" x14ac:dyDescent="0.25">
      <c r="A8890" t="s">
        <v>38133</v>
      </c>
      <c r="B8890" t="s">
        <v>20</v>
      </c>
      <c r="C8890" t="s">
        <v>19</v>
      </c>
      <c r="D8890" t="s">
        <v>33</v>
      </c>
      <c r="E8890" t="s">
        <v>533</v>
      </c>
    </row>
    <row r="8891" spans="1:5" x14ac:dyDescent="0.25">
      <c r="A8891" t="s">
        <v>38134</v>
      </c>
      <c r="B8891" t="s">
        <v>20</v>
      </c>
      <c r="C8891" t="s">
        <v>19</v>
      </c>
      <c r="D8891" t="s">
        <v>33</v>
      </c>
      <c r="E8891" t="s">
        <v>533</v>
      </c>
    </row>
    <row r="8892" spans="1:5" x14ac:dyDescent="0.25">
      <c r="A8892" t="s">
        <v>38135</v>
      </c>
      <c r="B8892" t="s">
        <v>20</v>
      </c>
      <c r="C8892" t="s">
        <v>19</v>
      </c>
      <c r="D8892" t="s">
        <v>33</v>
      </c>
      <c r="E8892" t="s">
        <v>530</v>
      </c>
    </row>
    <row r="8893" spans="1:5" x14ac:dyDescent="0.25">
      <c r="A8893" t="s">
        <v>38136</v>
      </c>
      <c r="B8893" t="s">
        <v>20</v>
      </c>
      <c r="C8893" t="s">
        <v>19</v>
      </c>
      <c r="D8893" t="s">
        <v>33</v>
      </c>
      <c r="E8893" t="s">
        <v>538</v>
      </c>
    </row>
    <row r="8894" spans="1:5" x14ac:dyDescent="0.25">
      <c r="A8894" t="s">
        <v>38137</v>
      </c>
      <c r="B8894" t="s">
        <v>20</v>
      </c>
      <c r="C8894" t="s">
        <v>19</v>
      </c>
      <c r="D8894" t="s">
        <v>33</v>
      </c>
      <c r="E8894" t="s">
        <v>538</v>
      </c>
    </row>
    <row r="8895" spans="1:5" x14ac:dyDescent="0.25">
      <c r="A8895" t="s">
        <v>38138</v>
      </c>
      <c r="B8895" t="s">
        <v>20</v>
      </c>
      <c r="C8895" t="s">
        <v>19</v>
      </c>
      <c r="D8895" t="s">
        <v>33</v>
      </c>
      <c r="E8895" t="s">
        <v>533</v>
      </c>
    </row>
    <row r="8896" spans="1:5" x14ac:dyDescent="0.25">
      <c r="A8896" t="s">
        <v>38139</v>
      </c>
      <c r="B8896" t="s">
        <v>20</v>
      </c>
      <c r="C8896" t="s">
        <v>19</v>
      </c>
      <c r="D8896" t="s">
        <v>33</v>
      </c>
      <c r="E8896" t="s">
        <v>533</v>
      </c>
    </row>
    <row r="8897" spans="1:5" x14ac:dyDescent="0.25">
      <c r="A8897" t="s">
        <v>38140</v>
      </c>
      <c r="B8897" t="s">
        <v>20</v>
      </c>
      <c r="C8897" t="s">
        <v>19</v>
      </c>
      <c r="D8897" t="s">
        <v>33</v>
      </c>
      <c r="E8897" t="s">
        <v>538</v>
      </c>
    </row>
    <row r="8898" spans="1:5" x14ac:dyDescent="0.25">
      <c r="A8898" t="s">
        <v>38141</v>
      </c>
      <c r="B8898" t="s">
        <v>20</v>
      </c>
      <c r="C8898" t="s">
        <v>19</v>
      </c>
      <c r="D8898" t="s">
        <v>33</v>
      </c>
      <c r="E8898" t="s">
        <v>538</v>
      </c>
    </row>
    <row r="8899" spans="1:5" x14ac:dyDescent="0.25">
      <c r="A8899" t="s">
        <v>38142</v>
      </c>
      <c r="B8899" t="s">
        <v>20</v>
      </c>
      <c r="C8899" t="s">
        <v>19</v>
      </c>
      <c r="D8899" t="s">
        <v>33</v>
      </c>
      <c r="E8899" t="s">
        <v>533</v>
      </c>
    </row>
    <row r="8900" spans="1:5" x14ac:dyDescent="0.25">
      <c r="A8900" t="s">
        <v>38143</v>
      </c>
      <c r="B8900" t="s">
        <v>20</v>
      </c>
      <c r="C8900" t="s">
        <v>19</v>
      </c>
      <c r="D8900" t="s">
        <v>33</v>
      </c>
      <c r="E8900" t="s">
        <v>530</v>
      </c>
    </row>
    <row r="8901" spans="1:5" x14ac:dyDescent="0.25">
      <c r="A8901" t="s">
        <v>38144</v>
      </c>
      <c r="B8901" t="s">
        <v>20</v>
      </c>
      <c r="C8901" t="s">
        <v>19</v>
      </c>
      <c r="D8901" t="s">
        <v>33</v>
      </c>
      <c r="E8901" t="s">
        <v>563</v>
      </c>
    </row>
    <row r="8902" spans="1:5" x14ac:dyDescent="0.25">
      <c r="A8902" t="s">
        <v>38145</v>
      </c>
      <c r="B8902" t="s">
        <v>20</v>
      </c>
      <c r="C8902" t="s">
        <v>19</v>
      </c>
      <c r="D8902" t="s">
        <v>33</v>
      </c>
      <c r="E8902" t="s">
        <v>530</v>
      </c>
    </row>
    <row r="8903" spans="1:5" x14ac:dyDescent="0.25">
      <c r="A8903" t="s">
        <v>38146</v>
      </c>
      <c r="B8903" t="s">
        <v>20</v>
      </c>
      <c r="C8903" t="s">
        <v>19</v>
      </c>
      <c r="D8903" t="s">
        <v>33</v>
      </c>
      <c r="E8903" t="s">
        <v>530</v>
      </c>
    </row>
    <row r="8904" spans="1:5" x14ac:dyDescent="0.25">
      <c r="A8904" t="s">
        <v>38147</v>
      </c>
      <c r="B8904" t="s">
        <v>20</v>
      </c>
      <c r="C8904" t="s">
        <v>19</v>
      </c>
      <c r="D8904" t="s">
        <v>33</v>
      </c>
      <c r="E8904" t="s">
        <v>530</v>
      </c>
    </row>
    <row r="8905" spans="1:5" x14ac:dyDescent="0.25">
      <c r="A8905" t="s">
        <v>38148</v>
      </c>
      <c r="B8905" t="s">
        <v>20</v>
      </c>
      <c r="C8905" t="s">
        <v>19</v>
      </c>
      <c r="D8905" t="s">
        <v>33</v>
      </c>
      <c r="E8905" t="s">
        <v>530</v>
      </c>
    </row>
    <row r="8906" spans="1:5" x14ac:dyDescent="0.25">
      <c r="A8906" t="s">
        <v>38149</v>
      </c>
      <c r="B8906" t="s">
        <v>20</v>
      </c>
      <c r="C8906" t="s">
        <v>19</v>
      </c>
      <c r="D8906" t="s">
        <v>33</v>
      </c>
      <c r="E8906" t="s">
        <v>530</v>
      </c>
    </row>
    <row r="8907" spans="1:5" x14ac:dyDescent="0.25">
      <c r="A8907" t="s">
        <v>38150</v>
      </c>
      <c r="B8907" t="s">
        <v>20</v>
      </c>
      <c r="C8907" t="s">
        <v>19</v>
      </c>
      <c r="D8907" t="s">
        <v>33</v>
      </c>
      <c r="E8907" t="s">
        <v>530</v>
      </c>
    </row>
    <row r="8908" spans="1:5" x14ac:dyDescent="0.25">
      <c r="A8908" t="s">
        <v>38151</v>
      </c>
      <c r="B8908" t="s">
        <v>20</v>
      </c>
      <c r="C8908" t="s">
        <v>19</v>
      </c>
      <c r="D8908" t="s">
        <v>33</v>
      </c>
      <c r="E8908" t="s">
        <v>533</v>
      </c>
    </row>
    <row r="8909" spans="1:5" x14ac:dyDescent="0.25">
      <c r="A8909" t="s">
        <v>38152</v>
      </c>
      <c r="B8909" t="s">
        <v>20</v>
      </c>
      <c r="C8909" t="s">
        <v>19</v>
      </c>
      <c r="D8909" t="s">
        <v>33</v>
      </c>
      <c r="E8909" t="s">
        <v>530</v>
      </c>
    </row>
    <row r="8910" spans="1:5" x14ac:dyDescent="0.25">
      <c r="A8910" t="s">
        <v>38153</v>
      </c>
      <c r="B8910" t="s">
        <v>20</v>
      </c>
      <c r="C8910" t="s">
        <v>19</v>
      </c>
      <c r="D8910" t="s">
        <v>33</v>
      </c>
      <c r="E8910" t="s">
        <v>562</v>
      </c>
    </row>
    <row r="8911" spans="1:5" x14ac:dyDescent="0.25">
      <c r="A8911" t="s">
        <v>38154</v>
      </c>
      <c r="B8911" t="s">
        <v>20</v>
      </c>
      <c r="C8911" t="s">
        <v>19</v>
      </c>
      <c r="D8911" t="s">
        <v>33</v>
      </c>
      <c r="E8911" t="s">
        <v>530</v>
      </c>
    </row>
    <row r="8912" spans="1:5" x14ac:dyDescent="0.25">
      <c r="A8912" t="s">
        <v>38155</v>
      </c>
      <c r="B8912" t="s">
        <v>20</v>
      </c>
      <c r="C8912" t="s">
        <v>19</v>
      </c>
      <c r="D8912" t="s">
        <v>33</v>
      </c>
      <c r="E8912" t="s">
        <v>530</v>
      </c>
    </row>
    <row r="8913" spans="1:5" x14ac:dyDescent="0.25">
      <c r="A8913" t="s">
        <v>38156</v>
      </c>
      <c r="B8913" t="s">
        <v>20</v>
      </c>
      <c r="C8913" t="s">
        <v>19</v>
      </c>
      <c r="D8913" t="s">
        <v>33</v>
      </c>
      <c r="E8913" t="s">
        <v>530</v>
      </c>
    </row>
    <row r="8914" spans="1:5" x14ac:dyDescent="0.25">
      <c r="A8914" t="s">
        <v>38157</v>
      </c>
      <c r="B8914" t="s">
        <v>20</v>
      </c>
      <c r="C8914" t="s">
        <v>19</v>
      </c>
      <c r="D8914" t="s">
        <v>33</v>
      </c>
      <c r="E8914" t="s">
        <v>530</v>
      </c>
    </row>
    <row r="8915" spans="1:5" x14ac:dyDescent="0.25">
      <c r="A8915" t="s">
        <v>38158</v>
      </c>
      <c r="B8915" t="s">
        <v>20</v>
      </c>
      <c r="C8915" t="s">
        <v>19</v>
      </c>
      <c r="D8915" t="s">
        <v>33</v>
      </c>
      <c r="E8915" t="s">
        <v>530</v>
      </c>
    </row>
    <row r="8916" spans="1:5" x14ac:dyDescent="0.25">
      <c r="A8916" t="s">
        <v>38159</v>
      </c>
      <c r="B8916" t="s">
        <v>20</v>
      </c>
      <c r="C8916" t="s">
        <v>19</v>
      </c>
      <c r="D8916" t="s">
        <v>33</v>
      </c>
      <c r="E8916" t="s">
        <v>530</v>
      </c>
    </row>
    <row r="8917" spans="1:5" x14ac:dyDescent="0.25">
      <c r="A8917" t="s">
        <v>38160</v>
      </c>
      <c r="B8917" t="s">
        <v>20</v>
      </c>
      <c r="C8917" t="s">
        <v>19</v>
      </c>
      <c r="D8917" t="s">
        <v>33</v>
      </c>
      <c r="E8917" t="s">
        <v>533</v>
      </c>
    </row>
    <row r="8918" spans="1:5" x14ac:dyDescent="0.25">
      <c r="A8918" t="s">
        <v>38161</v>
      </c>
      <c r="B8918" t="s">
        <v>20</v>
      </c>
      <c r="C8918" t="s">
        <v>19</v>
      </c>
      <c r="D8918" t="s">
        <v>33</v>
      </c>
      <c r="E8918" t="s">
        <v>530</v>
      </c>
    </row>
    <row r="8919" spans="1:5" x14ac:dyDescent="0.25">
      <c r="A8919" t="s">
        <v>38162</v>
      </c>
      <c r="B8919" t="s">
        <v>20</v>
      </c>
      <c r="C8919" t="s">
        <v>19</v>
      </c>
      <c r="D8919" t="s">
        <v>33</v>
      </c>
      <c r="E8919" t="s">
        <v>533</v>
      </c>
    </row>
    <row r="8920" spans="1:5" x14ac:dyDescent="0.25">
      <c r="A8920" t="s">
        <v>38163</v>
      </c>
      <c r="B8920" t="s">
        <v>20</v>
      </c>
      <c r="C8920" t="s">
        <v>19</v>
      </c>
      <c r="D8920" t="s">
        <v>33</v>
      </c>
      <c r="E8920" t="s">
        <v>530</v>
      </c>
    </row>
    <row r="8921" spans="1:5" x14ac:dyDescent="0.25">
      <c r="A8921" t="s">
        <v>38164</v>
      </c>
      <c r="B8921" t="s">
        <v>20</v>
      </c>
      <c r="C8921" t="s">
        <v>19</v>
      </c>
      <c r="D8921" t="s">
        <v>33</v>
      </c>
      <c r="E8921" t="s">
        <v>538</v>
      </c>
    </row>
    <row r="8922" spans="1:5" x14ac:dyDescent="0.25">
      <c r="A8922" t="s">
        <v>38165</v>
      </c>
      <c r="B8922" t="s">
        <v>20</v>
      </c>
      <c r="C8922" t="s">
        <v>19</v>
      </c>
      <c r="D8922" t="s">
        <v>33</v>
      </c>
      <c r="E8922" t="s">
        <v>530</v>
      </c>
    </row>
    <row r="8923" spans="1:5" x14ac:dyDescent="0.25">
      <c r="A8923" t="s">
        <v>38166</v>
      </c>
      <c r="B8923" t="s">
        <v>20</v>
      </c>
      <c r="C8923" t="s">
        <v>19</v>
      </c>
      <c r="D8923" t="s">
        <v>33</v>
      </c>
      <c r="E8923" t="s">
        <v>538</v>
      </c>
    </row>
    <row r="8924" spans="1:5" x14ac:dyDescent="0.25">
      <c r="A8924" t="s">
        <v>38167</v>
      </c>
      <c r="B8924" t="s">
        <v>20</v>
      </c>
      <c r="C8924" t="s">
        <v>19</v>
      </c>
      <c r="D8924" t="s">
        <v>33</v>
      </c>
      <c r="E8924" t="s">
        <v>538</v>
      </c>
    </row>
    <row r="8925" spans="1:5" x14ac:dyDescent="0.25">
      <c r="A8925" t="s">
        <v>38168</v>
      </c>
      <c r="B8925" t="s">
        <v>20</v>
      </c>
      <c r="C8925" t="s">
        <v>19</v>
      </c>
      <c r="D8925" t="s">
        <v>33</v>
      </c>
      <c r="E8925" t="s">
        <v>553</v>
      </c>
    </row>
    <row r="8926" spans="1:5" x14ac:dyDescent="0.25">
      <c r="A8926" t="s">
        <v>38169</v>
      </c>
      <c r="B8926" t="s">
        <v>20</v>
      </c>
      <c r="C8926" t="s">
        <v>19</v>
      </c>
      <c r="D8926" t="s">
        <v>33</v>
      </c>
      <c r="E8926" t="s">
        <v>538</v>
      </c>
    </row>
    <row r="8927" spans="1:5" x14ac:dyDescent="0.25">
      <c r="A8927" t="s">
        <v>38170</v>
      </c>
      <c r="B8927" t="s">
        <v>20</v>
      </c>
      <c r="C8927" t="s">
        <v>19</v>
      </c>
      <c r="D8927" t="s">
        <v>33</v>
      </c>
      <c r="E8927" t="s">
        <v>502</v>
      </c>
    </row>
    <row r="8928" spans="1:5" x14ac:dyDescent="0.25">
      <c r="A8928" t="s">
        <v>38171</v>
      </c>
      <c r="B8928" t="s">
        <v>20</v>
      </c>
      <c r="C8928" t="s">
        <v>19</v>
      </c>
      <c r="D8928" t="s">
        <v>33</v>
      </c>
      <c r="E8928" t="s">
        <v>533</v>
      </c>
    </row>
    <row r="8929" spans="1:5" x14ac:dyDescent="0.25">
      <c r="A8929" t="s">
        <v>38172</v>
      </c>
      <c r="B8929" t="s">
        <v>20</v>
      </c>
      <c r="C8929" t="s">
        <v>19</v>
      </c>
      <c r="D8929" t="s">
        <v>33</v>
      </c>
      <c r="E8929" t="s">
        <v>530</v>
      </c>
    </row>
    <row r="8930" spans="1:5" x14ac:dyDescent="0.25">
      <c r="A8930" t="s">
        <v>38173</v>
      </c>
      <c r="B8930" t="s">
        <v>20</v>
      </c>
      <c r="C8930" t="s">
        <v>19</v>
      </c>
      <c r="D8930" t="s">
        <v>33</v>
      </c>
      <c r="E8930" t="s">
        <v>530</v>
      </c>
    </row>
    <row r="8931" spans="1:5" x14ac:dyDescent="0.25">
      <c r="A8931" t="s">
        <v>38174</v>
      </c>
      <c r="B8931" t="s">
        <v>20</v>
      </c>
      <c r="C8931" t="s">
        <v>19</v>
      </c>
      <c r="D8931" t="s">
        <v>33</v>
      </c>
      <c r="E8931" t="s">
        <v>530</v>
      </c>
    </row>
    <row r="8932" spans="1:5" x14ac:dyDescent="0.25">
      <c r="A8932" t="s">
        <v>38175</v>
      </c>
      <c r="B8932" t="s">
        <v>20</v>
      </c>
      <c r="C8932" t="s">
        <v>19</v>
      </c>
      <c r="D8932" t="s">
        <v>33</v>
      </c>
      <c r="E8932" t="s">
        <v>530</v>
      </c>
    </row>
    <row r="8933" spans="1:5" x14ac:dyDescent="0.25">
      <c r="A8933" t="s">
        <v>38176</v>
      </c>
      <c r="B8933" t="s">
        <v>20</v>
      </c>
      <c r="C8933" t="s">
        <v>19</v>
      </c>
      <c r="D8933" t="s">
        <v>33</v>
      </c>
      <c r="E8933" t="s">
        <v>530</v>
      </c>
    </row>
    <row r="8934" spans="1:5" x14ac:dyDescent="0.25">
      <c r="A8934" t="s">
        <v>38177</v>
      </c>
      <c r="B8934" t="s">
        <v>20</v>
      </c>
      <c r="C8934" t="s">
        <v>19</v>
      </c>
      <c r="D8934" t="s">
        <v>69</v>
      </c>
      <c r="E8934" t="s">
        <v>533</v>
      </c>
    </row>
    <row r="8935" spans="1:5" x14ac:dyDescent="0.25">
      <c r="A8935" t="s">
        <v>38178</v>
      </c>
      <c r="B8935" t="s">
        <v>20</v>
      </c>
      <c r="C8935" t="s">
        <v>19</v>
      </c>
      <c r="D8935" t="s">
        <v>33</v>
      </c>
      <c r="E8935" t="s">
        <v>530</v>
      </c>
    </row>
    <row r="8936" spans="1:5" x14ac:dyDescent="0.25">
      <c r="A8936" t="s">
        <v>38179</v>
      </c>
      <c r="B8936" t="s">
        <v>20</v>
      </c>
      <c r="C8936" t="s">
        <v>19</v>
      </c>
      <c r="D8936" t="s">
        <v>65</v>
      </c>
      <c r="E8936" t="s">
        <v>533</v>
      </c>
    </row>
    <row r="8937" spans="1:5" x14ac:dyDescent="0.25">
      <c r="A8937" t="s">
        <v>38180</v>
      </c>
      <c r="B8937" t="s">
        <v>20</v>
      </c>
      <c r="C8937" t="s">
        <v>19</v>
      </c>
      <c r="D8937" t="s">
        <v>33</v>
      </c>
      <c r="E8937" t="s">
        <v>538</v>
      </c>
    </row>
    <row r="8938" spans="1:5" x14ac:dyDescent="0.25">
      <c r="A8938" t="s">
        <v>38181</v>
      </c>
      <c r="B8938" t="s">
        <v>20</v>
      </c>
      <c r="C8938" t="s">
        <v>19</v>
      </c>
      <c r="D8938" t="s">
        <v>33</v>
      </c>
      <c r="E8938" t="s">
        <v>533</v>
      </c>
    </row>
    <row r="8939" spans="1:5" x14ac:dyDescent="0.25">
      <c r="A8939" t="s">
        <v>38182</v>
      </c>
      <c r="B8939" t="s">
        <v>20</v>
      </c>
      <c r="C8939" t="s">
        <v>19</v>
      </c>
      <c r="D8939" t="s">
        <v>33</v>
      </c>
      <c r="E8939" t="s">
        <v>530</v>
      </c>
    </row>
    <row r="8940" spans="1:5" x14ac:dyDescent="0.25">
      <c r="A8940" t="s">
        <v>38183</v>
      </c>
      <c r="B8940" t="s">
        <v>20</v>
      </c>
      <c r="C8940" t="s">
        <v>19</v>
      </c>
      <c r="D8940" t="s">
        <v>33</v>
      </c>
      <c r="E8940" t="s">
        <v>533</v>
      </c>
    </row>
    <row r="8941" spans="1:5" x14ac:dyDescent="0.25">
      <c r="A8941" t="s">
        <v>38184</v>
      </c>
      <c r="B8941" t="s">
        <v>20</v>
      </c>
      <c r="C8941" t="s">
        <v>19</v>
      </c>
      <c r="D8941" t="s">
        <v>33</v>
      </c>
      <c r="E8941" t="s">
        <v>530</v>
      </c>
    </row>
    <row r="8942" spans="1:5" x14ac:dyDescent="0.25">
      <c r="A8942" t="s">
        <v>38185</v>
      </c>
      <c r="B8942" t="s">
        <v>20</v>
      </c>
      <c r="C8942" t="s">
        <v>19</v>
      </c>
      <c r="D8942" t="s">
        <v>33</v>
      </c>
      <c r="E8942" t="s">
        <v>538</v>
      </c>
    </row>
    <row r="8943" spans="1:5" x14ac:dyDescent="0.25">
      <c r="A8943" t="s">
        <v>38186</v>
      </c>
      <c r="B8943" t="s">
        <v>20</v>
      </c>
      <c r="C8943" t="s">
        <v>19</v>
      </c>
      <c r="D8943" t="s">
        <v>33</v>
      </c>
      <c r="E8943" t="s">
        <v>533</v>
      </c>
    </row>
    <row r="8944" spans="1:5" x14ac:dyDescent="0.25">
      <c r="A8944" t="s">
        <v>38187</v>
      </c>
      <c r="B8944" t="s">
        <v>20</v>
      </c>
      <c r="C8944" t="s">
        <v>19</v>
      </c>
      <c r="D8944" t="s">
        <v>69</v>
      </c>
      <c r="E8944" t="s">
        <v>563</v>
      </c>
    </row>
    <row r="8945" spans="1:5" x14ac:dyDescent="0.25">
      <c r="A8945" t="s">
        <v>38188</v>
      </c>
      <c r="B8945" t="s">
        <v>20</v>
      </c>
      <c r="C8945" t="s">
        <v>19</v>
      </c>
      <c r="D8945" t="s">
        <v>33</v>
      </c>
      <c r="E8945" t="s">
        <v>533</v>
      </c>
    </row>
    <row r="8946" spans="1:5" x14ac:dyDescent="0.25">
      <c r="A8946" t="s">
        <v>38189</v>
      </c>
      <c r="B8946" t="s">
        <v>20</v>
      </c>
      <c r="C8946" t="s">
        <v>19</v>
      </c>
      <c r="D8946" t="s">
        <v>33</v>
      </c>
      <c r="E8946" t="s">
        <v>533</v>
      </c>
    </row>
    <row r="8947" spans="1:5" x14ac:dyDescent="0.25">
      <c r="A8947" t="s">
        <v>38190</v>
      </c>
      <c r="B8947" t="s">
        <v>20</v>
      </c>
      <c r="C8947" t="s">
        <v>19</v>
      </c>
      <c r="D8947" t="s">
        <v>33</v>
      </c>
      <c r="E8947" t="s">
        <v>533</v>
      </c>
    </row>
    <row r="8948" spans="1:5" x14ac:dyDescent="0.25">
      <c r="A8948" t="s">
        <v>38191</v>
      </c>
      <c r="B8948" t="s">
        <v>20</v>
      </c>
      <c r="C8948" t="s">
        <v>19</v>
      </c>
      <c r="D8948" t="s">
        <v>33</v>
      </c>
      <c r="E8948" t="s">
        <v>538</v>
      </c>
    </row>
    <row r="8949" spans="1:5" x14ac:dyDescent="0.25">
      <c r="A8949" t="s">
        <v>38192</v>
      </c>
      <c r="B8949" t="s">
        <v>20</v>
      </c>
      <c r="C8949" t="s">
        <v>19</v>
      </c>
      <c r="D8949" t="s">
        <v>33</v>
      </c>
      <c r="E8949" t="s">
        <v>533</v>
      </c>
    </row>
    <row r="8950" spans="1:5" x14ac:dyDescent="0.25">
      <c r="A8950" t="s">
        <v>38193</v>
      </c>
      <c r="B8950" t="s">
        <v>20</v>
      </c>
      <c r="C8950" t="s">
        <v>19</v>
      </c>
      <c r="D8950" t="s">
        <v>33</v>
      </c>
      <c r="E8950" t="s">
        <v>530</v>
      </c>
    </row>
    <row r="8951" spans="1:5" x14ac:dyDescent="0.25">
      <c r="A8951" t="s">
        <v>38194</v>
      </c>
      <c r="B8951" t="s">
        <v>20</v>
      </c>
      <c r="C8951" t="s">
        <v>19</v>
      </c>
      <c r="D8951" t="s">
        <v>33</v>
      </c>
      <c r="E8951" t="s">
        <v>539</v>
      </c>
    </row>
    <row r="8952" spans="1:5" x14ac:dyDescent="0.25">
      <c r="A8952" t="s">
        <v>38195</v>
      </c>
      <c r="B8952" t="s">
        <v>20</v>
      </c>
      <c r="C8952" t="s">
        <v>19</v>
      </c>
      <c r="D8952" t="s">
        <v>33</v>
      </c>
      <c r="E8952" t="s">
        <v>553</v>
      </c>
    </row>
    <row r="8953" spans="1:5" x14ac:dyDescent="0.25">
      <c r="A8953" t="s">
        <v>38196</v>
      </c>
      <c r="B8953" t="s">
        <v>20</v>
      </c>
      <c r="C8953" t="s">
        <v>19</v>
      </c>
      <c r="D8953" t="s">
        <v>33</v>
      </c>
      <c r="E8953" t="s">
        <v>530</v>
      </c>
    </row>
    <row r="8954" spans="1:5" x14ac:dyDescent="0.25">
      <c r="A8954" t="s">
        <v>38197</v>
      </c>
      <c r="B8954" t="s">
        <v>20</v>
      </c>
      <c r="C8954" t="s">
        <v>19</v>
      </c>
      <c r="D8954" t="s">
        <v>33</v>
      </c>
      <c r="E8954" t="s">
        <v>538</v>
      </c>
    </row>
    <row r="8955" spans="1:5" x14ac:dyDescent="0.25">
      <c r="A8955" t="s">
        <v>38198</v>
      </c>
      <c r="B8955" t="s">
        <v>20</v>
      </c>
      <c r="C8955" t="s">
        <v>19</v>
      </c>
      <c r="D8955" t="s">
        <v>33</v>
      </c>
      <c r="E8955" t="s">
        <v>562</v>
      </c>
    </row>
    <row r="8956" spans="1:5" x14ac:dyDescent="0.25">
      <c r="A8956" t="s">
        <v>38199</v>
      </c>
      <c r="B8956" t="s">
        <v>20</v>
      </c>
      <c r="C8956" t="s">
        <v>19</v>
      </c>
      <c r="D8956" t="s">
        <v>33</v>
      </c>
      <c r="E8956" t="s">
        <v>538</v>
      </c>
    </row>
    <row r="8957" spans="1:5" x14ac:dyDescent="0.25">
      <c r="A8957" t="s">
        <v>38200</v>
      </c>
      <c r="B8957" t="s">
        <v>20</v>
      </c>
      <c r="C8957" t="s">
        <v>19</v>
      </c>
      <c r="D8957" t="s">
        <v>33</v>
      </c>
      <c r="E8957" t="s">
        <v>533</v>
      </c>
    </row>
    <row r="8958" spans="1:5" x14ac:dyDescent="0.25">
      <c r="A8958" t="s">
        <v>38201</v>
      </c>
      <c r="B8958" t="s">
        <v>20</v>
      </c>
      <c r="C8958" t="s">
        <v>19</v>
      </c>
      <c r="D8958" t="s">
        <v>33</v>
      </c>
      <c r="E8958" t="s">
        <v>562</v>
      </c>
    </row>
    <row r="8959" spans="1:5" x14ac:dyDescent="0.25">
      <c r="A8959" t="s">
        <v>38202</v>
      </c>
      <c r="B8959" t="s">
        <v>20</v>
      </c>
      <c r="C8959" t="s">
        <v>19</v>
      </c>
      <c r="D8959" t="s">
        <v>33</v>
      </c>
      <c r="E8959" t="s">
        <v>530</v>
      </c>
    </row>
    <row r="8960" spans="1:5" x14ac:dyDescent="0.25">
      <c r="A8960" t="s">
        <v>38203</v>
      </c>
      <c r="B8960" t="s">
        <v>20</v>
      </c>
      <c r="C8960" t="s">
        <v>19</v>
      </c>
      <c r="D8960" t="s">
        <v>33</v>
      </c>
      <c r="E8960" t="s">
        <v>530</v>
      </c>
    </row>
    <row r="8961" spans="1:5" x14ac:dyDescent="0.25">
      <c r="A8961" t="s">
        <v>38204</v>
      </c>
      <c r="B8961" t="s">
        <v>20</v>
      </c>
      <c r="C8961" t="s">
        <v>19</v>
      </c>
      <c r="D8961" t="s">
        <v>33</v>
      </c>
      <c r="E8961" t="s">
        <v>533</v>
      </c>
    </row>
    <row r="8962" spans="1:5" x14ac:dyDescent="0.25">
      <c r="A8962" t="s">
        <v>38205</v>
      </c>
      <c r="B8962" t="s">
        <v>20</v>
      </c>
      <c r="C8962" t="s">
        <v>19</v>
      </c>
      <c r="D8962" t="s">
        <v>33</v>
      </c>
      <c r="E8962" t="s">
        <v>538</v>
      </c>
    </row>
    <row r="8963" spans="1:5" x14ac:dyDescent="0.25">
      <c r="A8963" t="s">
        <v>38206</v>
      </c>
      <c r="B8963" t="s">
        <v>20</v>
      </c>
      <c r="C8963" t="s">
        <v>19</v>
      </c>
      <c r="D8963" t="s">
        <v>33</v>
      </c>
      <c r="E8963" t="s">
        <v>533</v>
      </c>
    </row>
    <row r="8964" spans="1:5" x14ac:dyDescent="0.25">
      <c r="A8964" t="s">
        <v>38207</v>
      </c>
      <c r="B8964" t="s">
        <v>20</v>
      </c>
      <c r="C8964" t="s">
        <v>19</v>
      </c>
      <c r="D8964" t="s">
        <v>33</v>
      </c>
      <c r="E8964" t="s">
        <v>533</v>
      </c>
    </row>
    <row r="8965" spans="1:5" x14ac:dyDescent="0.25">
      <c r="A8965" t="s">
        <v>38208</v>
      </c>
      <c r="B8965" t="s">
        <v>20</v>
      </c>
      <c r="C8965" t="s">
        <v>19</v>
      </c>
      <c r="D8965" t="s">
        <v>33</v>
      </c>
      <c r="E8965" t="s">
        <v>530</v>
      </c>
    </row>
    <row r="8966" spans="1:5" x14ac:dyDescent="0.25">
      <c r="A8966" t="s">
        <v>38209</v>
      </c>
      <c r="B8966" t="s">
        <v>20</v>
      </c>
      <c r="C8966" t="s">
        <v>19</v>
      </c>
      <c r="D8966" t="s">
        <v>33</v>
      </c>
      <c r="E8966" t="s">
        <v>530</v>
      </c>
    </row>
    <row r="8967" spans="1:5" x14ac:dyDescent="0.25">
      <c r="A8967" t="s">
        <v>38210</v>
      </c>
      <c r="B8967" t="s">
        <v>20</v>
      </c>
      <c r="C8967" t="s">
        <v>19</v>
      </c>
      <c r="D8967" t="s">
        <v>33</v>
      </c>
      <c r="E8967" t="s">
        <v>538</v>
      </c>
    </row>
    <row r="8968" spans="1:5" x14ac:dyDescent="0.25">
      <c r="A8968" t="s">
        <v>38211</v>
      </c>
      <c r="B8968" t="s">
        <v>20</v>
      </c>
      <c r="C8968" t="s">
        <v>19</v>
      </c>
      <c r="D8968" t="s">
        <v>33</v>
      </c>
      <c r="E8968" t="s">
        <v>562</v>
      </c>
    </row>
    <row r="8969" spans="1:5" x14ac:dyDescent="0.25">
      <c r="A8969" t="s">
        <v>38212</v>
      </c>
      <c r="B8969" t="s">
        <v>20</v>
      </c>
      <c r="C8969" t="s">
        <v>19</v>
      </c>
      <c r="D8969" t="s">
        <v>33</v>
      </c>
      <c r="E8969" t="s">
        <v>538</v>
      </c>
    </row>
    <row r="8970" spans="1:5" x14ac:dyDescent="0.25">
      <c r="A8970" t="s">
        <v>38213</v>
      </c>
      <c r="B8970" t="s">
        <v>20</v>
      </c>
      <c r="C8970" t="s">
        <v>19</v>
      </c>
      <c r="D8970" t="s">
        <v>33</v>
      </c>
      <c r="E8970" t="s">
        <v>530</v>
      </c>
    </row>
    <row r="8971" spans="1:5" x14ac:dyDescent="0.25">
      <c r="A8971" t="s">
        <v>38214</v>
      </c>
      <c r="B8971" t="s">
        <v>20</v>
      </c>
      <c r="C8971" t="s">
        <v>19</v>
      </c>
      <c r="D8971" t="s">
        <v>33</v>
      </c>
      <c r="E8971" t="s">
        <v>533</v>
      </c>
    </row>
    <row r="8972" spans="1:5" x14ac:dyDescent="0.25">
      <c r="A8972" t="s">
        <v>38215</v>
      </c>
      <c r="B8972" t="s">
        <v>20</v>
      </c>
      <c r="C8972" t="s">
        <v>19</v>
      </c>
      <c r="D8972" t="s">
        <v>33</v>
      </c>
      <c r="E8972" t="s">
        <v>538</v>
      </c>
    </row>
    <row r="8973" spans="1:5" x14ac:dyDescent="0.25">
      <c r="A8973" t="s">
        <v>38216</v>
      </c>
      <c r="B8973" t="s">
        <v>20</v>
      </c>
      <c r="C8973" t="s">
        <v>19</v>
      </c>
      <c r="D8973" t="s">
        <v>33</v>
      </c>
      <c r="E8973" t="s">
        <v>533</v>
      </c>
    </row>
    <row r="8974" spans="1:5" x14ac:dyDescent="0.25">
      <c r="A8974" t="s">
        <v>38217</v>
      </c>
      <c r="B8974" t="s">
        <v>20</v>
      </c>
      <c r="C8974" t="s">
        <v>19</v>
      </c>
      <c r="D8974" t="s">
        <v>33</v>
      </c>
      <c r="E8974" t="s">
        <v>533</v>
      </c>
    </row>
    <row r="8975" spans="1:5" x14ac:dyDescent="0.25">
      <c r="A8975" t="s">
        <v>38218</v>
      </c>
      <c r="B8975" t="s">
        <v>20</v>
      </c>
      <c r="C8975" t="s">
        <v>19</v>
      </c>
      <c r="D8975" t="s">
        <v>33</v>
      </c>
      <c r="E8975" t="s">
        <v>530</v>
      </c>
    </row>
    <row r="8976" spans="1:5" x14ac:dyDescent="0.25">
      <c r="A8976" t="s">
        <v>38219</v>
      </c>
      <c r="B8976" t="s">
        <v>20</v>
      </c>
      <c r="C8976" t="s">
        <v>19</v>
      </c>
      <c r="D8976" t="s">
        <v>65</v>
      </c>
      <c r="E8976" t="s">
        <v>533</v>
      </c>
    </row>
    <row r="8977" spans="1:5" x14ac:dyDescent="0.25">
      <c r="A8977" t="s">
        <v>38220</v>
      </c>
      <c r="B8977" t="s">
        <v>20</v>
      </c>
      <c r="C8977" t="s">
        <v>19</v>
      </c>
      <c r="D8977" t="s">
        <v>33</v>
      </c>
      <c r="E8977" t="s">
        <v>538</v>
      </c>
    </row>
    <row r="8978" spans="1:5" x14ac:dyDescent="0.25">
      <c r="A8978" t="s">
        <v>38221</v>
      </c>
      <c r="B8978" t="s">
        <v>20</v>
      </c>
      <c r="C8978" t="s">
        <v>19</v>
      </c>
      <c r="D8978" t="s">
        <v>65</v>
      </c>
      <c r="E8978" t="s">
        <v>533</v>
      </c>
    </row>
    <row r="8979" spans="1:5" x14ac:dyDescent="0.25">
      <c r="A8979" t="s">
        <v>38222</v>
      </c>
      <c r="B8979" t="s">
        <v>20</v>
      </c>
      <c r="C8979" t="s">
        <v>19</v>
      </c>
      <c r="D8979" t="s">
        <v>33</v>
      </c>
      <c r="E8979" t="s">
        <v>533</v>
      </c>
    </row>
    <row r="8980" spans="1:5" x14ac:dyDescent="0.25">
      <c r="A8980" t="s">
        <v>38223</v>
      </c>
      <c r="B8980" t="s">
        <v>20</v>
      </c>
      <c r="C8980" t="s">
        <v>19</v>
      </c>
      <c r="D8980" t="s">
        <v>33</v>
      </c>
      <c r="E8980" t="s">
        <v>533</v>
      </c>
    </row>
    <row r="8981" spans="1:5" x14ac:dyDescent="0.25">
      <c r="A8981" t="s">
        <v>38224</v>
      </c>
      <c r="B8981" t="s">
        <v>20</v>
      </c>
      <c r="C8981" t="s">
        <v>19</v>
      </c>
      <c r="D8981" t="s">
        <v>33</v>
      </c>
      <c r="E8981" t="s">
        <v>533</v>
      </c>
    </row>
    <row r="8982" spans="1:5" x14ac:dyDescent="0.25">
      <c r="A8982" t="s">
        <v>38225</v>
      </c>
      <c r="B8982" t="s">
        <v>20</v>
      </c>
      <c r="C8982" t="s">
        <v>19</v>
      </c>
      <c r="D8982" t="s">
        <v>33</v>
      </c>
      <c r="E8982" t="s">
        <v>533</v>
      </c>
    </row>
    <row r="8983" spans="1:5" x14ac:dyDescent="0.25">
      <c r="A8983" t="s">
        <v>38226</v>
      </c>
      <c r="B8983" t="s">
        <v>20</v>
      </c>
      <c r="C8983" t="s">
        <v>19</v>
      </c>
      <c r="D8983" t="s">
        <v>33</v>
      </c>
      <c r="E8983" t="s">
        <v>530</v>
      </c>
    </row>
    <row r="8984" spans="1:5" x14ac:dyDescent="0.25">
      <c r="A8984" t="s">
        <v>38227</v>
      </c>
      <c r="B8984" t="s">
        <v>20</v>
      </c>
      <c r="C8984" t="s">
        <v>19</v>
      </c>
      <c r="D8984" t="s">
        <v>33</v>
      </c>
      <c r="E8984" t="s">
        <v>530</v>
      </c>
    </row>
    <row r="8985" spans="1:5" x14ac:dyDescent="0.25">
      <c r="A8985" t="s">
        <v>38228</v>
      </c>
      <c r="B8985" t="s">
        <v>20</v>
      </c>
      <c r="C8985" t="s">
        <v>19</v>
      </c>
      <c r="D8985" t="s">
        <v>33</v>
      </c>
      <c r="E8985" t="s">
        <v>533</v>
      </c>
    </row>
    <row r="8986" spans="1:5" x14ac:dyDescent="0.25">
      <c r="A8986" t="s">
        <v>38229</v>
      </c>
      <c r="B8986" t="s">
        <v>20</v>
      </c>
      <c r="C8986" t="s">
        <v>19</v>
      </c>
      <c r="D8986" t="s">
        <v>33</v>
      </c>
      <c r="E8986" t="s">
        <v>533</v>
      </c>
    </row>
    <row r="8987" spans="1:5" x14ac:dyDescent="0.25">
      <c r="A8987" t="s">
        <v>38230</v>
      </c>
      <c r="B8987" t="s">
        <v>20</v>
      </c>
      <c r="C8987" t="s">
        <v>19</v>
      </c>
      <c r="D8987" t="s">
        <v>33</v>
      </c>
      <c r="E8987" t="s">
        <v>533</v>
      </c>
    </row>
    <row r="8988" spans="1:5" x14ac:dyDescent="0.25">
      <c r="A8988" t="s">
        <v>38231</v>
      </c>
      <c r="B8988" t="s">
        <v>20</v>
      </c>
      <c r="C8988" t="s">
        <v>19</v>
      </c>
      <c r="D8988" t="s">
        <v>33</v>
      </c>
      <c r="E8988" t="s">
        <v>533</v>
      </c>
    </row>
    <row r="8989" spans="1:5" x14ac:dyDescent="0.25">
      <c r="A8989" t="s">
        <v>38232</v>
      </c>
      <c r="B8989" t="s">
        <v>20</v>
      </c>
      <c r="C8989" t="s">
        <v>19</v>
      </c>
      <c r="D8989" t="s">
        <v>33</v>
      </c>
      <c r="E8989" t="s">
        <v>530</v>
      </c>
    </row>
    <row r="8990" spans="1:5" x14ac:dyDescent="0.25">
      <c r="A8990" t="s">
        <v>38233</v>
      </c>
      <c r="B8990" t="s">
        <v>20</v>
      </c>
      <c r="C8990" t="s">
        <v>19</v>
      </c>
      <c r="D8990" t="s">
        <v>33</v>
      </c>
      <c r="E8990" t="s">
        <v>533</v>
      </c>
    </row>
    <row r="8991" spans="1:5" x14ac:dyDescent="0.25">
      <c r="A8991" t="s">
        <v>38234</v>
      </c>
      <c r="B8991" t="s">
        <v>20</v>
      </c>
      <c r="C8991" t="s">
        <v>19</v>
      </c>
      <c r="D8991" t="s">
        <v>33</v>
      </c>
      <c r="E8991" t="s">
        <v>530</v>
      </c>
    </row>
    <row r="8992" spans="1:5" x14ac:dyDescent="0.25">
      <c r="A8992" t="s">
        <v>38235</v>
      </c>
      <c r="B8992" t="s">
        <v>20</v>
      </c>
      <c r="C8992" t="s">
        <v>19</v>
      </c>
      <c r="D8992" t="s">
        <v>33</v>
      </c>
      <c r="E8992" t="s">
        <v>533</v>
      </c>
    </row>
    <row r="8993" spans="1:5" x14ac:dyDescent="0.25">
      <c r="A8993" t="s">
        <v>38236</v>
      </c>
      <c r="B8993" t="s">
        <v>20</v>
      </c>
      <c r="C8993" t="s">
        <v>19</v>
      </c>
      <c r="D8993" t="s">
        <v>33</v>
      </c>
      <c r="E8993" t="s">
        <v>563</v>
      </c>
    </row>
    <row r="8994" spans="1:5" x14ac:dyDescent="0.25">
      <c r="A8994" t="s">
        <v>38237</v>
      </c>
      <c r="B8994" t="s">
        <v>20</v>
      </c>
      <c r="C8994" t="s">
        <v>19</v>
      </c>
      <c r="D8994" t="s">
        <v>33</v>
      </c>
      <c r="E8994" t="s">
        <v>530</v>
      </c>
    </row>
    <row r="8995" spans="1:5" x14ac:dyDescent="0.25">
      <c r="A8995" t="s">
        <v>38238</v>
      </c>
      <c r="B8995" t="s">
        <v>20</v>
      </c>
      <c r="C8995" t="s">
        <v>19</v>
      </c>
      <c r="D8995" t="s">
        <v>33</v>
      </c>
      <c r="E8995" t="s">
        <v>530</v>
      </c>
    </row>
    <row r="8996" spans="1:5" x14ac:dyDescent="0.25">
      <c r="A8996" t="s">
        <v>38239</v>
      </c>
      <c r="B8996" t="s">
        <v>20</v>
      </c>
      <c r="C8996" t="s">
        <v>19</v>
      </c>
      <c r="D8996" t="s">
        <v>33</v>
      </c>
      <c r="E8996" t="s">
        <v>530</v>
      </c>
    </row>
    <row r="8997" spans="1:5" x14ac:dyDescent="0.25">
      <c r="A8997" t="s">
        <v>38240</v>
      </c>
      <c r="B8997" t="s">
        <v>20</v>
      </c>
      <c r="C8997" t="s">
        <v>19</v>
      </c>
      <c r="D8997" t="s">
        <v>33</v>
      </c>
      <c r="E8997" t="s">
        <v>538</v>
      </c>
    </row>
    <row r="8998" spans="1:5" x14ac:dyDescent="0.25">
      <c r="A8998" t="s">
        <v>38241</v>
      </c>
      <c r="B8998" t="s">
        <v>20</v>
      </c>
      <c r="C8998" t="s">
        <v>19</v>
      </c>
      <c r="D8998" t="s">
        <v>33</v>
      </c>
      <c r="E8998" t="s">
        <v>533</v>
      </c>
    </row>
    <row r="8999" spans="1:5" x14ac:dyDescent="0.25">
      <c r="A8999" t="s">
        <v>38242</v>
      </c>
      <c r="B8999" t="s">
        <v>20</v>
      </c>
      <c r="C8999" t="s">
        <v>19</v>
      </c>
      <c r="D8999" t="s">
        <v>33</v>
      </c>
      <c r="E8999" t="s">
        <v>530</v>
      </c>
    </row>
    <row r="9000" spans="1:5" x14ac:dyDescent="0.25">
      <c r="A9000" t="s">
        <v>38243</v>
      </c>
      <c r="B9000" t="s">
        <v>20</v>
      </c>
      <c r="C9000" t="s">
        <v>19</v>
      </c>
      <c r="D9000" t="s">
        <v>33</v>
      </c>
      <c r="E9000" t="s">
        <v>533</v>
      </c>
    </row>
    <row r="9001" spans="1:5" x14ac:dyDescent="0.25">
      <c r="A9001" t="s">
        <v>38244</v>
      </c>
      <c r="B9001" t="s">
        <v>20</v>
      </c>
      <c r="C9001" t="s">
        <v>19</v>
      </c>
      <c r="D9001" t="s">
        <v>33</v>
      </c>
      <c r="E9001" t="s">
        <v>553</v>
      </c>
    </row>
    <row r="9002" spans="1:5" x14ac:dyDescent="0.25">
      <c r="A9002" t="s">
        <v>38245</v>
      </c>
      <c r="B9002" t="s">
        <v>20</v>
      </c>
      <c r="C9002" t="s">
        <v>19</v>
      </c>
      <c r="D9002" t="s">
        <v>33</v>
      </c>
      <c r="E9002" t="s">
        <v>533</v>
      </c>
    </row>
    <row r="9003" spans="1:5" x14ac:dyDescent="0.25">
      <c r="A9003" t="s">
        <v>38246</v>
      </c>
      <c r="B9003" t="s">
        <v>20</v>
      </c>
      <c r="C9003" t="s">
        <v>19</v>
      </c>
      <c r="D9003" t="s">
        <v>33</v>
      </c>
      <c r="E9003" t="s">
        <v>530</v>
      </c>
    </row>
    <row r="9004" spans="1:5" x14ac:dyDescent="0.25">
      <c r="A9004" t="s">
        <v>38247</v>
      </c>
      <c r="B9004" t="s">
        <v>20</v>
      </c>
      <c r="C9004" t="s">
        <v>19</v>
      </c>
      <c r="D9004" t="s">
        <v>33</v>
      </c>
      <c r="E9004" t="s">
        <v>538</v>
      </c>
    </row>
    <row r="9005" spans="1:5" x14ac:dyDescent="0.25">
      <c r="A9005" t="s">
        <v>38248</v>
      </c>
      <c r="B9005" t="s">
        <v>20</v>
      </c>
      <c r="C9005" t="s">
        <v>19</v>
      </c>
      <c r="D9005" t="s">
        <v>33</v>
      </c>
      <c r="E9005" t="s">
        <v>533</v>
      </c>
    </row>
    <row r="9006" spans="1:5" x14ac:dyDescent="0.25">
      <c r="A9006" t="s">
        <v>38249</v>
      </c>
      <c r="B9006" t="s">
        <v>20</v>
      </c>
      <c r="C9006" t="s">
        <v>19</v>
      </c>
      <c r="D9006" t="s">
        <v>33</v>
      </c>
      <c r="E9006" t="s">
        <v>533</v>
      </c>
    </row>
    <row r="9007" spans="1:5" x14ac:dyDescent="0.25">
      <c r="A9007" t="s">
        <v>38250</v>
      </c>
      <c r="B9007" t="s">
        <v>20</v>
      </c>
      <c r="C9007" t="s">
        <v>19</v>
      </c>
      <c r="D9007" t="s">
        <v>33</v>
      </c>
      <c r="E9007" t="s">
        <v>553</v>
      </c>
    </row>
    <row r="9008" spans="1:5" x14ac:dyDescent="0.25">
      <c r="A9008" t="s">
        <v>38251</v>
      </c>
      <c r="B9008" t="s">
        <v>20</v>
      </c>
      <c r="C9008" t="s">
        <v>19</v>
      </c>
      <c r="D9008" t="s">
        <v>33</v>
      </c>
      <c r="E9008" t="s">
        <v>533</v>
      </c>
    </row>
    <row r="9009" spans="1:5" x14ac:dyDescent="0.25">
      <c r="A9009" t="s">
        <v>38252</v>
      </c>
      <c r="B9009" t="s">
        <v>20</v>
      </c>
      <c r="C9009" t="s">
        <v>19</v>
      </c>
      <c r="D9009" t="s">
        <v>33</v>
      </c>
      <c r="E9009" t="s">
        <v>530</v>
      </c>
    </row>
    <row r="9010" spans="1:5" x14ac:dyDescent="0.25">
      <c r="A9010" t="s">
        <v>38253</v>
      </c>
      <c r="B9010" t="s">
        <v>20</v>
      </c>
      <c r="C9010" t="s">
        <v>19</v>
      </c>
      <c r="D9010" t="s">
        <v>33</v>
      </c>
      <c r="E9010" t="s">
        <v>530</v>
      </c>
    </row>
    <row r="9011" spans="1:5" x14ac:dyDescent="0.25">
      <c r="A9011" t="s">
        <v>38254</v>
      </c>
      <c r="B9011" t="s">
        <v>20</v>
      </c>
      <c r="C9011" t="s">
        <v>19</v>
      </c>
      <c r="D9011" t="s">
        <v>33</v>
      </c>
      <c r="E9011" t="s">
        <v>533</v>
      </c>
    </row>
    <row r="9012" spans="1:5" x14ac:dyDescent="0.25">
      <c r="A9012" t="s">
        <v>38255</v>
      </c>
      <c r="B9012" t="s">
        <v>20</v>
      </c>
      <c r="C9012" t="s">
        <v>19</v>
      </c>
      <c r="D9012" t="s">
        <v>33</v>
      </c>
      <c r="E9012" t="s">
        <v>530</v>
      </c>
    </row>
    <row r="9013" spans="1:5" x14ac:dyDescent="0.25">
      <c r="A9013" t="s">
        <v>38256</v>
      </c>
      <c r="B9013" t="s">
        <v>20</v>
      </c>
      <c r="C9013" t="s">
        <v>19</v>
      </c>
      <c r="D9013" t="s">
        <v>33</v>
      </c>
      <c r="E9013" t="s">
        <v>530</v>
      </c>
    </row>
    <row r="9014" spans="1:5" x14ac:dyDescent="0.25">
      <c r="A9014" t="s">
        <v>38257</v>
      </c>
      <c r="B9014" t="s">
        <v>20</v>
      </c>
      <c r="C9014" t="s">
        <v>19</v>
      </c>
      <c r="D9014" t="s">
        <v>33</v>
      </c>
      <c r="E9014" t="s">
        <v>530</v>
      </c>
    </row>
    <row r="9015" spans="1:5" x14ac:dyDescent="0.25">
      <c r="A9015" t="s">
        <v>38258</v>
      </c>
      <c r="B9015" t="s">
        <v>20</v>
      </c>
      <c r="C9015" t="s">
        <v>19</v>
      </c>
      <c r="D9015" t="s">
        <v>69</v>
      </c>
      <c r="E9015" t="s">
        <v>533</v>
      </c>
    </row>
    <row r="9016" spans="1:5" x14ac:dyDescent="0.25">
      <c r="A9016" t="s">
        <v>38259</v>
      </c>
      <c r="B9016" t="s">
        <v>20</v>
      </c>
      <c r="C9016" t="s">
        <v>19</v>
      </c>
      <c r="D9016" t="s">
        <v>33</v>
      </c>
      <c r="E9016" t="s">
        <v>533</v>
      </c>
    </row>
    <row r="9017" spans="1:5" x14ac:dyDescent="0.25">
      <c r="A9017" t="s">
        <v>38260</v>
      </c>
      <c r="B9017" t="s">
        <v>20</v>
      </c>
      <c r="C9017" t="s">
        <v>19</v>
      </c>
      <c r="D9017" t="s">
        <v>33</v>
      </c>
      <c r="E9017" t="s">
        <v>530</v>
      </c>
    </row>
    <row r="9018" spans="1:5" x14ac:dyDescent="0.25">
      <c r="A9018" t="s">
        <v>38261</v>
      </c>
      <c r="B9018" t="s">
        <v>20</v>
      </c>
      <c r="C9018" t="s">
        <v>19</v>
      </c>
      <c r="D9018" t="s">
        <v>33</v>
      </c>
      <c r="E9018" t="s">
        <v>533</v>
      </c>
    </row>
    <row r="9019" spans="1:5" x14ac:dyDescent="0.25">
      <c r="A9019" t="s">
        <v>38262</v>
      </c>
      <c r="B9019" t="s">
        <v>20</v>
      </c>
      <c r="C9019" t="s">
        <v>19</v>
      </c>
      <c r="D9019" t="s">
        <v>33</v>
      </c>
      <c r="E9019" t="s">
        <v>530</v>
      </c>
    </row>
    <row r="9020" spans="1:5" x14ac:dyDescent="0.25">
      <c r="A9020" t="s">
        <v>38263</v>
      </c>
      <c r="B9020" t="s">
        <v>20</v>
      </c>
      <c r="C9020" t="s">
        <v>19</v>
      </c>
      <c r="D9020" t="s">
        <v>33</v>
      </c>
      <c r="E9020" t="s">
        <v>533</v>
      </c>
    </row>
    <row r="9021" spans="1:5" x14ac:dyDescent="0.25">
      <c r="A9021" t="s">
        <v>38264</v>
      </c>
      <c r="B9021" t="s">
        <v>20</v>
      </c>
      <c r="C9021" t="s">
        <v>19</v>
      </c>
      <c r="D9021" t="s">
        <v>33</v>
      </c>
      <c r="E9021" t="s">
        <v>530</v>
      </c>
    </row>
    <row r="9022" spans="1:5" x14ac:dyDescent="0.25">
      <c r="A9022" t="s">
        <v>38265</v>
      </c>
      <c r="B9022" t="s">
        <v>20</v>
      </c>
      <c r="C9022" t="s">
        <v>19</v>
      </c>
      <c r="D9022" t="s">
        <v>33</v>
      </c>
      <c r="E9022" t="s">
        <v>533</v>
      </c>
    </row>
    <row r="9023" spans="1:5" x14ac:dyDescent="0.25">
      <c r="A9023" t="s">
        <v>38266</v>
      </c>
      <c r="B9023" t="s">
        <v>20</v>
      </c>
      <c r="C9023" t="s">
        <v>19</v>
      </c>
      <c r="D9023" t="s">
        <v>33</v>
      </c>
      <c r="E9023" t="s">
        <v>538</v>
      </c>
    </row>
    <row r="9024" spans="1:5" x14ac:dyDescent="0.25">
      <c r="A9024" t="s">
        <v>38267</v>
      </c>
      <c r="B9024" t="s">
        <v>20</v>
      </c>
      <c r="C9024" t="s">
        <v>19</v>
      </c>
      <c r="D9024" t="s">
        <v>33</v>
      </c>
      <c r="E9024" t="s">
        <v>538</v>
      </c>
    </row>
    <row r="9025" spans="1:5" x14ac:dyDescent="0.25">
      <c r="A9025" t="s">
        <v>38268</v>
      </c>
      <c r="B9025" t="s">
        <v>20</v>
      </c>
      <c r="C9025" t="s">
        <v>19</v>
      </c>
      <c r="D9025" t="s">
        <v>33</v>
      </c>
      <c r="E9025" t="s">
        <v>530</v>
      </c>
    </row>
    <row r="9026" spans="1:5" x14ac:dyDescent="0.25">
      <c r="A9026" t="s">
        <v>38269</v>
      </c>
      <c r="B9026" t="s">
        <v>20</v>
      </c>
      <c r="C9026" t="s">
        <v>19</v>
      </c>
      <c r="D9026" t="s">
        <v>33</v>
      </c>
      <c r="E9026" t="s">
        <v>533</v>
      </c>
    </row>
    <row r="9027" spans="1:5" x14ac:dyDescent="0.25">
      <c r="A9027" t="s">
        <v>38270</v>
      </c>
      <c r="B9027" t="s">
        <v>20</v>
      </c>
      <c r="C9027" t="s">
        <v>19</v>
      </c>
      <c r="D9027" t="s">
        <v>33</v>
      </c>
      <c r="E9027" t="s">
        <v>538</v>
      </c>
    </row>
    <row r="9028" spans="1:5" x14ac:dyDescent="0.25">
      <c r="A9028" t="s">
        <v>38271</v>
      </c>
      <c r="B9028" t="s">
        <v>20</v>
      </c>
      <c r="C9028" t="s">
        <v>19</v>
      </c>
      <c r="D9028" t="s">
        <v>33</v>
      </c>
      <c r="E9028" t="s">
        <v>533</v>
      </c>
    </row>
    <row r="9029" spans="1:5" x14ac:dyDescent="0.25">
      <c r="A9029" t="s">
        <v>38272</v>
      </c>
      <c r="B9029" t="s">
        <v>20</v>
      </c>
      <c r="C9029" t="s">
        <v>19</v>
      </c>
      <c r="D9029" t="s">
        <v>33</v>
      </c>
      <c r="E9029" t="s">
        <v>538</v>
      </c>
    </row>
    <row r="9030" spans="1:5" x14ac:dyDescent="0.25">
      <c r="A9030" t="s">
        <v>38273</v>
      </c>
      <c r="B9030" t="s">
        <v>20</v>
      </c>
      <c r="C9030" t="s">
        <v>19</v>
      </c>
      <c r="D9030" t="s">
        <v>33</v>
      </c>
      <c r="E9030" t="s">
        <v>771</v>
      </c>
    </row>
    <row r="9031" spans="1:5" x14ac:dyDescent="0.25">
      <c r="A9031" t="s">
        <v>38274</v>
      </c>
      <c r="B9031" t="s">
        <v>20</v>
      </c>
      <c r="C9031" t="s">
        <v>19</v>
      </c>
      <c r="D9031" t="s">
        <v>33</v>
      </c>
      <c r="E9031" t="s">
        <v>530</v>
      </c>
    </row>
    <row r="9032" spans="1:5" x14ac:dyDescent="0.25">
      <c r="A9032" t="s">
        <v>38275</v>
      </c>
      <c r="B9032" t="s">
        <v>20</v>
      </c>
      <c r="C9032" t="s">
        <v>19</v>
      </c>
      <c r="D9032" t="s">
        <v>33</v>
      </c>
      <c r="E9032" t="s">
        <v>530</v>
      </c>
    </row>
    <row r="9033" spans="1:5" x14ac:dyDescent="0.25">
      <c r="A9033" t="s">
        <v>38276</v>
      </c>
      <c r="B9033" t="s">
        <v>20</v>
      </c>
      <c r="C9033" t="s">
        <v>19</v>
      </c>
      <c r="D9033" t="s">
        <v>65</v>
      </c>
      <c r="E9033" t="s">
        <v>533</v>
      </c>
    </row>
    <row r="9034" spans="1:5" x14ac:dyDescent="0.25">
      <c r="A9034" t="s">
        <v>38277</v>
      </c>
      <c r="B9034" t="s">
        <v>20</v>
      </c>
      <c r="C9034" t="s">
        <v>19</v>
      </c>
      <c r="D9034" t="s">
        <v>33</v>
      </c>
      <c r="E9034" t="s">
        <v>530</v>
      </c>
    </row>
    <row r="9035" spans="1:5" x14ac:dyDescent="0.25">
      <c r="A9035" t="s">
        <v>38278</v>
      </c>
      <c r="B9035" t="s">
        <v>20</v>
      </c>
      <c r="C9035" t="s">
        <v>19</v>
      </c>
      <c r="D9035" t="s">
        <v>33</v>
      </c>
      <c r="E9035" t="s">
        <v>530</v>
      </c>
    </row>
    <row r="9036" spans="1:5" x14ac:dyDescent="0.25">
      <c r="A9036" t="s">
        <v>38279</v>
      </c>
      <c r="B9036" t="s">
        <v>20</v>
      </c>
      <c r="C9036" t="s">
        <v>19</v>
      </c>
      <c r="D9036" t="s">
        <v>33</v>
      </c>
      <c r="E9036" t="s">
        <v>538</v>
      </c>
    </row>
    <row r="9037" spans="1:5" x14ac:dyDescent="0.25">
      <c r="A9037" t="s">
        <v>38280</v>
      </c>
      <c r="B9037" t="s">
        <v>20</v>
      </c>
      <c r="C9037" t="s">
        <v>19</v>
      </c>
      <c r="D9037" t="s">
        <v>33</v>
      </c>
      <c r="E9037" t="s">
        <v>530</v>
      </c>
    </row>
    <row r="9038" spans="1:5" x14ac:dyDescent="0.25">
      <c r="A9038" t="s">
        <v>38281</v>
      </c>
      <c r="B9038" t="s">
        <v>20</v>
      </c>
      <c r="C9038" t="s">
        <v>19</v>
      </c>
      <c r="D9038" t="s">
        <v>33</v>
      </c>
      <c r="E9038" t="s">
        <v>530</v>
      </c>
    </row>
    <row r="9039" spans="1:5" x14ac:dyDescent="0.25">
      <c r="A9039" t="s">
        <v>38282</v>
      </c>
      <c r="B9039" t="s">
        <v>20</v>
      </c>
      <c r="C9039" t="s">
        <v>19</v>
      </c>
      <c r="D9039" t="s">
        <v>65</v>
      </c>
      <c r="E9039" t="s">
        <v>533</v>
      </c>
    </row>
    <row r="9040" spans="1:5" x14ac:dyDescent="0.25">
      <c r="A9040" t="s">
        <v>38283</v>
      </c>
      <c r="B9040" t="s">
        <v>20</v>
      </c>
      <c r="C9040" t="s">
        <v>19</v>
      </c>
      <c r="D9040" t="s">
        <v>65</v>
      </c>
      <c r="E9040" t="s">
        <v>533</v>
      </c>
    </row>
    <row r="9041" spans="1:5" x14ac:dyDescent="0.25">
      <c r="A9041" t="s">
        <v>38284</v>
      </c>
      <c r="B9041" t="s">
        <v>20</v>
      </c>
      <c r="C9041" t="s">
        <v>19</v>
      </c>
      <c r="D9041" t="s">
        <v>65</v>
      </c>
      <c r="E9041" t="s">
        <v>533</v>
      </c>
    </row>
    <row r="9042" spans="1:5" x14ac:dyDescent="0.25">
      <c r="A9042" t="s">
        <v>38285</v>
      </c>
      <c r="B9042" t="s">
        <v>20</v>
      </c>
      <c r="C9042" t="s">
        <v>19</v>
      </c>
      <c r="D9042" t="s">
        <v>33</v>
      </c>
      <c r="E9042" t="s">
        <v>530</v>
      </c>
    </row>
    <row r="9043" spans="1:5" x14ac:dyDescent="0.25">
      <c r="A9043" t="s">
        <v>38286</v>
      </c>
      <c r="B9043" t="s">
        <v>20</v>
      </c>
      <c r="C9043" t="s">
        <v>19</v>
      </c>
      <c r="D9043" t="s">
        <v>33</v>
      </c>
      <c r="E9043" t="s">
        <v>538</v>
      </c>
    </row>
    <row r="9044" spans="1:5" x14ac:dyDescent="0.25">
      <c r="A9044" t="s">
        <v>38287</v>
      </c>
      <c r="B9044" t="s">
        <v>20</v>
      </c>
      <c r="C9044" t="s">
        <v>19</v>
      </c>
      <c r="D9044" t="s">
        <v>33</v>
      </c>
      <c r="E9044" t="s">
        <v>530</v>
      </c>
    </row>
    <row r="9045" spans="1:5" x14ac:dyDescent="0.25">
      <c r="A9045" t="s">
        <v>38288</v>
      </c>
      <c r="B9045" t="s">
        <v>20</v>
      </c>
      <c r="C9045" t="s">
        <v>19</v>
      </c>
      <c r="D9045" t="s">
        <v>33</v>
      </c>
      <c r="E9045" t="s">
        <v>530</v>
      </c>
    </row>
    <row r="9046" spans="1:5" x14ac:dyDescent="0.25">
      <c r="A9046" t="s">
        <v>38289</v>
      </c>
      <c r="B9046" t="s">
        <v>20</v>
      </c>
      <c r="C9046" t="s">
        <v>19</v>
      </c>
      <c r="D9046" t="s">
        <v>33</v>
      </c>
      <c r="E9046" t="s">
        <v>533</v>
      </c>
    </row>
    <row r="9047" spans="1:5" x14ac:dyDescent="0.25">
      <c r="A9047" t="s">
        <v>38290</v>
      </c>
      <c r="B9047" t="s">
        <v>20</v>
      </c>
      <c r="C9047" t="s">
        <v>19</v>
      </c>
      <c r="D9047" t="s">
        <v>33</v>
      </c>
      <c r="E9047" t="s">
        <v>530</v>
      </c>
    </row>
    <row r="9048" spans="1:5" x14ac:dyDescent="0.25">
      <c r="A9048" t="s">
        <v>38291</v>
      </c>
      <c r="B9048" t="s">
        <v>20</v>
      </c>
      <c r="C9048" t="s">
        <v>19</v>
      </c>
      <c r="D9048" t="s">
        <v>33</v>
      </c>
      <c r="E9048" t="s">
        <v>533</v>
      </c>
    </row>
    <row r="9049" spans="1:5" x14ac:dyDescent="0.25">
      <c r="A9049" t="s">
        <v>38292</v>
      </c>
      <c r="B9049" t="s">
        <v>20</v>
      </c>
      <c r="C9049" t="s">
        <v>19</v>
      </c>
      <c r="D9049" t="s">
        <v>33</v>
      </c>
      <c r="E9049" t="s">
        <v>530</v>
      </c>
    </row>
    <row r="9050" spans="1:5" x14ac:dyDescent="0.25">
      <c r="A9050" t="s">
        <v>38293</v>
      </c>
      <c r="B9050" t="s">
        <v>20</v>
      </c>
      <c r="C9050" t="s">
        <v>19</v>
      </c>
      <c r="D9050" t="s">
        <v>33</v>
      </c>
      <c r="E9050" t="s">
        <v>530</v>
      </c>
    </row>
    <row r="9051" spans="1:5" x14ac:dyDescent="0.25">
      <c r="A9051" t="s">
        <v>38294</v>
      </c>
      <c r="B9051" t="s">
        <v>20</v>
      </c>
      <c r="C9051" t="s">
        <v>19</v>
      </c>
      <c r="D9051" t="s">
        <v>33</v>
      </c>
      <c r="E9051" t="s">
        <v>533</v>
      </c>
    </row>
    <row r="9052" spans="1:5" x14ac:dyDescent="0.25">
      <c r="A9052" t="s">
        <v>38295</v>
      </c>
      <c r="B9052" t="s">
        <v>20</v>
      </c>
      <c r="C9052" t="s">
        <v>19</v>
      </c>
      <c r="D9052" t="s">
        <v>33</v>
      </c>
      <c r="E9052" t="s">
        <v>533</v>
      </c>
    </row>
    <row r="9053" spans="1:5" x14ac:dyDescent="0.25">
      <c r="A9053" t="s">
        <v>38296</v>
      </c>
      <c r="B9053" t="s">
        <v>20</v>
      </c>
      <c r="C9053" t="s">
        <v>19</v>
      </c>
      <c r="D9053" t="s">
        <v>33</v>
      </c>
      <c r="E9053" t="s">
        <v>533</v>
      </c>
    </row>
    <row r="9054" spans="1:5" x14ac:dyDescent="0.25">
      <c r="A9054" t="s">
        <v>38297</v>
      </c>
      <c r="B9054" t="s">
        <v>20</v>
      </c>
      <c r="C9054" t="s">
        <v>19</v>
      </c>
      <c r="D9054" t="s">
        <v>33</v>
      </c>
      <c r="E9054" t="s">
        <v>538</v>
      </c>
    </row>
    <row r="9055" spans="1:5" x14ac:dyDescent="0.25">
      <c r="A9055" t="s">
        <v>38298</v>
      </c>
      <c r="B9055" t="s">
        <v>20</v>
      </c>
      <c r="C9055" t="s">
        <v>19</v>
      </c>
      <c r="D9055" t="s">
        <v>33</v>
      </c>
      <c r="E9055" t="s">
        <v>538</v>
      </c>
    </row>
    <row r="9056" spans="1:5" x14ac:dyDescent="0.25">
      <c r="A9056" t="s">
        <v>38299</v>
      </c>
      <c r="B9056" t="s">
        <v>20</v>
      </c>
      <c r="C9056" t="s">
        <v>19</v>
      </c>
      <c r="D9056" t="s">
        <v>33</v>
      </c>
      <c r="E9056" t="s">
        <v>533</v>
      </c>
    </row>
    <row r="9057" spans="1:5" x14ac:dyDescent="0.25">
      <c r="A9057" t="s">
        <v>38300</v>
      </c>
      <c r="B9057" t="s">
        <v>20</v>
      </c>
      <c r="C9057" t="s">
        <v>19</v>
      </c>
      <c r="D9057" t="s">
        <v>33</v>
      </c>
      <c r="E9057" t="s">
        <v>530</v>
      </c>
    </row>
    <row r="9058" spans="1:5" x14ac:dyDescent="0.25">
      <c r="A9058" t="s">
        <v>38301</v>
      </c>
      <c r="B9058" t="s">
        <v>20</v>
      </c>
      <c r="C9058" t="s">
        <v>19</v>
      </c>
      <c r="D9058" t="s">
        <v>33</v>
      </c>
      <c r="E9058" t="s">
        <v>530</v>
      </c>
    </row>
    <row r="9059" spans="1:5" x14ac:dyDescent="0.25">
      <c r="A9059" t="s">
        <v>38302</v>
      </c>
      <c r="B9059" t="s">
        <v>20</v>
      </c>
      <c r="C9059" t="s">
        <v>19</v>
      </c>
      <c r="D9059" t="s">
        <v>33</v>
      </c>
      <c r="E9059" t="s">
        <v>530</v>
      </c>
    </row>
    <row r="9060" spans="1:5" x14ac:dyDescent="0.25">
      <c r="A9060" t="s">
        <v>38303</v>
      </c>
      <c r="B9060" t="s">
        <v>20</v>
      </c>
      <c r="C9060" t="s">
        <v>19</v>
      </c>
      <c r="D9060" t="s">
        <v>33</v>
      </c>
      <c r="E9060" t="s">
        <v>530</v>
      </c>
    </row>
    <row r="9061" spans="1:5" x14ac:dyDescent="0.25">
      <c r="A9061" t="s">
        <v>38304</v>
      </c>
      <c r="B9061" t="s">
        <v>20</v>
      </c>
      <c r="C9061" t="s">
        <v>19</v>
      </c>
      <c r="D9061" t="s">
        <v>33</v>
      </c>
      <c r="E9061" t="s">
        <v>533</v>
      </c>
    </row>
    <row r="9062" spans="1:5" x14ac:dyDescent="0.25">
      <c r="A9062" t="s">
        <v>38305</v>
      </c>
      <c r="B9062" t="s">
        <v>20</v>
      </c>
      <c r="C9062" t="s">
        <v>19</v>
      </c>
      <c r="D9062" t="s">
        <v>33</v>
      </c>
      <c r="E9062" t="s">
        <v>530</v>
      </c>
    </row>
    <row r="9063" spans="1:5" x14ac:dyDescent="0.25">
      <c r="A9063" t="s">
        <v>38306</v>
      </c>
      <c r="B9063" t="s">
        <v>20</v>
      </c>
      <c r="C9063" t="s">
        <v>19</v>
      </c>
      <c r="D9063" t="s">
        <v>33</v>
      </c>
      <c r="E9063" t="s">
        <v>553</v>
      </c>
    </row>
    <row r="9064" spans="1:5" x14ac:dyDescent="0.25">
      <c r="A9064" t="s">
        <v>38307</v>
      </c>
      <c r="B9064" t="s">
        <v>20</v>
      </c>
      <c r="C9064" t="s">
        <v>19</v>
      </c>
      <c r="D9064" t="s">
        <v>33</v>
      </c>
      <c r="E9064" t="s">
        <v>533</v>
      </c>
    </row>
    <row r="9065" spans="1:5" x14ac:dyDescent="0.25">
      <c r="A9065" t="s">
        <v>38308</v>
      </c>
      <c r="B9065" t="s">
        <v>20</v>
      </c>
      <c r="C9065" t="s">
        <v>19</v>
      </c>
      <c r="D9065" t="s">
        <v>33</v>
      </c>
      <c r="E9065" t="s">
        <v>530</v>
      </c>
    </row>
    <row r="9066" spans="1:5" x14ac:dyDescent="0.25">
      <c r="A9066" t="s">
        <v>38309</v>
      </c>
      <c r="B9066" t="s">
        <v>20</v>
      </c>
      <c r="C9066" t="s">
        <v>19</v>
      </c>
      <c r="D9066" t="s">
        <v>33</v>
      </c>
      <c r="E9066" t="s">
        <v>538</v>
      </c>
    </row>
    <row r="9067" spans="1:5" x14ac:dyDescent="0.25">
      <c r="A9067" t="s">
        <v>38310</v>
      </c>
      <c r="B9067" t="s">
        <v>20</v>
      </c>
      <c r="C9067" t="s">
        <v>19</v>
      </c>
      <c r="D9067" t="s">
        <v>33</v>
      </c>
      <c r="E9067" t="s">
        <v>533</v>
      </c>
    </row>
    <row r="9068" spans="1:5" x14ac:dyDescent="0.25">
      <c r="A9068" t="s">
        <v>38311</v>
      </c>
      <c r="B9068" t="s">
        <v>20</v>
      </c>
      <c r="C9068" t="s">
        <v>19</v>
      </c>
      <c r="D9068" t="s">
        <v>33</v>
      </c>
      <c r="E9068" t="s">
        <v>538</v>
      </c>
    </row>
    <row r="9069" spans="1:5" x14ac:dyDescent="0.25">
      <c r="A9069" t="s">
        <v>38312</v>
      </c>
      <c r="B9069" t="s">
        <v>20</v>
      </c>
      <c r="C9069" t="s">
        <v>19</v>
      </c>
      <c r="D9069" t="s">
        <v>33</v>
      </c>
      <c r="E9069" t="s">
        <v>530</v>
      </c>
    </row>
    <row r="9070" spans="1:5" x14ac:dyDescent="0.25">
      <c r="A9070" t="s">
        <v>38313</v>
      </c>
      <c r="B9070" t="s">
        <v>20</v>
      </c>
      <c r="C9070" t="s">
        <v>19</v>
      </c>
      <c r="D9070" t="s">
        <v>33</v>
      </c>
      <c r="E9070" t="s">
        <v>538</v>
      </c>
    </row>
    <row r="9071" spans="1:5" x14ac:dyDescent="0.25">
      <c r="A9071" t="s">
        <v>38314</v>
      </c>
      <c r="B9071" t="s">
        <v>20</v>
      </c>
      <c r="C9071" t="s">
        <v>19</v>
      </c>
      <c r="D9071" t="s">
        <v>33</v>
      </c>
      <c r="E9071" t="s">
        <v>530</v>
      </c>
    </row>
    <row r="9072" spans="1:5" x14ac:dyDescent="0.25">
      <c r="A9072" t="s">
        <v>38315</v>
      </c>
      <c r="B9072" t="s">
        <v>20</v>
      </c>
      <c r="C9072" t="s">
        <v>19</v>
      </c>
      <c r="D9072" t="s">
        <v>33</v>
      </c>
      <c r="E9072" t="s">
        <v>533</v>
      </c>
    </row>
    <row r="9073" spans="1:5" x14ac:dyDescent="0.25">
      <c r="A9073" t="s">
        <v>38316</v>
      </c>
      <c r="B9073" t="s">
        <v>20</v>
      </c>
      <c r="C9073" t="s">
        <v>19</v>
      </c>
      <c r="D9073" t="s">
        <v>33</v>
      </c>
      <c r="E9073" t="s">
        <v>533</v>
      </c>
    </row>
    <row r="9074" spans="1:5" x14ac:dyDescent="0.25">
      <c r="A9074" t="s">
        <v>38317</v>
      </c>
      <c r="B9074" t="s">
        <v>20</v>
      </c>
      <c r="C9074" t="s">
        <v>19</v>
      </c>
      <c r="D9074" t="s">
        <v>33</v>
      </c>
      <c r="E9074" t="s">
        <v>533</v>
      </c>
    </row>
    <row r="9075" spans="1:5" x14ac:dyDescent="0.25">
      <c r="A9075" t="s">
        <v>38318</v>
      </c>
      <c r="B9075" t="s">
        <v>20</v>
      </c>
      <c r="C9075" t="s">
        <v>19</v>
      </c>
      <c r="D9075" t="s">
        <v>33</v>
      </c>
      <c r="E9075" t="s">
        <v>533</v>
      </c>
    </row>
    <row r="9076" spans="1:5" x14ac:dyDescent="0.25">
      <c r="A9076" t="s">
        <v>38319</v>
      </c>
      <c r="B9076" t="s">
        <v>20</v>
      </c>
      <c r="C9076" t="s">
        <v>19</v>
      </c>
      <c r="D9076" t="s">
        <v>33</v>
      </c>
      <c r="E9076" t="s">
        <v>533</v>
      </c>
    </row>
    <row r="9077" spans="1:5" x14ac:dyDescent="0.25">
      <c r="A9077" t="s">
        <v>38320</v>
      </c>
      <c r="B9077" t="s">
        <v>20</v>
      </c>
      <c r="C9077" t="s">
        <v>19</v>
      </c>
      <c r="D9077" t="s">
        <v>33</v>
      </c>
      <c r="E9077" t="s">
        <v>533</v>
      </c>
    </row>
    <row r="9078" spans="1:5" x14ac:dyDescent="0.25">
      <c r="A9078" t="s">
        <v>38321</v>
      </c>
      <c r="B9078" t="s">
        <v>20</v>
      </c>
      <c r="C9078" t="s">
        <v>19</v>
      </c>
      <c r="D9078" t="s">
        <v>33</v>
      </c>
      <c r="E9078" t="s">
        <v>530</v>
      </c>
    </row>
    <row r="9079" spans="1:5" x14ac:dyDescent="0.25">
      <c r="A9079" t="s">
        <v>38322</v>
      </c>
      <c r="B9079" t="s">
        <v>20</v>
      </c>
      <c r="C9079" t="s">
        <v>19</v>
      </c>
      <c r="D9079" t="s">
        <v>33</v>
      </c>
      <c r="E9079" t="s">
        <v>530</v>
      </c>
    </row>
    <row r="9080" spans="1:5" x14ac:dyDescent="0.25">
      <c r="A9080" t="s">
        <v>38323</v>
      </c>
      <c r="B9080" t="s">
        <v>20</v>
      </c>
      <c r="C9080" t="s">
        <v>19</v>
      </c>
      <c r="D9080" t="s">
        <v>33</v>
      </c>
      <c r="E9080" t="s">
        <v>533</v>
      </c>
    </row>
    <row r="9081" spans="1:5" x14ac:dyDescent="0.25">
      <c r="A9081" t="s">
        <v>38324</v>
      </c>
      <c r="B9081" t="s">
        <v>20</v>
      </c>
      <c r="C9081" t="s">
        <v>19</v>
      </c>
      <c r="D9081" t="s">
        <v>33</v>
      </c>
      <c r="E9081" t="s">
        <v>530</v>
      </c>
    </row>
    <row r="9082" spans="1:5" x14ac:dyDescent="0.25">
      <c r="A9082" t="s">
        <v>38325</v>
      </c>
      <c r="B9082" t="s">
        <v>20</v>
      </c>
      <c r="C9082" t="s">
        <v>19</v>
      </c>
      <c r="D9082" t="s">
        <v>33</v>
      </c>
      <c r="E9082" t="s">
        <v>533</v>
      </c>
    </row>
    <row r="9083" spans="1:5" x14ac:dyDescent="0.25">
      <c r="A9083" t="s">
        <v>38326</v>
      </c>
      <c r="B9083" t="s">
        <v>20</v>
      </c>
      <c r="C9083" t="s">
        <v>19</v>
      </c>
      <c r="D9083" t="s">
        <v>69</v>
      </c>
      <c r="E9083" t="s">
        <v>538</v>
      </c>
    </row>
    <row r="9084" spans="1:5" x14ac:dyDescent="0.25">
      <c r="A9084" t="s">
        <v>38327</v>
      </c>
      <c r="B9084" t="s">
        <v>20</v>
      </c>
      <c r="C9084" t="s">
        <v>19</v>
      </c>
      <c r="D9084" t="s">
        <v>33</v>
      </c>
      <c r="E9084" t="s">
        <v>530</v>
      </c>
    </row>
    <row r="9085" spans="1:5" x14ac:dyDescent="0.25">
      <c r="A9085" t="s">
        <v>38328</v>
      </c>
      <c r="B9085" t="s">
        <v>20</v>
      </c>
      <c r="C9085" t="s">
        <v>19</v>
      </c>
      <c r="D9085" t="s">
        <v>33</v>
      </c>
      <c r="E9085" t="s">
        <v>562</v>
      </c>
    </row>
    <row r="9086" spans="1:5" x14ac:dyDescent="0.25">
      <c r="A9086" t="s">
        <v>38329</v>
      </c>
      <c r="B9086" t="s">
        <v>20</v>
      </c>
      <c r="C9086" t="s">
        <v>19</v>
      </c>
      <c r="D9086" t="s">
        <v>33</v>
      </c>
      <c r="E9086" t="s">
        <v>533</v>
      </c>
    </row>
    <row r="9087" spans="1:5" x14ac:dyDescent="0.25">
      <c r="A9087" t="s">
        <v>38330</v>
      </c>
      <c r="B9087" t="s">
        <v>20</v>
      </c>
      <c r="C9087" t="s">
        <v>19</v>
      </c>
      <c r="D9087" t="s">
        <v>33</v>
      </c>
      <c r="E9087" t="s">
        <v>553</v>
      </c>
    </row>
    <row r="9088" spans="1:5" x14ac:dyDescent="0.25">
      <c r="A9088" t="s">
        <v>38331</v>
      </c>
      <c r="B9088" t="s">
        <v>20</v>
      </c>
      <c r="C9088" t="s">
        <v>19</v>
      </c>
      <c r="D9088" t="s">
        <v>33</v>
      </c>
      <c r="E9088" t="s">
        <v>530</v>
      </c>
    </row>
    <row r="9089" spans="1:5" x14ac:dyDescent="0.25">
      <c r="A9089" t="s">
        <v>38332</v>
      </c>
      <c r="B9089" t="s">
        <v>20</v>
      </c>
      <c r="C9089" t="s">
        <v>19</v>
      </c>
      <c r="D9089" t="s">
        <v>33</v>
      </c>
      <c r="E9089" t="s">
        <v>533</v>
      </c>
    </row>
    <row r="9090" spans="1:5" x14ac:dyDescent="0.25">
      <c r="A9090" t="s">
        <v>38333</v>
      </c>
      <c r="B9090" t="s">
        <v>20</v>
      </c>
      <c r="C9090" t="s">
        <v>19</v>
      </c>
      <c r="D9090" t="s">
        <v>33</v>
      </c>
      <c r="E9090" t="s">
        <v>530</v>
      </c>
    </row>
    <row r="9091" spans="1:5" x14ac:dyDescent="0.25">
      <c r="A9091" t="s">
        <v>38334</v>
      </c>
      <c r="B9091" t="s">
        <v>20</v>
      </c>
      <c r="C9091" t="s">
        <v>19</v>
      </c>
      <c r="D9091" t="s">
        <v>33</v>
      </c>
      <c r="E9091" t="s">
        <v>530</v>
      </c>
    </row>
    <row r="9092" spans="1:5" x14ac:dyDescent="0.25">
      <c r="A9092" t="s">
        <v>38335</v>
      </c>
      <c r="B9092" t="s">
        <v>20</v>
      </c>
      <c r="C9092" t="s">
        <v>19</v>
      </c>
      <c r="D9092" t="s">
        <v>33</v>
      </c>
      <c r="E9092" t="s">
        <v>530</v>
      </c>
    </row>
    <row r="9093" spans="1:5" x14ac:dyDescent="0.25">
      <c r="A9093" t="s">
        <v>38336</v>
      </c>
      <c r="B9093" t="s">
        <v>20</v>
      </c>
      <c r="C9093" t="s">
        <v>19</v>
      </c>
      <c r="D9093" t="s">
        <v>33</v>
      </c>
      <c r="E9093" t="s">
        <v>538</v>
      </c>
    </row>
    <row r="9094" spans="1:5" x14ac:dyDescent="0.25">
      <c r="A9094" t="s">
        <v>38337</v>
      </c>
      <c r="B9094" t="s">
        <v>20</v>
      </c>
      <c r="C9094" t="s">
        <v>19</v>
      </c>
      <c r="D9094" t="s">
        <v>33</v>
      </c>
      <c r="E9094" t="s">
        <v>553</v>
      </c>
    </row>
    <row r="9095" spans="1:5" x14ac:dyDescent="0.25">
      <c r="A9095" t="s">
        <v>38338</v>
      </c>
      <c r="B9095" t="s">
        <v>20</v>
      </c>
      <c r="C9095" t="s">
        <v>19</v>
      </c>
      <c r="D9095" t="s">
        <v>65</v>
      </c>
      <c r="E9095" t="s">
        <v>533</v>
      </c>
    </row>
    <row r="9096" spans="1:5" x14ac:dyDescent="0.25">
      <c r="A9096" t="s">
        <v>38339</v>
      </c>
      <c r="B9096" t="s">
        <v>20</v>
      </c>
      <c r="C9096" t="s">
        <v>19</v>
      </c>
      <c r="D9096" t="s">
        <v>33</v>
      </c>
      <c r="E9096" t="s">
        <v>533</v>
      </c>
    </row>
    <row r="9097" spans="1:5" x14ac:dyDescent="0.25">
      <c r="A9097" t="s">
        <v>38340</v>
      </c>
      <c r="B9097" t="s">
        <v>20</v>
      </c>
      <c r="C9097" t="s">
        <v>19</v>
      </c>
      <c r="D9097" t="s">
        <v>33</v>
      </c>
      <c r="E9097" t="s">
        <v>533</v>
      </c>
    </row>
    <row r="9098" spans="1:5" x14ac:dyDescent="0.25">
      <c r="A9098" t="s">
        <v>38341</v>
      </c>
      <c r="B9098" t="s">
        <v>20</v>
      </c>
      <c r="C9098" t="s">
        <v>19</v>
      </c>
      <c r="D9098" t="s">
        <v>33</v>
      </c>
      <c r="E9098" t="s">
        <v>538</v>
      </c>
    </row>
    <row r="9099" spans="1:5" x14ac:dyDescent="0.25">
      <c r="A9099" t="s">
        <v>38342</v>
      </c>
      <c r="B9099" t="s">
        <v>20</v>
      </c>
      <c r="C9099" t="s">
        <v>19</v>
      </c>
      <c r="D9099" t="s">
        <v>33</v>
      </c>
      <c r="E9099" t="s">
        <v>837</v>
      </c>
    </row>
    <row r="9100" spans="1:5" x14ac:dyDescent="0.25">
      <c r="A9100" t="s">
        <v>38343</v>
      </c>
      <c r="B9100" t="s">
        <v>20</v>
      </c>
      <c r="C9100" t="s">
        <v>19</v>
      </c>
      <c r="D9100" t="s">
        <v>33</v>
      </c>
      <c r="E9100" t="s">
        <v>530</v>
      </c>
    </row>
    <row r="9101" spans="1:5" x14ac:dyDescent="0.25">
      <c r="A9101" t="s">
        <v>38344</v>
      </c>
      <c r="B9101" t="s">
        <v>20</v>
      </c>
      <c r="C9101" t="s">
        <v>19</v>
      </c>
      <c r="D9101" t="s">
        <v>33</v>
      </c>
      <c r="E9101" t="s">
        <v>538</v>
      </c>
    </row>
    <row r="9102" spans="1:5" x14ac:dyDescent="0.25">
      <c r="A9102" t="s">
        <v>38345</v>
      </c>
      <c r="B9102" t="s">
        <v>20</v>
      </c>
      <c r="C9102" t="s">
        <v>19</v>
      </c>
      <c r="D9102" t="s">
        <v>33</v>
      </c>
      <c r="E9102" t="s">
        <v>530</v>
      </c>
    </row>
    <row r="9103" spans="1:5" x14ac:dyDescent="0.25">
      <c r="A9103" t="s">
        <v>38346</v>
      </c>
      <c r="B9103" t="s">
        <v>20</v>
      </c>
      <c r="C9103" t="s">
        <v>19</v>
      </c>
      <c r="D9103" t="s">
        <v>33</v>
      </c>
      <c r="E9103" t="s">
        <v>530</v>
      </c>
    </row>
    <row r="9104" spans="1:5" x14ac:dyDescent="0.25">
      <c r="A9104" t="s">
        <v>38347</v>
      </c>
      <c r="B9104" t="s">
        <v>20</v>
      </c>
      <c r="C9104" t="s">
        <v>19</v>
      </c>
      <c r="D9104" t="s">
        <v>33</v>
      </c>
      <c r="E9104" t="s">
        <v>530</v>
      </c>
    </row>
    <row r="9105" spans="1:5" x14ac:dyDescent="0.25">
      <c r="A9105" t="s">
        <v>38348</v>
      </c>
      <c r="B9105" t="s">
        <v>20</v>
      </c>
      <c r="C9105" t="s">
        <v>19</v>
      </c>
      <c r="D9105" t="s">
        <v>33</v>
      </c>
      <c r="E9105" t="s">
        <v>533</v>
      </c>
    </row>
    <row r="9106" spans="1:5" x14ac:dyDescent="0.25">
      <c r="A9106" t="s">
        <v>38349</v>
      </c>
      <c r="B9106" t="s">
        <v>20</v>
      </c>
      <c r="C9106" t="s">
        <v>19</v>
      </c>
      <c r="D9106" t="s">
        <v>33</v>
      </c>
      <c r="E9106" t="s">
        <v>538</v>
      </c>
    </row>
    <row r="9107" spans="1:5" x14ac:dyDescent="0.25">
      <c r="A9107" t="s">
        <v>38350</v>
      </c>
      <c r="B9107" t="s">
        <v>20</v>
      </c>
      <c r="C9107" t="s">
        <v>19</v>
      </c>
      <c r="D9107" t="s">
        <v>33</v>
      </c>
      <c r="E9107" t="s">
        <v>533</v>
      </c>
    </row>
    <row r="9108" spans="1:5" x14ac:dyDescent="0.25">
      <c r="A9108" t="s">
        <v>38351</v>
      </c>
      <c r="B9108" t="s">
        <v>20</v>
      </c>
      <c r="C9108" t="s">
        <v>19</v>
      </c>
      <c r="D9108" t="s">
        <v>33</v>
      </c>
      <c r="E9108" t="s">
        <v>538</v>
      </c>
    </row>
    <row r="9109" spans="1:5" x14ac:dyDescent="0.25">
      <c r="A9109" t="s">
        <v>38352</v>
      </c>
      <c r="B9109" t="s">
        <v>20</v>
      </c>
      <c r="C9109" t="s">
        <v>19</v>
      </c>
      <c r="D9109" t="s">
        <v>33</v>
      </c>
      <c r="E9109" t="s">
        <v>530</v>
      </c>
    </row>
    <row r="9110" spans="1:5" x14ac:dyDescent="0.25">
      <c r="A9110" t="s">
        <v>38353</v>
      </c>
      <c r="B9110" t="s">
        <v>20</v>
      </c>
      <c r="C9110" t="s">
        <v>19</v>
      </c>
      <c r="D9110" t="s">
        <v>33</v>
      </c>
      <c r="E9110" t="s">
        <v>530</v>
      </c>
    </row>
    <row r="9111" spans="1:5" x14ac:dyDescent="0.25">
      <c r="A9111" t="s">
        <v>38354</v>
      </c>
      <c r="B9111" t="s">
        <v>20</v>
      </c>
      <c r="C9111" t="s">
        <v>19</v>
      </c>
      <c r="D9111" t="s">
        <v>33</v>
      </c>
      <c r="E9111" t="s">
        <v>530</v>
      </c>
    </row>
    <row r="9112" spans="1:5" x14ac:dyDescent="0.25">
      <c r="A9112" t="s">
        <v>38355</v>
      </c>
      <c r="B9112" t="s">
        <v>20</v>
      </c>
      <c r="C9112" t="s">
        <v>19</v>
      </c>
      <c r="D9112" t="s">
        <v>33</v>
      </c>
      <c r="E9112" t="s">
        <v>533</v>
      </c>
    </row>
    <row r="9113" spans="1:5" x14ac:dyDescent="0.25">
      <c r="A9113" t="s">
        <v>38356</v>
      </c>
      <c r="B9113" t="s">
        <v>20</v>
      </c>
      <c r="C9113" t="s">
        <v>19</v>
      </c>
      <c r="D9113" t="s">
        <v>33</v>
      </c>
      <c r="E9113" t="s">
        <v>533</v>
      </c>
    </row>
    <row r="9114" spans="1:5" x14ac:dyDescent="0.25">
      <c r="A9114" t="s">
        <v>38357</v>
      </c>
      <c r="B9114" t="s">
        <v>20</v>
      </c>
      <c r="C9114" t="s">
        <v>19</v>
      </c>
      <c r="D9114" t="s">
        <v>33</v>
      </c>
      <c r="E9114" t="s">
        <v>530</v>
      </c>
    </row>
    <row r="9115" spans="1:5" x14ac:dyDescent="0.25">
      <c r="A9115" t="s">
        <v>38358</v>
      </c>
      <c r="B9115" t="s">
        <v>20</v>
      </c>
      <c r="C9115" t="s">
        <v>19</v>
      </c>
      <c r="D9115" t="s">
        <v>33</v>
      </c>
      <c r="E9115" t="s">
        <v>530</v>
      </c>
    </row>
    <row r="9116" spans="1:5" x14ac:dyDescent="0.25">
      <c r="A9116" t="s">
        <v>38359</v>
      </c>
      <c r="B9116" t="s">
        <v>20</v>
      </c>
      <c r="C9116" t="s">
        <v>19</v>
      </c>
      <c r="D9116" t="s">
        <v>65</v>
      </c>
      <c r="E9116" t="s">
        <v>533</v>
      </c>
    </row>
    <row r="9117" spans="1:5" x14ac:dyDescent="0.25">
      <c r="A9117" t="s">
        <v>38360</v>
      </c>
      <c r="B9117" t="s">
        <v>20</v>
      </c>
      <c r="C9117" t="s">
        <v>19</v>
      </c>
      <c r="D9117" t="s">
        <v>33</v>
      </c>
      <c r="E9117" t="s">
        <v>530</v>
      </c>
    </row>
    <row r="9118" spans="1:5" x14ac:dyDescent="0.25">
      <c r="A9118" t="s">
        <v>38361</v>
      </c>
      <c r="B9118" t="s">
        <v>20</v>
      </c>
      <c r="C9118" t="s">
        <v>19</v>
      </c>
      <c r="D9118" t="s">
        <v>33</v>
      </c>
      <c r="E9118" t="s">
        <v>562</v>
      </c>
    </row>
    <row r="9119" spans="1:5" x14ac:dyDescent="0.25">
      <c r="A9119" t="s">
        <v>38362</v>
      </c>
      <c r="B9119" t="s">
        <v>20</v>
      </c>
      <c r="C9119" t="s">
        <v>19</v>
      </c>
      <c r="D9119" t="s">
        <v>33</v>
      </c>
      <c r="E9119" t="s">
        <v>533</v>
      </c>
    </row>
    <row r="9120" spans="1:5" x14ac:dyDescent="0.25">
      <c r="A9120" t="s">
        <v>38363</v>
      </c>
      <c r="B9120" t="s">
        <v>20</v>
      </c>
      <c r="C9120" t="s">
        <v>19</v>
      </c>
      <c r="D9120" t="s">
        <v>33</v>
      </c>
      <c r="E9120" t="s">
        <v>533</v>
      </c>
    </row>
    <row r="9121" spans="1:5" x14ac:dyDescent="0.25">
      <c r="A9121" t="s">
        <v>38364</v>
      </c>
      <c r="B9121" t="s">
        <v>20</v>
      </c>
      <c r="C9121" t="s">
        <v>19</v>
      </c>
      <c r="D9121" t="s">
        <v>33</v>
      </c>
      <c r="E9121" t="s">
        <v>530</v>
      </c>
    </row>
    <row r="9122" spans="1:5" x14ac:dyDescent="0.25">
      <c r="A9122" t="s">
        <v>38365</v>
      </c>
      <c r="B9122" t="s">
        <v>20</v>
      </c>
      <c r="C9122" t="s">
        <v>19</v>
      </c>
      <c r="D9122" t="s">
        <v>33</v>
      </c>
      <c r="E9122" t="s">
        <v>530</v>
      </c>
    </row>
    <row r="9123" spans="1:5" x14ac:dyDescent="0.25">
      <c r="A9123" t="s">
        <v>38366</v>
      </c>
      <c r="B9123" t="s">
        <v>20</v>
      </c>
      <c r="C9123" t="s">
        <v>19</v>
      </c>
      <c r="D9123" t="s">
        <v>33</v>
      </c>
      <c r="E9123" t="s">
        <v>530</v>
      </c>
    </row>
    <row r="9124" spans="1:5" x14ac:dyDescent="0.25">
      <c r="A9124" t="s">
        <v>38367</v>
      </c>
      <c r="B9124" t="s">
        <v>20</v>
      </c>
      <c r="C9124" t="s">
        <v>19</v>
      </c>
      <c r="D9124" t="s">
        <v>33</v>
      </c>
      <c r="E9124" t="s">
        <v>538</v>
      </c>
    </row>
    <row r="9125" spans="1:5" x14ac:dyDescent="0.25">
      <c r="A9125" t="s">
        <v>38368</v>
      </c>
      <c r="B9125" t="s">
        <v>20</v>
      </c>
      <c r="C9125" t="s">
        <v>19</v>
      </c>
      <c r="D9125" t="s">
        <v>33</v>
      </c>
      <c r="E9125" t="s">
        <v>538</v>
      </c>
    </row>
    <row r="9126" spans="1:5" x14ac:dyDescent="0.25">
      <c r="A9126" t="s">
        <v>38369</v>
      </c>
      <c r="B9126" t="s">
        <v>20</v>
      </c>
      <c r="C9126" t="s">
        <v>19</v>
      </c>
      <c r="D9126" t="s">
        <v>33</v>
      </c>
      <c r="E9126" t="s">
        <v>530</v>
      </c>
    </row>
    <row r="9127" spans="1:5" x14ac:dyDescent="0.25">
      <c r="A9127" t="s">
        <v>38370</v>
      </c>
      <c r="B9127" t="s">
        <v>20</v>
      </c>
      <c r="C9127" t="s">
        <v>19</v>
      </c>
      <c r="D9127" t="s">
        <v>33</v>
      </c>
      <c r="E9127" t="s">
        <v>562</v>
      </c>
    </row>
    <row r="9128" spans="1:5" x14ac:dyDescent="0.25">
      <c r="A9128" t="s">
        <v>38371</v>
      </c>
      <c r="B9128" t="s">
        <v>20</v>
      </c>
      <c r="C9128" t="s">
        <v>19</v>
      </c>
      <c r="D9128" t="s">
        <v>33</v>
      </c>
      <c r="E9128" t="s">
        <v>530</v>
      </c>
    </row>
    <row r="9129" spans="1:5" x14ac:dyDescent="0.25">
      <c r="A9129" t="s">
        <v>38372</v>
      </c>
      <c r="B9129" t="s">
        <v>20</v>
      </c>
      <c r="C9129" t="s">
        <v>19</v>
      </c>
      <c r="D9129" t="s">
        <v>33</v>
      </c>
      <c r="E9129" t="s">
        <v>530</v>
      </c>
    </row>
    <row r="9130" spans="1:5" x14ac:dyDescent="0.25">
      <c r="A9130" t="s">
        <v>38373</v>
      </c>
      <c r="B9130" t="s">
        <v>20</v>
      </c>
      <c r="C9130" t="s">
        <v>19</v>
      </c>
      <c r="D9130" t="s">
        <v>33</v>
      </c>
      <c r="E9130" t="s">
        <v>530</v>
      </c>
    </row>
    <row r="9131" spans="1:5" x14ac:dyDescent="0.25">
      <c r="A9131" t="s">
        <v>38374</v>
      </c>
      <c r="B9131" t="s">
        <v>20</v>
      </c>
      <c r="C9131" t="s">
        <v>19</v>
      </c>
      <c r="D9131" t="s">
        <v>33</v>
      </c>
      <c r="E9131" t="s">
        <v>530</v>
      </c>
    </row>
    <row r="9132" spans="1:5" x14ac:dyDescent="0.25">
      <c r="A9132" t="s">
        <v>38375</v>
      </c>
      <c r="B9132" t="s">
        <v>20</v>
      </c>
      <c r="C9132" t="s">
        <v>19</v>
      </c>
      <c r="D9132" t="s">
        <v>33</v>
      </c>
      <c r="E9132" t="s">
        <v>533</v>
      </c>
    </row>
    <row r="9133" spans="1:5" x14ac:dyDescent="0.25">
      <c r="A9133" t="s">
        <v>38376</v>
      </c>
      <c r="B9133" t="s">
        <v>20</v>
      </c>
      <c r="C9133" t="s">
        <v>19</v>
      </c>
      <c r="D9133" t="s">
        <v>33</v>
      </c>
      <c r="E9133" t="s">
        <v>562</v>
      </c>
    </row>
    <row r="9134" spans="1:5" x14ac:dyDescent="0.25">
      <c r="A9134" t="s">
        <v>38377</v>
      </c>
      <c r="B9134" t="s">
        <v>20</v>
      </c>
      <c r="C9134" t="s">
        <v>19</v>
      </c>
      <c r="D9134" t="s">
        <v>33</v>
      </c>
      <c r="E9134" t="s">
        <v>533</v>
      </c>
    </row>
    <row r="9135" spans="1:5" x14ac:dyDescent="0.25">
      <c r="A9135" t="s">
        <v>38378</v>
      </c>
      <c r="B9135" t="s">
        <v>20</v>
      </c>
      <c r="C9135" t="s">
        <v>19</v>
      </c>
      <c r="D9135" t="s">
        <v>33</v>
      </c>
      <c r="E9135" t="s">
        <v>533</v>
      </c>
    </row>
    <row r="9136" spans="1:5" x14ac:dyDescent="0.25">
      <c r="A9136" t="s">
        <v>38379</v>
      </c>
      <c r="B9136" t="s">
        <v>20</v>
      </c>
      <c r="C9136" t="s">
        <v>19</v>
      </c>
      <c r="D9136" t="s">
        <v>33</v>
      </c>
      <c r="E9136" t="s">
        <v>533</v>
      </c>
    </row>
    <row r="9137" spans="1:5" x14ac:dyDescent="0.25">
      <c r="A9137" t="s">
        <v>38380</v>
      </c>
      <c r="B9137" t="s">
        <v>20</v>
      </c>
      <c r="C9137" t="s">
        <v>19</v>
      </c>
      <c r="D9137" t="s">
        <v>33</v>
      </c>
      <c r="E9137" t="s">
        <v>538</v>
      </c>
    </row>
    <row r="9138" spans="1:5" x14ac:dyDescent="0.25">
      <c r="A9138" t="s">
        <v>38381</v>
      </c>
      <c r="B9138" t="s">
        <v>20</v>
      </c>
      <c r="C9138" t="s">
        <v>19</v>
      </c>
      <c r="D9138" t="s">
        <v>33</v>
      </c>
      <c r="E9138" t="s">
        <v>533</v>
      </c>
    </row>
    <row r="9139" spans="1:5" x14ac:dyDescent="0.25">
      <c r="A9139" t="s">
        <v>38382</v>
      </c>
      <c r="B9139" t="s">
        <v>20</v>
      </c>
      <c r="C9139" t="s">
        <v>19</v>
      </c>
      <c r="D9139" t="s">
        <v>33</v>
      </c>
      <c r="E9139" t="s">
        <v>533</v>
      </c>
    </row>
    <row r="9140" spans="1:5" x14ac:dyDescent="0.25">
      <c r="A9140" t="s">
        <v>38383</v>
      </c>
      <c r="B9140" t="s">
        <v>20</v>
      </c>
      <c r="C9140" t="s">
        <v>19</v>
      </c>
      <c r="D9140" t="s">
        <v>33</v>
      </c>
      <c r="E9140" t="s">
        <v>538</v>
      </c>
    </row>
    <row r="9141" spans="1:5" x14ac:dyDescent="0.25">
      <c r="A9141" t="s">
        <v>38384</v>
      </c>
      <c r="B9141" t="s">
        <v>20</v>
      </c>
      <c r="C9141" t="s">
        <v>19</v>
      </c>
      <c r="D9141" t="s">
        <v>33</v>
      </c>
      <c r="E9141" t="s">
        <v>533</v>
      </c>
    </row>
    <row r="9142" spans="1:5" x14ac:dyDescent="0.25">
      <c r="A9142" t="s">
        <v>38385</v>
      </c>
      <c r="B9142" t="s">
        <v>20</v>
      </c>
      <c r="C9142" t="s">
        <v>19</v>
      </c>
      <c r="D9142" t="s">
        <v>33</v>
      </c>
      <c r="E9142" t="s">
        <v>533</v>
      </c>
    </row>
    <row r="9143" spans="1:5" x14ac:dyDescent="0.25">
      <c r="A9143" t="s">
        <v>38386</v>
      </c>
      <c r="B9143" t="s">
        <v>20</v>
      </c>
      <c r="C9143" t="s">
        <v>19</v>
      </c>
      <c r="D9143" t="s">
        <v>33</v>
      </c>
      <c r="E9143" t="s">
        <v>530</v>
      </c>
    </row>
    <row r="9144" spans="1:5" x14ac:dyDescent="0.25">
      <c r="A9144" t="s">
        <v>38387</v>
      </c>
      <c r="B9144" t="s">
        <v>20</v>
      </c>
      <c r="C9144" t="s">
        <v>19</v>
      </c>
      <c r="D9144" t="s">
        <v>33</v>
      </c>
      <c r="E9144" t="s">
        <v>533</v>
      </c>
    </row>
    <row r="9145" spans="1:5" x14ac:dyDescent="0.25">
      <c r="A9145" t="s">
        <v>38388</v>
      </c>
      <c r="B9145" t="s">
        <v>20</v>
      </c>
      <c r="C9145" t="s">
        <v>19</v>
      </c>
      <c r="D9145" t="s">
        <v>33</v>
      </c>
      <c r="E9145" t="s">
        <v>530</v>
      </c>
    </row>
    <row r="9146" spans="1:5" x14ac:dyDescent="0.25">
      <c r="A9146" t="s">
        <v>38389</v>
      </c>
      <c r="B9146" t="s">
        <v>20</v>
      </c>
      <c r="C9146" t="s">
        <v>19</v>
      </c>
      <c r="D9146" t="s">
        <v>33</v>
      </c>
      <c r="E9146" t="s">
        <v>533</v>
      </c>
    </row>
    <row r="9147" spans="1:5" x14ac:dyDescent="0.25">
      <c r="A9147" t="s">
        <v>38390</v>
      </c>
      <c r="B9147" t="s">
        <v>20</v>
      </c>
      <c r="C9147" t="s">
        <v>19</v>
      </c>
      <c r="D9147" t="s">
        <v>33</v>
      </c>
      <c r="E9147" t="s">
        <v>530</v>
      </c>
    </row>
    <row r="9148" spans="1:5" x14ac:dyDescent="0.25">
      <c r="A9148" t="s">
        <v>38391</v>
      </c>
      <c r="B9148" t="s">
        <v>20</v>
      </c>
      <c r="C9148" t="s">
        <v>19</v>
      </c>
      <c r="D9148" t="s">
        <v>33</v>
      </c>
      <c r="E9148" t="s">
        <v>530</v>
      </c>
    </row>
    <row r="9149" spans="1:5" x14ac:dyDescent="0.25">
      <c r="A9149" t="s">
        <v>38392</v>
      </c>
      <c r="B9149" t="s">
        <v>20</v>
      </c>
      <c r="C9149" t="s">
        <v>19</v>
      </c>
      <c r="D9149" t="s">
        <v>33</v>
      </c>
      <c r="E9149" t="s">
        <v>538</v>
      </c>
    </row>
    <row r="9150" spans="1:5" x14ac:dyDescent="0.25">
      <c r="A9150" t="s">
        <v>38393</v>
      </c>
      <c r="B9150" t="s">
        <v>20</v>
      </c>
      <c r="C9150" t="s">
        <v>19</v>
      </c>
      <c r="D9150" t="s">
        <v>33</v>
      </c>
      <c r="E9150" t="s">
        <v>562</v>
      </c>
    </row>
    <row r="9151" spans="1:5" x14ac:dyDescent="0.25">
      <c r="A9151" t="s">
        <v>38394</v>
      </c>
      <c r="B9151" t="s">
        <v>20</v>
      </c>
      <c r="C9151" t="s">
        <v>19</v>
      </c>
      <c r="D9151" t="s">
        <v>33</v>
      </c>
      <c r="E9151" t="s">
        <v>562</v>
      </c>
    </row>
    <row r="9152" spans="1:5" x14ac:dyDescent="0.25">
      <c r="A9152" t="s">
        <v>38395</v>
      </c>
      <c r="B9152" t="s">
        <v>20</v>
      </c>
      <c r="C9152" t="s">
        <v>19</v>
      </c>
      <c r="D9152" t="s">
        <v>33</v>
      </c>
      <c r="E9152" t="s">
        <v>538</v>
      </c>
    </row>
    <row r="9153" spans="1:5" x14ac:dyDescent="0.25">
      <c r="A9153" t="s">
        <v>38396</v>
      </c>
      <c r="B9153" t="s">
        <v>20</v>
      </c>
      <c r="C9153" t="s">
        <v>19</v>
      </c>
      <c r="D9153" t="s">
        <v>33</v>
      </c>
      <c r="E9153" t="s">
        <v>533</v>
      </c>
    </row>
    <row r="9154" spans="1:5" x14ac:dyDescent="0.25">
      <c r="A9154" t="s">
        <v>38397</v>
      </c>
      <c r="B9154" t="s">
        <v>20</v>
      </c>
      <c r="C9154" t="s">
        <v>19</v>
      </c>
      <c r="D9154" t="s">
        <v>33</v>
      </c>
      <c r="E9154" t="s">
        <v>533</v>
      </c>
    </row>
    <row r="9155" spans="1:5" x14ac:dyDescent="0.25">
      <c r="A9155" t="s">
        <v>38398</v>
      </c>
      <c r="B9155" t="s">
        <v>20</v>
      </c>
      <c r="C9155" t="s">
        <v>19</v>
      </c>
      <c r="D9155" t="s">
        <v>33</v>
      </c>
      <c r="E9155" t="s">
        <v>538</v>
      </c>
    </row>
    <row r="9156" spans="1:5" x14ac:dyDescent="0.25">
      <c r="A9156" t="s">
        <v>38399</v>
      </c>
      <c r="B9156" t="s">
        <v>20</v>
      </c>
      <c r="C9156" t="s">
        <v>19</v>
      </c>
      <c r="D9156" t="s">
        <v>33</v>
      </c>
      <c r="E9156" t="s">
        <v>530</v>
      </c>
    </row>
    <row r="9157" spans="1:5" x14ac:dyDescent="0.25">
      <c r="A9157" t="s">
        <v>38400</v>
      </c>
      <c r="B9157" t="s">
        <v>20</v>
      </c>
      <c r="C9157" t="s">
        <v>19</v>
      </c>
      <c r="D9157" t="s">
        <v>33</v>
      </c>
      <c r="E9157" t="s">
        <v>954</v>
      </c>
    </row>
    <row r="9158" spans="1:5" x14ac:dyDescent="0.25">
      <c r="A9158" t="s">
        <v>38401</v>
      </c>
      <c r="B9158" t="s">
        <v>20</v>
      </c>
      <c r="C9158" t="s">
        <v>19</v>
      </c>
      <c r="D9158" t="s">
        <v>33</v>
      </c>
      <c r="E9158" t="s">
        <v>530</v>
      </c>
    </row>
    <row r="9159" spans="1:5" x14ac:dyDescent="0.25">
      <c r="A9159" t="s">
        <v>38402</v>
      </c>
      <c r="B9159" t="s">
        <v>20</v>
      </c>
      <c r="C9159" t="s">
        <v>19</v>
      </c>
      <c r="D9159" t="s">
        <v>33</v>
      </c>
      <c r="E9159" t="s">
        <v>533</v>
      </c>
    </row>
    <row r="9160" spans="1:5" x14ac:dyDescent="0.25">
      <c r="A9160" t="s">
        <v>38403</v>
      </c>
      <c r="B9160" t="s">
        <v>20</v>
      </c>
      <c r="C9160" t="s">
        <v>19</v>
      </c>
      <c r="D9160" t="s">
        <v>33</v>
      </c>
      <c r="E9160" t="s">
        <v>530</v>
      </c>
    </row>
    <row r="9161" spans="1:5" x14ac:dyDescent="0.25">
      <c r="A9161" t="s">
        <v>38404</v>
      </c>
      <c r="B9161" t="s">
        <v>20</v>
      </c>
      <c r="C9161" t="s">
        <v>19</v>
      </c>
      <c r="D9161" t="s">
        <v>33</v>
      </c>
      <c r="E9161" t="s">
        <v>530</v>
      </c>
    </row>
    <row r="9162" spans="1:5" x14ac:dyDescent="0.25">
      <c r="A9162" t="s">
        <v>38405</v>
      </c>
      <c r="B9162" t="s">
        <v>20</v>
      </c>
      <c r="C9162" t="s">
        <v>19</v>
      </c>
      <c r="D9162" t="s">
        <v>33</v>
      </c>
      <c r="E9162" t="s">
        <v>562</v>
      </c>
    </row>
    <row r="9163" spans="1:5" x14ac:dyDescent="0.25">
      <c r="A9163" t="s">
        <v>38406</v>
      </c>
      <c r="B9163" t="s">
        <v>20</v>
      </c>
      <c r="C9163" t="s">
        <v>19</v>
      </c>
      <c r="D9163" t="s">
        <v>33</v>
      </c>
      <c r="E9163" t="s">
        <v>562</v>
      </c>
    </row>
    <row r="9164" spans="1:5" x14ac:dyDescent="0.25">
      <c r="A9164" t="s">
        <v>38407</v>
      </c>
      <c r="B9164" t="s">
        <v>20</v>
      </c>
      <c r="C9164" t="s">
        <v>19</v>
      </c>
      <c r="D9164" t="s">
        <v>33</v>
      </c>
      <c r="E9164" t="s">
        <v>562</v>
      </c>
    </row>
    <row r="9165" spans="1:5" x14ac:dyDescent="0.25">
      <c r="A9165" t="s">
        <v>38408</v>
      </c>
      <c r="B9165" t="s">
        <v>20</v>
      </c>
      <c r="C9165" t="s">
        <v>19</v>
      </c>
      <c r="D9165" t="s">
        <v>33</v>
      </c>
      <c r="E9165" t="s">
        <v>530</v>
      </c>
    </row>
    <row r="9166" spans="1:5" x14ac:dyDescent="0.25">
      <c r="A9166" t="s">
        <v>38409</v>
      </c>
      <c r="B9166" t="s">
        <v>20</v>
      </c>
      <c r="C9166" t="s">
        <v>19</v>
      </c>
      <c r="D9166" t="s">
        <v>33</v>
      </c>
      <c r="E9166" t="s">
        <v>538</v>
      </c>
    </row>
    <row r="9167" spans="1:5" x14ac:dyDescent="0.25">
      <c r="A9167" t="s">
        <v>38410</v>
      </c>
      <c r="B9167" t="s">
        <v>20</v>
      </c>
      <c r="C9167" t="s">
        <v>19</v>
      </c>
      <c r="D9167" t="s">
        <v>65</v>
      </c>
      <c r="E9167" t="s">
        <v>553</v>
      </c>
    </row>
    <row r="9168" spans="1:5" x14ac:dyDescent="0.25">
      <c r="A9168" t="s">
        <v>38411</v>
      </c>
      <c r="B9168" t="s">
        <v>20</v>
      </c>
      <c r="C9168" t="s">
        <v>19</v>
      </c>
      <c r="D9168" t="s">
        <v>33</v>
      </c>
      <c r="E9168" t="s">
        <v>533</v>
      </c>
    </row>
    <row r="9169" spans="1:5" x14ac:dyDescent="0.25">
      <c r="A9169" t="s">
        <v>38412</v>
      </c>
      <c r="B9169" t="s">
        <v>20</v>
      </c>
      <c r="C9169" t="s">
        <v>19</v>
      </c>
      <c r="D9169" t="s">
        <v>33</v>
      </c>
      <c r="E9169" t="s">
        <v>729</v>
      </c>
    </row>
    <row r="9170" spans="1:5" x14ac:dyDescent="0.25">
      <c r="A9170" t="s">
        <v>38413</v>
      </c>
      <c r="B9170" t="s">
        <v>20</v>
      </c>
      <c r="C9170" t="s">
        <v>19</v>
      </c>
      <c r="D9170" t="s">
        <v>65</v>
      </c>
      <c r="E9170" t="s">
        <v>533</v>
      </c>
    </row>
    <row r="9171" spans="1:5" x14ac:dyDescent="0.25">
      <c r="A9171" t="s">
        <v>38414</v>
      </c>
      <c r="B9171" t="s">
        <v>20</v>
      </c>
      <c r="C9171" t="s">
        <v>19</v>
      </c>
      <c r="D9171" t="s">
        <v>33</v>
      </c>
      <c r="E9171" t="s">
        <v>533</v>
      </c>
    </row>
    <row r="9172" spans="1:5" x14ac:dyDescent="0.25">
      <c r="A9172" t="s">
        <v>38415</v>
      </c>
      <c r="B9172" t="s">
        <v>20</v>
      </c>
      <c r="C9172" t="s">
        <v>19</v>
      </c>
      <c r="D9172" t="s">
        <v>33</v>
      </c>
      <c r="E9172" t="s">
        <v>530</v>
      </c>
    </row>
    <row r="9173" spans="1:5" x14ac:dyDescent="0.25">
      <c r="A9173" t="s">
        <v>38416</v>
      </c>
      <c r="B9173" t="s">
        <v>20</v>
      </c>
      <c r="C9173" t="s">
        <v>19</v>
      </c>
      <c r="D9173" t="s">
        <v>33</v>
      </c>
      <c r="E9173" t="s">
        <v>706</v>
      </c>
    </row>
    <row r="9174" spans="1:5" x14ac:dyDescent="0.25">
      <c r="A9174" t="s">
        <v>38417</v>
      </c>
      <c r="B9174" t="s">
        <v>20</v>
      </c>
      <c r="C9174" t="s">
        <v>19</v>
      </c>
      <c r="D9174" t="s">
        <v>33</v>
      </c>
      <c r="E9174" t="s">
        <v>530</v>
      </c>
    </row>
    <row r="9175" spans="1:5" x14ac:dyDescent="0.25">
      <c r="A9175" t="s">
        <v>38418</v>
      </c>
      <c r="B9175" t="s">
        <v>20</v>
      </c>
      <c r="C9175" t="s">
        <v>19</v>
      </c>
      <c r="D9175" t="s">
        <v>33</v>
      </c>
      <c r="E9175" t="s">
        <v>533</v>
      </c>
    </row>
    <row r="9176" spans="1:5" x14ac:dyDescent="0.25">
      <c r="A9176" t="s">
        <v>38419</v>
      </c>
      <c r="B9176" t="s">
        <v>20</v>
      </c>
      <c r="C9176" t="s">
        <v>19</v>
      </c>
      <c r="D9176" t="s">
        <v>33</v>
      </c>
      <c r="E9176" t="s">
        <v>538</v>
      </c>
    </row>
    <row r="9177" spans="1:5" x14ac:dyDescent="0.25">
      <c r="A9177" t="s">
        <v>38420</v>
      </c>
      <c r="B9177" t="s">
        <v>20</v>
      </c>
      <c r="C9177" t="s">
        <v>19</v>
      </c>
      <c r="D9177" t="s">
        <v>33</v>
      </c>
      <c r="E9177" t="s">
        <v>530</v>
      </c>
    </row>
    <row r="9178" spans="1:5" x14ac:dyDescent="0.25">
      <c r="A9178" t="s">
        <v>38421</v>
      </c>
      <c r="B9178" t="s">
        <v>20</v>
      </c>
      <c r="C9178" t="s">
        <v>19</v>
      </c>
      <c r="D9178" t="s">
        <v>33</v>
      </c>
      <c r="E9178" t="s">
        <v>533</v>
      </c>
    </row>
    <row r="9179" spans="1:5" x14ac:dyDescent="0.25">
      <c r="A9179" t="s">
        <v>38422</v>
      </c>
      <c r="B9179" t="s">
        <v>20</v>
      </c>
      <c r="C9179" t="s">
        <v>19</v>
      </c>
      <c r="D9179" t="s">
        <v>33</v>
      </c>
      <c r="E9179" t="s">
        <v>533</v>
      </c>
    </row>
    <row r="9180" spans="1:5" x14ac:dyDescent="0.25">
      <c r="A9180" t="s">
        <v>38423</v>
      </c>
      <c r="B9180" t="s">
        <v>20</v>
      </c>
      <c r="C9180" t="s">
        <v>19</v>
      </c>
      <c r="D9180" t="s">
        <v>33</v>
      </c>
      <c r="E9180" t="s">
        <v>530</v>
      </c>
    </row>
    <row r="9181" spans="1:5" x14ac:dyDescent="0.25">
      <c r="A9181" t="s">
        <v>38424</v>
      </c>
      <c r="B9181" t="s">
        <v>20</v>
      </c>
      <c r="C9181" t="s">
        <v>19</v>
      </c>
      <c r="D9181" t="s">
        <v>33</v>
      </c>
      <c r="E9181" t="s">
        <v>562</v>
      </c>
    </row>
    <row r="9182" spans="1:5" x14ac:dyDescent="0.25">
      <c r="A9182" t="s">
        <v>38425</v>
      </c>
      <c r="B9182" t="s">
        <v>20</v>
      </c>
      <c r="C9182" t="s">
        <v>19</v>
      </c>
      <c r="D9182" t="s">
        <v>33</v>
      </c>
      <c r="E9182" t="s">
        <v>530</v>
      </c>
    </row>
    <row r="9183" spans="1:5" x14ac:dyDescent="0.25">
      <c r="A9183" t="s">
        <v>38426</v>
      </c>
      <c r="B9183" t="s">
        <v>20</v>
      </c>
      <c r="C9183" t="s">
        <v>19</v>
      </c>
      <c r="D9183" t="s">
        <v>33</v>
      </c>
      <c r="E9183" t="s">
        <v>530</v>
      </c>
    </row>
    <row r="9184" spans="1:5" x14ac:dyDescent="0.25">
      <c r="A9184" t="s">
        <v>38427</v>
      </c>
      <c r="B9184" t="s">
        <v>20</v>
      </c>
      <c r="C9184" t="s">
        <v>19</v>
      </c>
      <c r="D9184" t="s">
        <v>33</v>
      </c>
      <c r="E9184" t="s">
        <v>530</v>
      </c>
    </row>
    <row r="9185" spans="1:5" x14ac:dyDescent="0.25">
      <c r="A9185" t="s">
        <v>38428</v>
      </c>
      <c r="B9185" t="s">
        <v>20</v>
      </c>
      <c r="C9185" t="s">
        <v>19</v>
      </c>
      <c r="D9185" t="s">
        <v>33</v>
      </c>
      <c r="E9185" t="s">
        <v>533</v>
      </c>
    </row>
    <row r="9186" spans="1:5" x14ac:dyDescent="0.25">
      <c r="A9186" t="s">
        <v>38429</v>
      </c>
      <c r="B9186" t="s">
        <v>20</v>
      </c>
      <c r="C9186" t="s">
        <v>19</v>
      </c>
      <c r="D9186" t="s">
        <v>33</v>
      </c>
      <c r="E9186" t="s">
        <v>530</v>
      </c>
    </row>
    <row r="9187" spans="1:5" x14ac:dyDescent="0.25">
      <c r="A9187" t="s">
        <v>38430</v>
      </c>
      <c r="B9187" t="s">
        <v>20</v>
      </c>
      <c r="C9187" t="s">
        <v>19</v>
      </c>
      <c r="D9187" t="s">
        <v>33</v>
      </c>
      <c r="E9187" t="s">
        <v>538</v>
      </c>
    </row>
    <row r="9188" spans="1:5" x14ac:dyDescent="0.25">
      <c r="A9188" t="s">
        <v>38431</v>
      </c>
      <c r="B9188" t="s">
        <v>20</v>
      </c>
      <c r="C9188" t="s">
        <v>19</v>
      </c>
      <c r="D9188" t="s">
        <v>33</v>
      </c>
      <c r="E9188" t="s">
        <v>538</v>
      </c>
    </row>
    <row r="9189" spans="1:5" x14ac:dyDescent="0.25">
      <c r="A9189" t="s">
        <v>38432</v>
      </c>
      <c r="B9189" t="s">
        <v>20</v>
      </c>
      <c r="C9189" t="s">
        <v>19</v>
      </c>
      <c r="D9189" t="s">
        <v>33</v>
      </c>
      <c r="E9189" t="s">
        <v>533</v>
      </c>
    </row>
    <row r="9190" spans="1:5" x14ac:dyDescent="0.25">
      <c r="A9190" t="s">
        <v>38433</v>
      </c>
      <c r="B9190" t="s">
        <v>20</v>
      </c>
      <c r="C9190" t="s">
        <v>19</v>
      </c>
      <c r="D9190" t="s">
        <v>33</v>
      </c>
      <c r="E9190" t="s">
        <v>533</v>
      </c>
    </row>
    <row r="9191" spans="1:5" x14ac:dyDescent="0.25">
      <c r="A9191" t="s">
        <v>38434</v>
      </c>
      <c r="B9191" t="s">
        <v>20</v>
      </c>
      <c r="C9191" t="s">
        <v>19</v>
      </c>
      <c r="D9191" t="s">
        <v>33</v>
      </c>
      <c r="E9191" t="s">
        <v>533</v>
      </c>
    </row>
    <row r="9192" spans="1:5" x14ac:dyDescent="0.25">
      <c r="A9192" t="s">
        <v>38435</v>
      </c>
      <c r="B9192" t="s">
        <v>20</v>
      </c>
      <c r="C9192" t="s">
        <v>19</v>
      </c>
      <c r="D9192" t="s">
        <v>33</v>
      </c>
      <c r="E9192" t="s">
        <v>533</v>
      </c>
    </row>
    <row r="9193" spans="1:5" x14ac:dyDescent="0.25">
      <c r="A9193" t="s">
        <v>38436</v>
      </c>
      <c r="B9193" t="s">
        <v>20</v>
      </c>
      <c r="C9193" t="s">
        <v>19</v>
      </c>
      <c r="D9193" t="s">
        <v>33</v>
      </c>
      <c r="E9193" t="s">
        <v>530</v>
      </c>
    </row>
    <row r="9194" spans="1:5" x14ac:dyDescent="0.25">
      <c r="A9194" t="s">
        <v>38437</v>
      </c>
      <c r="B9194" t="s">
        <v>20</v>
      </c>
      <c r="C9194" t="s">
        <v>19</v>
      </c>
      <c r="D9194" t="s">
        <v>33</v>
      </c>
      <c r="E9194" t="s">
        <v>530</v>
      </c>
    </row>
    <row r="9195" spans="1:5" x14ac:dyDescent="0.25">
      <c r="A9195" t="s">
        <v>38438</v>
      </c>
      <c r="B9195" t="s">
        <v>20</v>
      </c>
      <c r="C9195" t="s">
        <v>19</v>
      </c>
      <c r="D9195" t="s">
        <v>33</v>
      </c>
      <c r="E9195" t="s">
        <v>533</v>
      </c>
    </row>
    <row r="9196" spans="1:5" x14ac:dyDescent="0.25">
      <c r="A9196" t="s">
        <v>38439</v>
      </c>
      <c r="B9196" t="s">
        <v>20</v>
      </c>
      <c r="C9196" t="s">
        <v>19</v>
      </c>
      <c r="D9196" t="s">
        <v>33</v>
      </c>
      <c r="E9196" t="s">
        <v>530</v>
      </c>
    </row>
    <row r="9197" spans="1:5" x14ac:dyDescent="0.25">
      <c r="A9197" t="s">
        <v>38440</v>
      </c>
      <c r="B9197" t="s">
        <v>20</v>
      </c>
      <c r="C9197" t="s">
        <v>19</v>
      </c>
      <c r="D9197" t="s">
        <v>33</v>
      </c>
      <c r="E9197" t="s">
        <v>530</v>
      </c>
    </row>
    <row r="9198" spans="1:5" x14ac:dyDescent="0.25">
      <c r="A9198" t="s">
        <v>38441</v>
      </c>
      <c r="B9198" t="s">
        <v>20</v>
      </c>
      <c r="C9198" t="s">
        <v>19</v>
      </c>
      <c r="D9198" t="s">
        <v>33</v>
      </c>
      <c r="E9198" t="s">
        <v>538</v>
      </c>
    </row>
    <row r="9199" spans="1:5" x14ac:dyDescent="0.25">
      <c r="A9199" t="s">
        <v>38442</v>
      </c>
      <c r="B9199" t="s">
        <v>20</v>
      </c>
      <c r="C9199" t="s">
        <v>19</v>
      </c>
      <c r="D9199" t="s">
        <v>33</v>
      </c>
      <c r="E9199" t="s">
        <v>533</v>
      </c>
    </row>
    <row r="9200" spans="1:5" x14ac:dyDescent="0.25">
      <c r="A9200" t="s">
        <v>38443</v>
      </c>
      <c r="B9200" t="s">
        <v>20</v>
      </c>
      <c r="C9200" t="s">
        <v>19</v>
      </c>
      <c r="D9200" t="s">
        <v>33</v>
      </c>
      <c r="E9200" t="s">
        <v>533</v>
      </c>
    </row>
    <row r="9201" spans="1:5" x14ac:dyDescent="0.25">
      <c r="A9201" t="s">
        <v>38444</v>
      </c>
      <c r="B9201" t="s">
        <v>20</v>
      </c>
      <c r="C9201" t="s">
        <v>19</v>
      </c>
      <c r="D9201" t="s">
        <v>33</v>
      </c>
      <c r="E9201" t="s">
        <v>553</v>
      </c>
    </row>
    <row r="9202" spans="1:5" x14ac:dyDescent="0.25">
      <c r="A9202" t="s">
        <v>44384</v>
      </c>
      <c r="B9202" t="s">
        <v>20</v>
      </c>
      <c r="C9202" t="s">
        <v>19</v>
      </c>
      <c r="D9202" t="s">
        <v>66</v>
      </c>
      <c r="E9202" t="s">
        <v>533</v>
      </c>
    </row>
    <row r="9203" spans="1:5" x14ac:dyDescent="0.25">
      <c r="A9203" t="s">
        <v>38445</v>
      </c>
      <c r="B9203" t="s">
        <v>20</v>
      </c>
      <c r="C9203" t="s">
        <v>19</v>
      </c>
      <c r="D9203" t="s">
        <v>33</v>
      </c>
      <c r="E9203" t="s">
        <v>702</v>
      </c>
    </row>
    <row r="9204" spans="1:5" x14ac:dyDescent="0.25">
      <c r="A9204" t="s">
        <v>38446</v>
      </c>
      <c r="B9204" t="s">
        <v>20</v>
      </c>
      <c r="C9204" t="s">
        <v>19</v>
      </c>
      <c r="D9204" t="s">
        <v>33</v>
      </c>
      <c r="E9204" t="s">
        <v>533</v>
      </c>
    </row>
    <row r="9205" spans="1:5" x14ac:dyDescent="0.25">
      <c r="A9205" t="s">
        <v>38447</v>
      </c>
      <c r="B9205" t="s">
        <v>20</v>
      </c>
      <c r="C9205" t="s">
        <v>19</v>
      </c>
      <c r="D9205" t="s">
        <v>33</v>
      </c>
      <c r="E9205" t="s">
        <v>538</v>
      </c>
    </row>
    <row r="9206" spans="1:5" x14ac:dyDescent="0.25">
      <c r="A9206" t="s">
        <v>38448</v>
      </c>
      <c r="B9206" t="s">
        <v>20</v>
      </c>
      <c r="C9206" t="s">
        <v>19</v>
      </c>
      <c r="D9206" t="s">
        <v>33</v>
      </c>
      <c r="E9206" t="s">
        <v>538</v>
      </c>
    </row>
    <row r="9207" spans="1:5" x14ac:dyDescent="0.25">
      <c r="A9207" t="s">
        <v>38449</v>
      </c>
      <c r="B9207" t="s">
        <v>20</v>
      </c>
      <c r="C9207" t="s">
        <v>19</v>
      </c>
      <c r="D9207" t="s">
        <v>33</v>
      </c>
      <c r="E9207" t="s">
        <v>533</v>
      </c>
    </row>
    <row r="9208" spans="1:5" x14ac:dyDescent="0.25">
      <c r="A9208" t="s">
        <v>38450</v>
      </c>
      <c r="B9208" t="s">
        <v>20</v>
      </c>
      <c r="C9208" t="s">
        <v>19</v>
      </c>
      <c r="D9208" t="s">
        <v>33</v>
      </c>
      <c r="E9208" t="s">
        <v>538</v>
      </c>
    </row>
    <row r="9209" spans="1:5" x14ac:dyDescent="0.25">
      <c r="A9209" t="s">
        <v>38451</v>
      </c>
      <c r="B9209" t="s">
        <v>20</v>
      </c>
      <c r="C9209" t="s">
        <v>19</v>
      </c>
      <c r="D9209" t="s">
        <v>33</v>
      </c>
      <c r="E9209" t="s">
        <v>523</v>
      </c>
    </row>
    <row r="9210" spans="1:5" x14ac:dyDescent="0.25">
      <c r="A9210" t="s">
        <v>38452</v>
      </c>
      <c r="B9210" t="s">
        <v>20</v>
      </c>
      <c r="C9210" t="s">
        <v>19</v>
      </c>
      <c r="D9210" t="s">
        <v>33</v>
      </c>
      <c r="E9210" t="s">
        <v>921</v>
      </c>
    </row>
    <row r="9211" spans="1:5" x14ac:dyDescent="0.25">
      <c r="A9211" t="s">
        <v>38453</v>
      </c>
      <c r="B9211" t="s">
        <v>20</v>
      </c>
      <c r="C9211" t="s">
        <v>19</v>
      </c>
      <c r="D9211" t="s">
        <v>33</v>
      </c>
      <c r="E9211" t="s">
        <v>538</v>
      </c>
    </row>
    <row r="9212" spans="1:5" x14ac:dyDescent="0.25">
      <c r="A9212" t="s">
        <v>38454</v>
      </c>
      <c r="B9212" t="s">
        <v>20</v>
      </c>
      <c r="C9212" t="s">
        <v>19</v>
      </c>
      <c r="D9212" t="s">
        <v>33</v>
      </c>
      <c r="E9212" t="s">
        <v>530</v>
      </c>
    </row>
    <row r="9213" spans="1:5" x14ac:dyDescent="0.25">
      <c r="A9213" t="s">
        <v>38455</v>
      </c>
      <c r="B9213" t="s">
        <v>20</v>
      </c>
      <c r="C9213" t="s">
        <v>19</v>
      </c>
      <c r="D9213" t="s">
        <v>33</v>
      </c>
      <c r="E9213" t="s">
        <v>533</v>
      </c>
    </row>
    <row r="9214" spans="1:5" x14ac:dyDescent="0.25">
      <c r="A9214" t="s">
        <v>38456</v>
      </c>
      <c r="B9214" t="s">
        <v>20</v>
      </c>
      <c r="C9214" t="s">
        <v>19</v>
      </c>
      <c r="D9214" t="s">
        <v>33</v>
      </c>
      <c r="E9214" t="s">
        <v>530</v>
      </c>
    </row>
    <row r="9215" spans="1:5" x14ac:dyDescent="0.25">
      <c r="A9215" t="s">
        <v>38457</v>
      </c>
      <c r="B9215" t="s">
        <v>20</v>
      </c>
      <c r="C9215" t="s">
        <v>19</v>
      </c>
      <c r="D9215" t="s">
        <v>33</v>
      </c>
      <c r="E9215" t="s">
        <v>530</v>
      </c>
    </row>
    <row r="9216" spans="1:5" x14ac:dyDescent="0.25">
      <c r="A9216" t="s">
        <v>38458</v>
      </c>
      <c r="B9216" t="s">
        <v>20</v>
      </c>
      <c r="C9216" t="s">
        <v>19</v>
      </c>
      <c r="D9216" t="s">
        <v>33</v>
      </c>
      <c r="E9216" t="s">
        <v>538</v>
      </c>
    </row>
    <row r="9217" spans="1:5" x14ac:dyDescent="0.25">
      <c r="A9217" t="s">
        <v>38459</v>
      </c>
      <c r="B9217" t="s">
        <v>20</v>
      </c>
      <c r="C9217" t="s">
        <v>19</v>
      </c>
      <c r="D9217" t="s">
        <v>33</v>
      </c>
      <c r="E9217" t="s">
        <v>538</v>
      </c>
    </row>
    <row r="9218" spans="1:5" x14ac:dyDescent="0.25">
      <c r="A9218" t="s">
        <v>38460</v>
      </c>
      <c r="B9218" t="s">
        <v>20</v>
      </c>
      <c r="C9218" t="s">
        <v>19</v>
      </c>
      <c r="D9218" t="s">
        <v>33</v>
      </c>
      <c r="E9218" t="s">
        <v>533</v>
      </c>
    </row>
    <row r="9219" spans="1:5" x14ac:dyDescent="0.25">
      <c r="A9219" t="s">
        <v>38461</v>
      </c>
      <c r="B9219" t="s">
        <v>20</v>
      </c>
      <c r="C9219" t="s">
        <v>19</v>
      </c>
      <c r="D9219" t="s">
        <v>33</v>
      </c>
      <c r="E9219" t="s">
        <v>538</v>
      </c>
    </row>
    <row r="9220" spans="1:5" x14ac:dyDescent="0.25">
      <c r="A9220" t="s">
        <v>38462</v>
      </c>
      <c r="B9220" t="s">
        <v>20</v>
      </c>
      <c r="C9220" t="s">
        <v>19</v>
      </c>
      <c r="D9220" t="s">
        <v>33</v>
      </c>
      <c r="E9220" t="s">
        <v>530</v>
      </c>
    </row>
    <row r="9221" spans="1:5" x14ac:dyDescent="0.25">
      <c r="A9221" t="s">
        <v>38463</v>
      </c>
      <c r="B9221" t="s">
        <v>20</v>
      </c>
      <c r="C9221" t="s">
        <v>19</v>
      </c>
      <c r="D9221" t="s">
        <v>33</v>
      </c>
      <c r="E9221" t="s">
        <v>530</v>
      </c>
    </row>
    <row r="9222" spans="1:5" x14ac:dyDescent="0.25">
      <c r="A9222" t="s">
        <v>38464</v>
      </c>
      <c r="B9222" t="s">
        <v>20</v>
      </c>
      <c r="C9222" t="s">
        <v>19</v>
      </c>
      <c r="D9222" t="s">
        <v>33</v>
      </c>
      <c r="E9222" t="s">
        <v>530</v>
      </c>
    </row>
    <row r="9223" spans="1:5" x14ac:dyDescent="0.25">
      <c r="A9223" t="s">
        <v>38465</v>
      </c>
      <c r="B9223" t="s">
        <v>20</v>
      </c>
      <c r="C9223" t="s">
        <v>19</v>
      </c>
      <c r="D9223" t="s">
        <v>33</v>
      </c>
      <c r="E9223" t="s">
        <v>530</v>
      </c>
    </row>
    <row r="9224" spans="1:5" x14ac:dyDescent="0.25">
      <c r="A9224" t="s">
        <v>38466</v>
      </c>
      <c r="B9224" t="s">
        <v>20</v>
      </c>
      <c r="C9224" t="s">
        <v>19</v>
      </c>
      <c r="D9224" t="s">
        <v>33</v>
      </c>
      <c r="E9224" t="s">
        <v>530</v>
      </c>
    </row>
    <row r="9225" spans="1:5" x14ac:dyDescent="0.25">
      <c r="A9225" t="s">
        <v>38467</v>
      </c>
      <c r="B9225" t="s">
        <v>20</v>
      </c>
      <c r="C9225" t="s">
        <v>19</v>
      </c>
      <c r="D9225" t="s">
        <v>33</v>
      </c>
      <c r="E9225" t="s">
        <v>530</v>
      </c>
    </row>
    <row r="9226" spans="1:5" x14ac:dyDescent="0.25">
      <c r="A9226" t="s">
        <v>38468</v>
      </c>
      <c r="B9226" t="s">
        <v>20</v>
      </c>
      <c r="C9226" t="s">
        <v>19</v>
      </c>
      <c r="D9226" t="s">
        <v>33</v>
      </c>
      <c r="E9226" t="s">
        <v>538</v>
      </c>
    </row>
    <row r="9227" spans="1:5" x14ac:dyDescent="0.25">
      <c r="A9227" t="s">
        <v>38469</v>
      </c>
      <c r="B9227" t="s">
        <v>20</v>
      </c>
      <c r="C9227" t="s">
        <v>19</v>
      </c>
      <c r="D9227" t="s">
        <v>33</v>
      </c>
      <c r="E9227" t="s">
        <v>530</v>
      </c>
    </row>
    <row r="9228" spans="1:5" x14ac:dyDescent="0.25">
      <c r="A9228" t="s">
        <v>38470</v>
      </c>
      <c r="B9228" t="s">
        <v>20</v>
      </c>
      <c r="C9228" t="s">
        <v>19</v>
      </c>
      <c r="D9228" t="s">
        <v>33</v>
      </c>
      <c r="E9228" t="s">
        <v>530</v>
      </c>
    </row>
    <row r="9229" spans="1:5" x14ac:dyDescent="0.25">
      <c r="A9229" t="s">
        <v>38471</v>
      </c>
      <c r="B9229" t="s">
        <v>20</v>
      </c>
      <c r="C9229" t="s">
        <v>19</v>
      </c>
      <c r="D9229" t="s">
        <v>33</v>
      </c>
      <c r="E9229" t="s">
        <v>538</v>
      </c>
    </row>
    <row r="9230" spans="1:5" x14ac:dyDescent="0.25">
      <c r="A9230" t="s">
        <v>38472</v>
      </c>
      <c r="B9230" t="s">
        <v>20</v>
      </c>
      <c r="C9230" t="s">
        <v>19</v>
      </c>
      <c r="D9230" t="s">
        <v>33</v>
      </c>
      <c r="E9230" t="s">
        <v>533</v>
      </c>
    </row>
    <row r="9231" spans="1:5" x14ac:dyDescent="0.25">
      <c r="A9231" t="s">
        <v>38473</v>
      </c>
      <c r="B9231" t="s">
        <v>20</v>
      </c>
      <c r="C9231" t="s">
        <v>19</v>
      </c>
      <c r="D9231" t="s">
        <v>65</v>
      </c>
      <c r="E9231" t="s">
        <v>533</v>
      </c>
    </row>
    <row r="9232" spans="1:5" x14ac:dyDescent="0.25">
      <c r="A9232" t="s">
        <v>38474</v>
      </c>
      <c r="B9232" t="s">
        <v>20</v>
      </c>
      <c r="C9232" t="s">
        <v>19</v>
      </c>
      <c r="D9232" t="s">
        <v>33</v>
      </c>
      <c r="E9232" t="s">
        <v>530</v>
      </c>
    </row>
    <row r="9233" spans="1:5" x14ac:dyDescent="0.25">
      <c r="A9233" t="s">
        <v>38475</v>
      </c>
      <c r="B9233" t="s">
        <v>20</v>
      </c>
      <c r="C9233" t="s">
        <v>19</v>
      </c>
      <c r="D9233" t="s">
        <v>33</v>
      </c>
      <c r="E9233" t="s">
        <v>533</v>
      </c>
    </row>
    <row r="9234" spans="1:5" x14ac:dyDescent="0.25">
      <c r="A9234" t="s">
        <v>38476</v>
      </c>
      <c r="B9234" t="s">
        <v>20</v>
      </c>
      <c r="C9234" t="s">
        <v>19</v>
      </c>
      <c r="D9234" t="s">
        <v>33</v>
      </c>
      <c r="E9234" t="s">
        <v>562</v>
      </c>
    </row>
    <row r="9235" spans="1:5" x14ac:dyDescent="0.25">
      <c r="A9235" t="s">
        <v>38477</v>
      </c>
      <c r="B9235" t="s">
        <v>20</v>
      </c>
      <c r="C9235" t="s">
        <v>19</v>
      </c>
      <c r="D9235" t="s">
        <v>65</v>
      </c>
      <c r="E9235" t="s">
        <v>533</v>
      </c>
    </row>
    <row r="9236" spans="1:5" x14ac:dyDescent="0.25">
      <c r="A9236" t="s">
        <v>38478</v>
      </c>
      <c r="B9236" t="s">
        <v>20</v>
      </c>
      <c r="C9236" t="s">
        <v>19</v>
      </c>
      <c r="D9236" t="s">
        <v>33</v>
      </c>
      <c r="E9236" t="s">
        <v>531</v>
      </c>
    </row>
    <row r="9237" spans="1:5" x14ac:dyDescent="0.25">
      <c r="A9237" t="s">
        <v>38479</v>
      </c>
      <c r="B9237" t="s">
        <v>20</v>
      </c>
      <c r="C9237" t="s">
        <v>19</v>
      </c>
      <c r="D9237" t="s">
        <v>33</v>
      </c>
      <c r="E9237" t="s">
        <v>562</v>
      </c>
    </row>
    <row r="9238" spans="1:5" x14ac:dyDescent="0.25">
      <c r="A9238" t="s">
        <v>38480</v>
      </c>
      <c r="B9238" t="s">
        <v>20</v>
      </c>
      <c r="C9238" t="s">
        <v>19</v>
      </c>
      <c r="D9238" t="s">
        <v>33</v>
      </c>
      <c r="E9238" t="s">
        <v>533</v>
      </c>
    </row>
    <row r="9239" spans="1:5" x14ac:dyDescent="0.25">
      <c r="A9239" t="s">
        <v>38481</v>
      </c>
      <c r="B9239" t="s">
        <v>20</v>
      </c>
      <c r="C9239" t="s">
        <v>19</v>
      </c>
      <c r="D9239" t="s">
        <v>33</v>
      </c>
      <c r="E9239" t="s">
        <v>530</v>
      </c>
    </row>
    <row r="9240" spans="1:5" x14ac:dyDescent="0.25">
      <c r="A9240" t="s">
        <v>38482</v>
      </c>
      <c r="B9240" t="s">
        <v>20</v>
      </c>
      <c r="C9240" t="s">
        <v>19</v>
      </c>
      <c r="D9240" t="s">
        <v>33</v>
      </c>
      <c r="E9240" t="s">
        <v>538</v>
      </c>
    </row>
    <row r="9241" spans="1:5" x14ac:dyDescent="0.25">
      <c r="A9241" t="s">
        <v>38483</v>
      </c>
      <c r="B9241" t="s">
        <v>20</v>
      </c>
      <c r="C9241" t="s">
        <v>19</v>
      </c>
      <c r="D9241" t="s">
        <v>33</v>
      </c>
      <c r="E9241" t="s">
        <v>538</v>
      </c>
    </row>
    <row r="9242" spans="1:5" x14ac:dyDescent="0.25">
      <c r="A9242" t="s">
        <v>38484</v>
      </c>
      <c r="B9242" t="s">
        <v>20</v>
      </c>
      <c r="C9242" t="s">
        <v>19</v>
      </c>
      <c r="D9242" t="s">
        <v>33</v>
      </c>
      <c r="E9242" t="s">
        <v>533</v>
      </c>
    </row>
    <row r="9243" spans="1:5" x14ac:dyDescent="0.25">
      <c r="A9243" t="s">
        <v>38485</v>
      </c>
      <c r="B9243" t="s">
        <v>20</v>
      </c>
      <c r="C9243" t="s">
        <v>19</v>
      </c>
      <c r="D9243" t="s">
        <v>33</v>
      </c>
      <c r="E9243" t="s">
        <v>538</v>
      </c>
    </row>
    <row r="9244" spans="1:5" x14ac:dyDescent="0.25">
      <c r="A9244" t="s">
        <v>38486</v>
      </c>
      <c r="B9244" t="s">
        <v>20</v>
      </c>
      <c r="C9244" t="s">
        <v>19</v>
      </c>
      <c r="D9244" t="s">
        <v>33</v>
      </c>
      <c r="E9244" t="s">
        <v>538</v>
      </c>
    </row>
    <row r="9245" spans="1:5" x14ac:dyDescent="0.25">
      <c r="A9245" t="s">
        <v>38487</v>
      </c>
      <c r="B9245" t="s">
        <v>20</v>
      </c>
      <c r="C9245" t="s">
        <v>19</v>
      </c>
      <c r="D9245" t="s">
        <v>33</v>
      </c>
      <c r="E9245" t="s">
        <v>530</v>
      </c>
    </row>
    <row r="9246" spans="1:5" x14ac:dyDescent="0.25">
      <c r="A9246" t="s">
        <v>38488</v>
      </c>
      <c r="B9246" t="s">
        <v>20</v>
      </c>
      <c r="C9246" t="s">
        <v>19</v>
      </c>
      <c r="D9246" t="s">
        <v>33</v>
      </c>
      <c r="E9246" t="s">
        <v>533</v>
      </c>
    </row>
    <row r="9247" spans="1:5" x14ac:dyDescent="0.25">
      <c r="A9247" t="s">
        <v>38489</v>
      </c>
      <c r="B9247" t="s">
        <v>20</v>
      </c>
      <c r="C9247" t="s">
        <v>19</v>
      </c>
      <c r="D9247" t="s">
        <v>33</v>
      </c>
      <c r="E9247" t="s">
        <v>538</v>
      </c>
    </row>
    <row r="9248" spans="1:5" x14ac:dyDescent="0.25">
      <c r="A9248" t="s">
        <v>38490</v>
      </c>
      <c r="B9248" t="s">
        <v>20</v>
      </c>
      <c r="C9248" t="s">
        <v>19</v>
      </c>
      <c r="D9248" t="s">
        <v>33</v>
      </c>
      <c r="E9248" t="s">
        <v>538</v>
      </c>
    </row>
    <row r="9249" spans="1:5" x14ac:dyDescent="0.25">
      <c r="A9249" t="s">
        <v>38491</v>
      </c>
      <c r="B9249" t="s">
        <v>20</v>
      </c>
      <c r="C9249" t="s">
        <v>19</v>
      </c>
      <c r="D9249" t="s">
        <v>33</v>
      </c>
      <c r="E9249" t="s">
        <v>530</v>
      </c>
    </row>
    <row r="9250" spans="1:5" x14ac:dyDescent="0.25">
      <c r="A9250" t="s">
        <v>38492</v>
      </c>
      <c r="B9250" t="s">
        <v>20</v>
      </c>
      <c r="C9250" t="s">
        <v>19</v>
      </c>
      <c r="D9250" t="s">
        <v>33</v>
      </c>
      <c r="E9250" t="s">
        <v>530</v>
      </c>
    </row>
    <row r="9251" spans="1:5" x14ac:dyDescent="0.25">
      <c r="A9251" t="s">
        <v>38493</v>
      </c>
      <c r="B9251" t="s">
        <v>20</v>
      </c>
      <c r="C9251" t="s">
        <v>19</v>
      </c>
      <c r="D9251" t="s">
        <v>65</v>
      </c>
      <c r="E9251" t="s">
        <v>530</v>
      </c>
    </row>
    <row r="9252" spans="1:5" x14ac:dyDescent="0.25">
      <c r="A9252" t="s">
        <v>38494</v>
      </c>
      <c r="B9252" t="s">
        <v>20</v>
      </c>
      <c r="C9252" t="s">
        <v>19</v>
      </c>
      <c r="D9252" t="s">
        <v>33</v>
      </c>
      <c r="E9252" t="s">
        <v>530</v>
      </c>
    </row>
    <row r="9253" spans="1:5" x14ac:dyDescent="0.25">
      <c r="A9253" t="s">
        <v>38495</v>
      </c>
      <c r="B9253" t="s">
        <v>20</v>
      </c>
      <c r="C9253" t="s">
        <v>19</v>
      </c>
      <c r="D9253" t="s">
        <v>33</v>
      </c>
      <c r="E9253" t="s">
        <v>530</v>
      </c>
    </row>
    <row r="9254" spans="1:5" x14ac:dyDescent="0.25">
      <c r="A9254" t="s">
        <v>38496</v>
      </c>
      <c r="B9254" t="s">
        <v>20</v>
      </c>
      <c r="C9254" t="s">
        <v>19</v>
      </c>
      <c r="D9254" t="s">
        <v>33</v>
      </c>
      <c r="E9254" t="s">
        <v>533</v>
      </c>
    </row>
    <row r="9255" spans="1:5" x14ac:dyDescent="0.25">
      <c r="A9255" t="s">
        <v>38497</v>
      </c>
      <c r="B9255" t="s">
        <v>20</v>
      </c>
      <c r="C9255" t="s">
        <v>19</v>
      </c>
      <c r="D9255" t="s">
        <v>33</v>
      </c>
      <c r="E9255" t="s">
        <v>530</v>
      </c>
    </row>
    <row r="9256" spans="1:5" x14ac:dyDescent="0.25">
      <c r="A9256" t="s">
        <v>38498</v>
      </c>
      <c r="B9256" t="s">
        <v>20</v>
      </c>
      <c r="C9256" t="s">
        <v>19</v>
      </c>
      <c r="D9256" t="s">
        <v>33</v>
      </c>
      <c r="E9256" t="s">
        <v>538</v>
      </c>
    </row>
    <row r="9257" spans="1:5" x14ac:dyDescent="0.25">
      <c r="A9257" t="s">
        <v>38499</v>
      </c>
      <c r="B9257" t="s">
        <v>20</v>
      </c>
      <c r="C9257" t="s">
        <v>19</v>
      </c>
      <c r="D9257" t="s">
        <v>33</v>
      </c>
      <c r="E9257" t="s">
        <v>533</v>
      </c>
    </row>
    <row r="9258" spans="1:5" x14ac:dyDescent="0.25">
      <c r="A9258" t="s">
        <v>38500</v>
      </c>
      <c r="B9258" t="s">
        <v>20</v>
      </c>
      <c r="C9258" t="s">
        <v>19</v>
      </c>
      <c r="D9258" t="s">
        <v>33</v>
      </c>
      <c r="E9258" t="s">
        <v>530</v>
      </c>
    </row>
    <row r="9259" spans="1:5" x14ac:dyDescent="0.25">
      <c r="A9259" t="s">
        <v>38501</v>
      </c>
      <c r="B9259" t="s">
        <v>20</v>
      </c>
      <c r="C9259" t="s">
        <v>19</v>
      </c>
      <c r="D9259" t="s">
        <v>33</v>
      </c>
      <c r="E9259" t="s">
        <v>530</v>
      </c>
    </row>
    <row r="9260" spans="1:5" x14ac:dyDescent="0.25">
      <c r="A9260" t="s">
        <v>38502</v>
      </c>
      <c r="B9260" t="s">
        <v>20</v>
      </c>
      <c r="C9260" t="s">
        <v>19</v>
      </c>
      <c r="D9260" t="s">
        <v>33</v>
      </c>
      <c r="E9260" t="s">
        <v>538</v>
      </c>
    </row>
    <row r="9261" spans="1:5" x14ac:dyDescent="0.25">
      <c r="A9261" t="s">
        <v>38503</v>
      </c>
      <c r="B9261" t="s">
        <v>20</v>
      </c>
      <c r="C9261" t="s">
        <v>19</v>
      </c>
      <c r="D9261" t="s">
        <v>33</v>
      </c>
      <c r="E9261" t="s">
        <v>530</v>
      </c>
    </row>
    <row r="9262" spans="1:5" x14ac:dyDescent="0.25">
      <c r="A9262" t="s">
        <v>38504</v>
      </c>
      <c r="B9262" t="s">
        <v>20</v>
      </c>
      <c r="C9262" t="s">
        <v>19</v>
      </c>
      <c r="D9262" t="s">
        <v>33</v>
      </c>
      <c r="E9262" t="s">
        <v>530</v>
      </c>
    </row>
    <row r="9263" spans="1:5" x14ac:dyDescent="0.25">
      <c r="A9263" t="s">
        <v>38505</v>
      </c>
      <c r="B9263" t="s">
        <v>20</v>
      </c>
      <c r="C9263" t="s">
        <v>19</v>
      </c>
      <c r="D9263" t="s">
        <v>33</v>
      </c>
      <c r="E9263" t="s">
        <v>530</v>
      </c>
    </row>
    <row r="9264" spans="1:5" x14ac:dyDescent="0.25">
      <c r="A9264" t="s">
        <v>38506</v>
      </c>
      <c r="B9264" t="s">
        <v>20</v>
      </c>
      <c r="C9264" t="s">
        <v>19</v>
      </c>
      <c r="D9264" t="s">
        <v>33</v>
      </c>
      <c r="E9264" t="s">
        <v>530</v>
      </c>
    </row>
    <row r="9265" spans="1:5" x14ac:dyDescent="0.25">
      <c r="A9265" t="s">
        <v>38507</v>
      </c>
      <c r="B9265" t="s">
        <v>20</v>
      </c>
      <c r="C9265" t="s">
        <v>19</v>
      </c>
      <c r="D9265" t="s">
        <v>33</v>
      </c>
      <c r="E9265" t="s">
        <v>530</v>
      </c>
    </row>
    <row r="9266" spans="1:5" x14ac:dyDescent="0.25">
      <c r="A9266" t="s">
        <v>38508</v>
      </c>
      <c r="B9266" t="s">
        <v>20</v>
      </c>
      <c r="C9266" t="s">
        <v>19</v>
      </c>
      <c r="D9266" t="s">
        <v>33</v>
      </c>
      <c r="E9266" t="s">
        <v>523</v>
      </c>
    </row>
    <row r="9267" spans="1:5" x14ac:dyDescent="0.25">
      <c r="A9267" t="s">
        <v>38509</v>
      </c>
      <c r="B9267" t="s">
        <v>20</v>
      </c>
      <c r="C9267" t="s">
        <v>19</v>
      </c>
      <c r="D9267" t="s">
        <v>33</v>
      </c>
      <c r="E9267" t="s">
        <v>538</v>
      </c>
    </row>
    <row r="9268" spans="1:5" x14ac:dyDescent="0.25">
      <c r="A9268" t="s">
        <v>38510</v>
      </c>
      <c r="B9268" t="s">
        <v>20</v>
      </c>
      <c r="C9268" t="s">
        <v>19</v>
      </c>
      <c r="D9268" t="s">
        <v>33</v>
      </c>
      <c r="E9268" t="s">
        <v>530</v>
      </c>
    </row>
    <row r="9269" spans="1:5" x14ac:dyDescent="0.25">
      <c r="A9269" t="s">
        <v>38511</v>
      </c>
      <c r="B9269" t="s">
        <v>20</v>
      </c>
      <c r="C9269" t="s">
        <v>19</v>
      </c>
      <c r="D9269" t="s">
        <v>33</v>
      </c>
      <c r="E9269" t="s">
        <v>553</v>
      </c>
    </row>
    <row r="9270" spans="1:5" x14ac:dyDescent="0.25">
      <c r="A9270" t="s">
        <v>38512</v>
      </c>
      <c r="B9270" t="s">
        <v>20</v>
      </c>
      <c r="C9270" t="s">
        <v>19</v>
      </c>
      <c r="D9270" t="s">
        <v>33</v>
      </c>
      <c r="E9270" t="s">
        <v>530</v>
      </c>
    </row>
    <row r="9271" spans="1:5" x14ac:dyDescent="0.25">
      <c r="A9271" t="s">
        <v>38513</v>
      </c>
      <c r="B9271" t="s">
        <v>20</v>
      </c>
      <c r="C9271" t="s">
        <v>19</v>
      </c>
      <c r="D9271" t="s">
        <v>33</v>
      </c>
      <c r="E9271" t="s">
        <v>530</v>
      </c>
    </row>
    <row r="9272" spans="1:5" x14ac:dyDescent="0.25">
      <c r="A9272" t="s">
        <v>38514</v>
      </c>
      <c r="B9272" t="s">
        <v>20</v>
      </c>
      <c r="C9272" t="s">
        <v>19</v>
      </c>
      <c r="D9272" t="s">
        <v>33</v>
      </c>
      <c r="E9272" t="s">
        <v>538</v>
      </c>
    </row>
    <row r="9273" spans="1:5" x14ac:dyDescent="0.25">
      <c r="A9273" t="s">
        <v>38515</v>
      </c>
      <c r="B9273" t="s">
        <v>20</v>
      </c>
      <c r="C9273" t="s">
        <v>19</v>
      </c>
      <c r="D9273" t="s">
        <v>33</v>
      </c>
      <c r="E9273" t="s">
        <v>553</v>
      </c>
    </row>
    <row r="9274" spans="1:5" x14ac:dyDescent="0.25">
      <c r="A9274" t="s">
        <v>38516</v>
      </c>
      <c r="B9274" t="s">
        <v>20</v>
      </c>
      <c r="C9274" t="s">
        <v>19</v>
      </c>
      <c r="D9274" t="s">
        <v>33</v>
      </c>
      <c r="E9274" t="s">
        <v>530</v>
      </c>
    </row>
    <row r="9275" spans="1:5" x14ac:dyDescent="0.25">
      <c r="A9275" t="s">
        <v>38517</v>
      </c>
      <c r="B9275" t="s">
        <v>20</v>
      </c>
      <c r="C9275" t="s">
        <v>19</v>
      </c>
      <c r="D9275" t="s">
        <v>33</v>
      </c>
      <c r="E9275" t="s">
        <v>533</v>
      </c>
    </row>
    <row r="9276" spans="1:5" x14ac:dyDescent="0.25">
      <c r="A9276" t="s">
        <v>38518</v>
      </c>
      <c r="B9276" t="s">
        <v>20</v>
      </c>
      <c r="C9276" t="s">
        <v>19</v>
      </c>
      <c r="D9276" t="s">
        <v>33</v>
      </c>
      <c r="E9276" t="s">
        <v>530</v>
      </c>
    </row>
    <row r="9277" spans="1:5" x14ac:dyDescent="0.25">
      <c r="A9277" t="s">
        <v>38519</v>
      </c>
      <c r="B9277" t="s">
        <v>20</v>
      </c>
      <c r="C9277" t="s">
        <v>19</v>
      </c>
      <c r="D9277" t="s">
        <v>33</v>
      </c>
      <c r="E9277" t="s">
        <v>530</v>
      </c>
    </row>
    <row r="9278" spans="1:5" x14ac:dyDescent="0.25">
      <c r="A9278" t="s">
        <v>38520</v>
      </c>
      <c r="B9278" t="s">
        <v>20</v>
      </c>
      <c r="C9278" t="s">
        <v>19</v>
      </c>
      <c r="D9278" t="s">
        <v>33</v>
      </c>
      <c r="E9278" t="s">
        <v>533</v>
      </c>
    </row>
    <row r="9279" spans="1:5" x14ac:dyDescent="0.25">
      <c r="A9279" t="s">
        <v>38521</v>
      </c>
      <c r="B9279" t="s">
        <v>20</v>
      </c>
      <c r="C9279" t="s">
        <v>19</v>
      </c>
      <c r="D9279" t="s">
        <v>33</v>
      </c>
      <c r="E9279" t="s">
        <v>530</v>
      </c>
    </row>
    <row r="9280" spans="1:5" x14ac:dyDescent="0.25">
      <c r="A9280" t="s">
        <v>38522</v>
      </c>
      <c r="B9280" t="s">
        <v>20</v>
      </c>
      <c r="C9280" t="s">
        <v>19</v>
      </c>
      <c r="D9280" t="s">
        <v>33</v>
      </c>
      <c r="E9280" t="s">
        <v>538</v>
      </c>
    </row>
    <row r="9281" spans="1:5" x14ac:dyDescent="0.25">
      <c r="A9281" t="s">
        <v>38523</v>
      </c>
      <c r="B9281" t="s">
        <v>20</v>
      </c>
      <c r="C9281" t="s">
        <v>19</v>
      </c>
      <c r="D9281" t="s">
        <v>69</v>
      </c>
      <c r="E9281" t="s">
        <v>533</v>
      </c>
    </row>
    <row r="9282" spans="1:5" x14ac:dyDescent="0.25">
      <c r="A9282" t="s">
        <v>38524</v>
      </c>
      <c r="B9282" t="s">
        <v>20</v>
      </c>
      <c r="C9282" t="s">
        <v>19</v>
      </c>
      <c r="D9282" t="s">
        <v>33</v>
      </c>
      <c r="E9282" t="s">
        <v>538</v>
      </c>
    </row>
    <row r="9283" spans="1:5" x14ac:dyDescent="0.25">
      <c r="A9283" t="s">
        <v>38525</v>
      </c>
      <c r="B9283" t="s">
        <v>20</v>
      </c>
      <c r="C9283" t="s">
        <v>19</v>
      </c>
      <c r="D9283" t="s">
        <v>33</v>
      </c>
      <c r="E9283" t="s">
        <v>533</v>
      </c>
    </row>
    <row r="9284" spans="1:5" x14ac:dyDescent="0.25">
      <c r="A9284" t="s">
        <v>38526</v>
      </c>
      <c r="B9284" t="s">
        <v>20</v>
      </c>
      <c r="C9284" t="s">
        <v>19</v>
      </c>
      <c r="D9284" t="s">
        <v>33</v>
      </c>
      <c r="E9284" t="s">
        <v>533</v>
      </c>
    </row>
    <row r="9285" spans="1:5" x14ac:dyDescent="0.25">
      <c r="A9285" t="s">
        <v>38527</v>
      </c>
      <c r="B9285" t="s">
        <v>20</v>
      </c>
      <c r="C9285" t="s">
        <v>19</v>
      </c>
      <c r="D9285" t="s">
        <v>33</v>
      </c>
      <c r="E9285" t="s">
        <v>530</v>
      </c>
    </row>
    <row r="9286" spans="1:5" x14ac:dyDescent="0.25">
      <c r="A9286" t="s">
        <v>38528</v>
      </c>
      <c r="B9286" t="s">
        <v>20</v>
      </c>
      <c r="C9286" t="s">
        <v>19</v>
      </c>
      <c r="D9286" t="s">
        <v>33</v>
      </c>
      <c r="E9286" t="s">
        <v>538</v>
      </c>
    </row>
    <row r="9287" spans="1:5" x14ac:dyDescent="0.25">
      <c r="A9287" t="s">
        <v>38529</v>
      </c>
      <c r="B9287" t="s">
        <v>20</v>
      </c>
      <c r="C9287" t="s">
        <v>19</v>
      </c>
      <c r="D9287" t="s">
        <v>33</v>
      </c>
      <c r="E9287" t="s">
        <v>533</v>
      </c>
    </row>
    <row r="9288" spans="1:5" x14ac:dyDescent="0.25">
      <c r="A9288" t="s">
        <v>38530</v>
      </c>
      <c r="B9288" t="s">
        <v>20</v>
      </c>
      <c r="C9288" t="s">
        <v>19</v>
      </c>
      <c r="D9288" t="s">
        <v>33</v>
      </c>
      <c r="E9288" t="s">
        <v>533</v>
      </c>
    </row>
    <row r="9289" spans="1:5" x14ac:dyDescent="0.25">
      <c r="A9289" t="s">
        <v>38531</v>
      </c>
      <c r="B9289" t="s">
        <v>20</v>
      </c>
      <c r="C9289" t="s">
        <v>19</v>
      </c>
      <c r="D9289" t="s">
        <v>33</v>
      </c>
      <c r="E9289" t="s">
        <v>530</v>
      </c>
    </row>
    <row r="9290" spans="1:5" x14ac:dyDescent="0.25">
      <c r="A9290" t="s">
        <v>38532</v>
      </c>
      <c r="B9290" t="s">
        <v>20</v>
      </c>
      <c r="C9290" t="s">
        <v>19</v>
      </c>
      <c r="D9290" t="s">
        <v>33</v>
      </c>
      <c r="E9290" t="s">
        <v>533</v>
      </c>
    </row>
    <row r="9291" spans="1:5" x14ac:dyDescent="0.25">
      <c r="A9291" t="s">
        <v>38533</v>
      </c>
      <c r="B9291" t="s">
        <v>20</v>
      </c>
      <c r="C9291" t="s">
        <v>19</v>
      </c>
      <c r="D9291" t="s">
        <v>33</v>
      </c>
      <c r="E9291" t="s">
        <v>533</v>
      </c>
    </row>
    <row r="9292" spans="1:5" x14ac:dyDescent="0.25">
      <c r="A9292" t="s">
        <v>38534</v>
      </c>
      <c r="B9292" t="s">
        <v>20</v>
      </c>
      <c r="C9292" t="s">
        <v>19</v>
      </c>
      <c r="D9292" t="s">
        <v>33</v>
      </c>
      <c r="E9292" t="s">
        <v>533</v>
      </c>
    </row>
    <row r="9293" spans="1:5" x14ac:dyDescent="0.25">
      <c r="A9293" t="s">
        <v>38535</v>
      </c>
      <c r="B9293" t="s">
        <v>20</v>
      </c>
      <c r="C9293" t="s">
        <v>19</v>
      </c>
      <c r="D9293" t="s">
        <v>33</v>
      </c>
      <c r="E9293" t="s">
        <v>533</v>
      </c>
    </row>
    <row r="9294" spans="1:5" x14ac:dyDescent="0.25">
      <c r="A9294" t="s">
        <v>38536</v>
      </c>
      <c r="B9294" t="s">
        <v>20</v>
      </c>
      <c r="C9294" t="s">
        <v>19</v>
      </c>
      <c r="D9294" t="s">
        <v>33</v>
      </c>
      <c r="E9294" t="s">
        <v>530</v>
      </c>
    </row>
    <row r="9295" spans="1:5" x14ac:dyDescent="0.25">
      <c r="A9295" t="s">
        <v>38537</v>
      </c>
      <c r="B9295" t="s">
        <v>20</v>
      </c>
      <c r="C9295" t="s">
        <v>19</v>
      </c>
      <c r="D9295" t="s">
        <v>33</v>
      </c>
      <c r="E9295" t="s">
        <v>530</v>
      </c>
    </row>
    <row r="9296" spans="1:5" x14ac:dyDescent="0.25">
      <c r="A9296" t="s">
        <v>38538</v>
      </c>
      <c r="B9296" t="s">
        <v>20</v>
      </c>
      <c r="C9296" t="s">
        <v>19</v>
      </c>
      <c r="D9296" t="s">
        <v>33</v>
      </c>
      <c r="E9296" t="s">
        <v>533</v>
      </c>
    </row>
    <row r="9297" spans="1:5" x14ac:dyDescent="0.25">
      <c r="A9297" t="s">
        <v>38539</v>
      </c>
      <c r="B9297" t="s">
        <v>20</v>
      </c>
      <c r="C9297" t="s">
        <v>19</v>
      </c>
      <c r="D9297" t="s">
        <v>33</v>
      </c>
      <c r="E9297" t="s">
        <v>530</v>
      </c>
    </row>
    <row r="9298" spans="1:5" x14ac:dyDescent="0.25">
      <c r="A9298" t="s">
        <v>38540</v>
      </c>
      <c r="B9298" t="s">
        <v>20</v>
      </c>
      <c r="C9298" t="s">
        <v>19</v>
      </c>
      <c r="D9298" t="s">
        <v>33</v>
      </c>
      <c r="E9298" t="s">
        <v>530</v>
      </c>
    </row>
    <row r="9299" spans="1:5" x14ac:dyDescent="0.25">
      <c r="A9299" t="s">
        <v>38541</v>
      </c>
      <c r="B9299" t="s">
        <v>20</v>
      </c>
      <c r="C9299" t="s">
        <v>19</v>
      </c>
      <c r="D9299" t="s">
        <v>65</v>
      </c>
      <c r="E9299" t="s">
        <v>533</v>
      </c>
    </row>
    <row r="9300" spans="1:5" x14ac:dyDescent="0.25">
      <c r="A9300" t="s">
        <v>38542</v>
      </c>
      <c r="B9300" t="s">
        <v>20</v>
      </c>
      <c r="C9300" t="s">
        <v>19</v>
      </c>
      <c r="D9300" t="s">
        <v>33</v>
      </c>
      <c r="E9300" t="s">
        <v>533</v>
      </c>
    </row>
    <row r="9301" spans="1:5" x14ac:dyDescent="0.25">
      <c r="A9301" t="s">
        <v>38543</v>
      </c>
      <c r="B9301" t="s">
        <v>20</v>
      </c>
      <c r="C9301" t="s">
        <v>19</v>
      </c>
      <c r="D9301" t="s">
        <v>33</v>
      </c>
      <c r="E9301" t="s">
        <v>533</v>
      </c>
    </row>
    <row r="9302" spans="1:5" x14ac:dyDescent="0.25">
      <c r="A9302" t="s">
        <v>38544</v>
      </c>
      <c r="B9302" t="s">
        <v>20</v>
      </c>
      <c r="C9302" t="s">
        <v>19</v>
      </c>
      <c r="D9302" t="s">
        <v>33</v>
      </c>
      <c r="E9302" t="s">
        <v>562</v>
      </c>
    </row>
    <row r="9303" spans="1:5" x14ac:dyDescent="0.25">
      <c r="A9303" t="s">
        <v>38545</v>
      </c>
      <c r="B9303" t="s">
        <v>20</v>
      </c>
      <c r="C9303" t="s">
        <v>19</v>
      </c>
      <c r="D9303" t="s">
        <v>33</v>
      </c>
      <c r="E9303" t="s">
        <v>533</v>
      </c>
    </row>
    <row r="9304" spans="1:5" x14ac:dyDescent="0.25">
      <c r="A9304" t="s">
        <v>38546</v>
      </c>
      <c r="B9304" t="s">
        <v>20</v>
      </c>
      <c r="C9304" t="s">
        <v>19</v>
      </c>
      <c r="D9304" t="s">
        <v>33</v>
      </c>
      <c r="E9304" t="s">
        <v>533</v>
      </c>
    </row>
    <row r="9305" spans="1:5" x14ac:dyDescent="0.25">
      <c r="A9305" t="s">
        <v>38547</v>
      </c>
      <c r="B9305" t="s">
        <v>20</v>
      </c>
      <c r="C9305" t="s">
        <v>19</v>
      </c>
      <c r="D9305" t="s">
        <v>33</v>
      </c>
      <c r="E9305" t="s">
        <v>553</v>
      </c>
    </row>
    <row r="9306" spans="1:5" x14ac:dyDescent="0.25">
      <c r="A9306" t="s">
        <v>38548</v>
      </c>
      <c r="B9306" t="s">
        <v>20</v>
      </c>
      <c r="C9306" t="s">
        <v>19</v>
      </c>
      <c r="D9306" t="s">
        <v>33</v>
      </c>
      <c r="E9306" t="s">
        <v>530</v>
      </c>
    </row>
    <row r="9307" spans="1:5" x14ac:dyDescent="0.25">
      <c r="A9307" t="s">
        <v>38549</v>
      </c>
      <c r="B9307" t="s">
        <v>20</v>
      </c>
      <c r="C9307" t="s">
        <v>19</v>
      </c>
      <c r="D9307" t="s">
        <v>33</v>
      </c>
      <c r="E9307" t="s">
        <v>533</v>
      </c>
    </row>
    <row r="9308" spans="1:5" x14ac:dyDescent="0.25">
      <c r="A9308" t="s">
        <v>38550</v>
      </c>
      <c r="B9308" t="s">
        <v>20</v>
      </c>
      <c r="C9308" t="s">
        <v>19</v>
      </c>
      <c r="D9308" t="s">
        <v>33</v>
      </c>
      <c r="E9308" t="s">
        <v>538</v>
      </c>
    </row>
    <row r="9309" spans="1:5" x14ac:dyDescent="0.25">
      <c r="A9309" t="s">
        <v>38551</v>
      </c>
      <c r="B9309" t="s">
        <v>20</v>
      </c>
      <c r="C9309" t="s">
        <v>19</v>
      </c>
      <c r="D9309" t="s">
        <v>33</v>
      </c>
      <c r="E9309" t="s">
        <v>530</v>
      </c>
    </row>
    <row r="9310" spans="1:5" x14ac:dyDescent="0.25">
      <c r="A9310" t="s">
        <v>38552</v>
      </c>
      <c r="B9310" t="s">
        <v>20</v>
      </c>
      <c r="C9310" t="s">
        <v>19</v>
      </c>
      <c r="D9310" t="s">
        <v>33</v>
      </c>
      <c r="E9310" t="s">
        <v>533</v>
      </c>
    </row>
    <row r="9311" spans="1:5" x14ac:dyDescent="0.25">
      <c r="A9311" t="s">
        <v>38553</v>
      </c>
      <c r="B9311" t="s">
        <v>20</v>
      </c>
      <c r="C9311" t="s">
        <v>19</v>
      </c>
      <c r="D9311" t="s">
        <v>33</v>
      </c>
      <c r="E9311" t="s">
        <v>530</v>
      </c>
    </row>
    <row r="9312" spans="1:5" x14ac:dyDescent="0.25">
      <c r="A9312" t="s">
        <v>38554</v>
      </c>
      <c r="B9312" t="s">
        <v>20</v>
      </c>
      <c r="C9312" t="s">
        <v>19</v>
      </c>
      <c r="D9312" t="s">
        <v>33</v>
      </c>
      <c r="E9312" t="s">
        <v>530</v>
      </c>
    </row>
    <row r="9313" spans="1:5" x14ac:dyDescent="0.25">
      <c r="A9313" t="s">
        <v>38555</v>
      </c>
      <c r="B9313" t="s">
        <v>20</v>
      </c>
      <c r="C9313" t="s">
        <v>19</v>
      </c>
      <c r="D9313" t="s">
        <v>33</v>
      </c>
      <c r="E9313" t="s">
        <v>538</v>
      </c>
    </row>
    <row r="9314" spans="1:5" x14ac:dyDescent="0.25">
      <c r="A9314" t="s">
        <v>38556</v>
      </c>
      <c r="B9314" t="s">
        <v>20</v>
      </c>
      <c r="C9314" t="s">
        <v>19</v>
      </c>
      <c r="D9314" t="s">
        <v>33</v>
      </c>
      <c r="E9314" t="s">
        <v>533</v>
      </c>
    </row>
    <row r="9315" spans="1:5" x14ac:dyDescent="0.25">
      <c r="A9315" t="s">
        <v>38557</v>
      </c>
      <c r="B9315" t="s">
        <v>20</v>
      </c>
      <c r="C9315" t="s">
        <v>19</v>
      </c>
      <c r="D9315" t="s">
        <v>33</v>
      </c>
      <c r="E9315" t="s">
        <v>533</v>
      </c>
    </row>
    <row r="9316" spans="1:5" x14ac:dyDescent="0.25">
      <c r="A9316" t="s">
        <v>38558</v>
      </c>
      <c r="B9316" t="s">
        <v>20</v>
      </c>
      <c r="C9316" t="s">
        <v>19</v>
      </c>
      <c r="D9316" t="s">
        <v>33</v>
      </c>
      <c r="E9316" t="s">
        <v>533</v>
      </c>
    </row>
    <row r="9317" spans="1:5" x14ac:dyDescent="0.25">
      <c r="A9317" t="s">
        <v>38559</v>
      </c>
      <c r="B9317" t="s">
        <v>20</v>
      </c>
      <c r="C9317" t="s">
        <v>19</v>
      </c>
      <c r="D9317" t="s">
        <v>33</v>
      </c>
      <c r="E9317" t="s">
        <v>530</v>
      </c>
    </row>
    <row r="9318" spans="1:5" x14ac:dyDescent="0.25">
      <c r="A9318" t="s">
        <v>38560</v>
      </c>
      <c r="B9318" t="s">
        <v>20</v>
      </c>
      <c r="C9318" t="s">
        <v>19</v>
      </c>
      <c r="D9318" t="s">
        <v>33</v>
      </c>
      <c r="E9318" t="s">
        <v>538</v>
      </c>
    </row>
    <row r="9319" spans="1:5" x14ac:dyDescent="0.25">
      <c r="A9319" t="s">
        <v>38561</v>
      </c>
      <c r="B9319" t="s">
        <v>20</v>
      </c>
      <c r="C9319" t="s">
        <v>19</v>
      </c>
      <c r="D9319" t="s">
        <v>33</v>
      </c>
      <c r="E9319" t="s">
        <v>530</v>
      </c>
    </row>
    <row r="9320" spans="1:5" x14ac:dyDescent="0.25">
      <c r="A9320" t="s">
        <v>38562</v>
      </c>
      <c r="B9320" t="s">
        <v>20</v>
      </c>
      <c r="C9320" t="s">
        <v>19</v>
      </c>
      <c r="D9320" t="s">
        <v>33</v>
      </c>
      <c r="E9320" t="s">
        <v>538</v>
      </c>
    </row>
    <row r="9321" spans="1:5" x14ac:dyDescent="0.25">
      <c r="A9321" t="s">
        <v>38563</v>
      </c>
      <c r="B9321" t="s">
        <v>20</v>
      </c>
      <c r="C9321" t="s">
        <v>19</v>
      </c>
      <c r="D9321" t="s">
        <v>33</v>
      </c>
      <c r="E9321" t="s">
        <v>530</v>
      </c>
    </row>
    <row r="9322" spans="1:5" x14ac:dyDescent="0.25">
      <c r="A9322" t="s">
        <v>38564</v>
      </c>
      <c r="B9322" t="s">
        <v>20</v>
      </c>
      <c r="C9322" t="s">
        <v>19</v>
      </c>
      <c r="D9322" t="s">
        <v>33</v>
      </c>
      <c r="E9322" t="s">
        <v>530</v>
      </c>
    </row>
    <row r="9323" spans="1:5" x14ac:dyDescent="0.25">
      <c r="A9323" t="s">
        <v>38565</v>
      </c>
      <c r="B9323" t="s">
        <v>20</v>
      </c>
      <c r="C9323" t="s">
        <v>19</v>
      </c>
      <c r="D9323" t="s">
        <v>33</v>
      </c>
      <c r="E9323" t="s">
        <v>530</v>
      </c>
    </row>
    <row r="9324" spans="1:5" x14ac:dyDescent="0.25">
      <c r="A9324" t="s">
        <v>38566</v>
      </c>
      <c r="B9324" t="s">
        <v>20</v>
      </c>
      <c r="C9324" t="s">
        <v>19</v>
      </c>
      <c r="D9324" t="s">
        <v>33</v>
      </c>
      <c r="E9324" t="s">
        <v>530</v>
      </c>
    </row>
    <row r="9325" spans="1:5" x14ac:dyDescent="0.25">
      <c r="A9325" t="s">
        <v>38567</v>
      </c>
      <c r="B9325" t="s">
        <v>20</v>
      </c>
      <c r="C9325" t="s">
        <v>19</v>
      </c>
      <c r="D9325" t="s">
        <v>33</v>
      </c>
      <c r="E9325" t="s">
        <v>530</v>
      </c>
    </row>
    <row r="9326" spans="1:5" x14ac:dyDescent="0.25">
      <c r="A9326" t="s">
        <v>38568</v>
      </c>
      <c r="B9326" t="s">
        <v>20</v>
      </c>
      <c r="C9326" t="s">
        <v>19</v>
      </c>
      <c r="D9326" t="s">
        <v>33</v>
      </c>
      <c r="E9326" t="s">
        <v>533</v>
      </c>
    </row>
    <row r="9327" spans="1:5" x14ac:dyDescent="0.25">
      <c r="A9327" t="s">
        <v>38569</v>
      </c>
      <c r="B9327" t="s">
        <v>20</v>
      </c>
      <c r="C9327" t="s">
        <v>19</v>
      </c>
      <c r="D9327" t="s">
        <v>33</v>
      </c>
      <c r="E9327" t="s">
        <v>533</v>
      </c>
    </row>
    <row r="9328" spans="1:5" x14ac:dyDescent="0.25">
      <c r="A9328" t="s">
        <v>38570</v>
      </c>
      <c r="B9328" t="s">
        <v>20</v>
      </c>
      <c r="C9328" t="s">
        <v>19</v>
      </c>
      <c r="D9328" t="s">
        <v>33</v>
      </c>
      <c r="E9328" t="s">
        <v>538</v>
      </c>
    </row>
    <row r="9329" spans="1:5" x14ac:dyDescent="0.25">
      <c r="A9329" t="s">
        <v>38571</v>
      </c>
      <c r="B9329" t="s">
        <v>20</v>
      </c>
      <c r="C9329" t="s">
        <v>19</v>
      </c>
      <c r="D9329" t="s">
        <v>33</v>
      </c>
      <c r="E9329" t="s">
        <v>533</v>
      </c>
    </row>
    <row r="9330" spans="1:5" x14ac:dyDescent="0.25">
      <c r="A9330" t="s">
        <v>38572</v>
      </c>
      <c r="B9330" t="s">
        <v>20</v>
      </c>
      <c r="C9330" t="s">
        <v>19</v>
      </c>
      <c r="D9330" t="s">
        <v>33</v>
      </c>
      <c r="E9330" t="s">
        <v>553</v>
      </c>
    </row>
    <row r="9331" spans="1:5" x14ac:dyDescent="0.25">
      <c r="A9331" t="s">
        <v>38573</v>
      </c>
      <c r="B9331" t="s">
        <v>20</v>
      </c>
      <c r="C9331" t="s">
        <v>19</v>
      </c>
      <c r="D9331" t="s">
        <v>33</v>
      </c>
      <c r="E9331" t="s">
        <v>533</v>
      </c>
    </row>
    <row r="9332" spans="1:5" x14ac:dyDescent="0.25">
      <c r="A9332" t="s">
        <v>38574</v>
      </c>
      <c r="B9332" t="s">
        <v>20</v>
      </c>
      <c r="C9332" t="s">
        <v>19</v>
      </c>
      <c r="D9332" t="s">
        <v>33</v>
      </c>
      <c r="E9332" t="s">
        <v>533</v>
      </c>
    </row>
    <row r="9333" spans="1:5" x14ac:dyDescent="0.25">
      <c r="A9333" t="s">
        <v>38575</v>
      </c>
      <c r="B9333" t="s">
        <v>20</v>
      </c>
      <c r="C9333" t="s">
        <v>19</v>
      </c>
      <c r="D9333" t="s">
        <v>33</v>
      </c>
      <c r="E9333" t="s">
        <v>530</v>
      </c>
    </row>
    <row r="9334" spans="1:5" x14ac:dyDescent="0.25">
      <c r="A9334" t="s">
        <v>38576</v>
      </c>
      <c r="B9334" t="s">
        <v>20</v>
      </c>
      <c r="C9334" t="s">
        <v>19</v>
      </c>
      <c r="D9334" t="s">
        <v>33</v>
      </c>
      <c r="E9334" t="s">
        <v>702</v>
      </c>
    </row>
    <row r="9335" spans="1:5" x14ac:dyDescent="0.25">
      <c r="A9335" t="s">
        <v>38577</v>
      </c>
      <c r="B9335" t="s">
        <v>20</v>
      </c>
      <c r="C9335" t="s">
        <v>19</v>
      </c>
      <c r="D9335" t="s">
        <v>33</v>
      </c>
      <c r="E9335" t="s">
        <v>772</v>
      </c>
    </row>
    <row r="9336" spans="1:5" x14ac:dyDescent="0.25">
      <c r="A9336" t="s">
        <v>38578</v>
      </c>
      <c r="B9336" t="s">
        <v>20</v>
      </c>
      <c r="C9336" t="s">
        <v>19</v>
      </c>
      <c r="D9336" t="s">
        <v>33</v>
      </c>
      <c r="E9336" t="s">
        <v>533</v>
      </c>
    </row>
    <row r="9337" spans="1:5" x14ac:dyDescent="0.25">
      <c r="A9337" t="s">
        <v>38579</v>
      </c>
      <c r="B9337" t="s">
        <v>20</v>
      </c>
      <c r="C9337" t="s">
        <v>19</v>
      </c>
      <c r="D9337" t="s">
        <v>33</v>
      </c>
      <c r="E9337" t="s">
        <v>530</v>
      </c>
    </row>
    <row r="9338" spans="1:5" x14ac:dyDescent="0.25">
      <c r="A9338" t="s">
        <v>38580</v>
      </c>
      <c r="B9338" t="s">
        <v>20</v>
      </c>
      <c r="C9338" t="s">
        <v>19</v>
      </c>
      <c r="D9338" t="s">
        <v>33</v>
      </c>
      <c r="E9338" t="s">
        <v>533</v>
      </c>
    </row>
    <row r="9339" spans="1:5" x14ac:dyDescent="0.25">
      <c r="A9339" t="s">
        <v>38581</v>
      </c>
      <c r="B9339" t="s">
        <v>20</v>
      </c>
      <c r="C9339" t="s">
        <v>19</v>
      </c>
      <c r="D9339" t="s">
        <v>33</v>
      </c>
      <c r="E9339" t="s">
        <v>533</v>
      </c>
    </row>
    <row r="9340" spans="1:5" x14ac:dyDescent="0.25">
      <c r="A9340" t="s">
        <v>38582</v>
      </c>
      <c r="B9340" t="s">
        <v>20</v>
      </c>
      <c r="C9340" t="s">
        <v>19</v>
      </c>
      <c r="D9340" t="s">
        <v>33</v>
      </c>
      <c r="E9340" t="s">
        <v>538</v>
      </c>
    </row>
    <row r="9341" spans="1:5" x14ac:dyDescent="0.25">
      <c r="A9341" t="s">
        <v>38583</v>
      </c>
      <c r="B9341" t="s">
        <v>20</v>
      </c>
      <c r="C9341" t="s">
        <v>19</v>
      </c>
      <c r="D9341" t="s">
        <v>33</v>
      </c>
      <c r="E9341" t="s">
        <v>562</v>
      </c>
    </row>
    <row r="9342" spans="1:5" x14ac:dyDescent="0.25">
      <c r="A9342" t="s">
        <v>38584</v>
      </c>
      <c r="B9342" t="s">
        <v>20</v>
      </c>
      <c r="C9342" t="s">
        <v>19</v>
      </c>
      <c r="D9342" t="s">
        <v>65</v>
      </c>
      <c r="E9342" t="s">
        <v>533</v>
      </c>
    </row>
    <row r="9343" spans="1:5" x14ac:dyDescent="0.25">
      <c r="A9343" t="s">
        <v>38585</v>
      </c>
      <c r="B9343" t="s">
        <v>20</v>
      </c>
      <c r="C9343" t="s">
        <v>19</v>
      </c>
      <c r="D9343" t="s">
        <v>33</v>
      </c>
      <c r="E9343" t="s">
        <v>533</v>
      </c>
    </row>
    <row r="9344" spans="1:5" x14ac:dyDescent="0.25">
      <c r="A9344" t="s">
        <v>44385</v>
      </c>
      <c r="B9344" t="s">
        <v>20</v>
      </c>
      <c r="C9344" t="s">
        <v>19</v>
      </c>
      <c r="D9344" t="s">
        <v>33</v>
      </c>
      <c r="E9344" t="s">
        <v>531</v>
      </c>
    </row>
    <row r="9345" spans="1:5" x14ac:dyDescent="0.25">
      <c r="A9345" t="s">
        <v>38586</v>
      </c>
      <c r="B9345" t="s">
        <v>20</v>
      </c>
      <c r="C9345" t="s">
        <v>19</v>
      </c>
      <c r="D9345" t="s">
        <v>33</v>
      </c>
      <c r="E9345" t="s">
        <v>530</v>
      </c>
    </row>
    <row r="9346" spans="1:5" x14ac:dyDescent="0.25">
      <c r="A9346" t="s">
        <v>38587</v>
      </c>
      <c r="B9346" t="s">
        <v>20</v>
      </c>
      <c r="C9346" t="s">
        <v>19</v>
      </c>
      <c r="D9346" t="s">
        <v>33</v>
      </c>
      <c r="E9346" t="s">
        <v>538</v>
      </c>
    </row>
    <row r="9347" spans="1:5" x14ac:dyDescent="0.25">
      <c r="A9347" t="s">
        <v>38588</v>
      </c>
      <c r="B9347" t="s">
        <v>20</v>
      </c>
      <c r="C9347" t="s">
        <v>19</v>
      </c>
      <c r="D9347" t="s">
        <v>33</v>
      </c>
      <c r="E9347" t="s">
        <v>533</v>
      </c>
    </row>
    <row r="9348" spans="1:5" x14ac:dyDescent="0.25">
      <c r="A9348" t="s">
        <v>38589</v>
      </c>
      <c r="B9348" t="s">
        <v>20</v>
      </c>
      <c r="C9348" t="s">
        <v>19</v>
      </c>
      <c r="D9348" t="s">
        <v>33</v>
      </c>
      <c r="E9348" t="s">
        <v>530</v>
      </c>
    </row>
    <row r="9349" spans="1:5" x14ac:dyDescent="0.25">
      <c r="A9349" t="s">
        <v>38590</v>
      </c>
      <c r="B9349" t="s">
        <v>20</v>
      </c>
      <c r="C9349" t="s">
        <v>19</v>
      </c>
      <c r="D9349" t="s">
        <v>33</v>
      </c>
      <c r="E9349" t="s">
        <v>530</v>
      </c>
    </row>
    <row r="9350" spans="1:5" x14ac:dyDescent="0.25">
      <c r="A9350" t="s">
        <v>38591</v>
      </c>
      <c r="B9350" t="s">
        <v>20</v>
      </c>
      <c r="C9350" t="s">
        <v>19</v>
      </c>
      <c r="D9350" t="s">
        <v>33</v>
      </c>
      <c r="E9350" t="s">
        <v>538</v>
      </c>
    </row>
    <row r="9351" spans="1:5" x14ac:dyDescent="0.25">
      <c r="A9351" t="s">
        <v>38592</v>
      </c>
      <c r="B9351" t="s">
        <v>20</v>
      </c>
      <c r="C9351" t="s">
        <v>19</v>
      </c>
      <c r="D9351" t="s">
        <v>33</v>
      </c>
      <c r="E9351" t="s">
        <v>539</v>
      </c>
    </row>
    <row r="9352" spans="1:5" x14ac:dyDescent="0.25">
      <c r="A9352" t="s">
        <v>38593</v>
      </c>
      <c r="B9352" t="s">
        <v>20</v>
      </c>
      <c r="C9352" t="s">
        <v>19</v>
      </c>
      <c r="D9352" t="s">
        <v>33</v>
      </c>
      <c r="E9352" t="s">
        <v>539</v>
      </c>
    </row>
    <row r="9353" spans="1:5" x14ac:dyDescent="0.25">
      <c r="A9353" t="s">
        <v>38594</v>
      </c>
      <c r="B9353" t="s">
        <v>20</v>
      </c>
      <c r="C9353" t="s">
        <v>19</v>
      </c>
      <c r="D9353" t="s">
        <v>33</v>
      </c>
      <c r="E9353" t="s">
        <v>530</v>
      </c>
    </row>
    <row r="9354" spans="1:5" x14ac:dyDescent="0.25">
      <c r="A9354" t="s">
        <v>38595</v>
      </c>
      <c r="B9354" t="s">
        <v>20</v>
      </c>
      <c r="C9354" t="s">
        <v>19</v>
      </c>
      <c r="D9354" t="s">
        <v>33</v>
      </c>
      <c r="E9354" t="s">
        <v>533</v>
      </c>
    </row>
    <row r="9355" spans="1:5" x14ac:dyDescent="0.25">
      <c r="A9355" t="s">
        <v>38596</v>
      </c>
      <c r="B9355" t="s">
        <v>20</v>
      </c>
      <c r="C9355" t="s">
        <v>19</v>
      </c>
      <c r="D9355" t="s">
        <v>33</v>
      </c>
      <c r="E9355" t="s">
        <v>533</v>
      </c>
    </row>
    <row r="9356" spans="1:5" x14ac:dyDescent="0.25">
      <c r="A9356" t="s">
        <v>38597</v>
      </c>
      <c r="B9356" t="s">
        <v>20</v>
      </c>
      <c r="C9356" t="s">
        <v>19</v>
      </c>
      <c r="D9356" t="s">
        <v>33</v>
      </c>
      <c r="E9356" t="s">
        <v>533</v>
      </c>
    </row>
    <row r="9357" spans="1:5" x14ac:dyDescent="0.25">
      <c r="A9357" t="s">
        <v>38598</v>
      </c>
      <c r="B9357" t="s">
        <v>20</v>
      </c>
      <c r="C9357" t="s">
        <v>19</v>
      </c>
      <c r="D9357" t="s">
        <v>33</v>
      </c>
      <c r="E9357" t="s">
        <v>530</v>
      </c>
    </row>
    <row r="9358" spans="1:5" x14ac:dyDescent="0.25">
      <c r="A9358" t="s">
        <v>38599</v>
      </c>
      <c r="B9358" t="s">
        <v>20</v>
      </c>
      <c r="C9358" t="s">
        <v>19</v>
      </c>
      <c r="D9358" t="s">
        <v>33</v>
      </c>
      <c r="E9358" t="s">
        <v>533</v>
      </c>
    </row>
    <row r="9359" spans="1:5" x14ac:dyDescent="0.25">
      <c r="A9359" t="s">
        <v>38600</v>
      </c>
      <c r="B9359" t="s">
        <v>20</v>
      </c>
      <c r="C9359" t="s">
        <v>19</v>
      </c>
      <c r="D9359" t="s">
        <v>33</v>
      </c>
      <c r="E9359" t="s">
        <v>539</v>
      </c>
    </row>
    <row r="9360" spans="1:5" x14ac:dyDescent="0.25">
      <c r="A9360" t="s">
        <v>38601</v>
      </c>
      <c r="B9360" t="s">
        <v>20</v>
      </c>
      <c r="C9360" t="s">
        <v>19</v>
      </c>
      <c r="D9360" t="s">
        <v>33</v>
      </c>
      <c r="E9360" t="s">
        <v>539</v>
      </c>
    </row>
    <row r="9361" spans="1:5" x14ac:dyDescent="0.25">
      <c r="A9361" t="s">
        <v>38602</v>
      </c>
      <c r="B9361" t="s">
        <v>20</v>
      </c>
      <c r="C9361" t="s">
        <v>19</v>
      </c>
      <c r="D9361" t="s">
        <v>33</v>
      </c>
      <c r="E9361" t="s">
        <v>539</v>
      </c>
    </row>
    <row r="9362" spans="1:5" x14ac:dyDescent="0.25">
      <c r="A9362" t="s">
        <v>38603</v>
      </c>
      <c r="B9362" t="s">
        <v>20</v>
      </c>
      <c r="C9362" t="s">
        <v>19</v>
      </c>
      <c r="D9362" t="s">
        <v>33</v>
      </c>
      <c r="E9362" t="s">
        <v>539</v>
      </c>
    </row>
    <row r="9363" spans="1:5" x14ac:dyDescent="0.25">
      <c r="A9363" t="s">
        <v>44386</v>
      </c>
      <c r="B9363" t="s">
        <v>20</v>
      </c>
      <c r="C9363" t="s">
        <v>19</v>
      </c>
      <c r="D9363" t="s">
        <v>65</v>
      </c>
      <c r="E9363" t="s">
        <v>533</v>
      </c>
    </row>
    <row r="9364" spans="1:5" x14ac:dyDescent="0.25">
      <c r="A9364" t="s">
        <v>38604</v>
      </c>
      <c r="B9364" t="s">
        <v>20</v>
      </c>
      <c r="C9364" t="s">
        <v>19</v>
      </c>
      <c r="D9364" t="s">
        <v>33</v>
      </c>
      <c r="E9364" t="s">
        <v>533</v>
      </c>
    </row>
    <row r="9365" spans="1:5" x14ac:dyDescent="0.25">
      <c r="A9365" t="s">
        <v>38605</v>
      </c>
      <c r="B9365" t="s">
        <v>20</v>
      </c>
      <c r="C9365" t="s">
        <v>19</v>
      </c>
      <c r="D9365" t="s">
        <v>33</v>
      </c>
      <c r="E9365" t="s">
        <v>530</v>
      </c>
    </row>
    <row r="9366" spans="1:5" x14ac:dyDescent="0.25">
      <c r="A9366" t="s">
        <v>38606</v>
      </c>
      <c r="B9366" t="s">
        <v>20</v>
      </c>
      <c r="C9366" t="s">
        <v>19</v>
      </c>
      <c r="D9366" t="s">
        <v>33</v>
      </c>
      <c r="E9366" t="s">
        <v>538</v>
      </c>
    </row>
    <row r="9367" spans="1:5" x14ac:dyDescent="0.25">
      <c r="A9367" t="s">
        <v>38607</v>
      </c>
      <c r="B9367" t="s">
        <v>20</v>
      </c>
      <c r="C9367" t="s">
        <v>19</v>
      </c>
      <c r="D9367" t="s">
        <v>33</v>
      </c>
      <c r="E9367" t="s">
        <v>530</v>
      </c>
    </row>
    <row r="9368" spans="1:5" x14ac:dyDescent="0.25">
      <c r="A9368" t="s">
        <v>38608</v>
      </c>
      <c r="B9368" t="s">
        <v>20</v>
      </c>
      <c r="C9368" t="s">
        <v>19</v>
      </c>
      <c r="D9368" t="s">
        <v>33</v>
      </c>
      <c r="E9368" t="s">
        <v>533</v>
      </c>
    </row>
    <row r="9369" spans="1:5" x14ac:dyDescent="0.25">
      <c r="A9369" t="s">
        <v>38609</v>
      </c>
      <c r="B9369" t="s">
        <v>20</v>
      </c>
      <c r="C9369" t="s">
        <v>19</v>
      </c>
      <c r="D9369" t="s">
        <v>33</v>
      </c>
      <c r="E9369" t="s">
        <v>533</v>
      </c>
    </row>
    <row r="9370" spans="1:5" x14ac:dyDescent="0.25">
      <c r="A9370" t="s">
        <v>38610</v>
      </c>
      <c r="B9370" t="s">
        <v>20</v>
      </c>
      <c r="C9370" t="s">
        <v>19</v>
      </c>
      <c r="D9370" t="s">
        <v>33</v>
      </c>
      <c r="E9370" t="s">
        <v>530</v>
      </c>
    </row>
    <row r="9371" spans="1:5" x14ac:dyDescent="0.25">
      <c r="A9371" t="s">
        <v>38611</v>
      </c>
      <c r="B9371" t="s">
        <v>20</v>
      </c>
      <c r="C9371" t="s">
        <v>19</v>
      </c>
      <c r="D9371" t="s">
        <v>33</v>
      </c>
      <c r="E9371" t="s">
        <v>539</v>
      </c>
    </row>
    <row r="9372" spans="1:5" x14ac:dyDescent="0.25">
      <c r="A9372" t="s">
        <v>38612</v>
      </c>
      <c r="B9372" t="s">
        <v>20</v>
      </c>
      <c r="C9372" t="s">
        <v>19</v>
      </c>
      <c r="D9372" t="s">
        <v>33</v>
      </c>
      <c r="E9372" t="s">
        <v>539</v>
      </c>
    </row>
    <row r="9373" spans="1:5" x14ac:dyDescent="0.25">
      <c r="A9373" t="s">
        <v>38613</v>
      </c>
      <c r="B9373" t="s">
        <v>20</v>
      </c>
      <c r="C9373" t="s">
        <v>19</v>
      </c>
      <c r="D9373" t="s">
        <v>33</v>
      </c>
      <c r="E9373" t="s">
        <v>530</v>
      </c>
    </row>
    <row r="9374" spans="1:5" x14ac:dyDescent="0.25">
      <c r="A9374" t="s">
        <v>38614</v>
      </c>
      <c r="B9374" t="s">
        <v>20</v>
      </c>
      <c r="C9374" t="s">
        <v>19</v>
      </c>
      <c r="D9374" t="s">
        <v>33</v>
      </c>
      <c r="E9374" t="s">
        <v>530</v>
      </c>
    </row>
    <row r="9375" spans="1:5" x14ac:dyDescent="0.25">
      <c r="A9375" t="s">
        <v>38615</v>
      </c>
      <c r="B9375" t="s">
        <v>20</v>
      </c>
      <c r="C9375" t="s">
        <v>19</v>
      </c>
      <c r="D9375" t="s">
        <v>33</v>
      </c>
      <c r="E9375" t="s">
        <v>530</v>
      </c>
    </row>
    <row r="9376" spans="1:5" x14ac:dyDescent="0.25">
      <c r="A9376" t="s">
        <v>38616</v>
      </c>
      <c r="B9376" t="s">
        <v>20</v>
      </c>
      <c r="C9376" t="s">
        <v>19</v>
      </c>
      <c r="D9376" t="s">
        <v>33</v>
      </c>
      <c r="E9376" t="s">
        <v>530</v>
      </c>
    </row>
    <row r="9377" spans="1:5" x14ac:dyDescent="0.25">
      <c r="A9377" t="s">
        <v>38617</v>
      </c>
      <c r="B9377" t="s">
        <v>20</v>
      </c>
      <c r="C9377" t="s">
        <v>19</v>
      </c>
      <c r="D9377" t="s">
        <v>33</v>
      </c>
      <c r="E9377" t="s">
        <v>530</v>
      </c>
    </row>
    <row r="9378" spans="1:5" x14ac:dyDescent="0.25">
      <c r="A9378" t="s">
        <v>38618</v>
      </c>
      <c r="B9378" t="s">
        <v>20</v>
      </c>
      <c r="C9378" t="s">
        <v>19</v>
      </c>
      <c r="D9378" t="s">
        <v>33</v>
      </c>
      <c r="E9378" t="s">
        <v>530</v>
      </c>
    </row>
    <row r="9379" spans="1:5" x14ac:dyDescent="0.25">
      <c r="A9379" t="s">
        <v>38619</v>
      </c>
      <c r="B9379" t="s">
        <v>20</v>
      </c>
      <c r="C9379" t="s">
        <v>19</v>
      </c>
      <c r="D9379" t="s">
        <v>33</v>
      </c>
      <c r="E9379" t="s">
        <v>533</v>
      </c>
    </row>
    <row r="9380" spans="1:5" x14ac:dyDescent="0.25">
      <c r="A9380" t="s">
        <v>38620</v>
      </c>
      <c r="B9380" t="s">
        <v>20</v>
      </c>
      <c r="C9380" t="s">
        <v>19</v>
      </c>
      <c r="D9380" t="s">
        <v>65</v>
      </c>
      <c r="E9380" t="s">
        <v>533</v>
      </c>
    </row>
    <row r="9381" spans="1:5" x14ac:dyDescent="0.25">
      <c r="A9381" t="s">
        <v>38621</v>
      </c>
      <c r="B9381" t="s">
        <v>20</v>
      </c>
      <c r="C9381" t="s">
        <v>19</v>
      </c>
      <c r="D9381" t="s">
        <v>33</v>
      </c>
      <c r="E9381" t="s">
        <v>530</v>
      </c>
    </row>
    <row r="9382" spans="1:5" x14ac:dyDescent="0.25">
      <c r="A9382" t="s">
        <v>38622</v>
      </c>
      <c r="B9382" t="s">
        <v>20</v>
      </c>
      <c r="C9382" t="s">
        <v>19</v>
      </c>
      <c r="D9382" t="s">
        <v>33</v>
      </c>
      <c r="E9382" t="s">
        <v>530</v>
      </c>
    </row>
    <row r="9383" spans="1:5" x14ac:dyDescent="0.25">
      <c r="A9383" t="s">
        <v>38623</v>
      </c>
      <c r="B9383" t="s">
        <v>20</v>
      </c>
      <c r="C9383" t="s">
        <v>19</v>
      </c>
      <c r="D9383" t="s">
        <v>33</v>
      </c>
      <c r="E9383" t="s">
        <v>538</v>
      </c>
    </row>
    <row r="9384" spans="1:5" x14ac:dyDescent="0.25">
      <c r="A9384" t="s">
        <v>38624</v>
      </c>
      <c r="B9384" t="s">
        <v>20</v>
      </c>
      <c r="C9384" t="s">
        <v>19</v>
      </c>
      <c r="D9384" t="s">
        <v>33</v>
      </c>
      <c r="E9384" t="s">
        <v>533</v>
      </c>
    </row>
    <row r="9385" spans="1:5" x14ac:dyDescent="0.25">
      <c r="A9385" t="s">
        <v>38625</v>
      </c>
      <c r="B9385" t="s">
        <v>20</v>
      </c>
      <c r="C9385" t="s">
        <v>19</v>
      </c>
      <c r="D9385" t="s">
        <v>33</v>
      </c>
      <c r="E9385" t="s">
        <v>530</v>
      </c>
    </row>
    <row r="9386" spans="1:5" x14ac:dyDescent="0.25">
      <c r="A9386" t="s">
        <v>38626</v>
      </c>
      <c r="B9386" t="s">
        <v>20</v>
      </c>
      <c r="C9386" t="s">
        <v>19</v>
      </c>
      <c r="D9386" t="s">
        <v>33</v>
      </c>
      <c r="E9386" t="s">
        <v>530</v>
      </c>
    </row>
    <row r="9387" spans="1:5" x14ac:dyDescent="0.25">
      <c r="A9387" t="s">
        <v>38627</v>
      </c>
      <c r="B9387" t="s">
        <v>20</v>
      </c>
      <c r="C9387" t="s">
        <v>19</v>
      </c>
      <c r="D9387" t="s">
        <v>33</v>
      </c>
      <c r="E9387" t="s">
        <v>530</v>
      </c>
    </row>
    <row r="9388" spans="1:5" x14ac:dyDescent="0.25">
      <c r="A9388" t="s">
        <v>38628</v>
      </c>
      <c r="B9388" t="s">
        <v>20</v>
      </c>
      <c r="C9388" t="s">
        <v>19</v>
      </c>
      <c r="D9388" t="s">
        <v>33</v>
      </c>
      <c r="E9388" t="s">
        <v>533</v>
      </c>
    </row>
    <row r="9389" spans="1:5" x14ac:dyDescent="0.25">
      <c r="A9389" t="s">
        <v>38629</v>
      </c>
      <c r="B9389" t="s">
        <v>20</v>
      </c>
      <c r="C9389" t="s">
        <v>19</v>
      </c>
      <c r="D9389" t="s">
        <v>33</v>
      </c>
      <c r="E9389" t="s">
        <v>530</v>
      </c>
    </row>
    <row r="9390" spans="1:5" x14ac:dyDescent="0.25">
      <c r="A9390" t="s">
        <v>38630</v>
      </c>
      <c r="B9390" t="s">
        <v>20</v>
      </c>
      <c r="C9390" t="s">
        <v>19</v>
      </c>
      <c r="D9390" t="s">
        <v>33</v>
      </c>
      <c r="E9390" t="s">
        <v>530</v>
      </c>
    </row>
    <row r="9391" spans="1:5" x14ac:dyDescent="0.25">
      <c r="A9391" t="s">
        <v>38631</v>
      </c>
      <c r="B9391" t="s">
        <v>20</v>
      </c>
      <c r="C9391" t="s">
        <v>19</v>
      </c>
      <c r="D9391" t="s">
        <v>33</v>
      </c>
      <c r="E9391" t="s">
        <v>530</v>
      </c>
    </row>
    <row r="9392" spans="1:5" x14ac:dyDescent="0.25">
      <c r="A9392" t="s">
        <v>38632</v>
      </c>
      <c r="B9392" t="s">
        <v>20</v>
      </c>
      <c r="C9392" t="s">
        <v>19</v>
      </c>
      <c r="D9392" t="s">
        <v>33</v>
      </c>
      <c r="E9392" t="s">
        <v>530</v>
      </c>
    </row>
    <row r="9393" spans="1:5" x14ac:dyDescent="0.25">
      <c r="A9393" t="s">
        <v>38633</v>
      </c>
      <c r="B9393" t="s">
        <v>20</v>
      </c>
      <c r="C9393" t="s">
        <v>19</v>
      </c>
      <c r="D9393" t="s">
        <v>33</v>
      </c>
      <c r="E9393" t="s">
        <v>530</v>
      </c>
    </row>
    <row r="9394" spans="1:5" x14ac:dyDescent="0.25">
      <c r="A9394" t="s">
        <v>38634</v>
      </c>
      <c r="B9394" t="s">
        <v>20</v>
      </c>
      <c r="C9394" t="s">
        <v>19</v>
      </c>
      <c r="D9394" t="s">
        <v>33</v>
      </c>
      <c r="E9394" t="s">
        <v>530</v>
      </c>
    </row>
    <row r="9395" spans="1:5" x14ac:dyDescent="0.25">
      <c r="A9395" t="s">
        <v>38635</v>
      </c>
      <c r="B9395" t="s">
        <v>20</v>
      </c>
      <c r="C9395" t="s">
        <v>19</v>
      </c>
      <c r="D9395" t="s">
        <v>33</v>
      </c>
      <c r="E9395" t="s">
        <v>530</v>
      </c>
    </row>
    <row r="9396" spans="1:5" x14ac:dyDescent="0.25">
      <c r="A9396" t="s">
        <v>38636</v>
      </c>
      <c r="B9396" t="s">
        <v>20</v>
      </c>
      <c r="C9396" t="s">
        <v>19</v>
      </c>
      <c r="D9396" t="s">
        <v>33</v>
      </c>
      <c r="E9396" t="s">
        <v>530</v>
      </c>
    </row>
    <row r="9397" spans="1:5" x14ac:dyDescent="0.25">
      <c r="A9397" t="s">
        <v>38637</v>
      </c>
      <c r="B9397" t="s">
        <v>20</v>
      </c>
      <c r="C9397" t="s">
        <v>19</v>
      </c>
      <c r="D9397" t="s">
        <v>33</v>
      </c>
      <c r="E9397" t="s">
        <v>538</v>
      </c>
    </row>
    <row r="9398" spans="1:5" x14ac:dyDescent="0.25">
      <c r="A9398" t="s">
        <v>38638</v>
      </c>
      <c r="B9398" t="s">
        <v>20</v>
      </c>
      <c r="C9398" t="s">
        <v>19</v>
      </c>
      <c r="D9398" t="s">
        <v>33</v>
      </c>
      <c r="E9398" t="s">
        <v>530</v>
      </c>
    </row>
    <row r="9399" spans="1:5" x14ac:dyDescent="0.25">
      <c r="A9399" t="s">
        <v>38639</v>
      </c>
      <c r="B9399" t="s">
        <v>20</v>
      </c>
      <c r="C9399" t="s">
        <v>19</v>
      </c>
      <c r="D9399" t="s">
        <v>33</v>
      </c>
      <c r="E9399" t="s">
        <v>533</v>
      </c>
    </row>
    <row r="9400" spans="1:5" x14ac:dyDescent="0.25">
      <c r="A9400" t="s">
        <v>38640</v>
      </c>
      <c r="B9400" t="s">
        <v>20</v>
      </c>
      <c r="C9400" t="s">
        <v>19</v>
      </c>
      <c r="D9400" t="s">
        <v>33</v>
      </c>
      <c r="E9400" t="s">
        <v>533</v>
      </c>
    </row>
    <row r="9401" spans="1:5" x14ac:dyDescent="0.25">
      <c r="A9401" t="s">
        <v>38641</v>
      </c>
      <c r="B9401" t="s">
        <v>20</v>
      </c>
      <c r="C9401" t="s">
        <v>19</v>
      </c>
      <c r="D9401" t="s">
        <v>33</v>
      </c>
      <c r="E9401" t="s">
        <v>562</v>
      </c>
    </row>
    <row r="9402" spans="1:5" x14ac:dyDescent="0.25">
      <c r="A9402" t="s">
        <v>38642</v>
      </c>
      <c r="B9402" t="s">
        <v>20</v>
      </c>
      <c r="C9402" t="s">
        <v>19</v>
      </c>
      <c r="D9402" t="s">
        <v>33</v>
      </c>
      <c r="E9402" t="s">
        <v>530</v>
      </c>
    </row>
    <row r="9403" spans="1:5" x14ac:dyDescent="0.25">
      <c r="A9403" t="s">
        <v>38643</v>
      </c>
      <c r="B9403" t="s">
        <v>20</v>
      </c>
      <c r="C9403" t="s">
        <v>19</v>
      </c>
      <c r="D9403" t="s">
        <v>33</v>
      </c>
      <c r="E9403" t="s">
        <v>530</v>
      </c>
    </row>
    <row r="9404" spans="1:5" x14ac:dyDescent="0.25">
      <c r="A9404" t="s">
        <v>38644</v>
      </c>
      <c r="B9404" t="s">
        <v>20</v>
      </c>
      <c r="C9404" t="s">
        <v>19</v>
      </c>
      <c r="D9404" t="s">
        <v>33</v>
      </c>
      <c r="E9404" t="s">
        <v>530</v>
      </c>
    </row>
    <row r="9405" spans="1:5" x14ac:dyDescent="0.25">
      <c r="A9405" t="s">
        <v>38645</v>
      </c>
      <c r="B9405" t="s">
        <v>20</v>
      </c>
      <c r="C9405" t="s">
        <v>19</v>
      </c>
      <c r="D9405" t="s">
        <v>33</v>
      </c>
      <c r="E9405" t="s">
        <v>530</v>
      </c>
    </row>
    <row r="9406" spans="1:5" x14ac:dyDescent="0.25">
      <c r="A9406" t="s">
        <v>38646</v>
      </c>
      <c r="B9406" t="s">
        <v>20</v>
      </c>
      <c r="C9406" t="s">
        <v>19</v>
      </c>
      <c r="D9406" t="s">
        <v>33</v>
      </c>
      <c r="E9406" t="s">
        <v>562</v>
      </c>
    </row>
    <row r="9407" spans="1:5" x14ac:dyDescent="0.25">
      <c r="A9407" t="s">
        <v>38647</v>
      </c>
      <c r="B9407" t="s">
        <v>20</v>
      </c>
      <c r="C9407" t="s">
        <v>19</v>
      </c>
      <c r="D9407" t="s">
        <v>33</v>
      </c>
      <c r="E9407" t="s">
        <v>562</v>
      </c>
    </row>
    <row r="9408" spans="1:5" x14ac:dyDescent="0.25">
      <c r="A9408" t="s">
        <v>38648</v>
      </c>
      <c r="B9408" t="s">
        <v>20</v>
      </c>
      <c r="C9408" t="s">
        <v>19</v>
      </c>
      <c r="D9408" t="s">
        <v>33</v>
      </c>
      <c r="E9408" t="s">
        <v>562</v>
      </c>
    </row>
    <row r="9409" spans="1:5" x14ac:dyDescent="0.25">
      <c r="A9409" t="s">
        <v>38649</v>
      </c>
      <c r="B9409" t="s">
        <v>20</v>
      </c>
      <c r="C9409" t="s">
        <v>19</v>
      </c>
      <c r="D9409" t="s">
        <v>33</v>
      </c>
      <c r="E9409" t="s">
        <v>533</v>
      </c>
    </row>
    <row r="9410" spans="1:5" x14ac:dyDescent="0.25">
      <c r="A9410" t="s">
        <v>38650</v>
      </c>
      <c r="B9410" t="s">
        <v>20</v>
      </c>
      <c r="C9410" t="s">
        <v>19</v>
      </c>
      <c r="D9410" t="s">
        <v>33</v>
      </c>
      <c r="E9410" t="s">
        <v>530</v>
      </c>
    </row>
    <row r="9411" spans="1:5" x14ac:dyDescent="0.25">
      <c r="A9411" t="s">
        <v>38651</v>
      </c>
      <c r="B9411" t="s">
        <v>20</v>
      </c>
      <c r="C9411" t="s">
        <v>19</v>
      </c>
      <c r="D9411" t="s">
        <v>33</v>
      </c>
      <c r="E9411" t="s">
        <v>530</v>
      </c>
    </row>
    <row r="9412" spans="1:5" x14ac:dyDescent="0.25">
      <c r="A9412" t="s">
        <v>38652</v>
      </c>
      <c r="B9412" t="s">
        <v>20</v>
      </c>
      <c r="C9412" t="s">
        <v>19</v>
      </c>
      <c r="D9412" t="s">
        <v>33</v>
      </c>
      <c r="E9412" t="s">
        <v>530</v>
      </c>
    </row>
    <row r="9413" spans="1:5" x14ac:dyDescent="0.25">
      <c r="A9413" t="s">
        <v>38653</v>
      </c>
      <c r="B9413" t="s">
        <v>20</v>
      </c>
      <c r="C9413" t="s">
        <v>19</v>
      </c>
      <c r="D9413" t="s">
        <v>33</v>
      </c>
      <c r="E9413" t="s">
        <v>553</v>
      </c>
    </row>
    <row r="9414" spans="1:5" x14ac:dyDescent="0.25">
      <c r="A9414" t="s">
        <v>38654</v>
      </c>
      <c r="B9414" t="s">
        <v>20</v>
      </c>
      <c r="C9414" t="s">
        <v>19</v>
      </c>
      <c r="D9414" t="s">
        <v>33</v>
      </c>
      <c r="E9414" t="s">
        <v>533</v>
      </c>
    </row>
    <row r="9415" spans="1:5" x14ac:dyDescent="0.25">
      <c r="A9415" t="s">
        <v>38655</v>
      </c>
      <c r="B9415" t="s">
        <v>20</v>
      </c>
      <c r="C9415" t="s">
        <v>19</v>
      </c>
      <c r="D9415" t="s">
        <v>33</v>
      </c>
      <c r="E9415" t="s">
        <v>533</v>
      </c>
    </row>
    <row r="9416" spans="1:5" x14ac:dyDescent="0.25">
      <c r="A9416" t="s">
        <v>38656</v>
      </c>
      <c r="B9416" t="s">
        <v>20</v>
      </c>
      <c r="C9416" t="s">
        <v>19</v>
      </c>
      <c r="D9416" t="s">
        <v>33</v>
      </c>
      <c r="E9416" t="s">
        <v>533</v>
      </c>
    </row>
    <row r="9417" spans="1:5" x14ac:dyDescent="0.25">
      <c r="A9417" t="s">
        <v>38657</v>
      </c>
      <c r="B9417" t="s">
        <v>20</v>
      </c>
      <c r="C9417" t="s">
        <v>19</v>
      </c>
      <c r="D9417" t="s">
        <v>33</v>
      </c>
      <c r="E9417" t="s">
        <v>533</v>
      </c>
    </row>
    <row r="9418" spans="1:5" x14ac:dyDescent="0.25">
      <c r="A9418" t="s">
        <v>38658</v>
      </c>
      <c r="B9418" t="s">
        <v>20</v>
      </c>
      <c r="C9418" t="s">
        <v>19</v>
      </c>
      <c r="D9418" t="s">
        <v>33</v>
      </c>
      <c r="E9418" t="s">
        <v>553</v>
      </c>
    </row>
    <row r="9419" spans="1:5" x14ac:dyDescent="0.25">
      <c r="A9419" t="s">
        <v>38659</v>
      </c>
      <c r="B9419" t="s">
        <v>20</v>
      </c>
      <c r="C9419" t="s">
        <v>19</v>
      </c>
      <c r="D9419" t="s">
        <v>33</v>
      </c>
      <c r="E9419" t="s">
        <v>530</v>
      </c>
    </row>
    <row r="9420" spans="1:5" x14ac:dyDescent="0.25">
      <c r="A9420" t="s">
        <v>38660</v>
      </c>
      <c r="B9420" t="s">
        <v>20</v>
      </c>
      <c r="C9420" t="s">
        <v>19</v>
      </c>
      <c r="D9420" t="s">
        <v>33</v>
      </c>
      <c r="E9420" t="s">
        <v>538</v>
      </c>
    </row>
    <row r="9421" spans="1:5" x14ac:dyDescent="0.25">
      <c r="A9421" t="s">
        <v>38661</v>
      </c>
      <c r="B9421" t="s">
        <v>20</v>
      </c>
      <c r="C9421" t="s">
        <v>19</v>
      </c>
      <c r="D9421" t="s">
        <v>33</v>
      </c>
      <c r="E9421" t="s">
        <v>538</v>
      </c>
    </row>
    <row r="9422" spans="1:5" x14ac:dyDescent="0.25">
      <c r="A9422" t="s">
        <v>38662</v>
      </c>
      <c r="B9422" t="s">
        <v>20</v>
      </c>
      <c r="C9422" t="s">
        <v>19</v>
      </c>
      <c r="D9422" t="s">
        <v>33</v>
      </c>
      <c r="E9422" t="s">
        <v>538</v>
      </c>
    </row>
    <row r="9423" spans="1:5" x14ac:dyDescent="0.25">
      <c r="A9423" t="s">
        <v>38663</v>
      </c>
      <c r="B9423" t="s">
        <v>20</v>
      </c>
      <c r="C9423" t="s">
        <v>19</v>
      </c>
      <c r="D9423" t="s">
        <v>33</v>
      </c>
      <c r="E9423" t="s">
        <v>533</v>
      </c>
    </row>
    <row r="9424" spans="1:5" x14ac:dyDescent="0.25">
      <c r="A9424" t="s">
        <v>38664</v>
      </c>
      <c r="B9424" t="s">
        <v>20</v>
      </c>
      <c r="C9424" t="s">
        <v>19</v>
      </c>
      <c r="D9424" t="s">
        <v>33</v>
      </c>
      <c r="E9424" t="s">
        <v>533</v>
      </c>
    </row>
    <row r="9425" spans="1:5" x14ac:dyDescent="0.25">
      <c r="A9425" t="s">
        <v>38665</v>
      </c>
      <c r="B9425" t="s">
        <v>20</v>
      </c>
      <c r="C9425" t="s">
        <v>19</v>
      </c>
      <c r="D9425" t="s">
        <v>33</v>
      </c>
      <c r="E9425" t="s">
        <v>530</v>
      </c>
    </row>
    <row r="9426" spans="1:5" x14ac:dyDescent="0.25">
      <c r="A9426" t="s">
        <v>38666</v>
      </c>
      <c r="B9426" t="s">
        <v>20</v>
      </c>
      <c r="C9426" t="s">
        <v>19</v>
      </c>
      <c r="D9426" t="s">
        <v>33</v>
      </c>
      <c r="E9426" t="s">
        <v>538</v>
      </c>
    </row>
    <row r="9427" spans="1:5" x14ac:dyDescent="0.25">
      <c r="A9427" t="s">
        <v>38667</v>
      </c>
      <c r="B9427" t="s">
        <v>20</v>
      </c>
      <c r="C9427" t="s">
        <v>19</v>
      </c>
      <c r="D9427" t="s">
        <v>33</v>
      </c>
      <c r="E9427" t="s">
        <v>538</v>
      </c>
    </row>
    <row r="9428" spans="1:5" x14ac:dyDescent="0.25">
      <c r="A9428" t="s">
        <v>38668</v>
      </c>
      <c r="B9428" t="s">
        <v>20</v>
      </c>
      <c r="C9428" t="s">
        <v>19</v>
      </c>
      <c r="D9428" t="s">
        <v>33</v>
      </c>
      <c r="E9428" t="s">
        <v>533</v>
      </c>
    </row>
    <row r="9429" spans="1:5" x14ac:dyDescent="0.25">
      <c r="A9429" t="s">
        <v>38669</v>
      </c>
      <c r="B9429" t="s">
        <v>20</v>
      </c>
      <c r="C9429" t="s">
        <v>19</v>
      </c>
      <c r="D9429" t="s">
        <v>33</v>
      </c>
      <c r="E9429" t="s">
        <v>611</v>
      </c>
    </row>
    <row r="9430" spans="1:5" x14ac:dyDescent="0.25">
      <c r="A9430" t="s">
        <v>38670</v>
      </c>
      <c r="B9430" t="s">
        <v>20</v>
      </c>
      <c r="C9430" t="s">
        <v>19</v>
      </c>
      <c r="D9430" t="s">
        <v>33</v>
      </c>
      <c r="E9430" t="s">
        <v>533</v>
      </c>
    </row>
    <row r="9431" spans="1:5" x14ac:dyDescent="0.25">
      <c r="A9431" t="s">
        <v>38671</v>
      </c>
      <c r="B9431" t="s">
        <v>20</v>
      </c>
      <c r="C9431" t="s">
        <v>19</v>
      </c>
      <c r="D9431" t="s">
        <v>33</v>
      </c>
      <c r="E9431" t="s">
        <v>533</v>
      </c>
    </row>
    <row r="9432" spans="1:5" x14ac:dyDescent="0.25">
      <c r="A9432" t="s">
        <v>38672</v>
      </c>
      <c r="B9432" t="s">
        <v>20</v>
      </c>
      <c r="C9432" t="s">
        <v>19</v>
      </c>
      <c r="D9432" t="s">
        <v>33</v>
      </c>
      <c r="E9432" t="s">
        <v>538</v>
      </c>
    </row>
    <row r="9433" spans="1:5" x14ac:dyDescent="0.25">
      <c r="A9433" t="s">
        <v>38673</v>
      </c>
      <c r="B9433" t="s">
        <v>20</v>
      </c>
      <c r="C9433" t="s">
        <v>19</v>
      </c>
      <c r="D9433" t="s">
        <v>33</v>
      </c>
      <c r="E9433" t="s">
        <v>530</v>
      </c>
    </row>
    <row r="9434" spans="1:5" x14ac:dyDescent="0.25">
      <c r="A9434" t="s">
        <v>38674</v>
      </c>
      <c r="B9434" t="s">
        <v>20</v>
      </c>
      <c r="C9434" t="s">
        <v>19</v>
      </c>
      <c r="D9434" t="s">
        <v>33</v>
      </c>
      <c r="E9434" t="s">
        <v>538</v>
      </c>
    </row>
    <row r="9435" spans="1:5" x14ac:dyDescent="0.25">
      <c r="A9435" t="s">
        <v>38675</v>
      </c>
      <c r="B9435" t="s">
        <v>20</v>
      </c>
      <c r="C9435" t="s">
        <v>19</v>
      </c>
      <c r="D9435" t="s">
        <v>33</v>
      </c>
      <c r="E9435" t="s">
        <v>533</v>
      </c>
    </row>
    <row r="9436" spans="1:5" x14ac:dyDescent="0.25">
      <c r="A9436" t="s">
        <v>38676</v>
      </c>
      <c r="B9436" t="s">
        <v>20</v>
      </c>
      <c r="C9436" t="s">
        <v>19</v>
      </c>
      <c r="D9436" t="s">
        <v>33</v>
      </c>
      <c r="E9436" t="s">
        <v>533</v>
      </c>
    </row>
    <row r="9437" spans="1:5" x14ac:dyDescent="0.25">
      <c r="A9437" t="s">
        <v>38677</v>
      </c>
      <c r="B9437" t="s">
        <v>20</v>
      </c>
      <c r="C9437" t="s">
        <v>19</v>
      </c>
      <c r="D9437" t="s">
        <v>33</v>
      </c>
      <c r="E9437" t="s">
        <v>538</v>
      </c>
    </row>
    <row r="9438" spans="1:5" x14ac:dyDescent="0.25">
      <c r="A9438" t="s">
        <v>38678</v>
      </c>
      <c r="B9438" t="s">
        <v>20</v>
      </c>
      <c r="C9438" t="s">
        <v>19</v>
      </c>
      <c r="D9438" t="s">
        <v>33</v>
      </c>
      <c r="E9438" t="s">
        <v>530</v>
      </c>
    </row>
    <row r="9439" spans="1:5" x14ac:dyDescent="0.25">
      <c r="A9439" t="s">
        <v>38679</v>
      </c>
      <c r="B9439" t="s">
        <v>20</v>
      </c>
      <c r="C9439" t="s">
        <v>19</v>
      </c>
      <c r="D9439" t="s">
        <v>33</v>
      </c>
      <c r="E9439" t="s">
        <v>533</v>
      </c>
    </row>
    <row r="9440" spans="1:5" x14ac:dyDescent="0.25">
      <c r="A9440" t="s">
        <v>38680</v>
      </c>
      <c r="B9440" t="s">
        <v>20</v>
      </c>
      <c r="C9440" t="s">
        <v>19</v>
      </c>
      <c r="D9440" t="s">
        <v>33</v>
      </c>
      <c r="E9440" t="s">
        <v>533</v>
      </c>
    </row>
    <row r="9441" spans="1:5" x14ac:dyDescent="0.25">
      <c r="A9441" t="s">
        <v>38681</v>
      </c>
      <c r="B9441" t="s">
        <v>20</v>
      </c>
      <c r="C9441" t="s">
        <v>19</v>
      </c>
      <c r="D9441" t="s">
        <v>33</v>
      </c>
      <c r="E9441" t="s">
        <v>530</v>
      </c>
    </row>
    <row r="9442" spans="1:5" x14ac:dyDescent="0.25">
      <c r="A9442" t="s">
        <v>38682</v>
      </c>
      <c r="B9442" t="s">
        <v>20</v>
      </c>
      <c r="C9442" t="s">
        <v>19</v>
      </c>
      <c r="D9442" t="s">
        <v>33</v>
      </c>
      <c r="E9442" t="s">
        <v>533</v>
      </c>
    </row>
    <row r="9443" spans="1:5" x14ac:dyDescent="0.25">
      <c r="A9443" t="s">
        <v>38683</v>
      </c>
      <c r="B9443" t="s">
        <v>20</v>
      </c>
      <c r="C9443" t="s">
        <v>19</v>
      </c>
      <c r="D9443" t="s">
        <v>33</v>
      </c>
      <c r="E9443" t="s">
        <v>538</v>
      </c>
    </row>
    <row r="9444" spans="1:5" x14ac:dyDescent="0.25">
      <c r="A9444" t="s">
        <v>38684</v>
      </c>
      <c r="B9444" t="s">
        <v>20</v>
      </c>
      <c r="C9444" t="s">
        <v>19</v>
      </c>
      <c r="D9444" t="s">
        <v>33</v>
      </c>
      <c r="E9444" t="s">
        <v>530</v>
      </c>
    </row>
    <row r="9445" spans="1:5" x14ac:dyDescent="0.25">
      <c r="A9445" t="s">
        <v>38685</v>
      </c>
      <c r="B9445" t="s">
        <v>20</v>
      </c>
      <c r="C9445" t="s">
        <v>19</v>
      </c>
      <c r="D9445" t="s">
        <v>33</v>
      </c>
      <c r="E9445" t="s">
        <v>530</v>
      </c>
    </row>
    <row r="9446" spans="1:5" x14ac:dyDescent="0.25">
      <c r="A9446" t="s">
        <v>38686</v>
      </c>
      <c r="B9446" t="s">
        <v>20</v>
      </c>
      <c r="C9446" t="s">
        <v>19</v>
      </c>
      <c r="D9446" t="s">
        <v>33</v>
      </c>
      <c r="E9446" t="s">
        <v>530</v>
      </c>
    </row>
    <row r="9447" spans="1:5" x14ac:dyDescent="0.25">
      <c r="A9447" t="s">
        <v>38687</v>
      </c>
      <c r="B9447" t="s">
        <v>20</v>
      </c>
      <c r="C9447" t="s">
        <v>19</v>
      </c>
      <c r="D9447" t="s">
        <v>33</v>
      </c>
      <c r="E9447" t="s">
        <v>530</v>
      </c>
    </row>
    <row r="9448" spans="1:5" x14ac:dyDescent="0.25">
      <c r="A9448" t="s">
        <v>38688</v>
      </c>
      <c r="B9448" t="s">
        <v>20</v>
      </c>
      <c r="C9448" t="s">
        <v>19</v>
      </c>
      <c r="D9448" t="s">
        <v>33</v>
      </c>
      <c r="E9448" t="s">
        <v>533</v>
      </c>
    </row>
    <row r="9449" spans="1:5" x14ac:dyDescent="0.25">
      <c r="A9449" t="s">
        <v>38689</v>
      </c>
      <c r="B9449" t="s">
        <v>20</v>
      </c>
      <c r="C9449" t="s">
        <v>19</v>
      </c>
      <c r="D9449" t="s">
        <v>33</v>
      </c>
      <c r="E9449" t="s">
        <v>533</v>
      </c>
    </row>
    <row r="9450" spans="1:5" x14ac:dyDescent="0.25">
      <c r="A9450" t="s">
        <v>38690</v>
      </c>
      <c r="B9450" t="s">
        <v>20</v>
      </c>
      <c r="C9450" t="s">
        <v>19</v>
      </c>
      <c r="D9450" t="s">
        <v>33</v>
      </c>
      <c r="E9450" t="s">
        <v>533</v>
      </c>
    </row>
    <row r="9451" spans="1:5" x14ac:dyDescent="0.25">
      <c r="A9451" t="s">
        <v>38691</v>
      </c>
      <c r="B9451" t="s">
        <v>20</v>
      </c>
      <c r="C9451" t="s">
        <v>19</v>
      </c>
      <c r="D9451" t="s">
        <v>33</v>
      </c>
      <c r="E9451" t="s">
        <v>538</v>
      </c>
    </row>
    <row r="9452" spans="1:5" x14ac:dyDescent="0.25">
      <c r="A9452" t="s">
        <v>38692</v>
      </c>
      <c r="B9452" t="s">
        <v>20</v>
      </c>
      <c r="C9452" t="s">
        <v>19</v>
      </c>
      <c r="D9452" t="s">
        <v>33</v>
      </c>
      <c r="E9452" t="s">
        <v>530</v>
      </c>
    </row>
    <row r="9453" spans="1:5" x14ac:dyDescent="0.25">
      <c r="A9453" t="s">
        <v>38693</v>
      </c>
      <c r="B9453" t="s">
        <v>20</v>
      </c>
      <c r="C9453" t="s">
        <v>19</v>
      </c>
      <c r="D9453" t="s">
        <v>33</v>
      </c>
      <c r="E9453" t="s">
        <v>530</v>
      </c>
    </row>
    <row r="9454" spans="1:5" x14ac:dyDescent="0.25">
      <c r="A9454" t="s">
        <v>38694</v>
      </c>
      <c r="B9454" t="s">
        <v>20</v>
      </c>
      <c r="C9454" t="s">
        <v>19</v>
      </c>
      <c r="D9454" t="s">
        <v>33</v>
      </c>
      <c r="E9454" t="s">
        <v>538</v>
      </c>
    </row>
    <row r="9455" spans="1:5" x14ac:dyDescent="0.25">
      <c r="A9455" t="s">
        <v>38695</v>
      </c>
      <c r="B9455" t="s">
        <v>20</v>
      </c>
      <c r="C9455" t="s">
        <v>19</v>
      </c>
      <c r="D9455" t="s">
        <v>33</v>
      </c>
      <c r="E9455" t="s">
        <v>530</v>
      </c>
    </row>
    <row r="9456" spans="1:5" x14ac:dyDescent="0.25">
      <c r="A9456" t="s">
        <v>38696</v>
      </c>
      <c r="B9456" t="s">
        <v>20</v>
      </c>
      <c r="C9456" t="s">
        <v>19</v>
      </c>
      <c r="D9456" t="s">
        <v>33</v>
      </c>
      <c r="E9456" t="s">
        <v>530</v>
      </c>
    </row>
    <row r="9457" spans="1:5" x14ac:dyDescent="0.25">
      <c r="A9457" t="s">
        <v>38697</v>
      </c>
      <c r="B9457" t="s">
        <v>20</v>
      </c>
      <c r="C9457" t="s">
        <v>19</v>
      </c>
      <c r="D9457" t="s">
        <v>33</v>
      </c>
      <c r="E9457" t="s">
        <v>530</v>
      </c>
    </row>
    <row r="9458" spans="1:5" x14ac:dyDescent="0.25">
      <c r="A9458" t="s">
        <v>38698</v>
      </c>
      <c r="B9458" t="s">
        <v>20</v>
      </c>
      <c r="C9458" t="s">
        <v>19</v>
      </c>
      <c r="D9458" t="s">
        <v>33</v>
      </c>
      <c r="E9458" t="s">
        <v>530</v>
      </c>
    </row>
    <row r="9459" spans="1:5" x14ac:dyDescent="0.25">
      <c r="A9459" t="s">
        <v>38699</v>
      </c>
      <c r="B9459" t="s">
        <v>20</v>
      </c>
      <c r="C9459" t="s">
        <v>19</v>
      </c>
      <c r="D9459" t="s">
        <v>33</v>
      </c>
      <c r="E9459" t="s">
        <v>533</v>
      </c>
    </row>
    <row r="9460" spans="1:5" x14ac:dyDescent="0.25">
      <c r="A9460" t="s">
        <v>38700</v>
      </c>
      <c r="B9460" t="s">
        <v>20</v>
      </c>
      <c r="C9460" t="s">
        <v>19</v>
      </c>
      <c r="D9460" t="s">
        <v>33</v>
      </c>
      <c r="E9460" t="s">
        <v>533</v>
      </c>
    </row>
    <row r="9461" spans="1:5" x14ac:dyDescent="0.25">
      <c r="A9461" t="s">
        <v>38701</v>
      </c>
      <c r="B9461" t="s">
        <v>20</v>
      </c>
      <c r="C9461" t="s">
        <v>19</v>
      </c>
      <c r="D9461" t="s">
        <v>33</v>
      </c>
      <c r="E9461" t="s">
        <v>533</v>
      </c>
    </row>
    <row r="9462" spans="1:5" x14ac:dyDescent="0.25">
      <c r="A9462" t="s">
        <v>38702</v>
      </c>
      <c r="B9462" t="s">
        <v>20</v>
      </c>
      <c r="C9462" t="s">
        <v>19</v>
      </c>
      <c r="D9462" t="s">
        <v>33</v>
      </c>
      <c r="E9462" t="s">
        <v>533</v>
      </c>
    </row>
    <row r="9463" spans="1:5" x14ac:dyDescent="0.25">
      <c r="A9463" t="s">
        <v>38703</v>
      </c>
      <c r="B9463" t="s">
        <v>20</v>
      </c>
      <c r="C9463" t="s">
        <v>19</v>
      </c>
      <c r="D9463" t="s">
        <v>33</v>
      </c>
      <c r="E9463" t="s">
        <v>530</v>
      </c>
    </row>
    <row r="9464" spans="1:5" x14ac:dyDescent="0.25">
      <c r="A9464" t="s">
        <v>38704</v>
      </c>
      <c r="B9464" t="s">
        <v>20</v>
      </c>
      <c r="C9464" t="s">
        <v>19</v>
      </c>
      <c r="D9464" t="s">
        <v>33</v>
      </c>
      <c r="E9464" t="s">
        <v>533</v>
      </c>
    </row>
    <row r="9465" spans="1:5" x14ac:dyDescent="0.25">
      <c r="A9465" t="s">
        <v>38705</v>
      </c>
      <c r="B9465" t="s">
        <v>20</v>
      </c>
      <c r="C9465" t="s">
        <v>19</v>
      </c>
      <c r="D9465" t="s">
        <v>33</v>
      </c>
      <c r="E9465" t="s">
        <v>704</v>
      </c>
    </row>
    <row r="9466" spans="1:5" x14ac:dyDescent="0.25">
      <c r="A9466" t="s">
        <v>38706</v>
      </c>
      <c r="B9466" t="s">
        <v>20</v>
      </c>
      <c r="C9466" t="s">
        <v>19</v>
      </c>
      <c r="D9466" t="s">
        <v>65</v>
      </c>
      <c r="E9466" t="s">
        <v>533</v>
      </c>
    </row>
    <row r="9467" spans="1:5" x14ac:dyDescent="0.25">
      <c r="A9467" t="s">
        <v>38707</v>
      </c>
      <c r="B9467" t="s">
        <v>20</v>
      </c>
      <c r="C9467" t="s">
        <v>19</v>
      </c>
      <c r="D9467" t="s">
        <v>33</v>
      </c>
      <c r="E9467" t="s">
        <v>533</v>
      </c>
    </row>
    <row r="9468" spans="1:5" x14ac:dyDescent="0.25">
      <c r="A9468" t="s">
        <v>38708</v>
      </c>
      <c r="B9468" t="s">
        <v>20</v>
      </c>
      <c r="C9468" t="s">
        <v>19</v>
      </c>
      <c r="D9468" t="s">
        <v>33</v>
      </c>
      <c r="E9468" t="s">
        <v>533</v>
      </c>
    </row>
    <row r="9469" spans="1:5" x14ac:dyDescent="0.25">
      <c r="A9469" t="s">
        <v>38709</v>
      </c>
      <c r="B9469" t="s">
        <v>20</v>
      </c>
      <c r="C9469" t="s">
        <v>19</v>
      </c>
      <c r="D9469" t="s">
        <v>33</v>
      </c>
      <c r="E9469" t="s">
        <v>538</v>
      </c>
    </row>
    <row r="9470" spans="1:5" x14ac:dyDescent="0.25">
      <c r="A9470" t="s">
        <v>38710</v>
      </c>
      <c r="B9470" t="s">
        <v>20</v>
      </c>
      <c r="C9470" t="s">
        <v>19</v>
      </c>
      <c r="D9470" t="s">
        <v>33</v>
      </c>
      <c r="E9470" t="s">
        <v>530</v>
      </c>
    </row>
    <row r="9471" spans="1:5" x14ac:dyDescent="0.25">
      <c r="A9471" t="s">
        <v>38711</v>
      </c>
      <c r="B9471" t="s">
        <v>20</v>
      </c>
      <c r="C9471" t="s">
        <v>19</v>
      </c>
      <c r="D9471" t="s">
        <v>33</v>
      </c>
      <c r="E9471" t="s">
        <v>530</v>
      </c>
    </row>
    <row r="9472" spans="1:5" x14ac:dyDescent="0.25">
      <c r="A9472" t="s">
        <v>38712</v>
      </c>
      <c r="B9472" t="s">
        <v>20</v>
      </c>
      <c r="C9472" t="s">
        <v>19</v>
      </c>
      <c r="D9472" t="s">
        <v>33</v>
      </c>
      <c r="E9472" t="s">
        <v>530</v>
      </c>
    </row>
    <row r="9473" spans="1:5" x14ac:dyDescent="0.25">
      <c r="A9473" t="s">
        <v>38713</v>
      </c>
      <c r="B9473" t="s">
        <v>20</v>
      </c>
      <c r="C9473" t="s">
        <v>19</v>
      </c>
      <c r="D9473" t="s">
        <v>33</v>
      </c>
      <c r="E9473" t="s">
        <v>530</v>
      </c>
    </row>
    <row r="9474" spans="1:5" x14ac:dyDescent="0.25">
      <c r="A9474" t="s">
        <v>44387</v>
      </c>
      <c r="B9474" t="s">
        <v>20</v>
      </c>
      <c r="C9474" t="s">
        <v>19</v>
      </c>
      <c r="D9474" t="s">
        <v>66</v>
      </c>
      <c r="E9474" t="s">
        <v>538</v>
      </c>
    </row>
    <row r="9475" spans="1:5" x14ac:dyDescent="0.25">
      <c r="A9475" t="s">
        <v>38714</v>
      </c>
      <c r="B9475" t="s">
        <v>20</v>
      </c>
      <c r="C9475" t="s">
        <v>19</v>
      </c>
      <c r="D9475" t="s">
        <v>33</v>
      </c>
      <c r="E9475" t="s">
        <v>538</v>
      </c>
    </row>
    <row r="9476" spans="1:5" x14ac:dyDescent="0.25">
      <c r="A9476" t="s">
        <v>38715</v>
      </c>
      <c r="B9476" t="s">
        <v>20</v>
      </c>
      <c r="C9476" t="s">
        <v>19</v>
      </c>
      <c r="D9476" t="s">
        <v>33</v>
      </c>
      <c r="E9476" t="s">
        <v>533</v>
      </c>
    </row>
    <row r="9477" spans="1:5" x14ac:dyDescent="0.25">
      <c r="A9477" t="s">
        <v>38716</v>
      </c>
      <c r="B9477" t="s">
        <v>20</v>
      </c>
      <c r="C9477" t="s">
        <v>19</v>
      </c>
      <c r="D9477" t="s">
        <v>33</v>
      </c>
      <c r="E9477" t="s">
        <v>530</v>
      </c>
    </row>
    <row r="9478" spans="1:5" x14ac:dyDescent="0.25">
      <c r="A9478" t="s">
        <v>38717</v>
      </c>
      <c r="B9478" t="s">
        <v>20</v>
      </c>
      <c r="C9478" t="s">
        <v>19</v>
      </c>
      <c r="D9478" t="s">
        <v>33</v>
      </c>
      <c r="E9478" t="s">
        <v>530</v>
      </c>
    </row>
    <row r="9479" spans="1:5" x14ac:dyDescent="0.25">
      <c r="A9479" t="s">
        <v>38718</v>
      </c>
      <c r="B9479" t="s">
        <v>20</v>
      </c>
      <c r="C9479" t="s">
        <v>19</v>
      </c>
      <c r="D9479" t="s">
        <v>33</v>
      </c>
      <c r="E9479" t="s">
        <v>562</v>
      </c>
    </row>
    <row r="9480" spans="1:5" x14ac:dyDescent="0.25">
      <c r="A9480" t="s">
        <v>38719</v>
      </c>
      <c r="B9480" t="s">
        <v>20</v>
      </c>
      <c r="C9480" t="s">
        <v>19</v>
      </c>
      <c r="D9480" t="s">
        <v>33</v>
      </c>
      <c r="E9480" t="s">
        <v>538</v>
      </c>
    </row>
    <row r="9481" spans="1:5" x14ac:dyDescent="0.25">
      <c r="A9481" t="s">
        <v>38720</v>
      </c>
      <c r="B9481" t="s">
        <v>20</v>
      </c>
      <c r="C9481" t="s">
        <v>19</v>
      </c>
      <c r="D9481" t="s">
        <v>33</v>
      </c>
      <c r="E9481" t="s">
        <v>530</v>
      </c>
    </row>
    <row r="9482" spans="1:5" x14ac:dyDescent="0.25">
      <c r="A9482" t="s">
        <v>38721</v>
      </c>
      <c r="B9482" t="s">
        <v>20</v>
      </c>
      <c r="C9482" t="s">
        <v>19</v>
      </c>
      <c r="D9482" t="s">
        <v>33</v>
      </c>
      <c r="E9482" t="s">
        <v>530</v>
      </c>
    </row>
    <row r="9483" spans="1:5" x14ac:dyDescent="0.25">
      <c r="A9483" t="s">
        <v>38722</v>
      </c>
      <c r="B9483" t="s">
        <v>20</v>
      </c>
      <c r="C9483" t="s">
        <v>19</v>
      </c>
      <c r="D9483" t="s">
        <v>33</v>
      </c>
      <c r="E9483" t="s">
        <v>530</v>
      </c>
    </row>
    <row r="9484" spans="1:5" x14ac:dyDescent="0.25">
      <c r="A9484" t="s">
        <v>38723</v>
      </c>
      <c r="B9484" t="s">
        <v>20</v>
      </c>
      <c r="C9484" t="s">
        <v>19</v>
      </c>
      <c r="D9484" t="s">
        <v>33</v>
      </c>
      <c r="E9484" t="s">
        <v>533</v>
      </c>
    </row>
    <row r="9485" spans="1:5" x14ac:dyDescent="0.25">
      <c r="A9485" t="s">
        <v>38724</v>
      </c>
      <c r="B9485" t="s">
        <v>20</v>
      </c>
      <c r="C9485" t="s">
        <v>19</v>
      </c>
      <c r="D9485" t="s">
        <v>33</v>
      </c>
      <c r="E9485" t="s">
        <v>538</v>
      </c>
    </row>
    <row r="9486" spans="1:5" x14ac:dyDescent="0.25">
      <c r="A9486" t="s">
        <v>38725</v>
      </c>
      <c r="B9486" t="s">
        <v>20</v>
      </c>
      <c r="C9486" t="s">
        <v>19</v>
      </c>
      <c r="D9486" t="s">
        <v>33</v>
      </c>
      <c r="E9486" t="s">
        <v>562</v>
      </c>
    </row>
    <row r="9487" spans="1:5" x14ac:dyDescent="0.25">
      <c r="A9487" t="s">
        <v>38726</v>
      </c>
      <c r="B9487" t="s">
        <v>20</v>
      </c>
      <c r="C9487" t="s">
        <v>19</v>
      </c>
      <c r="D9487" t="s">
        <v>33</v>
      </c>
      <c r="E9487" t="s">
        <v>562</v>
      </c>
    </row>
    <row r="9488" spans="1:5" x14ac:dyDescent="0.25">
      <c r="A9488" t="s">
        <v>38727</v>
      </c>
      <c r="B9488" t="s">
        <v>20</v>
      </c>
      <c r="C9488" t="s">
        <v>19</v>
      </c>
      <c r="D9488" t="s">
        <v>33</v>
      </c>
      <c r="E9488" t="s">
        <v>538</v>
      </c>
    </row>
    <row r="9489" spans="1:5" x14ac:dyDescent="0.25">
      <c r="A9489" t="s">
        <v>38728</v>
      </c>
      <c r="B9489" t="s">
        <v>20</v>
      </c>
      <c r="C9489" t="s">
        <v>19</v>
      </c>
      <c r="D9489" t="s">
        <v>33</v>
      </c>
      <c r="E9489" t="s">
        <v>538</v>
      </c>
    </row>
    <row r="9490" spans="1:5" x14ac:dyDescent="0.25">
      <c r="A9490" t="s">
        <v>38729</v>
      </c>
      <c r="B9490" t="s">
        <v>20</v>
      </c>
      <c r="C9490" t="s">
        <v>19</v>
      </c>
      <c r="D9490" t="s">
        <v>33</v>
      </c>
      <c r="E9490" t="s">
        <v>533</v>
      </c>
    </row>
    <row r="9491" spans="1:5" x14ac:dyDescent="0.25">
      <c r="A9491" t="s">
        <v>38730</v>
      </c>
      <c r="B9491" t="s">
        <v>20</v>
      </c>
      <c r="C9491" t="s">
        <v>19</v>
      </c>
      <c r="D9491" t="s">
        <v>33</v>
      </c>
      <c r="E9491" t="s">
        <v>530</v>
      </c>
    </row>
    <row r="9492" spans="1:5" x14ac:dyDescent="0.25">
      <c r="A9492" t="s">
        <v>38731</v>
      </c>
      <c r="B9492" t="s">
        <v>20</v>
      </c>
      <c r="C9492" t="s">
        <v>19</v>
      </c>
      <c r="D9492" t="s">
        <v>33</v>
      </c>
      <c r="E9492" t="s">
        <v>530</v>
      </c>
    </row>
    <row r="9493" spans="1:5" x14ac:dyDescent="0.25">
      <c r="A9493" t="s">
        <v>38732</v>
      </c>
      <c r="B9493" t="s">
        <v>20</v>
      </c>
      <c r="C9493" t="s">
        <v>19</v>
      </c>
      <c r="D9493" t="s">
        <v>33</v>
      </c>
      <c r="E9493" t="s">
        <v>533</v>
      </c>
    </row>
    <row r="9494" spans="1:5" x14ac:dyDescent="0.25">
      <c r="A9494" t="s">
        <v>38733</v>
      </c>
      <c r="B9494" t="s">
        <v>20</v>
      </c>
      <c r="C9494" t="s">
        <v>19</v>
      </c>
      <c r="D9494" t="s">
        <v>33</v>
      </c>
      <c r="E9494" t="s">
        <v>530</v>
      </c>
    </row>
    <row r="9495" spans="1:5" x14ac:dyDescent="0.25">
      <c r="A9495" t="s">
        <v>38734</v>
      </c>
      <c r="B9495" t="s">
        <v>20</v>
      </c>
      <c r="C9495" t="s">
        <v>19</v>
      </c>
      <c r="D9495" t="s">
        <v>33</v>
      </c>
      <c r="E9495" t="s">
        <v>533</v>
      </c>
    </row>
    <row r="9496" spans="1:5" x14ac:dyDescent="0.25">
      <c r="A9496" t="s">
        <v>38735</v>
      </c>
      <c r="B9496" t="s">
        <v>20</v>
      </c>
      <c r="C9496" t="s">
        <v>19</v>
      </c>
      <c r="D9496" t="s">
        <v>33</v>
      </c>
      <c r="E9496" t="s">
        <v>533</v>
      </c>
    </row>
    <row r="9497" spans="1:5" x14ac:dyDescent="0.25">
      <c r="A9497" t="s">
        <v>38736</v>
      </c>
      <c r="B9497" t="s">
        <v>20</v>
      </c>
      <c r="C9497" t="s">
        <v>19</v>
      </c>
      <c r="D9497" t="s">
        <v>33</v>
      </c>
      <c r="E9497" t="s">
        <v>562</v>
      </c>
    </row>
    <row r="9498" spans="1:5" x14ac:dyDescent="0.25">
      <c r="A9498" t="s">
        <v>38737</v>
      </c>
      <c r="B9498" t="s">
        <v>20</v>
      </c>
      <c r="C9498" t="s">
        <v>19</v>
      </c>
      <c r="D9498" t="s">
        <v>33</v>
      </c>
      <c r="E9498" t="s">
        <v>533</v>
      </c>
    </row>
    <row r="9499" spans="1:5" x14ac:dyDescent="0.25">
      <c r="A9499" t="s">
        <v>38738</v>
      </c>
      <c r="B9499" t="s">
        <v>20</v>
      </c>
      <c r="C9499" t="s">
        <v>19</v>
      </c>
      <c r="D9499" t="s">
        <v>33</v>
      </c>
      <c r="E9499" t="s">
        <v>523</v>
      </c>
    </row>
    <row r="9500" spans="1:5" x14ac:dyDescent="0.25">
      <c r="A9500" t="s">
        <v>38739</v>
      </c>
      <c r="B9500" t="s">
        <v>20</v>
      </c>
      <c r="C9500" t="s">
        <v>19</v>
      </c>
      <c r="D9500" t="s">
        <v>33</v>
      </c>
      <c r="E9500" t="s">
        <v>533</v>
      </c>
    </row>
    <row r="9501" spans="1:5" x14ac:dyDescent="0.25">
      <c r="A9501" t="s">
        <v>38740</v>
      </c>
      <c r="B9501" t="s">
        <v>20</v>
      </c>
      <c r="C9501" t="s">
        <v>19</v>
      </c>
      <c r="D9501" t="s">
        <v>33</v>
      </c>
      <c r="E9501" t="s">
        <v>562</v>
      </c>
    </row>
    <row r="9502" spans="1:5" x14ac:dyDescent="0.25">
      <c r="A9502" t="s">
        <v>38741</v>
      </c>
      <c r="B9502" t="s">
        <v>20</v>
      </c>
      <c r="C9502" t="s">
        <v>19</v>
      </c>
      <c r="D9502" t="s">
        <v>33</v>
      </c>
      <c r="E9502" t="s">
        <v>530</v>
      </c>
    </row>
    <row r="9503" spans="1:5" x14ac:dyDescent="0.25">
      <c r="A9503" t="s">
        <v>38742</v>
      </c>
      <c r="B9503" t="s">
        <v>20</v>
      </c>
      <c r="C9503" t="s">
        <v>19</v>
      </c>
      <c r="D9503" t="s">
        <v>33</v>
      </c>
      <c r="E9503" t="s">
        <v>533</v>
      </c>
    </row>
    <row r="9504" spans="1:5" x14ac:dyDescent="0.25">
      <c r="A9504" t="s">
        <v>38743</v>
      </c>
      <c r="B9504" t="s">
        <v>20</v>
      </c>
      <c r="C9504" t="s">
        <v>19</v>
      </c>
      <c r="D9504" t="s">
        <v>33</v>
      </c>
      <c r="E9504" t="s">
        <v>533</v>
      </c>
    </row>
    <row r="9505" spans="1:5" x14ac:dyDescent="0.25">
      <c r="A9505" t="s">
        <v>38744</v>
      </c>
      <c r="B9505" t="s">
        <v>20</v>
      </c>
      <c r="C9505" t="s">
        <v>19</v>
      </c>
      <c r="D9505" t="s">
        <v>33</v>
      </c>
      <c r="E9505" t="s">
        <v>533</v>
      </c>
    </row>
    <row r="9506" spans="1:5" x14ac:dyDescent="0.25">
      <c r="A9506" t="s">
        <v>38745</v>
      </c>
      <c r="B9506" t="s">
        <v>20</v>
      </c>
      <c r="C9506" t="s">
        <v>19</v>
      </c>
      <c r="D9506" t="s">
        <v>33</v>
      </c>
      <c r="E9506" t="s">
        <v>533</v>
      </c>
    </row>
    <row r="9507" spans="1:5" x14ac:dyDescent="0.25">
      <c r="A9507" t="s">
        <v>38746</v>
      </c>
      <c r="B9507" t="s">
        <v>20</v>
      </c>
      <c r="C9507" t="s">
        <v>19</v>
      </c>
      <c r="D9507" t="s">
        <v>33</v>
      </c>
      <c r="E9507" t="s">
        <v>533</v>
      </c>
    </row>
    <row r="9508" spans="1:5" x14ac:dyDescent="0.25">
      <c r="A9508" t="s">
        <v>38747</v>
      </c>
      <c r="B9508" t="s">
        <v>20</v>
      </c>
      <c r="C9508" t="s">
        <v>19</v>
      </c>
      <c r="D9508" t="s">
        <v>33</v>
      </c>
      <c r="E9508" t="s">
        <v>530</v>
      </c>
    </row>
    <row r="9509" spans="1:5" x14ac:dyDescent="0.25">
      <c r="A9509" t="s">
        <v>38748</v>
      </c>
      <c r="B9509" t="s">
        <v>20</v>
      </c>
      <c r="C9509" t="s">
        <v>19</v>
      </c>
      <c r="D9509" t="s">
        <v>33</v>
      </c>
      <c r="E9509" t="s">
        <v>538</v>
      </c>
    </row>
    <row r="9510" spans="1:5" x14ac:dyDescent="0.25">
      <c r="A9510" t="s">
        <v>38749</v>
      </c>
      <c r="B9510" t="s">
        <v>20</v>
      </c>
      <c r="C9510" t="s">
        <v>19</v>
      </c>
      <c r="D9510" t="s">
        <v>33</v>
      </c>
      <c r="E9510" t="s">
        <v>903</v>
      </c>
    </row>
    <row r="9511" spans="1:5" x14ac:dyDescent="0.25">
      <c r="A9511" t="s">
        <v>38750</v>
      </c>
      <c r="B9511" t="s">
        <v>20</v>
      </c>
      <c r="C9511" t="s">
        <v>19</v>
      </c>
      <c r="D9511" t="s">
        <v>33</v>
      </c>
      <c r="E9511" t="s">
        <v>538</v>
      </c>
    </row>
    <row r="9512" spans="1:5" x14ac:dyDescent="0.25">
      <c r="A9512" t="s">
        <v>38751</v>
      </c>
      <c r="B9512" t="s">
        <v>20</v>
      </c>
      <c r="C9512" t="s">
        <v>19</v>
      </c>
      <c r="D9512" t="s">
        <v>33</v>
      </c>
      <c r="E9512" t="s">
        <v>538</v>
      </c>
    </row>
    <row r="9513" spans="1:5" x14ac:dyDescent="0.25">
      <c r="A9513" t="s">
        <v>38752</v>
      </c>
      <c r="B9513" t="s">
        <v>20</v>
      </c>
      <c r="C9513" t="s">
        <v>19</v>
      </c>
      <c r="D9513" t="s">
        <v>33</v>
      </c>
      <c r="E9513" t="s">
        <v>533</v>
      </c>
    </row>
    <row r="9514" spans="1:5" x14ac:dyDescent="0.25">
      <c r="A9514" t="s">
        <v>38753</v>
      </c>
      <c r="B9514" t="s">
        <v>20</v>
      </c>
      <c r="C9514" t="s">
        <v>19</v>
      </c>
      <c r="D9514" t="s">
        <v>33</v>
      </c>
      <c r="E9514" t="s">
        <v>530</v>
      </c>
    </row>
    <row r="9515" spans="1:5" x14ac:dyDescent="0.25">
      <c r="A9515" t="s">
        <v>38754</v>
      </c>
      <c r="B9515" t="s">
        <v>20</v>
      </c>
      <c r="C9515" t="s">
        <v>19</v>
      </c>
      <c r="D9515" t="s">
        <v>33</v>
      </c>
      <c r="E9515" t="s">
        <v>553</v>
      </c>
    </row>
    <row r="9516" spans="1:5" x14ac:dyDescent="0.25">
      <c r="A9516" t="s">
        <v>38755</v>
      </c>
      <c r="B9516" t="s">
        <v>20</v>
      </c>
      <c r="C9516" t="s">
        <v>19</v>
      </c>
      <c r="D9516" t="s">
        <v>33</v>
      </c>
      <c r="E9516" t="s">
        <v>538</v>
      </c>
    </row>
    <row r="9517" spans="1:5" x14ac:dyDescent="0.25">
      <c r="A9517" t="s">
        <v>38756</v>
      </c>
      <c r="B9517" t="s">
        <v>20</v>
      </c>
      <c r="C9517" t="s">
        <v>19</v>
      </c>
      <c r="D9517" t="s">
        <v>33</v>
      </c>
      <c r="E9517" t="s">
        <v>538</v>
      </c>
    </row>
    <row r="9518" spans="1:5" x14ac:dyDescent="0.25">
      <c r="A9518" t="s">
        <v>38757</v>
      </c>
      <c r="B9518" t="s">
        <v>20</v>
      </c>
      <c r="C9518" t="s">
        <v>19</v>
      </c>
      <c r="D9518" t="s">
        <v>33</v>
      </c>
      <c r="E9518" t="s">
        <v>538</v>
      </c>
    </row>
    <row r="9519" spans="1:5" x14ac:dyDescent="0.25">
      <c r="A9519" t="s">
        <v>38758</v>
      </c>
      <c r="B9519" t="s">
        <v>20</v>
      </c>
      <c r="C9519" t="s">
        <v>19</v>
      </c>
      <c r="D9519" t="s">
        <v>33</v>
      </c>
      <c r="E9519" t="s">
        <v>783</v>
      </c>
    </row>
    <row r="9520" spans="1:5" x14ac:dyDescent="0.25">
      <c r="A9520" t="s">
        <v>38759</v>
      </c>
      <c r="B9520" t="s">
        <v>20</v>
      </c>
      <c r="C9520" t="s">
        <v>19</v>
      </c>
      <c r="D9520" t="s">
        <v>33</v>
      </c>
      <c r="E9520" t="s">
        <v>530</v>
      </c>
    </row>
    <row r="9521" spans="1:5" x14ac:dyDescent="0.25">
      <c r="A9521" t="s">
        <v>38760</v>
      </c>
      <c r="B9521" t="s">
        <v>20</v>
      </c>
      <c r="C9521" t="s">
        <v>19</v>
      </c>
      <c r="D9521" t="s">
        <v>33</v>
      </c>
      <c r="E9521" t="s">
        <v>538</v>
      </c>
    </row>
    <row r="9522" spans="1:5" x14ac:dyDescent="0.25">
      <c r="A9522" t="s">
        <v>38761</v>
      </c>
      <c r="B9522" t="s">
        <v>20</v>
      </c>
      <c r="C9522" t="s">
        <v>19</v>
      </c>
      <c r="D9522" t="s">
        <v>33</v>
      </c>
      <c r="E9522" t="s">
        <v>538</v>
      </c>
    </row>
    <row r="9523" spans="1:5" x14ac:dyDescent="0.25">
      <c r="A9523" t="s">
        <v>38762</v>
      </c>
      <c r="B9523" t="s">
        <v>20</v>
      </c>
      <c r="C9523" t="s">
        <v>19</v>
      </c>
      <c r="D9523" t="s">
        <v>33</v>
      </c>
      <c r="E9523" t="s">
        <v>533</v>
      </c>
    </row>
    <row r="9524" spans="1:5" x14ac:dyDescent="0.25">
      <c r="A9524" t="s">
        <v>38763</v>
      </c>
      <c r="B9524" t="s">
        <v>20</v>
      </c>
      <c r="C9524" t="s">
        <v>19</v>
      </c>
      <c r="D9524" t="s">
        <v>33</v>
      </c>
      <c r="E9524" t="s">
        <v>533</v>
      </c>
    </row>
    <row r="9525" spans="1:5" x14ac:dyDescent="0.25">
      <c r="A9525" t="s">
        <v>38764</v>
      </c>
      <c r="B9525" t="s">
        <v>20</v>
      </c>
      <c r="C9525" t="s">
        <v>19</v>
      </c>
      <c r="D9525" t="s">
        <v>33</v>
      </c>
      <c r="E9525" t="s">
        <v>530</v>
      </c>
    </row>
    <row r="9526" spans="1:5" x14ac:dyDescent="0.25">
      <c r="A9526" t="s">
        <v>38765</v>
      </c>
      <c r="B9526" t="s">
        <v>20</v>
      </c>
      <c r="C9526" t="s">
        <v>19</v>
      </c>
      <c r="D9526" t="s">
        <v>33</v>
      </c>
      <c r="E9526" t="s">
        <v>538</v>
      </c>
    </row>
    <row r="9527" spans="1:5" x14ac:dyDescent="0.25">
      <c r="A9527" t="s">
        <v>38766</v>
      </c>
      <c r="B9527" t="s">
        <v>20</v>
      </c>
      <c r="C9527" t="s">
        <v>19</v>
      </c>
      <c r="D9527" t="s">
        <v>33</v>
      </c>
      <c r="E9527" t="s">
        <v>530</v>
      </c>
    </row>
    <row r="9528" spans="1:5" x14ac:dyDescent="0.25">
      <c r="A9528" t="s">
        <v>38767</v>
      </c>
      <c r="B9528" t="s">
        <v>20</v>
      </c>
      <c r="C9528" t="s">
        <v>19</v>
      </c>
      <c r="D9528" t="s">
        <v>33</v>
      </c>
      <c r="E9528" t="s">
        <v>530</v>
      </c>
    </row>
    <row r="9529" spans="1:5" x14ac:dyDescent="0.25">
      <c r="A9529" t="s">
        <v>38768</v>
      </c>
      <c r="B9529" t="s">
        <v>20</v>
      </c>
      <c r="C9529" t="s">
        <v>19</v>
      </c>
      <c r="D9529" t="s">
        <v>33</v>
      </c>
      <c r="E9529" t="s">
        <v>562</v>
      </c>
    </row>
    <row r="9530" spans="1:5" x14ac:dyDescent="0.25">
      <c r="A9530" t="s">
        <v>38769</v>
      </c>
      <c r="B9530" t="s">
        <v>20</v>
      </c>
      <c r="C9530" t="s">
        <v>19</v>
      </c>
      <c r="D9530" t="s">
        <v>33</v>
      </c>
      <c r="E9530" t="s">
        <v>538</v>
      </c>
    </row>
    <row r="9531" spans="1:5" x14ac:dyDescent="0.25">
      <c r="A9531" t="s">
        <v>38770</v>
      </c>
      <c r="B9531" t="s">
        <v>20</v>
      </c>
      <c r="C9531" t="s">
        <v>19</v>
      </c>
      <c r="D9531" t="s">
        <v>33</v>
      </c>
      <c r="E9531" t="s">
        <v>533</v>
      </c>
    </row>
    <row r="9532" spans="1:5" x14ac:dyDescent="0.25">
      <c r="A9532" t="s">
        <v>38771</v>
      </c>
      <c r="B9532" t="s">
        <v>20</v>
      </c>
      <c r="C9532" t="s">
        <v>19</v>
      </c>
      <c r="D9532" t="s">
        <v>33</v>
      </c>
      <c r="E9532" t="s">
        <v>533</v>
      </c>
    </row>
    <row r="9533" spans="1:5" x14ac:dyDescent="0.25">
      <c r="A9533" t="s">
        <v>38772</v>
      </c>
      <c r="B9533" t="s">
        <v>20</v>
      </c>
      <c r="C9533" t="s">
        <v>19</v>
      </c>
      <c r="D9533" t="s">
        <v>33</v>
      </c>
      <c r="E9533" t="s">
        <v>533</v>
      </c>
    </row>
    <row r="9534" spans="1:5" x14ac:dyDescent="0.25">
      <c r="A9534" t="s">
        <v>38773</v>
      </c>
      <c r="B9534" t="s">
        <v>20</v>
      </c>
      <c r="C9534" t="s">
        <v>19</v>
      </c>
      <c r="D9534" t="s">
        <v>33</v>
      </c>
      <c r="E9534" t="s">
        <v>533</v>
      </c>
    </row>
    <row r="9535" spans="1:5" x14ac:dyDescent="0.25">
      <c r="A9535" t="s">
        <v>38774</v>
      </c>
      <c r="B9535" t="s">
        <v>20</v>
      </c>
      <c r="C9535" t="s">
        <v>19</v>
      </c>
      <c r="D9535" t="s">
        <v>33</v>
      </c>
      <c r="E9535" t="s">
        <v>530</v>
      </c>
    </row>
    <row r="9536" spans="1:5" x14ac:dyDescent="0.25">
      <c r="A9536" t="s">
        <v>38775</v>
      </c>
      <c r="B9536" t="s">
        <v>20</v>
      </c>
      <c r="C9536" t="s">
        <v>19</v>
      </c>
      <c r="D9536" t="s">
        <v>33</v>
      </c>
      <c r="E9536" t="s">
        <v>530</v>
      </c>
    </row>
    <row r="9537" spans="1:5" x14ac:dyDescent="0.25">
      <c r="A9537" t="s">
        <v>38776</v>
      </c>
      <c r="B9537" t="s">
        <v>20</v>
      </c>
      <c r="C9537" t="s">
        <v>19</v>
      </c>
      <c r="D9537" t="s">
        <v>33</v>
      </c>
      <c r="E9537" t="s">
        <v>533</v>
      </c>
    </row>
    <row r="9538" spans="1:5" x14ac:dyDescent="0.25">
      <c r="A9538" t="s">
        <v>38777</v>
      </c>
      <c r="B9538" t="s">
        <v>20</v>
      </c>
      <c r="C9538" t="s">
        <v>19</v>
      </c>
      <c r="D9538" t="s">
        <v>33</v>
      </c>
      <c r="E9538" t="s">
        <v>538</v>
      </c>
    </row>
    <row r="9539" spans="1:5" x14ac:dyDescent="0.25">
      <c r="A9539" t="s">
        <v>38778</v>
      </c>
      <c r="B9539" t="s">
        <v>20</v>
      </c>
      <c r="C9539" t="s">
        <v>19</v>
      </c>
      <c r="D9539" t="s">
        <v>33</v>
      </c>
      <c r="E9539" t="s">
        <v>530</v>
      </c>
    </row>
    <row r="9540" spans="1:5" x14ac:dyDescent="0.25">
      <c r="A9540" t="s">
        <v>38779</v>
      </c>
      <c r="B9540" t="s">
        <v>20</v>
      </c>
      <c r="C9540" t="s">
        <v>19</v>
      </c>
      <c r="D9540" t="s">
        <v>33</v>
      </c>
      <c r="E9540" t="s">
        <v>533</v>
      </c>
    </row>
    <row r="9541" spans="1:5" x14ac:dyDescent="0.25">
      <c r="A9541" t="s">
        <v>38780</v>
      </c>
      <c r="B9541" t="s">
        <v>20</v>
      </c>
      <c r="C9541" t="s">
        <v>19</v>
      </c>
      <c r="D9541" t="s">
        <v>33</v>
      </c>
      <c r="E9541" t="s">
        <v>533</v>
      </c>
    </row>
    <row r="9542" spans="1:5" x14ac:dyDescent="0.25">
      <c r="A9542" t="s">
        <v>38781</v>
      </c>
      <c r="B9542" t="s">
        <v>20</v>
      </c>
      <c r="C9542" t="s">
        <v>19</v>
      </c>
      <c r="D9542" t="s">
        <v>33</v>
      </c>
      <c r="E9542" t="s">
        <v>530</v>
      </c>
    </row>
    <row r="9543" spans="1:5" x14ac:dyDescent="0.25">
      <c r="A9543" t="s">
        <v>38782</v>
      </c>
      <c r="B9543" t="s">
        <v>20</v>
      </c>
      <c r="C9543" t="s">
        <v>19</v>
      </c>
      <c r="D9543" t="s">
        <v>33</v>
      </c>
      <c r="E9543" t="s">
        <v>530</v>
      </c>
    </row>
    <row r="9544" spans="1:5" x14ac:dyDescent="0.25">
      <c r="A9544" t="s">
        <v>38783</v>
      </c>
      <c r="B9544" t="s">
        <v>20</v>
      </c>
      <c r="C9544" t="s">
        <v>19</v>
      </c>
      <c r="D9544" t="s">
        <v>33</v>
      </c>
      <c r="E9544" t="s">
        <v>533</v>
      </c>
    </row>
    <row r="9545" spans="1:5" x14ac:dyDescent="0.25">
      <c r="A9545" t="s">
        <v>38784</v>
      </c>
      <c r="B9545" t="s">
        <v>20</v>
      </c>
      <c r="C9545" t="s">
        <v>19</v>
      </c>
      <c r="D9545" t="s">
        <v>33</v>
      </c>
      <c r="E9545" t="s">
        <v>530</v>
      </c>
    </row>
    <row r="9546" spans="1:5" x14ac:dyDescent="0.25">
      <c r="A9546" t="s">
        <v>38785</v>
      </c>
      <c r="B9546" t="s">
        <v>20</v>
      </c>
      <c r="C9546" t="s">
        <v>19</v>
      </c>
      <c r="D9546" t="s">
        <v>33</v>
      </c>
      <c r="E9546" t="s">
        <v>530</v>
      </c>
    </row>
    <row r="9547" spans="1:5" x14ac:dyDescent="0.25">
      <c r="A9547" t="s">
        <v>38786</v>
      </c>
      <c r="B9547" t="s">
        <v>20</v>
      </c>
      <c r="C9547" t="s">
        <v>19</v>
      </c>
      <c r="D9547" t="s">
        <v>33</v>
      </c>
      <c r="E9547" t="s">
        <v>538</v>
      </c>
    </row>
    <row r="9548" spans="1:5" x14ac:dyDescent="0.25">
      <c r="A9548" t="s">
        <v>38787</v>
      </c>
      <c r="B9548" t="s">
        <v>20</v>
      </c>
      <c r="C9548" t="s">
        <v>19</v>
      </c>
      <c r="D9548" t="s">
        <v>33</v>
      </c>
      <c r="E9548" t="s">
        <v>530</v>
      </c>
    </row>
    <row r="9549" spans="1:5" x14ac:dyDescent="0.25">
      <c r="A9549" t="s">
        <v>38788</v>
      </c>
      <c r="B9549" t="s">
        <v>20</v>
      </c>
      <c r="C9549" t="s">
        <v>19</v>
      </c>
      <c r="D9549" t="s">
        <v>33</v>
      </c>
      <c r="E9549" t="s">
        <v>530</v>
      </c>
    </row>
    <row r="9550" spans="1:5" x14ac:dyDescent="0.25">
      <c r="A9550" t="s">
        <v>38789</v>
      </c>
      <c r="B9550" t="s">
        <v>20</v>
      </c>
      <c r="C9550" t="s">
        <v>19</v>
      </c>
      <c r="D9550" t="s">
        <v>33</v>
      </c>
      <c r="E9550" t="s">
        <v>533</v>
      </c>
    </row>
    <row r="9551" spans="1:5" x14ac:dyDescent="0.25">
      <c r="A9551" t="s">
        <v>38790</v>
      </c>
      <c r="B9551" t="s">
        <v>20</v>
      </c>
      <c r="C9551" t="s">
        <v>19</v>
      </c>
      <c r="D9551" t="s">
        <v>33</v>
      </c>
      <c r="E9551" t="s">
        <v>502</v>
      </c>
    </row>
    <row r="9552" spans="1:5" x14ac:dyDescent="0.25">
      <c r="A9552" t="s">
        <v>38791</v>
      </c>
      <c r="B9552" t="s">
        <v>20</v>
      </c>
      <c r="C9552" t="s">
        <v>19</v>
      </c>
      <c r="D9552" t="s">
        <v>33</v>
      </c>
      <c r="E9552" t="s">
        <v>538</v>
      </c>
    </row>
    <row r="9553" spans="1:5" x14ac:dyDescent="0.25">
      <c r="A9553" t="s">
        <v>38792</v>
      </c>
      <c r="B9553" t="s">
        <v>20</v>
      </c>
      <c r="C9553" t="s">
        <v>19</v>
      </c>
      <c r="D9553" t="s">
        <v>33</v>
      </c>
      <c r="E9553" t="s">
        <v>530</v>
      </c>
    </row>
    <row r="9554" spans="1:5" x14ac:dyDescent="0.25">
      <c r="A9554" t="s">
        <v>38793</v>
      </c>
      <c r="B9554" t="s">
        <v>20</v>
      </c>
      <c r="C9554" t="s">
        <v>19</v>
      </c>
      <c r="D9554" t="s">
        <v>33</v>
      </c>
      <c r="E9554" t="s">
        <v>538</v>
      </c>
    </row>
    <row r="9555" spans="1:5" x14ac:dyDescent="0.25">
      <c r="A9555" t="s">
        <v>38794</v>
      </c>
      <c r="B9555" t="s">
        <v>20</v>
      </c>
      <c r="C9555" t="s">
        <v>19</v>
      </c>
      <c r="D9555" t="s">
        <v>33</v>
      </c>
      <c r="E9555" t="s">
        <v>530</v>
      </c>
    </row>
    <row r="9556" spans="1:5" x14ac:dyDescent="0.25">
      <c r="A9556" t="s">
        <v>38795</v>
      </c>
      <c r="B9556" t="s">
        <v>20</v>
      </c>
      <c r="C9556" t="s">
        <v>19</v>
      </c>
      <c r="D9556" t="s">
        <v>33</v>
      </c>
      <c r="E9556" t="s">
        <v>553</v>
      </c>
    </row>
    <row r="9557" spans="1:5" x14ac:dyDescent="0.25">
      <c r="A9557" t="s">
        <v>38796</v>
      </c>
      <c r="B9557" t="s">
        <v>20</v>
      </c>
      <c r="C9557" t="s">
        <v>19</v>
      </c>
      <c r="D9557" t="s">
        <v>33</v>
      </c>
      <c r="E9557" t="s">
        <v>530</v>
      </c>
    </row>
    <row r="9558" spans="1:5" x14ac:dyDescent="0.25">
      <c r="A9558" t="s">
        <v>38797</v>
      </c>
      <c r="B9558" t="s">
        <v>20</v>
      </c>
      <c r="C9558" t="s">
        <v>19</v>
      </c>
      <c r="D9558" t="s">
        <v>33</v>
      </c>
      <c r="E9558" t="s">
        <v>533</v>
      </c>
    </row>
    <row r="9559" spans="1:5" x14ac:dyDescent="0.25">
      <c r="A9559" t="s">
        <v>38798</v>
      </c>
      <c r="B9559" t="s">
        <v>20</v>
      </c>
      <c r="C9559" t="s">
        <v>19</v>
      </c>
      <c r="D9559" t="s">
        <v>33</v>
      </c>
      <c r="E9559" t="s">
        <v>530</v>
      </c>
    </row>
    <row r="9560" spans="1:5" x14ac:dyDescent="0.25">
      <c r="A9560" t="s">
        <v>38799</v>
      </c>
      <c r="B9560" t="s">
        <v>20</v>
      </c>
      <c r="C9560" t="s">
        <v>19</v>
      </c>
      <c r="D9560" t="s">
        <v>33</v>
      </c>
      <c r="E9560" t="s">
        <v>538</v>
      </c>
    </row>
    <row r="9561" spans="1:5" x14ac:dyDescent="0.25">
      <c r="A9561" t="s">
        <v>38800</v>
      </c>
      <c r="B9561" t="s">
        <v>20</v>
      </c>
      <c r="C9561" t="s">
        <v>19</v>
      </c>
      <c r="D9561" t="s">
        <v>33</v>
      </c>
      <c r="E9561" t="s">
        <v>29677</v>
      </c>
    </row>
    <row r="9562" spans="1:5" x14ac:dyDescent="0.25">
      <c r="A9562" t="s">
        <v>38801</v>
      </c>
      <c r="B9562" t="s">
        <v>20</v>
      </c>
      <c r="C9562" t="s">
        <v>19</v>
      </c>
      <c r="D9562" t="s">
        <v>33</v>
      </c>
      <c r="E9562" t="s">
        <v>531</v>
      </c>
    </row>
    <row r="9563" spans="1:5" x14ac:dyDescent="0.25">
      <c r="A9563" t="s">
        <v>38802</v>
      </c>
      <c r="B9563" t="s">
        <v>20</v>
      </c>
      <c r="C9563" t="s">
        <v>19</v>
      </c>
      <c r="D9563" t="s">
        <v>33</v>
      </c>
      <c r="E9563" t="s">
        <v>533</v>
      </c>
    </row>
    <row r="9564" spans="1:5" x14ac:dyDescent="0.25">
      <c r="A9564" t="s">
        <v>38803</v>
      </c>
      <c r="B9564" t="s">
        <v>20</v>
      </c>
      <c r="C9564" t="s">
        <v>19</v>
      </c>
      <c r="D9564" t="s">
        <v>33</v>
      </c>
      <c r="E9564" t="s">
        <v>553</v>
      </c>
    </row>
    <row r="9565" spans="1:5" x14ac:dyDescent="0.25">
      <c r="A9565" t="s">
        <v>38804</v>
      </c>
      <c r="B9565" t="s">
        <v>20</v>
      </c>
      <c r="C9565" t="s">
        <v>19</v>
      </c>
      <c r="D9565" t="s">
        <v>33</v>
      </c>
      <c r="E9565" t="s">
        <v>533</v>
      </c>
    </row>
    <row r="9566" spans="1:5" x14ac:dyDescent="0.25">
      <c r="A9566" t="s">
        <v>38805</v>
      </c>
      <c r="B9566" t="s">
        <v>20</v>
      </c>
      <c r="C9566" t="s">
        <v>19</v>
      </c>
      <c r="D9566" t="s">
        <v>33</v>
      </c>
      <c r="E9566" t="s">
        <v>533</v>
      </c>
    </row>
    <row r="9567" spans="1:5" x14ac:dyDescent="0.25">
      <c r="A9567" t="s">
        <v>38806</v>
      </c>
      <c r="B9567" t="s">
        <v>20</v>
      </c>
      <c r="C9567" t="s">
        <v>19</v>
      </c>
      <c r="D9567" t="s">
        <v>33</v>
      </c>
      <c r="E9567" t="s">
        <v>530</v>
      </c>
    </row>
    <row r="9568" spans="1:5" x14ac:dyDescent="0.25">
      <c r="A9568" t="s">
        <v>38807</v>
      </c>
      <c r="B9568" t="s">
        <v>20</v>
      </c>
      <c r="C9568" t="s">
        <v>19</v>
      </c>
      <c r="D9568" t="s">
        <v>33</v>
      </c>
      <c r="E9568" t="s">
        <v>530</v>
      </c>
    </row>
    <row r="9569" spans="1:5" x14ac:dyDescent="0.25">
      <c r="A9569" t="s">
        <v>38808</v>
      </c>
      <c r="B9569" t="s">
        <v>20</v>
      </c>
      <c r="C9569" t="s">
        <v>19</v>
      </c>
      <c r="D9569" t="s">
        <v>33</v>
      </c>
      <c r="E9569" t="s">
        <v>533</v>
      </c>
    </row>
    <row r="9570" spans="1:5" x14ac:dyDescent="0.25">
      <c r="A9570" t="s">
        <v>38809</v>
      </c>
      <c r="B9570" t="s">
        <v>20</v>
      </c>
      <c r="C9570" t="s">
        <v>19</v>
      </c>
      <c r="D9570" t="s">
        <v>33</v>
      </c>
      <c r="E9570" t="s">
        <v>530</v>
      </c>
    </row>
    <row r="9571" spans="1:5" x14ac:dyDescent="0.25">
      <c r="A9571" t="s">
        <v>38810</v>
      </c>
      <c r="B9571" t="s">
        <v>20</v>
      </c>
      <c r="C9571" t="s">
        <v>19</v>
      </c>
      <c r="D9571" t="s">
        <v>33</v>
      </c>
      <c r="E9571" t="s">
        <v>530</v>
      </c>
    </row>
    <row r="9572" spans="1:5" x14ac:dyDescent="0.25">
      <c r="A9572" t="s">
        <v>38811</v>
      </c>
      <c r="B9572" t="s">
        <v>20</v>
      </c>
      <c r="C9572" t="s">
        <v>19</v>
      </c>
      <c r="D9572" t="s">
        <v>33</v>
      </c>
      <c r="E9572" t="s">
        <v>538</v>
      </c>
    </row>
    <row r="9573" spans="1:5" x14ac:dyDescent="0.25">
      <c r="A9573" t="s">
        <v>38812</v>
      </c>
      <c r="B9573" t="s">
        <v>20</v>
      </c>
      <c r="C9573" t="s">
        <v>19</v>
      </c>
      <c r="D9573" t="s">
        <v>33</v>
      </c>
      <c r="E9573" t="s">
        <v>530</v>
      </c>
    </row>
    <row r="9574" spans="1:5" x14ac:dyDescent="0.25">
      <c r="A9574" t="s">
        <v>38813</v>
      </c>
      <c r="B9574" t="s">
        <v>20</v>
      </c>
      <c r="C9574" t="s">
        <v>19</v>
      </c>
      <c r="D9574" t="s">
        <v>33</v>
      </c>
      <c r="E9574" t="s">
        <v>530</v>
      </c>
    </row>
    <row r="9575" spans="1:5" x14ac:dyDescent="0.25">
      <c r="A9575" t="s">
        <v>38814</v>
      </c>
      <c r="B9575" t="s">
        <v>20</v>
      </c>
      <c r="C9575" t="s">
        <v>19</v>
      </c>
      <c r="D9575" t="s">
        <v>33</v>
      </c>
      <c r="E9575" t="s">
        <v>533</v>
      </c>
    </row>
    <row r="9576" spans="1:5" x14ac:dyDescent="0.25">
      <c r="A9576" t="s">
        <v>38815</v>
      </c>
      <c r="B9576" t="s">
        <v>20</v>
      </c>
      <c r="C9576" t="s">
        <v>19</v>
      </c>
      <c r="D9576" t="s">
        <v>33</v>
      </c>
      <c r="E9576" t="s">
        <v>538</v>
      </c>
    </row>
    <row r="9577" spans="1:5" x14ac:dyDescent="0.25">
      <c r="A9577" t="s">
        <v>38816</v>
      </c>
      <c r="B9577" t="s">
        <v>20</v>
      </c>
      <c r="C9577" t="s">
        <v>19</v>
      </c>
      <c r="D9577" t="s">
        <v>33</v>
      </c>
      <c r="E9577" t="s">
        <v>530</v>
      </c>
    </row>
    <row r="9578" spans="1:5" x14ac:dyDescent="0.25">
      <c r="A9578" t="s">
        <v>38817</v>
      </c>
      <c r="B9578" t="s">
        <v>20</v>
      </c>
      <c r="C9578" t="s">
        <v>19</v>
      </c>
      <c r="D9578" t="s">
        <v>33</v>
      </c>
      <c r="E9578" t="s">
        <v>533</v>
      </c>
    </row>
    <row r="9579" spans="1:5" x14ac:dyDescent="0.25">
      <c r="A9579" t="s">
        <v>38818</v>
      </c>
      <c r="B9579" t="s">
        <v>20</v>
      </c>
      <c r="C9579" t="s">
        <v>19</v>
      </c>
      <c r="D9579" t="s">
        <v>33</v>
      </c>
      <c r="E9579" t="s">
        <v>530</v>
      </c>
    </row>
    <row r="9580" spans="1:5" x14ac:dyDescent="0.25">
      <c r="A9580" t="s">
        <v>38819</v>
      </c>
      <c r="B9580" t="s">
        <v>20</v>
      </c>
      <c r="C9580" t="s">
        <v>19</v>
      </c>
      <c r="D9580" t="s">
        <v>33</v>
      </c>
      <c r="E9580" t="s">
        <v>533</v>
      </c>
    </row>
    <row r="9581" spans="1:5" x14ac:dyDescent="0.25">
      <c r="A9581" t="s">
        <v>38820</v>
      </c>
      <c r="B9581" t="s">
        <v>20</v>
      </c>
      <c r="C9581" t="s">
        <v>19</v>
      </c>
      <c r="D9581" t="s">
        <v>33</v>
      </c>
      <c r="E9581" t="s">
        <v>553</v>
      </c>
    </row>
    <row r="9582" spans="1:5" x14ac:dyDescent="0.25">
      <c r="A9582" t="s">
        <v>38821</v>
      </c>
      <c r="B9582" t="s">
        <v>20</v>
      </c>
      <c r="C9582" t="s">
        <v>19</v>
      </c>
      <c r="D9582" t="s">
        <v>33</v>
      </c>
      <c r="E9582" t="s">
        <v>533</v>
      </c>
    </row>
    <row r="9583" spans="1:5" x14ac:dyDescent="0.25">
      <c r="A9583" t="s">
        <v>38822</v>
      </c>
      <c r="B9583" t="s">
        <v>20</v>
      </c>
      <c r="C9583" t="s">
        <v>19</v>
      </c>
      <c r="D9583" t="s">
        <v>33</v>
      </c>
      <c r="E9583" t="s">
        <v>533</v>
      </c>
    </row>
    <row r="9584" spans="1:5" x14ac:dyDescent="0.25">
      <c r="A9584" t="s">
        <v>38823</v>
      </c>
      <c r="B9584" t="s">
        <v>20</v>
      </c>
      <c r="C9584" t="s">
        <v>19</v>
      </c>
      <c r="D9584" t="s">
        <v>33</v>
      </c>
      <c r="E9584" t="s">
        <v>530</v>
      </c>
    </row>
    <row r="9585" spans="1:5" x14ac:dyDescent="0.25">
      <c r="A9585" t="s">
        <v>38824</v>
      </c>
      <c r="B9585" t="s">
        <v>20</v>
      </c>
      <c r="C9585" t="s">
        <v>19</v>
      </c>
      <c r="D9585" t="s">
        <v>33</v>
      </c>
      <c r="E9585" t="s">
        <v>530</v>
      </c>
    </row>
    <row r="9586" spans="1:5" x14ac:dyDescent="0.25">
      <c r="A9586" t="s">
        <v>38825</v>
      </c>
      <c r="B9586" t="s">
        <v>20</v>
      </c>
      <c r="C9586" t="s">
        <v>19</v>
      </c>
      <c r="D9586" t="s">
        <v>33</v>
      </c>
      <c r="E9586" t="s">
        <v>533</v>
      </c>
    </row>
    <row r="9587" spans="1:5" x14ac:dyDescent="0.25">
      <c r="A9587" t="s">
        <v>38826</v>
      </c>
      <c r="B9587" t="s">
        <v>20</v>
      </c>
      <c r="C9587" t="s">
        <v>19</v>
      </c>
      <c r="D9587" t="s">
        <v>33</v>
      </c>
      <c r="E9587" t="s">
        <v>533</v>
      </c>
    </row>
    <row r="9588" spans="1:5" x14ac:dyDescent="0.25">
      <c r="A9588" t="s">
        <v>38827</v>
      </c>
      <c r="B9588" t="s">
        <v>20</v>
      </c>
      <c r="C9588" t="s">
        <v>19</v>
      </c>
      <c r="D9588" t="s">
        <v>33</v>
      </c>
      <c r="E9588" t="s">
        <v>533</v>
      </c>
    </row>
    <row r="9589" spans="1:5" x14ac:dyDescent="0.25">
      <c r="A9589" t="s">
        <v>38828</v>
      </c>
      <c r="B9589" t="s">
        <v>20</v>
      </c>
      <c r="C9589" t="s">
        <v>19</v>
      </c>
      <c r="D9589" t="s">
        <v>33</v>
      </c>
      <c r="E9589" t="s">
        <v>530</v>
      </c>
    </row>
    <row r="9590" spans="1:5" x14ac:dyDescent="0.25">
      <c r="A9590" t="s">
        <v>38829</v>
      </c>
      <c r="B9590" t="s">
        <v>20</v>
      </c>
      <c r="C9590" t="s">
        <v>19</v>
      </c>
      <c r="D9590" t="s">
        <v>33</v>
      </c>
      <c r="E9590" t="s">
        <v>530</v>
      </c>
    </row>
    <row r="9591" spans="1:5" x14ac:dyDescent="0.25">
      <c r="A9591" t="s">
        <v>38830</v>
      </c>
      <c r="B9591" t="s">
        <v>20</v>
      </c>
      <c r="C9591" t="s">
        <v>19</v>
      </c>
      <c r="D9591" t="s">
        <v>33</v>
      </c>
      <c r="E9591" t="s">
        <v>530</v>
      </c>
    </row>
    <row r="9592" spans="1:5" x14ac:dyDescent="0.25">
      <c r="A9592" t="s">
        <v>38831</v>
      </c>
      <c r="B9592" t="s">
        <v>20</v>
      </c>
      <c r="C9592" t="s">
        <v>19</v>
      </c>
      <c r="D9592" t="s">
        <v>33</v>
      </c>
      <c r="E9592" t="s">
        <v>538</v>
      </c>
    </row>
    <row r="9593" spans="1:5" x14ac:dyDescent="0.25">
      <c r="A9593" t="s">
        <v>38832</v>
      </c>
      <c r="B9593" t="s">
        <v>20</v>
      </c>
      <c r="C9593" t="s">
        <v>19</v>
      </c>
      <c r="D9593" t="s">
        <v>33</v>
      </c>
      <c r="E9593" t="s">
        <v>562</v>
      </c>
    </row>
    <row r="9594" spans="1:5" x14ac:dyDescent="0.25">
      <c r="A9594" t="s">
        <v>38833</v>
      </c>
      <c r="B9594" t="s">
        <v>20</v>
      </c>
      <c r="C9594" t="s">
        <v>19</v>
      </c>
      <c r="D9594" t="s">
        <v>33</v>
      </c>
      <c r="E9594" t="s">
        <v>530</v>
      </c>
    </row>
    <row r="9595" spans="1:5" x14ac:dyDescent="0.25">
      <c r="A9595" t="s">
        <v>38834</v>
      </c>
      <c r="B9595" t="s">
        <v>20</v>
      </c>
      <c r="C9595" t="s">
        <v>19</v>
      </c>
      <c r="D9595" t="s">
        <v>33</v>
      </c>
      <c r="E9595" t="s">
        <v>593</v>
      </c>
    </row>
    <row r="9596" spans="1:5" x14ac:dyDescent="0.25">
      <c r="A9596" t="s">
        <v>38835</v>
      </c>
      <c r="B9596" t="s">
        <v>20</v>
      </c>
      <c r="C9596" t="s">
        <v>19</v>
      </c>
      <c r="D9596" t="s">
        <v>33</v>
      </c>
      <c r="E9596" t="s">
        <v>553</v>
      </c>
    </row>
    <row r="9597" spans="1:5" x14ac:dyDescent="0.25">
      <c r="A9597" t="s">
        <v>38836</v>
      </c>
      <c r="B9597" t="s">
        <v>20</v>
      </c>
      <c r="C9597" t="s">
        <v>19</v>
      </c>
      <c r="D9597" t="s">
        <v>33</v>
      </c>
      <c r="E9597" t="s">
        <v>562</v>
      </c>
    </row>
    <row r="9598" spans="1:5" x14ac:dyDescent="0.25">
      <c r="A9598" t="s">
        <v>38837</v>
      </c>
      <c r="B9598" t="s">
        <v>20</v>
      </c>
      <c r="C9598" t="s">
        <v>19</v>
      </c>
      <c r="D9598" t="s">
        <v>33</v>
      </c>
      <c r="E9598" t="s">
        <v>530</v>
      </c>
    </row>
    <row r="9599" spans="1:5" x14ac:dyDescent="0.25">
      <c r="A9599" t="s">
        <v>38838</v>
      </c>
      <c r="B9599" t="s">
        <v>20</v>
      </c>
      <c r="C9599" t="s">
        <v>19</v>
      </c>
      <c r="D9599" t="s">
        <v>33</v>
      </c>
      <c r="E9599" t="s">
        <v>533</v>
      </c>
    </row>
    <row r="9600" spans="1:5" x14ac:dyDescent="0.25">
      <c r="A9600" t="s">
        <v>38839</v>
      </c>
      <c r="B9600" t="s">
        <v>20</v>
      </c>
      <c r="C9600" t="s">
        <v>19</v>
      </c>
      <c r="D9600" t="s">
        <v>33</v>
      </c>
      <c r="E9600" t="s">
        <v>533</v>
      </c>
    </row>
    <row r="9601" spans="1:5" x14ac:dyDescent="0.25">
      <c r="A9601" t="s">
        <v>38840</v>
      </c>
      <c r="B9601" t="s">
        <v>20</v>
      </c>
      <c r="C9601" t="s">
        <v>19</v>
      </c>
      <c r="D9601" t="s">
        <v>33</v>
      </c>
      <c r="E9601" t="s">
        <v>533</v>
      </c>
    </row>
    <row r="9602" spans="1:5" x14ac:dyDescent="0.25">
      <c r="A9602" t="s">
        <v>38841</v>
      </c>
      <c r="B9602" t="s">
        <v>20</v>
      </c>
      <c r="C9602" t="s">
        <v>19</v>
      </c>
      <c r="D9602" t="s">
        <v>33</v>
      </c>
      <c r="E9602" t="s">
        <v>538</v>
      </c>
    </row>
    <row r="9603" spans="1:5" x14ac:dyDescent="0.25">
      <c r="A9603" t="s">
        <v>38842</v>
      </c>
      <c r="B9603" t="s">
        <v>20</v>
      </c>
      <c r="C9603" t="s">
        <v>19</v>
      </c>
      <c r="D9603" t="s">
        <v>33</v>
      </c>
      <c r="E9603" t="s">
        <v>538</v>
      </c>
    </row>
    <row r="9604" spans="1:5" x14ac:dyDescent="0.25">
      <c r="A9604" t="s">
        <v>38843</v>
      </c>
      <c r="B9604" t="s">
        <v>20</v>
      </c>
      <c r="C9604" t="s">
        <v>19</v>
      </c>
      <c r="D9604" t="s">
        <v>33</v>
      </c>
      <c r="E9604" t="s">
        <v>706</v>
      </c>
    </row>
    <row r="9605" spans="1:5" x14ac:dyDescent="0.25">
      <c r="A9605" t="s">
        <v>38844</v>
      </c>
      <c r="B9605" t="s">
        <v>20</v>
      </c>
      <c r="C9605" t="s">
        <v>19</v>
      </c>
      <c r="D9605" t="s">
        <v>33</v>
      </c>
      <c r="E9605" t="s">
        <v>530</v>
      </c>
    </row>
    <row r="9606" spans="1:5" x14ac:dyDescent="0.25">
      <c r="A9606" t="s">
        <v>38845</v>
      </c>
      <c r="B9606" t="s">
        <v>20</v>
      </c>
      <c r="C9606" t="s">
        <v>19</v>
      </c>
      <c r="D9606" t="s">
        <v>33</v>
      </c>
      <c r="E9606" t="s">
        <v>530</v>
      </c>
    </row>
    <row r="9607" spans="1:5" x14ac:dyDescent="0.25">
      <c r="A9607" t="s">
        <v>38846</v>
      </c>
      <c r="B9607" t="s">
        <v>20</v>
      </c>
      <c r="C9607" t="s">
        <v>19</v>
      </c>
      <c r="D9607" t="s">
        <v>33</v>
      </c>
      <c r="E9607" t="s">
        <v>530</v>
      </c>
    </row>
    <row r="9608" spans="1:5" x14ac:dyDescent="0.25">
      <c r="A9608" t="s">
        <v>38847</v>
      </c>
      <c r="B9608" t="s">
        <v>20</v>
      </c>
      <c r="C9608" t="s">
        <v>19</v>
      </c>
      <c r="D9608" t="s">
        <v>33</v>
      </c>
      <c r="E9608" t="s">
        <v>530</v>
      </c>
    </row>
    <row r="9609" spans="1:5" x14ac:dyDescent="0.25">
      <c r="A9609" t="s">
        <v>38848</v>
      </c>
      <c r="B9609" t="s">
        <v>20</v>
      </c>
      <c r="C9609" t="s">
        <v>19</v>
      </c>
      <c r="D9609" t="s">
        <v>33</v>
      </c>
      <c r="E9609" t="s">
        <v>530</v>
      </c>
    </row>
    <row r="9610" spans="1:5" x14ac:dyDescent="0.25">
      <c r="A9610" t="s">
        <v>38849</v>
      </c>
      <c r="B9610" t="s">
        <v>20</v>
      </c>
      <c r="C9610" t="s">
        <v>19</v>
      </c>
      <c r="D9610" t="s">
        <v>33</v>
      </c>
      <c r="E9610" t="s">
        <v>530</v>
      </c>
    </row>
    <row r="9611" spans="1:5" x14ac:dyDescent="0.25">
      <c r="A9611" t="s">
        <v>38850</v>
      </c>
      <c r="B9611" t="s">
        <v>20</v>
      </c>
      <c r="C9611" t="s">
        <v>19</v>
      </c>
      <c r="D9611" t="s">
        <v>33</v>
      </c>
      <c r="E9611" t="s">
        <v>530</v>
      </c>
    </row>
    <row r="9612" spans="1:5" x14ac:dyDescent="0.25">
      <c r="A9612" t="s">
        <v>38851</v>
      </c>
      <c r="B9612" t="s">
        <v>20</v>
      </c>
      <c r="C9612" t="s">
        <v>19</v>
      </c>
      <c r="D9612" t="s">
        <v>33</v>
      </c>
      <c r="E9612" t="s">
        <v>530</v>
      </c>
    </row>
    <row r="9613" spans="1:5" x14ac:dyDescent="0.25">
      <c r="A9613" t="s">
        <v>38852</v>
      </c>
      <c r="B9613" t="s">
        <v>20</v>
      </c>
      <c r="C9613" t="s">
        <v>19</v>
      </c>
      <c r="D9613" t="s">
        <v>33</v>
      </c>
      <c r="E9613" t="s">
        <v>530</v>
      </c>
    </row>
    <row r="9614" spans="1:5" x14ac:dyDescent="0.25">
      <c r="A9614" t="s">
        <v>38853</v>
      </c>
      <c r="B9614" t="s">
        <v>20</v>
      </c>
      <c r="C9614" t="s">
        <v>19</v>
      </c>
      <c r="D9614" t="s">
        <v>33</v>
      </c>
      <c r="E9614" t="s">
        <v>530</v>
      </c>
    </row>
    <row r="9615" spans="1:5" x14ac:dyDescent="0.25">
      <c r="A9615" t="s">
        <v>38854</v>
      </c>
      <c r="B9615" t="s">
        <v>20</v>
      </c>
      <c r="C9615" t="s">
        <v>19</v>
      </c>
      <c r="D9615" t="s">
        <v>33</v>
      </c>
      <c r="E9615" t="s">
        <v>530</v>
      </c>
    </row>
    <row r="9616" spans="1:5" x14ac:dyDescent="0.25">
      <c r="A9616" t="s">
        <v>38855</v>
      </c>
      <c r="B9616" t="s">
        <v>20</v>
      </c>
      <c r="C9616" t="s">
        <v>19</v>
      </c>
      <c r="D9616" t="s">
        <v>33</v>
      </c>
      <c r="E9616" t="s">
        <v>533</v>
      </c>
    </row>
    <row r="9617" spans="1:5" x14ac:dyDescent="0.25">
      <c r="A9617" t="s">
        <v>38856</v>
      </c>
      <c r="B9617" t="s">
        <v>20</v>
      </c>
      <c r="C9617" t="s">
        <v>19</v>
      </c>
      <c r="D9617" t="s">
        <v>33</v>
      </c>
      <c r="E9617" t="s">
        <v>530</v>
      </c>
    </row>
    <row r="9618" spans="1:5" x14ac:dyDescent="0.25">
      <c r="A9618" t="s">
        <v>38857</v>
      </c>
      <c r="B9618" t="s">
        <v>20</v>
      </c>
      <c r="C9618" t="s">
        <v>19</v>
      </c>
      <c r="D9618" t="s">
        <v>33</v>
      </c>
      <c r="E9618" t="s">
        <v>530</v>
      </c>
    </row>
    <row r="9619" spans="1:5" x14ac:dyDescent="0.25">
      <c r="A9619" t="s">
        <v>38858</v>
      </c>
      <c r="B9619" t="s">
        <v>20</v>
      </c>
      <c r="C9619" t="s">
        <v>19</v>
      </c>
      <c r="D9619" t="s">
        <v>33</v>
      </c>
      <c r="E9619" t="s">
        <v>530</v>
      </c>
    </row>
    <row r="9620" spans="1:5" x14ac:dyDescent="0.25">
      <c r="A9620" t="s">
        <v>38859</v>
      </c>
      <c r="B9620" t="s">
        <v>20</v>
      </c>
      <c r="C9620" t="s">
        <v>19</v>
      </c>
      <c r="D9620" t="s">
        <v>33</v>
      </c>
      <c r="E9620" t="s">
        <v>538</v>
      </c>
    </row>
    <row r="9621" spans="1:5" x14ac:dyDescent="0.25">
      <c r="A9621" t="s">
        <v>38860</v>
      </c>
      <c r="B9621" t="s">
        <v>20</v>
      </c>
      <c r="C9621" t="s">
        <v>19</v>
      </c>
      <c r="D9621" t="s">
        <v>33</v>
      </c>
      <c r="E9621" t="s">
        <v>530</v>
      </c>
    </row>
    <row r="9622" spans="1:5" x14ac:dyDescent="0.25">
      <c r="A9622" t="s">
        <v>38861</v>
      </c>
      <c r="B9622" t="s">
        <v>20</v>
      </c>
      <c r="C9622" t="s">
        <v>19</v>
      </c>
      <c r="D9622" t="s">
        <v>33</v>
      </c>
      <c r="E9622" t="s">
        <v>530</v>
      </c>
    </row>
    <row r="9623" spans="1:5" x14ac:dyDescent="0.25">
      <c r="A9623" t="s">
        <v>38862</v>
      </c>
      <c r="B9623" t="s">
        <v>20</v>
      </c>
      <c r="C9623" t="s">
        <v>19</v>
      </c>
      <c r="D9623" t="s">
        <v>33</v>
      </c>
      <c r="E9623" t="s">
        <v>530</v>
      </c>
    </row>
    <row r="9624" spans="1:5" x14ac:dyDescent="0.25">
      <c r="A9624" t="s">
        <v>38863</v>
      </c>
      <c r="B9624" t="s">
        <v>20</v>
      </c>
      <c r="C9624" t="s">
        <v>19</v>
      </c>
      <c r="D9624" t="s">
        <v>33</v>
      </c>
      <c r="E9624" t="s">
        <v>538</v>
      </c>
    </row>
    <row r="9625" spans="1:5" x14ac:dyDescent="0.25">
      <c r="A9625" t="s">
        <v>38864</v>
      </c>
      <c r="B9625" t="s">
        <v>20</v>
      </c>
      <c r="C9625" t="s">
        <v>19</v>
      </c>
      <c r="D9625" t="s">
        <v>33</v>
      </c>
      <c r="E9625" t="s">
        <v>530</v>
      </c>
    </row>
    <row r="9626" spans="1:5" x14ac:dyDescent="0.25">
      <c r="A9626" t="s">
        <v>38865</v>
      </c>
      <c r="B9626" t="s">
        <v>20</v>
      </c>
      <c r="C9626" t="s">
        <v>19</v>
      </c>
      <c r="D9626" t="s">
        <v>33</v>
      </c>
      <c r="E9626" t="s">
        <v>533</v>
      </c>
    </row>
    <row r="9627" spans="1:5" x14ac:dyDescent="0.25">
      <c r="A9627" t="s">
        <v>38866</v>
      </c>
      <c r="B9627" t="s">
        <v>20</v>
      </c>
      <c r="C9627" t="s">
        <v>19</v>
      </c>
      <c r="D9627" t="s">
        <v>33</v>
      </c>
      <c r="E9627" t="s">
        <v>530</v>
      </c>
    </row>
    <row r="9628" spans="1:5" x14ac:dyDescent="0.25">
      <c r="A9628" t="s">
        <v>38867</v>
      </c>
      <c r="B9628" t="s">
        <v>20</v>
      </c>
      <c r="C9628" t="s">
        <v>19</v>
      </c>
      <c r="D9628" t="s">
        <v>33</v>
      </c>
      <c r="E9628" t="s">
        <v>530</v>
      </c>
    </row>
    <row r="9629" spans="1:5" x14ac:dyDescent="0.25">
      <c r="A9629" t="s">
        <v>38868</v>
      </c>
      <c r="B9629" t="s">
        <v>20</v>
      </c>
      <c r="C9629" t="s">
        <v>19</v>
      </c>
      <c r="D9629" t="s">
        <v>33</v>
      </c>
      <c r="E9629" t="s">
        <v>530</v>
      </c>
    </row>
    <row r="9630" spans="1:5" x14ac:dyDescent="0.25">
      <c r="A9630" t="s">
        <v>38869</v>
      </c>
      <c r="B9630" t="s">
        <v>20</v>
      </c>
      <c r="C9630" t="s">
        <v>19</v>
      </c>
      <c r="D9630" t="s">
        <v>33</v>
      </c>
      <c r="E9630" t="s">
        <v>533</v>
      </c>
    </row>
    <row r="9631" spans="1:5" x14ac:dyDescent="0.25">
      <c r="A9631" t="s">
        <v>38870</v>
      </c>
      <c r="B9631" t="s">
        <v>20</v>
      </c>
      <c r="C9631" t="s">
        <v>19</v>
      </c>
      <c r="D9631" t="s">
        <v>33</v>
      </c>
      <c r="E9631" t="s">
        <v>533</v>
      </c>
    </row>
    <row r="9632" spans="1:5" x14ac:dyDescent="0.25">
      <c r="A9632" t="s">
        <v>38871</v>
      </c>
      <c r="B9632" t="s">
        <v>20</v>
      </c>
      <c r="C9632" t="s">
        <v>19</v>
      </c>
      <c r="D9632" t="s">
        <v>69</v>
      </c>
      <c r="E9632" t="s">
        <v>991</v>
      </c>
    </row>
    <row r="9633" spans="1:5" x14ac:dyDescent="0.25">
      <c r="A9633" t="s">
        <v>38872</v>
      </c>
      <c r="B9633" t="s">
        <v>20</v>
      </c>
      <c r="C9633" t="s">
        <v>19</v>
      </c>
      <c r="D9633" t="s">
        <v>33</v>
      </c>
      <c r="E9633" t="s">
        <v>533</v>
      </c>
    </row>
    <row r="9634" spans="1:5" x14ac:dyDescent="0.25">
      <c r="A9634" t="s">
        <v>38873</v>
      </c>
      <c r="B9634" t="s">
        <v>20</v>
      </c>
      <c r="C9634" t="s">
        <v>19</v>
      </c>
      <c r="D9634" t="s">
        <v>33</v>
      </c>
      <c r="E9634" t="s">
        <v>530</v>
      </c>
    </row>
    <row r="9635" spans="1:5" x14ac:dyDescent="0.25">
      <c r="A9635" t="s">
        <v>38874</v>
      </c>
      <c r="B9635" t="s">
        <v>20</v>
      </c>
      <c r="C9635" t="s">
        <v>19</v>
      </c>
      <c r="D9635" t="s">
        <v>33</v>
      </c>
      <c r="E9635" t="s">
        <v>530</v>
      </c>
    </row>
    <row r="9636" spans="1:5" x14ac:dyDescent="0.25">
      <c r="A9636" t="s">
        <v>38875</v>
      </c>
      <c r="B9636" t="s">
        <v>20</v>
      </c>
      <c r="C9636" t="s">
        <v>19</v>
      </c>
      <c r="D9636" t="s">
        <v>33</v>
      </c>
      <c r="E9636" t="s">
        <v>530</v>
      </c>
    </row>
    <row r="9637" spans="1:5" x14ac:dyDescent="0.25">
      <c r="A9637" t="s">
        <v>38876</v>
      </c>
      <c r="B9637" t="s">
        <v>20</v>
      </c>
      <c r="C9637" t="s">
        <v>19</v>
      </c>
      <c r="D9637" t="s">
        <v>33</v>
      </c>
      <c r="E9637" t="s">
        <v>530</v>
      </c>
    </row>
    <row r="9638" spans="1:5" x14ac:dyDescent="0.25">
      <c r="A9638" t="s">
        <v>38877</v>
      </c>
      <c r="B9638" t="s">
        <v>20</v>
      </c>
      <c r="C9638" t="s">
        <v>19</v>
      </c>
      <c r="D9638" t="s">
        <v>33</v>
      </c>
      <c r="E9638" t="s">
        <v>530</v>
      </c>
    </row>
    <row r="9639" spans="1:5" x14ac:dyDescent="0.25">
      <c r="A9639" t="s">
        <v>38878</v>
      </c>
      <c r="B9639" t="s">
        <v>20</v>
      </c>
      <c r="C9639" t="s">
        <v>19</v>
      </c>
      <c r="D9639" t="s">
        <v>69</v>
      </c>
      <c r="E9639" t="s">
        <v>531</v>
      </c>
    </row>
    <row r="9640" spans="1:5" x14ac:dyDescent="0.25">
      <c r="A9640" t="s">
        <v>38879</v>
      </c>
      <c r="B9640" t="s">
        <v>20</v>
      </c>
      <c r="C9640" t="s">
        <v>19</v>
      </c>
      <c r="D9640" t="s">
        <v>33</v>
      </c>
      <c r="E9640" t="s">
        <v>530</v>
      </c>
    </row>
    <row r="9641" spans="1:5" x14ac:dyDescent="0.25">
      <c r="A9641" t="s">
        <v>38880</v>
      </c>
      <c r="B9641" t="s">
        <v>20</v>
      </c>
      <c r="C9641" t="s">
        <v>19</v>
      </c>
      <c r="D9641" t="s">
        <v>33</v>
      </c>
      <c r="E9641" t="s">
        <v>530</v>
      </c>
    </row>
    <row r="9642" spans="1:5" x14ac:dyDescent="0.25">
      <c r="A9642" t="s">
        <v>38881</v>
      </c>
      <c r="B9642" t="s">
        <v>20</v>
      </c>
      <c r="C9642" t="s">
        <v>19</v>
      </c>
      <c r="D9642" t="s">
        <v>33</v>
      </c>
      <c r="E9642" t="s">
        <v>562</v>
      </c>
    </row>
    <row r="9643" spans="1:5" x14ac:dyDescent="0.25">
      <c r="A9643" t="s">
        <v>38882</v>
      </c>
      <c r="B9643" t="s">
        <v>20</v>
      </c>
      <c r="C9643" t="s">
        <v>19</v>
      </c>
      <c r="D9643" t="s">
        <v>33</v>
      </c>
      <c r="E9643" t="s">
        <v>530</v>
      </c>
    </row>
    <row r="9644" spans="1:5" x14ac:dyDescent="0.25">
      <c r="A9644" t="s">
        <v>38883</v>
      </c>
      <c r="B9644" t="s">
        <v>20</v>
      </c>
      <c r="C9644" t="s">
        <v>19</v>
      </c>
      <c r="D9644" t="s">
        <v>33</v>
      </c>
      <c r="E9644" t="s">
        <v>530</v>
      </c>
    </row>
    <row r="9645" spans="1:5" x14ac:dyDescent="0.25">
      <c r="A9645" t="s">
        <v>38884</v>
      </c>
      <c r="B9645" t="s">
        <v>20</v>
      </c>
      <c r="C9645" t="s">
        <v>19</v>
      </c>
      <c r="D9645" t="s">
        <v>33</v>
      </c>
      <c r="E9645" t="s">
        <v>533</v>
      </c>
    </row>
    <row r="9646" spans="1:5" x14ac:dyDescent="0.25">
      <c r="A9646" t="s">
        <v>38885</v>
      </c>
      <c r="B9646" t="s">
        <v>20</v>
      </c>
      <c r="C9646" t="s">
        <v>19</v>
      </c>
      <c r="D9646" t="s">
        <v>33</v>
      </c>
      <c r="E9646" t="s">
        <v>530</v>
      </c>
    </row>
    <row r="9647" spans="1:5" x14ac:dyDescent="0.25">
      <c r="A9647" t="s">
        <v>38886</v>
      </c>
      <c r="B9647" t="s">
        <v>20</v>
      </c>
      <c r="C9647" t="s">
        <v>19</v>
      </c>
      <c r="D9647" t="s">
        <v>33</v>
      </c>
      <c r="E9647" t="s">
        <v>562</v>
      </c>
    </row>
    <row r="9648" spans="1:5" x14ac:dyDescent="0.25">
      <c r="A9648" t="s">
        <v>38887</v>
      </c>
      <c r="B9648" t="s">
        <v>20</v>
      </c>
      <c r="C9648" t="s">
        <v>19</v>
      </c>
      <c r="D9648" t="s">
        <v>33</v>
      </c>
      <c r="E9648" t="s">
        <v>538</v>
      </c>
    </row>
    <row r="9649" spans="1:5" x14ac:dyDescent="0.25">
      <c r="A9649" t="s">
        <v>38888</v>
      </c>
      <c r="B9649" t="s">
        <v>20</v>
      </c>
      <c r="C9649" t="s">
        <v>19</v>
      </c>
      <c r="D9649" t="s">
        <v>33</v>
      </c>
      <c r="E9649" t="s">
        <v>533</v>
      </c>
    </row>
    <row r="9650" spans="1:5" x14ac:dyDescent="0.25">
      <c r="A9650" t="s">
        <v>38889</v>
      </c>
      <c r="B9650" t="s">
        <v>20</v>
      </c>
      <c r="C9650" t="s">
        <v>19</v>
      </c>
      <c r="D9650" t="s">
        <v>33</v>
      </c>
      <c r="E9650" t="s">
        <v>538</v>
      </c>
    </row>
    <row r="9651" spans="1:5" x14ac:dyDescent="0.25">
      <c r="A9651" t="s">
        <v>38890</v>
      </c>
      <c r="B9651" t="s">
        <v>20</v>
      </c>
      <c r="C9651" t="s">
        <v>19</v>
      </c>
      <c r="D9651" t="s">
        <v>33</v>
      </c>
      <c r="E9651" t="s">
        <v>533</v>
      </c>
    </row>
    <row r="9652" spans="1:5" x14ac:dyDescent="0.25">
      <c r="A9652" t="s">
        <v>38891</v>
      </c>
      <c r="B9652" t="s">
        <v>20</v>
      </c>
      <c r="C9652" t="s">
        <v>19</v>
      </c>
      <c r="D9652" t="s">
        <v>33</v>
      </c>
      <c r="E9652" t="s">
        <v>538</v>
      </c>
    </row>
    <row r="9653" spans="1:5" x14ac:dyDescent="0.25">
      <c r="A9653" t="s">
        <v>38892</v>
      </c>
      <c r="B9653" t="s">
        <v>20</v>
      </c>
      <c r="C9653" t="s">
        <v>19</v>
      </c>
      <c r="D9653" t="s">
        <v>33</v>
      </c>
      <c r="E9653" t="s">
        <v>533</v>
      </c>
    </row>
    <row r="9654" spans="1:5" x14ac:dyDescent="0.25">
      <c r="A9654" t="s">
        <v>38893</v>
      </c>
      <c r="B9654" t="s">
        <v>20</v>
      </c>
      <c r="C9654" t="s">
        <v>19</v>
      </c>
      <c r="D9654" t="s">
        <v>33</v>
      </c>
      <c r="E9654" t="s">
        <v>530</v>
      </c>
    </row>
    <row r="9655" spans="1:5" x14ac:dyDescent="0.25">
      <c r="A9655" t="s">
        <v>38894</v>
      </c>
      <c r="B9655" t="s">
        <v>20</v>
      </c>
      <c r="C9655" t="s">
        <v>19</v>
      </c>
      <c r="D9655" t="s">
        <v>33</v>
      </c>
      <c r="E9655" t="s">
        <v>530</v>
      </c>
    </row>
    <row r="9656" spans="1:5" x14ac:dyDescent="0.25">
      <c r="A9656" t="s">
        <v>38895</v>
      </c>
      <c r="B9656" t="s">
        <v>20</v>
      </c>
      <c r="C9656" t="s">
        <v>19</v>
      </c>
      <c r="D9656" t="s">
        <v>33</v>
      </c>
      <c r="E9656" t="s">
        <v>530</v>
      </c>
    </row>
    <row r="9657" spans="1:5" x14ac:dyDescent="0.25">
      <c r="A9657" t="s">
        <v>38896</v>
      </c>
      <c r="B9657" t="s">
        <v>20</v>
      </c>
      <c r="C9657" t="s">
        <v>19</v>
      </c>
      <c r="D9657" t="s">
        <v>69</v>
      </c>
      <c r="E9657" t="s">
        <v>530</v>
      </c>
    </row>
    <row r="9658" spans="1:5" x14ac:dyDescent="0.25">
      <c r="A9658" t="s">
        <v>38897</v>
      </c>
      <c r="B9658" t="s">
        <v>20</v>
      </c>
      <c r="C9658" t="s">
        <v>19</v>
      </c>
      <c r="D9658" t="s">
        <v>33</v>
      </c>
      <c r="E9658" t="s">
        <v>533</v>
      </c>
    </row>
    <row r="9659" spans="1:5" x14ac:dyDescent="0.25">
      <c r="A9659" t="s">
        <v>38898</v>
      </c>
      <c r="B9659" t="s">
        <v>20</v>
      </c>
      <c r="C9659" t="s">
        <v>19</v>
      </c>
      <c r="D9659" t="s">
        <v>33</v>
      </c>
      <c r="E9659" t="s">
        <v>530</v>
      </c>
    </row>
    <row r="9660" spans="1:5" x14ac:dyDescent="0.25">
      <c r="A9660" t="s">
        <v>38899</v>
      </c>
      <c r="B9660" t="s">
        <v>20</v>
      </c>
      <c r="C9660" t="s">
        <v>19</v>
      </c>
      <c r="D9660" t="s">
        <v>33</v>
      </c>
      <c r="E9660" t="s">
        <v>530</v>
      </c>
    </row>
    <row r="9661" spans="1:5" x14ac:dyDescent="0.25">
      <c r="A9661" t="s">
        <v>38900</v>
      </c>
      <c r="B9661" t="s">
        <v>20</v>
      </c>
      <c r="C9661" t="s">
        <v>19</v>
      </c>
      <c r="D9661" t="s">
        <v>33</v>
      </c>
      <c r="E9661" t="s">
        <v>530</v>
      </c>
    </row>
    <row r="9662" spans="1:5" x14ac:dyDescent="0.25">
      <c r="A9662" t="s">
        <v>38901</v>
      </c>
      <c r="B9662" t="s">
        <v>20</v>
      </c>
      <c r="C9662" t="s">
        <v>19</v>
      </c>
      <c r="D9662" t="s">
        <v>33</v>
      </c>
      <c r="E9662" t="s">
        <v>538</v>
      </c>
    </row>
    <row r="9663" spans="1:5" x14ac:dyDescent="0.25">
      <c r="A9663" t="s">
        <v>38902</v>
      </c>
      <c r="B9663" t="s">
        <v>20</v>
      </c>
      <c r="C9663" t="s">
        <v>19</v>
      </c>
      <c r="D9663" t="s">
        <v>33</v>
      </c>
      <c r="E9663" t="s">
        <v>533</v>
      </c>
    </row>
    <row r="9664" spans="1:5" x14ac:dyDescent="0.25">
      <c r="A9664" t="s">
        <v>38903</v>
      </c>
      <c r="B9664" t="s">
        <v>20</v>
      </c>
      <c r="C9664" t="s">
        <v>19</v>
      </c>
      <c r="D9664" t="s">
        <v>33</v>
      </c>
      <c r="E9664" t="s">
        <v>533</v>
      </c>
    </row>
    <row r="9665" spans="1:5" x14ac:dyDescent="0.25">
      <c r="A9665" t="s">
        <v>38904</v>
      </c>
      <c r="B9665" t="s">
        <v>20</v>
      </c>
      <c r="C9665" t="s">
        <v>19</v>
      </c>
      <c r="D9665" t="s">
        <v>33</v>
      </c>
      <c r="E9665" t="s">
        <v>538</v>
      </c>
    </row>
    <row r="9666" spans="1:5" x14ac:dyDescent="0.25">
      <c r="A9666" t="s">
        <v>38905</v>
      </c>
      <c r="B9666" t="s">
        <v>20</v>
      </c>
      <c r="C9666" t="s">
        <v>19</v>
      </c>
      <c r="D9666" t="s">
        <v>33</v>
      </c>
      <c r="E9666" t="s">
        <v>533</v>
      </c>
    </row>
    <row r="9667" spans="1:5" x14ac:dyDescent="0.25">
      <c r="A9667" t="s">
        <v>38906</v>
      </c>
      <c r="B9667" t="s">
        <v>20</v>
      </c>
      <c r="C9667" t="s">
        <v>19</v>
      </c>
      <c r="D9667" t="s">
        <v>33</v>
      </c>
      <c r="E9667" t="s">
        <v>611</v>
      </c>
    </row>
    <row r="9668" spans="1:5" x14ac:dyDescent="0.25">
      <c r="A9668" t="s">
        <v>38907</v>
      </c>
      <c r="B9668" t="s">
        <v>20</v>
      </c>
      <c r="C9668" t="s">
        <v>19</v>
      </c>
      <c r="D9668" t="s">
        <v>33</v>
      </c>
      <c r="E9668" t="s">
        <v>533</v>
      </c>
    </row>
    <row r="9669" spans="1:5" x14ac:dyDescent="0.25">
      <c r="A9669" t="s">
        <v>38908</v>
      </c>
      <c r="B9669" t="s">
        <v>20</v>
      </c>
      <c r="C9669" t="s">
        <v>19</v>
      </c>
      <c r="D9669" t="s">
        <v>33</v>
      </c>
      <c r="E9669" t="s">
        <v>530</v>
      </c>
    </row>
    <row r="9670" spans="1:5" x14ac:dyDescent="0.25">
      <c r="A9670" t="s">
        <v>38909</v>
      </c>
      <c r="B9670" t="s">
        <v>20</v>
      </c>
      <c r="C9670" t="s">
        <v>19</v>
      </c>
      <c r="D9670" t="s">
        <v>33</v>
      </c>
      <c r="E9670" t="s">
        <v>530</v>
      </c>
    </row>
    <row r="9671" spans="1:5" x14ac:dyDescent="0.25">
      <c r="A9671" t="s">
        <v>38910</v>
      </c>
      <c r="B9671" t="s">
        <v>20</v>
      </c>
      <c r="C9671" t="s">
        <v>19</v>
      </c>
      <c r="D9671" t="s">
        <v>33</v>
      </c>
      <c r="E9671" t="s">
        <v>538</v>
      </c>
    </row>
    <row r="9672" spans="1:5" x14ac:dyDescent="0.25">
      <c r="A9672" t="s">
        <v>38911</v>
      </c>
      <c r="B9672" t="s">
        <v>20</v>
      </c>
      <c r="C9672" t="s">
        <v>19</v>
      </c>
      <c r="D9672" t="s">
        <v>33</v>
      </c>
      <c r="E9672" t="s">
        <v>533</v>
      </c>
    </row>
    <row r="9673" spans="1:5" x14ac:dyDescent="0.25">
      <c r="A9673" t="s">
        <v>38912</v>
      </c>
      <c r="B9673" t="s">
        <v>20</v>
      </c>
      <c r="C9673" t="s">
        <v>19</v>
      </c>
      <c r="D9673" t="s">
        <v>33</v>
      </c>
      <c r="E9673" t="s">
        <v>530</v>
      </c>
    </row>
    <row r="9674" spans="1:5" x14ac:dyDescent="0.25">
      <c r="A9674" t="s">
        <v>44388</v>
      </c>
      <c r="B9674" t="s">
        <v>20</v>
      </c>
      <c r="C9674" t="s">
        <v>19</v>
      </c>
      <c r="D9674" t="s">
        <v>66</v>
      </c>
      <c r="E9674" t="s">
        <v>538</v>
      </c>
    </row>
    <row r="9675" spans="1:5" x14ac:dyDescent="0.25">
      <c r="A9675" t="s">
        <v>38913</v>
      </c>
      <c r="B9675" t="s">
        <v>20</v>
      </c>
      <c r="C9675" t="s">
        <v>19</v>
      </c>
      <c r="D9675" t="s">
        <v>33</v>
      </c>
      <c r="E9675" t="s">
        <v>562</v>
      </c>
    </row>
    <row r="9676" spans="1:5" x14ac:dyDescent="0.25">
      <c r="A9676" t="s">
        <v>38914</v>
      </c>
      <c r="B9676" t="s">
        <v>20</v>
      </c>
      <c r="C9676" t="s">
        <v>19</v>
      </c>
      <c r="D9676" t="s">
        <v>33</v>
      </c>
      <c r="E9676" t="s">
        <v>553</v>
      </c>
    </row>
    <row r="9677" spans="1:5" x14ac:dyDescent="0.25">
      <c r="A9677" t="s">
        <v>38915</v>
      </c>
      <c r="B9677" t="s">
        <v>20</v>
      </c>
      <c r="C9677" t="s">
        <v>19</v>
      </c>
      <c r="D9677" t="s">
        <v>33</v>
      </c>
      <c r="E9677" t="s">
        <v>562</v>
      </c>
    </row>
    <row r="9678" spans="1:5" x14ac:dyDescent="0.25">
      <c r="A9678" t="s">
        <v>38916</v>
      </c>
      <c r="B9678" t="s">
        <v>20</v>
      </c>
      <c r="C9678" t="s">
        <v>19</v>
      </c>
      <c r="D9678" t="s">
        <v>33</v>
      </c>
      <c r="E9678" t="s">
        <v>533</v>
      </c>
    </row>
    <row r="9679" spans="1:5" x14ac:dyDescent="0.25">
      <c r="A9679" t="s">
        <v>38917</v>
      </c>
      <c r="B9679" t="s">
        <v>20</v>
      </c>
      <c r="C9679" t="s">
        <v>19</v>
      </c>
      <c r="D9679" t="s">
        <v>33</v>
      </c>
      <c r="E9679" t="s">
        <v>530</v>
      </c>
    </row>
    <row r="9680" spans="1:5" x14ac:dyDescent="0.25">
      <c r="A9680" t="s">
        <v>38918</v>
      </c>
      <c r="B9680" t="s">
        <v>20</v>
      </c>
      <c r="C9680" t="s">
        <v>19</v>
      </c>
      <c r="D9680" t="s">
        <v>33</v>
      </c>
      <c r="E9680" t="s">
        <v>530</v>
      </c>
    </row>
    <row r="9681" spans="1:5" x14ac:dyDescent="0.25">
      <c r="A9681" t="s">
        <v>38919</v>
      </c>
      <c r="B9681" t="s">
        <v>20</v>
      </c>
      <c r="C9681" t="s">
        <v>19</v>
      </c>
      <c r="D9681" t="s">
        <v>33</v>
      </c>
      <c r="E9681" t="s">
        <v>530</v>
      </c>
    </row>
    <row r="9682" spans="1:5" x14ac:dyDescent="0.25">
      <c r="A9682" t="s">
        <v>38920</v>
      </c>
      <c r="B9682" t="s">
        <v>20</v>
      </c>
      <c r="C9682" t="s">
        <v>19</v>
      </c>
      <c r="D9682" t="s">
        <v>33</v>
      </c>
      <c r="E9682" t="s">
        <v>533</v>
      </c>
    </row>
    <row r="9683" spans="1:5" x14ac:dyDescent="0.25">
      <c r="A9683" t="s">
        <v>38921</v>
      </c>
      <c r="B9683" t="s">
        <v>20</v>
      </c>
      <c r="C9683" t="s">
        <v>19</v>
      </c>
      <c r="D9683" t="s">
        <v>33</v>
      </c>
      <c r="E9683" t="s">
        <v>530</v>
      </c>
    </row>
    <row r="9684" spans="1:5" x14ac:dyDescent="0.25">
      <c r="A9684" t="s">
        <v>38922</v>
      </c>
      <c r="B9684" t="s">
        <v>20</v>
      </c>
      <c r="C9684" t="s">
        <v>19</v>
      </c>
      <c r="D9684" t="s">
        <v>33</v>
      </c>
      <c r="E9684" t="s">
        <v>611</v>
      </c>
    </row>
    <row r="9685" spans="1:5" x14ac:dyDescent="0.25">
      <c r="A9685" t="s">
        <v>38923</v>
      </c>
      <c r="B9685" t="s">
        <v>20</v>
      </c>
      <c r="C9685" t="s">
        <v>19</v>
      </c>
      <c r="D9685" t="s">
        <v>33</v>
      </c>
      <c r="E9685" t="s">
        <v>530</v>
      </c>
    </row>
    <row r="9686" spans="1:5" x14ac:dyDescent="0.25">
      <c r="A9686" t="s">
        <v>38924</v>
      </c>
      <c r="B9686" t="s">
        <v>20</v>
      </c>
      <c r="C9686" t="s">
        <v>19</v>
      </c>
      <c r="D9686" t="s">
        <v>33</v>
      </c>
      <c r="E9686" t="s">
        <v>530</v>
      </c>
    </row>
    <row r="9687" spans="1:5" x14ac:dyDescent="0.25">
      <c r="A9687" t="s">
        <v>38925</v>
      </c>
      <c r="B9687" t="s">
        <v>20</v>
      </c>
      <c r="C9687" t="s">
        <v>19</v>
      </c>
      <c r="D9687" t="s">
        <v>33</v>
      </c>
      <c r="E9687" t="s">
        <v>533</v>
      </c>
    </row>
    <row r="9688" spans="1:5" x14ac:dyDescent="0.25">
      <c r="A9688" t="s">
        <v>38926</v>
      </c>
      <c r="B9688" t="s">
        <v>20</v>
      </c>
      <c r="C9688" t="s">
        <v>19</v>
      </c>
      <c r="D9688" t="s">
        <v>33</v>
      </c>
      <c r="E9688" t="s">
        <v>533</v>
      </c>
    </row>
    <row r="9689" spans="1:5" x14ac:dyDescent="0.25">
      <c r="A9689" t="s">
        <v>38927</v>
      </c>
      <c r="B9689" t="s">
        <v>20</v>
      </c>
      <c r="C9689" t="s">
        <v>19</v>
      </c>
      <c r="D9689" t="s">
        <v>33</v>
      </c>
      <c r="E9689" t="s">
        <v>530</v>
      </c>
    </row>
    <row r="9690" spans="1:5" x14ac:dyDescent="0.25">
      <c r="A9690" t="s">
        <v>38928</v>
      </c>
      <c r="B9690" t="s">
        <v>20</v>
      </c>
      <c r="C9690" t="s">
        <v>19</v>
      </c>
      <c r="D9690" t="s">
        <v>33</v>
      </c>
      <c r="E9690" t="s">
        <v>530</v>
      </c>
    </row>
    <row r="9691" spans="1:5" x14ac:dyDescent="0.25">
      <c r="A9691" t="s">
        <v>38929</v>
      </c>
      <c r="B9691" t="s">
        <v>20</v>
      </c>
      <c r="C9691" t="s">
        <v>19</v>
      </c>
      <c r="D9691" t="s">
        <v>33</v>
      </c>
      <c r="E9691" t="s">
        <v>533</v>
      </c>
    </row>
    <row r="9692" spans="1:5" x14ac:dyDescent="0.25">
      <c r="A9692" t="s">
        <v>38930</v>
      </c>
      <c r="B9692" t="s">
        <v>20</v>
      </c>
      <c r="C9692" t="s">
        <v>19</v>
      </c>
      <c r="D9692" t="s">
        <v>33</v>
      </c>
      <c r="E9692" t="s">
        <v>562</v>
      </c>
    </row>
    <row r="9693" spans="1:5" x14ac:dyDescent="0.25">
      <c r="A9693" t="s">
        <v>38931</v>
      </c>
      <c r="B9693" t="s">
        <v>20</v>
      </c>
      <c r="C9693" t="s">
        <v>19</v>
      </c>
      <c r="D9693" t="s">
        <v>33</v>
      </c>
      <c r="E9693" t="s">
        <v>533</v>
      </c>
    </row>
    <row r="9694" spans="1:5" x14ac:dyDescent="0.25">
      <c r="A9694" t="s">
        <v>38932</v>
      </c>
      <c r="B9694" t="s">
        <v>20</v>
      </c>
      <c r="C9694" t="s">
        <v>19</v>
      </c>
      <c r="D9694" t="s">
        <v>33</v>
      </c>
      <c r="E9694" t="s">
        <v>530</v>
      </c>
    </row>
    <row r="9695" spans="1:5" x14ac:dyDescent="0.25">
      <c r="A9695" t="s">
        <v>38933</v>
      </c>
      <c r="B9695" t="s">
        <v>20</v>
      </c>
      <c r="C9695" t="s">
        <v>19</v>
      </c>
      <c r="D9695" t="s">
        <v>33</v>
      </c>
      <c r="E9695" t="s">
        <v>533</v>
      </c>
    </row>
    <row r="9696" spans="1:5" x14ac:dyDescent="0.25">
      <c r="A9696" t="s">
        <v>38934</v>
      </c>
      <c r="B9696" t="s">
        <v>20</v>
      </c>
      <c r="C9696" t="s">
        <v>19</v>
      </c>
      <c r="D9696" t="s">
        <v>33</v>
      </c>
      <c r="E9696" t="s">
        <v>530</v>
      </c>
    </row>
    <row r="9697" spans="1:5" x14ac:dyDescent="0.25">
      <c r="A9697" t="s">
        <v>38935</v>
      </c>
      <c r="B9697" t="s">
        <v>20</v>
      </c>
      <c r="C9697" t="s">
        <v>19</v>
      </c>
      <c r="D9697" t="s">
        <v>33</v>
      </c>
      <c r="E9697" t="s">
        <v>530</v>
      </c>
    </row>
    <row r="9698" spans="1:5" x14ac:dyDescent="0.25">
      <c r="A9698" t="s">
        <v>38936</v>
      </c>
      <c r="B9698" t="s">
        <v>20</v>
      </c>
      <c r="C9698" t="s">
        <v>19</v>
      </c>
      <c r="D9698" t="s">
        <v>33</v>
      </c>
      <c r="E9698" t="s">
        <v>530</v>
      </c>
    </row>
    <row r="9699" spans="1:5" x14ac:dyDescent="0.25">
      <c r="A9699" t="s">
        <v>38937</v>
      </c>
      <c r="B9699" t="s">
        <v>20</v>
      </c>
      <c r="C9699" t="s">
        <v>19</v>
      </c>
      <c r="D9699" t="s">
        <v>33</v>
      </c>
      <c r="E9699" t="s">
        <v>533</v>
      </c>
    </row>
    <row r="9700" spans="1:5" x14ac:dyDescent="0.25">
      <c r="A9700" t="s">
        <v>38938</v>
      </c>
      <c r="B9700" t="s">
        <v>20</v>
      </c>
      <c r="C9700" t="s">
        <v>19</v>
      </c>
      <c r="D9700" t="s">
        <v>33</v>
      </c>
      <c r="E9700" t="s">
        <v>530</v>
      </c>
    </row>
    <row r="9701" spans="1:5" x14ac:dyDescent="0.25">
      <c r="A9701" t="s">
        <v>38939</v>
      </c>
      <c r="B9701" t="s">
        <v>20</v>
      </c>
      <c r="C9701" t="s">
        <v>19</v>
      </c>
      <c r="D9701" t="s">
        <v>33</v>
      </c>
      <c r="E9701" t="s">
        <v>562</v>
      </c>
    </row>
    <row r="9702" spans="1:5" x14ac:dyDescent="0.25">
      <c r="A9702" t="s">
        <v>38940</v>
      </c>
      <c r="B9702" t="s">
        <v>20</v>
      </c>
      <c r="C9702" t="s">
        <v>19</v>
      </c>
      <c r="D9702" t="s">
        <v>33</v>
      </c>
      <c r="E9702" t="s">
        <v>538</v>
      </c>
    </row>
    <row r="9703" spans="1:5" x14ac:dyDescent="0.25">
      <c r="A9703" t="s">
        <v>38941</v>
      </c>
      <c r="B9703" t="s">
        <v>20</v>
      </c>
      <c r="C9703" t="s">
        <v>19</v>
      </c>
      <c r="D9703" t="s">
        <v>33</v>
      </c>
      <c r="E9703" t="s">
        <v>530</v>
      </c>
    </row>
    <row r="9704" spans="1:5" x14ac:dyDescent="0.25">
      <c r="A9704" t="s">
        <v>38942</v>
      </c>
      <c r="B9704" t="s">
        <v>20</v>
      </c>
      <c r="C9704" t="s">
        <v>19</v>
      </c>
      <c r="D9704" t="s">
        <v>33</v>
      </c>
      <c r="E9704" t="s">
        <v>530</v>
      </c>
    </row>
    <row r="9705" spans="1:5" x14ac:dyDescent="0.25">
      <c r="A9705" t="s">
        <v>38943</v>
      </c>
      <c r="B9705" t="s">
        <v>20</v>
      </c>
      <c r="C9705" t="s">
        <v>19</v>
      </c>
      <c r="D9705" t="s">
        <v>33</v>
      </c>
      <c r="E9705" t="s">
        <v>530</v>
      </c>
    </row>
    <row r="9706" spans="1:5" x14ac:dyDescent="0.25">
      <c r="A9706" t="s">
        <v>38944</v>
      </c>
      <c r="B9706" t="s">
        <v>20</v>
      </c>
      <c r="C9706" t="s">
        <v>19</v>
      </c>
      <c r="D9706" t="s">
        <v>33</v>
      </c>
      <c r="E9706" t="s">
        <v>538</v>
      </c>
    </row>
    <row r="9707" spans="1:5" x14ac:dyDescent="0.25">
      <c r="A9707" t="s">
        <v>38945</v>
      </c>
      <c r="B9707" t="s">
        <v>20</v>
      </c>
      <c r="C9707" t="s">
        <v>19</v>
      </c>
      <c r="D9707" t="s">
        <v>33</v>
      </c>
      <c r="E9707" t="s">
        <v>533</v>
      </c>
    </row>
    <row r="9708" spans="1:5" x14ac:dyDescent="0.25">
      <c r="A9708" t="s">
        <v>38946</v>
      </c>
      <c r="B9708" t="s">
        <v>20</v>
      </c>
      <c r="C9708" t="s">
        <v>19</v>
      </c>
      <c r="D9708" t="s">
        <v>33</v>
      </c>
      <c r="E9708" t="s">
        <v>538</v>
      </c>
    </row>
    <row r="9709" spans="1:5" x14ac:dyDescent="0.25">
      <c r="A9709" t="s">
        <v>38947</v>
      </c>
      <c r="B9709" t="s">
        <v>20</v>
      </c>
      <c r="C9709" t="s">
        <v>19</v>
      </c>
      <c r="D9709" t="s">
        <v>33</v>
      </c>
      <c r="E9709" t="s">
        <v>704</v>
      </c>
    </row>
    <row r="9710" spans="1:5" x14ac:dyDescent="0.25">
      <c r="A9710" t="s">
        <v>38948</v>
      </c>
      <c r="B9710" t="s">
        <v>20</v>
      </c>
      <c r="C9710" t="s">
        <v>19</v>
      </c>
      <c r="D9710" t="s">
        <v>33</v>
      </c>
      <c r="E9710" t="s">
        <v>533</v>
      </c>
    </row>
    <row r="9711" spans="1:5" x14ac:dyDescent="0.25">
      <c r="A9711" t="s">
        <v>38949</v>
      </c>
      <c r="B9711" t="s">
        <v>20</v>
      </c>
      <c r="C9711" t="s">
        <v>19</v>
      </c>
      <c r="D9711" t="s">
        <v>33</v>
      </c>
      <c r="E9711" t="s">
        <v>538</v>
      </c>
    </row>
    <row r="9712" spans="1:5" x14ac:dyDescent="0.25">
      <c r="A9712" t="s">
        <v>38950</v>
      </c>
      <c r="B9712" t="s">
        <v>20</v>
      </c>
      <c r="C9712" t="s">
        <v>19</v>
      </c>
      <c r="D9712" t="s">
        <v>33</v>
      </c>
      <c r="E9712" t="s">
        <v>533</v>
      </c>
    </row>
    <row r="9713" spans="1:5" x14ac:dyDescent="0.25">
      <c r="A9713" t="s">
        <v>38951</v>
      </c>
      <c r="B9713" t="s">
        <v>20</v>
      </c>
      <c r="C9713" t="s">
        <v>19</v>
      </c>
      <c r="D9713" t="s">
        <v>33</v>
      </c>
      <c r="E9713" t="s">
        <v>533</v>
      </c>
    </row>
    <row r="9714" spans="1:5" x14ac:dyDescent="0.25">
      <c r="A9714" t="s">
        <v>38952</v>
      </c>
      <c r="B9714" t="s">
        <v>20</v>
      </c>
      <c r="C9714" t="s">
        <v>19</v>
      </c>
      <c r="D9714" t="s">
        <v>33</v>
      </c>
      <c r="E9714" t="s">
        <v>530</v>
      </c>
    </row>
    <row r="9715" spans="1:5" x14ac:dyDescent="0.25">
      <c r="A9715" t="s">
        <v>38953</v>
      </c>
      <c r="B9715" t="s">
        <v>20</v>
      </c>
      <c r="C9715" t="s">
        <v>19</v>
      </c>
      <c r="D9715" t="s">
        <v>33</v>
      </c>
      <c r="E9715" t="s">
        <v>533</v>
      </c>
    </row>
    <row r="9716" spans="1:5" x14ac:dyDescent="0.25">
      <c r="A9716" t="s">
        <v>38954</v>
      </c>
      <c r="B9716" t="s">
        <v>20</v>
      </c>
      <c r="C9716" t="s">
        <v>19</v>
      </c>
      <c r="D9716" t="s">
        <v>33</v>
      </c>
      <c r="E9716" t="s">
        <v>562</v>
      </c>
    </row>
    <row r="9717" spans="1:5" x14ac:dyDescent="0.25">
      <c r="A9717" t="s">
        <v>38955</v>
      </c>
      <c r="B9717" t="s">
        <v>20</v>
      </c>
      <c r="C9717" t="s">
        <v>19</v>
      </c>
      <c r="D9717" t="s">
        <v>33</v>
      </c>
      <c r="E9717" t="s">
        <v>562</v>
      </c>
    </row>
    <row r="9718" spans="1:5" x14ac:dyDescent="0.25">
      <c r="A9718" t="s">
        <v>38956</v>
      </c>
      <c r="B9718" t="s">
        <v>20</v>
      </c>
      <c r="C9718" t="s">
        <v>19</v>
      </c>
      <c r="D9718" t="s">
        <v>33</v>
      </c>
      <c r="E9718" t="s">
        <v>562</v>
      </c>
    </row>
    <row r="9719" spans="1:5" x14ac:dyDescent="0.25">
      <c r="A9719" t="s">
        <v>38957</v>
      </c>
      <c r="B9719" t="s">
        <v>20</v>
      </c>
      <c r="C9719" t="s">
        <v>19</v>
      </c>
      <c r="D9719" t="s">
        <v>33</v>
      </c>
      <c r="E9719" t="s">
        <v>533</v>
      </c>
    </row>
    <row r="9720" spans="1:5" x14ac:dyDescent="0.25">
      <c r="A9720" t="s">
        <v>38958</v>
      </c>
      <c r="B9720" t="s">
        <v>20</v>
      </c>
      <c r="C9720" t="s">
        <v>19</v>
      </c>
      <c r="D9720" t="s">
        <v>33</v>
      </c>
      <c r="E9720" t="s">
        <v>538</v>
      </c>
    </row>
    <row r="9721" spans="1:5" x14ac:dyDescent="0.25">
      <c r="A9721" t="s">
        <v>38959</v>
      </c>
      <c r="B9721" t="s">
        <v>20</v>
      </c>
      <c r="C9721" t="s">
        <v>19</v>
      </c>
      <c r="D9721" t="s">
        <v>33</v>
      </c>
      <c r="E9721" t="s">
        <v>538</v>
      </c>
    </row>
    <row r="9722" spans="1:5" x14ac:dyDescent="0.25">
      <c r="A9722" t="s">
        <v>38960</v>
      </c>
      <c r="B9722" t="s">
        <v>20</v>
      </c>
      <c r="C9722" t="s">
        <v>19</v>
      </c>
      <c r="D9722" t="s">
        <v>33</v>
      </c>
      <c r="E9722" t="s">
        <v>562</v>
      </c>
    </row>
    <row r="9723" spans="1:5" x14ac:dyDescent="0.25">
      <c r="A9723" t="s">
        <v>38961</v>
      </c>
      <c r="B9723" t="s">
        <v>20</v>
      </c>
      <c r="C9723" t="s">
        <v>19</v>
      </c>
      <c r="D9723" t="s">
        <v>33</v>
      </c>
      <c r="E9723" t="s">
        <v>530</v>
      </c>
    </row>
    <row r="9724" spans="1:5" x14ac:dyDescent="0.25">
      <c r="A9724" t="s">
        <v>38962</v>
      </c>
      <c r="B9724" t="s">
        <v>20</v>
      </c>
      <c r="C9724" t="s">
        <v>19</v>
      </c>
      <c r="D9724" t="s">
        <v>65</v>
      </c>
      <c r="E9724" t="s">
        <v>533</v>
      </c>
    </row>
    <row r="9725" spans="1:5" x14ac:dyDescent="0.25">
      <c r="A9725" t="s">
        <v>38963</v>
      </c>
      <c r="B9725" t="s">
        <v>20</v>
      </c>
      <c r="C9725" t="s">
        <v>19</v>
      </c>
      <c r="D9725" t="s">
        <v>69</v>
      </c>
      <c r="E9725" t="s">
        <v>952</v>
      </c>
    </row>
    <row r="9726" spans="1:5" x14ac:dyDescent="0.25">
      <c r="A9726" t="s">
        <v>38964</v>
      </c>
      <c r="B9726" t="s">
        <v>20</v>
      </c>
      <c r="C9726" t="s">
        <v>19</v>
      </c>
      <c r="D9726" t="s">
        <v>33</v>
      </c>
      <c r="E9726" t="s">
        <v>530</v>
      </c>
    </row>
    <row r="9727" spans="1:5" x14ac:dyDescent="0.25">
      <c r="A9727" t="s">
        <v>38965</v>
      </c>
      <c r="B9727" t="s">
        <v>20</v>
      </c>
      <c r="C9727" t="s">
        <v>19</v>
      </c>
      <c r="D9727" t="s">
        <v>33</v>
      </c>
      <c r="E9727" t="s">
        <v>530</v>
      </c>
    </row>
    <row r="9728" spans="1:5" x14ac:dyDescent="0.25">
      <c r="A9728" t="s">
        <v>38966</v>
      </c>
      <c r="B9728" t="s">
        <v>20</v>
      </c>
      <c r="C9728" t="s">
        <v>19</v>
      </c>
      <c r="D9728" t="s">
        <v>33</v>
      </c>
      <c r="E9728" t="s">
        <v>562</v>
      </c>
    </row>
    <row r="9729" spans="1:5" x14ac:dyDescent="0.25">
      <c r="A9729" t="s">
        <v>38967</v>
      </c>
      <c r="B9729" t="s">
        <v>20</v>
      </c>
      <c r="C9729" t="s">
        <v>19</v>
      </c>
      <c r="D9729" t="s">
        <v>33</v>
      </c>
      <c r="E9729" t="s">
        <v>530</v>
      </c>
    </row>
    <row r="9730" spans="1:5" x14ac:dyDescent="0.25">
      <c r="A9730" t="s">
        <v>38968</v>
      </c>
      <c r="B9730" t="s">
        <v>20</v>
      </c>
      <c r="C9730" t="s">
        <v>19</v>
      </c>
      <c r="D9730" t="s">
        <v>33</v>
      </c>
      <c r="E9730" t="s">
        <v>530</v>
      </c>
    </row>
    <row r="9731" spans="1:5" x14ac:dyDescent="0.25">
      <c r="A9731" t="s">
        <v>38969</v>
      </c>
      <c r="B9731" t="s">
        <v>20</v>
      </c>
      <c r="C9731" t="s">
        <v>19</v>
      </c>
      <c r="D9731" t="s">
        <v>33</v>
      </c>
      <c r="E9731" t="s">
        <v>530</v>
      </c>
    </row>
    <row r="9732" spans="1:5" x14ac:dyDescent="0.25">
      <c r="A9732" t="s">
        <v>38970</v>
      </c>
      <c r="B9732" t="s">
        <v>20</v>
      </c>
      <c r="C9732" t="s">
        <v>19</v>
      </c>
      <c r="D9732" t="s">
        <v>33</v>
      </c>
      <c r="E9732" t="s">
        <v>538</v>
      </c>
    </row>
    <row r="9733" spans="1:5" x14ac:dyDescent="0.25">
      <c r="A9733" t="s">
        <v>38971</v>
      </c>
      <c r="B9733" t="s">
        <v>20</v>
      </c>
      <c r="C9733" t="s">
        <v>19</v>
      </c>
      <c r="D9733" t="s">
        <v>33</v>
      </c>
      <c r="E9733" t="s">
        <v>533</v>
      </c>
    </row>
    <row r="9734" spans="1:5" x14ac:dyDescent="0.25">
      <c r="A9734" t="s">
        <v>38972</v>
      </c>
      <c r="B9734" t="s">
        <v>20</v>
      </c>
      <c r="C9734" t="s">
        <v>19</v>
      </c>
      <c r="D9734" t="s">
        <v>69</v>
      </c>
      <c r="E9734" t="s">
        <v>533</v>
      </c>
    </row>
    <row r="9735" spans="1:5" x14ac:dyDescent="0.25">
      <c r="A9735" t="s">
        <v>38973</v>
      </c>
      <c r="B9735" t="s">
        <v>20</v>
      </c>
      <c r="C9735" t="s">
        <v>19</v>
      </c>
      <c r="D9735" t="s">
        <v>33</v>
      </c>
      <c r="E9735" t="s">
        <v>530</v>
      </c>
    </row>
    <row r="9736" spans="1:5" x14ac:dyDescent="0.25">
      <c r="A9736" t="s">
        <v>38974</v>
      </c>
      <c r="B9736" t="s">
        <v>20</v>
      </c>
      <c r="C9736" t="s">
        <v>19</v>
      </c>
      <c r="D9736" t="s">
        <v>33</v>
      </c>
      <c r="E9736" t="s">
        <v>530</v>
      </c>
    </row>
    <row r="9737" spans="1:5" x14ac:dyDescent="0.25">
      <c r="A9737" t="s">
        <v>38975</v>
      </c>
      <c r="B9737" t="s">
        <v>20</v>
      </c>
      <c r="C9737" t="s">
        <v>19</v>
      </c>
      <c r="D9737" t="s">
        <v>33</v>
      </c>
      <c r="E9737" t="s">
        <v>530</v>
      </c>
    </row>
    <row r="9738" spans="1:5" x14ac:dyDescent="0.25">
      <c r="A9738" t="s">
        <v>38976</v>
      </c>
      <c r="B9738" t="s">
        <v>20</v>
      </c>
      <c r="C9738" t="s">
        <v>19</v>
      </c>
      <c r="D9738" t="s">
        <v>33</v>
      </c>
      <c r="E9738" t="s">
        <v>533</v>
      </c>
    </row>
    <row r="9739" spans="1:5" x14ac:dyDescent="0.25">
      <c r="A9739" t="s">
        <v>38977</v>
      </c>
      <c r="B9739" t="s">
        <v>20</v>
      </c>
      <c r="C9739" t="s">
        <v>19</v>
      </c>
      <c r="D9739" t="s">
        <v>33</v>
      </c>
      <c r="E9739" t="s">
        <v>530</v>
      </c>
    </row>
    <row r="9740" spans="1:5" x14ac:dyDescent="0.25">
      <c r="A9740" t="s">
        <v>38978</v>
      </c>
      <c r="B9740" t="s">
        <v>20</v>
      </c>
      <c r="C9740" t="s">
        <v>19</v>
      </c>
      <c r="D9740" t="s">
        <v>33</v>
      </c>
      <c r="E9740" t="s">
        <v>562</v>
      </c>
    </row>
    <row r="9741" spans="1:5" x14ac:dyDescent="0.25">
      <c r="A9741" t="s">
        <v>38979</v>
      </c>
      <c r="B9741" t="s">
        <v>20</v>
      </c>
      <c r="C9741" t="s">
        <v>19</v>
      </c>
      <c r="D9741" t="s">
        <v>33</v>
      </c>
      <c r="E9741" t="s">
        <v>530</v>
      </c>
    </row>
    <row r="9742" spans="1:5" x14ac:dyDescent="0.25">
      <c r="A9742" t="s">
        <v>38980</v>
      </c>
      <c r="B9742" t="s">
        <v>20</v>
      </c>
      <c r="C9742" t="s">
        <v>19</v>
      </c>
      <c r="D9742" t="s">
        <v>33</v>
      </c>
      <c r="E9742" t="s">
        <v>530</v>
      </c>
    </row>
    <row r="9743" spans="1:5" x14ac:dyDescent="0.25">
      <c r="A9743" t="s">
        <v>38981</v>
      </c>
      <c r="B9743" t="s">
        <v>20</v>
      </c>
      <c r="C9743" t="s">
        <v>19</v>
      </c>
      <c r="D9743" t="s">
        <v>33</v>
      </c>
      <c r="E9743" t="s">
        <v>533</v>
      </c>
    </row>
    <row r="9744" spans="1:5" x14ac:dyDescent="0.25">
      <c r="A9744" t="s">
        <v>38982</v>
      </c>
      <c r="B9744" t="s">
        <v>20</v>
      </c>
      <c r="C9744" t="s">
        <v>19</v>
      </c>
      <c r="D9744" t="s">
        <v>33</v>
      </c>
      <c r="E9744" t="s">
        <v>533</v>
      </c>
    </row>
    <row r="9745" spans="1:5" x14ac:dyDescent="0.25">
      <c r="A9745" t="s">
        <v>38983</v>
      </c>
      <c r="B9745" t="s">
        <v>20</v>
      </c>
      <c r="C9745" t="s">
        <v>19</v>
      </c>
      <c r="D9745" t="s">
        <v>33</v>
      </c>
      <c r="E9745" t="s">
        <v>530</v>
      </c>
    </row>
    <row r="9746" spans="1:5" x14ac:dyDescent="0.25">
      <c r="A9746" t="s">
        <v>38984</v>
      </c>
      <c r="B9746" t="s">
        <v>20</v>
      </c>
      <c r="C9746" t="s">
        <v>19</v>
      </c>
      <c r="D9746" t="s">
        <v>33</v>
      </c>
      <c r="E9746" t="s">
        <v>530</v>
      </c>
    </row>
    <row r="9747" spans="1:5" x14ac:dyDescent="0.25">
      <c r="A9747" t="s">
        <v>38985</v>
      </c>
      <c r="B9747" t="s">
        <v>20</v>
      </c>
      <c r="C9747" t="s">
        <v>19</v>
      </c>
      <c r="D9747" t="s">
        <v>33</v>
      </c>
      <c r="E9747" t="s">
        <v>533</v>
      </c>
    </row>
    <row r="9748" spans="1:5" x14ac:dyDescent="0.25">
      <c r="A9748" t="s">
        <v>38986</v>
      </c>
      <c r="B9748" t="s">
        <v>20</v>
      </c>
      <c r="C9748" t="s">
        <v>19</v>
      </c>
      <c r="D9748" t="s">
        <v>33</v>
      </c>
      <c r="E9748" t="s">
        <v>533</v>
      </c>
    </row>
    <row r="9749" spans="1:5" x14ac:dyDescent="0.25">
      <c r="A9749" t="s">
        <v>38987</v>
      </c>
      <c r="B9749" t="s">
        <v>20</v>
      </c>
      <c r="C9749" t="s">
        <v>19</v>
      </c>
      <c r="D9749" t="s">
        <v>33</v>
      </c>
      <c r="E9749" t="s">
        <v>533</v>
      </c>
    </row>
    <row r="9750" spans="1:5" x14ac:dyDescent="0.25">
      <c r="A9750" t="s">
        <v>38988</v>
      </c>
      <c r="B9750" t="s">
        <v>20</v>
      </c>
      <c r="C9750" t="s">
        <v>19</v>
      </c>
      <c r="D9750" t="s">
        <v>33</v>
      </c>
      <c r="E9750" t="s">
        <v>530</v>
      </c>
    </row>
    <row r="9751" spans="1:5" x14ac:dyDescent="0.25">
      <c r="A9751" t="s">
        <v>38989</v>
      </c>
      <c r="B9751" t="s">
        <v>20</v>
      </c>
      <c r="C9751" t="s">
        <v>19</v>
      </c>
      <c r="D9751" t="s">
        <v>33</v>
      </c>
      <c r="E9751" t="s">
        <v>530</v>
      </c>
    </row>
    <row r="9752" spans="1:5" x14ac:dyDescent="0.25">
      <c r="A9752" t="s">
        <v>38990</v>
      </c>
      <c r="B9752" t="s">
        <v>20</v>
      </c>
      <c r="C9752" t="s">
        <v>19</v>
      </c>
      <c r="D9752" t="s">
        <v>33</v>
      </c>
      <c r="E9752" t="s">
        <v>530</v>
      </c>
    </row>
    <row r="9753" spans="1:5" x14ac:dyDescent="0.25">
      <c r="A9753" t="s">
        <v>38991</v>
      </c>
      <c r="B9753" t="s">
        <v>20</v>
      </c>
      <c r="C9753" t="s">
        <v>19</v>
      </c>
      <c r="D9753" t="s">
        <v>33</v>
      </c>
      <c r="E9753" t="s">
        <v>533</v>
      </c>
    </row>
    <row r="9754" spans="1:5" x14ac:dyDescent="0.25">
      <c r="A9754" t="s">
        <v>38992</v>
      </c>
      <c r="B9754" t="s">
        <v>20</v>
      </c>
      <c r="C9754" t="s">
        <v>19</v>
      </c>
      <c r="D9754" t="s">
        <v>33</v>
      </c>
      <c r="E9754" t="s">
        <v>533</v>
      </c>
    </row>
    <row r="9755" spans="1:5" x14ac:dyDescent="0.25">
      <c r="A9755" t="s">
        <v>38993</v>
      </c>
      <c r="B9755" t="s">
        <v>20</v>
      </c>
      <c r="C9755" t="s">
        <v>19</v>
      </c>
      <c r="D9755" t="s">
        <v>33</v>
      </c>
      <c r="E9755" t="s">
        <v>553</v>
      </c>
    </row>
    <row r="9756" spans="1:5" x14ac:dyDescent="0.25">
      <c r="A9756" t="s">
        <v>38994</v>
      </c>
      <c r="B9756" t="s">
        <v>20</v>
      </c>
      <c r="C9756" t="s">
        <v>19</v>
      </c>
      <c r="D9756" t="s">
        <v>33</v>
      </c>
      <c r="E9756" t="s">
        <v>530</v>
      </c>
    </row>
    <row r="9757" spans="1:5" x14ac:dyDescent="0.25">
      <c r="A9757" t="s">
        <v>38995</v>
      </c>
      <c r="B9757" t="s">
        <v>20</v>
      </c>
      <c r="C9757" t="s">
        <v>19</v>
      </c>
      <c r="D9757" t="s">
        <v>33</v>
      </c>
      <c r="E9757" t="s">
        <v>533</v>
      </c>
    </row>
    <row r="9758" spans="1:5" x14ac:dyDescent="0.25">
      <c r="A9758" t="s">
        <v>38996</v>
      </c>
      <c r="B9758" t="s">
        <v>20</v>
      </c>
      <c r="C9758" t="s">
        <v>19</v>
      </c>
      <c r="D9758" t="s">
        <v>33</v>
      </c>
      <c r="E9758" t="s">
        <v>533</v>
      </c>
    </row>
    <row r="9759" spans="1:5" x14ac:dyDescent="0.25">
      <c r="A9759" t="s">
        <v>38997</v>
      </c>
      <c r="B9759" t="s">
        <v>20</v>
      </c>
      <c r="C9759" t="s">
        <v>19</v>
      </c>
      <c r="D9759" t="s">
        <v>33</v>
      </c>
      <c r="E9759" t="s">
        <v>530</v>
      </c>
    </row>
    <row r="9760" spans="1:5" x14ac:dyDescent="0.25">
      <c r="A9760" t="s">
        <v>38998</v>
      </c>
      <c r="B9760" t="s">
        <v>20</v>
      </c>
      <c r="C9760" t="s">
        <v>19</v>
      </c>
      <c r="D9760" t="s">
        <v>33</v>
      </c>
      <c r="E9760" t="s">
        <v>538</v>
      </c>
    </row>
    <row r="9761" spans="1:5" x14ac:dyDescent="0.25">
      <c r="A9761" t="s">
        <v>38999</v>
      </c>
      <c r="B9761" t="s">
        <v>20</v>
      </c>
      <c r="C9761" t="s">
        <v>19</v>
      </c>
      <c r="D9761" t="s">
        <v>33</v>
      </c>
      <c r="E9761" t="s">
        <v>538</v>
      </c>
    </row>
    <row r="9762" spans="1:5" x14ac:dyDescent="0.25">
      <c r="A9762" t="s">
        <v>39000</v>
      </c>
      <c r="B9762" t="s">
        <v>20</v>
      </c>
      <c r="C9762" t="s">
        <v>19</v>
      </c>
      <c r="D9762" t="s">
        <v>33</v>
      </c>
      <c r="E9762" t="s">
        <v>530</v>
      </c>
    </row>
    <row r="9763" spans="1:5" x14ac:dyDescent="0.25">
      <c r="A9763" t="s">
        <v>39001</v>
      </c>
      <c r="B9763" t="s">
        <v>20</v>
      </c>
      <c r="C9763" t="s">
        <v>19</v>
      </c>
      <c r="D9763" t="s">
        <v>33</v>
      </c>
      <c r="E9763" t="s">
        <v>530</v>
      </c>
    </row>
    <row r="9764" spans="1:5" x14ac:dyDescent="0.25">
      <c r="A9764" t="s">
        <v>39002</v>
      </c>
      <c r="B9764" t="s">
        <v>20</v>
      </c>
      <c r="C9764" t="s">
        <v>19</v>
      </c>
      <c r="D9764" t="s">
        <v>33</v>
      </c>
      <c r="E9764" t="s">
        <v>533</v>
      </c>
    </row>
    <row r="9765" spans="1:5" x14ac:dyDescent="0.25">
      <c r="A9765" t="s">
        <v>39003</v>
      </c>
      <c r="B9765" t="s">
        <v>20</v>
      </c>
      <c r="C9765" t="s">
        <v>19</v>
      </c>
      <c r="D9765" t="s">
        <v>33</v>
      </c>
      <c r="E9765" t="s">
        <v>530</v>
      </c>
    </row>
    <row r="9766" spans="1:5" x14ac:dyDescent="0.25">
      <c r="A9766" t="s">
        <v>39004</v>
      </c>
      <c r="B9766" t="s">
        <v>20</v>
      </c>
      <c r="C9766" t="s">
        <v>19</v>
      </c>
      <c r="D9766" t="s">
        <v>33</v>
      </c>
      <c r="E9766" t="s">
        <v>533</v>
      </c>
    </row>
    <row r="9767" spans="1:5" x14ac:dyDescent="0.25">
      <c r="A9767" t="s">
        <v>39005</v>
      </c>
      <c r="B9767" t="s">
        <v>20</v>
      </c>
      <c r="C9767" t="s">
        <v>19</v>
      </c>
      <c r="D9767" t="s">
        <v>33</v>
      </c>
      <c r="E9767" t="s">
        <v>533</v>
      </c>
    </row>
    <row r="9768" spans="1:5" x14ac:dyDescent="0.25">
      <c r="A9768" t="s">
        <v>39006</v>
      </c>
      <c r="B9768" t="s">
        <v>20</v>
      </c>
      <c r="C9768" t="s">
        <v>19</v>
      </c>
      <c r="D9768" t="s">
        <v>33</v>
      </c>
      <c r="E9768" t="s">
        <v>530</v>
      </c>
    </row>
    <row r="9769" spans="1:5" x14ac:dyDescent="0.25">
      <c r="A9769" t="s">
        <v>39007</v>
      </c>
      <c r="B9769" t="s">
        <v>20</v>
      </c>
      <c r="C9769" t="s">
        <v>19</v>
      </c>
      <c r="D9769" t="s">
        <v>33</v>
      </c>
      <c r="E9769" t="s">
        <v>530</v>
      </c>
    </row>
    <row r="9770" spans="1:5" x14ac:dyDescent="0.25">
      <c r="A9770" t="s">
        <v>39008</v>
      </c>
      <c r="B9770" t="s">
        <v>20</v>
      </c>
      <c r="C9770" t="s">
        <v>19</v>
      </c>
      <c r="D9770" t="s">
        <v>33</v>
      </c>
      <c r="E9770" t="s">
        <v>538</v>
      </c>
    </row>
    <row r="9771" spans="1:5" x14ac:dyDescent="0.25">
      <c r="A9771" t="s">
        <v>39009</v>
      </c>
      <c r="B9771" t="s">
        <v>20</v>
      </c>
      <c r="C9771" t="s">
        <v>19</v>
      </c>
      <c r="D9771" t="s">
        <v>33</v>
      </c>
      <c r="E9771" t="s">
        <v>533</v>
      </c>
    </row>
    <row r="9772" spans="1:5" x14ac:dyDescent="0.25">
      <c r="A9772" t="s">
        <v>39010</v>
      </c>
      <c r="B9772" t="s">
        <v>20</v>
      </c>
      <c r="C9772" t="s">
        <v>19</v>
      </c>
      <c r="D9772" t="s">
        <v>33</v>
      </c>
      <c r="E9772" t="s">
        <v>538</v>
      </c>
    </row>
    <row r="9773" spans="1:5" x14ac:dyDescent="0.25">
      <c r="A9773" t="s">
        <v>39011</v>
      </c>
      <c r="B9773" t="s">
        <v>20</v>
      </c>
      <c r="C9773" t="s">
        <v>19</v>
      </c>
      <c r="D9773" t="s">
        <v>33</v>
      </c>
      <c r="E9773" t="s">
        <v>530</v>
      </c>
    </row>
    <row r="9774" spans="1:5" x14ac:dyDescent="0.25">
      <c r="A9774" t="s">
        <v>39012</v>
      </c>
      <c r="B9774" t="s">
        <v>20</v>
      </c>
      <c r="C9774" t="s">
        <v>19</v>
      </c>
      <c r="D9774" t="s">
        <v>33</v>
      </c>
      <c r="E9774" t="s">
        <v>530</v>
      </c>
    </row>
    <row r="9775" spans="1:5" x14ac:dyDescent="0.25">
      <c r="A9775" t="s">
        <v>39013</v>
      </c>
      <c r="B9775" t="s">
        <v>20</v>
      </c>
      <c r="C9775" t="s">
        <v>19</v>
      </c>
      <c r="D9775" t="s">
        <v>33</v>
      </c>
      <c r="E9775" t="s">
        <v>538</v>
      </c>
    </row>
    <row r="9776" spans="1:5" x14ac:dyDescent="0.25">
      <c r="A9776" t="s">
        <v>39014</v>
      </c>
      <c r="B9776" t="s">
        <v>20</v>
      </c>
      <c r="C9776" t="s">
        <v>19</v>
      </c>
      <c r="D9776" t="s">
        <v>33</v>
      </c>
      <c r="E9776" t="s">
        <v>530</v>
      </c>
    </row>
    <row r="9777" spans="1:5" x14ac:dyDescent="0.25">
      <c r="A9777" t="s">
        <v>39015</v>
      </c>
      <c r="B9777" t="s">
        <v>20</v>
      </c>
      <c r="C9777" t="s">
        <v>19</v>
      </c>
      <c r="D9777" t="s">
        <v>33</v>
      </c>
      <c r="E9777" t="s">
        <v>538</v>
      </c>
    </row>
    <row r="9778" spans="1:5" x14ac:dyDescent="0.25">
      <c r="A9778" t="s">
        <v>39016</v>
      </c>
      <c r="B9778" t="s">
        <v>20</v>
      </c>
      <c r="C9778" t="s">
        <v>19</v>
      </c>
      <c r="D9778" t="s">
        <v>33</v>
      </c>
      <c r="E9778" t="s">
        <v>533</v>
      </c>
    </row>
    <row r="9779" spans="1:5" x14ac:dyDescent="0.25">
      <c r="A9779" t="s">
        <v>39017</v>
      </c>
      <c r="B9779" t="s">
        <v>20</v>
      </c>
      <c r="C9779" t="s">
        <v>19</v>
      </c>
      <c r="D9779" t="s">
        <v>33</v>
      </c>
      <c r="E9779" t="s">
        <v>533</v>
      </c>
    </row>
    <row r="9780" spans="1:5" x14ac:dyDescent="0.25">
      <c r="A9780" t="s">
        <v>39018</v>
      </c>
      <c r="B9780" t="s">
        <v>20</v>
      </c>
      <c r="C9780" t="s">
        <v>19</v>
      </c>
      <c r="D9780" t="s">
        <v>33</v>
      </c>
      <c r="E9780" t="s">
        <v>533</v>
      </c>
    </row>
    <row r="9781" spans="1:5" x14ac:dyDescent="0.25">
      <c r="A9781" t="s">
        <v>39019</v>
      </c>
      <c r="B9781" t="s">
        <v>20</v>
      </c>
      <c r="C9781" t="s">
        <v>19</v>
      </c>
      <c r="D9781" t="s">
        <v>33</v>
      </c>
      <c r="E9781" t="s">
        <v>533</v>
      </c>
    </row>
    <row r="9782" spans="1:5" x14ac:dyDescent="0.25">
      <c r="A9782" t="s">
        <v>39020</v>
      </c>
      <c r="B9782" t="s">
        <v>20</v>
      </c>
      <c r="C9782" t="s">
        <v>19</v>
      </c>
      <c r="D9782" t="s">
        <v>33</v>
      </c>
      <c r="E9782" t="s">
        <v>533</v>
      </c>
    </row>
    <row r="9783" spans="1:5" x14ac:dyDescent="0.25">
      <c r="A9783" t="s">
        <v>39021</v>
      </c>
      <c r="B9783" t="s">
        <v>20</v>
      </c>
      <c r="C9783" t="s">
        <v>19</v>
      </c>
      <c r="D9783" t="s">
        <v>33</v>
      </c>
      <c r="E9783" t="s">
        <v>530</v>
      </c>
    </row>
    <row r="9784" spans="1:5" x14ac:dyDescent="0.25">
      <c r="A9784" t="s">
        <v>39022</v>
      </c>
      <c r="B9784" t="s">
        <v>20</v>
      </c>
      <c r="C9784" t="s">
        <v>19</v>
      </c>
      <c r="D9784" t="s">
        <v>33</v>
      </c>
      <c r="E9784" t="s">
        <v>538</v>
      </c>
    </row>
    <row r="9785" spans="1:5" x14ac:dyDescent="0.25">
      <c r="A9785" t="s">
        <v>39023</v>
      </c>
      <c r="B9785" t="s">
        <v>20</v>
      </c>
      <c r="C9785" t="s">
        <v>19</v>
      </c>
      <c r="D9785" t="s">
        <v>33</v>
      </c>
      <c r="E9785" t="s">
        <v>530</v>
      </c>
    </row>
    <row r="9786" spans="1:5" x14ac:dyDescent="0.25">
      <c r="A9786" t="s">
        <v>39024</v>
      </c>
      <c r="B9786" t="s">
        <v>20</v>
      </c>
      <c r="C9786" t="s">
        <v>19</v>
      </c>
      <c r="D9786" t="s">
        <v>33</v>
      </c>
      <c r="E9786" t="s">
        <v>530</v>
      </c>
    </row>
    <row r="9787" spans="1:5" x14ac:dyDescent="0.25">
      <c r="A9787" t="s">
        <v>39025</v>
      </c>
      <c r="B9787" t="s">
        <v>20</v>
      </c>
      <c r="C9787" t="s">
        <v>19</v>
      </c>
      <c r="D9787" t="s">
        <v>65</v>
      </c>
      <c r="E9787" t="s">
        <v>533</v>
      </c>
    </row>
    <row r="9788" spans="1:5" x14ac:dyDescent="0.25">
      <c r="A9788" t="s">
        <v>39026</v>
      </c>
      <c r="B9788" t="s">
        <v>20</v>
      </c>
      <c r="C9788" t="s">
        <v>19</v>
      </c>
      <c r="D9788" t="s">
        <v>33</v>
      </c>
      <c r="E9788" t="s">
        <v>562</v>
      </c>
    </row>
    <row r="9789" spans="1:5" x14ac:dyDescent="0.25">
      <c r="A9789" t="s">
        <v>39027</v>
      </c>
      <c r="B9789" t="s">
        <v>20</v>
      </c>
      <c r="C9789" t="s">
        <v>19</v>
      </c>
      <c r="D9789" t="s">
        <v>33</v>
      </c>
      <c r="E9789" t="s">
        <v>533</v>
      </c>
    </row>
    <row r="9790" spans="1:5" x14ac:dyDescent="0.25">
      <c r="A9790" t="s">
        <v>39028</v>
      </c>
      <c r="B9790" t="s">
        <v>20</v>
      </c>
      <c r="C9790" t="s">
        <v>19</v>
      </c>
      <c r="D9790" t="s">
        <v>33</v>
      </c>
      <c r="E9790" t="s">
        <v>530</v>
      </c>
    </row>
    <row r="9791" spans="1:5" x14ac:dyDescent="0.25">
      <c r="A9791" t="s">
        <v>39029</v>
      </c>
      <c r="B9791" t="s">
        <v>20</v>
      </c>
      <c r="C9791" t="s">
        <v>19</v>
      </c>
      <c r="D9791" t="s">
        <v>33</v>
      </c>
      <c r="E9791" t="s">
        <v>533</v>
      </c>
    </row>
    <row r="9792" spans="1:5" x14ac:dyDescent="0.25">
      <c r="A9792" t="s">
        <v>39030</v>
      </c>
      <c r="B9792" t="s">
        <v>20</v>
      </c>
      <c r="C9792" t="s">
        <v>19</v>
      </c>
      <c r="D9792" t="s">
        <v>33</v>
      </c>
      <c r="E9792" t="s">
        <v>611</v>
      </c>
    </row>
    <row r="9793" spans="1:5" x14ac:dyDescent="0.25">
      <c r="A9793" t="s">
        <v>39031</v>
      </c>
      <c r="B9793" t="s">
        <v>20</v>
      </c>
      <c r="C9793" t="s">
        <v>19</v>
      </c>
      <c r="D9793" t="s">
        <v>33</v>
      </c>
      <c r="E9793" t="s">
        <v>533</v>
      </c>
    </row>
    <row r="9794" spans="1:5" x14ac:dyDescent="0.25">
      <c r="A9794" t="s">
        <v>39032</v>
      </c>
      <c r="B9794" t="s">
        <v>20</v>
      </c>
      <c r="C9794" t="s">
        <v>19</v>
      </c>
      <c r="D9794" t="s">
        <v>33</v>
      </c>
      <c r="E9794" t="s">
        <v>538</v>
      </c>
    </row>
    <row r="9795" spans="1:5" x14ac:dyDescent="0.25">
      <c r="A9795" t="s">
        <v>39033</v>
      </c>
      <c r="B9795" t="s">
        <v>20</v>
      </c>
      <c r="C9795" t="s">
        <v>19</v>
      </c>
      <c r="D9795" t="s">
        <v>33</v>
      </c>
      <c r="E9795" t="s">
        <v>533</v>
      </c>
    </row>
    <row r="9796" spans="1:5" x14ac:dyDescent="0.25">
      <c r="A9796" t="s">
        <v>39034</v>
      </c>
      <c r="B9796" t="s">
        <v>20</v>
      </c>
      <c r="C9796" t="s">
        <v>19</v>
      </c>
      <c r="D9796" t="s">
        <v>33</v>
      </c>
      <c r="E9796" t="s">
        <v>538</v>
      </c>
    </row>
    <row r="9797" spans="1:5" x14ac:dyDescent="0.25">
      <c r="A9797" t="s">
        <v>39035</v>
      </c>
      <c r="B9797" t="s">
        <v>20</v>
      </c>
      <c r="C9797" t="s">
        <v>19</v>
      </c>
      <c r="D9797" t="s">
        <v>33</v>
      </c>
      <c r="E9797" t="s">
        <v>530</v>
      </c>
    </row>
    <row r="9798" spans="1:5" x14ac:dyDescent="0.25">
      <c r="A9798" t="s">
        <v>39036</v>
      </c>
      <c r="B9798" t="s">
        <v>20</v>
      </c>
      <c r="C9798" t="s">
        <v>19</v>
      </c>
      <c r="D9798" t="s">
        <v>33</v>
      </c>
      <c r="E9798" t="s">
        <v>530</v>
      </c>
    </row>
    <row r="9799" spans="1:5" x14ac:dyDescent="0.25">
      <c r="A9799" t="s">
        <v>39037</v>
      </c>
      <c r="B9799" t="s">
        <v>20</v>
      </c>
      <c r="C9799" t="s">
        <v>19</v>
      </c>
      <c r="D9799" t="s">
        <v>33</v>
      </c>
      <c r="E9799" t="s">
        <v>538</v>
      </c>
    </row>
    <row r="9800" spans="1:5" x14ac:dyDescent="0.25">
      <c r="A9800" t="s">
        <v>39038</v>
      </c>
      <c r="B9800" t="s">
        <v>20</v>
      </c>
      <c r="C9800" t="s">
        <v>19</v>
      </c>
      <c r="D9800" t="s">
        <v>33</v>
      </c>
      <c r="E9800" t="s">
        <v>533</v>
      </c>
    </row>
    <row r="9801" spans="1:5" x14ac:dyDescent="0.25">
      <c r="A9801" t="s">
        <v>39039</v>
      </c>
      <c r="B9801" t="s">
        <v>20</v>
      </c>
      <c r="C9801" t="s">
        <v>19</v>
      </c>
      <c r="D9801" t="s">
        <v>33</v>
      </c>
      <c r="E9801" t="s">
        <v>538</v>
      </c>
    </row>
    <row r="9802" spans="1:5" x14ac:dyDescent="0.25">
      <c r="A9802" t="s">
        <v>39040</v>
      </c>
      <c r="B9802" t="s">
        <v>20</v>
      </c>
      <c r="C9802" t="s">
        <v>19</v>
      </c>
      <c r="D9802" t="s">
        <v>33</v>
      </c>
      <c r="E9802" t="s">
        <v>562</v>
      </c>
    </row>
    <row r="9803" spans="1:5" x14ac:dyDescent="0.25">
      <c r="A9803" t="s">
        <v>39041</v>
      </c>
      <c r="B9803" t="s">
        <v>20</v>
      </c>
      <c r="C9803" t="s">
        <v>19</v>
      </c>
      <c r="D9803" t="s">
        <v>33</v>
      </c>
      <c r="E9803" t="s">
        <v>533</v>
      </c>
    </row>
    <row r="9804" spans="1:5" x14ac:dyDescent="0.25">
      <c r="A9804" t="s">
        <v>39042</v>
      </c>
      <c r="B9804" t="s">
        <v>20</v>
      </c>
      <c r="C9804" t="s">
        <v>19</v>
      </c>
      <c r="D9804" t="s">
        <v>33</v>
      </c>
      <c r="E9804" t="s">
        <v>562</v>
      </c>
    </row>
    <row r="9805" spans="1:5" x14ac:dyDescent="0.25">
      <c r="A9805" t="s">
        <v>39043</v>
      </c>
      <c r="B9805" t="s">
        <v>20</v>
      </c>
      <c r="C9805" t="s">
        <v>19</v>
      </c>
      <c r="D9805" t="s">
        <v>33</v>
      </c>
      <c r="E9805" t="s">
        <v>530</v>
      </c>
    </row>
    <row r="9806" spans="1:5" x14ac:dyDescent="0.25">
      <c r="A9806" t="s">
        <v>39044</v>
      </c>
      <c r="B9806" t="s">
        <v>20</v>
      </c>
      <c r="C9806" t="s">
        <v>19</v>
      </c>
      <c r="D9806" t="s">
        <v>33</v>
      </c>
      <c r="E9806" t="s">
        <v>530</v>
      </c>
    </row>
    <row r="9807" spans="1:5" x14ac:dyDescent="0.25">
      <c r="A9807" t="s">
        <v>39045</v>
      </c>
      <c r="B9807" t="s">
        <v>20</v>
      </c>
      <c r="C9807" t="s">
        <v>19</v>
      </c>
      <c r="D9807" t="s">
        <v>33</v>
      </c>
      <c r="E9807" t="s">
        <v>530</v>
      </c>
    </row>
    <row r="9808" spans="1:5" x14ac:dyDescent="0.25">
      <c r="A9808" t="s">
        <v>39046</v>
      </c>
      <c r="B9808" t="s">
        <v>20</v>
      </c>
      <c r="C9808" t="s">
        <v>19</v>
      </c>
      <c r="D9808" t="s">
        <v>33</v>
      </c>
      <c r="E9808" t="s">
        <v>530</v>
      </c>
    </row>
    <row r="9809" spans="1:5" x14ac:dyDescent="0.25">
      <c r="A9809" t="s">
        <v>39047</v>
      </c>
      <c r="B9809" t="s">
        <v>20</v>
      </c>
      <c r="C9809" t="s">
        <v>19</v>
      </c>
      <c r="D9809" t="s">
        <v>33</v>
      </c>
      <c r="E9809" t="s">
        <v>538</v>
      </c>
    </row>
    <row r="9810" spans="1:5" x14ac:dyDescent="0.25">
      <c r="A9810" t="s">
        <v>39048</v>
      </c>
      <c r="B9810" t="s">
        <v>20</v>
      </c>
      <c r="C9810" t="s">
        <v>19</v>
      </c>
      <c r="D9810" t="s">
        <v>33</v>
      </c>
      <c r="E9810" t="s">
        <v>533</v>
      </c>
    </row>
    <row r="9811" spans="1:5" x14ac:dyDescent="0.25">
      <c r="A9811" t="s">
        <v>39049</v>
      </c>
      <c r="B9811" t="s">
        <v>20</v>
      </c>
      <c r="C9811" t="s">
        <v>19</v>
      </c>
      <c r="D9811" t="s">
        <v>33</v>
      </c>
      <c r="E9811" t="s">
        <v>530</v>
      </c>
    </row>
    <row r="9812" spans="1:5" x14ac:dyDescent="0.25">
      <c r="A9812" t="s">
        <v>39050</v>
      </c>
      <c r="B9812" t="s">
        <v>20</v>
      </c>
      <c r="C9812" t="s">
        <v>19</v>
      </c>
      <c r="D9812" t="s">
        <v>33</v>
      </c>
      <c r="E9812" t="s">
        <v>533</v>
      </c>
    </row>
    <row r="9813" spans="1:5" x14ac:dyDescent="0.25">
      <c r="A9813" t="s">
        <v>39051</v>
      </c>
      <c r="B9813" t="s">
        <v>20</v>
      </c>
      <c r="C9813" t="s">
        <v>19</v>
      </c>
      <c r="D9813" t="s">
        <v>33</v>
      </c>
      <c r="E9813" t="s">
        <v>530</v>
      </c>
    </row>
    <row r="9814" spans="1:5" x14ac:dyDescent="0.25">
      <c r="A9814" t="s">
        <v>39052</v>
      </c>
      <c r="B9814" t="s">
        <v>20</v>
      </c>
      <c r="C9814" t="s">
        <v>19</v>
      </c>
      <c r="D9814" t="s">
        <v>33</v>
      </c>
      <c r="E9814" t="s">
        <v>533</v>
      </c>
    </row>
    <row r="9815" spans="1:5" x14ac:dyDescent="0.25">
      <c r="A9815" t="s">
        <v>39053</v>
      </c>
      <c r="B9815" t="s">
        <v>20</v>
      </c>
      <c r="C9815" t="s">
        <v>19</v>
      </c>
      <c r="D9815" t="s">
        <v>65</v>
      </c>
      <c r="E9815" t="s">
        <v>533</v>
      </c>
    </row>
    <row r="9816" spans="1:5" x14ac:dyDescent="0.25">
      <c r="A9816" t="s">
        <v>39054</v>
      </c>
      <c r="B9816" t="s">
        <v>20</v>
      </c>
      <c r="C9816" t="s">
        <v>19</v>
      </c>
      <c r="D9816" t="s">
        <v>33</v>
      </c>
      <c r="E9816" t="s">
        <v>530</v>
      </c>
    </row>
    <row r="9817" spans="1:5" x14ac:dyDescent="0.25">
      <c r="A9817" t="s">
        <v>39055</v>
      </c>
      <c r="B9817" t="s">
        <v>20</v>
      </c>
      <c r="C9817" t="s">
        <v>19</v>
      </c>
      <c r="D9817" t="s">
        <v>33</v>
      </c>
      <c r="E9817" t="s">
        <v>533</v>
      </c>
    </row>
    <row r="9818" spans="1:5" x14ac:dyDescent="0.25">
      <c r="A9818" t="s">
        <v>39056</v>
      </c>
      <c r="B9818" t="s">
        <v>20</v>
      </c>
      <c r="C9818" t="s">
        <v>19</v>
      </c>
      <c r="D9818" t="s">
        <v>33</v>
      </c>
      <c r="E9818" t="s">
        <v>530</v>
      </c>
    </row>
    <row r="9819" spans="1:5" x14ac:dyDescent="0.25">
      <c r="A9819" t="s">
        <v>39057</v>
      </c>
      <c r="B9819" t="s">
        <v>20</v>
      </c>
      <c r="C9819" t="s">
        <v>19</v>
      </c>
      <c r="D9819" t="s">
        <v>33</v>
      </c>
      <c r="E9819" t="s">
        <v>533</v>
      </c>
    </row>
    <row r="9820" spans="1:5" x14ac:dyDescent="0.25">
      <c r="A9820" t="s">
        <v>39058</v>
      </c>
      <c r="B9820" t="s">
        <v>20</v>
      </c>
      <c r="C9820" t="s">
        <v>19</v>
      </c>
      <c r="D9820" t="s">
        <v>33</v>
      </c>
      <c r="E9820" t="s">
        <v>530</v>
      </c>
    </row>
    <row r="9821" spans="1:5" x14ac:dyDescent="0.25">
      <c r="A9821" t="s">
        <v>39059</v>
      </c>
      <c r="B9821" t="s">
        <v>20</v>
      </c>
      <c r="C9821" t="s">
        <v>19</v>
      </c>
      <c r="D9821" t="s">
        <v>33</v>
      </c>
      <c r="E9821" t="s">
        <v>533</v>
      </c>
    </row>
    <row r="9822" spans="1:5" x14ac:dyDescent="0.25">
      <c r="A9822" t="s">
        <v>39060</v>
      </c>
      <c r="B9822" t="s">
        <v>20</v>
      </c>
      <c r="C9822" t="s">
        <v>19</v>
      </c>
      <c r="D9822" t="s">
        <v>33</v>
      </c>
      <c r="E9822" t="s">
        <v>530</v>
      </c>
    </row>
    <row r="9823" spans="1:5" x14ac:dyDescent="0.25">
      <c r="A9823" t="s">
        <v>39061</v>
      </c>
      <c r="B9823" t="s">
        <v>20</v>
      </c>
      <c r="C9823" t="s">
        <v>19</v>
      </c>
      <c r="D9823" t="s">
        <v>33</v>
      </c>
      <c r="E9823" t="s">
        <v>533</v>
      </c>
    </row>
    <row r="9824" spans="1:5" x14ac:dyDescent="0.25">
      <c r="A9824" t="s">
        <v>39062</v>
      </c>
      <c r="B9824" t="s">
        <v>20</v>
      </c>
      <c r="C9824" t="s">
        <v>19</v>
      </c>
      <c r="D9824" t="s">
        <v>33</v>
      </c>
      <c r="E9824" t="s">
        <v>530</v>
      </c>
    </row>
    <row r="9825" spans="1:5" x14ac:dyDescent="0.25">
      <c r="A9825" t="s">
        <v>39063</v>
      </c>
      <c r="B9825" t="s">
        <v>20</v>
      </c>
      <c r="C9825" t="s">
        <v>19</v>
      </c>
      <c r="D9825" t="s">
        <v>33</v>
      </c>
      <c r="E9825" t="s">
        <v>533</v>
      </c>
    </row>
    <row r="9826" spans="1:5" x14ac:dyDescent="0.25">
      <c r="A9826" t="s">
        <v>39064</v>
      </c>
      <c r="B9826" t="s">
        <v>20</v>
      </c>
      <c r="C9826" t="s">
        <v>19</v>
      </c>
      <c r="D9826" t="s">
        <v>33</v>
      </c>
      <c r="E9826" t="s">
        <v>533</v>
      </c>
    </row>
    <row r="9827" spans="1:5" x14ac:dyDescent="0.25">
      <c r="A9827" t="s">
        <v>39065</v>
      </c>
      <c r="B9827" t="s">
        <v>20</v>
      </c>
      <c r="C9827" t="s">
        <v>19</v>
      </c>
      <c r="D9827" t="s">
        <v>33</v>
      </c>
      <c r="E9827" t="s">
        <v>533</v>
      </c>
    </row>
    <row r="9828" spans="1:5" x14ac:dyDescent="0.25">
      <c r="A9828" t="s">
        <v>39066</v>
      </c>
      <c r="B9828" t="s">
        <v>20</v>
      </c>
      <c r="C9828" t="s">
        <v>19</v>
      </c>
      <c r="D9828" t="s">
        <v>33</v>
      </c>
      <c r="E9828" t="s">
        <v>1000</v>
      </c>
    </row>
    <row r="9829" spans="1:5" x14ac:dyDescent="0.25">
      <c r="A9829" t="s">
        <v>39067</v>
      </c>
      <c r="B9829" t="s">
        <v>20</v>
      </c>
      <c r="C9829" t="s">
        <v>19</v>
      </c>
      <c r="D9829" t="s">
        <v>33</v>
      </c>
      <c r="E9829" t="s">
        <v>533</v>
      </c>
    </row>
    <row r="9830" spans="1:5" x14ac:dyDescent="0.25">
      <c r="A9830" t="s">
        <v>39068</v>
      </c>
      <c r="B9830" t="s">
        <v>20</v>
      </c>
      <c r="C9830" t="s">
        <v>19</v>
      </c>
      <c r="D9830" t="s">
        <v>33</v>
      </c>
      <c r="E9830" t="s">
        <v>538</v>
      </c>
    </row>
    <row r="9831" spans="1:5" x14ac:dyDescent="0.25">
      <c r="A9831" t="s">
        <v>39069</v>
      </c>
      <c r="B9831" t="s">
        <v>20</v>
      </c>
      <c r="C9831" t="s">
        <v>19</v>
      </c>
      <c r="D9831" t="s">
        <v>33</v>
      </c>
      <c r="E9831" t="s">
        <v>533</v>
      </c>
    </row>
    <row r="9832" spans="1:5" x14ac:dyDescent="0.25">
      <c r="A9832" t="s">
        <v>39070</v>
      </c>
      <c r="B9832" t="s">
        <v>20</v>
      </c>
      <c r="C9832" t="s">
        <v>19</v>
      </c>
      <c r="D9832" t="s">
        <v>33</v>
      </c>
      <c r="E9832" t="s">
        <v>530</v>
      </c>
    </row>
    <row r="9833" spans="1:5" x14ac:dyDescent="0.25">
      <c r="A9833" t="s">
        <v>39071</v>
      </c>
      <c r="B9833" t="s">
        <v>20</v>
      </c>
      <c r="C9833" t="s">
        <v>19</v>
      </c>
      <c r="D9833" t="s">
        <v>33</v>
      </c>
      <c r="E9833" t="s">
        <v>538</v>
      </c>
    </row>
    <row r="9834" spans="1:5" x14ac:dyDescent="0.25">
      <c r="A9834" t="s">
        <v>39072</v>
      </c>
      <c r="B9834" t="s">
        <v>20</v>
      </c>
      <c r="C9834" t="s">
        <v>19</v>
      </c>
      <c r="D9834" t="s">
        <v>33</v>
      </c>
      <c r="E9834" t="s">
        <v>533</v>
      </c>
    </row>
    <row r="9835" spans="1:5" x14ac:dyDescent="0.25">
      <c r="A9835" t="s">
        <v>39073</v>
      </c>
      <c r="B9835" t="s">
        <v>20</v>
      </c>
      <c r="C9835" t="s">
        <v>19</v>
      </c>
      <c r="D9835" t="s">
        <v>33</v>
      </c>
      <c r="E9835" t="s">
        <v>538</v>
      </c>
    </row>
    <row r="9836" spans="1:5" x14ac:dyDescent="0.25">
      <c r="A9836" t="s">
        <v>39074</v>
      </c>
      <c r="B9836" t="s">
        <v>20</v>
      </c>
      <c r="C9836" t="s">
        <v>19</v>
      </c>
      <c r="D9836" t="s">
        <v>33</v>
      </c>
      <c r="E9836" t="s">
        <v>530</v>
      </c>
    </row>
    <row r="9837" spans="1:5" x14ac:dyDescent="0.25">
      <c r="A9837" t="s">
        <v>39075</v>
      </c>
      <c r="B9837" t="s">
        <v>20</v>
      </c>
      <c r="C9837" t="s">
        <v>19</v>
      </c>
      <c r="D9837" t="s">
        <v>33</v>
      </c>
      <c r="E9837" t="s">
        <v>729</v>
      </c>
    </row>
    <row r="9838" spans="1:5" x14ac:dyDescent="0.25">
      <c r="A9838" t="s">
        <v>39076</v>
      </c>
      <c r="B9838" t="s">
        <v>20</v>
      </c>
      <c r="C9838" t="s">
        <v>19</v>
      </c>
      <c r="D9838" t="s">
        <v>33</v>
      </c>
      <c r="E9838" t="s">
        <v>538</v>
      </c>
    </row>
    <row r="9839" spans="1:5" x14ac:dyDescent="0.25">
      <c r="A9839" t="s">
        <v>39077</v>
      </c>
      <c r="B9839" t="s">
        <v>20</v>
      </c>
      <c r="C9839" t="s">
        <v>19</v>
      </c>
      <c r="D9839" t="s">
        <v>33</v>
      </c>
      <c r="E9839" t="s">
        <v>533</v>
      </c>
    </row>
    <row r="9840" spans="1:5" x14ac:dyDescent="0.25">
      <c r="A9840" t="s">
        <v>39078</v>
      </c>
      <c r="B9840" t="s">
        <v>20</v>
      </c>
      <c r="C9840" t="s">
        <v>19</v>
      </c>
      <c r="D9840" t="s">
        <v>33</v>
      </c>
      <c r="E9840" t="s">
        <v>530</v>
      </c>
    </row>
    <row r="9841" spans="1:5" x14ac:dyDescent="0.25">
      <c r="A9841" t="s">
        <v>39079</v>
      </c>
      <c r="B9841" t="s">
        <v>20</v>
      </c>
      <c r="C9841" t="s">
        <v>19</v>
      </c>
      <c r="D9841" t="s">
        <v>33</v>
      </c>
      <c r="E9841" t="s">
        <v>530</v>
      </c>
    </row>
    <row r="9842" spans="1:5" x14ac:dyDescent="0.25">
      <c r="A9842" t="s">
        <v>39080</v>
      </c>
      <c r="B9842" t="s">
        <v>20</v>
      </c>
      <c r="C9842" t="s">
        <v>19</v>
      </c>
      <c r="D9842" t="s">
        <v>33</v>
      </c>
      <c r="E9842" t="s">
        <v>530</v>
      </c>
    </row>
    <row r="9843" spans="1:5" x14ac:dyDescent="0.25">
      <c r="A9843" t="s">
        <v>44389</v>
      </c>
      <c r="B9843" t="s">
        <v>20</v>
      </c>
      <c r="C9843" t="s">
        <v>19</v>
      </c>
      <c r="D9843" t="s">
        <v>65</v>
      </c>
      <c r="E9843" t="s">
        <v>530</v>
      </c>
    </row>
    <row r="9844" spans="1:5" x14ac:dyDescent="0.25">
      <c r="A9844" t="s">
        <v>39081</v>
      </c>
      <c r="B9844" t="s">
        <v>20</v>
      </c>
      <c r="C9844" t="s">
        <v>19</v>
      </c>
      <c r="D9844" t="s">
        <v>33</v>
      </c>
      <c r="E9844" t="s">
        <v>538</v>
      </c>
    </row>
    <row r="9845" spans="1:5" x14ac:dyDescent="0.25">
      <c r="A9845" t="s">
        <v>39082</v>
      </c>
      <c r="B9845" t="s">
        <v>20</v>
      </c>
      <c r="C9845" t="s">
        <v>19</v>
      </c>
      <c r="D9845" t="s">
        <v>33</v>
      </c>
      <c r="E9845" t="s">
        <v>530</v>
      </c>
    </row>
    <row r="9846" spans="1:5" x14ac:dyDescent="0.25">
      <c r="A9846" t="s">
        <v>39083</v>
      </c>
      <c r="B9846" t="s">
        <v>20</v>
      </c>
      <c r="C9846" t="s">
        <v>19</v>
      </c>
      <c r="D9846" t="s">
        <v>33</v>
      </c>
      <c r="E9846" t="s">
        <v>538</v>
      </c>
    </row>
    <row r="9847" spans="1:5" x14ac:dyDescent="0.25">
      <c r="A9847" t="s">
        <v>39084</v>
      </c>
      <c r="B9847" t="s">
        <v>20</v>
      </c>
      <c r="C9847" t="s">
        <v>19</v>
      </c>
      <c r="D9847" t="s">
        <v>33</v>
      </c>
      <c r="E9847" t="s">
        <v>533</v>
      </c>
    </row>
    <row r="9848" spans="1:5" x14ac:dyDescent="0.25">
      <c r="A9848" t="s">
        <v>39085</v>
      </c>
      <c r="B9848" t="s">
        <v>20</v>
      </c>
      <c r="C9848" t="s">
        <v>19</v>
      </c>
      <c r="D9848" t="s">
        <v>33</v>
      </c>
      <c r="E9848" t="s">
        <v>533</v>
      </c>
    </row>
    <row r="9849" spans="1:5" x14ac:dyDescent="0.25">
      <c r="A9849" t="s">
        <v>39086</v>
      </c>
      <c r="B9849" t="s">
        <v>20</v>
      </c>
      <c r="C9849" t="s">
        <v>19</v>
      </c>
      <c r="D9849" t="s">
        <v>33</v>
      </c>
      <c r="E9849" t="s">
        <v>533</v>
      </c>
    </row>
    <row r="9850" spans="1:5" x14ac:dyDescent="0.25">
      <c r="A9850" t="s">
        <v>39087</v>
      </c>
      <c r="B9850" t="s">
        <v>20</v>
      </c>
      <c r="C9850" t="s">
        <v>19</v>
      </c>
      <c r="D9850" t="s">
        <v>33</v>
      </c>
      <c r="E9850" t="s">
        <v>533</v>
      </c>
    </row>
    <row r="9851" spans="1:5" x14ac:dyDescent="0.25">
      <c r="A9851" t="s">
        <v>39088</v>
      </c>
      <c r="B9851" t="s">
        <v>20</v>
      </c>
      <c r="C9851" t="s">
        <v>19</v>
      </c>
      <c r="D9851" t="s">
        <v>33</v>
      </c>
      <c r="E9851" t="s">
        <v>562</v>
      </c>
    </row>
    <row r="9852" spans="1:5" x14ac:dyDescent="0.25">
      <c r="A9852" t="s">
        <v>39089</v>
      </c>
      <c r="B9852" t="s">
        <v>20</v>
      </c>
      <c r="C9852" t="s">
        <v>19</v>
      </c>
      <c r="D9852" t="s">
        <v>33</v>
      </c>
      <c r="E9852" t="s">
        <v>533</v>
      </c>
    </row>
    <row r="9853" spans="1:5" x14ac:dyDescent="0.25">
      <c r="A9853" t="s">
        <v>39090</v>
      </c>
      <c r="B9853" t="s">
        <v>20</v>
      </c>
      <c r="C9853" t="s">
        <v>19</v>
      </c>
      <c r="D9853" t="s">
        <v>33</v>
      </c>
      <c r="E9853" t="s">
        <v>530</v>
      </c>
    </row>
    <row r="9854" spans="1:5" x14ac:dyDescent="0.25">
      <c r="A9854" t="s">
        <v>39091</v>
      </c>
      <c r="B9854" t="s">
        <v>20</v>
      </c>
      <c r="C9854" t="s">
        <v>19</v>
      </c>
      <c r="D9854" t="s">
        <v>33</v>
      </c>
      <c r="E9854" t="s">
        <v>538</v>
      </c>
    </row>
    <row r="9855" spans="1:5" x14ac:dyDescent="0.25">
      <c r="A9855" t="s">
        <v>39092</v>
      </c>
      <c r="B9855" t="s">
        <v>20</v>
      </c>
      <c r="C9855" t="s">
        <v>19</v>
      </c>
      <c r="D9855" t="s">
        <v>33</v>
      </c>
      <c r="E9855" t="s">
        <v>611</v>
      </c>
    </row>
    <row r="9856" spans="1:5" x14ac:dyDescent="0.25">
      <c r="A9856" t="s">
        <v>39093</v>
      </c>
      <c r="B9856" t="s">
        <v>20</v>
      </c>
      <c r="C9856" t="s">
        <v>19</v>
      </c>
      <c r="D9856" t="s">
        <v>33</v>
      </c>
      <c r="E9856" t="s">
        <v>533</v>
      </c>
    </row>
    <row r="9857" spans="1:5" x14ac:dyDescent="0.25">
      <c r="A9857" t="s">
        <v>39094</v>
      </c>
      <c r="B9857" t="s">
        <v>20</v>
      </c>
      <c r="C9857" t="s">
        <v>19</v>
      </c>
      <c r="D9857" t="s">
        <v>33</v>
      </c>
      <c r="E9857" t="s">
        <v>533</v>
      </c>
    </row>
    <row r="9858" spans="1:5" x14ac:dyDescent="0.25">
      <c r="A9858" t="s">
        <v>39095</v>
      </c>
      <c r="B9858" t="s">
        <v>20</v>
      </c>
      <c r="C9858" t="s">
        <v>19</v>
      </c>
      <c r="D9858" t="s">
        <v>33</v>
      </c>
      <c r="E9858" t="s">
        <v>533</v>
      </c>
    </row>
    <row r="9859" spans="1:5" x14ac:dyDescent="0.25">
      <c r="A9859" t="s">
        <v>39096</v>
      </c>
      <c r="B9859" t="s">
        <v>20</v>
      </c>
      <c r="C9859" t="s">
        <v>19</v>
      </c>
      <c r="D9859" t="s">
        <v>33</v>
      </c>
      <c r="E9859" t="s">
        <v>533</v>
      </c>
    </row>
    <row r="9860" spans="1:5" x14ac:dyDescent="0.25">
      <c r="A9860" t="s">
        <v>39097</v>
      </c>
      <c r="B9860" t="s">
        <v>20</v>
      </c>
      <c r="C9860" t="s">
        <v>19</v>
      </c>
      <c r="D9860" t="s">
        <v>33</v>
      </c>
      <c r="E9860" t="s">
        <v>533</v>
      </c>
    </row>
    <row r="9861" spans="1:5" x14ac:dyDescent="0.25">
      <c r="A9861" t="s">
        <v>39098</v>
      </c>
      <c r="B9861" t="s">
        <v>20</v>
      </c>
      <c r="C9861" t="s">
        <v>19</v>
      </c>
      <c r="D9861" t="s">
        <v>33</v>
      </c>
      <c r="E9861" t="s">
        <v>538</v>
      </c>
    </row>
    <row r="9862" spans="1:5" x14ac:dyDescent="0.25">
      <c r="A9862" t="s">
        <v>39099</v>
      </c>
      <c r="B9862" t="s">
        <v>20</v>
      </c>
      <c r="C9862" t="s">
        <v>19</v>
      </c>
      <c r="D9862" t="s">
        <v>33</v>
      </c>
      <c r="E9862" t="s">
        <v>530</v>
      </c>
    </row>
    <row r="9863" spans="1:5" x14ac:dyDescent="0.25">
      <c r="A9863" t="s">
        <v>39100</v>
      </c>
      <c r="B9863" t="s">
        <v>20</v>
      </c>
      <c r="C9863" t="s">
        <v>19</v>
      </c>
      <c r="D9863" t="s">
        <v>33</v>
      </c>
      <c r="E9863" t="s">
        <v>530</v>
      </c>
    </row>
    <row r="9864" spans="1:5" x14ac:dyDescent="0.25">
      <c r="A9864" t="s">
        <v>39101</v>
      </c>
      <c r="B9864" t="s">
        <v>20</v>
      </c>
      <c r="C9864" t="s">
        <v>19</v>
      </c>
      <c r="D9864" t="s">
        <v>33</v>
      </c>
      <c r="E9864" t="s">
        <v>533</v>
      </c>
    </row>
    <row r="9865" spans="1:5" x14ac:dyDescent="0.25">
      <c r="A9865" t="s">
        <v>39102</v>
      </c>
      <c r="B9865" t="s">
        <v>20</v>
      </c>
      <c r="C9865" t="s">
        <v>19</v>
      </c>
      <c r="D9865" t="s">
        <v>33</v>
      </c>
      <c r="E9865" t="s">
        <v>533</v>
      </c>
    </row>
    <row r="9866" spans="1:5" x14ac:dyDescent="0.25">
      <c r="A9866" t="s">
        <v>39103</v>
      </c>
      <c r="B9866" t="s">
        <v>20</v>
      </c>
      <c r="C9866" t="s">
        <v>19</v>
      </c>
      <c r="D9866" t="s">
        <v>33</v>
      </c>
      <c r="E9866" t="s">
        <v>533</v>
      </c>
    </row>
    <row r="9867" spans="1:5" x14ac:dyDescent="0.25">
      <c r="A9867" t="s">
        <v>39104</v>
      </c>
      <c r="B9867" t="s">
        <v>20</v>
      </c>
      <c r="C9867" t="s">
        <v>19</v>
      </c>
      <c r="D9867" t="s">
        <v>33</v>
      </c>
      <c r="E9867" t="s">
        <v>530</v>
      </c>
    </row>
    <row r="9868" spans="1:5" x14ac:dyDescent="0.25">
      <c r="A9868" t="s">
        <v>39105</v>
      </c>
      <c r="B9868" t="s">
        <v>20</v>
      </c>
      <c r="C9868" t="s">
        <v>19</v>
      </c>
      <c r="D9868" t="s">
        <v>33</v>
      </c>
      <c r="E9868" t="s">
        <v>530</v>
      </c>
    </row>
    <row r="9869" spans="1:5" x14ac:dyDescent="0.25">
      <c r="A9869" t="s">
        <v>39106</v>
      </c>
      <c r="B9869" t="s">
        <v>20</v>
      </c>
      <c r="C9869" t="s">
        <v>19</v>
      </c>
      <c r="D9869" t="s">
        <v>33</v>
      </c>
      <c r="E9869" t="s">
        <v>530</v>
      </c>
    </row>
    <row r="9870" spans="1:5" x14ac:dyDescent="0.25">
      <c r="A9870" t="s">
        <v>39107</v>
      </c>
      <c r="B9870" t="s">
        <v>20</v>
      </c>
      <c r="C9870" t="s">
        <v>19</v>
      </c>
      <c r="D9870" t="s">
        <v>33</v>
      </c>
      <c r="E9870" t="s">
        <v>538</v>
      </c>
    </row>
    <row r="9871" spans="1:5" x14ac:dyDescent="0.25">
      <c r="A9871" t="s">
        <v>39108</v>
      </c>
      <c r="B9871" t="s">
        <v>20</v>
      </c>
      <c r="C9871" t="s">
        <v>19</v>
      </c>
      <c r="D9871" t="s">
        <v>33</v>
      </c>
      <c r="E9871" t="s">
        <v>538</v>
      </c>
    </row>
    <row r="9872" spans="1:5" x14ac:dyDescent="0.25">
      <c r="A9872" t="s">
        <v>39109</v>
      </c>
      <c r="B9872" t="s">
        <v>20</v>
      </c>
      <c r="C9872" t="s">
        <v>19</v>
      </c>
      <c r="D9872" t="s">
        <v>33</v>
      </c>
      <c r="E9872" t="s">
        <v>530</v>
      </c>
    </row>
    <row r="9873" spans="1:5" x14ac:dyDescent="0.25">
      <c r="A9873" t="s">
        <v>39110</v>
      </c>
      <c r="B9873" t="s">
        <v>20</v>
      </c>
      <c r="C9873" t="s">
        <v>19</v>
      </c>
      <c r="D9873" t="s">
        <v>33</v>
      </c>
      <c r="E9873" t="s">
        <v>530</v>
      </c>
    </row>
    <row r="9874" spans="1:5" x14ac:dyDescent="0.25">
      <c r="A9874" t="s">
        <v>39111</v>
      </c>
      <c r="B9874" t="s">
        <v>20</v>
      </c>
      <c r="C9874" t="s">
        <v>19</v>
      </c>
      <c r="D9874" t="s">
        <v>33</v>
      </c>
      <c r="E9874" t="s">
        <v>530</v>
      </c>
    </row>
    <row r="9875" spans="1:5" x14ac:dyDescent="0.25">
      <c r="A9875" t="s">
        <v>39112</v>
      </c>
      <c r="B9875" t="s">
        <v>20</v>
      </c>
      <c r="C9875" t="s">
        <v>19</v>
      </c>
      <c r="D9875" t="s">
        <v>33</v>
      </c>
      <c r="E9875" t="s">
        <v>533</v>
      </c>
    </row>
    <row r="9876" spans="1:5" x14ac:dyDescent="0.25">
      <c r="A9876" t="s">
        <v>39113</v>
      </c>
      <c r="B9876" t="s">
        <v>20</v>
      </c>
      <c r="C9876" t="s">
        <v>19</v>
      </c>
      <c r="D9876" t="s">
        <v>33</v>
      </c>
      <c r="E9876" t="s">
        <v>530</v>
      </c>
    </row>
    <row r="9877" spans="1:5" x14ac:dyDescent="0.25">
      <c r="A9877" t="s">
        <v>39114</v>
      </c>
      <c r="B9877" t="s">
        <v>20</v>
      </c>
      <c r="C9877" t="s">
        <v>19</v>
      </c>
      <c r="D9877" t="s">
        <v>33</v>
      </c>
      <c r="E9877" t="s">
        <v>530</v>
      </c>
    </row>
    <row r="9878" spans="1:5" x14ac:dyDescent="0.25">
      <c r="A9878" t="s">
        <v>39115</v>
      </c>
      <c r="B9878" t="s">
        <v>20</v>
      </c>
      <c r="C9878" t="s">
        <v>19</v>
      </c>
      <c r="D9878" t="s">
        <v>33</v>
      </c>
      <c r="E9878" t="s">
        <v>533</v>
      </c>
    </row>
    <row r="9879" spans="1:5" x14ac:dyDescent="0.25">
      <c r="A9879" t="s">
        <v>39116</v>
      </c>
      <c r="B9879" t="s">
        <v>20</v>
      </c>
      <c r="C9879" t="s">
        <v>19</v>
      </c>
      <c r="D9879" t="s">
        <v>33</v>
      </c>
      <c r="E9879" t="s">
        <v>538</v>
      </c>
    </row>
    <row r="9880" spans="1:5" x14ac:dyDescent="0.25">
      <c r="A9880" t="s">
        <v>39117</v>
      </c>
      <c r="B9880" t="s">
        <v>20</v>
      </c>
      <c r="C9880" t="s">
        <v>19</v>
      </c>
      <c r="D9880" t="s">
        <v>33</v>
      </c>
      <c r="E9880" t="s">
        <v>530</v>
      </c>
    </row>
    <row r="9881" spans="1:5" x14ac:dyDescent="0.25">
      <c r="A9881" t="s">
        <v>44390</v>
      </c>
      <c r="B9881" t="s">
        <v>20</v>
      </c>
      <c r="C9881" t="s">
        <v>19</v>
      </c>
      <c r="D9881" t="s">
        <v>69</v>
      </c>
      <c r="E9881" t="s">
        <v>539</v>
      </c>
    </row>
    <row r="9882" spans="1:5" x14ac:dyDescent="0.25">
      <c r="A9882" t="s">
        <v>39118</v>
      </c>
      <c r="B9882" t="s">
        <v>20</v>
      </c>
      <c r="C9882" t="s">
        <v>19</v>
      </c>
      <c r="D9882" t="s">
        <v>33</v>
      </c>
      <c r="E9882" t="s">
        <v>533</v>
      </c>
    </row>
    <row r="9883" spans="1:5" x14ac:dyDescent="0.25">
      <c r="A9883" t="s">
        <v>39119</v>
      </c>
      <c r="B9883" t="s">
        <v>20</v>
      </c>
      <c r="C9883" t="s">
        <v>19</v>
      </c>
      <c r="D9883" t="s">
        <v>65</v>
      </c>
      <c r="E9883" t="s">
        <v>533</v>
      </c>
    </row>
    <row r="9884" spans="1:5" x14ac:dyDescent="0.25">
      <c r="A9884" t="s">
        <v>39120</v>
      </c>
      <c r="B9884" t="s">
        <v>20</v>
      </c>
      <c r="C9884" t="s">
        <v>19</v>
      </c>
      <c r="D9884" t="s">
        <v>65</v>
      </c>
      <c r="E9884" t="s">
        <v>533</v>
      </c>
    </row>
    <row r="9885" spans="1:5" x14ac:dyDescent="0.25">
      <c r="A9885" t="s">
        <v>39121</v>
      </c>
      <c r="B9885" t="s">
        <v>20</v>
      </c>
      <c r="C9885" t="s">
        <v>19</v>
      </c>
      <c r="D9885" t="s">
        <v>33</v>
      </c>
      <c r="E9885" t="s">
        <v>538</v>
      </c>
    </row>
    <row r="9886" spans="1:5" x14ac:dyDescent="0.25">
      <c r="A9886" t="s">
        <v>39122</v>
      </c>
      <c r="B9886" t="s">
        <v>20</v>
      </c>
      <c r="C9886" t="s">
        <v>19</v>
      </c>
      <c r="D9886" t="s">
        <v>33</v>
      </c>
      <c r="E9886" t="s">
        <v>562</v>
      </c>
    </row>
    <row r="9887" spans="1:5" x14ac:dyDescent="0.25">
      <c r="A9887" t="s">
        <v>39123</v>
      </c>
      <c r="B9887" t="s">
        <v>20</v>
      </c>
      <c r="C9887" t="s">
        <v>19</v>
      </c>
      <c r="D9887" t="s">
        <v>65</v>
      </c>
      <c r="E9887" t="s">
        <v>533</v>
      </c>
    </row>
    <row r="9888" spans="1:5" x14ac:dyDescent="0.25">
      <c r="A9888" t="s">
        <v>39124</v>
      </c>
      <c r="B9888" t="s">
        <v>20</v>
      </c>
      <c r="C9888" t="s">
        <v>19</v>
      </c>
      <c r="D9888" t="s">
        <v>33</v>
      </c>
      <c r="E9888" t="s">
        <v>533</v>
      </c>
    </row>
    <row r="9889" spans="1:5" x14ac:dyDescent="0.25">
      <c r="A9889" t="s">
        <v>39125</v>
      </c>
      <c r="B9889" t="s">
        <v>20</v>
      </c>
      <c r="C9889" t="s">
        <v>19</v>
      </c>
      <c r="D9889" t="s">
        <v>33</v>
      </c>
      <c r="E9889" t="s">
        <v>562</v>
      </c>
    </row>
    <row r="9890" spans="1:5" x14ac:dyDescent="0.25">
      <c r="A9890" t="s">
        <v>39126</v>
      </c>
      <c r="B9890" t="s">
        <v>20</v>
      </c>
      <c r="C9890" t="s">
        <v>19</v>
      </c>
      <c r="D9890" t="s">
        <v>33</v>
      </c>
      <c r="E9890" t="s">
        <v>611</v>
      </c>
    </row>
    <row r="9891" spans="1:5" x14ac:dyDescent="0.25">
      <c r="A9891" t="s">
        <v>39127</v>
      </c>
      <c r="B9891" t="s">
        <v>20</v>
      </c>
      <c r="C9891" t="s">
        <v>19</v>
      </c>
      <c r="D9891" t="s">
        <v>33</v>
      </c>
      <c r="E9891" t="s">
        <v>562</v>
      </c>
    </row>
    <row r="9892" spans="1:5" x14ac:dyDescent="0.25">
      <c r="A9892" t="s">
        <v>39128</v>
      </c>
      <c r="B9892" t="s">
        <v>20</v>
      </c>
      <c r="C9892" t="s">
        <v>19</v>
      </c>
      <c r="D9892" t="s">
        <v>33</v>
      </c>
      <c r="E9892" t="s">
        <v>539</v>
      </c>
    </row>
    <row r="9893" spans="1:5" x14ac:dyDescent="0.25">
      <c r="A9893" t="s">
        <v>39129</v>
      </c>
      <c r="B9893" t="s">
        <v>20</v>
      </c>
      <c r="C9893" t="s">
        <v>19</v>
      </c>
      <c r="D9893" t="s">
        <v>33</v>
      </c>
      <c r="E9893" t="s">
        <v>530</v>
      </c>
    </row>
    <row r="9894" spans="1:5" x14ac:dyDescent="0.25">
      <c r="A9894" t="s">
        <v>39130</v>
      </c>
      <c r="B9894" t="s">
        <v>20</v>
      </c>
      <c r="C9894" t="s">
        <v>19</v>
      </c>
      <c r="D9894" t="s">
        <v>65</v>
      </c>
      <c r="E9894" t="s">
        <v>533</v>
      </c>
    </row>
    <row r="9895" spans="1:5" x14ac:dyDescent="0.25">
      <c r="A9895" t="s">
        <v>39131</v>
      </c>
      <c r="B9895" t="s">
        <v>20</v>
      </c>
      <c r="C9895" t="s">
        <v>19</v>
      </c>
      <c r="D9895" t="s">
        <v>33</v>
      </c>
      <c r="E9895" t="s">
        <v>533</v>
      </c>
    </row>
    <row r="9896" spans="1:5" x14ac:dyDescent="0.25">
      <c r="A9896" t="s">
        <v>39132</v>
      </c>
      <c r="B9896" t="s">
        <v>20</v>
      </c>
      <c r="C9896" t="s">
        <v>19</v>
      </c>
      <c r="D9896" t="s">
        <v>33</v>
      </c>
      <c r="E9896" t="s">
        <v>533</v>
      </c>
    </row>
    <row r="9897" spans="1:5" x14ac:dyDescent="0.25">
      <c r="A9897" t="s">
        <v>39133</v>
      </c>
      <c r="B9897" t="s">
        <v>20</v>
      </c>
      <c r="C9897" t="s">
        <v>19</v>
      </c>
      <c r="D9897" t="s">
        <v>33</v>
      </c>
      <c r="E9897" t="s">
        <v>530</v>
      </c>
    </row>
    <row r="9898" spans="1:5" x14ac:dyDescent="0.25">
      <c r="A9898" t="s">
        <v>39134</v>
      </c>
      <c r="B9898" t="s">
        <v>20</v>
      </c>
      <c r="C9898" t="s">
        <v>19</v>
      </c>
      <c r="D9898" t="s">
        <v>33</v>
      </c>
      <c r="E9898" t="s">
        <v>533</v>
      </c>
    </row>
    <row r="9899" spans="1:5" x14ac:dyDescent="0.25">
      <c r="A9899" t="s">
        <v>39135</v>
      </c>
      <c r="B9899" t="s">
        <v>20</v>
      </c>
      <c r="C9899" t="s">
        <v>19</v>
      </c>
      <c r="D9899" t="s">
        <v>33</v>
      </c>
      <c r="E9899" t="s">
        <v>530</v>
      </c>
    </row>
    <row r="9900" spans="1:5" x14ac:dyDescent="0.25">
      <c r="A9900" t="s">
        <v>39136</v>
      </c>
      <c r="B9900" t="s">
        <v>20</v>
      </c>
      <c r="C9900" t="s">
        <v>19</v>
      </c>
      <c r="D9900" t="s">
        <v>33</v>
      </c>
      <c r="E9900" t="s">
        <v>533</v>
      </c>
    </row>
    <row r="9901" spans="1:5" x14ac:dyDescent="0.25">
      <c r="A9901" t="s">
        <v>39137</v>
      </c>
      <c r="B9901" t="s">
        <v>20</v>
      </c>
      <c r="C9901" t="s">
        <v>19</v>
      </c>
      <c r="D9901" t="s">
        <v>33</v>
      </c>
      <c r="E9901" t="s">
        <v>533</v>
      </c>
    </row>
    <row r="9902" spans="1:5" x14ac:dyDescent="0.25">
      <c r="A9902" t="s">
        <v>39138</v>
      </c>
      <c r="B9902" t="s">
        <v>20</v>
      </c>
      <c r="C9902" t="s">
        <v>19</v>
      </c>
      <c r="D9902" t="s">
        <v>33</v>
      </c>
      <c r="E9902" t="s">
        <v>533</v>
      </c>
    </row>
    <row r="9903" spans="1:5" x14ac:dyDescent="0.25">
      <c r="A9903" t="s">
        <v>39139</v>
      </c>
      <c r="B9903" t="s">
        <v>20</v>
      </c>
      <c r="C9903" t="s">
        <v>19</v>
      </c>
      <c r="D9903" t="s">
        <v>33</v>
      </c>
      <c r="E9903" t="s">
        <v>533</v>
      </c>
    </row>
    <row r="9904" spans="1:5" x14ac:dyDescent="0.25">
      <c r="A9904" t="s">
        <v>39140</v>
      </c>
      <c r="B9904" t="s">
        <v>20</v>
      </c>
      <c r="C9904" t="s">
        <v>19</v>
      </c>
      <c r="D9904" t="s">
        <v>33</v>
      </c>
      <c r="E9904" t="s">
        <v>538</v>
      </c>
    </row>
    <row r="9905" spans="1:5" x14ac:dyDescent="0.25">
      <c r="A9905" t="s">
        <v>39141</v>
      </c>
      <c r="B9905" t="s">
        <v>20</v>
      </c>
      <c r="C9905" t="s">
        <v>19</v>
      </c>
      <c r="D9905" t="s">
        <v>33</v>
      </c>
      <c r="E9905" t="s">
        <v>530</v>
      </c>
    </row>
    <row r="9906" spans="1:5" x14ac:dyDescent="0.25">
      <c r="A9906" t="s">
        <v>39142</v>
      </c>
      <c r="B9906" t="s">
        <v>20</v>
      </c>
      <c r="C9906" t="s">
        <v>19</v>
      </c>
      <c r="D9906" t="s">
        <v>33</v>
      </c>
      <c r="E9906" t="s">
        <v>533</v>
      </c>
    </row>
    <row r="9907" spans="1:5" x14ac:dyDescent="0.25">
      <c r="A9907" t="s">
        <v>39143</v>
      </c>
      <c r="B9907" t="s">
        <v>20</v>
      </c>
      <c r="C9907" t="s">
        <v>19</v>
      </c>
      <c r="D9907" t="s">
        <v>33</v>
      </c>
      <c r="E9907" t="s">
        <v>533</v>
      </c>
    </row>
    <row r="9908" spans="1:5" x14ac:dyDescent="0.25">
      <c r="A9908" t="s">
        <v>39144</v>
      </c>
      <c r="B9908" t="s">
        <v>20</v>
      </c>
      <c r="C9908" t="s">
        <v>19</v>
      </c>
      <c r="D9908" t="s">
        <v>33</v>
      </c>
      <c r="E9908" t="s">
        <v>530</v>
      </c>
    </row>
    <row r="9909" spans="1:5" x14ac:dyDescent="0.25">
      <c r="A9909" t="s">
        <v>39145</v>
      </c>
      <c r="B9909" t="s">
        <v>20</v>
      </c>
      <c r="C9909" t="s">
        <v>19</v>
      </c>
      <c r="D9909" t="s">
        <v>33</v>
      </c>
      <c r="E9909" t="s">
        <v>533</v>
      </c>
    </row>
    <row r="9910" spans="1:5" x14ac:dyDescent="0.25">
      <c r="A9910" t="s">
        <v>39146</v>
      </c>
      <c r="B9910" t="s">
        <v>20</v>
      </c>
      <c r="C9910" t="s">
        <v>19</v>
      </c>
      <c r="D9910" t="s">
        <v>33</v>
      </c>
      <c r="E9910" t="s">
        <v>533</v>
      </c>
    </row>
    <row r="9911" spans="1:5" x14ac:dyDescent="0.25">
      <c r="A9911" t="s">
        <v>39147</v>
      </c>
      <c r="B9911" t="s">
        <v>20</v>
      </c>
      <c r="C9911" t="s">
        <v>19</v>
      </c>
      <c r="D9911" t="s">
        <v>33</v>
      </c>
      <c r="E9911" t="s">
        <v>538</v>
      </c>
    </row>
    <row r="9912" spans="1:5" x14ac:dyDescent="0.25">
      <c r="A9912" t="s">
        <v>39148</v>
      </c>
      <c r="B9912" t="s">
        <v>20</v>
      </c>
      <c r="C9912" t="s">
        <v>19</v>
      </c>
      <c r="D9912" t="s">
        <v>33</v>
      </c>
      <c r="E9912" t="s">
        <v>530</v>
      </c>
    </row>
    <row r="9913" spans="1:5" x14ac:dyDescent="0.25">
      <c r="A9913" t="s">
        <v>39149</v>
      </c>
      <c r="B9913" t="s">
        <v>20</v>
      </c>
      <c r="C9913" t="s">
        <v>19</v>
      </c>
      <c r="D9913" t="s">
        <v>33</v>
      </c>
      <c r="E9913" t="s">
        <v>530</v>
      </c>
    </row>
    <row r="9914" spans="1:5" x14ac:dyDescent="0.25">
      <c r="A9914" t="s">
        <v>39150</v>
      </c>
      <c r="B9914" t="s">
        <v>20</v>
      </c>
      <c r="C9914" t="s">
        <v>19</v>
      </c>
      <c r="D9914" t="s">
        <v>33</v>
      </c>
      <c r="E9914" t="s">
        <v>538</v>
      </c>
    </row>
    <row r="9915" spans="1:5" x14ac:dyDescent="0.25">
      <c r="A9915" t="s">
        <v>39151</v>
      </c>
      <c r="B9915" t="s">
        <v>20</v>
      </c>
      <c r="C9915" t="s">
        <v>19</v>
      </c>
      <c r="D9915" t="s">
        <v>33</v>
      </c>
      <c r="E9915" t="s">
        <v>533</v>
      </c>
    </row>
    <row r="9916" spans="1:5" x14ac:dyDescent="0.25">
      <c r="A9916" t="s">
        <v>39152</v>
      </c>
      <c r="B9916" t="s">
        <v>20</v>
      </c>
      <c r="C9916" t="s">
        <v>19</v>
      </c>
      <c r="D9916" t="s">
        <v>33</v>
      </c>
      <c r="E9916" t="s">
        <v>533</v>
      </c>
    </row>
    <row r="9917" spans="1:5" x14ac:dyDescent="0.25">
      <c r="A9917" t="s">
        <v>39153</v>
      </c>
      <c r="B9917" t="s">
        <v>20</v>
      </c>
      <c r="C9917" t="s">
        <v>19</v>
      </c>
      <c r="D9917" t="s">
        <v>33</v>
      </c>
      <c r="E9917" t="s">
        <v>562</v>
      </c>
    </row>
    <row r="9918" spans="1:5" x14ac:dyDescent="0.25">
      <c r="A9918" t="s">
        <v>39154</v>
      </c>
      <c r="B9918" t="s">
        <v>20</v>
      </c>
      <c r="C9918" t="s">
        <v>19</v>
      </c>
      <c r="D9918" t="s">
        <v>33</v>
      </c>
      <c r="E9918" t="s">
        <v>562</v>
      </c>
    </row>
    <row r="9919" spans="1:5" x14ac:dyDescent="0.25">
      <c r="A9919" t="s">
        <v>39155</v>
      </c>
      <c r="B9919" t="s">
        <v>20</v>
      </c>
      <c r="C9919" t="s">
        <v>19</v>
      </c>
      <c r="D9919" t="s">
        <v>33</v>
      </c>
      <c r="E9919" t="s">
        <v>538</v>
      </c>
    </row>
    <row r="9920" spans="1:5" x14ac:dyDescent="0.25">
      <c r="A9920" t="s">
        <v>39156</v>
      </c>
      <c r="B9920" t="s">
        <v>20</v>
      </c>
      <c r="C9920" t="s">
        <v>19</v>
      </c>
      <c r="D9920" t="s">
        <v>33</v>
      </c>
      <c r="E9920" t="s">
        <v>530</v>
      </c>
    </row>
    <row r="9921" spans="1:5" x14ac:dyDescent="0.25">
      <c r="A9921" t="s">
        <v>39157</v>
      </c>
      <c r="B9921" t="s">
        <v>20</v>
      </c>
      <c r="C9921" t="s">
        <v>19</v>
      </c>
      <c r="D9921" t="s">
        <v>33</v>
      </c>
      <c r="E9921" t="s">
        <v>533</v>
      </c>
    </row>
    <row r="9922" spans="1:5" x14ac:dyDescent="0.25">
      <c r="A9922" t="s">
        <v>39158</v>
      </c>
      <c r="B9922" t="s">
        <v>20</v>
      </c>
      <c r="C9922" t="s">
        <v>19</v>
      </c>
      <c r="D9922" t="s">
        <v>33</v>
      </c>
      <c r="E9922" t="s">
        <v>530</v>
      </c>
    </row>
    <row r="9923" spans="1:5" x14ac:dyDescent="0.25">
      <c r="A9923" t="s">
        <v>39159</v>
      </c>
      <c r="B9923" t="s">
        <v>20</v>
      </c>
      <c r="C9923" t="s">
        <v>19</v>
      </c>
      <c r="D9923" t="s">
        <v>33</v>
      </c>
      <c r="E9923" t="s">
        <v>538</v>
      </c>
    </row>
    <row r="9924" spans="1:5" x14ac:dyDescent="0.25">
      <c r="A9924" t="s">
        <v>39160</v>
      </c>
      <c r="B9924" t="s">
        <v>20</v>
      </c>
      <c r="C9924" t="s">
        <v>19</v>
      </c>
      <c r="D9924" t="s">
        <v>33</v>
      </c>
      <c r="E9924" t="s">
        <v>533</v>
      </c>
    </row>
    <row r="9925" spans="1:5" x14ac:dyDescent="0.25">
      <c r="A9925" t="s">
        <v>39161</v>
      </c>
      <c r="B9925" t="s">
        <v>20</v>
      </c>
      <c r="C9925" t="s">
        <v>19</v>
      </c>
      <c r="D9925" t="s">
        <v>33</v>
      </c>
      <c r="E9925" t="s">
        <v>530</v>
      </c>
    </row>
    <row r="9926" spans="1:5" x14ac:dyDescent="0.25">
      <c r="A9926" t="s">
        <v>39162</v>
      </c>
      <c r="B9926" t="s">
        <v>20</v>
      </c>
      <c r="C9926" t="s">
        <v>19</v>
      </c>
      <c r="D9926" t="s">
        <v>33</v>
      </c>
      <c r="E9926" t="s">
        <v>538</v>
      </c>
    </row>
    <row r="9927" spans="1:5" x14ac:dyDescent="0.25">
      <c r="A9927" t="s">
        <v>39163</v>
      </c>
      <c r="B9927" t="s">
        <v>20</v>
      </c>
      <c r="C9927" t="s">
        <v>19</v>
      </c>
      <c r="D9927" t="s">
        <v>33</v>
      </c>
      <c r="E9927" t="s">
        <v>530</v>
      </c>
    </row>
    <row r="9928" spans="1:5" x14ac:dyDescent="0.25">
      <c r="A9928" t="s">
        <v>39164</v>
      </c>
      <c r="B9928" t="s">
        <v>20</v>
      </c>
      <c r="C9928" t="s">
        <v>19</v>
      </c>
      <c r="D9928" t="s">
        <v>33</v>
      </c>
      <c r="E9928" t="s">
        <v>538</v>
      </c>
    </row>
    <row r="9929" spans="1:5" x14ac:dyDescent="0.25">
      <c r="A9929" t="s">
        <v>39165</v>
      </c>
      <c r="B9929" t="s">
        <v>20</v>
      </c>
      <c r="C9929" t="s">
        <v>19</v>
      </c>
      <c r="D9929" t="s">
        <v>33</v>
      </c>
      <c r="E9929" t="s">
        <v>526</v>
      </c>
    </row>
    <row r="9930" spans="1:5" x14ac:dyDescent="0.25">
      <c r="A9930" t="s">
        <v>39166</v>
      </c>
      <c r="B9930" t="s">
        <v>20</v>
      </c>
      <c r="C9930" t="s">
        <v>19</v>
      </c>
      <c r="D9930" t="s">
        <v>33</v>
      </c>
      <c r="E9930" t="s">
        <v>538</v>
      </c>
    </row>
    <row r="9931" spans="1:5" x14ac:dyDescent="0.25">
      <c r="A9931" t="s">
        <v>39167</v>
      </c>
      <c r="B9931" t="s">
        <v>20</v>
      </c>
      <c r="C9931" t="s">
        <v>19</v>
      </c>
      <c r="D9931" t="s">
        <v>33</v>
      </c>
      <c r="E9931" t="s">
        <v>533</v>
      </c>
    </row>
    <row r="9932" spans="1:5" x14ac:dyDescent="0.25">
      <c r="A9932" t="s">
        <v>39168</v>
      </c>
      <c r="B9932" t="s">
        <v>20</v>
      </c>
      <c r="C9932" t="s">
        <v>19</v>
      </c>
      <c r="D9932" t="s">
        <v>33</v>
      </c>
      <c r="E9932" t="s">
        <v>530</v>
      </c>
    </row>
    <row r="9933" spans="1:5" x14ac:dyDescent="0.25">
      <c r="A9933" t="s">
        <v>39169</v>
      </c>
      <c r="B9933" t="s">
        <v>20</v>
      </c>
      <c r="C9933" t="s">
        <v>19</v>
      </c>
      <c r="D9933" t="s">
        <v>33</v>
      </c>
      <c r="E9933" t="s">
        <v>533</v>
      </c>
    </row>
    <row r="9934" spans="1:5" x14ac:dyDescent="0.25">
      <c r="A9934" t="s">
        <v>39170</v>
      </c>
      <c r="B9934" t="s">
        <v>20</v>
      </c>
      <c r="C9934" t="s">
        <v>19</v>
      </c>
      <c r="D9934" t="s">
        <v>33</v>
      </c>
      <c r="E9934" t="s">
        <v>538</v>
      </c>
    </row>
    <row r="9935" spans="1:5" x14ac:dyDescent="0.25">
      <c r="A9935" t="s">
        <v>39171</v>
      </c>
      <c r="B9935" t="s">
        <v>20</v>
      </c>
      <c r="C9935" t="s">
        <v>19</v>
      </c>
      <c r="D9935" t="s">
        <v>33</v>
      </c>
      <c r="E9935" t="s">
        <v>530</v>
      </c>
    </row>
    <row r="9936" spans="1:5" x14ac:dyDescent="0.25">
      <c r="A9936" t="s">
        <v>39172</v>
      </c>
      <c r="B9936" t="s">
        <v>20</v>
      </c>
      <c r="C9936" t="s">
        <v>19</v>
      </c>
      <c r="D9936" t="s">
        <v>33</v>
      </c>
      <c r="E9936" t="s">
        <v>533</v>
      </c>
    </row>
    <row r="9937" spans="1:5" x14ac:dyDescent="0.25">
      <c r="A9937" t="s">
        <v>39173</v>
      </c>
      <c r="B9937" t="s">
        <v>20</v>
      </c>
      <c r="C9937" t="s">
        <v>19</v>
      </c>
      <c r="D9937" t="s">
        <v>33</v>
      </c>
      <c r="E9937" t="s">
        <v>533</v>
      </c>
    </row>
    <row r="9938" spans="1:5" x14ac:dyDescent="0.25">
      <c r="A9938" t="s">
        <v>39174</v>
      </c>
      <c r="B9938" t="s">
        <v>20</v>
      </c>
      <c r="C9938" t="s">
        <v>19</v>
      </c>
      <c r="D9938" t="s">
        <v>33</v>
      </c>
      <c r="E9938" t="s">
        <v>530</v>
      </c>
    </row>
    <row r="9939" spans="1:5" x14ac:dyDescent="0.25">
      <c r="A9939" t="s">
        <v>39175</v>
      </c>
      <c r="B9939" t="s">
        <v>20</v>
      </c>
      <c r="C9939" t="s">
        <v>19</v>
      </c>
      <c r="D9939" t="s">
        <v>33</v>
      </c>
      <c r="E9939" t="s">
        <v>533</v>
      </c>
    </row>
    <row r="9940" spans="1:5" x14ac:dyDescent="0.25">
      <c r="A9940" t="s">
        <v>39176</v>
      </c>
      <c r="B9940" t="s">
        <v>20</v>
      </c>
      <c r="C9940" t="s">
        <v>19</v>
      </c>
      <c r="D9940" t="s">
        <v>33</v>
      </c>
      <c r="E9940" t="s">
        <v>530</v>
      </c>
    </row>
    <row r="9941" spans="1:5" x14ac:dyDescent="0.25">
      <c r="A9941" t="s">
        <v>39177</v>
      </c>
      <c r="B9941" t="s">
        <v>20</v>
      </c>
      <c r="C9941" t="s">
        <v>19</v>
      </c>
      <c r="D9941" t="s">
        <v>33</v>
      </c>
      <c r="E9941" t="s">
        <v>530</v>
      </c>
    </row>
    <row r="9942" spans="1:5" x14ac:dyDescent="0.25">
      <c r="A9942" t="s">
        <v>39178</v>
      </c>
      <c r="B9942" t="s">
        <v>20</v>
      </c>
      <c r="C9942" t="s">
        <v>19</v>
      </c>
      <c r="D9942" t="s">
        <v>69</v>
      </c>
      <c r="E9942" t="s">
        <v>533</v>
      </c>
    </row>
    <row r="9943" spans="1:5" x14ac:dyDescent="0.25">
      <c r="A9943" t="s">
        <v>39179</v>
      </c>
      <c r="B9943" t="s">
        <v>20</v>
      </c>
      <c r="C9943" t="s">
        <v>19</v>
      </c>
      <c r="D9943" t="s">
        <v>33</v>
      </c>
      <c r="E9943" t="s">
        <v>530</v>
      </c>
    </row>
    <row r="9944" spans="1:5" x14ac:dyDescent="0.25">
      <c r="A9944" t="s">
        <v>39180</v>
      </c>
      <c r="B9944" t="s">
        <v>20</v>
      </c>
      <c r="C9944" t="s">
        <v>19</v>
      </c>
      <c r="D9944" t="s">
        <v>33</v>
      </c>
      <c r="E9944" t="s">
        <v>553</v>
      </c>
    </row>
    <row r="9945" spans="1:5" x14ac:dyDescent="0.25">
      <c r="A9945" t="s">
        <v>39181</v>
      </c>
      <c r="B9945" t="s">
        <v>20</v>
      </c>
      <c r="C9945" t="s">
        <v>19</v>
      </c>
      <c r="D9945" t="s">
        <v>33</v>
      </c>
      <c r="E9945" t="s">
        <v>530</v>
      </c>
    </row>
    <row r="9946" spans="1:5" x14ac:dyDescent="0.25">
      <c r="A9946" t="s">
        <v>39182</v>
      </c>
      <c r="B9946" t="s">
        <v>20</v>
      </c>
      <c r="C9946" t="s">
        <v>19</v>
      </c>
      <c r="D9946" t="s">
        <v>33</v>
      </c>
      <c r="E9946" t="s">
        <v>533</v>
      </c>
    </row>
    <row r="9947" spans="1:5" x14ac:dyDescent="0.25">
      <c r="A9947" t="s">
        <v>39183</v>
      </c>
      <c r="B9947" t="s">
        <v>20</v>
      </c>
      <c r="C9947" t="s">
        <v>19</v>
      </c>
      <c r="D9947" t="s">
        <v>33</v>
      </c>
      <c r="E9947" t="s">
        <v>533</v>
      </c>
    </row>
    <row r="9948" spans="1:5" x14ac:dyDescent="0.25">
      <c r="A9948" t="s">
        <v>39184</v>
      </c>
      <c r="B9948" t="s">
        <v>20</v>
      </c>
      <c r="C9948" t="s">
        <v>19</v>
      </c>
      <c r="D9948" t="s">
        <v>33</v>
      </c>
      <c r="E9948" t="s">
        <v>533</v>
      </c>
    </row>
    <row r="9949" spans="1:5" x14ac:dyDescent="0.25">
      <c r="A9949" t="s">
        <v>39185</v>
      </c>
      <c r="B9949" t="s">
        <v>20</v>
      </c>
      <c r="C9949" t="s">
        <v>19</v>
      </c>
      <c r="D9949" t="s">
        <v>33</v>
      </c>
      <c r="E9949" t="s">
        <v>530</v>
      </c>
    </row>
    <row r="9950" spans="1:5" x14ac:dyDescent="0.25">
      <c r="A9950" t="s">
        <v>39186</v>
      </c>
      <c r="B9950" t="s">
        <v>20</v>
      </c>
      <c r="C9950" t="s">
        <v>19</v>
      </c>
      <c r="D9950" t="s">
        <v>33</v>
      </c>
      <c r="E9950" t="s">
        <v>533</v>
      </c>
    </row>
    <row r="9951" spans="1:5" x14ac:dyDescent="0.25">
      <c r="A9951" t="s">
        <v>39187</v>
      </c>
      <c r="B9951" t="s">
        <v>20</v>
      </c>
      <c r="C9951" t="s">
        <v>19</v>
      </c>
      <c r="D9951" t="s">
        <v>33</v>
      </c>
      <c r="E9951" t="s">
        <v>530</v>
      </c>
    </row>
    <row r="9952" spans="1:5" x14ac:dyDescent="0.25">
      <c r="A9952" t="s">
        <v>39188</v>
      </c>
      <c r="B9952" t="s">
        <v>20</v>
      </c>
      <c r="C9952" t="s">
        <v>19</v>
      </c>
      <c r="D9952" t="s">
        <v>33</v>
      </c>
      <c r="E9952" t="s">
        <v>530</v>
      </c>
    </row>
    <row r="9953" spans="1:5" x14ac:dyDescent="0.25">
      <c r="A9953" t="s">
        <v>39189</v>
      </c>
      <c r="B9953" t="s">
        <v>20</v>
      </c>
      <c r="C9953" t="s">
        <v>19</v>
      </c>
      <c r="D9953" t="s">
        <v>33</v>
      </c>
      <c r="E9953" t="s">
        <v>538</v>
      </c>
    </row>
    <row r="9954" spans="1:5" x14ac:dyDescent="0.25">
      <c r="A9954" t="s">
        <v>39190</v>
      </c>
      <c r="B9954" t="s">
        <v>20</v>
      </c>
      <c r="C9954" t="s">
        <v>19</v>
      </c>
      <c r="D9954" t="s">
        <v>33</v>
      </c>
      <c r="E9954" t="s">
        <v>530</v>
      </c>
    </row>
    <row r="9955" spans="1:5" x14ac:dyDescent="0.25">
      <c r="A9955" t="s">
        <v>39191</v>
      </c>
      <c r="B9955" t="s">
        <v>20</v>
      </c>
      <c r="C9955" t="s">
        <v>19</v>
      </c>
      <c r="D9955" t="s">
        <v>33</v>
      </c>
      <c r="E9955" t="s">
        <v>533</v>
      </c>
    </row>
    <row r="9956" spans="1:5" x14ac:dyDescent="0.25">
      <c r="A9956" t="s">
        <v>39192</v>
      </c>
      <c r="B9956" t="s">
        <v>20</v>
      </c>
      <c r="C9956" t="s">
        <v>19</v>
      </c>
      <c r="D9956" t="s">
        <v>33</v>
      </c>
      <c r="E9956" t="s">
        <v>533</v>
      </c>
    </row>
    <row r="9957" spans="1:5" x14ac:dyDescent="0.25">
      <c r="A9957" t="s">
        <v>39193</v>
      </c>
      <c r="B9957" t="s">
        <v>20</v>
      </c>
      <c r="C9957" t="s">
        <v>19</v>
      </c>
      <c r="D9957" t="s">
        <v>33</v>
      </c>
      <c r="E9957" t="s">
        <v>530</v>
      </c>
    </row>
    <row r="9958" spans="1:5" x14ac:dyDescent="0.25">
      <c r="A9958" t="s">
        <v>39194</v>
      </c>
      <c r="B9958" t="s">
        <v>20</v>
      </c>
      <c r="C9958" t="s">
        <v>19</v>
      </c>
      <c r="D9958" t="s">
        <v>33</v>
      </c>
      <c r="E9958" t="s">
        <v>533</v>
      </c>
    </row>
    <row r="9959" spans="1:5" x14ac:dyDescent="0.25">
      <c r="A9959" t="s">
        <v>39195</v>
      </c>
      <c r="B9959" t="s">
        <v>20</v>
      </c>
      <c r="C9959" t="s">
        <v>19</v>
      </c>
      <c r="D9959" t="s">
        <v>33</v>
      </c>
      <c r="E9959" t="s">
        <v>533</v>
      </c>
    </row>
    <row r="9960" spans="1:5" x14ac:dyDescent="0.25">
      <c r="A9960" t="s">
        <v>39196</v>
      </c>
      <c r="B9960" t="s">
        <v>20</v>
      </c>
      <c r="C9960" t="s">
        <v>19</v>
      </c>
      <c r="D9960" t="s">
        <v>33</v>
      </c>
      <c r="E9960" t="s">
        <v>533</v>
      </c>
    </row>
    <row r="9961" spans="1:5" x14ac:dyDescent="0.25">
      <c r="A9961" t="s">
        <v>39197</v>
      </c>
      <c r="B9961" t="s">
        <v>20</v>
      </c>
      <c r="C9961" t="s">
        <v>19</v>
      </c>
      <c r="D9961" t="s">
        <v>33</v>
      </c>
      <c r="E9961" t="s">
        <v>530</v>
      </c>
    </row>
    <row r="9962" spans="1:5" x14ac:dyDescent="0.25">
      <c r="A9962" t="s">
        <v>39198</v>
      </c>
      <c r="B9962" t="s">
        <v>20</v>
      </c>
      <c r="C9962" t="s">
        <v>19</v>
      </c>
      <c r="D9962" t="s">
        <v>33</v>
      </c>
      <c r="E9962" t="s">
        <v>553</v>
      </c>
    </row>
    <row r="9963" spans="1:5" x14ac:dyDescent="0.25">
      <c r="A9963" t="s">
        <v>39199</v>
      </c>
      <c r="B9963" t="s">
        <v>20</v>
      </c>
      <c r="C9963" t="s">
        <v>19</v>
      </c>
      <c r="D9963" t="s">
        <v>33</v>
      </c>
      <c r="E9963" t="s">
        <v>533</v>
      </c>
    </row>
    <row r="9964" spans="1:5" x14ac:dyDescent="0.25">
      <c r="A9964" t="s">
        <v>39200</v>
      </c>
      <c r="B9964" t="s">
        <v>20</v>
      </c>
      <c r="C9964" t="s">
        <v>19</v>
      </c>
      <c r="D9964" t="s">
        <v>33</v>
      </c>
      <c r="E9964" t="s">
        <v>533</v>
      </c>
    </row>
    <row r="9965" spans="1:5" x14ac:dyDescent="0.25">
      <c r="A9965" t="s">
        <v>39201</v>
      </c>
      <c r="B9965" t="s">
        <v>20</v>
      </c>
      <c r="C9965" t="s">
        <v>19</v>
      </c>
      <c r="D9965" t="s">
        <v>33</v>
      </c>
      <c r="E9965" t="s">
        <v>530</v>
      </c>
    </row>
    <row r="9966" spans="1:5" x14ac:dyDescent="0.25">
      <c r="A9966" t="s">
        <v>39202</v>
      </c>
      <c r="B9966" t="s">
        <v>20</v>
      </c>
      <c r="C9966" t="s">
        <v>19</v>
      </c>
      <c r="D9966" t="s">
        <v>33</v>
      </c>
      <c r="E9966" t="s">
        <v>538</v>
      </c>
    </row>
    <row r="9967" spans="1:5" x14ac:dyDescent="0.25">
      <c r="A9967" t="s">
        <v>39203</v>
      </c>
      <c r="B9967" t="s">
        <v>20</v>
      </c>
      <c r="C9967" t="s">
        <v>19</v>
      </c>
      <c r="D9967" t="s">
        <v>33</v>
      </c>
      <c r="E9967" t="s">
        <v>533</v>
      </c>
    </row>
    <row r="9968" spans="1:5" x14ac:dyDescent="0.25">
      <c r="A9968" t="s">
        <v>39204</v>
      </c>
      <c r="B9968" t="s">
        <v>20</v>
      </c>
      <c r="C9968" t="s">
        <v>19</v>
      </c>
      <c r="D9968" t="s">
        <v>33</v>
      </c>
      <c r="E9968" t="s">
        <v>533</v>
      </c>
    </row>
    <row r="9969" spans="1:5" x14ac:dyDescent="0.25">
      <c r="A9969" t="s">
        <v>39205</v>
      </c>
      <c r="B9969" t="s">
        <v>20</v>
      </c>
      <c r="C9969" t="s">
        <v>19</v>
      </c>
      <c r="D9969" t="s">
        <v>33</v>
      </c>
      <c r="E9969" t="s">
        <v>533</v>
      </c>
    </row>
    <row r="9970" spans="1:5" x14ac:dyDescent="0.25">
      <c r="A9970" t="s">
        <v>39206</v>
      </c>
      <c r="B9970" t="s">
        <v>20</v>
      </c>
      <c r="C9970" t="s">
        <v>19</v>
      </c>
      <c r="D9970" t="s">
        <v>33</v>
      </c>
      <c r="E9970" t="s">
        <v>530</v>
      </c>
    </row>
    <row r="9971" spans="1:5" x14ac:dyDescent="0.25">
      <c r="A9971" t="s">
        <v>39207</v>
      </c>
      <c r="B9971" t="s">
        <v>20</v>
      </c>
      <c r="C9971" t="s">
        <v>19</v>
      </c>
      <c r="D9971" t="s">
        <v>33</v>
      </c>
      <c r="E9971" t="s">
        <v>562</v>
      </c>
    </row>
    <row r="9972" spans="1:5" x14ac:dyDescent="0.25">
      <c r="A9972" t="s">
        <v>39208</v>
      </c>
      <c r="B9972" t="s">
        <v>20</v>
      </c>
      <c r="C9972" t="s">
        <v>19</v>
      </c>
      <c r="D9972" t="s">
        <v>33</v>
      </c>
      <c r="E9972" t="s">
        <v>530</v>
      </c>
    </row>
    <row r="9973" spans="1:5" x14ac:dyDescent="0.25">
      <c r="A9973" t="s">
        <v>39209</v>
      </c>
      <c r="B9973" t="s">
        <v>20</v>
      </c>
      <c r="C9973" t="s">
        <v>19</v>
      </c>
      <c r="D9973" t="s">
        <v>33</v>
      </c>
      <c r="E9973" t="s">
        <v>533</v>
      </c>
    </row>
    <row r="9974" spans="1:5" x14ac:dyDescent="0.25">
      <c r="A9974" t="s">
        <v>39210</v>
      </c>
      <c r="B9974" t="s">
        <v>20</v>
      </c>
      <c r="C9974" t="s">
        <v>19</v>
      </c>
      <c r="D9974" t="s">
        <v>33</v>
      </c>
      <c r="E9974" t="s">
        <v>538</v>
      </c>
    </row>
    <row r="9975" spans="1:5" x14ac:dyDescent="0.25">
      <c r="A9975" t="s">
        <v>39211</v>
      </c>
      <c r="B9975" t="s">
        <v>20</v>
      </c>
      <c r="C9975" t="s">
        <v>19</v>
      </c>
      <c r="D9975" t="s">
        <v>33</v>
      </c>
      <c r="E9975" t="s">
        <v>533</v>
      </c>
    </row>
    <row r="9976" spans="1:5" x14ac:dyDescent="0.25">
      <c r="A9976" t="s">
        <v>39212</v>
      </c>
      <c r="B9976" t="s">
        <v>20</v>
      </c>
      <c r="C9976" t="s">
        <v>19</v>
      </c>
      <c r="D9976" t="s">
        <v>33</v>
      </c>
      <c r="E9976" t="s">
        <v>530</v>
      </c>
    </row>
    <row r="9977" spans="1:5" x14ac:dyDescent="0.25">
      <c r="A9977" t="s">
        <v>39213</v>
      </c>
      <c r="B9977" t="s">
        <v>20</v>
      </c>
      <c r="C9977" t="s">
        <v>19</v>
      </c>
      <c r="D9977" t="s">
        <v>33</v>
      </c>
      <c r="E9977" t="s">
        <v>538</v>
      </c>
    </row>
    <row r="9978" spans="1:5" x14ac:dyDescent="0.25">
      <c r="A9978" t="s">
        <v>39214</v>
      </c>
      <c r="B9978" t="s">
        <v>20</v>
      </c>
      <c r="C9978" t="s">
        <v>19</v>
      </c>
      <c r="D9978" t="s">
        <v>33</v>
      </c>
      <c r="E9978" t="s">
        <v>562</v>
      </c>
    </row>
    <row r="9979" spans="1:5" x14ac:dyDescent="0.25">
      <c r="A9979" t="s">
        <v>39215</v>
      </c>
      <c r="B9979" t="s">
        <v>20</v>
      </c>
      <c r="C9979" t="s">
        <v>19</v>
      </c>
      <c r="D9979" t="s">
        <v>33</v>
      </c>
      <c r="E9979" t="s">
        <v>533</v>
      </c>
    </row>
    <row r="9980" spans="1:5" x14ac:dyDescent="0.25">
      <c r="A9980" t="s">
        <v>39216</v>
      </c>
      <c r="B9980" t="s">
        <v>20</v>
      </c>
      <c r="C9980" t="s">
        <v>19</v>
      </c>
      <c r="D9980" t="s">
        <v>33</v>
      </c>
      <c r="E9980" t="s">
        <v>530</v>
      </c>
    </row>
    <row r="9981" spans="1:5" x14ac:dyDescent="0.25">
      <c r="A9981" t="s">
        <v>39217</v>
      </c>
      <c r="B9981" t="s">
        <v>20</v>
      </c>
      <c r="C9981" t="s">
        <v>19</v>
      </c>
      <c r="D9981" t="s">
        <v>33</v>
      </c>
      <c r="E9981" t="s">
        <v>538</v>
      </c>
    </row>
    <row r="9982" spans="1:5" x14ac:dyDescent="0.25">
      <c r="A9982" t="s">
        <v>39218</v>
      </c>
      <c r="B9982" t="s">
        <v>20</v>
      </c>
      <c r="C9982" t="s">
        <v>19</v>
      </c>
      <c r="D9982" t="s">
        <v>33</v>
      </c>
      <c r="E9982" t="s">
        <v>533</v>
      </c>
    </row>
    <row r="9983" spans="1:5" x14ac:dyDescent="0.25">
      <c r="A9983" t="s">
        <v>39219</v>
      </c>
      <c r="B9983" t="s">
        <v>20</v>
      </c>
      <c r="C9983" t="s">
        <v>19</v>
      </c>
      <c r="D9983" t="s">
        <v>33</v>
      </c>
      <c r="E9983" t="s">
        <v>530</v>
      </c>
    </row>
    <row r="9984" spans="1:5" x14ac:dyDescent="0.25">
      <c r="A9984" t="s">
        <v>39220</v>
      </c>
      <c r="B9984" t="s">
        <v>20</v>
      </c>
      <c r="C9984" t="s">
        <v>19</v>
      </c>
      <c r="D9984" t="s">
        <v>33</v>
      </c>
      <c r="E9984" t="s">
        <v>562</v>
      </c>
    </row>
    <row r="9985" spans="1:5" x14ac:dyDescent="0.25">
      <c r="A9985" t="s">
        <v>39221</v>
      </c>
      <c r="B9985" t="s">
        <v>20</v>
      </c>
      <c r="C9985" t="s">
        <v>19</v>
      </c>
      <c r="D9985" t="s">
        <v>33</v>
      </c>
      <c r="E9985" t="s">
        <v>530</v>
      </c>
    </row>
    <row r="9986" spans="1:5" x14ac:dyDescent="0.25">
      <c r="A9986" t="s">
        <v>39222</v>
      </c>
      <c r="B9986" t="s">
        <v>20</v>
      </c>
      <c r="C9986" t="s">
        <v>19</v>
      </c>
      <c r="D9986" t="s">
        <v>33</v>
      </c>
      <c r="E9986" t="s">
        <v>533</v>
      </c>
    </row>
    <row r="9987" spans="1:5" x14ac:dyDescent="0.25">
      <c r="A9987" t="s">
        <v>39223</v>
      </c>
      <c r="B9987" t="s">
        <v>20</v>
      </c>
      <c r="C9987" t="s">
        <v>19</v>
      </c>
      <c r="D9987" t="s">
        <v>33</v>
      </c>
      <c r="E9987" t="s">
        <v>530</v>
      </c>
    </row>
    <row r="9988" spans="1:5" x14ac:dyDescent="0.25">
      <c r="A9988" t="s">
        <v>39224</v>
      </c>
      <c r="B9988" t="s">
        <v>20</v>
      </c>
      <c r="C9988" t="s">
        <v>19</v>
      </c>
      <c r="D9988" t="s">
        <v>33</v>
      </c>
      <c r="E9988" t="s">
        <v>530</v>
      </c>
    </row>
    <row r="9989" spans="1:5" x14ac:dyDescent="0.25">
      <c r="A9989" t="s">
        <v>39225</v>
      </c>
      <c r="B9989" t="s">
        <v>20</v>
      </c>
      <c r="C9989" t="s">
        <v>19</v>
      </c>
      <c r="D9989" t="s">
        <v>33</v>
      </c>
      <c r="E9989" t="s">
        <v>553</v>
      </c>
    </row>
    <row r="9990" spans="1:5" x14ac:dyDescent="0.25">
      <c r="A9990" t="s">
        <v>39226</v>
      </c>
      <c r="B9990" t="s">
        <v>20</v>
      </c>
      <c r="C9990" t="s">
        <v>19</v>
      </c>
      <c r="D9990" t="s">
        <v>33</v>
      </c>
      <c r="E9990" t="s">
        <v>538</v>
      </c>
    </row>
    <row r="9991" spans="1:5" x14ac:dyDescent="0.25">
      <c r="A9991" t="s">
        <v>39227</v>
      </c>
      <c r="B9991" t="s">
        <v>20</v>
      </c>
      <c r="C9991" t="s">
        <v>19</v>
      </c>
      <c r="D9991" t="s">
        <v>33</v>
      </c>
      <c r="E9991" t="s">
        <v>530</v>
      </c>
    </row>
    <row r="9992" spans="1:5" x14ac:dyDescent="0.25">
      <c r="A9992" t="s">
        <v>39228</v>
      </c>
      <c r="B9992" t="s">
        <v>20</v>
      </c>
      <c r="C9992" t="s">
        <v>19</v>
      </c>
      <c r="D9992" t="s">
        <v>33</v>
      </c>
      <c r="E9992" t="s">
        <v>538</v>
      </c>
    </row>
    <row r="9993" spans="1:5" x14ac:dyDescent="0.25">
      <c r="A9993" t="s">
        <v>39229</v>
      </c>
      <c r="B9993" t="s">
        <v>20</v>
      </c>
      <c r="C9993" t="s">
        <v>19</v>
      </c>
      <c r="D9993" t="s">
        <v>33</v>
      </c>
      <c r="E9993" t="s">
        <v>533</v>
      </c>
    </row>
    <row r="9994" spans="1:5" x14ac:dyDescent="0.25">
      <c r="A9994" t="s">
        <v>39230</v>
      </c>
      <c r="B9994" t="s">
        <v>20</v>
      </c>
      <c r="C9994" t="s">
        <v>19</v>
      </c>
      <c r="D9994" t="s">
        <v>33</v>
      </c>
      <c r="E9994" t="s">
        <v>538</v>
      </c>
    </row>
    <row r="9995" spans="1:5" x14ac:dyDescent="0.25">
      <c r="A9995" t="s">
        <v>44391</v>
      </c>
      <c r="B9995" t="s">
        <v>20</v>
      </c>
      <c r="C9995" t="s">
        <v>19</v>
      </c>
      <c r="D9995" t="s">
        <v>65</v>
      </c>
      <c r="E9995" t="s">
        <v>530</v>
      </c>
    </row>
    <row r="9996" spans="1:5" x14ac:dyDescent="0.25">
      <c r="A9996" t="s">
        <v>39231</v>
      </c>
      <c r="B9996" t="s">
        <v>20</v>
      </c>
      <c r="C9996" t="s">
        <v>19</v>
      </c>
      <c r="D9996" t="s">
        <v>33</v>
      </c>
      <c r="E9996" t="s">
        <v>530</v>
      </c>
    </row>
    <row r="9997" spans="1:5" x14ac:dyDescent="0.25">
      <c r="A9997" t="s">
        <v>39232</v>
      </c>
      <c r="B9997" t="s">
        <v>20</v>
      </c>
      <c r="C9997" t="s">
        <v>19</v>
      </c>
      <c r="D9997" t="s">
        <v>33</v>
      </c>
      <c r="E9997" t="s">
        <v>530</v>
      </c>
    </row>
    <row r="9998" spans="1:5" x14ac:dyDescent="0.25">
      <c r="A9998" t="s">
        <v>44392</v>
      </c>
      <c r="B9998" t="s">
        <v>20</v>
      </c>
      <c r="C9998" t="s">
        <v>19</v>
      </c>
      <c r="D9998" t="s">
        <v>33</v>
      </c>
      <c r="E9998" t="s">
        <v>502</v>
      </c>
    </row>
    <row r="9999" spans="1:5" x14ac:dyDescent="0.25">
      <c r="A9999" t="s">
        <v>39233</v>
      </c>
      <c r="B9999" t="s">
        <v>20</v>
      </c>
      <c r="C9999" t="s">
        <v>19</v>
      </c>
      <c r="D9999" t="s">
        <v>33</v>
      </c>
      <c r="E9999" t="s">
        <v>530</v>
      </c>
    </row>
    <row r="10000" spans="1:5" x14ac:dyDescent="0.25">
      <c r="A10000" t="s">
        <v>39234</v>
      </c>
      <c r="B10000" t="s">
        <v>20</v>
      </c>
      <c r="C10000" t="s">
        <v>19</v>
      </c>
      <c r="D10000" t="s">
        <v>33</v>
      </c>
      <c r="E10000" t="s">
        <v>530</v>
      </c>
    </row>
    <row r="10001" spans="1:5" x14ac:dyDescent="0.25">
      <c r="A10001" t="s">
        <v>39235</v>
      </c>
      <c r="B10001" t="s">
        <v>20</v>
      </c>
      <c r="C10001" t="s">
        <v>19</v>
      </c>
      <c r="D10001" t="s">
        <v>33</v>
      </c>
      <c r="E10001" t="s">
        <v>533</v>
      </c>
    </row>
    <row r="10002" spans="1:5" x14ac:dyDescent="0.25">
      <c r="A10002" t="s">
        <v>39236</v>
      </c>
      <c r="B10002" t="s">
        <v>20</v>
      </c>
      <c r="C10002" t="s">
        <v>19</v>
      </c>
      <c r="D10002" t="s">
        <v>33</v>
      </c>
      <c r="E10002" t="s">
        <v>530</v>
      </c>
    </row>
    <row r="10003" spans="1:5" x14ac:dyDescent="0.25">
      <c r="A10003" t="s">
        <v>39237</v>
      </c>
      <c r="B10003" t="s">
        <v>20</v>
      </c>
      <c r="C10003" t="s">
        <v>19</v>
      </c>
      <c r="D10003" t="s">
        <v>33</v>
      </c>
      <c r="E10003" t="s">
        <v>533</v>
      </c>
    </row>
    <row r="10004" spans="1:5" x14ac:dyDescent="0.25">
      <c r="A10004" t="s">
        <v>39238</v>
      </c>
      <c r="B10004" t="s">
        <v>20</v>
      </c>
      <c r="C10004" t="s">
        <v>19</v>
      </c>
      <c r="D10004" t="s">
        <v>33</v>
      </c>
      <c r="E10004" t="s">
        <v>530</v>
      </c>
    </row>
    <row r="10005" spans="1:5" x14ac:dyDescent="0.25">
      <c r="A10005" t="s">
        <v>39239</v>
      </c>
      <c r="B10005" t="s">
        <v>20</v>
      </c>
      <c r="C10005" t="s">
        <v>19</v>
      </c>
      <c r="D10005" t="s">
        <v>33</v>
      </c>
      <c r="E10005" t="s">
        <v>530</v>
      </c>
    </row>
    <row r="10006" spans="1:5" x14ac:dyDescent="0.25">
      <c r="A10006" t="s">
        <v>39240</v>
      </c>
      <c r="B10006" t="s">
        <v>20</v>
      </c>
      <c r="C10006" t="s">
        <v>19</v>
      </c>
      <c r="D10006" t="s">
        <v>33</v>
      </c>
      <c r="E10006" t="s">
        <v>533</v>
      </c>
    </row>
    <row r="10007" spans="1:5" x14ac:dyDescent="0.25">
      <c r="A10007" t="s">
        <v>39241</v>
      </c>
      <c r="B10007" t="s">
        <v>20</v>
      </c>
      <c r="C10007" t="s">
        <v>19</v>
      </c>
      <c r="D10007" t="s">
        <v>33</v>
      </c>
      <c r="E10007" t="s">
        <v>533</v>
      </c>
    </row>
    <row r="10008" spans="1:5" x14ac:dyDescent="0.25">
      <c r="A10008" t="s">
        <v>39242</v>
      </c>
      <c r="B10008" t="s">
        <v>20</v>
      </c>
      <c r="C10008" t="s">
        <v>19</v>
      </c>
      <c r="D10008" t="s">
        <v>33</v>
      </c>
      <c r="E10008" t="s">
        <v>530</v>
      </c>
    </row>
    <row r="10009" spans="1:5" x14ac:dyDescent="0.25">
      <c r="A10009" t="s">
        <v>39243</v>
      </c>
      <c r="B10009" t="s">
        <v>20</v>
      </c>
      <c r="C10009" t="s">
        <v>19</v>
      </c>
      <c r="D10009" t="s">
        <v>33</v>
      </c>
      <c r="E10009" t="s">
        <v>530</v>
      </c>
    </row>
    <row r="10010" spans="1:5" x14ac:dyDescent="0.25">
      <c r="A10010" t="s">
        <v>39244</v>
      </c>
      <c r="B10010" t="s">
        <v>20</v>
      </c>
      <c r="C10010" t="s">
        <v>19</v>
      </c>
      <c r="D10010" t="s">
        <v>33</v>
      </c>
      <c r="E10010" t="s">
        <v>562</v>
      </c>
    </row>
    <row r="10011" spans="1:5" x14ac:dyDescent="0.25">
      <c r="A10011" t="s">
        <v>39245</v>
      </c>
      <c r="B10011" t="s">
        <v>20</v>
      </c>
      <c r="C10011" t="s">
        <v>19</v>
      </c>
      <c r="D10011" t="s">
        <v>33</v>
      </c>
      <c r="E10011" t="s">
        <v>538</v>
      </c>
    </row>
    <row r="10012" spans="1:5" x14ac:dyDescent="0.25">
      <c r="A10012" t="s">
        <v>39246</v>
      </c>
      <c r="B10012" t="s">
        <v>20</v>
      </c>
      <c r="C10012" t="s">
        <v>19</v>
      </c>
      <c r="D10012" t="s">
        <v>33</v>
      </c>
      <c r="E10012" t="s">
        <v>553</v>
      </c>
    </row>
    <row r="10013" spans="1:5" x14ac:dyDescent="0.25">
      <c r="A10013" t="s">
        <v>39247</v>
      </c>
      <c r="B10013" t="s">
        <v>20</v>
      </c>
      <c r="C10013" t="s">
        <v>19</v>
      </c>
      <c r="D10013" t="s">
        <v>33</v>
      </c>
      <c r="E10013" t="s">
        <v>533</v>
      </c>
    </row>
    <row r="10014" spans="1:5" x14ac:dyDescent="0.25">
      <c r="A10014" t="s">
        <v>39248</v>
      </c>
      <c r="B10014" t="s">
        <v>20</v>
      </c>
      <c r="C10014" t="s">
        <v>19</v>
      </c>
      <c r="D10014" t="s">
        <v>33</v>
      </c>
      <c r="E10014" t="s">
        <v>530</v>
      </c>
    </row>
    <row r="10015" spans="1:5" x14ac:dyDescent="0.25">
      <c r="A10015" t="s">
        <v>39249</v>
      </c>
      <c r="B10015" t="s">
        <v>20</v>
      </c>
      <c r="C10015" t="s">
        <v>19</v>
      </c>
      <c r="D10015" t="s">
        <v>33</v>
      </c>
      <c r="E10015" t="s">
        <v>553</v>
      </c>
    </row>
    <row r="10016" spans="1:5" x14ac:dyDescent="0.25">
      <c r="A10016" t="s">
        <v>39250</v>
      </c>
      <c r="B10016" t="s">
        <v>20</v>
      </c>
      <c r="C10016" t="s">
        <v>19</v>
      </c>
      <c r="D10016" t="s">
        <v>33</v>
      </c>
      <c r="E10016" t="s">
        <v>530</v>
      </c>
    </row>
    <row r="10017" spans="1:5" x14ac:dyDescent="0.25">
      <c r="A10017" t="s">
        <v>39251</v>
      </c>
      <c r="B10017" t="s">
        <v>20</v>
      </c>
      <c r="C10017" t="s">
        <v>19</v>
      </c>
      <c r="D10017" t="s">
        <v>33</v>
      </c>
      <c r="E10017" t="s">
        <v>530</v>
      </c>
    </row>
    <row r="10018" spans="1:5" x14ac:dyDescent="0.25">
      <c r="A10018" t="s">
        <v>39252</v>
      </c>
      <c r="B10018" t="s">
        <v>20</v>
      </c>
      <c r="C10018" t="s">
        <v>19</v>
      </c>
      <c r="D10018" t="s">
        <v>33</v>
      </c>
      <c r="E10018" t="s">
        <v>530</v>
      </c>
    </row>
    <row r="10019" spans="1:5" x14ac:dyDescent="0.25">
      <c r="A10019" t="s">
        <v>39253</v>
      </c>
      <c r="B10019" t="s">
        <v>20</v>
      </c>
      <c r="C10019" t="s">
        <v>19</v>
      </c>
      <c r="D10019" t="s">
        <v>33</v>
      </c>
      <c r="E10019" t="s">
        <v>562</v>
      </c>
    </row>
    <row r="10020" spans="1:5" x14ac:dyDescent="0.25">
      <c r="A10020" t="s">
        <v>39254</v>
      </c>
      <c r="B10020" t="s">
        <v>20</v>
      </c>
      <c r="C10020" t="s">
        <v>19</v>
      </c>
      <c r="D10020" t="s">
        <v>33</v>
      </c>
      <c r="E10020" t="s">
        <v>533</v>
      </c>
    </row>
    <row r="10021" spans="1:5" x14ac:dyDescent="0.25">
      <c r="A10021" t="s">
        <v>39255</v>
      </c>
      <c r="B10021" t="s">
        <v>20</v>
      </c>
      <c r="C10021" t="s">
        <v>19</v>
      </c>
      <c r="D10021" t="s">
        <v>33</v>
      </c>
      <c r="E10021" t="s">
        <v>533</v>
      </c>
    </row>
    <row r="10022" spans="1:5" x14ac:dyDescent="0.25">
      <c r="A10022" t="s">
        <v>39256</v>
      </c>
      <c r="B10022" t="s">
        <v>20</v>
      </c>
      <c r="C10022" t="s">
        <v>19</v>
      </c>
      <c r="D10022" t="s">
        <v>33</v>
      </c>
      <c r="E10022" t="s">
        <v>533</v>
      </c>
    </row>
    <row r="10023" spans="1:5" x14ac:dyDescent="0.25">
      <c r="A10023" t="s">
        <v>39257</v>
      </c>
      <c r="B10023" t="s">
        <v>20</v>
      </c>
      <c r="C10023" t="s">
        <v>19</v>
      </c>
      <c r="D10023" t="s">
        <v>33</v>
      </c>
      <c r="E10023" t="s">
        <v>530</v>
      </c>
    </row>
    <row r="10024" spans="1:5" x14ac:dyDescent="0.25">
      <c r="A10024" t="s">
        <v>39258</v>
      </c>
      <c r="B10024" t="s">
        <v>20</v>
      </c>
      <c r="C10024" t="s">
        <v>19</v>
      </c>
      <c r="D10024" t="s">
        <v>33</v>
      </c>
      <c r="E10024" t="s">
        <v>533</v>
      </c>
    </row>
    <row r="10025" spans="1:5" x14ac:dyDescent="0.25">
      <c r="A10025" t="s">
        <v>39259</v>
      </c>
      <c r="B10025" t="s">
        <v>20</v>
      </c>
      <c r="C10025" t="s">
        <v>19</v>
      </c>
      <c r="D10025" t="s">
        <v>33</v>
      </c>
      <c r="E10025" t="s">
        <v>533</v>
      </c>
    </row>
    <row r="10026" spans="1:5" x14ac:dyDescent="0.25">
      <c r="A10026" t="s">
        <v>39260</v>
      </c>
      <c r="B10026" t="s">
        <v>20</v>
      </c>
      <c r="C10026" t="s">
        <v>19</v>
      </c>
      <c r="D10026" t="s">
        <v>33</v>
      </c>
      <c r="E10026" t="s">
        <v>533</v>
      </c>
    </row>
    <row r="10027" spans="1:5" x14ac:dyDescent="0.25">
      <c r="A10027" t="s">
        <v>39261</v>
      </c>
      <c r="B10027" t="s">
        <v>20</v>
      </c>
      <c r="C10027" t="s">
        <v>19</v>
      </c>
      <c r="D10027" t="s">
        <v>33</v>
      </c>
      <c r="E10027" t="s">
        <v>530</v>
      </c>
    </row>
    <row r="10028" spans="1:5" x14ac:dyDescent="0.25">
      <c r="A10028" t="s">
        <v>39262</v>
      </c>
      <c r="B10028" t="s">
        <v>20</v>
      </c>
      <c r="C10028" t="s">
        <v>19</v>
      </c>
      <c r="D10028" t="s">
        <v>33</v>
      </c>
      <c r="E10028" t="s">
        <v>533</v>
      </c>
    </row>
    <row r="10029" spans="1:5" x14ac:dyDescent="0.25">
      <c r="A10029" t="s">
        <v>39263</v>
      </c>
      <c r="B10029" t="s">
        <v>20</v>
      </c>
      <c r="C10029" t="s">
        <v>19</v>
      </c>
      <c r="D10029" t="s">
        <v>33</v>
      </c>
      <c r="E10029" t="s">
        <v>533</v>
      </c>
    </row>
    <row r="10030" spans="1:5" x14ac:dyDescent="0.25">
      <c r="A10030" t="s">
        <v>39264</v>
      </c>
      <c r="B10030" t="s">
        <v>20</v>
      </c>
      <c r="C10030" t="s">
        <v>19</v>
      </c>
      <c r="D10030" t="s">
        <v>33</v>
      </c>
      <c r="E10030" t="s">
        <v>533</v>
      </c>
    </row>
    <row r="10031" spans="1:5" x14ac:dyDescent="0.25">
      <c r="A10031" t="s">
        <v>39265</v>
      </c>
      <c r="B10031" t="s">
        <v>20</v>
      </c>
      <c r="C10031" t="s">
        <v>19</v>
      </c>
      <c r="D10031" t="s">
        <v>33</v>
      </c>
      <c r="E10031" t="s">
        <v>530</v>
      </c>
    </row>
    <row r="10032" spans="1:5" x14ac:dyDescent="0.25">
      <c r="A10032" t="s">
        <v>39266</v>
      </c>
      <c r="B10032" t="s">
        <v>20</v>
      </c>
      <c r="C10032" t="s">
        <v>19</v>
      </c>
      <c r="D10032" t="s">
        <v>33</v>
      </c>
      <c r="E10032" t="s">
        <v>530</v>
      </c>
    </row>
    <row r="10033" spans="1:5" x14ac:dyDescent="0.25">
      <c r="A10033" t="s">
        <v>39267</v>
      </c>
      <c r="B10033" t="s">
        <v>20</v>
      </c>
      <c r="C10033" t="s">
        <v>19</v>
      </c>
      <c r="D10033" t="s">
        <v>33</v>
      </c>
      <c r="E10033" t="s">
        <v>530</v>
      </c>
    </row>
    <row r="10034" spans="1:5" x14ac:dyDescent="0.25">
      <c r="A10034" t="s">
        <v>39268</v>
      </c>
      <c r="B10034" t="s">
        <v>20</v>
      </c>
      <c r="C10034" t="s">
        <v>19</v>
      </c>
      <c r="D10034" t="s">
        <v>33</v>
      </c>
      <c r="E10034" t="s">
        <v>611</v>
      </c>
    </row>
    <row r="10035" spans="1:5" x14ac:dyDescent="0.25">
      <c r="A10035" t="s">
        <v>39269</v>
      </c>
      <c r="B10035" t="s">
        <v>20</v>
      </c>
      <c r="C10035" t="s">
        <v>19</v>
      </c>
      <c r="D10035" t="s">
        <v>33</v>
      </c>
      <c r="E10035" t="s">
        <v>530</v>
      </c>
    </row>
    <row r="10036" spans="1:5" x14ac:dyDescent="0.25">
      <c r="A10036" t="s">
        <v>39270</v>
      </c>
      <c r="B10036" t="s">
        <v>20</v>
      </c>
      <c r="C10036" t="s">
        <v>19</v>
      </c>
      <c r="D10036" t="s">
        <v>33</v>
      </c>
      <c r="E10036" t="s">
        <v>530</v>
      </c>
    </row>
    <row r="10037" spans="1:5" x14ac:dyDescent="0.25">
      <c r="A10037" t="s">
        <v>39271</v>
      </c>
      <c r="B10037" t="s">
        <v>20</v>
      </c>
      <c r="C10037" t="s">
        <v>19</v>
      </c>
      <c r="D10037" t="s">
        <v>33</v>
      </c>
      <c r="E10037" t="s">
        <v>538</v>
      </c>
    </row>
    <row r="10038" spans="1:5" x14ac:dyDescent="0.25">
      <c r="A10038" t="s">
        <v>39272</v>
      </c>
      <c r="B10038" t="s">
        <v>20</v>
      </c>
      <c r="C10038" t="s">
        <v>19</v>
      </c>
      <c r="D10038" t="s">
        <v>33</v>
      </c>
      <c r="E10038" t="s">
        <v>533</v>
      </c>
    </row>
    <row r="10039" spans="1:5" x14ac:dyDescent="0.25">
      <c r="A10039" t="s">
        <v>39273</v>
      </c>
      <c r="B10039" t="s">
        <v>20</v>
      </c>
      <c r="C10039" t="s">
        <v>19</v>
      </c>
      <c r="D10039" t="s">
        <v>33</v>
      </c>
      <c r="E10039" t="s">
        <v>538</v>
      </c>
    </row>
    <row r="10040" spans="1:5" x14ac:dyDescent="0.25">
      <c r="A10040" t="s">
        <v>39274</v>
      </c>
      <c r="B10040" t="s">
        <v>20</v>
      </c>
      <c r="C10040" t="s">
        <v>19</v>
      </c>
      <c r="D10040" t="s">
        <v>33</v>
      </c>
      <c r="E10040" t="s">
        <v>533</v>
      </c>
    </row>
    <row r="10041" spans="1:5" x14ac:dyDescent="0.25">
      <c r="A10041" t="s">
        <v>39275</v>
      </c>
      <c r="B10041" t="s">
        <v>20</v>
      </c>
      <c r="C10041" t="s">
        <v>19</v>
      </c>
      <c r="D10041" t="s">
        <v>33</v>
      </c>
      <c r="E10041" t="s">
        <v>530</v>
      </c>
    </row>
    <row r="10042" spans="1:5" x14ac:dyDescent="0.25">
      <c r="A10042" t="s">
        <v>39276</v>
      </c>
      <c r="B10042" t="s">
        <v>20</v>
      </c>
      <c r="C10042" t="s">
        <v>19</v>
      </c>
      <c r="D10042" t="s">
        <v>33</v>
      </c>
      <c r="E10042" t="s">
        <v>530</v>
      </c>
    </row>
    <row r="10043" spans="1:5" x14ac:dyDescent="0.25">
      <c r="A10043" t="s">
        <v>39277</v>
      </c>
      <c r="B10043" t="s">
        <v>20</v>
      </c>
      <c r="C10043" t="s">
        <v>19</v>
      </c>
      <c r="D10043" t="s">
        <v>33</v>
      </c>
      <c r="E10043" t="s">
        <v>533</v>
      </c>
    </row>
    <row r="10044" spans="1:5" x14ac:dyDescent="0.25">
      <c r="A10044" t="s">
        <v>39278</v>
      </c>
      <c r="B10044" t="s">
        <v>20</v>
      </c>
      <c r="C10044" t="s">
        <v>19</v>
      </c>
      <c r="D10044" t="s">
        <v>33</v>
      </c>
      <c r="E10044" t="s">
        <v>533</v>
      </c>
    </row>
    <row r="10045" spans="1:5" x14ac:dyDescent="0.25">
      <c r="A10045" t="s">
        <v>39279</v>
      </c>
      <c r="B10045" t="s">
        <v>20</v>
      </c>
      <c r="C10045" t="s">
        <v>19</v>
      </c>
      <c r="D10045" t="s">
        <v>33</v>
      </c>
      <c r="E10045" t="s">
        <v>530</v>
      </c>
    </row>
    <row r="10046" spans="1:5" x14ac:dyDescent="0.25">
      <c r="A10046" t="s">
        <v>39280</v>
      </c>
      <c r="B10046" t="s">
        <v>20</v>
      </c>
      <c r="C10046" t="s">
        <v>19</v>
      </c>
      <c r="D10046" t="s">
        <v>33</v>
      </c>
      <c r="E10046" t="s">
        <v>533</v>
      </c>
    </row>
    <row r="10047" spans="1:5" x14ac:dyDescent="0.25">
      <c r="A10047" t="s">
        <v>39281</v>
      </c>
      <c r="B10047" t="s">
        <v>20</v>
      </c>
      <c r="C10047" t="s">
        <v>19</v>
      </c>
      <c r="D10047" t="s">
        <v>33</v>
      </c>
      <c r="E10047" t="s">
        <v>530</v>
      </c>
    </row>
    <row r="10048" spans="1:5" x14ac:dyDescent="0.25">
      <c r="A10048" t="s">
        <v>39282</v>
      </c>
      <c r="B10048" t="s">
        <v>20</v>
      </c>
      <c r="C10048" t="s">
        <v>19</v>
      </c>
      <c r="D10048" t="s">
        <v>33</v>
      </c>
      <c r="E10048" t="s">
        <v>533</v>
      </c>
    </row>
    <row r="10049" spans="1:5" x14ac:dyDescent="0.25">
      <c r="A10049" t="s">
        <v>39283</v>
      </c>
      <c r="B10049" t="s">
        <v>20</v>
      </c>
      <c r="C10049" t="s">
        <v>19</v>
      </c>
      <c r="D10049" t="s">
        <v>33</v>
      </c>
      <c r="E10049" t="s">
        <v>533</v>
      </c>
    </row>
    <row r="10050" spans="1:5" x14ac:dyDescent="0.25">
      <c r="A10050" t="s">
        <v>39284</v>
      </c>
      <c r="B10050" t="s">
        <v>20</v>
      </c>
      <c r="C10050" t="s">
        <v>19</v>
      </c>
      <c r="D10050" t="s">
        <v>33</v>
      </c>
      <c r="E10050" t="s">
        <v>533</v>
      </c>
    </row>
    <row r="10051" spans="1:5" x14ac:dyDescent="0.25">
      <c r="A10051" t="s">
        <v>39285</v>
      </c>
      <c r="B10051" t="s">
        <v>20</v>
      </c>
      <c r="C10051" t="s">
        <v>19</v>
      </c>
      <c r="D10051" t="s">
        <v>33</v>
      </c>
      <c r="E10051" t="s">
        <v>533</v>
      </c>
    </row>
    <row r="10052" spans="1:5" x14ac:dyDescent="0.25">
      <c r="A10052" t="s">
        <v>39286</v>
      </c>
      <c r="B10052" t="s">
        <v>20</v>
      </c>
      <c r="C10052" t="s">
        <v>19</v>
      </c>
      <c r="D10052" t="s">
        <v>33</v>
      </c>
      <c r="E10052" t="s">
        <v>533</v>
      </c>
    </row>
    <row r="10053" spans="1:5" x14ac:dyDescent="0.25">
      <c r="A10053" t="s">
        <v>39287</v>
      </c>
      <c r="B10053" t="s">
        <v>20</v>
      </c>
      <c r="C10053" t="s">
        <v>19</v>
      </c>
      <c r="D10053" t="s">
        <v>33</v>
      </c>
      <c r="E10053" t="s">
        <v>611</v>
      </c>
    </row>
    <row r="10054" spans="1:5" x14ac:dyDescent="0.25">
      <c r="A10054" t="s">
        <v>39288</v>
      </c>
      <c r="B10054" t="s">
        <v>20</v>
      </c>
      <c r="C10054" t="s">
        <v>19</v>
      </c>
      <c r="D10054" t="s">
        <v>33</v>
      </c>
      <c r="E10054" t="s">
        <v>530</v>
      </c>
    </row>
    <row r="10055" spans="1:5" x14ac:dyDescent="0.25">
      <c r="A10055" t="s">
        <v>39289</v>
      </c>
      <c r="B10055" t="s">
        <v>20</v>
      </c>
      <c r="C10055" t="s">
        <v>19</v>
      </c>
      <c r="D10055" t="s">
        <v>33</v>
      </c>
      <c r="E10055" t="s">
        <v>530</v>
      </c>
    </row>
    <row r="10056" spans="1:5" x14ac:dyDescent="0.25">
      <c r="A10056" t="s">
        <v>39290</v>
      </c>
      <c r="B10056" t="s">
        <v>20</v>
      </c>
      <c r="C10056" t="s">
        <v>19</v>
      </c>
      <c r="D10056" t="s">
        <v>33</v>
      </c>
      <c r="E10056" t="s">
        <v>533</v>
      </c>
    </row>
    <row r="10057" spans="1:5" x14ac:dyDescent="0.25">
      <c r="A10057" t="s">
        <v>39291</v>
      </c>
      <c r="B10057" t="s">
        <v>20</v>
      </c>
      <c r="C10057" t="s">
        <v>19</v>
      </c>
      <c r="D10057" t="s">
        <v>33</v>
      </c>
      <c r="E10057" t="s">
        <v>553</v>
      </c>
    </row>
    <row r="10058" spans="1:5" x14ac:dyDescent="0.25">
      <c r="A10058" t="s">
        <v>39292</v>
      </c>
      <c r="B10058" t="s">
        <v>20</v>
      </c>
      <c r="C10058" t="s">
        <v>19</v>
      </c>
      <c r="D10058" t="s">
        <v>33</v>
      </c>
      <c r="E10058" t="s">
        <v>530</v>
      </c>
    </row>
    <row r="10059" spans="1:5" x14ac:dyDescent="0.25">
      <c r="A10059" t="s">
        <v>39293</v>
      </c>
      <c r="B10059" t="s">
        <v>20</v>
      </c>
      <c r="C10059" t="s">
        <v>19</v>
      </c>
      <c r="D10059" t="s">
        <v>33</v>
      </c>
      <c r="E10059" t="s">
        <v>530</v>
      </c>
    </row>
    <row r="10060" spans="1:5" x14ac:dyDescent="0.25">
      <c r="A10060" t="s">
        <v>39294</v>
      </c>
      <c r="B10060" t="s">
        <v>20</v>
      </c>
      <c r="C10060" t="s">
        <v>19</v>
      </c>
      <c r="D10060" t="s">
        <v>33</v>
      </c>
      <c r="E10060" t="s">
        <v>533</v>
      </c>
    </row>
    <row r="10061" spans="1:5" x14ac:dyDescent="0.25">
      <c r="A10061" t="s">
        <v>39295</v>
      </c>
      <c r="B10061" t="s">
        <v>20</v>
      </c>
      <c r="C10061" t="s">
        <v>19</v>
      </c>
      <c r="D10061" t="s">
        <v>33</v>
      </c>
      <c r="E10061" t="s">
        <v>533</v>
      </c>
    </row>
    <row r="10062" spans="1:5" x14ac:dyDescent="0.25">
      <c r="A10062" t="s">
        <v>39296</v>
      </c>
      <c r="B10062" t="s">
        <v>20</v>
      </c>
      <c r="C10062" t="s">
        <v>19</v>
      </c>
      <c r="D10062" t="s">
        <v>33</v>
      </c>
      <c r="E10062" t="s">
        <v>538</v>
      </c>
    </row>
    <row r="10063" spans="1:5" x14ac:dyDescent="0.25">
      <c r="A10063" t="s">
        <v>39297</v>
      </c>
      <c r="B10063" t="s">
        <v>20</v>
      </c>
      <c r="C10063" t="s">
        <v>19</v>
      </c>
      <c r="D10063" t="s">
        <v>33</v>
      </c>
      <c r="E10063" t="s">
        <v>530</v>
      </c>
    </row>
    <row r="10064" spans="1:5" x14ac:dyDescent="0.25">
      <c r="A10064" t="s">
        <v>39298</v>
      </c>
      <c r="B10064" t="s">
        <v>20</v>
      </c>
      <c r="C10064" t="s">
        <v>19</v>
      </c>
      <c r="D10064" t="s">
        <v>33</v>
      </c>
      <c r="E10064" t="s">
        <v>530</v>
      </c>
    </row>
    <row r="10065" spans="1:5" x14ac:dyDescent="0.25">
      <c r="A10065" t="s">
        <v>39299</v>
      </c>
      <c r="B10065" t="s">
        <v>20</v>
      </c>
      <c r="C10065" t="s">
        <v>19</v>
      </c>
      <c r="D10065" t="s">
        <v>33</v>
      </c>
      <c r="E10065" t="s">
        <v>530</v>
      </c>
    </row>
    <row r="10066" spans="1:5" x14ac:dyDescent="0.25">
      <c r="A10066" t="s">
        <v>39300</v>
      </c>
      <c r="B10066" t="s">
        <v>20</v>
      </c>
      <c r="C10066" t="s">
        <v>19</v>
      </c>
      <c r="D10066" t="s">
        <v>33</v>
      </c>
      <c r="E10066" t="s">
        <v>530</v>
      </c>
    </row>
    <row r="10067" spans="1:5" x14ac:dyDescent="0.25">
      <c r="A10067" t="s">
        <v>39301</v>
      </c>
      <c r="B10067" t="s">
        <v>20</v>
      </c>
      <c r="C10067" t="s">
        <v>19</v>
      </c>
      <c r="D10067" t="s">
        <v>33</v>
      </c>
      <c r="E10067" t="s">
        <v>533</v>
      </c>
    </row>
    <row r="10068" spans="1:5" x14ac:dyDescent="0.25">
      <c r="A10068" t="s">
        <v>39302</v>
      </c>
      <c r="B10068" t="s">
        <v>20</v>
      </c>
      <c r="C10068" t="s">
        <v>19</v>
      </c>
      <c r="D10068" t="s">
        <v>33</v>
      </c>
      <c r="E10068" t="s">
        <v>533</v>
      </c>
    </row>
    <row r="10069" spans="1:5" x14ac:dyDescent="0.25">
      <c r="A10069" t="s">
        <v>39303</v>
      </c>
      <c r="B10069" t="s">
        <v>20</v>
      </c>
      <c r="C10069" t="s">
        <v>19</v>
      </c>
      <c r="D10069" t="s">
        <v>33</v>
      </c>
      <c r="E10069" t="s">
        <v>538</v>
      </c>
    </row>
    <row r="10070" spans="1:5" x14ac:dyDescent="0.25">
      <c r="A10070" t="s">
        <v>39304</v>
      </c>
      <c r="B10070" t="s">
        <v>20</v>
      </c>
      <c r="C10070" t="s">
        <v>19</v>
      </c>
      <c r="D10070" t="s">
        <v>33</v>
      </c>
      <c r="E10070" t="s">
        <v>533</v>
      </c>
    </row>
    <row r="10071" spans="1:5" x14ac:dyDescent="0.25">
      <c r="A10071" t="s">
        <v>39305</v>
      </c>
      <c r="B10071" t="s">
        <v>20</v>
      </c>
      <c r="C10071" t="s">
        <v>19</v>
      </c>
      <c r="D10071" t="s">
        <v>33</v>
      </c>
      <c r="E10071" t="s">
        <v>530</v>
      </c>
    </row>
    <row r="10072" spans="1:5" x14ac:dyDescent="0.25">
      <c r="A10072" t="s">
        <v>39306</v>
      </c>
      <c r="B10072" t="s">
        <v>20</v>
      </c>
      <c r="C10072" t="s">
        <v>19</v>
      </c>
      <c r="D10072" t="s">
        <v>33</v>
      </c>
      <c r="E10072" t="s">
        <v>530</v>
      </c>
    </row>
    <row r="10073" spans="1:5" x14ac:dyDescent="0.25">
      <c r="A10073" t="s">
        <v>39307</v>
      </c>
      <c r="B10073" t="s">
        <v>20</v>
      </c>
      <c r="C10073" t="s">
        <v>19</v>
      </c>
      <c r="D10073" t="s">
        <v>33</v>
      </c>
      <c r="E10073" t="s">
        <v>538</v>
      </c>
    </row>
    <row r="10074" spans="1:5" x14ac:dyDescent="0.25">
      <c r="A10074" t="s">
        <v>39308</v>
      </c>
      <c r="B10074" t="s">
        <v>20</v>
      </c>
      <c r="C10074" t="s">
        <v>19</v>
      </c>
      <c r="D10074" t="s">
        <v>33</v>
      </c>
      <c r="E10074" t="s">
        <v>538</v>
      </c>
    </row>
    <row r="10075" spans="1:5" x14ac:dyDescent="0.25">
      <c r="A10075" t="s">
        <v>39309</v>
      </c>
      <c r="B10075" t="s">
        <v>20</v>
      </c>
      <c r="C10075" t="s">
        <v>19</v>
      </c>
      <c r="D10075" t="s">
        <v>33</v>
      </c>
      <c r="E10075" t="s">
        <v>530</v>
      </c>
    </row>
    <row r="10076" spans="1:5" x14ac:dyDescent="0.25">
      <c r="A10076" t="s">
        <v>39310</v>
      </c>
      <c r="B10076" t="s">
        <v>20</v>
      </c>
      <c r="C10076" t="s">
        <v>19</v>
      </c>
      <c r="D10076" t="s">
        <v>33</v>
      </c>
      <c r="E10076" t="s">
        <v>553</v>
      </c>
    </row>
    <row r="10077" spans="1:5" x14ac:dyDescent="0.25">
      <c r="A10077" t="s">
        <v>39311</v>
      </c>
      <c r="B10077" t="s">
        <v>20</v>
      </c>
      <c r="C10077" t="s">
        <v>19</v>
      </c>
      <c r="D10077" t="s">
        <v>33</v>
      </c>
      <c r="E10077" t="s">
        <v>538</v>
      </c>
    </row>
    <row r="10078" spans="1:5" x14ac:dyDescent="0.25">
      <c r="A10078" t="s">
        <v>39312</v>
      </c>
      <c r="B10078" t="s">
        <v>20</v>
      </c>
      <c r="C10078" t="s">
        <v>19</v>
      </c>
      <c r="D10078" t="s">
        <v>33</v>
      </c>
      <c r="E10078" t="s">
        <v>530</v>
      </c>
    </row>
    <row r="10079" spans="1:5" x14ac:dyDescent="0.25">
      <c r="A10079" t="s">
        <v>39313</v>
      </c>
      <c r="B10079" t="s">
        <v>20</v>
      </c>
      <c r="C10079" t="s">
        <v>19</v>
      </c>
      <c r="D10079" t="s">
        <v>33</v>
      </c>
      <c r="E10079" t="s">
        <v>533</v>
      </c>
    </row>
    <row r="10080" spans="1:5" x14ac:dyDescent="0.25">
      <c r="A10080" t="s">
        <v>39314</v>
      </c>
      <c r="B10080" t="s">
        <v>20</v>
      </c>
      <c r="C10080" t="s">
        <v>19</v>
      </c>
      <c r="D10080" t="s">
        <v>33</v>
      </c>
      <c r="E10080" t="s">
        <v>530</v>
      </c>
    </row>
    <row r="10081" spans="1:5" x14ac:dyDescent="0.25">
      <c r="A10081" t="s">
        <v>39315</v>
      </c>
      <c r="B10081" t="s">
        <v>20</v>
      </c>
      <c r="C10081" t="s">
        <v>19</v>
      </c>
      <c r="D10081" t="s">
        <v>33</v>
      </c>
      <c r="E10081" t="s">
        <v>530</v>
      </c>
    </row>
    <row r="10082" spans="1:5" x14ac:dyDescent="0.25">
      <c r="A10082" t="s">
        <v>39316</v>
      </c>
      <c r="B10082" t="s">
        <v>20</v>
      </c>
      <c r="C10082" t="s">
        <v>19</v>
      </c>
      <c r="D10082" t="s">
        <v>33</v>
      </c>
      <c r="E10082" t="s">
        <v>530</v>
      </c>
    </row>
    <row r="10083" spans="1:5" x14ac:dyDescent="0.25">
      <c r="A10083" t="s">
        <v>39317</v>
      </c>
      <c r="B10083" t="s">
        <v>20</v>
      </c>
      <c r="C10083" t="s">
        <v>19</v>
      </c>
      <c r="D10083" t="s">
        <v>33</v>
      </c>
      <c r="E10083" t="s">
        <v>530</v>
      </c>
    </row>
    <row r="10084" spans="1:5" x14ac:dyDescent="0.25">
      <c r="A10084" t="s">
        <v>39318</v>
      </c>
      <c r="B10084" t="s">
        <v>20</v>
      </c>
      <c r="C10084" t="s">
        <v>19</v>
      </c>
      <c r="D10084" t="s">
        <v>33</v>
      </c>
      <c r="E10084" t="s">
        <v>530</v>
      </c>
    </row>
    <row r="10085" spans="1:5" x14ac:dyDescent="0.25">
      <c r="A10085" t="s">
        <v>39319</v>
      </c>
      <c r="B10085" t="s">
        <v>20</v>
      </c>
      <c r="C10085" t="s">
        <v>19</v>
      </c>
      <c r="D10085" t="s">
        <v>33</v>
      </c>
      <c r="E10085" t="s">
        <v>553</v>
      </c>
    </row>
    <row r="10086" spans="1:5" x14ac:dyDescent="0.25">
      <c r="A10086" t="s">
        <v>39320</v>
      </c>
      <c r="B10086" t="s">
        <v>20</v>
      </c>
      <c r="C10086" t="s">
        <v>19</v>
      </c>
      <c r="D10086" t="s">
        <v>33</v>
      </c>
      <c r="E10086" t="s">
        <v>538</v>
      </c>
    </row>
    <row r="10087" spans="1:5" x14ac:dyDescent="0.25">
      <c r="A10087" t="s">
        <v>39321</v>
      </c>
      <c r="B10087" t="s">
        <v>20</v>
      </c>
      <c r="C10087" t="s">
        <v>19</v>
      </c>
      <c r="D10087" t="s">
        <v>33</v>
      </c>
      <c r="E10087" t="s">
        <v>530</v>
      </c>
    </row>
    <row r="10088" spans="1:5" x14ac:dyDescent="0.25">
      <c r="A10088" t="s">
        <v>39322</v>
      </c>
      <c r="B10088" t="s">
        <v>20</v>
      </c>
      <c r="C10088" t="s">
        <v>19</v>
      </c>
      <c r="D10088" t="s">
        <v>33</v>
      </c>
      <c r="E10088" t="s">
        <v>530</v>
      </c>
    </row>
    <row r="10089" spans="1:5" x14ac:dyDescent="0.25">
      <c r="A10089" t="s">
        <v>39323</v>
      </c>
      <c r="B10089" t="s">
        <v>20</v>
      </c>
      <c r="C10089" t="s">
        <v>19</v>
      </c>
      <c r="D10089" t="s">
        <v>33</v>
      </c>
      <c r="E10089" t="s">
        <v>530</v>
      </c>
    </row>
    <row r="10090" spans="1:5" x14ac:dyDescent="0.25">
      <c r="A10090" t="s">
        <v>39324</v>
      </c>
      <c r="B10090" t="s">
        <v>20</v>
      </c>
      <c r="C10090" t="s">
        <v>19</v>
      </c>
      <c r="D10090" t="s">
        <v>33</v>
      </c>
      <c r="E10090" t="s">
        <v>562</v>
      </c>
    </row>
    <row r="10091" spans="1:5" x14ac:dyDescent="0.25">
      <c r="A10091" t="s">
        <v>39325</v>
      </c>
      <c r="B10091" t="s">
        <v>20</v>
      </c>
      <c r="C10091" t="s">
        <v>19</v>
      </c>
      <c r="D10091" t="s">
        <v>33</v>
      </c>
      <c r="E10091" t="s">
        <v>530</v>
      </c>
    </row>
    <row r="10092" spans="1:5" x14ac:dyDescent="0.25">
      <c r="A10092" t="s">
        <v>39326</v>
      </c>
      <c r="B10092" t="s">
        <v>20</v>
      </c>
      <c r="C10092" t="s">
        <v>19</v>
      </c>
      <c r="D10092" t="s">
        <v>33</v>
      </c>
      <c r="E10092" t="s">
        <v>533</v>
      </c>
    </row>
    <row r="10093" spans="1:5" x14ac:dyDescent="0.25">
      <c r="A10093" t="s">
        <v>39327</v>
      </c>
      <c r="B10093" t="s">
        <v>20</v>
      </c>
      <c r="C10093" t="s">
        <v>19</v>
      </c>
      <c r="D10093" t="s">
        <v>33</v>
      </c>
      <c r="E10093" t="s">
        <v>533</v>
      </c>
    </row>
    <row r="10094" spans="1:5" x14ac:dyDescent="0.25">
      <c r="A10094" t="s">
        <v>39328</v>
      </c>
      <c r="B10094" t="s">
        <v>20</v>
      </c>
      <c r="C10094" t="s">
        <v>19</v>
      </c>
      <c r="D10094" t="s">
        <v>33</v>
      </c>
      <c r="E10094" t="s">
        <v>533</v>
      </c>
    </row>
    <row r="10095" spans="1:5" x14ac:dyDescent="0.25">
      <c r="A10095" t="s">
        <v>39329</v>
      </c>
      <c r="B10095" t="s">
        <v>20</v>
      </c>
      <c r="C10095" t="s">
        <v>19</v>
      </c>
      <c r="D10095" t="s">
        <v>33</v>
      </c>
      <c r="E10095" t="s">
        <v>562</v>
      </c>
    </row>
    <row r="10096" spans="1:5" x14ac:dyDescent="0.25">
      <c r="A10096" t="s">
        <v>39330</v>
      </c>
      <c r="B10096" t="s">
        <v>20</v>
      </c>
      <c r="C10096" t="s">
        <v>19</v>
      </c>
      <c r="D10096" t="s">
        <v>33</v>
      </c>
      <c r="E10096" t="s">
        <v>530</v>
      </c>
    </row>
    <row r="10097" spans="1:5" x14ac:dyDescent="0.25">
      <c r="A10097" t="s">
        <v>39331</v>
      </c>
      <c r="B10097" t="s">
        <v>20</v>
      </c>
      <c r="C10097" t="s">
        <v>19</v>
      </c>
      <c r="D10097" t="s">
        <v>33</v>
      </c>
      <c r="E10097" t="s">
        <v>553</v>
      </c>
    </row>
    <row r="10098" spans="1:5" x14ac:dyDescent="0.25">
      <c r="A10098" t="s">
        <v>39332</v>
      </c>
      <c r="B10098" t="s">
        <v>20</v>
      </c>
      <c r="C10098" t="s">
        <v>19</v>
      </c>
      <c r="D10098" t="s">
        <v>33</v>
      </c>
      <c r="E10098" t="s">
        <v>533</v>
      </c>
    </row>
    <row r="10099" spans="1:5" x14ac:dyDescent="0.25">
      <c r="A10099" t="s">
        <v>39333</v>
      </c>
      <c r="B10099" t="s">
        <v>20</v>
      </c>
      <c r="C10099" t="s">
        <v>19</v>
      </c>
      <c r="D10099" t="s">
        <v>33</v>
      </c>
      <c r="E10099" t="s">
        <v>530</v>
      </c>
    </row>
    <row r="10100" spans="1:5" x14ac:dyDescent="0.25">
      <c r="A10100" t="s">
        <v>39334</v>
      </c>
      <c r="B10100" t="s">
        <v>20</v>
      </c>
      <c r="C10100" t="s">
        <v>19</v>
      </c>
      <c r="D10100" t="s">
        <v>33</v>
      </c>
      <c r="E10100" t="s">
        <v>533</v>
      </c>
    </row>
    <row r="10101" spans="1:5" x14ac:dyDescent="0.25">
      <c r="A10101" t="s">
        <v>39335</v>
      </c>
      <c r="B10101" t="s">
        <v>20</v>
      </c>
      <c r="C10101" t="s">
        <v>19</v>
      </c>
      <c r="D10101" t="s">
        <v>33</v>
      </c>
      <c r="E10101" t="s">
        <v>538</v>
      </c>
    </row>
    <row r="10102" spans="1:5" x14ac:dyDescent="0.25">
      <c r="A10102" t="s">
        <v>39336</v>
      </c>
      <c r="B10102" t="s">
        <v>20</v>
      </c>
      <c r="C10102" t="s">
        <v>19</v>
      </c>
      <c r="D10102" t="s">
        <v>33</v>
      </c>
      <c r="E10102" t="s">
        <v>530</v>
      </c>
    </row>
    <row r="10103" spans="1:5" x14ac:dyDescent="0.25">
      <c r="A10103" t="s">
        <v>39337</v>
      </c>
      <c r="B10103" t="s">
        <v>20</v>
      </c>
      <c r="C10103" t="s">
        <v>19</v>
      </c>
      <c r="D10103" t="s">
        <v>33</v>
      </c>
      <c r="E10103" t="s">
        <v>533</v>
      </c>
    </row>
    <row r="10104" spans="1:5" x14ac:dyDescent="0.25">
      <c r="A10104" t="s">
        <v>39338</v>
      </c>
      <c r="B10104" t="s">
        <v>20</v>
      </c>
      <c r="C10104" t="s">
        <v>19</v>
      </c>
      <c r="D10104" t="s">
        <v>33</v>
      </c>
      <c r="E10104" t="s">
        <v>538</v>
      </c>
    </row>
    <row r="10105" spans="1:5" x14ac:dyDescent="0.25">
      <c r="A10105" t="s">
        <v>39339</v>
      </c>
      <c r="B10105" t="s">
        <v>20</v>
      </c>
      <c r="C10105" t="s">
        <v>19</v>
      </c>
      <c r="D10105" t="s">
        <v>33</v>
      </c>
      <c r="E10105" t="s">
        <v>533</v>
      </c>
    </row>
    <row r="10106" spans="1:5" x14ac:dyDescent="0.25">
      <c r="A10106" t="s">
        <v>39340</v>
      </c>
      <c r="B10106" t="s">
        <v>20</v>
      </c>
      <c r="C10106" t="s">
        <v>19</v>
      </c>
      <c r="D10106" t="s">
        <v>33</v>
      </c>
      <c r="E10106" t="s">
        <v>530</v>
      </c>
    </row>
    <row r="10107" spans="1:5" x14ac:dyDescent="0.25">
      <c r="A10107" t="s">
        <v>39341</v>
      </c>
      <c r="B10107" t="s">
        <v>20</v>
      </c>
      <c r="C10107" t="s">
        <v>19</v>
      </c>
      <c r="D10107" t="s">
        <v>33</v>
      </c>
      <c r="E10107" t="s">
        <v>530</v>
      </c>
    </row>
    <row r="10108" spans="1:5" x14ac:dyDescent="0.25">
      <c r="A10108" t="s">
        <v>44393</v>
      </c>
      <c r="B10108" t="s">
        <v>20</v>
      </c>
      <c r="C10108" t="s">
        <v>19</v>
      </c>
      <c r="D10108" t="s">
        <v>66</v>
      </c>
      <c r="E10108" t="s">
        <v>562</v>
      </c>
    </row>
    <row r="10109" spans="1:5" x14ac:dyDescent="0.25">
      <c r="A10109" t="s">
        <v>39342</v>
      </c>
      <c r="B10109" t="s">
        <v>20</v>
      </c>
      <c r="C10109" t="s">
        <v>19</v>
      </c>
      <c r="D10109" t="s">
        <v>33</v>
      </c>
      <c r="E10109" t="s">
        <v>538</v>
      </c>
    </row>
    <row r="10110" spans="1:5" x14ac:dyDescent="0.25">
      <c r="A10110" t="s">
        <v>39343</v>
      </c>
      <c r="B10110" t="s">
        <v>20</v>
      </c>
      <c r="C10110" t="s">
        <v>19</v>
      </c>
      <c r="D10110" t="s">
        <v>33</v>
      </c>
      <c r="E10110" t="s">
        <v>530</v>
      </c>
    </row>
    <row r="10111" spans="1:5" x14ac:dyDescent="0.25">
      <c r="A10111" t="s">
        <v>39344</v>
      </c>
      <c r="B10111" t="s">
        <v>20</v>
      </c>
      <c r="C10111" t="s">
        <v>19</v>
      </c>
      <c r="D10111" t="s">
        <v>33</v>
      </c>
      <c r="E10111" t="s">
        <v>538</v>
      </c>
    </row>
    <row r="10112" spans="1:5" x14ac:dyDescent="0.25">
      <c r="A10112" t="s">
        <v>39345</v>
      </c>
      <c r="B10112" t="s">
        <v>20</v>
      </c>
      <c r="C10112" t="s">
        <v>19</v>
      </c>
      <c r="D10112" t="s">
        <v>33</v>
      </c>
      <c r="E10112" t="s">
        <v>530</v>
      </c>
    </row>
    <row r="10113" spans="1:5" x14ac:dyDescent="0.25">
      <c r="A10113" t="s">
        <v>39346</v>
      </c>
      <c r="B10113" t="s">
        <v>20</v>
      </c>
      <c r="C10113" t="s">
        <v>19</v>
      </c>
      <c r="D10113" t="s">
        <v>33</v>
      </c>
      <c r="E10113" t="s">
        <v>533</v>
      </c>
    </row>
    <row r="10114" spans="1:5" x14ac:dyDescent="0.25">
      <c r="A10114" t="s">
        <v>39347</v>
      </c>
      <c r="B10114" t="s">
        <v>20</v>
      </c>
      <c r="C10114" t="s">
        <v>19</v>
      </c>
      <c r="D10114" t="s">
        <v>65</v>
      </c>
      <c r="E10114" t="s">
        <v>533</v>
      </c>
    </row>
    <row r="10115" spans="1:5" x14ac:dyDescent="0.25">
      <c r="A10115" t="s">
        <v>39348</v>
      </c>
      <c r="B10115" t="s">
        <v>20</v>
      </c>
      <c r="C10115" t="s">
        <v>19</v>
      </c>
      <c r="D10115" t="s">
        <v>33</v>
      </c>
      <c r="E10115" t="s">
        <v>533</v>
      </c>
    </row>
    <row r="10116" spans="1:5" x14ac:dyDescent="0.25">
      <c r="A10116" t="s">
        <v>39349</v>
      </c>
      <c r="B10116" t="s">
        <v>20</v>
      </c>
      <c r="C10116" t="s">
        <v>19</v>
      </c>
      <c r="D10116" t="s">
        <v>33</v>
      </c>
      <c r="E10116" t="s">
        <v>611</v>
      </c>
    </row>
    <row r="10117" spans="1:5" x14ac:dyDescent="0.25">
      <c r="A10117" t="s">
        <v>39350</v>
      </c>
      <c r="B10117" t="s">
        <v>20</v>
      </c>
      <c r="C10117" t="s">
        <v>19</v>
      </c>
      <c r="D10117" t="s">
        <v>33</v>
      </c>
      <c r="E10117" t="s">
        <v>533</v>
      </c>
    </row>
    <row r="10118" spans="1:5" x14ac:dyDescent="0.25">
      <c r="A10118" t="s">
        <v>39351</v>
      </c>
      <c r="B10118" t="s">
        <v>20</v>
      </c>
      <c r="C10118" t="s">
        <v>19</v>
      </c>
      <c r="D10118" t="s">
        <v>33</v>
      </c>
      <c r="E10118" t="s">
        <v>530</v>
      </c>
    </row>
    <row r="10119" spans="1:5" x14ac:dyDescent="0.25">
      <c r="A10119" t="s">
        <v>39352</v>
      </c>
      <c r="B10119" t="s">
        <v>20</v>
      </c>
      <c r="C10119" t="s">
        <v>19</v>
      </c>
      <c r="D10119" t="s">
        <v>33</v>
      </c>
      <c r="E10119" t="s">
        <v>530</v>
      </c>
    </row>
    <row r="10120" spans="1:5" x14ac:dyDescent="0.25">
      <c r="A10120" t="s">
        <v>39353</v>
      </c>
      <c r="B10120" t="s">
        <v>20</v>
      </c>
      <c r="C10120" t="s">
        <v>19</v>
      </c>
      <c r="D10120" t="s">
        <v>33</v>
      </c>
      <c r="E10120" t="s">
        <v>538</v>
      </c>
    </row>
    <row r="10121" spans="1:5" x14ac:dyDescent="0.25">
      <c r="A10121" t="s">
        <v>39354</v>
      </c>
      <c r="B10121" t="s">
        <v>20</v>
      </c>
      <c r="C10121" t="s">
        <v>19</v>
      </c>
      <c r="D10121" t="s">
        <v>33</v>
      </c>
      <c r="E10121" t="s">
        <v>533</v>
      </c>
    </row>
    <row r="10122" spans="1:5" x14ac:dyDescent="0.25">
      <c r="A10122" t="s">
        <v>39355</v>
      </c>
      <c r="B10122" t="s">
        <v>20</v>
      </c>
      <c r="C10122" t="s">
        <v>19</v>
      </c>
      <c r="D10122" t="s">
        <v>33</v>
      </c>
      <c r="E10122" t="s">
        <v>530</v>
      </c>
    </row>
    <row r="10123" spans="1:5" x14ac:dyDescent="0.25">
      <c r="A10123" t="s">
        <v>39356</v>
      </c>
      <c r="B10123" t="s">
        <v>20</v>
      </c>
      <c r="C10123" t="s">
        <v>19</v>
      </c>
      <c r="D10123" t="s">
        <v>33</v>
      </c>
      <c r="E10123" t="s">
        <v>502</v>
      </c>
    </row>
    <row r="10124" spans="1:5" x14ac:dyDescent="0.25">
      <c r="A10124" t="s">
        <v>39357</v>
      </c>
      <c r="B10124" t="s">
        <v>20</v>
      </c>
      <c r="C10124" t="s">
        <v>19</v>
      </c>
      <c r="D10124" t="s">
        <v>33</v>
      </c>
      <c r="E10124" t="s">
        <v>533</v>
      </c>
    </row>
    <row r="10125" spans="1:5" x14ac:dyDescent="0.25">
      <c r="A10125" t="s">
        <v>39358</v>
      </c>
      <c r="B10125" t="s">
        <v>20</v>
      </c>
      <c r="C10125" t="s">
        <v>19</v>
      </c>
      <c r="D10125" t="s">
        <v>33</v>
      </c>
      <c r="E10125" t="s">
        <v>533</v>
      </c>
    </row>
    <row r="10126" spans="1:5" x14ac:dyDescent="0.25">
      <c r="A10126" t="s">
        <v>39359</v>
      </c>
      <c r="B10126" t="s">
        <v>20</v>
      </c>
      <c r="C10126" t="s">
        <v>19</v>
      </c>
      <c r="D10126" t="s">
        <v>33</v>
      </c>
      <c r="E10126" t="s">
        <v>530</v>
      </c>
    </row>
    <row r="10127" spans="1:5" x14ac:dyDescent="0.25">
      <c r="A10127" t="s">
        <v>39360</v>
      </c>
      <c r="B10127" t="s">
        <v>20</v>
      </c>
      <c r="C10127" t="s">
        <v>19</v>
      </c>
      <c r="D10127" t="s">
        <v>65</v>
      </c>
      <c r="E10127" t="s">
        <v>533</v>
      </c>
    </row>
    <row r="10128" spans="1:5" x14ac:dyDescent="0.25">
      <c r="A10128" t="s">
        <v>39361</v>
      </c>
      <c r="B10128" t="s">
        <v>20</v>
      </c>
      <c r="C10128" t="s">
        <v>19</v>
      </c>
      <c r="D10128" t="s">
        <v>33</v>
      </c>
      <c r="E10128" t="s">
        <v>538</v>
      </c>
    </row>
    <row r="10129" spans="1:5" x14ac:dyDescent="0.25">
      <c r="A10129" t="s">
        <v>39362</v>
      </c>
      <c r="B10129" t="s">
        <v>20</v>
      </c>
      <c r="C10129" t="s">
        <v>19</v>
      </c>
      <c r="D10129" t="s">
        <v>33</v>
      </c>
      <c r="E10129" t="s">
        <v>530</v>
      </c>
    </row>
    <row r="10130" spans="1:5" x14ac:dyDescent="0.25">
      <c r="A10130" t="s">
        <v>39363</v>
      </c>
      <c r="B10130" t="s">
        <v>20</v>
      </c>
      <c r="C10130" t="s">
        <v>19</v>
      </c>
      <c r="D10130" t="s">
        <v>33</v>
      </c>
      <c r="E10130" t="s">
        <v>530</v>
      </c>
    </row>
    <row r="10131" spans="1:5" x14ac:dyDescent="0.25">
      <c r="A10131" t="s">
        <v>39364</v>
      </c>
      <c r="B10131" t="s">
        <v>20</v>
      </c>
      <c r="C10131" t="s">
        <v>19</v>
      </c>
      <c r="D10131" t="s">
        <v>33</v>
      </c>
      <c r="E10131" t="s">
        <v>530</v>
      </c>
    </row>
    <row r="10132" spans="1:5" x14ac:dyDescent="0.25">
      <c r="A10132" t="s">
        <v>39365</v>
      </c>
      <c r="B10132" t="s">
        <v>20</v>
      </c>
      <c r="C10132" t="s">
        <v>19</v>
      </c>
      <c r="D10132" t="s">
        <v>33</v>
      </c>
      <c r="E10132" t="s">
        <v>538</v>
      </c>
    </row>
    <row r="10133" spans="1:5" x14ac:dyDescent="0.25">
      <c r="A10133" t="s">
        <v>39366</v>
      </c>
      <c r="B10133" t="s">
        <v>20</v>
      </c>
      <c r="C10133" t="s">
        <v>19</v>
      </c>
      <c r="D10133" t="s">
        <v>33</v>
      </c>
      <c r="E10133" t="s">
        <v>538</v>
      </c>
    </row>
    <row r="10134" spans="1:5" x14ac:dyDescent="0.25">
      <c r="A10134" t="s">
        <v>39367</v>
      </c>
      <c r="B10134" t="s">
        <v>20</v>
      </c>
      <c r="C10134" t="s">
        <v>19</v>
      </c>
      <c r="D10134" t="s">
        <v>33</v>
      </c>
      <c r="E10134" t="s">
        <v>533</v>
      </c>
    </row>
    <row r="10135" spans="1:5" x14ac:dyDescent="0.25">
      <c r="A10135" t="s">
        <v>39368</v>
      </c>
      <c r="B10135" t="s">
        <v>20</v>
      </c>
      <c r="C10135" t="s">
        <v>19</v>
      </c>
      <c r="D10135" t="s">
        <v>33</v>
      </c>
      <c r="E10135" t="s">
        <v>538</v>
      </c>
    </row>
    <row r="10136" spans="1:5" x14ac:dyDescent="0.25">
      <c r="A10136" t="s">
        <v>39369</v>
      </c>
      <c r="B10136" t="s">
        <v>20</v>
      </c>
      <c r="C10136" t="s">
        <v>19</v>
      </c>
      <c r="D10136" t="s">
        <v>33</v>
      </c>
      <c r="E10136" t="s">
        <v>530</v>
      </c>
    </row>
    <row r="10137" spans="1:5" x14ac:dyDescent="0.25">
      <c r="A10137" t="s">
        <v>39370</v>
      </c>
      <c r="B10137" t="s">
        <v>20</v>
      </c>
      <c r="C10137" t="s">
        <v>19</v>
      </c>
      <c r="D10137" t="s">
        <v>33</v>
      </c>
      <c r="E10137" t="s">
        <v>530</v>
      </c>
    </row>
    <row r="10138" spans="1:5" x14ac:dyDescent="0.25">
      <c r="A10138" t="s">
        <v>39371</v>
      </c>
      <c r="B10138" t="s">
        <v>20</v>
      </c>
      <c r="C10138" t="s">
        <v>19</v>
      </c>
      <c r="D10138" t="s">
        <v>33</v>
      </c>
      <c r="E10138" t="s">
        <v>530</v>
      </c>
    </row>
    <row r="10139" spans="1:5" x14ac:dyDescent="0.25">
      <c r="A10139" t="s">
        <v>39372</v>
      </c>
      <c r="B10139" t="s">
        <v>20</v>
      </c>
      <c r="C10139" t="s">
        <v>19</v>
      </c>
      <c r="D10139" t="s">
        <v>33</v>
      </c>
      <c r="E10139" t="s">
        <v>538</v>
      </c>
    </row>
    <row r="10140" spans="1:5" x14ac:dyDescent="0.25">
      <c r="A10140" t="s">
        <v>39373</v>
      </c>
      <c r="B10140" t="s">
        <v>20</v>
      </c>
      <c r="C10140" t="s">
        <v>19</v>
      </c>
      <c r="D10140" t="s">
        <v>33</v>
      </c>
      <c r="E10140" t="s">
        <v>530</v>
      </c>
    </row>
    <row r="10141" spans="1:5" x14ac:dyDescent="0.25">
      <c r="A10141" t="s">
        <v>39374</v>
      </c>
      <c r="B10141" t="s">
        <v>20</v>
      </c>
      <c r="C10141" t="s">
        <v>19</v>
      </c>
      <c r="D10141" t="s">
        <v>33</v>
      </c>
      <c r="E10141" t="s">
        <v>533</v>
      </c>
    </row>
    <row r="10142" spans="1:5" x14ac:dyDescent="0.25">
      <c r="A10142" t="s">
        <v>39375</v>
      </c>
      <c r="B10142" t="s">
        <v>20</v>
      </c>
      <c r="C10142" t="s">
        <v>19</v>
      </c>
      <c r="D10142" t="s">
        <v>33</v>
      </c>
      <c r="E10142" t="s">
        <v>530</v>
      </c>
    </row>
    <row r="10143" spans="1:5" x14ac:dyDescent="0.25">
      <c r="A10143" t="s">
        <v>39376</v>
      </c>
      <c r="B10143" t="s">
        <v>20</v>
      </c>
      <c r="C10143" t="s">
        <v>19</v>
      </c>
      <c r="D10143" t="s">
        <v>33</v>
      </c>
      <c r="E10143" t="s">
        <v>530</v>
      </c>
    </row>
    <row r="10144" spans="1:5" x14ac:dyDescent="0.25">
      <c r="A10144" t="s">
        <v>39377</v>
      </c>
      <c r="B10144" t="s">
        <v>20</v>
      </c>
      <c r="C10144" t="s">
        <v>19</v>
      </c>
      <c r="D10144" t="s">
        <v>33</v>
      </c>
      <c r="E10144" t="s">
        <v>530</v>
      </c>
    </row>
    <row r="10145" spans="1:5" x14ac:dyDescent="0.25">
      <c r="A10145" t="s">
        <v>39378</v>
      </c>
      <c r="B10145" t="s">
        <v>20</v>
      </c>
      <c r="C10145" t="s">
        <v>19</v>
      </c>
      <c r="D10145" t="s">
        <v>33</v>
      </c>
      <c r="E10145" t="s">
        <v>530</v>
      </c>
    </row>
    <row r="10146" spans="1:5" x14ac:dyDescent="0.25">
      <c r="A10146" t="s">
        <v>39379</v>
      </c>
      <c r="B10146" t="s">
        <v>20</v>
      </c>
      <c r="C10146" t="s">
        <v>19</v>
      </c>
      <c r="D10146" t="s">
        <v>33</v>
      </c>
      <c r="E10146" t="s">
        <v>533</v>
      </c>
    </row>
    <row r="10147" spans="1:5" x14ac:dyDescent="0.25">
      <c r="A10147" t="s">
        <v>39380</v>
      </c>
      <c r="B10147" t="s">
        <v>20</v>
      </c>
      <c r="C10147" t="s">
        <v>19</v>
      </c>
      <c r="D10147" t="s">
        <v>33</v>
      </c>
      <c r="E10147" t="s">
        <v>530</v>
      </c>
    </row>
    <row r="10148" spans="1:5" x14ac:dyDescent="0.25">
      <c r="A10148" t="s">
        <v>39381</v>
      </c>
      <c r="B10148" t="s">
        <v>20</v>
      </c>
      <c r="C10148" t="s">
        <v>19</v>
      </c>
      <c r="D10148" t="s">
        <v>69</v>
      </c>
      <c r="E10148" t="s">
        <v>533</v>
      </c>
    </row>
    <row r="10149" spans="1:5" x14ac:dyDescent="0.25">
      <c r="A10149" t="s">
        <v>39382</v>
      </c>
      <c r="B10149" t="s">
        <v>20</v>
      </c>
      <c r="C10149" t="s">
        <v>19</v>
      </c>
      <c r="D10149" t="s">
        <v>69</v>
      </c>
      <c r="E10149" t="s">
        <v>533</v>
      </c>
    </row>
    <row r="10150" spans="1:5" x14ac:dyDescent="0.25">
      <c r="A10150" t="s">
        <v>39383</v>
      </c>
      <c r="B10150" t="s">
        <v>20</v>
      </c>
      <c r="C10150" t="s">
        <v>19</v>
      </c>
      <c r="D10150" t="s">
        <v>33</v>
      </c>
      <c r="E10150" t="s">
        <v>530</v>
      </c>
    </row>
    <row r="10151" spans="1:5" x14ac:dyDescent="0.25">
      <c r="A10151" t="s">
        <v>39384</v>
      </c>
      <c r="B10151" t="s">
        <v>20</v>
      </c>
      <c r="C10151" t="s">
        <v>19</v>
      </c>
      <c r="D10151" t="s">
        <v>33</v>
      </c>
      <c r="E10151" t="s">
        <v>538</v>
      </c>
    </row>
    <row r="10152" spans="1:5" x14ac:dyDescent="0.25">
      <c r="A10152" t="s">
        <v>39385</v>
      </c>
      <c r="B10152" t="s">
        <v>20</v>
      </c>
      <c r="C10152" t="s">
        <v>19</v>
      </c>
      <c r="D10152" t="s">
        <v>33</v>
      </c>
      <c r="E10152" t="s">
        <v>533</v>
      </c>
    </row>
    <row r="10153" spans="1:5" x14ac:dyDescent="0.25">
      <c r="A10153" t="s">
        <v>39386</v>
      </c>
      <c r="B10153" t="s">
        <v>20</v>
      </c>
      <c r="C10153" t="s">
        <v>19</v>
      </c>
      <c r="D10153" t="s">
        <v>33</v>
      </c>
      <c r="E10153" t="s">
        <v>538</v>
      </c>
    </row>
    <row r="10154" spans="1:5" x14ac:dyDescent="0.25">
      <c r="A10154" t="s">
        <v>39387</v>
      </c>
      <c r="B10154" t="s">
        <v>20</v>
      </c>
      <c r="C10154" t="s">
        <v>19</v>
      </c>
      <c r="D10154" t="s">
        <v>33</v>
      </c>
      <c r="E10154" t="s">
        <v>530</v>
      </c>
    </row>
    <row r="10155" spans="1:5" x14ac:dyDescent="0.25">
      <c r="A10155" t="s">
        <v>39388</v>
      </c>
      <c r="B10155" t="s">
        <v>20</v>
      </c>
      <c r="C10155" t="s">
        <v>19</v>
      </c>
      <c r="D10155" t="s">
        <v>33</v>
      </c>
      <c r="E10155" t="s">
        <v>530</v>
      </c>
    </row>
    <row r="10156" spans="1:5" x14ac:dyDescent="0.25">
      <c r="A10156" t="s">
        <v>39389</v>
      </c>
      <c r="B10156" t="s">
        <v>20</v>
      </c>
      <c r="C10156" t="s">
        <v>19</v>
      </c>
      <c r="D10156" t="s">
        <v>33</v>
      </c>
      <c r="E10156" t="s">
        <v>533</v>
      </c>
    </row>
    <row r="10157" spans="1:5" x14ac:dyDescent="0.25">
      <c r="A10157" t="s">
        <v>39390</v>
      </c>
      <c r="B10157" t="s">
        <v>20</v>
      </c>
      <c r="C10157" t="s">
        <v>19</v>
      </c>
      <c r="D10157" t="s">
        <v>33</v>
      </c>
      <c r="E10157" t="s">
        <v>530</v>
      </c>
    </row>
    <row r="10158" spans="1:5" x14ac:dyDescent="0.25">
      <c r="A10158" t="s">
        <v>39391</v>
      </c>
      <c r="B10158" t="s">
        <v>20</v>
      </c>
      <c r="C10158" t="s">
        <v>19</v>
      </c>
      <c r="D10158" t="s">
        <v>33</v>
      </c>
      <c r="E10158" t="s">
        <v>533</v>
      </c>
    </row>
    <row r="10159" spans="1:5" x14ac:dyDescent="0.25">
      <c r="A10159" t="s">
        <v>39392</v>
      </c>
      <c r="B10159" t="s">
        <v>20</v>
      </c>
      <c r="C10159" t="s">
        <v>19</v>
      </c>
      <c r="D10159" t="s">
        <v>33</v>
      </c>
      <c r="E10159" t="s">
        <v>530</v>
      </c>
    </row>
    <row r="10160" spans="1:5" x14ac:dyDescent="0.25">
      <c r="A10160" t="s">
        <v>39393</v>
      </c>
      <c r="B10160" t="s">
        <v>20</v>
      </c>
      <c r="C10160" t="s">
        <v>19</v>
      </c>
      <c r="D10160" t="s">
        <v>33</v>
      </c>
      <c r="E10160" t="s">
        <v>530</v>
      </c>
    </row>
    <row r="10161" spans="1:5" x14ac:dyDescent="0.25">
      <c r="A10161" t="s">
        <v>39394</v>
      </c>
      <c r="B10161" t="s">
        <v>20</v>
      </c>
      <c r="C10161" t="s">
        <v>19</v>
      </c>
      <c r="D10161" t="s">
        <v>33</v>
      </c>
      <c r="E10161" t="s">
        <v>538</v>
      </c>
    </row>
    <row r="10162" spans="1:5" x14ac:dyDescent="0.25">
      <c r="A10162" t="s">
        <v>39395</v>
      </c>
      <c r="B10162" t="s">
        <v>20</v>
      </c>
      <c r="C10162" t="s">
        <v>19</v>
      </c>
      <c r="D10162" t="s">
        <v>33</v>
      </c>
      <c r="E10162" t="s">
        <v>530</v>
      </c>
    </row>
    <row r="10163" spans="1:5" x14ac:dyDescent="0.25">
      <c r="A10163" t="s">
        <v>39396</v>
      </c>
      <c r="B10163" t="s">
        <v>20</v>
      </c>
      <c r="C10163" t="s">
        <v>19</v>
      </c>
      <c r="D10163" t="s">
        <v>33</v>
      </c>
      <c r="E10163" t="s">
        <v>533</v>
      </c>
    </row>
    <row r="10164" spans="1:5" x14ac:dyDescent="0.25">
      <c r="A10164" t="s">
        <v>39397</v>
      </c>
      <c r="B10164" t="s">
        <v>20</v>
      </c>
      <c r="C10164" t="s">
        <v>19</v>
      </c>
      <c r="D10164" t="s">
        <v>33</v>
      </c>
      <c r="E10164" t="s">
        <v>530</v>
      </c>
    </row>
    <row r="10165" spans="1:5" x14ac:dyDescent="0.25">
      <c r="A10165" t="s">
        <v>39398</v>
      </c>
      <c r="B10165" t="s">
        <v>20</v>
      </c>
      <c r="C10165" t="s">
        <v>19</v>
      </c>
      <c r="D10165" t="s">
        <v>33</v>
      </c>
      <c r="E10165" t="s">
        <v>547</v>
      </c>
    </row>
    <row r="10166" spans="1:5" x14ac:dyDescent="0.25">
      <c r="A10166" t="s">
        <v>39399</v>
      </c>
      <c r="B10166" t="s">
        <v>20</v>
      </c>
      <c r="C10166" t="s">
        <v>19</v>
      </c>
      <c r="D10166" t="s">
        <v>33</v>
      </c>
      <c r="E10166" t="s">
        <v>530</v>
      </c>
    </row>
    <row r="10167" spans="1:5" x14ac:dyDescent="0.25">
      <c r="A10167" t="s">
        <v>39400</v>
      </c>
      <c r="B10167" t="s">
        <v>20</v>
      </c>
      <c r="C10167" t="s">
        <v>19</v>
      </c>
      <c r="D10167" t="s">
        <v>33</v>
      </c>
      <c r="E10167" t="s">
        <v>538</v>
      </c>
    </row>
    <row r="10168" spans="1:5" x14ac:dyDescent="0.25">
      <c r="A10168" t="s">
        <v>39401</v>
      </c>
      <c r="B10168" t="s">
        <v>20</v>
      </c>
      <c r="C10168" t="s">
        <v>19</v>
      </c>
      <c r="D10168" t="s">
        <v>33</v>
      </c>
      <c r="E10168" t="s">
        <v>530</v>
      </c>
    </row>
    <row r="10169" spans="1:5" x14ac:dyDescent="0.25">
      <c r="A10169" t="s">
        <v>39402</v>
      </c>
      <c r="B10169" t="s">
        <v>20</v>
      </c>
      <c r="C10169" t="s">
        <v>19</v>
      </c>
      <c r="D10169" t="s">
        <v>33</v>
      </c>
      <c r="E10169" t="s">
        <v>530</v>
      </c>
    </row>
    <row r="10170" spans="1:5" x14ac:dyDescent="0.25">
      <c r="A10170" t="s">
        <v>39403</v>
      </c>
      <c r="B10170" t="s">
        <v>20</v>
      </c>
      <c r="C10170" t="s">
        <v>19</v>
      </c>
      <c r="D10170" t="s">
        <v>33</v>
      </c>
      <c r="E10170" t="s">
        <v>530</v>
      </c>
    </row>
    <row r="10171" spans="1:5" x14ac:dyDescent="0.25">
      <c r="A10171" t="s">
        <v>39404</v>
      </c>
      <c r="B10171" t="s">
        <v>20</v>
      </c>
      <c r="C10171" t="s">
        <v>19</v>
      </c>
      <c r="D10171" t="s">
        <v>33</v>
      </c>
      <c r="E10171" t="s">
        <v>538</v>
      </c>
    </row>
    <row r="10172" spans="1:5" x14ac:dyDescent="0.25">
      <c r="A10172" t="s">
        <v>39405</v>
      </c>
      <c r="B10172" t="s">
        <v>20</v>
      </c>
      <c r="C10172" t="s">
        <v>19</v>
      </c>
      <c r="D10172" t="s">
        <v>33</v>
      </c>
      <c r="E10172" t="s">
        <v>533</v>
      </c>
    </row>
    <row r="10173" spans="1:5" x14ac:dyDescent="0.25">
      <c r="A10173" t="s">
        <v>39406</v>
      </c>
      <c r="B10173" t="s">
        <v>20</v>
      </c>
      <c r="C10173" t="s">
        <v>19</v>
      </c>
      <c r="D10173" t="s">
        <v>33</v>
      </c>
      <c r="E10173" t="s">
        <v>530</v>
      </c>
    </row>
    <row r="10174" spans="1:5" x14ac:dyDescent="0.25">
      <c r="A10174" t="s">
        <v>39407</v>
      </c>
      <c r="B10174" t="s">
        <v>20</v>
      </c>
      <c r="C10174" t="s">
        <v>19</v>
      </c>
      <c r="D10174" t="s">
        <v>33</v>
      </c>
      <c r="E10174" t="s">
        <v>530</v>
      </c>
    </row>
    <row r="10175" spans="1:5" x14ac:dyDescent="0.25">
      <c r="A10175" t="s">
        <v>39408</v>
      </c>
      <c r="B10175" t="s">
        <v>20</v>
      </c>
      <c r="C10175" t="s">
        <v>19</v>
      </c>
      <c r="D10175" t="s">
        <v>33</v>
      </c>
      <c r="E10175" t="s">
        <v>538</v>
      </c>
    </row>
    <row r="10176" spans="1:5" x14ac:dyDescent="0.25">
      <c r="A10176" t="s">
        <v>39409</v>
      </c>
      <c r="B10176" t="s">
        <v>20</v>
      </c>
      <c r="C10176" t="s">
        <v>19</v>
      </c>
      <c r="D10176" t="s">
        <v>33</v>
      </c>
      <c r="E10176" t="s">
        <v>530</v>
      </c>
    </row>
    <row r="10177" spans="1:5" x14ac:dyDescent="0.25">
      <c r="A10177" t="s">
        <v>39410</v>
      </c>
      <c r="B10177" t="s">
        <v>20</v>
      </c>
      <c r="C10177" t="s">
        <v>19</v>
      </c>
      <c r="D10177" t="s">
        <v>33</v>
      </c>
      <c r="E10177" t="s">
        <v>530</v>
      </c>
    </row>
    <row r="10178" spans="1:5" x14ac:dyDescent="0.25">
      <c r="A10178" t="s">
        <v>39411</v>
      </c>
      <c r="B10178" t="s">
        <v>20</v>
      </c>
      <c r="C10178" t="s">
        <v>19</v>
      </c>
      <c r="D10178" t="s">
        <v>33</v>
      </c>
      <c r="E10178" t="s">
        <v>530</v>
      </c>
    </row>
    <row r="10179" spans="1:5" x14ac:dyDescent="0.25">
      <c r="A10179" t="s">
        <v>39412</v>
      </c>
      <c r="B10179" t="s">
        <v>20</v>
      </c>
      <c r="C10179" t="s">
        <v>19</v>
      </c>
      <c r="D10179" t="s">
        <v>33</v>
      </c>
      <c r="E10179" t="s">
        <v>530</v>
      </c>
    </row>
    <row r="10180" spans="1:5" x14ac:dyDescent="0.25">
      <c r="A10180" t="s">
        <v>39413</v>
      </c>
      <c r="B10180" t="s">
        <v>20</v>
      </c>
      <c r="C10180" t="s">
        <v>19</v>
      </c>
      <c r="D10180" t="s">
        <v>33</v>
      </c>
      <c r="E10180" t="s">
        <v>539</v>
      </c>
    </row>
    <row r="10181" spans="1:5" x14ac:dyDescent="0.25">
      <c r="A10181" t="s">
        <v>39414</v>
      </c>
      <c r="B10181" t="s">
        <v>20</v>
      </c>
      <c r="C10181" t="s">
        <v>19</v>
      </c>
      <c r="D10181" t="s">
        <v>33</v>
      </c>
      <c r="E10181" t="s">
        <v>538</v>
      </c>
    </row>
    <row r="10182" spans="1:5" x14ac:dyDescent="0.25">
      <c r="A10182" t="s">
        <v>39415</v>
      </c>
      <c r="B10182" t="s">
        <v>20</v>
      </c>
      <c r="C10182" t="s">
        <v>19</v>
      </c>
      <c r="D10182" t="s">
        <v>33</v>
      </c>
      <c r="E10182" t="s">
        <v>533</v>
      </c>
    </row>
    <row r="10183" spans="1:5" x14ac:dyDescent="0.25">
      <c r="A10183" t="s">
        <v>39416</v>
      </c>
      <c r="B10183" t="s">
        <v>20</v>
      </c>
      <c r="C10183" t="s">
        <v>19</v>
      </c>
      <c r="D10183" t="s">
        <v>33</v>
      </c>
      <c r="E10183" t="s">
        <v>538</v>
      </c>
    </row>
    <row r="10184" spans="1:5" x14ac:dyDescent="0.25">
      <c r="A10184" t="s">
        <v>39417</v>
      </c>
      <c r="B10184" t="s">
        <v>20</v>
      </c>
      <c r="C10184" t="s">
        <v>19</v>
      </c>
      <c r="D10184" t="s">
        <v>33</v>
      </c>
      <c r="E10184" t="s">
        <v>530</v>
      </c>
    </row>
    <row r="10185" spans="1:5" x14ac:dyDescent="0.25">
      <c r="A10185" t="s">
        <v>39418</v>
      </c>
      <c r="B10185" t="s">
        <v>20</v>
      </c>
      <c r="C10185" t="s">
        <v>19</v>
      </c>
      <c r="D10185" t="s">
        <v>65</v>
      </c>
      <c r="E10185" t="s">
        <v>533</v>
      </c>
    </row>
    <row r="10186" spans="1:5" x14ac:dyDescent="0.25">
      <c r="A10186" t="s">
        <v>39419</v>
      </c>
      <c r="B10186" t="s">
        <v>20</v>
      </c>
      <c r="C10186" t="s">
        <v>19</v>
      </c>
      <c r="D10186" t="s">
        <v>33</v>
      </c>
      <c r="E10186" t="s">
        <v>533</v>
      </c>
    </row>
    <row r="10187" spans="1:5" x14ac:dyDescent="0.25">
      <c r="A10187" t="s">
        <v>39420</v>
      </c>
      <c r="B10187" t="s">
        <v>20</v>
      </c>
      <c r="C10187" t="s">
        <v>19</v>
      </c>
      <c r="D10187" t="s">
        <v>33</v>
      </c>
      <c r="E10187" t="s">
        <v>530</v>
      </c>
    </row>
    <row r="10188" spans="1:5" x14ac:dyDescent="0.25">
      <c r="A10188" t="s">
        <v>39421</v>
      </c>
      <c r="B10188" t="s">
        <v>20</v>
      </c>
      <c r="C10188" t="s">
        <v>19</v>
      </c>
      <c r="D10188" t="s">
        <v>33</v>
      </c>
      <c r="E10188" t="s">
        <v>538</v>
      </c>
    </row>
    <row r="10189" spans="1:5" x14ac:dyDescent="0.25">
      <c r="A10189" t="s">
        <v>39422</v>
      </c>
      <c r="B10189" t="s">
        <v>20</v>
      </c>
      <c r="C10189" t="s">
        <v>19</v>
      </c>
      <c r="D10189" t="s">
        <v>65</v>
      </c>
      <c r="E10189" t="s">
        <v>533</v>
      </c>
    </row>
    <row r="10190" spans="1:5" x14ac:dyDescent="0.25">
      <c r="A10190" t="s">
        <v>39423</v>
      </c>
      <c r="B10190" t="s">
        <v>20</v>
      </c>
      <c r="C10190" t="s">
        <v>19</v>
      </c>
      <c r="D10190" t="s">
        <v>33</v>
      </c>
      <c r="E10190" t="s">
        <v>530</v>
      </c>
    </row>
    <row r="10191" spans="1:5" x14ac:dyDescent="0.25">
      <c r="A10191" t="s">
        <v>39424</v>
      </c>
      <c r="B10191" t="s">
        <v>20</v>
      </c>
      <c r="C10191" t="s">
        <v>19</v>
      </c>
      <c r="D10191" t="s">
        <v>33</v>
      </c>
      <c r="E10191" t="s">
        <v>530</v>
      </c>
    </row>
    <row r="10192" spans="1:5" x14ac:dyDescent="0.25">
      <c r="A10192" t="s">
        <v>39425</v>
      </c>
      <c r="B10192" t="s">
        <v>20</v>
      </c>
      <c r="C10192" t="s">
        <v>19</v>
      </c>
      <c r="D10192" t="s">
        <v>33</v>
      </c>
      <c r="E10192" t="s">
        <v>538</v>
      </c>
    </row>
    <row r="10193" spans="1:5" x14ac:dyDescent="0.25">
      <c r="A10193" t="s">
        <v>39426</v>
      </c>
      <c r="B10193" t="s">
        <v>20</v>
      </c>
      <c r="C10193" t="s">
        <v>19</v>
      </c>
      <c r="D10193" t="s">
        <v>33</v>
      </c>
      <c r="E10193" t="s">
        <v>533</v>
      </c>
    </row>
    <row r="10194" spans="1:5" x14ac:dyDescent="0.25">
      <c r="A10194" t="s">
        <v>39427</v>
      </c>
      <c r="B10194" t="s">
        <v>20</v>
      </c>
      <c r="C10194" t="s">
        <v>19</v>
      </c>
      <c r="D10194" t="s">
        <v>33</v>
      </c>
      <c r="E10194" t="s">
        <v>530</v>
      </c>
    </row>
    <row r="10195" spans="1:5" x14ac:dyDescent="0.25">
      <c r="A10195" t="s">
        <v>39428</v>
      </c>
      <c r="B10195" t="s">
        <v>20</v>
      </c>
      <c r="C10195" t="s">
        <v>19</v>
      </c>
      <c r="D10195" t="s">
        <v>33</v>
      </c>
      <c r="E10195" t="s">
        <v>538</v>
      </c>
    </row>
    <row r="10196" spans="1:5" x14ac:dyDescent="0.25">
      <c r="A10196" t="s">
        <v>39429</v>
      </c>
      <c r="B10196" t="s">
        <v>20</v>
      </c>
      <c r="C10196" t="s">
        <v>19</v>
      </c>
      <c r="D10196" t="s">
        <v>33</v>
      </c>
      <c r="E10196" t="s">
        <v>771</v>
      </c>
    </row>
    <row r="10197" spans="1:5" x14ac:dyDescent="0.25">
      <c r="A10197" t="s">
        <v>39430</v>
      </c>
      <c r="B10197" t="s">
        <v>20</v>
      </c>
      <c r="C10197" t="s">
        <v>19</v>
      </c>
      <c r="D10197" t="s">
        <v>33</v>
      </c>
      <c r="E10197" t="s">
        <v>538</v>
      </c>
    </row>
    <row r="10198" spans="1:5" x14ac:dyDescent="0.25">
      <c r="A10198" t="s">
        <v>39431</v>
      </c>
      <c r="B10198" t="s">
        <v>20</v>
      </c>
      <c r="C10198" t="s">
        <v>19</v>
      </c>
      <c r="D10198" t="s">
        <v>33</v>
      </c>
      <c r="E10198" t="s">
        <v>533</v>
      </c>
    </row>
    <row r="10199" spans="1:5" x14ac:dyDescent="0.25">
      <c r="A10199" t="s">
        <v>39432</v>
      </c>
      <c r="B10199" t="s">
        <v>20</v>
      </c>
      <c r="C10199" t="s">
        <v>19</v>
      </c>
      <c r="D10199" t="s">
        <v>33</v>
      </c>
      <c r="E10199" t="s">
        <v>533</v>
      </c>
    </row>
    <row r="10200" spans="1:5" x14ac:dyDescent="0.25">
      <c r="A10200" t="s">
        <v>39433</v>
      </c>
      <c r="B10200" t="s">
        <v>20</v>
      </c>
      <c r="C10200" t="s">
        <v>19</v>
      </c>
      <c r="D10200" t="s">
        <v>33</v>
      </c>
      <c r="E10200" t="s">
        <v>562</v>
      </c>
    </row>
    <row r="10201" spans="1:5" x14ac:dyDescent="0.25">
      <c r="A10201" t="s">
        <v>39434</v>
      </c>
      <c r="B10201" t="s">
        <v>20</v>
      </c>
      <c r="C10201" t="s">
        <v>19</v>
      </c>
      <c r="D10201" t="s">
        <v>33</v>
      </c>
      <c r="E10201" t="s">
        <v>533</v>
      </c>
    </row>
    <row r="10202" spans="1:5" x14ac:dyDescent="0.25">
      <c r="A10202" t="s">
        <v>39435</v>
      </c>
      <c r="B10202" t="s">
        <v>20</v>
      </c>
      <c r="C10202" t="s">
        <v>19</v>
      </c>
      <c r="D10202" t="s">
        <v>33</v>
      </c>
      <c r="E10202" t="s">
        <v>562</v>
      </c>
    </row>
    <row r="10203" spans="1:5" x14ac:dyDescent="0.25">
      <c r="A10203" t="s">
        <v>39436</v>
      </c>
      <c r="B10203" t="s">
        <v>20</v>
      </c>
      <c r="C10203" t="s">
        <v>19</v>
      </c>
      <c r="D10203" t="s">
        <v>33</v>
      </c>
      <c r="E10203" t="s">
        <v>530</v>
      </c>
    </row>
    <row r="10204" spans="1:5" x14ac:dyDescent="0.25">
      <c r="A10204" t="s">
        <v>39437</v>
      </c>
      <c r="B10204" t="s">
        <v>20</v>
      </c>
      <c r="C10204" t="s">
        <v>19</v>
      </c>
      <c r="D10204" t="s">
        <v>33</v>
      </c>
      <c r="E10204" t="s">
        <v>533</v>
      </c>
    </row>
    <row r="10205" spans="1:5" x14ac:dyDescent="0.25">
      <c r="A10205" t="s">
        <v>39438</v>
      </c>
      <c r="B10205" t="s">
        <v>20</v>
      </c>
      <c r="C10205" t="s">
        <v>19</v>
      </c>
      <c r="D10205" t="s">
        <v>33</v>
      </c>
      <c r="E10205" t="s">
        <v>533</v>
      </c>
    </row>
    <row r="10206" spans="1:5" x14ac:dyDescent="0.25">
      <c r="A10206" t="s">
        <v>39439</v>
      </c>
      <c r="B10206" t="s">
        <v>20</v>
      </c>
      <c r="C10206" t="s">
        <v>19</v>
      </c>
      <c r="D10206" t="s">
        <v>33</v>
      </c>
      <c r="E10206" t="s">
        <v>533</v>
      </c>
    </row>
    <row r="10207" spans="1:5" x14ac:dyDescent="0.25">
      <c r="A10207" t="s">
        <v>39440</v>
      </c>
      <c r="B10207" t="s">
        <v>20</v>
      </c>
      <c r="C10207" t="s">
        <v>19</v>
      </c>
      <c r="D10207" t="s">
        <v>33</v>
      </c>
      <c r="E10207" t="s">
        <v>530</v>
      </c>
    </row>
    <row r="10208" spans="1:5" x14ac:dyDescent="0.25">
      <c r="A10208" t="s">
        <v>39441</v>
      </c>
      <c r="B10208" t="s">
        <v>20</v>
      </c>
      <c r="C10208" t="s">
        <v>19</v>
      </c>
      <c r="D10208" t="s">
        <v>33</v>
      </c>
      <c r="E10208" t="s">
        <v>533</v>
      </c>
    </row>
    <row r="10209" spans="1:5" x14ac:dyDescent="0.25">
      <c r="A10209" t="s">
        <v>39442</v>
      </c>
      <c r="B10209" t="s">
        <v>20</v>
      </c>
      <c r="C10209" t="s">
        <v>19</v>
      </c>
      <c r="D10209" t="s">
        <v>33</v>
      </c>
      <c r="E10209" t="s">
        <v>538</v>
      </c>
    </row>
    <row r="10210" spans="1:5" x14ac:dyDescent="0.25">
      <c r="A10210" t="s">
        <v>39443</v>
      </c>
      <c r="B10210" t="s">
        <v>20</v>
      </c>
      <c r="C10210" t="s">
        <v>19</v>
      </c>
      <c r="D10210" t="s">
        <v>33</v>
      </c>
      <c r="E10210" t="s">
        <v>533</v>
      </c>
    </row>
    <row r="10211" spans="1:5" x14ac:dyDescent="0.25">
      <c r="A10211" t="s">
        <v>39444</v>
      </c>
      <c r="B10211" t="s">
        <v>20</v>
      </c>
      <c r="C10211" t="s">
        <v>19</v>
      </c>
      <c r="D10211" t="s">
        <v>33</v>
      </c>
      <c r="E10211" t="s">
        <v>553</v>
      </c>
    </row>
    <row r="10212" spans="1:5" x14ac:dyDescent="0.25">
      <c r="A10212" t="s">
        <v>39445</v>
      </c>
      <c r="B10212" t="s">
        <v>20</v>
      </c>
      <c r="C10212" t="s">
        <v>19</v>
      </c>
      <c r="D10212" t="s">
        <v>33</v>
      </c>
      <c r="E10212" t="s">
        <v>538</v>
      </c>
    </row>
    <row r="10213" spans="1:5" x14ac:dyDescent="0.25">
      <c r="A10213" t="s">
        <v>39446</v>
      </c>
      <c r="B10213" t="s">
        <v>20</v>
      </c>
      <c r="C10213" t="s">
        <v>19</v>
      </c>
      <c r="D10213" t="s">
        <v>33</v>
      </c>
      <c r="E10213" t="s">
        <v>533</v>
      </c>
    </row>
    <row r="10214" spans="1:5" x14ac:dyDescent="0.25">
      <c r="A10214" t="s">
        <v>39447</v>
      </c>
      <c r="B10214" t="s">
        <v>20</v>
      </c>
      <c r="C10214" t="s">
        <v>19</v>
      </c>
      <c r="D10214" t="s">
        <v>33</v>
      </c>
      <c r="E10214" t="s">
        <v>533</v>
      </c>
    </row>
    <row r="10215" spans="1:5" x14ac:dyDescent="0.25">
      <c r="A10215" t="s">
        <v>39448</v>
      </c>
      <c r="B10215" t="s">
        <v>20</v>
      </c>
      <c r="C10215" t="s">
        <v>19</v>
      </c>
      <c r="D10215" t="s">
        <v>33</v>
      </c>
      <c r="E10215" t="s">
        <v>553</v>
      </c>
    </row>
    <row r="10216" spans="1:5" x14ac:dyDescent="0.25">
      <c r="A10216" t="s">
        <v>39449</v>
      </c>
      <c r="B10216" t="s">
        <v>20</v>
      </c>
      <c r="C10216" t="s">
        <v>19</v>
      </c>
      <c r="D10216" t="s">
        <v>33</v>
      </c>
      <c r="E10216" t="s">
        <v>530</v>
      </c>
    </row>
    <row r="10217" spans="1:5" x14ac:dyDescent="0.25">
      <c r="A10217" t="s">
        <v>39450</v>
      </c>
      <c r="B10217" t="s">
        <v>20</v>
      </c>
      <c r="C10217" t="s">
        <v>19</v>
      </c>
      <c r="D10217" t="s">
        <v>33</v>
      </c>
      <c r="E10217" t="s">
        <v>533</v>
      </c>
    </row>
    <row r="10218" spans="1:5" x14ac:dyDescent="0.25">
      <c r="A10218" t="s">
        <v>39451</v>
      </c>
      <c r="B10218" t="s">
        <v>20</v>
      </c>
      <c r="C10218" t="s">
        <v>19</v>
      </c>
      <c r="D10218" t="s">
        <v>33</v>
      </c>
      <c r="E10218" t="s">
        <v>533</v>
      </c>
    </row>
    <row r="10219" spans="1:5" x14ac:dyDescent="0.25">
      <c r="A10219" t="s">
        <v>39452</v>
      </c>
      <c r="B10219" t="s">
        <v>20</v>
      </c>
      <c r="C10219" t="s">
        <v>19</v>
      </c>
      <c r="D10219" t="s">
        <v>33</v>
      </c>
      <c r="E10219" t="s">
        <v>530</v>
      </c>
    </row>
    <row r="10220" spans="1:5" x14ac:dyDescent="0.25">
      <c r="A10220" t="s">
        <v>39453</v>
      </c>
      <c r="B10220" t="s">
        <v>20</v>
      </c>
      <c r="C10220" t="s">
        <v>19</v>
      </c>
      <c r="D10220" t="s">
        <v>33</v>
      </c>
      <c r="E10220" t="s">
        <v>530</v>
      </c>
    </row>
    <row r="10221" spans="1:5" x14ac:dyDescent="0.25">
      <c r="A10221" t="s">
        <v>39454</v>
      </c>
      <c r="B10221" t="s">
        <v>20</v>
      </c>
      <c r="C10221" t="s">
        <v>19</v>
      </c>
      <c r="D10221" t="s">
        <v>33</v>
      </c>
      <c r="E10221" t="s">
        <v>538</v>
      </c>
    </row>
    <row r="10222" spans="1:5" x14ac:dyDescent="0.25">
      <c r="A10222" t="s">
        <v>39455</v>
      </c>
      <c r="B10222" t="s">
        <v>20</v>
      </c>
      <c r="C10222" t="s">
        <v>19</v>
      </c>
      <c r="D10222" t="s">
        <v>33</v>
      </c>
      <c r="E10222" t="s">
        <v>533</v>
      </c>
    </row>
    <row r="10223" spans="1:5" x14ac:dyDescent="0.25">
      <c r="A10223" t="s">
        <v>39456</v>
      </c>
      <c r="B10223" t="s">
        <v>20</v>
      </c>
      <c r="C10223" t="s">
        <v>19</v>
      </c>
      <c r="D10223" t="s">
        <v>33</v>
      </c>
      <c r="E10223" t="s">
        <v>533</v>
      </c>
    </row>
    <row r="10224" spans="1:5" x14ac:dyDescent="0.25">
      <c r="A10224" t="s">
        <v>39457</v>
      </c>
      <c r="B10224" t="s">
        <v>20</v>
      </c>
      <c r="C10224" t="s">
        <v>19</v>
      </c>
      <c r="D10224" t="s">
        <v>33</v>
      </c>
      <c r="E10224" t="s">
        <v>533</v>
      </c>
    </row>
    <row r="10225" spans="1:5" x14ac:dyDescent="0.25">
      <c r="A10225" t="s">
        <v>39458</v>
      </c>
      <c r="B10225" t="s">
        <v>20</v>
      </c>
      <c r="C10225" t="s">
        <v>19</v>
      </c>
      <c r="D10225" t="s">
        <v>33</v>
      </c>
      <c r="E10225" t="s">
        <v>530</v>
      </c>
    </row>
    <row r="10226" spans="1:5" x14ac:dyDescent="0.25">
      <c r="A10226" t="s">
        <v>39459</v>
      </c>
      <c r="B10226" t="s">
        <v>20</v>
      </c>
      <c r="C10226" t="s">
        <v>19</v>
      </c>
      <c r="D10226" t="s">
        <v>33</v>
      </c>
      <c r="E10226" t="s">
        <v>530</v>
      </c>
    </row>
    <row r="10227" spans="1:5" x14ac:dyDescent="0.25">
      <c r="A10227" t="s">
        <v>39460</v>
      </c>
      <c r="B10227" t="s">
        <v>20</v>
      </c>
      <c r="C10227" t="s">
        <v>19</v>
      </c>
      <c r="D10227" t="s">
        <v>33</v>
      </c>
      <c r="E10227" t="s">
        <v>530</v>
      </c>
    </row>
    <row r="10228" spans="1:5" x14ac:dyDescent="0.25">
      <c r="A10228" t="s">
        <v>39461</v>
      </c>
      <c r="B10228" t="s">
        <v>20</v>
      </c>
      <c r="C10228" t="s">
        <v>19</v>
      </c>
      <c r="D10228" t="s">
        <v>33</v>
      </c>
      <c r="E10228" t="s">
        <v>530</v>
      </c>
    </row>
    <row r="10229" spans="1:5" x14ac:dyDescent="0.25">
      <c r="A10229" t="s">
        <v>39462</v>
      </c>
      <c r="B10229" t="s">
        <v>20</v>
      </c>
      <c r="C10229" t="s">
        <v>19</v>
      </c>
      <c r="D10229" t="s">
        <v>33</v>
      </c>
      <c r="E10229" t="s">
        <v>553</v>
      </c>
    </row>
    <row r="10230" spans="1:5" x14ac:dyDescent="0.25">
      <c r="A10230" t="s">
        <v>39463</v>
      </c>
      <c r="B10230" t="s">
        <v>20</v>
      </c>
      <c r="C10230" t="s">
        <v>19</v>
      </c>
      <c r="D10230" t="s">
        <v>33</v>
      </c>
      <c r="E10230" t="s">
        <v>533</v>
      </c>
    </row>
    <row r="10231" spans="1:5" x14ac:dyDescent="0.25">
      <c r="A10231" t="s">
        <v>39464</v>
      </c>
      <c r="B10231" t="s">
        <v>20</v>
      </c>
      <c r="C10231" t="s">
        <v>19</v>
      </c>
      <c r="D10231" t="s">
        <v>33</v>
      </c>
      <c r="E10231" t="s">
        <v>533</v>
      </c>
    </row>
    <row r="10232" spans="1:5" x14ac:dyDescent="0.25">
      <c r="A10232" t="s">
        <v>39465</v>
      </c>
      <c r="B10232" t="s">
        <v>20</v>
      </c>
      <c r="C10232" t="s">
        <v>19</v>
      </c>
      <c r="D10232" t="s">
        <v>33</v>
      </c>
      <c r="E10232" t="s">
        <v>533</v>
      </c>
    </row>
    <row r="10233" spans="1:5" x14ac:dyDescent="0.25">
      <c r="A10233" t="s">
        <v>39466</v>
      </c>
      <c r="B10233" t="s">
        <v>20</v>
      </c>
      <c r="C10233" t="s">
        <v>19</v>
      </c>
      <c r="D10233" t="s">
        <v>33</v>
      </c>
      <c r="E10233" t="s">
        <v>538</v>
      </c>
    </row>
    <row r="10234" spans="1:5" x14ac:dyDescent="0.25">
      <c r="A10234" t="s">
        <v>39467</v>
      </c>
      <c r="B10234" t="s">
        <v>20</v>
      </c>
      <c r="C10234" t="s">
        <v>19</v>
      </c>
      <c r="D10234" t="s">
        <v>33</v>
      </c>
      <c r="E10234" t="s">
        <v>530</v>
      </c>
    </row>
    <row r="10235" spans="1:5" x14ac:dyDescent="0.25">
      <c r="A10235" t="s">
        <v>39468</v>
      </c>
      <c r="B10235" t="s">
        <v>20</v>
      </c>
      <c r="C10235" t="s">
        <v>19</v>
      </c>
      <c r="D10235" t="s">
        <v>33</v>
      </c>
      <c r="E10235" t="s">
        <v>919</v>
      </c>
    </row>
    <row r="10236" spans="1:5" x14ac:dyDescent="0.25">
      <c r="A10236" t="s">
        <v>39469</v>
      </c>
      <c r="B10236" t="s">
        <v>20</v>
      </c>
      <c r="C10236" t="s">
        <v>19</v>
      </c>
      <c r="D10236" t="s">
        <v>33</v>
      </c>
      <c r="E10236" t="s">
        <v>538</v>
      </c>
    </row>
    <row r="10237" spans="1:5" x14ac:dyDescent="0.25">
      <c r="A10237" t="s">
        <v>39470</v>
      </c>
      <c r="B10237" t="s">
        <v>20</v>
      </c>
      <c r="C10237" t="s">
        <v>19</v>
      </c>
      <c r="D10237" t="s">
        <v>69</v>
      </c>
      <c r="E10237" t="s">
        <v>553</v>
      </c>
    </row>
    <row r="10238" spans="1:5" x14ac:dyDescent="0.25">
      <c r="A10238" t="s">
        <v>39471</v>
      </c>
      <c r="B10238" t="s">
        <v>20</v>
      </c>
      <c r="C10238" t="s">
        <v>19</v>
      </c>
      <c r="D10238" t="s">
        <v>33</v>
      </c>
      <c r="E10238" t="s">
        <v>533</v>
      </c>
    </row>
    <row r="10239" spans="1:5" x14ac:dyDescent="0.25">
      <c r="A10239" t="s">
        <v>39472</v>
      </c>
      <c r="B10239" t="s">
        <v>20</v>
      </c>
      <c r="C10239" t="s">
        <v>19</v>
      </c>
      <c r="D10239" t="s">
        <v>33</v>
      </c>
      <c r="E10239" t="s">
        <v>530</v>
      </c>
    </row>
    <row r="10240" spans="1:5" x14ac:dyDescent="0.25">
      <c r="A10240" t="s">
        <v>39473</v>
      </c>
      <c r="B10240" t="s">
        <v>20</v>
      </c>
      <c r="C10240" t="s">
        <v>19</v>
      </c>
      <c r="D10240" t="s">
        <v>33</v>
      </c>
      <c r="E10240" t="s">
        <v>530</v>
      </c>
    </row>
    <row r="10241" spans="1:5" x14ac:dyDescent="0.25">
      <c r="A10241" t="s">
        <v>39474</v>
      </c>
      <c r="B10241" t="s">
        <v>20</v>
      </c>
      <c r="C10241" t="s">
        <v>19</v>
      </c>
      <c r="D10241" t="s">
        <v>33</v>
      </c>
      <c r="E10241" t="s">
        <v>533</v>
      </c>
    </row>
    <row r="10242" spans="1:5" x14ac:dyDescent="0.25">
      <c r="A10242" t="s">
        <v>39475</v>
      </c>
      <c r="B10242" t="s">
        <v>20</v>
      </c>
      <c r="C10242" t="s">
        <v>19</v>
      </c>
      <c r="D10242" t="s">
        <v>33</v>
      </c>
      <c r="E10242" t="s">
        <v>533</v>
      </c>
    </row>
    <row r="10243" spans="1:5" x14ac:dyDescent="0.25">
      <c r="A10243" t="s">
        <v>39476</v>
      </c>
      <c r="B10243" t="s">
        <v>20</v>
      </c>
      <c r="C10243" t="s">
        <v>19</v>
      </c>
      <c r="D10243" t="s">
        <v>33</v>
      </c>
      <c r="E10243" t="s">
        <v>530</v>
      </c>
    </row>
    <row r="10244" spans="1:5" x14ac:dyDescent="0.25">
      <c r="A10244" t="s">
        <v>39477</v>
      </c>
      <c r="B10244" t="s">
        <v>20</v>
      </c>
      <c r="C10244" t="s">
        <v>19</v>
      </c>
      <c r="D10244" t="s">
        <v>33</v>
      </c>
      <c r="E10244" t="s">
        <v>533</v>
      </c>
    </row>
    <row r="10245" spans="1:5" x14ac:dyDescent="0.25">
      <c r="A10245" t="s">
        <v>39478</v>
      </c>
      <c r="B10245" t="s">
        <v>20</v>
      </c>
      <c r="C10245" t="s">
        <v>19</v>
      </c>
      <c r="D10245" t="s">
        <v>33</v>
      </c>
      <c r="E10245" t="s">
        <v>530</v>
      </c>
    </row>
    <row r="10246" spans="1:5" x14ac:dyDescent="0.25">
      <c r="A10246" t="s">
        <v>39479</v>
      </c>
      <c r="B10246" t="s">
        <v>20</v>
      </c>
      <c r="C10246" t="s">
        <v>19</v>
      </c>
      <c r="D10246" t="s">
        <v>33</v>
      </c>
      <c r="E10246" t="s">
        <v>538</v>
      </c>
    </row>
    <row r="10247" spans="1:5" x14ac:dyDescent="0.25">
      <c r="A10247" t="s">
        <v>39480</v>
      </c>
      <c r="B10247" t="s">
        <v>20</v>
      </c>
      <c r="C10247" t="s">
        <v>19</v>
      </c>
      <c r="D10247" t="s">
        <v>33</v>
      </c>
      <c r="E10247" t="s">
        <v>530</v>
      </c>
    </row>
    <row r="10248" spans="1:5" x14ac:dyDescent="0.25">
      <c r="A10248" t="s">
        <v>39481</v>
      </c>
      <c r="B10248" t="s">
        <v>20</v>
      </c>
      <c r="C10248" t="s">
        <v>19</v>
      </c>
      <c r="D10248" t="s">
        <v>33</v>
      </c>
      <c r="E10248" t="s">
        <v>533</v>
      </c>
    </row>
    <row r="10249" spans="1:5" x14ac:dyDescent="0.25">
      <c r="A10249" t="s">
        <v>39482</v>
      </c>
      <c r="B10249" t="s">
        <v>20</v>
      </c>
      <c r="C10249" t="s">
        <v>19</v>
      </c>
      <c r="D10249" t="s">
        <v>33</v>
      </c>
      <c r="E10249" t="s">
        <v>611</v>
      </c>
    </row>
    <row r="10250" spans="1:5" x14ac:dyDescent="0.25">
      <c r="A10250" t="s">
        <v>39483</v>
      </c>
      <c r="B10250" t="s">
        <v>20</v>
      </c>
      <c r="C10250" t="s">
        <v>19</v>
      </c>
      <c r="D10250" t="s">
        <v>33</v>
      </c>
      <c r="E10250" t="s">
        <v>533</v>
      </c>
    </row>
    <row r="10251" spans="1:5" x14ac:dyDescent="0.25">
      <c r="A10251" t="s">
        <v>39484</v>
      </c>
      <c r="B10251" t="s">
        <v>20</v>
      </c>
      <c r="C10251" t="s">
        <v>19</v>
      </c>
      <c r="D10251" t="s">
        <v>33</v>
      </c>
      <c r="E10251" t="s">
        <v>533</v>
      </c>
    </row>
    <row r="10252" spans="1:5" x14ac:dyDescent="0.25">
      <c r="A10252" t="s">
        <v>39485</v>
      </c>
      <c r="B10252" t="s">
        <v>20</v>
      </c>
      <c r="C10252" t="s">
        <v>19</v>
      </c>
      <c r="D10252" t="s">
        <v>33</v>
      </c>
      <c r="E10252" t="s">
        <v>530</v>
      </c>
    </row>
    <row r="10253" spans="1:5" x14ac:dyDescent="0.25">
      <c r="A10253" t="s">
        <v>39486</v>
      </c>
      <c r="B10253" t="s">
        <v>20</v>
      </c>
      <c r="C10253" t="s">
        <v>19</v>
      </c>
      <c r="D10253" t="s">
        <v>33</v>
      </c>
      <c r="E10253" t="s">
        <v>533</v>
      </c>
    </row>
    <row r="10254" spans="1:5" x14ac:dyDescent="0.25">
      <c r="A10254" t="s">
        <v>39487</v>
      </c>
      <c r="B10254" t="s">
        <v>20</v>
      </c>
      <c r="C10254" t="s">
        <v>19</v>
      </c>
      <c r="D10254" t="s">
        <v>33</v>
      </c>
      <c r="E10254" t="s">
        <v>530</v>
      </c>
    </row>
    <row r="10255" spans="1:5" x14ac:dyDescent="0.25">
      <c r="A10255" t="s">
        <v>39488</v>
      </c>
      <c r="B10255" t="s">
        <v>20</v>
      </c>
      <c r="C10255" t="s">
        <v>19</v>
      </c>
      <c r="D10255" t="s">
        <v>33</v>
      </c>
      <c r="E10255" t="s">
        <v>533</v>
      </c>
    </row>
    <row r="10256" spans="1:5" x14ac:dyDescent="0.25">
      <c r="A10256" t="s">
        <v>39489</v>
      </c>
      <c r="B10256" t="s">
        <v>20</v>
      </c>
      <c r="C10256" t="s">
        <v>19</v>
      </c>
      <c r="D10256" t="s">
        <v>33</v>
      </c>
      <c r="E10256" t="s">
        <v>530</v>
      </c>
    </row>
    <row r="10257" spans="1:5" x14ac:dyDescent="0.25">
      <c r="A10257" t="s">
        <v>39490</v>
      </c>
      <c r="B10257" t="s">
        <v>20</v>
      </c>
      <c r="C10257" t="s">
        <v>19</v>
      </c>
      <c r="D10257" t="s">
        <v>33</v>
      </c>
      <c r="E10257" t="s">
        <v>533</v>
      </c>
    </row>
    <row r="10258" spans="1:5" x14ac:dyDescent="0.25">
      <c r="A10258" t="s">
        <v>39491</v>
      </c>
      <c r="B10258" t="s">
        <v>20</v>
      </c>
      <c r="C10258" t="s">
        <v>19</v>
      </c>
      <c r="D10258" t="s">
        <v>33</v>
      </c>
      <c r="E10258" t="s">
        <v>533</v>
      </c>
    </row>
    <row r="10259" spans="1:5" x14ac:dyDescent="0.25">
      <c r="A10259" t="s">
        <v>39492</v>
      </c>
      <c r="B10259" t="s">
        <v>20</v>
      </c>
      <c r="C10259" t="s">
        <v>19</v>
      </c>
      <c r="D10259" t="s">
        <v>33</v>
      </c>
      <c r="E10259" t="s">
        <v>530</v>
      </c>
    </row>
    <row r="10260" spans="1:5" x14ac:dyDescent="0.25">
      <c r="A10260" t="s">
        <v>39493</v>
      </c>
      <c r="B10260" t="s">
        <v>20</v>
      </c>
      <c r="C10260" t="s">
        <v>19</v>
      </c>
      <c r="D10260" t="s">
        <v>33</v>
      </c>
      <c r="E10260" t="s">
        <v>533</v>
      </c>
    </row>
    <row r="10261" spans="1:5" x14ac:dyDescent="0.25">
      <c r="A10261" t="s">
        <v>39494</v>
      </c>
      <c r="B10261" t="s">
        <v>20</v>
      </c>
      <c r="C10261" t="s">
        <v>19</v>
      </c>
      <c r="D10261" t="s">
        <v>33</v>
      </c>
      <c r="E10261" t="s">
        <v>530</v>
      </c>
    </row>
    <row r="10262" spans="1:5" x14ac:dyDescent="0.25">
      <c r="A10262" t="s">
        <v>39495</v>
      </c>
      <c r="B10262" t="s">
        <v>20</v>
      </c>
      <c r="C10262" t="s">
        <v>19</v>
      </c>
      <c r="D10262" t="s">
        <v>33</v>
      </c>
      <c r="E10262" t="s">
        <v>533</v>
      </c>
    </row>
    <row r="10263" spans="1:5" x14ac:dyDescent="0.25">
      <c r="A10263" t="s">
        <v>39496</v>
      </c>
      <c r="B10263" t="s">
        <v>20</v>
      </c>
      <c r="C10263" t="s">
        <v>19</v>
      </c>
      <c r="D10263" t="s">
        <v>33</v>
      </c>
      <c r="E10263" t="s">
        <v>538</v>
      </c>
    </row>
    <row r="10264" spans="1:5" x14ac:dyDescent="0.25">
      <c r="A10264" t="s">
        <v>39497</v>
      </c>
      <c r="B10264" t="s">
        <v>20</v>
      </c>
      <c r="C10264" t="s">
        <v>19</v>
      </c>
      <c r="D10264" t="s">
        <v>33</v>
      </c>
      <c r="E10264" t="s">
        <v>533</v>
      </c>
    </row>
    <row r="10265" spans="1:5" x14ac:dyDescent="0.25">
      <c r="A10265" t="s">
        <v>39498</v>
      </c>
      <c r="B10265" t="s">
        <v>20</v>
      </c>
      <c r="C10265" t="s">
        <v>19</v>
      </c>
      <c r="D10265" t="s">
        <v>33</v>
      </c>
      <c r="E10265" t="s">
        <v>533</v>
      </c>
    </row>
    <row r="10266" spans="1:5" x14ac:dyDescent="0.25">
      <c r="A10266" t="s">
        <v>39499</v>
      </c>
      <c r="B10266" t="s">
        <v>20</v>
      </c>
      <c r="C10266" t="s">
        <v>19</v>
      </c>
      <c r="D10266" t="s">
        <v>33</v>
      </c>
      <c r="E10266" t="s">
        <v>533</v>
      </c>
    </row>
    <row r="10267" spans="1:5" x14ac:dyDescent="0.25">
      <c r="A10267" t="s">
        <v>39500</v>
      </c>
      <c r="B10267" t="s">
        <v>20</v>
      </c>
      <c r="C10267" t="s">
        <v>19</v>
      </c>
      <c r="D10267" t="s">
        <v>33</v>
      </c>
      <c r="E10267" t="s">
        <v>533</v>
      </c>
    </row>
    <row r="10268" spans="1:5" x14ac:dyDescent="0.25">
      <c r="A10268" t="s">
        <v>39501</v>
      </c>
      <c r="B10268" t="s">
        <v>20</v>
      </c>
      <c r="C10268" t="s">
        <v>19</v>
      </c>
      <c r="D10268" t="s">
        <v>33</v>
      </c>
      <c r="E10268" t="s">
        <v>533</v>
      </c>
    </row>
    <row r="10269" spans="1:5" x14ac:dyDescent="0.25">
      <c r="A10269" t="s">
        <v>39502</v>
      </c>
      <c r="B10269" t="s">
        <v>20</v>
      </c>
      <c r="C10269" t="s">
        <v>19</v>
      </c>
      <c r="D10269" t="s">
        <v>33</v>
      </c>
      <c r="E10269" t="s">
        <v>533</v>
      </c>
    </row>
    <row r="10270" spans="1:5" x14ac:dyDescent="0.25">
      <c r="A10270" t="s">
        <v>39503</v>
      </c>
      <c r="B10270" t="s">
        <v>20</v>
      </c>
      <c r="C10270" t="s">
        <v>19</v>
      </c>
      <c r="D10270" t="s">
        <v>33</v>
      </c>
      <c r="E10270" t="s">
        <v>538</v>
      </c>
    </row>
    <row r="10271" spans="1:5" x14ac:dyDescent="0.25">
      <c r="A10271" t="s">
        <v>39504</v>
      </c>
      <c r="B10271" t="s">
        <v>20</v>
      </c>
      <c r="C10271" t="s">
        <v>19</v>
      </c>
      <c r="D10271" t="s">
        <v>33</v>
      </c>
      <c r="E10271" t="s">
        <v>538</v>
      </c>
    </row>
    <row r="10272" spans="1:5" x14ac:dyDescent="0.25">
      <c r="A10272" t="s">
        <v>39505</v>
      </c>
      <c r="B10272" t="s">
        <v>20</v>
      </c>
      <c r="C10272" t="s">
        <v>19</v>
      </c>
      <c r="D10272" t="s">
        <v>33</v>
      </c>
      <c r="E10272" t="s">
        <v>530</v>
      </c>
    </row>
    <row r="10273" spans="1:5" x14ac:dyDescent="0.25">
      <c r="A10273" t="s">
        <v>39506</v>
      </c>
      <c r="B10273" t="s">
        <v>20</v>
      </c>
      <c r="C10273" t="s">
        <v>19</v>
      </c>
      <c r="D10273" t="s">
        <v>33</v>
      </c>
      <c r="E10273" t="s">
        <v>533</v>
      </c>
    </row>
    <row r="10274" spans="1:5" x14ac:dyDescent="0.25">
      <c r="A10274" t="s">
        <v>39507</v>
      </c>
      <c r="B10274" t="s">
        <v>20</v>
      </c>
      <c r="C10274" t="s">
        <v>19</v>
      </c>
      <c r="D10274" t="s">
        <v>33</v>
      </c>
      <c r="E10274" t="s">
        <v>530</v>
      </c>
    </row>
    <row r="10275" spans="1:5" x14ac:dyDescent="0.25">
      <c r="A10275" t="s">
        <v>39508</v>
      </c>
      <c r="B10275" t="s">
        <v>20</v>
      </c>
      <c r="C10275" t="s">
        <v>19</v>
      </c>
      <c r="D10275" t="s">
        <v>33</v>
      </c>
      <c r="E10275" t="s">
        <v>530</v>
      </c>
    </row>
    <row r="10276" spans="1:5" x14ac:dyDescent="0.25">
      <c r="A10276" t="s">
        <v>39509</v>
      </c>
      <c r="B10276" t="s">
        <v>20</v>
      </c>
      <c r="C10276" t="s">
        <v>19</v>
      </c>
      <c r="D10276" t="s">
        <v>33</v>
      </c>
      <c r="E10276" t="s">
        <v>533</v>
      </c>
    </row>
    <row r="10277" spans="1:5" x14ac:dyDescent="0.25">
      <c r="A10277" t="s">
        <v>39510</v>
      </c>
      <c r="B10277" t="s">
        <v>20</v>
      </c>
      <c r="C10277" t="s">
        <v>19</v>
      </c>
      <c r="D10277" t="s">
        <v>33</v>
      </c>
      <c r="E10277" t="s">
        <v>533</v>
      </c>
    </row>
    <row r="10278" spans="1:5" x14ac:dyDescent="0.25">
      <c r="A10278" t="s">
        <v>39511</v>
      </c>
      <c r="B10278" t="s">
        <v>20</v>
      </c>
      <c r="C10278" t="s">
        <v>19</v>
      </c>
      <c r="D10278" t="s">
        <v>33</v>
      </c>
      <c r="E10278" t="s">
        <v>530</v>
      </c>
    </row>
    <row r="10279" spans="1:5" x14ac:dyDescent="0.25">
      <c r="A10279" t="s">
        <v>39512</v>
      </c>
      <c r="B10279" t="s">
        <v>20</v>
      </c>
      <c r="C10279" t="s">
        <v>19</v>
      </c>
      <c r="D10279" t="s">
        <v>33</v>
      </c>
      <c r="E10279" t="s">
        <v>530</v>
      </c>
    </row>
    <row r="10280" spans="1:5" x14ac:dyDescent="0.25">
      <c r="A10280" t="s">
        <v>39513</v>
      </c>
      <c r="B10280" t="s">
        <v>20</v>
      </c>
      <c r="C10280" t="s">
        <v>19</v>
      </c>
      <c r="D10280" t="s">
        <v>69</v>
      </c>
      <c r="E10280" t="s">
        <v>538</v>
      </c>
    </row>
    <row r="10281" spans="1:5" x14ac:dyDescent="0.25">
      <c r="A10281" t="s">
        <v>39514</v>
      </c>
      <c r="B10281" t="s">
        <v>20</v>
      </c>
      <c r="C10281" t="s">
        <v>19</v>
      </c>
      <c r="D10281" t="s">
        <v>33</v>
      </c>
      <c r="E10281" t="s">
        <v>533</v>
      </c>
    </row>
    <row r="10282" spans="1:5" x14ac:dyDescent="0.25">
      <c r="A10282" t="s">
        <v>39515</v>
      </c>
      <c r="B10282" t="s">
        <v>20</v>
      </c>
      <c r="C10282" t="s">
        <v>19</v>
      </c>
      <c r="D10282" t="s">
        <v>33</v>
      </c>
      <c r="E10282" t="s">
        <v>530</v>
      </c>
    </row>
    <row r="10283" spans="1:5" x14ac:dyDescent="0.25">
      <c r="A10283" t="s">
        <v>39516</v>
      </c>
      <c r="B10283" t="s">
        <v>20</v>
      </c>
      <c r="C10283" t="s">
        <v>19</v>
      </c>
      <c r="D10283" t="s">
        <v>33</v>
      </c>
      <c r="E10283" t="s">
        <v>533</v>
      </c>
    </row>
    <row r="10284" spans="1:5" x14ac:dyDescent="0.25">
      <c r="A10284" t="s">
        <v>39517</v>
      </c>
      <c r="B10284" t="s">
        <v>20</v>
      </c>
      <c r="C10284" t="s">
        <v>19</v>
      </c>
      <c r="D10284" t="s">
        <v>33</v>
      </c>
      <c r="E10284" t="s">
        <v>533</v>
      </c>
    </row>
    <row r="10285" spans="1:5" x14ac:dyDescent="0.25">
      <c r="A10285" t="s">
        <v>39518</v>
      </c>
      <c r="B10285" t="s">
        <v>20</v>
      </c>
      <c r="C10285" t="s">
        <v>19</v>
      </c>
      <c r="D10285" t="s">
        <v>33</v>
      </c>
      <c r="E10285" t="s">
        <v>530</v>
      </c>
    </row>
    <row r="10286" spans="1:5" x14ac:dyDescent="0.25">
      <c r="A10286" t="s">
        <v>39519</v>
      </c>
      <c r="B10286" t="s">
        <v>20</v>
      </c>
      <c r="C10286" t="s">
        <v>19</v>
      </c>
      <c r="D10286" t="s">
        <v>33</v>
      </c>
      <c r="E10286" t="s">
        <v>530</v>
      </c>
    </row>
    <row r="10287" spans="1:5" x14ac:dyDescent="0.25">
      <c r="A10287" t="s">
        <v>39520</v>
      </c>
      <c r="B10287" t="s">
        <v>20</v>
      </c>
      <c r="C10287" t="s">
        <v>19</v>
      </c>
      <c r="D10287" t="s">
        <v>33</v>
      </c>
      <c r="E10287" t="s">
        <v>530</v>
      </c>
    </row>
    <row r="10288" spans="1:5" x14ac:dyDescent="0.25">
      <c r="A10288" t="s">
        <v>39521</v>
      </c>
      <c r="B10288" t="s">
        <v>20</v>
      </c>
      <c r="C10288" t="s">
        <v>19</v>
      </c>
      <c r="D10288" t="s">
        <v>33</v>
      </c>
      <c r="E10288" t="s">
        <v>533</v>
      </c>
    </row>
    <row r="10289" spans="1:5" x14ac:dyDescent="0.25">
      <c r="A10289" t="s">
        <v>39522</v>
      </c>
      <c r="B10289" t="s">
        <v>20</v>
      </c>
      <c r="C10289" t="s">
        <v>19</v>
      </c>
      <c r="D10289" t="s">
        <v>33</v>
      </c>
      <c r="E10289" t="s">
        <v>530</v>
      </c>
    </row>
    <row r="10290" spans="1:5" x14ac:dyDescent="0.25">
      <c r="A10290" t="s">
        <v>39523</v>
      </c>
      <c r="B10290" t="s">
        <v>20</v>
      </c>
      <c r="C10290" t="s">
        <v>19</v>
      </c>
      <c r="D10290" t="s">
        <v>33</v>
      </c>
      <c r="E10290" t="s">
        <v>530</v>
      </c>
    </row>
    <row r="10291" spans="1:5" x14ac:dyDescent="0.25">
      <c r="A10291" t="s">
        <v>39524</v>
      </c>
      <c r="B10291" t="s">
        <v>20</v>
      </c>
      <c r="C10291" t="s">
        <v>19</v>
      </c>
      <c r="D10291" t="s">
        <v>33</v>
      </c>
      <c r="E10291" t="s">
        <v>530</v>
      </c>
    </row>
    <row r="10292" spans="1:5" x14ac:dyDescent="0.25">
      <c r="A10292" t="s">
        <v>39525</v>
      </c>
      <c r="B10292" t="s">
        <v>20</v>
      </c>
      <c r="C10292" t="s">
        <v>19</v>
      </c>
      <c r="D10292" t="s">
        <v>33</v>
      </c>
      <c r="E10292" t="s">
        <v>553</v>
      </c>
    </row>
    <row r="10293" spans="1:5" x14ac:dyDescent="0.25">
      <c r="A10293" t="s">
        <v>39526</v>
      </c>
      <c r="B10293" t="s">
        <v>20</v>
      </c>
      <c r="C10293" t="s">
        <v>19</v>
      </c>
      <c r="D10293" t="s">
        <v>33</v>
      </c>
      <c r="E10293" t="s">
        <v>533</v>
      </c>
    </row>
    <row r="10294" spans="1:5" x14ac:dyDescent="0.25">
      <c r="A10294" t="s">
        <v>39527</v>
      </c>
      <c r="B10294" t="s">
        <v>20</v>
      </c>
      <c r="C10294" t="s">
        <v>19</v>
      </c>
      <c r="D10294" t="s">
        <v>33</v>
      </c>
      <c r="E10294" t="s">
        <v>530</v>
      </c>
    </row>
    <row r="10295" spans="1:5" x14ac:dyDescent="0.25">
      <c r="A10295" t="s">
        <v>39528</v>
      </c>
      <c r="B10295" t="s">
        <v>20</v>
      </c>
      <c r="C10295" t="s">
        <v>19</v>
      </c>
      <c r="D10295" t="s">
        <v>33</v>
      </c>
      <c r="E10295" t="s">
        <v>533</v>
      </c>
    </row>
    <row r="10296" spans="1:5" x14ac:dyDescent="0.25">
      <c r="A10296" t="s">
        <v>39529</v>
      </c>
      <c r="B10296" t="s">
        <v>20</v>
      </c>
      <c r="C10296" t="s">
        <v>19</v>
      </c>
      <c r="D10296" t="s">
        <v>33</v>
      </c>
      <c r="E10296" t="s">
        <v>530</v>
      </c>
    </row>
    <row r="10297" spans="1:5" x14ac:dyDescent="0.25">
      <c r="A10297" t="s">
        <v>39530</v>
      </c>
      <c r="B10297" t="s">
        <v>20</v>
      </c>
      <c r="C10297" t="s">
        <v>19</v>
      </c>
      <c r="D10297" t="s">
        <v>33</v>
      </c>
      <c r="E10297" t="s">
        <v>533</v>
      </c>
    </row>
    <row r="10298" spans="1:5" x14ac:dyDescent="0.25">
      <c r="A10298" t="s">
        <v>39531</v>
      </c>
      <c r="B10298" t="s">
        <v>20</v>
      </c>
      <c r="C10298" t="s">
        <v>19</v>
      </c>
      <c r="D10298" t="s">
        <v>33</v>
      </c>
      <c r="E10298" t="s">
        <v>530</v>
      </c>
    </row>
    <row r="10299" spans="1:5" x14ac:dyDescent="0.25">
      <c r="A10299" t="s">
        <v>44394</v>
      </c>
      <c r="B10299" t="s">
        <v>20</v>
      </c>
      <c r="C10299" t="s">
        <v>19</v>
      </c>
      <c r="D10299" t="s">
        <v>65</v>
      </c>
      <c r="E10299" t="s">
        <v>530</v>
      </c>
    </row>
    <row r="10300" spans="1:5" x14ac:dyDescent="0.25">
      <c r="A10300" t="s">
        <v>39532</v>
      </c>
      <c r="B10300" t="s">
        <v>20</v>
      </c>
      <c r="C10300" t="s">
        <v>19</v>
      </c>
      <c r="D10300" t="s">
        <v>33</v>
      </c>
      <c r="E10300" t="s">
        <v>538</v>
      </c>
    </row>
    <row r="10301" spans="1:5" x14ac:dyDescent="0.25">
      <c r="A10301" t="s">
        <v>39533</v>
      </c>
      <c r="B10301" t="s">
        <v>20</v>
      </c>
      <c r="C10301" t="s">
        <v>19</v>
      </c>
      <c r="D10301" t="s">
        <v>33</v>
      </c>
      <c r="E10301" t="s">
        <v>533</v>
      </c>
    </row>
    <row r="10302" spans="1:5" x14ac:dyDescent="0.25">
      <c r="A10302" t="s">
        <v>39534</v>
      </c>
      <c r="B10302" t="s">
        <v>20</v>
      </c>
      <c r="C10302" t="s">
        <v>19</v>
      </c>
      <c r="D10302" t="s">
        <v>33</v>
      </c>
      <c r="E10302" t="s">
        <v>533</v>
      </c>
    </row>
    <row r="10303" spans="1:5" x14ac:dyDescent="0.25">
      <c r="A10303" t="s">
        <v>39535</v>
      </c>
      <c r="B10303" t="s">
        <v>20</v>
      </c>
      <c r="C10303" t="s">
        <v>19</v>
      </c>
      <c r="D10303" t="s">
        <v>33</v>
      </c>
      <c r="E10303" t="s">
        <v>538</v>
      </c>
    </row>
    <row r="10304" spans="1:5" x14ac:dyDescent="0.25">
      <c r="A10304" t="s">
        <v>39536</v>
      </c>
      <c r="B10304" t="s">
        <v>20</v>
      </c>
      <c r="C10304" t="s">
        <v>19</v>
      </c>
      <c r="D10304" t="s">
        <v>65</v>
      </c>
      <c r="E10304" t="s">
        <v>533</v>
      </c>
    </row>
    <row r="10305" spans="1:5" x14ac:dyDescent="0.25">
      <c r="A10305" t="s">
        <v>39537</v>
      </c>
      <c r="B10305" t="s">
        <v>20</v>
      </c>
      <c r="C10305" t="s">
        <v>19</v>
      </c>
      <c r="D10305" t="s">
        <v>33</v>
      </c>
      <c r="E10305" t="s">
        <v>533</v>
      </c>
    </row>
    <row r="10306" spans="1:5" x14ac:dyDescent="0.25">
      <c r="A10306" t="s">
        <v>39538</v>
      </c>
      <c r="B10306" t="s">
        <v>20</v>
      </c>
      <c r="C10306" t="s">
        <v>19</v>
      </c>
      <c r="D10306" t="s">
        <v>33</v>
      </c>
      <c r="E10306" t="s">
        <v>538</v>
      </c>
    </row>
    <row r="10307" spans="1:5" x14ac:dyDescent="0.25">
      <c r="A10307" t="s">
        <v>39539</v>
      </c>
      <c r="B10307" t="s">
        <v>20</v>
      </c>
      <c r="C10307" t="s">
        <v>19</v>
      </c>
      <c r="D10307" t="s">
        <v>33</v>
      </c>
      <c r="E10307" t="s">
        <v>530</v>
      </c>
    </row>
    <row r="10308" spans="1:5" x14ac:dyDescent="0.25">
      <c r="A10308" t="s">
        <v>39540</v>
      </c>
      <c r="B10308" t="s">
        <v>20</v>
      </c>
      <c r="C10308" t="s">
        <v>19</v>
      </c>
      <c r="D10308" t="s">
        <v>33</v>
      </c>
      <c r="E10308" t="s">
        <v>589</v>
      </c>
    </row>
    <row r="10309" spans="1:5" x14ac:dyDescent="0.25">
      <c r="A10309" t="s">
        <v>39541</v>
      </c>
      <c r="B10309" t="s">
        <v>20</v>
      </c>
      <c r="C10309" t="s">
        <v>19</v>
      </c>
      <c r="D10309" t="s">
        <v>33</v>
      </c>
      <c r="E10309" t="s">
        <v>538</v>
      </c>
    </row>
    <row r="10310" spans="1:5" x14ac:dyDescent="0.25">
      <c r="A10310" t="s">
        <v>39542</v>
      </c>
      <c r="B10310" t="s">
        <v>20</v>
      </c>
      <c r="C10310" t="s">
        <v>19</v>
      </c>
      <c r="D10310" t="s">
        <v>33</v>
      </c>
      <c r="E10310" t="s">
        <v>538</v>
      </c>
    </row>
    <row r="10311" spans="1:5" x14ac:dyDescent="0.25">
      <c r="A10311" t="s">
        <v>39543</v>
      </c>
      <c r="B10311" t="s">
        <v>20</v>
      </c>
      <c r="C10311" t="s">
        <v>19</v>
      </c>
      <c r="D10311" t="s">
        <v>33</v>
      </c>
      <c r="E10311" t="s">
        <v>530</v>
      </c>
    </row>
    <row r="10312" spans="1:5" x14ac:dyDescent="0.25">
      <c r="A10312" t="s">
        <v>39544</v>
      </c>
      <c r="B10312" t="s">
        <v>20</v>
      </c>
      <c r="C10312" t="s">
        <v>19</v>
      </c>
      <c r="D10312" t="s">
        <v>33</v>
      </c>
      <c r="E10312" t="s">
        <v>611</v>
      </c>
    </row>
    <row r="10313" spans="1:5" x14ac:dyDescent="0.25">
      <c r="A10313" t="s">
        <v>39545</v>
      </c>
      <c r="B10313" t="s">
        <v>20</v>
      </c>
      <c r="C10313" t="s">
        <v>19</v>
      </c>
      <c r="D10313" t="s">
        <v>33</v>
      </c>
      <c r="E10313" t="s">
        <v>562</v>
      </c>
    </row>
    <row r="10314" spans="1:5" x14ac:dyDescent="0.25">
      <c r="A10314" t="s">
        <v>39546</v>
      </c>
      <c r="B10314" t="s">
        <v>20</v>
      </c>
      <c r="C10314" t="s">
        <v>19</v>
      </c>
      <c r="D10314" t="s">
        <v>33</v>
      </c>
      <c r="E10314" t="s">
        <v>538</v>
      </c>
    </row>
    <row r="10315" spans="1:5" x14ac:dyDescent="0.25">
      <c r="A10315" t="s">
        <v>39547</v>
      </c>
      <c r="B10315" t="s">
        <v>20</v>
      </c>
      <c r="C10315" t="s">
        <v>19</v>
      </c>
      <c r="D10315" t="s">
        <v>33</v>
      </c>
      <c r="E10315" t="s">
        <v>538</v>
      </c>
    </row>
    <row r="10316" spans="1:5" x14ac:dyDescent="0.25">
      <c r="A10316" t="s">
        <v>39548</v>
      </c>
      <c r="B10316" t="s">
        <v>20</v>
      </c>
      <c r="C10316" t="s">
        <v>19</v>
      </c>
      <c r="D10316" t="s">
        <v>33</v>
      </c>
      <c r="E10316" t="s">
        <v>538</v>
      </c>
    </row>
    <row r="10317" spans="1:5" x14ac:dyDescent="0.25">
      <c r="A10317" t="s">
        <v>39549</v>
      </c>
      <c r="B10317" t="s">
        <v>20</v>
      </c>
      <c r="C10317" t="s">
        <v>19</v>
      </c>
      <c r="D10317" t="s">
        <v>33</v>
      </c>
      <c r="E10317" t="s">
        <v>533</v>
      </c>
    </row>
    <row r="10318" spans="1:5" x14ac:dyDescent="0.25">
      <c r="A10318" t="s">
        <v>39550</v>
      </c>
      <c r="B10318" t="s">
        <v>20</v>
      </c>
      <c r="C10318" t="s">
        <v>19</v>
      </c>
      <c r="D10318" t="s">
        <v>33</v>
      </c>
      <c r="E10318" t="s">
        <v>530</v>
      </c>
    </row>
    <row r="10319" spans="1:5" x14ac:dyDescent="0.25">
      <c r="A10319" t="s">
        <v>39551</v>
      </c>
      <c r="B10319" t="s">
        <v>20</v>
      </c>
      <c r="C10319" t="s">
        <v>19</v>
      </c>
      <c r="D10319" t="s">
        <v>33</v>
      </c>
      <c r="E10319" t="s">
        <v>530</v>
      </c>
    </row>
    <row r="10320" spans="1:5" x14ac:dyDescent="0.25">
      <c r="A10320" t="s">
        <v>39552</v>
      </c>
      <c r="B10320" t="s">
        <v>20</v>
      </c>
      <c r="C10320" t="s">
        <v>19</v>
      </c>
      <c r="D10320" t="s">
        <v>33</v>
      </c>
      <c r="E10320" t="s">
        <v>589</v>
      </c>
    </row>
    <row r="10321" spans="1:5" x14ac:dyDescent="0.25">
      <c r="A10321" t="s">
        <v>39553</v>
      </c>
      <c r="B10321" t="s">
        <v>20</v>
      </c>
      <c r="C10321" t="s">
        <v>19</v>
      </c>
      <c r="D10321" t="s">
        <v>33</v>
      </c>
      <c r="E10321" t="s">
        <v>553</v>
      </c>
    </row>
    <row r="10322" spans="1:5" x14ac:dyDescent="0.25">
      <c r="A10322" t="s">
        <v>39554</v>
      </c>
      <c r="B10322" t="s">
        <v>20</v>
      </c>
      <c r="C10322" t="s">
        <v>19</v>
      </c>
      <c r="D10322" t="s">
        <v>33</v>
      </c>
      <c r="E10322" t="s">
        <v>533</v>
      </c>
    </row>
    <row r="10323" spans="1:5" x14ac:dyDescent="0.25">
      <c r="A10323" t="s">
        <v>39555</v>
      </c>
      <c r="B10323" t="s">
        <v>20</v>
      </c>
      <c r="C10323" t="s">
        <v>19</v>
      </c>
      <c r="D10323" t="s">
        <v>33</v>
      </c>
      <c r="E10323" t="s">
        <v>533</v>
      </c>
    </row>
    <row r="10324" spans="1:5" x14ac:dyDescent="0.25">
      <c r="A10324" t="s">
        <v>39556</v>
      </c>
      <c r="B10324" t="s">
        <v>20</v>
      </c>
      <c r="C10324" t="s">
        <v>19</v>
      </c>
      <c r="D10324" t="s">
        <v>33</v>
      </c>
      <c r="E10324" t="s">
        <v>533</v>
      </c>
    </row>
    <row r="10325" spans="1:5" x14ac:dyDescent="0.25">
      <c r="A10325" t="s">
        <v>39557</v>
      </c>
      <c r="B10325" t="s">
        <v>20</v>
      </c>
      <c r="C10325" t="s">
        <v>19</v>
      </c>
      <c r="D10325" t="s">
        <v>33</v>
      </c>
      <c r="E10325" t="s">
        <v>533</v>
      </c>
    </row>
    <row r="10326" spans="1:5" x14ac:dyDescent="0.25">
      <c r="A10326" t="s">
        <v>39558</v>
      </c>
      <c r="B10326" t="s">
        <v>20</v>
      </c>
      <c r="C10326" t="s">
        <v>19</v>
      </c>
      <c r="D10326" t="s">
        <v>33</v>
      </c>
      <c r="E10326" t="s">
        <v>562</v>
      </c>
    </row>
    <row r="10327" spans="1:5" x14ac:dyDescent="0.25">
      <c r="A10327" t="s">
        <v>39559</v>
      </c>
      <c r="B10327" t="s">
        <v>20</v>
      </c>
      <c r="C10327" t="s">
        <v>19</v>
      </c>
      <c r="D10327" t="s">
        <v>33</v>
      </c>
      <c r="E10327" t="s">
        <v>530</v>
      </c>
    </row>
    <row r="10328" spans="1:5" x14ac:dyDescent="0.25">
      <c r="A10328" t="s">
        <v>39560</v>
      </c>
      <c r="B10328" t="s">
        <v>20</v>
      </c>
      <c r="C10328" t="s">
        <v>19</v>
      </c>
      <c r="D10328" t="s">
        <v>33</v>
      </c>
      <c r="E10328" t="s">
        <v>530</v>
      </c>
    </row>
    <row r="10329" spans="1:5" x14ac:dyDescent="0.25">
      <c r="A10329" t="s">
        <v>39561</v>
      </c>
      <c r="B10329" t="s">
        <v>20</v>
      </c>
      <c r="C10329" t="s">
        <v>19</v>
      </c>
      <c r="D10329" t="s">
        <v>33</v>
      </c>
      <c r="E10329" t="s">
        <v>533</v>
      </c>
    </row>
    <row r="10330" spans="1:5" x14ac:dyDescent="0.25">
      <c r="A10330" t="s">
        <v>39562</v>
      </c>
      <c r="B10330" t="s">
        <v>20</v>
      </c>
      <c r="C10330" t="s">
        <v>19</v>
      </c>
      <c r="D10330" t="s">
        <v>33</v>
      </c>
      <c r="E10330" t="s">
        <v>530</v>
      </c>
    </row>
    <row r="10331" spans="1:5" x14ac:dyDescent="0.25">
      <c r="A10331" t="s">
        <v>39563</v>
      </c>
      <c r="B10331" t="s">
        <v>20</v>
      </c>
      <c r="C10331" t="s">
        <v>19</v>
      </c>
      <c r="D10331" t="s">
        <v>33</v>
      </c>
      <c r="E10331" t="s">
        <v>538</v>
      </c>
    </row>
    <row r="10332" spans="1:5" x14ac:dyDescent="0.25">
      <c r="A10332" t="s">
        <v>39564</v>
      </c>
      <c r="B10332" t="s">
        <v>20</v>
      </c>
      <c r="C10332" t="s">
        <v>19</v>
      </c>
      <c r="D10332" t="s">
        <v>33</v>
      </c>
      <c r="E10332" t="s">
        <v>533</v>
      </c>
    </row>
    <row r="10333" spans="1:5" x14ac:dyDescent="0.25">
      <c r="A10333" t="s">
        <v>39565</v>
      </c>
      <c r="B10333" t="s">
        <v>20</v>
      </c>
      <c r="C10333" t="s">
        <v>19</v>
      </c>
      <c r="D10333" t="s">
        <v>33</v>
      </c>
      <c r="E10333" t="s">
        <v>539</v>
      </c>
    </row>
    <row r="10334" spans="1:5" x14ac:dyDescent="0.25">
      <c r="A10334" t="s">
        <v>39566</v>
      </c>
      <c r="B10334" t="s">
        <v>20</v>
      </c>
      <c r="C10334" t="s">
        <v>19</v>
      </c>
      <c r="D10334" t="s">
        <v>33</v>
      </c>
      <c r="E10334" t="s">
        <v>533</v>
      </c>
    </row>
    <row r="10335" spans="1:5" x14ac:dyDescent="0.25">
      <c r="A10335" t="s">
        <v>39567</v>
      </c>
      <c r="B10335" t="s">
        <v>20</v>
      </c>
      <c r="C10335" t="s">
        <v>19</v>
      </c>
      <c r="D10335" t="s">
        <v>33</v>
      </c>
      <c r="E10335" t="s">
        <v>533</v>
      </c>
    </row>
    <row r="10336" spans="1:5" x14ac:dyDescent="0.25">
      <c r="A10336" t="s">
        <v>39568</v>
      </c>
      <c r="B10336" t="s">
        <v>20</v>
      </c>
      <c r="C10336" t="s">
        <v>19</v>
      </c>
      <c r="D10336" t="s">
        <v>33</v>
      </c>
      <c r="E10336" t="s">
        <v>562</v>
      </c>
    </row>
    <row r="10337" spans="1:5" x14ac:dyDescent="0.25">
      <c r="A10337" t="s">
        <v>39569</v>
      </c>
      <c r="B10337" t="s">
        <v>20</v>
      </c>
      <c r="C10337" t="s">
        <v>19</v>
      </c>
      <c r="D10337" t="s">
        <v>33</v>
      </c>
      <c r="E10337" t="s">
        <v>547</v>
      </c>
    </row>
    <row r="10338" spans="1:5" x14ac:dyDescent="0.25">
      <c r="A10338" t="s">
        <v>39570</v>
      </c>
      <c r="B10338" t="s">
        <v>20</v>
      </c>
      <c r="C10338" t="s">
        <v>19</v>
      </c>
      <c r="D10338" t="s">
        <v>33</v>
      </c>
      <c r="E10338" t="s">
        <v>530</v>
      </c>
    </row>
    <row r="10339" spans="1:5" x14ac:dyDescent="0.25">
      <c r="A10339" t="s">
        <v>39571</v>
      </c>
      <c r="B10339" t="s">
        <v>20</v>
      </c>
      <c r="C10339" t="s">
        <v>19</v>
      </c>
      <c r="D10339" t="s">
        <v>33</v>
      </c>
      <c r="E10339" t="s">
        <v>562</v>
      </c>
    </row>
    <row r="10340" spans="1:5" x14ac:dyDescent="0.25">
      <c r="A10340" t="s">
        <v>39572</v>
      </c>
      <c r="B10340" t="s">
        <v>20</v>
      </c>
      <c r="C10340" t="s">
        <v>19</v>
      </c>
      <c r="D10340" t="s">
        <v>33</v>
      </c>
      <c r="E10340" t="s">
        <v>530</v>
      </c>
    </row>
    <row r="10341" spans="1:5" x14ac:dyDescent="0.25">
      <c r="A10341" t="s">
        <v>39573</v>
      </c>
      <c r="B10341" t="s">
        <v>20</v>
      </c>
      <c r="C10341" t="s">
        <v>19</v>
      </c>
      <c r="D10341" t="s">
        <v>33</v>
      </c>
      <c r="E10341" t="s">
        <v>530</v>
      </c>
    </row>
    <row r="10342" spans="1:5" x14ac:dyDescent="0.25">
      <c r="A10342" t="s">
        <v>39574</v>
      </c>
      <c r="B10342" t="s">
        <v>20</v>
      </c>
      <c r="C10342" t="s">
        <v>19</v>
      </c>
      <c r="D10342" t="s">
        <v>33</v>
      </c>
      <c r="E10342" t="s">
        <v>538</v>
      </c>
    </row>
    <row r="10343" spans="1:5" x14ac:dyDescent="0.25">
      <c r="A10343" t="s">
        <v>39575</v>
      </c>
      <c r="B10343" t="s">
        <v>20</v>
      </c>
      <c r="C10343" t="s">
        <v>19</v>
      </c>
      <c r="D10343" t="s">
        <v>33</v>
      </c>
      <c r="E10343" t="s">
        <v>562</v>
      </c>
    </row>
    <row r="10344" spans="1:5" x14ac:dyDescent="0.25">
      <c r="A10344" t="s">
        <v>39576</v>
      </c>
      <c r="B10344" t="s">
        <v>20</v>
      </c>
      <c r="C10344" t="s">
        <v>19</v>
      </c>
      <c r="D10344" t="s">
        <v>33</v>
      </c>
      <c r="E10344" t="s">
        <v>783</v>
      </c>
    </row>
    <row r="10345" spans="1:5" x14ac:dyDescent="0.25">
      <c r="A10345" t="s">
        <v>39577</v>
      </c>
      <c r="B10345" t="s">
        <v>20</v>
      </c>
      <c r="C10345" t="s">
        <v>19</v>
      </c>
      <c r="D10345" t="s">
        <v>33</v>
      </c>
      <c r="E10345" t="s">
        <v>530</v>
      </c>
    </row>
    <row r="10346" spans="1:5" x14ac:dyDescent="0.25">
      <c r="A10346" t="s">
        <v>39578</v>
      </c>
      <c r="B10346" t="s">
        <v>20</v>
      </c>
      <c r="C10346" t="s">
        <v>19</v>
      </c>
      <c r="D10346" t="s">
        <v>33</v>
      </c>
      <c r="E10346" t="s">
        <v>562</v>
      </c>
    </row>
    <row r="10347" spans="1:5" x14ac:dyDescent="0.25">
      <c r="A10347" t="s">
        <v>39579</v>
      </c>
      <c r="B10347" t="s">
        <v>20</v>
      </c>
      <c r="C10347" t="s">
        <v>19</v>
      </c>
      <c r="D10347" t="s">
        <v>33</v>
      </c>
      <c r="E10347" t="s">
        <v>533</v>
      </c>
    </row>
    <row r="10348" spans="1:5" x14ac:dyDescent="0.25">
      <c r="A10348" t="s">
        <v>39580</v>
      </c>
      <c r="B10348" t="s">
        <v>20</v>
      </c>
      <c r="C10348" t="s">
        <v>19</v>
      </c>
      <c r="D10348" t="s">
        <v>33</v>
      </c>
      <c r="E10348" t="s">
        <v>533</v>
      </c>
    </row>
    <row r="10349" spans="1:5" x14ac:dyDescent="0.25">
      <c r="A10349" t="s">
        <v>39581</v>
      </c>
      <c r="B10349" t="s">
        <v>20</v>
      </c>
      <c r="C10349" t="s">
        <v>19</v>
      </c>
      <c r="D10349" t="s">
        <v>33</v>
      </c>
      <c r="E10349" t="s">
        <v>530</v>
      </c>
    </row>
    <row r="10350" spans="1:5" x14ac:dyDescent="0.25">
      <c r="A10350" t="s">
        <v>39582</v>
      </c>
      <c r="B10350" t="s">
        <v>20</v>
      </c>
      <c r="C10350" t="s">
        <v>19</v>
      </c>
      <c r="D10350" t="s">
        <v>33</v>
      </c>
      <c r="E10350" t="s">
        <v>530</v>
      </c>
    </row>
    <row r="10351" spans="1:5" x14ac:dyDescent="0.25">
      <c r="A10351" t="s">
        <v>39583</v>
      </c>
      <c r="B10351" t="s">
        <v>20</v>
      </c>
      <c r="C10351" t="s">
        <v>19</v>
      </c>
      <c r="D10351" t="s">
        <v>33</v>
      </c>
      <c r="E10351" t="s">
        <v>538</v>
      </c>
    </row>
    <row r="10352" spans="1:5" x14ac:dyDescent="0.25">
      <c r="A10352" t="s">
        <v>39584</v>
      </c>
      <c r="B10352" t="s">
        <v>20</v>
      </c>
      <c r="C10352" t="s">
        <v>19</v>
      </c>
      <c r="D10352" t="s">
        <v>33</v>
      </c>
      <c r="E10352" t="s">
        <v>530</v>
      </c>
    </row>
    <row r="10353" spans="1:5" x14ac:dyDescent="0.25">
      <c r="A10353" t="s">
        <v>39585</v>
      </c>
      <c r="B10353" t="s">
        <v>20</v>
      </c>
      <c r="C10353" t="s">
        <v>19</v>
      </c>
      <c r="D10353" t="s">
        <v>33</v>
      </c>
      <c r="E10353" t="s">
        <v>533</v>
      </c>
    </row>
    <row r="10354" spans="1:5" x14ac:dyDescent="0.25">
      <c r="A10354" t="s">
        <v>39586</v>
      </c>
      <c r="B10354" t="s">
        <v>20</v>
      </c>
      <c r="C10354" t="s">
        <v>19</v>
      </c>
      <c r="D10354" t="s">
        <v>33</v>
      </c>
      <c r="E10354" t="s">
        <v>538</v>
      </c>
    </row>
    <row r="10355" spans="1:5" x14ac:dyDescent="0.25">
      <c r="A10355" t="s">
        <v>39587</v>
      </c>
      <c r="B10355" t="s">
        <v>20</v>
      </c>
      <c r="C10355" t="s">
        <v>19</v>
      </c>
      <c r="D10355" t="s">
        <v>33</v>
      </c>
      <c r="E10355" t="s">
        <v>538</v>
      </c>
    </row>
    <row r="10356" spans="1:5" x14ac:dyDescent="0.25">
      <c r="A10356" t="s">
        <v>39588</v>
      </c>
      <c r="B10356" t="s">
        <v>20</v>
      </c>
      <c r="C10356" t="s">
        <v>19</v>
      </c>
      <c r="D10356" t="s">
        <v>33</v>
      </c>
      <c r="E10356" t="s">
        <v>533</v>
      </c>
    </row>
    <row r="10357" spans="1:5" x14ac:dyDescent="0.25">
      <c r="A10357" t="s">
        <v>39589</v>
      </c>
      <c r="B10357" t="s">
        <v>20</v>
      </c>
      <c r="C10357" t="s">
        <v>19</v>
      </c>
      <c r="D10357" t="s">
        <v>33</v>
      </c>
      <c r="E10357" t="s">
        <v>533</v>
      </c>
    </row>
    <row r="10358" spans="1:5" x14ac:dyDescent="0.25">
      <c r="A10358" t="s">
        <v>39590</v>
      </c>
      <c r="B10358" t="s">
        <v>20</v>
      </c>
      <c r="C10358" t="s">
        <v>19</v>
      </c>
      <c r="D10358" t="s">
        <v>33</v>
      </c>
      <c r="E10358" t="s">
        <v>538</v>
      </c>
    </row>
    <row r="10359" spans="1:5" x14ac:dyDescent="0.25">
      <c r="A10359" t="s">
        <v>39591</v>
      </c>
      <c r="B10359" t="s">
        <v>20</v>
      </c>
      <c r="C10359" t="s">
        <v>19</v>
      </c>
      <c r="D10359" t="s">
        <v>33</v>
      </c>
      <c r="E10359" t="s">
        <v>530</v>
      </c>
    </row>
    <row r="10360" spans="1:5" x14ac:dyDescent="0.25">
      <c r="A10360" t="s">
        <v>39592</v>
      </c>
      <c r="B10360" t="s">
        <v>20</v>
      </c>
      <c r="C10360" t="s">
        <v>19</v>
      </c>
      <c r="D10360" t="s">
        <v>33</v>
      </c>
      <c r="E10360" t="s">
        <v>533</v>
      </c>
    </row>
    <row r="10361" spans="1:5" x14ac:dyDescent="0.25">
      <c r="A10361" t="s">
        <v>39593</v>
      </c>
      <c r="B10361" t="s">
        <v>20</v>
      </c>
      <c r="C10361" t="s">
        <v>19</v>
      </c>
      <c r="D10361" t="s">
        <v>33</v>
      </c>
      <c r="E10361" t="s">
        <v>533</v>
      </c>
    </row>
    <row r="10362" spans="1:5" x14ac:dyDescent="0.25">
      <c r="A10362" t="s">
        <v>39594</v>
      </c>
      <c r="B10362" t="s">
        <v>20</v>
      </c>
      <c r="C10362" t="s">
        <v>19</v>
      </c>
      <c r="D10362" t="s">
        <v>33</v>
      </c>
      <c r="E10362" t="s">
        <v>562</v>
      </c>
    </row>
    <row r="10363" spans="1:5" x14ac:dyDescent="0.25">
      <c r="A10363" t="s">
        <v>39595</v>
      </c>
      <c r="B10363" t="s">
        <v>20</v>
      </c>
      <c r="C10363" t="s">
        <v>19</v>
      </c>
      <c r="D10363" t="s">
        <v>33</v>
      </c>
      <c r="E10363" t="s">
        <v>538</v>
      </c>
    </row>
    <row r="10364" spans="1:5" x14ac:dyDescent="0.25">
      <c r="A10364" t="s">
        <v>39596</v>
      </c>
      <c r="B10364" t="s">
        <v>20</v>
      </c>
      <c r="C10364" t="s">
        <v>19</v>
      </c>
      <c r="D10364" t="s">
        <v>33</v>
      </c>
      <c r="E10364" t="s">
        <v>538</v>
      </c>
    </row>
    <row r="10365" spans="1:5" x14ac:dyDescent="0.25">
      <c r="A10365" t="s">
        <v>39597</v>
      </c>
      <c r="B10365" t="s">
        <v>20</v>
      </c>
      <c r="C10365" t="s">
        <v>19</v>
      </c>
      <c r="D10365" t="s">
        <v>69</v>
      </c>
      <c r="E10365" t="s">
        <v>533</v>
      </c>
    </row>
    <row r="10366" spans="1:5" x14ac:dyDescent="0.25">
      <c r="A10366" t="s">
        <v>39598</v>
      </c>
      <c r="B10366" t="s">
        <v>20</v>
      </c>
      <c r="C10366" t="s">
        <v>19</v>
      </c>
      <c r="D10366" t="s">
        <v>33</v>
      </c>
      <c r="E10366" t="s">
        <v>533</v>
      </c>
    </row>
    <row r="10367" spans="1:5" x14ac:dyDescent="0.25">
      <c r="A10367" t="s">
        <v>39599</v>
      </c>
      <c r="B10367" t="s">
        <v>20</v>
      </c>
      <c r="C10367" t="s">
        <v>19</v>
      </c>
      <c r="D10367" t="s">
        <v>33</v>
      </c>
      <c r="E10367" t="s">
        <v>530</v>
      </c>
    </row>
    <row r="10368" spans="1:5" x14ac:dyDescent="0.25">
      <c r="A10368" t="s">
        <v>39600</v>
      </c>
      <c r="B10368" t="s">
        <v>20</v>
      </c>
      <c r="C10368" t="s">
        <v>19</v>
      </c>
      <c r="D10368" t="s">
        <v>33</v>
      </c>
      <c r="E10368" t="s">
        <v>533</v>
      </c>
    </row>
    <row r="10369" spans="1:5" x14ac:dyDescent="0.25">
      <c r="A10369" t="s">
        <v>39601</v>
      </c>
      <c r="B10369" t="s">
        <v>20</v>
      </c>
      <c r="C10369" t="s">
        <v>19</v>
      </c>
      <c r="D10369" t="s">
        <v>33</v>
      </c>
      <c r="E10369" t="s">
        <v>533</v>
      </c>
    </row>
    <row r="10370" spans="1:5" x14ac:dyDescent="0.25">
      <c r="A10370" t="s">
        <v>39602</v>
      </c>
      <c r="B10370" t="s">
        <v>20</v>
      </c>
      <c r="C10370" t="s">
        <v>19</v>
      </c>
      <c r="D10370" t="s">
        <v>33</v>
      </c>
      <c r="E10370" t="s">
        <v>530</v>
      </c>
    </row>
    <row r="10371" spans="1:5" x14ac:dyDescent="0.25">
      <c r="A10371" t="s">
        <v>39603</v>
      </c>
      <c r="B10371" t="s">
        <v>20</v>
      </c>
      <c r="C10371" t="s">
        <v>19</v>
      </c>
      <c r="D10371" t="s">
        <v>33</v>
      </c>
      <c r="E10371" t="s">
        <v>530</v>
      </c>
    </row>
    <row r="10372" spans="1:5" x14ac:dyDescent="0.25">
      <c r="A10372" t="s">
        <v>39604</v>
      </c>
      <c r="B10372" t="s">
        <v>20</v>
      </c>
      <c r="C10372" t="s">
        <v>19</v>
      </c>
      <c r="D10372" t="s">
        <v>33</v>
      </c>
      <c r="E10372" t="s">
        <v>530</v>
      </c>
    </row>
    <row r="10373" spans="1:5" x14ac:dyDescent="0.25">
      <c r="A10373" t="s">
        <v>39605</v>
      </c>
      <c r="B10373" t="s">
        <v>20</v>
      </c>
      <c r="C10373" t="s">
        <v>19</v>
      </c>
      <c r="D10373" t="s">
        <v>33</v>
      </c>
      <c r="E10373" t="s">
        <v>533</v>
      </c>
    </row>
    <row r="10374" spans="1:5" x14ac:dyDescent="0.25">
      <c r="A10374" t="s">
        <v>39606</v>
      </c>
      <c r="B10374" t="s">
        <v>20</v>
      </c>
      <c r="C10374" t="s">
        <v>19</v>
      </c>
      <c r="D10374" t="s">
        <v>33</v>
      </c>
      <c r="E10374" t="s">
        <v>533</v>
      </c>
    </row>
    <row r="10375" spans="1:5" x14ac:dyDescent="0.25">
      <c r="A10375" t="s">
        <v>39607</v>
      </c>
      <c r="B10375" t="s">
        <v>20</v>
      </c>
      <c r="C10375" t="s">
        <v>19</v>
      </c>
      <c r="D10375" t="s">
        <v>33</v>
      </c>
      <c r="E10375" t="s">
        <v>533</v>
      </c>
    </row>
    <row r="10376" spans="1:5" x14ac:dyDescent="0.25">
      <c r="A10376" t="s">
        <v>39608</v>
      </c>
      <c r="B10376" t="s">
        <v>20</v>
      </c>
      <c r="C10376" t="s">
        <v>19</v>
      </c>
      <c r="D10376" t="s">
        <v>33</v>
      </c>
      <c r="E10376" t="s">
        <v>538</v>
      </c>
    </row>
    <row r="10377" spans="1:5" x14ac:dyDescent="0.25">
      <c r="A10377" t="s">
        <v>39609</v>
      </c>
      <c r="B10377" t="s">
        <v>20</v>
      </c>
      <c r="C10377" t="s">
        <v>19</v>
      </c>
      <c r="D10377" t="s">
        <v>33</v>
      </c>
      <c r="E10377" t="s">
        <v>533</v>
      </c>
    </row>
    <row r="10378" spans="1:5" x14ac:dyDescent="0.25">
      <c r="A10378" t="s">
        <v>39610</v>
      </c>
      <c r="B10378" t="s">
        <v>20</v>
      </c>
      <c r="C10378" t="s">
        <v>19</v>
      </c>
      <c r="D10378" t="s">
        <v>33</v>
      </c>
      <c r="E10378" t="s">
        <v>533</v>
      </c>
    </row>
    <row r="10379" spans="1:5" x14ac:dyDescent="0.25">
      <c r="A10379" t="s">
        <v>39611</v>
      </c>
      <c r="B10379" t="s">
        <v>20</v>
      </c>
      <c r="C10379" t="s">
        <v>19</v>
      </c>
      <c r="D10379" t="s">
        <v>33</v>
      </c>
      <c r="E10379" t="s">
        <v>530</v>
      </c>
    </row>
    <row r="10380" spans="1:5" x14ac:dyDescent="0.25">
      <c r="A10380" t="s">
        <v>39612</v>
      </c>
      <c r="B10380" t="s">
        <v>20</v>
      </c>
      <c r="C10380" t="s">
        <v>19</v>
      </c>
      <c r="D10380" t="s">
        <v>33</v>
      </c>
      <c r="E10380" t="s">
        <v>533</v>
      </c>
    </row>
    <row r="10381" spans="1:5" x14ac:dyDescent="0.25">
      <c r="A10381" t="s">
        <v>39613</v>
      </c>
      <c r="B10381" t="s">
        <v>20</v>
      </c>
      <c r="C10381" t="s">
        <v>19</v>
      </c>
      <c r="D10381" t="s">
        <v>33</v>
      </c>
      <c r="E10381" t="s">
        <v>1000</v>
      </c>
    </row>
    <row r="10382" spans="1:5" x14ac:dyDescent="0.25">
      <c r="A10382" t="s">
        <v>39614</v>
      </c>
      <c r="B10382" t="s">
        <v>20</v>
      </c>
      <c r="C10382" t="s">
        <v>19</v>
      </c>
      <c r="D10382" t="s">
        <v>33</v>
      </c>
      <c r="E10382" t="s">
        <v>538</v>
      </c>
    </row>
    <row r="10383" spans="1:5" x14ac:dyDescent="0.25">
      <c r="A10383" t="s">
        <v>39615</v>
      </c>
      <c r="B10383" t="s">
        <v>20</v>
      </c>
      <c r="C10383" t="s">
        <v>19</v>
      </c>
      <c r="D10383" t="s">
        <v>33</v>
      </c>
      <c r="E10383" t="s">
        <v>538</v>
      </c>
    </row>
    <row r="10384" spans="1:5" x14ac:dyDescent="0.25">
      <c r="A10384" t="s">
        <v>39616</v>
      </c>
      <c r="B10384" t="s">
        <v>20</v>
      </c>
      <c r="C10384" t="s">
        <v>19</v>
      </c>
      <c r="D10384" t="s">
        <v>33</v>
      </c>
      <c r="E10384" t="s">
        <v>533</v>
      </c>
    </row>
    <row r="10385" spans="1:5" x14ac:dyDescent="0.25">
      <c r="A10385" t="s">
        <v>39617</v>
      </c>
      <c r="B10385" t="s">
        <v>20</v>
      </c>
      <c r="C10385" t="s">
        <v>19</v>
      </c>
      <c r="D10385" t="s">
        <v>33</v>
      </c>
      <c r="E10385" t="s">
        <v>530</v>
      </c>
    </row>
    <row r="10386" spans="1:5" x14ac:dyDescent="0.25">
      <c r="A10386" t="s">
        <v>39618</v>
      </c>
      <c r="B10386" t="s">
        <v>20</v>
      </c>
      <c r="C10386" t="s">
        <v>19</v>
      </c>
      <c r="D10386" t="s">
        <v>33</v>
      </c>
      <c r="E10386" t="s">
        <v>530</v>
      </c>
    </row>
    <row r="10387" spans="1:5" x14ac:dyDescent="0.25">
      <c r="A10387" t="s">
        <v>39619</v>
      </c>
      <c r="B10387" t="s">
        <v>20</v>
      </c>
      <c r="C10387" t="s">
        <v>19</v>
      </c>
      <c r="D10387" t="s">
        <v>33</v>
      </c>
      <c r="E10387" t="s">
        <v>530</v>
      </c>
    </row>
    <row r="10388" spans="1:5" x14ac:dyDescent="0.25">
      <c r="A10388" t="s">
        <v>39620</v>
      </c>
      <c r="B10388" t="s">
        <v>20</v>
      </c>
      <c r="C10388" t="s">
        <v>19</v>
      </c>
      <c r="D10388" t="s">
        <v>33</v>
      </c>
      <c r="E10388" t="s">
        <v>530</v>
      </c>
    </row>
    <row r="10389" spans="1:5" x14ac:dyDescent="0.25">
      <c r="A10389" t="s">
        <v>39621</v>
      </c>
      <c r="B10389" t="s">
        <v>20</v>
      </c>
      <c r="C10389" t="s">
        <v>19</v>
      </c>
      <c r="D10389" t="s">
        <v>33</v>
      </c>
      <c r="E10389" t="s">
        <v>530</v>
      </c>
    </row>
    <row r="10390" spans="1:5" x14ac:dyDescent="0.25">
      <c r="A10390" t="s">
        <v>39622</v>
      </c>
      <c r="B10390" t="s">
        <v>20</v>
      </c>
      <c r="C10390" t="s">
        <v>19</v>
      </c>
      <c r="D10390" t="s">
        <v>33</v>
      </c>
      <c r="E10390" t="s">
        <v>530</v>
      </c>
    </row>
    <row r="10391" spans="1:5" x14ac:dyDescent="0.25">
      <c r="A10391" t="s">
        <v>39623</v>
      </c>
      <c r="B10391" t="s">
        <v>20</v>
      </c>
      <c r="C10391" t="s">
        <v>19</v>
      </c>
      <c r="D10391" t="s">
        <v>33</v>
      </c>
      <c r="E10391" t="s">
        <v>533</v>
      </c>
    </row>
    <row r="10392" spans="1:5" x14ac:dyDescent="0.25">
      <c r="A10392" t="s">
        <v>39624</v>
      </c>
      <c r="B10392" t="s">
        <v>20</v>
      </c>
      <c r="C10392" t="s">
        <v>19</v>
      </c>
      <c r="D10392" t="s">
        <v>33</v>
      </c>
      <c r="E10392" t="s">
        <v>533</v>
      </c>
    </row>
    <row r="10393" spans="1:5" x14ac:dyDescent="0.25">
      <c r="A10393" t="s">
        <v>39625</v>
      </c>
      <c r="B10393" t="s">
        <v>20</v>
      </c>
      <c r="C10393" t="s">
        <v>19</v>
      </c>
      <c r="D10393" t="s">
        <v>33</v>
      </c>
      <c r="E10393" t="s">
        <v>533</v>
      </c>
    </row>
    <row r="10394" spans="1:5" x14ac:dyDescent="0.25">
      <c r="A10394" t="s">
        <v>39626</v>
      </c>
      <c r="B10394" t="s">
        <v>20</v>
      </c>
      <c r="C10394" t="s">
        <v>19</v>
      </c>
      <c r="D10394" t="s">
        <v>33</v>
      </c>
      <c r="E10394" t="s">
        <v>691</v>
      </c>
    </row>
    <row r="10395" spans="1:5" x14ac:dyDescent="0.25">
      <c r="A10395" t="s">
        <v>39627</v>
      </c>
      <c r="B10395" t="s">
        <v>20</v>
      </c>
      <c r="C10395" t="s">
        <v>19</v>
      </c>
      <c r="D10395" t="s">
        <v>33</v>
      </c>
      <c r="E10395" t="s">
        <v>533</v>
      </c>
    </row>
    <row r="10396" spans="1:5" x14ac:dyDescent="0.25">
      <c r="A10396" t="s">
        <v>39628</v>
      </c>
      <c r="B10396" t="s">
        <v>20</v>
      </c>
      <c r="C10396" t="s">
        <v>19</v>
      </c>
      <c r="D10396" t="s">
        <v>33</v>
      </c>
      <c r="E10396" t="s">
        <v>538</v>
      </c>
    </row>
    <row r="10397" spans="1:5" x14ac:dyDescent="0.25">
      <c r="A10397" t="s">
        <v>39629</v>
      </c>
      <c r="B10397" t="s">
        <v>20</v>
      </c>
      <c r="C10397" t="s">
        <v>19</v>
      </c>
      <c r="D10397" t="s">
        <v>33</v>
      </c>
      <c r="E10397" t="s">
        <v>530</v>
      </c>
    </row>
    <row r="10398" spans="1:5" x14ac:dyDescent="0.25">
      <c r="A10398" t="s">
        <v>39630</v>
      </c>
      <c r="B10398" t="s">
        <v>20</v>
      </c>
      <c r="C10398" t="s">
        <v>19</v>
      </c>
      <c r="D10398" t="s">
        <v>33</v>
      </c>
      <c r="E10398" t="s">
        <v>538</v>
      </c>
    </row>
    <row r="10399" spans="1:5" x14ac:dyDescent="0.25">
      <c r="A10399" t="s">
        <v>39631</v>
      </c>
      <c r="B10399" t="s">
        <v>20</v>
      </c>
      <c r="C10399" t="s">
        <v>19</v>
      </c>
      <c r="D10399" t="s">
        <v>33</v>
      </c>
      <c r="E10399" t="s">
        <v>530</v>
      </c>
    </row>
    <row r="10400" spans="1:5" x14ac:dyDescent="0.25">
      <c r="A10400" t="s">
        <v>39632</v>
      </c>
      <c r="B10400" t="s">
        <v>20</v>
      </c>
      <c r="C10400" t="s">
        <v>19</v>
      </c>
      <c r="D10400" t="s">
        <v>33</v>
      </c>
      <c r="E10400" t="s">
        <v>530</v>
      </c>
    </row>
    <row r="10401" spans="1:5" x14ac:dyDescent="0.25">
      <c r="A10401" t="s">
        <v>39633</v>
      </c>
      <c r="B10401" t="s">
        <v>20</v>
      </c>
      <c r="C10401" t="s">
        <v>19</v>
      </c>
      <c r="D10401" t="s">
        <v>33</v>
      </c>
      <c r="E10401" t="s">
        <v>562</v>
      </c>
    </row>
    <row r="10402" spans="1:5" x14ac:dyDescent="0.25">
      <c r="A10402" t="s">
        <v>39634</v>
      </c>
      <c r="B10402" t="s">
        <v>20</v>
      </c>
      <c r="C10402" t="s">
        <v>19</v>
      </c>
      <c r="D10402" t="s">
        <v>33</v>
      </c>
      <c r="E10402" t="s">
        <v>533</v>
      </c>
    </row>
    <row r="10403" spans="1:5" x14ac:dyDescent="0.25">
      <c r="A10403" t="s">
        <v>39635</v>
      </c>
      <c r="B10403" t="s">
        <v>20</v>
      </c>
      <c r="C10403" t="s">
        <v>19</v>
      </c>
      <c r="D10403" t="s">
        <v>33</v>
      </c>
      <c r="E10403" t="s">
        <v>562</v>
      </c>
    </row>
    <row r="10404" spans="1:5" x14ac:dyDescent="0.25">
      <c r="A10404" t="s">
        <v>39636</v>
      </c>
      <c r="B10404" t="s">
        <v>20</v>
      </c>
      <c r="C10404" t="s">
        <v>19</v>
      </c>
      <c r="D10404" t="s">
        <v>69</v>
      </c>
      <c r="E10404" t="s">
        <v>533</v>
      </c>
    </row>
    <row r="10405" spans="1:5" x14ac:dyDescent="0.25">
      <c r="A10405" t="s">
        <v>39637</v>
      </c>
      <c r="B10405" t="s">
        <v>20</v>
      </c>
      <c r="C10405" t="s">
        <v>19</v>
      </c>
      <c r="D10405" t="s">
        <v>33</v>
      </c>
      <c r="E10405" t="s">
        <v>530</v>
      </c>
    </row>
    <row r="10406" spans="1:5" x14ac:dyDescent="0.25">
      <c r="A10406" t="s">
        <v>39638</v>
      </c>
      <c r="B10406" t="s">
        <v>20</v>
      </c>
      <c r="C10406" t="s">
        <v>19</v>
      </c>
      <c r="D10406" t="s">
        <v>33</v>
      </c>
      <c r="E10406" t="s">
        <v>562</v>
      </c>
    </row>
    <row r="10407" spans="1:5" x14ac:dyDescent="0.25">
      <c r="A10407" t="s">
        <v>39639</v>
      </c>
      <c r="B10407" t="s">
        <v>20</v>
      </c>
      <c r="C10407" t="s">
        <v>19</v>
      </c>
      <c r="D10407" t="s">
        <v>33</v>
      </c>
      <c r="E10407" t="s">
        <v>538</v>
      </c>
    </row>
    <row r="10408" spans="1:5" x14ac:dyDescent="0.25">
      <c r="A10408" t="s">
        <v>39640</v>
      </c>
      <c r="B10408" t="s">
        <v>20</v>
      </c>
      <c r="C10408" t="s">
        <v>19</v>
      </c>
      <c r="D10408" t="s">
        <v>33</v>
      </c>
      <c r="E10408" t="s">
        <v>553</v>
      </c>
    </row>
    <row r="10409" spans="1:5" x14ac:dyDescent="0.25">
      <c r="A10409" t="s">
        <v>39641</v>
      </c>
      <c r="B10409" t="s">
        <v>20</v>
      </c>
      <c r="C10409" t="s">
        <v>19</v>
      </c>
      <c r="D10409" t="s">
        <v>33</v>
      </c>
      <c r="E10409" t="s">
        <v>562</v>
      </c>
    </row>
    <row r="10410" spans="1:5" x14ac:dyDescent="0.25">
      <c r="A10410" t="s">
        <v>39642</v>
      </c>
      <c r="B10410" t="s">
        <v>20</v>
      </c>
      <c r="C10410" t="s">
        <v>19</v>
      </c>
      <c r="D10410" t="s">
        <v>65</v>
      </c>
      <c r="E10410" t="s">
        <v>533</v>
      </c>
    </row>
    <row r="10411" spans="1:5" x14ac:dyDescent="0.25">
      <c r="A10411" t="s">
        <v>39643</v>
      </c>
      <c r="B10411" t="s">
        <v>20</v>
      </c>
      <c r="C10411" t="s">
        <v>19</v>
      </c>
      <c r="D10411" t="s">
        <v>33</v>
      </c>
      <c r="E10411" t="s">
        <v>533</v>
      </c>
    </row>
    <row r="10412" spans="1:5" x14ac:dyDescent="0.25">
      <c r="A10412" t="s">
        <v>39644</v>
      </c>
      <c r="B10412" t="s">
        <v>20</v>
      </c>
      <c r="C10412" t="s">
        <v>19</v>
      </c>
      <c r="D10412" t="s">
        <v>65</v>
      </c>
      <c r="E10412" t="s">
        <v>533</v>
      </c>
    </row>
    <row r="10413" spans="1:5" x14ac:dyDescent="0.25">
      <c r="A10413" t="s">
        <v>39645</v>
      </c>
      <c r="B10413" t="s">
        <v>20</v>
      </c>
      <c r="C10413" t="s">
        <v>19</v>
      </c>
      <c r="D10413" t="s">
        <v>65</v>
      </c>
      <c r="E10413" t="s">
        <v>533</v>
      </c>
    </row>
    <row r="10414" spans="1:5" x14ac:dyDescent="0.25">
      <c r="A10414" t="s">
        <v>39646</v>
      </c>
      <c r="B10414" t="s">
        <v>20</v>
      </c>
      <c r="C10414" t="s">
        <v>19</v>
      </c>
      <c r="D10414" t="s">
        <v>33</v>
      </c>
      <c r="E10414" t="s">
        <v>530</v>
      </c>
    </row>
    <row r="10415" spans="1:5" x14ac:dyDescent="0.25">
      <c r="A10415" t="s">
        <v>39647</v>
      </c>
      <c r="B10415" t="s">
        <v>20</v>
      </c>
      <c r="C10415" t="s">
        <v>19</v>
      </c>
      <c r="D10415" t="s">
        <v>33</v>
      </c>
      <c r="E10415" t="s">
        <v>530</v>
      </c>
    </row>
    <row r="10416" spans="1:5" x14ac:dyDescent="0.25">
      <c r="A10416" t="s">
        <v>39648</v>
      </c>
      <c r="B10416" t="s">
        <v>20</v>
      </c>
      <c r="C10416" t="s">
        <v>19</v>
      </c>
      <c r="D10416" t="s">
        <v>33</v>
      </c>
      <c r="E10416" t="s">
        <v>530</v>
      </c>
    </row>
    <row r="10417" spans="1:5" x14ac:dyDescent="0.25">
      <c r="A10417" t="s">
        <v>39649</v>
      </c>
      <c r="B10417" t="s">
        <v>20</v>
      </c>
      <c r="C10417" t="s">
        <v>19</v>
      </c>
      <c r="D10417" t="s">
        <v>69</v>
      </c>
      <c r="E10417" t="s">
        <v>538</v>
      </c>
    </row>
    <row r="10418" spans="1:5" x14ac:dyDescent="0.25">
      <c r="A10418" t="s">
        <v>39650</v>
      </c>
      <c r="B10418" t="s">
        <v>20</v>
      </c>
      <c r="C10418" t="s">
        <v>19</v>
      </c>
      <c r="D10418" t="s">
        <v>33</v>
      </c>
      <c r="E10418" t="s">
        <v>530</v>
      </c>
    </row>
    <row r="10419" spans="1:5" x14ac:dyDescent="0.25">
      <c r="A10419" t="s">
        <v>39651</v>
      </c>
      <c r="B10419" t="s">
        <v>20</v>
      </c>
      <c r="C10419" t="s">
        <v>19</v>
      </c>
      <c r="D10419" t="s">
        <v>33</v>
      </c>
      <c r="E10419" t="s">
        <v>530</v>
      </c>
    </row>
    <row r="10420" spans="1:5" x14ac:dyDescent="0.25">
      <c r="A10420" t="s">
        <v>39652</v>
      </c>
      <c r="B10420" t="s">
        <v>20</v>
      </c>
      <c r="C10420" t="s">
        <v>19</v>
      </c>
      <c r="D10420" t="s">
        <v>33</v>
      </c>
      <c r="E10420" t="s">
        <v>530</v>
      </c>
    </row>
    <row r="10421" spans="1:5" x14ac:dyDescent="0.25">
      <c r="A10421" t="s">
        <v>39653</v>
      </c>
      <c r="B10421" t="s">
        <v>20</v>
      </c>
      <c r="C10421" t="s">
        <v>19</v>
      </c>
      <c r="D10421" t="s">
        <v>33</v>
      </c>
      <c r="E10421" t="s">
        <v>533</v>
      </c>
    </row>
    <row r="10422" spans="1:5" x14ac:dyDescent="0.25">
      <c r="A10422" t="s">
        <v>39654</v>
      </c>
      <c r="B10422" t="s">
        <v>20</v>
      </c>
      <c r="C10422" t="s">
        <v>19</v>
      </c>
      <c r="D10422" t="s">
        <v>33</v>
      </c>
      <c r="E10422" t="s">
        <v>533</v>
      </c>
    </row>
    <row r="10423" spans="1:5" x14ac:dyDescent="0.25">
      <c r="A10423" t="s">
        <v>39655</v>
      </c>
      <c r="B10423" t="s">
        <v>20</v>
      </c>
      <c r="C10423" t="s">
        <v>19</v>
      </c>
      <c r="D10423" t="s">
        <v>33</v>
      </c>
      <c r="E10423" t="s">
        <v>533</v>
      </c>
    </row>
    <row r="10424" spans="1:5" x14ac:dyDescent="0.25">
      <c r="A10424" t="s">
        <v>39656</v>
      </c>
      <c r="B10424" t="s">
        <v>20</v>
      </c>
      <c r="C10424" t="s">
        <v>19</v>
      </c>
      <c r="D10424" t="s">
        <v>33</v>
      </c>
      <c r="E10424" t="s">
        <v>533</v>
      </c>
    </row>
    <row r="10425" spans="1:5" x14ac:dyDescent="0.25">
      <c r="A10425" t="s">
        <v>39657</v>
      </c>
      <c r="B10425" t="s">
        <v>20</v>
      </c>
      <c r="C10425" t="s">
        <v>19</v>
      </c>
      <c r="D10425" t="s">
        <v>33</v>
      </c>
      <c r="E10425" t="s">
        <v>530</v>
      </c>
    </row>
    <row r="10426" spans="1:5" x14ac:dyDescent="0.25">
      <c r="A10426" t="s">
        <v>39658</v>
      </c>
      <c r="B10426" t="s">
        <v>20</v>
      </c>
      <c r="C10426" t="s">
        <v>19</v>
      </c>
      <c r="D10426" t="s">
        <v>33</v>
      </c>
      <c r="E10426" t="s">
        <v>533</v>
      </c>
    </row>
    <row r="10427" spans="1:5" x14ac:dyDescent="0.25">
      <c r="A10427" t="s">
        <v>39659</v>
      </c>
      <c r="B10427" t="s">
        <v>20</v>
      </c>
      <c r="C10427" t="s">
        <v>19</v>
      </c>
      <c r="D10427" t="s">
        <v>33</v>
      </c>
      <c r="E10427" t="s">
        <v>553</v>
      </c>
    </row>
    <row r="10428" spans="1:5" x14ac:dyDescent="0.25">
      <c r="A10428" t="s">
        <v>39660</v>
      </c>
      <c r="B10428" t="s">
        <v>20</v>
      </c>
      <c r="C10428" t="s">
        <v>19</v>
      </c>
      <c r="D10428" t="s">
        <v>33</v>
      </c>
      <c r="E10428" t="s">
        <v>530</v>
      </c>
    </row>
    <row r="10429" spans="1:5" x14ac:dyDescent="0.25">
      <c r="A10429" t="s">
        <v>39661</v>
      </c>
      <c r="B10429" t="s">
        <v>20</v>
      </c>
      <c r="C10429" t="s">
        <v>19</v>
      </c>
      <c r="D10429" t="s">
        <v>33</v>
      </c>
      <c r="E10429" t="s">
        <v>562</v>
      </c>
    </row>
    <row r="10430" spans="1:5" x14ac:dyDescent="0.25">
      <c r="A10430" t="s">
        <v>39662</v>
      </c>
      <c r="B10430" t="s">
        <v>20</v>
      </c>
      <c r="C10430" t="s">
        <v>19</v>
      </c>
      <c r="D10430" t="s">
        <v>33</v>
      </c>
      <c r="E10430" t="s">
        <v>533</v>
      </c>
    </row>
    <row r="10431" spans="1:5" x14ac:dyDescent="0.25">
      <c r="A10431" t="s">
        <v>39663</v>
      </c>
      <c r="B10431" t="s">
        <v>20</v>
      </c>
      <c r="C10431" t="s">
        <v>19</v>
      </c>
      <c r="D10431" t="s">
        <v>69</v>
      </c>
      <c r="E10431" t="s">
        <v>533</v>
      </c>
    </row>
    <row r="10432" spans="1:5" x14ac:dyDescent="0.25">
      <c r="A10432" t="s">
        <v>39664</v>
      </c>
      <c r="B10432" t="s">
        <v>20</v>
      </c>
      <c r="C10432" t="s">
        <v>19</v>
      </c>
      <c r="D10432" t="s">
        <v>33</v>
      </c>
      <c r="E10432" t="s">
        <v>531</v>
      </c>
    </row>
    <row r="10433" spans="1:5" x14ac:dyDescent="0.25">
      <c r="A10433" t="s">
        <v>39665</v>
      </c>
      <c r="B10433" t="s">
        <v>20</v>
      </c>
      <c r="C10433" t="s">
        <v>19</v>
      </c>
      <c r="D10433" t="s">
        <v>33</v>
      </c>
      <c r="E10433" t="s">
        <v>533</v>
      </c>
    </row>
    <row r="10434" spans="1:5" x14ac:dyDescent="0.25">
      <c r="A10434" t="s">
        <v>39666</v>
      </c>
      <c r="B10434" t="s">
        <v>20</v>
      </c>
      <c r="C10434" t="s">
        <v>19</v>
      </c>
      <c r="D10434" t="s">
        <v>33</v>
      </c>
      <c r="E10434" t="s">
        <v>533</v>
      </c>
    </row>
    <row r="10435" spans="1:5" x14ac:dyDescent="0.25">
      <c r="A10435" t="s">
        <v>39667</v>
      </c>
      <c r="B10435" t="s">
        <v>20</v>
      </c>
      <c r="C10435" t="s">
        <v>19</v>
      </c>
      <c r="D10435" t="s">
        <v>33</v>
      </c>
      <c r="E10435" t="s">
        <v>538</v>
      </c>
    </row>
    <row r="10436" spans="1:5" x14ac:dyDescent="0.25">
      <c r="A10436" t="s">
        <v>39668</v>
      </c>
      <c r="B10436" t="s">
        <v>20</v>
      </c>
      <c r="C10436" t="s">
        <v>19</v>
      </c>
      <c r="D10436" t="s">
        <v>33</v>
      </c>
      <c r="E10436" t="s">
        <v>530</v>
      </c>
    </row>
    <row r="10437" spans="1:5" x14ac:dyDescent="0.25">
      <c r="A10437" t="s">
        <v>39669</v>
      </c>
      <c r="B10437" t="s">
        <v>20</v>
      </c>
      <c r="C10437" t="s">
        <v>19</v>
      </c>
      <c r="D10437" t="s">
        <v>33</v>
      </c>
      <c r="E10437" t="s">
        <v>530</v>
      </c>
    </row>
    <row r="10438" spans="1:5" x14ac:dyDescent="0.25">
      <c r="A10438" t="s">
        <v>39670</v>
      </c>
      <c r="B10438" t="s">
        <v>20</v>
      </c>
      <c r="C10438" t="s">
        <v>19</v>
      </c>
      <c r="D10438" t="s">
        <v>33</v>
      </c>
      <c r="E10438" t="s">
        <v>538</v>
      </c>
    </row>
    <row r="10439" spans="1:5" x14ac:dyDescent="0.25">
      <c r="A10439" t="s">
        <v>39671</v>
      </c>
      <c r="B10439" t="s">
        <v>20</v>
      </c>
      <c r="C10439" t="s">
        <v>19</v>
      </c>
      <c r="D10439" t="s">
        <v>33</v>
      </c>
      <c r="E10439" t="s">
        <v>530</v>
      </c>
    </row>
    <row r="10440" spans="1:5" x14ac:dyDescent="0.25">
      <c r="A10440" t="s">
        <v>39672</v>
      </c>
      <c r="B10440" t="s">
        <v>20</v>
      </c>
      <c r="C10440" t="s">
        <v>19</v>
      </c>
      <c r="D10440" t="s">
        <v>33</v>
      </c>
      <c r="E10440" t="s">
        <v>530</v>
      </c>
    </row>
    <row r="10441" spans="1:5" x14ac:dyDescent="0.25">
      <c r="A10441" t="s">
        <v>39673</v>
      </c>
      <c r="B10441" t="s">
        <v>20</v>
      </c>
      <c r="C10441" t="s">
        <v>19</v>
      </c>
      <c r="D10441" t="s">
        <v>33</v>
      </c>
      <c r="E10441" t="s">
        <v>562</v>
      </c>
    </row>
    <row r="10442" spans="1:5" x14ac:dyDescent="0.25">
      <c r="A10442" t="s">
        <v>39674</v>
      </c>
      <c r="B10442" t="s">
        <v>20</v>
      </c>
      <c r="C10442" t="s">
        <v>19</v>
      </c>
      <c r="D10442" t="s">
        <v>69</v>
      </c>
      <c r="E10442" t="s">
        <v>533</v>
      </c>
    </row>
    <row r="10443" spans="1:5" x14ac:dyDescent="0.25">
      <c r="A10443" t="s">
        <v>39675</v>
      </c>
      <c r="B10443" t="s">
        <v>20</v>
      </c>
      <c r="C10443" t="s">
        <v>19</v>
      </c>
      <c r="D10443" t="s">
        <v>33</v>
      </c>
      <c r="E10443" t="s">
        <v>530</v>
      </c>
    </row>
    <row r="10444" spans="1:5" x14ac:dyDescent="0.25">
      <c r="A10444" t="s">
        <v>39676</v>
      </c>
      <c r="B10444" t="s">
        <v>20</v>
      </c>
      <c r="C10444" t="s">
        <v>19</v>
      </c>
      <c r="D10444" t="s">
        <v>69</v>
      </c>
      <c r="E10444" t="s">
        <v>533</v>
      </c>
    </row>
    <row r="10445" spans="1:5" x14ac:dyDescent="0.25">
      <c r="A10445" t="s">
        <v>39677</v>
      </c>
      <c r="B10445" t="s">
        <v>20</v>
      </c>
      <c r="C10445" t="s">
        <v>19</v>
      </c>
      <c r="D10445" t="s">
        <v>33</v>
      </c>
      <c r="E10445" t="s">
        <v>533</v>
      </c>
    </row>
    <row r="10446" spans="1:5" x14ac:dyDescent="0.25">
      <c r="A10446" t="s">
        <v>39678</v>
      </c>
      <c r="B10446" t="s">
        <v>20</v>
      </c>
      <c r="C10446" t="s">
        <v>19</v>
      </c>
      <c r="D10446" t="s">
        <v>33</v>
      </c>
      <c r="E10446" t="s">
        <v>533</v>
      </c>
    </row>
    <row r="10447" spans="1:5" x14ac:dyDescent="0.25">
      <c r="A10447" t="s">
        <v>39679</v>
      </c>
      <c r="B10447" t="s">
        <v>20</v>
      </c>
      <c r="C10447" t="s">
        <v>19</v>
      </c>
      <c r="D10447" t="s">
        <v>33</v>
      </c>
      <c r="E10447" t="s">
        <v>533</v>
      </c>
    </row>
    <row r="10448" spans="1:5" x14ac:dyDescent="0.25">
      <c r="A10448" t="s">
        <v>39680</v>
      </c>
      <c r="B10448" t="s">
        <v>20</v>
      </c>
      <c r="C10448" t="s">
        <v>19</v>
      </c>
      <c r="D10448" t="s">
        <v>33</v>
      </c>
      <c r="E10448" t="s">
        <v>530</v>
      </c>
    </row>
    <row r="10449" spans="1:5" x14ac:dyDescent="0.25">
      <c r="A10449" t="s">
        <v>39681</v>
      </c>
      <c r="B10449" t="s">
        <v>20</v>
      </c>
      <c r="C10449" t="s">
        <v>19</v>
      </c>
      <c r="D10449" t="s">
        <v>33</v>
      </c>
      <c r="E10449" t="s">
        <v>538</v>
      </c>
    </row>
    <row r="10450" spans="1:5" x14ac:dyDescent="0.25">
      <c r="A10450" t="s">
        <v>39682</v>
      </c>
      <c r="B10450" t="s">
        <v>20</v>
      </c>
      <c r="C10450" t="s">
        <v>19</v>
      </c>
      <c r="D10450" t="s">
        <v>33</v>
      </c>
      <c r="E10450" t="s">
        <v>553</v>
      </c>
    </row>
    <row r="10451" spans="1:5" x14ac:dyDescent="0.25">
      <c r="A10451" t="s">
        <v>39683</v>
      </c>
      <c r="B10451" t="s">
        <v>20</v>
      </c>
      <c r="C10451" t="s">
        <v>19</v>
      </c>
      <c r="D10451" t="s">
        <v>33</v>
      </c>
      <c r="E10451" t="s">
        <v>538</v>
      </c>
    </row>
    <row r="10452" spans="1:5" x14ac:dyDescent="0.25">
      <c r="A10452" t="s">
        <v>39684</v>
      </c>
      <c r="B10452" t="s">
        <v>20</v>
      </c>
      <c r="C10452" t="s">
        <v>19</v>
      </c>
      <c r="D10452" t="s">
        <v>69</v>
      </c>
      <c r="E10452" t="s">
        <v>533</v>
      </c>
    </row>
    <row r="10453" spans="1:5" x14ac:dyDescent="0.25">
      <c r="A10453" t="s">
        <v>39685</v>
      </c>
      <c r="B10453" t="s">
        <v>20</v>
      </c>
      <c r="C10453" t="s">
        <v>19</v>
      </c>
      <c r="D10453" t="s">
        <v>33</v>
      </c>
      <c r="E10453" t="s">
        <v>530</v>
      </c>
    </row>
    <row r="10454" spans="1:5" x14ac:dyDescent="0.25">
      <c r="A10454" t="s">
        <v>39686</v>
      </c>
      <c r="B10454" t="s">
        <v>20</v>
      </c>
      <c r="C10454" t="s">
        <v>19</v>
      </c>
      <c r="D10454" t="s">
        <v>33</v>
      </c>
      <c r="E10454" t="s">
        <v>530</v>
      </c>
    </row>
    <row r="10455" spans="1:5" x14ac:dyDescent="0.25">
      <c r="A10455" t="s">
        <v>39687</v>
      </c>
      <c r="B10455" t="s">
        <v>20</v>
      </c>
      <c r="C10455" t="s">
        <v>19</v>
      </c>
      <c r="D10455" t="s">
        <v>33</v>
      </c>
      <c r="E10455" t="s">
        <v>585</v>
      </c>
    </row>
    <row r="10456" spans="1:5" x14ac:dyDescent="0.25">
      <c r="A10456" t="s">
        <v>39688</v>
      </c>
      <c r="B10456" t="s">
        <v>20</v>
      </c>
      <c r="C10456" t="s">
        <v>19</v>
      </c>
      <c r="D10456" t="s">
        <v>33</v>
      </c>
      <c r="E10456" t="s">
        <v>533</v>
      </c>
    </row>
    <row r="10457" spans="1:5" x14ac:dyDescent="0.25">
      <c r="A10457" t="s">
        <v>39689</v>
      </c>
      <c r="B10457" t="s">
        <v>20</v>
      </c>
      <c r="C10457" t="s">
        <v>19</v>
      </c>
      <c r="D10457" t="s">
        <v>33</v>
      </c>
      <c r="E10457" t="s">
        <v>533</v>
      </c>
    </row>
    <row r="10458" spans="1:5" x14ac:dyDescent="0.25">
      <c r="A10458" t="s">
        <v>39690</v>
      </c>
      <c r="B10458" t="s">
        <v>20</v>
      </c>
      <c r="C10458" t="s">
        <v>19</v>
      </c>
      <c r="D10458" t="s">
        <v>33</v>
      </c>
      <c r="E10458" t="s">
        <v>530</v>
      </c>
    </row>
    <row r="10459" spans="1:5" x14ac:dyDescent="0.25">
      <c r="A10459" t="s">
        <v>39691</v>
      </c>
      <c r="B10459" t="s">
        <v>20</v>
      </c>
      <c r="C10459" t="s">
        <v>19</v>
      </c>
      <c r="D10459" t="s">
        <v>33</v>
      </c>
      <c r="E10459" t="s">
        <v>553</v>
      </c>
    </row>
    <row r="10460" spans="1:5" x14ac:dyDescent="0.25">
      <c r="A10460" t="s">
        <v>39692</v>
      </c>
      <c r="B10460" t="s">
        <v>20</v>
      </c>
      <c r="C10460" t="s">
        <v>19</v>
      </c>
      <c r="D10460" t="s">
        <v>33</v>
      </c>
      <c r="E10460" t="s">
        <v>562</v>
      </c>
    </row>
    <row r="10461" spans="1:5" x14ac:dyDescent="0.25">
      <c r="A10461" t="s">
        <v>39693</v>
      </c>
      <c r="B10461" t="s">
        <v>20</v>
      </c>
      <c r="C10461" t="s">
        <v>19</v>
      </c>
      <c r="D10461" t="s">
        <v>33</v>
      </c>
      <c r="E10461" t="s">
        <v>530</v>
      </c>
    </row>
    <row r="10462" spans="1:5" x14ac:dyDescent="0.25">
      <c r="A10462" t="s">
        <v>39694</v>
      </c>
      <c r="B10462" t="s">
        <v>20</v>
      </c>
      <c r="C10462" t="s">
        <v>19</v>
      </c>
      <c r="D10462" t="s">
        <v>33</v>
      </c>
      <c r="E10462" t="s">
        <v>530</v>
      </c>
    </row>
    <row r="10463" spans="1:5" x14ac:dyDescent="0.25">
      <c r="A10463" t="s">
        <v>39695</v>
      </c>
      <c r="B10463" t="s">
        <v>20</v>
      </c>
      <c r="C10463" t="s">
        <v>19</v>
      </c>
      <c r="D10463" t="s">
        <v>65</v>
      </c>
      <c r="E10463" t="s">
        <v>563</v>
      </c>
    </row>
    <row r="10464" spans="1:5" x14ac:dyDescent="0.25">
      <c r="A10464" t="s">
        <v>39696</v>
      </c>
      <c r="B10464" t="s">
        <v>20</v>
      </c>
      <c r="C10464" t="s">
        <v>19</v>
      </c>
      <c r="D10464" t="s">
        <v>33</v>
      </c>
      <c r="E10464" t="s">
        <v>611</v>
      </c>
    </row>
    <row r="10465" spans="1:5" x14ac:dyDescent="0.25">
      <c r="A10465" t="s">
        <v>39697</v>
      </c>
      <c r="B10465" t="s">
        <v>20</v>
      </c>
      <c r="C10465" t="s">
        <v>19</v>
      </c>
      <c r="D10465" t="s">
        <v>33</v>
      </c>
      <c r="E10465" t="s">
        <v>530</v>
      </c>
    </row>
    <row r="10466" spans="1:5" x14ac:dyDescent="0.25">
      <c r="A10466" t="s">
        <v>39698</v>
      </c>
      <c r="B10466" t="s">
        <v>20</v>
      </c>
      <c r="C10466" t="s">
        <v>19</v>
      </c>
      <c r="D10466" t="s">
        <v>33</v>
      </c>
      <c r="E10466" t="s">
        <v>530</v>
      </c>
    </row>
    <row r="10467" spans="1:5" x14ac:dyDescent="0.25">
      <c r="A10467" t="s">
        <v>39699</v>
      </c>
      <c r="B10467" t="s">
        <v>20</v>
      </c>
      <c r="C10467" t="s">
        <v>19</v>
      </c>
      <c r="D10467" t="s">
        <v>33</v>
      </c>
      <c r="E10467" t="s">
        <v>530</v>
      </c>
    </row>
    <row r="10468" spans="1:5" x14ac:dyDescent="0.25">
      <c r="A10468" t="s">
        <v>39700</v>
      </c>
      <c r="B10468" t="s">
        <v>20</v>
      </c>
      <c r="C10468" t="s">
        <v>19</v>
      </c>
      <c r="D10468" t="s">
        <v>33</v>
      </c>
      <c r="E10468" t="s">
        <v>530</v>
      </c>
    </row>
    <row r="10469" spans="1:5" x14ac:dyDescent="0.25">
      <c r="A10469" t="s">
        <v>39701</v>
      </c>
      <c r="B10469" t="s">
        <v>20</v>
      </c>
      <c r="C10469" t="s">
        <v>19</v>
      </c>
      <c r="D10469" t="s">
        <v>33</v>
      </c>
      <c r="E10469" t="s">
        <v>533</v>
      </c>
    </row>
    <row r="10470" spans="1:5" x14ac:dyDescent="0.25">
      <c r="A10470" t="s">
        <v>39702</v>
      </c>
      <c r="B10470" t="s">
        <v>20</v>
      </c>
      <c r="C10470" t="s">
        <v>19</v>
      </c>
      <c r="D10470" t="s">
        <v>33</v>
      </c>
      <c r="E10470" t="s">
        <v>533</v>
      </c>
    </row>
    <row r="10471" spans="1:5" x14ac:dyDescent="0.25">
      <c r="A10471" t="s">
        <v>39703</v>
      </c>
      <c r="B10471" t="s">
        <v>20</v>
      </c>
      <c r="C10471" t="s">
        <v>19</v>
      </c>
      <c r="D10471" t="s">
        <v>33</v>
      </c>
      <c r="E10471" t="s">
        <v>533</v>
      </c>
    </row>
    <row r="10472" spans="1:5" x14ac:dyDescent="0.25">
      <c r="A10472" t="s">
        <v>39704</v>
      </c>
      <c r="B10472" t="s">
        <v>20</v>
      </c>
      <c r="C10472" t="s">
        <v>19</v>
      </c>
      <c r="D10472" t="s">
        <v>33</v>
      </c>
      <c r="E10472" t="s">
        <v>533</v>
      </c>
    </row>
    <row r="10473" spans="1:5" x14ac:dyDescent="0.25">
      <c r="A10473" t="s">
        <v>39705</v>
      </c>
      <c r="B10473" t="s">
        <v>20</v>
      </c>
      <c r="C10473" t="s">
        <v>19</v>
      </c>
      <c r="D10473" t="s">
        <v>33</v>
      </c>
      <c r="E10473" t="s">
        <v>533</v>
      </c>
    </row>
    <row r="10474" spans="1:5" x14ac:dyDescent="0.25">
      <c r="A10474" t="s">
        <v>39706</v>
      </c>
      <c r="B10474" t="s">
        <v>20</v>
      </c>
      <c r="C10474" t="s">
        <v>19</v>
      </c>
      <c r="D10474" t="s">
        <v>33</v>
      </c>
      <c r="E10474" t="s">
        <v>533</v>
      </c>
    </row>
    <row r="10475" spans="1:5" x14ac:dyDescent="0.25">
      <c r="A10475" t="s">
        <v>39707</v>
      </c>
      <c r="B10475" t="s">
        <v>20</v>
      </c>
      <c r="C10475" t="s">
        <v>19</v>
      </c>
      <c r="D10475" t="s">
        <v>33</v>
      </c>
      <c r="E10475" t="s">
        <v>530</v>
      </c>
    </row>
    <row r="10476" spans="1:5" x14ac:dyDescent="0.25">
      <c r="A10476" t="s">
        <v>39708</v>
      </c>
      <c r="B10476" t="s">
        <v>20</v>
      </c>
      <c r="C10476" t="s">
        <v>19</v>
      </c>
      <c r="D10476" t="s">
        <v>33</v>
      </c>
      <c r="E10476" t="s">
        <v>533</v>
      </c>
    </row>
    <row r="10477" spans="1:5" x14ac:dyDescent="0.25">
      <c r="A10477" t="s">
        <v>39709</v>
      </c>
      <c r="B10477" t="s">
        <v>20</v>
      </c>
      <c r="C10477" t="s">
        <v>19</v>
      </c>
      <c r="D10477" t="s">
        <v>33</v>
      </c>
      <c r="E10477" t="s">
        <v>533</v>
      </c>
    </row>
    <row r="10478" spans="1:5" x14ac:dyDescent="0.25">
      <c r="A10478" t="s">
        <v>39710</v>
      </c>
      <c r="B10478" t="s">
        <v>20</v>
      </c>
      <c r="C10478" t="s">
        <v>19</v>
      </c>
      <c r="D10478" t="s">
        <v>33</v>
      </c>
      <c r="E10478" t="s">
        <v>533</v>
      </c>
    </row>
    <row r="10479" spans="1:5" x14ac:dyDescent="0.25">
      <c r="A10479" t="s">
        <v>39711</v>
      </c>
      <c r="B10479" t="s">
        <v>20</v>
      </c>
      <c r="C10479" t="s">
        <v>19</v>
      </c>
      <c r="D10479" t="s">
        <v>33</v>
      </c>
      <c r="E10479" t="s">
        <v>538</v>
      </c>
    </row>
    <row r="10480" spans="1:5" x14ac:dyDescent="0.25">
      <c r="A10480" t="s">
        <v>39712</v>
      </c>
      <c r="B10480" t="s">
        <v>20</v>
      </c>
      <c r="C10480" t="s">
        <v>19</v>
      </c>
      <c r="D10480" t="s">
        <v>33</v>
      </c>
      <c r="E10480" t="s">
        <v>530</v>
      </c>
    </row>
    <row r="10481" spans="1:5" x14ac:dyDescent="0.25">
      <c r="A10481" t="s">
        <v>39713</v>
      </c>
      <c r="B10481" t="s">
        <v>20</v>
      </c>
      <c r="C10481" t="s">
        <v>19</v>
      </c>
      <c r="D10481" t="s">
        <v>33</v>
      </c>
      <c r="E10481" t="s">
        <v>538</v>
      </c>
    </row>
    <row r="10482" spans="1:5" x14ac:dyDescent="0.25">
      <c r="A10482" t="s">
        <v>39714</v>
      </c>
      <c r="B10482" t="s">
        <v>20</v>
      </c>
      <c r="C10482" t="s">
        <v>19</v>
      </c>
      <c r="D10482" t="s">
        <v>33</v>
      </c>
      <c r="E10482" t="s">
        <v>538</v>
      </c>
    </row>
    <row r="10483" spans="1:5" x14ac:dyDescent="0.25">
      <c r="A10483" t="s">
        <v>39715</v>
      </c>
      <c r="B10483" t="s">
        <v>20</v>
      </c>
      <c r="C10483" t="s">
        <v>19</v>
      </c>
      <c r="D10483" t="s">
        <v>33</v>
      </c>
      <c r="E10483" t="s">
        <v>530</v>
      </c>
    </row>
    <row r="10484" spans="1:5" x14ac:dyDescent="0.25">
      <c r="A10484" t="s">
        <v>39716</v>
      </c>
      <c r="B10484" t="s">
        <v>20</v>
      </c>
      <c r="C10484" t="s">
        <v>19</v>
      </c>
      <c r="D10484" t="s">
        <v>33</v>
      </c>
      <c r="E10484" t="s">
        <v>538</v>
      </c>
    </row>
    <row r="10485" spans="1:5" x14ac:dyDescent="0.25">
      <c r="A10485" t="s">
        <v>39717</v>
      </c>
      <c r="B10485" t="s">
        <v>20</v>
      </c>
      <c r="C10485" t="s">
        <v>19</v>
      </c>
      <c r="D10485" t="s">
        <v>33</v>
      </c>
      <c r="E10485" t="s">
        <v>533</v>
      </c>
    </row>
    <row r="10486" spans="1:5" x14ac:dyDescent="0.25">
      <c r="A10486" t="s">
        <v>39718</v>
      </c>
      <c r="B10486" t="s">
        <v>20</v>
      </c>
      <c r="C10486" t="s">
        <v>19</v>
      </c>
      <c r="D10486" t="s">
        <v>33</v>
      </c>
      <c r="E10486" t="s">
        <v>530</v>
      </c>
    </row>
    <row r="10487" spans="1:5" x14ac:dyDescent="0.25">
      <c r="A10487" t="s">
        <v>39719</v>
      </c>
      <c r="B10487" t="s">
        <v>20</v>
      </c>
      <c r="C10487" t="s">
        <v>19</v>
      </c>
      <c r="D10487" t="s">
        <v>33</v>
      </c>
      <c r="E10487" t="s">
        <v>530</v>
      </c>
    </row>
    <row r="10488" spans="1:5" x14ac:dyDescent="0.25">
      <c r="A10488" t="s">
        <v>39720</v>
      </c>
      <c r="B10488" t="s">
        <v>20</v>
      </c>
      <c r="C10488" t="s">
        <v>19</v>
      </c>
      <c r="D10488" t="s">
        <v>33</v>
      </c>
      <c r="E10488" t="s">
        <v>530</v>
      </c>
    </row>
    <row r="10489" spans="1:5" x14ac:dyDescent="0.25">
      <c r="A10489" t="s">
        <v>39721</v>
      </c>
      <c r="B10489" t="s">
        <v>20</v>
      </c>
      <c r="C10489" t="s">
        <v>19</v>
      </c>
      <c r="D10489" t="s">
        <v>33</v>
      </c>
      <c r="E10489" t="s">
        <v>530</v>
      </c>
    </row>
    <row r="10490" spans="1:5" x14ac:dyDescent="0.25">
      <c r="A10490" t="s">
        <v>39722</v>
      </c>
      <c r="B10490" t="s">
        <v>20</v>
      </c>
      <c r="C10490" t="s">
        <v>19</v>
      </c>
      <c r="D10490" t="s">
        <v>33</v>
      </c>
      <c r="E10490" t="s">
        <v>530</v>
      </c>
    </row>
    <row r="10491" spans="1:5" x14ac:dyDescent="0.25">
      <c r="A10491" t="s">
        <v>39723</v>
      </c>
      <c r="B10491" t="s">
        <v>20</v>
      </c>
      <c r="C10491" t="s">
        <v>19</v>
      </c>
      <c r="D10491" t="s">
        <v>33</v>
      </c>
      <c r="E10491" t="s">
        <v>530</v>
      </c>
    </row>
    <row r="10492" spans="1:5" x14ac:dyDescent="0.25">
      <c r="A10492" t="s">
        <v>39724</v>
      </c>
      <c r="B10492" t="s">
        <v>20</v>
      </c>
      <c r="C10492" t="s">
        <v>19</v>
      </c>
      <c r="D10492" t="s">
        <v>33</v>
      </c>
      <c r="E10492" t="s">
        <v>533</v>
      </c>
    </row>
    <row r="10493" spans="1:5" x14ac:dyDescent="0.25">
      <c r="A10493" t="s">
        <v>39725</v>
      </c>
      <c r="B10493" t="s">
        <v>20</v>
      </c>
      <c r="C10493" t="s">
        <v>19</v>
      </c>
      <c r="D10493" t="s">
        <v>33</v>
      </c>
      <c r="E10493" t="s">
        <v>538</v>
      </c>
    </row>
    <row r="10494" spans="1:5" x14ac:dyDescent="0.25">
      <c r="A10494" t="s">
        <v>39726</v>
      </c>
      <c r="B10494" t="s">
        <v>20</v>
      </c>
      <c r="C10494" t="s">
        <v>19</v>
      </c>
      <c r="D10494" t="s">
        <v>33</v>
      </c>
      <c r="E10494" t="s">
        <v>562</v>
      </c>
    </row>
    <row r="10495" spans="1:5" x14ac:dyDescent="0.25">
      <c r="A10495" t="s">
        <v>39727</v>
      </c>
      <c r="B10495" t="s">
        <v>20</v>
      </c>
      <c r="C10495" t="s">
        <v>19</v>
      </c>
      <c r="D10495" t="s">
        <v>33</v>
      </c>
      <c r="E10495" t="s">
        <v>562</v>
      </c>
    </row>
    <row r="10496" spans="1:5" x14ac:dyDescent="0.25">
      <c r="A10496" t="s">
        <v>39728</v>
      </c>
      <c r="B10496" t="s">
        <v>20</v>
      </c>
      <c r="C10496" t="s">
        <v>19</v>
      </c>
      <c r="D10496" t="s">
        <v>33</v>
      </c>
      <c r="E10496" t="s">
        <v>533</v>
      </c>
    </row>
    <row r="10497" spans="1:5" x14ac:dyDescent="0.25">
      <c r="A10497" t="s">
        <v>39729</v>
      </c>
      <c r="B10497" t="s">
        <v>20</v>
      </c>
      <c r="C10497" t="s">
        <v>19</v>
      </c>
      <c r="D10497" t="s">
        <v>33</v>
      </c>
      <c r="E10497" t="s">
        <v>530</v>
      </c>
    </row>
    <row r="10498" spans="1:5" x14ac:dyDescent="0.25">
      <c r="A10498" t="s">
        <v>39730</v>
      </c>
      <c r="B10498" t="s">
        <v>20</v>
      </c>
      <c r="C10498" t="s">
        <v>19</v>
      </c>
      <c r="D10498" t="s">
        <v>33</v>
      </c>
      <c r="E10498" t="s">
        <v>533</v>
      </c>
    </row>
    <row r="10499" spans="1:5" x14ac:dyDescent="0.25">
      <c r="A10499" t="s">
        <v>39731</v>
      </c>
      <c r="B10499" t="s">
        <v>20</v>
      </c>
      <c r="C10499" t="s">
        <v>19</v>
      </c>
      <c r="D10499" t="s">
        <v>33</v>
      </c>
      <c r="E10499" t="s">
        <v>530</v>
      </c>
    </row>
    <row r="10500" spans="1:5" x14ac:dyDescent="0.25">
      <c r="A10500" t="s">
        <v>39732</v>
      </c>
      <c r="B10500" t="s">
        <v>20</v>
      </c>
      <c r="C10500" t="s">
        <v>19</v>
      </c>
      <c r="D10500" t="s">
        <v>33</v>
      </c>
      <c r="E10500" t="s">
        <v>533</v>
      </c>
    </row>
    <row r="10501" spans="1:5" x14ac:dyDescent="0.25">
      <c r="A10501" t="s">
        <v>39733</v>
      </c>
      <c r="B10501" t="s">
        <v>20</v>
      </c>
      <c r="C10501" t="s">
        <v>19</v>
      </c>
      <c r="D10501" t="s">
        <v>33</v>
      </c>
      <c r="E10501" t="s">
        <v>530</v>
      </c>
    </row>
    <row r="10502" spans="1:5" x14ac:dyDescent="0.25">
      <c r="A10502" t="s">
        <v>39734</v>
      </c>
      <c r="B10502" t="s">
        <v>20</v>
      </c>
      <c r="C10502" t="s">
        <v>19</v>
      </c>
      <c r="D10502" t="s">
        <v>33</v>
      </c>
      <c r="E10502" t="s">
        <v>538</v>
      </c>
    </row>
    <row r="10503" spans="1:5" x14ac:dyDescent="0.25">
      <c r="A10503" t="s">
        <v>39735</v>
      </c>
      <c r="B10503" t="s">
        <v>20</v>
      </c>
      <c r="C10503" t="s">
        <v>19</v>
      </c>
      <c r="D10503" t="s">
        <v>33</v>
      </c>
      <c r="E10503" t="s">
        <v>533</v>
      </c>
    </row>
    <row r="10504" spans="1:5" x14ac:dyDescent="0.25">
      <c r="A10504" t="s">
        <v>39736</v>
      </c>
      <c r="B10504" t="s">
        <v>20</v>
      </c>
      <c r="C10504" t="s">
        <v>19</v>
      </c>
      <c r="D10504" t="s">
        <v>33</v>
      </c>
      <c r="E10504" t="s">
        <v>533</v>
      </c>
    </row>
    <row r="10505" spans="1:5" x14ac:dyDescent="0.25">
      <c r="A10505" t="s">
        <v>39737</v>
      </c>
      <c r="B10505" t="s">
        <v>20</v>
      </c>
      <c r="C10505" t="s">
        <v>19</v>
      </c>
      <c r="D10505" t="s">
        <v>33</v>
      </c>
      <c r="E10505" t="s">
        <v>538</v>
      </c>
    </row>
    <row r="10506" spans="1:5" x14ac:dyDescent="0.25">
      <c r="A10506" t="s">
        <v>39738</v>
      </c>
      <c r="B10506" t="s">
        <v>20</v>
      </c>
      <c r="C10506" t="s">
        <v>19</v>
      </c>
      <c r="D10506" t="s">
        <v>33</v>
      </c>
      <c r="E10506" t="s">
        <v>530</v>
      </c>
    </row>
    <row r="10507" spans="1:5" x14ac:dyDescent="0.25">
      <c r="A10507" t="s">
        <v>39739</v>
      </c>
      <c r="B10507" t="s">
        <v>20</v>
      </c>
      <c r="C10507" t="s">
        <v>19</v>
      </c>
      <c r="D10507" t="s">
        <v>33</v>
      </c>
      <c r="E10507" t="s">
        <v>530</v>
      </c>
    </row>
    <row r="10508" spans="1:5" x14ac:dyDescent="0.25">
      <c r="A10508" t="s">
        <v>39740</v>
      </c>
      <c r="B10508" t="s">
        <v>20</v>
      </c>
      <c r="C10508" t="s">
        <v>19</v>
      </c>
      <c r="D10508" t="s">
        <v>33</v>
      </c>
      <c r="E10508" t="s">
        <v>530</v>
      </c>
    </row>
    <row r="10509" spans="1:5" x14ac:dyDescent="0.25">
      <c r="A10509" t="s">
        <v>39741</v>
      </c>
      <c r="B10509" t="s">
        <v>20</v>
      </c>
      <c r="C10509" t="s">
        <v>19</v>
      </c>
      <c r="D10509" t="s">
        <v>33</v>
      </c>
      <c r="E10509" t="s">
        <v>533</v>
      </c>
    </row>
    <row r="10510" spans="1:5" x14ac:dyDescent="0.25">
      <c r="A10510" t="s">
        <v>39742</v>
      </c>
      <c r="B10510" t="s">
        <v>20</v>
      </c>
      <c r="C10510" t="s">
        <v>19</v>
      </c>
      <c r="D10510" t="s">
        <v>33</v>
      </c>
      <c r="E10510" t="s">
        <v>530</v>
      </c>
    </row>
    <row r="10511" spans="1:5" x14ac:dyDescent="0.25">
      <c r="A10511" t="s">
        <v>39743</v>
      </c>
      <c r="B10511" t="s">
        <v>20</v>
      </c>
      <c r="C10511" t="s">
        <v>19</v>
      </c>
      <c r="D10511" t="s">
        <v>33</v>
      </c>
      <c r="E10511" t="s">
        <v>538</v>
      </c>
    </row>
    <row r="10512" spans="1:5" x14ac:dyDescent="0.25">
      <c r="A10512" t="s">
        <v>39744</v>
      </c>
      <c r="B10512" t="s">
        <v>20</v>
      </c>
      <c r="C10512" t="s">
        <v>19</v>
      </c>
      <c r="D10512" t="s">
        <v>33</v>
      </c>
      <c r="E10512" t="s">
        <v>530</v>
      </c>
    </row>
    <row r="10513" spans="1:5" x14ac:dyDescent="0.25">
      <c r="A10513" t="s">
        <v>39745</v>
      </c>
      <c r="B10513" t="s">
        <v>20</v>
      </c>
      <c r="C10513" t="s">
        <v>19</v>
      </c>
      <c r="D10513" t="s">
        <v>33</v>
      </c>
      <c r="E10513" t="s">
        <v>538</v>
      </c>
    </row>
    <row r="10514" spans="1:5" x14ac:dyDescent="0.25">
      <c r="A10514" t="s">
        <v>39746</v>
      </c>
      <c r="B10514" t="s">
        <v>20</v>
      </c>
      <c r="C10514" t="s">
        <v>19</v>
      </c>
      <c r="D10514" t="s">
        <v>33</v>
      </c>
      <c r="E10514" t="s">
        <v>530</v>
      </c>
    </row>
    <row r="10515" spans="1:5" x14ac:dyDescent="0.25">
      <c r="A10515" t="s">
        <v>39747</v>
      </c>
      <c r="B10515" t="s">
        <v>20</v>
      </c>
      <c r="C10515" t="s">
        <v>19</v>
      </c>
      <c r="D10515" t="s">
        <v>33</v>
      </c>
      <c r="E10515" t="s">
        <v>533</v>
      </c>
    </row>
    <row r="10516" spans="1:5" x14ac:dyDescent="0.25">
      <c r="A10516" t="s">
        <v>39748</v>
      </c>
      <c r="B10516" t="s">
        <v>20</v>
      </c>
      <c r="C10516" t="s">
        <v>19</v>
      </c>
      <c r="D10516" t="s">
        <v>33</v>
      </c>
      <c r="E10516" t="s">
        <v>624</v>
      </c>
    </row>
    <row r="10517" spans="1:5" x14ac:dyDescent="0.25">
      <c r="A10517" t="s">
        <v>39749</v>
      </c>
      <c r="B10517" t="s">
        <v>20</v>
      </c>
      <c r="C10517" t="s">
        <v>19</v>
      </c>
      <c r="D10517" t="s">
        <v>33</v>
      </c>
      <c r="E10517" t="s">
        <v>533</v>
      </c>
    </row>
    <row r="10518" spans="1:5" x14ac:dyDescent="0.25">
      <c r="A10518" t="s">
        <v>39750</v>
      </c>
      <c r="B10518" t="s">
        <v>20</v>
      </c>
      <c r="C10518" t="s">
        <v>19</v>
      </c>
      <c r="D10518" t="s">
        <v>33</v>
      </c>
      <c r="E10518" t="s">
        <v>530</v>
      </c>
    </row>
    <row r="10519" spans="1:5" x14ac:dyDescent="0.25">
      <c r="A10519" t="s">
        <v>39751</v>
      </c>
      <c r="B10519" t="s">
        <v>20</v>
      </c>
      <c r="C10519" t="s">
        <v>19</v>
      </c>
      <c r="D10519" t="s">
        <v>33</v>
      </c>
      <c r="E10519" t="s">
        <v>530</v>
      </c>
    </row>
    <row r="10520" spans="1:5" x14ac:dyDescent="0.25">
      <c r="A10520" t="s">
        <v>39752</v>
      </c>
      <c r="B10520" t="s">
        <v>20</v>
      </c>
      <c r="C10520" t="s">
        <v>19</v>
      </c>
      <c r="D10520" t="s">
        <v>33</v>
      </c>
      <c r="E10520" t="s">
        <v>538</v>
      </c>
    </row>
    <row r="10521" spans="1:5" x14ac:dyDescent="0.25">
      <c r="A10521" t="s">
        <v>39753</v>
      </c>
      <c r="B10521" t="s">
        <v>20</v>
      </c>
      <c r="C10521" t="s">
        <v>19</v>
      </c>
      <c r="D10521" t="s">
        <v>33</v>
      </c>
      <c r="E10521" t="s">
        <v>530</v>
      </c>
    </row>
    <row r="10522" spans="1:5" x14ac:dyDescent="0.25">
      <c r="A10522" t="s">
        <v>39754</v>
      </c>
      <c r="B10522" t="s">
        <v>20</v>
      </c>
      <c r="C10522" t="s">
        <v>19</v>
      </c>
      <c r="D10522" t="s">
        <v>33</v>
      </c>
      <c r="E10522" t="s">
        <v>530</v>
      </c>
    </row>
    <row r="10523" spans="1:5" x14ac:dyDescent="0.25">
      <c r="A10523" t="s">
        <v>39755</v>
      </c>
      <c r="B10523" t="s">
        <v>20</v>
      </c>
      <c r="C10523" t="s">
        <v>19</v>
      </c>
      <c r="D10523" t="s">
        <v>33</v>
      </c>
      <c r="E10523" t="s">
        <v>530</v>
      </c>
    </row>
    <row r="10524" spans="1:5" x14ac:dyDescent="0.25">
      <c r="A10524" t="s">
        <v>39756</v>
      </c>
      <c r="B10524" t="s">
        <v>20</v>
      </c>
      <c r="C10524" t="s">
        <v>19</v>
      </c>
      <c r="D10524" t="s">
        <v>33</v>
      </c>
      <c r="E10524" t="s">
        <v>530</v>
      </c>
    </row>
    <row r="10525" spans="1:5" x14ac:dyDescent="0.25">
      <c r="A10525" t="s">
        <v>39757</v>
      </c>
      <c r="B10525" t="s">
        <v>20</v>
      </c>
      <c r="C10525" t="s">
        <v>19</v>
      </c>
      <c r="D10525" t="s">
        <v>33</v>
      </c>
      <c r="E10525" t="s">
        <v>533</v>
      </c>
    </row>
    <row r="10526" spans="1:5" x14ac:dyDescent="0.25">
      <c r="A10526" t="s">
        <v>39758</v>
      </c>
      <c r="B10526" t="s">
        <v>20</v>
      </c>
      <c r="C10526" t="s">
        <v>19</v>
      </c>
      <c r="D10526" t="s">
        <v>33</v>
      </c>
      <c r="E10526" t="s">
        <v>530</v>
      </c>
    </row>
    <row r="10527" spans="1:5" x14ac:dyDescent="0.25">
      <c r="A10527" t="s">
        <v>39759</v>
      </c>
      <c r="B10527" t="s">
        <v>20</v>
      </c>
      <c r="C10527" t="s">
        <v>19</v>
      </c>
      <c r="D10527" t="s">
        <v>33</v>
      </c>
      <c r="E10527" t="s">
        <v>533</v>
      </c>
    </row>
    <row r="10528" spans="1:5" x14ac:dyDescent="0.25">
      <c r="A10528" t="s">
        <v>39760</v>
      </c>
      <c r="B10528" t="s">
        <v>20</v>
      </c>
      <c r="C10528" t="s">
        <v>19</v>
      </c>
      <c r="D10528" t="s">
        <v>33</v>
      </c>
      <c r="E10528" t="s">
        <v>538</v>
      </c>
    </row>
    <row r="10529" spans="1:5" x14ac:dyDescent="0.25">
      <c r="A10529" t="s">
        <v>39761</v>
      </c>
      <c r="B10529" t="s">
        <v>20</v>
      </c>
      <c r="C10529" t="s">
        <v>19</v>
      </c>
      <c r="D10529" t="s">
        <v>33</v>
      </c>
      <c r="E10529" t="s">
        <v>530</v>
      </c>
    </row>
    <row r="10530" spans="1:5" x14ac:dyDescent="0.25">
      <c r="A10530" t="s">
        <v>39762</v>
      </c>
      <c r="B10530" t="s">
        <v>20</v>
      </c>
      <c r="C10530" t="s">
        <v>19</v>
      </c>
      <c r="D10530" t="s">
        <v>33</v>
      </c>
      <c r="E10530" t="s">
        <v>533</v>
      </c>
    </row>
    <row r="10531" spans="1:5" x14ac:dyDescent="0.25">
      <c r="A10531" t="s">
        <v>39763</v>
      </c>
      <c r="B10531" t="s">
        <v>20</v>
      </c>
      <c r="C10531" t="s">
        <v>19</v>
      </c>
      <c r="D10531" t="s">
        <v>33</v>
      </c>
      <c r="E10531" t="s">
        <v>530</v>
      </c>
    </row>
    <row r="10532" spans="1:5" x14ac:dyDescent="0.25">
      <c r="A10532" t="s">
        <v>39764</v>
      </c>
      <c r="B10532" t="s">
        <v>20</v>
      </c>
      <c r="C10532" t="s">
        <v>19</v>
      </c>
      <c r="D10532" t="s">
        <v>33</v>
      </c>
      <c r="E10532" t="s">
        <v>533</v>
      </c>
    </row>
    <row r="10533" spans="1:5" x14ac:dyDescent="0.25">
      <c r="A10533" t="s">
        <v>39765</v>
      </c>
      <c r="B10533" t="s">
        <v>20</v>
      </c>
      <c r="C10533" t="s">
        <v>19</v>
      </c>
      <c r="D10533" t="s">
        <v>33</v>
      </c>
      <c r="E10533" t="s">
        <v>530</v>
      </c>
    </row>
    <row r="10534" spans="1:5" x14ac:dyDescent="0.25">
      <c r="A10534" t="s">
        <v>44395</v>
      </c>
      <c r="B10534" t="s">
        <v>20</v>
      </c>
      <c r="C10534" t="s">
        <v>19</v>
      </c>
      <c r="D10534" t="s">
        <v>33</v>
      </c>
      <c r="E10534" t="s">
        <v>533</v>
      </c>
    </row>
    <row r="10535" spans="1:5" x14ac:dyDescent="0.25">
      <c r="A10535" t="s">
        <v>39766</v>
      </c>
      <c r="B10535" t="s">
        <v>20</v>
      </c>
      <c r="C10535" t="s">
        <v>19</v>
      </c>
      <c r="D10535" t="s">
        <v>33</v>
      </c>
      <c r="E10535" t="s">
        <v>530</v>
      </c>
    </row>
    <row r="10536" spans="1:5" x14ac:dyDescent="0.25">
      <c r="A10536" t="s">
        <v>39767</v>
      </c>
      <c r="B10536" t="s">
        <v>20</v>
      </c>
      <c r="C10536" t="s">
        <v>19</v>
      </c>
      <c r="D10536" t="s">
        <v>33</v>
      </c>
      <c r="E10536" t="s">
        <v>533</v>
      </c>
    </row>
    <row r="10537" spans="1:5" x14ac:dyDescent="0.25">
      <c r="A10537" t="s">
        <v>39768</v>
      </c>
      <c r="B10537" t="s">
        <v>20</v>
      </c>
      <c r="C10537" t="s">
        <v>19</v>
      </c>
      <c r="D10537" t="s">
        <v>33</v>
      </c>
      <c r="E10537" t="s">
        <v>530</v>
      </c>
    </row>
    <row r="10538" spans="1:5" x14ac:dyDescent="0.25">
      <c r="A10538" t="s">
        <v>39769</v>
      </c>
      <c r="B10538" t="s">
        <v>20</v>
      </c>
      <c r="C10538" t="s">
        <v>19</v>
      </c>
      <c r="D10538" t="s">
        <v>33</v>
      </c>
      <c r="E10538" t="s">
        <v>533</v>
      </c>
    </row>
    <row r="10539" spans="1:5" x14ac:dyDescent="0.25">
      <c r="A10539" t="s">
        <v>39770</v>
      </c>
      <c r="B10539" t="s">
        <v>20</v>
      </c>
      <c r="C10539" t="s">
        <v>19</v>
      </c>
      <c r="D10539" t="s">
        <v>33</v>
      </c>
      <c r="E10539" t="s">
        <v>530</v>
      </c>
    </row>
    <row r="10540" spans="1:5" x14ac:dyDescent="0.25">
      <c r="A10540" t="s">
        <v>39771</v>
      </c>
      <c r="B10540" t="s">
        <v>20</v>
      </c>
      <c r="C10540" t="s">
        <v>19</v>
      </c>
      <c r="D10540" t="s">
        <v>33</v>
      </c>
      <c r="E10540" t="s">
        <v>562</v>
      </c>
    </row>
    <row r="10541" spans="1:5" x14ac:dyDescent="0.25">
      <c r="A10541" t="s">
        <v>39772</v>
      </c>
      <c r="B10541" t="s">
        <v>20</v>
      </c>
      <c r="C10541" t="s">
        <v>19</v>
      </c>
      <c r="D10541" t="s">
        <v>33</v>
      </c>
      <c r="E10541" t="s">
        <v>533</v>
      </c>
    </row>
    <row r="10542" spans="1:5" x14ac:dyDescent="0.25">
      <c r="A10542" t="s">
        <v>39773</v>
      </c>
      <c r="B10542" t="s">
        <v>20</v>
      </c>
      <c r="C10542" t="s">
        <v>19</v>
      </c>
      <c r="D10542" t="s">
        <v>33</v>
      </c>
      <c r="E10542" t="s">
        <v>533</v>
      </c>
    </row>
    <row r="10543" spans="1:5" x14ac:dyDescent="0.25">
      <c r="A10543" t="s">
        <v>44396</v>
      </c>
      <c r="B10543" t="s">
        <v>20</v>
      </c>
      <c r="C10543" t="s">
        <v>19</v>
      </c>
      <c r="D10543" t="s">
        <v>66</v>
      </c>
      <c r="E10543" t="s">
        <v>533</v>
      </c>
    </row>
    <row r="10544" spans="1:5" x14ac:dyDescent="0.25">
      <c r="A10544" t="s">
        <v>39774</v>
      </c>
      <c r="B10544" t="s">
        <v>20</v>
      </c>
      <c r="C10544" t="s">
        <v>19</v>
      </c>
      <c r="D10544" t="s">
        <v>33</v>
      </c>
      <c r="E10544" t="s">
        <v>533</v>
      </c>
    </row>
    <row r="10545" spans="1:5" x14ac:dyDescent="0.25">
      <c r="A10545" t="s">
        <v>39775</v>
      </c>
      <c r="B10545" t="s">
        <v>20</v>
      </c>
      <c r="C10545" t="s">
        <v>19</v>
      </c>
      <c r="D10545" t="s">
        <v>33</v>
      </c>
      <c r="E10545" t="s">
        <v>538</v>
      </c>
    </row>
    <row r="10546" spans="1:5" x14ac:dyDescent="0.25">
      <c r="A10546" t="s">
        <v>39776</v>
      </c>
      <c r="B10546" t="s">
        <v>20</v>
      </c>
      <c r="C10546" t="s">
        <v>19</v>
      </c>
      <c r="D10546" t="s">
        <v>33</v>
      </c>
      <c r="E10546" t="s">
        <v>553</v>
      </c>
    </row>
    <row r="10547" spans="1:5" x14ac:dyDescent="0.25">
      <c r="A10547" t="s">
        <v>39777</v>
      </c>
      <c r="B10547" t="s">
        <v>20</v>
      </c>
      <c r="C10547" t="s">
        <v>19</v>
      </c>
      <c r="D10547" t="s">
        <v>33</v>
      </c>
      <c r="E10547" t="s">
        <v>530</v>
      </c>
    </row>
    <row r="10548" spans="1:5" x14ac:dyDescent="0.25">
      <c r="A10548" t="s">
        <v>39778</v>
      </c>
      <c r="B10548" t="s">
        <v>20</v>
      </c>
      <c r="C10548" t="s">
        <v>19</v>
      </c>
      <c r="D10548" t="s">
        <v>33</v>
      </c>
      <c r="E10548" t="s">
        <v>530</v>
      </c>
    </row>
    <row r="10549" spans="1:5" x14ac:dyDescent="0.25">
      <c r="A10549" t="s">
        <v>39779</v>
      </c>
      <c r="B10549" t="s">
        <v>20</v>
      </c>
      <c r="C10549" t="s">
        <v>19</v>
      </c>
      <c r="D10549" t="s">
        <v>33</v>
      </c>
      <c r="E10549" t="s">
        <v>530</v>
      </c>
    </row>
    <row r="10550" spans="1:5" x14ac:dyDescent="0.25">
      <c r="A10550" t="s">
        <v>39780</v>
      </c>
      <c r="B10550" t="s">
        <v>20</v>
      </c>
      <c r="C10550" t="s">
        <v>19</v>
      </c>
      <c r="D10550" t="s">
        <v>33</v>
      </c>
      <c r="E10550" t="s">
        <v>530</v>
      </c>
    </row>
    <row r="10551" spans="1:5" x14ac:dyDescent="0.25">
      <c r="A10551" t="s">
        <v>39781</v>
      </c>
      <c r="B10551" t="s">
        <v>20</v>
      </c>
      <c r="C10551" t="s">
        <v>19</v>
      </c>
      <c r="D10551" t="s">
        <v>65</v>
      </c>
      <c r="E10551" t="s">
        <v>533</v>
      </c>
    </row>
    <row r="10552" spans="1:5" x14ac:dyDescent="0.25">
      <c r="A10552" t="s">
        <v>39782</v>
      </c>
      <c r="B10552" t="s">
        <v>20</v>
      </c>
      <c r="C10552" t="s">
        <v>19</v>
      </c>
      <c r="D10552" t="s">
        <v>33</v>
      </c>
      <c r="E10552" t="s">
        <v>530</v>
      </c>
    </row>
    <row r="10553" spans="1:5" x14ac:dyDescent="0.25">
      <c r="A10553" t="s">
        <v>39783</v>
      </c>
      <c r="B10553" t="s">
        <v>20</v>
      </c>
      <c r="C10553" t="s">
        <v>19</v>
      </c>
      <c r="D10553" t="s">
        <v>33</v>
      </c>
      <c r="E10553" t="s">
        <v>538</v>
      </c>
    </row>
    <row r="10554" spans="1:5" x14ac:dyDescent="0.25">
      <c r="A10554" t="s">
        <v>39784</v>
      </c>
      <c r="B10554" t="s">
        <v>20</v>
      </c>
      <c r="C10554" t="s">
        <v>19</v>
      </c>
      <c r="D10554" t="s">
        <v>33</v>
      </c>
      <c r="E10554" t="s">
        <v>530</v>
      </c>
    </row>
    <row r="10555" spans="1:5" x14ac:dyDescent="0.25">
      <c r="A10555" t="s">
        <v>39785</v>
      </c>
      <c r="B10555" t="s">
        <v>20</v>
      </c>
      <c r="C10555" t="s">
        <v>19</v>
      </c>
      <c r="D10555" t="s">
        <v>33</v>
      </c>
      <c r="E10555" t="s">
        <v>530</v>
      </c>
    </row>
    <row r="10556" spans="1:5" x14ac:dyDescent="0.25">
      <c r="A10556" t="s">
        <v>39786</v>
      </c>
      <c r="B10556" t="s">
        <v>20</v>
      </c>
      <c r="C10556" t="s">
        <v>19</v>
      </c>
      <c r="D10556" t="s">
        <v>33</v>
      </c>
      <c r="E10556" t="s">
        <v>533</v>
      </c>
    </row>
    <row r="10557" spans="1:5" x14ac:dyDescent="0.25">
      <c r="A10557" t="s">
        <v>39787</v>
      </c>
      <c r="B10557" t="s">
        <v>20</v>
      </c>
      <c r="C10557" t="s">
        <v>19</v>
      </c>
      <c r="D10557" t="s">
        <v>33</v>
      </c>
      <c r="E10557" t="s">
        <v>533</v>
      </c>
    </row>
    <row r="10558" spans="1:5" x14ac:dyDescent="0.25">
      <c r="A10558" t="s">
        <v>39788</v>
      </c>
      <c r="B10558" t="s">
        <v>20</v>
      </c>
      <c r="C10558" t="s">
        <v>19</v>
      </c>
      <c r="D10558" t="s">
        <v>33</v>
      </c>
      <c r="E10558" t="s">
        <v>533</v>
      </c>
    </row>
    <row r="10559" spans="1:5" x14ac:dyDescent="0.25">
      <c r="A10559" t="s">
        <v>39789</v>
      </c>
      <c r="B10559" t="s">
        <v>20</v>
      </c>
      <c r="C10559" t="s">
        <v>19</v>
      </c>
      <c r="D10559" t="s">
        <v>33</v>
      </c>
      <c r="E10559" t="s">
        <v>533</v>
      </c>
    </row>
    <row r="10560" spans="1:5" x14ac:dyDescent="0.25">
      <c r="A10560" t="s">
        <v>39790</v>
      </c>
      <c r="B10560" t="s">
        <v>20</v>
      </c>
      <c r="C10560" t="s">
        <v>19</v>
      </c>
      <c r="D10560" t="s">
        <v>33</v>
      </c>
      <c r="E10560" t="s">
        <v>533</v>
      </c>
    </row>
    <row r="10561" spans="1:5" x14ac:dyDescent="0.25">
      <c r="A10561" t="s">
        <v>39791</v>
      </c>
      <c r="B10561" t="s">
        <v>20</v>
      </c>
      <c r="C10561" t="s">
        <v>19</v>
      </c>
      <c r="D10561" t="s">
        <v>33</v>
      </c>
      <c r="E10561" t="s">
        <v>533</v>
      </c>
    </row>
    <row r="10562" spans="1:5" x14ac:dyDescent="0.25">
      <c r="A10562" t="s">
        <v>39792</v>
      </c>
      <c r="B10562" t="s">
        <v>20</v>
      </c>
      <c r="C10562" t="s">
        <v>19</v>
      </c>
      <c r="D10562" t="s">
        <v>33</v>
      </c>
      <c r="E10562" t="s">
        <v>533</v>
      </c>
    </row>
    <row r="10563" spans="1:5" x14ac:dyDescent="0.25">
      <c r="A10563" t="s">
        <v>39793</v>
      </c>
      <c r="B10563" t="s">
        <v>20</v>
      </c>
      <c r="C10563" t="s">
        <v>19</v>
      </c>
      <c r="D10563" t="s">
        <v>33</v>
      </c>
      <c r="E10563" t="s">
        <v>533</v>
      </c>
    </row>
    <row r="10564" spans="1:5" x14ac:dyDescent="0.25">
      <c r="A10564" t="s">
        <v>39794</v>
      </c>
      <c r="B10564" t="s">
        <v>20</v>
      </c>
      <c r="C10564" t="s">
        <v>19</v>
      </c>
      <c r="D10564" t="s">
        <v>33</v>
      </c>
      <c r="E10564" t="s">
        <v>530</v>
      </c>
    </row>
    <row r="10565" spans="1:5" x14ac:dyDescent="0.25">
      <c r="A10565" t="s">
        <v>39795</v>
      </c>
      <c r="B10565" t="s">
        <v>20</v>
      </c>
      <c r="C10565" t="s">
        <v>19</v>
      </c>
      <c r="D10565" t="s">
        <v>33</v>
      </c>
      <c r="E10565" t="s">
        <v>533</v>
      </c>
    </row>
    <row r="10566" spans="1:5" x14ac:dyDescent="0.25">
      <c r="A10566" t="s">
        <v>39796</v>
      </c>
      <c r="B10566" t="s">
        <v>20</v>
      </c>
      <c r="C10566" t="s">
        <v>19</v>
      </c>
      <c r="D10566" t="s">
        <v>65</v>
      </c>
      <c r="E10566" t="s">
        <v>533</v>
      </c>
    </row>
    <row r="10567" spans="1:5" x14ac:dyDescent="0.25">
      <c r="A10567" t="s">
        <v>39797</v>
      </c>
      <c r="B10567" t="s">
        <v>20</v>
      </c>
      <c r="C10567" t="s">
        <v>19</v>
      </c>
      <c r="D10567" t="s">
        <v>65</v>
      </c>
      <c r="E10567" t="s">
        <v>533</v>
      </c>
    </row>
    <row r="10568" spans="1:5" x14ac:dyDescent="0.25">
      <c r="A10568" t="s">
        <v>39798</v>
      </c>
      <c r="B10568" t="s">
        <v>20</v>
      </c>
      <c r="C10568" t="s">
        <v>19</v>
      </c>
      <c r="D10568" t="s">
        <v>65</v>
      </c>
      <c r="E10568" t="s">
        <v>533</v>
      </c>
    </row>
    <row r="10569" spans="1:5" x14ac:dyDescent="0.25">
      <c r="A10569" t="s">
        <v>39799</v>
      </c>
      <c r="B10569" t="s">
        <v>20</v>
      </c>
      <c r="C10569" t="s">
        <v>19</v>
      </c>
      <c r="D10569" t="s">
        <v>33</v>
      </c>
      <c r="E10569" t="s">
        <v>530</v>
      </c>
    </row>
    <row r="10570" spans="1:5" x14ac:dyDescent="0.25">
      <c r="A10570" t="s">
        <v>39800</v>
      </c>
      <c r="B10570" t="s">
        <v>20</v>
      </c>
      <c r="C10570" t="s">
        <v>19</v>
      </c>
      <c r="D10570" t="s">
        <v>69</v>
      </c>
      <c r="E10570" t="s">
        <v>553</v>
      </c>
    </row>
    <row r="10571" spans="1:5" x14ac:dyDescent="0.25">
      <c r="A10571" t="s">
        <v>39801</v>
      </c>
      <c r="B10571" t="s">
        <v>20</v>
      </c>
      <c r="C10571" t="s">
        <v>19</v>
      </c>
      <c r="D10571" t="s">
        <v>33</v>
      </c>
      <c r="E10571" t="s">
        <v>533</v>
      </c>
    </row>
    <row r="10572" spans="1:5" x14ac:dyDescent="0.25">
      <c r="A10572" t="s">
        <v>39802</v>
      </c>
      <c r="B10572" t="s">
        <v>20</v>
      </c>
      <c r="C10572" t="s">
        <v>19</v>
      </c>
      <c r="D10572" t="s">
        <v>33</v>
      </c>
      <c r="E10572" t="s">
        <v>530</v>
      </c>
    </row>
    <row r="10573" spans="1:5" x14ac:dyDescent="0.25">
      <c r="A10573" t="s">
        <v>39803</v>
      </c>
      <c r="B10573" t="s">
        <v>20</v>
      </c>
      <c r="C10573" t="s">
        <v>19</v>
      </c>
      <c r="D10573" t="s">
        <v>33</v>
      </c>
      <c r="E10573" t="s">
        <v>530</v>
      </c>
    </row>
    <row r="10574" spans="1:5" x14ac:dyDescent="0.25">
      <c r="A10574" t="s">
        <v>39804</v>
      </c>
      <c r="B10574" t="s">
        <v>20</v>
      </c>
      <c r="C10574" t="s">
        <v>19</v>
      </c>
      <c r="D10574" t="s">
        <v>33</v>
      </c>
      <c r="E10574" t="s">
        <v>553</v>
      </c>
    </row>
    <row r="10575" spans="1:5" x14ac:dyDescent="0.25">
      <c r="A10575" t="s">
        <v>39805</v>
      </c>
      <c r="B10575" t="s">
        <v>20</v>
      </c>
      <c r="C10575" t="s">
        <v>19</v>
      </c>
      <c r="D10575" t="s">
        <v>33</v>
      </c>
      <c r="E10575" t="s">
        <v>538</v>
      </c>
    </row>
    <row r="10576" spans="1:5" x14ac:dyDescent="0.25">
      <c r="A10576" t="s">
        <v>39806</v>
      </c>
      <c r="B10576" t="s">
        <v>20</v>
      </c>
      <c r="C10576" t="s">
        <v>19</v>
      </c>
      <c r="D10576" t="s">
        <v>33</v>
      </c>
      <c r="E10576" t="s">
        <v>530</v>
      </c>
    </row>
    <row r="10577" spans="1:5" x14ac:dyDescent="0.25">
      <c r="A10577" t="s">
        <v>39807</v>
      </c>
      <c r="B10577" t="s">
        <v>20</v>
      </c>
      <c r="C10577" t="s">
        <v>19</v>
      </c>
      <c r="D10577" t="s">
        <v>33</v>
      </c>
      <c r="E10577" t="s">
        <v>530</v>
      </c>
    </row>
    <row r="10578" spans="1:5" x14ac:dyDescent="0.25">
      <c r="A10578" t="s">
        <v>39808</v>
      </c>
      <c r="B10578" t="s">
        <v>20</v>
      </c>
      <c r="C10578" t="s">
        <v>19</v>
      </c>
      <c r="D10578" t="s">
        <v>33</v>
      </c>
      <c r="E10578" t="s">
        <v>533</v>
      </c>
    </row>
    <row r="10579" spans="1:5" x14ac:dyDescent="0.25">
      <c r="A10579" t="s">
        <v>39809</v>
      </c>
      <c r="B10579" t="s">
        <v>20</v>
      </c>
      <c r="C10579" t="s">
        <v>19</v>
      </c>
      <c r="D10579" t="s">
        <v>33</v>
      </c>
      <c r="E10579" t="s">
        <v>538</v>
      </c>
    </row>
    <row r="10580" spans="1:5" x14ac:dyDescent="0.25">
      <c r="A10580" t="s">
        <v>39810</v>
      </c>
      <c r="B10580" t="s">
        <v>20</v>
      </c>
      <c r="C10580" t="s">
        <v>19</v>
      </c>
      <c r="D10580" t="s">
        <v>69</v>
      </c>
      <c r="E10580" t="s">
        <v>533</v>
      </c>
    </row>
    <row r="10581" spans="1:5" x14ac:dyDescent="0.25">
      <c r="A10581" t="s">
        <v>39811</v>
      </c>
      <c r="B10581" t="s">
        <v>20</v>
      </c>
      <c r="C10581" t="s">
        <v>19</v>
      </c>
      <c r="D10581" t="s">
        <v>33</v>
      </c>
      <c r="E10581" t="s">
        <v>538</v>
      </c>
    </row>
    <row r="10582" spans="1:5" x14ac:dyDescent="0.25">
      <c r="A10582" t="s">
        <v>39812</v>
      </c>
      <c r="B10582" t="s">
        <v>20</v>
      </c>
      <c r="C10582" t="s">
        <v>19</v>
      </c>
      <c r="D10582" t="s">
        <v>69</v>
      </c>
      <c r="E10582" t="s">
        <v>533</v>
      </c>
    </row>
    <row r="10583" spans="1:5" x14ac:dyDescent="0.25">
      <c r="A10583" t="s">
        <v>39813</v>
      </c>
      <c r="B10583" t="s">
        <v>20</v>
      </c>
      <c r="C10583" t="s">
        <v>19</v>
      </c>
      <c r="D10583" t="s">
        <v>33</v>
      </c>
      <c r="E10583" t="s">
        <v>538</v>
      </c>
    </row>
    <row r="10584" spans="1:5" x14ac:dyDescent="0.25">
      <c r="A10584" t="s">
        <v>39814</v>
      </c>
      <c r="B10584" t="s">
        <v>20</v>
      </c>
      <c r="C10584" t="s">
        <v>19</v>
      </c>
      <c r="D10584" t="s">
        <v>33</v>
      </c>
      <c r="E10584" t="s">
        <v>533</v>
      </c>
    </row>
    <row r="10585" spans="1:5" x14ac:dyDescent="0.25">
      <c r="A10585" t="s">
        <v>39815</v>
      </c>
      <c r="B10585" t="s">
        <v>20</v>
      </c>
      <c r="C10585" t="s">
        <v>19</v>
      </c>
      <c r="D10585" t="s">
        <v>33</v>
      </c>
      <c r="E10585" t="s">
        <v>530</v>
      </c>
    </row>
    <row r="10586" spans="1:5" x14ac:dyDescent="0.25">
      <c r="A10586" t="s">
        <v>39816</v>
      </c>
      <c r="B10586" t="s">
        <v>20</v>
      </c>
      <c r="C10586" t="s">
        <v>19</v>
      </c>
      <c r="D10586" t="s">
        <v>33</v>
      </c>
      <c r="E10586" t="s">
        <v>530</v>
      </c>
    </row>
    <row r="10587" spans="1:5" x14ac:dyDescent="0.25">
      <c r="A10587" t="s">
        <v>39817</v>
      </c>
      <c r="B10587" t="s">
        <v>20</v>
      </c>
      <c r="C10587" t="s">
        <v>19</v>
      </c>
      <c r="D10587" t="s">
        <v>33</v>
      </c>
      <c r="E10587" t="s">
        <v>533</v>
      </c>
    </row>
    <row r="10588" spans="1:5" x14ac:dyDescent="0.25">
      <c r="A10588" t="s">
        <v>39818</v>
      </c>
      <c r="B10588" t="s">
        <v>20</v>
      </c>
      <c r="C10588" t="s">
        <v>19</v>
      </c>
      <c r="D10588" t="s">
        <v>33</v>
      </c>
      <c r="E10588" t="s">
        <v>533</v>
      </c>
    </row>
    <row r="10589" spans="1:5" x14ac:dyDescent="0.25">
      <c r="A10589" t="s">
        <v>39819</v>
      </c>
      <c r="B10589" t="s">
        <v>20</v>
      </c>
      <c r="C10589" t="s">
        <v>19</v>
      </c>
      <c r="D10589" t="s">
        <v>33</v>
      </c>
      <c r="E10589" t="s">
        <v>562</v>
      </c>
    </row>
    <row r="10590" spans="1:5" x14ac:dyDescent="0.25">
      <c r="A10590" t="s">
        <v>39820</v>
      </c>
      <c r="B10590" t="s">
        <v>20</v>
      </c>
      <c r="C10590" t="s">
        <v>19</v>
      </c>
      <c r="D10590" t="s">
        <v>33</v>
      </c>
      <c r="E10590" t="s">
        <v>530</v>
      </c>
    </row>
    <row r="10591" spans="1:5" x14ac:dyDescent="0.25">
      <c r="A10591" t="s">
        <v>39821</v>
      </c>
      <c r="B10591" t="s">
        <v>20</v>
      </c>
      <c r="C10591" t="s">
        <v>19</v>
      </c>
      <c r="D10591" t="s">
        <v>33</v>
      </c>
      <c r="E10591" t="s">
        <v>538</v>
      </c>
    </row>
    <row r="10592" spans="1:5" x14ac:dyDescent="0.25">
      <c r="A10592" t="s">
        <v>39822</v>
      </c>
      <c r="B10592" t="s">
        <v>20</v>
      </c>
      <c r="C10592" t="s">
        <v>19</v>
      </c>
      <c r="D10592" t="s">
        <v>33</v>
      </c>
      <c r="E10592" t="s">
        <v>530</v>
      </c>
    </row>
    <row r="10593" spans="1:5" x14ac:dyDescent="0.25">
      <c r="A10593" t="s">
        <v>39823</v>
      </c>
      <c r="B10593" t="s">
        <v>20</v>
      </c>
      <c r="C10593" t="s">
        <v>19</v>
      </c>
      <c r="D10593" t="s">
        <v>33</v>
      </c>
      <c r="E10593" t="s">
        <v>530</v>
      </c>
    </row>
    <row r="10594" spans="1:5" x14ac:dyDescent="0.25">
      <c r="A10594" t="s">
        <v>39824</v>
      </c>
      <c r="B10594" t="s">
        <v>20</v>
      </c>
      <c r="C10594" t="s">
        <v>19</v>
      </c>
      <c r="D10594" t="s">
        <v>65</v>
      </c>
      <c r="E10594" t="s">
        <v>533</v>
      </c>
    </row>
    <row r="10595" spans="1:5" x14ac:dyDescent="0.25">
      <c r="A10595" t="s">
        <v>39825</v>
      </c>
      <c r="B10595" t="s">
        <v>20</v>
      </c>
      <c r="C10595" t="s">
        <v>19</v>
      </c>
      <c r="D10595" t="s">
        <v>33</v>
      </c>
      <c r="E10595" t="s">
        <v>538</v>
      </c>
    </row>
    <row r="10596" spans="1:5" x14ac:dyDescent="0.25">
      <c r="A10596" t="s">
        <v>39826</v>
      </c>
      <c r="B10596" t="s">
        <v>20</v>
      </c>
      <c r="C10596" t="s">
        <v>19</v>
      </c>
      <c r="D10596" t="s">
        <v>33</v>
      </c>
      <c r="E10596" t="s">
        <v>538</v>
      </c>
    </row>
    <row r="10597" spans="1:5" x14ac:dyDescent="0.25">
      <c r="A10597" t="s">
        <v>39827</v>
      </c>
      <c r="B10597" t="s">
        <v>20</v>
      </c>
      <c r="C10597" t="s">
        <v>19</v>
      </c>
      <c r="D10597" t="s">
        <v>33</v>
      </c>
      <c r="E10597" t="s">
        <v>538</v>
      </c>
    </row>
    <row r="10598" spans="1:5" x14ac:dyDescent="0.25">
      <c r="A10598" t="s">
        <v>39828</v>
      </c>
      <c r="B10598" t="s">
        <v>20</v>
      </c>
      <c r="C10598" t="s">
        <v>19</v>
      </c>
      <c r="D10598" t="s">
        <v>33</v>
      </c>
      <c r="E10598" t="s">
        <v>538</v>
      </c>
    </row>
    <row r="10599" spans="1:5" x14ac:dyDescent="0.25">
      <c r="A10599" t="s">
        <v>39829</v>
      </c>
      <c r="B10599" t="s">
        <v>20</v>
      </c>
      <c r="C10599" t="s">
        <v>19</v>
      </c>
      <c r="D10599" t="s">
        <v>33</v>
      </c>
      <c r="E10599" t="s">
        <v>523</v>
      </c>
    </row>
    <row r="10600" spans="1:5" x14ac:dyDescent="0.25">
      <c r="A10600" t="s">
        <v>39830</v>
      </c>
      <c r="B10600" t="s">
        <v>20</v>
      </c>
      <c r="C10600" t="s">
        <v>19</v>
      </c>
      <c r="D10600" t="s">
        <v>33</v>
      </c>
      <c r="E10600" t="s">
        <v>553</v>
      </c>
    </row>
    <row r="10601" spans="1:5" x14ac:dyDescent="0.25">
      <c r="A10601" t="s">
        <v>39831</v>
      </c>
      <c r="B10601" t="s">
        <v>20</v>
      </c>
      <c r="C10601" t="s">
        <v>19</v>
      </c>
      <c r="D10601" t="s">
        <v>33</v>
      </c>
      <c r="E10601" t="s">
        <v>530</v>
      </c>
    </row>
    <row r="10602" spans="1:5" x14ac:dyDescent="0.25">
      <c r="A10602" t="s">
        <v>39832</v>
      </c>
      <c r="B10602" t="s">
        <v>20</v>
      </c>
      <c r="C10602" t="s">
        <v>19</v>
      </c>
      <c r="D10602" t="s">
        <v>33</v>
      </c>
      <c r="E10602" t="s">
        <v>538</v>
      </c>
    </row>
    <row r="10603" spans="1:5" x14ac:dyDescent="0.25">
      <c r="A10603" t="s">
        <v>39833</v>
      </c>
      <c r="B10603" t="s">
        <v>20</v>
      </c>
      <c r="C10603" t="s">
        <v>19</v>
      </c>
      <c r="D10603" t="s">
        <v>33</v>
      </c>
      <c r="E10603" t="s">
        <v>533</v>
      </c>
    </row>
    <row r="10604" spans="1:5" x14ac:dyDescent="0.25">
      <c r="A10604" t="s">
        <v>39834</v>
      </c>
      <c r="B10604" t="s">
        <v>20</v>
      </c>
      <c r="C10604" t="s">
        <v>19</v>
      </c>
      <c r="D10604" t="s">
        <v>33</v>
      </c>
      <c r="E10604" t="s">
        <v>530</v>
      </c>
    </row>
    <row r="10605" spans="1:5" x14ac:dyDescent="0.25">
      <c r="A10605" t="s">
        <v>39835</v>
      </c>
      <c r="B10605" t="s">
        <v>20</v>
      </c>
      <c r="C10605" t="s">
        <v>19</v>
      </c>
      <c r="D10605" t="s">
        <v>33</v>
      </c>
      <c r="E10605" t="s">
        <v>538</v>
      </c>
    </row>
    <row r="10606" spans="1:5" x14ac:dyDescent="0.25">
      <c r="A10606" t="s">
        <v>39836</v>
      </c>
      <c r="B10606" t="s">
        <v>20</v>
      </c>
      <c r="C10606" t="s">
        <v>19</v>
      </c>
      <c r="D10606" t="s">
        <v>33</v>
      </c>
      <c r="E10606" t="s">
        <v>533</v>
      </c>
    </row>
    <row r="10607" spans="1:5" x14ac:dyDescent="0.25">
      <c r="A10607" t="s">
        <v>39837</v>
      </c>
      <c r="B10607" t="s">
        <v>20</v>
      </c>
      <c r="C10607" t="s">
        <v>19</v>
      </c>
      <c r="D10607" t="s">
        <v>33</v>
      </c>
      <c r="E10607" t="s">
        <v>538</v>
      </c>
    </row>
    <row r="10608" spans="1:5" x14ac:dyDescent="0.25">
      <c r="A10608" t="s">
        <v>39838</v>
      </c>
      <c r="B10608" t="s">
        <v>20</v>
      </c>
      <c r="C10608" t="s">
        <v>19</v>
      </c>
      <c r="D10608" t="s">
        <v>33</v>
      </c>
      <c r="E10608" t="s">
        <v>530</v>
      </c>
    </row>
    <row r="10609" spans="1:5" x14ac:dyDescent="0.25">
      <c r="A10609" t="s">
        <v>39839</v>
      </c>
      <c r="B10609" t="s">
        <v>20</v>
      </c>
      <c r="C10609" t="s">
        <v>19</v>
      </c>
      <c r="D10609" t="s">
        <v>33</v>
      </c>
      <c r="E10609" t="s">
        <v>530</v>
      </c>
    </row>
    <row r="10610" spans="1:5" x14ac:dyDescent="0.25">
      <c r="A10610" t="s">
        <v>39840</v>
      </c>
      <c r="B10610" t="s">
        <v>20</v>
      </c>
      <c r="C10610" t="s">
        <v>19</v>
      </c>
      <c r="D10610" t="s">
        <v>33</v>
      </c>
      <c r="E10610" t="s">
        <v>530</v>
      </c>
    </row>
    <row r="10611" spans="1:5" x14ac:dyDescent="0.25">
      <c r="A10611" t="s">
        <v>39841</v>
      </c>
      <c r="B10611" t="s">
        <v>20</v>
      </c>
      <c r="C10611" t="s">
        <v>19</v>
      </c>
      <c r="D10611" t="s">
        <v>33</v>
      </c>
      <c r="E10611" t="s">
        <v>530</v>
      </c>
    </row>
    <row r="10612" spans="1:5" x14ac:dyDescent="0.25">
      <c r="A10612" t="s">
        <v>39842</v>
      </c>
      <c r="B10612" t="s">
        <v>20</v>
      </c>
      <c r="C10612" t="s">
        <v>19</v>
      </c>
      <c r="D10612" t="s">
        <v>33</v>
      </c>
      <c r="E10612" t="s">
        <v>530</v>
      </c>
    </row>
    <row r="10613" spans="1:5" x14ac:dyDescent="0.25">
      <c r="A10613" t="s">
        <v>39843</v>
      </c>
      <c r="B10613" t="s">
        <v>20</v>
      </c>
      <c r="C10613" t="s">
        <v>19</v>
      </c>
      <c r="D10613" t="s">
        <v>33</v>
      </c>
      <c r="E10613" t="s">
        <v>530</v>
      </c>
    </row>
    <row r="10614" spans="1:5" x14ac:dyDescent="0.25">
      <c r="A10614" t="s">
        <v>39844</v>
      </c>
      <c r="B10614" t="s">
        <v>20</v>
      </c>
      <c r="C10614" t="s">
        <v>19</v>
      </c>
      <c r="D10614" t="s">
        <v>33</v>
      </c>
      <c r="E10614" t="s">
        <v>530</v>
      </c>
    </row>
    <row r="10615" spans="1:5" x14ac:dyDescent="0.25">
      <c r="A10615" t="s">
        <v>39845</v>
      </c>
      <c r="B10615" t="s">
        <v>20</v>
      </c>
      <c r="C10615" t="s">
        <v>19</v>
      </c>
      <c r="D10615" t="s">
        <v>65</v>
      </c>
      <c r="E10615" t="s">
        <v>533</v>
      </c>
    </row>
    <row r="10616" spans="1:5" x14ac:dyDescent="0.25">
      <c r="A10616" t="s">
        <v>39846</v>
      </c>
      <c r="B10616" t="s">
        <v>20</v>
      </c>
      <c r="C10616" t="s">
        <v>19</v>
      </c>
      <c r="D10616" t="s">
        <v>33</v>
      </c>
      <c r="E10616" t="s">
        <v>533</v>
      </c>
    </row>
    <row r="10617" spans="1:5" x14ac:dyDescent="0.25">
      <c r="A10617" t="s">
        <v>39847</v>
      </c>
      <c r="B10617" t="s">
        <v>20</v>
      </c>
      <c r="C10617" t="s">
        <v>19</v>
      </c>
      <c r="D10617" t="s">
        <v>33</v>
      </c>
      <c r="E10617" t="s">
        <v>538</v>
      </c>
    </row>
    <row r="10618" spans="1:5" x14ac:dyDescent="0.25">
      <c r="A10618" t="s">
        <v>39848</v>
      </c>
      <c r="B10618" t="s">
        <v>20</v>
      </c>
      <c r="C10618" t="s">
        <v>19</v>
      </c>
      <c r="D10618" t="s">
        <v>65</v>
      </c>
      <c r="E10618" t="s">
        <v>533</v>
      </c>
    </row>
    <row r="10619" spans="1:5" x14ac:dyDescent="0.25">
      <c r="A10619" t="s">
        <v>39849</v>
      </c>
      <c r="B10619" t="s">
        <v>20</v>
      </c>
      <c r="C10619" t="s">
        <v>19</v>
      </c>
      <c r="D10619" t="s">
        <v>33</v>
      </c>
      <c r="E10619" t="s">
        <v>530</v>
      </c>
    </row>
    <row r="10620" spans="1:5" x14ac:dyDescent="0.25">
      <c r="A10620" t="s">
        <v>39850</v>
      </c>
      <c r="B10620" t="s">
        <v>20</v>
      </c>
      <c r="C10620" t="s">
        <v>19</v>
      </c>
      <c r="D10620" t="s">
        <v>33</v>
      </c>
      <c r="E10620" t="s">
        <v>530</v>
      </c>
    </row>
    <row r="10621" spans="1:5" x14ac:dyDescent="0.25">
      <c r="A10621" t="s">
        <v>39851</v>
      </c>
      <c r="B10621" t="s">
        <v>20</v>
      </c>
      <c r="C10621" t="s">
        <v>19</v>
      </c>
      <c r="D10621" t="s">
        <v>33</v>
      </c>
      <c r="E10621" t="s">
        <v>530</v>
      </c>
    </row>
    <row r="10622" spans="1:5" x14ac:dyDescent="0.25">
      <c r="A10622" t="s">
        <v>39852</v>
      </c>
      <c r="B10622" t="s">
        <v>20</v>
      </c>
      <c r="C10622" t="s">
        <v>19</v>
      </c>
      <c r="D10622" t="s">
        <v>33</v>
      </c>
      <c r="E10622" t="s">
        <v>530</v>
      </c>
    </row>
    <row r="10623" spans="1:5" x14ac:dyDescent="0.25">
      <c r="A10623" t="s">
        <v>39853</v>
      </c>
      <c r="B10623" t="s">
        <v>20</v>
      </c>
      <c r="C10623" t="s">
        <v>19</v>
      </c>
      <c r="D10623" t="s">
        <v>33</v>
      </c>
      <c r="E10623" t="s">
        <v>530</v>
      </c>
    </row>
    <row r="10624" spans="1:5" x14ac:dyDescent="0.25">
      <c r="A10624" t="s">
        <v>39854</v>
      </c>
      <c r="B10624" t="s">
        <v>20</v>
      </c>
      <c r="C10624" t="s">
        <v>19</v>
      </c>
      <c r="D10624" t="s">
        <v>33</v>
      </c>
      <c r="E10624" t="s">
        <v>530</v>
      </c>
    </row>
    <row r="10625" spans="1:5" x14ac:dyDescent="0.25">
      <c r="A10625" t="s">
        <v>39855</v>
      </c>
      <c r="B10625" t="s">
        <v>20</v>
      </c>
      <c r="C10625" t="s">
        <v>19</v>
      </c>
      <c r="D10625" t="s">
        <v>33</v>
      </c>
      <c r="E10625" t="s">
        <v>562</v>
      </c>
    </row>
    <row r="10626" spans="1:5" x14ac:dyDescent="0.25">
      <c r="A10626" t="s">
        <v>39856</v>
      </c>
      <c r="B10626" t="s">
        <v>20</v>
      </c>
      <c r="C10626" t="s">
        <v>19</v>
      </c>
      <c r="D10626" t="s">
        <v>33</v>
      </c>
      <c r="E10626" t="s">
        <v>533</v>
      </c>
    </row>
    <row r="10627" spans="1:5" x14ac:dyDescent="0.25">
      <c r="A10627" t="s">
        <v>39857</v>
      </c>
      <c r="B10627" t="s">
        <v>20</v>
      </c>
      <c r="C10627" t="s">
        <v>19</v>
      </c>
      <c r="D10627" t="s">
        <v>33</v>
      </c>
      <c r="E10627" t="s">
        <v>530</v>
      </c>
    </row>
    <row r="10628" spans="1:5" x14ac:dyDescent="0.25">
      <c r="A10628" t="s">
        <v>39858</v>
      </c>
      <c r="B10628" t="s">
        <v>20</v>
      </c>
      <c r="C10628" t="s">
        <v>19</v>
      </c>
      <c r="D10628" t="s">
        <v>33</v>
      </c>
      <c r="E10628" t="s">
        <v>530</v>
      </c>
    </row>
    <row r="10629" spans="1:5" x14ac:dyDescent="0.25">
      <c r="A10629" t="s">
        <v>44397</v>
      </c>
      <c r="B10629" t="s">
        <v>20</v>
      </c>
      <c r="C10629" t="s">
        <v>19</v>
      </c>
      <c r="D10629" t="s">
        <v>66</v>
      </c>
      <c r="E10629" t="s">
        <v>533</v>
      </c>
    </row>
    <row r="10630" spans="1:5" x14ac:dyDescent="0.25">
      <c r="A10630" t="s">
        <v>39859</v>
      </c>
      <c r="B10630" t="s">
        <v>20</v>
      </c>
      <c r="C10630" t="s">
        <v>19</v>
      </c>
      <c r="D10630" t="s">
        <v>33</v>
      </c>
      <c r="E10630" t="s">
        <v>553</v>
      </c>
    </row>
    <row r="10631" spans="1:5" x14ac:dyDescent="0.25">
      <c r="A10631" t="s">
        <v>39860</v>
      </c>
      <c r="B10631" t="s">
        <v>20</v>
      </c>
      <c r="C10631" t="s">
        <v>19</v>
      </c>
      <c r="D10631" t="s">
        <v>33</v>
      </c>
      <c r="E10631" t="s">
        <v>530</v>
      </c>
    </row>
    <row r="10632" spans="1:5" x14ac:dyDescent="0.25">
      <c r="A10632" t="s">
        <v>39861</v>
      </c>
      <c r="B10632" t="s">
        <v>20</v>
      </c>
      <c r="C10632" t="s">
        <v>19</v>
      </c>
      <c r="D10632" t="s">
        <v>33</v>
      </c>
      <c r="E10632" t="s">
        <v>553</v>
      </c>
    </row>
    <row r="10633" spans="1:5" x14ac:dyDescent="0.25">
      <c r="A10633" t="s">
        <v>39862</v>
      </c>
      <c r="B10633" t="s">
        <v>20</v>
      </c>
      <c r="C10633" t="s">
        <v>19</v>
      </c>
      <c r="D10633" t="s">
        <v>33</v>
      </c>
      <c r="E10633" t="s">
        <v>531</v>
      </c>
    </row>
    <row r="10634" spans="1:5" x14ac:dyDescent="0.25">
      <c r="A10634" t="s">
        <v>39863</v>
      </c>
      <c r="B10634" t="s">
        <v>20</v>
      </c>
      <c r="C10634" t="s">
        <v>19</v>
      </c>
      <c r="D10634" t="s">
        <v>33</v>
      </c>
      <c r="E10634" t="s">
        <v>553</v>
      </c>
    </row>
    <row r="10635" spans="1:5" x14ac:dyDescent="0.25">
      <c r="A10635" t="s">
        <v>39864</v>
      </c>
      <c r="B10635" t="s">
        <v>20</v>
      </c>
      <c r="C10635" t="s">
        <v>19</v>
      </c>
      <c r="D10635" t="s">
        <v>33</v>
      </c>
      <c r="E10635" t="s">
        <v>530</v>
      </c>
    </row>
    <row r="10636" spans="1:5" x14ac:dyDescent="0.25">
      <c r="A10636" t="s">
        <v>39865</v>
      </c>
      <c r="B10636" t="s">
        <v>20</v>
      </c>
      <c r="C10636" t="s">
        <v>19</v>
      </c>
      <c r="D10636" t="s">
        <v>33</v>
      </c>
      <c r="E10636" t="s">
        <v>562</v>
      </c>
    </row>
    <row r="10637" spans="1:5" x14ac:dyDescent="0.25">
      <c r="A10637" t="s">
        <v>39866</v>
      </c>
      <c r="B10637" t="s">
        <v>20</v>
      </c>
      <c r="C10637" t="s">
        <v>19</v>
      </c>
      <c r="D10637" t="s">
        <v>33</v>
      </c>
      <c r="E10637" t="s">
        <v>562</v>
      </c>
    </row>
    <row r="10638" spans="1:5" x14ac:dyDescent="0.25">
      <c r="A10638" t="s">
        <v>39867</v>
      </c>
      <c r="B10638" t="s">
        <v>20</v>
      </c>
      <c r="C10638" t="s">
        <v>19</v>
      </c>
      <c r="D10638" t="s">
        <v>33</v>
      </c>
      <c r="E10638" t="s">
        <v>562</v>
      </c>
    </row>
    <row r="10639" spans="1:5" x14ac:dyDescent="0.25">
      <c r="A10639" t="s">
        <v>39868</v>
      </c>
      <c r="B10639" t="s">
        <v>20</v>
      </c>
      <c r="C10639" t="s">
        <v>19</v>
      </c>
      <c r="D10639" t="s">
        <v>33</v>
      </c>
      <c r="E10639" t="s">
        <v>562</v>
      </c>
    </row>
    <row r="10640" spans="1:5" x14ac:dyDescent="0.25">
      <c r="A10640" t="s">
        <v>39869</v>
      </c>
      <c r="B10640" t="s">
        <v>20</v>
      </c>
      <c r="C10640" t="s">
        <v>19</v>
      </c>
      <c r="D10640" t="s">
        <v>33</v>
      </c>
      <c r="E10640" t="s">
        <v>533</v>
      </c>
    </row>
    <row r="10641" spans="1:5" x14ac:dyDescent="0.25">
      <c r="A10641" t="s">
        <v>39870</v>
      </c>
      <c r="B10641" t="s">
        <v>20</v>
      </c>
      <c r="C10641" t="s">
        <v>19</v>
      </c>
      <c r="D10641" t="s">
        <v>33</v>
      </c>
      <c r="E10641" t="s">
        <v>531</v>
      </c>
    </row>
    <row r="10642" spans="1:5" x14ac:dyDescent="0.25">
      <c r="A10642" t="s">
        <v>39871</v>
      </c>
      <c r="B10642" t="s">
        <v>20</v>
      </c>
      <c r="C10642" t="s">
        <v>19</v>
      </c>
      <c r="D10642" t="s">
        <v>33</v>
      </c>
      <c r="E10642" t="s">
        <v>533</v>
      </c>
    </row>
    <row r="10643" spans="1:5" x14ac:dyDescent="0.25">
      <c r="A10643" t="s">
        <v>39872</v>
      </c>
      <c r="B10643" t="s">
        <v>20</v>
      </c>
      <c r="C10643" t="s">
        <v>19</v>
      </c>
      <c r="D10643" t="s">
        <v>33</v>
      </c>
      <c r="E10643" t="s">
        <v>530</v>
      </c>
    </row>
    <row r="10644" spans="1:5" x14ac:dyDescent="0.25">
      <c r="A10644" t="s">
        <v>39873</v>
      </c>
      <c r="B10644" t="s">
        <v>20</v>
      </c>
      <c r="C10644" t="s">
        <v>19</v>
      </c>
      <c r="D10644" t="s">
        <v>33</v>
      </c>
      <c r="E10644" t="s">
        <v>533</v>
      </c>
    </row>
    <row r="10645" spans="1:5" x14ac:dyDescent="0.25">
      <c r="A10645" t="s">
        <v>39874</v>
      </c>
      <c r="B10645" t="s">
        <v>20</v>
      </c>
      <c r="C10645" t="s">
        <v>19</v>
      </c>
      <c r="D10645" t="s">
        <v>33</v>
      </c>
      <c r="E10645" t="s">
        <v>538</v>
      </c>
    </row>
    <row r="10646" spans="1:5" x14ac:dyDescent="0.25">
      <c r="A10646" t="s">
        <v>39875</v>
      </c>
      <c r="B10646" t="s">
        <v>20</v>
      </c>
      <c r="C10646" t="s">
        <v>19</v>
      </c>
      <c r="D10646" t="s">
        <v>33</v>
      </c>
      <c r="E10646" t="s">
        <v>533</v>
      </c>
    </row>
    <row r="10647" spans="1:5" x14ac:dyDescent="0.25">
      <c r="A10647" t="s">
        <v>39876</v>
      </c>
      <c r="B10647" t="s">
        <v>20</v>
      </c>
      <c r="C10647" t="s">
        <v>19</v>
      </c>
      <c r="D10647" t="s">
        <v>33</v>
      </c>
      <c r="E10647" t="s">
        <v>562</v>
      </c>
    </row>
    <row r="10648" spans="1:5" x14ac:dyDescent="0.25">
      <c r="A10648" t="s">
        <v>39877</v>
      </c>
      <c r="B10648" t="s">
        <v>20</v>
      </c>
      <c r="C10648" t="s">
        <v>19</v>
      </c>
      <c r="D10648" t="s">
        <v>33</v>
      </c>
      <c r="E10648" t="s">
        <v>538</v>
      </c>
    </row>
    <row r="10649" spans="1:5" x14ac:dyDescent="0.25">
      <c r="A10649" t="s">
        <v>39878</v>
      </c>
      <c r="B10649" t="s">
        <v>20</v>
      </c>
      <c r="C10649" t="s">
        <v>19</v>
      </c>
      <c r="D10649" t="s">
        <v>33</v>
      </c>
      <c r="E10649" t="s">
        <v>533</v>
      </c>
    </row>
    <row r="10650" spans="1:5" x14ac:dyDescent="0.25">
      <c r="A10650" t="s">
        <v>39879</v>
      </c>
      <c r="B10650" t="s">
        <v>20</v>
      </c>
      <c r="C10650" t="s">
        <v>19</v>
      </c>
      <c r="D10650" t="s">
        <v>33</v>
      </c>
      <c r="E10650" t="s">
        <v>533</v>
      </c>
    </row>
    <row r="10651" spans="1:5" x14ac:dyDescent="0.25">
      <c r="A10651" t="s">
        <v>39880</v>
      </c>
      <c r="B10651" t="s">
        <v>20</v>
      </c>
      <c r="C10651" t="s">
        <v>19</v>
      </c>
      <c r="D10651" t="s">
        <v>33</v>
      </c>
      <c r="E10651" t="s">
        <v>533</v>
      </c>
    </row>
    <row r="10652" spans="1:5" x14ac:dyDescent="0.25">
      <c r="A10652" t="s">
        <v>39881</v>
      </c>
      <c r="B10652" t="s">
        <v>20</v>
      </c>
      <c r="C10652" t="s">
        <v>19</v>
      </c>
      <c r="D10652" t="s">
        <v>33</v>
      </c>
      <c r="E10652" t="s">
        <v>538</v>
      </c>
    </row>
    <row r="10653" spans="1:5" x14ac:dyDescent="0.25">
      <c r="A10653" t="s">
        <v>39882</v>
      </c>
      <c r="B10653" t="s">
        <v>20</v>
      </c>
      <c r="C10653" t="s">
        <v>19</v>
      </c>
      <c r="D10653" t="s">
        <v>33</v>
      </c>
      <c r="E10653" t="s">
        <v>538</v>
      </c>
    </row>
    <row r="10654" spans="1:5" x14ac:dyDescent="0.25">
      <c r="A10654" t="s">
        <v>39883</v>
      </c>
      <c r="B10654" t="s">
        <v>20</v>
      </c>
      <c r="C10654" t="s">
        <v>19</v>
      </c>
      <c r="D10654" t="s">
        <v>33</v>
      </c>
      <c r="E10654" t="s">
        <v>533</v>
      </c>
    </row>
    <row r="10655" spans="1:5" x14ac:dyDescent="0.25">
      <c r="A10655" t="s">
        <v>39884</v>
      </c>
      <c r="B10655" t="s">
        <v>20</v>
      </c>
      <c r="C10655" t="s">
        <v>19</v>
      </c>
      <c r="D10655" t="s">
        <v>33</v>
      </c>
      <c r="E10655" t="s">
        <v>533</v>
      </c>
    </row>
    <row r="10656" spans="1:5" x14ac:dyDescent="0.25">
      <c r="A10656" t="s">
        <v>39885</v>
      </c>
      <c r="B10656" t="s">
        <v>20</v>
      </c>
      <c r="C10656" t="s">
        <v>19</v>
      </c>
      <c r="D10656" t="s">
        <v>33</v>
      </c>
      <c r="E10656" t="s">
        <v>530</v>
      </c>
    </row>
    <row r="10657" spans="1:5" x14ac:dyDescent="0.25">
      <c r="A10657" t="s">
        <v>39886</v>
      </c>
      <c r="B10657" t="s">
        <v>20</v>
      </c>
      <c r="C10657" t="s">
        <v>19</v>
      </c>
      <c r="D10657" t="s">
        <v>33</v>
      </c>
      <c r="E10657" t="s">
        <v>562</v>
      </c>
    </row>
    <row r="10658" spans="1:5" x14ac:dyDescent="0.25">
      <c r="A10658" t="s">
        <v>39887</v>
      </c>
      <c r="B10658" t="s">
        <v>20</v>
      </c>
      <c r="C10658" t="s">
        <v>19</v>
      </c>
      <c r="D10658" t="s">
        <v>33</v>
      </c>
      <c r="E10658" t="s">
        <v>530</v>
      </c>
    </row>
    <row r="10659" spans="1:5" x14ac:dyDescent="0.25">
      <c r="A10659" t="s">
        <v>39888</v>
      </c>
      <c r="B10659" t="s">
        <v>20</v>
      </c>
      <c r="C10659" t="s">
        <v>19</v>
      </c>
      <c r="D10659" t="s">
        <v>33</v>
      </c>
      <c r="E10659" t="s">
        <v>530</v>
      </c>
    </row>
    <row r="10660" spans="1:5" x14ac:dyDescent="0.25">
      <c r="A10660" t="s">
        <v>39889</v>
      </c>
      <c r="B10660" t="s">
        <v>20</v>
      </c>
      <c r="C10660" t="s">
        <v>19</v>
      </c>
      <c r="D10660" t="s">
        <v>33</v>
      </c>
      <c r="E10660" t="s">
        <v>530</v>
      </c>
    </row>
    <row r="10661" spans="1:5" x14ac:dyDescent="0.25">
      <c r="A10661" t="s">
        <v>39890</v>
      </c>
      <c r="B10661" t="s">
        <v>20</v>
      </c>
      <c r="C10661" t="s">
        <v>19</v>
      </c>
      <c r="D10661" t="s">
        <v>33</v>
      </c>
      <c r="E10661" t="s">
        <v>530</v>
      </c>
    </row>
    <row r="10662" spans="1:5" x14ac:dyDescent="0.25">
      <c r="A10662" t="s">
        <v>39891</v>
      </c>
      <c r="B10662" t="s">
        <v>20</v>
      </c>
      <c r="C10662" t="s">
        <v>19</v>
      </c>
      <c r="D10662" t="s">
        <v>33</v>
      </c>
      <c r="E10662" t="s">
        <v>533</v>
      </c>
    </row>
    <row r="10663" spans="1:5" x14ac:dyDescent="0.25">
      <c r="A10663" t="s">
        <v>39892</v>
      </c>
      <c r="B10663" t="s">
        <v>20</v>
      </c>
      <c r="C10663" t="s">
        <v>19</v>
      </c>
      <c r="D10663" t="s">
        <v>33</v>
      </c>
      <c r="E10663" t="s">
        <v>530</v>
      </c>
    </row>
    <row r="10664" spans="1:5" x14ac:dyDescent="0.25">
      <c r="A10664" t="s">
        <v>39893</v>
      </c>
      <c r="B10664" t="s">
        <v>20</v>
      </c>
      <c r="C10664" t="s">
        <v>19</v>
      </c>
      <c r="D10664" t="s">
        <v>33</v>
      </c>
      <c r="E10664" t="s">
        <v>538</v>
      </c>
    </row>
    <row r="10665" spans="1:5" x14ac:dyDescent="0.25">
      <c r="A10665" t="s">
        <v>39894</v>
      </c>
      <c r="B10665" t="s">
        <v>20</v>
      </c>
      <c r="C10665" t="s">
        <v>19</v>
      </c>
      <c r="D10665" t="s">
        <v>33</v>
      </c>
      <c r="E10665" t="s">
        <v>530</v>
      </c>
    </row>
    <row r="10666" spans="1:5" x14ac:dyDescent="0.25">
      <c r="A10666" t="s">
        <v>39895</v>
      </c>
      <c r="B10666" t="s">
        <v>20</v>
      </c>
      <c r="C10666" t="s">
        <v>19</v>
      </c>
      <c r="D10666" t="s">
        <v>33</v>
      </c>
      <c r="E10666" t="s">
        <v>530</v>
      </c>
    </row>
    <row r="10667" spans="1:5" x14ac:dyDescent="0.25">
      <c r="A10667" t="s">
        <v>39896</v>
      </c>
      <c r="B10667" t="s">
        <v>20</v>
      </c>
      <c r="C10667" t="s">
        <v>19</v>
      </c>
      <c r="D10667" t="s">
        <v>33</v>
      </c>
      <c r="E10667" t="s">
        <v>530</v>
      </c>
    </row>
    <row r="10668" spans="1:5" x14ac:dyDescent="0.25">
      <c r="A10668" t="s">
        <v>39897</v>
      </c>
      <c r="B10668" t="s">
        <v>20</v>
      </c>
      <c r="C10668" t="s">
        <v>19</v>
      </c>
      <c r="D10668" t="s">
        <v>33</v>
      </c>
      <c r="E10668" t="s">
        <v>562</v>
      </c>
    </row>
    <row r="10669" spans="1:5" x14ac:dyDescent="0.25">
      <c r="A10669" t="s">
        <v>39898</v>
      </c>
      <c r="B10669" t="s">
        <v>20</v>
      </c>
      <c r="C10669" t="s">
        <v>19</v>
      </c>
      <c r="D10669" t="s">
        <v>33</v>
      </c>
      <c r="E10669" t="s">
        <v>538</v>
      </c>
    </row>
    <row r="10670" spans="1:5" x14ac:dyDescent="0.25">
      <c r="A10670" t="s">
        <v>39899</v>
      </c>
      <c r="B10670" t="s">
        <v>20</v>
      </c>
      <c r="C10670" t="s">
        <v>19</v>
      </c>
      <c r="D10670" t="s">
        <v>33</v>
      </c>
      <c r="E10670" t="s">
        <v>530</v>
      </c>
    </row>
    <row r="10671" spans="1:5" x14ac:dyDescent="0.25">
      <c r="A10671" t="s">
        <v>39900</v>
      </c>
      <c r="B10671" t="s">
        <v>20</v>
      </c>
      <c r="C10671" t="s">
        <v>19</v>
      </c>
      <c r="D10671" t="s">
        <v>33</v>
      </c>
      <c r="E10671" t="s">
        <v>530</v>
      </c>
    </row>
    <row r="10672" spans="1:5" x14ac:dyDescent="0.25">
      <c r="A10672" t="s">
        <v>39901</v>
      </c>
      <c r="B10672" t="s">
        <v>20</v>
      </c>
      <c r="C10672" t="s">
        <v>19</v>
      </c>
      <c r="D10672" t="s">
        <v>33</v>
      </c>
      <c r="E10672" t="s">
        <v>533</v>
      </c>
    </row>
    <row r="10673" spans="1:5" x14ac:dyDescent="0.25">
      <c r="A10673" t="s">
        <v>39902</v>
      </c>
      <c r="B10673" t="s">
        <v>20</v>
      </c>
      <c r="C10673" t="s">
        <v>19</v>
      </c>
      <c r="D10673" t="s">
        <v>33</v>
      </c>
      <c r="E10673" t="s">
        <v>530</v>
      </c>
    </row>
    <row r="10674" spans="1:5" x14ac:dyDescent="0.25">
      <c r="A10674" t="s">
        <v>44398</v>
      </c>
      <c r="B10674" t="s">
        <v>20</v>
      </c>
      <c r="C10674" t="s">
        <v>19</v>
      </c>
      <c r="D10674" t="s">
        <v>33</v>
      </c>
      <c r="E10674" t="s">
        <v>563</v>
      </c>
    </row>
    <row r="10675" spans="1:5" x14ac:dyDescent="0.25">
      <c r="A10675" t="s">
        <v>39903</v>
      </c>
      <c r="B10675" t="s">
        <v>20</v>
      </c>
      <c r="C10675" t="s">
        <v>19</v>
      </c>
      <c r="D10675" t="s">
        <v>33</v>
      </c>
      <c r="E10675" t="s">
        <v>538</v>
      </c>
    </row>
    <row r="10676" spans="1:5" x14ac:dyDescent="0.25">
      <c r="A10676" t="s">
        <v>39904</v>
      </c>
      <c r="B10676" t="s">
        <v>20</v>
      </c>
      <c r="C10676" t="s">
        <v>19</v>
      </c>
      <c r="D10676" t="s">
        <v>33</v>
      </c>
      <c r="E10676" t="s">
        <v>562</v>
      </c>
    </row>
    <row r="10677" spans="1:5" x14ac:dyDescent="0.25">
      <c r="A10677" t="s">
        <v>39905</v>
      </c>
      <c r="B10677" t="s">
        <v>20</v>
      </c>
      <c r="C10677" t="s">
        <v>19</v>
      </c>
      <c r="D10677" t="s">
        <v>33</v>
      </c>
      <c r="E10677" t="s">
        <v>530</v>
      </c>
    </row>
    <row r="10678" spans="1:5" x14ac:dyDescent="0.25">
      <c r="A10678" t="s">
        <v>39906</v>
      </c>
      <c r="B10678" t="s">
        <v>20</v>
      </c>
      <c r="C10678" t="s">
        <v>19</v>
      </c>
      <c r="D10678" t="s">
        <v>33</v>
      </c>
      <c r="E10678" t="s">
        <v>530</v>
      </c>
    </row>
    <row r="10679" spans="1:5" x14ac:dyDescent="0.25">
      <c r="A10679" t="s">
        <v>39907</v>
      </c>
      <c r="B10679" t="s">
        <v>20</v>
      </c>
      <c r="C10679" t="s">
        <v>19</v>
      </c>
      <c r="D10679" t="s">
        <v>33</v>
      </c>
      <c r="E10679" t="s">
        <v>538</v>
      </c>
    </row>
    <row r="10680" spans="1:5" x14ac:dyDescent="0.25">
      <c r="A10680" t="s">
        <v>39908</v>
      </c>
      <c r="B10680" t="s">
        <v>20</v>
      </c>
      <c r="C10680" t="s">
        <v>19</v>
      </c>
      <c r="D10680" t="s">
        <v>33</v>
      </c>
      <c r="E10680" t="s">
        <v>538</v>
      </c>
    </row>
    <row r="10681" spans="1:5" x14ac:dyDescent="0.25">
      <c r="A10681" t="s">
        <v>39909</v>
      </c>
      <c r="B10681" t="s">
        <v>20</v>
      </c>
      <c r="C10681" t="s">
        <v>19</v>
      </c>
      <c r="D10681" t="s">
        <v>33</v>
      </c>
      <c r="E10681" t="s">
        <v>562</v>
      </c>
    </row>
    <row r="10682" spans="1:5" x14ac:dyDescent="0.25">
      <c r="A10682" t="s">
        <v>39910</v>
      </c>
      <c r="B10682" t="s">
        <v>20</v>
      </c>
      <c r="C10682" t="s">
        <v>19</v>
      </c>
      <c r="D10682" t="s">
        <v>33</v>
      </c>
      <c r="E10682" t="s">
        <v>530</v>
      </c>
    </row>
    <row r="10683" spans="1:5" x14ac:dyDescent="0.25">
      <c r="A10683" t="s">
        <v>39911</v>
      </c>
      <c r="B10683" t="s">
        <v>20</v>
      </c>
      <c r="C10683" t="s">
        <v>19</v>
      </c>
      <c r="D10683" t="s">
        <v>33</v>
      </c>
      <c r="E10683" t="s">
        <v>530</v>
      </c>
    </row>
    <row r="10684" spans="1:5" x14ac:dyDescent="0.25">
      <c r="A10684" t="s">
        <v>39912</v>
      </c>
      <c r="B10684" t="s">
        <v>20</v>
      </c>
      <c r="C10684" t="s">
        <v>19</v>
      </c>
      <c r="D10684" t="s">
        <v>33</v>
      </c>
      <c r="E10684" t="s">
        <v>538</v>
      </c>
    </row>
    <row r="10685" spans="1:5" x14ac:dyDescent="0.25">
      <c r="A10685" t="s">
        <v>39913</v>
      </c>
      <c r="B10685" t="s">
        <v>20</v>
      </c>
      <c r="C10685" t="s">
        <v>19</v>
      </c>
      <c r="D10685" t="s">
        <v>33</v>
      </c>
      <c r="E10685" t="s">
        <v>530</v>
      </c>
    </row>
    <row r="10686" spans="1:5" x14ac:dyDescent="0.25">
      <c r="A10686" t="s">
        <v>39914</v>
      </c>
      <c r="B10686" t="s">
        <v>20</v>
      </c>
      <c r="C10686" t="s">
        <v>19</v>
      </c>
      <c r="D10686" t="s">
        <v>33</v>
      </c>
      <c r="E10686" t="s">
        <v>530</v>
      </c>
    </row>
    <row r="10687" spans="1:5" x14ac:dyDescent="0.25">
      <c r="A10687" t="s">
        <v>39915</v>
      </c>
      <c r="B10687" t="s">
        <v>20</v>
      </c>
      <c r="C10687" t="s">
        <v>19</v>
      </c>
      <c r="D10687" t="s">
        <v>33</v>
      </c>
      <c r="E10687" t="s">
        <v>533</v>
      </c>
    </row>
    <row r="10688" spans="1:5" x14ac:dyDescent="0.25">
      <c r="A10688" t="s">
        <v>39916</v>
      </c>
      <c r="B10688" t="s">
        <v>20</v>
      </c>
      <c r="C10688" t="s">
        <v>19</v>
      </c>
      <c r="D10688" t="s">
        <v>33</v>
      </c>
      <c r="E10688" t="s">
        <v>530</v>
      </c>
    </row>
    <row r="10689" spans="1:5" x14ac:dyDescent="0.25">
      <c r="A10689" t="s">
        <v>39917</v>
      </c>
      <c r="B10689" t="s">
        <v>20</v>
      </c>
      <c r="C10689" t="s">
        <v>19</v>
      </c>
      <c r="D10689" t="s">
        <v>33</v>
      </c>
      <c r="E10689" t="s">
        <v>553</v>
      </c>
    </row>
    <row r="10690" spans="1:5" x14ac:dyDescent="0.25">
      <c r="A10690" t="s">
        <v>39918</v>
      </c>
      <c r="B10690" t="s">
        <v>20</v>
      </c>
      <c r="C10690" t="s">
        <v>19</v>
      </c>
      <c r="D10690" t="s">
        <v>33</v>
      </c>
      <c r="E10690" t="s">
        <v>526</v>
      </c>
    </row>
    <row r="10691" spans="1:5" x14ac:dyDescent="0.25">
      <c r="A10691" t="s">
        <v>39919</v>
      </c>
      <c r="B10691" t="s">
        <v>20</v>
      </c>
      <c r="C10691" t="s">
        <v>19</v>
      </c>
      <c r="D10691" t="s">
        <v>33</v>
      </c>
      <c r="E10691" t="s">
        <v>530</v>
      </c>
    </row>
    <row r="10692" spans="1:5" x14ac:dyDescent="0.25">
      <c r="A10692" t="s">
        <v>39920</v>
      </c>
      <c r="B10692" t="s">
        <v>20</v>
      </c>
      <c r="C10692" t="s">
        <v>19</v>
      </c>
      <c r="D10692" t="s">
        <v>33</v>
      </c>
      <c r="E10692" t="s">
        <v>533</v>
      </c>
    </row>
    <row r="10693" spans="1:5" x14ac:dyDescent="0.25">
      <c r="A10693" t="s">
        <v>39921</v>
      </c>
      <c r="B10693" t="s">
        <v>20</v>
      </c>
      <c r="C10693" t="s">
        <v>19</v>
      </c>
      <c r="D10693" t="s">
        <v>33</v>
      </c>
      <c r="E10693" t="s">
        <v>538</v>
      </c>
    </row>
    <row r="10694" spans="1:5" x14ac:dyDescent="0.25">
      <c r="A10694" t="s">
        <v>39922</v>
      </c>
      <c r="B10694" t="s">
        <v>20</v>
      </c>
      <c r="C10694" t="s">
        <v>19</v>
      </c>
      <c r="D10694" t="s">
        <v>33</v>
      </c>
      <c r="E10694" t="s">
        <v>530</v>
      </c>
    </row>
    <row r="10695" spans="1:5" x14ac:dyDescent="0.25">
      <c r="A10695" t="s">
        <v>39923</v>
      </c>
      <c r="B10695" t="s">
        <v>20</v>
      </c>
      <c r="C10695" t="s">
        <v>19</v>
      </c>
      <c r="D10695" t="s">
        <v>33</v>
      </c>
      <c r="E10695" t="s">
        <v>538</v>
      </c>
    </row>
    <row r="10696" spans="1:5" x14ac:dyDescent="0.25">
      <c r="A10696" t="s">
        <v>39924</v>
      </c>
      <c r="B10696" t="s">
        <v>20</v>
      </c>
      <c r="C10696" t="s">
        <v>19</v>
      </c>
      <c r="D10696" t="s">
        <v>33</v>
      </c>
      <c r="E10696" t="s">
        <v>538</v>
      </c>
    </row>
    <row r="10697" spans="1:5" x14ac:dyDescent="0.25">
      <c r="A10697" t="s">
        <v>39925</v>
      </c>
      <c r="B10697" t="s">
        <v>20</v>
      </c>
      <c r="C10697" t="s">
        <v>19</v>
      </c>
      <c r="D10697" t="s">
        <v>33</v>
      </c>
      <c r="E10697" t="s">
        <v>538</v>
      </c>
    </row>
    <row r="10698" spans="1:5" x14ac:dyDescent="0.25">
      <c r="A10698" t="s">
        <v>39926</v>
      </c>
      <c r="B10698" t="s">
        <v>20</v>
      </c>
      <c r="C10698" t="s">
        <v>19</v>
      </c>
      <c r="D10698" t="s">
        <v>33</v>
      </c>
      <c r="E10698" t="s">
        <v>530</v>
      </c>
    </row>
    <row r="10699" spans="1:5" x14ac:dyDescent="0.25">
      <c r="A10699" t="s">
        <v>39927</v>
      </c>
      <c r="B10699" t="s">
        <v>20</v>
      </c>
      <c r="C10699" t="s">
        <v>19</v>
      </c>
      <c r="D10699" t="s">
        <v>33</v>
      </c>
      <c r="E10699" t="s">
        <v>533</v>
      </c>
    </row>
    <row r="10700" spans="1:5" x14ac:dyDescent="0.25">
      <c r="A10700" t="s">
        <v>39928</v>
      </c>
      <c r="B10700" t="s">
        <v>20</v>
      </c>
      <c r="C10700" t="s">
        <v>19</v>
      </c>
      <c r="D10700" t="s">
        <v>33</v>
      </c>
      <c r="E10700" t="s">
        <v>530</v>
      </c>
    </row>
    <row r="10701" spans="1:5" x14ac:dyDescent="0.25">
      <c r="A10701" t="s">
        <v>39929</v>
      </c>
      <c r="B10701" t="s">
        <v>20</v>
      </c>
      <c r="C10701" t="s">
        <v>19</v>
      </c>
      <c r="D10701" t="s">
        <v>33</v>
      </c>
      <c r="E10701" t="s">
        <v>533</v>
      </c>
    </row>
    <row r="10702" spans="1:5" x14ac:dyDescent="0.25">
      <c r="A10702" t="s">
        <v>39930</v>
      </c>
      <c r="B10702" t="s">
        <v>20</v>
      </c>
      <c r="C10702" t="s">
        <v>19</v>
      </c>
      <c r="D10702" t="s">
        <v>33</v>
      </c>
      <c r="E10702" t="s">
        <v>533</v>
      </c>
    </row>
    <row r="10703" spans="1:5" x14ac:dyDescent="0.25">
      <c r="A10703" t="s">
        <v>39931</v>
      </c>
      <c r="B10703" t="s">
        <v>20</v>
      </c>
      <c r="C10703" t="s">
        <v>19</v>
      </c>
      <c r="D10703" t="s">
        <v>33</v>
      </c>
      <c r="E10703" t="s">
        <v>533</v>
      </c>
    </row>
    <row r="10704" spans="1:5" x14ac:dyDescent="0.25">
      <c r="A10704" t="s">
        <v>39932</v>
      </c>
      <c r="B10704" t="s">
        <v>20</v>
      </c>
      <c r="C10704" t="s">
        <v>19</v>
      </c>
      <c r="D10704" t="s">
        <v>33</v>
      </c>
      <c r="E10704" t="s">
        <v>530</v>
      </c>
    </row>
    <row r="10705" spans="1:5" x14ac:dyDescent="0.25">
      <c r="A10705" t="s">
        <v>39933</v>
      </c>
      <c r="B10705" t="s">
        <v>20</v>
      </c>
      <c r="C10705" t="s">
        <v>19</v>
      </c>
      <c r="D10705" t="s">
        <v>33</v>
      </c>
      <c r="E10705" t="s">
        <v>538</v>
      </c>
    </row>
    <row r="10706" spans="1:5" x14ac:dyDescent="0.25">
      <c r="A10706" t="s">
        <v>39934</v>
      </c>
      <c r="B10706" t="s">
        <v>20</v>
      </c>
      <c r="C10706" t="s">
        <v>19</v>
      </c>
      <c r="D10706" t="s">
        <v>33</v>
      </c>
      <c r="E10706" t="s">
        <v>530</v>
      </c>
    </row>
    <row r="10707" spans="1:5" x14ac:dyDescent="0.25">
      <c r="A10707" t="s">
        <v>39935</v>
      </c>
      <c r="B10707" t="s">
        <v>20</v>
      </c>
      <c r="C10707" t="s">
        <v>19</v>
      </c>
      <c r="D10707" t="s">
        <v>33</v>
      </c>
      <c r="E10707" t="s">
        <v>530</v>
      </c>
    </row>
    <row r="10708" spans="1:5" x14ac:dyDescent="0.25">
      <c r="A10708" t="s">
        <v>39936</v>
      </c>
      <c r="B10708" t="s">
        <v>20</v>
      </c>
      <c r="C10708" t="s">
        <v>19</v>
      </c>
      <c r="D10708" t="s">
        <v>33</v>
      </c>
      <c r="E10708" t="s">
        <v>530</v>
      </c>
    </row>
    <row r="10709" spans="1:5" x14ac:dyDescent="0.25">
      <c r="A10709" t="s">
        <v>39937</v>
      </c>
      <c r="B10709" t="s">
        <v>20</v>
      </c>
      <c r="C10709" t="s">
        <v>19</v>
      </c>
      <c r="D10709" t="s">
        <v>33</v>
      </c>
      <c r="E10709" t="s">
        <v>530</v>
      </c>
    </row>
    <row r="10710" spans="1:5" x14ac:dyDescent="0.25">
      <c r="A10710" t="s">
        <v>39938</v>
      </c>
      <c r="B10710" t="s">
        <v>20</v>
      </c>
      <c r="C10710" t="s">
        <v>19</v>
      </c>
      <c r="D10710" t="s">
        <v>33</v>
      </c>
      <c r="E10710" t="s">
        <v>530</v>
      </c>
    </row>
    <row r="10711" spans="1:5" x14ac:dyDescent="0.25">
      <c r="A10711" t="s">
        <v>39939</v>
      </c>
      <c r="B10711" t="s">
        <v>20</v>
      </c>
      <c r="C10711" t="s">
        <v>19</v>
      </c>
      <c r="D10711" t="s">
        <v>69</v>
      </c>
      <c r="E10711" t="s">
        <v>530</v>
      </c>
    </row>
    <row r="10712" spans="1:5" x14ac:dyDescent="0.25">
      <c r="A10712" t="s">
        <v>39940</v>
      </c>
      <c r="B10712" t="s">
        <v>20</v>
      </c>
      <c r="C10712" t="s">
        <v>19</v>
      </c>
      <c r="D10712" t="s">
        <v>33</v>
      </c>
      <c r="E10712" t="s">
        <v>533</v>
      </c>
    </row>
    <row r="10713" spans="1:5" x14ac:dyDescent="0.25">
      <c r="A10713" t="s">
        <v>39941</v>
      </c>
      <c r="B10713" t="s">
        <v>20</v>
      </c>
      <c r="C10713" t="s">
        <v>19</v>
      </c>
      <c r="D10713" t="s">
        <v>33</v>
      </c>
      <c r="E10713" t="s">
        <v>538</v>
      </c>
    </row>
    <row r="10714" spans="1:5" x14ac:dyDescent="0.25">
      <c r="A10714" t="s">
        <v>39942</v>
      </c>
      <c r="B10714" t="s">
        <v>20</v>
      </c>
      <c r="C10714" t="s">
        <v>19</v>
      </c>
      <c r="D10714" t="s">
        <v>33</v>
      </c>
      <c r="E10714" t="s">
        <v>553</v>
      </c>
    </row>
    <row r="10715" spans="1:5" x14ac:dyDescent="0.25">
      <c r="A10715" t="s">
        <v>39943</v>
      </c>
      <c r="B10715" t="s">
        <v>20</v>
      </c>
      <c r="C10715" t="s">
        <v>19</v>
      </c>
      <c r="D10715" t="s">
        <v>33</v>
      </c>
      <c r="E10715" t="s">
        <v>530</v>
      </c>
    </row>
    <row r="10716" spans="1:5" x14ac:dyDescent="0.25">
      <c r="A10716" t="s">
        <v>39944</v>
      </c>
      <c r="B10716" t="s">
        <v>20</v>
      </c>
      <c r="C10716" t="s">
        <v>19</v>
      </c>
      <c r="D10716" t="s">
        <v>33</v>
      </c>
      <c r="E10716" t="s">
        <v>530</v>
      </c>
    </row>
    <row r="10717" spans="1:5" x14ac:dyDescent="0.25">
      <c r="A10717" t="s">
        <v>39945</v>
      </c>
      <c r="B10717" t="s">
        <v>20</v>
      </c>
      <c r="C10717" t="s">
        <v>19</v>
      </c>
      <c r="D10717" t="s">
        <v>33</v>
      </c>
      <c r="E10717" t="s">
        <v>538</v>
      </c>
    </row>
    <row r="10718" spans="1:5" x14ac:dyDescent="0.25">
      <c r="A10718" t="s">
        <v>39946</v>
      </c>
      <c r="B10718" t="s">
        <v>20</v>
      </c>
      <c r="C10718" t="s">
        <v>19</v>
      </c>
      <c r="D10718" t="s">
        <v>33</v>
      </c>
      <c r="E10718" t="s">
        <v>530</v>
      </c>
    </row>
    <row r="10719" spans="1:5" x14ac:dyDescent="0.25">
      <c r="A10719" t="s">
        <v>39947</v>
      </c>
      <c r="B10719" t="s">
        <v>20</v>
      </c>
      <c r="C10719" t="s">
        <v>19</v>
      </c>
      <c r="D10719" t="s">
        <v>33</v>
      </c>
      <c r="E10719" t="s">
        <v>593</v>
      </c>
    </row>
    <row r="10720" spans="1:5" x14ac:dyDescent="0.25">
      <c r="A10720" t="s">
        <v>39948</v>
      </c>
      <c r="B10720" t="s">
        <v>20</v>
      </c>
      <c r="C10720" t="s">
        <v>19</v>
      </c>
      <c r="D10720" t="s">
        <v>33</v>
      </c>
      <c r="E10720" t="s">
        <v>530</v>
      </c>
    </row>
    <row r="10721" spans="1:5" x14ac:dyDescent="0.25">
      <c r="A10721" t="s">
        <v>39949</v>
      </c>
      <c r="B10721" t="s">
        <v>20</v>
      </c>
      <c r="C10721" t="s">
        <v>19</v>
      </c>
      <c r="D10721" t="s">
        <v>33</v>
      </c>
      <c r="E10721" t="s">
        <v>538</v>
      </c>
    </row>
    <row r="10722" spans="1:5" x14ac:dyDescent="0.25">
      <c r="A10722" t="s">
        <v>39950</v>
      </c>
      <c r="B10722" t="s">
        <v>20</v>
      </c>
      <c r="C10722" t="s">
        <v>19</v>
      </c>
      <c r="D10722" t="s">
        <v>33</v>
      </c>
      <c r="E10722" t="s">
        <v>533</v>
      </c>
    </row>
    <row r="10723" spans="1:5" x14ac:dyDescent="0.25">
      <c r="A10723" t="s">
        <v>39951</v>
      </c>
      <c r="B10723" t="s">
        <v>20</v>
      </c>
      <c r="C10723" t="s">
        <v>19</v>
      </c>
      <c r="D10723" t="s">
        <v>33</v>
      </c>
      <c r="E10723" t="s">
        <v>531</v>
      </c>
    </row>
    <row r="10724" spans="1:5" x14ac:dyDescent="0.25">
      <c r="A10724" t="s">
        <v>39952</v>
      </c>
      <c r="B10724" t="s">
        <v>20</v>
      </c>
      <c r="C10724" t="s">
        <v>19</v>
      </c>
      <c r="D10724" t="s">
        <v>33</v>
      </c>
      <c r="E10724" t="s">
        <v>533</v>
      </c>
    </row>
    <row r="10725" spans="1:5" x14ac:dyDescent="0.25">
      <c r="A10725" t="s">
        <v>39953</v>
      </c>
      <c r="B10725" t="s">
        <v>20</v>
      </c>
      <c r="C10725" t="s">
        <v>19</v>
      </c>
      <c r="D10725" t="s">
        <v>33</v>
      </c>
      <c r="E10725" t="s">
        <v>538</v>
      </c>
    </row>
    <row r="10726" spans="1:5" x14ac:dyDescent="0.25">
      <c r="A10726" t="s">
        <v>39954</v>
      </c>
      <c r="B10726" t="s">
        <v>20</v>
      </c>
      <c r="C10726" t="s">
        <v>19</v>
      </c>
      <c r="D10726" t="s">
        <v>33</v>
      </c>
      <c r="E10726" t="s">
        <v>533</v>
      </c>
    </row>
    <row r="10727" spans="1:5" x14ac:dyDescent="0.25">
      <c r="A10727" t="s">
        <v>39955</v>
      </c>
      <c r="B10727" t="s">
        <v>20</v>
      </c>
      <c r="C10727" t="s">
        <v>19</v>
      </c>
      <c r="D10727" t="s">
        <v>33</v>
      </c>
      <c r="E10727" t="s">
        <v>530</v>
      </c>
    </row>
    <row r="10728" spans="1:5" x14ac:dyDescent="0.25">
      <c r="A10728" t="s">
        <v>39956</v>
      </c>
      <c r="B10728" t="s">
        <v>20</v>
      </c>
      <c r="C10728" t="s">
        <v>19</v>
      </c>
      <c r="D10728" t="s">
        <v>33</v>
      </c>
      <c r="E10728" t="s">
        <v>533</v>
      </c>
    </row>
    <row r="10729" spans="1:5" x14ac:dyDescent="0.25">
      <c r="A10729" t="s">
        <v>39957</v>
      </c>
      <c r="B10729" t="s">
        <v>20</v>
      </c>
      <c r="C10729" t="s">
        <v>19</v>
      </c>
      <c r="D10729" t="s">
        <v>33</v>
      </c>
      <c r="E10729" t="s">
        <v>553</v>
      </c>
    </row>
    <row r="10730" spans="1:5" x14ac:dyDescent="0.25">
      <c r="A10730" t="s">
        <v>39958</v>
      </c>
      <c r="B10730" t="s">
        <v>20</v>
      </c>
      <c r="C10730" t="s">
        <v>19</v>
      </c>
      <c r="D10730" t="s">
        <v>33</v>
      </c>
      <c r="E10730" t="s">
        <v>530</v>
      </c>
    </row>
    <row r="10731" spans="1:5" x14ac:dyDescent="0.25">
      <c r="A10731" t="s">
        <v>39959</v>
      </c>
      <c r="B10731" t="s">
        <v>20</v>
      </c>
      <c r="C10731" t="s">
        <v>19</v>
      </c>
      <c r="D10731" t="s">
        <v>33</v>
      </c>
      <c r="E10731" t="s">
        <v>533</v>
      </c>
    </row>
    <row r="10732" spans="1:5" x14ac:dyDescent="0.25">
      <c r="A10732" t="s">
        <v>39960</v>
      </c>
      <c r="B10732" t="s">
        <v>20</v>
      </c>
      <c r="C10732" t="s">
        <v>19</v>
      </c>
      <c r="D10732" t="s">
        <v>33</v>
      </c>
      <c r="E10732" t="s">
        <v>530</v>
      </c>
    </row>
    <row r="10733" spans="1:5" x14ac:dyDescent="0.25">
      <c r="A10733" t="s">
        <v>39961</v>
      </c>
      <c r="B10733" t="s">
        <v>20</v>
      </c>
      <c r="C10733" t="s">
        <v>19</v>
      </c>
      <c r="D10733" t="s">
        <v>33</v>
      </c>
      <c r="E10733" t="s">
        <v>538</v>
      </c>
    </row>
    <row r="10734" spans="1:5" x14ac:dyDescent="0.25">
      <c r="A10734" t="s">
        <v>39962</v>
      </c>
      <c r="B10734" t="s">
        <v>20</v>
      </c>
      <c r="C10734" t="s">
        <v>19</v>
      </c>
      <c r="D10734" t="s">
        <v>33</v>
      </c>
      <c r="E10734" t="s">
        <v>533</v>
      </c>
    </row>
    <row r="10735" spans="1:5" x14ac:dyDescent="0.25">
      <c r="A10735" t="s">
        <v>44399</v>
      </c>
      <c r="B10735" t="s">
        <v>20</v>
      </c>
      <c r="C10735" t="s">
        <v>19</v>
      </c>
      <c r="D10735" t="s">
        <v>33</v>
      </c>
      <c r="E10735" t="s">
        <v>611</v>
      </c>
    </row>
    <row r="10736" spans="1:5" x14ac:dyDescent="0.25">
      <c r="A10736" t="s">
        <v>39963</v>
      </c>
      <c r="B10736" t="s">
        <v>20</v>
      </c>
      <c r="C10736" t="s">
        <v>19</v>
      </c>
      <c r="D10736" t="s">
        <v>33</v>
      </c>
      <c r="E10736" t="s">
        <v>538</v>
      </c>
    </row>
    <row r="10737" spans="1:5" x14ac:dyDescent="0.25">
      <c r="A10737" t="s">
        <v>39964</v>
      </c>
      <c r="B10737" t="s">
        <v>20</v>
      </c>
      <c r="C10737" t="s">
        <v>19</v>
      </c>
      <c r="D10737" t="s">
        <v>33</v>
      </c>
      <c r="E10737" t="s">
        <v>533</v>
      </c>
    </row>
    <row r="10738" spans="1:5" x14ac:dyDescent="0.25">
      <c r="A10738" t="s">
        <v>39965</v>
      </c>
      <c r="B10738" t="s">
        <v>20</v>
      </c>
      <c r="C10738" t="s">
        <v>19</v>
      </c>
      <c r="D10738" t="s">
        <v>33</v>
      </c>
      <c r="E10738" t="s">
        <v>533</v>
      </c>
    </row>
    <row r="10739" spans="1:5" x14ac:dyDescent="0.25">
      <c r="A10739" t="s">
        <v>39966</v>
      </c>
      <c r="B10739" t="s">
        <v>20</v>
      </c>
      <c r="C10739" t="s">
        <v>19</v>
      </c>
      <c r="D10739" t="s">
        <v>33</v>
      </c>
      <c r="E10739" t="s">
        <v>538</v>
      </c>
    </row>
    <row r="10740" spans="1:5" x14ac:dyDescent="0.25">
      <c r="A10740" t="s">
        <v>39967</v>
      </c>
      <c r="B10740" t="s">
        <v>20</v>
      </c>
      <c r="C10740" t="s">
        <v>19</v>
      </c>
      <c r="D10740" t="s">
        <v>33</v>
      </c>
      <c r="E10740" t="s">
        <v>533</v>
      </c>
    </row>
    <row r="10741" spans="1:5" x14ac:dyDescent="0.25">
      <c r="A10741" t="s">
        <v>39968</v>
      </c>
      <c r="B10741" t="s">
        <v>20</v>
      </c>
      <c r="C10741" t="s">
        <v>19</v>
      </c>
      <c r="D10741" t="s">
        <v>33</v>
      </c>
      <c r="E10741" t="s">
        <v>538</v>
      </c>
    </row>
    <row r="10742" spans="1:5" x14ac:dyDescent="0.25">
      <c r="A10742" t="s">
        <v>39969</v>
      </c>
      <c r="B10742" t="s">
        <v>20</v>
      </c>
      <c r="C10742" t="s">
        <v>19</v>
      </c>
      <c r="D10742" t="s">
        <v>33</v>
      </c>
      <c r="E10742" t="s">
        <v>530</v>
      </c>
    </row>
    <row r="10743" spans="1:5" x14ac:dyDescent="0.25">
      <c r="A10743" t="s">
        <v>39970</v>
      </c>
      <c r="B10743" t="s">
        <v>20</v>
      </c>
      <c r="C10743" t="s">
        <v>19</v>
      </c>
      <c r="D10743" t="s">
        <v>33</v>
      </c>
      <c r="E10743" t="s">
        <v>533</v>
      </c>
    </row>
    <row r="10744" spans="1:5" x14ac:dyDescent="0.25">
      <c r="A10744" t="s">
        <v>39971</v>
      </c>
      <c r="B10744" t="s">
        <v>20</v>
      </c>
      <c r="C10744" t="s">
        <v>19</v>
      </c>
      <c r="D10744" t="s">
        <v>33</v>
      </c>
      <c r="E10744" t="s">
        <v>538</v>
      </c>
    </row>
    <row r="10745" spans="1:5" x14ac:dyDescent="0.25">
      <c r="A10745" t="s">
        <v>39972</v>
      </c>
      <c r="B10745" t="s">
        <v>20</v>
      </c>
      <c r="C10745" t="s">
        <v>19</v>
      </c>
      <c r="D10745" t="s">
        <v>33</v>
      </c>
      <c r="E10745" t="s">
        <v>533</v>
      </c>
    </row>
    <row r="10746" spans="1:5" x14ac:dyDescent="0.25">
      <c r="A10746" t="s">
        <v>39973</v>
      </c>
      <c r="B10746" t="s">
        <v>20</v>
      </c>
      <c r="C10746" t="s">
        <v>19</v>
      </c>
      <c r="D10746" t="s">
        <v>33</v>
      </c>
      <c r="E10746" t="s">
        <v>530</v>
      </c>
    </row>
    <row r="10747" spans="1:5" x14ac:dyDescent="0.25">
      <c r="A10747" t="s">
        <v>39974</v>
      </c>
      <c r="B10747" t="s">
        <v>20</v>
      </c>
      <c r="C10747" t="s">
        <v>19</v>
      </c>
      <c r="D10747" t="s">
        <v>33</v>
      </c>
      <c r="E10747" t="s">
        <v>538</v>
      </c>
    </row>
    <row r="10748" spans="1:5" x14ac:dyDescent="0.25">
      <c r="A10748" t="s">
        <v>39975</v>
      </c>
      <c r="B10748" t="s">
        <v>20</v>
      </c>
      <c r="C10748" t="s">
        <v>19</v>
      </c>
      <c r="D10748" t="s">
        <v>33</v>
      </c>
      <c r="E10748" t="s">
        <v>538</v>
      </c>
    </row>
    <row r="10749" spans="1:5" x14ac:dyDescent="0.25">
      <c r="A10749" t="s">
        <v>39976</v>
      </c>
      <c r="B10749" t="s">
        <v>20</v>
      </c>
      <c r="C10749" t="s">
        <v>19</v>
      </c>
      <c r="D10749" t="s">
        <v>33</v>
      </c>
      <c r="E10749" t="s">
        <v>530</v>
      </c>
    </row>
    <row r="10750" spans="1:5" x14ac:dyDescent="0.25">
      <c r="A10750" t="s">
        <v>39977</v>
      </c>
      <c r="B10750" t="s">
        <v>20</v>
      </c>
      <c r="C10750" t="s">
        <v>19</v>
      </c>
      <c r="D10750" t="s">
        <v>33</v>
      </c>
      <c r="E10750" t="s">
        <v>553</v>
      </c>
    </row>
    <row r="10751" spans="1:5" x14ac:dyDescent="0.25">
      <c r="A10751" t="s">
        <v>39978</v>
      </c>
      <c r="B10751" t="s">
        <v>20</v>
      </c>
      <c r="C10751" t="s">
        <v>19</v>
      </c>
      <c r="D10751" t="s">
        <v>33</v>
      </c>
      <c r="E10751" t="s">
        <v>533</v>
      </c>
    </row>
    <row r="10752" spans="1:5" x14ac:dyDescent="0.25">
      <c r="A10752" t="s">
        <v>39979</v>
      </c>
      <c r="B10752" t="s">
        <v>20</v>
      </c>
      <c r="C10752" t="s">
        <v>19</v>
      </c>
      <c r="D10752" t="s">
        <v>33</v>
      </c>
      <c r="E10752" t="s">
        <v>533</v>
      </c>
    </row>
    <row r="10753" spans="1:5" x14ac:dyDescent="0.25">
      <c r="A10753" t="s">
        <v>39980</v>
      </c>
      <c r="B10753" t="s">
        <v>20</v>
      </c>
      <c r="C10753" t="s">
        <v>19</v>
      </c>
      <c r="D10753" t="s">
        <v>33</v>
      </c>
      <c r="E10753" t="s">
        <v>530</v>
      </c>
    </row>
    <row r="10754" spans="1:5" x14ac:dyDescent="0.25">
      <c r="A10754" t="s">
        <v>39981</v>
      </c>
      <c r="B10754" t="s">
        <v>20</v>
      </c>
      <c r="C10754" t="s">
        <v>19</v>
      </c>
      <c r="D10754" t="s">
        <v>33</v>
      </c>
      <c r="E10754" t="s">
        <v>530</v>
      </c>
    </row>
    <row r="10755" spans="1:5" x14ac:dyDescent="0.25">
      <c r="A10755" t="s">
        <v>39982</v>
      </c>
      <c r="B10755" t="s">
        <v>20</v>
      </c>
      <c r="C10755" t="s">
        <v>19</v>
      </c>
      <c r="D10755" t="s">
        <v>33</v>
      </c>
      <c r="E10755" t="s">
        <v>530</v>
      </c>
    </row>
    <row r="10756" spans="1:5" x14ac:dyDescent="0.25">
      <c r="A10756" t="s">
        <v>39983</v>
      </c>
      <c r="B10756" t="s">
        <v>20</v>
      </c>
      <c r="C10756" t="s">
        <v>19</v>
      </c>
      <c r="D10756" t="s">
        <v>33</v>
      </c>
      <c r="E10756" t="s">
        <v>533</v>
      </c>
    </row>
    <row r="10757" spans="1:5" x14ac:dyDescent="0.25">
      <c r="A10757" t="s">
        <v>39984</v>
      </c>
      <c r="B10757" t="s">
        <v>20</v>
      </c>
      <c r="C10757" t="s">
        <v>19</v>
      </c>
      <c r="D10757" t="s">
        <v>33</v>
      </c>
      <c r="E10757" t="s">
        <v>530</v>
      </c>
    </row>
    <row r="10758" spans="1:5" x14ac:dyDescent="0.25">
      <c r="A10758" t="s">
        <v>39985</v>
      </c>
      <c r="B10758" t="s">
        <v>20</v>
      </c>
      <c r="C10758" t="s">
        <v>19</v>
      </c>
      <c r="D10758" t="s">
        <v>33</v>
      </c>
      <c r="E10758" t="s">
        <v>538</v>
      </c>
    </row>
    <row r="10759" spans="1:5" x14ac:dyDescent="0.25">
      <c r="A10759" t="s">
        <v>39986</v>
      </c>
      <c r="B10759" t="s">
        <v>20</v>
      </c>
      <c r="C10759" t="s">
        <v>19</v>
      </c>
      <c r="D10759" t="s">
        <v>33</v>
      </c>
      <c r="E10759" t="s">
        <v>530</v>
      </c>
    </row>
    <row r="10760" spans="1:5" x14ac:dyDescent="0.25">
      <c r="A10760" t="s">
        <v>39987</v>
      </c>
      <c r="B10760" t="s">
        <v>20</v>
      </c>
      <c r="C10760" t="s">
        <v>19</v>
      </c>
      <c r="D10760" t="s">
        <v>33</v>
      </c>
      <c r="E10760" t="s">
        <v>530</v>
      </c>
    </row>
    <row r="10761" spans="1:5" x14ac:dyDescent="0.25">
      <c r="A10761" t="s">
        <v>39988</v>
      </c>
      <c r="B10761" t="s">
        <v>20</v>
      </c>
      <c r="C10761" t="s">
        <v>19</v>
      </c>
      <c r="D10761" t="s">
        <v>33</v>
      </c>
      <c r="E10761" t="s">
        <v>530</v>
      </c>
    </row>
    <row r="10762" spans="1:5" x14ac:dyDescent="0.25">
      <c r="A10762" t="s">
        <v>39989</v>
      </c>
      <c r="B10762" t="s">
        <v>20</v>
      </c>
      <c r="C10762" t="s">
        <v>19</v>
      </c>
      <c r="D10762" t="s">
        <v>33</v>
      </c>
      <c r="E10762" t="s">
        <v>530</v>
      </c>
    </row>
    <row r="10763" spans="1:5" x14ac:dyDescent="0.25">
      <c r="A10763" t="s">
        <v>39990</v>
      </c>
      <c r="B10763" t="s">
        <v>20</v>
      </c>
      <c r="C10763" t="s">
        <v>19</v>
      </c>
      <c r="D10763" t="s">
        <v>33</v>
      </c>
      <c r="E10763" t="s">
        <v>530</v>
      </c>
    </row>
    <row r="10764" spans="1:5" x14ac:dyDescent="0.25">
      <c r="A10764" t="s">
        <v>39991</v>
      </c>
      <c r="B10764" t="s">
        <v>20</v>
      </c>
      <c r="C10764" t="s">
        <v>19</v>
      </c>
      <c r="D10764" t="s">
        <v>33</v>
      </c>
      <c r="E10764" t="s">
        <v>530</v>
      </c>
    </row>
    <row r="10765" spans="1:5" x14ac:dyDescent="0.25">
      <c r="A10765" t="s">
        <v>39992</v>
      </c>
      <c r="B10765" t="s">
        <v>20</v>
      </c>
      <c r="C10765" t="s">
        <v>19</v>
      </c>
      <c r="D10765" t="s">
        <v>33</v>
      </c>
      <c r="E10765" t="s">
        <v>533</v>
      </c>
    </row>
    <row r="10766" spans="1:5" x14ac:dyDescent="0.25">
      <c r="A10766" t="s">
        <v>39993</v>
      </c>
      <c r="B10766" t="s">
        <v>20</v>
      </c>
      <c r="C10766" t="s">
        <v>19</v>
      </c>
      <c r="D10766" t="s">
        <v>33</v>
      </c>
      <c r="E10766" t="s">
        <v>538</v>
      </c>
    </row>
    <row r="10767" spans="1:5" x14ac:dyDescent="0.25">
      <c r="A10767" t="s">
        <v>39994</v>
      </c>
      <c r="B10767" t="s">
        <v>20</v>
      </c>
      <c r="C10767" t="s">
        <v>19</v>
      </c>
      <c r="D10767" t="s">
        <v>33</v>
      </c>
      <c r="E10767" t="s">
        <v>530</v>
      </c>
    </row>
    <row r="10768" spans="1:5" x14ac:dyDescent="0.25">
      <c r="A10768" t="s">
        <v>39995</v>
      </c>
      <c r="B10768" t="s">
        <v>20</v>
      </c>
      <c r="C10768" t="s">
        <v>19</v>
      </c>
      <c r="D10768" t="s">
        <v>33</v>
      </c>
      <c r="E10768" t="s">
        <v>530</v>
      </c>
    </row>
    <row r="10769" spans="1:5" x14ac:dyDescent="0.25">
      <c r="A10769" t="s">
        <v>39996</v>
      </c>
      <c r="B10769" t="s">
        <v>20</v>
      </c>
      <c r="C10769" t="s">
        <v>19</v>
      </c>
      <c r="D10769" t="s">
        <v>33</v>
      </c>
      <c r="E10769" t="s">
        <v>530</v>
      </c>
    </row>
    <row r="10770" spans="1:5" x14ac:dyDescent="0.25">
      <c r="A10770" t="s">
        <v>39997</v>
      </c>
      <c r="B10770" t="s">
        <v>20</v>
      </c>
      <c r="C10770" t="s">
        <v>19</v>
      </c>
      <c r="D10770" t="s">
        <v>33</v>
      </c>
      <c r="E10770" t="s">
        <v>553</v>
      </c>
    </row>
    <row r="10771" spans="1:5" x14ac:dyDescent="0.25">
      <c r="A10771" t="s">
        <v>39998</v>
      </c>
      <c r="B10771" t="s">
        <v>20</v>
      </c>
      <c r="C10771" t="s">
        <v>19</v>
      </c>
      <c r="D10771" t="s">
        <v>33</v>
      </c>
      <c r="E10771" t="s">
        <v>530</v>
      </c>
    </row>
    <row r="10772" spans="1:5" x14ac:dyDescent="0.25">
      <c r="A10772" t="s">
        <v>39999</v>
      </c>
      <c r="B10772" t="s">
        <v>20</v>
      </c>
      <c r="C10772" t="s">
        <v>19</v>
      </c>
      <c r="D10772" t="s">
        <v>33</v>
      </c>
      <c r="E10772" t="s">
        <v>530</v>
      </c>
    </row>
    <row r="10773" spans="1:5" x14ac:dyDescent="0.25">
      <c r="A10773" t="s">
        <v>40000</v>
      </c>
      <c r="B10773" t="s">
        <v>20</v>
      </c>
      <c r="C10773" t="s">
        <v>19</v>
      </c>
      <c r="D10773" t="s">
        <v>33</v>
      </c>
      <c r="E10773" t="s">
        <v>530</v>
      </c>
    </row>
    <row r="10774" spans="1:5" x14ac:dyDescent="0.25">
      <c r="A10774" t="s">
        <v>40001</v>
      </c>
      <c r="B10774" t="s">
        <v>20</v>
      </c>
      <c r="C10774" t="s">
        <v>19</v>
      </c>
      <c r="D10774" t="s">
        <v>33</v>
      </c>
      <c r="E10774" t="s">
        <v>530</v>
      </c>
    </row>
    <row r="10775" spans="1:5" x14ac:dyDescent="0.25">
      <c r="A10775" t="s">
        <v>40002</v>
      </c>
      <c r="B10775" t="s">
        <v>20</v>
      </c>
      <c r="C10775" t="s">
        <v>19</v>
      </c>
      <c r="D10775" t="s">
        <v>33</v>
      </c>
      <c r="E10775" t="s">
        <v>533</v>
      </c>
    </row>
    <row r="10776" spans="1:5" x14ac:dyDescent="0.25">
      <c r="A10776" t="s">
        <v>40003</v>
      </c>
      <c r="B10776" t="s">
        <v>20</v>
      </c>
      <c r="C10776" t="s">
        <v>19</v>
      </c>
      <c r="D10776" t="s">
        <v>33</v>
      </c>
      <c r="E10776" t="s">
        <v>533</v>
      </c>
    </row>
    <row r="10777" spans="1:5" x14ac:dyDescent="0.25">
      <c r="A10777" t="s">
        <v>40004</v>
      </c>
      <c r="B10777" t="s">
        <v>20</v>
      </c>
      <c r="C10777" t="s">
        <v>19</v>
      </c>
      <c r="D10777" t="s">
        <v>33</v>
      </c>
      <c r="E10777" t="s">
        <v>530</v>
      </c>
    </row>
    <row r="10778" spans="1:5" x14ac:dyDescent="0.25">
      <c r="A10778" t="s">
        <v>40005</v>
      </c>
      <c r="B10778" t="s">
        <v>20</v>
      </c>
      <c r="C10778" t="s">
        <v>19</v>
      </c>
      <c r="D10778" t="s">
        <v>33</v>
      </c>
      <c r="E10778" t="s">
        <v>530</v>
      </c>
    </row>
    <row r="10779" spans="1:5" x14ac:dyDescent="0.25">
      <c r="A10779" t="s">
        <v>40006</v>
      </c>
      <c r="B10779" t="s">
        <v>20</v>
      </c>
      <c r="C10779" t="s">
        <v>19</v>
      </c>
      <c r="D10779" t="s">
        <v>33</v>
      </c>
      <c r="E10779" t="s">
        <v>530</v>
      </c>
    </row>
    <row r="10780" spans="1:5" x14ac:dyDescent="0.25">
      <c r="A10780" t="s">
        <v>40007</v>
      </c>
      <c r="B10780" t="s">
        <v>20</v>
      </c>
      <c r="C10780" t="s">
        <v>19</v>
      </c>
      <c r="D10780" t="s">
        <v>33</v>
      </c>
      <c r="E10780" t="s">
        <v>538</v>
      </c>
    </row>
    <row r="10781" spans="1:5" x14ac:dyDescent="0.25">
      <c r="A10781" t="s">
        <v>40008</v>
      </c>
      <c r="B10781" t="s">
        <v>20</v>
      </c>
      <c r="C10781" t="s">
        <v>19</v>
      </c>
      <c r="D10781" t="s">
        <v>33</v>
      </c>
      <c r="E10781" t="s">
        <v>533</v>
      </c>
    </row>
    <row r="10782" spans="1:5" x14ac:dyDescent="0.25">
      <c r="A10782" t="s">
        <v>40009</v>
      </c>
      <c r="B10782" t="s">
        <v>20</v>
      </c>
      <c r="C10782" t="s">
        <v>19</v>
      </c>
      <c r="D10782" t="s">
        <v>33</v>
      </c>
      <c r="E10782" t="s">
        <v>530</v>
      </c>
    </row>
    <row r="10783" spans="1:5" x14ac:dyDescent="0.25">
      <c r="A10783" t="s">
        <v>40010</v>
      </c>
      <c r="B10783" t="s">
        <v>20</v>
      </c>
      <c r="C10783" t="s">
        <v>19</v>
      </c>
      <c r="D10783" t="s">
        <v>33</v>
      </c>
      <c r="E10783" t="s">
        <v>530</v>
      </c>
    </row>
    <row r="10784" spans="1:5" x14ac:dyDescent="0.25">
      <c r="A10784" t="s">
        <v>40011</v>
      </c>
      <c r="B10784" t="s">
        <v>20</v>
      </c>
      <c r="C10784" t="s">
        <v>19</v>
      </c>
      <c r="D10784" t="s">
        <v>33</v>
      </c>
      <c r="E10784" t="s">
        <v>563</v>
      </c>
    </row>
    <row r="10785" spans="1:5" x14ac:dyDescent="0.25">
      <c r="A10785" t="s">
        <v>40012</v>
      </c>
      <c r="B10785" t="s">
        <v>20</v>
      </c>
      <c r="C10785" t="s">
        <v>19</v>
      </c>
      <c r="D10785" t="s">
        <v>33</v>
      </c>
      <c r="E10785" t="s">
        <v>530</v>
      </c>
    </row>
    <row r="10786" spans="1:5" x14ac:dyDescent="0.25">
      <c r="A10786" t="s">
        <v>40013</v>
      </c>
      <c r="B10786" t="s">
        <v>20</v>
      </c>
      <c r="C10786" t="s">
        <v>19</v>
      </c>
      <c r="D10786" t="s">
        <v>33</v>
      </c>
      <c r="E10786" t="s">
        <v>533</v>
      </c>
    </row>
    <row r="10787" spans="1:5" x14ac:dyDescent="0.25">
      <c r="A10787" t="s">
        <v>40014</v>
      </c>
      <c r="B10787" t="s">
        <v>20</v>
      </c>
      <c r="C10787" t="s">
        <v>19</v>
      </c>
      <c r="D10787" t="s">
        <v>33</v>
      </c>
      <c r="E10787" t="s">
        <v>530</v>
      </c>
    </row>
    <row r="10788" spans="1:5" x14ac:dyDescent="0.25">
      <c r="A10788" t="s">
        <v>40015</v>
      </c>
      <c r="B10788" t="s">
        <v>20</v>
      </c>
      <c r="C10788" t="s">
        <v>19</v>
      </c>
      <c r="D10788" t="s">
        <v>33</v>
      </c>
      <c r="E10788" t="s">
        <v>533</v>
      </c>
    </row>
    <row r="10789" spans="1:5" x14ac:dyDescent="0.25">
      <c r="A10789" t="s">
        <v>40016</v>
      </c>
      <c r="B10789" t="s">
        <v>20</v>
      </c>
      <c r="C10789" t="s">
        <v>19</v>
      </c>
      <c r="D10789" t="s">
        <v>33</v>
      </c>
      <c r="E10789" t="s">
        <v>533</v>
      </c>
    </row>
    <row r="10790" spans="1:5" x14ac:dyDescent="0.25">
      <c r="A10790" t="s">
        <v>40017</v>
      </c>
      <c r="B10790" t="s">
        <v>20</v>
      </c>
      <c r="C10790" t="s">
        <v>19</v>
      </c>
      <c r="D10790" t="s">
        <v>33</v>
      </c>
      <c r="E10790" t="s">
        <v>533</v>
      </c>
    </row>
    <row r="10791" spans="1:5" x14ac:dyDescent="0.25">
      <c r="A10791" t="s">
        <v>40018</v>
      </c>
      <c r="B10791" t="s">
        <v>20</v>
      </c>
      <c r="C10791" t="s">
        <v>19</v>
      </c>
      <c r="D10791" t="s">
        <v>33</v>
      </c>
      <c r="E10791" t="s">
        <v>530</v>
      </c>
    </row>
    <row r="10792" spans="1:5" x14ac:dyDescent="0.25">
      <c r="A10792" t="s">
        <v>40019</v>
      </c>
      <c r="B10792" t="s">
        <v>20</v>
      </c>
      <c r="C10792" t="s">
        <v>19</v>
      </c>
      <c r="D10792" t="s">
        <v>33</v>
      </c>
      <c r="E10792" t="s">
        <v>530</v>
      </c>
    </row>
    <row r="10793" spans="1:5" x14ac:dyDescent="0.25">
      <c r="A10793" t="s">
        <v>40020</v>
      </c>
      <c r="B10793" t="s">
        <v>20</v>
      </c>
      <c r="C10793" t="s">
        <v>19</v>
      </c>
      <c r="D10793" t="s">
        <v>33</v>
      </c>
      <c r="E10793" t="s">
        <v>533</v>
      </c>
    </row>
    <row r="10794" spans="1:5" x14ac:dyDescent="0.25">
      <c r="A10794" t="s">
        <v>40021</v>
      </c>
      <c r="B10794" t="s">
        <v>20</v>
      </c>
      <c r="C10794" t="s">
        <v>19</v>
      </c>
      <c r="D10794" t="s">
        <v>33</v>
      </c>
      <c r="E10794" t="s">
        <v>533</v>
      </c>
    </row>
    <row r="10795" spans="1:5" x14ac:dyDescent="0.25">
      <c r="A10795" t="s">
        <v>40022</v>
      </c>
      <c r="B10795" t="s">
        <v>20</v>
      </c>
      <c r="C10795" t="s">
        <v>19</v>
      </c>
      <c r="D10795" t="s">
        <v>33</v>
      </c>
      <c r="E10795" t="s">
        <v>530</v>
      </c>
    </row>
    <row r="10796" spans="1:5" x14ac:dyDescent="0.25">
      <c r="A10796" t="s">
        <v>40023</v>
      </c>
      <c r="B10796" t="s">
        <v>20</v>
      </c>
      <c r="C10796" t="s">
        <v>19</v>
      </c>
      <c r="D10796" t="s">
        <v>33</v>
      </c>
      <c r="E10796" t="s">
        <v>530</v>
      </c>
    </row>
    <row r="10797" spans="1:5" x14ac:dyDescent="0.25">
      <c r="A10797" t="s">
        <v>40024</v>
      </c>
      <c r="B10797" t="s">
        <v>20</v>
      </c>
      <c r="C10797" t="s">
        <v>19</v>
      </c>
      <c r="D10797" t="s">
        <v>33</v>
      </c>
      <c r="E10797" t="s">
        <v>530</v>
      </c>
    </row>
    <row r="10798" spans="1:5" x14ac:dyDescent="0.25">
      <c r="A10798" t="s">
        <v>40025</v>
      </c>
      <c r="B10798" t="s">
        <v>20</v>
      </c>
      <c r="C10798" t="s">
        <v>19</v>
      </c>
      <c r="D10798" t="s">
        <v>33</v>
      </c>
      <c r="E10798" t="s">
        <v>533</v>
      </c>
    </row>
    <row r="10799" spans="1:5" x14ac:dyDescent="0.25">
      <c r="A10799" t="s">
        <v>40026</v>
      </c>
      <c r="B10799" t="s">
        <v>20</v>
      </c>
      <c r="C10799" t="s">
        <v>19</v>
      </c>
      <c r="D10799" t="s">
        <v>33</v>
      </c>
      <c r="E10799" t="s">
        <v>595</v>
      </c>
    </row>
    <row r="10800" spans="1:5" x14ac:dyDescent="0.25">
      <c r="A10800" t="s">
        <v>40027</v>
      </c>
      <c r="B10800" t="s">
        <v>20</v>
      </c>
      <c r="C10800" t="s">
        <v>19</v>
      </c>
      <c r="D10800" t="s">
        <v>33</v>
      </c>
      <c r="E10800" t="s">
        <v>530</v>
      </c>
    </row>
    <row r="10801" spans="1:5" x14ac:dyDescent="0.25">
      <c r="A10801" t="s">
        <v>40028</v>
      </c>
      <c r="B10801" t="s">
        <v>20</v>
      </c>
      <c r="C10801" t="s">
        <v>19</v>
      </c>
      <c r="D10801" t="s">
        <v>33</v>
      </c>
      <c r="E10801" t="s">
        <v>533</v>
      </c>
    </row>
    <row r="10802" spans="1:5" x14ac:dyDescent="0.25">
      <c r="A10802" t="s">
        <v>40029</v>
      </c>
      <c r="B10802" t="s">
        <v>20</v>
      </c>
      <c r="C10802" t="s">
        <v>19</v>
      </c>
      <c r="D10802" t="s">
        <v>33</v>
      </c>
      <c r="E10802" t="s">
        <v>530</v>
      </c>
    </row>
    <row r="10803" spans="1:5" x14ac:dyDescent="0.25">
      <c r="A10803" t="s">
        <v>40030</v>
      </c>
      <c r="B10803" t="s">
        <v>20</v>
      </c>
      <c r="C10803" t="s">
        <v>19</v>
      </c>
      <c r="D10803" t="s">
        <v>33</v>
      </c>
      <c r="E10803" t="s">
        <v>530</v>
      </c>
    </row>
    <row r="10804" spans="1:5" x14ac:dyDescent="0.25">
      <c r="A10804" t="s">
        <v>40031</v>
      </c>
      <c r="B10804" t="s">
        <v>20</v>
      </c>
      <c r="C10804" t="s">
        <v>19</v>
      </c>
      <c r="D10804" t="s">
        <v>33</v>
      </c>
      <c r="E10804" t="s">
        <v>530</v>
      </c>
    </row>
    <row r="10805" spans="1:5" x14ac:dyDescent="0.25">
      <c r="A10805" t="s">
        <v>40032</v>
      </c>
      <c r="B10805" t="s">
        <v>20</v>
      </c>
      <c r="C10805" t="s">
        <v>19</v>
      </c>
      <c r="D10805" t="s">
        <v>33</v>
      </c>
      <c r="E10805" t="s">
        <v>538</v>
      </c>
    </row>
    <row r="10806" spans="1:5" x14ac:dyDescent="0.25">
      <c r="A10806" t="s">
        <v>40033</v>
      </c>
      <c r="B10806" t="s">
        <v>20</v>
      </c>
      <c r="C10806" t="s">
        <v>19</v>
      </c>
      <c r="D10806" t="s">
        <v>33</v>
      </c>
      <c r="E10806" t="s">
        <v>533</v>
      </c>
    </row>
    <row r="10807" spans="1:5" x14ac:dyDescent="0.25">
      <c r="A10807" t="s">
        <v>40034</v>
      </c>
      <c r="B10807" t="s">
        <v>20</v>
      </c>
      <c r="C10807" t="s">
        <v>19</v>
      </c>
      <c r="D10807" t="s">
        <v>33</v>
      </c>
      <c r="E10807" t="s">
        <v>530</v>
      </c>
    </row>
    <row r="10808" spans="1:5" x14ac:dyDescent="0.25">
      <c r="A10808" t="s">
        <v>40035</v>
      </c>
      <c r="B10808" t="s">
        <v>20</v>
      </c>
      <c r="C10808" t="s">
        <v>19</v>
      </c>
      <c r="D10808" t="s">
        <v>33</v>
      </c>
      <c r="E10808" t="s">
        <v>538</v>
      </c>
    </row>
    <row r="10809" spans="1:5" x14ac:dyDescent="0.25">
      <c r="A10809" t="s">
        <v>40036</v>
      </c>
      <c r="B10809" t="s">
        <v>20</v>
      </c>
      <c r="C10809" t="s">
        <v>19</v>
      </c>
      <c r="D10809" t="s">
        <v>33</v>
      </c>
      <c r="E10809" t="s">
        <v>530</v>
      </c>
    </row>
    <row r="10810" spans="1:5" x14ac:dyDescent="0.25">
      <c r="A10810" t="s">
        <v>40037</v>
      </c>
      <c r="B10810" t="s">
        <v>20</v>
      </c>
      <c r="C10810" t="s">
        <v>19</v>
      </c>
      <c r="D10810" t="s">
        <v>33</v>
      </c>
      <c r="E10810" t="s">
        <v>530</v>
      </c>
    </row>
    <row r="10811" spans="1:5" x14ac:dyDescent="0.25">
      <c r="A10811" t="s">
        <v>40038</v>
      </c>
      <c r="B10811" t="s">
        <v>20</v>
      </c>
      <c r="C10811" t="s">
        <v>19</v>
      </c>
      <c r="D10811" t="s">
        <v>33</v>
      </c>
      <c r="E10811" t="s">
        <v>526</v>
      </c>
    </row>
    <row r="10812" spans="1:5" x14ac:dyDescent="0.25">
      <c r="A10812" t="s">
        <v>40039</v>
      </c>
      <c r="B10812" t="s">
        <v>20</v>
      </c>
      <c r="C10812" t="s">
        <v>19</v>
      </c>
      <c r="D10812" t="s">
        <v>33</v>
      </c>
      <c r="E10812" t="s">
        <v>530</v>
      </c>
    </row>
    <row r="10813" spans="1:5" x14ac:dyDescent="0.25">
      <c r="A10813" t="s">
        <v>40040</v>
      </c>
      <c r="B10813" t="s">
        <v>20</v>
      </c>
      <c r="C10813" t="s">
        <v>19</v>
      </c>
      <c r="D10813" t="s">
        <v>33</v>
      </c>
      <c r="E10813" t="s">
        <v>530</v>
      </c>
    </row>
    <row r="10814" spans="1:5" x14ac:dyDescent="0.25">
      <c r="A10814" t="s">
        <v>40041</v>
      </c>
      <c r="B10814" t="s">
        <v>20</v>
      </c>
      <c r="C10814" t="s">
        <v>19</v>
      </c>
      <c r="D10814" t="s">
        <v>33</v>
      </c>
      <c r="E10814" t="s">
        <v>533</v>
      </c>
    </row>
    <row r="10815" spans="1:5" x14ac:dyDescent="0.25">
      <c r="A10815" t="s">
        <v>40042</v>
      </c>
      <c r="B10815" t="s">
        <v>20</v>
      </c>
      <c r="C10815" t="s">
        <v>19</v>
      </c>
      <c r="D10815" t="s">
        <v>33</v>
      </c>
      <c r="E10815" t="s">
        <v>530</v>
      </c>
    </row>
    <row r="10816" spans="1:5" x14ac:dyDescent="0.25">
      <c r="A10816" t="s">
        <v>40043</v>
      </c>
      <c r="B10816" t="s">
        <v>20</v>
      </c>
      <c r="C10816" t="s">
        <v>19</v>
      </c>
      <c r="D10816" t="s">
        <v>33</v>
      </c>
      <c r="E10816" t="s">
        <v>530</v>
      </c>
    </row>
    <row r="10817" spans="1:5" x14ac:dyDescent="0.25">
      <c r="A10817" t="s">
        <v>40044</v>
      </c>
      <c r="B10817" t="s">
        <v>20</v>
      </c>
      <c r="C10817" t="s">
        <v>19</v>
      </c>
      <c r="D10817" t="s">
        <v>33</v>
      </c>
      <c r="E10817" t="s">
        <v>533</v>
      </c>
    </row>
    <row r="10818" spans="1:5" x14ac:dyDescent="0.25">
      <c r="A10818" t="s">
        <v>40045</v>
      </c>
      <c r="B10818" t="s">
        <v>20</v>
      </c>
      <c r="C10818" t="s">
        <v>19</v>
      </c>
      <c r="D10818" t="s">
        <v>33</v>
      </c>
      <c r="E10818" t="s">
        <v>533</v>
      </c>
    </row>
    <row r="10819" spans="1:5" x14ac:dyDescent="0.25">
      <c r="A10819" t="s">
        <v>40046</v>
      </c>
      <c r="B10819" t="s">
        <v>20</v>
      </c>
      <c r="C10819" t="s">
        <v>19</v>
      </c>
      <c r="D10819" t="s">
        <v>33</v>
      </c>
      <c r="E10819" t="s">
        <v>533</v>
      </c>
    </row>
    <row r="10820" spans="1:5" x14ac:dyDescent="0.25">
      <c r="A10820" t="s">
        <v>40047</v>
      </c>
      <c r="B10820" t="s">
        <v>20</v>
      </c>
      <c r="C10820" t="s">
        <v>19</v>
      </c>
      <c r="D10820" t="s">
        <v>33</v>
      </c>
      <c r="E10820" t="s">
        <v>530</v>
      </c>
    </row>
    <row r="10821" spans="1:5" x14ac:dyDescent="0.25">
      <c r="A10821" t="s">
        <v>40048</v>
      </c>
      <c r="B10821" t="s">
        <v>20</v>
      </c>
      <c r="C10821" t="s">
        <v>19</v>
      </c>
      <c r="D10821" t="s">
        <v>33</v>
      </c>
      <c r="E10821" t="s">
        <v>530</v>
      </c>
    </row>
    <row r="10822" spans="1:5" x14ac:dyDescent="0.25">
      <c r="A10822" t="s">
        <v>40049</v>
      </c>
      <c r="B10822" t="s">
        <v>20</v>
      </c>
      <c r="C10822" t="s">
        <v>19</v>
      </c>
      <c r="D10822" t="s">
        <v>33</v>
      </c>
      <c r="E10822" t="s">
        <v>538</v>
      </c>
    </row>
    <row r="10823" spans="1:5" x14ac:dyDescent="0.25">
      <c r="A10823" t="s">
        <v>40050</v>
      </c>
      <c r="B10823" t="s">
        <v>20</v>
      </c>
      <c r="C10823" t="s">
        <v>19</v>
      </c>
      <c r="D10823" t="s">
        <v>33</v>
      </c>
      <c r="E10823" t="s">
        <v>530</v>
      </c>
    </row>
    <row r="10824" spans="1:5" x14ac:dyDescent="0.25">
      <c r="A10824" t="s">
        <v>40051</v>
      </c>
      <c r="B10824" t="s">
        <v>20</v>
      </c>
      <c r="C10824" t="s">
        <v>19</v>
      </c>
      <c r="D10824" t="s">
        <v>33</v>
      </c>
      <c r="E10824" t="s">
        <v>533</v>
      </c>
    </row>
    <row r="10825" spans="1:5" x14ac:dyDescent="0.25">
      <c r="A10825" t="s">
        <v>40052</v>
      </c>
      <c r="B10825" t="s">
        <v>20</v>
      </c>
      <c r="C10825" t="s">
        <v>19</v>
      </c>
      <c r="D10825" t="s">
        <v>33</v>
      </c>
      <c r="E10825" t="s">
        <v>530</v>
      </c>
    </row>
    <row r="10826" spans="1:5" x14ac:dyDescent="0.25">
      <c r="A10826" t="s">
        <v>40053</v>
      </c>
      <c r="B10826" t="s">
        <v>20</v>
      </c>
      <c r="C10826" t="s">
        <v>19</v>
      </c>
      <c r="D10826" t="s">
        <v>33</v>
      </c>
      <c r="E10826" t="s">
        <v>530</v>
      </c>
    </row>
    <row r="10827" spans="1:5" x14ac:dyDescent="0.25">
      <c r="A10827" t="s">
        <v>40054</v>
      </c>
      <c r="B10827" t="s">
        <v>20</v>
      </c>
      <c r="C10827" t="s">
        <v>19</v>
      </c>
      <c r="D10827" t="s">
        <v>33</v>
      </c>
      <c r="E10827" t="s">
        <v>530</v>
      </c>
    </row>
    <row r="10828" spans="1:5" x14ac:dyDescent="0.25">
      <c r="A10828" t="s">
        <v>40055</v>
      </c>
      <c r="B10828" t="s">
        <v>20</v>
      </c>
      <c r="C10828" t="s">
        <v>19</v>
      </c>
      <c r="D10828" t="s">
        <v>33</v>
      </c>
      <c r="E10828" t="s">
        <v>530</v>
      </c>
    </row>
    <row r="10829" spans="1:5" x14ac:dyDescent="0.25">
      <c r="A10829" t="s">
        <v>40056</v>
      </c>
      <c r="B10829" t="s">
        <v>20</v>
      </c>
      <c r="C10829" t="s">
        <v>19</v>
      </c>
      <c r="D10829" t="s">
        <v>33</v>
      </c>
      <c r="E10829" t="s">
        <v>538</v>
      </c>
    </row>
    <row r="10830" spans="1:5" x14ac:dyDescent="0.25">
      <c r="A10830" t="s">
        <v>40057</v>
      </c>
      <c r="B10830" t="s">
        <v>20</v>
      </c>
      <c r="C10830" t="s">
        <v>19</v>
      </c>
      <c r="D10830" t="s">
        <v>33</v>
      </c>
      <c r="E10830" t="s">
        <v>553</v>
      </c>
    </row>
    <row r="10831" spans="1:5" x14ac:dyDescent="0.25">
      <c r="A10831" t="s">
        <v>40058</v>
      </c>
      <c r="B10831" t="s">
        <v>20</v>
      </c>
      <c r="C10831" t="s">
        <v>19</v>
      </c>
      <c r="D10831" t="s">
        <v>33</v>
      </c>
      <c r="E10831" t="s">
        <v>530</v>
      </c>
    </row>
    <row r="10832" spans="1:5" x14ac:dyDescent="0.25">
      <c r="A10832" t="s">
        <v>40059</v>
      </c>
      <c r="B10832" t="s">
        <v>20</v>
      </c>
      <c r="C10832" t="s">
        <v>19</v>
      </c>
      <c r="D10832" t="s">
        <v>33</v>
      </c>
      <c r="E10832" t="s">
        <v>530</v>
      </c>
    </row>
    <row r="10833" spans="1:5" x14ac:dyDescent="0.25">
      <c r="A10833" t="s">
        <v>40060</v>
      </c>
      <c r="B10833" t="s">
        <v>20</v>
      </c>
      <c r="C10833" t="s">
        <v>19</v>
      </c>
      <c r="D10833" t="s">
        <v>33</v>
      </c>
      <c r="E10833" t="s">
        <v>533</v>
      </c>
    </row>
    <row r="10834" spans="1:5" x14ac:dyDescent="0.25">
      <c r="A10834" t="s">
        <v>40061</v>
      </c>
      <c r="B10834" t="s">
        <v>20</v>
      </c>
      <c r="C10834" t="s">
        <v>19</v>
      </c>
      <c r="D10834" t="s">
        <v>33</v>
      </c>
      <c r="E10834" t="s">
        <v>530</v>
      </c>
    </row>
    <row r="10835" spans="1:5" x14ac:dyDescent="0.25">
      <c r="A10835" t="s">
        <v>40062</v>
      </c>
      <c r="B10835" t="s">
        <v>20</v>
      </c>
      <c r="C10835" t="s">
        <v>19</v>
      </c>
      <c r="D10835" t="s">
        <v>33</v>
      </c>
      <c r="E10835" t="s">
        <v>533</v>
      </c>
    </row>
    <row r="10836" spans="1:5" x14ac:dyDescent="0.25">
      <c r="A10836" t="s">
        <v>40063</v>
      </c>
      <c r="B10836" t="s">
        <v>20</v>
      </c>
      <c r="C10836" t="s">
        <v>19</v>
      </c>
      <c r="D10836" t="s">
        <v>33</v>
      </c>
      <c r="E10836" t="s">
        <v>538</v>
      </c>
    </row>
    <row r="10837" spans="1:5" x14ac:dyDescent="0.25">
      <c r="A10837" t="s">
        <v>40064</v>
      </c>
      <c r="B10837" t="s">
        <v>20</v>
      </c>
      <c r="C10837" t="s">
        <v>19</v>
      </c>
      <c r="D10837" t="s">
        <v>33</v>
      </c>
      <c r="E10837" t="s">
        <v>533</v>
      </c>
    </row>
    <row r="10838" spans="1:5" x14ac:dyDescent="0.25">
      <c r="A10838" t="s">
        <v>40065</v>
      </c>
      <c r="B10838" t="s">
        <v>20</v>
      </c>
      <c r="C10838" t="s">
        <v>19</v>
      </c>
      <c r="D10838" t="s">
        <v>33</v>
      </c>
      <c r="E10838" t="s">
        <v>533</v>
      </c>
    </row>
    <row r="10839" spans="1:5" x14ac:dyDescent="0.25">
      <c r="A10839" t="s">
        <v>40066</v>
      </c>
      <c r="B10839" t="s">
        <v>20</v>
      </c>
      <c r="C10839" t="s">
        <v>19</v>
      </c>
      <c r="D10839" t="s">
        <v>33</v>
      </c>
      <c r="E10839" t="s">
        <v>538</v>
      </c>
    </row>
    <row r="10840" spans="1:5" x14ac:dyDescent="0.25">
      <c r="A10840" t="s">
        <v>40067</v>
      </c>
      <c r="B10840" t="s">
        <v>20</v>
      </c>
      <c r="C10840" t="s">
        <v>19</v>
      </c>
      <c r="D10840" t="s">
        <v>33</v>
      </c>
      <c r="E10840" t="s">
        <v>530</v>
      </c>
    </row>
    <row r="10841" spans="1:5" x14ac:dyDescent="0.25">
      <c r="A10841" t="s">
        <v>40068</v>
      </c>
      <c r="B10841" t="s">
        <v>20</v>
      </c>
      <c r="C10841" t="s">
        <v>19</v>
      </c>
      <c r="D10841" t="s">
        <v>33</v>
      </c>
      <c r="E10841" t="s">
        <v>530</v>
      </c>
    </row>
    <row r="10842" spans="1:5" x14ac:dyDescent="0.25">
      <c r="A10842" t="s">
        <v>40069</v>
      </c>
      <c r="B10842" t="s">
        <v>20</v>
      </c>
      <c r="C10842" t="s">
        <v>19</v>
      </c>
      <c r="D10842" t="s">
        <v>33</v>
      </c>
      <c r="E10842" t="s">
        <v>533</v>
      </c>
    </row>
    <row r="10843" spans="1:5" x14ac:dyDescent="0.25">
      <c r="A10843" t="s">
        <v>40070</v>
      </c>
      <c r="B10843" t="s">
        <v>20</v>
      </c>
      <c r="C10843" t="s">
        <v>19</v>
      </c>
      <c r="D10843" t="s">
        <v>33</v>
      </c>
      <c r="E10843" t="s">
        <v>538</v>
      </c>
    </row>
    <row r="10844" spans="1:5" x14ac:dyDescent="0.25">
      <c r="A10844" t="s">
        <v>40071</v>
      </c>
      <c r="B10844" t="s">
        <v>20</v>
      </c>
      <c r="C10844" t="s">
        <v>19</v>
      </c>
      <c r="D10844" t="s">
        <v>33</v>
      </c>
      <c r="E10844" t="s">
        <v>562</v>
      </c>
    </row>
    <row r="10845" spans="1:5" x14ac:dyDescent="0.25">
      <c r="A10845" t="s">
        <v>40072</v>
      </c>
      <c r="B10845" t="s">
        <v>20</v>
      </c>
      <c r="C10845" t="s">
        <v>19</v>
      </c>
      <c r="D10845" t="s">
        <v>33</v>
      </c>
      <c r="E10845" t="s">
        <v>538</v>
      </c>
    </row>
    <row r="10846" spans="1:5" x14ac:dyDescent="0.25">
      <c r="A10846" t="s">
        <v>40073</v>
      </c>
      <c r="B10846" t="s">
        <v>20</v>
      </c>
      <c r="C10846" t="s">
        <v>19</v>
      </c>
      <c r="D10846" t="s">
        <v>33</v>
      </c>
      <c r="E10846" t="s">
        <v>538</v>
      </c>
    </row>
    <row r="10847" spans="1:5" x14ac:dyDescent="0.25">
      <c r="A10847" t="s">
        <v>40074</v>
      </c>
      <c r="B10847" t="s">
        <v>20</v>
      </c>
      <c r="C10847" t="s">
        <v>19</v>
      </c>
      <c r="D10847" t="s">
        <v>33</v>
      </c>
      <c r="E10847" t="s">
        <v>530</v>
      </c>
    </row>
    <row r="10848" spans="1:5" x14ac:dyDescent="0.25">
      <c r="A10848" t="s">
        <v>40075</v>
      </c>
      <c r="B10848" t="s">
        <v>20</v>
      </c>
      <c r="C10848" t="s">
        <v>19</v>
      </c>
      <c r="D10848" t="s">
        <v>33</v>
      </c>
      <c r="E10848" t="s">
        <v>533</v>
      </c>
    </row>
    <row r="10849" spans="1:5" x14ac:dyDescent="0.25">
      <c r="A10849" t="s">
        <v>40076</v>
      </c>
      <c r="B10849" t="s">
        <v>20</v>
      </c>
      <c r="C10849" t="s">
        <v>19</v>
      </c>
      <c r="D10849" t="s">
        <v>33</v>
      </c>
      <c r="E10849" t="s">
        <v>530</v>
      </c>
    </row>
    <row r="10850" spans="1:5" x14ac:dyDescent="0.25">
      <c r="A10850" t="s">
        <v>40077</v>
      </c>
      <c r="B10850" t="s">
        <v>20</v>
      </c>
      <c r="C10850" t="s">
        <v>19</v>
      </c>
      <c r="D10850" t="s">
        <v>33</v>
      </c>
      <c r="E10850" t="s">
        <v>533</v>
      </c>
    </row>
    <row r="10851" spans="1:5" x14ac:dyDescent="0.25">
      <c r="A10851" t="s">
        <v>40078</v>
      </c>
      <c r="B10851" t="s">
        <v>20</v>
      </c>
      <c r="C10851" t="s">
        <v>19</v>
      </c>
      <c r="D10851" t="s">
        <v>33</v>
      </c>
      <c r="E10851" t="s">
        <v>538</v>
      </c>
    </row>
    <row r="10852" spans="1:5" x14ac:dyDescent="0.25">
      <c r="A10852" t="s">
        <v>40079</v>
      </c>
      <c r="B10852" t="s">
        <v>20</v>
      </c>
      <c r="C10852" t="s">
        <v>19</v>
      </c>
      <c r="D10852" t="s">
        <v>33</v>
      </c>
      <c r="E10852" t="s">
        <v>530</v>
      </c>
    </row>
    <row r="10853" spans="1:5" x14ac:dyDescent="0.25">
      <c r="A10853" t="s">
        <v>40080</v>
      </c>
      <c r="B10853" t="s">
        <v>20</v>
      </c>
      <c r="C10853" t="s">
        <v>19</v>
      </c>
      <c r="D10853" t="s">
        <v>33</v>
      </c>
      <c r="E10853" t="s">
        <v>538</v>
      </c>
    </row>
    <row r="10854" spans="1:5" x14ac:dyDescent="0.25">
      <c r="A10854" t="s">
        <v>40081</v>
      </c>
      <c r="B10854" t="s">
        <v>20</v>
      </c>
      <c r="C10854" t="s">
        <v>19</v>
      </c>
      <c r="D10854" t="s">
        <v>33</v>
      </c>
      <c r="E10854" t="s">
        <v>530</v>
      </c>
    </row>
    <row r="10855" spans="1:5" x14ac:dyDescent="0.25">
      <c r="A10855" t="s">
        <v>40082</v>
      </c>
      <c r="B10855" t="s">
        <v>20</v>
      </c>
      <c r="C10855" t="s">
        <v>19</v>
      </c>
      <c r="D10855" t="s">
        <v>33</v>
      </c>
      <c r="E10855" t="s">
        <v>538</v>
      </c>
    </row>
    <row r="10856" spans="1:5" x14ac:dyDescent="0.25">
      <c r="A10856" t="s">
        <v>40083</v>
      </c>
      <c r="B10856" t="s">
        <v>20</v>
      </c>
      <c r="C10856" t="s">
        <v>19</v>
      </c>
      <c r="D10856" t="s">
        <v>33</v>
      </c>
      <c r="E10856" t="s">
        <v>538</v>
      </c>
    </row>
    <row r="10857" spans="1:5" x14ac:dyDescent="0.25">
      <c r="A10857" t="s">
        <v>40084</v>
      </c>
      <c r="B10857" t="s">
        <v>20</v>
      </c>
      <c r="C10857" t="s">
        <v>19</v>
      </c>
      <c r="D10857" t="s">
        <v>33</v>
      </c>
      <c r="E10857" t="s">
        <v>530</v>
      </c>
    </row>
    <row r="10858" spans="1:5" x14ac:dyDescent="0.25">
      <c r="A10858" t="s">
        <v>40085</v>
      </c>
      <c r="B10858" t="s">
        <v>20</v>
      </c>
      <c r="C10858" t="s">
        <v>19</v>
      </c>
      <c r="D10858" t="s">
        <v>33</v>
      </c>
      <c r="E10858" t="s">
        <v>530</v>
      </c>
    </row>
    <row r="10859" spans="1:5" x14ac:dyDescent="0.25">
      <c r="A10859" t="s">
        <v>40086</v>
      </c>
      <c r="B10859" t="s">
        <v>20</v>
      </c>
      <c r="C10859" t="s">
        <v>19</v>
      </c>
      <c r="D10859" t="s">
        <v>33</v>
      </c>
      <c r="E10859" t="s">
        <v>533</v>
      </c>
    </row>
    <row r="10860" spans="1:5" x14ac:dyDescent="0.25">
      <c r="A10860" t="s">
        <v>40087</v>
      </c>
      <c r="B10860" t="s">
        <v>20</v>
      </c>
      <c r="C10860" t="s">
        <v>19</v>
      </c>
      <c r="D10860" t="s">
        <v>33</v>
      </c>
      <c r="E10860" t="s">
        <v>538</v>
      </c>
    </row>
    <row r="10861" spans="1:5" x14ac:dyDescent="0.25">
      <c r="A10861" t="s">
        <v>40088</v>
      </c>
      <c r="B10861" t="s">
        <v>20</v>
      </c>
      <c r="C10861" t="s">
        <v>19</v>
      </c>
      <c r="D10861" t="s">
        <v>33</v>
      </c>
      <c r="E10861" t="s">
        <v>531</v>
      </c>
    </row>
    <row r="10862" spans="1:5" x14ac:dyDescent="0.25">
      <c r="A10862" t="s">
        <v>40089</v>
      </c>
      <c r="B10862" t="s">
        <v>20</v>
      </c>
      <c r="C10862" t="s">
        <v>19</v>
      </c>
      <c r="D10862" t="s">
        <v>33</v>
      </c>
      <c r="E10862" t="s">
        <v>530</v>
      </c>
    </row>
    <row r="10863" spans="1:5" x14ac:dyDescent="0.25">
      <c r="A10863" t="s">
        <v>40090</v>
      </c>
      <c r="B10863" t="s">
        <v>20</v>
      </c>
      <c r="C10863" t="s">
        <v>19</v>
      </c>
      <c r="D10863" t="s">
        <v>33</v>
      </c>
      <c r="E10863" t="s">
        <v>538</v>
      </c>
    </row>
    <row r="10864" spans="1:5" x14ac:dyDescent="0.25">
      <c r="A10864" t="s">
        <v>40091</v>
      </c>
      <c r="B10864" t="s">
        <v>20</v>
      </c>
      <c r="C10864" t="s">
        <v>19</v>
      </c>
      <c r="D10864" t="s">
        <v>33</v>
      </c>
      <c r="E10864" t="s">
        <v>538</v>
      </c>
    </row>
    <row r="10865" spans="1:5" x14ac:dyDescent="0.25">
      <c r="A10865" t="s">
        <v>40092</v>
      </c>
      <c r="B10865" t="s">
        <v>20</v>
      </c>
      <c r="C10865" t="s">
        <v>19</v>
      </c>
      <c r="D10865" t="s">
        <v>33</v>
      </c>
      <c r="E10865" t="s">
        <v>530</v>
      </c>
    </row>
    <row r="10866" spans="1:5" x14ac:dyDescent="0.25">
      <c r="A10866" t="s">
        <v>40093</v>
      </c>
      <c r="B10866" t="s">
        <v>20</v>
      </c>
      <c r="C10866" t="s">
        <v>19</v>
      </c>
      <c r="D10866" t="s">
        <v>33</v>
      </c>
      <c r="E10866" t="s">
        <v>530</v>
      </c>
    </row>
    <row r="10867" spans="1:5" x14ac:dyDescent="0.25">
      <c r="A10867" t="s">
        <v>40094</v>
      </c>
      <c r="B10867" t="s">
        <v>20</v>
      </c>
      <c r="C10867" t="s">
        <v>19</v>
      </c>
      <c r="D10867" t="s">
        <v>33</v>
      </c>
      <c r="E10867" t="s">
        <v>538</v>
      </c>
    </row>
    <row r="10868" spans="1:5" x14ac:dyDescent="0.25">
      <c r="A10868" t="s">
        <v>40095</v>
      </c>
      <c r="B10868" t="s">
        <v>20</v>
      </c>
      <c r="C10868" t="s">
        <v>19</v>
      </c>
      <c r="D10868" t="s">
        <v>33</v>
      </c>
      <c r="E10868" t="s">
        <v>538</v>
      </c>
    </row>
    <row r="10869" spans="1:5" x14ac:dyDescent="0.25">
      <c r="A10869" t="s">
        <v>40096</v>
      </c>
      <c r="B10869" t="s">
        <v>20</v>
      </c>
      <c r="C10869" t="s">
        <v>19</v>
      </c>
      <c r="D10869" t="s">
        <v>33</v>
      </c>
      <c r="E10869" t="s">
        <v>530</v>
      </c>
    </row>
    <row r="10870" spans="1:5" x14ac:dyDescent="0.25">
      <c r="A10870" t="s">
        <v>40097</v>
      </c>
      <c r="B10870" t="s">
        <v>20</v>
      </c>
      <c r="C10870" t="s">
        <v>19</v>
      </c>
      <c r="D10870" t="s">
        <v>33</v>
      </c>
      <c r="E10870" t="s">
        <v>538</v>
      </c>
    </row>
    <row r="10871" spans="1:5" x14ac:dyDescent="0.25">
      <c r="A10871" t="s">
        <v>44400</v>
      </c>
      <c r="B10871" t="s">
        <v>20</v>
      </c>
      <c r="C10871" t="s">
        <v>19</v>
      </c>
      <c r="D10871" t="s">
        <v>33</v>
      </c>
      <c r="E10871" t="s">
        <v>563</v>
      </c>
    </row>
    <row r="10872" spans="1:5" x14ac:dyDescent="0.25">
      <c r="A10872" t="s">
        <v>40098</v>
      </c>
      <c r="B10872" t="s">
        <v>20</v>
      </c>
      <c r="C10872" t="s">
        <v>19</v>
      </c>
      <c r="D10872" t="s">
        <v>33</v>
      </c>
      <c r="E10872" t="s">
        <v>533</v>
      </c>
    </row>
    <row r="10873" spans="1:5" x14ac:dyDescent="0.25">
      <c r="A10873" t="s">
        <v>40099</v>
      </c>
      <c r="B10873" t="s">
        <v>20</v>
      </c>
      <c r="C10873" t="s">
        <v>19</v>
      </c>
      <c r="D10873" t="s">
        <v>33</v>
      </c>
      <c r="E10873" t="s">
        <v>533</v>
      </c>
    </row>
    <row r="10874" spans="1:5" x14ac:dyDescent="0.25">
      <c r="A10874" t="s">
        <v>40100</v>
      </c>
      <c r="B10874" t="s">
        <v>20</v>
      </c>
      <c r="C10874" t="s">
        <v>19</v>
      </c>
      <c r="D10874" t="s">
        <v>33</v>
      </c>
      <c r="E10874" t="s">
        <v>530</v>
      </c>
    </row>
    <row r="10875" spans="1:5" x14ac:dyDescent="0.25">
      <c r="A10875" t="s">
        <v>40101</v>
      </c>
      <c r="B10875" t="s">
        <v>20</v>
      </c>
      <c r="C10875" t="s">
        <v>19</v>
      </c>
      <c r="D10875" t="s">
        <v>33</v>
      </c>
      <c r="E10875" t="s">
        <v>538</v>
      </c>
    </row>
    <row r="10876" spans="1:5" x14ac:dyDescent="0.25">
      <c r="A10876" t="s">
        <v>40102</v>
      </c>
      <c r="B10876" t="s">
        <v>20</v>
      </c>
      <c r="C10876" t="s">
        <v>19</v>
      </c>
      <c r="D10876" t="s">
        <v>65</v>
      </c>
      <c r="E10876" t="s">
        <v>502</v>
      </c>
    </row>
    <row r="10877" spans="1:5" x14ac:dyDescent="0.25">
      <c r="A10877" t="s">
        <v>40103</v>
      </c>
      <c r="B10877" t="s">
        <v>20</v>
      </c>
      <c r="C10877" t="s">
        <v>19</v>
      </c>
      <c r="D10877" t="s">
        <v>33</v>
      </c>
      <c r="E10877" t="s">
        <v>530</v>
      </c>
    </row>
    <row r="10878" spans="1:5" x14ac:dyDescent="0.25">
      <c r="A10878" t="s">
        <v>40104</v>
      </c>
      <c r="B10878" t="s">
        <v>20</v>
      </c>
      <c r="C10878" t="s">
        <v>19</v>
      </c>
      <c r="D10878" t="s">
        <v>33</v>
      </c>
      <c r="E10878" t="s">
        <v>538</v>
      </c>
    </row>
    <row r="10879" spans="1:5" x14ac:dyDescent="0.25">
      <c r="A10879" t="s">
        <v>40105</v>
      </c>
      <c r="B10879" t="s">
        <v>20</v>
      </c>
      <c r="C10879" t="s">
        <v>19</v>
      </c>
      <c r="D10879" t="s">
        <v>33</v>
      </c>
      <c r="E10879" t="s">
        <v>538</v>
      </c>
    </row>
    <row r="10880" spans="1:5" x14ac:dyDescent="0.25">
      <c r="A10880" t="s">
        <v>40106</v>
      </c>
      <c r="B10880" t="s">
        <v>20</v>
      </c>
      <c r="C10880" t="s">
        <v>19</v>
      </c>
      <c r="D10880" t="s">
        <v>33</v>
      </c>
      <c r="E10880" t="s">
        <v>530</v>
      </c>
    </row>
    <row r="10881" spans="1:5" x14ac:dyDescent="0.25">
      <c r="A10881" t="s">
        <v>40107</v>
      </c>
      <c r="B10881" t="s">
        <v>20</v>
      </c>
      <c r="C10881" t="s">
        <v>19</v>
      </c>
      <c r="D10881" t="s">
        <v>33</v>
      </c>
      <c r="E10881" t="s">
        <v>530</v>
      </c>
    </row>
    <row r="10882" spans="1:5" x14ac:dyDescent="0.25">
      <c r="A10882" t="s">
        <v>40108</v>
      </c>
      <c r="B10882" t="s">
        <v>20</v>
      </c>
      <c r="C10882" t="s">
        <v>19</v>
      </c>
      <c r="D10882" t="s">
        <v>33</v>
      </c>
      <c r="E10882" t="s">
        <v>530</v>
      </c>
    </row>
    <row r="10883" spans="1:5" x14ac:dyDescent="0.25">
      <c r="A10883" t="s">
        <v>40109</v>
      </c>
      <c r="B10883" t="s">
        <v>20</v>
      </c>
      <c r="C10883" t="s">
        <v>19</v>
      </c>
      <c r="D10883" t="s">
        <v>33</v>
      </c>
      <c r="E10883" t="s">
        <v>530</v>
      </c>
    </row>
    <row r="10884" spans="1:5" x14ac:dyDescent="0.25">
      <c r="A10884" t="s">
        <v>40110</v>
      </c>
      <c r="B10884" t="s">
        <v>20</v>
      </c>
      <c r="C10884" t="s">
        <v>19</v>
      </c>
      <c r="D10884" t="s">
        <v>33</v>
      </c>
      <c r="E10884" t="s">
        <v>533</v>
      </c>
    </row>
    <row r="10885" spans="1:5" x14ac:dyDescent="0.25">
      <c r="A10885" t="s">
        <v>40111</v>
      </c>
      <c r="B10885" t="s">
        <v>20</v>
      </c>
      <c r="C10885" t="s">
        <v>19</v>
      </c>
      <c r="D10885" t="s">
        <v>33</v>
      </c>
      <c r="E10885" t="s">
        <v>538</v>
      </c>
    </row>
    <row r="10886" spans="1:5" x14ac:dyDescent="0.25">
      <c r="A10886" t="s">
        <v>40112</v>
      </c>
      <c r="B10886" t="s">
        <v>20</v>
      </c>
      <c r="C10886" t="s">
        <v>19</v>
      </c>
      <c r="D10886" t="s">
        <v>33</v>
      </c>
      <c r="E10886" t="s">
        <v>533</v>
      </c>
    </row>
    <row r="10887" spans="1:5" x14ac:dyDescent="0.25">
      <c r="A10887" t="s">
        <v>40113</v>
      </c>
      <c r="B10887" t="s">
        <v>20</v>
      </c>
      <c r="C10887" t="s">
        <v>19</v>
      </c>
      <c r="D10887" t="s">
        <v>33</v>
      </c>
      <c r="E10887" t="s">
        <v>530</v>
      </c>
    </row>
    <row r="10888" spans="1:5" x14ac:dyDescent="0.25">
      <c r="A10888" t="s">
        <v>40114</v>
      </c>
      <c r="B10888" t="s">
        <v>20</v>
      </c>
      <c r="C10888" t="s">
        <v>19</v>
      </c>
      <c r="D10888" t="s">
        <v>33</v>
      </c>
      <c r="E10888" t="s">
        <v>530</v>
      </c>
    </row>
    <row r="10889" spans="1:5" x14ac:dyDescent="0.25">
      <c r="A10889" t="s">
        <v>40115</v>
      </c>
      <c r="B10889" t="s">
        <v>20</v>
      </c>
      <c r="C10889" t="s">
        <v>19</v>
      </c>
      <c r="D10889" t="s">
        <v>33</v>
      </c>
      <c r="E10889" t="s">
        <v>533</v>
      </c>
    </row>
    <row r="10890" spans="1:5" x14ac:dyDescent="0.25">
      <c r="A10890" t="s">
        <v>40116</v>
      </c>
      <c r="B10890" t="s">
        <v>20</v>
      </c>
      <c r="C10890" t="s">
        <v>19</v>
      </c>
      <c r="D10890" t="s">
        <v>33</v>
      </c>
      <c r="E10890" t="s">
        <v>533</v>
      </c>
    </row>
    <row r="10891" spans="1:5" x14ac:dyDescent="0.25">
      <c r="A10891" t="s">
        <v>40117</v>
      </c>
      <c r="B10891" t="s">
        <v>20</v>
      </c>
      <c r="C10891" t="s">
        <v>19</v>
      </c>
      <c r="D10891" t="s">
        <v>33</v>
      </c>
      <c r="E10891" t="s">
        <v>533</v>
      </c>
    </row>
    <row r="10892" spans="1:5" x14ac:dyDescent="0.25">
      <c r="A10892" t="s">
        <v>40118</v>
      </c>
      <c r="B10892" t="s">
        <v>20</v>
      </c>
      <c r="C10892" t="s">
        <v>19</v>
      </c>
      <c r="D10892" t="s">
        <v>33</v>
      </c>
      <c r="E10892" t="s">
        <v>530</v>
      </c>
    </row>
    <row r="10893" spans="1:5" x14ac:dyDescent="0.25">
      <c r="A10893" t="s">
        <v>40119</v>
      </c>
      <c r="B10893" t="s">
        <v>20</v>
      </c>
      <c r="C10893" t="s">
        <v>19</v>
      </c>
      <c r="D10893" t="s">
        <v>33</v>
      </c>
      <c r="E10893" t="s">
        <v>530</v>
      </c>
    </row>
    <row r="10894" spans="1:5" x14ac:dyDescent="0.25">
      <c r="A10894" t="s">
        <v>40120</v>
      </c>
      <c r="B10894" t="s">
        <v>20</v>
      </c>
      <c r="C10894" t="s">
        <v>19</v>
      </c>
      <c r="D10894" t="s">
        <v>33</v>
      </c>
      <c r="E10894" t="s">
        <v>533</v>
      </c>
    </row>
    <row r="10895" spans="1:5" x14ac:dyDescent="0.25">
      <c r="A10895" t="s">
        <v>40121</v>
      </c>
      <c r="B10895" t="s">
        <v>20</v>
      </c>
      <c r="C10895" t="s">
        <v>19</v>
      </c>
      <c r="D10895" t="s">
        <v>33</v>
      </c>
      <c r="E10895" t="s">
        <v>530</v>
      </c>
    </row>
    <row r="10896" spans="1:5" x14ac:dyDescent="0.25">
      <c r="A10896" t="s">
        <v>40122</v>
      </c>
      <c r="B10896" t="s">
        <v>20</v>
      </c>
      <c r="C10896" t="s">
        <v>19</v>
      </c>
      <c r="D10896" t="s">
        <v>33</v>
      </c>
      <c r="E10896" t="s">
        <v>538</v>
      </c>
    </row>
    <row r="10897" spans="1:5" x14ac:dyDescent="0.25">
      <c r="A10897" t="s">
        <v>40123</v>
      </c>
      <c r="B10897" t="s">
        <v>20</v>
      </c>
      <c r="C10897" t="s">
        <v>19</v>
      </c>
      <c r="D10897" t="s">
        <v>33</v>
      </c>
      <c r="E10897" t="s">
        <v>538</v>
      </c>
    </row>
    <row r="10898" spans="1:5" x14ac:dyDescent="0.25">
      <c r="A10898" t="s">
        <v>40124</v>
      </c>
      <c r="B10898" t="s">
        <v>20</v>
      </c>
      <c r="C10898" t="s">
        <v>19</v>
      </c>
      <c r="D10898" t="s">
        <v>33</v>
      </c>
      <c r="E10898" t="s">
        <v>530</v>
      </c>
    </row>
    <row r="10899" spans="1:5" x14ac:dyDescent="0.25">
      <c r="A10899" t="s">
        <v>40125</v>
      </c>
      <c r="B10899" t="s">
        <v>20</v>
      </c>
      <c r="C10899" t="s">
        <v>19</v>
      </c>
      <c r="D10899" t="s">
        <v>33</v>
      </c>
      <c r="E10899" t="s">
        <v>533</v>
      </c>
    </row>
    <row r="10900" spans="1:5" x14ac:dyDescent="0.25">
      <c r="A10900" t="s">
        <v>40126</v>
      </c>
      <c r="B10900" t="s">
        <v>20</v>
      </c>
      <c r="C10900" t="s">
        <v>19</v>
      </c>
      <c r="D10900" t="s">
        <v>33</v>
      </c>
      <c r="E10900" t="s">
        <v>533</v>
      </c>
    </row>
    <row r="10901" spans="1:5" x14ac:dyDescent="0.25">
      <c r="A10901" t="s">
        <v>40127</v>
      </c>
      <c r="B10901" t="s">
        <v>20</v>
      </c>
      <c r="C10901" t="s">
        <v>19</v>
      </c>
      <c r="D10901" t="s">
        <v>33</v>
      </c>
      <c r="E10901" t="s">
        <v>533</v>
      </c>
    </row>
    <row r="10902" spans="1:5" x14ac:dyDescent="0.25">
      <c r="A10902" t="s">
        <v>40128</v>
      </c>
      <c r="B10902" t="s">
        <v>20</v>
      </c>
      <c r="C10902" t="s">
        <v>19</v>
      </c>
      <c r="D10902" t="s">
        <v>33</v>
      </c>
      <c r="E10902" t="s">
        <v>533</v>
      </c>
    </row>
    <row r="10903" spans="1:5" x14ac:dyDescent="0.25">
      <c r="A10903" t="s">
        <v>40129</v>
      </c>
      <c r="B10903" t="s">
        <v>20</v>
      </c>
      <c r="C10903" t="s">
        <v>19</v>
      </c>
      <c r="D10903" t="s">
        <v>33</v>
      </c>
      <c r="E10903" t="s">
        <v>530</v>
      </c>
    </row>
    <row r="10904" spans="1:5" x14ac:dyDescent="0.25">
      <c r="A10904" t="s">
        <v>40130</v>
      </c>
      <c r="B10904" t="s">
        <v>20</v>
      </c>
      <c r="C10904" t="s">
        <v>19</v>
      </c>
      <c r="D10904" t="s">
        <v>33</v>
      </c>
      <c r="E10904" t="s">
        <v>530</v>
      </c>
    </row>
    <row r="10905" spans="1:5" x14ac:dyDescent="0.25">
      <c r="A10905" t="s">
        <v>40131</v>
      </c>
      <c r="B10905" t="s">
        <v>20</v>
      </c>
      <c r="C10905" t="s">
        <v>19</v>
      </c>
      <c r="D10905" t="s">
        <v>33</v>
      </c>
      <c r="E10905" t="s">
        <v>533</v>
      </c>
    </row>
    <row r="10906" spans="1:5" x14ac:dyDescent="0.25">
      <c r="A10906" t="s">
        <v>40132</v>
      </c>
      <c r="B10906" t="s">
        <v>20</v>
      </c>
      <c r="C10906" t="s">
        <v>19</v>
      </c>
      <c r="D10906" t="s">
        <v>33</v>
      </c>
      <c r="E10906" t="s">
        <v>538</v>
      </c>
    </row>
    <row r="10907" spans="1:5" x14ac:dyDescent="0.25">
      <c r="A10907" t="s">
        <v>40133</v>
      </c>
      <c r="B10907" t="s">
        <v>20</v>
      </c>
      <c r="C10907" t="s">
        <v>19</v>
      </c>
      <c r="D10907" t="s">
        <v>33</v>
      </c>
      <c r="E10907" t="s">
        <v>530</v>
      </c>
    </row>
    <row r="10908" spans="1:5" x14ac:dyDescent="0.25">
      <c r="A10908" t="s">
        <v>40134</v>
      </c>
      <c r="B10908" t="s">
        <v>20</v>
      </c>
      <c r="C10908" t="s">
        <v>19</v>
      </c>
      <c r="D10908" t="s">
        <v>33</v>
      </c>
      <c r="E10908" t="s">
        <v>533</v>
      </c>
    </row>
    <row r="10909" spans="1:5" x14ac:dyDescent="0.25">
      <c r="A10909" t="s">
        <v>40135</v>
      </c>
      <c r="B10909" t="s">
        <v>20</v>
      </c>
      <c r="C10909" t="s">
        <v>19</v>
      </c>
      <c r="D10909" t="s">
        <v>33</v>
      </c>
      <c r="E10909" t="s">
        <v>530</v>
      </c>
    </row>
    <row r="10910" spans="1:5" x14ac:dyDescent="0.25">
      <c r="A10910" t="s">
        <v>40136</v>
      </c>
      <c r="B10910" t="s">
        <v>20</v>
      </c>
      <c r="C10910" t="s">
        <v>19</v>
      </c>
      <c r="D10910" t="s">
        <v>33</v>
      </c>
      <c r="E10910" t="s">
        <v>530</v>
      </c>
    </row>
    <row r="10911" spans="1:5" x14ac:dyDescent="0.25">
      <c r="A10911" t="s">
        <v>40137</v>
      </c>
      <c r="B10911" t="s">
        <v>20</v>
      </c>
      <c r="C10911" t="s">
        <v>19</v>
      </c>
      <c r="D10911" t="s">
        <v>33</v>
      </c>
      <c r="E10911" t="s">
        <v>530</v>
      </c>
    </row>
    <row r="10912" spans="1:5" x14ac:dyDescent="0.25">
      <c r="A10912" t="s">
        <v>40138</v>
      </c>
      <c r="B10912" t="s">
        <v>20</v>
      </c>
      <c r="C10912" t="s">
        <v>19</v>
      </c>
      <c r="D10912" t="s">
        <v>33</v>
      </c>
      <c r="E10912" t="s">
        <v>530</v>
      </c>
    </row>
    <row r="10913" spans="1:5" x14ac:dyDescent="0.25">
      <c r="A10913" t="s">
        <v>40139</v>
      </c>
      <c r="B10913" t="s">
        <v>20</v>
      </c>
      <c r="C10913" t="s">
        <v>19</v>
      </c>
      <c r="D10913" t="s">
        <v>33</v>
      </c>
      <c r="E10913" t="s">
        <v>530</v>
      </c>
    </row>
    <row r="10914" spans="1:5" x14ac:dyDescent="0.25">
      <c r="A10914" t="s">
        <v>40140</v>
      </c>
      <c r="B10914" t="s">
        <v>20</v>
      </c>
      <c r="C10914" t="s">
        <v>19</v>
      </c>
      <c r="D10914" t="s">
        <v>33</v>
      </c>
      <c r="E10914" t="s">
        <v>530</v>
      </c>
    </row>
    <row r="10915" spans="1:5" x14ac:dyDescent="0.25">
      <c r="A10915" t="s">
        <v>40141</v>
      </c>
      <c r="B10915" t="s">
        <v>20</v>
      </c>
      <c r="C10915" t="s">
        <v>19</v>
      </c>
      <c r="D10915" t="s">
        <v>65</v>
      </c>
      <c r="E10915" t="s">
        <v>533</v>
      </c>
    </row>
    <row r="10916" spans="1:5" x14ac:dyDescent="0.25">
      <c r="A10916" t="s">
        <v>40142</v>
      </c>
      <c r="B10916" t="s">
        <v>20</v>
      </c>
      <c r="C10916" t="s">
        <v>19</v>
      </c>
      <c r="D10916" t="s">
        <v>33</v>
      </c>
      <c r="E10916" t="s">
        <v>538</v>
      </c>
    </row>
    <row r="10917" spans="1:5" x14ac:dyDescent="0.25">
      <c r="A10917" t="s">
        <v>40143</v>
      </c>
      <c r="B10917" t="s">
        <v>20</v>
      </c>
      <c r="C10917" t="s">
        <v>19</v>
      </c>
      <c r="D10917" t="s">
        <v>33</v>
      </c>
      <c r="E10917" t="s">
        <v>530</v>
      </c>
    </row>
    <row r="10918" spans="1:5" x14ac:dyDescent="0.25">
      <c r="A10918" t="s">
        <v>40144</v>
      </c>
      <c r="B10918" t="s">
        <v>20</v>
      </c>
      <c r="C10918" t="s">
        <v>19</v>
      </c>
      <c r="D10918" t="s">
        <v>33</v>
      </c>
      <c r="E10918" t="s">
        <v>553</v>
      </c>
    </row>
    <row r="10919" spans="1:5" x14ac:dyDescent="0.25">
      <c r="A10919" t="s">
        <v>40145</v>
      </c>
      <c r="B10919" t="s">
        <v>20</v>
      </c>
      <c r="C10919" t="s">
        <v>19</v>
      </c>
      <c r="D10919" t="s">
        <v>33</v>
      </c>
      <c r="E10919" t="s">
        <v>533</v>
      </c>
    </row>
    <row r="10920" spans="1:5" x14ac:dyDescent="0.25">
      <c r="A10920" t="s">
        <v>40146</v>
      </c>
      <c r="B10920" t="s">
        <v>20</v>
      </c>
      <c r="C10920" t="s">
        <v>19</v>
      </c>
      <c r="D10920" t="s">
        <v>33</v>
      </c>
      <c r="E10920" t="s">
        <v>530</v>
      </c>
    </row>
    <row r="10921" spans="1:5" x14ac:dyDescent="0.25">
      <c r="A10921" t="s">
        <v>40147</v>
      </c>
      <c r="B10921" t="s">
        <v>20</v>
      </c>
      <c r="C10921" t="s">
        <v>19</v>
      </c>
      <c r="D10921" t="s">
        <v>33</v>
      </c>
      <c r="E10921" t="s">
        <v>530</v>
      </c>
    </row>
    <row r="10922" spans="1:5" x14ac:dyDescent="0.25">
      <c r="A10922" t="s">
        <v>40148</v>
      </c>
      <c r="B10922" t="s">
        <v>20</v>
      </c>
      <c r="C10922" t="s">
        <v>19</v>
      </c>
      <c r="D10922" t="s">
        <v>33</v>
      </c>
      <c r="E10922" t="s">
        <v>562</v>
      </c>
    </row>
    <row r="10923" spans="1:5" x14ac:dyDescent="0.25">
      <c r="A10923" t="s">
        <v>40149</v>
      </c>
      <c r="B10923" t="s">
        <v>20</v>
      </c>
      <c r="C10923" t="s">
        <v>19</v>
      </c>
      <c r="D10923" t="s">
        <v>69</v>
      </c>
      <c r="E10923" t="s">
        <v>533</v>
      </c>
    </row>
    <row r="10924" spans="1:5" x14ac:dyDescent="0.25">
      <c r="A10924" t="s">
        <v>40150</v>
      </c>
      <c r="B10924" t="s">
        <v>20</v>
      </c>
      <c r="C10924" t="s">
        <v>19</v>
      </c>
      <c r="D10924" t="s">
        <v>33</v>
      </c>
      <c r="E10924" t="s">
        <v>530</v>
      </c>
    </row>
    <row r="10925" spans="1:5" x14ac:dyDescent="0.25">
      <c r="A10925" t="s">
        <v>40151</v>
      </c>
      <c r="B10925" t="s">
        <v>20</v>
      </c>
      <c r="C10925" t="s">
        <v>19</v>
      </c>
      <c r="D10925" t="s">
        <v>33</v>
      </c>
      <c r="E10925" t="s">
        <v>530</v>
      </c>
    </row>
    <row r="10926" spans="1:5" x14ac:dyDescent="0.25">
      <c r="A10926" t="s">
        <v>40152</v>
      </c>
      <c r="B10926" t="s">
        <v>20</v>
      </c>
      <c r="C10926" t="s">
        <v>19</v>
      </c>
      <c r="D10926" t="s">
        <v>33</v>
      </c>
      <c r="E10926" t="s">
        <v>538</v>
      </c>
    </row>
    <row r="10927" spans="1:5" x14ac:dyDescent="0.25">
      <c r="A10927" t="s">
        <v>40153</v>
      </c>
      <c r="B10927" t="s">
        <v>20</v>
      </c>
      <c r="C10927" t="s">
        <v>19</v>
      </c>
      <c r="D10927" t="s">
        <v>33</v>
      </c>
      <c r="E10927" t="s">
        <v>530</v>
      </c>
    </row>
    <row r="10928" spans="1:5" x14ac:dyDescent="0.25">
      <c r="A10928" t="s">
        <v>40154</v>
      </c>
      <c r="B10928" t="s">
        <v>20</v>
      </c>
      <c r="C10928" t="s">
        <v>19</v>
      </c>
      <c r="D10928" t="s">
        <v>33</v>
      </c>
      <c r="E10928" t="s">
        <v>533</v>
      </c>
    </row>
    <row r="10929" spans="1:5" x14ac:dyDescent="0.25">
      <c r="A10929" t="s">
        <v>40155</v>
      </c>
      <c r="B10929" t="s">
        <v>20</v>
      </c>
      <c r="C10929" t="s">
        <v>19</v>
      </c>
      <c r="D10929" t="s">
        <v>33</v>
      </c>
      <c r="E10929" t="s">
        <v>533</v>
      </c>
    </row>
    <row r="10930" spans="1:5" x14ac:dyDescent="0.25">
      <c r="A10930" t="s">
        <v>40156</v>
      </c>
      <c r="B10930" t="s">
        <v>20</v>
      </c>
      <c r="C10930" t="s">
        <v>19</v>
      </c>
      <c r="D10930" t="s">
        <v>33</v>
      </c>
      <c r="E10930" t="s">
        <v>530</v>
      </c>
    </row>
    <row r="10931" spans="1:5" x14ac:dyDescent="0.25">
      <c r="A10931" t="s">
        <v>40157</v>
      </c>
      <c r="B10931" t="s">
        <v>20</v>
      </c>
      <c r="C10931" t="s">
        <v>19</v>
      </c>
      <c r="D10931" t="s">
        <v>33</v>
      </c>
      <c r="E10931" t="s">
        <v>538</v>
      </c>
    </row>
    <row r="10932" spans="1:5" x14ac:dyDescent="0.25">
      <c r="A10932" t="s">
        <v>40158</v>
      </c>
      <c r="B10932" t="s">
        <v>20</v>
      </c>
      <c r="C10932" t="s">
        <v>19</v>
      </c>
      <c r="D10932" t="s">
        <v>33</v>
      </c>
      <c r="E10932" t="s">
        <v>538</v>
      </c>
    </row>
    <row r="10933" spans="1:5" x14ac:dyDescent="0.25">
      <c r="A10933" t="s">
        <v>40159</v>
      </c>
      <c r="B10933" t="s">
        <v>20</v>
      </c>
      <c r="C10933" t="s">
        <v>19</v>
      </c>
      <c r="D10933" t="s">
        <v>33</v>
      </c>
      <c r="E10933" t="s">
        <v>526</v>
      </c>
    </row>
    <row r="10934" spans="1:5" x14ac:dyDescent="0.25">
      <c r="A10934" t="s">
        <v>40160</v>
      </c>
      <c r="B10934" t="s">
        <v>20</v>
      </c>
      <c r="C10934" t="s">
        <v>19</v>
      </c>
      <c r="D10934" t="s">
        <v>33</v>
      </c>
      <c r="E10934" t="s">
        <v>530</v>
      </c>
    </row>
    <row r="10935" spans="1:5" x14ac:dyDescent="0.25">
      <c r="A10935" t="s">
        <v>40161</v>
      </c>
      <c r="B10935" t="s">
        <v>20</v>
      </c>
      <c r="C10935" t="s">
        <v>19</v>
      </c>
      <c r="D10935" t="s">
        <v>33</v>
      </c>
      <c r="E10935" t="s">
        <v>553</v>
      </c>
    </row>
    <row r="10936" spans="1:5" x14ac:dyDescent="0.25">
      <c r="A10936" t="s">
        <v>40162</v>
      </c>
      <c r="B10936" t="s">
        <v>20</v>
      </c>
      <c r="C10936" t="s">
        <v>19</v>
      </c>
      <c r="D10936" t="s">
        <v>33</v>
      </c>
      <c r="E10936" t="s">
        <v>533</v>
      </c>
    </row>
    <row r="10937" spans="1:5" x14ac:dyDescent="0.25">
      <c r="A10937" t="s">
        <v>40163</v>
      </c>
      <c r="B10937" t="s">
        <v>20</v>
      </c>
      <c r="C10937" t="s">
        <v>19</v>
      </c>
      <c r="D10937" t="s">
        <v>33</v>
      </c>
      <c r="E10937" t="s">
        <v>538</v>
      </c>
    </row>
    <row r="10938" spans="1:5" x14ac:dyDescent="0.25">
      <c r="A10938" t="s">
        <v>40164</v>
      </c>
      <c r="B10938" t="s">
        <v>20</v>
      </c>
      <c r="C10938" t="s">
        <v>19</v>
      </c>
      <c r="D10938" t="s">
        <v>33</v>
      </c>
      <c r="E10938" t="s">
        <v>530</v>
      </c>
    </row>
    <row r="10939" spans="1:5" x14ac:dyDescent="0.25">
      <c r="A10939" t="s">
        <v>40165</v>
      </c>
      <c r="B10939" t="s">
        <v>20</v>
      </c>
      <c r="C10939" t="s">
        <v>19</v>
      </c>
      <c r="D10939" t="s">
        <v>33</v>
      </c>
      <c r="E10939" t="s">
        <v>533</v>
      </c>
    </row>
    <row r="10940" spans="1:5" x14ac:dyDescent="0.25">
      <c r="A10940" t="s">
        <v>40166</v>
      </c>
      <c r="B10940" t="s">
        <v>20</v>
      </c>
      <c r="C10940" t="s">
        <v>19</v>
      </c>
      <c r="D10940" t="s">
        <v>33</v>
      </c>
      <c r="E10940" t="s">
        <v>530</v>
      </c>
    </row>
    <row r="10941" spans="1:5" x14ac:dyDescent="0.25">
      <c r="A10941" t="s">
        <v>40167</v>
      </c>
      <c r="B10941" t="s">
        <v>20</v>
      </c>
      <c r="C10941" t="s">
        <v>19</v>
      </c>
      <c r="D10941" t="s">
        <v>33</v>
      </c>
      <c r="E10941" t="s">
        <v>530</v>
      </c>
    </row>
    <row r="10942" spans="1:5" x14ac:dyDescent="0.25">
      <c r="A10942" t="s">
        <v>40168</v>
      </c>
      <c r="B10942" t="s">
        <v>20</v>
      </c>
      <c r="C10942" t="s">
        <v>19</v>
      </c>
      <c r="D10942" t="s">
        <v>33</v>
      </c>
      <c r="E10942" t="s">
        <v>530</v>
      </c>
    </row>
    <row r="10943" spans="1:5" x14ac:dyDescent="0.25">
      <c r="A10943" t="s">
        <v>40169</v>
      </c>
      <c r="B10943" t="s">
        <v>20</v>
      </c>
      <c r="C10943" t="s">
        <v>19</v>
      </c>
      <c r="D10943" t="s">
        <v>33</v>
      </c>
      <c r="E10943" t="s">
        <v>533</v>
      </c>
    </row>
    <row r="10944" spans="1:5" x14ac:dyDescent="0.25">
      <c r="A10944" t="s">
        <v>40170</v>
      </c>
      <c r="B10944" t="s">
        <v>20</v>
      </c>
      <c r="C10944" t="s">
        <v>19</v>
      </c>
      <c r="D10944" t="s">
        <v>33</v>
      </c>
      <c r="E10944" t="s">
        <v>530</v>
      </c>
    </row>
    <row r="10945" spans="1:5" x14ac:dyDescent="0.25">
      <c r="A10945" t="s">
        <v>40171</v>
      </c>
      <c r="B10945" t="s">
        <v>20</v>
      </c>
      <c r="C10945" t="s">
        <v>19</v>
      </c>
      <c r="D10945" t="s">
        <v>33</v>
      </c>
      <c r="E10945" t="s">
        <v>562</v>
      </c>
    </row>
    <row r="10946" spans="1:5" x14ac:dyDescent="0.25">
      <c r="A10946" t="s">
        <v>40172</v>
      </c>
      <c r="B10946" t="s">
        <v>20</v>
      </c>
      <c r="C10946" t="s">
        <v>19</v>
      </c>
      <c r="D10946" t="s">
        <v>33</v>
      </c>
      <c r="E10946" t="s">
        <v>530</v>
      </c>
    </row>
    <row r="10947" spans="1:5" x14ac:dyDescent="0.25">
      <c r="A10947" t="s">
        <v>40173</v>
      </c>
      <c r="B10947" t="s">
        <v>20</v>
      </c>
      <c r="C10947" t="s">
        <v>19</v>
      </c>
      <c r="D10947" t="s">
        <v>33</v>
      </c>
      <c r="E10947" t="s">
        <v>533</v>
      </c>
    </row>
    <row r="10948" spans="1:5" x14ac:dyDescent="0.25">
      <c r="A10948" t="s">
        <v>40174</v>
      </c>
      <c r="B10948" t="s">
        <v>20</v>
      </c>
      <c r="C10948" t="s">
        <v>19</v>
      </c>
      <c r="D10948" t="s">
        <v>33</v>
      </c>
      <c r="E10948" t="s">
        <v>538</v>
      </c>
    </row>
    <row r="10949" spans="1:5" x14ac:dyDescent="0.25">
      <c r="A10949" t="s">
        <v>40175</v>
      </c>
      <c r="B10949" t="s">
        <v>20</v>
      </c>
      <c r="C10949" t="s">
        <v>19</v>
      </c>
      <c r="D10949" t="s">
        <v>33</v>
      </c>
      <c r="E10949" t="s">
        <v>523</v>
      </c>
    </row>
    <row r="10950" spans="1:5" x14ac:dyDescent="0.25">
      <c r="A10950" t="s">
        <v>40176</v>
      </c>
      <c r="B10950" t="s">
        <v>20</v>
      </c>
      <c r="C10950" t="s">
        <v>19</v>
      </c>
      <c r="D10950" t="s">
        <v>33</v>
      </c>
      <c r="E10950" t="s">
        <v>562</v>
      </c>
    </row>
    <row r="10951" spans="1:5" x14ac:dyDescent="0.25">
      <c r="A10951" t="s">
        <v>40177</v>
      </c>
      <c r="B10951" t="s">
        <v>20</v>
      </c>
      <c r="C10951" t="s">
        <v>19</v>
      </c>
      <c r="D10951" t="s">
        <v>33</v>
      </c>
      <c r="E10951" t="s">
        <v>533</v>
      </c>
    </row>
    <row r="10952" spans="1:5" x14ac:dyDescent="0.25">
      <c r="A10952" t="s">
        <v>40178</v>
      </c>
      <c r="B10952" t="s">
        <v>20</v>
      </c>
      <c r="C10952" t="s">
        <v>19</v>
      </c>
      <c r="D10952" t="s">
        <v>33</v>
      </c>
      <c r="E10952" t="s">
        <v>538</v>
      </c>
    </row>
    <row r="10953" spans="1:5" x14ac:dyDescent="0.25">
      <c r="A10953" t="s">
        <v>40179</v>
      </c>
      <c r="B10953" t="s">
        <v>20</v>
      </c>
      <c r="C10953" t="s">
        <v>19</v>
      </c>
      <c r="D10953" t="s">
        <v>33</v>
      </c>
      <c r="E10953" t="s">
        <v>533</v>
      </c>
    </row>
    <row r="10954" spans="1:5" x14ac:dyDescent="0.25">
      <c r="A10954" t="s">
        <v>40180</v>
      </c>
      <c r="B10954" t="s">
        <v>20</v>
      </c>
      <c r="C10954" t="s">
        <v>19</v>
      </c>
      <c r="D10954" t="s">
        <v>33</v>
      </c>
      <c r="E10954" t="s">
        <v>530</v>
      </c>
    </row>
    <row r="10955" spans="1:5" x14ac:dyDescent="0.25">
      <c r="A10955" t="s">
        <v>40181</v>
      </c>
      <c r="B10955" t="s">
        <v>20</v>
      </c>
      <c r="C10955" t="s">
        <v>19</v>
      </c>
      <c r="D10955" t="s">
        <v>33</v>
      </c>
      <c r="E10955" t="s">
        <v>533</v>
      </c>
    </row>
    <row r="10956" spans="1:5" x14ac:dyDescent="0.25">
      <c r="A10956" t="s">
        <v>40182</v>
      </c>
      <c r="B10956" t="s">
        <v>20</v>
      </c>
      <c r="C10956" t="s">
        <v>19</v>
      </c>
      <c r="D10956" t="s">
        <v>33</v>
      </c>
      <c r="E10956" t="s">
        <v>538</v>
      </c>
    </row>
    <row r="10957" spans="1:5" x14ac:dyDescent="0.25">
      <c r="A10957" t="s">
        <v>40183</v>
      </c>
      <c r="B10957" t="s">
        <v>20</v>
      </c>
      <c r="C10957" t="s">
        <v>19</v>
      </c>
      <c r="D10957" t="s">
        <v>33</v>
      </c>
      <c r="E10957" t="s">
        <v>523</v>
      </c>
    </row>
    <row r="10958" spans="1:5" x14ac:dyDescent="0.25">
      <c r="A10958" t="s">
        <v>40184</v>
      </c>
      <c r="B10958" t="s">
        <v>20</v>
      </c>
      <c r="C10958" t="s">
        <v>19</v>
      </c>
      <c r="D10958" t="s">
        <v>33</v>
      </c>
      <c r="E10958" t="s">
        <v>533</v>
      </c>
    </row>
    <row r="10959" spans="1:5" x14ac:dyDescent="0.25">
      <c r="A10959" t="s">
        <v>40185</v>
      </c>
      <c r="B10959" t="s">
        <v>20</v>
      </c>
      <c r="C10959" t="s">
        <v>19</v>
      </c>
      <c r="D10959" t="s">
        <v>33</v>
      </c>
      <c r="E10959" t="s">
        <v>533</v>
      </c>
    </row>
    <row r="10960" spans="1:5" x14ac:dyDescent="0.25">
      <c r="A10960" t="s">
        <v>40186</v>
      </c>
      <c r="B10960" t="s">
        <v>20</v>
      </c>
      <c r="C10960" t="s">
        <v>19</v>
      </c>
      <c r="D10960" t="s">
        <v>33</v>
      </c>
      <c r="E10960" t="s">
        <v>533</v>
      </c>
    </row>
    <row r="10961" spans="1:5" x14ac:dyDescent="0.25">
      <c r="A10961" t="s">
        <v>40187</v>
      </c>
      <c r="B10961" t="s">
        <v>20</v>
      </c>
      <c r="C10961" t="s">
        <v>19</v>
      </c>
      <c r="D10961" t="s">
        <v>33</v>
      </c>
      <c r="E10961" t="s">
        <v>533</v>
      </c>
    </row>
    <row r="10962" spans="1:5" x14ac:dyDescent="0.25">
      <c r="A10962" t="s">
        <v>40188</v>
      </c>
      <c r="B10962" t="s">
        <v>20</v>
      </c>
      <c r="C10962" t="s">
        <v>19</v>
      </c>
      <c r="D10962" t="s">
        <v>33</v>
      </c>
      <c r="E10962" t="s">
        <v>533</v>
      </c>
    </row>
    <row r="10963" spans="1:5" x14ac:dyDescent="0.25">
      <c r="A10963" t="s">
        <v>40189</v>
      </c>
      <c r="B10963" t="s">
        <v>20</v>
      </c>
      <c r="C10963" t="s">
        <v>19</v>
      </c>
      <c r="D10963" t="s">
        <v>33</v>
      </c>
      <c r="E10963" t="s">
        <v>611</v>
      </c>
    </row>
    <row r="10964" spans="1:5" x14ac:dyDescent="0.25">
      <c r="A10964" t="s">
        <v>40190</v>
      </c>
      <c r="B10964" t="s">
        <v>20</v>
      </c>
      <c r="C10964" t="s">
        <v>19</v>
      </c>
      <c r="D10964" t="s">
        <v>33</v>
      </c>
      <c r="E10964" t="s">
        <v>530</v>
      </c>
    </row>
    <row r="10965" spans="1:5" x14ac:dyDescent="0.25">
      <c r="A10965" t="s">
        <v>40191</v>
      </c>
      <c r="B10965" t="s">
        <v>20</v>
      </c>
      <c r="C10965" t="s">
        <v>19</v>
      </c>
      <c r="D10965" t="s">
        <v>33</v>
      </c>
      <c r="E10965" t="s">
        <v>533</v>
      </c>
    </row>
    <row r="10966" spans="1:5" x14ac:dyDescent="0.25">
      <c r="A10966" t="s">
        <v>40192</v>
      </c>
      <c r="B10966" t="s">
        <v>20</v>
      </c>
      <c r="C10966" t="s">
        <v>19</v>
      </c>
      <c r="D10966" t="s">
        <v>33</v>
      </c>
      <c r="E10966" t="s">
        <v>538</v>
      </c>
    </row>
    <row r="10967" spans="1:5" x14ac:dyDescent="0.25">
      <c r="A10967" t="s">
        <v>40193</v>
      </c>
      <c r="B10967" t="s">
        <v>20</v>
      </c>
      <c r="C10967" t="s">
        <v>19</v>
      </c>
      <c r="D10967" t="s">
        <v>33</v>
      </c>
      <c r="E10967" t="s">
        <v>533</v>
      </c>
    </row>
    <row r="10968" spans="1:5" x14ac:dyDescent="0.25">
      <c r="A10968" t="s">
        <v>40194</v>
      </c>
      <c r="B10968" t="s">
        <v>20</v>
      </c>
      <c r="C10968" t="s">
        <v>19</v>
      </c>
      <c r="D10968" t="s">
        <v>33</v>
      </c>
      <c r="E10968" t="s">
        <v>530</v>
      </c>
    </row>
    <row r="10969" spans="1:5" x14ac:dyDescent="0.25">
      <c r="A10969" t="s">
        <v>40195</v>
      </c>
      <c r="B10969" t="s">
        <v>20</v>
      </c>
      <c r="C10969" t="s">
        <v>19</v>
      </c>
      <c r="D10969" t="s">
        <v>33</v>
      </c>
      <c r="E10969" t="s">
        <v>530</v>
      </c>
    </row>
    <row r="10970" spans="1:5" x14ac:dyDescent="0.25">
      <c r="A10970" t="s">
        <v>40196</v>
      </c>
      <c r="B10970" t="s">
        <v>20</v>
      </c>
      <c r="C10970" t="s">
        <v>19</v>
      </c>
      <c r="D10970" t="s">
        <v>33</v>
      </c>
      <c r="E10970" t="s">
        <v>530</v>
      </c>
    </row>
    <row r="10971" spans="1:5" x14ac:dyDescent="0.25">
      <c r="A10971" t="s">
        <v>40197</v>
      </c>
      <c r="B10971" t="s">
        <v>20</v>
      </c>
      <c r="C10971" t="s">
        <v>19</v>
      </c>
      <c r="D10971" t="s">
        <v>33</v>
      </c>
      <c r="E10971" t="s">
        <v>533</v>
      </c>
    </row>
    <row r="10972" spans="1:5" x14ac:dyDescent="0.25">
      <c r="A10972" t="s">
        <v>40198</v>
      </c>
      <c r="B10972" t="s">
        <v>20</v>
      </c>
      <c r="C10972" t="s">
        <v>19</v>
      </c>
      <c r="D10972" t="s">
        <v>33</v>
      </c>
      <c r="E10972" t="s">
        <v>533</v>
      </c>
    </row>
    <row r="10973" spans="1:5" x14ac:dyDescent="0.25">
      <c r="A10973" t="s">
        <v>40199</v>
      </c>
      <c r="B10973" t="s">
        <v>20</v>
      </c>
      <c r="C10973" t="s">
        <v>19</v>
      </c>
      <c r="D10973" t="s">
        <v>33</v>
      </c>
      <c r="E10973" t="s">
        <v>530</v>
      </c>
    </row>
    <row r="10974" spans="1:5" x14ac:dyDescent="0.25">
      <c r="A10974" t="s">
        <v>40200</v>
      </c>
      <c r="B10974" t="s">
        <v>20</v>
      </c>
      <c r="C10974" t="s">
        <v>19</v>
      </c>
      <c r="D10974" t="s">
        <v>33</v>
      </c>
      <c r="E10974" t="s">
        <v>530</v>
      </c>
    </row>
    <row r="10975" spans="1:5" x14ac:dyDescent="0.25">
      <c r="A10975" t="s">
        <v>40201</v>
      </c>
      <c r="B10975" t="s">
        <v>20</v>
      </c>
      <c r="C10975" t="s">
        <v>19</v>
      </c>
      <c r="D10975" t="s">
        <v>33</v>
      </c>
      <c r="E10975" t="s">
        <v>530</v>
      </c>
    </row>
    <row r="10976" spans="1:5" x14ac:dyDescent="0.25">
      <c r="A10976" t="s">
        <v>40202</v>
      </c>
      <c r="B10976" t="s">
        <v>20</v>
      </c>
      <c r="C10976" t="s">
        <v>19</v>
      </c>
      <c r="D10976" t="s">
        <v>33</v>
      </c>
      <c r="E10976" t="s">
        <v>530</v>
      </c>
    </row>
    <row r="10977" spans="1:5" x14ac:dyDescent="0.25">
      <c r="A10977" t="s">
        <v>40203</v>
      </c>
      <c r="B10977" t="s">
        <v>20</v>
      </c>
      <c r="C10977" t="s">
        <v>19</v>
      </c>
      <c r="D10977" t="s">
        <v>33</v>
      </c>
      <c r="E10977" t="s">
        <v>533</v>
      </c>
    </row>
    <row r="10978" spans="1:5" x14ac:dyDescent="0.25">
      <c r="A10978" t="s">
        <v>40204</v>
      </c>
      <c r="B10978" t="s">
        <v>20</v>
      </c>
      <c r="C10978" t="s">
        <v>19</v>
      </c>
      <c r="D10978" t="s">
        <v>33</v>
      </c>
      <c r="E10978" t="s">
        <v>533</v>
      </c>
    </row>
    <row r="10979" spans="1:5" x14ac:dyDescent="0.25">
      <c r="A10979" t="s">
        <v>40205</v>
      </c>
      <c r="B10979" t="s">
        <v>20</v>
      </c>
      <c r="C10979" t="s">
        <v>19</v>
      </c>
      <c r="D10979" t="s">
        <v>33</v>
      </c>
      <c r="E10979" t="s">
        <v>533</v>
      </c>
    </row>
    <row r="10980" spans="1:5" x14ac:dyDescent="0.25">
      <c r="A10980" t="s">
        <v>40206</v>
      </c>
      <c r="B10980" t="s">
        <v>20</v>
      </c>
      <c r="C10980" t="s">
        <v>19</v>
      </c>
      <c r="D10980" t="s">
        <v>33</v>
      </c>
      <c r="E10980" t="s">
        <v>533</v>
      </c>
    </row>
    <row r="10981" spans="1:5" x14ac:dyDescent="0.25">
      <c r="A10981" t="s">
        <v>40207</v>
      </c>
      <c r="B10981" t="s">
        <v>20</v>
      </c>
      <c r="C10981" t="s">
        <v>19</v>
      </c>
      <c r="D10981" t="s">
        <v>33</v>
      </c>
      <c r="E10981" t="s">
        <v>538</v>
      </c>
    </row>
    <row r="10982" spans="1:5" x14ac:dyDescent="0.25">
      <c r="A10982" t="s">
        <v>40208</v>
      </c>
      <c r="B10982" t="s">
        <v>20</v>
      </c>
      <c r="C10982" t="s">
        <v>19</v>
      </c>
      <c r="D10982" t="s">
        <v>33</v>
      </c>
      <c r="E10982" t="s">
        <v>530</v>
      </c>
    </row>
    <row r="10983" spans="1:5" x14ac:dyDescent="0.25">
      <c r="A10983" t="s">
        <v>40209</v>
      </c>
      <c r="B10983" t="s">
        <v>20</v>
      </c>
      <c r="C10983" t="s">
        <v>19</v>
      </c>
      <c r="D10983" t="s">
        <v>65</v>
      </c>
      <c r="E10983" t="s">
        <v>530</v>
      </c>
    </row>
    <row r="10984" spans="1:5" x14ac:dyDescent="0.25">
      <c r="A10984" t="s">
        <v>40210</v>
      </c>
      <c r="B10984" t="s">
        <v>20</v>
      </c>
      <c r="C10984" t="s">
        <v>19</v>
      </c>
      <c r="D10984" t="s">
        <v>33</v>
      </c>
      <c r="E10984" t="s">
        <v>533</v>
      </c>
    </row>
    <row r="10985" spans="1:5" x14ac:dyDescent="0.25">
      <c r="A10985" t="s">
        <v>40211</v>
      </c>
      <c r="B10985" t="s">
        <v>20</v>
      </c>
      <c r="C10985" t="s">
        <v>19</v>
      </c>
      <c r="D10985" t="s">
        <v>33</v>
      </c>
      <c r="E10985" t="s">
        <v>562</v>
      </c>
    </row>
    <row r="10986" spans="1:5" x14ac:dyDescent="0.25">
      <c r="A10986" t="s">
        <v>40212</v>
      </c>
      <c r="B10986" t="s">
        <v>20</v>
      </c>
      <c r="C10986" t="s">
        <v>19</v>
      </c>
      <c r="D10986" t="s">
        <v>33</v>
      </c>
      <c r="E10986" t="s">
        <v>530</v>
      </c>
    </row>
    <row r="10987" spans="1:5" x14ac:dyDescent="0.25">
      <c r="A10987" t="s">
        <v>40213</v>
      </c>
      <c r="B10987" t="s">
        <v>20</v>
      </c>
      <c r="C10987" t="s">
        <v>19</v>
      </c>
      <c r="D10987" t="s">
        <v>33</v>
      </c>
      <c r="E10987" t="s">
        <v>533</v>
      </c>
    </row>
    <row r="10988" spans="1:5" x14ac:dyDescent="0.25">
      <c r="A10988" t="s">
        <v>40214</v>
      </c>
      <c r="B10988" t="s">
        <v>20</v>
      </c>
      <c r="C10988" t="s">
        <v>19</v>
      </c>
      <c r="D10988" t="s">
        <v>33</v>
      </c>
      <c r="E10988" t="s">
        <v>533</v>
      </c>
    </row>
    <row r="10989" spans="1:5" x14ac:dyDescent="0.25">
      <c r="A10989" t="s">
        <v>40215</v>
      </c>
      <c r="B10989" t="s">
        <v>20</v>
      </c>
      <c r="C10989" t="s">
        <v>19</v>
      </c>
      <c r="D10989" t="s">
        <v>33</v>
      </c>
      <c r="E10989" t="s">
        <v>538</v>
      </c>
    </row>
    <row r="10990" spans="1:5" x14ac:dyDescent="0.25">
      <c r="A10990" t="s">
        <v>40216</v>
      </c>
      <c r="B10990" t="s">
        <v>20</v>
      </c>
      <c r="C10990" t="s">
        <v>19</v>
      </c>
      <c r="D10990" t="s">
        <v>33</v>
      </c>
      <c r="E10990" t="s">
        <v>533</v>
      </c>
    </row>
    <row r="10991" spans="1:5" x14ac:dyDescent="0.25">
      <c r="A10991" t="s">
        <v>40217</v>
      </c>
      <c r="B10991" t="s">
        <v>20</v>
      </c>
      <c r="C10991" t="s">
        <v>19</v>
      </c>
      <c r="D10991" t="s">
        <v>33</v>
      </c>
      <c r="E10991" t="s">
        <v>533</v>
      </c>
    </row>
    <row r="10992" spans="1:5" x14ac:dyDescent="0.25">
      <c r="A10992" t="s">
        <v>40218</v>
      </c>
      <c r="B10992" t="s">
        <v>20</v>
      </c>
      <c r="C10992" t="s">
        <v>19</v>
      </c>
      <c r="D10992" t="s">
        <v>33</v>
      </c>
      <c r="E10992" t="s">
        <v>533</v>
      </c>
    </row>
    <row r="10993" spans="1:5" x14ac:dyDescent="0.25">
      <c r="A10993" t="s">
        <v>40219</v>
      </c>
      <c r="B10993" t="s">
        <v>20</v>
      </c>
      <c r="C10993" t="s">
        <v>19</v>
      </c>
      <c r="D10993" t="s">
        <v>33</v>
      </c>
      <c r="E10993" t="s">
        <v>533</v>
      </c>
    </row>
    <row r="10994" spans="1:5" x14ac:dyDescent="0.25">
      <c r="A10994" t="s">
        <v>40220</v>
      </c>
      <c r="B10994" t="s">
        <v>20</v>
      </c>
      <c r="C10994" t="s">
        <v>19</v>
      </c>
      <c r="D10994" t="s">
        <v>33</v>
      </c>
      <c r="E10994" t="s">
        <v>538</v>
      </c>
    </row>
    <row r="10995" spans="1:5" x14ac:dyDescent="0.25">
      <c r="A10995" t="s">
        <v>40221</v>
      </c>
      <c r="B10995" t="s">
        <v>20</v>
      </c>
      <c r="C10995" t="s">
        <v>19</v>
      </c>
      <c r="D10995" t="s">
        <v>33</v>
      </c>
      <c r="E10995" t="s">
        <v>533</v>
      </c>
    </row>
    <row r="10996" spans="1:5" x14ac:dyDescent="0.25">
      <c r="A10996" t="s">
        <v>40222</v>
      </c>
      <c r="B10996" t="s">
        <v>20</v>
      </c>
      <c r="C10996" t="s">
        <v>19</v>
      </c>
      <c r="D10996" t="s">
        <v>33</v>
      </c>
      <c r="E10996" t="s">
        <v>538</v>
      </c>
    </row>
    <row r="10997" spans="1:5" x14ac:dyDescent="0.25">
      <c r="A10997" t="s">
        <v>40223</v>
      </c>
      <c r="B10997" t="s">
        <v>20</v>
      </c>
      <c r="C10997" t="s">
        <v>19</v>
      </c>
      <c r="D10997" t="s">
        <v>33</v>
      </c>
      <c r="E10997" t="s">
        <v>533</v>
      </c>
    </row>
    <row r="10998" spans="1:5" x14ac:dyDescent="0.25">
      <c r="A10998" t="s">
        <v>40224</v>
      </c>
      <c r="B10998" t="s">
        <v>20</v>
      </c>
      <c r="C10998" t="s">
        <v>19</v>
      </c>
      <c r="D10998" t="s">
        <v>33</v>
      </c>
      <c r="E10998" t="s">
        <v>533</v>
      </c>
    </row>
    <row r="10999" spans="1:5" x14ac:dyDescent="0.25">
      <c r="A10999" t="s">
        <v>40225</v>
      </c>
      <c r="B10999" t="s">
        <v>20</v>
      </c>
      <c r="C10999" t="s">
        <v>19</v>
      </c>
      <c r="D10999" t="s">
        <v>33</v>
      </c>
      <c r="E10999" t="s">
        <v>538</v>
      </c>
    </row>
    <row r="11000" spans="1:5" x14ac:dyDescent="0.25">
      <c r="A11000" t="s">
        <v>40226</v>
      </c>
      <c r="B11000" t="s">
        <v>20</v>
      </c>
      <c r="C11000" t="s">
        <v>19</v>
      </c>
      <c r="D11000" t="s">
        <v>33</v>
      </c>
      <c r="E11000" t="s">
        <v>533</v>
      </c>
    </row>
    <row r="11001" spans="1:5" x14ac:dyDescent="0.25">
      <c r="A11001" t="s">
        <v>40227</v>
      </c>
      <c r="B11001" t="s">
        <v>20</v>
      </c>
      <c r="C11001" t="s">
        <v>19</v>
      </c>
      <c r="D11001" t="s">
        <v>33</v>
      </c>
      <c r="E11001" t="s">
        <v>533</v>
      </c>
    </row>
    <row r="11002" spans="1:5" x14ac:dyDescent="0.25">
      <c r="A11002" t="s">
        <v>40228</v>
      </c>
      <c r="B11002" t="s">
        <v>20</v>
      </c>
      <c r="C11002" t="s">
        <v>19</v>
      </c>
      <c r="D11002" t="s">
        <v>33</v>
      </c>
      <c r="E11002" t="s">
        <v>538</v>
      </c>
    </row>
    <row r="11003" spans="1:5" x14ac:dyDescent="0.25">
      <c r="A11003" t="s">
        <v>40229</v>
      </c>
      <c r="B11003" t="s">
        <v>20</v>
      </c>
      <c r="C11003" t="s">
        <v>19</v>
      </c>
      <c r="D11003" t="s">
        <v>33</v>
      </c>
      <c r="E11003" t="s">
        <v>530</v>
      </c>
    </row>
    <row r="11004" spans="1:5" x14ac:dyDescent="0.25">
      <c r="A11004" t="s">
        <v>40230</v>
      </c>
      <c r="B11004" t="s">
        <v>20</v>
      </c>
      <c r="C11004" t="s">
        <v>19</v>
      </c>
      <c r="D11004" t="s">
        <v>33</v>
      </c>
      <c r="E11004" t="s">
        <v>530</v>
      </c>
    </row>
    <row r="11005" spans="1:5" x14ac:dyDescent="0.25">
      <c r="A11005" t="s">
        <v>40231</v>
      </c>
      <c r="B11005" t="s">
        <v>20</v>
      </c>
      <c r="C11005" t="s">
        <v>19</v>
      </c>
      <c r="D11005" t="s">
        <v>33</v>
      </c>
      <c r="E11005" t="s">
        <v>530</v>
      </c>
    </row>
    <row r="11006" spans="1:5" x14ac:dyDescent="0.25">
      <c r="A11006" t="s">
        <v>40232</v>
      </c>
      <c r="B11006" t="s">
        <v>20</v>
      </c>
      <c r="C11006" t="s">
        <v>19</v>
      </c>
      <c r="D11006" t="s">
        <v>33</v>
      </c>
      <c r="E11006" t="s">
        <v>562</v>
      </c>
    </row>
    <row r="11007" spans="1:5" x14ac:dyDescent="0.25">
      <c r="A11007" t="s">
        <v>40233</v>
      </c>
      <c r="B11007" t="s">
        <v>20</v>
      </c>
      <c r="C11007" t="s">
        <v>19</v>
      </c>
      <c r="D11007" t="s">
        <v>33</v>
      </c>
      <c r="E11007" t="s">
        <v>538</v>
      </c>
    </row>
    <row r="11008" spans="1:5" x14ac:dyDescent="0.25">
      <c r="A11008" t="s">
        <v>40234</v>
      </c>
      <c r="B11008" t="s">
        <v>20</v>
      </c>
      <c r="C11008" t="s">
        <v>19</v>
      </c>
      <c r="D11008" t="s">
        <v>33</v>
      </c>
      <c r="E11008" t="s">
        <v>530</v>
      </c>
    </row>
    <row r="11009" spans="1:5" x14ac:dyDescent="0.25">
      <c r="A11009" t="s">
        <v>40235</v>
      </c>
      <c r="B11009" t="s">
        <v>20</v>
      </c>
      <c r="C11009" t="s">
        <v>19</v>
      </c>
      <c r="D11009" t="s">
        <v>69</v>
      </c>
      <c r="E11009" t="s">
        <v>530</v>
      </c>
    </row>
    <row r="11010" spans="1:5" x14ac:dyDescent="0.25">
      <c r="A11010" t="s">
        <v>40236</v>
      </c>
      <c r="B11010" t="s">
        <v>20</v>
      </c>
      <c r="C11010" t="s">
        <v>19</v>
      </c>
      <c r="D11010" t="s">
        <v>33</v>
      </c>
      <c r="E11010" t="s">
        <v>538</v>
      </c>
    </row>
    <row r="11011" spans="1:5" x14ac:dyDescent="0.25">
      <c r="A11011" t="s">
        <v>40237</v>
      </c>
      <c r="B11011" t="s">
        <v>20</v>
      </c>
      <c r="C11011" t="s">
        <v>19</v>
      </c>
      <c r="D11011" t="s">
        <v>33</v>
      </c>
      <c r="E11011" t="s">
        <v>595</v>
      </c>
    </row>
    <row r="11012" spans="1:5" x14ac:dyDescent="0.25">
      <c r="A11012" t="s">
        <v>40238</v>
      </c>
      <c r="B11012" t="s">
        <v>20</v>
      </c>
      <c r="C11012" t="s">
        <v>19</v>
      </c>
      <c r="D11012" t="s">
        <v>33</v>
      </c>
      <c r="E11012" t="s">
        <v>533</v>
      </c>
    </row>
    <row r="11013" spans="1:5" x14ac:dyDescent="0.25">
      <c r="A11013" t="s">
        <v>40239</v>
      </c>
      <c r="B11013" t="s">
        <v>20</v>
      </c>
      <c r="C11013" t="s">
        <v>19</v>
      </c>
      <c r="D11013" t="s">
        <v>33</v>
      </c>
      <c r="E11013" t="s">
        <v>530</v>
      </c>
    </row>
    <row r="11014" spans="1:5" x14ac:dyDescent="0.25">
      <c r="A11014" t="s">
        <v>40240</v>
      </c>
      <c r="B11014" t="s">
        <v>20</v>
      </c>
      <c r="C11014" t="s">
        <v>19</v>
      </c>
      <c r="D11014" t="s">
        <v>33</v>
      </c>
      <c r="E11014" t="s">
        <v>530</v>
      </c>
    </row>
    <row r="11015" spans="1:5" x14ac:dyDescent="0.25">
      <c r="A11015" t="s">
        <v>40241</v>
      </c>
      <c r="B11015" t="s">
        <v>20</v>
      </c>
      <c r="C11015" t="s">
        <v>19</v>
      </c>
      <c r="D11015" t="s">
        <v>33</v>
      </c>
      <c r="E11015" t="s">
        <v>533</v>
      </c>
    </row>
    <row r="11016" spans="1:5" x14ac:dyDescent="0.25">
      <c r="A11016" t="s">
        <v>40242</v>
      </c>
      <c r="B11016" t="s">
        <v>20</v>
      </c>
      <c r="C11016" t="s">
        <v>19</v>
      </c>
      <c r="D11016" t="s">
        <v>33</v>
      </c>
      <c r="E11016" t="s">
        <v>530</v>
      </c>
    </row>
    <row r="11017" spans="1:5" x14ac:dyDescent="0.25">
      <c r="A11017" t="s">
        <v>40243</v>
      </c>
      <c r="B11017" t="s">
        <v>20</v>
      </c>
      <c r="C11017" t="s">
        <v>19</v>
      </c>
      <c r="D11017" t="s">
        <v>33</v>
      </c>
      <c r="E11017" t="s">
        <v>530</v>
      </c>
    </row>
    <row r="11018" spans="1:5" x14ac:dyDescent="0.25">
      <c r="A11018" t="s">
        <v>40244</v>
      </c>
      <c r="B11018" t="s">
        <v>20</v>
      </c>
      <c r="C11018" t="s">
        <v>19</v>
      </c>
      <c r="D11018" t="s">
        <v>33</v>
      </c>
      <c r="E11018" t="s">
        <v>553</v>
      </c>
    </row>
    <row r="11019" spans="1:5" x14ac:dyDescent="0.25">
      <c r="A11019" t="s">
        <v>40245</v>
      </c>
      <c r="B11019" t="s">
        <v>20</v>
      </c>
      <c r="C11019" t="s">
        <v>19</v>
      </c>
      <c r="D11019" t="s">
        <v>65</v>
      </c>
      <c r="E11019" t="s">
        <v>533</v>
      </c>
    </row>
    <row r="11020" spans="1:5" x14ac:dyDescent="0.25">
      <c r="A11020" t="s">
        <v>40246</v>
      </c>
      <c r="B11020" t="s">
        <v>20</v>
      </c>
      <c r="C11020" t="s">
        <v>19</v>
      </c>
      <c r="D11020" t="s">
        <v>33</v>
      </c>
      <c r="E11020" t="s">
        <v>530</v>
      </c>
    </row>
    <row r="11021" spans="1:5" x14ac:dyDescent="0.25">
      <c r="A11021" t="s">
        <v>40247</v>
      </c>
      <c r="B11021" t="s">
        <v>20</v>
      </c>
      <c r="C11021" t="s">
        <v>19</v>
      </c>
      <c r="D11021" t="s">
        <v>33</v>
      </c>
      <c r="E11021" t="s">
        <v>533</v>
      </c>
    </row>
    <row r="11022" spans="1:5" x14ac:dyDescent="0.25">
      <c r="A11022" t="s">
        <v>40248</v>
      </c>
      <c r="B11022" t="s">
        <v>20</v>
      </c>
      <c r="C11022" t="s">
        <v>19</v>
      </c>
      <c r="D11022" t="s">
        <v>33</v>
      </c>
      <c r="E11022" t="s">
        <v>530</v>
      </c>
    </row>
    <row r="11023" spans="1:5" x14ac:dyDescent="0.25">
      <c r="A11023" t="s">
        <v>40249</v>
      </c>
      <c r="B11023" t="s">
        <v>20</v>
      </c>
      <c r="C11023" t="s">
        <v>19</v>
      </c>
      <c r="D11023" t="s">
        <v>33</v>
      </c>
      <c r="E11023" t="s">
        <v>533</v>
      </c>
    </row>
    <row r="11024" spans="1:5" x14ac:dyDescent="0.25">
      <c r="A11024" t="s">
        <v>40250</v>
      </c>
      <c r="B11024" t="s">
        <v>20</v>
      </c>
      <c r="C11024" t="s">
        <v>19</v>
      </c>
      <c r="D11024" t="s">
        <v>33</v>
      </c>
      <c r="E11024" t="s">
        <v>530</v>
      </c>
    </row>
    <row r="11025" spans="1:5" x14ac:dyDescent="0.25">
      <c r="A11025" t="s">
        <v>40251</v>
      </c>
      <c r="B11025" t="s">
        <v>20</v>
      </c>
      <c r="C11025" t="s">
        <v>19</v>
      </c>
      <c r="D11025" t="s">
        <v>33</v>
      </c>
      <c r="E11025" t="s">
        <v>533</v>
      </c>
    </row>
    <row r="11026" spans="1:5" x14ac:dyDescent="0.25">
      <c r="A11026" t="s">
        <v>40252</v>
      </c>
      <c r="B11026" t="s">
        <v>20</v>
      </c>
      <c r="C11026" t="s">
        <v>19</v>
      </c>
      <c r="D11026" t="s">
        <v>33</v>
      </c>
      <c r="E11026" t="s">
        <v>533</v>
      </c>
    </row>
    <row r="11027" spans="1:5" x14ac:dyDescent="0.25">
      <c r="A11027" t="s">
        <v>40253</v>
      </c>
      <c r="B11027" t="s">
        <v>20</v>
      </c>
      <c r="C11027" t="s">
        <v>19</v>
      </c>
      <c r="D11027" t="s">
        <v>65</v>
      </c>
      <c r="E11027" t="s">
        <v>533</v>
      </c>
    </row>
    <row r="11028" spans="1:5" x14ac:dyDescent="0.25">
      <c r="A11028" t="s">
        <v>40254</v>
      </c>
      <c r="B11028" t="s">
        <v>20</v>
      </c>
      <c r="C11028" t="s">
        <v>19</v>
      </c>
      <c r="D11028" t="s">
        <v>33</v>
      </c>
      <c r="E11028" t="s">
        <v>533</v>
      </c>
    </row>
    <row r="11029" spans="1:5" x14ac:dyDescent="0.25">
      <c r="A11029" t="s">
        <v>40255</v>
      </c>
      <c r="B11029" t="s">
        <v>20</v>
      </c>
      <c r="C11029" t="s">
        <v>19</v>
      </c>
      <c r="D11029" t="s">
        <v>33</v>
      </c>
      <c r="E11029" t="s">
        <v>538</v>
      </c>
    </row>
    <row r="11030" spans="1:5" x14ac:dyDescent="0.25">
      <c r="A11030" t="s">
        <v>40256</v>
      </c>
      <c r="B11030" t="s">
        <v>20</v>
      </c>
      <c r="C11030" t="s">
        <v>19</v>
      </c>
      <c r="D11030" t="s">
        <v>33</v>
      </c>
      <c r="E11030" t="s">
        <v>562</v>
      </c>
    </row>
    <row r="11031" spans="1:5" x14ac:dyDescent="0.25">
      <c r="A11031" t="s">
        <v>40257</v>
      </c>
      <c r="B11031" t="s">
        <v>20</v>
      </c>
      <c r="C11031" t="s">
        <v>19</v>
      </c>
      <c r="D11031" t="s">
        <v>33</v>
      </c>
      <c r="E11031" t="s">
        <v>533</v>
      </c>
    </row>
    <row r="11032" spans="1:5" x14ac:dyDescent="0.25">
      <c r="A11032" t="s">
        <v>40258</v>
      </c>
      <c r="B11032" t="s">
        <v>20</v>
      </c>
      <c r="C11032" t="s">
        <v>19</v>
      </c>
      <c r="D11032" t="s">
        <v>33</v>
      </c>
      <c r="E11032" t="s">
        <v>533</v>
      </c>
    </row>
    <row r="11033" spans="1:5" x14ac:dyDescent="0.25">
      <c r="A11033" t="s">
        <v>40259</v>
      </c>
      <c r="B11033" t="s">
        <v>20</v>
      </c>
      <c r="C11033" t="s">
        <v>19</v>
      </c>
      <c r="D11033" t="s">
        <v>33</v>
      </c>
      <c r="E11033" t="s">
        <v>533</v>
      </c>
    </row>
    <row r="11034" spans="1:5" x14ac:dyDescent="0.25">
      <c r="A11034" t="s">
        <v>40260</v>
      </c>
      <c r="B11034" t="s">
        <v>20</v>
      </c>
      <c r="C11034" t="s">
        <v>19</v>
      </c>
      <c r="D11034" t="s">
        <v>33</v>
      </c>
      <c r="E11034" t="s">
        <v>533</v>
      </c>
    </row>
    <row r="11035" spans="1:5" x14ac:dyDescent="0.25">
      <c r="A11035" t="s">
        <v>40261</v>
      </c>
      <c r="B11035" t="s">
        <v>20</v>
      </c>
      <c r="C11035" t="s">
        <v>19</v>
      </c>
      <c r="D11035" t="s">
        <v>33</v>
      </c>
      <c r="E11035" t="s">
        <v>562</v>
      </c>
    </row>
    <row r="11036" spans="1:5" x14ac:dyDescent="0.25">
      <c r="A11036" t="s">
        <v>40262</v>
      </c>
      <c r="B11036" t="s">
        <v>20</v>
      </c>
      <c r="C11036" t="s">
        <v>19</v>
      </c>
      <c r="D11036" t="s">
        <v>33</v>
      </c>
      <c r="E11036" t="s">
        <v>562</v>
      </c>
    </row>
    <row r="11037" spans="1:5" x14ac:dyDescent="0.25">
      <c r="A11037" t="s">
        <v>40263</v>
      </c>
      <c r="B11037" t="s">
        <v>20</v>
      </c>
      <c r="C11037" t="s">
        <v>19</v>
      </c>
      <c r="D11037" t="s">
        <v>33</v>
      </c>
      <c r="E11037" t="s">
        <v>530</v>
      </c>
    </row>
    <row r="11038" spans="1:5" x14ac:dyDescent="0.25">
      <c r="A11038" t="s">
        <v>40264</v>
      </c>
      <c r="B11038" t="s">
        <v>20</v>
      </c>
      <c r="C11038" t="s">
        <v>19</v>
      </c>
      <c r="D11038" t="s">
        <v>33</v>
      </c>
      <c r="E11038" t="s">
        <v>562</v>
      </c>
    </row>
    <row r="11039" spans="1:5" x14ac:dyDescent="0.25">
      <c r="A11039" t="s">
        <v>40265</v>
      </c>
      <c r="B11039" t="s">
        <v>20</v>
      </c>
      <c r="C11039" t="s">
        <v>19</v>
      </c>
      <c r="D11039" t="s">
        <v>33</v>
      </c>
      <c r="E11039" t="s">
        <v>530</v>
      </c>
    </row>
    <row r="11040" spans="1:5" x14ac:dyDescent="0.25">
      <c r="A11040" t="s">
        <v>40266</v>
      </c>
      <c r="B11040" t="s">
        <v>20</v>
      </c>
      <c r="C11040" t="s">
        <v>19</v>
      </c>
      <c r="D11040" t="s">
        <v>33</v>
      </c>
      <c r="E11040" t="s">
        <v>538</v>
      </c>
    </row>
    <row r="11041" spans="1:5" x14ac:dyDescent="0.25">
      <c r="A11041" t="s">
        <v>40267</v>
      </c>
      <c r="B11041" t="s">
        <v>20</v>
      </c>
      <c r="C11041" t="s">
        <v>19</v>
      </c>
      <c r="D11041" t="s">
        <v>33</v>
      </c>
      <c r="E11041" t="s">
        <v>533</v>
      </c>
    </row>
    <row r="11042" spans="1:5" x14ac:dyDescent="0.25">
      <c r="A11042" t="s">
        <v>40268</v>
      </c>
      <c r="B11042" t="s">
        <v>20</v>
      </c>
      <c r="C11042" t="s">
        <v>19</v>
      </c>
      <c r="D11042" t="s">
        <v>33</v>
      </c>
      <c r="E11042" t="s">
        <v>562</v>
      </c>
    </row>
    <row r="11043" spans="1:5" x14ac:dyDescent="0.25">
      <c r="A11043" t="s">
        <v>40269</v>
      </c>
      <c r="B11043" t="s">
        <v>20</v>
      </c>
      <c r="C11043" t="s">
        <v>19</v>
      </c>
      <c r="D11043" t="s">
        <v>33</v>
      </c>
      <c r="E11043" t="s">
        <v>538</v>
      </c>
    </row>
    <row r="11044" spans="1:5" x14ac:dyDescent="0.25">
      <c r="A11044" t="s">
        <v>40270</v>
      </c>
      <c r="B11044" t="s">
        <v>20</v>
      </c>
      <c r="C11044" t="s">
        <v>19</v>
      </c>
      <c r="D11044" t="s">
        <v>33</v>
      </c>
      <c r="E11044" t="s">
        <v>530</v>
      </c>
    </row>
    <row r="11045" spans="1:5" x14ac:dyDescent="0.25">
      <c r="A11045" t="s">
        <v>44401</v>
      </c>
      <c r="B11045" t="s">
        <v>20</v>
      </c>
      <c r="C11045" t="s">
        <v>19</v>
      </c>
      <c r="D11045" t="s">
        <v>33</v>
      </c>
      <c r="E11045" t="s">
        <v>533</v>
      </c>
    </row>
    <row r="11046" spans="1:5" x14ac:dyDescent="0.25">
      <c r="A11046" t="s">
        <v>40271</v>
      </c>
      <c r="B11046" t="s">
        <v>20</v>
      </c>
      <c r="C11046" t="s">
        <v>19</v>
      </c>
      <c r="D11046" t="s">
        <v>33</v>
      </c>
      <c r="E11046" t="s">
        <v>538</v>
      </c>
    </row>
    <row r="11047" spans="1:5" x14ac:dyDescent="0.25">
      <c r="A11047" t="s">
        <v>40272</v>
      </c>
      <c r="B11047" t="s">
        <v>20</v>
      </c>
      <c r="C11047" t="s">
        <v>19</v>
      </c>
      <c r="D11047" t="s">
        <v>33</v>
      </c>
      <c r="E11047" t="s">
        <v>533</v>
      </c>
    </row>
    <row r="11048" spans="1:5" x14ac:dyDescent="0.25">
      <c r="A11048" t="s">
        <v>40273</v>
      </c>
      <c r="B11048" t="s">
        <v>20</v>
      </c>
      <c r="C11048" t="s">
        <v>19</v>
      </c>
      <c r="D11048" t="s">
        <v>33</v>
      </c>
      <c r="E11048" t="s">
        <v>530</v>
      </c>
    </row>
    <row r="11049" spans="1:5" x14ac:dyDescent="0.25">
      <c r="A11049" t="s">
        <v>40274</v>
      </c>
      <c r="B11049" t="s">
        <v>20</v>
      </c>
      <c r="C11049" t="s">
        <v>19</v>
      </c>
      <c r="D11049" t="s">
        <v>33</v>
      </c>
      <c r="E11049" t="s">
        <v>533</v>
      </c>
    </row>
    <row r="11050" spans="1:5" x14ac:dyDescent="0.25">
      <c r="A11050" t="s">
        <v>40275</v>
      </c>
      <c r="B11050" t="s">
        <v>20</v>
      </c>
      <c r="C11050" t="s">
        <v>19</v>
      </c>
      <c r="D11050" t="s">
        <v>33</v>
      </c>
      <c r="E11050" t="s">
        <v>538</v>
      </c>
    </row>
    <row r="11051" spans="1:5" x14ac:dyDescent="0.25">
      <c r="A11051" t="s">
        <v>40276</v>
      </c>
      <c r="B11051" t="s">
        <v>20</v>
      </c>
      <c r="C11051" t="s">
        <v>19</v>
      </c>
      <c r="D11051" t="s">
        <v>33</v>
      </c>
      <c r="E11051" t="s">
        <v>530</v>
      </c>
    </row>
    <row r="11052" spans="1:5" x14ac:dyDescent="0.25">
      <c r="A11052" t="s">
        <v>40277</v>
      </c>
      <c r="B11052" t="s">
        <v>20</v>
      </c>
      <c r="C11052" t="s">
        <v>19</v>
      </c>
      <c r="D11052" t="s">
        <v>33</v>
      </c>
      <c r="E11052" t="s">
        <v>533</v>
      </c>
    </row>
    <row r="11053" spans="1:5" x14ac:dyDescent="0.25">
      <c r="A11053" t="s">
        <v>40278</v>
      </c>
      <c r="B11053" t="s">
        <v>20</v>
      </c>
      <c r="C11053" t="s">
        <v>19</v>
      </c>
      <c r="D11053" t="s">
        <v>33</v>
      </c>
      <c r="E11053" t="s">
        <v>530</v>
      </c>
    </row>
    <row r="11054" spans="1:5" x14ac:dyDescent="0.25">
      <c r="A11054" t="s">
        <v>40279</v>
      </c>
      <c r="B11054" t="s">
        <v>20</v>
      </c>
      <c r="C11054" t="s">
        <v>19</v>
      </c>
      <c r="D11054" t="s">
        <v>33</v>
      </c>
      <c r="E11054" t="s">
        <v>530</v>
      </c>
    </row>
    <row r="11055" spans="1:5" x14ac:dyDescent="0.25">
      <c r="A11055" t="s">
        <v>40280</v>
      </c>
      <c r="B11055" t="s">
        <v>20</v>
      </c>
      <c r="C11055" t="s">
        <v>19</v>
      </c>
      <c r="D11055" t="s">
        <v>33</v>
      </c>
      <c r="E11055" t="s">
        <v>530</v>
      </c>
    </row>
    <row r="11056" spans="1:5" x14ac:dyDescent="0.25">
      <c r="A11056" t="s">
        <v>40281</v>
      </c>
      <c r="B11056" t="s">
        <v>20</v>
      </c>
      <c r="C11056" t="s">
        <v>19</v>
      </c>
      <c r="D11056" t="s">
        <v>33</v>
      </c>
      <c r="E11056" t="s">
        <v>530</v>
      </c>
    </row>
    <row r="11057" spans="1:5" x14ac:dyDescent="0.25">
      <c r="A11057" t="s">
        <v>40282</v>
      </c>
      <c r="B11057" t="s">
        <v>20</v>
      </c>
      <c r="C11057" t="s">
        <v>19</v>
      </c>
      <c r="D11057" t="s">
        <v>33</v>
      </c>
      <c r="E11057" t="s">
        <v>530</v>
      </c>
    </row>
    <row r="11058" spans="1:5" x14ac:dyDescent="0.25">
      <c r="A11058" t="s">
        <v>40283</v>
      </c>
      <c r="B11058" t="s">
        <v>20</v>
      </c>
      <c r="C11058" t="s">
        <v>19</v>
      </c>
      <c r="D11058" t="s">
        <v>33</v>
      </c>
      <c r="E11058" t="s">
        <v>530</v>
      </c>
    </row>
    <row r="11059" spans="1:5" x14ac:dyDescent="0.25">
      <c r="A11059" t="s">
        <v>40284</v>
      </c>
      <c r="B11059" t="s">
        <v>20</v>
      </c>
      <c r="C11059" t="s">
        <v>19</v>
      </c>
      <c r="D11059" t="s">
        <v>33</v>
      </c>
      <c r="E11059" t="s">
        <v>530</v>
      </c>
    </row>
    <row r="11060" spans="1:5" x14ac:dyDescent="0.25">
      <c r="A11060" t="s">
        <v>40285</v>
      </c>
      <c r="B11060" t="s">
        <v>20</v>
      </c>
      <c r="C11060" t="s">
        <v>19</v>
      </c>
      <c r="D11060" t="s">
        <v>33</v>
      </c>
      <c r="E11060" t="s">
        <v>538</v>
      </c>
    </row>
    <row r="11061" spans="1:5" x14ac:dyDescent="0.25">
      <c r="A11061" t="s">
        <v>44402</v>
      </c>
      <c r="B11061" t="s">
        <v>20</v>
      </c>
      <c r="C11061" t="s">
        <v>19</v>
      </c>
      <c r="D11061" t="s">
        <v>33</v>
      </c>
      <c r="E11061" t="s">
        <v>585</v>
      </c>
    </row>
    <row r="11062" spans="1:5" x14ac:dyDescent="0.25">
      <c r="A11062" t="s">
        <v>40286</v>
      </c>
      <c r="B11062" t="s">
        <v>20</v>
      </c>
      <c r="C11062" t="s">
        <v>19</v>
      </c>
      <c r="D11062" t="s">
        <v>33</v>
      </c>
      <c r="E11062" t="s">
        <v>538</v>
      </c>
    </row>
    <row r="11063" spans="1:5" x14ac:dyDescent="0.25">
      <c r="A11063" t="s">
        <v>40287</v>
      </c>
      <c r="B11063" t="s">
        <v>20</v>
      </c>
      <c r="C11063" t="s">
        <v>19</v>
      </c>
      <c r="D11063" t="s">
        <v>65</v>
      </c>
      <c r="E11063" t="s">
        <v>991</v>
      </c>
    </row>
    <row r="11064" spans="1:5" x14ac:dyDescent="0.25">
      <c r="A11064" t="s">
        <v>40288</v>
      </c>
      <c r="B11064" t="s">
        <v>20</v>
      </c>
      <c r="C11064" t="s">
        <v>19</v>
      </c>
      <c r="D11064" t="s">
        <v>33</v>
      </c>
      <c r="E11064" t="s">
        <v>530</v>
      </c>
    </row>
    <row r="11065" spans="1:5" x14ac:dyDescent="0.25">
      <c r="A11065" t="s">
        <v>40289</v>
      </c>
      <c r="B11065" t="s">
        <v>20</v>
      </c>
      <c r="C11065" t="s">
        <v>19</v>
      </c>
      <c r="D11065" t="s">
        <v>33</v>
      </c>
      <c r="E11065" t="s">
        <v>553</v>
      </c>
    </row>
    <row r="11066" spans="1:5" x14ac:dyDescent="0.25">
      <c r="A11066" t="s">
        <v>40290</v>
      </c>
      <c r="B11066" t="s">
        <v>20</v>
      </c>
      <c r="C11066" t="s">
        <v>19</v>
      </c>
      <c r="D11066" t="s">
        <v>33</v>
      </c>
      <c r="E11066" t="s">
        <v>533</v>
      </c>
    </row>
    <row r="11067" spans="1:5" x14ac:dyDescent="0.25">
      <c r="A11067" t="s">
        <v>40291</v>
      </c>
      <c r="B11067" t="s">
        <v>20</v>
      </c>
      <c r="C11067" t="s">
        <v>19</v>
      </c>
      <c r="D11067" t="s">
        <v>33</v>
      </c>
      <c r="E11067" t="s">
        <v>538</v>
      </c>
    </row>
    <row r="11068" spans="1:5" x14ac:dyDescent="0.25">
      <c r="A11068" t="s">
        <v>40292</v>
      </c>
      <c r="B11068" t="s">
        <v>20</v>
      </c>
      <c r="C11068" t="s">
        <v>19</v>
      </c>
      <c r="D11068" t="s">
        <v>33</v>
      </c>
      <c r="E11068" t="s">
        <v>533</v>
      </c>
    </row>
    <row r="11069" spans="1:5" x14ac:dyDescent="0.25">
      <c r="A11069" t="s">
        <v>40293</v>
      </c>
      <c r="B11069" t="s">
        <v>20</v>
      </c>
      <c r="C11069" t="s">
        <v>19</v>
      </c>
      <c r="D11069" t="s">
        <v>33</v>
      </c>
      <c r="E11069" t="s">
        <v>538</v>
      </c>
    </row>
    <row r="11070" spans="1:5" x14ac:dyDescent="0.25">
      <c r="A11070" t="s">
        <v>40294</v>
      </c>
      <c r="B11070" t="s">
        <v>20</v>
      </c>
      <c r="C11070" t="s">
        <v>19</v>
      </c>
      <c r="D11070" t="s">
        <v>33</v>
      </c>
      <c r="E11070" t="s">
        <v>533</v>
      </c>
    </row>
    <row r="11071" spans="1:5" x14ac:dyDescent="0.25">
      <c r="A11071" t="s">
        <v>40295</v>
      </c>
      <c r="B11071" t="s">
        <v>20</v>
      </c>
      <c r="C11071" t="s">
        <v>19</v>
      </c>
      <c r="D11071" t="s">
        <v>33</v>
      </c>
      <c r="E11071" t="s">
        <v>562</v>
      </c>
    </row>
    <row r="11072" spans="1:5" x14ac:dyDescent="0.25">
      <c r="A11072" t="s">
        <v>40296</v>
      </c>
      <c r="B11072" t="s">
        <v>20</v>
      </c>
      <c r="C11072" t="s">
        <v>19</v>
      </c>
      <c r="D11072" t="s">
        <v>33</v>
      </c>
      <c r="E11072" t="s">
        <v>530</v>
      </c>
    </row>
    <row r="11073" spans="1:5" x14ac:dyDescent="0.25">
      <c r="A11073" t="s">
        <v>40297</v>
      </c>
      <c r="B11073" t="s">
        <v>20</v>
      </c>
      <c r="C11073" t="s">
        <v>19</v>
      </c>
      <c r="D11073" t="s">
        <v>33</v>
      </c>
      <c r="E11073" t="s">
        <v>530</v>
      </c>
    </row>
    <row r="11074" spans="1:5" x14ac:dyDescent="0.25">
      <c r="A11074" t="s">
        <v>40298</v>
      </c>
      <c r="B11074" t="s">
        <v>20</v>
      </c>
      <c r="C11074" t="s">
        <v>19</v>
      </c>
      <c r="D11074" t="s">
        <v>33</v>
      </c>
      <c r="E11074" t="s">
        <v>530</v>
      </c>
    </row>
    <row r="11075" spans="1:5" x14ac:dyDescent="0.25">
      <c r="A11075" t="s">
        <v>40299</v>
      </c>
      <c r="B11075" t="s">
        <v>20</v>
      </c>
      <c r="C11075" t="s">
        <v>19</v>
      </c>
      <c r="D11075" t="s">
        <v>33</v>
      </c>
      <c r="E11075" t="s">
        <v>538</v>
      </c>
    </row>
    <row r="11076" spans="1:5" x14ac:dyDescent="0.25">
      <c r="A11076" t="s">
        <v>40300</v>
      </c>
      <c r="B11076" t="s">
        <v>20</v>
      </c>
      <c r="C11076" t="s">
        <v>19</v>
      </c>
      <c r="D11076" t="s">
        <v>33</v>
      </c>
      <c r="E11076" t="s">
        <v>530</v>
      </c>
    </row>
    <row r="11077" spans="1:5" x14ac:dyDescent="0.25">
      <c r="A11077" t="s">
        <v>40301</v>
      </c>
      <c r="B11077" t="s">
        <v>20</v>
      </c>
      <c r="C11077" t="s">
        <v>19</v>
      </c>
      <c r="D11077" t="s">
        <v>33</v>
      </c>
      <c r="E11077" t="s">
        <v>530</v>
      </c>
    </row>
    <row r="11078" spans="1:5" x14ac:dyDescent="0.25">
      <c r="A11078" t="s">
        <v>40302</v>
      </c>
      <c r="B11078" t="s">
        <v>20</v>
      </c>
      <c r="C11078" t="s">
        <v>19</v>
      </c>
      <c r="D11078" t="s">
        <v>33</v>
      </c>
      <c r="E11078" t="s">
        <v>538</v>
      </c>
    </row>
    <row r="11079" spans="1:5" x14ac:dyDescent="0.25">
      <c r="A11079" t="s">
        <v>40303</v>
      </c>
      <c r="B11079" t="s">
        <v>20</v>
      </c>
      <c r="C11079" t="s">
        <v>19</v>
      </c>
      <c r="D11079" t="s">
        <v>33</v>
      </c>
      <c r="E11079" t="s">
        <v>562</v>
      </c>
    </row>
    <row r="11080" spans="1:5" x14ac:dyDescent="0.25">
      <c r="A11080" t="s">
        <v>40304</v>
      </c>
      <c r="B11080" t="s">
        <v>20</v>
      </c>
      <c r="C11080" t="s">
        <v>19</v>
      </c>
      <c r="D11080" t="s">
        <v>33</v>
      </c>
      <c r="E11080" t="s">
        <v>530</v>
      </c>
    </row>
    <row r="11081" spans="1:5" x14ac:dyDescent="0.25">
      <c r="A11081" t="s">
        <v>40305</v>
      </c>
      <c r="B11081" t="s">
        <v>20</v>
      </c>
      <c r="C11081" t="s">
        <v>19</v>
      </c>
      <c r="D11081" t="s">
        <v>33</v>
      </c>
      <c r="E11081" t="s">
        <v>530</v>
      </c>
    </row>
    <row r="11082" spans="1:5" x14ac:dyDescent="0.25">
      <c r="A11082" t="s">
        <v>40306</v>
      </c>
      <c r="B11082" t="s">
        <v>20</v>
      </c>
      <c r="C11082" t="s">
        <v>19</v>
      </c>
      <c r="D11082" t="s">
        <v>65</v>
      </c>
      <c r="E11082" t="s">
        <v>563</v>
      </c>
    </row>
    <row r="11083" spans="1:5" x14ac:dyDescent="0.25">
      <c r="A11083" t="s">
        <v>40307</v>
      </c>
      <c r="B11083" t="s">
        <v>20</v>
      </c>
      <c r="C11083" t="s">
        <v>19</v>
      </c>
      <c r="D11083" t="s">
        <v>33</v>
      </c>
      <c r="E11083" t="s">
        <v>538</v>
      </c>
    </row>
    <row r="11084" spans="1:5" x14ac:dyDescent="0.25">
      <c r="A11084" t="s">
        <v>40308</v>
      </c>
      <c r="B11084" t="s">
        <v>20</v>
      </c>
      <c r="C11084" t="s">
        <v>19</v>
      </c>
      <c r="D11084" t="s">
        <v>33</v>
      </c>
      <c r="E11084" t="s">
        <v>538</v>
      </c>
    </row>
    <row r="11085" spans="1:5" x14ac:dyDescent="0.25">
      <c r="A11085" t="s">
        <v>40309</v>
      </c>
      <c r="B11085" t="s">
        <v>20</v>
      </c>
      <c r="C11085" t="s">
        <v>19</v>
      </c>
      <c r="D11085" t="s">
        <v>33</v>
      </c>
      <c r="E11085" t="s">
        <v>533</v>
      </c>
    </row>
    <row r="11086" spans="1:5" x14ac:dyDescent="0.25">
      <c r="A11086" t="s">
        <v>40310</v>
      </c>
      <c r="B11086" t="s">
        <v>20</v>
      </c>
      <c r="C11086" t="s">
        <v>19</v>
      </c>
      <c r="D11086" t="s">
        <v>33</v>
      </c>
      <c r="E11086" t="s">
        <v>530</v>
      </c>
    </row>
    <row r="11087" spans="1:5" x14ac:dyDescent="0.25">
      <c r="A11087" t="s">
        <v>40311</v>
      </c>
      <c r="B11087" t="s">
        <v>20</v>
      </c>
      <c r="C11087" t="s">
        <v>19</v>
      </c>
      <c r="D11087" t="s">
        <v>33</v>
      </c>
      <c r="E11087" t="s">
        <v>530</v>
      </c>
    </row>
    <row r="11088" spans="1:5" x14ac:dyDescent="0.25">
      <c r="A11088" t="s">
        <v>40312</v>
      </c>
      <c r="B11088" t="s">
        <v>20</v>
      </c>
      <c r="C11088" t="s">
        <v>19</v>
      </c>
      <c r="D11088" t="s">
        <v>33</v>
      </c>
      <c r="E11088" t="s">
        <v>530</v>
      </c>
    </row>
    <row r="11089" spans="1:5" x14ac:dyDescent="0.25">
      <c r="A11089" t="s">
        <v>40313</v>
      </c>
      <c r="B11089" t="s">
        <v>20</v>
      </c>
      <c r="C11089" t="s">
        <v>19</v>
      </c>
      <c r="D11089" t="s">
        <v>33</v>
      </c>
      <c r="E11089" t="s">
        <v>553</v>
      </c>
    </row>
    <row r="11090" spans="1:5" x14ac:dyDescent="0.25">
      <c r="A11090" t="s">
        <v>40314</v>
      </c>
      <c r="B11090" t="s">
        <v>20</v>
      </c>
      <c r="C11090" t="s">
        <v>19</v>
      </c>
      <c r="D11090" t="s">
        <v>33</v>
      </c>
      <c r="E11090" t="s">
        <v>849</v>
      </c>
    </row>
    <row r="11091" spans="1:5" x14ac:dyDescent="0.25">
      <c r="A11091" t="s">
        <v>40315</v>
      </c>
      <c r="B11091" t="s">
        <v>20</v>
      </c>
      <c r="C11091" t="s">
        <v>19</v>
      </c>
      <c r="D11091" t="s">
        <v>33</v>
      </c>
      <c r="E11091" t="s">
        <v>553</v>
      </c>
    </row>
    <row r="11092" spans="1:5" x14ac:dyDescent="0.25">
      <c r="A11092" t="s">
        <v>40316</v>
      </c>
      <c r="B11092" t="s">
        <v>20</v>
      </c>
      <c r="C11092" t="s">
        <v>19</v>
      </c>
      <c r="D11092" t="s">
        <v>33</v>
      </c>
      <c r="E11092" t="s">
        <v>533</v>
      </c>
    </row>
    <row r="11093" spans="1:5" x14ac:dyDescent="0.25">
      <c r="A11093" t="s">
        <v>40317</v>
      </c>
      <c r="B11093" t="s">
        <v>20</v>
      </c>
      <c r="C11093" t="s">
        <v>19</v>
      </c>
      <c r="D11093" t="s">
        <v>33</v>
      </c>
      <c r="E11093" t="s">
        <v>530</v>
      </c>
    </row>
    <row r="11094" spans="1:5" x14ac:dyDescent="0.25">
      <c r="A11094" t="s">
        <v>40318</v>
      </c>
      <c r="B11094" t="s">
        <v>20</v>
      </c>
      <c r="C11094" t="s">
        <v>19</v>
      </c>
      <c r="D11094" t="s">
        <v>33</v>
      </c>
      <c r="E11094" t="s">
        <v>530</v>
      </c>
    </row>
    <row r="11095" spans="1:5" x14ac:dyDescent="0.25">
      <c r="A11095" t="s">
        <v>40319</v>
      </c>
      <c r="B11095" t="s">
        <v>20</v>
      </c>
      <c r="C11095" t="s">
        <v>19</v>
      </c>
      <c r="D11095" t="s">
        <v>33</v>
      </c>
      <c r="E11095" t="s">
        <v>530</v>
      </c>
    </row>
    <row r="11096" spans="1:5" x14ac:dyDescent="0.25">
      <c r="A11096" t="s">
        <v>40320</v>
      </c>
      <c r="B11096" t="s">
        <v>20</v>
      </c>
      <c r="C11096" t="s">
        <v>19</v>
      </c>
      <c r="D11096" t="s">
        <v>33</v>
      </c>
      <c r="E11096" t="s">
        <v>530</v>
      </c>
    </row>
    <row r="11097" spans="1:5" x14ac:dyDescent="0.25">
      <c r="A11097" t="s">
        <v>40321</v>
      </c>
      <c r="B11097" t="s">
        <v>20</v>
      </c>
      <c r="C11097" t="s">
        <v>19</v>
      </c>
      <c r="D11097" t="s">
        <v>33</v>
      </c>
      <c r="E11097" t="s">
        <v>530</v>
      </c>
    </row>
    <row r="11098" spans="1:5" x14ac:dyDescent="0.25">
      <c r="A11098" t="s">
        <v>40322</v>
      </c>
      <c r="B11098" t="s">
        <v>20</v>
      </c>
      <c r="C11098" t="s">
        <v>19</v>
      </c>
      <c r="D11098" t="s">
        <v>33</v>
      </c>
      <c r="E11098" t="s">
        <v>538</v>
      </c>
    </row>
    <row r="11099" spans="1:5" x14ac:dyDescent="0.25">
      <c r="A11099" t="s">
        <v>40323</v>
      </c>
      <c r="B11099" t="s">
        <v>20</v>
      </c>
      <c r="C11099" t="s">
        <v>19</v>
      </c>
      <c r="D11099" t="s">
        <v>33</v>
      </c>
      <c r="E11099" t="s">
        <v>530</v>
      </c>
    </row>
    <row r="11100" spans="1:5" x14ac:dyDescent="0.25">
      <c r="A11100" t="s">
        <v>40324</v>
      </c>
      <c r="B11100" t="s">
        <v>20</v>
      </c>
      <c r="C11100" t="s">
        <v>19</v>
      </c>
      <c r="D11100" t="s">
        <v>33</v>
      </c>
      <c r="E11100" t="s">
        <v>553</v>
      </c>
    </row>
    <row r="11101" spans="1:5" x14ac:dyDescent="0.25">
      <c r="A11101" t="s">
        <v>40325</v>
      </c>
      <c r="B11101" t="s">
        <v>20</v>
      </c>
      <c r="C11101" t="s">
        <v>19</v>
      </c>
      <c r="D11101" t="s">
        <v>33</v>
      </c>
      <c r="E11101" t="s">
        <v>531</v>
      </c>
    </row>
    <row r="11102" spans="1:5" x14ac:dyDescent="0.25">
      <c r="A11102" t="s">
        <v>40326</v>
      </c>
      <c r="B11102" t="s">
        <v>20</v>
      </c>
      <c r="C11102" t="s">
        <v>19</v>
      </c>
      <c r="D11102" t="s">
        <v>33</v>
      </c>
      <c r="E11102" t="s">
        <v>538</v>
      </c>
    </row>
    <row r="11103" spans="1:5" x14ac:dyDescent="0.25">
      <c r="A11103" t="s">
        <v>40327</v>
      </c>
      <c r="B11103" t="s">
        <v>20</v>
      </c>
      <c r="C11103" t="s">
        <v>19</v>
      </c>
      <c r="D11103" t="s">
        <v>33</v>
      </c>
      <c r="E11103" t="s">
        <v>530</v>
      </c>
    </row>
    <row r="11104" spans="1:5" x14ac:dyDescent="0.25">
      <c r="A11104" t="s">
        <v>40328</v>
      </c>
      <c r="B11104" t="s">
        <v>20</v>
      </c>
      <c r="C11104" t="s">
        <v>19</v>
      </c>
      <c r="D11104" t="s">
        <v>33</v>
      </c>
      <c r="E11104" t="s">
        <v>538</v>
      </c>
    </row>
    <row r="11105" spans="1:5" x14ac:dyDescent="0.25">
      <c r="A11105" t="s">
        <v>40329</v>
      </c>
      <c r="B11105" t="s">
        <v>20</v>
      </c>
      <c r="C11105" t="s">
        <v>19</v>
      </c>
      <c r="D11105" t="s">
        <v>33</v>
      </c>
      <c r="E11105" t="s">
        <v>538</v>
      </c>
    </row>
    <row r="11106" spans="1:5" x14ac:dyDescent="0.25">
      <c r="A11106" t="s">
        <v>40330</v>
      </c>
      <c r="B11106" t="s">
        <v>20</v>
      </c>
      <c r="C11106" t="s">
        <v>19</v>
      </c>
      <c r="D11106" t="s">
        <v>33</v>
      </c>
      <c r="E11106" t="s">
        <v>533</v>
      </c>
    </row>
    <row r="11107" spans="1:5" x14ac:dyDescent="0.25">
      <c r="A11107" t="s">
        <v>40331</v>
      </c>
      <c r="B11107" t="s">
        <v>20</v>
      </c>
      <c r="C11107" t="s">
        <v>19</v>
      </c>
      <c r="D11107" t="s">
        <v>33</v>
      </c>
      <c r="E11107" t="s">
        <v>533</v>
      </c>
    </row>
    <row r="11108" spans="1:5" x14ac:dyDescent="0.25">
      <c r="A11108" t="s">
        <v>40332</v>
      </c>
      <c r="B11108" t="s">
        <v>20</v>
      </c>
      <c r="C11108" t="s">
        <v>19</v>
      </c>
      <c r="D11108" t="s">
        <v>33</v>
      </c>
      <c r="E11108" t="s">
        <v>530</v>
      </c>
    </row>
    <row r="11109" spans="1:5" x14ac:dyDescent="0.25">
      <c r="A11109" t="s">
        <v>40333</v>
      </c>
      <c r="B11109" t="s">
        <v>20</v>
      </c>
      <c r="C11109" t="s">
        <v>19</v>
      </c>
      <c r="D11109" t="s">
        <v>33</v>
      </c>
      <c r="E11109" t="s">
        <v>533</v>
      </c>
    </row>
    <row r="11110" spans="1:5" x14ac:dyDescent="0.25">
      <c r="A11110" t="s">
        <v>40334</v>
      </c>
      <c r="B11110" t="s">
        <v>20</v>
      </c>
      <c r="C11110" t="s">
        <v>19</v>
      </c>
      <c r="D11110" t="s">
        <v>33</v>
      </c>
      <c r="E11110" t="s">
        <v>538</v>
      </c>
    </row>
    <row r="11111" spans="1:5" x14ac:dyDescent="0.25">
      <c r="A11111" t="s">
        <v>40335</v>
      </c>
      <c r="B11111" t="s">
        <v>20</v>
      </c>
      <c r="C11111" t="s">
        <v>19</v>
      </c>
      <c r="D11111" t="s">
        <v>33</v>
      </c>
      <c r="E11111" t="s">
        <v>533</v>
      </c>
    </row>
    <row r="11112" spans="1:5" x14ac:dyDescent="0.25">
      <c r="A11112" t="s">
        <v>40336</v>
      </c>
      <c r="B11112" t="s">
        <v>20</v>
      </c>
      <c r="C11112" t="s">
        <v>19</v>
      </c>
      <c r="D11112" t="s">
        <v>33</v>
      </c>
      <c r="E11112" t="s">
        <v>530</v>
      </c>
    </row>
    <row r="11113" spans="1:5" x14ac:dyDescent="0.25">
      <c r="A11113" t="s">
        <v>40337</v>
      </c>
      <c r="B11113" t="s">
        <v>20</v>
      </c>
      <c r="C11113" t="s">
        <v>19</v>
      </c>
      <c r="D11113" t="s">
        <v>33</v>
      </c>
      <c r="E11113" t="s">
        <v>538</v>
      </c>
    </row>
    <row r="11114" spans="1:5" x14ac:dyDescent="0.25">
      <c r="A11114" t="s">
        <v>40338</v>
      </c>
      <c r="B11114" t="s">
        <v>20</v>
      </c>
      <c r="C11114" t="s">
        <v>19</v>
      </c>
      <c r="D11114" t="s">
        <v>33</v>
      </c>
      <c r="E11114" t="s">
        <v>530</v>
      </c>
    </row>
    <row r="11115" spans="1:5" x14ac:dyDescent="0.25">
      <c r="A11115" t="s">
        <v>40339</v>
      </c>
      <c r="B11115" t="s">
        <v>20</v>
      </c>
      <c r="C11115" t="s">
        <v>19</v>
      </c>
      <c r="D11115" t="s">
        <v>33</v>
      </c>
      <c r="E11115" t="s">
        <v>533</v>
      </c>
    </row>
    <row r="11116" spans="1:5" x14ac:dyDescent="0.25">
      <c r="A11116" t="s">
        <v>40340</v>
      </c>
      <c r="B11116" t="s">
        <v>20</v>
      </c>
      <c r="C11116" t="s">
        <v>19</v>
      </c>
      <c r="D11116" t="s">
        <v>33</v>
      </c>
      <c r="E11116" t="s">
        <v>533</v>
      </c>
    </row>
    <row r="11117" spans="1:5" x14ac:dyDescent="0.25">
      <c r="A11117" t="s">
        <v>40341</v>
      </c>
      <c r="B11117" t="s">
        <v>20</v>
      </c>
      <c r="C11117" t="s">
        <v>19</v>
      </c>
      <c r="D11117" t="s">
        <v>33</v>
      </c>
      <c r="E11117" t="s">
        <v>553</v>
      </c>
    </row>
    <row r="11118" spans="1:5" x14ac:dyDescent="0.25">
      <c r="A11118" t="s">
        <v>40342</v>
      </c>
      <c r="B11118" t="s">
        <v>20</v>
      </c>
      <c r="C11118" t="s">
        <v>19</v>
      </c>
      <c r="D11118" t="s">
        <v>33</v>
      </c>
      <c r="E11118" t="s">
        <v>533</v>
      </c>
    </row>
    <row r="11119" spans="1:5" x14ac:dyDescent="0.25">
      <c r="A11119" t="s">
        <v>40343</v>
      </c>
      <c r="B11119" t="s">
        <v>20</v>
      </c>
      <c r="C11119" t="s">
        <v>19</v>
      </c>
      <c r="D11119" t="s">
        <v>33</v>
      </c>
      <c r="E11119" t="s">
        <v>533</v>
      </c>
    </row>
    <row r="11120" spans="1:5" x14ac:dyDescent="0.25">
      <c r="A11120" t="s">
        <v>40344</v>
      </c>
      <c r="B11120" t="s">
        <v>20</v>
      </c>
      <c r="C11120" t="s">
        <v>19</v>
      </c>
      <c r="D11120" t="s">
        <v>33</v>
      </c>
      <c r="E11120" t="s">
        <v>562</v>
      </c>
    </row>
    <row r="11121" spans="1:5" x14ac:dyDescent="0.25">
      <c r="A11121" t="s">
        <v>40345</v>
      </c>
      <c r="B11121" t="s">
        <v>20</v>
      </c>
      <c r="C11121" t="s">
        <v>19</v>
      </c>
      <c r="D11121" t="s">
        <v>33</v>
      </c>
      <c r="E11121" t="s">
        <v>538</v>
      </c>
    </row>
    <row r="11122" spans="1:5" x14ac:dyDescent="0.25">
      <c r="A11122" t="s">
        <v>40346</v>
      </c>
      <c r="B11122" t="s">
        <v>20</v>
      </c>
      <c r="C11122" t="s">
        <v>19</v>
      </c>
      <c r="D11122" t="s">
        <v>33</v>
      </c>
      <c r="E11122" t="s">
        <v>533</v>
      </c>
    </row>
    <row r="11123" spans="1:5" x14ac:dyDescent="0.25">
      <c r="A11123" t="s">
        <v>40347</v>
      </c>
      <c r="B11123" t="s">
        <v>20</v>
      </c>
      <c r="C11123" t="s">
        <v>19</v>
      </c>
      <c r="D11123" t="s">
        <v>33</v>
      </c>
      <c r="E11123" t="s">
        <v>538</v>
      </c>
    </row>
    <row r="11124" spans="1:5" x14ac:dyDescent="0.25">
      <c r="A11124" t="s">
        <v>40348</v>
      </c>
      <c r="B11124" t="s">
        <v>20</v>
      </c>
      <c r="C11124" t="s">
        <v>19</v>
      </c>
      <c r="D11124" t="s">
        <v>33</v>
      </c>
      <c r="E11124" t="s">
        <v>538</v>
      </c>
    </row>
    <row r="11125" spans="1:5" x14ac:dyDescent="0.25">
      <c r="A11125" t="s">
        <v>40349</v>
      </c>
      <c r="B11125" t="s">
        <v>20</v>
      </c>
      <c r="C11125" t="s">
        <v>19</v>
      </c>
      <c r="D11125" t="s">
        <v>33</v>
      </c>
      <c r="E11125" t="s">
        <v>538</v>
      </c>
    </row>
    <row r="11126" spans="1:5" x14ac:dyDescent="0.25">
      <c r="A11126" t="s">
        <v>40350</v>
      </c>
      <c r="B11126" t="s">
        <v>20</v>
      </c>
      <c r="C11126" t="s">
        <v>19</v>
      </c>
      <c r="D11126" t="s">
        <v>33</v>
      </c>
      <c r="E11126" t="s">
        <v>538</v>
      </c>
    </row>
    <row r="11127" spans="1:5" x14ac:dyDescent="0.25">
      <c r="A11127" t="s">
        <v>40351</v>
      </c>
      <c r="B11127" t="s">
        <v>20</v>
      </c>
      <c r="C11127" t="s">
        <v>19</v>
      </c>
      <c r="D11127" t="s">
        <v>33</v>
      </c>
      <c r="E11127" t="s">
        <v>533</v>
      </c>
    </row>
    <row r="11128" spans="1:5" x14ac:dyDescent="0.25">
      <c r="A11128" t="s">
        <v>40352</v>
      </c>
      <c r="B11128" t="s">
        <v>20</v>
      </c>
      <c r="C11128" t="s">
        <v>19</v>
      </c>
      <c r="D11128" t="s">
        <v>33</v>
      </c>
      <c r="E11128" t="s">
        <v>562</v>
      </c>
    </row>
    <row r="11129" spans="1:5" x14ac:dyDescent="0.25">
      <c r="A11129" t="s">
        <v>40353</v>
      </c>
      <c r="B11129" t="s">
        <v>20</v>
      </c>
      <c r="C11129" t="s">
        <v>19</v>
      </c>
      <c r="D11129" t="s">
        <v>33</v>
      </c>
      <c r="E11129" t="s">
        <v>530</v>
      </c>
    </row>
    <row r="11130" spans="1:5" x14ac:dyDescent="0.25">
      <c r="A11130" t="s">
        <v>40354</v>
      </c>
      <c r="B11130" t="s">
        <v>20</v>
      </c>
      <c r="C11130" t="s">
        <v>19</v>
      </c>
      <c r="D11130" t="s">
        <v>33</v>
      </c>
      <c r="E11130" t="s">
        <v>533</v>
      </c>
    </row>
    <row r="11131" spans="1:5" x14ac:dyDescent="0.25">
      <c r="A11131" t="s">
        <v>40355</v>
      </c>
      <c r="B11131" t="s">
        <v>20</v>
      </c>
      <c r="C11131" t="s">
        <v>19</v>
      </c>
      <c r="D11131" t="s">
        <v>33</v>
      </c>
      <c r="E11131" t="s">
        <v>533</v>
      </c>
    </row>
    <row r="11132" spans="1:5" x14ac:dyDescent="0.25">
      <c r="A11132" t="s">
        <v>40356</v>
      </c>
      <c r="B11132" t="s">
        <v>20</v>
      </c>
      <c r="C11132" t="s">
        <v>19</v>
      </c>
      <c r="D11132" t="s">
        <v>33</v>
      </c>
      <c r="E11132" t="s">
        <v>538</v>
      </c>
    </row>
    <row r="11133" spans="1:5" x14ac:dyDescent="0.25">
      <c r="A11133" t="s">
        <v>40357</v>
      </c>
      <c r="B11133" t="s">
        <v>20</v>
      </c>
      <c r="C11133" t="s">
        <v>19</v>
      </c>
      <c r="D11133" t="s">
        <v>33</v>
      </c>
      <c r="E11133" t="s">
        <v>533</v>
      </c>
    </row>
    <row r="11134" spans="1:5" x14ac:dyDescent="0.25">
      <c r="A11134" t="s">
        <v>40358</v>
      </c>
      <c r="B11134" t="s">
        <v>20</v>
      </c>
      <c r="C11134" t="s">
        <v>19</v>
      </c>
      <c r="D11134" t="s">
        <v>33</v>
      </c>
      <c r="E11134" t="s">
        <v>533</v>
      </c>
    </row>
    <row r="11135" spans="1:5" x14ac:dyDescent="0.25">
      <c r="A11135" t="s">
        <v>40359</v>
      </c>
      <c r="B11135" t="s">
        <v>20</v>
      </c>
      <c r="C11135" t="s">
        <v>19</v>
      </c>
      <c r="D11135" t="s">
        <v>33</v>
      </c>
      <c r="E11135" t="s">
        <v>530</v>
      </c>
    </row>
    <row r="11136" spans="1:5" x14ac:dyDescent="0.25">
      <c r="A11136" t="s">
        <v>40360</v>
      </c>
      <c r="B11136" t="s">
        <v>20</v>
      </c>
      <c r="C11136" t="s">
        <v>19</v>
      </c>
      <c r="D11136" t="s">
        <v>33</v>
      </c>
      <c r="E11136" t="s">
        <v>530</v>
      </c>
    </row>
    <row r="11137" spans="1:5" x14ac:dyDescent="0.25">
      <c r="A11137" t="s">
        <v>40361</v>
      </c>
      <c r="B11137" t="s">
        <v>20</v>
      </c>
      <c r="C11137" t="s">
        <v>19</v>
      </c>
      <c r="D11137" t="s">
        <v>33</v>
      </c>
      <c r="E11137" t="s">
        <v>530</v>
      </c>
    </row>
    <row r="11138" spans="1:5" x14ac:dyDescent="0.25">
      <c r="A11138" t="s">
        <v>40362</v>
      </c>
      <c r="B11138" t="s">
        <v>20</v>
      </c>
      <c r="C11138" t="s">
        <v>19</v>
      </c>
      <c r="D11138" t="s">
        <v>33</v>
      </c>
      <c r="E11138" t="s">
        <v>530</v>
      </c>
    </row>
    <row r="11139" spans="1:5" x14ac:dyDescent="0.25">
      <c r="A11139" t="s">
        <v>40363</v>
      </c>
      <c r="B11139" t="s">
        <v>20</v>
      </c>
      <c r="C11139" t="s">
        <v>19</v>
      </c>
      <c r="D11139" t="s">
        <v>33</v>
      </c>
      <c r="E11139" t="s">
        <v>538</v>
      </c>
    </row>
    <row r="11140" spans="1:5" x14ac:dyDescent="0.25">
      <c r="A11140" t="s">
        <v>40364</v>
      </c>
      <c r="B11140" t="s">
        <v>20</v>
      </c>
      <c r="C11140" t="s">
        <v>19</v>
      </c>
      <c r="D11140" t="s">
        <v>33</v>
      </c>
      <c r="E11140" t="s">
        <v>595</v>
      </c>
    </row>
    <row r="11141" spans="1:5" x14ac:dyDescent="0.25">
      <c r="A11141" t="s">
        <v>40365</v>
      </c>
      <c r="B11141" t="s">
        <v>20</v>
      </c>
      <c r="C11141" t="s">
        <v>19</v>
      </c>
      <c r="D11141" t="s">
        <v>33</v>
      </c>
      <c r="E11141" t="s">
        <v>530</v>
      </c>
    </row>
    <row r="11142" spans="1:5" x14ac:dyDescent="0.25">
      <c r="A11142" t="s">
        <v>40366</v>
      </c>
      <c r="B11142" t="s">
        <v>20</v>
      </c>
      <c r="C11142" t="s">
        <v>19</v>
      </c>
      <c r="D11142" t="s">
        <v>33</v>
      </c>
      <c r="E11142" t="s">
        <v>597</v>
      </c>
    </row>
    <row r="11143" spans="1:5" x14ac:dyDescent="0.25">
      <c r="A11143" t="s">
        <v>40367</v>
      </c>
      <c r="B11143" t="s">
        <v>20</v>
      </c>
      <c r="C11143" t="s">
        <v>19</v>
      </c>
      <c r="D11143" t="s">
        <v>33</v>
      </c>
      <c r="E11143" t="s">
        <v>533</v>
      </c>
    </row>
    <row r="11144" spans="1:5" x14ac:dyDescent="0.25">
      <c r="A11144" t="s">
        <v>40368</v>
      </c>
      <c r="B11144" t="s">
        <v>20</v>
      </c>
      <c r="C11144" t="s">
        <v>19</v>
      </c>
      <c r="D11144" t="s">
        <v>33</v>
      </c>
      <c r="E11144" t="s">
        <v>533</v>
      </c>
    </row>
    <row r="11145" spans="1:5" x14ac:dyDescent="0.25">
      <c r="A11145" t="s">
        <v>40369</v>
      </c>
      <c r="B11145" t="s">
        <v>20</v>
      </c>
      <c r="C11145" t="s">
        <v>19</v>
      </c>
      <c r="D11145" t="s">
        <v>33</v>
      </c>
      <c r="E11145" t="s">
        <v>597</v>
      </c>
    </row>
    <row r="11146" spans="1:5" x14ac:dyDescent="0.25">
      <c r="A11146" t="s">
        <v>40370</v>
      </c>
      <c r="B11146" t="s">
        <v>20</v>
      </c>
      <c r="C11146" t="s">
        <v>19</v>
      </c>
      <c r="D11146" t="s">
        <v>33</v>
      </c>
      <c r="E11146" t="s">
        <v>538</v>
      </c>
    </row>
    <row r="11147" spans="1:5" x14ac:dyDescent="0.25">
      <c r="A11147" t="s">
        <v>40371</v>
      </c>
      <c r="B11147" t="s">
        <v>20</v>
      </c>
      <c r="C11147" t="s">
        <v>19</v>
      </c>
      <c r="D11147" t="s">
        <v>33</v>
      </c>
      <c r="E11147" t="s">
        <v>538</v>
      </c>
    </row>
    <row r="11148" spans="1:5" x14ac:dyDescent="0.25">
      <c r="A11148" t="s">
        <v>40372</v>
      </c>
      <c r="B11148" t="s">
        <v>20</v>
      </c>
      <c r="C11148" t="s">
        <v>19</v>
      </c>
      <c r="D11148" t="s">
        <v>33</v>
      </c>
      <c r="E11148" t="s">
        <v>530</v>
      </c>
    </row>
    <row r="11149" spans="1:5" x14ac:dyDescent="0.25">
      <c r="A11149" t="s">
        <v>40373</v>
      </c>
      <c r="B11149" t="s">
        <v>20</v>
      </c>
      <c r="C11149" t="s">
        <v>19</v>
      </c>
      <c r="D11149" t="s">
        <v>33</v>
      </c>
      <c r="E11149" t="s">
        <v>530</v>
      </c>
    </row>
    <row r="11150" spans="1:5" x14ac:dyDescent="0.25">
      <c r="A11150" t="s">
        <v>40374</v>
      </c>
      <c r="B11150" t="s">
        <v>20</v>
      </c>
      <c r="C11150" t="s">
        <v>19</v>
      </c>
      <c r="D11150" t="s">
        <v>33</v>
      </c>
      <c r="E11150" t="s">
        <v>530</v>
      </c>
    </row>
    <row r="11151" spans="1:5" x14ac:dyDescent="0.25">
      <c r="A11151" t="s">
        <v>40375</v>
      </c>
      <c r="B11151" t="s">
        <v>20</v>
      </c>
      <c r="C11151" t="s">
        <v>19</v>
      </c>
      <c r="D11151" t="s">
        <v>33</v>
      </c>
      <c r="E11151" t="s">
        <v>538</v>
      </c>
    </row>
    <row r="11152" spans="1:5" x14ac:dyDescent="0.25">
      <c r="A11152" t="s">
        <v>40376</v>
      </c>
      <c r="B11152" t="s">
        <v>20</v>
      </c>
      <c r="C11152" t="s">
        <v>19</v>
      </c>
      <c r="D11152" t="s">
        <v>33</v>
      </c>
      <c r="E11152" t="s">
        <v>530</v>
      </c>
    </row>
    <row r="11153" spans="1:5" x14ac:dyDescent="0.25">
      <c r="A11153" t="s">
        <v>40377</v>
      </c>
      <c r="B11153" t="s">
        <v>20</v>
      </c>
      <c r="C11153" t="s">
        <v>19</v>
      </c>
      <c r="D11153" t="s">
        <v>33</v>
      </c>
      <c r="E11153" t="s">
        <v>538</v>
      </c>
    </row>
    <row r="11154" spans="1:5" x14ac:dyDescent="0.25">
      <c r="A11154" t="s">
        <v>40378</v>
      </c>
      <c r="B11154" t="s">
        <v>20</v>
      </c>
      <c r="C11154" t="s">
        <v>19</v>
      </c>
      <c r="D11154" t="s">
        <v>33</v>
      </c>
      <c r="E11154" t="s">
        <v>538</v>
      </c>
    </row>
    <row r="11155" spans="1:5" x14ac:dyDescent="0.25">
      <c r="A11155" t="s">
        <v>40379</v>
      </c>
      <c r="B11155" t="s">
        <v>20</v>
      </c>
      <c r="C11155" t="s">
        <v>19</v>
      </c>
      <c r="D11155" t="s">
        <v>33</v>
      </c>
      <c r="E11155" t="s">
        <v>530</v>
      </c>
    </row>
    <row r="11156" spans="1:5" x14ac:dyDescent="0.25">
      <c r="A11156" t="s">
        <v>40380</v>
      </c>
      <c r="B11156" t="s">
        <v>20</v>
      </c>
      <c r="C11156" t="s">
        <v>19</v>
      </c>
      <c r="D11156" t="s">
        <v>33</v>
      </c>
      <c r="E11156" t="s">
        <v>530</v>
      </c>
    </row>
    <row r="11157" spans="1:5" x14ac:dyDescent="0.25">
      <c r="A11157" t="s">
        <v>40381</v>
      </c>
      <c r="B11157" t="s">
        <v>20</v>
      </c>
      <c r="C11157" t="s">
        <v>19</v>
      </c>
      <c r="D11157" t="s">
        <v>33</v>
      </c>
      <c r="E11157" t="s">
        <v>533</v>
      </c>
    </row>
    <row r="11158" spans="1:5" x14ac:dyDescent="0.25">
      <c r="A11158" t="s">
        <v>40382</v>
      </c>
      <c r="B11158" t="s">
        <v>20</v>
      </c>
      <c r="C11158" t="s">
        <v>19</v>
      </c>
      <c r="D11158" t="s">
        <v>33</v>
      </c>
      <c r="E11158" t="s">
        <v>562</v>
      </c>
    </row>
    <row r="11159" spans="1:5" x14ac:dyDescent="0.25">
      <c r="A11159" t="s">
        <v>40383</v>
      </c>
      <c r="B11159" t="s">
        <v>20</v>
      </c>
      <c r="C11159" t="s">
        <v>19</v>
      </c>
      <c r="D11159" t="s">
        <v>33</v>
      </c>
      <c r="E11159" t="s">
        <v>530</v>
      </c>
    </row>
    <row r="11160" spans="1:5" x14ac:dyDescent="0.25">
      <c r="A11160" t="s">
        <v>40384</v>
      </c>
      <c r="B11160" t="s">
        <v>20</v>
      </c>
      <c r="C11160" t="s">
        <v>19</v>
      </c>
      <c r="D11160" t="s">
        <v>33</v>
      </c>
      <c r="E11160" t="s">
        <v>538</v>
      </c>
    </row>
    <row r="11161" spans="1:5" x14ac:dyDescent="0.25">
      <c r="A11161" t="s">
        <v>40385</v>
      </c>
      <c r="B11161" t="s">
        <v>20</v>
      </c>
      <c r="C11161" t="s">
        <v>19</v>
      </c>
      <c r="D11161" t="s">
        <v>33</v>
      </c>
      <c r="E11161" t="s">
        <v>533</v>
      </c>
    </row>
    <row r="11162" spans="1:5" x14ac:dyDescent="0.25">
      <c r="A11162" t="s">
        <v>40386</v>
      </c>
      <c r="B11162" t="s">
        <v>20</v>
      </c>
      <c r="C11162" t="s">
        <v>19</v>
      </c>
      <c r="D11162" t="s">
        <v>33</v>
      </c>
      <c r="E11162" t="s">
        <v>533</v>
      </c>
    </row>
    <row r="11163" spans="1:5" x14ac:dyDescent="0.25">
      <c r="A11163" t="s">
        <v>40387</v>
      </c>
      <c r="B11163" t="s">
        <v>20</v>
      </c>
      <c r="C11163" t="s">
        <v>19</v>
      </c>
      <c r="D11163" t="s">
        <v>33</v>
      </c>
      <c r="E11163" t="s">
        <v>533</v>
      </c>
    </row>
    <row r="11164" spans="1:5" x14ac:dyDescent="0.25">
      <c r="A11164" t="s">
        <v>40388</v>
      </c>
      <c r="B11164" t="s">
        <v>20</v>
      </c>
      <c r="C11164" t="s">
        <v>19</v>
      </c>
      <c r="D11164" t="s">
        <v>33</v>
      </c>
      <c r="E11164" t="s">
        <v>530</v>
      </c>
    </row>
    <row r="11165" spans="1:5" x14ac:dyDescent="0.25">
      <c r="A11165" t="s">
        <v>40389</v>
      </c>
      <c r="B11165" t="s">
        <v>20</v>
      </c>
      <c r="C11165" t="s">
        <v>19</v>
      </c>
      <c r="D11165" t="s">
        <v>33</v>
      </c>
      <c r="E11165" t="s">
        <v>533</v>
      </c>
    </row>
    <row r="11166" spans="1:5" x14ac:dyDescent="0.25">
      <c r="A11166" t="s">
        <v>40390</v>
      </c>
      <c r="B11166" t="s">
        <v>20</v>
      </c>
      <c r="C11166" t="s">
        <v>19</v>
      </c>
      <c r="D11166" t="s">
        <v>33</v>
      </c>
      <c r="E11166" t="s">
        <v>538</v>
      </c>
    </row>
    <row r="11167" spans="1:5" x14ac:dyDescent="0.25">
      <c r="A11167" t="s">
        <v>40391</v>
      </c>
      <c r="B11167" t="s">
        <v>20</v>
      </c>
      <c r="C11167" t="s">
        <v>19</v>
      </c>
      <c r="D11167" t="s">
        <v>65</v>
      </c>
      <c r="E11167" t="s">
        <v>533</v>
      </c>
    </row>
    <row r="11168" spans="1:5" x14ac:dyDescent="0.25">
      <c r="A11168" t="s">
        <v>40392</v>
      </c>
      <c r="B11168" t="s">
        <v>20</v>
      </c>
      <c r="C11168" t="s">
        <v>19</v>
      </c>
      <c r="D11168" t="s">
        <v>33</v>
      </c>
      <c r="E11168" t="s">
        <v>530</v>
      </c>
    </row>
    <row r="11169" spans="1:5" x14ac:dyDescent="0.25">
      <c r="A11169" t="s">
        <v>40393</v>
      </c>
      <c r="B11169" t="s">
        <v>20</v>
      </c>
      <c r="C11169" t="s">
        <v>19</v>
      </c>
      <c r="D11169" t="s">
        <v>33</v>
      </c>
      <c r="E11169" t="s">
        <v>533</v>
      </c>
    </row>
    <row r="11170" spans="1:5" x14ac:dyDescent="0.25">
      <c r="A11170" t="s">
        <v>40394</v>
      </c>
      <c r="B11170" t="s">
        <v>20</v>
      </c>
      <c r="C11170" t="s">
        <v>19</v>
      </c>
      <c r="D11170" t="s">
        <v>33</v>
      </c>
      <c r="E11170" t="s">
        <v>530</v>
      </c>
    </row>
    <row r="11171" spans="1:5" x14ac:dyDescent="0.25">
      <c r="A11171" t="s">
        <v>40395</v>
      </c>
      <c r="B11171" t="s">
        <v>20</v>
      </c>
      <c r="C11171" t="s">
        <v>19</v>
      </c>
      <c r="D11171" t="s">
        <v>33</v>
      </c>
      <c r="E11171" t="s">
        <v>538</v>
      </c>
    </row>
    <row r="11172" spans="1:5" x14ac:dyDescent="0.25">
      <c r="A11172" t="s">
        <v>40396</v>
      </c>
      <c r="B11172" t="s">
        <v>20</v>
      </c>
      <c r="C11172" t="s">
        <v>19</v>
      </c>
      <c r="D11172" t="s">
        <v>33</v>
      </c>
      <c r="E11172" t="s">
        <v>530</v>
      </c>
    </row>
    <row r="11173" spans="1:5" x14ac:dyDescent="0.25">
      <c r="A11173" t="s">
        <v>40397</v>
      </c>
      <c r="B11173" t="s">
        <v>20</v>
      </c>
      <c r="C11173" t="s">
        <v>19</v>
      </c>
      <c r="D11173" t="s">
        <v>33</v>
      </c>
      <c r="E11173" t="s">
        <v>530</v>
      </c>
    </row>
    <row r="11174" spans="1:5" x14ac:dyDescent="0.25">
      <c r="A11174" t="s">
        <v>40398</v>
      </c>
      <c r="B11174" t="s">
        <v>20</v>
      </c>
      <c r="C11174" t="s">
        <v>19</v>
      </c>
      <c r="D11174" t="s">
        <v>33</v>
      </c>
      <c r="E11174" t="s">
        <v>551</v>
      </c>
    </row>
    <row r="11175" spans="1:5" x14ac:dyDescent="0.25">
      <c r="A11175" t="s">
        <v>40399</v>
      </c>
      <c r="B11175" t="s">
        <v>20</v>
      </c>
      <c r="C11175" t="s">
        <v>19</v>
      </c>
      <c r="D11175" t="s">
        <v>33</v>
      </c>
      <c r="E11175" t="s">
        <v>530</v>
      </c>
    </row>
    <row r="11176" spans="1:5" x14ac:dyDescent="0.25">
      <c r="A11176" t="s">
        <v>40400</v>
      </c>
      <c r="B11176" t="s">
        <v>20</v>
      </c>
      <c r="C11176" t="s">
        <v>19</v>
      </c>
      <c r="D11176" t="s">
        <v>33</v>
      </c>
      <c r="E11176" t="s">
        <v>530</v>
      </c>
    </row>
    <row r="11177" spans="1:5" x14ac:dyDescent="0.25">
      <c r="A11177" t="s">
        <v>40401</v>
      </c>
      <c r="B11177" t="s">
        <v>20</v>
      </c>
      <c r="C11177" t="s">
        <v>19</v>
      </c>
      <c r="D11177" t="s">
        <v>33</v>
      </c>
      <c r="E11177" t="s">
        <v>530</v>
      </c>
    </row>
    <row r="11178" spans="1:5" x14ac:dyDescent="0.25">
      <c r="A11178" t="s">
        <v>40402</v>
      </c>
      <c r="B11178" t="s">
        <v>20</v>
      </c>
      <c r="C11178" t="s">
        <v>19</v>
      </c>
      <c r="D11178" t="s">
        <v>33</v>
      </c>
      <c r="E11178" t="s">
        <v>533</v>
      </c>
    </row>
    <row r="11179" spans="1:5" x14ac:dyDescent="0.25">
      <c r="A11179" t="s">
        <v>40403</v>
      </c>
      <c r="B11179" t="s">
        <v>20</v>
      </c>
      <c r="C11179" t="s">
        <v>19</v>
      </c>
      <c r="D11179" t="s">
        <v>33</v>
      </c>
      <c r="E11179" t="s">
        <v>533</v>
      </c>
    </row>
    <row r="11180" spans="1:5" x14ac:dyDescent="0.25">
      <c r="A11180" t="s">
        <v>40404</v>
      </c>
      <c r="B11180" t="s">
        <v>20</v>
      </c>
      <c r="C11180" t="s">
        <v>19</v>
      </c>
      <c r="D11180" t="s">
        <v>33</v>
      </c>
      <c r="E11180" t="s">
        <v>538</v>
      </c>
    </row>
    <row r="11181" spans="1:5" x14ac:dyDescent="0.25">
      <c r="A11181" t="s">
        <v>40405</v>
      </c>
      <c r="B11181" t="s">
        <v>20</v>
      </c>
      <c r="C11181" t="s">
        <v>19</v>
      </c>
      <c r="D11181" t="s">
        <v>33</v>
      </c>
      <c r="E11181" t="s">
        <v>530</v>
      </c>
    </row>
    <row r="11182" spans="1:5" x14ac:dyDescent="0.25">
      <c r="A11182" t="s">
        <v>40406</v>
      </c>
      <c r="B11182" t="s">
        <v>20</v>
      </c>
      <c r="C11182" t="s">
        <v>19</v>
      </c>
      <c r="D11182" t="s">
        <v>33</v>
      </c>
      <c r="E11182" t="s">
        <v>530</v>
      </c>
    </row>
    <row r="11183" spans="1:5" x14ac:dyDescent="0.25">
      <c r="A11183" t="s">
        <v>40407</v>
      </c>
      <c r="B11183" t="s">
        <v>20</v>
      </c>
      <c r="C11183" t="s">
        <v>19</v>
      </c>
      <c r="D11183" t="s">
        <v>33</v>
      </c>
      <c r="E11183" t="s">
        <v>533</v>
      </c>
    </row>
    <row r="11184" spans="1:5" x14ac:dyDescent="0.25">
      <c r="A11184" t="s">
        <v>40408</v>
      </c>
      <c r="B11184" t="s">
        <v>20</v>
      </c>
      <c r="C11184" t="s">
        <v>19</v>
      </c>
      <c r="D11184" t="s">
        <v>65</v>
      </c>
      <c r="E11184" t="s">
        <v>533</v>
      </c>
    </row>
    <row r="11185" spans="1:5" x14ac:dyDescent="0.25">
      <c r="A11185" t="s">
        <v>40409</v>
      </c>
      <c r="B11185" t="s">
        <v>20</v>
      </c>
      <c r="C11185" t="s">
        <v>19</v>
      </c>
      <c r="D11185" t="s">
        <v>65</v>
      </c>
      <c r="E11185" t="s">
        <v>533</v>
      </c>
    </row>
    <row r="11186" spans="1:5" x14ac:dyDescent="0.25">
      <c r="A11186" t="s">
        <v>40410</v>
      </c>
      <c r="B11186" t="s">
        <v>20</v>
      </c>
      <c r="C11186" t="s">
        <v>19</v>
      </c>
      <c r="D11186" t="s">
        <v>33</v>
      </c>
      <c r="E11186" t="s">
        <v>530</v>
      </c>
    </row>
    <row r="11187" spans="1:5" x14ac:dyDescent="0.25">
      <c r="A11187" t="s">
        <v>40411</v>
      </c>
      <c r="B11187" t="s">
        <v>20</v>
      </c>
      <c r="C11187" t="s">
        <v>19</v>
      </c>
      <c r="D11187" t="s">
        <v>33</v>
      </c>
      <c r="E11187" t="s">
        <v>562</v>
      </c>
    </row>
    <row r="11188" spans="1:5" x14ac:dyDescent="0.25">
      <c r="A11188" t="s">
        <v>40412</v>
      </c>
      <c r="B11188" t="s">
        <v>20</v>
      </c>
      <c r="C11188" t="s">
        <v>19</v>
      </c>
      <c r="D11188" t="s">
        <v>33</v>
      </c>
      <c r="E11188" t="s">
        <v>530</v>
      </c>
    </row>
    <row r="11189" spans="1:5" x14ac:dyDescent="0.25">
      <c r="A11189" t="s">
        <v>40413</v>
      </c>
      <c r="B11189" t="s">
        <v>20</v>
      </c>
      <c r="C11189" t="s">
        <v>19</v>
      </c>
      <c r="D11189" t="s">
        <v>33</v>
      </c>
      <c r="E11189" t="s">
        <v>530</v>
      </c>
    </row>
    <row r="11190" spans="1:5" x14ac:dyDescent="0.25">
      <c r="A11190" t="s">
        <v>40414</v>
      </c>
      <c r="B11190" t="s">
        <v>20</v>
      </c>
      <c r="C11190" t="s">
        <v>19</v>
      </c>
      <c r="D11190" t="s">
        <v>33</v>
      </c>
      <c r="E11190" t="s">
        <v>530</v>
      </c>
    </row>
    <row r="11191" spans="1:5" x14ac:dyDescent="0.25">
      <c r="A11191" t="s">
        <v>40415</v>
      </c>
      <c r="B11191" t="s">
        <v>20</v>
      </c>
      <c r="C11191" t="s">
        <v>19</v>
      </c>
      <c r="D11191" t="s">
        <v>33</v>
      </c>
      <c r="E11191" t="s">
        <v>530</v>
      </c>
    </row>
    <row r="11192" spans="1:5" x14ac:dyDescent="0.25">
      <c r="A11192" t="s">
        <v>44403</v>
      </c>
      <c r="B11192" t="s">
        <v>20</v>
      </c>
      <c r="C11192" t="s">
        <v>19</v>
      </c>
      <c r="D11192" t="s">
        <v>33</v>
      </c>
      <c r="E11192" t="s">
        <v>533</v>
      </c>
    </row>
    <row r="11193" spans="1:5" x14ac:dyDescent="0.25">
      <c r="A11193" t="s">
        <v>40416</v>
      </c>
      <c r="B11193" t="s">
        <v>20</v>
      </c>
      <c r="C11193" t="s">
        <v>19</v>
      </c>
      <c r="D11193" t="s">
        <v>33</v>
      </c>
      <c r="E11193" t="s">
        <v>530</v>
      </c>
    </row>
    <row r="11194" spans="1:5" x14ac:dyDescent="0.25">
      <c r="A11194" t="s">
        <v>40417</v>
      </c>
      <c r="B11194" t="s">
        <v>20</v>
      </c>
      <c r="C11194" t="s">
        <v>19</v>
      </c>
      <c r="D11194" t="s">
        <v>69</v>
      </c>
      <c r="E11194" t="s">
        <v>533</v>
      </c>
    </row>
    <row r="11195" spans="1:5" x14ac:dyDescent="0.25">
      <c r="A11195" t="s">
        <v>40418</v>
      </c>
      <c r="B11195" t="s">
        <v>20</v>
      </c>
      <c r="C11195" t="s">
        <v>19</v>
      </c>
      <c r="D11195" t="s">
        <v>33</v>
      </c>
      <c r="E11195" t="s">
        <v>530</v>
      </c>
    </row>
    <row r="11196" spans="1:5" x14ac:dyDescent="0.25">
      <c r="A11196" t="s">
        <v>40419</v>
      </c>
      <c r="B11196" t="s">
        <v>20</v>
      </c>
      <c r="C11196" t="s">
        <v>19</v>
      </c>
      <c r="D11196" t="s">
        <v>33</v>
      </c>
      <c r="E11196" t="s">
        <v>530</v>
      </c>
    </row>
    <row r="11197" spans="1:5" x14ac:dyDescent="0.25">
      <c r="A11197" t="s">
        <v>40420</v>
      </c>
      <c r="B11197" t="s">
        <v>20</v>
      </c>
      <c r="C11197" t="s">
        <v>19</v>
      </c>
      <c r="D11197" t="s">
        <v>33</v>
      </c>
      <c r="E11197" t="s">
        <v>530</v>
      </c>
    </row>
    <row r="11198" spans="1:5" x14ac:dyDescent="0.25">
      <c r="A11198" t="s">
        <v>40421</v>
      </c>
      <c r="B11198" t="s">
        <v>20</v>
      </c>
      <c r="C11198" t="s">
        <v>19</v>
      </c>
      <c r="D11198" t="s">
        <v>33</v>
      </c>
      <c r="E11198" t="s">
        <v>530</v>
      </c>
    </row>
    <row r="11199" spans="1:5" x14ac:dyDescent="0.25">
      <c r="A11199" t="s">
        <v>40422</v>
      </c>
      <c r="B11199" t="s">
        <v>20</v>
      </c>
      <c r="C11199" t="s">
        <v>19</v>
      </c>
      <c r="D11199" t="s">
        <v>33</v>
      </c>
      <c r="E11199" t="s">
        <v>530</v>
      </c>
    </row>
    <row r="11200" spans="1:5" x14ac:dyDescent="0.25">
      <c r="A11200" t="s">
        <v>40423</v>
      </c>
      <c r="B11200" t="s">
        <v>20</v>
      </c>
      <c r="C11200" t="s">
        <v>19</v>
      </c>
      <c r="D11200" t="s">
        <v>33</v>
      </c>
      <c r="E11200" t="s">
        <v>530</v>
      </c>
    </row>
    <row r="11201" spans="1:5" x14ac:dyDescent="0.25">
      <c r="A11201" t="s">
        <v>40424</v>
      </c>
      <c r="B11201" t="s">
        <v>20</v>
      </c>
      <c r="C11201" t="s">
        <v>19</v>
      </c>
      <c r="D11201" t="s">
        <v>33</v>
      </c>
      <c r="E11201" t="s">
        <v>530</v>
      </c>
    </row>
    <row r="11202" spans="1:5" x14ac:dyDescent="0.25">
      <c r="A11202" t="s">
        <v>40425</v>
      </c>
      <c r="B11202" t="s">
        <v>20</v>
      </c>
      <c r="C11202" t="s">
        <v>19</v>
      </c>
      <c r="D11202" t="s">
        <v>33</v>
      </c>
      <c r="E11202" t="s">
        <v>530</v>
      </c>
    </row>
    <row r="11203" spans="1:5" x14ac:dyDescent="0.25">
      <c r="A11203" t="s">
        <v>40426</v>
      </c>
      <c r="B11203" t="s">
        <v>20</v>
      </c>
      <c r="C11203" t="s">
        <v>19</v>
      </c>
      <c r="D11203" t="s">
        <v>33</v>
      </c>
      <c r="E11203" t="s">
        <v>533</v>
      </c>
    </row>
    <row r="11204" spans="1:5" x14ac:dyDescent="0.25">
      <c r="A11204" t="s">
        <v>40427</v>
      </c>
      <c r="B11204" t="s">
        <v>20</v>
      </c>
      <c r="C11204" t="s">
        <v>19</v>
      </c>
      <c r="D11204" t="s">
        <v>33</v>
      </c>
      <c r="E11204" t="s">
        <v>530</v>
      </c>
    </row>
    <row r="11205" spans="1:5" x14ac:dyDescent="0.25">
      <c r="A11205" t="s">
        <v>40428</v>
      </c>
      <c r="B11205" t="s">
        <v>20</v>
      </c>
      <c r="C11205" t="s">
        <v>19</v>
      </c>
      <c r="D11205" t="s">
        <v>33</v>
      </c>
      <c r="E11205" t="s">
        <v>530</v>
      </c>
    </row>
    <row r="11206" spans="1:5" x14ac:dyDescent="0.25">
      <c r="A11206" t="s">
        <v>40429</v>
      </c>
      <c r="B11206" t="s">
        <v>20</v>
      </c>
      <c r="C11206" t="s">
        <v>19</v>
      </c>
      <c r="D11206" t="s">
        <v>33</v>
      </c>
      <c r="E11206" t="s">
        <v>530</v>
      </c>
    </row>
    <row r="11207" spans="1:5" x14ac:dyDescent="0.25">
      <c r="A11207" t="s">
        <v>40430</v>
      </c>
      <c r="B11207" t="s">
        <v>20</v>
      </c>
      <c r="C11207" t="s">
        <v>19</v>
      </c>
      <c r="D11207" t="s">
        <v>33</v>
      </c>
      <c r="E11207" t="s">
        <v>538</v>
      </c>
    </row>
    <row r="11208" spans="1:5" x14ac:dyDescent="0.25">
      <c r="A11208" t="s">
        <v>40431</v>
      </c>
      <c r="B11208" t="s">
        <v>20</v>
      </c>
      <c r="C11208" t="s">
        <v>19</v>
      </c>
      <c r="D11208" t="s">
        <v>33</v>
      </c>
      <c r="E11208" t="s">
        <v>530</v>
      </c>
    </row>
    <row r="11209" spans="1:5" x14ac:dyDescent="0.25">
      <c r="A11209" t="s">
        <v>40432</v>
      </c>
      <c r="B11209" t="s">
        <v>20</v>
      </c>
      <c r="C11209" t="s">
        <v>19</v>
      </c>
      <c r="D11209" t="s">
        <v>33</v>
      </c>
      <c r="E11209" t="s">
        <v>530</v>
      </c>
    </row>
    <row r="11210" spans="1:5" x14ac:dyDescent="0.25">
      <c r="A11210" t="s">
        <v>40433</v>
      </c>
      <c r="B11210" t="s">
        <v>20</v>
      </c>
      <c r="C11210" t="s">
        <v>19</v>
      </c>
      <c r="D11210" t="s">
        <v>33</v>
      </c>
      <c r="E11210" t="s">
        <v>533</v>
      </c>
    </row>
    <row r="11211" spans="1:5" x14ac:dyDescent="0.25">
      <c r="A11211" t="s">
        <v>40434</v>
      </c>
      <c r="B11211" t="s">
        <v>20</v>
      </c>
      <c r="C11211" t="s">
        <v>19</v>
      </c>
      <c r="D11211" t="s">
        <v>33</v>
      </c>
      <c r="E11211" t="s">
        <v>530</v>
      </c>
    </row>
    <row r="11212" spans="1:5" x14ac:dyDescent="0.25">
      <c r="A11212" t="s">
        <v>40435</v>
      </c>
      <c r="B11212" t="s">
        <v>20</v>
      </c>
      <c r="C11212" t="s">
        <v>19</v>
      </c>
      <c r="D11212" t="s">
        <v>33</v>
      </c>
      <c r="E11212" t="s">
        <v>538</v>
      </c>
    </row>
    <row r="11213" spans="1:5" x14ac:dyDescent="0.25">
      <c r="A11213" t="s">
        <v>40436</v>
      </c>
      <c r="B11213" t="s">
        <v>20</v>
      </c>
      <c r="C11213" t="s">
        <v>19</v>
      </c>
      <c r="D11213" t="s">
        <v>33</v>
      </c>
      <c r="E11213" t="s">
        <v>530</v>
      </c>
    </row>
    <row r="11214" spans="1:5" x14ac:dyDescent="0.25">
      <c r="A11214" t="s">
        <v>40437</v>
      </c>
      <c r="B11214" t="s">
        <v>20</v>
      </c>
      <c r="C11214" t="s">
        <v>19</v>
      </c>
      <c r="D11214" t="s">
        <v>33</v>
      </c>
      <c r="E11214" t="s">
        <v>530</v>
      </c>
    </row>
    <row r="11215" spans="1:5" x14ac:dyDescent="0.25">
      <c r="A11215" t="s">
        <v>40438</v>
      </c>
      <c r="B11215" t="s">
        <v>20</v>
      </c>
      <c r="C11215" t="s">
        <v>19</v>
      </c>
      <c r="D11215" t="s">
        <v>33</v>
      </c>
      <c r="E11215" t="s">
        <v>538</v>
      </c>
    </row>
    <row r="11216" spans="1:5" x14ac:dyDescent="0.25">
      <c r="A11216" t="s">
        <v>40439</v>
      </c>
      <c r="B11216" t="s">
        <v>20</v>
      </c>
      <c r="C11216" t="s">
        <v>19</v>
      </c>
      <c r="D11216" t="s">
        <v>33</v>
      </c>
      <c r="E11216" t="s">
        <v>538</v>
      </c>
    </row>
    <row r="11217" spans="1:5" x14ac:dyDescent="0.25">
      <c r="A11217" t="s">
        <v>40440</v>
      </c>
      <c r="B11217" t="s">
        <v>20</v>
      </c>
      <c r="C11217" t="s">
        <v>19</v>
      </c>
      <c r="D11217" t="s">
        <v>33</v>
      </c>
      <c r="E11217" t="s">
        <v>530</v>
      </c>
    </row>
    <row r="11218" spans="1:5" x14ac:dyDescent="0.25">
      <c r="A11218" t="s">
        <v>40441</v>
      </c>
      <c r="B11218" t="s">
        <v>20</v>
      </c>
      <c r="C11218" t="s">
        <v>19</v>
      </c>
      <c r="D11218" t="s">
        <v>33</v>
      </c>
      <c r="E11218" t="s">
        <v>530</v>
      </c>
    </row>
    <row r="11219" spans="1:5" x14ac:dyDescent="0.25">
      <c r="A11219" t="s">
        <v>40442</v>
      </c>
      <c r="B11219" t="s">
        <v>20</v>
      </c>
      <c r="C11219" t="s">
        <v>19</v>
      </c>
      <c r="D11219" t="s">
        <v>33</v>
      </c>
      <c r="E11219" t="s">
        <v>530</v>
      </c>
    </row>
    <row r="11220" spans="1:5" x14ac:dyDescent="0.25">
      <c r="A11220" t="s">
        <v>40443</v>
      </c>
      <c r="B11220" t="s">
        <v>20</v>
      </c>
      <c r="C11220" t="s">
        <v>19</v>
      </c>
      <c r="D11220" t="s">
        <v>33</v>
      </c>
      <c r="E11220" t="s">
        <v>538</v>
      </c>
    </row>
    <row r="11221" spans="1:5" x14ac:dyDescent="0.25">
      <c r="A11221" t="s">
        <v>40444</v>
      </c>
      <c r="B11221" t="s">
        <v>20</v>
      </c>
      <c r="C11221" t="s">
        <v>19</v>
      </c>
      <c r="D11221" t="s">
        <v>33</v>
      </c>
      <c r="E11221" t="s">
        <v>533</v>
      </c>
    </row>
    <row r="11222" spans="1:5" x14ac:dyDescent="0.25">
      <c r="A11222" t="s">
        <v>40445</v>
      </c>
      <c r="B11222" t="s">
        <v>20</v>
      </c>
      <c r="C11222" t="s">
        <v>19</v>
      </c>
      <c r="D11222" t="s">
        <v>33</v>
      </c>
      <c r="E11222" t="s">
        <v>538</v>
      </c>
    </row>
    <row r="11223" spans="1:5" x14ac:dyDescent="0.25">
      <c r="A11223" t="s">
        <v>40446</v>
      </c>
      <c r="B11223" t="s">
        <v>20</v>
      </c>
      <c r="C11223" t="s">
        <v>19</v>
      </c>
      <c r="D11223" t="s">
        <v>33</v>
      </c>
      <c r="E11223" t="s">
        <v>538</v>
      </c>
    </row>
    <row r="11224" spans="1:5" x14ac:dyDescent="0.25">
      <c r="A11224" t="s">
        <v>40447</v>
      </c>
      <c r="B11224" t="s">
        <v>20</v>
      </c>
      <c r="C11224" t="s">
        <v>19</v>
      </c>
      <c r="D11224" t="s">
        <v>69</v>
      </c>
      <c r="E11224" t="s">
        <v>530</v>
      </c>
    </row>
    <row r="11225" spans="1:5" x14ac:dyDescent="0.25">
      <c r="A11225" t="s">
        <v>40448</v>
      </c>
      <c r="B11225" t="s">
        <v>20</v>
      </c>
      <c r="C11225" t="s">
        <v>19</v>
      </c>
      <c r="D11225" t="s">
        <v>33</v>
      </c>
      <c r="E11225" t="s">
        <v>530</v>
      </c>
    </row>
    <row r="11226" spans="1:5" x14ac:dyDescent="0.25">
      <c r="A11226" t="s">
        <v>40449</v>
      </c>
      <c r="B11226" t="s">
        <v>20</v>
      </c>
      <c r="C11226" t="s">
        <v>19</v>
      </c>
      <c r="D11226" t="s">
        <v>33</v>
      </c>
      <c r="E11226" t="s">
        <v>530</v>
      </c>
    </row>
    <row r="11227" spans="1:5" x14ac:dyDescent="0.25">
      <c r="A11227" t="s">
        <v>40450</v>
      </c>
      <c r="B11227" t="s">
        <v>20</v>
      </c>
      <c r="C11227" t="s">
        <v>19</v>
      </c>
      <c r="D11227" t="s">
        <v>33</v>
      </c>
      <c r="E11227" t="s">
        <v>533</v>
      </c>
    </row>
    <row r="11228" spans="1:5" x14ac:dyDescent="0.25">
      <c r="A11228" t="s">
        <v>40451</v>
      </c>
      <c r="B11228" t="s">
        <v>20</v>
      </c>
      <c r="C11228" t="s">
        <v>19</v>
      </c>
      <c r="D11228" t="s">
        <v>33</v>
      </c>
      <c r="E11228" t="s">
        <v>530</v>
      </c>
    </row>
    <row r="11229" spans="1:5" x14ac:dyDescent="0.25">
      <c r="A11229" t="s">
        <v>40452</v>
      </c>
      <c r="B11229" t="s">
        <v>20</v>
      </c>
      <c r="C11229" t="s">
        <v>19</v>
      </c>
      <c r="D11229" t="s">
        <v>33</v>
      </c>
      <c r="E11229" t="s">
        <v>538</v>
      </c>
    </row>
    <row r="11230" spans="1:5" x14ac:dyDescent="0.25">
      <c r="A11230" t="s">
        <v>40453</v>
      </c>
      <c r="B11230" t="s">
        <v>20</v>
      </c>
      <c r="C11230" t="s">
        <v>19</v>
      </c>
      <c r="D11230" t="s">
        <v>33</v>
      </c>
      <c r="E11230" t="s">
        <v>530</v>
      </c>
    </row>
    <row r="11231" spans="1:5" x14ac:dyDescent="0.25">
      <c r="A11231" t="s">
        <v>40454</v>
      </c>
      <c r="B11231" t="s">
        <v>20</v>
      </c>
      <c r="C11231" t="s">
        <v>19</v>
      </c>
      <c r="D11231" t="s">
        <v>33</v>
      </c>
      <c r="E11231" t="s">
        <v>530</v>
      </c>
    </row>
    <row r="11232" spans="1:5" x14ac:dyDescent="0.25">
      <c r="A11232" t="s">
        <v>40455</v>
      </c>
      <c r="B11232" t="s">
        <v>20</v>
      </c>
      <c r="C11232" t="s">
        <v>19</v>
      </c>
      <c r="D11232" t="s">
        <v>33</v>
      </c>
      <c r="E11232" t="s">
        <v>530</v>
      </c>
    </row>
    <row r="11233" spans="1:5" x14ac:dyDescent="0.25">
      <c r="A11233" t="s">
        <v>40456</v>
      </c>
      <c r="B11233" t="s">
        <v>20</v>
      </c>
      <c r="C11233" t="s">
        <v>19</v>
      </c>
      <c r="D11233" t="s">
        <v>33</v>
      </c>
      <c r="E11233" t="s">
        <v>530</v>
      </c>
    </row>
    <row r="11234" spans="1:5" x14ac:dyDescent="0.25">
      <c r="A11234" t="s">
        <v>40457</v>
      </c>
      <c r="B11234" t="s">
        <v>20</v>
      </c>
      <c r="C11234" t="s">
        <v>19</v>
      </c>
      <c r="D11234" t="s">
        <v>33</v>
      </c>
      <c r="E11234" t="s">
        <v>530</v>
      </c>
    </row>
    <row r="11235" spans="1:5" x14ac:dyDescent="0.25">
      <c r="A11235" t="s">
        <v>40458</v>
      </c>
      <c r="B11235" t="s">
        <v>20</v>
      </c>
      <c r="C11235" t="s">
        <v>19</v>
      </c>
      <c r="D11235" t="s">
        <v>33</v>
      </c>
      <c r="E11235" t="s">
        <v>530</v>
      </c>
    </row>
    <row r="11236" spans="1:5" x14ac:dyDescent="0.25">
      <c r="A11236" t="s">
        <v>40459</v>
      </c>
      <c r="B11236" t="s">
        <v>20</v>
      </c>
      <c r="C11236" t="s">
        <v>19</v>
      </c>
      <c r="D11236" t="s">
        <v>65</v>
      </c>
      <c r="E11236" t="s">
        <v>533</v>
      </c>
    </row>
    <row r="11237" spans="1:5" x14ac:dyDescent="0.25">
      <c r="A11237" t="s">
        <v>40460</v>
      </c>
      <c r="B11237" t="s">
        <v>20</v>
      </c>
      <c r="C11237" t="s">
        <v>19</v>
      </c>
      <c r="D11237" t="s">
        <v>33</v>
      </c>
      <c r="E11237" t="s">
        <v>530</v>
      </c>
    </row>
    <row r="11238" spans="1:5" x14ac:dyDescent="0.25">
      <c r="A11238" t="s">
        <v>40461</v>
      </c>
      <c r="B11238" t="s">
        <v>20</v>
      </c>
      <c r="C11238" t="s">
        <v>19</v>
      </c>
      <c r="D11238" t="s">
        <v>33</v>
      </c>
      <c r="E11238" t="s">
        <v>530</v>
      </c>
    </row>
    <row r="11239" spans="1:5" x14ac:dyDescent="0.25">
      <c r="A11239" t="s">
        <v>40462</v>
      </c>
      <c r="B11239" t="s">
        <v>20</v>
      </c>
      <c r="C11239" t="s">
        <v>19</v>
      </c>
      <c r="D11239" t="s">
        <v>33</v>
      </c>
      <c r="E11239" t="s">
        <v>538</v>
      </c>
    </row>
    <row r="11240" spans="1:5" x14ac:dyDescent="0.25">
      <c r="A11240" t="s">
        <v>40463</v>
      </c>
      <c r="B11240" t="s">
        <v>20</v>
      </c>
      <c r="C11240" t="s">
        <v>19</v>
      </c>
      <c r="D11240" t="s">
        <v>33</v>
      </c>
      <c r="E11240" t="s">
        <v>538</v>
      </c>
    </row>
    <row r="11241" spans="1:5" x14ac:dyDescent="0.25">
      <c r="A11241" t="s">
        <v>40464</v>
      </c>
      <c r="B11241" t="s">
        <v>20</v>
      </c>
      <c r="C11241" t="s">
        <v>19</v>
      </c>
      <c r="D11241" t="s">
        <v>33</v>
      </c>
      <c r="E11241" t="s">
        <v>530</v>
      </c>
    </row>
    <row r="11242" spans="1:5" x14ac:dyDescent="0.25">
      <c r="A11242" t="s">
        <v>40465</v>
      </c>
      <c r="B11242" t="s">
        <v>20</v>
      </c>
      <c r="C11242" t="s">
        <v>19</v>
      </c>
      <c r="D11242" t="s">
        <v>33</v>
      </c>
      <c r="E11242" t="s">
        <v>530</v>
      </c>
    </row>
    <row r="11243" spans="1:5" x14ac:dyDescent="0.25">
      <c r="A11243" t="s">
        <v>40466</v>
      </c>
      <c r="B11243" t="s">
        <v>20</v>
      </c>
      <c r="C11243" t="s">
        <v>19</v>
      </c>
      <c r="D11243" t="s">
        <v>33</v>
      </c>
      <c r="E11243" t="s">
        <v>553</v>
      </c>
    </row>
    <row r="11244" spans="1:5" x14ac:dyDescent="0.25">
      <c r="A11244" t="s">
        <v>40467</v>
      </c>
      <c r="B11244" t="s">
        <v>20</v>
      </c>
      <c r="C11244" t="s">
        <v>19</v>
      </c>
      <c r="D11244" t="s">
        <v>33</v>
      </c>
      <c r="E11244" t="s">
        <v>538</v>
      </c>
    </row>
    <row r="11245" spans="1:5" x14ac:dyDescent="0.25">
      <c r="A11245" t="s">
        <v>40468</v>
      </c>
      <c r="B11245" t="s">
        <v>20</v>
      </c>
      <c r="C11245" t="s">
        <v>19</v>
      </c>
      <c r="D11245" t="s">
        <v>33</v>
      </c>
      <c r="E11245" t="s">
        <v>530</v>
      </c>
    </row>
    <row r="11246" spans="1:5" x14ac:dyDescent="0.25">
      <c r="A11246" t="s">
        <v>40469</v>
      </c>
      <c r="B11246" t="s">
        <v>20</v>
      </c>
      <c r="C11246" t="s">
        <v>19</v>
      </c>
      <c r="D11246" t="s">
        <v>33</v>
      </c>
      <c r="E11246" t="s">
        <v>538</v>
      </c>
    </row>
    <row r="11247" spans="1:5" x14ac:dyDescent="0.25">
      <c r="A11247" t="s">
        <v>40470</v>
      </c>
      <c r="B11247" t="s">
        <v>20</v>
      </c>
      <c r="C11247" t="s">
        <v>19</v>
      </c>
      <c r="D11247" t="s">
        <v>33</v>
      </c>
      <c r="E11247" t="s">
        <v>530</v>
      </c>
    </row>
    <row r="11248" spans="1:5" x14ac:dyDescent="0.25">
      <c r="A11248" t="s">
        <v>40471</v>
      </c>
      <c r="B11248" t="s">
        <v>20</v>
      </c>
      <c r="C11248" t="s">
        <v>19</v>
      </c>
      <c r="D11248" t="s">
        <v>33</v>
      </c>
      <c r="E11248" t="s">
        <v>538</v>
      </c>
    </row>
    <row r="11249" spans="1:5" x14ac:dyDescent="0.25">
      <c r="A11249" t="s">
        <v>40472</v>
      </c>
      <c r="B11249" t="s">
        <v>20</v>
      </c>
      <c r="C11249" t="s">
        <v>19</v>
      </c>
      <c r="D11249" t="s">
        <v>33</v>
      </c>
      <c r="E11249" t="s">
        <v>533</v>
      </c>
    </row>
    <row r="11250" spans="1:5" x14ac:dyDescent="0.25">
      <c r="A11250" t="s">
        <v>40473</v>
      </c>
      <c r="B11250" t="s">
        <v>20</v>
      </c>
      <c r="C11250" t="s">
        <v>19</v>
      </c>
      <c r="D11250" t="s">
        <v>33</v>
      </c>
      <c r="E11250" t="s">
        <v>538</v>
      </c>
    </row>
    <row r="11251" spans="1:5" x14ac:dyDescent="0.25">
      <c r="A11251" t="s">
        <v>40474</v>
      </c>
      <c r="B11251" t="s">
        <v>20</v>
      </c>
      <c r="C11251" t="s">
        <v>19</v>
      </c>
      <c r="D11251" t="s">
        <v>33</v>
      </c>
      <c r="E11251" t="s">
        <v>530</v>
      </c>
    </row>
    <row r="11252" spans="1:5" x14ac:dyDescent="0.25">
      <c r="A11252" t="s">
        <v>40475</v>
      </c>
      <c r="B11252" t="s">
        <v>20</v>
      </c>
      <c r="C11252" t="s">
        <v>19</v>
      </c>
      <c r="D11252" t="s">
        <v>33</v>
      </c>
      <c r="E11252" t="s">
        <v>538</v>
      </c>
    </row>
    <row r="11253" spans="1:5" x14ac:dyDescent="0.25">
      <c r="A11253" t="s">
        <v>40476</v>
      </c>
      <c r="B11253" t="s">
        <v>20</v>
      </c>
      <c r="C11253" t="s">
        <v>19</v>
      </c>
      <c r="D11253" t="s">
        <v>33</v>
      </c>
      <c r="E11253" t="s">
        <v>533</v>
      </c>
    </row>
    <row r="11254" spans="1:5" x14ac:dyDescent="0.25">
      <c r="A11254" t="s">
        <v>40477</v>
      </c>
      <c r="B11254" t="s">
        <v>20</v>
      </c>
      <c r="C11254" t="s">
        <v>19</v>
      </c>
      <c r="D11254" t="s">
        <v>33</v>
      </c>
      <c r="E11254" t="s">
        <v>530</v>
      </c>
    </row>
    <row r="11255" spans="1:5" x14ac:dyDescent="0.25">
      <c r="A11255" t="s">
        <v>40478</v>
      </c>
      <c r="B11255" t="s">
        <v>20</v>
      </c>
      <c r="C11255" t="s">
        <v>19</v>
      </c>
      <c r="D11255" t="s">
        <v>33</v>
      </c>
      <c r="E11255" t="s">
        <v>533</v>
      </c>
    </row>
    <row r="11256" spans="1:5" x14ac:dyDescent="0.25">
      <c r="A11256" t="s">
        <v>40479</v>
      </c>
      <c r="B11256" t="s">
        <v>20</v>
      </c>
      <c r="C11256" t="s">
        <v>19</v>
      </c>
      <c r="D11256" t="s">
        <v>69</v>
      </c>
      <c r="E11256" t="s">
        <v>530</v>
      </c>
    </row>
    <row r="11257" spans="1:5" x14ac:dyDescent="0.25">
      <c r="A11257" t="s">
        <v>40480</v>
      </c>
      <c r="B11257" t="s">
        <v>20</v>
      </c>
      <c r="C11257" t="s">
        <v>19</v>
      </c>
      <c r="D11257" t="s">
        <v>33</v>
      </c>
      <c r="E11257" t="s">
        <v>530</v>
      </c>
    </row>
    <row r="11258" spans="1:5" x14ac:dyDescent="0.25">
      <c r="A11258" t="s">
        <v>40481</v>
      </c>
      <c r="B11258" t="s">
        <v>20</v>
      </c>
      <c r="C11258" t="s">
        <v>19</v>
      </c>
      <c r="D11258" t="s">
        <v>33</v>
      </c>
      <c r="E11258" t="s">
        <v>530</v>
      </c>
    </row>
    <row r="11259" spans="1:5" x14ac:dyDescent="0.25">
      <c r="A11259" t="s">
        <v>40482</v>
      </c>
      <c r="B11259" t="s">
        <v>20</v>
      </c>
      <c r="C11259" t="s">
        <v>19</v>
      </c>
      <c r="D11259" t="s">
        <v>33</v>
      </c>
      <c r="E11259" t="s">
        <v>530</v>
      </c>
    </row>
    <row r="11260" spans="1:5" x14ac:dyDescent="0.25">
      <c r="A11260" t="s">
        <v>40483</v>
      </c>
      <c r="B11260" t="s">
        <v>20</v>
      </c>
      <c r="C11260" t="s">
        <v>19</v>
      </c>
      <c r="D11260" t="s">
        <v>33</v>
      </c>
      <c r="E11260" t="s">
        <v>530</v>
      </c>
    </row>
    <row r="11261" spans="1:5" x14ac:dyDescent="0.25">
      <c r="A11261" t="s">
        <v>40484</v>
      </c>
      <c r="B11261" t="s">
        <v>20</v>
      </c>
      <c r="C11261" t="s">
        <v>19</v>
      </c>
      <c r="D11261" t="s">
        <v>33</v>
      </c>
      <c r="E11261" t="s">
        <v>29679</v>
      </c>
    </row>
    <row r="11262" spans="1:5" x14ac:dyDescent="0.25">
      <c r="A11262" t="s">
        <v>40485</v>
      </c>
      <c r="B11262" t="s">
        <v>20</v>
      </c>
      <c r="C11262" t="s">
        <v>19</v>
      </c>
      <c r="D11262" t="s">
        <v>69</v>
      </c>
      <c r="E11262" t="s">
        <v>530</v>
      </c>
    </row>
    <row r="11263" spans="1:5" x14ac:dyDescent="0.25">
      <c r="A11263" t="s">
        <v>40486</v>
      </c>
      <c r="B11263" t="s">
        <v>20</v>
      </c>
      <c r="C11263" t="s">
        <v>19</v>
      </c>
      <c r="D11263" t="s">
        <v>33</v>
      </c>
      <c r="E11263" t="s">
        <v>533</v>
      </c>
    </row>
    <row r="11264" spans="1:5" x14ac:dyDescent="0.25">
      <c r="A11264" t="s">
        <v>40487</v>
      </c>
      <c r="B11264" t="s">
        <v>20</v>
      </c>
      <c r="C11264" t="s">
        <v>19</v>
      </c>
      <c r="D11264" t="s">
        <v>69</v>
      </c>
      <c r="E11264" t="s">
        <v>530</v>
      </c>
    </row>
    <row r="11265" spans="1:5" x14ac:dyDescent="0.25">
      <c r="A11265" t="s">
        <v>40488</v>
      </c>
      <c r="B11265" t="s">
        <v>20</v>
      </c>
      <c r="C11265" t="s">
        <v>19</v>
      </c>
      <c r="D11265" t="s">
        <v>33</v>
      </c>
      <c r="E11265" t="s">
        <v>553</v>
      </c>
    </row>
    <row r="11266" spans="1:5" x14ac:dyDescent="0.25">
      <c r="A11266" t="s">
        <v>40489</v>
      </c>
      <c r="B11266" t="s">
        <v>20</v>
      </c>
      <c r="C11266" t="s">
        <v>19</v>
      </c>
      <c r="D11266" t="s">
        <v>33</v>
      </c>
      <c r="E11266" t="s">
        <v>533</v>
      </c>
    </row>
    <row r="11267" spans="1:5" x14ac:dyDescent="0.25">
      <c r="A11267" t="s">
        <v>40490</v>
      </c>
      <c r="B11267" t="s">
        <v>20</v>
      </c>
      <c r="C11267" t="s">
        <v>19</v>
      </c>
      <c r="D11267" t="s">
        <v>33</v>
      </c>
      <c r="E11267" t="s">
        <v>530</v>
      </c>
    </row>
    <row r="11268" spans="1:5" x14ac:dyDescent="0.25">
      <c r="A11268" t="s">
        <v>40491</v>
      </c>
      <c r="B11268" t="s">
        <v>20</v>
      </c>
      <c r="C11268" t="s">
        <v>19</v>
      </c>
      <c r="D11268" t="s">
        <v>33</v>
      </c>
      <c r="E11268" t="s">
        <v>533</v>
      </c>
    </row>
    <row r="11269" spans="1:5" x14ac:dyDescent="0.25">
      <c r="A11269" t="s">
        <v>40492</v>
      </c>
      <c r="B11269" t="s">
        <v>20</v>
      </c>
      <c r="C11269" t="s">
        <v>19</v>
      </c>
      <c r="D11269" t="s">
        <v>33</v>
      </c>
      <c r="E11269" t="s">
        <v>538</v>
      </c>
    </row>
    <row r="11270" spans="1:5" x14ac:dyDescent="0.25">
      <c r="A11270" t="s">
        <v>40493</v>
      </c>
      <c r="B11270" t="s">
        <v>20</v>
      </c>
      <c r="C11270" t="s">
        <v>19</v>
      </c>
      <c r="D11270" t="s">
        <v>33</v>
      </c>
      <c r="E11270" t="s">
        <v>533</v>
      </c>
    </row>
    <row r="11271" spans="1:5" x14ac:dyDescent="0.25">
      <c r="A11271" t="s">
        <v>40494</v>
      </c>
      <c r="B11271" t="s">
        <v>20</v>
      </c>
      <c r="C11271" t="s">
        <v>19</v>
      </c>
      <c r="D11271" t="s">
        <v>33</v>
      </c>
      <c r="E11271" t="s">
        <v>530</v>
      </c>
    </row>
    <row r="11272" spans="1:5" x14ac:dyDescent="0.25">
      <c r="A11272" t="s">
        <v>40495</v>
      </c>
      <c r="B11272" t="s">
        <v>20</v>
      </c>
      <c r="C11272" t="s">
        <v>19</v>
      </c>
      <c r="D11272" t="s">
        <v>33</v>
      </c>
      <c r="E11272" t="s">
        <v>530</v>
      </c>
    </row>
    <row r="11273" spans="1:5" x14ac:dyDescent="0.25">
      <c r="A11273" t="s">
        <v>40496</v>
      </c>
      <c r="B11273" t="s">
        <v>20</v>
      </c>
      <c r="C11273" t="s">
        <v>19</v>
      </c>
      <c r="D11273" t="s">
        <v>33</v>
      </c>
      <c r="E11273" t="s">
        <v>538</v>
      </c>
    </row>
    <row r="11274" spans="1:5" x14ac:dyDescent="0.25">
      <c r="A11274" t="s">
        <v>40497</v>
      </c>
      <c r="B11274" t="s">
        <v>20</v>
      </c>
      <c r="C11274" t="s">
        <v>19</v>
      </c>
      <c r="D11274" t="s">
        <v>33</v>
      </c>
      <c r="E11274" t="s">
        <v>530</v>
      </c>
    </row>
    <row r="11275" spans="1:5" x14ac:dyDescent="0.25">
      <c r="A11275" t="s">
        <v>40498</v>
      </c>
      <c r="B11275" t="s">
        <v>20</v>
      </c>
      <c r="C11275" t="s">
        <v>19</v>
      </c>
      <c r="D11275" t="s">
        <v>33</v>
      </c>
      <c r="E11275" t="s">
        <v>530</v>
      </c>
    </row>
    <row r="11276" spans="1:5" x14ac:dyDescent="0.25">
      <c r="A11276" t="s">
        <v>40499</v>
      </c>
      <c r="B11276" t="s">
        <v>20</v>
      </c>
      <c r="C11276" t="s">
        <v>19</v>
      </c>
      <c r="D11276" t="s">
        <v>33</v>
      </c>
      <c r="E11276" t="s">
        <v>530</v>
      </c>
    </row>
    <row r="11277" spans="1:5" x14ac:dyDescent="0.25">
      <c r="A11277" t="s">
        <v>40500</v>
      </c>
      <c r="B11277" t="s">
        <v>20</v>
      </c>
      <c r="C11277" t="s">
        <v>19</v>
      </c>
      <c r="D11277" t="s">
        <v>33</v>
      </c>
      <c r="E11277" t="s">
        <v>562</v>
      </c>
    </row>
    <row r="11278" spans="1:5" x14ac:dyDescent="0.25">
      <c r="A11278" t="s">
        <v>40501</v>
      </c>
      <c r="B11278" t="s">
        <v>20</v>
      </c>
      <c r="C11278" t="s">
        <v>19</v>
      </c>
      <c r="D11278" t="s">
        <v>33</v>
      </c>
      <c r="E11278" t="s">
        <v>530</v>
      </c>
    </row>
    <row r="11279" spans="1:5" x14ac:dyDescent="0.25">
      <c r="A11279" t="s">
        <v>40502</v>
      </c>
      <c r="B11279" t="s">
        <v>20</v>
      </c>
      <c r="C11279" t="s">
        <v>19</v>
      </c>
      <c r="D11279" t="s">
        <v>33</v>
      </c>
      <c r="E11279" t="s">
        <v>530</v>
      </c>
    </row>
    <row r="11280" spans="1:5" x14ac:dyDescent="0.25">
      <c r="A11280" t="s">
        <v>40503</v>
      </c>
      <c r="B11280" t="s">
        <v>20</v>
      </c>
      <c r="C11280" t="s">
        <v>19</v>
      </c>
      <c r="D11280" t="s">
        <v>33</v>
      </c>
      <c r="E11280" t="s">
        <v>538</v>
      </c>
    </row>
    <row r="11281" spans="1:5" x14ac:dyDescent="0.25">
      <c r="A11281" t="s">
        <v>40504</v>
      </c>
      <c r="B11281" t="s">
        <v>20</v>
      </c>
      <c r="C11281" t="s">
        <v>19</v>
      </c>
      <c r="D11281" t="s">
        <v>33</v>
      </c>
      <c r="E11281" t="s">
        <v>530</v>
      </c>
    </row>
    <row r="11282" spans="1:5" x14ac:dyDescent="0.25">
      <c r="A11282" t="s">
        <v>40505</v>
      </c>
      <c r="B11282" t="s">
        <v>20</v>
      </c>
      <c r="C11282" t="s">
        <v>19</v>
      </c>
      <c r="D11282" t="s">
        <v>33</v>
      </c>
      <c r="E11282" t="s">
        <v>538</v>
      </c>
    </row>
    <row r="11283" spans="1:5" x14ac:dyDescent="0.25">
      <c r="A11283" t="s">
        <v>40506</v>
      </c>
      <c r="B11283" t="s">
        <v>20</v>
      </c>
      <c r="C11283" t="s">
        <v>19</v>
      </c>
      <c r="D11283" t="s">
        <v>33</v>
      </c>
      <c r="E11283" t="s">
        <v>530</v>
      </c>
    </row>
    <row r="11284" spans="1:5" x14ac:dyDescent="0.25">
      <c r="A11284" t="s">
        <v>40507</v>
      </c>
      <c r="B11284" t="s">
        <v>20</v>
      </c>
      <c r="C11284" t="s">
        <v>19</v>
      </c>
      <c r="D11284" t="s">
        <v>33</v>
      </c>
      <c r="E11284" t="s">
        <v>533</v>
      </c>
    </row>
    <row r="11285" spans="1:5" x14ac:dyDescent="0.25">
      <c r="A11285" t="s">
        <v>40508</v>
      </c>
      <c r="B11285" t="s">
        <v>20</v>
      </c>
      <c r="C11285" t="s">
        <v>19</v>
      </c>
      <c r="D11285" t="s">
        <v>33</v>
      </c>
      <c r="E11285" t="s">
        <v>530</v>
      </c>
    </row>
    <row r="11286" spans="1:5" x14ac:dyDescent="0.25">
      <c r="A11286" t="s">
        <v>40509</v>
      </c>
      <c r="B11286" t="s">
        <v>20</v>
      </c>
      <c r="C11286" t="s">
        <v>19</v>
      </c>
      <c r="D11286" t="s">
        <v>33</v>
      </c>
      <c r="E11286" t="s">
        <v>538</v>
      </c>
    </row>
    <row r="11287" spans="1:5" x14ac:dyDescent="0.25">
      <c r="A11287" t="s">
        <v>40510</v>
      </c>
      <c r="B11287" t="s">
        <v>20</v>
      </c>
      <c r="C11287" t="s">
        <v>19</v>
      </c>
      <c r="D11287" t="s">
        <v>33</v>
      </c>
      <c r="E11287" t="s">
        <v>538</v>
      </c>
    </row>
    <row r="11288" spans="1:5" x14ac:dyDescent="0.25">
      <c r="A11288" t="s">
        <v>40511</v>
      </c>
      <c r="B11288" t="s">
        <v>20</v>
      </c>
      <c r="C11288" t="s">
        <v>19</v>
      </c>
      <c r="D11288" t="s">
        <v>33</v>
      </c>
      <c r="E11288" t="s">
        <v>533</v>
      </c>
    </row>
    <row r="11289" spans="1:5" x14ac:dyDescent="0.25">
      <c r="A11289" t="s">
        <v>40512</v>
      </c>
      <c r="B11289" t="s">
        <v>20</v>
      </c>
      <c r="C11289" t="s">
        <v>19</v>
      </c>
      <c r="D11289" t="s">
        <v>33</v>
      </c>
      <c r="E11289" t="s">
        <v>530</v>
      </c>
    </row>
    <row r="11290" spans="1:5" x14ac:dyDescent="0.25">
      <c r="A11290" t="s">
        <v>40513</v>
      </c>
      <c r="B11290" t="s">
        <v>20</v>
      </c>
      <c r="C11290" t="s">
        <v>19</v>
      </c>
      <c r="D11290" t="s">
        <v>33</v>
      </c>
      <c r="E11290" t="s">
        <v>538</v>
      </c>
    </row>
    <row r="11291" spans="1:5" x14ac:dyDescent="0.25">
      <c r="A11291" t="s">
        <v>40514</v>
      </c>
      <c r="B11291" t="s">
        <v>20</v>
      </c>
      <c r="C11291" t="s">
        <v>19</v>
      </c>
      <c r="D11291" t="s">
        <v>33</v>
      </c>
      <c r="E11291" t="s">
        <v>530</v>
      </c>
    </row>
    <row r="11292" spans="1:5" x14ac:dyDescent="0.25">
      <c r="A11292" t="s">
        <v>40515</v>
      </c>
      <c r="B11292" t="s">
        <v>20</v>
      </c>
      <c r="C11292" t="s">
        <v>19</v>
      </c>
      <c r="D11292" t="s">
        <v>33</v>
      </c>
      <c r="E11292" t="s">
        <v>533</v>
      </c>
    </row>
    <row r="11293" spans="1:5" x14ac:dyDescent="0.25">
      <c r="A11293" t="s">
        <v>40516</v>
      </c>
      <c r="B11293" t="s">
        <v>20</v>
      </c>
      <c r="C11293" t="s">
        <v>19</v>
      </c>
      <c r="D11293" t="s">
        <v>33</v>
      </c>
      <c r="E11293" t="s">
        <v>533</v>
      </c>
    </row>
    <row r="11294" spans="1:5" x14ac:dyDescent="0.25">
      <c r="A11294" t="s">
        <v>40517</v>
      </c>
      <c r="B11294" t="s">
        <v>20</v>
      </c>
      <c r="C11294" t="s">
        <v>19</v>
      </c>
      <c r="D11294" t="s">
        <v>33</v>
      </c>
      <c r="E11294" t="s">
        <v>533</v>
      </c>
    </row>
    <row r="11295" spans="1:5" x14ac:dyDescent="0.25">
      <c r="A11295" t="s">
        <v>40518</v>
      </c>
      <c r="B11295" t="s">
        <v>20</v>
      </c>
      <c r="C11295" t="s">
        <v>19</v>
      </c>
      <c r="D11295" t="s">
        <v>33</v>
      </c>
      <c r="E11295" t="s">
        <v>530</v>
      </c>
    </row>
    <row r="11296" spans="1:5" x14ac:dyDescent="0.25">
      <c r="A11296" t="s">
        <v>40519</v>
      </c>
      <c r="B11296" t="s">
        <v>20</v>
      </c>
      <c r="C11296" t="s">
        <v>19</v>
      </c>
      <c r="D11296" t="s">
        <v>33</v>
      </c>
      <c r="E11296" t="s">
        <v>530</v>
      </c>
    </row>
    <row r="11297" spans="1:5" x14ac:dyDescent="0.25">
      <c r="A11297" t="s">
        <v>40520</v>
      </c>
      <c r="B11297" t="s">
        <v>20</v>
      </c>
      <c r="C11297" t="s">
        <v>19</v>
      </c>
      <c r="D11297" t="s">
        <v>33</v>
      </c>
      <c r="E11297" t="s">
        <v>530</v>
      </c>
    </row>
    <row r="11298" spans="1:5" x14ac:dyDescent="0.25">
      <c r="A11298" t="s">
        <v>40521</v>
      </c>
      <c r="B11298" t="s">
        <v>20</v>
      </c>
      <c r="C11298" t="s">
        <v>19</v>
      </c>
      <c r="D11298" t="s">
        <v>33</v>
      </c>
      <c r="E11298" t="s">
        <v>530</v>
      </c>
    </row>
    <row r="11299" spans="1:5" x14ac:dyDescent="0.25">
      <c r="A11299" t="s">
        <v>40522</v>
      </c>
      <c r="B11299" t="s">
        <v>20</v>
      </c>
      <c r="C11299" t="s">
        <v>19</v>
      </c>
      <c r="D11299" t="s">
        <v>33</v>
      </c>
      <c r="E11299" t="s">
        <v>538</v>
      </c>
    </row>
    <row r="11300" spans="1:5" x14ac:dyDescent="0.25">
      <c r="A11300" t="s">
        <v>40523</v>
      </c>
      <c r="B11300" t="s">
        <v>20</v>
      </c>
      <c r="C11300" t="s">
        <v>19</v>
      </c>
      <c r="D11300" t="s">
        <v>33</v>
      </c>
      <c r="E11300" t="s">
        <v>538</v>
      </c>
    </row>
    <row r="11301" spans="1:5" x14ac:dyDescent="0.25">
      <c r="A11301" t="s">
        <v>40524</v>
      </c>
      <c r="B11301" t="s">
        <v>20</v>
      </c>
      <c r="C11301" t="s">
        <v>19</v>
      </c>
      <c r="D11301" t="s">
        <v>33</v>
      </c>
      <c r="E11301" t="s">
        <v>533</v>
      </c>
    </row>
    <row r="11302" spans="1:5" x14ac:dyDescent="0.25">
      <c r="A11302" t="s">
        <v>40525</v>
      </c>
      <c r="B11302" t="s">
        <v>20</v>
      </c>
      <c r="C11302" t="s">
        <v>19</v>
      </c>
      <c r="D11302" t="s">
        <v>33</v>
      </c>
      <c r="E11302" t="s">
        <v>530</v>
      </c>
    </row>
    <row r="11303" spans="1:5" x14ac:dyDescent="0.25">
      <c r="A11303" t="s">
        <v>40526</v>
      </c>
      <c r="B11303" t="s">
        <v>20</v>
      </c>
      <c r="C11303" t="s">
        <v>19</v>
      </c>
      <c r="D11303" t="s">
        <v>33</v>
      </c>
      <c r="E11303" t="s">
        <v>533</v>
      </c>
    </row>
    <row r="11304" spans="1:5" x14ac:dyDescent="0.25">
      <c r="A11304" t="s">
        <v>40527</v>
      </c>
      <c r="B11304" t="s">
        <v>20</v>
      </c>
      <c r="C11304" t="s">
        <v>19</v>
      </c>
      <c r="D11304" t="s">
        <v>33</v>
      </c>
      <c r="E11304" t="s">
        <v>538</v>
      </c>
    </row>
    <row r="11305" spans="1:5" x14ac:dyDescent="0.25">
      <c r="A11305" t="s">
        <v>44404</v>
      </c>
      <c r="B11305" t="s">
        <v>20</v>
      </c>
      <c r="C11305" t="s">
        <v>19</v>
      </c>
      <c r="D11305" t="s">
        <v>33</v>
      </c>
      <c r="E11305" t="s">
        <v>530</v>
      </c>
    </row>
    <row r="11306" spans="1:5" x14ac:dyDescent="0.25">
      <c r="A11306" t="s">
        <v>40528</v>
      </c>
      <c r="B11306" t="s">
        <v>20</v>
      </c>
      <c r="C11306" t="s">
        <v>19</v>
      </c>
      <c r="D11306" t="s">
        <v>33</v>
      </c>
      <c r="E11306" t="s">
        <v>523</v>
      </c>
    </row>
    <row r="11307" spans="1:5" x14ac:dyDescent="0.25">
      <c r="A11307" t="s">
        <v>40529</v>
      </c>
      <c r="B11307" t="s">
        <v>20</v>
      </c>
      <c r="C11307" t="s">
        <v>19</v>
      </c>
      <c r="D11307" t="s">
        <v>33</v>
      </c>
      <c r="E11307" t="s">
        <v>538</v>
      </c>
    </row>
    <row r="11308" spans="1:5" x14ac:dyDescent="0.25">
      <c r="A11308" t="s">
        <v>40530</v>
      </c>
      <c r="B11308" t="s">
        <v>20</v>
      </c>
      <c r="C11308" t="s">
        <v>19</v>
      </c>
      <c r="D11308" t="s">
        <v>33</v>
      </c>
      <c r="E11308" t="s">
        <v>533</v>
      </c>
    </row>
    <row r="11309" spans="1:5" x14ac:dyDescent="0.25">
      <c r="A11309" t="s">
        <v>40531</v>
      </c>
      <c r="B11309" t="s">
        <v>20</v>
      </c>
      <c r="C11309" t="s">
        <v>19</v>
      </c>
      <c r="D11309" t="s">
        <v>33</v>
      </c>
      <c r="E11309" t="s">
        <v>533</v>
      </c>
    </row>
    <row r="11310" spans="1:5" x14ac:dyDescent="0.25">
      <c r="A11310" t="s">
        <v>40532</v>
      </c>
      <c r="B11310" t="s">
        <v>20</v>
      </c>
      <c r="C11310" t="s">
        <v>19</v>
      </c>
      <c r="D11310" t="s">
        <v>33</v>
      </c>
      <c r="E11310" t="s">
        <v>523</v>
      </c>
    </row>
    <row r="11311" spans="1:5" x14ac:dyDescent="0.25">
      <c r="A11311" t="s">
        <v>40533</v>
      </c>
      <c r="B11311" t="s">
        <v>20</v>
      </c>
      <c r="C11311" t="s">
        <v>19</v>
      </c>
      <c r="D11311" t="s">
        <v>33</v>
      </c>
      <c r="E11311" t="s">
        <v>538</v>
      </c>
    </row>
    <row r="11312" spans="1:5" x14ac:dyDescent="0.25">
      <c r="A11312" t="s">
        <v>40534</v>
      </c>
      <c r="B11312" t="s">
        <v>20</v>
      </c>
      <c r="C11312" t="s">
        <v>19</v>
      </c>
      <c r="D11312" t="s">
        <v>33</v>
      </c>
      <c r="E11312" t="s">
        <v>523</v>
      </c>
    </row>
    <row r="11313" spans="1:5" x14ac:dyDescent="0.25">
      <c r="A11313" t="s">
        <v>40535</v>
      </c>
      <c r="B11313" t="s">
        <v>20</v>
      </c>
      <c r="C11313" t="s">
        <v>19</v>
      </c>
      <c r="D11313" t="s">
        <v>33</v>
      </c>
      <c r="E11313" t="s">
        <v>530</v>
      </c>
    </row>
    <row r="11314" spans="1:5" x14ac:dyDescent="0.25">
      <c r="A11314" t="s">
        <v>40536</v>
      </c>
      <c r="B11314" t="s">
        <v>20</v>
      </c>
      <c r="C11314" t="s">
        <v>19</v>
      </c>
      <c r="D11314" t="s">
        <v>33</v>
      </c>
      <c r="E11314" t="s">
        <v>538</v>
      </c>
    </row>
    <row r="11315" spans="1:5" x14ac:dyDescent="0.25">
      <c r="A11315" t="s">
        <v>40537</v>
      </c>
      <c r="B11315" t="s">
        <v>20</v>
      </c>
      <c r="C11315" t="s">
        <v>19</v>
      </c>
      <c r="D11315" t="s">
        <v>33</v>
      </c>
      <c r="E11315" t="s">
        <v>533</v>
      </c>
    </row>
    <row r="11316" spans="1:5" x14ac:dyDescent="0.25">
      <c r="A11316" t="s">
        <v>40538</v>
      </c>
      <c r="B11316" t="s">
        <v>20</v>
      </c>
      <c r="C11316" t="s">
        <v>19</v>
      </c>
      <c r="D11316" t="s">
        <v>33</v>
      </c>
      <c r="E11316" t="s">
        <v>538</v>
      </c>
    </row>
    <row r="11317" spans="1:5" x14ac:dyDescent="0.25">
      <c r="A11317" t="s">
        <v>40539</v>
      </c>
      <c r="B11317" t="s">
        <v>20</v>
      </c>
      <c r="C11317" t="s">
        <v>19</v>
      </c>
      <c r="D11317" t="s">
        <v>33</v>
      </c>
      <c r="E11317" t="s">
        <v>530</v>
      </c>
    </row>
    <row r="11318" spans="1:5" x14ac:dyDescent="0.25">
      <c r="A11318" t="s">
        <v>40540</v>
      </c>
      <c r="B11318" t="s">
        <v>20</v>
      </c>
      <c r="C11318" t="s">
        <v>19</v>
      </c>
      <c r="D11318" t="s">
        <v>33</v>
      </c>
      <c r="E11318" t="s">
        <v>533</v>
      </c>
    </row>
    <row r="11319" spans="1:5" x14ac:dyDescent="0.25">
      <c r="A11319" t="s">
        <v>40541</v>
      </c>
      <c r="B11319" t="s">
        <v>20</v>
      </c>
      <c r="C11319" t="s">
        <v>19</v>
      </c>
      <c r="D11319" t="s">
        <v>33</v>
      </c>
      <c r="E11319" t="s">
        <v>533</v>
      </c>
    </row>
    <row r="11320" spans="1:5" x14ac:dyDescent="0.25">
      <c r="A11320" t="s">
        <v>40542</v>
      </c>
      <c r="B11320" t="s">
        <v>20</v>
      </c>
      <c r="C11320" t="s">
        <v>19</v>
      </c>
      <c r="D11320" t="s">
        <v>33</v>
      </c>
      <c r="E11320" t="s">
        <v>538</v>
      </c>
    </row>
    <row r="11321" spans="1:5" x14ac:dyDescent="0.25">
      <c r="A11321" t="s">
        <v>40543</v>
      </c>
      <c r="B11321" t="s">
        <v>20</v>
      </c>
      <c r="C11321" t="s">
        <v>19</v>
      </c>
      <c r="D11321" t="s">
        <v>33</v>
      </c>
      <c r="E11321" t="s">
        <v>533</v>
      </c>
    </row>
    <row r="11322" spans="1:5" x14ac:dyDescent="0.25">
      <c r="A11322" t="s">
        <v>40544</v>
      </c>
      <c r="B11322" t="s">
        <v>20</v>
      </c>
      <c r="C11322" t="s">
        <v>19</v>
      </c>
      <c r="D11322" t="s">
        <v>33</v>
      </c>
      <c r="E11322" t="s">
        <v>533</v>
      </c>
    </row>
    <row r="11323" spans="1:5" x14ac:dyDescent="0.25">
      <c r="A11323" t="s">
        <v>40545</v>
      </c>
      <c r="B11323" t="s">
        <v>20</v>
      </c>
      <c r="C11323" t="s">
        <v>19</v>
      </c>
      <c r="D11323" t="s">
        <v>33</v>
      </c>
      <c r="E11323" t="s">
        <v>533</v>
      </c>
    </row>
    <row r="11324" spans="1:5" x14ac:dyDescent="0.25">
      <c r="A11324" t="s">
        <v>40546</v>
      </c>
      <c r="B11324" t="s">
        <v>20</v>
      </c>
      <c r="C11324" t="s">
        <v>19</v>
      </c>
      <c r="D11324" t="s">
        <v>33</v>
      </c>
      <c r="E11324" t="s">
        <v>538</v>
      </c>
    </row>
    <row r="11325" spans="1:5" x14ac:dyDescent="0.25">
      <c r="A11325" t="s">
        <v>40547</v>
      </c>
      <c r="B11325" t="s">
        <v>20</v>
      </c>
      <c r="C11325" t="s">
        <v>19</v>
      </c>
      <c r="D11325" t="s">
        <v>33</v>
      </c>
      <c r="E11325" t="s">
        <v>533</v>
      </c>
    </row>
    <row r="11326" spans="1:5" x14ac:dyDescent="0.25">
      <c r="A11326" t="s">
        <v>40548</v>
      </c>
      <c r="B11326" t="s">
        <v>20</v>
      </c>
      <c r="C11326" t="s">
        <v>19</v>
      </c>
      <c r="D11326" t="s">
        <v>33</v>
      </c>
      <c r="E11326" t="s">
        <v>562</v>
      </c>
    </row>
    <row r="11327" spans="1:5" x14ac:dyDescent="0.25">
      <c r="A11327" t="s">
        <v>40549</v>
      </c>
      <c r="B11327" t="s">
        <v>20</v>
      </c>
      <c r="C11327" t="s">
        <v>19</v>
      </c>
      <c r="D11327" t="s">
        <v>33</v>
      </c>
      <c r="E11327" t="s">
        <v>538</v>
      </c>
    </row>
    <row r="11328" spans="1:5" x14ac:dyDescent="0.25">
      <c r="A11328" t="s">
        <v>40550</v>
      </c>
      <c r="B11328" t="s">
        <v>20</v>
      </c>
      <c r="C11328" t="s">
        <v>19</v>
      </c>
      <c r="D11328" t="s">
        <v>33</v>
      </c>
      <c r="E11328" t="s">
        <v>538</v>
      </c>
    </row>
    <row r="11329" spans="1:5" x14ac:dyDescent="0.25">
      <c r="A11329" t="s">
        <v>40551</v>
      </c>
      <c r="B11329" t="s">
        <v>20</v>
      </c>
      <c r="C11329" t="s">
        <v>19</v>
      </c>
      <c r="D11329" t="s">
        <v>33</v>
      </c>
      <c r="E11329" t="s">
        <v>530</v>
      </c>
    </row>
    <row r="11330" spans="1:5" x14ac:dyDescent="0.25">
      <c r="A11330" t="s">
        <v>40552</v>
      </c>
      <c r="B11330" t="s">
        <v>20</v>
      </c>
      <c r="C11330" t="s">
        <v>19</v>
      </c>
      <c r="D11330" t="s">
        <v>65</v>
      </c>
      <c r="E11330" t="s">
        <v>533</v>
      </c>
    </row>
    <row r="11331" spans="1:5" x14ac:dyDescent="0.25">
      <c r="A11331" t="s">
        <v>40553</v>
      </c>
      <c r="B11331" t="s">
        <v>20</v>
      </c>
      <c r="C11331" t="s">
        <v>19</v>
      </c>
      <c r="D11331" t="s">
        <v>33</v>
      </c>
      <c r="E11331" t="s">
        <v>531</v>
      </c>
    </row>
    <row r="11332" spans="1:5" x14ac:dyDescent="0.25">
      <c r="A11332" t="s">
        <v>40554</v>
      </c>
      <c r="B11332" t="s">
        <v>20</v>
      </c>
      <c r="C11332" t="s">
        <v>19</v>
      </c>
      <c r="D11332" t="s">
        <v>33</v>
      </c>
      <c r="E11332" t="s">
        <v>533</v>
      </c>
    </row>
    <row r="11333" spans="1:5" x14ac:dyDescent="0.25">
      <c r="A11333" t="s">
        <v>40555</v>
      </c>
      <c r="B11333" t="s">
        <v>20</v>
      </c>
      <c r="C11333" t="s">
        <v>19</v>
      </c>
      <c r="D11333" t="s">
        <v>33</v>
      </c>
      <c r="E11333" t="s">
        <v>562</v>
      </c>
    </row>
    <row r="11334" spans="1:5" x14ac:dyDescent="0.25">
      <c r="A11334" t="s">
        <v>40556</v>
      </c>
      <c r="B11334" t="s">
        <v>20</v>
      </c>
      <c r="C11334" t="s">
        <v>19</v>
      </c>
      <c r="D11334" t="s">
        <v>33</v>
      </c>
      <c r="E11334" t="s">
        <v>533</v>
      </c>
    </row>
    <row r="11335" spans="1:5" x14ac:dyDescent="0.25">
      <c r="A11335" t="s">
        <v>40557</v>
      </c>
      <c r="B11335" t="s">
        <v>20</v>
      </c>
      <c r="C11335" t="s">
        <v>19</v>
      </c>
      <c r="D11335" t="s">
        <v>33</v>
      </c>
      <c r="E11335" t="s">
        <v>538</v>
      </c>
    </row>
    <row r="11336" spans="1:5" x14ac:dyDescent="0.25">
      <c r="A11336" t="s">
        <v>40558</v>
      </c>
      <c r="B11336" t="s">
        <v>20</v>
      </c>
      <c r="C11336" t="s">
        <v>19</v>
      </c>
      <c r="D11336" t="s">
        <v>33</v>
      </c>
      <c r="E11336" t="s">
        <v>538</v>
      </c>
    </row>
    <row r="11337" spans="1:5" x14ac:dyDescent="0.25">
      <c r="A11337" t="s">
        <v>40559</v>
      </c>
      <c r="B11337" t="s">
        <v>20</v>
      </c>
      <c r="C11337" t="s">
        <v>19</v>
      </c>
      <c r="D11337" t="s">
        <v>33</v>
      </c>
      <c r="E11337" t="s">
        <v>530</v>
      </c>
    </row>
    <row r="11338" spans="1:5" x14ac:dyDescent="0.25">
      <c r="A11338" t="s">
        <v>40560</v>
      </c>
      <c r="B11338" t="s">
        <v>20</v>
      </c>
      <c r="C11338" t="s">
        <v>19</v>
      </c>
      <c r="D11338" t="s">
        <v>33</v>
      </c>
      <c r="E11338" t="s">
        <v>533</v>
      </c>
    </row>
    <row r="11339" spans="1:5" x14ac:dyDescent="0.25">
      <c r="A11339" t="s">
        <v>40561</v>
      </c>
      <c r="B11339" t="s">
        <v>20</v>
      </c>
      <c r="C11339" t="s">
        <v>19</v>
      </c>
      <c r="D11339" t="s">
        <v>33</v>
      </c>
      <c r="E11339" t="s">
        <v>533</v>
      </c>
    </row>
    <row r="11340" spans="1:5" x14ac:dyDescent="0.25">
      <c r="A11340" t="s">
        <v>40562</v>
      </c>
      <c r="B11340" t="s">
        <v>20</v>
      </c>
      <c r="C11340" t="s">
        <v>19</v>
      </c>
      <c r="D11340" t="s">
        <v>33</v>
      </c>
      <c r="E11340" t="s">
        <v>533</v>
      </c>
    </row>
    <row r="11341" spans="1:5" x14ac:dyDescent="0.25">
      <c r="A11341" t="s">
        <v>40563</v>
      </c>
      <c r="B11341" t="s">
        <v>20</v>
      </c>
      <c r="C11341" t="s">
        <v>19</v>
      </c>
      <c r="D11341" t="s">
        <v>33</v>
      </c>
      <c r="E11341" t="s">
        <v>530</v>
      </c>
    </row>
    <row r="11342" spans="1:5" x14ac:dyDescent="0.25">
      <c r="A11342" t="s">
        <v>40564</v>
      </c>
      <c r="B11342" t="s">
        <v>20</v>
      </c>
      <c r="C11342" t="s">
        <v>19</v>
      </c>
      <c r="D11342" t="s">
        <v>65</v>
      </c>
      <c r="E11342" t="s">
        <v>585</v>
      </c>
    </row>
    <row r="11343" spans="1:5" x14ac:dyDescent="0.25">
      <c r="A11343" t="s">
        <v>40565</v>
      </c>
      <c r="B11343" t="s">
        <v>20</v>
      </c>
      <c r="C11343" t="s">
        <v>19</v>
      </c>
      <c r="D11343" t="s">
        <v>33</v>
      </c>
      <c r="E11343" t="s">
        <v>533</v>
      </c>
    </row>
    <row r="11344" spans="1:5" x14ac:dyDescent="0.25">
      <c r="A11344" t="s">
        <v>40566</v>
      </c>
      <c r="B11344" t="s">
        <v>20</v>
      </c>
      <c r="C11344" t="s">
        <v>19</v>
      </c>
      <c r="D11344" t="s">
        <v>33</v>
      </c>
      <c r="E11344" t="s">
        <v>533</v>
      </c>
    </row>
    <row r="11345" spans="1:5" x14ac:dyDescent="0.25">
      <c r="A11345" t="s">
        <v>40567</v>
      </c>
      <c r="B11345" t="s">
        <v>20</v>
      </c>
      <c r="C11345" t="s">
        <v>19</v>
      </c>
      <c r="D11345" t="s">
        <v>33</v>
      </c>
      <c r="E11345" t="s">
        <v>530</v>
      </c>
    </row>
    <row r="11346" spans="1:5" x14ac:dyDescent="0.25">
      <c r="A11346" t="s">
        <v>40568</v>
      </c>
      <c r="B11346" t="s">
        <v>20</v>
      </c>
      <c r="C11346" t="s">
        <v>19</v>
      </c>
      <c r="D11346" t="s">
        <v>33</v>
      </c>
      <c r="E11346" t="s">
        <v>562</v>
      </c>
    </row>
    <row r="11347" spans="1:5" x14ac:dyDescent="0.25">
      <c r="A11347" t="s">
        <v>40569</v>
      </c>
      <c r="B11347" t="s">
        <v>20</v>
      </c>
      <c r="C11347" t="s">
        <v>19</v>
      </c>
      <c r="D11347" t="s">
        <v>33</v>
      </c>
      <c r="E11347" t="s">
        <v>533</v>
      </c>
    </row>
    <row r="11348" spans="1:5" x14ac:dyDescent="0.25">
      <c r="A11348" t="s">
        <v>40570</v>
      </c>
      <c r="B11348" t="s">
        <v>20</v>
      </c>
      <c r="C11348" t="s">
        <v>19</v>
      </c>
      <c r="D11348" t="s">
        <v>65</v>
      </c>
      <c r="E11348" t="s">
        <v>533</v>
      </c>
    </row>
    <row r="11349" spans="1:5" x14ac:dyDescent="0.25">
      <c r="A11349" t="s">
        <v>40571</v>
      </c>
      <c r="B11349" t="s">
        <v>20</v>
      </c>
      <c r="C11349" t="s">
        <v>19</v>
      </c>
      <c r="D11349" t="s">
        <v>33</v>
      </c>
      <c r="E11349" t="s">
        <v>530</v>
      </c>
    </row>
    <row r="11350" spans="1:5" x14ac:dyDescent="0.25">
      <c r="A11350" t="s">
        <v>40572</v>
      </c>
      <c r="B11350" t="s">
        <v>20</v>
      </c>
      <c r="C11350" t="s">
        <v>19</v>
      </c>
      <c r="D11350" t="s">
        <v>33</v>
      </c>
      <c r="E11350" t="s">
        <v>530</v>
      </c>
    </row>
    <row r="11351" spans="1:5" x14ac:dyDescent="0.25">
      <c r="A11351" t="s">
        <v>40573</v>
      </c>
      <c r="B11351" t="s">
        <v>20</v>
      </c>
      <c r="C11351" t="s">
        <v>19</v>
      </c>
      <c r="D11351" t="s">
        <v>33</v>
      </c>
      <c r="E11351" t="s">
        <v>530</v>
      </c>
    </row>
    <row r="11352" spans="1:5" x14ac:dyDescent="0.25">
      <c r="A11352" t="s">
        <v>40574</v>
      </c>
      <c r="B11352" t="s">
        <v>20</v>
      </c>
      <c r="C11352" t="s">
        <v>19</v>
      </c>
      <c r="D11352" t="s">
        <v>33</v>
      </c>
      <c r="E11352" t="s">
        <v>533</v>
      </c>
    </row>
    <row r="11353" spans="1:5" x14ac:dyDescent="0.25">
      <c r="A11353" t="s">
        <v>40575</v>
      </c>
      <c r="B11353" t="s">
        <v>20</v>
      </c>
      <c r="C11353" t="s">
        <v>19</v>
      </c>
      <c r="D11353" t="s">
        <v>33</v>
      </c>
      <c r="E11353" t="s">
        <v>500</v>
      </c>
    </row>
    <row r="11354" spans="1:5" x14ac:dyDescent="0.25">
      <c r="A11354" t="s">
        <v>40576</v>
      </c>
      <c r="B11354" t="s">
        <v>20</v>
      </c>
      <c r="C11354" t="s">
        <v>19</v>
      </c>
      <c r="D11354" t="s">
        <v>33</v>
      </c>
      <c r="E11354" t="s">
        <v>533</v>
      </c>
    </row>
    <row r="11355" spans="1:5" x14ac:dyDescent="0.25">
      <c r="A11355" t="s">
        <v>40577</v>
      </c>
      <c r="B11355" t="s">
        <v>20</v>
      </c>
      <c r="C11355" t="s">
        <v>19</v>
      </c>
      <c r="D11355" t="s">
        <v>33</v>
      </c>
      <c r="E11355" t="s">
        <v>530</v>
      </c>
    </row>
    <row r="11356" spans="1:5" x14ac:dyDescent="0.25">
      <c r="A11356" t="s">
        <v>40578</v>
      </c>
      <c r="B11356" t="s">
        <v>20</v>
      </c>
      <c r="C11356" t="s">
        <v>19</v>
      </c>
      <c r="D11356" t="s">
        <v>33</v>
      </c>
      <c r="E11356" t="s">
        <v>530</v>
      </c>
    </row>
    <row r="11357" spans="1:5" x14ac:dyDescent="0.25">
      <c r="A11357" t="s">
        <v>40579</v>
      </c>
      <c r="B11357" t="s">
        <v>20</v>
      </c>
      <c r="C11357" t="s">
        <v>19</v>
      </c>
      <c r="D11357" t="s">
        <v>33</v>
      </c>
      <c r="E11357" t="s">
        <v>530</v>
      </c>
    </row>
    <row r="11358" spans="1:5" x14ac:dyDescent="0.25">
      <c r="A11358" t="s">
        <v>40580</v>
      </c>
      <c r="B11358" t="s">
        <v>20</v>
      </c>
      <c r="C11358" t="s">
        <v>19</v>
      </c>
      <c r="D11358" t="s">
        <v>33</v>
      </c>
      <c r="E11358" t="s">
        <v>530</v>
      </c>
    </row>
    <row r="11359" spans="1:5" x14ac:dyDescent="0.25">
      <c r="A11359" t="s">
        <v>40581</v>
      </c>
      <c r="B11359" t="s">
        <v>20</v>
      </c>
      <c r="C11359" t="s">
        <v>19</v>
      </c>
      <c r="D11359" t="s">
        <v>33</v>
      </c>
      <c r="E11359" t="s">
        <v>533</v>
      </c>
    </row>
    <row r="11360" spans="1:5" x14ac:dyDescent="0.25">
      <c r="A11360" t="s">
        <v>40582</v>
      </c>
      <c r="B11360" t="s">
        <v>20</v>
      </c>
      <c r="C11360" t="s">
        <v>19</v>
      </c>
      <c r="D11360" t="s">
        <v>33</v>
      </c>
      <c r="E11360" t="s">
        <v>530</v>
      </c>
    </row>
    <row r="11361" spans="1:5" x14ac:dyDescent="0.25">
      <c r="A11361" t="s">
        <v>40583</v>
      </c>
      <c r="B11361" t="s">
        <v>20</v>
      </c>
      <c r="C11361" t="s">
        <v>19</v>
      </c>
      <c r="D11361" t="s">
        <v>33</v>
      </c>
      <c r="E11361" t="s">
        <v>530</v>
      </c>
    </row>
    <row r="11362" spans="1:5" x14ac:dyDescent="0.25">
      <c r="A11362" t="s">
        <v>40584</v>
      </c>
      <c r="B11362" t="s">
        <v>20</v>
      </c>
      <c r="C11362" t="s">
        <v>19</v>
      </c>
      <c r="D11362" t="s">
        <v>33</v>
      </c>
      <c r="E11362" t="s">
        <v>530</v>
      </c>
    </row>
    <row r="11363" spans="1:5" x14ac:dyDescent="0.25">
      <c r="A11363" t="s">
        <v>40585</v>
      </c>
      <c r="B11363" t="s">
        <v>20</v>
      </c>
      <c r="C11363" t="s">
        <v>19</v>
      </c>
      <c r="D11363" t="s">
        <v>33</v>
      </c>
      <c r="E11363" t="s">
        <v>530</v>
      </c>
    </row>
    <row r="11364" spans="1:5" x14ac:dyDescent="0.25">
      <c r="A11364" t="s">
        <v>40586</v>
      </c>
      <c r="B11364" t="s">
        <v>20</v>
      </c>
      <c r="C11364" t="s">
        <v>19</v>
      </c>
      <c r="D11364" t="s">
        <v>33</v>
      </c>
      <c r="E11364" t="s">
        <v>530</v>
      </c>
    </row>
    <row r="11365" spans="1:5" x14ac:dyDescent="0.25">
      <c r="A11365" t="s">
        <v>40587</v>
      </c>
      <c r="B11365" t="s">
        <v>20</v>
      </c>
      <c r="C11365" t="s">
        <v>19</v>
      </c>
      <c r="D11365" t="s">
        <v>33</v>
      </c>
      <c r="E11365" t="s">
        <v>530</v>
      </c>
    </row>
    <row r="11366" spans="1:5" x14ac:dyDescent="0.25">
      <c r="A11366" t="s">
        <v>40588</v>
      </c>
      <c r="B11366" t="s">
        <v>20</v>
      </c>
      <c r="C11366" t="s">
        <v>19</v>
      </c>
      <c r="D11366" t="s">
        <v>33</v>
      </c>
      <c r="E11366" t="s">
        <v>538</v>
      </c>
    </row>
    <row r="11367" spans="1:5" x14ac:dyDescent="0.25">
      <c r="A11367" t="s">
        <v>40589</v>
      </c>
      <c r="B11367" t="s">
        <v>20</v>
      </c>
      <c r="C11367" t="s">
        <v>19</v>
      </c>
      <c r="D11367" t="s">
        <v>33</v>
      </c>
      <c r="E11367" t="s">
        <v>502</v>
      </c>
    </row>
    <row r="11368" spans="1:5" x14ac:dyDescent="0.25">
      <c r="A11368" t="s">
        <v>40590</v>
      </c>
      <c r="B11368" t="s">
        <v>20</v>
      </c>
      <c r="C11368" t="s">
        <v>19</v>
      </c>
      <c r="D11368" t="s">
        <v>33</v>
      </c>
      <c r="E11368" t="s">
        <v>530</v>
      </c>
    </row>
    <row r="11369" spans="1:5" x14ac:dyDescent="0.25">
      <c r="A11369" t="s">
        <v>40591</v>
      </c>
      <c r="B11369" t="s">
        <v>20</v>
      </c>
      <c r="C11369" t="s">
        <v>19</v>
      </c>
      <c r="D11369" t="s">
        <v>33</v>
      </c>
      <c r="E11369" t="s">
        <v>553</v>
      </c>
    </row>
    <row r="11370" spans="1:5" x14ac:dyDescent="0.25">
      <c r="A11370" t="s">
        <v>40592</v>
      </c>
      <c r="B11370" t="s">
        <v>20</v>
      </c>
      <c r="C11370" t="s">
        <v>19</v>
      </c>
      <c r="D11370" t="s">
        <v>33</v>
      </c>
      <c r="E11370" t="s">
        <v>530</v>
      </c>
    </row>
    <row r="11371" spans="1:5" x14ac:dyDescent="0.25">
      <c r="A11371" t="s">
        <v>40593</v>
      </c>
      <c r="B11371" t="s">
        <v>20</v>
      </c>
      <c r="C11371" t="s">
        <v>19</v>
      </c>
      <c r="D11371" t="s">
        <v>33</v>
      </c>
      <c r="E11371" t="s">
        <v>530</v>
      </c>
    </row>
    <row r="11372" spans="1:5" x14ac:dyDescent="0.25">
      <c r="A11372" t="s">
        <v>40594</v>
      </c>
      <c r="B11372" t="s">
        <v>20</v>
      </c>
      <c r="C11372" t="s">
        <v>19</v>
      </c>
      <c r="D11372" t="s">
        <v>33</v>
      </c>
      <c r="E11372" t="s">
        <v>530</v>
      </c>
    </row>
    <row r="11373" spans="1:5" x14ac:dyDescent="0.25">
      <c r="A11373" t="s">
        <v>40595</v>
      </c>
      <c r="B11373" t="s">
        <v>20</v>
      </c>
      <c r="C11373" t="s">
        <v>19</v>
      </c>
      <c r="D11373" t="s">
        <v>33</v>
      </c>
      <c r="E11373" t="s">
        <v>530</v>
      </c>
    </row>
    <row r="11374" spans="1:5" x14ac:dyDescent="0.25">
      <c r="A11374" t="s">
        <v>44405</v>
      </c>
      <c r="B11374" t="s">
        <v>20</v>
      </c>
      <c r="C11374" t="s">
        <v>19</v>
      </c>
      <c r="D11374" t="s">
        <v>66</v>
      </c>
      <c r="E11374" t="s">
        <v>533</v>
      </c>
    </row>
    <row r="11375" spans="1:5" x14ac:dyDescent="0.25">
      <c r="A11375" t="s">
        <v>40596</v>
      </c>
      <c r="B11375" t="s">
        <v>20</v>
      </c>
      <c r="C11375" t="s">
        <v>19</v>
      </c>
      <c r="D11375" t="s">
        <v>69</v>
      </c>
      <c r="E11375" t="s">
        <v>538</v>
      </c>
    </row>
    <row r="11376" spans="1:5" x14ac:dyDescent="0.25">
      <c r="A11376" t="s">
        <v>40597</v>
      </c>
      <c r="B11376" t="s">
        <v>20</v>
      </c>
      <c r="C11376" t="s">
        <v>19</v>
      </c>
      <c r="D11376" t="s">
        <v>33</v>
      </c>
      <c r="E11376" t="s">
        <v>533</v>
      </c>
    </row>
    <row r="11377" spans="1:5" x14ac:dyDescent="0.25">
      <c r="A11377" t="s">
        <v>40598</v>
      </c>
      <c r="B11377" t="s">
        <v>20</v>
      </c>
      <c r="C11377" t="s">
        <v>19</v>
      </c>
      <c r="D11377" t="s">
        <v>33</v>
      </c>
      <c r="E11377" t="s">
        <v>533</v>
      </c>
    </row>
    <row r="11378" spans="1:5" x14ac:dyDescent="0.25">
      <c r="A11378" t="s">
        <v>40599</v>
      </c>
      <c r="B11378" t="s">
        <v>20</v>
      </c>
      <c r="C11378" t="s">
        <v>19</v>
      </c>
      <c r="D11378" t="s">
        <v>33</v>
      </c>
      <c r="E11378" t="s">
        <v>553</v>
      </c>
    </row>
    <row r="11379" spans="1:5" x14ac:dyDescent="0.25">
      <c r="A11379" t="s">
        <v>40600</v>
      </c>
      <c r="B11379" t="s">
        <v>20</v>
      </c>
      <c r="C11379" t="s">
        <v>19</v>
      </c>
      <c r="D11379" t="s">
        <v>33</v>
      </c>
      <c r="E11379" t="s">
        <v>530</v>
      </c>
    </row>
    <row r="11380" spans="1:5" x14ac:dyDescent="0.25">
      <c r="A11380" t="s">
        <v>40601</v>
      </c>
      <c r="B11380" t="s">
        <v>20</v>
      </c>
      <c r="C11380" t="s">
        <v>19</v>
      </c>
      <c r="D11380" t="s">
        <v>33</v>
      </c>
      <c r="E11380" t="s">
        <v>533</v>
      </c>
    </row>
    <row r="11381" spans="1:5" x14ac:dyDescent="0.25">
      <c r="A11381" t="s">
        <v>40602</v>
      </c>
      <c r="B11381" t="s">
        <v>20</v>
      </c>
      <c r="C11381" t="s">
        <v>19</v>
      </c>
      <c r="D11381" t="s">
        <v>33</v>
      </c>
      <c r="E11381" t="s">
        <v>523</v>
      </c>
    </row>
    <row r="11382" spans="1:5" x14ac:dyDescent="0.25">
      <c r="A11382" t="s">
        <v>40603</v>
      </c>
      <c r="B11382" t="s">
        <v>20</v>
      </c>
      <c r="C11382" t="s">
        <v>19</v>
      </c>
      <c r="D11382" t="s">
        <v>33</v>
      </c>
      <c r="E11382" t="s">
        <v>533</v>
      </c>
    </row>
    <row r="11383" spans="1:5" x14ac:dyDescent="0.25">
      <c r="A11383" t="s">
        <v>40604</v>
      </c>
      <c r="B11383" t="s">
        <v>20</v>
      </c>
      <c r="C11383" t="s">
        <v>19</v>
      </c>
      <c r="D11383" t="s">
        <v>33</v>
      </c>
      <c r="E11383" t="s">
        <v>533</v>
      </c>
    </row>
    <row r="11384" spans="1:5" x14ac:dyDescent="0.25">
      <c r="A11384" t="s">
        <v>40605</v>
      </c>
      <c r="B11384" t="s">
        <v>20</v>
      </c>
      <c r="C11384" t="s">
        <v>19</v>
      </c>
      <c r="D11384" t="s">
        <v>33</v>
      </c>
      <c r="E11384" t="s">
        <v>533</v>
      </c>
    </row>
    <row r="11385" spans="1:5" x14ac:dyDescent="0.25">
      <c r="A11385" t="s">
        <v>40606</v>
      </c>
      <c r="B11385" t="s">
        <v>20</v>
      </c>
      <c r="C11385" t="s">
        <v>19</v>
      </c>
      <c r="D11385" t="s">
        <v>33</v>
      </c>
      <c r="E11385" t="s">
        <v>533</v>
      </c>
    </row>
    <row r="11386" spans="1:5" x14ac:dyDescent="0.25">
      <c r="A11386" t="s">
        <v>40607</v>
      </c>
      <c r="B11386" t="s">
        <v>20</v>
      </c>
      <c r="C11386" t="s">
        <v>19</v>
      </c>
      <c r="D11386" t="s">
        <v>33</v>
      </c>
      <c r="E11386" t="s">
        <v>563</v>
      </c>
    </row>
    <row r="11387" spans="1:5" x14ac:dyDescent="0.25">
      <c r="A11387" t="s">
        <v>40608</v>
      </c>
      <c r="B11387" t="s">
        <v>20</v>
      </c>
      <c r="C11387" t="s">
        <v>19</v>
      </c>
      <c r="D11387" t="s">
        <v>33</v>
      </c>
      <c r="E11387" t="s">
        <v>530</v>
      </c>
    </row>
    <row r="11388" spans="1:5" x14ac:dyDescent="0.25">
      <c r="A11388" t="s">
        <v>40609</v>
      </c>
      <c r="B11388" t="s">
        <v>20</v>
      </c>
      <c r="C11388" t="s">
        <v>19</v>
      </c>
      <c r="D11388" t="s">
        <v>33</v>
      </c>
      <c r="E11388" t="s">
        <v>530</v>
      </c>
    </row>
    <row r="11389" spans="1:5" x14ac:dyDescent="0.25">
      <c r="A11389" t="s">
        <v>40610</v>
      </c>
      <c r="B11389" t="s">
        <v>20</v>
      </c>
      <c r="C11389" t="s">
        <v>19</v>
      </c>
      <c r="D11389" t="s">
        <v>33</v>
      </c>
      <c r="E11389" t="s">
        <v>530</v>
      </c>
    </row>
    <row r="11390" spans="1:5" x14ac:dyDescent="0.25">
      <c r="A11390" t="s">
        <v>40611</v>
      </c>
      <c r="B11390" t="s">
        <v>20</v>
      </c>
      <c r="C11390" t="s">
        <v>19</v>
      </c>
      <c r="D11390" t="s">
        <v>33</v>
      </c>
      <c r="E11390" t="s">
        <v>530</v>
      </c>
    </row>
    <row r="11391" spans="1:5" x14ac:dyDescent="0.25">
      <c r="A11391" t="s">
        <v>40612</v>
      </c>
      <c r="B11391" t="s">
        <v>20</v>
      </c>
      <c r="C11391" t="s">
        <v>19</v>
      </c>
      <c r="D11391" t="s">
        <v>33</v>
      </c>
      <c r="E11391" t="s">
        <v>533</v>
      </c>
    </row>
    <row r="11392" spans="1:5" x14ac:dyDescent="0.25">
      <c r="A11392" t="s">
        <v>40613</v>
      </c>
      <c r="B11392" t="s">
        <v>20</v>
      </c>
      <c r="C11392" t="s">
        <v>19</v>
      </c>
      <c r="D11392" t="s">
        <v>33</v>
      </c>
      <c r="E11392" t="s">
        <v>533</v>
      </c>
    </row>
    <row r="11393" spans="1:5" x14ac:dyDescent="0.25">
      <c r="A11393" t="s">
        <v>40614</v>
      </c>
      <c r="B11393" t="s">
        <v>20</v>
      </c>
      <c r="C11393" t="s">
        <v>19</v>
      </c>
      <c r="D11393" t="s">
        <v>33</v>
      </c>
      <c r="E11393" t="s">
        <v>538</v>
      </c>
    </row>
    <row r="11394" spans="1:5" x14ac:dyDescent="0.25">
      <c r="A11394" t="s">
        <v>40615</v>
      </c>
      <c r="B11394" t="s">
        <v>20</v>
      </c>
      <c r="C11394" t="s">
        <v>19</v>
      </c>
      <c r="D11394" t="s">
        <v>33</v>
      </c>
      <c r="E11394" t="s">
        <v>530</v>
      </c>
    </row>
    <row r="11395" spans="1:5" x14ac:dyDescent="0.25">
      <c r="A11395" t="s">
        <v>40616</v>
      </c>
      <c r="B11395" t="s">
        <v>20</v>
      </c>
      <c r="C11395" t="s">
        <v>19</v>
      </c>
      <c r="D11395" t="s">
        <v>33</v>
      </c>
      <c r="E11395" t="s">
        <v>530</v>
      </c>
    </row>
    <row r="11396" spans="1:5" x14ac:dyDescent="0.25">
      <c r="A11396" t="s">
        <v>40617</v>
      </c>
      <c r="B11396" t="s">
        <v>20</v>
      </c>
      <c r="C11396" t="s">
        <v>19</v>
      </c>
      <c r="D11396" t="s">
        <v>33</v>
      </c>
      <c r="E11396" t="s">
        <v>533</v>
      </c>
    </row>
    <row r="11397" spans="1:5" x14ac:dyDescent="0.25">
      <c r="A11397" t="s">
        <v>40618</v>
      </c>
      <c r="B11397" t="s">
        <v>20</v>
      </c>
      <c r="C11397" t="s">
        <v>19</v>
      </c>
      <c r="D11397" t="s">
        <v>33</v>
      </c>
      <c r="E11397" t="s">
        <v>530</v>
      </c>
    </row>
    <row r="11398" spans="1:5" x14ac:dyDescent="0.25">
      <c r="A11398" t="s">
        <v>40619</v>
      </c>
      <c r="B11398" t="s">
        <v>20</v>
      </c>
      <c r="C11398" t="s">
        <v>19</v>
      </c>
      <c r="D11398" t="s">
        <v>33</v>
      </c>
      <c r="E11398" t="s">
        <v>530</v>
      </c>
    </row>
    <row r="11399" spans="1:5" x14ac:dyDescent="0.25">
      <c r="A11399" t="s">
        <v>40620</v>
      </c>
      <c r="B11399" t="s">
        <v>20</v>
      </c>
      <c r="C11399" t="s">
        <v>19</v>
      </c>
      <c r="D11399" t="s">
        <v>33</v>
      </c>
      <c r="E11399" t="s">
        <v>530</v>
      </c>
    </row>
    <row r="11400" spans="1:5" x14ac:dyDescent="0.25">
      <c r="A11400" t="s">
        <v>40621</v>
      </c>
      <c r="B11400" t="s">
        <v>20</v>
      </c>
      <c r="C11400" t="s">
        <v>19</v>
      </c>
      <c r="D11400" t="s">
        <v>33</v>
      </c>
      <c r="E11400" t="s">
        <v>530</v>
      </c>
    </row>
    <row r="11401" spans="1:5" x14ac:dyDescent="0.25">
      <c r="A11401" t="s">
        <v>40622</v>
      </c>
      <c r="B11401" t="s">
        <v>20</v>
      </c>
      <c r="C11401" t="s">
        <v>19</v>
      </c>
      <c r="D11401" t="s">
        <v>33</v>
      </c>
      <c r="E11401" t="s">
        <v>530</v>
      </c>
    </row>
    <row r="11402" spans="1:5" x14ac:dyDescent="0.25">
      <c r="A11402" t="s">
        <v>40623</v>
      </c>
      <c r="B11402" t="s">
        <v>20</v>
      </c>
      <c r="C11402" t="s">
        <v>19</v>
      </c>
      <c r="D11402" t="s">
        <v>33</v>
      </c>
      <c r="E11402" t="s">
        <v>533</v>
      </c>
    </row>
    <row r="11403" spans="1:5" x14ac:dyDescent="0.25">
      <c r="A11403" t="s">
        <v>40624</v>
      </c>
      <c r="B11403" t="s">
        <v>20</v>
      </c>
      <c r="C11403" t="s">
        <v>19</v>
      </c>
      <c r="D11403" t="s">
        <v>33</v>
      </c>
      <c r="E11403" t="s">
        <v>533</v>
      </c>
    </row>
    <row r="11404" spans="1:5" x14ac:dyDescent="0.25">
      <c r="A11404" t="s">
        <v>40625</v>
      </c>
      <c r="B11404" t="s">
        <v>20</v>
      </c>
      <c r="C11404" t="s">
        <v>19</v>
      </c>
      <c r="D11404" t="s">
        <v>33</v>
      </c>
      <c r="E11404" t="s">
        <v>530</v>
      </c>
    </row>
    <row r="11405" spans="1:5" x14ac:dyDescent="0.25">
      <c r="A11405" t="s">
        <v>40626</v>
      </c>
      <c r="B11405" t="s">
        <v>20</v>
      </c>
      <c r="C11405" t="s">
        <v>19</v>
      </c>
      <c r="D11405" t="s">
        <v>33</v>
      </c>
      <c r="E11405" t="s">
        <v>562</v>
      </c>
    </row>
    <row r="11406" spans="1:5" x14ac:dyDescent="0.25">
      <c r="A11406" t="s">
        <v>40627</v>
      </c>
      <c r="B11406" t="s">
        <v>20</v>
      </c>
      <c r="C11406" t="s">
        <v>19</v>
      </c>
      <c r="D11406" t="s">
        <v>33</v>
      </c>
      <c r="E11406" t="s">
        <v>562</v>
      </c>
    </row>
    <row r="11407" spans="1:5" x14ac:dyDescent="0.25">
      <c r="A11407" t="s">
        <v>40628</v>
      </c>
      <c r="B11407" t="s">
        <v>20</v>
      </c>
      <c r="C11407" t="s">
        <v>19</v>
      </c>
      <c r="D11407" t="s">
        <v>33</v>
      </c>
      <c r="E11407" t="s">
        <v>538</v>
      </c>
    </row>
    <row r="11408" spans="1:5" x14ac:dyDescent="0.25">
      <c r="A11408" t="s">
        <v>40629</v>
      </c>
      <c r="B11408" t="s">
        <v>20</v>
      </c>
      <c r="C11408" t="s">
        <v>19</v>
      </c>
      <c r="D11408" t="s">
        <v>33</v>
      </c>
      <c r="E11408" t="s">
        <v>530</v>
      </c>
    </row>
    <row r="11409" spans="1:5" x14ac:dyDescent="0.25">
      <c r="A11409" t="s">
        <v>40630</v>
      </c>
      <c r="B11409" t="s">
        <v>20</v>
      </c>
      <c r="C11409" t="s">
        <v>19</v>
      </c>
      <c r="D11409" t="s">
        <v>33</v>
      </c>
      <c r="E11409" t="s">
        <v>530</v>
      </c>
    </row>
    <row r="11410" spans="1:5" x14ac:dyDescent="0.25">
      <c r="A11410" t="s">
        <v>40631</v>
      </c>
      <c r="B11410" t="s">
        <v>20</v>
      </c>
      <c r="C11410" t="s">
        <v>19</v>
      </c>
      <c r="D11410" t="s">
        <v>33</v>
      </c>
      <c r="E11410" t="s">
        <v>530</v>
      </c>
    </row>
    <row r="11411" spans="1:5" x14ac:dyDescent="0.25">
      <c r="A11411" t="s">
        <v>40632</v>
      </c>
      <c r="B11411" t="s">
        <v>20</v>
      </c>
      <c r="C11411" t="s">
        <v>19</v>
      </c>
      <c r="D11411" t="s">
        <v>33</v>
      </c>
      <c r="E11411" t="s">
        <v>530</v>
      </c>
    </row>
    <row r="11412" spans="1:5" x14ac:dyDescent="0.25">
      <c r="A11412" t="s">
        <v>40633</v>
      </c>
      <c r="B11412" t="s">
        <v>20</v>
      </c>
      <c r="C11412" t="s">
        <v>19</v>
      </c>
      <c r="D11412" t="s">
        <v>33</v>
      </c>
      <c r="E11412" t="s">
        <v>533</v>
      </c>
    </row>
    <row r="11413" spans="1:5" x14ac:dyDescent="0.25">
      <c r="A11413" t="s">
        <v>40634</v>
      </c>
      <c r="B11413" t="s">
        <v>20</v>
      </c>
      <c r="C11413" t="s">
        <v>19</v>
      </c>
      <c r="D11413" t="s">
        <v>33</v>
      </c>
      <c r="E11413" t="s">
        <v>530</v>
      </c>
    </row>
    <row r="11414" spans="1:5" x14ac:dyDescent="0.25">
      <c r="A11414" t="s">
        <v>40635</v>
      </c>
      <c r="B11414" t="s">
        <v>20</v>
      </c>
      <c r="C11414" t="s">
        <v>19</v>
      </c>
      <c r="D11414" t="s">
        <v>33</v>
      </c>
      <c r="E11414" t="s">
        <v>530</v>
      </c>
    </row>
    <row r="11415" spans="1:5" x14ac:dyDescent="0.25">
      <c r="A11415" t="s">
        <v>40636</v>
      </c>
      <c r="B11415" t="s">
        <v>20</v>
      </c>
      <c r="C11415" t="s">
        <v>19</v>
      </c>
      <c r="D11415" t="s">
        <v>33</v>
      </c>
      <c r="E11415" t="s">
        <v>538</v>
      </c>
    </row>
    <row r="11416" spans="1:5" x14ac:dyDescent="0.25">
      <c r="A11416" t="s">
        <v>40637</v>
      </c>
      <c r="B11416" t="s">
        <v>20</v>
      </c>
      <c r="C11416" t="s">
        <v>19</v>
      </c>
      <c r="D11416" t="s">
        <v>33</v>
      </c>
      <c r="E11416" t="s">
        <v>530</v>
      </c>
    </row>
    <row r="11417" spans="1:5" x14ac:dyDescent="0.25">
      <c r="A11417" t="s">
        <v>40638</v>
      </c>
      <c r="B11417" t="s">
        <v>20</v>
      </c>
      <c r="C11417" t="s">
        <v>19</v>
      </c>
      <c r="D11417" t="s">
        <v>33</v>
      </c>
      <c r="E11417" t="s">
        <v>538</v>
      </c>
    </row>
    <row r="11418" spans="1:5" x14ac:dyDescent="0.25">
      <c r="A11418" t="s">
        <v>40639</v>
      </c>
      <c r="B11418" t="s">
        <v>20</v>
      </c>
      <c r="C11418" t="s">
        <v>19</v>
      </c>
      <c r="D11418" t="s">
        <v>33</v>
      </c>
      <c r="E11418" t="s">
        <v>533</v>
      </c>
    </row>
    <row r="11419" spans="1:5" x14ac:dyDescent="0.25">
      <c r="A11419" t="s">
        <v>40640</v>
      </c>
      <c r="B11419" t="s">
        <v>20</v>
      </c>
      <c r="C11419" t="s">
        <v>19</v>
      </c>
      <c r="D11419" t="s">
        <v>33</v>
      </c>
      <c r="E11419" t="s">
        <v>530</v>
      </c>
    </row>
    <row r="11420" spans="1:5" x14ac:dyDescent="0.25">
      <c r="A11420" t="s">
        <v>40641</v>
      </c>
      <c r="B11420" t="s">
        <v>20</v>
      </c>
      <c r="C11420" t="s">
        <v>19</v>
      </c>
      <c r="D11420" t="s">
        <v>33</v>
      </c>
      <c r="E11420" t="s">
        <v>530</v>
      </c>
    </row>
    <row r="11421" spans="1:5" x14ac:dyDescent="0.25">
      <c r="A11421" t="s">
        <v>40642</v>
      </c>
      <c r="B11421" t="s">
        <v>20</v>
      </c>
      <c r="C11421" t="s">
        <v>19</v>
      </c>
      <c r="D11421" t="s">
        <v>33</v>
      </c>
      <c r="E11421" t="s">
        <v>530</v>
      </c>
    </row>
    <row r="11422" spans="1:5" x14ac:dyDescent="0.25">
      <c r="A11422" t="s">
        <v>40643</v>
      </c>
      <c r="B11422" t="s">
        <v>20</v>
      </c>
      <c r="C11422" t="s">
        <v>19</v>
      </c>
      <c r="D11422" t="s">
        <v>33</v>
      </c>
      <c r="E11422" t="s">
        <v>538</v>
      </c>
    </row>
    <row r="11423" spans="1:5" x14ac:dyDescent="0.25">
      <c r="A11423" t="s">
        <v>40644</v>
      </c>
      <c r="B11423" t="s">
        <v>20</v>
      </c>
      <c r="C11423" t="s">
        <v>19</v>
      </c>
      <c r="D11423" t="s">
        <v>33</v>
      </c>
      <c r="E11423" t="s">
        <v>530</v>
      </c>
    </row>
    <row r="11424" spans="1:5" x14ac:dyDescent="0.25">
      <c r="A11424" t="s">
        <v>40645</v>
      </c>
      <c r="B11424" t="s">
        <v>20</v>
      </c>
      <c r="C11424" t="s">
        <v>19</v>
      </c>
      <c r="D11424" t="s">
        <v>33</v>
      </c>
      <c r="E11424" t="s">
        <v>530</v>
      </c>
    </row>
    <row r="11425" spans="1:5" x14ac:dyDescent="0.25">
      <c r="A11425" t="s">
        <v>40646</v>
      </c>
      <c r="B11425" t="s">
        <v>20</v>
      </c>
      <c r="C11425" t="s">
        <v>19</v>
      </c>
      <c r="D11425" t="s">
        <v>33</v>
      </c>
      <c r="E11425" t="s">
        <v>533</v>
      </c>
    </row>
    <row r="11426" spans="1:5" x14ac:dyDescent="0.25">
      <c r="A11426" t="s">
        <v>40647</v>
      </c>
      <c r="B11426" t="s">
        <v>20</v>
      </c>
      <c r="C11426" t="s">
        <v>19</v>
      </c>
      <c r="D11426" t="s">
        <v>33</v>
      </c>
      <c r="E11426" t="s">
        <v>530</v>
      </c>
    </row>
    <row r="11427" spans="1:5" x14ac:dyDescent="0.25">
      <c r="A11427" t="s">
        <v>40648</v>
      </c>
      <c r="B11427" t="s">
        <v>20</v>
      </c>
      <c r="C11427" t="s">
        <v>19</v>
      </c>
      <c r="D11427" t="s">
        <v>33</v>
      </c>
      <c r="E11427" t="s">
        <v>538</v>
      </c>
    </row>
    <row r="11428" spans="1:5" x14ac:dyDescent="0.25">
      <c r="A11428" t="s">
        <v>40649</v>
      </c>
      <c r="B11428" t="s">
        <v>20</v>
      </c>
      <c r="C11428" t="s">
        <v>19</v>
      </c>
      <c r="D11428" t="s">
        <v>33</v>
      </c>
      <c r="E11428" t="s">
        <v>538</v>
      </c>
    </row>
    <row r="11429" spans="1:5" x14ac:dyDescent="0.25">
      <c r="A11429" t="s">
        <v>40650</v>
      </c>
      <c r="B11429" t="s">
        <v>20</v>
      </c>
      <c r="C11429" t="s">
        <v>19</v>
      </c>
      <c r="D11429" t="s">
        <v>33</v>
      </c>
      <c r="E11429" t="s">
        <v>538</v>
      </c>
    </row>
    <row r="11430" spans="1:5" x14ac:dyDescent="0.25">
      <c r="A11430" t="s">
        <v>40651</v>
      </c>
      <c r="B11430" t="s">
        <v>20</v>
      </c>
      <c r="C11430" t="s">
        <v>19</v>
      </c>
      <c r="D11430" t="s">
        <v>33</v>
      </c>
      <c r="E11430" t="s">
        <v>538</v>
      </c>
    </row>
    <row r="11431" spans="1:5" x14ac:dyDescent="0.25">
      <c r="A11431" t="s">
        <v>40652</v>
      </c>
      <c r="B11431" t="s">
        <v>20</v>
      </c>
      <c r="C11431" t="s">
        <v>19</v>
      </c>
      <c r="D11431" t="s">
        <v>33</v>
      </c>
      <c r="E11431" t="s">
        <v>538</v>
      </c>
    </row>
    <row r="11432" spans="1:5" x14ac:dyDescent="0.25">
      <c r="A11432" t="s">
        <v>40653</v>
      </c>
      <c r="B11432" t="s">
        <v>20</v>
      </c>
      <c r="C11432" t="s">
        <v>19</v>
      </c>
      <c r="D11432" t="s">
        <v>33</v>
      </c>
      <c r="E11432" t="s">
        <v>538</v>
      </c>
    </row>
    <row r="11433" spans="1:5" x14ac:dyDescent="0.25">
      <c r="A11433" t="s">
        <v>40654</v>
      </c>
      <c r="B11433" t="s">
        <v>20</v>
      </c>
      <c r="C11433" t="s">
        <v>19</v>
      </c>
      <c r="D11433" t="s">
        <v>33</v>
      </c>
      <c r="E11433" t="s">
        <v>530</v>
      </c>
    </row>
    <row r="11434" spans="1:5" x14ac:dyDescent="0.25">
      <c r="A11434" t="s">
        <v>40655</v>
      </c>
      <c r="B11434" t="s">
        <v>20</v>
      </c>
      <c r="C11434" t="s">
        <v>19</v>
      </c>
      <c r="D11434" t="s">
        <v>33</v>
      </c>
      <c r="E11434" t="s">
        <v>533</v>
      </c>
    </row>
    <row r="11435" spans="1:5" x14ac:dyDescent="0.25">
      <c r="A11435" t="s">
        <v>40656</v>
      </c>
      <c r="B11435" t="s">
        <v>20</v>
      </c>
      <c r="C11435" t="s">
        <v>19</v>
      </c>
      <c r="D11435" t="s">
        <v>33</v>
      </c>
      <c r="E11435" t="s">
        <v>530</v>
      </c>
    </row>
    <row r="11436" spans="1:5" x14ac:dyDescent="0.25">
      <c r="A11436" t="s">
        <v>40657</v>
      </c>
      <c r="B11436" t="s">
        <v>20</v>
      </c>
      <c r="C11436" t="s">
        <v>19</v>
      </c>
      <c r="D11436" t="s">
        <v>33</v>
      </c>
      <c r="E11436" t="s">
        <v>533</v>
      </c>
    </row>
    <row r="11437" spans="1:5" x14ac:dyDescent="0.25">
      <c r="A11437" t="s">
        <v>40658</v>
      </c>
      <c r="B11437" t="s">
        <v>20</v>
      </c>
      <c r="C11437" t="s">
        <v>19</v>
      </c>
      <c r="D11437" t="s">
        <v>33</v>
      </c>
      <c r="E11437" t="s">
        <v>530</v>
      </c>
    </row>
    <row r="11438" spans="1:5" x14ac:dyDescent="0.25">
      <c r="A11438" t="s">
        <v>40659</v>
      </c>
      <c r="B11438" t="s">
        <v>20</v>
      </c>
      <c r="C11438" t="s">
        <v>19</v>
      </c>
      <c r="D11438" t="s">
        <v>33</v>
      </c>
      <c r="E11438" t="s">
        <v>538</v>
      </c>
    </row>
    <row r="11439" spans="1:5" x14ac:dyDescent="0.25">
      <c r="A11439" t="s">
        <v>40660</v>
      </c>
      <c r="B11439" t="s">
        <v>20</v>
      </c>
      <c r="C11439" t="s">
        <v>19</v>
      </c>
      <c r="D11439" t="s">
        <v>33</v>
      </c>
      <c r="E11439" t="s">
        <v>530</v>
      </c>
    </row>
    <row r="11440" spans="1:5" x14ac:dyDescent="0.25">
      <c r="A11440" t="s">
        <v>40661</v>
      </c>
      <c r="B11440" t="s">
        <v>20</v>
      </c>
      <c r="C11440" t="s">
        <v>19</v>
      </c>
      <c r="D11440" t="s">
        <v>33</v>
      </c>
      <c r="E11440" t="s">
        <v>530</v>
      </c>
    </row>
    <row r="11441" spans="1:5" x14ac:dyDescent="0.25">
      <c r="A11441" t="s">
        <v>40662</v>
      </c>
      <c r="B11441" t="s">
        <v>20</v>
      </c>
      <c r="C11441" t="s">
        <v>19</v>
      </c>
      <c r="D11441" t="s">
        <v>33</v>
      </c>
      <c r="E11441" t="s">
        <v>530</v>
      </c>
    </row>
    <row r="11442" spans="1:5" x14ac:dyDescent="0.25">
      <c r="A11442" t="s">
        <v>40663</v>
      </c>
      <c r="B11442" t="s">
        <v>20</v>
      </c>
      <c r="C11442" t="s">
        <v>19</v>
      </c>
      <c r="D11442" t="s">
        <v>33</v>
      </c>
      <c r="E11442" t="s">
        <v>530</v>
      </c>
    </row>
    <row r="11443" spans="1:5" x14ac:dyDescent="0.25">
      <c r="A11443" t="s">
        <v>40664</v>
      </c>
      <c r="B11443" t="s">
        <v>20</v>
      </c>
      <c r="C11443" t="s">
        <v>19</v>
      </c>
      <c r="D11443" t="s">
        <v>33</v>
      </c>
      <c r="E11443" t="s">
        <v>530</v>
      </c>
    </row>
    <row r="11444" spans="1:5" x14ac:dyDescent="0.25">
      <c r="A11444" t="s">
        <v>40665</v>
      </c>
      <c r="B11444" t="s">
        <v>20</v>
      </c>
      <c r="C11444" t="s">
        <v>19</v>
      </c>
      <c r="D11444" t="s">
        <v>33</v>
      </c>
      <c r="E11444" t="s">
        <v>562</v>
      </c>
    </row>
    <row r="11445" spans="1:5" x14ac:dyDescent="0.25">
      <c r="A11445" t="s">
        <v>40666</v>
      </c>
      <c r="B11445" t="s">
        <v>20</v>
      </c>
      <c r="C11445" t="s">
        <v>19</v>
      </c>
      <c r="D11445" t="s">
        <v>33</v>
      </c>
      <c r="E11445" t="s">
        <v>538</v>
      </c>
    </row>
    <row r="11446" spans="1:5" x14ac:dyDescent="0.25">
      <c r="A11446" t="s">
        <v>40667</v>
      </c>
      <c r="B11446" t="s">
        <v>20</v>
      </c>
      <c r="C11446" t="s">
        <v>19</v>
      </c>
      <c r="D11446" t="s">
        <v>33</v>
      </c>
      <c r="E11446" t="s">
        <v>530</v>
      </c>
    </row>
    <row r="11447" spans="1:5" x14ac:dyDescent="0.25">
      <c r="A11447" t="s">
        <v>40668</v>
      </c>
      <c r="B11447" t="s">
        <v>20</v>
      </c>
      <c r="C11447" t="s">
        <v>19</v>
      </c>
      <c r="D11447" t="s">
        <v>33</v>
      </c>
      <c r="E11447" t="s">
        <v>530</v>
      </c>
    </row>
    <row r="11448" spans="1:5" x14ac:dyDescent="0.25">
      <c r="A11448" t="s">
        <v>40669</v>
      </c>
      <c r="B11448" t="s">
        <v>20</v>
      </c>
      <c r="C11448" t="s">
        <v>19</v>
      </c>
      <c r="D11448" t="s">
        <v>33</v>
      </c>
      <c r="E11448" t="s">
        <v>533</v>
      </c>
    </row>
    <row r="11449" spans="1:5" x14ac:dyDescent="0.25">
      <c r="A11449" t="s">
        <v>40670</v>
      </c>
      <c r="B11449" t="s">
        <v>20</v>
      </c>
      <c r="C11449" t="s">
        <v>19</v>
      </c>
      <c r="D11449" t="s">
        <v>33</v>
      </c>
      <c r="E11449" t="s">
        <v>538</v>
      </c>
    </row>
    <row r="11450" spans="1:5" x14ac:dyDescent="0.25">
      <c r="A11450" t="s">
        <v>40671</v>
      </c>
      <c r="B11450" t="s">
        <v>20</v>
      </c>
      <c r="C11450" t="s">
        <v>19</v>
      </c>
      <c r="D11450" t="s">
        <v>33</v>
      </c>
      <c r="E11450" t="s">
        <v>530</v>
      </c>
    </row>
    <row r="11451" spans="1:5" x14ac:dyDescent="0.25">
      <c r="A11451" t="s">
        <v>40672</v>
      </c>
      <c r="B11451" t="s">
        <v>20</v>
      </c>
      <c r="C11451" t="s">
        <v>19</v>
      </c>
      <c r="D11451" t="s">
        <v>33</v>
      </c>
      <c r="E11451" t="s">
        <v>533</v>
      </c>
    </row>
    <row r="11452" spans="1:5" x14ac:dyDescent="0.25">
      <c r="A11452" t="s">
        <v>40673</v>
      </c>
      <c r="B11452" t="s">
        <v>20</v>
      </c>
      <c r="C11452" t="s">
        <v>19</v>
      </c>
      <c r="D11452" t="s">
        <v>33</v>
      </c>
      <c r="E11452" t="s">
        <v>562</v>
      </c>
    </row>
    <row r="11453" spans="1:5" x14ac:dyDescent="0.25">
      <c r="A11453" t="s">
        <v>40674</v>
      </c>
      <c r="B11453" t="s">
        <v>20</v>
      </c>
      <c r="C11453" t="s">
        <v>19</v>
      </c>
      <c r="D11453" t="s">
        <v>33</v>
      </c>
      <c r="E11453" t="s">
        <v>533</v>
      </c>
    </row>
    <row r="11454" spans="1:5" x14ac:dyDescent="0.25">
      <c r="A11454" t="s">
        <v>40675</v>
      </c>
      <c r="B11454" t="s">
        <v>20</v>
      </c>
      <c r="C11454" t="s">
        <v>19</v>
      </c>
      <c r="D11454" t="s">
        <v>33</v>
      </c>
      <c r="E11454" t="s">
        <v>533</v>
      </c>
    </row>
    <row r="11455" spans="1:5" x14ac:dyDescent="0.25">
      <c r="A11455" t="s">
        <v>40676</v>
      </c>
      <c r="B11455" t="s">
        <v>20</v>
      </c>
      <c r="C11455" t="s">
        <v>19</v>
      </c>
      <c r="D11455" t="s">
        <v>33</v>
      </c>
      <c r="E11455" t="s">
        <v>530</v>
      </c>
    </row>
    <row r="11456" spans="1:5" x14ac:dyDescent="0.25">
      <c r="A11456" t="s">
        <v>40677</v>
      </c>
      <c r="B11456" t="s">
        <v>20</v>
      </c>
      <c r="C11456" t="s">
        <v>19</v>
      </c>
      <c r="D11456" t="s">
        <v>33</v>
      </c>
      <c r="E11456" t="s">
        <v>530</v>
      </c>
    </row>
    <row r="11457" spans="1:5" x14ac:dyDescent="0.25">
      <c r="A11457" t="s">
        <v>40678</v>
      </c>
      <c r="B11457" t="s">
        <v>20</v>
      </c>
      <c r="C11457" t="s">
        <v>19</v>
      </c>
      <c r="D11457" t="s">
        <v>33</v>
      </c>
      <c r="E11457" t="s">
        <v>530</v>
      </c>
    </row>
    <row r="11458" spans="1:5" x14ac:dyDescent="0.25">
      <c r="A11458" t="s">
        <v>40679</v>
      </c>
      <c r="B11458" t="s">
        <v>20</v>
      </c>
      <c r="C11458" t="s">
        <v>19</v>
      </c>
      <c r="D11458" t="s">
        <v>33</v>
      </c>
      <c r="E11458" t="s">
        <v>530</v>
      </c>
    </row>
    <row r="11459" spans="1:5" x14ac:dyDescent="0.25">
      <c r="A11459" t="s">
        <v>40680</v>
      </c>
      <c r="B11459" t="s">
        <v>20</v>
      </c>
      <c r="C11459" t="s">
        <v>19</v>
      </c>
      <c r="D11459" t="s">
        <v>33</v>
      </c>
      <c r="E11459" t="s">
        <v>538</v>
      </c>
    </row>
    <row r="11460" spans="1:5" x14ac:dyDescent="0.25">
      <c r="A11460" t="s">
        <v>40681</v>
      </c>
      <c r="B11460" t="s">
        <v>20</v>
      </c>
      <c r="C11460" t="s">
        <v>19</v>
      </c>
      <c r="D11460" t="s">
        <v>33</v>
      </c>
      <c r="E11460" t="s">
        <v>530</v>
      </c>
    </row>
    <row r="11461" spans="1:5" x14ac:dyDescent="0.25">
      <c r="A11461" t="s">
        <v>44406</v>
      </c>
      <c r="B11461" t="s">
        <v>20</v>
      </c>
      <c r="C11461" t="s">
        <v>19</v>
      </c>
      <c r="D11461" t="s">
        <v>33</v>
      </c>
      <c r="E11461" t="s">
        <v>533</v>
      </c>
    </row>
    <row r="11462" spans="1:5" x14ac:dyDescent="0.25">
      <c r="A11462" t="s">
        <v>40682</v>
      </c>
      <c r="B11462" t="s">
        <v>20</v>
      </c>
      <c r="C11462" t="s">
        <v>19</v>
      </c>
      <c r="D11462" t="s">
        <v>33</v>
      </c>
      <c r="E11462" t="s">
        <v>530</v>
      </c>
    </row>
    <row r="11463" spans="1:5" x14ac:dyDescent="0.25">
      <c r="A11463" t="s">
        <v>40683</v>
      </c>
      <c r="B11463" t="s">
        <v>20</v>
      </c>
      <c r="C11463" t="s">
        <v>19</v>
      </c>
      <c r="D11463" t="s">
        <v>33</v>
      </c>
      <c r="E11463" t="s">
        <v>530</v>
      </c>
    </row>
    <row r="11464" spans="1:5" x14ac:dyDescent="0.25">
      <c r="A11464" t="s">
        <v>40684</v>
      </c>
      <c r="B11464" t="s">
        <v>20</v>
      </c>
      <c r="C11464" t="s">
        <v>19</v>
      </c>
      <c r="D11464" t="s">
        <v>33</v>
      </c>
      <c r="E11464" t="s">
        <v>530</v>
      </c>
    </row>
    <row r="11465" spans="1:5" x14ac:dyDescent="0.25">
      <c r="A11465" t="s">
        <v>40685</v>
      </c>
      <c r="B11465" t="s">
        <v>20</v>
      </c>
      <c r="C11465" t="s">
        <v>19</v>
      </c>
      <c r="D11465" t="s">
        <v>33</v>
      </c>
      <c r="E11465" t="s">
        <v>530</v>
      </c>
    </row>
    <row r="11466" spans="1:5" x14ac:dyDescent="0.25">
      <c r="A11466" t="s">
        <v>40686</v>
      </c>
      <c r="B11466" t="s">
        <v>20</v>
      </c>
      <c r="C11466" t="s">
        <v>19</v>
      </c>
      <c r="D11466" t="s">
        <v>33</v>
      </c>
      <c r="E11466" t="s">
        <v>538</v>
      </c>
    </row>
    <row r="11467" spans="1:5" x14ac:dyDescent="0.25">
      <c r="A11467" t="s">
        <v>40687</v>
      </c>
      <c r="B11467" t="s">
        <v>20</v>
      </c>
      <c r="C11467" t="s">
        <v>19</v>
      </c>
      <c r="D11467" t="s">
        <v>33</v>
      </c>
      <c r="E11467" t="s">
        <v>530</v>
      </c>
    </row>
    <row r="11468" spans="1:5" x14ac:dyDescent="0.25">
      <c r="A11468" t="s">
        <v>40688</v>
      </c>
      <c r="B11468" t="s">
        <v>20</v>
      </c>
      <c r="C11468" t="s">
        <v>19</v>
      </c>
      <c r="D11468" t="s">
        <v>33</v>
      </c>
      <c r="E11468" t="s">
        <v>538</v>
      </c>
    </row>
    <row r="11469" spans="1:5" x14ac:dyDescent="0.25">
      <c r="A11469" t="s">
        <v>40689</v>
      </c>
      <c r="B11469" t="s">
        <v>20</v>
      </c>
      <c r="C11469" t="s">
        <v>19</v>
      </c>
      <c r="D11469" t="s">
        <v>33</v>
      </c>
      <c r="E11469" t="s">
        <v>530</v>
      </c>
    </row>
    <row r="11470" spans="1:5" x14ac:dyDescent="0.25">
      <c r="A11470" t="s">
        <v>40690</v>
      </c>
      <c r="B11470" t="s">
        <v>20</v>
      </c>
      <c r="C11470" t="s">
        <v>19</v>
      </c>
      <c r="D11470" t="s">
        <v>33</v>
      </c>
      <c r="E11470" t="s">
        <v>530</v>
      </c>
    </row>
    <row r="11471" spans="1:5" x14ac:dyDescent="0.25">
      <c r="A11471" t="s">
        <v>40691</v>
      </c>
      <c r="B11471" t="s">
        <v>20</v>
      </c>
      <c r="C11471" t="s">
        <v>19</v>
      </c>
      <c r="D11471" t="s">
        <v>33</v>
      </c>
      <c r="E11471" t="s">
        <v>530</v>
      </c>
    </row>
    <row r="11472" spans="1:5" x14ac:dyDescent="0.25">
      <c r="A11472" t="s">
        <v>40692</v>
      </c>
      <c r="B11472" t="s">
        <v>20</v>
      </c>
      <c r="C11472" t="s">
        <v>19</v>
      </c>
      <c r="D11472" t="s">
        <v>33</v>
      </c>
      <c r="E11472" t="s">
        <v>538</v>
      </c>
    </row>
    <row r="11473" spans="1:5" x14ac:dyDescent="0.25">
      <c r="A11473" t="s">
        <v>40693</v>
      </c>
      <c r="B11473" t="s">
        <v>20</v>
      </c>
      <c r="C11473" t="s">
        <v>19</v>
      </c>
      <c r="D11473" t="s">
        <v>33</v>
      </c>
      <c r="E11473" t="s">
        <v>533</v>
      </c>
    </row>
    <row r="11474" spans="1:5" x14ac:dyDescent="0.25">
      <c r="A11474" t="s">
        <v>40694</v>
      </c>
      <c r="B11474" t="s">
        <v>20</v>
      </c>
      <c r="C11474" t="s">
        <v>19</v>
      </c>
      <c r="D11474" t="s">
        <v>33</v>
      </c>
      <c r="E11474" t="s">
        <v>533</v>
      </c>
    </row>
    <row r="11475" spans="1:5" x14ac:dyDescent="0.25">
      <c r="A11475" t="s">
        <v>40695</v>
      </c>
      <c r="B11475" t="s">
        <v>20</v>
      </c>
      <c r="C11475" t="s">
        <v>19</v>
      </c>
      <c r="D11475" t="s">
        <v>65</v>
      </c>
      <c r="E11475" t="s">
        <v>533</v>
      </c>
    </row>
    <row r="11476" spans="1:5" x14ac:dyDescent="0.25">
      <c r="A11476" t="s">
        <v>40696</v>
      </c>
      <c r="B11476" t="s">
        <v>20</v>
      </c>
      <c r="C11476" t="s">
        <v>19</v>
      </c>
      <c r="D11476" t="s">
        <v>33</v>
      </c>
      <c r="E11476" t="s">
        <v>538</v>
      </c>
    </row>
    <row r="11477" spans="1:5" x14ac:dyDescent="0.25">
      <c r="A11477" t="s">
        <v>40697</v>
      </c>
      <c r="B11477" t="s">
        <v>20</v>
      </c>
      <c r="C11477" t="s">
        <v>19</v>
      </c>
      <c r="D11477" t="s">
        <v>33</v>
      </c>
      <c r="E11477" t="s">
        <v>533</v>
      </c>
    </row>
    <row r="11478" spans="1:5" x14ac:dyDescent="0.25">
      <c r="A11478" t="s">
        <v>40698</v>
      </c>
      <c r="B11478" t="s">
        <v>20</v>
      </c>
      <c r="C11478" t="s">
        <v>19</v>
      </c>
      <c r="D11478" t="s">
        <v>33</v>
      </c>
      <c r="E11478" t="s">
        <v>530</v>
      </c>
    </row>
    <row r="11479" spans="1:5" x14ac:dyDescent="0.25">
      <c r="A11479" t="s">
        <v>40699</v>
      </c>
      <c r="B11479" t="s">
        <v>20</v>
      </c>
      <c r="C11479" t="s">
        <v>19</v>
      </c>
      <c r="D11479" t="s">
        <v>33</v>
      </c>
      <c r="E11479" t="s">
        <v>538</v>
      </c>
    </row>
    <row r="11480" spans="1:5" x14ac:dyDescent="0.25">
      <c r="A11480" t="s">
        <v>40700</v>
      </c>
      <c r="B11480" t="s">
        <v>20</v>
      </c>
      <c r="C11480" t="s">
        <v>19</v>
      </c>
      <c r="D11480" t="s">
        <v>33</v>
      </c>
      <c r="E11480" t="s">
        <v>538</v>
      </c>
    </row>
    <row r="11481" spans="1:5" x14ac:dyDescent="0.25">
      <c r="A11481" t="s">
        <v>40701</v>
      </c>
      <c r="B11481" t="s">
        <v>20</v>
      </c>
      <c r="C11481" t="s">
        <v>19</v>
      </c>
      <c r="D11481" t="s">
        <v>33</v>
      </c>
      <c r="E11481" t="s">
        <v>533</v>
      </c>
    </row>
    <row r="11482" spans="1:5" x14ac:dyDescent="0.25">
      <c r="A11482" t="s">
        <v>40702</v>
      </c>
      <c r="B11482" t="s">
        <v>20</v>
      </c>
      <c r="C11482" t="s">
        <v>19</v>
      </c>
      <c r="D11482" t="s">
        <v>33</v>
      </c>
      <c r="E11482" t="s">
        <v>533</v>
      </c>
    </row>
    <row r="11483" spans="1:5" x14ac:dyDescent="0.25">
      <c r="A11483" t="s">
        <v>40703</v>
      </c>
      <c r="B11483" t="s">
        <v>20</v>
      </c>
      <c r="C11483" t="s">
        <v>19</v>
      </c>
      <c r="D11483" t="s">
        <v>33</v>
      </c>
      <c r="E11483" t="s">
        <v>530</v>
      </c>
    </row>
    <row r="11484" spans="1:5" x14ac:dyDescent="0.25">
      <c r="A11484" t="s">
        <v>40704</v>
      </c>
      <c r="B11484" t="s">
        <v>20</v>
      </c>
      <c r="C11484" t="s">
        <v>19</v>
      </c>
      <c r="D11484" t="s">
        <v>33</v>
      </c>
      <c r="E11484" t="s">
        <v>530</v>
      </c>
    </row>
    <row r="11485" spans="1:5" x14ac:dyDescent="0.25">
      <c r="A11485" t="s">
        <v>40705</v>
      </c>
      <c r="B11485" t="s">
        <v>20</v>
      </c>
      <c r="C11485" t="s">
        <v>19</v>
      </c>
      <c r="D11485" t="s">
        <v>33</v>
      </c>
      <c r="E11485" t="s">
        <v>533</v>
      </c>
    </row>
    <row r="11486" spans="1:5" x14ac:dyDescent="0.25">
      <c r="A11486" t="s">
        <v>40706</v>
      </c>
      <c r="B11486" t="s">
        <v>20</v>
      </c>
      <c r="C11486" t="s">
        <v>19</v>
      </c>
      <c r="D11486" t="s">
        <v>33</v>
      </c>
      <c r="E11486" t="s">
        <v>538</v>
      </c>
    </row>
    <row r="11487" spans="1:5" x14ac:dyDescent="0.25">
      <c r="A11487" t="s">
        <v>40707</v>
      </c>
      <c r="B11487" t="s">
        <v>20</v>
      </c>
      <c r="C11487" t="s">
        <v>19</v>
      </c>
      <c r="D11487" t="s">
        <v>33</v>
      </c>
      <c r="E11487" t="s">
        <v>530</v>
      </c>
    </row>
    <row r="11488" spans="1:5" x14ac:dyDescent="0.25">
      <c r="A11488" t="s">
        <v>40708</v>
      </c>
      <c r="B11488" t="s">
        <v>20</v>
      </c>
      <c r="C11488" t="s">
        <v>19</v>
      </c>
      <c r="D11488" t="s">
        <v>33</v>
      </c>
      <c r="E11488" t="s">
        <v>533</v>
      </c>
    </row>
    <row r="11489" spans="1:5" x14ac:dyDescent="0.25">
      <c r="A11489" t="s">
        <v>40709</v>
      </c>
      <c r="B11489" t="s">
        <v>20</v>
      </c>
      <c r="C11489" t="s">
        <v>19</v>
      </c>
      <c r="D11489" t="s">
        <v>33</v>
      </c>
      <c r="E11489" t="s">
        <v>562</v>
      </c>
    </row>
    <row r="11490" spans="1:5" x14ac:dyDescent="0.25">
      <c r="A11490" t="s">
        <v>40710</v>
      </c>
      <c r="B11490" t="s">
        <v>20</v>
      </c>
      <c r="C11490" t="s">
        <v>19</v>
      </c>
      <c r="D11490" t="s">
        <v>33</v>
      </c>
      <c r="E11490" t="s">
        <v>530</v>
      </c>
    </row>
    <row r="11491" spans="1:5" x14ac:dyDescent="0.25">
      <c r="A11491" t="s">
        <v>40711</v>
      </c>
      <c r="B11491" t="s">
        <v>20</v>
      </c>
      <c r="C11491" t="s">
        <v>19</v>
      </c>
      <c r="D11491" t="s">
        <v>33</v>
      </c>
      <c r="E11491" t="s">
        <v>533</v>
      </c>
    </row>
    <row r="11492" spans="1:5" x14ac:dyDescent="0.25">
      <c r="A11492" t="s">
        <v>40712</v>
      </c>
      <c r="B11492" t="s">
        <v>20</v>
      </c>
      <c r="C11492" t="s">
        <v>19</v>
      </c>
      <c r="D11492" t="s">
        <v>33</v>
      </c>
      <c r="E11492" t="s">
        <v>533</v>
      </c>
    </row>
    <row r="11493" spans="1:5" x14ac:dyDescent="0.25">
      <c r="A11493" t="s">
        <v>40713</v>
      </c>
      <c r="B11493" t="s">
        <v>20</v>
      </c>
      <c r="C11493" t="s">
        <v>19</v>
      </c>
      <c r="D11493" t="s">
        <v>33</v>
      </c>
      <c r="E11493" t="s">
        <v>533</v>
      </c>
    </row>
    <row r="11494" spans="1:5" x14ac:dyDescent="0.25">
      <c r="A11494" t="s">
        <v>40714</v>
      </c>
      <c r="B11494" t="s">
        <v>20</v>
      </c>
      <c r="C11494" t="s">
        <v>19</v>
      </c>
      <c r="D11494" t="s">
        <v>33</v>
      </c>
      <c r="E11494" t="s">
        <v>530</v>
      </c>
    </row>
    <row r="11495" spans="1:5" x14ac:dyDescent="0.25">
      <c r="A11495" t="s">
        <v>40715</v>
      </c>
      <c r="B11495" t="s">
        <v>20</v>
      </c>
      <c r="C11495" t="s">
        <v>19</v>
      </c>
      <c r="D11495" t="s">
        <v>65</v>
      </c>
      <c r="E11495" t="s">
        <v>533</v>
      </c>
    </row>
    <row r="11496" spans="1:5" x14ac:dyDescent="0.25">
      <c r="A11496" t="s">
        <v>40716</v>
      </c>
      <c r="B11496" t="s">
        <v>20</v>
      </c>
      <c r="C11496" t="s">
        <v>19</v>
      </c>
      <c r="D11496" t="s">
        <v>33</v>
      </c>
      <c r="E11496" t="s">
        <v>530</v>
      </c>
    </row>
    <row r="11497" spans="1:5" x14ac:dyDescent="0.25">
      <c r="A11497" t="s">
        <v>40717</v>
      </c>
      <c r="B11497" t="s">
        <v>20</v>
      </c>
      <c r="C11497" t="s">
        <v>19</v>
      </c>
      <c r="D11497" t="s">
        <v>33</v>
      </c>
      <c r="E11497" t="s">
        <v>530</v>
      </c>
    </row>
    <row r="11498" spans="1:5" x14ac:dyDescent="0.25">
      <c r="A11498" t="s">
        <v>40718</v>
      </c>
      <c r="B11498" t="s">
        <v>20</v>
      </c>
      <c r="C11498" t="s">
        <v>19</v>
      </c>
      <c r="D11498" t="s">
        <v>33</v>
      </c>
      <c r="E11498" t="s">
        <v>530</v>
      </c>
    </row>
    <row r="11499" spans="1:5" x14ac:dyDescent="0.25">
      <c r="A11499" t="s">
        <v>40719</v>
      </c>
      <c r="B11499" t="s">
        <v>20</v>
      </c>
      <c r="C11499" t="s">
        <v>19</v>
      </c>
      <c r="D11499" t="s">
        <v>33</v>
      </c>
      <c r="E11499" t="s">
        <v>538</v>
      </c>
    </row>
    <row r="11500" spans="1:5" x14ac:dyDescent="0.25">
      <c r="A11500" t="s">
        <v>40720</v>
      </c>
      <c r="B11500" t="s">
        <v>20</v>
      </c>
      <c r="C11500" t="s">
        <v>19</v>
      </c>
      <c r="D11500" t="s">
        <v>33</v>
      </c>
      <c r="E11500" t="s">
        <v>530</v>
      </c>
    </row>
    <row r="11501" spans="1:5" x14ac:dyDescent="0.25">
      <c r="A11501" t="s">
        <v>40721</v>
      </c>
      <c r="B11501" t="s">
        <v>20</v>
      </c>
      <c r="C11501" t="s">
        <v>19</v>
      </c>
      <c r="D11501" t="s">
        <v>33</v>
      </c>
      <c r="E11501" t="s">
        <v>530</v>
      </c>
    </row>
    <row r="11502" spans="1:5" x14ac:dyDescent="0.25">
      <c r="A11502" t="s">
        <v>40722</v>
      </c>
      <c r="B11502" t="s">
        <v>20</v>
      </c>
      <c r="C11502" t="s">
        <v>19</v>
      </c>
      <c r="D11502" t="s">
        <v>33</v>
      </c>
      <c r="E11502" t="s">
        <v>530</v>
      </c>
    </row>
    <row r="11503" spans="1:5" x14ac:dyDescent="0.25">
      <c r="A11503" t="s">
        <v>40723</v>
      </c>
      <c r="B11503" t="s">
        <v>20</v>
      </c>
      <c r="C11503" t="s">
        <v>19</v>
      </c>
      <c r="D11503" t="s">
        <v>33</v>
      </c>
      <c r="E11503" t="s">
        <v>533</v>
      </c>
    </row>
    <row r="11504" spans="1:5" x14ac:dyDescent="0.25">
      <c r="A11504" t="s">
        <v>40724</v>
      </c>
      <c r="B11504" t="s">
        <v>20</v>
      </c>
      <c r="C11504" t="s">
        <v>19</v>
      </c>
      <c r="D11504" t="s">
        <v>33</v>
      </c>
      <c r="E11504" t="s">
        <v>562</v>
      </c>
    </row>
    <row r="11505" spans="1:5" x14ac:dyDescent="0.25">
      <c r="A11505" t="s">
        <v>40725</v>
      </c>
      <c r="B11505" t="s">
        <v>20</v>
      </c>
      <c r="C11505" t="s">
        <v>19</v>
      </c>
      <c r="D11505" t="s">
        <v>33</v>
      </c>
      <c r="E11505" t="s">
        <v>538</v>
      </c>
    </row>
    <row r="11506" spans="1:5" x14ac:dyDescent="0.25">
      <c r="A11506" t="s">
        <v>40726</v>
      </c>
      <c r="B11506" t="s">
        <v>20</v>
      </c>
      <c r="C11506" t="s">
        <v>19</v>
      </c>
      <c r="D11506" t="s">
        <v>33</v>
      </c>
      <c r="E11506" t="s">
        <v>530</v>
      </c>
    </row>
    <row r="11507" spans="1:5" x14ac:dyDescent="0.25">
      <c r="A11507" t="s">
        <v>40727</v>
      </c>
      <c r="B11507" t="s">
        <v>20</v>
      </c>
      <c r="C11507" t="s">
        <v>19</v>
      </c>
      <c r="D11507" t="s">
        <v>33</v>
      </c>
      <c r="E11507" t="s">
        <v>530</v>
      </c>
    </row>
    <row r="11508" spans="1:5" x14ac:dyDescent="0.25">
      <c r="A11508" t="s">
        <v>40728</v>
      </c>
      <c r="B11508" t="s">
        <v>20</v>
      </c>
      <c r="C11508" t="s">
        <v>19</v>
      </c>
      <c r="D11508" t="s">
        <v>33</v>
      </c>
      <c r="E11508" t="s">
        <v>533</v>
      </c>
    </row>
    <row r="11509" spans="1:5" x14ac:dyDescent="0.25">
      <c r="A11509" t="s">
        <v>40729</v>
      </c>
      <c r="B11509" t="s">
        <v>20</v>
      </c>
      <c r="C11509" t="s">
        <v>19</v>
      </c>
      <c r="D11509" t="s">
        <v>33</v>
      </c>
      <c r="E11509" t="s">
        <v>533</v>
      </c>
    </row>
    <row r="11510" spans="1:5" x14ac:dyDescent="0.25">
      <c r="A11510" t="s">
        <v>40730</v>
      </c>
      <c r="B11510" t="s">
        <v>20</v>
      </c>
      <c r="C11510" t="s">
        <v>19</v>
      </c>
      <c r="D11510" t="s">
        <v>33</v>
      </c>
      <c r="E11510" t="s">
        <v>553</v>
      </c>
    </row>
    <row r="11511" spans="1:5" x14ac:dyDescent="0.25">
      <c r="A11511" t="s">
        <v>40731</v>
      </c>
      <c r="B11511" t="s">
        <v>20</v>
      </c>
      <c r="C11511" t="s">
        <v>19</v>
      </c>
      <c r="D11511" t="s">
        <v>33</v>
      </c>
      <c r="E11511" t="s">
        <v>538</v>
      </c>
    </row>
    <row r="11512" spans="1:5" x14ac:dyDescent="0.25">
      <c r="A11512" t="s">
        <v>40732</v>
      </c>
      <c r="B11512" t="s">
        <v>20</v>
      </c>
      <c r="C11512" t="s">
        <v>19</v>
      </c>
      <c r="D11512" t="s">
        <v>33</v>
      </c>
      <c r="E11512" t="s">
        <v>538</v>
      </c>
    </row>
    <row r="11513" spans="1:5" x14ac:dyDescent="0.25">
      <c r="A11513" t="s">
        <v>40733</v>
      </c>
      <c r="B11513" t="s">
        <v>20</v>
      </c>
      <c r="C11513" t="s">
        <v>19</v>
      </c>
      <c r="D11513" t="s">
        <v>33</v>
      </c>
      <c r="E11513" t="s">
        <v>538</v>
      </c>
    </row>
    <row r="11514" spans="1:5" x14ac:dyDescent="0.25">
      <c r="A11514" t="s">
        <v>40734</v>
      </c>
      <c r="B11514" t="s">
        <v>20</v>
      </c>
      <c r="C11514" t="s">
        <v>19</v>
      </c>
      <c r="D11514" t="s">
        <v>33</v>
      </c>
      <c r="E11514" t="s">
        <v>530</v>
      </c>
    </row>
    <row r="11515" spans="1:5" x14ac:dyDescent="0.25">
      <c r="A11515" t="s">
        <v>40735</v>
      </c>
      <c r="B11515" t="s">
        <v>20</v>
      </c>
      <c r="C11515" t="s">
        <v>19</v>
      </c>
      <c r="D11515" t="s">
        <v>33</v>
      </c>
      <c r="E11515" t="s">
        <v>530</v>
      </c>
    </row>
    <row r="11516" spans="1:5" x14ac:dyDescent="0.25">
      <c r="A11516" t="s">
        <v>40736</v>
      </c>
      <c r="B11516" t="s">
        <v>20</v>
      </c>
      <c r="C11516" t="s">
        <v>19</v>
      </c>
      <c r="D11516" t="s">
        <v>33</v>
      </c>
      <c r="E11516" t="s">
        <v>530</v>
      </c>
    </row>
    <row r="11517" spans="1:5" x14ac:dyDescent="0.25">
      <c r="A11517" t="s">
        <v>40737</v>
      </c>
      <c r="B11517" t="s">
        <v>20</v>
      </c>
      <c r="C11517" t="s">
        <v>19</v>
      </c>
      <c r="D11517" t="s">
        <v>33</v>
      </c>
      <c r="E11517" t="s">
        <v>530</v>
      </c>
    </row>
    <row r="11518" spans="1:5" x14ac:dyDescent="0.25">
      <c r="A11518" t="s">
        <v>40738</v>
      </c>
      <c r="B11518" t="s">
        <v>20</v>
      </c>
      <c r="C11518" t="s">
        <v>19</v>
      </c>
      <c r="D11518" t="s">
        <v>33</v>
      </c>
      <c r="E11518" t="s">
        <v>530</v>
      </c>
    </row>
    <row r="11519" spans="1:5" x14ac:dyDescent="0.25">
      <c r="A11519" t="s">
        <v>40739</v>
      </c>
      <c r="B11519" t="s">
        <v>20</v>
      </c>
      <c r="C11519" t="s">
        <v>19</v>
      </c>
      <c r="D11519" t="s">
        <v>33</v>
      </c>
      <c r="E11519" t="s">
        <v>533</v>
      </c>
    </row>
    <row r="11520" spans="1:5" x14ac:dyDescent="0.25">
      <c r="A11520" t="s">
        <v>40740</v>
      </c>
      <c r="B11520" t="s">
        <v>20</v>
      </c>
      <c r="C11520" t="s">
        <v>19</v>
      </c>
      <c r="D11520" t="s">
        <v>33</v>
      </c>
      <c r="E11520" t="s">
        <v>533</v>
      </c>
    </row>
    <row r="11521" spans="1:5" x14ac:dyDescent="0.25">
      <c r="A11521" t="s">
        <v>40741</v>
      </c>
      <c r="B11521" t="s">
        <v>20</v>
      </c>
      <c r="C11521" t="s">
        <v>19</v>
      </c>
      <c r="D11521" t="s">
        <v>33</v>
      </c>
      <c r="E11521" t="s">
        <v>533</v>
      </c>
    </row>
    <row r="11522" spans="1:5" x14ac:dyDescent="0.25">
      <c r="A11522" t="s">
        <v>40742</v>
      </c>
      <c r="B11522" t="s">
        <v>20</v>
      </c>
      <c r="C11522" t="s">
        <v>19</v>
      </c>
      <c r="D11522" t="s">
        <v>33</v>
      </c>
      <c r="E11522" t="s">
        <v>538</v>
      </c>
    </row>
    <row r="11523" spans="1:5" x14ac:dyDescent="0.25">
      <c r="A11523" t="s">
        <v>40743</v>
      </c>
      <c r="B11523" t="s">
        <v>20</v>
      </c>
      <c r="C11523" t="s">
        <v>19</v>
      </c>
      <c r="D11523" t="s">
        <v>33</v>
      </c>
      <c r="E11523" t="s">
        <v>530</v>
      </c>
    </row>
    <row r="11524" spans="1:5" x14ac:dyDescent="0.25">
      <c r="A11524" t="s">
        <v>40744</v>
      </c>
      <c r="B11524" t="s">
        <v>20</v>
      </c>
      <c r="C11524" t="s">
        <v>19</v>
      </c>
      <c r="D11524" t="s">
        <v>33</v>
      </c>
      <c r="E11524" t="s">
        <v>538</v>
      </c>
    </row>
    <row r="11525" spans="1:5" x14ac:dyDescent="0.25">
      <c r="A11525" t="s">
        <v>40745</v>
      </c>
      <c r="B11525" t="s">
        <v>20</v>
      </c>
      <c r="C11525" t="s">
        <v>19</v>
      </c>
      <c r="D11525" t="s">
        <v>33</v>
      </c>
      <c r="E11525" t="s">
        <v>538</v>
      </c>
    </row>
    <row r="11526" spans="1:5" x14ac:dyDescent="0.25">
      <c r="A11526" t="s">
        <v>40746</v>
      </c>
      <c r="B11526" t="s">
        <v>20</v>
      </c>
      <c r="C11526" t="s">
        <v>19</v>
      </c>
      <c r="D11526" t="s">
        <v>33</v>
      </c>
      <c r="E11526" t="s">
        <v>530</v>
      </c>
    </row>
    <row r="11527" spans="1:5" x14ac:dyDescent="0.25">
      <c r="A11527" t="s">
        <v>40747</v>
      </c>
      <c r="B11527" t="s">
        <v>20</v>
      </c>
      <c r="C11527" t="s">
        <v>19</v>
      </c>
      <c r="D11527" t="s">
        <v>33</v>
      </c>
      <c r="E11527" t="s">
        <v>530</v>
      </c>
    </row>
    <row r="11528" spans="1:5" x14ac:dyDescent="0.25">
      <c r="A11528" t="s">
        <v>40748</v>
      </c>
      <c r="B11528" t="s">
        <v>20</v>
      </c>
      <c r="C11528" t="s">
        <v>19</v>
      </c>
      <c r="D11528" t="s">
        <v>33</v>
      </c>
      <c r="E11528" t="s">
        <v>538</v>
      </c>
    </row>
    <row r="11529" spans="1:5" x14ac:dyDescent="0.25">
      <c r="A11529" t="s">
        <v>40749</v>
      </c>
      <c r="B11529" t="s">
        <v>20</v>
      </c>
      <c r="C11529" t="s">
        <v>19</v>
      </c>
      <c r="D11529" t="s">
        <v>33</v>
      </c>
      <c r="E11529" t="s">
        <v>530</v>
      </c>
    </row>
    <row r="11530" spans="1:5" x14ac:dyDescent="0.25">
      <c r="A11530" t="s">
        <v>40750</v>
      </c>
      <c r="B11530" t="s">
        <v>20</v>
      </c>
      <c r="C11530" t="s">
        <v>19</v>
      </c>
      <c r="D11530" t="s">
        <v>33</v>
      </c>
      <c r="E11530" t="s">
        <v>530</v>
      </c>
    </row>
    <row r="11531" spans="1:5" x14ac:dyDescent="0.25">
      <c r="A11531" t="s">
        <v>40751</v>
      </c>
      <c r="B11531" t="s">
        <v>20</v>
      </c>
      <c r="C11531" t="s">
        <v>19</v>
      </c>
      <c r="D11531" t="s">
        <v>33</v>
      </c>
      <c r="E11531" t="s">
        <v>530</v>
      </c>
    </row>
    <row r="11532" spans="1:5" x14ac:dyDescent="0.25">
      <c r="A11532" t="s">
        <v>40752</v>
      </c>
      <c r="B11532" t="s">
        <v>20</v>
      </c>
      <c r="C11532" t="s">
        <v>19</v>
      </c>
      <c r="D11532" t="s">
        <v>33</v>
      </c>
      <c r="E11532" t="s">
        <v>530</v>
      </c>
    </row>
    <row r="11533" spans="1:5" x14ac:dyDescent="0.25">
      <c r="A11533" t="s">
        <v>40753</v>
      </c>
      <c r="B11533" t="s">
        <v>20</v>
      </c>
      <c r="C11533" t="s">
        <v>19</v>
      </c>
      <c r="D11533" t="s">
        <v>33</v>
      </c>
      <c r="E11533" t="s">
        <v>533</v>
      </c>
    </row>
    <row r="11534" spans="1:5" x14ac:dyDescent="0.25">
      <c r="A11534" t="s">
        <v>40754</v>
      </c>
      <c r="B11534" t="s">
        <v>20</v>
      </c>
      <c r="C11534" t="s">
        <v>19</v>
      </c>
      <c r="D11534" t="s">
        <v>33</v>
      </c>
      <c r="E11534" t="s">
        <v>533</v>
      </c>
    </row>
    <row r="11535" spans="1:5" x14ac:dyDescent="0.25">
      <c r="A11535" t="s">
        <v>40755</v>
      </c>
      <c r="B11535" t="s">
        <v>20</v>
      </c>
      <c r="C11535" t="s">
        <v>19</v>
      </c>
      <c r="D11535" t="s">
        <v>33</v>
      </c>
      <c r="E11535" t="s">
        <v>538</v>
      </c>
    </row>
    <row r="11536" spans="1:5" x14ac:dyDescent="0.25">
      <c r="A11536" t="s">
        <v>40756</v>
      </c>
      <c r="B11536" t="s">
        <v>20</v>
      </c>
      <c r="C11536" t="s">
        <v>19</v>
      </c>
      <c r="D11536" t="s">
        <v>33</v>
      </c>
      <c r="E11536" t="s">
        <v>530</v>
      </c>
    </row>
    <row r="11537" spans="1:5" x14ac:dyDescent="0.25">
      <c r="A11537" t="s">
        <v>40757</v>
      </c>
      <c r="B11537" t="s">
        <v>20</v>
      </c>
      <c r="C11537" t="s">
        <v>19</v>
      </c>
      <c r="D11537" t="s">
        <v>33</v>
      </c>
      <c r="E11537" t="s">
        <v>538</v>
      </c>
    </row>
    <row r="11538" spans="1:5" x14ac:dyDescent="0.25">
      <c r="A11538" t="s">
        <v>40758</v>
      </c>
      <c r="B11538" t="s">
        <v>20</v>
      </c>
      <c r="C11538" t="s">
        <v>19</v>
      </c>
      <c r="D11538" t="s">
        <v>33</v>
      </c>
      <c r="E11538" t="s">
        <v>530</v>
      </c>
    </row>
    <row r="11539" spans="1:5" x14ac:dyDescent="0.25">
      <c r="A11539" t="s">
        <v>40759</v>
      </c>
      <c r="B11539" t="s">
        <v>20</v>
      </c>
      <c r="C11539" t="s">
        <v>19</v>
      </c>
      <c r="D11539" t="s">
        <v>33</v>
      </c>
      <c r="E11539" t="s">
        <v>530</v>
      </c>
    </row>
    <row r="11540" spans="1:5" x14ac:dyDescent="0.25">
      <c r="A11540" t="s">
        <v>40760</v>
      </c>
      <c r="B11540" t="s">
        <v>20</v>
      </c>
      <c r="C11540" t="s">
        <v>19</v>
      </c>
      <c r="D11540" t="s">
        <v>33</v>
      </c>
      <c r="E11540" t="s">
        <v>538</v>
      </c>
    </row>
    <row r="11541" spans="1:5" x14ac:dyDescent="0.25">
      <c r="A11541" t="s">
        <v>40761</v>
      </c>
      <c r="B11541" t="s">
        <v>20</v>
      </c>
      <c r="C11541" t="s">
        <v>19</v>
      </c>
      <c r="D11541" t="s">
        <v>33</v>
      </c>
      <c r="E11541" t="s">
        <v>530</v>
      </c>
    </row>
    <row r="11542" spans="1:5" x14ac:dyDescent="0.25">
      <c r="A11542" t="s">
        <v>40762</v>
      </c>
      <c r="B11542" t="s">
        <v>20</v>
      </c>
      <c r="C11542" t="s">
        <v>19</v>
      </c>
      <c r="D11542" t="s">
        <v>33</v>
      </c>
      <c r="E11542" t="s">
        <v>530</v>
      </c>
    </row>
    <row r="11543" spans="1:5" x14ac:dyDescent="0.25">
      <c r="A11543" t="s">
        <v>40763</v>
      </c>
      <c r="B11543" t="s">
        <v>20</v>
      </c>
      <c r="C11543" t="s">
        <v>19</v>
      </c>
      <c r="D11543" t="s">
        <v>33</v>
      </c>
      <c r="E11543" t="s">
        <v>530</v>
      </c>
    </row>
    <row r="11544" spans="1:5" x14ac:dyDescent="0.25">
      <c r="A11544" t="s">
        <v>40764</v>
      </c>
      <c r="B11544" t="s">
        <v>20</v>
      </c>
      <c r="C11544" t="s">
        <v>19</v>
      </c>
      <c r="D11544" t="s">
        <v>33</v>
      </c>
      <c r="E11544" t="s">
        <v>530</v>
      </c>
    </row>
    <row r="11545" spans="1:5" x14ac:dyDescent="0.25">
      <c r="A11545" t="s">
        <v>40765</v>
      </c>
      <c r="B11545" t="s">
        <v>20</v>
      </c>
      <c r="C11545" t="s">
        <v>19</v>
      </c>
      <c r="D11545" t="s">
        <v>33</v>
      </c>
      <c r="E11545" t="s">
        <v>530</v>
      </c>
    </row>
    <row r="11546" spans="1:5" x14ac:dyDescent="0.25">
      <c r="A11546" t="s">
        <v>40766</v>
      </c>
      <c r="B11546" t="s">
        <v>20</v>
      </c>
      <c r="C11546" t="s">
        <v>19</v>
      </c>
      <c r="D11546" t="s">
        <v>33</v>
      </c>
      <c r="E11546" t="s">
        <v>530</v>
      </c>
    </row>
    <row r="11547" spans="1:5" x14ac:dyDescent="0.25">
      <c r="A11547" t="s">
        <v>40767</v>
      </c>
      <c r="B11547" t="s">
        <v>20</v>
      </c>
      <c r="C11547" t="s">
        <v>19</v>
      </c>
      <c r="D11547" t="s">
        <v>33</v>
      </c>
      <c r="E11547" t="s">
        <v>530</v>
      </c>
    </row>
    <row r="11548" spans="1:5" x14ac:dyDescent="0.25">
      <c r="A11548" t="s">
        <v>40768</v>
      </c>
      <c r="B11548" t="s">
        <v>20</v>
      </c>
      <c r="C11548" t="s">
        <v>19</v>
      </c>
      <c r="D11548" t="s">
        <v>33</v>
      </c>
      <c r="E11548" t="s">
        <v>530</v>
      </c>
    </row>
    <row r="11549" spans="1:5" x14ac:dyDescent="0.25">
      <c r="A11549" t="s">
        <v>40769</v>
      </c>
      <c r="B11549" t="s">
        <v>20</v>
      </c>
      <c r="C11549" t="s">
        <v>19</v>
      </c>
      <c r="D11549" t="s">
        <v>33</v>
      </c>
      <c r="E11549" t="s">
        <v>533</v>
      </c>
    </row>
    <row r="11550" spans="1:5" x14ac:dyDescent="0.25">
      <c r="A11550" t="s">
        <v>40770</v>
      </c>
      <c r="B11550" t="s">
        <v>20</v>
      </c>
      <c r="C11550" t="s">
        <v>19</v>
      </c>
      <c r="D11550" t="s">
        <v>33</v>
      </c>
      <c r="E11550" t="s">
        <v>533</v>
      </c>
    </row>
    <row r="11551" spans="1:5" x14ac:dyDescent="0.25">
      <c r="A11551" t="s">
        <v>40771</v>
      </c>
      <c r="B11551" t="s">
        <v>20</v>
      </c>
      <c r="C11551" t="s">
        <v>19</v>
      </c>
      <c r="D11551" t="s">
        <v>33</v>
      </c>
      <c r="E11551" t="s">
        <v>533</v>
      </c>
    </row>
    <row r="11552" spans="1:5" x14ac:dyDescent="0.25">
      <c r="A11552" t="s">
        <v>40772</v>
      </c>
      <c r="B11552" t="s">
        <v>20</v>
      </c>
      <c r="C11552" t="s">
        <v>19</v>
      </c>
      <c r="D11552" t="s">
        <v>33</v>
      </c>
      <c r="E11552" t="s">
        <v>530</v>
      </c>
    </row>
    <row r="11553" spans="1:5" x14ac:dyDescent="0.25">
      <c r="A11553" t="s">
        <v>40773</v>
      </c>
      <c r="B11553" t="s">
        <v>20</v>
      </c>
      <c r="C11553" t="s">
        <v>19</v>
      </c>
      <c r="D11553" t="s">
        <v>33</v>
      </c>
      <c r="E11553" t="s">
        <v>530</v>
      </c>
    </row>
    <row r="11554" spans="1:5" x14ac:dyDescent="0.25">
      <c r="A11554" t="s">
        <v>40774</v>
      </c>
      <c r="B11554" t="s">
        <v>20</v>
      </c>
      <c r="C11554" t="s">
        <v>19</v>
      </c>
      <c r="D11554" t="s">
        <v>33</v>
      </c>
      <c r="E11554" t="s">
        <v>530</v>
      </c>
    </row>
    <row r="11555" spans="1:5" x14ac:dyDescent="0.25">
      <c r="A11555" t="s">
        <v>40775</v>
      </c>
      <c r="B11555" t="s">
        <v>20</v>
      </c>
      <c r="C11555" t="s">
        <v>19</v>
      </c>
      <c r="D11555" t="s">
        <v>33</v>
      </c>
      <c r="E11555" t="s">
        <v>530</v>
      </c>
    </row>
    <row r="11556" spans="1:5" x14ac:dyDescent="0.25">
      <c r="A11556" t="s">
        <v>40776</v>
      </c>
      <c r="B11556" t="s">
        <v>20</v>
      </c>
      <c r="C11556" t="s">
        <v>19</v>
      </c>
      <c r="D11556" t="s">
        <v>33</v>
      </c>
      <c r="E11556" t="s">
        <v>530</v>
      </c>
    </row>
    <row r="11557" spans="1:5" x14ac:dyDescent="0.25">
      <c r="A11557" t="s">
        <v>40777</v>
      </c>
      <c r="B11557" t="s">
        <v>20</v>
      </c>
      <c r="C11557" t="s">
        <v>19</v>
      </c>
      <c r="D11557" t="s">
        <v>33</v>
      </c>
      <c r="E11557" t="s">
        <v>530</v>
      </c>
    </row>
    <row r="11558" spans="1:5" x14ac:dyDescent="0.25">
      <c r="A11558" t="s">
        <v>40778</v>
      </c>
      <c r="B11558" t="s">
        <v>20</v>
      </c>
      <c r="C11558" t="s">
        <v>19</v>
      </c>
      <c r="D11558" t="s">
        <v>33</v>
      </c>
      <c r="E11558" t="s">
        <v>530</v>
      </c>
    </row>
    <row r="11559" spans="1:5" x14ac:dyDescent="0.25">
      <c r="A11559" t="s">
        <v>40779</v>
      </c>
      <c r="B11559" t="s">
        <v>20</v>
      </c>
      <c r="C11559" t="s">
        <v>19</v>
      </c>
      <c r="D11559" t="s">
        <v>33</v>
      </c>
      <c r="E11559" t="s">
        <v>530</v>
      </c>
    </row>
    <row r="11560" spans="1:5" x14ac:dyDescent="0.25">
      <c r="A11560" t="s">
        <v>40780</v>
      </c>
      <c r="B11560" t="s">
        <v>20</v>
      </c>
      <c r="C11560" t="s">
        <v>19</v>
      </c>
      <c r="D11560" t="s">
        <v>33</v>
      </c>
      <c r="E11560" t="s">
        <v>530</v>
      </c>
    </row>
    <row r="11561" spans="1:5" x14ac:dyDescent="0.25">
      <c r="A11561" t="s">
        <v>40781</v>
      </c>
      <c r="B11561" t="s">
        <v>20</v>
      </c>
      <c r="C11561" t="s">
        <v>19</v>
      </c>
      <c r="D11561" t="s">
        <v>33</v>
      </c>
      <c r="E11561" t="s">
        <v>530</v>
      </c>
    </row>
    <row r="11562" spans="1:5" x14ac:dyDescent="0.25">
      <c r="A11562" t="s">
        <v>40782</v>
      </c>
      <c r="B11562" t="s">
        <v>20</v>
      </c>
      <c r="C11562" t="s">
        <v>19</v>
      </c>
      <c r="D11562" t="s">
        <v>33</v>
      </c>
      <c r="E11562" t="s">
        <v>530</v>
      </c>
    </row>
    <row r="11563" spans="1:5" x14ac:dyDescent="0.25">
      <c r="A11563" t="s">
        <v>40783</v>
      </c>
      <c r="B11563" t="s">
        <v>20</v>
      </c>
      <c r="C11563" t="s">
        <v>19</v>
      </c>
      <c r="D11563" t="s">
        <v>33</v>
      </c>
      <c r="E11563" t="s">
        <v>538</v>
      </c>
    </row>
    <row r="11564" spans="1:5" x14ac:dyDescent="0.25">
      <c r="A11564" t="s">
        <v>40784</v>
      </c>
      <c r="B11564" t="s">
        <v>20</v>
      </c>
      <c r="C11564" t="s">
        <v>19</v>
      </c>
      <c r="D11564" t="s">
        <v>33</v>
      </c>
      <c r="E11564" t="s">
        <v>533</v>
      </c>
    </row>
    <row r="11565" spans="1:5" x14ac:dyDescent="0.25">
      <c r="A11565" t="s">
        <v>40785</v>
      </c>
      <c r="B11565" t="s">
        <v>20</v>
      </c>
      <c r="C11565" t="s">
        <v>19</v>
      </c>
      <c r="D11565" t="s">
        <v>33</v>
      </c>
      <c r="E11565" t="s">
        <v>538</v>
      </c>
    </row>
    <row r="11566" spans="1:5" x14ac:dyDescent="0.25">
      <c r="A11566" t="s">
        <v>40786</v>
      </c>
      <c r="B11566" t="s">
        <v>20</v>
      </c>
      <c r="C11566" t="s">
        <v>19</v>
      </c>
      <c r="D11566" t="s">
        <v>33</v>
      </c>
      <c r="E11566" t="s">
        <v>530</v>
      </c>
    </row>
    <row r="11567" spans="1:5" x14ac:dyDescent="0.25">
      <c r="A11567" t="s">
        <v>40787</v>
      </c>
      <c r="B11567" t="s">
        <v>20</v>
      </c>
      <c r="C11567" t="s">
        <v>19</v>
      </c>
      <c r="D11567" t="s">
        <v>33</v>
      </c>
      <c r="E11567" t="s">
        <v>523</v>
      </c>
    </row>
    <row r="11568" spans="1:5" x14ac:dyDescent="0.25">
      <c r="A11568" t="s">
        <v>40788</v>
      </c>
      <c r="B11568" t="s">
        <v>20</v>
      </c>
      <c r="C11568" t="s">
        <v>19</v>
      </c>
      <c r="D11568" t="s">
        <v>33</v>
      </c>
      <c r="E11568" t="s">
        <v>530</v>
      </c>
    </row>
    <row r="11569" spans="1:5" x14ac:dyDescent="0.25">
      <c r="A11569" t="s">
        <v>40789</v>
      </c>
      <c r="B11569" t="s">
        <v>20</v>
      </c>
      <c r="C11569" t="s">
        <v>19</v>
      </c>
      <c r="D11569" t="s">
        <v>33</v>
      </c>
      <c r="E11569" t="s">
        <v>533</v>
      </c>
    </row>
    <row r="11570" spans="1:5" x14ac:dyDescent="0.25">
      <c r="A11570" t="s">
        <v>40790</v>
      </c>
      <c r="B11570" t="s">
        <v>20</v>
      </c>
      <c r="C11570" t="s">
        <v>19</v>
      </c>
      <c r="D11570" t="s">
        <v>33</v>
      </c>
      <c r="E11570" t="s">
        <v>533</v>
      </c>
    </row>
    <row r="11571" spans="1:5" x14ac:dyDescent="0.25">
      <c r="A11571" t="s">
        <v>40791</v>
      </c>
      <c r="B11571" t="s">
        <v>20</v>
      </c>
      <c r="C11571" t="s">
        <v>19</v>
      </c>
      <c r="D11571" t="s">
        <v>65</v>
      </c>
      <c r="E11571" t="s">
        <v>553</v>
      </c>
    </row>
    <row r="11572" spans="1:5" x14ac:dyDescent="0.25">
      <c r="A11572" t="s">
        <v>40792</v>
      </c>
      <c r="B11572" t="s">
        <v>20</v>
      </c>
      <c r="C11572" t="s">
        <v>19</v>
      </c>
      <c r="D11572" t="s">
        <v>33</v>
      </c>
      <c r="E11572" t="s">
        <v>530</v>
      </c>
    </row>
    <row r="11573" spans="1:5" x14ac:dyDescent="0.25">
      <c r="A11573" t="s">
        <v>40793</v>
      </c>
      <c r="B11573" t="s">
        <v>20</v>
      </c>
      <c r="C11573" t="s">
        <v>19</v>
      </c>
      <c r="D11573" t="s">
        <v>33</v>
      </c>
      <c r="E11573" t="s">
        <v>530</v>
      </c>
    </row>
    <row r="11574" spans="1:5" x14ac:dyDescent="0.25">
      <c r="A11574" t="s">
        <v>40794</v>
      </c>
      <c r="B11574" t="s">
        <v>20</v>
      </c>
      <c r="C11574" t="s">
        <v>19</v>
      </c>
      <c r="D11574" t="s">
        <v>33</v>
      </c>
      <c r="E11574" t="s">
        <v>530</v>
      </c>
    </row>
    <row r="11575" spans="1:5" x14ac:dyDescent="0.25">
      <c r="A11575" t="s">
        <v>40795</v>
      </c>
      <c r="B11575" t="s">
        <v>20</v>
      </c>
      <c r="C11575" t="s">
        <v>19</v>
      </c>
      <c r="D11575" t="s">
        <v>33</v>
      </c>
      <c r="E11575" t="s">
        <v>530</v>
      </c>
    </row>
    <row r="11576" spans="1:5" x14ac:dyDescent="0.25">
      <c r="A11576" t="s">
        <v>40796</v>
      </c>
      <c r="B11576" t="s">
        <v>20</v>
      </c>
      <c r="C11576" t="s">
        <v>19</v>
      </c>
      <c r="D11576" t="s">
        <v>33</v>
      </c>
      <c r="E11576" t="s">
        <v>530</v>
      </c>
    </row>
    <row r="11577" spans="1:5" x14ac:dyDescent="0.25">
      <c r="A11577" t="s">
        <v>40797</v>
      </c>
      <c r="B11577" t="s">
        <v>20</v>
      </c>
      <c r="C11577" t="s">
        <v>19</v>
      </c>
      <c r="D11577" t="s">
        <v>33</v>
      </c>
      <c r="E11577" t="s">
        <v>538</v>
      </c>
    </row>
    <row r="11578" spans="1:5" x14ac:dyDescent="0.25">
      <c r="A11578" t="s">
        <v>40798</v>
      </c>
      <c r="B11578" t="s">
        <v>20</v>
      </c>
      <c r="C11578" t="s">
        <v>19</v>
      </c>
      <c r="D11578" t="s">
        <v>33</v>
      </c>
      <c r="E11578" t="s">
        <v>530</v>
      </c>
    </row>
    <row r="11579" spans="1:5" x14ac:dyDescent="0.25">
      <c r="A11579" t="s">
        <v>40799</v>
      </c>
      <c r="B11579" t="s">
        <v>20</v>
      </c>
      <c r="C11579" t="s">
        <v>19</v>
      </c>
      <c r="D11579" t="s">
        <v>33</v>
      </c>
      <c r="E11579" t="s">
        <v>530</v>
      </c>
    </row>
    <row r="11580" spans="1:5" x14ac:dyDescent="0.25">
      <c r="A11580" t="s">
        <v>40800</v>
      </c>
      <c r="B11580" t="s">
        <v>20</v>
      </c>
      <c r="C11580" t="s">
        <v>19</v>
      </c>
      <c r="D11580" t="s">
        <v>33</v>
      </c>
      <c r="E11580" t="s">
        <v>538</v>
      </c>
    </row>
    <row r="11581" spans="1:5" x14ac:dyDescent="0.25">
      <c r="A11581" t="s">
        <v>40801</v>
      </c>
      <c r="B11581" t="s">
        <v>20</v>
      </c>
      <c r="C11581" t="s">
        <v>19</v>
      </c>
      <c r="D11581" t="s">
        <v>33</v>
      </c>
      <c r="E11581" t="s">
        <v>530</v>
      </c>
    </row>
    <row r="11582" spans="1:5" x14ac:dyDescent="0.25">
      <c r="A11582" t="s">
        <v>40802</v>
      </c>
      <c r="B11582" t="s">
        <v>20</v>
      </c>
      <c r="C11582" t="s">
        <v>19</v>
      </c>
      <c r="D11582" t="s">
        <v>33</v>
      </c>
      <c r="E11582" t="s">
        <v>530</v>
      </c>
    </row>
    <row r="11583" spans="1:5" x14ac:dyDescent="0.25">
      <c r="A11583" t="s">
        <v>40803</v>
      </c>
      <c r="B11583" t="s">
        <v>20</v>
      </c>
      <c r="C11583" t="s">
        <v>19</v>
      </c>
      <c r="D11583" t="s">
        <v>33</v>
      </c>
      <c r="E11583" t="s">
        <v>563</v>
      </c>
    </row>
    <row r="11584" spans="1:5" x14ac:dyDescent="0.25">
      <c r="A11584" t="s">
        <v>40804</v>
      </c>
      <c r="B11584" t="s">
        <v>20</v>
      </c>
      <c r="C11584" t="s">
        <v>19</v>
      </c>
      <c r="D11584" t="s">
        <v>33</v>
      </c>
      <c r="E11584" t="s">
        <v>530</v>
      </c>
    </row>
    <row r="11585" spans="1:5" x14ac:dyDescent="0.25">
      <c r="A11585" t="s">
        <v>40805</v>
      </c>
      <c r="B11585" t="s">
        <v>20</v>
      </c>
      <c r="C11585" t="s">
        <v>19</v>
      </c>
      <c r="D11585" t="s">
        <v>33</v>
      </c>
      <c r="E11585" t="s">
        <v>538</v>
      </c>
    </row>
    <row r="11586" spans="1:5" x14ac:dyDescent="0.25">
      <c r="A11586" t="s">
        <v>40806</v>
      </c>
      <c r="B11586" t="s">
        <v>20</v>
      </c>
      <c r="C11586" t="s">
        <v>19</v>
      </c>
      <c r="D11586" t="s">
        <v>33</v>
      </c>
      <c r="E11586" t="s">
        <v>530</v>
      </c>
    </row>
    <row r="11587" spans="1:5" x14ac:dyDescent="0.25">
      <c r="A11587" t="s">
        <v>40807</v>
      </c>
      <c r="B11587" t="s">
        <v>20</v>
      </c>
      <c r="C11587" t="s">
        <v>19</v>
      </c>
      <c r="D11587" t="s">
        <v>33</v>
      </c>
      <c r="E11587" t="s">
        <v>530</v>
      </c>
    </row>
    <row r="11588" spans="1:5" x14ac:dyDescent="0.25">
      <c r="A11588" t="s">
        <v>40808</v>
      </c>
      <c r="B11588" t="s">
        <v>20</v>
      </c>
      <c r="C11588" t="s">
        <v>19</v>
      </c>
      <c r="D11588" t="s">
        <v>33</v>
      </c>
      <c r="E11588" t="s">
        <v>538</v>
      </c>
    </row>
    <row r="11589" spans="1:5" x14ac:dyDescent="0.25">
      <c r="A11589" t="s">
        <v>40809</v>
      </c>
      <c r="B11589" t="s">
        <v>20</v>
      </c>
      <c r="C11589" t="s">
        <v>19</v>
      </c>
      <c r="D11589" t="s">
        <v>33</v>
      </c>
      <c r="E11589" t="s">
        <v>530</v>
      </c>
    </row>
    <row r="11590" spans="1:5" x14ac:dyDescent="0.25">
      <c r="A11590" t="s">
        <v>40810</v>
      </c>
      <c r="B11590" t="s">
        <v>20</v>
      </c>
      <c r="C11590" t="s">
        <v>19</v>
      </c>
      <c r="D11590" t="s">
        <v>33</v>
      </c>
      <c r="E11590" t="s">
        <v>530</v>
      </c>
    </row>
    <row r="11591" spans="1:5" x14ac:dyDescent="0.25">
      <c r="A11591" t="s">
        <v>40811</v>
      </c>
      <c r="B11591" t="s">
        <v>20</v>
      </c>
      <c r="C11591" t="s">
        <v>19</v>
      </c>
      <c r="D11591" t="s">
        <v>33</v>
      </c>
      <c r="E11591" t="s">
        <v>530</v>
      </c>
    </row>
    <row r="11592" spans="1:5" x14ac:dyDescent="0.25">
      <c r="A11592" t="s">
        <v>40812</v>
      </c>
      <c r="B11592" t="s">
        <v>20</v>
      </c>
      <c r="C11592" t="s">
        <v>19</v>
      </c>
      <c r="D11592" t="s">
        <v>33</v>
      </c>
      <c r="E11592" t="s">
        <v>530</v>
      </c>
    </row>
    <row r="11593" spans="1:5" x14ac:dyDescent="0.25">
      <c r="A11593" t="s">
        <v>40813</v>
      </c>
      <c r="B11593" t="s">
        <v>20</v>
      </c>
      <c r="C11593" t="s">
        <v>19</v>
      </c>
      <c r="D11593" t="s">
        <v>33</v>
      </c>
      <c r="E11593" t="s">
        <v>530</v>
      </c>
    </row>
    <row r="11594" spans="1:5" x14ac:dyDescent="0.25">
      <c r="A11594" t="s">
        <v>40814</v>
      </c>
      <c r="B11594" t="s">
        <v>20</v>
      </c>
      <c r="C11594" t="s">
        <v>19</v>
      </c>
      <c r="D11594" t="s">
        <v>33</v>
      </c>
      <c r="E11594" t="s">
        <v>530</v>
      </c>
    </row>
    <row r="11595" spans="1:5" x14ac:dyDescent="0.25">
      <c r="A11595" t="s">
        <v>40815</v>
      </c>
      <c r="B11595" t="s">
        <v>20</v>
      </c>
      <c r="C11595" t="s">
        <v>19</v>
      </c>
      <c r="D11595" t="s">
        <v>33</v>
      </c>
      <c r="E11595" t="s">
        <v>530</v>
      </c>
    </row>
    <row r="11596" spans="1:5" x14ac:dyDescent="0.25">
      <c r="A11596" t="s">
        <v>40816</v>
      </c>
      <c r="B11596" t="s">
        <v>20</v>
      </c>
      <c r="C11596" t="s">
        <v>19</v>
      </c>
      <c r="D11596" t="s">
        <v>33</v>
      </c>
      <c r="E11596" t="s">
        <v>533</v>
      </c>
    </row>
    <row r="11597" spans="1:5" x14ac:dyDescent="0.25">
      <c r="A11597" t="s">
        <v>40817</v>
      </c>
      <c r="B11597" t="s">
        <v>20</v>
      </c>
      <c r="C11597" t="s">
        <v>19</v>
      </c>
      <c r="D11597" t="s">
        <v>33</v>
      </c>
      <c r="E11597" t="s">
        <v>530</v>
      </c>
    </row>
    <row r="11598" spans="1:5" x14ac:dyDescent="0.25">
      <c r="A11598" t="s">
        <v>40818</v>
      </c>
      <c r="B11598" t="s">
        <v>20</v>
      </c>
      <c r="C11598" t="s">
        <v>19</v>
      </c>
      <c r="D11598" t="s">
        <v>33</v>
      </c>
      <c r="E11598" t="s">
        <v>530</v>
      </c>
    </row>
    <row r="11599" spans="1:5" x14ac:dyDescent="0.25">
      <c r="A11599" t="s">
        <v>40819</v>
      </c>
      <c r="B11599" t="s">
        <v>20</v>
      </c>
      <c r="C11599" t="s">
        <v>19</v>
      </c>
      <c r="D11599" t="s">
        <v>33</v>
      </c>
      <c r="E11599" t="s">
        <v>530</v>
      </c>
    </row>
    <row r="11600" spans="1:5" x14ac:dyDescent="0.25">
      <c r="A11600" t="s">
        <v>40820</v>
      </c>
      <c r="B11600" t="s">
        <v>20</v>
      </c>
      <c r="C11600" t="s">
        <v>19</v>
      </c>
      <c r="D11600" t="s">
        <v>33</v>
      </c>
      <c r="E11600" t="s">
        <v>530</v>
      </c>
    </row>
    <row r="11601" spans="1:5" x14ac:dyDescent="0.25">
      <c r="A11601" t="s">
        <v>40821</v>
      </c>
      <c r="B11601" t="s">
        <v>20</v>
      </c>
      <c r="C11601" t="s">
        <v>19</v>
      </c>
      <c r="D11601" t="s">
        <v>33</v>
      </c>
      <c r="E11601" t="s">
        <v>530</v>
      </c>
    </row>
    <row r="11602" spans="1:5" x14ac:dyDescent="0.25">
      <c r="A11602" t="s">
        <v>40822</v>
      </c>
      <c r="B11602" t="s">
        <v>20</v>
      </c>
      <c r="C11602" t="s">
        <v>19</v>
      </c>
      <c r="D11602" t="s">
        <v>33</v>
      </c>
      <c r="E11602" t="s">
        <v>538</v>
      </c>
    </row>
    <row r="11603" spans="1:5" x14ac:dyDescent="0.25">
      <c r="A11603" t="s">
        <v>40823</v>
      </c>
      <c r="B11603" t="s">
        <v>20</v>
      </c>
      <c r="C11603" t="s">
        <v>19</v>
      </c>
      <c r="D11603" t="s">
        <v>33</v>
      </c>
      <c r="E11603" t="s">
        <v>530</v>
      </c>
    </row>
    <row r="11604" spans="1:5" x14ac:dyDescent="0.25">
      <c r="A11604" t="s">
        <v>40824</v>
      </c>
      <c r="B11604" t="s">
        <v>20</v>
      </c>
      <c r="C11604" t="s">
        <v>19</v>
      </c>
      <c r="D11604" t="s">
        <v>33</v>
      </c>
      <c r="E11604" t="s">
        <v>533</v>
      </c>
    </row>
    <row r="11605" spans="1:5" x14ac:dyDescent="0.25">
      <c r="A11605" t="s">
        <v>40825</v>
      </c>
      <c r="B11605" t="s">
        <v>20</v>
      </c>
      <c r="C11605" t="s">
        <v>19</v>
      </c>
      <c r="D11605" t="s">
        <v>33</v>
      </c>
      <c r="E11605" t="s">
        <v>533</v>
      </c>
    </row>
    <row r="11606" spans="1:5" x14ac:dyDescent="0.25">
      <c r="A11606" t="s">
        <v>40826</v>
      </c>
      <c r="B11606" t="s">
        <v>20</v>
      </c>
      <c r="C11606" t="s">
        <v>19</v>
      </c>
      <c r="D11606" t="s">
        <v>33</v>
      </c>
      <c r="E11606" t="s">
        <v>530</v>
      </c>
    </row>
    <row r="11607" spans="1:5" x14ac:dyDescent="0.25">
      <c r="A11607" t="s">
        <v>40827</v>
      </c>
      <c r="B11607" t="s">
        <v>20</v>
      </c>
      <c r="C11607" t="s">
        <v>19</v>
      </c>
      <c r="D11607" t="s">
        <v>65</v>
      </c>
      <c r="E11607" t="s">
        <v>553</v>
      </c>
    </row>
    <row r="11608" spans="1:5" x14ac:dyDescent="0.25">
      <c r="A11608" t="s">
        <v>40828</v>
      </c>
      <c r="B11608" t="s">
        <v>20</v>
      </c>
      <c r="C11608" t="s">
        <v>19</v>
      </c>
      <c r="D11608" t="s">
        <v>33</v>
      </c>
      <c r="E11608" t="s">
        <v>530</v>
      </c>
    </row>
    <row r="11609" spans="1:5" x14ac:dyDescent="0.25">
      <c r="A11609" t="s">
        <v>40829</v>
      </c>
      <c r="B11609" t="s">
        <v>20</v>
      </c>
      <c r="C11609" t="s">
        <v>19</v>
      </c>
      <c r="D11609" t="s">
        <v>33</v>
      </c>
      <c r="E11609" t="s">
        <v>530</v>
      </c>
    </row>
    <row r="11610" spans="1:5" x14ac:dyDescent="0.25">
      <c r="A11610" t="s">
        <v>40830</v>
      </c>
      <c r="B11610" t="s">
        <v>20</v>
      </c>
      <c r="C11610" t="s">
        <v>19</v>
      </c>
      <c r="D11610" t="s">
        <v>33</v>
      </c>
      <c r="E11610" t="s">
        <v>530</v>
      </c>
    </row>
    <row r="11611" spans="1:5" x14ac:dyDescent="0.25">
      <c r="A11611" t="s">
        <v>40831</v>
      </c>
      <c r="B11611" t="s">
        <v>20</v>
      </c>
      <c r="C11611" t="s">
        <v>19</v>
      </c>
      <c r="D11611" t="s">
        <v>33</v>
      </c>
      <c r="E11611" t="s">
        <v>530</v>
      </c>
    </row>
    <row r="11612" spans="1:5" x14ac:dyDescent="0.25">
      <c r="A11612" t="s">
        <v>40832</v>
      </c>
      <c r="B11612" t="s">
        <v>20</v>
      </c>
      <c r="C11612" t="s">
        <v>19</v>
      </c>
      <c r="D11612" t="s">
        <v>33</v>
      </c>
      <c r="E11612" t="s">
        <v>533</v>
      </c>
    </row>
    <row r="11613" spans="1:5" x14ac:dyDescent="0.25">
      <c r="A11613" t="s">
        <v>40833</v>
      </c>
      <c r="B11613" t="s">
        <v>20</v>
      </c>
      <c r="C11613" t="s">
        <v>19</v>
      </c>
      <c r="D11613" t="s">
        <v>33</v>
      </c>
      <c r="E11613" t="s">
        <v>530</v>
      </c>
    </row>
    <row r="11614" spans="1:5" x14ac:dyDescent="0.25">
      <c r="A11614" t="s">
        <v>40834</v>
      </c>
      <c r="B11614" t="s">
        <v>20</v>
      </c>
      <c r="C11614" t="s">
        <v>19</v>
      </c>
      <c r="D11614" t="s">
        <v>33</v>
      </c>
      <c r="E11614" t="s">
        <v>530</v>
      </c>
    </row>
    <row r="11615" spans="1:5" x14ac:dyDescent="0.25">
      <c r="A11615" t="s">
        <v>40835</v>
      </c>
      <c r="B11615" t="s">
        <v>20</v>
      </c>
      <c r="C11615" t="s">
        <v>19</v>
      </c>
      <c r="D11615" t="s">
        <v>33</v>
      </c>
      <c r="E11615" t="s">
        <v>530</v>
      </c>
    </row>
    <row r="11616" spans="1:5" x14ac:dyDescent="0.25">
      <c r="A11616" t="s">
        <v>40836</v>
      </c>
      <c r="B11616" t="s">
        <v>20</v>
      </c>
      <c r="C11616" t="s">
        <v>19</v>
      </c>
      <c r="D11616" t="s">
        <v>33</v>
      </c>
      <c r="E11616" t="s">
        <v>538</v>
      </c>
    </row>
    <row r="11617" spans="1:5" x14ac:dyDescent="0.25">
      <c r="A11617" t="s">
        <v>40837</v>
      </c>
      <c r="B11617" t="s">
        <v>20</v>
      </c>
      <c r="C11617" t="s">
        <v>19</v>
      </c>
      <c r="D11617" t="s">
        <v>33</v>
      </c>
      <c r="E11617" t="s">
        <v>530</v>
      </c>
    </row>
    <row r="11618" spans="1:5" x14ac:dyDescent="0.25">
      <c r="A11618" t="s">
        <v>40838</v>
      </c>
      <c r="B11618" t="s">
        <v>20</v>
      </c>
      <c r="C11618" t="s">
        <v>19</v>
      </c>
      <c r="D11618" t="s">
        <v>33</v>
      </c>
      <c r="E11618" t="s">
        <v>530</v>
      </c>
    </row>
    <row r="11619" spans="1:5" x14ac:dyDescent="0.25">
      <c r="A11619" t="s">
        <v>40839</v>
      </c>
      <c r="B11619" t="s">
        <v>20</v>
      </c>
      <c r="C11619" t="s">
        <v>19</v>
      </c>
      <c r="D11619" t="s">
        <v>33</v>
      </c>
      <c r="E11619" t="s">
        <v>530</v>
      </c>
    </row>
    <row r="11620" spans="1:5" x14ac:dyDescent="0.25">
      <c r="A11620" t="s">
        <v>40840</v>
      </c>
      <c r="B11620" t="s">
        <v>20</v>
      </c>
      <c r="C11620" t="s">
        <v>19</v>
      </c>
      <c r="D11620" t="s">
        <v>33</v>
      </c>
      <c r="E11620" t="s">
        <v>530</v>
      </c>
    </row>
    <row r="11621" spans="1:5" x14ac:dyDescent="0.25">
      <c r="A11621" t="s">
        <v>40841</v>
      </c>
      <c r="B11621" t="s">
        <v>20</v>
      </c>
      <c r="C11621" t="s">
        <v>19</v>
      </c>
      <c r="D11621" t="s">
        <v>33</v>
      </c>
      <c r="E11621" t="s">
        <v>530</v>
      </c>
    </row>
    <row r="11622" spans="1:5" x14ac:dyDescent="0.25">
      <c r="A11622" t="s">
        <v>40842</v>
      </c>
      <c r="B11622" t="s">
        <v>20</v>
      </c>
      <c r="C11622" t="s">
        <v>19</v>
      </c>
      <c r="D11622" t="s">
        <v>33</v>
      </c>
      <c r="E11622" t="s">
        <v>538</v>
      </c>
    </row>
    <row r="11623" spans="1:5" x14ac:dyDescent="0.25">
      <c r="A11623" t="s">
        <v>40843</v>
      </c>
      <c r="B11623" t="s">
        <v>20</v>
      </c>
      <c r="C11623" t="s">
        <v>19</v>
      </c>
      <c r="D11623" t="s">
        <v>33</v>
      </c>
      <c r="E11623" t="s">
        <v>530</v>
      </c>
    </row>
    <row r="11624" spans="1:5" x14ac:dyDescent="0.25">
      <c r="A11624" t="s">
        <v>40844</v>
      </c>
      <c r="B11624" t="s">
        <v>20</v>
      </c>
      <c r="C11624" t="s">
        <v>19</v>
      </c>
      <c r="D11624" t="s">
        <v>33</v>
      </c>
      <c r="E11624" t="s">
        <v>530</v>
      </c>
    </row>
    <row r="11625" spans="1:5" x14ac:dyDescent="0.25">
      <c r="A11625" t="s">
        <v>40845</v>
      </c>
      <c r="B11625" t="s">
        <v>20</v>
      </c>
      <c r="C11625" t="s">
        <v>19</v>
      </c>
      <c r="D11625" t="s">
        <v>33</v>
      </c>
      <c r="E11625" t="s">
        <v>530</v>
      </c>
    </row>
    <row r="11626" spans="1:5" x14ac:dyDescent="0.25">
      <c r="A11626" t="s">
        <v>40846</v>
      </c>
      <c r="B11626" t="s">
        <v>20</v>
      </c>
      <c r="C11626" t="s">
        <v>19</v>
      </c>
      <c r="D11626" t="s">
        <v>33</v>
      </c>
      <c r="E11626" t="s">
        <v>530</v>
      </c>
    </row>
    <row r="11627" spans="1:5" x14ac:dyDescent="0.25">
      <c r="A11627" t="s">
        <v>40847</v>
      </c>
      <c r="B11627" t="s">
        <v>20</v>
      </c>
      <c r="C11627" t="s">
        <v>19</v>
      </c>
      <c r="D11627" t="s">
        <v>33</v>
      </c>
      <c r="E11627" t="s">
        <v>530</v>
      </c>
    </row>
    <row r="11628" spans="1:5" x14ac:dyDescent="0.25">
      <c r="A11628" t="s">
        <v>40848</v>
      </c>
      <c r="B11628" t="s">
        <v>20</v>
      </c>
      <c r="C11628" t="s">
        <v>19</v>
      </c>
      <c r="D11628" t="s">
        <v>33</v>
      </c>
      <c r="E11628" t="s">
        <v>530</v>
      </c>
    </row>
    <row r="11629" spans="1:5" x14ac:dyDescent="0.25">
      <c r="A11629" t="s">
        <v>40849</v>
      </c>
      <c r="B11629" t="s">
        <v>20</v>
      </c>
      <c r="C11629" t="s">
        <v>19</v>
      </c>
      <c r="D11629" t="s">
        <v>33</v>
      </c>
      <c r="E11629" t="s">
        <v>538</v>
      </c>
    </row>
    <row r="11630" spans="1:5" x14ac:dyDescent="0.25">
      <c r="A11630" t="s">
        <v>40850</v>
      </c>
      <c r="B11630" t="s">
        <v>20</v>
      </c>
      <c r="C11630" t="s">
        <v>19</v>
      </c>
      <c r="D11630" t="s">
        <v>33</v>
      </c>
      <c r="E11630" t="s">
        <v>523</v>
      </c>
    </row>
    <row r="11631" spans="1:5" x14ac:dyDescent="0.25">
      <c r="A11631" t="s">
        <v>40851</v>
      </c>
      <c r="B11631" t="s">
        <v>20</v>
      </c>
      <c r="C11631" t="s">
        <v>19</v>
      </c>
      <c r="D11631" t="s">
        <v>33</v>
      </c>
      <c r="E11631" t="s">
        <v>530</v>
      </c>
    </row>
    <row r="11632" spans="1:5" x14ac:dyDescent="0.25">
      <c r="A11632" t="s">
        <v>40852</v>
      </c>
      <c r="B11632" t="s">
        <v>20</v>
      </c>
      <c r="C11632" t="s">
        <v>19</v>
      </c>
      <c r="D11632" t="s">
        <v>33</v>
      </c>
      <c r="E11632" t="s">
        <v>530</v>
      </c>
    </row>
    <row r="11633" spans="1:5" x14ac:dyDescent="0.25">
      <c r="A11633" t="s">
        <v>40853</v>
      </c>
      <c r="B11633" t="s">
        <v>20</v>
      </c>
      <c r="C11633" t="s">
        <v>19</v>
      </c>
      <c r="D11633" t="s">
        <v>33</v>
      </c>
      <c r="E11633" t="s">
        <v>530</v>
      </c>
    </row>
    <row r="11634" spans="1:5" x14ac:dyDescent="0.25">
      <c r="A11634" t="s">
        <v>40854</v>
      </c>
      <c r="B11634" t="s">
        <v>20</v>
      </c>
      <c r="C11634" t="s">
        <v>19</v>
      </c>
      <c r="D11634" t="s">
        <v>33</v>
      </c>
      <c r="E11634" t="s">
        <v>530</v>
      </c>
    </row>
    <row r="11635" spans="1:5" x14ac:dyDescent="0.25">
      <c r="A11635" t="s">
        <v>40855</v>
      </c>
      <c r="B11635" t="s">
        <v>20</v>
      </c>
      <c r="C11635" t="s">
        <v>19</v>
      </c>
      <c r="D11635" t="s">
        <v>33</v>
      </c>
      <c r="E11635" t="s">
        <v>530</v>
      </c>
    </row>
    <row r="11636" spans="1:5" x14ac:dyDescent="0.25">
      <c r="A11636" t="s">
        <v>40856</v>
      </c>
      <c r="B11636" t="s">
        <v>20</v>
      </c>
      <c r="C11636" t="s">
        <v>19</v>
      </c>
      <c r="D11636" t="s">
        <v>33</v>
      </c>
      <c r="E11636" t="s">
        <v>530</v>
      </c>
    </row>
    <row r="11637" spans="1:5" x14ac:dyDescent="0.25">
      <c r="A11637" t="s">
        <v>40857</v>
      </c>
      <c r="B11637" t="s">
        <v>20</v>
      </c>
      <c r="C11637" t="s">
        <v>19</v>
      </c>
      <c r="D11637" t="s">
        <v>33</v>
      </c>
      <c r="E11637" t="s">
        <v>562</v>
      </c>
    </row>
    <row r="11638" spans="1:5" x14ac:dyDescent="0.25">
      <c r="A11638" t="s">
        <v>40858</v>
      </c>
      <c r="B11638" t="s">
        <v>20</v>
      </c>
      <c r="C11638" t="s">
        <v>19</v>
      </c>
      <c r="D11638" t="s">
        <v>33</v>
      </c>
      <c r="E11638" t="s">
        <v>538</v>
      </c>
    </row>
    <row r="11639" spans="1:5" x14ac:dyDescent="0.25">
      <c r="A11639" t="s">
        <v>40859</v>
      </c>
      <c r="B11639" t="s">
        <v>20</v>
      </c>
      <c r="C11639" t="s">
        <v>19</v>
      </c>
      <c r="D11639" t="s">
        <v>33</v>
      </c>
      <c r="E11639" t="s">
        <v>530</v>
      </c>
    </row>
    <row r="11640" spans="1:5" x14ac:dyDescent="0.25">
      <c r="A11640" t="s">
        <v>40860</v>
      </c>
      <c r="B11640" t="s">
        <v>20</v>
      </c>
      <c r="C11640" t="s">
        <v>19</v>
      </c>
      <c r="D11640" t="s">
        <v>33</v>
      </c>
      <c r="E11640" t="s">
        <v>538</v>
      </c>
    </row>
    <row r="11641" spans="1:5" x14ac:dyDescent="0.25">
      <c r="A11641" t="s">
        <v>40861</v>
      </c>
      <c r="B11641" t="s">
        <v>20</v>
      </c>
      <c r="C11641" t="s">
        <v>19</v>
      </c>
      <c r="D11641" t="s">
        <v>33</v>
      </c>
      <c r="E11641" t="s">
        <v>533</v>
      </c>
    </row>
    <row r="11642" spans="1:5" x14ac:dyDescent="0.25">
      <c r="A11642" t="s">
        <v>40862</v>
      </c>
      <c r="B11642" t="s">
        <v>20</v>
      </c>
      <c r="C11642" t="s">
        <v>19</v>
      </c>
      <c r="D11642" t="s">
        <v>33</v>
      </c>
      <c r="E11642" t="s">
        <v>530</v>
      </c>
    </row>
    <row r="11643" spans="1:5" x14ac:dyDescent="0.25">
      <c r="A11643" t="s">
        <v>40863</v>
      </c>
      <c r="B11643" t="s">
        <v>20</v>
      </c>
      <c r="C11643" t="s">
        <v>19</v>
      </c>
      <c r="D11643" t="s">
        <v>33</v>
      </c>
      <c r="E11643" t="s">
        <v>530</v>
      </c>
    </row>
    <row r="11644" spans="1:5" x14ac:dyDescent="0.25">
      <c r="A11644" t="s">
        <v>40864</v>
      </c>
      <c r="B11644" t="s">
        <v>20</v>
      </c>
      <c r="C11644" t="s">
        <v>19</v>
      </c>
      <c r="D11644" t="s">
        <v>33</v>
      </c>
      <c r="E11644" t="s">
        <v>530</v>
      </c>
    </row>
    <row r="11645" spans="1:5" x14ac:dyDescent="0.25">
      <c r="A11645" t="s">
        <v>40865</v>
      </c>
      <c r="B11645" t="s">
        <v>20</v>
      </c>
      <c r="C11645" t="s">
        <v>19</v>
      </c>
      <c r="D11645" t="s">
        <v>33</v>
      </c>
      <c r="E11645" t="s">
        <v>538</v>
      </c>
    </row>
    <row r="11646" spans="1:5" x14ac:dyDescent="0.25">
      <c r="A11646" t="s">
        <v>40866</v>
      </c>
      <c r="B11646" t="s">
        <v>20</v>
      </c>
      <c r="C11646" t="s">
        <v>19</v>
      </c>
      <c r="D11646" t="s">
        <v>33</v>
      </c>
      <c r="E11646" t="s">
        <v>553</v>
      </c>
    </row>
    <row r="11647" spans="1:5" x14ac:dyDescent="0.25">
      <c r="A11647" t="s">
        <v>40867</v>
      </c>
      <c r="B11647" t="s">
        <v>20</v>
      </c>
      <c r="C11647" t="s">
        <v>19</v>
      </c>
      <c r="D11647" t="s">
        <v>33</v>
      </c>
      <c r="E11647" t="s">
        <v>530</v>
      </c>
    </row>
    <row r="11648" spans="1:5" x14ac:dyDescent="0.25">
      <c r="A11648" t="s">
        <v>40868</v>
      </c>
      <c r="B11648" t="s">
        <v>20</v>
      </c>
      <c r="C11648" t="s">
        <v>19</v>
      </c>
      <c r="D11648" t="s">
        <v>33</v>
      </c>
      <c r="E11648" t="s">
        <v>530</v>
      </c>
    </row>
    <row r="11649" spans="1:5" x14ac:dyDescent="0.25">
      <c r="A11649" t="s">
        <v>40869</v>
      </c>
      <c r="B11649" t="s">
        <v>20</v>
      </c>
      <c r="C11649" t="s">
        <v>19</v>
      </c>
      <c r="D11649" t="s">
        <v>33</v>
      </c>
      <c r="E11649" t="s">
        <v>530</v>
      </c>
    </row>
    <row r="11650" spans="1:5" x14ac:dyDescent="0.25">
      <c r="A11650" t="s">
        <v>40870</v>
      </c>
      <c r="B11650" t="s">
        <v>20</v>
      </c>
      <c r="C11650" t="s">
        <v>19</v>
      </c>
      <c r="D11650" t="s">
        <v>33</v>
      </c>
      <c r="E11650" t="s">
        <v>530</v>
      </c>
    </row>
    <row r="11651" spans="1:5" x14ac:dyDescent="0.25">
      <c r="A11651" t="s">
        <v>40871</v>
      </c>
      <c r="B11651" t="s">
        <v>20</v>
      </c>
      <c r="C11651" t="s">
        <v>19</v>
      </c>
      <c r="D11651" t="s">
        <v>33</v>
      </c>
      <c r="E11651" t="s">
        <v>530</v>
      </c>
    </row>
    <row r="11652" spans="1:5" x14ac:dyDescent="0.25">
      <c r="A11652" t="s">
        <v>40872</v>
      </c>
      <c r="B11652" t="s">
        <v>20</v>
      </c>
      <c r="C11652" t="s">
        <v>19</v>
      </c>
      <c r="D11652" t="s">
        <v>33</v>
      </c>
      <c r="E11652" t="s">
        <v>533</v>
      </c>
    </row>
    <row r="11653" spans="1:5" x14ac:dyDescent="0.25">
      <c r="A11653" t="s">
        <v>40873</v>
      </c>
      <c r="B11653" t="s">
        <v>20</v>
      </c>
      <c r="C11653" t="s">
        <v>19</v>
      </c>
      <c r="D11653" t="s">
        <v>33</v>
      </c>
      <c r="E11653" t="s">
        <v>533</v>
      </c>
    </row>
    <row r="11654" spans="1:5" x14ac:dyDescent="0.25">
      <c r="A11654" t="s">
        <v>40874</v>
      </c>
      <c r="B11654" t="s">
        <v>20</v>
      </c>
      <c r="C11654" t="s">
        <v>19</v>
      </c>
      <c r="D11654" t="s">
        <v>33</v>
      </c>
      <c r="E11654" t="s">
        <v>538</v>
      </c>
    </row>
    <row r="11655" spans="1:5" x14ac:dyDescent="0.25">
      <c r="A11655" t="s">
        <v>40875</v>
      </c>
      <c r="B11655" t="s">
        <v>20</v>
      </c>
      <c r="C11655" t="s">
        <v>19</v>
      </c>
      <c r="D11655" t="s">
        <v>33</v>
      </c>
      <c r="E11655" t="s">
        <v>533</v>
      </c>
    </row>
    <row r="11656" spans="1:5" x14ac:dyDescent="0.25">
      <c r="A11656" t="s">
        <v>40876</v>
      </c>
      <c r="B11656" t="s">
        <v>20</v>
      </c>
      <c r="C11656" t="s">
        <v>19</v>
      </c>
      <c r="D11656" t="s">
        <v>33</v>
      </c>
      <c r="E11656" t="s">
        <v>533</v>
      </c>
    </row>
    <row r="11657" spans="1:5" x14ac:dyDescent="0.25">
      <c r="A11657" t="s">
        <v>40877</v>
      </c>
      <c r="B11657" t="s">
        <v>20</v>
      </c>
      <c r="C11657" t="s">
        <v>19</v>
      </c>
      <c r="D11657" t="s">
        <v>33</v>
      </c>
      <c r="E11657" t="s">
        <v>530</v>
      </c>
    </row>
    <row r="11658" spans="1:5" x14ac:dyDescent="0.25">
      <c r="A11658" t="s">
        <v>40878</v>
      </c>
      <c r="B11658" t="s">
        <v>20</v>
      </c>
      <c r="C11658" t="s">
        <v>19</v>
      </c>
      <c r="D11658" t="s">
        <v>33</v>
      </c>
      <c r="E11658" t="s">
        <v>530</v>
      </c>
    </row>
    <row r="11659" spans="1:5" x14ac:dyDescent="0.25">
      <c r="A11659" t="s">
        <v>40879</v>
      </c>
      <c r="B11659" t="s">
        <v>20</v>
      </c>
      <c r="C11659" t="s">
        <v>19</v>
      </c>
      <c r="D11659" t="s">
        <v>33</v>
      </c>
      <c r="E11659" t="s">
        <v>530</v>
      </c>
    </row>
    <row r="11660" spans="1:5" x14ac:dyDescent="0.25">
      <c r="A11660" t="s">
        <v>40880</v>
      </c>
      <c r="B11660" t="s">
        <v>20</v>
      </c>
      <c r="C11660" t="s">
        <v>19</v>
      </c>
      <c r="D11660" t="s">
        <v>33</v>
      </c>
      <c r="E11660" t="s">
        <v>530</v>
      </c>
    </row>
    <row r="11661" spans="1:5" x14ac:dyDescent="0.25">
      <c r="A11661" t="s">
        <v>40881</v>
      </c>
      <c r="B11661" t="s">
        <v>20</v>
      </c>
      <c r="C11661" t="s">
        <v>19</v>
      </c>
      <c r="D11661" t="s">
        <v>33</v>
      </c>
      <c r="E11661" t="s">
        <v>530</v>
      </c>
    </row>
    <row r="11662" spans="1:5" x14ac:dyDescent="0.25">
      <c r="A11662" t="s">
        <v>40882</v>
      </c>
      <c r="B11662" t="s">
        <v>20</v>
      </c>
      <c r="C11662" t="s">
        <v>19</v>
      </c>
      <c r="D11662" t="s">
        <v>33</v>
      </c>
      <c r="E11662" t="s">
        <v>530</v>
      </c>
    </row>
    <row r="11663" spans="1:5" x14ac:dyDescent="0.25">
      <c r="A11663" t="s">
        <v>40883</v>
      </c>
      <c r="B11663" t="s">
        <v>20</v>
      </c>
      <c r="C11663" t="s">
        <v>19</v>
      </c>
      <c r="D11663" t="s">
        <v>33</v>
      </c>
      <c r="E11663" t="s">
        <v>530</v>
      </c>
    </row>
    <row r="11664" spans="1:5" x14ac:dyDescent="0.25">
      <c r="A11664" t="s">
        <v>40884</v>
      </c>
      <c r="B11664" t="s">
        <v>20</v>
      </c>
      <c r="C11664" t="s">
        <v>19</v>
      </c>
      <c r="D11664" t="s">
        <v>33</v>
      </c>
      <c r="E11664" t="s">
        <v>530</v>
      </c>
    </row>
    <row r="11665" spans="1:5" x14ac:dyDescent="0.25">
      <c r="A11665" t="s">
        <v>40885</v>
      </c>
      <c r="B11665" t="s">
        <v>20</v>
      </c>
      <c r="C11665" t="s">
        <v>19</v>
      </c>
      <c r="D11665" t="s">
        <v>33</v>
      </c>
      <c r="E11665" t="s">
        <v>530</v>
      </c>
    </row>
    <row r="11666" spans="1:5" x14ac:dyDescent="0.25">
      <c r="A11666" t="s">
        <v>40886</v>
      </c>
      <c r="B11666" t="s">
        <v>20</v>
      </c>
      <c r="C11666" t="s">
        <v>19</v>
      </c>
      <c r="D11666" t="s">
        <v>33</v>
      </c>
      <c r="E11666" t="s">
        <v>530</v>
      </c>
    </row>
    <row r="11667" spans="1:5" x14ac:dyDescent="0.25">
      <c r="A11667" t="s">
        <v>40887</v>
      </c>
      <c r="B11667" t="s">
        <v>20</v>
      </c>
      <c r="C11667" t="s">
        <v>19</v>
      </c>
      <c r="D11667" t="s">
        <v>33</v>
      </c>
      <c r="E11667" t="s">
        <v>530</v>
      </c>
    </row>
    <row r="11668" spans="1:5" x14ac:dyDescent="0.25">
      <c r="A11668" t="s">
        <v>40888</v>
      </c>
      <c r="B11668" t="s">
        <v>20</v>
      </c>
      <c r="C11668" t="s">
        <v>19</v>
      </c>
      <c r="D11668" t="s">
        <v>33</v>
      </c>
      <c r="E11668" t="s">
        <v>538</v>
      </c>
    </row>
    <row r="11669" spans="1:5" x14ac:dyDescent="0.25">
      <c r="A11669" t="s">
        <v>40889</v>
      </c>
      <c r="B11669" t="s">
        <v>20</v>
      </c>
      <c r="C11669" t="s">
        <v>19</v>
      </c>
      <c r="D11669" t="s">
        <v>33</v>
      </c>
      <c r="E11669" t="s">
        <v>530</v>
      </c>
    </row>
    <row r="11670" spans="1:5" x14ac:dyDescent="0.25">
      <c r="A11670" t="s">
        <v>40890</v>
      </c>
      <c r="B11670" t="s">
        <v>20</v>
      </c>
      <c r="C11670" t="s">
        <v>19</v>
      </c>
      <c r="D11670" t="s">
        <v>33</v>
      </c>
      <c r="E11670" t="s">
        <v>530</v>
      </c>
    </row>
    <row r="11671" spans="1:5" x14ac:dyDescent="0.25">
      <c r="A11671" t="s">
        <v>40891</v>
      </c>
      <c r="B11671" t="s">
        <v>20</v>
      </c>
      <c r="C11671" t="s">
        <v>19</v>
      </c>
      <c r="D11671" t="s">
        <v>33</v>
      </c>
      <c r="E11671" t="s">
        <v>530</v>
      </c>
    </row>
    <row r="11672" spans="1:5" x14ac:dyDescent="0.25">
      <c r="A11672" t="s">
        <v>40892</v>
      </c>
      <c r="B11672" t="s">
        <v>20</v>
      </c>
      <c r="C11672" t="s">
        <v>19</v>
      </c>
      <c r="D11672" t="s">
        <v>33</v>
      </c>
      <c r="E11672" t="s">
        <v>538</v>
      </c>
    </row>
    <row r="11673" spans="1:5" x14ac:dyDescent="0.25">
      <c r="A11673" t="s">
        <v>40893</v>
      </c>
      <c r="B11673" t="s">
        <v>20</v>
      </c>
      <c r="C11673" t="s">
        <v>19</v>
      </c>
      <c r="D11673" t="s">
        <v>69</v>
      </c>
      <c r="E11673" t="s">
        <v>533</v>
      </c>
    </row>
    <row r="11674" spans="1:5" x14ac:dyDescent="0.25">
      <c r="A11674" t="s">
        <v>40894</v>
      </c>
      <c r="B11674" t="s">
        <v>20</v>
      </c>
      <c r="C11674" t="s">
        <v>19</v>
      </c>
      <c r="D11674" t="s">
        <v>33</v>
      </c>
      <c r="E11674" t="s">
        <v>530</v>
      </c>
    </row>
    <row r="11675" spans="1:5" x14ac:dyDescent="0.25">
      <c r="A11675" t="s">
        <v>40895</v>
      </c>
      <c r="B11675" t="s">
        <v>20</v>
      </c>
      <c r="C11675" t="s">
        <v>19</v>
      </c>
      <c r="D11675" t="s">
        <v>33</v>
      </c>
      <c r="E11675" t="s">
        <v>530</v>
      </c>
    </row>
    <row r="11676" spans="1:5" x14ac:dyDescent="0.25">
      <c r="A11676" t="s">
        <v>40896</v>
      </c>
      <c r="B11676" t="s">
        <v>20</v>
      </c>
      <c r="C11676" t="s">
        <v>19</v>
      </c>
      <c r="D11676" t="s">
        <v>33</v>
      </c>
      <c r="E11676" t="s">
        <v>533</v>
      </c>
    </row>
    <row r="11677" spans="1:5" x14ac:dyDescent="0.25">
      <c r="A11677" t="s">
        <v>40897</v>
      </c>
      <c r="B11677" t="s">
        <v>20</v>
      </c>
      <c r="C11677" t="s">
        <v>19</v>
      </c>
      <c r="D11677" t="s">
        <v>65</v>
      </c>
      <c r="E11677" t="s">
        <v>533</v>
      </c>
    </row>
    <row r="11678" spans="1:5" x14ac:dyDescent="0.25">
      <c r="A11678" t="s">
        <v>40898</v>
      </c>
      <c r="B11678" t="s">
        <v>20</v>
      </c>
      <c r="C11678" t="s">
        <v>19</v>
      </c>
      <c r="D11678" t="s">
        <v>33</v>
      </c>
      <c r="E11678" t="s">
        <v>530</v>
      </c>
    </row>
    <row r="11679" spans="1:5" x14ac:dyDescent="0.25">
      <c r="A11679" t="s">
        <v>40899</v>
      </c>
      <c r="B11679" t="s">
        <v>20</v>
      </c>
      <c r="C11679" t="s">
        <v>19</v>
      </c>
      <c r="D11679" t="s">
        <v>33</v>
      </c>
      <c r="E11679" t="s">
        <v>530</v>
      </c>
    </row>
    <row r="11680" spans="1:5" x14ac:dyDescent="0.25">
      <c r="A11680" t="s">
        <v>40900</v>
      </c>
      <c r="B11680" t="s">
        <v>20</v>
      </c>
      <c r="C11680" t="s">
        <v>19</v>
      </c>
      <c r="D11680" t="s">
        <v>33</v>
      </c>
      <c r="E11680" t="s">
        <v>530</v>
      </c>
    </row>
    <row r="11681" spans="1:5" x14ac:dyDescent="0.25">
      <c r="A11681" t="s">
        <v>44407</v>
      </c>
      <c r="B11681" t="s">
        <v>20</v>
      </c>
      <c r="C11681" t="s">
        <v>19</v>
      </c>
      <c r="D11681" t="s">
        <v>65</v>
      </c>
      <c r="E11681" t="s">
        <v>538</v>
      </c>
    </row>
    <row r="11682" spans="1:5" x14ac:dyDescent="0.25">
      <c r="A11682" t="s">
        <v>44408</v>
      </c>
      <c r="B11682" t="s">
        <v>20</v>
      </c>
      <c r="C11682" t="s">
        <v>19</v>
      </c>
      <c r="D11682" t="s">
        <v>65</v>
      </c>
      <c r="E11682" t="s">
        <v>538</v>
      </c>
    </row>
    <row r="11683" spans="1:5" x14ac:dyDescent="0.25">
      <c r="A11683" t="s">
        <v>40901</v>
      </c>
      <c r="B11683" t="s">
        <v>20</v>
      </c>
      <c r="C11683" t="s">
        <v>19</v>
      </c>
      <c r="D11683" t="s">
        <v>33</v>
      </c>
      <c r="E11683" t="s">
        <v>530</v>
      </c>
    </row>
    <row r="11684" spans="1:5" x14ac:dyDescent="0.25">
      <c r="A11684" t="s">
        <v>40902</v>
      </c>
      <c r="B11684" t="s">
        <v>20</v>
      </c>
      <c r="C11684" t="s">
        <v>19</v>
      </c>
      <c r="D11684" t="s">
        <v>33</v>
      </c>
      <c r="E11684" t="s">
        <v>538</v>
      </c>
    </row>
    <row r="11685" spans="1:5" x14ac:dyDescent="0.25">
      <c r="A11685" t="s">
        <v>40903</v>
      </c>
      <c r="B11685" t="s">
        <v>20</v>
      </c>
      <c r="C11685" t="s">
        <v>19</v>
      </c>
      <c r="D11685" t="s">
        <v>33</v>
      </c>
      <c r="E11685" t="s">
        <v>530</v>
      </c>
    </row>
    <row r="11686" spans="1:5" x14ac:dyDescent="0.25">
      <c r="A11686" t="s">
        <v>40904</v>
      </c>
      <c r="B11686" t="s">
        <v>20</v>
      </c>
      <c r="C11686" t="s">
        <v>19</v>
      </c>
      <c r="D11686" t="s">
        <v>33</v>
      </c>
      <c r="E11686" t="s">
        <v>530</v>
      </c>
    </row>
    <row r="11687" spans="1:5" x14ac:dyDescent="0.25">
      <c r="A11687" t="s">
        <v>40905</v>
      </c>
      <c r="B11687" t="s">
        <v>20</v>
      </c>
      <c r="C11687" t="s">
        <v>19</v>
      </c>
      <c r="D11687" t="s">
        <v>33</v>
      </c>
      <c r="E11687" t="s">
        <v>530</v>
      </c>
    </row>
    <row r="11688" spans="1:5" x14ac:dyDescent="0.25">
      <c r="A11688" t="s">
        <v>40906</v>
      </c>
      <c r="B11688" t="s">
        <v>20</v>
      </c>
      <c r="C11688" t="s">
        <v>19</v>
      </c>
      <c r="D11688" t="s">
        <v>33</v>
      </c>
      <c r="E11688" t="s">
        <v>611</v>
      </c>
    </row>
    <row r="11689" spans="1:5" x14ac:dyDescent="0.25">
      <c r="A11689" t="s">
        <v>40907</v>
      </c>
      <c r="B11689" t="s">
        <v>20</v>
      </c>
      <c r="C11689" t="s">
        <v>19</v>
      </c>
      <c r="D11689" t="s">
        <v>65</v>
      </c>
      <c r="E11689" t="s">
        <v>530</v>
      </c>
    </row>
    <row r="11690" spans="1:5" x14ac:dyDescent="0.25">
      <c r="A11690" t="s">
        <v>40908</v>
      </c>
      <c r="B11690" t="s">
        <v>20</v>
      </c>
      <c r="C11690" t="s">
        <v>19</v>
      </c>
      <c r="D11690" t="s">
        <v>33</v>
      </c>
      <c r="E11690" t="s">
        <v>530</v>
      </c>
    </row>
    <row r="11691" spans="1:5" x14ac:dyDescent="0.25">
      <c r="A11691" t="s">
        <v>40909</v>
      </c>
      <c r="B11691" t="s">
        <v>20</v>
      </c>
      <c r="C11691" t="s">
        <v>19</v>
      </c>
      <c r="D11691" t="s">
        <v>33</v>
      </c>
      <c r="E11691" t="s">
        <v>533</v>
      </c>
    </row>
    <row r="11692" spans="1:5" x14ac:dyDescent="0.25">
      <c r="A11692" t="s">
        <v>40910</v>
      </c>
      <c r="B11692" t="s">
        <v>20</v>
      </c>
      <c r="C11692" t="s">
        <v>19</v>
      </c>
      <c r="D11692" t="s">
        <v>33</v>
      </c>
      <c r="E11692" t="s">
        <v>530</v>
      </c>
    </row>
    <row r="11693" spans="1:5" x14ac:dyDescent="0.25">
      <c r="A11693" t="s">
        <v>40911</v>
      </c>
      <c r="B11693" t="s">
        <v>20</v>
      </c>
      <c r="C11693" t="s">
        <v>19</v>
      </c>
      <c r="D11693" t="s">
        <v>33</v>
      </c>
      <c r="E11693" t="s">
        <v>533</v>
      </c>
    </row>
    <row r="11694" spans="1:5" x14ac:dyDescent="0.25">
      <c r="A11694" t="s">
        <v>40912</v>
      </c>
      <c r="B11694" t="s">
        <v>20</v>
      </c>
      <c r="C11694" t="s">
        <v>19</v>
      </c>
      <c r="D11694" t="s">
        <v>33</v>
      </c>
      <c r="E11694" t="s">
        <v>530</v>
      </c>
    </row>
    <row r="11695" spans="1:5" x14ac:dyDescent="0.25">
      <c r="A11695" t="s">
        <v>40913</v>
      </c>
      <c r="B11695" t="s">
        <v>20</v>
      </c>
      <c r="C11695" t="s">
        <v>19</v>
      </c>
      <c r="D11695" t="s">
        <v>33</v>
      </c>
      <c r="E11695" t="s">
        <v>530</v>
      </c>
    </row>
    <row r="11696" spans="1:5" x14ac:dyDescent="0.25">
      <c r="A11696" t="s">
        <v>40914</v>
      </c>
      <c r="B11696" t="s">
        <v>20</v>
      </c>
      <c r="C11696" t="s">
        <v>19</v>
      </c>
      <c r="D11696" t="s">
        <v>33</v>
      </c>
      <c r="E11696" t="s">
        <v>530</v>
      </c>
    </row>
    <row r="11697" spans="1:5" x14ac:dyDescent="0.25">
      <c r="A11697" t="s">
        <v>40915</v>
      </c>
      <c r="B11697" t="s">
        <v>20</v>
      </c>
      <c r="C11697" t="s">
        <v>19</v>
      </c>
      <c r="D11697" t="s">
        <v>33</v>
      </c>
      <c r="E11697" t="s">
        <v>530</v>
      </c>
    </row>
    <row r="11698" spans="1:5" x14ac:dyDescent="0.25">
      <c r="A11698" t="s">
        <v>40916</v>
      </c>
      <c r="B11698" t="s">
        <v>20</v>
      </c>
      <c r="C11698" t="s">
        <v>19</v>
      </c>
      <c r="D11698" t="s">
        <v>33</v>
      </c>
      <c r="E11698" t="s">
        <v>533</v>
      </c>
    </row>
    <row r="11699" spans="1:5" x14ac:dyDescent="0.25">
      <c r="A11699" t="s">
        <v>40917</v>
      </c>
      <c r="B11699" t="s">
        <v>20</v>
      </c>
      <c r="C11699" t="s">
        <v>19</v>
      </c>
      <c r="D11699" t="s">
        <v>33</v>
      </c>
      <c r="E11699" t="s">
        <v>533</v>
      </c>
    </row>
    <row r="11700" spans="1:5" x14ac:dyDescent="0.25">
      <c r="A11700" t="s">
        <v>40918</v>
      </c>
      <c r="B11700" t="s">
        <v>20</v>
      </c>
      <c r="C11700" t="s">
        <v>19</v>
      </c>
      <c r="D11700" t="s">
        <v>33</v>
      </c>
      <c r="E11700" t="s">
        <v>530</v>
      </c>
    </row>
    <row r="11701" spans="1:5" x14ac:dyDescent="0.25">
      <c r="A11701" t="s">
        <v>40919</v>
      </c>
      <c r="B11701" t="s">
        <v>20</v>
      </c>
      <c r="C11701" t="s">
        <v>19</v>
      </c>
      <c r="D11701" t="s">
        <v>33</v>
      </c>
      <c r="E11701" t="s">
        <v>533</v>
      </c>
    </row>
    <row r="11702" spans="1:5" x14ac:dyDescent="0.25">
      <c r="A11702" t="s">
        <v>40920</v>
      </c>
      <c r="B11702" t="s">
        <v>20</v>
      </c>
      <c r="C11702" t="s">
        <v>19</v>
      </c>
      <c r="D11702" t="s">
        <v>65</v>
      </c>
      <c r="E11702" t="s">
        <v>533</v>
      </c>
    </row>
    <row r="11703" spans="1:5" x14ac:dyDescent="0.25">
      <c r="A11703" t="s">
        <v>40921</v>
      </c>
      <c r="B11703" t="s">
        <v>20</v>
      </c>
      <c r="C11703" t="s">
        <v>19</v>
      </c>
      <c r="D11703" t="s">
        <v>33</v>
      </c>
      <c r="E11703" t="s">
        <v>538</v>
      </c>
    </row>
    <row r="11704" spans="1:5" x14ac:dyDescent="0.25">
      <c r="A11704" t="s">
        <v>40922</v>
      </c>
      <c r="B11704" t="s">
        <v>20</v>
      </c>
      <c r="C11704" t="s">
        <v>19</v>
      </c>
      <c r="D11704" t="s">
        <v>33</v>
      </c>
      <c r="E11704" t="s">
        <v>530</v>
      </c>
    </row>
    <row r="11705" spans="1:5" x14ac:dyDescent="0.25">
      <c r="A11705" t="s">
        <v>40923</v>
      </c>
      <c r="B11705" t="s">
        <v>20</v>
      </c>
      <c r="C11705" t="s">
        <v>19</v>
      </c>
      <c r="D11705" t="s">
        <v>33</v>
      </c>
      <c r="E11705" t="s">
        <v>533</v>
      </c>
    </row>
    <row r="11706" spans="1:5" x14ac:dyDescent="0.25">
      <c r="A11706" t="s">
        <v>40924</v>
      </c>
      <c r="B11706" t="s">
        <v>20</v>
      </c>
      <c r="C11706" t="s">
        <v>19</v>
      </c>
      <c r="D11706" t="s">
        <v>33</v>
      </c>
      <c r="E11706" t="s">
        <v>533</v>
      </c>
    </row>
    <row r="11707" spans="1:5" x14ac:dyDescent="0.25">
      <c r="A11707" t="s">
        <v>40925</v>
      </c>
      <c r="B11707" t="s">
        <v>20</v>
      </c>
      <c r="C11707" t="s">
        <v>19</v>
      </c>
      <c r="D11707" t="s">
        <v>33</v>
      </c>
      <c r="E11707" t="s">
        <v>530</v>
      </c>
    </row>
    <row r="11708" spans="1:5" x14ac:dyDescent="0.25">
      <c r="A11708" t="s">
        <v>40926</v>
      </c>
      <c r="B11708" t="s">
        <v>20</v>
      </c>
      <c r="C11708" t="s">
        <v>19</v>
      </c>
      <c r="D11708" t="s">
        <v>33</v>
      </c>
      <c r="E11708" t="s">
        <v>538</v>
      </c>
    </row>
    <row r="11709" spans="1:5" x14ac:dyDescent="0.25">
      <c r="A11709" t="s">
        <v>40927</v>
      </c>
      <c r="B11709" t="s">
        <v>20</v>
      </c>
      <c r="C11709" t="s">
        <v>19</v>
      </c>
      <c r="D11709" t="s">
        <v>33</v>
      </c>
      <c r="E11709" t="s">
        <v>538</v>
      </c>
    </row>
    <row r="11710" spans="1:5" x14ac:dyDescent="0.25">
      <c r="A11710" t="s">
        <v>40928</v>
      </c>
      <c r="B11710" t="s">
        <v>20</v>
      </c>
      <c r="C11710" t="s">
        <v>19</v>
      </c>
      <c r="D11710" t="s">
        <v>33</v>
      </c>
      <c r="E11710" t="s">
        <v>538</v>
      </c>
    </row>
    <row r="11711" spans="1:5" x14ac:dyDescent="0.25">
      <c r="A11711" t="s">
        <v>40929</v>
      </c>
      <c r="B11711" t="s">
        <v>20</v>
      </c>
      <c r="C11711" t="s">
        <v>19</v>
      </c>
      <c r="D11711" t="s">
        <v>33</v>
      </c>
      <c r="E11711" t="s">
        <v>530</v>
      </c>
    </row>
    <row r="11712" spans="1:5" x14ac:dyDescent="0.25">
      <c r="A11712" t="s">
        <v>40930</v>
      </c>
      <c r="B11712" t="s">
        <v>20</v>
      </c>
      <c r="C11712" t="s">
        <v>19</v>
      </c>
      <c r="D11712" t="s">
        <v>33</v>
      </c>
      <c r="E11712" t="s">
        <v>530</v>
      </c>
    </row>
    <row r="11713" spans="1:5" x14ac:dyDescent="0.25">
      <c r="A11713" t="s">
        <v>40931</v>
      </c>
      <c r="B11713" t="s">
        <v>20</v>
      </c>
      <c r="C11713" t="s">
        <v>19</v>
      </c>
      <c r="D11713" t="s">
        <v>33</v>
      </c>
      <c r="E11713" t="s">
        <v>538</v>
      </c>
    </row>
    <row r="11714" spans="1:5" x14ac:dyDescent="0.25">
      <c r="A11714" t="s">
        <v>40932</v>
      </c>
      <c r="B11714" t="s">
        <v>20</v>
      </c>
      <c r="C11714" t="s">
        <v>19</v>
      </c>
      <c r="D11714" t="s">
        <v>33</v>
      </c>
      <c r="E11714" t="s">
        <v>530</v>
      </c>
    </row>
    <row r="11715" spans="1:5" x14ac:dyDescent="0.25">
      <c r="A11715" t="s">
        <v>40933</v>
      </c>
      <c r="B11715" t="s">
        <v>20</v>
      </c>
      <c r="C11715" t="s">
        <v>19</v>
      </c>
      <c r="D11715" t="s">
        <v>33</v>
      </c>
      <c r="E11715" t="s">
        <v>533</v>
      </c>
    </row>
    <row r="11716" spans="1:5" x14ac:dyDescent="0.25">
      <c r="A11716" t="s">
        <v>40934</v>
      </c>
      <c r="B11716" t="s">
        <v>20</v>
      </c>
      <c r="C11716" t="s">
        <v>19</v>
      </c>
      <c r="D11716" t="s">
        <v>69</v>
      </c>
      <c r="E11716" t="s">
        <v>562</v>
      </c>
    </row>
    <row r="11717" spans="1:5" x14ac:dyDescent="0.25">
      <c r="A11717" t="s">
        <v>40935</v>
      </c>
      <c r="B11717" t="s">
        <v>20</v>
      </c>
      <c r="C11717" t="s">
        <v>19</v>
      </c>
      <c r="D11717" t="s">
        <v>33</v>
      </c>
      <c r="E11717" t="s">
        <v>538</v>
      </c>
    </row>
    <row r="11718" spans="1:5" x14ac:dyDescent="0.25">
      <c r="A11718" t="s">
        <v>40936</v>
      </c>
      <c r="B11718" t="s">
        <v>20</v>
      </c>
      <c r="C11718" t="s">
        <v>19</v>
      </c>
      <c r="D11718" t="s">
        <v>33</v>
      </c>
      <c r="E11718" t="s">
        <v>553</v>
      </c>
    </row>
    <row r="11719" spans="1:5" x14ac:dyDescent="0.25">
      <c r="A11719" t="s">
        <v>40937</v>
      </c>
      <c r="B11719" t="s">
        <v>20</v>
      </c>
      <c r="C11719" t="s">
        <v>19</v>
      </c>
      <c r="D11719" t="s">
        <v>33</v>
      </c>
      <c r="E11719" t="s">
        <v>533</v>
      </c>
    </row>
    <row r="11720" spans="1:5" x14ac:dyDescent="0.25">
      <c r="A11720" t="s">
        <v>40938</v>
      </c>
      <c r="B11720" t="s">
        <v>20</v>
      </c>
      <c r="C11720" t="s">
        <v>19</v>
      </c>
      <c r="D11720" t="s">
        <v>33</v>
      </c>
      <c r="E11720" t="s">
        <v>553</v>
      </c>
    </row>
    <row r="11721" spans="1:5" x14ac:dyDescent="0.25">
      <c r="A11721" t="s">
        <v>40939</v>
      </c>
      <c r="B11721" t="s">
        <v>20</v>
      </c>
      <c r="C11721" t="s">
        <v>19</v>
      </c>
      <c r="D11721" t="s">
        <v>33</v>
      </c>
      <c r="E11721" t="s">
        <v>533</v>
      </c>
    </row>
    <row r="11722" spans="1:5" x14ac:dyDescent="0.25">
      <c r="A11722" t="s">
        <v>40940</v>
      </c>
      <c r="B11722" t="s">
        <v>20</v>
      </c>
      <c r="C11722" t="s">
        <v>19</v>
      </c>
      <c r="D11722" t="s">
        <v>33</v>
      </c>
      <c r="E11722" t="s">
        <v>530</v>
      </c>
    </row>
    <row r="11723" spans="1:5" x14ac:dyDescent="0.25">
      <c r="A11723" t="s">
        <v>40941</v>
      </c>
      <c r="B11723" t="s">
        <v>20</v>
      </c>
      <c r="C11723" t="s">
        <v>19</v>
      </c>
      <c r="D11723" t="s">
        <v>33</v>
      </c>
      <c r="E11723" t="s">
        <v>530</v>
      </c>
    </row>
    <row r="11724" spans="1:5" x14ac:dyDescent="0.25">
      <c r="A11724" t="s">
        <v>40942</v>
      </c>
      <c r="B11724" t="s">
        <v>20</v>
      </c>
      <c r="C11724" t="s">
        <v>19</v>
      </c>
      <c r="D11724" t="s">
        <v>33</v>
      </c>
      <c r="E11724" t="s">
        <v>538</v>
      </c>
    </row>
    <row r="11725" spans="1:5" x14ac:dyDescent="0.25">
      <c r="A11725" t="s">
        <v>40943</v>
      </c>
      <c r="B11725" t="s">
        <v>20</v>
      </c>
      <c r="C11725" t="s">
        <v>19</v>
      </c>
      <c r="D11725" t="s">
        <v>33</v>
      </c>
      <c r="E11725" t="s">
        <v>538</v>
      </c>
    </row>
    <row r="11726" spans="1:5" x14ac:dyDescent="0.25">
      <c r="A11726" t="s">
        <v>40944</v>
      </c>
      <c r="B11726" t="s">
        <v>20</v>
      </c>
      <c r="C11726" t="s">
        <v>19</v>
      </c>
      <c r="D11726" t="s">
        <v>33</v>
      </c>
      <c r="E11726" t="s">
        <v>533</v>
      </c>
    </row>
    <row r="11727" spans="1:5" x14ac:dyDescent="0.25">
      <c r="A11727" t="s">
        <v>40945</v>
      </c>
      <c r="B11727" t="s">
        <v>20</v>
      </c>
      <c r="C11727" t="s">
        <v>19</v>
      </c>
      <c r="D11727" t="s">
        <v>33</v>
      </c>
      <c r="E11727" t="s">
        <v>538</v>
      </c>
    </row>
    <row r="11728" spans="1:5" x14ac:dyDescent="0.25">
      <c r="A11728" t="s">
        <v>40946</v>
      </c>
      <c r="B11728" t="s">
        <v>20</v>
      </c>
      <c r="C11728" t="s">
        <v>19</v>
      </c>
      <c r="D11728" t="s">
        <v>33</v>
      </c>
      <c r="E11728" t="s">
        <v>538</v>
      </c>
    </row>
    <row r="11729" spans="1:5" x14ac:dyDescent="0.25">
      <c r="A11729" t="s">
        <v>44409</v>
      </c>
      <c r="B11729" t="s">
        <v>20</v>
      </c>
      <c r="C11729" t="s">
        <v>19</v>
      </c>
      <c r="D11729" t="s">
        <v>65</v>
      </c>
      <c r="E11729" t="s">
        <v>538</v>
      </c>
    </row>
    <row r="11730" spans="1:5" x14ac:dyDescent="0.25">
      <c r="A11730" t="s">
        <v>40947</v>
      </c>
      <c r="B11730" t="s">
        <v>20</v>
      </c>
      <c r="C11730" t="s">
        <v>19</v>
      </c>
      <c r="D11730" t="s">
        <v>33</v>
      </c>
      <c r="E11730" t="s">
        <v>530</v>
      </c>
    </row>
    <row r="11731" spans="1:5" x14ac:dyDescent="0.25">
      <c r="A11731" t="s">
        <v>40948</v>
      </c>
      <c r="B11731" t="s">
        <v>20</v>
      </c>
      <c r="C11731" t="s">
        <v>19</v>
      </c>
      <c r="D11731" t="s">
        <v>33</v>
      </c>
      <c r="E11731" t="s">
        <v>530</v>
      </c>
    </row>
    <row r="11732" spans="1:5" x14ac:dyDescent="0.25">
      <c r="A11732" t="s">
        <v>40949</v>
      </c>
      <c r="B11732" t="s">
        <v>20</v>
      </c>
      <c r="C11732" t="s">
        <v>19</v>
      </c>
      <c r="D11732" t="s">
        <v>33</v>
      </c>
      <c r="E11732" t="s">
        <v>530</v>
      </c>
    </row>
    <row r="11733" spans="1:5" x14ac:dyDescent="0.25">
      <c r="A11733" t="s">
        <v>40950</v>
      </c>
      <c r="B11733" t="s">
        <v>20</v>
      </c>
      <c r="C11733" t="s">
        <v>19</v>
      </c>
      <c r="D11733" t="s">
        <v>33</v>
      </c>
      <c r="E11733" t="s">
        <v>533</v>
      </c>
    </row>
    <row r="11734" spans="1:5" x14ac:dyDescent="0.25">
      <c r="A11734" t="s">
        <v>40951</v>
      </c>
      <c r="B11734" t="s">
        <v>20</v>
      </c>
      <c r="C11734" t="s">
        <v>19</v>
      </c>
      <c r="D11734" t="s">
        <v>33</v>
      </c>
      <c r="E11734" t="s">
        <v>533</v>
      </c>
    </row>
    <row r="11735" spans="1:5" x14ac:dyDescent="0.25">
      <c r="A11735" t="s">
        <v>40952</v>
      </c>
      <c r="B11735" t="s">
        <v>20</v>
      </c>
      <c r="C11735" t="s">
        <v>19</v>
      </c>
      <c r="D11735" t="s">
        <v>33</v>
      </c>
      <c r="E11735" t="s">
        <v>538</v>
      </c>
    </row>
    <row r="11736" spans="1:5" x14ac:dyDescent="0.25">
      <c r="A11736" t="s">
        <v>40953</v>
      </c>
      <c r="B11736" t="s">
        <v>20</v>
      </c>
      <c r="C11736" t="s">
        <v>19</v>
      </c>
      <c r="D11736" t="s">
        <v>65</v>
      </c>
      <c r="E11736" t="s">
        <v>533</v>
      </c>
    </row>
    <row r="11737" spans="1:5" x14ac:dyDescent="0.25">
      <c r="A11737" t="s">
        <v>40954</v>
      </c>
      <c r="B11737" t="s">
        <v>20</v>
      </c>
      <c r="C11737" t="s">
        <v>19</v>
      </c>
      <c r="D11737" t="s">
        <v>33</v>
      </c>
      <c r="E11737" t="s">
        <v>530</v>
      </c>
    </row>
    <row r="11738" spans="1:5" x14ac:dyDescent="0.25">
      <c r="A11738" t="s">
        <v>40955</v>
      </c>
      <c r="B11738" t="s">
        <v>20</v>
      </c>
      <c r="C11738" t="s">
        <v>19</v>
      </c>
      <c r="D11738" t="s">
        <v>33</v>
      </c>
      <c r="E11738" t="s">
        <v>533</v>
      </c>
    </row>
    <row r="11739" spans="1:5" x14ac:dyDescent="0.25">
      <c r="A11739" t="s">
        <v>40956</v>
      </c>
      <c r="B11739" t="s">
        <v>20</v>
      </c>
      <c r="C11739" t="s">
        <v>19</v>
      </c>
      <c r="D11739" t="s">
        <v>33</v>
      </c>
      <c r="E11739" t="s">
        <v>562</v>
      </c>
    </row>
    <row r="11740" spans="1:5" x14ac:dyDescent="0.25">
      <c r="A11740" t="s">
        <v>40957</v>
      </c>
      <c r="B11740" t="s">
        <v>20</v>
      </c>
      <c r="C11740" t="s">
        <v>19</v>
      </c>
      <c r="D11740" t="s">
        <v>33</v>
      </c>
      <c r="E11740" t="s">
        <v>533</v>
      </c>
    </row>
    <row r="11741" spans="1:5" x14ac:dyDescent="0.25">
      <c r="A11741" t="s">
        <v>40958</v>
      </c>
      <c r="B11741" t="s">
        <v>20</v>
      </c>
      <c r="C11741" t="s">
        <v>19</v>
      </c>
      <c r="D11741" t="s">
        <v>33</v>
      </c>
      <c r="E11741" t="s">
        <v>533</v>
      </c>
    </row>
    <row r="11742" spans="1:5" x14ac:dyDescent="0.25">
      <c r="A11742" t="s">
        <v>40959</v>
      </c>
      <c r="B11742" t="s">
        <v>20</v>
      </c>
      <c r="C11742" t="s">
        <v>19</v>
      </c>
      <c r="D11742" t="s">
        <v>33</v>
      </c>
      <c r="E11742" t="s">
        <v>533</v>
      </c>
    </row>
    <row r="11743" spans="1:5" x14ac:dyDescent="0.25">
      <c r="A11743" t="s">
        <v>40960</v>
      </c>
      <c r="B11743" t="s">
        <v>20</v>
      </c>
      <c r="C11743" t="s">
        <v>19</v>
      </c>
      <c r="D11743" t="s">
        <v>33</v>
      </c>
      <c r="E11743" t="s">
        <v>530</v>
      </c>
    </row>
    <row r="11744" spans="1:5" x14ac:dyDescent="0.25">
      <c r="A11744" t="s">
        <v>40961</v>
      </c>
      <c r="B11744" t="s">
        <v>20</v>
      </c>
      <c r="C11744" t="s">
        <v>19</v>
      </c>
      <c r="D11744" t="s">
        <v>33</v>
      </c>
      <c r="E11744" t="s">
        <v>530</v>
      </c>
    </row>
    <row r="11745" spans="1:5" x14ac:dyDescent="0.25">
      <c r="A11745" t="s">
        <v>40962</v>
      </c>
      <c r="B11745" t="s">
        <v>20</v>
      </c>
      <c r="C11745" t="s">
        <v>19</v>
      </c>
      <c r="D11745" t="s">
        <v>33</v>
      </c>
      <c r="E11745" t="s">
        <v>533</v>
      </c>
    </row>
    <row r="11746" spans="1:5" x14ac:dyDescent="0.25">
      <c r="A11746" t="s">
        <v>40963</v>
      </c>
      <c r="B11746" t="s">
        <v>20</v>
      </c>
      <c r="C11746" t="s">
        <v>19</v>
      </c>
      <c r="D11746" t="s">
        <v>33</v>
      </c>
      <c r="E11746" t="s">
        <v>530</v>
      </c>
    </row>
    <row r="11747" spans="1:5" x14ac:dyDescent="0.25">
      <c r="A11747" t="s">
        <v>40964</v>
      </c>
      <c r="B11747" t="s">
        <v>20</v>
      </c>
      <c r="C11747" t="s">
        <v>19</v>
      </c>
      <c r="D11747" t="s">
        <v>33</v>
      </c>
      <c r="E11747" t="s">
        <v>533</v>
      </c>
    </row>
    <row r="11748" spans="1:5" x14ac:dyDescent="0.25">
      <c r="A11748" t="s">
        <v>40965</v>
      </c>
      <c r="B11748" t="s">
        <v>20</v>
      </c>
      <c r="C11748" t="s">
        <v>19</v>
      </c>
      <c r="D11748" t="s">
        <v>33</v>
      </c>
      <c r="E11748" t="s">
        <v>530</v>
      </c>
    </row>
    <row r="11749" spans="1:5" x14ac:dyDescent="0.25">
      <c r="A11749" t="s">
        <v>40966</v>
      </c>
      <c r="B11749" t="s">
        <v>20</v>
      </c>
      <c r="C11749" t="s">
        <v>19</v>
      </c>
      <c r="D11749" t="s">
        <v>33</v>
      </c>
      <c r="E11749" t="s">
        <v>530</v>
      </c>
    </row>
    <row r="11750" spans="1:5" x14ac:dyDescent="0.25">
      <c r="A11750" t="s">
        <v>40967</v>
      </c>
      <c r="B11750" t="s">
        <v>20</v>
      </c>
      <c r="C11750" t="s">
        <v>19</v>
      </c>
      <c r="D11750" t="s">
        <v>33</v>
      </c>
      <c r="E11750" t="s">
        <v>530</v>
      </c>
    </row>
    <row r="11751" spans="1:5" x14ac:dyDescent="0.25">
      <c r="A11751" t="s">
        <v>40968</v>
      </c>
      <c r="B11751" t="s">
        <v>20</v>
      </c>
      <c r="C11751" t="s">
        <v>19</v>
      </c>
      <c r="D11751" t="s">
        <v>33</v>
      </c>
      <c r="E11751" t="s">
        <v>530</v>
      </c>
    </row>
    <row r="11752" spans="1:5" x14ac:dyDescent="0.25">
      <c r="A11752" t="s">
        <v>40969</v>
      </c>
      <c r="B11752" t="s">
        <v>20</v>
      </c>
      <c r="C11752" t="s">
        <v>19</v>
      </c>
      <c r="D11752" t="s">
        <v>33</v>
      </c>
      <c r="E11752" t="s">
        <v>533</v>
      </c>
    </row>
    <row r="11753" spans="1:5" x14ac:dyDescent="0.25">
      <c r="A11753" t="s">
        <v>40970</v>
      </c>
      <c r="B11753" t="s">
        <v>20</v>
      </c>
      <c r="C11753" t="s">
        <v>19</v>
      </c>
      <c r="D11753" t="s">
        <v>33</v>
      </c>
      <c r="E11753" t="s">
        <v>533</v>
      </c>
    </row>
    <row r="11754" spans="1:5" x14ac:dyDescent="0.25">
      <c r="A11754" t="s">
        <v>40971</v>
      </c>
      <c r="B11754" t="s">
        <v>20</v>
      </c>
      <c r="C11754" t="s">
        <v>19</v>
      </c>
      <c r="D11754" t="s">
        <v>33</v>
      </c>
      <c r="E11754" t="s">
        <v>530</v>
      </c>
    </row>
    <row r="11755" spans="1:5" x14ac:dyDescent="0.25">
      <c r="A11755" t="s">
        <v>40972</v>
      </c>
      <c r="B11755" t="s">
        <v>20</v>
      </c>
      <c r="C11755" t="s">
        <v>19</v>
      </c>
      <c r="D11755" t="s">
        <v>33</v>
      </c>
      <c r="E11755" t="s">
        <v>530</v>
      </c>
    </row>
    <row r="11756" spans="1:5" x14ac:dyDescent="0.25">
      <c r="A11756" t="s">
        <v>40973</v>
      </c>
      <c r="B11756" t="s">
        <v>20</v>
      </c>
      <c r="C11756" t="s">
        <v>19</v>
      </c>
      <c r="D11756" t="s">
        <v>33</v>
      </c>
      <c r="E11756" t="s">
        <v>538</v>
      </c>
    </row>
    <row r="11757" spans="1:5" x14ac:dyDescent="0.25">
      <c r="A11757" t="s">
        <v>40974</v>
      </c>
      <c r="B11757" t="s">
        <v>20</v>
      </c>
      <c r="C11757" t="s">
        <v>19</v>
      </c>
      <c r="D11757" t="s">
        <v>33</v>
      </c>
      <c r="E11757" t="s">
        <v>533</v>
      </c>
    </row>
    <row r="11758" spans="1:5" x14ac:dyDescent="0.25">
      <c r="A11758" t="s">
        <v>40975</v>
      </c>
      <c r="B11758" t="s">
        <v>20</v>
      </c>
      <c r="C11758" t="s">
        <v>19</v>
      </c>
      <c r="D11758" t="s">
        <v>33</v>
      </c>
      <c r="E11758" t="s">
        <v>530</v>
      </c>
    </row>
    <row r="11759" spans="1:5" x14ac:dyDescent="0.25">
      <c r="A11759" t="s">
        <v>40976</v>
      </c>
      <c r="B11759" t="s">
        <v>20</v>
      </c>
      <c r="C11759" t="s">
        <v>19</v>
      </c>
      <c r="D11759" t="s">
        <v>33</v>
      </c>
      <c r="E11759" t="s">
        <v>533</v>
      </c>
    </row>
    <row r="11760" spans="1:5" x14ac:dyDescent="0.25">
      <c r="A11760" t="s">
        <v>40977</v>
      </c>
      <c r="B11760" t="s">
        <v>20</v>
      </c>
      <c r="C11760" t="s">
        <v>19</v>
      </c>
      <c r="D11760" t="s">
        <v>33</v>
      </c>
      <c r="E11760" t="s">
        <v>538</v>
      </c>
    </row>
    <row r="11761" spans="1:5" x14ac:dyDescent="0.25">
      <c r="A11761" t="s">
        <v>40978</v>
      </c>
      <c r="B11761" t="s">
        <v>20</v>
      </c>
      <c r="C11761" t="s">
        <v>19</v>
      </c>
      <c r="D11761" t="s">
        <v>33</v>
      </c>
      <c r="E11761" t="s">
        <v>530</v>
      </c>
    </row>
    <row r="11762" spans="1:5" x14ac:dyDescent="0.25">
      <c r="A11762" t="s">
        <v>40979</v>
      </c>
      <c r="B11762" t="s">
        <v>20</v>
      </c>
      <c r="C11762" t="s">
        <v>19</v>
      </c>
      <c r="D11762" t="s">
        <v>33</v>
      </c>
      <c r="E11762" t="s">
        <v>530</v>
      </c>
    </row>
    <row r="11763" spans="1:5" x14ac:dyDescent="0.25">
      <c r="A11763" t="s">
        <v>40980</v>
      </c>
      <c r="B11763" t="s">
        <v>20</v>
      </c>
      <c r="C11763" t="s">
        <v>19</v>
      </c>
      <c r="D11763" t="s">
        <v>33</v>
      </c>
      <c r="E11763" t="s">
        <v>530</v>
      </c>
    </row>
    <row r="11764" spans="1:5" x14ac:dyDescent="0.25">
      <c r="A11764" t="s">
        <v>40981</v>
      </c>
      <c r="B11764" t="s">
        <v>20</v>
      </c>
      <c r="C11764" t="s">
        <v>19</v>
      </c>
      <c r="D11764" t="s">
        <v>65</v>
      </c>
      <c r="E11764" t="s">
        <v>533</v>
      </c>
    </row>
    <row r="11765" spans="1:5" x14ac:dyDescent="0.25">
      <c r="A11765" t="s">
        <v>40982</v>
      </c>
      <c r="B11765" t="s">
        <v>20</v>
      </c>
      <c r="C11765" t="s">
        <v>19</v>
      </c>
      <c r="D11765" t="s">
        <v>33</v>
      </c>
      <c r="E11765" t="s">
        <v>530</v>
      </c>
    </row>
    <row r="11766" spans="1:5" x14ac:dyDescent="0.25">
      <c r="A11766" t="s">
        <v>40983</v>
      </c>
      <c r="B11766" t="s">
        <v>20</v>
      </c>
      <c r="C11766" t="s">
        <v>19</v>
      </c>
      <c r="D11766" t="s">
        <v>33</v>
      </c>
      <c r="E11766" t="s">
        <v>530</v>
      </c>
    </row>
    <row r="11767" spans="1:5" x14ac:dyDescent="0.25">
      <c r="A11767" t="s">
        <v>40984</v>
      </c>
      <c r="B11767" t="s">
        <v>20</v>
      </c>
      <c r="C11767" t="s">
        <v>19</v>
      </c>
      <c r="D11767" t="s">
        <v>65</v>
      </c>
      <c r="E11767" t="s">
        <v>533</v>
      </c>
    </row>
    <row r="11768" spans="1:5" x14ac:dyDescent="0.25">
      <c r="A11768" t="s">
        <v>40985</v>
      </c>
      <c r="B11768" t="s">
        <v>20</v>
      </c>
      <c r="C11768" t="s">
        <v>19</v>
      </c>
      <c r="D11768" t="s">
        <v>33</v>
      </c>
      <c r="E11768" t="s">
        <v>533</v>
      </c>
    </row>
    <row r="11769" spans="1:5" x14ac:dyDescent="0.25">
      <c r="A11769" t="s">
        <v>40986</v>
      </c>
      <c r="B11769" t="s">
        <v>20</v>
      </c>
      <c r="C11769" t="s">
        <v>19</v>
      </c>
      <c r="D11769" t="s">
        <v>33</v>
      </c>
      <c r="E11769" t="s">
        <v>533</v>
      </c>
    </row>
    <row r="11770" spans="1:5" x14ac:dyDescent="0.25">
      <c r="A11770" t="s">
        <v>40987</v>
      </c>
      <c r="B11770" t="s">
        <v>20</v>
      </c>
      <c r="C11770" t="s">
        <v>19</v>
      </c>
      <c r="D11770" t="s">
        <v>33</v>
      </c>
      <c r="E11770" t="s">
        <v>530</v>
      </c>
    </row>
    <row r="11771" spans="1:5" x14ac:dyDescent="0.25">
      <c r="A11771" t="s">
        <v>40988</v>
      </c>
      <c r="B11771" t="s">
        <v>20</v>
      </c>
      <c r="C11771" t="s">
        <v>19</v>
      </c>
      <c r="D11771" t="s">
        <v>33</v>
      </c>
      <c r="E11771" t="s">
        <v>530</v>
      </c>
    </row>
    <row r="11772" spans="1:5" x14ac:dyDescent="0.25">
      <c r="A11772" t="s">
        <v>40989</v>
      </c>
      <c r="B11772" t="s">
        <v>20</v>
      </c>
      <c r="C11772" t="s">
        <v>19</v>
      </c>
      <c r="D11772" t="s">
        <v>33</v>
      </c>
      <c r="E11772" t="s">
        <v>530</v>
      </c>
    </row>
    <row r="11773" spans="1:5" x14ac:dyDescent="0.25">
      <c r="A11773" t="s">
        <v>40990</v>
      </c>
      <c r="B11773" t="s">
        <v>20</v>
      </c>
      <c r="C11773" t="s">
        <v>19</v>
      </c>
      <c r="D11773" t="s">
        <v>33</v>
      </c>
      <c r="E11773" t="s">
        <v>530</v>
      </c>
    </row>
    <row r="11774" spans="1:5" x14ac:dyDescent="0.25">
      <c r="A11774" t="s">
        <v>40991</v>
      </c>
      <c r="B11774" t="s">
        <v>20</v>
      </c>
      <c r="C11774" t="s">
        <v>19</v>
      </c>
      <c r="D11774" t="s">
        <v>33</v>
      </c>
      <c r="E11774" t="s">
        <v>530</v>
      </c>
    </row>
    <row r="11775" spans="1:5" x14ac:dyDescent="0.25">
      <c r="A11775" t="s">
        <v>40992</v>
      </c>
      <c r="B11775" t="s">
        <v>20</v>
      </c>
      <c r="C11775" t="s">
        <v>19</v>
      </c>
      <c r="D11775" t="s">
        <v>33</v>
      </c>
      <c r="E11775" t="s">
        <v>533</v>
      </c>
    </row>
    <row r="11776" spans="1:5" x14ac:dyDescent="0.25">
      <c r="A11776" t="s">
        <v>40993</v>
      </c>
      <c r="B11776" t="s">
        <v>20</v>
      </c>
      <c r="C11776" t="s">
        <v>19</v>
      </c>
      <c r="D11776" t="s">
        <v>33</v>
      </c>
      <c r="E11776" t="s">
        <v>538</v>
      </c>
    </row>
    <row r="11777" spans="1:5" x14ac:dyDescent="0.25">
      <c r="A11777" t="s">
        <v>40994</v>
      </c>
      <c r="B11777" t="s">
        <v>20</v>
      </c>
      <c r="C11777" t="s">
        <v>19</v>
      </c>
      <c r="D11777" t="s">
        <v>33</v>
      </c>
      <c r="E11777" t="s">
        <v>530</v>
      </c>
    </row>
    <row r="11778" spans="1:5" x14ac:dyDescent="0.25">
      <c r="A11778" t="s">
        <v>40995</v>
      </c>
      <c r="B11778" t="s">
        <v>20</v>
      </c>
      <c r="C11778" t="s">
        <v>19</v>
      </c>
      <c r="D11778" t="s">
        <v>33</v>
      </c>
      <c r="E11778" t="s">
        <v>533</v>
      </c>
    </row>
    <row r="11779" spans="1:5" x14ac:dyDescent="0.25">
      <c r="A11779" t="s">
        <v>40996</v>
      </c>
      <c r="B11779" t="s">
        <v>20</v>
      </c>
      <c r="C11779" t="s">
        <v>19</v>
      </c>
      <c r="D11779" t="s">
        <v>33</v>
      </c>
      <c r="E11779" t="s">
        <v>530</v>
      </c>
    </row>
    <row r="11780" spans="1:5" x14ac:dyDescent="0.25">
      <c r="A11780" t="s">
        <v>40997</v>
      </c>
      <c r="B11780" t="s">
        <v>20</v>
      </c>
      <c r="C11780" t="s">
        <v>19</v>
      </c>
      <c r="D11780" t="s">
        <v>33</v>
      </c>
      <c r="E11780" t="s">
        <v>538</v>
      </c>
    </row>
    <row r="11781" spans="1:5" x14ac:dyDescent="0.25">
      <c r="A11781" t="s">
        <v>40998</v>
      </c>
      <c r="B11781" t="s">
        <v>20</v>
      </c>
      <c r="C11781" t="s">
        <v>19</v>
      </c>
      <c r="D11781" t="s">
        <v>33</v>
      </c>
      <c r="E11781" t="s">
        <v>538</v>
      </c>
    </row>
    <row r="11782" spans="1:5" x14ac:dyDescent="0.25">
      <c r="A11782" t="s">
        <v>40999</v>
      </c>
      <c r="B11782" t="s">
        <v>20</v>
      </c>
      <c r="C11782" t="s">
        <v>19</v>
      </c>
      <c r="D11782" t="s">
        <v>33</v>
      </c>
      <c r="E11782" t="s">
        <v>530</v>
      </c>
    </row>
    <row r="11783" spans="1:5" x14ac:dyDescent="0.25">
      <c r="A11783" t="s">
        <v>41000</v>
      </c>
      <c r="B11783" t="s">
        <v>20</v>
      </c>
      <c r="C11783" t="s">
        <v>19</v>
      </c>
      <c r="D11783" t="s">
        <v>33</v>
      </c>
      <c r="E11783" t="s">
        <v>530</v>
      </c>
    </row>
    <row r="11784" spans="1:5" x14ac:dyDescent="0.25">
      <c r="A11784" t="s">
        <v>41001</v>
      </c>
      <c r="B11784" t="s">
        <v>20</v>
      </c>
      <c r="C11784" t="s">
        <v>19</v>
      </c>
      <c r="D11784" t="s">
        <v>33</v>
      </c>
      <c r="E11784" t="s">
        <v>531</v>
      </c>
    </row>
    <row r="11785" spans="1:5" x14ac:dyDescent="0.25">
      <c r="A11785" t="s">
        <v>41002</v>
      </c>
      <c r="B11785" t="s">
        <v>20</v>
      </c>
      <c r="C11785" t="s">
        <v>19</v>
      </c>
      <c r="D11785" t="s">
        <v>33</v>
      </c>
      <c r="E11785" t="s">
        <v>530</v>
      </c>
    </row>
    <row r="11786" spans="1:5" x14ac:dyDescent="0.25">
      <c r="A11786" t="s">
        <v>41003</v>
      </c>
      <c r="B11786" t="s">
        <v>20</v>
      </c>
      <c r="C11786" t="s">
        <v>19</v>
      </c>
      <c r="D11786" t="s">
        <v>69</v>
      </c>
      <c r="E11786" t="s">
        <v>533</v>
      </c>
    </row>
    <row r="11787" spans="1:5" x14ac:dyDescent="0.25">
      <c r="A11787" t="s">
        <v>41004</v>
      </c>
      <c r="B11787" t="s">
        <v>20</v>
      </c>
      <c r="C11787" t="s">
        <v>19</v>
      </c>
      <c r="D11787" t="s">
        <v>33</v>
      </c>
      <c r="E11787" t="s">
        <v>553</v>
      </c>
    </row>
    <row r="11788" spans="1:5" x14ac:dyDescent="0.25">
      <c r="A11788" t="s">
        <v>41005</v>
      </c>
      <c r="B11788" t="s">
        <v>20</v>
      </c>
      <c r="C11788" t="s">
        <v>19</v>
      </c>
      <c r="D11788" t="s">
        <v>33</v>
      </c>
      <c r="E11788" t="s">
        <v>533</v>
      </c>
    </row>
    <row r="11789" spans="1:5" x14ac:dyDescent="0.25">
      <c r="A11789" t="s">
        <v>41006</v>
      </c>
      <c r="B11789" t="s">
        <v>20</v>
      </c>
      <c r="C11789" t="s">
        <v>19</v>
      </c>
      <c r="D11789" t="s">
        <v>33</v>
      </c>
      <c r="E11789" t="s">
        <v>533</v>
      </c>
    </row>
    <row r="11790" spans="1:5" x14ac:dyDescent="0.25">
      <c r="A11790" t="s">
        <v>41007</v>
      </c>
      <c r="B11790" t="s">
        <v>20</v>
      </c>
      <c r="C11790" t="s">
        <v>19</v>
      </c>
      <c r="D11790" t="s">
        <v>33</v>
      </c>
      <c r="E11790" t="s">
        <v>533</v>
      </c>
    </row>
    <row r="11791" spans="1:5" x14ac:dyDescent="0.25">
      <c r="A11791" t="s">
        <v>41008</v>
      </c>
      <c r="B11791" t="s">
        <v>20</v>
      </c>
      <c r="C11791" t="s">
        <v>19</v>
      </c>
      <c r="D11791" t="s">
        <v>69</v>
      </c>
      <c r="E11791" t="s">
        <v>533</v>
      </c>
    </row>
    <row r="11792" spans="1:5" x14ac:dyDescent="0.25">
      <c r="A11792" t="s">
        <v>41009</v>
      </c>
      <c r="B11792" t="s">
        <v>20</v>
      </c>
      <c r="C11792" t="s">
        <v>19</v>
      </c>
      <c r="D11792" t="s">
        <v>33</v>
      </c>
      <c r="E11792" t="s">
        <v>533</v>
      </c>
    </row>
    <row r="11793" spans="1:5" x14ac:dyDescent="0.25">
      <c r="A11793" t="s">
        <v>41010</v>
      </c>
      <c r="B11793" t="s">
        <v>20</v>
      </c>
      <c r="C11793" t="s">
        <v>19</v>
      </c>
      <c r="D11793" t="s">
        <v>33</v>
      </c>
      <c r="E11793" t="s">
        <v>530</v>
      </c>
    </row>
    <row r="11794" spans="1:5" x14ac:dyDescent="0.25">
      <c r="A11794" t="s">
        <v>41011</v>
      </c>
      <c r="B11794" t="s">
        <v>20</v>
      </c>
      <c r="C11794" t="s">
        <v>19</v>
      </c>
      <c r="D11794" t="s">
        <v>33</v>
      </c>
      <c r="E11794" t="s">
        <v>530</v>
      </c>
    </row>
    <row r="11795" spans="1:5" x14ac:dyDescent="0.25">
      <c r="A11795" t="s">
        <v>41012</v>
      </c>
      <c r="B11795" t="s">
        <v>20</v>
      </c>
      <c r="C11795" t="s">
        <v>19</v>
      </c>
      <c r="D11795" t="s">
        <v>33</v>
      </c>
      <c r="E11795" t="s">
        <v>533</v>
      </c>
    </row>
    <row r="11796" spans="1:5" x14ac:dyDescent="0.25">
      <c r="A11796" t="s">
        <v>41013</v>
      </c>
      <c r="B11796" t="s">
        <v>20</v>
      </c>
      <c r="C11796" t="s">
        <v>19</v>
      </c>
      <c r="D11796" t="s">
        <v>33</v>
      </c>
      <c r="E11796" t="s">
        <v>533</v>
      </c>
    </row>
    <row r="11797" spans="1:5" x14ac:dyDescent="0.25">
      <c r="A11797" t="s">
        <v>41014</v>
      </c>
      <c r="B11797" t="s">
        <v>20</v>
      </c>
      <c r="C11797" t="s">
        <v>19</v>
      </c>
      <c r="D11797" t="s">
        <v>33</v>
      </c>
      <c r="E11797" t="s">
        <v>533</v>
      </c>
    </row>
    <row r="11798" spans="1:5" x14ac:dyDescent="0.25">
      <c r="A11798" t="s">
        <v>41015</v>
      </c>
      <c r="B11798" t="s">
        <v>20</v>
      </c>
      <c r="C11798" t="s">
        <v>19</v>
      </c>
      <c r="D11798" t="s">
        <v>33</v>
      </c>
      <c r="E11798" t="s">
        <v>538</v>
      </c>
    </row>
    <row r="11799" spans="1:5" x14ac:dyDescent="0.25">
      <c r="A11799" t="s">
        <v>41016</v>
      </c>
      <c r="B11799" t="s">
        <v>20</v>
      </c>
      <c r="C11799" t="s">
        <v>19</v>
      </c>
      <c r="D11799" t="s">
        <v>33</v>
      </c>
      <c r="E11799" t="s">
        <v>530</v>
      </c>
    </row>
    <row r="11800" spans="1:5" x14ac:dyDescent="0.25">
      <c r="A11800" t="s">
        <v>41017</v>
      </c>
      <c r="B11800" t="s">
        <v>20</v>
      </c>
      <c r="C11800" t="s">
        <v>19</v>
      </c>
      <c r="D11800" t="s">
        <v>33</v>
      </c>
      <c r="E11800" t="s">
        <v>530</v>
      </c>
    </row>
    <row r="11801" spans="1:5" x14ac:dyDescent="0.25">
      <c r="A11801" t="s">
        <v>41018</v>
      </c>
      <c r="B11801" t="s">
        <v>20</v>
      </c>
      <c r="C11801" t="s">
        <v>19</v>
      </c>
      <c r="D11801" t="s">
        <v>33</v>
      </c>
      <c r="E11801" t="s">
        <v>533</v>
      </c>
    </row>
    <row r="11802" spans="1:5" x14ac:dyDescent="0.25">
      <c r="A11802" t="s">
        <v>41019</v>
      </c>
      <c r="B11802" t="s">
        <v>20</v>
      </c>
      <c r="C11802" t="s">
        <v>19</v>
      </c>
      <c r="D11802" t="s">
        <v>33</v>
      </c>
      <c r="E11802" t="s">
        <v>533</v>
      </c>
    </row>
    <row r="11803" spans="1:5" x14ac:dyDescent="0.25">
      <c r="A11803" t="s">
        <v>41020</v>
      </c>
      <c r="B11803" t="s">
        <v>20</v>
      </c>
      <c r="C11803" t="s">
        <v>19</v>
      </c>
      <c r="D11803" t="s">
        <v>33</v>
      </c>
      <c r="E11803" t="s">
        <v>533</v>
      </c>
    </row>
    <row r="11804" spans="1:5" x14ac:dyDescent="0.25">
      <c r="A11804" t="s">
        <v>41021</v>
      </c>
      <c r="B11804" t="s">
        <v>20</v>
      </c>
      <c r="C11804" t="s">
        <v>19</v>
      </c>
      <c r="D11804" t="s">
        <v>33</v>
      </c>
      <c r="E11804" t="s">
        <v>530</v>
      </c>
    </row>
    <row r="11805" spans="1:5" x14ac:dyDescent="0.25">
      <c r="A11805" t="s">
        <v>41022</v>
      </c>
      <c r="B11805" t="s">
        <v>20</v>
      </c>
      <c r="C11805" t="s">
        <v>19</v>
      </c>
      <c r="D11805" t="s">
        <v>33</v>
      </c>
      <c r="E11805" t="s">
        <v>533</v>
      </c>
    </row>
    <row r="11806" spans="1:5" x14ac:dyDescent="0.25">
      <c r="A11806" t="s">
        <v>41023</v>
      </c>
      <c r="B11806" t="s">
        <v>20</v>
      </c>
      <c r="C11806" t="s">
        <v>19</v>
      </c>
      <c r="D11806" t="s">
        <v>33</v>
      </c>
      <c r="E11806" t="s">
        <v>530</v>
      </c>
    </row>
    <row r="11807" spans="1:5" x14ac:dyDescent="0.25">
      <c r="A11807" t="s">
        <v>41024</v>
      </c>
      <c r="B11807" t="s">
        <v>20</v>
      </c>
      <c r="C11807" t="s">
        <v>19</v>
      </c>
      <c r="D11807" t="s">
        <v>33</v>
      </c>
      <c r="E11807" t="s">
        <v>530</v>
      </c>
    </row>
    <row r="11808" spans="1:5" x14ac:dyDescent="0.25">
      <c r="A11808" t="s">
        <v>41025</v>
      </c>
      <c r="B11808" t="s">
        <v>20</v>
      </c>
      <c r="C11808" t="s">
        <v>19</v>
      </c>
      <c r="D11808" t="s">
        <v>33</v>
      </c>
      <c r="E11808" t="s">
        <v>530</v>
      </c>
    </row>
    <row r="11809" spans="1:5" x14ac:dyDescent="0.25">
      <c r="A11809" t="s">
        <v>41026</v>
      </c>
      <c r="B11809" t="s">
        <v>20</v>
      </c>
      <c r="C11809" t="s">
        <v>19</v>
      </c>
      <c r="D11809" t="s">
        <v>33</v>
      </c>
      <c r="E11809" t="s">
        <v>533</v>
      </c>
    </row>
    <row r="11810" spans="1:5" x14ac:dyDescent="0.25">
      <c r="A11810" t="s">
        <v>41027</v>
      </c>
      <c r="B11810" t="s">
        <v>20</v>
      </c>
      <c r="C11810" t="s">
        <v>19</v>
      </c>
      <c r="D11810" t="s">
        <v>33</v>
      </c>
      <c r="E11810" t="s">
        <v>533</v>
      </c>
    </row>
    <row r="11811" spans="1:5" x14ac:dyDescent="0.25">
      <c r="A11811" t="s">
        <v>41028</v>
      </c>
      <c r="B11811" t="s">
        <v>20</v>
      </c>
      <c r="C11811" t="s">
        <v>19</v>
      </c>
      <c r="D11811" t="s">
        <v>33</v>
      </c>
      <c r="E11811" t="s">
        <v>530</v>
      </c>
    </row>
    <row r="11812" spans="1:5" x14ac:dyDescent="0.25">
      <c r="A11812" t="s">
        <v>41029</v>
      </c>
      <c r="B11812" t="s">
        <v>20</v>
      </c>
      <c r="C11812" t="s">
        <v>19</v>
      </c>
      <c r="D11812" t="s">
        <v>33</v>
      </c>
      <c r="E11812" t="s">
        <v>530</v>
      </c>
    </row>
    <row r="11813" spans="1:5" x14ac:dyDescent="0.25">
      <c r="A11813" t="s">
        <v>41030</v>
      </c>
      <c r="B11813" t="s">
        <v>20</v>
      </c>
      <c r="C11813" t="s">
        <v>19</v>
      </c>
      <c r="D11813" t="s">
        <v>33</v>
      </c>
      <c r="E11813" t="s">
        <v>553</v>
      </c>
    </row>
    <row r="11814" spans="1:5" x14ac:dyDescent="0.25">
      <c r="A11814" t="s">
        <v>41031</v>
      </c>
      <c r="B11814" t="s">
        <v>20</v>
      </c>
      <c r="C11814" t="s">
        <v>19</v>
      </c>
      <c r="D11814" t="s">
        <v>33</v>
      </c>
      <c r="E11814" t="s">
        <v>533</v>
      </c>
    </row>
    <row r="11815" spans="1:5" x14ac:dyDescent="0.25">
      <c r="A11815" t="s">
        <v>41032</v>
      </c>
      <c r="B11815" t="s">
        <v>20</v>
      </c>
      <c r="C11815" t="s">
        <v>19</v>
      </c>
      <c r="D11815" t="s">
        <v>33</v>
      </c>
      <c r="E11815" t="s">
        <v>530</v>
      </c>
    </row>
    <row r="11816" spans="1:5" x14ac:dyDescent="0.25">
      <c r="A11816" t="s">
        <v>41033</v>
      </c>
      <c r="B11816" t="s">
        <v>20</v>
      </c>
      <c r="C11816" t="s">
        <v>19</v>
      </c>
      <c r="D11816" t="s">
        <v>33</v>
      </c>
      <c r="E11816" t="s">
        <v>530</v>
      </c>
    </row>
    <row r="11817" spans="1:5" x14ac:dyDescent="0.25">
      <c r="A11817" t="s">
        <v>41034</v>
      </c>
      <c r="B11817" t="s">
        <v>20</v>
      </c>
      <c r="C11817" t="s">
        <v>19</v>
      </c>
      <c r="D11817" t="s">
        <v>33</v>
      </c>
      <c r="E11817" t="s">
        <v>530</v>
      </c>
    </row>
    <row r="11818" spans="1:5" x14ac:dyDescent="0.25">
      <c r="A11818" t="s">
        <v>41035</v>
      </c>
      <c r="B11818" t="s">
        <v>20</v>
      </c>
      <c r="C11818" t="s">
        <v>19</v>
      </c>
      <c r="D11818" t="s">
        <v>33</v>
      </c>
      <c r="E11818" t="s">
        <v>530</v>
      </c>
    </row>
    <row r="11819" spans="1:5" x14ac:dyDescent="0.25">
      <c r="A11819" t="s">
        <v>41036</v>
      </c>
      <c r="B11819" t="s">
        <v>20</v>
      </c>
      <c r="C11819" t="s">
        <v>19</v>
      </c>
      <c r="D11819" t="s">
        <v>33</v>
      </c>
      <c r="E11819" t="s">
        <v>530</v>
      </c>
    </row>
    <row r="11820" spans="1:5" x14ac:dyDescent="0.25">
      <c r="A11820" t="s">
        <v>41037</v>
      </c>
      <c r="B11820" t="s">
        <v>20</v>
      </c>
      <c r="C11820" t="s">
        <v>19</v>
      </c>
      <c r="D11820" t="s">
        <v>33</v>
      </c>
      <c r="E11820" t="s">
        <v>533</v>
      </c>
    </row>
    <row r="11821" spans="1:5" x14ac:dyDescent="0.25">
      <c r="A11821" t="s">
        <v>41038</v>
      </c>
      <c r="B11821" t="s">
        <v>20</v>
      </c>
      <c r="C11821" t="s">
        <v>19</v>
      </c>
      <c r="D11821" t="s">
        <v>33</v>
      </c>
      <c r="E11821" t="s">
        <v>530</v>
      </c>
    </row>
    <row r="11822" spans="1:5" x14ac:dyDescent="0.25">
      <c r="A11822" t="s">
        <v>41039</v>
      </c>
      <c r="B11822" t="s">
        <v>20</v>
      </c>
      <c r="C11822" t="s">
        <v>19</v>
      </c>
      <c r="D11822" t="s">
        <v>33</v>
      </c>
      <c r="E11822" t="s">
        <v>533</v>
      </c>
    </row>
    <row r="11823" spans="1:5" x14ac:dyDescent="0.25">
      <c r="A11823" t="s">
        <v>41040</v>
      </c>
      <c r="B11823" t="s">
        <v>20</v>
      </c>
      <c r="C11823" t="s">
        <v>19</v>
      </c>
      <c r="D11823" t="s">
        <v>33</v>
      </c>
      <c r="E11823" t="s">
        <v>562</v>
      </c>
    </row>
    <row r="11824" spans="1:5" x14ac:dyDescent="0.25">
      <c r="A11824" t="s">
        <v>41041</v>
      </c>
      <c r="B11824" t="s">
        <v>20</v>
      </c>
      <c r="C11824" t="s">
        <v>19</v>
      </c>
      <c r="D11824" t="s">
        <v>33</v>
      </c>
      <c r="E11824" t="s">
        <v>530</v>
      </c>
    </row>
    <row r="11825" spans="1:5" x14ac:dyDescent="0.25">
      <c r="A11825" t="s">
        <v>41042</v>
      </c>
      <c r="B11825" t="s">
        <v>20</v>
      </c>
      <c r="C11825" t="s">
        <v>19</v>
      </c>
      <c r="D11825" t="s">
        <v>33</v>
      </c>
      <c r="E11825" t="s">
        <v>538</v>
      </c>
    </row>
    <row r="11826" spans="1:5" x14ac:dyDescent="0.25">
      <c r="A11826" t="s">
        <v>41043</v>
      </c>
      <c r="B11826" t="s">
        <v>20</v>
      </c>
      <c r="C11826" t="s">
        <v>19</v>
      </c>
      <c r="D11826" t="s">
        <v>33</v>
      </c>
      <c r="E11826" t="s">
        <v>530</v>
      </c>
    </row>
    <row r="11827" spans="1:5" x14ac:dyDescent="0.25">
      <c r="A11827" t="s">
        <v>41044</v>
      </c>
      <c r="B11827" t="s">
        <v>20</v>
      </c>
      <c r="C11827" t="s">
        <v>19</v>
      </c>
      <c r="D11827" t="s">
        <v>33</v>
      </c>
      <c r="E11827" t="s">
        <v>562</v>
      </c>
    </row>
    <row r="11828" spans="1:5" x14ac:dyDescent="0.25">
      <c r="A11828" t="s">
        <v>41045</v>
      </c>
      <c r="B11828" t="s">
        <v>20</v>
      </c>
      <c r="C11828" t="s">
        <v>19</v>
      </c>
      <c r="D11828" t="s">
        <v>33</v>
      </c>
      <c r="E11828" t="s">
        <v>562</v>
      </c>
    </row>
    <row r="11829" spans="1:5" x14ac:dyDescent="0.25">
      <c r="A11829" t="s">
        <v>41046</v>
      </c>
      <c r="B11829" t="s">
        <v>20</v>
      </c>
      <c r="C11829" t="s">
        <v>19</v>
      </c>
      <c r="D11829" t="s">
        <v>33</v>
      </c>
      <c r="E11829" t="s">
        <v>533</v>
      </c>
    </row>
    <row r="11830" spans="1:5" x14ac:dyDescent="0.25">
      <c r="A11830" t="s">
        <v>41047</v>
      </c>
      <c r="B11830" t="s">
        <v>20</v>
      </c>
      <c r="C11830" t="s">
        <v>19</v>
      </c>
      <c r="D11830" t="s">
        <v>33</v>
      </c>
      <c r="E11830" t="s">
        <v>553</v>
      </c>
    </row>
    <row r="11831" spans="1:5" x14ac:dyDescent="0.25">
      <c r="A11831" t="s">
        <v>41048</v>
      </c>
      <c r="B11831" t="s">
        <v>20</v>
      </c>
      <c r="C11831" t="s">
        <v>19</v>
      </c>
      <c r="D11831" t="s">
        <v>33</v>
      </c>
      <c r="E11831" t="s">
        <v>562</v>
      </c>
    </row>
    <row r="11832" spans="1:5" x14ac:dyDescent="0.25">
      <c r="A11832" t="s">
        <v>41049</v>
      </c>
      <c r="B11832" t="s">
        <v>20</v>
      </c>
      <c r="C11832" t="s">
        <v>19</v>
      </c>
      <c r="D11832" t="s">
        <v>33</v>
      </c>
      <c r="E11832" t="s">
        <v>530</v>
      </c>
    </row>
    <row r="11833" spans="1:5" x14ac:dyDescent="0.25">
      <c r="A11833" t="s">
        <v>41050</v>
      </c>
      <c r="B11833" t="s">
        <v>20</v>
      </c>
      <c r="C11833" t="s">
        <v>19</v>
      </c>
      <c r="D11833" t="s">
        <v>33</v>
      </c>
      <c r="E11833" t="s">
        <v>530</v>
      </c>
    </row>
    <row r="11834" spans="1:5" x14ac:dyDescent="0.25">
      <c r="A11834" t="s">
        <v>41051</v>
      </c>
      <c r="B11834" t="s">
        <v>20</v>
      </c>
      <c r="C11834" t="s">
        <v>19</v>
      </c>
      <c r="D11834" t="s">
        <v>33</v>
      </c>
      <c r="E11834" t="s">
        <v>533</v>
      </c>
    </row>
    <row r="11835" spans="1:5" x14ac:dyDescent="0.25">
      <c r="A11835" t="s">
        <v>41052</v>
      </c>
      <c r="B11835" t="s">
        <v>20</v>
      </c>
      <c r="C11835" t="s">
        <v>19</v>
      </c>
      <c r="D11835" t="s">
        <v>33</v>
      </c>
      <c r="E11835" t="s">
        <v>530</v>
      </c>
    </row>
    <row r="11836" spans="1:5" x14ac:dyDescent="0.25">
      <c r="A11836" t="s">
        <v>41053</v>
      </c>
      <c r="B11836" t="s">
        <v>20</v>
      </c>
      <c r="C11836" t="s">
        <v>19</v>
      </c>
      <c r="D11836" t="s">
        <v>65</v>
      </c>
      <c r="E11836" t="s">
        <v>533</v>
      </c>
    </row>
    <row r="11837" spans="1:5" x14ac:dyDescent="0.25">
      <c r="A11837" t="s">
        <v>41054</v>
      </c>
      <c r="B11837" t="s">
        <v>20</v>
      </c>
      <c r="C11837" t="s">
        <v>19</v>
      </c>
      <c r="D11837" t="s">
        <v>33</v>
      </c>
      <c r="E11837" t="s">
        <v>533</v>
      </c>
    </row>
    <row r="11838" spans="1:5" x14ac:dyDescent="0.25">
      <c r="A11838" t="s">
        <v>41055</v>
      </c>
      <c r="B11838" t="s">
        <v>20</v>
      </c>
      <c r="C11838" t="s">
        <v>19</v>
      </c>
      <c r="D11838" t="s">
        <v>33</v>
      </c>
      <c r="E11838" t="s">
        <v>533</v>
      </c>
    </row>
    <row r="11839" spans="1:5" x14ac:dyDescent="0.25">
      <c r="A11839" t="s">
        <v>41056</v>
      </c>
      <c r="B11839" t="s">
        <v>20</v>
      </c>
      <c r="C11839" t="s">
        <v>19</v>
      </c>
      <c r="D11839" t="s">
        <v>33</v>
      </c>
      <c r="E11839" t="s">
        <v>530</v>
      </c>
    </row>
    <row r="11840" spans="1:5" x14ac:dyDescent="0.25">
      <c r="A11840" t="s">
        <v>41057</v>
      </c>
      <c r="B11840" t="s">
        <v>20</v>
      </c>
      <c r="C11840" t="s">
        <v>19</v>
      </c>
      <c r="D11840" t="s">
        <v>33</v>
      </c>
      <c r="E11840" t="s">
        <v>530</v>
      </c>
    </row>
    <row r="11841" spans="1:5" x14ac:dyDescent="0.25">
      <c r="A11841" t="s">
        <v>41058</v>
      </c>
      <c r="B11841" t="s">
        <v>20</v>
      </c>
      <c r="C11841" t="s">
        <v>19</v>
      </c>
      <c r="D11841" t="s">
        <v>33</v>
      </c>
      <c r="E11841" t="s">
        <v>533</v>
      </c>
    </row>
    <row r="11842" spans="1:5" x14ac:dyDescent="0.25">
      <c r="A11842" t="s">
        <v>41059</v>
      </c>
      <c r="B11842" t="s">
        <v>20</v>
      </c>
      <c r="C11842" t="s">
        <v>19</v>
      </c>
      <c r="D11842" t="s">
        <v>33</v>
      </c>
      <c r="E11842" t="s">
        <v>562</v>
      </c>
    </row>
    <row r="11843" spans="1:5" x14ac:dyDescent="0.25">
      <c r="A11843" t="s">
        <v>41060</v>
      </c>
      <c r="B11843" t="s">
        <v>20</v>
      </c>
      <c r="C11843" t="s">
        <v>19</v>
      </c>
      <c r="D11843" t="s">
        <v>33</v>
      </c>
      <c r="E11843" t="s">
        <v>530</v>
      </c>
    </row>
    <row r="11844" spans="1:5" x14ac:dyDescent="0.25">
      <c r="A11844" t="s">
        <v>41061</v>
      </c>
      <c r="B11844" t="s">
        <v>20</v>
      </c>
      <c r="C11844" t="s">
        <v>19</v>
      </c>
      <c r="D11844" t="s">
        <v>33</v>
      </c>
      <c r="E11844" t="s">
        <v>530</v>
      </c>
    </row>
    <row r="11845" spans="1:5" x14ac:dyDescent="0.25">
      <c r="A11845" t="s">
        <v>41062</v>
      </c>
      <c r="B11845" t="s">
        <v>20</v>
      </c>
      <c r="C11845" t="s">
        <v>19</v>
      </c>
      <c r="D11845" t="s">
        <v>33</v>
      </c>
      <c r="E11845" t="s">
        <v>533</v>
      </c>
    </row>
    <row r="11846" spans="1:5" x14ac:dyDescent="0.25">
      <c r="A11846" t="s">
        <v>41063</v>
      </c>
      <c r="B11846" t="s">
        <v>20</v>
      </c>
      <c r="C11846" t="s">
        <v>19</v>
      </c>
      <c r="D11846" t="s">
        <v>33</v>
      </c>
      <c r="E11846" t="s">
        <v>533</v>
      </c>
    </row>
    <row r="11847" spans="1:5" x14ac:dyDescent="0.25">
      <c r="A11847" t="s">
        <v>41064</v>
      </c>
      <c r="B11847" t="s">
        <v>20</v>
      </c>
      <c r="C11847" t="s">
        <v>19</v>
      </c>
      <c r="D11847" t="s">
        <v>33</v>
      </c>
      <c r="E11847" t="s">
        <v>530</v>
      </c>
    </row>
    <row r="11848" spans="1:5" x14ac:dyDescent="0.25">
      <c r="A11848" t="s">
        <v>41065</v>
      </c>
      <c r="B11848" t="s">
        <v>20</v>
      </c>
      <c r="C11848" t="s">
        <v>19</v>
      </c>
      <c r="D11848" t="s">
        <v>33</v>
      </c>
      <c r="E11848" t="s">
        <v>533</v>
      </c>
    </row>
    <row r="11849" spans="1:5" x14ac:dyDescent="0.25">
      <c r="A11849" t="s">
        <v>41066</v>
      </c>
      <c r="B11849" t="s">
        <v>20</v>
      </c>
      <c r="C11849" t="s">
        <v>19</v>
      </c>
      <c r="D11849" t="s">
        <v>33</v>
      </c>
      <c r="E11849" t="s">
        <v>533</v>
      </c>
    </row>
    <row r="11850" spans="1:5" x14ac:dyDescent="0.25">
      <c r="A11850" t="s">
        <v>41067</v>
      </c>
      <c r="B11850" t="s">
        <v>20</v>
      </c>
      <c r="C11850" t="s">
        <v>19</v>
      </c>
      <c r="D11850" t="s">
        <v>33</v>
      </c>
      <c r="E11850" t="s">
        <v>530</v>
      </c>
    </row>
    <row r="11851" spans="1:5" x14ac:dyDescent="0.25">
      <c r="A11851" t="s">
        <v>41068</v>
      </c>
      <c r="B11851" t="s">
        <v>20</v>
      </c>
      <c r="C11851" t="s">
        <v>19</v>
      </c>
      <c r="D11851" t="s">
        <v>33</v>
      </c>
      <c r="E11851" t="s">
        <v>530</v>
      </c>
    </row>
    <row r="11852" spans="1:5" x14ac:dyDescent="0.25">
      <c r="A11852" t="s">
        <v>41069</v>
      </c>
      <c r="B11852" t="s">
        <v>20</v>
      </c>
      <c r="C11852" t="s">
        <v>19</v>
      </c>
      <c r="D11852" t="s">
        <v>33</v>
      </c>
      <c r="E11852" t="s">
        <v>533</v>
      </c>
    </row>
    <row r="11853" spans="1:5" x14ac:dyDescent="0.25">
      <c r="A11853" t="s">
        <v>41070</v>
      </c>
      <c r="B11853" t="s">
        <v>20</v>
      </c>
      <c r="C11853" t="s">
        <v>19</v>
      </c>
      <c r="D11853" t="s">
        <v>33</v>
      </c>
      <c r="E11853" t="s">
        <v>538</v>
      </c>
    </row>
    <row r="11854" spans="1:5" x14ac:dyDescent="0.25">
      <c r="A11854" t="s">
        <v>41071</v>
      </c>
      <c r="B11854" t="s">
        <v>20</v>
      </c>
      <c r="C11854" t="s">
        <v>19</v>
      </c>
      <c r="D11854" t="s">
        <v>33</v>
      </c>
      <c r="E11854" t="s">
        <v>533</v>
      </c>
    </row>
    <row r="11855" spans="1:5" x14ac:dyDescent="0.25">
      <c r="A11855" t="s">
        <v>41072</v>
      </c>
      <c r="B11855" t="s">
        <v>20</v>
      </c>
      <c r="C11855" t="s">
        <v>19</v>
      </c>
      <c r="D11855" t="s">
        <v>33</v>
      </c>
      <c r="E11855" t="s">
        <v>530</v>
      </c>
    </row>
    <row r="11856" spans="1:5" x14ac:dyDescent="0.25">
      <c r="A11856" t="s">
        <v>41073</v>
      </c>
      <c r="B11856" t="s">
        <v>20</v>
      </c>
      <c r="C11856" t="s">
        <v>19</v>
      </c>
      <c r="D11856" t="s">
        <v>33</v>
      </c>
      <c r="E11856" t="s">
        <v>530</v>
      </c>
    </row>
    <row r="11857" spans="1:5" x14ac:dyDescent="0.25">
      <c r="A11857" t="s">
        <v>41074</v>
      </c>
      <c r="B11857" t="s">
        <v>20</v>
      </c>
      <c r="C11857" t="s">
        <v>19</v>
      </c>
      <c r="D11857" t="s">
        <v>33</v>
      </c>
      <c r="E11857" t="s">
        <v>530</v>
      </c>
    </row>
    <row r="11858" spans="1:5" x14ac:dyDescent="0.25">
      <c r="A11858" t="s">
        <v>41075</v>
      </c>
      <c r="B11858" t="s">
        <v>20</v>
      </c>
      <c r="C11858" t="s">
        <v>19</v>
      </c>
      <c r="D11858" t="s">
        <v>33</v>
      </c>
      <c r="E11858" t="s">
        <v>533</v>
      </c>
    </row>
    <row r="11859" spans="1:5" x14ac:dyDescent="0.25">
      <c r="A11859" t="s">
        <v>41076</v>
      </c>
      <c r="B11859" t="s">
        <v>20</v>
      </c>
      <c r="C11859" t="s">
        <v>19</v>
      </c>
      <c r="D11859" t="s">
        <v>33</v>
      </c>
      <c r="E11859" t="s">
        <v>553</v>
      </c>
    </row>
    <row r="11860" spans="1:5" x14ac:dyDescent="0.25">
      <c r="A11860" t="s">
        <v>41077</v>
      </c>
      <c r="B11860" t="s">
        <v>20</v>
      </c>
      <c r="C11860" t="s">
        <v>19</v>
      </c>
      <c r="D11860" t="s">
        <v>33</v>
      </c>
      <c r="E11860" t="s">
        <v>533</v>
      </c>
    </row>
    <row r="11861" spans="1:5" x14ac:dyDescent="0.25">
      <c r="A11861" t="s">
        <v>41078</v>
      </c>
      <c r="B11861" t="s">
        <v>20</v>
      </c>
      <c r="C11861" t="s">
        <v>19</v>
      </c>
      <c r="D11861" t="s">
        <v>33</v>
      </c>
      <c r="E11861" t="s">
        <v>533</v>
      </c>
    </row>
    <row r="11862" spans="1:5" x14ac:dyDescent="0.25">
      <c r="A11862" t="s">
        <v>41079</v>
      </c>
      <c r="B11862" t="s">
        <v>20</v>
      </c>
      <c r="C11862" t="s">
        <v>19</v>
      </c>
      <c r="D11862" t="s">
        <v>33</v>
      </c>
      <c r="E11862" t="s">
        <v>530</v>
      </c>
    </row>
    <row r="11863" spans="1:5" x14ac:dyDescent="0.25">
      <c r="A11863" t="s">
        <v>41080</v>
      </c>
      <c r="B11863" t="s">
        <v>20</v>
      </c>
      <c r="C11863" t="s">
        <v>19</v>
      </c>
      <c r="D11863" t="s">
        <v>69</v>
      </c>
      <c r="E11863" t="s">
        <v>533</v>
      </c>
    </row>
    <row r="11864" spans="1:5" x14ac:dyDescent="0.25">
      <c r="A11864" t="s">
        <v>41081</v>
      </c>
      <c r="B11864" t="s">
        <v>20</v>
      </c>
      <c r="C11864" t="s">
        <v>19</v>
      </c>
      <c r="D11864" t="s">
        <v>33</v>
      </c>
      <c r="E11864" t="s">
        <v>533</v>
      </c>
    </row>
    <row r="11865" spans="1:5" x14ac:dyDescent="0.25">
      <c r="A11865" t="s">
        <v>41082</v>
      </c>
      <c r="B11865" t="s">
        <v>20</v>
      </c>
      <c r="C11865" t="s">
        <v>19</v>
      </c>
      <c r="D11865" t="s">
        <v>65</v>
      </c>
      <c r="E11865" t="s">
        <v>533</v>
      </c>
    </row>
    <row r="11866" spans="1:5" x14ac:dyDescent="0.25">
      <c r="A11866" t="s">
        <v>41083</v>
      </c>
      <c r="B11866" t="s">
        <v>20</v>
      </c>
      <c r="C11866" t="s">
        <v>19</v>
      </c>
      <c r="D11866" t="s">
        <v>33</v>
      </c>
      <c r="E11866" t="s">
        <v>538</v>
      </c>
    </row>
    <row r="11867" spans="1:5" x14ac:dyDescent="0.25">
      <c r="A11867" t="s">
        <v>41084</v>
      </c>
      <c r="B11867" t="s">
        <v>20</v>
      </c>
      <c r="C11867" t="s">
        <v>19</v>
      </c>
      <c r="D11867" t="s">
        <v>33</v>
      </c>
      <c r="E11867" t="s">
        <v>553</v>
      </c>
    </row>
    <row r="11868" spans="1:5" x14ac:dyDescent="0.25">
      <c r="A11868" t="s">
        <v>41085</v>
      </c>
      <c r="B11868" t="s">
        <v>20</v>
      </c>
      <c r="C11868" t="s">
        <v>19</v>
      </c>
      <c r="D11868" t="s">
        <v>33</v>
      </c>
      <c r="E11868" t="s">
        <v>538</v>
      </c>
    </row>
    <row r="11869" spans="1:5" x14ac:dyDescent="0.25">
      <c r="A11869" t="s">
        <v>41086</v>
      </c>
      <c r="B11869" t="s">
        <v>20</v>
      </c>
      <c r="C11869" t="s">
        <v>19</v>
      </c>
      <c r="D11869" t="s">
        <v>33</v>
      </c>
      <c r="E11869" t="s">
        <v>538</v>
      </c>
    </row>
    <row r="11870" spans="1:5" x14ac:dyDescent="0.25">
      <c r="A11870" t="s">
        <v>41087</v>
      </c>
      <c r="B11870" t="s">
        <v>20</v>
      </c>
      <c r="C11870" t="s">
        <v>19</v>
      </c>
      <c r="D11870" t="s">
        <v>33</v>
      </c>
      <c r="E11870" t="s">
        <v>538</v>
      </c>
    </row>
    <row r="11871" spans="1:5" x14ac:dyDescent="0.25">
      <c r="A11871" t="s">
        <v>41088</v>
      </c>
      <c r="B11871" t="s">
        <v>20</v>
      </c>
      <c r="C11871" t="s">
        <v>19</v>
      </c>
      <c r="D11871" t="s">
        <v>33</v>
      </c>
      <c r="E11871" t="s">
        <v>533</v>
      </c>
    </row>
    <row r="11872" spans="1:5" x14ac:dyDescent="0.25">
      <c r="A11872" t="s">
        <v>41089</v>
      </c>
      <c r="B11872" t="s">
        <v>20</v>
      </c>
      <c r="C11872" t="s">
        <v>19</v>
      </c>
      <c r="D11872" t="s">
        <v>33</v>
      </c>
      <c r="E11872" t="s">
        <v>530</v>
      </c>
    </row>
    <row r="11873" spans="1:5" x14ac:dyDescent="0.25">
      <c r="A11873" t="s">
        <v>41090</v>
      </c>
      <c r="B11873" t="s">
        <v>20</v>
      </c>
      <c r="C11873" t="s">
        <v>19</v>
      </c>
      <c r="D11873" t="s">
        <v>33</v>
      </c>
      <c r="E11873" t="s">
        <v>553</v>
      </c>
    </row>
    <row r="11874" spans="1:5" x14ac:dyDescent="0.25">
      <c r="A11874" t="s">
        <v>41091</v>
      </c>
      <c r="B11874" t="s">
        <v>20</v>
      </c>
      <c r="C11874" t="s">
        <v>19</v>
      </c>
      <c r="D11874" t="s">
        <v>33</v>
      </c>
      <c r="E11874" t="s">
        <v>530</v>
      </c>
    </row>
    <row r="11875" spans="1:5" x14ac:dyDescent="0.25">
      <c r="A11875" t="s">
        <v>41092</v>
      </c>
      <c r="B11875" t="s">
        <v>20</v>
      </c>
      <c r="C11875" t="s">
        <v>19</v>
      </c>
      <c r="D11875" t="s">
        <v>33</v>
      </c>
      <c r="E11875" t="s">
        <v>530</v>
      </c>
    </row>
    <row r="11876" spans="1:5" x14ac:dyDescent="0.25">
      <c r="A11876" t="s">
        <v>41093</v>
      </c>
      <c r="B11876" t="s">
        <v>20</v>
      </c>
      <c r="C11876" t="s">
        <v>19</v>
      </c>
      <c r="D11876" t="s">
        <v>33</v>
      </c>
      <c r="E11876" t="s">
        <v>530</v>
      </c>
    </row>
    <row r="11877" spans="1:5" x14ac:dyDescent="0.25">
      <c r="A11877" t="s">
        <v>41094</v>
      </c>
      <c r="B11877" t="s">
        <v>20</v>
      </c>
      <c r="C11877" t="s">
        <v>19</v>
      </c>
      <c r="D11877" t="s">
        <v>33</v>
      </c>
      <c r="E11877" t="s">
        <v>562</v>
      </c>
    </row>
    <row r="11878" spans="1:5" x14ac:dyDescent="0.25">
      <c r="A11878" t="s">
        <v>41095</v>
      </c>
      <c r="B11878" t="s">
        <v>20</v>
      </c>
      <c r="C11878" t="s">
        <v>19</v>
      </c>
      <c r="D11878" t="s">
        <v>65</v>
      </c>
      <c r="E11878" t="s">
        <v>533</v>
      </c>
    </row>
    <row r="11879" spans="1:5" x14ac:dyDescent="0.25">
      <c r="A11879" t="s">
        <v>41096</v>
      </c>
      <c r="B11879" t="s">
        <v>20</v>
      </c>
      <c r="C11879" t="s">
        <v>19</v>
      </c>
      <c r="D11879" t="s">
        <v>33</v>
      </c>
      <c r="E11879" t="s">
        <v>533</v>
      </c>
    </row>
    <row r="11880" spans="1:5" x14ac:dyDescent="0.25">
      <c r="A11880" t="s">
        <v>41097</v>
      </c>
      <c r="B11880" t="s">
        <v>20</v>
      </c>
      <c r="C11880" t="s">
        <v>19</v>
      </c>
      <c r="D11880" t="s">
        <v>33</v>
      </c>
      <c r="E11880" t="s">
        <v>530</v>
      </c>
    </row>
    <row r="11881" spans="1:5" x14ac:dyDescent="0.25">
      <c r="A11881" t="s">
        <v>41098</v>
      </c>
      <c r="B11881" t="s">
        <v>20</v>
      </c>
      <c r="C11881" t="s">
        <v>19</v>
      </c>
      <c r="D11881" t="s">
        <v>33</v>
      </c>
      <c r="E11881" t="s">
        <v>533</v>
      </c>
    </row>
    <row r="11882" spans="1:5" x14ac:dyDescent="0.25">
      <c r="A11882" t="s">
        <v>41099</v>
      </c>
      <c r="B11882" t="s">
        <v>20</v>
      </c>
      <c r="C11882" t="s">
        <v>19</v>
      </c>
      <c r="D11882" t="s">
        <v>33</v>
      </c>
      <c r="E11882" t="s">
        <v>530</v>
      </c>
    </row>
    <row r="11883" spans="1:5" x14ac:dyDescent="0.25">
      <c r="A11883" t="s">
        <v>41100</v>
      </c>
      <c r="B11883" t="s">
        <v>20</v>
      </c>
      <c r="C11883" t="s">
        <v>19</v>
      </c>
      <c r="D11883" t="s">
        <v>33</v>
      </c>
      <c r="E11883" t="s">
        <v>530</v>
      </c>
    </row>
    <row r="11884" spans="1:5" x14ac:dyDescent="0.25">
      <c r="A11884" t="s">
        <v>41101</v>
      </c>
      <c r="B11884" t="s">
        <v>20</v>
      </c>
      <c r="C11884" t="s">
        <v>19</v>
      </c>
      <c r="D11884" t="s">
        <v>33</v>
      </c>
      <c r="E11884" t="s">
        <v>533</v>
      </c>
    </row>
    <row r="11885" spans="1:5" x14ac:dyDescent="0.25">
      <c r="A11885" t="s">
        <v>41102</v>
      </c>
      <c r="B11885" t="s">
        <v>20</v>
      </c>
      <c r="C11885" t="s">
        <v>19</v>
      </c>
      <c r="D11885" t="s">
        <v>33</v>
      </c>
      <c r="E11885" t="s">
        <v>538</v>
      </c>
    </row>
    <row r="11886" spans="1:5" x14ac:dyDescent="0.25">
      <c r="A11886" t="s">
        <v>41103</v>
      </c>
      <c r="B11886" t="s">
        <v>20</v>
      </c>
      <c r="C11886" t="s">
        <v>19</v>
      </c>
      <c r="D11886" t="s">
        <v>33</v>
      </c>
      <c r="E11886" t="s">
        <v>538</v>
      </c>
    </row>
    <row r="11887" spans="1:5" x14ac:dyDescent="0.25">
      <c r="A11887" t="s">
        <v>41104</v>
      </c>
      <c r="B11887" t="s">
        <v>20</v>
      </c>
      <c r="C11887" t="s">
        <v>19</v>
      </c>
      <c r="D11887" t="s">
        <v>33</v>
      </c>
      <c r="E11887" t="s">
        <v>533</v>
      </c>
    </row>
    <row r="11888" spans="1:5" x14ac:dyDescent="0.25">
      <c r="A11888" t="s">
        <v>41105</v>
      </c>
      <c r="B11888" t="s">
        <v>20</v>
      </c>
      <c r="C11888" t="s">
        <v>19</v>
      </c>
      <c r="D11888" t="s">
        <v>33</v>
      </c>
      <c r="E11888" t="s">
        <v>553</v>
      </c>
    </row>
    <row r="11889" spans="1:5" x14ac:dyDescent="0.25">
      <c r="A11889" t="s">
        <v>41106</v>
      </c>
      <c r="B11889" t="s">
        <v>20</v>
      </c>
      <c r="C11889" t="s">
        <v>19</v>
      </c>
      <c r="D11889" t="s">
        <v>33</v>
      </c>
      <c r="E11889" t="s">
        <v>530</v>
      </c>
    </row>
    <row r="11890" spans="1:5" x14ac:dyDescent="0.25">
      <c r="A11890" t="s">
        <v>41107</v>
      </c>
      <c r="B11890" t="s">
        <v>20</v>
      </c>
      <c r="C11890" t="s">
        <v>19</v>
      </c>
      <c r="D11890" t="s">
        <v>33</v>
      </c>
      <c r="E11890" t="s">
        <v>533</v>
      </c>
    </row>
    <row r="11891" spans="1:5" x14ac:dyDescent="0.25">
      <c r="A11891" t="s">
        <v>41108</v>
      </c>
      <c r="B11891" t="s">
        <v>20</v>
      </c>
      <c r="C11891" t="s">
        <v>19</v>
      </c>
      <c r="D11891" t="s">
        <v>33</v>
      </c>
      <c r="E11891" t="s">
        <v>533</v>
      </c>
    </row>
    <row r="11892" spans="1:5" x14ac:dyDescent="0.25">
      <c r="A11892" t="s">
        <v>41109</v>
      </c>
      <c r="B11892" t="s">
        <v>20</v>
      </c>
      <c r="C11892" t="s">
        <v>19</v>
      </c>
      <c r="D11892" t="s">
        <v>33</v>
      </c>
      <c r="E11892" t="s">
        <v>530</v>
      </c>
    </row>
    <row r="11893" spans="1:5" x14ac:dyDescent="0.25">
      <c r="A11893" t="s">
        <v>41110</v>
      </c>
      <c r="B11893" t="s">
        <v>20</v>
      </c>
      <c r="C11893" t="s">
        <v>19</v>
      </c>
      <c r="D11893" t="s">
        <v>33</v>
      </c>
      <c r="E11893" t="s">
        <v>538</v>
      </c>
    </row>
    <row r="11894" spans="1:5" x14ac:dyDescent="0.25">
      <c r="A11894" t="s">
        <v>41111</v>
      </c>
      <c r="B11894" t="s">
        <v>20</v>
      </c>
      <c r="C11894" t="s">
        <v>19</v>
      </c>
      <c r="D11894" t="s">
        <v>33</v>
      </c>
      <c r="E11894" t="s">
        <v>530</v>
      </c>
    </row>
    <row r="11895" spans="1:5" x14ac:dyDescent="0.25">
      <c r="A11895" t="s">
        <v>41112</v>
      </c>
      <c r="B11895" t="s">
        <v>20</v>
      </c>
      <c r="C11895" t="s">
        <v>19</v>
      </c>
      <c r="D11895" t="s">
        <v>33</v>
      </c>
      <c r="E11895" t="s">
        <v>533</v>
      </c>
    </row>
    <row r="11896" spans="1:5" x14ac:dyDescent="0.25">
      <c r="A11896" t="s">
        <v>41113</v>
      </c>
      <c r="B11896" t="s">
        <v>20</v>
      </c>
      <c r="C11896" t="s">
        <v>19</v>
      </c>
      <c r="D11896" t="s">
        <v>33</v>
      </c>
      <c r="E11896" t="s">
        <v>771</v>
      </c>
    </row>
    <row r="11897" spans="1:5" x14ac:dyDescent="0.25">
      <c r="A11897" t="s">
        <v>41114</v>
      </c>
      <c r="B11897" t="s">
        <v>20</v>
      </c>
      <c r="C11897" t="s">
        <v>19</v>
      </c>
      <c r="D11897" t="s">
        <v>33</v>
      </c>
      <c r="E11897" t="s">
        <v>533</v>
      </c>
    </row>
    <row r="11898" spans="1:5" x14ac:dyDescent="0.25">
      <c r="A11898" t="s">
        <v>41115</v>
      </c>
      <c r="B11898" t="s">
        <v>20</v>
      </c>
      <c r="C11898" t="s">
        <v>19</v>
      </c>
      <c r="D11898" t="s">
        <v>33</v>
      </c>
      <c r="E11898" t="s">
        <v>533</v>
      </c>
    </row>
    <row r="11899" spans="1:5" x14ac:dyDescent="0.25">
      <c r="A11899" t="s">
        <v>41116</v>
      </c>
      <c r="B11899" t="s">
        <v>20</v>
      </c>
      <c r="C11899" t="s">
        <v>19</v>
      </c>
      <c r="D11899" t="s">
        <v>33</v>
      </c>
      <c r="E11899" t="s">
        <v>530</v>
      </c>
    </row>
    <row r="11900" spans="1:5" x14ac:dyDescent="0.25">
      <c r="A11900" t="s">
        <v>41117</v>
      </c>
      <c r="B11900" t="s">
        <v>20</v>
      </c>
      <c r="C11900" t="s">
        <v>19</v>
      </c>
      <c r="D11900" t="s">
        <v>33</v>
      </c>
      <c r="E11900" t="s">
        <v>530</v>
      </c>
    </row>
    <row r="11901" spans="1:5" x14ac:dyDescent="0.25">
      <c r="A11901" t="s">
        <v>41118</v>
      </c>
      <c r="B11901" t="s">
        <v>20</v>
      </c>
      <c r="C11901" t="s">
        <v>19</v>
      </c>
      <c r="D11901" t="s">
        <v>33</v>
      </c>
      <c r="E11901" t="s">
        <v>562</v>
      </c>
    </row>
    <row r="11902" spans="1:5" x14ac:dyDescent="0.25">
      <c r="A11902" t="s">
        <v>41119</v>
      </c>
      <c r="B11902" t="s">
        <v>20</v>
      </c>
      <c r="C11902" t="s">
        <v>19</v>
      </c>
      <c r="D11902" t="s">
        <v>33</v>
      </c>
      <c r="E11902" t="s">
        <v>538</v>
      </c>
    </row>
    <row r="11903" spans="1:5" x14ac:dyDescent="0.25">
      <c r="A11903" t="s">
        <v>41120</v>
      </c>
      <c r="B11903" t="s">
        <v>20</v>
      </c>
      <c r="C11903" t="s">
        <v>19</v>
      </c>
      <c r="D11903" t="s">
        <v>33</v>
      </c>
      <c r="E11903" t="s">
        <v>538</v>
      </c>
    </row>
    <row r="11904" spans="1:5" x14ac:dyDescent="0.25">
      <c r="A11904" t="s">
        <v>41121</v>
      </c>
      <c r="B11904" t="s">
        <v>20</v>
      </c>
      <c r="C11904" t="s">
        <v>19</v>
      </c>
      <c r="D11904" t="s">
        <v>33</v>
      </c>
      <c r="E11904" t="s">
        <v>538</v>
      </c>
    </row>
    <row r="11905" spans="1:5" x14ac:dyDescent="0.25">
      <c r="A11905" t="s">
        <v>41122</v>
      </c>
      <c r="B11905" t="s">
        <v>20</v>
      </c>
      <c r="C11905" t="s">
        <v>19</v>
      </c>
      <c r="D11905" t="s">
        <v>33</v>
      </c>
      <c r="E11905" t="s">
        <v>533</v>
      </c>
    </row>
    <row r="11906" spans="1:5" x14ac:dyDescent="0.25">
      <c r="A11906" t="s">
        <v>41123</v>
      </c>
      <c r="B11906" t="s">
        <v>20</v>
      </c>
      <c r="C11906" t="s">
        <v>19</v>
      </c>
      <c r="D11906" t="s">
        <v>33</v>
      </c>
      <c r="E11906" t="s">
        <v>533</v>
      </c>
    </row>
    <row r="11907" spans="1:5" x14ac:dyDescent="0.25">
      <c r="A11907" t="s">
        <v>41124</v>
      </c>
      <c r="B11907" t="s">
        <v>20</v>
      </c>
      <c r="C11907" t="s">
        <v>19</v>
      </c>
      <c r="D11907" t="s">
        <v>33</v>
      </c>
      <c r="E11907" t="s">
        <v>533</v>
      </c>
    </row>
    <row r="11908" spans="1:5" x14ac:dyDescent="0.25">
      <c r="A11908" t="s">
        <v>41125</v>
      </c>
      <c r="B11908" t="s">
        <v>20</v>
      </c>
      <c r="C11908" t="s">
        <v>19</v>
      </c>
      <c r="D11908" t="s">
        <v>33</v>
      </c>
      <c r="E11908" t="s">
        <v>530</v>
      </c>
    </row>
    <row r="11909" spans="1:5" x14ac:dyDescent="0.25">
      <c r="A11909" t="s">
        <v>41126</v>
      </c>
      <c r="B11909" t="s">
        <v>20</v>
      </c>
      <c r="C11909" t="s">
        <v>19</v>
      </c>
      <c r="D11909" t="s">
        <v>33</v>
      </c>
      <c r="E11909" t="s">
        <v>530</v>
      </c>
    </row>
    <row r="11910" spans="1:5" x14ac:dyDescent="0.25">
      <c r="A11910" t="s">
        <v>41127</v>
      </c>
      <c r="B11910" t="s">
        <v>20</v>
      </c>
      <c r="C11910" t="s">
        <v>19</v>
      </c>
      <c r="D11910" t="s">
        <v>33</v>
      </c>
      <c r="E11910" t="s">
        <v>538</v>
      </c>
    </row>
    <row r="11911" spans="1:5" x14ac:dyDescent="0.25">
      <c r="A11911" t="s">
        <v>41128</v>
      </c>
      <c r="B11911" t="s">
        <v>20</v>
      </c>
      <c r="C11911" t="s">
        <v>19</v>
      </c>
      <c r="D11911" t="s">
        <v>33</v>
      </c>
      <c r="E11911" t="s">
        <v>530</v>
      </c>
    </row>
    <row r="11912" spans="1:5" x14ac:dyDescent="0.25">
      <c r="A11912" t="s">
        <v>41129</v>
      </c>
      <c r="B11912" t="s">
        <v>20</v>
      </c>
      <c r="C11912" t="s">
        <v>19</v>
      </c>
      <c r="D11912" t="s">
        <v>33</v>
      </c>
      <c r="E11912" t="s">
        <v>869</v>
      </c>
    </row>
    <row r="11913" spans="1:5" x14ac:dyDescent="0.25">
      <c r="A11913" t="s">
        <v>41130</v>
      </c>
      <c r="B11913" t="s">
        <v>20</v>
      </c>
      <c r="C11913" t="s">
        <v>19</v>
      </c>
      <c r="D11913" t="s">
        <v>33</v>
      </c>
      <c r="E11913" t="s">
        <v>533</v>
      </c>
    </row>
    <row r="11914" spans="1:5" x14ac:dyDescent="0.25">
      <c r="A11914" t="s">
        <v>41131</v>
      </c>
      <c r="B11914" t="s">
        <v>20</v>
      </c>
      <c r="C11914" t="s">
        <v>19</v>
      </c>
      <c r="D11914" t="s">
        <v>33</v>
      </c>
      <c r="E11914" t="s">
        <v>553</v>
      </c>
    </row>
    <row r="11915" spans="1:5" x14ac:dyDescent="0.25">
      <c r="A11915" t="s">
        <v>41132</v>
      </c>
      <c r="B11915" t="s">
        <v>20</v>
      </c>
      <c r="C11915" t="s">
        <v>19</v>
      </c>
      <c r="D11915" t="s">
        <v>33</v>
      </c>
      <c r="E11915" t="s">
        <v>530</v>
      </c>
    </row>
    <row r="11916" spans="1:5" x14ac:dyDescent="0.25">
      <c r="A11916" t="s">
        <v>41133</v>
      </c>
      <c r="B11916" t="s">
        <v>20</v>
      </c>
      <c r="C11916" t="s">
        <v>19</v>
      </c>
      <c r="D11916" t="s">
        <v>33</v>
      </c>
      <c r="E11916" t="s">
        <v>562</v>
      </c>
    </row>
    <row r="11917" spans="1:5" x14ac:dyDescent="0.25">
      <c r="A11917" t="s">
        <v>41134</v>
      </c>
      <c r="B11917" t="s">
        <v>20</v>
      </c>
      <c r="C11917" t="s">
        <v>19</v>
      </c>
      <c r="D11917" t="s">
        <v>33</v>
      </c>
      <c r="E11917" t="s">
        <v>533</v>
      </c>
    </row>
    <row r="11918" spans="1:5" x14ac:dyDescent="0.25">
      <c r="A11918" t="s">
        <v>41135</v>
      </c>
      <c r="B11918" t="s">
        <v>20</v>
      </c>
      <c r="C11918" t="s">
        <v>19</v>
      </c>
      <c r="D11918" t="s">
        <v>33</v>
      </c>
      <c r="E11918" t="s">
        <v>533</v>
      </c>
    </row>
    <row r="11919" spans="1:5" x14ac:dyDescent="0.25">
      <c r="A11919" t="s">
        <v>41136</v>
      </c>
      <c r="B11919" t="s">
        <v>20</v>
      </c>
      <c r="C11919" t="s">
        <v>19</v>
      </c>
      <c r="D11919" t="s">
        <v>33</v>
      </c>
      <c r="E11919" t="s">
        <v>533</v>
      </c>
    </row>
    <row r="11920" spans="1:5" x14ac:dyDescent="0.25">
      <c r="A11920" t="s">
        <v>41137</v>
      </c>
      <c r="B11920" t="s">
        <v>20</v>
      </c>
      <c r="C11920" t="s">
        <v>19</v>
      </c>
      <c r="D11920" t="s">
        <v>33</v>
      </c>
      <c r="E11920" t="s">
        <v>533</v>
      </c>
    </row>
    <row r="11921" spans="1:5" x14ac:dyDescent="0.25">
      <c r="A11921" t="s">
        <v>41138</v>
      </c>
      <c r="B11921" t="s">
        <v>20</v>
      </c>
      <c r="C11921" t="s">
        <v>19</v>
      </c>
      <c r="D11921" t="s">
        <v>33</v>
      </c>
      <c r="E11921" t="s">
        <v>530</v>
      </c>
    </row>
    <row r="11922" spans="1:5" x14ac:dyDescent="0.25">
      <c r="A11922" t="s">
        <v>41139</v>
      </c>
      <c r="B11922" t="s">
        <v>20</v>
      </c>
      <c r="C11922" t="s">
        <v>19</v>
      </c>
      <c r="D11922" t="s">
        <v>33</v>
      </c>
      <c r="E11922" t="s">
        <v>530</v>
      </c>
    </row>
    <row r="11923" spans="1:5" x14ac:dyDescent="0.25">
      <c r="A11923" t="s">
        <v>41140</v>
      </c>
      <c r="B11923" t="s">
        <v>20</v>
      </c>
      <c r="C11923" t="s">
        <v>19</v>
      </c>
      <c r="D11923" t="s">
        <v>33</v>
      </c>
      <c r="E11923" t="s">
        <v>530</v>
      </c>
    </row>
    <row r="11924" spans="1:5" x14ac:dyDescent="0.25">
      <c r="A11924" t="s">
        <v>41141</v>
      </c>
      <c r="B11924" t="s">
        <v>20</v>
      </c>
      <c r="C11924" t="s">
        <v>19</v>
      </c>
      <c r="D11924" t="s">
        <v>33</v>
      </c>
      <c r="E11924" t="s">
        <v>530</v>
      </c>
    </row>
    <row r="11925" spans="1:5" x14ac:dyDescent="0.25">
      <c r="A11925" t="s">
        <v>41142</v>
      </c>
      <c r="B11925" t="s">
        <v>20</v>
      </c>
      <c r="C11925" t="s">
        <v>19</v>
      </c>
      <c r="D11925" t="s">
        <v>33</v>
      </c>
      <c r="E11925" t="s">
        <v>530</v>
      </c>
    </row>
    <row r="11926" spans="1:5" x14ac:dyDescent="0.25">
      <c r="A11926" t="s">
        <v>41143</v>
      </c>
      <c r="B11926" t="s">
        <v>20</v>
      </c>
      <c r="C11926" t="s">
        <v>19</v>
      </c>
      <c r="D11926" t="s">
        <v>33</v>
      </c>
      <c r="E11926" t="s">
        <v>553</v>
      </c>
    </row>
    <row r="11927" spans="1:5" x14ac:dyDescent="0.25">
      <c r="A11927" t="s">
        <v>41144</v>
      </c>
      <c r="B11927" t="s">
        <v>20</v>
      </c>
      <c r="C11927" t="s">
        <v>19</v>
      </c>
      <c r="D11927" t="s">
        <v>33</v>
      </c>
      <c r="E11927" t="s">
        <v>530</v>
      </c>
    </row>
    <row r="11928" spans="1:5" x14ac:dyDescent="0.25">
      <c r="A11928" t="s">
        <v>41145</v>
      </c>
      <c r="B11928" t="s">
        <v>20</v>
      </c>
      <c r="C11928" t="s">
        <v>19</v>
      </c>
      <c r="D11928" t="s">
        <v>33</v>
      </c>
      <c r="E11928" t="s">
        <v>538</v>
      </c>
    </row>
    <row r="11929" spans="1:5" x14ac:dyDescent="0.25">
      <c r="A11929" t="s">
        <v>41146</v>
      </c>
      <c r="B11929" t="s">
        <v>20</v>
      </c>
      <c r="C11929" t="s">
        <v>19</v>
      </c>
      <c r="D11929" t="s">
        <v>33</v>
      </c>
      <c r="E11929" t="s">
        <v>533</v>
      </c>
    </row>
    <row r="11930" spans="1:5" x14ac:dyDescent="0.25">
      <c r="A11930" t="s">
        <v>41147</v>
      </c>
      <c r="B11930" t="s">
        <v>20</v>
      </c>
      <c r="C11930" t="s">
        <v>19</v>
      </c>
      <c r="D11930" t="s">
        <v>33</v>
      </c>
      <c r="E11930" t="s">
        <v>530</v>
      </c>
    </row>
    <row r="11931" spans="1:5" x14ac:dyDescent="0.25">
      <c r="A11931" t="s">
        <v>41148</v>
      </c>
      <c r="B11931" t="s">
        <v>20</v>
      </c>
      <c r="C11931" t="s">
        <v>19</v>
      </c>
      <c r="D11931" t="s">
        <v>33</v>
      </c>
      <c r="E11931" t="s">
        <v>530</v>
      </c>
    </row>
    <row r="11932" spans="1:5" x14ac:dyDescent="0.25">
      <c r="A11932" t="s">
        <v>41149</v>
      </c>
      <c r="B11932" t="s">
        <v>20</v>
      </c>
      <c r="C11932" t="s">
        <v>19</v>
      </c>
      <c r="D11932" t="s">
        <v>33</v>
      </c>
      <c r="E11932" t="s">
        <v>530</v>
      </c>
    </row>
    <row r="11933" spans="1:5" x14ac:dyDescent="0.25">
      <c r="A11933" t="s">
        <v>41150</v>
      </c>
      <c r="B11933" t="s">
        <v>20</v>
      </c>
      <c r="C11933" t="s">
        <v>19</v>
      </c>
      <c r="D11933" t="s">
        <v>33</v>
      </c>
      <c r="E11933" t="s">
        <v>530</v>
      </c>
    </row>
    <row r="11934" spans="1:5" x14ac:dyDescent="0.25">
      <c r="A11934" t="s">
        <v>41151</v>
      </c>
      <c r="B11934" t="s">
        <v>20</v>
      </c>
      <c r="C11934" t="s">
        <v>19</v>
      </c>
      <c r="D11934" t="s">
        <v>33</v>
      </c>
      <c r="E11934" t="s">
        <v>530</v>
      </c>
    </row>
    <row r="11935" spans="1:5" x14ac:dyDescent="0.25">
      <c r="A11935" t="s">
        <v>41152</v>
      </c>
      <c r="B11935" t="s">
        <v>20</v>
      </c>
      <c r="C11935" t="s">
        <v>19</v>
      </c>
      <c r="D11935" t="s">
        <v>33</v>
      </c>
      <c r="E11935" t="s">
        <v>530</v>
      </c>
    </row>
    <row r="11936" spans="1:5" x14ac:dyDescent="0.25">
      <c r="A11936" t="s">
        <v>41153</v>
      </c>
      <c r="B11936" t="s">
        <v>20</v>
      </c>
      <c r="C11936" t="s">
        <v>19</v>
      </c>
      <c r="D11936" t="s">
        <v>33</v>
      </c>
      <c r="E11936" t="s">
        <v>533</v>
      </c>
    </row>
    <row r="11937" spans="1:5" x14ac:dyDescent="0.25">
      <c r="A11937" t="s">
        <v>41154</v>
      </c>
      <c r="B11937" t="s">
        <v>20</v>
      </c>
      <c r="C11937" t="s">
        <v>19</v>
      </c>
      <c r="D11937" t="s">
        <v>33</v>
      </c>
      <c r="E11937" t="s">
        <v>562</v>
      </c>
    </row>
    <row r="11938" spans="1:5" x14ac:dyDescent="0.25">
      <c r="A11938" t="s">
        <v>41155</v>
      </c>
      <c r="B11938" t="s">
        <v>20</v>
      </c>
      <c r="C11938" t="s">
        <v>19</v>
      </c>
      <c r="D11938" t="s">
        <v>33</v>
      </c>
      <c r="E11938" t="s">
        <v>538</v>
      </c>
    </row>
    <row r="11939" spans="1:5" x14ac:dyDescent="0.25">
      <c r="A11939" t="s">
        <v>41156</v>
      </c>
      <c r="B11939" t="s">
        <v>20</v>
      </c>
      <c r="C11939" t="s">
        <v>19</v>
      </c>
      <c r="D11939" t="s">
        <v>33</v>
      </c>
      <c r="E11939" t="s">
        <v>533</v>
      </c>
    </row>
    <row r="11940" spans="1:5" x14ac:dyDescent="0.25">
      <c r="A11940" t="s">
        <v>41157</v>
      </c>
      <c r="B11940" t="s">
        <v>20</v>
      </c>
      <c r="C11940" t="s">
        <v>19</v>
      </c>
      <c r="D11940" t="s">
        <v>65</v>
      </c>
      <c r="E11940" t="s">
        <v>539</v>
      </c>
    </row>
    <row r="11941" spans="1:5" x14ac:dyDescent="0.25">
      <c r="A11941" t="s">
        <v>41158</v>
      </c>
      <c r="B11941" t="s">
        <v>20</v>
      </c>
      <c r="C11941" t="s">
        <v>19</v>
      </c>
      <c r="D11941" t="s">
        <v>33</v>
      </c>
      <c r="E11941" t="s">
        <v>538</v>
      </c>
    </row>
    <row r="11942" spans="1:5" x14ac:dyDescent="0.25">
      <c r="A11942" t="s">
        <v>41159</v>
      </c>
      <c r="B11942" t="s">
        <v>20</v>
      </c>
      <c r="C11942" t="s">
        <v>19</v>
      </c>
      <c r="D11942" t="s">
        <v>33</v>
      </c>
      <c r="E11942" t="s">
        <v>611</v>
      </c>
    </row>
    <row r="11943" spans="1:5" x14ac:dyDescent="0.25">
      <c r="A11943" t="s">
        <v>41160</v>
      </c>
      <c r="B11943" t="s">
        <v>20</v>
      </c>
      <c r="C11943" t="s">
        <v>19</v>
      </c>
      <c r="D11943" t="s">
        <v>33</v>
      </c>
      <c r="E11943" t="s">
        <v>533</v>
      </c>
    </row>
    <row r="11944" spans="1:5" x14ac:dyDescent="0.25">
      <c r="A11944" t="s">
        <v>41161</v>
      </c>
      <c r="B11944" t="s">
        <v>20</v>
      </c>
      <c r="C11944" t="s">
        <v>19</v>
      </c>
      <c r="D11944" t="s">
        <v>33</v>
      </c>
      <c r="E11944" t="s">
        <v>533</v>
      </c>
    </row>
    <row r="11945" spans="1:5" x14ac:dyDescent="0.25">
      <c r="A11945" t="s">
        <v>41162</v>
      </c>
      <c r="B11945" t="s">
        <v>20</v>
      </c>
      <c r="C11945" t="s">
        <v>19</v>
      </c>
      <c r="D11945" t="s">
        <v>33</v>
      </c>
      <c r="E11945" t="s">
        <v>538</v>
      </c>
    </row>
    <row r="11946" spans="1:5" x14ac:dyDescent="0.25">
      <c r="A11946" t="s">
        <v>44410</v>
      </c>
      <c r="B11946" t="s">
        <v>20</v>
      </c>
      <c r="C11946" t="s">
        <v>19</v>
      </c>
      <c r="D11946" t="s">
        <v>33</v>
      </c>
      <c r="E11946" t="s">
        <v>533</v>
      </c>
    </row>
    <row r="11947" spans="1:5" x14ac:dyDescent="0.25">
      <c r="A11947" t="s">
        <v>41163</v>
      </c>
      <c r="B11947" t="s">
        <v>20</v>
      </c>
      <c r="C11947" t="s">
        <v>19</v>
      </c>
      <c r="D11947" t="s">
        <v>33</v>
      </c>
      <c r="E11947" t="s">
        <v>530</v>
      </c>
    </row>
    <row r="11948" spans="1:5" x14ac:dyDescent="0.25">
      <c r="A11948" t="s">
        <v>41164</v>
      </c>
      <c r="B11948" t="s">
        <v>20</v>
      </c>
      <c r="C11948" t="s">
        <v>19</v>
      </c>
      <c r="D11948" t="s">
        <v>33</v>
      </c>
      <c r="E11948" t="s">
        <v>530</v>
      </c>
    </row>
    <row r="11949" spans="1:5" x14ac:dyDescent="0.25">
      <c r="A11949" t="s">
        <v>41165</v>
      </c>
      <c r="B11949" t="s">
        <v>20</v>
      </c>
      <c r="C11949" t="s">
        <v>19</v>
      </c>
      <c r="D11949" t="s">
        <v>33</v>
      </c>
      <c r="E11949" t="s">
        <v>533</v>
      </c>
    </row>
    <row r="11950" spans="1:5" x14ac:dyDescent="0.25">
      <c r="A11950" t="s">
        <v>41166</v>
      </c>
      <c r="B11950" t="s">
        <v>20</v>
      </c>
      <c r="C11950" t="s">
        <v>19</v>
      </c>
      <c r="D11950" t="s">
        <v>33</v>
      </c>
      <c r="E11950" t="s">
        <v>533</v>
      </c>
    </row>
    <row r="11951" spans="1:5" x14ac:dyDescent="0.25">
      <c r="A11951" t="s">
        <v>41167</v>
      </c>
      <c r="B11951" t="s">
        <v>20</v>
      </c>
      <c r="C11951" t="s">
        <v>19</v>
      </c>
      <c r="D11951" t="s">
        <v>33</v>
      </c>
      <c r="E11951" t="s">
        <v>533</v>
      </c>
    </row>
    <row r="11952" spans="1:5" x14ac:dyDescent="0.25">
      <c r="A11952" t="s">
        <v>41168</v>
      </c>
      <c r="B11952" t="s">
        <v>20</v>
      </c>
      <c r="C11952" t="s">
        <v>19</v>
      </c>
      <c r="D11952" t="s">
        <v>33</v>
      </c>
      <c r="E11952" t="s">
        <v>530</v>
      </c>
    </row>
    <row r="11953" spans="1:5" x14ac:dyDescent="0.25">
      <c r="A11953" t="s">
        <v>41169</v>
      </c>
      <c r="B11953" t="s">
        <v>20</v>
      </c>
      <c r="C11953" t="s">
        <v>19</v>
      </c>
      <c r="D11953" t="s">
        <v>33</v>
      </c>
      <c r="E11953" t="s">
        <v>530</v>
      </c>
    </row>
    <row r="11954" spans="1:5" x14ac:dyDescent="0.25">
      <c r="A11954" t="s">
        <v>41170</v>
      </c>
      <c r="B11954" t="s">
        <v>20</v>
      </c>
      <c r="C11954" t="s">
        <v>19</v>
      </c>
      <c r="D11954" t="s">
        <v>33</v>
      </c>
      <c r="E11954" t="s">
        <v>538</v>
      </c>
    </row>
    <row r="11955" spans="1:5" x14ac:dyDescent="0.25">
      <c r="A11955" t="s">
        <v>41171</v>
      </c>
      <c r="B11955" t="s">
        <v>20</v>
      </c>
      <c r="C11955" t="s">
        <v>19</v>
      </c>
      <c r="D11955" t="s">
        <v>33</v>
      </c>
      <c r="E11955" t="s">
        <v>530</v>
      </c>
    </row>
    <row r="11956" spans="1:5" x14ac:dyDescent="0.25">
      <c r="A11956" t="s">
        <v>41172</v>
      </c>
      <c r="B11956" t="s">
        <v>20</v>
      </c>
      <c r="C11956" t="s">
        <v>19</v>
      </c>
      <c r="D11956" t="s">
        <v>33</v>
      </c>
      <c r="E11956" t="s">
        <v>538</v>
      </c>
    </row>
    <row r="11957" spans="1:5" x14ac:dyDescent="0.25">
      <c r="A11957" t="s">
        <v>41173</v>
      </c>
      <c r="B11957" t="s">
        <v>20</v>
      </c>
      <c r="C11957" t="s">
        <v>19</v>
      </c>
      <c r="D11957" t="s">
        <v>33</v>
      </c>
      <c r="E11957" t="s">
        <v>533</v>
      </c>
    </row>
    <row r="11958" spans="1:5" x14ac:dyDescent="0.25">
      <c r="A11958" t="s">
        <v>41174</v>
      </c>
      <c r="B11958" t="s">
        <v>20</v>
      </c>
      <c r="C11958" t="s">
        <v>19</v>
      </c>
      <c r="D11958" t="s">
        <v>33</v>
      </c>
      <c r="E11958" t="s">
        <v>530</v>
      </c>
    </row>
    <row r="11959" spans="1:5" x14ac:dyDescent="0.25">
      <c r="A11959" t="s">
        <v>41175</v>
      </c>
      <c r="B11959" t="s">
        <v>20</v>
      </c>
      <c r="C11959" t="s">
        <v>19</v>
      </c>
      <c r="D11959" t="s">
        <v>33</v>
      </c>
      <c r="E11959" t="s">
        <v>530</v>
      </c>
    </row>
    <row r="11960" spans="1:5" x14ac:dyDescent="0.25">
      <c r="A11960" t="s">
        <v>41176</v>
      </c>
      <c r="B11960" t="s">
        <v>20</v>
      </c>
      <c r="C11960" t="s">
        <v>19</v>
      </c>
      <c r="D11960" t="s">
        <v>33</v>
      </c>
      <c r="E11960" t="s">
        <v>533</v>
      </c>
    </row>
    <row r="11961" spans="1:5" x14ac:dyDescent="0.25">
      <c r="A11961" t="s">
        <v>41177</v>
      </c>
      <c r="B11961" t="s">
        <v>20</v>
      </c>
      <c r="C11961" t="s">
        <v>19</v>
      </c>
      <c r="D11961" t="s">
        <v>33</v>
      </c>
      <c r="E11961" t="s">
        <v>538</v>
      </c>
    </row>
    <row r="11962" spans="1:5" x14ac:dyDescent="0.25">
      <c r="A11962" t="s">
        <v>41178</v>
      </c>
      <c r="B11962" t="s">
        <v>20</v>
      </c>
      <c r="C11962" t="s">
        <v>19</v>
      </c>
      <c r="D11962" t="s">
        <v>33</v>
      </c>
      <c r="E11962" t="s">
        <v>533</v>
      </c>
    </row>
    <row r="11963" spans="1:5" x14ac:dyDescent="0.25">
      <c r="A11963" t="s">
        <v>41179</v>
      </c>
      <c r="B11963" t="s">
        <v>20</v>
      </c>
      <c r="C11963" t="s">
        <v>19</v>
      </c>
      <c r="D11963" t="s">
        <v>33</v>
      </c>
      <c r="E11963" t="s">
        <v>530</v>
      </c>
    </row>
    <row r="11964" spans="1:5" x14ac:dyDescent="0.25">
      <c r="A11964" t="s">
        <v>41180</v>
      </c>
      <c r="B11964" t="s">
        <v>20</v>
      </c>
      <c r="C11964" t="s">
        <v>19</v>
      </c>
      <c r="D11964" t="s">
        <v>33</v>
      </c>
      <c r="E11964" t="s">
        <v>530</v>
      </c>
    </row>
    <row r="11965" spans="1:5" x14ac:dyDescent="0.25">
      <c r="A11965" t="s">
        <v>41181</v>
      </c>
      <c r="B11965" t="s">
        <v>20</v>
      </c>
      <c r="C11965" t="s">
        <v>19</v>
      </c>
      <c r="D11965" t="s">
        <v>33</v>
      </c>
      <c r="E11965" t="s">
        <v>530</v>
      </c>
    </row>
    <row r="11966" spans="1:5" x14ac:dyDescent="0.25">
      <c r="A11966" t="s">
        <v>41182</v>
      </c>
      <c r="B11966" t="s">
        <v>20</v>
      </c>
      <c r="C11966" t="s">
        <v>19</v>
      </c>
      <c r="D11966" t="s">
        <v>33</v>
      </c>
      <c r="E11966" t="s">
        <v>530</v>
      </c>
    </row>
    <row r="11967" spans="1:5" x14ac:dyDescent="0.25">
      <c r="A11967" t="s">
        <v>41183</v>
      </c>
      <c r="B11967" t="s">
        <v>20</v>
      </c>
      <c r="C11967" t="s">
        <v>19</v>
      </c>
      <c r="D11967" t="s">
        <v>33</v>
      </c>
      <c r="E11967" t="s">
        <v>530</v>
      </c>
    </row>
    <row r="11968" spans="1:5" x14ac:dyDescent="0.25">
      <c r="A11968" t="s">
        <v>41184</v>
      </c>
      <c r="B11968" t="s">
        <v>20</v>
      </c>
      <c r="C11968" t="s">
        <v>19</v>
      </c>
      <c r="D11968" t="s">
        <v>33</v>
      </c>
      <c r="E11968" t="s">
        <v>530</v>
      </c>
    </row>
    <row r="11969" spans="1:5" x14ac:dyDescent="0.25">
      <c r="A11969" t="s">
        <v>41185</v>
      </c>
      <c r="B11969" t="s">
        <v>20</v>
      </c>
      <c r="C11969" t="s">
        <v>19</v>
      </c>
      <c r="D11969" t="s">
        <v>33</v>
      </c>
      <c r="E11969" t="s">
        <v>553</v>
      </c>
    </row>
    <row r="11970" spans="1:5" x14ac:dyDescent="0.25">
      <c r="A11970" t="s">
        <v>41186</v>
      </c>
      <c r="B11970" t="s">
        <v>20</v>
      </c>
      <c r="C11970" t="s">
        <v>19</v>
      </c>
      <c r="D11970" t="s">
        <v>33</v>
      </c>
      <c r="E11970" t="s">
        <v>533</v>
      </c>
    </row>
    <row r="11971" spans="1:5" x14ac:dyDescent="0.25">
      <c r="A11971" t="s">
        <v>41187</v>
      </c>
      <c r="B11971" t="s">
        <v>20</v>
      </c>
      <c r="C11971" t="s">
        <v>19</v>
      </c>
      <c r="D11971" t="s">
        <v>33</v>
      </c>
      <c r="E11971" t="s">
        <v>530</v>
      </c>
    </row>
    <row r="11972" spans="1:5" x14ac:dyDescent="0.25">
      <c r="A11972" t="s">
        <v>41188</v>
      </c>
      <c r="B11972" t="s">
        <v>20</v>
      </c>
      <c r="C11972" t="s">
        <v>19</v>
      </c>
      <c r="D11972" t="s">
        <v>33</v>
      </c>
      <c r="E11972" t="s">
        <v>530</v>
      </c>
    </row>
    <row r="11973" spans="1:5" x14ac:dyDescent="0.25">
      <c r="A11973" t="s">
        <v>41189</v>
      </c>
      <c r="B11973" t="s">
        <v>20</v>
      </c>
      <c r="C11973" t="s">
        <v>19</v>
      </c>
      <c r="D11973" t="s">
        <v>33</v>
      </c>
      <c r="E11973" t="s">
        <v>530</v>
      </c>
    </row>
    <row r="11974" spans="1:5" x14ac:dyDescent="0.25">
      <c r="A11974" t="s">
        <v>41190</v>
      </c>
      <c r="B11974" t="s">
        <v>20</v>
      </c>
      <c r="C11974" t="s">
        <v>19</v>
      </c>
      <c r="D11974" t="s">
        <v>33</v>
      </c>
      <c r="E11974" t="s">
        <v>530</v>
      </c>
    </row>
    <row r="11975" spans="1:5" x14ac:dyDescent="0.25">
      <c r="A11975" t="s">
        <v>41191</v>
      </c>
      <c r="B11975" t="s">
        <v>20</v>
      </c>
      <c r="C11975" t="s">
        <v>19</v>
      </c>
      <c r="D11975" t="s">
        <v>33</v>
      </c>
      <c r="E11975" t="s">
        <v>533</v>
      </c>
    </row>
    <row r="11976" spans="1:5" x14ac:dyDescent="0.25">
      <c r="A11976" t="s">
        <v>41192</v>
      </c>
      <c r="B11976" t="s">
        <v>20</v>
      </c>
      <c r="C11976" t="s">
        <v>19</v>
      </c>
      <c r="D11976" t="s">
        <v>33</v>
      </c>
      <c r="E11976" t="s">
        <v>533</v>
      </c>
    </row>
    <row r="11977" spans="1:5" x14ac:dyDescent="0.25">
      <c r="A11977" t="s">
        <v>41193</v>
      </c>
      <c r="B11977" t="s">
        <v>20</v>
      </c>
      <c r="C11977" t="s">
        <v>19</v>
      </c>
      <c r="D11977" t="s">
        <v>33</v>
      </c>
      <c r="E11977" t="s">
        <v>538</v>
      </c>
    </row>
    <row r="11978" spans="1:5" x14ac:dyDescent="0.25">
      <c r="A11978" t="s">
        <v>41194</v>
      </c>
      <c r="B11978" t="s">
        <v>20</v>
      </c>
      <c r="C11978" t="s">
        <v>19</v>
      </c>
      <c r="D11978" t="s">
        <v>69</v>
      </c>
      <c r="E11978" t="s">
        <v>533</v>
      </c>
    </row>
    <row r="11979" spans="1:5" x14ac:dyDescent="0.25">
      <c r="A11979" t="s">
        <v>41195</v>
      </c>
      <c r="B11979" t="s">
        <v>20</v>
      </c>
      <c r="C11979" t="s">
        <v>19</v>
      </c>
      <c r="D11979" t="s">
        <v>33</v>
      </c>
      <c r="E11979" t="s">
        <v>530</v>
      </c>
    </row>
    <row r="11980" spans="1:5" x14ac:dyDescent="0.25">
      <c r="A11980" t="s">
        <v>41196</v>
      </c>
      <c r="B11980" t="s">
        <v>20</v>
      </c>
      <c r="C11980" t="s">
        <v>19</v>
      </c>
      <c r="D11980" t="s">
        <v>33</v>
      </c>
      <c r="E11980" t="s">
        <v>502</v>
      </c>
    </row>
    <row r="11981" spans="1:5" x14ac:dyDescent="0.25">
      <c r="A11981" t="s">
        <v>41197</v>
      </c>
      <c r="B11981" t="s">
        <v>20</v>
      </c>
      <c r="C11981" t="s">
        <v>19</v>
      </c>
      <c r="D11981" t="s">
        <v>33</v>
      </c>
      <c r="E11981" t="s">
        <v>533</v>
      </c>
    </row>
    <row r="11982" spans="1:5" x14ac:dyDescent="0.25">
      <c r="A11982" t="s">
        <v>41198</v>
      </c>
      <c r="B11982" t="s">
        <v>20</v>
      </c>
      <c r="C11982" t="s">
        <v>19</v>
      </c>
      <c r="D11982" t="s">
        <v>33</v>
      </c>
      <c r="E11982" t="s">
        <v>530</v>
      </c>
    </row>
    <row r="11983" spans="1:5" x14ac:dyDescent="0.25">
      <c r="A11983" t="s">
        <v>41199</v>
      </c>
      <c r="B11983" t="s">
        <v>20</v>
      </c>
      <c r="C11983" t="s">
        <v>19</v>
      </c>
      <c r="D11983" t="s">
        <v>33</v>
      </c>
      <c r="E11983" t="s">
        <v>530</v>
      </c>
    </row>
    <row r="11984" spans="1:5" x14ac:dyDescent="0.25">
      <c r="A11984" t="s">
        <v>41200</v>
      </c>
      <c r="B11984" t="s">
        <v>20</v>
      </c>
      <c r="C11984" t="s">
        <v>19</v>
      </c>
      <c r="D11984" t="s">
        <v>33</v>
      </c>
      <c r="E11984" t="s">
        <v>530</v>
      </c>
    </row>
    <row r="11985" spans="1:5" x14ac:dyDescent="0.25">
      <c r="A11985" t="s">
        <v>41201</v>
      </c>
      <c r="B11985" t="s">
        <v>20</v>
      </c>
      <c r="C11985" t="s">
        <v>19</v>
      </c>
      <c r="D11985" t="s">
        <v>33</v>
      </c>
      <c r="E11985" t="s">
        <v>530</v>
      </c>
    </row>
    <row r="11986" spans="1:5" x14ac:dyDescent="0.25">
      <c r="A11986" t="s">
        <v>41202</v>
      </c>
      <c r="B11986" t="s">
        <v>20</v>
      </c>
      <c r="C11986" t="s">
        <v>19</v>
      </c>
      <c r="D11986" t="s">
        <v>33</v>
      </c>
      <c r="E11986" t="s">
        <v>533</v>
      </c>
    </row>
    <row r="11987" spans="1:5" x14ac:dyDescent="0.25">
      <c r="A11987" t="s">
        <v>41203</v>
      </c>
      <c r="B11987" t="s">
        <v>20</v>
      </c>
      <c r="C11987" t="s">
        <v>19</v>
      </c>
      <c r="D11987" t="s">
        <v>33</v>
      </c>
      <c r="E11987" t="s">
        <v>533</v>
      </c>
    </row>
    <row r="11988" spans="1:5" x14ac:dyDescent="0.25">
      <c r="A11988" t="s">
        <v>41204</v>
      </c>
      <c r="B11988" t="s">
        <v>20</v>
      </c>
      <c r="C11988" t="s">
        <v>19</v>
      </c>
      <c r="D11988" t="s">
        <v>33</v>
      </c>
      <c r="E11988" t="s">
        <v>538</v>
      </c>
    </row>
    <row r="11989" spans="1:5" x14ac:dyDescent="0.25">
      <c r="A11989" t="s">
        <v>41205</v>
      </c>
      <c r="B11989" t="s">
        <v>20</v>
      </c>
      <c r="C11989" t="s">
        <v>19</v>
      </c>
      <c r="D11989" t="s">
        <v>33</v>
      </c>
      <c r="E11989" t="s">
        <v>530</v>
      </c>
    </row>
    <row r="11990" spans="1:5" x14ac:dyDescent="0.25">
      <c r="A11990" t="s">
        <v>41206</v>
      </c>
      <c r="B11990" t="s">
        <v>20</v>
      </c>
      <c r="C11990" t="s">
        <v>19</v>
      </c>
      <c r="D11990" t="s">
        <v>33</v>
      </c>
      <c r="E11990" t="s">
        <v>533</v>
      </c>
    </row>
    <row r="11991" spans="1:5" x14ac:dyDescent="0.25">
      <c r="A11991" t="s">
        <v>41207</v>
      </c>
      <c r="B11991" t="s">
        <v>20</v>
      </c>
      <c r="C11991" t="s">
        <v>19</v>
      </c>
      <c r="D11991" t="s">
        <v>33</v>
      </c>
      <c r="E11991" t="s">
        <v>538</v>
      </c>
    </row>
    <row r="11992" spans="1:5" x14ac:dyDescent="0.25">
      <c r="A11992" t="s">
        <v>41208</v>
      </c>
      <c r="B11992" t="s">
        <v>20</v>
      </c>
      <c r="C11992" t="s">
        <v>19</v>
      </c>
      <c r="D11992" t="s">
        <v>33</v>
      </c>
      <c r="E11992" t="s">
        <v>533</v>
      </c>
    </row>
    <row r="11993" spans="1:5" x14ac:dyDescent="0.25">
      <c r="A11993" t="s">
        <v>41209</v>
      </c>
      <c r="B11993" t="s">
        <v>20</v>
      </c>
      <c r="C11993" t="s">
        <v>19</v>
      </c>
      <c r="D11993" t="s">
        <v>33</v>
      </c>
      <c r="E11993" t="s">
        <v>538</v>
      </c>
    </row>
    <row r="11994" spans="1:5" x14ac:dyDescent="0.25">
      <c r="A11994" t="s">
        <v>41210</v>
      </c>
      <c r="B11994" t="s">
        <v>20</v>
      </c>
      <c r="C11994" t="s">
        <v>19</v>
      </c>
      <c r="D11994" t="s">
        <v>33</v>
      </c>
      <c r="E11994" t="s">
        <v>530</v>
      </c>
    </row>
    <row r="11995" spans="1:5" x14ac:dyDescent="0.25">
      <c r="A11995" t="s">
        <v>41211</v>
      </c>
      <c r="B11995" t="s">
        <v>20</v>
      </c>
      <c r="C11995" t="s">
        <v>19</v>
      </c>
      <c r="D11995" t="s">
        <v>33</v>
      </c>
      <c r="E11995" t="s">
        <v>538</v>
      </c>
    </row>
    <row r="11996" spans="1:5" x14ac:dyDescent="0.25">
      <c r="A11996" t="s">
        <v>41212</v>
      </c>
      <c r="B11996" t="s">
        <v>20</v>
      </c>
      <c r="C11996" t="s">
        <v>19</v>
      </c>
      <c r="D11996" t="s">
        <v>33</v>
      </c>
      <c r="E11996" t="s">
        <v>533</v>
      </c>
    </row>
    <row r="11997" spans="1:5" x14ac:dyDescent="0.25">
      <c r="A11997" t="s">
        <v>41213</v>
      </c>
      <c r="B11997" t="s">
        <v>20</v>
      </c>
      <c r="C11997" t="s">
        <v>19</v>
      </c>
      <c r="D11997" t="s">
        <v>33</v>
      </c>
      <c r="E11997" t="s">
        <v>533</v>
      </c>
    </row>
    <row r="11998" spans="1:5" x14ac:dyDescent="0.25">
      <c r="A11998" t="s">
        <v>41214</v>
      </c>
      <c r="B11998" t="s">
        <v>20</v>
      </c>
      <c r="C11998" t="s">
        <v>19</v>
      </c>
      <c r="D11998" t="s">
        <v>33</v>
      </c>
      <c r="E11998" t="s">
        <v>530</v>
      </c>
    </row>
    <row r="11999" spans="1:5" x14ac:dyDescent="0.25">
      <c r="A11999" t="s">
        <v>41215</v>
      </c>
      <c r="B11999" t="s">
        <v>20</v>
      </c>
      <c r="C11999" t="s">
        <v>19</v>
      </c>
      <c r="D11999" t="s">
        <v>33</v>
      </c>
      <c r="E11999" t="s">
        <v>538</v>
      </c>
    </row>
    <row r="12000" spans="1:5" x14ac:dyDescent="0.25">
      <c r="A12000" t="s">
        <v>41216</v>
      </c>
      <c r="B12000" t="s">
        <v>20</v>
      </c>
      <c r="C12000" t="s">
        <v>19</v>
      </c>
      <c r="D12000" t="s">
        <v>33</v>
      </c>
      <c r="E12000" t="s">
        <v>533</v>
      </c>
    </row>
    <row r="12001" spans="1:5" x14ac:dyDescent="0.25">
      <c r="A12001" t="s">
        <v>44411</v>
      </c>
      <c r="B12001" t="s">
        <v>20</v>
      </c>
      <c r="C12001" t="s">
        <v>19</v>
      </c>
      <c r="D12001" t="s">
        <v>33</v>
      </c>
      <c r="E12001" t="s">
        <v>533</v>
      </c>
    </row>
    <row r="12002" spans="1:5" x14ac:dyDescent="0.25">
      <c r="A12002" t="s">
        <v>41217</v>
      </c>
      <c r="B12002" t="s">
        <v>20</v>
      </c>
      <c r="C12002" t="s">
        <v>19</v>
      </c>
      <c r="D12002" t="s">
        <v>33</v>
      </c>
      <c r="E12002" t="s">
        <v>538</v>
      </c>
    </row>
    <row r="12003" spans="1:5" x14ac:dyDescent="0.25">
      <c r="A12003" t="s">
        <v>41218</v>
      </c>
      <c r="B12003" t="s">
        <v>20</v>
      </c>
      <c r="C12003" t="s">
        <v>19</v>
      </c>
      <c r="D12003" t="s">
        <v>33</v>
      </c>
      <c r="E12003" t="s">
        <v>530</v>
      </c>
    </row>
    <row r="12004" spans="1:5" x14ac:dyDescent="0.25">
      <c r="A12004" t="s">
        <v>41219</v>
      </c>
      <c r="B12004" t="s">
        <v>20</v>
      </c>
      <c r="C12004" t="s">
        <v>19</v>
      </c>
      <c r="D12004" t="s">
        <v>33</v>
      </c>
      <c r="E12004" t="s">
        <v>553</v>
      </c>
    </row>
    <row r="12005" spans="1:5" x14ac:dyDescent="0.25">
      <c r="A12005" t="s">
        <v>41220</v>
      </c>
      <c r="B12005" t="s">
        <v>20</v>
      </c>
      <c r="C12005" t="s">
        <v>19</v>
      </c>
      <c r="D12005" t="s">
        <v>33</v>
      </c>
      <c r="E12005" t="s">
        <v>530</v>
      </c>
    </row>
    <row r="12006" spans="1:5" x14ac:dyDescent="0.25">
      <c r="A12006" t="s">
        <v>41221</v>
      </c>
      <c r="B12006" t="s">
        <v>20</v>
      </c>
      <c r="C12006" t="s">
        <v>19</v>
      </c>
      <c r="D12006" t="s">
        <v>33</v>
      </c>
      <c r="E12006" t="s">
        <v>530</v>
      </c>
    </row>
    <row r="12007" spans="1:5" x14ac:dyDescent="0.25">
      <c r="A12007" t="s">
        <v>44412</v>
      </c>
      <c r="B12007" t="s">
        <v>20</v>
      </c>
      <c r="C12007" t="s">
        <v>19</v>
      </c>
      <c r="D12007" t="s">
        <v>33</v>
      </c>
      <c r="E12007" t="s">
        <v>533</v>
      </c>
    </row>
    <row r="12008" spans="1:5" x14ac:dyDescent="0.25">
      <c r="A12008" t="s">
        <v>41222</v>
      </c>
      <c r="B12008" t="s">
        <v>20</v>
      </c>
      <c r="C12008" t="s">
        <v>19</v>
      </c>
      <c r="D12008" t="s">
        <v>33</v>
      </c>
      <c r="E12008" t="s">
        <v>530</v>
      </c>
    </row>
    <row r="12009" spans="1:5" x14ac:dyDescent="0.25">
      <c r="A12009" t="s">
        <v>41223</v>
      </c>
      <c r="B12009" t="s">
        <v>20</v>
      </c>
      <c r="C12009" t="s">
        <v>19</v>
      </c>
      <c r="D12009" t="s">
        <v>33</v>
      </c>
      <c r="E12009" t="s">
        <v>533</v>
      </c>
    </row>
    <row r="12010" spans="1:5" x14ac:dyDescent="0.25">
      <c r="A12010" t="s">
        <v>41224</v>
      </c>
      <c r="B12010" t="s">
        <v>20</v>
      </c>
      <c r="C12010" t="s">
        <v>19</v>
      </c>
      <c r="D12010" t="s">
        <v>33</v>
      </c>
      <c r="E12010" t="s">
        <v>533</v>
      </c>
    </row>
    <row r="12011" spans="1:5" x14ac:dyDescent="0.25">
      <c r="A12011" t="s">
        <v>41225</v>
      </c>
      <c r="B12011" t="s">
        <v>20</v>
      </c>
      <c r="C12011" t="s">
        <v>19</v>
      </c>
      <c r="D12011" t="s">
        <v>33</v>
      </c>
      <c r="E12011" t="s">
        <v>530</v>
      </c>
    </row>
    <row r="12012" spans="1:5" x14ac:dyDescent="0.25">
      <c r="A12012" t="s">
        <v>41226</v>
      </c>
      <c r="B12012" t="s">
        <v>20</v>
      </c>
      <c r="C12012" t="s">
        <v>19</v>
      </c>
      <c r="D12012" t="s">
        <v>33</v>
      </c>
      <c r="E12012" t="s">
        <v>538</v>
      </c>
    </row>
    <row r="12013" spans="1:5" x14ac:dyDescent="0.25">
      <c r="A12013" t="s">
        <v>41227</v>
      </c>
      <c r="B12013" t="s">
        <v>20</v>
      </c>
      <c r="C12013" t="s">
        <v>19</v>
      </c>
      <c r="D12013" t="s">
        <v>33</v>
      </c>
      <c r="E12013" t="s">
        <v>530</v>
      </c>
    </row>
    <row r="12014" spans="1:5" x14ac:dyDescent="0.25">
      <c r="A12014" t="s">
        <v>41228</v>
      </c>
      <c r="B12014" t="s">
        <v>20</v>
      </c>
      <c r="C12014" t="s">
        <v>19</v>
      </c>
      <c r="D12014" t="s">
        <v>33</v>
      </c>
      <c r="E12014" t="s">
        <v>563</v>
      </c>
    </row>
    <row r="12015" spans="1:5" x14ac:dyDescent="0.25">
      <c r="A12015" t="s">
        <v>41229</v>
      </c>
      <c r="B12015" t="s">
        <v>20</v>
      </c>
      <c r="C12015" t="s">
        <v>19</v>
      </c>
      <c r="D12015" t="s">
        <v>33</v>
      </c>
      <c r="E12015" t="s">
        <v>530</v>
      </c>
    </row>
    <row r="12016" spans="1:5" x14ac:dyDescent="0.25">
      <c r="A12016" t="s">
        <v>41230</v>
      </c>
      <c r="B12016" t="s">
        <v>20</v>
      </c>
      <c r="C12016" t="s">
        <v>19</v>
      </c>
      <c r="D12016" t="s">
        <v>33</v>
      </c>
      <c r="E12016" t="s">
        <v>538</v>
      </c>
    </row>
    <row r="12017" spans="1:5" x14ac:dyDescent="0.25">
      <c r="A12017" t="s">
        <v>41231</v>
      </c>
      <c r="B12017" t="s">
        <v>20</v>
      </c>
      <c r="C12017" t="s">
        <v>19</v>
      </c>
      <c r="D12017" t="s">
        <v>33</v>
      </c>
      <c r="E12017" t="s">
        <v>530</v>
      </c>
    </row>
    <row r="12018" spans="1:5" x14ac:dyDescent="0.25">
      <c r="A12018" t="s">
        <v>41232</v>
      </c>
      <c r="B12018" t="s">
        <v>20</v>
      </c>
      <c r="C12018" t="s">
        <v>19</v>
      </c>
      <c r="D12018" t="s">
        <v>33</v>
      </c>
      <c r="E12018" t="s">
        <v>538</v>
      </c>
    </row>
    <row r="12019" spans="1:5" x14ac:dyDescent="0.25">
      <c r="A12019" t="s">
        <v>41233</v>
      </c>
      <c r="B12019" t="s">
        <v>20</v>
      </c>
      <c r="C12019" t="s">
        <v>19</v>
      </c>
      <c r="D12019" t="s">
        <v>69</v>
      </c>
      <c r="E12019" t="s">
        <v>533</v>
      </c>
    </row>
    <row r="12020" spans="1:5" x14ac:dyDescent="0.25">
      <c r="A12020" t="s">
        <v>41234</v>
      </c>
      <c r="B12020" t="s">
        <v>20</v>
      </c>
      <c r="C12020" t="s">
        <v>19</v>
      </c>
      <c r="D12020" t="s">
        <v>33</v>
      </c>
      <c r="E12020" t="s">
        <v>530</v>
      </c>
    </row>
    <row r="12021" spans="1:5" x14ac:dyDescent="0.25">
      <c r="A12021" t="s">
        <v>41235</v>
      </c>
      <c r="B12021" t="s">
        <v>20</v>
      </c>
      <c r="C12021" t="s">
        <v>19</v>
      </c>
      <c r="D12021" t="s">
        <v>33</v>
      </c>
      <c r="E12021" t="s">
        <v>538</v>
      </c>
    </row>
    <row r="12022" spans="1:5" x14ac:dyDescent="0.25">
      <c r="A12022" t="s">
        <v>41236</v>
      </c>
      <c r="B12022" t="s">
        <v>20</v>
      </c>
      <c r="C12022" t="s">
        <v>19</v>
      </c>
      <c r="D12022" t="s">
        <v>33</v>
      </c>
      <c r="E12022" t="s">
        <v>530</v>
      </c>
    </row>
    <row r="12023" spans="1:5" x14ac:dyDescent="0.25">
      <c r="A12023" t="s">
        <v>41237</v>
      </c>
      <c r="B12023" t="s">
        <v>20</v>
      </c>
      <c r="C12023" t="s">
        <v>19</v>
      </c>
      <c r="D12023" t="s">
        <v>33</v>
      </c>
      <c r="E12023" t="s">
        <v>530</v>
      </c>
    </row>
    <row r="12024" spans="1:5" x14ac:dyDescent="0.25">
      <c r="A12024" t="s">
        <v>41238</v>
      </c>
      <c r="B12024" t="s">
        <v>20</v>
      </c>
      <c r="C12024" t="s">
        <v>19</v>
      </c>
      <c r="D12024" t="s">
        <v>65</v>
      </c>
      <c r="E12024" t="s">
        <v>533</v>
      </c>
    </row>
    <row r="12025" spans="1:5" x14ac:dyDescent="0.25">
      <c r="A12025" t="s">
        <v>41239</v>
      </c>
      <c r="B12025" t="s">
        <v>20</v>
      </c>
      <c r="C12025" t="s">
        <v>19</v>
      </c>
      <c r="D12025" t="s">
        <v>33</v>
      </c>
      <c r="E12025" t="s">
        <v>533</v>
      </c>
    </row>
    <row r="12026" spans="1:5" x14ac:dyDescent="0.25">
      <c r="A12026" t="s">
        <v>41240</v>
      </c>
      <c r="B12026" t="s">
        <v>20</v>
      </c>
      <c r="C12026" t="s">
        <v>19</v>
      </c>
      <c r="D12026" t="s">
        <v>33</v>
      </c>
      <c r="E12026" t="s">
        <v>533</v>
      </c>
    </row>
    <row r="12027" spans="1:5" x14ac:dyDescent="0.25">
      <c r="A12027" t="s">
        <v>41241</v>
      </c>
      <c r="B12027" t="s">
        <v>20</v>
      </c>
      <c r="C12027" t="s">
        <v>19</v>
      </c>
      <c r="D12027" t="s">
        <v>33</v>
      </c>
      <c r="E12027" t="s">
        <v>533</v>
      </c>
    </row>
    <row r="12028" spans="1:5" x14ac:dyDescent="0.25">
      <c r="A12028" t="s">
        <v>41242</v>
      </c>
      <c r="B12028" t="s">
        <v>20</v>
      </c>
      <c r="C12028" t="s">
        <v>19</v>
      </c>
      <c r="D12028" t="s">
        <v>33</v>
      </c>
      <c r="E12028" t="s">
        <v>530</v>
      </c>
    </row>
    <row r="12029" spans="1:5" x14ac:dyDescent="0.25">
      <c r="A12029" t="s">
        <v>41243</v>
      </c>
      <c r="B12029" t="s">
        <v>20</v>
      </c>
      <c r="C12029" t="s">
        <v>19</v>
      </c>
      <c r="D12029" t="s">
        <v>33</v>
      </c>
      <c r="E12029" t="s">
        <v>530</v>
      </c>
    </row>
    <row r="12030" spans="1:5" x14ac:dyDescent="0.25">
      <c r="A12030" t="s">
        <v>41244</v>
      </c>
      <c r="B12030" t="s">
        <v>20</v>
      </c>
      <c r="C12030" t="s">
        <v>19</v>
      </c>
      <c r="D12030" t="s">
        <v>33</v>
      </c>
      <c r="E12030" t="s">
        <v>533</v>
      </c>
    </row>
    <row r="12031" spans="1:5" x14ac:dyDescent="0.25">
      <c r="A12031" t="s">
        <v>41245</v>
      </c>
      <c r="B12031" t="s">
        <v>20</v>
      </c>
      <c r="C12031" t="s">
        <v>19</v>
      </c>
      <c r="D12031" t="s">
        <v>33</v>
      </c>
      <c r="E12031" t="s">
        <v>530</v>
      </c>
    </row>
    <row r="12032" spans="1:5" x14ac:dyDescent="0.25">
      <c r="A12032" t="s">
        <v>41246</v>
      </c>
      <c r="B12032" t="s">
        <v>20</v>
      </c>
      <c r="C12032" t="s">
        <v>19</v>
      </c>
      <c r="D12032" t="s">
        <v>33</v>
      </c>
      <c r="E12032" t="s">
        <v>538</v>
      </c>
    </row>
    <row r="12033" spans="1:5" x14ac:dyDescent="0.25">
      <c r="A12033" t="s">
        <v>41247</v>
      </c>
      <c r="B12033" t="s">
        <v>20</v>
      </c>
      <c r="C12033" t="s">
        <v>19</v>
      </c>
      <c r="D12033" t="s">
        <v>33</v>
      </c>
      <c r="E12033" t="s">
        <v>530</v>
      </c>
    </row>
    <row r="12034" spans="1:5" x14ac:dyDescent="0.25">
      <c r="A12034" t="s">
        <v>41248</v>
      </c>
      <c r="B12034" t="s">
        <v>20</v>
      </c>
      <c r="C12034" t="s">
        <v>19</v>
      </c>
      <c r="D12034" t="s">
        <v>33</v>
      </c>
      <c r="E12034" t="s">
        <v>530</v>
      </c>
    </row>
    <row r="12035" spans="1:5" x14ac:dyDescent="0.25">
      <c r="A12035" t="s">
        <v>41249</v>
      </c>
      <c r="B12035" t="s">
        <v>20</v>
      </c>
      <c r="C12035" t="s">
        <v>19</v>
      </c>
      <c r="D12035" t="s">
        <v>33</v>
      </c>
      <c r="E12035" t="s">
        <v>562</v>
      </c>
    </row>
    <row r="12036" spans="1:5" x14ac:dyDescent="0.25">
      <c r="A12036" t="s">
        <v>41250</v>
      </c>
      <c r="B12036" t="s">
        <v>20</v>
      </c>
      <c r="C12036" t="s">
        <v>19</v>
      </c>
      <c r="D12036" t="s">
        <v>33</v>
      </c>
      <c r="E12036" t="s">
        <v>533</v>
      </c>
    </row>
    <row r="12037" spans="1:5" x14ac:dyDescent="0.25">
      <c r="A12037" t="s">
        <v>41251</v>
      </c>
      <c r="B12037" t="s">
        <v>20</v>
      </c>
      <c r="C12037" t="s">
        <v>19</v>
      </c>
      <c r="D12037" t="s">
        <v>33</v>
      </c>
      <c r="E12037" t="s">
        <v>538</v>
      </c>
    </row>
    <row r="12038" spans="1:5" x14ac:dyDescent="0.25">
      <c r="A12038" t="s">
        <v>41252</v>
      </c>
      <c r="B12038" t="s">
        <v>20</v>
      </c>
      <c r="C12038" t="s">
        <v>19</v>
      </c>
      <c r="D12038" t="s">
        <v>33</v>
      </c>
      <c r="E12038" t="s">
        <v>533</v>
      </c>
    </row>
    <row r="12039" spans="1:5" x14ac:dyDescent="0.25">
      <c r="A12039" t="s">
        <v>41253</v>
      </c>
      <c r="B12039" t="s">
        <v>20</v>
      </c>
      <c r="C12039" t="s">
        <v>19</v>
      </c>
      <c r="D12039" t="s">
        <v>33</v>
      </c>
      <c r="E12039" t="s">
        <v>533</v>
      </c>
    </row>
    <row r="12040" spans="1:5" x14ac:dyDescent="0.25">
      <c r="A12040" t="s">
        <v>41254</v>
      </c>
      <c r="B12040" t="s">
        <v>20</v>
      </c>
      <c r="C12040" t="s">
        <v>19</v>
      </c>
      <c r="D12040" t="s">
        <v>33</v>
      </c>
      <c r="E12040" t="s">
        <v>530</v>
      </c>
    </row>
    <row r="12041" spans="1:5" x14ac:dyDescent="0.25">
      <c r="A12041" t="s">
        <v>41255</v>
      </c>
      <c r="B12041" t="s">
        <v>20</v>
      </c>
      <c r="C12041" t="s">
        <v>19</v>
      </c>
      <c r="D12041" t="s">
        <v>33</v>
      </c>
      <c r="E12041" t="s">
        <v>538</v>
      </c>
    </row>
    <row r="12042" spans="1:5" x14ac:dyDescent="0.25">
      <c r="A12042" t="s">
        <v>41256</v>
      </c>
      <c r="B12042" t="s">
        <v>20</v>
      </c>
      <c r="C12042" t="s">
        <v>19</v>
      </c>
      <c r="D12042" t="s">
        <v>33</v>
      </c>
      <c r="E12042" t="s">
        <v>538</v>
      </c>
    </row>
    <row r="12043" spans="1:5" x14ac:dyDescent="0.25">
      <c r="A12043" t="s">
        <v>41257</v>
      </c>
      <c r="B12043" t="s">
        <v>20</v>
      </c>
      <c r="C12043" t="s">
        <v>19</v>
      </c>
      <c r="D12043" t="s">
        <v>33</v>
      </c>
      <c r="E12043" t="s">
        <v>562</v>
      </c>
    </row>
    <row r="12044" spans="1:5" x14ac:dyDescent="0.25">
      <c r="A12044" t="s">
        <v>41258</v>
      </c>
      <c r="B12044" t="s">
        <v>20</v>
      </c>
      <c r="C12044" t="s">
        <v>19</v>
      </c>
      <c r="D12044" t="s">
        <v>33</v>
      </c>
      <c r="E12044" t="s">
        <v>562</v>
      </c>
    </row>
    <row r="12045" spans="1:5" x14ac:dyDescent="0.25">
      <c r="A12045" t="s">
        <v>41259</v>
      </c>
      <c r="B12045" t="s">
        <v>20</v>
      </c>
      <c r="C12045" t="s">
        <v>19</v>
      </c>
      <c r="D12045" t="s">
        <v>33</v>
      </c>
      <c r="E12045" t="s">
        <v>533</v>
      </c>
    </row>
    <row r="12046" spans="1:5" x14ac:dyDescent="0.25">
      <c r="A12046" t="s">
        <v>41260</v>
      </c>
      <c r="B12046" t="s">
        <v>20</v>
      </c>
      <c r="C12046" t="s">
        <v>19</v>
      </c>
      <c r="D12046" t="s">
        <v>33</v>
      </c>
      <c r="E12046" t="s">
        <v>530</v>
      </c>
    </row>
    <row r="12047" spans="1:5" x14ac:dyDescent="0.25">
      <c r="A12047" t="s">
        <v>41261</v>
      </c>
      <c r="B12047" t="s">
        <v>20</v>
      </c>
      <c r="C12047" t="s">
        <v>19</v>
      </c>
      <c r="D12047" t="s">
        <v>33</v>
      </c>
      <c r="E12047" t="s">
        <v>533</v>
      </c>
    </row>
    <row r="12048" spans="1:5" x14ac:dyDescent="0.25">
      <c r="A12048" t="s">
        <v>41262</v>
      </c>
      <c r="B12048" t="s">
        <v>20</v>
      </c>
      <c r="C12048" t="s">
        <v>19</v>
      </c>
      <c r="D12048" t="s">
        <v>33</v>
      </c>
      <c r="E12048" t="s">
        <v>538</v>
      </c>
    </row>
    <row r="12049" spans="1:5" x14ac:dyDescent="0.25">
      <c r="A12049" t="s">
        <v>41263</v>
      </c>
      <c r="B12049" t="s">
        <v>20</v>
      </c>
      <c r="C12049" t="s">
        <v>19</v>
      </c>
      <c r="D12049" t="s">
        <v>33</v>
      </c>
      <c r="E12049" t="s">
        <v>533</v>
      </c>
    </row>
    <row r="12050" spans="1:5" x14ac:dyDescent="0.25">
      <c r="A12050" t="s">
        <v>41264</v>
      </c>
      <c r="B12050" t="s">
        <v>20</v>
      </c>
      <c r="C12050" t="s">
        <v>19</v>
      </c>
      <c r="D12050" t="s">
        <v>33</v>
      </c>
      <c r="E12050" t="s">
        <v>29680</v>
      </c>
    </row>
    <row r="12051" spans="1:5" x14ac:dyDescent="0.25">
      <c r="A12051" t="s">
        <v>41265</v>
      </c>
      <c r="B12051" t="s">
        <v>20</v>
      </c>
      <c r="C12051" t="s">
        <v>19</v>
      </c>
      <c r="D12051" t="s">
        <v>33</v>
      </c>
      <c r="E12051" t="s">
        <v>530</v>
      </c>
    </row>
    <row r="12052" spans="1:5" x14ac:dyDescent="0.25">
      <c r="A12052" t="s">
        <v>41266</v>
      </c>
      <c r="B12052" t="s">
        <v>20</v>
      </c>
      <c r="C12052" t="s">
        <v>19</v>
      </c>
      <c r="D12052" t="s">
        <v>33</v>
      </c>
      <c r="E12052" t="s">
        <v>530</v>
      </c>
    </row>
    <row r="12053" spans="1:5" x14ac:dyDescent="0.25">
      <c r="A12053" t="s">
        <v>41267</v>
      </c>
      <c r="B12053" t="s">
        <v>20</v>
      </c>
      <c r="C12053" t="s">
        <v>19</v>
      </c>
      <c r="D12053" t="s">
        <v>33</v>
      </c>
      <c r="E12053" t="s">
        <v>538</v>
      </c>
    </row>
    <row r="12054" spans="1:5" x14ac:dyDescent="0.25">
      <c r="A12054" t="s">
        <v>41268</v>
      </c>
      <c r="B12054" t="s">
        <v>20</v>
      </c>
      <c r="C12054" t="s">
        <v>19</v>
      </c>
      <c r="D12054" t="s">
        <v>33</v>
      </c>
      <c r="E12054" t="s">
        <v>533</v>
      </c>
    </row>
    <row r="12055" spans="1:5" x14ac:dyDescent="0.25">
      <c r="A12055" t="s">
        <v>41269</v>
      </c>
      <c r="B12055" t="s">
        <v>20</v>
      </c>
      <c r="C12055" t="s">
        <v>19</v>
      </c>
      <c r="D12055" t="s">
        <v>33</v>
      </c>
      <c r="E12055" t="s">
        <v>1025</v>
      </c>
    </row>
    <row r="12056" spans="1:5" x14ac:dyDescent="0.25">
      <c r="A12056" t="s">
        <v>41270</v>
      </c>
      <c r="B12056" t="s">
        <v>20</v>
      </c>
      <c r="C12056" t="s">
        <v>19</v>
      </c>
      <c r="D12056" t="s">
        <v>33</v>
      </c>
      <c r="E12056" t="s">
        <v>533</v>
      </c>
    </row>
    <row r="12057" spans="1:5" x14ac:dyDescent="0.25">
      <c r="A12057" t="s">
        <v>41271</v>
      </c>
      <c r="B12057" t="s">
        <v>20</v>
      </c>
      <c r="C12057" t="s">
        <v>19</v>
      </c>
      <c r="D12057" t="s">
        <v>33</v>
      </c>
      <c r="E12057" t="s">
        <v>533</v>
      </c>
    </row>
    <row r="12058" spans="1:5" x14ac:dyDescent="0.25">
      <c r="A12058" t="s">
        <v>41272</v>
      </c>
      <c r="B12058" t="s">
        <v>20</v>
      </c>
      <c r="C12058" t="s">
        <v>19</v>
      </c>
      <c r="D12058" t="s">
        <v>33</v>
      </c>
      <c r="E12058" t="s">
        <v>530</v>
      </c>
    </row>
    <row r="12059" spans="1:5" x14ac:dyDescent="0.25">
      <c r="A12059" t="s">
        <v>41273</v>
      </c>
      <c r="B12059" t="s">
        <v>20</v>
      </c>
      <c r="C12059" t="s">
        <v>19</v>
      </c>
      <c r="D12059" t="s">
        <v>33</v>
      </c>
      <c r="E12059" t="s">
        <v>562</v>
      </c>
    </row>
    <row r="12060" spans="1:5" x14ac:dyDescent="0.25">
      <c r="A12060" t="s">
        <v>41274</v>
      </c>
      <c r="B12060" t="s">
        <v>20</v>
      </c>
      <c r="C12060" t="s">
        <v>19</v>
      </c>
      <c r="D12060" t="s">
        <v>33</v>
      </c>
      <c r="E12060" t="s">
        <v>530</v>
      </c>
    </row>
    <row r="12061" spans="1:5" x14ac:dyDescent="0.25">
      <c r="A12061" t="s">
        <v>41275</v>
      </c>
      <c r="B12061" t="s">
        <v>20</v>
      </c>
      <c r="C12061" t="s">
        <v>19</v>
      </c>
      <c r="D12061" t="s">
        <v>33</v>
      </c>
      <c r="E12061" t="s">
        <v>533</v>
      </c>
    </row>
    <row r="12062" spans="1:5" x14ac:dyDescent="0.25">
      <c r="A12062" t="s">
        <v>41276</v>
      </c>
      <c r="B12062" t="s">
        <v>20</v>
      </c>
      <c r="C12062" t="s">
        <v>19</v>
      </c>
      <c r="D12062" t="s">
        <v>33</v>
      </c>
      <c r="E12062" t="s">
        <v>530</v>
      </c>
    </row>
    <row r="12063" spans="1:5" x14ac:dyDescent="0.25">
      <c r="A12063" t="s">
        <v>41277</v>
      </c>
      <c r="B12063" t="s">
        <v>20</v>
      </c>
      <c r="C12063" t="s">
        <v>19</v>
      </c>
      <c r="D12063" t="s">
        <v>33</v>
      </c>
      <c r="E12063" t="s">
        <v>530</v>
      </c>
    </row>
    <row r="12064" spans="1:5" x14ac:dyDescent="0.25">
      <c r="A12064" t="s">
        <v>41278</v>
      </c>
      <c r="B12064" t="s">
        <v>20</v>
      </c>
      <c r="C12064" t="s">
        <v>19</v>
      </c>
      <c r="D12064" t="s">
        <v>33</v>
      </c>
      <c r="E12064" t="s">
        <v>533</v>
      </c>
    </row>
    <row r="12065" spans="1:5" x14ac:dyDescent="0.25">
      <c r="A12065" t="s">
        <v>41279</v>
      </c>
      <c r="B12065" t="s">
        <v>20</v>
      </c>
      <c r="C12065" t="s">
        <v>19</v>
      </c>
      <c r="D12065" t="s">
        <v>33</v>
      </c>
      <c r="E12065" t="s">
        <v>538</v>
      </c>
    </row>
    <row r="12066" spans="1:5" x14ac:dyDescent="0.25">
      <c r="A12066" t="s">
        <v>41280</v>
      </c>
      <c r="B12066" t="s">
        <v>20</v>
      </c>
      <c r="C12066" t="s">
        <v>19</v>
      </c>
      <c r="D12066" t="s">
        <v>69</v>
      </c>
      <c r="E12066" t="s">
        <v>533</v>
      </c>
    </row>
    <row r="12067" spans="1:5" x14ac:dyDescent="0.25">
      <c r="A12067" t="s">
        <v>41281</v>
      </c>
      <c r="B12067" t="s">
        <v>20</v>
      </c>
      <c r="C12067" t="s">
        <v>19</v>
      </c>
      <c r="D12067" t="s">
        <v>33</v>
      </c>
      <c r="E12067" t="s">
        <v>530</v>
      </c>
    </row>
    <row r="12068" spans="1:5" x14ac:dyDescent="0.25">
      <c r="A12068" t="s">
        <v>41282</v>
      </c>
      <c r="B12068" t="s">
        <v>20</v>
      </c>
      <c r="C12068" t="s">
        <v>19</v>
      </c>
      <c r="D12068" t="s">
        <v>33</v>
      </c>
      <c r="E12068" t="s">
        <v>530</v>
      </c>
    </row>
    <row r="12069" spans="1:5" x14ac:dyDescent="0.25">
      <c r="A12069" t="s">
        <v>41283</v>
      </c>
      <c r="B12069" t="s">
        <v>20</v>
      </c>
      <c r="C12069" t="s">
        <v>19</v>
      </c>
      <c r="D12069" t="s">
        <v>33</v>
      </c>
      <c r="E12069" t="s">
        <v>533</v>
      </c>
    </row>
    <row r="12070" spans="1:5" x14ac:dyDescent="0.25">
      <c r="A12070" t="s">
        <v>41284</v>
      </c>
      <c r="B12070" t="s">
        <v>20</v>
      </c>
      <c r="C12070" t="s">
        <v>19</v>
      </c>
      <c r="D12070" t="s">
        <v>33</v>
      </c>
      <c r="E12070" t="s">
        <v>538</v>
      </c>
    </row>
    <row r="12071" spans="1:5" x14ac:dyDescent="0.25">
      <c r="A12071" t="s">
        <v>41285</v>
      </c>
      <c r="B12071" t="s">
        <v>20</v>
      </c>
      <c r="C12071" t="s">
        <v>19</v>
      </c>
      <c r="D12071" t="s">
        <v>69</v>
      </c>
      <c r="E12071" t="s">
        <v>533</v>
      </c>
    </row>
    <row r="12072" spans="1:5" x14ac:dyDescent="0.25">
      <c r="A12072" t="s">
        <v>41286</v>
      </c>
      <c r="B12072" t="s">
        <v>20</v>
      </c>
      <c r="C12072" t="s">
        <v>19</v>
      </c>
      <c r="D12072" t="s">
        <v>33</v>
      </c>
      <c r="E12072" t="s">
        <v>533</v>
      </c>
    </row>
    <row r="12073" spans="1:5" x14ac:dyDescent="0.25">
      <c r="A12073" t="s">
        <v>41287</v>
      </c>
      <c r="B12073" t="s">
        <v>20</v>
      </c>
      <c r="C12073" t="s">
        <v>19</v>
      </c>
      <c r="D12073" t="s">
        <v>33</v>
      </c>
      <c r="E12073" t="s">
        <v>562</v>
      </c>
    </row>
    <row r="12074" spans="1:5" x14ac:dyDescent="0.25">
      <c r="A12074" t="s">
        <v>41288</v>
      </c>
      <c r="B12074" t="s">
        <v>20</v>
      </c>
      <c r="C12074" t="s">
        <v>19</v>
      </c>
      <c r="D12074" t="s">
        <v>69</v>
      </c>
      <c r="E12074" t="s">
        <v>533</v>
      </c>
    </row>
    <row r="12075" spans="1:5" x14ac:dyDescent="0.25">
      <c r="A12075" t="s">
        <v>41289</v>
      </c>
      <c r="B12075" t="s">
        <v>20</v>
      </c>
      <c r="C12075" t="s">
        <v>19</v>
      </c>
      <c r="D12075" t="s">
        <v>33</v>
      </c>
      <c r="E12075" t="s">
        <v>530</v>
      </c>
    </row>
    <row r="12076" spans="1:5" x14ac:dyDescent="0.25">
      <c r="A12076" t="s">
        <v>41290</v>
      </c>
      <c r="B12076" t="s">
        <v>20</v>
      </c>
      <c r="C12076" t="s">
        <v>19</v>
      </c>
      <c r="D12076" t="s">
        <v>33</v>
      </c>
      <c r="E12076" t="s">
        <v>538</v>
      </c>
    </row>
    <row r="12077" spans="1:5" x14ac:dyDescent="0.25">
      <c r="A12077" t="s">
        <v>41291</v>
      </c>
      <c r="B12077" t="s">
        <v>20</v>
      </c>
      <c r="C12077" t="s">
        <v>19</v>
      </c>
      <c r="D12077" t="s">
        <v>65</v>
      </c>
      <c r="E12077" t="s">
        <v>533</v>
      </c>
    </row>
    <row r="12078" spans="1:5" x14ac:dyDescent="0.25">
      <c r="A12078" t="s">
        <v>41292</v>
      </c>
      <c r="B12078" t="s">
        <v>20</v>
      </c>
      <c r="C12078" t="s">
        <v>19</v>
      </c>
      <c r="D12078" t="s">
        <v>33</v>
      </c>
      <c r="E12078" t="s">
        <v>538</v>
      </c>
    </row>
    <row r="12079" spans="1:5" x14ac:dyDescent="0.25">
      <c r="A12079" t="s">
        <v>41293</v>
      </c>
      <c r="B12079" t="s">
        <v>20</v>
      </c>
      <c r="C12079" t="s">
        <v>19</v>
      </c>
      <c r="D12079" t="s">
        <v>33</v>
      </c>
      <c r="E12079" t="s">
        <v>533</v>
      </c>
    </row>
    <row r="12080" spans="1:5" x14ac:dyDescent="0.25">
      <c r="A12080" t="s">
        <v>41294</v>
      </c>
      <c r="B12080" t="s">
        <v>20</v>
      </c>
      <c r="C12080" t="s">
        <v>19</v>
      </c>
      <c r="D12080" t="s">
        <v>33</v>
      </c>
      <c r="E12080" t="s">
        <v>533</v>
      </c>
    </row>
    <row r="12081" spans="1:5" x14ac:dyDescent="0.25">
      <c r="A12081" t="s">
        <v>41295</v>
      </c>
      <c r="B12081" t="s">
        <v>20</v>
      </c>
      <c r="C12081" t="s">
        <v>19</v>
      </c>
      <c r="D12081" t="s">
        <v>33</v>
      </c>
      <c r="E12081" t="s">
        <v>538</v>
      </c>
    </row>
    <row r="12082" spans="1:5" x14ac:dyDescent="0.25">
      <c r="A12082" t="s">
        <v>41296</v>
      </c>
      <c r="B12082" t="s">
        <v>20</v>
      </c>
      <c r="C12082" t="s">
        <v>19</v>
      </c>
      <c r="D12082" t="s">
        <v>33</v>
      </c>
      <c r="E12082" t="s">
        <v>538</v>
      </c>
    </row>
    <row r="12083" spans="1:5" x14ac:dyDescent="0.25">
      <c r="A12083" t="s">
        <v>41297</v>
      </c>
      <c r="B12083" t="s">
        <v>20</v>
      </c>
      <c r="C12083" t="s">
        <v>19</v>
      </c>
      <c r="D12083" t="s">
        <v>33</v>
      </c>
      <c r="E12083" t="s">
        <v>538</v>
      </c>
    </row>
    <row r="12084" spans="1:5" x14ac:dyDescent="0.25">
      <c r="A12084" t="s">
        <v>41298</v>
      </c>
      <c r="B12084" t="s">
        <v>20</v>
      </c>
      <c r="C12084" t="s">
        <v>19</v>
      </c>
      <c r="D12084" t="s">
        <v>33</v>
      </c>
      <c r="E12084" t="s">
        <v>783</v>
      </c>
    </row>
    <row r="12085" spans="1:5" x14ac:dyDescent="0.25">
      <c r="A12085" t="s">
        <v>41299</v>
      </c>
      <c r="B12085" t="s">
        <v>20</v>
      </c>
      <c r="C12085" t="s">
        <v>19</v>
      </c>
      <c r="D12085" t="s">
        <v>33</v>
      </c>
      <c r="E12085" t="s">
        <v>533</v>
      </c>
    </row>
    <row r="12086" spans="1:5" x14ac:dyDescent="0.25">
      <c r="A12086" t="s">
        <v>41300</v>
      </c>
      <c r="B12086" t="s">
        <v>20</v>
      </c>
      <c r="C12086" t="s">
        <v>19</v>
      </c>
      <c r="D12086" t="s">
        <v>33</v>
      </c>
      <c r="E12086" t="s">
        <v>530</v>
      </c>
    </row>
    <row r="12087" spans="1:5" x14ac:dyDescent="0.25">
      <c r="A12087" t="s">
        <v>41301</v>
      </c>
      <c r="B12087" t="s">
        <v>20</v>
      </c>
      <c r="C12087" t="s">
        <v>19</v>
      </c>
      <c r="D12087" t="s">
        <v>33</v>
      </c>
      <c r="E12087" t="s">
        <v>530</v>
      </c>
    </row>
    <row r="12088" spans="1:5" x14ac:dyDescent="0.25">
      <c r="A12088" t="s">
        <v>41302</v>
      </c>
      <c r="B12088" t="s">
        <v>20</v>
      </c>
      <c r="C12088" t="s">
        <v>19</v>
      </c>
      <c r="D12088" t="s">
        <v>33</v>
      </c>
      <c r="E12088" t="s">
        <v>530</v>
      </c>
    </row>
    <row r="12089" spans="1:5" x14ac:dyDescent="0.25">
      <c r="A12089" t="s">
        <v>41303</v>
      </c>
      <c r="B12089" t="s">
        <v>20</v>
      </c>
      <c r="C12089" t="s">
        <v>19</v>
      </c>
      <c r="D12089" t="s">
        <v>69</v>
      </c>
      <c r="E12089" t="s">
        <v>562</v>
      </c>
    </row>
    <row r="12090" spans="1:5" x14ac:dyDescent="0.25">
      <c r="A12090" t="s">
        <v>41304</v>
      </c>
      <c r="B12090" t="s">
        <v>20</v>
      </c>
      <c r="C12090" t="s">
        <v>19</v>
      </c>
      <c r="D12090" t="s">
        <v>33</v>
      </c>
      <c r="E12090" t="s">
        <v>530</v>
      </c>
    </row>
    <row r="12091" spans="1:5" x14ac:dyDescent="0.25">
      <c r="A12091" t="s">
        <v>41305</v>
      </c>
      <c r="B12091" t="s">
        <v>20</v>
      </c>
      <c r="C12091" t="s">
        <v>19</v>
      </c>
      <c r="D12091" t="s">
        <v>33</v>
      </c>
      <c r="E12091" t="s">
        <v>530</v>
      </c>
    </row>
    <row r="12092" spans="1:5" x14ac:dyDescent="0.25">
      <c r="A12092" t="s">
        <v>41306</v>
      </c>
      <c r="B12092" t="s">
        <v>20</v>
      </c>
      <c r="C12092" t="s">
        <v>19</v>
      </c>
      <c r="D12092" t="s">
        <v>33</v>
      </c>
      <c r="E12092" t="s">
        <v>530</v>
      </c>
    </row>
    <row r="12093" spans="1:5" x14ac:dyDescent="0.25">
      <c r="A12093" t="s">
        <v>41307</v>
      </c>
      <c r="B12093" t="s">
        <v>20</v>
      </c>
      <c r="C12093" t="s">
        <v>19</v>
      </c>
      <c r="D12093" t="s">
        <v>33</v>
      </c>
      <c r="E12093" t="s">
        <v>538</v>
      </c>
    </row>
    <row r="12094" spans="1:5" x14ac:dyDescent="0.25">
      <c r="A12094" t="s">
        <v>41308</v>
      </c>
      <c r="B12094" t="s">
        <v>20</v>
      </c>
      <c r="C12094" t="s">
        <v>19</v>
      </c>
      <c r="D12094" t="s">
        <v>33</v>
      </c>
      <c r="E12094" t="s">
        <v>530</v>
      </c>
    </row>
    <row r="12095" spans="1:5" x14ac:dyDescent="0.25">
      <c r="A12095" t="s">
        <v>41309</v>
      </c>
      <c r="B12095" t="s">
        <v>20</v>
      </c>
      <c r="C12095" t="s">
        <v>19</v>
      </c>
      <c r="D12095" t="s">
        <v>33</v>
      </c>
      <c r="E12095" t="s">
        <v>562</v>
      </c>
    </row>
    <row r="12096" spans="1:5" x14ac:dyDescent="0.25">
      <c r="A12096" t="s">
        <v>41310</v>
      </c>
      <c r="B12096" t="s">
        <v>20</v>
      </c>
      <c r="C12096" t="s">
        <v>19</v>
      </c>
      <c r="D12096" t="s">
        <v>33</v>
      </c>
      <c r="E12096" t="s">
        <v>530</v>
      </c>
    </row>
    <row r="12097" spans="1:5" x14ac:dyDescent="0.25">
      <c r="A12097" t="s">
        <v>41311</v>
      </c>
      <c r="B12097" t="s">
        <v>20</v>
      </c>
      <c r="C12097" t="s">
        <v>19</v>
      </c>
      <c r="D12097" t="s">
        <v>33</v>
      </c>
      <c r="E12097" t="s">
        <v>530</v>
      </c>
    </row>
    <row r="12098" spans="1:5" x14ac:dyDescent="0.25">
      <c r="A12098" t="s">
        <v>41312</v>
      </c>
      <c r="B12098" t="s">
        <v>20</v>
      </c>
      <c r="C12098" t="s">
        <v>19</v>
      </c>
      <c r="D12098" t="s">
        <v>33</v>
      </c>
      <c r="E12098" t="s">
        <v>553</v>
      </c>
    </row>
    <row r="12099" spans="1:5" x14ac:dyDescent="0.25">
      <c r="A12099" t="s">
        <v>41313</v>
      </c>
      <c r="B12099" t="s">
        <v>20</v>
      </c>
      <c r="C12099" t="s">
        <v>19</v>
      </c>
      <c r="D12099" t="s">
        <v>33</v>
      </c>
      <c r="E12099" t="s">
        <v>531</v>
      </c>
    </row>
    <row r="12100" spans="1:5" x14ac:dyDescent="0.25">
      <c r="A12100" t="s">
        <v>41314</v>
      </c>
      <c r="B12100" t="s">
        <v>20</v>
      </c>
      <c r="C12100" t="s">
        <v>19</v>
      </c>
      <c r="D12100" t="s">
        <v>33</v>
      </c>
      <c r="E12100" t="s">
        <v>530</v>
      </c>
    </row>
    <row r="12101" spans="1:5" x14ac:dyDescent="0.25">
      <c r="A12101" t="s">
        <v>41315</v>
      </c>
      <c r="B12101" t="s">
        <v>20</v>
      </c>
      <c r="C12101" t="s">
        <v>19</v>
      </c>
      <c r="D12101" t="s">
        <v>33</v>
      </c>
      <c r="E12101" t="s">
        <v>533</v>
      </c>
    </row>
    <row r="12102" spans="1:5" x14ac:dyDescent="0.25">
      <c r="A12102" t="s">
        <v>41316</v>
      </c>
      <c r="B12102" t="s">
        <v>20</v>
      </c>
      <c r="C12102" t="s">
        <v>19</v>
      </c>
      <c r="D12102" t="s">
        <v>33</v>
      </c>
      <c r="E12102" t="s">
        <v>530</v>
      </c>
    </row>
    <row r="12103" spans="1:5" x14ac:dyDescent="0.25">
      <c r="A12103" t="s">
        <v>41317</v>
      </c>
      <c r="B12103" t="s">
        <v>20</v>
      </c>
      <c r="C12103" t="s">
        <v>19</v>
      </c>
      <c r="D12103" t="s">
        <v>33</v>
      </c>
      <c r="E12103" t="s">
        <v>530</v>
      </c>
    </row>
    <row r="12104" spans="1:5" x14ac:dyDescent="0.25">
      <c r="A12104" t="s">
        <v>41318</v>
      </c>
      <c r="B12104" t="s">
        <v>20</v>
      </c>
      <c r="C12104" t="s">
        <v>19</v>
      </c>
      <c r="D12104" t="s">
        <v>33</v>
      </c>
      <c r="E12104" t="s">
        <v>533</v>
      </c>
    </row>
    <row r="12105" spans="1:5" x14ac:dyDescent="0.25">
      <c r="A12105" t="s">
        <v>41319</v>
      </c>
      <c r="B12105" t="s">
        <v>20</v>
      </c>
      <c r="C12105" t="s">
        <v>19</v>
      </c>
      <c r="D12105" t="s">
        <v>33</v>
      </c>
      <c r="E12105" t="s">
        <v>530</v>
      </c>
    </row>
    <row r="12106" spans="1:5" x14ac:dyDescent="0.25">
      <c r="A12106" t="s">
        <v>41320</v>
      </c>
      <c r="B12106" t="s">
        <v>20</v>
      </c>
      <c r="C12106" t="s">
        <v>19</v>
      </c>
      <c r="D12106" t="s">
        <v>33</v>
      </c>
      <c r="E12106" t="s">
        <v>562</v>
      </c>
    </row>
    <row r="12107" spans="1:5" x14ac:dyDescent="0.25">
      <c r="A12107" t="s">
        <v>41321</v>
      </c>
      <c r="B12107" t="s">
        <v>20</v>
      </c>
      <c r="C12107" t="s">
        <v>19</v>
      </c>
      <c r="D12107" t="s">
        <v>33</v>
      </c>
      <c r="E12107" t="s">
        <v>530</v>
      </c>
    </row>
    <row r="12108" spans="1:5" x14ac:dyDescent="0.25">
      <c r="A12108" t="s">
        <v>41322</v>
      </c>
      <c r="B12108" t="s">
        <v>20</v>
      </c>
      <c r="C12108" t="s">
        <v>19</v>
      </c>
      <c r="D12108" t="s">
        <v>33</v>
      </c>
      <c r="E12108" t="s">
        <v>538</v>
      </c>
    </row>
    <row r="12109" spans="1:5" x14ac:dyDescent="0.25">
      <c r="A12109" t="s">
        <v>41323</v>
      </c>
      <c r="B12109" t="s">
        <v>20</v>
      </c>
      <c r="C12109" t="s">
        <v>19</v>
      </c>
      <c r="D12109" t="s">
        <v>33</v>
      </c>
      <c r="E12109" t="s">
        <v>530</v>
      </c>
    </row>
    <row r="12110" spans="1:5" x14ac:dyDescent="0.25">
      <c r="A12110" t="s">
        <v>41324</v>
      </c>
      <c r="B12110" t="s">
        <v>20</v>
      </c>
      <c r="C12110" t="s">
        <v>19</v>
      </c>
      <c r="D12110" t="s">
        <v>33</v>
      </c>
      <c r="E12110" t="s">
        <v>530</v>
      </c>
    </row>
    <row r="12111" spans="1:5" x14ac:dyDescent="0.25">
      <c r="A12111" t="s">
        <v>41325</v>
      </c>
      <c r="B12111" t="s">
        <v>20</v>
      </c>
      <c r="C12111" t="s">
        <v>19</v>
      </c>
      <c r="D12111" t="s">
        <v>33</v>
      </c>
      <c r="E12111" t="s">
        <v>533</v>
      </c>
    </row>
    <row r="12112" spans="1:5" x14ac:dyDescent="0.25">
      <c r="A12112" t="s">
        <v>41326</v>
      </c>
      <c r="B12112" t="s">
        <v>20</v>
      </c>
      <c r="C12112" t="s">
        <v>19</v>
      </c>
      <c r="D12112" t="s">
        <v>33</v>
      </c>
      <c r="E12112" t="s">
        <v>538</v>
      </c>
    </row>
    <row r="12113" spans="1:5" x14ac:dyDescent="0.25">
      <c r="A12113" t="s">
        <v>41327</v>
      </c>
      <c r="B12113" t="s">
        <v>20</v>
      </c>
      <c r="C12113" t="s">
        <v>19</v>
      </c>
      <c r="D12113" t="s">
        <v>33</v>
      </c>
      <c r="E12113" t="s">
        <v>523</v>
      </c>
    </row>
    <row r="12114" spans="1:5" x14ac:dyDescent="0.25">
      <c r="A12114" t="s">
        <v>41328</v>
      </c>
      <c r="B12114" t="s">
        <v>20</v>
      </c>
      <c r="C12114" t="s">
        <v>19</v>
      </c>
      <c r="D12114" t="s">
        <v>33</v>
      </c>
      <c r="E12114" t="s">
        <v>533</v>
      </c>
    </row>
    <row r="12115" spans="1:5" x14ac:dyDescent="0.25">
      <c r="A12115" t="s">
        <v>41329</v>
      </c>
      <c r="B12115" t="s">
        <v>20</v>
      </c>
      <c r="C12115" t="s">
        <v>19</v>
      </c>
      <c r="D12115" t="s">
        <v>33</v>
      </c>
      <c r="E12115" t="s">
        <v>533</v>
      </c>
    </row>
    <row r="12116" spans="1:5" x14ac:dyDescent="0.25">
      <c r="A12116" t="s">
        <v>41330</v>
      </c>
      <c r="B12116" t="s">
        <v>20</v>
      </c>
      <c r="C12116" t="s">
        <v>19</v>
      </c>
      <c r="D12116" t="s">
        <v>33</v>
      </c>
      <c r="E12116" t="s">
        <v>530</v>
      </c>
    </row>
    <row r="12117" spans="1:5" x14ac:dyDescent="0.25">
      <c r="A12117" t="s">
        <v>41331</v>
      </c>
      <c r="B12117" t="s">
        <v>20</v>
      </c>
      <c r="C12117" t="s">
        <v>19</v>
      </c>
      <c r="D12117" t="s">
        <v>33</v>
      </c>
      <c r="E12117" t="s">
        <v>530</v>
      </c>
    </row>
    <row r="12118" spans="1:5" x14ac:dyDescent="0.25">
      <c r="A12118" t="s">
        <v>41332</v>
      </c>
      <c r="B12118" t="s">
        <v>20</v>
      </c>
      <c r="C12118" t="s">
        <v>19</v>
      </c>
      <c r="D12118" t="s">
        <v>33</v>
      </c>
      <c r="E12118" t="s">
        <v>530</v>
      </c>
    </row>
    <row r="12119" spans="1:5" x14ac:dyDescent="0.25">
      <c r="A12119" t="s">
        <v>41333</v>
      </c>
      <c r="B12119" t="s">
        <v>20</v>
      </c>
      <c r="C12119" t="s">
        <v>19</v>
      </c>
      <c r="D12119" t="s">
        <v>33</v>
      </c>
      <c r="E12119" t="s">
        <v>538</v>
      </c>
    </row>
    <row r="12120" spans="1:5" x14ac:dyDescent="0.25">
      <c r="A12120" t="s">
        <v>41334</v>
      </c>
      <c r="B12120" t="s">
        <v>20</v>
      </c>
      <c r="C12120" t="s">
        <v>19</v>
      </c>
      <c r="D12120" t="s">
        <v>33</v>
      </c>
      <c r="E12120" t="s">
        <v>530</v>
      </c>
    </row>
    <row r="12121" spans="1:5" x14ac:dyDescent="0.25">
      <c r="A12121" t="s">
        <v>41335</v>
      </c>
      <c r="B12121" t="s">
        <v>20</v>
      </c>
      <c r="C12121" t="s">
        <v>19</v>
      </c>
      <c r="D12121" t="s">
        <v>33</v>
      </c>
      <c r="E12121" t="s">
        <v>538</v>
      </c>
    </row>
    <row r="12122" spans="1:5" x14ac:dyDescent="0.25">
      <c r="A12122" t="s">
        <v>41336</v>
      </c>
      <c r="B12122" t="s">
        <v>20</v>
      </c>
      <c r="C12122" t="s">
        <v>19</v>
      </c>
      <c r="D12122" t="s">
        <v>33</v>
      </c>
      <c r="E12122" t="s">
        <v>538</v>
      </c>
    </row>
    <row r="12123" spans="1:5" x14ac:dyDescent="0.25">
      <c r="A12123" t="s">
        <v>41337</v>
      </c>
      <c r="B12123" t="s">
        <v>20</v>
      </c>
      <c r="C12123" t="s">
        <v>19</v>
      </c>
      <c r="D12123" t="s">
        <v>33</v>
      </c>
      <c r="E12123" t="s">
        <v>530</v>
      </c>
    </row>
    <row r="12124" spans="1:5" x14ac:dyDescent="0.25">
      <c r="A12124" t="s">
        <v>41338</v>
      </c>
      <c r="B12124" t="s">
        <v>20</v>
      </c>
      <c r="C12124" t="s">
        <v>19</v>
      </c>
      <c r="D12124" t="s">
        <v>33</v>
      </c>
      <c r="E12124" t="s">
        <v>533</v>
      </c>
    </row>
    <row r="12125" spans="1:5" x14ac:dyDescent="0.25">
      <c r="A12125" t="s">
        <v>41339</v>
      </c>
      <c r="B12125" t="s">
        <v>20</v>
      </c>
      <c r="C12125" t="s">
        <v>19</v>
      </c>
      <c r="D12125" t="s">
        <v>33</v>
      </c>
      <c r="E12125" t="s">
        <v>785</v>
      </c>
    </row>
    <row r="12126" spans="1:5" x14ac:dyDescent="0.25">
      <c r="A12126" t="s">
        <v>41340</v>
      </c>
      <c r="B12126" t="s">
        <v>20</v>
      </c>
      <c r="C12126" t="s">
        <v>19</v>
      </c>
      <c r="D12126" t="s">
        <v>65</v>
      </c>
      <c r="E12126" t="s">
        <v>533</v>
      </c>
    </row>
    <row r="12127" spans="1:5" x14ac:dyDescent="0.25">
      <c r="A12127" t="s">
        <v>41341</v>
      </c>
      <c r="B12127" t="s">
        <v>20</v>
      </c>
      <c r="C12127" t="s">
        <v>19</v>
      </c>
      <c r="D12127" t="s">
        <v>33</v>
      </c>
      <c r="E12127" t="s">
        <v>530</v>
      </c>
    </row>
    <row r="12128" spans="1:5" x14ac:dyDescent="0.25">
      <c r="A12128" t="s">
        <v>44413</v>
      </c>
      <c r="B12128" t="s">
        <v>20</v>
      </c>
      <c r="C12128" t="s">
        <v>19</v>
      </c>
      <c r="D12128" t="s">
        <v>65</v>
      </c>
      <c r="E12128" t="s">
        <v>533</v>
      </c>
    </row>
    <row r="12129" spans="1:5" x14ac:dyDescent="0.25">
      <c r="A12129" t="s">
        <v>41342</v>
      </c>
      <c r="B12129" t="s">
        <v>20</v>
      </c>
      <c r="C12129" t="s">
        <v>19</v>
      </c>
      <c r="D12129" t="s">
        <v>33</v>
      </c>
      <c r="E12129" t="s">
        <v>533</v>
      </c>
    </row>
    <row r="12130" spans="1:5" x14ac:dyDescent="0.25">
      <c r="A12130" t="s">
        <v>41343</v>
      </c>
      <c r="B12130" t="s">
        <v>20</v>
      </c>
      <c r="C12130" t="s">
        <v>19</v>
      </c>
      <c r="D12130" t="s">
        <v>33</v>
      </c>
      <c r="E12130" t="s">
        <v>533</v>
      </c>
    </row>
    <row r="12131" spans="1:5" x14ac:dyDescent="0.25">
      <c r="A12131" t="s">
        <v>41344</v>
      </c>
      <c r="B12131" t="s">
        <v>20</v>
      </c>
      <c r="C12131" t="s">
        <v>19</v>
      </c>
      <c r="D12131" t="s">
        <v>33</v>
      </c>
      <c r="E12131" t="s">
        <v>530</v>
      </c>
    </row>
    <row r="12132" spans="1:5" x14ac:dyDescent="0.25">
      <c r="A12132" t="s">
        <v>41345</v>
      </c>
      <c r="B12132" t="s">
        <v>20</v>
      </c>
      <c r="C12132" t="s">
        <v>19</v>
      </c>
      <c r="D12132" t="s">
        <v>33</v>
      </c>
      <c r="E12132" t="s">
        <v>530</v>
      </c>
    </row>
    <row r="12133" spans="1:5" x14ac:dyDescent="0.25">
      <c r="A12133" t="s">
        <v>41346</v>
      </c>
      <c r="B12133" t="s">
        <v>20</v>
      </c>
      <c r="C12133" t="s">
        <v>19</v>
      </c>
      <c r="D12133" t="s">
        <v>33</v>
      </c>
      <c r="E12133" t="s">
        <v>530</v>
      </c>
    </row>
    <row r="12134" spans="1:5" x14ac:dyDescent="0.25">
      <c r="A12134" t="s">
        <v>41347</v>
      </c>
      <c r="B12134" t="s">
        <v>20</v>
      </c>
      <c r="C12134" t="s">
        <v>19</v>
      </c>
      <c r="D12134" t="s">
        <v>33</v>
      </c>
      <c r="E12134" t="s">
        <v>533</v>
      </c>
    </row>
    <row r="12135" spans="1:5" x14ac:dyDescent="0.25">
      <c r="A12135" t="s">
        <v>41348</v>
      </c>
      <c r="B12135" t="s">
        <v>20</v>
      </c>
      <c r="C12135" t="s">
        <v>19</v>
      </c>
      <c r="D12135" t="s">
        <v>33</v>
      </c>
      <c r="E12135" t="s">
        <v>611</v>
      </c>
    </row>
    <row r="12136" spans="1:5" x14ac:dyDescent="0.25">
      <c r="A12136" t="s">
        <v>41349</v>
      </c>
      <c r="B12136" t="s">
        <v>20</v>
      </c>
      <c r="C12136" t="s">
        <v>19</v>
      </c>
      <c r="D12136" t="s">
        <v>33</v>
      </c>
      <c r="E12136" t="s">
        <v>530</v>
      </c>
    </row>
    <row r="12137" spans="1:5" x14ac:dyDescent="0.25">
      <c r="A12137" t="s">
        <v>41350</v>
      </c>
      <c r="B12137" t="s">
        <v>20</v>
      </c>
      <c r="C12137" t="s">
        <v>19</v>
      </c>
      <c r="D12137" t="s">
        <v>33</v>
      </c>
      <c r="E12137" t="s">
        <v>562</v>
      </c>
    </row>
    <row r="12138" spans="1:5" x14ac:dyDescent="0.25">
      <c r="A12138" t="s">
        <v>41351</v>
      </c>
      <c r="B12138" t="s">
        <v>20</v>
      </c>
      <c r="C12138" t="s">
        <v>19</v>
      </c>
      <c r="D12138" t="s">
        <v>33</v>
      </c>
      <c r="E12138" t="s">
        <v>530</v>
      </c>
    </row>
    <row r="12139" spans="1:5" x14ac:dyDescent="0.25">
      <c r="A12139" t="s">
        <v>41352</v>
      </c>
      <c r="B12139" t="s">
        <v>20</v>
      </c>
      <c r="C12139" t="s">
        <v>19</v>
      </c>
      <c r="D12139" t="s">
        <v>33</v>
      </c>
      <c r="E12139" t="s">
        <v>533</v>
      </c>
    </row>
    <row r="12140" spans="1:5" x14ac:dyDescent="0.25">
      <c r="A12140" t="s">
        <v>41353</v>
      </c>
      <c r="B12140" t="s">
        <v>20</v>
      </c>
      <c r="C12140" t="s">
        <v>19</v>
      </c>
      <c r="D12140" t="s">
        <v>33</v>
      </c>
      <c r="E12140" t="s">
        <v>538</v>
      </c>
    </row>
    <row r="12141" spans="1:5" x14ac:dyDescent="0.25">
      <c r="A12141" t="s">
        <v>41354</v>
      </c>
      <c r="B12141" t="s">
        <v>20</v>
      </c>
      <c r="C12141" t="s">
        <v>19</v>
      </c>
      <c r="D12141" t="s">
        <v>33</v>
      </c>
      <c r="E12141" t="s">
        <v>533</v>
      </c>
    </row>
    <row r="12142" spans="1:5" x14ac:dyDescent="0.25">
      <c r="A12142" t="s">
        <v>41355</v>
      </c>
      <c r="B12142" t="s">
        <v>20</v>
      </c>
      <c r="C12142" t="s">
        <v>19</v>
      </c>
      <c r="D12142" t="s">
        <v>33</v>
      </c>
      <c r="E12142" t="s">
        <v>538</v>
      </c>
    </row>
    <row r="12143" spans="1:5" x14ac:dyDescent="0.25">
      <c r="A12143" t="s">
        <v>41356</v>
      </c>
      <c r="B12143" t="s">
        <v>20</v>
      </c>
      <c r="C12143" t="s">
        <v>19</v>
      </c>
      <c r="D12143" t="s">
        <v>33</v>
      </c>
      <c r="E12143" t="s">
        <v>538</v>
      </c>
    </row>
    <row r="12144" spans="1:5" x14ac:dyDescent="0.25">
      <c r="A12144" t="s">
        <v>41357</v>
      </c>
      <c r="B12144" t="s">
        <v>20</v>
      </c>
      <c r="C12144" t="s">
        <v>19</v>
      </c>
      <c r="D12144" t="s">
        <v>33</v>
      </c>
      <c r="E12144" t="s">
        <v>533</v>
      </c>
    </row>
    <row r="12145" spans="1:5" x14ac:dyDescent="0.25">
      <c r="A12145" t="s">
        <v>41358</v>
      </c>
      <c r="B12145" t="s">
        <v>20</v>
      </c>
      <c r="C12145" t="s">
        <v>19</v>
      </c>
      <c r="D12145" t="s">
        <v>33</v>
      </c>
      <c r="E12145" t="s">
        <v>538</v>
      </c>
    </row>
    <row r="12146" spans="1:5" x14ac:dyDescent="0.25">
      <c r="A12146" t="s">
        <v>41359</v>
      </c>
      <c r="B12146" t="s">
        <v>20</v>
      </c>
      <c r="C12146" t="s">
        <v>19</v>
      </c>
      <c r="D12146" t="s">
        <v>33</v>
      </c>
      <c r="E12146" t="s">
        <v>611</v>
      </c>
    </row>
    <row r="12147" spans="1:5" x14ac:dyDescent="0.25">
      <c r="A12147" t="s">
        <v>41360</v>
      </c>
      <c r="B12147" t="s">
        <v>20</v>
      </c>
      <c r="C12147" t="s">
        <v>19</v>
      </c>
      <c r="D12147" t="s">
        <v>65</v>
      </c>
      <c r="E12147" t="s">
        <v>533</v>
      </c>
    </row>
    <row r="12148" spans="1:5" x14ac:dyDescent="0.25">
      <c r="A12148" t="s">
        <v>41361</v>
      </c>
      <c r="B12148" t="s">
        <v>20</v>
      </c>
      <c r="C12148" t="s">
        <v>19</v>
      </c>
      <c r="D12148" t="s">
        <v>33</v>
      </c>
      <c r="E12148" t="s">
        <v>530</v>
      </c>
    </row>
    <row r="12149" spans="1:5" x14ac:dyDescent="0.25">
      <c r="A12149" t="s">
        <v>41362</v>
      </c>
      <c r="B12149" t="s">
        <v>20</v>
      </c>
      <c r="C12149" t="s">
        <v>19</v>
      </c>
      <c r="D12149" t="s">
        <v>33</v>
      </c>
      <c r="E12149" t="s">
        <v>538</v>
      </c>
    </row>
    <row r="12150" spans="1:5" x14ac:dyDescent="0.25">
      <c r="A12150" t="s">
        <v>41363</v>
      </c>
      <c r="B12150" t="s">
        <v>20</v>
      </c>
      <c r="C12150" t="s">
        <v>19</v>
      </c>
      <c r="D12150" t="s">
        <v>33</v>
      </c>
      <c r="E12150" t="s">
        <v>530</v>
      </c>
    </row>
    <row r="12151" spans="1:5" x14ac:dyDescent="0.25">
      <c r="A12151" t="s">
        <v>41364</v>
      </c>
      <c r="B12151" t="s">
        <v>20</v>
      </c>
      <c r="C12151" t="s">
        <v>19</v>
      </c>
      <c r="D12151" t="s">
        <v>33</v>
      </c>
      <c r="E12151" t="s">
        <v>538</v>
      </c>
    </row>
    <row r="12152" spans="1:5" x14ac:dyDescent="0.25">
      <c r="A12152" t="s">
        <v>41365</v>
      </c>
      <c r="B12152" t="s">
        <v>20</v>
      </c>
      <c r="C12152" t="s">
        <v>19</v>
      </c>
      <c r="D12152" t="s">
        <v>33</v>
      </c>
      <c r="E12152" t="s">
        <v>553</v>
      </c>
    </row>
    <row r="12153" spans="1:5" x14ac:dyDescent="0.25">
      <c r="A12153" t="s">
        <v>41366</v>
      </c>
      <c r="B12153" t="s">
        <v>20</v>
      </c>
      <c r="C12153" t="s">
        <v>19</v>
      </c>
      <c r="D12153" t="s">
        <v>33</v>
      </c>
      <c r="E12153" t="s">
        <v>530</v>
      </c>
    </row>
    <row r="12154" spans="1:5" x14ac:dyDescent="0.25">
      <c r="A12154" t="s">
        <v>41367</v>
      </c>
      <c r="B12154" t="s">
        <v>20</v>
      </c>
      <c r="C12154" t="s">
        <v>19</v>
      </c>
      <c r="D12154" t="s">
        <v>33</v>
      </c>
      <c r="E12154" t="s">
        <v>530</v>
      </c>
    </row>
    <row r="12155" spans="1:5" x14ac:dyDescent="0.25">
      <c r="A12155" t="s">
        <v>41368</v>
      </c>
      <c r="B12155" t="s">
        <v>20</v>
      </c>
      <c r="C12155" t="s">
        <v>19</v>
      </c>
      <c r="D12155" t="s">
        <v>33</v>
      </c>
      <c r="E12155" t="s">
        <v>530</v>
      </c>
    </row>
    <row r="12156" spans="1:5" x14ac:dyDescent="0.25">
      <c r="A12156" t="s">
        <v>41369</v>
      </c>
      <c r="B12156" t="s">
        <v>20</v>
      </c>
      <c r="C12156" t="s">
        <v>19</v>
      </c>
      <c r="D12156" t="s">
        <v>33</v>
      </c>
      <c r="E12156" t="s">
        <v>533</v>
      </c>
    </row>
    <row r="12157" spans="1:5" x14ac:dyDescent="0.25">
      <c r="A12157" t="s">
        <v>41370</v>
      </c>
      <c r="B12157" t="s">
        <v>20</v>
      </c>
      <c r="C12157" t="s">
        <v>19</v>
      </c>
      <c r="D12157" t="s">
        <v>33</v>
      </c>
      <c r="E12157" t="s">
        <v>530</v>
      </c>
    </row>
    <row r="12158" spans="1:5" x14ac:dyDescent="0.25">
      <c r="A12158" t="s">
        <v>41371</v>
      </c>
      <c r="B12158" t="s">
        <v>20</v>
      </c>
      <c r="C12158" t="s">
        <v>19</v>
      </c>
      <c r="D12158" t="s">
        <v>33</v>
      </c>
      <c r="E12158" t="s">
        <v>530</v>
      </c>
    </row>
    <row r="12159" spans="1:5" x14ac:dyDescent="0.25">
      <c r="A12159" t="s">
        <v>41372</v>
      </c>
      <c r="B12159" t="s">
        <v>20</v>
      </c>
      <c r="C12159" t="s">
        <v>19</v>
      </c>
      <c r="D12159" t="s">
        <v>33</v>
      </c>
      <c r="E12159" t="s">
        <v>538</v>
      </c>
    </row>
    <row r="12160" spans="1:5" x14ac:dyDescent="0.25">
      <c r="A12160" t="s">
        <v>41373</v>
      </c>
      <c r="B12160" t="s">
        <v>20</v>
      </c>
      <c r="C12160" t="s">
        <v>19</v>
      </c>
      <c r="D12160" t="s">
        <v>33</v>
      </c>
      <c r="E12160" t="s">
        <v>533</v>
      </c>
    </row>
    <row r="12161" spans="1:5" x14ac:dyDescent="0.25">
      <c r="A12161" t="s">
        <v>41374</v>
      </c>
      <c r="B12161" t="s">
        <v>20</v>
      </c>
      <c r="C12161" t="s">
        <v>19</v>
      </c>
      <c r="D12161" t="s">
        <v>33</v>
      </c>
      <c r="E12161" t="s">
        <v>562</v>
      </c>
    </row>
    <row r="12162" spans="1:5" x14ac:dyDescent="0.25">
      <c r="A12162" t="s">
        <v>41375</v>
      </c>
      <c r="B12162" t="s">
        <v>20</v>
      </c>
      <c r="C12162" t="s">
        <v>19</v>
      </c>
      <c r="D12162" t="s">
        <v>33</v>
      </c>
      <c r="E12162" t="s">
        <v>530</v>
      </c>
    </row>
    <row r="12163" spans="1:5" x14ac:dyDescent="0.25">
      <c r="A12163" t="s">
        <v>41376</v>
      </c>
      <c r="B12163" t="s">
        <v>20</v>
      </c>
      <c r="C12163" t="s">
        <v>19</v>
      </c>
      <c r="D12163" t="s">
        <v>33</v>
      </c>
      <c r="E12163" t="s">
        <v>530</v>
      </c>
    </row>
    <row r="12164" spans="1:5" x14ac:dyDescent="0.25">
      <c r="A12164" t="s">
        <v>41377</v>
      </c>
      <c r="B12164" t="s">
        <v>20</v>
      </c>
      <c r="C12164" t="s">
        <v>19</v>
      </c>
      <c r="D12164" t="s">
        <v>33</v>
      </c>
      <c r="E12164" t="s">
        <v>530</v>
      </c>
    </row>
    <row r="12165" spans="1:5" x14ac:dyDescent="0.25">
      <c r="A12165" t="s">
        <v>41378</v>
      </c>
      <c r="B12165" t="s">
        <v>20</v>
      </c>
      <c r="C12165" t="s">
        <v>19</v>
      </c>
      <c r="D12165" t="s">
        <v>33</v>
      </c>
      <c r="E12165" t="s">
        <v>533</v>
      </c>
    </row>
    <row r="12166" spans="1:5" x14ac:dyDescent="0.25">
      <c r="A12166" t="s">
        <v>41379</v>
      </c>
      <c r="B12166" t="s">
        <v>20</v>
      </c>
      <c r="C12166" t="s">
        <v>19</v>
      </c>
      <c r="D12166" t="s">
        <v>33</v>
      </c>
      <c r="E12166" t="s">
        <v>530</v>
      </c>
    </row>
    <row r="12167" spans="1:5" x14ac:dyDescent="0.25">
      <c r="A12167" t="s">
        <v>41380</v>
      </c>
      <c r="B12167" t="s">
        <v>20</v>
      </c>
      <c r="C12167" t="s">
        <v>19</v>
      </c>
      <c r="D12167" t="s">
        <v>33</v>
      </c>
      <c r="E12167" t="s">
        <v>530</v>
      </c>
    </row>
    <row r="12168" spans="1:5" x14ac:dyDescent="0.25">
      <c r="A12168" t="s">
        <v>41381</v>
      </c>
      <c r="B12168" t="s">
        <v>20</v>
      </c>
      <c r="C12168" t="s">
        <v>19</v>
      </c>
      <c r="D12168" t="s">
        <v>33</v>
      </c>
      <c r="E12168" t="s">
        <v>533</v>
      </c>
    </row>
    <row r="12169" spans="1:5" x14ac:dyDescent="0.25">
      <c r="A12169" t="s">
        <v>41382</v>
      </c>
      <c r="B12169" t="s">
        <v>20</v>
      </c>
      <c r="C12169" t="s">
        <v>19</v>
      </c>
      <c r="D12169" t="s">
        <v>33</v>
      </c>
      <c r="E12169" t="s">
        <v>530</v>
      </c>
    </row>
    <row r="12170" spans="1:5" x14ac:dyDescent="0.25">
      <c r="A12170" t="s">
        <v>41383</v>
      </c>
      <c r="B12170" t="s">
        <v>20</v>
      </c>
      <c r="C12170" t="s">
        <v>19</v>
      </c>
      <c r="D12170" t="s">
        <v>33</v>
      </c>
      <c r="E12170" t="s">
        <v>538</v>
      </c>
    </row>
    <row r="12171" spans="1:5" x14ac:dyDescent="0.25">
      <c r="A12171" t="s">
        <v>41384</v>
      </c>
      <c r="B12171" t="s">
        <v>20</v>
      </c>
      <c r="C12171" t="s">
        <v>19</v>
      </c>
      <c r="D12171" t="s">
        <v>33</v>
      </c>
      <c r="E12171" t="s">
        <v>538</v>
      </c>
    </row>
    <row r="12172" spans="1:5" x14ac:dyDescent="0.25">
      <c r="A12172" t="s">
        <v>41385</v>
      </c>
      <c r="B12172" t="s">
        <v>20</v>
      </c>
      <c r="C12172" t="s">
        <v>19</v>
      </c>
      <c r="D12172" t="s">
        <v>33</v>
      </c>
      <c r="E12172" t="s">
        <v>530</v>
      </c>
    </row>
    <row r="12173" spans="1:5" x14ac:dyDescent="0.25">
      <c r="A12173" t="s">
        <v>41386</v>
      </c>
      <c r="B12173" t="s">
        <v>20</v>
      </c>
      <c r="C12173" t="s">
        <v>19</v>
      </c>
      <c r="D12173" t="s">
        <v>33</v>
      </c>
      <c r="E12173" t="s">
        <v>530</v>
      </c>
    </row>
    <row r="12174" spans="1:5" x14ac:dyDescent="0.25">
      <c r="A12174" t="s">
        <v>41387</v>
      </c>
      <c r="B12174" t="s">
        <v>20</v>
      </c>
      <c r="C12174" t="s">
        <v>19</v>
      </c>
      <c r="D12174" t="s">
        <v>33</v>
      </c>
      <c r="E12174" t="s">
        <v>533</v>
      </c>
    </row>
    <row r="12175" spans="1:5" x14ac:dyDescent="0.25">
      <c r="A12175" t="s">
        <v>41388</v>
      </c>
      <c r="B12175" t="s">
        <v>20</v>
      </c>
      <c r="C12175" t="s">
        <v>19</v>
      </c>
      <c r="D12175" t="s">
        <v>33</v>
      </c>
      <c r="E12175" t="s">
        <v>530</v>
      </c>
    </row>
    <row r="12176" spans="1:5" x14ac:dyDescent="0.25">
      <c r="A12176" t="s">
        <v>41389</v>
      </c>
      <c r="B12176" t="s">
        <v>20</v>
      </c>
      <c r="C12176" t="s">
        <v>19</v>
      </c>
      <c r="D12176" t="s">
        <v>33</v>
      </c>
      <c r="E12176" t="s">
        <v>530</v>
      </c>
    </row>
    <row r="12177" spans="1:5" x14ac:dyDescent="0.25">
      <c r="A12177" t="s">
        <v>41390</v>
      </c>
      <c r="B12177" t="s">
        <v>20</v>
      </c>
      <c r="C12177" t="s">
        <v>19</v>
      </c>
      <c r="D12177" t="s">
        <v>33</v>
      </c>
      <c r="E12177" t="s">
        <v>530</v>
      </c>
    </row>
    <row r="12178" spans="1:5" x14ac:dyDescent="0.25">
      <c r="A12178" t="s">
        <v>41391</v>
      </c>
      <c r="B12178" t="s">
        <v>20</v>
      </c>
      <c r="C12178" t="s">
        <v>19</v>
      </c>
      <c r="D12178" t="s">
        <v>33</v>
      </c>
      <c r="E12178" t="s">
        <v>530</v>
      </c>
    </row>
    <row r="12179" spans="1:5" x14ac:dyDescent="0.25">
      <c r="A12179" t="s">
        <v>41392</v>
      </c>
      <c r="B12179" t="s">
        <v>20</v>
      </c>
      <c r="C12179" t="s">
        <v>19</v>
      </c>
      <c r="D12179" t="s">
        <v>33</v>
      </c>
      <c r="E12179" t="s">
        <v>538</v>
      </c>
    </row>
    <row r="12180" spans="1:5" x14ac:dyDescent="0.25">
      <c r="A12180" t="s">
        <v>41393</v>
      </c>
      <c r="B12180" t="s">
        <v>20</v>
      </c>
      <c r="C12180" t="s">
        <v>19</v>
      </c>
      <c r="D12180" t="s">
        <v>33</v>
      </c>
      <c r="E12180" t="s">
        <v>530</v>
      </c>
    </row>
    <row r="12181" spans="1:5" x14ac:dyDescent="0.25">
      <c r="A12181" t="s">
        <v>41394</v>
      </c>
      <c r="B12181" t="s">
        <v>20</v>
      </c>
      <c r="C12181" t="s">
        <v>19</v>
      </c>
      <c r="D12181" t="s">
        <v>33</v>
      </c>
      <c r="E12181" t="s">
        <v>530</v>
      </c>
    </row>
    <row r="12182" spans="1:5" x14ac:dyDescent="0.25">
      <c r="A12182" t="s">
        <v>41395</v>
      </c>
      <c r="B12182" t="s">
        <v>20</v>
      </c>
      <c r="C12182" t="s">
        <v>19</v>
      </c>
      <c r="D12182" t="s">
        <v>33</v>
      </c>
      <c r="E12182" t="s">
        <v>530</v>
      </c>
    </row>
    <row r="12183" spans="1:5" x14ac:dyDescent="0.25">
      <c r="A12183" t="s">
        <v>41396</v>
      </c>
      <c r="B12183" t="s">
        <v>20</v>
      </c>
      <c r="C12183" t="s">
        <v>19</v>
      </c>
      <c r="D12183" t="s">
        <v>33</v>
      </c>
      <c r="E12183" t="s">
        <v>553</v>
      </c>
    </row>
    <row r="12184" spans="1:5" x14ac:dyDescent="0.25">
      <c r="A12184" t="s">
        <v>41397</v>
      </c>
      <c r="B12184" t="s">
        <v>20</v>
      </c>
      <c r="C12184" t="s">
        <v>19</v>
      </c>
      <c r="D12184" t="s">
        <v>33</v>
      </c>
      <c r="E12184" t="s">
        <v>530</v>
      </c>
    </row>
    <row r="12185" spans="1:5" x14ac:dyDescent="0.25">
      <c r="A12185" t="s">
        <v>41398</v>
      </c>
      <c r="B12185" t="s">
        <v>20</v>
      </c>
      <c r="C12185" t="s">
        <v>19</v>
      </c>
      <c r="D12185" t="s">
        <v>33</v>
      </c>
      <c r="E12185" t="s">
        <v>538</v>
      </c>
    </row>
    <row r="12186" spans="1:5" x14ac:dyDescent="0.25">
      <c r="A12186" t="s">
        <v>41399</v>
      </c>
      <c r="B12186" t="s">
        <v>20</v>
      </c>
      <c r="C12186" t="s">
        <v>19</v>
      </c>
      <c r="D12186" t="s">
        <v>33</v>
      </c>
      <c r="E12186" t="s">
        <v>538</v>
      </c>
    </row>
    <row r="12187" spans="1:5" x14ac:dyDescent="0.25">
      <c r="A12187" t="s">
        <v>41400</v>
      </c>
      <c r="B12187" t="s">
        <v>20</v>
      </c>
      <c r="C12187" t="s">
        <v>19</v>
      </c>
      <c r="D12187" t="s">
        <v>33</v>
      </c>
      <c r="E12187" t="s">
        <v>538</v>
      </c>
    </row>
    <row r="12188" spans="1:5" x14ac:dyDescent="0.25">
      <c r="A12188" t="s">
        <v>41401</v>
      </c>
      <c r="B12188" t="s">
        <v>20</v>
      </c>
      <c r="C12188" t="s">
        <v>19</v>
      </c>
      <c r="D12188" t="s">
        <v>33</v>
      </c>
      <c r="E12188" t="s">
        <v>538</v>
      </c>
    </row>
    <row r="12189" spans="1:5" x14ac:dyDescent="0.25">
      <c r="A12189" t="s">
        <v>41402</v>
      </c>
      <c r="B12189" t="s">
        <v>20</v>
      </c>
      <c r="C12189" t="s">
        <v>19</v>
      </c>
      <c r="D12189" t="s">
        <v>33</v>
      </c>
      <c r="E12189" t="s">
        <v>530</v>
      </c>
    </row>
    <row r="12190" spans="1:5" x14ac:dyDescent="0.25">
      <c r="A12190" t="s">
        <v>41403</v>
      </c>
      <c r="B12190" t="s">
        <v>20</v>
      </c>
      <c r="C12190" t="s">
        <v>19</v>
      </c>
      <c r="D12190" t="s">
        <v>33</v>
      </c>
      <c r="E12190" t="s">
        <v>530</v>
      </c>
    </row>
    <row r="12191" spans="1:5" x14ac:dyDescent="0.25">
      <c r="A12191" t="s">
        <v>41404</v>
      </c>
      <c r="B12191" t="s">
        <v>20</v>
      </c>
      <c r="C12191" t="s">
        <v>19</v>
      </c>
      <c r="D12191" t="s">
        <v>33</v>
      </c>
      <c r="E12191" t="s">
        <v>533</v>
      </c>
    </row>
    <row r="12192" spans="1:5" x14ac:dyDescent="0.25">
      <c r="A12192" t="s">
        <v>41405</v>
      </c>
      <c r="B12192" t="s">
        <v>20</v>
      </c>
      <c r="C12192" t="s">
        <v>19</v>
      </c>
      <c r="D12192" t="s">
        <v>33</v>
      </c>
      <c r="E12192" t="s">
        <v>530</v>
      </c>
    </row>
    <row r="12193" spans="1:5" x14ac:dyDescent="0.25">
      <c r="A12193" t="s">
        <v>41406</v>
      </c>
      <c r="B12193" t="s">
        <v>20</v>
      </c>
      <c r="C12193" t="s">
        <v>19</v>
      </c>
      <c r="D12193" t="s">
        <v>33</v>
      </c>
      <c r="E12193" t="s">
        <v>533</v>
      </c>
    </row>
    <row r="12194" spans="1:5" x14ac:dyDescent="0.25">
      <c r="A12194" t="s">
        <v>41407</v>
      </c>
      <c r="B12194" t="s">
        <v>20</v>
      </c>
      <c r="C12194" t="s">
        <v>19</v>
      </c>
      <c r="D12194" t="s">
        <v>33</v>
      </c>
      <c r="E12194" t="s">
        <v>530</v>
      </c>
    </row>
    <row r="12195" spans="1:5" x14ac:dyDescent="0.25">
      <c r="A12195" t="s">
        <v>41408</v>
      </c>
      <c r="B12195" t="s">
        <v>20</v>
      </c>
      <c r="C12195" t="s">
        <v>19</v>
      </c>
      <c r="D12195" t="s">
        <v>33</v>
      </c>
      <c r="E12195" t="s">
        <v>562</v>
      </c>
    </row>
    <row r="12196" spans="1:5" x14ac:dyDescent="0.25">
      <c r="A12196" t="s">
        <v>41409</v>
      </c>
      <c r="B12196" t="s">
        <v>20</v>
      </c>
      <c r="C12196" t="s">
        <v>19</v>
      </c>
      <c r="D12196" t="s">
        <v>33</v>
      </c>
      <c r="E12196" t="s">
        <v>538</v>
      </c>
    </row>
    <row r="12197" spans="1:5" x14ac:dyDescent="0.25">
      <c r="A12197" t="s">
        <v>41410</v>
      </c>
      <c r="B12197" t="s">
        <v>20</v>
      </c>
      <c r="C12197" t="s">
        <v>19</v>
      </c>
      <c r="D12197" t="s">
        <v>33</v>
      </c>
      <c r="E12197" t="s">
        <v>533</v>
      </c>
    </row>
    <row r="12198" spans="1:5" x14ac:dyDescent="0.25">
      <c r="A12198" t="s">
        <v>41411</v>
      </c>
      <c r="B12198" t="s">
        <v>20</v>
      </c>
      <c r="C12198" t="s">
        <v>19</v>
      </c>
      <c r="D12198" t="s">
        <v>33</v>
      </c>
      <c r="E12198" t="s">
        <v>530</v>
      </c>
    </row>
    <row r="12199" spans="1:5" x14ac:dyDescent="0.25">
      <c r="A12199" t="s">
        <v>41412</v>
      </c>
      <c r="B12199" t="s">
        <v>20</v>
      </c>
      <c r="C12199" t="s">
        <v>19</v>
      </c>
      <c r="D12199" t="s">
        <v>33</v>
      </c>
      <c r="E12199" t="s">
        <v>530</v>
      </c>
    </row>
    <row r="12200" spans="1:5" x14ac:dyDescent="0.25">
      <c r="A12200" t="s">
        <v>41413</v>
      </c>
      <c r="B12200" t="s">
        <v>20</v>
      </c>
      <c r="C12200" t="s">
        <v>19</v>
      </c>
      <c r="D12200" t="s">
        <v>33</v>
      </c>
      <c r="E12200" t="s">
        <v>533</v>
      </c>
    </row>
    <row r="12201" spans="1:5" x14ac:dyDescent="0.25">
      <c r="A12201" t="s">
        <v>41414</v>
      </c>
      <c r="B12201" t="s">
        <v>20</v>
      </c>
      <c r="C12201" t="s">
        <v>19</v>
      </c>
      <c r="D12201" t="s">
        <v>33</v>
      </c>
      <c r="E12201" t="s">
        <v>530</v>
      </c>
    </row>
    <row r="12202" spans="1:5" x14ac:dyDescent="0.25">
      <c r="A12202" t="s">
        <v>41415</v>
      </c>
      <c r="B12202" t="s">
        <v>20</v>
      </c>
      <c r="C12202" t="s">
        <v>19</v>
      </c>
      <c r="D12202" t="s">
        <v>33</v>
      </c>
      <c r="E12202" t="s">
        <v>530</v>
      </c>
    </row>
    <row r="12203" spans="1:5" x14ac:dyDescent="0.25">
      <c r="A12203" t="s">
        <v>41416</v>
      </c>
      <c r="B12203" t="s">
        <v>20</v>
      </c>
      <c r="C12203" t="s">
        <v>19</v>
      </c>
      <c r="D12203" t="s">
        <v>33</v>
      </c>
      <c r="E12203" t="s">
        <v>538</v>
      </c>
    </row>
    <row r="12204" spans="1:5" x14ac:dyDescent="0.25">
      <c r="A12204" t="s">
        <v>41417</v>
      </c>
      <c r="B12204" t="s">
        <v>20</v>
      </c>
      <c r="C12204" t="s">
        <v>19</v>
      </c>
      <c r="D12204" t="s">
        <v>33</v>
      </c>
      <c r="E12204" t="s">
        <v>533</v>
      </c>
    </row>
    <row r="12205" spans="1:5" x14ac:dyDescent="0.25">
      <c r="A12205" t="s">
        <v>41418</v>
      </c>
      <c r="B12205" t="s">
        <v>20</v>
      </c>
      <c r="C12205" t="s">
        <v>19</v>
      </c>
      <c r="D12205" t="s">
        <v>33</v>
      </c>
      <c r="E12205" t="s">
        <v>533</v>
      </c>
    </row>
    <row r="12206" spans="1:5" x14ac:dyDescent="0.25">
      <c r="A12206" t="s">
        <v>41419</v>
      </c>
      <c r="B12206" t="s">
        <v>20</v>
      </c>
      <c r="C12206" t="s">
        <v>19</v>
      </c>
      <c r="D12206" t="s">
        <v>33</v>
      </c>
      <c r="E12206" t="s">
        <v>533</v>
      </c>
    </row>
    <row r="12207" spans="1:5" x14ac:dyDescent="0.25">
      <c r="A12207" t="s">
        <v>41420</v>
      </c>
      <c r="B12207" t="s">
        <v>20</v>
      </c>
      <c r="C12207" t="s">
        <v>19</v>
      </c>
      <c r="D12207" t="s">
        <v>33</v>
      </c>
      <c r="E12207" t="s">
        <v>562</v>
      </c>
    </row>
    <row r="12208" spans="1:5" x14ac:dyDescent="0.25">
      <c r="A12208" t="s">
        <v>41421</v>
      </c>
      <c r="B12208" t="s">
        <v>20</v>
      </c>
      <c r="C12208" t="s">
        <v>19</v>
      </c>
      <c r="D12208" t="s">
        <v>33</v>
      </c>
      <c r="E12208" t="s">
        <v>538</v>
      </c>
    </row>
    <row r="12209" spans="1:5" x14ac:dyDescent="0.25">
      <c r="A12209" t="s">
        <v>41422</v>
      </c>
      <c r="B12209" t="s">
        <v>20</v>
      </c>
      <c r="C12209" t="s">
        <v>19</v>
      </c>
      <c r="D12209" t="s">
        <v>33</v>
      </c>
      <c r="E12209" t="s">
        <v>530</v>
      </c>
    </row>
    <row r="12210" spans="1:5" x14ac:dyDescent="0.25">
      <c r="A12210" t="s">
        <v>41423</v>
      </c>
      <c r="B12210" t="s">
        <v>20</v>
      </c>
      <c r="C12210" t="s">
        <v>19</v>
      </c>
      <c r="D12210" t="s">
        <v>33</v>
      </c>
      <c r="E12210" t="s">
        <v>530</v>
      </c>
    </row>
    <row r="12211" spans="1:5" x14ac:dyDescent="0.25">
      <c r="A12211" t="s">
        <v>41424</v>
      </c>
      <c r="B12211" t="s">
        <v>20</v>
      </c>
      <c r="C12211" t="s">
        <v>19</v>
      </c>
      <c r="D12211" t="s">
        <v>33</v>
      </c>
      <c r="E12211" t="s">
        <v>530</v>
      </c>
    </row>
    <row r="12212" spans="1:5" x14ac:dyDescent="0.25">
      <c r="A12212" t="s">
        <v>41425</v>
      </c>
      <c r="B12212" t="s">
        <v>20</v>
      </c>
      <c r="C12212" t="s">
        <v>19</v>
      </c>
      <c r="D12212" t="s">
        <v>33</v>
      </c>
      <c r="E12212" t="s">
        <v>533</v>
      </c>
    </row>
    <row r="12213" spans="1:5" x14ac:dyDescent="0.25">
      <c r="A12213" t="s">
        <v>41426</v>
      </c>
      <c r="B12213" t="s">
        <v>20</v>
      </c>
      <c r="C12213" t="s">
        <v>19</v>
      </c>
      <c r="D12213" t="s">
        <v>33</v>
      </c>
      <c r="E12213" t="s">
        <v>533</v>
      </c>
    </row>
    <row r="12214" spans="1:5" x14ac:dyDescent="0.25">
      <c r="A12214" t="s">
        <v>41427</v>
      </c>
      <c r="B12214" t="s">
        <v>20</v>
      </c>
      <c r="C12214" t="s">
        <v>19</v>
      </c>
      <c r="D12214" t="s">
        <v>33</v>
      </c>
      <c r="E12214" t="s">
        <v>530</v>
      </c>
    </row>
    <row r="12215" spans="1:5" x14ac:dyDescent="0.25">
      <c r="A12215" t="s">
        <v>41428</v>
      </c>
      <c r="B12215" t="s">
        <v>20</v>
      </c>
      <c r="C12215" t="s">
        <v>19</v>
      </c>
      <c r="D12215" t="s">
        <v>33</v>
      </c>
      <c r="E12215" t="s">
        <v>533</v>
      </c>
    </row>
    <row r="12216" spans="1:5" x14ac:dyDescent="0.25">
      <c r="A12216" t="s">
        <v>41429</v>
      </c>
      <c r="B12216" t="s">
        <v>20</v>
      </c>
      <c r="C12216" t="s">
        <v>19</v>
      </c>
      <c r="D12216" t="s">
        <v>33</v>
      </c>
      <c r="E12216" t="s">
        <v>533</v>
      </c>
    </row>
    <row r="12217" spans="1:5" x14ac:dyDescent="0.25">
      <c r="A12217" t="s">
        <v>41430</v>
      </c>
      <c r="B12217" t="s">
        <v>20</v>
      </c>
      <c r="C12217" t="s">
        <v>19</v>
      </c>
      <c r="D12217" t="s">
        <v>33</v>
      </c>
      <c r="E12217" t="s">
        <v>538</v>
      </c>
    </row>
    <row r="12218" spans="1:5" x14ac:dyDescent="0.25">
      <c r="A12218" t="s">
        <v>41431</v>
      </c>
      <c r="B12218" t="s">
        <v>20</v>
      </c>
      <c r="C12218" t="s">
        <v>19</v>
      </c>
      <c r="D12218" t="s">
        <v>33</v>
      </c>
      <c r="E12218" t="s">
        <v>533</v>
      </c>
    </row>
    <row r="12219" spans="1:5" x14ac:dyDescent="0.25">
      <c r="A12219" t="s">
        <v>41432</v>
      </c>
      <c r="B12219" t="s">
        <v>20</v>
      </c>
      <c r="C12219" t="s">
        <v>19</v>
      </c>
      <c r="D12219" t="s">
        <v>33</v>
      </c>
      <c r="E12219" t="s">
        <v>533</v>
      </c>
    </row>
    <row r="12220" spans="1:5" x14ac:dyDescent="0.25">
      <c r="A12220" t="s">
        <v>41433</v>
      </c>
      <c r="B12220" t="s">
        <v>20</v>
      </c>
      <c r="C12220" t="s">
        <v>19</v>
      </c>
      <c r="D12220" t="s">
        <v>33</v>
      </c>
      <c r="E12220" t="s">
        <v>533</v>
      </c>
    </row>
    <row r="12221" spans="1:5" x14ac:dyDescent="0.25">
      <c r="A12221" t="s">
        <v>41434</v>
      </c>
      <c r="B12221" t="s">
        <v>20</v>
      </c>
      <c r="C12221" t="s">
        <v>19</v>
      </c>
      <c r="D12221" t="s">
        <v>33</v>
      </c>
      <c r="E12221" t="s">
        <v>530</v>
      </c>
    </row>
    <row r="12222" spans="1:5" x14ac:dyDescent="0.25">
      <c r="A12222" t="s">
        <v>41435</v>
      </c>
      <c r="B12222" t="s">
        <v>20</v>
      </c>
      <c r="C12222" t="s">
        <v>19</v>
      </c>
      <c r="D12222" t="s">
        <v>33</v>
      </c>
      <c r="E12222" t="s">
        <v>533</v>
      </c>
    </row>
    <row r="12223" spans="1:5" x14ac:dyDescent="0.25">
      <c r="A12223" t="s">
        <v>41436</v>
      </c>
      <c r="B12223" t="s">
        <v>20</v>
      </c>
      <c r="C12223" t="s">
        <v>19</v>
      </c>
      <c r="D12223" t="s">
        <v>33</v>
      </c>
      <c r="E12223" t="s">
        <v>533</v>
      </c>
    </row>
    <row r="12224" spans="1:5" x14ac:dyDescent="0.25">
      <c r="A12224" t="s">
        <v>41437</v>
      </c>
      <c r="B12224" t="s">
        <v>20</v>
      </c>
      <c r="C12224" t="s">
        <v>19</v>
      </c>
      <c r="D12224" t="s">
        <v>33</v>
      </c>
      <c r="E12224" t="s">
        <v>562</v>
      </c>
    </row>
    <row r="12225" spans="1:5" x14ac:dyDescent="0.25">
      <c r="A12225" t="s">
        <v>41438</v>
      </c>
      <c r="B12225" t="s">
        <v>20</v>
      </c>
      <c r="C12225" t="s">
        <v>19</v>
      </c>
      <c r="D12225" t="s">
        <v>33</v>
      </c>
      <c r="E12225" t="s">
        <v>533</v>
      </c>
    </row>
    <row r="12226" spans="1:5" x14ac:dyDescent="0.25">
      <c r="A12226" t="s">
        <v>41439</v>
      </c>
      <c r="B12226" t="s">
        <v>20</v>
      </c>
      <c r="C12226" t="s">
        <v>19</v>
      </c>
      <c r="D12226" t="s">
        <v>33</v>
      </c>
      <c r="E12226" t="s">
        <v>530</v>
      </c>
    </row>
    <row r="12227" spans="1:5" x14ac:dyDescent="0.25">
      <c r="A12227" t="s">
        <v>41440</v>
      </c>
      <c r="B12227" t="s">
        <v>20</v>
      </c>
      <c r="C12227" t="s">
        <v>19</v>
      </c>
      <c r="D12227" t="s">
        <v>33</v>
      </c>
      <c r="E12227" t="s">
        <v>533</v>
      </c>
    </row>
    <row r="12228" spans="1:5" x14ac:dyDescent="0.25">
      <c r="A12228" t="s">
        <v>41441</v>
      </c>
      <c r="B12228" t="s">
        <v>20</v>
      </c>
      <c r="C12228" t="s">
        <v>19</v>
      </c>
      <c r="D12228" t="s">
        <v>33</v>
      </c>
      <c r="E12228" t="s">
        <v>562</v>
      </c>
    </row>
    <row r="12229" spans="1:5" x14ac:dyDescent="0.25">
      <c r="A12229" t="s">
        <v>41442</v>
      </c>
      <c r="B12229" t="s">
        <v>20</v>
      </c>
      <c r="C12229" t="s">
        <v>19</v>
      </c>
      <c r="D12229" t="s">
        <v>33</v>
      </c>
      <c r="E12229" t="s">
        <v>538</v>
      </c>
    </row>
    <row r="12230" spans="1:5" x14ac:dyDescent="0.25">
      <c r="A12230" t="s">
        <v>41443</v>
      </c>
      <c r="B12230" t="s">
        <v>20</v>
      </c>
      <c r="C12230" t="s">
        <v>19</v>
      </c>
      <c r="D12230" t="s">
        <v>33</v>
      </c>
      <c r="E12230" t="s">
        <v>562</v>
      </c>
    </row>
    <row r="12231" spans="1:5" x14ac:dyDescent="0.25">
      <c r="A12231" t="s">
        <v>41444</v>
      </c>
      <c r="B12231" t="s">
        <v>20</v>
      </c>
      <c r="C12231" t="s">
        <v>19</v>
      </c>
      <c r="D12231" t="s">
        <v>33</v>
      </c>
      <c r="E12231" t="s">
        <v>530</v>
      </c>
    </row>
    <row r="12232" spans="1:5" x14ac:dyDescent="0.25">
      <c r="A12232" t="s">
        <v>41445</v>
      </c>
      <c r="B12232" t="s">
        <v>20</v>
      </c>
      <c r="C12232" t="s">
        <v>19</v>
      </c>
      <c r="D12232" t="s">
        <v>33</v>
      </c>
      <c r="E12232" t="s">
        <v>530</v>
      </c>
    </row>
    <row r="12233" spans="1:5" x14ac:dyDescent="0.25">
      <c r="A12233" t="s">
        <v>41446</v>
      </c>
      <c r="B12233" t="s">
        <v>20</v>
      </c>
      <c r="C12233" t="s">
        <v>19</v>
      </c>
      <c r="D12233" t="s">
        <v>33</v>
      </c>
      <c r="E12233" t="s">
        <v>562</v>
      </c>
    </row>
    <row r="12234" spans="1:5" x14ac:dyDescent="0.25">
      <c r="A12234" t="s">
        <v>41447</v>
      </c>
      <c r="B12234" t="s">
        <v>20</v>
      </c>
      <c r="C12234" t="s">
        <v>19</v>
      </c>
      <c r="D12234" t="s">
        <v>33</v>
      </c>
      <c r="E12234" t="s">
        <v>530</v>
      </c>
    </row>
    <row r="12235" spans="1:5" x14ac:dyDescent="0.25">
      <c r="A12235" t="s">
        <v>41448</v>
      </c>
      <c r="B12235" t="s">
        <v>20</v>
      </c>
      <c r="C12235" t="s">
        <v>19</v>
      </c>
      <c r="D12235" t="s">
        <v>33</v>
      </c>
      <c r="E12235" t="s">
        <v>530</v>
      </c>
    </row>
    <row r="12236" spans="1:5" x14ac:dyDescent="0.25">
      <c r="A12236" t="s">
        <v>41449</v>
      </c>
      <c r="B12236" t="s">
        <v>20</v>
      </c>
      <c r="C12236" t="s">
        <v>19</v>
      </c>
      <c r="D12236" t="s">
        <v>33</v>
      </c>
      <c r="E12236" t="s">
        <v>538</v>
      </c>
    </row>
    <row r="12237" spans="1:5" x14ac:dyDescent="0.25">
      <c r="A12237" t="s">
        <v>41450</v>
      </c>
      <c r="B12237" t="s">
        <v>20</v>
      </c>
      <c r="C12237" t="s">
        <v>19</v>
      </c>
      <c r="D12237" t="s">
        <v>33</v>
      </c>
      <c r="E12237" t="s">
        <v>533</v>
      </c>
    </row>
    <row r="12238" spans="1:5" x14ac:dyDescent="0.25">
      <c r="A12238" t="s">
        <v>44414</v>
      </c>
      <c r="B12238" t="s">
        <v>20</v>
      </c>
      <c r="C12238" t="s">
        <v>19</v>
      </c>
      <c r="D12238" t="s">
        <v>33</v>
      </c>
      <c r="E12238" t="s">
        <v>533</v>
      </c>
    </row>
    <row r="12239" spans="1:5" x14ac:dyDescent="0.25">
      <c r="A12239" t="s">
        <v>41451</v>
      </c>
      <c r="B12239" t="s">
        <v>20</v>
      </c>
      <c r="C12239" t="s">
        <v>19</v>
      </c>
      <c r="D12239" t="s">
        <v>33</v>
      </c>
      <c r="E12239" t="s">
        <v>530</v>
      </c>
    </row>
    <row r="12240" spans="1:5" x14ac:dyDescent="0.25">
      <c r="A12240" t="s">
        <v>41452</v>
      </c>
      <c r="B12240" t="s">
        <v>20</v>
      </c>
      <c r="C12240" t="s">
        <v>19</v>
      </c>
      <c r="D12240" t="s">
        <v>65</v>
      </c>
      <c r="E12240" t="s">
        <v>533</v>
      </c>
    </row>
    <row r="12241" spans="1:5" x14ac:dyDescent="0.25">
      <c r="A12241" t="s">
        <v>41453</v>
      </c>
      <c r="B12241" t="s">
        <v>20</v>
      </c>
      <c r="C12241" t="s">
        <v>19</v>
      </c>
      <c r="D12241" t="s">
        <v>33</v>
      </c>
      <c r="E12241" t="s">
        <v>611</v>
      </c>
    </row>
    <row r="12242" spans="1:5" x14ac:dyDescent="0.25">
      <c r="A12242" t="s">
        <v>41454</v>
      </c>
      <c r="B12242" t="s">
        <v>20</v>
      </c>
      <c r="C12242" t="s">
        <v>19</v>
      </c>
      <c r="D12242" t="s">
        <v>33</v>
      </c>
      <c r="E12242" t="s">
        <v>530</v>
      </c>
    </row>
    <row r="12243" spans="1:5" x14ac:dyDescent="0.25">
      <c r="A12243" t="s">
        <v>41455</v>
      </c>
      <c r="B12243" t="s">
        <v>20</v>
      </c>
      <c r="C12243" t="s">
        <v>19</v>
      </c>
      <c r="D12243" t="s">
        <v>33</v>
      </c>
      <c r="E12243" t="s">
        <v>530</v>
      </c>
    </row>
    <row r="12244" spans="1:5" x14ac:dyDescent="0.25">
      <c r="A12244" t="s">
        <v>41456</v>
      </c>
      <c r="B12244" t="s">
        <v>20</v>
      </c>
      <c r="C12244" t="s">
        <v>19</v>
      </c>
      <c r="D12244" t="s">
        <v>33</v>
      </c>
      <c r="E12244" t="s">
        <v>538</v>
      </c>
    </row>
    <row r="12245" spans="1:5" x14ac:dyDescent="0.25">
      <c r="A12245" t="s">
        <v>41457</v>
      </c>
      <c r="B12245" t="s">
        <v>20</v>
      </c>
      <c r="C12245" t="s">
        <v>19</v>
      </c>
      <c r="D12245" t="s">
        <v>33</v>
      </c>
      <c r="E12245" t="s">
        <v>533</v>
      </c>
    </row>
    <row r="12246" spans="1:5" x14ac:dyDescent="0.25">
      <c r="A12246" t="s">
        <v>41458</v>
      </c>
      <c r="B12246" t="s">
        <v>20</v>
      </c>
      <c r="C12246" t="s">
        <v>19</v>
      </c>
      <c r="D12246" t="s">
        <v>33</v>
      </c>
      <c r="E12246" t="s">
        <v>533</v>
      </c>
    </row>
    <row r="12247" spans="1:5" x14ac:dyDescent="0.25">
      <c r="A12247" t="s">
        <v>41459</v>
      </c>
      <c r="B12247" t="s">
        <v>20</v>
      </c>
      <c r="C12247" t="s">
        <v>19</v>
      </c>
      <c r="D12247" t="s">
        <v>33</v>
      </c>
      <c r="E12247" t="s">
        <v>530</v>
      </c>
    </row>
    <row r="12248" spans="1:5" x14ac:dyDescent="0.25">
      <c r="A12248" t="s">
        <v>41460</v>
      </c>
      <c r="B12248" t="s">
        <v>20</v>
      </c>
      <c r="C12248" t="s">
        <v>19</v>
      </c>
      <c r="D12248" t="s">
        <v>33</v>
      </c>
      <c r="E12248" t="s">
        <v>530</v>
      </c>
    </row>
    <row r="12249" spans="1:5" x14ac:dyDescent="0.25">
      <c r="A12249" t="s">
        <v>41461</v>
      </c>
      <c r="B12249" t="s">
        <v>20</v>
      </c>
      <c r="C12249" t="s">
        <v>19</v>
      </c>
      <c r="D12249" t="s">
        <v>33</v>
      </c>
      <c r="E12249" t="s">
        <v>553</v>
      </c>
    </row>
    <row r="12250" spans="1:5" x14ac:dyDescent="0.25">
      <c r="A12250" t="s">
        <v>41462</v>
      </c>
      <c r="B12250" t="s">
        <v>20</v>
      </c>
      <c r="C12250" t="s">
        <v>19</v>
      </c>
      <c r="D12250" t="s">
        <v>33</v>
      </c>
      <c r="E12250" t="s">
        <v>530</v>
      </c>
    </row>
    <row r="12251" spans="1:5" x14ac:dyDescent="0.25">
      <c r="A12251" t="s">
        <v>41463</v>
      </c>
      <c r="B12251" t="s">
        <v>20</v>
      </c>
      <c r="C12251" t="s">
        <v>19</v>
      </c>
      <c r="D12251" t="s">
        <v>33</v>
      </c>
      <c r="E12251" t="s">
        <v>530</v>
      </c>
    </row>
    <row r="12252" spans="1:5" x14ac:dyDescent="0.25">
      <c r="A12252" t="s">
        <v>44415</v>
      </c>
      <c r="B12252" t="s">
        <v>20</v>
      </c>
      <c r="C12252" t="s">
        <v>19</v>
      </c>
      <c r="D12252" t="s">
        <v>65</v>
      </c>
      <c r="E12252" t="s">
        <v>533</v>
      </c>
    </row>
    <row r="12253" spans="1:5" x14ac:dyDescent="0.25">
      <c r="A12253" t="s">
        <v>41464</v>
      </c>
      <c r="B12253" t="s">
        <v>20</v>
      </c>
      <c r="C12253" t="s">
        <v>19</v>
      </c>
      <c r="D12253" t="s">
        <v>33</v>
      </c>
      <c r="E12253" t="s">
        <v>538</v>
      </c>
    </row>
    <row r="12254" spans="1:5" x14ac:dyDescent="0.25">
      <c r="A12254" t="s">
        <v>41465</v>
      </c>
      <c r="B12254" t="s">
        <v>20</v>
      </c>
      <c r="C12254" t="s">
        <v>19</v>
      </c>
      <c r="D12254" t="s">
        <v>33</v>
      </c>
      <c r="E12254" t="s">
        <v>533</v>
      </c>
    </row>
    <row r="12255" spans="1:5" x14ac:dyDescent="0.25">
      <c r="A12255" t="s">
        <v>41466</v>
      </c>
      <c r="B12255" t="s">
        <v>20</v>
      </c>
      <c r="C12255" t="s">
        <v>19</v>
      </c>
      <c r="D12255" t="s">
        <v>33</v>
      </c>
      <c r="E12255" t="s">
        <v>533</v>
      </c>
    </row>
    <row r="12256" spans="1:5" x14ac:dyDescent="0.25">
      <c r="A12256" t="s">
        <v>41467</v>
      </c>
      <c r="B12256" t="s">
        <v>20</v>
      </c>
      <c r="C12256" t="s">
        <v>19</v>
      </c>
      <c r="D12256" t="s">
        <v>33</v>
      </c>
      <c r="E12256" t="s">
        <v>538</v>
      </c>
    </row>
    <row r="12257" spans="1:5" x14ac:dyDescent="0.25">
      <c r="A12257" t="s">
        <v>41468</v>
      </c>
      <c r="B12257" t="s">
        <v>20</v>
      </c>
      <c r="C12257" t="s">
        <v>19</v>
      </c>
      <c r="D12257" t="s">
        <v>33</v>
      </c>
      <c r="E12257" t="s">
        <v>530</v>
      </c>
    </row>
    <row r="12258" spans="1:5" x14ac:dyDescent="0.25">
      <c r="A12258" t="s">
        <v>41469</v>
      </c>
      <c r="B12258" t="s">
        <v>20</v>
      </c>
      <c r="C12258" t="s">
        <v>19</v>
      </c>
      <c r="D12258" t="s">
        <v>33</v>
      </c>
      <c r="E12258" t="s">
        <v>533</v>
      </c>
    </row>
    <row r="12259" spans="1:5" x14ac:dyDescent="0.25">
      <c r="A12259" t="s">
        <v>41470</v>
      </c>
      <c r="B12259" t="s">
        <v>20</v>
      </c>
      <c r="C12259" t="s">
        <v>19</v>
      </c>
      <c r="D12259" t="s">
        <v>33</v>
      </c>
      <c r="E12259" t="s">
        <v>530</v>
      </c>
    </row>
    <row r="12260" spans="1:5" x14ac:dyDescent="0.25">
      <c r="A12260" t="s">
        <v>41471</v>
      </c>
      <c r="B12260" t="s">
        <v>20</v>
      </c>
      <c r="C12260" t="s">
        <v>19</v>
      </c>
      <c r="D12260" t="s">
        <v>33</v>
      </c>
      <c r="E12260" t="s">
        <v>530</v>
      </c>
    </row>
    <row r="12261" spans="1:5" x14ac:dyDescent="0.25">
      <c r="A12261" t="s">
        <v>41472</v>
      </c>
      <c r="B12261" t="s">
        <v>20</v>
      </c>
      <c r="C12261" t="s">
        <v>19</v>
      </c>
      <c r="D12261" t="s">
        <v>33</v>
      </c>
      <c r="E12261" t="s">
        <v>533</v>
      </c>
    </row>
    <row r="12262" spans="1:5" x14ac:dyDescent="0.25">
      <c r="A12262" t="s">
        <v>41473</v>
      </c>
      <c r="B12262" t="s">
        <v>20</v>
      </c>
      <c r="C12262" t="s">
        <v>19</v>
      </c>
      <c r="D12262" t="s">
        <v>33</v>
      </c>
      <c r="E12262" t="s">
        <v>533</v>
      </c>
    </row>
    <row r="12263" spans="1:5" x14ac:dyDescent="0.25">
      <c r="A12263" t="s">
        <v>41474</v>
      </c>
      <c r="B12263" t="s">
        <v>20</v>
      </c>
      <c r="C12263" t="s">
        <v>19</v>
      </c>
      <c r="D12263" t="s">
        <v>33</v>
      </c>
      <c r="E12263" t="s">
        <v>562</v>
      </c>
    </row>
    <row r="12264" spans="1:5" x14ac:dyDescent="0.25">
      <c r="A12264" t="s">
        <v>41475</v>
      </c>
      <c r="B12264" t="s">
        <v>20</v>
      </c>
      <c r="C12264" t="s">
        <v>19</v>
      </c>
      <c r="D12264" t="s">
        <v>33</v>
      </c>
      <c r="E12264" t="s">
        <v>538</v>
      </c>
    </row>
    <row r="12265" spans="1:5" x14ac:dyDescent="0.25">
      <c r="A12265" t="s">
        <v>41476</v>
      </c>
      <c r="B12265" t="s">
        <v>20</v>
      </c>
      <c r="C12265" t="s">
        <v>19</v>
      </c>
      <c r="D12265" t="s">
        <v>33</v>
      </c>
      <c r="E12265" t="s">
        <v>530</v>
      </c>
    </row>
    <row r="12266" spans="1:5" x14ac:dyDescent="0.25">
      <c r="A12266" t="s">
        <v>41477</v>
      </c>
      <c r="B12266" t="s">
        <v>20</v>
      </c>
      <c r="C12266" t="s">
        <v>19</v>
      </c>
      <c r="D12266" t="s">
        <v>33</v>
      </c>
      <c r="E12266" t="s">
        <v>533</v>
      </c>
    </row>
    <row r="12267" spans="1:5" x14ac:dyDescent="0.25">
      <c r="A12267" t="s">
        <v>41478</v>
      </c>
      <c r="B12267" t="s">
        <v>20</v>
      </c>
      <c r="C12267" t="s">
        <v>19</v>
      </c>
      <c r="D12267" t="s">
        <v>33</v>
      </c>
      <c r="E12267" t="s">
        <v>533</v>
      </c>
    </row>
    <row r="12268" spans="1:5" x14ac:dyDescent="0.25">
      <c r="A12268" t="s">
        <v>41479</v>
      </c>
      <c r="B12268" t="s">
        <v>20</v>
      </c>
      <c r="C12268" t="s">
        <v>19</v>
      </c>
      <c r="D12268" t="s">
        <v>33</v>
      </c>
      <c r="E12268" t="s">
        <v>533</v>
      </c>
    </row>
    <row r="12269" spans="1:5" x14ac:dyDescent="0.25">
      <c r="A12269" t="s">
        <v>41480</v>
      </c>
      <c r="B12269" t="s">
        <v>20</v>
      </c>
      <c r="C12269" t="s">
        <v>19</v>
      </c>
      <c r="D12269" t="s">
        <v>33</v>
      </c>
      <c r="E12269" t="s">
        <v>533</v>
      </c>
    </row>
    <row r="12270" spans="1:5" x14ac:dyDescent="0.25">
      <c r="A12270" t="s">
        <v>41481</v>
      </c>
      <c r="B12270" t="s">
        <v>20</v>
      </c>
      <c r="C12270" t="s">
        <v>19</v>
      </c>
      <c r="D12270" t="s">
        <v>33</v>
      </c>
      <c r="E12270" t="s">
        <v>553</v>
      </c>
    </row>
    <row r="12271" spans="1:5" x14ac:dyDescent="0.25">
      <c r="A12271" t="s">
        <v>41482</v>
      </c>
      <c r="B12271" t="s">
        <v>20</v>
      </c>
      <c r="C12271" t="s">
        <v>19</v>
      </c>
      <c r="D12271" t="s">
        <v>33</v>
      </c>
      <c r="E12271" t="s">
        <v>530</v>
      </c>
    </row>
    <row r="12272" spans="1:5" x14ac:dyDescent="0.25">
      <c r="A12272" t="s">
        <v>41483</v>
      </c>
      <c r="B12272" t="s">
        <v>20</v>
      </c>
      <c r="C12272" t="s">
        <v>19</v>
      </c>
      <c r="D12272" t="s">
        <v>33</v>
      </c>
      <c r="E12272" t="s">
        <v>538</v>
      </c>
    </row>
    <row r="12273" spans="1:5" x14ac:dyDescent="0.25">
      <c r="A12273" t="s">
        <v>41484</v>
      </c>
      <c r="B12273" t="s">
        <v>20</v>
      </c>
      <c r="C12273" t="s">
        <v>19</v>
      </c>
      <c r="D12273" t="s">
        <v>33</v>
      </c>
      <c r="E12273" t="s">
        <v>553</v>
      </c>
    </row>
    <row r="12274" spans="1:5" x14ac:dyDescent="0.25">
      <c r="A12274" t="s">
        <v>41485</v>
      </c>
      <c r="B12274" t="s">
        <v>20</v>
      </c>
      <c r="C12274" t="s">
        <v>19</v>
      </c>
      <c r="D12274" t="s">
        <v>33</v>
      </c>
      <c r="E12274" t="s">
        <v>530</v>
      </c>
    </row>
    <row r="12275" spans="1:5" x14ac:dyDescent="0.25">
      <c r="A12275" t="s">
        <v>41486</v>
      </c>
      <c r="B12275" t="s">
        <v>20</v>
      </c>
      <c r="C12275" t="s">
        <v>19</v>
      </c>
      <c r="D12275" t="s">
        <v>33</v>
      </c>
      <c r="E12275" t="s">
        <v>530</v>
      </c>
    </row>
    <row r="12276" spans="1:5" x14ac:dyDescent="0.25">
      <c r="A12276" t="s">
        <v>41487</v>
      </c>
      <c r="B12276" t="s">
        <v>20</v>
      </c>
      <c r="C12276" t="s">
        <v>19</v>
      </c>
      <c r="D12276" t="s">
        <v>33</v>
      </c>
      <c r="E12276" t="s">
        <v>530</v>
      </c>
    </row>
    <row r="12277" spans="1:5" x14ac:dyDescent="0.25">
      <c r="A12277" t="s">
        <v>41488</v>
      </c>
      <c r="B12277" t="s">
        <v>20</v>
      </c>
      <c r="C12277" t="s">
        <v>19</v>
      </c>
      <c r="D12277" t="s">
        <v>33</v>
      </c>
      <c r="E12277" t="s">
        <v>538</v>
      </c>
    </row>
    <row r="12278" spans="1:5" x14ac:dyDescent="0.25">
      <c r="A12278" t="s">
        <v>41489</v>
      </c>
      <c r="B12278" t="s">
        <v>20</v>
      </c>
      <c r="C12278" t="s">
        <v>19</v>
      </c>
      <c r="D12278" t="s">
        <v>33</v>
      </c>
      <c r="E12278" t="s">
        <v>553</v>
      </c>
    </row>
    <row r="12279" spans="1:5" x14ac:dyDescent="0.25">
      <c r="A12279" t="s">
        <v>41490</v>
      </c>
      <c r="B12279" t="s">
        <v>20</v>
      </c>
      <c r="C12279" t="s">
        <v>19</v>
      </c>
      <c r="D12279" t="s">
        <v>33</v>
      </c>
      <c r="E12279" t="s">
        <v>530</v>
      </c>
    </row>
    <row r="12280" spans="1:5" x14ac:dyDescent="0.25">
      <c r="A12280" t="s">
        <v>41491</v>
      </c>
      <c r="B12280" t="s">
        <v>20</v>
      </c>
      <c r="C12280" t="s">
        <v>19</v>
      </c>
      <c r="D12280" t="s">
        <v>33</v>
      </c>
      <c r="E12280" t="s">
        <v>530</v>
      </c>
    </row>
    <row r="12281" spans="1:5" x14ac:dyDescent="0.25">
      <c r="A12281" t="s">
        <v>41492</v>
      </c>
      <c r="B12281" t="s">
        <v>20</v>
      </c>
      <c r="C12281" t="s">
        <v>19</v>
      </c>
      <c r="D12281" t="s">
        <v>33</v>
      </c>
      <c r="E12281" t="s">
        <v>553</v>
      </c>
    </row>
    <row r="12282" spans="1:5" x14ac:dyDescent="0.25">
      <c r="A12282" t="s">
        <v>41493</v>
      </c>
      <c r="B12282" t="s">
        <v>20</v>
      </c>
      <c r="C12282" t="s">
        <v>19</v>
      </c>
      <c r="D12282" t="s">
        <v>33</v>
      </c>
      <c r="E12282" t="s">
        <v>538</v>
      </c>
    </row>
    <row r="12283" spans="1:5" x14ac:dyDescent="0.25">
      <c r="A12283" t="s">
        <v>41494</v>
      </c>
      <c r="B12283" t="s">
        <v>20</v>
      </c>
      <c r="C12283" t="s">
        <v>19</v>
      </c>
      <c r="D12283" t="s">
        <v>33</v>
      </c>
      <c r="E12283" t="s">
        <v>530</v>
      </c>
    </row>
    <row r="12284" spans="1:5" x14ac:dyDescent="0.25">
      <c r="A12284" t="s">
        <v>41495</v>
      </c>
      <c r="B12284" t="s">
        <v>20</v>
      </c>
      <c r="C12284" t="s">
        <v>19</v>
      </c>
      <c r="D12284" t="s">
        <v>33</v>
      </c>
      <c r="E12284" t="s">
        <v>530</v>
      </c>
    </row>
    <row r="12285" spans="1:5" x14ac:dyDescent="0.25">
      <c r="A12285" t="s">
        <v>41496</v>
      </c>
      <c r="B12285" t="s">
        <v>20</v>
      </c>
      <c r="C12285" t="s">
        <v>19</v>
      </c>
      <c r="D12285" t="s">
        <v>33</v>
      </c>
      <c r="E12285" t="s">
        <v>553</v>
      </c>
    </row>
    <row r="12286" spans="1:5" x14ac:dyDescent="0.25">
      <c r="A12286" t="s">
        <v>41497</v>
      </c>
      <c r="B12286" t="s">
        <v>20</v>
      </c>
      <c r="C12286" t="s">
        <v>19</v>
      </c>
      <c r="D12286" t="s">
        <v>33</v>
      </c>
      <c r="E12286" t="s">
        <v>530</v>
      </c>
    </row>
    <row r="12287" spans="1:5" x14ac:dyDescent="0.25">
      <c r="A12287" t="s">
        <v>41498</v>
      </c>
      <c r="B12287" t="s">
        <v>20</v>
      </c>
      <c r="C12287" t="s">
        <v>19</v>
      </c>
      <c r="D12287" t="s">
        <v>33</v>
      </c>
      <c r="E12287" t="s">
        <v>530</v>
      </c>
    </row>
    <row r="12288" spans="1:5" x14ac:dyDescent="0.25">
      <c r="A12288" t="s">
        <v>41499</v>
      </c>
      <c r="B12288" t="s">
        <v>20</v>
      </c>
      <c r="C12288" t="s">
        <v>19</v>
      </c>
      <c r="D12288" t="s">
        <v>33</v>
      </c>
      <c r="E12288" t="s">
        <v>530</v>
      </c>
    </row>
    <row r="12289" spans="1:5" x14ac:dyDescent="0.25">
      <c r="A12289" t="s">
        <v>41500</v>
      </c>
      <c r="B12289" t="s">
        <v>20</v>
      </c>
      <c r="C12289" t="s">
        <v>19</v>
      </c>
      <c r="D12289" t="s">
        <v>33</v>
      </c>
      <c r="E12289" t="s">
        <v>530</v>
      </c>
    </row>
    <row r="12290" spans="1:5" x14ac:dyDescent="0.25">
      <c r="A12290" t="s">
        <v>41501</v>
      </c>
      <c r="B12290" t="s">
        <v>20</v>
      </c>
      <c r="C12290" t="s">
        <v>19</v>
      </c>
      <c r="D12290" t="s">
        <v>33</v>
      </c>
      <c r="E12290" t="s">
        <v>530</v>
      </c>
    </row>
    <row r="12291" spans="1:5" x14ac:dyDescent="0.25">
      <c r="A12291" t="s">
        <v>41502</v>
      </c>
      <c r="B12291" t="s">
        <v>20</v>
      </c>
      <c r="C12291" t="s">
        <v>19</v>
      </c>
      <c r="D12291" t="s">
        <v>33</v>
      </c>
      <c r="E12291" t="s">
        <v>530</v>
      </c>
    </row>
    <row r="12292" spans="1:5" x14ac:dyDescent="0.25">
      <c r="A12292" t="s">
        <v>41503</v>
      </c>
      <c r="B12292" t="s">
        <v>20</v>
      </c>
      <c r="C12292" t="s">
        <v>19</v>
      </c>
      <c r="D12292" t="s">
        <v>33</v>
      </c>
      <c r="E12292" t="s">
        <v>530</v>
      </c>
    </row>
    <row r="12293" spans="1:5" x14ac:dyDescent="0.25">
      <c r="A12293" t="s">
        <v>41504</v>
      </c>
      <c r="B12293" t="s">
        <v>20</v>
      </c>
      <c r="C12293" t="s">
        <v>19</v>
      </c>
      <c r="D12293" t="s">
        <v>33</v>
      </c>
      <c r="E12293" t="s">
        <v>538</v>
      </c>
    </row>
    <row r="12294" spans="1:5" x14ac:dyDescent="0.25">
      <c r="A12294" t="s">
        <v>41505</v>
      </c>
      <c r="B12294" t="s">
        <v>20</v>
      </c>
      <c r="C12294" t="s">
        <v>19</v>
      </c>
      <c r="D12294" t="s">
        <v>33</v>
      </c>
      <c r="E12294" t="s">
        <v>530</v>
      </c>
    </row>
    <row r="12295" spans="1:5" x14ac:dyDescent="0.25">
      <c r="A12295" t="s">
        <v>41506</v>
      </c>
      <c r="B12295" t="s">
        <v>20</v>
      </c>
      <c r="C12295" t="s">
        <v>19</v>
      </c>
      <c r="D12295" t="s">
        <v>33</v>
      </c>
      <c r="E12295" t="s">
        <v>530</v>
      </c>
    </row>
    <row r="12296" spans="1:5" x14ac:dyDescent="0.25">
      <c r="A12296" t="s">
        <v>41507</v>
      </c>
      <c r="B12296" t="s">
        <v>20</v>
      </c>
      <c r="C12296" t="s">
        <v>19</v>
      </c>
      <c r="D12296" t="s">
        <v>33</v>
      </c>
      <c r="E12296" t="s">
        <v>530</v>
      </c>
    </row>
    <row r="12297" spans="1:5" x14ac:dyDescent="0.25">
      <c r="A12297" t="s">
        <v>41508</v>
      </c>
      <c r="B12297" t="s">
        <v>20</v>
      </c>
      <c r="C12297" t="s">
        <v>19</v>
      </c>
      <c r="D12297" t="s">
        <v>33</v>
      </c>
      <c r="E12297" t="s">
        <v>533</v>
      </c>
    </row>
    <row r="12298" spans="1:5" x14ac:dyDescent="0.25">
      <c r="A12298" t="s">
        <v>41509</v>
      </c>
      <c r="B12298" t="s">
        <v>20</v>
      </c>
      <c r="C12298" t="s">
        <v>19</v>
      </c>
      <c r="D12298" t="s">
        <v>33</v>
      </c>
      <c r="E12298" t="s">
        <v>538</v>
      </c>
    </row>
    <row r="12299" spans="1:5" x14ac:dyDescent="0.25">
      <c r="A12299" t="s">
        <v>41510</v>
      </c>
      <c r="B12299" t="s">
        <v>20</v>
      </c>
      <c r="C12299" t="s">
        <v>19</v>
      </c>
      <c r="D12299" t="s">
        <v>33</v>
      </c>
      <c r="E12299" t="s">
        <v>530</v>
      </c>
    </row>
    <row r="12300" spans="1:5" x14ac:dyDescent="0.25">
      <c r="A12300" t="s">
        <v>41511</v>
      </c>
      <c r="B12300" t="s">
        <v>20</v>
      </c>
      <c r="C12300" t="s">
        <v>19</v>
      </c>
      <c r="D12300" t="s">
        <v>33</v>
      </c>
      <c r="E12300" t="s">
        <v>530</v>
      </c>
    </row>
    <row r="12301" spans="1:5" x14ac:dyDescent="0.25">
      <c r="A12301" t="s">
        <v>41512</v>
      </c>
      <c r="B12301" t="s">
        <v>20</v>
      </c>
      <c r="C12301" t="s">
        <v>19</v>
      </c>
      <c r="D12301" t="s">
        <v>33</v>
      </c>
      <c r="E12301" t="s">
        <v>533</v>
      </c>
    </row>
    <row r="12302" spans="1:5" x14ac:dyDescent="0.25">
      <c r="A12302" t="s">
        <v>41513</v>
      </c>
      <c r="B12302" t="s">
        <v>20</v>
      </c>
      <c r="C12302" t="s">
        <v>19</v>
      </c>
      <c r="D12302" t="s">
        <v>33</v>
      </c>
      <c r="E12302" t="s">
        <v>533</v>
      </c>
    </row>
    <row r="12303" spans="1:5" x14ac:dyDescent="0.25">
      <c r="A12303" t="s">
        <v>41514</v>
      </c>
      <c r="B12303" t="s">
        <v>20</v>
      </c>
      <c r="C12303" t="s">
        <v>19</v>
      </c>
      <c r="D12303" t="s">
        <v>33</v>
      </c>
      <c r="E12303" t="s">
        <v>530</v>
      </c>
    </row>
    <row r="12304" spans="1:5" x14ac:dyDescent="0.25">
      <c r="A12304" t="s">
        <v>41515</v>
      </c>
      <c r="B12304" t="s">
        <v>20</v>
      </c>
      <c r="C12304" t="s">
        <v>19</v>
      </c>
      <c r="D12304" t="s">
        <v>33</v>
      </c>
      <c r="E12304" t="s">
        <v>538</v>
      </c>
    </row>
    <row r="12305" spans="1:5" x14ac:dyDescent="0.25">
      <c r="A12305" t="s">
        <v>41516</v>
      </c>
      <c r="B12305" t="s">
        <v>20</v>
      </c>
      <c r="C12305" t="s">
        <v>19</v>
      </c>
      <c r="D12305" t="s">
        <v>33</v>
      </c>
      <c r="E12305" t="s">
        <v>530</v>
      </c>
    </row>
    <row r="12306" spans="1:5" x14ac:dyDescent="0.25">
      <c r="A12306" t="s">
        <v>41517</v>
      </c>
      <c r="B12306" t="s">
        <v>20</v>
      </c>
      <c r="C12306" t="s">
        <v>19</v>
      </c>
      <c r="D12306" t="s">
        <v>33</v>
      </c>
      <c r="E12306" t="s">
        <v>530</v>
      </c>
    </row>
    <row r="12307" spans="1:5" x14ac:dyDescent="0.25">
      <c r="A12307" t="s">
        <v>41518</v>
      </c>
      <c r="B12307" t="s">
        <v>20</v>
      </c>
      <c r="C12307" t="s">
        <v>19</v>
      </c>
      <c r="D12307" t="s">
        <v>33</v>
      </c>
      <c r="E12307" t="s">
        <v>530</v>
      </c>
    </row>
    <row r="12308" spans="1:5" x14ac:dyDescent="0.25">
      <c r="A12308" t="s">
        <v>41519</v>
      </c>
      <c r="B12308" t="s">
        <v>20</v>
      </c>
      <c r="C12308" t="s">
        <v>19</v>
      </c>
      <c r="D12308" t="s">
        <v>33</v>
      </c>
      <c r="E12308" t="s">
        <v>530</v>
      </c>
    </row>
    <row r="12309" spans="1:5" x14ac:dyDescent="0.25">
      <c r="A12309" t="s">
        <v>41520</v>
      </c>
      <c r="B12309" t="s">
        <v>20</v>
      </c>
      <c r="C12309" t="s">
        <v>19</v>
      </c>
      <c r="D12309" t="s">
        <v>33</v>
      </c>
      <c r="E12309" t="s">
        <v>530</v>
      </c>
    </row>
    <row r="12310" spans="1:5" x14ac:dyDescent="0.25">
      <c r="A12310" t="s">
        <v>41521</v>
      </c>
      <c r="B12310" t="s">
        <v>20</v>
      </c>
      <c r="C12310" t="s">
        <v>19</v>
      </c>
      <c r="D12310" t="s">
        <v>33</v>
      </c>
      <c r="E12310" t="s">
        <v>530</v>
      </c>
    </row>
    <row r="12311" spans="1:5" x14ac:dyDescent="0.25">
      <c r="A12311" t="s">
        <v>41522</v>
      </c>
      <c r="B12311" t="s">
        <v>20</v>
      </c>
      <c r="C12311" t="s">
        <v>19</v>
      </c>
      <c r="D12311" t="s">
        <v>33</v>
      </c>
      <c r="E12311" t="s">
        <v>530</v>
      </c>
    </row>
    <row r="12312" spans="1:5" x14ac:dyDescent="0.25">
      <c r="A12312" t="s">
        <v>41523</v>
      </c>
      <c r="B12312" t="s">
        <v>20</v>
      </c>
      <c r="C12312" t="s">
        <v>19</v>
      </c>
      <c r="D12312" t="s">
        <v>33</v>
      </c>
      <c r="E12312" t="s">
        <v>530</v>
      </c>
    </row>
    <row r="12313" spans="1:5" x14ac:dyDescent="0.25">
      <c r="A12313" t="s">
        <v>41524</v>
      </c>
      <c r="B12313" t="s">
        <v>20</v>
      </c>
      <c r="C12313" t="s">
        <v>19</v>
      </c>
      <c r="D12313" t="s">
        <v>33</v>
      </c>
      <c r="E12313" t="s">
        <v>530</v>
      </c>
    </row>
    <row r="12314" spans="1:5" x14ac:dyDescent="0.25">
      <c r="A12314" t="s">
        <v>41525</v>
      </c>
      <c r="B12314" t="s">
        <v>20</v>
      </c>
      <c r="C12314" t="s">
        <v>19</v>
      </c>
      <c r="D12314" t="s">
        <v>33</v>
      </c>
      <c r="E12314" t="s">
        <v>538</v>
      </c>
    </row>
    <row r="12315" spans="1:5" x14ac:dyDescent="0.25">
      <c r="A12315" t="s">
        <v>41526</v>
      </c>
      <c r="B12315" t="s">
        <v>20</v>
      </c>
      <c r="C12315" t="s">
        <v>19</v>
      </c>
      <c r="D12315" t="s">
        <v>33</v>
      </c>
      <c r="E12315" t="s">
        <v>530</v>
      </c>
    </row>
    <row r="12316" spans="1:5" x14ac:dyDescent="0.25">
      <c r="A12316" t="s">
        <v>41527</v>
      </c>
      <c r="B12316" t="s">
        <v>20</v>
      </c>
      <c r="C12316" t="s">
        <v>19</v>
      </c>
      <c r="D12316" t="s">
        <v>33</v>
      </c>
      <c r="E12316" t="s">
        <v>530</v>
      </c>
    </row>
    <row r="12317" spans="1:5" x14ac:dyDescent="0.25">
      <c r="A12317" t="s">
        <v>41528</v>
      </c>
      <c r="B12317" t="s">
        <v>20</v>
      </c>
      <c r="C12317" t="s">
        <v>19</v>
      </c>
      <c r="D12317" t="s">
        <v>33</v>
      </c>
      <c r="E12317" t="s">
        <v>530</v>
      </c>
    </row>
    <row r="12318" spans="1:5" x14ac:dyDescent="0.25">
      <c r="A12318" t="s">
        <v>41529</v>
      </c>
      <c r="B12318" t="s">
        <v>20</v>
      </c>
      <c r="C12318" t="s">
        <v>19</v>
      </c>
      <c r="D12318" t="s">
        <v>33</v>
      </c>
      <c r="E12318" t="s">
        <v>530</v>
      </c>
    </row>
    <row r="12319" spans="1:5" x14ac:dyDescent="0.25">
      <c r="A12319" t="s">
        <v>41530</v>
      </c>
      <c r="B12319" t="s">
        <v>20</v>
      </c>
      <c r="C12319" t="s">
        <v>19</v>
      </c>
      <c r="D12319" t="s">
        <v>33</v>
      </c>
      <c r="E12319" t="s">
        <v>530</v>
      </c>
    </row>
    <row r="12320" spans="1:5" x14ac:dyDescent="0.25">
      <c r="A12320" t="s">
        <v>41531</v>
      </c>
      <c r="B12320" t="s">
        <v>20</v>
      </c>
      <c r="C12320" t="s">
        <v>19</v>
      </c>
      <c r="D12320" t="s">
        <v>33</v>
      </c>
      <c r="E12320" t="s">
        <v>530</v>
      </c>
    </row>
    <row r="12321" spans="1:5" x14ac:dyDescent="0.25">
      <c r="A12321" t="s">
        <v>41532</v>
      </c>
      <c r="B12321" t="s">
        <v>20</v>
      </c>
      <c r="C12321" t="s">
        <v>19</v>
      </c>
      <c r="D12321" t="s">
        <v>33</v>
      </c>
      <c r="E12321" t="s">
        <v>530</v>
      </c>
    </row>
    <row r="12322" spans="1:5" x14ac:dyDescent="0.25">
      <c r="A12322" t="s">
        <v>41533</v>
      </c>
      <c r="B12322" t="s">
        <v>20</v>
      </c>
      <c r="C12322" t="s">
        <v>19</v>
      </c>
      <c r="D12322" t="s">
        <v>33</v>
      </c>
      <c r="E12322" t="s">
        <v>530</v>
      </c>
    </row>
    <row r="12323" spans="1:5" x14ac:dyDescent="0.25">
      <c r="A12323" t="s">
        <v>41534</v>
      </c>
      <c r="B12323" t="s">
        <v>20</v>
      </c>
      <c r="C12323" t="s">
        <v>19</v>
      </c>
      <c r="D12323" t="s">
        <v>33</v>
      </c>
      <c r="E12323" t="s">
        <v>533</v>
      </c>
    </row>
    <row r="12324" spans="1:5" x14ac:dyDescent="0.25">
      <c r="A12324" t="s">
        <v>41535</v>
      </c>
      <c r="B12324" t="s">
        <v>20</v>
      </c>
      <c r="C12324" t="s">
        <v>19</v>
      </c>
      <c r="D12324" t="s">
        <v>33</v>
      </c>
      <c r="E12324" t="s">
        <v>553</v>
      </c>
    </row>
    <row r="12325" spans="1:5" x14ac:dyDescent="0.25">
      <c r="A12325" t="s">
        <v>41536</v>
      </c>
      <c r="B12325" t="s">
        <v>20</v>
      </c>
      <c r="C12325" t="s">
        <v>19</v>
      </c>
      <c r="D12325" t="s">
        <v>33</v>
      </c>
      <c r="E12325" t="s">
        <v>533</v>
      </c>
    </row>
    <row r="12326" spans="1:5" x14ac:dyDescent="0.25">
      <c r="A12326" t="s">
        <v>41537</v>
      </c>
      <c r="B12326" t="s">
        <v>20</v>
      </c>
      <c r="C12326" t="s">
        <v>19</v>
      </c>
      <c r="D12326" t="s">
        <v>33</v>
      </c>
      <c r="E12326" t="s">
        <v>533</v>
      </c>
    </row>
    <row r="12327" spans="1:5" x14ac:dyDescent="0.25">
      <c r="A12327" t="s">
        <v>41538</v>
      </c>
      <c r="B12327" t="s">
        <v>20</v>
      </c>
      <c r="C12327" t="s">
        <v>19</v>
      </c>
      <c r="D12327" t="s">
        <v>33</v>
      </c>
      <c r="E12327" t="s">
        <v>530</v>
      </c>
    </row>
    <row r="12328" spans="1:5" x14ac:dyDescent="0.25">
      <c r="A12328" t="s">
        <v>41539</v>
      </c>
      <c r="B12328" t="s">
        <v>20</v>
      </c>
      <c r="C12328" t="s">
        <v>19</v>
      </c>
      <c r="D12328" t="s">
        <v>33</v>
      </c>
      <c r="E12328" t="s">
        <v>547</v>
      </c>
    </row>
    <row r="12329" spans="1:5" x14ac:dyDescent="0.25">
      <c r="A12329" t="s">
        <v>41540</v>
      </c>
      <c r="B12329" t="s">
        <v>20</v>
      </c>
      <c r="C12329" t="s">
        <v>19</v>
      </c>
      <c r="D12329" t="s">
        <v>33</v>
      </c>
      <c r="E12329" t="s">
        <v>530</v>
      </c>
    </row>
    <row r="12330" spans="1:5" x14ac:dyDescent="0.25">
      <c r="A12330" t="s">
        <v>41541</v>
      </c>
      <c r="B12330" t="s">
        <v>20</v>
      </c>
      <c r="C12330" t="s">
        <v>19</v>
      </c>
      <c r="D12330" t="s">
        <v>33</v>
      </c>
      <c r="E12330" t="s">
        <v>538</v>
      </c>
    </row>
    <row r="12331" spans="1:5" x14ac:dyDescent="0.25">
      <c r="A12331" t="s">
        <v>41542</v>
      </c>
      <c r="B12331" t="s">
        <v>20</v>
      </c>
      <c r="C12331" t="s">
        <v>19</v>
      </c>
      <c r="D12331" t="s">
        <v>33</v>
      </c>
      <c r="E12331" t="s">
        <v>533</v>
      </c>
    </row>
    <row r="12332" spans="1:5" x14ac:dyDescent="0.25">
      <c r="A12332" t="s">
        <v>41543</v>
      </c>
      <c r="B12332" t="s">
        <v>20</v>
      </c>
      <c r="C12332" t="s">
        <v>19</v>
      </c>
      <c r="D12332" t="s">
        <v>33</v>
      </c>
      <c r="E12332" t="s">
        <v>530</v>
      </c>
    </row>
    <row r="12333" spans="1:5" x14ac:dyDescent="0.25">
      <c r="A12333" t="s">
        <v>41544</v>
      </c>
      <c r="B12333" t="s">
        <v>20</v>
      </c>
      <c r="C12333" t="s">
        <v>19</v>
      </c>
      <c r="D12333" t="s">
        <v>33</v>
      </c>
      <c r="E12333" t="s">
        <v>530</v>
      </c>
    </row>
    <row r="12334" spans="1:5" x14ac:dyDescent="0.25">
      <c r="A12334" t="s">
        <v>41545</v>
      </c>
      <c r="B12334" t="s">
        <v>20</v>
      </c>
      <c r="C12334" t="s">
        <v>19</v>
      </c>
      <c r="D12334" t="s">
        <v>33</v>
      </c>
      <c r="E12334" t="s">
        <v>533</v>
      </c>
    </row>
    <row r="12335" spans="1:5" x14ac:dyDescent="0.25">
      <c r="A12335" t="s">
        <v>41546</v>
      </c>
      <c r="B12335" t="s">
        <v>20</v>
      </c>
      <c r="C12335" t="s">
        <v>19</v>
      </c>
      <c r="D12335" t="s">
        <v>33</v>
      </c>
      <c r="E12335" t="s">
        <v>530</v>
      </c>
    </row>
    <row r="12336" spans="1:5" x14ac:dyDescent="0.25">
      <c r="A12336" t="s">
        <v>41547</v>
      </c>
      <c r="B12336" t="s">
        <v>20</v>
      </c>
      <c r="C12336" t="s">
        <v>19</v>
      </c>
      <c r="D12336" t="s">
        <v>33</v>
      </c>
      <c r="E12336" t="s">
        <v>530</v>
      </c>
    </row>
    <row r="12337" spans="1:5" x14ac:dyDescent="0.25">
      <c r="A12337" t="s">
        <v>41548</v>
      </c>
      <c r="B12337" t="s">
        <v>20</v>
      </c>
      <c r="C12337" t="s">
        <v>19</v>
      </c>
      <c r="D12337" t="s">
        <v>33</v>
      </c>
      <c r="E12337" t="s">
        <v>530</v>
      </c>
    </row>
    <row r="12338" spans="1:5" x14ac:dyDescent="0.25">
      <c r="A12338" t="s">
        <v>41549</v>
      </c>
      <c r="B12338" t="s">
        <v>20</v>
      </c>
      <c r="C12338" t="s">
        <v>19</v>
      </c>
      <c r="D12338" t="s">
        <v>69</v>
      </c>
      <c r="E12338" t="s">
        <v>611</v>
      </c>
    </row>
    <row r="12339" spans="1:5" x14ac:dyDescent="0.25">
      <c r="A12339" t="s">
        <v>41550</v>
      </c>
      <c r="B12339" t="s">
        <v>20</v>
      </c>
      <c r="C12339" t="s">
        <v>19</v>
      </c>
      <c r="D12339" t="s">
        <v>33</v>
      </c>
      <c r="E12339" t="s">
        <v>533</v>
      </c>
    </row>
    <row r="12340" spans="1:5" x14ac:dyDescent="0.25">
      <c r="A12340" t="s">
        <v>41551</v>
      </c>
      <c r="B12340" t="s">
        <v>20</v>
      </c>
      <c r="C12340" t="s">
        <v>19</v>
      </c>
      <c r="D12340" t="s">
        <v>33</v>
      </c>
      <c r="E12340" t="s">
        <v>538</v>
      </c>
    </row>
    <row r="12341" spans="1:5" x14ac:dyDescent="0.25">
      <c r="A12341" t="s">
        <v>41552</v>
      </c>
      <c r="B12341" t="s">
        <v>20</v>
      </c>
      <c r="C12341" t="s">
        <v>19</v>
      </c>
      <c r="D12341" t="s">
        <v>33</v>
      </c>
      <c r="E12341" t="s">
        <v>533</v>
      </c>
    </row>
    <row r="12342" spans="1:5" x14ac:dyDescent="0.25">
      <c r="A12342" t="s">
        <v>41553</v>
      </c>
      <c r="B12342" t="s">
        <v>20</v>
      </c>
      <c r="C12342" t="s">
        <v>19</v>
      </c>
      <c r="D12342" t="s">
        <v>33</v>
      </c>
      <c r="E12342" t="s">
        <v>530</v>
      </c>
    </row>
    <row r="12343" spans="1:5" x14ac:dyDescent="0.25">
      <c r="A12343" t="s">
        <v>41554</v>
      </c>
      <c r="B12343" t="s">
        <v>20</v>
      </c>
      <c r="C12343" t="s">
        <v>19</v>
      </c>
      <c r="D12343" t="s">
        <v>33</v>
      </c>
      <c r="E12343" t="s">
        <v>530</v>
      </c>
    </row>
    <row r="12344" spans="1:5" x14ac:dyDescent="0.25">
      <c r="A12344" t="s">
        <v>41555</v>
      </c>
      <c r="B12344" t="s">
        <v>20</v>
      </c>
      <c r="C12344" t="s">
        <v>19</v>
      </c>
      <c r="D12344" t="s">
        <v>33</v>
      </c>
      <c r="E12344" t="s">
        <v>533</v>
      </c>
    </row>
    <row r="12345" spans="1:5" x14ac:dyDescent="0.25">
      <c r="A12345" t="s">
        <v>41556</v>
      </c>
      <c r="B12345" t="s">
        <v>20</v>
      </c>
      <c r="C12345" t="s">
        <v>19</v>
      </c>
      <c r="D12345" t="s">
        <v>33</v>
      </c>
      <c r="E12345" t="s">
        <v>530</v>
      </c>
    </row>
    <row r="12346" spans="1:5" x14ac:dyDescent="0.25">
      <c r="A12346" t="s">
        <v>41557</v>
      </c>
      <c r="B12346" t="s">
        <v>20</v>
      </c>
      <c r="C12346" t="s">
        <v>19</v>
      </c>
      <c r="D12346" t="s">
        <v>33</v>
      </c>
      <c r="E12346" t="s">
        <v>530</v>
      </c>
    </row>
    <row r="12347" spans="1:5" x14ac:dyDescent="0.25">
      <c r="A12347" t="s">
        <v>41558</v>
      </c>
      <c r="B12347" t="s">
        <v>20</v>
      </c>
      <c r="C12347" t="s">
        <v>19</v>
      </c>
      <c r="D12347" t="s">
        <v>33</v>
      </c>
      <c r="E12347" t="s">
        <v>530</v>
      </c>
    </row>
    <row r="12348" spans="1:5" x14ac:dyDescent="0.25">
      <c r="A12348" t="s">
        <v>41559</v>
      </c>
      <c r="B12348" t="s">
        <v>20</v>
      </c>
      <c r="C12348" t="s">
        <v>19</v>
      </c>
      <c r="D12348" t="s">
        <v>33</v>
      </c>
      <c r="E12348" t="s">
        <v>533</v>
      </c>
    </row>
    <row r="12349" spans="1:5" x14ac:dyDescent="0.25">
      <c r="A12349" t="s">
        <v>41560</v>
      </c>
      <c r="B12349" t="s">
        <v>20</v>
      </c>
      <c r="C12349" t="s">
        <v>19</v>
      </c>
      <c r="D12349" t="s">
        <v>33</v>
      </c>
      <c r="E12349" t="s">
        <v>553</v>
      </c>
    </row>
    <row r="12350" spans="1:5" x14ac:dyDescent="0.25">
      <c r="A12350" t="s">
        <v>41561</v>
      </c>
      <c r="B12350" t="s">
        <v>20</v>
      </c>
      <c r="C12350" t="s">
        <v>19</v>
      </c>
      <c r="D12350" t="s">
        <v>33</v>
      </c>
      <c r="E12350" t="s">
        <v>533</v>
      </c>
    </row>
    <row r="12351" spans="1:5" x14ac:dyDescent="0.25">
      <c r="A12351" t="s">
        <v>41562</v>
      </c>
      <c r="B12351" t="s">
        <v>20</v>
      </c>
      <c r="C12351" t="s">
        <v>19</v>
      </c>
      <c r="D12351" t="s">
        <v>33</v>
      </c>
      <c r="E12351" t="s">
        <v>533</v>
      </c>
    </row>
    <row r="12352" spans="1:5" x14ac:dyDescent="0.25">
      <c r="A12352" t="s">
        <v>41563</v>
      </c>
      <c r="B12352" t="s">
        <v>20</v>
      </c>
      <c r="C12352" t="s">
        <v>19</v>
      </c>
      <c r="D12352" t="s">
        <v>33</v>
      </c>
      <c r="E12352" t="s">
        <v>533</v>
      </c>
    </row>
    <row r="12353" spans="1:5" x14ac:dyDescent="0.25">
      <c r="A12353" t="s">
        <v>41564</v>
      </c>
      <c r="B12353" t="s">
        <v>20</v>
      </c>
      <c r="C12353" t="s">
        <v>19</v>
      </c>
      <c r="D12353" t="s">
        <v>33</v>
      </c>
      <c r="E12353" t="s">
        <v>538</v>
      </c>
    </row>
    <row r="12354" spans="1:5" x14ac:dyDescent="0.25">
      <c r="A12354" t="s">
        <v>41565</v>
      </c>
      <c r="B12354" t="s">
        <v>20</v>
      </c>
      <c r="C12354" t="s">
        <v>19</v>
      </c>
      <c r="D12354" t="s">
        <v>33</v>
      </c>
      <c r="E12354" t="s">
        <v>533</v>
      </c>
    </row>
    <row r="12355" spans="1:5" x14ac:dyDescent="0.25">
      <c r="A12355" t="s">
        <v>41566</v>
      </c>
      <c r="B12355" t="s">
        <v>20</v>
      </c>
      <c r="C12355" t="s">
        <v>19</v>
      </c>
      <c r="D12355" t="s">
        <v>33</v>
      </c>
      <c r="E12355" t="s">
        <v>530</v>
      </c>
    </row>
    <row r="12356" spans="1:5" x14ac:dyDescent="0.25">
      <c r="A12356" t="s">
        <v>41567</v>
      </c>
      <c r="B12356" t="s">
        <v>20</v>
      </c>
      <c r="C12356" t="s">
        <v>19</v>
      </c>
      <c r="D12356" t="s">
        <v>33</v>
      </c>
      <c r="E12356" t="s">
        <v>530</v>
      </c>
    </row>
    <row r="12357" spans="1:5" x14ac:dyDescent="0.25">
      <c r="A12357" t="s">
        <v>41568</v>
      </c>
      <c r="B12357" t="s">
        <v>20</v>
      </c>
      <c r="C12357" t="s">
        <v>19</v>
      </c>
      <c r="D12357" t="s">
        <v>33</v>
      </c>
      <c r="E12357" t="s">
        <v>530</v>
      </c>
    </row>
    <row r="12358" spans="1:5" x14ac:dyDescent="0.25">
      <c r="A12358" t="s">
        <v>41569</v>
      </c>
      <c r="B12358" t="s">
        <v>20</v>
      </c>
      <c r="C12358" t="s">
        <v>19</v>
      </c>
      <c r="D12358" t="s">
        <v>33</v>
      </c>
      <c r="E12358" t="s">
        <v>530</v>
      </c>
    </row>
    <row r="12359" spans="1:5" x14ac:dyDescent="0.25">
      <c r="A12359" t="s">
        <v>41570</v>
      </c>
      <c r="B12359" t="s">
        <v>20</v>
      </c>
      <c r="C12359" t="s">
        <v>19</v>
      </c>
      <c r="D12359" t="s">
        <v>33</v>
      </c>
      <c r="E12359" t="s">
        <v>530</v>
      </c>
    </row>
    <row r="12360" spans="1:5" x14ac:dyDescent="0.25">
      <c r="A12360" t="s">
        <v>41571</v>
      </c>
      <c r="B12360" t="s">
        <v>20</v>
      </c>
      <c r="C12360" t="s">
        <v>19</v>
      </c>
      <c r="D12360" t="s">
        <v>33</v>
      </c>
      <c r="E12360" t="s">
        <v>530</v>
      </c>
    </row>
    <row r="12361" spans="1:5" x14ac:dyDescent="0.25">
      <c r="A12361" t="s">
        <v>41572</v>
      </c>
      <c r="B12361" t="s">
        <v>20</v>
      </c>
      <c r="C12361" t="s">
        <v>19</v>
      </c>
      <c r="D12361" t="s">
        <v>33</v>
      </c>
      <c r="E12361" t="s">
        <v>530</v>
      </c>
    </row>
    <row r="12362" spans="1:5" x14ac:dyDescent="0.25">
      <c r="A12362" t="s">
        <v>41573</v>
      </c>
      <c r="B12362" t="s">
        <v>20</v>
      </c>
      <c r="C12362" t="s">
        <v>19</v>
      </c>
      <c r="D12362" t="s">
        <v>33</v>
      </c>
      <c r="E12362" t="s">
        <v>538</v>
      </c>
    </row>
    <row r="12363" spans="1:5" x14ac:dyDescent="0.25">
      <c r="A12363" t="s">
        <v>41574</v>
      </c>
      <c r="B12363" t="s">
        <v>20</v>
      </c>
      <c r="C12363" t="s">
        <v>19</v>
      </c>
      <c r="D12363" t="s">
        <v>33</v>
      </c>
      <c r="E12363" t="s">
        <v>533</v>
      </c>
    </row>
    <row r="12364" spans="1:5" x14ac:dyDescent="0.25">
      <c r="A12364" t="s">
        <v>41575</v>
      </c>
      <c r="B12364" t="s">
        <v>20</v>
      </c>
      <c r="C12364" t="s">
        <v>19</v>
      </c>
      <c r="D12364" t="s">
        <v>33</v>
      </c>
      <c r="E12364" t="s">
        <v>530</v>
      </c>
    </row>
    <row r="12365" spans="1:5" x14ac:dyDescent="0.25">
      <c r="A12365" t="s">
        <v>41576</v>
      </c>
      <c r="B12365" t="s">
        <v>20</v>
      </c>
      <c r="C12365" t="s">
        <v>19</v>
      </c>
      <c r="D12365" t="s">
        <v>33</v>
      </c>
      <c r="E12365" t="s">
        <v>533</v>
      </c>
    </row>
    <row r="12366" spans="1:5" x14ac:dyDescent="0.25">
      <c r="A12366" t="s">
        <v>41577</v>
      </c>
      <c r="B12366" t="s">
        <v>20</v>
      </c>
      <c r="C12366" t="s">
        <v>19</v>
      </c>
      <c r="D12366" t="s">
        <v>33</v>
      </c>
      <c r="E12366" t="s">
        <v>530</v>
      </c>
    </row>
    <row r="12367" spans="1:5" x14ac:dyDescent="0.25">
      <c r="A12367" t="s">
        <v>41578</v>
      </c>
      <c r="B12367" t="s">
        <v>20</v>
      </c>
      <c r="C12367" t="s">
        <v>19</v>
      </c>
      <c r="D12367" t="s">
        <v>33</v>
      </c>
      <c r="E12367" t="s">
        <v>538</v>
      </c>
    </row>
    <row r="12368" spans="1:5" x14ac:dyDescent="0.25">
      <c r="A12368" t="s">
        <v>41579</v>
      </c>
      <c r="B12368" t="s">
        <v>20</v>
      </c>
      <c r="C12368" t="s">
        <v>19</v>
      </c>
      <c r="D12368" t="s">
        <v>33</v>
      </c>
      <c r="E12368" t="s">
        <v>538</v>
      </c>
    </row>
    <row r="12369" spans="1:5" x14ac:dyDescent="0.25">
      <c r="A12369" t="s">
        <v>41580</v>
      </c>
      <c r="B12369" t="s">
        <v>20</v>
      </c>
      <c r="C12369" t="s">
        <v>19</v>
      </c>
      <c r="D12369" t="s">
        <v>33</v>
      </c>
      <c r="E12369" t="s">
        <v>562</v>
      </c>
    </row>
    <row r="12370" spans="1:5" x14ac:dyDescent="0.25">
      <c r="A12370" t="s">
        <v>41581</v>
      </c>
      <c r="B12370" t="s">
        <v>20</v>
      </c>
      <c r="C12370" t="s">
        <v>19</v>
      </c>
      <c r="D12370" t="s">
        <v>33</v>
      </c>
      <c r="E12370" t="s">
        <v>530</v>
      </c>
    </row>
    <row r="12371" spans="1:5" x14ac:dyDescent="0.25">
      <c r="A12371" t="s">
        <v>41582</v>
      </c>
      <c r="B12371" t="s">
        <v>20</v>
      </c>
      <c r="C12371" t="s">
        <v>19</v>
      </c>
      <c r="D12371" t="s">
        <v>33</v>
      </c>
      <c r="E12371" t="s">
        <v>530</v>
      </c>
    </row>
    <row r="12372" spans="1:5" x14ac:dyDescent="0.25">
      <c r="A12372" t="s">
        <v>41583</v>
      </c>
      <c r="B12372" t="s">
        <v>20</v>
      </c>
      <c r="C12372" t="s">
        <v>19</v>
      </c>
      <c r="D12372" t="s">
        <v>33</v>
      </c>
      <c r="E12372" t="s">
        <v>530</v>
      </c>
    </row>
    <row r="12373" spans="1:5" x14ac:dyDescent="0.25">
      <c r="A12373" t="s">
        <v>41584</v>
      </c>
      <c r="B12373" t="s">
        <v>20</v>
      </c>
      <c r="C12373" t="s">
        <v>19</v>
      </c>
      <c r="D12373" t="s">
        <v>33</v>
      </c>
      <c r="E12373" t="s">
        <v>611</v>
      </c>
    </row>
    <row r="12374" spans="1:5" x14ac:dyDescent="0.25">
      <c r="A12374" t="s">
        <v>41585</v>
      </c>
      <c r="B12374" t="s">
        <v>20</v>
      </c>
      <c r="C12374" t="s">
        <v>19</v>
      </c>
      <c r="D12374" t="s">
        <v>33</v>
      </c>
      <c r="E12374" t="s">
        <v>531</v>
      </c>
    </row>
    <row r="12375" spans="1:5" x14ac:dyDescent="0.25">
      <c r="A12375" t="s">
        <v>41586</v>
      </c>
      <c r="B12375" t="s">
        <v>20</v>
      </c>
      <c r="C12375" t="s">
        <v>19</v>
      </c>
      <c r="D12375" t="s">
        <v>33</v>
      </c>
      <c r="E12375" t="s">
        <v>530</v>
      </c>
    </row>
    <row r="12376" spans="1:5" x14ac:dyDescent="0.25">
      <c r="A12376" t="s">
        <v>41587</v>
      </c>
      <c r="B12376" t="s">
        <v>20</v>
      </c>
      <c r="C12376" t="s">
        <v>19</v>
      </c>
      <c r="D12376" t="s">
        <v>33</v>
      </c>
      <c r="E12376" t="s">
        <v>530</v>
      </c>
    </row>
    <row r="12377" spans="1:5" x14ac:dyDescent="0.25">
      <c r="A12377" t="s">
        <v>41588</v>
      </c>
      <c r="B12377" t="s">
        <v>20</v>
      </c>
      <c r="C12377" t="s">
        <v>19</v>
      </c>
      <c r="D12377" t="s">
        <v>33</v>
      </c>
      <c r="E12377" t="s">
        <v>530</v>
      </c>
    </row>
    <row r="12378" spans="1:5" x14ac:dyDescent="0.25">
      <c r="A12378" t="s">
        <v>41589</v>
      </c>
      <c r="B12378" t="s">
        <v>20</v>
      </c>
      <c r="C12378" t="s">
        <v>19</v>
      </c>
      <c r="D12378" t="s">
        <v>33</v>
      </c>
      <c r="E12378" t="s">
        <v>530</v>
      </c>
    </row>
    <row r="12379" spans="1:5" x14ac:dyDescent="0.25">
      <c r="A12379" t="s">
        <v>41590</v>
      </c>
      <c r="B12379" t="s">
        <v>20</v>
      </c>
      <c r="C12379" t="s">
        <v>19</v>
      </c>
      <c r="D12379" t="s">
        <v>33</v>
      </c>
      <c r="E12379" t="s">
        <v>530</v>
      </c>
    </row>
    <row r="12380" spans="1:5" x14ac:dyDescent="0.25">
      <c r="A12380" t="s">
        <v>41591</v>
      </c>
      <c r="B12380" t="s">
        <v>20</v>
      </c>
      <c r="C12380" t="s">
        <v>19</v>
      </c>
      <c r="D12380" t="s">
        <v>33</v>
      </c>
      <c r="E12380" t="s">
        <v>538</v>
      </c>
    </row>
    <row r="12381" spans="1:5" x14ac:dyDescent="0.25">
      <c r="A12381" t="s">
        <v>41592</v>
      </c>
      <c r="B12381" t="s">
        <v>20</v>
      </c>
      <c r="C12381" t="s">
        <v>19</v>
      </c>
      <c r="D12381" t="s">
        <v>33</v>
      </c>
      <c r="E12381" t="s">
        <v>523</v>
      </c>
    </row>
    <row r="12382" spans="1:5" x14ac:dyDescent="0.25">
      <c r="A12382" t="s">
        <v>41593</v>
      </c>
      <c r="B12382" t="s">
        <v>20</v>
      </c>
      <c r="C12382" t="s">
        <v>19</v>
      </c>
      <c r="D12382" t="s">
        <v>33</v>
      </c>
      <c r="E12382" t="s">
        <v>533</v>
      </c>
    </row>
    <row r="12383" spans="1:5" x14ac:dyDescent="0.25">
      <c r="A12383" t="s">
        <v>41594</v>
      </c>
      <c r="B12383" t="s">
        <v>20</v>
      </c>
      <c r="C12383" t="s">
        <v>19</v>
      </c>
      <c r="D12383" t="s">
        <v>33</v>
      </c>
      <c r="E12383" t="s">
        <v>530</v>
      </c>
    </row>
    <row r="12384" spans="1:5" x14ac:dyDescent="0.25">
      <c r="A12384" t="s">
        <v>41595</v>
      </c>
      <c r="B12384" t="s">
        <v>20</v>
      </c>
      <c r="C12384" t="s">
        <v>19</v>
      </c>
      <c r="D12384" t="s">
        <v>33</v>
      </c>
      <c r="E12384" t="s">
        <v>533</v>
      </c>
    </row>
    <row r="12385" spans="1:5" x14ac:dyDescent="0.25">
      <c r="A12385" t="s">
        <v>41596</v>
      </c>
      <c r="B12385" t="s">
        <v>20</v>
      </c>
      <c r="C12385" t="s">
        <v>19</v>
      </c>
      <c r="D12385" t="s">
        <v>33</v>
      </c>
      <c r="E12385" t="s">
        <v>530</v>
      </c>
    </row>
    <row r="12386" spans="1:5" x14ac:dyDescent="0.25">
      <c r="A12386" t="s">
        <v>41597</v>
      </c>
      <c r="B12386" t="s">
        <v>20</v>
      </c>
      <c r="C12386" t="s">
        <v>19</v>
      </c>
      <c r="D12386" t="s">
        <v>33</v>
      </c>
      <c r="E12386" t="s">
        <v>530</v>
      </c>
    </row>
    <row r="12387" spans="1:5" x14ac:dyDescent="0.25">
      <c r="A12387" t="s">
        <v>41598</v>
      </c>
      <c r="B12387" t="s">
        <v>20</v>
      </c>
      <c r="C12387" t="s">
        <v>19</v>
      </c>
      <c r="D12387" t="s">
        <v>33</v>
      </c>
      <c r="E12387" t="s">
        <v>530</v>
      </c>
    </row>
    <row r="12388" spans="1:5" x14ac:dyDescent="0.25">
      <c r="A12388" t="s">
        <v>41599</v>
      </c>
      <c r="B12388" t="s">
        <v>20</v>
      </c>
      <c r="C12388" t="s">
        <v>19</v>
      </c>
      <c r="D12388" t="s">
        <v>33</v>
      </c>
      <c r="E12388" t="s">
        <v>530</v>
      </c>
    </row>
    <row r="12389" spans="1:5" x14ac:dyDescent="0.25">
      <c r="A12389" t="s">
        <v>41600</v>
      </c>
      <c r="B12389" t="s">
        <v>20</v>
      </c>
      <c r="C12389" t="s">
        <v>19</v>
      </c>
      <c r="D12389" t="s">
        <v>33</v>
      </c>
      <c r="E12389" t="s">
        <v>523</v>
      </c>
    </row>
    <row r="12390" spans="1:5" x14ac:dyDescent="0.25">
      <c r="A12390" t="s">
        <v>41601</v>
      </c>
      <c r="B12390" t="s">
        <v>20</v>
      </c>
      <c r="C12390" t="s">
        <v>19</v>
      </c>
      <c r="D12390" t="s">
        <v>33</v>
      </c>
      <c r="E12390" t="s">
        <v>562</v>
      </c>
    </row>
    <row r="12391" spans="1:5" x14ac:dyDescent="0.25">
      <c r="A12391" t="s">
        <v>41602</v>
      </c>
      <c r="B12391" t="s">
        <v>20</v>
      </c>
      <c r="C12391" t="s">
        <v>19</v>
      </c>
      <c r="D12391" t="s">
        <v>33</v>
      </c>
      <c r="E12391" t="s">
        <v>538</v>
      </c>
    </row>
    <row r="12392" spans="1:5" x14ac:dyDescent="0.25">
      <c r="A12392" t="s">
        <v>41603</v>
      </c>
      <c r="B12392" t="s">
        <v>20</v>
      </c>
      <c r="C12392" t="s">
        <v>19</v>
      </c>
      <c r="D12392" t="s">
        <v>33</v>
      </c>
      <c r="E12392" t="s">
        <v>530</v>
      </c>
    </row>
    <row r="12393" spans="1:5" x14ac:dyDescent="0.25">
      <c r="A12393" t="s">
        <v>41604</v>
      </c>
      <c r="B12393" t="s">
        <v>20</v>
      </c>
      <c r="C12393" t="s">
        <v>19</v>
      </c>
      <c r="D12393" t="s">
        <v>33</v>
      </c>
      <c r="E12393" t="s">
        <v>533</v>
      </c>
    </row>
    <row r="12394" spans="1:5" x14ac:dyDescent="0.25">
      <c r="A12394" t="s">
        <v>41605</v>
      </c>
      <c r="B12394" t="s">
        <v>20</v>
      </c>
      <c r="C12394" t="s">
        <v>19</v>
      </c>
      <c r="D12394" t="s">
        <v>33</v>
      </c>
      <c r="E12394" t="s">
        <v>530</v>
      </c>
    </row>
    <row r="12395" spans="1:5" x14ac:dyDescent="0.25">
      <c r="A12395" t="s">
        <v>41606</v>
      </c>
      <c r="B12395" t="s">
        <v>20</v>
      </c>
      <c r="C12395" t="s">
        <v>19</v>
      </c>
      <c r="D12395" t="s">
        <v>33</v>
      </c>
      <c r="E12395" t="s">
        <v>530</v>
      </c>
    </row>
    <row r="12396" spans="1:5" x14ac:dyDescent="0.25">
      <c r="A12396" t="s">
        <v>41607</v>
      </c>
      <c r="B12396" t="s">
        <v>20</v>
      </c>
      <c r="C12396" t="s">
        <v>19</v>
      </c>
      <c r="D12396" t="s">
        <v>33</v>
      </c>
      <c r="E12396" t="s">
        <v>533</v>
      </c>
    </row>
    <row r="12397" spans="1:5" x14ac:dyDescent="0.25">
      <c r="A12397" t="s">
        <v>41608</v>
      </c>
      <c r="B12397" t="s">
        <v>20</v>
      </c>
      <c r="C12397" t="s">
        <v>19</v>
      </c>
      <c r="D12397" t="s">
        <v>33</v>
      </c>
      <c r="E12397" t="s">
        <v>526</v>
      </c>
    </row>
    <row r="12398" spans="1:5" x14ac:dyDescent="0.25">
      <c r="A12398" t="s">
        <v>41609</v>
      </c>
      <c r="B12398" t="s">
        <v>20</v>
      </c>
      <c r="C12398" t="s">
        <v>19</v>
      </c>
      <c r="D12398" t="s">
        <v>33</v>
      </c>
      <c r="E12398" t="s">
        <v>530</v>
      </c>
    </row>
    <row r="12399" spans="1:5" x14ac:dyDescent="0.25">
      <c r="A12399" t="s">
        <v>41610</v>
      </c>
      <c r="B12399" t="s">
        <v>20</v>
      </c>
      <c r="C12399" t="s">
        <v>19</v>
      </c>
      <c r="D12399" t="s">
        <v>33</v>
      </c>
      <c r="E12399" t="s">
        <v>530</v>
      </c>
    </row>
    <row r="12400" spans="1:5" x14ac:dyDescent="0.25">
      <c r="A12400" t="s">
        <v>41611</v>
      </c>
      <c r="B12400" t="s">
        <v>20</v>
      </c>
      <c r="C12400" t="s">
        <v>19</v>
      </c>
      <c r="D12400" t="s">
        <v>33</v>
      </c>
      <c r="E12400" t="s">
        <v>530</v>
      </c>
    </row>
    <row r="12401" spans="1:5" x14ac:dyDescent="0.25">
      <c r="A12401" t="s">
        <v>41612</v>
      </c>
      <c r="B12401" t="s">
        <v>20</v>
      </c>
      <c r="C12401" t="s">
        <v>19</v>
      </c>
      <c r="D12401" t="s">
        <v>33</v>
      </c>
      <c r="E12401" t="s">
        <v>562</v>
      </c>
    </row>
    <row r="12402" spans="1:5" x14ac:dyDescent="0.25">
      <c r="A12402" t="s">
        <v>41613</v>
      </c>
      <c r="B12402" t="s">
        <v>20</v>
      </c>
      <c r="C12402" t="s">
        <v>19</v>
      </c>
      <c r="D12402" t="s">
        <v>33</v>
      </c>
      <c r="E12402" t="s">
        <v>530</v>
      </c>
    </row>
    <row r="12403" spans="1:5" x14ac:dyDescent="0.25">
      <c r="A12403" t="s">
        <v>41614</v>
      </c>
      <c r="B12403" t="s">
        <v>20</v>
      </c>
      <c r="C12403" t="s">
        <v>19</v>
      </c>
      <c r="D12403" t="s">
        <v>33</v>
      </c>
      <c r="E12403" t="s">
        <v>530</v>
      </c>
    </row>
    <row r="12404" spans="1:5" x14ac:dyDescent="0.25">
      <c r="A12404" t="s">
        <v>41615</v>
      </c>
      <c r="B12404" t="s">
        <v>20</v>
      </c>
      <c r="C12404" t="s">
        <v>19</v>
      </c>
      <c r="D12404" t="s">
        <v>33</v>
      </c>
      <c r="E12404" t="s">
        <v>530</v>
      </c>
    </row>
    <row r="12405" spans="1:5" x14ac:dyDescent="0.25">
      <c r="A12405" t="s">
        <v>41616</v>
      </c>
      <c r="B12405" t="s">
        <v>20</v>
      </c>
      <c r="C12405" t="s">
        <v>19</v>
      </c>
      <c r="D12405" t="s">
        <v>33</v>
      </c>
      <c r="E12405" t="s">
        <v>530</v>
      </c>
    </row>
    <row r="12406" spans="1:5" x14ac:dyDescent="0.25">
      <c r="A12406" t="s">
        <v>41617</v>
      </c>
      <c r="B12406" t="s">
        <v>20</v>
      </c>
      <c r="C12406" t="s">
        <v>19</v>
      </c>
      <c r="D12406" t="s">
        <v>33</v>
      </c>
      <c r="E12406" t="s">
        <v>530</v>
      </c>
    </row>
    <row r="12407" spans="1:5" x14ac:dyDescent="0.25">
      <c r="A12407" t="s">
        <v>41618</v>
      </c>
      <c r="B12407" t="s">
        <v>20</v>
      </c>
      <c r="C12407" t="s">
        <v>19</v>
      </c>
      <c r="D12407" t="s">
        <v>33</v>
      </c>
      <c r="E12407" t="s">
        <v>530</v>
      </c>
    </row>
    <row r="12408" spans="1:5" x14ac:dyDescent="0.25">
      <c r="A12408" t="s">
        <v>41619</v>
      </c>
      <c r="B12408" t="s">
        <v>20</v>
      </c>
      <c r="C12408" t="s">
        <v>19</v>
      </c>
      <c r="D12408" t="s">
        <v>33</v>
      </c>
      <c r="E12408" t="s">
        <v>533</v>
      </c>
    </row>
    <row r="12409" spans="1:5" x14ac:dyDescent="0.25">
      <c r="A12409" t="s">
        <v>41620</v>
      </c>
      <c r="B12409" t="s">
        <v>20</v>
      </c>
      <c r="C12409" t="s">
        <v>19</v>
      </c>
      <c r="D12409" t="s">
        <v>33</v>
      </c>
      <c r="E12409" t="s">
        <v>530</v>
      </c>
    </row>
    <row r="12410" spans="1:5" x14ac:dyDescent="0.25">
      <c r="A12410" t="s">
        <v>41621</v>
      </c>
      <c r="B12410" t="s">
        <v>20</v>
      </c>
      <c r="C12410" t="s">
        <v>19</v>
      </c>
      <c r="D12410" t="s">
        <v>33</v>
      </c>
      <c r="E12410" t="s">
        <v>533</v>
      </c>
    </row>
    <row r="12411" spans="1:5" x14ac:dyDescent="0.25">
      <c r="A12411" t="s">
        <v>41622</v>
      </c>
      <c r="B12411" t="s">
        <v>20</v>
      </c>
      <c r="C12411" t="s">
        <v>19</v>
      </c>
      <c r="D12411" t="s">
        <v>33</v>
      </c>
      <c r="E12411" t="s">
        <v>530</v>
      </c>
    </row>
    <row r="12412" spans="1:5" x14ac:dyDescent="0.25">
      <c r="A12412" t="s">
        <v>41623</v>
      </c>
      <c r="B12412" t="s">
        <v>20</v>
      </c>
      <c r="C12412" t="s">
        <v>19</v>
      </c>
      <c r="D12412" t="s">
        <v>33</v>
      </c>
      <c r="E12412" t="s">
        <v>530</v>
      </c>
    </row>
    <row r="12413" spans="1:5" x14ac:dyDescent="0.25">
      <c r="A12413" t="s">
        <v>41624</v>
      </c>
      <c r="B12413" t="s">
        <v>20</v>
      </c>
      <c r="C12413" t="s">
        <v>19</v>
      </c>
      <c r="D12413" t="s">
        <v>33</v>
      </c>
      <c r="E12413" t="s">
        <v>530</v>
      </c>
    </row>
    <row r="12414" spans="1:5" x14ac:dyDescent="0.25">
      <c r="A12414" t="s">
        <v>41625</v>
      </c>
      <c r="B12414" t="s">
        <v>20</v>
      </c>
      <c r="C12414" t="s">
        <v>19</v>
      </c>
      <c r="D12414" t="s">
        <v>33</v>
      </c>
      <c r="E12414" t="s">
        <v>538</v>
      </c>
    </row>
    <row r="12415" spans="1:5" x14ac:dyDescent="0.25">
      <c r="A12415" t="s">
        <v>41626</v>
      </c>
      <c r="B12415" t="s">
        <v>20</v>
      </c>
      <c r="C12415" t="s">
        <v>19</v>
      </c>
      <c r="D12415" t="s">
        <v>33</v>
      </c>
      <c r="E12415" t="s">
        <v>523</v>
      </c>
    </row>
    <row r="12416" spans="1:5" x14ac:dyDescent="0.25">
      <c r="A12416" t="s">
        <v>41627</v>
      </c>
      <c r="B12416" t="s">
        <v>20</v>
      </c>
      <c r="C12416" t="s">
        <v>19</v>
      </c>
      <c r="D12416" t="s">
        <v>33</v>
      </c>
      <c r="E12416" t="s">
        <v>538</v>
      </c>
    </row>
    <row r="12417" spans="1:5" x14ac:dyDescent="0.25">
      <c r="A12417" t="s">
        <v>41628</v>
      </c>
      <c r="B12417" t="s">
        <v>20</v>
      </c>
      <c r="C12417" t="s">
        <v>19</v>
      </c>
      <c r="D12417" t="s">
        <v>33</v>
      </c>
      <c r="E12417" t="s">
        <v>538</v>
      </c>
    </row>
    <row r="12418" spans="1:5" x14ac:dyDescent="0.25">
      <c r="A12418" t="s">
        <v>41629</v>
      </c>
      <c r="B12418" t="s">
        <v>20</v>
      </c>
      <c r="C12418" t="s">
        <v>19</v>
      </c>
      <c r="D12418" t="s">
        <v>33</v>
      </c>
      <c r="E12418" t="s">
        <v>530</v>
      </c>
    </row>
    <row r="12419" spans="1:5" x14ac:dyDescent="0.25">
      <c r="A12419" t="s">
        <v>41630</v>
      </c>
      <c r="B12419" t="s">
        <v>20</v>
      </c>
      <c r="C12419" t="s">
        <v>19</v>
      </c>
      <c r="D12419" t="s">
        <v>33</v>
      </c>
      <c r="E12419" t="s">
        <v>562</v>
      </c>
    </row>
    <row r="12420" spans="1:5" x14ac:dyDescent="0.25">
      <c r="A12420" t="s">
        <v>41631</v>
      </c>
      <c r="B12420" t="s">
        <v>20</v>
      </c>
      <c r="C12420" t="s">
        <v>19</v>
      </c>
      <c r="D12420" t="s">
        <v>33</v>
      </c>
      <c r="E12420" t="s">
        <v>538</v>
      </c>
    </row>
    <row r="12421" spans="1:5" x14ac:dyDescent="0.25">
      <c r="A12421" t="s">
        <v>41632</v>
      </c>
      <c r="B12421" t="s">
        <v>20</v>
      </c>
      <c r="C12421" t="s">
        <v>19</v>
      </c>
      <c r="D12421" t="s">
        <v>33</v>
      </c>
      <c r="E12421" t="s">
        <v>533</v>
      </c>
    </row>
    <row r="12422" spans="1:5" x14ac:dyDescent="0.25">
      <c r="A12422" t="s">
        <v>41633</v>
      </c>
      <c r="B12422" t="s">
        <v>20</v>
      </c>
      <c r="C12422" t="s">
        <v>19</v>
      </c>
      <c r="D12422" t="s">
        <v>33</v>
      </c>
      <c r="E12422" t="s">
        <v>530</v>
      </c>
    </row>
    <row r="12423" spans="1:5" x14ac:dyDescent="0.25">
      <c r="A12423" t="s">
        <v>41634</v>
      </c>
      <c r="B12423" t="s">
        <v>20</v>
      </c>
      <c r="C12423" t="s">
        <v>19</v>
      </c>
      <c r="D12423" t="s">
        <v>33</v>
      </c>
      <c r="E12423" t="s">
        <v>553</v>
      </c>
    </row>
    <row r="12424" spans="1:5" x14ac:dyDescent="0.25">
      <c r="A12424" t="s">
        <v>41635</v>
      </c>
      <c r="B12424" t="s">
        <v>20</v>
      </c>
      <c r="C12424" t="s">
        <v>19</v>
      </c>
      <c r="D12424" t="s">
        <v>33</v>
      </c>
      <c r="E12424" t="s">
        <v>533</v>
      </c>
    </row>
    <row r="12425" spans="1:5" x14ac:dyDescent="0.25">
      <c r="A12425" t="s">
        <v>41636</v>
      </c>
      <c r="B12425" t="s">
        <v>20</v>
      </c>
      <c r="C12425" t="s">
        <v>19</v>
      </c>
      <c r="D12425" t="s">
        <v>33</v>
      </c>
      <c r="E12425" t="s">
        <v>530</v>
      </c>
    </row>
    <row r="12426" spans="1:5" x14ac:dyDescent="0.25">
      <c r="A12426" t="s">
        <v>41637</v>
      </c>
      <c r="B12426" t="s">
        <v>20</v>
      </c>
      <c r="C12426" t="s">
        <v>19</v>
      </c>
      <c r="D12426" t="s">
        <v>33</v>
      </c>
      <c r="E12426" t="s">
        <v>530</v>
      </c>
    </row>
    <row r="12427" spans="1:5" x14ac:dyDescent="0.25">
      <c r="A12427" t="s">
        <v>41638</v>
      </c>
      <c r="B12427" t="s">
        <v>20</v>
      </c>
      <c r="C12427" t="s">
        <v>19</v>
      </c>
      <c r="D12427" t="s">
        <v>33</v>
      </c>
      <c r="E12427" t="s">
        <v>538</v>
      </c>
    </row>
    <row r="12428" spans="1:5" x14ac:dyDescent="0.25">
      <c r="A12428" t="s">
        <v>41639</v>
      </c>
      <c r="B12428" t="s">
        <v>20</v>
      </c>
      <c r="C12428" t="s">
        <v>19</v>
      </c>
      <c r="D12428" t="s">
        <v>33</v>
      </c>
      <c r="E12428" t="s">
        <v>530</v>
      </c>
    </row>
    <row r="12429" spans="1:5" x14ac:dyDescent="0.25">
      <c r="A12429" t="s">
        <v>41640</v>
      </c>
      <c r="B12429" t="s">
        <v>20</v>
      </c>
      <c r="C12429" t="s">
        <v>19</v>
      </c>
      <c r="D12429" t="s">
        <v>33</v>
      </c>
      <c r="E12429" t="s">
        <v>538</v>
      </c>
    </row>
    <row r="12430" spans="1:5" x14ac:dyDescent="0.25">
      <c r="A12430" t="s">
        <v>41641</v>
      </c>
      <c r="B12430" t="s">
        <v>20</v>
      </c>
      <c r="C12430" t="s">
        <v>19</v>
      </c>
      <c r="D12430" t="s">
        <v>33</v>
      </c>
      <c r="E12430" t="s">
        <v>530</v>
      </c>
    </row>
    <row r="12431" spans="1:5" x14ac:dyDescent="0.25">
      <c r="A12431" t="s">
        <v>41642</v>
      </c>
      <c r="B12431" t="s">
        <v>20</v>
      </c>
      <c r="C12431" t="s">
        <v>19</v>
      </c>
      <c r="D12431" t="s">
        <v>33</v>
      </c>
      <c r="E12431" t="s">
        <v>530</v>
      </c>
    </row>
    <row r="12432" spans="1:5" x14ac:dyDescent="0.25">
      <c r="A12432" t="s">
        <v>41643</v>
      </c>
      <c r="B12432" t="s">
        <v>20</v>
      </c>
      <c r="C12432" t="s">
        <v>19</v>
      </c>
      <c r="D12432" t="s">
        <v>33</v>
      </c>
      <c r="E12432" t="s">
        <v>530</v>
      </c>
    </row>
    <row r="12433" spans="1:5" x14ac:dyDescent="0.25">
      <c r="A12433" t="s">
        <v>41644</v>
      </c>
      <c r="B12433" t="s">
        <v>20</v>
      </c>
      <c r="C12433" t="s">
        <v>19</v>
      </c>
      <c r="D12433" t="s">
        <v>33</v>
      </c>
      <c r="E12433" t="s">
        <v>530</v>
      </c>
    </row>
    <row r="12434" spans="1:5" x14ac:dyDescent="0.25">
      <c r="A12434" t="s">
        <v>41645</v>
      </c>
      <c r="B12434" t="s">
        <v>20</v>
      </c>
      <c r="C12434" t="s">
        <v>19</v>
      </c>
      <c r="D12434" t="s">
        <v>33</v>
      </c>
      <c r="E12434" t="s">
        <v>530</v>
      </c>
    </row>
    <row r="12435" spans="1:5" x14ac:dyDescent="0.25">
      <c r="A12435" t="s">
        <v>41646</v>
      </c>
      <c r="B12435" t="s">
        <v>20</v>
      </c>
      <c r="C12435" t="s">
        <v>19</v>
      </c>
      <c r="D12435" t="s">
        <v>33</v>
      </c>
      <c r="E12435" t="s">
        <v>533</v>
      </c>
    </row>
    <row r="12436" spans="1:5" x14ac:dyDescent="0.25">
      <c r="A12436" t="s">
        <v>41647</v>
      </c>
      <c r="B12436" t="s">
        <v>20</v>
      </c>
      <c r="C12436" t="s">
        <v>19</v>
      </c>
      <c r="D12436" t="s">
        <v>33</v>
      </c>
      <c r="E12436" t="s">
        <v>533</v>
      </c>
    </row>
    <row r="12437" spans="1:5" x14ac:dyDescent="0.25">
      <c r="A12437" t="s">
        <v>41648</v>
      </c>
      <c r="B12437" t="s">
        <v>20</v>
      </c>
      <c r="C12437" t="s">
        <v>19</v>
      </c>
      <c r="D12437" t="s">
        <v>33</v>
      </c>
      <c r="E12437" t="s">
        <v>530</v>
      </c>
    </row>
    <row r="12438" spans="1:5" x14ac:dyDescent="0.25">
      <c r="A12438" t="s">
        <v>41649</v>
      </c>
      <c r="B12438" t="s">
        <v>20</v>
      </c>
      <c r="C12438" t="s">
        <v>19</v>
      </c>
      <c r="D12438" t="s">
        <v>33</v>
      </c>
      <c r="E12438" t="s">
        <v>530</v>
      </c>
    </row>
    <row r="12439" spans="1:5" x14ac:dyDescent="0.25">
      <c r="A12439" t="s">
        <v>41650</v>
      </c>
      <c r="B12439" t="s">
        <v>20</v>
      </c>
      <c r="C12439" t="s">
        <v>19</v>
      </c>
      <c r="D12439" t="s">
        <v>33</v>
      </c>
      <c r="E12439" t="s">
        <v>538</v>
      </c>
    </row>
    <row r="12440" spans="1:5" x14ac:dyDescent="0.25">
      <c r="A12440" t="s">
        <v>41651</v>
      </c>
      <c r="B12440" t="s">
        <v>20</v>
      </c>
      <c r="C12440" t="s">
        <v>19</v>
      </c>
      <c r="D12440" t="s">
        <v>33</v>
      </c>
      <c r="E12440" t="s">
        <v>533</v>
      </c>
    </row>
    <row r="12441" spans="1:5" x14ac:dyDescent="0.25">
      <c r="A12441" t="s">
        <v>41652</v>
      </c>
      <c r="B12441" t="s">
        <v>20</v>
      </c>
      <c r="C12441" t="s">
        <v>19</v>
      </c>
      <c r="D12441" t="s">
        <v>33</v>
      </c>
      <c r="E12441" t="s">
        <v>562</v>
      </c>
    </row>
    <row r="12442" spans="1:5" x14ac:dyDescent="0.25">
      <c r="A12442" t="s">
        <v>41653</v>
      </c>
      <c r="B12442" t="s">
        <v>20</v>
      </c>
      <c r="C12442" t="s">
        <v>19</v>
      </c>
      <c r="D12442" t="s">
        <v>33</v>
      </c>
      <c r="E12442" t="s">
        <v>533</v>
      </c>
    </row>
    <row r="12443" spans="1:5" x14ac:dyDescent="0.25">
      <c r="A12443" t="s">
        <v>41654</v>
      </c>
      <c r="B12443" t="s">
        <v>20</v>
      </c>
      <c r="C12443" t="s">
        <v>19</v>
      </c>
      <c r="D12443" t="s">
        <v>33</v>
      </c>
      <c r="E12443" t="s">
        <v>533</v>
      </c>
    </row>
    <row r="12444" spans="1:5" x14ac:dyDescent="0.25">
      <c r="A12444" t="s">
        <v>41655</v>
      </c>
      <c r="B12444" t="s">
        <v>20</v>
      </c>
      <c r="C12444" t="s">
        <v>19</v>
      </c>
      <c r="D12444" t="s">
        <v>33</v>
      </c>
      <c r="E12444" t="s">
        <v>533</v>
      </c>
    </row>
    <row r="12445" spans="1:5" x14ac:dyDescent="0.25">
      <c r="A12445" t="s">
        <v>41656</v>
      </c>
      <c r="B12445" t="s">
        <v>20</v>
      </c>
      <c r="C12445" t="s">
        <v>19</v>
      </c>
      <c r="D12445" t="s">
        <v>33</v>
      </c>
      <c r="E12445" t="s">
        <v>538</v>
      </c>
    </row>
    <row r="12446" spans="1:5" x14ac:dyDescent="0.25">
      <c r="A12446" t="s">
        <v>41657</v>
      </c>
      <c r="B12446" t="s">
        <v>20</v>
      </c>
      <c r="C12446" t="s">
        <v>19</v>
      </c>
      <c r="D12446" t="s">
        <v>33</v>
      </c>
      <c r="E12446" t="s">
        <v>530</v>
      </c>
    </row>
    <row r="12447" spans="1:5" x14ac:dyDescent="0.25">
      <c r="A12447" t="s">
        <v>41658</v>
      </c>
      <c r="B12447" t="s">
        <v>20</v>
      </c>
      <c r="C12447" t="s">
        <v>19</v>
      </c>
      <c r="D12447" t="s">
        <v>33</v>
      </c>
      <c r="E12447" t="s">
        <v>538</v>
      </c>
    </row>
    <row r="12448" spans="1:5" x14ac:dyDescent="0.25">
      <c r="A12448" t="s">
        <v>41659</v>
      </c>
      <c r="B12448" t="s">
        <v>20</v>
      </c>
      <c r="C12448" t="s">
        <v>19</v>
      </c>
      <c r="D12448" t="s">
        <v>33</v>
      </c>
      <c r="E12448" t="s">
        <v>533</v>
      </c>
    </row>
    <row r="12449" spans="1:5" x14ac:dyDescent="0.25">
      <c r="A12449" t="s">
        <v>41660</v>
      </c>
      <c r="B12449" t="s">
        <v>20</v>
      </c>
      <c r="C12449" t="s">
        <v>19</v>
      </c>
      <c r="D12449" t="s">
        <v>33</v>
      </c>
      <c r="E12449" t="s">
        <v>533</v>
      </c>
    </row>
    <row r="12450" spans="1:5" x14ac:dyDescent="0.25">
      <c r="A12450" t="s">
        <v>41661</v>
      </c>
      <c r="B12450" t="s">
        <v>20</v>
      </c>
      <c r="C12450" t="s">
        <v>19</v>
      </c>
      <c r="D12450" t="s">
        <v>33</v>
      </c>
      <c r="E12450" t="s">
        <v>530</v>
      </c>
    </row>
    <row r="12451" spans="1:5" x14ac:dyDescent="0.25">
      <c r="A12451" t="s">
        <v>41662</v>
      </c>
      <c r="B12451" t="s">
        <v>20</v>
      </c>
      <c r="C12451" t="s">
        <v>19</v>
      </c>
      <c r="D12451" t="s">
        <v>33</v>
      </c>
      <c r="E12451" t="s">
        <v>530</v>
      </c>
    </row>
    <row r="12452" spans="1:5" x14ac:dyDescent="0.25">
      <c r="A12452" t="s">
        <v>41663</v>
      </c>
      <c r="B12452" t="s">
        <v>20</v>
      </c>
      <c r="C12452" t="s">
        <v>19</v>
      </c>
      <c r="D12452" t="s">
        <v>33</v>
      </c>
      <c r="E12452" t="s">
        <v>530</v>
      </c>
    </row>
    <row r="12453" spans="1:5" x14ac:dyDescent="0.25">
      <c r="A12453" t="s">
        <v>41664</v>
      </c>
      <c r="B12453" t="s">
        <v>20</v>
      </c>
      <c r="C12453" t="s">
        <v>19</v>
      </c>
      <c r="D12453" t="s">
        <v>33</v>
      </c>
      <c r="E12453" t="s">
        <v>530</v>
      </c>
    </row>
    <row r="12454" spans="1:5" x14ac:dyDescent="0.25">
      <c r="A12454" t="s">
        <v>41665</v>
      </c>
      <c r="B12454" t="s">
        <v>20</v>
      </c>
      <c r="C12454" t="s">
        <v>19</v>
      </c>
      <c r="D12454" t="s">
        <v>33</v>
      </c>
      <c r="E12454" t="s">
        <v>533</v>
      </c>
    </row>
    <row r="12455" spans="1:5" x14ac:dyDescent="0.25">
      <c r="A12455" t="s">
        <v>41666</v>
      </c>
      <c r="B12455" t="s">
        <v>20</v>
      </c>
      <c r="C12455" t="s">
        <v>19</v>
      </c>
      <c r="D12455" t="s">
        <v>33</v>
      </c>
      <c r="E12455" t="s">
        <v>533</v>
      </c>
    </row>
    <row r="12456" spans="1:5" x14ac:dyDescent="0.25">
      <c r="A12456" t="s">
        <v>41667</v>
      </c>
      <c r="B12456" t="s">
        <v>20</v>
      </c>
      <c r="C12456" t="s">
        <v>19</v>
      </c>
      <c r="D12456" t="s">
        <v>33</v>
      </c>
      <c r="E12456" t="s">
        <v>530</v>
      </c>
    </row>
    <row r="12457" spans="1:5" x14ac:dyDescent="0.25">
      <c r="A12457" t="s">
        <v>41668</v>
      </c>
      <c r="B12457" t="s">
        <v>20</v>
      </c>
      <c r="C12457" t="s">
        <v>19</v>
      </c>
      <c r="D12457" t="s">
        <v>33</v>
      </c>
      <c r="E12457" t="s">
        <v>533</v>
      </c>
    </row>
    <row r="12458" spans="1:5" x14ac:dyDescent="0.25">
      <c r="A12458" t="s">
        <v>41669</v>
      </c>
      <c r="B12458" t="s">
        <v>20</v>
      </c>
      <c r="C12458" t="s">
        <v>19</v>
      </c>
      <c r="D12458" t="s">
        <v>33</v>
      </c>
      <c r="E12458" t="s">
        <v>562</v>
      </c>
    </row>
    <row r="12459" spans="1:5" x14ac:dyDescent="0.25">
      <c r="A12459" t="s">
        <v>41670</v>
      </c>
      <c r="B12459" t="s">
        <v>20</v>
      </c>
      <c r="C12459" t="s">
        <v>19</v>
      </c>
      <c r="D12459" t="s">
        <v>33</v>
      </c>
      <c r="E12459" t="s">
        <v>530</v>
      </c>
    </row>
    <row r="12460" spans="1:5" x14ac:dyDescent="0.25">
      <c r="A12460" t="s">
        <v>41671</v>
      </c>
      <c r="B12460" t="s">
        <v>20</v>
      </c>
      <c r="C12460" t="s">
        <v>19</v>
      </c>
      <c r="D12460" t="s">
        <v>33</v>
      </c>
      <c r="E12460" t="s">
        <v>530</v>
      </c>
    </row>
    <row r="12461" spans="1:5" x14ac:dyDescent="0.25">
      <c r="A12461" t="s">
        <v>41672</v>
      </c>
      <c r="B12461" t="s">
        <v>20</v>
      </c>
      <c r="C12461" t="s">
        <v>19</v>
      </c>
      <c r="D12461" t="s">
        <v>33</v>
      </c>
      <c r="E12461" t="s">
        <v>530</v>
      </c>
    </row>
    <row r="12462" spans="1:5" x14ac:dyDescent="0.25">
      <c r="A12462" t="s">
        <v>41673</v>
      </c>
      <c r="B12462" t="s">
        <v>20</v>
      </c>
      <c r="C12462" t="s">
        <v>19</v>
      </c>
      <c r="D12462" t="s">
        <v>33</v>
      </c>
      <c r="E12462" t="s">
        <v>530</v>
      </c>
    </row>
    <row r="12463" spans="1:5" x14ac:dyDescent="0.25">
      <c r="A12463" t="s">
        <v>41674</v>
      </c>
      <c r="B12463" t="s">
        <v>20</v>
      </c>
      <c r="C12463" t="s">
        <v>19</v>
      </c>
      <c r="D12463" t="s">
        <v>33</v>
      </c>
      <c r="E12463" t="s">
        <v>530</v>
      </c>
    </row>
    <row r="12464" spans="1:5" x14ac:dyDescent="0.25">
      <c r="A12464" t="s">
        <v>41675</v>
      </c>
      <c r="B12464" t="s">
        <v>20</v>
      </c>
      <c r="C12464" t="s">
        <v>19</v>
      </c>
      <c r="D12464" t="s">
        <v>33</v>
      </c>
      <c r="E12464" t="s">
        <v>530</v>
      </c>
    </row>
    <row r="12465" spans="1:5" x14ac:dyDescent="0.25">
      <c r="A12465" t="s">
        <v>41676</v>
      </c>
      <c r="B12465" t="s">
        <v>20</v>
      </c>
      <c r="C12465" t="s">
        <v>19</v>
      </c>
      <c r="D12465" t="s">
        <v>33</v>
      </c>
      <c r="E12465" t="s">
        <v>533</v>
      </c>
    </row>
    <row r="12466" spans="1:5" x14ac:dyDescent="0.25">
      <c r="A12466" t="s">
        <v>41677</v>
      </c>
      <c r="B12466" t="s">
        <v>20</v>
      </c>
      <c r="C12466" t="s">
        <v>19</v>
      </c>
      <c r="D12466" t="s">
        <v>33</v>
      </c>
      <c r="E12466" t="s">
        <v>533</v>
      </c>
    </row>
    <row r="12467" spans="1:5" x14ac:dyDescent="0.25">
      <c r="A12467" t="s">
        <v>41678</v>
      </c>
      <c r="B12467" t="s">
        <v>20</v>
      </c>
      <c r="C12467" t="s">
        <v>19</v>
      </c>
      <c r="D12467" t="s">
        <v>33</v>
      </c>
      <c r="E12467" t="s">
        <v>530</v>
      </c>
    </row>
    <row r="12468" spans="1:5" x14ac:dyDescent="0.25">
      <c r="A12468" t="s">
        <v>41679</v>
      </c>
      <c r="B12468" t="s">
        <v>20</v>
      </c>
      <c r="C12468" t="s">
        <v>19</v>
      </c>
      <c r="D12468" t="s">
        <v>33</v>
      </c>
      <c r="E12468" t="s">
        <v>538</v>
      </c>
    </row>
    <row r="12469" spans="1:5" x14ac:dyDescent="0.25">
      <c r="A12469" t="s">
        <v>41680</v>
      </c>
      <c r="B12469" t="s">
        <v>20</v>
      </c>
      <c r="C12469" t="s">
        <v>19</v>
      </c>
      <c r="D12469" t="s">
        <v>33</v>
      </c>
      <c r="E12469" t="s">
        <v>530</v>
      </c>
    </row>
    <row r="12470" spans="1:5" x14ac:dyDescent="0.25">
      <c r="A12470" t="s">
        <v>41681</v>
      </c>
      <c r="B12470" t="s">
        <v>20</v>
      </c>
      <c r="C12470" t="s">
        <v>19</v>
      </c>
      <c r="D12470" t="s">
        <v>33</v>
      </c>
      <c r="E12470" t="s">
        <v>530</v>
      </c>
    </row>
    <row r="12471" spans="1:5" x14ac:dyDescent="0.25">
      <c r="A12471" t="s">
        <v>41682</v>
      </c>
      <c r="B12471" t="s">
        <v>20</v>
      </c>
      <c r="C12471" t="s">
        <v>19</v>
      </c>
      <c r="D12471" t="s">
        <v>33</v>
      </c>
      <c r="E12471" t="s">
        <v>530</v>
      </c>
    </row>
    <row r="12472" spans="1:5" x14ac:dyDescent="0.25">
      <c r="A12472" t="s">
        <v>41683</v>
      </c>
      <c r="B12472" t="s">
        <v>20</v>
      </c>
      <c r="C12472" t="s">
        <v>19</v>
      </c>
      <c r="D12472" t="s">
        <v>33</v>
      </c>
      <c r="E12472" t="s">
        <v>530</v>
      </c>
    </row>
    <row r="12473" spans="1:5" x14ac:dyDescent="0.25">
      <c r="A12473" t="s">
        <v>41684</v>
      </c>
      <c r="B12473" t="s">
        <v>20</v>
      </c>
      <c r="C12473" t="s">
        <v>19</v>
      </c>
      <c r="D12473" t="s">
        <v>33</v>
      </c>
      <c r="E12473" t="s">
        <v>533</v>
      </c>
    </row>
    <row r="12474" spans="1:5" x14ac:dyDescent="0.25">
      <c r="A12474" t="s">
        <v>41685</v>
      </c>
      <c r="B12474" t="s">
        <v>20</v>
      </c>
      <c r="C12474" t="s">
        <v>19</v>
      </c>
      <c r="D12474" t="s">
        <v>33</v>
      </c>
      <c r="E12474" t="s">
        <v>533</v>
      </c>
    </row>
    <row r="12475" spans="1:5" x14ac:dyDescent="0.25">
      <c r="A12475" t="s">
        <v>41686</v>
      </c>
      <c r="B12475" t="s">
        <v>20</v>
      </c>
      <c r="C12475" t="s">
        <v>19</v>
      </c>
      <c r="D12475" t="s">
        <v>33</v>
      </c>
      <c r="E12475" t="s">
        <v>533</v>
      </c>
    </row>
    <row r="12476" spans="1:5" x14ac:dyDescent="0.25">
      <c r="A12476" t="s">
        <v>41687</v>
      </c>
      <c r="B12476" t="s">
        <v>20</v>
      </c>
      <c r="C12476" t="s">
        <v>19</v>
      </c>
      <c r="D12476" t="s">
        <v>33</v>
      </c>
      <c r="E12476" t="s">
        <v>530</v>
      </c>
    </row>
    <row r="12477" spans="1:5" x14ac:dyDescent="0.25">
      <c r="A12477" t="s">
        <v>41688</v>
      </c>
      <c r="B12477" t="s">
        <v>20</v>
      </c>
      <c r="C12477" t="s">
        <v>19</v>
      </c>
      <c r="D12477" t="s">
        <v>33</v>
      </c>
      <c r="E12477" t="s">
        <v>530</v>
      </c>
    </row>
    <row r="12478" spans="1:5" x14ac:dyDescent="0.25">
      <c r="A12478" t="s">
        <v>41689</v>
      </c>
      <c r="B12478" t="s">
        <v>20</v>
      </c>
      <c r="C12478" t="s">
        <v>19</v>
      </c>
      <c r="D12478" t="s">
        <v>33</v>
      </c>
      <c r="E12478" t="s">
        <v>533</v>
      </c>
    </row>
    <row r="12479" spans="1:5" x14ac:dyDescent="0.25">
      <c r="A12479" t="s">
        <v>41690</v>
      </c>
      <c r="B12479" t="s">
        <v>20</v>
      </c>
      <c r="C12479" t="s">
        <v>19</v>
      </c>
      <c r="D12479" t="s">
        <v>33</v>
      </c>
      <c r="E12479" t="s">
        <v>530</v>
      </c>
    </row>
    <row r="12480" spans="1:5" x14ac:dyDescent="0.25">
      <c r="A12480" t="s">
        <v>41691</v>
      </c>
      <c r="B12480" t="s">
        <v>20</v>
      </c>
      <c r="C12480" t="s">
        <v>19</v>
      </c>
      <c r="D12480" t="s">
        <v>33</v>
      </c>
      <c r="E12480" t="s">
        <v>538</v>
      </c>
    </row>
    <row r="12481" spans="1:5" x14ac:dyDescent="0.25">
      <c r="A12481" t="s">
        <v>41692</v>
      </c>
      <c r="B12481" t="s">
        <v>20</v>
      </c>
      <c r="C12481" t="s">
        <v>19</v>
      </c>
      <c r="D12481" t="s">
        <v>33</v>
      </c>
      <c r="E12481" t="s">
        <v>530</v>
      </c>
    </row>
    <row r="12482" spans="1:5" x14ac:dyDescent="0.25">
      <c r="A12482" t="s">
        <v>41693</v>
      </c>
      <c r="B12482" t="s">
        <v>20</v>
      </c>
      <c r="C12482" t="s">
        <v>19</v>
      </c>
      <c r="D12482" t="s">
        <v>33</v>
      </c>
      <c r="E12482" t="s">
        <v>562</v>
      </c>
    </row>
    <row r="12483" spans="1:5" x14ac:dyDescent="0.25">
      <c r="A12483" t="s">
        <v>41694</v>
      </c>
      <c r="B12483" t="s">
        <v>20</v>
      </c>
      <c r="C12483" t="s">
        <v>19</v>
      </c>
      <c r="D12483" t="s">
        <v>33</v>
      </c>
      <c r="E12483" t="s">
        <v>538</v>
      </c>
    </row>
    <row r="12484" spans="1:5" x14ac:dyDescent="0.25">
      <c r="A12484" t="s">
        <v>41695</v>
      </c>
      <c r="B12484" t="s">
        <v>20</v>
      </c>
      <c r="C12484" t="s">
        <v>19</v>
      </c>
      <c r="D12484" t="s">
        <v>33</v>
      </c>
      <c r="E12484" t="s">
        <v>553</v>
      </c>
    </row>
    <row r="12485" spans="1:5" x14ac:dyDescent="0.25">
      <c r="A12485" t="s">
        <v>41696</v>
      </c>
      <c r="B12485" t="s">
        <v>20</v>
      </c>
      <c r="C12485" t="s">
        <v>19</v>
      </c>
      <c r="D12485" t="s">
        <v>33</v>
      </c>
      <c r="E12485" t="s">
        <v>530</v>
      </c>
    </row>
    <row r="12486" spans="1:5" x14ac:dyDescent="0.25">
      <c r="A12486" t="s">
        <v>41697</v>
      </c>
      <c r="B12486" t="s">
        <v>20</v>
      </c>
      <c r="C12486" t="s">
        <v>19</v>
      </c>
      <c r="D12486" t="s">
        <v>33</v>
      </c>
      <c r="E12486" t="s">
        <v>523</v>
      </c>
    </row>
    <row r="12487" spans="1:5" x14ac:dyDescent="0.25">
      <c r="A12487" t="s">
        <v>41698</v>
      </c>
      <c r="B12487" t="s">
        <v>20</v>
      </c>
      <c r="C12487" t="s">
        <v>19</v>
      </c>
      <c r="D12487" t="s">
        <v>33</v>
      </c>
      <c r="E12487" t="s">
        <v>538</v>
      </c>
    </row>
    <row r="12488" spans="1:5" x14ac:dyDescent="0.25">
      <c r="A12488" t="s">
        <v>41699</v>
      </c>
      <c r="B12488" t="s">
        <v>20</v>
      </c>
      <c r="C12488" t="s">
        <v>19</v>
      </c>
      <c r="D12488" t="s">
        <v>33</v>
      </c>
      <c r="E12488" t="s">
        <v>562</v>
      </c>
    </row>
    <row r="12489" spans="1:5" x14ac:dyDescent="0.25">
      <c r="A12489" t="s">
        <v>41700</v>
      </c>
      <c r="B12489" t="s">
        <v>20</v>
      </c>
      <c r="C12489" t="s">
        <v>19</v>
      </c>
      <c r="D12489" t="s">
        <v>33</v>
      </c>
      <c r="E12489" t="s">
        <v>530</v>
      </c>
    </row>
    <row r="12490" spans="1:5" x14ac:dyDescent="0.25">
      <c r="A12490" t="s">
        <v>41701</v>
      </c>
      <c r="B12490" t="s">
        <v>20</v>
      </c>
      <c r="C12490" t="s">
        <v>19</v>
      </c>
      <c r="D12490" t="s">
        <v>33</v>
      </c>
      <c r="E12490" t="s">
        <v>530</v>
      </c>
    </row>
    <row r="12491" spans="1:5" x14ac:dyDescent="0.25">
      <c r="A12491" t="s">
        <v>41702</v>
      </c>
      <c r="B12491" t="s">
        <v>20</v>
      </c>
      <c r="C12491" t="s">
        <v>19</v>
      </c>
      <c r="D12491" t="s">
        <v>33</v>
      </c>
      <c r="E12491" t="s">
        <v>530</v>
      </c>
    </row>
    <row r="12492" spans="1:5" x14ac:dyDescent="0.25">
      <c r="A12492" t="s">
        <v>41703</v>
      </c>
      <c r="B12492" t="s">
        <v>20</v>
      </c>
      <c r="C12492" t="s">
        <v>19</v>
      </c>
      <c r="D12492" t="s">
        <v>33</v>
      </c>
      <c r="E12492" t="s">
        <v>562</v>
      </c>
    </row>
    <row r="12493" spans="1:5" x14ac:dyDescent="0.25">
      <c r="A12493" t="s">
        <v>41704</v>
      </c>
      <c r="B12493" t="s">
        <v>20</v>
      </c>
      <c r="C12493" t="s">
        <v>19</v>
      </c>
      <c r="D12493" t="s">
        <v>33</v>
      </c>
      <c r="E12493" t="s">
        <v>562</v>
      </c>
    </row>
    <row r="12494" spans="1:5" x14ac:dyDescent="0.25">
      <c r="A12494" t="s">
        <v>41705</v>
      </c>
      <c r="B12494" t="s">
        <v>20</v>
      </c>
      <c r="C12494" t="s">
        <v>19</v>
      </c>
      <c r="D12494" t="s">
        <v>33</v>
      </c>
      <c r="E12494" t="s">
        <v>530</v>
      </c>
    </row>
    <row r="12495" spans="1:5" x14ac:dyDescent="0.25">
      <c r="A12495" t="s">
        <v>41706</v>
      </c>
      <c r="B12495" t="s">
        <v>20</v>
      </c>
      <c r="C12495" t="s">
        <v>19</v>
      </c>
      <c r="D12495" t="s">
        <v>33</v>
      </c>
      <c r="E12495" t="s">
        <v>533</v>
      </c>
    </row>
    <row r="12496" spans="1:5" x14ac:dyDescent="0.25">
      <c r="A12496" t="s">
        <v>41707</v>
      </c>
      <c r="B12496" t="s">
        <v>20</v>
      </c>
      <c r="C12496" t="s">
        <v>19</v>
      </c>
      <c r="D12496" t="s">
        <v>33</v>
      </c>
      <c r="E12496" t="s">
        <v>530</v>
      </c>
    </row>
    <row r="12497" spans="1:5" x14ac:dyDescent="0.25">
      <c r="A12497" t="s">
        <v>41708</v>
      </c>
      <c r="B12497" t="s">
        <v>20</v>
      </c>
      <c r="C12497" t="s">
        <v>19</v>
      </c>
      <c r="D12497" t="s">
        <v>33</v>
      </c>
      <c r="E12497" t="s">
        <v>538</v>
      </c>
    </row>
    <row r="12498" spans="1:5" x14ac:dyDescent="0.25">
      <c r="A12498" t="s">
        <v>41709</v>
      </c>
      <c r="B12498" t="s">
        <v>20</v>
      </c>
      <c r="C12498" t="s">
        <v>19</v>
      </c>
      <c r="D12498" t="s">
        <v>33</v>
      </c>
      <c r="E12498" t="s">
        <v>530</v>
      </c>
    </row>
    <row r="12499" spans="1:5" x14ac:dyDescent="0.25">
      <c r="A12499" t="s">
        <v>41710</v>
      </c>
      <c r="B12499" t="s">
        <v>20</v>
      </c>
      <c r="C12499" t="s">
        <v>19</v>
      </c>
      <c r="D12499" t="s">
        <v>33</v>
      </c>
      <c r="E12499" t="s">
        <v>530</v>
      </c>
    </row>
    <row r="12500" spans="1:5" x14ac:dyDescent="0.25">
      <c r="A12500" t="s">
        <v>41711</v>
      </c>
      <c r="B12500" t="s">
        <v>20</v>
      </c>
      <c r="C12500" t="s">
        <v>19</v>
      </c>
      <c r="D12500" t="s">
        <v>33</v>
      </c>
      <c r="E12500" t="s">
        <v>530</v>
      </c>
    </row>
    <row r="12501" spans="1:5" x14ac:dyDescent="0.25">
      <c r="A12501" t="s">
        <v>41712</v>
      </c>
      <c r="B12501" t="s">
        <v>20</v>
      </c>
      <c r="C12501" t="s">
        <v>19</v>
      </c>
      <c r="D12501" t="s">
        <v>33</v>
      </c>
      <c r="E12501" t="s">
        <v>530</v>
      </c>
    </row>
    <row r="12502" spans="1:5" x14ac:dyDescent="0.25">
      <c r="A12502" t="s">
        <v>41713</v>
      </c>
      <c r="B12502" t="s">
        <v>20</v>
      </c>
      <c r="C12502" t="s">
        <v>19</v>
      </c>
      <c r="D12502" t="s">
        <v>33</v>
      </c>
      <c r="E12502" t="s">
        <v>530</v>
      </c>
    </row>
    <row r="12503" spans="1:5" x14ac:dyDescent="0.25">
      <c r="A12503" t="s">
        <v>41714</v>
      </c>
      <c r="B12503" t="s">
        <v>20</v>
      </c>
      <c r="C12503" t="s">
        <v>19</v>
      </c>
      <c r="D12503" t="s">
        <v>33</v>
      </c>
      <c r="E12503" t="s">
        <v>530</v>
      </c>
    </row>
    <row r="12504" spans="1:5" x14ac:dyDescent="0.25">
      <c r="A12504" t="s">
        <v>41715</v>
      </c>
      <c r="B12504" t="s">
        <v>20</v>
      </c>
      <c r="C12504" t="s">
        <v>19</v>
      </c>
      <c r="D12504" t="s">
        <v>33</v>
      </c>
      <c r="E12504" t="s">
        <v>530</v>
      </c>
    </row>
    <row r="12505" spans="1:5" x14ac:dyDescent="0.25">
      <c r="A12505" t="s">
        <v>41716</v>
      </c>
      <c r="B12505" t="s">
        <v>20</v>
      </c>
      <c r="C12505" t="s">
        <v>19</v>
      </c>
      <c r="D12505" t="s">
        <v>33</v>
      </c>
      <c r="E12505" t="s">
        <v>538</v>
      </c>
    </row>
    <row r="12506" spans="1:5" x14ac:dyDescent="0.25">
      <c r="A12506" t="s">
        <v>41717</v>
      </c>
      <c r="B12506" t="s">
        <v>20</v>
      </c>
      <c r="C12506" t="s">
        <v>19</v>
      </c>
      <c r="D12506" t="s">
        <v>33</v>
      </c>
      <c r="E12506" t="s">
        <v>533</v>
      </c>
    </row>
    <row r="12507" spans="1:5" x14ac:dyDescent="0.25">
      <c r="A12507" t="s">
        <v>41718</v>
      </c>
      <c r="B12507" t="s">
        <v>20</v>
      </c>
      <c r="C12507" t="s">
        <v>19</v>
      </c>
      <c r="D12507" t="s">
        <v>33</v>
      </c>
      <c r="E12507" t="s">
        <v>538</v>
      </c>
    </row>
    <row r="12508" spans="1:5" x14ac:dyDescent="0.25">
      <c r="A12508" t="s">
        <v>41719</v>
      </c>
      <c r="B12508" t="s">
        <v>20</v>
      </c>
      <c r="C12508" t="s">
        <v>19</v>
      </c>
      <c r="D12508" t="s">
        <v>33</v>
      </c>
      <c r="E12508" t="s">
        <v>530</v>
      </c>
    </row>
    <row r="12509" spans="1:5" x14ac:dyDescent="0.25">
      <c r="A12509" t="s">
        <v>41720</v>
      </c>
      <c r="B12509" t="s">
        <v>20</v>
      </c>
      <c r="C12509" t="s">
        <v>19</v>
      </c>
      <c r="D12509" t="s">
        <v>33</v>
      </c>
      <c r="E12509" t="s">
        <v>533</v>
      </c>
    </row>
    <row r="12510" spans="1:5" x14ac:dyDescent="0.25">
      <c r="A12510" t="s">
        <v>41721</v>
      </c>
      <c r="B12510" t="s">
        <v>20</v>
      </c>
      <c r="C12510" t="s">
        <v>19</v>
      </c>
      <c r="D12510" t="s">
        <v>33</v>
      </c>
      <c r="E12510" t="s">
        <v>530</v>
      </c>
    </row>
    <row r="12511" spans="1:5" x14ac:dyDescent="0.25">
      <c r="A12511" t="s">
        <v>41722</v>
      </c>
      <c r="B12511" t="s">
        <v>20</v>
      </c>
      <c r="C12511" t="s">
        <v>19</v>
      </c>
      <c r="D12511" t="s">
        <v>33</v>
      </c>
      <c r="E12511" t="s">
        <v>533</v>
      </c>
    </row>
    <row r="12512" spans="1:5" x14ac:dyDescent="0.25">
      <c r="A12512" t="s">
        <v>41723</v>
      </c>
      <c r="B12512" t="s">
        <v>20</v>
      </c>
      <c r="C12512" t="s">
        <v>19</v>
      </c>
      <c r="D12512" t="s">
        <v>33</v>
      </c>
      <c r="E12512" t="s">
        <v>538</v>
      </c>
    </row>
    <row r="12513" spans="1:5" x14ac:dyDescent="0.25">
      <c r="A12513" t="s">
        <v>41724</v>
      </c>
      <c r="B12513" t="s">
        <v>20</v>
      </c>
      <c r="C12513" t="s">
        <v>19</v>
      </c>
      <c r="D12513" t="s">
        <v>33</v>
      </c>
      <c r="E12513" t="s">
        <v>538</v>
      </c>
    </row>
    <row r="12514" spans="1:5" x14ac:dyDescent="0.25">
      <c r="A12514" t="s">
        <v>41725</v>
      </c>
      <c r="B12514" t="s">
        <v>20</v>
      </c>
      <c r="C12514" t="s">
        <v>19</v>
      </c>
      <c r="D12514" t="s">
        <v>33</v>
      </c>
      <c r="E12514" t="s">
        <v>538</v>
      </c>
    </row>
    <row r="12515" spans="1:5" x14ac:dyDescent="0.25">
      <c r="A12515" t="s">
        <v>41726</v>
      </c>
      <c r="B12515" t="s">
        <v>20</v>
      </c>
      <c r="C12515" t="s">
        <v>19</v>
      </c>
      <c r="D12515" t="s">
        <v>33</v>
      </c>
      <c r="E12515" t="s">
        <v>538</v>
      </c>
    </row>
    <row r="12516" spans="1:5" x14ac:dyDescent="0.25">
      <c r="A12516" t="s">
        <v>41727</v>
      </c>
      <c r="B12516" t="s">
        <v>20</v>
      </c>
      <c r="C12516" t="s">
        <v>19</v>
      </c>
      <c r="D12516" t="s">
        <v>33</v>
      </c>
      <c r="E12516" t="s">
        <v>538</v>
      </c>
    </row>
    <row r="12517" spans="1:5" x14ac:dyDescent="0.25">
      <c r="A12517" t="s">
        <v>41728</v>
      </c>
      <c r="B12517" t="s">
        <v>20</v>
      </c>
      <c r="C12517" t="s">
        <v>19</v>
      </c>
      <c r="D12517" t="s">
        <v>33</v>
      </c>
      <c r="E12517" t="s">
        <v>530</v>
      </c>
    </row>
    <row r="12518" spans="1:5" x14ac:dyDescent="0.25">
      <c r="A12518" t="s">
        <v>41729</v>
      </c>
      <c r="B12518" t="s">
        <v>20</v>
      </c>
      <c r="C12518" t="s">
        <v>19</v>
      </c>
      <c r="D12518" t="s">
        <v>33</v>
      </c>
      <c r="E12518" t="s">
        <v>562</v>
      </c>
    </row>
    <row r="12519" spans="1:5" x14ac:dyDescent="0.25">
      <c r="A12519" t="s">
        <v>41730</v>
      </c>
      <c r="B12519" t="s">
        <v>20</v>
      </c>
      <c r="C12519" t="s">
        <v>19</v>
      </c>
      <c r="D12519" t="s">
        <v>33</v>
      </c>
      <c r="E12519" t="s">
        <v>533</v>
      </c>
    </row>
    <row r="12520" spans="1:5" x14ac:dyDescent="0.25">
      <c r="A12520" t="s">
        <v>41731</v>
      </c>
      <c r="B12520" t="s">
        <v>20</v>
      </c>
      <c r="C12520" t="s">
        <v>19</v>
      </c>
      <c r="D12520" t="s">
        <v>33</v>
      </c>
      <c r="E12520" t="s">
        <v>530</v>
      </c>
    </row>
    <row r="12521" spans="1:5" x14ac:dyDescent="0.25">
      <c r="A12521" t="s">
        <v>41732</v>
      </c>
      <c r="B12521" t="s">
        <v>20</v>
      </c>
      <c r="C12521" t="s">
        <v>19</v>
      </c>
      <c r="D12521" t="s">
        <v>33</v>
      </c>
      <c r="E12521" t="s">
        <v>530</v>
      </c>
    </row>
    <row r="12522" spans="1:5" x14ac:dyDescent="0.25">
      <c r="A12522" t="s">
        <v>41733</v>
      </c>
      <c r="B12522" t="s">
        <v>20</v>
      </c>
      <c r="C12522" t="s">
        <v>19</v>
      </c>
      <c r="D12522" t="s">
        <v>33</v>
      </c>
      <c r="E12522" t="s">
        <v>530</v>
      </c>
    </row>
    <row r="12523" spans="1:5" x14ac:dyDescent="0.25">
      <c r="A12523" t="s">
        <v>41734</v>
      </c>
      <c r="B12523" t="s">
        <v>20</v>
      </c>
      <c r="C12523" t="s">
        <v>19</v>
      </c>
      <c r="D12523" t="s">
        <v>33</v>
      </c>
      <c r="E12523" t="s">
        <v>530</v>
      </c>
    </row>
    <row r="12524" spans="1:5" x14ac:dyDescent="0.25">
      <c r="A12524" t="s">
        <v>41735</v>
      </c>
      <c r="B12524" t="s">
        <v>20</v>
      </c>
      <c r="C12524" t="s">
        <v>19</v>
      </c>
      <c r="D12524" t="s">
        <v>33</v>
      </c>
      <c r="E12524" t="s">
        <v>538</v>
      </c>
    </row>
    <row r="12525" spans="1:5" x14ac:dyDescent="0.25">
      <c r="A12525" t="s">
        <v>41736</v>
      </c>
      <c r="B12525" t="s">
        <v>20</v>
      </c>
      <c r="C12525" t="s">
        <v>19</v>
      </c>
      <c r="D12525" t="s">
        <v>33</v>
      </c>
      <c r="E12525" t="s">
        <v>530</v>
      </c>
    </row>
    <row r="12526" spans="1:5" x14ac:dyDescent="0.25">
      <c r="A12526" t="s">
        <v>41737</v>
      </c>
      <c r="B12526" t="s">
        <v>20</v>
      </c>
      <c r="C12526" t="s">
        <v>19</v>
      </c>
      <c r="D12526" t="s">
        <v>33</v>
      </c>
      <c r="E12526" t="s">
        <v>530</v>
      </c>
    </row>
    <row r="12527" spans="1:5" x14ac:dyDescent="0.25">
      <c r="A12527" t="s">
        <v>41738</v>
      </c>
      <c r="B12527" t="s">
        <v>20</v>
      </c>
      <c r="C12527" t="s">
        <v>19</v>
      </c>
      <c r="D12527" t="s">
        <v>33</v>
      </c>
      <c r="E12527" t="s">
        <v>530</v>
      </c>
    </row>
    <row r="12528" spans="1:5" x14ac:dyDescent="0.25">
      <c r="A12528" t="s">
        <v>41739</v>
      </c>
      <c r="B12528" t="s">
        <v>20</v>
      </c>
      <c r="C12528" t="s">
        <v>19</v>
      </c>
      <c r="D12528" t="s">
        <v>33</v>
      </c>
      <c r="E12528" t="s">
        <v>562</v>
      </c>
    </row>
    <row r="12529" spans="1:5" x14ac:dyDescent="0.25">
      <c r="A12529" t="s">
        <v>41740</v>
      </c>
      <c r="B12529" t="s">
        <v>20</v>
      </c>
      <c r="C12529" t="s">
        <v>19</v>
      </c>
      <c r="D12529" t="s">
        <v>33</v>
      </c>
      <c r="E12529" t="s">
        <v>533</v>
      </c>
    </row>
    <row r="12530" spans="1:5" x14ac:dyDescent="0.25">
      <c r="A12530" t="s">
        <v>41741</v>
      </c>
      <c r="B12530" t="s">
        <v>20</v>
      </c>
      <c r="C12530" t="s">
        <v>19</v>
      </c>
      <c r="D12530" t="s">
        <v>33</v>
      </c>
      <c r="E12530" t="s">
        <v>530</v>
      </c>
    </row>
    <row r="12531" spans="1:5" x14ac:dyDescent="0.25">
      <c r="A12531" t="s">
        <v>41742</v>
      </c>
      <c r="B12531" t="s">
        <v>20</v>
      </c>
      <c r="C12531" t="s">
        <v>19</v>
      </c>
      <c r="D12531" t="s">
        <v>33</v>
      </c>
      <c r="E12531" t="s">
        <v>530</v>
      </c>
    </row>
    <row r="12532" spans="1:5" x14ac:dyDescent="0.25">
      <c r="A12532" t="s">
        <v>41743</v>
      </c>
      <c r="B12532" t="s">
        <v>20</v>
      </c>
      <c r="C12532" t="s">
        <v>19</v>
      </c>
      <c r="D12532" t="s">
        <v>33</v>
      </c>
      <c r="E12532" t="s">
        <v>530</v>
      </c>
    </row>
    <row r="12533" spans="1:5" x14ac:dyDescent="0.25">
      <c r="A12533" t="s">
        <v>41744</v>
      </c>
      <c r="B12533" t="s">
        <v>20</v>
      </c>
      <c r="C12533" t="s">
        <v>19</v>
      </c>
      <c r="D12533" t="s">
        <v>33</v>
      </c>
      <c r="E12533" t="s">
        <v>530</v>
      </c>
    </row>
    <row r="12534" spans="1:5" x14ac:dyDescent="0.25">
      <c r="A12534" t="s">
        <v>41745</v>
      </c>
      <c r="B12534" t="s">
        <v>20</v>
      </c>
      <c r="C12534" t="s">
        <v>19</v>
      </c>
      <c r="D12534" t="s">
        <v>33</v>
      </c>
      <c r="E12534" t="s">
        <v>530</v>
      </c>
    </row>
    <row r="12535" spans="1:5" x14ac:dyDescent="0.25">
      <c r="A12535" t="s">
        <v>41746</v>
      </c>
      <c r="B12535" t="s">
        <v>20</v>
      </c>
      <c r="C12535" t="s">
        <v>19</v>
      </c>
      <c r="D12535" t="s">
        <v>33</v>
      </c>
      <c r="E12535" t="s">
        <v>530</v>
      </c>
    </row>
    <row r="12536" spans="1:5" x14ac:dyDescent="0.25">
      <c r="A12536" t="s">
        <v>41747</v>
      </c>
      <c r="B12536" t="s">
        <v>20</v>
      </c>
      <c r="C12536" t="s">
        <v>19</v>
      </c>
      <c r="D12536" t="s">
        <v>33</v>
      </c>
      <c r="E12536" t="s">
        <v>530</v>
      </c>
    </row>
    <row r="12537" spans="1:5" x14ac:dyDescent="0.25">
      <c r="A12537" t="s">
        <v>41748</v>
      </c>
      <c r="B12537" t="s">
        <v>20</v>
      </c>
      <c r="C12537" t="s">
        <v>19</v>
      </c>
      <c r="D12537" t="s">
        <v>33</v>
      </c>
      <c r="E12537" t="s">
        <v>533</v>
      </c>
    </row>
    <row r="12538" spans="1:5" x14ac:dyDescent="0.25">
      <c r="A12538" t="s">
        <v>41749</v>
      </c>
      <c r="B12538" t="s">
        <v>20</v>
      </c>
      <c r="C12538" t="s">
        <v>19</v>
      </c>
      <c r="D12538" t="s">
        <v>33</v>
      </c>
      <c r="E12538" t="s">
        <v>533</v>
      </c>
    </row>
    <row r="12539" spans="1:5" x14ac:dyDescent="0.25">
      <c r="A12539" t="s">
        <v>41750</v>
      </c>
      <c r="B12539" t="s">
        <v>20</v>
      </c>
      <c r="C12539" t="s">
        <v>19</v>
      </c>
      <c r="D12539" t="s">
        <v>33</v>
      </c>
      <c r="E12539" t="s">
        <v>530</v>
      </c>
    </row>
    <row r="12540" spans="1:5" x14ac:dyDescent="0.25">
      <c r="A12540" t="s">
        <v>41751</v>
      </c>
      <c r="B12540" t="s">
        <v>20</v>
      </c>
      <c r="C12540" t="s">
        <v>19</v>
      </c>
      <c r="D12540" t="s">
        <v>33</v>
      </c>
      <c r="E12540" t="s">
        <v>530</v>
      </c>
    </row>
    <row r="12541" spans="1:5" x14ac:dyDescent="0.25">
      <c r="A12541" t="s">
        <v>41752</v>
      </c>
      <c r="B12541" t="s">
        <v>20</v>
      </c>
      <c r="C12541" t="s">
        <v>19</v>
      </c>
      <c r="D12541" t="s">
        <v>33</v>
      </c>
      <c r="E12541" t="s">
        <v>530</v>
      </c>
    </row>
    <row r="12542" spans="1:5" x14ac:dyDescent="0.25">
      <c r="A12542" t="s">
        <v>41753</v>
      </c>
      <c r="B12542" t="s">
        <v>20</v>
      </c>
      <c r="C12542" t="s">
        <v>19</v>
      </c>
      <c r="D12542" t="s">
        <v>33</v>
      </c>
      <c r="E12542" t="s">
        <v>562</v>
      </c>
    </row>
    <row r="12543" spans="1:5" x14ac:dyDescent="0.25">
      <c r="A12543" t="s">
        <v>41754</v>
      </c>
      <c r="B12543" t="s">
        <v>20</v>
      </c>
      <c r="C12543" t="s">
        <v>19</v>
      </c>
      <c r="D12543" t="s">
        <v>33</v>
      </c>
      <c r="E12543" t="s">
        <v>538</v>
      </c>
    </row>
    <row r="12544" spans="1:5" x14ac:dyDescent="0.25">
      <c r="A12544" t="s">
        <v>41755</v>
      </c>
      <c r="B12544" t="s">
        <v>20</v>
      </c>
      <c r="C12544" t="s">
        <v>19</v>
      </c>
      <c r="D12544" t="s">
        <v>33</v>
      </c>
      <c r="E12544" t="s">
        <v>530</v>
      </c>
    </row>
    <row r="12545" spans="1:5" x14ac:dyDescent="0.25">
      <c r="A12545" t="s">
        <v>41756</v>
      </c>
      <c r="B12545" t="s">
        <v>20</v>
      </c>
      <c r="C12545" t="s">
        <v>19</v>
      </c>
      <c r="D12545" t="s">
        <v>33</v>
      </c>
      <c r="E12545" t="s">
        <v>538</v>
      </c>
    </row>
    <row r="12546" spans="1:5" x14ac:dyDescent="0.25">
      <c r="A12546" t="s">
        <v>41757</v>
      </c>
      <c r="B12546" t="s">
        <v>20</v>
      </c>
      <c r="C12546" t="s">
        <v>19</v>
      </c>
      <c r="D12546" t="s">
        <v>33</v>
      </c>
      <c r="E12546" t="s">
        <v>530</v>
      </c>
    </row>
    <row r="12547" spans="1:5" x14ac:dyDescent="0.25">
      <c r="A12547" t="s">
        <v>41758</v>
      </c>
      <c r="B12547" t="s">
        <v>20</v>
      </c>
      <c r="C12547" t="s">
        <v>19</v>
      </c>
      <c r="D12547" t="s">
        <v>33</v>
      </c>
      <c r="E12547" t="s">
        <v>562</v>
      </c>
    </row>
    <row r="12548" spans="1:5" x14ac:dyDescent="0.25">
      <c r="A12548" t="s">
        <v>41759</v>
      </c>
      <c r="B12548" t="s">
        <v>20</v>
      </c>
      <c r="C12548" t="s">
        <v>19</v>
      </c>
      <c r="D12548" t="s">
        <v>33</v>
      </c>
      <c r="E12548" t="s">
        <v>538</v>
      </c>
    </row>
    <row r="12549" spans="1:5" x14ac:dyDescent="0.25">
      <c r="A12549" t="s">
        <v>41760</v>
      </c>
      <c r="B12549" t="s">
        <v>20</v>
      </c>
      <c r="C12549" t="s">
        <v>19</v>
      </c>
      <c r="D12549" t="s">
        <v>33</v>
      </c>
      <c r="E12549" t="s">
        <v>530</v>
      </c>
    </row>
    <row r="12550" spans="1:5" x14ac:dyDescent="0.25">
      <c r="A12550" t="s">
        <v>41761</v>
      </c>
      <c r="B12550" t="s">
        <v>20</v>
      </c>
      <c r="C12550" t="s">
        <v>19</v>
      </c>
      <c r="D12550" t="s">
        <v>33</v>
      </c>
      <c r="E12550" t="s">
        <v>553</v>
      </c>
    </row>
    <row r="12551" spans="1:5" x14ac:dyDescent="0.25">
      <c r="A12551" t="s">
        <v>41762</v>
      </c>
      <c r="B12551" t="s">
        <v>20</v>
      </c>
      <c r="C12551" t="s">
        <v>19</v>
      </c>
      <c r="D12551" t="s">
        <v>33</v>
      </c>
      <c r="E12551" t="s">
        <v>530</v>
      </c>
    </row>
    <row r="12552" spans="1:5" x14ac:dyDescent="0.25">
      <c r="A12552" t="s">
        <v>41763</v>
      </c>
      <c r="B12552" t="s">
        <v>20</v>
      </c>
      <c r="C12552" t="s">
        <v>19</v>
      </c>
      <c r="D12552" t="s">
        <v>33</v>
      </c>
      <c r="E12552" t="s">
        <v>530</v>
      </c>
    </row>
    <row r="12553" spans="1:5" x14ac:dyDescent="0.25">
      <c r="A12553" t="s">
        <v>41764</v>
      </c>
      <c r="B12553" t="s">
        <v>20</v>
      </c>
      <c r="C12553" t="s">
        <v>19</v>
      </c>
      <c r="D12553" t="s">
        <v>33</v>
      </c>
      <c r="E12553" t="s">
        <v>530</v>
      </c>
    </row>
    <row r="12554" spans="1:5" x14ac:dyDescent="0.25">
      <c r="A12554" t="s">
        <v>41765</v>
      </c>
      <c r="B12554" t="s">
        <v>20</v>
      </c>
      <c r="C12554" t="s">
        <v>19</v>
      </c>
      <c r="D12554" t="s">
        <v>33</v>
      </c>
      <c r="E12554" t="s">
        <v>533</v>
      </c>
    </row>
    <row r="12555" spans="1:5" x14ac:dyDescent="0.25">
      <c r="A12555" t="s">
        <v>41766</v>
      </c>
      <c r="B12555" t="s">
        <v>20</v>
      </c>
      <c r="C12555" t="s">
        <v>19</v>
      </c>
      <c r="D12555" t="s">
        <v>33</v>
      </c>
      <c r="E12555" t="s">
        <v>530</v>
      </c>
    </row>
    <row r="12556" spans="1:5" x14ac:dyDescent="0.25">
      <c r="A12556" t="s">
        <v>41767</v>
      </c>
      <c r="B12556" t="s">
        <v>20</v>
      </c>
      <c r="C12556" t="s">
        <v>19</v>
      </c>
      <c r="D12556" t="s">
        <v>33</v>
      </c>
      <c r="E12556" t="s">
        <v>530</v>
      </c>
    </row>
    <row r="12557" spans="1:5" x14ac:dyDescent="0.25">
      <c r="A12557" t="s">
        <v>41768</v>
      </c>
      <c r="B12557" t="s">
        <v>20</v>
      </c>
      <c r="C12557" t="s">
        <v>19</v>
      </c>
      <c r="D12557" t="s">
        <v>33</v>
      </c>
      <c r="E12557" t="s">
        <v>538</v>
      </c>
    </row>
    <row r="12558" spans="1:5" x14ac:dyDescent="0.25">
      <c r="A12558" t="s">
        <v>41769</v>
      </c>
      <c r="B12558" t="s">
        <v>20</v>
      </c>
      <c r="C12558" t="s">
        <v>19</v>
      </c>
      <c r="D12558" t="s">
        <v>33</v>
      </c>
      <c r="E12558" t="s">
        <v>530</v>
      </c>
    </row>
    <row r="12559" spans="1:5" x14ac:dyDescent="0.25">
      <c r="A12559" t="s">
        <v>41770</v>
      </c>
      <c r="B12559" t="s">
        <v>20</v>
      </c>
      <c r="C12559" t="s">
        <v>19</v>
      </c>
      <c r="D12559" t="s">
        <v>33</v>
      </c>
      <c r="E12559" t="s">
        <v>562</v>
      </c>
    </row>
    <row r="12560" spans="1:5" x14ac:dyDescent="0.25">
      <c r="A12560" t="s">
        <v>41771</v>
      </c>
      <c r="B12560" t="s">
        <v>20</v>
      </c>
      <c r="C12560" t="s">
        <v>19</v>
      </c>
      <c r="D12560" t="s">
        <v>33</v>
      </c>
      <c r="E12560" t="s">
        <v>533</v>
      </c>
    </row>
    <row r="12561" spans="1:5" x14ac:dyDescent="0.25">
      <c r="A12561" t="s">
        <v>41772</v>
      </c>
      <c r="B12561" t="s">
        <v>20</v>
      </c>
      <c r="C12561" t="s">
        <v>19</v>
      </c>
      <c r="D12561" t="s">
        <v>33</v>
      </c>
      <c r="E12561" t="s">
        <v>538</v>
      </c>
    </row>
    <row r="12562" spans="1:5" x14ac:dyDescent="0.25">
      <c r="A12562" t="s">
        <v>41773</v>
      </c>
      <c r="B12562" t="s">
        <v>20</v>
      </c>
      <c r="C12562" t="s">
        <v>19</v>
      </c>
      <c r="D12562" t="s">
        <v>33</v>
      </c>
      <c r="E12562" t="s">
        <v>538</v>
      </c>
    </row>
    <row r="12563" spans="1:5" x14ac:dyDescent="0.25">
      <c r="A12563" t="s">
        <v>41774</v>
      </c>
      <c r="B12563" t="s">
        <v>20</v>
      </c>
      <c r="C12563" t="s">
        <v>19</v>
      </c>
      <c r="D12563" t="s">
        <v>33</v>
      </c>
      <c r="E12563" t="s">
        <v>530</v>
      </c>
    </row>
    <row r="12564" spans="1:5" x14ac:dyDescent="0.25">
      <c r="A12564" t="s">
        <v>41775</v>
      </c>
      <c r="B12564" t="s">
        <v>20</v>
      </c>
      <c r="C12564" t="s">
        <v>19</v>
      </c>
      <c r="D12564" t="s">
        <v>33</v>
      </c>
      <c r="E12564" t="s">
        <v>530</v>
      </c>
    </row>
    <row r="12565" spans="1:5" x14ac:dyDescent="0.25">
      <c r="A12565" t="s">
        <v>41776</v>
      </c>
      <c r="B12565" t="s">
        <v>20</v>
      </c>
      <c r="C12565" t="s">
        <v>19</v>
      </c>
      <c r="D12565" t="s">
        <v>33</v>
      </c>
      <c r="E12565" t="s">
        <v>538</v>
      </c>
    </row>
    <row r="12566" spans="1:5" x14ac:dyDescent="0.25">
      <c r="A12566" t="s">
        <v>41777</v>
      </c>
      <c r="B12566" t="s">
        <v>20</v>
      </c>
      <c r="C12566" t="s">
        <v>19</v>
      </c>
      <c r="D12566" t="s">
        <v>33</v>
      </c>
      <c r="E12566" t="s">
        <v>533</v>
      </c>
    </row>
    <row r="12567" spans="1:5" x14ac:dyDescent="0.25">
      <c r="A12567" t="s">
        <v>41778</v>
      </c>
      <c r="B12567" t="s">
        <v>20</v>
      </c>
      <c r="C12567" t="s">
        <v>19</v>
      </c>
      <c r="D12567" t="s">
        <v>33</v>
      </c>
      <c r="E12567" t="s">
        <v>530</v>
      </c>
    </row>
    <row r="12568" spans="1:5" x14ac:dyDescent="0.25">
      <c r="A12568" t="s">
        <v>41779</v>
      </c>
      <c r="B12568" t="s">
        <v>20</v>
      </c>
      <c r="C12568" t="s">
        <v>19</v>
      </c>
      <c r="D12568" t="s">
        <v>33</v>
      </c>
      <c r="E12568" t="s">
        <v>530</v>
      </c>
    </row>
    <row r="12569" spans="1:5" x14ac:dyDescent="0.25">
      <c r="A12569" t="s">
        <v>41780</v>
      </c>
      <c r="B12569" t="s">
        <v>20</v>
      </c>
      <c r="C12569" t="s">
        <v>19</v>
      </c>
      <c r="D12569" t="s">
        <v>33</v>
      </c>
      <c r="E12569" t="s">
        <v>538</v>
      </c>
    </row>
    <row r="12570" spans="1:5" x14ac:dyDescent="0.25">
      <c r="A12570" t="s">
        <v>41781</v>
      </c>
      <c r="B12570" t="s">
        <v>20</v>
      </c>
      <c r="C12570" t="s">
        <v>19</v>
      </c>
      <c r="D12570" t="s">
        <v>33</v>
      </c>
      <c r="E12570" t="s">
        <v>530</v>
      </c>
    </row>
    <row r="12571" spans="1:5" x14ac:dyDescent="0.25">
      <c r="A12571" t="s">
        <v>41782</v>
      </c>
      <c r="B12571" t="s">
        <v>20</v>
      </c>
      <c r="C12571" t="s">
        <v>19</v>
      </c>
      <c r="D12571" t="s">
        <v>33</v>
      </c>
      <c r="E12571" t="s">
        <v>530</v>
      </c>
    </row>
    <row r="12572" spans="1:5" x14ac:dyDescent="0.25">
      <c r="A12572" t="s">
        <v>41783</v>
      </c>
      <c r="B12572" t="s">
        <v>20</v>
      </c>
      <c r="C12572" t="s">
        <v>19</v>
      </c>
      <c r="D12572" t="s">
        <v>33</v>
      </c>
      <c r="E12572" t="s">
        <v>530</v>
      </c>
    </row>
    <row r="12573" spans="1:5" x14ac:dyDescent="0.25">
      <c r="A12573" t="s">
        <v>41784</v>
      </c>
      <c r="B12573" t="s">
        <v>20</v>
      </c>
      <c r="C12573" t="s">
        <v>19</v>
      </c>
      <c r="D12573" t="s">
        <v>33</v>
      </c>
      <c r="E12573" t="s">
        <v>533</v>
      </c>
    </row>
    <row r="12574" spans="1:5" x14ac:dyDescent="0.25">
      <c r="A12574" t="s">
        <v>41785</v>
      </c>
      <c r="B12574" t="s">
        <v>20</v>
      </c>
      <c r="C12574" t="s">
        <v>19</v>
      </c>
      <c r="D12574" t="s">
        <v>33</v>
      </c>
      <c r="E12574" t="s">
        <v>530</v>
      </c>
    </row>
    <row r="12575" spans="1:5" x14ac:dyDescent="0.25">
      <c r="A12575" t="s">
        <v>41786</v>
      </c>
      <c r="B12575" t="s">
        <v>20</v>
      </c>
      <c r="C12575" t="s">
        <v>19</v>
      </c>
      <c r="D12575" t="s">
        <v>33</v>
      </c>
      <c r="E12575" t="s">
        <v>530</v>
      </c>
    </row>
    <row r="12576" spans="1:5" x14ac:dyDescent="0.25">
      <c r="A12576" t="s">
        <v>41787</v>
      </c>
      <c r="B12576" t="s">
        <v>20</v>
      </c>
      <c r="C12576" t="s">
        <v>19</v>
      </c>
      <c r="D12576" t="s">
        <v>33</v>
      </c>
      <c r="E12576" t="s">
        <v>530</v>
      </c>
    </row>
    <row r="12577" spans="1:5" x14ac:dyDescent="0.25">
      <c r="A12577" t="s">
        <v>41788</v>
      </c>
      <c r="B12577" t="s">
        <v>20</v>
      </c>
      <c r="C12577" t="s">
        <v>19</v>
      </c>
      <c r="D12577" t="s">
        <v>33</v>
      </c>
      <c r="E12577" t="s">
        <v>533</v>
      </c>
    </row>
    <row r="12578" spans="1:5" x14ac:dyDescent="0.25">
      <c r="A12578" t="s">
        <v>41789</v>
      </c>
      <c r="B12578" t="s">
        <v>20</v>
      </c>
      <c r="C12578" t="s">
        <v>19</v>
      </c>
      <c r="D12578" t="s">
        <v>33</v>
      </c>
      <c r="E12578" t="s">
        <v>538</v>
      </c>
    </row>
    <row r="12579" spans="1:5" x14ac:dyDescent="0.25">
      <c r="A12579" t="s">
        <v>41790</v>
      </c>
      <c r="B12579" t="s">
        <v>20</v>
      </c>
      <c r="C12579" t="s">
        <v>19</v>
      </c>
      <c r="D12579" t="s">
        <v>33</v>
      </c>
      <c r="E12579" t="s">
        <v>533</v>
      </c>
    </row>
    <row r="12580" spans="1:5" x14ac:dyDescent="0.25">
      <c r="A12580" t="s">
        <v>41791</v>
      </c>
      <c r="B12580" t="s">
        <v>20</v>
      </c>
      <c r="C12580" t="s">
        <v>19</v>
      </c>
      <c r="D12580" t="s">
        <v>33</v>
      </c>
      <c r="E12580" t="s">
        <v>530</v>
      </c>
    </row>
    <row r="12581" spans="1:5" x14ac:dyDescent="0.25">
      <c r="A12581" t="s">
        <v>41792</v>
      </c>
      <c r="B12581" t="s">
        <v>20</v>
      </c>
      <c r="C12581" t="s">
        <v>19</v>
      </c>
      <c r="D12581" t="s">
        <v>33</v>
      </c>
      <c r="E12581" t="s">
        <v>533</v>
      </c>
    </row>
    <row r="12582" spans="1:5" x14ac:dyDescent="0.25">
      <c r="A12582" t="s">
        <v>41793</v>
      </c>
      <c r="B12582" t="s">
        <v>20</v>
      </c>
      <c r="C12582" t="s">
        <v>19</v>
      </c>
      <c r="D12582" t="s">
        <v>33</v>
      </c>
      <c r="E12582" t="s">
        <v>538</v>
      </c>
    </row>
    <row r="12583" spans="1:5" x14ac:dyDescent="0.25">
      <c r="A12583" t="s">
        <v>41794</v>
      </c>
      <c r="B12583" t="s">
        <v>20</v>
      </c>
      <c r="C12583" t="s">
        <v>19</v>
      </c>
      <c r="D12583" t="s">
        <v>33</v>
      </c>
      <c r="E12583" t="s">
        <v>530</v>
      </c>
    </row>
    <row r="12584" spans="1:5" x14ac:dyDescent="0.25">
      <c r="A12584" t="s">
        <v>41795</v>
      </c>
      <c r="B12584" t="s">
        <v>20</v>
      </c>
      <c r="C12584" t="s">
        <v>19</v>
      </c>
      <c r="D12584" t="s">
        <v>33</v>
      </c>
      <c r="E12584" t="s">
        <v>533</v>
      </c>
    </row>
    <row r="12585" spans="1:5" x14ac:dyDescent="0.25">
      <c r="A12585" t="s">
        <v>41796</v>
      </c>
      <c r="B12585" t="s">
        <v>20</v>
      </c>
      <c r="C12585" t="s">
        <v>19</v>
      </c>
      <c r="D12585" t="s">
        <v>33</v>
      </c>
      <c r="E12585" t="s">
        <v>533</v>
      </c>
    </row>
    <row r="12586" spans="1:5" x14ac:dyDescent="0.25">
      <c r="A12586" t="s">
        <v>41797</v>
      </c>
      <c r="B12586" t="s">
        <v>20</v>
      </c>
      <c r="C12586" t="s">
        <v>19</v>
      </c>
      <c r="D12586" t="s">
        <v>33</v>
      </c>
      <c r="E12586" t="s">
        <v>533</v>
      </c>
    </row>
    <row r="12587" spans="1:5" x14ac:dyDescent="0.25">
      <c r="A12587" t="s">
        <v>41798</v>
      </c>
      <c r="B12587" t="s">
        <v>20</v>
      </c>
      <c r="C12587" t="s">
        <v>19</v>
      </c>
      <c r="D12587" t="s">
        <v>33</v>
      </c>
      <c r="E12587" t="s">
        <v>530</v>
      </c>
    </row>
    <row r="12588" spans="1:5" x14ac:dyDescent="0.25">
      <c r="A12588" t="s">
        <v>41799</v>
      </c>
      <c r="B12588" t="s">
        <v>20</v>
      </c>
      <c r="C12588" t="s">
        <v>19</v>
      </c>
      <c r="D12588" t="s">
        <v>33</v>
      </c>
      <c r="E12588" t="s">
        <v>533</v>
      </c>
    </row>
    <row r="12589" spans="1:5" x14ac:dyDescent="0.25">
      <c r="A12589" t="s">
        <v>41800</v>
      </c>
      <c r="B12589" t="s">
        <v>20</v>
      </c>
      <c r="C12589" t="s">
        <v>19</v>
      </c>
      <c r="D12589" t="s">
        <v>33</v>
      </c>
      <c r="E12589" t="s">
        <v>611</v>
      </c>
    </row>
    <row r="12590" spans="1:5" x14ac:dyDescent="0.25">
      <c r="A12590" t="s">
        <v>41801</v>
      </c>
      <c r="B12590" t="s">
        <v>20</v>
      </c>
      <c r="C12590" t="s">
        <v>19</v>
      </c>
      <c r="D12590" t="s">
        <v>33</v>
      </c>
      <c r="E12590" t="s">
        <v>533</v>
      </c>
    </row>
    <row r="12591" spans="1:5" x14ac:dyDescent="0.25">
      <c r="A12591" t="s">
        <v>41802</v>
      </c>
      <c r="B12591" t="s">
        <v>20</v>
      </c>
      <c r="C12591" t="s">
        <v>19</v>
      </c>
      <c r="D12591" t="s">
        <v>33</v>
      </c>
      <c r="E12591" t="s">
        <v>530</v>
      </c>
    </row>
    <row r="12592" spans="1:5" x14ac:dyDescent="0.25">
      <c r="A12592" t="s">
        <v>41803</v>
      </c>
      <c r="B12592" t="s">
        <v>20</v>
      </c>
      <c r="C12592" t="s">
        <v>19</v>
      </c>
      <c r="D12592" t="s">
        <v>33</v>
      </c>
      <c r="E12592" t="s">
        <v>530</v>
      </c>
    </row>
    <row r="12593" spans="1:5" x14ac:dyDescent="0.25">
      <c r="A12593" t="s">
        <v>41804</v>
      </c>
      <c r="B12593" t="s">
        <v>20</v>
      </c>
      <c r="C12593" t="s">
        <v>19</v>
      </c>
      <c r="D12593" t="s">
        <v>33</v>
      </c>
      <c r="E12593" t="s">
        <v>533</v>
      </c>
    </row>
    <row r="12594" spans="1:5" x14ac:dyDescent="0.25">
      <c r="A12594" t="s">
        <v>41805</v>
      </c>
      <c r="B12594" t="s">
        <v>20</v>
      </c>
      <c r="C12594" t="s">
        <v>19</v>
      </c>
      <c r="D12594" t="s">
        <v>33</v>
      </c>
      <c r="E12594" t="s">
        <v>533</v>
      </c>
    </row>
    <row r="12595" spans="1:5" x14ac:dyDescent="0.25">
      <c r="A12595" t="s">
        <v>41806</v>
      </c>
      <c r="B12595" t="s">
        <v>20</v>
      </c>
      <c r="C12595" t="s">
        <v>19</v>
      </c>
      <c r="D12595" t="s">
        <v>33</v>
      </c>
      <c r="E12595" t="s">
        <v>538</v>
      </c>
    </row>
    <row r="12596" spans="1:5" x14ac:dyDescent="0.25">
      <c r="A12596" t="s">
        <v>41807</v>
      </c>
      <c r="B12596" t="s">
        <v>20</v>
      </c>
      <c r="C12596" t="s">
        <v>19</v>
      </c>
      <c r="D12596" t="s">
        <v>33</v>
      </c>
      <c r="E12596" t="s">
        <v>530</v>
      </c>
    </row>
    <row r="12597" spans="1:5" x14ac:dyDescent="0.25">
      <c r="A12597" t="s">
        <v>41808</v>
      </c>
      <c r="B12597" t="s">
        <v>20</v>
      </c>
      <c r="C12597" t="s">
        <v>19</v>
      </c>
      <c r="D12597" t="s">
        <v>33</v>
      </c>
      <c r="E12597" t="s">
        <v>533</v>
      </c>
    </row>
    <row r="12598" spans="1:5" x14ac:dyDescent="0.25">
      <c r="A12598" t="s">
        <v>41809</v>
      </c>
      <c r="B12598" t="s">
        <v>20</v>
      </c>
      <c r="C12598" t="s">
        <v>19</v>
      </c>
      <c r="D12598" t="s">
        <v>33</v>
      </c>
      <c r="E12598" t="s">
        <v>530</v>
      </c>
    </row>
    <row r="12599" spans="1:5" x14ac:dyDescent="0.25">
      <c r="A12599" t="s">
        <v>41810</v>
      </c>
      <c r="B12599" t="s">
        <v>20</v>
      </c>
      <c r="C12599" t="s">
        <v>19</v>
      </c>
      <c r="D12599" t="s">
        <v>33</v>
      </c>
      <c r="E12599" t="s">
        <v>530</v>
      </c>
    </row>
    <row r="12600" spans="1:5" x14ac:dyDescent="0.25">
      <c r="A12600" t="s">
        <v>41811</v>
      </c>
      <c r="B12600" t="s">
        <v>20</v>
      </c>
      <c r="C12600" t="s">
        <v>19</v>
      </c>
      <c r="D12600" t="s">
        <v>33</v>
      </c>
      <c r="E12600" t="s">
        <v>533</v>
      </c>
    </row>
    <row r="12601" spans="1:5" x14ac:dyDescent="0.25">
      <c r="A12601" t="s">
        <v>41812</v>
      </c>
      <c r="B12601" t="s">
        <v>20</v>
      </c>
      <c r="C12601" t="s">
        <v>19</v>
      </c>
      <c r="D12601" t="s">
        <v>33</v>
      </c>
      <c r="E12601" t="s">
        <v>530</v>
      </c>
    </row>
    <row r="12602" spans="1:5" x14ac:dyDescent="0.25">
      <c r="A12602" t="s">
        <v>41813</v>
      </c>
      <c r="B12602" t="s">
        <v>20</v>
      </c>
      <c r="C12602" t="s">
        <v>19</v>
      </c>
      <c r="D12602" t="s">
        <v>33</v>
      </c>
      <c r="E12602" t="s">
        <v>533</v>
      </c>
    </row>
    <row r="12603" spans="1:5" x14ac:dyDescent="0.25">
      <c r="A12603" t="s">
        <v>41814</v>
      </c>
      <c r="B12603" t="s">
        <v>20</v>
      </c>
      <c r="C12603" t="s">
        <v>19</v>
      </c>
      <c r="D12603" t="s">
        <v>33</v>
      </c>
      <c r="E12603" t="s">
        <v>533</v>
      </c>
    </row>
    <row r="12604" spans="1:5" x14ac:dyDescent="0.25">
      <c r="A12604" t="s">
        <v>41815</v>
      </c>
      <c r="B12604" t="s">
        <v>20</v>
      </c>
      <c r="C12604" t="s">
        <v>19</v>
      </c>
      <c r="D12604" t="s">
        <v>33</v>
      </c>
      <c r="E12604" t="s">
        <v>538</v>
      </c>
    </row>
    <row r="12605" spans="1:5" x14ac:dyDescent="0.25">
      <c r="A12605" t="s">
        <v>41816</v>
      </c>
      <c r="B12605" t="s">
        <v>20</v>
      </c>
      <c r="C12605" t="s">
        <v>19</v>
      </c>
      <c r="D12605" t="s">
        <v>33</v>
      </c>
      <c r="E12605" t="s">
        <v>530</v>
      </c>
    </row>
    <row r="12606" spans="1:5" x14ac:dyDescent="0.25">
      <c r="A12606" t="s">
        <v>41817</v>
      </c>
      <c r="B12606" t="s">
        <v>20</v>
      </c>
      <c r="C12606" t="s">
        <v>19</v>
      </c>
      <c r="D12606" t="s">
        <v>33</v>
      </c>
      <c r="E12606" t="s">
        <v>538</v>
      </c>
    </row>
    <row r="12607" spans="1:5" x14ac:dyDescent="0.25">
      <c r="A12607" t="s">
        <v>41818</v>
      </c>
      <c r="B12607" t="s">
        <v>20</v>
      </c>
      <c r="C12607" t="s">
        <v>19</v>
      </c>
      <c r="D12607" t="s">
        <v>33</v>
      </c>
      <c r="E12607" t="s">
        <v>533</v>
      </c>
    </row>
    <row r="12608" spans="1:5" x14ac:dyDescent="0.25">
      <c r="A12608" t="s">
        <v>41819</v>
      </c>
      <c r="B12608" t="s">
        <v>20</v>
      </c>
      <c r="C12608" t="s">
        <v>19</v>
      </c>
      <c r="D12608" t="s">
        <v>33</v>
      </c>
      <c r="E12608" t="s">
        <v>533</v>
      </c>
    </row>
    <row r="12609" spans="1:5" x14ac:dyDescent="0.25">
      <c r="A12609" t="s">
        <v>41820</v>
      </c>
      <c r="B12609" t="s">
        <v>20</v>
      </c>
      <c r="C12609" t="s">
        <v>19</v>
      </c>
      <c r="D12609" t="s">
        <v>33</v>
      </c>
      <c r="E12609" t="s">
        <v>538</v>
      </c>
    </row>
    <row r="12610" spans="1:5" x14ac:dyDescent="0.25">
      <c r="A12610" t="s">
        <v>41821</v>
      </c>
      <c r="B12610" t="s">
        <v>20</v>
      </c>
      <c r="C12610" t="s">
        <v>19</v>
      </c>
      <c r="D12610" t="s">
        <v>33</v>
      </c>
      <c r="E12610" t="s">
        <v>523</v>
      </c>
    </row>
    <row r="12611" spans="1:5" x14ac:dyDescent="0.25">
      <c r="A12611" t="s">
        <v>41822</v>
      </c>
      <c r="B12611" t="s">
        <v>20</v>
      </c>
      <c r="C12611" t="s">
        <v>19</v>
      </c>
      <c r="D12611" t="s">
        <v>33</v>
      </c>
      <c r="E12611" t="s">
        <v>523</v>
      </c>
    </row>
    <row r="12612" spans="1:5" x14ac:dyDescent="0.25">
      <c r="A12612" t="s">
        <v>41823</v>
      </c>
      <c r="B12612" t="s">
        <v>20</v>
      </c>
      <c r="C12612" t="s">
        <v>19</v>
      </c>
      <c r="D12612" t="s">
        <v>33</v>
      </c>
      <c r="E12612" t="s">
        <v>533</v>
      </c>
    </row>
    <row r="12613" spans="1:5" x14ac:dyDescent="0.25">
      <c r="A12613" t="s">
        <v>41824</v>
      </c>
      <c r="B12613" t="s">
        <v>20</v>
      </c>
      <c r="C12613" t="s">
        <v>19</v>
      </c>
      <c r="D12613" t="s">
        <v>33</v>
      </c>
      <c r="E12613" t="s">
        <v>533</v>
      </c>
    </row>
    <row r="12614" spans="1:5" x14ac:dyDescent="0.25">
      <c r="A12614" t="s">
        <v>41825</v>
      </c>
      <c r="B12614" t="s">
        <v>20</v>
      </c>
      <c r="C12614" t="s">
        <v>19</v>
      </c>
      <c r="D12614" t="s">
        <v>33</v>
      </c>
      <c r="E12614" t="s">
        <v>530</v>
      </c>
    </row>
    <row r="12615" spans="1:5" x14ac:dyDescent="0.25">
      <c r="A12615" t="s">
        <v>41826</v>
      </c>
      <c r="B12615" t="s">
        <v>20</v>
      </c>
      <c r="C12615" t="s">
        <v>19</v>
      </c>
      <c r="D12615" t="s">
        <v>33</v>
      </c>
      <c r="E12615" t="s">
        <v>538</v>
      </c>
    </row>
    <row r="12616" spans="1:5" x14ac:dyDescent="0.25">
      <c r="A12616" t="s">
        <v>41827</v>
      </c>
      <c r="B12616" t="s">
        <v>20</v>
      </c>
      <c r="C12616" t="s">
        <v>19</v>
      </c>
      <c r="D12616" t="s">
        <v>33</v>
      </c>
      <c r="E12616" t="s">
        <v>530</v>
      </c>
    </row>
    <row r="12617" spans="1:5" x14ac:dyDescent="0.25">
      <c r="A12617" t="s">
        <v>41828</v>
      </c>
      <c r="B12617" t="s">
        <v>20</v>
      </c>
      <c r="C12617" t="s">
        <v>19</v>
      </c>
      <c r="D12617" t="s">
        <v>33</v>
      </c>
      <c r="E12617" t="s">
        <v>533</v>
      </c>
    </row>
    <row r="12618" spans="1:5" x14ac:dyDescent="0.25">
      <c r="A12618" t="s">
        <v>41829</v>
      </c>
      <c r="B12618" t="s">
        <v>20</v>
      </c>
      <c r="C12618" t="s">
        <v>19</v>
      </c>
      <c r="D12618" t="s">
        <v>33</v>
      </c>
      <c r="E12618" t="s">
        <v>530</v>
      </c>
    </row>
    <row r="12619" spans="1:5" x14ac:dyDescent="0.25">
      <c r="A12619" t="s">
        <v>41830</v>
      </c>
      <c r="B12619" t="s">
        <v>20</v>
      </c>
      <c r="C12619" t="s">
        <v>19</v>
      </c>
      <c r="D12619" t="s">
        <v>33</v>
      </c>
      <c r="E12619" t="s">
        <v>533</v>
      </c>
    </row>
    <row r="12620" spans="1:5" x14ac:dyDescent="0.25">
      <c r="A12620" t="s">
        <v>41831</v>
      </c>
      <c r="B12620" t="s">
        <v>20</v>
      </c>
      <c r="C12620" t="s">
        <v>19</v>
      </c>
      <c r="D12620" t="s">
        <v>33</v>
      </c>
      <c r="E12620" t="s">
        <v>533</v>
      </c>
    </row>
    <row r="12621" spans="1:5" x14ac:dyDescent="0.25">
      <c r="A12621" t="s">
        <v>41832</v>
      </c>
      <c r="B12621" t="s">
        <v>20</v>
      </c>
      <c r="C12621" t="s">
        <v>19</v>
      </c>
      <c r="D12621" t="s">
        <v>33</v>
      </c>
      <c r="E12621" t="s">
        <v>533</v>
      </c>
    </row>
    <row r="12622" spans="1:5" x14ac:dyDescent="0.25">
      <c r="A12622" t="s">
        <v>41833</v>
      </c>
      <c r="B12622" t="s">
        <v>20</v>
      </c>
      <c r="C12622" t="s">
        <v>19</v>
      </c>
      <c r="D12622" t="s">
        <v>33</v>
      </c>
      <c r="E12622" t="s">
        <v>533</v>
      </c>
    </row>
    <row r="12623" spans="1:5" x14ac:dyDescent="0.25">
      <c r="A12623" t="s">
        <v>41834</v>
      </c>
      <c r="B12623" t="s">
        <v>20</v>
      </c>
      <c r="C12623" t="s">
        <v>19</v>
      </c>
      <c r="D12623" t="s">
        <v>33</v>
      </c>
      <c r="E12623" t="s">
        <v>533</v>
      </c>
    </row>
    <row r="12624" spans="1:5" x14ac:dyDescent="0.25">
      <c r="A12624" t="s">
        <v>41835</v>
      </c>
      <c r="B12624" t="s">
        <v>20</v>
      </c>
      <c r="C12624" t="s">
        <v>19</v>
      </c>
      <c r="D12624" t="s">
        <v>33</v>
      </c>
      <c r="E12624" t="s">
        <v>530</v>
      </c>
    </row>
    <row r="12625" spans="1:5" x14ac:dyDescent="0.25">
      <c r="A12625" t="s">
        <v>41836</v>
      </c>
      <c r="B12625" t="s">
        <v>20</v>
      </c>
      <c r="C12625" t="s">
        <v>19</v>
      </c>
      <c r="D12625" t="s">
        <v>33</v>
      </c>
      <c r="E12625" t="s">
        <v>533</v>
      </c>
    </row>
    <row r="12626" spans="1:5" x14ac:dyDescent="0.25">
      <c r="A12626" t="s">
        <v>41837</v>
      </c>
      <c r="B12626" t="s">
        <v>20</v>
      </c>
      <c r="C12626" t="s">
        <v>19</v>
      </c>
      <c r="D12626" t="s">
        <v>33</v>
      </c>
      <c r="E12626" t="s">
        <v>533</v>
      </c>
    </row>
    <row r="12627" spans="1:5" x14ac:dyDescent="0.25">
      <c r="A12627" t="s">
        <v>41838</v>
      </c>
      <c r="B12627" t="s">
        <v>20</v>
      </c>
      <c r="C12627" t="s">
        <v>19</v>
      </c>
      <c r="D12627" t="s">
        <v>33</v>
      </c>
      <c r="E12627" t="s">
        <v>562</v>
      </c>
    </row>
    <row r="12628" spans="1:5" x14ac:dyDescent="0.25">
      <c r="A12628" t="s">
        <v>41839</v>
      </c>
      <c r="B12628" t="s">
        <v>20</v>
      </c>
      <c r="C12628" t="s">
        <v>19</v>
      </c>
      <c r="D12628" t="s">
        <v>33</v>
      </c>
      <c r="E12628" t="s">
        <v>533</v>
      </c>
    </row>
    <row r="12629" spans="1:5" x14ac:dyDescent="0.25">
      <c r="A12629" t="s">
        <v>41840</v>
      </c>
      <c r="B12629" t="s">
        <v>20</v>
      </c>
      <c r="C12629" t="s">
        <v>19</v>
      </c>
      <c r="D12629" t="s">
        <v>33</v>
      </c>
      <c r="E12629" t="s">
        <v>562</v>
      </c>
    </row>
    <row r="12630" spans="1:5" x14ac:dyDescent="0.25">
      <c r="A12630" t="s">
        <v>41841</v>
      </c>
      <c r="B12630" t="s">
        <v>20</v>
      </c>
      <c r="C12630" t="s">
        <v>19</v>
      </c>
      <c r="D12630" t="s">
        <v>33</v>
      </c>
      <c r="E12630" t="s">
        <v>533</v>
      </c>
    </row>
    <row r="12631" spans="1:5" x14ac:dyDescent="0.25">
      <c r="A12631" t="s">
        <v>41842</v>
      </c>
      <c r="B12631" t="s">
        <v>20</v>
      </c>
      <c r="C12631" t="s">
        <v>19</v>
      </c>
      <c r="D12631" t="s">
        <v>33</v>
      </c>
      <c r="E12631" t="s">
        <v>530</v>
      </c>
    </row>
    <row r="12632" spans="1:5" x14ac:dyDescent="0.25">
      <c r="A12632" t="s">
        <v>41843</v>
      </c>
      <c r="B12632" t="s">
        <v>20</v>
      </c>
      <c r="C12632" t="s">
        <v>19</v>
      </c>
      <c r="D12632" t="s">
        <v>33</v>
      </c>
      <c r="E12632" t="s">
        <v>530</v>
      </c>
    </row>
    <row r="12633" spans="1:5" x14ac:dyDescent="0.25">
      <c r="A12633" t="s">
        <v>41844</v>
      </c>
      <c r="B12633" t="s">
        <v>20</v>
      </c>
      <c r="C12633" t="s">
        <v>19</v>
      </c>
      <c r="D12633" t="s">
        <v>33</v>
      </c>
      <c r="E12633" t="s">
        <v>533</v>
      </c>
    </row>
    <row r="12634" spans="1:5" x14ac:dyDescent="0.25">
      <c r="A12634" t="s">
        <v>41845</v>
      </c>
      <c r="B12634" t="s">
        <v>20</v>
      </c>
      <c r="C12634" t="s">
        <v>19</v>
      </c>
      <c r="D12634" t="s">
        <v>33</v>
      </c>
      <c r="E12634" t="s">
        <v>530</v>
      </c>
    </row>
    <row r="12635" spans="1:5" x14ac:dyDescent="0.25">
      <c r="A12635" t="s">
        <v>41846</v>
      </c>
      <c r="B12635" t="s">
        <v>20</v>
      </c>
      <c r="C12635" t="s">
        <v>19</v>
      </c>
      <c r="D12635" t="s">
        <v>33</v>
      </c>
      <c r="E12635" t="s">
        <v>523</v>
      </c>
    </row>
    <row r="12636" spans="1:5" x14ac:dyDescent="0.25">
      <c r="A12636" t="s">
        <v>41847</v>
      </c>
      <c r="B12636" t="s">
        <v>20</v>
      </c>
      <c r="C12636" t="s">
        <v>19</v>
      </c>
      <c r="D12636" t="s">
        <v>33</v>
      </c>
      <c r="E12636" t="s">
        <v>530</v>
      </c>
    </row>
    <row r="12637" spans="1:5" x14ac:dyDescent="0.25">
      <c r="A12637" t="s">
        <v>41848</v>
      </c>
      <c r="B12637" t="s">
        <v>20</v>
      </c>
      <c r="C12637" t="s">
        <v>19</v>
      </c>
      <c r="D12637" t="s">
        <v>33</v>
      </c>
      <c r="E12637" t="s">
        <v>530</v>
      </c>
    </row>
    <row r="12638" spans="1:5" x14ac:dyDescent="0.25">
      <c r="A12638" t="s">
        <v>41849</v>
      </c>
      <c r="B12638" t="s">
        <v>20</v>
      </c>
      <c r="C12638" t="s">
        <v>19</v>
      </c>
      <c r="D12638" t="s">
        <v>33</v>
      </c>
      <c r="E12638" t="s">
        <v>533</v>
      </c>
    </row>
    <row r="12639" spans="1:5" x14ac:dyDescent="0.25">
      <c r="A12639" t="s">
        <v>41850</v>
      </c>
      <c r="B12639" t="s">
        <v>20</v>
      </c>
      <c r="C12639" t="s">
        <v>19</v>
      </c>
      <c r="D12639" t="s">
        <v>33</v>
      </c>
      <c r="E12639" t="s">
        <v>530</v>
      </c>
    </row>
    <row r="12640" spans="1:5" x14ac:dyDescent="0.25">
      <c r="A12640" t="s">
        <v>41851</v>
      </c>
      <c r="B12640" t="s">
        <v>20</v>
      </c>
      <c r="C12640" t="s">
        <v>19</v>
      </c>
      <c r="D12640" t="s">
        <v>33</v>
      </c>
      <c r="E12640" t="s">
        <v>533</v>
      </c>
    </row>
    <row r="12641" spans="1:5" x14ac:dyDescent="0.25">
      <c r="A12641" t="s">
        <v>41852</v>
      </c>
      <c r="B12641" t="s">
        <v>20</v>
      </c>
      <c r="C12641" t="s">
        <v>19</v>
      </c>
      <c r="D12641" t="s">
        <v>33</v>
      </c>
      <c r="E12641" t="s">
        <v>530</v>
      </c>
    </row>
    <row r="12642" spans="1:5" x14ac:dyDescent="0.25">
      <c r="A12642" t="s">
        <v>41853</v>
      </c>
      <c r="B12642" t="s">
        <v>20</v>
      </c>
      <c r="C12642" t="s">
        <v>19</v>
      </c>
      <c r="D12642" t="s">
        <v>33</v>
      </c>
      <c r="E12642" t="s">
        <v>530</v>
      </c>
    </row>
    <row r="12643" spans="1:5" x14ac:dyDescent="0.25">
      <c r="A12643" t="s">
        <v>41854</v>
      </c>
      <c r="B12643" t="s">
        <v>20</v>
      </c>
      <c r="C12643" t="s">
        <v>19</v>
      </c>
      <c r="D12643" t="s">
        <v>33</v>
      </c>
      <c r="E12643" t="s">
        <v>533</v>
      </c>
    </row>
    <row r="12644" spans="1:5" x14ac:dyDescent="0.25">
      <c r="A12644" t="s">
        <v>41855</v>
      </c>
      <c r="B12644" t="s">
        <v>20</v>
      </c>
      <c r="C12644" t="s">
        <v>19</v>
      </c>
      <c r="D12644" t="s">
        <v>33</v>
      </c>
      <c r="E12644" t="s">
        <v>530</v>
      </c>
    </row>
    <row r="12645" spans="1:5" x14ac:dyDescent="0.25">
      <c r="A12645" t="s">
        <v>41856</v>
      </c>
      <c r="B12645" t="s">
        <v>20</v>
      </c>
      <c r="C12645" t="s">
        <v>19</v>
      </c>
      <c r="D12645" t="s">
        <v>33</v>
      </c>
      <c r="E12645" t="s">
        <v>538</v>
      </c>
    </row>
    <row r="12646" spans="1:5" x14ac:dyDescent="0.25">
      <c r="A12646" t="s">
        <v>41857</v>
      </c>
      <c r="B12646" t="s">
        <v>20</v>
      </c>
      <c r="C12646" t="s">
        <v>19</v>
      </c>
      <c r="D12646" t="s">
        <v>33</v>
      </c>
      <c r="E12646" t="s">
        <v>533</v>
      </c>
    </row>
    <row r="12647" spans="1:5" x14ac:dyDescent="0.25">
      <c r="A12647" t="s">
        <v>41858</v>
      </c>
      <c r="B12647" t="s">
        <v>20</v>
      </c>
      <c r="C12647" t="s">
        <v>19</v>
      </c>
      <c r="D12647" t="s">
        <v>33</v>
      </c>
      <c r="E12647" t="s">
        <v>533</v>
      </c>
    </row>
    <row r="12648" spans="1:5" x14ac:dyDescent="0.25">
      <c r="A12648" t="s">
        <v>41859</v>
      </c>
      <c r="B12648" t="s">
        <v>20</v>
      </c>
      <c r="C12648" t="s">
        <v>19</v>
      </c>
      <c r="D12648" t="s">
        <v>33</v>
      </c>
      <c r="E12648" t="s">
        <v>530</v>
      </c>
    </row>
    <row r="12649" spans="1:5" x14ac:dyDescent="0.25">
      <c r="A12649" t="s">
        <v>41860</v>
      </c>
      <c r="B12649" t="s">
        <v>20</v>
      </c>
      <c r="C12649" t="s">
        <v>19</v>
      </c>
      <c r="D12649" t="s">
        <v>33</v>
      </c>
      <c r="E12649" t="s">
        <v>530</v>
      </c>
    </row>
    <row r="12650" spans="1:5" x14ac:dyDescent="0.25">
      <c r="A12650" t="s">
        <v>41861</v>
      </c>
      <c r="B12650" t="s">
        <v>20</v>
      </c>
      <c r="C12650" t="s">
        <v>19</v>
      </c>
      <c r="D12650" t="s">
        <v>33</v>
      </c>
      <c r="E12650" t="s">
        <v>530</v>
      </c>
    </row>
    <row r="12651" spans="1:5" x14ac:dyDescent="0.25">
      <c r="A12651" t="s">
        <v>41862</v>
      </c>
      <c r="B12651" t="s">
        <v>20</v>
      </c>
      <c r="C12651" t="s">
        <v>19</v>
      </c>
      <c r="D12651" t="s">
        <v>33</v>
      </c>
      <c r="E12651" t="s">
        <v>553</v>
      </c>
    </row>
    <row r="12652" spans="1:5" x14ac:dyDescent="0.25">
      <c r="A12652" t="s">
        <v>41863</v>
      </c>
      <c r="B12652" t="s">
        <v>20</v>
      </c>
      <c r="C12652" t="s">
        <v>19</v>
      </c>
      <c r="D12652" t="s">
        <v>33</v>
      </c>
      <c r="E12652" t="s">
        <v>530</v>
      </c>
    </row>
    <row r="12653" spans="1:5" x14ac:dyDescent="0.25">
      <c r="A12653" t="s">
        <v>41864</v>
      </c>
      <c r="B12653" t="s">
        <v>20</v>
      </c>
      <c r="C12653" t="s">
        <v>19</v>
      </c>
      <c r="D12653" t="s">
        <v>33</v>
      </c>
      <c r="E12653" t="s">
        <v>585</v>
      </c>
    </row>
    <row r="12654" spans="1:5" x14ac:dyDescent="0.25">
      <c r="A12654" t="s">
        <v>41865</v>
      </c>
      <c r="B12654" t="s">
        <v>20</v>
      </c>
      <c r="C12654" t="s">
        <v>19</v>
      </c>
      <c r="D12654" t="s">
        <v>33</v>
      </c>
      <c r="E12654" t="s">
        <v>530</v>
      </c>
    </row>
    <row r="12655" spans="1:5" x14ac:dyDescent="0.25">
      <c r="A12655" t="s">
        <v>41866</v>
      </c>
      <c r="B12655" t="s">
        <v>20</v>
      </c>
      <c r="C12655" t="s">
        <v>19</v>
      </c>
      <c r="D12655" t="s">
        <v>33</v>
      </c>
      <c r="E12655" t="s">
        <v>530</v>
      </c>
    </row>
    <row r="12656" spans="1:5" x14ac:dyDescent="0.25">
      <c r="A12656" t="s">
        <v>41867</v>
      </c>
      <c r="B12656" t="s">
        <v>20</v>
      </c>
      <c r="C12656" t="s">
        <v>19</v>
      </c>
      <c r="D12656" t="s">
        <v>33</v>
      </c>
      <c r="E12656" t="s">
        <v>533</v>
      </c>
    </row>
    <row r="12657" spans="1:5" x14ac:dyDescent="0.25">
      <c r="A12657" t="s">
        <v>41868</v>
      </c>
      <c r="B12657" t="s">
        <v>20</v>
      </c>
      <c r="C12657" t="s">
        <v>19</v>
      </c>
      <c r="D12657" t="s">
        <v>33</v>
      </c>
      <c r="E12657" t="s">
        <v>533</v>
      </c>
    </row>
    <row r="12658" spans="1:5" x14ac:dyDescent="0.25">
      <c r="A12658" t="s">
        <v>41869</v>
      </c>
      <c r="B12658" t="s">
        <v>20</v>
      </c>
      <c r="C12658" t="s">
        <v>19</v>
      </c>
      <c r="D12658" t="s">
        <v>33</v>
      </c>
      <c r="E12658" t="s">
        <v>533</v>
      </c>
    </row>
    <row r="12659" spans="1:5" x14ac:dyDescent="0.25">
      <c r="A12659" t="s">
        <v>41870</v>
      </c>
      <c r="B12659" t="s">
        <v>20</v>
      </c>
      <c r="C12659" t="s">
        <v>19</v>
      </c>
      <c r="D12659" t="s">
        <v>33</v>
      </c>
      <c r="E12659" t="s">
        <v>562</v>
      </c>
    </row>
    <row r="12660" spans="1:5" x14ac:dyDescent="0.25">
      <c r="A12660" t="s">
        <v>41871</v>
      </c>
      <c r="B12660" t="s">
        <v>20</v>
      </c>
      <c r="C12660" t="s">
        <v>19</v>
      </c>
      <c r="D12660" t="s">
        <v>33</v>
      </c>
      <c r="E12660" t="s">
        <v>562</v>
      </c>
    </row>
    <row r="12661" spans="1:5" x14ac:dyDescent="0.25">
      <c r="A12661" t="s">
        <v>41872</v>
      </c>
      <c r="B12661" t="s">
        <v>20</v>
      </c>
      <c r="C12661" t="s">
        <v>19</v>
      </c>
      <c r="D12661" t="s">
        <v>33</v>
      </c>
      <c r="E12661" t="s">
        <v>533</v>
      </c>
    </row>
    <row r="12662" spans="1:5" x14ac:dyDescent="0.25">
      <c r="A12662" t="s">
        <v>41873</v>
      </c>
      <c r="B12662" t="s">
        <v>20</v>
      </c>
      <c r="C12662" t="s">
        <v>19</v>
      </c>
      <c r="D12662" t="s">
        <v>33</v>
      </c>
      <c r="E12662" t="s">
        <v>562</v>
      </c>
    </row>
    <row r="12663" spans="1:5" x14ac:dyDescent="0.25">
      <c r="A12663" t="s">
        <v>41874</v>
      </c>
      <c r="B12663" t="s">
        <v>20</v>
      </c>
      <c r="C12663" t="s">
        <v>19</v>
      </c>
      <c r="D12663" t="s">
        <v>33</v>
      </c>
      <c r="E12663" t="s">
        <v>538</v>
      </c>
    </row>
    <row r="12664" spans="1:5" x14ac:dyDescent="0.25">
      <c r="A12664" t="s">
        <v>41875</v>
      </c>
      <c r="B12664" t="s">
        <v>20</v>
      </c>
      <c r="C12664" t="s">
        <v>19</v>
      </c>
      <c r="D12664" t="s">
        <v>33</v>
      </c>
      <c r="E12664" t="s">
        <v>530</v>
      </c>
    </row>
    <row r="12665" spans="1:5" x14ac:dyDescent="0.25">
      <c r="A12665" t="s">
        <v>41876</v>
      </c>
      <c r="B12665" t="s">
        <v>20</v>
      </c>
      <c r="C12665" t="s">
        <v>19</v>
      </c>
      <c r="D12665" t="s">
        <v>33</v>
      </c>
      <c r="E12665" t="s">
        <v>530</v>
      </c>
    </row>
    <row r="12666" spans="1:5" x14ac:dyDescent="0.25">
      <c r="A12666" t="s">
        <v>41877</v>
      </c>
      <c r="B12666" t="s">
        <v>20</v>
      </c>
      <c r="C12666" t="s">
        <v>19</v>
      </c>
      <c r="D12666" t="s">
        <v>33</v>
      </c>
      <c r="E12666" t="s">
        <v>530</v>
      </c>
    </row>
    <row r="12667" spans="1:5" x14ac:dyDescent="0.25">
      <c r="A12667" t="s">
        <v>41878</v>
      </c>
      <c r="B12667" t="s">
        <v>20</v>
      </c>
      <c r="C12667" t="s">
        <v>19</v>
      </c>
      <c r="D12667" t="s">
        <v>33</v>
      </c>
      <c r="E12667" t="s">
        <v>530</v>
      </c>
    </row>
    <row r="12668" spans="1:5" x14ac:dyDescent="0.25">
      <c r="A12668" t="s">
        <v>41879</v>
      </c>
      <c r="B12668" t="s">
        <v>20</v>
      </c>
      <c r="C12668" t="s">
        <v>19</v>
      </c>
      <c r="D12668" t="s">
        <v>33</v>
      </c>
      <c r="E12668" t="s">
        <v>538</v>
      </c>
    </row>
    <row r="12669" spans="1:5" x14ac:dyDescent="0.25">
      <c r="A12669" t="s">
        <v>41880</v>
      </c>
      <c r="B12669" t="s">
        <v>20</v>
      </c>
      <c r="C12669" t="s">
        <v>19</v>
      </c>
      <c r="D12669" t="s">
        <v>33</v>
      </c>
      <c r="E12669" t="s">
        <v>538</v>
      </c>
    </row>
    <row r="12670" spans="1:5" x14ac:dyDescent="0.25">
      <c r="A12670" t="s">
        <v>41881</v>
      </c>
      <c r="B12670" t="s">
        <v>20</v>
      </c>
      <c r="C12670" t="s">
        <v>19</v>
      </c>
      <c r="D12670" t="s">
        <v>33</v>
      </c>
      <c r="E12670" t="s">
        <v>553</v>
      </c>
    </row>
    <row r="12671" spans="1:5" x14ac:dyDescent="0.25">
      <c r="A12671" t="s">
        <v>41882</v>
      </c>
      <c r="B12671" t="s">
        <v>20</v>
      </c>
      <c r="C12671" t="s">
        <v>19</v>
      </c>
      <c r="D12671" t="s">
        <v>33</v>
      </c>
      <c r="E12671" t="s">
        <v>533</v>
      </c>
    </row>
    <row r="12672" spans="1:5" x14ac:dyDescent="0.25">
      <c r="A12672" t="s">
        <v>41883</v>
      </c>
      <c r="B12672" t="s">
        <v>20</v>
      </c>
      <c r="C12672" t="s">
        <v>19</v>
      </c>
      <c r="D12672" t="s">
        <v>33</v>
      </c>
      <c r="E12672" t="s">
        <v>530</v>
      </c>
    </row>
    <row r="12673" spans="1:5" x14ac:dyDescent="0.25">
      <c r="A12673" t="s">
        <v>41884</v>
      </c>
      <c r="B12673" t="s">
        <v>20</v>
      </c>
      <c r="C12673" t="s">
        <v>19</v>
      </c>
      <c r="D12673" t="s">
        <v>33</v>
      </c>
      <c r="E12673" t="s">
        <v>538</v>
      </c>
    </row>
    <row r="12674" spans="1:5" x14ac:dyDescent="0.25">
      <c r="A12674" t="s">
        <v>41885</v>
      </c>
      <c r="B12674" t="s">
        <v>20</v>
      </c>
      <c r="C12674" t="s">
        <v>19</v>
      </c>
      <c r="D12674" t="s">
        <v>33</v>
      </c>
      <c r="E12674" t="s">
        <v>533</v>
      </c>
    </row>
    <row r="12675" spans="1:5" x14ac:dyDescent="0.25">
      <c r="A12675" t="s">
        <v>41886</v>
      </c>
      <c r="B12675" t="s">
        <v>20</v>
      </c>
      <c r="C12675" t="s">
        <v>19</v>
      </c>
      <c r="D12675" t="s">
        <v>33</v>
      </c>
      <c r="E12675" t="s">
        <v>533</v>
      </c>
    </row>
    <row r="12676" spans="1:5" x14ac:dyDescent="0.25">
      <c r="A12676" t="s">
        <v>41887</v>
      </c>
      <c r="B12676" t="s">
        <v>20</v>
      </c>
      <c r="C12676" t="s">
        <v>19</v>
      </c>
      <c r="D12676" t="s">
        <v>33</v>
      </c>
      <c r="E12676" t="s">
        <v>530</v>
      </c>
    </row>
    <row r="12677" spans="1:5" x14ac:dyDescent="0.25">
      <c r="A12677" t="s">
        <v>41888</v>
      </c>
      <c r="B12677" t="s">
        <v>20</v>
      </c>
      <c r="C12677" t="s">
        <v>19</v>
      </c>
      <c r="D12677" t="s">
        <v>33</v>
      </c>
      <c r="E12677" t="s">
        <v>530</v>
      </c>
    </row>
    <row r="12678" spans="1:5" x14ac:dyDescent="0.25">
      <c r="A12678" t="s">
        <v>41889</v>
      </c>
      <c r="B12678" t="s">
        <v>20</v>
      </c>
      <c r="C12678" t="s">
        <v>19</v>
      </c>
      <c r="D12678" t="s">
        <v>33</v>
      </c>
      <c r="E12678" t="s">
        <v>530</v>
      </c>
    </row>
    <row r="12679" spans="1:5" x14ac:dyDescent="0.25">
      <c r="A12679" t="s">
        <v>41890</v>
      </c>
      <c r="B12679" t="s">
        <v>20</v>
      </c>
      <c r="C12679" t="s">
        <v>19</v>
      </c>
      <c r="D12679" t="s">
        <v>33</v>
      </c>
      <c r="E12679" t="s">
        <v>533</v>
      </c>
    </row>
    <row r="12680" spans="1:5" x14ac:dyDescent="0.25">
      <c r="A12680" t="s">
        <v>41891</v>
      </c>
      <c r="B12680" t="s">
        <v>20</v>
      </c>
      <c r="C12680" t="s">
        <v>19</v>
      </c>
      <c r="D12680" t="s">
        <v>33</v>
      </c>
      <c r="E12680" t="s">
        <v>530</v>
      </c>
    </row>
    <row r="12681" spans="1:5" x14ac:dyDescent="0.25">
      <c r="A12681" t="s">
        <v>41892</v>
      </c>
      <c r="B12681" t="s">
        <v>20</v>
      </c>
      <c r="C12681" t="s">
        <v>19</v>
      </c>
      <c r="D12681" t="s">
        <v>33</v>
      </c>
      <c r="E12681" t="s">
        <v>533</v>
      </c>
    </row>
    <row r="12682" spans="1:5" x14ac:dyDescent="0.25">
      <c r="A12682" t="s">
        <v>41893</v>
      </c>
      <c r="B12682" t="s">
        <v>20</v>
      </c>
      <c r="C12682" t="s">
        <v>19</v>
      </c>
      <c r="D12682" t="s">
        <v>33</v>
      </c>
      <c r="E12682" t="s">
        <v>538</v>
      </c>
    </row>
    <row r="12683" spans="1:5" x14ac:dyDescent="0.25">
      <c r="A12683" t="s">
        <v>41894</v>
      </c>
      <c r="B12683" t="s">
        <v>20</v>
      </c>
      <c r="C12683" t="s">
        <v>19</v>
      </c>
      <c r="D12683" t="s">
        <v>33</v>
      </c>
      <c r="E12683" t="s">
        <v>530</v>
      </c>
    </row>
    <row r="12684" spans="1:5" x14ac:dyDescent="0.25">
      <c r="A12684" t="s">
        <v>41895</v>
      </c>
      <c r="B12684" t="s">
        <v>20</v>
      </c>
      <c r="C12684" t="s">
        <v>19</v>
      </c>
      <c r="D12684" t="s">
        <v>33</v>
      </c>
      <c r="E12684" t="s">
        <v>538</v>
      </c>
    </row>
    <row r="12685" spans="1:5" x14ac:dyDescent="0.25">
      <c r="A12685" t="s">
        <v>41896</v>
      </c>
      <c r="B12685" t="s">
        <v>20</v>
      </c>
      <c r="C12685" t="s">
        <v>19</v>
      </c>
      <c r="D12685" t="s">
        <v>33</v>
      </c>
      <c r="E12685" t="s">
        <v>538</v>
      </c>
    </row>
    <row r="12686" spans="1:5" x14ac:dyDescent="0.25">
      <c r="A12686" t="s">
        <v>41897</v>
      </c>
      <c r="B12686" t="s">
        <v>20</v>
      </c>
      <c r="C12686" t="s">
        <v>19</v>
      </c>
      <c r="D12686" t="s">
        <v>33</v>
      </c>
      <c r="E12686" t="s">
        <v>533</v>
      </c>
    </row>
    <row r="12687" spans="1:5" x14ac:dyDescent="0.25">
      <c r="A12687" t="s">
        <v>41898</v>
      </c>
      <c r="B12687" t="s">
        <v>20</v>
      </c>
      <c r="C12687" t="s">
        <v>19</v>
      </c>
      <c r="D12687" t="s">
        <v>33</v>
      </c>
      <c r="E12687" t="s">
        <v>530</v>
      </c>
    </row>
    <row r="12688" spans="1:5" x14ac:dyDescent="0.25">
      <c r="A12688" t="s">
        <v>41899</v>
      </c>
      <c r="B12688" t="s">
        <v>20</v>
      </c>
      <c r="C12688" t="s">
        <v>19</v>
      </c>
      <c r="D12688" t="s">
        <v>33</v>
      </c>
      <c r="E12688" t="s">
        <v>530</v>
      </c>
    </row>
    <row r="12689" spans="1:5" x14ac:dyDescent="0.25">
      <c r="A12689" t="s">
        <v>41900</v>
      </c>
      <c r="B12689" t="s">
        <v>20</v>
      </c>
      <c r="C12689" t="s">
        <v>19</v>
      </c>
      <c r="D12689" t="s">
        <v>33</v>
      </c>
      <c r="E12689" t="s">
        <v>530</v>
      </c>
    </row>
    <row r="12690" spans="1:5" x14ac:dyDescent="0.25">
      <c r="A12690" t="s">
        <v>41901</v>
      </c>
      <c r="B12690" t="s">
        <v>20</v>
      </c>
      <c r="C12690" t="s">
        <v>19</v>
      </c>
      <c r="D12690" t="s">
        <v>33</v>
      </c>
      <c r="E12690" t="s">
        <v>530</v>
      </c>
    </row>
    <row r="12691" spans="1:5" x14ac:dyDescent="0.25">
      <c r="A12691" t="s">
        <v>41902</v>
      </c>
      <c r="B12691" t="s">
        <v>20</v>
      </c>
      <c r="C12691" t="s">
        <v>19</v>
      </c>
      <c r="D12691" t="s">
        <v>33</v>
      </c>
      <c r="E12691" t="s">
        <v>530</v>
      </c>
    </row>
    <row r="12692" spans="1:5" x14ac:dyDescent="0.25">
      <c r="A12692" t="s">
        <v>41903</v>
      </c>
      <c r="B12692" t="s">
        <v>20</v>
      </c>
      <c r="C12692" t="s">
        <v>19</v>
      </c>
      <c r="D12692" t="s">
        <v>33</v>
      </c>
      <c r="E12692" t="s">
        <v>533</v>
      </c>
    </row>
    <row r="12693" spans="1:5" x14ac:dyDescent="0.25">
      <c r="A12693" t="s">
        <v>41904</v>
      </c>
      <c r="B12693" t="s">
        <v>20</v>
      </c>
      <c r="C12693" t="s">
        <v>19</v>
      </c>
      <c r="D12693" t="s">
        <v>33</v>
      </c>
      <c r="E12693" t="s">
        <v>530</v>
      </c>
    </row>
    <row r="12694" spans="1:5" x14ac:dyDescent="0.25">
      <c r="A12694" t="s">
        <v>41905</v>
      </c>
      <c r="B12694" t="s">
        <v>20</v>
      </c>
      <c r="C12694" t="s">
        <v>19</v>
      </c>
      <c r="D12694" t="s">
        <v>33</v>
      </c>
      <c r="E12694" t="s">
        <v>530</v>
      </c>
    </row>
    <row r="12695" spans="1:5" x14ac:dyDescent="0.25">
      <c r="A12695" t="s">
        <v>41906</v>
      </c>
      <c r="B12695" t="s">
        <v>20</v>
      </c>
      <c r="C12695" t="s">
        <v>19</v>
      </c>
      <c r="D12695" t="s">
        <v>65</v>
      </c>
      <c r="E12695" t="s">
        <v>771</v>
      </c>
    </row>
    <row r="12696" spans="1:5" x14ac:dyDescent="0.25">
      <c r="A12696" t="s">
        <v>41907</v>
      </c>
      <c r="B12696" t="s">
        <v>20</v>
      </c>
      <c r="C12696" t="s">
        <v>19</v>
      </c>
      <c r="D12696" t="s">
        <v>33</v>
      </c>
      <c r="E12696" t="s">
        <v>530</v>
      </c>
    </row>
    <row r="12697" spans="1:5" x14ac:dyDescent="0.25">
      <c r="A12697" t="s">
        <v>41908</v>
      </c>
      <c r="B12697" t="s">
        <v>20</v>
      </c>
      <c r="C12697" t="s">
        <v>19</v>
      </c>
      <c r="D12697" t="s">
        <v>33</v>
      </c>
      <c r="E12697" t="s">
        <v>538</v>
      </c>
    </row>
    <row r="12698" spans="1:5" x14ac:dyDescent="0.25">
      <c r="A12698" t="s">
        <v>41909</v>
      </c>
      <c r="B12698" t="s">
        <v>20</v>
      </c>
      <c r="C12698" t="s">
        <v>19</v>
      </c>
      <c r="D12698" t="s">
        <v>33</v>
      </c>
      <c r="E12698" t="s">
        <v>533</v>
      </c>
    </row>
    <row r="12699" spans="1:5" x14ac:dyDescent="0.25">
      <c r="A12699" t="s">
        <v>41910</v>
      </c>
      <c r="B12699" t="s">
        <v>20</v>
      </c>
      <c r="C12699" t="s">
        <v>19</v>
      </c>
      <c r="D12699" t="s">
        <v>33</v>
      </c>
      <c r="E12699" t="s">
        <v>530</v>
      </c>
    </row>
    <row r="12700" spans="1:5" x14ac:dyDescent="0.25">
      <c r="A12700" t="s">
        <v>41911</v>
      </c>
      <c r="B12700" t="s">
        <v>20</v>
      </c>
      <c r="C12700" t="s">
        <v>19</v>
      </c>
      <c r="D12700" t="s">
        <v>33</v>
      </c>
      <c r="E12700" t="s">
        <v>562</v>
      </c>
    </row>
    <row r="12701" spans="1:5" x14ac:dyDescent="0.25">
      <c r="A12701" t="s">
        <v>41912</v>
      </c>
      <c r="B12701" t="s">
        <v>20</v>
      </c>
      <c r="C12701" t="s">
        <v>19</v>
      </c>
      <c r="D12701" t="s">
        <v>33</v>
      </c>
      <c r="E12701" t="s">
        <v>533</v>
      </c>
    </row>
    <row r="12702" spans="1:5" x14ac:dyDescent="0.25">
      <c r="A12702" t="s">
        <v>41913</v>
      </c>
      <c r="B12702" t="s">
        <v>20</v>
      </c>
      <c r="C12702" t="s">
        <v>19</v>
      </c>
      <c r="D12702" t="s">
        <v>33</v>
      </c>
      <c r="E12702" t="s">
        <v>533</v>
      </c>
    </row>
    <row r="12703" spans="1:5" x14ac:dyDescent="0.25">
      <c r="A12703" t="s">
        <v>44416</v>
      </c>
      <c r="B12703" t="s">
        <v>20</v>
      </c>
      <c r="C12703" t="s">
        <v>19</v>
      </c>
      <c r="D12703" t="s">
        <v>66</v>
      </c>
      <c r="E12703" t="s">
        <v>533</v>
      </c>
    </row>
    <row r="12704" spans="1:5" x14ac:dyDescent="0.25">
      <c r="A12704" t="s">
        <v>41914</v>
      </c>
      <c r="B12704" t="s">
        <v>20</v>
      </c>
      <c r="C12704" t="s">
        <v>19</v>
      </c>
      <c r="D12704" t="s">
        <v>33</v>
      </c>
      <c r="E12704" t="s">
        <v>530</v>
      </c>
    </row>
    <row r="12705" spans="1:5" x14ac:dyDescent="0.25">
      <c r="A12705" t="s">
        <v>41915</v>
      </c>
      <c r="B12705" t="s">
        <v>20</v>
      </c>
      <c r="C12705" t="s">
        <v>19</v>
      </c>
      <c r="D12705" t="s">
        <v>33</v>
      </c>
      <c r="E12705" t="s">
        <v>538</v>
      </c>
    </row>
    <row r="12706" spans="1:5" x14ac:dyDescent="0.25">
      <c r="A12706" t="s">
        <v>41916</v>
      </c>
      <c r="B12706" t="s">
        <v>20</v>
      </c>
      <c r="C12706" t="s">
        <v>19</v>
      </c>
      <c r="D12706" t="s">
        <v>33</v>
      </c>
      <c r="E12706" t="s">
        <v>530</v>
      </c>
    </row>
    <row r="12707" spans="1:5" x14ac:dyDescent="0.25">
      <c r="A12707" t="s">
        <v>41917</v>
      </c>
      <c r="B12707" t="s">
        <v>20</v>
      </c>
      <c r="C12707" t="s">
        <v>19</v>
      </c>
      <c r="D12707" t="s">
        <v>33</v>
      </c>
      <c r="E12707" t="s">
        <v>530</v>
      </c>
    </row>
    <row r="12708" spans="1:5" x14ac:dyDescent="0.25">
      <c r="A12708" t="s">
        <v>41918</v>
      </c>
      <c r="B12708" t="s">
        <v>20</v>
      </c>
      <c r="C12708" t="s">
        <v>19</v>
      </c>
      <c r="D12708" t="s">
        <v>33</v>
      </c>
      <c r="E12708" t="s">
        <v>533</v>
      </c>
    </row>
    <row r="12709" spans="1:5" x14ac:dyDescent="0.25">
      <c r="A12709" t="s">
        <v>41919</v>
      </c>
      <c r="B12709" t="s">
        <v>20</v>
      </c>
      <c r="C12709" t="s">
        <v>19</v>
      </c>
      <c r="D12709" t="s">
        <v>33</v>
      </c>
      <c r="E12709" t="s">
        <v>772</v>
      </c>
    </row>
    <row r="12710" spans="1:5" x14ac:dyDescent="0.25">
      <c r="A12710" t="s">
        <v>41920</v>
      </c>
      <c r="B12710" t="s">
        <v>20</v>
      </c>
      <c r="C12710" t="s">
        <v>19</v>
      </c>
      <c r="D12710" t="s">
        <v>33</v>
      </c>
      <c r="E12710" t="s">
        <v>530</v>
      </c>
    </row>
    <row r="12711" spans="1:5" x14ac:dyDescent="0.25">
      <c r="A12711" t="s">
        <v>41921</v>
      </c>
      <c r="B12711" t="s">
        <v>20</v>
      </c>
      <c r="C12711" t="s">
        <v>19</v>
      </c>
      <c r="D12711" t="s">
        <v>33</v>
      </c>
      <c r="E12711" t="s">
        <v>538</v>
      </c>
    </row>
    <row r="12712" spans="1:5" x14ac:dyDescent="0.25">
      <c r="A12712" t="s">
        <v>41922</v>
      </c>
      <c r="B12712" t="s">
        <v>20</v>
      </c>
      <c r="C12712" t="s">
        <v>19</v>
      </c>
      <c r="D12712" t="s">
        <v>33</v>
      </c>
      <c r="E12712" t="s">
        <v>538</v>
      </c>
    </row>
    <row r="12713" spans="1:5" x14ac:dyDescent="0.25">
      <c r="A12713" t="s">
        <v>41923</v>
      </c>
      <c r="B12713" t="s">
        <v>20</v>
      </c>
      <c r="C12713" t="s">
        <v>19</v>
      </c>
      <c r="D12713" t="s">
        <v>33</v>
      </c>
      <c r="E12713" t="s">
        <v>562</v>
      </c>
    </row>
    <row r="12714" spans="1:5" x14ac:dyDescent="0.25">
      <c r="A12714" t="s">
        <v>41924</v>
      </c>
      <c r="B12714" t="s">
        <v>20</v>
      </c>
      <c r="C12714" t="s">
        <v>19</v>
      </c>
      <c r="D12714" t="s">
        <v>33</v>
      </c>
      <c r="E12714" t="s">
        <v>530</v>
      </c>
    </row>
    <row r="12715" spans="1:5" x14ac:dyDescent="0.25">
      <c r="A12715" t="s">
        <v>41925</v>
      </c>
      <c r="B12715" t="s">
        <v>20</v>
      </c>
      <c r="C12715" t="s">
        <v>19</v>
      </c>
      <c r="D12715" t="s">
        <v>33</v>
      </c>
      <c r="E12715" t="s">
        <v>530</v>
      </c>
    </row>
    <row r="12716" spans="1:5" x14ac:dyDescent="0.25">
      <c r="A12716" t="s">
        <v>41926</v>
      </c>
      <c r="B12716" t="s">
        <v>20</v>
      </c>
      <c r="C12716" t="s">
        <v>19</v>
      </c>
      <c r="D12716" t="s">
        <v>33</v>
      </c>
      <c r="E12716" t="s">
        <v>530</v>
      </c>
    </row>
    <row r="12717" spans="1:5" x14ac:dyDescent="0.25">
      <c r="A12717" t="s">
        <v>41927</v>
      </c>
      <c r="B12717" t="s">
        <v>20</v>
      </c>
      <c r="C12717" t="s">
        <v>19</v>
      </c>
      <c r="D12717" t="s">
        <v>33</v>
      </c>
      <c r="E12717" t="s">
        <v>538</v>
      </c>
    </row>
    <row r="12718" spans="1:5" x14ac:dyDescent="0.25">
      <c r="A12718" t="s">
        <v>41928</v>
      </c>
      <c r="B12718" t="s">
        <v>20</v>
      </c>
      <c r="C12718" t="s">
        <v>19</v>
      </c>
      <c r="D12718" t="s">
        <v>33</v>
      </c>
      <c r="E12718" t="s">
        <v>530</v>
      </c>
    </row>
    <row r="12719" spans="1:5" x14ac:dyDescent="0.25">
      <c r="A12719" t="s">
        <v>41929</v>
      </c>
      <c r="B12719" t="s">
        <v>20</v>
      </c>
      <c r="C12719" t="s">
        <v>19</v>
      </c>
      <c r="D12719" t="s">
        <v>33</v>
      </c>
      <c r="E12719" t="s">
        <v>538</v>
      </c>
    </row>
    <row r="12720" spans="1:5" x14ac:dyDescent="0.25">
      <c r="A12720" t="s">
        <v>41930</v>
      </c>
      <c r="B12720" t="s">
        <v>20</v>
      </c>
      <c r="C12720" t="s">
        <v>19</v>
      </c>
      <c r="D12720" t="s">
        <v>33</v>
      </c>
      <c r="E12720" t="s">
        <v>538</v>
      </c>
    </row>
    <row r="12721" spans="1:5" x14ac:dyDescent="0.25">
      <c r="A12721" t="s">
        <v>41931</v>
      </c>
      <c r="B12721" t="s">
        <v>20</v>
      </c>
      <c r="C12721" t="s">
        <v>19</v>
      </c>
      <c r="D12721" t="s">
        <v>33</v>
      </c>
      <c r="E12721" t="s">
        <v>538</v>
      </c>
    </row>
    <row r="12722" spans="1:5" x14ac:dyDescent="0.25">
      <c r="A12722" t="s">
        <v>41932</v>
      </c>
      <c r="B12722" t="s">
        <v>20</v>
      </c>
      <c r="C12722" t="s">
        <v>19</v>
      </c>
      <c r="D12722" t="s">
        <v>65</v>
      </c>
      <c r="E12722" t="s">
        <v>533</v>
      </c>
    </row>
    <row r="12723" spans="1:5" x14ac:dyDescent="0.25">
      <c r="A12723" t="s">
        <v>41933</v>
      </c>
      <c r="B12723" t="s">
        <v>20</v>
      </c>
      <c r="C12723" t="s">
        <v>19</v>
      </c>
      <c r="D12723" t="s">
        <v>33</v>
      </c>
      <c r="E12723" t="s">
        <v>530</v>
      </c>
    </row>
    <row r="12724" spans="1:5" x14ac:dyDescent="0.25">
      <c r="A12724" t="s">
        <v>41934</v>
      </c>
      <c r="B12724" t="s">
        <v>20</v>
      </c>
      <c r="C12724" t="s">
        <v>19</v>
      </c>
      <c r="D12724" t="s">
        <v>33</v>
      </c>
      <c r="E12724" t="s">
        <v>530</v>
      </c>
    </row>
    <row r="12725" spans="1:5" x14ac:dyDescent="0.25">
      <c r="A12725" t="s">
        <v>41935</v>
      </c>
      <c r="B12725" t="s">
        <v>20</v>
      </c>
      <c r="C12725" t="s">
        <v>19</v>
      </c>
      <c r="D12725" t="s">
        <v>33</v>
      </c>
      <c r="E12725" t="s">
        <v>530</v>
      </c>
    </row>
    <row r="12726" spans="1:5" x14ac:dyDescent="0.25">
      <c r="A12726" t="s">
        <v>41936</v>
      </c>
      <c r="B12726" t="s">
        <v>20</v>
      </c>
      <c r="C12726" t="s">
        <v>19</v>
      </c>
      <c r="D12726" t="s">
        <v>33</v>
      </c>
      <c r="E12726" t="s">
        <v>538</v>
      </c>
    </row>
    <row r="12727" spans="1:5" x14ac:dyDescent="0.25">
      <c r="A12727" t="s">
        <v>41937</v>
      </c>
      <c r="B12727" t="s">
        <v>20</v>
      </c>
      <c r="C12727" t="s">
        <v>19</v>
      </c>
      <c r="D12727" t="s">
        <v>33</v>
      </c>
      <c r="E12727" t="s">
        <v>533</v>
      </c>
    </row>
    <row r="12728" spans="1:5" x14ac:dyDescent="0.25">
      <c r="A12728" t="s">
        <v>41938</v>
      </c>
      <c r="B12728" t="s">
        <v>20</v>
      </c>
      <c r="C12728" t="s">
        <v>19</v>
      </c>
      <c r="D12728" t="s">
        <v>33</v>
      </c>
      <c r="E12728" t="s">
        <v>530</v>
      </c>
    </row>
    <row r="12729" spans="1:5" x14ac:dyDescent="0.25">
      <c r="A12729" t="s">
        <v>41939</v>
      </c>
      <c r="B12729" t="s">
        <v>20</v>
      </c>
      <c r="C12729" t="s">
        <v>19</v>
      </c>
      <c r="D12729" t="s">
        <v>33</v>
      </c>
      <c r="E12729" t="s">
        <v>538</v>
      </c>
    </row>
    <row r="12730" spans="1:5" x14ac:dyDescent="0.25">
      <c r="A12730" t="s">
        <v>41940</v>
      </c>
      <c r="B12730" t="s">
        <v>20</v>
      </c>
      <c r="C12730" t="s">
        <v>19</v>
      </c>
      <c r="D12730" t="s">
        <v>33</v>
      </c>
      <c r="E12730" t="s">
        <v>530</v>
      </c>
    </row>
    <row r="12731" spans="1:5" x14ac:dyDescent="0.25">
      <c r="A12731" t="s">
        <v>41941</v>
      </c>
      <c r="B12731" t="s">
        <v>20</v>
      </c>
      <c r="C12731" t="s">
        <v>19</v>
      </c>
      <c r="D12731" t="s">
        <v>33</v>
      </c>
      <c r="E12731" t="s">
        <v>530</v>
      </c>
    </row>
    <row r="12732" spans="1:5" x14ac:dyDescent="0.25">
      <c r="A12732" t="s">
        <v>41942</v>
      </c>
      <c r="B12732" t="s">
        <v>20</v>
      </c>
      <c r="C12732" t="s">
        <v>19</v>
      </c>
      <c r="D12732" t="s">
        <v>33</v>
      </c>
      <c r="E12732" t="s">
        <v>533</v>
      </c>
    </row>
    <row r="12733" spans="1:5" x14ac:dyDescent="0.25">
      <c r="A12733" t="s">
        <v>44417</v>
      </c>
      <c r="B12733" t="s">
        <v>20</v>
      </c>
      <c r="C12733" t="s">
        <v>19</v>
      </c>
      <c r="D12733" t="s">
        <v>65</v>
      </c>
      <c r="E12733" t="s">
        <v>533</v>
      </c>
    </row>
    <row r="12734" spans="1:5" x14ac:dyDescent="0.25">
      <c r="A12734" t="s">
        <v>44418</v>
      </c>
      <c r="B12734" t="s">
        <v>20</v>
      </c>
      <c r="C12734" t="s">
        <v>19</v>
      </c>
      <c r="D12734" t="s">
        <v>65</v>
      </c>
      <c r="E12734" t="s">
        <v>533</v>
      </c>
    </row>
    <row r="12735" spans="1:5" x14ac:dyDescent="0.25">
      <c r="A12735" t="s">
        <v>44419</v>
      </c>
      <c r="B12735" t="s">
        <v>20</v>
      </c>
      <c r="C12735" t="s">
        <v>19</v>
      </c>
      <c r="D12735" t="s">
        <v>65</v>
      </c>
      <c r="E12735" t="s">
        <v>533</v>
      </c>
    </row>
    <row r="12736" spans="1:5" x14ac:dyDescent="0.25">
      <c r="A12736" t="s">
        <v>41943</v>
      </c>
      <c r="B12736" t="s">
        <v>20</v>
      </c>
      <c r="C12736" t="s">
        <v>19</v>
      </c>
      <c r="D12736" t="s">
        <v>33</v>
      </c>
      <c r="E12736" t="s">
        <v>702</v>
      </c>
    </row>
    <row r="12737" spans="1:5" x14ac:dyDescent="0.25">
      <c r="A12737" t="s">
        <v>41944</v>
      </c>
      <c r="B12737" t="s">
        <v>20</v>
      </c>
      <c r="C12737" t="s">
        <v>19</v>
      </c>
      <c r="D12737" t="s">
        <v>33</v>
      </c>
      <c r="E12737" t="s">
        <v>502</v>
      </c>
    </row>
    <row r="12738" spans="1:5" x14ac:dyDescent="0.25">
      <c r="A12738" t="s">
        <v>41945</v>
      </c>
      <c r="B12738" t="s">
        <v>20</v>
      </c>
      <c r="C12738" t="s">
        <v>19</v>
      </c>
      <c r="D12738" t="s">
        <v>33</v>
      </c>
      <c r="E12738" t="s">
        <v>538</v>
      </c>
    </row>
    <row r="12739" spans="1:5" x14ac:dyDescent="0.25">
      <c r="A12739" t="s">
        <v>41946</v>
      </c>
      <c r="B12739" t="s">
        <v>20</v>
      </c>
      <c r="C12739" t="s">
        <v>19</v>
      </c>
      <c r="D12739" t="s">
        <v>33</v>
      </c>
      <c r="E12739" t="s">
        <v>533</v>
      </c>
    </row>
    <row r="12740" spans="1:5" x14ac:dyDescent="0.25">
      <c r="A12740" t="s">
        <v>41947</v>
      </c>
      <c r="B12740" t="s">
        <v>20</v>
      </c>
      <c r="C12740" t="s">
        <v>19</v>
      </c>
      <c r="D12740" t="s">
        <v>69</v>
      </c>
      <c r="E12740" t="s">
        <v>530</v>
      </c>
    </row>
    <row r="12741" spans="1:5" x14ac:dyDescent="0.25">
      <c r="A12741" t="s">
        <v>41948</v>
      </c>
      <c r="B12741" t="s">
        <v>20</v>
      </c>
      <c r="C12741" t="s">
        <v>19</v>
      </c>
      <c r="D12741" t="s">
        <v>33</v>
      </c>
      <c r="E12741" t="s">
        <v>530</v>
      </c>
    </row>
    <row r="12742" spans="1:5" x14ac:dyDescent="0.25">
      <c r="A12742" t="s">
        <v>44420</v>
      </c>
      <c r="B12742" t="s">
        <v>20</v>
      </c>
      <c r="C12742" t="s">
        <v>19</v>
      </c>
      <c r="D12742" t="s">
        <v>65</v>
      </c>
      <c r="E12742" t="s">
        <v>533</v>
      </c>
    </row>
    <row r="12743" spans="1:5" x14ac:dyDescent="0.25">
      <c r="A12743" t="s">
        <v>41949</v>
      </c>
      <c r="B12743" t="s">
        <v>20</v>
      </c>
      <c r="C12743" t="s">
        <v>19</v>
      </c>
      <c r="D12743" t="s">
        <v>33</v>
      </c>
      <c r="E12743" t="s">
        <v>538</v>
      </c>
    </row>
    <row r="12744" spans="1:5" x14ac:dyDescent="0.25">
      <c r="A12744" t="s">
        <v>44421</v>
      </c>
      <c r="B12744" t="s">
        <v>20</v>
      </c>
      <c r="C12744" t="s">
        <v>19</v>
      </c>
      <c r="D12744" t="s">
        <v>65</v>
      </c>
      <c r="E12744" t="s">
        <v>533</v>
      </c>
    </row>
    <row r="12745" spans="1:5" x14ac:dyDescent="0.25">
      <c r="A12745" t="s">
        <v>41950</v>
      </c>
      <c r="B12745" t="s">
        <v>20</v>
      </c>
      <c r="C12745" t="s">
        <v>19</v>
      </c>
      <c r="D12745" t="s">
        <v>33</v>
      </c>
      <c r="E12745" t="s">
        <v>533</v>
      </c>
    </row>
    <row r="12746" spans="1:5" x14ac:dyDescent="0.25">
      <c r="A12746" t="s">
        <v>41951</v>
      </c>
      <c r="B12746" t="s">
        <v>20</v>
      </c>
      <c r="C12746" t="s">
        <v>19</v>
      </c>
      <c r="D12746" t="s">
        <v>33</v>
      </c>
      <c r="E12746" t="s">
        <v>530</v>
      </c>
    </row>
    <row r="12747" spans="1:5" x14ac:dyDescent="0.25">
      <c r="A12747" t="s">
        <v>44422</v>
      </c>
      <c r="B12747" t="s">
        <v>20</v>
      </c>
      <c r="C12747" t="s">
        <v>19</v>
      </c>
      <c r="D12747" t="s">
        <v>69</v>
      </c>
      <c r="E12747" t="s">
        <v>530</v>
      </c>
    </row>
    <row r="12748" spans="1:5" x14ac:dyDescent="0.25">
      <c r="A12748" t="s">
        <v>41952</v>
      </c>
      <c r="B12748" t="s">
        <v>20</v>
      </c>
      <c r="C12748" t="s">
        <v>19</v>
      </c>
      <c r="D12748" t="s">
        <v>33</v>
      </c>
      <c r="E12748" t="s">
        <v>530</v>
      </c>
    </row>
    <row r="12749" spans="1:5" x14ac:dyDescent="0.25">
      <c r="A12749" t="s">
        <v>41953</v>
      </c>
      <c r="B12749" t="s">
        <v>20</v>
      </c>
      <c r="C12749" t="s">
        <v>19</v>
      </c>
      <c r="D12749" t="s">
        <v>33</v>
      </c>
      <c r="E12749" t="s">
        <v>530</v>
      </c>
    </row>
    <row r="12750" spans="1:5" x14ac:dyDescent="0.25">
      <c r="A12750" t="s">
        <v>44423</v>
      </c>
      <c r="B12750" t="s">
        <v>20</v>
      </c>
      <c r="C12750" t="s">
        <v>19</v>
      </c>
      <c r="D12750" t="s">
        <v>69</v>
      </c>
      <c r="E12750" t="s">
        <v>533</v>
      </c>
    </row>
    <row r="12751" spans="1:5" x14ac:dyDescent="0.25">
      <c r="A12751" t="s">
        <v>44424</v>
      </c>
      <c r="B12751" t="s">
        <v>20</v>
      </c>
      <c r="C12751" t="s">
        <v>19</v>
      </c>
      <c r="D12751" t="s">
        <v>65</v>
      </c>
      <c r="E12751" t="s">
        <v>533</v>
      </c>
    </row>
    <row r="12752" spans="1:5" x14ac:dyDescent="0.25">
      <c r="A12752" t="s">
        <v>44425</v>
      </c>
      <c r="B12752" t="s">
        <v>20</v>
      </c>
      <c r="C12752" t="s">
        <v>19</v>
      </c>
      <c r="D12752" t="s">
        <v>65</v>
      </c>
      <c r="E12752" t="s">
        <v>533</v>
      </c>
    </row>
    <row r="12753" spans="1:5" x14ac:dyDescent="0.25">
      <c r="A12753" t="s">
        <v>41954</v>
      </c>
      <c r="B12753" t="s">
        <v>20</v>
      </c>
      <c r="C12753" t="s">
        <v>19</v>
      </c>
      <c r="D12753" t="s">
        <v>33</v>
      </c>
      <c r="E12753" t="s">
        <v>530</v>
      </c>
    </row>
    <row r="12754" spans="1:5" x14ac:dyDescent="0.25">
      <c r="A12754" t="s">
        <v>41955</v>
      </c>
      <c r="B12754" t="s">
        <v>20</v>
      </c>
      <c r="C12754" t="s">
        <v>19</v>
      </c>
      <c r="D12754" t="s">
        <v>33</v>
      </c>
      <c r="E12754" t="s">
        <v>538</v>
      </c>
    </row>
    <row r="12755" spans="1:5" x14ac:dyDescent="0.25">
      <c r="A12755" t="s">
        <v>41956</v>
      </c>
      <c r="B12755" t="s">
        <v>20</v>
      </c>
      <c r="C12755" t="s">
        <v>19</v>
      </c>
      <c r="D12755" t="s">
        <v>33</v>
      </c>
      <c r="E12755" t="s">
        <v>530</v>
      </c>
    </row>
    <row r="12756" spans="1:5" x14ac:dyDescent="0.25">
      <c r="A12756" t="s">
        <v>41957</v>
      </c>
      <c r="B12756" t="s">
        <v>20</v>
      </c>
      <c r="C12756" t="s">
        <v>19</v>
      </c>
      <c r="D12756" t="s">
        <v>33</v>
      </c>
      <c r="E12756" t="s">
        <v>523</v>
      </c>
    </row>
    <row r="12757" spans="1:5" x14ac:dyDescent="0.25">
      <c r="A12757" t="s">
        <v>41958</v>
      </c>
      <c r="B12757" t="s">
        <v>20</v>
      </c>
      <c r="C12757" t="s">
        <v>19</v>
      </c>
      <c r="D12757" t="s">
        <v>33</v>
      </c>
      <c r="E12757" t="s">
        <v>538</v>
      </c>
    </row>
    <row r="12758" spans="1:5" x14ac:dyDescent="0.25">
      <c r="A12758" t="s">
        <v>41959</v>
      </c>
      <c r="B12758" t="s">
        <v>20</v>
      </c>
      <c r="C12758" t="s">
        <v>19</v>
      </c>
      <c r="D12758" t="s">
        <v>33</v>
      </c>
      <c r="E12758" t="s">
        <v>702</v>
      </c>
    </row>
    <row r="12759" spans="1:5" x14ac:dyDescent="0.25">
      <c r="A12759" t="s">
        <v>41960</v>
      </c>
      <c r="B12759" t="s">
        <v>20</v>
      </c>
      <c r="C12759" t="s">
        <v>19</v>
      </c>
      <c r="D12759" t="s">
        <v>33</v>
      </c>
      <c r="E12759" t="s">
        <v>530</v>
      </c>
    </row>
    <row r="12760" spans="1:5" x14ac:dyDescent="0.25">
      <c r="A12760" t="s">
        <v>41961</v>
      </c>
      <c r="B12760" t="s">
        <v>20</v>
      </c>
      <c r="C12760" t="s">
        <v>19</v>
      </c>
      <c r="D12760" t="s">
        <v>33</v>
      </c>
      <c r="E12760" t="s">
        <v>533</v>
      </c>
    </row>
    <row r="12761" spans="1:5" x14ac:dyDescent="0.25">
      <c r="A12761" t="s">
        <v>41962</v>
      </c>
      <c r="B12761" t="s">
        <v>20</v>
      </c>
      <c r="C12761" t="s">
        <v>19</v>
      </c>
      <c r="D12761" t="s">
        <v>33</v>
      </c>
      <c r="E12761" t="s">
        <v>530</v>
      </c>
    </row>
    <row r="12762" spans="1:5" x14ac:dyDescent="0.25">
      <c r="A12762" t="s">
        <v>41963</v>
      </c>
      <c r="B12762" t="s">
        <v>20</v>
      </c>
      <c r="C12762" t="s">
        <v>19</v>
      </c>
      <c r="D12762" t="s">
        <v>33</v>
      </c>
      <c r="E12762" t="s">
        <v>538</v>
      </c>
    </row>
    <row r="12763" spans="1:5" x14ac:dyDescent="0.25">
      <c r="A12763" t="s">
        <v>41964</v>
      </c>
      <c r="B12763" t="s">
        <v>20</v>
      </c>
      <c r="C12763" t="s">
        <v>19</v>
      </c>
      <c r="D12763" t="s">
        <v>33</v>
      </c>
      <c r="E12763" t="s">
        <v>538</v>
      </c>
    </row>
    <row r="12764" spans="1:5" x14ac:dyDescent="0.25">
      <c r="A12764" t="s">
        <v>44426</v>
      </c>
      <c r="B12764" t="s">
        <v>20</v>
      </c>
      <c r="C12764" t="s">
        <v>19</v>
      </c>
      <c r="D12764" t="s">
        <v>69</v>
      </c>
      <c r="E12764" t="s">
        <v>530</v>
      </c>
    </row>
    <row r="12765" spans="1:5" x14ac:dyDescent="0.25">
      <c r="A12765" t="s">
        <v>41965</v>
      </c>
      <c r="B12765" t="s">
        <v>20</v>
      </c>
      <c r="C12765" t="s">
        <v>19</v>
      </c>
      <c r="D12765" t="s">
        <v>33</v>
      </c>
      <c r="E12765" t="s">
        <v>538</v>
      </c>
    </row>
    <row r="12766" spans="1:5" x14ac:dyDescent="0.25">
      <c r="A12766" t="s">
        <v>41966</v>
      </c>
      <c r="B12766" t="s">
        <v>20</v>
      </c>
      <c r="C12766" t="s">
        <v>19</v>
      </c>
      <c r="D12766" t="s">
        <v>33</v>
      </c>
      <c r="E12766" t="s">
        <v>533</v>
      </c>
    </row>
    <row r="12767" spans="1:5" x14ac:dyDescent="0.25">
      <c r="A12767" t="s">
        <v>41967</v>
      </c>
      <c r="B12767" t="s">
        <v>20</v>
      </c>
      <c r="C12767" t="s">
        <v>19</v>
      </c>
      <c r="D12767" t="s">
        <v>33</v>
      </c>
      <c r="E12767" t="s">
        <v>538</v>
      </c>
    </row>
    <row r="12768" spans="1:5" x14ac:dyDescent="0.25">
      <c r="A12768" t="s">
        <v>41968</v>
      </c>
      <c r="B12768" t="s">
        <v>20</v>
      </c>
      <c r="C12768" t="s">
        <v>19</v>
      </c>
      <c r="D12768" t="s">
        <v>33</v>
      </c>
      <c r="E12768" t="s">
        <v>530</v>
      </c>
    </row>
    <row r="12769" spans="1:5" x14ac:dyDescent="0.25">
      <c r="A12769" t="s">
        <v>41969</v>
      </c>
      <c r="B12769" t="s">
        <v>20</v>
      </c>
      <c r="C12769" t="s">
        <v>19</v>
      </c>
      <c r="D12769" t="s">
        <v>33</v>
      </c>
      <c r="E12769" t="s">
        <v>533</v>
      </c>
    </row>
    <row r="12770" spans="1:5" x14ac:dyDescent="0.25">
      <c r="A12770" t="s">
        <v>41970</v>
      </c>
      <c r="B12770" t="s">
        <v>20</v>
      </c>
      <c r="C12770" t="s">
        <v>19</v>
      </c>
      <c r="D12770" t="s">
        <v>33</v>
      </c>
      <c r="E12770" t="s">
        <v>530</v>
      </c>
    </row>
    <row r="12771" spans="1:5" x14ac:dyDescent="0.25">
      <c r="A12771" t="s">
        <v>41971</v>
      </c>
      <c r="B12771" t="s">
        <v>20</v>
      </c>
      <c r="C12771" t="s">
        <v>19</v>
      </c>
      <c r="D12771" t="s">
        <v>33</v>
      </c>
      <c r="E12771" t="s">
        <v>553</v>
      </c>
    </row>
    <row r="12772" spans="1:5" x14ac:dyDescent="0.25">
      <c r="A12772" t="s">
        <v>41972</v>
      </c>
      <c r="B12772" t="s">
        <v>20</v>
      </c>
      <c r="C12772" t="s">
        <v>19</v>
      </c>
      <c r="D12772" t="s">
        <v>33</v>
      </c>
      <c r="E12772" t="s">
        <v>538</v>
      </c>
    </row>
    <row r="12773" spans="1:5" x14ac:dyDescent="0.25">
      <c r="A12773" t="s">
        <v>44427</v>
      </c>
      <c r="B12773" t="s">
        <v>20</v>
      </c>
      <c r="C12773" t="s">
        <v>19</v>
      </c>
      <c r="D12773" t="s">
        <v>69</v>
      </c>
      <c r="E12773" t="s">
        <v>530</v>
      </c>
    </row>
    <row r="12774" spans="1:5" x14ac:dyDescent="0.25">
      <c r="A12774" t="s">
        <v>41973</v>
      </c>
      <c r="B12774" t="s">
        <v>20</v>
      </c>
      <c r="C12774" t="s">
        <v>19</v>
      </c>
      <c r="D12774" t="s">
        <v>33</v>
      </c>
      <c r="E12774" t="s">
        <v>553</v>
      </c>
    </row>
    <row r="12775" spans="1:5" x14ac:dyDescent="0.25">
      <c r="A12775" t="s">
        <v>41974</v>
      </c>
      <c r="B12775" t="s">
        <v>20</v>
      </c>
      <c r="C12775" t="s">
        <v>19</v>
      </c>
      <c r="D12775" t="s">
        <v>33</v>
      </c>
      <c r="E12775" t="s">
        <v>562</v>
      </c>
    </row>
    <row r="12776" spans="1:5" x14ac:dyDescent="0.25">
      <c r="A12776" t="s">
        <v>41975</v>
      </c>
      <c r="B12776" t="s">
        <v>20</v>
      </c>
      <c r="C12776" t="s">
        <v>19</v>
      </c>
      <c r="D12776" t="s">
        <v>33</v>
      </c>
      <c r="E12776" t="s">
        <v>562</v>
      </c>
    </row>
    <row r="12777" spans="1:5" x14ac:dyDescent="0.25">
      <c r="A12777" t="s">
        <v>41976</v>
      </c>
      <c r="B12777" t="s">
        <v>20</v>
      </c>
      <c r="C12777" t="s">
        <v>19</v>
      </c>
      <c r="D12777" t="s">
        <v>33</v>
      </c>
      <c r="E12777" t="s">
        <v>593</v>
      </c>
    </row>
    <row r="12778" spans="1:5" x14ac:dyDescent="0.25">
      <c r="A12778" t="s">
        <v>41977</v>
      </c>
      <c r="B12778" t="s">
        <v>20</v>
      </c>
      <c r="C12778" t="s">
        <v>19</v>
      </c>
      <c r="D12778" t="s">
        <v>33</v>
      </c>
      <c r="E12778" t="s">
        <v>530</v>
      </c>
    </row>
    <row r="12779" spans="1:5" x14ac:dyDescent="0.25">
      <c r="A12779" t="s">
        <v>41978</v>
      </c>
      <c r="B12779" t="s">
        <v>20</v>
      </c>
      <c r="C12779" t="s">
        <v>19</v>
      </c>
      <c r="D12779" t="s">
        <v>33</v>
      </c>
      <c r="E12779" t="s">
        <v>530</v>
      </c>
    </row>
    <row r="12780" spans="1:5" x14ac:dyDescent="0.25">
      <c r="A12780" t="s">
        <v>41979</v>
      </c>
      <c r="B12780" t="s">
        <v>20</v>
      </c>
      <c r="C12780" t="s">
        <v>19</v>
      </c>
      <c r="D12780" t="s">
        <v>33</v>
      </c>
      <c r="E12780" t="s">
        <v>530</v>
      </c>
    </row>
    <row r="12781" spans="1:5" x14ac:dyDescent="0.25">
      <c r="A12781" t="s">
        <v>41980</v>
      </c>
      <c r="B12781" t="s">
        <v>20</v>
      </c>
      <c r="C12781" t="s">
        <v>19</v>
      </c>
      <c r="D12781" t="s">
        <v>69</v>
      </c>
      <c r="E12781" t="s">
        <v>530</v>
      </c>
    </row>
    <row r="12782" spans="1:5" x14ac:dyDescent="0.25">
      <c r="A12782" t="s">
        <v>44428</v>
      </c>
      <c r="B12782" t="s">
        <v>20</v>
      </c>
      <c r="C12782" t="s">
        <v>19</v>
      </c>
      <c r="D12782" t="s">
        <v>65</v>
      </c>
      <c r="E12782" t="s">
        <v>533</v>
      </c>
    </row>
    <row r="12783" spans="1:5" x14ac:dyDescent="0.25">
      <c r="A12783" t="s">
        <v>44429</v>
      </c>
      <c r="B12783" t="s">
        <v>20</v>
      </c>
      <c r="C12783" t="s">
        <v>19</v>
      </c>
      <c r="D12783" t="s">
        <v>65</v>
      </c>
      <c r="E12783" t="s">
        <v>533</v>
      </c>
    </row>
    <row r="12784" spans="1:5" x14ac:dyDescent="0.25">
      <c r="A12784" t="s">
        <v>41981</v>
      </c>
      <c r="B12784" t="s">
        <v>20</v>
      </c>
      <c r="C12784" t="s">
        <v>19</v>
      </c>
      <c r="D12784" t="s">
        <v>33</v>
      </c>
      <c r="E12784" t="s">
        <v>530</v>
      </c>
    </row>
    <row r="12785" spans="1:5" x14ac:dyDescent="0.25">
      <c r="A12785" t="s">
        <v>41982</v>
      </c>
      <c r="B12785" t="s">
        <v>20</v>
      </c>
      <c r="C12785" t="s">
        <v>19</v>
      </c>
      <c r="D12785" t="s">
        <v>33</v>
      </c>
      <c r="E12785" t="s">
        <v>553</v>
      </c>
    </row>
    <row r="12786" spans="1:5" x14ac:dyDescent="0.25">
      <c r="A12786" t="s">
        <v>41983</v>
      </c>
      <c r="B12786" t="s">
        <v>20</v>
      </c>
      <c r="C12786" t="s">
        <v>19</v>
      </c>
      <c r="D12786" t="s">
        <v>33</v>
      </c>
      <c r="E12786" t="s">
        <v>771</v>
      </c>
    </row>
    <row r="12787" spans="1:5" x14ac:dyDescent="0.25">
      <c r="A12787" t="s">
        <v>41984</v>
      </c>
      <c r="B12787" t="s">
        <v>20</v>
      </c>
      <c r="C12787" t="s">
        <v>19</v>
      </c>
      <c r="D12787" t="s">
        <v>33</v>
      </c>
      <c r="E12787" t="s">
        <v>538</v>
      </c>
    </row>
    <row r="12788" spans="1:5" x14ac:dyDescent="0.25">
      <c r="A12788" t="s">
        <v>41985</v>
      </c>
      <c r="B12788" t="s">
        <v>20</v>
      </c>
      <c r="C12788" t="s">
        <v>19</v>
      </c>
      <c r="D12788" t="s">
        <v>33</v>
      </c>
      <c r="E12788" t="s">
        <v>538</v>
      </c>
    </row>
    <row r="12789" spans="1:5" x14ac:dyDescent="0.25">
      <c r="A12789" t="s">
        <v>41986</v>
      </c>
      <c r="B12789" t="s">
        <v>20</v>
      </c>
      <c r="C12789" t="s">
        <v>19</v>
      </c>
      <c r="D12789" t="s">
        <v>33</v>
      </c>
      <c r="E12789" t="s">
        <v>530</v>
      </c>
    </row>
    <row r="12790" spans="1:5" x14ac:dyDescent="0.25">
      <c r="A12790" t="s">
        <v>41987</v>
      </c>
      <c r="B12790" t="s">
        <v>20</v>
      </c>
      <c r="C12790" t="s">
        <v>19</v>
      </c>
      <c r="D12790" t="s">
        <v>33</v>
      </c>
      <c r="E12790" t="s">
        <v>530</v>
      </c>
    </row>
    <row r="12791" spans="1:5" x14ac:dyDescent="0.25">
      <c r="A12791" t="s">
        <v>41988</v>
      </c>
      <c r="B12791" t="s">
        <v>20</v>
      </c>
      <c r="C12791" t="s">
        <v>19</v>
      </c>
      <c r="D12791" t="s">
        <v>33</v>
      </c>
      <c r="E12791" t="s">
        <v>533</v>
      </c>
    </row>
    <row r="12792" spans="1:5" x14ac:dyDescent="0.25">
      <c r="A12792" t="s">
        <v>41989</v>
      </c>
      <c r="B12792" t="s">
        <v>20</v>
      </c>
      <c r="C12792" t="s">
        <v>19</v>
      </c>
      <c r="D12792" t="s">
        <v>33</v>
      </c>
      <c r="E12792" t="s">
        <v>562</v>
      </c>
    </row>
    <row r="12793" spans="1:5" x14ac:dyDescent="0.25">
      <c r="A12793" t="s">
        <v>41990</v>
      </c>
      <c r="B12793" t="s">
        <v>20</v>
      </c>
      <c r="C12793" t="s">
        <v>19</v>
      </c>
      <c r="D12793" t="s">
        <v>33</v>
      </c>
      <c r="E12793" t="s">
        <v>530</v>
      </c>
    </row>
    <row r="12794" spans="1:5" x14ac:dyDescent="0.25">
      <c r="A12794" t="s">
        <v>41991</v>
      </c>
      <c r="B12794" t="s">
        <v>20</v>
      </c>
      <c r="C12794" t="s">
        <v>19</v>
      </c>
      <c r="D12794" t="s">
        <v>33</v>
      </c>
      <c r="E12794" t="s">
        <v>530</v>
      </c>
    </row>
    <row r="12795" spans="1:5" x14ac:dyDescent="0.25">
      <c r="A12795" t="s">
        <v>41992</v>
      </c>
      <c r="B12795" t="s">
        <v>20</v>
      </c>
      <c r="C12795" t="s">
        <v>19</v>
      </c>
      <c r="D12795" t="s">
        <v>33</v>
      </c>
      <c r="E12795" t="s">
        <v>562</v>
      </c>
    </row>
    <row r="12796" spans="1:5" x14ac:dyDescent="0.25">
      <c r="A12796" t="s">
        <v>41993</v>
      </c>
      <c r="B12796" t="s">
        <v>20</v>
      </c>
      <c r="C12796" t="s">
        <v>19</v>
      </c>
      <c r="D12796" t="s">
        <v>33</v>
      </c>
      <c r="E12796" t="s">
        <v>530</v>
      </c>
    </row>
    <row r="12797" spans="1:5" x14ac:dyDescent="0.25">
      <c r="A12797" t="s">
        <v>41994</v>
      </c>
      <c r="B12797" t="s">
        <v>20</v>
      </c>
      <c r="C12797" t="s">
        <v>19</v>
      </c>
      <c r="D12797" t="s">
        <v>33</v>
      </c>
      <c r="E12797" t="s">
        <v>530</v>
      </c>
    </row>
    <row r="12798" spans="1:5" x14ac:dyDescent="0.25">
      <c r="A12798" t="s">
        <v>41995</v>
      </c>
      <c r="B12798" t="s">
        <v>20</v>
      </c>
      <c r="C12798" t="s">
        <v>19</v>
      </c>
      <c r="D12798" t="s">
        <v>33</v>
      </c>
      <c r="E12798" t="s">
        <v>538</v>
      </c>
    </row>
    <row r="12799" spans="1:5" x14ac:dyDescent="0.25">
      <c r="A12799" t="s">
        <v>41996</v>
      </c>
      <c r="B12799" t="s">
        <v>20</v>
      </c>
      <c r="C12799" t="s">
        <v>19</v>
      </c>
      <c r="D12799" t="s">
        <v>33</v>
      </c>
      <c r="E12799" t="s">
        <v>526</v>
      </c>
    </row>
    <row r="12800" spans="1:5" x14ac:dyDescent="0.25">
      <c r="A12800" t="s">
        <v>41997</v>
      </c>
      <c r="B12800" t="s">
        <v>20</v>
      </c>
      <c r="C12800" t="s">
        <v>19</v>
      </c>
      <c r="D12800" t="s">
        <v>33</v>
      </c>
      <c r="E12800" t="s">
        <v>533</v>
      </c>
    </row>
    <row r="12801" spans="1:5" x14ac:dyDescent="0.25">
      <c r="A12801" t="s">
        <v>41998</v>
      </c>
      <c r="B12801" t="s">
        <v>20</v>
      </c>
      <c r="C12801" t="s">
        <v>19</v>
      </c>
      <c r="D12801" t="s">
        <v>33</v>
      </c>
      <c r="E12801" t="s">
        <v>538</v>
      </c>
    </row>
    <row r="12802" spans="1:5" x14ac:dyDescent="0.25">
      <c r="A12802" t="s">
        <v>41999</v>
      </c>
      <c r="B12802" t="s">
        <v>20</v>
      </c>
      <c r="C12802" t="s">
        <v>19</v>
      </c>
      <c r="D12802" t="s">
        <v>33</v>
      </c>
      <c r="E12802" t="s">
        <v>500</v>
      </c>
    </row>
    <row r="12803" spans="1:5" x14ac:dyDescent="0.25">
      <c r="A12803" t="s">
        <v>42000</v>
      </c>
      <c r="B12803" t="s">
        <v>20</v>
      </c>
      <c r="C12803" t="s">
        <v>19</v>
      </c>
      <c r="D12803" t="s">
        <v>33</v>
      </c>
      <c r="E12803" t="s">
        <v>533</v>
      </c>
    </row>
    <row r="12804" spans="1:5" x14ac:dyDescent="0.25">
      <c r="A12804" t="s">
        <v>42001</v>
      </c>
      <c r="B12804" t="s">
        <v>20</v>
      </c>
      <c r="C12804" t="s">
        <v>19</v>
      </c>
      <c r="D12804" t="s">
        <v>33</v>
      </c>
      <c r="E12804" t="s">
        <v>530</v>
      </c>
    </row>
    <row r="12805" spans="1:5" x14ac:dyDescent="0.25">
      <c r="A12805" t="s">
        <v>42002</v>
      </c>
      <c r="B12805" t="s">
        <v>20</v>
      </c>
      <c r="C12805" t="s">
        <v>19</v>
      </c>
      <c r="D12805" t="s">
        <v>33</v>
      </c>
      <c r="E12805" t="s">
        <v>562</v>
      </c>
    </row>
    <row r="12806" spans="1:5" x14ac:dyDescent="0.25">
      <c r="A12806" t="s">
        <v>42003</v>
      </c>
      <c r="B12806" t="s">
        <v>20</v>
      </c>
      <c r="C12806" t="s">
        <v>19</v>
      </c>
      <c r="D12806" t="s">
        <v>33</v>
      </c>
      <c r="E12806" t="s">
        <v>533</v>
      </c>
    </row>
    <row r="12807" spans="1:5" x14ac:dyDescent="0.25">
      <c r="A12807" t="s">
        <v>42004</v>
      </c>
      <c r="B12807" t="s">
        <v>20</v>
      </c>
      <c r="C12807" t="s">
        <v>19</v>
      </c>
      <c r="D12807" t="s">
        <v>33</v>
      </c>
      <c r="E12807" t="s">
        <v>530</v>
      </c>
    </row>
    <row r="12808" spans="1:5" x14ac:dyDescent="0.25">
      <c r="A12808" t="s">
        <v>42005</v>
      </c>
      <c r="B12808" t="s">
        <v>20</v>
      </c>
      <c r="C12808" t="s">
        <v>19</v>
      </c>
      <c r="D12808" t="s">
        <v>33</v>
      </c>
      <c r="E12808" t="s">
        <v>530</v>
      </c>
    </row>
    <row r="12809" spans="1:5" x14ac:dyDescent="0.25">
      <c r="A12809" t="s">
        <v>42006</v>
      </c>
      <c r="B12809" t="s">
        <v>20</v>
      </c>
      <c r="C12809" t="s">
        <v>19</v>
      </c>
      <c r="D12809" t="s">
        <v>33</v>
      </c>
      <c r="E12809" t="s">
        <v>530</v>
      </c>
    </row>
    <row r="12810" spans="1:5" x14ac:dyDescent="0.25">
      <c r="A12810" t="s">
        <v>42007</v>
      </c>
      <c r="B12810" t="s">
        <v>20</v>
      </c>
      <c r="C12810" t="s">
        <v>19</v>
      </c>
      <c r="D12810" t="s">
        <v>33</v>
      </c>
      <c r="E12810" t="s">
        <v>533</v>
      </c>
    </row>
    <row r="12811" spans="1:5" x14ac:dyDescent="0.25">
      <c r="A12811" t="s">
        <v>42008</v>
      </c>
      <c r="B12811" t="s">
        <v>20</v>
      </c>
      <c r="C12811" t="s">
        <v>19</v>
      </c>
      <c r="D12811" t="s">
        <v>33</v>
      </c>
      <c r="E12811" t="s">
        <v>530</v>
      </c>
    </row>
    <row r="12812" spans="1:5" x14ac:dyDescent="0.25">
      <c r="A12812" t="s">
        <v>42009</v>
      </c>
      <c r="B12812" t="s">
        <v>20</v>
      </c>
      <c r="C12812" t="s">
        <v>19</v>
      </c>
      <c r="D12812" t="s">
        <v>33</v>
      </c>
      <c r="E12812" t="s">
        <v>533</v>
      </c>
    </row>
    <row r="12813" spans="1:5" x14ac:dyDescent="0.25">
      <c r="A12813" t="s">
        <v>42010</v>
      </c>
      <c r="B12813" t="s">
        <v>20</v>
      </c>
      <c r="C12813" t="s">
        <v>19</v>
      </c>
      <c r="D12813" t="s">
        <v>33</v>
      </c>
      <c r="E12813" t="s">
        <v>530</v>
      </c>
    </row>
    <row r="12814" spans="1:5" x14ac:dyDescent="0.25">
      <c r="A12814" t="s">
        <v>42011</v>
      </c>
      <c r="B12814" t="s">
        <v>20</v>
      </c>
      <c r="C12814" t="s">
        <v>19</v>
      </c>
      <c r="D12814" t="s">
        <v>33</v>
      </c>
      <c r="E12814" t="s">
        <v>538</v>
      </c>
    </row>
    <row r="12815" spans="1:5" x14ac:dyDescent="0.25">
      <c r="A12815" t="s">
        <v>42012</v>
      </c>
      <c r="B12815" t="s">
        <v>20</v>
      </c>
      <c r="C12815" t="s">
        <v>19</v>
      </c>
      <c r="D12815" t="s">
        <v>33</v>
      </c>
      <c r="E12815" t="s">
        <v>530</v>
      </c>
    </row>
    <row r="12816" spans="1:5" x14ac:dyDescent="0.25">
      <c r="A12816" t="s">
        <v>42013</v>
      </c>
      <c r="B12816" t="s">
        <v>20</v>
      </c>
      <c r="C12816" t="s">
        <v>19</v>
      </c>
      <c r="D12816" t="s">
        <v>33</v>
      </c>
      <c r="E12816" t="s">
        <v>553</v>
      </c>
    </row>
    <row r="12817" spans="1:5" x14ac:dyDescent="0.25">
      <c r="A12817" t="s">
        <v>42014</v>
      </c>
      <c r="B12817" t="s">
        <v>20</v>
      </c>
      <c r="C12817" t="s">
        <v>19</v>
      </c>
      <c r="D12817" t="s">
        <v>33</v>
      </c>
      <c r="E12817" t="s">
        <v>562</v>
      </c>
    </row>
    <row r="12818" spans="1:5" x14ac:dyDescent="0.25">
      <c r="A12818" t="s">
        <v>42015</v>
      </c>
      <c r="B12818" t="s">
        <v>20</v>
      </c>
      <c r="C12818" t="s">
        <v>19</v>
      </c>
      <c r="D12818" t="s">
        <v>33</v>
      </c>
      <c r="E12818" t="s">
        <v>533</v>
      </c>
    </row>
    <row r="12819" spans="1:5" x14ac:dyDescent="0.25">
      <c r="A12819" t="s">
        <v>42016</v>
      </c>
      <c r="B12819" t="s">
        <v>20</v>
      </c>
      <c r="C12819" t="s">
        <v>19</v>
      </c>
      <c r="D12819" t="s">
        <v>33</v>
      </c>
      <c r="E12819" t="s">
        <v>530</v>
      </c>
    </row>
    <row r="12820" spans="1:5" x14ac:dyDescent="0.25">
      <c r="A12820" t="s">
        <v>42017</v>
      </c>
      <c r="B12820" t="s">
        <v>20</v>
      </c>
      <c r="C12820" t="s">
        <v>19</v>
      </c>
      <c r="D12820" t="s">
        <v>33</v>
      </c>
      <c r="E12820" t="s">
        <v>538</v>
      </c>
    </row>
    <row r="12821" spans="1:5" x14ac:dyDescent="0.25">
      <c r="A12821" t="s">
        <v>42018</v>
      </c>
      <c r="B12821" t="s">
        <v>20</v>
      </c>
      <c r="C12821" t="s">
        <v>19</v>
      </c>
      <c r="D12821" t="s">
        <v>33</v>
      </c>
      <c r="E12821" t="s">
        <v>530</v>
      </c>
    </row>
    <row r="12822" spans="1:5" x14ac:dyDescent="0.25">
      <c r="A12822" t="s">
        <v>42019</v>
      </c>
      <c r="B12822" t="s">
        <v>20</v>
      </c>
      <c r="C12822" t="s">
        <v>19</v>
      </c>
      <c r="D12822" t="s">
        <v>33</v>
      </c>
      <c r="E12822" t="s">
        <v>530</v>
      </c>
    </row>
    <row r="12823" spans="1:5" x14ac:dyDescent="0.25">
      <c r="A12823" t="s">
        <v>42020</v>
      </c>
      <c r="B12823" t="s">
        <v>20</v>
      </c>
      <c r="C12823" t="s">
        <v>19</v>
      </c>
      <c r="D12823" t="s">
        <v>33</v>
      </c>
      <c r="E12823" t="s">
        <v>533</v>
      </c>
    </row>
    <row r="12824" spans="1:5" x14ac:dyDescent="0.25">
      <c r="A12824" t="s">
        <v>42021</v>
      </c>
      <c r="B12824" t="s">
        <v>20</v>
      </c>
      <c r="C12824" t="s">
        <v>19</v>
      </c>
      <c r="D12824" t="s">
        <v>33</v>
      </c>
      <c r="E12824" t="s">
        <v>553</v>
      </c>
    </row>
    <row r="12825" spans="1:5" x14ac:dyDescent="0.25">
      <c r="A12825" t="s">
        <v>42022</v>
      </c>
      <c r="B12825" t="s">
        <v>20</v>
      </c>
      <c r="C12825" t="s">
        <v>19</v>
      </c>
      <c r="D12825" t="s">
        <v>33</v>
      </c>
      <c r="E12825" t="s">
        <v>533</v>
      </c>
    </row>
    <row r="12826" spans="1:5" x14ac:dyDescent="0.25">
      <c r="A12826" t="s">
        <v>42023</v>
      </c>
      <c r="B12826" t="s">
        <v>20</v>
      </c>
      <c r="C12826" t="s">
        <v>19</v>
      </c>
      <c r="D12826" t="s">
        <v>33</v>
      </c>
      <c r="E12826" t="s">
        <v>533</v>
      </c>
    </row>
    <row r="12827" spans="1:5" x14ac:dyDescent="0.25">
      <c r="A12827" t="s">
        <v>42024</v>
      </c>
      <c r="B12827" t="s">
        <v>20</v>
      </c>
      <c r="C12827" t="s">
        <v>19</v>
      </c>
      <c r="D12827" t="s">
        <v>33</v>
      </c>
      <c r="E12827" t="s">
        <v>530</v>
      </c>
    </row>
    <row r="12828" spans="1:5" x14ac:dyDescent="0.25">
      <c r="A12828" t="s">
        <v>42025</v>
      </c>
      <c r="B12828" t="s">
        <v>20</v>
      </c>
      <c r="C12828" t="s">
        <v>19</v>
      </c>
      <c r="D12828" t="s">
        <v>33</v>
      </c>
      <c r="E12828" t="s">
        <v>533</v>
      </c>
    </row>
    <row r="12829" spans="1:5" x14ac:dyDescent="0.25">
      <c r="A12829" t="s">
        <v>42026</v>
      </c>
      <c r="B12829" t="s">
        <v>20</v>
      </c>
      <c r="C12829" t="s">
        <v>19</v>
      </c>
      <c r="D12829" t="s">
        <v>33</v>
      </c>
      <c r="E12829" t="s">
        <v>533</v>
      </c>
    </row>
    <row r="12830" spans="1:5" x14ac:dyDescent="0.25">
      <c r="A12830" t="s">
        <v>42027</v>
      </c>
      <c r="B12830" t="s">
        <v>20</v>
      </c>
      <c r="C12830" t="s">
        <v>19</v>
      </c>
      <c r="D12830" t="s">
        <v>33</v>
      </c>
      <c r="E12830" t="s">
        <v>530</v>
      </c>
    </row>
    <row r="12831" spans="1:5" x14ac:dyDescent="0.25">
      <c r="A12831" t="s">
        <v>42028</v>
      </c>
      <c r="B12831" t="s">
        <v>20</v>
      </c>
      <c r="C12831" t="s">
        <v>19</v>
      </c>
      <c r="D12831" t="s">
        <v>33</v>
      </c>
      <c r="E12831" t="s">
        <v>530</v>
      </c>
    </row>
    <row r="12832" spans="1:5" x14ac:dyDescent="0.25">
      <c r="A12832" t="s">
        <v>42029</v>
      </c>
      <c r="B12832" t="s">
        <v>20</v>
      </c>
      <c r="C12832" t="s">
        <v>19</v>
      </c>
      <c r="D12832" t="s">
        <v>33</v>
      </c>
      <c r="E12832" t="s">
        <v>553</v>
      </c>
    </row>
    <row r="12833" spans="1:5" x14ac:dyDescent="0.25">
      <c r="A12833" t="s">
        <v>42030</v>
      </c>
      <c r="B12833" t="s">
        <v>20</v>
      </c>
      <c r="C12833" t="s">
        <v>19</v>
      </c>
      <c r="D12833" t="s">
        <v>33</v>
      </c>
      <c r="E12833" t="s">
        <v>530</v>
      </c>
    </row>
    <row r="12834" spans="1:5" x14ac:dyDescent="0.25">
      <c r="A12834" t="s">
        <v>42031</v>
      </c>
      <c r="B12834" t="s">
        <v>20</v>
      </c>
      <c r="C12834" t="s">
        <v>19</v>
      </c>
      <c r="D12834" t="s">
        <v>33</v>
      </c>
      <c r="E12834" t="s">
        <v>533</v>
      </c>
    </row>
    <row r="12835" spans="1:5" x14ac:dyDescent="0.25">
      <c r="A12835" t="s">
        <v>42032</v>
      </c>
      <c r="B12835" t="s">
        <v>20</v>
      </c>
      <c r="C12835" t="s">
        <v>19</v>
      </c>
      <c r="D12835" t="s">
        <v>33</v>
      </c>
      <c r="E12835" t="s">
        <v>533</v>
      </c>
    </row>
    <row r="12836" spans="1:5" x14ac:dyDescent="0.25">
      <c r="A12836" t="s">
        <v>42033</v>
      </c>
      <c r="B12836" t="s">
        <v>20</v>
      </c>
      <c r="C12836" t="s">
        <v>19</v>
      </c>
      <c r="D12836" t="s">
        <v>33</v>
      </c>
      <c r="E12836" t="s">
        <v>553</v>
      </c>
    </row>
    <row r="12837" spans="1:5" x14ac:dyDescent="0.25">
      <c r="A12837" t="s">
        <v>42034</v>
      </c>
      <c r="B12837" t="s">
        <v>20</v>
      </c>
      <c r="C12837" t="s">
        <v>19</v>
      </c>
      <c r="D12837" t="s">
        <v>33</v>
      </c>
      <c r="E12837" t="s">
        <v>553</v>
      </c>
    </row>
    <row r="12838" spans="1:5" x14ac:dyDescent="0.25">
      <c r="A12838" t="s">
        <v>42035</v>
      </c>
      <c r="B12838" t="s">
        <v>20</v>
      </c>
      <c r="C12838" t="s">
        <v>19</v>
      </c>
      <c r="D12838" t="s">
        <v>33</v>
      </c>
      <c r="E12838" t="s">
        <v>553</v>
      </c>
    </row>
    <row r="12839" spans="1:5" x14ac:dyDescent="0.25">
      <c r="A12839" t="s">
        <v>42036</v>
      </c>
      <c r="B12839" t="s">
        <v>20</v>
      </c>
      <c r="C12839" t="s">
        <v>19</v>
      </c>
      <c r="D12839" t="s">
        <v>33</v>
      </c>
      <c r="E12839" t="s">
        <v>530</v>
      </c>
    </row>
    <row r="12840" spans="1:5" x14ac:dyDescent="0.25">
      <c r="A12840" t="s">
        <v>42037</v>
      </c>
      <c r="B12840" t="s">
        <v>20</v>
      </c>
      <c r="C12840" t="s">
        <v>19</v>
      </c>
      <c r="D12840" t="s">
        <v>33</v>
      </c>
      <c r="E12840" t="s">
        <v>530</v>
      </c>
    </row>
    <row r="12841" spans="1:5" x14ac:dyDescent="0.25">
      <c r="A12841" t="s">
        <v>42038</v>
      </c>
      <c r="B12841" t="s">
        <v>20</v>
      </c>
      <c r="C12841" t="s">
        <v>19</v>
      </c>
      <c r="D12841" t="s">
        <v>33</v>
      </c>
      <c r="E12841" t="s">
        <v>562</v>
      </c>
    </row>
    <row r="12842" spans="1:5" x14ac:dyDescent="0.25">
      <c r="A12842" t="s">
        <v>42039</v>
      </c>
      <c r="B12842" t="s">
        <v>20</v>
      </c>
      <c r="C12842" t="s">
        <v>19</v>
      </c>
      <c r="D12842" t="s">
        <v>33</v>
      </c>
      <c r="E12842" t="s">
        <v>553</v>
      </c>
    </row>
    <row r="12843" spans="1:5" x14ac:dyDescent="0.25">
      <c r="A12843" t="s">
        <v>42040</v>
      </c>
      <c r="B12843" t="s">
        <v>20</v>
      </c>
      <c r="C12843" t="s">
        <v>19</v>
      </c>
      <c r="D12843" t="s">
        <v>33</v>
      </c>
      <c r="E12843" t="s">
        <v>553</v>
      </c>
    </row>
    <row r="12844" spans="1:5" x14ac:dyDescent="0.25">
      <c r="A12844" t="s">
        <v>42041</v>
      </c>
      <c r="B12844" t="s">
        <v>20</v>
      </c>
      <c r="C12844" t="s">
        <v>19</v>
      </c>
      <c r="D12844" t="s">
        <v>33</v>
      </c>
      <c r="E12844" t="s">
        <v>553</v>
      </c>
    </row>
    <row r="12845" spans="1:5" x14ac:dyDescent="0.25">
      <c r="A12845" t="s">
        <v>42042</v>
      </c>
      <c r="B12845" t="s">
        <v>20</v>
      </c>
      <c r="C12845" t="s">
        <v>19</v>
      </c>
      <c r="D12845" t="s">
        <v>33</v>
      </c>
      <c r="E12845" t="s">
        <v>530</v>
      </c>
    </row>
    <row r="12846" spans="1:5" x14ac:dyDescent="0.25">
      <c r="A12846" t="s">
        <v>42043</v>
      </c>
      <c r="B12846" t="s">
        <v>20</v>
      </c>
      <c r="C12846" t="s">
        <v>19</v>
      </c>
      <c r="D12846" t="s">
        <v>33</v>
      </c>
      <c r="E12846" t="s">
        <v>538</v>
      </c>
    </row>
    <row r="12847" spans="1:5" x14ac:dyDescent="0.25">
      <c r="A12847" t="s">
        <v>42044</v>
      </c>
      <c r="B12847" t="s">
        <v>20</v>
      </c>
      <c r="C12847" t="s">
        <v>19</v>
      </c>
      <c r="D12847" t="s">
        <v>33</v>
      </c>
      <c r="E12847" t="s">
        <v>530</v>
      </c>
    </row>
    <row r="12848" spans="1:5" x14ac:dyDescent="0.25">
      <c r="A12848" t="s">
        <v>42045</v>
      </c>
      <c r="B12848" t="s">
        <v>20</v>
      </c>
      <c r="C12848" t="s">
        <v>19</v>
      </c>
      <c r="D12848" t="s">
        <v>33</v>
      </c>
      <c r="E12848" t="s">
        <v>530</v>
      </c>
    </row>
    <row r="12849" spans="1:5" x14ac:dyDescent="0.25">
      <c r="A12849" t="s">
        <v>42046</v>
      </c>
      <c r="B12849" t="s">
        <v>20</v>
      </c>
      <c r="C12849" t="s">
        <v>19</v>
      </c>
      <c r="D12849" t="s">
        <v>33</v>
      </c>
      <c r="E12849" t="s">
        <v>553</v>
      </c>
    </row>
    <row r="12850" spans="1:5" x14ac:dyDescent="0.25">
      <c r="A12850" t="s">
        <v>42047</v>
      </c>
      <c r="B12850" t="s">
        <v>20</v>
      </c>
      <c r="C12850" t="s">
        <v>19</v>
      </c>
      <c r="D12850" t="s">
        <v>33</v>
      </c>
      <c r="E12850" t="s">
        <v>533</v>
      </c>
    </row>
    <row r="12851" spans="1:5" x14ac:dyDescent="0.25">
      <c r="A12851" t="s">
        <v>42048</v>
      </c>
      <c r="B12851" t="s">
        <v>20</v>
      </c>
      <c r="C12851" t="s">
        <v>19</v>
      </c>
      <c r="D12851" t="s">
        <v>33</v>
      </c>
      <c r="E12851" t="s">
        <v>530</v>
      </c>
    </row>
    <row r="12852" spans="1:5" x14ac:dyDescent="0.25">
      <c r="A12852" t="s">
        <v>42049</v>
      </c>
      <c r="B12852" t="s">
        <v>20</v>
      </c>
      <c r="C12852" t="s">
        <v>19</v>
      </c>
      <c r="D12852" t="s">
        <v>33</v>
      </c>
      <c r="E12852" t="s">
        <v>533</v>
      </c>
    </row>
    <row r="12853" spans="1:5" x14ac:dyDescent="0.25">
      <c r="A12853" t="s">
        <v>42050</v>
      </c>
      <c r="B12853" t="s">
        <v>20</v>
      </c>
      <c r="C12853" t="s">
        <v>19</v>
      </c>
      <c r="D12853" t="s">
        <v>33</v>
      </c>
      <c r="E12853" t="s">
        <v>530</v>
      </c>
    </row>
    <row r="12854" spans="1:5" x14ac:dyDescent="0.25">
      <c r="A12854" t="s">
        <v>42051</v>
      </c>
      <c r="B12854" t="s">
        <v>20</v>
      </c>
      <c r="C12854" t="s">
        <v>19</v>
      </c>
      <c r="D12854" t="s">
        <v>33</v>
      </c>
      <c r="E12854" t="s">
        <v>553</v>
      </c>
    </row>
    <row r="12855" spans="1:5" x14ac:dyDescent="0.25">
      <c r="A12855" t="s">
        <v>42052</v>
      </c>
      <c r="B12855" t="s">
        <v>20</v>
      </c>
      <c r="C12855" t="s">
        <v>19</v>
      </c>
      <c r="D12855" t="s">
        <v>33</v>
      </c>
      <c r="E12855" t="s">
        <v>562</v>
      </c>
    </row>
    <row r="12856" spans="1:5" x14ac:dyDescent="0.25">
      <c r="A12856" t="s">
        <v>42053</v>
      </c>
      <c r="B12856" t="s">
        <v>20</v>
      </c>
      <c r="C12856" t="s">
        <v>19</v>
      </c>
      <c r="D12856" t="s">
        <v>33</v>
      </c>
      <c r="E12856" t="s">
        <v>530</v>
      </c>
    </row>
    <row r="12857" spans="1:5" x14ac:dyDescent="0.25">
      <c r="A12857" t="s">
        <v>42054</v>
      </c>
      <c r="B12857" t="s">
        <v>20</v>
      </c>
      <c r="C12857" t="s">
        <v>19</v>
      </c>
      <c r="D12857" t="s">
        <v>33</v>
      </c>
      <c r="E12857" t="s">
        <v>562</v>
      </c>
    </row>
    <row r="12858" spans="1:5" x14ac:dyDescent="0.25">
      <c r="A12858" t="s">
        <v>42055</v>
      </c>
      <c r="B12858" t="s">
        <v>20</v>
      </c>
      <c r="C12858" t="s">
        <v>19</v>
      </c>
      <c r="D12858" t="s">
        <v>33</v>
      </c>
      <c r="E12858" t="s">
        <v>533</v>
      </c>
    </row>
    <row r="12859" spans="1:5" x14ac:dyDescent="0.25">
      <c r="A12859" t="s">
        <v>42056</v>
      </c>
      <c r="B12859" t="s">
        <v>20</v>
      </c>
      <c r="C12859" t="s">
        <v>19</v>
      </c>
      <c r="D12859" t="s">
        <v>33</v>
      </c>
      <c r="E12859" t="s">
        <v>533</v>
      </c>
    </row>
    <row r="12860" spans="1:5" x14ac:dyDescent="0.25">
      <c r="A12860" t="s">
        <v>42057</v>
      </c>
      <c r="B12860" t="s">
        <v>20</v>
      </c>
      <c r="C12860" t="s">
        <v>19</v>
      </c>
      <c r="D12860" t="s">
        <v>33</v>
      </c>
      <c r="E12860" t="s">
        <v>553</v>
      </c>
    </row>
    <row r="12861" spans="1:5" x14ac:dyDescent="0.25">
      <c r="A12861" t="s">
        <v>42058</v>
      </c>
      <c r="B12861" t="s">
        <v>20</v>
      </c>
      <c r="C12861" t="s">
        <v>19</v>
      </c>
      <c r="D12861" t="s">
        <v>33</v>
      </c>
      <c r="E12861" t="s">
        <v>530</v>
      </c>
    </row>
    <row r="12862" spans="1:5" x14ac:dyDescent="0.25">
      <c r="A12862" t="s">
        <v>42059</v>
      </c>
      <c r="B12862" t="s">
        <v>20</v>
      </c>
      <c r="C12862" t="s">
        <v>19</v>
      </c>
      <c r="D12862" t="s">
        <v>33</v>
      </c>
      <c r="E12862" t="s">
        <v>533</v>
      </c>
    </row>
    <row r="12863" spans="1:5" x14ac:dyDescent="0.25">
      <c r="A12863" t="s">
        <v>42060</v>
      </c>
      <c r="B12863" t="s">
        <v>20</v>
      </c>
      <c r="C12863" t="s">
        <v>19</v>
      </c>
      <c r="D12863" t="s">
        <v>33</v>
      </c>
      <c r="E12863" t="s">
        <v>562</v>
      </c>
    </row>
    <row r="12864" spans="1:5" x14ac:dyDescent="0.25">
      <c r="A12864" t="s">
        <v>42061</v>
      </c>
      <c r="B12864" t="s">
        <v>20</v>
      </c>
      <c r="C12864" t="s">
        <v>19</v>
      </c>
      <c r="D12864" t="s">
        <v>33</v>
      </c>
      <c r="E12864" t="s">
        <v>530</v>
      </c>
    </row>
    <row r="12865" spans="1:5" x14ac:dyDescent="0.25">
      <c r="A12865" t="s">
        <v>42062</v>
      </c>
      <c r="B12865" t="s">
        <v>20</v>
      </c>
      <c r="C12865" t="s">
        <v>19</v>
      </c>
      <c r="D12865" t="s">
        <v>33</v>
      </c>
      <c r="E12865" t="s">
        <v>530</v>
      </c>
    </row>
    <row r="12866" spans="1:5" x14ac:dyDescent="0.25">
      <c r="A12866" t="s">
        <v>42063</v>
      </c>
      <c r="B12866" t="s">
        <v>20</v>
      </c>
      <c r="C12866" t="s">
        <v>19</v>
      </c>
      <c r="D12866" t="s">
        <v>33</v>
      </c>
      <c r="E12866" t="s">
        <v>533</v>
      </c>
    </row>
    <row r="12867" spans="1:5" x14ac:dyDescent="0.25">
      <c r="A12867" t="s">
        <v>42064</v>
      </c>
      <c r="B12867" t="s">
        <v>20</v>
      </c>
      <c r="C12867" t="s">
        <v>19</v>
      </c>
      <c r="D12867" t="s">
        <v>33</v>
      </c>
      <c r="E12867" t="s">
        <v>530</v>
      </c>
    </row>
    <row r="12868" spans="1:5" x14ac:dyDescent="0.25">
      <c r="A12868" t="s">
        <v>42065</v>
      </c>
      <c r="B12868" t="s">
        <v>20</v>
      </c>
      <c r="C12868" t="s">
        <v>19</v>
      </c>
      <c r="D12868" t="s">
        <v>33</v>
      </c>
      <c r="E12868" t="s">
        <v>530</v>
      </c>
    </row>
    <row r="12869" spans="1:5" x14ac:dyDescent="0.25">
      <c r="A12869" t="s">
        <v>42066</v>
      </c>
      <c r="B12869" t="s">
        <v>20</v>
      </c>
      <c r="C12869" t="s">
        <v>19</v>
      </c>
      <c r="D12869" t="s">
        <v>33</v>
      </c>
      <c r="E12869" t="s">
        <v>530</v>
      </c>
    </row>
    <row r="12870" spans="1:5" x14ac:dyDescent="0.25">
      <c r="A12870" t="s">
        <v>42067</v>
      </c>
      <c r="B12870" t="s">
        <v>20</v>
      </c>
      <c r="C12870" t="s">
        <v>19</v>
      </c>
      <c r="D12870" t="s">
        <v>33</v>
      </c>
      <c r="E12870" t="s">
        <v>530</v>
      </c>
    </row>
    <row r="12871" spans="1:5" x14ac:dyDescent="0.25">
      <c r="A12871" t="s">
        <v>42068</v>
      </c>
      <c r="B12871" t="s">
        <v>20</v>
      </c>
      <c r="C12871" t="s">
        <v>19</v>
      </c>
      <c r="D12871" t="s">
        <v>33</v>
      </c>
      <c r="E12871" t="s">
        <v>595</v>
      </c>
    </row>
    <row r="12872" spans="1:5" x14ac:dyDescent="0.25">
      <c r="A12872" t="s">
        <v>42069</v>
      </c>
      <c r="B12872" t="s">
        <v>20</v>
      </c>
      <c r="C12872" t="s">
        <v>19</v>
      </c>
      <c r="D12872" t="s">
        <v>33</v>
      </c>
      <c r="E12872" t="s">
        <v>562</v>
      </c>
    </row>
    <row r="12873" spans="1:5" x14ac:dyDescent="0.25">
      <c r="A12873" t="s">
        <v>42070</v>
      </c>
      <c r="B12873" t="s">
        <v>20</v>
      </c>
      <c r="C12873" t="s">
        <v>19</v>
      </c>
      <c r="D12873" t="s">
        <v>33</v>
      </c>
      <c r="E12873" t="s">
        <v>562</v>
      </c>
    </row>
    <row r="12874" spans="1:5" x14ac:dyDescent="0.25">
      <c r="A12874" t="s">
        <v>42071</v>
      </c>
      <c r="B12874" t="s">
        <v>20</v>
      </c>
      <c r="C12874" t="s">
        <v>19</v>
      </c>
      <c r="D12874" t="s">
        <v>33</v>
      </c>
      <c r="E12874" t="s">
        <v>530</v>
      </c>
    </row>
    <row r="12875" spans="1:5" x14ac:dyDescent="0.25">
      <c r="A12875" t="s">
        <v>42072</v>
      </c>
      <c r="B12875" t="s">
        <v>20</v>
      </c>
      <c r="C12875" t="s">
        <v>19</v>
      </c>
      <c r="D12875" t="s">
        <v>33</v>
      </c>
      <c r="E12875" t="s">
        <v>530</v>
      </c>
    </row>
    <row r="12876" spans="1:5" x14ac:dyDescent="0.25">
      <c r="A12876" t="s">
        <v>42073</v>
      </c>
      <c r="B12876" t="s">
        <v>20</v>
      </c>
      <c r="C12876" t="s">
        <v>19</v>
      </c>
      <c r="D12876" t="s">
        <v>33</v>
      </c>
      <c r="E12876" t="s">
        <v>538</v>
      </c>
    </row>
    <row r="12877" spans="1:5" x14ac:dyDescent="0.25">
      <c r="A12877" t="s">
        <v>42074</v>
      </c>
      <c r="B12877" t="s">
        <v>20</v>
      </c>
      <c r="C12877" t="s">
        <v>19</v>
      </c>
      <c r="D12877" t="s">
        <v>33</v>
      </c>
      <c r="E12877" t="s">
        <v>530</v>
      </c>
    </row>
    <row r="12878" spans="1:5" x14ac:dyDescent="0.25">
      <c r="A12878" t="s">
        <v>42075</v>
      </c>
      <c r="B12878" t="s">
        <v>20</v>
      </c>
      <c r="C12878" t="s">
        <v>19</v>
      </c>
      <c r="D12878" t="s">
        <v>33</v>
      </c>
      <c r="E12878" t="s">
        <v>530</v>
      </c>
    </row>
    <row r="12879" spans="1:5" x14ac:dyDescent="0.25">
      <c r="A12879" t="s">
        <v>42076</v>
      </c>
      <c r="B12879" t="s">
        <v>20</v>
      </c>
      <c r="C12879" t="s">
        <v>19</v>
      </c>
      <c r="D12879" t="s">
        <v>33</v>
      </c>
      <c r="E12879" t="s">
        <v>530</v>
      </c>
    </row>
    <row r="12880" spans="1:5" x14ac:dyDescent="0.25">
      <c r="A12880" t="s">
        <v>42077</v>
      </c>
      <c r="B12880" t="s">
        <v>20</v>
      </c>
      <c r="C12880" t="s">
        <v>19</v>
      </c>
      <c r="D12880" t="s">
        <v>33</v>
      </c>
      <c r="E12880" t="s">
        <v>530</v>
      </c>
    </row>
    <row r="12881" spans="1:5" x14ac:dyDescent="0.25">
      <c r="A12881" t="s">
        <v>42078</v>
      </c>
      <c r="B12881" t="s">
        <v>20</v>
      </c>
      <c r="C12881" t="s">
        <v>19</v>
      </c>
      <c r="D12881" t="s">
        <v>33</v>
      </c>
      <c r="E12881" t="s">
        <v>538</v>
      </c>
    </row>
    <row r="12882" spans="1:5" x14ac:dyDescent="0.25">
      <c r="A12882" t="s">
        <v>42079</v>
      </c>
      <c r="B12882" t="s">
        <v>20</v>
      </c>
      <c r="C12882" t="s">
        <v>19</v>
      </c>
      <c r="D12882" t="s">
        <v>33</v>
      </c>
      <c r="E12882" t="s">
        <v>538</v>
      </c>
    </row>
    <row r="12883" spans="1:5" x14ac:dyDescent="0.25">
      <c r="A12883" t="s">
        <v>42080</v>
      </c>
      <c r="B12883" t="s">
        <v>20</v>
      </c>
      <c r="C12883" t="s">
        <v>19</v>
      </c>
      <c r="D12883" t="s">
        <v>33</v>
      </c>
      <c r="E12883" t="s">
        <v>530</v>
      </c>
    </row>
    <row r="12884" spans="1:5" x14ac:dyDescent="0.25">
      <c r="A12884" t="s">
        <v>42081</v>
      </c>
      <c r="B12884" t="s">
        <v>20</v>
      </c>
      <c r="C12884" t="s">
        <v>19</v>
      </c>
      <c r="D12884" t="s">
        <v>33</v>
      </c>
      <c r="E12884" t="s">
        <v>530</v>
      </c>
    </row>
    <row r="12885" spans="1:5" x14ac:dyDescent="0.25">
      <c r="A12885" t="s">
        <v>42082</v>
      </c>
      <c r="B12885" t="s">
        <v>20</v>
      </c>
      <c r="C12885" t="s">
        <v>19</v>
      </c>
      <c r="D12885" t="s">
        <v>33</v>
      </c>
      <c r="E12885" t="s">
        <v>530</v>
      </c>
    </row>
    <row r="12886" spans="1:5" x14ac:dyDescent="0.25">
      <c r="A12886" t="s">
        <v>42083</v>
      </c>
      <c r="B12886" t="s">
        <v>20</v>
      </c>
      <c r="C12886" t="s">
        <v>19</v>
      </c>
      <c r="D12886" t="s">
        <v>33</v>
      </c>
      <c r="E12886" t="s">
        <v>530</v>
      </c>
    </row>
    <row r="12887" spans="1:5" x14ac:dyDescent="0.25">
      <c r="A12887" t="s">
        <v>42084</v>
      </c>
      <c r="B12887" t="s">
        <v>20</v>
      </c>
      <c r="C12887" t="s">
        <v>19</v>
      </c>
      <c r="D12887" t="s">
        <v>33</v>
      </c>
      <c r="E12887" t="s">
        <v>530</v>
      </c>
    </row>
    <row r="12888" spans="1:5" x14ac:dyDescent="0.25">
      <c r="A12888" t="s">
        <v>42085</v>
      </c>
      <c r="B12888" t="s">
        <v>20</v>
      </c>
      <c r="C12888" t="s">
        <v>19</v>
      </c>
      <c r="D12888" t="s">
        <v>33</v>
      </c>
      <c r="E12888" t="s">
        <v>533</v>
      </c>
    </row>
    <row r="12889" spans="1:5" x14ac:dyDescent="0.25">
      <c r="A12889" t="s">
        <v>42086</v>
      </c>
      <c r="B12889" t="s">
        <v>20</v>
      </c>
      <c r="C12889" t="s">
        <v>19</v>
      </c>
      <c r="D12889" t="s">
        <v>33</v>
      </c>
      <c r="E12889" t="s">
        <v>533</v>
      </c>
    </row>
    <row r="12890" spans="1:5" x14ac:dyDescent="0.25">
      <c r="A12890" t="s">
        <v>42087</v>
      </c>
      <c r="B12890" t="s">
        <v>20</v>
      </c>
      <c r="C12890" t="s">
        <v>19</v>
      </c>
      <c r="D12890" t="s">
        <v>33</v>
      </c>
      <c r="E12890" t="s">
        <v>538</v>
      </c>
    </row>
    <row r="12891" spans="1:5" x14ac:dyDescent="0.25">
      <c r="A12891" t="s">
        <v>42088</v>
      </c>
      <c r="B12891" t="s">
        <v>20</v>
      </c>
      <c r="C12891" t="s">
        <v>19</v>
      </c>
      <c r="D12891" t="s">
        <v>33</v>
      </c>
      <c r="E12891" t="s">
        <v>533</v>
      </c>
    </row>
    <row r="12892" spans="1:5" x14ac:dyDescent="0.25">
      <c r="A12892" t="s">
        <v>42089</v>
      </c>
      <c r="B12892" t="s">
        <v>20</v>
      </c>
      <c r="C12892" t="s">
        <v>19</v>
      </c>
      <c r="D12892" t="s">
        <v>33</v>
      </c>
      <c r="E12892" t="s">
        <v>533</v>
      </c>
    </row>
    <row r="12893" spans="1:5" x14ac:dyDescent="0.25">
      <c r="A12893" t="s">
        <v>42090</v>
      </c>
      <c r="B12893" t="s">
        <v>20</v>
      </c>
      <c r="C12893" t="s">
        <v>19</v>
      </c>
      <c r="D12893" t="s">
        <v>33</v>
      </c>
      <c r="E12893" t="s">
        <v>530</v>
      </c>
    </row>
    <row r="12894" spans="1:5" x14ac:dyDescent="0.25">
      <c r="A12894" t="s">
        <v>42091</v>
      </c>
      <c r="B12894" t="s">
        <v>20</v>
      </c>
      <c r="C12894" t="s">
        <v>19</v>
      </c>
      <c r="D12894" t="s">
        <v>33</v>
      </c>
      <c r="E12894" t="s">
        <v>530</v>
      </c>
    </row>
    <row r="12895" spans="1:5" x14ac:dyDescent="0.25">
      <c r="A12895" t="s">
        <v>42092</v>
      </c>
      <c r="B12895" t="s">
        <v>20</v>
      </c>
      <c r="C12895" t="s">
        <v>19</v>
      </c>
      <c r="D12895" t="s">
        <v>33</v>
      </c>
      <c r="E12895" t="s">
        <v>562</v>
      </c>
    </row>
    <row r="12896" spans="1:5" x14ac:dyDescent="0.25">
      <c r="A12896" t="s">
        <v>42093</v>
      </c>
      <c r="B12896" t="s">
        <v>20</v>
      </c>
      <c r="C12896" t="s">
        <v>19</v>
      </c>
      <c r="D12896" t="s">
        <v>33</v>
      </c>
      <c r="E12896" t="s">
        <v>538</v>
      </c>
    </row>
    <row r="12897" spans="1:5" x14ac:dyDescent="0.25">
      <c r="A12897" t="s">
        <v>42094</v>
      </c>
      <c r="B12897" t="s">
        <v>20</v>
      </c>
      <c r="C12897" t="s">
        <v>19</v>
      </c>
      <c r="D12897" t="s">
        <v>33</v>
      </c>
      <c r="E12897" t="s">
        <v>533</v>
      </c>
    </row>
    <row r="12898" spans="1:5" x14ac:dyDescent="0.25">
      <c r="A12898" t="s">
        <v>42095</v>
      </c>
      <c r="B12898" t="s">
        <v>20</v>
      </c>
      <c r="C12898" t="s">
        <v>19</v>
      </c>
      <c r="D12898" t="s">
        <v>33</v>
      </c>
      <c r="E12898" t="s">
        <v>538</v>
      </c>
    </row>
    <row r="12899" spans="1:5" x14ac:dyDescent="0.25">
      <c r="A12899" t="s">
        <v>42096</v>
      </c>
      <c r="B12899" t="s">
        <v>20</v>
      </c>
      <c r="C12899" t="s">
        <v>19</v>
      </c>
      <c r="D12899" t="s">
        <v>33</v>
      </c>
      <c r="E12899" t="s">
        <v>562</v>
      </c>
    </row>
    <row r="12900" spans="1:5" x14ac:dyDescent="0.25">
      <c r="A12900" t="s">
        <v>42097</v>
      </c>
      <c r="B12900" t="s">
        <v>20</v>
      </c>
      <c r="C12900" t="s">
        <v>19</v>
      </c>
      <c r="D12900" t="s">
        <v>33</v>
      </c>
      <c r="E12900" t="s">
        <v>530</v>
      </c>
    </row>
    <row r="12901" spans="1:5" x14ac:dyDescent="0.25">
      <c r="A12901" t="s">
        <v>42098</v>
      </c>
      <c r="B12901" t="s">
        <v>20</v>
      </c>
      <c r="C12901" t="s">
        <v>19</v>
      </c>
      <c r="D12901" t="s">
        <v>69</v>
      </c>
      <c r="E12901" t="s">
        <v>538</v>
      </c>
    </row>
    <row r="12902" spans="1:5" x14ac:dyDescent="0.25">
      <c r="A12902" t="s">
        <v>42099</v>
      </c>
      <c r="B12902" t="s">
        <v>20</v>
      </c>
      <c r="C12902" t="s">
        <v>19</v>
      </c>
      <c r="D12902" t="s">
        <v>69</v>
      </c>
      <c r="E12902" t="s">
        <v>538</v>
      </c>
    </row>
    <row r="12903" spans="1:5" x14ac:dyDescent="0.25">
      <c r="A12903" t="s">
        <v>42100</v>
      </c>
      <c r="B12903" t="s">
        <v>20</v>
      </c>
      <c r="C12903" t="s">
        <v>19</v>
      </c>
      <c r="D12903" t="s">
        <v>33</v>
      </c>
      <c r="E12903" t="s">
        <v>562</v>
      </c>
    </row>
    <row r="12904" spans="1:5" x14ac:dyDescent="0.25">
      <c r="A12904" t="s">
        <v>42101</v>
      </c>
      <c r="B12904" t="s">
        <v>20</v>
      </c>
      <c r="C12904" t="s">
        <v>19</v>
      </c>
      <c r="D12904" t="s">
        <v>33</v>
      </c>
      <c r="E12904" t="s">
        <v>530</v>
      </c>
    </row>
    <row r="12905" spans="1:5" x14ac:dyDescent="0.25">
      <c r="A12905" t="s">
        <v>42102</v>
      </c>
      <c r="B12905" t="s">
        <v>20</v>
      </c>
      <c r="C12905" t="s">
        <v>19</v>
      </c>
      <c r="D12905" t="s">
        <v>33</v>
      </c>
      <c r="E12905" t="s">
        <v>530</v>
      </c>
    </row>
    <row r="12906" spans="1:5" x14ac:dyDescent="0.25">
      <c r="A12906" t="s">
        <v>42103</v>
      </c>
      <c r="B12906" t="s">
        <v>20</v>
      </c>
      <c r="C12906" t="s">
        <v>19</v>
      </c>
      <c r="D12906" t="s">
        <v>33</v>
      </c>
      <c r="E12906" t="s">
        <v>530</v>
      </c>
    </row>
    <row r="12907" spans="1:5" x14ac:dyDescent="0.25">
      <c r="A12907" t="s">
        <v>42104</v>
      </c>
      <c r="B12907" t="s">
        <v>20</v>
      </c>
      <c r="C12907" t="s">
        <v>19</v>
      </c>
      <c r="D12907" t="s">
        <v>33</v>
      </c>
      <c r="E12907" t="s">
        <v>530</v>
      </c>
    </row>
    <row r="12908" spans="1:5" x14ac:dyDescent="0.25">
      <c r="A12908" t="s">
        <v>42105</v>
      </c>
      <c r="B12908" t="s">
        <v>20</v>
      </c>
      <c r="C12908" t="s">
        <v>19</v>
      </c>
      <c r="D12908" t="s">
        <v>33</v>
      </c>
      <c r="E12908" t="s">
        <v>533</v>
      </c>
    </row>
    <row r="12909" spans="1:5" x14ac:dyDescent="0.25">
      <c r="A12909" t="s">
        <v>42106</v>
      </c>
      <c r="B12909" t="s">
        <v>20</v>
      </c>
      <c r="C12909" t="s">
        <v>19</v>
      </c>
      <c r="D12909" t="s">
        <v>33</v>
      </c>
      <c r="E12909" t="s">
        <v>538</v>
      </c>
    </row>
    <row r="12910" spans="1:5" x14ac:dyDescent="0.25">
      <c r="A12910" t="s">
        <v>42107</v>
      </c>
      <c r="B12910" t="s">
        <v>20</v>
      </c>
      <c r="C12910" t="s">
        <v>19</v>
      </c>
      <c r="D12910" t="s">
        <v>33</v>
      </c>
      <c r="E12910" t="s">
        <v>533</v>
      </c>
    </row>
    <row r="12911" spans="1:5" x14ac:dyDescent="0.25">
      <c r="A12911" t="s">
        <v>42108</v>
      </c>
      <c r="B12911" t="s">
        <v>20</v>
      </c>
      <c r="C12911" t="s">
        <v>19</v>
      </c>
      <c r="D12911" t="s">
        <v>33</v>
      </c>
      <c r="E12911" t="s">
        <v>530</v>
      </c>
    </row>
    <row r="12912" spans="1:5" x14ac:dyDescent="0.25">
      <c r="A12912" t="s">
        <v>42109</v>
      </c>
      <c r="B12912" t="s">
        <v>20</v>
      </c>
      <c r="C12912" t="s">
        <v>19</v>
      </c>
      <c r="D12912" t="s">
        <v>33</v>
      </c>
      <c r="E12912" t="s">
        <v>530</v>
      </c>
    </row>
    <row r="12913" spans="1:5" x14ac:dyDescent="0.25">
      <c r="A12913" t="s">
        <v>42110</v>
      </c>
      <c r="B12913" t="s">
        <v>20</v>
      </c>
      <c r="C12913" t="s">
        <v>19</v>
      </c>
      <c r="D12913" t="s">
        <v>33</v>
      </c>
      <c r="E12913" t="s">
        <v>538</v>
      </c>
    </row>
    <row r="12914" spans="1:5" x14ac:dyDescent="0.25">
      <c r="A12914" t="s">
        <v>42111</v>
      </c>
      <c r="B12914" t="s">
        <v>20</v>
      </c>
      <c r="C12914" t="s">
        <v>19</v>
      </c>
      <c r="D12914" t="s">
        <v>33</v>
      </c>
      <c r="E12914" t="s">
        <v>530</v>
      </c>
    </row>
    <row r="12915" spans="1:5" x14ac:dyDescent="0.25">
      <c r="A12915" t="s">
        <v>42112</v>
      </c>
      <c r="B12915" t="s">
        <v>20</v>
      </c>
      <c r="C12915" t="s">
        <v>19</v>
      </c>
      <c r="D12915" t="s">
        <v>33</v>
      </c>
      <c r="E12915" t="s">
        <v>533</v>
      </c>
    </row>
    <row r="12916" spans="1:5" x14ac:dyDescent="0.25">
      <c r="A12916" t="s">
        <v>42113</v>
      </c>
      <c r="B12916" t="s">
        <v>20</v>
      </c>
      <c r="C12916" t="s">
        <v>19</v>
      </c>
      <c r="D12916" t="s">
        <v>33</v>
      </c>
      <c r="E12916" t="s">
        <v>533</v>
      </c>
    </row>
    <row r="12917" spans="1:5" x14ac:dyDescent="0.25">
      <c r="A12917" t="s">
        <v>42114</v>
      </c>
      <c r="B12917" t="s">
        <v>20</v>
      </c>
      <c r="C12917" t="s">
        <v>19</v>
      </c>
      <c r="D12917" t="s">
        <v>33</v>
      </c>
      <c r="E12917" t="s">
        <v>530</v>
      </c>
    </row>
    <row r="12918" spans="1:5" x14ac:dyDescent="0.25">
      <c r="A12918" t="s">
        <v>42115</v>
      </c>
      <c r="B12918" t="s">
        <v>20</v>
      </c>
      <c r="C12918" t="s">
        <v>19</v>
      </c>
      <c r="D12918" t="s">
        <v>33</v>
      </c>
      <c r="E12918" t="s">
        <v>538</v>
      </c>
    </row>
    <row r="12919" spans="1:5" x14ac:dyDescent="0.25">
      <c r="A12919" t="s">
        <v>42116</v>
      </c>
      <c r="B12919" t="s">
        <v>20</v>
      </c>
      <c r="C12919" t="s">
        <v>19</v>
      </c>
      <c r="D12919" t="s">
        <v>69</v>
      </c>
      <c r="E12919" t="s">
        <v>538</v>
      </c>
    </row>
    <row r="12920" spans="1:5" x14ac:dyDescent="0.25">
      <c r="A12920" t="s">
        <v>42117</v>
      </c>
      <c r="B12920" t="s">
        <v>20</v>
      </c>
      <c r="C12920" t="s">
        <v>19</v>
      </c>
      <c r="D12920" t="s">
        <v>33</v>
      </c>
      <c r="E12920" t="s">
        <v>553</v>
      </c>
    </row>
    <row r="12921" spans="1:5" x14ac:dyDescent="0.25">
      <c r="A12921" t="s">
        <v>42118</v>
      </c>
      <c r="B12921" t="s">
        <v>20</v>
      </c>
      <c r="C12921" t="s">
        <v>19</v>
      </c>
      <c r="D12921" t="s">
        <v>33</v>
      </c>
      <c r="E12921" t="s">
        <v>530</v>
      </c>
    </row>
    <row r="12922" spans="1:5" x14ac:dyDescent="0.25">
      <c r="A12922" t="s">
        <v>42119</v>
      </c>
      <c r="B12922" t="s">
        <v>20</v>
      </c>
      <c r="C12922" t="s">
        <v>19</v>
      </c>
      <c r="D12922" t="s">
        <v>33</v>
      </c>
      <c r="E12922" t="s">
        <v>530</v>
      </c>
    </row>
    <row r="12923" spans="1:5" x14ac:dyDescent="0.25">
      <c r="A12923" t="s">
        <v>42120</v>
      </c>
      <c r="B12923" t="s">
        <v>20</v>
      </c>
      <c r="C12923" t="s">
        <v>19</v>
      </c>
      <c r="D12923" t="s">
        <v>33</v>
      </c>
      <c r="E12923" t="s">
        <v>530</v>
      </c>
    </row>
    <row r="12924" spans="1:5" x14ac:dyDescent="0.25">
      <c r="A12924" t="s">
        <v>42121</v>
      </c>
      <c r="B12924" t="s">
        <v>20</v>
      </c>
      <c r="C12924" t="s">
        <v>19</v>
      </c>
      <c r="D12924" t="s">
        <v>33</v>
      </c>
      <c r="E12924" t="s">
        <v>538</v>
      </c>
    </row>
    <row r="12925" spans="1:5" x14ac:dyDescent="0.25">
      <c r="A12925" t="s">
        <v>42122</v>
      </c>
      <c r="B12925" t="s">
        <v>20</v>
      </c>
      <c r="C12925" t="s">
        <v>19</v>
      </c>
      <c r="D12925" t="s">
        <v>33</v>
      </c>
      <c r="E12925" t="s">
        <v>533</v>
      </c>
    </row>
    <row r="12926" spans="1:5" x14ac:dyDescent="0.25">
      <c r="A12926" t="s">
        <v>42123</v>
      </c>
      <c r="B12926" t="s">
        <v>20</v>
      </c>
      <c r="C12926" t="s">
        <v>19</v>
      </c>
      <c r="D12926" t="s">
        <v>69</v>
      </c>
      <c r="E12926" t="s">
        <v>538</v>
      </c>
    </row>
    <row r="12927" spans="1:5" x14ac:dyDescent="0.25">
      <c r="A12927" t="s">
        <v>42124</v>
      </c>
      <c r="B12927" t="s">
        <v>20</v>
      </c>
      <c r="C12927" t="s">
        <v>19</v>
      </c>
      <c r="D12927" t="s">
        <v>33</v>
      </c>
      <c r="E12927" t="s">
        <v>530</v>
      </c>
    </row>
    <row r="12928" spans="1:5" x14ac:dyDescent="0.25">
      <c r="A12928" t="s">
        <v>42125</v>
      </c>
      <c r="B12928" t="s">
        <v>20</v>
      </c>
      <c r="C12928" t="s">
        <v>19</v>
      </c>
      <c r="D12928" t="s">
        <v>65</v>
      </c>
      <c r="E12928" t="s">
        <v>533</v>
      </c>
    </row>
    <row r="12929" spans="1:5" x14ac:dyDescent="0.25">
      <c r="A12929" t="s">
        <v>42126</v>
      </c>
      <c r="B12929" t="s">
        <v>20</v>
      </c>
      <c r="C12929" t="s">
        <v>19</v>
      </c>
      <c r="D12929" t="s">
        <v>33</v>
      </c>
      <c r="E12929" t="s">
        <v>771</v>
      </c>
    </row>
    <row r="12930" spans="1:5" x14ac:dyDescent="0.25">
      <c r="A12930" t="s">
        <v>42127</v>
      </c>
      <c r="B12930" t="s">
        <v>20</v>
      </c>
      <c r="C12930" t="s">
        <v>19</v>
      </c>
      <c r="D12930" t="s">
        <v>33</v>
      </c>
      <c r="E12930" t="s">
        <v>533</v>
      </c>
    </row>
    <row r="12931" spans="1:5" x14ac:dyDescent="0.25">
      <c r="A12931" t="s">
        <v>42128</v>
      </c>
      <c r="B12931" t="s">
        <v>20</v>
      </c>
      <c r="C12931" t="s">
        <v>19</v>
      </c>
      <c r="D12931" t="s">
        <v>33</v>
      </c>
      <c r="E12931" t="s">
        <v>533</v>
      </c>
    </row>
    <row r="12932" spans="1:5" x14ac:dyDescent="0.25">
      <c r="A12932" t="s">
        <v>42129</v>
      </c>
      <c r="B12932" t="s">
        <v>20</v>
      </c>
      <c r="C12932" t="s">
        <v>19</v>
      </c>
      <c r="D12932" t="s">
        <v>33</v>
      </c>
      <c r="E12932" t="s">
        <v>553</v>
      </c>
    </row>
    <row r="12933" spans="1:5" x14ac:dyDescent="0.25">
      <c r="A12933" t="s">
        <v>42130</v>
      </c>
      <c r="B12933" t="s">
        <v>20</v>
      </c>
      <c r="C12933" t="s">
        <v>19</v>
      </c>
      <c r="D12933" t="s">
        <v>33</v>
      </c>
      <c r="E12933" t="s">
        <v>530</v>
      </c>
    </row>
    <row r="12934" spans="1:5" x14ac:dyDescent="0.25">
      <c r="A12934" t="s">
        <v>42131</v>
      </c>
      <c r="B12934" t="s">
        <v>20</v>
      </c>
      <c r="C12934" t="s">
        <v>19</v>
      </c>
      <c r="D12934" t="s">
        <v>33</v>
      </c>
      <c r="E12934" t="s">
        <v>530</v>
      </c>
    </row>
    <row r="12935" spans="1:5" x14ac:dyDescent="0.25">
      <c r="A12935" t="s">
        <v>42132</v>
      </c>
      <c r="B12935" t="s">
        <v>20</v>
      </c>
      <c r="C12935" t="s">
        <v>19</v>
      </c>
      <c r="D12935" t="s">
        <v>33</v>
      </c>
      <c r="E12935" t="s">
        <v>538</v>
      </c>
    </row>
    <row r="12936" spans="1:5" x14ac:dyDescent="0.25">
      <c r="A12936" t="s">
        <v>42133</v>
      </c>
      <c r="B12936" t="s">
        <v>20</v>
      </c>
      <c r="C12936" t="s">
        <v>19</v>
      </c>
      <c r="D12936" t="s">
        <v>33</v>
      </c>
      <c r="E12936" t="s">
        <v>530</v>
      </c>
    </row>
    <row r="12937" spans="1:5" x14ac:dyDescent="0.25">
      <c r="A12937" t="s">
        <v>42134</v>
      </c>
      <c r="B12937" t="s">
        <v>20</v>
      </c>
      <c r="C12937" t="s">
        <v>19</v>
      </c>
      <c r="D12937" t="s">
        <v>33</v>
      </c>
      <c r="E12937" t="s">
        <v>538</v>
      </c>
    </row>
    <row r="12938" spans="1:5" x14ac:dyDescent="0.25">
      <c r="A12938" t="s">
        <v>42135</v>
      </c>
      <c r="B12938" t="s">
        <v>20</v>
      </c>
      <c r="C12938" t="s">
        <v>19</v>
      </c>
      <c r="D12938" t="s">
        <v>33</v>
      </c>
      <c r="E12938" t="s">
        <v>530</v>
      </c>
    </row>
    <row r="12939" spans="1:5" x14ac:dyDescent="0.25">
      <c r="A12939" t="s">
        <v>42136</v>
      </c>
      <c r="B12939" t="s">
        <v>20</v>
      </c>
      <c r="C12939" t="s">
        <v>19</v>
      </c>
      <c r="D12939" t="s">
        <v>33</v>
      </c>
      <c r="E12939" t="s">
        <v>530</v>
      </c>
    </row>
    <row r="12940" spans="1:5" x14ac:dyDescent="0.25">
      <c r="A12940" t="s">
        <v>42137</v>
      </c>
      <c r="B12940" t="s">
        <v>20</v>
      </c>
      <c r="C12940" t="s">
        <v>19</v>
      </c>
      <c r="D12940" t="s">
        <v>33</v>
      </c>
      <c r="E12940" t="s">
        <v>530</v>
      </c>
    </row>
    <row r="12941" spans="1:5" x14ac:dyDescent="0.25">
      <c r="A12941" t="s">
        <v>42138</v>
      </c>
      <c r="B12941" t="s">
        <v>20</v>
      </c>
      <c r="C12941" t="s">
        <v>19</v>
      </c>
      <c r="D12941" t="s">
        <v>33</v>
      </c>
      <c r="E12941" t="s">
        <v>530</v>
      </c>
    </row>
    <row r="12942" spans="1:5" x14ac:dyDescent="0.25">
      <c r="A12942" t="s">
        <v>42139</v>
      </c>
      <c r="B12942" t="s">
        <v>20</v>
      </c>
      <c r="C12942" t="s">
        <v>19</v>
      </c>
      <c r="D12942" t="s">
        <v>33</v>
      </c>
      <c r="E12942" t="s">
        <v>533</v>
      </c>
    </row>
    <row r="12943" spans="1:5" x14ac:dyDescent="0.25">
      <c r="A12943" t="s">
        <v>42140</v>
      </c>
      <c r="B12943" t="s">
        <v>20</v>
      </c>
      <c r="C12943" t="s">
        <v>19</v>
      </c>
      <c r="D12943" t="s">
        <v>33</v>
      </c>
      <c r="E12943" t="s">
        <v>530</v>
      </c>
    </row>
    <row r="12944" spans="1:5" x14ac:dyDescent="0.25">
      <c r="A12944" t="s">
        <v>42141</v>
      </c>
      <c r="B12944" t="s">
        <v>20</v>
      </c>
      <c r="C12944" t="s">
        <v>19</v>
      </c>
      <c r="D12944" t="s">
        <v>33</v>
      </c>
      <c r="E12944" t="s">
        <v>530</v>
      </c>
    </row>
    <row r="12945" spans="1:5" x14ac:dyDescent="0.25">
      <c r="A12945" t="s">
        <v>42142</v>
      </c>
      <c r="B12945" t="s">
        <v>20</v>
      </c>
      <c r="C12945" t="s">
        <v>19</v>
      </c>
      <c r="D12945" t="s">
        <v>33</v>
      </c>
      <c r="E12945" t="s">
        <v>553</v>
      </c>
    </row>
    <row r="12946" spans="1:5" x14ac:dyDescent="0.25">
      <c r="A12946" t="s">
        <v>42143</v>
      </c>
      <c r="B12946" t="s">
        <v>20</v>
      </c>
      <c r="C12946" t="s">
        <v>19</v>
      </c>
      <c r="D12946" t="s">
        <v>33</v>
      </c>
      <c r="E12946" t="s">
        <v>533</v>
      </c>
    </row>
    <row r="12947" spans="1:5" x14ac:dyDescent="0.25">
      <c r="A12947" t="s">
        <v>42144</v>
      </c>
      <c r="B12947" t="s">
        <v>20</v>
      </c>
      <c r="C12947" t="s">
        <v>19</v>
      </c>
      <c r="D12947" t="s">
        <v>33</v>
      </c>
      <c r="E12947" t="s">
        <v>562</v>
      </c>
    </row>
    <row r="12948" spans="1:5" x14ac:dyDescent="0.25">
      <c r="A12948" t="s">
        <v>42145</v>
      </c>
      <c r="B12948" t="s">
        <v>20</v>
      </c>
      <c r="C12948" t="s">
        <v>19</v>
      </c>
      <c r="D12948" t="s">
        <v>33</v>
      </c>
      <c r="E12948" t="s">
        <v>538</v>
      </c>
    </row>
    <row r="12949" spans="1:5" x14ac:dyDescent="0.25">
      <c r="A12949" t="s">
        <v>42146</v>
      </c>
      <c r="B12949" t="s">
        <v>20</v>
      </c>
      <c r="C12949" t="s">
        <v>19</v>
      </c>
      <c r="D12949" t="s">
        <v>33</v>
      </c>
      <c r="E12949" t="s">
        <v>530</v>
      </c>
    </row>
    <row r="12950" spans="1:5" x14ac:dyDescent="0.25">
      <c r="A12950" t="s">
        <v>42147</v>
      </c>
      <c r="B12950" t="s">
        <v>20</v>
      </c>
      <c r="C12950" t="s">
        <v>19</v>
      </c>
      <c r="D12950" t="s">
        <v>33</v>
      </c>
      <c r="E12950" t="s">
        <v>533</v>
      </c>
    </row>
    <row r="12951" spans="1:5" x14ac:dyDescent="0.25">
      <c r="A12951" t="s">
        <v>42148</v>
      </c>
      <c r="B12951" t="s">
        <v>20</v>
      </c>
      <c r="C12951" t="s">
        <v>19</v>
      </c>
      <c r="D12951" t="s">
        <v>33</v>
      </c>
      <c r="E12951" t="s">
        <v>530</v>
      </c>
    </row>
    <row r="12952" spans="1:5" x14ac:dyDescent="0.25">
      <c r="A12952" t="s">
        <v>42149</v>
      </c>
      <c r="B12952" t="s">
        <v>20</v>
      </c>
      <c r="C12952" t="s">
        <v>19</v>
      </c>
      <c r="D12952" t="s">
        <v>33</v>
      </c>
      <c r="E12952" t="s">
        <v>533</v>
      </c>
    </row>
    <row r="12953" spans="1:5" x14ac:dyDescent="0.25">
      <c r="A12953" t="s">
        <v>42150</v>
      </c>
      <c r="B12953" t="s">
        <v>20</v>
      </c>
      <c r="C12953" t="s">
        <v>19</v>
      </c>
      <c r="D12953" t="s">
        <v>33</v>
      </c>
      <c r="E12953" t="s">
        <v>562</v>
      </c>
    </row>
    <row r="12954" spans="1:5" x14ac:dyDescent="0.25">
      <c r="A12954" t="s">
        <v>42151</v>
      </c>
      <c r="B12954" t="s">
        <v>20</v>
      </c>
      <c r="C12954" t="s">
        <v>19</v>
      </c>
      <c r="D12954" t="s">
        <v>33</v>
      </c>
      <c r="E12954" t="s">
        <v>533</v>
      </c>
    </row>
    <row r="12955" spans="1:5" x14ac:dyDescent="0.25">
      <c r="A12955" t="s">
        <v>42152</v>
      </c>
      <c r="B12955" t="s">
        <v>20</v>
      </c>
      <c r="C12955" t="s">
        <v>19</v>
      </c>
      <c r="D12955" t="s">
        <v>33</v>
      </c>
      <c r="E12955" t="s">
        <v>530</v>
      </c>
    </row>
    <row r="12956" spans="1:5" x14ac:dyDescent="0.25">
      <c r="A12956" t="s">
        <v>42153</v>
      </c>
      <c r="B12956" t="s">
        <v>20</v>
      </c>
      <c r="C12956" t="s">
        <v>19</v>
      </c>
      <c r="D12956" t="s">
        <v>33</v>
      </c>
      <c r="E12956" t="s">
        <v>530</v>
      </c>
    </row>
    <row r="12957" spans="1:5" x14ac:dyDescent="0.25">
      <c r="A12957" t="s">
        <v>42154</v>
      </c>
      <c r="B12957" t="s">
        <v>20</v>
      </c>
      <c r="C12957" t="s">
        <v>19</v>
      </c>
      <c r="D12957" t="s">
        <v>33</v>
      </c>
      <c r="E12957" t="s">
        <v>538</v>
      </c>
    </row>
    <row r="12958" spans="1:5" x14ac:dyDescent="0.25">
      <c r="A12958" t="s">
        <v>42155</v>
      </c>
      <c r="B12958" t="s">
        <v>20</v>
      </c>
      <c r="C12958" t="s">
        <v>19</v>
      </c>
      <c r="D12958" t="s">
        <v>65</v>
      </c>
      <c r="E12958" t="s">
        <v>502</v>
      </c>
    </row>
    <row r="12959" spans="1:5" x14ac:dyDescent="0.25">
      <c r="A12959" t="s">
        <v>42156</v>
      </c>
      <c r="B12959" t="s">
        <v>20</v>
      </c>
      <c r="C12959" t="s">
        <v>19</v>
      </c>
      <c r="D12959" t="s">
        <v>33</v>
      </c>
      <c r="E12959" t="s">
        <v>538</v>
      </c>
    </row>
    <row r="12960" spans="1:5" x14ac:dyDescent="0.25">
      <c r="A12960" t="s">
        <v>42157</v>
      </c>
      <c r="B12960" t="s">
        <v>20</v>
      </c>
      <c r="C12960" t="s">
        <v>19</v>
      </c>
      <c r="D12960" t="s">
        <v>33</v>
      </c>
      <c r="E12960" t="s">
        <v>530</v>
      </c>
    </row>
    <row r="12961" spans="1:5" x14ac:dyDescent="0.25">
      <c r="A12961" t="s">
        <v>42158</v>
      </c>
      <c r="B12961" t="s">
        <v>20</v>
      </c>
      <c r="C12961" t="s">
        <v>19</v>
      </c>
      <c r="D12961" t="s">
        <v>33</v>
      </c>
      <c r="E12961" t="s">
        <v>530</v>
      </c>
    </row>
    <row r="12962" spans="1:5" x14ac:dyDescent="0.25">
      <c r="A12962" t="s">
        <v>42159</v>
      </c>
      <c r="B12962" t="s">
        <v>20</v>
      </c>
      <c r="C12962" t="s">
        <v>19</v>
      </c>
      <c r="D12962" t="s">
        <v>65</v>
      </c>
      <c r="E12962" t="s">
        <v>533</v>
      </c>
    </row>
    <row r="12963" spans="1:5" x14ac:dyDescent="0.25">
      <c r="A12963" t="s">
        <v>42160</v>
      </c>
      <c r="B12963" t="s">
        <v>20</v>
      </c>
      <c r="C12963" t="s">
        <v>19</v>
      </c>
      <c r="D12963" t="s">
        <v>33</v>
      </c>
      <c r="E12963" t="s">
        <v>530</v>
      </c>
    </row>
    <row r="12964" spans="1:5" x14ac:dyDescent="0.25">
      <c r="A12964" t="s">
        <v>42161</v>
      </c>
      <c r="B12964" t="s">
        <v>20</v>
      </c>
      <c r="C12964" t="s">
        <v>19</v>
      </c>
      <c r="D12964" t="s">
        <v>33</v>
      </c>
      <c r="E12964" t="s">
        <v>530</v>
      </c>
    </row>
    <row r="12965" spans="1:5" x14ac:dyDescent="0.25">
      <c r="A12965" t="s">
        <v>42162</v>
      </c>
      <c r="B12965" t="s">
        <v>20</v>
      </c>
      <c r="C12965" t="s">
        <v>19</v>
      </c>
      <c r="D12965" t="s">
        <v>33</v>
      </c>
      <c r="E12965" t="s">
        <v>530</v>
      </c>
    </row>
    <row r="12966" spans="1:5" x14ac:dyDescent="0.25">
      <c r="A12966" t="s">
        <v>42163</v>
      </c>
      <c r="B12966" t="s">
        <v>20</v>
      </c>
      <c r="C12966" t="s">
        <v>19</v>
      </c>
      <c r="D12966" t="s">
        <v>65</v>
      </c>
      <c r="E12966" t="s">
        <v>502</v>
      </c>
    </row>
    <row r="12967" spans="1:5" x14ac:dyDescent="0.25">
      <c r="A12967" t="s">
        <v>42164</v>
      </c>
      <c r="B12967" t="s">
        <v>20</v>
      </c>
      <c r="C12967" t="s">
        <v>19</v>
      </c>
      <c r="D12967" t="s">
        <v>65</v>
      </c>
      <c r="E12967" t="s">
        <v>502</v>
      </c>
    </row>
    <row r="12968" spans="1:5" x14ac:dyDescent="0.25">
      <c r="A12968" t="s">
        <v>42165</v>
      </c>
      <c r="B12968" t="s">
        <v>20</v>
      </c>
      <c r="C12968" t="s">
        <v>19</v>
      </c>
      <c r="D12968" t="s">
        <v>33</v>
      </c>
      <c r="E12968" t="s">
        <v>530</v>
      </c>
    </row>
    <row r="12969" spans="1:5" x14ac:dyDescent="0.25">
      <c r="A12969" t="s">
        <v>42166</v>
      </c>
      <c r="B12969" t="s">
        <v>20</v>
      </c>
      <c r="C12969" t="s">
        <v>19</v>
      </c>
      <c r="D12969" t="s">
        <v>33</v>
      </c>
      <c r="E12969" t="s">
        <v>530</v>
      </c>
    </row>
    <row r="12970" spans="1:5" x14ac:dyDescent="0.25">
      <c r="A12970" t="s">
        <v>42167</v>
      </c>
      <c r="B12970" t="s">
        <v>20</v>
      </c>
      <c r="C12970" t="s">
        <v>19</v>
      </c>
      <c r="D12970" t="s">
        <v>33</v>
      </c>
      <c r="E12970" t="s">
        <v>530</v>
      </c>
    </row>
    <row r="12971" spans="1:5" x14ac:dyDescent="0.25">
      <c r="A12971" t="s">
        <v>42168</v>
      </c>
      <c r="B12971" t="s">
        <v>20</v>
      </c>
      <c r="C12971" t="s">
        <v>19</v>
      </c>
      <c r="D12971" t="s">
        <v>33</v>
      </c>
      <c r="E12971" t="s">
        <v>530</v>
      </c>
    </row>
    <row r="12972" spans="1:5" x14ac:dyDescent="0.25">
      <c r="A12972" t="s">
        <v>42169</v>
      </c>
      <c r="B12972" t="s">
        <v>20</v>
      </c>
      <c r="C12972" t="s">
        <v>19</v>
      </c>
      <c r="D12972" t="s">
        <v>33</v>
      </c>
      <c r="E12972" t="s">
        <v>530</v>
      </c>
    </row>
    <row r="12973" spans="1:5" x14ac:dyDescent="0.25">
      <c r="A12973" t="s">
        <v>42170</v>
      </c>
      <c r="B12973" t="s">
        <v>20</v>
      </c>
      <c r="C12973" t="s">
        <v>19</v>
      </c>
      <c r="D12973" t="s">
        <v>33</v>
      </c>
      <c r="E12973" t="s">
        <v>533</v>
      </c>
    </row>
    <row r="12974" spans="1:5" x14ac:dyDescent="0.25">
      <c r="A12974" t="s">
        <v>42171</v>
      </c>
      <c r="B12974" t="s">
        <v>20</v>
      </c>
      <c r="C12974" t="s">
        <v>19</v>
      </c>
      <c r="D12974" t="s">
        <v>33</v>
      </c>
      <c r="E12974" t="s">
        <v>530</v>
      </c>
    </row>
    <row r="12975" spans="1:5" x14ac:dyDescent="0.25">
      <c r="A12975" t="s">
        <v>42172</v>
      </c>
      <c r="B12975" t="s">
        <v>20</v>
      </c>
      <c r="C12975" t="s">
        <v>19</v>
      </c>
      <c r="D12975" t="s">
        <v>33</v>
      </c>
      <c r="E12975" t="s">
        <v>538</v>
      </c>
    </row>
    <row r="12976" spans="1:5" x14ac:dyDescent="0.25">
      <c r="A12976" t="s">
        <v>42173</v>
      </c>
      <c r="B12976" t="s">
        <v>20</v>
      </c>
      <c r="C12976" t="s">
        <v>19</v>
      </c>
      <c r="D12976" t="s">
        <v>33</v>
      </c>
      <c r="E12976" t="s">
        <v>530</v>
      </c>
    </row>
    <row r="12977" spans="1:5" x14ac:dyDescent="0.25">
      <c r="A12977" t="s">
        <v>42174</v>
      </c>
      <c r="B12977" t="s">
        <v>20</v>
      </c>
      <c r="C12977" t="s">
        <v>19</v>
      </c>
      <c r="D12977" t="s">
        <v>33</v>
      </c>
      <c r="E12977" t="s">
        <v>538</v>
      </c>
    </row>
    <row r="12978" spans="1:5" x14ac:dyDescent="0.25">
      <c r="A12978" t="s">
        <v>42175</v>
      </c>
      <c r="B12978" t="s">
        <v>20</v>
      </c>
      <c r="C12978" t="s">
        <v>19</v>
      </c>
      <c r="D12978" t="s">
        <v>33</v>
      </c>
      <c r="E12978" t="s">
        <v>530</v>
      </c>
    </row>
    <row r="12979" spans="1:5" x14ac:dyDescent="0.25">
      <c r="A12979" t="s">
        <v>42176</v>
      </c>
      <c r="B12979" t="s">
        <v>20</v>
      </c>
      <c r="C12979" t="s">
        <v>19</v>
      </c>
      <c r="D12979" t="s">
        <v>33</v>
      </c>
      <c r="E12979" t="s">
        <v>530</v>
      </c>
    </row>
    <row r="12980" spans="1:5" x14ac:dyDescent="0.25">
      <c r="A12980" t="s">
        <v>42177</v>
      </c>
      <c r="B12980" t="s">
        <v>20</v>
      </c>
      <c r="C12980" t="s">
        <v>19</v>
      </c>
      <c r="D12980" t="s">
        <v>33</v>
      </c>
      <c r="E12980" t="s">
        <v>533</v>
      </c>
    </row>
    <row r="12981" spans="1:5" x14ac:dyDescent="0.25">
      <c r="A12981" t="s">
        <v>42178</v>
      </c>
      <c r="B12981" t="s">
        <v>20</v>
      </c>
      <c r="C12981" t="s">
        <v>19</v>
      </c>
      <c r="D12981" t="s">
        <v>33</v>
      </c>
      <c r="E12981" t="s">
        <v>538</v>
      </c>
    </row>
    <row r="12982" spans="1:5" x14ac:dyDescent="0.25">
      <c r="A12982" t="s">
        <v>42179</v>
      </c>
      <c r="B12982" t="s">
        <v>20</v>
      </c>
      <c r="C12982" t="s">
        <v>19</v>
      </c>
      <c r="D12982" t="s">
        <v>33</v>
      </c>
      <c r="E12982" t="s">
        <v>530</v>
      </c>
    </row>
    <row r="12983" spans="1:5" x14ac:dyDescent="0.25">
      <c r="A12983" t="s">
        <v>42180</v>
      </c>
      <c r="B12983" t="s">
        <v>20</v>
      </c>
      <c r="C12983" t="s">
        <v>19</v>
      </c>
      <c r="D12983" t="s">
        <v>33</v>
      </c>
      <c r="E12983" t="s">
        <v>611</v>
      </c>
    </row>
    <row r="12984" spans="1:5" x14ac:dyDescent="0.25">
      <c r="A12984" t="s">
        <v>42181</v>
      </c>
      <c r="B12984" t="s">
        <v>20</v>
      </c>
      <c r="C12984" t="s">
        <v>19</v>
      </c>
      <c r="D12984" t="s">
        <v>33</v>
      </c>
      <c r="E12984" t="s">
        <v>530</v>
      </c>
    </row>
    <row r="12985" spans="1:5" x14ac:dyDescent="0.25">
      <c r="A12985" t="s">
        <v>44430</v>
      </c>
      <c r="B12985" t="s">
        <v>20</v>
      </c>
      <c r="C12985" t="s">
        <v>19</v>
      </c>
      <c r="D12985" t="s">
        <v>65</v>
      </c>
      <c r="E12985" t="s">
        <v>530</v>
      </c>
    </row>
    <row r="12986" spans="1:5" x14ac:dyDescent="0.25">
      <c r="A12986" t="s">
        <v>42182</v>
      </c>
      <c r="B12986" t="s">
        <v>20</v>
      </c>
      <c r="C12986" t="s">
        <v>19</v>
      </c>
      <c r="D12986" t="s">
        <v>33</v>
      </c>
      <c r="E12986" t="s">
        <v>530</v>
      </c>
    </row>
    <row r="12987" spans="1:5" x14ac:dyDescent="0.25">
      <c r="A12987" t="s">
        <v>42183</v>
      </c>
      <c r="B12987" t="s">
        <v>20</v>
      </c>
      <c r="C12987" t="s">
        <v>19</v>
      </c>
      <c r="D12987" t="s">
        <v>33</v>
      </c>
      <c r="E12987" t="s">
        <v>530</v>
      </c>
    </row>
    <row r="12988" spans="1:5" x14ac:dyDescent="0.25">
      <c r="A12988" t="s">
        <v>42184</v>
      </c>
      <c r="B12988" t="s">
        <v>20</v>
      </c>
      <c r="C12988" t="s">
        <v>19</v>
      </c>
      <c r="D12988" t="s">
        <v>33</v>
      </c>
      <c r="E12988" t="s">
        <v>533</v>
      </c>
    </row>
    <row r="12989" spans="1:5" x14ac:dyDescent="0.25">
      <c r="A12989" t="s">
        <v>42185</v>
      </c>
      <c r="B12989" t="s">
        <v>20</v>
      </c>
      <c r="C12989" t="s">
        <v>19</v>
      </c>
      <c r="D12989" t="s">
        <v>33</v>
      </c>
      <c r="E12989" t="s">
        <v>533</v>
      </c>
    </row>
    <row r="12990" spans="1:5" x14ac:dyDescent="0.25">
      <c r="A12990" t="s">
        <v>42186</v>
      </c>
      <c r="B12990" t="s">
        <v>20</v>
      </c>
      <c r="C12990" t="s">
        <v>19</v>
      </c>
      <c r="D12990" t="s">
        <v>33</v>
      </c>
      <c r="E12990" t="s">
        <v>530</v>
      </c>
    </row>
    <row r="12991" spans="1:5" x14ac:dyDescent="0.25">
      <c r="A12991" t="s">
        <v>42187</v>
      </c>
      <c r="B12991" t="s">
        <v>20</v>
      </c>
      <c r="C12991" t="s">
        <v>19</v>
      </c>
      <c r="D12991" t="s">
        <v>33</v>
      </c>
      <c r="E12991" t="s">
        <v>533</v>
      </c>
    </row>
    <row r="12992" spans="1:5" x14ac:dyDescent="0.25">
      <c r="A12992" t="s">
        <v>42188</v>
      </c>
      <c r="B12992" t="s">
        <v>20</v>
      </c>
      <c r="C12992" t="s">
        <v>19</v>
      </c>
      <c r="D12992" t="s">
        <v>33</v>
      </c>
      <c r="E12992" t="s">
        <v>530</v>
      </c>
    </row>
    <row r="12993" spans="1:5" x14ac:dyDescent="0.25">
      <c r="A12993" t="s">
        <v>42189</v>
      </c>
      <c r="B12993" t="s">
        <v>20</v>
      </c>
      <c r="C12993" t="s">
        <v>19</v>
      </c>
      <c r="D12993" t="s">
        <v>33</v>
      </c>
      <c r="E12993" t="s">
        <v>538</v>
      </c>
    </row>
    <row r="12994" spans="1:5" x14ac:dyDescent="0.25">
      <c r="A12994" t="s">
        <v>42190</v>
      </c>
      <c r="B12994" t="s">
        <v>20</v>
      </c>
      <c r="C12994" t="s">
        <v>19</v>
      </c>
      <c r="D12994" t="s">
        <v>33</v>
      </c>
      <c r="E12994" t="s">
        <v>530</v>
      </c>
    </row>
    <row r="12995" spans="1:5" x14ac:dyDescent="0.25">
      <c r="A12995" t="s">
        <v>42191</v>
      </c>
      <c r="B12995" t="s">
        <v>20</v>
      </c>
      <c r="C12995" t="s">
        <v>19</v>
      </c>
      <c r="D12995" t="s">
        <v>33</v>
      </c>
      <c r="E12995" t="s">
        <v>530</v>
      </c>
    </row>
    <row r="12996" spans="1:5" x14ac:dyDescent="0.25">
      <c r="A12996" t="s">
        <v>42192</v>
      </c>
      <c r="B12996" t="s">
        <v>20</v>
      </c>
      <c r="C12996" t="s">
        <v>19</v>
      </c>
      <c r="D12996" t="s">
        <v>33</v>
      </c>
      <c r="E12996" t="s">
        <v>530</v>
      </c>
    </row>
    <row r="12997" spans="1:5" x14ac:dyDescent="0.25">
      <c r="A12997" t="s">
        <v>42193</v>
      </c>
      <c r="B12997" t="s">
        <v>20</v>
      </c>
      <c r="C12997" t="s">
        <v>19</v>
      </c>
      <c r="D12997" t="s">
        <v>33</v>
      </c>
      <c r="E12997" t="s">
        <v>530</v>
      </c>
    </row>
    <row r="12998" spans="1:5" x14ac:dyDescent="0.25">
      <c r="A12998" t="s">
        <v>42194</v>
      </c>
      <c r="B12998" t="s">
        <v>20</v>
      </c>
      <c r="C12998" t="s">
        <v>19</v>
      </c>
      <c r="D12998" t="s">
        <v>33</v>
      </c>
      <c r="E12998" t="s">
        <v>533</v>
      </c>
    </row>
    <row r="12999" spans="1:5" x14ac:dyDescent="0.25">
      <c r="A12999" t="s">
        <v>42195</v>
      </c>
      <c r="B12999" t="s">
        <v>20</v>
      </c>
      <c r="C12999" t="s">
        <v>19</v>
      </c>
      <c r="D12999" t="s">
        <v>33</v>
      </c>
      <c r="E12999" t="s">
        <v>533</v>
      </c>
    </row>
    <row r="13000" spans="1:5" x14ac:dyDescent="0.25">
      <c r="A13000" t="s">
        <v>42196</v>
      </c>
      <c r="B13000" t="s">
        <v>20</v>
      </c>
      <c r="C13000" t="s">
        <v>19</v>
      </c>
      <c r="D13000" t="s">
        <v>33</v>
      </c>
      <c r="E13000" t="s">
        <v>538</v>
      </c>
    </row>
    <row r="13001" spans="1:5" x14ac:dyDescent="0.25">
      <c r="A13001" t="s">
        <v>42197</v>
      </c>
      <c r="B13001" t="s">
        <v>20</v>
      </c>
      <c r="C13001" t="s">
        <v>19</v>
      </c>
      <c r="D13001" t="s">
        <v>33</v>
      </c>
      <c r="E13001" t="s">
        <v>538</v>
      </c>
    </row>
    <row r="13002" spans="1:5" x14ac:dyDescent="0.25">
      <c r="A13002" t="s">
        <v>42198</v>
      </c>
      <c r="B13002" t="s">
        <v>20</v>
      </c>
      <c r="C13002" t="s">
        <v>19</v>
      </c>
      <c r="D13002" t="s">
        <v>33</v>
      </c>
      <c r="E13002" t="s">
        <v>533</v>
      </c>
    </row>
    <row r="13003" spans="1:5" x14ac:dyDescent="0.25">
      <c r="A13003" t="s">
        <v>42199</v>
      </c>
      <c r="B13003" t="s">
        <v>20</v>
      </c>
      <c r="C13003" t="s">
        <v>19</v>
      </c>
      <c r="D13003" t="s">
        <v>33</v>
      </c>
      <c r="E13003" t="s">
        <v>530</v>
      </c>
    </row>
    <row r="13004" spans="1:5" x14ac:dyDescent="0.25">
      <c r="A13004" t="s">
        <v>42200</v>
      </c>
      <c r="B13004" t="s">
        <v>20</v>
      </c>
      <c r="C13004" t="s">
        <v>19</v>
      </c>
      <c r="D13004" t="s">
        <v>33</v>
      </c>
      <c r="E13004" t="s">
        <v>530</v>
      </c>
    </row>
    <row r="13005" spans="1:5" x14ac:dyDescent="0.25">
      <c r="A13005" t="s">
        <v>42201</v>
      </c>
      <c r="B13005" t="s">
        <v>20</v>
      </c>
      <c r="C13005" t="s">
        <v>19</v>
      </c>
      <c r="D13005" t="s">
        <v>33</v>
      </c>
      <c r="E13005" t="s">
        <v>530</v>
      </c>
    </row>
    <row r="13006" spans="1:5" x14ac:dyDescent="0.25">
      <c r="A13006" t="s">
        <v>42202</v>
      </c>
      <c r="B13006" t="s">
        <v>20</v>
      </c>
      <c r="C13006" t="s">
        <v>19</v>
      </c>
      <c r="D13006" t="s">
        <v>33</v>
      </c>
      <c r="E13006" t="s">
        <v>533</v>
      </c>
    </row>
    <row r="13007" spans="1:5" x14ac:dyDescent="0.25">
      <c r="A13007" t="s">
        <v>42203</v>
      </c>
      <c r="B13007" t="s">
        <v>20</v>
      </c>
      <c r="C13007" t="s">
        <v>19</v>
      </c>
      <c r="D13007" t="s">
        <v>33</v>
      </c>
      <c r="E13007" t="s">
        <v>538</v>
      </c>
    </row>
    <row r="13008" spans="1:5" x14ac:dyDescent="0.25">
      <c r="A13008" t="s">
        <v>42204</v>
      </c>
      <c r="B13008" t="s">
        <v>20</v>
      </c>
      <c r="C13008" t="s">
        <v>19</v>
      </c>
      <c r="D13008" t="s">
        <v>33</v>
      </c>
      <c r="E13008" t="s">
        <v>611</v>
      </c>
    </row>
    <row r="13009" spans="1:5" x14ac:dyDescent="0.25">
      <c r="A13009" t="s">
        <v>42205</v>
      </c>
      <c r="B13009" t="s">
        <v>20</v>
      </c>
      <c r="C13009" t="s">
        <v>19</v>
      </c>
      <c r="D13009" t="s">
        <v>33</v>
      </c>
      <c r="E13009" t="s">
        <v>538</v>
      </c>
    </row>
    <row r="13010" spans="1:5" x14ac:dyDescent="0.25">
      <c r="A13010" t="s">
        <v>42206</v>
      </c>
      <c r="B13010" t="s">
        <v>20</v>
      </c>
      <c r="C13010" t="s">
        <v>19</v>
      </c>
      <c r="D13010" t="s">
        <v>33</v>
      </c>
      <c r="E13010" t="s">
        <v>530</v>
      </c>
    </row>
    <row r="13011" spans="1:5" x14ac:dyDescent="0.25">
      <c r="A13011" t="s">
        <v>42207</v>
      </c>
      <c r="B13011" t="s">
        <v>20</v>
      </c>
      <c r="C13011" t="s">
        <v>19</v>
      </c>
      <c r="D13011" t="s">
        <v>33</v>
      </c>
      <c r="E13011" t="s">
        <v>530</v>
      </c>
    </row>
    <row r="13012" spans="1:5" x14ac:dyDescent="0.25">
      <c r="A13012" t="s">
        <v>42208</v>
      </c>
      <c r="B13012" t="s">
        <v>20</v>
      </c>
      <c r="C13012" t="s">
        <v>19</v>
      </c>
      <c r="D13012" t="s">
        <v>33</v>
      </c>
      <c r="E13012" t="s">
        <v>538</v>
      </c>
    </row>
    <row r="13013" spans="1:5" x14ac:dyDescent="0.25">
      <c r="A13013" t="s">
        <v>42209</v>
      </c>
      <c r="B13013" t="s">
        <v>20</v>
      </c>
      <c r="C13013" t="s">
        <v>19</v>
      </c>
      <c r="D13013" t="s">
        <v>33</v>
      </c>
      <c r="E13013" t="s">
        <v>530</v>
      </c>
    </row>
    <row r="13014" spans="1:5" x14ac:dyDescent="0.25">
      <c r="A13014" t="s">
        <v>42210</v>
      </c>
      <c r="B13014" t="s">
        <v>20</v>
      </c>
      <c r="C13014" t="s">
        <v>19</v>
      </c>
      <c r="D13014" t="s">
        <v>33</v>
      </c>
      <c r="E13014" t="s">
        <v>530</v>
      </c>
    </row>
    <row r="13015" spans="1:5" x14ac:dyDescent="0.25">
      <c r="A13015" t="s">
        <v>42211</v>
      </c>
      <c r="B13015" t="s">
        <v>20</v>
      </c>
      <c r="C13015" t="s">
        <v>19</v>
      </c>
      <c r="D13015" t="s">
        <v>33</v>
      </c>
      <c r="E13015" t="s">
        <v>530</v>
      </c>
    </row>
    <row r="13016" spans="1:5" x14ac:dyDescent="0.25">
      <c r="A13016" t="s">
        <v>42212</v>
      </c>
      <c r="B13016" t="s">
        <v>20</v>
      </c>
      <c r="C13016" t="s">
        <v>19</v>
      </c>
      <c r="D13016" t="s">
        <v>33</v>
      </c>
      <c r="E13016" t="s">
        <v>562</v>
      </c>
    </row>
    <row r="13017" spans="1:5" x14ac:dyDescent="0.25">
      <c r="A13017" t="s">
        <v>42213</v>
      </c>
      <c r="B13017" t="s">
        <v>20</v>
      </c>
      <c r="C13017" t="s">
        <v>19</v>
      </c>
      <c r="D13017" t="s">
        <v>33</v>
      </c>
      <c r="E13017" t="s">
        <v>611</v>
      </c>
    </row>
    <row r="13018" spans="1:5" x14ac:dyDescent="0.25">
      <c r="A13018" t="s">
        <v>42214</v>
      </c>
      <c r="B13018" t="s">
        <v>20</v>
      </c>
      <c r="C13018" t="s">
        <v>19</v>
      </c>
      <c r="D13018" t="s">
        <v>33</v>
      </c>
      <c r="E13018" t="s">
        <v>530</v>
      </c>
    </row>
    <row r="13019" spans="1:5" x14ac:dyDescent="0.25">
      <c r="A13019" t="s">
        <v>42215</v>
      </c>
      <c r="B13019" t="s">
        <v>20</v>
      </c>
      <c r="C13019" t="s">
        <v>19</v>
      </c>
      <c r="D13019" t="s">
        <v>33</v>
      </c>
      <c r="E13019" t="s">
        <v>538</v>
      </c>
    </row>
    <row r="13020" spans="1:5" x14ac:dyDescent="0.25">
      <c r="A13020" t="s">
        <v>42216</v>
      </c>
      <c r="B13020" t="s">
        <v>20</v>
      </c>
      <c r="C13020" t="s">
        <v>19</v>
      </c>
      <c r="D13020" t="s">
        <v>33</v>
      </c>
      <c r="E13020" t="s">
        <v>533</v>
      </c>
    </row>
    <row r="13021" spans="1:5" x14ac:dyDescent="0.25">
      <c r="A13021" t="s">
        <v>42217</v>
      </c>
      <c r="B13021" t="s">
        <v>20</v>
      </c>
      <c r="C13021" t="s">
        <v>19</v>
      </c>
      <c r="D13021" t="s">
        <v>33</v>
      </c>
      <c r="E13021" t="s">
        <v>530</v>
      </c>
    </row>
    <row r="13022" spans="1:5" x14ac:dyDescent="0.25">
      <c r="A13022" t="s">
        <v>42218</v>
      </c>
      <c r="B13022" t="s">
        <v>20</v>
      </c>
      <c r="C13022" t="s">
        <v>19</v>
      </c>
      <c r="D13022" t="s">
        <v>33</v>
      </c>
      <c r="E13022" t="s">
        <v>530</v>
      </c>
    </row>
    <row r="13023" spans="1:5" x14ac:dyDescent="0.25">
      <c r="A13023" t="s">
        <v>42219</v>
      </c>
      <c r="B13023" t="s">
        <v>20</v>
      </c>
      <c r="C13023" t="s">
        <v>19</v>
      </c>
      <c r="D13023" t="s">
        <v>33</v>
      </c>
      <c r="E13023" t="s">
        <v>539</v>
      </c>
    </row>
    <row r="13024" spans="1:5" x14ac:dyDescent="0.25">
      <c r="A13024" t="s">
        <v>42220</v>
      </c>
      <c r="B13024" t="s">
        <v>20</v>
      </c>
      <c r="C13024" t="s">
        <v>19</v>
      </c>
      <c r="D13024" t="s">
        <v>33</v>
      </c>
      <c r="E13024" t="s">
        <v>533</v>
      </c>
    </row>
    <row r="13025" spans="1:5" x14ac:dyDescent="0.25">
      <c r="A13025" t="s">
        <v>42221</v>
      </c>
      <c r="B13025" t="s">
        <v>20</v>
      </c>
      <c r="C13025" t="s">
        <v>19</v>
      </c>
      <c r="D13025" t="s">
        <v>33</v>
      </c>
      <c r="E13025" t="s">
        <v>538</v>
      </c>
    </row>
    <row r="13026" spans="1:5" x14ac:dyDescent="0.25">
      <c r="A13026" t="s">
        <v>42222</v>
      </c>
      <c r="B13026" t="s">
        <v>20</v>
      </c>
      <c r="C13026" t="s">
        <v>19</v>
      </c>
      <c r="D13026" t="s">
        <v>33</v>
      </c>
      <c r="E13026" t="s">
        <v>533</v>
      </c>
    </row>
    <row r="13027" spans="1:5" x14ac:dyDescent="0.25">
      <c r="A13027" t="s">
        <v>42223</v>
      </c>
      <c r="B13027" t="s">
        <v>20</v>
      </c>
      <c r="C13027" t="s">
        <v>19</v>
      </c>
      <c r="D13027" t="s">
        <v>33</v>
      </c>
      <c r="E13027" t="s">
        <v>538</v>
      </c>
    </row>
    <row r="13028" spans="1:5" x14ac:dyDescent="0.25">
      <c r="A13028" t="s">
        <v>42224</v>
      </c>
      <c r="B13028" t="s">
        <v>20</v>
      </c>
      <c r="C13028" t="s">
        <v>19</v>
      </c>
      <c r="D13028" t="s">
        <v>33</v>
      </c>
      <c r="E13028" t="s">
        <v>530</v>
      </c>
    </row>
    <row r="13029" spans="1:5" x14ac:dyDescent="0.25">
      <c r="A13029" t="s">
        <v>42225</v>
      </c>
      <c r="B13029" t="s">
        <v>20</v>
      </c>
      <c r="C13029" t="s">
        <v>19</v>
      </c>
      <c r="D13029" t="s">
        <v>33</v>
      </c>
      <c r="E13029" t="s">
        <v>533</v>
      </c>
    </row>
    <row r="13030" spans="1:5" x14ac:dyDescent="0.25">
      <c r="A13030" t="s">
        <v>42226</v>
      </c>
      <c r="B13030" t="s">
        <v>20</v>
      </c>
      <c r="C13030" t="s">
        <v>19</v>
      </c>
      <c r="D13030" t="s">
        <v>33</v>
      </c>
      <c r="E13030" t="s">
        <v>553</v>
      </c>
    </row>
    <row r="13031" spans="1:5" x14ac:dyDescent="0.25">
      <c r="A13031" t="s">
        <v>42227</v>
      </c>
      <c r="B13031" t="s">
        <v>20</v>
      </c>
      <c r="C13031" t="s">
        <v>19</v>
      </c>
      <c r="D13031" t="s">
        <v>33</v>
      </c>
      <c r="E13031" t="s">
        <v>530</v>
      </c>
    </row>
    <row r="13032" spans="1:5" x14ac:dyDescent="0.25">
      <c r="A13032" t="s">
        <v>42228</v>
      </c>
      <c r="B13032" t="s">
        <v>20</v>
      </c>
      <c r="C13032" t="s">
        <v>19</v>
      </c>
      <c r="D13032" t="s">
        <v>33</v>
      </c>
      <c r="E13032" t="s">
        <v>530</v>
      </c>
    </row>
    <row r="13033" spans="1:5" x14ac:dyDescent="0.25">
      <c r="A13033" t="s">
        <v>42229</v>
      </c>
      <c r="B13033" t="s">
        <v>20</v>
      </c>
      <c r="C13033" t="s">
        <v>19</v>
      </c>
      <c r="D13033" t="s">
        <v>33</v>
      </c>
      <c r="E13033" t="s">
        <v>530</v>
      </c>
    </row>
    <row r="13034" spans="1:5" x14ac:dyDescent="0.25">
      <c r="A13034" t="s">
        <v>42230</v>
      </c>
      <c r="B13034" t="s">
        <v>20</v>
      </c>
      <c r="C13034" t="s">
        <v>19</v>
      </c>
      <c r="D13034" t="s">
        <v>33</v>
      </c>
      <c r="E13034" t="s">
        <v>538</v>
      </c>
    </row>
    <row r="13035" spans="1:5" x14ac:dyDescent="0.25">
      <c r="A13035" t="s">
        <v>42231</v>
      </c>
      <c r="B13035" t="s">
        <v>20</v>
      </c>
      <c r="C13035" t="s">
        <v>19</v>
      </c>
      <c r="D13035" t="s">
        <v>33</v>
      </c>
      <c r="E13035" t="s">
        <v>530</v>
      </c>
    </row>
    <row r="13036" spans="1:5" x14ac:dyDescent="0.25">
      <c r="A13036" t="s">
        <v>42232</v>
      </c>
      <c r="B13036" t="s">
        <v>20</v>
      </c>
      <c r="C13036" t="s">
        <v>19</v>
      </c>
      <c r="D13036" t="s">
        <v>33</v>
      </c>
      <c r="E13036" t="s">
        <v>530</v>
      </c>
    </row>
    <row r="13037" spans="1:5" x14ac:dyDescent="0.25">
      <c r="A13037" t="s">
        <v>42233</v>
      </c>
      <c r="B13037" t="s">
        <v>20</v>
      </c>
      <c r="C13037" t="s">
        <v>19</v>
      </c>
      <c r="D13037" t="s">
        <v>33</v>
      </c>
      <c r="E13037" t="s">
        <v>533</v>
      </c>
    </row>
    <row r="13038" spans="1:5" x14ac:dyDescent="0.25">
      <c r="A13038" t="s">
        <v>42234</v>
      </c>
      <c r="B13038" t="s">
        <v>20</v>
      </c>
      <c r="C13038" t="s">
        <v>19</v>
      </c>
      <c r="D13038" t="s">
        <v>33</v>
      </c>
      <c r="E13038" t="s">
        <v>530</v>
      </c>
    </row>
    <row r="13039" spans="1:5" x14ac:dyDescent="0.25">
      <c r="A13039" t="s">
        <v>42235</v>
      </c>
      <c r="B13039" t="s">
        <v>20</v>
      </c>
      <c r="C13039" t="s">
        <v>19</v>
      </c>
      <c r="D13039" t="s">
        <v>33</v>
      </c>
      <c r="E13039" t="s">
        <v>530</v>
      </c>
    </row>
    <row r="13040" spans="1:5" x14ac:dyDescent="0.25">
      <c r="A13040" t="s">
        <v>42236</v>
      </c>
      <c r="B13040" t="s">
        <v>20</v>
      </c>
      <c r="C13040" t="s">
        <v>19</v>
      </c>
      <c r="D13040" t="s">
        <v>33</v>
      </c>
      <c r="E13040" t="s">
        <v>538</v>
      </c>
    </row>
    <row r="13041" spans="1:5" x14ac:dyDescent="0.25">
      <c r="A13041" t="s">
        <v>42237</v>
      </c>
      <c r="B13041" t="s">
        <v>20</v>
      </c>
      <c r="C13041" t="s">
        <v>19</v>
      </c>
      <c r="D13041" t="s">
        <v>33</v>
      </c>
      <c r="E13041" t="s">
        <v>538</v>
      </c>
    </row>
    <row r="13042" spans="1:5" x14ac:dyDescent="0.25">
      <c r="A13042" t="s">
        <v>42238</v>
      </c>
      <c r="B13042" t="s">
        <v>20</v>
      </c>
      <c r="C13042" t="s">
        <v>19</v>
      </c>
      <c r="D13042" t="s">
        <v>33</v>
      </c>
      <c r="E13042" t="s">
        <v>530</v>
      </c>
    </row>
    <row r="13043" spans="1:5" x14ac:dyDescent="0.25">
      <c r="A13043" t="s">
        <v>42239</v>
      </c>
      <c r="B13043" t="s">
        <v>20</v>
      </c>
      <c r="C13043" t="s">
        <v>19</v>
      </c>
      <c r="D13043" t="s">
        <v>33</v>
      </c>
      <c r="E13043" t="s">
        <v>538</v>
      </c>
    </row>
    <row r="13044" spans="1:5" x14ac:dyDescent="0.25">
      <c r="A13044" t="s">
        <v>42240</v>
      </c>
      <c r="B13044" t="s">
        <v>20</v>
      </c>
      <c r="C13044" t="s">
        <v>19</v>
      </c>
      <c r="D13044" t="s">
        <v>33</v>
      </c>
      <c r="E13044" t="s">
        <v>530</v>
      </c>
    </row>
    <row r="13045" spans="1:5" x14ac:dyDescent="0.25">
      <c r="A13045" t="s">
        <v>42241</v>
      </c>
      <c r="B13045" t="s">
        <v>20</v>
      </c>
      <c r="C13045" t="s">
        <v>19</v>
      </c>
      <c r="D13045" t="s">
        <v>33</v>
      </c>
      <c r="E13045" t="s">
        <v>533</v>
      </c>
    </row>
    <row r="13046" spans="1:5" x14ac:dyDescent="0.25">
      <c r="A13046" t="s">
        <v>42242</v>
      </c>
      <c r="B13046" t="s">
        <v>20</v>
      </c>
      <c r="C13046" t="s">
        <v>19</v>
      </c>
      <c r="D13046" t="s">
        <v>33</v>
      </c>
      <c r="E13046" t="s">
        <v>523</v>
      </c>
    </row>
    <row r="13047" spans="1:5" x14ac:dyDescent="0.25">
      <c r="A13047" t="s">
        <v>42243</v>
      </c>
      <c r="B13047" t="s">
        <v>20</v>
      </c>
      <c r="C13047" t="s">
        <v>19</v>
      </c>
      <c r="D13047" t="s">
        <v>33</v>
      </c>
      <c r="E13047" t="s">
        <v>533</v>
      </c>
    </row>
    <row r="13048" spans="1:5" x14ac:dyDescent="0.25">
      <c r="A13048" t="s">
        <v>42244</v>
      </c>
      <c r="B13048" t="s">
        <v>20</v>
      </c>
      <c r="C13048" t="s">
        <v>19</v>
      </c>
      <c r="D13048" t="s">
        <v>33</v>
      </c>
      <c r="E13048" t="s">
        <v>533</v>
      </c>
    </row>
    <row r="13049" spans="1:5" x14ac:dyDescent="0.25">
      <c r="A13049" t="s">
        <v>42245</v>
      </c>
      <c r="B13049" t="s">
        <v>20</v>
      </c>
      <c r="C13049" t="s">
        <v>19</v>
      </c>
      <c r="D13049" t="s">
        <v>33</v>
      </c>
      <c r="E13049" t="s">
        <v>533</v>
      </c>
    </row>
    <row r="13050" spans="1:5" x14ac:dyDescent="0.25">
      <c r="A13050" t="s">
        <v>42246</v>
      </c>
      <c r="B13050" t="s">
        <v>20</v>
      </c>
      <c r="C13050" t="s">
        <v>19</v>
      </c>
      <c r="D13050" t="s">
        <v>33</v>
      </c>
      <c r="E13050" t="s">
        <v>530</v>
      </c>
    </row>
    <row r="13051" spans="1:5" x14ac:dyDescent="0.25">
      <c r="A13051" t="s">
        <v>42247</v>
      </c>
      <c r="B13051" t="s">
        <v>20</v>
      </c>
      <c r="C13051" t="s">
        <v>19</v>
      </c>
      <c r="D13051" t="s">
        <v>33</v>
      </c>
      <c r="E13051" t="s">
        <v>538</v>
      </c>
    </row>
    <row r="13052" spans="1:5" x14ac:dyDescent="0.25">
      <c r="A13052" t="s">
        <v>42248</v>
      </c>
      <c r="B13052" t="s">
        <v>20</v>
      </c>
      <c r="C13052" t="s">
        <v>19</v>
      </c>
      <c r="D13052" t="s">
        <v>65</v>
      </c>
      <c r="E13052" t="s">
        <v>533</v>
      </c>
    </row>
    <row r="13053" spans="1:5" x14ac:dyDescent="0.25">
      <c r="A13053" t="s">
        <v>42249</v>
      </c>
      <c r="B13053" t="s">
        <v>20</v>
      </c>
      <c r="C13053" t="s">
        <v>19</v>
      </c>
      <c r="D13053" t="s">
        <v>33</v>
      </c>
      <c r="E13053" t="s">
        <v>530</v>
      </c>
    </row>
    <row r="13054" spans="1:5" x14ac:dyDescent="0.25">
      <c r="A13054" t="s">
        <v>42250</v>
      </c>
      <c r="B13054" t="s">
        <v>20</v>
      </c>
      <c r="C13054" t="s">
        <v>19</v>
      </c>
      <c r="D13054" t="s">
        <v>33</v>
      </c>
      <c r="E13054" t="s">
        <v>530</v>
      </c>
    </row>
    <row r="13055" spans="1:5" x14ac:dyDescent="0.25">
      <c r="A13055" t="s">
        <v>42251</v>
      </c>
      <c r="B13055" t="s">
        <v>20</v>
      </c>
      <c r="C13055" t="s">
        <v>19</v>
      </c>
      <c r="D13055" t="s">
        <v>33</v>
      </c>
      <c r="E13055" t="s">
        <v>533</v>
      </c>
    </row>
    <row r="13056" spans="1:5" x14ac:dyDescent="0.25">
      <c r="A13056" t="s">
        <v>42252</v>
      </c>
      <c r="B13056" t="s">
        <v>20</v>
      </c>
      <c r="C13056" t="s">
        <v>19</v>
      </c>
      <c r="D13056" t="s">
        <v>33</v>
      </c>
      <c r="E13056" t="s">
        <v>538</v>
      </c>
    </row>
    <row r="13057" spans="1:5" x14ac:dyDescent="0.25">
      <c r="A13057" t="s">
        <v>42253</v>
      </c>
      <c r="B13057" t="s">
        <v>20</v>
      </c>
      <c r="C13057" t="s">
        <v>19</v>
      </c>
      <c r="D13057" t="s">
        <v>33</v>
      </c>
      <c r="E13057" t="s">
        <v>530</v>
      </c>
    </row>
    <row r="13058" spans="1:5" x14ac:dyDescent="0.25">
      <c r="A13058" t="s">
        <v>42254</v>
      </c>
      <c r="B13058" t="s">
        <v>20</v>
      </c>
      <c r="C13058" t="s">
        <v>19</v>
      </c>
      <c r="D13058" t="s">
        <v>33</v>
      </c>
      <c r="E13058" t="s">
        <v>530</v>
      </c>
    </row>
    <row r="13059" spans="1:5" x14ac:dyDescent="0.25">
      <c r="A13059" t="s">
        <v>44431</v>
      </c>
      <c r="B13059" t="s">
        <v>20</v>
      </c>
      <c r="C13059" t="s">
        <v>19</v>
      </c>
      <c r="D13059" t="s">
        <v>65</v>
      </c>
      <c r="E13059" t="s">
        <v>533</v>
      </c>
    </row>
    <row r="13060" spans="1:5" x14ac:dyDescent="0.25">
      <c r="A13060" t="s">
        <v>42255</v>
      </c>
      <c r="B13060" t="s">
        <v>20</v>
      </c>
      <c r="C13060" t="s">
        <v>19</v>
      </c>
      <c r="D13060" t="s">
        <v>33</v>
      </c>
      <c r="E13060" t="s">
        <v>530</v>
      </c>
    </row>
    <row r="13061" spans="1:5" x14ac:dyDescent="0.25">
      <c r="A13061" t="s">
        <v>42256</v>
      </c>
      <c r="B13061" t="s">
        <v>20</v>
      </c>
      <c r="C13061" t="s">
        <v>19</v>
      </c>
      <c r="D13061" t="s">
        <v>33</v>
      </c>
      <c r="E13061" t="s">
        <v>530</v>
      </c>
    </row>
    <row r="13062" spans="1:5" x14ac:dyDescent="0.25">
      <c r="A13062" t="s">
        <v>42257</v>
      </c>
      <c r="B13062" t="s">
        <v>20</v>
      </c>
      <c r="C13062" t="s">
        <v>19</v>
      </c>
      <c r="D13062" t="s">
        <v>33</v>
      </c>
      <c r="E13062" t="s">
        <v>538</v>
      </c>
    </row>
    <row r="13063" spans="1:5" x14ac:dyDescent="0.25">
      <c r="A13063" t="s">
        <v>42258</v>
      </c>
      <c r="B13063" t="s">
        <v>20</v>
      </c>
      <c r="C13063" t="s">
        <v>19</v>
      </c>
      <c r="D13063" t="s">
        <v>33</v>
      </c>
      <c r="E13063" t="s">
        <v>533</v>
      </c>
    </row>
    <row r="13064" spans="1:5" x14ac:dyDescent="0.25">
      <c r="A13064" t="s">
        <v>42259</v>
      </c>
      <c r="B13064" t="s">
        <v>20</v>
      </c>
      <c r="C13064" t="s">
        <v>19</v>
      </c>
      <c r="D13064" t="s">
        <v>33</v>
      </c>
      <c r="E13064" t="s">
        <v>533</v>
      </c>
    </row>
    <row r="13065" spans="1:5" x14ac:dyDescent="0.25">
      <c r="A13065" t="s">
        <v>42260</v>
      </c>
      <c r="B13065" t="s">
        <v>20</v>
      </c>
      <c r="C13065" t="s">
        <v>19</v>
      </c>
      <c r="D13065" t="s">
        <v>33</v>
      </c>
      <c r="E13065" t="s">
        <v>530</v>
      </c>
    </row>
    <row r="13066" spans="1:5" x14ac:dyDescent="0.25">
      <c r="A13066" t="s">
        <v>42261</v>
      </c>
      <c r="B13066" t="s">
        <v>20</v>
      </c>
      <c r="C13066" t="s">
        <v>19</v>
      </c>
      <c r="D13066" t="s">
        <v>33</v>
      </c>
      <c r="E13066" t="s">
        <v>533</v>
      </c>
    </row>
    <row r="13067" spans="1:5" x14ac:dyDescent="0.25">
      <c r="A13067" t="s">
        <v>42262</v>
      </c>
      <c r="B13067" t="s">
        <v>20</v>
      </c>
      <c r="C13067" t="s">
        <v>19</v>
      </c>
      <c r="D13067" t="s">
        <v>33</v>
      </c>
      <c r="E13067" t="s">
        <v>530</v>
      </c>
    </row>
    <row r="13068" spans="1:5" x14ac:dyDescent="0.25">
      <c r="A13068" t="s">
        <v>42263</v>
      </c>
      <c r="B13068" t="s">
        <v>20</v>
      </c>
      <c r="C13068" t="s">
        <v>19</v>
      </c>
      <c r="D13068" t="s">
        <v>33</v>
      </c>
      <c r="E13068" t="s">
        <v>533</v>
      </c>
    </row>
    <row r="13069" spans="1:5" x14ac:dyDescent="0.25">
      <c r="A13069" t="s">
        <v>42264</v>
      </c>
      <c r="B13069" t="s">
        <v>20</v>
      </c>
      <c r="C13069" t="s">
        <v>19</v>
      </c>
      <c r="D13069" t="s">
        <v>33</v>
      </c>
      <c r="E13069" t="s">
        <v>533</v>
      </c>
    </row>
    <row r="13070" spans="1:5" x14ac:dyDescent="0.25">
      <c r="A13070" t="s">
        <v>42265</v>
      </c>
      <c r="B13070" t="s">
        <v>20</v>
      </c>
      <c r="C13070" t="s">
        <v>19</v>
      </c>
      <c r="D13070" t="s">
        <v>33</v>
      </c>
      <c r="E13070" t="s">
        <v>530</v>
      </c>
    </row>
    <row r="13071" spans="1:5" x14ac:dyDescent="0.25">
      <c r="A13071" t="s">
        <v>42266</v>
      </c>
      <c r="B13071" t="s">
        <v>20</v>
      </c>
      <c r="C13071" t="s">
        <v>19</v>
      </c>
      <c r="D13071" t="s">
        <v>33</v>
      </c>
      <c r="E13071" t="s">
        <v>530</v>
      </c>
    </row>
    <row r="13072" spans="1:5" x14ac:dyDescent="0.25">
      <c r="A13072" t="s">
        <v>42267</v>
      </c>
      <c r="B13072" t="s">
        <v>20</v>
      </c>
      <c r="C13072" t="s">
        <v>19</v>
      </c>
      <c r="D13072" t="s">
        <v>33</v>
      </c>
      <c r="E13072" t="s">
        <v>530</v>
      </c>
    </row>
    <row r="13073" spans="1:5" x14ac:dyDescent="0.25">
      <c r="A13073" t="s">
        <v>42268</v>
      </c>
      <c r="B13073" t="s">
        <v>20</v>
      </c>
      <c r="C13073" t="s">
        <v>19</v>
      </c>
      <c r="D13073" t="s">
        <v>33</v>
      </c>
      <c r="E13073" t="s">
        <v>530</v>
      </c>
    </row>
    <row r="13074" spans="1:5" x14ac:dyDescent="0.25">
      <c r="A13074" t="s">
        <v>42269</v>
      </c>
      <c r="B13074" t="s">
        <v>20</v>
      </c>
      <c r="C13074" t="s">
        <v>19</v>
      </c>
      <c r="D13074" t="s">
        <v>33</v>
      </c>
      <c r="E13074" t="s">
        <v>530</v>
      </c>
    </row>
    <row r="13075" spans="1:5" x14ac:dyDescent="0.25">
      <c r="A13075" t="s">
        <v>42270</v>
      </c>
      <c r="B13075" t="s">
        <v>20</v>
      </c>
      <c r="C13075" t="s">
        <v>19</v>
      </c>
      <c r="D13075" t="s">
        <v>33</v>
      </c>
      <c r="E13075" t="s">
        <v>538</v>
      </c>
    </row>
    <row r="13076" spans="1:5" x14ac:dyDescent="0.25">
      <c r="A13076" t="s">
        <v>42271</v>
      </c>
      <c r="B13076" t="s">
        <v>20</v>
      </c>
      <c r="C13076" t="s">
        <v>19</v>
      </c>
      <c r="D13076" t="s">
        <v>33</v>
      </c>
      <c r="E13076" t="s">
        <v>533</v>
      </c>
    </row>
    <row r="13077" spans="1:5" x14ac:dyDescent="0.25">
      <c r="A13077" t="s">
        <v>44432</v>
      </c>
      <c r="B13077" t="s">
        <v>20</v>
      </c>
      <c r="C13077" t="s">
        <v>19</v>
      </c>
      <c r="D13077" t="s">
        <v>65</v>
      </c>
      <c r="E13077" t="s">
        <v>533</v>
      </c>
    </row>
    <row r="13078" spans="1:5" x14ac:dyDescent="0.25">
      <c r="A13078" t="s">
        <v>44433</v>
      </c>
      <c r="B13078" t="s">
        <v>20</v>
      </c>
      <c r="C13078" t="s">
        <v>19</v>
      </c>
      <c r="D13078" t="s">
        <v>65</v>
      </c>
      <c r="E13078" t="s">
        <v>533</v>
      </c>
    </row>
    <row r="13079" spans="1:5" x14ac:dyDescent="0.25">
      <c r="A13079" t="s">
        <v>42272</v>
      </c>
      <c r="B13079" t="s">
        <v>20</v>
      </c>
      <c r="C13079" t="s">
        <v>19</v>
      </c>
      <c r="D13079" t="s">
        <v>33</v>
      </c>
      <c r="E13079" t="s">
        <v>533</v>
      </c>
    </row>
    <row r="13080" spans="1:5" x14ac:dyDescent="0.25">
      <c r="A13080" t="s">
        <v>44434</v>
      </c>
      <c r="B13080" t="s">
        <v>20</v>
      </c>
      <c r="C13080" t="s">
        <v>19</v>
      </c>
      <c r="D13080" t="s">
        <v>65</v>
      </c>
      <c r="E13080" t="s">
        <v>533</v>
      </c>
    </row>
    <row r="13081" spans="1:5" x14ac:dyDescent="0.25">
      <c r="A13081" t="s">
        <v>42273</v>
      </c>
      <c r="B13081" t="s">
        <v>20</v>
      </c>
      <c r="C13081" t="s">
        <v>19</v>
      </c>
      <c r="D13081" t="s">
        <v>33</v>
      </c>
      <c r="E13081" t="s">
        <v>530</v>
      </c>
    </row>
    <row r="13082" spans="1:5" x14ac:dyDescent="0.25">
      <c r="A13082" t="s">
        <v>42274</v>
      </c>
      <c r="B13082" t="s">
        <v>20</v>
      </c>
      <c r="C13082" t="s">
        <v>19</v>
      </c>
      <c r="D13082" t="s">
        <v>33</v>
      </c>
      <c r="E13082" t="s">
        <v>530</v>
      </c>
    </row>
    <row r="13083" spans="1:5" x14ac:dyDescent="0.25">
      <c r="A13083" t="s">
        <v>42275</v>
      </c>
      <c r="B13083" t="s">
        <v>20</v>
      </c>
      <c r="C13083" t="s">
        <v>19</v>
      </c>
      <c r="D13083" t="s">
        <v>33</v>
      </c>
      <c r="E13083" t="s">
        <v>530</v>
      </c>
    </row>
    <row r="13084" spans="1:5" x14ac:dyDescent="0.25">
      <c r="A13084" t="s">
        <v>42276</v>
      </c>
      <c r="B13084" t="s">
        <v>20</v>
      </c>
      <c r="C13084" t="s">
        <v>19</v>
      </c>
      <c r="D13084" t="s">
        <v>33</v>
      </c>
      <c r="E13084" t="s">
        <v>538</v>
      </c>
    </row>
    <row r="13085" spans="1:5" x14ac:dyDescent="0.25">
      <c r="A13085" t="s">
        <v>42277</v>
      </c>
      <c r="B13085" t="s">
        <v>20</v>
      </c>
      <c r="C13085" t="s">
        <v>19</v>
      </c>
      <c r="D13085" t="s">
        <v>33</v>
      </c>
      <c r="E13085" t="s">
        <v>530</v>
      </c>
    </row>
    <row r="13086" spans="1:5" x14ac:dyDescent="0.25">
      <c r="A13086" t="s">
        <v>42278</v>
      </c>
      <c r="B13086" t="s">
        <v>20</v>
      </c>
      <c r="C13086" t="s">
        <v>19</v>
      </c>
      <c r="D13086" t="s">
        <v>33</v>
      </c>
      <c r="E13086" t="s">
        <v>562</v>
      </c>
    </row>
    <row r="13087" spans="1:5" x14ac:dyDescent="0.25">
      <c r="A13087" t="s">
        <v>42279</v>
      </c>
      <c r="B13087" t="s">
        <v>20</v>
      </c>
      <c r="C13087" t="s">
        <v>19</v>
      </c>
      <c r="D13087" t="s">
        <v>33</v>
      </c>
      <c r="E13087" t="s">
        <v>530</v>
      </c>
    </row>
    <row r="13088" spans="1:5" x14ac:dyDescent="0.25">
      <c r="A13088" t="s">
        <v>42280</v>
      </c>
      <c r="B13088" t="s">
        <v>20</v>
      </c>
      <c r="C13088" t="s">
        <v>19</v>
      </c>
      <c r="D13088" t="s">
        <v>33</v>
      </c>
      <c r="E13088" t="s">
        <v>530</v>
      </c>
    </row>
    <row r="13089" spans="1:5" x14ac:dyDescent="0.25">
      <c r="A13089" t="s">
        <v>42281</v>
      </c>
      <c r="B13089" t="s">
        <v>20</v>
      </c>
      <c r="C13089" t="s">
        <v>19</v>
      </c>
      <c r="D13089" t="s">
        <v>33</v>
      </c>
      <c r="E13089" t="s">
        <v>530</v>
      </c>
    </row>
    <row r="13090" spans="1:5" x14ac:dyDescent="0.25">
      <c r="A13090" t="s">
        <v>42282</v>
      </c>
      <c r="B13090" t="s">
        <v>20</v>
      </c>
      <c r="C13090" t="s">
        <v>19</v>
      </c>
      <c r="D13090" t="s">
        <v>33</v>
      </c>
      <c r="E13090" t="s">
        <v>530</v>
      </c>
    </row>
    <row r="13091" spans="1:5" x14ac:dyDescent="0.25">
      <c r="A13091" t="s">
        <v>42283</v>
      </c>
      <c r="B13091" t="s">
        <v>20</v>
      </c>
      <c r="C13091" t="s">
        <v>19</v>
      </c>
      <c r="D13091" t="s">
        <v>33</v>
      </c>
      <c r="E13091" t="s">
        <v>530</v>
      </c>
    </row>
    <row r="13092" spans="1:5" x14ac:dyDescent="0.25">
      <c r="A13092" t="s">
        <v>42284</v>
      </c>
      <c r="B13092" t="s">
        <v>20</v>
      </c>
      <c r="C13092" t="s">
        <v>19</v>
      </c>
      <c r="D13092" t="s">
        <v>33</v>
      </c>
      <c r="E13092" t="s">
        <v>530</v>
      </c>
    </row>
    <row r="13093" spans="1:5" x14ac:dyDescent="0.25">
      <c r="A13093" t="s">
        <v>42285</v>
      </c>
      <c r="B13093" t="s">
        <v>20</v>
      </c>
      <c r="C13093" t="s">
        <v>19</v>
      </c>
      <c r="D13093" t="s">
        <v>33</v>
      </c>
      <c r="E13093" t="s">
        <v>538</v>
      </c>
    </row>
    <row r="13094" spans="1:5" x14ac:dyDescent="0.25">
      <c r="A13094" t="s">
        <v>42286</v>
      </c>
      <c r="B13094" t="s">
        <v>20</v>
      </c>
      <c r="C13094" t="s">
        <v>19</v>
      </c>
      <c r="D13094" t="s">
        <v>33</v>
      </c>
      <c r="E13094" t="s">
        <v>530</v>
      </c>
    </row>
    <row r="13095" spans="1:5" x14ac:dyDescent="0.25">
      <c r="A13095" t="s">
        <v>42287</v>
      </c>
      <c r="B13095" t="s">
        <v>20</v>
      </c>
      <c r="C13095" t="s">
        <v>19</v>
      </c>
      <c r="D13095" t="s">
        <v>33</v>
      </c>
      <c r="E13095" t="s">
        <v>562</v>
      </c>
    </row>
    <row r="13096" spans="1:5" x14ac:dyDescent="0.25">
      <c r="A13096" t="s">
        <v>42288</v>
      </c>
      <c r="B13096" t="s">
        <v>20</v>
      </c>
      <c r="C13096" t="s">
        <v>19</v>
      </c>
      <c r="D13096" t="s">
        <v>33</v>
      </c>
      <c r="E13096" t="s">
        <v>538</v>
      </c>
    </row>
    <row r="13097" spans="1:5" x14ac:dyDescent="0.25">
      <c r="A13097" t="s">
        <v>42289</v>
      </c>
      <c r="B13097" t="s">
        <v>20</v>
      </c>
      <c r="C13097" t="s">
        <v>19</v>
      </c>
      <c r="D13097" t="s">
        <v>33</v>
      </c>
      <c r="E13097" t="s">
        <v>530</v>
      </c>
    </row>
    <row r="13098" spans="1:5" x14ac:dyDescent="0.25">
      <c r="A13098" t="s">
        <v>42290</v>
      </c>
      <c r="B13098" t="s">
        <v>20</v>
      </c>
      <c r="C13098" t="s">
        <v>19</v>
      </c>
      <c r="D13098" t="s">
        <v>33</v>
      </c>
      <c r="E13098" t="s">
        <v>553</v>
      </c>
    </row>
    <row r="13099" spans="1:5" x14ac:dyDescent="0.25">
      <c r="A13099" t="s">
        <v>42291</v>
      </c>
      <c r="B13099" t="s">
        <v>20</v>
      </c>
      <c r="C13099" t="s">
        <v>19</v>
      </c>
      <c r="D13099" t="s">
        <v>33</v>
      </c>
      <c r="E13099" t="s">
        <v>530</v>
      </c>
    </row>
    <row r="13100" spans="1:5" x14ac:dyDescent="0.25">
      <c r="A13100" t="s">
        <v>42292</v>
      </c>
      <c r="B13100" t="s">
        <v>20</v>
      </c>
      <c r="C13100" t="s">
        <v>19</v>
      </c>
      <c r="D13100" t="s">
        <v>33</v>
      </c>
      <c r="E13100" t="s">
        <v>533</v>
      </c>
    </row>
    <row r="13101" spans="1:5" x14ac:dyDescent="0.25">
      <c r="A13101" t="s">
        <v>42293</v>
      </c>
      <c r="B13101" t="s">
        <v>20</v>
      </c>
      <c r="C13101" t="s">
        <v>19</v>
      </c>
      <c r="D13101" t="s">
        <v>33</v>
      </c>
      <c r="E13101" t="s">
        <v>530</v>
      </c>
    </row>
    <row r="13102" spans="1:5" x14ac:dyDescent="0.25">
      <c r="A13102" t="s">
        <v>42294</v>
      </c>
      <c r="B13102" t="s">
        <v>20</v>
      </c>
      <c r="C13102" t="s">
        <v>19</v>
      </c>
      <c r="D13102" t="s">
        <v>33</v>
      </c>
      <c r="E13102" t="s">
        <v>530</v>
      </c>
    </row>
    <row r="13103" spans="1:5" x14ac:dyDescent="0.25">
      <c r="A13103" t="s">
        <v>42295</v>
      </c>
      <c r="B13103" t="s">
        <v>20</v>
      </c>
      <c r="C13103" t="s">
        <v>19</v>
      </c>
      <c r="D13103" t="s">
        <v>65</v>
      </c>
      <c r="E13103" t="s">
        <v>538</v>
      </c>
    </row>
    <row r="13104" spans="1:5" x14ac:dyDescent="0.25">
      <c r="A13104" t="s">
        <v>42296</v>
      </c>
      <c r="B13104" t="s">
        <v>20</v>
      </c>
      <c r="C13104" t="s">
        <v>19</v>
      </c>
      <c r="D13104" t="s">
        <v>33</v>
      </c>
      <c r="E13104" t="s">
        <v>538</v>
      </c>
    </row>
    <row r="13105" spans="1:5" x14ac:dyDescent="0.25">
      <c r="A13105" t="s">
        <v>42297</v>
      </c>
      <c r="B13105" t="s">
        <v>20</v>
      </c>
      <c r="C13105" t="s">
        <v>19</v>
      </c>
      <c r="D13105" t="s">
        <v>33</v>
      </c>
      <c r="E13105" t="s">
        <v>562</v>
      </c>
    </row>
    <row r="13106" spans="1:5" x14ac:dyDescent="0.25">
      <c r="A13106" t="s">
        <v>42298</v>
      </c>
      <c r="B13106" t="s">
        <v>20</v>
      </c>
      <c r="C13106" t="s">
        <v>19</v>
      </c>
      <c r="D13106" t="s">
        <v>33</v>
      </c>
      <c r="E13106" t="s">
        <v>538</v>
      </c>
    </row>
    <row r="13107" spans="1:5" x14ac:dyDescent="0.25">
      <c r="A13107" t="s">
        <v>42299</v>
      </c>
      <c r="B13107" t="s">
        <v>20</v>
      </c>
      <c r="C13107" t="s">
        <v>19</v>
      </c>
      <c r="D13107" t="s">
        <v>33</v>
      </c>
      <c r="E13107" t="s">
        <v>530</v>
      </c>
    </row>
    <row r="13108" spans="1:5" x14ac:dyDescent="0.25">
      <c r="A13108" t="s">
        <v>42300</v>
      </c>
      <c r="B13108" t="s">
        <v>20</v>
      </c>
      <c r="C13108" t="s">
        <v>19</v>
      </c>
      <c r="D13108" t="s">
        <v>33</v>
      </c>
      <c r="E13108" t="s">
        <v>530</v>
      </c>
    </row>
    <row r="13109" spans="1:5" x14ac:dyDescent="0.25">
      <c r="A13109" t="s">
        <v>42301</v>
      </c>
      <c r="B13109" t="s">
        <v>20</v>
      </c>
      <c r="C13109" t="s">
        <v>19</v>
      </c>
      <c r="D13109" t="s">
        <v>33</v>
      </c>
      <c r="E13109" t="s">
        <v>530</v>
      </c>
    </row>
    <row r="13110" spans="1:5" x14ac:dyDescent="0.25">
      <c r="A13110" t="s">
        <v>42302</v>
      </c>
      <c r="B13110" t="s">
        <v>20</v>
      </c>
      <c r="C13110" t="s">
        <v>19</v>
      </c>
      <c r="D13110" t="s">
        <v>33</v>
      </c>
      <c r="E13110" t="s">
        <v>533</v>
      </c>
    </row>
    <row r="13111" spans="1:5" x14ac:dyDescent="0.25">
      <c r="A13111" t="s">
        <v>42303</v>
      </c>
      <c r="B13111" t="s">
        <v>20</v>
      </c>
      <c r="C13111" t="s">
        <v>19</v>
      </c>
      <c r="D13111" t="s">
        <v>33</v>
      </c>
      <c r="E13111" t="s">
        <v>530</v>
      </c>
    </row>
    <row r="13112" spans="1:5" x14ac:dyDescent="0.25">
      <c r="A13112" t="s">
        <v>42304</v>
      </c>
      <c r="B13112" t="s">
        <v>20</v>
      </c>
      <c r="C13112" t="s">
        <v>19</v>
      </c>
      <c r="D13112" t="s">
        <v>33</v>
      </c>
      <c r="E13112" t="s">
        <v>530</v>
      </c>
    </row>
    <row r="13113" spans="1:5" x14ac:dyDescent="0.25">
      <c r="A13113" t="s">
        <v>42305</v>
      </c>
      <c r="B13113" t="s">
        <v>20</v>
      </c>
      <c r="C13113" t="s">
        <v>19</v>
      </c>
      <c r="D13113" t="s">
        <v>33</v>
      </c>
      <c r="E13113" t="s">
        <v>530</v>
      </c>
    </row>
    <row r="13114" spans="1:5" x14ac:dyDescent="0.25">
      <c r="A13114" t="s">
        <v>42306</v>
      </c>
      <c r="B13114" t="s">
        <v>20</v>
      </c>
      <c r="C13114" t="s">
        <v>19</v>
      </c>
      <c r="D13114" t="s">
        <v>33</v>
      </c>
      <c r="E13114" t="s">
        <v>530</v>
      </c>
    </row>
    <row r="13115" spans="1:5" x14ac:dyDescent="0.25">
      <c r="A13115" t="s">
        <v>42307</v>
      </c>
      <c r="B13115" t="s">
        <v>20</v>
      </c>
      <c r="C13115" t="s">
        <v>19</v>
      </c>
      <c r="D13115" t="s">
        <v>33</v>
      </c>
      <c r="E13115" t="s">
        <v>530</v>
      </c>
    </row>
    <row r="13116" spans="1:5" x14ac:dyDescent="0.25">
      <c r="A13116" t="s">
        <v>42308</v>
      </c>
      <c r="B13116" t="s">
        <v>20</v>
      </c>
      <c r="C13116" t="s">
        <v>19</v>
      </c>
      <c r="D13116" t="s">
        <v>33</v>
      </c>
      <c r="E13116" t="s">
        <v>533</v>
      </c>
    </row>
    <row r="13117" spans="1:5" x14ac:dyDescent="0.25">
      <c r="A13117" t="s">
        <v>42309</v>
      </c>
      <c r="B13117" t="s">
        <v>20</v>
      </c>
      <c r="C13117" t="s">
        <v>19</v>
      </c>
      <c r="D13117" t="s">
        <v>33</v>
      </c>
      <c r="E13117" t="s">
        <v>530</v>
      </c>
    </row>
    <row r="13118" spans="1:5" x14ac:dyDescent="0.25">
      <c r="A13118" t="s">
        <v>42310</v>
      </c>
      <c r="B13118" t="s">
        <v>20</v>
      </c>
      <c r="C13118" t="s">
        <v>19</v>
      </c>
      <c r="D13118" t="s">
        <v>33</v>
      </c>
      <c r="E13118" t="s">
        <v>533</v>
      </c>
    </row>
    <row r="13119" spans="1:5" x14ac:dyDescent="0.25">
      <c r="A13119" t="s">
        <v>42311</v>
      </c>
      <c r="B13119" t="s">
        <v>20</v>
      </c>
      <c r="C13119" t="s">
        <v>19</v>
      </c>
      <c r="D13119" t="s">
        <v>33</v>
      </c>
      <c r="E13119" t="s">
        <v>538</v>
      </c>
    </row>
    <row r="13120" spans="1:5" x14ac:dyDescent="0.25">
      <c r="A13120" t="s">
        <v>42312</v>
      </c>
      <c r="B13120" t="s">
        <v>20</v>
      </c>
      <c r="C13120" t="s">
        <v>19</v>
      </c>
      <c r="D13120" t="s">
        <v>33</v>
      </c>
      <c r="E13120" t="s">
        <v>530</v>
      </c>
    </row>
    <row r="13121" spans="1:5" x14ac:dyDescent="0.25">
      <c r="A13121" t="s">
        <v>42313</v>
      </c>
      <c r="B13121" t="s">
        <v>20</v>
      </c>
      <c r="C13121" t="s">
        <v>19</v>
      </c>
      <c r="D13121" t="s">
        <v>33</v>
      </c>
      <c r="E13121" t="s">
        <v>538</v>
      </c>
    </row>
    <row r="13122" spans="1:5" x14ac:dyDescent="0.25">
      <c r="A13122" t="s">
        <v>42314</v>
      </c>
      <c r="B13122" t="s">
        <v>20</v>
      </c>
      <c r="C13122" t="s">
        <v>19</v>
      </c>
      <c r="D13122" t="s">
        <v>33</v>
      </c>
      <c r="E13122" t="s">
        <v>538</v>
      </c>
    </row>
    <row r="13123" spans="1:5" x14ac:dyDescent="0.25">
      <c r="A13123" t="s">
        <v>42315</v>
      </c>
      <c r="B13123" t="s">
        <v>20</v>
      </c>
      <c r="C13123" t="s">
        <v>19</v>
      </c>
      <c r="D13123" t="s">
        <v>33</v>
      </c>
      <c r="E13123" t="s">
        <v>530</v>
      </c>
    </row>
    <row r="13124" spans="1:5" x14ac:dyDescent="0.25">
      <c r="A13124" t="s">
        <v>42316</v>
      </c>
      <c r="B13124" t="s">
        <v>20</v>
      </c>
      <c r="C13124" t="s">
        <v>19</v>
      </c>
      <c r="D13124" t="s">
        <v>33</v>
      </c>
      <c r="E13124" t="s">
        <v>530</v>
      </c>
    </row>
    <row r="13125" spans="1:5" x14ac:dyDescent="0.25">
      <c r="A13125" t="s">
        <v>42317</v>
      </c>
      <c r="B13125" t="s">
        <v>20</v>
      </c>
      <c r="C13125" t="s">
        <v>19</v>
      </c>
      <c r="D13125" t="s">
        <v>33</v>
      </c>
      <c r="E13125" t="s">
        <v>538</v>
      </c>
    </row>
    <row r="13126" spans="1:5" x14ac:dyDescent="0.25">
      <c r="A13126" t="s">
        <v>42318</v>
      </c>
      <c r="B13126" t="s">
        <v>20</v>
      </c>
      <c r="C13126" t="s">
        <v>19</v>
      </c>
      <c r="D13126" t="s">
        <v>33</v>
      </c>
      <c r="E13126" t="s">
        <v>530</v>
      </c>
    </row>
    <row r="13127" spans="1:5" x14ac:dyDescent="0.25">
      <c r="A13127" t="s">
        <v>42319</v>
      </c>
      <c r="B13127" t="s">
        <v>20</v>
      </c>
      <c r="C13127" t="s">
        <v>19</v>
      </c>
      <c r="D13127" t="s">
        <v>33</v>
      </c>
      <c r="E13127" t="s">
        <v>530</v>
      </c>
    </row>
    <row r="13128" spans="1:5" x14ac:dyDescent="0.25">
      <c r="A13128" t="s">
        <v>42320</v>
      </c>
      <c r="B13128" t="s">
        <v>20</v>
      </c>
      <c r="C13128" t="s">
        <v>19</v>
      </c>
      <c r="D13128" t="s">
        <v>33</v>
      </c>
      <c r="E13128" t="s">
        <v>530</v>
      </c>
    </row>
    <row r="13129" spans="1:5" x14ac:dyDescent="0.25">
      <c r="A13129" t="s">
        <v>42321</v>
      </c>
      <c r="B13129" t="s">
        <v>20</v>
      </c>
      <c r="C13129" t="s">
        <v>19</v>
      </c>
      <c r="D13129" t="s">
        <v>33</v>
      </c>
      <c r="E13129" t="s">
        <v>538</v>
      </c>
    </row>
    <row r="13130" spans="1:5" x14ac:dyDescent="0.25">
      <c r="A13130" t="s">
        <v>42322</v>
      </c>
      <c r="B13130" t="s">
        <v>20</v>
      </c>
      <c r="C13130" t="s">
        <v>19</v>
      </c>
      <c r="D13130" t="s">
        <v>33</v>
      </c>
      <c r="E13130" t="s">
        <v>533</v>
      </c>
    </row>
    <row r="13131" spans="1:5" x14ac:dyDescent="0.25">
      <c r="A13131" t="s">
        <v>42323</v>
      </c>
      <c r="B13131" t="s">
        <v>20</v>
      </c>
      <c r="C13131" t="s">
        <v>19</v>
      </c>
      <c r="D13131" t="s">
        <v>65</v>
      </c>
      <c r="E13131" t="s">
        <v>533</v>
      </c>
    </row>
    <row r="13132" spans="1:5" x14ac:dyDescent="0.25">
      <c r="A13132" t="s">
        <v>42324</v>
      </c>
      <c r="B13132" t="s">
        <v>20</v>
      </c>
      <c r="C13132" t="s">
        <v>19</v>
      </c>
      <c r="D13132" t="s">
        <v>33</v>
      </c>
      <c r="E13132" t="s">
        <v>538</v>
      </c>
    </row>
    <row r="13133" spans="1:5" x14ac:dyDescent="0.25">
      <c r="A13133" t="s">
        <v>42325</v>
      </c>
      <c r="B13133" t="s">
        <v>20</v>
      </c>
      <c r="C13133" t="s">
        <v>19</v>
      </c>
      <c r="D13133" t="s">
        <v>33</v>
      </c>
      <c r="E13133" t="s">
        <v>530</v>
      </c>
    </row>
    <row r="13134" spans="1:5" x14ac:dyDescent="0.25">
      <c r="A13134" t="s">
        <v>42326</v>
      </c>
      <c r="B13134" t="s">
        <v>20</v>
      </c>
      <c r="C13134" t="s">
        <v>19</v>
      </c>
      <c r="D13134" t="s">
        <v>33</v>
      </c>
      <c r="E13134" t="s">
        <v>530</v>
      </c>
    </row>
    <row r="13135" spans="1:5" x14ac:dyDescent="0.25">
      <c r="A13135" t="s">
        <v>42327</v>
      </c>
      <c r="B13135" t="s">
        <v>20</v>
      </c>
      <c r="C13135" t="s">
        <v>19</v>
      </c>
      <c r="D13135" t="s">
        <v>33</v>
      </c>
      <c r="E13135" t="s">
        <v>530</v>
      </c>
    </row>
    <row r="13136" spans="1:5" x14ac:dyDescent="0.25">
      <c r="A13136" t="s">
        <v>42328</v>
      </c>
      <c r="B13136" t="s">
        <v>20</v>
      </c>
      <c r="C13136" t="s">
        <v>19</v>
      </c>
      <c r="D13136" t="s">
        <v>33</v>
      </c>
      <c r="E13136" t="s">
        <v>530</v>
      </c>
    </row>
    <row r="13137" spans="1:5" x14ac:dyDescent="0.25">
      <c r="A13137" t="s">
        <v>42329</v>
      </c>
      <c r="B13137" t="s">
        <v>20</v>
      </c>
      <c r="C13137" t="s">
        <v>19</v>
      </c>
      <c r="D13137" t="s">
        <v>33</v>
      </c>
      <c r="E13137" t="s">
        <v>530</v>
      </c>
    </row>
    <row r="13138" spans="1:5" x14ac:dyDescent="0.25">
      <c r="A13138" t="s">
        <v>42330</v>
      </c>
      <c r="B13138" t="s">
        <v>20</v>
      </c>
      <c r="C13138" t="s">
        <v>19</v>
      </c>
      <c r="D13138" t="s">
        <v>33</v>
      </c>
      <c r="E13138" t="s">
        <v>533</v>
      </c>
    </row>
    <row r="13139" spans="1:5" x14ac:dyDescent="0.25">
      <c r="A13139" t="s">
        <v>42331</v>
      </c>
      <c r="B13139" t="s">
        <v>20</v>
      </c>
      <c r="C13139" t="s">
        <v>19</v>
      </c>
      <c r="D13139" t="s">
        <v>33</v>
      </c>
      <c r="E13139" t="s">
        <v>530</v>
      </c>
    </row>
    <row r="13140" spans="1:5" x14ac:dyDescent="0.25">
      <c r="A13140" t="s">
        <v>42332</v>
      </c>
      <c r="B13140" t="s">
        <v>20</v>
      </c>
      <c r="C13140" t="s">
        <v>19</v>
      </c>
      <c r="D13140" t="s">
        <v>33</v>
      </c>
      <c r="E13140" t="s">
        <v>530</v>
      </c>
    </row>
    <row r="13141" spans="1:5" x14ac:dyDescent="0.25">
      <c r="A13141" t="s">
        <v>42333</v>
      </c>
      <c r="B13141" t="s">
        <v>20</v>
      </c>
      <c r="C13141" t="s">
        <v>19</v>
      </c>
      <c r="D13141" t="s">
        <v>33</v>
      </c>
      <c r="E13141" t="s">
        <v>771</v>
      </c>
    </row>
    <row r="13142" spans="1:5" x14ac:dyDescent="0.25">
      <c r="A13142" t="s">
        <v>42334</v>
      </c>
      <c r="B13142" t="s">
        <v>20</v>
      </c>
      <c r="C13142" t="s">
        <v>19</v>
      </c>
      <c r="D13142" t="s">
        <v>33</v>
      </c>
      <c r="E13142" t="s">
        <v>530</v>
      </c>
    </row>
    <row r="13143" spans="1:5" x14ac:dyDescent="0.25">
      <c r="A13143" t="s">
        <v>42335</v>
      </c>
      <c r="B13143" t="s">
        <v>20</v>
      </c>
      <c r="C13143" t="s">
        <v>19</v>
      </c>
      <c r="D13143" t="s">
        <v>33</v>
      </c>
      <c r="E13143" t="s">
        <v>530</v>
      </c>
    </row>
    <row r="13144" spans="1:5" x14ac:dyDescent="0.25">
      <c r="A13144" t="s">
        <v>42336</v>
      </c>
      <c r="B13144" t="s">
        <v>20</v>
      </c>
      <c r="C13144" t="s">
        <v>19</v>
      </c>
      <c r="D13144" t="s">
        <v>33</v>
      </c>
      <c r="E13144" t="s">
        <v>530</v>
      </c>
    </row>
    <row r="13145" spans="1:5" x14ac:dyDescent="0.25">
      <c r="A13145" t="s">
        <v>42337</v>
      </c>
      <c r="B13145" t="s">
        <v>20</v>
      </c>
      <c r="C13145" t="s">
        <v>19</v>
      </c>
      <c r="D13145" t="s">
        <v>33</v>
      </c>
      <c r="E13145" t="s">
        <v>539</v>
      </c>
    </row>
    <row r="13146" spans="1:5" x14ac:dyDescent="0.25">
      <c r="A13146" t="s">
        <v>42338</v>
      </c>
      <c r="B13146" t="s">
        <v>20</v>
      </c>
      <c r="C13146" t="s">
        <v>19</v>
      </c>
      <c r="D13146" t="s">
        <v>33</v>
      </c>
      <c r="E13146" t="s">
        <v>530</v>
      </c>
    </row>
    <row r="13147" spans="1:5" x14ac:dyDescent="0.25">
      <c r="A13147" t="s">
        <v>42339</v>
      </c>
      <c r="B13147" t="s">
        <v>20</v>
      </c>
      <c r="C13147" t="s">
        <v>19</v>
      </c>
      <c r="D13147" t="s">
        <v>33</v>
      </c>
      <c r="E13147" t="s">
        <v>530</v>
      </c>
    </row>
    <row r="13148" spans="1:5" x14ac:dyDescent="0.25">
      <c r="A13148" t="s">
        <v>42340</v>
      </c>
      <c r="B13148" t="s">
        <v>20</v>
      </c>
      <c r="C13148" t="s">
        <v>19</v>
      </c>
      <c r="D13148" t="s">
        <v>33</v>
      </c>
      <c r="E13148" t="s">
        <v>530</v>
      </c>
    </row>
    <row r="13149" spans="1:5" x14ac:dyDescent="0.25">
      <c r="A13149" t="s">
        <v>42341</v>
      </c>
      <c r="B13149" t="s">
        <v>20</v>
      </c>
      <c r="C13149" t="s">
        <v>19</v>
      </c>
      <c r="D13149" t="s">
        <v>33</v>
      </c>
      <c r="E13149" t="s">
        <v>538</v>
      </c>
    </row>
    <row r="13150" spans="1:5" x14ac:dyDescent="0.25">
      <c r="A13150" t="s">
        <v>42342</v>
      </c>
      <c r="B13150" t="s">
        <v>20</v>
      </c>
      <c r="C13150" t="s">
        <v>19</v>
      </c>
      <c r="D13150" t="s">
        <v>33</v>
      </c>
      <c r="E13150" t="s">
        <v>538</v>
      </c>
    </row>
    <row r="13151" spans="1:5" x14ac:dyDescent="0.25">
      <c r="A13151" t="s">
        <v>42343</v>
      </c>
      <c r="B13151" t="s">
        <v>20</v>
      </c>
      <c r="C13151" t="s">
        <v>19</v>
      </c>
      <c r="D13151" t="s">
        <v>33</v>
      </c>
      <c r="E13151" t="s">
        <v>530</v>
      </c>
    </row>
    <row r="13152" spans="1:5" x14ac:dyDescent="0.25">
      <c r="A13152" t="s">
        <v>42344</v>
      </c>
      <c r="B13152" t="s">
        <v>20</v>
      </c>
      <c r="C13152" t="s">
        <v>19</v>
      </c>
      <c r="D13152" t="s">
        <v>33</v>
      </c>
      <c r="E13152" t="s">
        <v>533</v>
      </c>
    </row>
    <row r="13153" spans="1:5" x14ac:dyDescent="0.25">
      <c r="A13153" t="s">
        <v>42345</v>
      </c>
      <c r="B13153" t="s">
        <v>20</v>
      </c>
      <c r="C13153" t="s">
        <v>19</v>
      </c>
      <c r="D13153" t="s">
        <v>65</v>
      </c>
      <c r="E13153" t="s">
        <v>533</v>
      </c>
    </row>
    <row r="13154" spans="1:5" x14ac:dyDescent="0.25">
      <c r="A13154" t="s">
        <v>42346</v>
      </c>
      <c r="B13154" t="s">
        <v>20</v>
      </c>
      <c r="C13154" t="s">
        <v>19</v>
      </c>
      <c r="D13154" t="s">
        <v>33</v>
      </c>
      <c r="E13154" t="s">
        <v>538</v>
      </c>
    </row>
    <row r="13155" spans="1:5" x14ac:dyDescent="0.25">
      <c r="A13155" t="s">
        <v>42347</v>
      </c>
      <c r="B13155" t="s">
        <v>20</v>
      </c>
      <c r="C13155" t="s">
        <v>19</v>
      </c>
      <c r="D13155" t="s">
        <v>33</v>
      </c>
      <c r="E13155" t="s">
        <v>533</v>
      </c>
    </row>
    <row r="13156" spans="1:5" x14ac:dyDescent="0.25">
      <c r="A13156" t="s">
        <v>42348</v>
      </c>
      <c r="B13156" t="s">
        <v>20</v>
      </c>
      <c r="C13156" t="s">
        <v>19</v>
      </c>
      <c r="D13156" t="s">
        <v>33</v>
      </c>
      <c r="E13156" t="s">
        <v>530</v>
      </c>
    </row>
    <row r="13157" spans="1:5" x14ac:dyDescent="0.25">
      <c r="A13157" t="s">
        <v>42349</v>
      </c>
      <c r="B13157" t="s">
        <v>20</v>
      </c>
      <c r="C13157" t="s">
        <v>19</v>
      </c>
      <c r="D13157" t="s">
        <v>33</v>
      </c>
      <c r="E13157" t="s">
        <v>530</v>
      </c>
    </row>
    <row r="13158" spans="1:5" x14ac:dyDescent="0.25">
      <c r="A13158" t="s">
        <v>42350</v>
      </c>
      <c r="B13158" t="s">
        <v>20</v>
      </c>
      <c r="C13158" t="s">
        <v>19</v>
      </c>
      <c r="D13158" t="s">
        <v>33</v>
      </c>
      <c r="E13158" t="s">
        <v>530</v>
      </c>
    </row>
    <row r="13159" spans="1:5" x14ac:dyDescent="0.25">
      <c r="A13159" t="s">
        <v>42351</v>
      </c>
      <c r="B13159" t="s">
        <v>20</v>
      </c>
      <c r="C13159" t="s">
        <v>19</v>
      </c>
      <c r="D13159" t="s">
        <v>33</v>
      </c>
      <c r="E13159" t="s">
        <v>538</v>
      </c>
    </row>
    <row r="13160" spans="1:5" x14ac:dyDescent="0.25">
      <c r="A13160" t="s">
        <v>42352</v>
      </c>
      <c r="B13160" t="s">
        <v>20</v>
      </c>
      <c r="C13160" t="s">
        <v>19</v>
      </c>
      <c r="D13160" t="s">
        <v>33</v>
      </c>
      <c r="E13160" t="s">
        <v>562</v>
      </c>
    </row>
    <row r="13161" spans="1:5" x14ac:dyDescent="0.25">
      <c r="A13161" t="s">
        <v>42353</v>
      </c>
      <c r="B13161" t="s">
        <v>20</v>
      </c>
      <c r="C13161" t="s">
        <v>19</v>
      </c>
      <c r="D13161" t="s">
        <v>33</v>
      </c>
      <c r="E13161" t="s">
        <v>530</v>
      </c>
    </row>
    <row r="13162" spans="1:5" x14ac:dyDescent="0.25">
      <c r="A13162" t="s">
        <v>42354</v>
      </c>
      <c r="B13162" t="s">
        <v>20</v>
      </c>
      <c r="C13162" t="s">
        <v>19</v>
      </c>
      <c r="D13162" t="s">
        <v>33</v>
      </c>
      <c r="E13162" t="s">
        <v>530</v>
      </c>
    </row>
    <row r="13163" spans="1:5" x14ac:dyDescent="0.25">
      <c r="A13163" t="s">
        <v>42355</v>
      </c>
      <c r="B13163" t="s">
        <v>20</v>
      </c>
      <c r="C13163" t="s">
        <v>19</v>
      </c>
      <c r="D13163" t="s">
        <v>33</v>
      </c>
      <c r="E13163" t="s">
        <v>530</v>
      </c>
    </row>
    <row r="13164" spans="1:5" x14ac:dyDescent="0.25">
      <c r="A13164" t="s">
        <v>42356</v>
      </c>
      <c r="B13164" t="s">
        <v>20</v>
      </c>
      <c r="C13164" t="s">
        <v>19</v>
      </c>
      <c r="D13164" t="s">
        <v>33</v>
      </c>
      <c r="E13164" t="s">
        <v>533</v>
      </c>
    </row>
    <row r="13165" spans="1:5" x14ac:dyDescent="0.25">
      <c r="A13165" t="s">
        <v>42357</v>
      </c>
      <c r="B13165" t="s">
        <v>20</v>
      </c>
      <c r="C13165" t="s">
        <v>19</v>
      </c>
      <c r="D13165" t="s">
        <v>33</v>
      </c>
      <c r="E13165" t="s">
        <v>538</v>
      </c>
    </row>
    <row r="13166" spans="1:5" x14ac:dyDescent="0.25">
      <c r="A13166" t="s">
        <v>42358</v>
      </c>
      <c r="B13166" t="s">
        <v>20</v>
      </c>
      <c r="C13166" t="s">
        <v>19</v>
      </c>
      <c r="D13166" t="s">
        <v>33</v>
      </c>
      <c r="E13166" t="s">
        <v>771</v>
      </c>
    </row>
    <row r="13167" spans="1:5" x14ac:dyDescent="0.25">
      <c r="A13167" t="s">
        <v>42359</v>
      </c>
      <c r="B13167" t="s">
        <v>20</v>
      </c>
      <c r="C13167" t="s">
        <v>19</v>
      </c>
      <c r="D13167" t="s">
        <v>33</v>
      </c>
      <c r="E13167" t="s">
        <v>533</v>
      </c>
    </row>
    <row r="13168" spans="1:5" x14ac:dyDescent="0.25">
      <c r="A13168" t="s">
        <v>42360</v>
      </c>
      <c r="B13168" t="s">
        <v>20</v>
      </c>
      <c r="C13168" t="s">
        <v>19</v>
      </c>
      <c r="D13168" t="s">
        <v>33</v>
      </c>
      <c r="E13168" t="s">
        <v>870</v>
      </c>
    </row>
    <row r="13169" spans="1:5" x14ac:dyDescent="0.25">
      <c r="A13169" t="s">
        <v>42361</v>
      </c>
      <c r="B13169" t="s">
        <v>20</v>
      </c>
      <c r="C13169" t="s">
        <v>19</v>
      </c>
      <c r="D13169" t="s">
        <v>33</v>
      </c>
      <c r="E13169" t="s">
        <v>538</v>
      </c>
    </row>
    <row r="13170" spans="1:5" x14ac:dyDescent="0.25">
      <c r="A13170" t="s">
        <v>42362</v>
      </c>
      <c r="B13170" t="s">
        <v>20</v>
      </c>
      <c r="C13170" t="s">
        <v>19</v>
      </c>
      <c r="D13170" t="s">
        <v>33</v>
      </c>
      <c r="E13170" t="s">
        <v>533</v>
      </c>
    </row>
    <row r="13171" spans="1:5" x14ac:dyDescent="0.25">
      <c r="A13171" t="s">
        <v>42363</v>
      </c>
      <c r="B13171" t="s">
        <v>20</v>
      </c>
      <c r="C13171" t="s">
        <v>19</v>
      </c>
      <c r="D13171" t="s">
        <v>33</v>
      </c>
      <c r="E13171" t="s">
        <v>530</v>
      </c>
    </row>
    <row r="13172" spans="1:5" x14ac:dyDescent="0.25">
      <c r="A13172" t="s">
        <v>42364</v>
      </c>
      <c r="B13172" t="s">
        <v>20</v>
      </c>
      <c r="C13172" t="s">
        <v>19</v>
      </c>
      <c r="D13172" t="s">
        <v>33</v>
      </c>
      <c r="E13172" t="s">
        <v>533</v>
      </c>
    </row>
    <row r="13173" spans="1:5" x14ac:dyDescent="0.25">
      <c r="A13173" t="s">
        <v>42365</v>
      </c>
      <c r="B13173" t="s">
        <v>20</v>
      </c>
      <c r="C13173" t="s">
        <v>19</v>
      </c>
      <c r="D13173" t="s">
        <v>33</v>
      </c>
      <c r="E13173" t="s">
        <v>530</v>
      </c>
    </row>
    <row r="13174" spans="1:5" x14ac:dyDescent="0.25">
      <c r="A13174" t="s">
        <v>42366</v>
      </c>
      <c r="B13174" t="s">
        <v>20</v>
      </c>
      <c r="C13174" t="s">
        <v>19</v>
      </c>
      <c r="D13174" t="s">
        <v>33</v>
      </c>
      <c r="E13174" t="s">
        <v>530</v>
      </c>
    </row>
    <row r="13175" spans="1:5" x14ac:dyDescent="0.25">
      <c r="A13175" t="s">
        <v>42367</v>
      </c>
      <c r="B13175" t="s">
        <v>20</v>
      </c>
      <c r="C13175" t="s">
        <v>19</v>
      </c>
      <c r="D13175" t="s">
        <v>33</v>
      </c>
      <c r="E13175" t="s">
        <v>530</v>
      </c>
    </row>
    <row r="13176" spans="1:5" x14ac:dyDescent="0.25">
      <c r="A13176" t="s">
        <v>42368</v>
      </c>
      <c r="B13176" t="s">
        <v>20</v>
      </c>
      <c r="C13176" t="s">
        <v>19</v>
      </c>
      <c r="D13176" t="s">
        <v>33</v>
      </c>
      <c r="E13176" t="s">
        <v>530</v>
      </c>
    </row>
    <row r="13177" spans="1:5" x14ac:dyDescent="0.25">
      <c r="A13177" t="s">
        <v>42369</v>
      </c>
      <c r="B13177" t="s">
        <v>20</v>
      </c>
      <c r="C13177" t="s">
        <v>19</v>
      </c>
      <c r="D13177" t="s">
        <v>33</v>
      </c>
      <c r="E13177" t="s">
        <v>562</v>
      </c>
    </row>
    <row r="13178" spans="1:5" x14ac:dyDescent="0.25">
      <c r="A13178" t="s">
        <v>42370</v>
      </c>
      <c r="B13178" t="s">
        <v>20</v>
      </c>
      <c r="C13178" t="s">
        <v>19</v>
      </c>
      <c r="D13178" t="s">
        <v>33</v>
      </c>
      <c r="E13178" t="s">
        <v>538</v>
      </c>
    </row>
    <row r="13179" spans="1:5" x14ac:dyDescent="0.25">
      <c r="A13179" t="s">
        <v>42371</v>
      </c>
      <c r="B13179" t="s">
        <v>20</v>
      </c>
      <c r="C13179" t="s">
        <v>19</v>
      </c>
      <c r="D13179" t="s">
        <v>33</v>
      </c>
      <c r="E13179" t="s">
        <v>553</v>
      </c>
    </row>
    <row r="13180" spans="1:5" x14ac:dyDescent="0.25">
      <c r="A13180" t="s">
        <v>42372</v>
      </c>
      <c r="B13180" t="s">
        <v>20</v>
      </c>
      <c r="C13180" t="s">
        <v>19</v>
      </c>
      <c r="D13180" t="s">
        <v>33</v>
      </c>
      <c r="E13180" t="s">
        <v>533</v>
      </c>
    </row>
    <row r="13181" spans="1:5" x14ac:dyDescent="0.25">
      <c r="A13181" t="s">
        <v>42373</v>
      </c>
      <c r="B13181" t="s">
        <v>20</v>
      </c>
      <c r="C13181" t="s">
        <v>19</v>
      </c>
      <c r="D13181" t="s">
        <v>33</v>
      </c>
      <c r="E13181" t="s">
        <v>538</v>
      </c>
    </row>
    <row r="13182" spans="1:5" x14ac:dyDescent="0.25">
      <c r="A13182" t="s">
        <v>42374</v>
      </c>
      <c r="B13182" t="s">
        <v>20</v>
      </c>
      <c r="C13182" t="s">
        <v>19</v>
      </c>
      <c r="D13182" t="s">
        <v>33</v>
      </c>
      <c r="E13182" t="s">
        <v>533</v>
      </c>
    </row>
    <row r="13183" spans="1:5" x14ac:dyDescent="0.25">
      <c r="A13183" t="s">
        <v>42375</v>
      </c>
      <c r="B13183" t="s">
        <v>20</v>
      </c>
      <c r="C13183" t="s">
        <v>19</v>
      </c>
      <c r="D13183" t="s">
        <v>33</v>
      </c>
      <c r="E13183" t="s">
        <v>533</v>
      </c>
    </row>
    <row r="13184" spans="1:5" x14ac:dyDescent="0.25">
      <c r="A13184" t="s">
        <v>42376</v>
      </c>
      <c r="B13184" t="s">
        <v>20</v>
      </c>
      <c r="C13184" t="s">
        <v>19</v>
      </c>
      <c r="D13184" t="s">
        <v>33</v>
      </c>
      <c r="E13184" t="s">
        <v>533</v>
      </c>
    </row>
    <row r="13185" spans="1:5" x14ac:dyDescent="0.25">
      <c r="A13185" t="s">
        <v>42377</v>
      </c>
      <c r="B13185" t="s">
        <v>20</v>
      </c>
      <c r="C13185" t="s">
        <v>19</v>
      </c>
      <c r="D13185" t="s">
        <v>33</v>
      </c>
      <c r="E13185" t="s">
        <v>538</v>
      </c>
    </row>
    <row r="13186" spans="1:5" x14ac:dyDescent="0.25">
      <c r="A13186" t="s">
        <v>42378</v>
      </c>
      <c r="B13186" t="s">
        <v>20</v>
      </c>
      <c r="C13186" t="s">
        <v>19</v>
      </c>
      <c r="D13186" t="s">
        <v>33</v>
      </c>
      <c r="E13186" t="s">
        <v>533</v>
      </c>
    </row>
    <row r="13187" spans="1:5" x14ac:dyDescent="0.25">
      <c r="A13187" t="s">
        <v>42379</v>
      </c>
      <c r="B13187" t="s">
        <v>20</v>
      </c>
      <c r="C13187" t="s">
        <v>19</v>
      </c>
      <c r="D13187" t="s">
        <v>33</v>
      </c>
      <c r="E13187" t="s">
        <v>530</v>
      </c>
    </row>
    <row r="13188" spans="1:5" x14ac:dyDescent="0.25">
      <c r="A13188" t="s">
        <v>42380</v>
      </c>
      <c r="B13188" t="s">
        <v>20</v>
      </c>
      <c r="C13188" t="s">
        <v>19</v>
      </c>
      <c r="D13188" t="s">
        <v>33</v>
      </c>
      <c r="E13188" t="s">
        <v>530</v>
      </c>
    </row>
    <row r="13189" spans="1:5" x14ac:dyDescent="0.25">
      <c r="A13189" t="s">
        <v>42381</v>
      </c>
      <c r="B13189" t="s">
        <v>20</v>
      </c>
      <c r="C13189" t="s">
        <v>19</v>
      </c>
      <c r="D13189" t="s">
        <v>33</v>
      </c>
      <c r="E13189" t="s">
        <v>533</v>
      </c>
    </row>
    <row r="13190" spans="1:5" x14ac:dyDescent="0.25">
      <c r="A13190" t="s">
        <v>42382</v>
      </c>
      <c r="B13190" t="s">
        <v>20</v>
      </c>
      <c r="C13190" t="s">
        <v>19</v>
      </c>
      <c r="D13190" t="s">
        <v>33</v>
      </c>
      <c r="E13190" t="s">
        <v>530</v>
      </c>
    </row>
    <row r="13191" spans="1:5" x14ac:dyDescent="0.25">
      <c r="A13191" t="s">
        <v>42383</v>
      </c>
      <c r="B13191" t="s">
        <v>20</v>
      </c>
      <c r="C13191" t="s">
        <v>19</v>
      </c>
      <c r="D13191" t="s">
        <v>33</v>
      </c>
      <c r="E13191" t="s">
        <v>533</v>
      </c>
    </row>
    <row r="13192" spans="1:5" x14ac:dyDescent="0.25">
      <c r="A13192" t="s">
        <v>42384</v>
      </c>
      <c r="B13192" t="s">
        <v>20</v>
      </c>
      <c r="C13192" t="s">
        <v>19</v>
      </c>
      <c r="D13192" t="s">
        <v>33</v>
      </c>
      <c r="E13192" t="s">
        <v>533</v>
      </c>
    </row>
    <row r="13193" spans="1:5" x14ac:dyDescent="0.25">
      <c r="A13193" t="s">
        <v>42385</v>
      </c>
      <c r="B13193" t="s">
        <v>20</v>
      </c>
      <c r="C13193" t="s">
        <v>19</v>
      </c>
      <c r="D13193" t="s">
        <v>33</v>
      </c>
      <c r="E13193" t="s">
        <v>533</v>
      </c>
    </row>
    <row r="13194" spans="1:5" x14ac:dyDescent="0.25">
      <c r="A13194" t="s">
        <v>42386</v>
      </c>
      <c r="B13194" t="s">
        <v>20</v>
      </c>
      <c r="C13194" t="s">
        <v>19</v>
      </c>
      <c r="D13194" t="s">
        <v>33</v>
      </c>
      <c r="E13194" t="s">
        <v>538</v>
      </c>
    </row>
    <row r="13195" spans="1:5" x14ac:dyDescent="0.25">
      <c r="A13195" t="s">
        <v>42387</v>
      </c>
      <c r="B13195" t="s">
        <v>20</v>
      </c>
      <c r="C13195" t="s">
        <v>19</v>
      </c>
      <c r="D13195" t="s">
        <v>33</v>
      </c>
      <c r="E13195" t="s">
        <v>533</v>
      </c>
    </row>
    <row r="13196" spans="1:5" x14ac:dyDescent="0.25">
      <c r="A13196" t="s">
        <v>42388</v>
      </c>
      <c r="B13196" t="s">
        <v>20</v>
      </c>
      <c r="C13196" t="s">
        <v>19</v>
      </c>
      <c r="D13196" t="s">
        <v>33</v>
      </c>
      <c r="E13196" t="s">
        <v>533</v>
      </c>
    </row>
    <row r="13197" spans="1:5" x14ac:dyDescent="0.25">
      <c r="A13197" t="s">
        <v>42389</v>
      </c>
      <c r="B13197" t="s">
        <v>20</v>
      </c>
      <c r="C13197" t="s">
        <v>19</v>
      </c>
      <c r="D13197" t="s">
        <v>33</v>
      </c>
      <c r="E13197" t="s">
        <v>533</v>
      </c>
    </row>
    <row r="13198" spans="1:5" x14ac:dyDescent="0.25">
      <c r="A13198" t="s">
        <v>42390</v>
      </c>
      <c r="B13198" t="s">
        <v>20</v>
      </c>
      <c r="C13198" t="s">
        <v>19</v>
      </c>
      <c r="D13198" t="s">
        <v>33</v>
      </c>
      <c r="E13198" t="s">
        <v>538</v>
      </c>
    </row>
    <row r="13199" spans="1:5" x14ac:dyDescent="0.25">
      <c r="A13199" t="s">
        <v>42391</v>
      </c>
      <c r="B13199" t="s">
        <v>20</v>
      </c>
      <c r="C13199" t="s">
        <v>19</v>
      </c>
      <c r="D13199" t="s">
        <v>33</v>
      </c>
      <c r="E13199" t="s">
        <v>530</v>
      </c>
    </row>
    <row r="13200" spans="1:5" x14ac:dyDescent="0.25">
      <c r="A13200" t="s">
        <v>42392</v>
      </c>
      <c r="B13200" t="s">
        <v>20</v>
      </c>
      <c r="C13200" t="s">
        <v>19</v>
      </c>
      <c r="D13200" t="s">
        <v>33</v>
      </c>
      <c r="E13200" t="s">
        <v>538</v>
      </c>
    </row>
    <row r="13201" spans="1:5" x14ac:dyDescent="0.25">
      <c r="A13201" t="s">
        <v>42393</v>
      </c>
      <c r="B13201" t="s">
        <v>20</v>
      </c>
      <c r="C13201" t="s">
        <v>19</v>
      </c>
      <c r="D13201" t="s">
        <v>33</v>
      </c>
      <c r="E13201" t="s">
        <v>562</v>
      </c>
    </row>
    <row r="13202" spans="1:5" x14ac:dyDescent="0.25">
      <c r="A13202" t="s">
        <v>42394</v>
      </c>
      <c r="B13202" t="s">
        <v>20</v>
      </c>
      <c r="C13202" t="s">
        <v>19</v>
      </c>
      <c r="D13202" t="s">
        <v>33</v>
      </c>
      <c r="E13202" t="s">
        <v>538</v>
      </c>
    </row>
    <row r="13203" spans="1:5" x14ac:dyDescent="0.25">
      <c r="A13203" t="s">
        <v>42395</v>
      </c>
      <c r="B13203" t="s">
        <v>20</v>
      </c>
      <c r="C13203" t="s">
        <v>19</v>
      </c>
      <c r="D13203" t="s">
        <v>33</v>
      </c>
      <c r="E13203" t="s">
        <v>538</v>
      </c>
    </row>
    <row r="13204" spans="1:5" x14ac:dyDescent="0.25">
      <c r="A13204" t="s">
        <v>42396</v>
      </c>
      <c r="B13204" t="s">
        <v>20</v>
      </c>
      <c r="C13204" t="s">
        <v>19</v>
      </c>
      <c r="D13204" t="s">
        <v>33</v>
      </c>
      <c r="E13204" t="s">
        <v>530</v>
      </c>
    </row>
    <row r="13205" spans="1:5" x14ac:dyDescent="0.25">
      <c r="A13205" t="s">
        <v>42397</v>
      </c>
      <c r="B13205" t="s">
        <v>20</v>
      </c>
      <c r="C13205" t="s">
        <v>19</v>
      </c>
      <c r="D13205" t="s">
        <v>33</v>
      </c>
      <c r="E13205" t="s">
        <v>530</v>
      </c>
    </row>
    <row r="13206" spans="1:5" x14ac:dyDescent="0.25">
      <c r="A13206" t="s">
        <v>42398</v>
      </c>
      <c r="B13206" t="s">
        <v>20</v>
      </c>
      <c r="C13206" t="s">
        <v>19</v>
      </c>
      <c r="D13206" t="s">
        <v>33</v>
      </c>
      <c r="E13206" t="s">
        <v>538</v>
      </c>
    </row>
    <row r="13207" spans="1:5" x14ac:dyDescent="0.25">
      <c r="A13207" t="s">
        <v>42399</v>
      </c>
      <c r="B13207" t="s">
        <v>20</v>
      </c>
      <c r="C13207" t="s">
        <v>19</v>
      </c>
      <c r="D13207" t="s">
        <v>33</v>
      </c>
      <c r="E13207" t="s">
        <v>533</v>
      </c>
    </row>
    <row r="13208" spans="1:5" x14ac:dyDescent="0.25">
      <c r="A13208" t="s">
        <v>42400</v>
      </c>
      <c r="B13208" t="s">
        <v>20</v>
      </c>
      <c r="C13208" t="s">
        <v>19</v>
      </c>
      <c r="D13208" t="s">
        <v>33</v>
      </c>
      <c r="E13208" t="s">
        <v>530</v>
      </c>
    </row>
    <row r="13209" spans="1:5" x14ac:dyDescent="0.25">
      <c r="A13209" t="s">
        <v>42401</v>
      </c>
      <c r="B13209" t="s">
        <v>20</v>
      </c>
      <c r="C13209" t="s">
        <v>19</v>
      </c>
      <c r="D13209" t="s">
        <v>33</v>
      </c>
      <c r="E13209" t="s">
        <v>538</v>
      </c>
    </row>
    <row r="13210" spans="1:5" x14ac:dyDescent="0.25">
      <c r="A13210" t="s">
        <v>42402</v>
      </c>
      <c r="B13210" t="s">
        <v>20</v>
      </c>
      <c r="C13210" t="s">
        <v>19</v>
      </c>
      <c r="D13210" t="s">
        <v>33</v>
      </c>
      <c r="E13210" t="s">
        <v>533</v>
      </c>
    </row>
    <row r="13211" spans="1:5" x14ac:dyDescent="0.25">
      <c r="A13211" t="s">
        <v>42403</v>
      </c>
      <c r="B13211" t="s">
        <v>20</v>
      </c>
      <c r="C13211" t="s">
        <v>19</v>
      </c>
      <c r="D13211" t="s">
        <v>33</v>
      </c>
      <c r="E13211" t="s">
        <v>538</v>
      </c>
    </row>
    <row r="13212" spans="1:5" x14ac:dyDescent="0.25">
      <c r="A13212" t="s">
        <v>42404</v>
      </c>
      <c r="B13212" t="s">
        <v>20</v>
      </c>
      <c r="C13212" t="s">
        <v>19</v>
      </c>
      <c r="D13212" t="s">
        <v>33</v>
      </c>
      <c r="E13212" t="s">
        <v>533</v>
      </c>
    </row>
    <row r="13213" spans="1:5" x14ac:dyDescent="0.25">
      <c r="A13213" t="s">
        <v>42405</v>
      </c>
      <c r="B13213" t="s">
        <v>20</v>
      </c>
      <c r="C13213" t="s">
        <v>19</v>
      </c>
      <c r="D13213" t="s">
        <v>69</v>
      </c>
      <c r="E13213" t="s">
        <v>538</v>
      </c>
    </row>
    <row r="13214" spans="1:5" x14ac:dyDescent="0.25">
      <c r="A13214" t="s">
        <v>42406</v>
      </c>
      <c r="B13214" t="s">
        <v>20</v>
      </c>
      <c r="C13214" t="s">
        <v>19</v>
      </c>
      <c r="D13214" t="s">
        <v>33</v>
      </c>
      <c r="E13214" t="s">
        <v>530</v>
      </c>
    </row>
    <row r="13215" spans="1:5" x14ac:dyDescent="0.25">
      <c r="A13215" t="s">
        <v>42407</v>
      </c>
      <c r="B13215" t="s">
        <v>20</v>
      </c>
      <c r="C13215" t="s">
        <v>19</v>
      </c>
      <c r="D13215" t="s">
        <v>33</v>
      </c>
      <c r="E13215" t="s">
        <v>530</v>
      </c>
    </row>
    <row r="13216" spans="1:5" x14ac:dyDescent="0.25">
      <c r="A13216" t="s">
        <v>42408</v>
      </c>
      <c r="B13216" t="s">
        <v>20</v>
      </c>
      <c r="C13216" t="s">
        <v>19</v>
      </c>
      <c r="D13216" t="s">
        <v>33</v>
      </c>
      <c r="E13216" t="s">
        <v>530</v>
      </c>
    </row>
    <row r="13217" spans="1:5" x14ac:dyDescent="0.25">
      <c r="A13217" t="s">
        <v>42409</v>
      </c>
      <c r="B13217" t="s">
        <v>20</v>
      </c>
      <c r="C13217" t="s">
        <v>19</v>
      </c>
      <c r="D13217" t="s">
        <v>33</v>
      </c>
      <c r="E13217" t="s">
        <v>538</v>
      </c>
    </row>
    <row r="13218" spans="1:5" x14ac:dyDescent="0.25">
      <c r="A13218" t="s">
        <v>42410</v>
      </c>
      <c r="B13218" t="s">
        <v>20</v>
      </c>
      <c r="C13218" t="s">
        <v>19</v>
      </c>
      <c r="D13218" t="s">
        <v>33</v>
      </c>
      <c r="E13218" t="s">
        <v>530</v>
      </c>
    </row>
    <row r="13219" spans="1:5" x14ac:dyDescent="0.25">
      <c r="A13219" t="s">
        <v>42411</v>
      </c>
      <c r="B13219" t="s">
        <v>20</v>
      </c>
      <c r="C13219" t="s">
        <v>19</v>
      </c>
      <c r="D13219" t="s">
        <v>33</v>
      </c>
      <c r="E13219" t="s">
        <v>533</v>
      </c>
    </row>
    <row r="13220" spans="1:5" x14ac:dyDescent="0.25">
      <c r="A13220" t="s">
        <v>42412</v>
      </c>
      <c r="B13220" t="s">
        <v>20</v>
      </c>
      <c r="C13220" t="s">
        <v>19</v>
      </c>
      <c r="D13220" t="s">
        <v>33</v>
      </c>
      <c r="E13220" t="s">
        <v>538</v>
      </c>
    </row>
    <row r="13221" spans="1:5" x14ac:dyDescent="0.25">
      <c r="A13221" t="s">
        <v>42413</v>
      </c>
      <c r="B13221" t="s">
        <v>20</v>
      </c>
      <c r="C13221" t="s">
        <v>19</v>
      </c>
      <c r="D13221" t="s">
        <v>33</v>
      </c>
      <c r="E13221" t="s">
        <v>562</v>
      </c>
    </row>
    <row r="13222" spans="1:5" x14ac:dyDescent="0.25">
      <c r="A13222" t="s">
        <v>42414</v>
      </c>
      <c r="B13222" t="s">
        <v>20</v>
      </c>
      <c r="C13222" t="s">
        <v>19</v>
      </c>
      <c r="D13222" t="s">
        <v>33</v>
      </c>
      <c r="E13222" t="s">
        <v>533</v>
      </c>
    </row>
    <row r="13223" spans="1:5" x14ac:dyDescent="0.25">
      <c r="A13223" t="s">
        <v>42415</v>
      </c>
      <c r="B13223" t="s">
        <v>20</v>
      </c>
      <c r="C13223" t="s">
        <v>19</v>
      </c>
      <c r="D13223" t="s">
        <v>33</v>
      </c>
      <c r="E13223" t="s">
        <v>530</v>
      </c>
    </row>
    <row r="13224" spans="1:5" x14ac:dyDescent="0.25">
      <c r="A13224" t="s">
        <v>42416</v>
      </c>
      <c r="B13224" t="s">
        <v>20</v>
      </c>
      <c r="C13224" t="s">
        <v>19</v>
      </c>
      <c r="D13224" t="s">
        <v>33</v>
      </c>
      <c r="E13224" t="s">
        <v>533</v>
      </c>
    </row>
    <row r="13225" spans="1:5" x14ac:dyDescent="0.25">
      <c r="A13225" t="s">
        <v>42417</v>
      </c>
      <c r="B13225" t="s">
        <v>20</v>
      </c>
      <c r="C13225" t="s">
        <v>19</v>
      </c>
      <c r="D13225" t="s">
        <v>33</v>
      </c>
      <c r="E13225" t="s">
        <v>530</v>
      </c>
    </row>
    <row r="13226" spans="1:5" x14ac:dyDescent="0.25">
      <c r="A13226" t="s">
        <v>44435</v>
      </c>
      <c r="B13226" t="s">
        <v>20</v>
      </c>
      <c r="C13226" t="s">
        <v>19</v>
      </c>
      <c r="D13226" t="s">
        <v>69</v>
      </c>
      <c r="E13226" t="s">
        <v>530</v>
      </c>
    </row>
    <row r="13227" spans="1:5" x14ac:dyDescent="0.25">
      <c r="A13227" t="s">
        <v>42418</v>
      </c>
      <c r="B13227" t="s">
        <v>20</v>
      </c>
      <c r="C13227" t="s">
        <v>19</v>
      </c>
      <c r="D13227" t="s">
        <v>33</v>
      </c>
      <c r="E13227" t="s">
        <v>538</v>
      </c>
    </row>
    <row r="13228" spans="1:5" x14ac:dyDescent="0.25">
      <c r="A13228" t="s">
        <v>42419</v>
      </c>
      <c r="B13228" t="s">
        <v>20</v>
      </c>
      <c r="C13228" t="s">
        <v>19</v>
      </c>
      <c r="D13228" t="s">
        <v>33</v>
      </c>
      <c r="E13228" t="s">
        <v>538</v>
      </c>
    </row>
    <row r="13229" spans="1:5" x14ac:dyDescent="0.25">
      <c r="A13229" t="s">
        <v>42420</v>
      </c>
      <c r="B13229" t="s">
        <v>20</v>
      </c>
      <c r="C13229" t="s">
        <v>19</v>
      </c>
      <c r="D13229" t="s">
        <v>33</v>
      </c>
      <c r="E13229" t="s">
        <v>533</v>
      </c>
    </row>
    <row r="13230" spans="1:5" x14ac:dyDescent="0.25">
      <c r="A13230" t="s">
        <v>42421</v>
      </c>
      <c r="B13230" t="s">
        <v>20</v>
      </c>
      <c r="C13230" t="s">
        <v>19</v>
      </c>
      <c r="D13230" t="s">
        <v>33</v>
      </c>
      <c r="E13230" t="s">
        <v>533</v>
      </c>
    </row>
    <row r="13231" spans="1:5" x14ac:dyDescent="0.25">
      <c r="A13231" t="s">
        <v>42422</v>
      </c>
      <c r="B13231" t="s">
        <v>20</v>
      </c>
      <c r="C13231" t="s">
        <v>19</v>
      </c>
      <c r="D13231" t="s">
        <v>33</v>
      </c>
      <c r="E13231" t="s">
        <v>538</v>
      </c>
    </row>
    <row r="13232" spans="1:5" x14ac:dyDescent="0.25">
      <c r="A13232" t="s">
        <v>42423</v>
      </c>
      <c r="B13232" t="s">
        <v>20</v>
      </c>
      <c r="C13232" t="s">
        <v>19</v>
      </c>
      <c r="D13232" t="s">
        <v>33</v>
      </c>
      <c r="E13232" t="s">
        <v>538</v>
      </c>
    </row>
    <row r="13233" spans="1:5" x14ac:dyDescent="0.25">
      <c r="A13233" t="s">
        <v>42424</v>
      </c>
      <c r="B13233" t="s">
        <v>20</v>
      </c>
      <c r="C13233" t="s">
        <v>19</v>
      </c>
      <c r="D13233" t="s">
        <v>33</v>
      </c>
      <c r="E13233" t="s">
        <v>530</v>
      </c>
    </row>
    <row r="13234" spans="1:5" x14ac:dyDescent="0.25">
      <c r="A13234" t="s">
        <v>42425</v>
      </c>
      <c r="B13234" t="s">
        <v>20</v>
      </c>
      <c r="C13234" t="s">
        <v>19</v>
      </c>
      <c r="D13234" t="s">
        <v>69</v>
      </c>
      <c r="E13234" t="s">
        <v>533</v>
      </c>
    </row>
    <row r="13235" spans="1:5" x14ac:dyDescent="0.25">
      <c r="A13235" t="s">
        <v>42426</v>
      </c>
      <c r="B13235" t="s">
        <v>20</v>
      </c>
      <c r="C13235" t="s">
        <v>19</v>
      </c>
      <c r="D13235" t="s">
        <v>33</v>
      </c>
      <c r="E13235" t="s">
        <v>530</v>
      </c>
    </row>
    <row r="13236" spans="1:5" x14ac:dyDescent="0.25">
      <c r="A13236" t="s">
        <v>42427</v>
      </c>
      <c r="B13236" t="s">
        <v>20</v>
      </c>
      <c r="C13236" t="s">
        <v>19</v>
      </c>
      <c r="D13236" t="s">
        <v>33</v>
      </c>
      <c r="E13236" t="s">
        <v>530</v>
      </c>
    </row>
    <row r="13237" spans="1:5" x14ac:dyDescent="0.25">
      <c r="A13237" t="s">
        <v>42428</v>
      </c>
      <c r="B13237" t="s">
        <v>20</v>
      </c>
      <c r="C13237" t="s">
        <v>19</v>
      </c>
      <c r="D13237" t="s">
        <v>33</v>
      </c>
      <c r="E13237" t="s">
        <v>533</v>
      </c>
    </row>
    <row r="13238" spans="1:5" x14ac:dyDescent="0.25">
      <c r="A13238" t="s">
        <v>42429</v>
      </c>
      <c r="B13238" t="s">
        <v>20</v>
      </c>
      <c r="C13238" t="s">
        <v>19</v>
      </c>
      <c r="D13238" t="s">
        <v>33</v>
      </c>
      <c r="E13238" t="s">
        <v>533</v>
      </c>
    </row>
    <row r="13239" spans="1:5" x14ac:dyDescent="0.25">
      <c r="A13239" t="s">
        <v>42430</v>
      </c>
      <c r="B13239" t="s">
        <v>20</v>
      </c>
      <c r="C13239" t="s">
        <v>19</v>
      </c>
      <c r="D13239" t="s">
        <v>33</v>
      </c>
      <c r="E13239" t="s">
        <v>538</v>
      </c>
    </row>
    <row r="13240" spans="1:5" x14ac:dyDescent="0.25">
      <c r="A13240" t="s">
        <v>42431</v>
      </c>
      <c r="B13240" t="s">
        <v>20</v>
      </c>
      <c r="C13240" t="s">
        <v>19</v>
      </c>
      <c r="D13240" t="s">
        <v>33</v>
      </c>
      <c r="E13240" t="s">
        <v>530</v>
      </c>
    </row>
    <row r="13241" spans="1:5" x14ac:dyDescent="0.25">
      <c r="A13241" t="s">
        <v>42432</v>
      </c>
      <c r="B13241" t="s">
        <v>20</v>
      </c>
      <c r="C13241" t="s">
        <v>19</v>
      </c>
      <c r="D13241" t="s">
        <v>33</v>
      </c>
      <c r="E13241" t="s">
        <v>538</v>
      </c>
    </row>
    <row r="13242" spans="1:5" x14ac:dyDescent="0.25">
      <c r="A13242" t="s">
        <v>42433</v>
      </c>
      <c r="B13242" t="s">
        <v>20</v>
      </c>
      <c r="C13242" t="s">
        <v>19</v>
      </c>
      <c r="D13242" t="s">
        <v>33</v>
      </c>
      <c r="E13242" t="s">
        <v>538</v>
      </c>
    </row>
    <row r="13243" spans="1:5" x14ac:dyDescent="0.25">
      <c r="A13243" t="s">
        <v>42434</v>
      </c>
      <c r="B13243" t="s">
        <v>20</v>
      </c>
      <c r="C13243" t="s">
        <v>19</v>
      </c>
      <c r="D13243" t="s">
        <v>33</v>
      </c>
      <c r="E13243" t="s">
        <v>530</v>
      </c>
    </row>
    <row r="13244" spans="1:5" x14ac:dyDescent="0.25">
      <c r="A13244" t="s">
        <v>42435</v>
      </c>
      <c r="B13244" t="s">
        <v>20</v>
      </c>
      <c r="C13244" t="s">
        <v>19</v>
      </c>
      <c r="D13244" t="s">
        <v>33</v>
      </c>
      <c r="E13244" t="s">
        <v>538</v>
      </c>
    </row>
    <row r="13245" spans="1:5" x14ac:dyDescent="0.25">
      <c r="A13245" t="s">
        <v>42436</v>
      </c>
      <c r="B13245" t="s">
        <v>20</v>
      </c>
      <c r="C13245" t="s">
        <v>19</v>
      </c>
      <c r="D13245" t="s">
        <v>65</v>
      </c>
      <c r="E13245" t="s">
        <v>533</v>
      </c>
    </row>
    <row r="13246" spans="1:5" x14ac:dyDescent="0.25">
      <c r="A13246" t="s">
        <v>42437</v>
      </c>
      <c r="B13246" t="s">
        <v>20</v>
      </c>
      <c r="C13246" t="s">
        <v>19</v>
      </c>
      <c r="D13246" t="s">
        <v>69</v>
      </c>
      <c r="E13246" t="s">
        <v>533</v>
      </c>
    </row>
    <row r="13247" spans="1:5" x14ac:dyDescent="0.25">
      <c r="A13247" t="s">
        <v>42438</v>
      </c>
      <c r="B13247" t="s">
        <v>20</v>
      </c>
      <c r="C13247" t="s">
        <v>19</v>
      </c>
      <c r="D13247" t="s">
        <v>33</v>
      </c>
      <c r="E13247" t="s">
        <v>538</v>
      </c>
    </row>
    <row r="13248" spans="1:5" x14ac:dyDescent="0.25">
      <c r="A13248" t="s">
        <v>42439</v>
      </c>
      <c r="B13248" t="s">
        <v>20</v>
      </c>
      <c r="C13248" t="s">
        <v>19</v>
      </c>
      <c r="D13248" t="s">
        <v>33</v>
      </c>
      <c r="E13248" t="s">
        <v>530</v>
      </c>
    </row>
    <row r="13249" spans="1:5" x14ac:dyDescent="0.25">
      <c r="A13249" t="s">
        <v>42440</v>
      </c>
      <c r="B13249" t="s">
        <v>20</v>
      </c>
      <c r="C13249" t="s">
        <v>19</v>
      </c>
      <c r="D13249" t="s">
        <v>33</v>
      </c>
      <c r="E13249" t="s">
        <v>538</v>
      </c>
    </row>
    <row r="13250" spans="1:5" x14ac:dyDescent="0.25">
      <c r="A13250" t="s">
        <v>42441</v>
      </c>
      <c r="B13250" t="s">
        <v>20</v>
      </c>
      <c r="C13250" t="s">
        <v>19</v>
      </c>
      <c r="D13250" t="s">
        <v>33</v>
      </c>
      <c r="E13250" t="s">
        <v>533</v>
      </c>
    </row>
    <row r="13251" spans="1:5" x14ac:dyDescent="0.25">
      <c r="A13251" t="s">
        <v>42442</v>
      </c>
      <c r="B13251" t="s">
        <v>20</v>
      </c>
      <c r="C13251" t="s">
        <v>19</v>
      </c>
      <c r="D13251" t="s">
        <v>33</v>
      </c>
      <c r="E13251" t="s">
        <v>530</v>
      </c>
    </row>
    <row r="13252" spans="1:5" x14ac:dyDescent="0.25">
      <c r="A13252" t="s">
        <v>42443</v>
      </c>
      <c r="B13252" t="s">
        <v>20</v>
      </c>
      <c r="C13252" t="s">
        <v>19</v>
      </c>
      <c r="D13252" t="s">
        <v>33</v>
      </c>
      <c r="E13252" t="s">
        <v>533</v>
      </c>
    </row>
    <row r="13253" spans="1:5" x14ac:dyDescent="0.25">
      <c r="A13253" t="s">
        <v>42444</v>
      </c>
      <c r="B13253" t="s">
        <v>20</v>
      </c>
      <c r="C13253" t="s">
        <v>19</v>
      </c>
      <c r="D13253" t="s">
        <v>33</v>
      </c>
      <c r="E13253" t="s">
        <v>533</v>
      </c>
    </row>
    <row r="13254" spans="1:5" x14ac:dyDescent="0.25">
      <c r="A13254" t="s">
        <v>42445</v>
      </c>
      <c r="B13254" t="s">
        <v>20</v>
      </c>
      <c r="C13254" t="s">
        <v>19</v>
      </c>
      <c r="D13254" t="s">
        <v>33</v>
      </c>
      <c r="E13254" t="s">
        <v>538</v>
      </c>
    </row>
    <row r="13255" spans="1:5" x14ac:dyDescent="0.25">
      <c r="A13255" t="s">
        <v>42446</v>
      </c>
      <c r="B13255" t="s">
        <v>20</v>
      </c>
      <c r="C13255" t="s">
        <v>19</v>
      </c>
      <c r="D13255" t="s">
        <v>33</v>
      </c>
      <c r="E13255" t="s">
        <v>538</v>
      </c>
    </row>
    <row r="13256" spans="1:5" x14ac:dyDescent="0.25">
      <c r="A13256" t="s">
        <v>44436</v>
      </c>
      <c r="B13256" t="s">
        <v>20</v>
      </c>
      <c r="C13256" t="s">
        <v>19</v>
      </c>
      <c r="D13256" t="s">
        <v>65</v>
      </c>
      <c r="E13256" t="s">
        <v>530</v>
      </c>
    </row>
    <row r="13257" spans="1:5" x14ac:dyDescent="0.25">
      <c r="A13257" t="s">
        <v>42447</v>
      </c>
      <c r="B13257" t="s">
        <v>20</v>
      </c>
      <c r="C13257" t="s">
        <v>19</v>
      </c>
      <c r="D13257" t="s">
        <v>33</v>
      </c>
      <c r="E13257" t="s">
        <v>533</v>
      </c>
    </row>
    <row r="13258" spans="1:5" x14ac:dyDescent="0.25">
      <c r="A13258" t="s">
        <v>42448</v>
      </c>
      <c r="B13258" t="s">
        <v>20</v>
      </c>
      <c r="C13258" t="s">
        <v>19</v>
      </c>
      <c r="D13258" t="s">
        <v>65</v>
      </c>
      <c r="E13258" t="s">
        <v>533</v>
      </c>
    </row>
    <row r="13259" spans="1:5" x14ac:dyDescent="0.25">
      <c r="A13259" t="s">
        <v>42449</v>
      </c>
      <c r="B13259" t="s">
        <v>20</v>
      </c>
      <c r="C13259" t="s">
        <v>19</v>
      </c>
      <c r="D13259" t="s">
        <v>33</v>
      </c>
      <c r="E13259" t="s">
        <v>533</v>
      </c>
    </row>
    <row r="13260" spans="1:5" x14ac:dyDescent="0.25">
      <c r="A13260" t="s">
        <v>42450</v>
      </c>
      <c r="B13260" t="s">
        <v>20</v>
      </c>
      <c r="C13260" t="s">
        <v>19</v>
      </c>
      <c r="D13260" t="s">
        <v>33</v>
      </c>
      <c r="E13260" t="s">
        <v>530</v>
      </c>
    </row>
    <row r="13261" spans="1:5" x14ac:dyDescent="0.25">
      <c r="A13261" t="s">
        <v>42451</v>
      </c>
      <c r="B13261" t="s">
        <v>20</v>
      </c>
      <c r="C13261" t="s">
        <v>19</v>
      </c>
      <c r="D13261" t="s">
        <v>65</v>
      </c>
      <c r="E13261" t="s">
        <v>533</v>
      </c>
    </row>
    <row r="13262" spans="1:5" x14ac:dyDescent="0.25">
      <c r="A13262" t="s">
        <v>42452</v>
      </c>
      <c r="B13262" t="s">
        <v>20</v>
      </c>
      <c r="C13262" t="s">
        <v>19</v>
      </c>
      <c r="D13262" t="s">
        <v>33</v>
      </c>
      <c r="E13262" t="s">
        <v>533</v>
      </c>
    </row>
    <row r="13263" spans="1:5" x14ac:dyDescent="0.25">
      <c r="A13263" t="s">
        <v>42453</v>
      </c>
      <c r="B13263" t="s">
        <v>20</v>
      </c>
      <c r="C13263" t="s">
        <v>19</v>
      </c>
      <c r="D13263" t="s">
        <v>65</v>
      </c>
      <c r="E13263" t="s">
        <v>533</v>
      </c>
    </row>
    <row r="13264" spans="1:5" x14ac:dyDescent="0.25">
      <c r="A13264" t="s">
        <v>42454</v>
      </c>
      <c r="B13264" t="s">
        <v>20</v>
      </c>
      <c r="C13264" t="s">
        <v>19</v>
      </c>
      <c r="D13264" t="s">
        <v>33</v>
      </c>
      <c r="E13264" t="s">
        <v>530</v>
      </c>
    </row>
    <row r="13265" spans="1:5" x14ac:dyDescent="0.25">
      <c r="A13265" t="s">
        <v>42455</v>
      </c>
      <c r="B13265" t="s">
        <v>20</v>
      </c>
      <c r="C13265" t="s">
        <v>19</v>
      </c>
      <c r="D13265" t="s">
        <v>33</v>
      </c>
      <c r="E13265" t="s">
        <v>530</v>
      </c>
    </row>
    <row r="13266" spans="1:5" x14ac:dyDescent="0.25">
      <c r="A13266" t="s">
        <v>42456</v>
      </c>
      <c r="B13266" t="s">
        <v>20</v>
      </c>
      <c r="C13266" t="s">
        <v>19</v>
      </c>
      <c r="D13266" t="s">
        <v>33</v>
      </c>
      <c r="E13266" t="s">
        <v>533</v>
      </c>
    </row>
    <row r="13267" spans="1:5" x14ac:dyDescent="0.25">
      <c r="A13267" t="s">
        <v>42457</v>
      </c>
      <c r="B13267" t="s">
        <v>20</v>
      </c>
      <c r="C13267" t="s">
        <v>19</v>
      </c>
      <c r="D13267" t="s">
        <v>33</v>
      </c>
      <c r="E13267" t="s">
        <v>562</v>
      </c>
    </row>
    <row r="13268" spans="1:5" x14ac:dyDescent="0.25">
      <c r="A13268" t="s">
        <v>42458</v>
      </c>
      <c r="B13268" t="s">
        <v>20</v>
      </c>
      <c r="C13268" t="s">
        <v>19</v>
      </c>
      <c r="D13268" t="s">
        <v>33</v>
      </c>
      <c r="E13268" t="s">
        <v>530</v>
      </c>
    </row>
    <row r="13269" spans="1:5" x14ac:dyDescent="0.25">
      <c r="A13269" t="s">
        <v>42459</v>
      </c>
      <c r="B13269" t="s">
        <v>20</v>
      </c>
      <c r="C13269" t="s">
        <v>19</v>
      </c>
      <c r="D13269" t="s">
        <v>33</v>
      </c>
      <c r="E13269" t="s">
        <v>533</v>
      </c>
    </row>
    <row r="13270" spans="1:5" x14ac:dyDescent="0.25">
      <c r="A13270" t="s">
        <v>42460</v>
      </c>
      <c r="B13270" t="s">
        <v>20</v>
      </c>
      <c r="C13270" t="s">
        <v>19</v>
      </c>
      <c r="D13270" t="s">
        <v>33</v>
      </c>
      <c r="E13270" t="s">
        <v>533</v>
      </c>
    </row>
    <row r="13271" spans="1:5" x14ac:dyDescent="0.25">
      <c r="A13271" t="s">
        <v>42461</v>
      </c>
      <c r="B13271" t="s">
        <v>20</v>
      </c>
      <c r="C13271" t="s">
        <v>19</v>
      </c>
      <c r="D13271" t="s">
        <v>33</v>
      </c>
      <c r="E13271" t="s">
        <v>538</v>
      </c>
    </row>
    <row r="13272" spans="1:5" x14ac:dyDescent="0.25">
      <c r="A13272" t="s">
        <v>42462</v>
      </c>
      <c r="B13272" t="s">
        <v>20</v>
      </c>
      <c r="C13272" t="s">
        <v>19</v>
      </c>
      <c r="D13272" t="s">
        <v>33</v>
      </c>
      <c r="E13272" t="s">
        <v>538</v>
      </c>
    </row>
    <row r="13273" spans="1:5" x14ac:dyDescent="0.25">
      <c r="A13273" t="s">
        <v>42463</v>
      </c>
      <c r="B13273" t="s">
        <v>20</v>
      </c>
      <c r="C13273" t="s">
        <v>19</v>
      </c>
      <c r="D13273" t="s">
        <v>33</v>
      </c>
      <c r="E13273" t="s">
        <v>538</v>
      </c>
    </row>
    <row r="13274" spans="1:5" x14ac:dyDescent="0.25">
      <c r="A13274" t="s">
        <v>42464</v>
      </c>
      <c r="B13274" t="s">
        <v>20</v>
      </c>
      <c r="C13274" t="s">
        <v>19</v>
      </c>
      <c r="D13274" t="s">
        <v>33</v>
      </c>
      <c r="E13274" t="s">
        <v>530</v>
      </c>
    </row>
    <row r="13275" spans="1:5" x14ac:dyDescent="0.25">
      <c r="A13275" t="s">
        <v>42465</v>
      </c>
      <c r="B13275" t="s">
        <v>20</v>
      </c>
      <c r="C13275" t="s">
        <v>19</v>
      </c>
      <c r="D13275" t="s">
        <v>33</v>
      </c>
      <c r="E13275" t="s">
        <v>530</v>
      </c>
    </row>
    <row r="13276" spans="1:5" x14ac:dyDescent="0.25">
      <c r="A13276" t="s">
        <v>42466</v>
      </c>
      <c r="B13276" t="s">
        <v>20</v>
      </c>
      <c r="C13276" t="s">
        <v>19</v>
      </c>
      <c r="D13276" t="s">
        <v>33</v>
      </c>
      <c r="E13276" t="s">
        <v>533</v>
      </c>
    </row>
    <row r="13277" spans="1:5" x14ac:dyDescent="0.25">
      <c r="A13277" t="s">
        <v>42467</v>
      </c>
      <c r="B13277" t="s">
        <v>20</v>
      </c>
      <c r="C13277" t="s">
        <v>19</v>
      </c>
      <c r="D13277" t="s">
        <v>33</v>
      </c>
      <c r="E13277" t="s">
        <v>530</v>
      </c>
    </row>
    <row r="13278" spans="1:5" x14ac:dyDescent="0.25">
      <c r="A13278" t="s">
        <v>42468</v>
      </c>
      <c r="B13278" t="s">
        <v>20</v>
      </c>
      <c r="C13278" t="s">
        <v>19</v>
      </c>
      <c r="D13278" t="s">
        <v>33</v>
      </c>
      <c r="E13278" t="s">
        <v>533</v>
      </c>
    </row>
    <row r="13279" spans="1:5" x14ac:dyDescent="0.25">
      <c r="A13279" t="s">
        <v>42469</v>
      </c>
      <c r="B13279" t="s">
        <v>20</v>
      </c>
      <c r="C13279" t="s">
        <v>19</v>
      </c>
      <c r="D13279" t="s">
        <v>33</v>
      </c>
      <c r="E13279" t="s">
        <v>530</v>
      </c>
    </row>
    <row r="13280" spans="1:5" x14ac:dyDescent="0.25">
      <c r="A13280" t="s">
        <v>42470</v>
      </c>
      <c r="B13280" t="s">
        <v>20</v>
      </c>
      <c r="C13280" t="s">
        <v>19</v>
      </c>
      <c r="D13280" t="s">
        <v>33</v>
      </c>
      <c r="E13280" t="s">
        <v>538</v>
      </c>
    </row>
    <row r="13281" spans="1:5" x14ac:dyDescent="0.25">
      <c r="A13281" t="s">
        <v>42471</v>
      </c>
      <c r="B13281" t="s">
        <v>20</v>
      </c>
      <c r="C13281" t="s">
        <v>19</v>
      </c>
      <c r="D13281" t="s">
        <v>33</v>
      </c>
      <c r="E13281" t="s">
        <v>551</v>
      </c>
    </row>
    <row r="13282" spans="1:5" x14ac:dyDescent="0.25">
      <c r="A13282" t="s">
        <v>42472</v>
      </c>
      <c r="B13282" t="s">
        <v>20</v>
      </c>
      <c r="C13282" t="s">
        <v>19</v>
      </c>
      <c r="D13282" t="s">
        <v>33</v>
      </c>
      <c r="E13282" t="s">
        <v>530</v>
      </c>
    </row>
    <row r="13283" spans="1:5" x14ac:dyDescent="0.25">
      <c r="A13283" t="s">
        <v>42473</v>
      </c>
      <c r="B13283" t="s">
        <v>20</v>
      </c>
      <c r="C13283" t="s">
        <v>19</v>
      </c>
      <c r="D13283" t="s">
        <v>33</v>
      </c>
      <c r="E13283" t="s">
        <v>533</v>
      </c>
    </row>
    <row r="13284" spans="1:5" x14ac:dyDescent="0.25">
      <c r="A13284" t="s">
        <v>42474</v>
      </c>
      <c r="B13284" t="s">
        <v>20</v>
      </c>
      <c r="C13284" t="s">
        <v>19</v>
      </c>
      <c r="D13284" t="s">
        <v>33</v>
      </c>
      <c r="E13284" t="s">
        <v>553</v>
      </c>
    </row>
    <row r="13285" spans="1:5" x14ac:dyDescent="0.25">
      <c r="A13285" t="s">
        <v>42475</v>
      </c>
      <c r="B13285" t="s">
        <v>20</v>
      </c>
      <c r="C13285" t="s">
        <v>19</v>
      </c>
      <c r="D13285" t="s">
        <v>33</v>
      </c>
      <c r="E13285" t="s">
        <v>538</v>
      </c>
    </row>
    <row r="13286" spans="1:5" x14ac:dyDescent="0.25">
      <c r="A13286" t="s">
        <v>42476</v>
      </c>
      <c r="B13286" t="s">
        <v>20</v>
      </c>
      <c r="C13286" t="s">
        <v>19</v>
      </c>
      <c r="D13286" t="s">
        <v>33</v>
      </c>
      <c r="E13286" t="s">
        <v>530</v>
      </c>
    </row>
    <row r="13287" spans="1:5" x14ac:dyDescent="0.25">
      <c r="A13287" t="s">
        <v>42477</v>
      </c>
      <c r="B13287" t="s">
        <v>20</v>
      </c>
      <c r="C13287" t="s">
        <v>19</v>
      </c>
      <c r="D13287" t="s">
        <v>33</v>
      </c>
      <c r="E13287" t="s">
        <v>538</v>
      </c>
    </row>
    <row r="13288" spans="1:5" x14ac:dyDescent="0.25">
      <c r="A13288" t="s">
        <v>42478</v>
      </c>
      <c r="B13288" t="s">
        <v>20</v>
      </c>
      <c r="C13288" t="s">
        <v>19</v>
      </c>
      <c r="D13288" t="s">
        <v>33</v>
      </c>
      <c r="E13288" t="s">
        <v>533</v>
      </c>
    </row>
    <row r="13289" spans="1:5" x14ac:dyDescent="0.25">
      <c r="A13289" t="s">
        <v>44437</v>
      </c>
      <c r="B13289" t="s">
        <v>20</v>
      </c>
      <c r="C13289" t="s">
        <v>19</v>
      </c>
      <c r="D13289" t="s">
        <v>65</v>
      </c>
      <c r="E13289" t="s">
        <v>533</v>
      </c>
    </row>
    <row r="13290" spans="1:5" x14ac:dyDescent="0.25">
      <c r="A13290" t="s">
        <v>42479</v>
      </c>
      <c r="B13290" t="s">
        <v>20</v>
      </c>
      <c r="C13290" t="s">
        <v>19</v>
      </c>
      <c r="D13290" t="s">
        <v>33</v>
      </c>
      <c r="E13290" t="s">
        <v>530</v>
      </c>
    </row>
    <row r="13291" spans="1:5" x14ac:dyDescent="0.25">
      <c r="A13291" t="s">
        <v>42480</v>
      </c>
      <c r="B13291" t="s">
        <v>20</v>
      </c>
      <c r="C13291" t="s">
        <v>19</v>
      </c>
      <c r="D13291" t="s">
        <v>33</v>
      </c>
      <c r="E13291" t="s">
        <v>530</v>
      </c>
    </row>
    <row r="13292" spans="1:5" x14ac:dyDescent="0.25">
      <c r="A13292" t="s">
        <v>42481</v>
      </c>
      <c r="B13292" t="s">
        <v>20</v>
      </c>
      <c r="C13292" t="s">
        <v>19</v>
      </c>
      <c r="D13292" t="s">
        <v>65</v>
      </c>
      <c r="E13292" t="s">
        <v>563</v>
      </c>
    </row>
    <row r="13293" spans="1:5" x14ac:dyDescent="0.25">
      <c r="A13293" t="s">
        <v>44438</v>
      </c>
      <c r="B13293" t="s">
        <v>20</v>
      </c>
      <c r="C13293" t="s">
        <v>19</v>
      </c>
      <c r="D13293" t="s">
        <v>65</v>
      </c>
      <c r="E13293" t="s">
        <v>533</v>
      </c>
    </row>
    <row r="13294" spans="1:5" x14ac:dyDescent="0.25">
      <c r="A13294" t="s">
        <v>42482</v>
      </c>
      <c r="B13294" t="s">
        <v>20</v>
      </c>
      <c r="C13294" t="s">
        <v>19</v>
      </c>
      <c r="D13294" t="s">
        <v>33</v>
      </c>
      <c r="E13294" t="s">
        <v>562</v>
      </c>
    </row>
    <row r="13295" spans="1:5" x14ac:dyDescent="0.25">
      <c r="A13295" t="s">
        <v>42483</v>
      </c>
      <c r="B13295" t="s">
        <v>20</v>
      </c>
      <c r="C13295" t="s">
        <v>19</v>
      </c>
      <c r="D13295" t="s">
        <v>33</v>
      </c>
      <c r="E13295" t="s">
        <v>530</v>
      </c>
    </row>
    <row r="13296" spans="1:5" x14ac:dyDescent="0.25">
      <c r="A13296" t="s">
        <v>42484</v>
      </c>
      <c r="B13296" t="s">
        <v>20</v>
      </c>
      <c r="C13296" t="s">
        <v>19</v>
      </c>
      <c r="D13296" t="s">
        <v>33</v>
      </c>
      <c r="E13296" t="s">
        <v>553</v>
      </c>
    </row>
    <row r="13297" spans="1:5" x14ac:dyDescent="0.25">
      <c r="A13297" t="s">
        <v>42485</v>
      </c>
      <c r="B13297" t="s">
        <v>20</v>
      </c>
      <c r="C13297" t="s">
        <v>19</v>
      </c>
      <c r="D13297" t="s">
        <v>33</v>
      </c>
      <c r="E13297" t="s">
        <v>530</v>
      </c>
    </row>
    <row r="13298" spans="1:5" x14ac:dyDescent="0.25">
      <c r="A13298" t="s">
        <v>44439</v>
      </c>
      <c r="B13298" t="s">
        <v>20</v>
      </c>
      <c r="C13298" t="s">
        <v>19</v>
      </c>
      <c r="D13298" t="s">
        <v>65</v>
      </c>
      <c r="E13298" t="s">
        <v>533</v>
      </c>
    </row>
    <row r="13299" spans="1:5" x14ac:dyDescent="0.25">
      <c r="A13299" t="s">
        <v>42486</v>
      </c>
      <c r="B13299" t="s">
        <v>20</v>
      </c>
      <c r="C13299" t="s">
        <v>19</v>
      </c>
      <c r="D13299" t="s">
        <v>33</v>
      </c>
      <c r="E13299" t="s">
        <v>530</v>
      </c>
    </row>
    <row r="13300" spans="1:5" x14ac:dyDescent="0.25">
      <c r="A13300" t="s">
        <v>44440</v>
      </c>
      <c r="B13300" t="s">
        <v>20</v>
      </c>
      <c r="C13300" t="s">
        <v>19</v>
      </c>
      <c r="D13300" t="s">
        <v>65</v>
      </c>
      <c r="E13300" t="s">
        <v>533</v>
      </c>
    </row>
    <row r="13301" spans="1:5" x14ac:dyDescent="0.25">
      <c r="A13301" t="s">
        <v>42487</v>
      </c>
      <c r="B13301" t="s">
        <v>20</v>
      </c>
      <c r="C13301" t="s">
        <v>19</v>
      </c>
      <c r="D13301" t="s">
        <v>33</v>
      </c>
      <c r="E13301" t="s">
        <v>530</v>
      </c>
    </row>
    <row r="13302" spans="1:5" x14ac:dyDescent="0.25">
      <c r="A13302" t="s">
        <v>44441</v>
      </c>
      <c r="B13302" t="s">
        <v>20</v>
      </c>
      <c r="C13302" t="s">
        <v>19</v>
      </c>
      <c r="D13302" t="s">
        <v>65</v>
      </c>
      <c r="E13302" t="s">
        <v>533</v>
      </c>
    </row>
    <row r="13303" spans="1:5" x14ac:dyDescent="0.25">
      <c r="A13303" t="s">
        <v>42488</v>
      </c>
      <c r="B13303" t="s">
        <v>20</v>
      </c>
      <c r="C13303" t="s">
        <v>19</v>
      </c>
      <c r="D13303" t="s">
        <v>69</v>
      </c>
      <c r="E13303" t="s">
        <v>562</v>
      </c>
    </row>
    <row r="13304" spans="1:5" x14ac:dyDescent="0.25">
      <c r="A13304" t="s">
        <v>42489</v>
      </c>
      <c r="B13304" t="s">
        <v>20</v>
      </c>
      <c r="C13304" t="s">
        <v>19</v>
      </c>
      <c r="D13304" t="s">
        <v>33</v>
      </c>
      <c r="E13304" t="s">
        <v>538</v>
      </c>
    </row>
    <row r="13305" spans="1:5" x14ac:dyDescent="0.25">
      <c r="A13305" t="s">
        <v>42490</v>
      </c>
      <c r="B13305" t="s">
        <v>20</v>
      </c>
      <c r="C13305" t="s">
        <v>19</v>
      </c>
      <c r="D13305" t="s">
        <v>33</v>
      </c>
      <c r="E13305" t="s">
        <v>533</v>
      </c>
    </row>
    <row r="13306" spans="1:5" x14ac:dyDescent="0.25">
      <c r="A13306" t="s">
        <v>42491</v>
      </c>
      <c r="B13306" t="s">
        <v>20</v>
      </c>
      <c r="C13306" t="s">
        <v>19</v>
      </c>
      <c r="D13306" t="s">
        <v>33</v>
      </c>
      <c r="E13306" t="s">
        <v>533</v>
      </c>
    </row>
    <row r="13307" spans="1:5" x14ac:dyDescent="0.25">
      <c r="A13307" t="s">
        <v>42492</v>
      </c>
      <c r="B13307" t="s">
        <v>20</v>
      </c>
      <c r="C13307" t="s">
        <v>19</v>
      </c>
      <c r="D13307" t="s">
        <v>33</v>
      </c>
      <c r="E13307" t="s">
        <v>538</v>
      </c>
    </row>
    <row r="13308" spans="1:5" x14ac:dyDescent="0.25">
      <c r="A13308" t="s">
        <v>42493</v>
      </c>
      <c r="B13308" t="s">
        <v>20</v>
      </c>
      <c r="C13308" t="s">
        <v>19</v>
      </c>
      <c r="D13308" t="s">
        <v>69</v>
      </c>
      <c r="E13308" t="s">
        <v>538</v>
      </c>
    </row>
    <row r="13309" spans="1:5" x14ac:dyDescent="0.25">
      <c r="A13309" t="s">
        <v>42494</v>
      </c>
      <c r="B13309" t="s">
        <v>20</v>
      </c>
      <c r="C13309" t="s">
        <v>19</v>
      </c>
      <c r="D13309" t="s">
        <v>33</v>
      </c>
      <c r="E13309" t="s">
        <v>530</v>
      </c>
    </row>
    <row r="13310" spans="1:5" x14ac:dyDescent="0.25">
      <c r="A13310" t="s">
        <v>42495</v>
      </c>
      <c r="B13310" t="s">
        <v>20</v>
      </c>
      <c r="C13310" t="s">
        <v>19</v>
      </c>
      <c r="D13310" t="s">
        <v>33</v>
      </c>
      <c r="E13310" t="s">
        <v>530</v>
      </c>
    </row>
    <row r="13311" spans="1:5" x14ac:dyDescent="0.25">
      <c r="A13311" t="s">
        <v>42496</v>
      </c>
      <c r="B13311" t="s">
        <v>20</v>
      </c>
      <c r="C13311" t="s">
        <v>19</v>
      </c>
      <c r="D13311" t="s">
        <v>33</v>
      </c>
      <c r="E13311" t="s">
        <v>533</v>
      </c>
    </row>
    <row r="13312" spans="1:5" x14ac:dyDescent="0.25">
      <c r="A13312" t="s">
        <v>42497</v>
      </c>
      <c r="B13312" t="s">
        <v>20</v>
      </c>
      <c r="C13312" t="s">
        <v>19</v>
      </c>
      <c r="D13312" t="s">
        <v>33</v>
      </c>
      <c r="E13312" t="s">
        <v>538</v>
      </c>
    </row>
    <row r="13313" spans="1:5" x14ac:dyDescent="0.25">
      <c r="A13313" t="s">
        <v>42498</v>
      </c>
      <c r="B13313" t="s">
        <v>20</v>
      </c>
      <c r="C13313" t="s">
        <v>19</v>
      </c>
      <c r="D13313" t="s">
        <v>33</v>
      </c>
      <c r="E13313" t="s">
        <v>538</v>
      </c>
    </row>
    <row r="13314" spans="1:5" x14ac:dyDescent="0.25">
      <c r="A13314" t="s">
        <v>42499</v>
      </c>
      <c r="B13314" t="s">
        <v>20</v>
      </c>
      <c r="C13314" t="s">
        <v>19</v>
      </c>
      <c r="D13314" t="s">
        <v>33</v>
      </c>
      <c r="E13314" t="s">
        <v>562</v>
      </c>
    </row>
    <row r="13315" spans="1:5" x14ac:dyDescent="0.25">
      <c r="A13315" t="s">
        <v>42500</v>
      </c>
      <c r="B13315" t="s">
        <v>20</v>
      </c>
      <c r="C13315" t="s">
        <v>19</v>
      </c>
      <c r="D13315" t="s">
        <v>33</v>
      </c>
      <c r="E13315" t="s">
        <v>533</v>
      </c>
    </row>
    <row r="13316" spans="1:5" x14ac:dyDescent="0.25">
      <c r="A13316" t="s">
        <v>42501</v>
      </c>
      <c r="B13316" t="s">
        <v>20</v>
      </c>
      <c r="C13316" t="s">
        <v>19</v>
      </c>
      <c r="D13316" t="s">
        <v>33</v>
      </c>
      <c r="E13316" t="s">
        <v>538</v>
      </c>
    </row>
    <row r="13317" spans="1:5" x14ac:dyDescent="0.25">
      <c r="A13317" t="s">
        <v>42502</v>
      </c>
      <c r="B13317" t="s">
        <v>20</v>
      </c>
      <c r="C13317" t="s">
        <v>19</v>
      </c>
      <c r="D13317" t="s">
        <v>33</v>
      </c>
      <c r="E13317" t="s">
        <v>562</v>
      </c>
    </row>
    <row r="13318" spans="1:5" x14ac:dyDescent="0.25">
      <c r="A13318" t="s">
        <v>42503</v>
      </c>
      <c r="B13318" t="s">
        <v>20</v>
      </c>
      <c r="C13318" t="s">
        <v>19</v>
      </c>
      <c r="D13318" t="s">
        <v>33</v>
      </c>
      <c r="E13318" t="s">
        <v>533</v>
      </c>
    </row>
    <row r="13319" spans="1:5" x14ac:dyDescent="0.25">
      <c r="A13319" t="s">
        <v>42504</v>
      </c>
      <c r="B13319" t="s">
        <v>20</v>
      </c>
      <c r="C13319" t="s">
        <v>19</v>
      </c>
      <c r="D13319" t="s">
        <v>33</v>
      </c>
      <c r="E13319" t="s">
        <v>530</v>
      </c>
    </row>
    <row r="13320" spans="1:5" x14ac:dyDescent="0.25">
      <c r="A13320" t="s">
        <v>42505</v>
      </c>
      <c r="B13320" t="s">
        <v>20</v>
      </c>
      <c r="C13320" t="s">
        <v>19</v>
      </c>
      <c r="D13320" t="s">
        <v>33</v>
      </c>
      <c r="E13320" t="s">
        <v>538</v>
      </c>
    </row>
    <row r="13321" spans="1:5" x14ac:dyDescent="0.25">
      <c r="A13321" t="s">
        <v>42506</v>
      </c>
      <c r="B13321" t="s">
        <v>20</v>
      </c>
      <c r="C13321" t="s">
        <v>19</v>
      </c>
      <c r="D13321" t="s">
        <v>33</v>
      </c>
      <c r="E13321" t="s">
        <v>553</v>
      </c>
    </row>
    <row r="13322" spans="1:5" x14ac:dyDescent="0.25">
      <c r="A13322" t="s">
        <v>42507</v>
      </c>
      <c r="B13322" t="s">
        <v>20</v>
      </c>
      <c r="C13322" t="s">
        <v>19</v>
      </c>
      <c r="D13322" t="s">
        <v>33</v>
      </c>
      <c r="E13322" t="s">
        <v>562</v>
      </c>
    </row>
    <row r="13323" spans="1:5" x14ac:dyDescent="0.25">
      <c r="A13323" t="s">
        <v>42508</v>
      </c>
      <c r="B13323" t="s">
        <v>20</v>
      </c>
      <c r="C13323" t="s">
        <v>19</v>
      </c>
      <c r="D13323" t="s">
        <v>33</v>
      </c>
      <c r="E13323" t="s">
        <v>530</v>
      </c>
    </row>
    <row r="13324" spans="1:5" x14ac:dyDescent="0.25">
      <c r="A13324" t="s">
        <v>42509</v>
      </c>
      <c r="B13324" t="s">
        <v>20</v>
      </c>
      <c r="C13324" t="s">
        <v>19</v>
      </c>
      <c r="D13324" t="s">
        <v>33</v>
      </c>
      <c r="E13324" t="s">
        <v>530</v>
      </c>
    </row>
    <row r="13325" spans="1:5" x14ac:dyDescent="0.25">
      <c r="A13325" t="s">
        <v>42510</v>
      </c>
      <c r="B13325" t="s">
        <v>20</v>
      </c>
      <c r="C13325" t="s">
        <v>19</v>
      </c>
      <c r="D13325" t="s">
        <v>33</v>
      </c>
      <c r="E13325" t="s">
        <v>530</v>
      </c>
    </row>
    <row r="13326" spans="1:5" x14ac:dyDescent="0.25">
      <c r="A13326" t="s">
        <v>42511</v>
      </c>
      <c r="B13326" t="s">
        <v>20</v>
      </c>
      <c r="C13326" t="s">
        <v>19</v>
      </c>
      <c r="D13326" t="s">
        <v>33</v>
      </c>
      <c r="E13326" t="s">
        <v>538</v>
      </c>
    </row>
    <row r="13327" spans="1:5" x14ac:dyDescent="0.25">
      <c r="A13327" t="s">
        <v>42512</v>
      </c>
      <c r="B13327" t="s">
        <v>20</v>
      </c>
      <c r="C13327" t="s">
        <v>19</v>
      </c>
      <c r="D13327" t="s">
        <v>33</v>
      </c>
      <c r="E13327" t="s">
        <v>530</v>
      </c>
    </row>
    <row r="13328" spans="1:5" x14ac:dyDescent="0.25">
      <c r="A13328" t="s">
        <v>42513</v>
      </c>
      <c r="B13328" t="s">
        <v>20</v>
      </c>
      <c r="C13328" t="s">
        <v>19</v>
      </c>
      <c r="D13328" t="s">
        <v>33</v>
      </c>
      <c r="E13328" t="s">
        <v>538</v>
      </c>
    </row>
    <row r="13329" spans="1:5" x14ac:dyDescent="0.25">
      <c r="A13329" t="s">
        <v>42514</v>
      </c>
      <c r="B13329" t="s">
        <v>20</v>
      </c>
      <c r="C13329" t="s">
        <v>19</v>
      </c>
      <c r="D13329" t="s">
        <v>33</v>
      </c>
      <c r="E13329" t="s">
        <v>538</v>
      </c>
    </row>
    <row r="13330" spans="1:5" x14ac:dyDescent="0.25">
      <c r="A13330" t="s">
        <v>42515</v>
      </c>
      <c r="B13330" t="s">
        <v>20</v>
      </c>
      <c r="C13330" t="s">
        <v>19</v>
      </c>
      <c r="D13330" t="s">
        <v>33</v>
      </c>
      <c r="E13330" t="s">
        <v>538</v>
      </c>
    </row>
    <row r="13331" spans="1:5" x14ac:dyDescent="0.25">
      <c r="A13331" t="s">
        <v>42516</v>
      </c>
      <c r="B13331" t="s">
        <v>20</v>
      </c>
      <c r="C13331" t="s">
        <v>19</v>
      </c>
      <c r="D13331" t="s">
        <v>33</v>
      </c>
      <c r="E13331" t="s">
        <v>530</v>
      </c>
    </row>
    <row r="13332" spans="1:5" x14ac:dyDescent="0.25">
      <c r="A13332" t="s">
        <v>42517</v>
      </c>
      <c r="B13332" t="s">
        <v>20</v>
      </c>
      <c r="C13332" t="s">
        <v>19</v>
      </c>
      <c r="D13332" t="s">
        <v>33</v>
      </c>
      <c r="E13332" t="s">
        <v>530</v>
      </c>
    </row>
    <row r="13333" spans="1:5" x14ac:dyDescent="0.25">
      <c r="A13333" t="s">
        <v>42518</v>
      </c>
      <c r="B13333" t="s">
        <v>20</v>
      </c>
      <c r="C13333" t="s">
        <v>19</v>
      </c>
      <c r="D13333" t="s">
        <v>33</v>
      </c>
      <c r="E13333" t="s">
        <v>530</v>
      </c>
    </row>
    <row r="13334" spans="1:5" x14ac:dyDescent="0.25">
      <c r="A13334" t="s">
        <v>42519</v>
      </c>
      <c r="B13334" t="s">
        <v>20</v>
      </c>
      <c r="C13334" t="s">
        <v>19</v>
      </c>
      <c r="D13334" t="s">
        <v>33</v>
      </c>
      <c r="E13334" t="s">
        <v>530</v>
      </c>
    </row>
    <row r="13335" spans="1:5" x14ac:dyDescent="0.25">
      <c r="A13335" t="s">
        <v>42520</v>
      </c>
      <c r="B13335" t="s">
        <v>20</v>
      </c>
      <c r="C13335" t="s">
        <v>19</v>
      </c>
      <c r="D13335" t="s">
        <v>33</v>
      </c>
      <c r="E13335" t="s">
        <v>530</v>
      </c>
    </row>
    <row r="13336" spans="1:5" x14ac:dyDescent="0.25">
      <c r="A13336" t="s">
        <v>42521</v>
      </c>
      <c r="B13336" t="s">
        <v>20</v>
      </c>
      <c r="C13336" t="s">
        <v>19</v>
      </c>
      <c r="D13336" t="s">
        <v>33</v>
      </c>
      <c r="E13336" t="s">
        <v>530</v>
      </c>
    </row>
    <row r="13337" spans="1:5" x14ac:dyDescent="0.25">
      <c r="A13337" t="s">
        <v>42522</v>
      </c>
      <c r="B13337" t="s">
        <v>20</v>
      </c>
      <c r="C13337" t="s">
        <v>19</v>
      </c>
      <c r="D13337" t="s">
        <v>33</v>
      </c>
      <c r="E13337" t="s">
        <v>530</v>
      </c>
    </row>
    <row r="13338" spans="1:5" x14ac:dyDescent="0.25">
      <c r="A13338" t="s">
        <v>42523</v>
      </c>
      <c r="B13338" t="s">
        <v>20</v>
      </c>
      <c r="C13338" t="s">
        <v>19</v>
      </c>
      <c r="D13338" t="s">
        <v>33</v>
      </c>
      <c r="E13338" t="s">
        <v>562</v>
      </c>
    </row>
    <row r="13339" spans="1:5" x14ac:dyDescent="0.25">
      <c r="A13339" t="s">
        <v>42524</v>
      </c>
      <c r="B13339" t="s">
        <v>20</v>
      </c>
      <c r="C13339" t="s">
        <v>19</v>
      </c>
      <c r="D13339" t="s">
        <v>33</v>
      </c>
      <c r="E13339" t="s">
        <v>533</v>
      </c>
    </row>
    <row r="13340" spans="1:5" x14ac:dyDescent="0.25">
      <c r="A13340" t="s">
        <v>42525</v>
      </c>
      <c r="B13340" t="s">
        <v>20</v>
      </c>
      <c r="C13340" t="s">
        <v>19</v>
      </c>
      <c r="D13340" t="s">
        <v>33</v>
      </c>
      <c r="E13340" t="s">
        <v>538</v>
      </c>
    </row>
    <row r="13341" spans="1:5" x14ac:dyDescent="0.25">
      <c r="A13341" t="s">
        <v>42526</v>
      </c>
      <c r="B13341" t="s">
        <v>20</v>
      </c>
      <c r="C13341" t="s">
        <v>19</v>
      </c>
      <c r="D13341" t="s">
        <v>33</v>
      </c>
      <c r="E13341" t="s">
        <v>530</v>
      </c>
    </row>
    <row r="13342" spans="1:5" x14ac:dyDescent="0.25">
      <c r="A13342" t="s">
        <v>42527</v>
      </c>
      <c r="B13342" t="s">
        <v>20</v>
      </c>
      <c r="C13342" t="s">
        <v>19</v>
      </c>
      <c r="D13342" t="s">
        <v>33</v>
      </c>
      <c r="E13342" t="s">
        <v>562</v>
      </c>
    </row>
    <row r="13343" spans="1:5" x14ac:dyDescent="0.25">
      <c r="A13343" t="s">
        <v>42528</v>
      </c>
      <c r="B13343" t="s">
        <v>20</v>
      </c>
      <c r="C13343" t="s">
        <v>19</v>
      </c>
      <c r="D13343" t="s">
        <v>33</v>
      </c>
      <c r="E13343" t="s">
        <v>538</v>
      </c>
    </row>
    <row r="13344" spans="1:5" x14ac:dyDescent="0.25">
      <c r="A13344" t="s">
        <v>42529</v>
      </c>
      <c r="B13344" t="s">
        <v>20</v>
      </c>
      <c r="C13344" t="s">
        <v>19</v>
      </c>
      <c r="D13344" t="s">
        <v>33</v>
      </c>
      <c r="E13344" t="s">
        <v>538</v>
      </c>
    </row>
    <row r="13345" spans="1:5" x14ac:dyDescent="0.25">
      <c r="A13345" t="s">
        <v>42530</v>
      </c>
      <c r="B13345" t="s">
        <v>20</v>
      </c>
      <c r="C13345" t="s">
        <v>19</v>
      </c>
      <c r="D13345" t="s">
        <v>33</v>
      </c>
      <c r="E13345" t="s">
        <v>533</v>
      </c>
    </row>
    <row r="13346" spans="1:5" x14ac:dyDescent="0.25">
      <c r="A13346" t="s">
        <v>42531</v>
      </c>
      <c r="B13346" t="s">
        <v>20</v>
      </c>
      <c r="C13346" t="s">
        <v>19</v>
      </c>
      <c r="D13346" t="s">
        <v>33</v>
      </c>
      <c r="E13346" t="s">
        <v>538</v>
      </c>
    </row>
    <row r="13347" spans="1:5" x14ac:dyDescent="0.25">
      <c r="A13347" t="s">
        <v>42532</v>
      </c>
      <c r="B13347" t="s">
        <v>20</v>
      </c>
      <c r="C13347" t="s">
        <v>19</v>
      </c>
      <c r="D13347" t="s">
        <v>33</v>
      </c>
      <c r="E13347" t="s">
        <v>533</v>
      </c>
    </row>
    <row r="13348" spans="1:5" x14ac:dyDescent="0.25">
      <c r="A13348" t="s">
        <v>42533</v>
      </c>
      <c r="B13348" t="s">
        <v>20</v>
      </c>
      <c r="C13348" t="s">
        <v>19</v>
      </c>
      <c r="D13348" t="s">
        <v>33</v>
      </c>
      <c r="E13348" t="s">
        <v>533</v>
      </c>
    </row>
    <row r="13349" spans="1:5" x14ac:dyDescent="0.25">
      <c r="A13349" t="s">
        <v>42534</v>
      </c>
      <c r="B13349" t="s">
        <v>20</v>
      </c>
      <c r="C13349" t="s">
        <v>19</v>
      </c>
      <c r="D13349" t="s">
        <v>33</v>
      </c>
      <c r="E13349" t="s">
        <v>562</v>
      </c>
    </row>
    <row r="13350" spans="1:5" x14ac:dyDescent="0.25">
      <c r="A13350" t="s">
        <v>42535</v>
      </c>
      <c r="B13350" t="s">
        <v>20</v>
      </c>
      <c r="C13350" t="s">
        <v>19</v>
      </c>
      <c r="D13350" t="s">
        <v>33</v>
      </c>
      <c r="E13350" t="s">
        <v>530</v>
      </c>
    </row>
    <row r="13351" spans="1:5" x14ac:dyDescent="0.25">
      <c r="A13351" t="s">
        <v>42536</v>
      </c>
      <c r="B13351" t="s">
        <v>20</v>
      </c>
      <c r="C13351" t="s">
        <v>19</v>
      </c>
      <c r="D13351" t="s">
        <v>33</v>
      </c>
      <c r="E13351" t="s">
        <v>530</v>
      </c>
    </row>
    <row r="13352" spans="1:5" x14ac:dyDescent="0.25">
      <c r="A13352" t="s">
        <v>42537</v>
      </c>
      <c r="B13352" t="s">
        <v>20</v>
      </c>
      <c r="C13352" t="s">
        <v>19</v>
      </c>
      <c r="D13352" t="s">
        <v>33</v>
      </c>
      <c r="E13352" t="s">
        <v>533</v>
      </c>
    </row>
    <row r="13353" spans="1:5" x14ac:dyDescent="0.25">
      <c r="A13353" t="s">
        <v>42538</v>
      </c>
      <c r="B13353" t="s">
        <v>20</v>
      </c>
      <c r="C13353" t="s">
        <v>19</v>
      </c>
      <c r="D13353" t="s">
        <v>33</v>
      </c>
      <c r="E13353" t="s">
        <v>530</v>
      </c>
    </row>
    <row r="13354" spans="1:5" x14ac:dyDescent="0.25">
      <c r="A13354" t="s">
        <v>42539</v>
      </c>
      <c r="B13354" t="s">
        <v>20</v>
      </c>
      <c r="C13354" t="s">
        <v>19</v>
      </c>
      <c r="D13354" t="s">
        <v>33</v>
      </c>
      <c r="E13354" t="s">
        <v>530</v>
      </c>
    </row>
    <row r="13355" spans="1:5" x14ac:dyDescent="0.25">
      <c r="A13355" t="s">
        <v>42540</v>
      </c>
      <c r="B13355" t="s">
        <v>20</v>
      </c>
      <c r="C13355" t="s">
        <v>19</v>
      </c>
      <c r="D13355" t="s">
        <v>33</v>
      </c>
      <c r="E13355" t="s">
        <v>530</v>
      </c>
    </row>
    <row r="13356" spans="1:5" x14ac:dyDescent="0.25">
      <c r="A13356" t="s">
        <v>42541</v>
      </c>
      <c r="B13356" t="s">
        <v>20</v>
      </c>
      <c r="C13356" t="s">
        <v>19</v>
      </c>
      <c r="D13356" t="s">
        <v>33</v>
      </c>
      <c r="E13356" t="s">
        <v>530</v>
      </c>
    </row>
    <row r="13357" spans="1:5" x14ac:dyDescent="0.25">
      <c r="A13357" t="s">
        <v>42542</v>
      </c>
      <c r="B13357" t="s">
        <v>20</v>
      </c>
      <c r="C13357" t="s">
        <v>19</v>
      </c>
      <c r="D13357" t="s">
        <v>33</v>
      </c>
      <c r="E13357" t="s">
        <v>533</v>
      </c>
    </row>
    <row r="13358" spans="1:5" x14ac:dyDescent="0.25">
      <c r="A13358" t="s">
        <v>42543</v>
      </c>
      <c r="B13358" t="s">
        <v>20</v>
      </c>
      <c r="C13358" t="s">
        <v>19</v>
      </c>
      <c r="D13358" t="s">
        <v>65</v>
      </c>
      <c r="E13358" t="s">
        <v>533</v>
      </c>
    </row>
    <row r="13359" spans="1:5" x14ac:dyDescent="0.25">
      <c r="A13359" t="s">
        <v>42544</v>
      </c>
      <c r="B13359" t="s">
        <v>20</v>
      </c>
      <c r="C13359" t="s">
        <v>19</v>
      </c>
      <c r="D13359" t="s">
        <v>33</v>
      </c>
      <c r="E13359" t="s">
        <v>530</v>
      </c>
    </row>
    <row r="13360" spans="1:5" x14ac:dyDescent="0.25">
      <c r="A13360" t="s">
        <v>42545</v>
      </c>
      <c r="B13360" t="s">
        <v>20</v>
      </c>
      <c r="C13360" t="s">
        <v>19</v>
      </c>
      <c r="D13360" t="s">
        <v>33</v>
      </c>
      <c r="E13360" t="s">
        <v>530</v>
      </c>
    </row>
    <row r="13361" spans="1:5" x14ac:dyDescent="0.25">
      <c r="A13361" t="s">
        <v>42546</v>
      </c>
      <c r="B13361" t="s">
        <v>20</v>
      </c>
      <c r="C13361" t="s">
        <v>19</v>
      </c>
      <c r="D13361" t="s">
        <v>33</v>
      </c>
      <c r="E13361" t="s">
        <v>530</v>
      </c>
    </row>
    <row r="13362" spans="1:5" x14ac:dyDescent="0.25">
      <c r="A13362" t="s">
        <v>42547</v>
      </c>
      <c r="B13362" t="s">
        <v>20</v>
      </c>
      <c r="C13362" t="s">
        <v>19</v>
      </c>
      <c r="D13362" t="s">
        <v>33</v>
      </c>
      <c r="E13362" t="s">
        <v>530</v>
      </c>
    </row>
    <row r="13363" spans="1:5" x14ac:dyDescent="0.25">
      <c r="A13363" t="s">
        <v>42548</v>
      </c>
      <c r="B13363" t="s">
        <v>20</v>
      </c>
      <c r="C13363" t="s">
        <v>19</v>
      </c>
      <c r="D13363" t="s">
        <v>33</v>
      </c>
      <c r="E13363" t="s">
        <v>530</v>
      </c>
    </row>
    <row r="13364" spans="1:5" x14ac:dyDescent="0.25">
      <c r="A13364" t="s">
        <v>42549</v>
      </c>
      <c r="B13364" t="s">
        <v>20</v>
      </c>
      <c r="C13364" t="s">
        <v>19</v>
      </c>
      <c r="D13364" t="s">
        <v>33</v>
      </c>
      <c r="E13364" t="s">
        <v>533</v>
      </c>
    </row>
    <row r="13365" spans="1:5" x14ac:dyDescent="0.25">
      <c r="A13365" t="s">
        <v>42550</v>
      </c>
      <c r="B13365" t="s">
        <v>20</v>
      </c>
      <c r="C13365" t="s">
        <v>19</v>
      </c>
      <c r="D13365" t="s">
        <v>33</v>
      </c>
      <c r="E13365" t="s">
        <v>538</v>
      </c>
    </row>
    <row r="13366" spans="1:5" x14ac:dyDescent="0.25">
      <c r="A13366" t="s">
        <v>42551</v>
      </c>
      <c r="B13366" t="s">
        <v>20</v>
      </c>
      <c r="C13366" t="s">
        <v>19</v>
      </c>
      <c r="D13366" t="s">
        <v>33</v>
      </c>
      <c r="E13366" t="s">
        <v>538</v>
      </c>
    </row>
    <row r="13367" spans="1:5" x14ac:dyDescent="0.25">
      <c r="A13367" t="s">
        <v>42552</v>
      </c>
      <c r="B13367" t="s">
        <v>20</v>
      </c>
      <c r="C13367" t="s">
        <v>19</v>
      </c>
      <c r="D13367" t="s">
        <v>65</v>
      </c>
      <c r="E13367" t="s">
        <v>533</v>
      </c>
    </row>
    <row r="13368" spans="1:5" x14ac:dyDescent="0.25">
      <c r="A13368" t="s">
        <v>42553</v>
      </c>
      <c r="B13368" t="s">
        <v>20</v>
      </c>
      <c r="C13368" t="s">
        <v>19</v>
      </c>
      <c r="D13368" t="s">
        <v>33</v>
      </c>
      <c r="E13368" t="s">
        <v>538</v>
      </c>
    </row>
    <row r="13369" spans="1:5" x14ac:dyDescent="0.25">
      <c r="A13369" t="s">
        <v>42554</v>
      </c>
      <c r="B13369" t="s">
        <v>20</v>
      </c>
      <c r="C13369" t="s">
        <v>19</v>
      </c>
      <c r="D13369" t="s">
        <v>33</v>
      </c>
      <c r="E13369" t="s">
        <v>533</v>
      </c>
    </row>
    <row r="13370" spans="1:5" x14ac:dyDescent="0.25">
      <c r="A13370" t="s">
        <v>42555</v>
      </c>
      <c r="B13370" t="s">
        <v>20</v>
      </c>
      <c r="C13370" t="s">
        <v>19</v>
      </c>
      <c r="D13370" t="s">
        <v>33</v>
      </c>
      <c r="E13370" t="s">
        <v>533</v>
      </c>
    </row>
    <row r="13371" spans="1:5" x14ac:dyDescent="0.25">
      <c r="A13371" t="s">
        <v>42556</v>
      </c>
      <c r="B13371" t="s">
        <v>20</v>
      </c>
      <c r="C13371" t="s">
        <v>19</v>
      </c>
      <c r="D13371" t="s">
        <v>33</v>
      </c>
      <c r="E13371" t="s">
        <v>538</v>
      </c>
    </row>
    <row r="13372" spans="1:5" x14ac:dyDescent="0.25">
      <c r="A13372" t="s">
        <v>42557</v>
      </c>
      <c r="B13372" t="s">
        <v>20</v>
      </c>
      <c r="C13372" t="s">
        <v>19</v>
      </c>
      <c r="D13372" t="s">
        <v>33</v>
      </c>
      <c r="E13372" t="s">
        <v>533</v>
      </c>
    </row>
    <row r="13373" spans="1:5" x14ac:dyDescent="0.25">
      <c r="A13373" t="s">
        <v>42558</v>
      </c>
      <c r="B13373" t="s">
        <v>20</v>
      </c>
      <c r="C13373" t="s">
        <v>19</v>
      </c>
      <c r="D13373" t="s">
        <v>33</v>
      </c>
      <c r="E13373" t="s">
        <v>530</v>
      </c>
    </row>
    <row r="13374" spans="1:5" x14ac:dyDescent="0.25">
      <c r="A13374" t="s">
        <v>42559</v>
      </c>
      <c r="B13374" t="s">
        <v>20</v>
      </c>
      <c r="C13374" t="s">
        <v>19</v>
      </c>
      <c r="D13374" t="s">
        <v>33</v>
      </c>
      <c r="E13374" t="s">
        <v>533</v>
      </c>
    </row>
    <row r="13375" spans="1:5" x14ac:dyDescent="0.25">
      <c r="A13375" t="s">
        <v>42560</v>
      </c>
      <c r="B13375" t="s">
        <v>20</v>
      </c>
      <c r="C13375" t="s">
        <v>19</v>
      </c>
      <c r="D13375" t="s">
        <v>33</v>
      </c>
      <c r="E13375" t="s">
        <v>533</v>
      </c>
    </row>
    <row r="13376" spans="1:5" x14ac:dyDescent="0.25">
      <c r="A13376" t="s">
        <v>42561</v>
      </c>
      <c r="B13376" t="s">
        <v>20</v>
      </c>
      <c r="C13376" t="s">
        <v>19</v>
      </c>
      <c r="D13376" t="s">
        <v>33</v>
      </c>
      <c r="E13376" t="s">
        <v>611</v>
      </c>
    </row>
    <row r="13377" spans="1:5" x14ac:dyDescent="0.25">
      <c r="A13377" t="s">
        <v>42562</v>
      </c>
      <c r="B13377" t="s">
        <v>20</v>
      </c>
      <c r="C13377" t="s">
        <v>19</v>
      </c>
      <c r="D13377" t="s">
        <v>33</v>
      </c>
      <c r="E13377" t="s">
        <v>553</v>
      </c>
    </row>
    <row r="13378" spans="1:5" x14ac:dyDescent="0.25">
      <c r="A13378" t="s">
        <v>42563</v>
      </c>
      <c r="B13378" t="s">
        <v>20</v>
      </c>
      <c r="C13378" t="s">
        <v>19</v>
      </c>
      <c r="D13378" t="s">
        <v>33</v>
      </c>
      <c r="E13378" t="s">
        <v>538</v>
      </c>
    </row>
    <row r="13379" spans="1:5" x14ac:dyDescent="0.25">
      <c r="A13379" t="s">
        <v>42564</v>
      </c>
      <c r="B13379" t="s">
        <v>20</v>
      </c>
      <c r="C13379" t="s">
        <v>19</v>
      </c>
      <c r="D13379" t="s">
        <v>33</v>
      </c>
      <c r="E13379" t="s">
        <v>553</v>
      </c>
    </row>
    <row r="13380" spans="1:5" x14ac:dyDescent="0.25">
      <c r="A13380" t="s">
        <v>42565</v>
      </c>
      <c r="B13380" t="s">
        <v>20</v>
      </c>
      <c r="C13380" t="s">
        <v>19</v>
      </c>
      <c r="D13380" t="s">
        <v>33</v>
      </c>
      <c r="E13380" t="s">
        <v>530</v>
      </c>
    </row>
    <row r="13381" spans="1:5" x14ac:dyDescent="0.25">
      <c r="A13381" t="s">
        <v>42566</v>
      </c>
      <c r="B13381" t="s">
        <v>20</v>
      </c>
      <c r="C13381" t="s">
        <v>19</v>
      </c>
      <c r="D13381" t="s">
        <v>33</v>
      </c>
      <c r="E13381" t="s">
        <v>553</v>
      </c>
    </row>
    <row r="13382" spans="1:5" x14ac:dyDescent="0.25">
      <c r="A13382" t="s">
        <v>44442</v>
      </c>
      <c r="B13382" t="s">
        <v>20</v>
      </c>
      <c r="C13382" t="s">
        <v>19</v>
      </c>
      <c r="D13382" t="s">
        <v>33</v>
      </c>
      <c r="E13382" t="s">
        <v>533</v>
      </c>
    </row>
    <row r="13383" spans="1:5" x14ac:dyDescent="0.25">
      <c r="A13383" t="s">
        <v>42567</v>
      </c>
      <c r="B13383" t="s">
        <v>20</v>
      </c>
      <c r="C13383" t="s">
        <v>19</v>
      </c>
      <c r="D13383" t="s">
        <v>33</v>
      </c>
      <c r="E13383" t="s">
        <v>775</v>
      </c>
    </row>
    <row r="13384" spans="1:5" x14ac:dyDescent="0.25">
      <c r="A13384" t="s">
        <v>42568</v>
      </c>
      <c r="B13384" t="s">
        <v>20</v>
      </c>
      <c r="C13384" t="s">
        <v>19</v>
      </c>
      <c r="D13384" t="s">
        <v>33</v>
      </c>
      <c r="E13384" t="s">
        <v>611</v>
      </c>
    </row>
    <row r="13385" spans="1:5" x14ac:dyDescent="0.25">
      <c r="A13385" t="s">
        <v>42569</v>
      </c>
      <c r="B13385" t="s">
        <v>20</v>
      </c>
      <c r="C13385" t="s">
        <v>19</v>
      </c>
      <c r="D13385" t="s">
        <v>33</v>
      </c>
      <c r="E13385" t="s">
        <v>530</v>
      </c>
    </row>
    <row r="13386" spans="1:5" x14ac:dyDescent="0.25">
      <c r="A13386" t="s">
        <v>42570</v>
      </c>
      <c r="B13386" t="s">
        <v>20</v>
      </c>
      <c r="C13386" t="s">
        <v>19</v>
      </c>
      <c r="D13386" t="s">
        <v>33</v>
      </c>
      <c r="E13386" t="s">
        <v>538</v>
      </c>
    </row>
    <row r="13387" spans="1:5" x14ac:dyDescent="0.25">
      <c r="A13387" t="s">
        <v>42571</v>
      </c>
      <c r="B13387" t="s">
        <v>20</v>
      </c>
      <c r="C13387" t="s">
        <v>19</v>
      </c>
      <c r="D13387" t="s">
        <v>33</v>
      </c>
      <c r="E13387" t="s">
        <v>533</v>
      </c>
    </row>
    <row r="13388" spans="1:5" x14ac:dyDescent="0.25">
      <c r="A13388" t="s">
        <v>42572</v>
      </c>
      <c r="B13388" t="s">
        <v>20</v>
      </c>
      <c r="C13388" t="s">
        <v>19</v>
      </c>
      <c r="D13388" t="s">
        <v>33</v>
      </c>
      <c r="E13388" t="s">
        <v>530</v>
      </c>
    </row>
    <row r="13389" spans="1:5" x14ac:dyDescent="0.25">
      <c r="A13389" t="s">
        <v>42573</v>
      </c>
      <c r="B13389" t="s">
        <v>20</v>
      </c>
      <c r="C13389" t="s">
        <v>19</v>
      </c>
      <c r="D13389" t="s">
        <v>33</v>
      </c>
      <c r="E13389" t="s">
        <v>533</v>
      </c>
    </row>
    <row r="13390" spans="1:5" x14ac:dyDescent="0.25">
      <c r="A13390" t="s">
        <v>42574</v>
      </c>
      <c r="B13390" t="s">
        <v>20</v>
      </c>
      <c r="C13390" t="s">
        <v>19</v>
      </c>
      <c r="D13390" t="s">
        <v>33</v>
      </c>
      <c r="E13390" t="s">
        <v>533</v>
      </c>
    </row>
    <row r="13391" spans="1:5" x14ac:dyDescent="0.25">
      <c r="A13391" t="s">
        <v>42575</v>
      </c>
      <c r="B13391" t="s">
        <v>20</v>
      </c>
      <c r="C13391" t="s">
        <v>19</v>
      </c>
      <c r="D13391" t="s">
        <v>33</v>
      </c>
      <c r="E13391" t="s">
        <v>530</v>
      </c>
    </row>
    <row r="13392" spans="1:5" x14ac:dyDescent="0.25">
      <c r="A13392" t="s">
        <v>42576</v>
      </c>
      <c r="B13392" t="s">
        <v>20</v>
      </c>
      <c r="C13392" t="s">
        <v>19</v>
      </c>
      <c r="D13392" t="s">
        <v>33</v>
      </c>
      <c r="E13392" t="s">
        <v>538</v>
      </c>
    </row>
    <row r="13393" spans="1:5" x14ac:dyDescent="0.25">
      <c r="A13393" t="s">
        <v>42577</v>
      </c>
      <c r="B13393" t="s">
        <v>20</v>
      </c>
      <c r="C13393" t="s">
        <v>19</v>
      </c>
      <c r="D13393" t="s">
        <v>33</v>
      </c>
      <c r="E13393" t="s">
        <v>538</v>
      </c>
    </row>
    <row r="13394" spans="1:5" x14ac:dyDescent="0.25">
      <c r="A13394" t="s">
        <v>42578</v>
      </c>
      <c r="B13394" t="s">
        <v>20</v>
      </c>
      <c r="C13394" t="s">
        <v>19</v>
      </c>
      <c r="D13394" t="s">
        <v>33</v>
      </c>
      <c r="E13394" t="s">
        <v>533</v>
      </c>
    </row>
    <row r="13395" spans="1:5" x14ac:dyDescent="0.25">
      <c r="A13395" t="s">
        <v>42579</v>
      </c>
      <c r="B13395" t="s">
        <v>20</v>
      </c>
      <c r="C13395" t="s">
        <v>19</v>
      </c>
      <c r="D13395" t="s">
        <v>33</v>
      </c>
      <c r="E13395" t="s">
        <v>533</v>
      </c>
    </row>
    <row r="13396" spans="1:5" x14ac:dyDescent="0.25">
      <c r="A13396" t="s">
        <v>42580</v>
      </c>
      <c r="B13396" t="s">
        <v>20</v>
      </c>
      <c r="C13396" t="s">
        <v>19</v>
      </c>
      <c r="D13396" t="s">
        <v>33</v>
      </c>
      <c r="E13396" t="s">
        <v>533</v>
      </c>
    </row>
    <row r="13397" spans="1:5" x14ac:dyDescent="0.25">
      <c r="A13397" t="s">
        <v>42581</v>
      </c>
      <c r="B13397" t="s">
        <v>20</v>
      </c>
      <c r="C13397" t="s">
        <v>19</v>
      </c>
      <c r="D13397" t="s">
        <v>33</v>
      </c>
      <c r="E13397" t="s">
        <v>530</v>
      </c>
    </row>
    <row r="13398" spans="1:5" x14ac:dyDescent="0.25">
      <c r="A13398" t="s">
        <v>42582</v>
      </c>
      <c r="B13398" t="s">
        <v>20</v>
      </c>
      <c r="C13398" t="s">
        <v>19</v>
      </c>
      <c r="D13398" t="s">
        <v>33</v>
      </c>
      <c r="E13398" t="s">
        <v>533</v>
      </c>
    </row>
    <row r="13399" spans="1:5" x14ac:dyDescent="0.25">
      <c r="A13399" t="s">
        <v>42583</v>
      </c>
      <c r="B13399" t="s">
        <v>20</v>
      </c>
      <c r="C13399" t="s">
        <v>19</v>
      </c>
      <c r="D13399" t="s">
        <v>33</v>
      </c>
      <c r="E13399" t="s">
        <v>530</v>
      </c>
    </row>
    <row r="13400" spans="1:5" x14ac:dyDescent="0.25">
      <c r="A13400" t="s">
        <v>42584</v>
      </c>
      <c r="B13400" t="s">
        <v>20</v>
      </c>
      <c r="C13400" t="s">
        <v>19</v>
      </c>
      <c r="D13400" t="s">
        <v>33</v>
      </c>
      <c r="E13400" t="s">
        <v>530</v>
      </c>
    </row>
    <row r="13401" spans="1:5" x14ac:dyDescent="0.25">
      <c r="A13401" t="s">
        <v>42585</v>
      </c>
      <c r="B13401" t="s">
        <v>20</v>
      </c>
      <c r="C13401" t="s">
        <v>19</v>
      </c>
      <c r="D13401" t="s">
        <v>33</v>
      </c>
      <c r="E13401" t="s">
        <v>530</v>
      </c>
    </row>
    <row r="13402" spans="1:5" x14ac:dyDescent="0.25">
      <c r="A13402" t="s">
        <v>42586</v>
      </c>
      <c r="B13402" t="s">
        <v>20</v>
      </c>
      <c r="C13402" t="s">
        <v>19</v>
      </c>
      <c r="D13402" t="s">
        <v>33</v>
      </c>
      <c r="E13402" t="s">
        <v>530</v>
      </c>
    </row>
    <row r="13403" spans="1:5" x14ac:dyDescent="0.25">
      <c r="A13403" t="s">
        <v>42587</v>
      </c>
      <c r="B13403" t="s">
        <v>20</v>
      </c>
      <c r="C13403" t="s">
        <v>19</v>
      </c>
      <c r="D13403" t="s">
        <v>33</v>
      </c>
      <c r="E13403" t="s">
        <v>533</v>
      </c>
    </row>
    <row r="13404" spans="1:5" x14ac:dyDescent="0.25">
      <c r="A13404" t="s">
        <v>42588</v>
      </c>
      <c r="B13404" t="s">
        <v>20</v>
      </c>
      <c r="C13404" t="s">
        <v>19</v>
      </c>
      <c r="D13404" t="s">
        <v>33</v>
      </c>
      <c r="E13404" t="s">
        <v>530</v>
      </c>
    </row>
    <row r="13405" spans="1:5" x14ac:dyDescent="0.25">
      <c r="A13405" t="s">
        <v>42589</v>
      </c>
      <c r="B13405" t="s">
        <v>20</v>
      </c>
      <c r="C13405" t="s">
        <v>19</v>
      </c>
      <c r="D13405" t="s">
        <v>33</v>
      </c>
      <c r="E13405" t="s">
        <v>530</v>
      </c>
    </row>
    <row r="13406" spans="1:5" x14ac:dyDescent="0.25">
      <c r="A13406" t="s">
        <v>42590</v>
      </c>
      <c r="B13406" t="s">
        <v>20</v>
      </c>
      <c r="C13406" t="s">
        <v>19</v>
      </c>
      <c r="D13406" t="s">
        <v>33</v>
      </c>
      <c r="E13406" t="s">
        <v>530</v>
      </c>
    </row>
    <row r="13407" spans="1:5" x14ac:dyDescent="0.25">
      <c r="A13407" t="s">
        <v>42591</v>
      </c>
      <c r="B13407" t="s">
        <v>20</v>
      </c>
      <c r="C13407" t="s">
        <v>19</v>
      </c>
      <c r="D13407" t="s">
        <v>33</v>
      </c>
      <c r="E13407" t="s">
        <v>533</v>
      </c>
    </row>
    <row r="13408" spans="1:5" x14ac:dyDescent="0.25">
      <c r="A13408" t="s">
        <v>42592</v>
      </c>
      <c r="B13408" t="s">
        <v>20</v>
      </c>
      <c r="C13408" t="s">
        <v>19</v>
      </c>
      <c r="D13408" t="s">
        <v>33</v>
      </c>
      <c r="E13408" t="s">
        <v>553</v>
      </c>
    </row>
    <row r="13409" spans="1:5" x14ac:dyDescent="0.25">
      <c r="A13409" t="s">
        <v>42593</v>
      </c>
      <c r="B13409" t="s">
        <v>20</v>
      </c>
      <c r="C13409" t="s">
        <v>19</v>
      </c>
      <c r="D13409" t="s">
        <v>33</v>
      </c>
      <c r="E13409" t="s">
        <v>530</v>
      </c>
    </row>
    <row r="13410" spans="1:5" x14ac:dyDescent="0.25">
      <c r="A13410" t="s">
        <v>42594</v>
      </c>
      <c r="B13410" t="s">
        <v>20</v>
      </c>
      <c r="C13410" t="s">
        <v>19</v>
      </c>
      <c r="D13410" t="s">
        <v>33</v>
      </c>
      <c r="E13410" t="s">
        <v>533</v>
      </c>
    </row>
    <row r="13411" spans="1:5" x14ac:dyDescent="0.25">
      <c r="A13411" t="s">
        <v>42595</v>
      </c>
      <c r="B13411" t="s">
        <v>20</v>
      </c>
      <c r="C13411" t="s">
        <v>19</v>
      </c>
      <c r="D13411" t="s">
        <v>33</v>
      </c>
      <c r="E13411" t="s">
        <v>533</v>
      </c>
    </row>
    <row r="13412" spans="1:5" x14ac:dyDescent="0.25">
      <c r="A13412" t="s">
        <v>42596</v>
      </c>
      <c r="B13412" t="s">
        <v>20</v>
      </c>
      <c r="C13412" t="s">
        <v>19</v>
      </c>
      <c r="D13412" t="s">
        <v>33</v>
      </c>
      <c r="E13412" t="s">
        <v>538</v>
      </c>
    </row>
    <row r="13413" spans="1:5" x14ac:dyDescent="0.25">
      <c r="A13413" t="s">
        <v>42597</v>
      </c>
      <c r="B13413" t="s">
        <v>20</v>
      </c>
      <c r="C13413" t="s">
        <v>19</v>
      </c>
      <c r="D13413" t="s">
        <v>33</v>
      </c>
      <c r="E13413" t="s">
        <v>530</v>
      </c>
    </row>
    <row r="13414" spans="1:5" x14ac:dyDescent="0.25">
      <c r="A13414" t="s">
        <v>42598</v>
      </c>
      <c r="B13414" t="s">
        <v>20</v>
      </c>
      <c r="C13414" t="s">
        <v>19</v>
      </c>
      <c r="D13414" t="s">
        <v>33</v>
      </c>
      <c r="E13414" t="s">
        <v>530</v>
      </c>
    </row>
    <row r="13415" spans="1:5" x14ac:dyDescent="0.25">
      <c r="A13415" t="s">
        <v>42599</v>
      </c>
      <c r="B13415" t="s">
        <v>20</v>
      </c>
      <c r="C13415" t="s">
        <v>19</v>
      </c>
      <c r="D13415" t="s">
        <v>33</v>
      </c>
      <c r="E13415" t="s">
        <v>530</v>
      </c>
    </row>
    <row r="13416" spans="1:5" x14ac:dyDescent="0.25">
      <c r="A13416" t="s">
        <v>42600</v>
      </c>
      <c r="B13416" t="s">
        <v>20</v>
      </c>
      <c r="C13416" t="s">
        <v>19</v>
      </c>
      <c r="D13416" t="s">
        <v>69</v>
      </c>
      <c r="E13416" t="s">
        <v>562</v>
      </c>
    </row>
    <row r="13417" spans="1:5" x14ac:dyDescent="0.25">
      <c r="A13417" t="s">
        <v>42601</v>
      </c>
      <c r="B13417" t="s">
        <v>20</v>
      </c>
      <c r="C13417" t="s">
        <v>19</v>
      </c>
      <c r="D13417" t="s">
        <v>33</v>
      </c>
      <c r="E13417" t="s">
        <v>533</v>
      </c>
    </row>
    <row r="13418" spans="1:5" x14ac:dyDescent="0.25">
      <c r="A13418" t="s">
        <v>42602</v>
      </c>
      <c r="B13418" t="s">
        <v>20</v>
      </c>
      <c r="C13418" t="s">
        <v>19</v>
      </c>
      <c r="D13418" t="s">
        <v>33</v>
      </c>
      <c r="E13418" t="s">
        <v>530</v>
      </c>
    </row>
    <row r="13419" spans="1:5" x14ac:dyDescent="0.25">
      <c r="A13419" t="s">
        <v>42603</v>
      </c>
      <c r="B13419" t="s">
        <v>20</v>
      </c>
      <c r="C13419" t="s">
        <v>19</v>
      </c>
      <c r="D13419" t="s">
        <v>33</v>
      </c>
      <c r="E13419" t="s">
        <v>530</v>
      </c>
    </row>
    <row r="13420" spans="1:5" x14ac:dyDescent="0.25">
      <c r="A13420" t="s">
        <v>42604</v>
      </c>
      <c r="B13420" t="s">
        <v>20</v>
      </c>
      <c r="C13420" t="s">
        <v>19</v>
      </c>
      <c r="D13420" t="s">
        <v>33</v>
      </c>
      <c r="E13420" t="s">
        <v>530</v>
      </c>
    </row>
    <row r="13421" spans="1:5" x14ac:dyDescent="0.25">
      <c r="A13421" t="s">
        <v>42605</v>
      </c>
      <c r="B13421" t="s">
        <v>20</v>
      </c>
      <c r="C13421" t="s">
        <v>19</v>
      </c>
      <c r="D13421" t="s">
        <v>33</v>
      </c>
      <c r="E13421" t="s">
        <v>530</v>
      </c>
    </row>
    <row r="13422" spans="1:5" x14ac:dyDescent="0.25">
      <c r="A13422" t="s">
        <v>42606</v>
      </c>
      <c r="B13422" t="s">
        <v>20</v>
      </c>
      <c r="C13422" t="s">
        <v>19</v>
      </c>
      <c r="D13422" t="s">
        <v>33</v>
      </c>
      <c r="E13422" t="s">
        <v>530</v>
      </c>
    </row>
    <row r="13423" spans="1:5" x14ac:dyDescent="0.25">
      <c r="A13423" t="s">
        <v>42607</v>
      </c>
      <c r="B13423" t="s">
        <v>20</v>
      </c>
      <c r="C13423" t="s">
        <v>19</v>
      </c>
      <c r="D13423" t="s">
        <v>33</v>
      </c>
      <c r="E13423" t="s">
        <v>530</v>
      </c>
    </row>
    <row r="13424" spans="1:5" x14ac:dyDescent="0.25">
      <c r="A13424" t="s">
        <v>42608</v>
      </c>
      <c r="B13424" t="s">
        <v>20</v>
      </c>
      <c r="C13424" t="s">
        <v>19</v>
      </c>
      <c r="D13424" t="s">
        <v>33</v>
      </c>
      <c r="E13424" t="s">
        <v>553</v>
      </c>
    </row>
    <row r="13425" spans="1:5" x14ac:dyDescent="0.25">
      <c r="A13425" t="s">
        <v>42609</v>
      </c>
      <c r="B13425" t="s">
        <v>20</v>
      </c>
      <c r="C13425" t="s">
        <v>19</v>
      </c>
      <c r="D13425" t="s">
        <v>33</v>
      </c>
      <c r="E13425" t="s">
        <v>530</v>
      </c>
    </row>
    <row r="13426" spans="1:5" x14ac:dyDescent="0.25">
      <c r="A13426" t="s">
        <v>42610</v>
      </c>
      <c r="B13426" t="s">
        <v>20</v>
      </c>
      <c r="C13426" t="s">
        <v>19</v>
      </c>
      <c r="D13426" t="s">
        <v>33</v>
      </c>
      <c r="E13426" t="s">
        <v>530</v>
      </c>
    </row>
    <row r="13427" spans="1:5" x14ac:dyDescent="0.25">
      <c r="A13427" t="s">
        <v>42611</v>
      </c>
      <c r="B13427" t="s">
        <v>20</v>
      </c>
      <c r="C13427" t="s">
        <v>19</v>
      </c>
      <c r="D13427" t="s">
        <v>33</v>
      </c>
      <c r="E13427" t="s">
        <v>530</v>
      </c>
    </row>
    <row r="13428" spans="1:5" x14ac:dyDescent="0.25">
      <c r="A13428" t="s">
        <v>42612</v>
      </c>
      <c r="B13428" t="s">
        <v>20</v>
      </c>
      <c r="C13428" t="s">
        <v>19</v>
      </c>
      <c r="D13428" t="s">
        <v>33</v>
      </c>
      <c r="E13428" t="s">
        <v>533</v>
      </c>
    </row>
    <row r="13429" spans="1:5" x14ac:dyDescent="0.25">
      <c r="A13429" t="s">
        <v>42613</v>
      </c>
      <c r="B13429" t="s">
        <v>20</v>
      </c>
      <c r="C13429" t="s">
        <v>19</v>
      </c>
      <c r="D13429" t="s">
        <v>33</v>
      </c>
      <c r="E13429" t="s">
        <v>538</v>
      </c>
    </row>
    <row r="13430" spans="1:5" x14ac:dyDescent="0.25">
      <c r="A13430" t="s">
        <v>42614</v>
      </c>
      <c r="B13430" t="s">
        <v>20</v>
      </c>
      <c r="C13430" t="s">
        <v>19</v>
      </c>
      <c r="D13430" t="s">
        <v>33</v>
      </c>
      <c r="E13430" t="s">
        <v>530</v>
      </c>
    </row>
    <row r="13431" spans="1:5" x14ac:dyDescent="0.25">
      <c r="A13431" t="s">
        <v>42615</v>
      </c>
      <c r="B13431" t="s">
        <v>20</v>
      </c>
      <c r="C13431" t="s">
        <v>19</v>
      </c>
      <c r="D13431" t="s">
        <v>33</v>
      </c>
      <c r="E13431" t="s">
        <v>533</v>
      </c>
    </row>
    <row r="13432" spans="1:5" x14ac:dyDescent="0.25">
      <c r="A13432" t="s">
        <v>42616</v>
      </c>
      <c r="B13432" t="s">
        <v>20</v>
      </c>
      <c r="C13432" t="s">
        <v>19</v>
      </c>
      <c r="D13432" t="s">
        <v>33</v>
      </c>
      <c r="E13432" t="s">
        <v>530</v>
      </c>
    </row>
    <row r="13433" spans="1:5" x14ac:dyDescent="0.25">
      <c r="A13433" t="s">
        <v>42617</v>
      </c>
      <c r="B13433" t="s">
        <v>20</v>
      </c>
      <c r="C13433" t="s">
        <v>19</v>
      </c>
      <c r="D13433" t="s">
        <v>33</v>
      </c>
      <c r="E13433" t="s">
        <v>530</v>
      </c>
    </row>
    <row r="13434" spans="1:5" x14ac:dyDescent="0.25">
      <c r="A13434" t="s">
        <v>42618</v>
      </c>
      <c r="B13434" t="s">
        <v>20</v>
      </c>
      <c r="C13434" t="s">
        <v>19</v>
      </c>
      <c r="D13434" t="s">
        <v>33</v>
      </c>
      <c r="E13434" t="s">
        <v>533</v>
      </c>
    </row>
    <row r="13435" spans="1:5" x14ac:dyDescent="0.25">
      <c r="A13435" t="s">
        <v>42619</v>
      </c>
      <c r="B13435" t="s">
        <v>20</v>
      </c>
      <c r="C13435" t="s">
        <v>19</v>
      </c>
      <c r="D13435" t="s">
        <v>33</v>
      </c>
      <c r="E13435" t="s">
        <v>533</v>
      </c>
    </row>
    <row r="13436" spans="1:5" x14ac:dyDescent="0.25">
      <c r="A13436" t="s">
        <v>42620</v>
      </c>
      <c r="B13436" t="s">
        <v>20</v>
      </c>
      <c r="C13436" t="s">
        <v>19</v>
      </c>
      <c r="D13436" t="s">
        <v>33</v>
      </c>
      <c r="E13436" t="s">
        <v>530</v>
      </c>
    </row>
    <row r="13437" spans="1:5" x14ac:dyDescent="0.25">
      <c r="A13437" t="s">
        <v>42621</v>
      </c>
      <c r="B13437" t="s">
        <v>20</v>
      </c>
      <c r="C13437" t="s">
        <v>19</v>
      </c>
      <c r="D13437" t="s">
        <v>33</v>
      </c>
      <c r="E13437" t="s">
        <v>530</v>
      </c>
    </row>
    <row r="13438" spans="1:5" x14ac:dyDescent="0.25">
      <c r="A13438" t="s">
        <v>42622</v>
      </c>
      <c r="B13438" t="s">
        <v>20</v>
      </c>
      <c r="C13438" t="s">
        <v>19</v>
      </c>
      <c r="D13438" t="s">
        <v>33</v>
      </c>
      <c r="E13438" t="s">
        <v>530</v>
      </c>
    </row>
    <row r="13439" spans="1:5" x14ac:dyDescent="0.25">
      <c r="A13439" t="s">
        <v>42623</v>
      </c>
      <c r="B13439" t="s">
        <v>20</v>
      </c>
      <c r="C13439" t="s">
        <v>19</v>
      </c>
      <c r="D13439" t="s">
        <v>33</v>
      </c>
      <c r="E13439" t="s">
        <v>538</v>
      </c>
    </row>
    <row r="13440" spans="1:5" x14ac:dyDescent="0.25">
      <c r="A13440" t="s">
        <v>42624</v>
      </c>
      <c r="B13440" t="s">
        <v>20</v>
      </c>
      <c r="C13440" t="s">
        <v>19</v>
      </c>
      <c r="D13440" t="s">
        <v>33</v>
      </c>
      <c r="E13440" t="s">
        <v>533</v>
      </c>
    </row>
    <row r="13441" spans="1:5" x14ac:dyDescent="0.25">
      <c r="A13441" t="s">
        <v>42625</v>
      </c>
      <c r="B13441" t="s">
        <v>20</v>
      </c>
      <c r="C13441" t="s">
        <v>19</v>
      </c>
      <c r="D13441" t="s">
        <v>33</v>
      </c>
      <c r="E13441" t="s">
        <v>553</v>
      </c>
    </row>
    <row r="13442" spans="1:5" x14ac:dyDescent="0.25">
      <c r="A13442" t="s">
        <v>42626</v>
      </c>
      <c r="B13442" t="s">
        <v>20</v>
      </c>
      <c r="C13442" t="s">
        <v>19</v>
      </c>
      <c r="D13442" t="s">
        <v>33</v>
      </c>
      <c r="E13442" t="s">
        <v>530</v>
      </c>
    </row>
    <row r="13443" spans="1:5" x14ac:dyDescent="0.25">
      <c r="A13443" t="s">
        <v>42627</v>
      </c>
      <c r="B13443" t="s">
        <v>20</v>
      </c>
      <c r="C13443" t="s">
        <v>19</v>
      </c>
      <c r="D13443" t="s">
        <v>33</v>
      </c>
      <c r="E13443" t="s">
        <v>533</v>
      </c>
    </row>
    <row r="13444" spans="1:5" x14ac:dyDescent="0.25">
      <c r="A13444" t="s">
        <v>42628</v>
      </c>
      <c r="B13444" t="s">
        <v>20</v>
      </c>
      <c r="C13444" t="s">
        <v>19</v>
      </c>
      <c r="D13444" t="s">
        <v>33</v>
      </c>
      <c r="E13444" t="s">
        <v>538</v>
      </c>
    </row>
    <row r="13445" spans="1:5" x14ac:dyDescent="0.25">
      <c r="A13445" t="s">
        <v>42629</v>
      </c>
      <c r="B13445" t="s">
        <v>20</v>
      </c>
      <c r="C13445" t="s">
        <v>19</v>
      </c>
      <c r="D13445" t="s">
        <v>33</v>
      </c>
      <c r="E13445" t="s">
        <v>533</v>
      </c>
    </row>
    <row r="13446" spans="1:5" x14ac:dyDescent="0.25">
      <c r="A13446" t="s">
        <v>42630</v>
      </c>
      <c r="B13446" t="s">
        <v>20</v>
      </c>
      <c r="C13446" t="s">
        <v>19</v>
      </c>
      <c r="D13446" t="s">
        <v>33</v>
      </c>
      <c r="E13446" t="s">
        <v>538</v>
      </c>
    </row>
    <row r="13447" spans="1:5" x14ac:dyDescent="0.25">
      <c r="A13447" t="s">
        <v>42631</v>
      </c>
      <c r="B13447" t="s">
        <v>20</v>
      </c>
      <c r="C13447" t="s">
        <v>19</v>
      </c>
      <c r="D13447" t="s">
        <v>33</v>
      </c>
      <c r="E13447" t="s">
        <v>538</v>
      </c>
    </row>
    <row r="13448" spans="1:5" x14ac:dyDescent="0.25">
      <c r="A13448" t="s">
        <v>42632</v>
      </c>
      <c r="B13448" t="s">
        <v>20</v>
      </c>
      <c r="C13448" t="s">
        <v>19</v>
      </c>
      <c r="D13448" t="s">
        <v>33</v>
      </c>
      <c r="E13448" t="s">
        <v>538</v>
      </c>
    </row>
    <row r="13449" spans="1:5" x14ac:dyDescent="0.25">
      <c r="A13449" t="s">
        <v>42633</v>
      </c>
      <c r="B13449" t="s">
        <v>20</v>
      </c>
      <c r="C13449" t="s">
        <v>19</v>
      </c>
      <c r="D13449" t="s">
        <v>33</v>
      </c>
      <c r="E13449" t="s">
        <v>530</v>
      </c>
    </row>
    <row r="13450" spans="1:5" x14ac:dyDescent="0.25">
      <c r="A13450" t="s">
        <v>42634</v>
      </c>
      <c r="B13450" t="s">
        <v>20</v>
      </c>
      <c r="C13450" t="s">
        <v>19</v>
      </c>
      <c r="D13450" t="s">
        <v>33</v>
      </c>
      <c r="E13450" t="s">
        <v>530</v>
      </c>
    </row>
    <row r="13451" spans="1:5" x14ac:dyDescent="0.25">
      <c r="A13451" t="s">
        <v>42635</v>
      </c>
      <c r="B13451" t="s">
        <v>20</v>
      </c>
      <c r="C13451" t="s">
        <v>19</v>
      </c>
      <c r="D13451" t="s">
        <v>33</v>
      </c>
      <c r="E13451" t="s">
        <v>533</v>
      </c>
    </row>
    <row r="13452" spans="1:5" x14ac:dyDescent="0.25">
      <c r="A13452" t="s">
        <v>42636</v>
      </c>
      <c r="B13452" t="s">
        <v>20</v>
      </c>
      <c r="C13452" t="s">
        <v>19</v>
      </c>
      <c r="D13452" t="s">
        <v>33</v>
      </c>
      <c r="E13452" t="s">
        <v>533</v>
      </c>
    </row>
    <row r="13453" spans="1:5" x14ac:dyDescent="0.25">
      <c r="A13453" t="s">
        <v>42637</v>
      </c>
      <c r="B13453" t="s">
        <v>20</v>
      </c>
      <c r="C13453" t="s">
        <v>19</v>
      </c>
      <c r="D13453" t="s">
        <v>33</v>
      </c>
      <c r="E13453" t="s">
        <v>530</v>
      </c>
    </row>
    <row r="13454" spans="1:5" x14ac:dyDescent="0.25">
      <c r="A13454" t="s">
        <v>42638</v>
      </c>
      <c r="B13454" t="s">
        <v>20</v>
      </c>
      <c r="C13454" t="s">
        <v>19</v>
      </c>
      <c r="D13454" t="s">
        <v>33</v>
      </c>
      <c r="E13454" t="s">
        <v>538</v>
      </c>
    </row>
    <row r="13455" spans="1:5" x14ac:dyDescent="0.25">
      <c r="A13455" t="s">
        <v>42639</v>
      </c>
      <c r="B13455" t="s">
        <v>20</v>
      </c>
      <c r="C13455" t="s">
        <v>19</v>
      </c>
      <c r="D13455" t="s">
        <v>33</v>
      </c>
      <c r="E13455" t="s">
        <v>530</v>
      </c>
    </row>
    <row r="13456" spans="1:5" x14ac:dyDescent="0.25">
      <c r="A13456" t="s">
        <v>42640</v>
      </c>
      <c r="B13456" t="s">
        <v>20</v>
      </c>
      <c r="C13456" t="s">
        <v>19</v>
      </c>
      <c r="D13456" t="s">
        <v>33</v>
      </c>
      <c r="E13456" t="s">
        <v>530</v>
      </c>
    </row>
    <row r="13457" spans="1:5" x14ac:dyDescent="0.25">
      <c r="A13457" t="s">
        <v>42641</v>
      </c>
      <c r="B13457" t="s">
        <v>20</v>
      </c>
      <c r="C13457" t="s">
        <v>19</v>
      </c>
      <c r="D13457" t="s">
        <v>33</v>
      </c>
      <c r="E13457" t="s">
        <v>533</v>
      </c>
    </row>
    <row r="13458" spans="1:5" x14ac:dyDescent="0.25">
      <c r="A13458" t="s">
        <v>42642</v>
      </c>
      <c r="B13458" t="s">
        <v>20</v>
      </c>
      <c r="C13458" t="s">
        <v>19</v>
      </c>
      <c r="D13458" t="s">
        <v>33</v>
      </c>
      <c r="E13458" t="s">
        <v>533</v>
      </c>
    </row>
    <row r="13459" spans="1:5" x14ac:dyDescent="0.25">
      <c r="A13459" t="s">
        <v>42643</v>
      </c>
      <c r="B13459" t="s">
        <v>20</v>
      </c>
      <c r="C13459" t="s">
        <v>19</v>
      </c>
      <c r="D13459" t="s">
        <v>33</v>
      </c>
      <c r="E13459" t="s">
        <v>530</v>
      </c>
    </row>
    <row r="13460" spans="1:5" x14ac:dyDescent="0.25">
      <c r="A13460" t="s">
        <v>42644</v>
      </c>
      <c r="B13460" t="s">
        <v>20</v>
      </c>
      <c r="C13460" t="s">
        <v>19</v>
      </c>
      <c r="D13460" t="s">
        <v>33</v>
      </c>
      <c r="E13460" t="s">
        <v>533</v>
      </c>
    </row>
    <row r="13461" spans="1:5" x14ac:dyDescent="0.25">
      <c r="A13461" t="s">
        <v>42645</v>
      </c>
      <c r="B13461" t="s">
        <v>20</v>
      </c>
      <c r="C13461" t="s">
        <v>19</v>
      </c>
      <c r="D13461" t="s">
        <v>33</v>
      </c>
      <c r="E13461" t="s">
        <v>533</v>
      </c>
    </row>
    <row r="13462" spans="1:5" x14ac:dyDescent="0.25">
      <c r="A13462" t="s">
        <v>42646</v>
      </c>
      <c r="B13462" t="s">
        <v>20</v>
      </c>
      <c r="C13462" t="s">
        <v>19</v>
      </c>
      <c r="D13462" t="s">
        <v>33</v>
      </c>
      <c r="E13462" t="s">
        <v>530</v>
      </c>
    </row>
    <row r="13463" spans="1:5" x14ac:dyDescent="0.25">
      <c r="A13463" t="s">
        <v>42647</v>
      </c>
      <c r="B13463" t="s">
        <v>20</v>
      </c>
      <c r="C13463" t="s">
        <v>19</v>
      </c>
      <c r="D13463" t="s">
        <v>33</v>
      </c>
      <c r="E13463" t="s">
        <v>533</v>
      </c>
    </row>
    <row r="13464" spans="1:5" x14ac:dyDescent="0.25">
      <c r="A13464" t="s">
        <v>42648</v>
      </c>
      <c r="B13464" t="s">
        <v>20</v>
      </c>
      <c r="C13464" t="s">
        <v>19</v>
      </c>
      <c r="D13464" t="s">
        <v>33</v>
      </c>
      <c r="E13464" t="s">
        <v>562</v>
      </c>
    </row>
    <row r="13465" spans="1:5" x14ac:dyDescent="0.25">
      <c r="A13465" t="s">
        <v>42649</v>
      </c>
      <c r="B13465" t="s">
        <v>20</v>
      </c>
      <c r="C13465" t="s">
        <v>19</v>
      </c>
      <c r="D13465" t="s">
        <v>33</v>
      </c>
      <c r="E13465" t="s">
        <v>530</v>
      </c>
    </row>
    <row r="13466" spans="1:5" x14ac:dyDescent="0.25">
      <c r="A13466" t="s">
        <v>42650</v>
      </c>
      <c r="B13466" t="s">
        <v>20</v>
      </c>
      <c r="C13466" t="s">
        <v>19</v>
      </c>
      <c r="D13466" t="s">
        <v>33</v>
      </c>
      <c r="E13466" t="s">
        <v>530</v>
      </c>
    </row>
    <row r="13467" spans="1:5" x14ac:dyDescent="0.25">
      <c r="A13467" t="s">
        <v>42651</v>
      </c>
      <c r="B13467" t="s">
        <v>20</v>
      </c>
      <c r="C13467" t="s">
        <v>19</v>
      </c>
      <c r="D13467" t="s">
        <v>33</v>
      </c>
      <c r="E13467" t="s">
        <v>538</v>
      </c>
    </row>
    <row r="13468" spans="1:5" x14ac:dyDescent="0.25">
      <c r="A13468" t="s">
        <v>42652</v>
      </c>
      <c r="B13468" t="s">
        <v>20</v>
      </c>
      <c r="C13468" t="s">
        <v>19</v>
      </c>
      <c r="D13468" t="s">
        <v>33</v>
      </c>
      <c r="E13468" t="s">
        <v>533</v>
      </c>
    </row>
    <row r="13469" spans="1:5" x14ac:dyDescent="0.25">
      <c r="A13469" t="s">
        <v>42653</v>
      </c>
      <c r="B13469" t="s">
        <v>20</v>
      </c>
      <c r="C13469" t="s">
        <v>19</v>
      </c>
      <c r="D13469" t="s">
        <v>33</v>
      </c>
      <c r="E13469" t="s">
        <v>530</v>
      </c>
    </row>
    <row r="13470" spans="1:5" x14ac:dyDescent="0.25">
      <c r="A13470" t="s">
        <v>42654</v>
      </c>
      <c r="B13470" t="s">
        <v>20</v>
      </c>
      <c r="C13470" t="s">
        <v>19</v>
      </c>
      <c r="D13470" t="s">
        <v>33</v>
      </c>
      <c r="E13470" t="s">
        <v>562</v>
      </c>
    </row>
    <row r="13471" spans="1:5" x14ac:dyDescent="0.25">
      <c r="A13471" t="s">
        <v>42655</v>
      </c>
      <c r="B13471" t="s">
        <v>20</v>
      </c>
      <c r="C13471" t="s">
        <v>19</v>
      </c>
      <c r="D13471" t="s">
        <v>33</v>
      </c>
      <c r="E13471" t="s">
        <v>530</v>
      </c>
    </row>
    <row r="13472" spans="1:5" x14ac:dyDescent="0.25">
      <c r="A13472" t="s">
        <v>42656</v>
      </c>
      <c r="B13472" t="s">
        <v>20</v>
      </c>
      <c r="C13472" t="s">
        <v>19</v>
      </c>
      <c r="D13472" t="s">
        <v>33</v>
      </c>
      <c r="E13472" t="s">
        <v>530</v>
      </c>
    </row>
    <row r="13473" spans="1:5" x14ac:dyDescent="0.25">
      <c r="A13473" t="s">
        <v>42657</v>
      </c>
      <c r="B13473" t="s">
        <v>20</v>
      </c>
      <c r="C13473" t="s">
        <v>19</v>
      </c>
      <c r="D13473" t="s">
        <v>33</v>
      </c>
      <c r="E13473" t="s">
        <v>533</v>
      </c>
    </row>
    <row r="13474" spans="1:5" x14ac:dyDescent="0.25">
      <c r="A13474" t="s">
        <v>42658</v>
      </c>
      <c r="B13474" t="s">
        <v>20</v>
      </c>
      <c r="C13474" t="s">
        <v>19</v>
      </c>
      <c r="D13474" t="s">
        <v>33</v>
      </c>
      <c r="E13474" t="s">
        <v>530</v>
      </c>
    </row>
    <row r="13475" spans="1:5" x14ac:dyDescent="0.25">
      <c r="A13475" t="s">
        <v>42659</v>
      </c>
      <c r="B13475" t="s">
        <v>20</v>
      </c>
      <c r="C13475" t="s">
        <v>19</v>
      </c>
      <c r="D13475" t="s">
        <v>33</v>
      </c>
      <c r="E13475" t="s">
        <v>533</v>
      </c>
    </row>
    <row r="13476" spans="1:5" x14ac:dyDescent="0.25">
      <c r="A13476" t="s">
        <v>42660</v>
      </c>
      <c r="B13476" t="s">
        <v>20</v>
      </c>
      <c r="C13476" t="s">
        <v>19</v>
      </c>
      <c r="D13476" t="s">
        <v>33</v>
      </c>
      <c r="E13476" t="s">
        <v>530</v>
      </c>
    </row>
    <row r="13477" spans="1:5" x14ac:dyDescent="0.25">
      <c r="A13477" t="s">
        <v>42661</v>
      </c>
      <c r="B13477" t="s">
        <v>20</v>
      </c>
      <c r="C13477" t="s">
        <v>19</v>
      </c>
      <c r="D13477" t="s">
        <v>33</v>
      </c>
      <c r="E13477" t="s">
        <v>533</v>
      </c>
    </row>
    <row r="13478" spans="1:5" x14ac:dyDescent="0.25">
      <c r="A13478" t="s">
        <v>42662</v>
      </c>
      <c r="B13478" t="s">
        <v>20</v>
      </c>
      <c r="C13478" t="s">
        <v>19</v>
      </c>
      <c r="D13478" t="s">
        <v>33</v>
      </c>
      <c r="E13478" t="s">
        <v>530</v>
      </c>
    </row>
    <row r="13479" spans="1:5" x14ac:dyDescent="0.25">
      <c r="A13479" t="s">
        <v>42663</v>
      </c>
      <c r="B13479" t="s">
        <v>20</v>
      </c>
      <c r="C13479" t="s">
        <v>19</v>
      </c>
      <c r="D13479" t="s">
        <v>33</v>
      </c>
      <c r="E13479" t="s">
        <v>538</v>
      </c>
    </row>
    <row r="13480" spans="1:5" x14ac:dyDescent="0.25">
      <c r="A13480" t="s">
        <v>42664</v>
      </c>
      <c r="B13480" t="s">
        <v>20</v>
      </c>
      <c r="C13480" t="s">
        <v>19</v>
      </c>
      <c r="D13480" t="s">
        <v>33</v>
      </c>
      <c r="E13480" t="s">
        <v>530</v>
      </c>
    </row>
    <row r="13481" spans="1:5" x14ac:dyDescent="0.25">
      <c r="A13481" t="s">
        <v>44443</v>
      </c>
      <c r="B13481" t="s">
        <v>20</v>
      </c>
      <c r="C13481" t="s">
        <v>19</v>
      </c>
      <c r="D13481" t="s">
        <v>65</v>
      </c>
      <c r="E13481" t="s">
        <v>530</v>
      </c>
    </row>
    <row r="13482" spans="1:5" x14ac:dyDescent="0.25">
      <c r="A13482" t="s">
        <v>42665</v>
      </c>
      <c r="B13482" t="s">
        <v>20</v>
      </c>
      <c r="C13482" t="s">
        <v>19</v>
      </c>
      <c r="D13482" t="s">
        <v>33</v>
      </c>
      <c r="E13482" t="s">
        <v>533</v>
      </c>
    </row>
    <row r="13483" spans="1:5" x14ac:dyDescent="0.25">
      <c r="A13483" t="s">
        <v>42666</v>
      </c>
      <c r="B13483" t="s">
        <v>20</v>
      </c>
      <c r="C13483" t="s">
        <v>19</v>
      </c>
      <c r="D13483" t="s">
        <v>33</v>
      </c>
      <c r="E13483" t="s">
        <v>530</v>
      </c>
    </row>
    <row r="13484" spans="1:5" x14ac:dyDescent="0.25">
      <c r="A13484" t="s">
        <v>42667</v>
      </c>
      <c r="B13484" t="s">
        <v>20</v>
      </c>
      <c r="C13484" t="s">
        <v>19</v>
      </c>
      <c r="D13484" t="s">
        <v>33</v>
      </c>
      <c r="E13484" t="s">
        <v>533</v>
      </c>
    </row>
    <row r="13485" spans="1:5" x14ac:dyDescent="0.25">
      <c r="A13485" t="s">
        <v>42668</v>
      </c>
      <c r="B13485" t="s">
        <v>20</v>
      </c>
      <c r="C13485" t="s">
        <v>19</v>
      </c>
      <c r="D13485" t="s">
        <v>33</v>
      </c>
      <c r="E13485" t="s">
        <v>533</v>
      </c>
    </row>
    <row r="13486" spans="1:5" x14ac:dyDescent="0.25">
      <c r="A13486" t="s">
        <v>42669</v>
      </c>
      <c r="B13486" t="s">
        <v>20</v>
      </c>
      <c r="C13486" t="s">
        <v>19</v>
      </c>
      <c r="D13486" t="s">
        <v>33</v>
      </c>
      <c r="E13486" t="s">
        <v>533</v>
      </c>
    </row>
    <row r="13487" spans="1:5" x14ac:dyDescent="0.25">
      <c r="A13487" t="s">
        <v>42670</v>
      </c>
      <c r="B13487" t="s">
        <v>20</v>
      </c>
      <c r="C13487" t="s">
        <v>19</v>
      </c>
      <c r="D13487" t="s">
        <v>33</v>
      </c>
      <c r="E13487" t="s">
        <v>533</v>
      </c>
    </row>
    <row r="13488" spans="1:5" x14ac:dyDescent="0.25">
      <c r="A13488" t="s">
        <v>42671</v>
      </c>
      <c r="B13488" t="s">
        <v>20</v>
      </c>
      <c r="C13488" t="s">
        <v>19</v>
      </c>
      <c r="D13488" t="s">
        <v>33</v>
      </c>
      <c r="E13488" t="s">
        <v>533</v>
      </c>
    </row>
    <row r="13489" spans="1:5" x14ac:dyDescent="0.25">
      <c r="A13489" t="s">
        <v>42672</v>
      </c>
      <c r="B13489" t="s">
        <v>20</v>
      </c>
      <c r="C13489" t="s">
        <v>19</v>
      </c>
      <c r="D13489" t="s">
        <v>33</v>
      </c>
      <c r="E13489" t="s">
        <v>533</v>
      </c>
    </row>
    <row r="13490" spans="1:5" x14ac:dyDescent="0.25">
      <c r="A13490" t="s">
        <v>42673</v>
      </c>
      <c r="B13490" t="s">
        <v>20</v>
      </c>
      <c r="C13490" t="s">
        <v>19</v>
      </c>
      <c r="D13490" t="s">
        <v>33</v>
      </c>
      <c r="E13490" t="s">
        <v>533</v>
      </c>
    </row>
    <row r="13491" spans="1:5" x14ac:dyDescent="0.25">
      <c r="A13491" t="s">
        <v>42674</v>
      </c>
      <c r="B13491" t="s">
        <v>20</v>
      </c>
      <c r="C13491" t="s">
        <v>19</v>
      </c>
      <c r="D13491" t="s">
        <v>33</v>
      </c>
      <c r="E13491" t="s">
        <v>562</v>
      </c>
    </row>
    <row r="13492" spans="1:5" x14ac:dyDescent="0.25">
      <c r="A13492" t="s">
        <v>42675</v>
      </c>
      <c r="B13492" t="s">
        <v>20</v>
      </c>
      <c r="C13492" t="s">
        <v>19</v>
      </c>
      <c r="D13492" t="s">
        <v>33</v>
      </c>
      <c r="E13492" t="s">
        <v>530</v>
      </c>
    </row>
    <row r="13493" spans="1:5" x14ac:dyDescent="0.25">
      <c r="A13493" t="s">
        <v>42676</v>
      </c>
      <c r="B13493" t="s">
        <v>20</v>
      </c>
      <c r="C13493" t="s">
        <v>19</v>
      </c>
      <c r="D13493" t="s">
        <v>33</v>
      </c>
      <c r="E13493" t="s">
        <v>533</v>
      </c>
    </row>
    <row r="13494" spans="1:5" x14ac:dyDescent="0.25">
      <c r="A13494" t="s">
        <v>42677</v>
      </c>
      <c r="B13494" t="s">
        <v>20</v>
      </c>
      <c r="C13494" t="s">
        <v>19</v>
      </c>
      <c r="D13494" t="s">
        <v>33</v>
      </c>
      <c r="E13494" t="s">
        <v>530</v>
      </c>
    </row>
    <row r="13495" spans="1:5" x14ac:dyDescent="0.25">
      <c r="A13495" t="s">
        <v>42678</v>
      </c>
      <c r="B13495" t="s">
        <v>20</v>
      </c>
      <c r="C13495" t="s">
        <v>19</v>
      </c>
      <c r="D13495" t="s">
        <v>33</v>
      </c>
      <c r="E13495" t="s">
        <v>562</v>
      </c>
    </row>
    <row r="13496" spans="1:5" x14ac:dyDescent="0.25">
      <c r="A13496" t="s">
        <v>42679</v>
      </c>
      <c r="B13496" t="s">
        <v>20</v>
      </c>
      <c r="C13496" t="s">
        <v>19</v>
      </c>
      <c r="D13496" t="s">
        <v>33</v>
      </c>
      <c r="E13496" t="s">
        <v>530</v>
      </c>
    </row>
    <row r="13497" spans="1:5" x14ac:dyDescent="0.25">
      <c r="A13497" t="s">
        <v>42680</v>
      </c>
      <c r="B13497" t="s">
        <v>20</v>
      </c>
      <c r="C13497" t="s">
        <v>19</v>
      </c>
      <c r="D13497" t="s">
        <v>33</v>
      </c>
      <c r="E13497" t="s">
        <v>533</v>
      </c>
    </row>
    <row r="13498" spans="1:5" x14ac:dyDescent="0.25">
      <c r="A13498" t="s">
        <v>42681</v>
      </c>
      <c r="B13498" t="s">
        <v>20</v>
      </c>
      <c r="C13498" t="s">
        <v>19</v>
      </c>
      <c r="D13498" t="s">
        <v>33</v>
      </c>
      <c r="E13498" t="s">
        <v>533</v>
      </c>
    </row>
    <row r="13499" spans="1:5" x14ac:dyDescent="0.25">
      <c r="A13499" t="s">
        <v>42682</v>
      </c>
      <c r="B13499" t="s">
        <v>20</v>
      </c>
      <c r="C13499" t="s">
        <v>19</v>
      </c>
      <c r="D13499" t="s">
        <v>33</v>
      </c>
      <c r="E13499" t="s">
        <v>533</v>
      </c>
    </row>
    <row r="13500" spans="1:5" x14ac:dyDescent="0.25">
      <c r="A13500" t="s">
        <v>42683</v>
      </c>
      <c r="B13500" t="s">
        <v>20</v>
      </c>
      <c r="C13500" t="s">
        <v>19</v>
      </c>
      <c r="D13500" t="s">
        <v>33</v>
      </c>
      <c r="E13500" t="s">
        <v>530</v>
      </c>
    </row>
    <row r="13501" spans="1:5" x14ac:dyDescent="0.25">
      <c r="A13501" t="s">
        <v>42684</v>
      </c>
      <c r="B13501" t="s">
        <v>20</v>
      </c>
      <c r="C13501" t="s">
        <v>19</v>
      </c>
      <c r="D13501" t="s">
        <v>33</v>
      </c>
      <c r="E13501" t="s">
        <v>530</v>
      </c>
    </row>
    <row r="13502" spans="1:5" x14ac:dyDescent="0.25">
      <c r="A13502" t="s">
        <v>42685</v>
      </c>
      <c r="B13502" t="s">
        <v>20</v>
      </c>
      <c r="C13502" t="s">
        <v>19</v>
      </c>
      <c r="D13502" t="s">
        <v>33</v>
      </c>
      <c r="E13502" t="s">
        <v>530</v>
      </c>
    </row>
    <row r="13503" spans="1:5" x14ac:dyDescent="0.25">
      <c r="A13503" t="s">
        <v>42686</v>
      </c>
      <c r="B13503" t="s">
        <v>20</v>
      </c>
      <c r="C13503" t="s">
        <v>19</v>
      </c>
      <c r="D13503" t="s">
        <v>33</v>
      </c>
      <c r="E13503" t="s">
        <v>533</v>
      </c>
    </row>
    <row r="13504" spans="1:5" x14ac:dyDescent="0.25">
      <c r="A13504" t="s">
        <v>42687</v>
      </c>
      <c r="B13504" t="s">
        <v>20</v>
      </c>
      <c r="C13504" t="s">
        <v>19</v>
      </c>
      <c r="D13504" t="s">
        <v>33</v>
      </c>
      <c r="E13504" t="s">
        <v>530</v>
      </c>
    </row>
    <row r="13505" spans="1:5" x14ac:dyDescent="0.25">
      <c r="A13505" t="s">
        <v>42688</v>
      </c>
      <c r="B13505" t="s">
        <v>20</v>
      </c>
      <c r="C13505" t="s">
        <v>19</v>
      </c>
      <c r="D13505" t="s">
        <v>33</v>
      </c>
      <c r="E13505" t="s">
        <v>530</v>
      </c>
    </row>
    <row r="13506" spans="1:5" x14ac:dyDescent="0.25">
      <c r="A13506" t="s">
        <v>42689</v>
      </c>
      <c r="B13506" t="s">
        <v>20</v>
      </c>
      <c r="C13506" t="s">
        <v>19</v>
      </c>
      <c r="D13506" t="s">
        <v>33</v>
      </c>
      <c r="E13506" t="s">
        <v>533</v>
      </c>
    </row>
    <row r="13507" spans="1:5" x14ac:dyDescent="0.25">
      <c r="A13507" t="s">
        <v>42690</v>
      </c>
      <c r="B13507" t="s">
        <v>20</v>
      </c>
      <c r="C13507" t="s">
        <v>19</v>
      </c>
      <c r="D13507" t="s">
        <v>33</v>
      </c>
      <c r="E13507" t="s">
        <v>533</v>
      </c>
    </row>
    <row r="13508" spans="1:5" x14ac:dyDescent="0.25">
      <c r="A13508" t="s">
        <v>42691</v>
      </c>
      <c r="B13508" t="s">
        <v>20</v>
      </c>
      <c r="C13508" t="s">
        <v>19</v>
      </c>
      <c r="D13508" t="s">
        <v>33</v>
      </c>
      <c r="E13508" t="s">
        <v>530</v>
      </c>
    </row>
    <row r="13509" spans="1:5" x14ac:dyDescent="0.25">
      <c r="A13509" t="s">
        <v>42692</v>
      </c>
      <c r="B13509" t="s">
        <v>20</v>
      </c>
      <c r="C13509" t="s">
        <v>19</v>
      </c>
      <c r="D13509" t="s">
        <v>33</v>
      </c>
      <c r="E13509" t="s">
        <v>530</v>
      </c>
    </row>
    <row r="13510" spans="1:5" x14ac:dyDescent="0.25">
      <c r="A13510" t="s">
        <v>42693</v>
      </c>
      <c r="B13510" t="s">
        <v>20</v>
      </c>
      <c r="C13510" t="s">
        <v>19</v>
      </c>
      <c r="D13510" t="s">
        <v>69</v>
      </c>
      <c r="E13510" t="s">
        <v>562</v>
      </c>
    </row>
    <row r="13511" spans="1:5" x14ac:dyDescent="0.25">
      <c r="A13511" t="s">
        <v>42694</v>
      </c>
      <c r="B13511" t="s">
        <v>20</v>
      </c>
      <c r="C13511" t="s">
        <v>19</v>
      </c>
      <c r="D13511" t="s">
        <v>33</v>
      </c>
      <c r="E13511" t="s">
        <v>530</v>
      </c>
    </row>
    <row r="13512" spans="1:5" x14ac:dyDescent="0.25">
      <c r="A13512" t="s">
        <v>42695</v>
      </c>
      <c r="B13512" t="s">
        <v>20</v>
      </c>
      <c r="C13512" t="s">
        <v>19</v>
      </c>
      <c r="D13512" t="s">
        <v>33</v>
      </c>
      <c r="E13512" t="s">
        <v>533</v>
      </c>
    </row>
    <row r="13513" spans="1:5" x14ac:dyDescent="0.25">
      <c r="A13513" t="s">
        <v>42696</v>
      </c>
      <c r="B13513" t="s">
        <v>20</v>
      </c>
      <c r="C13513" t="s">
        <v>19</v>
      </c>
      <c r="D13513" t="s">
        <v>33</v>
      </c>
      <c r="E13513" t="s">
        <v>533</v>
      </c>
    </row>
    <row r="13514" spans="1:5" x14ac:dyDescent="0.25">
      <c r="A13514" t="s">
        <v>42697</v>
      </c>
      <c r="B13514" t="s">
        <v>20</v>
      </c>
      <c r="C13514" t="s">
        <v>19</v>
      </c>
      <c r="D13514" t="s">
        <v>33</v>
      </c>
      <c r="E13514" t="s">
        <v>530</v>
      </c>
    </row>
    <row r="13515" spans="1:5" x14ac:dyDescent="0.25">
      <c r="A13515" t="s">
        <v>42698</v>
      </c>
      <c r="B13515" t="s">
        <v>20</v>
      </c>
      <c r="C13515" t="s">
        <v>19</v>
      </c>
      <c r="D13515" t="s">
        <v>33</v>
      </c>
      <c r="E13515" t="s">
        <v>530</v>
      </c>
    </row>
    <row r="13516" spans="1:5" x14ac:dyDescent="0.25">
      <c r="A13516" t="s">
        <v>42699</v>
      </c>
      <c r="B13516" t="s">
        <v>20</v>
      </c>
      <c r="C13516" t="s">
        <v>19</v>
      </c>
      <c r="D13516" t="s">
        <v>33</v>
      </c>
      <c r="E13516" t="s">
        <v>530</v>
      </c>
    </row>
    <row r="13517" spans="1:5" x14ac:dyDescent="0.25">
      <c r="A13517" t="s">
        <v>42700</v>
      </c>
      <c r="B13517" t="s">
        <v>20</v>
      </c>
      <c r="C13517" t="s">
        <v>19</v>
      </c>
      <c r="D13517" t="s">
        <v>33</v>
      </c>
      <c r="E13517" t="s">
        <v>530</v>
      </c>
    </row>
    <row r="13518" spans="1:5" x14ac:dyDescent="0.25">
      <c r="A13518" t="s">
        <v>42701</v>
      </c>
      <c r="B13518" t="s">
        <v>20</v>
      </c>
      <c r="C13518" t="s">
        <v>19</v>
      </c>
      <c r="D13518" t="s">
        <v>33</v>
      </c>
      <c r="E13518" t="s">
        <v>533</v>
      </c>
    </row>
    <row r="13519" spans="1:5" x14ac:dyDescent="0.25">
      <c r="A13519" t="s">
        <v>42702</v>
      </c>
      <c r="B13519" t="s">
        <v>20</v>
      </c>
      <c r="C13519" t="s">
        <v>19</v>
      </c>
      <c r="D13519" t="s">
        <v>33</v>
      </c>
      <c r="E13519" t="s">
        <v>530</v>
      </c>
    </row>
    <row r="13520" spans="1:5" x14ac:dyDescent="0.25">
      <c r="A13520" t="s">
        <v>42703</v>
      </c>
      <c r="B13520" t="s">
        <v>20</v>
      </c>
      <c r="C13520" t="s">
        <v>19</v>
      </c>
      <c r="D13520" t="s">
        <v>33</v>
      </c>
      <c r="E13520" t="s">
        <v>530</v>
      </c>
    </row>
    <row r="13521" spans="1:5" x14ac:dyDescent="0.25">
      <c r="A13521" t="s">
        <v>42704</v>
      </c>
      <c r="B13521" t="s">
        <v>20</v>
      </c>
      <c r="C13521" t="s">
        <v>19</v>
      </c>
      <c r="D13521" t="s">
        <v>33</v>
      </c>
      <c r="E13521" t="s">
        <v>530</v>
      </c>
    </row>
    <row r="13522" spans="1:5" x14ac:dyDescent="0.25">
      <c r="A13522" t="s">
        <v>42705</v>
      </c>
      <c r="B13522" t="s">
        <v>20</v>
      </c>
      <c r="C13522" t="s">
        <v>19</v>
      </c>
      <c r="D13522" t="s">
        <v>33</v>
      </c>
      <c r="E13522" t="s">
        <v>533</v>
      </c>
    </row>
    <row r="13523" spans="1:5" x14ac:dyDescent="0.25">
      <c r="A13523" t="s">
        <v>42706</v>
      </c>
      <c r="B13523" t="s">
        <v>20</v>
      </c>
      <c r="C13523" t="s">
        <v>19</v>
      </c>
      <c r="D13523" t="s">
        <v>33</v>
      </c>
      <c r="E13523" t="s">
        <v>530</v>
      </c>
    </row>
    <row r="13524" spans="1:5" x14ac:dyDescent="0.25">
      <c r="A13524" t="s">
        <v>42707</v>
      </c>
      <c r="B13524" t="s">
        <v>20</v>
      </c>
      <c r="C13524" t="s">
        <v>19</v>
      </c>
      <c r="D13524" t="s">
        <v>33</v>
      </c>
      <c r="E13524" t="s">
        <v>533</v>
      </c>
    </row>
    <row r="13525" spans="1:5" x14ac:dyDescent="0.25">
      <c r="A13525" t="s">
        <v>42708</v>
      </c>
      <c r="B13525" t="s">
        <v>20</v>
      </c>
      <c r="C13525" t="s">
        <v>19</v>
      </c>
      <c r="D13525" t="s">
        <v>33</v>
      </c>
      <c r="E13525" t="s">
        <v>530</v>
      </c>
    </row>
    <row r="13526" spans="1:5" x14ac:dyDescent="0.25">
      <c r="A13526" t="s">
        <v>42709</v>
      </c>
      <c r="B13526" t="s">
        <v>20</v>
      </c>
      <c r="C13526" t="s">
        <v>19</v>
      </c>
      <c r="D13526" t="s">
        <v>33</v>
      </c>
      <c r="E13526" t="s">
        <v>533</v>
      </c>
    </row>
    <row r="13527" spans="1:5" x14ac:dyDescent="0.25">
      <c r="A13527" t="s">
        <v>42710</v>
      </c>
      <c r="B13527" t="s">
        <v>20</v>
      </c>
      <c r="C13527" t="s">
        <v>19</v>
      </c>
      <c r="D13527" t="s">
        <v>33</v>
      </c>
      <c r="E13527" t="s">
        <v>530</v>
      </c>
    </row>
    <row r="13528" spans="1:5" x14ac:dyDescent="0.25">
      <c r="A13528" t="s">
        <v>42711</v>
      </c>
      <c r="B13528" t="s">
        <v>20</v>
      </c>
      <c r="C13528" t="s">
        <v>19</v>
      </c>
      <c r="D13528" t="s">
        <v>33</v>
      </c>
      <c r="E13528" t="s">
        <v>530</v>
      </c>
    </row>
    <row r="13529" spans="1:5" x14ac:dyDescent="0.25">
      <c r="A13529" t="s">
        <v>42712</v>
      </c>
      <c r="B13529" t="s">
        <v>20</v>
      </c>
      <c r="C13529" t="s">
        <v>19</v>
      </c>
      <c r="D13529" t="s">
        <v>33</v>
      </c>
      <c r="E13529" t="s">
        <v>533</v>
      </c>
    </row>
    <row r="13530" spans="1:5" x14ac:dyDescent="0.25">
      <c r="A13530" t="s">
        <v>42713</v>
      </c>
      <c r="B13530" t="s">
        <v>20</v>
      </c>
      <c r="C13530" t="s">
        <v>19</v>
      </c>
      <c r="D13530" t="s">
        <v>33</v>
      </c>
      <c r="E13530" t="s">
        <v>533</v>
      </c>
    </row>
    <row r="13531" spans="1:5" x14ac:dyDescent="0.25">
      <c r="A13531" t="s">
        <v>42714</v>
      </c>
      <c r="B13531" t="s">
        <v>20</v>
      </c>
      <c r="C13531" t="s">
        <v>19</v>
      </c>
      <c r="D13531" t="s">
        <v>33</v>
      </c>
      <c r="E13531" t="s">
        <v>530</v>
      </c>
    </row>
    <row r="13532" spans="1:5" x14ac:dyDescent="0.25">
      <c r="A13532" t="s">
        <v>42715</v>
      </c>
      <c r="B13532" t="s">
        <v>20</v>
      </c>
      <c r="C13532" t="s">
        <v>19</v>
      </c>
      <c r="D13532" t="s">
        <v>33</v>
      </c>
      <c r="E13532" t="s">
        <v>530</v>
      </c>
    </row>
    <row r="13533" spans="1:5" x14ac:dyDescent="0.25">
      <c r="A13533" t="s">
        <v>42716</v>
      </c>
      <c r="B13533" t="s">
        <v>20</v>
      </c>
      <c r="C13533" t="s">
        <v>19</v>
      </c>
      <c r="D13533" t="s">
        <v>33</v>
      </c>
      <c r="E13533" t="s">
        <v>530</v>
      </c>
    </row>
    <row r="13534" spans="1:5" x14ac:dyDescent="0.25">
      <c r="A13534" t="s">
        <v>42717</v>
      </c>
      <c r="B13534" t="s">
        <v>20</v>
      </c>
      <c r="C13534" t="s">
        <v>19</v>
      </c>
      <c r="D13534" t="s">
        <v>33</v>
      </c>
      <c r="E13534" t="s">
        <v>533</v>
      </c>
    </row>
    <row r="13535" spans="1:5" x14ac:dyDescent="0.25">
      <c r="A13535" t="s">
        <v>42718</v>
      </c>
      <c r="B13535" t="s">
        <v>20</v>
      </c>
      <c r="C13535" t="s">
        <v>19</v>
      </c>
      <c r="D13535" t="s">
        <v>33</v>
      </c>
      <c r="E13535" t="s">
        <v>533</v>
      </c>
    </row>
    <row r="13536" spans="1:5" x14ac:dyDescent="0.25">
      <c r="A13536" t="s">
        <v>42719</v>
      </c>
      <c r="B13536" t="s">
        <v>20</v>
      </c>
      <c r="C13536" t="s">
        <v>19</v>
      </c>
      <c r="D13536" t="s">
        <v>33</v>
      </c>
      <c r="E13536" t="s">
        <v>533</v>
      </c>
    </row>
    <row r="13537" spans="1:5" x14ac:dyDescent="0.25">
      <c r="A13537" t="s">
        <v>42720</v>
      </c>
      <c r="B13537" t="s">
        <v>20</v>
      </c>
      <c r="C13537" t="s">
        <v>19</v>
      </c>
      <c r="D13537" t="s">
        <v>33</v>
      </c>
      <c r="E13537" t="s">
        <v>530</v>
      </c>
    </row>
    <row r="13538" spans="1:5" x14ac:dyDescent="0.25">
      <c r="A13538" t="s">
        <v>42721</v>
      </c>
      <c r="B13538" t="s">
        <v>20</v>
      </c>
      <c r="C13538" t="s">
        <v>19</v>
      </c>
      <c r="D13538" t="s">
        <v>33</v>
      </c>
      <c r="E13538" t="s">
        <v>533</v>
      </c>
    </row>
    <row r="13539" spans="1:5" x14ac:dyDescent="0.25">
      <c r="A13539" t="s">
        <v>42722</v>
      </c>
      <c r="B13539" t="s">
        <v>20</v>
      </c>
      <c r="C13539" t="s">
        <v>19</v>
      </c>
      <c r="D13539" t="s">
        <v>65</v>
      </c>
      <c r="E13539" t="s">
        <v>553</v>
      </c>
    </row>
    <row r="13540" spans="1:5" x14ac:dyDescent="0.25">
      <c r="A13540" t="s">
        <v>42723</v>
      </c>
      <c r="B13540" t="s">
        <v>20</v>
      </c>
      <c r="C13540" t="s">
        <v>19</v>
      </c>
      <c r="D13540" t="s">
        <v>33</v>
      </c>
      <c r="E13540" t="s">
        <v>530</v>
      </c>
    </row>
    <row r="13541" spans="1:5" x14ac:dyDescent="0.25">
      <c r="A13541" t="s">
        <v>42724</v>
      </c>
      <c r="B13541" t="s">
        <v>20</v>
      </c>
      <c r="C13541" t="s">
        <v>19</v>
      </c>
      <c r="D13541" t="s">
        <v>33</v>
      </c>
      <c r="E13541" t="s">
        <v>530</v>
      </c>
    </row>
    <row r="13542" spans="1:5" x14ac:dyDescent="0.25">
      <c r="A13542" t="s">
        <v>42725</v>
      </c>
      <c r="B13542" t="s">
        <v>20</v>
      </c>
      <c r="C13542" t="s">
        <v>19</v>
      </c>
      <c r="D13542" t="s">
        <v>33</v>
      </c>
      <c r="E13542" t="s">
        <v>530</v>
      </c>
    </row>
    <row r="13543" spans="1:5" x14ac:dyDescent="0.25">
      <c r="A13543" t="s">
        <v>42726</v>
      </c>
      <c r="B13543" t="s">
        <v>20</v>
      </c>
      <c r="C13543" t="s">
        <v>19</v>
      </c>
      <c r="D13543" t="s">
        <v>65</v>
      </c>
      <c r="E13543" t="s">
        <v>533</v>
      </c>
    </row>
    <row r="13544" spans="1:5" x14ac:dyDescent="0.25">
      <c r="A13544" t="s">
        <v>42727</v>
      </c>
      <c r="B13544" t="s">
        <v>20</v>
      </c>
      <c r="C13544" t="s">
        <v>19</v>
      </c>
      <c r="D13544" t="s">
        <v>33</v>
      </c>
      <c r="E13544" t="s">
        <v>530</v>
      </c>
    </row>
    <row r="13545" spans="1:5" x14ac:dyDescent="0.25">
      <c r="A13545" t="s">
        <v>42728</v>
      </c>
      <c r="B13545" t="s">
        <v>20</v>
      </c>
      <c r="C13545" t="s">
        <v>19</v>
      </c>
      <c r="D13545" t="s">
        <v>33</v>
      </c>
      <c r="E13545" t="s">
        <v>530</v>
      </c>
    </row>
    <row r="13546" spans="1:5" x14ac:dyDescent="0.25">
      <c r="A13546" t="s">
        <v>42729</v>
      </c>
      <c r="B13546" t="s">
        <v>20</v>
      </c>
      <c r="C13546" t="s">
        <v>19</v>
      </c>
      <c r="D13546" t="s">
        <v>33</v>
      </c>
      <c r="E13546" t="s">
        <v>533</v>
      </c>
    </row>
    <row r="13547" spans="1:5" x14ac:dyDescent="0.25">
      <c r="A13547" t="s">
        <v>42730</v>
      </c>
      <c r="B13547" t="s">
        <v>20</v>
      </c>
      <c r="C13547" t="s">
        <v>19</v>
      </c>
      <c r="D13547" t="s">
        <v>33</v>
      </c>
      <c r="E13547" t="s">
        <v>538</v>
      </c>
    </row>
    <row r="13548" spans="1:5" x14ac:dyDescent="0.25">
      <c r="A13548" t="s">
        <v>42731</v>
      </c>
      <c r="B13548" t="s">
        <v>20</v>
      </c>
      <c r="C13548" t="s">
        <v>19</v>
      </c>
      <c r="D13548" t="s">
        <v>33</v>
      </c>
      <c r="E13548" t="s">
        <v>562</v>
      </c>
    </row>
    <row r="13549" spans="1:5" x14ac:dyDescent="0.25">
      <c r="A13549" t="s">
        <v>42732</v>
      </c>
      <c r="B13549" t="s">
        <v>20</v>
      </c>
      <c r="C13549" t="s">
        <v>19</v>
      </c>
      <c r="D13549" t="s">
        <v>33</v>
      </c>
      <c r="E13549" t="s">
        <v>530</v>
      </c>
    </row>
    <row r="13550" spans="1:5" x14ac:dyDescent="0.25">
      <c r="A13550" t="s">
        <v>42733</v>
      </c>
      <c r="B13550" t="s">
        <v>20</v>
      </c>
      <c r="C13550" t="s">
        <v>19</v>
      </c>
      <c r="D13550" t="s">
        <v>33</v>
      </c>
      <c r="E13550" t="s">
        <v>530</v>
      </c>
    </row>
    <row r="13551" spans="1:5" x14ac:dyDescent="0.25">
      <c r="A13551" t="s">
        <v>42734</v>
      </c>
      <c r="B13551" t="s">
        <v>20</v>
      </c>
      <c r="C13551" t="s">
        <v>19</v>
      </c>
      <c r="D13551" t="s">
        <v>33</v>
      </c>
      <c r="E13551" t="s">
        <v>530</v>
      </c>
    </row>
    <row r="13552" spans="1:5" x14ac:dyDescent="0.25">
      <c r="A13552" t="s">
        <v>42735</v>
      </c>
      <c r="B13552" t="s">
        <v>20</v>
      </c>
      <c r="C13552" t="s">
        <v>19</v>
      </c>
      <c r="D13552" t="s">
        <v>33</v>
      </c>
      <c r="E13552" t="s">
        <v>530</v>
      </c>
    </row>
    <row r="13553" spans="1:5" x14ac:dyDescent="0.25">
      <c r="A13553" t="s">
        <v>42736</v>
      </c>
      <c r="B13553" t="s">
        <v>20</v>
      </c>
      <c r="C13553" t="s">
        <v>19</v>
      </c>
      <c r="D13553" t="s">
        <v>33</v>
      </c>
      <c r="E13553" t="s">
        <v>562</v>
      </c>
    </row>
    <row r="13554" spans="1:5" x14ac:dyDescent="0.25">
      <c r="A13554" t="s">
        <v>42737</v>
      </c>
      <c r="B13554" t="s">
        <v>20</v>
      </c>
      <c r="C13554" t="s">
        <v>19</v>
      </c>
      <c r="D13554" t="s">
        <v>33</v>
      </c>
      <c r="E13554" t="s">
        <v>530</v>
      </c>
    </row>
    <row r="13555" spans="1:5" x14ac:dyDescent="0.25">
      <c r="A13555" t="s">
        <v>42738</v>
      </c>
      <c r="B13555" t="s">
        <v>20</v>
      </c>
      <c r="C13555" t="s">
        <v>19</v>
      </c>
      <c r="D13555" t="s">
        <v>33</v>
      </c>
      <c r="E13555" t="s">
        <v>530</v>
      </c>
    </row>
    <row r="13556" spans="1:5" x14ac:dyDescent="0.25">
      <c r="A13556" t="s">
        <v>42739</v>
      </c>
      <c r="B13556" t="s">
        <v>20</v>
      </c>
      <c r="C13556" t="s">
        <v>19</v>
      </c>
      <c r="D13556" t="s">
        <v>33</v>
      </c>
      <c r="E13556" t="s">
        <v>530</v>
      </c>
    </row>
    <row r="13557" spans="1:5" x14ac:dyDescent="0.25">
      <c r="A13557" t="s">
        <v>42740</v>
      </c>
      <c r="B13557" t="s">
        <v>20</v>
      </c>
      <c r="C13557" t="s">
        <v>19</v>
      </c>
      <c r="D13557" t="s">
        <v>33</v>
      </c>
      <c r="E13557" t="s">
        <v>530</v>
      </c>
    </row>
    <row r="13558" spans="1:5" x14ac:dyDescent="0.25">
      <c r="A13558" t="s">
        <v>42741</v>
      </c>
      <c r="B13558" t="s">
        <v>20</v>
      </c>
      <c r="C13558" t="s">
        <v>19</v>
      </c>
      <c r="D13558" t="s">
        <v>33</v>
      </c>
      <c r="E13558" t="s">
        <v>530</v>
      </c>
    </row>
    <row r="13559" spans="1:5" x14ac:dyDescent="0.25">
      <c r="A13559" t="s">
        <v>42742</v>
      </c>
      <c r="B13559" t="s">
        <v>20</v>
      </c>
      <c r="C13559" t="s">
        <v>19</v>
      </c>
      <c r="D13559" t="s">
        <v>65</v>
      </c>
      <c r="E13559" t="s">
        <v>533</v>
      </c>
    </row>
    <row r="13560" spans="1:5" x14ac:dyDescent="0.25">
      <c r="A13560" t="s">
        <v>42743</v>
      </c>
      <c r="B13560" t="s">
        <v>20</v>
      </c>
      <c r="C13560" t="s">
        <v>19</v>
      </c>
      <c r="D13560" t="s">
        <v>33</v>
      </c>
      <c r="E13560" t="s">
        <v>530</v>
      </c>
    </row>
    <row r="13561" spans="1:5" x14ac:dyDescent="0.25">
      <c r="A13561" t="s">
        <v>42744</v>
      </c>
      <c r="B13561" t="s">
        <v>20</v>
      </c>
      <c r="C13561" t="s">
        <v>19</v>
      </c>
      <c r="D13561" t="s">
        <v>33</v>
      </c>
      <c r="E13561" t="s">
        <v>530</v>
      </c>
    </row>
    <row r="13562" spans="1:5" x14ac:dyDescent="0.25">
      <c r="A13562" t="s">
        <v>42745</v>
      </c>
      <c r="B13562" t="s">
        <v>20</v>
      </c>
      <c r="C13562" t="s">
        <v>19</v>
      </c>
      <c r="D13562" t="s">
        <v>33</v>
      </c>
      <c r="E13562" t="s">
        <v>538</v>
      </c>
    </row>
    <row r="13563" spans="1:5" x14ac:dyDescent="0.25">
      <c r="A13563" t="s">
        <v>42746</v>
      </c>
      <c r="B13563" t="s">
        <v>20</v>
      </c>
      <c r="C13563" t="s">
        <v>19</v>
      </c>
      <c r="D13563" t="s">
        <v>33</v>
      </c>
      <c r="E13563" t="s">
        <v>530</v>
      </c>
    </row>
    <row r="13564" spans="1:5" x14ac:dyDescent="0.25">
      <c r="A13564" t="s">
        <v>42747</v>
      </c>
      <c r="B13564" t="s">
        <v>20</v>
      </c>
      <c r="C13564" t="s">
        <v>19</v>
      </c>
      <c r="D13564" t="s">
        <v>33</v>
      </c>
      <c r="E13564" t="s">
        <v>533</v>
      </c>
    </row>
    <row r="13565" spans="1:5" x14ac:dyDescent="0.25">
      <c r="A13565" t="s">
        <v>42748</v>
      </c>
      <c r="B13565" t="s">
        <v>20</v>
      </c>
      <c r="C13565" t="s">
        <v>19</v>
      </c>
      <c r="D13565" t="s">
        <v>33</v>
      </c>
      <c r="E13565" t="s">
        <v>533</v>
      </c>
    </row>
    <row r="13566" spans="1:5" x14ac:dyDescent="0.25">
      <c r="A13566" t="s">
        <v>42749</v>
      </c>
      <c r="B13566" t="s">
        <v>20</v>
      </c>
      <c r="C13566" t="s">
        <v>19</v>
      </c>
      <c r="D13566" t="s">
        <v>33</v>
      </c>
      <c r="E13566" t="s">
        <v>530</v>
      </c>
    </row>
    <row r="13567" spans="1:5" x14ac:dyDescent="0.25">
      <c r="A13567" t="s">
        <v>42750</v>
      </c>
      <c r="B13567" t="s">
        <v>20</v>
      </c>
      <c r="C13567" t="s">
        <v>19</v>
      </c>
      <c r="D13567" t="s">
        <v>33</v>
      </c>
      <c r="E13567" t="s">
        <v>533</v>
      </c>
    </row>
    <row r="13568" spans="1:5" x14ac:dyDescent="0.25">
      <c r="A13568" t="s">
        <v>42751</v>
      </c>
      <c r="B13568" t="s">
        <v>20</v>
      </c>
      <c r="C13568" t="s">
        <v>19</v>
      </c>
      <c r="D13568" t="s">
        <v>33</v>
      </c>
      <c r="E13568" t="s">
        <v>538</v>
      </c>
    </row>
    <row r="13569" spans="1:5" x14ac:dyDescent="0.25">
      <c r="A13569" t="s">
        <v>42752</v>
      </c>
      <c r="B13569" t="s">
        <v>20</v>
      </c>
      <c r="C13569" t="s">
        <v>19</v>
      </c>
      <c r="D13569" t="s">
        <v>33</v>
      </c>
      <c r="E13569" t="s">
        <v>533</v>
      </c>
    </row>
    <row r="13570" spans="1:5" x14ac:dyDescent="0.25">
      <c r="A13570" t="s">
        <v>42753</v>
      </c>
      <c r="B13570" t="s">
        <v>20</v>
      </c>
      <c r="C13570" t="s">
        <v>19</v>
      </c>
      <c r="D13570" t="s">
        <v>65</v>
      </c>
      <c r="E13570" t="s">
        <v>533</v>
      </c>
    </row>
    <row r="13571" spans="1:5" x14ac:dyDescent="0.25">
      <c r="A13571" t="s">
        <v>42754</v>
      </c>
      <c r="B13571" t="s">
        <v>20</v>
      </c>
      <c r="C13571" t="s">
        <v>19</v>
      </c>
      <c r="D13571" t="s">
        <v>33</v>
      </c>
      <c r="E13571" t="s">
        <v>533</v>
      </c>
    </row>
    <row r="13572" spans="1:5" x14ac:dyDescent="0.25">
      <c r="A13572" t="s">
        <v>42755</v>
      </c>
      <c r="B13572" t="s">
        <v>20</v>
      </c>
      <c r="C13572" t="s">
        <v>19</v>
      </c>
      <c r="D13572" t="s">
        <v>33</v>
      </c>
      <c r="E13572" t="s">
        <v>530</v>
      </c>
    </row>
    <row r="13573" spans="1:5" x14ac:dyDescent="0.25">
      <c r="A13573" t="s">
        <v>42756</v>
      </c>
      <c r="B13573" t="s">
        <v>20</v>
      </c>
      <c r="C13573" t="s">
        <v>19</v>
      </c>
      <c r="D13573" t="s">
        <v>33</v>
      </c>
      <c r="E13573" t="s">
        <v>538</v>
      </c>
    </row>
    <row r="13574" spans="1:5" x14ac:dyDescent="0.25">
      <c r="A13574" t="s">
        <v>42757</v>
      </c>
      <c r="B13574" t="s">
        <v>20</v>
      </c>
      <c r="C13574" t="s">
        <v>19</v>
      </c>
      <c r="D13574" t="s">
        <v>33</v>
      </c>
      <c r="E13574" t="s">
        <v>530</v>
      </c>
    </row>
    <row r="13575" spans="1:5" x14ac:dyDescent="0.25">
      <c r="A13575" t="s">
        <v>42758</v>
      </c>
      <c r="B13575" t="s">
        <v>20</v>
      </c>
      <c r="C13575" t="s">
        <v>19</v>
      </c>
      <c r="D13575" t="s">
        <v>33</v>
      </c>
      <c r="E13575" t="s">
        <v>530</v>
      </c>
    </row>
    <row r="13576" spans="1:5" x14ac:dyDescent="0.25">
      <c r="A13576" t="s">
        <v>42759</v>
      </c>
      <c r="B13576" t="s">
        <v>20</v>
      </c>
      <c r="C13576" t="s">
        <v>19</v>
      </c>
      <c r="D13576" t="s">
        <v>33</v>
      </c>
      <c r="E13576" t="s">
        <v>538</v>
      </c>
    </row>
    <row r="13577" spans="1:5" x14ac:dyDescent="0.25">
      <c r="A13577" t="s">
        <v>42760</v>
      </c>
      <c r="B13577" t="s">
        <v>20</v>
      </c>
      <c r="C13577" t="s">
        <v>19</v>
      </c>
      <c r="D13577" t="s">
        <v>33</v>
      </c>
      <c r="E13577" t="s">
        <v>538</v>
      </c>
    </row>
    <row r="13578" spans="1:5" x14ac:dyDescent="0.25">
      <c r="A13578" t="s">
        <v>42761</v>
      </c>
      <c r="B13578" t="s">
        <v>20</v>
      </c>
      <c r="C13578" t="s">
        <v>19</v>
      </c>
      <c r="D13578" t="s">
        <v>33</v>
      </c>
      <c r="E13578" t="s">
        <v>538</v>
      </c>
    </row>
    <row r="13579" spans="1:5" x14ac:dyDescent="0.25">
      <c r="A13579" t="s">
        <v>42762</v>
      </c>
      <c r="B13579" t="s">
        <v>20</v>
      </c>
      <c r="C13579" t="s">
        <v>19</v>
      </c>
      <c r="D13579" t="s">
        <v>33</v>
      </c>
      <c r="E13579" t="s">
        <v>533</v>
      </c>
    </row>
    <row r="13580" spans="1:5" x14ac:dyDescent="0.25">
      <c r="A13580" t="s">
        <v>42763</v>
      </c>
      <c r="B13580" t="s">
        <v>20</v>
      </c>
      <c r="C13580" t="s">
        <v>19</v>
      </c>
      <c r="D13580" t="s">
        <v>33</v>
      </c>
      <c r="E13580" t="s">
        <v>553</v>
      </c>
    </row>
    <row r="13581" spans="1:5" x14ac:dyDescent="0.25">
      <c r="A13581" t="s">
        <v>42764</v>
      </c>
      <c r="B13581" t="s">
        <v>20</v>
      </c>
      <c r="C13581" t="s">
        <v>19</v>
      </c>
      <c r="D13581" t="s">
        <v>33</v>
      </c>
      <c r="E13581" t="s">
        <v>538</v>
      </c>
    </row>
    <row r="13582" spans="1:5" x14ac:dyDescent="0.25">
      <c r="A13582" t="s">
        <v>42765</v>
      </c>
      <c r="B13582" t="s">
        <v>20</v>
      </c>
      <c r="C13582" t="s">
        <v>19</v>
      </c>
      <c r="D13582" t="s">
        <v>33</v>
      </c>
      <c r="E13582" t="s">
        <v>530</v>
      </c>
    </row>
    <row r="13583" spans="1:5" x14ac:dyDescent="0.25">
      <c r="A13583" t="s">
        <v>42766</v>
      </c>
      <c r="B13583" t="s">
        <v>20</v>
      </c>
      <c r="C13583" t="s">
        <v>19</v>
      </c>
      <c r="D13583" t="s">
        <v>33</v>
      </c>
      <c r="E13583" t="s">
        <v>533</v>
      </c>
    </row>
    <row r="13584" spans="1:5" x14ac:dyDescent="0.25">
      <c r="A13584" t="s">
        <v>42767</v>
      </c>
      <c r="B13584" t="s">
        <v>20</v>
      </c>
      <c r="C13584" t="s">
        <v>19</v>
      </c>
      <c r="D13584" t="s">
        <v>33</v>
      </c>
      <c r="E13584" t="s">
        <v>530</v>
      </c>
    </row>
    <row r="13585" spans="1:5" x14ac:dyDescent="0.25">
      <c r="A13585" t="s">
        <v>42768</v>
      </c>
      <c r="B13585" t="s">
        <v>20</v>
      </c>
      <c r="C13585" t="s">
        <v>19</v>
      </c>
      <c r="D13585" t="s">
        <v>33</v>
      </c>
      <c r="E13585" t="s">
        <v>530</v>
      </c>
    </row>
    <row r="13586" spans="1:5" x14ac:dyDescent="0.25">
      <c r="A13586" t="s">
        <v>42769</v>
      </c>
      <c r="B13586" t="s">
        <v>20</v>
      </c>
      <c r="C13586" t="s">
        <v>19</v>
      </c>
      <c r="D13586" t="s">
        <v>33</v>
      </c>
      <c r="E13586" t="s">
        <v>531</v>
      </c>
    </row>
    <row r="13587" spans="1:5" x14ac:dyDescent="0.25">
      <c r="A13587" t="s">
        <v>42770</v>
      </c>
      <c r="B13587" t="s">
        <v>20</v>
      </c>
      <c r="C13587" t="s">
        <v>19</v>
      </c>
      <c r="D13587" t="s">
        <v>33</v>
      </c>
      <c r="E13587" t="s">
        <v>530</v>
      </c>
    </row>
    <row r="13588" spans="1:5" x14ac:dyDescent="0.25">
      <c r="A13588" t="s">
        <v>42771</v>
      </c>
      <c r="B13588" t="s">
        <v>20</v>
      </c>
      <c r="C13588" t="s">
        <v>19</v>
      </c>
      <c r="D13588" t="s">
        <v>33</v>
      </c>
      <c r="E13588" t="s">
        <v>530</v>
      </c>
    </row>
    <row r="13589" spans="1:5" x14ac:dyDescent="0.25">
      <c r="A13589" t="s">
        <v>44444</v>
      </c>
      <c r="B13589" t="s">
        <v>20</v>
      </c>
      <c r="C13589" t="s">
        <v>19</v>
      </c>
      <c r="D13589" t="s">
        <v>65</v>
      </c>
      <c r="E13589" t="s">
        <v>925</v>
      </c>
    </row>
    <row r="13590" spans="1:5" x14ac:dyDescent="0.25">
      <c r="A13590" t="s">
        <v>42772</v>
      </c>
      <c r="B13590" t="s">
        <v>20</v>
      </c>
      <c r="C13590" t="s">
        <v>19</v>
      </c>
      <c r="D13590" t="s">
        <v>33</v>
      </c>
      <c r="E13590" t="s">
        <v>530</v>
      </c>
    </row>
    <row r="13591" spans="1:5" x14ac:dyDescent="0.25">
      <c r="A13591" t="s">
        <v>42773</v>
      </c>
      <c r="B13591" t="s">
        <v>20</v>
      </c>
      <c r="C13591" t="s">
        <v>19</v>
      </c>
      <c r="D13591" t="s">
        <v>33</v>
      </c>
      <c r="E13591" t="s">
        <v>611</v>
      </c>
    </row>
    <row r="13592" spans="1:5" x14ac:dyDescent="0.25">
      <c r="A13592" t="s">
        <v>42774</v>
      </c>
      <c r="B13592" t="s">
        <v>20</v>
      </c>
      <c r="C13592" t="s">
        <v>19</v>
      </c>
      <c r="D13592" t="s">
        <v>33</v>
      </c>
      <c r="E13592" t="s">
        <v>533</v>
      </c>
    </row>
    <row r="13593" spans="1:5" x14ac:dyDescent="0.25">
      <c r="A13593" t="s">
        <v>42775</v>
      </c>
      <c r="B13593" t="s">
        <v>20</v>
      </c>
      <c r="C13593" t="s">
        <v>19</v>
      </c>
      <c r="D13593" t="s">
        <v>33</v>
      </c>
      <c r="E13593" t="s">
        <v>530</v>
      </c>
    </row>
    <row r="13594" spans="1:5" x14ac:dyDescent="0.25">
      <c r="A13594" t="s">
        <v>42776</v>
      </c>
      <c r="B13594" t="s">
        <v>20</v>
      </c>
      <c r="C13594" t="s">
        <v>19</v>
      </c>
      <c r="D13594" t="s">
        <v>33</v>
      </c>
      <c r="E13594" t="s">
        <v>538</v>
      </c>
    </row>
    <row r="13595" spans="1:5" x14ac:dyDescent="0.25">
      <c r="A13595" t="s">
        <v>42777</v>
      </c>
      <c r="B13595" t="s">
        <v>20</v>
      </c>
      <c r="C13595" t="s">
        <v>19</v>
      </c>
      <c r="D13595" t="s">
        <v>33</v>
      </c>
      <c r="E13595" t="s">
        <v>538</v>
      </c>
    </row>
    <row r="13596" spans="1:5" x14ac:dyDescent="0.25">
      <c r="A13596" t="s">
        <v>42778</v>
      </c>
      <c r="B13596" t="s">
        <v>20</v>
      </c>
      <c r="C13596" t="s">
        <v>19</v>
      </c>
      <c r="D13596" t="s">
        <v>33</v>
      </c>
      <c r="E13596" t="s">
        <v>533</v>
      </c>
    </row>
    <row r="13597" spans="1:5" x14ac:dyDescent="0.25">
      <c r="A13597" t="s">
        <v>42779</v>
      </c>
      <c r="B13597" t="s">
        <v>20</v>
      </c>
      <c r="C13597" t="s">
        <v>19</v>
      </c>
      <c r="D13597" t="s">
        <v>33</v>
      </c>
      <c r="E13597" t="s">
        <v>562</v>
      </c>
    </row>
    <row r="13598" spans="1:5" x14ac:dyDescent="0.25">
      <c r="A13598" t="s">
        <v>42780</v>
      </c>
      <c r="B13598" t="s">
        <v>20</v>
      </c>
      <c r="C13598" t="s">
        <v>19</v>
      </c>
      <c r="D13598" t="s">
        <v>33</v>
      </c>
      <c r="E13598" t="s">
        <v>530</v>
      </c>
    </row>
    <row r="13599" spans="1:5" x14ac:dyDescent="0.25">
      <c r="A13599" t="s">
        <v>42781</v>
      </c>
      <c r="B13599" t="s">
        <v>20</v>
      </c>
      <c r="C13599" t="s">
        <v>19</v>
      </c>
      <c r="D13599" t="s">
        <v>33</v>
      </c>
      <c r="E13599" t="s">
        <v>533</v>
      </c>
    </row>
    <row r="13600" spans="1:5" x14ac:dyDescent="0.25">
      <c r="A13600" t="s">
        <v>42782</v>
      </c>
      <c r="B13600" t="s">
        <v>20</v>
      </c>
      <c r="C13600" t="s">
        <v>19</v>
      </c>
      <c r="D13600" t="s">
        <v>33</v>
      </c>
      <c r="E13600" t="s">
        <v>538</v>
      </c>
    </row>
    <row r="13601" spans="1:5" x14ac:dyDescent="0.25">
      <c r="A13601" t="s">
        <v>42783</v>
      </c>
      <c r="B13601" t="s">
        <v>20</v>
      </c>
      <c r="C13601" t="s">
        <v>19</v>
      </c>
      <c r="D13601" t="s">
        <v>33</v>
      </c>
      <c r="E13601" t="s">
        <v>538</v>
      </c>
    </row>
    <row r="13602" spans="1:5" x14ac:dyDescent="0.25">
      <c r="A13602" t="s">
        <v>42784</v>
      </c>
      <c r="B13602" t="s">
        <v>20</v>
      </c>
      <c r="C13602" t="s">
        <v>19</v>
      </c>
      <c r="D13602" t="s">
        <v>33</v>
      </c>
      <c r="E13602" t="s">
        <v>530</v>
      </c>
    </row>
    <row r="13603" spans="1:5" x14ac:dyDescent="0.25">
      <c r="A13603" t="s">
        <v>42785</v>
      </c>
      <c r="B13603" t="s">
        <v>20</v>
      </c>
      <c r="C13603" t="s">
        <v>19</v>
      </c>
      <c r="D13603" t="s">
        <v>33</v>
      </c>
      <c r="E13603" t="s">
        <v>530</v>
      </c>
    </row>
    <row r="13604" spans="1:5" x14ac:dyDescent="0.25">
      <c r="A13604" t="s">
        <v>44445</v>
      </c>
      <c r="B13604" t="s">
        <v>20</v>
      </c>
      <c r="C13604" t="s">
        <v>19</v>
      </c>
      <c r="D13604" t="s">
        <v>65</v>
      </c>
      <c r="E13604" t="s">
        <v>925</v>
      </c>
    </row>
    <row r="13605" spans="1:5" x14ac:dyDescent="0.25">
      <c r="A13605" t="s">
        <v>42786</v>
      </c>
      <c r="B13605" t="s">
        <v>20</v>
      </c>
      <c r="C13605" t="s">
        <v>19</v>
      </c>
      <c r="D13605" t="s">
        <v>33</v>
      </c>
      <c r="E13605" t="s">
        <v>533</v>
      </c>
    </row>
    <row r="13606" spans="1:5" x14ac:dyDescent="0.25">
      <c r="A13606" t="s">
        <v>42787</v>
      </c>
      <c r="B13606" t="s">
        <v>20</v>
      </c>
      <c r="C13606" t="s">
        <v>19</v>
      </c>
      <c r="D13606" t="s">
        <v>33</v>
      </c>
      <c r="E13606" t="s">
        <v>530</v>
      </c>
    </row>
    <row r="13607" spans="1:5" x14ac:dyDescent="0.25">
      <c r="A13607" t="s">
        <v>42788</v>
      </c>
      <c r="B13607" t="s">
        <v>20</v>
      </c>
      <c r="C13607" t="s">
        <v>19</v>
      </c>
      <c r="D13607" t="s">
        <v>33</v>
      </c>
      <c r="E13607" t="s">
        <v>533</v>
      </c>
    </row>
    <row r="13608" spans="1:5" x14ac:dyDescent="0.25">
      <c r="A13608" t="s">
        <v>42789</v>
      </c>
      <c r="B13608" t="s">
        <v>20</v>
      </c>
      <c r="C13608" t="s">
        <v>19</v>
      </c>
      <c r="D13608" t="s">
        <v>33</v>
      </c>
      <c r="E13608" t="s">
        <v>553</v>
      </c>
    </row>
    <row r="13609" spans="1:5" x14ac:dyDescent="0.25">
      <c r="A13609" t="s">
        <v>42790</v>
      </c>
      <c r="B13609" t="s">
        <v>20</v>
      </c>
      <c r="C13609" t="s">
        <v>19</v>
      </c>
      <c r="D13609" t="s">
        <v>33</v>
      </c>
      <c r="E13609" t="s">
        <v>593</v>
      </c>
    </row>
    <row r="13610" spans="1:5" x14ac:dyDescent="0.25">
      <c r="A13610" t="s">
        <v>42791</v>
      </c>
      <c r="B13610" t="s">
        <v>20</v>
      </c>
      <c r="C13610" t="s">
        <v>19</v>
      </c>
      <c r="D13610" t="s">
        <v>33</v>
      </c>
      <c r="E13610" t="s">
        <v>553</v>
      </c>
    </row>
    <row r="13611" spans="1:5" x14ac:dyDescent="0.25">
      <c r="A13611" t="s">
        <v>42792</v>
      </c>
      <c r="B13611" t="s">
        <v>20</v>
      </c>
      <c r="C13611" t="s">
        <v>19</v>
      </c>
      <c r="D13611" t="s">
        <v>33</v>
      </c>
      <c r="E13611" t="s">
        <v>538</v>
      </c>
    </row>
    <row r="13612" spans="1:5" x14ac:dyDescent="0.25">
      <c r="A13612" t="s">
        <v>42793</v>
      </c>
      <c r="B13612" t="s">
        <v>20</v>
      </c>
      <c r="C13612" t="s">
        <v>19</v>
      </c>
      <c r="D13612" t="s">
        <v>33</v>
      </c>
      <c r="E13612" t="s">
        <v>538</v>
      </c>
    </row>
    <row r="13613" spans="1:5" x14ac:dyDescent="0.25">
      <c r="A13613" t="s">
        <v>42794</v>
      </c>
      <c r="B13613" t="s">
        <v>20</v>
      </c>
      <c r="C13613" t="s">
        <v>19</v>
      </c>
      <c r="D13613" t="s">
        <v>33</v>
      </c>
      <c r="E13613" t="s">
        <v>533</v>
      </c>
    </row>
    <row r="13614" spans="1:5" x14ac:dyDescent="0.25">
      <c r="A13614" t="s">
        <v>42795</v>
      </c>
      <c r="B13614" t="s">
        <v>20</v>
      </c>
      <c r="C13614" t="s">
        <v>19</v>
      </c>
      <c r="D13614" t="s">
        <v>33</v>
      </c>
      <c r="E13614" t="s">
        <v>530</v>
      </c>
    </row>
    <row r="13615" spans="1:5" x14ac:dyDescent="0.25">
      <c r="A13615" t="s">
        <v>42796</v>
      </c>
      <c r="B13615" t="s">
        <v>20</v>
      </c>
      <c r="C13615" t="s">
        <v>19</v>
      </c>
      <c r="D13615" t="s">
        <v>33</v>
      </c>
      <c r="E13615" t="s">
        <v>530</v>
      </c>
    </row>
    <row r="13616" spans="1:5" x14ac:dyDescent="0.25">
      <c r="A13616" t="s">
        <v>42797</v>
      </c>
      <c r="B13616" t="s">
        <v>20</v>
      </c>
      <c r="C13616" t="s">
        <v>19</v>
      </c>
      <c r="D13616" t="s">
        <v>33</v>
      </c>
      <c r="E13616" t="s">
        <v>562</v>
      </c>
    </row>
    <row r="13617" spans="1:5" x14ac:dyDescent="0.25">
      <c r="A13617" t="s">
        <v>42798</v>
      </c>
      <c r="B13617" t="s">
        <v>20</v>
      </c>
      <c r="C13617" t="s">
        <v>19</v>
      </c>
      <c r="D13617" t="s">
        <v>33</v>
      </c>
      <c r="E13617" t="s">
        <v>530</v>
      </c>
    </row>
    <row r="13618" spans="1:5" x14ac:dyDescent="0.25">
      <c r="A13618" t="s">
        <v>42799</v>
      </c>
      <c r="B13618" t="s">
        <v>20</v>
      </c>
      <c r="C13618" t="s">
        <v>19</v>
      </c>
      <c r="D13618" t="s">
        <v>33</v>
      </c>
      <c r="E13618" t="s">
        <v>530</v>
      </c>
    </row>
    <row r="13619" spans="1:5" x14ac:dyDescent="0.25">
      <c r="A13619" t="s">
        <v>42800</v>
      </c>
      <c r="B13619" t="s">
        <v>20</v>
      </c>
      <c r="C13619" t="s">
        <v>19</v>
      </c>
      <c r="D13619" t="s">
        <v>33</v>
      </c>
      <c r="E13619" t="s">
        <v>530</v>
      </c>
    </row>
    <row r="13620" spans="1:5" x14ac:dyDescent="0.25">
      <c r="A13620" t="s">
        <v>42801</v>
      </c>
      <c r="B13620" t="s">
        <v>20</v>
      </c>
      <c r="C13620" t="s">
        <v>19</v>
      </c>
      <c r="D13620" t="s">
        <v>33</v>
      </c>
      <c r="E13620" t="s">
        <v>533</v>
      </c>
    </row>
    <row r="13621" spans="1:5" x14ac:dyDescent="0.25">
      <c r="A13621" t="s">
        <v>42802</v>
      </c>
      <c r="B13621" t="s">
        <v>20</v>
      </c>
      <c r="C13621" t="s">
        <v>19</v>
      </c>
      <c r="D13621" t="s">
        <v>33</v>
      </c>
      <c r="E13621" t="s">
        <v>538</v>
      </c>
    </row>
    <row r="13622" spans="1:5" x14ac:dyDescent="0.25">
      <c r="A13622" t="s">
        <v>42803</v>
      </c>
      <c r="B13622" t="s">
        <v>20</v>
      </c>
      <c r="C13622" t="s">
        <v>19</v>
      </c>
      <c r="D13622" t="s">
        <v>33</v>
      </c>
      <c r="E13622" t="s">
        <v>530</v>
      </c>
    </row>
    <row r="13623" spans="1:5" x14ac:dyDescent="0.25">
      <c r="A13623" t="s">
        <v>42804</v>
      </c>
      <c r="B13623" t="s">
        <v>20</v>
      </c>
      <c r="C13623" t="s">
        <v>19</v>
      </c>
      <c r="D13623" t="s">
        <v>33</v>
      </c>
      <c r="E13623" t="s">
        <v>562</v>
      </c>
    </row>
    <row r="13624" spans="1:5" x14ac:dyDescent="0.25">
      <c r="A13624" t="s">
        <v>42805</v>
      </c>
      <c r="B13624" t="s">
        <v>20</v>
      </c>
      <c r="C13624" t="s">
        <v>19</v>
      </c>
      <c r="D13624" t="s">
        <v>33</v>
      </c>
      <c r="E13624" t="s">
        <v>533</v>
      </c>
    </row>
    <row r="13625" spans="1:5" x14ac:dyDescent="0.25">
      <c r="A13625" t="s">
        <v>42806</v>
      </c>
      <c r="B13625" t="s">
        <v>20</v>
      </c>
      <c r="C13625" t="s">
        <v>19</v>
      </c>
      <c r="D13625" t="s">
        <v>33</v>
      </c>
      <c r="E13625" t="s">
        <v>530</v>
      </c>
    </row>
    <row r="13626" spans="1:5" x14ac:dyDescent="0.25">
      <c r="A13626" t="s">
        <v>44446</v>
      </c>
      <c r="B13626" t="s">
        <v>20</v>
      </c>
      <c r="C13626" t="s">
        <v>19</v>
      </c>
      <c r="D13626" t="s">
        <v>65</v>
      </c>
      <c r="E13626" t="s">
        <v>533</v>
      </c>
    </row>
    <row r="13627" spans="1:5" x14ac:dyDescent="0.25">
      <c r="A13627" t="s">
        <v>42807</v>
      </c>
      <c r="B13627" t="s">
        <v>20</v>
      </c>
      <c r="C13627" t="s">
        <v>19</v>
      </c>
      <c r="D13627" t="s">
        <v>33</v>
      </c>
      <c r="E13627" t="s">
        <v>530</v>
      </c>
    </row>
    <row r="13628" spans="1:5" x14ac:dyDescent="0.25">
      <c r="A13628" t="s">
        <v>42808</v>
      </c>
      <c r="B13628" t="s">
        <v>20</v>
      </c>
      <c r="C13628" t="s">
        <v>19</v>
      </c>
      <c r="D13628" t="s">
        <v>33</v>
      </c>
      <c r="E13628" t="s">
        <v>530</v>
      </c>
    </row>
    <row r="13629" spans="1:5" x14ac:dyDescent="0.25">
      <c r="A13629" t="s">
        <v>42809</v>
      </c>
      <c r="B13629" t="s">
        <v>20</v>
      </c>
      <c r="C13629" t="s">
        <v>19</v>
      </c>
      <c r="D13629" t="s">
        <v>33</v>
      </c>
      <c r="E13629" t="s">
        <v>593</v>
      </c>
    </row>
    <row r="13630" spans="1:5" x14ac:dyDescent="0.25">
      <c r="A13630" t="s">
        <v>42810</v>
      </c>
      <c r="B13630" t="s">
        <v>20</v>
      </c>
      <c r="C13630" t="s">
        <v>19</v>
      </c>
      <c r="D13630" t="s">
        <v>33</v>
      </c>
      <c r="E13630" t="s">
        <v>533</v>
      </c>
    </row>
    <row r="13631" spans="1:5" x14ac:dyDescent="0.25">
      <c r="A13631" t="s">
        <v>42811</v>
      </c>
      <c r="B13631" t="s">
        <v>20</v>
      </c>
      <c r="C13631" t="s">
        <v>19</v>
      </c>
      <c r="D13631" t="s">
        <v>33</v>
      </c>
      <c r="E13631" t="s">
        <v>530</v>
      </c>
    </row>
    <row r="13632" spans="1:5" x14ac:dyDescent="0.25">
      <c r="A13632" t="s">
        <v>42812</v>
      </c>
      <c r="B13632" t="s">
        <v>20</v>
      </c>
      <c r="C13632" t="s">
        <v>19</v>
      </c>
      <c r="D13632" t="s">
        <v>33</v>
      </c>
      <c r="E13632" t="s">
        <v>530</v>
      </c>
    </row>
    <row r="13633" spans="1:5" x14ac:dyDescent="0.25">
      <c r="A13633" t="s">
        <v>42813</v>
      </c>
      <c r="B13633" t="s">
        <v>20</v>
      </c>
      <c r="C13633" t="s">
        <v>19</v>
      </c>
      <c r="D13633" t="s">
        <v>33</v>
      </c>
      <c r="E13633" t="s">
        <v>562</v>
      </c>
    </row>
    <row r="13634" spans="1:5" x14ac:dyDescent="0.25">
      <c r="A13634" t="s">
        <v>42814</v>
      </c>
      <c r="B13634" t="s">
        <v>20</v>
      </c>
      <c r="C13634" t="s">
        <v>19</v>
      </c>
      <c r="D13634" t="s">
        <v>33</v>
      </c>
      <c r="E13634" t="s">
        <v>538</v>
      </c>
    </row>
    <row r="13635" spans="1:5" x14ac:dyDescent="0.25">
      <c r="A13635" t="s">
        <v>42815</v>
      </c>
      <c r="B13635" t="s">
        <v>20</v>
      </c>
      <c r="C13635" t="s">
        <v>19</v>
      </c>
      <c r="D13635" t="s">
        <v>33</v>
      </c>
      <c r="E13635" t="s">
        <v>502</v>
      </c>
    </row>
    <row r="13636" spans="1:5" x14ac:dyDescent="0.25">
      <c r="A13636" t="s">
        <v>42816</v>
      </c>
      <c r="B13636" t="s">
        <v>20</v>
      </c>
      <c r="C13636" t="s">
        <v>19</v>
      </c>
      <c r="D13636" t="s">
        <v>33</v>
      </c>
      <c r="E13636" t="s">
        <v>538</v>
      </c>
    </row>
    <row r="13637" spans="1:5" x14ac:dyDescent="0.25">
      <c r="A13637" t="s">
        <v>42817</v>
      </c>
      <c r="B13637" t="s">
        <v>20</v>
      </c>
      <c r="C13637" t="s">
        <v>19</v>
      </c>
      <c r="D13637" t="s">
        <v>33</v>
      </c>
      <c r="E13637" t="s">
        <v>530</v>
      </c>
    </row>
    <row r="13638" spans="1:5" x14ac:dyDescent="0.25">
      <c r="A13638" t="s">
        <v>42818</v>
      </c>
      <c r="B13638" t="s">
        <v>20</v>
      </c>
      <c r="C13638" t="s">
        <v>19</v>
      </c>
      <c r="D13638" t="s">
        <v>33</v>
      </c>
      <c r="E13638" t="s">
        <v>530</v>
      </c>
    </row>
    <row r="13639" spans="1:5" x14ac:dyDescent="0.25">
      <c r="A13639" t="s">
        <v>42819</v>
      </c>
      <c r="B13639" t="s">
        <v>20</v>
      </c>
      <c r="C13639" t="s">
        <v>19</v>
      </c>
      <c r="D13639" t="s">
        <v>33</v>
      </c>
      <c r="E13639" t="s">
        <v>553</v>
      </c>
    </row>
    <row r="13640" spans="1:5" x14ac:dyDescent="0.25">
      <c r="A13640" t="s">
        <v>42820</v>
      </c>
      <c r="B13640" t="s">
        <v>20</v>
      </c>
      <c r="C13640" t="s">
        <v>19</v>
      </c>
      <c r="D13640" t="s">
        <v>33</v>
      </c>
      <c r="E13640" t="s">
        <v>530</v>
      </c>
    </row>
    <row r="13641" spans="1:5" x14ac:dyDescent="0.25">
      <c r="A13641" t="s">
        <v>42821</v>
      </c>
      <c r="B13641" t="s">
        <v>20</v>
      </c>
      <c r="C13641" t="s">
        <v>19</v>
      </c>
      <c r="D13641" t="s">
        <v>33</v>
      </c>
      <c r="E13641" t="s">
        <v>533</v>
      </c>
    </row>
    <row r="13642" spans="1:5" x14ac:dyDescent="0.25">
      <c r="A13642" t="s">
        <v>42822</v>
      </c>
      <c r="B13642" t="s">
        <v>20</v>
      </c>
      <c r="C13642" t="s">
        <v>19</v>
      </c>
      <c r="D13642" t="s">
        <v>33</v>
      </c>
      <c r="E13642" t="s">
        <v>538</v>
      </c>
    </row>
    <row r="13643" spans="1:5" x14ac:dyDescent="0.25">
      <c r="A13643" t="s">
        <v>42823</v>
      </c>
      <c r="B13643" t="s">
        <v>20</v>
      </c>
      <c r="C13643" t="s">
        <v>19</v>
      </c>
      <c r="D13643" t="s">
        <v>33</v>
      </c>
      <c r="E13643" t="s">
        <v>530</v>
      </c>
    </row>
    <row r="13644" spans="1:5" x14ac:dyDescent="0.25">
      <c r="A13644" t="s">
        <v>42824</v>
      </c>
      <c r="B13644" t="s">
        <v>20</v>
      </c>
      <c r="C13644" t="s">
        <v>19</v>
      </c>
      <c r="D13644" t="s">
        <v>33</v>
      </c>
      <c r="E13644" t="s">
        <v>533</v>
      </c>
    </row>
    <row r="13645" spans="1:5" x14ac:dyDescent="0.25">
      <c r="A13645" t="s">
        <v>42825</v>
      </c>
      <c r="B13645" t="s">
        <v>20</v>
      </c>
      <c r="C13645" t="s">
        <v>19</v>
      </c>
      <c r="D13645" t="s">
        <v>33</v>
      </c>
      <c r="E13645" t="s">
        <v>533</v>
      </c>
    </row>
    <row r="13646" spans="1:5" x14ac:dyDescent="0.25">
      <c r="A13646" t="s">
        <v>42826</v>
      </c>
      <c r="B13646" t="s">
        <v>20</v>
      </c>
      <c r="C13646" t="s">
        <v>19</v>
      </c>
      <c r="D13646" t="s">
        <v>33</v>
      </c>
      <c r="E13646" t="s">
        <v>530</v>
      </c>
    </row>
    <row r="13647" spans="1:5" x14ac:dyDescent="0.25">
      <c r="A13647" t="s">
        <v>42827</v>
      </c>
      <c r="B13647" t="s">
        <v>20</v>
      </c>
      <c r="C13647" t="s">
        <v>19</v>
      </c>
      <c r="D13647" t="s">
        <v>33</v>
      </c>
      <c r="E13647" t="s">
        <v>530</v>
      </c>
    </row>
    <row r="13648" spans="1:5" x14ac:dyDescent="0.25">
      <c r="A13648" t="s">
        <v>42828</v>
      </c>
      <c r="B13648" t="s">
        <v>20</v>
      </c>
      <c r="C13648" t="s">
        <v>19</v>
      </c>
      <c r="D13648" t="s">
        <v>33</v>
      </c>
      <c r="E13648" t="s">
        <v>530</v>
      </c>
    </row>
    <row r="13649" spans="1:5" x14ac:dyDescent="0.25">
      <c r="A13649" t="s">
        <v>42829</v>
      </c>
      <c r="B13649" t="s">
        <v>20</v>
      </c>
      <c r="C13649" t="s">
        <v>19</v>
      </c>
      <c r="D13649" t="s">
        <v>33</v>
      </c>
      <c r="E13649" t="s">
        <v>533</v>
      </c>
    </row>
    <row r="13650" spans="1:5" x14ac:dyDescent="0.25">
      <c r="A13650" t="s">
        <v>42830</v>
      </c>
      <c r="B13650" t="s">
        <v>20</v>
      </c>
      <c r="C13650" t="s">
        <v>19</v>
      </c>
      <c r="D13650" t="s">
        <v>33</v>
      </c>
      <c r="E13650" t="s">
        <v>530</v>
      </c>
    </row>
    <row r="13651" spans="1:5" x14ac:dyDescent="0.25">
      <c r="A13651" t="s">
        <v>42831</v>
      </c>
      <c r="B13651" t="s">
        <v>20</v>
      </c>
      <c r="C13651" t="s">
        <v>19</v>
      </c>
      <c r="D13651" t="s">
        <v>33</v>
      </c>
      <c r="E13651" t="s">
        <v>530</v>
      </c>
    </row>
    <row r="13652" spans="1:5" x14ac:dyDescent="0.25">
      <c r="A13652" t="s">
        <v>42832</v>
      </c>
      <c r="B13652" t="s">
        <v>20</v>
      </c>
      <c r="C13652" t="s">
        <v>19</v>
      </c>
      <c r="D13652" t="s">
        <v>33</v>
      </c>
      <c r="E13652" t="s">
        <v>531</v>
      </c>
    </row>
    <row r="13653" spans="1:5" x14ac:dyDescent="0.25">
      <c r="A13653" t="s">
        <v>42833</v>
      </c>
      <c r="B13653" t="s">
        <v>20</v>
      </c>
      <c r="C13653" t="s">
        <v>19</v>
      </c>
      <c r="D13653" t="s">
        <v>33</v>
      </c>
      <c r="E13653" t="s">
        <v>530</v>
      </c>
    </row>
    <row r="13654" spans="1:5" x14ac:dyDescent="0.25">
      <c r="A13654" t="s">
        <v>42834</v>
      </c>
      <c r="B13654" t="s">
        <v>20</v>
      </c>
      <c r="C13654" t="s">
        <v>19</v>
      </c>
      <c r="D13654" t="s">
        <v>33</v>
      </c>
      <c r="E13654" t="s">
        <v>530</v>
      </c>
    </row>
    <row r="13655" spans="1:5" x14ac:dyDescent="0.25">
      <c r="A13655" t="s">
        <v>42835</v>
      </c>
      <c r="B13655" t="s">
        <v>20</v>
      </c>
      <c r="C13655" t="s">
        <v>19</v>
      </c>
      <c r="D13655" t="s">
        <v>33</v>
      </c>
      <c r="E13655" t="s">
        <v>530</v>
      </c>
    </row>
    <row r="13656" spans="1:5" x14ac:dyDescent="0.25">
      <c r="A13656" t="s">
        <v>42836</v>
      </c>
      <c r="B13656" t="s">
        <v>20</v>
      </c>
      <c r="C13656" t="s">
        <v>19</v>
      </c>
      <c r="D13656" t="s">
        <v>33</v>
      </c>
      <c r="E13656" t="s">
        <v>562</v>
      </c>
    </row>
    <row r="13657" spans="1:5" x14ac:dyDescent="0.25">
      <c r="A13657" t="s">
        <v>42837</v>
      </c>
      <c r="B13657" t="s">
        <v>20</v>
      </c>
      <c r="C13657" t="s">
        <v>19</v>
      </c>
      <c r="D13657" t="s">
        <v>33</v>
      </c>
      <c r="E13657" t="s">
        <v>530</v>
      </c>
    </row>
    <row r="13658" spans="1:5" x14ac:dyDescent="0.25">
      <c r="A13658" t="s">
        <v>42838</v>
      </c>
      <c r="B13658" t="s">
        <v>20</v>
      </c>
      <c r="C13658" t="s">
        <v>19</v>
      </c>
      <c r="D13658" t="s">
        <v>33</v>
      </c>
      <c r="E13658" t="s">
        <v>530</v>
      </c>
    </row>
    <row r="13659" spans="1:5" x14ac:dyDescent="0.25">
      <c r="A13659" t="s">
        <v>42839</v>
      </c>
      <c r="B13659" t="s">
        <v>20</v>
      </c>
      <c r="C13659" t="s">
        <v>19</v>
      </c>
      <c r="D13659" t="s">
        <v>33</v>
      </c>
      <c r="E13659" t="s">
        <v>530</v>
      </c>
    </row>
    <row r="13660" spans="1:5" x14ac:dyDescent="0.25">
      <c r="A13660" t="s">
        <v>42840</v>
      </c>
      <c r="B13660" t="s">
        <v>20</v>
      </c>
      <c r="C13660" t="s">
        <v>19</v>
      </c>
      <c r="D13660" t="s">
        <v>33</v>
      </c>
      <c r="E13660" t="s">
        <v>530</v>
      </c>
    </row>
    <row r="13661" spans="1:5" x14ac:dyDescent="0.25">
      <c r="A13661" t="s">
        <v>42841</v>
      </c>
      <c r="B13661" t="s">
        <v>20</v>
      </c>
      <c r="C13661" t="s">
        <v>19</v>
      </c>
      <c r="D13661" t="s">
        <v>33</v>
      </c>
      <c r="E13661" t="s">
        <v>562</v>
      </c>
    </row>
    <row r="13662" spans="1:5" x14ac:dyDescent="0.25">
      <c r="A13662" t="s">
        <v>42842</v>
      </c>
      <c r="B13662" t="s">
        <v>20</v>
      </c>
      <c r="C13662" t="s">
        <v>19</v>
      </c>
      <c r="D13662" t="s">
        <v>33</v>
      </c>
      <c r="E13662" t="s">
        <v>530</v>
      </c>
    </row>
    <row r="13663" spans="1:5" x14ac:dyDescent="0.25">
      <c r="A13663" t="s">
        <v>42843</v>
      </c>
      <c r="B13663" t="s">
        <v>20</v>
      </c>
      <c r="C13663" t="s">
        <v>19</v>
      </c>
      <c r="D13663" t="s">
        <v>33</v>
      </c>
      <c r="E13663" t="s">
        <v>533</v>
      </c>
    </row>
    <row r="13664" spans="1:5" x14ac:dyDescent="0.25">
      <c r="A13664" t="s">
        <v>42844</v>
      </c>
      <c r="B13664" t="s">
        <v>20</v>
      </c>
      <c r="C13664" t="s">
        <v>19</v>
      </c>
      <c r="D13664" t="s">
        <v>33</v>
      </c>
      <c r="E13664" t="s">
        <v>538</v>
      </c>
    </row>
    <row r="13665" spans="1:5" x14ac:dyDescent="0.25">
      <c r="A13665" t="s">
        <v>42845</v>
      </c>
      <c r="B13665" t="s">
        <v>20</v>
      </c>
      <c r="C13665" t="s">
        <v>19</v>
      </c>
      <c r="D13665" t="s">
        <v>33</v>
      </c>
      <c r="E13665" t="s">
        <v>538</v>
      </c>
    </row>
    <row r="13666" spans="1:5" x14ac:dyDescent="0.25">
      <c r="A13666" t="s">
        <v>42846</v>
      </c>
      <c r="B13666" t="s">
        <v>20</v>
      </c>
      <c r="C13666" t="s">
        <v>19</v>
      </c>
      <c r="D13666" t="s">
        <v>33</v>
      </c>
      <c r="E13666" t="s">
        <v>530</v>
      </c>
    </row>
    <row r="13667" spans="1:5" x14ac:dyDescent="0.25">
      <c r="A13667" t="s">
        <v>42847</v>
      </c>
      <c r="B13667" t="s">
        <v>20</v>
      </c>
      <c r="C13667" t="s">
        <v>19</v>
      </c>
      <c r="D13667" t="s">
        <v>33</v>
      </c>
      <c r="E13667" t="s">
        <v>530</v>
      </c>
    </row>
    <row r="13668" spans="1:5" x14ac:dyDescent="0.25">
      <c r="A13668" t="s">
        <v>42848</v>
      </c>
      <c r="B13668" t="s">
        <v>20</v>
      </c>
      <c r="C13668" t="s">
        <v>19</v>
      </c>
      <c r="D13668" t="s">
        <v>33</v>
      </c>
      <c r="E13668" t="s">
        <v>533</v>
      </c>
    </row>
    <row r="13669" spans="1:5" x14ac:dyDescent="0.25">
      <c r="A13669" t="s">
        <v>42849</v>
      </c>
      <c r="B13669" t="s">
        <v>20</v>
      </c>
      <c r="C13669" t="s">
        <v>19</v>
      </c>
      <c r="D13669" t="s">
        <v>33</v>
      </c>
      <c r="E13669" t="s">
        <v>530</v>
      </c>
    </row>
    <row r="13670" spans="1:5" x14ac:dyDescent="0.25">
      <c r="A13670" t="s">
        <v>42850</v>
      </c>
      <c r="B13670" t="s">
        <v>20</v>
      </c>
      <c r="C13670" t="s">
        <v>19</v>
      </c>
      <c r="D13670" t="s">
        <v>33</v>
      </c>
      <c r="E13670" t="s">
        <v>533</v>
      </c>
    </row>
    <row r="13671" spans="1:5" x14ac:dyDescent="0.25">
      <c r="A13671" t="s">
        <v>42851</v>
      </c>
      <c r="B13671" t="s">
        <v>20</v>
      </c>
      <c r="C13671" t="s">
        <v>19</v>
      </c>
      <c r="D13671" t="s">
        <v>33</v>
      </c>
      <c r="E13671" t="s">
        <v>538</v>
      </c>
    </row>
    <row r="13672" spans="1:5" x14ac:dyDescent="0.25">
      <c r="A13672" t="s">
        <v>42852</v>
      </c>
      <c r="B13672" t="s">
        <v>20</v>
      </c>
      <c r="C13672" t="s">
        <v>19</v>
      </c>
      <c r="D13672" t="s">
        <v>33</v>
      </c>
      <c r="E13672" t="s">
        <v>533</v>
      </c>
    </row>
    <row r="13673" spans="1:5" x14ac:dyDescent="0.25">
      <c r="A13673" t="s">
        <v>42853</v>
      </c>
      <c r="B13673" t="s">
        <v>20</v>
      </c>
      <c r="C13673" t="s">
        <v>19</v>
      </c>
      <c r="D13673" t="s">
        <v>33</v>
      </c>
      <c r="E13673" t="s">
        <v>562</v>
      </c>
    </row>
    <row r="13674" spans="1:5" x14ac:dyDescent="0.25">
      <c r="A13674" t="s">
        <v>42854</v>
      </c>
      <c r="B13674" t="s">
        <v>20</v>
      </c>
      <c r="C13674" t="s">
        <v>19</v>
      </c>
      <c r="D13674" t="s">
        <v>33</v>
      </c>
      <c r="E13674" t="s">
        <v>533</v>
      </c>
    </row>
    <row r="13675" spans="1:5" x14ac:dyDescent="0.25">
      <c r="A13675" t="s">
        <v>42855</v>
      </c>
      <c r="B13675" t="s">
        <v>20</v>
      </c>
      <c r="C13675" t="s">
        <v>19</v>
      </c>
      <c r="D13675" t="s">
        <v>33</v>
      </c>
      <c r="E13675" t="s">
        <v>533</v>
      </c>
    </row>
    <row r="13676" spans="1:5" x14ac:dyDescent="0.25">
      <c r="A13676" t="s">
        <v>42856</v>
      </c>
      <c r="B13676" t="s">
        <v>20</v>
      </c>
      <c r="C13676" t="s">
        <v>19</v>
      </c>
      <c r="D13676" t="s">
        <v>33</v>
      </c>
      <c r="E13676" t="s">
        <v>533</v>
      </c>
    </row>
    <row r="13677" spans="1:5" x14ac:dyDescent="0.25">
      <c r="A13677" t="s">
        <v>42857</v>
      </c>
      <c r="B13677" t="s">
        <v>20</v>
      </c>
      <c r="C13677" t="s">
        <v>19</v>
      </c>
      <c r="D13677" t="s">
        <v>33</v>
      </c>
      <c r="E13677" t="s">
        <v>538</v>
      </c>
    </row>
    <row r="13678" spans="1:5" x14ac:dyDescent="0.25">
      <c r="A13678" t="s">
        <v>42858</v>
      </c>
      <c r="B13678" t="s">
        <v>20</v>
      </c>
      <c r="C13678" t="s">
        <v>19</v>
      </c>
      <c r="D13678" t="s">
        <v>33</v>
      </c>
      <c r="E13678" t="s">
        <v>530</v>
      </c>
    </row>
    <row r="13679" spans="1:5" x14ac:dyDescent="0.25">
      <c r="A13679" t="s">
        <v>42859</v>
      </c>
      <c r="B13679" t="s">
        <v>20</v>
      </c>
      <c r="C13679" t="s">
        <v>19</v>
      </c>
      <c r="D13679" t="s">
        <v>33</v>
      </c>
      <c r="E13679" t="s">
        <v>530</v>
      </c>
    </row>
    <row r="13680" spans="1:5" x14ac:dyDescent="0.25">
      <c r="A13680" t="s">
        <v>42860</v>
      </c>
      <c r="B13680" t="s">
        <v>20</v>
      </c>
      <c r="C13680" t="s">
        <v>19</v>
      </c>
      <c r="D13680" t="s">
        <v>33</v>
      </c>
      <c r="E13680" t="s">
        <v>533</v>
      </c>
    </row>
    <row r="13681" spans="1:5" x14ac:dyDescent="0.25">
      <c r="A13681" t="s">
        <v>42861</v>
      </c>
      <c r="B13681" t="s">
        <v>20</v>
      </c>
      <c r="C13681" t="s">
        <v>19</v>
      </c>
      <c r="D13681" t="s">
        <v>33</v>
      </c>
      <c r="E13681" t="s">
        <v>533</v>
      </c>
    </row>
    <row r="13682" spans="1:5" x14ac:dyDescent="0.25">
      <c r="A13682" t="s">
        <v>42862</v>
      </c>
      <c r="B13682" t="s">
        <v>20</v>
      </c>
      <c r="C13682" t="s">
        <v>19</v>
      </c>
      <c r="D13682" t="s">
        <v>33</v>
      </c>
      <c r="E13682" t="s">
        <v>530</v>
      </c>
    </row>
    <row r="13683" spans="1:5" x14ac:dyDescent="0.25">
      <c r="A13683" t="s">
        <v>42863</v>
      </c>
      <c r="B13683" t="s">
        <v>20</v>
      </c>
      <c r="C13683" t="s">
        <v>19</v>
      </c>
      <c r="D13683" t="s">
        <v>33</v>
      </c>
      <c r="E13683" t="s">
        <v>530</v>
      </c>
    </row>
    <row r="13684" spans="1:5" x14ac:dyDescent="0.25">
      <c r="A13684" t="s">
        <v>42864</v>
      </c>
      <c r="B13684" t="s">
        <v>20</v>
      </c>
      <c r="C13684" t="s">
        <v>19</v>
      </c>
      <c r="D13684" t="s">
        <v>33</v>
      </c>
      <c r="E13684" t="s">
        <v>533</v>
      </c>
    </row>
    <row r="13685" spans="1:5" x14ac:dyDescent="0.25">
      <c r="A13685" t="s">
        <v>42865</v>
      </c>
      <c r="B13685" t="s">
        <v>20</v>
      </c>
      <c r="C13685" t="s">
        <v>19</v>
      </c>
      <c r="D13685" t="s">
        <v>33</v>
      </c>
      <c r="E13685" t="s">
        <v>585</v>
      </c>
    </row>
    <row r="13686" spans="1:5" x14ac:dyDescent="0.25">
      <c r="A13686" t="s">
        <v>42866</v>
      </c>
      <c r="B13686" t="s">
        <v>20</v>
      </c>
      <c r="C13686" t="s">
        <v>19</v>
      </c>
      <c r="D13686" t="s">
        <v>33</v>
      </c>
      <c r="E13686" t="s">
        <v>530</v>
      </c>
    </row>
    <row r="13687" spans="1:5" x14ac:dyDescent="0.25">
      <c r="A13687" t="s">
        <v>42867</v>
      </c>
      <c r="B13687" t="s">
        <v>20</v>
      </c>
      <c r="C13687" t="s">
        <v>19</v>
      </c>
      <c r="D13687" t="s">
        <v>33</v>
      </c>
      <c r="E13687" t="s">
        <v>530</v>
      </c>
    </row>
    <row r="13688" spans="1:5" x14ac:dyDescent="0.25">
      <c r="A13688" t="s">
        <v>42868</v>
      </c>
      <c r="B13688" t="s">
        <v>20</v>
      </c>
      <c r="C13688" t="s">
        <v>19</v>
      </c>
      <c r="D13688" t="s">
        <v>33</v>
      </c>
      <c r="E13688" t="s">
        <v>530</v>
      </c>
    </row>
    <row r="13689" spans="1:5" x14ac:dyDescent="0.25">
      <c r="A13689" t="s">
        <v>42869</v>
      </c>
      <c r="B13689" t="s">
        <v>20</v>
      </c>
      <c r="C13689" t="s">
        <v>19</v>
      </c>
      <c r="D13689" t="s">
        <v>33</v>
      </c>
      <c r="E13689" t="s">
        <v>533</v>
      </c>
    </row>
    <row r="13690" spans="1:5" x14ac:dyDescent="0.25">
      <c r="A13690" t="s">
        <v>42870</v>
      </c>
      <c r="B13690" t="s">
        <v>20</v>
      </c>
      <c r="C13690" t="s">
        <v>19</v>
      </c>
      <c r="D13690" t="s">
        <v>33</v>
      </c>
      <c r="E13690" t="s">
        <v>530</v>
      </c>
    </row>
    <row r="13691" spans="1:5" x14ac:dyDescent="0.25">
      <c r="A13691" t="s">
        <v>42871</v>
      </c>
      <c r="B13691" t="s">
        <v>20</v>
      </c>
      <c r="C13691" t="s">
        <v>19</v>
      </c>
      <c r="D13691" t="s">
        <v>33</v>
      </c>
      <c r="E13691" t="s">
        <v>530</v>
      </c>
    </row>
    <row r="13692" spans="1:5" x14ac:dyDescent="0.25">
      <c r="A13692" t="s">
        <v>42872</v>
      </c>
      <c r="B13692" t="s">
        <v>20</v>
      </c>
      <c r="C13692" t="s">
        <v>19</v>
      </c>
      <c r="D13692" t="s">
        <v>33</v>
      </c>
      <c r="E13692" t="s">
        <v>533</v>
      </c>
    </row>
    <row r="13693" spans="1:5" x14ac:dyDescent="0.25">
      <c r="A13693" t="s">
        <v>42873</v>
      </c>
      <c r="B13693" t="s">
        <v>20</v>
      </c>
      <c r="C13693" t="s">
        <v>19</v>
      </c>
      <c r="D13693" t="s">
        <v>33</v>
      </c>
      <c r="E13693" t="s">
        <v>530</v>
      </c>
    </row>
    <row r="13694" spans="1:5" x14ac:dyDescent="0.25">
      <c r="A13694" t="s">
        <v>42874</v>
      </c>
      <c r="B13694" t="s">
        <v>20</v>
      </c>
      <c r="C13694" t="s">
        <v>19</v>
      </c>
      <c r="D13694" t="s">
        <v>33</v>
      </c>
      <c r="E13694" t="s">
        <v>530</v>
      </c>
    </row>
    <row r="13695" spans="1:5" x14ac:dyDescent="0.25">
      <c r="A13695" t="s">
        <v>42875</v>
      </c>
      <c r="B13695" t="s">
        <v>20</v>
      </c>
      <c r="C13695" t="s">
        <v>19</v>
      </c>
      <c r="D13695" t="s">
        <v>33</v>
      </c>
      <c r="E13695" t="s">
        <v>562</v>
      </c>
    </row>
    <row r="13696" spans="1:5" x14ac:dyDescent="0.25">
      <c r="A13696" t="s">
        <v>42876</v>
      </c>
      <c r="B13696" t="s">
        <v>20</v>
      </c>
      <c r="C13696" t="s">
        <v>19</v>
      </c>
      <c r="D13696" t="s">
        <v>33</v>
      </c>
      <c r="E13696" t="s">
        <v>530</v>
      </c>
    </row>
    <row r="13697" spans="1:5" x14ac:dyDescent="0.25">
      <c r="A13697" t="s">
        <v>42877</v>
      </c>
      <c r="B13697" t="s">
        <v>20</v>
      </c>
      <c r="C13697" t="s">
        <v>19</v>
      </c>
      <c r="D13697" t="s">
        <v>33</v>
      </c>
      <c r="E13697" t="s">
        <v>595</v>
      </c>
    </row>
    <row r="13698" spans="1:5" x14ac:dyDescent="0.25">
      <c r="A13698" t="s">
        <v>42878</v>
      </c>
      <c r="B13698" t="s">
        <v>20</v>
      </c>
      <c r="C13698" t="s">
        <v>19</v>
      </c>
      <c r="D13698" t="s">
        <v>33</v>
      </c>
      <c r="E13698" t="s">
        <v>530</v>
      </c>
    </row>
    <row r="13699" spans="1:5" x14ac:dyDescent="0.25">
      <c r="A13699" t="s">
        <v>42879</v>
      </c>
      <c r="B13699" t="s">
        <v>20</v>
      </c>
      <c r="C13699" t="s">
        <v>19</v>
      </c>
      <c r="D13699" t="s">
        <v>33</v>
      </c>
      <c r="E13699" t="s">
        <v>562</v>
      </c>
    </row>
    <row r="13700" spans="1:5" x14ac:dyDescent="0.25">
      <c r="A13700" t="s">
        <v>42880</v>
      </c>
      <c r="B13700" t="s">
        <v>20</v>
      </c>
      <c r="C13700" t="s">
        <v>19</v>
      </c>
      <c r="D13700" t="s">
        <v>33</v>
      </c>
      <c r="E13700" t="s">
        <v>530</v>
      </c>
    </row>
    <row r="13701" spans="1:5" x14ac:dyDescent="0.25">
      <c r="A13701" t="s">
        <v>42881</v>
      </c>
      <c r="B13701" t="s">
        <v>20</v>
      </c>
      <c r="C13701" t="s">
        <v>19</v>
      </c>
      <c r="D13701" t="s">
        <v>33</v>
      </c>
      <c r="E13701" t="s">
        <v>533</v>
      </c>
    </row>
    <row r="13702" spans="1:5" x14ac:dyDescent="0.25">
      <c r="A13702" t="s">
        <v>42882</v>
      </c>
      <c r="B13702" t="s">
        <v>20</v>
      </c>
      <c r="C13702" t="s">
        <v>19</v>
      </c>
      <c r="D13702" t="s">
        <v>33</v>
      </c>
      <c r="E13702" t="s">
        <v>530</v>
      </c>
    </row>
    <row r="13703" spans="1:5" x14ac:dyDescent="0.25">
      <c r="A13703" t="s">
        <v>42883</v>
      </c>
      <c r="B13703" t="s">
        <v>20</v>
      </c>
      <c r="C13703" t="s">
        <v>19</v>
      </c>
      <c r="D13703" t="s">
        <v>33</v>
      </c>
      <c r="E13703" t="s">
        <v>530</v>
      </c>
    </row>
    <row r="13704" spans="1:5" x14ac:dyDescent="0.25">
      <c r="A13704" t="s">
        <v>42884</v>
      </c>
      <c r="B13704" t="s">
        <v>20</v>
      </c>
      <c r="C13704" t="s">
        <v>19</v>
      </c>
      <c r="D13704" t="s">
        <v>33</v>
      </c>
      <c r="E13704" t="s">
        <v>530</v>
      </c>
    </row>
    <row r="13705" spans="1:5" x14ac:dyDescent="0.25">
      <c r="A13705" t="s">
        <v>42885</v>
      </c>
      <c r="B13705" t="s">
        <v>20</v>
      </c>
      <c r="C13705" t="s">
        <v>19</v>
      </c>
      <c r="D13705" t="s">
        <v>33</v>
      </c>
      <c r="E13705" t="s">
        <v>530</v>
      </c>
    </row>
    <row r="13706" spans="1:5" x14ac:dyDescent="0.25">
      <c r="A13706" t="s">
        <v>42886</v>
      </c>
      <c r="B13706" t="s">
        <v>20</v>
      </c>
      <c r="C13706" t="s">
        <v>19</v>
      </c>
      <c r="D13706" t="s">
        <v>33</v>
      </c>
      <c r="E13706" t="s">
        <v>553</v>
      </c>
    </row>
    <row r="13707" spans="1:5" x14ac:dyDescent="0.25">
      <c r="A13707" t="s">
        <v>42887</v>
      </c>
      <c r="B13707" t="s">
        <v>20</v>
      </c>
      <c r="C13707" t="s">
        <v>19</v>
      </c>
      <c r="D13707" t="s">
        <v>33</v>
      </c>
      <c r="E13707" t="s">
        <v>553</v>
      </c>
    </row>
    <row r="13708" spans="1:5" x14ac:dyDescent="0.25">
      <c r="A13708" t="s">
        <v>42888</v>
      </c>
      <c r="B13708" t="s">
        <v>20</v>
      </c>
      <c r="C13708" t="s">
        <v>19</v>
      </c>
      <c r="D13708" t="s">
        <v>33</v>
      </c>
      <c r="E13708" t="s">
        <v>553</v>
      </c>
    </row>
    <row r="13709" spans="1:5" x14ac:dyDescent="0.25">
      <c r="A13709" t="s">
        <v>42889</v>
      </c>
      <c r="B13709" t="s">
        <v>20</v>
      </c>
      <c r="C13709" t="s">
        <v>19</v>
      </c>
      <c r="D13709" t="s">
        <v>33</v>
      </c>
      <c r="E13709" t="s">
        <v>533</v>
      </c>
    </row>
    <row r="13710" spans="1:5" x14ac:dyDescent="0.25">
      <c r="A13710" t="s">
        <v>42890</v>
      </c>
      <c r="B13710" t="s">
        <v>20</v>
      </c>
      <c r="C13710" t="s">
        <v>19</v>
      </c>
      <c r="D13710" t="s">
        <v>33</v>
      </c>
      <c r="E13710" t="s">
        <v>530</v>
      </c>
    </row>
    <row r="13711" spans="1:5" x14ac:dyDescent="0.25">
      <c r="A13711" t="s">
        <v>42891</v>
      </c>
      <c r="B13711" t="s">
        <v>20</v>
      </c>
      <c r="C13711" t="s">
        <v>19</v>
      </c>
      <c r="D13711" t="s">
        <v>33</v>
      </c>
      <c r="E13711" t="s">
        <v>533</v>
      </c>
    </row>
    <row r="13712" spans="1:5" x14ac:dyDescent="0.25">
      <c r="A13712" t="s">
        <v>42892</v>
      </c>
      <c r="B13712" t="s">
        <v>20</v>
      </c>
      <c r="C13712" t="s">
        <v>19</v>
      </c>
      <c r="D13712" t="s">
        <v>33</v>
      </c>
      <c r="E13712" t="s">
        <v>530</v>
      </c>
    </row>
    <row r="13713" spans="1:5" x14ac:dyDescent="0.25">
      <c r="A13713" t="s">
        <v>42893</v>
      </c>
      <c r="B13713" t="s">
        <v>20</v>
      </c>
      <c r="C13713" t="s">
        <v>19</v>
      </c>
      <c r="D13713" t="s">
        <v>33</v>
      </c>
      <c r="E13713" t="s">
        <v>533</v>
      </c>
    </row>
    <row r="13714" spans="1:5" x14ac:dyDescent="0.25">
      <c r="A13714" t="s">
        <v>42894</v>
      </c>
      <c r="B13714" t="s">
        <v>20</v>
      </c>
      <c r="C13714" t="s">
        <v>19</v>
      </c>
      <c r="D13714" t="s">
        <v>33</v>
      </c>
      <c r="E13714" t="s">
        <v>530</v>
      </c>
    </row>
    <row r="13715" spans="1:5" x14ac:dyDescent="0.25">
      <c r="A13715" t="s">
        <v>44447</v>
      </c>
      <c r="B13715" t="s">
        <v>20</v>
      </c>
      <c r="C13715" t="s">
        <v>19</v>
      </c>
      <c r="D13715" t="s">
        <v>33</v>
      </c>
      <c r="E13715" t="s">
        <v>502</v>
      </c>
    </row>
    <row r="13716" spans="1:5" x14ac:dyDescent="0.25">
      <c r="A13716" t="s">
        <v>42895</v>
      </c>
      <c r="B13716" t="s">
        <v>20</v>
      </c>
      <c r="C13716" t="s">
        <v>19</v>
      </c>
      <c r="D13716" t="s">
        <v>33</v>
      </c>
      <c r="E13716" t="s">
        <v>530</v>
      </c>
    </row>
    <row r="13717" spans="1:5" x14ac:dyDescent="0.25">
      <c r="A13717" t="s">
        <v>42896</v>
      </c>
      <c r="B13717" t="s">
        <v>20</v>
      </c>
      <c r="C13717" t="s">
        <v>19</v>
      </c>
      <c r="D13717" t="s">
        <v>33</v>
      </c>
      <c r="E13717" t="s">
        <v>530</v>
      </c>
    </row>
    <row r="13718" spans="1:5" x14ac:dyDescent="0.25">
      <c r="A13718" t="s">
        <v>42897</v>
      </c>
      <c r="B13718" t="s">
        <v>20</v>
      </c>
      <c r="C13718" t="s">
        <v>19</v>
      </c>
      <c r="D13718" t="s">
        <v>33</v>
      </c>
      <c r="E13718" t="s">
        <v>553</v>
      </c>
    </row>
    <row r="13719" spans="1:5" x14ac:dyDescent="0.25">
      <c r="A13719" t="s">
        <v>42898</v>
      </c>
      <c r="B13719" t="s">
        <v>20</v>
      </c>
      <c r="C13719" t="s">
        <v>19</v>
      </c>
      <c r="D13719" t="s">
        <v>33</v>
      </c>
      <c r="E13719" t="s">
        <v>533</v>
      </c>
    </row>
    <row r="13720" spans="1:5" x14ac:dyDescent="0.25">
      <c r="A13720" t="s">
        <v>42899</v>
      </c>
      <c r="B13720" t="s">
        <v>20</v>
      </c>
      <c r="C13720" t="s">
        <v>19</v>
      </c>
      <c r="D13720" t="s">
        <v>33</v>
      </c>
      <c r="E13720" t="s">
        <v>553</v>
      </c>
    </row>
    <row r="13721" spans="1:5" x14ac:dyDescent="0.25">
      <c r="A13721" t="s">
        <v>42900</v>
      </c>
      <c r="B13721" t="s">
        <v>20</v>
      </c>
      <c r="C13721" t="s">
        <v>19</v>
      </c>
      <c r="D13721" t="s">
        <v>33</v>
      </c>
      <c r="E13721" t="s">
        <v>553</v>
      </c>
    </row>
    <row r="13722" spans="1:5" x14ac:dyDescent="0.25">
      <c r="A13722" t="s">
        <v>42901</v>
      </c>
      <c r="B13722" t="s">
        <v>20</v>
      </c>
      <c r="C13722" t="s">
        <v>19</v>
      </c>
      <c r="D13722" t="s">
        <v>33</v>
      </c>
      <c r="E13722" t="s">
        <v>547</v>
      </c>
    </row>
    <row r="13723" spans="1:5" x14ac:dyDescent="0.25">
      <c r="A13723" t="s">
        <v>42902</v>
      </c>
      <c r="B13723" t="s">
        <v>20</v>
      </c>
      <c r="C13723" t="s">
        <v>19</v>
      </c>
      <c r="D13723" t="s">
        <v>33</v>
      </c>
      <c r="E13723" t="s">
        <v>553</v>
      </c>
    </row>
    <row r="13724" spans="1:5" x14ac:dyDescent="0.25">
      <c r="A13724" t="s">
        <v>42903</v>
      </c>
      <c r="B13724" t="s">
        <v>20</v>
      </c>
      <c r="C13724" t="s">
        <v>19</v>
      </c>
      <c r="D13724" t="s">
        <v>33</v>
      </c>
      <c r="E13724" t="s">
        <v>530</v>
      </c>
    </row>
    <row r="13725" spans="1:5" x14ac:dyDescent="0.25">
      <c r="A13725" t="s">
        <v>42904</v>
      </c>
      <c r="B13725" t="s">
        <v>20</v>
      </c>
      <c r="C13725" t="s">
        <v>19</v>
      </c>
      <c r="D13725" t="s">
        <v>33</v>
      </c>
      <c r="E13725" t="s">
        <v>533</v>
      </c>
    </row>
    <row r="13726" spans="1:5" x14ac:dyDescent="0.25">
      <c r="A13726" t="s">
        <v>42905</v>
      </c>
      <c r="B13726" t="s">
        <v>20</v>
      </c>
      <c r="C13726" t="s">
        <v>19</v>
      </c>
      <c r="D13726" t="s">
        <v>33</v>
      </c>
      <c r="E13726" t="s">
        <v>533</v>
      </c>
    </row>
    <row r="13727" spans="1:5" x14ac:dyDescent="0.25">
      <c r="A13727" t="s">
        <v>42906</v>
      </c>
      <c r="B13727" t="s">
        <v>20</v>
      </c>
      <c r="C13727" t="s">
        <v>19</v>
      </c>
      <c r="D13727" t="s">
        <v>65</v>
      </c>
      <c r="E13727" t="s">
        <v>533</v>
      </c>
    </row>
    <row r="13728" spans="1:5" x14ac:dyDescent="0.25">
      <c r="A13728" t="s">
        <v>42907</v>
      </c>
      <c r="B13728" t="s">
        <v>20</v>
      </c>
      <c r="C13728" t="s">
        <v>19</v>
      </c>
      <c r="D13728" t="s">
        <v>33</v>
      </c>
      <c r="E13728" t="s">
        <v>530</v>
      </c>
    </row>
    <row r="13729" spans="1:5" x14ac:dyDescent="0.25">
      <c r="A13729" t="s">
        <v>42908</v>
      </c>
      <c r="B13729" t="s">
        <v>20</v>
      </c>
      <c r="C13729" t="s">
        <v>19</v>
      </c>
      <c r="D13729" t="s">
        <v>33</v>
      </c>
      <c r="E13729" t="s">
        <v>533</v>
      </c>
    </row>
    <row r="13730" spans="1:5" x14ac:dyDescent="0.25">
      <c r="A13730" t="s">
        <v>42909</v>
      </c>
      <c r="B13730" t="s">
        <v>20</v>
      </c>
      <c r="C13730" t="s">
        <v>19</v>
      </c>
      <c r="D13730" t="s">
        <v>33</v>
      </c>
      <c r="E13730" t="s">
        <v>562</v>
      </c>
    </row>
    <row r="13731" spans="1:5" x14ac:dyDescent="0.25">
      <c r="A13731" t="s">
        <v>42910</v>
      </c>
      <c r="B13731" t="s">
        <v>20</v>
      </c>
      <c r="C13731" t="s">
        <v>19</v>
      </c>
      <c r="D13731" t="s">
        <v>33</v>
      </c>
      <c r="E13731" t="s">
        <v>530</v>
      </c>
    </row>
    <row r="13732" spans="1:5" x14ac:dyDescent="0.25">
      <c r="A13732" t="s">
        <v>42911</v>
      </c>
      <c r="B13732" t="s">
        <v>20</v>
      </c>
      <c r="C13732" t="s">
        <v>19</v>
      </c>
      <c r="D13732" t="s">
        <v>33</v>
      </c>
      <c r="E13732" t="s">
        <v>530</v>
      </c>
    </row>
    <row r="13733" spans="1:5" x14ac:dyDescent="0.25">
      <c r="A13733" t="s">
        <v>42912</v>
      </c>
      <c r="B13733" t="s">
        <v>20</v>
      </c>
      <c r="C13733" t="s">
        <v>19</v>
      </c>
      <c r="D13733" t="s">
        <v>33</v>
      </c>
      <c r="E13733" t="s">
        <v>530</v>
      </c>
    </row>
    <row r="13734" spans="1:5" x14ac:dyDescent="0.25">
      <c r="A13734" t="s">
        <v>42913</v>
      </c>
      <c r="B13734" t="s">
        <v>20</v>
      </c>
      <c r="C13734" t="s">
        <v>19</v>
      </c>
      <c r="D13734" t="s">
        <v>33</v>
      </c>
      <c r="E13734" t="s">
        <v>595</v>
      </c>
    </row>
    <row r="13735" spans="1:5" x14ac:dyDescent="0.25">
      <c r="A13735" t="s">
        <v>42914</v>
      </c>
      <c r="B13735" t="s">
        <v>20</v>
      </c>
      <c r="C13735" t="s">
        <v>19</v>
      </c>
      <c r="D13735" t="s">
        <v>33</v>
      </c>
      <c r="E13735" t="s">
        <v>533</v>
      </c>
    </row>
    <row r="13736" spans="1:5" x14ac:dyDescent="0.25">
      <c r="A13736" t="s">
        <v>42915</v>
      </c>
      <c r="B13736" t="s">
        <v>20</v>
      </c>
      <c r="C13736" t="s">
        <v>19</v>
      </c>
      <c r="D13736" t="s">
        <v>33</v>
      </c>
      <c r="E13736" t="s">
        <v>530</v>
      </c>
    </row>
    <row r="13737" spans="1:5" x14ac:dyDescent="0.25">
      <c r="A13737" t="s">
        <v>42916</v>
      </c>
      <c r="B13737" t="s">
        <v>20</v>
      </c>
      <c r="C13737" t="s">
        <v>19</v>
      </c>
      <c r="D13737" t="s">
        <v>33</v>
      </c>
      <c r="E13737" t="s">
        <v>533</v>
      </c>
    </row>
    <row r="13738" spans="1:5" x14ac:dyDescent="0.25">
      <c r="A13738" t="s">
        <v>42917</v>
      </c>
      <c r="B13738" t="s">
        <v>20</v>
      </c>
      <c r="C13738" t="s">
        <v>19</v>
      </c>
      <c r="D13738" t="s">
        <v>33</v>
      </c>
      <c r="E13738" t="s">
        <v>530</v>
      </c>
    </row>
    <row r="13739" spans="1:5" x14ac:dyDescent="0.25">
      <c r="A13739" t="s">
        <v>42918</v>
      </c>
      <c r="B13739" t="s">
        <v>20</v>
      </c>
      <c r="C13739" t="s">
        <v>19</v>
      </c>
      <c r="D13739" t="s">
        <v>33</v>
      </c>
      <c r="E13739" t="s">
        <v>533</v>
      </c>
    </row>
    <row r="13740" spans="1:5" x14ac:dyDescent="0.25">
      <c r="A13740" t="s">
        <v>42919</v>
      </c>
      <c r="B13740" t="s">
        <v>20</v>
      </c>
      <c r="C13740" t="s">
        <v>19</v>
      </c>
      <c r="D13740" t="s">
        <v>33</v>
      </c>
      <c r="E13740" t="s">
        <v>533</v>
      </c>
    </row>
    <row r="13741" spans="1:5" x14ac:dyDescent="0.25">
      <c r="A13741" t="s">
        <v>42920</v>
      </c>
      <c r="B13741" t="s">
        <v>20</v>
      </c>
      <c r="C13741" t="s">
        <v>19</v>
      </c>
      <c r="D13741" t="s">
        <v>33</v>
      </c>
      <c r="E13741" t="s">
        <v>530</v>
      </c>
    </row>
    <row r="13742" spans="1:5" x14ac:dyDescent="0.25">
      <c r="A13742" t="s">
        <v>42921</v>
      </c>
      <c r="B13742" t="s">
        <v>20</v>
      </c>
      <c r="C13742" t="s">
        <v>19</v>
      </c>
      <c r="D13742" t="s">
        <v>33</v>
      </c>
      <c r="E13742" t="s">
        <v>533</v>
      </c>
    </row>
    <row r="13743" spans="1:5" x14ac:dyDescent="0.25">
      <c r="A13743" t="s">
        <v>42922</v>
      </c>
      <c r="B13743" t="s">
        <v>20</v>
      </c>
      <c r="C13743" t="s">
        <v>19</v>
      </c>
      <c r="D13743" t="s">
        <v>33</v>
      </c>
      <c r="E13743" t="s">
        <v>821</v>
      </c>
    </row>
    <row r="13744" spans="1:5" x14ac:dyDescent="0.25">
      <c r="A13744" t="s">
        <v>42923</v>
      </c>
      <c r="B13744" t="s">
        <v>20</v>
      </c>
      <c r="C13744" t="s">
        <v>19</v>
      </c>
      <c r="D13744" t="s">
        <v>33</v>
      </c>
      <c r="E13744" t="s">
        <v>538</v>
      </c>
    </row>
    <row r="13745" spans="1:5" x14ac:dyDescent="0.25">
      <c r="A13745" t="s">
        <v>42924</v>
      </c>
      <c r="B13745" t="s">
        <v>20</v>
      </c>
      <c r="C13745" t="s">
        <v>19</v>
      </c>
      <c r="D13745" t="s">
        <v>33</v>
      </c>
      <c r="E13745" t="s">
        <v>530</v>
      </c>
    </row>
    <row r="13746" spans="1:5" x14ac:dyDescent="0.25">
      <c r="A13746" t="s">
        <v>42925</v>
      </c>
      <c r="B13746" t="s">
        <v>20</v>
      </c>
      <c r="C13746" t="s">
        <v>19</v>
      </c>
      <c r="D13746" t="s">
        <v>33</v>
      </c>
      <c r="E13746" t="s">
        <v>706</v>
      </c>
    </row>
    <row r="13747" spans="1:5" x14ac:dyDescent="0.25">
      <c r="A13747" t="s">
        <v>42926</v>
      </c>
      <c r="B13747" t="s">
        <v>20</v>
      </c>
      <c r="C13747" t="s">
        <v>19</v>
      </c>
      <c r="D13747" t="s">
        <v>33</v>
      </c>
      <c r="E13747" t="s">
        <v>533</v>
      </c>
    </row>
    <row r="13748" spans="1:5" x14ac:dyDescent="0.25">
      <c r="A13748" t="s">
        <v>42927</v>
      </c>
      <c r="B13748" t="s">
        <v>20</v>
      </c>
      <c r="C13748" t="s">
        <v>19</v>
      </c>
      <c r="D13748" t="s">
        <v>33</v>
      </c>
      <c r="E13748" t="s">
        <v>530</v>
      </c>
    </row>
    <row r="13749" spans="1:5" x14ac:dyDescent="0.25">
      <c r="A13749" t="s">
        <v>42928</v>
      </c>
      <c r="B13749" t="s">
        <v>20</v>
      </c>
      <c r="C13749" t="s">
        <v>19</v>
      </c>
      <c r="D13749" t="s">
        <v>33</v>
      </c>
      <c r="E13749" t="s">
        <v>533</v>
      </c>
    </row>
    <row r="13750" spans="1:5" x14ac:dyDescent="0.25">
      <c r="A13750" t="s">
        <v>44448</v>
      </c>
      <c r="B13750" t="s">
        <v>20</v>
      </c>
      <c r="C13750" t="s">
        <v>19</v>
      </c>
      <c r="D13750" t="s">
        <v>69</v>
      </c>
      <c r="E13750" t="s">
        <v>533</v>
      </c>
    </row>
    <row r="13751" spans="1:5" x14ac:dyDescent="0.25">
      <c r="A13751" t="s">
        <v>42929</v>
      </c>
      <c r="B13751" t="s">
        <v>20</v>
      </c>
      <c r="C13751" t="s">
        <v>19</v>
      </c>
      <c r="D13751" t="s">
        <v>33</v>
      </c>
      <c r="E13751" t="s">
        <v>538</v>
      </c>
    </row>
    <row r="13752" spans="1:5" x14ac:dyDescent="0.25">
      <c r="A13752" t="s">
        <v>42930</v>
      </c>
      <c r="B13752" t="s">
        <v>20</v>
      </c>
      <c r="C13752" t="s">
        <v>19</v>
      </c>
      <c r="D13752" t="s">
        <v>33</v>
      </c>
      <c r="E13752" t="s">
        <v>533</v>
      </c>
    </row>
    <row r="13753" spans="1:5" x14ac:dyDescent="0.25">
      <c r="A13753" t="s">
        <v>42931</v>
      </c>
      <c r="B13753" t="s">
        <v>20</v>
      </c>
      <c r="C13753" t="s">
        <v>19</v>
      </c>
      <c r="D13753" t="s">
        <v>33</v>
      </c>
      <c r="E13753" t="s">
        <v>533</v>
      </c>
    </row>
    <row r="13754" spans="1:5" x14ac:dyDescent="0.25">
      <c r="A13754" t="s">
        <v>42932</v>
      </c>
      <c r="B13754" t="s">
        <v>20</v>
      </c>
      <c r="C13754" t="s">
        <v>19</v>
      </c>
      <c r="D13754" t="s">
        <v>33</v>
      </c>
      <c r="E13754" t="s">
        <v>530</v>
      </c>
    </row>
    <row r="13755" spans="1:5" x14ac:dyDescent="0.25">
      <c r="A13755" t="s">
        <v>42933</v>
      </c>
      <c r="B13755" t="s">
        <v>20</v>
      </c>
      <c r="C13755" t="s">
        <v>19</v>
      </c>
      <c r="D13755" t="s">
        <v>33</v>
      </c>
      <c r="E13755" t="s">
        <v>533</v>
      </c>
    </row>
    <row r="13756" spans="1:5" x14ac:dyDescent="0.25">
      <c r="A13756" t="s">
        <v>42934</v>
      </c>
      <c r="B13756" t="s">
        <v>20</v>
      </c>
      <c r="C13756" t="s">
        <v>19</v>
      </c>
      <c r="D13756" t="s">
        <v>33</v>
      </c>
      <c r="E13756" t="s">
        <v>533</v>
      </c>
    </row>
    <row r="13757" spans="1:5" x14ac:dyDescent="0.25">
      <c r="A13757" t="s">
        <v>42935</v>
      </c>
      <c r="B13757" t="s">
        <v>20</v>
      </c>
      <c r="C13757" t="s">
        <v>19</v>
      </c>
      <c r="D13757" t="s">
        <v>33</v>
      </c>
      <c r="E13757" t="s">
        <v>533</v>
      </c>
    </row>
    <row r="13758" spans="1:5" x14ac:dyDescent="0.25">
      <c r="A13758" t="s">
        <v>42936</v>
      </c>
      <c r="B13758" t="s">
        <v>20</v>
      </c>
      <c r="C13758" t="s">
        <v>19</v>
      </c>
      <c r="D13758" t="s">
        <v>33</v>
      </c>
      <c r="E13758" t="s">
        <v>533</v>
      </c>
    </row>
    <row r="13759" spans="1:5" x14ac:dyDescent="0.25">
      <c r="A13759" t="s">
        <v>42937</v>
      </c>
      <c r="B13759" t="s">
        <v>20</v>
      </c>
      <c r="C13759" t="s">
        <v>19</v>
      </c>
      <c r="D13759" t="s">
        <v>33</v>
      </c>
      <c r="E13759" t="s">
        <v>533</v>
      </c>
    </row>
    <row r="13760" spans="1:5" x14ac:dyDescent="0.25">
      <c r="A13760" t="s">
        <v>42938</v>
      </c>
      <c r="B13760" t="s">
        <v>20</v>
      </c>
      <c r="C13760" t="s">
        <v>19</v>
      </c>
      <c r="D13760" t="s">
        <v>33</v>
      </c>
      <c r="E13760" t="s">
        <v>533</v>
      </c>
    </row>
    <row r="13761" spans="1:5" x14ac:dyDescent="0.25">
      <c r="A13761" t="s">
        <v>42939</v>
      </c>
      <c r="B13761" t="s">
        <v>20</v>
      </c>
      <c r="C13761" t="s">
        <v>19</v>
      </c>
      <c r="D13761" t="s">
        <v>33</v>
      </c>
      <c r="E13761" t="s">
        <v>530</v>
      </c>
    </row>
    <row r="13762" spans="1:5" x14ac:dyDescent="0.25">
      <c r="A13762" t="s">
        <v>42940</v>
      </c>
      <c r="B13762" t="s">
        <v>20</v>
      </c>
      <c r="C13762" t="s">
        <v>19</v>
      </c>
      <c r="D13762" t="s">
        <v>33</v>
      </c>
      <c r="E13762" t="s">
        <v>533</v>
      </c>
    </row>
    <row r="13763" spans="1:5" x14ac:dyDescent="0.25">
      <c r="A13763" t="s">
        <v>42941</v>
      </c>
      <c r="B13763" t="s">
        <v>20</v>
      </c>
      <c r="C13763" t="s">
        <v>19</v>
      </c>
      <c r="D13763" t="s">
        <v>33</v>
      </c>
      <c r="E13763" t="s">
        <v>530</v>
      </c>
    </row>
    <row r="13764" spans="1:5" x14ac:dyDescent="0.25">
      <c r="A13764" t="s">
        <v>42942</v>
      </c>
      <c r="B13764" t="s">
        <v>20</v>
      </c>
      <c r="C13764" t="s">
        <v>19</v>
      </c>
      <c r="D13764" t="s">
        <v>33</v>
      </c>
      <c r="E13764" t="s">
        <v>533</v>
      </c>
    </row>
    <row r="13765" spans="1:5" x14ac:dyDescent="0.25">
      <c r="A13765" t="s">
        <v>42943</v>
      </c>
      <c r="B13765" t="s">
        <v>20</v>
      </c>
      <c r="C13765" t="s">
        <v>19</v>
      </c>
      <c r="D13765" t="s">
        <v>33</v>
      </c>
      <c r="E13765" t="s">
        <v>563</v>
      </c>
    </row>
    <row r="13766" spans="1:5" x14ac:dyDescent="0.25">
      <c r="A13766" t="s">
        <v>42944</v>
      </c>
      <c r="B13766" t="s">
        <v>20</v>
      </c>
      <c r="C13766" t="s">
        <v>19</v>
      </c>
      <c r="D13766" t="s">
        <v>33</v>
      </c>
      <c r="E13766" t="s">
        <v>530</v>
      </c>
    </row>
    <row r="13767" spans="1:5" x14ac:dyDescent="0.25">
      <c r="A13767" t="s">
        <v>42945</v>
      </c>
      <c r="B13767" t="s">
        <v>20</v>
      </c>
      <c r="C13767" t="s">
        <v>19</v>
      </c>
      <c r="D13767" t="s">
        <v>33</v>
      </c>
      <c r="E13767" t="s">
        <v>533</v>
      </c>
    </row>
    <row r="13768" spans="1:5" x14ac:dyDescent="0.25">
      <c r="A13768" t="s">
        <v>42946</v>
      </c>
      <c r="B13768" t="s">
        <v>20</v>
      </c>
      <c r="C13768" t="s">
        <v>19</v>
      </c>
      <c r="D13768" t="s">
        <v>33</v>
      </c>
      <c r="E13768" t="s">
        <v>533</v>
      </c>
    </row>
    <row r="13769" spans="1:5" x14ac:dyDescent="0.25">
      <c r="A13769" t="s">
        <v>42947</v>
      </c>
      <c r="B13769" t="s">
        <v>20</v>
      </c>
      <c r="C13769" t="s">
        <v>19</v>
      </c>
      <c r="D13769" t="s">
        <v>65</v>
      </c>
      <c r="E13769" t="s">
        <v>771</v>
      </c>
    </row>
    <row r="13770" spans="1:5" x14ac:dyDescent="0.25">
      <c r="A13770" t="s">
        <v>42948</v>
      </c>
      <c r="B13770" t="s">
        <v>20</v>
      </c>
      <c r="C13770" t="s">
        <v>19</v>
      </c>
      <c r="D13770" t="s">
        <v>33</v>
      </c>
      <c r="E13770" t="s">
        <v>533</v>
      </c>
    </row>
    <row r="13771" spans="1:5" x14ac:dyDescent="0.25">
      <c r="A13771" t="s">
        <v>42949</v>
      </c>
      <c r="B13771" t="s">
        <v>20</v>
      </c>
      <c r="C13771" t="s">
        <v>19</v>
      </c>
      <c r="D13771" t="s">
        <v>33</v>
      </c>
      <c r="E13771" t="s">
        <v>533</v>
      </c>
    </row>
    <row r="13772" spans="1:5" x14ac:dyDescent="0.25">
      <c r="A13772" t="s">
        <v>42950</v>
      </c>
      <c r="B13772" t="s">
        <v>20</v>
      </c>
      <c r="C13772" t="s">
        <v>19</v>
      </c>
      <c r="D13772" t="s">
        <v>33</v>
      </c>
      <c r="E13772" t="s">
        <v>533</v>
      </c>
    </row>
    <row r="13773" spans="1:5" x14ac:dyDescent="0.25">
      <c r="A13773" t="s">
        <v>42951</v>
      </c>
      <c r="B13773" t="s">
        <v>20</v>
      </c>
      <c r="C13773" t="s">
        <v>19</v>
      </c>
      <c r="D13773" t="s">
        <v>33</v>
      </c>
      <c r="E13773" t="s">
        <v>530</v>
      </c>
    </row>
    <row r="13774" spans="1:5" x14ac:dyDescent="0.25">
      <c r="A13774" t="s">
        <v>42952</v>
      </c>
      <c r="B13774" t="s">
        <v>20</v>
      </c>
      <c r="C13774" t="s">
        <v>19</v>
      </c>
      <c r="D13774" t="s">
        <v>33</v>
      </c>
      <c r="E13774" t="s">
        <v>533</v>
      </c>
    </row>
    <row r="13775" spans="1:5" x14ac:dyDescent="0.25">
      <c r="A13775" t="s">
        <v>42953</v>
      </c>
      <c r="B13775" t="s">
        <v>20</v>
      </c>
      <c r="C13775" t="s">
        <v>19</v>
      </c>
      <c r="D13775" t="s">
        <v>33</v>
      </c>
      <c r="E13775" t="s">
        <v>533</v>
      </c>
    </row>
    <row r="13776" spans="1:5" x14ac:dyDescent="0.25">
      <c r="A13776" t="s">
        <v>42954</v>
      </c>
      <c r="B13776" t="s">
        <v>20</v>
      </c>
      <c r="C13776" t="s">
        <v>19</v>
      </c>
      <c r="D13776" t="s">
        <v>33</v>
      </c>
      <c r="E13776" t="s">
        <v>533</v>
      </c>
    </row>
    <row r="13777" spans="1:5" x14ac:dyDescent="0.25">
      <c r="A13777" t="s">
        <v>42955</v>
      </c>
      <c r="B13777" t="s">
        <v>20</v>
      </c>
      <c r="C13777" t="s">
        <v>19</v>
      </c>
      <c r="D13777" t="s">
        <v>33</v>
      </c>
      <c r="E13777" t="s">
        <v>533</v>
      </c>
    </row>
    <row r="13778" spans="1:5" x14ac:dyDescent="0.25">
      <c r="A13778" t="s">
        <v>42956</v>
      </c>
      <c r="B13778" t="s">
        <v>20</v>
      </c>
      <c r="C13778" t="s">
        <v>19</v>
      </c>
      <c r="D13778" t="s">
        <v>33</v>
      </c>
      <c r="E13778" t="s">
        <v>533</v>
      </c>
    </row>
    <row r="13779" spans="1:5" x14ac:dyDescent="0.25">
      <c r="A13779" t="s">
        <v>44449</v>
      </c>
      <c r="B13779" t="s">
        <v>20</v>
      </c>
      <c r="C13779" t="s">
        <v>19</v>
      </c>
      <c r="D13779" t="s">
        <v>65</v>
      </c>
      <c r="E13779" t="s">
        <v>533</v>
      </c>
    </row>
    <row r="13780" spans="1:5" x14ac:dyDescent="0.25">
      <c r="A13780" t="s">
        <v>42957</v>
      </c>
      <c r="B13780" t="s">
        <v>20</v>
      </c>
      <c r="C13780" t="s">
        <v>19</v>
      </c>
      <c r="D13780" t="s">
        <v>33</v>
      </c>
      <c r="E13780" t="s">
        <v>533</v>
      </c>
    </row>
    <row r="13781" spans="1:5" x14ac:dyDescent="0.25">
      <c r="A13781" t="s">
        <v>42958</v>
      </c>
      <c r="B13781" t="s">
        <v>20</v>
      </c>
      <c r="C13781" t="s">
        <v>19</v>
      </c>
      <c r="D13781" t="s">
        <v>33</v>
      </c>
      <c r="E13781" t="s">
        <v>533</v>
      </c>
    </row>
    <row r="13782" spans="1:5" x14ac:dyDescent="0.25">
      <c r="A13782" t="s">
        <v>42959</v>
      </c>
      <c r="B13782" t="s">
        <v>20</v>
      </c>
      <c r="C13782" t="s">
        <v>19</v>
      </c>
      <c r="D13782" t="s">
        <v>33</v>
      </c>
      <c r="E13782" t="s">
        <v>530</v>
      </c>
    </row>
    <row r="13783" spans="1:5" x14ac:dyDescent="0.25">
      <c r="A13783" t="s">
        <v>42960</v>
      </c>
      <c r="B13783" t="s">
        <v>20</v>
      </c>
      <c r="C13783" t="s">
        <v>19</v>
      </c>
      <c r="D13783" t="s">
        <v>33</v>
      </c>
      <c r="E13783" t="s">
        <v>533</v>
      </c>
    </row>
    <row r="13784" spans="1:5" x14ac:dyDescent="0.25">
      <c r="A13784" t="s">
        <v>42961</v>
      </c>
      <c r="B13784" t="s">
        <v>20</v>
      </c>
      <c r="C13784" t="s">
        <v>19</v>
      </c>
      <c r="D13784" t="s">
        <v>33</v>
      </c>
      <c r="E13784" t="s">
        <v>530</v>
      </c>
    </row>
    <row r="13785" spans="1:5" x14ac:dyDescent="0.25">
      <c r="A13785" t="s">
        <v>42962</v>
      </c>
      <c r="B13785" t="s">
        <v>20</v>
      </c>
      <c r="C13785" t="s">
        <v>19</v>
      </c>
      <c r="D13785" t="s">
        <v>33</v>
      </c>
      <c r="E13785" t="s">
        <v>530</v>
      </c>
    </row>
    <row r="13786" spans="1:5" x14ac:dyDescent="0.25">
      <c r="A13786" t="s">
        <v>42963</v>
      </c>
      <c r="B13786" t="s">
        <v>20</v>
      </c>
      <c r="C13786" t="s">
        <v>19</v>
      </c>
      <c r="D13786" t="s">
        <v>33</v>
      </c>
      <c r="E13786" t="s">
        <v>539</v>
      </c>
    </row>
    <row r="13787" spans="1:5" x14ac:dyDescent="0.25">
      <c r="A13787" t="s">
        <v>42964</v>
      </c>
      <c r="B13787" t="s">
        <v>20</v>
      </c>
      <c r="C13787" t="s">
        <v>19</v>
      </c>
      <c r="D13787" t="s">
        <v>33</v>
      </c>
      <c r="E13787" t="s">
        <v>533</v>
      </c>
    </row>
    <row r="13788" spans="1:5" x14ac:dyDescent="0.25">
      <c r="A13788" t="s">
        <v>42965</v>
      </c>
      <c r="B13788" t="s">
        <v>20</v>
      </c>
      <c r="C13788" t="s">
        <v>19</v>
      </c>
      <c r="D13788" t="s">
        <v>33</v>
      </c>
      <c r="E13788" t="s">
        <v>533</v>
      </c>
    </row>
    <row r="13789" spans="1:5" x14ac:dyDescent="0.25">
      <c r="A13789" t="s">
        <v>42966</v>
      </c>
      <c r="B13789" t="s">
        <v>20</v>
      </c>
      <c r="C13789" t="s">
        <v>19</v>
      </c>
      <c r="D13789" t="s">
        <v>33</v>
      </c>
      <c r="E13789" t="s">
        <v>530</v>
      </c>
    </row>
    <row r="13790" spans="1:5" x14ac:dyDescent="0.25">
      <c r="A13790" t="s">
        <v>42967</v>
      </c>
      <c r="B13790" t="s">
        <v>20</v>
      </c>
      <c r="C13790" t="s">
        <v>19</v>
      </c>
      <c r="D13790" t="s">
        <v>33</v>
      </c>
      <c r="E13790" t="s">
        <v>533</v>
      </c>
    </row>
    <row r="13791" spans="1:5" x14ac:dyDescent="0.25">
      <c r="A13791" t="s">
        <v>42968</v>
      </c>
      <c r="B13791" t="s">
        <v>20</v>
      </c>
      <c r="C13791" t="s">
        <v>19</v>
      </c>
      <c r="D13791" t="s">
        <v>33</v>
      </c>
      <c r="E13791" t="s">
        <v>530</v>
      </c>
    </row>
    <row r="13792" spans="1:5" x14ac:dyDescent="0.25">
      <c r="A13792" t="s">
        <v>42969</v>
      </c>
      <c r="B13792" t="s">
        <v>20</v>
      </c>
      <c r="C13792" t="s">
        <v>19</v>
      </c>
      <c r="D13792" t="s">
        <v>33</v>
      </c>
      <c r="E13792" t="s">
        <v>538</v>
      </c>
    </row>
    <row r="13793" spans="1:5" x14ac:dyDescent="0.25">
      <c r="A13793" t="s">
        <v>42970</v>
      </c>
      <c r="B13793" t="s">
        <v>20</v>
      </c>
      <c r="C13793" t="s">
        <v>19</v>
      </c>
      <c r="D13793" t="s">
        <v>33</v>
      </c>
      <c r="E13793" t="s">
        <v>538</v>
      </c>
    </row>
    <row r="13794" spans="1:5" x14ac:dyDescent="0.25">
      <c r="A13794" t="s">
        <v>42971</v>
      </c>
      <c r="B13794" t="s">
        <v>20</v>
      </c>
      <c r="C13794" t="s">
        <v>19</v>
      </c>
      <c r="D13794" t="s">
        <v>33</v>
      </c>
      <c r="E13794" t="s">
        <v>538</v>
      </c>
    </row>
    <row r="13795" spans="1:5" x14ac:dyDescent="0.25">
      <c r="A13795" t="s">
        <v>42972</v>
      </c>
      <c r="B13795" t="s">
        <v>20</v>
      </c>
      <c r="C13795" t="s">
        <v>19</v>
      </c>
      <c r="D13795" t="s">
        <v>33</v>
      </c>
      <c r="E13795" t="s">
        <v>538</v>
      </c>
    </row>
    <row r="13796" spans="1:5" x14ac:dyDescent="0.25">
      <c r="A13796" t="s">
        <v>42973</v>
      </c>
      <c r="B13796" t="s">
        <v>20</v>
      </c>
      <c r="C13796" t="s">
        <v>27</v>
      </c>
      <c r="D13796" t="s">
        <v>33</v>
      </c>
      <c r="E13796" t="s">
        <v>1001</v>
      </c>
    </row>
    <row r="13797" spans="1:5" x14ac:dyDescent="0.25">
      <c r="A13797" t="s">
        <v>42974</v>
      </c>
      <c r="B13797" t="s">
        <v>20</v>
      </c>
      <c r="C13797" t="s">
        <v>25</v>
      </c>
      <c r="D13797" t="s">
        <v>33</v>
      </c>
      <c r="E13797" t="s">
        <v>815</v>
      </c>
    </row>
    <row r="13798" spans="1:5" x14ac:dyDescent="0.25">
      <c r="A13798" t="s">
        <v>42975</v>
      </c>
      <c r="B13798" t="s">
        <v>20</v>
      </c>
      <c r="C13798" t="s">
        <v>25</v>
      </c>
      <c r="D13798" t="s">
        <v>33</v>
      </c>
      <c r="E13798" t="s">
        <v>814</v>
      </c>
    </row>
    <row r="13799" spans="1:5" x14ac:dyDescent="0.25">
      <c r="A13799" t="s">
        <v>42976</v>
      </c>
      <c r="B13799" t="s">
        <v>20</v>
      </c>
      <c r="C13799" t="s">
        <v>25</v>
      </c>
      <c r="D13799" t="s">
        <v>33</v>
      </c>
      <c r="E13799" t="s">
        <v>814</v>
      </c>
    </row>
    <row r="13800" spans="1:5" x14ac:dyDescent="0.25">
      <c r="A13800" t="s">
        <v>42977</v>
      </c>
      <c r="B13800" t="s">
        <v>20</v>
      </c>
      <c r="C13800" t="s">
        <v>25</v>
      </c>
      <c r="D13800" t="s">
        <v>33</v>
      </c>
      <c r="E13800" t="s">
        <v>815</v>
      </c>
    </row>
    <row r="13801" spans="1:5" x14ac:dyDescent="0.25">
      <c r="A13801" t="s">
        <v>42978</v>
      </c>
      <c r="B13801" t="s">
        <v>20</v>
      </c>
      <c r="C13801" t="s">
        <v>25</v>
      </c>
      <c r="D13801" t="s">
        <v>33</v>
      </c>
      <c r="E13801" t="s">
        <v>815</v>
      </c>
    </row>
    <row r="13802" spans="1:5" x14ac:dyDescent="0.25">
      <c r="A13802" t="s">
        <v>42979</v>
      </c>
      <c r="B13802" t="s">
        <v>20</v>
      </c>
      <c r="C13802" t="s">
        <v>25</v>
      </c>
      <c r="D13802" t="s">
        <v>33</v>
      </c>
      <c r="E13802" t="s">
        <v>815</v>
      </c>
    </row>
    <row r="13803" spans="1:5" x14ac:dyDescent="0.25">
      <c r="A13803" t="s">
        <v>42980</v>
      </c>
      <c r="B13803" t="s">
        <v>20</v>
      </c>
      <c r="C13803" t="s">
        <v>25</v>
      </c>
      <c r="D13803" t="s">
        <v>33</v>
      </c>
      <c r="E13803" t="s">
        <v>707</v>
      </c>
    </row>
    <row r="13804" spans="1:5" x14ac:dyDescent="0.25">
      <c r="A13804" t="s">
        <v>42981</v>
      </c>
      <c r="B13804" t="s">
        <v>20</v>
      </c>
      <c r="C13804" t="s">
        <v>25</v>
      </c>
      <c r="D13804" t="s">
        <v>33</v>
      </c>
      <c r="E13804" t="s">
        <v>814</v>
      </c>
    </row>
    <row r="13805" spans="1:5" x14ac:dyDescent="0.25">
      <c r="A13805" t="s">
        <v>42982</v>
      </c>
      <c r="B13805" t="s">
        <v>20</v>
      </c>
      <c r="C13805" t="s">
        <v>25</v>
      </c>
      <c r="D13805" t="s">
        <v>65</v>
      </c>
      <c r="E13805" t="s">
        <v>707</v>
      </c>
    </row>
    <row r="13806" spans="1:5" x14ac:dyDescent="0.25">
      <c r="A13806" t="s">
        <v>42983</v>
      </c>
      <c r="B13806" t="s">
        <v>20</v>
      </c>
      <c r="C13806" t="s">
        <v>25</v>
      </c>
      <c r="D13806" t="s">
        <v>33</v>
      </c>
      <c r="E13806" t="s">
        <v>815</v>
      </c>
    </row>
    <row r="13807" spans="1:5" x14ac:dyDescent="0.25">
      <c r="A13807" t="s">
        <v>42984</v>
      </c>
      <c r="B13807" t="s">
        <v>20</v>
      </c>
      <c r="C13807" t="s">
        <v>25</v>
      </c>
      <c r="D13807" t="s">
        <v>33</v>
      </c>
      <c r="E13807" t="s">
        <v>814</v>
      </c>
    </row>
    <row r="13808" spans="1:5" x14ac:dyDescent="0.25">
      <c r="A13808" t="s">
        <v>42985</v>
      </c>
      <c r="B13808" t="s">
        <v>20</v>
      </c>
      <c r="C13808" t="s">
        <v>25</v>
      </c>
      <c r="D13808" t="s">
        <v>33</v>
      </c>
      <c r="E13808" t="s">
        <v>815</v>
      </c>
    </row>
    <row r="13809" spans="1:5" x14ac:dyDescent="0.25">
      <c r="A13809" t="s">
        <v>42986</v>
      </c>
      <c r="B13809" t="s">
        <v>20</v>
      </c>
      <c r="C13809" t="s">
        <v>25</v>
      </c>
      <c r="D13809" t="s">
        <v>65</v>
      </c>
      <c r="E13809" t="s">
        <v>707</v>
      </c>
    </row>
    <row r="13810" spans="1:5" x14ac:dyDescent="0.25">
      <c r="A13810" t="s">
        <v>42987</v>
      </c>
      <c r="B13810" t="s">
        <v>20</v>
      </c>
      <c r="C13810" t="s">
        <v>25</v>
      </c>
      <c r="D13810" t="s">
        <v>33</v>
      </c>
      <c r="E13810" t="s">
        <v>707</v>
      </c>
    </row>
    <row r="13811" spans="1:5" x14ac:dyDescent="0.25">
      <c r="A13811" t="s">
        <v>42988</v>
      </c>
      <c r="B13811" t="s">
        <v>20</v>
      </c>
      <c r="C13811" t="s">
        <v>25</v>
      </c>
      <c r="D13811" t="s">
        <v>33</v>
      </c>
      <c r="E13811" t="s">
        <v>814</v>
      </c>
    </row>
    <row r="13812" spans="1:5" x14ac:dyDescent="0.25">
      <c r="A13812" t="s">
        <v>42989</v>
      </c>
      <c r="B13812" t="s">
        <v>20</v>
      </c>
      <c r="C13812" t="s">
        <v>25</v>
      </c>
      <c r="D13812" t="s">
        <v>33</v>
      </c>
      <c r="E13812" t="s">
        <v>707</v>
      </c>
    </row>
    <row r="13813" spans="1:5" x14ac:dyDescent="0.25">
      <c r="A13813" t="s">
        <v>42990</v>
      </c>
      <c r="B13813" t="s">
        <v>20</v>
      </c>
      <c r="C13813" t="s">
        <v>25</v>
      </c>
      <c r="D13813" t="s">
        <v>33</v>
      </c>
      <c r="E13813" t="s">
        <v>815</v>
      </c>
    </row>
    <row r="13814" spans="1:5" x14ac:dyDescent="0.25">
      <c r="A13814" t="s">
        <v>44450</v>
      </c>
      <c r="B13814" t="s">
        <v>20</v>
      </c>
      <c r="C13814" t="s">
        <v>25</v>
      </c>
      <c r="D13814" t="s">
        <v>66</v>
      </c>
      <c r="E13814" t="s">
        <v>815</v>
      </c>
    </row>
    <row r="13815" spans="1:5" x14ac:dyDescent="0.25">
      <c r="A13815" t="s">
        <v>42991</v>
      </c>
      <c r="B13815" t="s">
        <v>20</v>
      </c>
      <c r="C13815" t="s">
        <v>25</v>
      </c>
      <c r="D13815" t="s">
        <v>33</v>
      </c>
      <c r="E13815" t="s">
        <v>815</v>
      </c>
    </row>
    <row r="13816" spans="1:5" x14ac:dyDescent="0.25">
      <c r="A13816" t="s">
        <v>42992</v>
      </c>
      <c r="B13816" t="s">
        <v>20</v>
      </c>
      <c r="C13816" t="s">
        <v>25</v>
      </c>
      <c r="D13816" t="s">
        <v>33</v>
      </c>
      <c r="E13816" t="s">
        <v>815</v>
      </c>
    </row>
    <row r="13817" spans="1:5" x14ac:dyDescent="0.25">
      <c r="A13817" t="s">
        <v>42993</v>
      </c>
      <c r="B13817" t="s">
        <v>20</v>
      </c>
      <c r="C13817" t="s">
        <v>25</v>
      </c>
      <c r="D13817" t="s">
        <v>33</v>
      </c>
      <c r="E13817" t="s">
        <v>846</v>
      </c>
    </row>
    <row r="13818" spans="1:5" x14ac:dyDescent="0.25">
      <c r="A13818" t="s">
        <v>42994</v>
      </c>
      <c r="B13818" t="s">
        <v>20</v>
      </c>
      <c r="C13818" t="s">
        <v>25</v>
      </c>
      <c r="D13818" t="s">
        <v>33</v>
      </c>
      <c r="E13818" t="s">
        <v>707</v>
      </c>
    </row>
    <row r="13819" spans="1:5" x14ac:dyDescent="0.25">
      <c r="A13819" t="s">
        <v>42995</v>
      </c>
      <c r="B13819" t="s">
        <v>20</v>
      </c>
      <c r="C13819" t="s">
        <v>25</v>
      </c>
      <c r="D13819" t="s">
        <v>33</v>
      </c>
      <c r="E13819" t="s">
        <v>815</v>
      </c>
    </row>
    <row r="13820" spans="1:5" x14ac:dyDescent="0.25">
      <c r="A13820" t="s">
        <v>42996</v>
      </c>
      <c r="B13820" t="s">
        <v>20</v>
      </c>
      <c r="C13820" t="s">
        <v>25</v>
      </c>
      <c r="D13820" t="s">
        <v>33</v>
      </c>
      <c r="E13820" t="s">
        <v>815</v>
      </c>
    </row>
    <row r="13821" spans="1:5" x14ac:dyDescent="0.25">
      <c r="A13821" t="s">
        <v>42997</v>
      </c>
      <c r="B13821" t="s">
        <v>20</v>
      </c>
      <c r="C13821" t="s">
        <v>25</v>
      </c>
      <c r="D13821" t="s">
        <v>33</v>
      </c>
      <c r="E13821" t="s">
        <v>707</v>
      </c>
    </row>
    <row r="13822" spans="1:5" x14ac:dyDescent="0.25">
      <c r="A13822" t="s">
        <v>42998</v>
      </c>
      <c r="B13822" t="s">
        <v>20</v>
      </c>
      <c r="C13822" t="s">
        <v>25</v>
      </c>
      <c r="D13822" t="s">
        <v>33</v>
      </c>
      <c r="E13822" t="s">
        <v>815</v>
      </c>
    </row>
    <row r="13823" spans="1:5" x14ac:dyDescent="0.25">
      <c r="A13823" t="s">
        <v>42999</v>
      </c>
      <c r="B13823" t="s">
        <v>20</v>
      </c>
      <c r="C13823" t="s">
        <v>25</v>
      </c>
      <c r="D13823" t="s">
        <v>33</v>
      </c>
      <c r="E13823" t="s">
        <v>707</v>
      </c>
    </row>
    <row r="13824" spans="1:5" x14ac:dyDescent="0.25">
      <c r="A13824" t="s">
        <v>43000</v>
      </c>
      <c r="B13824" t="s">
        <v>20</v>
      </c>
      <c r="C13824" t="s">
        <v>25</v>
      </c>
      <c r="D13824" t="s">
        <v>33</v>
      </c>
      <c r="E13824" t="s">
        <v>815</v>
      </c>
    </row>
    <row r="13825" spans="1:5" x14ac:dyDescent="0.25">
      <c r="A13825" t="s">
        <v>43001</v>
      </c>
      <c r="B13825" t="s">
        <v>20</v>
      </c>
      <c r="C13825" t="s">
        <v>25</v>
      </c>
      <c r="D13825" t="s">
        <v>33</v>
      </c>
      <c r="E13825" t="s">
        <v>815</v>
      </c>
    </row>
    <row r="13826" spans="1:5" x14ac:dyDescent="0.25">
      <c r="A13826" t="s">
        <v>43002</v>
      </c>
      <c r="B13826" t="s">
        <v>20</v>
      </c>
      <c r="C13826" t="s">
        <v>25</v>
      </c>
      <c r="D13826" t="s">
        <v>33</v>
      </c>
      <c r="E13826" t="s">
        <v>815</v>
      </c>
    </row>
    <row r="13827" spans="1:5" x14ac:dyDescent="0.25">
      <c r="A13827" t="s">
        <v>43003</v>
      </c>
      <c r="B13827" t="s">
        <v>20</v>
      </c>
      <c r="C13827" t="s">
        <v>25</v>
      </c>
      <c r="D13827" t="s">
        <v>33</v>
      </c>
      <c r="E13827" t="s">
        <v>815</v>
      </c>
    </row>
    <row r="13828" spans="1:5" x14ac:dyDescent="0.25">
      <c r="A13828" t="s">
        <v>43004</v>
      </c>
      <c r="B13828" t="s">
        <v>20</v>
      </c>
      <c r="C13828" t="s">
        <v>25</v>
      </c>
      <c r="D13828" t="s">
        <v>33</v>
      </c>
      <c r="E13828" t="s">
        <v>814</v>
      </c>
    </row>
    <row r="13829" spans="1:5" x14ac:dyDescent="0.25">
      <c r="A13829" t="s">
        <v>43005</v>
      </c>
      <c r="B13829" t="s">
        <v>20</v>
      </c>
      <c r="C13829" t="s">
        <v>25</v>
      </c>
      <c r="D13829" t="s">
        <v>33</v>
      </c>
      <c r="E13829" t="s">
        <v>707</v>
      </c>
    </row>
    <row r="13830" spans="1:5" x14ac:dyDescent="0.25">
      <c r="A13830" t="s">
        <v>43006</v>
      </c>
      <c r="B13830" t="s">
        <v>20</v>
      </c>
      <c r="C13830" t="s">
        <v>25</v>
      </c>
      <c r="D13830" t="s">
        <v>33</v>
      </c>
      <c r="E13830" t="s">
        <v>815</v>
      </c>
    </row>
    <row r="13831" spans="1:5" x14ac:dyDescent="0.25">
      <c r="A13831" t="s">
        <v>43007</v>
      </c>
      <c r="B13831" t="s">
        <v>20</v>
      </c>
      <c r="C13831" t="s">
        <v>25</v>
      </c>
      <c r="D13831" t="s">
        <v>33</v>
      </c>
      <c r="E13831" t="s">
        <v>815</v>
      </c>
    </row>
    <row r="13832" spans="1:5" x14ac:dyDescent="0.25">
      <c r="A13832" t="s">
        <v>43008</v>
      </c>
      <c r="B13832" t="s">
        <v>20</v>
      </c>
      <c r="C13832" t="s">
        <v>24</v>
      </c>
      <c r="D13832" t="s">
        <v>33</v>
      </c>
      <c r="E13832" t="s">
        <v>735</v>
      </c>
    </row>
  </sheetData>
  <pageMargins left="0.7" right="0.7" top="0.75" bottom="0.75" header="0.3" footer="0.3"/>
</worksheet>
</file>

<file path=docMetadata/LabelInfo.xml><?xml version="1.0" encoding="utf-8"?>
<clbl:labelList xmlns:clbl="http://schemas.microsoft.com/office/2020/mipLabelMetadata">
  <clbl:label id="{ea60d57e-af5b-4752-ac57-3e4f28ca11dc}" enabled="1" method="Standard" siteId="{36da45f1-dd2c-4d1f-af13-5abe46b99921}"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25</vt:i4>
      </vt:variant>
    </vt:vector>
  </HeadingPairs>
  <TitlesOfParts>
    <vt:vector size="40" baseType="lpstr">
      <vt:lpstr>Cockpit</vt:lpstr>
      <vt:lpstr>PPT</vt:lpstr>
      <vt:lpstr>Anleitung</vt:lpstr>
      <vt:lpstr>Planung</vt:lpstr>
      <vt:lpstr>Mitarbeiter</vt:lpstr>
      <vt:lpstr>Verlauf</vt:lpstr>
      <vt:lpstr>KW</vt:lpstr>
      <vt:lpstr>Fakten</vt:lpstr>
      <vt:lpstr>Filter</vt:lpstr>
      <vt:lpstr>Konfiguration</vt:lpstr>
      <vt:lpstr>Ladeprotokoll</vt:lpstr>
      <vt:lpstr>Diagrammdaten</vt:lpstr>
      <vt:lpstr>Wirksam</vt:lpstr>
      <vt:lpstr>Snapshot_OPAG</vt:lpstr>
      <vt:lpstr>Snapshot_Verbund</vt:lpstr>
      <vt:lpstr>BUESchluessel</vt:lpstr>
      <vt:lpstr>F_A0</vt:lpstr>
      <vt:lpstr>F_A1</vt:lpstr>
      <vt:lpstr>F_A2</vt:lpstr>
      <vt:lpstr>F_A3</vt:lpstr>
      <vt:lpstr>F_Abgang</vt:lpstr>
      <vt:lpstr>F_Aktiv</vt:lpstr>
      <vt:lpstr>F_Eingang</vt:lpstr>
      <vt:lpstr>F_GevoNr</vt:lpstr>
      <vt:lpstr>F_GevoTyp</vt:lpstr>
      <vt:lpstr>F_Postkorb</vt:lpstr>
      <vt:lpstr>F_Quelle</vt:lpstr>
      <vt:lpstr>F_Rueckstand</vt:lpstr>
      <vt:lpstr>F_Sparte</vt:lpstr>
      <vt:lpstr>F_Stichtag</vt:lpstr>
      <vt:lpstr>GV_Aktiv</vt:lpstr>
      <vt:lpstr>GV_Liste</vt:lpstr>
      <vt:lpstr>PK_Aktiv</vt:lpstr>
      <vt:lpstr>PK_Liste</vt:lpstr>
      <vt:lpstr>PresetAktiv</vt:lpstr>
      <vt:lpstr>Cockpit!Print_Area</vt:lpstr>
      <vt:lpstr>PPT!Print_Area</vt:lpstr>
      <vt:lpstr>SP_Aktiv</vt:lpstr>
      <vt:lpstr>SP_Liste</vt:lpstr>
      <vt:lpstr>SparteZuordnung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Brenneisen, Eike</dc:creator>
  <cp:lastModifiedBy>Brenneisen, Eike</cp:lastModifiedBy>
  <dcterms:created xsi:type="dcterms:W3CDTF">2026-09-30T12:21:10Z</dcterms:created>
  <dcterms:modified xsi:type="dcterms:W3CDTF">2026-09-30T12:25:09Z</dcterms:modified>
</cp:coreProperties>
</file>